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Twfs\06研發\研發一處\王淑瑤\工作報表\2026年度(週工作報表)\20260122\"/>
    </mc:Choice>
  </mc:AlternateContent>
  <xr:revisionPtr revIDLastSave="0" documentId="13_ncr:1_{B0CF7E44-4AC7-4A3B-9DF4-D0477ECBE3C2}" xr6:coauthVersionLast="36" xr6:coauthVersionMax="36" xr10:uidLastSave="{00000000-0000-0000-0000-000000000000}"/>
  <bookViews>
    <workbookView xWindow="2235" yWindow="150" windowWidth="16020" windowHeight="7560" tabRatio="836" xr2:uid="{00000000-000D-0000-FFFF-FFFF00000000}"/>
  </bookViews>
  <sheets>
    <sheet name="總表" sheetId="47" r:id="rId1"/>
    <sheet name="專案進度表" sheetId="11" r:id="rId2"/>
    <sheet name="工作狀態表" sheetId="49" r:id="rId3"/>
    <sheet name="部門立項追蹤表" sheetId="46" state="hidden" r:id="rId4"/>
    <sheet name="專案延遲項目" sheetId="50" r:id="rId5"/>
    <sheet name="PLM001-Active" sheetId="10" r:id="rId6"/>
    <sheet name="PLM001-財務計算用" sheetId="15" r:id="rId7"/>
    <sheet name="PLM002" sheetId="14" r:id="rId8"/>
    <sheet name="PLM002-週" sheetId="51" r:id="rId9"/>
    <sheet name="PLM014" sheetId="13" r:id="rId10"/>
    <sheet name="研發處人員資料" sheetId="48" r:id="rId11"/>
    <sheet name="(細部)工作任務_甘特圖" sheetId="9" state="hidden" r:id="rId12"/>
  </sheets>
  <definedNames>
    <definedName name="_xlnm._FilterDatabase" localSheetId="11" hidden="1">'(細部)工作任務_甘特圖'!$A$7:$BV$1071</definedName>
    <definedName name="_xlnm._FilterDatabase" localSheetId="5" hidden="1">'PLM001-Active'!$A$1:$U$608</definedName>
    <definedName name="_xlnm._FilterDatabase" localSheetId="6" hidden="1">'PLM001-財務計算用'!$A$1:$V$1333</definedName>
    <definedName name="_xlnm._FilterDatabase" localSheetId="7" hidden="1">'PLM002'!$A$1:$N$49578</definedName>
    <definedName name="_xlnm._FilterDatabase" localSheetId="8" hidden="1">'PLM002-週'!$A$7:$AU$42</definedName>
    <definedName name="_xlnm._FilterDatabase" localSheetId="9" hidden="1">'PLM014'!$A$6:$R$55</definedName>
    <definedName name="_xlnm._FilterDatabase" localSheetId="10" hidden="1">研發處人員資料!#REF!</definedName>
    <definedName name="_xlnm._FilterDatabase" localSheetId="4" hidden="1">專案延遲項目!$A$1:$N$155</definedName>
    <definedName name="_xlnm._FilterDatabase" localSheetId="1" hidden="1">專案進度表!$A$4:$S$56</definedName>
    <definedName name="prevWBS" localSheetId="11">'(細部)工作任務_甘特圖'!$A1048576</definedName>
    <definedName name="_xlnm.Print_Area" localSheetId="11">'(細部)工作任務_甘特圖'!$A$1:$BV$403</definedName>
    <definedName name="_xlnm.Print_Area" localSheetId="4">專案延遲項目!$A$1:$O$118</definedName>
    <definedName name="_xlnm.Print_Area" localSheetId="1">專案進度表!$A$1:$DT$42</definedName>
    <definedName name="_xlnm.Print_Titles" localSheetId="11">'(細部)工作任務_甘特圖'!$4:$7</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WBS層級名稱">'PLM001-Active'!$C$2:$C$1048576</definedName>
    <definedName name="人員">'PLM001-Active'!$K$2:$K$1048576</definedName>
    <definedName name="工期">'PLM001-Active'!$O$2:$O$1048576</definedName>
    <definedName name="任務名稱">'PLM001-Active'!$E$2:$E$1048576</definedName>
    <definedName name="任務完成度">'PLM001-Active'!$L$2:$L$1048576</definedName>
    <definedName name="任務狀態">'PLM001-Active'!$Q$2:$Q$1048576</definedName>
    <definedName name="任務負責人">'PLM001-Active'!$H$2:$H$1048576</definedName>
    <definedName name="專案名稱">'PLM001-Active'!$B$2:$B$1048576</definedName>
    <definedName name="專案指派">'PLM001-Active'!$I$2:$I$1048576</definedName>
    <definedName name="專案負責人">'PLM001-Active'!$D$2:$D$1048576</definedName>
    <definedName name="專案編號">'PLM001-Active'!$A$2:$A$1048576</definedName>
    <definedName name="部門名稱">'PLM001-Active'!$G$2:$G$1048576</definedName>
    <definedName name="描述_延遲原因">'PLM001-Active'!$F$2:$F$1048576</definedName>
    <definedName name="結案日期">'PLM001-Active'!$V$2:$V$1048576</definedName>
    <definedName name="預計工時">'PLM001-Active'!$P$2:$P$1048576</definedName>
    <definedName name="預計結束日">'PLM001-Active'!$N$2:$N$1048576</definedName>
    <definedName name="預計開始日">'PLM001-Active'!$M$2:$M$1048576</definedName>
    <definedName name="實際工時">'PLM001-Active'!$U$2:$U$1048576</definedName>
    <definedName name="實際天數">'PLM001-Active'!$T$2:$T$1048576</definedName>
    <definedName name="實際完成日">'PLM001-Active'!$S$2:$S$1048576</definedName>
    <definedName name="實際開始日">'PLM001-Active'!$R$2:$R$1048576</definedName>
  </definedNames>
  <calcPr calcId="191029"/>
</workbook>
</file>

<file path=xl/calcChain.xml><?xml version="1.0" encoding="utf-8"?>
<calcChain xmlns="http://schemas.openxmlformats.org/spreadsheetml/2006/main">
  <c r="J16856" i="14" l="1"/>
  <c r="J16857" i="14"/>
  <c r="J16858" i="14"/>
  <c r="J16859" i="14"/>
  <c r="J16860" i="14"/>
  <c r="J16861" i="14"/>
  <c r="J16862" i="14"/>
  <c r="J16863" i="14"/>
  <c r="J16864" i="14"/>
  <c r="J16865" i="14"/>
  <c r="J16866" i="14"/>
  <c r="J16867" i="14"/>
  <c r="J16868" i="14"/>
  <c r="J16869" i="14"/>
  <c r="J16870" i="14"/>
  <c r="J16871" i="14"/>
  <c r="J16872" i="14"/>
  <c r="J16873" i="14"/>
  <c r="J16874" i="14"/>
  <c r="J16875" i="14"/>
  <c r="J16876" i="14"/>
  <c r="J16877" i="14"/>
  <c r="J16878" i="14"/>
  <c r="J16879" i="14"/>
  <c r="J16880" i="14"/>
  <c r="J16881" i="14"/>
  <c r="J16882" i="14"/>
  <c r="J16883" i="14"/>
  <c r="J16884" i="14"/>
  <c r="J16885" i="14"/>
  <c r="J16886" i="14"/>
  <c r="J16887" i="14"/>
  <c r="J16888" i="14"/>
  <c r="J16889" i="14"/>
  <c r="J16890" i="14"/>
  <c r="J16891" i="14"/>
  <c r="J16892" i="14"/>
  <c r="J16893" i="14"/>
  <c r="J16894" i="14"/>
  <c r="J16895" i="14"/>
  <c r="J16896" i="14"/>
  <c r="J16897" i="14"/>
  <c r="J16898" i="14"/>
  <c r="J16899" i="14"/>
  <c r="J16900" i="14"/>
  <c r="J16901" i="14"/>
  <c r="J16902" i="14"/>
  <c r="J16903" i="14"/>
  <c r="J16904" i="14"/>
  <c r="J16905" i="14"/>
  <c r="J16906" i="14"/>
  <c r="J16907" i="14"/>
  <c r="J16908" i="14"/>
  <c r="J16909" i="14"/>
  <c r="J16910" i="14"/>
  <c r="J16911" i="14"/>
  <c r="J16912" i="14"/>
  <c r="J16913" i="14"/>
  <c r="J16914" i="14"/>
  <c r="J16915" i="14"/>
  <c r="J16916" i="14"/>
  <c r="J16917" i="14"/>
  <c r="J16918" i="14"/>
  <c r="J16919" i="14"/>
  <c r="J16920" i="14"/>
  <c r="J16921" i="14"/>
  <c r="J16922" i="14"/>
  <c r="J16923" i="14"/>
  <c r="J16924" i="14"/>
  <c r="J16925" i="14"/>
  <c r="J16926" i="14"/>
  <c r="J16927" i="14"/>
  <c r="J16928" i="14"/>
  <c r="J16929" i="14"/>
  <c r="J16930" i="14"/>
  <c r="J16931" i="14"/>
  <c r="J16932" i="14"/>
  <c r="J16933" i="14"/>
  <c r="J16934" i="14"/>
  <c r="J16935" i="14"/>
  <c r="J16936" i="14"/>
  <c r="J16937" i="14"/>
  <c r="J16938" i="14"/>
  <c r="J16939" i="14"/>
  <c r="J16940" i="14"/>
  <c r="J16941" i="14"/>
  <c r="J16942" i="14"/>
  <c r="J16943" i="14"/>
  <c r="J16944" i="14"/>
  <c r="J16945" i="14"/>
  <c r="J16946" i="14"/>
  <c r="J16947" i="14"/>
  <c r="J16948" i="14"/>
  <c r="J16949" i="14"/>
  <c r="J16950" i="14"/>
  <c r="J16951" i="14"/>
  <c r="J16952" i="14"/>
  <c r="J16953" i="14"/>
  <c r="J16954" i="14"/>
  <c r="J16955" i="14"/>
  <c r="J16956" i="14"/>
  <c r="J16957" i="14"/>
  <c r="J16958" i="14"/>
  <c r="J16959" i="14"/>
  <c r="J16960" i="14"/>
  <c r="J16961" i="14"/>
  <c r="J16962" i="14"/>
  <c r="J16963" i="14"/>
  <c r="J16964" i="14"/>
  <c r="J16965" i="14"/>
  <c r="J16966" i="14"/>
  <c r="J16967" i="14"/>
  <c r="J16968" i="14"/>
  <c r="J16969" i="14"/>
  <c r="J16970" i="14"/>
  <c r="J16971" i="14"/>
  <c r="J16972" i="14"/>
  <c r="J16973" i="14"/>
  <c r="J16974" i="14"/>
  <c r="J16975" i="14"/>
  <c r="J16976" i="14"/>
  <c r="J16977" i="14"/>
  <c r="J16978" i="14"/>
  <c r="J16979" i="14"/>
  <c r="J16980" i="14"/>
  <c r="J16981" i="14"/>
  <c r="J16982" i="14"/>
  <c r="J16983" i="14"/>
  <c r="J16984" i="14"/>
  <c r="J16985" i="14"/>
  <c r="J16986" i="14"/>
  <c r="J16987" i="14"/>
  <c r="J16988" i="14"/>
  <c r="J16989" i="14"/>
  <c r="J16990" i="14"/>
  <c r="J16991" i="14"/>
  <c r="J16992" i="14"/>
  <c r="J16993" i="14"/>
  <c r="J16994" i="14"/>
  <c r="J16995" i="14"/>
  <c r="J16996" i="14"/>
  <c r="J16997" i="14"/>
  <c r="J16998" i="14"/>
  <c r="J16999" i="14"/>
  <c r="J17000" i="14"/>
  <c r="J17001" i="14"/>
  <c r="J17002" i="14"/>
  <c r="J17003" i="14"/>
  <c r="J17004" i="14"/>
  <c r="J17005" i="14"/>
  <c r="J17006" i="14"/>
  <c r="J17007" i="14"/>
  <c r="J17008" i="14"/>
  <c r="J17009" i="14"/>
  <c r="J17010" i="14"/>
  <c r="J17011" i="14"/>
  <c r="J17012" i="14"/>
  <c r="J17013" i="14"/>
  <c r="J17014" i="14"/>
  <c r="J17015" i="14"/>
  <c r="J17016" i="14"/>
  <c r="J17017" i="14"/>
  <c r="J17018" i="14"/>
  <c r="J17019" i="14"/>
  <c r="J17020" i="14"/>
  <c r="J17021" i="14"/>
  <c r="J17022" i="14"/>
  <c r="J17023" i="14"/>
  <c r="J17024" i="14"/>
  <c r="J17025" i="14"/>
  <c r="J17026" i="14"/>
  <c r="J17027" i="14"/>
  <c r="J17028" i="14"/>
  <c r="J17029" i="14"/>
  <c r="J17030" i="14"/>
  <c r="J17031" i="14"/>
  <c r="J17032" i="14"/>
  <c r="J17033" i="14"/>
  <c r="J17034" i="14"/>
  <c r="J17035" i="14"/>
  <c r="J17036" i="14"/>
  <c r="J17037" i="14"/>
  <c r="J17038" i="14"/>
  <c r="J17039" i="14"/>
  <c r="J17040" i="14"/>
  <c r="J17041" i="14"/>
  <c r="J17042" i="14"/>
  <c r="J17043" i="14"/>
  <c r="J17044" i="14"/>
  <c r="J17045" i="14"/>
  <c r="J17046" i="14"/>
  <c r="J17047" i="14"/>
  <c r="J17048" i="14"/>
  <c r="J17049" i="14"/>
  <c r="J17050" i="14"/>
  <c r="J17051" i="14"/>
  <c r="J17052" i="14"/>
  <c r="J17053" i="14"/>
  <c r="J17054" i="14"/>
  <c r="J17055" i="14"/>
  <c r="J17056" i="14"/>
  <c r="J17057" i="14"/>
  <c r="J17058" i="14"/>
  <c r="J17059" i="14"/>
  <c r="J17060" i="14"/>
  <c r="J17061" i="14"/>
  <c r="N1199" i="15"/>
  <c r="N1200" i="15"/>
  <c r="N1201" i="15"/>
  <c r="N1202" i="15"/>
  <c r="N1203" i="15"/>
  <c r="N1204" i="15"/>
  <c r="N1205" i="15"/>
  <c r="N1206" i="15"/>
  <c r="N1207" i="15"/>
  <c r="N1208" i="15"/>
  <c r="N1209" i="15"/>
  <c r="N1210" i="15"/>
  <c r="N1211" i="15"/>
  <c r="N1212" i="15"/>
  <c r="N1213" i="15"/>
  <c r="N1214" i="15"/>
  <c r="N1215" i="15"/>
  <c r="N1216" i="15"/>
  <c r="N1217" i="15"/>
  <c r="N1218" i="15"/>
  <c r="N1219" i="15"/>
  <c r="N1220" i="15"/>
  <c r="N1221" i="15"/>
  <c r="N1222" i="15"/>
  <c r="N1223" i="15"/>
  <c r="N1224" i="15"/>
  <c r="N1225" i="15"/>
  <c r="N1226" i="15"/>
  <c r="N1227" i="15"/>
  <c r="N1228" i="15"/>
  <c r="N1229" i="15"/>
  <c r="N1230" i="15"/>
  <c r="N1231" i="15"/>
  <c r="N1232" i="15"/>
  <c r="N1233" i="15"/>
  <c r="N1234" i="15"/>
  <c r="N1235" i="15"/>
  <c r="N1236" i="15"/>
  <c r="N1237" i="15"/>
  <c r="N1238" i="15"/>
  <c r="N1239" i="15"/>
  <c r="N1240" i="15"/>
  <c r="N1241" i="15"/>
  <c r="N1242" i="15"/>
  <c r="N1243" i="15"/>
  <c r="N1244" i="15"/>
  <c r="N1245" i="15"/>
  <c r="N1246" i="15"/>
  <c r="N1247" i="15"/>
  <c r="N1248" i="15"/>
  <c r="N1249" i="15"/>
  <c r="N1250" i="15"/>
  <c r="N1251" i="15"/>
  <c r="N1252" i="15"/>
  <c r="N1253" i="15"/>
  <c r="N1254" i="15"/>
  <c r="N1255" i="15"/>
  <c r="N1256" i="15"/>
  <c r="N1257" i="15"/>
  <c r="N1258" i="15"/>
  <c r="N1259" i="15"/>
  <c r="N1260" i="15"/>
  <c r="N1261" i="15"/>
  <c r="N1262" i="15"/>
  <c r="N1263" i="15"/>
  <c r="N1264" i="15"/>
  <c r="N1265" i="15"/>
  <c r="N1266" i="15"/>
  <c r="N1267" i="15"/>
  <c r="N1268" i="15"/>
  <c r="N1269" i="15"/>
  <c r="N1270" i="15"/>
  <c r="N1271" i="15"/>
  <c r="N1272" i="15"/>
  <c r="N1273" i="15"/>
  <c r="N1274" i="15"/>
  <c r="N1275" i="15"/>
  <c r="N1276" i="15"/>
  <c r="N1277" i="15"/>
  <c r="N1278" i="15"/>
  <c r="N1279" i="15"/>
  <c r="N1280" i="15"/>
  <c r="N1281" i="15"/>
  <c r="N1282" i="15"/>
  <c r="N1283" i="15"/>
  <c r="N1284" i="15"/>
  <c r="N1285" i="15"/>
  <c r="N1286" i="15"/>
  <c r="N1287" i="15"/>
  <c r="N1288" i="15"/>
  <c r="N1289" i="15"/>
  <c r="N1290" i="15"/>
  <c r="N1291" i="15"/>
  <c r="N1292" i="15"/>
  <c r="N1293" i="15"/>
  <c r="N1294" i="15"/>
  <c r="N1295" i="15"/>
  <c r="N1296" i="15"/>
  <c r="N1297" i="15"/>
  <c r="N1298" i="15"/>
  <c r="N1299" i="15"/>
  <c r="N1300" i="15"/>
  <c r="N1301" i="15"/>
  <c r="N1302" i="15"/>
  <c r="N1303" i="15"/>
  <c r="N1304" i="15"/>
  <c r="N1305" i="15"/>
  <c r="N1306" i="15"/>
  <c r="N1307" i="15"/>
  <c r="N1308" i="15"/>
  <c r="N1309" i="15"/>
  <c r="N1310" i="15"/>
  <c r="N1311" i="15"/>
  <c r="N1312" i="15"/>
  <c r="N1313" i="15"/>
  <c r="N1314" i="15"/>
  <c r="N1315" i="15"/>
  <c r="N1316" i="15"/>
  <c r="N1317" i="15"/>
  <c r="N1318" i="15"/>
  <c r="N1319" i="15"/>
  <c r="N1320" i="15"/>
  <c r="N1321" i="15"/>
  <c r="N1322" i="15"/>
  <c r="N1323" i="15"/>
  <c r="N1324" i="15"/>
  <c r="N1325" i="15"/>
  <c r="N1326" i="15"/>
  <c r="N1327" i="15"/>
  <c r="N1328" i="15"/>
  <c r="N1329" i="15"/>
  <c r="N1330" i="15"/>
  <c r="N1331" i="15"/>
  <c r="N1332"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CT56" i="11" l="1"/>
  <c r="CT55" i="11"/>
  <c r="CT54" i="11"/>
  <c r="CT53" i="11"/>
  <c r="CT52" i="11"/>
  <c r="CT51" i="11"/>
  <c r="CT50" i="11"/>
  <c r="CT49" i="11"/>
  <c r="CT48" i="11"/>
  <c r="CT47" i="11"/>
  <c r="CT46" i="11"/>
  <c r="CT45" i="11"/>
  <c r="CT44" i="11"/>
  <c r="CT43" i="11"/>
  <c r="CT42" i="11"/>
  <c r="CT41" i="11"/>
  <c r="CT40" i="11"/>
  <c r="CT39" i="11"/>
  <c r="CT38" i="11"/>
  <c r="CT37" i="11"/>
  <c r="CT36" i="11"/>
  <c r="CT35" i="11"/>
  <c r="CT34" i="11"/>
  <c r="CT33" i="11"/>
  <c r="CT32" i="11"/>
  <c r="CT31" i="11"/>
  <c r="CT30" i="11"/>
  <c r="CT29" i="11"/>
  <c r="CT28" i="11"/>
  <c r="CT27" i="11"/>
  <c r="CT26" i="11"/>
  <c r="CT25" i="11"/>
  <c r="CT24" i="11"/>
  <c r="CT23" i="11"/>
  <c r="CT22" i="11"/>
  <c r="CT21" i="11"/>
  <c r="CT20" i="11"/>
  <c r="CT19" i="11"/>
  <c r="CT18" i="11"/>
  <c r="CT17" i="11"/>
  <c r="CT16" i="11"/>
  <c r="CT15" i="11"/>
  <c r="CT14" i="11"/>
  <c r="CT13" i="11"/>
  <c r="CT12" i="11"/>
  <c r="CT11" i="11"/>
  <c r="CT10" i="11"/>
  <c r="CT9" i="11"/>
  <c r="CT8" i="11"/>
  <c r="CT7" i="11"/>
  <c r="CT6" i="11"/>
  <c r="C22" i="11"/>
  <c r="J15845" i="14" l="1"/>
  <c r="J15846" i="14"/>
  <c r="J15847" i="14"/>
  <c r="J15848" i="14"/>
  <c r="J15849" i="14"/>
  <c r="J15850" i="14"/>
  <c r="J15851" i="14"/>
  <c r="J15852" i="14"/>
  <c r="J15853" i="14"/>
  <c r="J15854" i="14"/>
  <c r="J15855" i="14"/>
  <c r="J15856" i="14"/>
  <c r="J15857" i="14"/>
  <c r="J15858" i="14"/>
  <c r="J15859" i="14"/>
  <c r="J15860" i="14"/>
  <c r="J15861" i="14"/>
  <c r="J15862" i="14"/>
  <c r="J15863" i="14"/>
  <c r="J15864" i="14"/>
  <c r="J15865" i="14"/>
  <c r="J15866" i="14"/>
  <c r="J15867" i="14"/>
  <c r="J15868" i="14"/>
  <c r="J15869" i="14"/>
  <c r="J15870" i="14"/>
  <c r="J15871" i="14"/>
  <c r="J15872" i="14"/>
  <c r="J15873" i="14"/>
  <c r="J15874" i="14"/>
  <c r="J15875" i="14"/>
  <c r="J15876" i="14"/>
  <c r="J15877" i="14"/>
  <c r="J15878" i="14"/>
  <c r="J15879" i="14"/>
  <c r="J15880" i="14"/>
  <c r="J15881" i="14"/>
  <c r="J15882" i="14"/>
  <c r="J15883" i="14"/>
  <c r="J15884" i="14"/>
  <c r="J15885" i="14"/>
  <c r="J15886" i="14"/>
  <c r="J15887" i="14"/>
  <c r="J15888" i="14"/>
  <c r="J15889" i="14"/>
  <c r="J15890" i="14"/>
  <c r="J15891" i="14"/>
  <c r="J15892" i="14"/>
  <c r="J15893" i="14"/>
  <c r="J15894" i="14"/>
  <c r="J15895" i="14"/>
  <c r="J15896" i="14"/>
  <c r="J15897" i="14"/>
  <c r="J15898" i="14"/>
  <c r="J15899" i="14"/>
  <c r="J15900" i="14"/>
  <c r="J15901" i="14"/>
  <c r="J15902" i="14"/>
  <c r="J15903" i="14"/>
  <c r="J15904" i="14"/>
  <c r="J15905" i="14"/>
  <c r="J15906" i="14"/>
  <c r="J15907" i="14"/>
  <c r="J15908" i="14"/>
  <c r="J15909" i="14"/>
  <c r="J15910" i="14"/>
  <c r="J15911" i="14"/>
  <c r="J15912" i="14"/>
  <c r="J15913" i="14"/>
  <c r="J15914" i="14"/>
  <c r="J15915" i="14"/>
  <c r="J15916" i="14"/>
  <c r="J15917" i="14"/>
  <c r="J15918" i="14"/>
  <c r="J15919" i="14"/>
  <c r="J15920" i="14"/>
  <c r="J15921" i="14"/>
  <c r="J15922" i="14"/>
  <c r="J15923" i="14"/>
  <c r="J15924" i="14"/>
  <c r="J15925" i="14"/>
  <c r="J15926" i="14"/>
  <c r="J15927" i="14"/>
  <c r="J15928" i="14"/>
  <c r="J15929" i="14"/>
  <c r="J15930" i="14"/>
  <c r="J15931" i="14"/>
  <c r="J15932" i="14"/>
  <c r="J15933" i="14"/>
  <c r="J15934" i="14"/>
  <c r="J15935" i="14"/>
  <c r="J15936" i="14"/>
  <c r="J15937" i="14"/>
  <c r="J15938" i="14"/>
  <c r="J15939" i="14"/>
  <c r="J15940" i="14"/>
  <c r="J15941" i="14"/>
  <c r="J15942" i="14"/>
  <c r="J15943" i="14"/>
  <c r="J15944" i="14"/>
  <c r="J15945" i="14"/>
  <c r="J15946" i="14"/>
  <c r="J15947" i="14"/>
  <c r="J15948" i="14"/>
  <c r="J15949" i="14"/>
  <c r="J15950" i="14"/>
  <c r="J15951" i="14"/>
  <c r="J15952" i="14"/>
  <c r="J15953" i="14"/>
  <c r="J15954" i="14"/>
  <c r="J15955" i="14"/>
  <c r="J15956" i="14"/>
  <c r="J15957" i="14"/>
  <c r="J15958" i="14"/>
  <c r="J15959" i="14"/>
  <c r="J15960" i="14"/>
  <c r="J15961" i="14"/>
  <c r="J15962" i="14"/>
  <c r="J15963" i="14"/>
  <c r="J15964" i="14"/>
  <c r="J15965" i="14"/>
  <c r="J15966" i="14"/>
  <c r="J15967" i="14"/>
  <c r="J15968" i="14"/>
  <c r="J15969" i="14"/>
  <c r="J15970" i="14"/>
  <c r="J15971" i="14"/>
  <c r="J15972" i="14"/>
  <c r="J15973" i="14"/>
  <c r="J15974" i="14"/>
  <c r="J15975" i="14"/>
  <c r="J15976" i="14"/>
  <c r="J15977" i="14"/>
  <c r="J15978" i="14"/>
  <c r="J15979" i="14"/>
  <c r="J15980" i="14"/>
  <c r="J15981" i="14"/>
  <c r="J15982" i="14"/>
  <c r="J15983" i="14"/>
  <c r="J15984" i="14"/>
  <c r="J15985" i="14"/>
  <c r="J15986" i="14"/>
  <c r="J15987" i="14"/>
  <c r="J15988" i="14"/>
  <c r="J15989" i="14"/>
  <c r="J15990" i="14"/>
  <c r="J15991" i="14"/>
  <c r="J15992" i="14"/>
  <c r="J15993" i="14"/>
  <c r="J15994" i="14"/>
  <c r="J15995" i="14"/>
  <c r="J15996" i="14"/>
  <c r="J15997" i="14"/>
  <c r="J15998" i="14"/>
  <c r="J15999" i="14"/>
  <c r="J16000" i="14"/>
  <c r="J16001" i="14"/>
  <c r="J16002" i="14"/>
  <c r="J16003" i="14"/>
  <c r="J16004" i="14"/>
  <c r="J16005" i="14"/>
  <c r="J16006" i="14"/>
  <c r="J16007" i="14"/>
  <c r="J16008" i="14"/>
  <c r="J16009" i="14"/>
  <c r="J16010" i="14"/>
  <c r="J16011" i="14"/>
  <c r="J16012" i="14"/>
  <c r="J16013" i="14"/>
  <c r="J16014" i="14"/>
  <c r="J16015" i="14"/>
  <c r="J16016" i="14"/>
  <c r="J16017" i="14"/>
  <c r="J16018" i="14"/>
  <c r="J16019" i="14"/>
  <c r="J16020" i="14"/>
  <c r="J16021" i="14"/>
  <c r="J16022" i="14"/>
  <c r="J16023" i="14"/>
  <c r="J16024" i="14"/>
  <c r="J16025" i="14"/>
  <c r="J16026" i="14"/>
  <c r="J16027" i="14"/>
  <c r="J16028" i="14"/>
  <c r="J16029" i="14"/>
  <c r="J16030" i="14"/>
  <c r="J16031" i="14"/>
  <c r="J16032" i="14"/>
  <c r="J16033" i="14"/>
  <c r="J16034" i="14"/>
  <c r="J16035" i="14"/>
  <c r="J16036" i="14"/>
  <c r="J16037" i="14"/>
  <c r="J16038" i="14"/>
  <c r="J16039" i="14"/>
  <c r="J16040" i="14"/>
  <c r="J16041" i="14"/>
  <c r="J16042" i="14"/>
  <c r="J16043" i="14"/>
  <c r="J16044" i="14"/>
  <c r="J16045" i="14"/>
  <c r="J16046" i="14"/>
  <c r="J16047" i="14"/>
  <c r="J16048" i="14"/>
  <c r="J16049" i="14"/>
  <c r="J16050" i="14"/>
  <c r="J16051" i="14"/>
  <c r="J16052" i="14"/>
  <c r="J16053" i="14"/>
  <c r="J16054" i="14"/>
  <c r="J16055" i="14"/>
  <c r="J16056" i="14"/>
  <c r="J16057" i="14"/>
  <c r="J16058" i="14"/>
  <c r="J16059" i="14"/>
  <c r="J16060" i="14"/>
  <c r="J16061" i="14"/>
  <c r="J16062" i="14"/>
  <c r="J16063" i="14"/>
  <c r="J16064" i="14"/>
  <c r="J16065" i="14"/>
  <c r="J16066" i="14"/>
  <c r="J16067" i="14"/>
  <c r="J16068" i="14"/>
  <c r="J16069" i="14"/>
  <c r="J16070" i="14"/>
  <c r="J16071" i="14"/>
  <c r="J16072" i="14"/>
  <c r="J16073" i="14"/>
  <c r="J16074" i="14"/>
  <c r="J16075" i="14"/>
  <c r="J16076" i="14"/>
  <c r="J16077" i="14"/>
  <c r="J16078" i="14"/>
  <c r="J16079" i="14"/>
  <c r="J16080" i="14"/>
  <c r="J16081" i="14"/>
  <c r="J16082" i="14"/>
  <c r="J16083" i="14"/>
  <c r="J16084" i="14"/>
  <c r="J16085" i="14"/>
  <c r="J16086" i="14"/>
  <c r="J16087" i="14"/>
  <c r="J16088" i="14"/>
  <c r="J16089" i="14"/>
  <c r="J16090" i="14"/>
  <c r="J16091" i="14"/>
  <c r="J16092" i="14"/>
  <c r="J16093" i="14"/>
  <c r="J16094" i="14"/>
  <c r="J16095" i="14"/>
  <c r="J16096" i="14"/>
  <c r="J16097" i="14"/>
  <c r="J16098" i="14"/>
  <c r="J16099" i="14"/>
  <c r="J16100" i="14"/>
  <c r="J16101" i="14"/>
  <c r="J16102" i="14"/>
  <c r="J16103" i="14"/>
  <c r="J16104" i="14"/>
  <c r="J16105" i="14"/>
  <c r="J16106" i="14"/>
  <c r="J16107" i="14"/>
  <c r="J16108" i="14"/>
  <c r="J16109" i="14"/>
  <c r="J16110" i="14"/>
  <c r="J16111" i="14"/>
  <c r="J16112" i="14"/>
  <c r="J16113" i="14"/>
  <c r="J16114" i="14"/>
  <c r="J16115" i="14"/>
  <c r="J16116" i="14"/>
  <c r="J16117" i="14"/>
  <c r="J16118" i="14"/>
  <c r="J16119" i="14"/>
  <c r="J16120" i="14"/>
  <c r="J16121" i="14"/>
  <c r="J16122" i="14"/>
  <c r="J16123" i="14"/>
  <c r="J16124" i="14"/>
  <c r="J16125" i="14"/>
  <c r="J16126" i="14"/>
  <c r="J16127" i="14"/>
  <c r="J16128" i="14"/>
  <c r="J16129" i="14"/>
  <c r="J16130" i="14"/>
  <c r="J16131" i="14"/>
  <c r="J16132" i="14"/>
  <c r="J16133" i="14"/>
  <c r="J16134" i="14"/>
  <c r="J16135" i="14"/>
  <c r="J16136" i="14"/>
  <c r="J16137" i="14"/>
  <c r="J16138" i="14"/>
  <c r="J16139" i="14"/>
  <c r="J16140" i="14"/>
  <c r="J16141" i="14"/>
  <c r="J16142" i="14"/>
  <c r="J16143" i="14"/>
  <c r="J16144" i="14"/>
  <c r="J16145" i="14"/>
  <c r="J16146" i="14"/>
  <c r="J16147" i="14"/>
  <c r="J16148" i="14"/>
  <c r="J16149" i="14"/>
  <c r="J16150" i="14"/>
  <c r="J16151" i="14"/>
  <c r="J16152" i="14"/>
  <c r="J16153" i="14"/>
  <c r="J16154" i="14"/>
  <c r="J16155" i="14"/>
  <c r="J16156" i="14"/>
  <c r="J16157" i="14"/>
  <c r="J16158" i="14"/>
  <c r="J16159" i="14"/>
  <c r="J16160" i="14"/>
  <c r="J16161" i="14"/>
  <c r="J16162" i="14"/>
  <c r="J16163" i="14"/>
  <c r="J16164" i="14"/>
  <c r="J16165" i="14"/>
  <c r="J16166" i="14"/>
  <c r="J16167" i="14"/>
  <c r="J16168" i="14"/>
  <c r="J16169" i="14"/>
  <c r="J16170" i="14"/>
  <c r="J16171" i="14"/>
  <c r="J16172" i="14"/>
  <c r="J16173" i="14"/>
  <c r="J16174" i="14"/>
  <c r="J16175" i="14"/>
  <c r="J16176" i="14"/>
  <c r="J16177" i="14"/>
  <c r="J16178" i="14"/>
  <c r="J16179" i="14"/>
  <c r="J16180" i="14"/>
  <c r="J16181" i="14"/>
  <c r="J16182" i="14"/>
  <c r="J16183" i="14"/>
  <c r="J16184" i="14"/>
  <c r="J16185" i="14"/>
  <c r="J16186" i="14"/>
  <c r="J16187" i="14"/>
  <c r="J16188" i="14"/>
  <c r="J16189" i="14"/>
  <c r="J16190" i="14"/>
  <c r="J16191" i="14"/>
  <c r="J16192" i="14"/>
  <c r="J16193" i="14"/>
  <c r="J16194" i="14"/>
  <c r="J16195" i="14"/>
  <c r="J16196" i="14"/>
  <c r="J16197" i="14"/>
  <c r="J16198" i="14"/>
  <c r="J16199" i="14"/>
  <c r="J16200" i="14"/>
  <c r="J16201" i="14"/>
  <c r="J16202" i="14"/>
  <c r="J16203" i="14"/>
  <c r="J16204" i="14"/>
  <c r="J16205" i="14"/>
  <c r="J16206" i="14"/>
  <c r="J16207" i="14"/>
  <c r="J16208" i="14"/>
  <c r="J16209" i="14"/>
  <c r="J16210" i="14"/>
  <c r="J16211" i="14"/>
  <c r="J16212" i="14"/>
  <c r="J16213" i="14"/>
  <c r="J16214" i="14"/>
  <c r="J16215" i="14"/>
  <c r="J16216" i="14"/>
  <c r="J16217" i="14"/>
  <c r="J16218" i="14"/>
  <c r="J16219" i="14"/>
  <c r="J16220" i="14"/>
  <c r="J16221" i="14"/>
  <c r="J16222" i="14"/>
  <c r="J16223" i="14"/>
  <c r="J16224" i="14"/>
  <c r="J16225" i="14"/>
  <c r="J16226" i="14"/>
  <c r="J16227" i="14"/>
  <c r="J16228" i="14"/>
  <c r="J16229" i="14"/>
  <c r="J16230" i="14"/>
  <c r="J16231" i="14"/>
  <c r="J16232" i="14"/>
  <c r="J16233" i="14"/>
  <c r="J16234" i="14"/>
  <c r="J16235" i="14"/>
  <c r="J16236" i="14"/>
  <c r="J16237" i="14"/>
  <c r="J16238" i="14"/>
  <c r="J16239" i="14"/>
  <c r="J16240" i="14"/>
  <c r="J16241" i="14"/>
  <c r="J16242" i="14"/>
  <c r="J16243" i="14"/>
  <c r="J16244" i="14"/>
  <c r="J16245" i="14"/>
  <c r="J16246" i="14"/>
  <c r="J16247" i="14"/>
  <c r="J16248" i="14"/>
  <c r="J16249" i="14"/>
  <c r="J16250" i="14"/>
  <c r="J16251" i="14"/>
  <c r="J16252" i="14"/>
  <c r="J16253" i="14"/>
  <c r="J16254" i="14"/>
  <c r="J16255" i="14"/>
  <c r="J16256" i="14"/>
  <c r="J16257" i="14"/>
  <c r="J16258" i="14"/>
  <c r="J16259" i="14"/>
  <c r="J16260" i="14"/>
  <c r="J16261" i="14"/>
  <c r="J16262" i="14"/>
  <c r="J16263" i="14"/>
  <c r="J16264" i="14"/>
  <c r="J16265" i="14"/>
  <c r="J16266" i="14"/>
  <c r="J16267" i="14"/>
  <c r="J16268" i="14"/>
  <c r="J16269" i="14"/>
  <c r="J16270" i="14"/>
  <c r="J16271" i="14"/>
  <c r="J16272" i="14"/>
  <c r="J16273" i="14"/>
  <c r="J16274" i="14"/>
  <c r="J16275" i="14"/>
  <c r="J16276" i="14"/>
  <c r="J16277" i="14"/>
  <c r="J16278" i="14"/>
  <c r="J16279" i="14"/>
  <c r="J16280" i="14"/>
  <c r="J16281" i="14"/>
  <c r="J16282" i="14"/>
  <c r="J16283" i="14"/>
  <c r="J16284" i="14"/>
  <c r="J16285" i="14"/>
  <c r="J16286" i="14"/>
  <c r="J16287" i="14"/>
  <c r="J16288" i="14"/>
  <c r="J16289" i="14"/>
  <c r="J16290" i="14"/>
  <c r="J16291" i="14"/>
  <c r="J16292" i="14"/>
  <c r="J16293" i="14"/>
  <c r="J16294" i="14"/>
  <c r="J16295" i="14"/>
  <c r="J16296" i="14"/>
  <c r="J16297" i="14"/>
  <c r="J16298" i="14"/>
  <c r="J16299" i="14"/>
  <c r="J16300" i="14"/>
  <c r="J16301" i="14"/>
  <c r="J16302" i="14"/>
  <c r="J16303" i="14"/>
  <c r="J16304" i="14"/>
  <c r="J16305" i="14"/>
  <c r="J16306" i="14"/>
  <c r="J16307" i="14"/>
  <c r="J16308" i="14"/>
  <c r="J16309" i="14"/>
  <c r="J16310" i="14"/>
  <c r="J16311" i="14"/>
  <c r="J16312" i="14"/>
  <c r="J16313" i="14"/>
  <c r="J16314" i="14"/>
  <c r="J16315" i="14"/>
  <c r="J16316" i="14"/>
  <c r="J16317" i="14"/>
  <c r="J16318" i="14"/>
  <c r="J16319" i="14"/>
  <c r="J16320" i="14"/>
  <c r="J16321" i="14"/>
  <c r="J16322" i="14"/>
  <c r="J16323" i="14"/>
  <c r="J16324" i="14"/>
  <c r="J16325" i="14"/>
  <c r="J16326" i="14"/>
  <c r="J16327" i="14"/>
  <c r="J16328" i="14"/>
  <c r="J16329" i="14"/>
  <c r="J16330" i="14"/>
  <c r="J16331" i="14"/>
  <c r="J16332" i="14"/>
  <c r="J16333" i="14"/>
  <c r="J16334" i="14"/>
  <c r="J16335" i="14"/>
  <c r="J16336" i="14"/>
  <c r="J16337" i="14"/>
  <c r="J16338" i="14"/>
  <c r="J16339" i="14"/>
  <c r="J16340" i="14"/>
  <c r="J16341" i="14"/>
  <c r="J16342" i="14"/>
  <c r="J16343" i="14"/>
  <c r="J16344" i="14"/>
  <c r="J16345" i="14"/>
  <c r="J16346" i="14"/>
  <c r="J16347" i="14"/>
  <c r="J16348" i="14"/>
  <c r="J16349" i="14"/>
  <c r="J16350" i="14"/>
  <c r="J16351" i="14"/>
  <c r="J16352" i="14"/>
  <c r="J16353" i="14"/>
  <c r="J16354" i="14"/>
  <c r="J16355" i="14"/>
  <c r="J16356" i="14"/>
  <c r="J16357" i="14"/>
  <c r="J16358" i="14"/>
  <c r="J16359" i="14"/>
  <c r="J16360" i="14"/>
  <c r="J16361" i="14"/>
  <c r="J16362" i="14"/>
  <c r="J16363" i="14"/>
  <c r="J16364" i="14"/>
  <c r="J16365" i="14"/>
  <c r="J16366" i="14"/>
  <c r="J16367" i="14"/>
  <c r="J16368" i="14"/>
  <c r="J16369" i="14"/>
  <c r="J16370" i="14"/>
  <c r="J16371" i="14"/>
  <c r="J16372" i="14"/>
  <c r="J16373" i="14"/>
  <c r="J16374" i="14"/>
  <c r="J16375" i="14"/>
  <c r="J16376" i="14"/>
  <c r="J16377" i="14"/>
  <c r="J16378" i="14"/>
  <c r="J16379" i="14"/>
  <c r="J16380" i="14"/>
  <c r="J16381" i="14"/>
  <c r="J16382" i="14"/>
  <c r="J16383" i="14"/>
  <c r="J16384" i="14"/>
  <c r="J16385" i="14"/>
  <c r="J16386" i="14"/>
  <c r="J16387" i="14"/>
  <c r="J16388" i="14"/>
  <c r="J16389" i="14"/>
  <c r="J16390" i="14"/>
  <c r="J16391" i="14"/>
  <c r="J16392" i="14"/>
  <c r="J16393" i="14"/>
  <c r="J16394" i="14"/>
  <c r="J16395" i="14"/>
  <c r="J16396" i="14"/>
  <c r="J16397" i="14"/>
  <c r="J16398" i="14"/>
  <c r="J16399" i="14"/>
  <c r="J16400" i="14"/>
  <c r="J16401" i="14"/>
  <c r="J16402" i="14"/>
  <c r="J16403" i="14"/>
  <c r="J16404" i="14"/>
  <c r="J16405" i="14"/>
  <c r="J16406" i="14"/>
  <c r="J16407" i="14"/>
  <c r="J16408" i="14"/>
  <c r="J16409" i="14"/>
  <c r="J16410" i="14"/>
  <c r="J16411" i="14"/>
  <c r="J16412" i="14"/>
  <c r="J16413" i="14"/>
  <c r="J16414" i="14"/>
  <c r="J16415" i="14"/>
  <c r="J16416" i="14"/>
  <c r="J16417" i="14"/>
  <c r="J16418" i="14"/>
  <c r="J16419" i="14"/>
  <c r="J16420" i="14"/>
  <c r="J16421" i="14"/>
  <c r="J16422" i="14"/>
  <c r="J16423" i="14"/>
  <c r="J16424" i="14"/>
  <c r="J16425" i="14"/>
  <c r="J16426" i="14"/>
  <c r="J16427" i="14"/>
  <c r="J16428" i="14"/>
  <c r="J16429" i="14"/>
  <c r="J16430" i="14"/>
  <c r="J16431" i="14"/>
  <c r="J16432" i="14"/>
  <c r="J16433" i="14"/>
  <c r="J16434" i="14"/>
  <c r="J16435" i="14"/>
  <c r="J16436" i="14"/>
  <c r="J16437" i="14"/>
  <c r="J16438" i="14"/>
  <c r="J16439" i="14"/>
  <c r="J16440" i="14"/>
  <c r="J16441" i="14"/>
  <c r="J16442" i="14"/>
  <c r="J16443" i="14"/>
  <c r="J16444" i="14"/>
  <c r="J16445" i="14"/>
  <c r="J16446" i="14"/>
  <c r="J16447" i="14"/>
  <c r="J16448" i="14"/>
  <c r="J16449" i="14"/>
  <c r="J16450" i="14"/>
  <c r="J16451" i="14"/>
  <c r="J16452" i="14"/>
  <c r="J16453" i="14"/>
  <c r="J16454" i="14"/>
  <c r="J16455" i="14"/>
  <c r="J16456" i="14"/>
  <c r="J16457" i="14"/>
  <c r="J16458" i="14"/>
  <c r="J16459" i="14"/>
  <c r="J16460" i="14"/>
  <c r="J16461" i="14"/>
  <c r="J16462" i="14"/>
  <c r="J16463" i="14"/>
  <c r="J16464" i="14"/>
  <c r="J16465" i="14"/>
  <c r="J16466" i="14"/>
  <c r="J16467" i="14"/>
  <c r="J16468" i="14"/>
  <c r="J16469" i="14"/>
  <c r="J16470" i="14"/>
  <c r="J16471" i="14"/>
  <c r="J16472" i="14"/>
  <c r="J16473" i="14"/>
  <c r="J16474" i="14"/>
  <c r="J16475" i="14"/>
  <c r="J16476" i="14"/>
  <c r="J16477" i="14"/>
  <c r="J16478" i="14"/>
  <c r="J16479" i="14"/>
  <c r="J16480" i="14"/>
  <c r="J16481" i="14"/>
  <c r="J16482" i="14"/>
  <c r="J16483" i="14"/>
  <c r="J16484" i="14"/>
  <c r="J16485" i="14"/>
  <c r="J16486" i="14"/>
  <c r="J16487" i="14"/>
  <c r="J16488" i="14"/>
  <c r="J16489" i="14"/>
  <c r="J16490" i="14"/>
  <c r="J16491" i="14"/>
  <c r="J16492" i="14"/>
  <c r="J16493" i="14"/>
  <c r="J16494" i="14"/>
  <c r="J16495" i="14"/>
  <c r="J16496" i="14"/>
  <c r="J16497" i="14"/>
  <c r="J16498" i="14"/>
  <c r="J16499" i="14"/>
  <c r="J16500" i="14"/>
  <c r="J16501" i="14"/>
  <c r="J16502" i="14"/>
  <c r="J16503" i="14"/>
  <c r="J16504" i="14"/>
  <c r="J16505" i="14"/>
  <c r="J16506" i="14"/>
  <c r="J16507" i="14"/>
  <c r="J16508" i="14"/>
  <c r="J16509" i="14"/>
  <c r="J16510" i="14"/>
  <c r="J16511" i="14"/>
  <c r="J16512" i="14"/>
  <c r="J16513" i="14"/>
  <c r="J16514" i="14"/>
  <c r="J16515" i="14"/>
  <c r="J16516" i="14"/>
  <c r="J16517" i="14"/>
  <c r="J16518" i="14"/>
  <c r="J16519" i="14"/>
  <c r="J16520" i="14"/>
  <c r="J16521" i="14"/>
  <c r="J16522" i="14"/>
  <c r="J16523" i="14"/>
  <c r="J16524" i="14"/>
  <c r="J16525" i="14"/>
  <c r="J16526" i="14"/>
  <c r="J16527" i="14"/>
  <c r="J16528" i="14"/>
  <c r="J16529" i="14"/>
  <c r="J16530" i="14"/>
  <c r="J16531" i="14"/>
  <c r="J16532" i="14"/>
  <c r="J16533" i="14"/>
  <c r="J16534" i="14"/>
  <c r="J16535" i="14"/>
  <c r="J16536" i="14"/>
  <c r="J16537" i="14"/>
  <c r="J16538" i="14"/>
  <c r="J16539" i="14"/>
  <c r="J16540" i="14"/>
  <c r="J16541" i="14"/>
  <c r="J16542" i="14"/>
  <c r="J16543" i="14"/>
  <c r="J16544" i="14"/>
  <c r="J16545" i="14"/>
  <c r="J16546" i="14"/>
  <c r="J16547" i="14"/>
  <c r="J16548" i="14"/>
  <c r="J16549" i="14"/>
  <c r="J16550" i="14"/>
  <c r="J16551" i="14"/>
  <c r="J16552" i="14"/>
  <c r="J16553" i="14"/>
  <c r="J16554" i="14"/>
  <c r="J16555" i="14"/>
  <c r="J16556" i="14"/>
  <c r="J16557" i="14"/>
  <c r="J16558" i="14"/>
  <c r="J16559" i="14"/>
  <c r="J16560" i="14"/>
  <c r="J16561" i="14"/>
  <c r="J16562" i="14"/>
  <c r="J16563" i="14"/>
  <c r="J16564" i="14"/>
  <c r="J16565" i="14"/>
  <c r="J16566" i="14"/>
  <c r="J16567" i="14"/>
  <c r="J16568" i="14"/>
  <c r="J16569" i="14"/>
  <c r="J16570" i="14"/>
  <c r="J16571" i="14"/>
  <c r="J16572" i="14"/>
  <c r="J16573" i="14"/>
  <c r="J16574" i="14"/>
  <c r="J16575" i="14"/>
  <c r="J16576" i="14"/>
  <c r="J16577" i="14"/>
  <c r="J16578" i="14"/>
  <c r="J16579" i="14"/>
  <c r="J16580" i="14"/>
  <c r="J16581" i="14"/>
  <c r="J16582" i="14"/>
  <c r="J16583" i="14"/>
  <c r="J16584" i="14"/>
  <c r="J16585" i="14"/>
  <c r="J16586" i="14"/>
  <c r="J16587" i="14"/>
  <c r="J16588" i="14"/>
  <c r="J16589" i="14"/>
  <c r="J16590" i="14"/>
  <c r="J16591" i="14"/>
  <c r="J16592" i="14"/>
  <c r="J16593" i="14"/>
  <c r="J16594" i="14"/>
  <c r="J16595" i="14"/>
  <c r="J16596" i="14"/>
  <c r="J16597" i="14"/>
  <c r="J16598" i="14"/>
  <c r="J16599" i="14"/>
  <c r="J16600" i="14"/>
  <c r="J16601" i="14"/>
  <c r="J16602" i="14"/>
  <c r="J16603" i="14"/>
  <c r="J16604" i="14"/>
  <c r="J16605" i="14"/>
  <c r="J16606" i="14"/>
  <c r="J16607" i="14"/>
  <c r="J16608" i="14"/>
  <c r="J16609" i="14"/>
  <c r="J16610" i="14"/>
  <c r="J16611" i="14"/>
  <c r="J16612" i="14"/>
  <c r="J16613" i="14"/>
  <c r="J16614" i="14"/>
  <c r="J16615" i="14"/>
  <c r="J16616" i="14"/>
  <c r="J16617" i="14"/>
  <c r="J16618" i="14"/>
  <c r="J16619" i="14"/>
  <c r="J16620" i="14"/>
  <c r="J16621" i="14"/>
  <c r="J16622" i="14"/>
  <c r="J16623" i="14"/>
  <c r="J16624" i="14"/>
  <c r="J16625" i="14"/>
  <c r="J16626" i="14"/>
  <c r="J16627" i="14"/>
  <c r="J16628" i="14"/>
  <c r="J16629" i="14"/>
  <c r="J16630" i="14"/>
  <c r="J16631" i="14"/>
  <c r="J16632" i="14"/>
  <c r="J16633" i="14"/>
  <c r="J16634" i="14"/>
  <c r="J16635" i="14"/>
  <c r="J16636" i="14"/>
  <c r="J16637" i="14"/>
  <c r="J16638" i="14"/>
  <c r="J16639" i="14"/>
  <c r="J16640" i="14"/>
  <c r="J16641" i="14"/>
  <c r="J16642" i="14"/>
  <c r="J16643" i="14"/>
  <c r="J16644" i="14"/>
  <c r="J16645" i="14"/>
  <c r="J16646" i="14"/>
  <c r="J16647" i="14"/>
  <c r="J16648" i="14"/>
  <c r="J16649" i="14"/>
  <c r="J16650" i="14"/>
  <c r="J16651" i="14"/>
  <c r="J16652" i="14"/>
  <c r="J16653" i="14"/>
  <c r="J16654" i="14"/>
  <c r="J16655" i="14"/>
  <c r="J16656" i="14"/>
  <c r="J16657" i="14"/>
  <c r="J16658" i="14"/>
  <c r="J16659" i="14"/>
  <c r="J16660" i="14"/>
  <c r="J16661" i="14"/>
  <c r="J16662" i="14"/>
  <c r="J16663" i="14"/>
  <c r="J16664" i="14"/>
  <c r="J16665" i="14"/>
  <c r="J16666" i="14"/>
  <c r="J16667" i="14"/>
  <c r="J16668" i="14"/>
  <c r="J16669" i="14"/>
  <c r="J16670" i="14"/>
  <c r="J16671" i="14"/>
  <c r="J16672" i="14"/>
  <c r="J16673" i="14"/>
  <c r="J16674" i="14"/>
  <c r="J16675" i="14"/>
  <c r="J16676" i="14"/>
  <c r="J16677" i="14"/>
  <c r="J16678" i="14"/>
  <c r="J16679" i="14"/>
  <c r="J16680" i="14"/>
  <c r="J16681" i="14"/>
  <c r="J16682" i="14"/>
  <c r="J16683" i="14"/>
  <c r="J16684" i="14"/>
  <c r="J16685" i="14"/>
  <c r="J16686" i="14"/>
  <c r="J16687" i="14"/>
  <c r="J16688" i="14"/>
  <c r="J16689" i="14"/>
  <c r="J16690" i="14"/>
  <c r="J16691" i="14"/>
  <c r="J16692" i="14"/>
  <c r="J16693" i="14"/>
  <c r="J16694" i="14"/>
  <c r="J16695" i="14"/>
  <c r="J16696" i="14"/>
  <c r="J16697" i="14"/>
  <c r="J16698" i="14"/>
  <c r="J16699" i="14"/>
  <c r="J16700" i="14"/>
  <c r="J16701" i="14"/>
  <c r="J16702" i="14"/>
  <c r="J16703" i="14"/>
  <c r="J16704" i="14"/>
  <c r="J16705" i="14"/>
  <c r="J16706" i="14"/>
  <c r="J16707" i="14"/>
  <c r="J16708" i="14"/>
  <c r="J16709" i="14"/>
  <c r="J16710" i="14"/>
  <c r="J16711" i="14"/>
  <c r="J16712" i="14"/>
  <c r="J16713" i="14"/>
  <c r="J16714" i="14"/>
  <c r="J16715" i="14"/>
  <c r="J16716" i="14"/>
  <c r="J16717" i="14"/>
  <c r="J16718" i="14"/>
  <c r="J16719" i="14"/>
  <c r="J16720" i="14"/>
  <c r="J16721" i="14"/>
  <c r="J16722" i="14"/>
  <c r="J16723" i="14"/>
  <c r="J16724" i="14"/>
  <c r="J16725" i="14"/>
  <c r="J16726" i="14"/>
  <c r="J16727" i="14"/>
  <c r="J16728" i="14"/>
  <c r="J16729" i="14"/>
  <c r="J16730" i="14"/>
  <c r="J16731" i="14"/>
  <c r="J16732" i="14"/>
  <c r="J16733" i="14"/>
  <c r="J16734" i="14"/>
  <c r="J16735" i="14"/>
  <c r="J16736" i="14"/>
  <c r="J16737" i="14"/>
  <c r="J16738" i="14"/>
  <c r="J16739" i="14"/>
  <c r="J16740" i="14"/>
  <c r="J16741" i="14"/>
  <c r="J16742" i="14"/>
  <c r="J16743" i="14"/>
  <c r="J16744" i="14"/>
  <c r="J16745" i="14"/>
  <c r="J16746" i="14"/>
  <c r="J16747" i="14"/>
  <c r="J16748" i="14"/>
  <c r="J16749" i="14"/>
  <c r="J16750" i="14"/>
  <c r="J16751" i="14"/>
  <c r="J16752" i="14"/>
  <c r="J16753" i="14"/>
  <c r="J16754" i="14"/>
  <c r="J16755" i="14"/>
  <c r="J16756" i="14"/>
  <c r="J16757" i="14"/>
  <c r="J16758" i="14"/>
  <c r="J16759" i="14"/>
  <c r="J16760" i="14"/>
  <c r="J16761" i="14"/>
  <c r="J16762" i="14"/>
  <c r="J16763" i="14"/>
  <c r="J16764" i="14"/>
  <c r="J16765" i="14"/>
  <c r="J16766" i="14"/>
  <c r="J16767" i="14"/>
  <c r="J16768" i="14"/>
  <c r="J16769" i="14"/>
  <c r="J16770" i="14"/>
  <c r="J16771" i="14"/>
  <c r="J16772" i="14"/>
  <c r="J16773" i="14"/>
  <c r="J16774" i="14"/>
  <c r="J16775" i="14"/>
  <c r="J16776" i="14"/>
  <c r="J16777" i="14"/>
  <c r="J16778" i="14"/>
  <c r="J16779" i="14"/>
  <c r="J16780" i="14"/>
  <c r="J16781" i="14"/>
  <c r="J16782" i="14"/>
  <c r="J16783" i="14"/>
  <c r="J16784" i="14"/>
  <c r="J16785" i="14"/>
  <c r="J16786" i="14"/>
  <c r="J16787" i="14"/>
  <c r="J16788" i="14"/>
  <c r="J16789" i="14"/>
  <c r="J16790" i="14"/>
  <c r="J16791" i="14"/>
  <c r="J16792" i="14"/>
  <c r="J16793" i="14"/>
  <c r="J16794" i="14"/>
  <c r="J16795" i="14"/>
  <c r="J16796" i="14"/>
  <c r="J16797" i="14"/>
  <c r="J16798" i="14"/>
  <c r="J16799" i="14"/>
  <c r="J16800" i="14"/>
  <c r="J16801" i="14"/>
  <c r="J16802" i="14"/>
  <c r="J16803" i="14"/>
  <c r="J16804" i="14"/>
  <c r="J16805" i="14"/>
  <c r="J16806" i="14"/>
  <c r="J16807" i="14"/>
  <c r="J16808" i="14"/>
  <c r="J16809" i="14"/>
  <c r="J16810" i="14"/>
  <c r="J16811" i="14"/>
  <c r="J16812" i="14"/>
  <c r="J16813" i="14"/>
  <c r="J16814" i="14"/>
  <c r="J16815" i="14"/>
  <c r="J16816" i="14"/>
  <c r="J16817" i="14"/>
  <c r="J16818" i="14"/>
  <c r="J16819" i="14"/>
  <c r="J16820" i="14"/>
  <c r="J16821" i="14"/>
  <c r="J16822" i="14"/>
  <c r="J16823" i="14"/>
  <c r="J16824" i="14"/>
  <c r="J16825" i="14"/>
  <c r="J16826" i="14"/>
  <c r="J16827" i="14"/>
  <c r="J16828" i="14"/>
  <c r="J16829" i="14"/>
  <c r="J16830" i="14"/>
  <c r="J16831" i="14"/>
  <c r="J16832" i="14"/>
  <c r="J16833" i="14"/>
  <c r="J16834" i="14"/>
  <c r="J16835" i="14"/>
  <c r="J16836" i="14"/>
  <c r="J16837" i="14"/>
  <c r="J16838" i="14"/>
  <c r="J16839" i="14"/>
  <c r="J16840" i="14"/>
  <c r="J16841" i="14"/>
  <c r="J16842" i="14"/>
  <c r="J16843" i="14"/>
  <c r="J16844" i="14"/>
  <c r="J16845" i="14"/>
  <c r="J16846" i="14"/>
  <c r="J16847" i="14"/>
  <c r="J16848" i="14"/>
  <c r="J16849" i="14"/>
  <c r="J16850" i="14"/>
  <c r="J16851" i="14"/>
  <c r="J16852" i="14"/>
  <c r="J16853" i="14"/>
  <c r="J16854" i="14"/>
  <c r="J16855" i="14"/>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N48" i="47"/>
  <c r="L48" i="47"/>
  <c r="K48" i="47"/>
  <c r="J48" i="47"/>
  <c r="N37" i="47"/>
  <c r="K37" i="47"/>
  <c r="J37" i="47"/>
  <c r="N16" i="47"/>
  <c r="K16" i="47"/>
  <c r="J16" i="47"/>
  <c r="N1193" i="15" l="1"/>
  <c r="N1194" i="15"/>
  <c r="N1195" i="15"/>
  <c r="N1196" i="15"/>
  <c r="N1197" i="15"/>
  <c r="N1198" i="15"/>
  <c r="N1186" i="15"/>
  <c r="N1187" i="15"/>
  <c r="N1188" i="15"/>
  <c r="N1189" i="15"/>
  <c r="N1190" i="15"/>
  <c r="N1191" i="15"/>
  <c r="N1192" i="15"/>
  <c r="N1161" i="15"/>
  <c r="N1162" i="15"/>
  <c r="N1163" i="15"/>
  <c r="N1164" i="15"/>
  <c r="N1165" i="15"/>
  <c r="N1166" i="15"/>
  <c r="N1167" i="15"/>
  <c r="N1168" i="15"/>
  <c r="N1169" i="15"/>
  <c r="N1170" i="15"/>
  <c r="N1171" i="15"/>
  <c r="N1172" i="15"/>
  <c r="N1173" i="15"/>
  <c r="N1174" i="15"/>
  <c r="N1175" i="15"/>
  <c r="N1176" i="15"/>
  <c r="N1177" i="15"/>
  <c r="N1178" i="15"/>
  <c r="N1179" i="15"/>
  <c r="N1180" i="15"/>
  <c r="N1181" i="15"/>
  <c r="N1182" i="15"/>
  <c r="N1183" i="15"/>
  <c r="N1184" i="15"/>
  <c r="N1185" i="15"/>
  <c r="J470" i="10"/>
  <c r="J471" i="10"/>
  <c r="J472" i="10"/>
  <c r="J473" i="10"/>
  <c r="J474" i="10"/>
  <c r="J475" i="10"/>
  <c r="J476" i="10"/>
  <c r="J477" i="10"/>
  <c r="J478" i="10"/>
  <c r="J479" i="10"/>
  <c r="J480" i="10"/>
  <c r="J419" i="10" l="1"/>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N38" i="47"/>
  <c r="K38" i="47"/>
  <c r="J38" i="47"/>
  <c r="CR56" i="11" l="1"/>
  <c r="CR55" i="11"/>
  <c r="CR54" i="11"/>
  <c r="CR53" i="11"/>
  <c r="CR52" i="11"/>
  <c r="CR51" i="11"/>
  <c r="CR50" i="11"/>
  <c r="CR49" i="11"/>
  <c r="CR48" i="11"/>
  <c r="CR47" i="11"/>
  <c r="CR46" i="11"/>
  <c r="CR45" i="11"/>
  <c r="CR44" i="11"/>
  <c r="CR43" i="11"/>
  <c r="CR42" i="11"/>
  <c r="CR41" i="11"/>
  <c r="CR40" i="11"/>
  <c r="CR39" i="11"/>
  <c r="CR38" i="11"/>
  <c r="CR37" i="11"/>
  <c r="CR36" i="11"/>
  <c r="CR35" i="11"/>
  <c r="CR34" i="11"/>
  <c r="CR33" i="11"/>
  <c r="CR32" i="11"/>
  <c r="CR31" i="11"/>
  <c r="CR30" i="11"/>
  <c r="CR29" i="11"/>
  <c r="CR28" i="11"/>
  <c r="CR27" i="11"/>
  <c r="CR26" i="11"/>
  <c r="CR25" i="11"/>
  <c r="CR24" i="11"/>
  <c r="CR23" i="11"/>
  <c r="CR22" i="11"/>
  <c r="CR21" i="11"/>
  <c r="CR20" i="11"/>
  <c r="CR19" i="11"/>
  <c r="CR18" i="11"/>
  <c r="CR17" i="11"/>
  <c r="CR16" i="11"/>
  <c r="CR15" i="11"/>
  <c r="CR14" i="11"/>
  <c r="CR13" i="11"/>
  <c r="CR12" i="11"/>
  <c r="CR11" i="11"/>
  <c r="CR10" i="11"/>
  <c r="CR9" i="11"/>
  <c r="CR8" i="11"/>
  <c r="CR7" i="11"/>
  <c r="CR6" i="11"/>
  <c r="CP56" i="11" l="1"/>
  <c r="CP55" i="11"/>
  <c r="CP54" i="11"/>
  <c r="CP53" i="11"/>
  <c r="CP52" i="11"/>
  <c r="CP51" i="11"/>
  <c r="CP50" i="11"/>
  <c r="CP49" i="11"/>
  <c r="CP48" i="11"/>
  <c r="CP47" i="11"/>
  <c r="CP46" i="11"/>
  <c r="CP45" i="11"/>
  <c r="CP44" i="11"/>
  <c r="CP43" i="11"/>
  <c r="CP42" i="11"/>
  <c r="CP41" i="11"/>
  <c r="CP40" i="11"/>
  <c r="CP39" i="11"/>
  <c r="CP38" i="11"/>
  <c r="CP37" i="11"/>
  <c r="CP36" i="11"/>
  <c r="CP35" i="11"/>
  <c r="CP34" i="11"/>
  <c r="CP33" i="11"/>
  <c r="CP32" i="11"/>
  <c r="CP31" i="11"/>
  <c r="CP30" i="11"/>
  <c r="CP29" i="11"/>
  <c r="CP28" i="11"/>
  <c r="CP27" i="11"/>
  <c r="CP26" i="11"/>
  <c r="CP25" i="11"/>
  <c r="CP24" i="11"/>
  <c r="CP23" i="11"/>
  <c r="CP22" i="11"/>
  <c r="CP21" i="11"/>
  <c r="CP20" i="11"/>
  <c r="CP19" i="11"/>
  <c r="CP18" i="11"/>
  <c r="CP17" i="11"/>
  <c r="CP16" i="11"/>
  <c r="CP15" i="11"/>
  <c r="CP14" i="11"/>
  <c r="CP13" i="11"/>
  <c r="CP12" i="11"/>
  <c r="CP11" i="11"/>
  <c r="CP10" i="11"/>
  <c r="CP9" i="11"/>
  <c r="CP8" i="11"/>
  <c r="CP7" i="11"/>
  <c r="CP6" i="11"/>
  <c r="AZ56" i="11" l="1"/>
  <c r="AZ55" i="11"/>
  <c r="AZ54" i="11"/>
  <c r="AZ53" i="11"/>
  <c r="AZ52" i="11"/>
  <c r="AZ51" i="11"/>
  <c r="AZ50" i="11"/>
  <c r="AZ49" i="11"/>
  <c r="AZ48" i="11"/>
  <c r="AZ47" i="11"/>
  <c r="AZ46" i="11"/>
  <c r="AZ45" i="11"/>
  <c r="AZ44" i="11"/>
  <c r="AZ43" i="11"/>
  <c r="AZ42" i="11"/>
  <c r="AZ41" i="11"/>
  <c r="AZ40" i="11"/>
  <c r="AZ39" i="11"/>
  <c r="AZ38" i="11"/>
  <c r="AZ37" i="11"/>
  <c r="AZ36" i="11"/>
  <c r="AZ35" i="11"/>
  <c r="AZ34" i="11"/>
  <c r="AZ33" i="11"/>
  <c r="AZ32" i="11"/>
  <c r="AZ31" i="11"/>
  <c r="AZ30" i="11"/>
  <c r="AZ29" i="11"/>
  <c r="AZ28" i="11"/>
  <c r="AZ27" i="11"/>
  <c r="AZ26" i="11"/>
  <c r="AZ25" i="11"/>
  <c r="AZ24" i="11"/>
  <c r="AZ23" i="11"/>
  <c r="AZ22" i="11"/>
  <c r="AZ21" i="11"/>
  <c r="AZ20" i="11"/>
  <c r="AZ19" i="11"/>
  <c r="AZ18" i="11"/>
  <c r="AZ17" i="11"/>
  <c r="AZ16" i="11"/>
  <c r="AZ15" i="11"/>
  <c r="AZ14" i="11"/>
  <c r="AZ13" i="11"/>
  <c r="AZ12" i="11"/>
  <c r="AZ11" i="11"/>
  <c r="AZ10" i="11"/>
  <c r="AZ9" i="11"/>
  <c r="AZ8" i="11"/>
  <c r="AZ7" i="11"/>
  <c r="AZ6" i="11"/>
  <c r="N36" i="47" l="1"/>
  <c r="N29" i="47"/>
  <c r="CN56" i="11" l="1"/>
  <c r="CN55" i="11"/>
  <c r="CN54" i="11"/>
  <c r="CN53" i="11"/>
  <c r="CN52" i="11"/>
  <c r="CN51" i="11"/>
  <c r="CN50" i="11"/>
  <c r="CN49" i="11"/>
  <c r="CN48" i="11"/>
  <c r="CN47" i="11"/>
  <c r="CN46" i="11"/>
  <c r="CN45" i="11"/>
  <c r="CN44" i="11"/>
  <c r="CN43" i="11"/>
  <c r="CN42" i="11"/>
  <c r="CN41" i="11"/>
  <c r="CN40" i="11"/>
  <c r="CN39" i="11"/>
  <c r="CN38" i="11"/>
  <c r="CN37" i="11"/>
  <c r="CN36" i="11"/>
  <c r="CN35" i="11"/>
  <c r="CN34" i="11"/>
  <c r="CN33" i="11"/>
  <c r="CN32" i="11"/>
  <c r="CN31" i="11"/>
  <c r="CN30" i="11"/>
  <c r="CN29" i="11"/>
  <c r="CN28" i="11"/>
  <c r="CN27" i="11"/>
  <c r="CN26" i="11"/>
  <c r="CN25" i="11"/>
  <c r="CN24" i="11"/>
  <c r="CN23" i="11"/>
  <c r="CN22" i="11"/>
  <c r="CN21" i="11"/>
  <c r="CN20" i="11"/>
  <c r="CN19" i="11"/>
  <c r="CN18" i="11"/>
  <c r="CN17" i="11"/>
  <c r="CN16" i="11"/>
  <c r="CN15" i="11"/>
  <c r="CN14" i="11"/>
  <c r="CN13" i="11"/>
  <c r="CN12" i="11"/>
  <c r="CN11" i="11"/>
  <c r="CN10" i="11"/>
  <c r="CN9" i="11"/>
  <c r="CN8" i="11"/>
  <c r="CN7" i="11"/>
  <c r="CN6" i="11"/>
  <c r="J1193" i="15" l="1"/>
  <c r="J1194" i="15"/>
  <c r="J1195" i="15"/>
  <c r="J1196" i="15"/>
  <c r="J1197" i="15"/>
  <c r="J1198" i="15"/>
  <c r="J1186" i="15"/>
  <c r="J1187" i="15"/>
  <c r="J1188" i="15"/>
  <c r="J1189" i="15"/>
  <c r="J1190" i="15"/>
  <c r="J1191" i="15"/>
  <c r="J1192"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CL56" i="11" l="1"/>
  <c r="CL55" i="11"/>
  <c r="CL54" i="11"/>
  <c r="CL53" i="11"/>
  <c r="CL52" i="11"/>
  <c r="CL51" i="11"/>
  <c r="CL50" i="11"/>
  <c r="CL49" i="11"/>
  <c r="CL48" i="11"/>
  <c r="CL47" i="11"/>
  <c r="CL46" i="11"/>
  <c r="CL45" i="11"/>
  <c r="CL44" i="11"/>
  <c r="CL43" i="11"/>
  <c r="CL42" i="11"/>
  <c r="CL41" i="11"/>
  <c r="CL40" i="11"/>
  <c r="CL39" i="11"/>
  <c r="CL38" i="11"/>
  <c r="CL37" i="11"/>
  <c r="CL36" i="11"/>
  <c r="CL35" i="11"/>
  <c r="CL34" i="11"/>
  <c r="CL33" i="11"/>
  <c r="CL32" i="11"/>
  <c r="CL31" i="11"/>
  <c r="CL30" i="11"/>
  <c r="CL29" i="11"/>
  <c r="CL28" i="11"/>
  <c r="CL27" i="11"/>
  <c r="CL26" i="11"/>
  <c r="CL25" i="11"/>
  <c r="CL24" i="11"/>
  <c r="CL23" i="11"/>
  <c r="CL22" i="11"/>
  <c r="CL21" i="11"/>
  <c r="CL20" i="11"/>
  <c r="CL19" i="11"/>
  <c r="CL18" i="11"/>
  <c r="CL17" i="11"/>
  <c r="CL16" i="11"/>
  <c r="CL15" i="11"/>
  <c r="CL14" i="11"/>
  <c r="CL13" i="11"/>
  <c r="CL12" i="11"/>
  <c r="CL11" i="11"/>
  <c r="CL10" i="11"/>
  <c r="CL9" i="11"/>
  <c r="CL8" i="11"/>
  <c r="CL7" i="11"/>
  <c r="CL6" i="11"/>
  <c r="N49" i="47"/>
  <c r="L49" i="47"/>
  <c r="K49" i="47"/>
  <c r="J49" i="47"/>
  <c r="A56" i="11" l="1"/>
  <c r="ED56" i="11"/>
  <c r="EB56" i="11"/>
  <c r="DZ56" i="11"/>
  <c r="DX56" i="11"/>
  <c r="DV56" i="11"/>
  <c r="DT56" i="11"/>
  <c r="DR56" i="11"/>
  <c r="DP56" i="11"/>
  <c r="DN56" i="11"/>
  <c r="DL56" i="11"/>
  <c r="DJ56" i="11"/>
  <c r="DH56" i="11"/>
  <c r="DF56" i="11"/>
  <c r="DD56" i="11"/>
  <c r="DB56" i="11"/>
  <c r="CZ56" i="11"/>
  <c r="CX56" i="11"/>
  <c r="CV56" i="11"/>
  <c r="CJ56" i="11"/>
  <c r="CH56" i="11"/>
  <c r="CF56" i="11"/>
  <c r="CD56" i="11"/>
  <c r="CB56" i="11"/>
  <c r="BZ56" i="11"/>
  <c r="BX56" i="11"/>
  <c r="BV56" i="11"/>
  <c r="BT56" i="11"/>
  <c r="BR56" i="11"/>
  <c r="BP56" i="11"/>
  <c r="BN56" i="11"/>
  <c r="BL56" i="11"/>
  <c r="BJ56" i="11"/>
  <c r="BH56" i="11"/>
  <c r="BF56" i="11"/>
  <c r="BD56" i="11"/>
  <c r="BB56" i="11"/>
  <c r="AX56" i="11"/>
  <c r="AV56" i="11"/>
  <c r="AT56" i="11"/>
  <c r="AR56" i="11"/>
  <c r="AP56" i="11"/>
  <c r="AN56" i="11"/>
  <c r="AL56" i="11"/>
  <c r="AJ56" i="11"/>
  <c r="AH56" i="11"/>
  <c r="AF56" i="11"/>
  <c r="AD56" i="11"/>
  <c r="AB56" i="11"/>
  <c r="Z56" i="11"/>
  <c r="X56" i="11"/>
  <c r="W56" i="11"/>
  <c r="R56" i="11"/>
  <c r="N56" i="11"/>
  <c r="P56" i="11" s="1"/>
  <c r="M56" i="11"/>
  <c r="I56" i="11"/>
  <c r="H56" i="11"/>
  <c r="G56" i="11"/>
  <c r="F56" i="11"/>
  <c r="E56" i="11"/>
  <c r="C56" i="11"/>
  <c r="D56" i="11" s="1"/>
  <c r="J13880" i="14"/>
  <c r="J13881" i="14"/>
  <c r="J13882" i="14"/>
  <c r="J13883" i="14"/>
  <c r="J13884" i="14"/>
  <c r="J13885" i="14"/>
  <c r="J13886" i="14"/>
  <c r="J13887" i="14"/>
  <c r="J13888" i="14"/>
  <c r="J13889" i="14"/>
  <c r="J13890" i="14"/>
  <c r="J13891" i="14"/>
  <c r="J13892" i="14"/>
  <c r="J13893" i="14"/>
  <c r="J13894" i="14"/>
  <c r="J13895" i="14"/>
  <c r="J13896" i="14"/>
  <c r="J13897" i="14"/>
  <c r="J13898" i="14"/>
  <c r="J13899" i="14"/>
  <c r="J13900" i="14"/>
  <c r="J13901" i="14"/>
  <c r="J13902" i="14"/>
  <c r="J13903" i="14"/>
  <c r="J13904" i="14"/>
  <c r="J13905" i="14"/>
  <c r="J13906" i="14"/>
  <c r="J13907" i="14"/>
  <c r="J13908" i="14"/>
  <c r="J13909" i="14"/>
  <c r="J13910" i="14"/>
  <c r="J13911" i="14"/>
  <c r="J13912" i="14"/>
  <c r="J13913" i="14"/>
  <c r="J13914" i="14"/>
  <c r="J13915" i="14"/>
  <c r="J13916" i="14"/>
  <c r="J13917" i="14"/>
  <c r="J13918" i="14"/>
  <c r="J13919" i="14"/>
  <c r="J13920" i="14"/>
  <c r="J13921" i="14"/>
  <c r="J13922" i="14"/>
  <c r="J13923" i="14"/>
  <c r="J13924" i="14"/>
  <c r="J13925" i="14"/>
  <c r="J13926" i="14"/>
  <c r="J13927" i="14"/>
  <c r="J13928" i="14"/>
  <c r="J13929" i="14"/>
  <c r="J13930" i="14"/>
  <c r="J13931" i="14"/>
  <c r="J13932" i="14"/>
  <c r="J13933" i="14"/>
  <c r="J13934" i="14"/>
  <c r="J13935" i="14"/>
  <c r="J13936" i="14"/>
  <c r="J13937" i="14"/>
  <c r="J13938" i="14"/>
  <c r="J13939" i="14"/>
  <c r="J13940" i="14"/>
  <c r="J13941" i="14"/>
  <c r="J13942" i="14"/>
  <c r="J13943" i="14"/>
  <c r="J13944" i="14"/>
  <c r="J13945" i="14"/>
  <c r="J13946" i="14"/>
  <c r="J13947" i="14"/>
  <c r="J13948" i="14"/>
  <c r="J13949" i="14"/>
  <c r="J13950" i="14"/>
  <c r="J13951" i="14"/>
  <c r="J13952" i="14"/>
  <c r="J13953" i="14"/>
  <c r="J13954" i="14"/>
  <c r="J13955" i="14"/>
  <c r="J13956" i="14"/>
  <c r="J13957" i="14"/>
  <c r="J13958" i="14"/>
  <c r="J13959" i="14"/>
  <c r="J13960" i="14"/>
  <c r="J13961" i="14"/>
  <c r="J13962" i="14"/>
  <c r="J13963" i="14"/>
  <c r="J13964" i="14"/>
  <c r="J13965" i="14"/>
  <c r="J13966" i="14"/>
  <c r="J13967" i="14"/>
  <c r="J13968" i="14"/>
  <c r="J13969" i="14"/>
  <c r="J13970" i="14"/>
  <c r="J13971" i="14"/>
  <c r="J13972" i="14"/>
  <c r="J13973" i="14"/>
  <c r="J13974" i="14"/>
  <c r="J13975" i="14"/>
  <c r="J13976" i="14"/>
  <c r="J13977" i="14"/>
  <c r="J13978" i="14"/>
  <c r="J13979" i="14"/>
  <c r="J13980" i="14"/>
  <c r="J13981" i="14"/>
  <c r="J13982" i="14"/>
  <c r="J13983" i="14"/>
  <c r="J13984" i="14"/>
  <c r="J13985" i="14"/>
  <c r="J13986" i="14"/>
  <c r="J13987" i="14"/>
  <c r="J13988" i="14"/>
  <c r="J13989" i="14"/>
  <c r="J13990" i="14"/>
  <c r="J13991" i="14"/>
  <c r="J13992" i="14"/>
  <c r="J13993" i="14"/>
  <c r="J13994" i="14"/>
  <c r="J13995" i="14"/>
  <c r="J13996" i="14"/>
  <c r="J13997" i="14"/>
  <c r="J13998" i="14"/>
  <c r="J13999" i="14"/>
  <c r="J14000" i="14"/>
  <c r="J14001" i="14"/>
  <c r="J14002" i="14"/>
  <c r="J14003" i="14"/>
  <c r="J14004" i="14"/>
  <c r="J14005" i="14"/>
  <c r="J14006" i="14"/>
  <c r="J14007" i="14"/>
  <c r="J14008" i="14"/>
  <c r="J14009" i="14"/>
  <c r="J14010" i="14"/>
  <c r="J14011" i="14"/>
  <c r="J14012" i="14"/>
  <c r="J14013" i="14"/>
  <c r="J14014" i="14"/>
  <c r="J14015" i="14"/>
  <c r="J14016" i="14"/>
  <c r="J14017" i="14"/>
  <c r="J14018" i="14"/>
  <c r="J14019" i="14"/>
  <c r="J14020" i="14"/>
  <c r="J14021" i="14"/>
  <c r="J14022" i="14"/>
  <c r="J14023" i="14"/>
  <c r="J14024" i="14"/>
  <c r="J14025" i="14"/>
  <c r="J14026" i="14"/>
  <c r="J14027" i="14"/>
  <c r="J14028" i="14"/>
  <c r="J14029" i="14"/>
  <c r="J14030" i="14"/>
  <c r="J14031" i="14"/>
  <c r="J14032" i="14"/>
  <c r="J14033" i="14"/>
  <c r="J14034" i="14"/>
  <c r="J14035" i="14"/>
  <c r="J14036" i="14"/>
  <c r="J14037" i="14"/>
  <c r="J14038" i="14"/>
  <c r="J14039" i="14"/>
  <c r="J14040" i="14"/>
  <c r="J14041" i="14"/>
  <c r="J14042" i="14"/>
  <c r="J14043" i="14"/>
  <c r="J14044" i="14"/>
  <c r="J14045" i="14"/>
  <c r="J14046" i="14"/>
  <c r="J14047" i="14"/>
  <c r="J14048" i="14"/>
  <c r="J14049" i="14"/>
  <c r="J14050" i="14"/>
  <c r="J14051" i="14"/>
  <c r="J14052" i="14"/>
  <c r="J14053" i="14"/>
  <c r="J14054" i="14"/>
  <c r="J14055" i="14"/>
  <c r="J14056" i="14"/>
  <c r="J14057" i="14"/>
  <c r="J14058" i="14"/>
  <c r="J14059" i="14"/>
  <c r="J14060" i="14"/>
  <c r="J14061" i="14"/>
  <c r="J14062" i="14"/>
  <c r="J14063" i="14"/>
  <c r="J14064" i="14"/>
  <c r="J14065" i="14"/>
  <c r="J14066" i="14"/>
  <c r="J14067" i="14"/>
  <c r="J14068" i="14"/>
  <c r="J14069" i="14"/>
  <c r="J14070" i="14"/>
  <c r="J14071" i="14"/>
  <c r="J14072" i="14"/>
  <c r="J14073" i="14"/>
  <c r="J14074" i="14"/>
  <c r="J14075" i="14"/>
  <c r="J14076" i="14"/>
  <c r="J14077" i="14"/>
  <c r="J14078" i="14"/>
  <c r="J14079" i="14"/>
  <c r="J14080" i="14"/>
  <c r="J14081" i="14"/>
  <c r="J14082" i="14"/>
  <c r="J14083" i="14"/>
  <c r="J14084" i="14"/>
  <c r="J14085" i="14"/>
  <c r="J14086" i="14"/>
  <c r="J14087" i="14"/>
  <c r="J14088" i="14"/>
  <c r="J14089" i="14"/>
  <c r="J14090" i="14"/>
  <c r="J14091" i="14"/>
  <c r="J14092" i="14"/>
  <c r="J14093" i="14"/>
  <c r="J14094" i="14"/>
  <c r="J14095" i="14"/>
  <c r="J14096" i="14"/>
  <c r="J14097" i="14"/>
  <c r="J14098" i="14"/>
  <c r="J14099" i="14"/>
  <c r="J14100" i="14"/>
  <c r="J14101" i="14"/>
  <c r="J14102" i="14"/>
  <c r="J14103" i="14"/>
  <c r="J14104" i="14"/>
  <c r="J14105" i="14"/>
  <c r="J14106" i="14"/>
  <c r="J14107" i="14"/>
  <c r="J14108" i="14"/>
  <c r="J14109" i="14"/>
  <c r="J14110" i="14"/>
  <c r="J14111" i="14"/>
  <c r="J14112" i="14"/>
  <c r="J14113" i="14"/>
  <c r="J14114" i="14"/>
  <c r="J14115" i="14"/>
  <c r="J14116" i="14"/>
  <c r="J14117" i="14"/>
  <c r="J14118" i="14"/>
  <c r="J14119" i="14"/>
  <c r="J14120" i="14"/>
  <c r="J14121" i="14"/>
  <c r="J14122" i="14"/>
  <c r="J14123" i="14"/>
  <c r="J14124" i="14"/>
  <c r="J14125" i="14"/>
  <c r="J14126" i="14"/>
  <c r="J14127" i="14"/>
  <c r="J14128" i="14"/>
  <c r="J14129" i="14"/>
  <c r="J14130" i="14"/>
  <c r="J14131" i="14"/>
  <c r="J14132" i="14"/>
  <c r="J14133" i="14"/>
  <c r="J14134" i="14"/>
  <c r="J14135" i="14"/>
  <c r="J14136" i="14"/>
  <c r="J14137" i="14"/>
  <c r="J14138" i="14"/>
  <c r="J14139" i="14"/>
  <c r="J14140" i="14"/>
  <c r="J14141" i="14"/>
  <c r="J14142" i="14"/>
  <c r="J14143" i="14"/>
  <c r="J14144" i="14"/>
  <c r="J14145" i="14"/>
  <c r="J14146" i="14"/>
  <c r="J14147" i="14"/>
  <c r="J14148" i="14"/>
  <c r="J14149" i="14"/>
  <c r="J14150" i="14"/>
  <c r="J14151" i="14"/>
  <c r="J14152" i="14"/>
  <c r="J14153" i="14"/>
  <c r="J14154" i="14"/>
  <c r="J14155" i="14"/>
  <c r="J14156" i="14"/>
  <c r="J14157" i="14"/>
  <c r="J14158" i="14"/>
  <c r="J14159" i="14"/>
  <c r="J14160" i="14"/>
  <c r="J14161" i="14"/>
  <c r="J14162" i="14"/>
  <c r="J14163" i="14"/>
  <c r="J14164" i="14"/>
  <c r="J14165" i="14"/>
  <c r="J14166" i="14"/>
  <c r="J14167" i="14"/>
  <c r="J14168" i="14"/>
  <c r="J14169" i="14"/>
  <c r="J14170" i="14"/>
  <c r="J14171" i="14"/>
  <c r="J14172" i="14"/>
  <c r="J14173" i="14"/>
  <c r="J14174" i="14"/>
  <c r="J14175" i="14"/>
  <c r="J14176" i="14"/>
  <c r="J14177" i="14"/>
  <c r="J14178" i="14"/>
  <c r="J14179" i="14"/>
  <c r="J14180" i="14"/>
  <c r="J14181" i="14"/>
  <c r="J14182" i="14"/>
  <c r="J14183" i="14"/>
  <c r="J14184" i="14"/>
  <c r="J14185" i="14"/>
  <c r="J14186" i="14"/>
  <c r="J14187" i="14"/>
  <c r="J14188" i="14"/>
  <c r="J14189" i="14"/>
  <c r="J14190" i="14"/>
  <c r="J14191" i="14"/>
  <c r="J14192" i="14"/>
  <c r="J14193" i="14"/>
  <c r="J14194" i="14"/>
  <c r="J14195" i="14"/>
  <c r="J14196" i="14"/>
  <c r="J14197" i="14"/>
  <c r="J14198" i="14"/>
  <c r="J14199" i="14"/>
  <c r="J14200" i="14"/>
  <c r="J14201" i="14"/>
  <c r="J14202" i="14"/>
  <c r="J14203" i="14"/>
  <c r="J14204" i="14"/>
  <c r="J14205" i="14"/>
  <c r="J14206" i="14"/>
  <c r="J14207" i="14"/>
  <c r="J14208" i="14"/>
  <c r="J14209" i="14"/>
  <c r="J14210" i="14"/>
  <c r="J14211" i="14"/>
  <c r="J14212" i="14"/>
  <c r="J14213" i="14"/>
  <c r="J14214" i="14"/>
  <c r="J14215" i="14"/>
  <c r="J14216" i="14"/>
  <c r="J14217" i="14"/>
  <c r="J14218" i="14"/>
  <c r="J14219" i="14"/>
  <c r="J14220" i="14"/>
  <c r="J14221" i="14"/>
  <c r="J14222" i="14"/>
  <c r="J14223" i="14"/>
  <c r="J14224" i="14"/>
  <c r="J14225" i="14"/>
  <c r="J14226" i="14"/>
  <c r="J14227" i="14"/>
  <c r="J14228" i="14"/>
  <c r="J14229" i="14"/>
  <c r="J14230" i="14"/>
  <c r="J14231" i="14"/>
  <c r="J14232" i="14"/>
  <c r="J14233" i="14"/>
  <c r="J14234" i="14"/>
  <c r="J14235" i="14"/>
  <c r="J14236" i="14"/>
  <c r="J14237" i="14"/>
  <c r="J14238" i="14"/>
  <c r="J14239" i="14"/>
  <c r="J14240" i="14"/>
  <c r="J14241" i="14"/>
  <c r="J14242" i="14"/>
  <c r="J14243" i="14"/>
  <c r="J14244" i="14"/>
  <c r="J14245" i="14"/>
  <c r="J14246" i="14"/>
  <c r="J14247" i="14"/>
  <c r="J14248" i="14"/>
  <c r="J14249" i="14"/>
  <c r="J14250" i="14"/>
  <c r="J14251" i="14"/>
  <c r="J14252" i="14"/>
  <c r="J14253" i="14"/>
  <c r="J14254" i="14"/>
  <c r="J14255" i="14"/>
  <c r="J14256" i="14"/>
  <c r="J14257" i="14"/>
  <c r="J14258" i="14"/>
  <c r="J14259" i="14"/>
  <c r="J14260" i="14"/>
  <c r="J14261" i="14"/>
  <c r="J14262" i="14"/>
  <c r="J14263" i="14"/>
  <c r="J14264" i="14"/>
  <c r="J14265" i="14"/>
  <c r="J14266" i="14"/>
  <c r="J14267" i="14"/>
  <c r="J14268" i="14"/>
  <c r="J14269" i="14"/>
  <c r="J14270" i="14"/>
  <c r="J14271" i="14"/>
  <c r="J14272" i="14"/>
  <c r="J14273" i="14"/>
  <c r="J14274" i="14"/>
  <c r="J14275" i="14"/>
  <c r="J14276" i="14"/>
  <c r="J14277" i="14"/>
  <c r="J14278" i="14"/>
  <c r="J14279" i="14"/>
  <c r="J14280" i="14"/>
  <c r="J14281" i="14"/>
  <c r="J14282" i="14"/>
  <c r="J14283" i="14"/>
  <c r="J14284" i="14"/>
  <c r="J14285" i="14"/>
  <c r="J14286" i="14"/>
  <c r="J14287" i="14"/>
  <c r="J14288" i="14"/>
  <c r="J14289" i="14"/>
  <c r="J14290" i="14"/>
  <c r="J14291" i="14"/>
  <c r="J14292" i="14"/>
  <c r="J14293" i="14"/>
  <c r="J14294" i="14"/>
  <c r="J14295" i="14"/>
  <c r="J14296" i="14"/>
  <c r="J14297" i="14"/>
  <c r="J14298" i="14"/>
  <c r="J14299" i="14"/>
  <c r="J14300" i="14"/>
  <c r="J14301" i="14"/>
  <c r="J14302" i="14"/>
  <c r="J14303" i="14"/>
  <c r="J14304" i="14"/>
  <c r="J14305" i="14"/>
  <c r="J14306" i="14"/>
  <c r="J14307" i="14"/>
  <c r="J14308" i="14"/>
  <c r="J14309" i="14"/>
  <c r="J14310" i="14"/>
  <c r="J14311" i="14"/>
  <c r="J14312" i="14"/>
  <c r="J14313" i="14"/>
  <c r="J14314" i="14"/>
  <c r="J14315" i="14"/>
  <c r="J14316" i="14"/>
  <c r="J14317" i="14"/>
  <c r="J14318" i="14"/>
  <c r="J14319" i="14"/>
  <c r="J14320" i="14"/>
  <c r="J14321" i="14"/>
  <c r="J14322" i="14"/>
  <c r="J14323" i="14"/>
  <c r="J14324" i="14"/>
  <c r="J14325" i="14"/>
  <c r="J14326" i="14"/>
  <c r="J14327" i="14"/>
  <c r="J14328" i="14"/>
  <c r="J14329" i="14"/>
  <c r="J14330" i="14"/>
  <c r="J14331" i="14"/>
  <c r="J14332" i="14"/>
  <c r="J14333" i="14"/>
  <c r="J14334" i="14"/>
  <c r="J14335" i="14"/>
  <c r="J14336" i="14"/>
  <c r="J14337" i="14"/>
  <c r="J14338" i="14"/>
  <c r="J14339" i="14"/>
  <c r="J14340" i="14"/>
  <c r="J14341" i="14"/>
  <c r="J14342" i="14"/>
  <c r="J14343" i="14"/>
  <c r="J14344" i="14"/>
  <c r="J14345" i="14"/>
  <c r="J14346" i="14"/>
  <c r="J14347" i="14"/>
  <c r="J14348" i="14"/>
  <c r="J14349" i="14"/>
  <c r="J14350" i="14"/>
  <c r="J14351" i="14"/>
  <c r="J14352" i="14"/>
  <c r="J14353" i="14"/>
  <c r="J14354" i="14"/>
  <c r="J14355" i="14"/>
  <c r="J14356" i="14"/>
  <c r="J14357" i="14"/>
  <c r="J14358" i="14"/>
  <c r="J14359" i="14"/>
  <c r="J14360" i="14"/>
  <c r="J14361" i="14"/>
  <c r="J14362" i="14"/>
  <c r="J14363" i="14"/>
  <c r="J14364" i="14"/>
  <c r="J14365" i="14"/>
  <c r="J14366" i="14"/>
  <c r="J14367" i="14"/>
  <c r="J14368" i="14"/>
  <c r="J14369" i="14"/>
  <c r="J14370" i="14"/>
  <c r="J14371" i="14"/>
  <c r="J14372" i="14"/>
  <c r="J14373" i="14"/>
  <c r="J14374" i="14"/>
  <c r="J14375" i="14"/>
  <c r="J14376" i="14"/>
  <c r="J14377" i="14"/>
  <c r="J14378" i="14"/>
  <c r="J14379" i="14"/>
  <c r="J14380" i="14"/>
  <c r="J14381" i="14"/>
  <c r="J14382" i="14"/>
  <c r="J14383" i="14"/>
  <c r="J14384" i="14"/>
  <c r="J14385" i="14"/>
  <c r="J14386" i="14"/>
  <c r="J14387" i="14"/>
  <c r="J14388" i="14"/>
  <c r="J14389" i="14"/>
  <c r="J14390" i="14"/>
  <c r="J14391" i="14"/>
  <c r="J14392" i="14"/>
  <c r="J14393" i="14"/>
  <c r="J14394" i="14"/>
  <c r="J14395" i="14"/>
  <c r="J14396" i="14"/>
  <c r="J14397" i="14"/>
  <c r="J14398" i="14"/>
  <c r="J14399" i="14"/>
  <c r="J14400" i="14"/>
  <c r="J14401" i="14"/>
  <c r="J14402" i="14"/>
  <c r="J14403" i="14"/>
  <c r="J14404" i="14"/>
  <c r="J14405" i="14"/>
  <c r="J14406" i="14"/>
  <c r="J14407" i="14"/>
  <c r="J14408" i="14"/>
  <c r="J14409" i="14"/>
  <c r="J14410" i="14"/>
  <c r="J14411" i="14"/>
  <c r="J14412" i="14"/>
  <c r="J14413" i="14"/>
  <c r="J14414" i="14"/>
  <c r="J14415" i="14"/>
  <c r="J14416" i="14"/>
  <c r="J14417" i="14"/>
  <c r="J14418" i="14"/>
  <c r="J14419" i="14"/>
  <c r="J14420" i="14"/>
  <c r="J14421" i="14"/>
  <c r="J14422" i="14"/>
  <c r="J14423" i="14"/>
  <c r="J14424" i="14"/>
  <c r="J14425" i="14"/>
  <c r="J14426" i="14"/>
  <c r="J14427" i="14"/>
  <c r="J14428" i="14"/>
  <c r="J14429" i="14"/>
  <c r="J14430" i="14"/>
  <c r="J14431" i="14"/>
  <c r="J14432" i="14"/>
  <c r="J14433" i="14"/>
  <c r="J14434" i="14"/>
  <c r="J14435" i="14"/>
  <c r="J14436" i="14"/>
  <c r="J14437" i="14"/>
  <c r="J14438" i="14"/>
  <c r="J14439" i="14"/>
  <c r="J14440" i="14"/>
  <c r="J14441" i="14"/>
  <c r="J14442" i="14"/>
  <c r="J14443" i="14"/>
  <c r="J14444" i="14"/>
  <c r="J14445" i="14"/>
  <c r="J14446" i="14"/>
  <c r="J14447" i="14"/>
  <c r="J14448" i="14"/>
  <c r="J14449" i="14"/>
  <c r="J14450" i="14"/>
  <c r="J14451" i="14"/>
  <c r="J14452" i="14"/>
  <c r="J14453" i="14"/>
  <c r="J14454" i="14"/>
  <c r="J14455" i="14"/>
  <c r="J14456" i="14"/>
  <c r="J14457" i="14"/>
  <c r="J14458" i="14"/>
  <c r="J14459" i="14"/>
  <c r="J14460" i="14"/>
  <c r="J14461" i="14"/>
  <c r="J14462" i="14"/>
  <c r="J14463" i="14"/>
  <c r="J14464" i="14"/>
  <c r="J14465" i="14"/>
  <c r="J14466" i="14"/>
  <c r="J14467" i="14"/>
  <c r="J14468" i="14"/>
  <c r="J14469" i="14"/>
  <c r="J14470" i="14"/>
  <c r="J14471" i="14"/>
  <c r="J14472" i="14"/>
  <c r="J14473" i="14"/>
  <c r="J14474" i="14"/>
  <c r="J14475" i="14"/>
  <c r="J14476" i="14"/>
  <c r="J14477" i="14"/>
  <c r="J14478" i="14"/>
  <c r="J14479" i="14"/>
  <c r="J14480" i="14"/>
  <c r="J14481" i="14"/>
  <c r="J14482" i="14"/>
  <c r="J14483" i="14"/>
  <c r="J14484" i="14"/>
  <c r="J14485" i="14"/>
  <c r="J14486" i="14"/>
  <c r="J14487" i="14"/>
  <c r="J14488" i="14"/>
  <c r="J14489" i="14"/>
  <c r="J14490" i="14"/>
  <c r="J14491" i="14"/>
  <c r="J14492" i="14"/>
  <c r="J14493" i="14"/>
  <c r="J14494" i="14"/>
  <c r="J14495" i="14"/>
  <c r="J14496" i="14"/>
  <c r="J14497" i="14"/>
  <c r="J14498" i="14"/>
  <c r="J14499" i="14"/>
  <c r="J14500" i="14"/>
  <c r="J14501" i="14"/>
  <c r="J14502" i="14"/>
  <c r="J14503" i="14"/>
  <c r="J14504" i="14"/>
  <c r="J14505" i="14"/>
  <c r="J14506" i="14"/>
  <c r="J14507" i="14"/>
  <c r="J14508" i="14"/>
  <c r="J14509" i="14"/>
  <c r="J14510" i="14"/>
  <c r="J14511" i="14"/>
  <c r="J14512" i="14"/>
  <c r="J14513" i="14"/>
  <c r="J14514" i="14"/>
  <c r="J14515" i="14"/>
  <c r="J14516" i="14"/>
  <c r="J14517" i="14"/>
  <c r="J14518" i="14"/>
  <c r="J14519" i="14"/>
  <c r="J14520" i="14"/>
  <c r="J14521" i="14"/>
  <c r="J14522" i="14"/>
  <c r="J14523" i="14"/>
  <c r="J14524" i="14"/>
  <c r="J14525" i="14"/>
  <c r="J14526" i="14"/>
  <c r="J14527" i="14"/>
  <c r="J14528" i="14"/>
  <c r="J14529" i="14"/>
  <c r="J14530" i="14"/>
  <c r="J14531" i="14"/>
  <c r="J14532" i="14"/>
  <c r="J14533" i="14"/>
  <c r="J14534" i="14"/>
  <c r="J14535" i="14"/>
  <c r="J14536" i="14"/>
  <c r="J14537" i="14"/>
  <c r="J14538" i="14"/>
  <c r="J14539" i="14"/>
  <c r="J14540" i="14"/>
  <c r="J14541" i="14"/>
  <c r="J14542" i="14"/>
  <c r="J14543" i="14"/>
  <c r="J14544" i="14"/>
  <c r="J14545" i="14"/>
  <c r="J14546" i="14"/>
  <c r="J14547" i="14"/>
  <c r="J14548" i="14"/>
  <c r="J14549" i="14"/>
  <c r="J14550" i="14"/>
  <c r="J14551" i="14"/>
  <c r="J14552" i="14"/>
  <c r="J14553" i="14"/>
  <c r="J14554" i="14"/>
  <c r="J14555" i="14"/>
  <c r="J14556" i="14"/>
  <c r="J14557" i="14"/>
  <c r="J14558" i="14"/>
  <c r="J14559" i="14"/>
  <c r="J14560" i="14"/>
  <c r="J14561" i="14"/>
  <c r="J14562" i="14"/>
  <c r="J14563" i="14"/>
  <c r="J14564" i="14"/>
  <c r="J14565" i="14"/>
  <c r="J14566" i="14"/>
  <c r="J14567" i="14"/>
  <c r="J14568" i="14"/>
  <c r="J14569" i="14"/>
  <c r="J14570" i="14"/>
  <c r="J14571" i="14"/>
  <c r="J14572" i="14"/>
  <c r="J14573" i="14"/>
  <c r="J14574" i="14"/>
  <c r="J14575" i="14"/>
  <c r="J14576" i="14"/>
  <c r="J14577" i="14"/>
  <c r="J14578" i="14"/>
  <c r="J14579" i="14"/>
  <c r="J14580" i="14"/>
  <c r="J14581" i="14"/>
  <c r="J14582" i="14"/>
  <c r="J14583" i="14"/>
  <c r="J14584" i="14"/>
  <c r="J14585" i="14"/>
  <c r="J14586" i="14"/>
  <c r="J14587" i="14"/>
  <c r="J14588" i="14"/>
  <c r="J14589" i="14"/>
  <c r="J14590" i="14"/>
  <c r="J14591" i="14"/>
  <c r="J14592" i="14"/>
  <c r="J14593" i="14"/>
  <c r="J14594" i="14"/>
  <c r="J14595" i="14"/>
  <c r="J14596" i="14"/>
  <c r="J14597" i="14"/>
  <c r="J14598" i="14"/>
  <c r="J14599" i="14"/>
  <c r="J14600" i="14"/>
  <c r="J14601" i="14"/>
  <c r="J14602" i="14"/>
  <c r="J14603" i="14"/>
  <c r="J14604" i="14"/>
  <c r="J14605" i="14"/>
  <c r="J14606" i="14"/>
  <c r="J14607" i="14"/>
  <c r="J14608" i="14"/>
  <c r="J14609" i="14"/>
  <c r="J14610" i="14"/>
  <c r="J14611" i="14"/>
  <c r="J14612" i="14"/>
  <c r="J14613" i="14"/>
  <c r="J14614" i="14"/>
  <c r="J14615" i="14"/>
  <c r="J14616" i="14"/>
  <c r="J14617" i="14"/>
  <c r="J14618" i="14"/>
  <c r="J14619" i="14"/>
  <c r="J14620" i="14"/>
  <c r="J14621" i="14"/>
  <c r="J14622" i="14"/>
  <c r="J14623" i="14"/>
  <c r="J14624" i="14"/>
  <c r="J14625" i="14"/>
  <c r="J14626" i="14"/>
  <c r="J14627" i="14"/>
  <c r="J14628" i="14"/>
  <c r="J14629" i="14"/>
  <c r="J14630" i="14"/>
  <c r="J14631" i="14"/>
  <c r="J14632" i="14"/>
  <c r="J14633" i="14"/>
  <c r="J14634" i="14"/>
  <c r="J14635" i="14"/>
  <c r="J14636" i="14"/>
  <c r="J14637" i="14"/>
  <c r="J14638" i="14"/>
  <c r="J14639" i="14"/>
  <c r="J14640" i="14"/>
  <c r="J14641" i="14"/>
  <c r="J14642" i="14"/>
  <c r="J14643" i="14"/>
  <c r="J14644" i="14"/>
  <c r="J14645" i="14"/>
  <c r="J14646" i="14"/>
  <c r="J14647" i="14"/>
  <c r="J14648" i="14"/>
  <c r="J14649" i="14"/>
  <c r="J14650" i="14"/>
  <c r="J14651" i="14"/>
  <c r="J14652" i="14"/>
  <c r="J14653" i="14"/>
  <c r="J14654" i="14"/>
  <c r="J14655" i="14"/>
  <c r="J14656" i="14"/>
  <c r="J14657" i="14"/>
  <c r="J14658" i="14"/>
  <c r="J14659" i="14"/>
  <c r="J14660" i="14"/>
  <c r="J14661" i="14"/>
  <c r="J14662" i="14"/>
  <c r="J14663" i="14"/>
  <c r="J14664" i="14"/>
  <c r="J14665" i="14"/>
  <c r="J14666" i="14"/>
  <c r="J14667" i="14"/>
  <c r="J14668" i="14"/>
  <c r="J14669" i="14"/>
  <c r="J14670" i="14"/>
  <c r="J14671" i="14"/>
  <c r="J14672" i="14"/>
  <c r="J14673" i="14"/>
  <c r="J14674" i="14"/>
  <c r="J14675" i="14"/>
  <c r="J14676" i="14"/>
  <c r="J14677" i="14"/>
  <c r="J14678" i="14"/>
  <c r="J14679" i="14"/>
  <c r="J14680" i="14"/>
  <c r="J14681" i="14"/>
  <c r="J14682" i="14"/>
  <c r="J14683" i="14"/>
  <c r="J14684" i="14"/>
  <c r="J14685" i="14"/>
  <c r="J14686" i="14"/>
  <c r="J14687" i="14"/>
  <c r="J14688" i="14"/>
  <c r="J14689" i="14"/>
  <c r="J14690" i="14"/>
  <c r="J14691" i="14"/>
  <c r="J14692" i="14"/>
  <c r="J14693" i="14"/>
  <c r="J14694" i="14"/>
  <c r="J14695" i="14"/>
  <c r="J14696" i="14"/>
  <c r="J14697" i="14"/>
  <c r="J14698" i="14"/>
  <c r="J14699" i="14"/>
  <c r="J14700" i="14"/>
  <c r="J14701" i="14"/>
  <c r="J14702" i="14"/>
  <c r="J14703" i="14"/>
  <c r="J14704" i="14"/>
  <c r="J14705" i="14"/>
  <c r="J14706" i="14"/>
  <c r="J14707" i="14"/>
  <c r="J14708" i="14"/>
  <c r="J14709" i="14"/>
  <c r="J14710" i="14"/>
  <c r="J14711" i="14"/>
  <c r="J14712" i="14"/>
  <c r="J14713" i="14"/>
  <c r="J14714" i="14"/>
  <c r="J14715" i="14"/>
  <c r="J14716" i="14"/>
  <c r="J14717" i="14"/>
  <c r="J14718" i="14"/>
  <c r="J14719" i="14"/>
  <c r="J14720" i="14"/>
  <c r="J14721" i="14"/>
  <c r="J14722" i="14"/>
  <c r="J14723" i="14"/>
  <c r="J14724" i="14"/>
  <c r="J14725" i="14"/>
  <c r="J14726" i="14"/>
  <c r="J14727" i="14"/>
  <c r="J14728" i="14"/>
  <c r="J14729" i="14"/>
  <c r="J14730" i="14"/>
  <c r="J14731" i="14"/>
  <c r="J14732" i="14"/>
  <c r="J14733" i="14"/>
  <c r="J14734" i="14"/>
  <c r="J14735" i="14"/>
  <c r="J14736" i="14"/>
  <c r="J14737" i="14"/>
  <c r="J14738" i="14"/>
  <c r="J14739" i="14"/>
  <c r="J14740" i="14"/>
  <c r="J14741" i="14"/>
  <c r="J14742" i="14"/>
  <c r="J14743" i="14"/>
  <c r="J14744" i="14"/>
  <c r="J14745" i="14"/>
  <c r="J14746" i="14"/>
  <c r="J14747" i="14"/>
  <c r="J14748" i="14"/>
  <c r="J14749" i="14"/>
  <c r="J14750" i="14"/>
  <c r="J14751" i="14"/>
  <c r="J14752" i="14"/>
  <c r="J14753" i="14"/>
  <c r="J14754" i="14"/>
  <c r="J14755" i="14"/>
  <c r="J14756" i="14"/>
  <c r="J14757" i="14"/>
  <c r="J14758" i="14"/>
  <c r="J14759" i="14"/>
  <c r="J14760" i="14"/>
  <c r="J14761" i="14"/>
  <c r="J14762" i="14"/>
  <c r="J14763" i="14"/>
  <c r="J14764" i="14"/>
  <c r="J14765" i="14"/>
  <c r="J14766" i="14"/>
  <c r="J14767" i="14"/>
  <c r="J14768" i="14"/>
  <c r="J14769" i="14"/>
  <c r="J14770" i="14"/>
  <c r="J14771" i="14"/>
  <c r="J14772" i="14"/>
  <c r="J14773" i="14"/>
  <c r="J14774" i="14"/>
  <c r="J14775" i="14"/>
  <c r="J14776" i="14"/>
  <c r="J14777" i="14"/>
  <c r="J14778" i="14"/>
  <c r="J14779" i="14"/>
  <c r="J14780" i="14"/>
  <c r="J14781" i="14"/>
  <c r="J14782" i="14"/>
  <c r="J14783" i="14"/>
  <c r="J14784" i="14"/>
  <c r="J14785" i="14"/>
  <c r="J14786" i="14"/>
  <c r="J14787" i="14"/>
  <c r="J14788" i="14"/>
  <c r="J14789" i="14"/>
  <c r="J14790" i="14"/>
  <c r="J14791" i="14"/>
  <c r="J14792" i="14"/>
  <c r="J14793" i="14"/>
  <c r="J14794" i="14"/>
  <c r="J14795" i="14"/>
  <c r="J14796" i="14"/>
  <c r="J14797" i="14"/>
  <c r="J14798" i="14"/>
  <c r="J14799" i="14"/>
  <c r="J14800" i="14"/>
  <c r="J14801" i="14"/>
  <c r="J14802" i="14"/>
  <c r="J14803" i="14"/>
  <c r="J14804" i="14"/>
  <c r="J14805" i="14"/>
  <c r="J14806" i="14"/>
  <c r="J14807" i="14"/>
  <c r="J14808" i="14"/>
  <c r="J14809" i="14"/>
  <c r="J14810" i="14"/>
  <c r="J14811" i="14"/>
  <c r="J14812" i="14"/>
  <c r="J14813" i="14"/>
  <c r="J14814" i="14"/>
  <c r="J14815" i="14"/>
  <c r="J14816" i="14"/>
  <c r="J14817" i="14"/>
  <c r="J14818" i="14"/>
  <c r="J14819" i="14"/>
  <c r="J14820" i="14"/>
  <c r="J14821" i="14"/>
  <c r="J14822" i="14"/>
  <c r="J14823" i="14"/>
  <c r="J14824" i="14"/>
  <c r="J14825" i="14"/>
  <c r="J14826" i="14"/>
  <c r="J14827" i="14"/>
  <c r="J14828" i="14"/>
  <c r="J14829" i="14"/>
  <c r="J14830" i="14"/>
  <c r="J14831" i="14"/>
  <c r="J14832" i="14"/>
  <c r="J14833" i="14"/>
  <c r="J14834" i="14"/>
  <c r="J14835" i="14"/>
  <c r="J14836" i="14"/>
  <c r="J14837" i="14"/>
  <c r="J14838" i="14"/>
  <c r="J14839" i="14"/>
  <c r="J14840" i="14"/>
  <c r="J14841" i="14"/>
  <c r="J14842" i="14"/>
  <c r="J14843" i="14"/>
  <c r="J14844" i="14"/>
  <c r="J14845" i="14"/>
  <c r="J14846" i="14"/>
  <c r="J14847" i="14"/>
  <c r="J14848" i="14"/>
  <c r="J14849" i="14"/>
  <c r="J14850" i="14"/>
  <c r="J14851" i="14"/>
  <c r="J14852" i="14"/>
  <c r="J14853" i="14"/>
  <c r="J14854" i="14"/>
  <c r="J14855" i="14"/>
  <c r="J14856" i="14"/>
  <c r="J14857" i="14"/>
  <c r="J14858" i="14"/>
  <c r="J14859" i="14"/>
  <c r="J14860" i="14"/>
  <c r="J14861" i="14"/>
  <c r="J14862" i="14"/>
  <c r="J14863" i="14"/>
  <c r="J14864" i="14"/>
  <c r="J14865" i="14"/>
  <c r="J14866" i="14"/>
  <c r="J14867" i="14"/>
  <c r="J14868" i="14"/>
  <c r="J14869" i="14"/>
  <c r="J14870" i="14"/>
  <c r="J14871" i="14"/>
  <c r="J14872" i="14"/>
  <c r="J14873" i="14"/>
  <c r="J14874" i="14"/>
  <c r="J14875" i="14"/>
  <c r="J14876" i="14"/>
  <c r="J14877" i="14"/>
  <c r="J14878" i="14"/>
  <c r="J14879" i="14"/>
  <c r="J14880" i="14"/>
  <c r="J14881" i="14"/>
  <c r="J14882" i="14"/>
  <c r="J14883" i="14"/>
  <c r="J14884" i="14"/>
  <c r="J14885" i="14"/>
  <c r="J14886" i="14"/>
  <c r="J14887" i="14"/>
  <c r="J14888" i="14"/>
  <c r="J14889" i="14"/>
  <c r="J14890" i="14"/>
  <c r="J14891" i="14"/>
  <c r="J14892" i="14"/>
  <c r="J14893" i="14"/>
  <c r="J14894" i="14"/>
  <c r="J14895" i="14"/>
  <c r="J14896" i="14"/>
  <c r="J14897" i="14"/>
  <c r="J14898" i="14"/>
  <c r="J14899" i="14"/>
  <c r="J14900" i="14"/>
  <c r="J14901" i="14"/>
  <c r="J14902" i="14"/>
  <c r="J14903" i="14"/>
  <c r="J14904" i="14"/>
  <c r="J14905" i="14"/>
  <c r="J14906" i="14"/>
  <c r="J14907" i="14"/>
  <c r="J14908" i="14"/>
  <c r="J14909" i="14"/>
  <c r="J14910" i="14"/>
  <c r="J14911" i="14"/>
  <c r="J14912" i="14"/>
  <c r="J14913" i="14"/>
  <c r="J14914" i="14"/>
  <c r="J14915" i="14"/>
  <c r="J14916" i="14"/>
  <c r="J14917" i="14"/>
  <c r="J14918" i="14"/>
  <c r="J14919" i="14"/>
  <c r="J14920" i="14"/>
  <c r="J14921" i="14"/>
  <c r="J14922" i="14"/>
  <c r="J14923" i="14"/>
  <c r="J14924" i="14"/>
  <c r="J14925" i="14"/>
  <c r="J14926" i="14"/>
  <c r="J14927" i="14"/>
  <c r="J14928" i="14"/>
  <c r="J14929" i="14"/>
  <c r="J14930" i="14"/>
  <c r="J14931" i="14"/>
  <c r="J14932" i="14"/>
  <c r="J14933" i="14"/>
  <c r="J14934" i="14"/>
  <c r="J14935" i="14"/>
  <c r="J14936" i="14"/>
  <c r="J14937" i="14"/>
  <c r="J14938" i="14"/>
  <c r="J14939" i="14"/>
  <c r="J14940" i="14"/>
  <c r="J14941" i="14"/>
  <c r="J14942" i="14"/>
  <c r="J14943" i="14"/>
  <c r="J14944" i="14"/>
  <c r="J14945" i="14"/>
  <c r="J14946" i="14"/>
  <c r="J14947" i="14"/>
  <c r="J14948" i="14"/>
  <c r="J14949" i="14"/>
  <c r="J14950" i="14"/>
  <c r="J14951" i="14"/>
  <c r="J14952" i="14"/>
  <c r="J14953" i="14"/>
  <c r="J14954" i="14"/>
  <c r="J14955" i="14"/>
  <c r="J14956" i="14"/>
  <c r="J14957" i="14"/>
  <c r="J14958" i="14"/>
  <c r="J14959" i="14"/>
  <c r="J14960" i="14"/>
  <c r="J14961" i="14"/>
  <c r="J14962" i="14"/>
  <c r="J14963" i="14"/>
  <c r="J14964" i="14"/>
  <c r="J14965" i="14"/>
  <c r="J14966" i="14"/>
  <c r="J14967" i="14"/>
  <c r="J14968" i="14"/>
  <c r="J14969" i="14"/>
  <c r="J14970" i="14"/>
  <c r="J14971" i="14"/>
  <c r="J14972" i="14"/>
  <c r="J14973" i="14"/>
  <c r="J14974" i="14"/>
  <c r="J14975" i="14"/>
  <c r="J14976" i="14"/>
  <c r="J14977" i="14"/>
  <c r="J14978" i="14"/>
  <c r="J14979" i="14"/>
  <c r="J14980" i="14"/>
  <c r="J14981" i="14"/>
  <c r="J14982" i="14"/>
  <c r="J14983" i="14"/>
  <c r="J14984" i="14"/>
  <c r="J14985" i="14"/>
  <c r="J14986" i="14"/>
  <c r="J14987" i="14"/>
  <c r="J14988" i="14"/>
  <c r="J14989" i="14"/>
  <c r="J14990" i="14"/>
  <c r="J14991" i="14"/>
  <c r="J14992" i="14"/>
  <c r="J14993" i="14"/>
  <c r="J14994" i="14"/>
  <c r="J14995" i="14"/>
  <c r="J14996" i="14"/>
  <c r="J14997" i="14"/>
  <c r="J14998" i="14"/>
  <c r="J14999" i="14"/>
  <c r="J15000" i="14"/>
  <c r="J15001" i="14"/>
  <c r="J15002" i="14"/>
  <c r="J15003" i="14"/>
  <c r="J15004" i="14"/>
  <c r="J15005" i="14"/>
  <c r="J15006" i="14"/>
  <c r="J15007" i="14"/>
  <c r="J15008" i="14"/>
  <c r="J15009" i="14"/>
  <c r="J15010" i="14"/>
  <c r="J15011" i="14"/>
  <c r="J15012" i="14"/>
  <c r="J15013" i="14"/>
  <c r="J15014" i="14"/>
  <c r="J15015" i="14"/>
  <c r="J15016" i="14"/>
  <c r="J15017" i="14"/>
  <c r="J15018" i="14"/>
  <c r="J15019" i="14"/>
  <c r="J15020" i="14"/>
  <c r="J15021" i="14"/>
  <c r="J15022" i="14"/>
  <c r="J15023" i="14"/>
  <c r="J15024" i="14"/>
  <c r="J15025" i="14"/>
  <c r="J15026" i="14"/>
  <c r="J15027" i="14"/>
  <c r="J15028" i="14"/>
  <c r="J15029" i="14"/>
  <c r="J15030" i="14"/>
  <c r="J15031" i="14"/>
  <c r="J15032" i="14"/>
  <c r="J15033" i="14"/>
  <c r="J15034" i="14"/>
  <c r="J15035" i="14"/>
  <c r="J15036" i="14"/>
  <c r="J15037" i="14"/>
  <c r="J15038" i="14"/>
  <c r="J15039" i="14"/>
  <c r="J15040" i="14"/>
  <c r="J15041" i="14"/>
  <c r="J15042" i="14"/>
  <c r="J15043" i="14"/>
  <c r="J15044" i="14"/>
  <c r="J15045" i="14"/>
  <c r="J15046" i="14"/>
  <c r="J15047" i="14"/>
  <c r="J15048" i="14"/>
  <c r="J15049" i="14"/>
  <c r="J15050" i="14"/>
  <c r="J15051" i="14"/>
  <c r="J15052" i="14"/>
  <c r="J15053" i="14"/>
  <c r="J15054" i="14"/>
  <c r="J15055" i="14"/>
  <c r="J15056" i="14"/>
  <c r="J15057" i="14"/>
  <c r="J15058" i="14"/>
  <c r="J15059" i="14"/>
  <c r="J15060" i="14"/>
  <c r="J15061" i="14"/>
  <c r="J15062" i="14"/>
  <c r="J15063" i="14"/>
  <c r="J15064" i="14"/>
  <c r="J15065" i="14"/>
  <c r="J15066" i="14"/>
  <c r="J15067" i="14"/>
  <c r="J15068" i="14"/>
  <c r="J15069" i="14"/>
  <c r="J15070" i="14"/>
  <c r="J15071" i="14"/>
  <c r="J15072" i="14"/>
  <c r="J15073" i="14"/>
  <c r="J15074" i="14"/>
  <c r="J15075" i="14"/>
  <c r="J15076" i="14"/>
  <c r="J15077" i="14"/>
  <c r="J15078" i="14"/>
  <c r="J15079" i="14"/>
  <c r="J15080" i="14"/>
  <c r="J15081" i="14"/>
  <c r="J15082" i="14"/>
  <c r="J15083" i="14"/>
  <c r="J15084" i="14"/>
  <c r="J15085" i="14"/>
  <c r="J15086" i="14"/>
  <c r="J15087" i="14"/>
  <c r="J15088" i="14"/>
  <c r="J15089" i="14"/>
  <c r="J15090" i="14"/>
  <c r="J15091" i="14"/>
  <c r="J15092" i="14"/>
  <c r="J15093" i="14"/>
  <c r="J15094" i="14"/>
  <c r="J15095" i="14"/>
  <c r="J15096" i="14"/>
  <c r="J15097" i="14"/>
  <c r="J15098" i="14"/>
  <c r="J15099" i="14"/>
  <c r="J15100" i="14"/>
  <c r="J15101" i="14"/>
  <c r="J15102" i="14"/>
  <c r="J15103" i="14"/>
  <c r="J15104" i="14"/>
  <c r="J15105" i="14"/>
  <c r="J15106" i="14"/>
  <c r="J15107" i="14"/>
  <c r="J15108" i="14"/>
  <c r="J15109" i="14"/>
  <c r="J15110" i="14"/>
  <c r="J15111" i="14"/>
  <c r="J15112" i="14"/>
  <c r="J15113" i="14"/>
  <c r="J15114" i="14"/>
  <c r="J15115" i="14"/>
  <c r="J15116" i="14"/>
  <c r="J15117" i="14"/>
  <c r="J15118" i="14"/>
  <c r="J15119" i="14"/>
  <c r="J15120" i="14"/>
  <c r="J15121" i="14"/>
  <c r="J15122" i="14"/>
  <c r="J15123" i="14"/>
  <c r="J15124" i="14"/>
  <c r="J15125" i="14"/>
  <c r="J15126" i="14"/>
  <c r="J15127" i="14"/>
  <c r="J15128" i="14"/>
  <c r="J15129" i="14"/>
  <c r="J15130" i="14"/>
  <c r="J15131" i="14"/>
  <c r="J15132" i="14"/>
  <c r="J15133" i="14"/>
  <c r="J15134" i="14"/>
  <c r="J15135" i="14"/>
  <c r="J15136" i="14"/>
  <c r="J15137" i="14"/>
  <c r="J15138" i="14"/>
  <c r="J15139" i="14"/>
  <c r="J15140" i="14"/>
  <c r="J15141" i="14"/>
  <c r="J15142" i="14"/>
  <c r="J15143" i="14"/>
  <c r="J15144" i="14"/>
  <c r="J15145" i="14"/>
  <c r="J15146" i="14"/>
  <c r="J15147" i="14"/>
  <c r="J15148" i="14"/>
  <c r="J15149" i="14"/>
  <c r="J15150" i="14"/>
  <c r="J15151" i="14"/>
  <c r="J15152" i="14"/>
  <c r="J15153" i="14"/>
  <c r="J15154" i="14"/>
  <c r="J15155" i="14"/>
  <c r="J15156" i="14"/>
  <c r="J15157" i="14"/>
  <c r="J15158" i="14"/>
  <c r="J15159" i="14"/>
  <c r="J15160" i="14"/>
  <c r="J15161" i="14"/>
  <c r="J15162" i="14"/>
  <c r="J15163" i="14"/>
  <c r="J15164" i="14"/>
  <c r="J15165" i="14"/>
  <c r="J15166" i="14"/>
  <c r="J15167" i="14"/>
  <c r="J15168" i="14"/>
  <c r="J15169" i="14"/>
  <c r="J15170" i="14"/>
  <c r="J15171" i="14"/>
  <c r="J15172" i="14"/>
  <c r="J15173" i="14"/>
  <c r="J15174" i="14"/>
  <c r="J15175" i="14"/>
  <c r="J15176" i="14"/>
  <c r="J15177" i="14"/>
  <c r="J15178" i="14"/>
  <c r="J15179" i="14"/>
  <c r="J15180" i="14"/>
  <c r="J15181" i="14"/>
  <c r="J15182" i="14"/>
  <c r="J15183" i="14"/>
  <c r="J15184" i="14"/>
  <c r="J15185" i="14"/>
  <c r="J15186" i="14"/>
  <c r="J15187" i="14"/>
  <c r="J15188" i="14"/>
  <c r="J15189" i="14"/>
  <c r="J15190" i="14"/>
  <c r="J15191" i="14"/>
  <c r="J15192" i="14"/>
  <c r="J15193" i="14"/>
  <c r="J15194" i="14"/>
  <c r="J15195" i="14"/>
  <c r="J15196" i="14"/>
  <c r="J15197" i="14"/>
  <c r="J15198" i="14"/>
  <c r="J15199" i="14"/>
  <c r="J15200" i="14"/>
  <c r="J15201" i="14"/>
  <c r="J15202" i="14"/>
  <c r="J15203" i="14"/>
  <c r="J15204" i="14"/>
  <c r="J15205" i="14"/>
  <c r="J15206" i="14"/>
  <c r="J15207" i="14"/>
  <c r="J15208" i="14"/>
  <c r="J15209" i="14"/>
  <c r="J15210" i="14"/>
  <c r="J15211" i="14"/>
  <c r="J15212" i="14"/>
  <c r="J15213" i="14"/>
  <c r="J15214" i="14"/>
  <c r="J15215" i="14"/>
  <c r="J15216" i="14"/>
  <c r="J15217" i="14"/>
  <c r="J15218" i="14"/>
  <c r="J15219" i="14"/>
  <c r="J15220" i="14"/>
  <c r="J15221" i="14"/>
  <c r="J15222" i="14"/>
  <c r="J15223" i="14"/>
  <c r="J15224" i="14"/>
  <c r="J15225" i="14"/>
  <c r="J15226" i="14"/>
  <c r="J15227" i="14"/>
  <c r="J15228" i="14"/>
  <c r="J15229" i="14"/>
  <c r="J15230" i="14"/>
  <c r="J15231" i="14"/>
  <c r="J15232" i="14"/>
  <c r="J15233" i="14"/>
  <c r="J15234" i="14"/>
  <c r="J15235" i="14"/>
  <c r="J15236" i="14"/>
  <c r="J15237" i="14"/>
  <c r="J15238" i="14"/>
  <c r="J15239" i="14"/>
  <c r="J15240" i="14"/>
  <c r="J15241" i="14"/>
  <c r="J15242" i="14"/>
  <c r="J15243" i="14"/>
  <c r="J15244" i="14"/>
  <c r="J15245" i="14"/>
  <c r="J15246" i="14"/>
  <c r="J15247" i="14"/>
  <c r="J15248" i="14"/>
  <c r="J15249" i="14"/>
  <c r="J15250" i="14"/>
  <c r="J15251" i="14"/>
  <c r="J15252" i="14"/>
  <c r="J15253" i="14"/>
  <c r="J15254" i="14"/>
  <c r="J15255" i="14"/>
  <c r="J15256" i="14"/>
  <c r="J15257" i="14"/>
  <c r="J15258" i="14"/>
  <c r="J15259" i="14"/>
  <c r="J15260" i="14"/>
  <c r="J15261" i="14"/>
  <c r="J15262" i="14"/>
  <c r="J15263" i="14"/>
  <c r="J15264" i="14"/>
  <c r="J15265" i="14"/>
  <c r="J15266" i="14"/>
  <c r="J15267" i="14"/>
  <c r="J15268" i="14"/>
  <c r="J15269" i="14"/>
  <c r="J15270" i="14"/>
  <c r="J15271" i="14"/>
  <c r="J15272" i="14"/>
  <c r="J15273" i="14"/>
  <c r="J15274" i="14"/>
  <c r="J15275" i="14"/>
  <c r="J15276" i="14"/>
  <c r="J15277" i="14"/>
  <c r="J15278" i="14"/>
  <c r="J15279" i="14"/>
  <c r="J15280" i="14"/>
  <c r="J15281" i="14"/>
  <c r="J15282" i="14"/>
  <c r="J15283" i="14"/>
  <c r="J15284" i="14"/>
  <c r="J15285" i="14"/>
  <c r="J15286" i="14"/>
  <c r="J15287" i="14"/>
  <c r="J15288" i="14"/>
  <c r="J15289" i="14"/>
  <c r="J15290" i="14"/>
  <c r="J15291" i="14"/>
  <c r="J15292" i="14"/>
  <c r="J15293" i="14"/>
  <c r="J15294" i="14"/>
  <c r="J15295" i="14"/>
  <c r="J15296" i="14"/>
  <c r="J15297" i="14"/>
  <c r="J15298" i="14"/>
  <c r="J15299" i="14"/>
  <c r="J15300" i="14"/>
  <c r="J15301" i="14"/>
  <c r="J15302" i="14"/>
  <c r="J15303" i="14"/>
  <c r="J15304" i="14"/>
  <c r="J15305" i="14"/>
  <c r="J15306" i="14"/>
  <c r="J15307" i="14"/>
  <c r="J15308" i="14"/>
  <c r="J15309" i="14"/>
  <c r="J15310" i="14"/>
  <c r="J15311" i="14"/>
  <c r="J15312" i="14"/>
  <c r="J15313" i="14"/>
  <c r="J15314" i="14"/>
  <c r="J15315" i="14"/>
  <c r="J15316" i="14"/>
  <c r="J15317" i="14"/>
  <c r="J15318" i="14"/>
  <c r="J15319" i="14"/>
  <c r="J15320" i="14"/>
  <c r="J15321" i="14"/>
  <c r="J15322" i="14"/>
  <c r="J15323" i="14"/>
  <c r="J15324" i="14"/>
  <c r="J15325" i="14"/>
  <c r="J15326" i="14"/>
  <c r="J15327" i="14"/>
  <c r="J15328" i="14"/>
  <c r="J15329" i="14"/>
  <c r="J15330" i="14"/>
  <c r="J15331" i="14"/>
  <c r="J15332" i="14"/>
  <c r="J15333" i="14"/>
  <c r="J15334" i="14"/>
  <c r="J15335" i="14"/>
  <c r="J15336" i="14"/>
  <c r="J15337" i="14"/>
  <c r="J15338" i="14"/>
  <c r="J15339" i="14"/>
  <c r="J15340" i="14"/>
  <c r="J15341" i="14"/>
  <c r="J15342" i="14"/>
  <c r="J15343" i="14"/>
  <c r="J15344" i="14"/>
  <c r="J15345" i="14"/>
  <c r="J15346" i="14"/>
  <c r="J15347" i="14"/>
  <c r="J15348" i="14"/>
  <c r="J15349" i="14"/>
  <c r="J15350" i="14"/>
  <c r="J15351" i="14"/>
  <c r="J15352" i="14"/>
  <c r="J15353" i="14"/>
  <c r="J15354" i="14"/>
  <c r="J15355" i="14"/>
  <c r="J15356" i="14"/>
  <c r="J15357" i="14"/>
  <c r="J15358" i="14"/>
  <c r="J15359" i="14"/>
  <c r="J15360" i="14"/>
  <c r="J15361" i="14"/>
  <c r="J15362" i="14"/>
  <c r="J15363" i="14"/>
  <c r="J15364" i="14"/>
  <c r="J15365" i="14"/>
  <c r="J15366" i="14"/>
  <c r="J15367" i="14"/>
  <c r="J15368" i="14"/>
  <c r="J15369" i="14"/>
  <c r="J15370" i="14"/>
  <c r="J15371" i="14"/>
  <c r="J15372" i="14"/>
  <c r="J15373" i="14"/>
  <c r="J15374" i="14"/>
  <c r="J15375" i="14"/>
  <c r="J15376" i="14"/>
  <c r="J15377" i="14"/>
  <c r="J15378" i="14"/>
  <c r="J15379" i="14"/>
  <c r="J15380" i="14"/>
  <c r="J15381" i="14"/>
  <c r="J15382" i="14"/>
  <c r="J15383" i="14"/>
  <c r="J15384" i="14"/>
  <c r="J15385" i="14"/>
  <c r="J15386" i="14"/>
  <c r="J15387" i="14"/>
  <c r="J15388" i="14"/>
  <c r="J15389" i="14"/>
  <c r="J15390" i="14"/>
  <c r="J15391" i="14"/>
  <c r="J15392" i="14"/>
  <c r="J15393" i="14"/>
  <c r="J15394" i="14"/>
  <c r="J15395" i="14"/>
  <c r="J15396" i="14"/>
  <c r="J15397" i="14"/>
  <c r="J15398" i="14"/>
  <c r="J15399" i="14"/>
  <c r="J15400" i="14"/>
  <c r="J15401" i="14"/>
  <c r="J15402" i="14"/>
  <c r="J15403" i="14"/>
  <c r="J15404" i="14"/>
  <c r="J15405" i="14"/>
  <c r="J15406" i="14"/>
  <c r="J15407" i="14"/>
  <c r="J15408" i="14"/>
  <c r="J15409" i="14"/>
  <c r="J15410" i="14"/>
  <c r="J15411" i="14"/>
  <c r="J15412" i="14"/>
  <c r="J15413" i="14"/>
  <c r="J15414" i="14"/>
  <c r="J15415" i="14"/>
  <c r="J15416" i="14"/>
  <c r="J15417" i="14"/>
  <c r="J15418" i="14"/>
  <c r="J15419" i="14"/>
  <c r="J15420" i="14"/>
  <c r="J15421" i="14"/>
  <c r="J15422" i="14"/>
  <c r="J15423" i="14"/>
  <c r="J15424" i="14"/>
  <c r="J15425" i="14"/>
  <c r="J15426" i="14"/>
  <c r="J15427" i="14"/>
  <c r="J15428" i="14"/>
  <c r="J15429" i="14"/>
  <c r="J15430" i="14"/>
  <c r="J15431" i="14"/>
  <c r="J15432" i="14"/>
  <c r="J15433" i="14"/>
  <c r="J15434" i="14"/>
  <c r="J15435" i="14"/>
  <c r="J15436" i="14"/>
  <c r="J15437" i="14"/>
  <c r="J15438" i="14"/>
  <c r="J15439" i="14"/>
  <c r="J15440" i="14"/>
  <c r="J15441" i="14"/>
  <c r="J15442" i="14"/>
  <c r="J15443" i="14"/>
  <c r="J15444" i="14"/>
  <c r="J15445" i="14"/>
  <c r="J15446" i="14"/>
  <c r="J15447" i="14"/>
  <c r="J15448" i="14"/>
  <c r="J15449" i="14"/>
  <c r="J15450" i="14"/>
  <c r="J15451" i="14"/>
  <c r="J15452" i="14"/>
  <c r="J15453" i="14"/>
  <c r="J15454" i="14"/>
  <c r="J15455" i="14"/>
  <c r="J15456" i="14"/>
  <c r="J15457" i="14"/>
  <c r="J15458" i="14"/>
  <c r="J15459" i="14"/>
  <c r="J15460" i="14"/>
  <c r="J15461" i="14"/>
  <c r="J15462" i="14"/>
  <c r="J15463" i="14"/>
  <c r="J15464" i="14"/>
  <c r="J15465" i="14"/>
  <c r="J15466" i="14"/>
  <c r="J15467" i="14"/>
  <c r="J15468" i="14"/>
  <c r="J15469" i="14"/>
  <c r="J15470" i="14"/>
  <c r="J15471" i="14"/>
  <c r="J15472" i="14"/>
  <c r="J15473" i="14"/>
  <c r="J15474" i="14"/>
  <c r="J15475" i="14"/>
  <c r="J15476" i="14"/>
  <c r="J15477" i="14"/>
  <c r="J15478" i="14"/>
  <c r="J15479" i="14"/>
  <c r="J15480" i="14"/>
  <c r="J15481" i="14"/>
  <c r="J15482" i="14"/>
  <c r="J15483" i="14"/>
  <c r="J15484" i="14"/>
  <c r="J15485" i="14"/>
  <c r="J15486" i="14"/>
  <c r="J15487" i="14"/>
  <c r="J15488" i="14"/>
  <c r="J15489" i="14"/>
  <c r="J15490" i="14"/>
  <c r="J15491" i="14"/>
  <c r="J15492" i="14"/>
  <c r="J15493" i="14"/>
  <c r="J15494" i="14"/>
  <c r="J15495" i="14"/>
  <c r="J15496" i="14"/>
  <c r="J15497" i="14"/>
  <c r="J15498" i="14"/>
  <c r="J15499" i="14"/>
  <c r="J15500" i="14"/>
  <c r="J15501" i="14"/>
  <c r="J15502" i="14"/>
  <c r="J15503" i="14"/>
  <c r="J15504" i="14"/>
  <c r="J15505" i="14"/>
  <c r="J15506" i="14"/>
  <c r="J15507" i="14"/>
  <c r="J15508" i="14"/>
  <c r="J15509" i="14"/>
  <c r="J15510" i="14"/>
  <c r="J15511" i="14"/>
  <c r="J15512" i="14"/>
  <c r="J15513" i="14"/>
  <c r="J15514" i="14"/>
  <c r="J15515" i="14"/>
  <c r="J15516" i="14"/>
  <c r="J15517" i="14"/>
  <c r="J15518" i="14"/>
  <c r="J15519" i="14"/>
  <c r="J15520" i="14"/>
  <c r="J15521" i="14"/>
  <c r="J15522" i="14"/>
  <c r="J15523" i="14"/>
  <c r="J15524" i="14"/>
  <c r="J15525" i="14"/>
  <c r="J15526" i="14"/>
  <c r="J15527" i="14"/>
  <c r="J15528" i="14"/>
  <c r="J15529" i="14"/>
  <c r="J15530" i="14"/>
  <c r="J15531" i="14"/>
  <c r="J15532" i="14"/>
  <c r="J15533" i="14"/>
  <c r="J15534" i="14"/>
  <c r="J15535" i="14"/>
  <c r="J15536" i="14"/>
  <c r="J15537" i="14"/>
  <c r="J15538" i="14"/>
  <c r="J15539" i="14"/>
  <c r="J15540" i="14"/>
  <c r="J15541" i="14"/>
  <c r="J15542" i="14"/>
  <c r="J15543" i="14"/>
  <c r="J15544" i="14"/>
  <c r="J15545" i="14"/>
  <c r="J15546" i="14"/>
  <c r="J15547" i="14"/>
  <c r="J15548" i="14"/>
  <c r="J15549" i="14"/>
  <c r="J15550" i="14"/>
  <c r="J15551" i="14"/>
  <c r="J15552" i="14"/>
  <c r="J15553" i="14"/>
  <c r="J15554" i="14"/>
  <c r="J15555" i="14"/>
  <c r="J15556" i="14"/>
  <c r="J15557" i="14"/>
  <c r="J15558" i="14"/>
  <c r="J15559" i="14"/>
  <c r="J15560" i="14"/>
  <c r="J15561" i="14"/>
  <c r="J15562" i="14"/>
  <c r="J15563" i="14"/>
  <c r="J15564" i="14"/>
  <c r="J15565" i="14"/>
  <c r="J15566" i="14"/>
  <c r="J15567" i="14"/>
  <c r="J15568" i="14"/>
  <c r="J15569" i="14"/>
  <c r="J15570" i="14"/>
  <c r="J15571" i="14"/>
  <c r="J15572" i="14"/>
  <c r="J15573" i="14"/>
  <c r="J15574" i="14"/>
  <c r="J15575" i="14"/>
  <c r="J15576" i="14"/>
  <c r="J15577" i="14"/>
  <c r="J15578" i="14"/>
  <c r="J15579" i="14"/>
  <c r="J15580" i="14"/>
  <c r="J15581" i="14"/>
  <c r="J15582" i="14"/>
  <c r="J15583" i="14"/>
  <c r="J15584" i="14"/>
  <c r="J15585" i="14"/>
  <c r="J15586" i="14"/>
  <c r="J15587" i="14"/>
  <c r="J15588" i="14"/>
  <c r="J15589" i="14"/>
  <c r="J15590" i="14"/>
  <c r="J15591" i="14"/>
  <c r="J15592" i="14"/>
  <c r="J15593" i="14"/>
  <c r="J15594" i="14"/>
  <c r="J15595" i="14"/>
  <c r="J15596" i="14"/>
  <c r="J15597" i="14"/>
  <c r="J15598" i="14"/>
  <c r="J15599" i="14"/>
  <c r="J15600" i="14"/>
  <c r="J15601" i="14"/>
  <c r="J15602" i="14"/>
  <c r="J15603" i="14"/>
  <c r="J15604" i="14"/>
  <c r="J15605" i="14"/>
  <c r="J15606" i="14"/>
  <c r="J15607" i="14"/>
  <c r="J15608" i="14"/>
  <c r="J15609" i="14"/>
  <c r="J15610" i="14"/>
  <c r="J15611" i="14"/>
  <c r="J15612" i="14"/>
  <c r="J15613" i="14"/>
  <c r="J15614" i="14"/>
  <c r="J15615" i="14"/>
  <c r="J15616" i="14"/>
  <c r="J15617" i="14"/>
  <c r="J15618" i="14"/>
  <c r="J15619" i="14"/>
  <c r="J15620" i="14"/>
  <c r="J15621" i="14"/>
  <c r="J15622" i="14"/>
  <c r="J15623" i="14"/>
  <c r="J15624" i="14"/>
  <c r="J15625" i="14"/>
  <c r="J15626" i="14"/>
  <c r="J15627" i="14"/>
  <c r="J15628" i="14"/>
  <c r="J15629" i="14"/>
  <c r="J15630" i="14"/>
  <c r="J15631" i="14"/>
  <c r="J15632" i="14"/>
  <c r="J15633" i="14"/>
  <c r="J15634" i="14"/>
  <c r="J15635" i="14"/>
  <c r="J15636" i="14"/>
  <c r="J15637" i="14"/>
  <c r="J15638" i="14"/>
  <c r="J15639" i="14"/>
  <c r="J15640" i="14"/>
  <c r="J15641" i="14"/>
  <c r="J15642" i="14"/>
  <c r="J15643" i="14"/>
  <c r="J15644" i="14"/>
  <c r="J15645" i="14"/>
  <c r="J15646" i="14"/>
  <c r="J15647" i="14"/>
  <c r="J15648" i="14"/>
  <c r="J15649" i="14"/>
  <c r="J15650" i="14"/>
  <c r="J15651" i="14"/>
  <c r="J15652" i="14"/>
  <c r="J15653" i="14"/>
  <c r="J15654" i="14"/>
  <c r="J15655" i="14"/>
  <c r="J15656" i="14"/>
  <c r="J15657" i="14"/>
  <c r="J15658" i="14"/>
  <c r="J15659" i="14"/>
  <c r="J15660" i="14"/>
  <c r="J15661" i="14"/>
  <c r="J15662" i="14"/>
  <c r="J15663" i="14"/>
  <c r="J15664" i="14"/>
  <c r="J15665" i="14"/>
  <c r="J15666" i="14"/>
  <c r="J15667" i="14"/>
  <c r="J15668" i="14"/>
  <c r="J15669" i="14"/>
  <c r="J15670" i="14"/>
  <c r="J15671" i="14"/>
  <c r="J15672" i="14"/>
  <c r="J15673" i="14"/>
  <c r="J15674" i="14"/>
  <c r="J15675" i="14"/>
  <c r="J15676" i="14"/>
  <c r="J15677" i="14"/>
  <c r="J15678" i="14"/>
  <c r="J15679" i="14"/>
  <c r="J15680" i="14"/>
  <c r="J15681" i="14"/>
  <c r="J15682" i="14"/>
  <c r="J15683" i="14"/>
  <c r="J15684" i="14"/>
  <c r="J15685" i="14"/>
  <c r="J15686" i="14"/>
  <c r="J15687" i="14"/>
  <c r="J15688" i="14"/>
  <c r="J15689" i="14"/>
  <c r="J15690" i="14"/>
  <c r="J15691" i="14"/>
  <c r="J15692" i="14"/>
  <c r="J15693" i="14"/>
  <c r="J15694" i="14"/>
  <c r="J15695" i="14"/>
  <c r="J15696" i="14"/>
  <c r="J15697" i="14"/>
  <c r="J15698" i="14"/>
  <c r="J15699" i="14"/>
  <c r="J15700" i="14"/>
  <c r="J15701" i="14"/>
  <c r="J15702" i="14"/>
  <c r="J15703" i="14"/>
  <c r="J15704" i="14"/>
  <c r="J15705" i="14"/>
  <c r="J15706" i="14"/>
  <c r="J15707" i="14"/>
  <c r="J15708" i="14"/>
  <c r="J15709" i="14"/>
  <c r="J15710" i="14"/>
  <c r="J15711" i="14"/>
  <c r="J15712" i="14"/>
  <c r="J15713" i="14"/>
  <c r="J15714" i="14"/>
  <c r="J15715" i="14"/>
  <c r="J15716" i="14"/>
  <c r="J15717" i="14"/>
  <c r="J15718" i="14"/>
  <c r="J15719" i="14"/>
  <c r="J15720" i="14"/>
  <c r="J15721" i="14"/>
  <c r="J15722" i="14"/>
  <c r="J15723" i="14"/>
  <c r="J15724" i="14"/>
  <c r="J15725" i="14"/>
  <c r="J15726" i="14"/>
  <c r="J15727" i="14"/>
  <c r="J15728" i="14"/>
  <c r="J15729" i="14"/>
  <c r="J15730" i="14"/>
  <c r="J15731" i="14"/>
  <c r="J15732" i="14"/>
  <c r="J15733" i="14"/>
  <c r="J15734" i="14"/>
  <c r="J15735" i="14"/>
  <c r="J15736" i="14"/>
  <c r="J15737" i="14"/>
  <c r="J15738" i="14"/>
  <c r="J15739" i="14"/>
  <c r="J15740" i="14"/>
  <c r="J15741" i="14"/>
  <c r="J15742" i="14"/>
  <c r="J15743" i="14"/>
  <c r="J15744" i="14"/>
  <c r="J15745" i="14"/>
  <c r="J15746" i="14"/>
  <c r="J15747" i="14"/>
  <c r="J15748" i="14"/>
  <c r="J15749" i="14"/>
  <c r="J15750" i="14"/>
  <c r="J15751" i="14"/>
  <c r="J15752" i="14"/>
  <c r="J15753" i="14"/>
  <c r="J15754" i="14"/>
  <c r="J15755" i="14"/>
  <c r="J15756" i="14"/>
  <c r="J15757" i="14"/>
  <c r="J15758" i="14"/>
  <c r="J15759" i="14"/>
  <c r="J15760" i="14"/>
  <c r="J15761" i="14"/>
  <c r="J15762" i="14"/>
  <c r="J15763" i="14"/>
  <c r="J15764" i="14"/>
  <c r="J15765" i="14"/>
  <c r="J15766" i="14"/>
  <c r="J15767" i="14"/>
  <c r="J15768" i="14"/>
  <c r="J15769" i="14"/>
  <c r="J15770" i="14"/>
  <c r="J15771" i="14"/>
  <c r="J15772" i="14"/>
  <c r="J15773" i="14"/>
  <c r="J15774" i="14"/>
  <c r="J15775" i="14"/>
  <c r="J15776" i="14"/>
  <c r="J15777" i="14"/>
  <c r="J15778" i="14"/>
  <c r="J15779" i="14"/>
  <c r="J15780" i="14"/>
  <c r="J15781" i="14"/>
  <c r="J15782" i="14"/>
  <c r="J15783" i="14"/>
  <c r="J15784" i="14"/>
  <c r="J15785" i="14"/>
  <c r="J15786" i="14"/>
  <c r="J15787" i="14"/>
  <c r="J15788" i="14"/>
  <c r="J15789" i="14"/>
  <c r="J15790" i="14"/>
  <c r="J15791" i="14"/>
  <c r="J15792" i="14"/>
  <c r="J15793" i="14"/>
  <c r="J15794" i="14"/>
  <c r="J15795" i="14"/>
  <c r="J15796" i="14"/>
  <c r="J15797" i="14"/>
  <c r="J15798" i="14"/>
  <c r="J15799" i="14"/>
  <c r="J15800" i="14"/>
  <c r="J15801" i="14"/>
  <c r="J15802" i="14"/>
  <c r="J15803" i="14"/>
  <c r="J15804" i="14"/>
  <c r="J15805" i="14"/>
  <c r="J15806" i="14"/>
  <c r="J15807" i="14"/>
  <c r="J15808" i="14"/>
  <c r="J15809" i="14"/>
  <c r="J15810" i="14"/>
  <c r="J15811" i="14"/>
  <c r="J15812" i="14"/>
  <c r="J15813" i="14"/>
  <c r="J15814" i="14"/>
  <c r="J15815" i="14"/>
  <c r="J15816" i="14"/>
  <c r="J15817" i="14"/>
  <c r="J15818" i="14"/>
  <c r="J15819" i="14"/>
  <c r="J15820" i="14"/>
  <c r="J15821" i="14"/>
  <c r="J15822" i="14"/>
  <c r="J15823" i="14"/>
  <c r="J15824" i="14"/>
  <c r="J15825" i="14"/>
  <c r="J15826" i="14"/>
  <c r="J15827" i="14"/>
  <c r="J15828" i="14"/>
  <c r="J15829" i="14"/>
  <c r="J15830" i="14"/>
  <c r="J15831" i="14"/>
  <c r="J15832" i="14"/>
  <c r="J15833" i="14"/>
  <c r="J15834" i="14"/>
  <c r="J15835" i="14"/>
  <c r="J15836" i="14"/>
  <c r="J15837" i="14"/>
  <c r="J15838" i="14"/>
  <c r="J15839" i="14"/>
  <c r="J15840" i="14"/>
  <c r="J15841" i="14"/>
  <c r="J15842" i="14"/>
  <c r="J15843" i="14"/>
  <c r="J15844" i="14"/>
  <c r="J13879" i="14"/>
  <c r="N1083" i="15"/>
  <c r="O56" i="11" l="1"/>
  <c r="V56" i="11"/>
  <c r="Q56" i="11"/>
  <c r="J56" i="11"/>
  <c r="S56" i="11"/>
  <c r="N30" i="47"/>
  <c r="K30" i="47"/>
  <c r="J30" i="47"/>
  <c r="AR55" i="11" l="1"/>
  <c r="AR54" i="11"/>
  <c r="AR53" i="11"/>
  <c r="AR52" i="11"/>
  <c r="AR51" i="11"/>
  <c r="AR50" i="11"/>
  <c r="AR49" i="11"/>
  <c r="AR48" i="11"/>
  <c r="AR47" i="11"/>
  <c r="AR46" i="11"/>
  <c r="AR45" i="11"/>
  <c r="AR44" i="11"/>
  <c r="AR43" i="11"/>
  <c r="AR42" i="11"/>
  <c r="AR41" i="11"/>
  <c r="AR40" i="11"/>
  <c r="AR39" i="11"/>
  <c r="AR38" i="11"/>
  <c r="AR37" i="11"/>
  <c r="AR36" i="11"/>
  <c r="AR35" i="11"/>
  <c r="AR34" i="11"/>
  <c r="AR33" i="11"/>
  <c r="AR32" i="11"/>
  <c r="AR31" i="11"/>
  <c r="AR30" i="11"/>
  <c r="AR29" i="11"/>
  <c r="AR28" i="11"/>
  <c r="AR27" i="11"/>
  <c r="AR26" i="11"/>
  <c r="AR25" i="11"/>
  <c r="AR24" i="11"/>
  <c r="AR23" i="11"/>
  <c r="AR22" i="11"/>
  <c r="AR21" i="11"/>
  <c r="AR20" i="11"/>
  <c r="AR19" i="11"/>
  <c r="AR18" i="11"/>
  <c r="AR17" i="11"/>
  <c r="AR16" i="11"/>
  <c r="AR15" i="11"/>
  <c r="AR14" i="11"/>
  <c r="AR13" i="11"/>
  <c r="AR12" i="11"/>
  <c r="AR11" i="11"/>
  <c r="AR10" i="11"/>
  <c r="AR9" i="11"/>
  <c r="AR8" i="11"/>
  <c r="AR7" i="11"/>
  <c r="AR6" i="11"/>
  <c r="AP6" i="11" l="1"/>
  <c r="AJ55" i="11"/>
  <c r="AJ54" i="11"/>
  <c r="AJ53" i="11"/>
  <c r="AJ52" i="11"/>
  <c r="AJ51" i="11"/>
  <c r="AJ50" i="11"/>
  <c r="AJ49" i="11"/>
  <c r="AJ48" i="11"/>
  <c r="AJ47" i="11"/>
  <c r="AJ46" i="11"/>
  <c r="AJ45" i="11"/>
  <c r="AJ44" i="11"/>
  <c r="AJ43" i="11"/>
  <c r="AJ42" i="11"/>
  <c r="AJ41" i="11"/>
  <c r="AJ40" i="11"/>
  <c r="AJ39" i="11"/>
  <c r="AJ38" i="11"/>
  <c r="AJ37" i="11"/>
  <c r="AJ36" i="11"/>
  <c r="AJ35" i="11"/>
  <c r="AJ34" i="11"/>
  <c r="AJ33" i="11"/>
  <c r="AJ32" i="11"/>
  <c r="AJ31" i="11"/>
  <c r="AJ30" i="11"/>
  <c r="AJ29" i="11"/>
  <c r="AJ28" i="11"/>
  <c r="AJ27" i="11"/>
  <c r="AJ26" i="11"/>
  <c r="AJ25" i="11"/>
  <c r="AJ24" i="11"/>
  <c r="AJ23" i="11"/>
  <c r="AJ22" i="11"/>
  <c r="AJ21" i="11"/>
  <c r="AJ20" i="11"/>
  <c r="AJ19" i="11"/>
  <c r="AJ18" i="11"/>
  <c r="AJ17" i="11"/>
  <c r="AJ16" i="11"/>
  <c r="AJ15" i="11"/>
  <c r="AJ14" i="11"/>
  <c r="AJ13" i="11"/>
  <c r="AJ12" i="11"/>
  <c r="AJ11" i="11"/>
  <c r="AJ10" i="11"/>
  <c r="AJ9" i="11"/>
  <c r="AJ8" i="11"/>
  <c r="AJ7" i="11"/>
  <c r="AJ6" i="11"/>
  <c r="N11" i="11" l="1"/>
  <c r="N12" i="11"/>
  <c r="I48" i="47" s="1"/>
  <c r="N13" i="11"/>
  <c r="N14" i="11"/>
  <c r="N15" i="11"/>
  <c r="N16" i="11"/>
  <c r="N17" i="11"/>
  <c r="N18" i="11"/>
  <c r="N19" i="11"/>
  <c r="N20" i="11"/>
  <c r="N21" i="11"/>
  <c r="N22" i="11"/>
  <c r="N23" i="11"/>
  <c r="N24" i="11"/>
  <c r="N25" i="11"/>
  <c r="N26" i="11"/>
  <c r="I37" i="47" s="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M11" i="11"/>
  <c r="M12" i="11"/>
  <c r="H48" i="47" s="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I11" i="11"/>
  <c r="I12" i="11"/>
  <c r="G48" i="47" s="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H11" i="11"/>
  <c r="H12" i="11"/>
  <c r="F48" i="47" s="1"/>
  <c r="H13" i="11"/>
  <c r="H14" i="11"/>
  <c r="H15" i="11"/>
  <c r="H16" i="11"/>
  <c r="H17" i="11"/>
  <c r="H18" i="11"/>
  <c r="H19" i="11"/>
  <c r="H20" i="11"/>
  <c r="H21" i="11"/>
  <c r="H22" i="11"/>
  <c r="H23" i="11"/>
  <c r="H24" i="11"/>
  <c r="H25" i="11"/>
  <c r="H26" i="11"/>
  <c r="F37" i="47" s="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G11" i="11"/>
  <c r="G12" i="11"/>
  <c r="E48" i="47" s="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F11" i="11"/>
  <c r="F12" i="11"/>
  <c r="D48" i="47" s="1"/>
  <c r="F13" i="11"/>
  <c r="F14" i="11"/>
  <c r="F15" i="11"/>
  <c r="F16" i="11"/>
  <c r="F17" i="11"/>
  <c r="F18" i="11"/>
  <c r="F19" i="11"/>
  <c r="F20" i="11"/>
  <c r="F21" i="11"/>
  <c r="F22" i="11"/>
  <c r="F23" i="11"/>
  <c r="D16" i="47" s="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E11" i="11"/>
  <c r="E12" i="11"/>
  <c r="C48" i="47" s="1"/>
  <c r="E13" i="11"/>
  <c r="E14" i="11"/>
  <c r="E15" i="11"/>
  <c r="E16" i="11"/>
  <c r="E17" i="11"/>
  <c r="E18" i="11"/>
  <c r="E19" i="11"/>
  <c r="E20" i="11"/>
  <c r="E21" i="11"/>
  <c r="E22" i="11"/>
  <c r="E23" i="11"/>
  <c r="E24" i="11"/>
  <c r="E25" i="11"/>
  <c r="E26" i="11"/>
  <c r="C37" i="47" s="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C11" i="11"/>
  <c r="C12" i="11"/>
  <c r="B48" i="47" s="1"/>
  <c r="C13" i="11"/>
  <c r="C14" i="11"/>
  <c r="C15" i="11"/>
  <c r="C16" i="11"/>
  <c r="C17" i="11"/>
  <c r="C18" i="11"/>
  <c r="C19" i="11"/>
  <c r="C20" i="11"/>
  <c r="C21" i="11"/>
  <c r="C23" i="11"/>
  <c r="B16" i="47" s="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H16" i="47" l="1"/>
  <c r="G37" i="47"/>
  <c r="G35" i="47"/>
  <c r="D37" i="47"/>
  <c r="F16" i="47"/>
  <c r="I16" i="47"/>
  <c r="C16" i="47"/>
  <c r="G16" i="47"/>
  <c r="H37" i="47"/>
  <c r="E16" i="47"/>
  <c r="B37" i="47"/>
  <c r="E37" i="47"/>
  <c r="C38" i="47"/>
  <c r="G38" i="47"/>
  <c r="E38" i="47"/>
  <c r="I38" i="47"/>
  <c r="D38" i="47"/>
  <c r="H38" i="47"/>
  <c r="B38" i="47"/>
  <c r="F38" i="47"/>
  <c r="C49" i="47"/>
  <c r="G49" i="47"/>
  <c r="B49" i="47"/>
  <c r="F49" i="47"/>
  <c r="I49" i="47"/>
  <c r="E49" i="47"/>
  <c r="D49" i="47"/>
  <c r="H49" i="47"/>
  <c r="O52" i="11"/>
  <c r="O54" i="11"/>
  <c r="O34" i="11"/>
  <c r="O14" i="11"/>
  <c r="G30" i="47"/>
  <c r="E30" i="47"/>
  <c r="C30" i="47"/>
  <c r="H30" i="47"/>
  <c r="B30" i="47"/>
  <c r="F30" i="47"/>
  <c r="D30" i="47"/>
  <c r="I30" i="47"/>
  <c r="O53" i="11"/>
  <c r="O33" i="11"/>
  <c r="O13" i="11"/>
  <c r="O55" i="11"/>
  <c r="O12" i="11"/>
  <c r="O28" i="11"/>
  <c r="O32" i="11"/>
  <c r="O29" i="11"/>
  <c r="O19" i="11"/>
  <c r="O18" i="11"/>
  <c r="O38" i="11"/>
  <c r="O31" i="11"/>
  <c r="O44" i="11"/>
  <c r="O24" i="11"/>
  <c r="O23" i="11"/>
  <c r="O51" i="11"/>
  <c r="O43" i="11"/>
  <c r="O11" i="11"/>
  <c r="O25" i="11"/>
  <c r="O22" i="11"/>
  <c r="O42" i="11"/>
  <c r="O21" i="11"/>
  <c r="O40" i="11"/>
  <c r="O20" i="11"/>
  <c r="O39" i="11"/>
  <c r="O41" i="11"/>
  <c r="O37" i="11"/>
  <c r="O17" i="11"/>
  <c r="O36" i="11"/>
  <c r="O16" i="11"/>
  <c r="O35" i="11"/>
  <c r="O15" i="11"/>
  <c r="O50" i="11"/>
  <c r="O49" i="11"/>
  <c r="O48" i="11"/>
  <c r="O47" i="11"/>
  <c r="O26" i="11"/>
  <c r="O30" i="11"/>
  <c r="O27" i="11"/>
  <c r="O46" i="11"/>
  <c r="O45" i="11"/>
  <c r="N15" i="47" l="1"/>
  <c r="K15" i="47"/>
  <c r="J15" i="47"/>
  <c r="X7" i="11"/>
  <c r="X8" i="11"/>
  <c r="X9" i="11"/>
  <c r="X10" i="11"/>
  <c r="X11" i="11"/>
  <c r="X12" i="11"/>
  <c r="X13" i="11"/>
  <c r="X14" i="11"/>
  <c r="X15" i="11"/>
  <c r="X16" i="11"/>
  <c r="X17" i="11"/>
  <c r="X18" i="11"/>
  <c r="X19" i="11"/>
  <c r="X20" i="11"/>
  <c r="X21" i="11"/>
  <c r="X22" i="11"/>
  <c r="X23" i="11"/>
  <c r="X24" i="11"/>
  <c r="X25" i="11"/>
  <c r="X26" i="11"/>
  <c r="X27" i="11"/>
  <c r="X28" i="11"/>
  <c r="X29" i="11"/>
  <c r="X30" i="11"/>
  <c r="X31" i="11"/>
  <c r="X32" i="11"/>
  <c r="X33" i="11"/>
  <c r="X34" i="11"/>
  <c r="X35" i="11"/>
  <c r="X36" i="11"/>
  <c r="X37" i="11"/>
  <c r="X38" i="11"/>
  <c r="X39" i="11"/>
  <c r="X40" i="11"/>
  <c r="X41" i="11"/>
  <c r="X42" i="11"/>
  <c r="X43" i="11"/>
  <c r="X44" i="11"/>
  <c r="X45" i="11"/>
  <c r="X46" i="11"/>
  <c r="X47" i="11"/>
  <c r="X48" i="11"/>
  <c r="X49" i="11"/>
  <c r="X50" i="11"/>
  <c r="X51" i="11"/>
  <c r="X52" i="11"/>
  <c r="X53" i="11"/>
  <c r="X54" i="11"/>
  <c r="X55" i="1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W54" i="11"/>
  <c r="W55" i="11"/>
  <c r="R7" i="11"/>
  <c r="R8" i="11"/>
  <c r="R9" i="11"/>
  <c r="R10" i="11"/>
  <c r="N7" i="11"/>
  <c r="P7" i="11" s="1"/>
  <c r="N8" i="11"/>
  <c r="P8" i="11" s="1"/>
  <c r="N9" i="11"/>
  <c r="P9" i="11" s="1"/>
  <c r="N10" i="11"/>
  <c r="P10" i="11" s="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M7" i="11"/>
  <c r="M8" i="11"/>
  <c r="M9" i="11"/>
  <c r="M10" i="11"/>
  <c r="I7" i="11"/>
  <c r="I8" i="11"/>
  <c r="I9" i="11"/>
  <c r="I10" i="11"/>
  <c r="H7" i="11"/>
  <c r="H8" i="11"/>
  <c r="H9" i="11"/>
  <c r="H10" i="11"/>
  <c r="J54" i="11"/>
  <c r="J55" i="11"/>
  <c r="G7" i="11"/>
  <c r="G8" i="11"/>
  <c r="G9" i="11"/>
  <c r="G10" i="11"/>
  <c r="F7" i="11"/>
  <c r="F8" i="11"/>
  <c r="F9" i="11"/>
  <c r="F10" i="11"/>
  <c r="E7" i="11"/>
  <c r="E8" i="11"/>
  <c r="E9" i="11"/>
  <c r="E10" i="11"/>
  <c r="C7" i="11"/>
  <c r="C8" i="11"/>
  <c r="C9" i="11"/>
  <c r="C10" i="11"/>
  <c r="A7" i="11"/>
  <c r="A8" i="11"/>
  <c r="A9" i="11"/>
  <c r="A10" i="11"/>
  <c r="Q54" i="11" l="1"/>
  <c r="S55" i="11"/>
  <c r="S54" i="11"/>
  <c r="Q55" i="11"/>
  <c r="E15" i="47"/>
  <c r="B15" i="47"/>
  <c r="C15" i="47"/>
  <c r="G15" i="47"/>
  <c r="D15" i="47"/>
  <c r="H15" i="47"/>
  <c r="J35" i="11"/>
  <c r="J14" i="11"/>
  <c r="J34" i="11"/>
  <c r="J25" i="11"/>
  <c r="J46" i="11"/>
  <c r="S47" i="11"/>
  <c r="O8" i="11"/>
  <c r="S40" i="11"/>
  <c r="J45" i="11"/>
  <c r="O9" i="11"/>
  <c r="Q16" i="11"/>
  <c r="S39" i="11"/>
  <c r="Q15" i="11"/>
  <c r="Q36" i="11"/>
  <c r="Q35" i="11"/>
  <c r="Q34" i="11"/>
  <c r="Q14" i="11"/>
  <c r="S45" i="11"/>
  <c r="J15" i="11"/>
  <c r="J26" i="11"/>
  <c r="J51" i="11"/>
  <c r="J31" i="11"/>
  <c r="J11" i="11"/>
  <c r="S42" i="11"/>
  <c r="J50" i="11"/>
  <c r="J30" i="11"/>
  <c r="S41" i="11"/>
  <c r="J29" i="11"/>
  <c r="J10" i="11"/>
  <c r="Q53" i="11"/>
  <c r="Q13" i="11"/>
  <c r="J48" i="11"/>
  <c r="J9" i="11"/>
  <c r="Q52" i="11"/>
  <c r="Q12" i="11"/>
  <c r="J47" i="11"/>
  <c r="Q31" i="11"/>
  <c r="J7" i="11"/>
  <c r="Q50" i="11"/>
  <c r="Q30" i="11"/>
  <c r="S36" i="11"/>
  <c r="Q49" i="11"/>
  <c r="Q10" i="11"/>
  <c r="J44" i="11"/>
  <c r="Q48" i="11"/>
  <c r="Q28" i="11"/>
  <c r="J23" i="11"/>
  <c r="Q27" i="11"/>
  <c r="Q46" i="11"/>
  <c r="Q26" i="11"/>
  <c r="Q7" i="11"/>
  <c r="S50" i="11"/>
  <c r="J49" i="11"/>
  <c r="Q33" i="11"/>
  <c r="J28" i="11"/>
  <c r="Q32" i="11"/>
  <c r="J27" i="11"/>
  <c r="J8" i="11"/>
  <c r="S38" i="11"/>
  <c r="Q51" i="11"/>
  <c r="Q11" i="11"/>
  <c r="S37" i="11"/>
  <c r="Q29" i="11"/>
  <c r="J24" i="11"/>
  <c r="Q9" i="11"/>
  <c r="J43" i="11"/>
  <c r="Q47" i="11"/>
  <c r="Q8" i="11"/>
  <c r="S51" i="11"/>
  <c r="S52" i="11"/>
  <c r="S49" i="11"/>
  <c r="S34" i="11"/>
  <c r="J21" i="11"/>
  <c r="Q38" i="11"/>
  <c r="J40" i="11"/>
  <c r="J20" i="11"/>
  <c r="Q45" i="11"/>
  <c r="Q25" i="11"/>
  <c r="J42" i="11"/>
  <c r="J41" i="11"/>
  <c r="Q24" i="11"/>
  <c r="F15" i="47"/>
  <c r="J19" i="11"/>
  <c r="J38" i="11"/>
  <c r="Q19" i="11"/>
  <c r="Q22" i="11"/>
  <c r="Q18" i="11"/>
  <c r="I15" i="47"/>
  <c r="J37" i="11"/>
  <c r="Q42" i="11"/>
  <c r="J16" i="11"/>
  <c r="Q20" i="11"/>
  <c r="S35" i="11"/>
  <c r="J22" i="11"/>
  <c r="Q23" i="11"/>
  <c r="S48" i="11"/>
  <c r="S53" i="11"/>
  <c r="Q44" i="11"/>
  <c r="J18" i="11"/>
  <c r="Q43" i="11"/>
  <c r="J17" i="11"/>
  <c r="J36" i="11"/>
  <c r="Q21" i="11"/>
  <c r="S46" i="11"/>
  <c r="Q40" i="11"/>
  <c r="J53" i="11"/>
  <c r="J33" i="11"/>
  <c r="J13" i="11"/>
  <c r="S44" i="11"/>
  <c r="Q39" i="11"/>
  <c r="J39" i="11"/>
  <c r="Q41" i="11"/>
  <c r="S7" i="11"/>
  <c r="O10" i="11"/>
  <c r="J52" i="11"/>
  <c r="J32" i="11"/>
  <c r="J12" i="11"/>
  <c r="S43" i="11"/>
  <c r="O7" i="11"/>
  <c r="Q37" i="11"/>
  <c r="Q17" i="11"/>
  <c r="N24" i="47" l="1"/>
  <c r="K24" i="47"/>
  <c r="J24" i="47"/>
  <c r="L42" i="47" l="1"/>
  <c r="J6" i="47" l="1"/>
  <c r="K6" i="47"/>
  <c r="N6" i="47"/>
  <c r="F24" i="47" l="1"/>
  <c r="D24" i="47"/>
  <c r="B24" i="47"/>
  <c r="H24" i="47"/>
  <c r="G24" i="47"/>
  <c r="C24" i="47"/>
  <c r="E24" i="47"/>
  <c r="I24" i="47"/>
  <c r="E6" i="47"/>
  <c r="H6" i="47"/>
  <c r="G6" i="47"/>
  <c r="B6" i="47"/>
  <c r="F6" i="47"/>
  <c r="D6" i="47"/>
  <c r="C6" i="47"/>
  <c r="I6" i="47"/>
  <c r="N35" i="47" l="1"/>
  <c r="K35" i="47"/>
  <c r="J35" i="47"/>
  <c r="Z35" i="11" l="1"/>
  <c r="Z34" i="11"/>
  <c r="H35" i="47"/>
  <c r="F35" i="47"/>
  <c r="E35" i="47"/>
  <c r="D35" i="47"/>
  <c r="C35" i="47"/>
  <c r="B35" i="47"/>
  <c r="I35" i="47" l="1"/>
  <c r="L13" i="11" l="1"/>
  <c r="K11" i="11"/>
  <c r="K9" i="11"/>
  <c r="L8" i="11"/>
  <c r="L10" i="11"/>
  <c r="L12" i="11"/>
  <c r="L16" i="11"/>
  <c r="K31" i="11"/>
  <c r="L29" i="11"/>
  <c r="K22" i="11"/>
  <c r="K32" i="11"/>
  <c r="L14" i="11"/>
  <c r="L28" i="11"/>
  <c r="L27" i="11"/>
  <c r="K18" i="11"/>
  <c r="K33" i="11"/>
  <c r="L17" i="11"/>
  <c r="L20" i="11"/>
  <c r="K23" i="11"/>
  <c r="K25" i="11"/>
  <c r="L11" i="11"/>
  <c r="K15" i="11"/>
  <c r="K21" i="11"/>
  <c r="K19" i="11"/>
  <c r="K7" i="11"/>
  <c r="L30" i="11"/>
  <c r="K30" i="11"/>
  <c r="K26" i="11"/>
  <c r="L26" i="11"/>
  <c r="S30" i="11" l="1"/>
  <c r="S26" i="11"/>
  <c r="S11" i="11"/>
  <c r="K13" i="11"/>
  <c r="S13" i="11" s="1"/>
  <c r="K29" i="11"/>
  <c r="S29" i="11" s="1"/>
  <c r="L22" i="11"/>
  <c r="S22" i="11" s="1"/>
  <c r="K12" i="11"/>
  <c r="S12" i="11" s="1"/>
  <c r="M48" i="47" s="1"/>
  <c r="L9" i="11"/>
  <c r="S9" i="11" s="1"/>
  <c r="L18" i="11"/>
  <c r="S18" i="11" s="1"/>
  <c r="L15" i="11"/>
  <c r="S15" i="11" s="1"/>
  <c r="L31" i="11"/>
  <c r="S31" i="11" s="1"/>
  <c r="K27" i="11"/>
  <c r="S27" i="11" s="1"/>
  <c r="K16" i="11"/>
  <c r="S16" i="11" s="1"/>
  <c r="L32" i="11"/>
  <c r="S32" i="11" s="1"/>
  <c r="L23" i="11"/>
  <c r="S23" i="11" s="1"/>
  <c r="K10" i="11"/>
  <c r="S10" i="11" s="1"/>
  <c r="L19" i="11"/>
  <c r="S19" i="11" s="1"/>
  <c r="L25" i="11"/>
  <c r="S25" i="11" s="1"/>
  <c r="M37" i="47" s="1"/>
  <c r="K14" i="11"/>
  <c r="S14" i="11" s="1"/>
  <c r="K28" i="11"/>
  <c r="S28" i="11" s="1"/>
  <c r="L24" i="11"/>
  <c r="K24" i="11"/>
  <c r="K17" i="11"/>
  <c r="S17" i="11" s="1"/>
  <c r="K20" i="11"/>
  <c r="S20" i="11" s="1"/>
  <c r="L7" i="11"/>
  <c r="K8" i="11"/>
  <c r="S8" i="11" s="1"/>
  <c r="L33" i="11"/>
  <c r="S33" i="11" s="1"/>
  <c r="L21" i="11"/>
  <c r="S21" i="11" s="1"/>
  <c r="M16" i="47" l="1"/>
  <c r="M38" i="47"/>
  <c r="M49" i="47"/>
  <c r="M30" i="47"/>
  <c r="S24" i="11"/>
  <c r="M35" i="47" s="1"/>
  <c r="M15" i="47"/>
  <c r="M6" i="47"/>
  <c r="M24" i="47" l="1"/>
  <c r="DZ21" i="11"/>
  <c r="EB21" i="11"/>
  <c r="ED21" i="11"/>
  <c r="DZ22" i="11"/>
  <c r="EB22" i="11"/>
  <c r="ED22" i="11"/>
  <c r="DZ23" i="11"/>
  <c r="EB23" i="11"/>
  <c r="ED23" i="11"/>
  <c r="DZ24" i="11"/>
  <c r="EB24" i="11"/>
  <c r="ED24" i="11"/>
  <c r="DZ25" i="11"/>
  <c r="EB25" i="11"/>
  <c r="ED25" i="11"/>
  <c r="DZ26" i="11"/>
  <c r="EB26" i="11"/>
  <c r="ED26" i="11"/>
  <c r="DZ27" i="11"/>
  <c r="EB27" i="11"/>
  <c r="ED27" i="11"/>
  <c r="DZ28" i="11"/>
  <c r="EB28" i="11"/>
  <c r="ED28" i="11"/>
  <c r="DZ29" i="11"/>
  <c r="EB29" i="11"/>
  <c r="ED29" i="11"/>
  <c r="DZ30" i="11"/>
  <c r="EB30" i="11"/>
  <c r="ED30" i="11"/>
  <c r="DZ31" i="11"/>
  <c r="EB31" i="11"/>
  <c r="ED31" i="11"/>
  <c r="DZ32" i="11"/>
  <c r="EB32" i="11"/>
  <c r="ED32" i="11"/>
  <c r="DZ33" i="11"/>
  <c r="EB33" i="11"/>
  <c r="ED33" i="11"/>
  <c r="DZ34" i="11"/>
  <c r="EB34" i="11"/>
  <c r="ED34" i="11"/>
  <c r="DZ35" i="11"/>
  <c r="EB35" i="11"/>
  <c r="ED35" i="11"/>
  <c r="DZ36" i="11"/>
  <c r="EB36" i="11"/>
  <c r="ED36" i="11"/>
  <c r="DZ37" i="11"/>
  <c r="EB37" i="11"/>
  <c r="ED37" i="11"/>
  <c r="DZ38" i="11"/>
  <c r="EB38" i="11"/>
  <c r="ED38" i="11"/>
  <c r="DZ39" i="11"/>
  <c r="EB39" i="11"/>
  <c r="ED39" i="11"/>
  <c r="DZ40" i="11"/>
  <c r="EB40" i="11"/>
  <c r="ED40" i="11"/>
  <c r="DZ41" i="11"/>
  <c r="EB41" i="11"/>
  <c r="ED41" i="11"/>
  <c r="DZ42" i="11"/>
  <c r="EB42" i="11"/>
  <c r="ED42" i="11"/>
  <c r="DZ43" i="11"/>
  <c r="EB43" i="11"/>
  <c r="ED43" i="11"/>
  <c r="DZ44" i="11"/>
  <c r="EB44" i="11"/>
  <c r="ED44" i="11"/>
  <c r="DZ45" i="11"/>
  <c r="EB45" i="11"/>
  <c r="ED45" i="11"/>
  <c r="DZ46" i="11"/>
  <c r="EB46" i="11"/>
  <c r="ED46" i="11"/>
  <c r="DZ47" i="11"/>
  <c r="EB47" i="11"/>
  <c r="ED47" i="11"/>
  <c r="DZ48" i="11"/>
  <c r="EB48" i="11"/>
  <c r="ED48" i="11"/>
  <c r="DZ49" i="11"/>
  <c r="EB49" i="11"/>
  <c r="ED49" i="11"/>
  <c r="DZ50" i="11"/>
  <c r="EB50" i="11"/>
  <c r="ED50" i="11"/>
  <c r="DZ51" i="11"/>
  <c r="EB51" i="11"/>
  <c r="ED51" i="11"/>
  <c r="DZ52" i="11"/>
  <c r="EB52" i="11"/>
  <c r="ED52" i="11"/>
  <c r="DZ53" i="11"/>
  <c r="EB53" i="11"/>
  <c r="ED53" i="11"/>
  <c r="DZ54" i="11"/>
  <c r="EB54" i="11"/>
  <c r="ED54" i="11"/>
  <c r="DZ55" i="11"/>
  <c r="EB55" i="11"/>
  <c r="ED55" i="11"/>
  <c r="CV21" i="11"/>
  <c r="CX21" i="11"/>
  <c r="CZ21" i="11"/>
  <c r="DB21" i="11"/>
  <c r="DD21" i="11"/>
  <c r="DF21" i="11"/>
  <c r="DH21" i="11"/>
  <c r="DJ21" i="11"/>
  <c r="DL21" i="11"/>
  <c r="DN21" i="11"/>
  <c r="DP21" i="11"/>
  <c r="DR21" i="11"/>
  <c r="DT21" i="11"/>
  <c r="DV21" i="11"/>
  <c r="DX21" i="11"/>
  <c r="CV22" i="11"/>
  <c r="CX22" i="11"/>
  <c r="CZ22" i="11"/>
  <c r="DB22" i="11"/>
  <c r="DD22" i="11"/>
  <c r="DF22" i="11"/>
  <c r="DH22" i="11"/>
  <c r="DJ22" i="11"/>
  <c r="DL22" i="11"/>
  <c r="DN22" i="11"/>
  <c r="DP22" i="11"/>
  <c r="DR22" i="11"/>
  <c r="DT22" i="11"/>
  <c r="DV22" i="11"/>
  <c r="DX22" i="11"/>
  <c r="CV23" i="11"/>
  <c r="CX23" i="11"/>
  <c r="CZ23" i="11"/>
  <c r="DB23" i="11"/>
  <c r="DD23" i="11"/>
  <c r="DF23" i="11"/>
  <c r="DH23" i="11"/>
  <c r="DJ23" i="11"/>
  <c r="DL23" i="11"/>
  <c r="DN23" i="11"/>
  <c r="DP23" i="11"/>
  <c r="DR23" i="11"/>
  <c r="DT23" i="11"/>
  <c r="DV23" i="11"/>
  <c r="DX23" i="11"/>
  <c r="CV24" i="11"/>
  <c r="CX24" i="11"/>
  <c r="CZ24" i="11"/>
  <c r="DB24" i="11"/>
  <c r="DD24" i="11"/>
  <c r="DF24" i="11"/>
  <c r="DH24" i="11"/>
  <c r="DJ24" i="11"/>
  <c r="DL24" i="11"/>
  <c r="DN24" i="11"/>
  <c r="DP24" i="11"/>
  <c r="DR24" i="11"/>
  <c r="DT24" i="11"/>
  <c r="DV24" i="11"/>
  <c r="DX24" i="11"/>
  <c r="CV25" i="11"/>
  <c r="CX25" i="11"/>
  <c r="CZ25" i="11"/>
  <c r="DB25" i="11"/>
  <c r="DD25" i="11"/>
  <c r="DF25" i="11"/>
  <c r="DH25" i="11"/>
  <c r="DJ25" i="11"/>
  <c r="DL25" i="11"/>
  <c r="DN25" i="11"/>
  <c r="DP25" i="11"/>
  <c r="DR25" i="11"/>
  <c r="DT25" i="11"/>
  <c r="DV25" i="11"/>
  <c r="DX25" i="11"/>
  <c r="CV26" i="11"/>
  <c r="CX26" i="11"/>
  <c r="CZ26" i="11"/>
  <c r="DB26" i="11"/>
  <c r="DD26" i="11"/>
  <c r="DF26" i="11"/>
  <c r="DH26" i="11"/>
  <c r="DJ26" i="11"/>
  <c r="DL26" i="11"/>
  <c r="DN26" i="11"/>
  <c r="DP26" i="11"/>
  <c r="DR26" i="11"/>
  <c r="DT26" i="11"/>
  <c r="DV26" i="11"/>
  <c r="DX26" i="11"/>
  <c r="CV27" i="11"/>
  <c r="CX27" i="11"/>
  <c r="CZ27" i="11"/>
  <c r="DB27" i="11"/>
  <c r="DD27" i="11"/>
  <c r="DF27" i="11"/>
  <c r="DH27" i="11"/>
  <c r="DJ27" i="11"/>
  <c r="DL27" i="11"/>
  <c r="DN27" i="11"/>
  <c r="DP27" i="11"/>
  <c r="DR27" i="11"/>
  <c r="DT27" i="11"/>
  <c r="DV27" i="11"/>
  <c r="DX27" i="11"/>
  <c r="CV28" i="11"/>
  <c r="CX28" i="11"/>
  <c r="CZ28" i="11"/>
  <c r="DB28" i="11"/>
  <c r="DD28" i="11"/>
  <c r="DF28" i="11"/>
  <c r="DH28" i="11"/>
  <c r="DJ28" i="11"/>
  <c r="DL28" i="11"/>
  <c r="DN28" i="11"/>
  <c r="DP28" i="11"/>
  <c r="DR28" i="11"/>
  <c r="DT28" i="11"/>
  <c r="DV28" i="11"/>
  <c r="DX28" i="11"/>
  <c r="CV29" i="11"/>
  <c r="CX29" i="11"/>
  <c r="CZ29" i="11"/>
  <c r="DB29" i="11"/>
  <c r="DD29" i="11"/>
  <c r="DF29" i="11"/>
  <c r="DH29" i="11"/>
  <c r="DJ29" i="11"/>
  <c r="DL29" i="11"/>
  <c r="DN29" i="11"/>
  <c r="DP29" i="11"/>
  <c r="DR29" i="11"/>
  <c r="DT29" i="11"/>
  <c r="DV29" i="11"/>
  <c r="DX29" i="11"/>
  <c r="CV30" i="11"/>
  <c r="CX30" i="11"/>
  <c r="CZ30" i="11"/>
  <c r="DB30" i="11"/>
  <c r="DD30" i="11"/>
  <c r="DF30" i="11"/>
  <c r="DH30" i="11"/>
  <c r="DJ30" i="11"/>
  <c r="DL30" i="11"/>
  <c r="DN30" i="11"/>
  <c r="DP30" i="11"/>
  <c r="DR30" i="11"/>
  <c r="DT30" i="11"/>
  <c r="DV30" i="11"/>
  <c r="DX30" i="11"/>
  <c r="CV31" i="11"/>
  <c r="CX31" i="11"/>
  <c r="CZ31" i="11"/>
  <c r="DB31" i="11"/>
  <c r="DD31" i="11"/>
  <c r="DF31" i="11"/>
  <c r="DH31" i="11"/>
  <c r="DJ31" i="11"/>
  <c r="DL31" i="11"/>
  <c r="DN31" i="11"/>
  <c r="DP31" i="11"/>
  <c r="DR31" i="11"/>
  <c r="DT31" i="11"/>
  <c r="DV31" i="11"/>
  <c r="DX31" i="11"/>
  <c r="CV32" i="11"/>
  <c r="CX32" i="11"/>
  <c r="CZ32" i="11"/>
  <c r="DB32" i="11"/>
  <c r="DD32" i="11"/>
  <c r="DF32" i="11"/>
  <c r="DH32" i="11"/>
  <c r="DJ32" i="11"/>
  <c r="DL32" i="11"/>
  <c r="DN32" i="11"/>
  <c r="DP32" i="11"/>
  <c r="DR32" i="11"/>
  <c r="DT32" i="11"/>
  <c r="DV32" i="11"/>
  <c r="DX32" i="11"/>
  <c r="CV33" i="11"/>
  <c r="CX33" i="11"/>
  <c r="CZ33" i="11"/>
  <c r="DB33" i="11"/>
  <c r="DD33" i="11"/>
  <c r="DF33" i="11"/>
  <c r="DH33" i="11"/>
  <c r="DJ33" i="11"/>
  <c r="DL33" i="11"/>
  <c r="DN33" i="11"/>
  <c r="DP33" i="11"/>
  <c r="DR33" i="11"/>
  <c r="DT33" i="11"/>
  <c r="DV33" i="11"/>
  <c r="DX33" i="11"/>
  <c r="CV34" i="11"/>
  <c r="CX34" i="11"/>
  <c r="CZ34" i="11"/>
  <c r="DB34" i="11"/>
  <c r="DD34" i="11"/>
  <c r="DF34" i="11"/>
  <c r="DH34" i="11"/>
  <c r="DJ34" i="11"/>
  <c r="DL34" i="11"/>
  <c r="DN34" i="11"/>
  <c r="DP34" i="11"/>
  <c r="DR34" i="11"/>
  <c r="DT34" i="11"/>
  <c r="DV34" i="11"/>
  <c r="DX34" i="11"/>
  <c r="CV35" i="11"/>
  <c r="CX35" i="11"/>
  <c r="CZ35" i="11"/>
  <c r="DB35" i="11"/>
  <c r="DD35" i="11"/>
  <c r="DF35" i="11"/>
  <c r="DH35" i="11"/>
  <c r="DJ35" i="11"/>
  <c r="DL35" i="11"/>
  <c r="DN35" i="11"/>
  <c r="DP35" i="11"/>
  <c r="DR35" i="11"/>
  <c r="DT35" i="11"/>
  <c r="DV35" i="11"/>
  <c r="DX35" i="11"/>
  <c r="CV36" i="11"/>
  <c r="CX36" i="11"/>
  <c r="CZ36" i="11"/>
  <c r="DB36" i="11"/>
  <c r="DD36" i="11"/>
  <c r="DF36" i="11"/>
  <c r="DH36" i="11"/>
  <c r="DJ36" i="11"/>
  <c r="DL36" i="11"/>
  <c r="DN36" i="11"/>
  <c r="DP36" i="11"/>
  <c r="DR36" i="11"/>
  <c r="DT36" i="11"/>
  <c r="DV36" i="11"/>
  <c r="DX36" i="11"/>
  <c r="CV37" i="11"/>
  <c r="CX37" i="11"/>
  <c r="CZ37" i="11"/>
  <c r="DB37" i="11"/>
  <c r="DD37" i="11"/>
  <c r="DF37" i="11"/>
  <c r="DH37" i="11"/>
  <c r="DJ37" i="11"/>
  <c r="DL37" i="11"/>
  <c r="DN37" i="11"/>
  <c r="DP37" i="11"/>
  <c r="DR37" i="11"/>
  <c r="DT37" i="11"/>
  <c r="DV37" i="11"/>
  <c r="DX37" i="11"/>
  <c r="CV38" i="11"/>
  <c r="CX38" i="11"/>
  <c r="CZ38" i="11"/>
  <c r="DB38" i="11"/>
  <c r="DD38" i="11"/>
  <c r="DF38" i="11"/>
  <c r="DH38" i="11"/>
  <c r="DJ38" i="11"/>
  <c r="DL38" i="11"/>
  <c r="DN38" i="11"/>
  <c r="DP38" i="11"/>
  <c r="DR38" i="11"/>
  <c r="DT38" i="11"/>
  <c r="DV38" i="11"/>
  <c r="DX38" i="11"/>
  <c r="CV39" i="11"/>
  <c r="CX39" i="11"/>
  <c r="CZ39" i="11"/>
  <c r="DB39" i="11"/>
  <c r="DD39" i="11"/>
  <c r="DF39" i="11"/>
  <c r="DH39" i="11"/>
  <c r="DJ39" i="11"/>
  <c r="DL39" i="11"/>
  <c r="DN39" i="11"/>
  <c r="DP39" i="11"/>
  <c r="DR39" i="11"/>
  <c r="DT39" i="11"/>
  <c r="DV39" i="11"/>
  <c r="DX39" i="11"/>
  <c r="CV40" i="11"/>
  <c r="CX40" i="11"/>
  <c r="CZ40" i="11"/>
  <c r="DB40" i="11"/>
  <c r="DD40" i="11"/>
  <c r="DF40" i="11"/>
  <c r="DH40" i="11"/>
  <c r="DJ40" i="11"/>
  <c r="DL40" i="11"/>
  <c r="DN40" i="11"/>
  <c r="DP40" i="11"/>
  <c r="DR40" i="11"/>
  <c r="DT40" i="11"/>
  <c r="DV40" i="11"/>
  <c r="DX40" i="11"/>
  <c r="CV41" i="11"/>
  <c r="CX41" i="11"/>
  <c r="CZ41" i="11"/>
  <c r="DB41" i="11"/>
  <c r="DD41" i="11"/>
  <c r="DF41" i="11"/>
  <c r="DH41" i="11"/>
  <c r="DJ41" i="11"/>
  <c r="DL41" i="11"/>
  <c r="DN41" i="11"/>
  <c r="DP41" i="11"/>
  <c r="DR41" i="11"/>
  <c r="DT41" i="11"/>
  <c r="DV41" i="11"/>
  <c r="DX41" i="11"/>
  <c r="CV42" i="11"/>
  <c r="CX42" i="11"/>
  <c r="CZ42" i="11"/>
  <c r="DB42" i="11"/>
  <c r="DD42" i="11"/>
  <c r="DF42" i="11"/>
  <c r="DH42" i="11"/>
  <c r="DJ42" i="11"/>
  <c r="DL42" i="11"/>
  <c r="DN42" i="11"/>
  <c r="DP42" i="11"/>
  <c r="DR42" i="11"/>
  <c r="DT42" i="11"/>
  <c r="DV42" i="11"/>
  <c r="DX42" i="11"/>
  <c r="CV43" i="11"/>
  <c r="CX43" i="11"/>
  <c r="CZ43" i="11"/>
  <c r="DB43" i="11"/>
  <c r="DD43" i="11"/>
  <c r="DF43" i="11"/>
  <c r="DH43" i="11"/>
  <c r="DJ43" i="11"/>
  <c r="DL43" i="11"/>
  <c r="DN43" i="11"/>
  <c r="DP43" i="11"/>
  <c r="DR43" i="11"/>
  <c r="DT43" i="11"/>
  <c r="DV43" i="11"/>
  <c r="DX43" i="11"/>
  <c r="CV44" i="11"/>
  <c r="CX44" i="11"/>
  <c r="CZ44" i="11"/>
  <c r="DB44" i="11"/>
  <c r="DD44" i="11"/>
  <c r="DF44" i="11"/>
  <c r="DH44" i="11"/>
  <c r="DJ44" i="11"/>
  <c r="DL44" i="11"/>
  <c r="DN44" i="11"/>
  <c r="DP44" i="11"/>
  <c r="DR44" i="11"/>
  <c r="DT44" i="11"/>
  <c r="DV44" i="11"/>
  <c r="DX44" i="11"/>
  <c r="CV45" i="11"/>
  <c r="CX45" i="11"/>
  <c r="CZ45" i="11"/>
  <c r="DB45" i="11"/>
  <c r="DD45" i="11"/>
  <c r="DF45" i="11"/>
  <c r="DH45" i="11"/>
  <c r="DJ45" i="11"/>
  <c r="DL45" i="11"/>
  <c r="DN45" i="11"/>
  <c r="DP45" i="11"/>
  <c r="DR45" i="11"/>
  <c r="DT45" i="11"/>
  <c r="DV45" i="11"/>
  <c r="DX45" i="11"/>
  <c r="CV46" i="11"/>
  <c r="CX46" i="11"/>
  <c r="CZ46" i="11"/>
  <c r="DB46" i="11"/>
  <c r="DD46" i="11"/>
  <c r="DF46" i="11"/>
  <c r="DH46" i="11"/>
  <c r="DJ46" i="11"/>
  <c r="DL46" i="11"/>
  <c r="DN46" i="11"/>
  <c r="DP46" i="11"/>
  <c r="DR46" i="11"/>
  <c r="DT46" i="11"/>
  <c r="DV46" i="11"/>
  <c r="DX46" i="11"/>
  <c r="CV47" i="11"/>
  <c r="CX47" i="11"/>
  <c r="CZ47" i="11"/>
  <c r="DB47" i="11"/>
  <c r="DD47" i="11"/>
  <c r="DF47" i="11"/>
  <c r="DH47" i="11"/>
  <c r="DJ47" i="11"/>
  <c r="DL47" i="11"/>
  <c r="DN47" i="11"/>
  <c r="DP47" i="11"/>
  <c r="DR47" i="11"/>
  <c r="DT47" i="11"/>
  <c r="DV47" i="11"/>
  <c r="DX47" i="11"/>
  <c r="CV48" i="11"/>
  <c r="CX48" i="11"/>
  <c r="CZ48" i="11"/>
  <c r="DB48" i="11"/>
  <c r="DD48" i="11"/>
  <c r="DF48" i="11"/>
  <c r="DH48" i="11"/>
  <c r="DJ48" i="11"/>
  <c r="DL48" i="11"/>
  <c r="DN48" i="11"/>
  <c r="DP48" i="11"/>
  <c r="DR48" i="11"/>
  <c r="DT48" i="11"/>
  <c r="DV48" i="11"/>
  <c r="DX48" i="11"/>
  <c r="CV49" i="11"/>
  <c r="CX49" i="11"/>
  <c r="CZ49" i="11"/>
  <c r="DB49" i="11"/>
  <c r="DD49" i="11"/>
  <c r="DF49" i="11"/>
  <c r="DH49" i="11"/>
  <c r="DJ49" i="11"/>
  <c r="DL49" i="11"/>
  <c r="DN49" i="11"/>
  <c r="DP49" i="11"/>
  <c r="DR49" i="11"/>
  <c r="DT49" i="11"/>
  <c r="DV49" i="11"/>
  <c r="DX49" i="11"/>
  <c r="CV50" i="11"/>
  <c r="CX50" i="11"/>
  <c r="CZ50" i="11"/>
  <c r="DB50" i="11"/>
  <c r="DD50" i="11"/>
  <c r="DF50" i="11"/>
  <c r="DH50" i="11"/>
  <c r="DJ50" i="11"/>
  <c r="DL50" i="11"/>
  <c r="DN50" i="11"/>
  <c r="DP50" i="11"/>
  <c r="DR50" i="11"/>
  <c r="DT50" i="11"/>
  <c r="DV50" i="11"/>
  <c r="DX50" i="11"/>
  <c r="CV51" i="11"/>
  <c r="CX51" i="11"/>
  <c r="CZ51" i="11"/>
  <c r="DB51" i="11"/>
  <c r="DD51" i="11"/>
  <c r="DF51" i="11"/>
  <c r="DH51" i="11"/>
  <c r="DJ51" i="11"/>
  <c r="DL51" i="11"/>
  <c r="DN51" i="11"/>
  <c r="DP51" i="11"/>
  <c r="DR51" i="11"/>
  <c r="DT51" i="11"/>
  <c r="DV51" i="11"/>
  <c r="DX51" i="11"/>
  <c r="CV52" i="11"/>
  <c r="CX52" i="11"/>
  <c r="CZ52" i="11"/>
  <c r="DB52" i="11"/>
  <c r="DD52" i="11"/>
  <c r="DF52" i="11"/>
  <c r="DH52" i="11"/>
  <c r="DJ52" i="11"/>
  <c r="DL52" i="11"/>
  <c r="DN52" i="11"/>
  <c r="DP52" i="11"/>
  <c r="DR52" i="11"/>
  <c r="DT52" i="11"/>
  <c r="DV52" i="11"/>
  <c r="DX52" i="11"/>
  <c r="CV53" i="11"/>
  <c r="CX53" i="11"/>
  <c r="CZ53" i="11"/>
  <c r="DB53" i="11"/>
  <c r="DD53" i="11"/>
  <c r="DF53" i="11"/>
  <c r="DH53" i="11"/>
  <c r="DJ53" i="11"/>
  <c r="DL53" i="11"/>
  <c r="DN53" i="11"/>
  <c r="DP53" i="11"/>
  <c r="DR53" i="11"/>
  <c r="DT53" i="11"/>
  <c r="DV53" i="11"/>
  <c r="DX53" i="11"/>
  <c r="CV54" i="11"/>
  <c r="CX54" i="11"/>
  <c r="CZ54" i="11"/>
  <c r="DB54" i="11"/>
  <c r="DD54" i="11"/>
  <c r="DF54" i="11"/>
  <c r="DH54" i="11"/>
  <c r="DJ54" i="11"/>
  <c r="DL54" i="11"/>
  <c r="DN54" i="11"/>
  <c r="DP54" i="11"/>
  <c r="DR54" i="11"/>
  <c r="DT54" i="11"/>
  <c r="DV54" i="11"/>
  <c r="DX54" i="11"/>
  <c r="CV55" i="11"/>
  <c r="CX55" i="11"/>
  <c r="CZ55" i="11"/>
  <c r="DB55" i="11"/>
  <c r="DD55" i="11"/>
  <c r="DF55" i="11"/>
  <c r="DH55" i="11"/>
  <c r="DJ55" i="11"/>
  <c r="DL55" i="11"/>
  <c r="DN55" i="11"/>
  <c r="DP55" i="11"/>
  <c r="DR55" i="11"/>
  <c r="DT55" i="11"/>
  <c r="DV55" i="11"/>
  <c r="DX55" i="11"/>
  <c r="BN21" i="11"/>
  <c r="BP21" i="11"/>
  <c r="BR21" i="11"/>
  <c r="BT21" i="11"/>
  <c r="BV21" i="11"/>
  <c r="BX21" i="11"/>
  <c r="BZ21" i="11"/>
  <c r="CB21" i="11"/>
  <c r="CD21" i="11"/>
  <c r="CF21" i="11"/>
  <c r="CH21" i="11"/>
  <c r="CJ21" i="11"/>
  <c r="BN22" i="11"/>
  <c r="BP22" i="11"/>
  <c r="BR22" i="11"/>
  <c r="BT22" i="11"/>
  <c r="BV22" i="11"/>
  <c r="BX22" i="11"/>
  <c r="BZ22" i="11"/>
  <c r="CB22" i="11"/>
  <c r="CD22" i="11"/>
  <c r="CF22" i="11"/>
  <c r="CH22" i="11"/>
  <c r="CJ22" i="11"/>
  <c r="BN23" i="11"/>
  <c r="BP23" i="11"/>
  <c r="BR23" i="11"/>
  <c r="BT23" i="11"/>
  <c r="BV23" i="11"/>
  <c r="BX23" i="11"/>
  <c r="BZ23" i="11"/>
  <c r="CB23" i="11"/>
  <c r="CD23" i="11"/>
  <c r="CF23" i="11"/>
  <c r="CH23" i="11"/>
  <c r="CJ23" i="11"/>
  <c r="BN24" i="11"/>
  <c r="BP24" i="11"/>
  <c r="BR24" i="11"/>
  <c r="BT24" i="11"/>
  <c r="BV24" i="11"/>
  <c r="BX24" i="11"/>
  <c r="BZ24" i="11"/>
  <c r="CB24" i="11"/>
  <c r="CD24" i="11"/>
  <c r="CF24" i="11"/>
  <c r="CH24" i="11"/>
  <c r="CJ24" i="11"/>
  <c r="BN25" i="11"/>
  <c r="BP25" i="11"/>
  <c r="BR25" i="11"/>
  <c r="BT25" i="11"/>
  <c r="BV25" i="11"/>
  <c r="BX25" i="11"/>
  <c r="BZ25" i="11"/>
  <c r="CB25" i="11"/>
  <c r="CD25" i="11"/>
  <c r="CF25" i="11"/>
  <c r="CH25" i="11"/>
  <c r="CJ25" i="11"/>
  <c r="BN26" i="11"/>
  <c r="BP26" i="11"/>
  <c r="BR26" i="11"/>
  <c r="BT26" i="11"/>
  <c r="BV26" i="11"/>
  <c r="BX26" i="11"/>
  <c r="BZ26" i="11"/>
  <c r="CB26" i="11"/>
  <c r="CD26" i="11"/>
  <c r="CF26" i="11"/>
  <c r="CH26" i="11"/>
  <c r="CJ26" i="11"/>
  <c r="BN27" i="11"/>
  <c r="BP27" i="11"/>
  <c r="BR27" i="11"/>
  <c r="BT27" i="11"/>
  <c r="BV27" i="11"/>
  <c r="BX27" i="11"/>
  <c r="BZ27" i="11"/>
  <c r="CB27" i="11"/>
  <c r="CD27" i="11"/>
  <c r="CF27" i="11"/>
  <c r="CH27" i="11"/>
  <c r="CJ27" i="11"/>
  <c r="BN28" i="11"/>
  <c r="BP28" i="11"/>
  <c r="BR28" i="11"/>
  <c r="BT28" i="11"/>
  <c r="BV28" i="11"/>
  <c r="BX28" i="11"/>
  <c r="BZ28" i="11"/>
  <c r="CB28" i="11"/>
  <c r="CD28" i="11"/>
  <c r="CF28" i="11"/>
  <c r="CH28" i="11"/>
  <c r="CJ28" i="11"/>
  <c r="BN29" i="11"/>
  <c r="BP29" i="11"/>
  <c r="BR29" i="11"/>
  <c r="BT29" i="11"/>
  <c r="BV29" i="11"/>
  <c r="BX29" i="11"/>
  <c r="BZ29" i="11"/>
  <c r="CB29" i="11"/>
  <c r="CD29" i="11"/>
  <c r="CF29" i="11"/>
  <c r="CH29" i="11"/>
  <c r="CJ29" i="11"/>
  <c r="BN30" i="11"/>
  <c r="BP30" i="11"/>
  <c r="BR30" i="11"/>
  <c r="BT30" i="11"/>
  <c r="BV30" i="11"/>
  <c r="BX30" i="11"/>
  <c r="BZ30" i="11"/>
  <c r="CB30" i="11"/>
  <c r="CD30" i="11"/>
  <c r="CF30" i="11"/>
  <c r="CH30" i="11"/>
  <c r="CJ30" i="11"/>
  <c r="BN31" i="11"/>
  <c r="BP31" i="11"/>
  <c r="BR31" i="11"/>
  <c r="BT31" i="11"/>
  <c r="BV31" i="11"/>
  <c r="BX31" i="11"/>
  <c r="BZ31" i="11"/>
  <c r="CB31" i="11"/>
  <c r="CD31" i="11"/>
  <c r="CF31" i="11"/>
  <c r="CH31" i="11"/>
  <c r="CJ31" i="11"/>
  <c r="BN32" i="11"/>
  <c r="BP32" i="11"/>
  <c r="BR32" i="11"/>
  <c r="BT32" i="11"/>
  <c r="BV32" i="11"/>
  <c r="BX32" i="11"/>
  <c r="BZ32" i="11"/>
  <c r="CB32" i="11"/>
  <c r="CD32" i="11"/>
  <c r="CF32" i="11"/>
  <c r="CH32" i="11"/>
  <c r="CJ32" i="11"/>
  <c r="BN33" i="11"/>
  <c r="BP33" i="11"/>
  <c r="BR33" i="11"/>
  <c r="BT33" i="11"/>
  <c r="BV33" i="11"/>
  <c r="BX33" i="11"/>
  <c r="BZ33" i="11"/>
  <c r="CB33" i="11"/>
  <c r="CD33" i="11"/>
  <c r="CF33" i="11"/>
  <c r="CH33" i="11"/>
  <c r="CJ33" i="11"/>
  <c r="BN34" i="11"/>
  <c r="BP34" i="11"/>
  <c r="BR34" i="11"/>
  <c r="BT34" i="11"/>
  <c r="BV34" i="11"/>
  <c r="BX34" i="11"/>
  <c r="BZ34" i="11"/>
  <c r="CB34" i="11"/>
  <c r="CD34" i="11"/>
  <c r="CF34" i="11"/>
  <c r="CH34" i="11"/>
  <c r="CJ34" i="11"/>
  <c r="BN35" i="11"/>
  <c r="BP35" i="11"/>
  <c r="BR35" i="11"/>
  <c r="BT35" i="11"/>
  <c r="BV35" i="11"/>
  <c r="BX35" i="11"/>
  <c r="BZ35" i="11"/>
  <c r="CB35" i="11"/>
  <c r="CD35" i="11"/>
  <c r="CF35" i="11"/>
  <c r="CH35" i="11"/>
  <c r="CJ35" i="11"/>
  <c r="BN36" i="11"/>
  <c r="BP36" i="11"/>
  <c r="BR36" i="11"/>
  <c r="BT36" i="11"/>
  <c r="BV36" i="11"/>
  <c r="BX36" i="11"/>
  <c r="BZ36" i="11"/>
  <c r="CB36" i="11"/>
  <c r="CD36" i="11"/>
  <c r="CF36" i="11"/>
  <c r="CH36" i="11"/>
  <c r="CJ36" i="11"/>
  <c r="BN37" i="11"/>
  <c r="BP37" i="11"/>
  <c r="BR37" i="11"/>
  <c r="BT37" i="11"/>
  <c r="BV37" i="11"/>
  <c r="BX37" i="11"/>
  <c r="BZ37" i="11"/>
  <c r="CB37" i="11"/>
  <c r="CD37" i="11"/>
  <c r="CF37" i="11"/>
  <c r="CH37" i="11"/>
  <c r="CJ37" i="11"/>
  <c r="BN38" i="11"/>
  <c r="BP38" i="11"/>
  <c r="BR38" i="11"/>
  <c r="BT38" i="11"/>
  <c r="BV38" i="11"/>
  <c r="BX38" i="11"/>
  <c r="BZ38" i="11"/>
  <c r="CB38" i="11"/>
  <c r="CD38" i="11"/>
  <c r="CF38" i="11"/>
  <c r="CH38" i="11"/>
  <c r="CJ38" i="11"/>
  <c r="BN39" i="11"/>
  <c r="BP39" i="11"/>
  <c r="BR39" i="11"/>
  <c r="BT39" i="11"/>
  <c r="BV39" i="11"/>
  <c r="BX39" i="11"/>
  <c r="BZ39" i="11"/>
  <c r="CB39" i="11"/>
  <c r="CD39" i="11"/>
  <c r="CF39" i="11"/>
  <c r="CH39" i="11"/>
  <c r="CJ39" i="11"/>
  <c r="BN40" i="11"/>
  <c r="BP40" i="11"/>
  <c r="BR40" i="11"/>
  <c r="BT40" i="11"/>
  <c r="BV40" i="11"/>
  <c r="BX40" i="11"/>
  <c r="BZ40" i="11"/>
  <c r="CB40" i="11"/>
  <c r="CD40" i="11"/>
  <c r="CF40" i="11"/>
  <c r="CH40" i="11"/>
  <c r="CJ40" i="11"/>
  <c r="BN41" i="11"/>
  <c r="BP41" i="11"/>
  <c r="BR41" i="11"/>
  <c r="BT41" i="11"/>
  <c r="BV41" i="11"/>
  <c r="BX41" i="11"/>
  <c r="BZ41" i="11"/>
  <c r="CB41" i="11"/>
  <c r="CD41" i="11"/>
  <c r="CF41" i="11"/>
  <c r="CH41" i="11"/>
  <c r="CJ41" i="11"/>
  <c r="BN42" i="11"/>
  <c r="BP42" i="11"/>
  <c r="BR42" i="11"/>
  <c r="BT42" i="11"/>
  <c r="BV42" i="11"/>
  <c r="BX42" i="11"/>
  <c r="BZ42" i="11"/>
  <c r="CB42" i="11"/>
  <c r="CD42" i="11"/>
  <c r="CF42" i="11"/>
  <c r="CH42" i="11"/>
  <c r="CJ42" i="11"/>
  <c r="BN43" i="11"/>
  <c r="BP43" i="11"/>
  <c r="BR43" i="11"/>
  <c r="BT43" i="11"/>
  <c r="BV43" i="11"/>
  <c r="BX43" i="11"/>
  <c r="BZ43" i="11"/>
  <c r="CB43" i="11"/>
  <c r="CD43" i="11"/>
  <c r="CF43" i="11"/>
  <c r="CH43" i="11"/>
  <c r="CJ43" i="11"/>
  <c r="BN44" i="11"/>
  <c r="BP44" i="11"/>
  <c r="BR44" i="11"/>
  <c r="BT44" i="11"/>
  <c r="BV44" i="11"/>
  <c r="BX44" i="11"/>
  <c r="BZ44" i="11"/>
  <c r="CB44" i="11"/>
  <c r="CD44" i="11"/>
  <c r="CF44" i="11"/>
  <c r="CH44" i="11"/>
  <c r="CJ44" i="11"/>
  <c r="BN45" i="11"/>
  <c r="BP45" i="11"/>
  <c r="BR45" i="11"/>
  <c r="BT45" i="11"/>
  <c r="BV45" i="11"/>
  <c r="BX45" i="11"/>
  <c r="BZ45" i="11"/>
  <c r="CB45" i="11"/>
  <c r="CD45" i="11"/>
  <c r="CF45" i="11"/>
  <c r="CH45" i="11"/>
  <c r="CJ45" i="11"/>
  <c r="BN46" i="11"/>
  <c r="BP46" i="11"/>
  <c r="BR46" i="11"/>
  <c r="BT46" i="11"/>
  <c r="BV46" i="11"/>
  <c r="BX46" i="11"/>
  <c r="BZ46" i="11"/>
  <c r="CB46" i="11"/>
  <c r="CD46" i="11"/>
  <c r="CF46" i="11"/>
  <c r="CH46" i="11"/>
  <c r="CJ46" i="11"/>
  <c r="BN47" i="11"/>
  <c r="BP47" i="11"/>
  <c r="BR47" i="11"/>
  <c r="BT47" i="11"/>
  <c r="BV47" i="11"/>
  <c r="BX47" i="11"/>
  <c r="BZ47" i="11"/>
  <c r="CB47" i="11"/>
  <c r="CD47" i="11"/>
  <c r="CF47" i="11"/>
  <c r="CH47" i="11"/>
  <c r="CJ47" i="11"/>
  <c r="BN48" i="11"/>
  <c r="BP48" i="11"/>
  <c r="BR48" i="11"/>
  <c r="BT48" i="11"/>
  <c r="BV48" i="11"/>
  <c r="BX48" i="11"/>
  <c r="BZ48" i="11"/>
  <c r="CB48" i="11"/>
  <c r="CD48" i="11"/>
  <c r="CF48" i="11"/>
  <c r="CH48" i="11"/>
  <c r="CJ48" i="11"/>
  <c r="BN49" i="11"/>
  <c r="BP49" i="11"/>
  <c r="BR49" i="11"/>
  <c r="BT49" i="11"/>
  <c r="BV49" i="11"/>
  <c r="BX49" i="11"/>
  <c r="BZ49" i="11"/>
  <c r="CB49" i="11"/>
  <c r="CD49" i="11"/>
  <c r="CF49" i="11"/>
  <c r="CH49" i="11"/>
  <c r="CJ49" i="11"/>
  <c r="BN50" i="11"/>
  <c r="BP50" i="11"/>
  <c r="BR50" i="11"/>
  <c r="BT50" i="11"/>
  <c r="BV50" i="11"/>
  <c r="BX50" i="11"/>
  <c r="BZ50" i="11"/>
  <c r="CB50" i="11"/>
  <c r="CD50" i="11"/>
  <c r="CF50" i="11"/>
  <c r="CH50" i="11"/>
  <c r="CJ50" i="11"/>
  <c r="BN51" i="11"/>
  <c r="BP51" i="11"/>
  <c r="BR51" i="11"/>
  <c r="BT51" i="11"/>
  <c r="BV51" i="11"/>
  <c r="BX51" i="11"/>
  <c r="BZ51" i="11"/>
  <c r="CB51" i="11"/>
  <c r="CD51" i="11"/>
  <c r="CF51" i="11"/>
  <c r="CH51" i="11"/>
  <c r="CJ51" i="11"/>
  <c r="BN52" i="11"/>
  <c r="BP52" i="11"/>
  <c r="BR52" i="11"/>
  <c r="BT52" i="11"/>
  <c r="BV52" i="11"/>
  <c r="BX52" i="11"/>
  <c r="BZ52" i="11"/>
  <c r="CB52" i="11"/>
  <c r="CD52" i="11"/>
  <c r="CF52" i="11"/>
  <c r="CH52" i="11"/>
  <c r="CJ52" i="11"/>
  <c r="BN53" i="11"/>
  <c r="BP53" i="11"/>
  <c r="BR53" i="11"/>
  <c r="BT53" i="11"/>
  <c r="BV53" i="11"/>
  <c r="BX53" i="11"/>
  <c r="BZ53" i="11"/>
  <c r="CB53" i="11"/>
  <c r="CD53" i="11"/>
  <c r="CF53" i="11"/>
  <c r="CH53" i="11"/>
  <c r="CJ53" i="11"/>
  <c r="BN54" i="11"/>
  <c r="BP54" i="11"/>
  <c r="BR54" i="11"/>
  <c r="BT54" i="11"/>
  <c r="BV54" i="11"/>
  <c r="BX54" i="11"/>
  <c r="BZ54" i="11"/>
  <c r="CB54" i="11"/>
  <c r="CD54" i="11"/>
  <c r="CF54" i="11"/>
  <c r="CH54" i="11"/>
  <c r="CJ54" i="11"/>
  <c r="BN55" i="11"/>
  <c r="BP55" i="11"/>
  <c r="BR55" i="11"/>
  <c r="BT55" i="11"/>
  <c r="BV55" i="11"/>
  <c r="BX55" i="11"/>
  <c r="BZ55" i="11"/>
  <c r="CB55" i="11"/>
  <c r="CD55" i="11"/>
  <c r="CF55" i="11"/>
  <c r="CH55" i="11"/>
  <c r="CJ55" i="11"/>
  <c r="AT21" i="11"/>
  <c r="AV21" i="11"/>
  <c r="AX21" i="11"/>
  <c r="BB21" i="11"/>
  <c r="BD21" i="11"/>
  <c r="BF21" i="11"/>
  <c r="BH21" i="11"/>
  <c r="BJ21" i="11"/>
  <c r="BL21" i="11"/>
  <c r="AT22" i="11"/>
  <c r="AV22" i="11"/>
  <c r="AX22" i="11"/>
  <c r="BB22" i="11"/>
  <c r="BD22" i="11"/>
  <c r="BF22" i="11"/>
  <c r="BH22" i="11"/>
  <c r="BJ22" i="11"/>
  <c r="BL22" i="11"/>
  <c r="AT23" i="11"/>
  <c r="AV23" i="11"/>
  <c r="AX23" i="11"/>
  <c r="BB23" i="11"/>
  <c r="BD23" i="11"/>
  <c r="BF23" i="11"/>
  <c r="BH23" i="11"/>
  <c r="BJ23" i="11"/>
  <c r="BL23" i="11"/>
  <c r="AT24" i="11"/>
  <c r="AV24" i="11"/>
  <c r="AX24" i="11"/>
  <c r="BB24" i="11"/>
  <c r="BD24" i="11"/>
  <c r="BF24" i="11"/>
  <c r="BH24" i="11"/>
  <c r="BJ24" i="11"/>
  <c r="BL24" i="11"/>
  <c r="AT25" i="11"/>
  <c r="AV25" i="11"/>
  <c r="AX25" i="11"/>
  <c r="BB25" i="11"/>
  <c r="BD25" i="11"/>
  <c r="BF25" i="11"/>
  <c r="BH25" i="11"/>
  <c r="BJ25" i="11"/>
  <c r="BL25" i="11"/>
  <c r="AT26" i="11"/>
  <c r="AV26" i="11"/>
  <c r="AX26" i="11"/>
  <c r="BB26" i="11"/>
  <c r="BD26" i="11"/>
  <c r="BF26" i="11"/>
  <c r="BH26" i="11"/>
  <c r="BJ26" i="11"/>
  <c r="BL26" i="11"/>
  <c r="AT27" i="11"/>
  <c r="AV27" i="11"/>
  <c r="AX27" i="11"/>
  <c r="BB27" i="11"/>
  <c r="BD27" i="11"/>
  <c r="BF27" i="11"/>
  <c r="BH27" i="11"/>
  <c r="BJ27" i="11"/>
  <c r="BL27" i="11"/>
  <c r="AT28" i="11"/>
  <c r="AV28" i="11"/>
  <c r="AX28" i="11"/>
  <c r="BB28" i="11"/>
  <c r="BD28" i="11"/>
  <c r="BF28" i="11"/>
  <c r="BH28" i="11"/>
  <c r="BJ28" i="11"/>
  <c r="BL28" i="11"/>
  <c r="AT29" i="11"/>
  <c r="AV29" i="11"/>
  <c r="AX29" i="11"/>
  <c r="BB29" i="11"/>
  <c r="BD29" i="11"/>
  <c r="BF29" i="11"/>
  <c r="BH29" i="11"/>
  <c r="BJ29" i="11"/>
  <c r="BL29" i="11"/>
  <c r="AT30" i="11"/>
  <c r="AV30" i="11"/>
  <c r="AX30" i="11"/>
  <c r="BB30" i="11"/>
  <c r="BD30" i="11"/>
  <c r="BF30" i="11"/>
  <c r="BH30" i="11"/>
  <c r="BJ30" i="11"/>
  <c r="BL30" i="11"/>
  <c r="AT31" i="11"/>
  <c r="AV31" i="11"/>
  <c r="AX31" i="11"/>
  <c r="BB31" i="11"/>
  <c r="BD31" i="11"/>
  <c r="BF31" i="11"/>
  <c r="BH31" i="11"/>
  <c r="BJ31" i="11"/>
  <c r="BL31" i="11"/>
  <c r="AT32" i="11"/>
  <c r="AV32" i="11"/>
  <c r="AX32" i="11"/>
  <c r="BB32" i="11"/>
  <c r="BD32" i="11"/>
  <c r="BF32" i="11"/>
  <c r="BH32" i="11"/>
  <c r="BJ32" i="11"/>
  <c r="BL32" i="11"/>
  <c r="AT33" i="11"/>
  <c r="AV33" i="11"/>
  <c r="AX33" i="11"/>
  <c r="BB33" i="11"/>
  <c r="BD33" i="11"/>
  <c r="BF33" i="11"/>
  <c r="BH33" i="11"/>
  <c r="BJ33" i="11"/>
  <c r="BL33" i="11"/>
  <c r="AT34" i="11"/>
  <c r="AV34" i="11"/>
  <c r="AX34" i="11"/>
  <c r="BB34" i="11"/>
  <c r="BD34" i="11"/>
  <c r="BF34" i="11"/>
  <c r="BH34" i="11"/>
  <c r="BJ34" i="11"/>
  <c r="BL34" i="11"/>
  <c r="AT35" i="11"/>
  <c r="AV35" i="11"/>
  <c r="AX35" i="11"/>
  <c r="BB35" i="11"/>
  <c r="BD35" i="11"/>
  <c r="BF35" i="11"/>
  <c r="BH35" i="11"/>
  <c r="BJ35" i="11"/>
  <c r="BL35" i="11"/>
  <c r="AT36" i="11"/>
  <c r="AV36" i="11"/>
  <c r="AX36" i="11"/>
  <c r="BB36" i="11"/>
  <c r="BD36" i="11"/>
  <c r="BF36" i="11"/>
  <c r="BH36" i="11"/>
  <c r="BJ36" i="11"/>
  <c r="BL36" i="11"/>
  <c r="AT37" i="11"/>
  <c r="AV37" i="11"/>
  <c r="AX37" i="11"/>
  <c r="BB37" i="11"/>
  <c r="BD37" i="11"/>
  <c r="BF37" i="11"/>
  <c r="BH37" i="11"/>
  <c r="BJ37" i="11"/>
  <c r="BL37" i="11"/>
  <c r="AT38" i="11"/>
  <c r="AV38" i="11"/>
  <c r="AX38" i="11"/>
  <c r="BB38" i="11"/>
  <c r="BD38" i="11"/>
  <c r="BF38" i="11"/>
  <c r="BH38" i="11"/>
  <c r="BJ38" i="11"/>
  <c r="BL38" i="11"/>
  <c r="AT39" i="11"/>
  <c r="AV39" i="11"/>
  <c r="AX39" i="11"/>
  <c r="BB39" i="11"/>
  <c r="BD39" i="11"/>
  <c r="BF39" i="11"/>
  <c r="BH39" i="11"/>
  <c r="BJ39" i="11"/>
  <c r="BL39" i="11"/>
  <c r="AT40" i="11"/>
  <c r="AV40" i="11"/>
  <c r="AX40" i="11"/>
  <c r="BB40" i="11"/>
  <c r="BD40" i="11"/>
  <c r="BF40" i="11"/>
  <c r="BH40" i="11"/>
  <c r="BJ40" i="11"/>
  <c r="BL40" i="11"/>
  <c r="AT41" i="11"/>
  <c r="AV41" i="11"/>
  <c r="AX41" i="11"/>
  <c r="BB41" i="11"/>
  <c r="BD41" i="11"/>
  <c r="BF41" i="11"/>
  <c r="BH41" i="11"/>
  <c r="BJ41" i="11"/>
  <c r="BL41" i="11"/>
  <c r="AT42" i="11"/>
  <c r="AV42" i="11"/>
  <c r="AX42" i="11"/>
  <c r="BB42" i="11"/>
  <c r="BD42" i="11"/>
  <c r="BF42" i="11"/>
  <c r="BH42" i="11"/>
  <c r="BJ42" i="11"/>
  <c r="BL42" i="11"/>
  <c r="AT43" i="11"/>
  <c r="AV43" i="11"/>
  <c r="AX43" i="11"/>
  <c r="BB43" i="11"/>
  <c r="BD43" i="11"/>
  <c r="BF43" i="11"/>
  <c r="BH43" i="11"/>
  <c r="BJ43" i="11"/>
  <c r="BL43" i="11"/>
  <c r="AT44" i="11"/>
  <c r="AV44" i="11"/>
  <c r="AX44" i="11"/>
  <c r="BB44" i="11"/>
  <c r="BD44" i="11"/>
  <c r="BF44" i="11"/>
  <c r="BH44" i="11"/>
  <c r="BJ44" i="11"/>
  <c r="BL44" i="11"/>
  <c r="AT45" i="11"/>
  <c r="AV45" i="11"/>
  <c r="AX45" i="11"/>
  <c r="BB45" i="11"/>
  <c r="BD45" i="11"/>
  <c r="BF45" i="11"/>
  <c r="BH45" i="11"/>
  <c r="BJ45" i="11"/>
  <c r="BL45" i="11"/>
  <c r="AT46" i="11"/>
  <c r="AV46" i="11"/>
  <c r="AX46" i="11"/>
  <c r="BB46" i="11"/>
  <c r="BD46" i="11"/>
  <c r="BF46" i="11"/>
  <c r="BH46" i="11"/>
  <c r="BJ46" i="11"/>
  <c r="BL46" i="11"/>
  <c r="AT47" i="11"/>
  <c r="AV47" i="11"/>
  <c r="AX47" i="11"/>
  <c r="BB47" i="11"/>
  <c r="BD47" i="11"/>
  <c r="BF47" i="11"/>
  <c r="BH47" i="11"/>
  <c r="BJ47" i="11"/>
  <c r="BL47" i="11"/>
  <c r="AT48" i="11"/>
  <c r="AV48" i="11"/>
  <c r="AX48" i="11"/>
  <c r="BB48" i="11"/>
  <c r="BD48" i="11"/>
  <c r="BF48" i="11"/>
  <c r="BH48" i="11"/>
  <c r="BJ48" i="11"/>
  <c r="BL48" i="11"/>
  <c r="AT49" i="11"/>
  <c r="AV49" i="11"/>
  <c r="AX49" i="11"/>
  <c r="BB49" i="11"/>
  <c r="BD49" i="11"/>
  <c r="BF49" i="11"/>
  <c r="BH49" i="11"/>
  <c r="BJ49" i="11"/>
  <c r="BL49" i="11"/>
  <c r="AT50" i="11"/>
  <c r="AV50" i="11"/>
  <c r="AX50" i="11"/>
  <c r="BB50" i="11"/>
  <c r="BD50" i="11"/>
  <c r="BF50" i="11"/>
  <c r="BH50" i="11"/>
  <c r="BJ50" i="11"/>
  <c r="BL50" i="11"/>
  <c r="AT51" i="11"/>
  <c r="AV51" i="11"/>
  <c r="AX51" i="11"/>
  <c r="BB51" i="11"/>
  <c r="BD51" i="11"/>
  <c r="BF51" i="11"/>
  <c r="BH51" i="11"/>
  <c r="BJ51" i="11"/>
  <c r="BL51" i="11"/>
  <c r="AT52" i="11"/>
  <c r="AV52" i="11"/>
  <c r="AX52" i="11"/>
  <c r="BB52" i="11"/>
  <c r="BD52" i="11"/>
  <c r="BF52" i="11"/>
  <c r="BH52" i="11"/>
  <c r="BJ52" i="11"/>
  <c r="BL52" i="11"/>
  <c r="AT53" i="11"/>
  <c r="AV53" i="11"/>
  <c r="AX53" i="11"/>
  <c r="BB53" i="11"/>
  <c r="BD53" i="11"/>
  <c r="BF53" i="11"/>
  <c r="BH53" i="11"/>
  <c r="BJ53" i="11"/>
  <c r="BL53" i="11"/>
  <c r="AT54" i="11"/>
  <c r="AV54" i="11"/>
  <c r="AX54" i="11"/>
  <c r="BB54" i="11"/>
  <c r="BD54" i="11"/>
  <c r="BF54" i="11"/>
  <c r="BH54" i="11"/>
  <c r="BJ54" i="11"/>
  <c r="BL54" i="11"/>
  <c r="AT55" i="11"/>
  <c r="AV55" i="11"/>
  <c r="AX55" i="11"/>
  <c r="BB55" i="11"/>
  <c r="BD55" i="11"/>
  <c r="BF55" i="11"/>
  <c r="BH55" i="11"/>
  <c r="BJ55" i="11"/>
  <c r="BL55" i="11"/>
  <c r="Z21" i="11"/>
  <c r="AB21" i="11"/>
  <c r="AD21" i="11"/>
  <c r="AF21" i="11"/>
  <c r="AH21" i="11"/>
  <c r="AL21" i="11"/>
  <c r="AN21" i="11"/>
  <c r="AP21" i="11"/>
  <c r="Z22" i="11"/>
  <c r="AB22" i="11"/>
  <c r="AD22" i="11"/>
  <c r="AF22" i="11"/>
  <c r="AH22" i="11"/>
  <c r="AL22" i="11"/>
  <c r="AN22" i="11"/>
  <c r="AP22" i="11"/>
  <c r="Z23" i="11"/>
  <c r="AB23" i="11"/>
  <c r="AD23" i="11"/>
  <c r="AF23" i="11"/>
  <c r="AH23" i="11"/>
  <c r="AL23" i="11"/>
  <c r="AN23" i="11"/>
  <c r="AP23" i="11"/>
  <c r="Z24" i="11"/>
  <c r="AB24" i="11"/>
  <c r="AD24" i="11"/>
  <c r="AF24" i="11"/>
  <c r="AH24" i="11"/>
  <c r="AL24" i="11"/>
  <c r="AN24" i="11"/>
  <c r="AP24" i="11"/>
  <c r="Z25" i="11"/>
  <c r="AB25" i="11"/>
  <c r="AD25" i="11"/>
  <c r="AF25" i="11"/>
  <c r="AH25" i="11"/>
  <c r="AL25" i="11"/>
  <c r="AN25" i="11"/>
  <c r="AP25" i="11"/>
  <c r="Z26" i="11"/>
  <c r="AB26" i="11"/>
  <c r="AD26" i="11"/>
  <c r="AF26" i="11"/>
  <c r="AH26" i="11"/>
  <c r="AL26" i="11"/>
  <c r="AN26" i="11"/>
  <c r="AP26" i="11"/>
  <c r="Z27" i="11"/>
  <c r="AB27" i="11"/>
  <c r="AD27" i="11"/>
  <c r="AF27" i="11"/>
  <c r="AH27" i="11"/>
  <c r="AL27" i="11"/>
  <c r="AN27" i="11"/>
  <c r="AP27" i="11"/>
  <c r="Z28" i="11"/>
  <c r="AB28" i="11"/>
  <c r="AD28" i="11"/>
  <c r="AF28" i="11"/>
  <c r="AH28" i="11"/>
  <c r="AL28" i="11"/>
  <c r="AN28" i="11"/>
  <c r="AP28" i="11"/>
  <c r="Z29" i="11"/>
  <c r="AB29" i="11"/>
  <c r="AD29" i="11"/>
  <c r="AF29" i="11"/>
  <c r="AH29" i="11"/>
  <c r="AL29" i="11"/>
  <c r="AN29" i="11"/>
  <c r="AP29" i="11"/>
  <c r="Z30" i="11"/>
  <c r="AB30" i="11"/>
  <c r="AD30" i="11"/>
  <c r="AF30" i="11"/>
  <c r="AH30" i="11"/>
  <c r="AL30" i="11"/>
  <c r="AN30" i="11"/>
  <c r="AP30" i="11"/>
  <c r="Z31" i="11"/>
  <c r="AB31" i="11"/>
  <c r="AD31" i="11"/>
  <c r="AF31" i="11"/>
  <c r="AH31" i="11"/>
  <c r="AL31" i="11"/>
  <c r="AN31" i="11"/>
  <c r="AP31" i="11"/>
  <c r="Z32" i="11"/>
  <c r="AB32" i="11"/>
  <c r="AD32" i="11"/>
  <c r="AF32" i="11"/>
  <c r="AH32" i="11"/>
  <c r="AL32" i="11"/>
  <c r="AN32" i="11"/>
  <c r="AP32" i="11"/>
  <c r="Z33" i="11"/>
  <c r="AB33" i="11"/>
  <c r="AD33" i="11"/>
  <c r="AF33" i="11"/>
  <c r="AH33" i="11"/>
  <c r="AL33" i="11"/>
  <c r="AN33" i="11"/>
  <c r="AP33" i="11"/>
  <c r="AB34" i="11"/>
  <c r="AD34" i="11"/>
  <c r="AF34" i="11"/>
  <c r="AH34" i="11"/>
  <c r="AL34" i="11"/>
  <c r="AN34" i="11"/>
  <c r="AP34" i="11"/>
  <c r="AB35" i="11"/>
  <c r="AD35" i="11"/>
  <c r="AF35" i="11"/>
  <c r="AH35" i="11"/>
  <c r="AL35" i="11"/>
  <c r="AN35" i="11"/>
  <c r="AP35" i="11"/>
  <c r="Z36" i="11"/>
  <c r="AB36" i="11"/>
  <c r="AD36" i="11"/>
  <c r="AF36" i="11"/>
  <c r="AH36" i="11"/>
  <c r="AL36" i="11"/>
  <c r="AN36" i="11"/>
  <c r="AP36" i="11"/>
  <c r="Z37" i="11"/>
  <c r="AB37" i="11"/>
  <c r="AD37" i="11"/>
  <c r="AF37" i="11"/>
  <c r="AH37" i="11"/>
  <c r="AL37" i="11"/>
  <c r="AN37" i="11"/>
  <c r="AP37" i="11"/>
  <c r="Z38" i="11"/>
  <c r="AB38" i="11"/>
  <c r="AD38" i="11"/>
  <c r="AF38" i="11"/>
  <c r="AH38" i="11"/>
  <c r="AL38" i="11"/>
  <c r="AN38" i="11"/>
  <c r="AP38" i="11"/>
  <c r="Z39" i="11"/>
  <c r="AB39" i="11"/>
  <c r="AD39" i="11"/>
  <c r="AF39" i="11"/>
  <c r="AH39" i="11"/>
  <c r="AL39" i="11"/>
  <c r="AN39" i="11"/>
  <c r="AP39" i="11"/>
  <c r="Z40" i="11"/>
  <c r="AB40" i="11"/>
  <c r="AD40" i="11"/>
  <c r="AF40" i="11"/>
  <c r="AH40" i="11"/>
  <c r="AL40" i="11"/>
  <c r="AN40" i="11"/>
  <c r="AP40" i="11"/>
  <c r="Z41" i="11"/>
  <c r="AB41" i="11"/>
  <c r="AD41" i="11"/>
  <c r="AF41" i="11"/>
  <c r="AH41" i="11"/>
  <c r="AL41" i="11"/>
  <c r="AN41" i="11"/>
  <c r="AP41" i="11"/>
  <c r="Z42" i="11"/>
  <c r="AB42" i="11"/>
  <c r="AD42" i="11"/>
  <c r="AF42" i="11"/>
  <c r="AH42" i="11"/>
  <c r="AL42" i="11"/>
  <c r="AN42" i="11"/>
  <c r="AP42" i="11"/>
  <c r="Z43" i="11"/>
  <c r="AB43" i="11"/>
  <c r="AD43" i="11"/>
  <c r="AF43" i="11"/>
  <c r="AH43" i="11"/>
  <c r="AL43" i="11"/>
  <c r="AN43" i="11"/>
  <c r="AP43" i="11"/>
  <c r="Z44" i="11"/>
  <c r="AB44" i="11"/>
  <c r="AD44" i="11"/>
  <c r="AF44" i="11"/>
  <c r="AH44" i="11"/>
  <c r="AL44" i="11"/>
  <c r="AN44" i="11"/>
  <c r="AP44" i="11"/>
  <c r="Z45" i="11"/>
  <c r="AB45" i="11"/>
  <c r="AD45" i="11"/>
  <c r="AF45" i="11"/>
  <c r="AH45" i="11"/>
  <c r="AL45" i="11"/>
  <c r="AN45" i="11"/>
  <c r="AP45" i="11"/>
  <c r="Z46" i="11"/>
  <c r="AB46" i="11"/>
  <c r="AD46" i="11"/>
  <c r="AF46" i="11"/>
  <c r="AH46" i="11"/>
  <c r="AL46" i="11"/>
  <c r="AN46" i="11"/>
  <c r="AP46" i="11"/>
  <c r="Z47" i="11"/>
  <c r="AB47" i="11"/>
  <c r="AD47" i="11"/>
  <c r="AF47" i="11"/>
  <c r="AH47" i="11"/>
  <c r="AL47" i="11"/>
  <c r="AN47" i="11"/>
  <c r="AP47" i="11"/>
  <c r="Z48" i="11"/>
  <c r="AB48" i="11"/>
  <c r="AD48" i="11"/>
  <c r="AF48" i="11"/>
  <c r="AH48" i="11"/>
  <c r="AL48" i="11"/>
  <c r="AN48" i="11"/>
  <c r="AP48" i="11"/>
  <c r="Z49" i="11"/>
  <c r="AB49" i="11"/>
  <c r="AD49" i="11"/>
  <c r="AF49" i="11"/>
  <c r="AH49" i="11"/>
  <c r="AL49" i="11"/>
  <c r="AN49" i="11"/>
  <c r="AP49" i="11"/>
  <c r="Z50" i="11"/>
  <c r="AB50" i="11"/>
  <c r="AD50" i="11"/>
  <c r="AF50" i="11"/>
  <c r="AH50" i="11"/>
  <c r="AL50" i="11"/>
  <c r="AN50" i="11"/>
  <c r="AP50" i="11"/>
  <c r="Z51" i="11"/>
  <c r="AB51" i="11"/>
  <c r="AD51" i="11"/>
  <c r="AF51" i="11"/>
  <c r="AH51" i="11"/>
  <c r="AL51" i="11"/>
  <c r="AN51" i="11"/>
  <c r="AP51" i="11"/>
  <c r="Z52" i="11"/>
  <c r="AB52" i="11"/>
  <c r="AD52" i="11"/>
  <c r="AF52" i="11"/>
  <c r="AH52" i="11"/>
  <c r="AL52" i="11"/>
  <c r="AN52" i="11"/>
  <c r="AP52" i="11"/>
  <c r="Z53" i="11"/>
  <c r="AB53" i="11"/>
  <c r="AD53" i="11"/>
  <c r="AF53" i="11"/>
  <c r="AH53" i="11"/>
  <c r="AL53" i="11"/>
  <c r="AN53" i="11"/>
  <c r="AP53" i="11"/>
  <c r="Z54" i="11"/>
  <c r="AB54" i="11"/>
  <c r="AD54" i="11"/>
  <c r="AF54" i="11"/>
  <c r="AH54" i="11"/>
  <c r="AL54" i="11"/>
  <c r="AN54" i="11"/>
  <c r="AP54" i="11"/>
  <c r="Z55" i="11"/>
  <c r="AB55" i="11"/>
  <c r="AD55" i="11"/>
  <c r="AF55" i="11"/>
  <c r="AH55" i="11"/>
  <c r="AL55" i="11"/>
  <c r="AN55" i="11"/>
  <c r="AP55" i="11"/>
  <c r="V22" i="11" l="1"/>
  <c r="V40" i="11"/>
  <c r="V52" i="11"/>
  <c r="V34" i="11"/>
  <c r="V36" i="11"/>
  <c r="V47" i="11"/>
  <c r="V29" i="11"/>
  <c r="V38" i="11"/>
  <c r="V54" i="11"/>
  <c r="V49" i="11"/>
  <c r="V31" i="11"/>
  <c r="V33" i="11"/>
  <c r="V42" i="11"/>
  <c r="V24" i="11"/>
  <c r="V44" i="11"/>
  <c r="V35" i="11"/>
  <c r="V26" i="11"/>
  <c r="V51" i="11"/>
  <c r="V55" i="11"/>
  <c r="V53" i="11"/>
  <c r="V46" i="11"/>
  <c r="V28" i="11"/>
  <c r="V37" i="11"/>
  <c r="V48" i="11"/>
  <c r="V30" i="11"/>
  <c r="V39" i="11"/>
  <c r="V21" i="11"/>
  <c r="V50" i="11"/>
  <c r="V32" i="11"/>
  <c r="V41" i="11"/>
  <c r="V23" i="11"/>
  <c r="V43" i="11"/>
  <c r="V25" i="11"/>
  <c r="V45" i="11"/>
  <c r="V27" i="11"/>
  <c r="CJ20" i="11" l="1"/>
  <c r="CJ19" i="11"/>
  <c r="CJ18" i="11"/>
  <c r="CJ17" i="11"/>
  <c r="CJ16" i="11"/>
  <c r="CJ15" i="11"/>
  <c r="CJ14" i="11"/>
  <c r="CJ13" i="11"/>
  <c r="CJ12" i="11"/>
  <c r="CJ11" i="11"/>
  <c r="CJ10" i="11"/>
  <c r="CJ9" i="11"/>
  <c r="CJ8" i="11"/>
  <c r="CJ7" i="11"/>
  <c r="CJ6" i="11"/>
  <c r="D22" i="11" l="1"/>
  <c r="D23" i="11"/>
  <c r="D28" i="11"/>
  <c r="D30" i="11"/>
  <c r="D32" i="11"/>
  <c r="D29" i="11" l="1"/>
  <c r="D25" i="11"/>
  <c r="D24" i="11"/>
  <c r="D33" i="11"/>
  <c r="B5" i="47"/>
  <c r="D26" i="11"/>
  <c r="D31" i="11"/>
  <c r="D27" i="11"/>
  <c r="X6" i="11" l="1"/>
  <c r="ED20" i="11"/>
  <c r="ED19" i="11"/>
  <c r="ED18" i="11"/>
  <c r="ED17" i="11"/>
  <c r="ED16" i="11"/>
  <c r="ED15" i="11"/>
  <c r="ED14" i="11"/>
  <c r="ED13" i="11"/>
  <c r="ED12" i="11"/>
  <c r="ED11" i="11"/>
  <c r="ED10" i="11"/>
  <c r="ED9" i="11"/>
  <c r="ED8" i="11"/>
  <c r="ED7" i="11"/>
  <c r="ED6" i="11"/>
  <c r="BR20" i="11"/>
  <c r="BR19" i="11"/>
  <c r="BR18" i="11"/>
  <c r="BR17" i="11"/>
  <c r="BR16" i="11"/>
  <c r="BR15" i="11"/>
  <c r="BR14" i="11"/>
  <c r="BR13" i="11"/>
  <c r="BR12" i="11"/>
  <c r="BR11" i="11"/>
  <c r="BR10" i="11"/>
  <c r="BR9" i="11"/>
  <c r="BR8" i="11"/>
  <c r="BR7" i="11"/>
  <c r="BR6" i="11"/>
  <c r="DR10" i="11" l="1"/>
  <c r="DT10" i="11"/>
  <c r="DV10" i="11"/>
  <c r="DX10" i="11"/>
  <c r="DZ10" i="11"/>
  <c r="EB10" i="11"/>
  <c r="DR11" i="11"/>
  <c r="DT11" i="11"/>
  <c r="DV11" i="11"/>
  <c r="DX11" i="11"/>
  <c r="DZ11" i="11"/>
  <c r="EB11" i="11"/>
  <c r="DR12" i="11"/>
  <c r="DT12" i="11"/>
  <c r="DV12" i="11"/>
  <c r="DX12" i="11"/>
  <c r="DZ12" i="11"/>
  <c r="EB12" i="11"/>
  <c r="DR13" i="11"/>
  <c r="DT13" i="11"/>
  <c r="DV13" i="11"/>
  <c r="DX13" i="11"/>
  <c r="DZ13" i="11"/>
  <c r="EB13" i="11"/>
  <c r="DR14" i="11"/>
  <c r="DT14" i="11"/>
  <c r="DV14" i="11"/>
  <c r="DX14" i="11"/>
  <c r="DZ14" i="11"/>
  <c r="EB14" i="11"/>
  <c r="DR15" i="11"/>
  <c r="DT15" i="11"/>
  <c r="DV15" i="11"/>
  <c r="DX15" i="11"/>
  <c r="DZ15" i="11"/>
  <c r="EB15" i="11"/>
  <c r="DR16" i="11"/>
  <c r="DT16" i="11"/>
  <c r="DV16" i="11"/>
  <c r="DX16" i="11"/>
  <c r="DZ16" i="11"/>
  <c r="EB16" i="11"/>
  <c r="DR17" i="11"/>
  <c r="DT17" i="11"/>
  <c r="DV17" i="11"/>
  <c r="DX17" i="11"/>
  <c r="DZ17" i="11"/>
  <c r="EB17" i="11"/>
  <c r="DR18" i="11"/>
  <c r="DT18" i="11"/>
  <c r="DV18" i="11"/>
  <c r="DX18" i="11"/>
  <c r="DZ18" i="11"/>
  <c r="EB18" i="11"/>
  <c r="DR19" i="11"/>
  <c r="DT19" i="11"/>
  <c r="DV19" i="11"/>
  <c r="DX19" i="11"/>
  <c r="DZ19" i="11"/>
  <c r="EB19" i="11"/>
  <c r="DR20" i="11"/>
  <c r="DT20" i="11"/>
  <c r="DV20" i="11"/>
  <c r="DX20" i="11"/>
  <c r="DZ20" i="11"/>
  <c r="EB20" i="11"/>
  <c r="BZ9" i="11"/>
  <c r="CB9" i="11"/>
  <c r="CD9" i="11"/>
  <c r="CF9" i="11"/>
  <c r="CH9" i="11"/>
  <c r="CV9" i="11"/>
  <c r="CX9" i="11"/>
  <c r="CZ9" i="11"/>
  <c r="DB9" i="11"/>
  <c r="DD9" i="11"/>
  <c r="DF9" i="11"/>
  <c r="DH9" i="11"/>
  <c r="DJ9" i="11"/>
  <c r="DL9" i="11"/>
  <c r="DN9" i="11"/>
  <c r="DP9" i="11"/>
  <c r="BZ10" i="11"/>
  <c r="CB10" i="11"/>
  <c r="CD10" i="11"/>
  <c r="CF10" i="11"/>
  <c r="CH10" i="11"/>
  <c r="CV10" i="11"/>
  <c r="CX10" i="11"/>
  <c r="CZ10" i="11"/>
  <c r="DB10" i="11"/>
  <c r="DD10" i="11"/>
  <c r="DF10" i="11"/>
  <c r="DH10" i="11"/>
  <c r="DJ10" i="11"/>
  <c r="DL10" i="11"/>
  <c r="DN10" i="11"/>
  <c r="DP10" i="11"/>
  <c r="BZ11" i="11"/>
  <c r="CB11" i="11"/>
  <c r="CD11" i="11"/>
  <c r="CF11" i="11"/>
  <c r="CH11" i="11"/>
  <c r="CV11" i="11"/>
  <c r="CX11" i="11"/>
  <c r="CZ11" i="11"/>
  <c r="DB11" i="11"/>
  <c r="DD11" i="11"/>
  <c r="DF11" i="11"/>
  <c r="DH11" i="11"/>
  <c r="DJ11" i="11"/>
  <c r="DL11" i="11"/>
  <c r="DN11" i="11"/>
  <c r="DP11" i="11"/>
  <c r="BZ12" i="11"/>
  <c r="CB12" i="11"/>
  <c r="CD12" i="11"/>
  <c r="CF12" i="11"/>
  <c r="CH12" i="11"/>
  <c r="CV12" i="11"/>
  <c r="CX12" i="11"/>
  <c r="CZ12" i="11"/>
  <c r="DB12" i="11"/>
  <c r="DD12" i="11"/>
  <c r="DF12" i="11"/>
  <c r="DH12" i="11"/>
  <c r="DJ12" i="11"/>
  <c r="DL12" i="11"/>
  <c r="DN12" i="11"/>
  <c r="DP12" i="11"/>
  <c r="BZ13" i="11"/>
  <c r="CB13" i="11"/>
  <c r="CD13" i="11"/>
  <c r="CF13" i="11"/>
  <c r="CH13" i="11"/>
  <c r="CV13" i="11"/>
  <c r="CX13" i="11"/>
  <c r="CZ13" i="11"/>
  <c r="DB13" i="11"/>
  <c r="DD13" i="11"/>
  <c r="DF13" i="11"/>
  <c r="DH13" i="11"/>
  <c r="DJ13" i="11"/>
  <c r="DL13" i="11"/>
  <c r="DN13" i="11"/>
  <c r="DP13" i="11"/>
  <c r="BZ14" i="11"/>
  <c r="CB14" i="11"/>
  <c r="CD14" i="11"/>
  <c r="CF14" i="11"/>
  <c r="CH14" i="11"/>
  <c r="CV14" i="11"/>
  <c r="CX14" i="11"/>
  <c r="CZ14" i="11"/>
  <c r="DB14" i="11"/>
  <c r="DD14" i="11"/>
  <c r="DF14" i="11"/>
  <c r="DH14" i="11"/>
  <c r="DJ14" i="11"/>
  <c r="DL14" i="11"/>
  <c r="DN14" i="11"/>
  <c r="DP14" i="11"/>
  <c r="BZ15" i="11"/>
  <c r="CB15" i="11"/>
  <c r="CD15" i="11"/>
  <c r="CF15" i="11"/>
  <c r="CH15" i="11"/>
  <c r="CV15" i="11"/>
  <c r="CX15" i="11"/>
  <c r="CZ15" i="11"/>
  <c r="DB15" i="11"/>
  <c r="DD15" i="11"/>
  <c r="DF15" i="11"/>
  <c r="DH15" i="11"/>
  <c r="DJ15" i="11"/>
  <c r="DL15" i="11"/>
  <c r="DN15" i="11"/>
  <c r="DP15" i="11"/>
  <c r="BZ16" i="11"/>
  <c r="CB16" i="11"/>
  <c r="CD16" i="11"/>
  <c r="CF16" i="11"/>
  <c r="CH16" i="11"/>
  <c r="CV16" i="11"/>
  <c r="CX16" i="11"/>
  <c r="CZ16" i="11"/>
  <c r="DB16" i="11"/>
  <c r="DD16" i="11"/>
  <c r="DF16" i="11"/>
  <c r="DH16" i="11"/>
  <c r="DJ16" i="11"/>
  <c r="DL16" i="11"/>
  <c r="DN16" i="11"/>
  <c r="DP16" i="11"/>
  <c r="BZ17" i="11"/>
  <c r="CB17" i="11"/>
  <c r="CD17" i="11"/>
  <c r="CF17" i="11"/>
  <c r="CH17" i="11"/>
  <c r="CV17" i="11"/>
  <c r="CX17" i="11"/>
  <c r="CZ17" i="11"/>
  <c r="DB17" i="11"/>
  <c r="DD17" i="11"/>
  <c r="DF17" i="11"/>
  <c r="DH17" i="11"/>
  <c r="DJ17" i="11"/>
  <c r="DL17" i="11"/>
  <c r="DN17" i="11"/>
  <c r="DP17" i="11"/>
  <c r="BZ18" i="11"/>
  <c r="CB18" i="11"/>
  <c r="CD18" i="11"/>
  <c r="CF18" i="11"/>
  <c r="CH18" i="11"/>
  <c r="CV18" i="11"/>
  <c r="CX18" i="11"/>
  <c r="CZ18" i="11"/>
  <c r="DB18" i="11"/>
  <c r="DD18" i="11"/>
  <c r="DF18" i="11"/>
  <c r="DH18" i="11"/>
  <c r="DJ18" i="11"/>
  <c r="DL18" i="11"/>
  <c r="DN18" i="11"/>
  <c r="DP18" i="11"/>
  <c r="BZ19" i="11"/>
  <c r="CB19" i="11"/>
  <c r="CD19" i="11"/>
  <c r="CF19" i="11"/>
  <c r="CH19" i="11"/>
  <c r="CV19" i="11"/>
  <c r="CX19" i="11"/>
  <c r="CZ19" i="11"/>
  <c r="DB19" i="11"/>
  <c r="DD19" i="11"/>
  <c r="DF19" i="11"/>
  <c r="DH19" i="11"/>
  <c r="DJ19" i="11"/>
  <c r="DL19" i="11"/>
  <c r="DN19" i="11"/>
  <c r="DP19" i="11"/>
  <c r="BZ20" i="11"/>
  <c r="CB20" i="11"/>
  <c r="CD20" i="11"/>
  <c r="CF20" i="11"/>
  <c r="CH20" i="11"/>
  <c r="CV20" i="11"/>
  <c r="CX20" i="11"/>
  <c r="CZ20" i="11"/>
  <c r="DB20" i="11"/>
  <c r="DD20" i="11"/>
  <c r="DF20" i="11"/>
  <c r="DH20" i="11"/>
  <c r="DJ20" i="11"/>
  <c r="DL20" i="11"/>
  <c r="DN20" i="11"/>
  <c r="DP20" i="11"/>
  <c r="BD9" i="11"/>
  <c r="BF9" i="11"/>
  <c r="BH9" i="11"/>
  <c r="BJ9" i="11"/>
  <c r="BL9" i="11"/>
  <c r="BN9" i="11"/>
  <c r="BP9" i="11"/>
  <c r="BT9" i="11"/>
  <c r="BV9" i="11"/>
  <c r="BX9" i="11"/>
  <c r="BD10" i="11"/>
  <c r="BF10" i="11"/>
  <c r="BH10" i="11"/>
  <c r="BJ10" i="11"/>
  <c r="BL10" i="11"/>
  <c r="BN10" i="11"/>
  <c r="BP10" i="11"/>
  <c r="BT10" i="11"/>
  <c r="BV10" i="11"/>
  <c r="BX10" i="11"/>
  <c r="BD11" i="11"/>
  <c r="BF11" i="11"/>
  <c r="BH11" i="11"/>
  <c r="BJ11" i="11"/>
  <c r="BL11" i="11"/>
  <c r="BN11" i="11"/>
  <c r="BP11" i="11"/>
  <c r="BT11" i="11"/>
  <c r="BV11" i="11"/>
  <c r="BX11" i="11"/>
  <c r="BD12" i="11"/>
  <c r="BF12" i="11"/>
  <c r="BH12" i="11"/>
  <c r="BJ12" i="11"/>
  <c r="BL12" i="11"/>
  <c r="BN12" i="11"/>
  <c r="BP12" i="11"/>
  <c r="BT12" i="11"/>
  <c r="BV12" i="11"/>
  <c r="BX12" i="11"/>
  <c r="BD13" i="11"/>
  <c r="BF13" i="11"/>
  <c r="BH13" i="11"/>
  <c r="BJ13" i="11"/>
  <c r="BL13" i="11"/>
  <c r="BN13" i="11"/>
  <c r="BP13" i="11"/>
  <c r="BT13" i="11"/>
  <c r="BV13" i="11"/>
  <c r="BX13" i="11"/>
  <c r="BD14" i="11"/>
  <c r="BF14" i="11"/>
  <c r="BH14" i="11"/>
  <c r="BJ14" i="11"/>
  <c r="BL14" i="11"/>
  <c r="BN14" i="11"/>
  <c r="BP14" i="11"/>
  <c r="BT14" i="11"/>
  <c r="BV14" i="11"/>
  <c r="BX14" i="11"/>
  <c r="BD15" i="11"/>
  <c r="BF15" i="11"/>
  <c r="BH15" i="11"/>
  <c r="BJ15" i="11"/>
  <c r="BL15" i="11"/>
  <c r="BN15" i="11"/>
  <c r="BP15" i="11"/>
  <c r="BT15" i="11"/>
  <c r="BV15" i="11"/>
  <c r="BX15" i="11"/>
  <c r="BD16" i="11"/>
  <c r="BF16" i="11"/>
  <c r="BH16" i="11"/>
  <c r="BJ16" i="11"/>
  <c r="BL16" i="11"/>
  <c r="BN16" i="11"/>
  <c r="BP16" i="11"/>
  <c r="BT16" i="11"/>
  <c r="BV16" i="11"/>
  <c r="BX16" i="11"/>
  <c r="BD17" i="11"/>
  <c r="BF17" i="11"/>
  <c r="BH17" i="11"/>
  <c r="BJ17" i="11"/>
  <c r="BL17" i="11"/>
  <c r="BN17" i="11"/>
  <c r="BP17" i="11"/>
  <c r="BT17" i="11"/>
  <c r="BV17" i="11"/>
  <c r="BX17" i="11"/>
  <c r="BD18" i="11"/>
  <c r="BF18" i="11"/>
  <c r="BH18" i="11"/>
  <c r="BJ18" i="11"/>
  <c r="BL18" i="11"/>
  <c r="BN18" i="11"/>
  <c r="BP18" i="11"/>
  <c r="BT18" i="11"/>
  <c r="BV18" i="11"/>
  <c r="BX18" i="11"/>
  <c r="BD19" i="11"/>
  <c r="BF19" i="11"/>
  <c r="BH19" i="11"/>
  <c r="BJ19" i="11"/>
  <c r="BL19" i="11"/>
  <c r="BN19" i="11"/>
  <c r="BP19" i="11"/>
  <c r="BT19" i="11"/>
  <c r="BV19" i="11"/>
  <c r="BX19" i="11"/>
  <c r="BD20" i="11"/>
  <c r="BF20" i="11"/>
  <c r="BH20" i="11"/>
  <c r="BJ20" i="11"/>
  <c r="BL20" i="11"/>
  <c r="BN20" i="11"/>
  <c r="BP20" i="11"/>
  <c r="BT20" i="11"/>
  <c r="BV20" i="11"/>
  <c r="BX20" i="11"/>
  <c r="AL8" i="11"/>
  <c r="AN8" i="11"/>
  <c r="AP8" i="11"/>
  <c r="AT8" i="11"/>
  <c r="AV8" i="11"/>
  <c r="AX8" i="11"/>
  <c r="BB8" i="11"/>
  <c r="AL9" i="11"/>
  <c r="AN9" i="11"/>
  <c r="AP9" i="11"/>
  <c r="AT9" i="11"/>
  <c r="AV9" i="11"/>
  <c r="AX9" i="11"/>
  <c r="BB9" i="11"/>
  <c r="AL10" i="11"/>
  <c r="AN10" i="11"/>
  <c r="AP10" i="11"/>
  <c r="AT10" i="11"/>
  <c r="AV10" i="11"/>
  <c r="AX10" i="11"/>
  <c r="BB10" i="11"/>
  <c r="AL11" i="11"/>
  <c r="AN11" i="11"/>
  <c r="AP11" i="11"/>
  <c r="AT11" i="11"/>
  <c r="AV11" i="11"/>
  <c r="AX11" i="11"/>
  <c r="BB11" i="11"/>
  <c r="AL12" i="11"/>
  <c r="AN12" i="11"/>
  <c r="AP12" i="11"/>
  <c r="AT12" i="11"/>
  <c r="AV12" i="11"/>
  <c r="AX12" i="11"/>
  <c r="BB12" i="11"/>
  <c r="AL13" i="11"/>
  <c r="AN13" i="11"/>
  <c r="AP13" i="11"/>
  <c r="AT13" i="11"/>
  <c r="AV13" i="11"/>
  <c r="AX13" i="11"/>
  <c r="BB13" i="11"/>
  <c r="AL14" i="11"/>
  <c r="AN14" i="11"/>
  <c r="AP14" i="11"/>
  <c r="AT14" i="11"/>
  <c r="AV14" i="11"/>
  <c r="AX14" i="11"/>
  <c r="BB14" i="11"/>
  <c r="AL15" i="11"/>
  <c r="AN15" i="11"/>
  <c r="AP15" i="11"/>
  <c r="AT15" i="11"/>
  <c r="AV15" i="11"/>
  <c r="AX15" i="11"/>
  <c r="BB15" i="11"/>
  <c r="AL16" i="11"/>
  <c r="AN16" i="11"/>
  <c r="AP16" i="11"/>
  <c r="AT16" i="11"/>
  <c r="AV16" i="11"/>
  <c r="AX16" i="11"/>
  <c r="BB16" i="11"/>
  <c r="AL17" i="11"/>
  <c r="AN17" i="11"/>
  <c r="AP17" i="11"/>
  <c r="AT17" i="11"/>
  <c r="AV17" i="11"/>
  <c r="AX17" i="11"/>
  <c r="BB17" i="11"/>
  <c r="AL18" i="11"/>
  <c r="AN18" i="11"/>
  <c r="AP18" i="11"/>
  <c r="AT18" i="11"/>
  <c r="AV18" i="11"/>
  <c r="AX18" i="11"/>
  <c r="BB18" i="11"/>
  <c r="AL19" i="11"/>
  <c r="AN19" i="11"/>
  <c r="AP19" i="11"/>
  <c r="AT19" i="11"/>
  <c r="AV19" i="11"/>
  <c r="AX19" i="11"/>
  <c r="BB19" i="11"/>
  <c r="AL20" i="11"/>
  <c r="AN20" i="11"/>
  <c r="AP20" i="11"/>
  <c r="AT20" i="11"/>
  <c r="AV20" i="11"/>
  <c r="AX20" i="11"/>
  <c r="BB20" i="11"/>
  <c r="AB9" i="11"/>
  <c r="AD9" i="11"/>
  <c r="AF9" i="11"/>
  <c r="AH9" i="11"/>
  <c r="AB10" i="11"/>
  <c r="AD10" i="11"/>
  <c r="AF10" i="11"/>
  <c r="AH10" i="11"/>
  <c r="AB11" i="11"/>
  <c r="AD11" i="11"/>
  <c r="AF11" i="11"/>
  <c r="AH11" i="11"/>
  <c r="AB12" i="11"/>
  <c r="AD12" i="11"/>
  <c r="AF12" i="11"/>
  <c r="AH12" i="11"/>
  <c r="AB13" i="11"/>
  <c r="AD13" i="11"/>
  <c r="AF13" i="11"/>
  <c r="AH13" i="11"/>
  <c r="AB14" i="11"/>
  <c r="AD14" i="11"/>
  <c r="AF14" i="11"/>
  <c r="AH14" i="11"/>
  <c r="AB15" i="11"/>
  <c r="AD15" i="11"/>
  <c r="AF15" i="11"/>
  <c r="AH15" i="11"/>
  <c r="AB16" i="11"/>
  <c r="AD16" i="11"/>
  <c r="AF16" i="11"/>
  <c r="AH16" i="11"/>
  <c r="AB17" i="11"/>
  <c r="AD17" i="11"/>
  <c r="AF17" i="11"/>
  <c r="AH17" i="11"/>
  <c r="AB18" i="11"/>
  <c r="AD18" i="11"/>
  <c r="AF18" i="11"/>
  <c r="AH18" i="11"/>
  <c r="AB19" i="11"/>
  <c r="AD19" i="11"/>
  <c r="AF19" i="11"/>
  <c r="AH19" i="11"/>
  <c r="AB20" i="11"/>
  <c r="AD20" i="11"/>
  <c r="AF20" i="11"/>
  <c r="AH20" i="11"/>
  <c r="Z7" i="11"/>
  <c r="Z8" i="11"/>
  <c r="Z9" i="11"/>
  <c r="Z10" i="11"/>
  <c r="Z11" i="11"/>
  <c r="Z12" i="11"/>
  <c r="Z13" i="11"/>
  <c r="Z14" i="11"/>
  <c r="Z15" i="11"/>
  <c r="Z16" i="11"/>
  <c r="Z17" i="11"/>
  <c r="Z18" i="11"/>
  <c r="Z19" i="11"/>
  <c r="Z20" i="11"/>
  <c r="V9" i="11" l="1"/>
  <c r="V12" i="11"/>
  <c r="V19" i="11"/>
  <c r="V17" i="11"/>
  <c r="V15" i="11"/>
  <c r="V13" i="11"/>
  <c r="V11" i="11"/>
  <c r="V10" i="11"/>
  <c r="V20" i="11"/>
  <c r="V18" i="11"/>
  <c r="V16" i="11"/>
  <c r="V14" i="11"/>
  <c r="J4" i="47" l="1"/>
  <c r="K4" i="47"/>
  <c r="N4" i="47"/>
  <c r="J5" i="47"/>
  <c r="K5" i="47"/>
  <c r="N5" i="47"/>
  <c r="CH8" i="11" l="1"/>
  <c r="CH7" i="11"/>
  <c r="CH6" i="11"/>
  <c r="J399" i="10" l="1"/>
  <c r="J400" i="10"/>
  <c r="J401" i="10"/>
  <c r="J23" i="47"/>
  <c r="K23" i="47"/>
  <c r="N23" i="47"/>
  <c r="J417" i="10" l="1"/>
  <c r="J409" i="10"/>
  <c r="J410" i="10"/>
  <c r="J411" i="10"/>
  <c r="J414" i="10"/>
  <c r="J415" i="10"/>
  <c r="J412" i="10"/>
  <c r="J403" i="10"/>
  <c r="J370" i="10"/>
  <c r="J405" i="10"/>
  <c r="J390" i="10"/>
  <c r="D17" i="11" l="1"/>
  <c r="D34" i="11"/>
  <c r="D35" i="11"/>
  <c r="D36" i="11"/>
  <c r="D37" i="11"/>
  <c r="D38" i="11"/>
  <c r="D39" i="11"/>
  <c r="D40" i="11"/>
  <c r="D41" i="11"/>
  <c r="D42" i="11"/>
  <c r="D43" i="11"/>
  <c r="D44" i="11"/>
  <c r="D45" i="11"/>
  <c r="D46" i="11"/>
  <c r="D47" i="11"/>
  <c r="D48" i="11"/>
  <c r="D49" i="11"/>
  <c r="D50" i="11"/>
  <c r="D51" i="11"/>
  <c r="D52" i="11"/>
  <c r="D53" i="11"/>
  <c r="D54" i="11"/>
  <c r="D55" i="11"/>
  <c r="N6" i="11"/>
  <c r="F23" i="47" l="1"/>
  <c r="D19" i="11"/>
  <c r="D23" i="47"/>
  <c r="D18" i="11"/>
  <c r="G23" i="47"/>
  <c r="C23" i="47"/>
  <c r="D16" i="11"/>
  <c r="E23" i="47"/>
  <c r="H23" i="47"/>
  <c r="D15" i="11"/>
  <c r="D14" i="11"/>
  <c r="D10" i="11"/>
  <c r="H4" i="47"/>
  <c r="G5" i="47"/>
  <c r="E4" i="47"/>
  <c r="D5" i="47"/>
  <c r="B4" i="47"/>
  <c r="C4" i="47"/>
  <c r="D13" i="11"/>
  <c r="G4" i="47"/>
  <c r="F4" i="47"/>
  <c r="D4" i="47"/>
  <c r="E5" i="47"/>
  <c r="H5" i="47"/>
  <c r="C5" i="47"/>
  <c r="I5" i="47"/>
  <c r="F5" i="47"/>
  <c r="I4" i="47"/>
  <c r="D12" i="11"/>
  <c r="B23" i="47"/>
  <c r="I23" i="47"/>
  <c r="D20" i="11"/>
  <c r="D11" i="11"/>
  <c r="D9" i="11"/>
  <c r="D8" i="11"/>
  <c r="D7" i="11"/>
  <c r="D21" i="11"/>
  <c r="J101" i="10"/>
  <c r="J102" i="10"/>
  <c r="J165" i="10"/>
  <c r="J180" i="10"/>
  <c r="J315" i="10"/>
  <c r="J166" i="10"/>
  <c r="J217" i="10"/>
  <c r="J223" i="10"/>
  <c r="J236" i="10"/>
  <c r="J242" i="10"/>
  <c r="J218" i="10"/>
  <c r="J209" i="10"/>
  <c r="J213" i="10"/>
  <c r="J214" i="10"/>
  <c r="J215" i="10"/>
  <c r="J219" i="10"/>
  <c r="J222" i="10"/>
  <c r="J224" i="10"/>
  <c r="J228" i="10"/>
  <c r="J239" i="10"/>
  <c r="J241" i="10"/>
  <c r="J372" i="10"/>
  <c r="J153" i="10"/>
  <c r="J154" i="10"/>
  <c r="J156" i="10"/>
  <c r="M5" i="47" l="1"/>
  <c r="M4" i="47"/>
  <c r="M23" i="47"/>
  <c r="BP8" i="11" l="1"/>
  <c r="BP7" i="11"/>
  <c r="BP6" i="11"/>
  <c r="BX8" i="11" l="1"/>
  <c r="BX7" i="11"/>
  <c r="BX6" i="11"/>
  <c r="N61" i="47" l="1"/>
  <c r="K61" i="47"/>
  <c r="J61" i="47"/>
  <c r="N60" i="47"/>
  <c r="K60" i="47"/>
  <c r="J60" i="47"/>
  <c r="N59" i="47"/>
  <c r="K59" i="47"/>
  <c r="J59" i="47"/>
  <c r="N58" i="47"/>
  <c r="K58" i="47"/>
  <c r="J58" i="47"/>
  <c r="N57" i="47"/>
  <c r="K57" i="47"/>
  <c r="J57" i="47"/>
  <c r="N56" i="47"/>
  <c r="K56" i="47"/>
  <c r="J56" i="47"/>
  <c r="N55" i="47"/>
  <c r="K55" i="47"/>
  <c r="J55" i="47"/>
  <c r="N54" i="47"/>
  <c r="K54" i="47"/>
  <c r="J54" i="47"/>
  <c r="EB9" i="11"/>
  <c r="EB8" i="11"/>
  <c r="EB7" i="11"/>
  <c r="EB6" i="11"/>
  <c r="DZ9" i="11"/>
  <c r="DZ8" i="11"/>
  <c r="DZ7" i="11"/>
  <c r="DZ6" i="11"/>
  <c r="DX9" i="11"/>
  <c r="DX8" i="11"/>
  <c r="DX7" i="11"/>
  <c r="DX6" i="11"/>
  <c r="DV9" i="11"/>
  <c r="DV8" i="11"/>
  <c r="DV7" i="11"/>
  <c r="DV6" i="11"/>
  <c r="R6" i="11"/>
  <c r="I28" i="47"/>
  <c r="I47" i="47"/>
  <c r="I46" i="47" l="1"/>
  <c r="I21" i="47"/>
  <c r="I34" i="47"/>
  <c r="I29" i="47"/>
  <c r="I17" i="47"/>
  <c r="I42" i="47"/>
  <c r="H56" i="47"/>
  <c r="I59" i="47"/>
  <c r="I56" i="47"/>
  <c r="H57" i="47"/>
  <c r="I60" i="47"/>
  <c r="I57" i="47"/>
  <c r="I58" i="47"/>
  <c r="I54" i="47"/>
  <c r="H55" i="47"/>
  <c r="I55" i="47"/>
  <c r="I61" i="47"/>
  <c r="I36" i="47"/>
  <c r="A6" i="11"/>
  <c r="CV8" i="11" l="1"/>
  <c r="CV7" i="11"/>
  <c r="CV6" i="11"/>
  <c r="J87" i="10" l="1"/>
  <c r="J88" i="10"/>
  <c r="J119" i="10"/>
  <c r="J84" i="10"/>
  <c r="J91" i="10"/>
  <c r="J104" i="10"/>
  <c r="J131" i="10"/>
  <c r="J133" i="10"/>
  <c r="J140" i="10"/>
  <c r="J143" i="10"/>
  <c r="J145" i="10"/>
  <c r="J130" i="10"/>
  <c r="J77" i="10"/>
  <c r="J78" i="10"/>
  <c r="J79" i="10"/>
  <c r="J80" i="10"/>
  <c r="J81" i="10"/>
  <c r="J85" i="10"/>
  <c r="J82" i="10"/>
  <c r="J99" i="10"/>
  <c r="J105" i="10"/>
  <c r="J100" i="10"/>
  <c r="N47" i="47" l="1"/>
  <c r="K47" i="47"/>
  <c r="J47" i="47"/>
  <c r="N46" i="47"/>
  <c r="K46" i="47"/>
  <c r="J46" i="47"/>
  <c r="I22" i="47" l="1"/>
  <c r="J181" i="10" l="1"/>
  <c r="J184" i="10"/>
  <c r="J182" i="10"/>
  <c r="J212" i="10"/>
  <c r="J200" i="10"/>
  <c r="J191" i="10"/>
  <c r="J201" i="10"/>
  <c r="J202" i="10"/>
  <c r="J216" i="10"/>
  <c r="J203" i="10"/>
  <c r="J192" i="10"/>
  <c r="J204" i="10"/>
  <c r="J120" i="10"/>
  <c r="J126" i="10"/>
  <c r="J186" i="10"/>
  <c r="J157" i="10"/>
  <c r="J136" i="10"/>
  <c r="J155" i="10"/>
  <c r="J167" i="10"/>
  <c r="J187" i="10"/>
  <c r="J188" i="10"/>
  <c r="J189" i="10"/>
  <c r="J194" i="10"/>
  <c r="J268" i="10"/>
  <c r="J259" i="10"/>
  <c r="J269" i="10"/>
  <c r="J270" i="10"/>
  <c r="J271" i="10"/>
  <c r="J272" i="10"/>
  <c r="J273" i="10"/>
  <c r="J274" i="10"/>
  <c r="J275" i="10"/>
  <c r="J307" i="10"/>
  <c r="J276" i="10"/>
  <c r="J149" i="10"/>
  <c r="J152" i="10"/>
  <c r="J356" i="10"/>
  <c r="J301" i="10"/>
  <c r="J373" i="10"/>
  <c r="J413" i="10"/>
  <c r="J350" i="10"/>
  <c r="J374" i="10"/>
  <c r="J375" i="10"/>
  <c r="J376" i="10"/>
  <c r="J377" i="10"/>
  <c r="J378" i="10"/>
  <c r="J379" i="10"/>
  <c r="J380" i="10"/>
  <c r="J416" i="10"/>
  <c r="J381" i="10"/>
  <c r="J302" i="10"/>
  <c r="J308" i="10"/>
  <c r="J310" i="10"/>
  <c r="J316" i="10"/>
  <c r="J320" i="10"/>
  <c r="J311" i="10"/>
  <c r="J345" i="10"/>
  <c r="J303" i="10"/>
  <c r="J317" i="10"/>
  <c r="J330" i="10"/>
  <c r="J351" i="10"/>
  <c r="J331" i="10"/>
  <c r="J352" i="10"/>
  <c r="J329" i="10"/>
  <c r="J318" i="10"/>
  <c r="J285" i="10"/>
  <c r="J286" i="10"/>
  <c r="J365" i="10"/>
  <c r="J392" i="10"/>
  <c r="J393" i="10"/>
  <c r="J398" i="10"/>
  <c r="J404" i="10"/>
  <c r="J394" i="10"/>
  <c r="J395" i="10"/>
  <c r="J382" i="10"/>
  <c r="J359" i="10"/>
  <c r="J363" i="10"/>
  <c r="J277" i="10"/>
  <c r="J304" i="10"/>
  <c r="J305" i="10"/>
  <c r="J354" i="10"/>
  <c r="J364" i="10"/>
  <c r="J371" i="10"/>
  <c r="J391" i="10"/>
  <c r="J332" i="10"/>
  <c r="J353" i="10"/>
  <c r="J362" i="10"/>
  <c r="J368" i="10"/>
  <c r="J3" i="10"/>
  <c r="J2" i="10"/>
  <c r="J7" i="10"/>
  <c r="J6" i="10"/>
  <c r="J4" i="10"/>
  <c r="J5" i="10"/>
  <c r="J406" i="10"/>
  <c r="J280" i="10"/>
  <c r="J319" i="10"/>
  <c r="J225" i="10"/>
  <c r="J256" i="10"/>
  <c r="J46" i="10"/>
  <c r="J48" i="10"/>
  <c r="J281" i="10"/>
  <c r="J49" i="10"/>
  <c r="J52" i="10"/>
  <c r="J58" i="10"/>
  <c r="J62" i="10"/>
  <c r="J69" i="10"/>
  <c r="J158" i="10"/>
  <c r="J163" i="10"/>
  <c r="J168" i="10"/>
  <c r="J174" i="10"/>
  <c r="J206" i="10"/>
  <c r="J226" i="10"/>
  <c r="J262" i="10"/>
  <c r="J263" i="10"/>
  <c r="J264" i="10"/>
  <c r="J129" i="10"/>
  <c r="J92" i="10"/>
  <c r="J93" i="10"/>
  <c r="J94" i="10"/>
  <c r="J95" i="10"/>
  <c r="J96" i="10"/>
  <c r="J97" i="10"/>
  <c r="J346" i="10"/>
  <c r="J402" i="10"/>
  <c r="J407" i="10"/>
  <c r="J366" i="10"/>
  <c r="J246" i="10"/>
  <c r="J367" i="10"/>
  <c r="J383" i="10"/>
  <c r="J396" i="10"/>
  <c r="J397" i="10"/>
  <c r="J408" i="10"/>
  <c r="J384" i="10"/>
  <c r="J385" i="10"/>
  <c r="J229" i="10"/>
  <c r="J278" i="10"/>
  <c r="J347" i="10"/>
  <c r="J257" i="10"/>
  <c r="J230" i="10"/>
  <c r="J243" i="10"/>
  <c r="J231" i="10"/>
  <c r="J232" i="10"/>
  <c r="J233" i="10"/>
  <c r="J237" i="10"/>
  <c r="J300" i="10"/>
  <c r="J418" i="10"/>
  <c r="J247" i="10"/>
  <c r="J389" i="10"/>
  <c r="J248" i="10"/>
  <c r="J249" i="10"/>
  <c r="J251" i="10"/>
  <c r="J252" i="10"/>
  <c r="J279" i="10"/>
  <c r="J287" i="10"/>
  <c r="J306" i="10"/>
  <c r="J314" i="10"/>
  <c r="J321" i="10"/>
  <c r="J357" i="10"/>
  <c r="J369" i="10"/>
  <c r="J159" i="10"/>
  <c r="J164" i="10"/>
  <c r="J355" i="10"/>
  <c r="J169" i="10"/>
  <c r="J175" i="10"/>
  <c r="J207" i="10"/>
  <c r="J227" i="10"/>
  <c r="J255" i="10"/>
  <c r="J50" i="10"/>
  <c r="J60" i="10"/>
  <c r="J74" i="10"/>
  <c r="J53" i="10"/>
  <c r="J56" i="10"/>
  <c r="J64" i="10"/>
  <c r="J59" i="10"/>
  <c r="J70" i="10"/>
  <c r="J54" i="10"/>
  <c r="J65" i="10"/>
  <c r="J147" i="10"/>
  <c r="J8" i="10"/>
  <c r="J9" i="10"/>
  <c r="J11" i="10"/>
  <c r="J12" i="10"/>
  <c r="J13" i="10"/>
  <c r="J18" i="10"/>
  <c r="J19" i="10"/>
  <c r="J20" i="10"/>
  <c r="J31" i="10"/>
  <c r="J39" i="10"/>
  <c r="J40" i="10"/>
  <c r="J16" i="10"/>
  <c r="J33" i="10"/>
  <c r="J44" i="10"/>
  <c r="J17" i="10"/>
  <c r="J15" i="10"/>
  <c r="J24" i="10"/>
  <c r="J25" i="10"/>
  <c r="J30" i="10"/>
  <c r="J37" i="10"/>
  <c r="J23" i="10"/>
  <c r="J32" i="10"/>
  <c r="J34" i="10"/>
  <c r="J51" i="10"/>
  <c r="J22" i="10"/>
  <c r="J83" i="10"/>
  <c r="J86" i="10"/>
  <c r="J26" i="10"/>
  <c r="J27" i="10"/>
  <c r="J55" i="10"/>
  <c r="J28" i="10"/>
  <c r="J29" i="10"/>
  <c r="J38" i="10"/>
  <c r="J63" i="10"/>
  <c r="J35" i="10"/>
  <c r="J36" i="10"/>
  <c r="J42" i="10"/>
  <c r="J57" i="10"/>
  <c r="J73" i="10"/>
  <c r="J67" i="10"/>
  <c r="J41" i="10"/>
  <c r="J43" i="10"/>
  <c r="J45" i="10"/>
  <c r="J47" i="10"/>
  <c r="J66" i="10"/>
  <c r="J68" i="10"/>
  <c r="J71" i="10"/>
  <c r="J72" i="10"/>
  <c r="J75" i="10"/>
  <c r="J14" i="10"/>
  <c r="J10" i="10"/>
  <c r="J21" i="10"/>
  <c r="J205" i="10"/>
  <c r="J322" i="10"/>
  <c r="J348" i="10"/>
  <c r="J349" i="10"/>
  <c r="J288" i="10"/>
  <c r="J289" i="10"/>
  <c r="J290" i="10"/>
  <c r="J291" i="10"/>
  <c r="J292" i="10"/>
  <c r="J208" i="10"/>
  <c r="J293" i="10"/>
  <c r="J323" i="10"/>
  <c r="J324" i="10"/>
  <c r="J325" i="10"/>
  <c r="J326" i="10"/>
  <c r="J327" i="10"/>
  <c r="J360" i="10"/>
  <c r="J361" i="10"/>
  <c r="J234" i="10"/>
  <c r="J253" i="10"/>
  <c r="J235" i="10"/>
  <c r="J294" i="10"/>
  <c r="J238" i="10"/>
  <c r="J254" i="10"/>
  <c r="J250" i="10"/>
  <c r="J295" i="10"/>
  <c r="J121" i="10"/>
  <c r="J260" i="10"/>
  <c r="J333" i="10"/>
  <c r="J134" i="10"/>
  <c r="J137" i="10"/>
  <c r="J146" i="10"/>
  <c r="J176" i="10"/>
  <c r="J195" i="10"/>
  <c r="J199" i="10"/>
  <c r="J210" i="10"/>
  <c r="J265" i="10"/>
  <c r="J261" i="10"/>
  <c r="J122" i="10"/>
  <c r="J220" i="10"/>
  <c r="J138" i="10"/>
  <c r="J221" i="10"/>
  <c r="J258" i="10"/>
  <c r="J141" i="10"/>
  <c r="J142" i="10"/>
  <c r="J296" i="10"/>
  <c r="J177" i="10"/>
  <c r="J178" i="10"/>
  <c r="J179" i="10"/>
  <c r="J211" i="10"/>
  <c r="J244" i="10"/>
  <c r="J245" i="10"/>
  <c r="J266" i="10"/>
  <c r="J312" i="10"/>
  <c r="J313" i="10"/>
  <c r="J297" i="10"/>
  <c r="J61" i="10"/>
  <c r="J98" i="10"/>
  <c r="J115" i="10"/>
  <c r="J118" i="10"/>
  <c r="J309" i="10"/>
  <c r="J123" i="10"/>
  <c r="J334" i="10"/>
  <c r="J335" i="10"/>
  <c r="J336" i="10"/>
  <c r="J337" i="10"/>
  <c r="J338" i="10"/>
  <c r="J339" i="10"/>
  <c r="J358" i="10"/>
  <c r="J386" i="10"/>
  <c r="J387" i="10"/>
  <c r="J388" i="10"/>
  <c r="J340" i="10"/>
  <c r="J341" i="10"/>
  <c r="J342" i="10"/>
  <c r="J343" i="10"/>
  <c r="J344" i="10"/>
  <c r="J116" i="10"/>
  <c r="J124" i="10"/>
  <c r="J117" i="10"/>
  <c r="J132" i="10"/>
  <c r="J160" i="10"/>
  <c r="J161" i="10"/>
  <c r="J282" i="10"/>
  <c r="J144" i="10"/>
  <c r="J193" i="10"/>
  <c r="J170" i="10"/>
  <c r="J283" i="10"/>
  <c r="J298" i="10"/>
  <c r="J299" i="10"/>
  <c r="J328" i="10"/>
  <c r="J125" i="10"/>
  <c r="J150" i="10"/>
  <c r="J151" i="10"/>
  <c r="J162" i="10"/>
  <c r="J172" i="10"/>
  <c r="J185" i="10"/>
  <c r="J183" i="10"/>
  <c r="J196" i="10"/>
  <c r="J197" i="10"/>
  <c r="J284" i="10"/>
  <c r="J90" i="10"/>
  <c r="J103" i="10"/>
  <c r="J76" i="10"/>
  <c r="J89" i="10"/>
  <c r="J171" i="10"/>
  <c r="J190" i="10"/>
  <c r="J198" i="10"/>
  <c r="J127" i="10"/>
  <c r="J128" i="10"/>
  <c r="J139" i="10"/>
  <c r="J135" i="10"/>
  <c r="J106" i="10"/>
  <c r="J107" i="10"/>
  <c r="J108" i="10"/>
  <c r="J109" i="10"/>
  <c r="J110" i="10"/>
  <c r="J111" i="10"/>
  <c r="J112" i="10"/>
  <c r="J113" i="10"/>
  <c r="J114" i="10"/>
  <c r="J148" i="10"/>
  <c r="J240" i="10"/>
  <c r="J267" i="10"/>
  <c r="DP8" i="11"/>
  <c r="DP7" i="11"/>
  <c r="DP6" i="11"/>
  <c r="DN8" i="11"/>
  <c r="DN7" i="11"/>
  <c r="DN6" i="11"/>
  <c r="M6" i="11"/>
  <c r="O6" i="11" l="1"/>
  <c r="H28" i="47"/>
  <c r="H54" i="47" l="1"/>
  <c r="C6" i="11"/>
  <c r="N42" i="47"/>
  <c r="K42" i="47"/>
  <c r="J42" i="47"/>
  <c r="H46" i="47" l="1"/>
  <c r="H47" i="47"/>
  <c r="H36" i="47"/>
  <c r="H17" i="47"/>
  <c r="H29" i="47"/>
  <c r="H42" i="47"/>
  <c r="F55" i="47"/>
  <c r="G55" i="47"/>
  <c r="H59" i="47"/>
  <c r="H58" i="47"/>
  <c r="H61" i="47"/>
  <c r="H22" i="47"/>
  <c r="H21" i="47"/>
  <c r="H60" i="47"/>
  <c r="H34" i="47"/>
  <c r="G57" i="47"/>
  <c r="G61" i="47"/>
  <c r="G59" i="47"/>
  <c r="F57" i="47"/>
  <c r="F61" i="47"/>
  <c r="F59" i="47"/>
  <c r="E59" i="47"/>
  <c r="E55" i="47"/>
  <c r="E61" i="47"/>
  <c r="E57" i="47"/>
  <c r="E58" i="47"/>
  <c r="E54" i="47"/>
  <c r="E60" i="47"/>
  <c r="E56" i="47"/>
  <c r="B59" i="47"/>
  <c r="B55" i="47"/>
  <c r="B61" i="47"/>
  <c r="B57" i="47"/>
  <c r="D61" i="47"/>
  <c r="D57" i="47"/>
  <c r="D59" i="47"/>
  <c r="D55" i="47"/>
  <c r="B60" i="47"/>
  <c r="B56" i="47"/>
  <c r="B58" i="47"/>
  <c r="B54" i="47"/>
  <c r="F60" i="47"/>
  <c r="F56" i="47"/>
  <c r="F58" i="47"/>
  <c r="F54" i="47"/>
  <c r="D58" i="47"/>
  <c r="D54" i="47"/>
  <c r="D60" i="47"/>
  <c r="D56" i="47"/>
  <c r="C59" i="47"/>
  <c r="C55" i="47"/>
  <c r="C61" i="47"/>
  <c r="C57" i="47"/>
  <c r="G60" i="47"/>
  <c r="G56" i="47"/>
  <c r="G58" i="47"/>
  <c r="G54" i="47"/>
  <c r="C60" i="47"/>
  <c r="C56" i="47"/>
  <c r="C58" i="47"/>
  <c r="C54" i="47"/>
  <c r="E46" i="47"/>
  <c r="G46" i="47"/>
  <c r="C46" i="47"/>
  <c r="F46" i="47"/>
  <c r="B46" i="47"/>
  <c r="D46" i="47"/>
  <c r="G47" i="47"/>
  <c r="E47" i="47"/>
  <c r="C47" i="47"/>
  <c r="F47" i="47"/>
  <c r="B47" i="47"/>
  <c r="D47" i="47"/>
  <c r="DB8" i="11"/>
  <c r="DB7" i="11"/>
  <c r="DB6" i="11"/>
  <c r="AX7" i="11" l="1"/>
  <c r="AX6" i="11"/>
  <c r="AP7" i="11" l="1"/>
  <c r="J3" i="14" l="1"/>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0" i="14"/>
  <c r="J291" i="14"/>
  <c r="J292" i="14"/>
  <c r="J293" i="14"/>
  <c r="J294" i="14"/>
  <c r="J295" i="14"/>
  <c r="J296" i="14"/>
  <c r="J297" i="14"/>
  <c r="J298" i="14"/>
  <c r="J299" i="14"/>
  <c r="J300" i="14"/>
  <c r="J301" i="14"/>
  <c r="J302" i="14"/>
  <c r="J303" i="14"/>
  <c r="J304" i="14"/>
  <c r="J305" i="14"/>
  <c r="J306" i="14"/>
  <c r="J307" i="14"/>
  <c r="J308" i="14"/>
  <c r="J309" i="14"/>
  <c r="J310" i="14"/>
  <c r="J311" i="14"/>
  <c r="J312" i="14"/>
  <c r="J313" i="14"/>
  <c r="J314" i="14"/>
  <c r="J315" i="14"/>
  <c r="J316" i="14"/>
  <c r="J317" i="14"/>
  <c r="J318" i="14"/>
  <c r="J319" i="14"/>
  <c r="J320" i="14"/>
  <c r="J321" i="14"/>
  <c r="J322" i="14"/>
  <c r="J323" i="14"/>
  <c r="J324" i="14"/>
  <c r="J325" i="14"/>
  <c r="J326" i="14"/>
  <c r="J327" i="14"/>
  <c r="J328" i="14"/>
  <c r="J329" i="14"/>
  <c r="J330" i="14"/>
  <c r="J331" i="14"/>
  <c r="J332" i="14"/>
  <c r="J333" i="14"/>
  <c r="J334" i="14"/>
  <c r="J335" i="14"/>
  <c r="J336" i="14"/>
  <c r="J337" i="14"/>
  <c r="J338" i="14"/>
  <c r="J339" i="14"/>
  <c r="J340" i="14"/>
  <c r="J341" i="14"/>
  <c r="J342" i="14"/>
  <c r="J343" i="14"/>
  <c r="J344" i="14"/>
  <c r="J345" i="14"/>
  <c r="J346" i="14"/>
  <c r="J347" i="14"/>
  <c r="J348" i="14"/>
  <c r="J349" i="14"/>
  <c r="J350" i="14"/>
  <c r="J351" i="14"/>
  <c r="J352" i="14"/>
  <c r="J353" i="14"/>
  <c r="J354" i="14"/>
  <c r="J355" i="14"/>
  <c r="J356" i="14"/>
  <c r="J357" i="14"/>
  <c r="J358" i="14"/>
  <c r="J359" i="14"/>
  <c r="J360" i="14"/>
  <c r="J361" i="14"/>
  <c r="J362" i="14"/>
  <c r="J363" i="14"/>
  <c r="J364" i="14"/>
  <c r="J365" i="14"/>
  <c r="J366" i="14"/>
  <c r="J367" i="14"/>
  <c r="J368" i="14"/>
  <c r="J369" i="14"/>
  <c r="J370" i="14"/>
  <c r="J371" i="14"/>
  <c r="J372" i="14"/>
  <c r="J373" i="14"/>
  <c r="J374" i="14"/>
  <c r="J375" i="14"/>
  <c r="J376" i="14"/>
  <c r="J377" i="14"/>
  <c r="J378" i="14"/>
  <c r="J379" i="14"/>
  <c r="J380" i="14"/>
  <c r="J381" i="14"/>
  <c r="J382" i="14"/>
  <c r="J383" i="14"/>
  <c r="J384" i="14"/>
  <c r="J385" i="14"/>
  <c r="J386" i="14"/>
  <c r="J387" i="14"/>
  <c r="J388" i="14"/>
  <c r="J389" i="14"/>
  <c r="J390" i="14"/>
  <c r="J391" i="14"/>
  <c r="J392" i="14"/>
  <c r="J393" i="14"/>
  <c r="J394" i="14"/>
  <c r="J395" i="14"/>
  <c r="J396" i="14"/>
  <c r="J397" i="14"/>
  <c r="J398" i="14"/>
  <c r="J399" i="14"/>
  <c r="J400" i="14"/>
  <c r="J401" i="14"/>
  <c r="J402" i="14"/>
  <c r="J403" i="14"/>
  <c r="J404" i="14"/>
  <c r="J405" i="14"/>
  <c r="J406" i="14"/>
  <c r="J407" i="14"/>
  <c r="J408" i="14"/>
  <c r="J409" i="14"/>
  <c r="J410" i="14"/>
  <c r="J411" i="14"/>
  <c r="J412" i="14"/>
  <c r="J413" i="14"/>
  <c r="J414" i="14"/>
  <c r="J415" i="14"/>
  <c r="J416" i="14"/>
  <c r="J417" i="14"/>
  <c r="J418" i="14"/>
  <c r="J419" i="14"/>
  <c r="J420" i="14"/>
  <c r="J421" i="14"/>
  <c r="J422" i="14"/>
  <c r="J423" i="14"/>
  <c r="J424" i="14"/>
  <c r="J425" i="14"/>
  <c r="J426" i="14"/>
  <c r="J427" i="14"/>
  <c r="J428" i="14"/>
  <c r="J42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470" i="14"/>
  <c r="J471" i="14"/>
  <c r="J472" i="14"/>
  <c r="J473" i="14"/>
  <c r="J474" i="14"/>
  <c r="J475" i="14"/>
  <c r="J476" i="14"/>
  <c r="J477" i="14"/>
  <c r="J478" i="14"/>
  <c r="J479" i="14"/>
  <c r="J480" i="14"/>
  <c r="J481" i="14"/>
  <c r="J482" i="14"/>
  <c r="J483" i="14"/>
  <c r="J484" i="14"/>
  <c r="J485" i="14"/>
  <c r="J486" i="14"/>
  <c r="J487" i="14"/>
  <c r="J488" i="14"/>
  <c r="J489" i="14"/>
  <c r="J490" i="14"/>
  <c r="J491" i="14"/>
  <c r="J492" i="14"/>
  <c r="J493" i="14"/>
  <c r="J494" i="14"/>
  <c r="J495" i="14"/>
  <c r="J496" i="14"/>
  <c r="J497" i="14"/>
  <c r="J498" i="14"/>
  <c r="J499" i="14"/>
  <c r="J500" i="14"/>
  <c r="J501" i="14"/>
  <c r="J502" i="14"/>
  <c r="J503" i="14"/>
  <c r="J504" i="14"/>
  <c r="J505" i="14"/>
  <c r="J506" i="14"/>
  <c r="J507" i="14"/>
  <c r="J508" i="14"/>
  <c r="J509" i="14"/>
  <c r="J510" i="14"/>
  <c r="J511" i="14"/>
  <c r="J512" i="14"/>
  <c r="J513" i="14"/>
  <c r="J514" i="14"/>
  <c r="J515" i="14"/>
  <c r="J516" i="14"/>
  <c r="J517" i="14"/>
  <c r="J518" i="14"/>
  <c r="J519" i="14"/>
  <c r="J520" i="14"/>
  <c r="J521" i="14"/>
  <c r="J522" i="14"/>
  <c r="J523" i="14"/>
  <c r="J524" i="14"/>
  <c r="J525" i="14"/>
  <c r="J526" i="14"/>
  <c r="J527" i="14"/>
  <c r="J528" i="14"/>
  <c r="J529" i="14"/>
  <c r="J530" i="14"/>
  <c r="J531" i="14"/>
  <c r="J532" i="14"/>
  <c r="J533" i="14"/>
  <c r="J534" i="14"/>
  <c r="J535" i="14"/>
  <c r="J536" i="14"/>
  <c r="J537" i="14"/>
  <c r="J538" i="14"/>
  <c r="J539" i="14"/>
  <c r="J540" i="14"/>
  <c r="J541" i="14"/>
  <c r="J542" i="14"/>
  <c r="J543" i="14"/>
  <c r="J544" i="14"/>
  <c r="J545" i="14"/>
  <c r="J546" i="14"/>
  <c r="J547" i="14"/>
  <c r="J548" i="14"/>
  <c r="J549" i="14"/>
  <c r="J550" i="14"/>
  <c r="J551" i="14"/>
  <c r="J552" i="14"/>
  <c r="J553" i="14"/>
  <c r="J554" i="14"/>
  <c r="J555" i="14"/>
  <c r="J556" i="14"/>
  <c r="J557" i="14"/>
  <c r="J558" i="14"/>
  <c r="J559" i="14"/>
  <c r="J560" i="14"/>
  <c r="J561" i="14"/>
  <c r="J562" i="14"/>
  <c r="J563" i="14"/>
  <c r="J564" i="14"/>
  <c r="J565" i="14"/>
  <c r="J566" i="14"/>
  <c r="J567" i="14"/>
  <c r="J568" i="14"/>
  <c r="J569" i="14"/>
  <c r="J570" i="14"/>
  <c r="J571" i="14"/>
  <c r="J572" i="14"/>
  <c r="J573" i="14"/>
  <c r="J574" i="14"/>
  <c r="J575" i="14"/>
  <c r="J576" i="14"/>
  <c r="J577" i="14"/>
  <c r="J578" i="14"/>
  <c r="J579" i="14"/>
  <c r="J580" i="14"/>
  <c r="J581" i="14"/>
  <c r="J582" i="14"/>
  <c r="J583" i="14"/>
  <c r="J584" i="14"/>
  <c r="J585" i="14"/>
  <c r="J586" i="14"/>
  <c r="J587" i="14"/>
  <c r="J588" i="14"/>
  <c r="J589" i="14"/>
  <c r="J590" i="14"/>
  <c r="J591" i="14"/>
  <c r="J592" i="14"/>
  <c r="J593" i="14"/>
  <c r="J594" i="14"/>
  <c r="J595" i="14"/>
  <c r="J596" i="14"/>
  <c r="J597" i="14"/>
  <c r="J598" i="14"/>
  <c r="J599" i="14"/>
  <c r="J600" i="14"/>
  <c r="J601" i="14"/>
  <c r="J602" i="14"/>
  <c r="J603" i="14"/>
  <c r="J604" i="14"/>
  <c r="J605" i="14"/>
  <c r="J606" i="14"/>
  <c r="J607" i="14"/>
  <c r="J608" i="14"/>
  <c r="J609" i="14"/>
  <c r="J610" i="14"/>
  <c r="J611" i="14"/>
  <c r="J612" i="14"/>
  <c r="J613" i="14"/>
  <c r="J614" i="14"/>
  <c r="J615" i="14"/>
  <c r="J616" i="14"/>
  <c r="J617" i="14"/>
  <c r="J618" i="14"/>
  <c r="J619" i="14"/>
  <c r="J620" i="14"/>
  <c r="J621" i="14"/>
  <c r="J622" i="14"/>
  <c r="J623" i="14"/>
  <c r="J624" i="14"/>
  <c r="J625" i="14"/>
  <c r="J626" i="14"/>
  <c r="J627" i="14"/>
  <c r="J628" i="14"/>
  <c r="J629" i="14"/>
  <c r="J630" i="14"/>
  <c r="J631" i="14"/>
  <c r="J632" i="14"/>
  <c r="J633" i="14"/>
  <c r="J634" i="14"/>
  <c r="J635" i="14"/>
  <c r="J636" i="14"/>
  <c r="J637" i="14"/>
  <c r="J638" i="14"/>
  <c r="J639" i="14"/>
  <c r="J640" i="14"/>
  <c r="J641" i="14"/>
  <c r="J642" i="14"/>
  <c r="J643" i="14"/>
  <c r="J644" i="14"/>
  <c r="J645" i="14"/>
  <c r="J646" i="14"/>
  <c r="J647" i="14"/>
  <c r="J648" i="14"/>
  <c r="J649" i="14"/>
  <c r="J650" i="14"/>
  <c r="J651" i="14"/>
  <c r="J652" i="14"/>
  <c r="J653" i="14"/>
  <c r="J654" i="14"/>
  <c r="J655" i="14"/>
  <c r="J656" i="14"/>
  <c r="J657" i="14"/>
  <c r="J658" i="14"/>
  <c r="J659" i="14"/>
  <c r="J660" i="14"/>
  <c r="J661" i="14"/>
  <c r="J662" i="14"/>
  <c r="J663" i="14"/>
  <c r="J664" i="14"/>
  <c r="J665" i="14"/>
  <c r="J666" i="14"/>
  <c r="J667" i="14"/>
  <c r="J668" i="14"/>
  <c r="J669" i="14"/>
  <c r="J670" i="14"/>
  <c r="J671" i="14"/>
  <c r="J672" i="14"/>
  <c r="J673" i="14"/>
  <c r="J674" i="14"/>
  <c r="J675" i="14"/>
  <c r="J676" i="14"/>
  <c r="J677" i="14"/>
  <c r="J678" i="14"/>
  <c r="J679" i="14"/>
  <c r="J680" i="14"/>
  <c r="J681" i="14"/>
  <c r="J682" i="14"/>
  <c r="J683" i="14"/>
  <c r="J684" i="14"/>
  <c r="J685" i="14"/>
  <c r="J686" i="14"/>
  <c r="J687" i="14"/>
  <c r="J688" i="14"/>
  <c r="J689" i="14"/>
  <c r="J690" i="14"/>
  <c r="J691" i="14"/>
  <c r="J692" i="14"/>
  <c r="J693" i="14"/>
  <c r="J694" i="14"/>
  <c r="J695" i="14"/>
  <c r="J696" i="14"/>
  <c r="J697" i="14"/>
  <c r="J698" i="14"/>
  <c r="J699" i="14"/>
  <c r="J700" i="14"/>
  <c r="J701" i="14"/>
  <c r="J702" i="14"/>
  <c r="J703" i="14"/>
  <c r="J704" i="14"/>
  <c r="J705" i="14"/>
  <c r="J706" i="14"/>
  <c r="J707" i="14"/>
  <c r="J708" i="14"/>
  <c r="J709" i="14"/>
  <c r="J710" i="14"/>
  <c r="J711" i="14"/>
  <c r="J712" i="14"/>
  <c r="J713" i="14"/>
  <c r="J714" i="14"/>
  <c r="J715" i="14"/>
  <c r="J716" i="14"/>
  <c r="J717" i="14"/>
  <c r="J718" i="14"/>
  <c r="J719" i="14"/>
  <c r="J720" i="14"/>
  <c r="J721" i="14"/>
  <c r="J722" i="14"/>
  <c r="J723" i="14"/>
  <c r="J724" i="14"/>
  <c r="J725" i="14"/>
  <c r="J726" i="14"/>
  <c r="J727" i="14"/>
  <c r="J728" i="14"/>
  <c r="J729" i="14"/>
  <c r="J730" i="14"/>
  <c r="J731" i="14"/>
  <c r="J732" i="14"/>
  <c r="J733" i="14"/>
  <c r="J734" i="14"/>
  <c r="J735" i="14"/>
  <c r="J736" i="14"/>
  <c r="J737" i="14"/>
  <c r="J738" i="14"/>
  <c r="J739" i="14"/>
  <c r="J740" i="14"/>
  <c r="J741" i="14"/>
  <c r="J742" i="14"/>
  <c r="J743" i="14"/>
  <c r="J744" i="14"/>
  <c r="J745" i="14"/>
  <c r="J746" i="14"/>
  <c r="J747" i="14"/>
  <c r="J748" i="14"/>
  <c r="J749" i="14"/>
  <c r="J750" i="14"/>
  <c r="J751" i="14"/>
  <c r="J752" i="14"/>
  <c r="J753" i="14"/>
  <c r="J754" i="14"/>
  <c r="J755" i="14"/>
  <c r="J756" i="14"/>
  <c r="J757" i="14"/>
  <c r="J758" i="14"/>
  <c r="J759" i="14"/>
  <c r="J760" i="14"/>
  <c r="J761" i="14"/>
  <c r="J762" i="14"/>
  <c r="J763" i="14"/>
  <c r="J764" i="14"/>
  <c r="J765" i="14"/>
  <c r="J766" i="14"/>
  <c r="J767" i="14"/>
  <c r="J768" i="14"/>
  <c r="J769" i="14"/>
  <c r="J770" i="14"/>
  <c r="J771" i="14"/>
  <c r="J772" i="14"/>
  <c r="J773" i="14"/>
  <c r="J774" i="14"/>
  <c r="J775" i="14"/>
  <c r="J776" i="14"/>
  <c r="J777" i="14"/>
  <c r="J778" i="14"/>
  <c r="J779" i="14"/>
  <c r="J780" i="14"/>
  <c r="J781" i="14"/>
  <c r="J782" i="14"/>
  <c r="J783" i="14"/>
  <c r="J784" i="14"/>
  <c r="J785" i="14"/>
  <c r="J786" i="14"/>
  <c r="J787" i="14"/>
  <c r="J788" i="14"/>
  <c r="J789" i="14"/>
  <c r="J790" i="14"/>
  <c r="J791" i="14"/>
  <c r="J792" i="14"/>
  <c r="J793" i="14"/>
  <c r="J794" i="14"/>
  <c r="J795" i="14"/>
  <c r="J796" i="14"/>
  <c r="J797" i="14"/>
  <c r="J798" i="14"/>
  <c r="J799" i="14"/>
  <c r="J800" i="14"/>
  <c r="J801" i="14"/>
  <c r="J802" i="14"/>
  <c r="J803" i="14"/>
  <c r="J804" i="14"/>
  <c r="J805" i="14"/>
  <c r="J806" i="14"/>
  <c r="J807" i="14"/>
  <c r="J808" i="14"/>
  <c r="J809" i="14"/>
  <c r="J810" i="14"/>
  <c r="J811" i="14"/>
  <c r="J812" i="14"/>
  <c r="J813" i="14"/>
  <c r="J814" i="14"/>
  <c r="J815" i="14"/>
  <c r="J816" i="14"/>
  <c r="J817" i="14"/>
  <c r="J818" i="14"/>
  <c r="J819" i="14"/>
  <c r="J820" i="14"/>
  <c r="J821" i="14"/>
  <c r="J822" i="14"/>
  <c r="J823" i="14"/>
  <c r="J824" i="14"/>
  <c r="J825" i="14"/>
  <c r="J826" i="14"/>
  <c r="J827" i="14"/>
  <c r="J828" i="14"/>
  <c r="J829" i="14"/>
  <c r="J830" i="14"/>
  <c r="J831" i="14"/>
  <c r="J832" i="14"/>
  <c r="J833" i="14"/>
  <c r="J834" i="14"/>
  <c r="J835" i="14"/>
  <c r="J836" i="14"/>
  <c r="J837" i="14"/>
  <c r="J838" i="14"/>
  <c r="J839" i="14"/>
  <c r="J840" i="14"/>
  <c r="J841" i="14"/>
  <c r="J842" i="14"/>
  <c r="J843" i="14"/>
  <c r="J844" i="14"/>
  <c r="J845" i="14"/>
  <c r="J846" i="14"/>
  <c r="J847" i="14"/>
  <c r="J848" i="14"/>
  <c r="J849" i="14"/>
  <c r="J850" i="14"/>
  <c r="J851" i="14"/>
  <c r="J852" i="14"/>
  <c r="J853" i="14"/>
  <c r="J854" i="14"/>
  <c r="J855" i="14"/>
  <c r="J856" i="14"/>
  <c r="J857" i="14"/>
  <c r="J858" i="14"/>
  <c r="J859" i="14"/>
  <c r="J860" i="14"/>
  <c r="J861" i="14"/>
  <c r="J862" i="14"/>
  <c r="J863" i="14"/>
  <c r="J864" i="14"/>
  <c r="J865" i="14"/>
  <c r="J866" i="14"/>
  <c r="J867" i="14"/>
  <c r="J868" i="14"/>
  <c r="J869" i="14"/>
  <c r="J870" i="14"/>
  <c r="J871" i="14"/>
  <c r="J872" i="14"/>
  <c r="J873" i="14"/>
  <c r="J874" i="14"/>
  <c r="J875" i="14"/>
  <c r="J876" i="14"/>
  <c r="J877" i="14"/>
  <c r="J878" i="14"/>
  <c r="J879" i="14"/>
  <c r="J880" i="14"/>
  <c r="J881" i="14"/>
  <c r="J882" i="14"/>
  <c r="J883" i="14"/>
  <c r="J884" i="14"/>
  <c r="J885" i="14"/>
  <c r="J886" i="14"/>
  <c r="J887" i="14"/>
  <c r="J888" i="14"/>
  <c r="J889" i="14"/>
  <c r="J890" i="14"/>
  <c r="J891" i="14"/>
  <c r="J892" i="14"/>
  <c r="J893" i="14"/>
  <c r="J894" i="14"/>
  <c r="J895" i="14"/>
  <c r="J896" i="14"/>
  <c r="J897" i="14"/>
  <c r="J898" i="14"/>
  <c r="J899" i="14"/>
  <c r="J900" i="14"/>
  <c r="J901" i="14"/>
  <c r="J902" i="14"/>
  <c r="J903" i="14"/>
  <c r="J904" i="14"/>
  <c r="J905" i="14"/>
  <c r="J906" i="14"/>
  <c r="J907" i="14"/>
  <c r="J908" i="14"/>
  <c r="J909" i="14"/>
  <c r="J910" i="14"/>
  <c r="J911" i="14"/>
  <c r="J912" i="14"/>
  <c r="J913" i="14"/>
  <c r="J914" i="14"/>
  <c r="J915" i="14"/>
  <c r="J916" i="14"/>
  <c r="J917" i="14"/>
  <c r="J918" i="14"/>
  <c r="J919" i="14"/>
  <c r="J920" i="14"/>
  <c r="J921" i="14"/>
  <c r="J922" i="14"/>
  <c r="J923" i="14"/>
  <c r="J924" i="14"/>
  <c r="J925" i="14"/>
  <c r="J926" i="14"/>
  <c r="J927" i="14"/>
  <c r="J928" i="14"/>
  <c r="J929" i="14"/>
  <c r="J930" i="14"/>
  <c r="J931" i="14"/>
  <c r="J932" i="14"/>
  <c r="J933" i="14"/>
  <c r="J934" i="14"/>
  <c r="J935" i="14"/>
  <c r="J936" i="14"/>
  <c r="J937" i="14"/>
  <c r="J938" i="14"/>
  <c r="J939" i="14"/>
  <c r="J940" i="14"/>
  <c r="J941" i="14"/>
  <c r="J942" i="14"/>
  <c r="J943" i="14"/>
  <c r="J944" i="14"/>
  <c r="J945" i="14"/>
  <c r="J946" i="14"/>
  <c r="J947" i="14"/>
  <c r="J948" i="14"/>
  <c r="J949" i="14"/>
  <c r="J950" i="14"/>
  <c r="J951" i="14"/>
  <c r="J952" i="14"/>
  <c r="J953" i="14"/>
  <c r="J954" i="14"/>
  <c r="J955" i="14"/>
  <c r="J956" i="14"/>
  <c r="J957" i="14"/>
  <c r="J958" i="14"/>
  <c r="J959" i="14"/>
  <c r="J960" i="14"/>
  <c r="J961" i="14"/>
  <c r="J962" i="14"/>
  <c r="J963" i="14"/>
  <c r="J964" i="14"/>
  <c r="J965" i="14"/>
  <c r="J966" i="14"/>
  <c r="J967" i="14"/>
  <c r="J968" i="14"/>
  <c r="J969" i="14"/>
  <c r="J970" i="14"/>
  <c r="J971" i="14"/>
  <c r="J972" i="14"/>
  <c r="J973" i="14"/>
  <c r="J974" i="14"/>
  <c r="J975" i="14"/>
  <c r="J976" i="14"/>
  <c r="J977" i="14"/>
  <c r="J978" i="14"/>
  <c r="J979" i="14"/>
  <c r="J980" i="14"/>
  <c r="J981" i="14"/>
  <c r="J982" i="14"/>
  <c r="J983" i="14"/>
  <c r="J984" i="14"/>
  <c r="J985" i="14"/>
  <c r="J986" i="14"/>
  <c r="J987" i="14"/>
  <c r="J988" i="14"/>
  <c r="J989" i="14"/>
  <c r="J990" i="14"/>
  <c r="J991" i="14"/>
  <c r="J992" i="14"/>
  <c r="J993" i="14"/>
  <c r="J994" i="14"/>
  <c r="J995" i="14"/>
  <c r="J996" i="14"/>
  <c r="J997" i="14"/>
  <c r="J998" i="14"/>
  <c r="J999" i="14"/>
  <c r="J1000" i="14"/>
  <c r="J1001" i="14"/>
  <c r="J1002" i="14"/>
  <c r="J1003" i="14"/>
  <c r="J1004" i="14"/>
  <c r="J1005" i="14"/>
  <c r="J1006" i="14"/>
  <c r="J1007" i="14"/>
  <c r="J1008" i="14"/>
  <c r="J1009" i="14"/>
  <c r="J1010" i="14"/>
  <c r="J1011" i="14"/>
  <c r="J1012" i="14"/>
  <c r="J1013" i="14"/>
  <c r="J1014" i="14"/>
  <c r="J1015" i="14"/>
  <c r="J1016" i="14"/>
  <c r="J1017" i="14"/>
  <c r="J1018" i="14"/>
  <c r="J1019" i="14"/>
  <c r="J1020" i="14"/>
  <c r="J1021" i="14"/>
  <c r="J1022" i="14"/>
  <c r="J1023" i="14"/>
  <c r="J1024" i="14"/>
  <c r="J1025" i="14"/>
  <c r="J1026" i="14"/>
  <c r="J1027" i="14"/>
  <c r="J1028" i="14"/>
  <c r="J1029" i="14"/>
  <c r="J1030" i="14"/>
  <c r="J1031" i="14"/>
  <c r="J1032" i="14"/>
  <c r="J1033" i="14"/>
  <c r="J1034" i="14"/>
  <c r="J1035" i="14"/>
  <c r="J1036" i="14"/>
  <c r="J1037" i="14"/>
  <c r="J1038" i="14"/>
  <c r="J1039" i="14"/>
  <c r="J1040" i="14"/>
  <c r="J1041" i="14"/>
  <c r="J1042" i="14"/>
  <c r="J1043" i="14"/>
  <c r="J1044" i="14"/>
  <c r="J1045" i="14"/>
  <c r="J1046" i="14"/>
  <c r="J1047" i="14"/>
  <c r="J1048" i="14"/>
  <c r="J1049" i="14"/>
  <c r="J1050" i="14"/>
  <c r="J1051" i="14"/>
  <c r="J1052" i="14"/>
  <c r="J1053" i="14"/>
  <c r="J1054" i="14"/>
  <c r="J1055" i="14"/>
  <c r="J1056" i="14"/>
  <c r="J1057" i="14"/>
  <c r="J1058" i="14"/>
  <c r="J1059" i="14"/>
  <c r="J1060" i="14"/>
  <c r="J1061" i="14"/>
  <c r="J1062" i="14"/>
  <c r="J1063" i="14"/>
  <c r="J1064" i="14"/>
  <c r="J1065" i="14"/>
  <c r="J1066" i="14"/>
  <c r="J1067" i="14"/>
  <c r="J1068" i="14"/>
  <c r="J1069" i="14"/>
  <c r="J1070" i="14"/>
  <c r="J1071" i="14"/>
  <c r="J1072" i="14"/>
  <c r="J1073" i="14"/>
  <c r="J1074" i="14"/>
  <c r="J1075" i="14"/>
  <c r="J1076" i="14"/>
  <c r="J1077" i="14"/>
  <c r="J1078" i="14"/>
  <c r="J1079" i="14"/>
  <c r="J1080" i="14"/>
  <c r="J1081" i="14"/>
  <c r="J1082" i="14"/>
  <c r="J1083" i="14"/>
  <c r="J1084" i="14"/>
  <c r="J1085" i="14"/>
  <c r="J1086" i="14"/>
  <c r="J1087" i="14"/>
  <c r="J1088" i="14"/>
  <c r="J1089" i="14"/>
  <c r="J1090" i="14"/>
  <c r="J1091" i="14"/>
  <c r="J1092" i="14"/>
  <c r="J1093" i="14"/>
  <c r="J1094" i="14"/>
  <c r="J1095" i="14"/>
  <c r="J1096" i="14"/>
  <c r="J1097" i="14"/>
  <c r="J1098" i="14"/>
  <c r="J1099" i="14"/>
  <c r="J1100" i="14"/>
  <c r="J1101" i="14"/>
  <c r="J1102" i="14"/>
  <c r="J1103" i="14"/>
  <c r="J1104" i="14"/>
  <c r="J1105" i="14"/>
  <c r="J1106" i="14"/>
  <c r="J1107" i="14"/>
  <c r="J1108" i="14"/>
  <c r="J1109" i="14"/>
  <c r="J1110" i="14"/>
  <c r="J1111" i="14"/>
  <c r="J1112" i="14"/>
  <c r="J1113" i="14"/>
  <c r="J1114" i="14"/>
  <c r="J1115" i="14"/>
  <c r="J1116" i="14"/>
  <c r="J1117" i="14"/>
  <c r="J1118" i="14"/>
  <c r="J1119" i="14"/>
  <c r="J1120" i="14"/>
  <c r="J1121" i="14"/>
  <c r="J1122" i="14"/>
  <c r="J1123" i="14"/>
  <c r="J1124" i="14"/>
  <c r="J1125" i="14"/>
  <c r="J1126" i="14"/>
  <c r="J1127" i="14"/>
  <c r="J1128" i="14"/>
  <c r="J1129" i="14"/>
  <c r="J1130" i="14"/>
  <c r="J1131" i="14"/>
  <c r="J1132" i="14"/>
  <c r="J1133" i="14"/>
  <c r="J1134" i="14"/>
  <c r="J1135" i="14"/>
  <c r="J1136" i="14"/>
  <c r="J1137" i="14"/>
  <c r="J1138" i="14"/>
  <c r="J1139" i="14"/>
  <c r="J1140" i="14"/>
  <c r="J1141" i="14"/>
  <c r="J1142" i="14"/>
  <c r="J1143" i="14"/>
  <c r="J1144" i="14"/>
  <c r="J1145" i="14"/>
  <c r="J1146" i="14"/>
  <c r="J1147" i="14"/>
  <c r="J1148" i="14"/>
  <c r="J1149" i="14"/>
  <c r="J1150" i="14"/>
  <c r="J1151" i="14"/>
  <c r="J1152" i="14"/>
  <c r="J1153" i="14"/>
  <c r="J1154" i="14"/>
  <c r="J1155" i="14"/>
  <c r="J1156" i="14"/>
  <c r="J1157" i="14"/>
  <c r="J1158" i="14"/>
  <c r="J1159" i="14"/>
  <c r="J1160" i="14"/>
  <c r="J1161" i="14"/>
  <c r="J1162" i="14"/>
  <c r="J1163" i="14"/>
  <c r="J1164" i="14"/>
  <c r="J1165" i="14"/>
  <c r="J1166" i="14"/>
  <c r="J1167" i="14"/>
  <c r="J1168" i="14"/>
  <c r="J1169" i="14"/>
  <c r="J1170" i="14"/>
  <c r="J1171" i="14"/>
  <c r="J1172" i="14"/>
  <c r="J1173" i="14"/>
  <c r="J1174" i="14"/>
  <c r="J1175" i="14"/>
  <c r="J1176" i="14"/>
  <c r="J1177" i="14"/>
  <c r="J1178" i="14"/>
  <c r="J1179" i="14"/>
  <c r="J1180" i="14"/>
  <c r="J1181" i="14"/>
  <c r="J1182" i="14"/>
  <c r="J1183" i="14"/>
  <c r="J1184" i="14"/>
  <c r="J1185" i="14"/>
  <c r="J1186" i="14"/>
  <c r="J1187" i="14"/>
  <c r="J1188" i="14"/>
  <c r="J1189" i="14"/>
  <c r="J1190" i="14"/>
  <c r="J1191" i="14"/>
  <c r="J1192" i="14"/>
  <c r="J1193" i="14"/>
  <c r="J1194" i="14"/>
  <c r="J1195" i="14"/>
  <c r="J1196" i="14"/>
  <c r="J1197" i="14"/>
  <c r="J1198" i="14"/>
  <c r="J1199" i="14"/>
  <c r="J1200" i="14"/>
  <c r="J1201" i="14"/>
  <c r="J1202" i="14"/>
  <c r="J1203" i="14"/>
  <c r="J1204" i="14"/>
  <c r="J1205" i="14"/>
  <c r="J1206" i="14"/>
  <c r="J1207" i="14"/>
  <c r="J1208" i="14"/>
  <c r="J1209" i="14"/>
  <c r="J1210" i="14"/>
  <c r="J1211" i="14"/>
  <c r="J1212" i="14"/>
  <c r="J1213" i="14"/>
  <c r="J1214" i="14"/>
  <c r="J1215" i="14"/>
  <c r="J1216" i="14"/>
  <c r="J1217" i="14"/>
  <c r="J1218" i="14"/>
  <c r="J1219" i="14"/>
  <c r="J1220" i="14"/>
  <c r="J1221" i="14"/>
  <c r="J1222" i="14"/>
  <c r="J1223" i="14"/>
  <c r="J1224" i="14"/>
  <c r="J1225" i="14"/>
  <c r="J1226" i="14"/>
  <c r="J1227" i="14"/>
  <c r="J1228" i="14"/>
  <c r="J1229" i="14"/>
  <c r="J1230" i="14"/>
  <c r="J1231" i="14"/>
  <c r="J1232" i="14"/>
  <c r="J1233" i="14"/>
  <c r="J1234" i="14"/>
  <c r="J1235" i="14"/>
  <c r="J1236" i="14"/>
  <c r="J1237" i="14"/>
  <c r="J1238" i="14"/>
  <c r="J1239" i="14"/>
  <c r="J1240" i="14"/>
  <c r="J1241" i="14"/>
  <c r="J1242" i="14"/>
  <c r="J1243" i="14"/>
  <c r="J1244" i="14"/>
  <c r="J1245" i="14"/>
  <c r="J1246" i="14"/>
  <c r="J1247" i="14"/>
  <c r="J1248" i="14"/>
  <c r="J1249" i="14"/>
  <c r="J1250" i="14"/>
  <c r="J1251" i="14"/>
  <c r="J1252" i="14"/>
  <c r="J1253" i="14"/>
  <c r="J1254" i="14"/>
  <c r="J1255" i="14"/>
  <c r="J1256" i="14"/>
  <c r="J1257" i="14"/>
  <c r="J1258" i="14"/>
  <c r="J1259" i="14"/>
  <c r="J1260" i="14"/>
  <c r="J1261" i="14"/>
  <c r="J1262" i="14"/>
  <c r="J1263" i="14"/>
  <c r="J1264" i="14"/>
  <c r="J1265" i="14"/>
  <c r="J1266" i="14"/>
  <c r="J1267" i="14"/>
  <c r="J1268" i="14"/>
  <c r="J1269" i="14"/>
  <c r="J1270" i="14"/>
  <c r="J1271" i="14"/>
  <c r="J1272" i="14"/>
  <c r="J1273" i="14"/>
  <c r="J1274" i="14"/>
  <c r="J1275" i="14"/>
  <c r="J1276" i="14"/>
  <c r="J1277" i="14"/>
  <c r="J1278" i="14"/>
  <c r="J1279" i="14"/>
  <c r="J1280" i="14"/>
  <c r="J1281" i="14"/>
  <c r="J1282" i="14"/>
  <c r="J1283" i="14"/>
  <c r="J1284" i="14"/>
  <c r="J1285" i="14"/>
  <c r="J1286" i="14"/>
  <c r="J1287" i="14"/>
  <c r="J1288" i="14"/>
  <c r="J1289" i="14"/>
  <c r="J1290" i="14"/>
  <c r="J1291" i="14"/>
  <c r="J1292" i="14"/>
  <c r="J1293" i="14"/>
  <c r="J1294" i="14"/>
  <c r="J1295" i="14"/>
  <c r="J1296" i="14"/>
  <c r="J1297" i="14"/>
  <c r="J1298" i="14"/>
  <c r="J1299" i="14"/>
  <c r="J1300" i="14"/>
  <c r="J1301" i="14"/>
  <c r="J1302" i="14"/>
  <c r="J1303" i="14"/>
  <c r="J1304" i="14"/>
  <c r="J1305" i="14"/>
  <c r="J1306" i="14"/>
  <c r="J1307" i="14"/>
  <c r="J1308" i="14"/>
  <c r="J1309" i="14"/>
  <c r="J1310" i="14"/>
  <c r="J1311" i="14"/>
  <c r="J1312" i="14"/>
  <c r="J1313" i="14"/>
  <c r="J1314" i="14"/>
  <c r="J1315" i="14"/>
  <c r="J1316" i="14"/>
  <c r="J1317" i="14"/>
  <c r="J1318" i="14"/>
  <c r="J1319" i="14"/>
  <c r="J1320" i="14"/>
  <c r="J1321" i="14"/>
  <c r="J1322" i="14"/>
  <c r="J1323" i="14"/>
  <c r="J1324" i="14"/>
  <c r="J1325" i="14"/>
  <c r="J1326" i="14"/>
  <c r="J1327" i="14"/>
  <c r="J1328" i="14"/>
  <c r="J1329" i="14"/>
  <c r="J1330" i="14"/>
  <c r="J1331" i="14"/>
  <c r="J1332" i="14"/>
  <c r="J1333" i="14"/>
  <c r="J1334" i="14"/>
  <c r="J1335" i="14"/>
  <c r="J1336" i="14"/>
  <c r="J1337" i="14"/>
  <c r="J1338" i="14"/>
  <c r="J1339" i="14"/>
  <c r="J1340" i="14"/>
  <c r="J1341" i="14"/>
  <c r="J1342" i="14"/>
  <c r="J1343" i="14"/>
  <c r="J1344" i="14"/>
  <c r="J1345" i="14"/>
  <c r="J1346" i="14"/>
  <c r="J1347" i="14"/>
  <c r="J1348" i="14"/>
  <c r="J1349" i="14"/>
  <c r="J1350" i="14"/>
  <c r="J1351" i="14"/>
  <c r="J1352" i="14"/>
  <c r="J1353" i="14"/>
  <c r="J1354" i="14"/>
  <c r="J1355" i="14"/>
  <c r="J1356" i="14"/>
  <c r="J1357" i="14"/>
  <c r="J1358" i="14"/>
  <c r="J1359" i="14"/>
  <c r="J1360" i="14"/>
  <c r="J1361" i="14"/>
  <c r="J1362" i="14"/>
  <c r="J1363" i="14"/>
  <c r="J1364" i="14"/>
  <c r="J1365" i="14"/>
  <c r="J1366" i="14"/>
  <c r="J1367" i="14"/>
  <c r="J1368" i="14"/>
  <c r="J1369" i="14"/>
  <c r="J1370" i="14"/>
  <c r="J1371" i="14"/>
  <c r="J1372" i="14"/>
  <c r="J1373" i="14"/>
  <c r="J1374" i="14"/>
  <c r="J1375" i="14"/>
  <c r="J1376" i="14"/>
  <c r="J1377" i="14"/>
  <c r="J1378" i="14"/>
  <c r="J1379" i="14"/>
  <c r="J1380" i="14"/>
  <c r="J1381" i="14"/>
  <c r="J1382" i="14"/>
  <c r="J1383" i="14"/>
  <c r="J1384" i="14"/>
  <c r="J1385" i="14"/>
  <c r="J1386" i="14"/>
  <c r="J1387" i="14"/>
  <c r="J1388" i="14"/>
  <c r="J1389" i="14"/>
  <c r="J1390" i="14"/>
  <c r="J1391" i="14"/>
  <c r="J1392" i="14"/>
  <c r="J1393" i="14"/>
  <c r="J1394" i="14"/>
  <c r="J1395" i="14"/>
  <c r="J1396" i="14"/>
  <c r="J1397" i="14"/>
  <c r="J1398" i="14"/>
  <c r="J1399" i="14"/>
  <c r="J1400" i="14"/>
  <c r="J1401" i="14"/>
  <c r="J1402" i="14"/>
  <c r="J1403" i="14"/>
  <c r="J1404" i="14"/>
  <c r="J1405" i="14"/>
  <c r="J1406" i="14"/>
  <c r="J1407" i="14"/>
  <c r="J1408" i="14"/>
  <c r="J1409" i="14"/>
  <c r="J1410" i="14"/>
  <c r="J1411" i="14"/>
  <c r="J1412" i="14"/>
  <c r="J1413" i="14"/>
  <c r="J1414" i="14"/>
  <c r="J1415" i="14"/>
  <c r="J1416" i="14"/>
  <c r="J1417" i="14"/>
  <c r="J1418" i="14"/>
  <c r="J1419" i="14"/>
  <c r="J1420" i="14"/>
  <c r="J1421" i="14"/>
  <c r="J1422" i="14"/>
  <c r="J1423" i="14"/>
  <c r="J1424" i="14"/>
  <c r="J1425" i="14"/>
  <c r="J1426" i="14"/>
  <c r="J1427" i="14"/>
  <c r="J1428" i="14"/>
  <c r="J1429" i="14"/>
  <c r="J1430" i="14"/>
  <c r="J1431" i="14"/>
  <c r="J1432" i="14"/>
  <c r="J1433" i="14"/>
  <c r="J1434" i="14"/>
  <c r="J1435" i="14"/>
  <c r="J1436" i="14"/>
  <c r="J1437" i="14"/>
  <c r="J1438" i="14"/>
  <c r="J1439" i="14"/>
  <c r="J1440" i="14"/>
  <c r="J1441" i="14"/>
  <c r="J1442" i="14"/>
  <c r="J1443" i="14"/>
  <c r="J1444" i="14"/>
  <c r="J1445" i="14"/>
  <c r="J1446" i="14"/>
  <c r="J1447" i="14"/>
  <c r="J1448" i="14"/>
  <c r="J1449" i="14"/>
  <c r="J1450" i="14"/>
  <c r="J1451" i="14"/>
  <c r="J1452" i="14"/>
  <c r="J1453" i="14"/>
  <c r="J1454" i="14"/>
  <c r="J1455" i="14"/>
  <c r="J1456" i="14"/>
  <c r="J1457" i="14"/>
  <c r="J1458" i="14"/>
  <c r="J1459" i="14"/>
  <c r="J1460" i="14"/>
  <c r="J1461" i="14"/>
  <c r="J1462" i="14"/>
  <c r="J1463" i="14"/>
  <c r="J1464" i="14"/>
  <c r="J1465" i="14"/>
  <c r="J1466" i="14"/>
  <c r="J1467" i="14"/>
  <c r="J1468" i="14"/>
  <c r="J1469" i="14"/>
  <c r="J1470" i="14"/>
  <c r="J1471" i="14"/>
  <c r="J1472" i="14"/>
  <c r="J1473" i="14"/>
  <c r="J1474" i="14"/>
  <c r="J1475" i="14"/>
  <c r="J1476" i="14"/>
  <c r="J1477" i="14"/>
  <c r="J1478" i="14"/>
  <c r="J1479" i="14"/>
  <c r="J1480" i="14"/>
  <c r="J1481" i="14"/>
  <c r="J1482" i="14"/>
  <c r="J1483" i="14"/>
  <c r="J1484" i="14"/>
  <c r="J1485" i="14"/>
  <c r="J1486" i="14"/>
  <c r="J1487" i="14"/>
  <c r="J1488" i="14"/>
  <c r="J1489" i="14"/>
  <c r="J1490" i="14"/>
  <c r="J1491" i="14"/>
  <c r="J1492" i="14"/>
  <c r="J1493" i="14"/>
  <c r="J1494" i="14"/>
  <c r="J1495" i="14"/>
  <c r="J1496" i="14"/>
  <c r="J1497" i="14"/>
  <c r="J1498" i="14"/>
  <c r="J1499" i="14"/>
  <c r="J1500" i="14"/>
  <c r="J1501" i="14"/>
  <c r="J1502" i="14"/>
  <c r="J1503" i="14"/>
  <c r="J1504" i="14"/>
  <c r="J1505" i="14"/>
  <c r="J1506" i="14"/>
  <c r="J1507" i="14"/>
  <c r="J1508" i="14"/>
  <c r="J1509" i="14"/>
  <c r="J1510" i="14"/>
  <c r="J1511" i="14"/>
  <c r="J1512" i="14"/>
  <c r="J1513" i="14"/>
  <c r="J1514" i="14"/>
  <c r="J1515" i="14"/>
  <c r="J1516" i="14"/>
  <c r="J1517" i="14"/>
  <c r="J1518" i="14"/>
  <c r="J1519" i="14"/>
  <c r="J1520" i="14"/>
  <c r="J1521" i="14"/>
  <c r="J1522" i="14"/>
  <c r="J1523" i="14"/>
  <c r="J1524" i="14"/>
  <c r="J1525" i="14"/>
  <c r="J1526" i="14"/>
  <c r="J1527" i="14"/>
  <c r="J1528" i="14"/>
  <c r="J1529" i="14"/>
  <c r="J1530" i="14"/>
  <c r="J1531" i="14"/>
  <c r="J1532" i="14"/>
  <c r="J1533" i="14"/>
  <c r="J1534" i="14"/>
  <c r="J1535" i="14"/>
  <c r="J1536" i="14"/>
  <c r="J1537" i="14"/>
  <c r="J1538" i="14"/>
  <c r="J1539" i="14"/>
  <c r="J1540" i="14"/>
  <c r="J1541" i="14"/>
  <c r="J1542" i="14"/>
  <c r="J1543" i="14"/>
  <c r="J1544" i="14"/>
  <c r="J1545" i="14"/>
  <c r="J1546" i="14"/>
  <c r="J1547" i="14"/>
  <c r="J1548" i="14"/>
  <c r="J1549" i="14"/>
  <c r="J1550" i="14"/>
  <c r="J1551" i="14"/>
  <c r="J1552" i="14"/>
  <c r="J1553" i="14"/>
  <c r="J1554" i="14"/>
  <c r="J1555" i="14"/>
  <c r="J1556" i="14"/>
  <c r="J1557" i="14"/>
  <c r="J1558" i="14"/>
  <c r="J1559" i="14"/>
  <c r="J1560" i="14"/>
  <c r="J1561" i="14"/>
  <c r="J1562" i="14"/>
  <c r="J1563" i="14"/>
  <c r="J1564" i="14"/>
  <c r="J1565" i="14"/>
  <c r="J1566" i="14"/>
  <c r="J1567" i="14"/>
  <c r="J1568" i="14"/>
  <c r="J1569" i="14"/>
  <c r="J1570" i="14"/>
  <c r="J1571" i="14"/>
  <c r="J1572" i="14"/>
  <c r="J1573" i="14"/>
  <c r="J1574" i="14"/>
  <c r="J1575" i="14"/>
  <c r="J1576" i="14"/>
  <c r="J1577" i="14"/>
  <c r="J1578" i="14"/>
  <c r="J1579" i="14"/>
  <c r="J1580" i="14"/>
  <c r="J1581" i="14"/>
  <c r="J1582" i="14"/>
  <c r="J1583" i="14"/>
  <c r="J1584" i="14"/>
  <c r="J1585" i="14"/>
  <c r="J1586" i="14"/>
  <c r="J1587" i="14"/>
  <c r="J1588" i="14"/>
  <c r="J1589" i="14"/>
  <c r="J1590" i="14"/>
  <c r="J1591" i="14"/>
  <c r="J1592" i="14"/>
  <c r="J1593" i="14"/>
  <c r="J1594" i="14"/>
  <c r="J1595" i="14"/>
  <c r="J1596" i="14"/>
  <c r="J1597" i="14"/>
  <c r="J1598" i="14"/>
  <c r="J1599" i="14"/>
  <c r="J1600" i="14"/>
  <c r="J1601" i="14"/>
  <c r="J1602" i="14"/>
  <c r="J1603" i="14"/>
  <c r="J1604" i="14"/>
  <c r="J1605" i="14"/>
  <c r="J1606" i="14"/>
  <c r="J1607" i="14"/>
  <c r="J1608" i="14"/>
  <c r="J1609" i="14"/>
  <c r="J1610" i="14"/>
  <c r="J1611" i="14"/>
  <c r="J1612" i="14"/>
  <c r="J1613" i="14"/>
  <c r="J1614" i="14"/>
  <c r="J1615" i="14"/>
  <c r="J1616" i="14"/>
  <c r="J1617" i="14"/>
  <c r="J1618" i="14"/>
  <c r="J1619" i="14"/>
  <c r="J1620" i="14"/>
  <c r="J1621" i="14"/>
  <c r="J1622" i="14"/>
  <c r="J1623" i="14"/>
  <c r="J1624" i="14"/>
  <c r="J1625" i="14"/>
  <c r="J1626" i="14"/>
  <c r="J1627" i="14"/>
  <c r="J1628" i="14"/>
  <c r="J1629" i="14"/>
  <c r="J1630" i="14"/>
  <c r="J1631" i="14"/>
  <c r="J1632" i="14"/>
  <c r="J1633" i="14"/>
  <c r="J1634" i="14"/>
  <c r="J1635" i="14"/>
  <c r="J1636" i="14"/>
  <c r="J1637" i="14"/>
  <c r="J1638" i="14"/>
  <c r="J1639" i="14"/>
  <c r="J1640" i="14"/>
  <c r="J1641" i="14"/>
  <c r="J1642" i="14"/>
  <c r="J1643" i="14"/>
  <c r="J1644" i="14"/>
  <c r="J1645" i="14"/>
  <c r="J1646" i="14"/>
  <c r="J1647" i="14"/>
  <c r="J1648" i="14"/>
  <c r="J1649" i="14"/>
  <c r="J1650" i="14"/>
  <c r="J1651" i="14"/>
  <c r="J1652" i="14"/>
  <c r="J1653" i="14"/>
  <c r="J1654" i="14"/>
  <c r="J1655" i="14"/>
  <c r="J1656" i="14"/>
  <c r="J1657" i="14"/>
  <c r="J1658" i="14"/>
  <c r="J1659" i="14"/>
  <c r="J1660" i="14"/>
  <c r="J1661" i="14"/>
  <c r="J1662" i="14"/>
  <c r="L56" i="47" s="1"/>
  <c r="J1663" i="14"/>
  <c r="J1664" i="14"/>
  <c r="J1665" i="14"/>
  <c r="J1666" i="14"/>
  <c r="J1667" i="14"/>
  <c r="J1668" i="14"/>
  <c r="J1669" i="14"/>
  <c r="J1670" i="14"/>
  <c r="J1671" i="14"/>
  <c r="J1672" i="14"/>
  <c r="J1673" i="14"/>
  <c r="J1674" i="14"/>
  <c r="J1675" i="14"/>
  <c r="J1676" i="14"/>
  <c r="J1677" i="14"/>
  <c r="J1678" i="14"/>
  <c r="J1679" i="14"/>
  <c r="J1680" i="14"/>
  <c r="J1681" i="14"/>
  <c r="J1682" i="14"/>
  <c r="J1683" i="14"/>
  <c r="J1684" i="14"/>
  <c r="J1685" i="14"/>
  <c r="J1686" i="14"/>
  <c r="J1687" i="14"/>
  <c r="J1688" i="14"/>
  <c r="J1689" i="14"/>
  <c r="J1690" i="14"/>
  <c r="J1691" i="14"/>
  <c r="J1692" i="14"/>
  <c r="J1693" i="14"/>
  <c r="J1694" i="14"/>
  <c r="J1695" i="14"/>
  <c r="J1696" i="14"/>
  <c r="J1697" i="14"/>
  <c r="J1698" i="14"/>
  <c r="J1699" i="14"/>
  <c r="J1700" i="14"/>
  <c r="J1701" i="14"/>
  <c r="J1702" i="14"/>
  <c r="J1703" i="14"/>
  <c r="J1704" i="14"/>
  <c r="J1705" i="14"/>
  <c r="J1706" i="14"/>
  <c r="J1707" i="14"/>
  <c r="J1708" i="14"/>
  <c r="J1709" i="14"/>
  <c r="J1710" i="14"/>
  <c r="J1711" i="14"/>
  <c r="J1712" i="14"/>
  <c r="J1713" i="14"/>
  <c r="J1714" i="14"/>
  <c r="J1715" i="14"/>
  <c r="J1716" i="14"/>
  <c r="J1717" i="14"/>
  <c r="J1718" i="14"/>
  <c r="J1719" i="14"/>
  <c r="J1720" i="14"/>
  <c r="J1721" i="14"/>
  <c r="J1722" i="14"/>
  <c r="J1723" i="14"/>
  <c r="J1724" i="14"/>
  <c r="J1725" i="14"/>
  <c r="J1726" i="14"/>
  <c r="J1727" i="14"/>
  <c r="J1728" i="14"/>
  <c r="J1729" i="14"/>
  <c r="J1730" i="14"/>
  <c r="J1731" i="14"/>
  <c r="J1732" i="14"/>
  <c r="J1733" i="14"/>
  <c r="J1734" i="14"/>
  <c r="J1735" i="14"/>
  <c r="J1736" i="14"/>
  <c r="J1737" i="14"/>
  <c r="J1738" i="14"/>
  <c r="J1739" i="14"/>
  <c r="J1740" i="14"/>
  <c r="J1741" i="14"/>
  <c r="J1742" i="14"/>
  <c r="J1743" i="14"/>
  <c r="J1744" i="14"/>
  <c r="J1745" i="14"/>
  <c r="J1746" i="14"/>
  <c r="J1747" i="14"/>
  <c r="J1748" i="14"/>
  <c r="J1749" i="14"/>
  <c r="J1750" i="14"/>
  <c r="J1751" i="14"/>
  <c r="J1752" i="14"/>
  <c r="J1753" i="14"/>
  <c r="J1754" i="14"/>
  <c r="J1755" i="14"/>
  <c r="J1756" i="14"/>
  <c r="J1757" i="14"/>
  <c r="J1758" i="14"/>
  <c r="J1759" i="14"/>
  <c r="J1760" i="14"/>
  <c r="J1761" i="14"/>
  <c r="J1762" i="14"/>
  <c r="J1763" i="14"/>
  <c r="J1764" i="14"/>
  <c r="J1765" i="14"/>
  <c r="J1766" i="14"/>
  <c r="J1767" i="14"/>
  <c r="J1768" i="14"/>
  <c r="J1769" i="14"/>
  <c r="J1770" i="14"/>
  <c r="J1771" i="14"/>
  <c r="J1772" i="14"/>
  <c r="J1773" i="14"/>
  <c r="J1774" i="14"/>
  <c r="J1775" i="14"/>
  <c r="J1776" i="14"/>
  <c r="J1777" i="14"/>
  <c r="J1778" i="14"/>
  <c r="J1779" i="14"/>
  <c r="J1780" i="14"/>
  <c r="J1781" i="14"/>
  <c r="J1782" i="14"/>
  <c r="J1783" i="14"/>
  <c r="J1784" i="14"/>
  <c r="J1785" i="14"/>
  <c r="J1786" i="14"/>
  <c r="J1787" i="14"/>
  <c r="J1788" i="14"/>
  <c r="J1789" i="14"/>
  <c r="J1790" i="14"/>
  <c r="J1791" i="14"/>
  <c r="J1792" i="14"/>
  <c r="J1793" i="14"/>
  <c r="J1794" i="14"/>
  <c r="J1795" i="14"/>
  <c r="J1796" i="14"/>
  <c r="J1797" i="14"/>
  <c r="J1798" i="14"/>
  <c r="J1799" i="14"/>
  <c r="J1800" i="14"/>
  <c r="J1801" i="14"/>
  <c r="J1802" i="14"/>
  <c r="J1803" i="14"/>
  <c r="J1804" i="14"/>
  <c r="J1805" i="14"/>
  <c r="J1806" i="14"/>
  <c r="J1807" i="14"/>
  <c r="J1808" i="14"/>
  <c r="J1809" i="14"/>
  <c r="J1810" i="14"/>
  <c r="J1811" i="14"/>
  <c r="J1812" i="14"/>
  <c r="J1813" i="14"/>
  <c r="J1814" i="14"/>
  <c r="J1815" i="14"/>
  <c r="J1816" i="14"/>
  <c r="J1817" i="14"/>
  <c r="J1818" i="14"/>
  <c r="J1819" i="14"/>
  <c r="J1820" i="14"/>
  <c r="J1821" i="14"/>
  <c r="J1822" i="14"/>
  <c r="J1823" i="14"/>
  <c r="J1824" i="14"/>
  <c r="J1825" i="14"/>
  <c r="J1826" i="14"/>
  <c r="J1827" i="14"/>
  <c r="J1828" i="14"/>
  <c r="J1829" i="14"/>
  <c r="J1830" i="14"/>
  <c r="J1831" i="14"/>
  <c r="J1832" i="14"/>
  <c r="J1833" i="14"/>
  <c r="J1834" i="14"/>
  <c r="J1835" i="14"/>
  <c r="J1836" i="14"/>
  <c r="J1837" i="14"/>
  <c r="J1838" i="14"/>
  <c r="J1839" i="14"/>
  <c r="J1840" i="14"/>
  <c r="J1841" i="14"/>
  <c r="J1842" i="14"/>
  <c r="J1843" i="14"/>
  <c r="J1844" i="14"/>
  <c r="J1845" i="14"/>
  <c r="J1846" i="14"/>
  <c r="J1847" i="14"/>
  <c r="J1848" i="14"/>
  <c r="J1849" i="14"/>
  <c r="J1850" i="14"/>
  <c r="J1851" i="14"/>
  <c r="J1852" i="14"/>
  <c r="J1853" i="14"/>
  <c r="J1854" i="14"/>
  <c r="J1855" i="14"/>
  <c r="J1856" i="14"/>
  <c r="J1857" i="14"/>
  <c r="J1858" i="14"/>
  <c r="J1859" i="14"/>
  <c r="J1860" i="14"/>
  <c r="J1861" i="14"/>
  <c r="J1862" i="14"/>
  <c r="J1863" i="14"/>
  <c r="J1864" i="14"/>
  <c r="J1865" i="14"/>
  <c r="J1866" i="14"/>
  <c r="J1867" i="14"/>
  <c r="J1868" i="14"/>
  <c r="J1869" i="14"/>
  <c r="J1870" i="14"/>
  <c r="J1871" i="14"/>
  <c r="J1872" i="14"/>
  <c r="J1873" i="14"/>
  <c r="J1874" i="14"/>
  <c r="J1875" i="14"/>
  <c r="J1876" i="14"/>
  <c r="J1877" i="14"/>
  <c r="J1878" i="14"/>
  <c r="J1879" i="14"/>
  <c r="J1880" i="14"/>
  <c r="J1881" i="14"/>
  <c r="J1882" i="14"/>
  <c r="J1883" i="14"/>
  <c r="J1884" i="14"/>
  <c r="J1885" i="14"/>
  <c r="J1886" i="14"/>
  <c r="J1887" i="14"/>
  <c r="J1888" i="14"/>
  <c r="J1889" i="14"/>
  <c r="J1890" i="14"/>
  <c r="J1891" i="14"/>
  <c r="J1892" i="14"/>
  <c r="J1893" i="14"/>
  <c r="J1894" i="14"/>
  <c r="J1895" i="14"/>
  <c r="J1896" i="14"/>
  <c r="J1897" i="14"/>
  <c r="J1898" i="14"/>
  <c r="J1899" i="14"/>
  <c r="J1900" i="14"/>
  <c r="J1901" i="14"/>
  <c r="J1902" i="14"/>
  <c r="J1903" i="14"/>
  <c r="J1904" i="14"/>
  <c r="J1905" i="14"/>
  <c r="J1906" i="14"/>
  <c r="J1907" i="14"/>
  <c r="J1908" i="14"/>
  <c r="J1909" i="14"/>
  <c r="J1910" i="14"/>
  <c r="J1911" i="14"/>
  <c r="J1912" i="14"/>
  <c r="J1913" i="14"/>
  <c r="J1914" i="14"/>
  <c r="J1915" i="14"/>
  <c r="J1916" i="14"/>
  <c r="J1917" i="14"/>
  <c r="J1918" i="14"/>
  <c r="J1919" i="14"/>
  <c r="J1920" i="14"/>
  <c r="J1921" i="14"/>
  <c r="J1922" i="14"/>
  <c r="J1923" i="14"/>
  <c r="J1924" i="14"/>
  <c r="J1925" i="14"/>
  <c r="J1926" i="14"/>
  <c r="J1927" i="14"/>
  <c r="J1928" i="14"/>
  <c r="J1929" i="14"/>
  <c r="J1930" i="14"/>
  <c r="J1931" i="14"/>
  <c r="J1932" i="14"/>
  <c r="J1933" i="14"/>
  <c r="J1934" i="14"/>
  <c r="J1935" i="14"/>
  <c r="J1936" i="14"/>
  <c r="J1937" i="14"/>
  <c r="J1938" i="14"/>
  <c r="J1939" i="14"/>
  <c r="J1940" i="14"/>
  <c r="J1941" i="14"/>
  <c r="J1942" i="14"/>
  <c r="J1943" i="14"/>
  <c r="J1944" i="14"/>
  <c r="J1945" i="14"/>
  <c r="J1946" i="14"/>
  <c r="J1947" i="14"/>
  <c r="J1948" i="14"/>
  <c r="J1949" i="14"/>
  <c r="J1950" i="14"/>
  <c r="J1951" i="14"/>
  <c r="J1952" i="14"/>
  <c r="J1953" i="14"/>
  <c r="J1954" i="14"/>
  <c r="J1955" i="14"/>
  <c r="J1956" i="14"/>
  <c r="J1957" i="14"/>
  <c r="J1958" i="14"/>
  <c r="J1959" i="14"/>
  <c r="J1960" i="14"/>
  <c r="J1961" i="14"/>
  <c r="J1962" i="14"/>
  <c r="J1963" i="14"/>
  <c r="J1964" i="14"/>
  <c r="J1965" i="14"/>
  <c r="J1966" i="14"/>
  <c r="J1967" i="14"/>
  <c r="J1968" i="14"/>
  <c r="J1969" i="14"/>
  <c r="J1970" i="14"/>
  <c r="J1971" i="14"/>
  <c r="J1972" i="14"/>
  <c r="J1973" i="14"/>
  <c r="J1974" i="14"/>
  <c r="J1975" i="14"/>
  <c r="J1976" i="14"/>
  <c r="J1977" i="14"/>
  <c r="J1978" i="14"/>
  <c r="J1979" i="14"/>
  <c r="J1980" i="14"/>
  <c r="J1981" i="14"/>
  <c r="J1982" i="14"/>
  <c r="J1983" i="14"/>
  <c r="J1984" i="14"/>
  <c r="J1985" i="14"/>
  <c r="J1986" i="14"/>
  <c r="J1987" i="14"/>
  <c r="J1988" i="14"/>
  <c r="J1989" i="14"/>
  <c r="J1990" i="14"/>
  <c r="J1991" i="14"/>
  <c r="J1992" i="14"/>
  <c r="J1993" i="14"/>
  <c r="J1994" i="14"/>
  <c r="J1995" i="14"/>
  <c r="J1996" i="14"/>
  <c r="J1997" i="14"/>
  <c r="J1998" i="14"/>
  <c r="J1999" i="14"/>
  <c r="J2000" i="14"/>
  <c r="J2001" i="14"/>
  <c r="J2002" i="14"/>
  <c r="J2003" i="14"/>
  <c r="J2004" i="14"/>
  <c r="J2005" i="14"/>
  <c r="J2006" i="14"/>
  <c r="J2007" i="14"/>
  <c r="J2008" i="14"/>
  <c r="J2009" i="14"/>
  <c r="J2010" i="14"/>
  <c r="J2011" i="14"/>
  <c r="J2012" i="14"/>
  <c r="J2013" i="14"/>
  <c r="J2014" i="14"/>
  <c r="J2015" i="14"/>
  <c r="J2016" i="14"/>
  <c r="J2017" i="14"/>
  <c r="J2018" i="14"/>
  <c r="J2019" i="14"/>
  <c r="J2020" i="14"/>
  <c r="J2021" i="14"/>
  <c r="J2022" i="14"/>
  <c r="J2023" i="14"/>
  <c r="J2024" i="14"/>
  <c r="J2025" i="14"/>
  <c r="J2026" i="14"/>
  <c r="J2027" i="14"/>
  <c r="J2028" i="14"/>
  <c r="J2029" i="14"/>
  <c r="J2030" i="14"/>
  <c r="J2031" i="14"/>
  <c r="J2032" i="14"/>
  <c r="J2033" i="14"/>
  <c r="J2034" i="14"/>
  <c r="J2035" i="14"/>
  <c r="J2036" i="14"/>
  <c r="J2037" i="14"/>
  <c r="J2038" i="14"/>
  <c r="J2039" i="14"/>
  <c r="J2040" i="14"/>
  <c r="J2041" i="14"/>
  <c r="J2042" i="14"/>
  <c r="J2043" i="14"/>
  <c r="J2044" i="14"/>
  <c r="J2045" i="14"/>
  <c r="J2046" i="14"/>
  <c r="J2047" i="14"/>
  <c r="J2048" i="14"/>
  <c r="J2049" i="14"/>
  <c r="J2050" i="14"/>
  <c r="J2051" i="14"/>
  <c r="J2052" i="14"/>
  <c r="J2053" i="14"/>
  <c r="J2054" i="14"/>
  <c r="J2055" i="14"/>
  <c r="J2056" i="14"/>
  <c r="J2057" i="14"/>
  <c r="J2058" i="14"/>
  <c r="J2059" i="14"/>
  <c r="J2060" i="14"/>
  <c r="J2061" i="14"/>
  <c r="J2062" i="14"/>
  <c r="J2063" i="14"/>
  <c r="J2064" i="14"/>
  <c r="J2065" i="14"/>
  <c r="J2066" i="14"/>
  <c r="J2067" i="14"/>
  <c r="J2068" i="14"/>
  <c r="J2069" i="14"/>
  <c r="J2070" i="14"/>
  <c r="J2071" i="14"/>
  <c r="J2072" i="14"/>
  <c r="J2073" i="14"/>
  <c r="J2074" i="14"/>
  <c r="J2075" i="14"/>
  <c r="J2076" i="14"/>
  <c r="J2077" i="14"/>
  <c r="J2078" i="14"/>
  <c r="J2079" i="14"/>
  <c r="J2080" i="14"/>
  <c r="J2081" i="14"/>
  <c r="J2082" i="14"/>
  <c r="J2083" i="14"/>
  <c r="J2084" i="14"/>
  <c r="J2085" i="14"/>
  <c r="J2086" i="14"/>
  <c r="J2087" i="14"/>
  <c r="J2088" i="14"/>
  <c r="J2089" i="14"/>
  <c r="J2090" i="14"/>
  <c r="J2091" i="14"/>
  <c r="J2092" i="14"/>
  <c r="J2093" i="14"/>
  <c r="J2094" i="14"/>
  <c r="J2095" i="14"/>
  <c r="J2096" i="14"/>
  <c r="J2097" i="14"/>
  <c r="J2098" i="14"/>
  <c r="J2099" i="14"/>
  <c r="J2100" i="14"/>
  <c r="J2101" i="14"/>
  <c r="J2102" i="14"/>
  <c r="J2103" i="14"/>
  <c r="J2104" i="14"/>
  <c r="J2105" i="14"/>
  <c r="J2106" i="14"/>
  <c r="J2107" i="14"/>
  <c r="J2108" i="14"/>
  <c r="J2109" i="14"/>
  <c r="J2110" i="14"/>
  <c r="J2111" i="14"/>
  <c r="J2112" i="14"/>
  <c r="J2113" i="14"/>
  <c r="J2114" i="14"/>
  <c r="J2115" i="14"/>
  <c r="J2116" i="14"/>
  <c r="J2117" i="14"/>
  <c r="J2118" i="14"/>
  <c r="J2119" i="14"/>
  <c r="J2120" i="14"/>
  <c r="J2121" i="14"/>
  <c r="J2122" i="14"/>
  <c r="J2123" i="14"/>
  <c r="J2124" i="14"/>
  <c r="J2125" i="14"/>
  <c r="J2126" i="14"/>
  <c r="J2127" i="14"/>
  <c r="J2128" i="14"/>
  <c r="J2129" i="14"/>
  <c r="J2130" i="14"/>
  <c r="J2131" i="14"/>
  <c r="J2132" i="14"/>
  <c r="J2133" i="14"/>
  <c r="J2134" i="14"/>
  <c r="J2135" i="14"/>
  <c r="J2136" i="14"/>
  <c r="J2137" i="14"/>
  <c r="J2138" i="14"/>
  <c r="J2139" i="14"/>
  <c r="J2140" i="14"/>
  <c r="J2141" i="14"/>
  <c r="J2142" i="14"/>
  <c r="J2143" i="14"/>
  <c r="J2144" i="14"/>
  <c r="J2145" i="14"/>
  <c r="J2146" i="14"/>
  <c r="J2147" i="14"/>
  <c r="J2148" i="14"/>
  <c r="J2149" i="14"/>
  <c r="J2150" i="14"/>
  <c r="J2151" i="14"/>
  <c r="J2152" i="14"/>
  <c r="J2153" i="14"/>
  <c r="J2154" i="14"/>
  <c r="J2155" i="14"/>
  <c r="J2156" i="14"/>
  <c r="J2157" i="14"/>
  <c r="J2158" i="14"/>
  <c r="J2159" i="14"/>
  <c r="J2160" i="14"/>
  <c r="J2161" i="14"/>
  <c r="J2162" i="14"/>
  <c r="J2163" i="14"/>
  <c r="J2164" i="14"/>
  <c r="J2165" i="14"/>
  <c r="J2166" i="14"/>
  <c r="J2167" i="14"/>
  <c r="J2168" i="14"/>
  <c r="J2169" i="14"/>
  <c r="J2170" i="14"/>
  <c r="J2171" i="14"/>
  <c r="J2172" i="14"/>
  <c r="J2173" i="14"/>
  <c r="J2174" i="14"/>
  <c r="J2175" i="14"/>
  <c r="J2176" i="14"/>
  <c r="J2177" i="14"/>
  <c r="J2178" i="14"/>
  <c r="J2179" i="14"/>
  <c r="J2180" i="14"/>
  <c r="J2181" i="14"/>
  <c r="J2182" i="14"/>
  <c r="J2183" i="14"/>
  <c r="J2184" i="14"/>
  <c r="J2185" i="14"/>
  <c r="J2186" i="14"/>
  <c r="J2187" i="14"/>
  <c r="J2188" i="14"/>
  <c r="J2189" i="14"/>
  <c r="J2190" i="14"/>
  <c r="J2191" i="14"/>
  <c r="J2192" i="14"/>
  <c r="J2193" i="14"/>
  <c r="J2194" i="14"/>
  <c r="J2195" i="14"/>
  <c r="J2196" i="14"/>
  <c r="J2197" i="14"/>
  <c r="J2198" i="14"/>
  <c r="J2199" i="14"/>
  <c r="J2200" i="14"/>
  <c r="J2201" i="14"/>
  <c r="J2202" i="14"/>
  <c r="J2203" i="14"/>
  <c r="J2204" i="14"/>
  <c r="J2205" i="14"/>
  <c r="J2206" i="14"/>
  <c r="J2207" i="14"/>
  <c r="J2208" i="14"/>
  <c r="J2209" i="14"/>
  <c r="J2210" i="14"/>
  <c r="J2211" i="14"/>
  <c r="J2212" i="14"/>
  <c r="J2213" i="14"/>
  <c r="J2214" i="14"/>
  <c r="J2215" i="14"/>
  <c r="J2216" i="14"/>
  <c r="J2217" i="14"/>
  <c r="J2218" i="14"/>
  <c r="J2219" i="14"/>
  <c r="J2220" i="14"/>
  <c r="J2221" i="14"/>
  <c r="J2222" i="14"/>
  <c r="J2223" i="14"/>
  <c r="J2224" i="14"/>
  <c r="J2225" i="14"/>
  <c r="J2226" i="14"/>
  <c r="J2227" i="14"/>
  <c r="J2228" i="14"/>
  <c r="J2229" i="14"/>
  <c r="J2230" i="14"/>
  <c r="J2231" i="14"/>
  <c r="J2232" i="14"/>
  <c r="J2233" i="14"/>
  <c r="J2234" i="14"/>
  <c r="J2235" i="14"/>
  <c r="J2236" i="14"/>
  <c r="J2237" i="14"/>
  <c r="J2238" i="14"/>
  <c r="J2239" i="14"/>
  <c r="J2240" i="14"/>
  <c r="J2241" i="14"/>
  <c r="J2242" i="14"/>
  <c r="J2243" i="14"/>
  <c r="J2244" i="14"/>
  <c r="J2245" i="14"/>
  <c r="J2246" i="14"/>
  <c r="J2247" i="14"/>
  <c r="J2248" i="14"/>
  <c r="J2249" i="14"/>
  <c r="J2250" i="14"/>
  <c r="J2251" i="14"/>
  <c r="J2252" i="14"/>
  <c r="J2253" i="14"/>
  <c r="J2254" i="14"/>
  <c r="J2255" i="14"/>
  <c r="J2256" i="14"/>
  <c r="J2257" i="14"/>
  <c r="J2258" i="14"/>
  <c r="J2259" i="14"/>
  <c r="J2260" i="14"/>
  <c r="J2261" i="14"/>
  <c r="J2262" i="14"/>
  <c r="J2263" i="14"/>
  <c r="J2264" i="14"/>
  <c r="J2265" i="14"/>
  <c r="J2266" i="14"/>
  <c r="J2267" i="14"/>
  <c r="J2268" i="14"/>
  <c r="J2269" i="14"/>
  <c r="J2270" i="14"/>
  <c r="J2271" i="14"/>
  <c r="J2272" i="14"/>
  <c r="J2273" i="14"/>
  <c r="J2274" i="14"/>
  <c r="J2275" i="14"/>
  <c r="J2276" i="14"/>
  <c r="J2277" i="14"/>
  <c r="J2278" i="14"/>
  <c r="J2279" i="14"/>
  <c r="J2280" i="14"/>
  <c r="J2281" i="14"/>
  <c r="J2282" i="14"/>
  <c r="J2283" i="14"/>
  <c r="J2284" i="14"/>
  <c r="J2285" i="14"/>
  <c r="J2286" i="14"/>
  <c r="J2287" i="14"/>
  <c r="J2288" i="14"/>
  <c r="J2289" i="14"/>
  <c r="J2290" i="14"/>
  <c r="J2291" i="14"/>
  <c r="J2292" i="14"/>
  <c r="J2293" i="14"/>
  <c r="J2294" i="14"/>
  <c r="J2295" i="14"/>
  <c r="J2296" i="14"/>
  <c r="J2297" i="14"/>
  <c r="J2298" i="14"/>
  <c r="J2299" i="14"/>
  <c r="J2300" i="14"/>
  <c r="J2301" i="14"/>
  <c r="J2302" i="14"/>
  <c r="J2303" i="14"/>
  <c r="J2304" i="14"/>
  <c r="J2305" i="14"/>
  <c r="J2306" i="14"/>
  <c r="J2307" i="14"/>
  <c r="J2308" i="14"/>
  <c r="J2309" i="14"/>
  <c r="J2310" i="14"/>
  <c r="J2311" i="14"/>
  <c r="J2312" i="14"/>
  <c r="J2313" i="14"/>
  <c r="J2314" i="14"/>
  <c r="J2315" i="14"/>
  <c r="J2316" i="14"/>
  <c r="J2317" i="14"/>
  <c r="J2318" i="14"/>
  <c r="J2319" i="14"/>
  <c r="J2320" i="14"/>
  <c r="J2321" i="14"/>
  <c r="J2322" i="14"/>
  <c r="J2323" i="14"/>
  <c r="J2324" i="14"/>
  <c r="J2325" i="14"/>
  <c r="J2326" i="14"/>
  <c r="J2327" i="14"/>
  <c r="J2328" i="14"/>
  <c r="J2329" i="14"/>
  <c r="J2330" i="14"/>
  <c r="J2331" i="14"/>
  <c r="J2332" i="14"/>
  <c r="J2333" i="14"/>
  <c r="J2334" i="14"/>
  <c r="J2335" i="14"/>
  <c r="J2336" i="14"/>
  <c r="J2337" i="14"/>
  <c r="J2338" i="14"/>
  <c r="J2339" i="14"/>
  <c r="J2340" i="14"/>
  <c r="J2341" i="14"/>
  <c r="J2342" i="14"/>
  <c r="J2343" i="14"/>
  <c r="J2344" i="14"/>
  <c r="J2345" i="14"/>
  <c r="J2346" i="14"/>
  <c r="J2347" i="14"/>
  <c r="J2348" i="14"/>
  <c r="J2349" i="14"/>
  <c r="J2350" i="14"/>
  <c r="J2351" i="14"/>
  <c r="J2352" i="14"/>
  <c r="J2353" i="14"/>
  <c r="J2354" i="14"/>
  <c r="J2355" i="14"/>
  <c r="J2356" i="14"/>
  <c r="J2357" i="14"/>
  <c r="J2358" i="14"/>
  <c r="J2359" i="14"/>
  <c r="J2360" i="14"/>
  <c r="J2361" i="14"/>
  <c r="J2362" i="14"/>
  <c r="J2363" i="14"/>
  <c r="J2364" i="14"/>
  <c r="J2365" i="14"/>
  <c r="J2366" i="14"/>
  <c r="J2367" i="14"/>
  <c r="J2368" i="14"/>
  <c r="J2369" i="14"/>
  <c r="J2370" i="14"/>
  <c r="J2371" i="14"/>
  <c r="J2372" i="14"/>
  <c r="J2373" i="14"/>
  <c r="J2374" i="14"/>
  <c r="J2375" i="14"/>
  <c r="J2376" i="14"/>
  <c r="J2377" i="14"/>
  <c r="J2378" i="14"/>
  <c r="J2379" i="14"/>
  <c r="J2380" i="14"/>
  <c r="J2381" i="14"/>
  <c r="J2382" i="14"/>
  <c r="J2383" i="14"/>
  <c r="J2384" i="14"/>
  <c r="J2385" i="14"/>
  <c r="J2386" i="14"/>
  <c r="J2387" i="14"/>
  <c r="J2388" i="14"/>
  <c r="J2389" i="14"/>
  <c r="J2390" i="14"/>
  <c r="J2391" i="14"/>
  <c r="J2392" i="14"/>
  <c r="J2393" i="14"/>
  <c r="J2394" i="14"/>
  <c r="J2395" i="14"/>
  <c r="J2396" i="14"/>
  <c r="J2397" i="14"/>
  <c r="J2398" i="14"/>
  <c r="J2399" i="14"/>
  <c r="J2400" i="14"/>
  <c r="J2401" i="14"/>
  <c r="J2402" i="14"/>
  <c r="J2403" i="14"/>
  <c r="J2404" i="14"/>
  <c r="J2405" i="14"/>
  <c r="J2406" i="14"/>
  <c r="J2407" i="14"/>
  <c r="J2408" i="14"/>
  <c r="J2409" i="14"/>
  <c r="J2410" i="14"/>
  <c r="J2411" i="14"/>
  <c r="J2412" i="14"/>
  <c r="J2413" i="14"/>
  <c r="J2414" i="14"/>
  <c r="J2415" i="14"/>
  <c r="J2416" i="14"/>
  <c r="J2417" i="14"/>
  <c r="J2418" i="14"/>
  <c r="J2419" i="14"/>
  <c r="J2420" i="14"/>
  <c r="J2421" i="14"/>
  <c r="J2422" i="14"/>
  <c r="J2423" i="14"/>
  <c r="J2424" i="14"/>
  <c r="J2425" i="14"/>
  <c r="J2426" i="14"/>
  <c r="J2427" i="14"/>
  <c r="J2428" i="14"/>
  <c r="J2429" i="14"/>
  <c r="J2430" i="14"/>
  <c r="J2431" i="14"/>
  <c r="J2432" i="14"/>
  <c r="J2433" i="14"/>
  <c r="J2434" i="14"/>
  <c r="J2435" i="14"/>
  <c r="J2436" i="14"/>
  <c r="J2437" i="14"/>
  <c r="J2438" i="14"/>
  <c r="J2439" i="14"/>
  <c r="J2440" i="14"/>
  <c r="J2441" i="14"/>
  <c r="J2442" i="14"/>
  <c r="J2443" i="14"/>
  <c r="J2444" i="14"/>
  <c r="J2445" i="14"/>
  <c r="J2446" i="14"/>
  <c r="J2447" i="14"/>
  <c r="J2448" i="14"/>
  <c r="J2449" i="14"/>
  <c r="J2450" i="14"/>
  <c r="J2451" i="14"/>
  <c r="J2452" i="14"/>
  <c r="J2453" i="14"/>
  <c r="J2454" i="14"/>
  <c r="J2455" i="14"/>
  <c r="J2456" i="14"/>
  <c r="J2457" i="14"/>
  <c r="J2458" i="14"/>
  <c r="J2459" i="14"/>
  <c r="J2460" i="14"/>
  <c r="J2461" i="14"/>
  <c r="J2462" i="14"/>
  <c r="J2463" i="14"/>
  <c r="J2464" i="14"/>
  <c r="J2465" i="14"/>
  <c r="J2466" i="14"/>
  <c r="J2467" i="14"/>
  <c r="J2468" i="14"/>
  <c r="J2469" i="14"/>
  <c r="J2470" i="14"/>
  <c r="J2471" i="14"/>
  <c r="J2472" i="14"/>
  <c r="J2473" i="14"/>
  <c r="J2474" i="14"/>
  <c r="J2475" i="14"/>
  <c r="J2476" i="14"/>
  <c r="J2477" i="14"/>
  <c r="J2478" i="14"/>
  <c r="J2479" i="14"/>
  <c r="J2480" i="14"/>
  <c r="J2481" i="14"/>
  <c r="J2482" i="14"/>
  <c r="J2483" i="14"/>
  <c r="J2484" i="14"/>
  <c r="J2485" i="14"/>
  <c r="J2486" i="14"/>
  <c r="J2487" i="14"/>
  <c r="J2488" i="14"/>
  <c r="J2489" i="14"/>
  <c r="J2490" i="14"/>
  <c r="J2491" i="14"/>
  <c r="J2492" i="14"/>
  <c r="J2493" i="14"/>
  <c r="J2494" i="14"/>
  <c r="J2495" i="14"/>
  <c r="J2496" i="14"/>
  <c r="J2497" i="14"/>
  <c r="J2498" i="14"/>
  <c r="J2499" i="14"/>
  <c r="J2500" i="14"/>
  <c r="J2501" i="14"/>
  <c r="J2502" i="14"/>
  <c r="J2503" i="14"/>
  <c r="J2504" i="14"/>
  <c r="J2505" i="14"/>
  <c r="J2506" i="14"/>
  <c r="J2507" i="14"/>
  <c r="J2508" i="14"/>
  <c r="J2509" i="14"/>
  <c r="J2510" i="14"/>
  <c r="J2511" i="14"/>
  <c r="J2512" i="14"/>
  <c r="J2513" i="14"/>
  <c r="J2514" i="14"/>
  <c r="J2515" i="14"/>
  <c r="J2516" i="14"/>
  <c r="J2517" i="14"/>
  <c r="J2518" i="14"/>
  <c r="J2519" i="14"/>
  <c r="J2520" i="14"/>
  <c r="J2521" i="14"/>
  <c r="J2522" i="14"/>
  <c r="J2523" i="14"/>
  <c r="J2524" i="14"/>
  <c r="J2525" i="14"/>
  <c r="J2526" i="14"/>
  <c r="J2527" i="14"/>
  <c r="J2528" i="14"/>
  <c r="J2529" i="14"/>
  <c r="J2530" i="14"/>
  <c r="J2531" i="14"/>
  <c r="J2532" i="14"/>
  <c r="J2533" i="14"/>
  <c r="J2534" i="14"/>
  <c r="J2535" i="14"/>
  <c r="J2536" i="14"/>
  <c r="J2537" i="14"/>
  <c r="J2538" i="14"/>
  <c r="J2539" i="14"/>
  <c r="J2540" i="14"/>
  <c r="J2541" i="14"/>
  <c r="J2542" i="14"/>
  <c r="J2543" i="14"/>
  <c r="J2544" i="14"/>
  <c r="J2545" i="14"/>
  <c r="J2546" i="14"/>
  <c r="J2547" i="14"/>
  <c r="J2548" i="14"/>
  <c r="J2549" i="14"/>
  <c r="J2550" i="14"/>
  <c r="J2551" i="14"/>
  <c r="J2552" i="14"/>
  <c r="J2553" i="14"/>
  <c r="J2554" i="14"/>
  <c r="J2555" i="14"/>
  <c r="J2556" i="14"/>
  <c r="J2557" i="14"/>
  <c r="J2558" i="14"/>
  <c r="J2559" i="14"/>
  <c r="J2560" i="14"/>
  <c r="J2561" i="14"/>
  <c r="J2562" i="14"/>
  <c r="J2563" i="14"/>
  <c r="J2564" i="14"/>
  <c r="J2565" i="14"/>
  <c r="J2566" i="14"/>
  <c r="J2567" i="14"/>
  <c r="J2568" i="14"/>
  <c r="J2569" i="14"/>
  <c r="J2570" i="14"/>
  <c r="J2571" i="14"/>
  <c r="J2572" i="14"/>
  <c r="J2573" i="14"/>
  <c r="J2574" i="14"/>
  <c r="J2575" i="14"/>
  <c r="J2576" i="14"/>
  <c r="J2577" i="14"/>
  <c r="J2578" i="14"/>
  <c r="J2579" i="14"/>
  <c r="J2580" i="14"/>
  <c r="J2581" i="14"/>
  <c r="J2582" i="14"/>
  <c r="J2583" i="14"/>
  <c r="J2584" i="14"/>
  <c r="J2585" i="14"/>
  <c r="J2586" i="14"/>
  <c r="J2587" i="14"/>
  <c r="J2588" i="14"/>
  <c r="J2589" i="14"/>
  <c r="J2590" i="14"/>
  <c r="J2591" i="14"/>
  <c r="J2592" i="14"/>
  <c r="J2593" i="14"/>
  <c r="J2594" i="14"/>
  <c r="J2595" i="14"/>
  <c r="J2596" i="14"/>
  <c r="J2597" i="14"/>
  <c r="J2598" i="14"/>
  <c r="J2599" i="14"/>
  <c r="J2600" i="14"/>
  <c r="J2601" i="14"/>
  <c r="J2602" i="14"/>
  <c r="J2603" i="14"/>
  <c r="J2604" i="14"/>
  <c r="J2605" i="14"/>
  <c r="J2606" i="14"/>
  <c r="J2607" i="14"/>
  <c r="J2608" i="14"/>
  <c r="J2609" i="14"/>
  <c r="J2610" i="14"/>
  <c r="J2611" i="14"/>
  <c r="J2612" i="14"/>
  <c r="J2613" i="14"/>
  <c r="J2614" i="14"/>
  <c r="J2615" i="14"/>
  <c r="J2616" i="14"/>
  <c r="J2617" i="14"/>
  <c r="J2618" i="14"/>
  <c r="J2619" i="14"/>
  <c r="J2620" i="14"/>
  <c r="J2621" i="14"/>
  <c r="J2622" i="14"/>
  <c r="J2623" i="14"/>
  <c r="J2624" i="14"/>
  <c r="J2625" i="14"/>
  <c r="J2626" i="14"/>
  <c r="J2627" i="14"/>
  <c r="J2628" i="14"/>
  <c r="J2629" i="14"/>
  <c r="J2630" i="14"/>
  <c r="J2631" i="14"/>
  <c r="J2632" i="14"/>
  <c r="J2633" i="14"/>
  <c r="J2634" i="14"/>
  <c r="J2635" i="14"/>
  <c r="J2636" i="14"/>
  <c r="J2637" i="14"/>
  <c r="J2638" i="14"/>
  <c r="J2639" i="14"/>
  <c r="J2640" i="14"/>
  <c r="J2641" i="14"/>
  <c r="J2642" i="14"/>
  <c r="J2643" i="14"/>
  <c r="J2644" i="14"/>
  <c r="J2645" i="14"/>
  <c r="J2646" i="14"/>
  <c r="J2647" i="14"/>
  <c r="J2648" i="14"/>
  <c r="J2649" i="14"/>
  <c r="J2650" i="14"/>
  <c r="J2651" i="14"/>
  <c r="J2652" i="14"/>
  <c r="J2653" i="14"/>
  <c r="J2654" i="14"/>
  <c r="J2655" i="14"/>
  <c r="J2656" i="14"/>
  <c r="J2657" i="14"/>
  <c r="J2658" i="14"/>
  <c r="J2659" i="14"/>
  <c r="J2660" i="14"/>
  <c r="J2661" i="14"/>
  <c r="J2662" i="14"/>
  <c r="J2663" i="14"/>
  <c r="J2664" i="14"/>
  <c r="J2665" i="14"/>
  <c r="J2666" i="14"/>
  <c r="J2667" i="14"/>
  <c r="J2668" i="14"/>
  <c r="J2669" i="14"/>
  <c r="J2670" i="14"/>
  <c r="J2671" i="14"/>
  <c r="J2672" i="14"/>
  <c r="J2673" i="14"/>
  <c r="J2674" i="14"/>
  <c r="J2675" i="14"/>
  <c r="J2676" i="14"/>
  <c r="J2677" i="14"/>
  <c r="J2678" i="14"/>
  <c r="J2679" i="14"/>
  <c r="J2680" i="14"/>
  <c r="J2681" i="14"/>
  <c r="J2682" i="14"/>
  <c r="J2683" i="14"/>
  <c r="J2684" i="14"/>
  <c r="J2685" i="14"/>
  <c r="J2686" i="14"/>
  <c r="J2687" i="14"/>
  <c r="J2688" i="14"/>
  <c r="J2689" i="14"/>
  <c r="J2690" i="14"/>
  <c r="J2691" i="14"/>
  <c r="J2692" i="14"/>
  <c r="J2693" i="14"/>
  <c r="J2694" i="14"/>
  <c r="J2695" i="14"/>
  <c r="J2696" i="14"/>
  <c r="J2697" i="14"/>
  <c r="J2698" i="14"/>
  <c r="J2699" i="14"/>
  <c r="J2700" i="14"/>
  <c r="J2701" i="14"/>
  <c r="J2702" i="14"/>
  <c r="J2703" i="14"/>
  <c r="J2704" i="14"/>
  <c r="J2705" i="14"/>
  <c r="J2706" i="14"/>
  <c r="J2707" i="14"/>
  <c r="J2708" i="14"/>
  <c r="J2709" i="14"/>
  <c r="J2710" i="14"/>
  <c r="J2711" i="14"/>
  <c r="J2712" i="14"/>
  <c r="J2713" i="14"/>
  <c r="J2714" i="14"/>
  <c r="J2715" i="14"/>
  <c r="J2716" i="14"/>
  <c r="J2717" i="14"/>
  <c r="J2718" i="14"/>
  <c r="J2719" i="14"/>
  <c r="J2720" i="14"/>
  <c r="J2721" i="14"/>
  <c r="J2722" i="14"/>
  <c r="J2723" i="14"/>
  <c r="J2724" i="14"/>
  <c r="J2725" i="14"/>
  <c r="J2726" i="14"/>
  <c r="J2727" i="14"/>
  <c r="J2728" i="14"/>
  <c r="J2729" i="14"/>
  <c r="J2730" i="14"/>
  <c r="J2731" i="14"/>
  <c r="J2732" i="14"/>
  <c r="J2733" i="14"/>
  <c r="J2734" i="14"/>
  <c r="J2735" i="14"/>
  <c r="J2736" i="14"/>
  <c r="J2737" i="14"/>
  <c r="J2738" i="14"/>
  <c r="J2739" i="14"/>
  <c r="J2740" i="14"/>
  <c r="J2741" i="14"/>
  <c r="J2742" i="14"/>
  <c r="J2743" i="14"/>
  <c r="J2744" i="14"/>
  <c r="J2745" i="14"/>
  <c r="J2746" i="14"/>
  <c r="J2747" i="14"/>
  <c r="J2748" i="14"/>
  <c r="J2749" i="14"/>
  <c r="J2750" i="14"/>
  <c r="J2751" i="14"/>
  <c r="J2752" i="14"/>
  <c r="J2753" i="14"/>
  <c r="J2754" i="14"/>
  <c r="J2755" i="14"/>
  <c r="J2756" i="14"/>
  <c r="J2757" i="14"/>
  <c r="J2758" i="14"/>
  <c r="J2759" i="14"/>
  <c r="J2760" i="14"/>
  <c r="J2761" i="14"/>
  <c r="J2762" i="14"/>
  <c r="J2763" i="14"/>
  <c r="J2764" i="14"/>
  <c r="J2765" i="14"/>
  <c r="J2766" i="14"/>
  <c r="J2767" i="14"/>
  <c r="J2768" i="14"/>
  <c r="J2769" i="14"/>
  <c r="J2770" i="14"/>
  <c r="J2771" i="14"/>
  <c r="J2772" i="14"/>
  <c r="J2773" i="14"/>
  <c r="J2774" i="14"/>
  <c r="J2775" i="14"/>
  <c r="J2776" i="14"/>
  <c r="J2777" i="14"/>
  <c r="J2778" i="14"/>
  <c r="J2779" i="14"/>
  <c r="J2780" i="14"/>
  <c r="J2781" i="14"/>
  <c r="J2782" i="14"/>
  <c r="J2783" i="14"/>
  <c r="J2784" i="14"/>
  <c r="J2785" i="14"/>
  <c r="J2786" i="14"/>
  <c r="J2787" i="14"/>
  <c r="J2788" i="14"/>
  <c r="J2789" i="14"/>
  <c r="J2790" i="14"/>
  <c r="J2791" i="14"/>
  <c r="J2792" i="14"/>
  <c r="J2793" i="14"/>
  <c r="J2794" i="14"/>
  <c r="J2795" i="14"/>
  <c r="J2796" i="14"/>
  <c r="J2797" i="14"/>
  <c r="J2798" i="14"/>
  <c r="J2799" i="14"/>
  <c r="J2800" i="14"/>
  <c r="J2801" i="14"/>
  <c r="J2802" i="14"/>
  <c r="J2803" i="14"/>
  <c r="J2804" i="14"/>
  <c r="J2805" i="14"/>
  <c r="J2806" i="14"/>
  <c r="J2807" i="14"/>
  <c r="J2808" i="14"/>
  <c r="J2809" i="14"/>
  <c r="J2810" i="14"/>
  <c r="J2811" i="14"/>
  <c r="J2812" i="14"/>
  <c r="J2813" i="14"/>
  <c r="J2814" i="14"/>
  <c r="J2815" i="14"/>
  <c r="J2816" i="14"/>
  <c r="J2817" i="14"/>
  <c r="J2818" i="14"/>
  <c r="J2819" i="14"/>
  <c r="J2820" i="14"/>
  <c r="J2821" i="14"/>
  <c r="J2822" i="14"/>
  <c r="J2823" i="14"/>
  <c r="J2824" i="14"/>
  <c r="J2825" i="14"/>
  <c r="J2826" i="14"/>
  <c r="J2827" i="14"/>
  <c r="J2828" i="14"/>
  <c r="J2829" i="14"/>
  <c r="J2830" i="14"/>
  <c r="J2831" i="14"/>
  <c r="J2832" i="14"/>
  <c r="J2833" i="14"/>
  <c r="J2834" i="14"/>
  <c r="J2835" i="14"/>
  <c r="J2836" i="14"/>
  <c r="J2837" i="14"/>
  <c r="J2838" i="14"/>
  <c r="J2839" i="14"/>
  <c r="J2840" i="14"/>
  <c r="J2841" i="14"/>
  <c r="J2842" i="14"/>
  <c r="J2843" i="14"/>
  <c r="J2844" i="14"/>
  <c r="J2845" i="14"/>
  <c r="J2846" i="14"/>
  <c r="J2847" i="14"/>
  <c r="J2848" i="14"/>
  <c r="J2849" i="14"/>
  <c r="J2850" i="14"/>
  <c r="J2851" i="14"/>
  <c r="J2852" i="14"/>
  <c r="J2853" i="14"/>
  <c r="J2854" i="14"/>
  <c r="J2855" i="14"/>
  <c r="J2856" i="14"/>
  <c r="J2857" i="14"/>
  <c r="J2858" i="14"/>
  <c r="J2859" i="14"/>
  <c r="J2860" i="14"/>
  <c r="J2861" i="14"/>
  <c r="J2862" i="14"/>
  <c r="J2863" i="14"/>
  <c r="J2864" i="14"/>
  <c r="J2865" i="14"/>
  <c r="J2866" i="14"/>
  <c r="J2867" i="14"/>
  <c r="J2868" i="14"/>
  <c r="J2869" i="14"/>
  <c r="J2870" i="14"/>
  <c r="J2871" i="14"/>
  <c r="J2872" i="14"/>
  <c r="J2873" i="14"/>
  <c r="J2874" i="14"/>
  <c r="J2875" i="14"/>
  <c r="J2876" i="14"/>
  <c r="J2877" i="14"/>
  <c r="J2878" i="14"/>
  <c r="J2879" i="14"/>
  <c r="J2880" i="14"/>
  <c r="J2881" i="14"/>
  <c r="J2882" i="14"/>
  <c r="J2883" i="14"/>
  <c r="J2884" i="14"/>
  <c r="J2885" i="14"/>
  <c r="J2886" i="14"/>
  <c r="J2887" i="14"/>
  <c r="J2888" i="14"/>
  <c r="J2889" i="14"/>
  <c r="J2890" i="14"/>
  <c r="J2891" i="14"/>
  <c r="J2892" i="14"/>
  <c r="J2893" i="14"/>
  <c r="J2894" i="14"/>
  <c r="J2895" i="14"/>
  <c r="J2896" i="14"/>
  <c r="J2897" i="14"/>
  <c r="J2898" i="14"/>
  <c r="J2899" i="14"/>
  <c r="J2900" i="14"/>
  <c r="J2901" i="14"/>
  <c r="J2902" i="14"/>
  <c r="J2903" i="14"/>
  <c r="J2904" i="14"/>
  <c r="J2905" i="14"/>
  <c r="J2906" i="14"/>
  <c r="J2907" i="14"/>
  <c r="J2908" i="14"/>
  <c r="J2909" i="14"/>
  <c r="J2910" i="14"/>
  <c r="J2911" i="14"/>
  <c r="J2912" i="14"/>
  <c r="J2913" i="14"/>
  <c r="J2914" i="14"/>
  <c r="J2915" i="14"/>
  <c r="J2916" i="14"/>
  <c r="J2917" i="14"/>
  <c r="J2918" i="14"/>
  <c r="J2919" i="14"/>
  <c r="J2920" i="14"/>
  <c r="J2921" i="14"/>
  <c r="J2922" i="14"/>
  <c r="J2923" i="14"/>
  <c r="J2924" i="14"/>
  <c r="J2925" i="14"/>
  <c r="J2926" i="14"/>
  <c r="J2927" i="14"/>
  <c r="J2928" i="14"/>
  <c r="J2929" i="14"/>
  <c r="J2930" i="14"/>
  <c r="J2931" i="14"/>
  <c r="J2932" i="14"/>
  <c r="J2933" i="14"/>
  <c r="J2934" i="14"/>
  <c r="J2935" i="14"/>
  <c r="J2936" i="14"/>
  <c r="J2937" i="14"/>
  <c r="J2938" i="14"/>
  <c r="J2939" i="14"/>
  <c r="J2940" i="14"/>
  <c r="J2941" i="14"/>
  <c r="J2942" i="14"/>
  <c r="J2943" i="14"/>
  <c r="J2944" i="14"/>
  <c r="J2945" i="14"/>
  <c r="J2946" i="14"/>
  <c r="J2947" i="14"/>
  <c r="J2948" i="14"/>
  <c r="J2949" i="14"/>
  <c r="J2950" i="14"/>
  <c r="J2951" i="14"/>
  <c r="J2952" i="14"/>
  <c r="J2953" i="14"/>
  <c r="J2954" i="14"/>
  <c r="J2955" i="14"/>
  <c r="J2956" i="14"/>
  <c r="J2957" i="14"/>
  <c r="J2958" i="14"/>
  <c r="J2959" i="14"/>
  <c r="J2960" i="14"/>
  <c r="J2961" i="14"/>
  <c r="J2962" i="14"/>
  <c r="J2963" i="14"/>
  <c r="J2964" i="14"/>
  <c r="J2965" i="14"/>
  <c r="J2966" i="14"/>
  <c r="J2967" i="14"/>
  <c r="J2968" i="14"/>
  <c r="J2969" i="14"/>
  <c r="J2970" i="14"/>
  <c r="J2971" i="14"/>
  <c r="J2972" i="14"/>
  <c r="J2973" i="14"/>
  <c r="J2974" i="14"/>
  <c r="J2975" i="14"/>
  <c r="J2976" i="14"/>
  <c r="J2977" i="14"/>
  <c r="J2978" i="14"/>
  <c r="J2979" i="14"/>
  <c r="J2980" i="14"/>
  <c r="J2981" i="14"/>
  <c r="J2982" i="14"/>
  <c r="J2983" i="14"/>
  <c r="J2984" i="14"/>
  <c r="J2985" i="14"/>
  <c r="J2986" i="14"/>
  <c r="J2987" i="14"/>
  <c r="J2988" i="14"/>
  <c r="J2989" i="14"/>
  <c r="J2990" i="14"/>
  <c r="J2991" i="14"/>
  <c r="J2992" i="14"/>
  <c r="J2993" i="14"/>
  <c r="J2994" i="14"/>
  <c r="J2995" i="14"/>
  <c r="J2996" i="14"/>
  <c r="J2997" i="14"/>
  <c r="J2998" i="14"/>
  <c r="J2999" i="14"/>
  <c r="J3000" i="14"/>
  <c r="J3001" i="14"/>
  <c r="J3002" i="14"/>
  <c r="J3003" i="14"/>
  <c r="J3004" i="14"/>
  <c r="J3005" i="14"/>
  <c r="J3006" i="14"/>
  <c r="J3007" i="14"/>
  <c r="J3008" i="14"/>
  <c r="J3009" i="14"/>
  <c r="J3010" i="14"/>
  <c r="J3011" i="14"/>
  <c r="J3012" i="14"/>
  <c r="J3013" i="14"/>
  <c r="J3014" i="14"/>
  <c r="J3015" i="14"/>
  <c r="J3016" i="14"/>
  <c r="J3017" i="14"/>
  <c r="J3018" i="14"/>
  <c r="J3019" i="14"/>
  <c r="J3020" i="14"/>
  <c r="J3021" i="14"/>
  <c r="J3022" i="14"/>
  <c r="J3023" i="14"/>
  <c r="J3024" i="14"/>
  <c r="J3025" i="14"/>
  <c r="J3026" i="14"/>
  <c r="J3027" i="14"/>
  <c r="J3028" i="14"/>
  <c r="J3029" i="14"/>
  <c r="J3030" i="14"/>
  <c r="J3031" i="14"/>
  <c r="J3032" i="14"/>
  <c r="J3033" i="14"/>
  <c r="J3034" i="14"/>
  <c r="J3035" i="14"/>
  <c r="J3036" i="14"/>
  <c r="J3037" i="14"/>
  <c r="J3038" i="14"/>
  <c r="J3039" i="14"/>
  <c r="J3040" i="14"/>
  <c r="J3041" i="14"/>
  <c r="J3042" i="14"/>
  <c r="J3043" i="14"/>
  <c r="J3044" i="14"/>
  <c r="J3045" i="14"/>
  <c r="J3046" i="14"/>
  <c r="J3047" i="14"/>
  <c r="J3048" i="14"/>
  <c r="J3049" i="14"/>
  <c r="J3050" i="14"/>
  <c r="J3051" i="14"/>
  <c r="J3052" i="14"/>
  <c r="J3053" i="14"/>
  <c r="J3054" i="14"/>
  <c r="J3055" i="14"/>
  <c r="J3056" i="14"/>
  <c r="J3057" i="14"/>
  <c r="J3058" i="14"/>
  <c r="J3059" i="14"/>
  <c r="J3060" i="14"/>
  <c r="J3061" i="14"/>
  <c r="J3062" i="14"/>
  <c r="J3063" i="14"/>
  <c r="J3064" i="14"/>
  <c r="J3065" i="14"/>
  <c r="J3066" i="14"/>
  <c r="J3067" i="14"/>
  <c r="J3068" i="14"/>
  <c r="J3069" i="14"/>
  <c r="J3070" i="14"/>
  <c r="J3071" i="14"/>
  <c r="J3072" i="14"/>
  <c r="J3073" i="14"/>
  <c r="J3074" i="14"/>
  <c r="J3075" i="14"/>
  <c r="J3076" i="14"/>
  <c r="J3077" i="14"/>
  <c r="J3078" i="14"/>
  <c r="J3079" i="14"/>
  <c r="J3080" i="14"/>
  <c r="J3081" i="14"/>
  <c r="J3082" i="14"/>
  <c r="J3083" i="14"/>
  <c r="J3084" i="14"/>
  <c r="J3085" i="14"/>
  <c r="J3086" i="14"/>
  <c r="J3087" i="14"/>
  <c r="J3088" i="14"/>
  <c r="J3089" i="14"/>
  <c r="J3090" i="14"/>
  <c r="J3091" i="14"/>
  <c r="J3092" i="14"/>
  <c r="J3093" i="14"/>
  <c r="J3094" i="14"/>
  <c r="J3095" i="14"/>
  <c r="J3096" i="14"/>
  <c r="J3097" i="14"/>
  <c r="J3098" i="14"/>
  <c r="J3099" i="14"/>
  <c r="J3100" i="14"/>
  <c r="J3101" i="14"/>
  <c r="J3102" i="14"/>
  <c r="J3103" i="14"/>
  <c r="J3104" i="14"/>
  <c r="J3105" i="14"/>
  <c r="J3106" i="14"/>
  <c r="J3107" i="14"/>
  <c r="J3108" i="14"/>
  <c r="J3109" i="14"/>
  <c r="J3110" i="14"/>
  <c r="J3111" i="14"/>
  <c r="J3112" i="14"/>
  <c r="J3113" i="14"/>
  <c r="J3114" i="14"/>
  <c r="J3115" i="14"/>
  <c r="J3116" i="14"/>
  <c r="J3117" i="14"/>
  <c r="J3118" i="14"/>
  <c r="J3119" i="14"/>
  <c r="J3120" i="14"/>
  <c r="J3121" i="14"/>
  <c r="J3122" i="14"/>
  <c r="J3123" i="14"/>
  <c r="J3124" i="14"/>
  <c r="J3125" i="14"/>
  <c r="J3126" i="14"/>
  <c r="J3127" i="14"/>
  <c r="J3128" i="14"/>
  <c r="J3129" i="14"/>
  <c r="J3130" i="14"/>
  <c r="J3131" i="14"/>
  <c r="J3132" i="14"/>
  <c r="J3133" i="14"/>
  <c r="J3134" i="14"/>
  <c r="J3135" i="14"/>
  <c r="J3136" i="14"/>
  <c r="J3137" i="14"/>
  <c r="J3138" i="14"/>
  <c r="J3139" i="14"/>
  <c r="J3140" i="14"/>
  <c r="J3141" i="14"/>
  <c r="J3142" i="14"/>
  <c r="J3143" i="14"/>
  <c r="J3144" i="14"/>
  <c r="J3145" i="14"/>
  <c r="J3146" i="14"/>
  <c r="J3147" i="14"/>
  <c r="J3148" i="14"/>
  <c r="J3149" i="14"/>
  <c r="J3150" i="14"/>
  <c r="J3151" i="14"/>
  <c r="J3152" i="14"/>
  <c r="J3153" i="14"/>
  <c r="J3154" i="14"/>
  <c r="J3155" i="14"/>
  <c r="J3156" i="14"/>
  <c r="J3157" i="14"/>
  <c r="J3158" i="14"/>
  <c r="J3159" i="14"/>
  <c r="J3160" i="14"/>
  <c r="J3161" i="14"/>
  <c r="J3162" i="14"/>
  <c r="J3163" i="14"/>
  <c r="J3164" i="14"/>
  <c r="J3165" i="14"/>
  <c r="J3166" i="14"/>
  <c r="J3167" i="14"/>
  <c r="J3168" i="14"/>
  <c r="J3169" i="14"/>
  <c r="J3170" i="14"/>
  <c r="J3171" i="14"/>
  <c r="J3172" i="14"/>
  <c r="J3173" i="14"/>
  <c r="J3174" i="14"/>
  <c r="J3175" i="14"/>
  <c r="J3176" i="14"/>
  <c r="J3177" i="14"/>
  <c r="J3178" i="14"/>
  <c r="J3179" i="14"/>
  <c r="J3180" i="14"/>
  <c r="J3181" i="14"/>
  <c r="J3182" i="14"/>
  <c r="J3183" i="14"/>
  <c r="J3184" i="14"/>
  <c r="J3185" i="14"/>
  <c r="J3186" i="14"/>
  <c r="J3187" i="14"/>
  <c r="J3188" i="14"/>
  <c r="J3189" i="14"/>
  <c r="J3190" i="14"/>
  <c r="J3191" i="14"/>
  <c r="J3192" i="14"/>
  <c r="J3193" i="14"/>
  <c r="J3194" i="14"/>
  <c r="J3195" i="14"/>
  <c r="J3196" i="14"/>
  <c r="J3197" i="14"/>
  <c r="J3198" i="14"/>
  <c r="J3199" i="14"/>
  <c r="J3200" i="14"/>
  <c r="J3201" i="14"/>
  <c r="J3202" i="14"/>
  <c r="J3203" i="14"/>
  <c r="J3204" i="14"/>
  <c r="J3205" i="14"/>
  <c r="J3206" i="14"/>
  <c r="J3207" i="14"/>
  <c r="J3208" i="14"/>
  <c r="J3209" i="14"/>
  <c r="J3210" i="14"/>
  <c r="J3211" i="14"/>
  <c r="J3212" i="14"/>
  <c r="J3213" i="14"/>
  <c r="J3214" i="14"/>
  <c r="J3215" i="14"/>
  <c r="J3216" i="14"/>
  <c r="J3217" i="14"/>
  <c r="J3218" i="14"/>
  <c r="J3219" i="14"/>
  <c r="J3220" i="14"/>
  <c r="J3221" i="14"/>
  <c r="J3222" i="14"/>
  <c r="J3223" i="14"/>
  <c r="J3224" i="14"/>
  <c r="J3225" i="14"/>
  <c r="J3226" i="14"/>
  <c r="J3227" i="14"/>
  <c r="J3228" i="14"/>
  <c r="J3229" i="14"/>
  <c r="J3230" i="14"/>
  <c r="J3231" i="14"/>
  <c r="J3232" i="14"/>
  <c r="J3233" i="14"/>
  <c r="J3234" i="14"/>
  <c r="J3235" i="14"/>
  <c r="J3236" i="14"/>
  <c r="J3237" i="14"/>
  <c r="J3238" i="14"/>
  <c r="J3239" i="14"/>
  <c r="J3240" i="14"/>
  <c r="J3241" i="14"/>
  <c r="J3242" i="14"/>
  <c r="J3243" i="14"/>
  <c r="J3244" i="14"/>
  <c r="J3245" i="14"/>
  <c r="J3246" i="14"/>
  <c r="J3247" i="14"/>
  <c r="J3248" i="14"/>
  <c r="J3249" i="14"/>
  <c r="J3250" i="14"/>
  <c r="J3251" i="14"/>
  <c r="J3252" i="14"/>
  <c r="J3253" i="14"/>
  <c r="J3254" i="14"/>
  <c r="J3255" i="14"/>
  <c r="J3256" i="14"/>
  <c r="J3257" i="14"/>
  <c r="J3258" i="14"/>
  <c r="J3259" i="14"/>
  <c r="J3260" i="14"/>
  <c r="J3261" i="14"/>
  <c r="J3262" i="14"/>
  <c r="J3263" i="14"/>
  <c r="J3264" i="14"/>
  <c r="J3265" i="14"/>
  <c r="J3266" i="14"/>
  <c r="J3267" i="14"/>
  <c r="J3268" i="14"/>
  <c r="J3269" i="14"/>
  <c r="J3270" i="14"/>
  <c r="J3271" i="14"/>
  <c r="J3272" i="14"/>
  <c r="J3273" i="14"/>
  <c r="J3274" i="14"/>
  <c r="J3275" i="14"/>
  <c r="J3276" i="14"/>
  <c r="J3277" i="14"/>
  <c r="J3278" i="14"/>
  <c r="J3279" i="14"/>
  <c r="J3280" i="14"/>
  <c r="J3281" i="14"/>
  <c r="J3282" i="14"/>
  <c r="J3283" i="14"/>
  <c r="J3284" i="14"/>
  <c r="J3285" i="14"/>
  <c r="J3286" i="14"/>
  <c r="J3287" i="14"/>
  <c r="J3288" i="14"/>
  <c r="J3289" i="14"/>
  <c r="J3290" i="14"/>
  <c r="J3291" i="14"/>
  <c r="J3292" i="14"/>
  <c r="J3293" i="14"/>
  <c r="J3294" i="14"/>
  <c r="J3295" i="14"/>
  <c r="J3296" i="14"/>
  <c r="J3297" i="14"/>
  <c r="J3298" i="14"/>
  <c r="J3299" i="14"/>
  <c r="J3300" i="14"/>
  <c r="J3301" i="14"/>
  <c r="J3302" i="14"/>
  <c r="J3303" i="14"/>
  <c r="J3304" i="14"/>
  <c r="J3305" i="14"/>
  <c r="J3306" i="14"/>
  <c r="J3307" i="14"/>
  <c r="J3308" i="14"/>
  <c r="J3309" i="14"/>
  <c r="J3310" i="14"/>
  <c r="J3311" i="14"/>
  <c r="J3312" i="14"/>
  <c r="J3313" i="14"/>
  <c r="J3314" i="14"/>
  <c r="J3315" i="14"/>
  <c r="J3316" i="14"/>
  <c r="J3317" i="14"/>
  <c r="J3318" i="14"/>
  <c r="J3319" i="14"/>
  <c r="J3320" i="14"/>
  <c r="J3321" i="14"/>
  <c r="J3322" i="14"/>
  <c r="J3323" i="14"/>
  <c r="J3324" i="14"/>
  <c r="J3325" i="14"/>
  <c r="J3326" i="14"/>
  <c r="J3327" i="14"/>
  <c r="J3328" i="14"/>
  <c r="J3329" i="14"/>
  <c r="J3330" i="14"/>
  <c r="J3331" i="14"/>
  <c r="J3332" i="14"/>
  <c r="J3333" i="14"/>
  <c r="J3334" i="14"/>
  <c r="J3335" i="14"/>
  <c r="J3336" i="14"/>
  <c r="J3337" i="14"/>
  <c r="J3338" i="14"/>
  <c r="J3339" i="14"/>
  <c r="J3340" i="14"/>
  <c r="J3341" i="14"/>
  <c r="J3342" i="14"/>
  <c r="J3343" i="14"/>
  <c r="J3344" i="14"/>
  <c r="J3345" i="14"/>
  <c r="J3346" i="14"/>
  <c r="J3347" i="14"/>
  <c r="J3348" i="14"/>
  <c r="J3349" i="14"/>
  <c r="J3350" i="14"/>
  <c r="J3351" i="14"/>
  <c r="J3352" i="14"/>
  <c r="J3353" i="14"/>
  <c r="J3354" i="14"/>
  <c r="J3355" i="14"/>
  <c r="J3356" i="14"/>
  <c r="J3357" i="14"/>
  <c r="J3358" i="14"/>
  <c r="J3359" i="14"/>
  <c r="J3360" i="14"/>
  <c r="J3361" i="14"/>
  <c r="J3362" i="14"/>
  <c r="J3363" i="14"/>
  <c r="J3364" i="14"/>
  <c r="J3365" i="14"/>
  <c r="J3366" i="14"/>
  <c r="J3367" i="14"/>
  <c r="J3368" i="14"/>
  <c r="J3369" i="14"/>
  <c r="J3370" i="14"/>
  <c r="J3371" i="14"/>
  <c r="J3372" i="14"/>
  <c r="J3373" i="14"/>
  <c r="J3374" i="14"/>
  <c r="J3375" i="14"/>
  <c r="J3376" i="14"/>
  <c r="J3377" i="14"/>
  <c r="J3378" i="14"/>
  <c r="J3379" i="14"/>
  <c r="J3380" i="14"/>
  <c r="J3381" i="14"/>
  <c r="J3382" i="14"/>
  <c r="J3383" i="14"/>
  <c r="J3384" i="14"/>
  <c r="J3385" i="14"/>
  <c r="J3386" i="14"/>
  <c r="J3387" i="14"/>
  <c r="J3388" i="14"/>
  <c r="J3389" i="14"/>
  <c r="J3390" i="14"/>
  <c r="J3391" i="14"/>
  <c r="J3392" i="14"/>
  <c r="J3393" i="14"/>
  <c r="J3394" i="14"/>
  <c r="J3395" i="14"/>
  <c r="J3396" i="14"/>
  <c r="J3397" i="14"/>
  <c r="J3398" i="14"/>
  <c r="J3399" i="14"/>
  <c r="J3400" i="14"/>
  <c r="J3401" i="14"/>
  <c r="J3402" i="14"/>
  <c r="J3403" i="14"/>
  <c r="J3404" i="14"/>
  <c r="J3405" i="14"/>
  <c r="J3406" i="14"/>
  <c r="J3407" i="14"/>
  <c r="J3408" i="14"/>
  <c r="J3409" i="14"/>
  <c r="J3410" i="14"/>
  <c r="J3411" i="14"/>
  <c r="J3412" i="14"/>
  <c r="J3413" i="14"/>
  <c r="J3414" i="14"/>
  <c r="J3415" i="14"/>
  <c r="J3416" i="14"/>
  <c r="J3417" i="14"/>
  <c r="J3418" i="14"/>
  <c r="J3419" i="14"/>
  <c r="J3420" i="14"/>
  <c r="J3421" i="14"/>
  <c r="J3422" i="14"/>
  <c r="J3423" i="14"/>
  <c r="J3424" i="14"/>
  <c r="J3425" i="14"/>
  <c r="J3426" i="14"/>
  <c r="J3427" i="14"/>
  <c r="J3428" i="14"/>
  <c r="J3429" i="14"/>
  <c r="J3430" i="14"/>
  <c r="J3431" i="14"/>
  <c r="J3432" i="14"/>
  <c r="J3433" i="14"/>
  <c r="J3434" i="14"/>
  <c r="J3435" i="14"/>
  <c r="J3436" i="14"/>
  <c r="J3437" i="14"/>
  <c r="J3438" i="14"/>
  <c r="J3439" i="14"/>
  <c r="J3440" i="14"/>
  <c r="J3441" i="14"/>
  <c r="J3442" i="14"/>
  <c r="J3443" i="14"/>
  <c r="J3444" i="14"/>
  <c r="J3445" i="14"/>
  <c r="J3446" i="14"/>
  <c r="J3447" i="14"/>
  <c r="J3448" i="14"/>
  <c r="J3449" i="14"/>
  <c r="J3450" i="14"/>
  <c r="J3451" i="14"/>
  <c r="J3452" i="14"/>
  <c r="J3453" i="14"/>
  <c r="J3454" i="14"/>
  <c r="J3455" i="14"/>
  <c r="J3456" i="14"/>
  <c r="J3457" i="14"/>
  <c r="J3458" i="14"/>
  <c r="J3459" i="14"/>
  <c r="J3460" i="14"/>
  <c r="J3461" i="14"/>
  <c r="J3462" i="14"/>
  <c r="J3463" i="14"/>
  <c r="J3464" i="14"/>
  <c r="J3465" i="14"/>
  <c r="J3466" i="14"/>
  <c r="J3467" i="14"/>
  <c r="J3468" i="14"/>
  <c r="J3469" i="14"/>
  <c r="J3470" i="14"/>
  <c r="J3471" i="14"/>
  <c r="J3472" i="14"/>
  <c r="J3473" i="14"/>
  <c r="J3474" i="14"/>
  <c r="J3475" i="14"/>
  <c r="J3476" i="14"/>
  <c r="J3477" i="14"/>
  <c r="J3478" i="14"/>
  <c r="J3479" i="14"/>
  <c r="J3480" i="14"/>
  <c r="J3481" i="14"/>
  <c r="J3482" i="14"/>
  <c r="J3483" i="14"/>
  <c r="J3484" i="14"/>
  <c r="J3485" i="14"/>
  <c r="J3486" i="14"/>
  <c r="J3487" i="14"/>
  <c r="J3488" i="14"/>
  <c r="J3489" i="14"/>
  <c r="J3490" i="14"/>
  <c r="J3491" i="14"/>
  <c r="J3492" i="14"/>
  <c r="J3493" i="14"/>
  <c r="J3494" i="14"/>
  <c r="J3495" i="14"/>
  <c r="J3496" i="14"/>
  <c r="J3497" i="14"/>
  <c r="J3498" i="14"/>
  <c r="J3499" i="14"/>
  <c r="J3500" i="14"/>
  <c r="J3501" i="14"/>
  <c r="J3502" i="14"/>
  <c r="J3503" i="14"/>
  <c r="J3504" i="14"/>
  <c r="J3505" i="14"/>
  <c r="J3506" i="14"/>
  <c r="J3507" i="14"/>
  <c r="J3508" i="14"/>
  <c r="J3509" i="14"/>
  <c r="J3510" i="14"/>
  <c r="J3511" i="14"/>
  <c r="J3512" i="14"/>
  <c r="J3513" i="14"/>
  <c r="J3514" i="14"/>
  <c r="J3515" i="14"/>
  <c r="J3516" i="14"/>
  <c r="J3517" i="14"/>
  <c r="J3518" i="14"/>
  <c r="J3519" i="14"/>
  <c r="J3520" i="14"/>
  <c r="J3521" i="14"/>
  <c r="J3522" i="14"/>
  <c r="J3523" i="14"/>
  <c r="J3524" i="14"/>
  <c r="J3525" i="14"/>
  <c r="J3526" i="14"/>
  <c r="J3527" i="14"/>
  <c r="J3528" i="14"/>
  <c r="J3529" i="14"/>
  <c r="J3530" i="14"/>
  <c r="J3531" i="14"/>
  <c r="J3532" i="14"/>
  <c r="J3533" i="14"/>
  <c r="J3534" i="14"/>
  <c r="J3535" i="14"/>
  <c r="J3536" i="14"/>
  <c r="J3537" i="14"/>
  <c r="J3538" i="14"/>
  <c r="J3539" i="14"/>
  <c r="J3540" i="14"/>
  <c r="J3541" i="14"/>
  <c r="J3542" i="14"/>
  <c r="J3543" i="14"/>
  <c r="J3544" i="14"/>
  <c r="J3545" i="14"/>
  <c r="J3546" i="14"/>
  <c r="J3547" i="14"/>
  <c r="J3548" i="14"/>
  <c r="J3549" i="14"/>
  <c r="J3550" i="14"/>
  <c r="J3551" i="14"/>
  <c r="J3552" i="14"/>
  <c r="J3553" i="14"/>
  <c r="J3554" i="14"/>
  <c r="J3555" i="14"/>
  <c r="J3556" i="14"/>
  <c r="J3557" i="14"/>
  <c r="J3558" i="14"/>
  <c r="J3559" i="14"/>
  <c r="J3560" i="14"/>
  <c r="J3561" i="14"/>
  <c r="J3562" i="14"/>
  <c r="J3563" i="14"/>
  <c r="J3564" i="14"/>
  <c r="J3565" i="14"/>
  <c r="J3566" i="14"/>
  <c r="J3567" i="14"/>
  <c r="J3568" i="14"/>
  <c r="J3569" i="14"/>
  <c r="J3570" i="14"/>
  <c r="J3571" i="14"/>
  <c r="J3572" i="14"/>
  <c r="J3573" i="14"/>
  <c r="J3574" i="14"/>
  <c r="J3575" i="14"/>
  <c r="J3576" i="14"/>
  <c r="J3577" i="14"/>
  <c r="J3578" i="14"/>
  <c r="J3579" i="14"/>
  <c r="J3580" i="14"/>
  <c r="J3581" i="14"/>
  <c r="J3582" i="14"/>
  <c r="J3583" i="14"/>
  <c r="J3584" i="14"/>
  <c r="J3585" i="14"/>
  <c r="J3586" i="14"/>
  <c r="J3587" i="14"/>
  <c r="J3588" i="14"/>
  <c r="J3589" i="14"/>
  <c r="J3590" i="14"/>
  <c r="J3591" i="14"/>
  <c r="J3592" i="14"/>
  <c r="J3593" i="14"/>
  <c r="J3594" i="14"/>
  <c r="J3595" i="14"/>
  <c r="J3596" i="14"/>
  <c r="J3597" i="14"/>
  <c r="J3598" i="14"/>
  <c r="J3599" i="14"/>
  <c r="J3600" i="14"/>
  <c r="J3601" i="14"/>
  <c r="J3602" i="14"/>
  <c r="J3603" i="14"/>
  <c r="J3604" i="14"/>
  <c r="J3605" i="14"/>
  <c r="J3606" i="14"/>
  <c r="J3607" i="14"/>
  <c r="J3608" i="14"/>
  <c r="J3609" i="14"/>
  <c r="J3610" i="14"/>
  <c r="J3611" i="14"/>
  <c r="J3612" i="14"/>
  <c r="J3613" i="14"/>
  <c r="J3614" i="14"/>
  <c r="J3615" i="14"/>
  <c r="J3616" i="14"/>
  <c r="J3617" i="14"/>
  <c r="J3618" i="14"/>
  <c r="J3619" i="14"/>
  <c r="J3620" i="14"/>
  <c r="J3621" i="14"/>
  <c r="J3622" i="14"/>
  <c r="J3623" i="14"/>
  <c r="J3624" i="14"/>
  <c r="J3625" i="14"/>
  <c r="J3626" i="14"/>
  <c r="J3627" i="14"/>
  <c r="J3628" i="14"/>
  <c r="J3629" i="14"/>
  <c r="J3630" i="14"/>
  <c r="J3631" i="14"/>
  <c r="J3632" i="14"/>
  <c r="J3633" i="14"/>
  <c r="J3634" i="14"/>
  <c r="J3635" i="14"/>
  <c r="J3636" i="14"/>
  <c r="J3637" i="14"/>
  <c r="J3638" i="14"/>
  <c r="J3639" i="14"/>
  <c r="J3640" i="14"/>
  <c r="J3641" i="14"/>
  <c r="J3642" i="14"/>
  <c r="J3643" i="14"/>
  <c r="J3644" i="14"/>
  <c r="J3645" i="14"/>
  <c r="J3646" i="14"/>
  <c r="J3647" i="14"/>
  <c r="J3648" i="14"/>
  <c r="J3649" i="14"/>
  <c r="J3650" i="14"/>
  <c r="J3651" i="14"/>
  <c r="J3652" i="14"/>
  <c r="J3653" i="14"/>
  <c r="J3654" i="14"/>
  <c r="J3655" i="14"/>
  <c r="J3656" i="14"/>
  <c r="J3657" i="14"/>
  <c r="J3658" i="14"/>
  <c r="J3659" i="14"/>
  <c r="J3660" i="14"/>
  <c r="J3661" i="14"/>
  <c r="J3662" i="14"/>
  <c r="J3663" i="14"/>
  <c r="J3664" i="14"/>
  <c r="J3665" i="14"/>
  <c r="J3666" i="14"/>
  <c r="J3667" i="14"/>
  <c r="J3668" i="14"/>
  <c r="J3669" i="14"/>
  <c r="J3670" i="14"/>
  <c r="J3671" i="14"/>
  <c r="J3672" i="14"/>
  <c r="J3673" i="14"/>
  <c r="J3674" i="14"/>
  <c r="J3675" i="14"/>
  <c r="J3676" i="14"/>
  <c r="J3677" i="14"/>
  <c r="J3678" i="14"/>
  <c r="J3679" i="14"/>
  <c r="J3680" i="14"/>
  <c r="J3681" i="14"/>
  <c r="J3682" i="14"/>
  <c r="J3683" i="14"/>
  <c r="J3684" i="14"/>
  <c r="J3685" i="14"/>
  <c r="J3686" i="14"/>
  <c r="J3687" i="14"/>
  <c r="J3688" i="14"/>
  <c r="J3689" i="14"/>
  <c r="J3690" i="14"/>
  <c r="J3691" i="14"/>
  <c r="J3692" i="14"/>
  <c r="J3693" i="14"/>
  <c r="J3694" i="14"/>
  <c r="J3695" i="14"/>
  <c r="J3696" i="14"/>
  <c r="J3697" i="14"/>
  <c r="J3698" i="14"/>
  <c r="J3699" i="14"/>
  <c r="J3700" i="14"/>
  <c r="J3701" i="14"/>
  <c r="J3702" i="14"/>
  <c r="J3703" i="14"/>
  <c r="J3704" i="14"/>
  <c r="J3705" i="14"/>
  <c r="J3706" i="14"/>
  <c r="J3707" i="14"/>
  <c r="J3708" i="14"/>
  <c r="J3709" i="14"/>
  <c r="J3710" i="14"/>
  <c r="J3711" i="14"/>
  <c r="J3712" i="14"/>
  <c r="J3713" i="14"/>
  <c r="J3714" i="14"/>
  <c r="J3715" i="14"/>
  <c r="J3716" i="14"/>
  <c r="J3717" i="14"/>
  <c r="J3718" i="14"/>
  <c r="J3719" i="14"/>
  <c r="J3720" i="14"/>
  <c r="J3721" i="14"/>
  <c r="J3722" i="14"/>
  <c r="J3723" i="14"/>
  <c r="J3724" i="14"/>
  <c r="J3725" i="14"/>
  <c r="J3726" i="14"/>
  <c r="J3727" i="14"/>
  <c r="J3728" i="14"/>
  <c r="J3729" i="14"/>
  <c r="J3730" i="14"/>
  <c r="J3731" i="14"/>
  <c r="J3732" i="14"/>
  <c r="J3733" i="14"/>
  <c r="J3734" i="14"/>
  <c r="J3735" i="14"/>
  <c r="J3736" i="14"/>
  <c r="J3737" i="14"/>
  <c r="J3738" i="14"/>
  <c r="J3739" i="14"/>
  <c r="J3740" i="14"/>
  <c r="J3741" i="14"/>
  <c r="J3742" i="14"/>
  <c r="J3743" i="14"/>
  <c r="J3744" i="14"/>
  <c r="J3745" i="14"/>
  <c r="J3746" i="14"/>
  <c r="J3747" i="14"/>
  <c r="J3748" i="14"/>
  <c r="J3749" i="14"/>
  <c r="J3750" i="14"/>
  <c r="J3751" i="14"/>
  <c r="J3752" i="14"/>
  <c r="J3753" i="14"/>
  <c r="J3754" i="14"/>
  <c r="J3755" i="14"/>
  <c r="J3756" i="14"/>
  <c r="J3757" i="14"/>
  <c r="J3758" i="14"/>
  <c r="J3759" i="14"/>
  <c r="J3760" i="14"/>
  <c r="J3761" i="14"/>
  <c r="J3762" i="14"/>
  <c r="J3763" i="14"/>
  <c r="J3764" i="14"/>
  <c r="J3765" i="14"/>
  <c r="J3766" i="14"/>
  <c r="J3767" i="14"/>
  <c r="J3768" i="14"/>
  <c r="J3769" i="14"/>
  <c r="J3770" i="14"/>
  <c r="J3771" i="14"/>
  <c r="J3772" i="14"/>
  <c r="J3773" i="14"/>
  <c r="J3774" i="14"/>
  <c r="J3775" i="14"/>
  <c r="J3776" i="14"/>
  <c r="J3777" i="14"/>
  <c r="J3778" i="14"/>
  <c r="J3779" i="14"/>
  <c r="J3780" i="14"/>
  <c r="J3781" i="14"/>
  <c r="J3782" i="14"/>
  <c r="J3783" i="14"/>
  <c r="J3784" i="14"/>
  <c r="J3785" i="14"/>
  <c r="J3786" i="14"/>
  <c r="J3787" i="14"/>
  <c r="J3788" i="14"/>
  <c r="J3789" i="14"/>
  <c r="J3790" i="14"/>
  <c r="J3791" i="14"/>
  <c r="J3792" i="14"/>
  <c r="J3793" i="14"/>
  <c r="J3794" i="14"/>
  <c r="J3795" i="14"/>
  <c r="J3796" i="14"/>
  <c r="J3797" i="14"/>
  <c r="J3798" i="14"/>
  <c r="J3799" i="14"/>
  <c r="J3800" i="14"/>
  <c r="J3801" i="14"/>
  <c r="J3802" i="14"/>
  <c r="J3803" i="14"/>
  <c r="J3804" i="14"/>
  <c r="J3805" i="14"/>
  <c r="L37" i="47" s="1"/>
  <c r="J3806" i="14"/>
  <c r="J3807" i="14"/>
  <c r="J3808" i="14"/>
  <c r="J3809" i="14"/>
  <c r="J3810" i="14"/>
  <c r="J3811" i="14"/>
  <c r="J3812" i="14"/>
  <c r="J3813" i="14"/>
  <c r="J3814" i="14"/>
  <c r="J3815" i="14"/>
  <c r="J3816" i="14"/>
  <c r="J3817" i="14"/>
  <c r="J3818" i="14"/>
  <c r="J3819" i="14"/>
  <c r="J3820" i="14"/>
  <c r="J3821" i="14"/>
  <c r="J3822" i="14"/>
  <c r="J3823" i="14"/>
  <c r="J3824" i="14"/>
  <c r="J3825" i="14"/>
  <c r="J3826" i="14"/>
  <c r="J3827" i="14"/>
  <c r="J3828" i="14"/>
  <c r="J3829" i="14"/>
  <c r="J3830" i="14"/>
  <c r="J3831" i="14"/>
  <c r="J3832" i="14"/>
  <c r="J3833" i="14"/>
  <c r="J3834" i="14"/>
  <c r="J3835" i="14"/>
  <c r="J3836" i="14"/>
  <c r="J3837" i="14"/>
  <c r="J3838" i="14"/>
  <c r="J3839" i="14"/>
  <c r="J3840" i="14"/>
  <c r="J3841" i="14"/>
  <c r="J3842" i="14"/>
  <c r="J3843" i="14"/>
  <c r="J3844" i="14"/>
  <c r="J3845" i="14"/>
  <c r="J3846" i="14"/>
  <c r="J3847" i="14"/>
  <c r="J3848" i="14"/>
  <c r="J3849" i="14"/>
  <c r="J3850" i="14"/>
  <c r="J3851" i="14"/>
  <c r="J3852" i="14"/>
  <c r="J3853" i="14"/>
  <c r="J3854" i="14"/>
  <c r="J3855" i="14"/>
  <c r="J3856" i="14"/>
  <c r="J3857" i="14"/>
  <c r="J3858" i="14"/>
  <c r="J3859" i="14"/>
  <c r="J3860" i="14"/>
  <c r="J3861" i="14"/>
  <c r="J3862" i="14"/>
  <c r="J3863" i="14"/>
  <c r="J3864" i="14"/>
  <c r="J3865" i="14"/>
  <c r="J3866" i="14"/>
  <c r="J3867" i="14"/>
  <c r="J3868" i="14"/>
  <c r="J3869" i="14"/>
  <c r="J3870" i="14"/>
  <c r="J3871" i="14"/>
  <c r="J3872" i="14"/>
  <c r="J3873" i="14"/>
  <c r="J3874" i="14"/>
  <c r="J3875" i="14"/>
  <c r="J3876" i="14"/>
  <c r="J3877" i="14"/>
  <c r="J3878" i="14"/>
  <c r="J3879" i="14"/>
  <c r="J3880" i="14"/>
  <c r="J3881" i="14"/>
  <c r="J3882" i="14"/>
  <c r="J3883" i="14"/>
  <c r="J3884" i="14"/>
  <c r="J3885" i="14"/>
  <c r="J3886" i="14"/>
  <c r="J3887" i="14"/>
  <c r="J3888" i="14"/>
  <c r="J3889" i="14"/>
  <c r="J3890" i="14"/>
  <c r="J3891" i="14"/>
  <c r="J3892" i="14"/>
  <c r="J3893" i="14"/>
  <c r="J3894" i="14"/>
  <c r="J3895" i="14"/>
  <c r="J3896" i="14"/>
  <c r="J3897" i="14"/>
  <c r="J3898" i="14"/>
  <c r="J3899" i="14"/>
  <c r="J3900" i="14"/>
  <c r="J3901" i="14"/>
  <c r="J3902" i="14"/>
  <c r="J3903" i="14"/>
  <c r="J3904" i="14"/>
  <c r="J3905" i="14"/>
  <c r="J3906" i="14"/>
  <c r="J3907" i="14"/>
  <c r="J3908" i="14"/>
  <c r="J3909" i="14"/>
  <c r="J3910" i="14"/>
  <c r="J3911" i="14"/>
  <c r="J3912" i="14"/>
  <c r="J3913" i="14"/>
  <c r="J3914" i="14"/>
  <c r="J3915" i="14"/>
  <c r="J3916" i="14"/>
  <c r="J3917" i="14"/>
  <c r="J3918" i="14"/>
  <c r="J3919" i="14"/>
  <c r="J3920" i="14"/>
  <c r="J3921" i="14"/>
  <c r="J3922" i="14"/>
  <c r="J3923" i="14"/>
  <c r="J3924" i="14"/>
  <c r="J3925" i="14"/>
  <c r="J3926" i="14"/>
  <c r="J3927" i="14"/>
  <c r="J3928" i="14"/>
  <c r="J3929" i="14"/>
  <c r="J3930" i="14"/>
  <c r="J3931" i="14"/>
  <c r="J3932" i="14"/>
  <c r="J3933" i="14"/>
  <c r="J3934" i="14"/>
  <c r="J3935" i="14"/>
  <c r="J3936" i="14"/>
  <c r="J3937" i="14"/>
  <c r="J3938" i="14"/>
  <c r="J3939" i="14"/>
  <c r="J3940" i="14"/>
  <c r="J3941" i="14"/>
  <c r="J3942" i="14"/>
  <c r="J3943" i="14"/>
  <c r="J3944" i="14"/>
  <c r="J3945" i="14"/>
  <c r="J3946" i="14"/>
  <c r="J3947" i="14"/>
  <c r="J3948" i="14"/>
  <c r="J3949" i="14"/>
  <c r="J3950" i="14"/>
  <c r="J3951" i="14"/>
  <c r="J3952" i="14"/>
  <c r="J3953" i="14"/>
  <c r="J3954" i="14"/>
  <c r="J3955" i="14"/>
  <c r="J3956" i="14"/>
  <c r="J3957" i="14"/>
  <c r="J3958" i="14"/>
  <c r="J3959" i="14"/>
  <c r="J3960" i="14"/>
  <c r="J3961" i="14"/>
  <c r="J3962" i="14"/>
  <c r="J3963" i="14"/>
  <c r="J3964" i="14"/>
  <c r="J3965" i="14"/>
  <c r="J3966" i="14"/>
  <c r="J3967" i="14"/>
  <c r="J3968" i="14"/>
  <c r="J3969" i="14"/>
  <c r="J3970" i="14"/>
  <c r="J3971" i="14"/>
  <c r="J3972" i="14"/>
  <c r="J3973" i="14"/>
  <c r="J3974" i="14"/>
  <c r="J3975" i="14"/>
  <c r="J3976" i="14"/>
  <c r="J3977" i="14"/>
  <c r="J3978" i="14"/>
  <c r="J3979" i="14"/>
  <c r="J3980" i="14"/>
  <c r="J3981" i="14"/>
  <c r="J3982" i="14"/>
  <c r="J3983" i="14"/>
  <c r="J3984" i="14"/>
  <c r="J3985" i="14"/>
  <c r="J3986" i="14"/>
  <c r="J3987" i="14"/>
  <c r="J3988" i="14"/>
  <c r="J3989" i="14"/>
  <c r="J3990" i="14"/>
  <c r="J3991" i="14"/>
  <c r="J3992" i="14"/>
  <c r="J3993" i="14"/>
  <c r="J3994" i="14"/>
  <c r="J3995" i="14"/>
  <c r="J3996" i="14"/>
  <c r="J3997" i="14"/>
  <c r="J3998" i="14"/>
  <c r="J3999" i="14"/>
  <c r="J4000" i="14"/>
  <c r="J4001" i="14"/>
  <c r="J4002" i="14"/>
  <c r="J4003" i="14"/>
  <c r="J4004" i="14"/>
  <c r="J4005" i="14"/>
  <c r="J4006" i="14"/>
  <c r="J4007" i="14"/>
  <c r="J4008" i="14"/>
  <c r="J4009" i="14"/>
  <c r="J4010" i="14"/>
  <c r="J4011" i="14"/>
  <c r="J4012" i="14"/>
  <c r="J4013" i="14"/>
  <c r="J4014" i="14"/>
  <c r="J4015" i="14"/>
  <c r="J4016" i="14"/>
  <c r="J4017" i="14"/>
  <c r="J4018" i="14"/>
  <c r="J4019" i="14"/>
  <c r="J4020" i="14"/>
  <c r="J4021" i="14"/>
  <c r="J4022" i="14"/>
  <c r="J4023" i="14"/>
  <c r="J4024" i="14"/>
  <c r="J4025" i="14"/>
  <c r="J4026" i="14"/>
  <c r="J4027" i="14"/>
  <c r="J4028" i="14"/>
  <c r="J4029" i="14"/>
  <c r="J4030" i="14"/>
  <c r="J4031" i="14"/>
  <c r="J4032" i="14"/>
  <c r="J4033" i="14"/>
  <c r="J4034" i="14"/>
  <c r="J4035" i="14"/>
  <c r="J4036" i="14"/>
  <c r="J4037" i="14"/>
  <c r="J4038" i="14"/>
  <c r="J4039" i="14"/>
  <c r="J4040" i="14"/>
  <c r="J4041" i="14"/>
  <c r="J4042" i="14"/>
  <c r="J4043" i="14"/>
  <c r="J4044" i="14"/>
  <c r="J4045" i="14"/>
  <c r="J4046" i="14"/>
  <c r="J4047" i="14"/>
  <c r="J4048" i="14"/>
  <c r="J4049" i="14"/>
  <c r="J4050" i="14"/>
  <c r="J4051" i="14"/>
  <c r="J4052" i="14"/>
  <c r="J4053" i="14"/>
  <c r="J4054" i="14"/>
  <c r="J4055" i="14"/>
  <c r="J4056" i="14"/>
  <c r="J4057" i="14"/>
  <c r="J4058" i="14"/>
  <c r="J4059" i="14"/>
  <c r="J4060" i="14"/>
  <c r="J4061" i="14"/>
  <c r="J4062" i="14"/>
  <c r="J4063" i="14"/>
  <c r="J4064" i="14"/>
  <c r="J4065" i="14"/>
  <c r="J4066" i="14"/>
  <c r="J4067" i="14"/>
  <c r="J4068" i="14"/>
  <c r="J4069" i="14"/>
  <c r="J4070" i="14"/>
  <c r="J4071" i="14"/>
  <c r="J4072" i="14"/>
  <c r="J4073" i="14"/>
  <c r="J4074" i="14"/>
  <c r="J4075" i="14"/>
  <c r="J4076" i="14"/>
  <c r="J4077" i="14"/>
  <c r="J4078" i="14"/>
  <c r="J4079" i="14"/>
  <c r="J4080" i="14"/>
  <c r="J4081" i="14"/>
  <c r="J4082" i="14"/>
  <c r="J4083" i="14"/>
  <c r="J4084" i="14"/>
  <c r="J4085" i="14"/>
  <c r="J4086" i="14"/>
  <c r="J4087" i="14"/>
  <c r="J4088" i="14"/>
  <c r="J4089" i="14"/>
  <c r="J4090" i="14"/>
  <c r="J4091" i="14"/>
  <c r="J4092" i="14"/>
  <c r="J4093" i="14"/>
  <c r="J4094" i="14"/>
  <c r="J4095" i="14"/>
  <c r="J4096" i="14"/>
  <c r="J4097" i="14"/>
  <c r="J4098" i="14"/>
  <c r="J4099" i="14"/>
  <c r="J4100" i="14"/>
  <c r="J4101" i="14"/>
  <c r="J4102" i="14"/>
  <c r="J4103" i="14"/>
  <c r="J4104" i="14"/>
  <c r="J4105" i="14"/>
  <c r="J4106" i="14"/>
  <c r="J4107" i="14"/>
  <c r="J4108" i="14"/>
  <c r="J4109" i="14"/>
  <c r="J4110" i="14"/>
  <c r="J4111" i="14"/>
  <c r="J4112" i="14"/>
  <c r="J4113" i="14"/>
  <c r="J4114" i="14"/>
  <c r="J4115" i="14"/>
  <c r="J4116" i="14"/>
  <c r="J4117" i="14"/>
  <c r="J4118" i="14"/>
  <c r="J4119" i="14"/>
  <c r="J4120" i="14"/>
  <c r="J4121" i="14"/>
  <c r="J4122" i="14"/>
  <c r="J4123" i="14"/>
  <c r="J4124" i="14"/>
  <c r="J4125" i="14"/>
  <c r="J4126" i="14"/>
  <c r="J4127" i="14"/>
  <c r="J4128" i="14"/>
  <c r="J4129" i="14"/>
  <c r="J4130" i="14"/>
  <c r="J4131" i="14"/>
  <c r="J4132" i="14"/>
  <c r="J4133" i="14"/>
  <c r="J4134" i="14"/>
  <c r="J4135" i="14"/>
  <c r="J4136" i="14"/>
  <c r="J4137" i="14"/>
  <c r="J4138" i="14"/>
  <c r="J4139" i="14"/>
  <c r="J4140" i="14"/>
  <c r="J4141" i="14"/>
  <c r="J4142" i="14"/>
  <c r="J4143" i="14"/>
  <c r="J4144" i="14"/>
  <c r="J4145" i="14"/>
  <c r="J4146" i="14"/>
  <c r="J4147" i="14"/>
  <c r="J4148" i="14"/>
  <c r="J4149" i="14"/>
  <c r="J4150" i="14"/>
  <c r="J4151" i="14"/>
  <c r="J4152" i="14"/>
  <c r="J4153" i="14"/>
  <c r="J4154" i="14"/>
  <c r="J4155" i="14"/>
  <c r="J4156" i="14"/>
  <c r="J4157" i="14"/>
  <c r="J4158" i="14"/>
  <c r="J4159" i="14"/>
  <c r="J4160" i="14"/>
  <c r="J4161" i="14"/>
  <c r="J4162" i="14"/>
  <c r="J4163" i="14"/>
  <c r="J4164" i="14"/>
  <c r="J4165" i="14"/>
  <c r="J4166" i="14"/>
  <c r="J4167" i="14"/>
  <c r="J4168" i="14"/>
  <c r="J4169" i="14"/>
  <c r="J4170" i="14"/>
  <c r="J4171" i="14"/>
  <c r="J4172" i="14"/>
  <c r="J4173" i="14"/>
  <c r="J4174" i="14"/>
  <c r="J4175" i="14"/>
  <c r="J4176" i="14"/>
  <c r="J4177" i="14"/>
  <c r="J4178" i="14"/>
  <c r="J4179" i="14"/>
  <c r="J4180" i="14"/>
  <c r="J4181" i="14"/>
  <c r="J4182" i="14"/>
  <c r="J4183" i="14"/>
  <c r="J4184" i="14"/>
  <c r="J4185" i="14"/>
  <c r="J4186" i="14"/>
  <c r="J4187" i="14"/>
  <c r="J4188" i="14"/>
  <c r="J4189" i="14"/>
  <c r="J4190" i="14"/>
  <c r="J4191" i="14"/>
  <c r="J4192" i="14"/>
  <c r="J4193" i="14"/>
  <c r="J4194" i="14"/>
  <c r="J4195" i="14"/>
  <c r="J4196" i="14"/>
  <c r="J4197" i="14"/>
  <c r="J4198" i="14"/>
  <c r="J4199" i="14"/>
  <c r="J4200" i="14"/>
  <c r="J4201" i="14"/>
  <c r="J4202" i="14"/>
  <c r="J4203" i="14"/>
  <c r="J4204" i="14"/>
  <c r="J4205" i="14"/>
  <c r="J4206" i="14"/>
  <c r="J4207" i="14"/>
  <c r="J4208" i="14"/>
  <c r="J4209" i="14"/>
  <c r="J4210" i="14"/>
  <c r="J4211" i="14"/>
  <c r="J4212" i="14"/>
  <c r="J4213" i="14"/>
  <c r="J4214" i="14"/>
  <c r="J4215" i="14"/>
  <c r="J4216" i="14"/>
  <c r="J4217" i="14"/>
  <c r="J4218" i="14"/>
  <c r="J4219" i="14"/>
  <c r="J4220" i="14"/>
  <c r="J4221" i="14"/>
  <c r="J4222" i="14"/>
  <c r="J4223" i="14"/>
  <c r="J4224" i="14"/>
  <c r="J4225" i="14"/>
  <c r="J4226" i="14"/>
  <c r="J4227" i="14"/>
  <c r="J4228" i="14"/>
  <c r="J4229" i="14"/>
  <c r="J4230" i="14"/>
  <c r="J4231" i="14"/>
  <c r="J4232" i="14"/>
  <c r="J4233" i="14"/>
  <c r="J4234" i="14"/>
  <c r="J4235" i="14"/>
  <c r="J4236" i="14"/>
  <c r="J4237" i="14"/>
  <c r="J4238" i="14"/>
  <c r="J4239" i="14"/>
  <c r="J4240" i="14"/>
  <c r="J4241" i="14"/>
  <c r="J4242" i="14"/>
  <c r="J4243" i="14"/>
  <c r="J4244" i="14"/>
  <c r="J4245" i="14"/>
  <c r="J4246" i="14"/>
  <c r="J4247" i="14"/>
  <c r="J4248" i="14"/>
  <c r="J4249" i="14"/>
  <c r="J4250" i="14"/>
  <c r="J4251" i="14"/>
  <c r="J4252" i="14"/>
  <c r="J4253" i="14"/>
  <c r="J4254" i="14"/>
  <c r="J4255" i="14"/>
  <c r="J4256" i="14"/>
  <c r="J4257" i="14"/>
  <c r="J4258" i="14"/>
  <c r="J4259" i="14"/>
  <c r="J4260" i="14"/>
  <c r="J4261" i="14"/>
  <c r="J4262" i="14"/>
  <c r="J4263" i="14"/>
  <c r="J4264" i="14"/>
  <c r="J4265" i="14"/>
  <c r="J4266" i="14"/>
  <c r="J4267" i="14"/>
  <c r="J4268" i="14"/>
  <c r="J4269" i="14"/>
  <c r="J4270" i="14"/>
  <c r="J4271" i="14"/>
  <c r="J4272" i="14"/>
  <c r="J4273" i="14"/>
  <c r="J4274" i="14"/>
  <c r="J4275" i="14"/>
  <c r="J4276" i="14"/>
  <c r="J4277" i="14"/>
  <c r="J4278" i="14"/>
  <c r="J4279" i="14"/>
  <c r="J4280" i="14"/>
  <c r="J4281" i="14"/>
  <c r="J4282" i="14"/>
  <c r="J4283" i="14"/>
  <c r="J4284" i="14"/>
  <c r="J4285" i="14"/>
  <c r="J4286" i="14"/>
  <c r="J4287" i="14"/>
  <c r="J4288" i="14"/>
  <c r="J4289" i="14"/>
  <c r="J4290" i="14"/>
  <c r="J4291" i="14"/>
  <c r="J4292" i="14"/>
  <c r="J4293" i="14"/>
  <c r="J4294" i="14"/>
  <c r="J4295" i="14"/>
  <c r="J4296" i="14"/>
  <c r="J4297" i="14"/>
  <c r="J4298" i="14"/>
  <c r="J4299" i="14"/>
  <c r="J4300" i="14"/>
  <c r="J4301" i="14"/>
  <c r="J4302" i="14"/>
  <c r="J4303" i="14"/>
  <c r="J4304" i="14"/>
  <c r="J4305" i="14"/>
  <c r="J4306" i="14"/>
  <c r="J4307" i="14"/>
  <c r="J4308" i="14"/>
  <c r="J4309" i="14"/>
  <c r="J4310" i="14"/>
  <c r="J4311" i="14"/>
  <c r="J4312" i="14"/>
  <c r="J4313" i="14"/>
  <c r="J4314" i="14"/>
  <c r="J4315" i="14"/>
  <c r="J4316" i="14"/>
  <c r="J4317" i="14"/>
  <c r="J4318" i="14"/>
  <c r="J4319" i="14"/>
  <c r="J4320" i="14"/>
  <c r="J4321" i="14"/>
  <c r="J4322" i="14"/>
  <c r="J4323" i="14"/>
  <c r="J4324" i="14"/>
  <c r="J4325" i="14"/>
  <c r="J4326" i="14"/>
  <c r="J4327" i="14"/>
  <c r="J4328" i="14"/>
  <c r="J4329" i="14"/>
  <c r="J4330" i="14"/>
  <c r="J4331" i="14"/>
  <c r="J4332" i="14"/>
  <c r="J4333" i="14"/>
  <c r="J4334" i="14"/>
  <c r="J4335" i="14"/>
  <c r="J4336" i="14"/>
  <c r="J4337" i="14"/>
  <c r="J4338" i="14"/>
  <c r="J4339" i="14"/>
  <c r="J4340" i="14"/>
  <c r="J4341" i="14"/>
  <c r="J4342" i="14"/>
  <c r="J4343" i="14"/>
  <c r="J4344" i="14"/>
  <c r="J4345" i="14"/>
  <c r="J4346" i="14"/>
  <c r="J4347" i="14"/>
  <c r="J4348" i="14"/>
  <c r="J4349" i="14"/>
  <c r="J4350" i="14"/>
  <c r="J4351" i="14"/>
  <c r="J4352" i="14"/>
  <c r="J4353" i="14"/>
  <c r="J4354" i="14"/>
  <c r="J4355" i="14"/>
  <c r="J4356" i="14"/>
  <c r="J4357" i="14"/>
  <c r="J4358" i="14"/>
  <c r="J4359" i="14"/>
  <c r="J4360" i="14"/>
  <c r="J4361" i="14"/>
  <c r="J4362" i="14"/>
  <c r="J4363" i="14"/>
  <c r="J4364" i="14"/>
  <c r="J4365" i="14"/>
  <c r="J4366" i="14"/>
  <c r="J4367" i="14"/>
  <c r="J4368" i="14"/>
  <c r="J4369" i="14"/>
  <c r="J4370" i="14"/>
  <c r="J4371" i="14"/>
  <c r="J4372" i="14"/>
  <c r="J4373" i="14"/>
  <c r="J4374" i="14"/>
  <c r="J4375" i="14"/>
  <c r="J4376" i="14"/>
  <c r="J4377" i="14"/>
  <c r="J4378" i="14"/>
  <c r="J4379" i="14"/>
  <c r="J4380" i="14"/>
  <c r="J4381" i="14"/>
  <c r="J4382" i="14"/>
  <c r="J4383" i="14"/>
  <c r="J4384" i="14"/>
  <c r="J4385" i="14"/>
  <c r="J4386" i="14"/>
  <c r="J4387" i="14"/>
  <c r="J4388" i="14"/>
  <c r="J4389" i="14"/>
  <c r="J4390" i="14"/>
  <c r="J4391" i="14"/>
  <c r="J4392" i="14"/>
  <c r="J4393" i="14"/>
  <c r="J4394" i="14"/>
  <c r="J4395" i="14"/>
  <c r="J4396" i="14"/>
  <c r="J4397" i="14"/>
  <c r="J4398" i="14"/>
  <c r="J4399" i="14"/>
  <c r="J4400" i="14"/>
  <c r="J4401" i="14"/>
  <c r="J4402" i="14"/>
  <c r="J4403" i="14"/>
  <c r="J4404" i="14"/>
  <c r="J4405" i="14"/>
  <c r="J4406" i="14"/>
  <c r="J4407" i="14"/>
  <c r="J4408" i="14"/>
  <c r="J4409" i="14"/>
  <c r="J4410" i="14"/>
  <c r="J4411" i="14"/>
  <c r="J4412" i="14"/>
  <c r="J4413" i="14"/>
  <c r="J4414" i="14"/>
  <c r="J4415" i="14"/>
  <c r="J4416" i="14"/>
  <c r="J4417" i="14"/>
  <c r="J4418" i="14"/>
  <c r="J4419" i="14"/>
  <c r="J4420" i="14"/>
  <c r="J4421" i="14"/>
  <c r="J4422" i="14"/>
  <c r="J4423" i="14"/>
  <c r="J4424" i="14"/>
  <c r="J4425" i="14"/>
  <c r="J4426" i="14"/>
  <c r="J4427" i="14"/>
  <c r="J4428" i="14"/>
  <c r="J4429" i="14"/>
  <c r="J4430" i="14"/>
  <c r="J4431" i="14"/>
  <c r="J4432" i="14"/>
  <c r="J4433" i="14"/>
  <c r="J4434" i="14"/>
  <c r="J4435" i="14"/>
  <c r="J4436" i="14"/>
  <c r="J4437" i="14"/>
  <c r="J4438" i="14"/>
  <c r="J4439" i="14"/>
  <c r="J4440" i="14"/>
  <c r="J4441" i="14"/>
  <c r="J4442" i="14"/>
  <c r="J4443" i="14"/>
  <c r="J4444" i="14"/>
  <c r="J4445" i="14"/>
  <c r="J4446" i="14"/>
  <c r="J4447" i="14"/>
  <c r="J4448" i="14"/>
  <c r="J4449" i="14"/>
  <c r="J4450" i="14"/>
  <c r="J4451" i="14"/>
  <c r="J4452" i="14"/>
  <c r="J4453" i="14"/>
  <c r="J4454" i="14"/>
  <c r="J4455" i="14"/>
  <c r="J4456" i="14"/>
  <c r="J4457" i="14"/>
  <c r="J4458" i="14"/>
  <c r="J4459" i="14"/>
  <c r="J4460" i="14"/>
  <c r="J4461" i="14"/>
  <c r="J4462" i="14"/>
  <c r="J4463" i="14"/>
  <c r="J4464" i="14"/>
  <c r="J4465" i="14"/>
  <c r="J4466" i="14"/>
  <c r="J4467" i="14"/>
  <c r="J4468" i="14"/>
  <c r="J4469" i="14"/>
  <c r="J4470" i="14"/>
  <c r="J4471" i="14"/>
  <c r="J4472" i="14"/>
  <c r="J4473" i="14"/>
  <c r="J4474" i="14"/>
  <c r="J4475" i="14"/>
  <c r="J4476" i="14"/>
  <c r="J4477" i="14"/>
  <c r="J4478" i="14"/>
  <c r="J4479" i="14"/>
  <c r="J4480" i="14"/>
  <c r="J4481" i="14"/>
  <c r="J4482" i="14"/>
  <c r="J4483" i="14"/>
  <c r="J4484" i="14"/>
  <c r="J4485" i="14"/>
  <c r="J4486" i="14"/>
  <c r="J4487" i="14"/>
  <c r="J4488" i="14"/>
  <c r="J4489" i="14"/>
  <c r="J4490" i="14"/>
  <c r="J4491" i="14"/>
  <c r="J4492" i="14"/>
  <c r="J4493" i="14"/>
  <c r="J4494" i="14"/>
  <c r="J4495" i="14"/>
  <c r="J4496" i="14"/>
  <c r="J4497" i="14"/>
  <c r="J4498" i="14"/>
  <c r="J4499" i="14"/>
  <c r="J4500" i="14"/>
  <c r="J4501" i="14"/>
  <c r="J4502" i="14"/>
  <c r="J4503" i="14"/>
  <c r="J4504" i="14"/>
  <c r="J4505" i="14"/>
  <c r="J4506" i="14"/>
  <c r="J4507" i="14"/>
  <c r="J4508" i="14"/>
  <c r="J4509" i="14"/>
  <c r="J4510" i="14"/>
  <c r="J4511" i="14"/>
  <c r="J4512" i="14"/>
  <c r="J4513" i="14"/>
  <c r="J4514" i="14"/>
  <c r="J4515" i="14"/>
  <c r="J4516" i="14"/>
  <c r="J4517" i="14"/>
  <c r="J4518" i="14"/>
  <c r="J4519" i="14"/>
  <c r="J4520" i="14"/>
  <c r="J4521" i="14"/>
  <c r="J4522" i="14"/>
  <c r="J4523" i="14"/>
  <c r="J4524" i="14"/>
  <c r="J4525" i="14"/>
  <c r="J4526" i="14"/>
  <c r="J4527" i="14"/>
  <c r="J4528" i="14"/>
  <c r="J4529" i="14"/>
  <c r="J4530" i="14"/>
  <c r="J4531" i="14"/>
  <c r="J4532" i="14"/>
  <c r="J4533" i="14"/>
  <c r="J4534" i="14"/>
  <c r="J4535" i="14"/>
  <c r="J4536" i="14"/>
  <c r="J4537" i="14"/>
  <c r="J4538" i="14"/>
  <c r="J4539" i="14"/>
  <c r="J4540" i="14"/>
  <c r="J4541" i="14"/>
  <c r="J4542" i="14"/>
  <c r="J4543" i="14"/>
  <c r="J4544" i="14"/>
  <c r="J4545" i="14"/>
  <c r="J4546" i="14"/>
  <c r="J4547" i="14"/>
  <c r="J4548" i="14"/>
  <c r="J4549" i="14"/>
  <c r="J4550" i="14"/>
  <c r="J4551" i="14"/>
  <c r="J4552" i="14"/>
  <c r="J4553" i="14"/>
  <c r="J4554" i="14"/>
  <c r="J4555" i="14"/>
  <c r="J4556" i="14"/>
  <c r="J4557" i="14"/>
  <c r="J4558" i="14"/>
  <c r="J4559" i="14"/>
  <c r="J4560" i="14"/>
  <c r="J4561" i="14"/>
  <c r="J4562" i="14"/>
  <c r="J4563" i="14"/>
  <c r="J4564" i="14"/>
  <c r="J4565" i="14"/>
  <c r="J4566" i="14"/>
  <c r="J4567" i="14"/>
  <c r="J4568" i="14"/>
  <c r="J4569" i="14"/>
  <c r="J4570" i="14"/>
  <c r="J4571" i="14"/>
  <c r="J4572" i="14"/>
  <c r="J4573" i="14"/>
  <c r="J4574" i="14"/>
  <c r="J4575" i="14"/>
  <c r="J4576" i="14"/>
  <c r="J4577" i="14"/>
  <c r="J4578" i="14"/>
  <c r="J4579" i="14"/>
  <c r="J4580" i="14"/>
  <c r="J4581" i="14"/>
  <c r="J4582" i="14"/>
  <c r="J4583" i="14"/>
  <c r="J4584" i="14"/>
  <c r="J4585" i="14"/>
  <c r="J4586" i="14"/>
  <c r="J4587" i="14"/>
  <c r="J4588" i="14"/>
  <c r="J4589" i="14"/>
  <c r="J4590" i="14"/>
  <c r="J4591" i="14"/>
  <c r="J4592" i="14"/>
  <c r="J4593" i="14"/>
  <c r="J4594" i="14"/>
  <c r="J4595" i="14"/>
  <c r="J4596" i="14"/>
  <c r="J4597" i="14"/>
  <c r="J4598" i="14"/>
  <c r="J4599" i="14"/>
  <c r="J4600" i="14"/>
  <c r="J4601" i="14"/>
  <c r="J4602" i="14"/>
  <c r="J4603" i="14"/>
  <c r="J4604" i="14"/>
  <c r="J4605" i="14"/>
  <c r="J4606" i="14"/>
  <c r="J4607" i="14"/>
  <c r="J4608" i="14"/>
  <c r="J4609" i="14"/>
  <c r="J4610" i="14"/>
  <c r="J4611" i="14"/>
  <c r="J4612" i="14"/>
  <c r="J4613" i="14"/>
  <c r="J4614" i="14"/>
  <c r="J4615" i="14"/>
  <c r="J4616" i="14"/>
  <c r="J4617" i="14"/>
  <c r="J4618" i="14"/>
  <c r="J4619" i="14"/>
  <c r="J4620" i="14"/>
  <c r="J4621" i="14"/>
  <c r="J4622" i="14"/>
  <c r="J4623" i="14"/>
  <c r="J4624" i="14"/>
  <c r="J4625" i="14"/>
  <c r="J4626" i="14"/>
  <c r="J4627" i="14"/>
  <c r="J4628" i="14"/>
  <c r="J4629" i="14"/>
  <c r="J4630" i="14"/>
  <c r="J4631" i="14"/>
  <c r="J4632" i="14"/>
  <c r="J4633" i="14"/>
  <c r="J4634" i="14"/>
  <c r="J4635" i="14"/>
  <c r="J4636" i="14"/>
  <c r="J4637" i="14"/>
  <c r="J4638" i="14"/>
  <c r="J4639" i="14"/>
  <c r="J4640" i="14"/>
  <c r="J4641" i="14"/>
  <c r="J4642" i="14"/>
  <c r="J4643" i="14"/>
  <c r="J4644" i="14"/>
  <c r="J4645" i="14"/>
  <c r="J4646" i="14"/>
  <c r="J4647" i="14"/>
  <c r="J4648" i="14"/>
  <c r="J4649" i="14"/>
  <c r="J4650" i="14"/>
  <c r="J4651" i="14"/>
  <c r="J4652" i="14"/>
  <c r="J4653" i="14"/>
  <c r="J4654" i="14"/>
  <c r="J4655" i="14"/>
  <c r="J4656" i="14"/>
  <c r="J4657" i="14"/>
  <c r="J4658" i="14"/>
  <c r="J4659" i="14"/>
  <c r="J4660" i="14"/>
  <c r="J4661" i="14"/>
  <c r="J4662" i="14"/>
  <c r="J4663" i="14"/>
  <c r="J4664" i="14"/>
  <c r="J4665" i="14"/>
  <c r="J4666" i="14"/>
  <c r="J4667" i="14"/>
  <c r="J4668" i="14"/>
  <c r="J4669" i="14"/>
  <c r="J4670" i="14"/>
  <c r="J4671" i="14"/>
  <c r="J4672" i="14"/>
  <c r="J4673" i="14"/>
  <c r="J4674" i="14"/>
  <c r="J4675" i="14"/>
  <c r="J4676" i="14"/>
  <c r="J4677" i="14"/>
  <c r="J4678" i="14"/>
  <c r="J4679" i="14"/>
  <c r="J4680" i="14"/>
  <c r="J4681" i="14"/>
  <c r="J4682" i="14"/>
  <c r="J4683" i="14"/>
  <c r="J4684" i="14"/>
  <c r="J4685" i="14"/>
  <c r="J4686" i="14"/>
  <c r="J4687" i="14"/>
  <c r="J4688" i="14"/>
  <c r="J4689" i="14"/>
  <c r="J4690" i="14"/>
  <c r="J4691" i="14"/>
  <c r="J4692" i="14"/>
  <c r="J4693" i="14"/>
  <c r="J4694" i="14"/>
  <c r="J4695" i="14"/>
  <c r="J4696" i="14"/>
  <c r="J4697" i="14"/>
  <c r="J4698" i="14"/>
  <c r="J4699" i="14"/>
  <c r="J4700" i="14"/>
  <c r="J4701" i="14"/>
  <c r="J4702" i="14"/>
  <c r="J4703" i="14"/>
  <c r="J4704" i="14"/>
  <c r="J4705" i="14"/>
  <c r="J4706" i="14"/>
  <c r="J4707" i="14"/>
  <c r="J4708" i="14"/>
  <c r="J4709" i="14"/>
  <c r="J4710" i="14"/>
  <c r="J4711" i="14"/>
  <c r="J4712" i="14"/>
  <c r="J4713" i="14"/>
  <c r="J4714" i="14"/>
  <c r="J4715" i="14"/>
  <c r="J4716" i="14"/>
  <c r="J4717" i="14"/>
  <c r="J4718" i="14"/>
  <c r="J4719" i="14"/>
  <c r="J4720" i="14"/>
  <c r="J4721" i="14"/>
  <c r="J4722" i="14"/>
  <c r="J4723" i="14"/>
  <c r="J4724" i="14"/>
  <c r="J4725" i="14"/>
  <c r="J4726" i="14"/>
  <c r="J4727" i="14"/>
  <c r="J4728" i="14"/>
  <c r="J4729" i="14"/>
  <c r="J4730" i="14"/>
  <c r="J4731" i="14"/>
  <c r="J4732" i="14"/>
  <c r="J4733" i="14"/>
  <c r="J4734" i="14"/>
  <c r="J4735" i="14"/>
  <c r="J4736" i="14"/>
  <c r="J4737" i="14"/>
  <c r="J4738" i="14"/>
  <c r="J4739" i="14"/>
  <c r="J4740" i="14"/>
  <c r="J4741" i="14"/>
  <c r="J4742" i="14"/>
  <c r="J4743" i="14"/>
  <c r="J4744" i="14"/>
  <c r="J4745" i="14"/>
  <c r="J4746" i="14"/>
  <c r="J4747" i="14"/>
  <c r="J4748" i="14"/>
  <c r="J4749" i="14"/>
  <c r="J4750" i="14"/>
  <c r="J4751" i="14"/>
  <c r="J4752" i="14"/>
  <c r="J4753" i="14"/>
  <c r="J4754" i="14"/>
  <c r="J4755" i="14"/>
  <c r="J4756" i="14"/>
  <c r="J4757" i="14"/>
  <c r="J4758" i="14"/>
  <c r="J4759" i="14"/>
  <c r="J4760" i="14"/>
  <c r="J4761" i="14"/>
  <c r="J4762" i="14"/>
  <c r="J4763" i="14"/>
  <c r="J4764" i="14"/>
  <c r="J4765" i="14"/>
  <c r="J4766" i="14"/>
  <c r="J4767" i="14"/>
  <c r="J4768" i="14"/>
  <c r="J4769" i="14"/>
  <c r="J4770" i="14"/>
  <c r="J4771" i="14"/>
  <c r="J4772" i="14"/>
  <c r="J4773" i="14"/>
  <c r="J4774" i="14"/>
  <c r="J4775" i="14"/>
  <c r="J4776" i="14"/>
  <c r="J4777" i="14"/>
  <c r="J4778" i="14"/>
  <c r="J4779" i="14"/>
  <c r="J4780" i="14"/>
  <c r="J4781" i="14"/>
  <c r="J4782" i="14"/>
  <c r="J4783" i="14"/>
  <c r="J4784" i="14"/>
  <c r="J4785" i="14"/>
  <c r="J4786" i="14"/>
  <c r="J4787" i="14"/>
  <c r="J4788" i="14"/>
  <c r="J4789" i="14"/>
  <c r="J4790" i="14"/>
  <c r="J4791" i="14"/>
  <c r="J4792" i="14"/>
  <c r="J4793" i="14"/>
  <c r="J4794" i="14"/>
  <c r="J4795" i="14"/>
  <c r="J4796" i="14"/>
  <c r="J4797" i="14"/>
  <c r="J4798" i="14"/>
  <c r="J4799" i="14"/>
  <c r="J4800" i="14"/>
  <c r="J4801" i="14"/>
  <c r="J4802" i="14"/>
  <c r="J4803" i="14"/>
  <c r="J4804" i="14"/>
  <c r="J4805" i="14"/>
  <c r="J4806" i="14"/>
  <c r="J4807" i="14"/>
  <c r="J4808" i="14"/>
  <c r="J4809" i="14"/>
  <c r="J4810" i="14"/>
  <c r="J4811" i="14"/>
  <c r="J4812" i="14"/>
  <c r="J4813" i="14"/>
  <c r="J4814" i="14"/>
  <c r="J4815" i="14"/>
  <c r="J4816" i="14"/>
  <c r="J4817" i="14"/>
  <c r="J4818" i="14"/>
  <c r="J4819" i="14"/>
  <c r="J4820" i="14"/>
  <c r="J4821" i="14"/>
  <c r="J4822" i="14"/>
  <c r="J4823" i="14"/>
  <c r="J4824" i="14"/>
  <c r="J4825" i="14"/>
  <c r="J4826" i="14"/>
  <c r="J4827" i="14"/>
  <c r="J4828" i="14"/>
  <c r="J4829" i="14"/>
  <c r="J4830" i="14"/>
  <c r="J4831" i="14"/>
  <c r="J4832" i="14"/>
  <c r="J4833" i="14"/>
  <c r="J4834" i="14"/>
  <c r="J4835" i="14"/>
  <c r="J4836" i="14"/>
  <c r="J4837" i="14"/>
  <c r="J4838" i="14"/>
  <c r="J4839" i="14"/>
  <c r="J4840" i="14"/>
  <c r="J4841" i="14"/>
  <c r="J4842" i="14"/>
  <c r="J4843" i="14"/>
  <c r="J4844" i="14"/>
  <c r="J4845" i="14"/>
  <c r="J4846" i="14"/>
  <c r="J4847" i="14"/>
  <c r="J4848" i="14"/>
  <c r="J4849" i="14"/>
  <c r="J4850" i="14"/>
  <c r="J4851" i="14"/>
  <c r="J4852" i="14"/>
  <c r="J4853" i="14"/>
  <c r="J4854" i="14"/>
  <c r="J4855" i="14"/>
  <c r="J4856" i="14"/>
  <c r="J4857" i="14"/>
  <c r="J4858" i="14"/>
  <c r="J4859" i="14"/>
  <c r="J4860" i="14"/>
  <c r="J4861" i="14"/>
  <c r="J4862" i="14"/>
  <c r="J4863" i="14"/>
  <c r="J4864" i="14"/>
  <c r="J4865" i="14"/>
  <c r="J4866" i="14"/>
  <c r="J4867" i="14"/>
  <c r="J4868" i="14"/>
  <c r="J4869" i="14"/>
  <c r="J4870" i="14"/>
  <c r="J4871" i="14"/>
  <c r="J4872" i="14"/>
  <c r="J4873" i="14"/>
  <c r="J4874" i="14"/>
  <c r="J4875" i="14"/>
  <c r="J4876" i="14"/>
  <c r="J4877" i="14"/>
  <c r="J4878" i="14"/>
  <c r="J4879" i="14"/>
  <c r="J4880" i="14"/>
  <c r="J4881" i="14"/>
  <c r="J4882" i="14"/>
  <c r="J4883" i="14"/>
  <c r="J4884" i="14"/>
  <c r="J4885" i="14"/>
  <c r="J4886" i="14"/>
  <c r="J4887" i="14"/>
  <c r="J4888" i="14"/>
  <c r="J4889" i="14"/>
  <c r="J4890" i="14"/>
  <c r="J4891" i="14"/>
  <c r="J4892" i="14"/>
  <c r="J4893" i="14"/>
  <c r="J4894" i="14"/>
  <c r="J4895" i="14"/>
  <c r="J4896" i="14"/>
  <c r="J4897" i="14"/>
  <c r="J4898" i="14"/>
  <c r="J4899" i="14"/>
  <c r="J4900" i="14"/>
  <c r="J4901" i="14"/>
  <c r="J4902" i="14"/>
  <c r="J4903" i="14"/>
  <c r="J4904" i="14"/>
  <c r="J4905" i="14"/>
  <c r="J4906" i="14"/>
  <c r="J4907" i="14"/>
  <c r="J4908" i="14"/>
  <c r="J4909" i="14"/>
  <c r="J4910" i="14"/>
  <c r="J4911" i="14"/>
  <c r="J4912" i="14"/>
  <c r="J4913" i="14"/>
  <c r="J4914" i="14"/>
  <c r="J4915" i="14"/>
  <c r="J4916" i="14"/>
  <c r="J4917" i="14"/>
  <c r="J4918" i="14"/>
  <c r="J4919" i="14"/>
  <c r="J4920" i="14"/>
  <c r="J4921" i="14"/>
  <c r="J4922" i="14"/>
  <c r="J4923" i="14"/>
  <c r="J4924" i="14"/>
  <c r="J4925" i="14"/>
  <c r="J4926" i="14"/>
  <c r="J4927" i="14"/>
  <c r="J4928" i="14"/>
  <c r="J4929" i="14"/>
  <c r="J4930" i="14"/>
  <c r="J4931" i="14"/>
  <c r="J4932" i="14"/>
  <c r="J4933" i="14"/>
  <c r="J4934" i="14"/>
  <c r="J4935" i="14"/>
  <c r="J4936" i="14"/>
  <c r="J4937" i="14"/>
  <c r="J4938" i="14"/>
  <c r="J4939" i="14"/>
  <c r="J4940" i="14"/>
  <c r="J4941" i="14"/>
  <c r="J4942" i="14"/>
  <c r="J4943" i="14"/>
  <c r="J4944" i="14"/>
  <c r="J4945" i="14"/>
  <c r="J4946" i="14"/>
  <c r="J4947" i="14"/>
  <c r="J4948" i="14"/>
  <c r="J4949" i="14"/>
  <c r="J4950" i="14"/>
  <c r="J4951" i="14"/>
  <c r="J4952" i="14"/>
  <c r="J4953" i="14"/>
  <c r="J4954" i="14"/>
  <c r="J4955" i="14"/>
  <c r="J4956" i="14"/>
  <c r="J4957" i="14"/>
  <c r="J4958" i="14"/>
  <c r="J4959" i="14"/>
  <c r="J4960" i="14"/>
  <c r="J4961" i="14"/>
  <c r="J4962" i="14"/>
  <c r="J4963" i="14"/>
  <c r="J4964" i="14"/>
  <c r="J4965" i="14"/>
  <c r="J4966" i="14"/>
  <c r="J4967" i="14"/>
  <c r="J4968" i="14"/>
  <c r="J4969" i="14"/>
  <c r="J4970" i="14"/>
  <c r="J4971" i="14"/>
  <c r="J4972" i="14"/>
  <c r="J4973" i="14"/>
  <c r="J4974" i="14"/>
  <c r="J4975" i="14"/>
  <c r="J4976" i="14"/>
  <c r="J4977" i="14"/>
  <c r="J4978" i="14"/>
  <c r="J4979" i="14"/>
  <c r="J4980" i="14"/>
  <c r="J4981" i="14"/>
  <c r="J4982" i="14"/>
  <c r="J4983" i="14"/>
  <c r="J4984" i="14"/>
  <c r="J4985" i="14"/>
  <c r="J4986" i="14"/>
  <c r="J4987" i="14"/>
  <c r="J4988" i="14"/>
  <c r="J4989" i="14"/>
  <c r="J4990" i="14"/>
  <c r="J4991" i="14"/>
  <c r="J4992" i="14"/>
  <c r="J4993" i="14"/>
  <c r="J4994" i="14"/>
  <c r="J4995" i="14"/>
  <c r="J4996" i="14"/>
  <c r="J4997" i="14"/>
  <c r="J4998" i="14"/>
  <c r="J4999" i="14"/>
  <c r="J5000" i="14"/>
  <c r="J5001" i="14"/>
  <c r="J5002" i="14"/>
  <c r="J5003" i="14"/>
  <c r="J5004" i="14"/>
  <c r="J5005" i="14"/>
  <c r="J5006" i="14"/>
  <c r="J5007" i="14"/>
  <c r="J5008" i="14"/>
  <c r="J5009" i="14"/>
  <c r="J5010" i="14"/>
  <c r="J5011" i="14"/>
  <c r="J5012" i="14"/>
  <c r="J5013" i="14"/>
  <c r="J5014" i="14"/>
  <c r="J5015" i="14"/>
  <c r="J5016" i="14"/>
  <c r="J5017" i="14"/>
  <c r="J5018" i="14"/>
  <c r="J5019" i="14"/>
  <c r="J5020" i="14"/>
  <c r="J5021" i="14"/>
  <c r="J5022" i="14"/>
  <c r="J5023" i="14"/>
  <c r="J5024" i="14"/>
  <c r="J5025" i="14"/>
  <c r="J5026" i="14"/>
  <c r="J5027" i="14"/>
  <c r="J5028" i="14"/>
  <c r="J5029" i="14"/>
  <c r="J5030" i="14"/>
  <c r="J5031" i="14"/>
  <c r="J5032" i="14"/>
  <c r="J5033" i="14"/>
  <c r="J5034" i="14"/>
  <c r="J5035" i="14"/>
  <c r="J5036" i="14"/>
  <c r="J5037" i="14"/>
  <c r="J5038" i="14"/>
  <c r="J5039" i="14"/>
  <c r="J5040" i="14"/>
  <c r="J5041" i="14"/>
  <c r="J5042" i="14"/>
  <c r="J5043" i="14"/>
  <c r="J5044" i="14"/>
  <c r="J5045" i="14"/>
  <c r="J5046" i="14"/>
  <c r="J5047" i="14"/>
  <c r="J5048" i="14"/>
  <c r="J5049" i="14"/>
  <c r="J5050" i="14"/>
  <c r="J5051" i="14"/>
  <c r="J5052" i="14"/>
  <c r="J5053" i="14"/>
  <c r="J5054" i="14"/>
  <c r="J5055" i="14"/>
  <c r="J5056" i="14"/>
  <c r="J5057" i="14"/>
  <c r="J5058" i="14"/>
  <c r="J5059" i="14"/>
  <c r="J5060" i="14"/>
  <c r="J5061" i="14"/>
  <c r="J5062" i="14"/>
  <c r="J5063" i="14"/>
  <c r="J5064" i="14"/>
  <c r="J5065" i="14"/>
  <c r="J5066" i="14"/>
  <c r="J5067" i="14"/>
  <c r="J5068" i="14"/>
  <c r="J5069" i="14"/>
  <c r="J5070" i="14"/>
  <c r="J5071" i="14"/>
  <c r="J5072" i="14"/>
  <c r="J5073" i="14"/>
  <c r="J5074" i="14"/>
  <c r="J5075" i="14"/>
  <c r="J5076" i="14"/>
  <c r="J5077" i="14"/>
  <c r="J5078" i="14"/>
  <c r="J5079" i="14"/>
  <c r="J5080" i="14"/>
  <c r="J5081" i="14"/>
  <c r="J5082" i="14"/>
  <c r="J5083" i="14"/>
  <c r="J5084" i="14"/>
  <c r="J5085" i="14"/>
  <c r="J5086" i="14"/>
  <c r="J5087" i="14"/>
  <c r="J5088" i="14"/>
  <c r="J5089" i="14"/>
  <c r="J5090" i="14"/>
  <c r="J5091" i="14"/>
  <c r="J5092" i="14"/>
  <c r="J5093" i="14"/>
  <c r="J5094" i="14"/>
  <c r="J5095" i="14"/>
  <c r="J5096" i="14"/>
  <c r="J5097" i="14"/>
  <c r="J5098" i="14"/>
  <c r="J5099" i="14"/>
  <c r="J5100" i="14"/>
  <c r="J5101" i="14"/>
  <c r="J5102" i="14"/>
  <c r="J5103" i="14"/>
  <c r="J5104" i="14"/>
  <c r="J5105" i="14"/>
  <c r="J5106" i="14"/>
  <c r="J5107" i="14"/>
  <c r="J5108" i="14"/>
  <c r="J5109" i="14"/>
  <c r="J5110" i="14"/>
  <c r="J5111" i="14"/>
  <c r="J5112" i="14"/>
  <c r="J5113" i="14"/>
  <c r="J5114" i="14"/>
  <c r="J5115" i="14"/>
  <c r="J5116" i="14"/>
  <c r="J5117" i="14"/>
  <c r="J5118" i="14"/>
  <c r="J5119" i="14"/>
  <c r="J5120" i="14"/>
  <c r="J5121" i="14"/>
  <c r="J5122" i="14"/>
  <c r="J5123" i="14"/>
  <c r="J5124" i="14"/>
  <c r="J5125" i="14"/>
  <c r="J5126" i="14"/>
  <c r="J5127" i="14"/>
  <c r="J5128" i="14"/>
  <c r="J5129" i="14"/>
  <c r="J5130" i="14"/>
  <c r="J5131" i="14"/>
  <c r="J5132" i="14"/>
  <c r="J5133" i="14"/>
  <c r="J5134" i="14"/>
  <c r="J5135" i="14"/>
  <c r="J5136" i="14"/>
  <c r="J5137" i="14"/>
  <c r="J5138" i="14"/>
  <c r="J5139" i="14"/>
  <c r="J5140" i="14"/>
  <c r="J5141" i="14"/>
  <c r="J5142" i="14"/>
  <c r="J5143" i="14"/>
  <c r="J5144" i="14"/>
  <c r="J5145" i="14"/>
  <c r="J5146" i="14"/>
  <c r="J5147" i="14"/>
  <c r="J5148" i="14"/>
  <c r="J5149" i="14"/>
  <c r="J5150" i="14"/>
  <c r="J5151" i="14"/>
  <c r="J5152" i="14"/>
  <c r="J5153" i="14"/>
  <c r="J5154" i="14"/>
  <c r="J5155" i="14"/>
  <c r="J5156" i="14"/>
  <c r="J5157" i="14"/>
  <c r="J5158" i="14"/>
  <c r="J5159" i="14"/>
  <c r="J5160" i="14"/>
  <c r="J5161" i="14"/>
  <c r="J5162" i="14"/>
  <c r="J5163" i="14"/>
  <c r="J5164" i="14"/>
  <c r="J5165" i="14"/>
  <c r="J5166" i="14"/>
  <c r="J5167" i="14"/>
  <c r="J5168" i="14"/>
  <c r="J5169" i="14"/>
  <c r="J5170" i="14"/>
  <c r="J5171" i="14"/>
  <c r="J5172" i="14"/>
  <c r="J5173" i="14"/>
  <c r="J5174" i="14"/>
  <c r="J5175" i="14"/>
  <c r="J5176" i="14"/>
  <c r="J5177" i="14"/>
  <c r="J5178" i="14"/>
  <c r="J5179" i="14"/>
  <c r="J5180" i="14"/>
  <c r="J5181" i="14"/>
  <c r="J5182" i="14"/>
  <c r="J5183" i="14"/>
  <c r="J5184" i="14"/>
  <c r="J5185" i="14"/>
  <c r="J5186" i="14"/>
  <c r="J5187" i="14"/>
  <c r="J5188" i="14"/>
  <c r="J5189" i="14"/>
  <c r="J5190" i="14"/>
  <c r="J5191" i="14"/>
  <c r="J5192" i="14"/>
  <c r="J5193" i="14"/>
  <c r="J5194" i="14"/>
  <c r="J5195" i="14"/>
  <c r="J5196" i="14"/>
  <c r="J5197" i="14"/>
  <c r="J5198" i="14"/>
  <c r="J5199" i="14"/>
  <c r="J5200" i="14"/>
  <c r="J5201" i="14"/>
  <c r="J5202" i="14"/>
  <c r="J5203" i="14"/>
  <c r="J5204" i="14"/>
  <c r="J5205" i="14"/>
  <c r="J5206" i="14"/>
  <c r="J5207" i="14"/>
  <c r="J5208" i="14"/>
  <c r="J5209" i="14"/>
  <c r="J5210" i="14"/>
  <c r="J5211" i="14"/>
  <c r="J5212" i="14"/>
  <c r="J5213" i="14"/>
  <c r="J5214" i="14"/>
  <c r="J5215" i="14"/>
  <c r="J5216" i="14"/>
  <c r="J5217" i="14"/>
  <c r="J5218" i="14"/>
  <c r="J5219" i="14"/>
  <c r="J5220" i="14"/>
  <c r="J5221" i="14"/>
  <c r="J5222" i="14"/>
  <c r="J5223" i="14"/>
  <c r="J5224" i="14"/>
  <c r="J5225" i="14"/>
  <c r="J5226" i="14"/>
  <c r="J5227" i="14"/>
  <c r="J5228" i="14"/>
  <c r="J5229" i="14"/>
  <c r="J5230" i="14"/>
  <c r="J5231" i="14"/>
  <c r="J5232" i="14"/>
  <c r="J5233" i="14"/>
  <c r="J5234" i="14"/>
  <c r="J5235" i="14"/>
  <c r="J5236" i="14"/>
  <c r="J5237" i="14"/>
  <c r="J5238" i="14"/>
  <c r="J5239" i="14"/>
  <c r="J5240" i="14"/>
  <c r="J5241" i="14"/>
  <c r="J5242" i="14"/>
  <c r="J5243" i="14"/>
  <c r="J5244" i="14"/>
  <c r="J5245" i="14"/>
  <c r="J5246" i="14"/>
  <c r="J5247" i="14"/>
  <c r="J5248" i="14"/>
  <c r="J5249" i="14"/>
  <c r="J5250" i="14"/>
  <c r="J5251" i="14"/>
  <c r="J5252" i="14"/>
  <c r="J5253" i="14"/>
  <c r="J5254" i="14"/>
  <c r="J5255" i="14"/>
  <c r="J5256" i="14"/>
  <c r="J5257" i="14"/>
  <c r="J5258" i="14"/>
  <c r="J5259" i="14"/>
  <c r="J5260" i="14"/>
  <c r="J5261" i="14"/>
  <c r="J5262" i="14"/>
  <c r="J5263" i="14"/>
  <c r="J5264" i="14"/>
  <c r="J5265" i="14"/>
  <c r="J5266" i="14"/>
  <c r="J5267" i="14"/>
  <c r="J5268" i="14"/>
  <c r="J5269" i="14"/>
  <c r="J5270" i="14"/>
  <c r="J5271" i="14"/>
  <c r="J5272" i="14"/>
  <c r="J5273" i="14"/>
  <c r="J5274" i="14"/>
  <c r="J5275" i="14"/>
  <c r="J5276" i="14"/>
  <c r="J5277" i="14"/>
  <c r="J5278" i="14"/>
  <c r="J5279" i="14"/>
  <c r="J5280" i="14"/>
  <c r="J5281" i="14"/>
  <c r="J5282" i="14"/>
  <c r="J5283" i="14"/>
  <c r="J5284" i="14"/>
  <c r="J5285" i="14"/>
  <c r="J5286" i="14"/>
  <c r="J5287" i="14"/>
  <c r="J5288" i="14"/>
  <c r="J5289" i="14"/>
  <c r="J5290" i="14"/>
  <c r="J5291" i="14"/>
  <c r="J5292" i="14"/>
  <c r="J5293" i="14"/>
  <c r="J5294" i="14"/>
  <c r="J5295" i="14"/>
  <c r="J5296" i="14"/>
  <c r="J5297" i="14"/>
  <c r="J5298" i="14"/>
  <c r="J5299" i="14"/>
  <c r="J5300" i="14"/>
  <c r="J5301" i="14"/>
  <c r="J5302" i="14"/>
  <c r="J5303" i="14"/>
  <c r="J5304" i="14"/>
  <c r="J5305" i="14"/>
  <c r="J5306" i="14"/>
  <c r="J5307" i="14"/>
  <c r="J5308" i="14"/>
  <c r="J5309" i="14"/>
  <c r="J5310" i="14"/>
  <c r="J5311" i="14"/>
  <c r="J5312" i="14"/>
  <c r="J5313" i="14"/>
  <c r="J5314" i="14"/>
  <c r="J5315" i="14"/>
  <c r="J5316" i="14"/>
  <c r="J5317" i="14"/>
  <c r="J5318" i="14"/>
  <c r="J5319" i="14"/>
  <c r="J5320" i="14"/>
  <c r="J5321" i="14"/>
  <c r="J5322" i="14"/>
  <c r="J5323" i="14"/>
  <c r="J5324" i="14"/>
  <c r="J5325" i="14"/>
  <c r="J5326" i="14"/>
  <c r="J5327" i="14"/>
  <c r="J5328" i="14"/>
  <c r="J5329" i="14"/>
  <c r="J5330" i="14"/>
  <c r="J5331" i="14"/>
  <c r="J5332" i="14"/>
  <c r="J5333" i="14"/>
  <c r="J5334" i="14"/>
  <c r="J5335" i="14"/>
  <c r="J5336" i="14"/>
  <c r="J5337" i="14"/>
  <c r="J5338" i="14"/>
  <c r="J5339" i="14"/>
  <c r="J5340" i="14"/>
  <c r="J5341" i="14"/>
  <c r="J5342" i="14"/>
  <c r="J5343" i="14"/>
  <c r="J5344" i="14"/>
  <c r="J5345" i="14"/>
  <c r="J5346" i="14"/>
  <c r="J5347" i="14"/>
  <c r="J5348" i="14"/>
  <c r="J5349" i="14"/>
  <c r="J5350" i="14"/>
  <c r="J5351" i="14"/>
  <c r="J5352" i="14"/>
  <c r="J5353" i="14"/>
  <c r="J5354" i="14"/>
  <c r="J5355" i="14"/>
  <c r="J5356" i="14"/>
  <c r="J5357" i="14"/>
  <c r="J5358" i="14"/>
  <c r="J5359" i="14"/>
  <c r="J5360" i="14"/>
  <c r="J5361" i="14"/>
  <c r="J5362" i="14"/>
  <c r="J5363" i="14"/>
  <c r="J5364" i="14"/>
  <c r="J5365" i="14"/>
  <c r="J5366" i="14"/>
  <c r="J5367" i="14"/>
  <c r="J5368" i="14"/>
  <c r="J5369" i="14"/>
  <c r="J5370" i="14"/>
  <c r="J5371" i="14"/>
  <c r="J5372" i="14"/>
  <c r="J5373" i="14"/>
  <c r="J5374" i="14"/>
  <c r="J5375" i="14"/>
  <c r="J5376" i="14"/>
  <c r="J5377" i="14"/>
  <c r="J5378" i="14"/>
  <c r="J5379" i="14"/>
  <c r="J5380" i="14"/>
  <c r="J5381" i="14"/>
  <c r="J5382" i="14"/>
  <c r="J5383" i="14"/>
  <c r="J5384" i="14"/>
  <c r="J5385" i="14"/>
  <c r="J5386" i="14"/>
  <c r="J5387" i="14"/>
  <c r="J5388" i="14"/>
  <c r="J5389" i="14"/>
  <c r="J5390" i="14"/>
  <c r="J5391" i="14"/>
  <c r="J5392" i="14"/>
  <c r="J5393" i="14"/>
  <c r="J5394" i="14"/>
  <c r="J5395" i="14"/>
  <c r="J5396" i="14"/>
  <c r="J5397" i="14"/>
  <c r="J5398" i="14"/>
  <c r="J5399" i="14"/>
  <c r="J5400" i="14"/>
  <c r="J5401" i="14"/>
  <c r="J5402" i="14"/>
  <c r="J5403" i="14"/>
  <c r="J5404" i="14"/>
  <c r="J5405" i="14"/>
  <c r="J5406" i="14"/>
  <c r="J5407" i="14"/>
  <c r="J5408" i="14"/>
  <c r="J5409" i="14"/>
  <c r="J5410" i="14"/>
  <c r="J5411" i="14"/>
  <c r="J5412" i="14"/>
  <c r="J5413" i="14"/>
  <c r="J5414" i="14"/>
  <c r="J5415" i="14"/>
  <c r="J5416" i="14"/>
  <c r="J5417" i="14"/>
  <c r="J5418" i="14"/>
  <c r="J5419" i="14"/>
  <c r="J5420" i="14"/>
  <c r="J5421" i="14"/>
  <c r="J5422" i="14"/>
  <c r="J5423" i="14"/>
  <c r="J5424" i="14"/>
  <c r="J5425" i="14"/>
  <c r="J5426" i="14"/>
  <c r="J5427" i="14"/>
  <c r="J5428" i="14"/>
  <c r="J5429" i="14"/>
  <c r="J5430" i="14"/>
  <c r="J5431" i="14"/>
  <c r="J5432" i="14"/>
  <c r="J5433" i="14"/>
  <c r="J5434" i="14"/>
  <c r="J5435" i="14"/>
  <c r="J5436" i="14"/>
  <c r="J5437" i="14"/>
  <c r="J5438" i="14"/>
  <c r="J5439" i="14"/>
  <c r="J5440" i="14"/>
  <c r="J5441" i="14"/>
  <c r="J5442" i="14"/>
  <c r="J5443" i="14"/>
  <c r="J5444" i="14"/>
  <c r="J5445" i="14"/>
  <c r="J5446" i="14"/>
  <c r="J5447" i="14"/>
  <c r="J5448" i="14"/>
  <c r="J5449" i="14"/>
  <c r="J5450" i="14"/>
  <c r="J5451" i="14"/>
  <c r="J5452" i="14"/>
  <c r="J5453" i="14"/>
  <c r="J5454" i="14"/>
  <c r="J5455" i="14"/>
  <c r="J5456" i="14"/>
  <c r="J5457" i="14"/>
  <c r="J5458" i="14"/>
  <c r="J5459" i="14"/>
  <c r="J5460" i="14"/>
  <c r="J5461" i="14"/>
  <c r="J5462" i="14"/>
  <c r="J5463" i="14"/>
  <c r="J5464" i="14"/>
  <c r="J5465" i="14"/>
  <c r="J5466" i="14"/>
  <c r="J5467" i="14"/>
  <c r="J5468" i="14"/>
  <c r="J5469" i="14"/>
  <c r="J5470" i="14"/>
  <c r="J5471" i="14"/>
  <c r="J5472" i="14"/>
  <c r="J5473" i="14"/>
  <c r="J5474" i="14"/>
  <c r="J5475" i="14"/>
  <c r="J5476" i="14"/>
  <c r="J5477" i="14"/>
  <c r="J5478" i="14"/>
  <c r="J5479" i="14"/>
  <c r="J5480" i="14"/>
  <c r="J5481" i="14"/>
  <c r="J5482" i="14"/>
  <c r="J5483" i="14"/>
  <c r="J5484" i="14"/>
  <c r="J5485" i="14"/>
  <c r="J5486" i="14"/>
  <c r="J5487" i="14"/>
  <c r="J5488" i="14"/>
  <c r="J5489" i="14"/>
  <c r="J5490" i="14"/>
  <c r="J5491" i="14"/>
  <c r="J5492" i="14"/>
  <c r="J5493" i="14"/>
  <c r="J5494" i="14"/>
  <c r="J5495" i="14"/>
  <c r="J5496" i="14"/>
  <c r="J5497" i="14"/>
  <c r="J5498" i="14"/>
  <c r="J5499" i="14"/>
  <c r="J5500" i="14"/>
  <c r="J5501" i="14"/>
  <c r="J5502" i="14"/>
  <c r="J5503" i="14"/>
  <c r="J5504" i="14"/>
  <c r="J5505" i="14"/>
  <c r="J5506" i="14"/>
  <c r="J5507" i="14"/>
  <c r="J5508" i="14"/>
  <c r="J5509" i="14"/>
  <c r="J5510" i="14"/>
  <c r="J5511" i="14"/>
  <c r="J5512" i="14"/>
  <c r="J5513" i="14"/>
  <c r="J5514" i="14"/>
  <c r="J5515" i="14"/>
  <c r="J5516" i="14"/>
  <c r="J5517" i="14"/>
  <c r="J5518" i="14"/>
  <c r="J5519" i="14"/>
  <c r="J5520" i="14"/>
  <c r="J5521" i="14"/>
  <c r="J5522" i="14"/>
  <c r="J5523" i="14"/>
  <c r="J5524" i="14"/>
  <c r="J5525" i="14"/>
  <c r="J5526" i="14"/>
  <c r="J5527" i="14"/>
  <c r="J5528" i="14"/>
  <c r="J5529" i="14"/>
  <c r="J5530" i="14"/>
  <c r="J5531" i="14"/>
  <c r="J5532" i="14"/>
  <c r="J5533" i="14"/>
  <c r="J5534" i="14"/>
  <c r="J5535" i="14"/>
  <c r="J5536" i="14"/>
  <c r="J5537" i="14"/>
  <c r="J5538" i="14"/>
  <c r="J5539" i="14"/>
  <c r="J5540" i="14"/>
  <c r="J5541" i="14"/>
  <c r="J5542" i="14"/>
  <c r="J5543" i="14"/>
  <c r="J5544" i="14"/>
  <c r="J5545" i="14"/>
  <c r="J5546" i="14"/>
  <c r="J5547" i="14"/>
  <c r="J5548" i="14"/>
  <c r="J5549" i="14"/>
  <c r="J5550" i="14"/>
  <c r="J5551" i="14"/>
  <c r="J5552" i="14"/>
  <c r="J5553" i="14"/>
  <c r="J5554" i="14"/>
  <c r="J5555" i="14"/>
  <c r="J5556" i="14"/>
  <c r="J5557" i="14"/>
  <c r="J5558" i="14"/>
  <c r="J5559" i="14"/>
  <c r="J5560" i="14"/>
  <c r="J5561" i="14"/>
  <c r="J5562" i="14"/>
  <c r="J5563" i="14"/>
  <c r="J5564" i="14"/>
  <c r="J5565" i="14"/>
  <c r="J5566" i="14"/>
  <c r="J5567" i="14"/>
  <c r="J5568" i="14"/>
  <c r="J5569" i="14"/>
  <c r="J5570" i="14"/>
  <c r="J5571" i="14"/>
  <c r="J5572" i="14"/>
  <c r="J5573" i="14"/>
  <c r="J5574" i="14"/>
  <c r="J5575" i="14"/>
  <c r="J5576" i="14"/>
  <c r="J5577" i="14"/>
  <c r="J5578" i="14"/>
  <c r="J5579" i="14"/>
  <c r="J5580" i="14"/>
  <c r="J5581" i="14"/>
  <c r="J5582" i="14"/>
  <c r="J5583" i="14"/>
  <c r="J5584" i="14"/>
  <c r="J5585" i="14"/>
  <c r="J5586" i="14"/>
  <c r="J5587" i="14"/>
  <c r="J5588" i="14"/>
  <c r="J5589" i="14"/>
  <c r="J5590" i="14"/>
  <c r="J5591" i="14"/>
  <c r="J5592" i="14"/>
  <c r="J5593" i="14"/>
  <c r="J5594" i="14"/>
  <c r="J5595" i="14"/>
  <c r="J5596" i="14"/>
  <c r="J5597" i="14"/>
  <c r="J5598" i="14"/>
  <c r="J5599" i="14"/>
  <c r="J5600" i="14"/>
  <c r="J5601" i="14"/>
  <c r="J5602" i="14"/>
  <c r="J5603" i="14"/>
  <c r="J5604" i="14"/>
  <c r="J5605" i="14"/>
  <c r="J5606" i="14"/>
  <c r="J5607" i="14"/>
  <c r="J5608" i="14"/>
  <c r="J5609" i="14"/>
  <c r="J5610" i="14"/>
  <c r="J5611" i="14"/>
  <c r="J5612" i="14"/>
  <c r="J5613" i="14"/>
  <c r="J5614" i="14"/>
  <c r="J5615" i="14"/>
  <c r="J5616" i="14"/>
  <c r="J5617" i="14"/>
  <c r="J5618" i="14"/>
  <c r="J5619" i="14"/>
  <c r="J5620" i="14"/>
  <c r="J5621" i="14"/>
  <c r="J5622" i="14"/>
  <c r="J5623" i="14"/>
  <c r="J5624" i="14"/>
  <c r="J5625" i="14"/>
  <c r="J5626" i="14"/>
  <c r="J5627" i="14"/>
  <c r="J5628" i="14"/>
  <c r="J5629" i="14"/>
  <c r="J5630" i="14"/>
  <c r="J5631" i="14"/>
  <c r="J5632" i="14"/>
  <c r="J5633" i="14"/>
  <c r="J5634" i="14"/>
  <c r="J5635" i="14"/>
  <c r="J5636" i="14"/>
  <c r="J5637" i="14"/>
  <c r="J5638" i="14"/>
  <c r="J5639" i="14"/>
  <c r="J5640" i="14"/>
  <c r="J5641" i="14"/>
  <c r="J5642" i="14"/>
  <c r="J5643" i="14"/>
  <c r="J5644" i="14"/>
  <c r="J5645" i="14"/>
  <c r="J5646" i="14"/>
  <c r="J5647" i="14"/>
  <c r="J5648" i="14"/>
  <c r="J5649" i="14"/>
  <c r="J5650" i="14"/>
  <c r="J5651" i="14"/>
  <c r="J5652" i="14"/>
  <c r="J5653" i="14"/>
  <c r="J5654" i="14"/>
  <c r="J5655" i="14"/>
  <c r="J5656" i="14"/>
  <c r="J5657" i="14"/>
  <c r="J5658" i="14"/>
  <c r="J5659" i="14"/>
  <c r="J5660" i="14"/>
  <c r="J5661" i="14"/>
  <c r="J5662" i="14"/>
  <c r="J5663" i="14"/>
  <c r="J5664" i="14"/>
  <c r="J5665" i="14"/>
  <c r="J5666" i="14"/>
  <c r="J5667" i="14"/>
  <c r="J5668" i="14"/>
  <c r="J5669" i="14"/>
  <c r="J5670" i="14"/>
  <c r="J5671" i="14"/>
  <c r="J5672" i="14"/>
  <c r="J5673" i="14"/>
  <c r="J5674" i="14"/>
  <c r="J5675" i="14"/>
  <c r="J5676" i="14"/>
  <c r="J5677" i="14"/>
  <c r="J5678" i="14"/>
  <c r="J5679" i="14"/>
  <c r="J5680" i="14"/>
  <c r="J5681" i="14"/>
  <c r="J5682" i="14"/>
  <c r="J5683" i="14"/>
  <c r="J5684" i="14"/>
  <c r="J5685" i="14"/>
  <c r="J5686" i="14"/>
  <c r="J5687" i="14"/>
  <c r="J5688" i="14"/>
  <c r="J5689" i="14"/>
  <c r="J5690" i="14"/>
  <c r="J5691" i="14"/>
  <c r="J5692" i="14"/>
  <c r="J5693" i="14"/>
  <c r="J5694" i="14"/>
  <c r="J5695" i="14"/>
  <c r="J5696" i="14"/>
  <c r="J5697" i="14"/>
  <c r="J5698" i="14"/>
  <c r="J5699" i="14"/>
  <c r="J5700" i="14"/>
  <c r="J5701" i="14"/>
  <c r="J5702" i="14"/>
  <c r="J5703" i="14"/>
  <c r="J5704" i="14"/>
  <c r="J5705" i="14"/>
  <c r="J5706" i="14"/>
  <c r="J5707" i="14"/>
  <c r="J5708" i="14"/>
  <c r="J5709" i="14"/>
  <c r="J5710" i="14"/>
  <c r="J5711" i="14"/>
  <c r="J5712" i="14"/>
  <c r="J5713" i="14"/>
  <c r="J5714" i="14"/>
  <c r="J5715" i="14"/>
  <c r="J5716" i="14"/>
  <c r="J5717" i="14"/>
  <c r="J5718" i="14"/>
  <c r="J5719" i="14"/>
  <c r="J5720" i="14"/>
  <c r="J5721" i="14"/>
  <c r="J5722" i="14"/>
  <c r="J5723" i="14"/>
  <c r="J5724" i="14"/>
  <c r="J5725" i="14"/>
  <c r="J5726" i="14"/>
  <c r="J5727" i="14"/>
  <c r="J5728" i="14"/>
  <c r="J5729" i="14"/>
  <c r="J5730" i="14"/>
  <c r="J5731" i="14"/>
  <c r="J5732" i="14"/>
  <c r="J5733" i="14"/>
  <c r="J5734" i="14"/>
  <c r="J5735" i="14"/>
  <c r="J5736" i="14"/>
  <c r="J5737" i="14"/>
  <c r="J5738" i="14"/>
  <c r="J5739" i="14"/>
  <c r="J5740" i="14"/>
  <c r="J5741" i="14"/>
  <c r="J5742" i="14"/>
  <c r="J5743" i="14"/>
  <c r="J5744" i="14"/>
  <c r="J5745" i="14"/>
  <c r="J5746" i="14"/>
  <c r="J5747" i="14"/>
  <c r="J5748" i="14"/>
  <c r="J5749" i="14"/>
  <c r="J5750" i="14"/>
  <c r="J5751" i="14"/>
  <c r="J5752" i="14"/>
  <c r="J5753" i="14"/>
  <c r="J5754" i="14"/>
  <c r="J5755" i="14"/>
  <c r="J5756" i="14"/>
  <c r="J5757" i="14"/>
  <c r="J5758" i="14"/>
  <c r="J5759" i="14"/>
  <c r="J5760" i="14"/>
  <c r="J5761" i="14"/>
  <c r="J5762" i="14"/>
  <c r="J5763" i="14"/>
  <c r="J5764" i="14"/>
  <c r="J5765" i="14"/>
  <c r="J5766" i="14"/>
  <c r="J5767" i="14"/>
  <c r="J5768" i="14"/>
  <c r="J5769" i="14"/>
  <c r="J5770" i="14"/>
  <c r="J5771" i="14"/>
  <c r="J5772" i="14"/>
  <c r="J5773" i="14"/>
  <c r="J5774" i="14"/>
  <c r="J5775" i="14"/>
  <c r="J5776" i="14"/>
  <c r="J5777" i="14"/>
  <c r="J5778" i="14"/>
  <c r="J5779" i="14"/>
  <c r="J5780" i="14"/>
  <c r="J5781" i="14"/>
  <c r="J5782" i="14"/>
  <c r="J5783" i="14"/>
  <c r="J5784" i="14"/>
  <c r="J5785" i="14"/>
  <c r="J5786" i="14"/>
  <c r="J5787" i="14"/>
  <c r="J5788" i="14"/>
  <c r="J5789" i="14"/>
  <c r="J5790" i="14"/>
  <c r="J5791" i="14"/>
  <c r="J5792" i="14"/>
  <c r="J5793" i="14"/>
  <c r="J5794" i="14"/>
  <c r="J5795" i="14"/>
  <c r="J5796" i="14"/>
  <c r="J5797" i="14"/>
  <c r="J5798" i="14"/>
  <c r="J5799" i="14"/>
  <c r="J5800" i="14"/>
  <c r="J5801" i="14"/>
  <c r="J5802" i="14"/>
  <c r="J5803" i="14"/>
  <c r="J5804" i="14"/>
  <c r="J5805" i="14"/>
  <c r="J5806" i="14"/>
  <c r="J5807" i="14"/>
  <c r="J5808" i="14"/>
  <c r="J5809" i="14"/>
  <c r="J5810" i="14"/>
  <c r="J5811" i="14"/>
  <c r="J5812" i="14"/>
  <c r="J5813" i="14"/>
  <c r="J5814" i="14"/>
  <c r="J5815" i="14"/>
  <c r="J5816" i="14"/>
  <c r="J5817" i="14"/>
  <c r="J5818" i="14"/>
  <c r="J5819" i="14"/>
  <c r="J5820" i="14"/>
  <c r="J5821" i="14"/>
  <c r="J5822" i="14"/>
  <c r="J5823" i="14"/>
  <c r="J5824" i="14"/>
  <c r="J5825" i="14"/>
  <c r="J5826" i="14"/>
  <c r="J5827" i="14"/>
  <c r="J5828" i="14"/>
  <c r="J5829" i="14"/>
  <c r="J5830" i="14"/>
  <c r="J5831" i="14"/>
  <c r="J5832" i="14"/>
  <c r="J5833" i="14"/>
  <c r="J5834" i="14"/>
  <c r="J5835" i="14"/>
  <c r="J5836" i="14"/>
  <c r="J5837" i="14"/>
  <c r="J5838" i="14"/>
  <c r="J5839" i="14"/>
  <c r="J5840" i="14"/>
  <c r="J5841" i="14"/>
  <c r="J5842" i="14"/>
  <c r="J5843" i="14"/>
  <c r="J5844" i="14"/>
  <c r="J5845" i="14"/>
  <c r="J5846" i="14"/>
  <c r="J5847" i="14"/>
  <c r="J5848" i="14"/>
  <c r="J5849" i="14"/>
  <c r="J5850" i="14"/>
  <c r="J5851" i="14"/>
  <c r="J5852" i="14"/>
  <c r="J5853" i="14"/>
  <c r="J5854" i="14"/>
  <c r="J5855" i="14"/>
  <c r="J5856" i="14"/>
  <c r="J5857" i="14"/>
  <c r="J5858" i="14"/>
  <c r="J5859" i="14"/>
  <c r="J5860" i="14"/>
  <c r="J5861" i="14"/>
  <c r="J5862" i="14"/>
  <c r="J5863" i="14"/>
  <c r="J5864" i="14"/>
  <c r="J5865" i="14"/>
  <c r="J5866" i="14"/>
  <c r="J5867" i="14"/>
  <c r="J5868" i="14"/>
  <c r="J5869" i="14"/>
  <c r="J5870" i="14"/>
  <c r="J5871" i="14"/>
  <c r="J5872" i="14"/>
  <c r="J5873" i="14"/>
  <c r="J5874" i="14"/>
  <c r="J5875" i="14"/>
  <c r="J5876" i="14"/>
  <c r="J5877" i="14"/>
  <c r="J5878" i="14"/>
  <c r="J5879" i="14"/>
  <c r="J5880" i="14"/>
  <c r="J5881" i="14"/>
  <c r="J5882" i="14"/>
  <c r="J5883" i="14"/>
  <c r="J5884" i="14"/>
  <c r="J5885" i="14"/>
  <c r="J5886" i="14"/>
  <c r="J5887" i="14"/>
  <c r="J5888" i="14"/>
  <c r="J5889" i="14"/>
  <c r="J5890" i="14"/>
  <c r="J5891" i="14"/>
  <c r="J5892" i="14"/>
  <c r="J5893" i="14"/>
  <c r="J5894" i="14"/>
  <c r="J5895" i="14"/>
  <c r="J5896" i="14"/>
  <c r="J5897" i="14"/>
  <c r="J5898" i="14"/>
  <c r="J5899" i="14"/>
  <c r="J5900" i="14"/>
  <c r="J5901" i="14"/>
  <c r="J5902" i="14"/>
  <c r="J5903" i="14"/>
  <c r="J5904" i="14"/>
  <c r="J5905" i="14"/>
  <c r="J5906" i="14"/>
  <c r="J5907" i="14"/>
  <c r="J5908" i="14"/>
  <c r="J5909" i="14"/>
  <c r="J5910" i="14"/>
  <c r="J5911" i="14"/>
  <c r="J5912" i="14"/>
  <c r="J5913" i="14"/>
  <c r="J5914" i="14"/>
  <c r="J5915" i="14"/>
  <c r="J5916" i="14"/>
  <c r="J5917" i="14"/>
  <c r="J5918" i="14"/>
  <c r="J5919" i="14"/>
  <c r="J5920" i="14"/>
  <c r="J5921" i="14"/>
  <c r="J5922" i="14"/>
  <c r="J5923" i="14"/>
  <c r="J5924" i="14"/>
  <c r="J5925" i="14"/>
  <c r="J5926" i="14"/>
  <c r="J5927" i="14"/>
  <c r="J5928" i="14"/>
  <c r="J5929" i="14"/>
  <c r="J5930" i="14"/>
  <c r="J5931" i="14"/>
  <c r="J5932" i="14"/>
  <c r="J5933" i="14"/>
  <c r="J5934" i="14"/>
  <c r="J5935" i="14"/>
  <c r="J5936" i="14"/>
  <c r="J5937" i="14"/>
  <c r="J5938" i="14"/>
  <c r="J5939" i="14"/>
  <c r="J5940" i="14"/>
  <c r="J5941" i="14"/>
  <c r="J5942" i="14"/>
  <c r="J5943" i="14"/>
  <c r="J5944" i="14"/>
  <c r="J5945" i="14"/>
  <c r="J5946" i="14"/>
  <c r="J5947" i="14"/>
  <c r="J5948" i="14"/>
  <c r="J5949" i="14"/>
  <c r="J5950" i="14"/>
  <c r="J5951" i="14"/>
  <c r="J5952" i="14"/>
  <c r="J5953" i="14"/>
  <c r="J5954" i="14"/>
  <c r="J5955" i="14"/>
  <c r="J5956" i="14"/>
  <c r="J5957" i="14"/>
  <c r="J5958" i="14"/>
  <c r="J5959" i="14"/>
  <c r="J5960" i="14"/>
  <c r="J5961" i="14"/>
  <c r="J5962" i="14"/>
  <c r="J5963" i="14"/>
  <c r="J5964" i="14"/>
  <c r="J5965" i="14"/>
  <c r="J5966" i="14"/>
  <c r="J5967" i="14"/>
  <c r="J5968" i="14"/>
  <c r="J5969" i="14"/>
  <c r="J5970" i="14"/>
  <c r="J5971" i="14"/>
  <c r="J5972" i="14"/>
  <c r="J5973" i="14"/>
  <c r="J5974" i="14"/>
  <c r="J5975" i="14"/>
  <c r="J5976" i="14"/>
  <c r="J5977" i="14"/>
  <c r="J5978" i="14"/>
  <c r="J5979" i="14"/>
  <c r="J5980" i="14"/>
  <c r="J5981" i="14"/>
  <c r="J5982" i="14"/>
  <c r="J5983" i="14"/>
  <c r="J5984" i="14"/>
  <c r="J5985" i="14"/>
  <c r="J5986" i="14"/>
  <c r="J5987" i="14"/>
  <c r="J5988" i="14"/>
  <c r="J5989" i="14"/>
  <c r="J5990" i="14"/>
  <c r="J5991" i="14"/>
  <c r="J5992" i="14"/>
  <c r="J5993" i="14"/>
  <c r="J5994" i="14"/>
  <c r="J5995" i="14"/>
  <c r="J5996" i="14"/>
  <c r="J5997" i="14"/>
  <c r="J5998" i="14"/>
  <c r="J5999" i="14"/>
  <c r="J6000" i="14"/>
  <c r="J6001" i="14"/>
  <c r="J6002" i="14"/>
  <c r="J6003" i="14"/>
  <c r="J6004" i="14"/>
  <c r="J6005" i="14"/>
  <c r="J6006" i="14"/>
  <c r="J6007" i="14"/>
  <c r="J6008" i="14"/>
  <c r="J6009" i="14"/>
  <c r="J6010" i="14"/>
  <c r="J6011" i="14"/>
  <c r="J6012" i="14"/>
  <c r="J6013" i="14"/>
  <c r="J6014" i="14"/>
  <c r="J6015" i="14"/>
  <c r="J6016" i="14"/>
  <c r="J6017" i="14"/>
  <c r="J6018" i="14"/>
  <c r="J6019" i="14"/>
  <c r="J6020" i="14"/>
  <c r="J6021" i="14"/>
  <c r="J6022" i="14"/>
  <c r="J6023" i="14"/>
  <c r="J6024" i="14"/>
  <c r="J6025" i="14"/>
  <c r="J6026" i="14"/>
  <c r="J6027" i="14"/>
  <c r="J6028" i="14"/>
  <c r="J6029" i="14"/>
  <c r="J6030" i="14"/>
  <c r="J6031" i="14"/>
  <c r="J6032" i="14"/>
  <c r="J6033" i="14"/>
  <c r="J6034" i="14"/>
  <c r="J6035" i="14"/>
  <c r="J6036" i="14"/>
  <c r="J6037" i="14"/>
  <c r="J6038" i="14"/>
  <c r="J6039" i="14"/>
  <c r="J6040" i="14"/>
  <c r="J6041" i="14"/>
  <c r="J6042" i="14"/>
  <c r="J6043" i="14"/>
  <c r="J6044" i="14"/>
  <c r="J6045" i="14"/>
  <c r="J6046" i="14"/>
  <c r="J6047" i="14"/>
  <c r="J6048" i="14"/>
  <c r="J6049" i="14"/>
  <c r="J6050" i="14"/>
  <c r="J6051" i="14"/>
  <c r="J6052" i="14"/>
  <c r="J6053" i="14"/>
  <c r="J6054" i="14"/>
  <c r="J6055" i="14"/>
  <c r="J6056" i="14"/>
  <c r="J6057" i="14"/>
  <c r="J6058" i="14"/>
  <c r="J6059" i="14"/>
  <c r="J6060" i="14"/>
  <c r="J6061" i="14"/>
  <c r="J6062" i="14"/>
  <c r="J6063" i="14"/>
  <c r="J6064" i="14"/>
  <c r="J6065" i="14"/>
  <c r="J6066" i="14"/>
  <c r="J6067" i="14"/>
  <c r="J6068" i="14"/>
  <c r="J6069" i="14"/>
  <c r="J6070" i="14"/>
  <c r="J6071" i="14"/>
  <c r="J6072" i="14"/>
  <c r="J6073" i="14"/>
  <c r="J6074" i="14"/>
  <c r="J6075" i="14"/>
  <c r="J6076" i="14"/>
  <c r="J6077" i="14"/>
  <c r="J6078" i="14"/>
  <c r="J6079" i="14"/>
  <c r="J6080" i="14"/>
  <c r="J6081" i="14"/>
  <c r="J6082" i="14"/>
  <c r="J6083" i="14"/>
  <c r="J6084" i="14"/>
  <c r="J6085" i="14"/>
  <c r="J6086" i="14"/>
  <c r="J6087" i="14"/>
  <c r="J6088" i="14"/>
  <c r="J6089" i="14"/>
  <c r="J6090" i="14"/>
  <c r="J6091" i="14"/>
  <c r="J6092" i="14"/>
  <c r="J6093" i="14"/>
  <c r="J6094" i="14"/>
  <c r="J6095" i="14"/>
  <c r="J6096" i="14"/>
  <c r="J6097" i="14"/>
  <c r="J6098" i="14"/>
  <c r="J6099" i="14"/>
  <c r="J6100" i="14"/>
  <c r="J6101" i="14"/>
  <c r="J6102" i="14"/>
  <c r="J6103" i="14"/>
  <c r="J6104" i="14"/>
  <c r="J6105" i="14"/>
  <c r="J6106" i="14"/>
  <c r="J6107" i="14"/>
  <c r="J6108" i="14"/>
  <c r="J6109" i="14"/>
  <c r="J6110" i="14"/>
  <c r="J6111" i="14"/>
  <c r="J6112" i="14"/>
  <c r="J6113" i="14"/>
  <c r="J6114" i="14"/>
  <c r="J6115" i="14"/>
  <c r="J6116" i="14"/>
  <c r="J6117" i="14"/>
  <c r="J6118" i="14"/>
  <c r="J6119" i="14"/>
  <c r="J6120" i="14"/>
  <c r="J6121" i="14"/>
  <c r="J6122" i="14"/>
  <c r="J6123" i="14"/>
  <c r="J6124" i="14"/>
  <c r="J6125" i="14"/>
  <c r="J6126" i="14"/>
  <c r="J6127" i="14"/>
  <c r="J6128" i="14"/>
  <c r="J6129" i="14"/>
  <c r="J6130" i="14"/>
  <c r="J6131" i="14"/>
  <c r="J6132" i="14"/>
  <c r="J6133" i="14"/>
  <c r="J6134" i="14"/>
  <c r="J6135" i="14"/>
  <c r="J6136" i="14"/>
  <c r="J6137" i="14"/>
  <c r="J6138" i="14"/>
  <c r="J6139" i="14"/>
  <c r="J6140" i="14"/>
  <c r="J6141" i="14"/>
  <c r="J6142" i="14"/>
  <c r="J6143" i="14"/>
  <c r="J6144" i="14"/>
  <c r="J6145" i="14"/>
  <c r="J6146" i="14"/>
  <c r="J6147" i="14"/>
  <c r="J6148" i="14"/>
  <c r="J6149" i="14"/>
  <c r="J6150" i="14"/>
  <c r="J6151" i="14"/>
  <c r="J6152" i="14"/>
  <c r="J6153" i="14"/>
  <c r="J6154" i="14"/>
  <c r="J6155" i="14"/>
  <c r="J6156" i="14"/>
  <c r="J6157" i="14"/>
  <c r="J6158" i="14"/>
  <c r="J6159" i="14"/>
  <c r="J6160" i="14"/>
  <c r="J6161" i="14"/>
  <c r="J6162" i="14"/>
  <c r="J6163" i="14"/>
  <c r="J6164" i="14"/>
  <c r="J6165" i="14"/>
  <c r="J6166" i="14"/>
  <c r="J6167" i="14"/>
  <c r="J6168" i="14"/>
  <c r="J6169" i="14"/>
  <c r="J6170" i="14"/>
  <c r="J6171" i="14"/>
  <c r="J6172" i="14"/>
  <c r="J6173" i="14"/>
  <c r="J6174" i="14"/>
  <c r="J6175" i="14"/>
  <c r="J6176" i="14"/>
  <c r="J6177" i="14"/>
  <c r="J6178" i="14"/>
  <c r="J6179" i="14"/>
  <c r="J6180" i="14"/>
  <c r="J6181" i="14"/>
  <c r="J6182" i="14"/>
  <c r="J6183" i="14"/>
  <c r="J6184" i="14"/>
  <c r="J6185" i="14"/>
  <c r="J6186" i="14"/>
  <c r="J6187" i="14"/>
  <c r="J6188" i="14"/>
  <c r="J6189" i="14"/>
  <c r="J6190" i="14"/>
  <c r="J6191" i="14"/>
  <c r="J6192" i="14"/>
  <c r="J6193" i="14"/>
  <c r="J6194" i="14"/>
  <c r="J6195" i="14"/>
  <c r="J6196" i="14"/>
  <c r="J6197" i="14"/>
  <c r="J6198" i="14"/>
  <c r="J6199" i="14"/>
  <c r="J6200" i="14"/>
  <c r="J6201" i="14"/>
  <c r="J6202" i="14"/>
  <c r="J6203" i="14"/>
  <c r="J6204" i="14"/>
  <c r="J6205" i="14"/>
  <c r="J6206" i="14"/>
  <c r="J6207" i="14"/>
  <c r="J6208" i="14"/>
  <c r="J6209" i="14"/>
  <c r="J6210" i="14"/>
  <c r="J6211" i="14"/>
  <c r="J6212" i="14"/>
  <c r="J6213" i="14"/>
  <c r="J6214" i="14"/>
  <c r="J6215" i="14"/>
  <c r="J6216" i="14"/>
  <c r="J6217" i="14"/>
  <c r="J6218" i="14"/>
  <c r="J6219" i="14"/>
  <c r="J6220" i="14"/>
  <c r="J6221" i="14"/>
  <c r="J6222" i="14"/>
  <c r="J6223" i="14"/>
  <c r="J6224" i="14"/>
  <c r="J6225" i="14"/>
  <c r="J6226" i="14"/>
  <c r="J6227" i="14"/>
  <c r="J6228" i="14"/>
  <c r="J6229" i="14"/>
  <c r="J6230" i="14"/>
  <c r="J6231" i="14"/>
  <c r="J6232" i="14"/>
  <c r="J6233" i="14"/>
  <c r="J6234" i="14"/>
  <c r="J6235" i="14"/>
  <c r="J6236" i="14"/>
  <c r="J6237" i="14"/>
  <c r="J6238" i="14"/>
  <c r="J6239" i="14"/>
  <c r="J6240" i="14"/>
  <c r="J6241" i="14"/>
  <c r="J6242" i="14"/>
  <c r="J6243" i="14"/>
  <c r="J6244" i="14"/>
  <c r="J6245" i="14"/>
  <c r="J6246" i="14"/>
  <c r="J6247" i="14"/>
  <c r="J6248" i="14"/>
  <c r="J6249" i="14"/>
  <c r="J6250" i="14"/>
  <c r="J6251" i="14"/>
  <c r="J6252" i="14"/>
  <c r="J6253" i="14"/>
  <c r="J6254" i="14"/>
  <c r="J6255" i="14"/>
  <c r="J6256" i="14"/>
  <c r="J6257" i="14"/>
  <c r="J6258" i="14"/>
  <c r="J6259" i="14"/>
  <c r="J6260" i="14"/>
  <c r="J6261" i="14"/>
  <c r="J6262" i="14"/>
  <c r="J6263" i="14"/>
  <c r="J6264" i="14"/>
  <c r="J6265" i="14"/>
  <c r="J6266" i="14"/>
  <c r="J6267" i="14"/>
  <c r="J6268" i="14"/>
  <c r="J6269" i="14"/>
  <c r="J6270" i="14"/>
  <c r="J6271" i="14"/>
  <c r="J6272" i="14"/>
  <c r="J6273" i="14"/>
  <c r="J6274" i="14"/>
  <c r="J6275" i="14"/>
  <c r="J6276" i="14"/>
  <c r="J6277" i="14"/>
  <c r="J6278" i="14"/>
  <c r="J6279" i="14"/>
  <c r="J6280" i="14"/>
  <c r="J6281" i="14"/>
  <c r="J6282" i="14"/>
  <c r="J6283" i="14"/>
  <c r="J6284" i="14"/>
  <c r="J6285" i="14"/>
  <c r="J6286" i="14"/>
  <c r="J6287" i="14"/>
  <c r="J6288" i="14"/>
  <c r="J6289" i="14"/>
  <c r="J6290" i="14"/>
  <c r="J6291" i="14"/>
  <c r="J6292" i="14"/>
  <c r="J6293" i="14"/>
  <c r="J6294" i="14"/>
  <c r="J6295" i="14"/>
  <c r="J6296" i="14"/>
  <c r="J6297" i="14"/>
  <c r="J6298" i="14"/>
  <c r="J6299" i="14"/>
  <c r="J6300" i="14"/>
  <c r="J6301" i="14"/>
  <c r="J6302" i="14"/>
  <c r="J6303" i="14"/>
  <c r="J6304" i="14"/>
  <c r="J6305" i="14"/>
  <c r="J6306" i="14"/>
  <c r="J6307" i="14"/>
  <c r="J6308" i="14"/>
  <c r="J6309" i="14"/>
  <c r="J6310" i="14"/>
  <c r="J6311" i="14"/>
  <c r="J6312" i="14"/>
  <c r="J6313" i="14"/>
  <c r="J6314" i="14"/>
  <c r="J6315" i="14"/>
  <c r="J6316" i="14"/>
  <c r="J6317" i="14"/>
  <c r="J6318" i="14"/>
  <c r="J6319" i="14"/>
  <c r="J6320" i="14"/>
  <c r="J6321" i="14"/>
  <c r="J6322" i="14"/>
  <c r="J6323" i="14"/>
  <c r="J6324" i="14"/>
  <c r="J6325" i="14"/>
  <c r="J6326" i="14"/>
  <c r="J6327" i="14"/>
  <c r="J6328" i="14"/>
  <c r="J6329" i="14"/>
  <c r="J6330" i="14"/>
  <c r="J6331" i="14"/>
  <c r="J6332" i="14"/>
  <c r="J6333" i="14"/>
  <c r="J6334" i="14"/>
  <c r="J6335" i="14"/>
  <c r="J6336" i="14"/>
  <c r="J6337" i="14"/>
  <c r="J6338" i="14"/>
  <c r="J6339" i="14"/>
  <c r="J6340" i="14"/>
  <c r="J6341" i="14"/>
  <c r="J6342" i="14"/>
  <c r="J6343" i="14"/>
  <c r="J6344" i="14"/>
  <c r="J6345" i="14"/>
  <c r="J6346" i="14"/>
  <c r="J6347" i="14"/>
  <c r="J6348" i="14"/>
  <c r="J6349" i="14"/>
  <c r="J6350" i="14"/>
  <c r="J6351" i="14"/>
  <c r="J6352" i="14"/>
  <c r="J6353" i="14"/>
  <c r="J6354" i="14"/>
  <c r="J6355" i="14"/>
  <c r="J6356" i="14"/>
  <c r="J6357" i="14"/>
  <c r="J6358" i="14"/>
  <c r="J6359" i="14"/>
  <c r="J6360" i="14"/>
  <c r="J6361" i="14"/>
  <c r="J6362" i="14"/>
  <c r="J6363" i="14"/>
  <c r="J6364" i="14"/>
  <c r="J6365" i="14"/>
  <c r="J6366" i="14"/>
  <c r="J6367" i="14"/>
  <c r="J6368" i="14"/>
  <c r="J6369" i="14"/>
  <c r="J6370" i="14"/>
  <c r="J6371" i="14"/>
  <c r="J6372" i="14"/>
  <c r="J6373" i="14"/>
  <c r="J6374" i="14"/>
  <c r="J6375" i="14"/>
  <c r="J6376" i="14"/>
  <c r="J6377" i="14"/>
  <c r="J6378" i="14"/>
  <c r="J6379" i="14"/>
  <c r="J6380" i="14"/>
  <c r="J6381" i="14"/>
  <c r="J6382" i="14"/>
  <c r="J6383" i="14"/>
  <c r="J6384" i="14"/>
  <c r="J6385" i="14"/>
  <c r="J6386" i="14"/>
  <c r="J6387" i="14"/>
  <c r="J6388" i="14"/>
  <c r="J6389" i="14"/>
  <c r="J6390" i="14"/>
  <c r="J6391" i="14"/>
  <c r="J6392" i="14"/>
  <c r="J6393" i="14"/>
  <c r="J6394" i="14"/>
  <c r="J6395" i="14"/>
  <c r="J6396" i="14"/>
  <c r="J6397" i="14"/>
  <c r="J6398" i="14"/>
  <c r="J6399" i="14"/>
  <c r="J6400" i="14"/>
  <c r="J6401" i="14"/>
  <c r="J6402" i="14"/>
  <c r="J6403" i="14"/>
  <c r="J6404" i="14"/>
  <c r="J6405" i="14"/>
  <c r="J6406" i="14"/>
  <c r="J6407" i="14"/>
  <c r="J6408" i="14"/>
  <c r="J6409" i="14"/>
  <c r="J6410" i="14"/>
  <c r="J6411" i="14"/>
  <c r="J6412" i="14"/>
  <c r="J6413" i="14"/>
  <c r="J6414" i="14"/>
  <c r="J6415" i="14"/>
  <c r="J6416" i="14"/>
  <c r="J6417" i="14"/>
  <c r="J6418" i="14"/>
  <c r="J6419" i="14"/>
  <c r="J6420" i="14"/>
  <c r="J6421" i="14"/>
  <c r="J6422" i="14"/>
  <c r="J6423" i="14"/>
  <c r="J6424" i="14"/>
  <c r="J6425" i="14"/>
  <c r="J6426" i="14"/>
  <c r="J6427" i="14"/>
  <c r="J6428" i="14"/>
  <c r="J6429" i="14"/>
  <c r="J6430" i="14"/>
  <c r="J6431" i="14"/>
  <c r="J6432" i="14"/>
  <c r="J6433" i="14"/>
  <c r="J6434" i="14"/>
  <c r="J6435" i="14"/>
  <c r="J6436" i="14"/>
  <c r="J6437" i="14"/>
  <c r="J6438" i="14"/>
  <c r="J6439" i="14"/>
  <c r="J6440" i="14"/>
  <c r="J6441" i="14"/>
  <c r="J6442" i="14"/>
  <c r="J6443" i="14"/>
  <c r="J6444" i="14"/>
  <c r="J6445" i="14"/>
  <c r="J6446" i="14"/>
  <c r="J6447" i="14"/>
  <c r="J6448" i="14"/>
  <c r="J6449" i="14"/>
  <c r="J6450" i="14"/>
  <c r="J6451" i="14"/>
  <c r="J6452" i="14"/>
  <c r="J6453" i="14"/>
  <c r="J6454" i="14"/>
  <c r="J6455" i="14"/>
  <c r="J6456" i="14"/>
  <c r="J6457" i="14"/>
  <c r="J6458" i="14"/>
  <c r="J6459" i="14"/>
  <c r="J6460" i="14"/>
  <c r="J6461" i="14"/>
  <c r="J6462" i="14"/>
  <c r="J6463" i="14"/>
  <c r="J6464" i="14"/>
  <c r="J6465" i="14"/>
  <c r="J6466" i="14"/>
  <c r="J6467" i="14"/>
  <c r="J6468" i="14"/>
  <c r="J6469" i="14"/>
  <c r="J6470" i="14"/>
  <c r="J6471" i="14"/>
  <c r="J6472" i="14"/>
  <c r="J6473" i="14"/>
  <c r="J6474" i="14"/>
  <c r="J6475" i="14"/>
  <c r="J6476" i="14"/>
  <c r="J6477" i="14"/>
  <c r="J6478" i="14"/>
  <c r="J6479" i="14"/>
  <c r="J6480" i="14"/>
  <c r="J6481" i="14"/>
  <c r="J6482" i="14"/>
  <c r="J6483" i="14"/>
  <c r="J6484" i="14"/>
  <c r="J6485" i="14"/>
  <c r="J6486" i="14"/>
  <c r="J6487" i="14"/>
  <c r="J6488" i="14"/>
  <c r="J6489" i="14"/>
  <c r="J6490" i="14"/>
  <c r="J6491" i="14"/>
  <c r="J6492" i="14"/>
  <c r="J6493" i="14"/>
  <c r="J6494" i="14"/>
  <c r="J6495" i="14"/>
  <c r="J6496" i="14"/>
  <c r="J6497" i="14"/>
  <c r="J6498" i="14"/>
  <c r="J6499" i="14"/>
  <c r="J6500" i="14"/>
  <c r="J6501" i="14"/>
  <c r="J6502" i="14"/>
  <c r="J6503" i="14"/>
  <c r="J6504" i="14"/>
  <c r="J6505" i="14"/>
  <c r="J6506" i="14"/>
  <c r="J6507" i="14"/>
  <c r="J6508" i="14"/>
  <c r="J6509" i="14"/>
  <c r="J6510" i="14"/>
  <c r="J6511" i="14"/>
  <c r="J6512" i="14"/>
  <c r="J6513" i="14"/>
  <c r="J6514" i="14"/>
  <c r="J6515" i="14"/>
  <c r="J6516" i="14"/>
  <c r="J6517" i="14"/>
  <c r="J6518" i="14"/>
  <c r="J6519" i="14"/>
  <c r="J6520" i="14"/>
  <c r="J6521" i="14"/>
  <c r="J6522" i="14"/>
  <c r="J6523" i="14"/>
  <c r="J6524" i="14"/>
  <c r="J6525" i="14"/>
  <c r="J6526" i="14"/>
  <c r="J6527" i="14"/>
  <c r="J6528" i="14"/>
  <c r="J6529" i="14"/>
  <c r="J6530" i="14"/>
  <c r="J6531" i="14"/>
  <c r="J6532" i="14"/>
  <c r="J6533" i="14"/>
  <c r="J6534" i="14"/>
  <c r="J6535" i="14"/>
  <c r="J6536" i="14"/>
  <c r="J6537" i="14"/>
  <c r="J6538" i="14"/>
  <c r="J6539" i="14"/>
  <c r="J6540" i="14"/>
  <c r="J6541" i="14"/>
  <c r="J6542" i="14"/>
  <c r="J6543" i="14"/>
  <c r="J6544" i="14"/>
  <c r="J6545" i="14"/>
  <c r="J6546" i="14"/>
  <c r="J6547" i="14"/>
  <c r="J6548" i="14"/>
  <c r="J6549" i="14"/>
  <c r="J6550" i="14"/>
  <c r="J6551" i="14"/>
  <c r="J6552" i="14"/>
  <c r="J6553" i="14"/>
  <c r="J6554" i="14"/>
  <c r="J6555" i="14"/>
  <c r="J6556" i="14"/>
  <c r="J6557" i="14"/>
  <c r="J6558" i="14"/>
  <c r="J6559" i="14"/>
  <c r="J6560" i="14"/>
  <c r="J6561" i="14"/>
  <c r="J6562" i="14"/>
  <c r="J6563" i="14"/>
  <c r="J6564" i="14"/>
  <c r="J6565" i="14"/>
  <c r="J6566" i="14"/>
  <c r="J6567" i="14"/>
  <c r="J6568" i="14"/>
  <c r="J6569" i="14"/>
  <c r="J6570" i="14"/>
  <c r="J6571" i="14"/>
  <c r="J6572" i="14"/>
  <c r="J6573" i="14"/>
  <c r="J6574" i="14"/>
  <c r="J6575" i="14"/>
  <c r="J6576" i="14"/>
  <c r="J6577" i="14"/>
  <c r="J6578" i="14"/>
  <c r="J6579" i="14"/>
  <c r="J6580" i="14"/>
  <c r="J6581" i="14"/>
  <c r="J6582" i="14"/>
  <c r="J6583" i="14"/>
  <c r="J6584" i="14"/>
  <c r="J6585" i="14"/>
  <c r="J6586" i="14"/>
  <c r="J6587" i="14"/>
  <c r="J6588" i="14"/>
  <c r="J6589" i="14"/>
  <c r="J6590" i="14"/>
  <c r="J6591" i="14"/>
  <c r="J6592" i="14"/>
  <c r="J6593" i="14"/>
  <c r="J6594" i="14"/>
  <c r="J6595" i="14"/>
  <c r="J6596" i="14"/>
  <c r="J6597" i="14"/>
  <c r="J6598" i="14"/>
  <c r="J6599" i="14"/>
  <c r="J6600" i="14"/>
  <c r="J6601" i="14"/>
  <c r="J6602" i="14"/>
  <c r="J6603" i="14"/>
  <c r="J6604" i="14"/>
  <c r="J6605" i="14"/>
  <c r="J6606" i="14"/>
  <c r="J6607" i="14"/>
  <c r="J6608" i="14"/>
  <c r="J6609" i="14"/>
  <c r="J6610" i="14"/>
  <c r="J6611" i="14"/>
  <c r="J6612" i="14"/>
  <c r="J6613" i="14"/>
  <c r="J6614" i="14"/>
  <c r="J6615" i="14"/>
  <c r="J6616" i="14"/>
  <c r="J6617" i="14"/>
  <c r="J6618" i="14"/>
  <c r="J6619" i="14"/>
  <c r="J6620" i="14"/>
  <c r="J6621" i="14"/>
  <c r="J6622" i="14"/>
  <c r="J6623" i="14"/>
  <c r="J6624" i="14"/>
  <c r="J6625" i="14"/>
  <c r="J6626" i="14"/>
  <c r="J6627" i="14"/>
  <c r="J6628" i="14"/>
  <c r="J6629" i="14"/>
  <c r="J6630" i="14"/>
  <c r="J6631" i="14"/>
  <c r="J6632" i="14"/>
  <c r="J6633" i="14"/>
  <c r="J6634" i="14"/>
  <c r="J6635" i="14"/>
  <c r="J6636" i="14"/>
  <c r="J6637" i="14"/>
  <c r="J6638" i="14"/>
  <c r="J6639" i="14"/>
  <c r="J6640" i="14"/>
  <c r="J6641" i="14"/>
  <c r="J6642" i="14"/>
  <c r="J6643" i="14"/>
  <c r="J6644" i="14"/>
  <c r="J6645" i="14"/>
  <c r="J6646" i="14"/>
  <c r="J6647" i="14"/>
  <c r="J6648" i="14"/>
  <c r="J6649" i="14"/>
  <c r="J6650" i="14"/>
  <c r="J6651" i="14"/>
  <c r="J6652" i="14"/>
  <c r="J6653" i="14"/>
  <c r="J6654" i="14"/>
  <c r="J6655" i="14"/>
  <c r="J6656" i="14"/>
  <c r="J6657" i="14"/>
  <c r="J6658" i="14"/>
  <c r="J6659" i="14"/>
  <c r="J6660" i="14"/>
  <c r="J6661" i="14"/>
  <c r="J6662" i="14"/>
  <c r="J6663" i="14"/>
  <c r="J6664" i="14"/>
  <c r="J6665" i="14"/>
  <c r="J6666" i="14"/>
  <c r="J6667" i="14"/>
  <c r="J6668" i="14"/>
  <c r="J6669" i="14"/>
  <c r="J6670" i="14"/>
  <c r="J6671" i="14"/>
  <c r="J6672" i="14"/>
  <c r="J6673" i="14"/>
  <c r="J6674" i="14"/>
  <c r="J6675" i="14"/>
  <c r="J6676" i="14"/>
  <c r="J6677" i="14"/>
  <c r="J6678" i="14"/>
  <c r="J6679" i="14"/>
  <c r="J6680" i="14"/>
  <c r="J6681" i="14"/>
  <c r="J6682" i="14"/>
  <c r="J6683" i="14"/>
  <c r="J6684" i="14"/>
  <c r="J6685" i="14"/>
  <c r="J6686" i="14"/>
  <c r="J6687" i="14"/>
  <c r="J6688" i="14"/>
  <c r="J6689" i="14"/>
  <c r="J6690" i="14"/>
  <c r="J6691" i="14"/>
  <c r="J6692" i="14"/>
  <c r="J6693" i="14"/>
  <c r="J6694" i="14"/>
  <c r="J6695" i="14"/>
  <c r="J6696" i="14"/>
  <c r="J6697" i="14"/>
  <c r="J6698" i="14"/>
  <c r="J6699" i="14"/>
  <c r="J6700" i="14"/>
  <c r="J6701" i="14"/>
  <c r="J6702" i="14"/>
  <c r="J6703" i="14"/>
  <c r="J6704" i="14"/>
  <c r="J6705" i="14"/>
  <c r="J6706" i="14"/>
  <c r="J6707" i="14"/>
  <c r="J6708" i="14"/>
  <c r="J6709" i="14"/>
  <c r="J6710" i="14"/>
  <c r="J6711" i="14"/>
  <c r="J6712" i="14"/>
  <c r="J6713" i="14"/>
  <c r="J6714" i="14"/>
  <c r="J6715" i="14"/>
  <c r="J6716" i="14"/>
  <c r="J6717" i="14"/>
  <c r="J6718" i="14"/>
  <c r="J6719" i="14"/>
  <c r="J6720" i="14"/>
  <c r="J6721" i="14"/>
  <c r="J6722" i="14"/>
  <c r="J6723" i="14"/>
  <c r="J6724" i="14"/>
  <c r="J6725" i="14"/>
  <c r="J6726" i="14"/>
  <c r="J6727" i="14"/>
  <c r="J6728" i="14"/>
  <c r="J6729" i="14"/>
  <c r="J6730" i="14"/>
  <c r="J6731" i="14"/>
  <c r="J6732" i="14"/>
  <c r="J6733" i="14"/>
  <c r="J6734" i="14"/>
  <c r="J6735" i="14"/>
  <c r="J6736" i="14"/>
  <c r="J6737" i="14"/>
  <c r="J6738" i="14"/>
  <c r="J6739" i="14"/>
  <c r="J6740" i="14"/>
  <c r="J6741" i="14"/>
  <c r="J6742" i="14"/>
  <c r="J6743" i="14"/>
  <c r="J6744" i="14"/>
  <c r="J6745" i="14"/>
  <c r="J6746" i="14"/>
  <c r="J6747" i="14"/>
  <c r="J6748" i="14"/>
  <c r="J6749" i="14"/>
  <c r="J6750" i="14"/>
  <c r="J6751" i="14"/>
  <c r="J6752" i="14"/>
  <c r="J6753" i="14"/>
  <c r="J6754" i="14"/>
  <c r="J6755" i="14"/>
  <c r="J6756" i="14"/>
  <c r="J6757" i="14"/>
  <c r="J6758" i="14"/>
  <c r="J6759" i="14"/>
  <c r="J6760" i="14"/>
  <c r="J6761" i="14"/>
  <c r="J6762" i="14"/>
  <c r="J6763" i="14"/>
  <c r="J6764" i="14"/>
  <c r="J6765" i="14"/>
  <c r="J6766" i="14"/>
  <c r="J6767" i="14"/>
  <c r="J6768" i="14"/>
  <c r="J6769" i="14"/>
  <c r="J6770" i="14"/>
  <c r="J6771" i="14"/>
  <c r="J6772" i="14"/>
  <c r="J6773" i="14"/>
  <c r="J6774" i="14"/>
  <c r="J6775" i="14"/>
  <c r="J6776" i="14"/>
  <c r="J6777" i="14"/>
  <c r="J6778" i="14"/>
  <c r="J6779" i="14"/>
  <c r="J6780" i="14"/>
  <c r="J6781" i="14"/>
  <c r="J6782" i="14"/>
  <c r="J6783" i="14"/>
  <c r="J6784" i="14"/>
  <c r="J6785" i="14"/>
  <c r="J6786" i="14"/>
  <c r="J6787" i="14"/>
  <c r="J6788" i="14"/>
  <c r="J6789" i="14"/>
  <c r="J6790" i="14"/>
  <c r="J6791" i="14"/>
  <c r="J6792" i="14"/>
  <c r="J6793" i="14"/>
  <c r="J6794" i="14"/>
  <c r="J6795" i="14"/>
  <c r="J6796" i="14"/>
  <c r="J6797" i="14"/>
  <c r="J6798" i="14"/>
  <c r="J6799" i="14"/>
  <c r="J6800" i="14"/>
  <c r="J6801" i="14"/>
  <c r="J6802" i="14"/>
  <c r="J6803" i="14"/>
  <c r="J6804" i="14"/>
  <c r="J6805" i="14"/>
  <c r="J6806" i="14"/>
  <c r="J6807" i="14"/>
  <c r="J6808" i="14"/>
  <c r="J6809" i="14"/>
  <c r="J6810" i="14"/>
  <c r="J6811" i="14"/>
  <c r="J6812" i="14"/>
  <c r="J6813" i="14"/>
  <c r="J6814" i="14"/>
  <c r="J6815" i="14"/>
  <c r="J6816" i="14"/>
  <c r="J6817" i="14"/>
  <c r="J6818" i="14"/>
  <c r="J6819" i="14"/>
  <c r="J6820" i="14"/>
  <c r="J6821" i="14"/>
  <c r="J6822" i="14"/>
  <c r="J6823" i="14"/>
  <c r="J6824" i="14"/>
  <c r="J6825" i="14"/>
  <c r="J6826" i="14"/>
  <c r="J6827" i="14"/>
  <c r="J6828" i="14"/>
  <c r="J6829" i="14"/>
  <c r="J6830" i="14"/>
  <c r="J6831" i="14"/>
  <c r="J6832" i="14"/>
  <c r="J6833" i="14"/>
  <c r="J6834" i="14"/>
  <c r="J6835" i="14"/>
  <c r="J6836" i="14"/>
  <c r="J6837" i="14"/>
  <c r="J6838" i="14"/>
  <c r="J6839" i="14"/>
  <c r="J6840" i="14"/>
  <c r="J6841" i="14"/>
  <c r="J6842" i="14"/>
  <c r="J6843" i="14"/>
  <c r="J6844" i="14"/>
  <c r="J6845" i="14"/>
  <c r="J6846" i="14"/>
  <c r="J6847" i="14"/>
  <c r="J6848" i="14"/>
  <c r="J6849" i="14"/>
  <c r="J6850" i="14"/>
  <c r="J6851" i="14"/>
  <c r="J6852" i="14"/>
  <c r="J6853" i="14"/>
  <c r="J6854" i="14"/>
  <c r="J6855" i="14"/>
  <c r="J6856" i="14"/>
  <c r="J6857" i="14"/>
  <c r="J6858" i="14"/>
  <c r="J6859" i="14"/>
  <c r="J6860" i="14"/>
  <c r="J6861" i="14"/>
  <c r="J6862" i="14"/>
  <c r="J6863" i="14"/>
  <c r="J6864" i="14"/>
  <c r="J6865" i="14"/>
  <c r="J6866" i="14"/>
  <c r="J6867" i="14"/>
  <c r="J6868" i="14"/>
  <c r="J6869" i="14"/>
  <c r="J6870" i="14"/>
  <c r="J6871" i="14"/>
  <c r="J6872" i="14"/>
  <c r="J6873" i="14"/>
  <c r="J6874" i="14"/>
  <c r="J6875" i="14"/>
  <c r="J6876" i="14"/>
  <c r="J6877" i="14"/>
  <c r="J6878" i="14"/>
  <c r="J6879" i="14"/>
  <c r="J6880" i="14"/>
  <c r="J6881" i="14"/>
  <c r="J6882" i="14"/>
  <c r="J6883" i="14"/>
  <c r="J6884" i="14"/>
  <c r="J6885" i="14"/>
  <c r="J6886" i="14"/>
  <c r="J6887" i="14"/>
  <c r="J6888" i="14"/>
  <c r="J6889" i="14"/>
  <c r="J6890" i="14"/>
  <c r="J6891" i="14"/>
  <c r="J6892" i="14"/>
  <c r="J6893" i="14"/>
  <c r="J6894" i="14"/>
  <c r="J6895" i="14"/>
  <c r="J6896" i="14"/>
  <c r="J6897" i="14"/>
  <c r="J6898" i="14"/>
  <c r="J6899" i="14"/>
  <c r="J6900" i="14"/>
  <c r="J6901" i="14"/>
  <c r="J6902" i="14"/>
  <c r="J6903" i="14"/>
  <c r="J6904" i="14"/>
  <c r="J6905" i="14"/>
  <c r="J6906" i="14"/>
  <c r="J6907" i="14"/>
  <c r="J6908" i="14"/>
  <c r="J6909" i="14"/>
  <c r="J6910" i="14"/>
  <c r="J6911" i="14"/>
  <c r="J6912" i="14"/>
  <c r="J6913" i="14"/>
  <c r="J6914" i="14"/>
  <c r="J6915" i="14"/>
  <c r="J6916" i="14"/>
  <c r="J6917" i="14"/>
  <c r="J6918" i="14"/>
  <c r="J6919" i="14"/>
  <c r="J6920" i="14"/>
  <c r="J6921" i="14"/>
  <c r="J6922" i="14"/>
  <c r="J6923" i="14"/>
  <c r="J6924" i="14"/>
  <c r="J6925" i="14"/>
  <c r="J6926" i="14"/>
  <c r="J6927" i="14"/>
  <c r="J6928" i="14"/>
  <c r="J6929" i="14"/>
  <c r="J6930" i="14"/>
  <c r="J6931" i="14"/>
  <c r="J6932" i="14"/>
  <c r="J6933" i="14"/>
  <c r="J6934" i="14"/>
  <c r="J6935" i="14"/>
  <c r="J6936" i="14"/>
  <c r="J6937" i="14"/>
  <c r="J6938" i="14"/>
  <c r="J6939" i="14"/>
  <c r="J6940" i="14"/>
  <c r="J6941" i="14"/>
  <c r="J6942" i="14"/>
  <c r="J6943" i="14"/>
  <c r="J6944" i="14"/>
  <c r="J6945" i="14"/>
  <c r="J6946" i="14"/>
  <c r="J6947" i="14"/>
  <c r="J6948" i="14"/>
  <c r="J6949" i="14"/>
  <c r="J6950" i="14"/>
  <c r="J6951" i="14"/>
  <c r="J6952" i="14"/>
  <c r="J6953" i="14"/>
  <c r="J6954" i="14"/>
  <c r="J6955" i="14"/>
  <c r="J6956" i="14"/>
  <c r="J6957" i="14"/>
  <c r="J6958" i="14"/>
  <c r="J6959" i="14"/>
  <c r="J6960" i="14"/>
  <c r="J6961" i="14"/>
  <c r="J6962" i="14"/>
  <c r="J6963" i="14"/>
  <c r="J6964" i="14"/>
  <c r="J6965" i="14"/>
  <c r="J6966" i="14"/>
  <c r="J6967" i="14"/>
  <c r="J6968" i="14"/>
  <c r="J6969" i="14"/>
  <c r="J6970" i="14"/>
  <c r="J6971" i="14"/>
  <c r="J6972" i="14"/>
  <c r="J6973" i="14"/>
  <c r="J6974" i="14"/>
  <c r="J6975" i="14"/>
  <c r="J6976" i="14"/>
  <c r="J6977" i="14"/>
  <c r="J6978" i="14"/>
  <c r="J6979" i="14"/>
  <c r="J6980" i="14"/>
  <c r="J6981" i="14"/>
  <c r="J6982" i="14"/>
  <c r="J6983" i="14"/>
  <c r="J6984" i="14"/>
  <c r="J6985" i="14"/>
  <c r="J6986" i="14"/>
  <c r="J6987" i="14"/>
  <c r="J6988" i="14"/>
  <c r="J6989" i="14"/>
  <c r="J6990" i="14"/>
  <c r="J6991" i="14"/>
  <c r="J6992" i="14"/>
  <c r="J6993" i="14"/>
  <c r="J6994" i="14"/>
  <c r="J6995" i="14"/>
  <c r="J6996" i="14"/>
  <c r="J6997" i="14"/>
  <c r="J6998" i="14"/>
  <c r="J6999" i="14"/>
  <c r="J7000" i="14"/>
  <c r="J7001" i="14"/>
  <c r="J7002" i="14"/>
  <c r="J7003" i="14"/>
  <c r="J7004" i="14"/>
  <c r="J7005" i="14"/>
  <c r="J7006" i="14"/>
  <c r="J7007" i="14"/>
  <c r="J7008" i="14"/>
  <c r="J7009" i="14"/>
  <c r="J7010" i="14"/>
  <c r="J7011" i="14"/>
  <c r="J7012" i="14"/>
  <c r="J7013" i="14"/>
  <c r="J7014" i="14"/>
  <c r="J7015" i="14"/>
  <c r="J7016" i="14"/>
  <c r="J7017" i="14"/>
  <c r="J7018" i="14"/>
  <c r="J7019" i="14"/>
  <c r="J7020" i="14"/>
  <c r="J7021" i="14"/>
  <c r="J7022" i="14"/>
  <c r="J7023" i="14"/>
  <c r="J7024" i="14"/>
  <c r="J7025" i="14"/>
  <c r="J7026" i="14"/>
  <c r="J7027" i="14"/>
  <c r="J7028" i="14"/>
  <c r="J7029" i="14"/>
  <c r="J7030" i="14"/>
  <c r="J7031" i="14"/>
  <c r="J7032" i="14"/>
  <c r="J7033" i="14"/>
  <c r="J7034" i="14"/>
  <c r="J7035" i="14"/>
  <c r="J7036" i="14"/>
  <c r="J7037" i="14"/>
  <c r="J7038" i="14"/>
  <c r="J7039" i="14"/>
  <c r="J7040" i="14"/>
  <c r="J7041" i="14"/>
  <c r="J7042" i="14"/>
  <c r="J7043" i="14"/>
  <c r="J7044" i="14"/>
  <c r="J7045" i="14"/>
  <c r="J7046" i="14"/>
  <c r="J7047" i="14"/>
  <c r="J7048" i="14"/>
  <c r="J7049" i="14"/>
  <c r="J7050" i="14"/>
  <c r="J7051" i="14"/>
  <c r="J7052" i="14"/>
  <c r="J7053" i="14"/>
  <c r="J7054" i="14"/>
  <c r="J7055" i="14"/>
  <c r="J7056" i="14"/>
  <c r="J7057" i="14"/>
  <c r="J7058" i="14"/>
  <c r="J7059" i="14"/>
  <c r="J7060" i="14"/>
  <c r="J7061" i="14"/>
  <c r="J7062" i="14"/>
  <c r="J7063" i="14"/>
  <c r="J7064" i="14"/>
  <c r="J7065" i="14"/>
  <c r="J7066" i="14"/>
  <c r="J7067" i="14"/>
  <c r="J7068" i="14"/>
  <c r="J7069" i="14"/>
  <c r="J7070" i="14"/>
  <c r="J7071" i="14"/>
  <c r="J7072" i="14"/>
  <c r="J7073" i="14"/>
  <c r="J7074" i="14"/>
  <c r="J7075" i="14"/>
  <c r="J7076" i="14"/>
  <c r="J7077" i="14"/>
  <c r="J7078" i="14"/>
  <c r="J7079" i="14"/>
  <c r="J7080" i="14"/>
  <c r="J7081" i="14"/>
  <c r="J7082" i="14"/>
  <c r="J7083" i="14"/>
  <c r="J7084" i="14"/>
  <c r="J7085" i="14"/>
  <c r="J7086" i="14"/>
  <c r="J7087" i="14"/>
  <c r="J7088" i="14"/>
  <c r="J7089" i="14"/>
  <c r="J7090" i="14"/>
  <c r="J7091" i="14"/>
  <c r="J7092" i="14"/>
  <c r="J7093" i="14"/>
  <c r="J7094" i="14"/>
  <c r="J7095" i="14"/>
  <c r="J7096" i="14"/>
  <c r="J7097" i="14"/>
  <c r="J7098" i="14"/>
  <c r="J7099" i="14"/>
  <c r="J7100" i="14"/>
  <c r="J7101" i="14"/>
  <c r="J7102" i="14"/>
  <c r="J7103" i="14"/>
  <c r="J7104" i="14"/>
  <c r="J7105" i="14"/>
  <c r="J7106" i="14"/>
  <c r="J7107" i="14"/>
  <c r="J7108" i="14"/>
  <c r="J7109" i="14"/>
  <c r="J7110" i="14"/>
  <c r="J7111" i="14"/>
  <c r="J7112" i="14"/>
  <c r="J7113" i="14"/>
  <c r="J7114" i="14"/>
  <c r="J7115" i="14"/>
  <c r="J7116" i="14"/>
  <c r="J7117" i="14"/>
  <c r="J7118" i="14"/>
  <c r="J7119" i="14"/>
  <c r="J7120" i="14"/>
  <c r="J7121" i="14"/>
  <c r="J7122" i="14"/>
  <c r="J7123" i="14"/>
  <c r="J7124" i="14"/>
  <c r="J7125" i="14"/>
  <c r="J7126" i="14"/>
  <c r="J7127" i="14"/>
  <c r="J7128" i="14"/>
  <c r="J7129" i="14"/>
  <c r="J7130" i="14"/>
  <c r="J7131" i="14"/>
  <c r="J7132" i="14"/>
  <c r="J7133" i="14"/>
  <c r="J7134" i="14"/>
  <c r="J7135" i="14"/>
  <c r="J7136" i="14"/>
  <c r="J7137" i="14"/>
  <c r="J7138" i="14"/>
  <c r="J7139" i="14"/>
  <c r="J7140" i="14"/>
  <c r="J7141" i="14"/>
  <c r="J7142" i="14"/>
  <c r="J7143" i="14"/>
  <c r="J7144" i="14"/>
  <c r="J7145" i="14"/>
  <c r="J7146" i="14"/>
  <c r="J7147" i="14"/>
  <c r="J7148" i="14"/>
  <c r="J7149" i="14"/>
  <c r="J7150" i="14"/>
  <c r="J7151" i="14"/>
  <c r="J7152" i="14"/>
  <c r="J7153" i="14"/>
  <c r="J7154" i="14"/>
  <c r="J7155" i="14"/>
  <c r="J7156" i="14"/>
  <c r="J7157" i="14"/>
  <c r="J7158" i="14"/>
  <c r="J7159" i="14"/>
  <c r="J7160" i="14"/>
  <c r="J7161" i="14"/>
  <c r="J7162" i="14"/>
  <c r="J7163" i="14"/>
  <c r="J7164" i="14"/>
  <c r="J7165" i="14"/>
  <c r="J7166" i="14"/>
  <c r="J7167" i="14"/>
  <c r="J7168" i="14"/>
  <c r="J7169" i="14"/>
  <c r="J7170" i="14"/>
  <c r="J7171" i="14"/>
  <c r="J7172" i="14"/>
  <c r="J7173" i="14"/>
  <c r="J7174" i="14"/>
  <c r="J7175" i="14"/>
  <c r="J7176" i="14"/>
  <c r="J7177" i="14"/>
  <c r="J7178" i="14"/>
  <c r="J7179" i="14"/>
  <c r="J7180" i="14"/>
  <c r="J7181" i="14"/>
  <c r="J7182" i="14"/>
  <c r="J7183" i="14"/>
  <c r="J7184" i="14"/>
  <c r="J7185" i="14"/>
  <c r="J7186" i="14"/>
  <c r="J7187" i="14"/>
  <c r="J7188" i="14"/>
  <c r="J7189" i="14"/>
  <c r="J7190" i="14"/>
  <c r="J7191" i="14"/>
  <c r="J7192" i="14"/>
  <c r="J7193" i="14"/>
  <c r="J7194" i="14"/>
  <c r="J7195" i="14"/>
  <c r="J7196" i="14"/>
  <c r="J7197" i="14"/>
  <c r="J7198" i="14"/>
  <c r="J7199" i="14"/>
  <c r="J7200" i="14"/>
  <c r="J7201" i="14"/>
  <c r="J7202" i="14"/>
  <c r="J7203" i="14"/>
  <c r="J7204" i="14"/>
  <c r="J7205" i="14"/>
  <c r="J7206" i="14"/>
  <c r="J7207" i="14"/>
  <c r="J7208" i="14"/>
  <c r="J7209" i="14"/>
  <c r="J7210" i="14"/>
  <c r="J7211" i="14"/>
  <c r="J7212" i="14"/>
  <c r="J7213" i="14"/>
  <c r="J7214" i="14"/>
  <c r="J7215" i="14"/>
  <c r="J7216" i="14"/>
  <c r="J7217" i="14"/>
  <c r="J7218" i="14"/>
  <c r="J7219" i="14"/>
  <c r="J7220" i="14"/>
  <c r="J7221" i="14"/>
  <c r="J7222" i="14"/>
  <c r="J7223" i="14"/>
  <c r="J7224" i="14"/>
  <c r="J7225" i="14"/>
  <c r="J7226" i="14"/>
  <c r="J7227" i="14"/>
  <c r="J7228" i="14"/>
  <c r="J7229" i="14"/>
  <c r="J7230" i="14"/>
  <c r="J7231" i="14"/>
  <c r="J7232" i="14"/>
  <c r="J7233" i="14"/>
  <c r="J7234" i="14"/>
  <c r="J7235" i="14"/>
  <c r="J7236" i="14"/>
  <c r="J7237" i="14"/>
  <c r="J7238" i="14"/>
  <c r="J7239" i="14"/>
  <c r="J7240" i="14"/>
  <c r="J7241" i="14"/>
  <c r="J7242" i="14"/>
  <c r="J7243" i="14"/>
  <c r="J7244" i="14"/>
  <c r="J7245" i="14"/>
  <c r="J7246" i="14"/>
  <c r="J7247" i="14"/>
  <c r="J7248" i="14"/>
  <c r="J7249" i="14"/>
  <c r="J7250" i="14"/>
  <c r="J7251" i="14"/>
  <c r="J7252" i="14"/>
  <c r="J7253" i="14"/>
  <c r="J7254" i="14"/>
  <c r="J7255" i="14"/>
  <c r="J7256" i="14"/>
  <c r="J7257" i="14"/>
  <c r="J7258" i="14"/>
  <c r="J7259" i="14"/>
  <c r="J7260" i="14"/>
  <c r="J7261" i="14"/>
  <c r="J7262" i="14"/>
  <c r="J7263" i="14"/>
  <c r="J7264" i="14"/>
  <c r="J7265" i="14"/>
  <c r="J7266" i="14"/>
  <c r="J7267" i="14"/>
  <c r="J7268" i="14"/>
  <c r="J7269" i="14"/>
  <c r="J7270" i="14"/>
  <c r="J7271" i="14"/>
  <c r="J7272" i="14"/>
  <c r="J7273" i="14"/>
  <c r="J7274" i="14"/>
  <c r="J7275" i="14"/>
  <c r="J7276" i="14"/>
  <c r="J7277" i="14"/>
  <c r="J7278" i="14"/>
  <c r="J7279" i="14"/>
  <c r="J7280" i="14"/>
  <c r="J7281" i="14"/>
  <c r="J7282" i="14"/>
  <c r="J7283" i="14"/>
  <c r="J7284" i="14"/>
  <c r="J7285" i="14"/>
  <c r="J7286" i="14"/>
  <c r="J7287" i="14"/>
  <c r="J7288" i="14"/>
  <c r="J7289" i="14"/>
  <c r="J7290" i="14"/>
  <c r="J7291" i="14"/>
  <c r="J7292" i="14"/>
  <c r="J7293" i="14"/>
  <c r="J7294" i="14"/>
  <c r="J7295" i="14"/>
  <c r="J7296" i="14"/>
  <c r="J7297" i="14"/>
  <c r="J7298" i="14"/>
  <c r="J7299" i="14"/>
  <c r="J7300" i="14"/>
  <c r="J7301" i="14"/>
  <c r="J7302" i="14"/>
  <c r="J7303" i="14"/>
  <c r="J7304" i="14"/>
  <c r="J7305" i="14"/>
  <c r="J7306" i="14"/>
  <c r="J7307" i="14"/>
  <c r="J7308" i="14"/>
  <c r="J7309" i="14"/>
  <c r="J7310" i="14"/>
  <c r="J7311" i="14"/>
  <c r="J7312" i="14"/>
  <c r="J7313" i="14"/>
  <c r="J7314" i="14"/>
  <c r="J7315" i="14"/>
  <c r="J7316" i="14"/>
  <c r="J7317" i="14"/>
  <c r="J7318" i="14"/>
  <c r="J7319" i="14"/>
  <c r="J7320" i="14"/>
  <c r="J7321" i="14"/>
  <c r="J7322" i="14"/>
  <c r="J7323" i="14"/>
  <c r="J7324" i="14"/>
  <c r="J7325" i="14"/>
  <c r="J7326" i="14"/>
  <c r="J7327" i="14"/>
  <c r="J7328" i="14"/>
  <c r="J7329" i="14"/>
  <c r="J7330" i="14"/>
  <c r="J7331" i="14"/>
  <c r="J7332" i="14"/>
  <c r="J7333" i="14"/>
  <c r="J7334" i="14"/>
  <c r="J7335" i="14"/>
  <c r="J7336" i="14"/>
  <c r="J7337" i="14"/>
  <c r="J7338" i="14"/>
  <c r="J7339" i="14"/>
  <c r="J7340" i="14"/>
  <c r="J7341" i="14"/>
  <c r="J7342" i="14"/>
  <c r="J7343" i="14"/>
  <c r="J7344" i="14"/>
  <c r="J7345" i="14"/>
  <c r="J7346" i="14"/>
  <c r="J7347" i="14"/>
  <c r="J7348" i="14"/>
  <c r="J7349" i="14"/>
  <c r="J7350" i="14"/>
  <c r="J7351" i="14"/>
  <c r="J7352" i="14"/>
  <c r="J7353" i="14"/>
  <c r="J7354" i="14"/>
  <c r="J7355" i="14"/>
  <c r="J7356" i="14"/>
  <c r="J7357" i="14"/>
  <c r="J7358" i="14"/>
  <c r="J7359" i="14"/>
  <c r="J7360" i="14"/>
  <c r="J7361" i="14"/>
  <c r="J7362" i="14"/>
  <c r="J7363" i="14"/>
  <c r="J7364" i="14"/>
  <c r="J7365" i="14"/>
  <c r="J7366" i="14"/>
  <c r="J7367" i="14"/>
  <c r="J7368" i="14"/>
  <c r="J7369" i="14"/>
  <c r="J7370" i="14"/>
  <c r="J7371" i="14"/>
  <c r="J7372" i="14"/>
  <c r="J7373" i="14"/>
  <c r="J7374" i="14"/>
  <c r="J7375" i="14"/>
  <c r="J7376" i="14"/>
  <c r="J7377" i="14"/>
  <c r="J7378" i="14"/>
  <c r="J7379" i="14"/>
  <c r="J7380" i="14"/>
  <c r="J7381" i="14"/>
  <c r="J7382" i="14"/>
  <c r="J7383" i="14"/>
  <c r="J7384" i="14"/>
  <c r="J7385" i="14"/>
  <c r="J7386" i="14"/>
  <c r="J7387" i="14"/>
  <c r="J7388" i="14"/>
  <c r="J7389" i="14"/>
  <c r="J7390" i="14"/>
  <c r="J7391" i="14"/>
  <c r="J7392" i="14"/>
  <c r="J7393" i="14"/>
  <c r="J7394" i="14"/>
  <c r="J7395" i="14"/>
  <c r="J7396" i="14"/>
  <c r="J7397" i="14"/>
  <c r="J7398" i="14"/>
  <c r="J7399" i="14"/>
  <c r="J7400" i="14"/>
  <c r="J7401" i="14"/>
  <c r="J7402" i="14"/>
  <c r="J7403" i="14"/>
  <c r="J7404" i="14"/>
  <c r="J7405" i="14"/>
  <c r="J7406" i="14"/>
  <c r="J7407" i="14"/>
  <c r="J7408" i="14"/>
  <c r="J7409" i="14"/>
  <c r="J7410" i="14"/>
  <c r="J7411" i="14"/>
  <c r="J7412" i="14"/>
  <c r="J7413" i="14"/>
  <c r="J7414" i="14"/>
  <c r="J7415" i="14"/>
  <c r="J7416" i="14"/>
  <c r="J7417" i="14"/>
  <c r="J7418" i="14"/>
  <c r="J7419" i="14"/>
  <c r="J7420" i="14"/>
  <c r="J7421" i="14"/>
  <c r="J7422" i="14"/>
  <c r="J7423" i="14"/>
  <c r="J7424" i="14"/>
  <c r="J7425" i="14"/>
  <c r="J7426" i="14"/>
  <c r="J7427" i="14"/>
  <c r="J7428" i="14"/>
  <c r="J7429" i="14"/>
  <c r="J7430" i="14"/>
  <c r="J7431" i="14"/>
  <c r="J7432" i="14"/>
  <c r="J7433" i="14"/>
  <c r="J7434" i="14"/>
  <c r="J7435" i="14"/>
  <c r="J7436" i="14"/>
  <c r="J7437" i="14"/>
  <c r="J7438" i="14"/>
  <c r="J7439" i="14"/>
  <c r="J7440" i="14"/>
  <c r="J7441" i="14"/>
  <c r="J7442" i="14"/>
  <c r="J7443" i="14"/>
  <c r="J7444" i="14"/>
  <c r="J7445" i="14"/>
  <c r="J7446" i="14"/>
  <c r="J7447" i="14"/>
  <c r="J7448" i="14"/>
  <c r="J7449" i="14"/>
  <c r="J7450" i="14"/>
  <c r="J7451" i="14"/>
  <c r="J7452" i="14"/>
  <c r="J7453" i="14"/>
  <c r="J7454" i="14"/>
  <c r="J7455" i="14"/>
  <c r="J7456" i="14"/>
  <c r="J7457" i="14"/>
  <c r="J7458" i="14"/>
  <c r="J7459" i="14"/>
  <c r="J7460" i="14"/>
  <c r="J7461" i="14"/>
  <c r="J7462" i="14"/>
  <c r="J7463" i="14"/>
  <c r="J7464" i="14"/>
  <c r="J7465" i="14"/>
  <c r="J7466" i="14"/>
  <c r="J7467" i="14"/>
  <c r="J7468" i="14"/>
  <c r="J7469" i="14"/>
  <c r="J7470" i="14"/>
  <c r="J7471" i="14"/>
  <c r="J7472" i="14"/>
  <c r="J7473" i="14"/>
  <c r="J7474" i="14"/>
  <c r="J7475" i="14"/>
  <c r="J7476" i="14"/>
  <c r="J7477" i="14"/>
  <c r="J7478" i="14"/>
  <c r="J7479" i="14"/>
  <c r="J7480" i="14"/>
  <c r="J7481" i="14"/>
  <c r="J7482" i="14"/>
  <c r="J7483" i="14"/>
  <c r="J7484" i="14"/>
  <c r="J7485" i="14"/>
  <c r="J7486" i="14"/>
  <c r="J7487" i="14"/>
  <c r="J7488" i="14"/>
  <c r="J7489" i="14"/>
  <c r="J7490" i="14"/>
  <c r="J7491" i="14"/>
  <c r="J7492" i="14"/>
  <c r="J7493" i="14"/>
  <c r="J7494" i="14"/>
  <c r="J7495" i="14"/>
  <c r="J7496" i="14"/>
  <c r="J7497" i="14"/>
  <c r="J7498" i="14"/>
  <c r="J7499" i="14"/>
  <c r="J7500" i="14"/>
  <c r="J7501" i="14"/>
  <c r="J7502" i="14"/>
  <c r="J7503" i="14"/>
  <c r="J7504" i="14"/>
  <c r="J7505" i="14"/>
  <c r="J7506" i="14"/>
  <c r="J7507" i="14"/>
  <c r="J7508" i="14"/>
  <c r="J7509" i="14"/>
  <c r="J7510" i="14"/>
  <c r="J7511" i="14"/>
  <c r="J7512" i="14"/>
  <c r="J7513" i="14"/>
  <c r="J7514" i="14"/>
  <c r="J7515" i="14"/>
  <c r="J7516" i="14"/>
  <c r="J7517" i="14"/>
  <c r="J7518" i="14"/>
  <c r="J7519" i="14"/>
  <c r="J7520" i="14"/>
  <c r="J7521" i="14"/>
  <c r="J7522" i="14"/>
  <c r="J7523" i="14"/>
  <c r="J7524" i="14"/>
  <c r="J7525" i="14"/>
  <c r="J7526" i="14"/>
  <c r="J7527" i="14"/>
  <c r="J7528" i="14"/>
  <c r="J7529" i="14"/>
  <c r="J7530" i="14"/>
  <c r="J7531" i="14"/>
  <c r="J7532" i="14"/>
  <c r="J7533" i="14"/>
  <c r="J7534" i="14"/>
  <c r="J7535" i="14"/>
  <c r="J7536" i="14"/>
  <c r="J7537" i="14"/>
  <c r="J7538" i="14"/>
  <c r="J7539" i="14"/>
  <c r="J7540" i="14"/>
  <c r="J7541" i="14"/>
  <c r="J7542" i="14"/>
  <c r="J7543" i="14"/>
  <c r="J7544" i="14"/>
  <c r="J7545" i="14"/>
  <c r="J7546" i="14"/>
  <c r="J7547" i="14"/>
  <c r="J7548" i="14"/>
  <c r="J7549" i="14"/>
  <c r="J7550" i="14"/>
  <c r="J7551" i="14"/>
  <c r="J7552" i="14"/>
  <c r="J7553" i="14"/>
  <c r="J7554" i="14"/>
  <c r="J7555" i="14"/>
  <c r="J7556" i="14"/>
  <c r="J7557" i="14"/>
  <c r="J7558" i="14"/>
  <c r="J7559" i="14"/>
  <c r="J7560" i="14"/>
  <c r="J7561" i="14"/>
  <c r="J7562" i="14"/>
  <c r="J7563" i="14"/>
  <c r="J7564" i="14"/>
  <c r="J7565" i="14"/>
  <c r="J7566" i="14"/>
  <c r="J7567" i="14"/>
  <c r="J7568" i="14"/>
  <c r="J7569" i="14"/>
  <c r="J7570" i="14"/>
  <c r="J7571" i="14"/>
  <c r="J7572" i="14"/>
  <c r="J7573" i="14"/>
  <c r="J7574" i="14"/>
  <c r="J7575" i="14"/>
  <c r="J7576" i="14"/>
  <c r="J7577" i="14"/>
  <c r="J7578" i="14"/>
  <c r="J7579" i="14"/>
  <c r="J7580" i="14"/>
  <c r="J7581" i="14"/>
  <c r="J7582" i="14"/>
  <c r="J7583" i="14"/>
  <c r="J7584" i="14"/>
  <c r="J7585" i="14"/>
  <c r="J7586" i="14"/>
  <c r="J7587" i="14"/>
  <c r="J7588" i="14"/>
  <c r="J7589" i="14"/>
  <c r="J7590" i="14"/>
  <c r="J7591" i="14"/>
  <c r="J7592" i="14"/>
  <c r="J7593" i="14"/>
  <c r="J7594" i="14"/>
  <c r="J7595" i="14"/>
  <c r="J7596" i="14"/>
  <c r="J7597" i="14"/>
  <c r="J7598" i="14"/>
  <c r="J7599" i="14"/>
  <c r="J7600" i="14"/>
  <c r="J7601" i="14"/>
  <c r="J7602" i="14"/>
  <c r="J7603" i="14"/>
  <c r="J7604" i="14"/>
  <c r="J7605" i="14"/>
  <c r="J7606" i="14"/>
  <c r="J7607" i="14"/>
  <c r="J7608" i="14"/>
  <c r="J7609" i="14"/>
  <c r="J7610" i="14"/>
  <c r="J7611" i="14"/>
  <c r="J7612" i="14"/>
  <c r="J7613" i="14"/>
  <c r="J7614" i="14"/>
  <c r="J7615" i="14"/>
  <c r="J7616" i="14"/>
  <c r="J7617" i="14"/>
  <c r="J7618" i="14"/>
  <c r="J7619" i="14"/>
  <c r="J7620" i="14"/>
  <c r="J7621" i="14"/>
  <c r="J7622" i="14"/>
  <c r="J7623" i="14"/>
  <c r="J7624" i="14"/>
  <c r="J7625" i="14"/>
  <c r="J7626" i="14"/>
  <c r="J7627" i="14"/>
  <c r="J7628" i="14"/>
  <c r="J7629" i="14"/>
  <c r="J7630" i="14"/>
  <c r="J7631" i="14"/>
  <c r="J7632" i="14"/>
  <c r="J7633" i="14"/>
  <c r="J7634" i="14"/>
  <c r="J7635" i="14"/>
  <c r="J7636" i="14"/>
  <c r="J7637" i="14"/>
  <c r="J7638" i="14"/>
  <c r="J7639" i="14"/>
  <c r="J7640" i="14"/>
  <c r="J7641" i="14"/>
  <c r="J7642" i="14"/>
  <c r="J7643" i="14"/>
  <c r="J7644" i="14"/>
  <c r="J7645" i="14"/>
  <c r="J7646" i="14"/>
  <c r="J7647" i="14"/>
  <c r="J7648" i="14"/>
  <c r="J7649" i="14"/>
  <c r="J7650" i="14"/>
  <c r="J7651" i="14"/>
  <c r="J7652" i="14"/>
  <c r="J7653" i="14"/>
  <c r="J7654" i="14"/>
  <c r="J7655" i="14"/>
  <c r="J7656" i="14"/>
  <c r="J7657" i="14"/>
  <c r="J7658" i="14"/>
  <c r="J7659" i="14"/>
  <c r="J7660" i="14"/>
  <c r="J7661" i="14"/>
  <c r="J7662" i="14"/>
  <c r="J7663" i="14"/>
  <c r="J7664" i="14"/>
  <c r="J7665" i="14"/>
  <c r="J7666" i="14"/>
  <c r="J7667" i="14"/>
  <c r="J7668" i="14"/>
  <c r="J7669" i="14"/>
  <c r="J7670" i="14"/>
  <c r="J7671" i="14"/>
  <c r="J7672" i="14"/>
  <c r="J7673" i="14"/>
  <c r="J7674" i="14"/>
  <c r="J7675" i="14"/>
  <c r="J7676" i="14"/>
  <c r="J7677" i="14"/>
  <c r="J7678" i="14"/>
  <c r="J7679" i="14"/>
  <c r="J7680" i="14"/>
  <c r="J7681" i="14"/>
  <c r="J7682" i="14"/>
  <c r="J7683" i="14"/>
  <c r="J7684" i="14"/>
  <c r="J7685" i="14"/>
  <c r="J7686" i="14"/>
  <c r="J7687" i="14"/>
  <c r="J7688" i="14"/>
  <c r="J7689" i="14"/>
  <c r="J7690" i="14"/>
  <c r="J7691" i="14"/>
  <c r="J7692" i="14"/>
  <c r="J7693" i="14"/>
  <c r="J7694" i="14"/>
  <c r="J7695" i="14"/>
  <c r="J7696" i="14"/>
  <c r="J7697" i="14"/>
  <c r="J7698" i="14"/>
  <c r="J7699" i="14"/>
  <c r="J7700" i="14"/>
  <c r="J7701" i="14"/>
  <c r="J7702" i="14"/>
  <c r="J7703" i="14"/>
  <c r="J7704" i="14"/>
  <c r="J7705" i="14"/>
  <c r="J7706" i="14"/>
  <c r="J7707" i="14"/>
  <c r="J7708" i="14"/>
  <c r="J7709" i="14"/>
  <c r="J7710" i="14"/>
  <c r="J7711" i="14"/>
  <c r="J7712" i="14"/>
  <c r="J7713" i="14"/>
  <c r="J7714" i="14"/>
  <c r="J7715" i="14"/>
  <c r="J7716" i="14"/>
  <c r="J7717" i="14"/>
  <c r="J7718" i="14"/>
  <c r="J7719" i="14"/>
  <c r="J7720" i="14"/>
  <c r="J7721" i="14"/>
  <c r="J7722" i="14"/>
  <c r="J7723" i="14"/>
  <c r="J7724" i="14"/>
  <c r="J7725" i="14"/>
  <c r="J7726" i="14"/>
  <c r="J7727" i="14"/>
  <c r="J7728" i="14"/>
  <c r="J7729" i="14"/>
  <c r="J7730" i="14"/>
  <c r="J7731" i="14"/>
  <c r="J7732" i="14"/>
  <c r="J7733" i="14"/>
  <c r="J7734" i="14"/>
  <c r="J7735" i="14"/>
  <c r="J7736" i="14"/>
  <c r="J7737" i="14"/>
  <c r="J7738" i="14"/>
  <c r="J7739" i="14"/>
  <c r="J7740" i="14"/>
  <c r="J7741" i="14"/>
  <c r="J7742" i="14"/>
  <c r="J7743" i="14"/>
  <c r="J7744" i="14"/>
  <c r="J7745" i="14"/>
  <c r="J7746" i="14"/>
  <c r="J7747" i="14"/>
  <c r="J7748" i="14"/>
  <c r="J7749" i="14"/>
  <c r="J7750" i="14"/>
  <c r="J7751" i="14"/>
  <c r="J7752" i="14"/>
  <c r="J7753" i="14"/>
  <c r="J7754" i="14"/>
  <c r="J7755" i="14"/>
  <c r="J7756" i="14"/>
  <c r="J7757" i="14"/>
  <c r="J7758" i="14"/>
  <c r="J7759" i="14"/>
  <c r="J7760" i="14"/>
  <c r="J7761" i="14"/>
  <c r="J7762" i="14"/>
  <c r="J7763" i="14"/>
  <c r="J7764" i="14"/>
  <c r="J7765" i="14"/>
  <c r="J7766" i="14"/>
  <c r="J7767" i="14"/>
  <c r="J7768" i="14"/>
  <c r="J7769" i="14"/>
  <c r="J7770" i="14"/>
  <c r="J7771" i="14"/>
  <c r="J7772" i="14"/>
  <c r="J7773" i="14"/>
  <c r="J7774" i="14"/>
  <c r="J7775" i="14"/>
  <c r="J7776" i="14"/>
  <c r="J7777" i="14"/>
  <c r="J7778" i="14"/>
  <c r="J7779" i="14"/>
  <c r="J7780" i="14"/>
  <c r="J7781" i="14"/>
  <c r="J7782" i="14"/>
  <c r="J7783" i="14"/>
  <c r="J7784" i="14"/>
  <c r="J7785" i="14"/>
  <c r="J7786" i="14"/>
  <c r="J7787" i="14"/>
  <c r="J7788" i="14"/>
  <c r="J7789" i="14"/>
  <c r="J7790" i="14"/>
  <c r="J7791" i="14"/>
  <c r="J7792" i="14"/>
  <c r="J7793" i="14"/>
  <c r="J7794" i="14"/>
  <c r="J7795" i="14"/>
  <c r="J7796" i="14"/>
  <c r="J7797" i="14"/>
  <c r="J7798" i="14"/>
  <c r="J7799" i="14"/>
  <c r="J7800" i="14"/>
  <c r="J7801" i="14"/>
  <c r="J7802" i="14"/>
  <c r="J7803" i="14"/>
  <c r="J7804" i="14"/>
  <c r="J7805" i="14"/>
  <c r="J7806" i="14"/>
  <c r="J7807" i="14"/>
  <c r="J7808" i="14"/>
  <c r="J7809" i="14"/>
  <c r="J7810" i="14"/>
  <c r="J7811" i="14"/>
  <c r="J7812" i="14"/>
  <c r="J7813" i="14"/>
  <c r="J7814" i="14"/>
  <c r="J7815" i="14"/>
  <c r="J7816" i="14"/>
  <c r="J7817" i="14"/>
  <c r="J7818" i="14"/>
  <c r="J7819" i="14"/>
  <c r="J7820" i="14"/>
  <c r="J7821" i="14"/>
  <c r="J7822" i="14"/>
  <c r="J7823" i="14"/>
  <c r="J7824" i="14"/>
  <c r="J7825" i="14"/>
  <c r="J7826" i="14"/>
  <c r="J7827" i="14"/>
  <c r="J7828" i="14"/>
  <c r="J7829" i="14"/>
  <c r="J7830" i="14"/>
  <c r="J7831" i="14"/>
  <c r="J7832" i="14"/>
  <c r="J7833" i="14"/>
  <c r="J7834" i="14"/>
  <c r="J7835" i="14"/>
  <c r="J7836" i="14"/>
  <c r="J7837" i="14"/>
  <c r="J7838" i="14"/>
  <c r="J7839" i="14"/>
  <c r="J7840" i="14"/>
  <c r="J7841" i="14"/>
  <c r="J7842" i="14"/>
  <c r="J7843" i="14"/>
  <c r="J7844" i="14"/>
  <c r="J7845" i="14"/>
  <c r="J7846" i="14"/>
  <c r="J7847" i="14"/>
  <c r="J7848" i="14"/>
  <c r="J7849" i="14"/>
  <c r="J7850" i="14"/>
  <c r="J7851" i="14"/>
  <c r="J7852" i="14"/>
  <c r="J7853" i="14"/>
  <c r="J7854" i="14"/>
  <c r="J7855" i="14"/>
  <c r="J7856" i="14"/>
  <c r="J7857" i="14"/>
  <c r="J7858" i="14"/>
  <c r="J7859" i="14"/>
  <c r="J7860" i="14"/>
  <c r="J7861" i="14"/>
  <c r="J7862" i="14"/>
  <c r="J7863" i="14"/>
  <c r="J7864" i="14"/>
  <c r="J7865" i="14"/>
  <c r="J7866" i="14"/>
  <c r="J7867" i="14"/>
  <c r="J7868" i="14"/>
  <c r="J7869" i="14"/>
  <c r="J7870" i="14"/>
  <c r="J7871" i="14"/>
  <c r="J7872" i="14"/>
  <c r="J7873" i="14"/>
  <c r="J7874" i="14"/>
  <c r="J7875" i="14"/>
  <c r="J7876" i="14"/>
  <c r="J7877" i="14"/>
  <c r="J7878" i="14"/>
  <c r="J7879" i="14"/>
  <c r="J7880" i="14"/>
  <c r="J7881" i="14"/>
  <c r="J7882" i="14"/>
  <c r="J7883" i="14"/>
  <c r="J7884" i="14"/>
  <c r="J7885" i="14"/>
  <c r="J7886" i="14"/>
  <c r="J7887" i="14"/>
  <c r="J7888" i="14"/>
  <c r="J7889" i="14"/>
  <c r="J7890" i="14"/>
  <c r="J7891" i="14"/>
  <c r="J7892" i="14"/>
  <c r="J7893" i="14"/>
  <c r="J7894" i="14"/>
  <c r="J7895" i="14"/>
  <c r="J7896" i="14"/>
  <c r="J7897" i="14"/>
  <c r="J7898" i="14"/>
  <c r="J7899" i="14"/>
  <c r="J7900" i="14"/>
  <c r="J7901" i="14"/>
  <c r="J7902" i="14"/>
  <c r="J7903" i="14"/>
  <c r="J7904" i="14"/>
  <c r="J7905" i="14"/>
  <c r="J7906" i="14"/>
  <c r="J7907" i="14"/>
  <c r="J7908" i="14"/>
  <c r="J7909" i="14"/>
  <c r="J7910" i="14"/>
  <c r="J7911" i="14"/>
  <c r="J7912" i="14"/>
  <c r="J7913" i="14"/>
  <c r="J7914" i="14"/>
  <c r="J7915" i="14"/>
  <c r="J7916" i="14"/>
  <c r="J7917" i="14"/>
  <c r="J7918" i="14"/>
  <c r="J7919" i="14"/>
  <c r="J7920" i="14"/>
  <c r="J7921" i="14"/>
  <c r="J7922" i="14"/>
  <c r="J7923" i="14"/>
  <c r="J7924" i="14"/>
  <c r="J7925" i="14"/>
  <c r="J7926" i="14"/>
  <c r="J7927" i="14"/>
  <c r="J7928" i="14"/>
  <c r="J7929" i="14"/>
  <c r="J7930" i="14"/>
  <c r="J7931" i="14"/>
  <c r="J7932" i="14"/>
  <c r="J7933" i="14"/>
  <c r="J7934" i="14"/>
  <c r="J7935" i="14"/>
  <c r="J7936" i="14"/>
  <c r="J7937" i="14"/>
  <c r="J7938" i="14"/>
  <c r="J7939" i="14"/>
  <c r="J7940" i="14"/>
  <c r="J7941" i="14"/>
  <c r="J7942" i="14"/>
  <c r="J7943" i="14"/>
  <c r="J7944" i="14"/>
  <c r="J7945" i="14"/>
  <c r="J7946" i="14"/>
  <c r="J7947" i="14"/>
  <c r="J7948" i="14"/>
  <c r="J7949" i="14"/>
  <c r="J7950" i="14"/>
  <c r="J7951" i="14"/>
  <c r="J7952" i="14"/>
  <c r="J7953" i="14"/>
  <c r="J7954" i="14"/>
  <c r="J7955" i="14"/>
  <c r="J7956" i="14"/>
  <c r="J7957" i="14"/>
  <c r="J7958" i="14"/>
  <c r="J7959" i="14"/>
  <c r="J7960" i="14"/>
  <c r="J7961" i="14"/>
  <c r="J7962" i="14"/>
  <c r="J7963" i="14"/>
  <c r="J7964" i="14"/>
  <c r="J7965" i="14"/>
  <c r="J7966" i="14"/>
  <c r="J7967" i="14"/>
  <c r="J7968" i="14"/>
  <c r="J7969" i="14"/>
  <c r="J7970" i="14"/>
  <c r="J7971" i="14"/>
  <c r="J7972" i="14"/>
  <c r="J7973" i="14"/>
  <c r="J7974" i="14"/>
  <c r="J7975" i="14"/>
  <c r="J7976" i="14"/>
  <c r="J7977" i="14"/>
  <c r="J7978" i="14"/>
  <c r="J7979" i="14"/>
  <c r="J7980" i="14"/>
  <c r="J7981" i="14"/>
  <c r="J7982" i="14"/>
  <c r="J7983" i="14"/>
  <c r="J7984" i="14"/>
  <c r="J7985" i="14"/>
  <c r="J7986" i="14"/>
  <c r="J7987" i="14"/>
  <c r="J7988" i="14"/>
  <c r="J7989" i="14"/>
  <c r="J7990" i="14"/>
  <c r="J7991" i="14"/>
  <c r="J7992" i="14"/>
  <c r="J7993" i="14"/>
  <c r="J7994" i="14"/>
  <c r="J7995" i="14"/>
  <c r="J7996" i="14"/>
  <c r="J7997" i="14"/>
  <c r="J7998" i="14"/>
  <c r="J7999" i="14"/>
  <c r="J8000" i="14"/>
  <c r="J8001" i="14"/>
  <c r="J8002" i="14"/>
  <c r="J8003" i="14"/>
  <c r="J8004" i="14"/>
  <c r="J8005" i="14"/>
  <c r="J8006" i="14"/>
  <c r="J8007" i="14"/>
  <c r="J8008" i="14"/>
  <c r="J8009" i="14"/>
  <c r="J8010" i="14"/>
  <c r="J8011" i="14"/>
  <c r="J8012" i="14"/>
  <c r="J8013" i="14"/>
  <c r="J8014" i="14"/>
  <c r="J8015" i="14"/>
  <c r="J8016" i="14"/>
  <c r="J8017" i="14"/>
  <c r="J8018" i="14"/>
  <c r="J8019" i="14"/>
  <c r="J8020" i="14"/>
  <c r="J8021" i="14"/>
  <c r="J8022" i="14"/>
  <c r="J8023" i="14"/>
  <c r="J8024" i="14"/>
  <c r="J8025" i="14"/>
  <c r="J8026" i="14"/>
  <c r="J8027" i="14"/>
  <c r="J8028" i="14"/>
  <c r="J8029" i="14"/>
  <c r="J8030" i="14"/>
  <c r="J8031" i="14"/>
  <c r="J8032" i="14"/>
  <c r="J8033" i="14"/>
  <c r="J8034" i="14"/>
  <c r="J8035" i="14"/>
  <c r="J8036" i="14"/>
  <c r="J8037" i="14"/>
  <c r="J8038" i="14"/>
  <c r="J8039" i="14"/>
  <c r="J8040" i="14"/>
  <c r="J8041" i="14"/>
  <c r="J8042" i="14"/>
  <c r="J8043" i="14"/>
  <c r="J8044" i="14"/>
  <c r="J8045" i="14"/>
  <c r="J8046" i="14"/>
  <c r="J8047" i="14"/>
  <c r="J8048" i="14"/>
  <c r="J8049" i="14"/>
  <c r="J8050" i="14"/>
  <c r="J8051" i="14"/>
  <c r="J8052" i="14"/>
  <c r="J8053" i="14"/>
  <c r="J8054" i="14"/>
  <c r="J8055" i="14"/>
  <c r="J8056" i="14"/>
  <c r="J8057" i="14"/>
  <c r="J8058" i="14"/>
  <c r="J8059" i="14"/>
  <c r="J8060" i="14"/>
  <c r="J8061" i="14"/>
  <c r="J8062" i="14"/>
  <c r="J8063" i="14"/>
  <c r="J8064" i="14"/>
  <c r="J8065" i="14"/>
  <c r="J8066" i="14"/>
  <c r="J8067" i="14"/>
  <c r="J8068" i="14"/>
  <c r="J8069" i="14"/>
  <c r="J8070" i="14"/>
  <c r="J8071" i="14"/>
  <c r="J8072" i="14"/>
  <c r="J8073" i="14"/>
  <c r="J8074" i="14"/>
  <c r="J8075" i="14"/>
  <c r="J8076" i="14"/>
  <c r="J8077" i="14"/>
  <c r="J8078" i="14"/>
  <c r="J8079" i="14"/>
  <c r="J8080" i="14"/>
  <c r="J8081" i="14"/>
  <c r="J8082" i="14"/>
  <c r="J8083" i="14"/>
  <c r="J8084" i="14"/>
  <c r="J8085" i="14"/>
  <c r="J8086" i="14"/>
  <c r="J8087" i="14"/>
  <c r="J8088" i="14"/>
  <c r="J8089" i="14"/>
  <c r="J8090" i="14"/>
  <c r="J8091" i="14"/>
  <c r="J8092" i="14"/>
  <c r="J8093" i="14"/>
  <c r="J8094" i="14"/>
  <c r="J8095" i="14"/>
  <c r="J8096" i="14"/>
  <c r="J8097" i="14"/>
  <c r="J8098" i="14"/>
  <c r="J8099" i="14"/>
  <c r="J8100" i="14"/>
  <c r="J8101" i="14"/>
  <c r="J8102" i="14"/>
  <c r="J8103" i="14"/>
  <c r="J8104" i="14"/>
  <c r="J8105" i="14"/>
  <c r="J8106" i="14"/>
  <c r="J8107" i="14"/>
  <c r="J8108" i="14"/>
  <c r="J8109" i="14"/>
  <c r="J8110" i="14"/>
  <c r="J8111" i="14"/>
  <c r="J8112" i="14"/>
  <c r="J8113" i="14"/>
  <c r="J8114" i="14"/>
  <c r="J8115" i="14"/>
  <c r="J8116" i="14"/>
  <c r="J8117" i="14"/>
  <c r="J8118" i="14"/>
  <c r="J8119" i="14"/>
  <c r="J8120" i="14"/>
  <c r="J8121" i="14"/>
  <c r="J8122" i="14"/>
  <c r="J8123" i="14"/>
  <c r="J8124" i="14"/>
  <c r="J8125" i="14"/>
  <c r="J8126" i="14"/>
  <c r="J8127" i="14"/>
  <c r="J8128" i="14"/>
  <c r="J8129" i="14"/>
  <c r="J8130" i="14"/>
  <c r="J8131" i="14"/>
  <c r="J8132" i="14"/>
  <c r="J8133" i="14"/>
  <c r="J8134" i="14"/>
  <c r="J8135" i="14"/>
  <c r="J8136" i="14"/>
  <c r="J8137" i="14"/>
  <c r="J8138" i="14"/>
  <c r="J8139" i="14"/>
  <c r="J8140" i="14"/>
  <c r="J8141" i="14"/>
  <c r="J8142" i="14"/>
  <c r="J8143" i="14"/>
  <c r="J8144" i="14"/>
  <c r="J8145" i="14"/>
  <c r="J8146" i="14"/>
  <c r="J8147" i="14"/>
  <c r="J8148" i="14"/>
  <c r="J8149" i="14"/>
  <c r="J8150" i="14"/>
  <c r="J8151" i="14"/>
  <c r="J8152" i="14"/>
  <c r="J8153" i="14"/>
  <c r="J8154" i="14"/>
  <c r="J8155" i="14"/>
  <c r="J8156" i="14"/>
  <c r="J8157" i="14"/>
  <c r="J8158" i="14"/>
  <c r="J8159" i="14"/>
  <c r="J8160" i="14"/>
  <c r="J8161" i="14"/>
  <c r="J8162" i="14"/>
  <c r="J8163" i="14"/>
  <c r="J8164" i="14"/>
  <c r="J8165" i="14"/>
  <c r="J8166" i="14"/>
  <c r="J8167" i="14"/>
  <c r="J8168" i="14"/>
  <c r="J8169" i="14"/>
  <c r="J8170" i="14"/>
  <c r="J8171" i="14"/>
  <c r="J8172" i="14"/>
  <c r="J8173" i="14"/>
  <c r="J8174" i="14"/>
  <c r="J8175" i="14"/>
  <c r="J8176" i="14"/>
  <c r="J8177" i="14"/>
  <c r="J8178" i="14"/>
  <c r="J8179" i="14"/>
  <c r="J8180" i="14"/>
  <c r="J8181" i="14"/>
  <c r="J8182" i="14"/>
  <c r="J8183" i="14"/>
  <c r="J8184" i="14"/>
  <c r="J8185" i="14"/>
  <c r="J8186" i="14"/>
  <c r="J8187" i="14"/>
  <c r="J8188" i="14"/>
  <c r="J8189" i="14"/>
  <c r="J8190" i="14"/>
  <c r="J8191" i="14"/>
  <c r="J8192" i="14"/>
  <c r="J8193" i="14"/>
  <c r="J8194" i="14"/>
  <c r="J8195" i="14"/>
  <c r="J8196" i="14"/>
  <c r="J8197" i="14"/>
  <c r="J8198" i="14"/>
  <c r="J8199" i="14"/>
  <c r="J8200" i="14"/>
  <c r="J8201" i="14"/>
  <c r="J8202" i="14"/>
  <c r="J8203" i="14"/>
  <c r="J8204" i="14"/>
  <c r="J8205" i="14"/>
  <c r="J8206" i="14"/>
  <c r="J8207" i="14"/>
  <c r="J8208" i="14"/>
  <c r="J8209" i="14"/>
  <c r="J8210" i="14"/>
  <c r="J8211" i="14"/>
  <c r="J8212" i="14"/>
  <c r="J8213" i="14"/>
  <c r="J8214" i="14"/>
  <c r="J8215" i="14"/>
  <c r="J8216" i="14"/>
  <c r="J8217" i="14"/>
  <c r="J8218" i="14"/>
  <c r="J8219" i="14"/>
  <c r="J8220" i="14"/>
  <c r="J8221" i="14"/>
  <c r="J8222" i="14"/>
  <c r="J8223" i="14"/>
  <c r="J8224" i="14"/>
  <c r="J8225" i="14"/>
  <c r="J8226" i="14"/>
  <c r="J8227" i="14"/>
  <c r="J8228" i="14"/>
  <c r="J8229" i="14"/>
  <c r="J8230" i="14"/>
  <c r="J8231" i="14"/>
  <c r="J8232" i="14"/>
  <c r="J8233" i="14"/>
  <c r="J8234" i="14"/>
  <c r="J8235" i="14"/>
  <c r="J8236" i="14"/>
  <c r="J8237" i="14"/>
  <c r="J8238" i="14"/>
  <c r="J8239" i="14"/>
  <c r="J8240" i="14"/>
  <c r="J8241" i="14"/>
  <c r="J8242" i="14"/>
  <c r="J8243" i="14"/>
  <c r="J8244" i="14"/>
  <c r="J8245" i="14"/>
  <c r="J8246" i="14"/>
  <c r="J8247" i="14"/>
  <c r="J8248" i="14"/>
  <c r="J8249" i="14"/>
  <c r="J8250" i="14"/>
  <c r="J8251" i="14"/>
  <c r="J8252" i="14"/>
  <c r="J8253" i="14"/>
  <c r="J8254" i="14"/>
  <c r="J8255" i="14"/>
  <c r="J8256" i="14"/>
  <c r="J8257" i="14"/>
  <c r="J8258" i="14"/>
  <c r="J8259" i="14"/>
  <c r="J8260" i="14"/>
  <c r="J8261" i="14"/>
  <c r="J8262" i="14"/>
  <c r="J8263" i="14"/>
  <c r="J8264" i="14"/>
  <c r="J8265" i="14"/>
  <c r="J8266" i="14"/>
  <c r="J8267" i="14"/>
  <c r="J8268" i="14"/>
  <c r="J8269" i="14"/>
  <c r="J8270" i="14"/>
  <c r="J8271" i="14"/>
  <c r="J8272" i="14"/>
  <c r="J8273" i="14"/>
  <c r="J8274" i="14"/>
  <c r="J8275" i="14"/>
  <c r="J8276" i="14"/>
  <c r="J8277" i="14"/>
  <c r="J8278" i="14"/>
  <c r="J8279" i="14"/>
  <c r="J8280" i="14"/>
  <c r="J8281" i="14"/>
  <c r="J8282" i="14"/>
  <c r="J8283" i="14"/>
  <c r="J8284" i="14"/>
  <c r="J8285" i="14"/>
  <c r="J8286" i="14"/>
  <c r="J8287" i="14"/>
  <c r="J8288" i="14"/>
  <c r="J8289" i="14"/>
  <c r="J8290" i="14"/>
  <c r="J8291" i="14"/>
  <c r="J8292" i="14"/>
  <c r="J8293" i="14"/>
  <c r="J8294" i="14"/>
  <c r="J8295" i="14"/>
  <c r="J8296" i="14"/>
  <c r="J8297" i="14"/>
  <c r="J8298" i="14"/>
  <c r="J8299" i="14"/>
  <c r="J8300" i="14"/>
  <c r="J8301" i="14"/>
  <c r="J8302" i="14"/>
  <c r="J8303" i="14"/>
  <c r="J8304" i="14"/>
  <c r="J8305" i="14"/>
  <c r="J8306" i="14"/>
  <c r="J8307" i="14"/>
  <c r="J8308" i="14"/>
  <c r="J8309" i="14"/>
  <c r="J8310" i="14"/>
  <c r="J8311" i="14"/>
  <c r="J8312" i="14"/>
  <c r="J8313" i="14"/>
  <c r="J8314" i="14"/>
  <c r="J8315" i="14"/>
  <c r="J8316" i="14"/>
  <c r="J8317" i="14"/>
  <c r="J8318" i="14"/>
  <c r="J8319" i="14"/>
  <c r="J8320" i="14"/>
  <c r="J8321" i="14"/>
  <c r="J8322" i="14"/>
  <c r="J8323" i="14"/>
  <c r="J8324" i="14"/>
  <c r="J8325" i="14"/>
  <c r="J8326" i="14"/>
  <c r="J8327" i="14"/>
  <c r="J8328" i="14"/>
  <c r="J8329" i="14"/>
  <c r="J8330" i="14"/>
  <c r="J8331" i="14"/>
  <c r="J8332" i="14"/>
  <c r="J8333" i="14"/>
  <c r="J8334" i="14"/>
  <c r="J8335" i="14"/>
  <c r="J8336" i="14"/>
  <c r="J8337" i="14"/>
  <c r="J8338" i="14"/>
  <c r="J8339" i="14"/>
  <c r="J8340" i="14"/>
  <c r="J8341" i="14"/>
  <c r="J8342" i="14"/>
  <c r="J8343" i="14"/>
  <c r="J8344" i="14"/>
  <c r="J8345" i="14"/>
  <c r="J8346" i="14"/>
  <c r="J8347" i="14"/>
  <c r="J8348" i="14"/>
  <c r="J8349" i="14"/>
  <c r="J8350" i="14"/>
  <c r="J8351" i="14"/>
  <c r="J8352" i="14"/>
  <c r="J8353" i="14"/>
  <c r="J8354" i="14"/>
  <c r="J8355" i="14"/>
  <c r="J8356" i="14"/>
  <c r="J8357" i="14"/>
  <c r="J8358" i="14"/>
  <c r="J8359" i="14"/>
  <c r="J8360" i="14"/>
  <c r="J8361" i="14"/>
  <c r="J8362" i="14"/>
  <c r="J8363" i="14"/>
  <c r="J8364" i="14"/>
  <c r="J8365" i="14"/>
  <c r="J8366" i="14"/>
  <c r="J8367" i="14"/>
  <c r="J8368" i="14"/>
  <c r="J8369" i="14"/>
  <c r="J8370" i="14"/>
  <c r="J8371" i="14"/>
  <c r="J8372" i="14"/>
  <c r="J8373" i="14"/>
  <c r="J8374" i="14"/>
  <c r="J8375" i="14"/>
  <c r="J8376" i="14"/>
  <c r="J8377" i="14"/>
  <c r="J8378" i="14"/>
  <c r="J8379" i="14"/>
  <c r="J8380" i="14"/>
  <c r="J8381" i="14"/>
  <c r="J8382" i="14"/>
  <c r="J8383" i="14"/>
  <c r="J8384" i="14"/>
  <c r="J8385" i="14"/>
  <c r="J8386" i="14"/>
  <c r="J8387" i="14"/>
  <c r="J8388" i="14"/>
  <c r="J8389" i="14"/>
  <c r="J8390" i="14"/>
  <c r="J8391" i="14"/>
  <c r="J8392" i="14"/>
  <c r="J8393" i="14"/>
  <c r="J8394" i="14"/>
  <c r="J8395" i="14"/>
  <c r="J8396" i="14"/>
  <c r="J8397" i="14"/>
  <c r="J8398" i="14"/>
  <c r="J8399" i="14"/>
  <c r="J8400" i="14"/>
  <c r="J8401" i="14"/>
  <c r="J8402" i="14"/>
  <c r="J8403" i="14"/>
  <c r="J8404" i="14"/>
  <c r="J8405" i="14"/>
  <c r="J8406" i="14"/>
  <c r="J8407" i="14"/>
  <c r="J8408" i="14"/>
  <c r="J8409" i="14"/>
  <c r="J8410" i="14"/>
  <c r="J8411" i="14"/>
  <c r="J8412" i="14"/>
  <c r="J8413" i="14"/>
  <c r="J8414" i="14"/>
  <c r="J8415" i="14"/>
  <c r="J8416" i="14"/>
  <c r="J8417" i="14"/>
  <c r="J8418" i="14"/>
  <c r="J8419" i="14"/>
  <c r="J8420" i="14"/>
  <c r="J8421" i="14"/>
  <c r="J8422" i="14"/>
  <c r="J8423" i="14"/>
  <c r="J8424" i="14"/>
  <c r="J8425" i="14"/>
  <c r="J8426" i="14"/>
  <c r="J8427" i="14"/>
  <c r="J8428" i="14"/>
  <c r="J8429" i="14"/>
  <c r="J8430" i="14"/>
  <c r="J8431" i="14"/>
  <c r="J8432" i="14"/>
  <c r="J8433" i="14"/>
  <c r="J8434" i="14"/>
  <c r="J8435" i="14"/>
  <c r="J8436" i="14"/>
  <c r="J8437" i="14"/>
  <c r="J8438" i="14"/>
  <c r="J8439" i="14"/>
  <c r="J8440" i="14"/>
  <c r="J8441" i="14"/>
  <c r="J8442" i="14"/>
  <c r="J8443" i="14"/>
  <c r="J8444" i="14"/>
  <c r="J8445" i="14"/>
  <c r="J8446" i="14"/>
  <c r="J8447" i="14"/>
  <c r="J8448" i="14"/>
  <c r="J8449" i="14"/>
  <c r="J8450" i="14"/>
  <c r="J8451" i="14"/>
  <c r="J8452" i="14"/>
  <c r="J8453" i="14"/>
  <c r="J8454" i="14"/>
  <c r="J8455" i="14"/>
  <c r="J8456" i="14"/>
  <c r="J8457" i="14"/>
  <c r="J8458" i="14"/>
  <c r="J8459" i="14"/>
  <c r="J8460" i="14"/>
  <c r="J8461" i="14"/>
  <c r="J8462" i="14"/>
  <c r="J8463" i="14"/>
  <c r="J8464" i="14"/>
  <c r="J8465" i="14"/>
  <c r="J8466" i="14"/>
  <c r="J8467" i="14"/>
  <c r="J8468" i="14"/>
  <c r="J8469" i="14"/>
  <c r="J8470" i="14"/>
  <c r="J8471" i="14"/>
  <c r="J8472" i="14"/>
  <c r="J8473" i="14"/>
  <c r="J8474" i="14"/>
  <c r="J8475" i="14"/>
  <c r="J8476" i="14"/>
  <c r="J8477" i="14"/>
  <c r="J8478" i="14"/>
  <c r="J8479" i="14"/>
  <c r="J8480" i="14"/>
  <c r="J8481" i="14"/>
  <c r="J8482" i="14"/>
  <c r="J8483" i="14"/>
  <c r="J8484" i="14"/>
  <c r="J8485" i="14"/>
  <c r="J8486" i="14"/>
  <c r="J8487" i="14"/>
  <c r="J8488" i="14"/>
  <c r="J8489" i="14"/>
  <c r="J8490" i="14"/>
  <c r="J8491" i="14"/>
  <c r="J8492" i="14"/>
  <c r="J8493" i="14"/>
  <c r="J8494" i="14"/>
  <c r="J8495" i="14"/>
  <c r="J8496" i="14"/>
  <c r="J8497" i="14"/>
  <c r="J8498" i="14"/>
  <c r="J8499" i="14"/>
  <c r="J8500" i="14"/>
  <c r="J8501" i="14"/>
  <c r="J8502" i="14"/>
  <c r="J8503" i="14"/>
  <c r="J8504" i="14"/>
  <c r="J8505" i="14"/>
  <c r="J8506" i="14"/>
  <c r="J8507" i="14"/>
  <c r="J8508" i="14"/>
  <c r="J8509" i="14"/>
  <c r="J8510" i="14"/>
  <c r="J8511" i="14"/>
  <c r="J8512" i="14"/>
  <c r="J8513" i="14"/>
  <c r="J8514" i="14"/>
  <c r="J8515" i="14"/>
  <c r="J8516" i="14"/>
  <c r="J8517" i="14"/>
  <c r="J8518" i="14"/>
  <c r="J8519" i="14"/>
  <c r="J8520" i="14"/>
  <c r="J8521" i="14"/>
  <c r="J8522" i="14"/>
  <c r="J8523" i="14"/>
  <c r="J8524" i="14"/>
  <c r="J8525" i="14"/>
  <c r="J8526" i="14"/>
  <c r="J8527" i="14"/>
  <c r="J8528" i="14"/>
  <c r="J8529" i="14"/>
  <c r="J8530" i="14"/>
  <c r="J8531" i="14"/>
  <c r="J8532" i="14"/>
  <c r="J8533" i="14"/>
  <c r="J8534" i="14"/>
  <c r="J8535" i="14"/>
  <c r="J8536" i="14"/>
  <c r="J8537" i="14"/>
  <c r="J8538" i="14"/>
  <c r="J8539" i="14"/>
  <c r="J8540" i="14"/>
  <c r="J8541" i="14"/>
  <c r="J8542" i="14"/>
  <c r="J8543" i="14"/>
  <c r="J8544" i="14"/>
  <c r="J8545" i="14"/>
  <c r="J8546" i="14"/>
  <c r="J8547" i="14"/>
  <c r="J8548" i="14"/>
  <c r="J8549" i="14"/>
  <c r="J8550" i="14"/>
  <c r="J8551" i="14"/>
  <c r="J8552" i="14"/>
  <c r="J8553" i="14"/>
  <c r="J8554" i="14"/>
  <c r="J8555" i="14"/>
  <c r="J8556" i="14"/>
  <c r="J8557" i="14"/>
  <c r="J8558" i="14"/>
  <c r="J8559" i="14"/>
  <c r="J8560" i="14"/>
  <c r="J8561" i="14"/>
  <c r="J8562" i="14"/>
  <c r="J8563" i="14"/>
  <c r="J8564" i="14"/>
  <c r="J8565" i="14"/>
  <c r="J8566" i="14"/>
  <c r="J8567" i="14"/>
  <c r="J8568" i="14"/>
  <c r="J8569" i="14"/>
  <c r="J8570" i="14"/>
  <c r="J8571" i="14"/>
  <c r="J8572" i="14"/>
  <c r="J8573" i="14"/>
  <c r="J8574" i="14"/>
  <c r="J8575" i="14"/>
  <c r="J8576" i="14"/>
  <c r="J8577" i="14"/>
  <c r="J8578" i="14"/>
  <c r="J8579" i="14"/>
  <c r="J8580" i="14"/>
  <c r="J8581" i="14"/>
  <c r="J8582" i="14"/>
  <c r="J8583" i="14"/>
  <c r="J8584" i="14"/>
  <c r="J8585" i="14"/>
  <c r="J8586" i="14"/>
  <c r="J8587" i="14"/>
  <c r="J8588" i="14"/>
  <c r="J8589" i="14"/>
  <c r="J8590" i="14"/>
  <c r="J8591" i="14"/>
  <c r="J8592" i="14"/>
  <c r="J8593" i="14"/>
  <c r="J8594" i="14"/>
  <c r="J8595" i="14"/>
  <c r="J8596" i="14"/>
  <c r="J8597" i="14"/>
  <c r="J8598" i="14"/>
  <c r="J8599" i="14"/>
  <c r="J8600" i="14"/>
  <c r="J8601" i="14"/>
  <c r="J8602" i="14"/>
  <c r="J8603" i="14"/>
  <c r="J8604" i="14"/>
  <c r="J8605" i="14"/>
  <c r="J8606" i="14"/>
  <c r="J8607" i="14"/>
  <c r="J8608" i="14"/>
  <c r="J8609" i="14"/>
  <c r="J8610" i="14"/>
  <c r="J8611" i="14"/>
  <c r="J8612" i="14"/>
  <c r="J8613" i="14"/>
  <c r="J8614" i="14"/>
  <c r="J8615" i="14"/>
  <c r="J8616" i="14"/>
  <c r="J8617" i="14"/>
  <c r="J8618" i="14"/>
  <c r="J8619" i="14"/>
  <c r="J8620" i="14"/>
  <c r="J8621" i="14"/>
  <c r="J8622" i="14"/>
  <c r="J8623" i="14"/>
  <c r="J8624" i="14"/>
  <c r="J8625" i="14"/>
  <c r="J8626" i="14"/>
  <c r="J8627" i="14"/>
  <c r="J8628" i="14"/>
  <c r="J8629" i="14"/>
  <c r="J8630" i="14"/>
  <c r="J8631" i="14"/>
  <c r="J8632" i="14"/>
  <c r="J8633" i="14"/>
  <c r="J8634" i="14"/>
  <c r="J8635" i="14"/>
  <c r="J8636" i="14"/>
  <c r="J8637" i="14"/>
  <c r="J8638" i="14"/>
  <c r="J8639" i="14"/>
  <c r="J8640" i="14"/>
  <c r="J8641" i="14"/>
  <c r="J8642" i="14"/>
  <c r="J8643" i="14"/>
  <c r="J8644" i="14"/>
  <c r="J8645" i="14"/>
  <c r="J8646" i="14"/>
  <c r="J8647" i="14"/>
  <c r="J8648" i="14"/>
  <c r="J8649" i="14"/>
  <c r="J8650" i="14"/>
  <c r="J8651" i="14"/>
  <c r="J8652" i="14"/>
  <c r="J8653" i="14"/>
  <c r="J8654" i="14"/>
  <c r="J8655" i="14"/>
  <c r="J8656" i="14"/>
  <c r="J8657" i="14"/>
  <c r="J8658" i="14"/>
  <c r="J8659" i="14"/>
  <c r="J8660" i="14"/>
  <c r="J8661" i="14"/>
  <c r="J8662" i="14"/>
  <c r="J8663" i="14"/>
  <c r="J8664" i="14"/>
  <c r="J8665" i="14"/>
  <c r="J8666" i="14"/>
  <c r="J8667" i="14"/>
  <c r="J8668" i="14"/>
  <c r="J8669" i="14"/>
  <c r="J8670" i="14"/>
  <c r="J8671" i="14"/>
  <c r="J8672" i="14"/>
  <c r="J8673" i="14"/>
  <c r="J8674" i="14"/>
  <c r="J8675" i="14"/>
  <c r="J8676" i="14"/>
  <c r="J8677" i="14"/>
  <c r="J8678" i="14"/>
  <c r="J8679" i="14"/>
  <c r="J8680" i="14"/>
  <c r="J8681" i="14"/>
  <c r="J8682" i="14"/>
  <c r="J8683" i="14"/>
  <c r="J8684" i="14"/>
  <c r="J8685" i="14"/>
  <c r="J8686" i="14"/>
  <c r="J8687" i="14"/>
  <c r="J8688" i="14"/>
  <c r="J8689" i="14"/>
  <c r="J8690" i="14"/>
  <c r="J8691" i="14"/>
  <c r="J8692" i="14"/>
  <c r="J8693" i="14"/>
  <c r="J8694" i="14"/>
  <c r="J8695" i="14"/>
  <c r="J8696" i="14"/>
  <c r="J8697" i="14"/>
  <c r="J8698" i="14"/>
  <c r="J8699" i="14"/>
  <c r="J8700" i="14"/>
  <c r="J8701" i="14"/>
  <c r="J8702" i="14"/>
  <c r="J8703" i="14"/>
  <c r="J8704" i="14"/>
  <c r="J8705" i="14"/>
  <c r="J8706" i="14"/>
  <c r="J8707" i="14"/>
  <c r="J8708" i="14"/>
  <c r="J8709" i="14"/>
  <c r="J8710" i="14"/>
  <c r="J8711" i="14"/>
  <c r="J8712" i="14"/>
  <c r="J8713" i="14"/>
  <c r="J8714" i="14"/>
  <c r="J8715" i="14"/>
  <c r="J8716" i="14"/>
  <c r="J8717" i="14"/>
  <c r="J8718" i="14"/>
  <c r="J8719" i="14"/>
  <c r="J8720" i="14"/>
  <c r="J8721" i="14"/>
  <c r="J8722" i="14"/>
  <c r="J8723" i="14"/>
  <c r="J8724" i="14"/>
  <c r="J8725" i="14"/>
  <c r="J8726" i="14"/>
  <c r="J8727" i="14"/>
  <c r="J8728" i="14"/>
  <c r="J8729" i="14"/>
  <c r="J8730" i="14"/>
  <c r="J8731" i="14"/>
  <c r="J8732" i="14"/>
  <c r="J8733" i="14"/>
  <c r="J8734" i="14"/>
  <c r="J8735" i="14"/>
  <c r="J8736" i="14"/>
  <c r="J8737" i="14"/>
  <c r="J8738" i="14"/>
  <c r="J8739" i="14"/>
  <c r="J8740" i="14"/>
  <c r="J8741" i="14"/>
  <c r="J8742" i="14"/>
  <c r="J8743" i="14"/>
  <c r="J8744" i="14"/>
  <c r="J8745" i="14"/>
  <c r="J8746" i="14"/>
  <c r="J8747" i="14"/>
  <c r="J8748" i="14"/>
  <c r="J8749" i="14"/>
  <c r="J8750" i="14"/>
  <c r="J8751" i="14"/>
  <c r="J8752" i="14"/>
  <c r="J8753" i="14"/>
  <c r="J8754" i="14"/>
  <c r="J8755" i="14"/>
  <c r="J8756" i="14"/>
  <c r="J8757" i="14"/>
  <c r="J8758" i="14"/>
  <c r="J8759" i="14"/>
  <c r="J8760" i="14"/>
  <c r="J8761" i="14"/>
  <c r="J8762" i="14"/>
  <c r="J8763" i="14"/>
  <c r="J8764" i="14"/>
  <c r="J8765" i="14"/>
  <c r="J8766" i="14"/>
  <c r="J8767" i="14"/>
  <c r="J8768" i="14"/>
  <c r="J8769" i="14"/>
  <c r="J8770" i="14"/>
  <c r="J8771" i="14"/>
  <c r="J8772" i="14"/>
  <c r="J8773" i="14"/>
  <c r="J8774" i="14"/>
  <c r="J8775" i="14"/>
  <c r="J8776" i="14"/>
  <c r="J8777" i="14"/>
  <c r="J8778" i="14"/>
  <c r="J8779" i="14"/>
  <c r="J8780" i="14"/>
  <c r="J8781" i="14"/>
  <c r="J8782" i="14"/>
  <c r="J8783" i="14"/>
  <c r="J8784" i="14"/>
  <c r="J8785" i="14"/>
  <c r="J8786" i="14"/>
  <c r="J8787" i="14"/>
  <c r="J8788" i="14"/>
  <c r="J8789" i="14"/>
  <c r="J8790" i="14"/>
  <c r="J8791" i="14"/>
  <c r="J8792" i="14"/>
  <c r="J8793" i="14"/>
  <c r="J8794" i="14"/>
  <c r="J8795" i="14"/>
  <c r="J8796" i="14"/>
  <c r="J8797" i="14"/>
  <c r="J8798" i="14"/>
  <c r="J8799" i="14"/>
  <c r="J8800" i="14"/>
  <c r="J8801" i="14"/>
  <c r="J8802" i="14"/>
  <c r="J8803" i="14"/>
  <c r="J8804" i="14"/>
  <c r="J8805" i="14"/>
  <c r="J8806" i="14"/>
  <c r="J8807" i="14"/>
  <c r="J8808" i="14"/>
  <c r="J8809" i="14"/>
  <c r="J8810" i="14"/>
  <c r="J8811" i="14"/>
  <c r="J8812" i="14"/>
  <c r="J8813" i="14"/>
  <c r="J8814" i="14"/>
  <c r="J8815" i="14"/>
  <c r="J8816" i="14"/>
  <c r="J8817" i="14"/>
  <c r="J8818" i="14"/>
  <c r="J8819" i="14"/>
  <c r="J8820" i="14"/>
  <c r="J8821" i="14"/>
  <c r="J8822" i="14"/>
  <c r="J8823" i="14"/>
  <c r="J8824" i="14"/>
  <c r="J8825" i="14"/>
  <c r="J8826" i="14"/>
  <c r="J8827" i="14"/>
  <c r="J8828" i="14"/>
  <c r="J8829" i="14"/>
  <c r="J8830" i="14"/>
  <c r="J8831" i="14"/>
  <c r="J8832" i="14"/>
  <c r="J8833" i="14"/>
  <c r="J8834" i="14"/>
  <c r="J8835" i="14"/>
  <c r="J8836" i="14"/>
  <c r="J8837" i="14"/>
  <c r="J8838" i="14"/>
  <c r="J8839" i="14"/>
  <c r="J8840" i="14"/>
  <c r="J8841" i="14"/>
  <c r="J8842" i="14"/>
  <c r="J8843" i="14"/>
  <c r="J8844" i="14"/>
  <c r="J8845" i="14"/>
  <c r="J8846" i="14"/>
  <c r="J8847" i="14"/>
  <c r="J8848" i="14"/>
  <c r="J8849" i="14"/>
  <c r="J8850" i="14"/>
  <c r="J8851" i="14"/>
  <c r="J8852" i="14"/>
  <c r="J8853" i="14"/>
  <c r="J8854" i="14"/>
  <c r="J8855" i="14"/>
  <c r="J8856" i="14"/>
  <c r="J8857" i="14"/>
  <c r="J8858" i="14"/>
  <c r="J8859" i="14"/>
  <c r="J8860" i="14"/>
  <c r="J8861" i="14"/>
  <c r="J8862" i="14"/>
  <c r="J8863" i="14"/>
  <c r="J8864" i="14"/>
  <c r="J8865" i="14"/>
  <c r="J8866" i="14"/>
  <c r="J8867" i="14"/>
  <c r="J8868" i="14"/>
  <c r="J8869" i="14"/>
  <c r="J8870" i="14"/>
  <c r="J8871" i="14"/>
  <c r="J8872" i="14"/>
  <c r="J8873" i="14"/>
  <c r="J8874" i="14"/>
  <c r="J8875" i="14"/>
  <c r="J8876" i="14"/>
  <c r="J8877" i="14"/>
  <c r="J8878" i="14"/>
  <c r="J8879" i="14"/>
  <c r="J8880" i="14"/>
  <c r="J8881" i="14"/>
  <c r="J8882" i="14"/>
  <c r="J8883" i="14"/>
  <c r="J8884" i="14"/>
  <c r="J8885" i="14"/>
  <c r="J8886" i="14"/>
  <c r="J8887" i="14"/>
  <c r="J8888" i="14"/>
  <c r="J8889" i="14"/>
  <c r="J8890" i="14"/>
  <c r="J8891" i="14"/>
  <c r="J8892" i="14"/>
  <c r="J8893" i="14"/>
  <c r="J8894" i="14"/>
  <c r="J8895" i="14"/>
  <c r="J8896" i="14"/>
  <c r="J8897" i="14"/>
  <c r="J8898" i="14"/>
  <c r="J8899" i="14"/>
  <c r="J8900" i="14"/>
  <c r="J8901" i="14"/>
  <c r="J8902" i="14"/>
  <c r="J8903" i="14"/>
  <c r="J8904" i="14"/>
  <c r="J8905" i="14"/>
  <c r="J8906" i="14"/>
  <c r="J8907" i="14"/>
  <c r="J8908" i="14"/>
  <c r="J8909" i="14"/>
  <c r="J8910" i="14"/>
  <c r="J8911" i="14"/>
  <c r="J8912" i="14"/>
  <c r="J8913" i="14"/>
  <c r="J8914" i="14"/>
  <c r="J8915" i="14"/>
  <c r="J8916" i="14"/>
  <c r="J8917" i="14"/>
  <c r="J8918" i="14"/>
  <c r="J8919" i="14"/>
  <c r="J8920" i="14"/>
  <c r="J8921" i="14"/>
  <c r="J8922" i="14"/>
  <c r="J8923" i="14"/>
  <c r="J8924" i="14"/>
  <c r="J8925" i="14"/>
  <c r="J8926" i="14"/>
  <c r="J8927" i="14"/>
  <c r="J8928" i="14"/>
  <c r="J8929" i="14"/>
  <c r="J8930" i="14"/>
  <c r="J8931" i="14"/>
  <c r="J8932" i="14"/>
  <c r="J8933" i="14"/>
  <c r="J8934" i="14"/>
  <c r="J8935" i="14"/>
  <c r="J8936" i="14"/>
  <c r="J8937" i="14"/>
  <c r="J8938" i="14"/>
  <c r="J8939" i="14"/>
  <c r="J8940" i="14"/>
  <c r="J8941" i="14"/>
  <c r="J8942" i="14"/>
  <c r="J8943" i="14"/>
  <c r="J8944" i="14"/>
  <c r="J8945" i="14"/>
  <c r="J8946" i="14"/>
  <c r="J8947" i="14"/>
  <c r="J8948" i="14"/>
  <c r="J8949" i="14"/>
  <c r="J8950" i="14"/>
  <c r="J8951" i="14"/>
  <c r="J8952" i="14"/>
  <c r="J8953" i="14"/>
  <c r="J8954" i="14"/>
  <c r="J8955" i="14"/>
  <c r="J8956" i="14"/>
  <c r="J8957" i="14"/>
  <c r="J8958" i="14"/>
  <c r="J8959" i="14"/>
  <c r="J8960" i="14"/>
  <c r="J8961" i="14"/>
  <c r="J8962" i="14"/>
  <c r="J8963" i="14"/>
  <c r="J8964" i="14"/>
  <c r="J8965" i="14"/>
  <c r="J8966" i="14"/>
  <c r="J8967" i="14"/>
  <c r="J8968" i="14"/>
  <c r="J8969" i="14"/>
  <c r="J8970" i="14"/>
  <c r="J8971" i="14"/>
  <c r="J8972" i="14"/>
  <c r="J8973" i="14"/>
  <c r="J8974" i="14"/>
  <c r="J8975" i="14"/>
  <c r="J8976" i="14"/>
  <c r="J8977" i="14"/>
  <c r="J8978" i="14"/>
  <c r="J8979" i="14"/>
  <c r="J8980" i="14"/>
  <c r="J8981" i="14"/>
  <c r="J8982" i="14"/>
  <c r="J8983" i="14"/>
  <c r="J8984" i="14"/>
  <c r="J8985" i="14"/>
  <c r="J8986" i="14"/>
  <c r="J8987" i="14"/>
  <c r="J8988" i="14"/>
  <c r="J8989" i="14"/>
  <c r="J8990" i="14"/>
  <c r="J8991" i="14"/>
  <c r="J8992" i="14"/>
  <c r="J8993" i="14"/>
  <c r="J8994" i="14"/>
  <c r="J8995" i="14"/>
  <c r="J8996" i="14"/>
  <c r="J8997" i="14"/>
  <c r="J8998" i="14"/>
  <c r="J8999" i="14"/>
  <c r="J9000" i="14"/>
  <c r="J9001" i="14"/>
  <c r="J9002" i="14"/>
  <c r="J9003" i="14"/>
  <c r="J9004" i="14"/>
  <c r="J9005" i="14"/>
  <c r="J9006" i="14"/>
  <c r="J9007" i="14"/>
  <c r="J9008" i="14"/>
  <c r="J9009" i="14"/>
  <c r="J9010" i="14"/>
  <c r="J9011" i="14"/>
  <c r="J9012" i="14"/>
  <c r="J9013" i="14"/>
  <c r="J9014" i="14"/>
  <c r="J9015" i="14"/>
  <c r="J9016" i="14"/>
  <c r="J9017" i="14"/>
  <c r="J9018" i="14"/>
  <c r="J9019" i="14"/>
  <c r="J9020" i="14"/>
  <c r="J9021" i="14"/>
  <c r="J9022" i="14"/>
  <c r="J9023" i="14"/>
  <c r="J9024" i="14"/>
  <c r="J9025" i="14"/>
  <c r="J9026" i="14"/>
  <c r="J9027" i="14"/>
  <c r="J9028" i="14"/>
  <c r="J9029" i="14"/>
  <c r="J9030" i="14"/>
  <c r="J9031" i="14"/>
  <c r="J9032" i="14"/>
  <c r="J9033" i="14"/>
  <c r="J9034" i="14"/>
  <c r="J9035" i="14"/>
  <c r="J9036" i="14"/>
  <c r="J9037" i="14"/>
  <c r="J9038" i="14"/>
  <c r="J9039" i="14"/>
  <c r="J9040" i="14"/>
  <c r="J9041" i="14"/>
  <c r="J9042" i="14"/>
  <c r="J9043" i="14"/>
  <c r="J9044" i="14"/>
  <c r="J9045" i="14"/>
  <c r="J9046" i="14"/>
  <c r="J9047" i="14"/>
  <c r="J9048" i="14"/>
  <c r="J9049" i="14"/>
  <c r="J9050" i="14"/>
  <c r="L57" i="47" s="1"/>
  <c r="J9051" i="14"/>
  <c r="J9052" i="14"/>
  <c r="J9053" i="14"/>
  <c r="J9054" i="14"/>
  <c r="J9055" i="14"/>
  <c r="J9056" i="14"/>
  <c r="J9057" i="14"/>
  <c r="J9058" i="14"/>
  <c r="J9059" i="14"/>
  <c r="J9060" i="14"/>
  <c r="J9061" i="14"/>
  <c r="J9062" i="14"/>
  <c r="J9063" i="14"/>
  <c r="J9064" i="14"/>
  <c r="J9065" i="14"/>
  <c r="J9066" i="14"/>
  <c r="J9067" i="14"/>
  <c r="J9068" i="14"/>
  <c r="J9069" i="14"/>
  <c r="J9070" i="14"/>
  <c r="J9071" i="14"/>
  <c r="J9072" i="14"/>
  <c r="J9073" i="14"/>
  <c r="J9074" i="14"/>
  <c r="J9075" i="14"/>
  <c r="J9076" i="14"/>
  <c r="J9077" i="14"/>
  <c r="J9078" i="14"/>
  <c r="J9079" i="14"/>
  <c r="J9080" i="14"/>
  <c r="J9081" i="14"/>
  <c r="J9082" i="14"/>
  <c r="J9083" i="14"/>
  <c r="J9084" i="14"/>
  <c r="J9085" i="14"/>
  <c r="J9086" i="14"/>
  <c r="J9087" i="14"/>
  <c r="J9088" i="14"/>
  <c r="J9089" i="14"/>
  <c r="J9090" i="14"/>
  <c r="J9091" i="14"/>
  <c r="J9092" i="14"/>
  <c r="J9093" i="14"/>
  <c r="J9094" i="14"/>
  <c r="J9095" i="14"/>
  <c r="J9096" i="14"/>
  <c r="J9097" i="14"/>
  <c r="J9098" i="14"/>
  <c r="J9099" i="14"/>
  <c r="J9100" i="14"/>
  <c r="J9101" i="14"/>
  <c r="J9102" i="14"/>
  <c r="J9103" i="14"/>
  <c r="J9104" i="14"/>
  <c r="J9105" i="14"/>
  <c r="J9106" i="14"/>
  <c r="J9107" i="14"/>
  <c r="J9108" i="14"/>
  <c r="J9109" i="14"/>
  <c r="J9110" i="14"/>
  <c r="J9111" i="14"/>
  <c r="J9112" i="14"/>
  <c r="J9113" i="14"/>
  <c r="J9114" i="14"/>
  <c r="J9115" i="14"/>
  <c r="J9116" i="14"/>
  <c r="J9117" i="14"/>
  <c r="J9118" i="14"/>
  <c r="J9119" i="14"/>
  <c r="J9120" i="14"/>
  <c r="J9121" i="14"/>
  <c r="J9122" i="14"/>
  <c r="J9123" i="14"/>
  <c r="J9124" i="14"/>
  <c r="J9125" i="14"/>
  <c r="J9126" i="14"/>
  <c r="J9127" i="14"/>
  <c r="J9128" i="14"/>
  <c r="J9129" i="14"/>
  <c r="J9130" i="14"/>
  <c r="J9131" i="14"/>
  <c r="J9132" i="14"/>
  <c r="J9133" i="14"/>
  <c r="J9134" i="14"/>
  <c r="J9135" i="14"/>
  <c r="J9136" i="14"/>
  <c r="J9137" i="14"/>
  <c r="J9138" i="14"/>
  <c r="J9139" i="14"/>
  <c r="J9140" i="14"/>
  <c r="J9141" i="14"/>
  <c r="J9142" i="14"/>
  <c r="J9143" i="14"/>
  <c r="J9144" i="14"/>
  <c r="J9145" i="14"/>
  <c r="J9146" i="14"/>
  <c r="J9147" i="14"/>
  <c r="J9148" i="14"/>
  <c r="J9149" i="14"/>
  <c r="J9150" i="14"/>
  <c r="J9151" i="14"/>
  <c r="J9152" i="14"/>
  <c r="J9153" i="14"/>
  <c r="J9154" i="14"/>
  <c r="J9155" i="14"/>
  <c r="J9156" i="14"/>
  <c r="J9157" i="14"/>
  <c r="J9158" i="14"/>
  <c r="J9159" i="14"/>
  <c r="J9160" i="14"/>
  <c r="J9161" i="14"/>
  <c r="J9162" i="14"/>
  <c r="J9163" i="14"/>
  <c r="J9164" i="14"/>
  <c r="J9165" i="14"/>
  <c r="J9166" i="14"/>
  <c r="J9167" i="14"/>
  <c r="J9168" i="14"/>
  <c r="J9169" i="14"/>
  <c r="J9170" i="14"/>
  <c r="J9171" i="14"/>
  <c r="J9172" i="14"/>
  <c r="J9173" i="14"/>
  <c r="J9174" i="14"/>
  <c r="J9175" i="14"/>
  <c r="J9176" i="14"/>
  <c r="J9177" i="14"/>
  <c r="J9178" i="14"/>
  <c r="J9179" i="14"/>
  <c r="J9180" i="14"/>
  <c r="J9181" i="14"/>
  <c r="J9182" i="14"/>
  <c r="J9183" i="14"/>
  <c r="J9184" i="14"/>
  <c r="J9185" i="14"/>
  <c r="J9186" i="14"/>
  <c r="J9187" i="14"/>
  <c r="J9188" i="14"/>
  <c r="J9189" i="14"/>
  <c r="J9190" i="14"/>
  <c r="J9191" i="14"/>
  <c r="J9192" i="14"/>
  <c r="J9193" i="14"/>
  <c r="J9194" i="14"/>
  <c r="J9195" i="14"/>
  <c r="J9196" i="14"/>
  <c r="J9197" i="14"/>
  <c r="J9198" i="14"/>
  <c r="J9199" i="14"/>
  <c r="J9200" i="14"/>
  <c r="J9201" i="14"/>
  <c r="J9202" i="14"/>
  <c r="J9203" i="14"/>
  <c r="J9204" i="14"/>
  <c r="J9205" i="14"/>
  <c r="J9206" i="14"/>
  <c r="J9207" i="14"/>
  <c r="J9208" i="14"/>
  <c r="J9209" i="14"/>
  <c r="J9210" i="14"/>
  <c r="J9211" i="14"/>
  <c r="J9212" i="14"/>
  <c r="J9213" i="14"/>
  <c r="J9214" i="14"/>
  <c r="J9215" i="14"/>
  <c r="J9216" i="14"/>
  <c r="J9217" i="14"/>
  <c r="J9218" i="14"/>
  <c r="J9219" i="14"/>
  <c r="J9220" i="14"/>
  <c r="J9221" i="14"/>
  <c r="J9222" i="14"/>
  <c r="J9223" i="14"/>
  <c r="J9224" i="14"/>
  <c r="J9225" i="14"/>
  <c r="J9226" i="14"/>
  <c r="J9227" i="14"/>
  <c r="J9228" i="14"/>
  <c r="J9229" i="14"/>
  <c r="J9230" i="14"/>
  <c r="J9231" i="14"/>
  <c r="J9232" i="14"/>
  <c r="J9233" i="14"/>
  <c r="J9234" i="14"/>
  <c r="J9235" i="14"/>
  <c r="J9236" i="14"/>
  <c r="J9237" i="14"/>
  <c r="J9238" i="14"/>
  <c r="J9239" i="14"/>
  <c r="J9240" i="14"/>
  <c r="J9241" i="14"/>
  <c r="J9242" i="14"/>
  <c r="J9243" i="14"/>
  <c r="J9244" i="14"/>
  <c r="J9245" i="14"/>
  <c r="J9246" i="14"/>
  <c r="J9247" i="14"/>
  <c r="J9248" i="14"/>
  <c r="J9249" i="14"/>
  <c r="J9250" i="14"/>
  <c r="J9251" i="14"/>
  <c r="J9252" i="14"/>
  <c r="J9253" i="14"/>
  <c r="J9254" i="14"/>
  <c r="J9255" i="14"/>
  <c r="J9256" i="14"/>
  <c r="J9257" i="14"/>
  <c r="J9258" i="14"/>
  <c r="J9259" i="14"/>
  <c r="J9260" i="14"/>
  <c r="J9261" i="14"/>
  <c r="J9262" i="14"/>
  <c r="J9263" i="14"/>
  <c r="J9264" i="14"/>
  <c r="J9265" i="14"/>
  <c r="J9266" i="14"/>
  <c r="J9267" i="14"/>
  <c r="J9268" i="14"/>
  <c r="J9269" i="14"/>
  <c r="J9270" i="14"/>
  <c r="J9271" i="14"/>
  <c r="J9272" i="14"/>
  <c r="J9273" i="14"/>
  <c r="J9274" i="14"/>
  <c r="J9275" i="14"/>
  <c r="J9276" i="14"/>
  <c r="J9277" i="14"/>
  <c r="J9278" i="14"/>
  <c r="J9279" i="14"/>
  <c r="J9280" i="14"/>
  <c r="J9281" i="14"/>
  <c r="J9282" i="14"/>
  <c r="J9283" i="14"/>
  <c r="J9284" i="14"/>
  <c r="J9285" i="14"/>
  <c r="J9286" i="14"/>
  <c r="J9287" i="14"/>
  <c r="J9288" i="14"/>
  <c r="J9289" i="14"/>
  <c r="J9290" i="14"/>
  <c r="J9291" i="14"/>
  <c r="J9292" i="14"/>
  <c r="J9293" i="14"/>
  <c r="J9294" i="14"/>
  <c r="J9295" i="14"/>
  <c r="J9296" i="14"/>
  <c r="J9297" i="14"/>
  <c r="J9298" i="14"/>
  <c r="J9299" i="14"/>
  <c r="J9300" i="14"/>
  <c r="J9301" i="14"/>
  <c r="J9302" i="14"/>
  <c r="J9303" i="14"/>
  <c r="J9304" i="14"/>
  <c r="J9305" i="14"/>
  <c r="J9306" i="14"/>
  <c r="J9307" i="14"/>
  <c r="J9308" i="14"/>
  <c r="J9309" i="14"/>
  <c r="J9310" i="14"/>
  <c r="J9311" i="14"/>
  <c r="J9312" i="14"/>
  <c r="J9313" i="14"/>
  <c r="J9314" i="14"/>
  <c r="J9315" i="14"/>
  <c r="J9316" i="14"/>
  <c r="J9317" i="14"/>
  <c r="J9318" i="14"/>
  <c r="J9319" i="14"/>
  <c r="J9320" i="14"/>
  <c r="J9321" i="14"/>
  <c r="J9322" i="14"/>
  <c r="J9323" i="14"/>
  <c r="J9324" i="14"/>
  <c r="J9325" i="14"/>
  <c r="J9326" i="14"/>
  <c r="J9327" i="14"/>
  <c r="J9328" i="14"/>
  <c r="J9329" i="14"/>
  <c r="J9330" i="14"/>
  <c r="J9331" i="14"/>
  <c r="J9332" i="14"/>
  <c r="J9333" i="14"/>
  <c r="J9334" i="14"/>
  <c r="J9335" i="14"/>
  <c r="J9336" i="14"/>
  <c r="J9337" i="14"/>
  <c r="J9338" i="14"/>
  <c r="J9339" i="14"/>
  <c r="J9340" i="14"/>
  <c r="J9341" i="14"/>
  <c r="J9342" i="14"/>
  <c r="J9343" i="14"/>
  <c r="J9344" i="14"/>
  <c r="J9345" i="14"/>
  <c r="J9346" i="14"/>
  <c r="J9347" i="14"/>
  <c r="J9348" i="14"/>
  <c r="J9349" i="14"/>
  <c r="J9350" i="14"/>
  <c r="J9351" i="14"/>
  <c r="J9352" i="14"/>
  <c r="J9353" i="14"/>
  <c r="J9354" i="14"/>
  <c r="J9355" i="14"/>
  <c r="J9356" i="14"/>
  <c r="J9357" i="14"/>
  <c r="J9358" i="14"/>
  <c r="J9359" i="14"/>
  <c r="J9360" i="14"/>
  <c r="J9361" i="14"/>
  <c r="J9362" i="14"/>
  <c r="J9363" i="14"/>
  <c r="J9364" i="14"/>
  <c r="J9365" i="14"/>
  <c r="J9366" i="14"/>
  <c r="J9367" i="14"/>
  <c r="J9368" i="14"/>
  <c r="J9369" i="14"/>
  <c r="J9370" i="14"/>
  <c r="J9371" i="14"/>
  <c r="J9372" i="14"/>
  <c r="J9373" i="14"/>
  <c r="J9374" i="14"/>
  <c r="J9375" i="14"/>
  <c r="J9376" i="14"/>
  <c r="J9377" i="14"/>
  <c r="J9378" i="14"/>
  <c r="J9379" i="14"/>
  <c r="J9380" i="14"/>
  <c r="J9381" i="14"/>
  <c r="J9382" i="14"/>
  <c r="J9383" i="14"/>
  <c r="J9384" i="14"/>
  <c r="J9385" i="14"/>
  <c r="J9386" i="14"/>
  <c r="J9387" i="14"/>
  <c r="J9388" i="14"/>
  <c r="J9389" i="14"/>
  <c r="J9390" i="14"/>
  <c r="J9391" i="14"/>
  <c r="J9392" i="14"/>
  <c r="J9393" i="14"/>
  <c r="J9394" i="14"/>
  <c r="J9395" i="14"/>
  <c r="J9396" i="14"/>
  <c r="J9397" i="14"/>
  <c r="J9398" i="14"/>
  <c r="J9399" i="14"/>
  <c r="J9400" i="14"/>
  <c r="J9401" i="14"/>
  <c r="J9402" i="14"/>
  <c r="J9403" i="14"/>
  <c r="J9404" i="14"/>
  <c r="J9405" i="14"/>
  <c r="J9406" i="14"/>
  <c r="J9407" i="14"/>
  <c r="J9408" i="14"/>
  <c r="J9409" i="14"/>
  <c r="J9410" i="14"/>
  <c r="J9411" i="14"/>
  <c r="J9412" i="14"/>
  <c r="J9413" i="14"/>
  <c r="J9414" i="14"/>
  <c r="J9415" i="14"/>
  <c r="J9416" i="14"/>
  <c r="J9417" i="14"/>
  <c r="J9418" i="14"/>
  <c r="J9419" i="14"/>
  <c r="J9420" i="14"/>
  <c r="J9421" i="14"/>
  <c r="J9422" i="14"/>
  <c r="J9423" i="14"/>
  <c r="J9424" i="14"/>
  <c r="J9425" i="14"/>
  <c r="J9426" i="14"/>
  <c r="J9427" i="14"/>
  <c r="J9428" i="14"/>
  <c r="J9429" i="14"/>
  <c r="J9430" i="14"/>
  <c r="J9431" i="14"/>
  <c r="J9432" i="14"/>
  <c r="J9433" i="14"/>
  <c r="J9434" i="14"/>
  <c r="J9435" i="14"/>
  <c r="J9436" i="14"/>
  <c r="J9437" i="14"/>
  <c r="J9438" i="14"/>
  <c r="J9439" i="14"/>
  <c r="J9440" i="14"/>
  <c r="J9441" i="14"/>
  <c r="J9442" i="14"/>
  <c r="J9443" i="14"/>
  <c r="J9444" i="14"/>
  <c r="J9445" i="14"/>
  <c r="J9446" i="14"/>
  <c r="J9447" i="14"/>
  <c r="J9448" i="14"/>
  <c r="J9449" i="14"/>
  <c r="J9450" i="14"/>
  <c r="J9451" i="14"/>
  <c r="J9452" i="14"/>
  <c r="J9453" i="14"/>
  <c r="J9454" i="14"/>
  <c r="J9455" i="14"/>
  <c r="J9456" i="14"/>
  <c r="J9457" i="14"/>
  <c r="J9458" i="14"/>
  <c r="J9459" i="14"/>
  <c r="J9460" i="14"/>
  <c r="J9461" i="14"/>
  <c r="J9462" i="14"/>
  <c r="J9463" i="14"/>
  <c r="J9464" i="14"/>
  <c r="J9465" i="14"/>
  <c r="J9466" i="14"/>
  <c r="J9467" i="14"/>
  <c r="J9468" i="14"/>
  <c r="J9469" i="14"/>
  <c r="J9470" i="14"/>
  <c r="J9471" i="14"/>
  <c r="J9472" i="14"/>
  <c r="J9473" i="14"/>
  <c r="J9474" i="14"/>
  <c r="J9475" i="14"/>
  <c r="J9476" i="14"/>
  <c r="J9477" i="14"/>
  <c r="J9478" i="14"/>
  <c r="J9479" i="14"/>
  <c r="J9480" i="14"/>
  <c r="J9481" i="14"/>
  <c r="J9482" i="14"/>
  <c r="J9483" i="14"/>
  <c r="J9484" i="14"/>
  <c r="J9485" i="14"/>
  <c r="J9486" i="14"/>
  <c r="J9487" i="14"/>
  <c r="J9488" i="14"/>
  <c r="J9489" i="14"/>
  <c r="J9490" i="14"/>
  <c r="J9491" i="14"/>
  <c r="J9492" i="14"/>
  <c r="J9493" i="14"/>
  <c r="J9494" i="14"/>
  <c r="J9495" i="14"/>
  <c r="J9496" i="14"/>
  <c r="J9497" i="14"/>
  <c r="J9498" i="14"/>
  <c r="J9499" i="14"/>
  <c r="J9500" i="14"/>
  <c r="J9501" i="14"/>
  <c r="J9502" i="14"/>
  <c r="J9503" i="14"/>
  <c r="J9504" i="14"/>
  <c r="J9505" i="14"/>
  <c r="J9506" i="14"/>
  <c r="J9507" i="14"/>
  <c r="J9508" i="14"/>
  <c r="J9509" i="14"/>
  <c r="J9510" i="14"/>
  <c r="J9511" i="14"/>
  <c r="J9512" i="14"/>
  <c r="J9513" i="14"/>
  <c r="J9514" i="14"/>
  <c r="J9515" i="14"/>
  <c r="J9516" i="14"/>
  <c r="J9517" i="14"/>
  <c r="J9518" i="14"/>
  <c r="J9519" i="14"/>
  <c r="J9520" i="14"/>
  <c r="J9521" i="14"/>
  <c r="J9522" i="14"/>
  <c r="J9523" i="14"/>
  <c r="J9524" i="14"/>
  <c r="J9525" i="14"/>
  <c r="J9526" i="14"/>
  <c r="J9527" i="14"/>
  <c r="J9528" i="14"/>
  <c r="J9529" i="14"/>
  <c r="J9530" i="14"/>
  <c r="J9531" i="14"/>
  <c r="J9532" i="14"/>
  <c r="J9533" i="14"/>
  <c r="J9534" i="14"/>
  <c r="J9535" i="14"/>
  <c r="J9536" i="14"/>
  <c r="J9537" i="14"/>
  <c r="J9538" i="14"/>
  <c r="J9539" i="14"/>
  <c r="J9540" i="14"/>
  <c r="J9541" i="14"/>
  <c r="J9542" i="14"/>
  <c r="J9543" i="14"/>
  <c r="J9544" i="14"/>
  <c r="J9545" i="14"/>
  <c r="J9546" i="14"/>
  <c r="J9547" i="14"/>
  <c r="J9548" i="14"/>
  <c r="J9549" i="14"/>
  <c r="J9550" i="14"/>
  <c r="J9551" i="14"/>
  <c r="J9552" i="14"/>
  <c r="J9553" i="14"/>
  <c r="J9554" i="14"/>
  <c r="J9555" i="14"/>
  <c r="J9556" i="14"/>
  <c r="J9557" i="14"/>
  <c r="J9558" i="14"/>
  <c r="J9559" i="14"/>
  <c r="J9560" i="14"/>
  <c r="J9561" i="14"/>
  <c r="J9562" i="14"/>
  <c r="J9563" i="14"/>
  <c r="J9564" i="14"/>
  <c r="J9565" i="14"/>
  <c r="J9566" i="14"/>
  <c r="J9567" i="14"/>
  <c r="J9568" i="14"/>
  <c r="J9569" i="14"/>
  <c r="J9570" i="14"/>
  <c r="J9571" i="14"/>
  <c r="J9572" i="14"/>
  <c r="J9573" i="14"/>
  <c r="J9574" i="14"/>
  <c r="J9575" i="14"/>
  <c r="J9576" i="14"/>
  <c r="J9577" i="14"/>
  <c r="J9578" i="14"/>
  <c r="J9579" i="14"/>
  <c r="J9580" i="14"/>
  <c r="J9581" i="14"/>
  <c r="J9582" i="14"/>
  <c r="J9583" i="14"/>
  <c r="J9584" i="14"/>
  <c r="J9585" i="14"/>
  <c r="J9586" i="14"/>
  <c r="J9587" i="14"/>
  <c r="J9588" i="14"/>
  <c r="J9589" i="14"/>
  <c r="J9590" i="14"/>
  <c r="J9591" i="14"/>
  <c r="J9592" i="14"/>
  <c r="J9593" i="14"/>
  <c r="J9594" i="14"/>
  <c r="J9595" i="14"/>
  <c r="J9596" i="14"/>
  <c r="J9597" i="14"/>
  <c r="J9598" i="14"/>
  <c r="J9599" i="14"/>
  <c r="J9600" i="14"/>
  <c r="J9601" i="14"/>
  <c r="J9602" i="14"/>
  <c r="J9603" i="14"/>
  <c r="J9604" i="14"/>
  <c r="J9605" i="14"/>
  <c r="J9606" i="14"/>
  <c r="J9607" i="14"/>
  <c r="J9608" i="14"/>
  <c r="J9609" i="14"/>
  <c r="J9610" i="14"/>
  <c r="J9611" i="14"/>
  <c r="J9612" i="14"/>
  <c r="J9613" i="14"/>
  <c r="J9614" i="14"/>
  <c r="J9615" i="14"/>
  <c r="J9616" i="14"/>
  <c r="J9617" i="14"/>
  <c r="J9618" i="14"/>
  <c r="J9619" i="14"/>
  <c r="J9620" i="14"/>
  <c r="J9621" i="14"/>
  <c r="J9622" i="14"/>
  <c r="J9623" i="14"/>
  <c r="J9624" i="14"/>
  <c r="J9625" i="14"/>
  <c r="J9626" i="14"/>
  <c r="J9627" i="14"/>
  <c r="J9628" i="14"/>
  <c r="J9629" i="14"/>
  <c r="J9630" i="14"/>
  <c r="J9631" i="14"/>
  <c r="J9632" i="14"/>
  <c r="J9633" i="14"/>
  <c r="J9634" i="14"/>
  <c r="J9635" i="14"/>
  <c r="J9636" i="14"/>
  <c r="J9637" i="14"/>
  <c r="J9638" i="14"/>
  <c r="J9639" i="14"/>
  <c r="J9640" i="14"/>
  <c r="J9641" i="14"/>
  <c r="J9642" i="14"/>
  <c r="J9643" i="14"/>
  <c r="J9644" i="14"/>
  <c r="J9645" i="14"/>
  <c r="J9646" i="14"/>
  <c r="J9647" i="14"/>
  <c r="J9648" i="14"/>
  <c r="J9649" i="14"/>
  <c r="J9650" i="14"/>
  <c r="J9651" i="14"/>
  <c r="J9652" i="14"/>
  <c r="J9653" i="14"/>
  <c r="J9654" i="14"/>
  <c r="J9655" i="14"/>
  <c r="J9656" i="14"/>
  <c r="J9657" i="14"/>
  <c r="J9658" i="14"/>
  <c r="J9659" i="14"/>
  <c r="J9660" i="14"/>
  <c r="J9661" i="14"/>
  <c r="J9662" i="14"/>
  <c r="J9663" i="14"/>
  <c r="J9664" i="14"/>
  <c r="J9665" i="14"/>
  <c r="J9666" i="14"/>
  <c r="J9667" i="14"/>
  <c r="J9668" i="14"/>
  <c r="J9669" i="14"/>
  <c r="J9670" i="14"/>
  <c r="J9671" i="14"/>
  <c r="J9672" i="14"/>
  <c r="J9673" i="14"/>
  <c r="J9674" i="14"/>
  <c r="J9675" i="14"/>
  <c r="J9676" i="14"/>
  <c r="J9677" i="14"/>
  <c r="J9678" i="14"/>
  <c r="J9679" i="14"/>
  <c r="J9680" i="14"/>
  <c r="J9681" i="14"/>
  <c r="J9682" i="14"/>
  <c r="J9683" i="14"/>
  <c r="J9684" i="14"/>
  <c r="J9685" i="14"/>
  <c r="J9686" i="14"/>
  <c r="J9687" i="14"/>
  <c r="J9688" i="14"/>
  <c r="J9689" i="14"/>
  <c r="J9690" i="14"/>
  <c r="J9691" i="14"/>
  <c r="J9692" i="14"/>
  <c r="J9693" i="14"/>
  <c r="J9694" i="14"/>
  <c r="J9695" i="14"/>
  <c r="J9696" i="14"/>
  <c r="J9697" i="14"/>
  <c r="J9698" i="14"/>
  <c r="J9699" i="14"/>
  <c r="J9700" i="14"/>
  <c r="J9701" i="14"/>
  <c r="J9702" i="14"/>
  <c r="J9703" i="14"/>
  <c r="J9704" i="14"/>
  <c r="J9705" i="14"/>
  <c r="J9706" i="14"/>
  <c r="J9707" i="14"/>
  <c r="J9708" i="14"/>
  <c r="J9709" i="14"/>
  <c r="J9710" i="14"/>
  <c r="J9711" i="14"/>
  <c r="J9712" i="14"/>
  <c r="J9713" i="14"/>
  <c r="J9714" i="14"/>
  <c r="J9715" i="14"/>
  <c r="J9716" i="14"/>
  <c r="J9717" i="14"/>
  <c r="J9718" i="14"/>
  <c r="J9719" i="14"/>
  <c r="J9720" i="14"/>
  <c r="J9721" i="14"/>
  <c r="J9722" i="14"/>
  <c r="J9723" i="14"/>
  <c r="J9724" i="14"/>
  <c r="J9725" i="14"/>
  <c r="J9726" i="14"/>
  <c r="J9727" i="14"/>
  <c r="J9728" i="14"/>
  <c r="J9729" i="14"/>
  <c r="J9730" i="14"/>
  <c r="J9731" i="14"/>
  <c r="J9732" i="14"/>
  <c r="J9733" i="14"/>
  <c r="J9734" i="14"/>
  <c r="J9735" i="14"/>
  <c r="J9736" i="14"/>
  <c r="J9737" i="14"/>
  <c r="J9738" i="14"/>
  <c r="J9739" i="14"/>
  <c r="J9740" i="14"/>
  <c r="J9741" i="14"/>
  <c r="J9742" i="14"/>
  <c r="J9743" i="14"/>
  <c r="J9744" i="14"/>
  <c r="J9745" i="14"/>
  <c r="J9746" i="14"/>
  <c r="J9747" i="14"/>
  <c r="J9748" i="14"/>
  <c r="J9749" i="14"/>
  <c r="J9750" i="14"/>
  <c r="J9751" i="14"/>
  <c r="J9752" i="14"/>
  <c r="J9753" i="14"/>
  <c r="J9754" i="14"/>
  <c r="J9755" i="14"/>
  <c r="J9756" i="14"/>
  <c r="J9757" i="14"/>
  <c r="J9758" i="14"/>
  <c r="J9759" i="14"/>
  <c r="J9760" i="14"/>
  <c r="J9761" i="14"/>
  <c r="J9762" i="14"/>
  <c r="J9763" i="14"/>
  <c r="J9764" i="14"/>
  <c r="J9765" i="14"/>
  <c r="J9766" i="14"/>
  <c r="J9767" i="14"/>
  <c r="J9768" i="14"/>
  <c r="J9769" i="14"/>
  <c r="J9770" i="14"/>
  <c r="J9771" i="14"/>
  <c r="J9772" i="14"/>
  <c r="J9773" i="14"/>
  <c r="J9774" i="14"/>
  <c r="J9775" i="14"/>
  <c r="J9776" i="14"/>
  <c r="J9777" i="14"/>
  <c r="J9778" i="14"/>
  <c r="J9779" i="14"/>
  <c r="J9780" i="14"/>
  <c r="J9781" i="14"/>
  <c r="J9782" i="14"/>
  <c r="J9783" i="14"/>
  <c r="J9784" i="14"/>
  <c r="J9785" i="14"/>
  <c r="J9786" i="14"/>
  <c r="J9787" i="14"/>
  <c r="J9788" i="14"/>
  <c r="J9789" i="14"/>
  <c r="J9790" i="14"/>
  <c r="J9791" i="14"/>
  <c r="J9792" i="14"/>
  <c r="J9793" i="14"/>
  <c r="J9794" i="14"/>
  <c r="J9795" i="14"/>
  <c r="J9796" i="14"/>
  <c r="J9797" i="14"/>
  <c r="J9798" i="14"/>
  <c r="J9799" i="14"/>
  <c r="J9800" i="14"/>
  <c r="J9801" i="14"/>
  <c r="J9802" i="14"/>
  <c r="J9803" i="14"/>
  <c r="J9804" i="14"/>
  <c r="J9805" i="14"/>
  <c r="J9806" i="14"/>
  <c r="J9807" i="14"/>
  <c r="J9808" i="14"/>
  <c r="J9809" i="14"/>
  <c r="J9810" i="14"/>
  <c r="J9811" i="14"/>
  <c r="J9812" i="14"/>
  <c r="J9813" i="14"/>
  <c r="J9814" i="14"/>
  <c r="J9815" i="14"/>
  <c r="J9816" i="14"/>
  <c r="J9817" i="14"/>
  <c r="J9818" i="14"/>
  <c r="J9819" i="14"/>
  <c r="J9820" i="14"/>
  <c r="J9821" i="14"/>
  <c r="J9822" i="14"/>
  <c r="J9823" i="14"/>
  <c r="J9824" i="14"/>
  <c r="J9825" i="14"/>
  <c r="J9826" i="14"/>
  <c r="J9827" i="14"/>
  <c r="J9828" i="14"/>
  <c r="J9829" i="14"/>
  <c r="J9830" i="14"/>
  <c r="J9831" i="14"/>
  <c r="J9832" i="14"/>
  <c r="J9833" i="14"/>
  <c r="J9834" i="14"/>
  <c r="J9835" i="14"/>
  <c r="J9836" i="14"/>
  <c r="J9837" i="14"/>
  <c r="J9838" i="14"/>
  <c r="J9839" i="14"/>
  <c r="J9840" i="14"/>
  <c r="J9841" i="14"/>
  <c r="J9842" i="14"/>
  <c r="J9843" i="14"/>
  <c r="J9844" i="14"/>
  <c r="J9845" i="14"/>
  <c r="J9846" i="14"/>
  <c r="J9847" i="14"/>
  <c r="J9848" i="14"/>
  <c r="J9849" i="14"/>
  <c r="J9850" i="14"/>
  <c r="J9851" i="14"/>
  <c r="J9852" i="14"/>
  <c r="J9853" i="14"/>
  <c r="J9854" i="14"/>
  <c r="J9855" i="14"/>
  <c r="J9856" i="14"/>
  <c r="J9857" i="14"/>
  <c r="J9858" i="14"/>
  <c r="J9859" i="14"/>
  <c r="J9860" i="14"/>
  <c r="J9861" i="14"/>
  <c r="J9862" i="14"/>
  <c r="J9863" i="14"/>
  <c r="J9864" i="14"/>
  <c r="J9865" i="14"/>
  <c r="J9866" i="14"/>
  <c r="J9867" i="14"/>
  <c r="J9868" i="14"/>
  <c r="J9869" i="14"/>
  <c r="J9870" i="14"/>
  <c r="J9871" i="14"/>
  <c r="J9872" i="14"/>
  <c r="J9873" i="14"/>
  <c r="J9874" i="14"/>
  <c r="J9875" i="14"/>
  <c r="J9876" i="14"/>
  <c r="J9877" i="14"/>
  <c r="J9878" i="14"/>
  <c r="J9879" i="14"/>
  <c r="J9880" i="14"/>
  <c r="J9881" i="14"/>
  <c r="J9882" i="14"/>
  <c r="J9883" i="14"/>
  <c r="J9884" i="14"/>
  <c r="J9885" i="14"/>
  <c r="J9886" i="14"/>
  <c r="J9887" i="14"/>
  <c r="J9888" i="14"/>
  <c r="J9889" i="14"/>
  <c r="J9890" i="14"/>
  <c r="J9891" i="14"/>
  <c r="J9892" i="14"/>
  <c r="J9893" i="14"/>
  <c r="J9894" i="14"/>
  <c r="J9895" i="14"/>
  <c r="J9896" i="14"/>
  <c r="J9897" i="14"/>
  <c r="J9898" i="14"/>
  <c r="J9899" i="14"/>
  <c r="J9900" i="14"/>
  <c r="J9901" i="14"/>
  <c r="J9902" i="14"/>
  <c r="J9903" i="14"/>
  <c r="J9904" i="14"/>
  <c r="J9905" i="14"/>
  <c r="J9906" i="14"/>
  <c r="J9907" i="14"/>
  <c r="J9908" i="14"/>
  <c r="J9909" i="14"/>
  <c r="J9910" i="14"/>
  <c r="J9911" i="14"/>
  <c r="J9912" i="14"/>
  <c r="J9913" i="14"/>
  <c r="J9914" i="14"/>
  <c r="J9915" i="14"/>
  <c r="J9916" i="14"/>
  <c r="J9917" i="14"/>
  <c r="J9918" i="14"/>
  <c r="J9919" i="14"/>
  <c r="J9920" i="14"/>
  <c r="J9921" i="14"/>
  <c r="J9922" i="14"/>
  <c r="J9923" i="14"/>
  <c r="J9924" i="14"/>
  <c r="J9925" i="14"/>
  <c r="J9926" i="14"/>
  <c r="J9927" i="14"/>
  <c r="J9928" i="14"/>
  <c r="J9929" i="14"/>
  <c r="J9930" i="14"/>
  <c r="J9931" i="14"/>
  <c r="J9932" i="14"/>
  <c r="J9933" i="14"/>
  <c r="J9934" i="14"/>
  <c r="J9935" i="14"/>
  <c r="J9936" i="14"/>
  <c r="J9937" i="14"/>
  <c r="J9938" i="14"/>
  <c r="J9939" i="14"/>
  <c r="J9940" i="14"/>
  <c r="J9941" i="14"/>
  <c r="J9942" i="14"/>
  <c r="J9943" i="14"/>
  <c r="J9944" i="14"/>
  <c r="J9945" i="14"/>
  <c r="J9946" i="14"/>
  <c r="J9947" i="14"/>
  <c r="J9948" i="14"/>
  <c r="J9949" i="14"/>
  <c r="J9950" i="14"/>
  <c r="J9951" i="14"/>
  <c r="J9952" i="14"/>
  <c r="J9953" i="14"/>
  <c r="J9954" i="14"/>
  <c r="J9955" i="14"/>
  <c r="J9956" i="14"/>
  <c r="J9957" i="14"/>
  <c r="J9958" i="14"/>
  <c r="J9959" i="14"/>
  <c r="J9960" i="14"/>
  <c r="J9961" i="14"/>
  <c r="J9962" i="14"/>
  <c r="J9963" i="14"/>
  <c r="J9964" i="14"/>
  <c r="J9965" i="14"/>
  <c r="J9966" i="14"/>
  <c r="J9967" i="14"/>
  <c r="J9968" i="14"/>
  <c r="J9969" i="14"/>
  <c r="J9970" i="14"/>
  <c r="J9971" i="14"/>
  <c r="J9972" i="14"/>
  <c r="J9973" i="14"/>
  <c r="J9974" i="14"/>
  <c r="J9975" i="14"/>
  <c r="J9976" i="14"/>
  <c r="J9977" i="14"/>
  <c r="J9978" i="14"/>
  <c r="J9979" i="14"/>
  <c r="J9980" i="14"/>
  <c r="J9981" i="14"/>
  <c r="J9982" i="14"/>
  <c r="J9983" i="14"/>
  <c r="J9984" i="14"/>
  <c r="J9985" i="14"/>
  <c r="J9986" i="14"/>
  <c r="J9987" i="14"/>
  <c r="J9988" i="14"/>
  <c r="J9989" i="14"/>
  <c r="J9990" i="14"/>
  <c r="J9991" i="14"/>
  <c r="J9992" i="14"/>
  <c r="J9993" i="14"/>
  <c r="J9994" i="14"/>
  <c r="J9995" i="14"/>
  <c r="J9996" i="14"/>
  <c r="J9997" i="14"/>
  <c r="J9998" i="14"/>
  <c r="J9999" i="14"/>
  <c r="J10000" i="14"/>
  <c r="J10001" i="14"/>
  <c r="J10002" i="14"/>
  <c r="J10003" i="14"/>
  <c r="J10004" i="14"/>
  <c r="J10005" i="14"/>
  <c r="J10006" i="14"/>
  <c r="J10007" i="14"/>
  <c r="J10008" i="14"/>
  <c r="J10009" i="14"/>
  <c r="J10010" i="14"/>
  <c r="J10011" i="14"/>
  <c r="J10012" i="14"/>
  <c r="J10013" i="14"/>
  <c r="J10014" i="14"/>
  <c r="J10015" i="14"/>
  <c r="J10016" i="14"/>
  <c r="J10017" i="14"/>
  <c r="J10018" i="14"/>
  <c r="J10019" i="14"/>
  <c r="J10020" i="14"/>
  <c r="J10021" i="14"/>
  <c r="J10022" i="14"/>
  <c r="J10023" i="14"/>
  <c r="J10024" i="14"/>
  <c r="J10025" i="14"/>
  <c r="J10026" i="14"/>
  <c r="J10027" i="14"/>
  <c r="J10028" i="14"/>
  <c r="J10029" i="14"/>
  <c r="J10030" i="14"/>
  <c r="J10031" i="14"/>
  <c r="J10032" i="14"/>
  <c r="J10033" i="14"/>
  <c r="J10034" i="14"/>
  <c r="J10035" i="14"/>
  <c r="J10036" i="14"/>
  <c r="J10037" i="14"/>
  <c r="J10038" i="14"/>
  <c r="J10039" i="14"/>
  <c r="J10040" i="14"/>
  <c r="J10041" i="14"/>
  <c r="J10042" i="14"/>
  <c r="J10043" i="14"/>
  <c r="J10044" i="14"/>
  <c r="J10045" i="14"/>
  <c r="J10046" i="14"/>
  <c r="J10047" i="14"/>
  <c r="J10048" i="14"/>
  <c r="J10049" i="14"/>
  <c r="J10050" i="14"/>
  <c r="J10051" i="14"/>
  <c r="J10052" i="14"/>
  <c r="J10053" i="14"/>
  <c r="J10054" i="14"/>
  <c r="J10055" i="14"/>
  <c r="J10056" i="14"/>
  <c r="J10057" i="14"/>
  <c r="J10058" i="14"/>
  <c r="J10059" i="14"/>
  <c r="J10060" i="14"/>
  <c r="J10061" i="14"/>
  <c r="J10062" i="14"/>
  <c r="J10063" i="14"/>
  <c r="J10064" i="14"/>
  <c r="J10065" i="14"/>
  <c r="J10066" i="14"/>
  <c r="J10067" i="14"/>
  <c r="J10068" i="14"/>
  <c r="J10069" i="14"/>
  <c r="J10070" i="14"/>
  <c r="J10071" i="14"/>
  <c r="J10072" i="14"/>
  <c r="J10073" i="14"/>
  <c r="J10074" i="14"/>
  <c r="J10075" i="14"/>
  <c r="J10076" i="14"/>
  <c r="J10077" i="14"/>
  <c r="J10078" i="14"/>
  <c r="J10079" i="14"/>
  <c r="J10080" i="14"/>
  <c r="J10081" i="14"/>
  <c r="J10082" i="14"/>
  <c r="J10083" i="14"/>
  <c r="J10084" i="14"/>
  <c r="J10085" i="14"/>
  <c r="J10086" i="14"/>
  <c r="J10087" i="14"/>
  <c r="J10088" i="14"/>
  <c r="J10089" i="14"/>
  <c r="J10090" i="14"/>
  <c r="J10091" i="14"/>
  <c r="J10092" i="14"/>
  <c r="J10093" i="14"/>
  <c r="J10094" i="14"/>
  <c r="J10095" i="14"/>
  <c r="J10096" i="14"/>
  <c r="J10097" i="14"/>
  <c r="J10098" i="14"/>
  <c r="J10099" i="14"/>
  <c r="J10100" i="14"/>
  <c r="J10101" i="14"/>
  <c r="J10102" i="14"/>
  <c r="J10103" i="14"/>
  <c r="J10104" i="14"/>
  <c r="J10105" i="14"/>
  <c r="J10106" i="14"/>
  <c r="J10107" i="14"/>
  <c r="J10108" i="14"/>
  <c r="J10109" i="14"/>
  <c r="J10110" i="14"/>
  <c r="J10111" i="14"/>
  <c r="J10112" i="14"/>
  <c r="J10113" i="14"/>
  <c r="J10114" i="14"/>
  <c r="J10115" i="14"/>
  <c r="J10116" i="14"/>
  <c r="J10117" i="14"/>
  <c r="J10118" i="14"/>
  <c r="J10119" i="14"/>
  <c r="J10120" i="14"/>
  <c r="J10121" i="14"/>
  <c r="J10122" i="14"/>
  <c r="J10123" i="14"/>
  <c r="J10124" i="14"/>
  <c r="J10125" i="14"/>
  <c r="J10126" i="14"/>
  <c r="J10127" i="14"/>
  <c r="J10128" i="14"/>
  <c r="J10129" i="14"/>
  <c r="J10130" i="14"/>
  <c r="J10131" i="14"/>
  <c r="J10132" i="14"/>
  <c r="J10133" i="14"/>
  <c r="J10134" i="14"/>
  <c r="J10135" i="14"/>
  <c r="J10136" i="14"/>
  <c r="J10137" i="14"/>
  <c r="J10138" i="14"/>
  <c r="J10139" i="14"/>
  <c r="J10140" i="14"/>
  <c r="J10141" i="14"/>
  <c r="J10142" i="14"/>
  <c r="J10143" i="14"/>
  <c r="J10144" i="14"/>
  <c r="J10145" i="14"/>
  <c r="J10146" i="14"/>
  <c r="J10147" i="14"/>
  <c r="J10148" i="14"/>
  <c r="J10149" i="14"/>
  <c r="J10150" i="14"/>
  <c r="J10151" i="14"/>
  <c r="J10152" i="14"/>
  <c r="J10153" i="14"/>
  <c r="J10154" i="14"/>
  <c r="J10155" i="14"/>
  <c r="J10156" i="14"/>
  <c r="J10157" i="14"/>
  <c r="J10158" i="14"/>
  <c r="J10159" i="14"/>
  <c r="J10160" i="14"/>
  <c r="J10161" i="14"/>
  <c r="J10162" i="14"/>
  <c r="J10163" i="14"/>
  <c r="J10164" i="14"/>
  <c r="J10165" i="14"/>
  <c r="J10166" i="14"/>
  <c r="J10167" i="14"/>
  <c r="J10168" i="14"/>
  <c r="J10169" i="14"/>
  <c r="J10170" i="14"/>
  <c r="J10171" i="14"/>
  <c r="J10172" i="14"/>
  <c r="J10173" i="14"/>
  <c r="J10174" i="14"/>
  <c r="J10175" i="14"/>
  <c r="J10176" i="14"/>
  <c r="J10177" i="14"/>
  <c r="J10178" i="14"/>
  <c r="J10179" i="14"/>
  <c r="J10180" i="14"/>
  <c r="J10181" i="14"/>
  <c r="J10182" i="14"/>
  <c r="J10183" i="14"/>
  <c r="J10184" i="14"/>
  <c r="J10185" i="14"/>
  <c r="J10186" i="14"/>
  <c r="J10187" i="14"/>
  <c r="J10188" i="14"/>
  <c r="J10189" i="14"/>
  <c r="J10190" i="14"/>
  <c r="J10191" i="14"/>
  <c r="J10192" i="14"/>
  <c r="J10193" i="14"/>
  <c r="J10194" i="14"/>
  <c r="J10195" i="14"/>
  <c r="J10196" i="14"/>
  <c r="J10197" i="14"/>
  <c r="J10198" i="14"/>
  <c r="J10199" i="14"/>
  <c r="J10200" i="14"/>
  <c r="J10201" i="14"/>
  <c r="J10202" i="14"/>
  <c r="J10203" i="14"/>
  <c r="J10204" i="14"/>
  <c r="J10205" i="14"/>
  <c r="J10206" i="14"/>
  <c r="J10207" i="14"/>
  <c r="J10208" i="14"/>
  <c r="J10209" i="14"/>
  <c r="J10210" i="14"/>
  <c r="J10211" i="14"/>
  <c r="J10212" i="14"/>
  <c r="J10213" i="14"/>
  <c r="J10214" i="14"/>
  <c r="J10215" i="14"/>
  <c r="J10216" i="14"/>
  <c r="J10217" i="14"/>
  <c r="J10218" i="14"/>
  <c r="J10219" i="14"/>
  <c r="J10220" i="14"/>
  <c r="J10221" i="14"/>
  <c r="J10222" i="14"/>
  <c r="J10223" i="14"/>
  <c r="J10224" i="14"/>
  <c r="J10225" i="14"/>
  <c r="J10226" i="14"/>
  <c r="J10227" i="14"/>
  <c r="J10228" i="14"/>
  <c r="J10229" i="14"/>
  <c r="J10230" i="14"/>
  <c r="J10231" i="14"/>
  <c r="J10232" i="14"/>
  <c r="J10233" i="14"/>
  <c r="J10234" i="14"/>
  <c r="J10235" i="14"/>
  <c r="J10236" i="14"/>
  <c r="J10237" i="14"/>
  <c r="J10238" i="14"/>
  <c r="J10239" i="14"/>
  <c r="J10240" i="14"/>
  <c r="J10241" i="14"/>
  <c r="J10242" i="14"/>
  <c r="J10243" i="14"/>
  <c r="J10244" i="14"/>
  <c r="J10245" i="14"/>
  <c r="J10246" i="14"/>
  <c r="J10247" i="14"/>
  <c r="J10248" i="14"/>
  <c r="J10249" i="14"/>
  <c r="J10250" i="14"/>
  <c r="J10251" i="14"/>
  <c r="J10252" i="14"/>
  <c r="J10253" i="14"/>
  <c r="J10254" i="14"/>
  <c r="J10255" i="14"/>
  <c r="J10256" i="14"/>
  <c r="J10257" i="14"/>
  <c r="J10258" i="14"/>
  <c r="J10259" i="14"/>
  <c r="J10260" i="14"/>
  <c r="J10261" i="14"/>
  <c r="J10262" i="14"/>
  <c r="J10263" i="14"/>
  <c r="J10264" i="14"/>
  <c r="J10265" i="14"/>
  <c r="J10266" i="14"/>
  <c r="J10267" i="14"/>
  <c r="J10268" i="14"/>
  <c r="J10269" i="14"/>
  <c r="J10270" i="14"/>
  <c r="J10271" i="14"/>
  <c r="J10272" i="14"/>
  <c r="J10273" i="14"/>
  <c r="J10274" i="14"/>
  <c r="J10275" i="14"/>
  <c r="J10276" i="14"/>
  <c r="J10277" i="14"/>
  <c r="J10278" i="14"/>
  <c r="J10279" i="14"/>
  <c r="J10280" i="14"/>
  <c r="J10281" i="14"/>
  <c r="J10282" i="14"/>
  <c r="J10283" i="14"/>
  <c r="J10284" i="14"/>
  <c r="J10285" i="14"/>
  <c r="J10286" i="14"/>
  <c r="J10287" i="14"/>
  <c r="J10288" i="14"/>
  <c r="J10289" i="14"/>
  <c r="J10290" i="14"/>
  <c r="J10291" i="14"/>
  <c r="J10292" i="14"/>
  <c r="J10293" i="14"/>
  <c r="J10294" i="14"/>
  <c r="J10295" i="14"/>
  <c r="J10296" i="14"/>
  <c r="J10297" i="14"/>
  <c r="J10298" i="14"/>
  <c r="J10299" i="14"/>
  <c r="J10300" i="14"/>
  <c r="J10301" i="14"/>
  <c r="J10302" i="14"/>
  <c r="J10303" i="14"/>
  <c r="J10304" i="14"/>
  <c r="J10305" i="14"/>
  <c r="J10306" i="14"/>
  <c r="J10307" i="14"/>
  <c r="J10308" i="14"/>
  <c r="J10309" i="14"/>
  <c r="J10310" i="14"/>
  <c r="J10311" i="14"/>
  <c r="J10312" i="14"/>
  <c r="J10313" i="14"/>
  <c r="J10314" i="14"/>
  <c r="J10315" i="14"/>
  <c r="J10316" i="14"/>
  <c r="J10317" i="14"/>
  <c r="J10318" i="14"/>
  <c r="J10319" i="14"/>
  <c r="J10320" i="14"/>
  <c r="J10321" i="14"/>
  <c r="J10322" i="14"/>
  <c r="J10323" i="14"/>
  <c r="J10324" i="14"/>
  <c r="J10325" i="14"/>
  <c r="J10326" i="14"/>
  <c r="J10327" i="14"/>
  <c r="J10328" i="14"/>
  <c r="J10329" i="14"/>
  <c r="J10330" i="14"/>
  <c r="J10331" i="14"/>
  <c r="J10332" i="14"/>
  <c r="J10333" i="14"/>
  <c r="J10334" i="14"/>
  <c r="J10335" i="14"/>
  <c r="J10336" i="14"/>
  <c r="J10337" i="14"/>
  <c r="J10338" i="14"/>
  <c r="J10339" i="14"/>
  <c r="J10340" i="14"/>
  <c r="J10341" i="14"/>
  <c r="J10342" i="14"/>
  <c r="J10343" i="14"/>
  <c r="J10344" i="14"/>
  <c r="J10345" i="14"/>
  <c r="J10346" i="14"/>
  <c r="J10347" i="14"/>
  <c r="J10348" i="14"/>
  <c r="J10349" i="14"/>
  <c r="J10350" i="14"/>
  <c r="J10351" i="14"/>
  <c r="J10352" i="14"/>
  <c r="J10353" i="14"/>
  <c r="J10354" i="14"/>
  <c r="J10355" i="14"/>
  <c r="J10356" i="14"/>
  <c r="J10357" i="14"/>
  <c r="J10358" i="14"/>
  <c r="J10359" i="14"/>
  <c r="J10360" i="14"/>
  <c r="J10361" i="14"/>
  <c r="J10362" i="14"/>
  <c r="J10363" i="14"/>
  <c r="J10364" i="14"/>
  <c r="J10365" i="14"/>
  <c r="J10366" i="14"/>
  <c r="J10367" i="14"/>
  <c r="J10368" i="14"/>
  <c r="J10369" i="14"/>
  <c r="J10370" i="14"/>
  <c r="J10371" i="14"/>
  <c r="J10372" i="14"/>
  <c r="J10373" i="14"/>
  <c r="J10374" i="14"/>
  <c r="J10375" i="14"/>
  <c r="J10376" i="14"/>
  <c r="J10377" i="14"/>
  <c r="J10378" i="14"/>
  <c r="J10379" i="14"/>
  <c r="J10380" i="14"/>
  <c r="J10381" i="14"/>
  <c r="J10382" i="14"/>
  <c r="J10383" i="14"/>
  <c r="J10384" i="14"/>
  <c r="J10385" i="14"/>
  <c r="J10386" i="14"/>
  <c r="J10387" i="14"/>
  <c r="J10388" i="14"/>
  <c r="J10389" i="14"/>
  <c r="J10390" i="14"/>
  <c r="J10391" i="14"/>
  <c r="J10392" i="14"/>
  <c r="J10393" i="14"/>
  <c r="J10394" i="14"/>
  <c r="J10395" i="14"/>
  <c r="J10396" i="14"/>
  <c r="J10397" i="14"/>
  <c r="J10398" i="14"/>
  <c r="J10399" i="14"/>
  <c r="J10400" i="14"/>
  <c r="J10401" i="14"/>
  <c r="J10402" i="14"/>
  <c r="J10403" i="14"/>
  <c r="J10404" i="14"/>
  <c r="J10405" i="14"/>
  <c r="J10406" i="14"/>
  <c r="J10407" i="14"/>
  <c r="J10408" i="14"/>
  <c r="J10409" i="14"/>
  <c r="J10410" i="14"/>
  <c r="J10411" i="14"/>
  <c r="J10412" i="14"/>
  <c r="J10413" i="14"/>
  <c r="J10414" i="14"/>
  <c r="J10415" i="14"/>
  <c r="J10416" i="14"/>
  <c r="J10417" i="14"/>
  <c r="J10418" i="14"/>
  <c r="J10419" i="14"/>
  <c r="J10420" i="14"/>
  <c r="J10421" i="14"/>
  <c r="J10422" i="14"/>
  <c r="J10423" i="14"/>
  <c r="J10424" i="14"/>
  <c r="J10425" i="14"/>
  <c r="J10426" i="14"/>
  <c r="J10427" i="14"/>
  <c r="J10428" i="14"/>
  <c r="J10429" i="14"/>
  <c r="J10430" i="14"/>
  <c r="J10431" i="14"/>
  <c r="J10432" i="14"/>
  <c r="J10433" i="14"/>
  <c r="J10434" i="14"/>
  <c r="J10435" i="14"/>
  <c r="J10436" i="14"/>
  <c r="J10437" i="14"/>
  <c r="J10438" i="14"/>
  <c r="J10439" i="14"/>
  <c r="J10440" i="14"/>
  <c r="J10441" i="14"/>
  <c r="J10442" i="14"/>
  <c r="J10443" i="14"/>
  <c r="J10444" i="14"/>
  <c r="J10445" i="14"/>
  <c r="J10446" i="14"/>
  <c r="J10447" i="14"/>
  <c r="J10448" i="14"/>
  <c r="J10449" i="14"/>
  <c r="J10450" i="14"/>
  <c r="J10451" i="14"/>
  <c r="J10452" i="14"/>
  <c r="J10453" i="14"/>
  <c r="J10454" i="14"/>
  <c r="J10455" i="14"/>
  <c r="J10456" i="14"/>
  <c r="J10457" i="14"/>
  <c r="J10458" i="14"/>
  <c r="J10459" i="14"/>
  <c r="J10460" i="14"/>
  <c r="J10461" i="14"/>
  <c r="J10462" i="14"/>
  <c r="J10463" i="14"/>
  <c r="J10464" i="14"/>
  <c r="J10465" i="14"/>
  <c r="J10466" i="14"/>
  <c r="J10467" i="14"/>
  <c r="J10468" i="14"/>
  <c r="J10469" i="14"/>
  <c r="J10470" i="14"/>
  <c r="J10471" i="14"/>
  <c r="J10472" i="14"/>
  <c r="J10473" i="14"/>
  <c r="J10474" i="14"/>
  <c r="J10475" i="14"/>
  <c r="J10476" i="14"/>
  <c r="J10477" i="14"/>
  <c r="J10478" i="14"/>
  <c r="J10479" i="14"/>
  <c r="J10480" i="14"/>
  <c r="J10481" i="14"/>
  <c r="J10482" i="14"/>
  <c r="J10483" i="14"/>
  <c r="J10484" i="14"/>
  <c r="J10485" i="14"/>
  <c r="J10486" i="14"/>
  <c r="J10487" i="14"/>
  <c r="J10488" i="14"/>
  <c r="J10489" i="14"/>
  <c r="J10490" i="14"/>
  <c r="J10491" i="14"/>
  <c r="J10492" i="14"/>
  <c r="J10493" i="14"/>
  <c r="J10494" i="14"/>
  <c r="J10495" i="14"/>
  <c r="J10496" i="14"/>
  <c r="J10497" i="14"/>
  <c r="J10498" i="14"/>
  <c r="J10499" i="14"/>
  <c r="J10500" i="14"/>
  <c r="J10501" i="14"/>
  <c r="J10502" i="14"/>
  <c r="J10503" i="14"/>
  <c r="J10504" i="14"/>
  <c r="J10505" i="14"/>
  <c r="J10506" i="14"/>
  <c r="J10507" i="14"/>
  <c r="J10508" i="14"/>
  <c r="J10509" i="14"/>
  <c r="J10510" i="14"/>
  <c r="J10511" i="14"/>
  <c r="J10512" i="14"/>
  <c r="J10513" i="14"/>
  <c r="J10514" i="14"/>
  <c r="J10515" i="14"/>
  <c r="J10516" i="14"/>
  <c r="J10517" i="14"/>
  <c r="J10518" i="14"/>
  <c r="J10519" i="14"/>
  <c r="J10520" i="14"/>
  <c r="J10521" i="14"/>
  <c r="J10522" i="14"/>
  <c r="J10523" i="14"/>
  <c r="J10524" i="14"/>
  <c r="J10525" i="14"/>
  <c r="J10526" i="14"/>
  <c r="J10527" i="14"/>
  <c r="J10528" i="14"/>
  <c r="J10529" i="14"/>
  <c r="J10530" i="14"/>
  <c r="J10531" i="14"/>
  <c r="J10532" i="14"/>
  <c r="J10533" i="14"/>
  <c r="J10534" i="14"/>
  <c r="J10535" i="14"/>
  <c r="J10536" i="14"/>
  <c r="J10537" i="14"/>
  <c r="J10538" i="14"/>
  <c r="J10539" i="14"/>
  <c r="J10540" i="14"/>
  <c r="J10541" i="14"/>
  <c r="J10542" i="14"/>
  <c r="J10543" i="14"/>
  <c r="J10544" i="14"/>
  <c r="J10545" i="14"/>
  <c r="J10546" i="14"/>
  <c r="J10547" i="14"/>
  <c r="J10548" i="14"/>
  <c r="J10549" i="14"/>
  <c r="J10550" i="14"/>
  <c r="J10551" i="14"/>
  <c r="J10552" i="14"/>
  <c r="J10553" i="14"/>
  <c r="J10554" i="14"/>
  <c r="J10555" i="14"/>
  <c r="J10556" i="14"/>
  <c r="J10557" i="14"/>
  <c r="J10558" i="14"/>
  <c r="J10559" i="14"/>
  <c r="J10560" i="14"/>
  <c r="J10561" i="14"/>
  <c r="J10562" i="14"/>
  <c r="J10563" i="14"/>
  <c r="J10564" i="14"/>
  <c r="J10565" i="14"/>
  <c r="J10566" i="14"/>
  <c r="J10567" i="14"/>
  <c r="J10568" i="14"/>
  <c r="J10569" i="14"/>
  <c r="J10570" i="14"/>
  <c r="J10571" i="14"/>
  <c r="J10572" i="14"/>
  <c r="J10573" i="14"/>
  <c r="J10574" i="14"/>
  <c r="J10575" i="14"/>
  <c r="J10576" i="14"/>
  <c r="J10577" i="14"/>
  <c r="J10578" i="14"/>
  <c r="J10579" i="14"/>
  <c r="J10580" i="14"/>
  <c r="J10581" i="14"/>
  <c r="J10582" i="14"/>
  <c r="J10583" i="14"/>
  <c r="J10584" i="14"/>
  <c r="J10585" i="14"/>
  <c r="J10586" i="14"/>
  <c r="J10587" i="14"/>
  <c r="J10588" i="14"/>
  <c r="J10589" i="14"/>
  <c r="J10590" i="14"/>
  <c r="J10591" i="14"/>
  <c r="J10592" i="14"/>
  <c r="J10593" i="14"/>
  <c r="J10594" i="14"/>
  <c r="J10595" i="14"/>
  <c r="J10596" i="14"/>
  <c r="J10597" i="14"/>
  <c r="J10598" i="14"/>
  <c r="J10599" i="14"/>
  <c r="J10600" i="14"/>
  <c r="J10601" i="14"/>
  <c r="J10602" i="14"/>
  <c r="J10603" i="14"/>
  <c r="J10604" i="14"/>
  <c r="J10605" i="14"/>
  <c r="J10606" i="14"/>
  <c r="J10607" i="14"/>
  <c r="J10608" i="14"/>
  <c r="J10609" i="14"/>
  <c r="J10610" i="14"/>
  <c r="J10611" i="14"/>
  <c r="J10612" i="14"/>
  <c r="J10613" i="14"/>
  <c r="J10614" i="14"/>
  <c r="J10615" i="14"/>
  <c r="J10616" i="14"/>
  <c r="J10617" i="14"/>
  <c r="J10618" i="14"/>
  <c r="J10619" i="14"/>
  <c r="J10620" i="14"/>
  <c r="J10621" i="14"/>
  <c r="J10622" i="14"/>
  <c r="J10623" i="14"/>
  <c r="J10624" i="14"/>
  <c r="J10625" i="14"/>
  <c r="J10626" i="14"/>
  <c r="J10627" i="14"/>
  <c r="J10628" i="14"/>
  <c r="J10629" i="14"/>
  <c r="J10630" i="14"/>
  <c r="J10631" i="14"/>
  <c r="J10632" i="14"/>
  <c r="J10633" i="14"/>
  <c r="J10634" i="14"/>
  <c r="J10635" i="14"/>
  <c r="J10636" i="14"/>
  <c r="J10637" i="14"/>
  <c r="J10638" i="14"/>
  <c r="J10639" i="14"/>
  <c r="J10640" i="14"/>
  <c r="J10641" i="14"/>
  <c r="J10642" i="14"/>
  <c r="J10643" i="14"/>
  <c r="J10644" i="14"/>
  <c r="J10645" i="14"/>
  <c r="J10646" i="14"/>
  <c r="J10647" i="14"/>
  <c r="J10648" i="14"/>
  <c r="J10649" i="14"/>
  <c r="J10650" i="14"/>
  <c r="J10651" i="14"/>
  <c r="J10652" i="14"/>
  <c r="J10653" i="14"/>
  <c r="J10654" i="14"/>
  <c r="J10655" i="14"/>
  <c r="J10656" i="14"/>
  <c r="J10657" i="14"/>
  <c r="J10658" i="14"/>
  <c r="J10659" i="14"/>
  <c r="J10660" i="14"/>
  <c r="J10661" i="14"/>
  <c r="J10662" i="14"/>
  <c r="J10663" i="14"/>
  <c r="J10664" i="14"/>
  <c r="J10665" i="14"/>
  <c r="J10666" i="14"/>
  <c r="J10667" i="14"/>
  <c r="J10668" i="14"/>
  <c r="J10669" i="14"/>
  <c r="J10670" i="14"/>
  <c r="J10671" i="14"/>
  <c r="J10672" i="14"/>
  <c r="J10673" i="14"/>
  <c r="J10674" i="14"/>
  <c r="J10675" i="14"/>
  <c r="J10676" i="14"/>
  <c r="J10677" i="14"/>
  <c r="J10678" i="14"/>
  <c r="J10679" i="14"/>
  <c r="J10680" i="14"/>
  <c r="J10681" i="14"/>
  <c r="J10682" i="14"/>
  <c r="J10683" i="14"/>
  <c r="J10684" i="14"/>
  <c r="J10685" i="14"/>
  <c r="J10686" i="14"/>
  <c r="J10687" i="14"/>
  <c r="J10688" i="14"/>
  <c r="J10689" i="14"/>
  <c r="J10690" i="14"/>
  <c r="J10691" i="14"/>
  <c r="J10692" i="14"/>
  <c r="J10693" i="14"/>
  <c r="J10694" i="14"/>
  <c r="J10695" i="14"/>
  <c r="J10696" i="14"/>
  <c r="J10697" i="14"/>
  <c r="J10698" i="14"/>
  <c r="J10699" i="14"/>
  <c r="J10700" i="14"/>
  <c r="J10701" i="14"/>
  <c r="J10702" i="14"/>
  <c r="J10703" i="14"/>
  <c r="J10704" i="14"/>
  <c r="J10705" i="14"/>
  <c r="J10706" i="14"/>
  <c r="J10707" i="14"/>
  <c r="J10708" i="14"/>
  <c r="J10709" i="14"/>
  <c r="J10710" i="14"/>
  <c r="J10711" i="14"/>
  <c r="J10712" i="14"/>
  <c r="J10713" i="14"/>
  <c r="J10714" i="14"/>
  <c r="J10715" i="14"/>
  <c r="J10716" i="14"/>
  <c r="J10717" i="14"/>
  <c r="J10718" i="14"/>
  <c r="J10719" i="14"/>
  <c r="J10720" i="14"/>
  <c r="J10721" i="14"/>
  <c r="J10722" i="14"/>
  <c r="J10723" i="14"/>
  <c r="J10724" i="14"/>
  <c r="J10725" i="14"/>
  <c r="J10726" i="14"/>
  <c r="J10727" i="14"/>
  <c r="J10728" i="14"/>
  <c r="J10729" i="14"/>
  <c r="J10730" i="14"/>
  <c r="J10731" i="14"/>
  <c r="J10732" i="14"/>
  <c r="J10733" i="14"/>
  <c r="J10734" i="14"/>
  <c r="J10735" i="14"/>
  <c r="J10736" i="14"/>
  <c r="J10737" i="14"/>
  <c r="J10738" i="14"/>
  <c r="J10739" i="14"/>
  <c r="J10740" i="14"/>
  <c r="J10741" i="14"/>
  <c r="J10742" i="14"/>
  <c r="J10743" i="14"/>
  <c r="J10744" i="14"/>
  <c r="J10745" i="14"/>
  <c r="J10746" i="14"/>
  <c r="J10747" i="14"/>
  <c r="J10748" i="14"/>
  <c r="J10749" i="14"/>
  <c r="J10750" i="14"/>
  <c r="J10751" i="14"/>
  <c r="J10752" i="14"/>
  <c r="J10753" i="14"/>
  <c r="J10754" i="14"/>
  <c r="J10755" i="14"/>
  <c r="J10756" i="14"/>
  <c r="J10757" i="14"/>
  <c r="J10758" i="14"/>
  <c r="J10759" i="14"/>
  <c r="J10760" i="14"/>
  <c r="J10761" i="14"/>
  <c r="J10762" i="14"/>
  <c r="J10763" i="14"/>
  <c r="J10764" i="14"/>
  <c r="J10765" i="14"/>
  <c r="J10766" i="14"/>
  <c r="J10767" i="14"/>
  <c r="J10768" i="14"/>
  <c r="J10769" i="14"/>
  <c r="J10770" i="14"/>
  <c r="J10771" i="14"/>
  <c r="J10772" i="14"/>
  <c r="J10773" i="14"/>
  <c r="J10774" i="14"/>
  <c r="J10775" i="14"/>
  <c r="J10776" i="14"/>
  <c r="J10777" i="14"/>
  <c r="J10778" i="14"/>
  <c r="J10779" i="14"/>
  <c r="J10780" i="14"/>
  <c r="J10781" i="14"/>
  <c r="J10782" i="14"/>
  <c r="J10783" i="14"/>
  <c r="J10784" i="14"/>
  <c r="J10785" i="14"/>
  <c r="J10786" i="14"/>
  <c r="J10787" i="14"/>
  <c r="J10788" i="14"/>
  <c r="J10789" i="14"/>
  <c r="J10790" i="14"/>
  <c r="J10791" i="14"/>
  <c r="J10792" i="14"/>
  <c r="J10793" i="14"/>
  <c r="J10794" i="14"/>
  <c r="J10795" i="14"/>
  <c r="J10796" i="14"/>
  <c r="J10797" i="14"/>
  <c r="J10798" i="14"/>
  <c r="J10799" i="14"/>
  <c r="J10800" i="14"/>
  <c r="J10801" i="14"/>
  <c r="J10802" i="14"/>
  <c r="J10803" i="14"/>
  <c r="J10804" i="14"/>
  <c r="J10805" i="14"/>
  <c r="J10806" i="14"/>
  <c r="J10807" i="14"/>
  <c r="J10808" i="14"/>
  <c r="J10809" i="14"/>
  <c r="J10810" i="14"/>
  <c r="J10811" i="14"/>
  <c r="J10812" i="14"/>
  <c r="J10813" i="14"/>
  <c r="J10814" i="14"/>
  <c r="J10815" i="14"/>
  <c r="J10816" i="14"/>
  <c r="J10817" i="14"/>
  <c r="J10818" i="14"/>
  <c r="J10819" i="14"/>
  <c r="J10820" i="14"/>
  <c r="J10821" i="14"/>
  <c r="J10822" i="14"/>
  <c r="J10823" i="14"/>
  <c r="J10824" i="14"/>
  <c r="J10825" i="14"/>
  <c r="J10826" i="14"/>
  <c r="J10827" i="14"/>
  <c r="J10828" i="14"/>
  <c r="J10829" i="14"/>
  <c r="J10830" i="14"/>
  <c r="J10831" i="14"/>
  <c r="J10832" i="14"/>
  <c r="J10833" i="14"/>
  <c r="J10834" i="14"/>
  <c r="J10835" i="14"/>
  <c r="J10836" i="14"/>
  <c r="J10837" i="14"/>
  <c r="J10838" i="14"/>
  <c r="J10839" i="14"/>
  <c r="J10840" i="14"/>
  <c r="J10841" i="14"/>
  <c r="J10842" i="14"/>
  <c r="J10843" i="14"/>
  <c r="J10844" i="14"/>
  <c r="J10845" i="14"/>
  <c r="J10846" i="14"/>
  <c r="J10847" i="14"/>
  <c r="J10848" i="14"/>
  <c r="J10849" i="14"/>
  <c r="J10850" i="14"/>
  <c r="J10851" i="14"/>
  <c r="J10852" i="14"/>
  <c r="J10853" i="14"/>
  <c r="J10854" i="14"/>
  <c r="J10855" i="14"/>
  <c r="J10856" i="14"/>
  <c r="J10857" i="14"/>
  <c r="J10858" i="14"/>
  <c r="J10859" i="14"/>
  <c r="J10860" i="14"/>
  <c r="J10861" i="14"/>
  <c r="J10862" i="14"/>
  <c r="J10863" i="14"/>
  <c r="J10864" i="14"/>
  <c r="J10865" i="14"/>
  <c r="J10866" i="14"/>
  <c r="J10867" i="14"/>
  <c r="J10868" i="14"/>
  <c r="J10869" i="14"/>
  <c r="J10870" i="14"/>
  <c r="J10871" i="14"/>
  <c r="J10872" i="14"/>
  <c r="J10873" i="14"/>
  <c r="J10874" i="14"/>
  <c r="J10875" i="14"/>
  <c r="J10876" i="14"/>
  <c r="J10877" i="14"/>
  <c r="J10878" i="14"/>
  <c r="J10879" i="14"/>
  <c r="J10880" i="14"/>
  <c r="J10881" i="14"/>
  <c r="J10882" i="14"/>
  <c r="J10883" i="14"/>
  <c r="J10884" i="14"/>
  <c r="J10885" i="14"/>
  <c r="J10886" i="14"/>
  <c r="J10887" i="14"/>
  <c r="J10888" i="14"/>
  <c r="J10889" i="14"/>
  <c r="J10890" i="14"/>
  <c r="J10891" i="14"/>
  <c r="J10892" i="14"/>
  <c r="J10893" i="14"/>
  <c r="J10894" i="14"/>
  <c r="J10895" i="14"/>
  <c r="J10896" i="14"/>
  <c r="J10897" i="14"/>
  <c r="J10898" i="14"/>
  <c r="J10899" i="14"/>
  <c r="J10900" i="14"/>
  <c r="J10901" i="14"/>
  <c r="J10902" i="14"/>
  <c r="J10903" i="14"/>
  <c r="J10904" i="14"/>
  <c r="J10905" i="14"/>
  <c r="J10906" i="14"/>
  <c r="J10907" i="14"/>
  <c r="J10908" i="14"/>
  <c r="J10909" i="14"/>
  <c r="J10910" i="14"/>
  <c r="J10911" i="14"/>
  <c r="J10912" i="14"/>
  <c r="J10913" i="14"/>
  <c r="J10914" i="14"/>
  <c r="J10915" i="14"/>
  <c r="J10916" i="14"/>
  <c r="J10917" i="14"/>
  <c r="J10918" i="14"/>
  <c r="J10919" i="14"/>
  <c r="J10920" i="14"/>
  <c r="J10921" i="14"/>
  <c r="J10922" i="14"/>
  <c r="J10923" i="14"/>
  <c r="J10924" i="14"/>
  <c r="J10925" i="14"/>
  <c r="J10926" i="14"/>
  <c r="J10927" i="14"/>
  <c r="J10928" i="14"/>
  <c r="J10929" i="14"/>
  <c r="J10930" i="14"/>
  <c r="J10931" i="14"/>
  <c r="J10932" i="14"/>
  <c r="J10933" i="14"/>
  <c r="J10934" i="14"/>
  <c r="J10935" i="14"/>
  <c r="J10936" i="14"/>
  <c r="J10937" i="14"/>
  <c r="J10938" i="14"/>
  <c r="J10939" i="14"/>
  <c r="J10940" i="14"/>
  <c r="J10941" i="14"/>
  <c r="J10942" i="14"/>
  <c r="J10943" i="14"/>
  <c r="J10944" i="14"/>
  <c r="J10945" i="14"/>
  <c r="J10946" i="14"/>
  <c r="J10947" i="14"/>
  <c r="J10948" i="14"/>
  <c r="J10949" i="14"/>
  <c r="J10950" i="14"/>
  <c r="J10951" i="14"/>
  <c r="J10952" i="14"/>
  <c r="J10953" i="14"/>
  <c r="J10954" i="14"/>
  <c r="J10955" i="14"/>
  <c r="J10956" i="14"/>
  <c r="J10957" i="14"/>
  <c r="J10958" i="14"/>
  <c r="J10959" i="14"/>
  <c r="J10960" i="14"/>
  <c r="J10961" i="14"/>
  <c r="J10962" i="14"/>
  <c r="J10963" i="14"/>
  <c r="J10964" i="14"/>
  <c r="J10965" i="14"/>
  <c r="J10966" i="14"/>
  <c r="J10967" i="14"/>
  <c r="J10968" i="14"/>
  <c r="J10969" i="14"/>
  <c r="J10970" i="14"/>
  <c r="J10971" i="14"/>
  <c r="J10972" i="14"/>
  <c r="J10973" i="14"/>
  <c r="J10974" i="14"/>
  <c r="J10975" i="14"/>
  <c r="J10976" i="14"/>
  <c r="J10977" i="14"/>
  <c r="J10978" i="14"/>
  <c r="J10979" i="14"/>
  <c r="J10980" i="14"/>
  <c r="J10981" i="14"/>
  <c r="J10982" i="14"/>
  <c r="J10983" i="14"/>
  <c r="J10984" i="14"/>
  <c r="J10985" i="14"/>
  <c r="J10986" i="14"/>
  <c r="J10987" i="14"/>
  <c r="J10988" i="14"/>
  <c r="J10989" i="14"/>
  <c r="J10990" i="14"/>
  <c r="J10991" i="14"/>
  <c r="J10992" i="14"/>
  <c r="J10993" i="14"/>
  <c r="J10994" i="14"/>
  <c r="J10995" i="14"/>
  <c r="J10996" i="14"/>
  <c r="J10997" i="14"/>
  <c r="J10998" i="14"/>
  <c r="J10999" i="14"/>
  <c r="J11000" i="14"/>
  <c r="J11001" i="14"/>
  <c r="J11002" i="14"/>
  <c r="J11003" i="14"/>
  <c r="J11004" i="14"/>
  <c r="J11005" i="14"/>
  <c r="J11006" i="14"/>
  <c r="J11007" i="14"/>
  <c r="J11008" i="14"/>
  <c r="J11009" i="14"/>
  <c r="J11010" i="14"/>
  <c r="J11011" i="14"/>
  <c r="J11012" i="14"/>
  <c r="J11013" i="14"/>
  <c r="J11014" i="14"/>
  <c r="J11015" i="14"/>
  <c r="J11016" i="14"/>
  <c r="J11017" i="14"/>
  <c r="J11018" i="14"/>
  <c r="J11019" i="14"/>
  <c r="J11020" i="14"/>
  <c r="J11021" i="14"/>
  <c r="J11022" i="14"/>
  <c r="J11023" i="14"/>
  <c r="J11024" i="14"/>
  <c r="J11025" i="14"/>
  <c r="J11026" i="14"/>
  <c r="J11027" i="14"/>
  <c r="J11028" i="14"/>
  <c r="J11029" i="14"/>
  <c r="J11030" i="14"/>
  <c r="J11031" i="14"/>
  <c r="J11032" i="14"/>
  <c r="J11033" i="14"/>
  <c r="J11034" i="14"/>
  <c r="J11035" i="14"/>
  <c r="J11036" i="14"/>
  <c r="J11037" i="14"/>
  <c r="J11038" i="14"/>
  <c r="J11039" i="14"/>
  <c r="J11040" i="14"/>
  <c r="J11041" i="14"/>
  <c r="J11042" i="14"/>
  <c r="J11043" i="14"/>
  <c r="J11044" i="14"/>
  <c r="J11045" i="14"/>
  <c r="J11046" i="14"/>
  <c r="J11047" i="14"/>
  <c r="J11048" i="14"/>
  <c r="J11049" i="14"/>
  <c r="J11050" i="14"/>
  <c r="J11051" i="14"/>
  <c r="J11052" i="14"/>
  <c r="J11053" i="14"/>
  <c r="J11054" i="14"/>
  <c r="J11055" i="14"/>
  <c r="J11056" i="14"/>
  <c r="J11057" i="14"/>
  <c r="J11058" i="14"/>
  <c r="J11059" i="14"/>
  <c r="J11060" i="14"/>
  <c r="J11061" i="14"/>
  <c r="J11062" i="14"/>
  <c r="J11063" i="14"/>
  <c r="J11064" i="14"/>
  <c r="J11065" i="14"/>
  <c r="J11066" i="14"/>
  <c r="J11067" i="14"/>
  <c r="J11068" i="14"/>
  <c r="J11069" i="14"/>
  <c r="J11070" i="14"/>
  <c r="J11071" i="14"/>
  <c r="J11072" i="14"/>
  <c r="J11073" i="14"/>
  <c r="J11074" i="14"/>
  <c r="J11075" i="14"/>
  <c r="J11076" i="14"/>
  <c r="J11077" i="14"/>
  <c r="J11078" i="14"/>
  <c r="J11079" i="14"/>
  <c r="J11080" i="14"/>
  <c r="J11081" i="14"/>
  <c r="J11082" i="14"/>
  <c r="J11083" i="14"/>
  <c r="J11084" i="14"/>
  <c r="J11085" i="14"/>
  <c r="J11086" i="14"/>
  <c r="J11087" i="14"/>
  <c r="J11088" i="14"/>
  <c r="J11089" i="14"/>
  <c r="J11090" i="14"/>
  <c r="J11091" i="14"/>
  <c r="J11092" i="14"/>
  <c r="J11093" i="14"/>
  <c r="J11094" i="14"/>
  <c r="J11095" i="14"/>
  <c r="J11096" i="14"/>
  <c r="J11097" i="14"/>
  <c r="J11098" i="14"/>
  <c r="J11099" i="14"/>
  <c r="J11100" i="14"/>
  <c r="J11101" i="14"/>
  <c r="J11102" i="14"/>
  <c r="J11103" i="14"/>
  <c r="J11104" i="14"/>
  <c r="J11105" i="14"/>
  <c r="J11106" i="14"/>
  <c r="J11107" i="14"/>
  <c r="J11108" i="14"/>
  <c r="J11109" i="14"/>
  <c r="J11110" i="14"/>
  <c r="J11111" i="14"/>
  <c r="J11112" i="14"/>
  <c r="J11113" i="14"/>
  <c r="J11114" i="14"/>
  <c r="J11115" i="14"/>
  <c r="J11116" i="14"/>
  <c r="J11117" i="14"/>
  <c r="J11118" i="14"/>
  <c r="J11119" i="14"/>
  <c r="J11120" i="14"/>
  <c r="J11121" i="14"/>
  <c r="J11122" i="14"/>
  <c r="J11123" i="14"/>
  <c r="J11124" i="14"/>
  <c r="J11125" i="14"/>
  <c r="J11126" i="14"/>
  <c r="J11127" i="14"/>
  <c r="J11128" i="14"/>
  <c r="J11129" i="14"/>
  <c r="J11130" i="14"/>
  <c r="J11131" i="14"/>
  <c r="J11132" i="14"/>
  <c r="J11133" i="14"/>
  <c r="J11134" i="14"/>
  <c r="J11135" i="14"/>
  <c r="J11136" i="14"/>
  <c r="J11137" i="14"/>
  <c r="J11138" i="14"/>
  <c r="J11139" i="14"/>
  <c r="J11140" i="14"/>
  <c r="J11141" i="14"/>
  <c r="J11142" i="14"/>
  <c r="J11143" i="14"/>
  <c r="J11144" i="14"/>
  <c r="J11145" i="14"/>
  <c r="J11146" i="14"/>
  <c r="J11147" i="14"/>
  <c r="J11148" i="14"/>
  <c r="J11149" i="14"/>
  <c r="J11150" i="14"/>
  <c r="J11151" i="14"/>
  <c r="J11152" i="14"/>
  <c r="J11153" i="14"/>
  <c r="J11154" i="14"/>
  <c r="J11155" i="14"/>
  <c r="J11156" i="14"/>
  <c r="J11157" i="14"/>
  <c r="J11158" i="14"/>
  <c r="J11159" i="14"/>
  <c r="J11160" i="14"/>
  <c r="J11161" i="14"/>
  <c r="J11162" i="14"/>
  <c r="J11163" i="14"/>
  <c r="J11164" i="14"/>
  <c r="J11165" i="14"/>
  <c r="J11166" i="14"/>
  <c r="J11167" i="14"/>
  <c r="J11168" i="14"/>
  <c r="J11169" i="14"/>
  <c r="J11170" i="14"/>
  <c r="J11171" i="14"/>
  <c r="J11172" i="14"/>
  <c r="J11173" i="14"/>
  <c r="J11174" i="14"/>
  <c r="J11175" i="14"/>
  <c r="J11176" i="14"/>
  <c r="J11177" i="14"/>
  <c r="J11178" i="14"/>
  <c r="J11179" i="14"/>
  <c r="J11180" i="14"/>
  <c r="J11181" i="14"/>
  <c r="J11182" i="14"/>
  <c r="J11183" i="14"/>
  <c r="J11184" i="14"/>
  <c r="J11185" i="14"/>
  <c r="J11186" i="14"/>
  <c r="J11187" i="14"/>
  <c r="J11188" i="14"/>
  <c r="J11189" i="14"/>
  <c r="J11190" i="14"/>
  <c r="J11191" i="14"/>
  <c r="J11192" i="14"/>
  <c r="J11193" i="14"/>
  <c r="J11194" i="14"/>
  <c r="J11195" i="14"/>
  <c r="J11196" i="14"/>
  <c r="J11197" i="14"/>
  <c r="J11198" i="14"/>
  <c r="J11199" i="14"/>
  <c r="J11200" i="14"/>
  <c r="J11201" i="14"/>
  <c r="J11202" i="14"/>
  <c r="J11203" i="14"/>
  <c r="J11204" i="14"/>
  <c r="J11205" i="14"/>
  <c r="J11206" i="14"/>
  <c r="J11207" i="14"/>
  <c r="J11208" i="14"/>
  <c r="J11209" i="14"/>
  <c r="J11210" i="14"/>
  <c r="J11211" i="14"/>
  <c r="J11212" i="14"/>
  <c r="J11213" i="14"/>
  <c r="J11214" i="14"/>
  <c r="J11215" i="14"/>
  <c r="J11216" i="14"/>
  <c r="J11217" i="14"/>
  <c r="J11218" i="14"/>
  <c r="J11219" i="14"/>
  <c r="J11220" i="14"/>
  <c r="J11221" i="14"/>
  <c r="J11222" i="14"/>
  <c r="J11223" i="14"/>
  <c r="J11224" i="14"/>
  <c r="J11225" i="14"/>
  <c r="J11226" i="14"/>
  <c r="J11227" i="14"/>
  <c r="J11228" i="14"/>
  <c r="J11229" i="14"/>
  <c r="J11230" i="14"/>
  <c r="J11231" i="14"/>
  <c r="J11232" i="14"/>
  <c r="J11233" i="14"/>
  <c r="J11234" i="14"/>
  <c r="J11235" i="14"/>
  <c r="J11236" i="14"/>
  <c r="J11237" i="14"/>
  <c r="J11238" i="14"/>
  <c r="J11239" i="14"/>
  <c r="J11240" i="14"/>
  <c r="J11241" i="14"/>
  <c r="J11242" i="14"/>
  <c r="J11243" i="14"/>
  <c r="J11244" i="14"/>
  <c r="J11245" i="14"/>
  <c r="J11246" i="14"/>
  <c r="J11247" i="14"/>
  <c r="J11248" i="14"/>
  <c r="J11249" i="14"/>
  <c r="J11250" i="14"/>
  <c r="J11251" i="14"/>
  <c r="J11252" i="14"/>
  <c r="J11253" i="14"/>
  <c r="J11254" i="14"/>
  <c r="J11255" i="14"/>
  <c r="J11256" i="14"/>
  <c r="J11257" i="14"/>
  <c r="J11258" i="14"/>
  <c r="J11259" i="14"/>
  <c r="J11260" i="14"/>
  <c r="J11261" i="14"/>
  <c r="J11262" i="14"/>
  <c r="J11263" i="14"/>
  <c r="J11264" i="14"/>
  <c r="J11265" i="14"/>
  <c r="J11266" i="14"/>
  <c r="J11267" i="14"/>
  <c r="J11268" i="14"/>
  <c r="J11269" i="14"/>
  <c r="J11270" i="14"/>
  <c r="J11271" i="14"/>
  <c r="J11272" i="14"/>
  <c r="J11273" i="14"/>
  <c r="J11274" i="14"/>
  <c r="J11275" i="14"/>
  <c r="J11276" i="14"/>
  <c r="J11277" i="14"/>
  <c r="J11278" i="14"/>
  <c r="J11279" i="14"/>
  <c r="J11280" i="14"/>
  <c r="J11281" i="14"/>
  <c r="J11282" i="14"/>
  <c r="J11283" i="14"/>
  <c r="J11284" i="14"/>
  <c r="J11285" i="14"/>
  <c r="J11286" i="14"/>
  <c r="J11287" i="14"/>
  <c r="J11288" i="14"/>
  <c r="J11289" i="14"/>
  <c r="J11290" i="14"/>
  <c r="J11291" i="14"/>
  <c r="J11292" i="14"/>
  <c r="J11293" i="14"/>
  <c r="J11294" i="14"/>
  <c r="J11295" i="14"/>
  <c r="J11296" i="14"/>
  <c r="J11297" i="14"/>
  <c r="J11298" i="14"/>
  <c r="J11299" i="14"/>
  <c r="J11300" i="14"/>
  <c r="J11301" i="14"/>
  <c r="J11302" i="14"/>
  <c r="J11303" i="14"/>
  <c r="J11304" i="14"/>
  <c r="J11305" i="14"/>
  <c r="J11306" i="14"/>
  <c r="J11307" i="14"/>
  <c r="J11308" i="14"/>
  <c r="J11309" i="14"/>
  <c r="J11310" i="14"/>
  <c r="J11311" i="14"/>
  <c r="J11312" i="14"/>
  <c r="J11313" i="14"/>
  <c r="J11314" i="14"/>
  <c r="J11315" i="14"/>
  <c r="J11316" i="14"/>
  <c r="J11317" i="14"/>
  <c r="J11318" i="14"/>
  <c r="J11319" i="14"/>
  <c r="J11320" i="14"/>
  <c r="J11321" i="14"/>
  <c r="J11322" i="14"/>
  <c r="J11323" i="14"/>
  <c r="J11324" i="14"/>
  <c r="J11325" i="14"/>
  <c r="J11326" i="14"/>
  <c r="J11327" i="14"/>
  <c r="J11328" i="14"/>
  <c r="J11329" i="14"/>
  <c r="J11330" i="14"/>
  <c r="J11331" i="14"/>
  <c r="J11332" i="14"/>
  <c r="J11333" i="14"/>
  <c r="J11334" i="14"/>
  <c r="J11335" i="14"/>
  <c r="J11336" i="14"/>
  <c r="J11337" i="14"/>
  <c r="J11338" i="14"/>
  <c r="J11339" i="14"/>
  <c r="J11340" i="14"/>
  <c r="J11341" i="14"/>
  <c r="J11342" i="14"/>
  <c r="J11343" i="14"/>
  <c r="J11344" i="14"/>
  <c r="J11345" i="14"/>
  <c r="J11346" i="14"/>
  <c r="J11347" i="14"/>
  <c r="J11348" i="14"/>
  <c r="J11349" i="14"/>
  <c r="J11350" i="14"/>
  <c r="J11351" i="14"/>
  <c r="J11352" i="14"/>
  <c r="J11353" i="14"/>
  <c r="J11354" i="14"/>
  <c r="J11355" i="14"/>
  <c r="J11356" i="14"/>
  <c r="J11357" i="14"/>
  <c r="J11358" i="14"/>
  <c r="J11359" i="14"/>
  <c r="J11360" i="14"/>
  <c r="J11361" i="14"/>
  <c r="J11362" i="14"/>
  <c r="J11363" i="14"/>
  <c r="J11364" i="14"/>
  <c r="J11365" i="14"/>
  <c r="J11366" i="14"/>
  <c r="J11367" i="14"/>
  <c r="J11368" i="14"/>
  <c r="J11369" i="14"/>
  <c r="J11370" i="14"/>
  <c r="J11371" i="14"/>
  <c r="J11372" i="14"/>
  <c r="J11373" i="14"/>
  <c r="J11374" i="14"/>
  <c r="J11375" i="14"/>
  <c r="J11376" i="14"/>
  <c r="J11377" i="14"/>
  <c r="J11378" i="14"/>
  <c r="J11379" i="14"/>
  <c r="J11380" i="14"/>
  <c r="J11381" i="14"/>
  <c r="J11382" i="14"/>
  <c r="J11383" i="14"/>
  <c r="J11384" i="14"/>
  <c r="J11385" i="14"/>
  <c r="J11386" i="14"/>
  <c r="J11387" i="14"/>
  <c r="J11388" i="14"/>
  <c r="J11389" i="14"/>
  <c r="J11390" i="14"/>
  <c r="J11391" i="14"/>
  <c r="J11392" i="14"/>
  <c r="J11393" i="14"/>
  <c r="J11394" i="14"/>
  <c r="J11395" i="14"/>
  <c r="J11396" i="14"/>
  <c r="J11397" i="14"/>
  <c r="J11398" i="14"/>
  <c r="J11399" i="14"/>
  <c r="J11400" i="14"/>
  <c r="J11401" i="14"/>
  <c r="J11402" i="14"/>
  <c r="J11403" i="14"/>
  <c r="J11404" i="14"/>
  <c r="J11405" i="14"/>
  <c r="J11406" i="14"/>
  <c r="J11407" i="14"/>
  <c r="J11408" i="14"/>
  <c r="J11409" i="14"/>
  <c r="J11410" i="14"/>
  <c r="J11411" i="14"/>
  <c r="J11412" i="14"/>
  <c r="J11413" i="14"/>
  <c r="J11414" i="14"/>
  <c r="J11415" i="14"/>
  <c r="J11416" i="14"/>
  <c r="J11417" i="14"/>
  <c r="J11418" i="14"/>
  <c r="J11419" i="14"/>
  <c r="J11420" i="14"/>
  <c r="J11421" i="14"/>
  <c r="J11422" i="14"/>
  <c r="J11423" i="14"/>
  <c r="J11424" i="14"/>
  <c r="J11425" i="14"/>
  <c r="J11426" i="14"/>
  <c r="J11427" i="14"/>
  <c r="J11428" i="14"/>
  <c r="J11429" i="14"/>
  <c r="J11430" i="14"/>
  <c r="J11431" i="14"/>
  <c r="J11432" i="14"/>
  <c r="J11433" i="14"/>
  <c r="J11434" i="14"/>
  <c r="J11435" i="14"/>
  <c r="J11436" i="14"/>
  <c r="J11437" i="14"/>
  <c r="J11438" i="14"/>
  <c r="J11439" i="14"/>
  <c r="J11440" i="14"/>
  <c r="J11441" i="14"/>
  <c r="J11442" i="14"/>
  <c r="J11443" i="14"/>
  <c r="J11444" i="14"/>
  <c r="J11445" i="14"/>
  <c r="J11446" i="14"/>
  <c r="J11447" i="14"/>
  <c r="J11448" i="14"/>
  <c r="J11449" i="14"/>
  <c r="J11450" i="14"/>
  <c r="J11451" i="14"/>
  <c r="J11452" i="14"/>
  <c r="J11453" i="14"/>
  <c r="J11454" i="14"/>
  <c r="J11455" i="14"/>
  <c r="J11456" i="14"/>
  <c r="J11457" i="14"/>
  <c r="J11458" i="14"/>
  <c r="J11459" i="14"/>
  <c r="J11460" i="14"/>
  <c r="J11461" i="14"/>
  <c r="J11462" i="14"/>
  <c r="J11463" i="14"/>
  <c r="J11464" i="14"/>
  <c r="J11465" i="14"/>
  <c r="J11466" i="14"/>
  <c r="J11467" i="14"/>
  <c r="J11468" i="14"/>
  <c r="J11469" i="14"/>
  <c r="J11470" i="14"/>
  <c r="J11471" i="14"/>
  <c r="J11472" i="14"/>
  <c r="J11473" i="14"/>
  <c r="J11474" i="14"/>
  <c r="J11475" i="14"/>
  <c r="J11476" i="14"/>
  <c r="J11477" i="14"/>
  <c r="J11478" i="14"/>
  <c r="J11479" i="14"/>
  <c r="J11480" i="14"/>
  <c r="J11481" i="14"/>
  <c r="J11482" i="14"/>
  <c r="J11483" i="14"/>
  <c r="J11484" i="14"/>
  <c r="J11485" i="14"/>
  <c r="J11486" i="14"/>
  <c r="J11487" i="14"/>
  <c r="J11488" i="14"/>
  <c r="J11489" i="14"/>
  <c r="J11490" i="14"/>
  <c r="J11491" i="14"/>
  <c r="J11492" i="14"/>
  <c r="J11493" i="14"/>
  <c r="J11494" i="14"/>
  <c r="J11495" i="14"/>
  <c r="J11496" i="14"/>
  <c r="J11497" i="14"/>
  <c r="J11498" i="14"/>
  <c r="J11499" i="14"/>
  <c r="J11500" i="14"/>
  <c r="J11501" i="14"/>
  <c r="J11502" i="14"/>
  <c r="J11503" i="14"/>
  <c r="J11504" i="14"/>
  <c r="J11505" i="14"/>
  <c r="J11506" i="14"/>
  <c r="J11507" i="14"/>
  <c r="J11508" i="14"/>
  <c r="J11509" i="14"/>
  <c r="J11510" i="14"/>
  <c r="J11511" i="14"/>
  <c r="J11512" i="14"/>
  <c r="J11513" i="14"/>
  <c r="J11514" i="14"/>
  <c r="J11515" i="14"/>
  <c r="J11516" i="14"/>
  <c r="J11517" i="14"/>
  <c r="J11518" i="14"/>
  <c r="J11519" i="14"/>
  <c r="J11520" i="14"/>
  <c r="J11521" i="14"/>
  <c r="J11522" i="14"/>
  <c r="J11523" i="14"/>
  <c r="J11524" i="14"/>
  <c r="J11525" i="14"/>
  <c r="J11526" i="14"/>
  <c r="J11527" i="14"/>
  <c r="J11528" i="14"/>
  <c r="J11529" i="14"/>
  <c r="J11530" i="14"/>
  <c r="J11531" i="14"/>
  <c r="J11532" i="14"/>
  <c r="J11533" i="14"/>
  <c r="J11534" i="14"/>
  <c r="J11535" i="14"/>
  <c r="J11536" i="14"/>
  <c r="J11537" i="14"/>
  <c r="J11538" i="14"/>
  <c r="J11539" i="14"/>
  <c r="J11540" i="14"/>
  <c r="J11541" i="14"/>
  <c r="J11542" i="14"/>
  <c r="J11543" i="14"/>
  <c r="J11544" i="14"/>
  <c r="J11545" i="14"/>
  <c r="J11546" i="14"/>
  <c r="J11547" i="14"/>
  <c r="J11548" i="14"/>
  <c r="J11549" i="14"/>
  <c r="J11550" i="14"/>
  <c r="J11551" i="14"/>
  <c r="J11552" i="14"/>
  <c r="J11553" i="14"/>
  <c r="J11554" i="14"/>
  <c r="J11555" i="14"/>
  <c r="J11556" i="14"/>
  <c r="J11557" i="14"/>
  <c r="J11558" i="14"/>
  <c r="J11559" i="14"/>
  <c r="J11560" i="14"/>
  <c r="J11561" i="14"/>
  <c r="J11562" i="14"/>
  <c r="J11563" i="14"/>
  <c r="J11564" i="14"/>
  <c r="J11565" i="14"/>
  <c r="J11566" i="14"/>
  <c r="J11567" i="14"/>
  <c r="J11568" i="14"/>
  <c r="J11569" i="14"/>
  <c r="J11570" i="14"/>
  <c r="J11571" i="14"/>
  <c r="J11572" i="14"/>
  <c r="J11573" i="14"/>
  <c r="J11574" i="14"/>
  <c r="J11575" i="14"/>
  <c r="J11576" i="14"/>
  <c r="J11577" i="14"/>
  <c r="J11578" i="14"/>
  <c r="J11579" i="14"/>
  <c r="J11580" i="14"/>
  <c r="J11581" i="14"/>
  <c r="J11582" i="14"/>
  <c r="J11583" i="14"/>
  <c r="J11584" i="14"/>
  <c r="J11585" i="14"/>
  <c r="J11586" i="14"/>
  <c r="J11587" i="14"/>
  <c r="J11588" i="14"/>
  <c r="J11589" i="14"/>
  <c r="J11590" i="14"/>
  <c r="J11591" i="14"/>
  <c r="J11592" i="14"/>
  <c r="J11593" i="14"/>
  <c r="J11594" i="14"/>
  <c r="J11595" i="14"/>
  <c r="J11596" i="14"/>
  <c r="J11597" i="14"/>
  <c r="J11598" i="14"/>
  <c r="J11599" i="14"/>
  <c r="J11600" i="14"/>
  <c r="J11601" i="14"/>
  <c r="J11602" i="14"/>
  <c r="J11603" i="14"/>
  <c r="J11604" i="14"/>
  <c r="J11605" i="14"/>
  <c r="J11606" i="14"/>
  <c r="J11607" i="14"/>
  <c r="J11608" i="14"/>
  <c r="J11609" i="14"/>
  <c r="J11610" i="14"/>
  <c r="J11611" i="14"/>
  <c r="J11612" i="14"/>
  <c r="J11613" i="14"/>
  <c r="J11614" i="14"/>
  <c r="J11615" i="14"/>
  <c r="J11616" i="14"/>
  <c r="J11617" i="14"/>
  <c r="J11618" i="14"/>
  <c r="J11619" i="14"/>
  <c r="J11620" i="14"/>
  <c r="J11621" i="14"/>
  <c r="J11622" i="14"/>
  <c r="J11623" i="14"/>
  <c r="J11624" i="14"/>
  <c r="J11625" i="14"/>
  <c r="J11626" i="14"/>
  <c r="J11627" i="14"/>
  <c r="J11628" i="14"/>
  <c r="J11629" i="14"/>
  <c r="J11630" i="14"/>
  <c r="J11631" i="14"/>
  <c r="J11632" i="14"/>
  <c r="J11633" i="14"/>
  <c r="J11634" i="14"/>
  <c r="J11635" i="14"/>
  <c r="J11636" i="14"/>
  <c r="J11637" i="14"/>
  <c r="J11638" i="14"/>
  <c r="J11639" i="14"/>
  <c r="J11640" i="14"/>
  <c r="J11641" i="14"/>
  <c r="J11642" i="14"/>
  <c r="J11643" i="14"/>
  <c r="J11644" i="14"/>
  <c r="J11645" i="14"/>
  <c r="J11646" i="14"/>
  <c r="J11647" i="14"/>
  <c r="J11648" i="14"/>
  <c r="J11649" i="14"/>
  <c r="J11650" i="14"/>
  <c r="J11651" i="14"/>
  <c r="J11652" i="14"/>
  <c r="J11653" i="14"/>
  <c r="J11654" i="14"/>
  <c r="J11655" i="14"/>
  <c r="J11656" i="14"/>
  <c r="J11657" i="14"/>
  <c r="J11658" i="14"/>
  <c r="J11659" i="14"/>
  <c r="J11660" i="14"/>
  <c r="J11661" i="14"/>
  <c r="J11662" i="14"/>
  <c r="J11663" i="14"/>
  <c r="J11664" i="14"/>
  <c r="J11665" i="14"/>
  <c r="J11666" i="14"/>
  <c r="J11667" i="14"/>
  <c r="J11668" i="14"/>
  <c r="J11669" i="14"/>
  <c r="J11670" i="14"/>
  <c r="J11671" i="14"/>
  <c r="J11672" i="14"/>
  <c r="J11673" i="14"/>
  <c r="J11674" i="14"/>
  <c r="J11675" i="14"/>
  <c r="J11676" i="14"/>
  <c r="J11677" i="14"/>
  <c r="J11678" i="14"/>
  <c r="J11679" i="14"/>
  <c r="J11680" i="14"/>
  <c r="J11681" i="14"/>
  <c r="J11682" i="14"/>
  <c r="J11683" i="14"/>
  <c r="J11684" i="14"/>
  <c r="J11685" i="14"/>
  <c r="J11686" i="14"/>
  <c r="J11687" i="14"/>
  <c r="J11688" i="14"/>
  <c r="J11689" i="14"/>
  <c r="J11690" i="14"/>
  <c r="J11691" i="14"/>
  <c r="J11692" i="14"/>
  <c r="J11693" i="14"/>
  <c r="J11694" i="14"/>
  <c r="J11695" i="14"/>
  <c r="J11696" i="14"/>
  <c r="J11697" i="14"/>
  <c r="J11698" i="14"/>
  <c r="J11699" i="14"/>
  <c r="J11700" i="14"/>
  <c r="J11701" i="14"/>
  <c r="J11702" i="14"/>
  <c r="J11703" i="14"/>
  <c r="J11704" i="14"/>
  <c r="J11705" i="14"/>
  <c r="J11706" i="14"/>
  <c r="J11707" i="14"/>
  <c r="J11708" i="14"/>
  <c r="J11709" i="14"/>
  <c r="J11710" i="14"/>
  <c r="J11711" i="14"/>
  <c r="J11712" i="14"/>
  <c r="J11713" i="14"/>
  <c r="J11714" i="14"/>
  <c r="J11715" i="14"/>
  <c r="J11716" i="14"/>
  <c r="J11717" i="14"/>
  <c r="J11718" i="14"/>
  <c r="J11719" i="14"/>
  <c r="J11720" i="14"/>
  <c r="J11721" i="14"/>
  <c r="J11722" i="14"/>
  <c r="J11723" i="14"/>
  <c r="J11724" i="14"/>
  <c r="J11725" i="14"/>
  <c r="J11726" i="14"/>
  <c r="J11727" i="14"/>
  <c r="J11728" i="14"/>
  <c r="J11729" i="14"/>
  <c r="J11730" i="14"/>
  <c r="J11731" i="14"/>
  <c r="J11732" i="14"/>
  <c r="J11733" i="14"/>
  <c r="J11734" i="14"/>
  <c r="J11735" i="14"/>
  <c r="J11736" i="14"/>
  <c r="J11737" i="14"/>
  <c r="J11738" i="14"/>
  <c r="J11739" i="14"/>
  <c r="J11740" i="14"/>
  <c r="J11741" i="14"/>
  <c r="J11742" i="14"/>
  <c r="J11743" i="14"/>
  <c r="J11744" i="14"/>
  <c r="J11745" i="14"/>
  <c r="J11746" i="14"/>
  <c r="J11747" i="14"/>
  <c r="J11748" i="14"/>
  <c r="J11749" i="14"/>
  <c r="J11750" i="14"/>
  <c r="J11751" i="14"/>
  <c r="J11752" i="14"/>
  <c r="J11753" i="14"/>
  <c r="J11754" i="14"/>
  <c r="J11755" i="14"/>
  <c r="J11756" i="14"/>
  <c r="J11757" i="14"/>
  <c r="J11758" i="14"/>
  <c r="J11759" i="14"/>
  <c r="J11760" i="14"/>
  <c r="J11761" i="14"/>
  <c r="J11762" i="14"/>
  <c r="J11763" i="14"/>
  <c r="J11764" i="14"/>
  <c r="J11765" i="14"/>
  <c r="J11766" i="14"/>
  <c r="J11767" i="14"/>
  <c r="J11768" i="14"/>
  <c r="J11769" i="14"/>
  <c r="J11770" i="14"/>
  <c r="J11771" i="14"/>
  <c r="J11772" i="14"/>
  <c r="J11773" i="14"/>
  <c r="J11774" i="14"/>
  <c r="J11775" i="14"/>
  <c r="J11776" i="14"/>
  <c r="J11777" i="14"/>
  <c r="J11778" i="14"/>
  <c r="J11779" i="14"/>
  <c r="J11780" i="14"/>
  <c r="J11781" i="14"/>
  <c r="J11782" i="14"/>
  <c r="J11783" i="14"/>
  <c r="J11784" i="14"/>
  <c r="J11785" i="14"/>
  <c r="J11786" i="14"/>
  <c r="J11787" i="14"/>
  <c r="J11788" i="14"/>
  <c r="J11789" i="14"/>
  <c r="J11790" i="14"/>
  <c r="J11791" i="14"/>
  <c r="J11792" i="14"/>
  <c r="J11793" i="14"/>
  <c r="J11794" i="14"/>
  <c r="J11795" i="14"/>
  <c r="J11796" i="14"/>
  <c r="J11797" i="14"/>
  <c r="J11798" i="14"/>
  <c r="J11799" i="14"/>
  <c r="J11800" i="14"/>
  <c r="J11801" i="14"/>
  <c r="J11802" i="14"/>
  <c r="J11803" i="14"/>
  <c r="J11804" i="14"/>
  <c r="J11805" i="14"/>
  <c r="J11806" i="14"/>
  <c r="J11807" i="14"/>
  <c r="J11808" i="14"/>
  <c r="J11809" i="14"/>
  <c r="J11810" i="14"/>
  <c r="J11811" i="14"/>
  <c r="J11812" i="14"/>
  <c r="J11813" i="14"/>
  <c r="J11814" i="14"/>
  <c r="J11815" i="14"/>
  <c r="J11816" i="14"/>
  <c r="J11817" i="14"/>
  <c r="J11818" i="14"/>
  <c r="J11819" i="14"/>
  <c r="J11820" i="14"/>
  <c r="J11821" i="14"/>
  <c r="J11822" i="14"/>
  <c r="J11823" i="14"/>
  <c r="J11824" i="14"/>
  <c r="J11825" i="14"/>
  <c r="J11826" i="14"/>
  <c r="J11827" i="14"/>
  <c r="J11828" i="14"/>
  <c r="J11829" i="14"/>
  <c r="J11830" i="14"/>
  <c r="J11831" i="14"/>
  <c r="J11832" i="14"/>
  <c r="J11833" i="14"/>
  <c r="J11834" i="14"/>
  <c r="J11835" i="14"/>
  <c r="J11836" i="14"/>
  <c r="J11837" i="14"/>
  <c r="J11838" i="14"/>
  <c r="J11839" i="14"/>
  <c r="J11840" i="14"/>
  <c r="J11841" i="14"/>
  <c r="J11842" i="14"/>
  <c r="J11843" i="14"/>
  <c r="J11844" i="14"/>
  <c r="J11845" i="14"/>
  <c r="J11846" i="14"/>
  <c r="J11847" i="14"/>
  <c r="J11848" i="14"/>
  <c r="J11849" i="14"/>
  <c r="J11850" i="14"/>
  <c r="J11851" i="14"/>
  <c r="J11852" i="14"/>
  <c r="J11853" i="14"/>
  <c r="J11854" i="14"/>
  <c r="J11855" i="14"/>
  <c r="J11856" i="14"/>
  <c r="J11857" i="14"/>
  <c r="J11858" i="14"/>
  <c r="J11859" i="14"/>
  <c r="J11860" i="14"/>
  <c r="J11861" i="14"/>
  <c r="J11862" i="14"/>
  <c r="J11863" i="14"/>
  <c r="J11864" i="14"/>
  <c r="J11865" i="14"/>
  <c r="J11866" i="14"/>
  <c r="J11867" i="14"/>
  <c r="J11868" i="14"/>
  <c r="J11869" i="14"/>
  <c r="J11870" i="14"/>
  <c r="J11871" i="14"/>
  <c r="J11872" i="14"/>
  <c r="J11873" i="14"/>
  <c r="J11874" i="14"/>
  <c r="J11875" i="14"/>
  <c r="J11876" i="14"/>
  <c r="J11877" i="14"/>
  <c r="J11878" i="14"/>
  <c r="J11879" i="14"/>
  <c r="J11880" i="14"/>
  <c r="J11881" i="14"/>
  <c r="J11882" i="14"/>
  <c r="J11883" i="14"/>
  <c r="J11884" i="14"/>
  <c r="J11885" i="14"/>
  <c r="J11886" i="14"/>
  <c r="J11887" i="14"/>
  <c r="J11888" i="14"/>
  <c r="J11889" i="14"/>
  <c r="J11890" i="14"/>
  <c r="J11891" i="14"/>
  <c r="J11892" i="14"/>
  <c r="J11893" i="14"/>
  <c r="J11894" i="14"/>
  <c r="J11895" i="14"/>
  <c r="J11896" i="14"/>
  <c r="J11897" i="14"/>
  <c r="J11898" i="14"/>
  <c r="J11899" i="14"/>
  <c r="J11900" i="14"/>
  <c r="J11901" i="14"/>
  <c r="J11902" i="14"/>
  <c r="J11903" i="14"/>
  <c r="J11904" i="14"/>
  <c r="J11905" i="14"/>
  <c r="J11906" i="14"/>
  <c r="J11907" i="14"/>
  <c r="J11908" i="14"/>
  <c r="J11909" i="14"/>
  <c r="J11910" i="14"/>
  <c r="J11911" i="14"/>
  <c r="J11912" i="14"/>
  <c r="J11913" i="14"/>
  <c r="J11914" i="14"/>
  <c r="J11915" i="14"/>
  <c r="J11916" i="14"/>
  <c r="J11917" i="14"/>
  <c r="J11918" i="14"/>
  <c r="J11919" i="14"/>
  <c r="J11920" i="14"/>
  <c r="J11921" i="14"/>
  <c r="J11922" i="14"/>
  <c r="J11923" i="14"/>
  <c r="J11924" i="14"/>
  <c r="J11925" i="14"/>
  <c r="J11926" i="14"/>
  <c r="J11927" i="14"/>
  <c r="J11928" i="14"/>
  <c r="J11929" i="14"/>
  <c r="J11930" i="14"/>
  <c r="J11931" i="14"/>
  <c r="J11932" i="14"/>
  <c r="J11933" i="14"/>
  <c r="J11934" i="14"/>
  <c r="J11935" i="14"/>
  <c r="J11936" i="14"/>
  <c r="J11937" i="14"/>
  <c r="J11938" i="14"/>
  <c r="J11939" i="14"/>
  <c r="L38" i="47" s="1"/>
  <c r="J11940" i="14"/>
  <c r="J11941" i="14"/>
  <c r="J11942" i="14"/>
  <c r="J11943" i="14"/>
  <c r="J11944" i="14"/>
  <c r="J11945" i="14"/>
  <c r="J11946" i="14"/>
  <c r="J11947" i="14"/>
  <c r="J11948" i="14"/>
  <c r="J11949" i="14"/>
  <c r="J11950" i="14"/>
  <c r="J11951" i="14"/>
  <c r="J11952" i="14"/>
  <c r="J11953" i="14"/>
  <c r="J11954" i="14"/>
  <c r="J11955" i="14"/>
  <c r="J11956" i="14"/>
  <c r="J11957" i="14"/>
  <c r="J11958" i="14"/>
  <c r="J11959" i="14"/>
  <c r="J11960" i="14"/>
  <c r="J11961" i="14"/>
  <c r="J11962" i="14"/>
  <c r="J11963" i="14"/>
  <c r="J11964" i="14"/>
  <c r="J11965" i="14"/>
  <c r="J11966" i="14"/>
  <c r="J11967" i="14"/>
  <c r="J11968" i="14"/>
  <c r="J11969" i="14"/>
  <c r="J11970" i="14"/>
  <c r="J11971" i="14"/>
  <c r="J11972" i="14"/>
  <c r="J11973" i="14"/>
  <c r="J11974" i="14"/>
  <c r="J11975" i="14"/>
  <c r="J11976" i="14"/>
  <c r="J11977" i="14"/>
  <c r="J11978" i="14"/>
  <c r="J11979" i="14"/>
  <c r="J11980" i="14"/>
  <c r="J11981" i="14"/>
  <c r="J11982" i="14"/>
  <c r="J11983" i="14"/>
  <c r="J11984" i="14"/>
  <c r="J11985" i="14"/>
  <c r="J11986" i="14"/>
  <c r="J11987" i="14"/>
  <c r="J11988" i="14"/>
  <c r="J11989" i="14"/>
  <c r="J11990" i="14"/>
  <c r="J11991" i="14"/>
  <c r="J11992" i="14"/>
  <c r="J11993" i="14"/>
  <c r="J11994" i="14"/>
  <c r="J11995" i="14"/>
  <c r="J11996" i="14"/>
  <c r="J11997" i="14"/>
  <c r="J11998" i="14"/>
  <c r="J11999" i="14"/>
  <c r="J12000" i="14"/>
  <c r="J12001" i="14"/>
  <c r="J12002" i="14"/>
  <c r="J12003" i="14"/>
  <c r="J12004" i="14"/>
  <c r="J12005" i="14"/>
  <c r="J12006" i="14"/>
  <c r="J12007" i="14"/>
  <c r="J12008" i="14"/>
  <c r="J12009" i="14"/>
  <c r="J12010" i="14"/>
  <c r="J12011" i="14"/>
  <c r="J12012" i="14"/>
  <c r="J12013" i="14"/>
  <c r="J12014" i="14"/>
  <c r="J12015" i="14"/>
  <c r="J12016" i="14"/>
  <c r="J12017" i="14"/>
  <c r="J12018" i="14"/>
  <c r="J12019" i="14"/>
  <c r="J12020" i="14"/>
  <c r="J12021" i="14"/>
  <c r="J12022" i="14"/>
  <c r="J12023" i="14"/>
  <c r="J12024" i="14"/>
  <c r="J12025" i="14"/>
  <c r="J12026" i="14"/>
  <c r="J12027" i="14"/>
  <c r="J12028" i="14"/>
  <c r="J12029" i="14"/>
  <c r="J12030" i="14"/>
  <c r="J12031" i="14"/>
  <c r="J12032" i="14"/>
  <c r="J12033" i="14"/>
  <c r="J12034" i="14"/>
  <c r="J12035" i="14"/>
  <c r="J12036" i="14"/>
  <c r="J12037" i="14"/>
  <c r="J12038" i="14"/>
  <c r="J12039" i="14"/>
  <c r="J12040" i="14"/>
  <c r="J12041" i="14"/>
  <c r="J12042" i="14"/>
  <c r="J12043" i="14"/>
  <c r="J12044" i="14"/>
  <c r="J12045" i="14"/>
  <c r="J12046" i="14"/>
  <c r="J12047" i="14"/>
  <c r="J12048" i="14"/>
  <c r="J12049" i="14"/>
  <c r="J12050" i="14"/>
  <c r="J12051" i="14"/>
  <c r="J12052" i="14"/>
  <c r="J12053" i="14"/>
  <c r="J12054" i="14"/>
  <c r="J12055" i="14"/>
  <c r="J12056" i="14"/>
  <c r="J12057" i="14"/>
  <c r="J12058" i="14"/>
  <c r="J12059" i="14"/>
  <c r="J12060" i="14"/>
  <c r="J12061" i="14"/>
  <c r="J12062" i="14"/>
  <c r="J12063" i="14"/>
  <c r="J12064" i="14"/>
  <c r="J12065" i="14"/>
  <c r="J12066" i="14"/>
  <c r="J12067" i="14"/>
  <c r="J12068" i="14"/>
  <c r="J12069" i="14"/>
  <c r="J12070" i="14"/>
  <c r="J12071" i="14"/>
  <c r="J12072" i="14"/>
  <c r="J12073" i="14"/>
  <c r="J12074" i="14"/>
  <c r="J12075" i="14"/>
  <c r="J12076" i="14"/>
  <c r="J12077" i="14"/>
  <c r="J12078" i="14"/>
  <c r="J12079" i="14"/>
  <c r="J12080" i="14"/>
  <c r="J12081" i="14"/>
  <c r="J12082" i="14"/>
  <c r="J12083" i="14"/>
  <c r="J12084" i="14"/>
  <c r="J12085" i="14"/>
  <c r="J12086" i="14"/>
  <c r="J12087" i="14"/>
  <c r="J12088" i="14"/>
  <c r="J12089" i="14"/>
  <c r="J12090" i="14"/>
  <c r="J12091" i="14"/>
  <c r="J12092" i="14"/>
  <c r="J12093" i="14"/>
  <c r="J12094" i="14"/>
  <c r="J12095" i="14"/>
  <c r="J12096" i="14"/>
  <c r="J12097" i="14"/>
  <c r="J12098" i="14"/>
  <c r="J12099" i="14"/>
  <c r="J12100" i="14"/>
  <c r="J12101" i="14"/>
  <c r="J12102" i="14"/>
  <c r="J12103" i="14"/>
  <c r="J12104" i="14"/>
  <c r="J12105" i="14"/>
  <c r="J12106" i="14"/>
  <c r="J12107" i="14"/>
  <c r="J12108" i="14"/>
  <c r="J12109" i="14"/>
  <c r="J12110" i="14"/>
  <c r="J12111" i="14"/>
  <c r="J12112" i="14"/>
  <c r="J12113" i="14"/>
  <c r="J12114" i="14"/>
  <c r="J12115" i="14"/>
  <c r="J12116" i="14"/>
  <c r="J12117" i="14"/>
  <c r="J12118" i="14"/>
  <c r="J12119" i="14"/>
  <c r="J12120" i="14"/>
  <c r="J12121" i="14"/>
  <c r="J12122" i="14"/>
  <c r="J12123" i="14"/>
  <c r="J12124" i="14"/>
  <c r="J12125" i="14"/>
  <c r="J12126" i="14"/>
  <c r="J12127" i="14"/>
  <c r="J12128" i="14"/>
  <c r="J12129" i="14"/>
  <c r="J12130" i="14"/>
  <c r="J12131" i="14"/>
  <c r="J12132" i="14"/>
  <c r="J12133" i="14"/>
  <c r="J12134" i="14"/>
  <c r="J12135" i="14"/>
  <c r="J12136" i="14"/>
  <c r="J12137" i="14"/>
  <c r="J12138" i="14"/>
  <c r="J12139" i="14"/>
  <c r="J12140" i="14"/>
  <c r="J12141" i="14"/>
  <c r="J12142" i="14"/>
  <c r="J12143" i="14"/>
  <c r="J12144" i="14"/>
  <c r="J12145" i="14"/>
  <c r="J12146" i="14"/>
  <c r="J12147" i="14"/>
  <c r="J12148" i="14"/>
  <c r="J12149" i="14"/>
  <c r="J12150" i="14"/>
  <c r="J12151" i="14"/>
  <c r="J12152" i="14"/>
  <c r="J12153" i="14"/>
  <c r="J12154" i="14"/>
  <c r="J12155" i="14"/>
  <c r="J12156" i="14"/>
  <c r="J12157" i="14"/>
  <c r="J12158" i="14"/>
  <c r="J12159" i="14"/>
  <c r="J12160" i="14"/>
  <c r="J12161" i="14"/>
  <c r="J12162" i="14"/>
  <c r="J12163" i="14"/>
  <c r="J12164" i="14"/>
  <c r="J12165" i="14"/>
  <c r="J12166" i="14"/>
  <c r="J12167" i="14"/>
  <c r="J12168" i="14"/>
  <c r="J12169" i="14"/>
  <c r="J12170" i="14"/>
  <c r="J12171" i="14"/>
  <c r="J12172" i="14"/>
  <c r="J12173" i="14"/>
  <c r="J12174" i="14"/>
  <c r="J12175" i="14"/>
  <c r="J12176" i="14"/>
  <c r="J12177" i="14"/>
  <c r="J12178" i="14"/>
  <c r="J12179" i="14"/>
  <c r="J12180" i="14"/>
  <c r="J12181" i="14"/>
  <c r="J12182" i="14"/>
  <c r="J12183" i="14"/>
  <c r="J12184" i="14"/>
  <c r="J12185" i="14"/>
  <c r="J12186" i="14"/>
  <c r="J12187" i="14"/>
  <c r="J12188" i="14"/>
  <c r="J12189" i="14"/>
  <c r="J12190" i="14"/>
  <c r="J12191" i="14"/>
  <c r="J12192" i="14"/>
  <c r="J12193" i="14"/>
  <c r="J12194" i="14"/>
  <c r="J12195" i="14"/>
  <c r="J12196" i="14"/>
  <c r="J12197" i="14"/>
  <c r="J12198" i="14"/>
  <c r="J12199" i="14"/>
  <c r="J12200" i="14"/>
  <c r="J12201" i="14"/>
  <c r="J12202" i="14"/>
  <c r="J12203" i="14"/>
  <c r="J12204" i="14"/>
  <c r="J12205" i="14"/>
  <c r="J12206" i="14"/>
  <c r="J12207" i="14"/>
  <c r="J12208" i="14"/>
  <c r="J12209" i="14"/>
  <c r="J12210" i="14"/>
  <c r="J12211" i="14"/>
  <c r="J12212" i="14"/>
  <c r="J12213" i="14"/>
  <c r="J12214" i="14"/>
  <c r="J12215" i="14"/>
  <c r="J12216" i="14"/>
  <c r="J12217" i="14"/>
  <c r="J12218" i="14"/>
  <c r="J12219" i="14"/>
  <c r="J12220" i="14"/>
  <c r="J12221" i="14"/>
  <c r="J12222" i="14"/>
  <c r="J12223" i="14"/>
  <c r="J12224" i="14"/>
  <c r="J12225" i="14"/>
  <c r="J12226" i="14"/>
  <c r="J12227" i="14"/>
  <c r="J12228" i="14"/>
  <c r="J12229" i="14"/>
  <c r="J12230" i="14"/>
  <c r="J12231" i="14"/>
  <c r="J12232" i="14"/>
  <c r="J12233" i="14"/>
  <c r="J12234" i="14"/>
  <c r="J12235" i="14"/>
  <c r="J12236" i="14"/>
  <c r="J12237" i="14"/>
  <c r="J12238" i="14"/>
  <c r="J12239" i="14"/>
  <c r="J12240" i="14"/>
  <c r="J12241" i="14"/>
  <c r="J12242" i="14"/>
  <c r="J12243" i="14"/>
  <c r="J12244" i="14"/>
  <c r="J12245" i="14"/>
  <c r="J12246" i="14"/>
  <c r="J12247" i="14"/>
  <c r="J12248" i="14"/>
  <c r="J12249" i="14"/>
  <c r="J12250" i="14"/>
  <c r="J12251" i="14"/>
  <c r="J12252" i="14"/>
  <c r="J12253" i="14"/>
  <c r="J12254" i="14"/>
  <c r="J12255" i="14"/>
  <c r="J12256" i="14"/>
  <c r="J12257" i="14"/>
  <c r="J12258" i="14"/>
  <c r="J12259" i="14"/>
  <c r="J12260" i="14"/>
  <c r="J12261" i="14"/>
  <c r="J12262" i="14"/>
  <c r="J12263" i="14"/>
  <c r="J12264" i="14"/>
  <c r="J12265" i="14"/>
  <c r="J12266" i="14"/>
  <c r="J12267" i="14"/>
  <c r="J12268" i="14"/>
  <c r="J12269" i="14"/>
  <c r="J12270" i="14"/>
  <c r="J12271" i="14"/>
  <c r="J12272" i="14"/>
  <c r="J12273" i="14"/>
  <c r="J12274" i="14"/>
  <c r="J12275" i="14"/>
  <c r="J12276" i="14"/>
  <c r="J12277" i="14"/>
  <c r="J12278" i="14"/>
  <c r="J12279" i="14"/>
  <c r="J12280" i="14"/>
  <c r="J12281" i="14"/>
  <c r="J12282" i="14"/>
  <c r="J12283" i="14"/>
  <c r="J12284" i="14"/>
  <c r="J12285" i="14"/>
  <c r="J12286" i="14"/>
  <c r="J12287" i="14"/>
  <c r="J12288" i="14"/>
  <c r="J12289" i="14"/>
  <c r="J12290" i="14"/>
  <c r="J12291" i="14"/>
  <c r="J12292" i="14"/>
  <c r="J12293" i="14"/>
  <c r="J12294" i="14"/>
  <c r="J12295" i="14"/>
  <c r="J12296" i="14"/>
  <c r="J12297" i="14"/>
  <c r="J12298" i="14"/>
  <c r="J12299" i="14"/>
  <c r="J12300" i="14"/>
  <c r="J12301" i="14"/>
  <c r="J12302" i="14"/>
  <c r="J12303" i="14"/>
  <c r="J12304" i="14"/>
  <c r="J12305" i="14"/>
  <c r="J12306" i="14"/>
  <c r="J12307" i="14"/>
  <c r="J12308" i="14"/>
  <c r="J12309" i="14"/>
  <c r="J12310" i="14"/>
  <c r="J12311" i="14"/>
  <c r="J12312" i="14"/>
  <c r="J12313" i="14"/>
  <c r="J12314" i="14"/>
  <c r="J12315" i="14"/>
  <c r="J12316" i="14"/>
  <c r="J12317" i="14"/>
  <c r="J12318" i="14"/>
  <c r="J12319" i="14"/>
  <c r="J12320" i="14"/>
  <c r="J12321" i="14"/>
  <c r="J12322" i="14"/>
  <c r="J12323" i="14"/>
  <c r="J12324" i="14"/>
  <c r="J12325" i="14"/>
  <c r="J12326" i="14"/>
  <c r="J12327" i="14"/>
  <c r="J12328" i="14"/>
  <c r="J12329" i="14"/>
  <c r="J12330" i="14"/>
  <c r="J12331" i="14"/>
  <c r="J12332" i="14"/>
  <c r="J12333" i="14"/>
  <c r="J12334" i="14"/>
  <c r="J12335" i="14"/>
  <c r="J12336" i="14"/>
  <c r="J12337" i="14"/>
  <c r="J12338" i="14"/>
  <c r="J12339" i="14"/>
  <c r="J12340" i="14"/>
  <c r="J12341" i="14"/>
  <c r="J12342" i="14"/>
  <c r="J12343" i="14"/>
  <c r="J12344" i="14"/>
  <c r="J12345" i="14"/>
  <c r="J12346" i="14"/>
  <c r="J12347" i="14"/>
  <c r="J12348" i="14"/>
  <c r="J12349" i="14"/>
  <c r="J12350" i="14"/>
  <c r="J12351" i="14"/>
  <c r="J12352" i="14"/>
  <c r="J12353" i="14"/>
  <c r="J12354" i="14"/>
  <c r="J12355" i="14"/>
  <c r="J12356" i="14"/>
  <c r="J12357" i="14"/>
  <c r="J12358" i="14"/>
  <c r="J12359" i="14"/>
  <c r="J12360" i="14"/>
  <c r="J12361" i="14"/>
  <c r="J12362" i="14"/>
  <c r="J12363" i="14"/>
  <c r="J12364" i="14"/>
  <c r="J12365" i="14"/>
  <c r="J12366" i="14"/>
  <c r="J12367" i="14"/>
  <c r="J12368" i="14"/>
  <c r="J12369" i="14"/>
  <c r="J12370" i="14"/>
  <c r="J12371" i="14"/>
  <c r="J12372" i="14"/>
  <c r="J12373" i="14"/>
  <c r="J12374" i="14"/>
  <c r="J12375" i="14"/>
  <c r="J12376" i="14"/>
  <c r="J12377" i="14"/>
  <c r="J12378" i="14"/>
  <c r="J12379" i="14"/>
  <c r="J12380" i="14"/>
  <c r="J12381" i="14"/>
  <c r="J12382" i="14"/>
  <c r="J12383" i="14"/>
  <c r="J12384" i="14"/>
  <c r="J12385" i="14"/>
  <c r="J12386" i="14"/>
  <c r="J12387" i="14"/>
  <c r="J12388" i="14"/>
  <c r="J12389" i="14"/>
  <c r="J12390" i="14"/>
  <c r="J12391" i="14"/>
  <c r="J12392" i="14"/>
  <c r="J12393" i="14"/>
  <c r="J12394" i="14"/>
  <c r="J12395" i="14"/>
  <c r="J12396" i="14"/>
  <c r="J12397" i="14"/>
  <c r="J12398" i="14"/>
  <c r="J12399" i="14"/>
  <c r="J12400" i="14"/>
  <c r="J12401" i="14"/>
  <c r="J12402" i="14"/>
  <c r="J12403" i="14"/>
  <c r="J12404" i="14"/>
  <c r="J12405" i="14"/>
  <c r="J12406" i="14"/>
  <c r="J12407" i="14"/>
  <c r="J12408" i="14"/>
  <c r="J12409" i="14"/>
  <c r="J12410" i="14"/>
  <c r="J12411" i="14"/>
  <c r="J12412" i="14"/>
  <c r="J12413" i="14"/>
  <c r="J12414" i="14"/>
  <c r="J12415" i="14"/>
  <c r="J12416" i="14"/>
  <c r="J12417" i="14"/>
  <c r="J12418" i="14"/>
  <c r="J12419" i="14"/>
  <c r="J12420" i="14"/>
  <c r="J12421" i="14"/>
  <c r="J12422" i="14"/>
  <c r="J12423" i="14"/>
  <c r="J12424" i="14"/>
  <c r="J12425" i="14"/>
  <c r="J12426" i="14"/>
  <c r="J12427" i="14"/>
  <c r="J12428" i="14"/>
  <c r="J12429" i="14"/>
  <c r="J12430" i="14"/>
  <c r="J12431" i="14"/>
  <c r="J12432" i="14"/>
  <c r="J12433" i="14"/>
  <c r="J12434" i="14"/>
  <c r="J12435" i="14"/>
  <c r="J12436" i="14"/>
  <c r="J12437" i="14"/>
  <c r="J12438" i="14"/>
  <c r="J12439" i="14"/>
  <c r="J12440" i="14"/>
  <c r="J12441" i="14"/>
  <c r="J12442" i="14"/>
  <c r="J12443" i="14"/>
  <c r="J12444" i="14"/>
  <c r="J12445" i="14"/>
  <c r="J12446" i="14"/>
  <c r="J12447" i="14"/>
  <c r="J12448" i="14"/>
  <c r="J12449" i="14"/>
  <c r="J12450" i="14"/>
  <c r="J12451" i="14"/>
  <c r="J12452" i="14"/>
  <c r="J12453" i="14"/>
  <c r="J12454" i="14"/>
  <c r="J12455" i="14"/>
  <c r="J12456" i="14"/>
  <c r="J12457" i="14"/>
  <c r="J12458" i="14"/>
  <c r="J12459" i="14"/>
  <c r="J12460" i="14"/>
  <c r="J12461" i="14"/>
  <c r="J12462" i="14"/>
  <c r="J12463" i="14"/>
  <c r="J12464" i="14"/>
  <c r="J12465" i="14"/>
  <c r="J12466" i="14"/>
  <c r="J12467" i="14"/>
  <c r="J12468" i="14"/>
  <c r="J12469" i="14"/>
  <c r="J12470" i="14"/>
  <c r="J12471" i="14"/>
  <c r="J12472" i="14"/>
  <c r="J12473" i="14"/>
  <c r="J12474" i="14"/>
  <c r="J12475" i="14"/>
  <c r="J12476" i="14"/>
  <c r="J12477" i="14"/>
  <c r="J12478" i="14"/>
  <c r="J12479" i="14"/>
  <c r="J12480" i="14"/>
  <c r="J12481" i="14"/>
  <c r="J12482" i="14"/>
  <c r="J12483" i="14"/>
  <c r="J12484" i="14"/>
  <c r="J12485" i="14"/>
  <c r="J12486" i="14"/>
  <c r="J12487" i="14"/>
  <c r="J12488" i="14"/>
  <c r="J12489" i="14"/>
  <c r="J12490" i="14"/>
  <c r="J12491" i="14"/>
  <c r="J12492" i="14"/>
  <c r="J12493" i="14"/>
  <c r="J12494" i="14"/>
  <c r="J12495" i="14"/>
  <c r="J12496" i="14"/>
  <c r="J12497" i="14"/>
  <c r="J12498" i="14"/>
  <c r="J12499" i="14"/>
  <c r="J12500" i="14"/>
  <c r="J12501" i="14"/>
  <c r="J12502" i="14"/>
  <c r="J12503" i="14"/>
  <c r="J12504" i="14"/>
  <c r="J12505" i="14"/>
  <c r="J12506" i="14"/>
  <c r="J12507" i="14"/>
  <c r="J12508" i="14"/>
  <c r="J12509" i="14"/>
  <c r="J12510" i="14"/>
  <c r="J12511" i="14"/>
  <c r="J12512" i="14"/>
  <c r="J12513" i="14"/>
  <c r="J12514" i="14"/>
  <c r="J12515" i="14"/>
  <c r="J12516" i="14"/>
  <c r="J12517" i="14"/>
  <c r="J12518" i="14"/>
  <c r="J12519" i="14"/>
  <c r="J12520" i="14"/>
  <c r="J12521" i="14"/>
  <c r="J12522" i="14"/>
  <c r="J12523" i="14"/>
  <c r="J12524" i="14"/>
  <c r="J12525" i="14"/>
  <c r="J12526" i="14"/>
  <c r="J12527" i="14"/>
  <c r="J12528" i="14"/>
  <c r="J12529" i="14"/>
  <c r="J12530" i="14"/>
  <c r="J12531" i="14"/>
  <c r="J12532" i="14"/>
  <c r="J12533" i="14"/>
  <c r="J12534" i="14"/>
  <c r="J12535" i="14"/>
  <c r="J12536" i="14"/>
  <c r="J12537" i="14"/>
  <c r="J12538" i="14"/>
  <c r="J12539" i="14"/>
  <c r="J12540" i="14"/>
  <c r="J12541" i="14"/>
  <c r="J12542" i="14"/>
  <c r="J12543" i="14"/>
  <c r="J12544" i="14"/>
  <c r="J12545" i="14"/>
  <c r="J12546" i="14"/>
  <c r="J12547" i="14"/>
  <c r="J12548" i="14"/>
  <c r="J12549" i="14"/>
  <c r="J12550" i="14"/>
  <c r="J12551" i="14"/>
  <c r="J12552" i="14"/>
  <c r="J12553" i="14"/>
  <c r="J12554" i="14"/>
  <c r="J12555" i="14"/>
  <c r="J12556" i="14"/>
  <c r="J12557" i="14"/>
  <c r="J12558" i="14"/>
  <c r="J12559" i="14"/>
  <c r="J12560" i="14"/>
  <c r="J12561" i="14"/>
  <c r="J12562" i="14"/>
  <c r="J12563" i="14"/>
  <c r="J12564" i="14"/>
  <c r="J12565" i="14"/>
  <c r="J12566" i="14"/>
  <c r="J12567" i="14"/>
  <c r="J12568" i="14"/>
  <c r="J12569" i="14"/>
  <c r="J12570" i="14"/>
  <c r="J12571" i="14"/>
  <c r="J12572" i="14"/>
  <c r="J12573" i="14"/>
  <c r="J12574" i="14"/>
  <c r="J12575" i="14"/>
  <c r="J12576" i="14"/>
  <c r="J12577" i="14"/>
  <c r="J12578" i="14"/>
  <c r="J12579" i="14"/>
  <c r="J12580" i="14"/>
  <c r="J12581" i="14"/>
  <c r="J12582" i="14"/>
  <c r="J12583" i="14"/>
  <c r="J12584" i="14"/>
  <c r="J12585" i="14"/>
  <c r="J12586" i="14"/>
  <c r="J12587" i="14"/>
  <c r="J12588" i="14"/>
  <c r="J12589" i="14"/>
  <c r="J12590" i="14"/>
  <c r="J12591" i="14"/>
  <c r="J12592" i="14"/>
  <c r="J12593" i="14"/>
  <c r="J12594" i="14"/>
  <c r="J12595" i="14"/>
  <c r="J12596" i="14"/>
  <c r="J12597" i="14"/>
  <c r="J12598" i="14"/>
  <c r="J12599" i="14"/>
  <c r="J12600" i="14"/>
  <c r="J12601" i="14"/>
  <c r="J12602" i="14"/>
  <c r="J12603" i="14"/>
  <c r="J12604" i="14"/>
  <c r="J12605" i="14"/>
  <c r="J12606" i="14"/>
  <c r="J12607" i="14"/>
  <c r="J12608" i="14"/>
  <c r="J12609" i="14"/>
  <c r="J12610" i="14"/>
  <c r="J12611" i="14"/>
  <c r="J12612" i="14"/>
  <c r="J12613" i="14"/>
  <c r="J12614" i="14"/>
  <c r="J12615" i="14"/>
  <c r="J12616" i="14"/>
  <c r="J12617" i="14"/>
  <c r="J12618" i="14"/>
  <c r="J12619" i="14"/>
  <c r="J12620" i="14"/>
  <c r="J12621" i="14"/>
  <c r="J12622" i="14"/>
  <c r="J12623" i="14"/>
  <c r="J12624" i="14"/>
  <c r="J12625" i="14"/>
  <c r="J12626" i="14"/>
  <c r="J12627" i="14"/>
  <c r="J12628" i="14"/>
  <c r="J12629" i="14"/>
  <c r="J12630" i="14"/>
  <c r="J12631" i="14"/>
  <c r="J12632" i="14"/>
  <c r="J12633" i="14"/>
  <c r="J12634" i="14"/>
  <c r="J12635" i="14"/>
  <c r="J12636" i="14"/>
  <c r="J12637" i="14"/>
  <c r="J12638" i="14"/>
  <c r="J12639" i="14"/>
  <c r="J12640" i="14"/>
  <c r="J12641" i="14"/>
  <c r="J12642" i="14"/>
  <c r="J12643" i="14"/>
  <c r="J12644" i="14"/>
  <c r="J12645" i="14"/>
  <c r="J12646" i="14"/>
  <c r="J12647" i="14"/>
  <c r="J12648" i="14"/>
  <c r="J12649" i="14"/>
  <c r="J12650" i="14"/>
  <c r="J12651" i="14"/>
  <c r="J12652" i="14"/>
  <c r="J12653" i="14"/>
  <c r="J12654" i="14"/>
  <c r="J12655" i="14"/>
  <c r="J12656" i="14"/>
  <c r="J12657" i="14"/>
  <c r="J12658" i="14"/>
  <c r="J12659" i="14"/>
  <c r="J12660" i="14"/>
  <c r="J12661" i="14"/>
  <c r="J12662" i="14"/>
  <c r="J12663" i="14"/>
  <c r="J12664" i="14"/>
  <c r="J12665" i="14"/>
  <c r="J12666" i="14"/>
  <c r="J12667" i="14"/>
  <c r="J12668" i="14"/>
  <c r="J12669" i="14"/>
  <c r="J12670" i="14"/>
  <c r="J12671" i="14"/>
  <c r="J12672" i="14"/>
  <c r="J12673" i="14"/>
  <c r="J12674" i="14"/>
  <c r="J12675" i="14"/>
  <c r="J12676" i="14"/>
  <c r="J12677" i="14"/>
  <c r="J12678" i="14"/>
  <c r="J12679" i="14"/>
  <c r="J12680" i="14"/>
  <c r="J12681" i="14"/>
  <c r="J12682" i="14"/>
  <c r="J12683" i="14"/>
  <c r="J12684" i="14"/>
  <c r="J12685" i="14"/>
  <c r="J12686" i="14"/>
  <c r="J12687" i="14"/>
  <c r="J12688" i="14"/>
  <c r="J12689" i="14"/>
  <c r="J12690" i="14"/>
  <c r="J12691" i="14"/>
  <c r="J12692" i="14"/>
  <c r="J12693" i="14"/>
  <c r="J12694" i="14"/>
  <c r="J12695" i="14"/>
  <c r="J12696" i="14"/>
  <c r="J12697" i="14"/>
  <c r="J12698" i="14"/>
  <c r="J12699" i="14"/>
  <c r="J12700" i="14"/>
  <c r="J12701" i="14"/>
  <c r="J12702" i="14"/>
  <c r="J12703" i="14"/>
  <c r="J12704" i="14"/>
  <c r="J12705" i="14"/>
  <c r="J12706" i="14"/>
  <c r="J12707" i="14"/>
  <c r="J12708" i="14"/>
  <c r="J12709" i="14"/>
  <c r="J12710" i="14"/>
  <c r="J12711" i="14"/>
  <c r="J12712" i="14"/>
  <c r="J12713" i="14"/>
  <c r="J12714" i="14"/>
  <c r="J12715" i="14"/>
  <c r="J12716" i="14"/>
  <c r="J12717" i="14"/>
  <c r="J12718" i="14"/>
  <c r="J12719" i="14"/>
  <c r="J12720" i="14"/>
  <c r="J12721" i="14"/>
  <c r="J12722" i="14"/>
  <c r="J12723" i="14"/>
  <c r="J12724" i="14"/>
  <c r="J12725" i="14"/>
  <c r="J12726" i="14"/>
  <c r="J12727" i="14"/>
  <c r="J12728" i="14"/>
  <c r="J12729" i="14"/>
  <c r="J12730" i="14"/>
  <c r="J12731" i="14"/>
  <c r="J12732" i="14"/>
  <c r="J12733" i="14"/>
  <c r="J12734" i="14"/>
  <c r="J12735" i="14"/>
  <c r="J12736" i="14"/>
  <c r="J12737" i="14"/>
  <c r="J12738" i="14"/>
  <c r="J12739" i="14"/>
  <c r="J12740" i="14"/>
  <c r="J12741" i="14"/>
  <c r="J12742" i="14"/>
  <c r="J12743" i="14"/>
  <c r="J12744" i="14"/>
  <c r="J12745" i="14"/>
  <c r="J12746" i="14"/>
  <c r="J12747" i="14"/>
  <c r="J12748" i="14"/>
  <c r="J12749" i="14"/>
  <c r="J12750" i="14"/>
  <c r="J12751" i="14"/>
  <c r="J12752" i="14"/>
  <c r="J12753" i="14"/>
  <c r="J12754" i="14"/>
  <c r="J12755" i="14"/>
  <c r="J12756" i="14"/>
  <c r="J12757" i="14"/>
  <c r="J12758" i="14"/>
  <c r="J12759" i="14"/>
  <c r="J12760" i="14"/>
  <c r="J12761" i="14"/>
  <c r="J12762" i="14"/>
  <c r="J12763" i="14"/>
  <c r="J12764" i="14"/>
  <c r="J12765" i="14"/>
  <c r="J12766" i="14"/>
  <c r="J12767" i="14"/>
  <c r="J12768" i="14"/>
  <c r="J12769" i="14"/>
  <c r="J12770" i="14"/>
  <c r="J12771" i="14"/>
  <c r="J12772" i="14"/>
  <c r="J12773" i="14"/>
  <c r="J12774" i="14"/>
  <c r="J12775" i="14"/>
  <c r="J12776" i="14"/>
  <c r="J12777" i="14"/>
  <c r="J12778" i="14"/>
  <c r="J12779" i="14"/>
  <c r="J12780" i="14"/>
  <c r="J12781" i="14"/>
  <c r="J12782" i="14"/>
  <c r="J12783" i="14"/>
  <c r="J12784" i="14"/>
  <c r="J12785" i="14"/>
  <c r="J12786" i="14"/>
  <c r="J12787" i="14"/>
  <c r="J12788" i="14"/>
  <c r="J12789" i="14"/>
  <c r="J12790" i="14"/>
  <c r="J12791" i="14"/>
  <c r="J12792" i="14"/>
  <c r="J12793" i="14"/>
  <c r="J12794" i="14"/>
  <c r="J12795" i="14"/>
  <c r="J12796" i="14"/>
  <c r="J12797" i="14"/>
  <c r="J12798" i="14"/>
  <c r="J12799" i="14"/>
  <c r="J12800" i="14"/>
  <c r="J12801" i="14"/>
  <c r="J12802" i="14"/>
  <c r="J12803" i="14"/>
  <c r="J12804" i="14"/>
  <c r="J12805" i="14"/>
  <c r="J12806" i="14"/>
  <c r="J12807" i="14"/>
  <c r="J12808" i="14"/>
  <c r="J12809" i="14"/>
  <c r="J12810" i="14"/>
  <c r="J12811" i="14"/>
  <c r="J12812" i="14"/>
  <c r="J12813" i="14"/>
  <c r="J12814" i="14"/>
  <c r="J12815" i="14"/>
  <c r="J12816" i="14"/>
  <c r="J12817" i="14"/>
  <c r="J12818" i="14"/>
  <c r="J12819" i="14"/>
  <c r="J12820" i="14"/>
  <c r="J12821" i="14"/>
  <c r="J12822" i="14"/>
  <c r="J12823" i="14"/>
  <c r="J12824" i="14"/>
  <c r="J12825" i="14"/>
  <c r="J12826" i="14"/>
  <c r="J12827" i="14"/>
  <c r="J12828" i="14"/>
  <c r="J12829" i="14"/>
  <c r="J12830" i="14"/>
  <c r="J12831" i="14"/>
  <c r="J12832" i="14"/>
  <c r="J12833" i="14"/>
  <c r="J12834" i="14"/>
  <c r="J12835" i="14"/>
  <c r="J12836" i="14"/>
  <c r="J12837" i="14"/>
  <c r="J12838" i="14"/>
  <c r="J12839" i="14"/>
  <c r="J12840" i="14"/>
  <c r="J12841" i="14"/>
  <c r="J12842" i="14"/>
  <c r="J12843" i="14"/>
  <c r="J12844" i="14"/>
  <c r="J12845" i="14"/>
  <c r="J12846" i="14"/>
  <c r="J12847" i="14"/>
  <c r="J12848" i="14"/>
  <c r="J12849" i="14"/>
  <c r="J12850" i="14"/>
  <c r="J12851" i="14"/>
  <c r="J12852" i="14"/>
  <c r="J12853" i="14"/>
  <c r="J12854" i="14"/>
  <c r="J12855" i="14"/>
  <c r="J12856" i="14"/>
  <c r="J12857" i="14"/>
  <c r="J12858" i="14"/>
  <c r="J12859" i="14"/>
  <c r="J12860" i="14"/>
  <c r="J12861" i="14"/>
  <c r="J12862" i="14"/>
  <c r="J12863" i="14"/>
  <c r="J12864" i="14"/>
  <c r="J12865" i="14"/>
  <c r="J12866" i="14"/>
  <c r="J12867" i="14"/>
  <c r="J12868" i="14"/>
  <c r="J12869" i="14"/>
  <c r="J12870" i="14"/>
  <c r="J12871" i="14"/>
  <c r="J12872" i="14"/>
  <c r="J12873" i="14"/>
  <c r="J12874" i="14"/>
  <c r="J12875" i="14"/>
  <c r="J12876" i="14"/>
  <c r="J12877" i="14"/>
  <c r="J12878" i="14"/>
  <c r="J12879" i="14"/>
  <c r="J12880" i="14"/>
  <c r="J12881" i="14"/>
  <c r="J12882" i="14"/>
  <c r="J12883" i="14"/>
  <c r="J12884" i="14"/>
  <c r="J12885" i="14"/>
  <c r="J12886" i="14"/>
  <c r="J12887" i="14"/>
  <c r="J12888" i="14"/>
  <c r="J12889" i="14"/>
  <c r="J12890" i="14"/>
  <c r="J12891" i="14"/>
  <c r="J12892" i="14"/>
  <c r="J12893" i="14"/>
  <c r="J12894" i="14"/>
  <c r="J12895" i="14"/>
  <c r="J12896" i="14"/>
  <c r="J12897" i="14"/>
  <c r="J12898" i="14"/>
  <c r="J12899" i="14"/>
  <c r="J12900" i="14"/>
  <c r="J12901" i="14"/>
  <c r="J12902" i="14"/>
  <c r="J12903" i="14"/>
  <c r="J12904" i="14"/>
  <c r="J12905" i="14"/>
  <c r="J12906" i="14"/>
  <c r="J12907" i="14"/>
  <c r="J12908" i="14"/>
  <c r="J12909" i="14"/>
  <c r="J12910" i="14"/>
  <c r="J12911" i="14"/>
  <c r="J12912" i="14"/>
  <c r="J12913" i="14"/>
  <c r="J12914" i="14"/>
  <c r="J12915" i="14"/>
  <c r="J12916" i="14"/>
  <c r="J12917" i="14"/>
  <c r="J12918" i="14"/>
  <c r="J12919" i="14"/>
  <c r="J12920" i="14"/>
  <c r="J12921" i="14"/>
  <c r="J12922" i="14"/>
  <c r="J12923" i="14"/>
  <c r="J12924" i="14"/>
  <c r="J12925" i="14"/>
  <c r="J12926" i="14"/>
  <c r="J12927" i="14"/>
  <c r="J12928" i="14"/>
  <c r="J12929" i="14"/>
  <c r="J12930" i="14"/>
  <c r="J12931" i="14"/>
  <c r="J12932" i="14"/>
  <c r="J12933" i="14"/>
  <c r="J12934" i="14"/>
  <c r="J12935" i="14"/>
  <c r="J12936" i="14"/>
  <c r="J12937" i="14"/>
  <c r="J12938" i="14"/>
  <c r="J12939" i="14"/>
  <c r="J12940" i="14"/>
  <c r="J12941" i="14"/>
  <c r="J12942" i="14"/>
  <c r="J12943" i="14"/>
  <c r="J12944" i="14"/>
  <c r="J12945" i="14"/>
  <c r="J12946" i="14"/>
  <c r="J12947" i="14"/>
  <c r="J12948" i="14"/>
  <c r="J12949" i="14"/>
  <c r="J12950" i="14"/>
  <c r="J12951" i="14"/>
  <c r="J12952" i="14"/>
  <c r="J12953" i="14"/>
  <c r="J12954" i="14"/>
  <c r="J12955" i="14"/>
  <c r="J12956" i="14"/>
  <c r="J12957" i="14"/>
  <c r="J12958" i="14"/>
  <c r="J12959" i="14"/>
  <c r="J12960" i="14"/>
  <c r="J12961" i="14"/>
  <c r="J12962" i="14"/>
  <c r="J12963" i="14"/>
  <c r="J12964" i="14"/>
  <c r="J12965" i="14"/>
  <c r="J12966" i="14"/>
  <c r="J12967" i="14"/>
  <c r="J12968" i="14"/>
  <c r="J12969" i="14"/>
  <c r="J12970" i="14"/>
  <c r="J12971" i="14"/>
  <c r="J12972" i="14"/>
  <c r="J12973" i="14"/>
  <c r="J12974" i="14"/>
  <c r="J12975" i="14"/>
  <c r="J12976" i="14"/>
  <c r="J12977" i="14"/>
  <c r="J12978" i="14"/>
  <c r="J12979" i="14"/>
  <c r="J12980" i="14"/>
  <c r="J12981" i="14"/>
  <c r="J12982" i="14"/>
  <c r="J12983" i="14"/>
  <c r="J12984" i="14"/>
  <c r="J12985" i="14"/>
  <c r="J12986" i="14"/>
  <c r="J12987" i="14"/>
  <c r="J12988" i="14"/>
  <c r="J12989" i="14"/>
  <c r="J12990" i="14"/>
  <c r="J12991" i="14"/>
  <c r="J12992" i="14"/>
  <c r="J12993" i="14"/>
  <c r="J12994" i="14"/>
  <c r="J12995" i="14"/>
  <c r="J12996" i="14"/>
  <c r="J12997" i="14"/>
  <c r="J12998" i="14"/>
  <c r="J12999" i="14"/>
  <c r="J13000" i="14"/>
  <c r="J13001" i="14"/>
  <c r="J13002" i="14"/>
  <c r="J13003" i="14"/>
  <c r="J13004" i="14"/>
  <c r="J13005" i="14"/>
  <c r="J13006" i="14"/>
  <c r="J13007" i="14"/>
  <c r="J13008" i="14"/>
  <c r="J13009" i="14"/>
  <c r="J13010" i="14"/>
  <c r="J13011" i="14"/>
  <c r="J13012" i="14"/>
  <c r="J13013" i="14"/>
  <c r="J13014" i="14"/>
  <c r="J13015" i="14"/>
  <c r="J13016" i="14"/>
  <c r="J13017" i="14"/>
  <c r="J13018" i="14"/>
  <c r="J13019" i="14"/>
  <c r="J13020" i="14"/>
  <c r="J13021" i="14"/>
  <c r="J13022" i="14"/>
  <c r="J13023" i="14"/>
  <c r="J13024" i="14"/>
  <c r="J13025" i="14"/>
  <c r="J13026" i="14"/>
  <c r="J13027" i="14"/>
  <c r="J13028" i="14"/>
  <c r="J13029" i="14"/>
  <c r="J13030" i="14"/>
  <c r="J13031" i="14"/>
  <c r="J13032" i="14"/>
  <c r="J13033" i="14"/>
  <c r="J13034" i="14"/>
  <c r="J13035" i="14"/>
  <c r="J13036" i="14"/>
  <c r="J13037" i="14"/>
  <c r="J13038" i="14"/>
  <c r="J13039" i="14"/>
  <c r="J13040" i="14"/>
  <c r="J13041" i="14"/>
  <c r="J13042" i="14"/>
  <c r="J13043" i="14"/>
  <c r="J13044" i="14"/>
  <c r="J13045" i="14"/>
  <c r="J13046" i="14"/>
  <c r="J13047" i="14"/>
  <c r="J13048" i="14"/>
  <c r="J13049" i="14"/>
  <c r="J13050" i="14"/>
  <c r="J13051" i="14"/>
  <c r="J13052" i="14"/>
  <c r="J13053" i="14"/>
  <c r="J13054" i="14"/>
  <c r="J13055" i="14"/>
  <c r="J13056" i="14"/>
  <c r="J13057" i="14"/>
  <c r="J13058" i="14"/>
  <c r="J13059" i="14"/>
  <c r="J13060" i="14"/>
  <c r="J13061" i="14"/>
  <c r="J13062" i="14"/>
  <c r="J13063" i="14"/>
  <c r="J13064" i="14"/>
  <c r="J13065" i="14"/>
  <c r="J13066" i="14"/>
  <c r="J13067" i="14"/>
  <c r="J13068" i="14"/>
  <c r="J13069" i="14"/>
  <c r="J13070" i="14"/>
  <c r="J13071" i="14"/>
  <c r="J13072" i="14"/>
  <c r="J13073" i="14"/>
  <c r="J13074" i="14"/>
  <c r="J13075" i="14"/>
  <c r="J13076" i="14"/>
  <c r="J13077" i="14"/>
  <c r="J13078" i="14"/>
  <c r="J13079" i="14"/>
  <c r="J13080" i="14"/>
  <c r="J13081" i="14"/>
  <c r="J13082" i="14"/>
  <c r="J13083" i="14"/>
  <c r="J13084" i="14"/>
  <c r="J13085" i="14"/>
  <c r="J13086" i="14"/>
  <c r="J13087" i="14"/>
  <c r="J13088" i="14"/>
  <c r="J13089" i="14"/>
  <c r="J13090" i="14"/>
  <c r="J13091" i="14"/>
  <c r="J13092" i="14"/>
  <c r="J13093" i="14"/>
  <c r="J13094" i="14"/>
  <c r="J13095" i="14"/>
  <c r="J13096" i="14"/>
  <c r="J13097" i="14"/>
  <c r="J13098" i="14"/>
  <c r="J13099" i="14"/>
  <c r="J13100" i="14"/>
  <c r="J13101" i="14"/>
  <c r="J13102" i="14"/>
  <c r="J13103" i="14"/>
  <c r="J13104" i="14"/>
  <c r="J13105" i="14"/>
  <c r="J13106" i="14"/>
  <c r="J13107" i="14"/>
  <c r="J13108" i="14"/>
  <c r="J13109" i="14"/>
  <c r="J13110" i="14"/>
  <c r="J13111" i="14"/>
  <c r="J13112" i="14"/>
  <c r="J13113" i="14"/>
  <c r="J13114" i="14"/>
  <c r="J13115" i="14"/>
  <c r="J13116" i="14"/>
  <c r="J13117" i="14"/>
  <c r="J13118" i="14"/>
  <c r="J13119" i="14"/>
  <c r="J13120" i="14"/>
  <c r="J13121" i="14"/>
  <c r="J13122" i="14"/>
  <c r="J13123" i="14"/>
  <c r="J13124" i="14"/>
  <c r="J13125" i="14"/>
  <c r="J13126" i="14"/>
  <c r="J13127" i="14"/>
  <c r="J13128" i="14"/>
  <c r="J13129" i="14"/>
  <c r="J13130" i="14"/>
  <c r="J13131" i="14"/>
  <c r="J13132" i="14"/>
  <c r="J13133" i="14"/>
  <c r="J13134" i="14"/>
  <c r="J13135" i="14"/>
  <c r="J13136" i="14"/>
  <c r="J13137" i="14"/>
  <c r="J13138" i="14"/>
  <c r="J13139" i="14"/>
  <c r="J13140" i="14"/>
  <c r="J13141" i="14"/>
  <c r="J13142" i="14"/>
  <c r="J13143" i="14"/>
  <c r="J13144" i="14"/>
  <c r="J13145" i="14"/>
  <c r="J13146" i="14"/>
  <c r="J13147" i="14"/>
  <c r="J13148" i="14"/>
  <c r="J13149" i="14"/>
  <c r="J13150" i="14"/>
  <c r="J13151" i="14"/>
  <c r="J13152" i="14"/>
  <c r="J13153" i="14"/>
  <c r="J13154" i="14"/>
  <c r="J13155" i="14"/>
  <c r="J13156" i="14"/>
  <c r="J13157" i="14"/>
  <c r="J13158" i="14"/>
  <c r="J13159" i="14"/>
  <c r="J13160" i="14"/>
  <c r="J13161" i="14"/>
  <c r="J13162" i="14"/>
  <c r="J13163" i="14"/>
  <c r="J13164" i="14"/>
  <c r="J13165" i="14"/>
  <c r="J13166" i="14"/>
  <c r="J13167" i="14"/>
  <c r="J13168" i="14"/>
  <c r="J13169" i="14"/>
  <c r="J13170" i="14"/>
  <c r="J13171" i="14"/>
  <c r="J13172" i="14"/>
  <c r="J13173" i="14"/>
  <c r="J13174" i="14"/>
  <c r="J13175" i="14"/>
  <c r="J13176" i="14"/>
  <c r="J13177" i="14"/>
  <c r="J13178" i="14"/>
  <c r="J13179" i="14"/>
  <c r="J13180" i="14"/>
  <c r="J13181" i="14"/>
  <c r="J13182" i="14"/>
  <c r="J13183" i="14"/>
  <c r="J13184" i="14"/>
  <c r="J13185" i="14"/>
  <c r="J13186" i="14"/>
  <c r="J13187" i="14"/>
  <c r="J13188" i="14"/>
  <c r="J13189" i="14"/>
  <c r="J13190" i="14"/>
  <c r="J13191" i="14"/>
  <c r="J13192" i="14"/>
  <c r="J13193" i="14"/>
  <c r="J13194" i="14"/>
  <c r="J13195" i="14"/>
  <c r="J13196" i="14"/>
  <c r="J13197" i="14"/>
  <c r="J13198" i="14"/>
  <c r="J13199" i="14"/>
  <c r="J13200" i="14"/>
  <c r="J13201" i="14"/>
  <c r="J13202" i="14"/>
  <c r="J13203" i="14"/>
  <c r="J13204" i="14"/>
  <c r="J13205" i="14"/>
  <c r="J13206" i="14"/>
  <c r="J13207" i="14"/>
  <c r="J13208" i="14"/>
  <c r="J13209" i="14"/>
  <c r="J13210" i="14"/>
  <c r="J13211" i="14"/>
  <c r="J13212" i="14"/>
  <c r="J13213" i="14"/>
  <c r="J13214" i="14"/>
  <c r="J13215" i="14"/>
  <c r="J13216" i="14"/>
  <c r="J13217" i="14"/>
  <c r="J13218" i="14"/>
  <c r="J13219" i="14"/>
  <c r="J13220" i="14"/>
  <c r="J13221" i="14"/>
  <c r="J13222" i="14"/>
  <c r="J13223" i="14"/>
  <c r="J13224" i="14"/>
  <c r="J13225" i="14"/>
  <c r="J13226" i="14"/>
  <c r="J13227" i="14"/>
  <c r="J13228" i="14"/>
  <c r="J13229" i="14"/>
  <c r="J13230" i="14"/>
  <c r="J13231" i="14"/>
  <c r="J13232" i="14"/>
  <c r="J13233" i="14"/>
  <c r="J13234" i="14"/>
  <c r="J13235" i="14"/>
  <c r="J13236" i="14"/>
  <c r="J13237" i="14"/>
  <c r="J13238" i="14"/>
  <c r="J13239" i="14"/>
  <c r="J13240" i="14"/>
  <c r="J13241" i="14"/>
  <c r="J13242" i="14"/>
  <c r="J13243" i="14"/>
  <c r="J13244" i="14"/>
  <c r="J13245" i="14"/>
  <c r="J13246" i="14"/>
  <c r="J13247" i="14"/>
  <c r="J13248" i="14"/>
  <c r="J13249" i="14"/>
  <c r="J13250" i="14"/>
  <c r="J13251" i="14"/>
  <c r="J13252" i="14"/>
  <c r="J13253" i="14"/>
  <c r="J13254" i="14"/>
  <c r="J13255" i="14"/>
  <c r="J13256" i="14"/>
  <c r="J13257" i="14"/>
  <c r="J13258" i="14"/>
  <c r="J13259" i="14"/>
  <c r="J13260" i="14"/>
  <c r="J13261" i="14"/>
  <c r="J13262" i="14"/>
  <c r="J13263" i="14"/>
  <c r="J13264" i="14"/>
  <c r="J13265" i="14"/>
  <c r="J13266" i="14"/>
  <c r="J13267" i="14"/>
  <c r="J13268" i="14"/>
  <c r="J13269" i="14"/>
  <c r="J13270" i="14"/>
  <c r="J13271" i="14"/>
  <c r="J13272" i="14"/>
  <c r="J13273" i="14"/>
  <c r="J13274" i="14"/>
  <c r="J13275" i="14"/>
  <c r="J13276" i="14"/>
  <c r="J13277" i="14"/>
  <c r="J13278" i="14"/>
  <c r="J13279" i="14"/>
  <c r="J13280" i="14"/>
  <c r="J13281" i="14"/>
  <c r="J13282" i="14"/>
  <c r="J13283" i="14"/>
  <c r="J13284" i="14"/>
  <c r="J13285" i="14"/>
  <c r="J13286" i="14"/>
  <c r="J13287" i="14"/>
  <c r="J13288" i="14"/>
  <c r="J13289" i="14"/>
  <c r="J13290" i="14"/>
  <c r="J13291" i="14"/>
  <c r="J13292" i="14"/>
  <c r="J13293" i="14"/>
  <c r="J13294" i="14"/>
  <c r="J13295" i="14"/>
  <c r="J13296" i="14"/>
  <c r="J13297" i="14"/>
  <c r="J13298" i="14"/>
  <c r="J13299" i="14"/>
  <c r="J13300" i="14"/>
  <c r="J13301" i="14"/>
  <c r="J13302" i="14"/>
  <c r="J13303" i="14"/>
  <c r="J13304" i="14"/>
  <c r="J13305" i="14"/>
  <c r="J13306" i="14"/>
  <c r="J13307" i="14"/>
  <c r="J13308" i="14"/>
  <c r="J13309" i="14"/>
  <c r="J13310" i="14"/>
  <c r="J13311" i="14"/>
  <c r="J13312" i="14"/>
  <c r="J13313" i="14"/>
  <c r="J13314" i="14"/>
  <c r="J13315" i="14"/>
  <c r="J13316" i="14"/>
  <c r="J13317" i="14"/>
  <c r="J13318" i="14"/>
  <c r="J13319" i="14"/>
  <c r="J13320" i="14"/>
  <c r="J13321" i="14"/>
  <c r="J13322" i="14"/>
  <c r="J13323" i="14"/>
  <c r="J13324" i="14"/>
  <c r="J13325" i="14"/>
  <c r="J13326" i="14"/>
  <c r="J13327" i="14"/>
  <c r="J13328" i="14"/>
  <c r="J13329" i="14"/>
  <c r="J13330" i="14"/>
  <c r="J13331" i="14"/>
  <c r="J13332" i="14"/>
  <c r="J13333" i="14"/>
  <c r="J13334" i="14"/>
  <c r="J13335" i="14"/>
  <c r="J13336" i="14"/>
  <c r="J13337" i="14"/>
  <c r="J13338" i="14"/>
  <c r="J13339" i="14"/>
  <c r="J13340" i="14"/>
  <c r="J13341" i="14"/>
  <c r="J13342" i="14"/>
  <c r="J13343" i="14"/>
  <c r="J13344" i="14"/>
  <c r="J13345" i="14"/>
  <c r="J13346" i="14"/>
  <c r="J13347" i="14"/>
  <c r="J13348" i="14"/>
  <c r="J13349" i="14"/>
  <c r="J13350" i="14"/>
  <c r="J13351" i="14"/>
  <c r="J13352" i="14"/>
  <c r="J13353" i="14"/>
  <c r="J13354" i="14"/>
  <c r="J13355" i="14"/>
  <c r="J13356" i="14"/>
  <c r="J13357" i="14"/>
  <c r="J13358" i="14"/>
  <c r="J13359" i="14"/>
  <c r="J13360" i="14"/>
  <c r="J13361" i="14"/>
  <c r="J13362" i="14"/>
  <c r="J13363" i="14"/>
  <c r="J13364" i="14"/>
  <c r="J13365" i="14"/>
  <c r="J13366" i="14"/>
  <c r="J13367" i="14"/>
  <c r="J13368" i="14"/>
  <c r="J13369" i="14"/>
  <c r="J13370" i="14"/>
  <c r="J13371" i="14"/>
  <c r="J13372" i="14"/>
  <c r="J13373" i="14"/>
  <c r="J13374" i="14"/>
  <c r="J13375" i="14"/>
  <c r="J13376" i="14"/>
  <c r="J13377" i="14"/>
  <c r="J13378" i="14"/>
  <c r="J13379" i="14"/>
  <c r="J13380" i="14"/>
  <c r="J13381" i="14"/>
  <c r="J13382" i="14"/>
  <c r="J13383" i="14"/>
  <c r="J13384" i="14"/>
  <c r="J13385" i="14"/>
  <c r="J13386" i="14"/>
  <c r="J13387" i="14"/>
  <c r="J13388" i="14"/>
  <c r="J13389" i="14"/>
  <c r="J13390" i="14"/>
  <c r="J13391" i="14"/>
  <c r="J13392" i="14"/>
  <c r="J13393" i="14"/>
  <c r="J13394" i="14"/>
  <c r="J13395" i="14"/>
  <c r="J13396" i="14"/>
  <c r="J13397" i="14"/>
  <c r="J13398" i="14"/>
  <c r="J13399" i="14"/>
  <c r="J13400" i="14"/>
  <c r="J13401" i="14"/>
  <c r="J13402" i="14"/>
  <c r="J13403" i="14"/>
  <c r="J13404" i="14"/>
  <c r="J13405" i="14"/>
  <c r="J13406" i="14"/>
  <c r="J13407" i="14"/>
  <c r="J13408" i="14"/>
  <c r="J13409" i="14"/>
  <c r="J13410" i="14"/>
  <c r="J13411" i="14"/>
  <c r="J13412" i="14"/>
  <c r="J13413" i="14"/>
  <c r="J13414" i="14"/>
  <c r="J13415" i="14"/>
  <c r="J13416" i="14"/>
  <c r="J13417" i="14"/>
  <c r="J13418" i="14"/>
  <c r="J13419" i="14"/>
  <c r="J13420" i="14"/>
  <c r="J13421" i="14"/>
  <c r="J13422" i="14"/>
  <c r="J13423" i="14"/>
  <c r="J13424" i="14"/>
  <c r="J13425" i="14"/>
  <c r="J13426" i="14"/>
  <c r="J13427" i="14"/>
  <c r="J13428" i="14"/>
  <c r="J13429" i="14"/>
  <c r="J13430" i="14"/>
  <c r="J13431" i="14"/>
  <c r="J13432" i="14"/>
  <c r="J13433" i="14"/>
  <c r="J13434" i="14"/>
  <c r="J13435" i="14"/>
  <c r="J13436" i="14"/>
  <c r="J13437" i="14"/>
  <c r="J13438" i="14"/>
  <c r="J13439" i="14"/>
  <c r="J13440" i="14"/>
  <c r="J13441" i="14"/>
  <c r="J13442" i="14"/>
  <c r="J13443" i="14"/>
  <c r="J13444" i="14"/>
  <c r="J13445" i="14"/>
  <c r="J13446" i="14"/>
  <c r="J13447" i="14"/>
  <c r="J13448" i="14"/>
  <c r="J13449" i="14"/>
  <c r="J13450" i="14"/>
  <c r="J13451" i="14"/>
  <c r="J13452" i="14"/>
  <c r="J13453" i="14"/>
  <c r="J13454" i="14"/>
  <c r="J13455" i="14"/>
  <c r="J13456" i="14"/>
  <c r="J13457" i="14"/>
  <c r="J13458" i="14"/>
  <c r="J13459" i="14"/>
  <c r="J13460" i="14"/>
  <c r="J13461" i="14"/>
  <c r="J13462" i="14"/>
  <c r="J13463" i="14"/>
  <c r="J13464" i="14"/>
  <c r="J13465" i="14"/>
  <c r="J13466" i="14"/>
  <c r="J13467" i="14"/>
  <c r="J13468" i="14"/>
  <c r="J13469" i="14"/>
  <c r="J13470" i="14"/>
  <c r="J13471" i="14"/>
  <c r="J13472" i="14"/>
  <c r="J13473" i="14"/>
  <c r="J13474" i="14"/>
  <c r="J13475" i="14"/>
  <c r="J13476" i="14"/>
  <c r="J13477" i="14"/>
  <c r="J13478" i="14"/>
  <c r="J13479" i="14"/>
  <c r="J13480" i="14"/>
  <c r="J13481" i="14"/>
  <c r="J13482" i="14"/>
  <c r="J13483" i="14"/>
  <c r="J13484" i="14"/>
  <c r="J13485" i="14"/>
  <c r="J13486" i="14"/>
  <c r="J13487" i="14"/>
  <c r="J13488" i="14"/>
  <c r="J13489" i="14"/>
  <c r="J13490" i="14"/>
  <c r="J13491" i="14"/>
  <c r="J13492" i="14"/>
  <c r="J13493" i="14"/>
  <c r="J13494" i="14"/>
  <c r="J13495" i="14"/>
  <c r="J13496" i="14"/>
  <c r="J13497" i="14"/>
  <c r="J13498" i="14"/>
  <c r="J13499" i="14"/>
  <c r="J13500" i="14"/>
  <c r="J13501" i="14"/>
  <c r="J13502" i="14"/>
  <c r="J13503" i="14"/>
  <c r="J13504" i="14"/>
  <c r="J13505" i="14"/>
  <c r="J13506" i="14"/>
  <c r="J13507" i="14"/>
  <c r="J13508" i="14"/>
  <c r="J13509" i="14"/>
  <c r="J13510" i="14"/>
  <c r="J13511" i="14"/>
  <c r="J13512" i="14"/>
  <c r="J13513" i="14"/>
  <c r="J13514" i="14"/>
  <c r="J13515" i="14"/>
  <c r="J13516" i="14"/>
  <c r="J13517" i="14"/>
  <c r="J13518" i="14"/>
  <c r="J13519" i="14"/>
  <c r="J13520" i="14"/>
  <c r="J13521" i="14"/>
  <c r="J13522" i="14"/>
  <c r="J13523" i="14"/>
  <c r="J13524" i="14"/>
  <c r="J13525" i="14"/>
  <c r="J13526" i="14"/>
  <c r="J13527" i="14"/>
  <c r="J13528" i="14"/>
  <c r="J13529" i="14"/>
  <c r="J13530" i="14"/>
  <c r="J13531" i="14"/>
  <c r="J13532" i="14"/>
  <c r="J13533" i="14"/>
  <c r="J13534" i="14"/>
  <c r="J13535" i="14"/>
  <c r="J13536" i="14"/>
  <c r="J13537" i="14"/>
  <c r="J13538" i="14"/>
  <c r="J13539" i="14"/>
  <c r="J13540" i="14"/>
  <c r="J13541" i="14"/>
  <c r="J13542" i="14"/>
  <c r="J13543" i="14"/>
  <c r="J13544" i="14"/>
  <c r="J13545" i="14"/>
  <c r="J13546" i="14"/>
  <c r="J13547" i="14"/>
  <c r="J13548" i="14"/>
  <c r="J13549" i="14"/>
  <c r="J13550" i="14"/>
  <c r="J13551" i="14"/>
  <c r="J13552" i="14"/>
  <c r="J13553" i="14"/>
  <c r="J13554" i="14"/>
  <c r="J13555" i="14"/>
  <c r="J13556" i="14"/>
  <c r="J13557" i="14"/>
  <c r="J13558" i="14"/>
  <c r="J13559" i="14"/>
  <c r="J13560" i="14"/>
  <c r="J13561" i="14"/>
  <c r="J13562" i="14"/>
  <c r="J13563" i="14"/>
  <c r="J13564" i="14"/>
  <c r="J13565" i="14"/>
  <c r="J13566" i="14"/>
  <c r="J13567" i="14"/>
  <c r="J13568" i="14"/>
  <c r="J13569" i="14"/>
  <c r="J13570" i="14"/>
  <c r="J13571" i="14"/>
  <c r="J13572" i="14"/>
  <c r="J13573" i="14"/>
  <c r="J13574" i="14"/>
  <c r="J13575" i="14"/>
  <c r="J13576" i="14"/>
  <c r="J13577" i="14"/>
  <c r="J13578" i="14"/>
  <c r="J13579" i="14"/>
  <c r="J13580" i="14"/>
  <c r="J13581" i="14"/>
  <c r="J13582" i="14"/>
  <c r="J13583" i="14"/>
  <c r="J13584" i="14"/>
  <c r="J13585" i="14"/>
  <c r="J13586" i="14"/>
  <c r="J13587" i="14"/>
  <c r="J13588" i="14"/>
  <c r="J13589" i="14"/>
  <c r="J13590" i="14"/>
  <c r="J13591" i="14"/>
  <c r="J13592" i="14"/>
  <c r="J13593" i="14"/>
  <c r="J13594" i="14"/>
  <c r="J13595" i="14"/>
  <c r="J13596" i="14"/>
  <c r="J13597" i="14"/>
  <c r="J13598" i="14"/>
  <c r="J13599" i="14"/>
  <c r="J13600" i="14"/>
  <c r="J13601" i="14"/>
  <c r="J13602" i="14"/>
  <c r="J13603" i="14"/>
  <c r="J13604" i="14"/>
  <c r="J13605" i="14"/>
  <c r="J13606" i="14"/>
  <c r="J13607" i="14"/>
  <c r="J13608" i="14"/>
  <c r="J13609" i="14"/>
  <c r="J13610" i="14"/>
  <c r="J13611" i="14"/>
  <c r="J13612" i="14"/>
  <c r="J13613" i="14"/>
  <c r="J13614" i="14"/>
  <c r="J13615" i="14"/>
  <c r="J13616" i="14"/>
  <c r="J13617" i="14"/>
  <c r="J13618" i="14"/>
  <c r="J13619" i="14"/>
  <c r="J13620" i="14"/>
  <c r="J13621" i="14"/>
  <c r="J13622" i="14"/>
  <c r="J13623" i="14"/>
  <c r="J13624" i="14"/>
  <c r="J13625" i="14"/>
  <c r="J13626" i="14"/>
  <c r="J13627" i="14"/>
  <c r="J13628" i="14"/>
  <c r="J13629" i="14"/>
  <c r="J13630" i="14"/>
  <c r="J13631" i="14"/>
  <c r="J13632" i="14"/>
  <c r="J13633" i="14"/>
  <c r="J13634" i="14"/>
  <c r="J13635" i="14"/>
  <c r="J13636" i="14"/>
  <c r="J13637" i="14"/>
  <c r="J13638" i="14"/>
  <c r="J13639" i="14"/>
  <c r="J13640" i="14"/>
  <c r="J13641" i="14"/>
  <c r="J13642" i="14"/>
  <c r="J13643" i="14"/>
  <c r="J13644" i="14"/>
  <c r="J13645" i="14"/>
  <c r="J13646" i="14"/>
  <c r="J13647" i="14"/>
  <c r="J13648" i="14"/>
  <c r="J13649" i="14"/>
  <c r="J13650" i="14"/>
  <c r="J13651" i="14"/>
  <c r="J13652" i="14"/>
  <c r="J13653" i="14"/>
  <c r="J13654" i="14"/>
  <c r="J13655" i="14"/>
  <c r="J13656" i="14"/>
  <c r="J13657" i="14"/>
  <c r="J13658" i="14"/>
  <c r="J13659" i="14"/>
  <c r="J13660" i="14"/>
  <c r="J13661" i="14"/>
  <c r="J13662" i="14"/>
  <c r="J13663" i="14"/>
  <c r="J13664" i="14"/>
  <c r="J13665" i="14"/>
  <c r="J13666" i="14"/>
  <c r="J13667" i="14"/>
  <c r="J13668" i="14"/>
  <c r="J13669" i="14"/>
  <c r="J13670" i="14"/>
  <c r="J13671" i="14"/>
  <c r="J13672" i="14"/>
  <c r="J13673" i="14"/>
  <c r="J13674" i="14"/>
  <c r="J13675" i="14"/>
  <c r="J13676" i="14"/>
  <c r="J13677" i="14"/>
  <c r="J13678" i="14"/>
  <c r="J13679" i="14"/>
  <c r="J13680" i="14"/>
  <c r="J13681" i="14"/>
  <c r="J13682" i="14"/>
  <c r="J13683" i="14"/>
  <c r="J13684" i="14"/>
  <c r="J13685" i="14"/>
  <c r="J13686" i="14"/>
  <c r="J13687" i="14"/>
  <c r="J13688" i="14"/>
  <c r="J13689" i="14"/>
  <c r="J13690" i="14"/>
  <c r="J13691" i="14"/>
  <c r="J13692" i="14"/>
  <c r="J13693" i="14"/>
  <c r="J13694" i="14"/>
  <c r="J13695" i="14"/>
  <c r="J13696" i="14"/>
  <c r="J13697" i="14"/>
  <c r="J13698" i="14"/>
  <c r="J13699" i="14"/>
  <c r="J13700" i="14"/>
  <c r="J13701" i="14"/>
  <c r="J13702" i="14"/>
  <c r="J13703" i="14"/>
  <c r="J13704" i="14"/>
  <c r="J13705" i="14"/>
  <c r="J13706" i="14"/>
  <c r="J13707" i="14"/>
  <c r="J13708" i="14"/>
  <c r="J13709" i="14"/>
  <c r="J13710" i="14"/>
  <c r="J13711" i="14"/>
  <c r="J13712" i="14"/>
  <c r="J13713" i="14"/>
  <c r="J13714" i="14"/>
  <c r="J13715" i="14"/>
  <c r="J13716" i="14"/>
  <c r="J13717" i="14"/>
  <c r="J13718" i="14"/>
  <c r="J13719" i="14"/>
  <c r="J13720" i="14"/>
  <c r="J13721" i="14"/>
  <c r="J13722" i="14"/>
  <c r="J13723" i="14"/>
  <c r="J13724" i="14"/>
  <c r="J13725" i="14"/>
  <c r="J13726" i="14"/>
  <c r="J13727" i="14"/>
  <c r="J13728" i="14"/>
  <c r="J13729" i="14"/>
  <c r="J13730" i="14"/>
  <c r="J13731" i="14"/>
  <c r="J13732" i="14"/>
  <c r="J13733" i="14"/>
  <c r="J13734" i="14"/>
  <c r="J13735" i="14"/>
  <c r="J13736" i="14"/>
  <c r="J13737" i="14"/>
  <c r="J13738" i="14"/>
  <c r="J13739" i="14"/>
  <c r="J13740" i="14"/>
  <c r="J13741" i="14"/>
  <c r="J13742" i="14"/>
  <c r="J13743" i="14"/>
  <c r="J13744" i="14"/>
  <c r="J13745" i="14"/>
  <c r="J13746" i="14"/>
  <c r="J13747" i="14"/>
  <c r="J13748" i="14"/>
  <c r="J13749" i="14"/>
  <c r="J13750" i="14"/>
  <c r="J13751" i="14"/>
  <c r="J13752" i="14"/>
  <c r="J13753" i="14"/>
  <c r="J13754" i="14"/>
  <c r="J13755" i="14"/>
  <c r="J13756" i="14"/>
  <c r="J13757" i="14"/>
  <c r="J13758" i="14"/>
  <c r="J13759" i="14"/>
  <c r="J13760" i="14"/>
  <c r="J13761" i="14"/>
  <c r="J13762" i="14"/>
  <c r="J13763" i="14"/>
  <c r="J13764" i="14"/>
  <c r="J13765" i="14"/>
  <c r="J13766" i="14"/>
  <c r="J13767" i="14"/>
  <c r="J13768" i="14"/>
  <c r="J13769" i="14"/>
  <c r="J13770" i="14"/>
  <c r="J13771" i="14"/>
  <c r="J13772" i="14"/>
  <c r="J13773" i="14"/>
  <c r="J13774" i="14"/>
  <c r="J13775" i="14"/>
  <c r="J13776" i="14"/>
  <c r="J13777" i="14"/>
  <c r="J13778" i="14"/>
  <c r="J13779" i="14"/>
  <c r="J13780" i="14"/>
  <c r="J13781" i="14"/>
  <c r="J13782" i="14"/>
  <c r="J13783" i="14"/>
  <c r="J13784" i="14"/>
  <c r="J13785" i="14"/>
  <c r="J13786" i="14"/>
  <c r="J13787" i="14"/>
  <c r="J13788" i="14"/>
  <c r="J13789" i="14"/>
  <c r="J13790" i="14"/>
  <c r="J13791" i="14"/>
  <c r="J13792" i="14"/>
  <c r="J13793" i="14"/>
  <c r="J13794" i="14"/>
  <c r="J13795" i="14"/>
  <c r="J13796" i="14"/>
  <c r="J13797" i="14"/>
  <c r="J13798" i="14"/>
  <c r="J13799" i="14"/>
  <c r="J13800" i="14"/>
  <c r="J13801" i="14"/>
  <c r="J13802" i="14"/>
  <c r="J13803" i="14"/>
  <c r="J13804" i="14"/>
  <c r="J13805" i="14"/>
  <c r="J13806" i="14"/>
  <c r="J13807" i="14"/>
  <c r="J13808" i="14"/>
  <c r="J13809" i="14"/>
  <c r="J13810" i="14"/>
  <c r="J13811" i="14"/>
  <c r="J13812" i="14"/>
  <c r="J13813" i="14"/>
  <c r="J13814" i="14"/>
  <c r="J13815" i="14"/>
  <c r="J13816" i="14"/>
  <c r="J13817" i="14"/>
  <c r="J13818" i="14"/>
  <c r="J13819" i="14"/>
  <c r="J13820" i="14"/>
  <c r="J13821" i="14"/>
  <c r="J13822" i="14"/>
  <c r="J13823" i="14"/>
  <c r="J13824" i="14"/>
  <c r="J13825" i="14"/>
  <c r="J13826" i="14"/>
  <c r="J13827" i="14"/>
  <c r="J13828" i="14"/>
  <c r="J13829" i="14"/>
  <c r="J13830" i="14"/>
  <c r="J13831" i="14"/>
  <c r="J13832" i="14"/>
  <c r="J13833" i="14"/>
  <c r="J13834" i="14"/>
  <c r="J13835" i="14"/>
  <c r="J13836" i="14"/>
  <c r="J13837" i="14"/>
  <c r="J13838" i="14"/>
  <c r="J13839" i="14"/>
  <c r="J13840" i="14"/>
  <c r="J13841" i="14"/>
  <c r="J13842" i="14"/>
  <c r="J13843" i="14"/>
  <c r="J13844" i="14"/>
  <c r="J13845" i="14"/>
  <c r="J13846" i="14"/>
  <c r="J13847" i="14"/>
  <c r="J13848" i="14"/>
  <c r="J13849" i="14"/>
  <c r="J13850" i="14"/>
  <c r="J13851" i="14"/>
  <c r="J13852" i="14"/>
  <c r="J13853" i="14"/>
  <c r="J13854" i="14"/>
  <c r="J13855" i="14"/>
  <c r="J13856" i="14"/>
  <c r="J13857" i="14"/>
  <c r="J13858" i="14"/>
  <c r="J13859" i="14"/>
  <c r="J13860" i="14"/>
  <c r="J13861" i="14"/>
  <c r="J13862" i="14"/>
  <c r="J13863" i="14"/>
  <c r="J13864" i="14"/>
  <c r="J13865" i="14"/>
  <c r="J13866" i="14"/>
  <c r="J13867" i="14"/>
  <c r="J13868" i="14"/>
  <c r="J13869" i="14"/>
  <c r="J13870" i="14"/>
  <c r="J13871" i="14"/>
  <c r="J13872" i="14"/>
  <c r="J13873" i="14"/>
  <c r="J13874" i="14"/>
  <c r="J13875" i="14"/>
  <c r="J13876" i="14"/>
  <c r="J13877" i="14"/>
  <c r="J13878" i="14"/>
  <c r="J2" i="14"/>
  <c r="N2" i="15"/>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N341" i="15"/>
  <c r="N342" i="15"/>
  <c r="N343" i="15"/>
  <c r="N344" i="15"/>
  <c r="N345" i="15"/>
  <c r="N346" i="15"/>
  <c r="N347" i="15"/>
  <c r="N348" i="15"/>
  <c r="N349" i="15"/>
  <c r="N350" i="15"/>
  <c r="N351" i="15"/>
  <c r="N352" i="15"/>
  <c r="N353" i="15"/>
  <c r="N354" i="15"/>
  <c r="N355" i="15"/>
  <c r="N356" i="15"/>
  <c r="N357" i="15"/>
  <c r="N358" i="15"/>
  <c r="N359" i="15"/>
  <c r="N360" i="15"/>
  <c r="N361" i="15"/>
  <c r="N362" i="15"/>
  <c r="N363" i="15"/>
  <c r="N364" i="15"/>
  <c r="N365" i="15"/>
  <c r="N366" i="15"/>
  <c r="N367" i="15"/>
  <c r="N368" i="15"/>
  <c r="N369" i="15"/>
  <c r="N370" i="15"/>
  <c r="N371" i="15"/>
  <c r="N372" i="15"/>
  <c r="N373" i="15"/>
  <c r="N374" i="15"/>
  <c r="N375" i="15"/>
  <c r="N376" i="15"/>
  <c r="N377" i="15"/>
  <c r="N378" i="15"/>
  <c r="N379" i="15"/>
  <c r="N380" i="15"/>
  <c r="N381" i="15"/>
  <c r="N382" i="15"/>
  <c r="N383" i="15"/>
  <c r="N384" i="15"/>
  <c r="N385" i="15"/>
  <c r="N386" i="15"/>
  <c r="N387" i="15"/>
  <c r="N388" i="15"/>
  <c r="N389" i="15"/>
  <c r="N390" i="15"/>
  <c r="N391" i="15"/>
  <c r="N392" i="15"/>
  <c r="N393" i="15"/>
  <c r="N394" i="15"/>
  <c r="N395" i="15"/>
  <c r="N396" i="15"/>
  <c r="N397" i="15"/>
  <c r="N398" i="15"/>
  <c r="N399" i="15"/>
  <c r="N400" i="15"/>
  <c r="N401" i="15"/>
  <c r="N402" i="15"/>
  <c r="N403" i="15"/>
  <c r="N404" i="15"/>
  <c r="N405" i="15"/>
  <c r="N406" i="15"/>
  <c r="N407" i="15"/>
  <c r="N408" i="15"/>
  <c r="N409" i="15"/>
  <c r="N410" i="15"/>
  <c r="N411" i="15"/>
  <c r="N412" i="15"/>
  <c r="N413" i="15"/>
  <c r="N414" i="15"/>
  <c r="N415" i="15"/>
  <c r="N416" i="15"/>
  <c r="N417" i="15"/>
  <c r="N418" i="15"/>
  <c r="N419" i="15"/>
  <c r="N420" i="15"/>
  <c r="N421" i="15"/>
  <c r="N422" i="15"/>
  <c r="N423" i="15"/>
  <c r="N424" i="15"/>
  <c r="N425" i="15"/>
  <c r="N426" i="15"/>
  <c r="N427" i="15"/>
  <c r="N428" i="15"/>
  <c r="N429" i="15"/>
  <c r="N430" i="15"/>
  <c r="N431" i="15"/>
  <c r="N432" i="15"/>
  <c r="N433" i="15"/>
  <c r="N434" i="15"/>
  <c r="N435" i="15"/>
  <c r="N436" i="15"/>
  <c r="N437" i="15"/>
  <c r="N438" i="15"/>
  <c r="N439" i="15"/>
  <c r="N440" i="15"/>
  <c r="N441" i="15"/>
  <c r="N442" i="15"/>
  <c r="N443" i="15"/>
  <c r="N444" i="15"/>
  <c r="N445" i="15"/>
  <c r="N446" i="15"/>
  <c r="N447" i="15"/>
  <c r="N448" i="15"/>
  <c r="N449" i="15"/>
  <c r="N450" i="15"/>
  <c r="N451" i="15"/>
  <c r="N452" i="15"/>
  <c r="N453" i="15"/>
  <c r="N454" i="15"/>
  <c r="N455" i="15"/>
  <c r="N456" i="15"/>
  <c r="N457" i="15"/>
  <c r="N458" i="15"/>
  <c r="N459" i="15"/>
  <c r="N460" i="15"/>
  <c r="N461" i="15"/>
  <c r="N462" i="15"/>
  <c r="N463" i="15"/>
  <c r="N464" i="15"/>
  <c r="N465" i="15"/>
  <c r="N466" i="15"/>
  <c r="N467" i="15"/>
  <c r="N468" i="15"/>
  <c r="N469" i="15"/>
  <c r="N470" i="15"/>
  <c r="N471" i="15"/>
  <c r="N472" i="15"/>
  <c r="N473" i="15"/>
  <c r="N474" i="15"/>
  <c r="N475" i="15"/>
  <c r="N476" i="15"/>
  <c r="N477" i="15"/>
  <c r="N478" i="15"/>
  <c r="N479" i="15"/>
  <c r="N480" i="15"/>
  <c r="N481" i="15"/>
  <c r="N482" i="15"/>
  <c r="N483" i="15"/>
  <c r="N484" i="15"/>
  <c r="N485" i="15"/>
  <c r="N486" i="15"/>
  <c r="N487" i="15"/>
  <c r="N488" i="15"/>
  <c r="N489" i="15"/>
  <c r="N490" i="15"/>
  <c r="N491" i="15"/>
  <c r="N492" i="15"/>
  <c r="N493" i="15"/>
  <c r="N494" i="15"/>
  <c r="N495" i="15"/>
  <c r="N496" i="15"/>
  <c r="N497" i="15"/>
  <c r="N498" i="15"/>
  <c r="N499" i="15"/>
  <c r="N500" i="15"/>
  <c r="N501" i="15"/>
  <c r="N502" i="15"/>
  <c r="N503" i="15"/>
  <c r="N504" i="15"/>
  <c r="N505" i="15"/>
  <c r="N506" i="15"/>
  <c r="N507" i="15"/>
  <c r="N508" i="15"/>
  <c r="N509" i="15"/>
  <c r="N510" i="15"/>
  <c r="N511" i="15"/>
  <c r="N512" i="15"/>
  <c r="N513" i="15"/>
  <c r="N514" i="15"/>
  <c r="N515" i="15"/>
  <c r="N516" i="15"/>
  <c r="N517" i="15"/>
  <c r="N518" i="15"/>
  <c r="N519" i="15"/>
  <c r="N520" i="15"/>
  <c r="N521" i="15"/>
  <c r="N522" i="15"/>
  <c r="N523" i="15"/>
  <c r="N524" i="15"/>
  <c r="N525" i="15"/>
  <c r="N526" i="15"/>
  <c r="N527" i="15"/>
  <c r="N528" i="15"/>
  <c r="N529" i="15"/>
  <c r="N530" i="15"/>
  <c r="N531" i="15"/>
  <c r="N532" i="15"/>
  <c r="N533" i="15"/>
  <c r="N534" i="15"/>
  <c r="N535" i="15"/>
  <c r="N536" i="15"/>
  <c r="N537" i="15"/>
  <c r="N538" i="15"/>
  <c r="N539" i="15"/>
  <c r="N540" i="15"/>
  <c r="N541" i="15"/>
  <c r="N542" i="15"/>
  <c r="N543" i="15"/>
  <c r="N544" i="15"/>
  <c r="N545" i="15"/>
  <c r="N546" i="15"/>
  <c r="N547" i="15"/>
  <c r="N548" i="15"/>
  <c r="N549" i="15"/>
  <c r="N550" i="15"/>
  <c r="N551" i="15"/>
  <c r="N552" i="15"/>
  <c r="N553" i="15"/>
  <c r="N554" i="15"/>
  <c r="N555" i="15"/>
  <c r="N556" i="15"/>
  <c r="N557" i="15"/>
  <c r="N558" i="15"/>
  <c r="N559" i="15"/>
  <c r="N560" i="15"/>
  <c r="N561" i="15"/>
  <c r="N562" i="15"/>
  <c r="N563" i="15"/>
  <c r="N564" i="15"/>
  <c r="N565" i="15"/>
  <c r="N566" i="15"/>
  <c r="N567" i="15"/>
  <c r="N568" i="15"/>
  <c r="N569" i="15"/>
  <c r="N570" i="15"/>
  <c r="N571" i="15"/>
  <c r="N572" i="15"/>
  <c r="N573" i="15"/>
  <c r="N574" i="15"/>
  <c r="N575" i="15"/>
  <c r="N576" i="15"/>
  <c r="N577" i="15"/>
  <c r="N578" i="15"/>
  <c r="N579" i="15"/>
  <c r="N580" i="15"/>
  <c r="N581" i="15"/>
  <c r="N582" i="15"/>
  <c r="N583" i="15"/>
  <c r="N584" i="15"/>
  <c r="N585" i="15"/>
  <c r="N586" i="15"/>
  <c r="N587" i="15"/>
  <c r="N588" i="15"/>
  <c r="N589" i="15"/>
  <c r="N590" i="15"/>
  <c r="N591" i="15"/>
  <c r="N592" i="15"/>
  <c r="N593" i="15"/>
  <c r="N594" i="15"/>
  <c r="N595" i="15"/>
  <c r="N596" i="15"/>
  <c r="N597" i="15"/>
  <c r="N598" i="15"/>
  <c r="N599" i="15"/>
  <c r="N600" i="15"/>
  <c r="N601" i="15"/>
  <c r="N602" i="15"/>
  <c r="N603" i="15"/>
  <c r="N604" i="15"/>
  <c r="N605" i="15"/>
  <c r="N606" i="15"/>
  <c r="N607" i="15"/>
  <c r="N608" i="15"/>
  <c r="N609" i="15"/>
  <c r="N610" i="15"/>
  <c r="N611" i="15"/>
  <c r="N612" i="15"/>
  <c r="N613" i="15"/>
  <c r="N614" i="15"/>
  <c r="N615" i="15"/>
  <c r="N616" i="15"/>
  <c r="N617" i="15"/>
  <c r="N618" i="15"/>
  <c r="N619" i="15"/>
  <c r="N620" i="15"/>
  <c r="N621" i="15"/>
  <c r="N622" i="15"/>
  <c r="N623" i="15"/>
  <c r="N624" i="15"/>
  <c r="N625" i="15"/>
  <c r="N626" i="15"/>
  <c r="N627" i="15"/>
  <c r="N628" i="15"/>
  <c r="N629" i="15"/>
  <c r="N630" i="15"/>
  <c r="N631" i="15"/>
  <c r="N632" i="15"/>
  <c r="N633" i="15"/>
  <c r="N634" i="15"/>
  <c r="N635" i="15"/>
  <c r="N636" i="15"/>
  <c r="N637" i="15"/>
  <c r="N638" i="15"/>
  <c r="N639" i="15"/>
  <c r="N640" i="15"/>
  <c r="N641" i="15"/>
  <c r="N642" i="15"/>
  <c r="N643" i="15"/>
  <c r="N644" i="15"/>
  <c r="N645" i="15"/>
  <c r="N646" i="15"/>
  <c r="N647" i="15"/>
  <c r="N648" i="15"/>
  <c r="N649" i="15"/>
  <c r="N650" i="15"/>
  <c r="N651" i="15"/>
  <c r="N652" i="15"/>
  <c r="N653" i="15"/>
  <c r="N654" i="15"/>
  <c r="N655" i="15"/>
  <c r="N656" i="15"/>
  <c r="N657" i="15"/>
  <c r="N658" i="15"/>
  <c r="N659" i="15"/>
  <c r="N660" i="15"/>
  <c r="N661" i="15"/>
  <c r="N662" i="15"/>
  <c r="N663" i="15"/>
  <c r="N664" i="15"/>
  <c r="N665" i="15"/>
  <c r="N666" i="15"/>
  <c r="N667" i="15"/>
  <c r="N668" i="15"/>
  <c r="N669" i="15"/>
  <c r="N670" i="15"/>
  <c r="N671" i="15"/>
  <c r="N672" i="15"/>
  <c r="N673" i="15"/>
  <c r="N674" i="15"/>
  <c r="N675" i="15"/>
  <c r="N676" i="15"/>
  <c r="N677" i="15"/>
  <c r="N678" i="15"/>
  <c r="N679" i="15"/>
  <c r="N680" i="15"/>
  <c r="N681" i="15"/>
  <c r="N682" i="15"/>
  <c r="N683" i="15"/>
  <c r="N684" i="15"/>
  <c r="N685" i="15"/>
  <c r="N686" i="15"/>
  <c r="N687" i="15"/>
  <c r="N688" i="15"/>
  <c r="N689" i="15"/>
  <c r="N690" i="15"/>
  <c r="N691" i="15"/>
  <c r="N692" i="15"/>
  <c r="N693" i="15"/>
  <c r="N694" i="15"/>
  <c r="N695" i="15"/>
  <c r="N696" i="15"/>
  <c r="N697" i="15"/>
  <c r="N698" i="15"/>
  <c r="N699" i="15"/>
  <c r="N700" i="15"/>
  <c r="N701" i="15"/>
  <c r="N702" i="15"/>
  <c r="N703" i="15"/>
  <c r="N704" i="15"/>
  <c r="N705" i="15"/>
  <c r="N706" i="15"/>
  <c r="N707" i="15"/>
  <c r="N708" i="15"/>
  <c r="N709" i="15"/>
  <c r="N710" i="15"/>
  <c r="N711" i="15"/>
  <c r="N712" i="15"/>
  <c r="N713" i="15"/>
  <c r="N714" i="15"/>
  <c r="N715" i="15"/>
  <c r="N716" i="15"/>
  <c r="N717" i="15"/>
  <c r="N718" i="15"/>
  <c r="N719" i="15"/>
  <c r="N720" i="15"/>
  <c r="N721" i="15"/>
  <c r="N722" i="15"/>
  <c r="N723" i="15"/>
  <c r="N724" i="15"/>
  <c r="N725" i="15"/>
  <c r="N726" i="15"/>
  <c r="N727" i="15"/>
  <c r="N728" i="15"/>
  <c r="N729" i="15"/>
  <c r="N730" i="15"/>
  <c r="N731" i="15"/>
  <c r="N732" i="15"/>
  <c r="N733" i="15"/>
  <c r="N734" i="15"/>
  <c r="N735" i="15"/>
  <c r="N736" i="15"/>
  <c r="N737" i="15"/>
  <c r="N738" i="15"/>
  <c r="N739" i="15"/>
  <c r="N740" i="15"/>
  <c r="N741" i="15"/>
  <c r="N742" i="15"/>
  <c r="N743" i="15"/>
  <c r="N744" i="15"/>
  <c r="N745" i="15"/>
  <c r="N746" i="15"/>
  <c r="N747" i="15"/>
  <c r="N748" i="15"/>
  <c r="N749" i="15"/>
  <c r="N750" i="15"/>
  <c r="N751" i="15"/>
  <c r="N752" i="15"/>
  <c r="N753" i="15"/>
  <c r="N754" i="15"/>
  <c r="N755" i="15"/>
  <c r="N756" i="15"/>
  <c r="N757" i="15"/>
  <c r="N758" i="15"/>
  <c r="N759" i="15"/>
  <c r="N760" i="15"/>
  <c r="N761" i="15"/>
  <c r="N762" i="15"/>
  <c r="N763" i="15"/>
  <c r="N764" i="15"/>
  <c r="N765" i="15"/>
  <c r="N766" i="15"/>
  <c r="N767" i="15"/>
  <c r="N768" i="15"/>
  <c r="N769" i="15"/>
  <c r="N770" i="15"/>
  <c r="N771" i="15"/>
  <c r="N772" i="15"/>
  <c r="N773" i="15"/>
  <c r="N774" i="15"/>
  <c r="N775" i="15"/>
  <c r="N776" i="15"/>
  <c r="N777" i="15"/>
  <c r="N778" i="15"/>
  <c r="N779" i="15"/>
  <c r="N780" i="15"/>
  <c r="N781" i="15"/>
  <c r="N782" i="15"/>
  <c r="N783" i="15"/>
  <c r="N784" i="15"/>
  <c r="N785" i="15"/>
  <c r="N786" i="15"/>
  <c r="N787" i="15"/>
  <c r="N788" i="15"/>
  <c r="N789" i="15"/>
  <c r="N790" i="15"/>
  <c r="N791" i="15"/>
  <c r="N792" i="15"/>
  <c r="N793" i="15"/>
  <c r="N794" i="15"/>
  <c r="N795" i="15"/>
  <c r="N796" i="15"/>
  <c r="N797" i="15"/>
  <c r="N798" i="15"/>
  <c r="N799" i="15"/>
  <c r="N800" i="15"/>
  <c r="N801" i="15"/>
  <c r="N802" i="15"/>
  <c r="N803" i="15"/>
  <c r="N804" i="15"/>
  <c r="N805" i="15"/>
  <c r="N806" i="15"/>
  <c r="N807" i="15"/>
  <c r="N808" i="15"/>
  <c r="N809" i="15"/>
  <c r="N810" i="15"/>
  <c r="N811" i="15"/>
  <c r="N812" i="15"/>
  <c r="N813" i="15"/>
  <c r="N814" i="15"/>
  <c r="N815" i="15"/>
  <c r="N816" i="15"/>
  <c r="N817" i="15"/>
  <c r="N818" i="15"/>
  <c r="N819" i="15"/>
  <c r="N820" i="15"/>
  <c r="N821" i="15"/>
  <c r="N822" i="15"/>
  <c r="N823" i="15"/>
  <c r="N824" i="15"/>
  <c r="N825" i="15"/>
  <c r="N826" i="15"/>
  <c r="N827" i="15"/>
  <c r="N828" i="15"/>
  <c r="N829" i="15"/>
  <c r="N830" i="15"/>
  <c r="N831" i="15"/>
  <c r="N832" i="15"/>
  <c r="N833" i="15"/>
  <c r="N834" i="15"/>
  <c r="N835" i="15"/>
  <c r="N836" i="15"/>
  <c r="N837" i="15"/>
  <c r="N838" i="15"/>
  <c r="N839" i="15"/>
  <c r="N840" i="15"/>
  <c r="N841" i="15"/>
  <c r="N842" i="15"/>
  <c r="N843" i="15"/>
  <c r="N844" i="15"/>
  <c r="N845" i="15"/>
  <c r="N846" i="15"/>
  <c r="N847" i="15"/>
  <c r="N848" i="15"/>
  <c r="N849" i="15"/>
  <c r="N850" i="15"/>
  <c r="N851" i="15"/>
  <c r="N852" i="15"/>
  <c r="N853" i="15"/>
  <c r="N854" i="15"/>
  <c r="N855" i="15"/>
  <c r="N856" i="15"/>
  <c r="N857" i="15"/>
  <c r="N858" i="15"/>
  <c r="N859" i="15"/>
  <c r="N860" i="15"/>
  <c r="N861" i="15"/>
  <c r="N862" i="15"/>
  <c r="N863" i="15"/>
  <c r="N864" i="15"/>
  <c r="N865" i="15"/>
  <c r="N866" i="15"/>
  <c r="N867" i="15"/>
  <c r="N868" i="15"/>
  <c r="N869" i="15"/>
  <c r="N870" i="15"/>
  <c r="N871" i="15"/>
  <c r="N872" i="15"/>
  <c r="N873" i="15"/>
  <c r="N874" i="15"/>
  <c r="N875" i="15"/>
  <c r="N876" i="15"/>
  <c r="N877" i="15"/>
  <c r="N878" i="15"/>
  <c r="N879" i="15"/>
  <c r="N880" i="15"/>
  <c r="N881" i="15"/>
  <c r="N882" i="15"/>
  <c r="N883" i="15"/>
  <c r="N884" i="15"/>
  <c r="N885" i="15"/>
  <c r="N886" i="15"/>
  <c r="N887" i="15"/>
  <c r="N888" i="15"/>
  <c r="N889" i="15"/>
  <c r="N890" i="15"/>
  <c r="N891" i="15"/>
  <c r="N892" i="15"/>
  <c r="N893" i="15"/>
  <c r="N894" i="15"/>
  <c r="N895" i="15"/>
  <c r="N896" i="15"/>
  <c r="N897" i="15"/>
  <c r="N898" i="15"/>
  <c r="N899" i="15"/>
  <c r="N900" i="15"/>
  <c r="N901" i="15"/>
  <c r="N902" i="15"/>
  <c r="N903" i="15"/>
  <c r="N904" i="15"/>
  <c r="N905" i="15"/>
  <c r="N906" i="15"/>
  <c r="N907" i="15"/>
  <c r="N908" i="15"/>
  <c r="N909" i="15"/>
  <c r="N910" i="15"/>
  <c r="N911" i="15"/>
  <c r="N912" i="15"/>
  <c r="N913" i="15"/>
  <c r="N914" i="15"/>
  <c r="N915" i="15"/>
  <c r="N916" i="15"/>
  <c r="N917" i="15"/>
  <c r="N918" i="15"/>
  <c r="N919" i="15"/>
  <c r="N920" i="15"/>
  <c r="N921" i="15"/>
  <c r="N922" i="15"/>
  <c r="N923" i="15"/>
  <c r="N924" i="15"/>
  <c r="N925" i="15"/>
  <c r="N926" i="15"/>
  <c r="N927" i="15"/>
  <c r="N928" i="15"/>
  <c r="N929" i="15"/>
  <c r="N930" i="15"/>
  <c r="N931" i="15"/>
  <c r="N932" i="15"/>
  <c r="N933" i="15"/>
  <c r="N934" i="15"/>
  <c r="N935" i="15"/>
  <c r="N936" i="15"/>
  <c r="N937" i="15"/>
  <c r="N938" i="15"/>
  <c r="N939" i="15"/>
  <c r="N940" i="15"/>
  <c r="N941" i="15"/>
  <c r="N942" i="15"/>
  <c r="N943" i="15"/>
  <c r="N944" i="15"/>
  <c r="N945" i="15"/>
  <c r="N946" i="15"/>
  <c r="N947" i="15"/>
  <c r="N948" i="15"/>
  <c r="N949" i="15"/>
  <c r="N950" i="15"/>
  <c r="N951" i="15"/>
  <c r="N952" i="15"/>
  <c r="N953" i="15"/>
  <c r="N954" i="15"/>
  <c r="N955" i="15"/>
  <c r="N956" i="15"/>
  <c r="N957" i="15"/>
  <c r="N958" i="15"/>
  <c r="N959" i="15"/>
  <c r="N960" i="15"/>
  <c r="N961" i="15"/>
  <c r="N962" i="15"/>
  <c r="N963" i="15"/>
  <c r="N964" i="15"/>
  <c r="N965" i="15"/>
  <c r="N966" i="15"/>
  <c r="N967" i="15"/>
  <c r="N968" i="15"/>
  <c r="N969" i="15"/>
  <c r="N970" i="15"/>
  <c r="N971" i="15"/>
  <c r="N972" i="15"/>
  <c r="N973" i="15"/>
  <c r="N974" i="15"/>
  <c r="N975" i="15"/>
  <c r="N976" i="15"/>
  <c r="N977" i="15"/>
  <c r="N978" i="15"/>
  <c r="N979" i="15"/>
  <c r="N980" i="15"/>
  <c r="N981" i="15"/>
  <c r="N982" i="15"/>
  <c r="N983" i="15"/>
  <c r="N984" i="15"/>
  <c r="N985" i="15"/>
  <c r="N986" i="15"/>
  <c r="N987" i="15"/>
  <c r="N988" i="15"/>
  <c r="N989" i="15"/>
  <c r="N990" i="15"/>
  <c r="N991" i="15"/>
  <c r="N992" i="15"/>
  <c r="N993" i="15"/>
  <c r="N994" i="15"/>
  <c r="N995" i="15"/>
  <c r="N996" i="15"/>
  <c r="N997" i="15"/>
  <c r="N998" i="15"/>
  <c r="N999" i="15"/>
  <c r="N1000" i="15"/>
  <c r="N1001" i="15"/>
  <c r="N1002" i="15"/>
  <c r="N1003" i="15"/>
  <c r="N1004" i="15"/>
  <c r="N1005" i="15"/>
  <c r="N1006" i="15"/>
  <c r="N1007" i="15"/>
  <c r="N1008" i="15"/>
  <c r="N1009" i="15"/>
  <c r="N1010" i="15"/>
  <c r="N1011" i="15"/>
  <c r="N1012" i="15"/>
  <c r="N1013" i="15"/>
  <c r="N1014" i="15"/>
  <c r="N1015" i="15"/>
  <c r="N1016" i="15"/>
  <c r="N1017" i="15"/>
  <c r="N1018" i="15"/>
  <c r="N1019" i="15"/>
  <c r="N1020" i="15"/>
  <c r="N1021" i="15"/>
  <c r="N1022" i="15"/>
  <c r="N1023" i="15"/>
  <c r="N1024" i="15"/>
  <c r="N1025" i="15"/>
  <c r="N1026" i="15"/>
  <c r="N1027" i="15"/>
  <c r="N1028" i="15"/>
  <c r="N1029" i="15"/>
  <c r="N1030" i="15"/>
  <c r="N1031" i="15"/>
  <c r="N1032" i="15"/>
  <c r="N1033" i="15"/>
  <c r="N1034" i="15"/>
  <c r="N1035" i="15"/>
  <c r="N1036" i="15"/>
  <c r="N1037" i="15"/>
  <c r="N1038" i="15"/>
  <c r="N1039" i="15"/>
  <c r="N1040" i="15"/>
  <c r="N1041" i="15"/>
  <c r="N1042" i="15"/>
  <c r="N1043" i="15"/>
  <c r="N1044" i="15"/>
  <c r="N1045" i="15"/>
  <c r="N1046" i="15"/>
  <c r="N1047" i="15"/>
  <c r="N1048" i="15"/>
  <c r="N1049" i="15"/>
  <c r="N1050" i="15"/>
  <c r="N1051" i="15"/>
  <c r="N1052" i="15"/>
  <c r="N1053" i="15"/>
  <c r="N1054" i="15"/>
  <c r="N1055" i="15"/>
  <c r="N1056" i="15"/>
  <c r="N1057" i="15"/>
  <c r="N1058" i="15"/>
  <c r="N1059" i="15"/>
  <c r="N1060" i="15"/>
  <c r="N1061" i="15"/>
  <c r="N1062" i="15"/>
  <c r="N1063" i="15"/>
  <c r="N1064" i="15"/>
  <c r="N1065" i="15"/>
  <c r="N1066" i="15"/>
  <c r="N1067" i="15"/>
  <c r="N1068" i="15"/>
  <c r="N1069" i="15"/>
  <c r="N1070" i="15"/>
  <c r="N1071" i="15"/>
  <c r="N1072" i="15"/>
  <c r="N1073" i="15"/>
  <c r="N1074" i="15"/>
  <c r="N1075" i="15"/>
  <c r="N1076" i="15"/>
  <c r="N1077" i="15"/>
  <c r="N1078" i="15"/>
  <c r="N1079" i="15"/>
  <c r="N1080" i="15"/>
  <c r="N1081" i="15"/>
  <c r="N1082" i="15"/>
  <c r="N1084" i="15"/>
  <c r="N1085" i="15"/>
  <c r="N1086" i="15"/>
  <c r="N1087" i="15"/>
  <c r="N1088" i="15"/>
  <c r="N1089" i="15"/>
  <c r="N1090" i="15"/>
  <c r="N1091" i="15"/>
  <c r="N1092" i="15"/>
  <c r="N1093" i="15"/>
  <c r="N1094" i="15"/>
  <c r="N1095" i="15"/>
  <c r="N1096" i="15"/>
  <c r="N1097" i="15"/>
  <c r="N1098" i="15"/>
  <c r="N1099" i="15"/>
  <c r="N1100" i="15"/>
  <c r="N1101" i="15"/>
  <c r="N1102" i="15"/>
  <c r="N1103" i="15"/>
  <c r="N1104" i="15"/>
  <c r="N1105" i="15"/>
  <c r="N1106" i="15"/>
  <c r="N1107" i="15"/>
  <c r="N1108" i="15"/>
  <c r="N1109" i="15"/>
  <c r="N1110" i="15"/>
  <c r="N1111" i="15"/>
  <c r="N1112" i="15"/>
  <c r="N1113" i="15"/>
  <c r="N1114" i="15"/>
  <c r="N1115" i="15"/>
  <c r="N1116" i="15"/>
  <c r="N1117" i="15"/>
  <c r="N1118" i="15"/>
  <c r="N1119" i="15"/>
  <c r="N1120" i="15"/>
  <c r="N1121" i="15"/>
  <c r="N1122" i="15"/>
  <c r="N1123" i="15"/>
  <c r="N1124" i="15"/>
  <c r="N1125" i="15"/>
  <c r="N1126" i="15"/>
  <c r="N1127" i="15"/>
  <c r="N1128" i="15"/>
  <c r="N1129" i="15"/>
  <c r="N1130" i="15"/>
  <c r="N1131" i="15"/>
  <c r="N1132" i="15"/>
  <c r="N1133" i="15"/>
  <c r="N1134" i="15"/>
  <c r="N1135" i="15"/>
  <c r="N1136" i="15"/>
  <c r="N1137" i="15"/>
  <c r="N1138" i="15"/>
  <c r="N1139" i="15"/>
  <c r="N1140" i="15"/>
  <c r="N1141" i="15"/>
  <c r="N1142" i="15"/>
  <c r="N1143" i="15"/>
  <c r="N1144" i="15"/>
  <c r="N1145" i="15"/>
  <c r="N1146" i="15"/>
  <c r="N1147" i="15"/>
  <c r="N1148" i="15"/>
  <c r="N1149" i="15"/>
  <c r="N1150" i="15"/>
  <c r="N1151" i="15"/>
  <c r="N1152" i="15"/>
  <c r="N1153" i="15"/>
  <c r="N1154" i="15"/>
  <c r="N1155" i="15"/>
  <c r="N1156" i="15"/>
  <c r="N1157" i="15"/>
  <c r="N1158" i="15"/>
  <c r="N1159" i="15"/>
  <c r="N1160" i="15"/>
  <c r="I6" i="11"/>
  <c r="H6" i="11"/>
  <c r="L16" i="47" l="1"/>
  <c r="L61" i="47"/>
  <c r="L30" i="47"/>
  <c r="L60" i="47"/>
  <c r="L4" i="47"/>
  <c r="L15" i="47"/>
  <c r="L58" i="47"/>
  <c r="L54" i="47"/>
  <c r="L36" i="47"/>
  <c r="L55" i="47"/>
  <c r="L59" i="47"/>
  <c r="L24" i="47"/>
  <c r="L46" i="47"/>
  <c r="L35" i="47"/>
  <c r="L21" i="47"/>
  <c r="L22" i="47"/>
  <c r="L34" i="47"/>
  <c r="L6" i="47"/>
  <c r="L17" i="47"/>
  <c r="L29" i="47"/>
  <c r="L23" i="47"/>
  <c r="L47" i="47"/>
  <c r="L5" i="47"/>
  <c r="L28" i="47"/>
  <c r="G42" i="47"/>
  <c r="F42" i="47"/>
  <c r="BJ8" i="11" l="1"/>
  <c r="BJ7" i="11"/>
  <c r="BJ6" i="11"/>
  <c r="BN8" i="11" l="1"/>
  <c r="BN7" i="11"/>
  <c r="BN6" i="11"/>
  <c r="BH8" i="11"/>
  <c r="BH7" i="11"/>
  <c r="BH6" i="11"/>
  <c r="BB7" i="11"/>
  <c r="BB6" i="11"/>
  <c r="K29" i="47" l="1"/>
  <c r="K28" i="47"/>
  <c r="K36" i="47"/>
  <c r="K34" i="47"/>
  <c r="K22" i="47"/>
  <c r="K21" i="47"/>
  <c r="K17" i="47"/>
  <c r="DT9" i="11" l="1"/>
  <c r="DT8" i="11"/>
  <c r="DT7" i="11"/>
  <c r="DT6" i="11"/>
  <c r="DR9" i="11"/>
  <c r="DR8" i="11"/>
  <c r="DR7" i="11"/>
  <c r="DR6" i="11"/>
  <c r="DL8" i="11"/>
  <c r="DL7" i="11"/>
  <c r="DL6" i="11"/>
  <c r="DJ8" i="11"/>
  <c r="DJ7" i="11"/>
  <c r="DJ6" i="11"/>
  <c r="DH8" i="11"/>
  <c r="DH7" i="11"/>
  <c r="DH6" i="11"/>
  <c r="DF8" i="11"/>
  <c r="DF7" i="11"/>
  <c r="DF6" i="11"/>
  <c r="DD8" i="11"/>
  <c r="DD7" i="11"/>
  <c r="DD6" i="11"/>
  <c r="CZ8" i="11"/>
  <c r="CZ7" i="11"/>
  <c r="CZ6" i="11"/>
  <c r="CX8" i="11"/>
  <c r="CX7" i="11"/>
  <c r="CX6" i="11"/>
  <c r="CF8" i="11"/>
  <c r="CF7" i="11"/>
  <c r="CF6" i="11"/>
  <c r="CD8" i="11"/>
  <c r="CD7" i="11"/>
  <c r="CD6" i="11"/>
  <c r="CB8" i="11"/>
  <c r="CB7" i="11"/>
  <c r="CB6" i="11"/>
  <c r="BZ8" i="11"/>
  <c r="BZ7" i="11"/>
  <c r="BZ6" i="11"/>
  <c r="AV7" i="11"/>
  <c r="AV6" i="11"/>
  <c r="AT7" i="11"/>
  <c r="AT6" i="11"/>
  <c r="BL8" i="11"/>
  <c r="BL7" i="11"/>
  <c r="BL6" i="11"/>
  <c r="BV8" i="11"/>
  <c r="BV7" i="11"/>
  <c r="BV6" i="11"/>
  <c r="BT8" i="11"/>
  <c r="BT7" i="11"/>
  <c r="BT6" i="11"/>
  <c r="BF8" i="11"/>
  <c r="BF7" i="11"/>
  <c r="BF6" i="11"/>
  <c r="BD8" i="11"/>
  <c r="BD7" i="11"/>
  <c r="BD6" i="11"/>
  <c r="AN7" i="11"/>
  <c r="AN6" i="11"/>
  <c r="AL7" i="11"/>
  <c r="AL6" i="11"/>
  <c r="AH8" i="11"/>
  <c r="AH7" i="11"/>
  <c r="AH6" i="11"/>
  <c r="AF8" i="11"/>
  <c r="AF7" i="11"/>
  <c r="AF6" i="11"/>
  <c r="AD8" i="11"/>
  <c r="AD7" i="11"/>
  <c r="AD6" i="11"/>
  <c r="AB7" i="11"/>
  <c r="AB8" i="11"/>
  <c r="AB6" i="11"/>
  <c r="Z6" i="11"/>
  <c r="V7" i="11" l="1"/>
  <c r="V8" i="11"/>
  <c r="V6" i="11"/>
  <c r="J36" i="47"/>
  <c r="G36" i="47" l="1"/>
  <c r="B21" i="47" l="1"/>
  <c r="B22" i="47"/>
  <c r="E36" i="47" l="1"/>
  <c r="D36" i="47"/>
  <c r="C36" i="47"/>
  <c r="F36" i="47"/>
  <c r="B36" i="47"/>
  <c r="M55" i="47" l="1"/>
  <c r="M54" i="47"/>
  <c r="M59" i="47"/>
  <c r="M58" i="47"/>
  <c r="M60" i="47"/>
  <c r="M56" i="47"/>
  <c r="M57" i="47"/>
  <c r="M61" i="47" l="1"/>
  <c r="M46" i="47"/>
  <c r="M47" i="47"/>
  <c r="M36" i="47"/>
  <c r="J173" i="10" l="1"/>
  <c r="J29" i="47" l="1"/>
  <c r="J28" i="47"/>
  <c r="J34" i="47"/>
  <c r="J22" i="47"/>
  <c r="J21" i="47"/>
  <c r="J17" i="47"/>
  <c r="J11" i="47"/>
  <c r="J10" i="47"/>
  <c r="W6" i="11" l="1"/>
  <c r="K11" i="47" l="1"/>
  <c r="N11" i="47"/>
  <c r="J2" i="15" l="1"/>
  <c r="CS56" i="11" l="1"/>
  <c r="CS46" i="11"/>
  <c r="CS45" i="11"/>
  <c r="CS35" i="11"/>
  <c r="CS55" i="11"/>
  <c r="CS25" i="11"/>
  <c r="CS54" i="11"/>
  <c r="CS34" i="11"/>
  <c r="CS24" i="11"/>
  <c r="CS14" i="11"/>
  <c r="CS10" i="11"/>
  <c r="CS44" i="11"/>
  <c r="CS22" i="11"/>
  <c r="CS6" i="11"/>
  <c r="CS53" i="11"/>
  <c r="CS13" i="11"/>
  <c r="CS16" i="11"/>
  <c r="CS43" i="11"/>
  <c r="CS33" i="11"/>
  <c r="CS23" i="11"/>
  <c r="CS32" i="11"/>
  <c r="CS21" i="11"/>
  <c r="CS52" i="11"/>
  <c r="CS42" i="11"/>
  <c r="CS12" i="11"/>
  <c r="CS51" i="11"/>
  <c r="CS41" i="11"/>
  <c r="CS31" i="11"/>
  <c r="CS11" i="11"/>
  <c r="CS40" i="11"/>
  <c r="CS30" i="11"/>
  <c r="CS20" i="11"/>
  <c r="CS50" i="11"/>
  <c r="CS49" i="11"/>
  <c r="CS29" i="11"/>
  <c r="CS19" i="11"/>
  <c r="CS9" i="11"/>
  <c r="CS15" i="11"/>
  <c r="CS39" i="11"/>
  <c r="CS7" i="11"/>
  <c r="CS38" i="11"/>
  <c r="CS28" i="11"/>
  <c r="CS18" i="11"/>
  <c r="CS8" i="11"/>
  <c r="CS27" i="11"/>
  <c r="CS17" i="11"/>
  <c r="CS36" i="11"/>
  <c r="CS48" i="11"/>
  <c r="CS26" i="11"/>
  <c r="CS47" i="11"/>
  <c r="CS37" i="11"/>
  <c r="CQ56" i="11"/>
  <c r="CQ46" i="11"/>
  <c r="CQ36" i="11"/>
  <c r="CQ26" i="11"/>
  <c r="CQ16" i="11"/>
  <c r="CQ6" i="11"/>
  <c r="CQ55" i="11"/>
  <c r="CQ45" i="11"/>
  <c r="CQ35" i="11"/>
  <c r="CQ25" i="11"/>
  <c r="CQ41" i="11"/>
  <c r="CQ20" i="11"/>
  <c r="CQ8" i="11"/>
  <c r="CQ15" i="11"/>
  <c r="CQ29" i="11"/>
  <c r="CQ54" i="11"/>
  <c r="CQ44" i="11"/>
  <c r="CQ34" i="11"/>
  <c r="CQ24" i="11"/>
  <c r="CQ14" i="11"/>
  <c r="CQ33" i="11"/>
  <c r="CQ23" i="11"/>
  <c r="CQ12" i="11"/>
  <c r="CQ21" i="11"/>
  <c r="CQ30" i="11"/>
  <c r="CQ9" i="11"/>
  <c r="CQ18" i="11"/>
  <c r="CQ53" i="11"/>
  <c r="CQ43" i="11"/>
  <c r="CQ22" i="11"/>
  <c r="CQ11" i="11"/>
  <c r="CQ28" i="11"/>
  <c r="CQ13" i="11"/>
  <c r="CQ52" i="11"/>
  <c r="CQ32" i="11"/>
  <c r="CQ31" i="11"/>
  <c r="CQ39" i="11"/>
  <c r="CQ7" i="11"/>
  <c r="CQ42" i="11"/>
  <c r="CQ51" i="11"/>
  <c r="CQ40" i="11"/>
  <c r="CQ38" i="11"/>
  <c r="CQ27" i="11"/>
  <c r="CQ10" i="11"/>
  <c r="CQ50" i="11"/>
  <c r="CQ19" i="11"/>
  <c r="CQ17" i="11"/>
  <c r="CQ49" i="11"/>
  <c r="CQ48" i="11"/>
  <c r="CQ37" i="11"/>
  <c r="CQ47" i="11"/>
  <c r="CO56" i="11"/>
  <c r="CO46" i="11"/>
  <c r="CO36" i="11"/>
  <c r="CO26" i="11"/>
  <c r="CO16" i="11"/>
  <c r="CO6" i="11"/>
  <c r="CO55" i="11"/>
  <c r="CO45" i="11"/>
  <c r="CO35" i="11"/>
  <c r="CO15" i="11"/>
  <c r="CO49" i="11"/>
  <c r="CO48" i="11"/>
  <c r="CO8" i="11"/>
  <c r="CO7" i="11"/>
  <c r="CO25" i="11"/>
  <c r="CO54" i="11"/>
  <c r="CO34" i="11"/>
  <c r="CO24" i="11"/>
  <c r="CO14" i="11"/>
  <c r="CO53" i="11"/>
  <c r="CO43" i="11"/>
  <c r="CO23" i="11"/>
  <c r="CO13" i="11"/>
  <c r="CO30" i="11"/>
  <c r="CO29" i="11"/>
  <c r="CO38" i="11"/>
  <c r="CO37" i="11"/>
  <c r="CO44" i="11"/>
  <c r="CO33" i="11"/>
  <c r="CO11" i="11"/>
  <c r="CO10" i="11"/>
  <c r="CO19" i="11"/>
  <c r="CO28" i="11"/>
  <c r="CO27" i="11"/>
  <c r="CO52" i="11"/>
  <c r="CO42" i="11"/>
  <c r="CO32" i="11"/>
  <c r="CO22" i="11"/>
  <c r="CO12" i="11"/>
  <c r="CO51" i="11"/>
  <c r="CO41" i="11"/>
  <c r="CO31" i="11"/>
  <c r="CO21" i="11"/>
  <c r="CO40" i="11"/>
  <c r="CO39" i="11"/>
  <c r="CO9" i="11"/>
  <c r="CO18" i="11"/>
  <c r="CO17" i="11"/>
  <c r="CO50" i="11"/>
  <c r="CO20" i="11"/>
  <c r="CO47" i="11"/>
  <c r="AY56" i="11"/>
  <c r="AY46" i="11"/>
  <c r="AY36" i="11"/>
  <c r="AY26" i="11"/>
  <c r="AY16" i="11"/>
  <c r="AY6" i="11"/>
  <c r="AY55" i="11"/>
  <c r="AY45" i="11"/>
  <c r="AY35" i="11"/>
  <c r="AY23" i="11"/>
  <c r="AY12" i="11"/>
  <c r="AY25" i="11"/>
  <c r="AY15" i="11"/>
  <c r="AY14" i="11"/>
  <c r="AY44" i="11"/>
  <c r="AY54" i="11"/>
  <c r="AY34" i="11"/>
  <c r="AY24" i="11"/>
  <c r="AY33" i="11"/>
  <c r="AY13" i="11"/>
  <c r="AY22" i="11"/>
  <c r="AY31" i="11"/>
  <c r="AY43" i="11"/>
  <c r="AY53" i="11"/>
  <c r="AY52" i="11"/>
  <c r="AY32" i="11"/>
  <c r="AY21" i="11"/>
  <c r="AY42" i="11"/>
  <c r="AY51" i="11"/>
  <c r="AY41" i="11"/>
  <c r="AY50" i="11"/>
  <c r="AY30" i="11"/>
  <c r="AY10" i="11"/>
  <c r="AY39" i="11"/>
  <c r="AY19" i="11"/>
  <c r="AY9" i="11"/>
  <c r="AY28" i="11"/>
  <c r="AY27" i="11"/>
  <c r="AY40" i="11"/>
  <c r="AY20" i="11"/>
  <c r="AY29" i="11"/>
  <c r="AY38" i="11"/>
  <c r="AY8" i="11"/>
  <c r="AY11" i="11"/>
  <c r="AY7" i="11"/>
  <c r="AY49" i="11"/>
  <c r="AY48" i="11"/>
  <c r="AY18" i="11"/>
  <c r="AY47" i="11"/>
  <c r="AY17" i="11"/>
  <c r="AY37" i="11"/>
  <c r="CM46" i="11"/>
  <c r="CM26" i="11"/>
  <c r="CM6" i="11"/>
  <c r="CM45" i="11"/>
  <c r="CM15" i="11"/>
  <c r="CM18" i="11"/>
  <c r="CM56" i="11"/>
  <c r="CM36" i="11"/>
  <c r="CM16" i="11"/>
  <c r="CM25" i="11"/>
  <c r="CM29" i="11"/>
  <c r="CM54" i="11"/>
  <c r="CM44" i="11"/>
  <c r="CM34" i="11"/>
  <c r="CM24" i="11"/>
  <c r="CM14" i="11"/>
  <c r="CM20" i="11"/>
  <c r="CM48" i="11"/>
  <c r="CM23" i="11"/>
  <c r="CM31" i="11"/>
  <c r="CM30" i="11"/>
  <c r="CM19" i="11"/>
  <c r="CM53" i="11"/>
  <c r="CM43" i="11"/>
  <c r="CM33" i="11"/>
  <c r="CM13" i="11"/>
  <c r="CM42" i="11"/>
  <c r="CM32" i="11"/>
  <c r="CM12" i="11"/>
  <c r="CM21" i="11"/>
  <c r="CM40" i="11"/>
  <c r="CM39" i="11"/>
  <c r="CM9" i="11"/>
  <c r="CM52" i="11"/>
  <c r="CM22" i="11"/>
  <c r="CM50" i="11"/>
  <c r="CM49" i="11"/>
  <c r="CM8" i="11"/>
  <c r="CM51" i="11"/>
  <c r="CM41" i="11"/>
  <c r="CM11" i="11"/>
  <c r="CM10" i="11"/>
  <c r="CM38" i="11"/>
  <c r="CM47" i="11"/>
  <c r="CM37" i="11"/>
  <c r="CM27" i="11"/>
  <c r="CM17" i="11"/>
  <c r="CM55" i="11"/>
  <c r="CM35" i="11"/>
  <c r="CM7" i="11"/>
  <c r="CM28" i="11"/>
  <c r="CK48" i="11"/>
  <c r="CK38" i="11"/>
  <c r="CK28" i="11"/>
  <c r="CK18" i="11"/>
  <c r="CK8" i="11"/>
  <c r="CK7" i="11"/>
  <c r="CK40" i="11"/>
  <c r="CK39" i="11"/>
  <c r="CK47" i="11"/>
  <c r="CK37" i="11"/>
  <c r="CK27" i="11"/>
  <c r="CK17" i="11"/>
  <c r="CK30" i="11"/>
  <c r="CK36" i="11"/>
  <c r="CK6" i="11"/>
  <c r="CK10" i="11"/>
  <c r="CK56" i="11"/>
  <c r="CK46" i="11"/>
  <c r="CK26" i="11"/>
  <c r="CK16" i="11"/>
  <c r="CK50" i="11"/>
  <c r="CK9" i="11"/>
  <c r="CK55" i="11"/>
  <c r="CK45" i="11"/>
  <c r="CK35" i="11"/>
  <c r="CK25" i="11"/>
  <c r="CK15" i="11"/>
  <c r="CK33" i="11"/>
  <c r="CK13" i="11"/>
  <c r="CK32" i="11"/>
  <c r="CK44" i="11"/>
  <c r="CK14" i="11"/>
  <c r="CK53" i="11"/>
  <c r="CK43" i="11"/>
  <c r="CK23" i="11"/>
  <c r="CK42" i="11"/>
  <c r="CK22" i="11"/>
  <c r="CK51" i="11"/>
  <c r="CK31" i="11"/>
  <c r="CK11" i="11"/>
  <c r="CK54" i="11"/>
  <c r="CK34" i="11"/>
  <c r="CK24" i="11"/>
  <c r="CK52" i="11"/>
  <c r="CK12" i="11"/>
  <c r="CK41" i="11"/>
  <c r="CK21" i="11"/>
  <c r="CK20" i="11"/>
  <c r="CK19" i="11"/>
  <c r="CK49" i="11"/>
  <c r="CK29" i="11"/>
  <c r="EA56" i="11"/>
  <c r="DG56" i="11"/>
  <c r="CE56" i="11"/>
  <c r="BO56" i="11"/>
  <c r="AC56" i="11"/>
  <c r="DS56" i="11"/>
  <c r="AO56" i="11"/>
  <c r="CI56" i="11"/>
  <c r="BS56" i="11"/>
  <c r="DY56" i="11"/>
  <c r="DE56" i="11"/>
  <c r="CC56" i="11"/>
  <c r="BM56" i="11"/>
  <c r="AU56" i="11"/>
  <c r="AA56" i="11"/>
  <c r="CY56" i="11"/>
  <c r="BG56" i="11"/>
  <c r="DK56" i="11"/>
  <c r="DW56" i="11"/>
  <c r="DC56" i="11"/>
  <c r="CA56" i="11"/>
  <c r="BK56" i="11"/>
  <c r="AS56" i="11"/>
  <c r="Y56" i="11"/>
  <c r="DU56" i="11"/>
  <c r="DA56" i="11"/>
  <c r="BY56" i="11"/>
  <c r="BI56" i="11"/>
  <c r="AQ56" i="11"/>
  <c r="DQ56" i="11"/>
  <c r="CW56" i="11"/>
  <c r="BW56" i="11"/>
  <c r="BE56" i="11"/>
  <c r="AM56" i="11"/>
  <c r="AG56" i="11"/>
  <c r="DO56" i="11"/>
  <c r="CU56" i="11"/>
  <c r="BC56" i="11"/>
  <c r="AK56" i="11"/>
  <c r="DM56" i="11"/>
  <c r="BU56" i="11"/>
  <c r="BA56" i="11"/>
  <c r="AI56" i="11"/>
  <c r="EC56" i="11"/>
  <c r="DI56" i="11"/>
  <c r="CG56" i="11"/>
  <c r="BQ56" i="11"/>
  <c r="AW56" i="11"/>
  <c r="AE56" i="11"/>
  <c r="AQ46" i="11"/>
  <c r="AQ26" i="11"/>
  <c r="AQ16" i="11"/>
  <c r="AQ41" i="11"/>
  <c r="AQ40" i="11"/>
  <c r="AQ39" i="11"/>
  <c r="AQ28" i="11"/>
  <c r="AQ37" i="11"/>
  <c r="AQ36" i="11"/>
  <c r="AQ6" i="11"/>
  <c r="AQ31" i="11"/>
  <c r="AQ30" i="11"/>
  <c r="AQ29" i="11"/>
  <c r="AQ38" i="11"/>
  <c r="AQ47" i="11"/>
  <c r="AQ55" i="11"/>
  <c r="AQ45" i="11"/>
  <c r="AQ35" i="11"/>
  <c r="AQ25" i="11"/>
  <c r="AQ15" i="11"/>
  <c r="AQ54" i="11"/>
  <c r="AQ44" i="11"/>
  <c r="AQ34" i="11"/>
  <c r="AQ24" i="11"/>
  <c r="AQ14" i="11"/>
  <c r="AQ42" i="11"/>
  <c r="AQ22" i="11"/>
  <c r="AQ21" i="11"/>
  <c r="AQ20" i="11"/>
  <c r="AQ19" i="11"/>
  <c r="AQ18" i="11"/>
  <c r="AQ17" i="11"/>
  <c r="AQ10" i="11"/>
  <c r="AQ50" i="11"/>
  <c r="AQ27" i="11"/>
  <c r="AQ53" i="11"/>
  <c r="AQ43" i="11"/>
  <c r="AQ33" i="11"/>
  <c r="AQ23" i="11"/>
  <c r="AQ13" i="11"/>
  <c r="AQ52" i="11"/>
  <c r="AQ32" i="11"/>
  <c r="AQ12" i="11"/>
  <c r="AQ11" i="11"/>
  <c r="AQ49" i="11"/>
  <c r="AQ48" i="11"/>
  <c r="AQ8" i="11"/>
  <c r="AQ7" i="11"/>
  <c r="AQ51" i="11"/>
  <c r="AQ9" i="11"/>
  <c r="AI47" i="11"/>
  <c r="AI17" i="11"/>
  <c r="AI7" i="11"/>
  <c r="AI46" i="11"/>
  <c r="AI26" i="11"/>
  <c r="AI16" i="11"/>
  <c r="AI33" i="11"/>
  <c r="AI52" i="11"/>
  <c r="AI22" i="11"/>
  <c r="AI41" i="11"/>
  <c r="AI50" i="11"/>
  <c r="AI20" i="11"/>
  <c r="AI29" i="11"/>
  <c r="AI28" i="11"/>
  <c r="AI37" i="11"/>
  <c r="AI27" i="11"/>
  <c r="AI36" i="11"/>
  <c r="AI6" i="11"/>
  <c r="AI32" i="11"/>
  <c r="AI11" i="11"/>
  <c r="AI39" i="11"/>
  <c r="AI38" i="11"/>
  <c r="AI48" i="11"/>
  <c r="AI55" i="11"/>
  <c r="AI45" i="11"/>
  <c r="AI25" i="11"/>
  <c r="AI15" i="11"/>
  <c r="AI54" i="11"/>
  <c r="AI34" i="11"/>
  <c r="AI24" i="11"/>
  <c r="AI53" i="11"/>
  <c r="AI23" i="11"/>
  <c r="AI42" i="11"/>
  <c r="AI51" i="11"/>
  <c r="AI21" i="11"/>
  <c r="AI30" i="11"/>
  <c r="AI49" i="11"/>
  <c r="AI9" i="11"/>
  <c r="AI8" i="11"/>
  <c r="AI35" i="11"/>
  <c r="AI44" i="11"/>
  <c r="AI14" i="11"/>
  <c r="AI43" i="11"/>
  <c r="AI13" i="11"/>
  <c r="AI12" i="11"/>
  <c r="AI31" i="11"/>
  <c r="AI40" i="11"/>
  <c r="AI10" i="11"/>
  <c r="AI19" i="11"/>
  <c r="AI18" i="11"/>
  <c r="AA13" i="11"/>
  <c r="AA25" i="11"/>
  <c r="EC28" i="11"/>
  <c r="EC46" i="11"/>
  <c r="EA52" i="11"/>
  <c r="DG21" i="11"/>
  <c r="CW22" i="11"/>
  <c r="DQ22" i="11"/>
  <c r="DG23" i="11"/>
  <c r="CW24" i="11"/>
  <c r="DQ24" i="11"/>
  <c r="DG25" i="11"/>
  <c r="CW26" i="11"/>
  <c r="DQ26" i="11"/>
  <c r="DG27" i="11"/>
  <c r="CW28" i="11"/>
  <c r="DQ28" i="11"/>
  <c r="DG29" i="11"/>
  <c r="CW30" i="11"/>
  <c r="DQ30" i="11"/>
  <c r="DG31" i="11"/>
  <c r="CW32" i="11"/>
  <c r="DQ32" i="11"/>
  <c r="DG33" i="11"/>
  <c r="DG34" i="11"/>
  <c r="CW35" i="11"/>
  <c r="DQ35" i="11"/>
  <c r="DG36" i="11"/>
  <c r="CW37" i="11"/>
  <c r="DQ37" i="11"/>
  <c r="DG38" i="11"/>
  <c r="CW39" i="11"/>
  <c r="DQ39" i="11"/>
  <c r="DG40" i="11"/>
  <c r="CW41" i="11"/>
  <c r="DQ41" i="11"/>
  <c r="DG42" i="11"/>
  <c r="DG43" i="11"/>
  <c r="CW44" i="11"/>
  <c r="DQ44" i="11"/>
  <c r="DG45" i="11"/>
  <c r="CW46" i="11"/>
  <c r="DQ46" i="11"/>
  <c r="DG47" i="11"/>
  <c r="CW48" i="11"/>
  <c r="DQ48" i="11"/>
  <c r="DG49" i="11"/>
  <c r="CW50" i="11"/>
  <c r="DQ50" i="11"/>
  <c r="DG51" i="11"/>
  <c r="CW52" i="11"/>
  <c r="DQ52" i="11"/>
  <c r="DG53" i="11"/>
  <c r="CW54" i="11"/>
  <c r="DQ54" i="11"/>
  <c r="DG55" i="11"/>
  <c r="BQ22" i="11"/>
  <c r="CG22" i="11"/>
  <c r="BO24" i="11"/>
  <c r="CE24" i="11"/>
  <c r="EA21" i="11"/>
  <c r="EC31" i="11"/>
  <c r="EA36" i="11"/>
  <c r="EC49" i="11"/>
  <c r="EA55" i="11"/>
  <c r="BM21" i="11"/>
  <c r="CC21" i="11"/>
  <c r="BW25" i="11"/>
  <c r="BU29" i="11"/>
  <c r="CU29" i="11"/>
  <c r="BS31" i="11"/>
  <c r="CI31" i="11"/>
  <c r="BQ33" i="11"/>
  <c r="CG33" i="11"/>
  <c r="BO34" i="11"/>
  <c r="CE34" i="11"/>
  <c r="BM36" i="11"/>
  <c r="CC36" i="11"/>
  <c r="CA38" i="11"/>
  <c r="BY40" i="11"/>
  <c r="BW43" i="11"/>
  <c r="BU47" i="11"/>
  <c r="CU47" i="11"/>
  <c r="BS49" i="11"/>
  <c r="CI49" i="11"/>
  <c r="BQ51" i="11"/>
  <c r="CG51" i="11"/>
  <c r="BO53" i="11"/>
  <c r="CE53" i="11"/>
  <c r="BM55" i="11"/>
  <c r="CC55" i="11"/>
  <c r="EA39" i="11"/>
  <c r="EC52" i="11"/>
  <c r="DI21" i="11"/>
  <c r="CY22" i="11"/>
  <c r="DS22" i="11"/>
  <c r="DI23" i="11"/>
  <c r="CY24" i="11"/>
  <c r="DS24" i="11"/>
  <c r="DI25" i="11"/>
  <c r="CY26" i="11"/>
  <c r="DS26" i="11"/>
  <c r="DI27" i="11"/>
  <c r="CY28" i="11"/>
  <c r="DS28" i="11"/>
  <c r="DI29" i="11"/>
  <c r="CY30" i="11"/>
  <c r="DS30" i="11"/>
  <c r="DI31" i="11"/>
  <c r="CY32" i="11"/>
  <c r="DS32" i="11"/>
  <c r="DI33" i="11"/>
  <c r="DI34" i="11"/>
  <c r="CY35" i="11"/>
  <c r="DS35" i="11"/>
  <c r="DI36" i="11"/>
  <c r="CY37" i="11"/>
  <c r="DS37" i="11"/>
  <c r="DI38" i="11"/>
  <c r="CY39" i="11"/>
  <c r="DS39" i="11"/>
  <c r="DI40" i="11"/>
  <c r="CY41" i="11"/>
  <c r="DS41" i="11"/>
  <c r="DI42" i="11"/>
  <c r="DI43" i="11"/>
  <c r="CY44" i="11"/>
  <c r="DS44" i="11"/>
  <c r="DI45" i="11"/>
  <c r="CY46" i="11"/>
  <c r="DS46" i="11"/>
  <c r="DI47" i="11"/>
  <c r="CY48" i="11"/>
  <c r="DS48" i="11"/>
  <c r="DI49" i="11"/>
  <c r="CY50" i="11"/>
  <c r="DS50" i="11"/>
  <c r="DI51" i="11"/>
  <c r="CY52" i="11"/>
  <c r="DS52" i="11"/>
  <c r="DI53" i="11"/>
  <c r="CY54" i="11"/>
  <c r="DS54" i="11"/>
  <c r="DI55" i="11"/>
  <c r="BS22" i="11"/>
  <c r="CI22" i="11"/>
  <c r="BQ24" i="11"/>
  <c r="CG24" i="11"/>
  <c r="BO26" i="11"/>
  <c r="EC21" i="11"/>
  <c r="EA23" i="11"/>
  <c r="EC36" i="11"/>
  <c r="EA42" i="11"/>
  <c r="EC55" i="11"/>
  <c r="BO21" i="11"/>
  <c r="CE21" i="11"/>
  <c r="BY23" i="11"/>
  <c r="BW27" i="11"/>
  <c r="BU31" i="11"/>
  <c r="CU31" i="11"/>
  <c r="BS33" i="11"/>
  <c r="CI33" i="11"/>
  <c r="BQ34" i="11"/>
  <c r="CG34" i="11"/>
  <c r="BO36" i="11"/>
  <c r="CE36" i="11"/>
  <c r="BM38" i="11"/>
  <c r="CC38" i="11"/>
  <c r="CA40" i="11"/>
  <c r="BY42" i="11"/>
  <c r="BW45" i="11"/>
  <c r="BU49" i="11"/>
  <c r="CU49" i="11"/>
  <c r="BS51" i="11"/>
  <c r="CI51" i="11"/>
  <c r="BQ53" i="11"/>
  <c r="CG53" i="11"/>
  <c r="BO55" i="11"/>
  <c r="CE55" i="11"/>
  <c r="EA26" i="11"/>
  <c r="EC39" i="11"/>
  <c r="EA44" i="11"/>
  <c r="DK21" i="11"/>
  <c r="DA22" i="11"/>
  <c r="DU22" i="11"/>
  <c r="DK23" i="11"/>
  <c r="DA24" i="11"/>
  <c r="DU24" i="11"/>
  <c r="DK25" i="11"/>
  <c r="DA26" i="11"/>
  <c r="DU26" i="11"/>
  <c r="DK27" i="11"/>
  <c r="DA28" i="11"/>
  <c r="DU28" i="11"/>
  <c r="DK29" i="11"/>
  <c r="DA30" i="11"/>
  <c r="DU30" i="11"/>
  <c r="DK31" i="11"/>
  <c r="DA32" i="11"/>
  <c r="DU32" i="11"/>
  <c r="DK33" i="11"/>
  <c r="DK34" i="11"/>
  <c r="DA35" i="11"/>
  <c r="DU35" i="11"/>
  <c r="DK36" i="11"/>
  <c r="DA37" i="11"/>
  <c r="DU37" i="11"/>
  <c r="DK38" i="11"/>
  <c r="DA39" i="11"/>
  <c r="EC23" i="11"/>
  <c r="EA29" i="11"/>
  <c r="EC42" i="11"/>
  <c r="EA47" i="11"/>
  <c r="BQ21" i="11"/>
  <c r="CG21" i="11"/>
  <c r="CA23" i="11"/>
  <c r="BY25" i="11"/>
  <c r="BW29" i="11"/>
  <c r="BU33" i="11"/>
  <c r="CU33" i="11"/>
  <c r="BS34" i="11"/>
  <c r="CI34" i="11"/>
  <c r="BQ36" i="11"/>
  <c r="CG36" i="11"/>
  <c r="BO38" i="11"/>
  <c r="CE38" i="11"/>
  <c r="BM40" i="11"/>
  <c r="CC40" i="11"/>
  <c r="CA42" i="11"/>
  <c r="BY43" i="11"/>
  <c r="BW47" i="11"/>
  <c r="BU51" i="11"/>
  <c r="CU51" i="11"/>
  <c r="BS53" i="11"/>
  <c r="CI53" i="11"/>
  <c r="BQ55" i="11"/>
  <c r="CG55" i="11"/>
  <c r="EC26" i="11"/>
  <c r="EA32" i="11"/>
  <c r="EC44" i="11"/>
  <c r="EA50" i="11"/>
  <c r="DM21" i="11"/>
  <c r="DC22" i="11"/>
  <c r="DW22" i="11"/>
  <c r="DM23" i="11"/>
  <c r="DC24" i="11"/>
  <c r="DW24" i="11"/>
  <c r="DM25" i="11"/>
  <c r="DC26" i="11"/>
  <c r="DW26" i="11"/>
  <c r="DM27" i="11"/>
  <c r="DC28" i="11"/>
  <c r="DW28" i="11"/>
  <c r="DM29" i="11"/>
  <c r="DC30" i="11"/>
  <c r="DW30" i="11"/>
  <c r="DM31" i="11"/>
  <c r="DC32" i="11"/>
  <c r="DW32" i="11"/>
  <c r="DM33" i="11"/>
  <c r="DM34" i="11"/>
  <c r="DC35" i="11"/>
  <c r="DW35" i="11"/>
  <c r="DM36" i="11"/>
  <c r="DC37" i="11"/>
  <c r="EC29" i="11"/>
  <c r="EA34" i="11"/>
  <c r="EC47" i="11"/>
  <c r="EA53" i="11"/>
  <c r="BS21" i="11"/>
  <c r="CI21" i="11"/>
  <c r="BM23" i="11"/>
  <c r="CC23" i="11"/>
  <c r="CA25" i="11"/>
  <c r="BY27" i="11"/>
  <c r="BW31" i="11"/>
  <c r="BU34" i="11"/>
  <c r="CU34" i="11"/>
  <c r="BS36" i="11"/>
  <c r="CI36" i="11"/>
  <c r="BQ38" i="11"/>
  <c r="CG38" i="11"/>
  <c r="BO40" i="11"/>
  <c r="CE40" i="11"/>
  <c r="BM42" i="11"/>
  <c r="CC42" i="11"/>
  <c r="CA43" i="11"/>
  <c r="BY45" i="11"/>
  <c r="BW49" i="11"/>
  <c r="BU53" i="11"/>
  <c r="CU53" i="11"/>
  <c r="BS55" i="11"/>
  <c r="CI55" i="11"/>
  <c r="EC32" i="11"/>
  <c r="EA37" i="11"/>
  <c r="EC50" i="11"/>
  <c r="DO21" i="11"/>
  <c r="DE22" i="11"/>
  <c r="DY22" i="11"/>
  <c r="DO23" i="11"/>
  <c r="DE24" i="11"/>
  <c r="DY24" i="11"/>
  <c r="DO25" i="11"/>
  <c r="DE26" i="11"/>
  <c r="DY26" i="11"/>
  <c r="DO27" i="11"/>
  <c r="DE28" i="11"/>
  <c r="DY28" i="11"/>
  <c r="DO29" i="11"/>
  <c r="DE30" i="11"/>
  <c r="DY30" i="11"/>
  <c r="DO31" i="11"/>
  <c r="DE32" i="11"/>
  <c r="DY32" i="11"/>
  <c r="DO33" i="11"/>
  <c r="DO34" i="11"/>
  <c r="DE35" i="11"/>
  <c r="DY35" i="11"/>
  <c r="DO36" i="11"/>
  <c r="DE37" i="11"/>
  <c r="DY37" i="11"/>
  <c r="DO38" i="11"/>
  <c r="DE39" i="11"/>
  <c r="DY39" i="11"/>
  <c r="DO40" i="11"/>
  <c r="DE41" i="11"/>
  <c r="DY41" i="11"/>
  <c r="DO42" i="11"/>
  <c r="DO43" i="11"/>
  <c r="DE44" i="11"/>
  <c r="DY44" i="11"/>
  <c r="DO45" i="11"/>
  <c r="DE46" i="11"/>
  <c r="DY46" i="11"/>
  <c r="DO47" i="11"/>
  <c r="DE48" i="11"/>
  <c r="DY48" i="11"/>
  <c r="DO49" i="11"/>
  <c r="DE50" i="11"/>
  <c r="DY50" i="11"/>
  <c r="DO51" i="11"/>
  <c r="DE52" i="11"/>
  <c r="DY52" i="11"/>
  <c r="DO53" i="11"/>
  <c r="DE54" i="11"/>
  <c r="DY54" i="11"/>
  <c r="DO55" i="11"/>
  <c r="BW22" i="11"/>
  <c r="BU26" i="11"/>
  <c r="CU26" i="11"/>
  <c r="BS28" i="11"/>
  <c r="EA27" i="11"/>
  <c r="EC40" i="11"/>
  <c r="EA45" i="11"/>
  <c r="BQ23" i="11"/>
  <c r="CG23" i="11"/>
  <c r="BO25" i="11"/>
  <c r="CE25" i="11"/>
  <c r="BM27" i="11"/>
  <c r="CC27" i="11"/>
  <c r="CA29" i="11"/>
  <c r="BY31" i="11"/>
  <c r="BW34" i="11"/>
  <c r="BU38" i="11"/>
  <c r="CU38" i="11"/>
  <c r="BS40" i="11"/>
  <c r="CI40" i="11"/>
  <c r="BQ42" i="11"/>
  <c r="CG42" i="11"/>
  <c r="BO43" i="11"/>
  <c r="CE43" i="11"/>
  <c r="BM45" i="11"/>
  <c r="CC45" i="11"/>
  <c r="CA47" i="11"/>
  <c r="BY49" i="11"/>
  <c r="BW53" i="11"/>
  <c r="EC24" i="11"/>
  <c r="EA30" i="11"/>
  <c r="EA48" i="11"/>
  <c r="CY21" i="11"/>
  <c r="DS21" i="11"/>
  <c r="DI22" i="11"/>
  <c r="CY23" i="11"/>
  <c r="DS23" i="11"/>
  <c r="DI24" i="11"/>
  <c r="CY25" i="11"/>
  <c r="DS25" i="11"/>
  <c r="DI26" i="11"/>
  <c r="CY27" i="11"/>
  <c r="DS27" i="11"/>
  <c r="DI28" i="11"/>
  <c r="CY29" i="11"/>
  <c r="DS29" i="11"/>
  <c r="DI30" i="11"/>
  <c r="CY31" i="11"/>
  <c r="DS31" i="11"/>
  <c r="DI32" i="11"/>
  <c r="CY33" i="11"/>
  <c r="DS33" i="11"/>
  <c r="CY34" i="11"/>
  <c r="DS34" i="11"/>
  <c r="DI35" i="11"/>
  <c r="CY36" i="11"/>
  <c r="DS36" i="11"/>
  <c r="DI37" i="11"/>
  <c r="CY38" i="11"/>
  <c r="DS38" i="11"/>
  <c r="DI39" i="11"/>
  <c r="CY40" i="11"/>
  <c r="DS40" i="11"/>
  <c r="DI41" i="11"/>
  <c r="CY42" i="11"/>
  <c r="DS42" i="11"/>
  <c r="CY43" i="11"/>
  <c r="DS43" i="11"/>
  <c r="DI44" i="11"/>
  <c r="CY45" i="11"/>
  <c r="DS45" i="11"/>
  <c r="DI46" i="11"/>
  <c r="CY47" i="11"/>
  <c r="DS47" i="11"/>
  <c r="DI48" i="11"/>
  <c r="CY49" i="11"/>
  <c r="DS49" i="11"/>
  <c r="DI50" i="11"/>
  <c r="CY51" i="11"/>
  <c r="DS51" i="11"/>
  <c r="DI52" i="11"/>
  <c r="CY53" i="11"/>
  <c r="DS53" i="11"/>
  <c r="DI54" i="11"/>
  <c r="CY55" i="11"/>
  <c r="DS55" i="11"/>
  <c r="BY22" i="11"/>
  <c r="EA25" i="11"/>
  <c r="EC38" i="11"/>
  <c r="EA43" i="11"/>
  <c r="BY21" i="11"/>
  <c r="BU25" i="11"/>
  <c r="CU25" i="11"/>
  <c r="BS27" i="11"/>
  <c r="CI27" i="11"/>
  <c r="BQ29" i="11"/>
  <c r="CG29" i="11"/>
  <c r="BO31" i="11"/>
  <c r="CE31" i="11"/>
  <c r="BM33" i="11"/>
  <c r="CC33" i="11"/>
  <c r="CA34" i="11"/>
  <c r="BY36" i="11"/>
  <c r="BW40" i="11"/>
  <c r="BU43" i="11"/>
  <c r="CU43" i="11"/>
  <c r="BS45" i="11"/>
  <c r="CI45" i="11"/>
  <c r="BQ47" i="11"/>
  <c r="CG47" i="11"/>
  <c r="BO49" i="11"/>
  <c r="CE49" i="11"/>
  <c r="BM51" i="11"/>
  <c r="CC51" i="11"/>
  <c r="CA53" i="11"/>
  <c r="BY55" i="11"/>
  <c r="EC22" i="11"/>
  <c r="EA28" i="11"/>
  <c r="EC41" i="11"/>
  <c r="EA46" i="11"/>
  <c r="DE21" i="11"/>
  <c r="DY21" i="11"/>
  <c r="DO22" i="11"/>
  <c r="DE23" i="11"/>
  <c r="DY23" i="11"/>
  <c r="DO24" i="11"/>
  <c r="DE25" i="11"/>
  <c r="DY25" i="11"/>
  <c r="DO26" i="11"/>
  <c r="DE27" i="11"/>
  <c r="DY27" i="11"/>
  <c r="DO28" i="11"/>
  <c r="DE29" i="11"/>
  <c r="DY29" i="11"/>
  <c r="DO30" i="11"/>
  <c r="DE31" i="11"/>
  <c r="DY31" i="11"/>
  <c r="DO32" i="11"/>
  <c r="DE33" i="11"/>
  <c r="DY33" i="11"/>
  <c r="DA21" i="11"/>
  <c r="DG24" i="11"/>
  <c r="DK30" i="11"/>
  <c r="DE38" i="11"/>
  <c r="DC39" i="11"/>
  <c r="DW40" i="11"/>
  <c r="DM42" i="11"/>
  <c r="DC43" i="11"/>
  <c r="DW44" i="11"/>
  <c r="DM46" i="11"/>
  <c r="DC48" i="11"/>
  <c r="DW49" i="11"/>
  <c r="DM51" i="11"/>
  <c r="DC53" i="11"/>
  <c r="DW54" i="11"/>
  <c r="BW21" i="11"/>
  <c r="CC22" i="11"/>
  <c r="BW24" i="11"/>
  <c r="BS25" i="11"/>
  <c r="CG26" i="11"/>
  <c r="BW28" i="11"/>
  <c r="BO29" i="11"/>
  <c r="BS32" i="11"/>
  <c r="CI32" i="11"/>
  <c r="CE33" i="11"/>
  <c r="CA36" i="11"/>
  <c r="BM39" i="11"/>
  <c r="CC39" i="11"/>
  <c r="BU41" i="11"/>
  <c r="CU41" i="11"/>
  <c r="CI42" i="11"/>
  <c r="BS43" i="11"/>
  <c r="BO44" i="11"/>
  <c r="CE44" i="11"/>
  <c r="BU46" i="11"/>
  <c r="CU46" i="11"/>
  <c r="BO50" i="11"/>
  <c r="CE50" i="11"/>
  <c r="BM53" i="11"/>
  <c r="BI21" i="11"/>
  <c r="BI22" i="11"/>
  <c r="BE23" i="11"/>
  <c r="BA24" i="11"/>
  <c r="AW25" i="11"/>
  <c r="AU26" i="11"/>
  <c r="BK26" i="11"/>
  <c r="BI27" i="11"/>
  <c r="BE28" i="11"/>
  <c r="BA29" i="11"/>
  <c r="AW30" i="11"/>
  <c r="AU31" i="11"/>
  <c r="BK31" i="11"/>
  <c r="BI32" i="11"/>
  <c r="BE33" i="11"/>
  <c r="AW34" i="11"/>
  <c r="AU35" i="11"/>
  <c r="BK35" i="11"/>
  <c r="BI36" i="11"/>
  <c r="BE37" i="11"/>
  <c r="BA38" i="11"/>
  <c r="AW39" i="11"/>
  <c r="AU40" i="11"/>
  <c r="BK40" i="11"/>
  <c r="BI41" i="11"/>
  <c r="EA33" i="11"/>
  <c r="EA40" i="11"/>
  <c r="DG22" i="11"/>
  <c r="DK28" i="11"/>
  <c r="DM32" i="11"/>
  <c r="DM35" i="11"/>
  <c r="DK37" i="11"/>
  <c r="BQ26" i="11"/>
  <c r="CE27" i="11"/>
  <c r="BM30" i="11"/>
  <c r="CC30" i="11"/>
  <c r="BQ35" i="11"/>
  <c r="CG35" i="11"/>
  <c r="BW37" i="11"/>
  <c r="CA45" i="11"/>
  <c r="CI47" i="11"/>
  <c r="BY48" i="11"/>
  <c r="CA51" i="11"/>
  <c r="BM54" i="11"/>
  <c r="CC54" i="11"/>
  <c r="EC25" i="11"/>
  <c r="EA51" i="11"/>
  <c r="DC21" i="11"/>
  <c r="DK26" i="11"/>
  <c r="DM30" i="11"/>
  <c r="DQ33" i="11"/>
  <c r="DQ34" i="11"/>
  <c r="DA40" i="11"/>
  <c r="DY40" i="11"/>
  <c r="DU41" i="11"/>
  <c r="DE43" i="11"/>
  <c r="DA44" i="11"/>
  <c r="DU45" i="11"/>
  <c r="DO46" i="11"/>
  <c r="DK47" i="11"/>
  <c r="DA49" i="11"/>
  <c r="DY49" i="11"/>
  <c r="DU50" i="11"/>
  <c r="DK52" i="11"/>
  <c r="DE53" i="11"/>
  <c r="DA54" i="11"/>
  <c r="DU55" i="11"/>
  <c r="CE22" i="11"/>
  <c r="CI26" i="11"/>
  <c r="BU32" i="11"/>
  <c r="CU32" i="11"/>
  <c r="BS38" i="11"/>
  <c r="BO39" i="11"/>
  <c r="CE39" i="11"/>
  <c r="CU42" i="11"/>
  <c r="BQ44" i="11"/>
  <c r="CG44" i="11"/>
  <c r="BM47" i="11"/>
  <c r="BQ50" i="11"/>
  <c r="CG50" i="11"/>
  <c r="BW52" i="11"/>
  <c r="AS21" i="11"/>
  <c r="AS22" i="11"/>
  <c r="BG23" i="11"/>
  <c r="BC24" i="11"/>
  <c r="AS27" i="11"/>
  <c r="BG28" i="11"/>
  <c r="BC29" i="11"/>
  <c r="AS32" i="11"/>
  <c r="BG33" i="11"/>
  <c r="EC33" i="11"/>
  <c r="EC43" i="11"/>
  <c r="DK24" i="11"/>
  <c r="DM28" i="11"/>
  <c r="DQ31" i="11"/>
  <c r="DO35" i="11"/>
  <c r="DM37" i="11"/>
  <c r="DG39" i="11"/>
  <c r="DQ42" i="11"/>
  <c r="CW45" i="11"/>
  <c r="DG48" i="11"/>
  <c r="DQ51" i="11"/>
  <c r="CW55" i="11"/>
  <c r="CE23" i="11"/>
  <c r="BY24" i="11"/>
  <c r="BS26" i="11"/>
  <c r="CG27" i="11"/>
  <c r="BS29" i="11"/>
  <c r="BO30" i="11"/>
  <c r="CE30" i="11"/>
  <c r="BS35" i="11"/>
  <c r="CI35" i="11"/>
  <c r="BO42" i="11"/>
  <c r="CA48" i="11"/>
  <c r="BO54" i="11"/>
  <c r="CE54" i="11"/>
  <c r="EC51" i="11"/>
  <c r="DK22" i="11"/>
  <c r="DM26" i="11"/>
  <c r="DQ29" i="11"/>
  <c r="DQ36" i="11"/>
  <c r="DC40" i="11"/>
  <c r="DW41" i="11"/>
  <c r="DC44" i="11"/>
  <c r="DW45" i="11"/>
  <c r="DM47" i="11"/>
  <c r="DC49" i="11"/>
  <c r="DW50" i="11"/>
  <c r="DM52" i="11"/>
  <c r="DC54" i="11"/>
  <c r="DW55" i="11"/>
  <c r="BM22" i="11"/>
  <c r="BY28" i="11"/>
  <c r="CA31" i="11"/>
  <c r="BQ39" i="11"/>
  <c r="CG39" i="11"/>
  <c r="BW41" i="11"/>
  <c r="BS44" i="11"/>
  <c r="CI44" i="11"/>
  <c r="CE45" i="11"/>
  <c r="BW46" i="11"/>
  <c r="BO47" i="11"/>
  <c r="BS50" i="11"/>
  <c r="CI50" i="11"/>
  <c r="CE51" i="11"/>
  <c r="CA55" i="11"/>
  <c r="AU21" i="11"/>
  <c r="BK21" i="11"/>
  <c r="AU22" i="11"/>
  <c r="BK22" i="11"/>
  <c r="BI23" i="11"/>
  <c r="BE24" i="11"/>
  <c r="BA25" i="11"/>
  <c r="AW26" i="11"/>
  <c r="AU27" i="11"/>
  <c r="BK27" i="11"/>
  <c r="BI28" i="11"/>
  <c r="BE29" i="11"/>
  <c r="BA30" i="11"/>
  <c r="AW31" i="11"/>
  <c r="AU32" i="11"/>
  <c r="BK32" i="11"/>
  <c r="BI33" i="11"/>
  <c r="BA34" i="11"/>
  <c r="AW35" i="11"/>
  <c r="AU36" i="11"/>
  <c r="BK36" i="11"/>
  <c r="BI37" i="11"/>
  <c r="BE38" i="11"/>
  <c r="BA39" i="11"/>
  <c r="AW40" i="11"/>
  <c r="AU41" i="11"/>
  <c r="BK41" i="11"/>
  <c r="BI42" i="11"/>
  <c r="DM24" i="11"/>
  <c r="DQ27" i="11"/>
  <c r="DU33" i="11"/>
  <c r="DU34" i="11"/>
  <c r="DO37" i="11"/>
  <c r="DM38" i="11"/>
  <c r="CA21" i="11"/>
  <c r="CA24" i="11"/>
  <c r="BQ30" i="11"/>
  <c r="CG30" i="11"/>
  <c r="BU35" i="11"/>
  <c r="CU35" i="11"/>
  <c r="BY37" i="11"/>
  <c r="BM48" i="11"/>
  <c r="CC48" i="11"/>
  <c r="BQ54" i="11"/>
  <c r="CG54" i="11"/>
  <c r="EA22" i="11"/>
  <c r="EC30" i="11"/>
  <c r="DM22" i="11"/>
  <c r="DQ25" i="11"/>
  <c r="DU31" i="11"/>
  <c r="DK39" i="11"/>
  <c r="DE40" i="11"/>
  <c r="DA41" i="11"/>
  <c r="DU42" i="11"/>
  <c r="DK43" i="11"/>
  <c r="DA45" i="11"/>
  <c r="DY45" i="11"/>
  <c r="DU46" i="11"/>
  <c r="DK48" i="11"/>
  <c r="DE49" i="11"/>
  <c r="DA50" i="11"/>
  <c r="DU51" i="11"/>
  <c r="DO52" i="11"/>
  <c r="DK53" i="11"/>
  <c r="DA55" i="11"/>
  <c r="DY55" i="11"/>
  <c r="BO22" i="11"/>
  <c r="CU22" i="11"/>
  <c r="CI23" i="11"/>
  <c r="CU27" i="11"/>
  <c r="CA28" i="11"/>
  <c r="CC31" i="11"/>
  <c r="BW32" i="11"/>
  <c r="BO33" i="11"/>
  <c r="CU36" i="11"/>
  <c r="BS39" i="11"/>
  <c r="CI39" i="11"/>
  <c r="CG40" i="11"/>
  <c r="BS42" i="11"/>
  <c r="BU44" i="11"/>
  <c r="CU44" i="11"/>
  <c r="CG45" i="11"/>
  <c r="BU50" i="11"/>
  <c r="CU50" i="11"/>
  <c r="BY52" i="11"/>
  <c r="AS23" i="11"/>
  <c r="BG24" i="11"/>
  <c r="BC25" i="11"/>
  <c r="AS28" i="11"/>
  <c r="BG29" i="11"/>
  <c r="BC30" i="11"/>
  <c r="EC37" i="11"/>
  <c r="EA41" i="11"/>
  <c r="EC48" i="11"/>
  <c r="DQ23" i="11"/>
  <c r="DU29" i="11"/>
  <c r="DW33" i="11"/>
  <c r="DW34" i="11"/>
  <c r="DU36" i="11"/>
  <c r="CW42" i="11"/>
  <c r="DG44" i="11"/>
  <c r="DQ47" i="11"/>
  <c r="CW51" i="11"/>
  <c r="DG54" i="11"/>
  <c r="CC24" i="11"/>
  <c r="BO27" i="11"/>
  <c r="BS30" i="11"/>
  <c r="CI30" i="11"/>
  <c r="BY34" i="11"/>
  <c r="CA37" i="11"/>
  <c r="BW38" i="11"/>
  <c r="BS47" i="11"/>
  <c r="BO48" i="11"/>
  <c r="CE48" i="11"/>
  <c r="BS54" i="11"/>
  <c r="CI54" i="11"/>
  <c r="BE25" i="11"/>
  <c r="AU28" i="11"/>
  <c r="BI29" i="11"/>
  <c r="BA31" i="11"/>
  <c r="AU33" i="11"/>
  <c r="BA35" i="11"/>
  <c r="AU37" i="11"/>
  <c r="BI38" i="11"/>
  <c r="BA40" i="11"/>
  <c r="AU42" i="11"/>
  <c r="BA44" i="11"/>
  <c r="AU46" i="11"/>
  <c r="BI47" i="11"/>
  <c r="BA49" i="11"/>
  <c r="AU51" i="11"/>
  <c r="BI52" i="11"/>
  <c r="AW55" i="11"/>
  <c r="DU27" i="11"/>
  <c r="DW31" i="11"/>
  <c r="CW34" i="11"/>
  <c r="DQ38" i="11"/>
  <c r="DM39" i="11"/>
  <c r="DC41" i="11"/>
  <c r="DW42" i="11"/>
  <c r="DM43" i="11"/>
  <c r="DC45" i="11"/>
  <c r="DW46" i="11"/>
  <c r="DM48" i="11"/>
  <c r="DC50" i="11"/>
  <c r="DW51" i="11"/>
  <c r="DM53" i="11"/>
  <c r="DC55" i="11"/>
  <c r="CU23" i="11"/>
  <c r="BW26" i="11"/>
  <c r="CC28" i="11"/>
  <c r="BU39" i="11"/>
  <c r="CU39" i="11"/>
  <c r="BY41" i="11"/>
  <c r="BU42" i="11"/>
  <c r="BY46" i="11"/>
  <c r="CA49" i="11"/>
  <c r="CA52" i="11"/>
  <c r="AW21" i="11"/>
  <c r="AW22" i="11"/>
  <c r="AU23" i="11"/>
  <c r="BK23" i="11"/>
  <c r="BI24" i="11"/>
  <c r="BA26" i="11"/>
  <c r="AW27" i="11"/>
  <c r="BK28" i="11"/>
  <c r="BE30" i="11"/>
  <c r="AW32" i="11"/>
  <c r="BK33" i="11"/>
  <c r="BE34" i="11"/>
  <c r="AW36" i="11"/>
  <c r="BK37" i="11"/>
  <c r="BE39" i="11"/>
  <c r="AW41" i="11"/>
  <c r="BK42" i="11"/>
  <c r="BE43" i="11"/>
  <c r="AW45" i="11"/>
  <c r="BK46" i="11"/>
  <c r="BE48" i="11"/>
  <c r="AW50" i="11"/>
  <c r="BK51" i="11"/>
  <c r="BE53" i="11"/>
  <c r="BA54" i="11"/>
  <c r="DU25" i="11"/>
  <c r="DW29" i="11"/>
  <c r="CW33" i="11"/>
  <c r="DY34" i="11"/>
  <c r="DW36" i="11"/>
  <c r="BO23" i="11"/>
  <c r="CC25" i="11"/>
  <c r="BQ27" i="11"/>
  <c r="BM28" i="11"/>
  <c r="BY29" i="11"/>
  <c r="BU30" i="11"/>
  <c r="CU30" i="11"/>
  <c r="CG31" i="11"/>
  <c r="BW35" i="11"/>
  <c r="BM37" i="11"/>
  <c r="CC37" i="11"/>
  <c r="CU40" i="11"/>
  <c r="CC43" i="11"/>
  <c r="CU45" i="11"/>
  <c r="BQ48" i="11"/>
  <c r="CG48" i="11"/>
  <c r="BU54" i="11"/>
  <c r="CU54" i="11"/>
  <c r="DQ21" i="11"/>
  <c r="DU23" i="11"/>
  <c r="DW27" i="11"/>
  <c r="CW31" i="11"/>
  <c r="CW36" i="11"/>
  <c r="DW37" i="11"/>
  <c r="DO39" i="11"/>
  <c r="DK40" i="11"/>
  <c r="DA42" i="11"/>
  <c r="DY42" i="11"/>
  <c r="DK44" i="11"/>
  <c r="DE45" i="11"/>
  <c r="DA46" i="11"/>
  <c r="DU47" i="11"/>
  <c r="DO48" i="11"/>
  <c r="DK49" i="11"/>
  <c r="DA51" i="11"/>
  <c r="DY51" i="11"/>
  <c r="DU52" i="11"/>
  <c r="DK54" i="11"/>
  <c r="DE55" i="11"/>
  <c r="BU22" i="11"/>
  <c r="CE28" i="11"/>
  <c r="BY32" i="11"/>
  <c r="CC34" i="11"/>
  <c r="BY38" i="11"/>
  <c r="CA41" i="11"/>
  <c r="BW44" i="11"/>
  <c r="BO45" i="11"/>
  <c r="CA46" i="11"/>
  <c r="CC49" i="11"/>
  <c r="BW50" i="11"/>
  <c r="BO51" i="11"/>
  <c r="BM52" i="11"/>
  <c r="CC52" i="11"/>
  <c r="CU55" i="11"/>
  <c r="AS24" i="11"/>
  <c r="BG25" i="11"/>
  <c r="BC26" i="11"/>
  <c r="AS29" i="11"/>
  <c r="BG30" i="11"/>
  <c r="BC31" i="11"/>
  <c r="EC27" i="11"/>
  <c r="EA31" i="11"/>
  <c r="EA38" i="11"/>
  <c r="DW25" i="11"/>
  <c r="CW29" i="11"/>
  <c r="DA34" i="11"/>
  <c r="DY36" i="11"/>
  <c r="DU38" i="11"/>
  <c r="DG41" i="11"/>
  <c r="DQ43" i="11"/>
  <c r="CW47" i="11"/>
  <c r="DG50" i="11"/>
  <c r="DQ53" i="11"/>
  <c r="CU21" i="11"/>
  <c r="BM24" i="11"/>
  <c r="CI24" i="11"/>
  <c r="BO28" i="11"/>
  <c r="BO37" i="11"/>
  <c r="CE37" i="11"/>
  <c r="BW42" i="11"/>
  <c r="BS48" i="11"/>
  <c r="CI48" i="11"/>
  <c r="BY53" i="11"/>
  <c r="EC34" i="11"/>
  <c r="EC45" i="11"/>
  <c r="EA49" i="11"/>
  <c r="DW23" i="11"/>
  <c r="CW27" i="11"/>
  <c r="DA33" i="11"/>
  <c r="DM40" i="11"/>
  <c r="DC42" i="11"/>
  <c r="DM44" i="11"/>
  <c r="DC46" i="11"/>
  <c r="DW47" i="11"/>
  <c r="DM49" i="11"/>
  <c r="DC51" i="11"/>
  <c r="DW52" i="11"/>
  <c r="DM54" i="11"/>
  <c r="BS23" i="11"/>
  <c r="CG25" i="11"/>
  <c r="BY26" i="11"/>
  <c r="BU27" i="11"/>
  <c r="CG28" i="11"/>
  <c r="CC29" i="11"/>
  <c r="BM31" i="11"/>
  <c r="CA32" i="11"/>
  <c r="BW33" i="11"/>
  <c r="BU36" i="11"/>
  <c r="BW39" i="11"/>
  <c r="BQ40" i="11"/>
  <c r="BM41" i="11"/>
  <c r="CC41" i="11"/>
  <c r="CG43" i="11"/>
  <c r="BQ45" i="11"/>
  <c r="BM46" i="11"/>
  <c r="CC46" i="11"/>
  <c r="BO52" i="11"/>
  <c r="CE52" i="11"/>
  <c r="BA21" i="11"/>
  <c r="BA22" i="11"/>
  <c r="AW23" i="11"/>
  <c r="AU24" i="11"/>
  <c r="BK24" i="11"/>
  <c r="BI25" i="11"/>
  <c r="BE26" i="11"/>
  <c r="BA27" i="11"/>
  <c r="AW28" i="11"/>
  <c r="AU29" i="11"/>
  <c r="BK29" i="11"/>
  <c r="BI30" i="11"/>
  <c r="BE31" i="11"/>
  <c r="BA32" i="11"/>
  <c r="AW33" i="11"/>
  <c r="BI34" i="11"/>
  <c r="EC53" i="11"/>
  <c r="DU21" i="11"/>
  <c r="CW25" i="11"/>
  <c r="DA31" i="11"/>
  <c r="DC34" i="11"/>
  <c r="DA36" i="11"/>
  <c r="CW38" i="11"/>
  <c r="DW38" i="11"/>
  <c r="CU24" i="11"/>
  <c r="BQ28" i="11"/>
  <c r="BW30" i="11"/>
  <c r="BY35" i="11"/>
  <c r="BQ37" i="11"/>
  <c r="CG37" i="11"/>
  <c r="BY47" i="11"/>
  <c r="BU48" i="11"/>
  <c r="CU48" i="11"/>
  <c r="CG49" i="11"/>
  <c r="BW54" i="11"/>
  <c r="CW23" i="11"/>
  <c r="DA29" i="11"/>
  <c r="DC33" i="11"/>
  <c r="DU39" i="11"/>
  <c r="DK41" i="11"/>
  <c r="DE42" i="11"/>
  <c r="DU43" i="11"/>
  <c r="DO44" i="11"/>
  <c r="DK45" i="11"/>
  <c r="DA47" i="11"/>
  <c r="DY47" i="11"/>
  <c r="DU48" i="11"/>
  <c r="DK50" i="11"/>
  <c r="DE51" i="11"/>
  <c r="DA52" i="11"/>
  <c r="DU53" i="11"/>
  <c r="DO54" i="11"/>
  <c r="DK55" i="11"/>
  <c r="BU23" i="11"/>
  <c r="CI25" i="11"/>
  <c r="CA26" i="11"/>
  <c r="CI28" i="11"/>
  <c r="CE29" i="11"/>
  <c r="BM32" i="11"/>
  <c r="CC32" i="11"/>
  <c r="BO41" i="11"/>
  <c r="CE41" i="11"/>
  <c r="CI43" i="11"/>
  <c r="BY44" i="11"/>
  <c r="BO46" i="11"/>
  <c r="CE46" i="11"/>
  <c r="BY50" i="11"/>
  <c r="BQ52" i="11"/>
  <c r="CG52" i="11"/>
  <c r="CC53" i="11"/>
  <c r="BC21" i="11"/>
  <c r="BC22" i="11"/>
  <c r="AS25" i="11"/>
  <c r="BG26" i="11"/>
  <c r="BC27" i="11"/>
  <c r="AS30" i="11"/>
  <c r="BG31" i="11"/>
  <c r="BC32" i="11"/>
  <c r="AS34" i="11"/>
  <c r="BG35" i="11"/>
  <c r="BC36" i="11"/>
  <c r="EA24" i="11"/>
  <c r="DW21" i="11"/>
  <c r="DA27" i="11"/>
  <c r="DC31" i="11"/>
  <c r="DE34" i="11"/>
  <c r="DC36" i="11"/>
  <c r="DY38" i="11"/>
  <c r="DQ40" i="11"/>
  <c r="CW43" i="11"/>
  <c r="DG46" i="11"/>
  <c r="DQ49" i="11"/>
  <c r="CW53" i="11"/>
  <c r="BS24" i="11"/>
  <c r="BM25" i="11"/>
  <c r="BQ31" i="11"/>
  <c r="BY33" i="11"/>
  <c r="CA35" i="11"/>
  <c r="BW36" i="11"/>
  <c r="BS37" i="11"/>
  <c r="CI37" i="11"/>
  <c r="BU40" i="11"/>
  <c r="BM43" i="11"/>
  <c r="BU45" i="11"/>
  <c r="EA35" i="11"/>
  <c r="DA25" i="11"/>
  <c r="DC29" i="11"/>
  <c r="DG32" i="11"/>
  <c r="DG35" i="11"/>
  <c r="DA38" i="11"/>
  <c r="DW39" i="11"/>
  <c r="DM41" i="11"/>
  <c r="DW43" i="11"/>
  <c r="DM45" i="11"/>
  <c r="DC47" i="11"/>
  <c r="DW48" i="11"/>
  <c r="DM50" i="11"/>
  <c r="DC52" i="11"/>
  <c r="DW53" i="11"/>
  <c r="DM55" i="11"/>
  <c r="CC26" i="11"/>
  <c r="BU28" i="11"/>
  <c r="CU28" i="11"/>
  <c r="BO32" i="11"/>
  <c r="CE32" i="11"/>
  <c r="BM34" i="11"/>
  <c r="CI38" i="11"/>
  <c r="BY39" i="11"/>
  <c r="BQ41" i="11"/>
  <c r="CG41" i="11"/>
  <c r="CA44" i="11"/>
  <c r="BQ46" i="11"/>
  <c r="CG46" i="11"/>
  <c r="CC47" i="11"/>
  <c r="BM49" i="11"/>
  <c r="CA50" i="11"/>
  <c r="BW51" i="11"/>
  <c r="BS52" i="11"/>
  <c r="CI52" i="11"/>
  <c r="BU55" i="11"/>
  <c r="BE21" i="11"/>
  <c r="BE22" i="11"/>
  <c r="BA23" i="11"/>
  <c r="AW24" i="11"/>
  <c r="AU25" i="11"/>
  <c r="BK25" i="11"/>
  <c r="BI26" i="11"/>
  <c r="BE27" i="11"/>
  <c r="BA28" i="11"/>
  <c r="AW29" i="11"/>
  <c r="AU30" i="11"/>
  <c r="BK30" i="11"/>
  <c r="BI31" i="11"/>
  <c r="BE32" i="11"/>
  <c r="BA33" i="11"/>
  <c r="AU34" i="11"/>
  <c r="BK34" i="11"/>
  <c r="BI35" i="11"/>
  <c r="BE36" i="11"/>
  <c r="BA37" i="11"/>
  <c r="AW38" i="11"/>
  <c r="AU39" i="11"/>
  <c r="EA54" i="11"/>
  <c r="CW21" i="11"/>
  <c r="DA23" i="11"/>
  <c r="DC27" i="11"/>
  <c r="DG30" i="11"/>
  <c r="DE36" i="11"/>
  <c r="BU21" i="11"/>
  <c r="BW23" i="11"/>
  <c r="BU24" i="11"/>
  <c r="CI29" i="11"/>
  <c r="BY30" i="11"/>
  <c r="CA33" i="11"/>
  <c r="BM35" i="11"/>
  <c r="CC35" i="11"/>
  <c r="BU37" i="11"/>
  <c r="CU37" i="11"/>
  <c r="CE42" i="11"/>
  <c r="BW48" i="11"/>
  <c r="BY54" i="11"/>
  <c r="EC35" i="11"/>
  <c r="DC25" i="11"/>
  <c r="DG28" i="11"/>
  <c r="DG37" i="11"/>
  <c r="DC38" i="11"/>
  <c r="DU40" i="11"/>
  <c r="DO41" i="11"/>
  <c r="DK42" i="11"/>
  <c r="DA43" i="11"/>
  <c r="DY43" i="11"/>
  <c r="DU44" i="11"/>
  <c r="DK46" i="11"/>
  <c r="DE47" i="11"/>
  <c r="DA48" i="11"/>
  <c r="DU49" i="11"/>
  <c r="DO50" i="11"/>
  <c r="DK51" i="11"/>
  <c r="DA53" i="11"/>
  <c r="DY53" i="11"/>
  <c r="DU54" i="11"/>
  <c r="CA22" i="11"/>
  <c r="BQ25" i="11"/>
  <c r="BM26" i="11"/>
  <c r="CE26" i="11"/>
  <c r="CA27" i="11"/>
  <c r="BM29" i="11"/>
  <c r="BQ32" i="11"/>
  <c r="CG32" i="11"/>
  <c r="CA39" i="11"/>
  <c r="BS41" i="11"/>
  <c r="CI41" i="11"/>
  <c r="BQ43" i="11"/>
  <c r="BM44" i="11"/>
  <c r="CC44" i="11"/>
  <c r="BS46" i="11"/>
  <c r="CI46" i="11"/>
  <c r="CE47" i="11"/>
  <c r="BM50" i="11"/>
  <c r="CC50" i="11"/>
  <c r="BU52" i="11"/>
  <c r="CU52" i="11"/>
  <c r="BG21" i="11"/>
  <c r="BG22" i="11"/>
  <c r="BC23" i="11"/>
  <c r="AS26" i="11"/>
  <c r="BG27" i="11"/>
  <c r="BC28" i="11"/>
  <c r="AS31" i="11"/>
  <c r="EC54" i="11"/>
  <c r="DC23" i="11"/>
  <c r="DG26" i="11"/>
  <c r="DK32" i="11"/>
  <c r="DK35" i="11"/>
  <c r="CW40" i="11"/>
  <c r="DQ45" i="11"/>
  <c r="CW49" i="11"/>
  <c r="DG52" i="11"/>
  <c r="DQ55" i="11"/>
  <c r="CA30" i="11"/>
  <c r="BO35" i="11"/>
  <c r="CE35" i="11"/>
  <c r="BQ49" i="11"/>
  <c r="BY51" i="11"/>
  <c r="CA54" i="11"/>
  <c r="BW55" i="11"/>
  <c r="BC39" i="11"/>
  <c r="BC40" i="11"/>
  <c r="BA42" i="11"/>
  <c r="AU44" i="11"/>
  <c r="BE47" i="11"/>
  <c r="AS52" i="11"/>
  <c r="BI53" i="11"/>
  <c r="BC55" i="11"/>
  <c r="AC21" i="11"/>
  <c r="AM22" i="11"/>
  <c r="AO23" i="11"/>
  <c r="Y25" i="11"/>
  <c r="AA26" i="11"/>
  <c r="AC27" i="11"/>
  <c r="AE28" i="11"/>
  <c r="AG30" i="11"/>
  <c r="AK31" i="11"/>
  <c r="AM32" i="11"/>
  <c r="AO33" i="11"/>
  <c r="Y34" i="11"/>
  <c r="AA35" i="11"/>
  <c r="AC36" i="11"/>
  <c r="AE37" i="11"/>
  <c r="AG39" i="11"/>
  <c r="AK40" i="11"/>
  <c r="AM41" i="11"/>
  <c r="AO42" i="11"/>
  <c r="Y43" i="11"/>
  <c r="AA44" i="11"/>
  <c r="AC45" i="11"/>
  <c r="AE46" i="11"/>
  <c r="AG48" i="11"/>
  <c r="AK49" i="11"/>
  <c r="AM50" i="11"/>
  <c r="AO51" i="11"/>
  <c r="Y53" i="11"/>
  <c r="AA54" i="11"/>
  <c r="AC55" i="11"/>
  <c r="BC38" i="11"/>
  <c r="BC41" i="11"/>
  <c r="AW43" i="11"/>
  <c r="AS45" i="11"/>
  <c r="BI46" i="11"/>
  <c r="BC48" i="11"/>
  <c r="BK52" i="11"/>
  <c r="BG54" i="11"/>
  <c r="BA36" i="11"/>
  <c r="BC37" i="11"/>
  <c r="BE40" i="11"/>
  <c r="BC42" i="11"/>
  <c r="BK45" i="11"/>
  <c r="BG47" i="11"/>
  <c r="AU52" i="11"/>
  <c r="BE55" i="11"/>
  <c r="AE21" i="11"/>
  <c r="AO22" i="11"/>
  <c r="Y24" i="11"/>
  <c r="AC26" i="11"/>
  <c r="AE27" i="11"/>
  <c r="AG29" i="11"/>
  <c r="AK30" i="11"/>
  <c r="AM31" i="11"/>
  <c r="AO32" i="11"/>
  <c r="AA34" i="11"/>
  <c r="AC35" i="11"/>
  <c r="AE36" i="11"/>
  <c r="AG38" i="11"/>
  <c r="AK39" i="11"/>
  <c r="AM40" i="11"/>
  <c r="AO41" i="11"/>
  <c r="AA43" i="11"/>
  <c r="AC44" i="11"/>
  <c r="AE45" i="11"/>
  <c r="AG47" i="11"/>
  <c r="AK48" i="11"/>
  <c r="AM49" i="11"/>
  <c r="AO50" i="11"/>
  <c r="Y52" i="11"/>
  <c r="AA53" i="11"/>
  <c r="AC54" i="11"/>
  <c r="AE55" i="11"/>
  <c r="BG39" i="11"/>
  <c r="BE41" i="11"/>
  <c r="AU45" i="11"/>
  <c r="BC49" i="11"/>
  <c r="AW51" i="11"/>
  <c r="AS53" i="11"/>
  <c r="BI54" i="11"/>
  <c r="BG38" i="11"/>
  <c r="BG40" i="11"/>
  <c r="BE42" i="11"/>
  <c r="AW44" i="11"/>
  <c r="AS46" i="11"/>
  <c r="BG48" i="11"/>
  <c r="BA50" i="11"/>
  <c r="BK53" i="11"/>
  <c r="BG55" i="11"/>
  <c r="Y23" i="11"/>
  <c r="AA24" i="11"/>
  <c r="AC25" i="11"/>
  <c r="AE26" i="11"/>
  <c r="AG28" i="11"/>
  <c r="AK29" i="11"/>
  <c r="AM30" i="11"/>
  <c r="AO31" i="11"/>
  <c r="Y33" i="11"/>
  <c r="AC34" i="11"/>
  <c r="AE35" i="11"/>
  <c r="AG37" i="11"/>
  <c r="AK38" i="11"/>
  <c r="AM39" i="11"/>
  <c r="AO40" i="11"/>
  <c r="Y42" i="11"/>
  <c r="AC43" i="11"/>
  <c r="AE44" i="11"/>
  <c r="AG46" i="11"/>
  <c r="AK47" i="11"/>
  <c r="AM48" i="11"/>
  <c r="AO49" i="11"/>
  <c r="Y51" i="11"/>
  <c r="AA52" i="11"/>
  <c r="AC53" i="11"/>
  <c r="AE54" i="11"/>
  <c r="BC35" i="11"/>
  <c r="BG37" i="11"/>
  <c r="BI39" i="11"/>
  <c r="BG41" i="11"/>
  <c r="BA43" i="11"/>
  <c r="BE49" i="11"/>
  <c r="AU53" i="11"/>
  <c r="BG36" i="11"/>
  <c r="BI40" i="11"/>
  <c r="BG42" i="11"/>
  <c r="AS47" i="11"/>
  <c r="BI48" i="11"/>
  <c r="BC50" i="11"/>
  <c r="AW52" i="11"/>
  <c r="AS54" i="11"/>
  <c r="BI55" i="11"/>
  <c r="AG21" i="11"/>
  <c r="Y22" i="11"/>
  <c r="AA23" i="11"/>
  <c r="AC24" i="11"/>
  <c r="AE25" i="11"/>
  <c r="AG27" i="11"/>
  <c r="AK28" i="11"/>
  <c r="AM29" i="11"/>
  <c r="AO30" i="11"/>
  <c r="Y32" i="11"/>
  <c r="AA33" i="11"/>
  <c r="AE34" i="11"/>
  <c r="AG36" i="11"/>
  <c r="AK37" i="11"/>
  <c r="AM38" i="11"/>
  <c r="AO39" i="11"/>
  <c r="Y41" i="11"/>
  <c r="AA42" i="11"/>
  <c r="AE43" i="11"/>
  <c r="AG45" i="11"/>
  <c r="AK46" i="11"/>
  <c r="AM47" i="11"/>
  <c r="AO48" i="11"/>
  <c r="Y50" i="11"/>
  <c r="AA51" i="11"/>
  <c r="AC52" i="11"/>
  <c r="AE53" i="11"/>
  <c r="AG55" i="11"/>
  <c r="BG32" i="11"/>
  <c r="BE35" i="11"/>
  <c r="BC43" i="11"/>
  <c r="BK47" i="11"/>
  <c r="BG49" i="11"/>
  <c r="BA51" i="11"/>
  <c r="BK54" i="11"/>
  <c r="AU47" i="11"/>
  <c r="BE50" i="11"/>
  <c r="AU54" i="11"/>
  <c r="AK21" i="11"/>
  <c r="AA22" i="11"/>
  <c r="AC23" i="11"/>
  <c r="AE24" i="11"/>
  <c r="AG26" i="11"/>
  <c r="AK27" i="11"/>
  <c r="AM28" i="11"/>
  <c r="AO29" i="11"/>
  <c r="Y31" i="11"/>
  <c r="AA32" i="11"/>
  <c r="AC33" i="11"/>
  <c r="AG35" i="11"/>
  <c r="AK36" i="11"/>
  <c r="AM37" i="11"/>
  <c r="AO38" i="11"/>
  <c r="Y40" i="11"/>
  <c r="AA41" i="11"/>
  <c r="AC42" i="11"/>
  <c r="AG44" i="11"/>
  <c r="AK45" i="11"/>
  <c r="AM46" i="11"/>
  <c r="AO47" i="11"/>
  <c r="Y49" i="11"/>
  <c r="AA50" i="11"/>
  <c r="AC51" i="11"/>
  <c r="AE52" i="11"/>
  <c r="AG54" i="11"/>
  <c r="AK55" i="11"/>
  <c r="BC34" i="11"/>
  <c r="BK38" i="11"/>
  <c r="BK39" i="11"/>
  <c r="BC44" i="11"/>
  <c r="AW46" i="11"/>
  <c r="AS48" i="11"/>
  <c r="BI49" i="11"/>
  <c r="BC51" i="11"/>
  <c r="AW53" i="11"/>
  <c r="AS55" i="11"/>
  <c r="AM21" i="11"/>
  <c r="AC22" i="11"/>
  <c r="AK26" i="11"/>
  <c r="AO28" i="11"/>
  <c r="AA31" i="11"/>
  <c r="AE33" i="11"/>
  <c r="AG34" i="11"/>
  <c r="AM36" i="11"/>
  <c r="Y39" i="11"/>
  <c r="AC41" i="11"/>
  <c r="AK44" i="11"/>
  <c r="AO46" i="11"/>
  <c r="AA49" i="11"/>
  <c r="AE51" i="11"/>
  <c r="AG53" i="11"/>
  <c r="AM55" i="11"/>
  <c r="BG43" i="11"/>
  <c r="BA45" i="11"/>
  <c r="BK48" i="11"/>
  <c r="BG50" i="11"/>
  <c r="BA52" i="11"/>
  <c r="BK55" i="11"/>
  <c r="AE23" i="11"/>
  <c r="AG25" i="11"/>
  <c r="AM27" i="11"/>
  <c r="Y30" i="11"/>
  <c r="AC32" i="11"/>
  <c r="AK35" i="11"/>
  <c r="AO37" i="11"/>
  <c r="AA40" i="11"/>
  <c r="AE42" i="11"/>
  <c r="AG43" i="11"/>
  <c r="AM45" i="11"/>
  <c r="Y48" i="11"/>
  <c r="AC50" i="11"/>
  <c r="AK54" i="11"/>
  <c r="AS38" i="11"/>
  <c r="AS39" i="11"/>
  <c r="AS40" i="11"/>
  <c r="AS41" i="11"/>
  <c r="AS42" i="11"/>
  <c r="BE44" i="11"/>
  <c r="AU48" i="11"/>
  <c r="BE51" i="11"/>
  <c r="AU55" i="11"/>
  <c r="AS33" i="11"/>
  <c r="BG34" i="11"/>
  <c r="AS37" i="11"/>
  <c r="BI43" i="11"/>
  <c r="BC45" i="11"/>
  <c r="AW47" i="11"/>
  <c r="AS49" i="11"/>
  <c r="BI50" i="11"/>
  <c r="BC52" i="11"/>
  <c r="AW54" i="11"/>
  <c r="AO21" i="11"/>
  <c r="AE22" i="11"/>
  <c r="AG24" i="11"/>
  <c r="AK25" i="11"/>
  <c r="AM26" i="11"/>
  <c r="AO27" i="11"/>
  <c r="Y29" i="11"/>
  <c r="AA30" i="11"/>
  <c r="AC31" i="11"/>
  <c r="AE32" i="11"/>
  <c r="AK34" i="11"/>
  <c r="AM35" i="11"/>
  <c r="AO36" i="11"/>
  <c r="Y38" i="11"/>
  <c r="AA39" i="11"/>
  <c r="AC40" i="11"/>
  <c r="AE41" i="11"/>
  <c r="AK43" i="11"/>
  <c r="AM44" i="11"/>
  <c r="AO45" i="11"/>
  <c r="Y47" i="11"/>
  <c r="AA48" i="11"/>
  <c r="AC49" i="11"/>
  <c r="AE50" i="11"/>
  <c r="AG52" i="11"/>
  <c r="AK53" i="11"/>
  <c r="AM54" i="11"/>
  <c r="AO55" i="11"/>
  <c r="AU38" i="11"/>
  <c r="BG44" i="11"/>
  <c r="BA46" i="11"/>
  <c r="BK49" i="11"/>
  <c r="BG51" i="11"/>
  <c r="BA53" i="11"/>
  <c r="AG23" i="11"/>
  <c r="AM25" i="11"/>
  <c r="Y28" i="11"/>
  <c r="AC30" i="11"/>
  <c r="AM34" i="11"/>
  <c r="Y37" i="11"/>
  <c r="AC39" i="11"/>
  <c r="AO44" i="11"/>
  <c r="AA47" i="11"/>
  <c r="AE49" i="11"/>
  <c r="AG51" i="11"/>
  <c r="AM53" i="11"/>
  <c r="AS36" i="11"/>
  <c r="BE45" i="11"/>
  <c r="AU49" i="11"/>
  <c r="BE52" i="11"/>
  <c r="AK24" i="11"/>
  <c r="AO26" i="11"/>
  <c r="AA29" i="11"/>
  <c r="AE31" i="11"/>
  <c r="AG33" i="11"/>
  <c r="AO35" i="11"/>
  <c r="AA38" i="11"/>
  <c r="AE40" i="11"/>
  <c r="AG42" i="11"/>
  <c r="AM43" i="11"/>
  <c r="Y46" i="11"/>
  <c r="AC48" i="11"/>
  <c r="AK52" i="11"/>
  <c r="AO54" i="11"/>
  <c r="AS43" i="11"/>
  <c r="BI44" i="11"/>
  <c r="BC46" i="11"/>
  <c r="AW48" i="11"/>
  <c r="AS50" i="11"/>
  <c r="BI51" i="11"/>
  <c r="BC53" i="11"/>
  <c r="AW42" i="11"/>
  <c r="BK43" i="11"/>
  <c r="BG45" i="11"/>
  <c r="BA47" i="11"/>
  <c r="BK50" i="11"/>
  <c r="BG52" i="11"/>
  <c r="Y21" i="11"/>
  <c r="AG22" i="11"/>
  <c r="AK23" i="11"/>
  <c r="AM24" i="11"/>
  <c r="AO25" i="11"/>
  <c r="Y27" i="11"/>
  <c r="AA28" i="11"/>
  <c r="AC29" i="11"/>
  <c r="AE30" i="11"/>
  <c r="AG32" i="11"/>
  <c r="AK33" i="11"/>
  <c r="AO34" i="11"/>
  <c r="Y36" i="11"/>
  <c r="AA37" i="11"/>
  <c r="AC38" i="11"/>
  <c r="AE39" i="11"/>
  <c r="AG41" i="11"/>
  <c r="AK42" i="11"/>
  <c r="AO43" i="11"/>
  <c r="Y45" i="11"/>
  <c r="AA46" i="11"/>
  <c r="AC47" i="11"/>
  <c r="AE48" i="11"/>
  <c r="AG50" i="11"/>
  <c r="AK51" i="11"/>
  <c r="AM52" i="11"/>
  <c r="AO53" i="11"/>
  <c r="Y55" i="11"/>
  <c r="AS35" i="11"/>
  <c r="AW37" i="11"/>
  <c r="AU43" i="11"/>
  <c r="BE46" i="11"/>
  <c r="AU50" i="11"/>
  <c r="BC54" i="11"/>
  <c r="AS44" i="11"/>
  <c r="BI45" i="11"/>
  <c r="BC47" i="11"/>
  <c r="AW49" i="11"/>
  <c r="AS51" i="11"/>
  <c r="BG53" i="11"/>
  <c r="BA55" i="11"/>
  <c r="AA21" i="11"/>
  <c r="AK22" i="11"/>
  <c r="AM23" i="11"/>
  <c r="AO24" i="11"/>
  <c r="Y26" i="11"/>
  <c r="AA27" i="11"/>
  <c r="AC28" i="11"/>
  <c r="AE29" i="11"/>
  <c r="AG31" i="11"/>
  <c r="AK32" i="11"/>
  <c r="AM33" i="11"/>
  <c r="Y35" i="11"/>
  <c r="AA36" i="11"/>
  <c r="AC37" i="11"/>
  <c r="AE38" i="11"/>
  <c r="AG40" i="11"/>
  <c r="AK41" i="11"/>
  <c r="AM42" i="11"/>
  <c r="Y44" i="11"/>
  <c r="AA45" i="11"/>
  <c r="AC46" i="11"/>
  <c r="AE47" i="11"/>
  <c r="AG49" i="11"/>
  <c r="AK50" i="11"/>
  <c r="AM51" i="11"/>
  <c r="AO52" i="11"/>
  <c r="Y54" i="11"/>
  <c r="AA55" i="11"/>
  <c r="BC33" i="11"/>
  <c r="BA41" i="11"/>
  <c r="BK44" i="11"/>
  <c r="BG46" i="11"/>
  <c r="BA48" i="11"/>
  <c r="BE54" i="11"/>
  <c r="CI20" i="11"/>
  <c r="CI10" i="11"/>
  <c r="CI7" i="11"/>
  <c r="CI12" i="11"/>
  <c r="CI11" i="11"/>
  <c r="CI19" i="11"/>
  <c r="CI18" i="11"/>
  <c r="CI14" i="11"/>
  <c r="CI6" i="11"/>
  <c r="CI9" i="11"/>
  <c r="CI8" i="11"/>
  <c r="CI13" i="11"/>
  <c r="CI17" i="11"/>
  <c r="CI16" i="11"/>
  <c r="CI15" i="11"/>
  <c r="EC12" i="11"/>
  <c r="BQ20" i="11"/>
  <c r="BQ18" i="11"/>
  <c r="BQ17" i="11"/>
  <c r="EC7" i="11"/>
  <c r="BQ12" i="11"/>
  <c r="EC11" i="11"/>
  <c r="BQ19" i="11"/>
  <c r="BQ10" i="11"/>
  <c r="EC19" i="11"/>
  <c r="BQ9" i="11"/>
  <c r="EC8" i="11"/>
  <c r="BQ6" i="11"/>
  <c r="BQ13" i="11"/>
  <c r="EC13" i="11"/>
  <c r="EC20" i="11"/>
  <c r="BQ14" i="11"/>
  <c r="BQ11" i="11"/>
  <c r="EC16" i="11"/>
  <c r="EC15" i="11"/>
  <c r="BQ7" i="11"/>
  <c r="EC18" i="11"/>
  <c r="EC10" i="11"/>
  <c r="BQ16" i="11"/>
  <c r="BQ8" i="11"/>
  <c r="EC17" i="11"/>
  <c r="EC9" i="11"/>
  <c r="BQ15" i="11"/>
  <c r="EC14" i="11"/>
  <c r="EC6" i="11"/>
  <c r="DQ10" i="11"/>
  <c r="DU12" i="11"/>
  <c r="EA13" i="11"/>
  <c r="DS15" i="11"/>
  <c r="DY16" i="11"/>
  <c r="DQ18" i="11"/>
  <c r="DW19" i="11"/>
  <c r="CC9" i="11"/>
  <c r="DI9" i="11"/>
  <c r="CW10" i="11"/>
  <c r="DS10" i="11"/>
  <c r="DQ11" i="11"/>
  <c r="DW12" i="11"/>
  <c r="DU15" i="11"/>
  <c r="EA16" i="11"/>
  <c r="DS18" i="11"/>
  <c r="DY19" i="11"/>
  <c r="CE9" i="11"/>
  <c r="DK9" i="11"/>
  <c r="CY10" i="11"/>
  <c r="DC11" i="11"/>
  <c r="CE12" i="11"/>
  <c r="DK12" i="11"/>
  <c r="CY13" i="11"/>
  <c r="CA14" i="11"/>
  <c r="DG14" i="11"/>
  <c r="CU15" i="11"/>
  <c r="DO15" i="11"/>
  <c r="DC16" i="11"/>
  <c r="CE17" i="11"/>
  <c r="DK17" i="11"/>
  <c r="CY18" i="11"/>
  <c r="CA19" i="11"/>
  <c r="DG19" i="11"/>
  <c r="CU20" i="11"/>
  <c r="DO20" i="11"/>
  <c r="Y7" i="11"/>
  <c r="DU10" i="11"/>
  <c r="DS11" i="11"/>
  <c r="DY12" i="11"/>
  <c r="DQ14" i="11"/>
  <c r="DW15" i="11"/>
  <c r="DU18" i="11"/>
  <c r="EA19" i="11"/>
  <c r="Y9" i="11"/>
  <c r="DY10" i="11"/>
  <c r="DW11" i="11"/>
  <c r="DU14" i="11"/>
  <c r="EA15" i="11"/>
  <c r="DS17" i="11"/>
  <c r="DY18" i="11"/>
  <c r="DQ20" i="11"/>
  <c r="Y11" i="11"/>
  <c r="EA10" i="11"/>
  <c r="DY11" i="11"/>
  <c r="DQ13" i="11"/>
  <c r="DW14" i="11"/>
  <c r="DU17" i="11"/>
  <c r="EA18" i="11"/>
  <c r="DS20" i="11"/>
  <c r="Y13" i="11"/>
  <c r="Y15" i="11"/>
  <c r="DU13" i="11"/>
  <c r="EA14" i="11"/>
  <c r="DS16" i="11"/>
  <c r="DY17" i="11"/>
  <c r="DQ19" i="11"/>
  <c r="DW20" i="11"/>
  <c r="Y17" i="11"/>
  <c r="DQ12" i="11"/>
  <c r="DW13" i="11"/>
  <c r="DU16" i="11"/>
  <c r="EA17" i="11"/>
  <c r="DS19" i="11"/>
  <c r="DY20" i="11"/>
  <c r="BY9" i="11"/>
  <c r="DE9" i="11"/>
  <c r="CG10" i="11"/>
  <c r="DM10" i="11"/>
  <c r="DS12" i="11"/>
  <c r="DY13" i="11"/>
  <c r="DQ15" i="11"/>
  <c r="DW16" i="11"/>
  <c r="DU19" i="11"/>
  <c r="EA20" i="11"/>
  <c r="DM11" i="11"/>
  <c r="CE13" i="11"/>
  <c r="DA14" i="11"/>
  <c r="DK15" i="11"/>
  <c r="CC17" i="11"/>
  <c r="CC19" i="11"/>
  <c r="CY20" i="11"/>
  <c r="CG11" i="11"/>
  <c r="DC12" i="11"/>
  <c r="DM13" i="11"/>
  <c r="CE15" i="11"/>
  <c r="DA16" i="11"/>
  <c r="DA18" i="11"/>
  <c r="DK19" i="11"/>
  <c r="DG9" i="11"/>
  <c r="DO11" i="11"/>
  <c r="CG13" i="11"/>
  <c r="DC14" i="11"/>
  <c r="DM15" i="11"/>
  <c r="DM17" i="11"/>
  <c r="CE19" i="11"/>
  <c r="DA20" i="11"/>
  <c r="BC10" i="11"/>
  <c r="BS10" i="11"/>
  <c r="DW10" i="11"/>
  <c r="DS13" i="11"/>
  <c r="DY15" i="11"/>
  <c r="DU20" i="11"/>
  <c r="DA10" i="11"/>
  <c r="CU11" i="11"/>
  <c r="DE12" i="11"/>
  <c r="DO13" i="11"/>
  <c r="CG15" i="11"/>
  <c r="CG17" i="11"/>
  <c r="DC18" i="11"/>
  <c r="DM19" i="11"/>
  <c r="Y14" i="11"/>
  <c r="BY12" i="11"/>
  <c r="CU13" i="11"/>
  <c r="DE14" i="11"/>
  <c r="DE16" i="11"/>
  <c r="DO17" i="11"/>
  <c r="CG19" i="11"/>
  <c r="DC20" i="11"/>
  <c r="DU11" i="11"/>
  <c r="DQ16" i="11"/>
  <c r="DW18" i="11"/>
  <c r="DE10" i="11"/>
  <c r="CY11" i="11"/>
  <c r="DI12" i="11"/>
  <c r="DI14" i="11"/>
  <c r="CA16" i="11"/>
  <c r="CW17" i="11"/>
  <c r="DG18" i="11"/>
  <c r="BY20" i="11"/>
  <c r="DO9" i="11"/>
  <c r="CC12" i="11"/>
  <c r="CC14" i="11"/>
  <c r="CY15" i="11"/>
  <c r="DI16" i="11"/>
  <c r="CA18" i="11"/>
  <c r="CW19" i="11"/>
  <c r="DG20" i="11"/>
  <c r="CG9" i="11"/>
  <c r="DG10" i="11"/>
  <c r="DA11" i="11"/>
  <c r="DA13" i="11"/>
  <c r="DK14" i="11"/>
  <c r="CC16" i="11"/>
  <c r="CY17" i="11"/>
  <c r="DI18" i="11"/>
  <c r="CA20" i="11"/>
  <c r="BY10" i="11"/>
  <c r="DM12" i="11"/>
  <c r="CE14" i="11"/>
  <c r="DA15" i="11"/>
  <c r="DK16" i="11"/>
  <c r="CC18" i="11"/>
  <c r="CY19" i="11"/>
  <c r="DI20" i="11"/>
  <c r="EA11" i="11"/>
  <c r="DS14" i="11"/>
  <c r="CU9" i="11"/>
  <c r="DI10" i="11"/>
  <c r="CG12" i="11"/>
  <c r="DC13" i="11"/>
  <c r="DM14" i="11"/>
  <c r="CE16" i="11"/>
  <c r="DA17" i="11"/>
  <c r="DK18" i="11"/>
  <c r="CC20" i="11"/>
  <c r="CC10" i="11"/>
  <c r="DG11" i="11"/>
  <c r="BY13" i="11"/>
  <c r="CU14" i="11"/>
  <c r="DE15" i="11"/>
  <c r="DO16" i="11"/>
  <c r="CG18" i="11"/>
  <c r="DC19" i="11"/>
  <c r="DM20" i="11"/>
  <c r="DA9" i="11"/>
  <c r="CC11" i="11"/>
  <c r="CY12" i="11"/>
  <c r="DI13" i="11"/>
  <c r="CA15" i="11"/>
  <c r="CW16" i="11"/>
  <c r="DG17" i="11"/>
  <c r="BY19" i="11"/>
  <c r="DK11" i="11"/>
  <c r="CC13" i="11"/>
  <c r="CY14" i="11"/>
  <c r="DI15" i="11"/>
  <c r="CA17" i="11"/>
  <c r="CW18" i="11"/>
  <c r="CW20" i="11"/>
  <c r="EA12" i="11"/>
  <c r="DW17" i="11"/>
  <c r="DC9" i="11"/>
  <c r="CU10" i="11"/>
  <c r="CE11" i="11"/>
  <c r="DA12" i="11"/>
  <c r="DK13" i="11"/>
  <c r="CC15" i="11"/>
  <c r="CY16" i="11"/>
  <c r="DI17" i="11"/>
  <c r="DI19" i="11"/>
  <c r="DE13" i="11"/>
  <c r="DC17" i="11"/>
  <c r="DA19" i="11"/>
  <c r="BW9" i="11"/>
  <c r="BO12" i="11"/>
  <c r="BO14" i="11"/>
  <c r="BO16" i="11"/>
  <c r="BO18" i="11"/>
  <c r="BO20" i="11"/>
  <c r="DG12" i="11"/>
  <c r="BI9" i="11"/>
  <c r="BO10" i="11"/>
  <c r="Y12" i="11"/>
  <c r="DI11" i="11"/>
  <c r="DG13" i="11"/>
  <c r="DG15" i="11"/>
  <c r="DG16" i="11"/>
  <c r="DE17" i="11"/>
  <c r="DE18" i="11"/>
  <c r="BC12" i="11"/>
  <c r="BS12" i="11"/>
  <c r="BC14" i="11"/>
  <c r="BS14" i="11"/>
  <c r="BC16" i="11"/>
  <c r="BS16" i="11"/>
  <c r="BC18" i="11"/>
  <c r="BS18" i="11"/>
  <c r="BC20" i="11"/>
  <c r="BS20" i="11"/>
  <c r="DE19" i="11"/>
  <c r="DE20" i="11"/>
  <c r="Y18" i="11"/>
  <c r="DK10" i="11"/>
  <c r="BU10" i="11"/>
  <c r="BK11" i="11"/>
  <c r="BE12" i="11"/>
  <c r="BU12" i="11"/>
  <c r="BK13" i="11"/>
  <c r="BE14" i="11"/>
  <c r="BU14" i="11"/>
  <c r="BK15" i="11"/>
  <c r="BE16" i="11"/>
  <c r="BU16" i="11"/>
  <c r="BK17" i="11"/>
  <c r="BE18" i="11"/>
  <c r="BU18" i="11"/>
  <c r="BK19" i="11"/>
  <c r="BE20" i="11"/>
  <c r="BU20" i="11"/>
  <c r="DQ17" i="11"/>
  <c r="DM9" i="11"/>
  <c r="BE10" i="11"/>
  <c r="Y20" i="11"/>
  <c r="BY11" i="11"/>
  <c r="DO12" i="11"/>
  <c r="DO14" i="11"/>
  <c r="DM16" i="11"/>
  <c r="BK9" i="11"/>
  <c r="BG12" i="11"/>
  <c r="BG14" i="11"/>
  <c r="BG16" i="11"/>
  <c r="BG18" i="11"/>
  <c r="BG20" i="11"/>
  <c r="DY14" i="11"/>
  <c r="DO10" i="11"/>
  <c r="DM18" i="11"/>
  <c r="DK20" i="11"/>
  <c r="BG10" i="11"/>
  <c r="CA11" i="11"/>
  <c r="CA12" i="11"/>
  <c r="BY14" i="11"/>
  <c r="BY15" i="11"/>
  <c r="BY16" i="11"/>
  <c r="BW10" i="11"/>
  <c r="BM11" i="11"/>
  <c r="BI12" i="11"/>
  <c r="BW12" i="11"/>
  <c r="BM13" i="11"/>
  <c r="BI14" i="11"/>
  <c r="BW14" i="11"/>
  <c r="BM15" i="11"/>
  <c r="BI16" i="11"/>
  <c r="BW16" i="11"/>
  <c r="BM17" i="11"/>
  <c r="BI18" i="11"/>
  <c r="BW18" i="11"/>
  <c r="BM19" i="11"/>
  <c r="BI20" i="11"/>
  <c r="BW20" i="11"/>
  <c r="CA9" i="11"/>
  <c r="CA10" i="11"/>
  <c r="CA13" i="11"/>
  <c r="BY17" i="11"/>
  <c r="BY18" i="11"/>
  <c r="DO18" i="11"/>
  <c r="DO19" i="11"/>
  <c r="BI10" i="11"/>
  <c r="BM9" i="11"/>
  <c r="BO11" i="11"/>
  <c r="BO13" i="11"/>
  <c r="BO15" i="11"/>
  <c r="BO17" i="11"/>
  <c r="BO19" i="11"/>
  <c r="CE10" i="11"/>
  <c r="BO9" i="11"/>
  <c r="BC11" i="11"/>
  <c r="BS11" i="11"/>
  <c r="BC13" i="11"/>
  <c r="BS13" i="11"/>
  <c r="BC15" i="11"/>
  <c r="BS15" i="11"/>
  <c r="BC17" i="11"/>
  <c r="BS17" i="11"/>
  <c r="BC19" i="11"/>
  <c r="BS19" i="11"/>
  <c r="CU12" i="11"/>
  <c r="CG14" i="11"/>
  <c r="CG16" i="11"/>
  <c r="CE18" i="11"/>
  <c r="CW9" i="11"/>
  <c r="CW12" i="11"/>
  <c r="CW13" i="11"/>
  <c r="CW15" i="11"/>
  <c r="CU16" i="11"/>
  <c r="CU17" i="11"/>
  <c r="BC9" i="11"/>
  <c r="BK10" i="11"/>
  <c r="BI11" i="11"/>
  <c r="BW11" i="11"/>
  <c r="BM12" i="11"/>
  <c r="BI13" i="11"/>
  <c r="BW13" i="11"/>
  <c r="BM14" i="11"/>
  <c r="BI15" i="11"/>
  <c r="BW15" i="11"/>
  <c r="BM16" i="11"/>
  <c r="BI17" i="11"/>
  <c r="BW17" i="11"/>
  <c r="BM18" i="11"/>
  <c r="BI19" i="11"/>
  <c r="BW19" i="11"/>
  <c r="BM20" i="11"/>
  <c r="DC10" i="11"/>
  <c r="DE11" i="11"/>
  <c r="DC15" i="11"/>
  <c r="BG9" i="11"/>
  <c r="BM10" i="11"/>
  <c r="Y8" i="11"/>
  <c r="Y19" i="11"/>
  <c r="CU18" i="11"/>
  <c r="BE13" i="11"/>
  <c r="BK16" i="11"/>
  <c r="BU19" i="11"/>
  <c r="CY9" i="11"/>
  <c r="BG13" i="11"/>
  <c r="AM8" i="11"/>
  <c r="AM9" i="11"/>
  <c r="AM10" i="11"/>
  <c r="AM11" i="11"/>
  <c r="AM12" i="11"/>
  <c r="AM13" i="11"/>
  <c r="AM14" i="11"/>
  <c r="AM15" i="11"/>
  <c r="AM16" i="11"/>
  <c r="AM17" i="11"/>
  <c r="AM18" i="11"/>
  <c r="AM19" i="11"/>
  <c r="AM20" i="11"/>
  <c r="BS9" i="11"/>
  <c r="BE11" i="11"/>
  <c r="BK14" i="11"/>
  <c r="BU17" i="11"/>
  <c r="BU9" i="11"/>
  <c r="BG11" i="11"/>
  <c r="CW11" i="11"/>
  <c r="BK12" i="11"/>
  <c r="BU15" i="11"/>
  <c r="BE19" i="11"/>
  <c r="AS8" i="11"/>
  <c r="AS9" i="11"/>
  <c r="AS10" i="11"/>
  <c r="BG19" i="11"/>
  <c r="CE20" i="11"/>
  <c r="CG20" i="11"/>
  <c r="BE9" i="11"/>
  <c r="BG17" i="11"/>
  <c r="AW8" i="11"/>
  <c r="AW9" i="11"/>
  <c r="BK20" i="11"/>
  <c r="AK12" i="11"/>
  <c r="AO17" i="11"/>
  <c r="AS19" i="11"/>
  <c r="AU9" i="11"/>
  <c r="AW10" i="11"/>
  <c r="AK11" i="11"/>
  <c r="AO16" i="11"/>
  <c r="AS18" i="11"/>
  <c r="AU20" i="11"/>
  <c r="AG9" i="11"/>
  <c r="AG11" i="11"/>
  <c r="AG15" i="11"/>
  <c r="AG17" i="11"/>
  <c r="BU11" i="11"/>
  <c r="AO8" i="11"/>
  <c r="AO15" i="11"/>
  <c r="AS17" i="11"/>
  <c r="AU19" i="11"/>
  <c r="AG13" i="11"/>
  <c r="AG19" i="11"/>
  <c r="AO14" i="11"/>
  <c r="AS16" i="11"/>
  <c r="AU18" i="11"/>
  <c r="AO13" i="11"/>
  <c r="AS15" i="11"/>
  <c r="AU17" i="11"/>
  <c r="AA10" i="11"/>
  <c r="AA12" i="11"/>
  <c r="AA14" i="11"/>
  <c r="AA16" i="11"/>
  <c r="AA18" i="11"/>
  <c r="AA20" i="11"/>
  <c r="AU8" i="11"/>
  <c r="BA10" i="11"/>
  <c r="AO12" i="11"/>
  <c r="AS14" i="11"/>
  <c r="AU16" i="11"/>
  <c r="AW20" i="11"/>
  <c r="AC18" i="11"/>
  <c r="AO11" i="11"/>
  <c r="AS13" i="11"/>
  <c r="AU15" i="11"/>
  <c r="AW19" i="11"/>
  <c r="AC10" i="11"/>
  <c r="AC12" i="11"/>
  <c r="AC14" i="11"/>
  <c r="AC16" i="11"/>
  <c r="AC20" i="11"/>
  <c r="BE17" i="11"/>
  <c r="AS12" i="11"/>
  <c r="AU14" i="11"/>
  <c r="AW18" i="11"/>
  <c r="AE10" i="11"/>
  <c r="AE12" i="11"/>
  <c r="AE16" i="11"/>
  <c r="AE20" i="11"/>
  <c r="BK18" i="11"/>
  <c r="BA9" i="11"/>
  <c r="AS11" i="11"/>
  <c r="AU13" i="11"/>
  <c r="AW17" i="11"/>
  <c r="AE14" i="11"/>
  <c r="AE18" i="11"/>
  <c r="CW14" i="11"/>
  <c r="CU19" i="11"/>
  <c r="AU12" i="11"/>
  <c r="AW16" i="11"/>
  <c r="BA20" i="11"/>
  <c r="AK10" i="11"/>
  <c r="AU11" i="11"/>
  <c r="AW15" i="11"/>
  <c r="BA19" i="11"/>
  <c r="AW14" i="11"/>
  <c r="BA18" i="11"/>
  <c r="Y10" i="11"/>
  <c r="BA8" i="11"/>
  <c r="AW13" i="11"/>
  <c r="BA17" i="11"/>
  <c r="AK20" i="11"/>
  <c r="AG10" i="11"/>
  <c r="AG12" i="11"/>
  <c r="AG14" i="11"/>
  <c r="AG16" i="11"/>
  <c r="AG18" i="11"/>
  <c r="AG20" i="11"/>
  <c r="AW12" i="11"/>
  <c r="BA16" i="11"/>
  <c r="AK19" i="11"/>
  <c r="BU13" i="11"/>
  <c r="AK9" i="11"/>
  <c r="AO10" i="11"/>
  <c r="AW11" i="11"/>
  <c r="BA15" i="11"/>
  <c r="AK18" i="11"/>
  <c r="AK8" i="11"/>
  <c r="AO9" i="11"/>
  <c r="BA11" i="11"/>
  <c r="AK14" i="11"/>
  <c r="AO19" i="11"/>
  <c r="AE9" i="11"/>
  <c r="AE11" i="11"/>
  <c r="AE13" i="11"/>
  <c r="AE15" i="11"/>
  <c r="AE17" i="11"/>
  <c r="AK13" i="11"/>
  <c r="AO18" i="11"/>
  <c r="AS20" i="11"/>
  <c r="BA13" i="11"/>
  <c r="AE19" i="11"/>
  <c r="Y16" i="11"/>
  <c r="AC13" i="11"/>
  <c r="AK16" i="11"/>
  <c r="AA9" i="11"/>
  <c r="AA17" i="11"/>
  <c r="AC9" i="11"/>
  <c r="AC17" i="11"/>
  <c r="BA12" i="11"/>
  <c r="AA11" i="11"/>
  <c r="BA14" i="11"/>
  <c r="AC11" i="11"/>
  <c r="AO20" i="11"/>
  <c r="AA15" i="11"/>
  <c r="AK15" i="11"/>
  <c r="AK17" i="11"/>
  <c r="AC15" i="11"/>
  <c r="BE15" i="11"/>
  <c r="AA19" i="11"/>
  <c r="BG15" i="11"/>
  <c r="AU10" i="11"/>
  <c r="AC19" i="11"/>
  <c r="CG8" i="11"/>
  <c r="CG7" i="11"/>
  <c r="CG6" i="11"/>
  <c r="BO8" i="11"/>
  <c r="BO6" i="11"/>
  <c r="BO7" i="11"/>
  <c r="BW8" i="11"/>
  <c r="BW7" i="11"/>
  <c r="BW6" i="11"/>
  <c r="DY9" i="11"/>
  <c r="DW7" i="11"/>
  <c r="DU7" i="11"/>
  <c r="EA9" i="11"/>
  <c r="EA7" i="11"/>
  <c r="DY7" i="11"/>
  <c r="DW9" i="11"/>
  <c r="DU9" i="11"/>
  <c r="DU6" i="11"/>
  <c r="DY6" i="11"/>
  <c r="DW8" i="11"/>
  <c r="EA8" i="11"/>
  <c r="EA6" i="11"/>
  <c r="DY8" i="11"/>
  <c r="DW6" i="11"/>
  <c r="DU8" i="11"/>
  <c r="CU7" i="11"/>
  <c r="CU8" i="11"/>
  <c r="CU6" i="11"/>
  <c r="DO7" i="11"/>
  <c r="DM8" i="11"/>
  <c r="DM6" i="11"/>
  <c r="DO8" i="11"/>
  <c r="DO6" i="11"/>
  <c r="DM7" i="11"/>
  <c r="DA7" i="11"/>
  <c r="DA8" i="11"/>
  <c r="DA6" i="11"/>
  <c r="AW6" i="11"/>
  <c r="AW7" i="11"/>
  <c r="AO6" i="11"/>
  <c r="AO7" i="11"/>
  <c r="BI6" i="11"/>
  <c r="BI7" i="11"/>
  <c r="BI8" i="11"/>
  <c r="BM8" i="11"/>
  <c r="BG7" i="11"/>
  <c r="BA6" i="11"/>
  <c r="BG6" i="11"/>
  <c r="BM6" i="11"/>
  <c r="BG8" i="11"/>
  <c r="BM7" i="11"/>
  <c r="BA7" i="11"/>
  <c r="AA8" i="11"/>
  <c r="AC7" i="11"/>
  <c r="AE6" i="11"/>
  <c r="DK8" i="11"/>
  <c r="DI7" i="11"/>
  <c r="DS8" i="11"/>
  <c r="DS6" i="11"/>
  <c r="DQ9" i="11"/>
  <c r="DQ7" i="11"/>
  <c r="DK6" i="11"/>
  <c r="AA6" i="11"/>
  <c r="AE8" i="11"/>
  <c r="DS9" i="11"/>
  <c r="DS7" i="11"/>
  <c r="DG7" i="11"/>
  <c r="DE8" i="11"/>
  <c r="DC7" i="11"/>
  <c r="CY6" i="11"/>
  <c r="DQ6" i="11"/>
  <c r="DE6" i="11"/>
  <c r="CY8" i="11"/>
  <c r="DQ8" i="11"/>
  <c r="DK7" i="11"/>
  <c r="DI6" i="11"/>
  <c r="AA7" i="11"/>
  <c r="AC6" i="11"/>
  <c r="DI8" i="11"/>
  <c r="DG8" i="11"/>
  <c r="DG6" i="11"/>
  <c r="AC8" i="11"/>
  <c r="AE7" i="11"/>
  <c r="CE7" i="11"/>
  <c r="CC8" i="11"/>
  <c r="CW8" i="11"/>
  <c r="CW6" i="11"/>
  <c r="CC6" i="11"/>
  <c r="DE7" i="11"/>
  <c r="DC6" i="11"/>
  <c r="DC8" i="11"/>
  <c r="CY7" i="11"/>
  <c r="CW7" i="11"/>
  <c r="CE8" i="11"/>
  <c r="CE6" i="11"/>
  <c r="CC7" i="11"/>
  <c r="BY8" i="11"/>
  <c r="CA6" i="11"/>
  <c r="AU7" i="11"/>
  <c r="BS8" i="11"/>
  <c r="CA8" i="11"/>
  <c r="BY7" i="11"/>
  <c r="AS6" i="11"/>
  <c r="BK7" i="11"/>
  <c r="BU7" i="11"/>
  <c r="BS6" i="11"/>
  <c r="CA7" i="11"/>
  <c r="BY6" i="11"/>
  <c r="AS7" i="11"/>
  <c r="AK7" i="11"/>
  <c r="AG8" i="11"/>
  <c r="BK6" i="11"/>
  <c r="BE8" i="11"/>
  <c r="BE6" i="11"/>
  <c r="BC7" i="11"/>
  <c r="AM6" i="11"/>
  <c r="BK8" i="11"/>
  <c r="BU6" i="11"/>
  <c r="BU8" i="11"/>
  <c r="BS7" i="11"/>
  <c r="BE7" i="11"/>
  <c r="BC6" i="11"/>
  <c r="AM7" i="11"/>
  <c r="AU6" i="11"/>
  <c r="BC8" i="11"/>
  <c r="AK6" i="11"/>
  <c r="AG7" i="11"/>
  <c r="AG6" i="11"/>
  <c r="Y6" i="11"/>
  <c r="U56" i="11" l="1"/>
  <c r="U54" i="11"/>
  <c r="U26" i="11"/>
  <c r="U28" i="11"/>
  <c r="U29" i="11"/>
  <c r="U44" i="11"/>
  <c r="U16" i="11"/>
  <c r="U31" i="11"/>
  <c r="U42" i="11"/>
  <c r="U9" i="11"/>
  <c r="U36" i="11"/>
  <c r="U15" i="11"/>
  <c r="U38" i="11"/>
  <c r="U13" i="11"/>
  <c r="U22" i="11"/>
  <c r="U10" i="11"/>
  <c r="U55" i="11"/>
  <c r="U49" i="11"/>
  <c r="U25" i="11"/>
  <c r="U19" i="11"/>
  <c r="U52" i="11"/>
  <c r="U8" i="11"/>
  <c r="U37" i="11"/>
  <c r="U41" i="11"/>
  <c r="U43" i="11"/>
  <c r="U35" i="11"/>
  <c r="U48" i="11"/>
  <c r="U20" i="11"/>
  <c r="U33" i="11"/>
  <c r="U7" i="11"/>
  <c r="U27" i="11"/>
  <c r="U24" i="11"/>
  <c r="U18" i="11"/>
  <c r="U11" i="11"/>
  <c r="U40" i="11"/>
  <c r="U51" i="11"/>
  <c r="U45" i="11"/>
  <c r="U12" i="11"/>
  <c r="U17" i="11"/>
  <c r="U21" i="11"/>
  <c r="U47" i="11"/>
  <c r="U32" i="11"/>
  <c r="U30" i="11"/>
  <c r="U39" i="11"/>
  <c r="U34" i="11"/>
  <c r="U14" i="11"/>
  <c r="U46" i="11"/>
  <c r="U23" i="11"/>
  <c r="U53" i="11"/>
  <c r="U50" i="11"/>
  <c r="U6" i="11"/>
  <c r="N10" i="47" l="1"/>
  <c r="K10" i="47"/>
  <c r="N28" i="47" l="1"/>
  <c r="N34" i="47"/>
  <c r="N22" i="47"/>
  <c r="N21" i="47"/>
  <c r="N17" i="47"/>
  <c r="B11" i="47" l="1"/>
  <c r="F11" i="47"/>
  <c r="C11" i="47"/>
  <c r="G11" i="47"/>
  <c r="D11" i="47"/>
  <c r="H11" i="47"/>
  <c r="E11" i="47"/>
  <c r="I11" i="47"/>
  <c r="E10" i="47" l="1"/>
  <c r="F10" i="47"/>
  <c r="B10" i="47"/>
  <c r="G10" i="47"/>
  <c r="C10" i="47"/>
  <c r="H10" i="47"/>
  <c r="D10" i="47"/>
  <c r="I10" i="47"/>
  <c r="M11" i="47" l="1"/>
  <c r="M10" i="47"/>
  <c r="B858" i="9" l="1"/>
  <c r="C858" i="9"/>
  <c r="D858" i="9"/>
  <c r="E858" i="9"/>
  <c r="F858" i="9"/>
  <c r="G858" i="9"/>
  <c r="I858" i="9"/>
  <c r="J858" i="9"/>
  <c r="L858" i="9"/>
  <c r="M858" i="9"/>
  <c r="N858" i="9"/>
  <c r="O858" i="9"/>
  <c r="B859" i="9"/>
  <c r="C859" i="9"/>
  <c r="D859" i="9"/>
  <c r="E859" i="9"/>
  <c r="F859" i="9"/>
  <c r="G859" i="9"/>
  <c r="I859" i="9"/>
  <c r="J859" i="9"/>
  <c r="L859" i="9"/>
  <c r="M859" i="9"/>
  <c r="N859" i="9"/>
  <c r="O859" i="9"/>
  <c r="B860" i="9"/>
  <c r="C860" i="9"/>
  <c r="D860" i="9"/>
  <c r="E860" i="9"/>
  <c r="F860" i="9"/>
  <c r="G860" i="9"/>
  <c r="I860" i="9"/>
  <c r="J860" i="9"/>
  <c r="L860" i="9"/>
  <c r="M860" i="9"/>
  <c r="N860" i="9"/>
  <c r="O860" i="9"/>
  <c r="B861" i="9"/>
  <c r="C861" i="9"/>
  <c r="D861" i="9"/>
  <c r="E861" i="9"/>
  <c r="F861" i="9"/>
  <c r="G861" i="9"/>
  <c r="I861" i="9"/>
  <c r="J861" i="9"/>
  <c r="L861" i="9"/>
  <c r="M861" i="9"/>
  <c r="N861" i="9"/>
  <c r="O861" i="9"/>
  <c r="B862" i="9"/>
  <c r="C862" i="9"/>
  <c r="D862" i="9"/>
  <c r="E862" i="9"/>
  <c r="F862" i="9"/>
  <c r="G862" i="9"/>
  <c r="I862" i="9"/>
  <c r="J862" i="9"/>
  <c r="L862" i="9"/>
  <c r="M862" i="9"/>
  <c r="N862" i="9"/>
  <c r="O862" i="9"/>
  <c r="B863" i="9"/>
  <c r="C863" i="9"/>
  <c r="D863" i="9"/>
  <c r="E863" i="9"/>
  <c r="F863" i="9"/>
  <c r="G863" i="9"/>
  <c r="I863" i="9"/>
  <c r="J863" i="9"/>
  <c r="L863" i="9"/>
  <c r="M863" i="9"/>
  <c r="N863" i="9"/>
  <c r="O863" i="9"/>
  <c r="B864" i="9"/>
  <c r="C864" i="9"/>
  <c r="D864" i="9"/>
  <c r="E864" i="9"/>
  <c r="F864" i="9"/>
  <c r="G864" i="9"/>
  <c r="I864" i="9"/>
  <c r="J864" i="9"/>
  <c r="L864" i="9"/>
  <c r="M864" i="9"/>
  <c r="N864" i="9"/>
  <c r="O864" i="9"/>
  <c r="B865" i="9"/>
  <c r="C865" i="9"/>
  <c r="D865" i="9"/>
  <c r="E865" i="9"/>
  <c r="F865" i="9"/>
  <c r="G865" i="9"/>
  <c r="I865" i="9"/>
  <c r="J865" i="9"/>
  <c r="L865" i="9"/>
  <c r="M865" i="9"/>
  <c r="N865" i="9"/>
  <c r="O865" i="9"/>
  <c r="B866" i="9"/>
  <c r="C866" i="9"/>
  <c r="D866" i="9"/>
  <c r="E866" i="9"/>
  <c r="F866" i="9"/>
  <c r="G866" i="9"/>
  <c r="I866" i="9"/>
  <c r="J866" i="9"/>
  <c r="L866" i="9"/>
  <c r="M866" i="9"/>
  <c r="N866" i="9"/>
  <c r="O866" i="9"/>
  <c r="B867" i="9"/>
  <c r="C867" i="9"/>
  <c r="D867" i="9"/>
  <c r="E867" i="9"/>
  <c r="F867" i="9"/>
  <c r="G867" i="9"/>
  <c r="I867" i="9"/>
  <c r="J867" i="9"/>
  <c r="L867" i="9"/>
  <c r="M867" i="9"/>
  <c r="N867" i="9"/>
  <c r="O867" i="9"/>
  <c r="B868" i="9"/>
  <c r="C868" i="9"/>
  <c r="D868" i="9"/>
  <c r="E868" i="9"/>
  <c r="F868" i="9"/>
  <c r="G868" i="9"/>
  <c r="I868" i="9"/>
  <c r="J868" i="9"/>
  <c r="L868" i="9"/>
  <c r="M868" i="9"/>
  <c r="N868" i="9"/>
  <c r="O868" i="9"/>
  <c r="B869" i="9"/>
  <c r="C869" i="9"/>
  <c r="D869" i="9"/>
  <c r="E869" i="9"/>
  <c r="F869" i="9"/>
  <c r="G869" i="9"/>
  <c r="I869" i="9"/>
  <c r="J869" i="9"/>
  <c r="L869" i="9"/>
  <c r="M869" i="9"/>
  <c r="N869" i="9"/>
  <c r="O869" i="9"/>
  <c r="B870" i="9"/>
  <c r="C870" i="9"/>
  <c r="D870" i="9"/>
  <c r="E870" i="9"/>
  <c r="F870" i="9"/>
  <c r="G870" i="9"/>
  <c r="I870" i="9"/>
  <c r="J870" i="9"/>
  <c r="L870" i="9"/>
  <c r="M870" i="9"/>
  <c r="N870" i="9"/>
  <c r="O870" i="9"/>
  <c r="B871" i="9"/>
  <c r="C871" i="9"/>
  <c r="D871" i="9"/>
  <c r="E871" i="9"/>
  <c r="F871" i="9"/>
  <c r="G871" i="9"/>
  <c r="I871" i="9"/>
  <c r="J871" i="9"/>
  <c r="L871" i="9"/>
  <c r="M871" i="9"/>
  <c r="N871" i="9"/>
  <c r="O871" i="9"/>
  <c r="B872" i="9"/>
  <c r="C872" i="9"/>
  <c r="D872" i="9"/>
  <c r="E872" i="9"/>
  <c r="F872" i="9"/>
  <c r="G872" i="9"/>
  <c r="I872" i="9"/>
  <c r="J872" i="9"/>
  <c r="L872" i="9"/>
  <c r="M872" i="9"/>
  <c r="N872" i="9"/>
  <c r="O872" i="9"/>
  <c r="B873" i="9"/>
  <c r="C873" i="9"/>
  <c r="D873" i="9"/>
  <c r="E873" i="9"/>
  <c r="F873" i="9"/>
  <c r="G873" i="9"/>
  <c r="I873" i="9"/>
  <c r="J873" i="9"/>
  <c r="L873" i="9"/>
  <c r="M873" i="9"/>
  <c r="N873" i="9"/>
  <c r="O873" i="9"/>
  <c r="B874" i="9"/>
  <c r="C874" i="9"/>
  <c r="D874" i="9"/>
  <c r="E874" i="9"/>
  <c r="F874" i="9"/>
  <c r="G874" i="9"/>
  <c r="I874" i="9"/>
  <c r="J874" i="9"/>
  <c r="L874" i="9"/>
  <c r="M874" i="9"/>
  <c r="N874" i="9"/>
  <c r="O874" i="9"/>
  <c r="B875" i="9"/>
  <c r="C875" i="9"/>
  <c r="D875" i="9"/>
  <c r="E875" i="9"/>
  <c r="F875" i="9"/>
  <c r="G875" i="9"/>
  <c r="I875" i="9"/>
  <c r="J875" i="9"/>
  <c r="L875" i="9"/>
  <c r="M875" i="9"/>
  <c r="N875" i="9"/>
  <c r="O875" i="9"/>
  <c r="B876" i="9"/>
  <c r="C876" i="9"/>
  <c r="D876" i="9"/>
  <c r="E876" i="9"/>
  <c r="F876" i="9"/>
  <c r="G876" i="9"/>
  <c r="I876" i="9"/>
  <c r="J876" i="9"/>
  <c r="L876" i="9"/>
  <c r="M876" i="9"/>
  <c r="N876" i="9"/>
  <c r="O876" i="9"/>
  <c r="B877" i="9"/>
  <c r="C877" i="9"/>
  <c r="D877" i="9"/>
  <c r="E877" i="9"/>
  <c r="F877" i="9"/>
  <c r="G877" i="9"/>
  <c r="I877" i="9"/>
  <c r="J877" i="9"/>
  <c r="L877" i="9"/>
  <c r="M877" i="9"/>
  <c r="N877" i="9"/>
  <c r="O877" i="9"/>
  <c r="B878" i="9"/>
  <c r="C878" i="9"/>
  <c r="D878" i="9"/>
  <c r="E878" i="9"/>
  <c r="F878" i="9"/>
  <c r="G878" i="9"/>
  <c r="I878" i="9"/>
  <c r="J878" i="9"/>
  <c r="L878" i="9"/>
  <c r="M878" i="9"/>
  <c r="N878" i="9"/>
  <c r="O878" i="9"/>
  <c r="B879" i="9"/>
  <c r="C879" i="9"/>
  <c r="D879" i="9"/>
  <c r="E879" i="9"/>
  <c r="F879" i="9"/>
  <c r="G879" i="9"/>
  <c r="I879" i="9"/>
  <c r="J879" i="9"/>
  <c r="L879" i="9"/>
  <c r="M879" i="9"/>
  <c r="N879" i="9"/>
  <c r="O879" i="9"/>
  <c r="B880" i="9"/>
  <c r="C880" i="9"/>
  <c r="D880" i="9"/>
  <c r="E880" i="9"/>
  <c r="F880" i="9"/>
  <c r="G880" i="9"/>
  <c r="I880" i="9"/>
  <c r="J880" i="9"/>
  <c r="L880" i="9"/>
  <c r="M880" i="9"/>
  <c r="N880" i="9"/>
  <c r="O880" i="9"/>
  <c r="B881" i="9"/>
  <c r="C881" i="9"/>
  <c r="D881" i="9"/>
  <c r="E881" i="9"/>
  <c r="F881" i="9"/>
  <c r="G881" i="9"/>
  <c r="I881" i="9"/>
  <c r="J881" i="9"/>
  <c r="L881" i="9"/>
  <c r="M881" i="9"/>
  <c r="N881" i="9"/>
  <c r="O881" i="9"/>
  <c r="B882" i="9"/>
  <c r="C882" i="9"/>
  <c r="D882" i="9"/>
  <c r="E882" i="9"/>
  <c r="F882" i="9"/>
  <c r="G882" i="9"/>
  <c r="I882" i="9"/>
  <c r="J882" i="9"/>
  <c r="L882" i="9"/>
  <c r="M882" i="9"/>
  <c r="N882" i="9"/>
  <c r="O882" i="9"/>
  <c r="B883" i="9"/>
  <c r="C883" i="9"/>
  <c r="D883" i="9"/>
  <c r="E883" i="9"/>
  <c r="F883" i="9"/>
  <c r="G883" i="9"/>
  <c r="I883" i="9"/>
  <c r="J883" i="9"/>
  <c r="L883" i="9"/>
  <c r="M883" i="9"/>
  <c r="N883" i="9"/>
  <c r="O883" i="9"/>
  <c r="B884" i="9"/>
  <c r="C884" i="9"/>
  <c r="D884" i="9"/>
  <c r="E884" i="9"/>
  <c r="F884" i="9"/>
  <c r="G884" i="9"/>
  <c r="I884" i="9"/>
  <c r="J884" i="9"/>
  <c r="L884" i="9"/>
  <c r="M884" i="9"/>
  <c r="N884" i="9"/>
  <c r="O884" i="9"/>
  <c r="B885" i="9"/>
  <c r="C885" i="9"/>
  <c r="D885" i="9"/>
  <c r="E885" i="9"/>
  <c r="F885" i="9"/>
  <c r="G885" i="9"/>
  <c r="I885" i="9"/>
  <c r="J885" i="9"/>
  <c r="L885" i="9"/>
  <c r="M885" i="9"/>
  <c r="N885" i="9"/>
  <c r="O885" i="9"/>
  <c r="B886" i="9"/>
  <c r="C886" i="9"/>
  <c r="D886" i="9"/>
  <c r="E886" i="9"/>
  <c r="F886" i="9"/>
  <c r="G886" i="9"/>
  <c r="I886" i="9"/>
  <c r="J886" i="9"/>
  <c r="L886" i="9"/>
  <c r="M886" i="9"/>
  <c r="N886" i="9"/>
  <c r="O886" i="9"/>
  <c r="B887" i="9"/>
  <c r="C887" i="9"/>
  <c r="D887" i="9"/>
  <c r="E887" i="9"/>
  <c r="F887" i="9"/>
  <c r="G887" i="9"/>
  <c r="I887" i="9"/>
  <c r="J887" i="9"/>
  <c r="L887" i="9"/>
  <c r="M887" i="9"/>
  <c r="N887" i="9"/>
  <c r="O887" i="9"/>
  <c r="B888" i="9"/>
  <c r="C888" i="9"/>
  <c r="D888" i="9"/>
  <c r="E888" i="9"/>
  <c r="F888" i="9"/>
  <c r="G888" i="9"/>
  <c r="I888" i="9"/>
  <c r="J888" i="9"/>
  <c r="L888" i="9"/>
  <c r="M888" i="9"/>
  <c r="N888" i="9"/>
  <c r="O888" i="9"/>
  <c r="B889" i="9"/>
  <c r="C889" i="9"/>
  <c r="D889" i="9"/>
  <c r="E889" i="9"/>
  <c r="F889" i="9"/>
  <c r="G889" i="9"/>
  <c r="I889" i="9"/>
  <c r="J889" i="9"/>
  <c r="L889" i="9"/>
  <c r="M889" i="9"/>
  <c r="N889" i="9"/>
  <c r="O889" i="9"/>
  <c r="B890" i="9"/>
  <c r="C890" i="9"/>
  <c r="D890" i="9"/>
  <c r="E890" i="9"/>
  <c r="F890" i="9"/>
  <c r="G890" i="9"/>
  <c r="I890" i="9"/>
  <c r="J890" i="9"/>
  <c r="L890" i="9"/>
  <c r="M890" i="9"/>
  <c r="N890" i="9"/>
  <c r="O890" i="9"/>
  <c r="B891" i="9"/>
  <c r="C891" i="9"/>
  <c r="D891" i="9"/>
  <c r="E891" i="9"/>
  <c r="F891" i="9"/>
  <c r="G891" i="9"/>
  <c r="I891" i="9"/>
  <c r="J891" i="9"/>
  <c r="L891" i="9"/>
  <c r="M891" i="9"/>
  <c r="N891" i="9"/>
  <c r="O891" i="9"/>
  <c r="B892" i="9"/>
  <c r="C892" i="9"/>
  <c r="D892" i="9"/>
  <c r="E892" i="9"/>
  <c r="F892" i="9"/>
  <c r="G892" i="9"/>
  <c r="I892" i="9"/>
  <c r="J892" i="9"/>
  <c r="L892" i="9"/>
  <c r="M892" i="9"/>
  <c r="N892" i="9"/>
  <c r="O892" i="9"/>
  <c r="B893" i="9"/>
  <c r="C893" i="9"/>
  <c r="D893" i="9"/>
  <c r="E893" i="9"/>
  <c r="F893" i="9"/>
  <c r="G893" i="9"/>
  <c r="I893" i="9"/>
  <c r="J893" i="9"/>
  <c r="L893" i="9"/>
  <c r="M893" i="9"/>
  <c r="N893" i="9"/>
  <c r="O893" i="9"/>
  <c r="B894" i="9"/>
  <c r="C894" i="9"/>
  <c r="D894" i="9"/>
  <c r="E894" i="9"/>
  <c r="F894" i="9"/>
  <c r="G894" i="9"/>
  <c r="I894" i="9"/>
  <c r="J894" i="9"/>
  <c r="L894" i="9"/>
  <c r="M894" i="9"/>
  <c r="N894" i="9"/>
  <c r="O894" i="9"/>
  <c r="B895" i="9"/>
  <c r="C895" i="9"/>
  <c r="D895" i="9"/>
  <c r="E895" i="9"/>
  <c r="F895" i="9"/>
  <c r="G895" i="9"/>
  <c r="I895" i="9"/>
  <c r="J895" i="9"/>
  <c r="L895" i="9"/>
  <c r="M895" i="9"/>
  <c r="N895" i="9"/>
  <c r="O895" i="9"/>
  <c r="B896" i="9"/>
  <c r="C896" i="9"/>
  <c r="D896" i="9"/>
  <c r="E896" i="9"/>
  <c r="F896" i="9"/>
  <c r="G896" i="9"/>
  <c r="I896" i="9"/>
  <c r="J896" i="9"/>
  <c r="L896" i="9"/>
  <c r="M896" i="9"/>
  <c r="N896" i="9"/>
  <c r="O896" i="9"/>
  <c r="B897" i="9"/>
  <c r="C897" i="9"/>
  <c r="D897" i="9"/>
  <c r="E897" i="9"/>
  <c r="F897" i="9"/>
  <c r="G897" i="9"/>
  <c r="I897" i="9"/>
  <c r="J897" i="9"/>
  <c r="L897" i="9"/>
  <c r="M897" i="9"/>
  <c r="N897" i="9"/>
  <c r="O897" i="9"/>
  <c r="B898" i="9"/>
  <c r="C898" i="9"/>
  <c r="D898" i="9"/>
  <c r="E898" i="9"/>
  <c r="F898" i="9"/>
  <c r="G898" i="9"/>
  <c r="I898" i="9"/>
  <c r="J898" i="9"/>
  <c r="L898" i="9"/>
  <c r="M898" i="9"/>
  <c r="N898" i="9"/>
  <c r="O898" i="9"/>
  <c r="B899" i="9"/>
  <c r="C899" i="9"/>
  <c r="D899" i="9"/>
  <c r="E899" i="9"/>
  <c r="F899" i="9"/>
  <c r="G899" i="9"/>
  <c r="I899" i="9"/>
  <c r="J899" i="9"/>
  <c r="L899" i="9"/>
  <c r="M899" i="9"/>
  <c r="N899" i="9"/>
  <c r="O899" i="9"/>
  <c r="B900" i="9"/>
  <c r="C900" i="9"/>
  <c r="D900" i="9"/>
  <c r="E900" i="9"/>
  <c r="F900" i="9"/>
  <c r="G900" i="9"/>
  <c r="I900" i="9"/>
  <c r="J900" i="9"/>
  <c r="L900" i="9"/>
  <c r="M900" i="9"/>
  <c r="N900" i="9"/>
  <c r="O900" i="9"/>
  <c r="B901" i="9"/>
  <c r="C901" i="9"/>
  <c r="D901" i="9"/>
  <c r="E901" i="9"/>
  <c r="F901" i="9"/>
  <c r="G901" i="9"/>
  <c r="I901" i="9"/>
  <c r="J901" i="9"/>
  <c r="L901" i="9"/>
  <c r="M901" i="9"/>
  <c r="N901" i="9"/>
  <c r="O901" i="9"/>
  <c r="B902" i="9"/>
  <c r="C902" i="9"/>
  <c r="D902" i="9"/>
  <c r="E902" i="9"/>
  <c r="F902" i="9"/>
  <c r="G902" i="9"/>
  <c r="I902" i="9"/>
  <c r="J902" i="9"/>
  <c r="L902" i="9"/>
  <c r="M902" i="9"/>
  <c r="N902" i="9"/>
  <c r="O902" i="9"/>
  <c r="B903" i="9"/>
  <c r="C903" i="9"/>
  <c r="D903" i="9"/>
  <c r="E903" i="9"/>
  <c r="F903" i="9"/>
  <c r="G903" i="9"/>
  <c r="I903" i="9"/>
  <c r="J903" i="9"/>
  <c r="L903" i="9"/>
  <c r="M903" i="9"/>
  <c r="N903" i="9"/>
  <c r="O903" i="9"/>
  <c r="B904" i="9"/>
  <c r="C904" i="9"/>
  <c r="D904" i="9"/>
  <c r="E904" i="9"/>
  <c r="F904" i="9"/>
  <c r="G904" i="9"/>
  <c r="I904" i="9"/>
  <c r="J904" i="9"/>
  <c r="L904" i="9"/>
  <c r="M904" i="9"/>
  <c r="N904" i="9"/>
  <c r="O904" i="9"/>
  <c r="B905" i="9"/>
  <c r="C905" i="9"/>
  <c r="D905" i="9"/>
  <c r="E905" i="9"/>
  <c r="F905" i="9"/>
  <c r="G905" i="9"/>
  <c r="I905" i="9"/>
  <c r="J905" i="9"/>
  <c r="L905" i="9"/>
  <c r="M905" i="9"/>
  <c r="N905" i="9"/>
  <c r="O905" i="9"/>
  <c r="B906" i="9"/>
  <c r="C906" i="9"/>
  <c r="D906" i="9"/>
  <c r="E906" i="9"/>
  <c r="F906" i="9"/>
  <c r="G906" i="9"/>
  <c r="I906" i="9"/>
  <c r="J906" i="9"/>
  <c r="L906" i="9"/>
  <c r="M906" i="9"/>
  <c r="N906" i="9"/>
  <c r="O906" i="9"/>
  <c r="B907" i="9"/>
  <c r="C907" i="9"/>
  <c r="D907" i="9"/>
  <c r="E907" i="9"/>
  <c r="F907" i="9"/>
  <c r="G907" i="9"/>
  <c r="I907" i="9"/>
  <c r="J907" i="9"/>
  <c r="L907" i="9"/>
  <c r="M907" i="9"/>
  <c r="N907" i="9"/>
  <c r="O907" i="9"/>
  <c r="B908" i="9"/>
  <c r="C908" i="9"/>
  <c r="D908" i="9"/>
  <c r="E908" i="9"/>
  <c r="F908" i="9"/>
  <c r="G908" i="9"/>
  <c r="I908" i="9"/>
  <c r="J908" i="9"/>
  <c r="L908" i="9"/>
  <c r="M908" i="9"/>
  <c r="N908" i="9"/>
  <c r="O908" i="9"/>
  <c r="B909" i="9"/>
  <c r="C909" i="9"/>
  <c r="D909" i="9"/>
  <c r="E909" i="9"/>
  <c r="F909" i="9"/>
  <c r="G909" i="9"/>
  <c r="I909" i="9"/>
  <c r="J909" i="9"/>
  <c r="L909" i="9"/>
  <c r="M909" i="9"/>
  <c r="N909" i="9"/>
  <c r="O909" i="9"/>
  <c r="B910" i="9"/>
  <c r="C910" i="9"/>
  <c r="D910" i="9"/>
  <c r="E910" i="9"/>
  <c r="F910" i="9"/>
  <c r="G910" i="9"/>
  <c r="I910" i="9"/>
  <c r="J910" i="9"/>
  <c r="L910" i="9"/>
  <c r="M910" i="9"/>
  <c r="N910" i="9"/>
  <c r="O910" i="9"/>
  <c r="B911" i="9"/>
  <c r="C911" i="9"/>
  <c r="D911" i="9"/>
  <c r="E911" i="9"/>
  <c r="F911" i="9"/>
  <c r="G911" i="9"/>
  <c r="I911" i="9"/>
  <c r="J911" i="9"/>
  <c r="L911" i="9"/>
  <c r="M911" i="9"/>
  <c r="N911" i="9"/>
  <c r="O911" i="9"/>
  <c r="B912" i="9"/>
  <c r="C912" i="9"/>
  <c r="D912" i="9"/>
  <c r="E912" i="9"/>
  <c r="F912" i="9"/>
  <c r="G912" i="9"/>
  <c r="I912" i="9"/>
  <c r="J912" i="9"/>
  <c r="L912" i="9"/>
  <c r="M912" i="9"/>
  <c r="N912" i="9"/>
  <c r="O912" i="9"/>
  <c r="B913" i="9"/>
  <c r="C913" i="9"/>
  <c r="D913" i="9"/>
  <c r="E913" i="9"/>
  <c r="F913" i="9"/>
  <c r="G913" i="9"/>
  <c r="I913" i="9"/>
  <c r="J913" i="9"/>
  <c r="L913" i="9"/>
  <c r="M913" i="9"/>
  <c r="N913" i="9"/>
  <c r="O913" i="9"/>
  <c r="B914" i="9"/>
  <c r="C914" i="9"/>
  <c r="D914" i="9"/>
  <c r="E914" i="9"/>
  <c r="F914" i="9"/>
  <c r="G914" i="9"/>
  <c r="I914" i="9"/>
  <c r="J914" i="9"/>
  <c r="L914" i="9"/>
  <c r="M914" i="9"/>
  <c r="N914" i="9"/>
  <c r="O914" i="9"/>
  <c r="B915" i="9"/>
  <c r="C915" i="9"/>
  <c r="D915" i="9"/>
  <c r="E915" i="9"/>
  <c r="F915" i="9"/>
  <c r="G915" i="9"/>
  <c r="I915" i="9"/>
  <c r="J915" i="9"/>
  <c r="L915" i="9"/>
  <c r="M915" i="9"/>
  <c r="N915" i="9"/>
  <c r="O915" i="9"/>
  <c r="B916" i="9"/>
  <c r="C916" i="9"/>
  <c r="D916" i="9"/>
  <c r="E916" i="9"/>
  <c r="F916" i="9"/>
  <c r="G916" i="9"/>
  <c r="I916" i="9"/>
  <c r="J916" i="9"/>
  <c r="L916" i="9"/>
  <c r="M916" i="9"/>
  <c r="N916" i="9"/>
  <c r="O916" i="9"/>
  <c r="B917" i="9"/>
  <c r="C917" i="9"/>
  <c r="D917" i="9"/>
  <c r="E917" i="9"/>
  <c r="F917" i="9"/>
  <c r="G917" i="9"/>
  <c r="I917" i="9"/>
  <c r="J917" i="9"/>
  <c r="L917" i="9"/>
  <c r="M917" i="9"/>
  <c r="N917" i="9"/>
  <c r="O917" i="9"/>
  <c r="B918" i="9"/>
  <c r="C918" i="9"/>
  <c r="D918" i="9"/>
  <c r="E918" i="9"/>
  <c r="F918" i="9"/>
  <c r="G918" i="9"/>
  <c r="I918" i="9"/>
  <c r="J918" i="9"/>
  <c r="L918" i="9"/>
  <c r="M918" i="9"/>
  <c r="N918" i="9"/>
  <c r="O918" i="9"/>
  <c r="B919" i="9"/>
  <c r="C919" i="9"/>
  <c r="D919" i="9"/>
  <c r="E919" i="9"/>
  <c r="F919" i="9"/>
  <c r="G919" i="9"/>
  <c r="I919" i="9"/>
  <c r="J919" i="9"/>
  <c r="L919" i="9"/>
  <c r="M919" i="9"/>
  <c r="N919" i="9"/>
  <c r="O919" i="9"/>
  <c r="B920" i="9"/>
  <c r="C920" i="9"/>
  <c r="D920" i="9"/>
  <c r="E920" i="9"/>
  <c r="F920" i="9"/>
  <c r="G920" i="9"/>
  <c r="I920" i="9"/>
  <c r="J920" i="9"/>
  <c r="L920" i="9"/>
  <c r="M920" i="9"/>
  <c r="N920" i="9"/>
  <c r="O920" i="9"/>
  <c r="B921" i="9"/>
  <c r="C921" i="9"/>
  <c r="D921" i="9"/>
  <c r="E921" i="9"/>
  <c r="F921" i="9"/>
  <c r="G921" i="9"/>
  <c r="I921" i="9"/>
  <c r="J921" i="9"/>
  <c r="L921" i="9"/>
  <c r="M921" i="9"/>
  <c r="N921" i="9"/>
  <c r="O921" i="9"/>
  <c r="B922" i="9"/>
  <c r="C922" i="9"/>
  <c r="D922" i="9"/>
  <c r="E922" i="9"/>
  <c r="F922" i="9"/>
  <c r="G922" i="9"/>
  <c r="I922" i="9"/>
  <c r="J922" i="9"/>
  <c r="L922" i="9"/>
  <c r="M922" i="9"/>
  <c r="N922" i="9"/>
  <c r="O922" i="9"/>
  <c r="B923" i="9"/>
  <c r="C923" i="9"/>
  <c r="D923" i="9"/>
  <c r="E923" i="9"/>
  <c r="F923" i="9"/>
  <c r="G923" i="9"/>
  <c r="I923" i="9"/>
  <c r="J923" i="9"/>
  <c r="L923" i="9"/>
  <c r="M923" i="9"/>
  <c r="N923" i="9"/>
  <c r="O923" i="9"/>
  <c r="B924" i="9"/>
  <c r="C924" i="9"/>
  <c r="D924" i="9"/>
  <c r="E924" i="9"/>
  <c r="F924" i="9"/>
  <c r="G924" i="9"/>
  <c r="I924" i="9"/>
  <c r="J924" i="9"/>
  <c r="L924" i="9"/>
  <c r="M924" i="9"/>
  <c r="N924" i="9"/>
  <c r="O924" i="9"/>
  <c r="B925" i="9"/>
  <c r="C925" i="9"/>
  <c r="D925" i="9"/>
  <c r="E925" i="9"/>
  <c r="F925" i="9"/>
  <c r="G925" i="9"/>
  <c r="I925" i="9"/>
  <c r="J925" i="9"/>
  <c r="L925" i="9"/>
  <c r="M925" i="9"/>
  <c r="N925" i="9"/>
  <c r="O925" i="9"/>
  <c r="B926" i="9"/>
  <c r="C926" i="9"/>
  <c r="D926" i="9"/>
  <c r="E926" i="9"/>
  <c r="F926" i="9"/>
  <c r="G926" i="9"/>
  <c r="I926" i="9"/>
  <c r="J926" i="9"/>
  <c r="L926" i="9"/>
  <c r="M926" i="9"/>
  <c r="N926" i="9"/>
  <c r="O926" i="9"/>
  <c r="B927" i="9"/>
  <c r="C927" i="9"/>
  <c r="D927" i="9"/>
  <c r="E927" i="9"/>
  <c r="F927" i="9"/>
  <c r="G927" i="9"/>
  <c r="I927" i="9"/>
  <c r="J927" i="9"/>
  <c r="L927" i="9"/>
  <c r="M927" i="9"/>
  <c r="N927" i="9"/>
  <c r="O927" i="9"/>
  <c r="B928" i="9"/>
  <c r="C928" i="9"/>
  <c r="D928" i="9"/>
  <c r="E928" i="9"/>
  <c r="F928" i="9"/>
  <c r="G928" i="9"/>
  <c r="I928" i="9"/>
  <c r="J928" i="9"/>
  <c r="L928" i="9"/>
  <c r="M928" i="9"/>
  <c r="N928" i="9"/>
  <c r="O928" i="9"/>
  <c r="B929" i="9"/>
  <c r="C929" i="9"/>
  <c r="D929" i="9"/>
  <c r="E929" i="9"/>
  <c r="F929" i="9"/>
  <c r="G929" i="9"/>
  <c r="I929" i="9"/>
  <c r="J929" i="9"/>
  <c r="L929" i="9"/>
  <c r="M929" i="9"/>
  <c r="N929" i="9"/>
  <c r="O929" i="9"/>
  <c r="B930" i="9"/>
  <c r="C930" i="9"/>
  <c r="D930" i="9"/>
  <c r="E930" i="9"/>
  <c r="F930" i="9"/>
  <c r="G930" i="9"/>
  <c r="I930" i="9"/>
  <c r="J930" i="9"/>
  <c r="L930" i="9"/>
  <c r="M930" i="9"/>
  <c r="N930" i="9"/>
  <c r="O930" i="9"/>
  <c r="B931" i="9"/>
  <c r="C931" i="9"/>
  <c r="D931" i="9"/>
  <c r="E931" i="9"/>
  <c r="F931" i="9"/>
  <c r="G931" i="9"/>
  <c r="I931" i="9"/>
  <c r="J931" i="9"/>
  <c r="L931" i="9"/>
  <c r="M931" i="9"/>
  <c r="N931" i="9"/>
  <c r="O931" i="9"/>
  <c r="B932" i="9"/>
  <c r="C932" i="9"/>
  <c r="D932" i="9"/>
  <c r="E932" i="9"/>
  <c r="F932" i="9"/>
  <c r="G932" i="9"/>
  <c r="I932" i="9"/>
  <c r="J932" i="9"/>
  <c r="L932" i="9"/>
  <c r="M932" i="9"/>
  <c r="N932" i="9"/>
  <c r="O932" i="9"/>
  <c r="B933" i="9"/>
  <c r="C933" i="9"/>
  <c r="D933" i="9"/>
  <c r="E933" i="9"/>
  <c r="F933" i="9"/>
  <c r="G933" i="9"/>
  <c r="I933" i="9"/>
  <c r="J933" i="9"/>
  <c r="L933" i="9"/>
  <c r="M933" i="9"/>
  <c r="N933" i="9"/>
  <c r="O933" i="9"/>
  <c r="B934" i="9"/>
  <c r="C934" i="9"/>
  <c r="D934" i="9"/>
  <c r="E934" i="9"/>
  <c r="F934" i="9"/>
  <c r="G934" i="9"/>
  <c r="I934" i="9"/>
  <c r="J934" i="9"/>
  <c r="L934" i="9"/>
  <c r="M934" i="9"/>
  <c r="N934" i="9"/>
  <c r="O934" i="9"/>
  <c r="B935" i="9"/>
  <c r="C935" i="9"/>
  <c r="D935" i="9"/>
  <c r="E935" i="9"/>
  <c r="F935" i="9"/>
  <c r="G935" i="9"/>
  <c r="I935" i="9"/>
  <c r="J935" i="9"/>
  <c r="L935" i="9"/>
  <c r="M935" i="9"/>
  <c r="N935" i="9"/>
  <c r="O935" i="9"/>
  <c r="B936" i="9"/>
  <c r="C936" i="9"/>
  <c r="D936" i="9"/>
  <c r="E936" i="9"/>
  <c r="F936" i="9"/>
  <c r="G936" i="9"/>
  <c r="I936" i="9"/>
  <c r="J936" i="9"/>
  <c r="L936" i="9"/>
  <c r="M936" i="9"/>
  <c r="N936" i="9"/>
  <c r="O936" i="9"/>
  <c r="B937" i="9"/>
  <c r="C937" i="9"/>
  <c r="D937" i="9"/>
  <c r="E937" i="9"/>
  <c r="F937" i="9"/>
  <c r="G937" i="9"/>
  <c r="I937" i="9"/>
  <c r="J937" i="9"/>
  <c r="L937" i="9"/>
  <c r="M937" i="9"/>
  <c r="N937" i="9"/>
  <c r="O937" i="9"/>
  <c r="B938" i="9"/>
  <c r="C938" i="9"/>
  <c r="D938" i="9"/>
  <c r="E938" i="9"/>
  <c r="F938" i="9"/>
  <c r="G938" i="9"/>
  <c r="I938" i="9"/>
  <c r="J938" i="9"/>
  <c r="L938" i="9"/>
  <c r="M938" i="9"/>
  <c r="N938" i="9"/>
  <c r="O938" i="9"/>
  <c r="B939" i="9"/>
  <c r="C939" i="9"/>
  <c r="D939" i="9"/>
  <c r="E939" i="9"/>
  <c r="F939" i="9"/>
  <c r="G939" i="9"/>
  <c r="I939" i="9"/>
  <c r="J939" i="9"/>
  <c r="L939" i="9"/>
  <c r="M939" i="9"/>
  <c r="N939" i="9"/>
  <c r="O939" i="9"/>
  <c r="B940" i="9"/>
  <c r="C940" i="9"/>
  <c r="D940" i="9"/>
  <c r="E940" i="9"/>
  <c r="F940" i="9"/>
  <c r="G940" i="9"/>
  <c r="I940" i="9"/>
  <c r="J940" i="9"/>
  <c r="L940" i="9"/>
  <c r="M940" i="9"/>
  <c r="N940" i="9"/>
  <c r="O940" i="9"/>
  <c r="B941" i="9"/>
  <c r="C941" i="9"/>
  <c r="D941" i="9"/>
  <c r="E941" i="9"/>
  <c r="F941" i="9"/>
  <c r="G941" i="9"/>
  <c r="I941" i="9"/>
  <c r="J941" i="9"/>
  <c r="L941" i="9"/>
  <c r="M941" i="9"/>
  <c r="N941" i="9"/>
  <c r="O941" i="9"/>
  <c r="B942" i="9"/>
  <c r="C942" i="9"/>
  <c r="D942" i="9"/>
  <c r="E942" i="9"/>
  <c r="F942" i="9"/>
  <c r="G942" i="9"/>
  <c r="I942" i="9"/>
  <c r="J942" i="9"/>
  <c r="L942" i="9"/>
  <c r="M942" i="9"/>
  <c r="N942" i="9"/>
  <c r="O942" i="9"/>
  <c r="B943" i="9"/>
  <c r="C943" i="9"/>
  <c r="D943" i="9"/>
  <c r="E943" i="9"/>
  <c r="F943" i="9"/>
  <c r="G943" i="9"/>
  <c r="I943" i="9"/>
  <c r="J943" i="9"/>
  <c r="L943" i="9"/>
  <c r="M943" i="9"/>
  <c r="N943" i="9"/>
  <c r="O943" i="9"/>
  <c r="B944" i="9"/>
  <c r="C944" i="9"/>
  <c r="D944" i="9"/>
  <c r="E944" i="9"/>
  <c r="F944" i="9"/>
  <c r="G944" i="9"/>
  <c r="I944" i="9"/>
  <c r="J944" i="9"/>
  <c r="L944" i="9"/>
  <c r="M944" i="9"/>
  <c r="N944" i="9"/>
  <c r="O944" i="9"/>
  <c r="B945" i="9"/>
  <c r="C945" i="9"/>
  <c r="D945" i="9"/>
  <c r="E945" i="9"/>
  <c r="F945" i="9"/>
  <c r="G945" i="9"/>
  <c r="I945" i="9"/>
  <c r="J945" i="9"/>
  <c r="L945" i="9"/>
  <c r="M945" i="9"/>
  <c r="N945" i="9"/>
  <c r="O945" i="9"/>
  <c r="B946" i="9"/>
  <c r="C946" i="9"/>
  <c r="D946" i="9"/>
  <c r="E946" i="9"/>
  <c r="F946" i="9"/>
  <c r="G946" i="9"/>
  <c r="I946" i="9"/>
  <c r="J946" i="9"/>
  <c r="L946" i="9"/>
  <c r="M946" i="9"/>
  <c r="N946" i="9"/>
  <c r="O946" i="9"/>
  <c r="B947" i="9"/>
  <c r="C947" i="9"/>
  <c r="D947" i="9"/>
  <c r="E947" i="9"/>
  <c r="F947" i="9"/>
  <c r="G947" i="9"/>
  <c r="I947" i="9"/>
  <c r="J947" i="9"/>
  <c r="L947" i="9"/>
  <c r="M947" i="9"/>
  <c r="N947" i="9"/>
  <c r="O947" i="9"/>
  <c r="B948" i="9"/>
  <c r="C948" i="9"/>
  <c r="D948" i="9"/>
  <c r="E948" i="9"/>
  <c r="F948" i="9"/>
  <c r="G948" i="9"/>
  <c r="I948" i="9"/>
  <c r="J948" i="9"/>
  <c r="L948" i="9"/>
  <c r="M948" i="9"/>
  <c r="N948" i="9"/>
  <c r="O948" i="9"/>
  <c r="B949" i="9"/>
  <c r="C949" i="9"/>
  <c r="D949" i="9"/>
  <c r="E949" i="9"/>
  <c r="F949" i="9"/>
  <c r="G949" i="9"/>
  <c r="I949" i="9"/>
  <c r="J949" i="9"/>
  <c r="L949" i="9"/>
  <c r="M949" i="9"/>
  <c r="N949" i="9"/>
  <c r="O949" i="9"/>
  <c r="B950" i="9"/>
  <c r="C950" i="9"/>
  <c r="D950" i="9"/>
  <c r="E950" i="9"/>
  <c r="F950" i="9"/>
  <c r="G950" i="9"/>
  <c r="I950" i="9"/>
  <c r="J950" i="9"/>
  <c r="L950" i="9"/>
  <c r="M950" i="9"/>
  <c r="N950" i="9"/>
  <c r="O950" i="9"/>
  <c r="B951" i="9"/>
  <c r="C951" i="9"/>
  <c r="D951" i="9"/>
  <c r="E951" i="9"/>
  <c r="F951" i="9"/>
  <c r="G951" i="9"/>
  <c r="I951" i="9"/>
  <c r="J951" i="9"/>
  <c r="L951" i="9"/>
  <c r="M951" i="9"/>
  <c r="N951" i="9"/>
  <c r="O951" i="9"/>
  <c r="B952" i="9"/>
  <c r="C952" i="9"/>
  <c r="D952" i="9"/>
  <c r="E952" i="9"/>
  <c r="F952" i="9"/>
  <c r="G952" i="9"/>
  <c r="I952" i="9"/>
  <c r="J952" i="9"/>
  <c r="L952" i="9"/>
  <c r="M952" i="9"/>
  <c r="N952" i="9"/>
  <c r="O952" i="9"/>
  <c r="B953" i="9"/>
  <c r="C953" i="9"/>
  <c r="D953" i="9"/>
  <c r="E953" i="9"/>
  <c r="F953" i="9"/>
  <c r="G953" i="9"/>
  <c r="I953" i="9"/>
  <c r="J953" i="9"/>
  <c r="L953" i="9"/>
  <c r="M953" i="9"/>
  <c r="N953" i="9"/>
  <c r="O953" i="9"/>
  <c r="B954" i="9"/>
  <c r="C954" i="9"/>
  <c r="D954" i="9"/>
  <c r="E954" i="9"/>
  <c r="F954" i="9"/>
  <c r="G954" i="9"/>
  <c r="I954" i="9"/>
  <c r="J954" i="9"/>
  <c r="L954" i="9"/>
  <c r="M954" i="9"/>
  <c r="N954" i="9"/>
  <c r="O954" i="9"/>
  <c r="B955" i="9"/>
  <c r="C955" i="9"/>
  <c r="D955" i="9"/>
  <c r="E955" i="9"/>
  <c r="F955" i="9"/>
  <c r="G955" i="9"/>
  <c r="I955" i="9"/>
  <c r="J955" i="9"/>
  <c r="L955" i="9"/>
  <c r="M955" i="9"/>
  <c r="N955" i="9"/>
  <c r="O955" i="9"/>
  <c r="B956" i="9"/>
  <c r="C956" i="9"/>
  <c r="D956" i="9"/>
  <c r="E956" i="9"/>
  <c r="F956" i="9"/>
  <c r="G956" i="9"/>
  <c r="I956" i="9"/>
  <c r="J956" i="9"/>
  <c r="L956" i="9"/>
  <c r="M956" i="9"/>
  <c r="N956" i="9"/>
  <c r="O956" i="9"/>
  <c r="B957" i="9"/>
  <c r="C957" i="9"/>
  <c r="D957" i="9"/>
  <c r="E957" i="9"/>
  <c r="F957" i="9"/>
  <c r="G957" i="9"/>
  <c r="I957" i="9"/>
  <c r="J957" i="9"/>
  <c r="L957" i="9"/>
  <c r="M957" i="9"/>
  <c r="N957" i="9"/>
  <c r="O957" i="9"/>
  <c r="B958" i="9"/>
  <c r="C958" i="9"/>
  <c r="D958" i="9"/>
  <c r="E958" i="9"/>
  <c r="F958" i="9"/>
  <c r="G958" i="9"/>
  <c r="I958" i="9"/>
  <c r="J958" i="9"/>
  <c r="L958" i="9"/>
  <c r="M958" i="9"/>
  <c r="N958" i="9"/>
  <c r="O958" i="9"/>
  <c r="B959" i="9"/>
  <c r="C959" i="9"/>
  <c r="D959" i="9"/>
  <c r="E959" i="9"/>
  <c r="F959" i="9"/>
  <c r="G959" i="9"/>
  <c r="I959" i="9"/>
  <c r="J959" i="9"/>
  <c r="L959" i="9"/>
  <c r="M959" i="9"/>
  <c r="N959" i="9"/>
  <c r="O959" i="9"/>
  <c r="B960" i="9"/>
  <c r="C960" i="9"/>
  <c r="D960" i="9"/>
  <c r="E960" i="9"/>
  <c r="F960" i="9"/>
  <c r="G960" i="9"/>
  <c r="I960" i="9"/>
  <c r="J960" i="9"/>
  <c r="L960" i="9"/>
  <c r="M960" i="9"/>
  <c r="N960" i="9"/>
  <c r="O960" i="9"/>
  <c r="B961" i="9"/>
  <c r="C961" i="9"/>
  <c r="D961" i="9"/>
  <c r="E961" i="9"/>
  <c r="F961" i="9"/>
  <c r="G961" i="9"/>
  <c r="I961" i="9"/>
  <c r="J961" i="9"/>
  <c r="L961" i="9"/>
  <c r="M961" i="9"/>
  <c r="N961" i="9"/>
  <c r="O961" i="9"/>
  <c r="B962" i="9"/>
  <c r="C962" i="9"/>
  <c r="D962" i="9"/>
  <c r="E962" i="9"/>
  <c r="F962" i="9"/>
  <c r="G962" i="9"/>
  <c r="I962" i="9"/>
  <c r="J962" i="9"/>
  <c r="L962" i="9"/>
  <c r="M962" i="9"/>
  <c r="N962" i="9"/>
  <c r="O962" i="9"/>
  <c r="B963" i="9"/>
  <c r="C963" i="9"/>
  <c r="D963" i="9"/>
  <c r="E963" i="9"/>
  <c r="F963" i="9"/>
  <c r="G963" i="9"/>
  <c r="I963" i="9"/>
  <c r="J963" i="9"/>
  <c r="L963" i="9"/>
  <c r="M963" i="9"/>
  <c r="N963" i="9"/>
  <c r="O963" i="9"/>
  <c r="B964" i="9"/>
  <c r="C964" i="9"/>
  <c r="D964" i="9"/>
  <c r="E964" i="9"/>
  <c r="F964" i="9"/>
  <c r="G964" i="9"/>
  <c r="I964" i="9"/>
  <c r="J964" i="9"/>
  <c r="L964" i="9"/>
  <c r="M964" i="9"/>
  <c r="N964" i="9"/>
  <c r="O964" i="9"/>
  <c r="B965" i="9"/>
  <c r="C965" i="9"/>
  <c r="D965" i="9"/>
  <c r="E965" i="9"/>
  <c r="F965" i="9"/>
  <c r="G965" i="9"/>
  <c r="I965" i="9"/>
  <c r="J965" i="9"/>
  <c r="L965" i="9"/>
  <c r="M965" i="9"/>
  <c r="N965" i="9"/>
  <c r="O965" i="9"/>
  <c r="B966" i="9"/>
  <c r="C966" i="9"/>
  <c r="D966" i="9"/>
  <c r="E966" i="9"/>
  <c r="F966" i="9"/>
  <c r="G966" i="9"/>
  <c r="I966" i="9"/>
  <c r="J966" i="9"/>
  <c r="L966" i="9"/>
  <c r="M966" i="9"/>
  <c r="N966" i="9"/>
  <c r="O966" i="9"/>
  <c r="B967" i="9"/>
  <c r="C967" i="9"/>
  <c r="D967" i="9"/>
  <c r="E967" i="9"/>
  <c r="F967" i="9"/>
  <c r="G967" i="9"/>
  <c r="I967" i="9"/>
  <c r="J967" i="9"/>
  <c r="L967" i="9"/>
  <c r="M967" i="9"/>
  <c r="N967" i="9"/>
  <c r="O967" i="9"/>
  <c r="B968" i="9"/>
  <c r="C968" i="9"/>
  <c r="D968" i="9"/>
  <c r="E968" i="9"/>
  <c r="F968" i="9"/>
  <c r="G968" i="9"/>
  <c r="I968" i="9"/>
  <c r="J968" i="9"/>
  <c r="L968" i="9"/>
  <c r="M968" i="9"/>
  <c r="N968" i="9"/>
  <c r="O968" i="9"/>
  <c r="B969" i="9"/>
  <c r="C969" i="9"/>
  <c r="D969" i="9"/>
  <c r="E969" i="9"/>
  <c r="F969" i="9"/>
  <c r="G969" i="9"/>
  <c r="I969" i="9"/>
  <c r="J969" i="9"/>
  <c r="L969" i="9"/>
  <c r="M969" i="9"/>
  <c r="N969" i="9"/>
  <c r="O969" i="9"/>
  <c r="B970" i="9"/>
  <c r="C970" i="9"/>
  <c r="D970" i="9"/>
  <c r="E970" i="9"/>
  <c r="F970" i="9"/>
  <c r="G970" i="9"/>
  <c r="I970" i="9"/>
  <c r="J970" i="9"/>
  <c r="L970" i="9"/>
  <c r="M970" i="9"/>
  <c r="N970" i="9"/>
  <c r="O970" i="9"/>
  <c r="B971" i="9"/>
  <c r="C971" i="9"/>
  <c r="D971" i="9"/>
  <c r="E971" i="9"/>
  <c r="F971" i="9"/>
  <c r="G971" i="9"/>
  <c r="I971" i="9"/>
  <c r="J971" i="9"/>
  <c r="L971" i="9"/>
  <c r="M971" i="9"/>
  <c r="N971" i="9"/>
  <c r="O971" i="9"/>
  <c r="B972" i="9"/>
  <c r="C972" i="9"/>
  <c r="D972" i="9"/>
  <c r="E972" i="9"/>
  <c r="F972" i="9"/>
  <c r="G972" i="9"/>
  <c r="I972" i="9"/>
  <c r="J972" i="9"/>
  <c r="L972" i="9"/>
  <c r="M972" i="9"/>
  <c r="N972" i="9"/>
  <c r="O972" i="9"/>
  <c r="B973" i="9"/>
  <c r="C973" i="9"/>
  <c r="D973" i="9"/>
  <c r="E973" i="9"/>
  <c r="F973" i="9"/>
  <c r="G973" i="9"/>
  <c r="I973" i="9"/>
  <c r="J973" i="9"/>
  <c r="L973" i="9"/>
  <c r="M973" i="9"/>
  <c r="N973" i="9"/>
  <c r="O973" i="9"/>
  <c r="B974" i="9"/>
  <c r="C974" i="9"/>
  <c r="D974" i="9"/>
  <c r="E974" i="9"/>
  <c r="F974" i="9"/>
  <c r="G974" i="9"/>
  <c r="I974" i="9"/>
  <c r="J974" i="9"/>
  <c r="L974" i="9"/>
  <c r="M974" i="9"/>
  <c r="N974" i="9"/>
  <c r="O974" i="9"/>
  <c r="B975" i="9"/>
  <c r="C975" i="9"/>
  <c r="D975" i="9"/>
  <c r="E975" i="9"/>
  <c r="F975" i="9"/>
  <c r="G975" i="9"/>
  <c r="I975" i="9"/>
  <c r="J975" i="9"/>
  <c r="L975" i="9"/>
  <c r="M975" i="9"/>
  <c r="N975" i="9"/>
  <c r="O975" i="9"/>
  <c r="B976" i="9"/>
  <c r="C976" i="9"/>
  <c r="D976" i="9"/>
  <c r="E976" i="9"/>
  <c r="F976" i="9"/>
  <c r="G976" i="9"/>
  <c r="I976" i="9"/>
  <c r="J976" i="9"/>
  <c r="L976" i="9"/>
  <c r="M976" i="9"/>
  <c r="N976" i="9"/>
  <c r="O976" i="9"/>
  <c r="B977" i="9"/>
  <c r="C977" i="9"/>
  <c r="D977" i="9"/>
  <c r="E977" i="9"/>
  <c r="F977" i="9"/>
  <c r="G977" i="9"/>
  <c r="I977" i="9"/>
  <c r="J977" i="9"/>
  <c r="L977" i="9"/>
  <c r="M977" i="9"/>
  <c r="N977" i="9"/>
  <c r="O977" i="9"/>
  <c r="B978" i="9"/>
  <c r="C978" i="9"/>
  <c r="D978" i="9"/>
  <c r="E978" i="9"/>
  <c r="F978" i="9"/>
  <c r="G978" i="9"/>
  <c r="I978" i="9"/>
  <c r="J978" i="9"/>
  <c r="L978" i="9"/>
  <c r="M978" i="9"/>
  <c r="N978" i="9"/>
  <c r="O978" i="9"/>
  <c r="B979" i="9"/>
  <c r="C979" i="9"/>
  <c r="D979" i="9"/>
  <c r="E979" i="9"/>
  <c r="F979" i="9"/>
  <c r="G979" i="9"/>
  <c r="I979" i="9"/>
  <c r="J979" i="9"/>
  <c r="L979" i="9"/>
  <c r="M979" i="9"/>
  <c r="N979" i="9"/>
  <c r="O979" i="9"/>
  <c r="B980" i="9"/>
  <c r="C980" i="9"/>
  <c r="D980" i="9"/>
  <c r="E980" i="9"/>
  <c r="F980" i="9"/>
  <c r="G980" i="9"/>
  <c r="I980" i="9"/>
  <c r="J980" i="9"/>
  <c r="L980" i="9"/>
  <c r="M980" i="9"/>
  <c r="N980" i="9"/>
  <c r="O980" i="9"/>
  <c r="B981" i="9"/>
  <c r="C981" i="9"/>
  <c r="D981" i="9"/>
  <c r="E981" i="9"/>
  <c r="F981" i="9"/>
  <c r="G981" i="9"/>
  <c r="I981" i="9"/>
  <c r="J981" i="9"/>
  <c r="L981" i="9"/>
  <c r="M981" i="9"/>
  <c r="N981" i="9"/>
  <c r="O981" i="9"/>
  <c r="B982" i="9"/>
  <c r="C982" i="9"/>
  <c r="D982" i="9"/>
  <c r="E982" i="9"/>
  <c r="F982" i="9"/>
  <c r="G982" i="9"/>
  <c r="I982" i="9"/>
  <c r="J982" i="9"/>
  <c r="L982" i="9"/>
  <c r="M982" i="9"/>
  <c r="N982" i="9"/>
  <c r="O982" i="9"/>
  <c r="B983" i="9"/>
  <c r="C983" i="9"/>
  <c r="D983" i="9"/>
  <c r="E983" i="9"/>
  <c r="F983" i="9"/>
  <c r="G983" i="9"/>
  <c r="I983" i="9"/>
  <c r="J983" i="9"/>
  <c r="L983" i="9"/>
  <c r="M983" i="9"/>
  <c r="N983" i="9"/>
  <c r="O983" i="9"/>
  <c r="B984" i="9"/>
  <c r="C984" i="9"/>
  <c r="D984" i="9"/>
  <c r="E984" i="9"/>
  <c r="F984" i="9"/>
  <c r="G984" i="9"/>
  <c r="I984" i="9"/>
  <c r="J984" i="9"/>
  <c r="L984" i="9"/>
  <c r="M984" i="9"/>
  <c r="N984" i="9"/>
  <c r="O984" i="9"/>
  <c r="B985" i="9"/>
  <c r="C985" i="9"/>
  <c r="D985" i="9"/>
  <c r="E985" i="9"/>
  <c r="F985" i="9"/>
  <c r="G985" i="9"/>
  <c r="I985" i="9"/>
  <c r="J985" i="9"/>
  <c r="L985" i="9"/>
  <c r="M985" i="9"/>
  <c r="N985" i="9"/>
  <c r="O985" i="9"/>
  <c r="B986" i="9"/>
  <c r="C986" i="9"/>
  <c r="D986" i="9"/>
  <c r="E986" i="9"/>
  <c r="F986" i="9"/>
  <c r="G986" i="9"/>
  <c r="I986" i="9"/>
  <c r="J986" i="9"/>
  <c r="L986" i="9"/>
  <c r="M986" i="9"/>
  <c r="N986" i="9"/>
  <c r="O986" i="9"/>
  <c r="B987" i="9"/>
  <c r="C987" i="9"/>
  <c r="D987" i="9"/>
  <c r="E987" i="9"/>
  <c r="F987" i="9"/>
  <c r="G987" i="9"/>
  <c r="I987" i="9"/>
  <c r="J987" i="9"/>
  <c r="L987" i="9"/>
  <c r="M987" i="9"/>
  <c r="N987" i="9"/>
  <c r="O987" i="9"/>
  <c r="B988" i="9"/>
  <c r="C988" i="9"/>
  <c r="D988" i="9"/>
  <c r="E988" i="9"/>
  <c r="F988" i="9"/>
  <c r="G988" i="9"/>
  <c r="I988" i="9"/>
  <c r="J988" i="9"/>
  <c r="L988" i="9"/>
  <c r="M988" i="9"/>
  <c r="N988" i="9"/>
  <c r="O988" i="9"/>
  <c r="B989" i="9"/>
  <c r="C989" i="9"/>
  <c r="D989" i="9"/>
  <c r="E989" i="9"/>
  <c r="F989" i="9"/>
  <c r="G989" i="9"/>
  <c r="I989" i="9"/>
  <c r="J989" i="9"/>
  <c r="L989" i="9"/>
  <c r="M989" i="9"/>
  <c r="N989" i="9"/>
  <c r="O989" i="9"/>
  <c r="B990" i="9"/>
  <c r="C990" i="9"/>
  <c r="D990" i="9"/>
  <c r="E990" i="9"/>
  <c r="F990" i="9"/>
  <c r="G990" i="9"/>
  <c r="I990" i="9"/>
  <c r="J990" i="9"/>
  <c r="L990" i="9"/>
  <c r="M990" i="9"/>
  <c r="N990" i="9"/>
  <c r="O990" i="9"/>
  <c r="B991" i="9"/>
  <c r="C991" i="9"/>
  <c r="D991" i="9"/>
  <c r="E991" i="9"/>
  <c r="F991" i="9"/>
  <c r="G991" i="9"/>
  <c r="I991" i="9"/>
  <c r="J991" i="9"/>
  <c r="L991" i="9"/>
  <c r="M991" i="9"/>
  <c r="N991" i="9"/>
  <c r="O991" i="9"/>
  <c r="B992" i="9"/>
  <c r="C992" i="9"/>
  <c r="D992" i="9"/>
  <c r="E992" i="9"/>
  <c r="F992" i="9"/>
  <c r="G992" i="9"/>
  <c r="I992" i="9"/>
  <c r="J992" i="9"/>
  <c r="L992" i="9"/>
  <c r="M992" i="9"/>
  <c r="N992" i="9"/>
  <c r="O992" i="9"/>
  <c r="B993" i="9"/>
  <c r="C993" i="9"/>
  <c r="D993" i="9"/>
  <c r="E993" i="9"/>
  <c r="F993" i="9"/>
  <c r="G993" i="9"/>
  <c r="I993" i="9"/>
  <c r="J993" i="9"/>
  <c r="L993" i="9"/>
  <c r="M993" i="9"/>
  <c r="N993" i="9"/>
  <c r="O993" i="9"/>
  <c r="B994" i="9"/>
  <c r="C994" i="9"/>
  <c r="D994" i="9"/>
  <c r="E994" i="9"/>
  <c r="F994" i="9"/>
  <c r="G994" i="9"/>
  <c r="I994" i="9"/>
  <c r="J994" i="9"/>
  <c r="L994" i="9"/>
  <c r="M994" i="9"/>
  <c r="N994" i="9"/>
  <c r="O994" i="9"/>
  <c r="B995" i="9"/>
  <c r="C995" i="9"/>
  <c r="D995" i="9"/>
  <c r="E995" i="9"/>
  <c r="F995" i="9"/>
  <c r="G995" i="9"/>
  <c r="I995" i="9"/>
  <c r="J995" i="9"/>
  <c r="L995" i="9"/>
  <c r="M995" i="9"/>
  <c r="N995" i="9"/>
  <c r="O995" i="9"/>
  <c r="B996" i="9"/>
  <c r="C996" i="9"/>
  <c r="D996" i="9"/>
  <c r="E996" i="9"/>
  <c r="F996" i="9"/>
  <c r="G996" i="9"/>
  <c r="I996" i="9"/>
  <c r="J996" i="9"/>
  <c r="L996" i="9"/>
  <c r="M996" i="9"/>
  <c r="N996" i="9"/>
  <c r="O996" i="9"/>
  <c r="B997" i="9"/>
  <c r="C997" i="9"/>
  <c r="D997" i="9"/>
  <c r="E997" i="9"/>
  <c r="F997" i="9"/>
  <c r="G997" i="9"/>
  <c r="I997" i="9"/>
  <c r="J997" i="9"/>
  <c r="L997" i="9"/>
  <c r="M997" i="9"/>
  <c r="N997" i="9"/>
  <c r="O997" i="9"/>
  <c r="B998" i="9"/>
  <c r="C998" i="9"/>
  <c r="D998" i="9"/>
  <c r="E998" i="9"/>
  <c r="F998" i="9"/>
  <c r="G998" i="9"/>
  <c r="I998" i="9"/>
  <c r="J998" i="9"/>
  <c r="L998" i="9"/>
  <c r="M998" i="9"/>
  <c r="N998" i="9"/>
  <c r="O998" i="9"/>
  <c r="B999" i="9"/>
  <c r="C999" i="9"/>
  <c r="D999" i="9"/>
  <c r="E999" i="9"/>
  <c r="F999" i="9"/>
  <c r="G999" i="9"/>
  <c r="I999" i="9"/>
  <c r="J999" i="9"/>
  <c r="L999" i="9"/>
  <c r="M999" i="9"/>
  <c r="N999" i="9"/>
  <c r="O999" i="9"/>
  <c r="B1000" i="9"/>
  <c r="C1000" i="9"/>
  <c r="D1000" i="9"/>
  <c r="E1000" i="9"/>
  <c r="F1000" i="9"/>
  <c r="G1000" i="9"/>
  <c r="I1000" i="9"/>
  <c r="Q1000" i="9" s="1"/>
  <c r="J1000" i="9"/>
  <c r="L1000" i="9"/>
  <c r="M1000" i="9"/>
  <c r="N1000" i="9"/>
  <c r="O1000" i="9"/>
  <c r="B1001" i="9"/>
  <c r="C1001" i="9"/>
  <c r="D1001" i="9"/>
  <c r="E1001" i="9"/>
  <c r="F1001" i="9"/>
  <c r="G1001" i="9"/>
  <c r="I1001" i="9"/>
  <c r="J1001" i="9"/>
  <c r="L1001" i="9"/>
  <c r="M1001" i="9"/>
  <c r="N1001" i="9"/>
  <c r="O1001" i="9"/>
  <c r="B1002" i="9"/>
  <c r="C1002" i="9"/>
  <c r="D1002" i="9"/>
  <c r="E1002" i="9"/>
  <c r="F1002" i="9"/>
  <c r="G1002" i="9"/>
  <c r="I1002" i="9"/>
  <c r="J1002" i="9"/>
  <c r="L1002" i="9"/>
  <c r="M1002" i="9"/>
  <c r="N1002" i="9"/>
  <c r="O1002" i="9"/>
  <c r="B1003" i="9"/>
  <c r="C1003" i="9"/>
  <c r="D1003" i="9"/>
  <c r="E1003" i="9"/>
  <c r="F1003" i="9"/>
  <c r="G1003" i="9"/>
  <c r="I1003" i="9"/>
  <c r="J1003" i="9"/>
  <c r="L1003" i="9"/>
  <c r="M1003" i="9"/>
  <c r="N1003" i="9"/>
  <c r="O1003" i="9"/>
  <c r="B1004" i="9"/>
  <c r="C1004" i="9"/>
  <c r="D1004" i="9"/>
  <c r="E1004" i="9"/>
  <c r="F1004" i="9"/>
  <c r="G1004" i="9"/>
  <c r="I1004" i="9"/>
  <c r="J1004" i="9"/>
  <c r="L1004" i="9"/>
  <c r="M1004" i="9"/>
  <c r="N1004" i="9"/>
  <c r="O1004" i="9"/>
  <c r="B1005" i="9"/>
  <c r="C1005" i="9"/>
  <c r="D1005" i="9"/>
  <c r="E1005" i="9"/>
  <c r="F1005" i="9"/>
  <c r="G1005" i="9"/>
  <c r="I1005" i="9"/>
  <c r="J1005" i="9"/>
  <c r="L1005" i="9"/>
  <c r="M1005" i="9"/>
  <c r="N1005" i="9"/>
  <c r="O1005" i="9"/>
  <c r="B1006" i="9"/>
  <c r="C1006" i="9"/>
  <c r="D1006" i="9"/>
  <c r="E1006" i="9"/>
  <c r="F1006" i="9"/>
  <c r="G1006" i="9"/>
  <c r="I1006" i="9"/>
  <c r="J1006" i="9"/>
  <c r="L1006" i="9"/>
  <c r="M1006" i="9"/>
  <c r="N1006" i="9"/>
  <c r="O1006" i="9"/>
  <c r="B1007" i="9"/>
  <c r="C1007" i="9"/>
  <c r="D1007" i="9"/>
  <c r="E1007" i="9"/>
  <c r="F1007" i="9"/>
  <c r="G1007" i="9"/>
  <c r="I1007" i="9"/>
  <c r="J1007" i="9"/>
  <c r="L1007" i="9"/>
  <c r="M1007" i="9"/>
  <c r="N1007" i="9"/>
  <c r="O1007" i="9"/>
  <c r="B1008" i="9"/>
  <c r="C1008" i="9"/>
  <c r="D1008" i="9"/>
  <c r="E1008" i="9"/>
  <c r="F1008" i="9"/>
  <c r="G1008" i="9"/>
  <c r="I1008" i="9"/>
  <c r="J1008" i="9"/>
  <c r="L1008" i="9"/>
  <c r="M1008" i="9"/>
  <c r="N1008" i="9"/>
  <c r="O1008" i="9"/>
  <c r="B1009" i="9"/>
  <c r="C1009" i="9"/>
  <c r="D1009" i="9"/>
  <c r="E1009" i="9"/>
  <c r="F1009" i="9"/>
  <c r="G1009" i="9"/>
  <c r="I1009" i="9"/>
  <c r="J1009" i="9"/>
  <c r="L1009" i="9"/>
  <c r="M1009" i="9"/>
  <c r="N1009" i="9"/>
  <c r="O1009" i="9"/>
  <c r="B1010" i="9"/>
  <c r="C1010" i="9"/>
  <c r="D1010" i="9"/>
  <c r="E1010" i="9"/>
  <c r="F1010" i="9"/>
  <c r="G1010" i="9"/>
  <c r="I1010" i="9"/>
  <c r="J1010" i="9"/>
  <c r="L1010" i="9"/>
  <c r="M1010" i="9"/>
  <c r="N1010" i="9"/>
  <c r="O1010" i="9"/>
  <c r="B1011" i="9"/>
  <c r="C1011" i="9"/>
  <c r="D1011" i="9"/>
  <c r="E1011" i="9"/>
  <c r="F1011" i="9"/>
  <c r="G1011" i="9"/>
  <c r="I1011" i="9"/>
  <c r="J1011" i="9"/>
  <c r="L1011" i="9"/>
  <c r="M1011" i="9"/>
  <c r="N1011" i="9"/>
  <c r="O1011" i="9"/>
  <c r="B1012" i="9"/>
  <c r="C1012" i="9"/>
  <c r="D1012" i="9"/>
  <c r="E1012" i="9"/>
  <c r="F1012" i="9"/>
  <c r="G1012" i="9"/>
  <c r="I1012" i="9"/>
  <c r="J1012" i="9"/>
  <c r="L1012" i="9"/>
  <c r="M1012" i="9"/>
  <c r="N1012" i="9"/>
  <c r="O1012" i="9"/>
  <c r="B1013" i="9"/>
  <c r="C1013" i="9"/>
  <c r="D1013" i="9"/>
  <c r="E1013" i="9"/>
  <c r="F1013" i="9"/>
  <c r="G1013" i="9"/>
  <c r="I1013" i="9"/>
  <c r="J1013" i="9"/>
  <c r="L1013" i="9"/>
  <c r="M1013" i="9"/>
  <c r="N1013" i="9"/>
  <c r="O1013" i="9"/>
  <c r="B1014" i="9"/>
  <c r="C1014" i="9"/>
  <c r="D1014" i="9"/>
  <c r="E1014" i="9"/>
  <c r="F1014" i="9"/>
  <c r="G1014" i="9"/>
  <c r="I1014" i="9"/>
  <c r="J1014" i="9"/>
  <c r="L1014" i="9"/>
  <c r="M1014" i="9"/>
  <c r="N1014" i="9"/>
  <c r="O1014" i="9"/>
  <c r="B1015" i="9"/>
  <c r="C1015" i="9"/>
  <c r="D1015" i="9"/>
  <c r="E1015" i="9"/>
  <c r="F1015" i="9"/>
  <c r="G1015" i="9"/>
  <c r="I1015" i="9"/>
  <c r="J1015" i="9"/>
  <c r="L1015" i="9"/>
  <c r="M1015" i="9"/>
  <c r="N1015" i="9"/>
  <c r="O1015" i="9"/>
  <c r="B1016" i="9"/>
  <c r="C1016" i="9"/>
  <c r="D1016" i="9"/>
  <c r="E1016" i="9"/>
  <c r="F1016" i="9"/>
  <c r="G1016" i="9"/>
  <c r="I1016" i="9"/>
  <c r="J1016" i="9"/>
  <c r="L1016" i="9"/>
  <c r="M1016" i="9"/>
  <c r="N1016" i="9"/>
  <c r="O1016" i="9"/>
  <c r="B1017" i="9"/>
  <c r="C1017" i="9"/>
  <c r="D1017" i="9"/>
  <c r="E1017" i="9"/>
  <c r="F1017" i="9"/>
  <c r="G1017" i="9"/>
  <c r="I1017" i="9"/>
  <c r="J1017" i="9"/>
  <c r="L1017" i="9"/>
  <c r="M1017" i="9"/>
  <c r="N1017" i="9"/>
  <c r="O1017" i="9"/>
  <c r="B1018" i="9"/>
  <c r="C1018" i="9"/>
  <c r="D1018" i="9"/>
  <c r="E1018" i="9"/>
  <c r="F1018" i="9"/>
  <c r="G1018" i="9"/>
  <c r="I1018" i="9"/>
  <c r="J1018" i="9"/>
  <c r="L1018" i="9"/>
  <c r="M1018" i="9"/>
  <c r="N1018" i="9"/>
  <c r="O1018" i="9"/>
  <c r="B1019" i="9"/>
  <c r="C1019" i="9"/>
  <c r="D1019" i="9"/>
  <c r="E1019" i="9"/>
  <c r="F1019" i="9"/>
  <c r="G1019" i="9"/>
  <c r="I1019" i="9"/>
  <c r="J1019" i="9"/>
  <c r="L1019" i="9"/>
  <c r="M1019" i="9"/>
  <c r="N1019" i="9"/>
  <c r="O1019" i="9"/>
  <c r="B1020" i="9"/>
  <c r="C1020" i="9"/>
  <c r="D1020" i="9"/>
  <c r="E1020" i="9"/>
  <c r="F1020" i="9"/>
  <c r="G1020" i="9"/>
  <c r="I1020" i="9"/>
  <c r="J1020" i="9"/>
  <c r="L1020" i="9"/>
  <c r="M1020" i="9"/>
  <c r="N1020" i="9"/>
  <c r="O1020" i="9"/>
  <c r="B1021" i="9"/>
  <c r="C1021" i="9"/>
  <c r="D1021" i="9"/>
  <c r="E1021" i="9"/>
  <c r="F1021" i="9"/>
  <c r="G1021" i="9"/>
  <c r="I1021" i="9"/>
  <c r="J1021" i="9"/>
  <c r="L1021" i="9"/>
  <c r="M1021" i="9"/>
  <c r="N1021" i="9"/>
  <c r="O1021" i="9"/>
  <c r="B1022" i="9"/>
  <c r="C1022" i="9"/>
  <c r="D1022" i="9"/>
  <c r="E1022" i="9"/>
  <c r="F1022" i="9"/>
  <c r="G1022" i="9"/>
  <c r="I1022" i="9"/>
  <c r="J1022" i="9"/>
  <c r="L1022" i="9"/>
  <c r="M1022" i="9"/>
  <c r="N1022" i="9"/>
  <c r="O1022" i="9"/>
  <c r="B1023" i="9"/>
  <c r="C1023" i="9"/>
  <c r="D1023" i="9"/>
  <c r="E1023" i="9"/>
  <c r="F1023" i="9"/>
  <c r="G1023" i="9"/>
  <c r="I1023" i="9"/>
  <c r="J1023" i="9"/>
  <c r="L1023" i="9"/>
  <c r="M1023" i="9"/>
  <c r="N1023" i="9"/>
  <c r="O1023" i="9"/>
  <c r="B1024" i="9"/>
  <c r="C1024" i="9"/>
  <c r="D1024" i="9"/>
  <c r="E1024" i="9"/>
  <c r="F1024" i="9"/>
  <c r="G1024" i="9"/>
  <c r="I1024" i="9"/>
  <c r="J1024" i="9"/>
  <c r="L1024" i="9"/>
  <c r="M1024" i="9"/>
  <c r="N1024" i="9"/>
  <c r="O1024" i="9"/>
  <c r="B1025" i="9"/>
  <c r="C1025" i="9"/>
  <c r="D1025" i="9"/>
  <c r="E1025" i="9"/>
  <c r="F1025" i="9"/>
  <c r="G1025" i="9"/>
  <c r="I1025" i="9"/>
  <c r="J1025" i="9"/>
  <c r="L1025" i="9"/>
  <c r="M1025" i="9"/>
  <c r="N1025" i="9"/>
  <c r="O1025" i="9"/>
  <c r="B1026" i="9"/>
  <c r="C1026" i="9"/>
  <c r="D1026" i="9"/>
  <c r="E1026" i="9"/>
  <c r="F1026" i="9"/>
  <c r="G1026" i="9"/>
  <c r="I1026" i="9"/>
  <c r="J1026" i="9"/>
  <c r="L1026" i="9"/>
  <c r="M1026" i="9"/>
  <c r="N1026" i="9"/>
  <c r="O1026" i="9"/>
  <c r="B1027" i="9"/>
  <c r="C1027" i="9"/>
  <c r="D1027" i="9"/>
  <c r="E1027" i="9"/>
  <c r="F1027" i="9"/>
  <c r="G1027" i="9"/>
  <c r="I1027" i="9"/>
  <c r="J1027" i="9"/>
  <c r="L1027" i="9"/>
  <c r="M1027" i="9"/>
  <c r="N1027" i="9"/>
  <c r="O1027" i="9"/>
  <c r="B1028" i="9"/>
  <c r="C1028" i="9"/>
  <c r="D1028" i="9"/>
  <c r="E1028" i="9"/>
  <c r="F1028" i="9"/>
  <c r="G1028" i="9"/>
  <c r="I1028" i="9"/>
  <c r="J1028" i="9"/>
  <c r="L1028" i="9"/>
  <c r="M1028" i="9"/>
  <c r="N1028" i="9"/>
  <c r="O1028" i="9"/>
  <c r="B1029" i="9"/>
  <c r="C1029" i="9"/>
  <c r="D1029" i="9"/>
  <c r="E1029" i="9"/>
  <c r="F1029" i="9"/>
  <c r="G1029" i="9"/>
  <c r="I1029" i="9"/>
  <c r="J1029" i="9"/>
  <c r="L1029" i="9"/>
  <c r="M1029" i="9"/>
  <c r="N1029" i="9"/>
  <c r="O1029" i="9"/>
  <c r="B1030" i="9"/>
  <c r="C1030" i="9"/>
  <c r="D1030" i="9"/>
  <c r="E1030" i="9"/>
  <c r="F1030" i="9"/>
  <c r="G1030" i="9"/>
  <c r="I1030" i="9"/>
  <c r="Q1030" i="9" s="1"/>
  <c r="J1030" i="9"/>
  <c r="L1030" i="9"/>
  <c r="M1030" i="9"/>
  <c r="N1030" i="9"/>
  <c r="O1030" i="9"/>
  <c r="B1031" i="9"/>
  <c r="C1031" i="9"/>
  <c r="D1031" i="9"/>
  <c r="E1031" i="9"/>
  <c r="F1031" i="9"/>
  <c r="G1031" i="9"/>
  <c r="I1031" i="9"/>
  <c r="J1031" i="9"/>
  <c r="L1031" i="9"/>
  <c r="M1031" i="9"/>
  <c r="N1031" i="9"/>
  <c r="O1031" i="9"/>
  <c r="B1032" i="9"/>
  <c r="C1032" i="9"/>
  <c r="D1032" i="9"/>
  <c r="E1032" i="9"/>
  <c r="F1032" i="9"/>
  <c r="G1032" i="9"/>
  <c r="I1032" i="9"/>
  <c r="J1032" i="9"/>
  <c r="L1032" i="9"/>
  <c r="M1032" i="9"/>
  <c r="N1032" i="9"/>
  <c r="O1032" i="9"/>
  <c r="B1033" i="9"/>
  <c r="C1033" i="9"/>
  <c r="D1033" i="9"/>
  <c r="E1033" i="9"/>
  <c r="F1033" i="9"/>
  <c r="G1033" i="9"/>
  <c r="I1033" i="9"/>
  <c r="J1033" i="9"/>
  <c r="L1033" i="9"/>
  <c r="M1033" i="9"/>
  <c r="N1033" i="9"/>
  <c r="O1033" i="9"/>
  <c r="B1034" i="9"/>
  <c r="C1034" i="9"/>
  <c r="D1034" i="9"/>
  <c r="E1034" i="9"/>
  <c r="F1034" i="9"/>
  <c r="G1034" i="9"/>
  <c r="I1034" i="9"/>
  <c r="J1034" i="9"/>
  <c r="L1034" i="9"/>
  <c r="M1034" i="9"/>
  <c r="N1034" i="9"/>
  <c r="O1034" i="9"/>
  <c r="B1035" i="9"/>
  <c r="C1035" i="9"/>
  <c r="D1035" i="9"/>
  <c r="E1035" i="9"/>
  <c r="F1035" i="9"/>
  <c r="G1035" i="9"/>
  <c r="I1035" i="9"/>
  <c r="J1035" i="9"/>
  <c r="L1035" i="9"/>
  <c r="M1035" i="9"/>
  <c r="N1035" i="9"/>
  <c r="O1035" i="9"/>
  <c r="B1036" i="9"/>
  <c r="C1036" i="9"/>
  <c r="D1036" i="9"/>
  <c r="E1036" i="9"/>
  <c r="F1036" i="9"/>
  <c r="G1036" i="9"/>
  <c r="I1036" i="9"/>
  <c r="J1036" i="9"/>
  <c r="L1036" i="9"/>
  <c r="M1036" i="9"/>
  <c r="N1036" i="9"/>
  <c r="O1036" i="9"/>
  <c r="B1037" i="9"/>
  <c r="C1037" i="9"/>
  <c r="D1037" i="9"/>
  <c r="E1037" i="9"/>
  <c r="F1037" i="9"/>
  <c r="G1037" i="9"/>
  <c r="I1037" i="9"/>
  <c r="J1037" i="9"/>
  <c r="L1037" i="9"/>
  <c r="M1037" i="9"/>
  <c r="N1037" i="9"/>
  <c r="O1037" i="9"/>
  <c r="B1038" i="9"/>
  <c r="C1038" i="9"/>
  <c r="D1038" i="9"/>
  <c r="E1038" i="9"/>
  <c r="F1038" i="9"/>
  <c r="G1038" i="9"/>
  <c r="I1038" i="9"/>
  <c r="J1038" i="9"/>
  <c r="L1038" i="9"/>
  <c r="M1038" i="9"/>
  <c r="N1038" i="9"/>
  <c r="O1038" i="9"/>
  <c r="B1039" i="9"/>
  <c r="C1039" i="9"/>
  <c r="D1039" i="9"/>
  <c r="E1039" i="9"/>
  <c r="F1039" i="9"/>
  <c r="G1039" i="9"/>
  <c r="I1039" i="9"/>
  <c r="J1039" i="9"/>
  <c r="L1039" i="9"/>
  <c r="M1039" i="9"/>
  <c r="N1039" i="9"/>
  <c r="O1039" i="9"/>
  <c r="B1040" i="9"/>
  <c r="C1040" i="9"/>
  <c r="D1040" i="9"/>
  <c r="E1040" i="9"/>
  <c r="F1040" i="9"/>
  <c r="G1040" i="9"/>
  <c r="I1040" i="9"/>
  <c r="J1040" i="9"/>
  <c r="L1040" i="9"/>
  <c r="M1040" i="9"/>
  <c r="N1040" i="9"/>
  <c r="O1040" i="9"/>
  <c r="B1041" i="9"/>
  <c r="C1041" i="9"/>
  <c r="D1041" i="9"/>
  <c r="E1041" i="9"/>
  <c r="F1041" i="9"/>
  <c r="G1041" i="9"/>
  <c r="I1041" i="9"/>
  <c r="J1041" i="9"/>
  <c r="L1041" i="9"/>
  <c r="M1041" i="9"/>
  <c r="N1041" i="9"/>
  <c r="O1041" i="9"/>
  <c r="B1042" i="9"/>
  <c r="C1042" i="9"/>
  <c r="D1042" i="9"/>
  <c r="E1042" i="9"/>
  <c r="F1042" i="9"/>
  <c r="G1042" i="9"/>
  <c r="I1042" i="9"/>
  <c r="J1042" i="9"/>
  <c r="L1042" i="9"/>
  <c r="M1042" i="9"/>
  <c r="N1042" i="9"/>
  <c r="O1042" i="9"/>
  <c r="B1043" i="9"/>
  <c r="C1043" i="9"/>
  <c r="D1043" i="9"/>
  <c r="E1043" i="9"/>
  <c r="F1043" i="9"/>
  <c r="G1043" i="9"/>
  <c r="I1043" i="9"/>
  <c r="J1043" i="9"/>
  <c r="L1043" i="9"/>
  <c r="M1043" i="9"/>
  <c r="N1043" i="9"/>
  <c r="O1043" i="9"/>
  <c r="B1044" i="9"/>
  <c r="C1044" i="9"/>
  <c r="D1044" i="9"/>
  <c r="E1044" i="9"/>
  <c r="F1044" i="9"/>
  <c r="G1044" i="9"/>
  <c r="I1044" i="9"/>
  <c r="J1044" i="9"/>
  <c r="L1044" i="9"/>
  <c r="M1044" i="9"/>
  <c r="N1044" i="9"/>
  <c r="O1044" i="9"/>
  <c r="B1045" i="9"/>
  <c r="C1045" i="9"/>
  <c r="D1045" i="9"/>
  <c r="E1045" i="9"/>
  <c r="F1045" i="9"/>
  <c r="G1045" i="9"/>
  <c r="I1045" i="9"/>
  <c r="J1045" i="9"/>
  <c r="L1045" i="9"/>
  <c r="M1045" i="9"/>
  <c r="N1045" i="9"/>
  <c r="O1045" i="9"/>
  <c r="B1046" i="9"/>
  <c r="C1046" i="9"/>
  <c r="D1046" i="9"/>
  <c r="E1046" i="9"/>
  <c r="F1046" i="9"/>
  <c r="G1046" i="9"/>
  <c r="I1046" i="9"/>
  <c r="J1046" i="9"/>
  <c r="L1046" i="9"/>
  <c r="M1046" i="9"/>
  <c r="N1046" i="9"/>
  <c r="O1046" i="9"/>
  <c r="B1047" i="9"/>
  <c r="C1047" i="9"/>
  <c r="D1047" i="9"/>
  <c r="E1047" i="9"/>
  <c r="F1047" i="9"/>
  <c r="G1047" i="9"/>
  <c r="I1047" i="9"/>
  <c r="J1047" i="9"/>
  <c r="L1047" i="9"/>
  <c r="M1047" i="9"/>
  <c r="N1047" i="9"/>
  <c r="O1047" i="9"/>
  <c r="B1048" i="9"/>
  <c r="C1048" i="9"/>
  <c r="D1048" i="9"/>
  <c r="E1048" i="9"/>
  <c r="F1048" i="9"/>
  <c r="G1048" i="9"/>
  <c r="I1048" i="9"/>
  <c r="J1048" i="9"/>
  <c r="L1048" i="9"/>
  <c r="M1048" i="9"/>
  <c r="N1048" i="9"/>
  <c r="O1048" i="9"/>
  <c r="B1049" i="9"/>
  <c r="C1049" i="9"/>
  <c r="D1049" i="9"/>
  <c r="E1049" i="9"/>
  <c r="F1049" i="9"/>
  <c r="G1049" i="9"/>
  <c r="I1049" i="9"/>
  <c r="J1049" i="9"/>
  <c r="L1049" i="9"/>
  <c r="M1049" i="9"/>
  <c r="N1049" i="9"/>
  <c r="O1049" i="9"/>
  <c r="B1050" i="9"/>
  <c r="C1050" i="9"/>
  <c r="D1050" i="9"/>
  <c r="E1050" i="9"/>
  <c r="F1050" i="9"/>
  <c r="G1050" i="9"/>
  <c r="I1050" i="9"/>
  <c r="J1050" i="9"/>
  <c r="L1050" i="9"/>
  <c r="M1050" i="9"/>
  <c r="N1050" i="9"/>
  <c r="O1050" i="9"/>
  <c r="B1051" i="9"/>
  <c r="C1051" i="9"/>
  <c r="D1051" i="9"/>
  <c r="E1051" i="9"/>
  <c r="F1051" i="9"/>
  <c r="G1051" i="9"/>
  <c r="I1051" i="9"/>
  <c r="J1051" i="9"/>
  <c r="L1051" i="9"/>
  <c r="M1051" i="9"/>
  <c r="N1051" i="9"/>
  <c r="O1051" i="9"/>
  <c r="B1052" i="9"/>
  <c r="C1052" i="9"/>
  <c r="D1052" i="9"/>
  <c r="E1052" i="9"/>
  <c r="F1052" i="9"/>
  <c r="G1052" i="9"/>
  <c r="I1052" i="9"/>
  <c r="J1052" i="9"/>
  <c r="L1052" i="9"/>
  <c r="M1052" i="9"/>
  <c r="N1052" i="9"/>
  <c r="O1052" i="9"/>
  <c r="B1053" i="9"/>
  <c r="C1053" i="9"/>
  <c r="D1053" i="9"/>
  <c r="E1053" i="9"/>
  <c r="F1053" i="9"/>
  <c r="G1053" i="9"/>
  <c r="I1053" i="9"/>
  <c r="J1053" i="9"/>
  <c r="L1053" i="9"/>
  <c r="M1053" i="9"/>
  <c r="N1053" i="9"/>
  <c r="O1053" i="9"/>
  <c r="B1054" i="9"/>
  <c r="C1054" i="9"/>
  <c r="D1054" i="9"/>
  <c r="E1054" i="9"/>
  <c r="F1054" i="9"/>
  <c r="G1054" i="9"/>
  <c r="I1054" i="9"/>
  <c r="J1054" i="9"/>
  <c r="L1054" i="9"/>
  <c r="M1054" i="9"/>
  <c r="N1054" i="9"/>
  <c r="O1054" i="9"/>
  <c r="B1055" i="9"/>
  <c r="C1055" i="9"/>
  <c r="D1055" i="9"/>
  <c r="E1055" i="9"/>
  <c r="F1055" i="9"/>
  <c r="G1055" i="9"/>
  <c r="I1055" i="9"/>
  <c r="J1055" i="9"/>
  <c r="L1055" i="9"/>
  <c r="M1055" i="9"/>
  <c r="N1055" i="9"/>
  <c r="O1055" i="9"/>
  <c r="B1056" i="9"/>
  <c r="C1056" i="9"/>
  <c r="D1056" i="9"/>
  <c r="E1056" i="9"/>
  <c r="F1056" i="9"/>
  <c r="G1056" i="9"/>
  <c r="I1056" i="9"/>
  <c r="J1056" i="9"/>
  <c r="L1056" i="9"/>
  <c r="M1056" i="9"/>
  <c r="N1056" i="9"/>
  <c r="O1056" i="9"/>
  <c r="B1057" i="9"/>
  <c r="C1057" i="9"/>
  <c r="D1057" i="9"/>
  <c r="E1057" i="9"/>
  <c r="F1057" i="9"/>
  <c r="G1057" i="9"/>
  <c r="I1057" i="9"/>
  <c r="J1057" i="9"/>
  <c r="L1057" i="9"/>
  <c r="M1057" i="9"/>
  <c r="N1057" i="9"/>
  <c r="O1057" i="9"/>
  <c r="B1058" i="9"/>
  <c r="C1058" i="9"/>
  <c r="D1058" i="9"/>
  <c r="E1058" i="9"/>
  <c r="F1058" i="9"/>
  <c r="G1058" i="9"/>
  <c r="I1058" i="9"/>
  <c r="J1058" i="9"/>
  <c r="L1058" i="9"/>
  <c r="M1058" i="9"/>
  <c r="N1058" i="9"/>
  <c r="O1058" i="9"/>
  <c r="B1059" i="9"/>
  <c r="C1059" i="9"/>
  <c r="D1059" i="9"/>
  <c r="E1059" i="9"/>
  <c r="F1059" i="9"/>
  <c r="G1059" i="9"/>
  <c r="I1059" i="9"/>
  <c r="J1059" i="9"/>
  <c r="L1059" i="9"/>
  <c r="M1059" i="9"/>
  <c r="N1059" i="9"/>
  <c r="O1059" i="9"/>
  <c r="B1060" i="9"/>
  <c r="C1060" i="9"/>
  <c r="D1060" i="9"/>
  <c r="E1060" i="9"/>
  <c r="F1060" i="9"/>
  <c r="G1060" i="9"/>
  <c r="I1060" i="9"/>
  <c r="J1060" i="9"/>
  <c r="L1060" i="9"/>
  <c r="M1060" i="9"/>
  <c r="N1060" i="9"/>
  <c r="O1060" i="9"/>
  <c r="B1061" i="9"/>
  <c r="C1061" i="9"/>
  <c r="D1061" i="9"/>
  <c r="E1061" i="9"/>
  <c r="F1061" i="9"/>
  <c r="G1061" i="9"/>
  <c r="I1061" i="9"/>
  <c r="J1061" i="9"/>
  <c r="L1061" i="9"/>
  <c r="M1061" i="9"/>
  <c r="N1061" i="9"/>
  <c r="O1061" i="9"/>
  <c r="B1062" i="9"/>
  <c r="C1062" i="9"/>
  <c r="D1062" i="9"/>
  <c r="E1062" i="9"/>
  <c r="F1062" i="9"/>
  <c r="G1062" i="9"/>
  <c r="I1062" i="9"/>
  <c r="J1062" i="9"/>
  <c r="L1062" i="9"/>
  <c r="M1062" i="9"/>
  <c r="N1062" i="9"/>
  <c r="O1062" i="9"/>
  <c r="B1063" i="9"/>
  <c r="C1063" i="9"/>
  <c r="D1063" i="9"/>
  <c r="E1063" i="9"/>
  <c r="F1063" i="9"/>
  <c r="G1063" i="9"/>
  <c r="I1063" i="9"/>
  <c r="J1063" i="9"/>
  <c r="L1063" i="9"/>
  <c r="M1063" i="9"/>
  <c r="N1063" i="9"/>
  <c r="O1063" i="9"/>
  <c r="B1064" i="9"/>
  <c r="C1064" i="9"/>
  <c r="D1064" i="9"/>
  <c r="E1064" i="9"/>
  <c r="F1064" i="9"/>
  <c r="G1064" i="9"/>
  <c r="I1064" i="9"/>
  <c r="J1064" i="9"/>
  <c r="L1064" i="9"/>
  <c r="M1064" i="9"/>
  <c r="N1064" i="9"/>
  <c r="O1064" i="9"/>
  <c r="B1065" i="9"/>
  <c r="C1065" i="9"/>
  <c r="D1065" i="9"/>
  <c r="E1065" i="9"/>
  <c r="F1065" i="9"/>
  <c r="G1065" i="9"/>
  <c r="I1065" i="9"/>
  <c r="J1065" i="9"/>
  <c r="L1065" i="9"/>
  <c r="M1065" i="9"/>
  <c r="N1065" i="9"/>
  <c r="O1065" i="9"/>
  <c r="B1066" i="9"/>
  <c r="C1066" i="9"/>
  <c r="D1066" i="9"/>
  <c r="E1066" i="9"/>
  <c r="F1066" i="9"/>
  <c r="G1066" i="9"/>
  <c r="I1066" i="9"/>
  <c r="J1066" i="9"/>
  <c r="L1066" i="9"/>
  <c r="M1066" i="9"/>
  <c r="N1066" i="9"/>
  <c r="O1066" i="9"/>
  <c r="B1067" i="9"/>
  <c r="C1067" i="9"/>
  <c r="D1067" i="9"/>
  <c r="E1067" i="9"/>
  <c r="F1067" i="9"/>
  <c r="G1067" i="9"/>
  <c r="I1067" i="9"/>
  <c r="J1067" i="9"/>
  <c r="L1067" i="9"/>
  <c r="M1067" i="9"/>
  <c r="N1067" i="9"/>
  <c r="O1067" i="9"/>
  <c r="B1068" i="9"/>
  <c r="C1068" i="9"/>
  <c r="D1068" i="9"/>
  <c r="E1068" i="9"/>
  <c r="F1068" i="9"/>
  <c r="G1068" i="9"/>
  <c r="I1068" i="9"/>
  <c r="J1068" i="9"/>
  <c r="L1068" i="9"/>
  <c r="M1068" i="9"/>
  <c r="N1068" i="9"/>
  <c r="O1068" i="9"/>
  <c r="B1069" i="9"/>
  <c r="C1069" i="9"/>
  <c r="D1069" i="9"/>
  <c r="E1069" i="9"/>
  <c r="F1069" i="9"/>
  <c r="G1069" i="9"/>
  <c r="I1069" i="9"/>
  <c r="J1069" i="9"/>
  <c r="L1069" i="9"/>
  <c r="M1069" i="9"/>
  <c r="N1069" i="9"/>
  <c r="O1069" i="9"/>
  <c r="B1070" i="9"/>
  <c r="C1070" i="9"/>
  <c r="D1070" i="9"/>
  <c r="E1070" i="9"/>
  <c r="F1070" i="9"/>
  <c r="G1070" i="9"/>
  <c r="I1070" i="9"/>
  <c r="J1070" i="9"/>
  <c r="L1070" i="9"/>
  <c r="M1070" i="9"/>
  <c r="N1070" i="9"/>
  <c r="O1070" i="9"/>
  <c r="B1071" i="9"/>
  <c r="C1071" i="9"/>
  <c r="D1071" i="9"/>
  <c r="E1071" i="9"/>
  <c r="F1071" i="9"/>
  <c r="G1071" i="9"/>
  <c r="I1071" i="9"/>
  <c r="J1071" i="9"/>
  <c r="L1071" i="9"/>
  <c r="M1071" i="9"/>
  <c r="N1071" i="9"/>
  <c r="O1071" i="9"/>
  <c r="Q990" i="9" l="1"/>
  <c r="H1071" i="9"/>
  <c r="Q950" i="9"/>
  <c r="Q948" i="9"/>
  <c r="H1063" i="9"/>
  <c r="H1033" i="9"/>
  <c r="H1038" i="9"/>
  <c r="H1037" i="9"/>
  <c r="K1033" i="9"/>
  <c r="H1036" i="9"/>
  <c r="H1035" i="9"/>
  <c r="Q1001" i="9"/>
  <c r="Q995" i="9"/>
  <c r="Q991" i="9"/>
  <c r="Q965" i="9"/>
  <c r="Q957" i="9"/>
  <c r="Q951" i="9"/>
  <c r="Q947" i="9"/>
  <c r="Q943" i="9"/>
  <c r="K982" i="9"/>
  <c r="P967" i="9"/>
  <c r="K966" i="9"/>
  <c r="K1017" i="9"/>
  <c r="K985" i="9"/>
  <c r="H997" i="9"/>
  <c r="H993" i="9"/>
  <c r="Q1041" i="9"/>
  <c r="H1025" i="9"/>
  <c r="H998" i="9"/>
  <c r="K1052" i="9"/>
  <c r="Q939" i="9"/>
  <c r="Q893" i="9"/>
  <c r="Q891" i="9"/>
  <c r="Q885" i="9"/>
  <c r="Q883" i="9"/>
  <c r="Q881" i="9"/>
  <c r="Q873" i="9"/>
  <c r="Q867" i="9"/>
  <c r="Q859" i="9"/>
  <c r="P1052" i="9"/>
  <c r="P1050" i="9"/>
  <c r="Q1040" i="9"/>
  <c r="P1051" i="9"/>
  <c r="Q1070" i="9"/>
  <c r="Q1063" i="9"/>
  <c r="H1067" i="9"/>
  <c r="H1066" i="9"/>
  <c r="H1065" i="9"/>
  <c r="H1064" i="9"/>
  <c r="Q1062" i="9"/>
  <c r="Q1058" i="9"/>
  <c r="Q1056" i="9"/>
  <c r="Q1053" i="9"/>
  <c r="Q1049" i="9"/>
  <c r="Q1044" i="9"/>
  <c r="H1026" i="9"/>
  <c r="H1042" i="9"/>
  <c r="P1029" i="9"/>
  <c r="P1028" i="9"/>
  <c r="Q1071" i="9"/>
  <c r="P1057" i="9"/>
  <c r="H1059" i="9"/>
  <c r="H1058" i="9"/>
  <c r="H1057" i="9"/>
  <c r="H1056" i="9"/>
  <c r="H1055" i="9"/>
  <c r="H1053" i="9"/>
  <c r="H1049" i="9"/>
  <c r="H1045" i="9"/>
  <c r="H1044" i="9"/>
  <c r="P1025" i="9"/>
  <c r="Q1021" i="9"/>
  <c r="Q1020" i="9"/>
  <c r="Q1019" i="9"/>
  <c r="Q1018" i="9"/>
  <c r="H957" i="9"/>
  <c r="H956" i="9"/>
  <c r="H955" i="9"/>
  <c r="H951" i="9"/>
  <c r="H950" i="9"/>
  <c r="H949" i="9"/>
  <c r="H948" i="9"/>
  <c r="H947" i="9"/>
  <c r="H945" i="9"/>
  <c r="H943" i="9"/>
  <c r="K1042" i="9"/>
  <c r="Q1025" i="9"/>
  <c r="Q1066" i="9"/>
  <c r="Q1064" i="9"/>
  <c r="Q1037" i="9"/>
  <c r="P1032" i="9"/>
  <c r="Q985" i="9"/>
  <c r="Q865" i="9"/>
  <c r="K973" i="9"/>
  <c r="K969" i="9"/>
  <c r="P946" i="9"/>
  <c r="H1048" i="9"/>
  <c r="Q922" i="9"/>
  <c r="Q906" i="9"/>
  <c r="Q904" i="9"/>
  <c r="Q890" i="9"/>
  <c r="Q884" i="9"/>
  <c r="Q882" i="9"/>
  <c r="Q868" i="9"/>
  <c r="Q862" i="9"/>
  <c r="Q860" i="9"/>
  <c r="P1069" i="9"/>
  <c r="Q1067" i="9"/>
  <c r="Q1060" i="9"/>
  <c r="Q1051" i="9"/>
  <c r="P1048" i="9"/>
  <c r="P1046" i="9"/>
  <c r="K1038" i="9"/>
  <c r="Q1008" i="9"/>
  <c r="Q1006" i="9"/>
  <c r="Q1004" i="9"/>
  <c r="Q1002" i="9"/>
  <c r="P1001" i="9"/>
  <c r="Q981" i="9"/>
  <c r="Q973" i="9"/>
  <c r="Q971" i="9"/>
  <c r="K965" i="9"/>
  <c r="K961" i="9"/>
  <c r="H902" i="9"/>
  <c r="H870" i="9"/>
  <c r="H1069" i="9"/>
  <c r="H1062" i="9"/>
  <c r="H1060" i="9"/>
  <c r="P1055" i="9"/>
  <c r="H1051" i="9"/>
  <c r="P1044" i="9"/>
  <c r="P1041" i="9"/>
  <c r="H1040" i="9"/>
  <c r="H1029" i="9"/>
  <c r="H1027" i="9"/>
  <c r="P1022" i="9"/>
  <c r="H1012" i="9"/>
  <c r="H1006" i="9"/>
  <c r="H1004" i="9"/>
  <c r="H989" i="9"/>
  <c r="H981" i="9"/>
  <c r="H973" i="9"/>
  <c r="K957" i="9"/>
  <c r="P954" i="9"/>
  <c r="P950" i="9"/>
  <c r="P1031" i="9"/>
  <c r="P1018" i="9"/>
  <c r="P991" i="9"/>
  <c r="Q961" i="9"/>
  <c r="P1065" i="9"/>
  <c r="P1037" i="9"/>
  <c r="Q1068" i="9"/>
  <c r="P1061" i="9"/>
  <c r="Q1059" i="9"/>
  <c r="H1054" i="9"/>
  <c r="P1053" i="9"/>
  <c r="P1047" i="9"/>
  <c r="P1039" i="9"/>
  <c r="Q1036" i="9"/>
  <c r="Q1009" i="9"/>
  <c r="Q1005" i="9"/>
  <c r="Q1003" i="9"/>
  <c r="Q978" i="9"/>
  <c r="Q970" i="9"/>
  <c r="P959" i="9"/>
  <c r="K958" i="9"/>
  <c r="H903" i="9"/>
  <c r="H901" i="9"/>
  <c r="H897" i="9"/>
  <c r="H1070" i="9"/>
  <c r="H1068" i="9"/>
  <c r="H1061" i="9"/>
  <c r="H1052" i="9"/>
  <c r="Q1048" i="9"/>
  <c r="H1041" i="9"/>
  <c r="H1030" i="9"/>
  <c r="H1028" i="9"/>
  <c r="H1005" i="9"/>
  <c r="H988" i="9"/>
  <c r="H980" i="9"/>
  <c r="H972" i="9"/>
  <c r="Q1054" i="9"/>
  <c r="K1045" i="9"/>
  <c r="P1033" i="9"/>
  <c r="K1029" i="9"/>
  <c r="K1022" i="9"/>
  <c r="K994" i="9"/>
  <c r="K993" i="9"/>
  <c r="H1034" i="9"/>
  <c r="K1026" i="9"/>
  <c r="Q1069" i="9"/>
  <c r="Q1057" i="9"/>
  <c r="K1049" i="9"/>
  <c r="P1043" i="9"/>
  <c r="Q1042" i="9"/>
  <c r="P1040" i="9"/>
  <c r="P1036" i="9"/>
  <c r="P1035" i="9"/>
  <c r="Q1033" i="9"/>
  <c r="K1030" i="9"/>
  <c r="Q1029" i="9"/>
  <c r="Q1024" i="9"/>
  <c r="P983" i="9"/>
  <c r="Q977" i="9"/>
  <c r="Q962" i="9"/>
  <c r="H953" i="9"/>
  <c r="Q945" i="9"/>
  <c r="P944" i="9"/>
  <c r="Q942" i="9"/>
  <c r="P936" i="9"/>
  <c r="Q1065" i="9"/>
  <c r="Q1061" i="9"/>
  <c r="P1071" i="9"/>
  <c r="P1070" i="9"/>
  <c r="K1069" i="9"/>
  <c r="P1068" i="9"/>
  <c r="K1068" i="9"/>
  <c r="P1067" i="9"/>
  <c r="P1066" i="9"/>
  <c r="K1065" i="9"/>
  <c r="P1064" i="9"/>
  <c r="K1064" i="9"/>
  <c r="P1063" i="9"/>
  <c r="P1062" i="9"/>
  <c r="K1061" i="9"/>
  <c r="P1060" i="9"/>
  <c r="K1060" i="9"/>
  <c r="P1059" i="9"/>
  <c r="P1058" i="9"/>
  <c r="K1057" i="9"/>
  <c r="P1056" i="9"/>
  <c r="K1056" i="9"/>
  <c r="Q1052" i="9"/>
  <c r="H1050" i="9"/>
  <c r="Q1046" i="9"/>
  <c r="K1041" i="9"/>
  <c r="K1037" i="9"/>
  <c r="K1034" i="9"/>
  <c r="Q1032" i="9"/>
  <c r="Q1028" i="9"/>
  <c r="K1025" i="9"/>
  <c r="P1024" i="9"/>
  <c r="P1023" i="9"/>
  <c r="Q1022" i="9"/>
  <c r="Q1016" i="9"/>
  <c r="Q1015" i="9"/>
  <c r="Q1013" i="9"/>
  <c r="Q1012" i="9"/>
  <c r="Q1011" i="9"/>
  <c r="Q1010" i="9"/>
  <c r="K998" i="9"/>
  <c r="K997" i="9"/>
  <c r="P995" i="9"/>
  <c r="Q994" i="9"/>
  <c r="K990" i="9"/>
  <c r="K989" i="9"/>
  <c r="K988" i="9"/>
  <c r="K987" i="9"/>
  <c r="Q986" i="9"/>
  <c r="K981" i="9"/>
  <c r="K977" i="9"/>
  <c r="P975" i="9"/>
  <c r="K974" i="9"/>
  <c r="Q969" i="9"/>
  <c r="H965" i="9"/>
  <c r="H964" i="9"/>
  <c r="Q955" i="9"/>
  <c r="P952" i="9"/>
  <c r="P942" i="9"/>
  <c r="P941" i="9"/>
  <c r="K941" i="9"/>
  <c r="K1070" i="9"/>
  <c r="K1066" i="9"/>
  <c r="K1062" i="9"/>
  <c r="K1058" i="9"/>
  <c r="K1055" i="9"/>
  <c r="P1049" i="9"/>
  <c r="H1047" i="9"/>
  <c r="K1046" i="9"/>
  <c r="Q1045" i="9"/>
  <c r="K1043" i="9"/>
  <c r="Q1043" i="9"/>
  <c r="P1042" i="9"/>
  <c r="Q1038" i="9"/>
  <c r="K1031" i="9"/>
  <c r="Q1031" i="9"/>
  <c r="P1030" i="9"/>
  <c r="K1023" i="9"/>
  <c r="Q1023" i="9"/>
  <c r="K1021" i="9"/>
  <c r="K1020" i="9"/>
  <c r="K1019" i="9"/>
  <c r="K1050" i="9"/>
  <c r="K1047" i="9"/>
  <c r="Q1047" i="9"/>
  <c r="K1071" i="9"/>
  <c r="K1067" i="9"/>
  <c r="K1063" i="9"/>
  <c r="K1059" i="9"/>
  <c r="Q1055" i="9"/>
  <c r="P1054" i="9"/>
  <c r="K1054" i="9"/>
  <c r="K1051" i="9"/>
  <c r="Q1050" i="9"/>
  <c r="H1046" i="9"/>
  <c r="P1045" i="9"/>
  <c r="H1043" i="9"/>
  <c r="K1039" i="9"/>
  <c r="Q1039" i="9"/>
  <c r="P1038" i="9"/>
  <c r="Q1034" i="9"/>
  <c r="H1032" i="9"/>
  <c r="H1031" i="9"/>
  <c r="P1027" i="9"/>
  <c r="Q1026" i="9"/>
  <c r="H1024" i="9"/>
  <c r="H1023" i="9"/>
  <c r="K992" i="9"/>
  <c r="Q992" i="9"/>
  <c r="H1039" i="9"/>
  <c r="K1035" i="9"/>
  <c r="Q1035" i="9"/>
  <c r="P1034" i="9"/>
  <c r="K1027" i="9"/>
  <c r="Q1027" i="9"/>
  <c r="P1026" i="9"/>
  <c r="H1022" i="9"/>
  <c r="K1016" i="9"/>
  <c r="K996" i="9"/>
  <c r="Q996" i="9"/>
  <c r="P1011" i="9"/>
  <c r="K1010" i="9"/>
  <c r="H1008" i="9"/>
  <c r="P1003" i="9"/>
  <c r="K1002" i="9"/>
  <c r="H1000" i="9"/>
  <c r="H999" i="9"/>
  <c r="P996" i="9"/>
  <c r="H994" i="9"/>
  <c r="P992" i="9"/>
  <c r="H990" i="9"/>
  <c r="P955" i="9"/>
  <c r="K955" i="9"/>
  <c r="H954" i="9"/>
  <c r="P947" i="9"/>
  <c r="K947" i="9"/>
  <c r="H946" i="9"/>
  <c r="H939" i="9"/>
  <c r="H938" i="9"/>
  <c r="H937" i="9"/>
  <c r="H936" i="9"/>
  <c r="H935" i="9"/>
  <c r="K878" i="9"/>
  <c r="K860" i="9"/>
  <c r="K1053" i="9"/>
  <c r="K1048" i="9"/>
  <c r="K1044" i="9"/>
  <c r="K1040" i="9"/>
  <c r="K1036" i="9"/>
  <c r="K1032" i="9"/>
  <c r="K1028" i="9"/>
  <c r="K1024" i="9"/>
  <c r="K1018" i="9"/>
  <c r="Q1014" i="9"/>
  <c r="H1010" i="9"/>
  <c r="P1008" i="9"/>
  <c r="K1008" i="9"/>
  <c r="K1007" i="9"/>
  <c r="H1003" i="9"/>
  <c r="H1002" i="9"/>
  <c r="P1000" i="9"/>
  <c r="K1000" i="9"/>
  <c r="K999" i="9"/>
  <c r="Q998" i="9"/>
  <c r="H996" i="9"/>
  <c r="K995" i="9"/>
  <c r="P994" i="9"/>
  <c r="Q993" i="9"/>
  <c r="H992" i="9"/>
  <c r="K991" i="9"/>
  <c r="P990" i="9"/>
  <c r="Q989" i="9"/>
  <c r="Q988" i="9"/>
  <c r="Q987" i="9"/>
  <c r="Q982" i="9"/>
  <c r="Q975" i="9"/>
  <c r="Q974" i="9"/>
  <c r="Q966" i="9"/>
  <c r="Q959" i="9"/>
  <c r="Q958" i="9"/>
  <c r="P953" i="9"/>
  <c r="K953" i="9"/>
  <c r="Q949" i="9"/>
  <c r="Q944" i="9"/>
  <c r="P943" i="9"/>
  <c r="Q940" i="9"/>
  <c r="P939" i="9"/>
  <c r="K939" i="9"/>
  <c r="P938" i="9"/>
  <c r="H1018" i="9"/>
  <c r="Q1017" i="9"/>
  <c r="K1015" i="9"/>
  <c r="P1014" i="9"/>
  <c r="K1014" i="9"/>
  <c r="H1009" i="9"/>
  <c r="Q1007" i="9"/>
  <c r="P1006" i="9"/>
  <c r="K1006" i="9"/>
  <c r="H1001" i="9"/>
  <c r="Q999" i="9"/>
  <c r="P998" i="9"/>
  <c r="H995" i="9"/>
  <c r="P993" i="9"/>
  <c r="H991" i="9"/>
  <c r="P989" i="9"/>
  <c r="P988" i="9"/>
  <c r="P987" i="9"/>
  <c r="K986" i="9"/>
  <c r="H985" i="9"/>
  <c r="H984" i="9"/>
  <c r="P979" i="9"/>
  <c r="K978" i="9"/>
  <c r="H977" i="9"/>
  <c r="H976" i="9"/>
  <c r="P971" i="9"/>
  <c r="K970" i="9"/>
  <c r="H969" i="9"/>
  <c r="H968" i="9"/>
  <c r="P963" i="9"/>
  <c r="K962" i="9"/>
  <c r="H961" i="9"/>
  <c r="H960" i="9"/>
  <c r="Q954" i="9"/>
  <c r="K952" i="9"/>
  <c r="K949" i="9"/>
  <c r="Q946" i="9"/>
  <c r="P945" i="9"/>
  <c r="K945" i="9"/>
  <c r="H944" i="9"/>
  <c r="H942" i="9"/>
  <c r="Q938" i="9"/>
  <c r="Q937" i="9"/>
  <c r="Q935" i="9"/>
  <c r="Q934" i="9"/>
  <c r="Q933" i="9"/>
  <c r="Q931" i="9"/>
  <c r="Q930" i="9"/>
  <c r="Q929" i="9"/>
  <c r="Q927" i="9"/>
  <c r="K913" i="9"/>
  <c r="P911" i="9"/>
  <c r="P909" i="9"/>
  <c r="Q920" i="9"/>
  <c r="Q919" i="9"/>
  <c r="Q918" i="9"/>
  <c r="Q917" i="9"/>
  <c r="Q916" i="9"/>
  <c r="Q915" i="9"/>
  <c r="Q914" i="9"/>
  <c r="Q912" i="9"/>
  <c r="Q911" i="9"/>
  <c r="Q910" i="9"/>
  <c r="Q909" i="9"/>
  <c r="Q908" i="9"/>
  <c r="Q907" i="9"/>
  <c r="K905" i="9"/>
  <c r="Q895" i="9"/>
  <c r="H866" i="9"/>
  <c r="P937" i="9"/>
  <c r="K937" i="9"/>
  <c r="K931" i="9"/>
  <c r="H921" i="9"/>
  <c r="H919" i="9"/>
  <c r="H918" i="9"/>
  <c r="H917" i="9"/>
  <c r="H916" i="9"/>
  <c r="K894" i="9"/>
  <c r="K886" i="9"/>
  <c r="K885" i="9"/>
  <c r="P883" i="9"/>
  <c r="K881" i="9"/>
  <c r="K880" i="9"/>
  <c r="Q878" i="9"/>
  <c r="P925" i="9"/>
  <c r="P876" i="9"/>
  <c r="K874" i="9"/>
  <c r="H941" i="9"/>
  <c r="H940" i="9"/>
  <c r="H934" i="9"/>
  <c r="H931" i="9"/>
  <c r="H928" i="9"/>
  <c r="Q926" i="9"/>
  <c r="Q925" i="9"/>
  <c r="Q924" i="9"/>
  <c r="Q923" i="9"/>
  <c r="K921" i="9"/>
  <c r="H914" i="9"/>
  <c r="H911" i="9"/>
  <c r="H910" i="9"/>
  <c r="H909" i="9"/>
  <c r="H908" i="9"/>
  <c r="K903" i="9"/>
  <c r="P899" i="9"/>
  <c r="K897" i="9"/>
  <c r="K896" i="9"/>
  <c r="Q894" i="9"/>
  <c r="Q887" i="9"/>
  <c r="Q877" i="9"/>
  <c r="Q876" i="9"/>
  <c r="Q875" i="9"/>
  <c r="P870" i="9"/>
  <c r="K869" i="9"/>
  <c r="K866" i="9"/>
  <c r="Q858" i="9"/>
  <c r="Q941" i="9"/>
  <c r="Q936" i="9"/>
  <c r="P935" i="9"/>
  <c r="K935" i="9"/>
  <c r="H926" i="9"/>
  <c r="H925" i="9"/>
  <c r="H924" i="9"/>
  <c r="K919" i="9"/>
  <c r="P915" i="9"/>
  <c r="H905" i="9"/>
  <c r="Q903" i="9"/>
  <c r="Q902" i="9"/>
  <c r="Q901" i="9"/>
  <c r="Q899" i="9"/>
  <c r="Q898" i="9"/>
  <c r="K893" i="9"/>
  <c r="P891" i="9"/>
  <c r="K889" i="9"/>
  <c r="K888" i="9"/>
  <c r="Q886" i="9"/>
  <c r="Q879" i="9"/>
  <c r="H876" i="9"/>
  <c r="P865" i="9"/>
  <c r="P864" i="9"/>
  <c r="P862" i="9"/>
  <c r="K861" i="9"/>
  <c r="H858" i="9"/>
  <c r="P933" i="9"/>
  <c r="H929" i="9"/>
  <c r="K927" i="9"/>
  <c r="H915" i="9"/>
  <c r="Q913" i="9"/>
  <c r="K904" i="9"/>
  <c r="H899" i="9"/>
  <c r="H891" i="9"/>
  <c r="H883" i="9"/>
  <c r="Q871" i="9"/>
  <c r="Q869" i="9"/>
  <c r="P868" i="9"/>
  <c r="H862" i="9"/>
  <c r="K858" i="9"/>
  <c r="Q932" i="9"/>
  <c r="P931" i="9"/>
  <c r="H922" i="9"/>
  <c r="P919" i="9"/>
  <c r="P917" i="9"/>
  <c r="H913" i="9"/>
  <c r="K911" i="9"/>
  <c r="H906" i="9"/>
  <c r="P903" i="9"/>
  <c r="P901" i="9"/>
  <c r="K876" i="9"/>
  <c r="H871" i="9"/>
  <c r="H869" i="9"/>
  <c r="K867" i="9"/>
  <c r="H860" i="9"/>
  <c r="H932" i="9"/>
  <c r="H927" i="9"/>
  <c r="K923" i="9"/>
  <c r="H920" i="9"/>
  <c r="K907" i="9"/>
  <c r="H904" i="9"/>
  <c r="Q900" i="9"/>
  <c r="Q897" i="9"/>
  <c r="K895" i="9"/>
  <c r="H894" i="9"/>
  <c r="Q892" i="9"/>
  <c r="Q889" i="9"/>
  <c r="K887" i="9"/>
  <c r="H886" i="9"/>
  <c r="K879" i="9"/>
  <c r="H878" i="9"/>
  <c r="Q874" i="9"/>
  <c r="P873" i="9"/>
  <c r="K872" i="9"/>
  <c r="Q863" i="9"/>
  <c r="Q861" i="9"/>
  <c r="P860" i="9"/>
  <c r="K898" i="9"/>
  <c r="K890" i="9"/>
  <c r="K882" i="9"/>
  <c r="H930" i="9"/>
  <c r="P927" i="9"/>
  <c r="H923" i="9"/>
  <c r="Q921" i="9"/>
  <c r="H907" i="9"/>
  <c r="Q905" i="9"/>
  <c r="H879" i="9"/>
  <c r="K877" i="9"/>
  <c r="H874" i="9"/>
  <c r="Q872" i="9"/>
  <c r="Q870" i="9"/>
  <c r="K868" i="9"/>
  <c r="H863" i="9"/>
  <c r="H861" i="9"/>
  <c r="H933" i="9"/>
  <c r="K929" i="9"/>
  <c r="Q928" i="9"/>
  <c r="P923" i="9"/>
  <c r="K915" i="9"/>
  <c r="H912" i="9"/>
  <c r="P907" i="9"/>
  <c r="K899" i="9"/>
  <c r="H898" i="9"/>
  <c r="Q896" i="9"/>
  <c r="P895" i="9"/>
  <c r="K891" i="9"/>
  <c r="H890" i="9"/>
  <c r="Q888" i="9"/>
  <c r="P887" i="9"/>
  <c r="K883" i="9"/>
  <c r="H882" i="9"/>
  <c r="Q880" i="9"/>
  <c r="P879" i="9"/>
  <c r="H877" i="9"/>
  <c r="K875" i="9"/>
  <c r="H868" i="9"/>
  <c r="Q866" i="9"/>
  <c r="K864" i="9"/>
  <c r="H859" i="9"/>
  <c r="Q864" i="9"/>
  <c r="K984" i="9"/>
  <c r="Q984" i="9"/>
  <c r="K968" i="9"/>
  <c r="Q968" i="9"/>
  <c r="H1019" i="9"/>
  <c r="H1015" i="9"/>
  <c r="K1013" i="9"/>
  <c r="P1009" i="9"/>
  <c r="H1007" i="9"/>
  <c r="K1005" i="9"/>
  <c r="P1019" i="9"/>
  <c r="P1015" i="9"/>
  <c r="P1012" i="9"/>
  <c r="P1004" i="9"/>
  <c r="K980" i="9"/>
  <c r="Q980" i="9"/>
  <c r="K964" i="9"/>
  <c r="Q964" i="9"/>
  <c r="H1020" i="9"/>
  <c r="H1016" i="9"/>
  <c r="H1013" i="9"/>
  <c r="K1011" i="9"/>
  <c r="P1007" i="9"/>
  <c r="K1003" i="9"/>
  <c r="P999" i="9"/>
  <c r="P1020" i="9"/>
  <c r="P1016" i="9"/>
  <c r="P1010" i="9"/>
  <c r="P1002" i="9"/>
  <c r="Q997" i="9"/>
  <c r="Q983" i="9"/>
  <c r="K976" i="9"/>
  <c r="Q976" i="9"/>
  <c r="Q967" i="9"/>
  <c r="K960" i="9"/>
  <c r="Q960" i="9"/>
  <c r="H1021" i="9"/>
  <c r="H1017" i="9"/>
  <c r="P1013" i="9"/>
  <c r="H1011" i="9"/>
  <c r="K1009" i="9"/>
  <c r="P1005" i="9"/>
  <c r="K1001" i="9"/>
  <c r="P997" i="9"/>
  <c r="P949" i="9"/>
  <c r="P1021" i="9"/>
  <c r="P1017" i="9"/>
  <c r="H1014" i="9"/>
  <c r="K1012" i="9"/>
  <c r="K1004" i="9"/>
  <c r="Q979" i="9"/>
  <c r="K972" i="9"/>
  <c r="Q972" i="9"/>
  <c r="Q963" i="9"/>
  <c r="K956" i="9"/>
  <c r="Q956" i="9"/>
  <c r="Q952" i="9"/>
  <c r="P951" i="9"/>
  <c r="P984" i="9"/>
  <c r="P980" i="9"/>
  <c r="P976" i="9"/>
  <c r="P972" i="9"/>
  <c r="P968" i="9"/>
  <c r="P964" i="9"/>
  <c r="P960" i="9"/>
  <c r="P956" i="9"/>
  <c r="H952" i="9"/>
  <c r="P948" i="9"/>
  <c r="P985" i="9"/>
  <c r="K983" i="9"/>
  <c r="P981" i="9"/>
  <c r="K979" i="9"/>
  <c r="P977" i="9"/>
  <c r="K975" i="9"/>
  <c r="P973" i="9"/>
  <c r="K971" i="9"/>
  <c r="P969" i="9"/>
  <c r="K967" i="9"/>
  <c r="P965" i="9"/>
  <c r="K963" i="9"/>
  <c r="P961" i="9"/>
  <c r="K959" i="9"/>
  <c r="P957" i="9"/>
  <c r="Q953" i="9"/>
  <c r="P940" i="9"/>
  <c r="H986" i="9"/>
  <c r="H982" i="9"/>
  <c r="H978" i="9"/>
  <c r="H974" i="9"/>
  <c r="H970" i="9"/>
  <c r="H966" i="9"/>
  <c r="H962" i="9"/>
  <c r="H958" i="9"/>
  <c r="P986" i="9"/>
  <c r="P982" i="9"/>
  <c r="P978" i="9"/>
  <c r="P974" i="9"/>
  <c r="P970" i="9"/>
  <c r="P966" i="9"/>
  <c r="P962" i="9"/>
  <c r="P958" i="9"/>
  <c r="H987" i="9"/>
  <c r="H983" i="9"/>
  <c r="H979" i="9"/>
  <c r="H975" i="9"/>
  <c r="H971" i="9"/>
  <c r="H967" i="9"/>
  <c r="H963" i="9"/>
  <c r="H959" i="9"/>
  <c r="K948" i="9"/>
  <c r="K940" i="9"/>
  <c r="K932" i="9"/>
  <c r="P928" i="9"/>
  <c r="K924" i="9"/>
  <c r="P920" i="9"/>
  <c r="K916" i="9"/>
  <c r="P912" i="9"/>
  <c r="K908" i="9"/>
  <c r="P904" i="9"/>
  <c r="K900" i="9"/>
  <c r="K892" i="9"/>
  <c r="K884" i="9"/>
  <c r="K950" i="9"/>
  <c r="K942" i="9"/>
  <c r="P934" i="9"/>
  <c r="K930" i="9"/>
  <c r="P926" i="9"/>
  <c r="K922" i="9"/>
  <c r="P918" i="9"/>
  <c r="K914" i="9"/>
  <c r="P910" i="9"/>
  <c r="K906" i="9"/>
  <c r="P902" i="9"/>
  <c r="K951" i="9"/>
  <c r="K943" i="9"/>
  <c r="K933" i="9"/>
  <c r="P929" i="9"/>
  <c r="K925" i="9"/>
  <c r="P921" i="9"/>
  <c r="K917" i="9"/>
  <c r="P913" i="9"/>
  <c r="K909" i="9"/>
  <c r="P905" i="9"/>
  <c r="K901" i="9"/>
  <c r="H895" i="9"/>
  <c r="H887" i="9"/>
  <c r="K944" i="9"/>
  <c r="K936" i="9"/>
  <c r="P932" i="9"/>
  <c r="K928" i="9"/>
  <c r="P924" i="9"/>
  <c r="K920" i="9"/>
  <c r="P916" i="9"/>
  <c r="K912" i="9"/>
  <c r="P908" i="9"/>
  <c r="P900" i="9"/>
  <c r="K954" i="9"/>
  <c r="K946" i="9"/>
  <c r="K938" i="9"/>
  <c r="K934" i="9"/>
  <c r="P930" i="9"/>
  <c r="K926" i="9"/>
  <c r="P922" i="9"/>
  <c r="K918" i="9"/>
  <c r="P914" i="9"/>
  <c r="K910" i="9"/>
  <c r="P906" i="9"/>
  <c r="K902" i="9"/>
  <c r="H900" i="9"/>
  <c r="H896" i="9"/>
  <c r="H892" i="9"/>
  <c r="H888" i="9"/>
  <c r="H884" i="9"/>
  <c r="H880" i="9"/>
  <c r="P896" i="9"/>
  <c r="P892" i="9"/>
  <c r="P888" i="9"/>
  <c r="P884" i="9"/>
  <c r="P880" i="9"/>
  <c r="P871" i="9"/>
  <c r="P863" i="9"/>
  <c r="K859" i="9"/>
  <c r="H893" i="9"/>
  <c r="H889" i="9"/>
  <c r="H885" i="9"/>
  <c r="H881" i="9"/>
  <c r="P874" i="9"/>
  <c r="H872" i="9"/>
  <c r="K870" i="9"/>
  <c r="P866" i="9"/>
  <c r="H864" i="9"/>
  <c r="K862" i="9"/>
  <c r="P858" i="9"/>
  <c r="P897" i="9"/>
  <c r="P893" i="9"/>
  <c r="P889" i="9"/>
  <c r="P885" i="9"/>
  <c r="P881" i="9"/>
  <c r="P877" i="9"/>
  <c r="H875" i="9"/>
  <c r="K873" i="9"/>
  <c r="P869" i="9"/>
  <c r="H867" i="9"/>
  <c r="K865" i="9"/>
  <c r="P861" i="9"/>
  <c r="P872" i="9"/>
  <c r="P898" i="9"/>
  <c r="P894" i="9"/>
  <c r="P890" i="9"/>
  <c r="P886" i="9"/>
  <c r="P882" i="9"/>
  <c r="P878" i="9"/>
  <c r="P875" i="9"/>
  <c r="H873" i="9"/>
  <c r="K871" i="9"/>
  <c r="P867" i="9"/>
  <c r="H865" i="9"/>
  <c r="K863" i="9"/>
  <c r="P859" i="9"/>
  <c r="B686" i="9"/>
  <c r="C686" i="9"/>
  <c r="D686" i="9"/>
  <c r="E686" i="9"/>
  <c r="F686" i="9"/>
  <c r="G686" i="9"/>
  <c r="I686" i="9"/>
  <c r="J686" i="9"/>
  <c r="L686" i="9"/>
  <c r="M686" i="9"/>
  <c r="N686" i="9"/>
  <c r="O686" i="9"/>
  <c r="B687" i="9"/>
  <c r="C687" i="9"/>
  <c r="D687" i="9"/>
  <c r="E687" i="9"/>
  <c r="F687" i="9"/>
  <c r="G687" i="9"/>
  <c r="I687" i="9"/>
  <c r="J687" i="9"/>
  <c r="L687" i="9"/>
  <c r="M687" i="9"/>
  <c r="N687" i="9"/>
  <c r="O687" i="9"/>
  <c r="B688" i="9"/>
  <c r="C688" i="9"/>
  <c r="D688" i="9"/>
  <c r="E688" i="9"/>
  <c r="F688" i="9"/>
  <c r="G688" i="9"/>
  <c r="I688" i="9"/>
  <c r="J688" i="9"/>
  <c r="L688" i="9"/>
  <c r="M688" i="9"/>
  <c r="N688" i="9"/>
  <c r="O688" i="9"/>
  <c r="B689" i="9"/>
  <c r="C689" i="9"/>
  <c r="D689" i="9"/>
  <c r="E689" i="9"/>
  <c r="F689" i="9"/>
  <c r="G689" i="9"/>
  <c r="I689" i="9"/>
  <c r="J689" i="9"/>
  <c r="L689" i="9"/>
  <c r="M689" i="9"/>
  <c r="N689" i="9"/>
  <c r="O689" i="9"/>
  <c r="B690" i="9"/>
  <c r="C690" i="9"/>
  <c r="D690" i="9"/>
  <c r="E690" i="9"/>
  <c r="F690" i="9"/>
  <c r="G690" i="9"/>
  <c r="I690" i="9"/>
  <c r="J690" i="9"/>
  <c r="L690" i="9"/>
  <c r="M690" i="9"/>
  <c r="N690" i="9"/>
  <c r="O690" i="9"/>
  <c r="B691" i="9"/>
  <c r="C691" i="9"/>
  <c r="D691" i="9"/>
  <c r="E691" i="9"/>
  <c r="F691" i="9"/>
  <c r="G691" i="9"/>
  <c r="I691" i="9"/>
  <c r="J691" i="9"/>
  <c r="L691" i="9"/>
  <c r="M691" i="9"/>
  <c r="N691" i="9"/>
  <c r="O691" i="9"/>
  <c r="B692" i="9"/>
  <c r="C692" i="9"/>
  <c r="D692" i="9"/>
  <c r="E692" i="9"/>
  <c r="F692" i="9"/>
  <c r="G692" i="9"/>
  <c r="I692" i="9"/>
  <c r="J692" i="9"/>
  <c r="L692" i="9"/>
  <c r="M692" i="9"/>
  <c r="N692" i="9"/>
  <c r="O692" i="9"/>
  <c r="B693" i="9"/>
  <c r="C693" i="9"/>
  <c r="D693" i="9"/>
  <c r="E693" i="9"/>
  <c r="F693" i="9"/>
  <c r="G693" i="9"/>
  <c r="I693" i="9"/>
  <c r="J693" i="9"/>
  <c r="L693" i="9"/>
  <c r="M693" i="9"/>
  <c r="N693" i="9"/>
  <c r="O693" i="9"/>
  <c r="B694" i="9"/>
  <c r="C694" i="9"/>
  <c r="D694" i="9"/>
  <c r="E694" i="9"/>
  <c r="F694" i="9"/>
  <c r="G694" i="9"/>
  <c r="I694" i="9"/>
  <c r="J694" i="9"/>
  <c r="L694" i="9"/>
  <c r="M694" i="9"/>
  <c r="N694" i="9"/>
  <c r="O694" i="9"/>
  <c r="B695" i="9"/>
  <c r="C695" i="9"/>
  <c r="D695" i="9"/>
  <c r="E695" i="9"/>
  <c r="F695" i="9"/>
  <c r="G695" i="9"/>
  <c r="I695" i="9"/>
  <c r="J695" i="9"/>
  <c r="L695" i="9"/>
  <c r="M695" i="9"/>
  <c r="N695" i="9"/>
  <c r="O695" i="9"/>
  <c r="B696" i="9"/>
  <c r="C696" i="9"/>
  <c r="D696" i="9"/>
  <c r="E696" i="9"/>
  <c r="F696" i="9"/>
  <c r="G696" i="9"/>
  <c r="I696" i="9"/>
  <c r="J696" i="9"/>
  <c r="L696" i="9"/>
  <c r="M696" i="9"/>
  <c r="N696" i="9"/>
  <c r="O696" i="9"/>
  <c r="B697" i="9"/>
  <c r="C697" i="9"/>
  <c r="D697" i="9"/>
  <c r="E697" i="9"/>
  <c r="F697" i="9"/>
  <c r="G697" i="9"/>
  <c r="I697" i="9"/>
  <c r="J697" i="9"/>
  <c r="L697" i="9"/>
  <c r="M697" i="9"/>
  <c r="N697" i="9"/>
  <c r="O697" i="9"/>
  <c r="B698" i="9"/>
  <c r="C698" i="9"/>
  <c r="D698" i="9"/>
  <c r="E698" i="9"/>
  <c r="F698" i="9"/>
  <c r="G698" i="9"/>
  <c r="I698" i="9"/>
  <c r="J698" i="9"/>
  <c r="L698" i="9"/>
  <c r="M698" i="9"/>
  <c r="N698" i="9"/>
  <c r="O698" i="9"/>
  <c r="B699" i="9"/>
  <c r="C699" i="9"/>
  <c r="D699" i="9"/>
  <c r="E699" i="9"/>
  <c r="F699" i="9"/>
  <c r="G699" i="9"/>
  <c r="I699" i="9"/>
  <c r="J699" i="9"/>
  <c r="L699" i="9"/>
  <c r="M699" i="9"/>
  <c r="N699" i="9"/>
  <c r="O699" i="9"/>
  <c r="B700" i="9"/>
  <c r="C700" i="9"/>
  <c r="D700" i="9"/>
  <c r="E700" i="9"/>
  <c r="F700" i="9"/>
  <c r="G700" i="9"/>
  <c r="I700" i="9"/>
  <c r="J700" i="9"/>
  <c r="L700" i="9"/>
  <c r="M700" i="9"/>
  <c r="N700" i="9"/>
  <c r="O700" i="9"/>
  <c r="B701" i="9"/>
  <c r="C701" i="9"/>
  <c r="D701" i="9"/>
  <c r="E701" i="9"/>
  <c r="F701" i="9"/>
  <c r="G701" i="9"/>
  <c r="I701" i="9"/>
  <c r="J701" i="9"/>
  <c r="L701" i="9"/>
  <c r="M701" i="9"/>
  <c r="N701" i="9"/>
  <c r="O701" i="9"/>
  <c r="B702" i="9"/>
  <c r="C702" i="9"/>
  <c r="D702" i="9"/>
  <c r="E702" i="9"/>
  <c r="F702" i="9"/>
  <c r="G702" i="9"/>
  <c r="I702" i="9"/>
  <c r="J702" i="9"/>
  <c r="L702" i="9"/>
  <c r="M702" i="9"/>
  <c r="N702" i="9"/>
  <c r="O702" i="9"/>
  <c r="B703" i="9"/>
  <c r="C703" i="9"/>
  <c r="D703" i="9"/>
  <c r="E703" i="9"/>
  <c r="F703" i="9"/>
  <c r="G703" i="9"/>
  <c r="I703" i="9"/>
  <c r="J703" i="9"/>
  <c r="L703" i="9"/>
  <c r="M703" i="9"/>
  <c r="N703" i="9"/>
  <c r="O703" i="9"/>
  <c r="B704" i="9"/>
  <c r="C704" i="9"/>
  <c r="D704" i="9"/>
  <c r="E704" i="9"/>
  <c r="F704" i="9"/>
  <c r="G704" i="9"/>
  <c r="I704" i="9"/>
  <c r="J704" i="9"/>
  <c r="L704" i="9"/>
  <c r="M704" i="9"/>
  <c r="N704" i="9"/>
  <c r="O704" i="9"/>
  <c r="B705" i="9"/>
  <c r="C705" i="9"/>
  <c r="D705" i="9"/>
  <c r="E705" i="9"/>
  <c r="F705" i="9"/>
  <c r="G705" i="9"/>
  <c r="I705" i="9"/>
  <c r="J705" i="9"/>
  <c r="L705" i="9"/>
  <c r="M705" i="9"/>
  <c r="N705" i="9"/>
  <c r="O705" i="9"/>
  <c r="B706" i="9"/>
  <c r="C706" i="9"/>
  <c r="D706" i="9"/>
  <c r="E706" i="9"/>
  <c r="F706" i="9"/>
  <c r="G706" i="9"/>
  <c r="I706" i="9"/>
  <c r="J706" i="9"/>
  <c r="L706" i="9"/>
  <c r="M706" i="9"/>
  <c r="N706" i="9"/>
  <c r="O706" i="9"/>
  <c r="B707" i="9"/>
  <c r="C707" i="9"/>
  <c r="D707" i="9"/>
  <c r="E707" i="9"/>
  <c r="F707" i="9"/>
  <c r="G707" i="9"/>
  <c r="I707" i="9"/>
  <c r="J707" i="9"/>
  <c r="L707" i="9"/>
  <c r="M707" i="9"/>
  <c r="N707" i="9"/>
  <c r="O707" i="9"/>
  <c r="B708" i="9"/>
  <c r="C708" i="9"/>
  <c r="D708" i="9"/>
  <c r="E708" i="9"/>
  <c r="F708" i="9"/>
  <c r="G708" i="9"/>
  <c r="I708" i="9"/>
  <c r="J708" i="9"/>
  <c r="L708" i="9"/>
  <c r="M708" i="9"/>
  <c r="N708" i="9"/>
  <c r="O708" i="9"/>
  <c r="B709" i="9"/>
  <c r="C709" i="9"/>
  <c r="D709" i="9"/>
  <c r="E709" i="9"/>
  <c r="F709" i="9"/>
  <c r="G709" i="9"/>
  <c r="I709" i="9"/>
  <c r="J709" i="9"/>
  <c r="L709" i="9"/>
  <c r="M709" i="9"/>
  <c r="N709" i="9"/>
  <c r="O709" i="9"/>
  <c r="B710" i="9"/>
  <c r="C710" i="9"/>
  <c r="D710" i="9"/>
  <c r="E710" i="9"/>
  <c r="F710" i="9"/>
  <c r="G710" i="9"/>
  <c r="I710" i="9"/>
  <c r="J710" i="9"/>
  <c r="L710" i="9"/>
  <c r="M710" i="9"/>
  <c r="N710" i="9"/>
  <c r="O710" i="9"/>
  <c r="B711" i="9"/>
  <c r="C711" i="9"/>
  <c r="D711" i="9"/>
  <c r="E711" i="9"/>
  <c r="F711" i="9"/>
  <c r="G711" i="9"/>
  <c r="I711" i="9"/>
  <c r="J711" i="9"/>
  <c r="L711" i="9"/>
  <c r="M711" i="9"/>
  <c r="N711" i="9"/>
  <c r="O711" i="9"/>
  <c r="B712" i="9"/>
  <c r="C712" i="9"/>
  <c r="D712" i="9"/>
  <c r="E712" i="9"/>
  <c r="F712" i="9"/>
  <c r="G712" i="9"/>
  <c r="I712" i="9"/>
  <c r="J712" i="9"/>
  <c r="L712" i="9"/>
  <c r="M712" i="9"/>
  <c r="N712" i="9"/>
  <c r="O712" i="9"/>
  <c r="B713" i="9"/>
  <c r="C713" i="9"/>
  <c r="D713" i="9"/>
  <c r="E713" i="9"/>
  <c r="F713" i="9"/>
  <c r="G713" i="9"/>
  <c r="I713" i="9"/>
  <c r="J713" i="9"/>
  <c r="L713" i="9"/>
  <c r="M713" i="9"/>
  <c r="N713" i="9"/>
  <c r="O713" i="9"/>
  <c r="B714" i="9"/>
  <c r="C714" i="9"/>
  <c r="D714" i="9"/>
  <c r="E714" i="9"/>
  <c r="F714" i="9"/>
  <c r="G714" i="9"/>
  <c r="I714" i="9"/>
  <c r="J714" i="9"/>
  <c r="L714" i="9"/>
  <c r="M714" i="9"/>
  <c r="N714" i="9"/>
  <c r="O714" i="9"/>
  <c r="B715" i="9"/>
  <c r="C715" i="9"/>
  <c r="D715" i="9"/>
  <c r="E715" i="9"/>
  <c r="F715" i="9"/>
  <c r="G715" i="9"/>
  <c r="I715" i="9"/>
  <c r="J715" i="9"/>
  <c r="L715" i="9"/>
  <c r="M715" i="9"/>
  <c r="N715" i="9"/>
  <c r="O715" i="9"/>
  <c r="B716" i="9"/>
  <c r="C716" i="9"/>
  <c r="D716" i="9"/>
  <c r="E716" i="9"/>
  <c r="F716" i="9"/>
  <c r="G716" i="9"/>
  <c r="I716" i="9"/>
  <c r="J716" i="9"/>
  <c r="L716" i="9"/>
  <c r="M716" i="9"/>
  <c r="N716" i="9"/>
  <c r="O716" i="9"/>
  <c r="B717" i="9"/>
  <c r="C717" i="9"/>
  <c r="D717" i="9"/>
  <c r="E717" i="9"/>
  <c r="F717" i="9"/>
  <c r="G717" i="9"/>
  <c r="I717" i="9"/>
  <c r="J717" i="9"/>
  <c r="L717" i="9"/>
  <c r="M717" i="9"/>
  <c r="N717" i="9"/>
  <c r="O717" i="9"/>
  <c r="B718" i="9"/>
  <c r="C718" i="9"/>
  <c r="D718" i="9"/>
  <c r="E718" i="9"/>
  <c r="F718" i="9"/>
  <c r="G718" i="9"/>
  <c r="I718" i="9"/>
  <c r="J718" i="9"/>
  <c r="L718" i="9"/>
  <c r="M718" i="9"/>
  <c r="N718" i="9"/>
  <c r="O718" i="9"/>
  <c r="B719" i="9"/>
  <c r="C719" i="9"/>
  <c r="D719" i="9"/>
  <c r="E719" i="9"/>
  <c r="F719" i="9"/>
  <c r="G719" i="9"/>
  <c r="I719" i="9"/>
  <c r="J719" i="9"/>
  <c r="L719" i="9"/>
  <c r="M719" i="9"/>
  <c r="N719" i="9"/>
  <c r="O719" i="9"/>
  <c r="B720" i="9"/>
  <c r="C720" i="9"/>
  <c r="D720" i="9"/>
  <c r="E720" i="9"/>
  <c r="F720" i="9"/>
  <c r="G720" i="9"/>
  <c r="I720" i="9"/>
  <c r="J720" i="9"/>
  <c r="L720" i="9"/>
  <c r="M720" i="9"/>
  <c r="N720" i="9"/>
  <c r="O720" i="9"/>
  <c r="B721" i="9"/>
  <c r="C721" i="9"/>
  <c r="D721" i="9"/>
  <c r="E721" i="9"/>
  <c r="F721" i="9"/>
  <c r="G721" i="9"/>
  <c r="I721" i="9"/>
  <c r="J721" i="9"/>
  <c r="L721" i="9"/>
  <c r="M721" i="9"/>
  <c r="N721" i="9"/>
  <c r="O721" i="9"/>
  <c r="B722" i="9"/>
  <c r="C722" i="9"/>
  <c r="D722" i="9"/>
  <c r="E722" i="9"/>
  <c r="F722" i="9"/>
  <c r="G722" i="9"/>
  <c r="I722" i="9"/>
  <c r="J722" i="9"/>
  <c r="L722" i="9"/>
  <c r="M722" i="9"/>
  <c r="N722" i="9"/>
  <c r="O722" i="9"/>
  <c r="B723" i="9"/>
  <c r="C723" i="9"/>
  <c r="D723" i="9"/>
  <c r="E723" i="9"/>
  <c r="F723" i="9"/>
  <c r="G723" i="9"/>
  <c r="I723" i="9"/>
  <c r="J723" i="9"/>
  <c r="L723" i="9"/>
  <c r="M723" i="9"/>
  <c r="N723" i="9"/>
  <c r="O723" i="9"/>
  <c r="B724" i="9"/>
  <c r="C724" i="9"/>
  <c r="D724" i="9"/>
  <c r="E724" i="9"/>
  <c r="F724" i="9"/>
  <c r="G724" i="9"/>
  <c r="I724" i="9"/>
  <c r="J724" i="9"/>
  <c r="L724" i="9"/>
  <c r="M724" i="9"/>
  <c r="N724" i="9"/>
  <c r="O724" i="9"/>
  <c r="B725" i="9"/>
  <c r="C725" i="9"/>
  <c r="D725" i="9"/>
  <c r="E725" i="9"/>
  <c r="F725" i="9"/>
  <c r="G725" i="9"/>
  <c r="I725" i="9"/>
  <c r="J725" i="9"/>
  <c r="L725" i="9"/>
  <c r="M725" i="9"/>
  <c r="N725" i="9"/>
  <c r="O725" i="9"/>
  <c r="B726" i="9"/>
  <c r="C726" i="9"/>
  <c r="D726" i="9"/>
  <c r="E726" i="9"/>
  <c r="F726" i="9"/>
  <c r="G726" i="9"/>
  <c r="I726" i="9"/>
  <c r="J726" i="9"/>
  <c r="L726" i="9"/>
  <c r="M726" i="9"/>
  <c r="N726" i="9"/>
  <c r="O726" i="9"/>
  <c r="B727" i="9"/>
  <c r="C727" i="9"/>
  <c r="D727" i="9"/>
  <c r="E727" i="9"/>
  <c r="F727" i="9"/>
  <c r="G727" i="9"/>
  <c r="I727" i="9"/>
  <c r="J727" i="9"/>
  <c r="L727" i="9"/>
  <c r="M727" i="9"/>
  <c r="N727" i="9"/>
  <c r="O727" i="9"/>
  <c r="B728" i="9"/>
  <c r="C728" i="9"/>
  <c r="D728" i="9"/>
  <c r="E728" i="9"/>
  <c r="F728" i="9"/>
  <c r="G728" i="9"/>
  <c r="I728" i="9"/>
  <c r="J728" i="9"/>
  <c r="L728" i="9"/>
  <c r="M728" i="9"/>
  <c r="N728" i="9"/>
  <c r="O728" i="9"/>
  <c r="B729" i="9"/>
  <c r="C729" i="9"/>
  <c r="D729" i="9"/>
  <c r="E729" i="9"/>
  <c r="F729" i="9"/>
  <c r="G729" i="9"/>
  <c r="I729" i="9"/>
  <c r="J729" i="9"/>
  <c r="L729" i="9"/>
  <c r="M729" i="9"/>
  <c r="N729" i="9"/>
  <c r="O729" i="9"/>
  <c r="B730" i="9"/>
  <c r="C730" i="9"/>
  <c r="D730" i="9"/>
  <c r="E730" i="9"/>
  <c r="F730" i="9"/>
  <c r="G730" i="9"/>
  <c r="I730" i="9"/>
  <c r="J730" i="9"/>
  <c r="L730" i="9"/>
  <c r="M730" i="9"/>
  <c r="N730" i="9"/>
  <c r="O730" i="9"/>
  <c r="B731" i="9"/>
  <c r="C731" i="9"/>
  <c r="D731" i="9"/>
  <c r="E731" i="9"/>
  <c r="F731" i="9"/>
  <c r="G731" i="9"/>
  <c r="I731" i="9"/>
  <c r="J731" i="9"/>
  <c r="L731" i="9"/>
  <c r="M731" i="9"/>
  <c r="N731" i="9"/>
  <c r="O731" i="9"/>
  <c r="B732" i="9"/>
  <c r="C732" i="9"/>
  <c r="D732" i="9"/>
  <c r="E732" i="9"/>
  <c r="F732" i="9"/>
  <c r="G732" i="9"/>
  <c r="I732" i="9"/>
  <c r="J732" i="9"/>
  <c r="L732" i="9"/>
  <c r="M732" i="9"/>
  <c r="N732" i="9"/>
  <c r="O732" i="9"/>
  <c r="B733" i="9"/>
  <c r="C733" i="9"/>
  <c r="D733" i="9"/>
  <c r="E733" i="9"/>
  <c r="F733" i="9"/>
  <c r="G733" i="9"/>
  <c r="I733" i="9"/>
  <c r="J733" i="9"/>
  <c r="L733" i="9"/>
  <c r="M733" i="9"/>
  <c r="N733" i="9"/>
  <c r="O733" i="9"/>
  <c r="B734" i="9"/>
  <c r="C734" i="9"/>
  <c r="D734" i="9"/>
  <c r="E734" i="9"/>
  <c r="F734" i="9"/>
  <c r="G734" i="9"/>
  <c r="I734" i="9"/>
  <c r="J734" i="9"/>
  <c r="L734" i="9"/>
  <c r="M734" i="9"/>
  <c r="N734" i="9"/>
  <c r="O734" i="9"/>
  <c r="B735" i="9"/>
  <c r="C735" i="9"/>
  <c r="D735" i="9"/>
  <c r="E735" i="9"/>
  <c r="F735" i="9"/>
  <c r="G735" i="9"/>
  <c r="I735" i="9"/>
  <c r="J735" i="9"/>
  <c r="L735" i="9"/>
  <c r="M735" i="9"/>
  <c r="N735" i="9"/>
  <c r="O735" i="9"/>
  <c r="B736" i="9"/>
  <c r="C736" i="9"/>
  <c r="D736" i="9"/>
  <c r="E736" i="9"/>
  <c r="F736" i="9"/>
  <c r="G736" i="9"/>
  <c r="I736" i="9"/>
  <c r="J736" i="9"/>
  <c r="L736" i="9"/>
  <c r="M736" i="9"/>
  <c r="N736" i="9"/>
  <c r="O736" i="9"/>
  <c r="B737" i="9"/>
  <c r="C737" i="9"/>
  <c r="D737" i="9"/>
  <c r="E737" i="9"/>
  <c r="F737" i="9"/>
  <c r="G737" i="9"/>
  <c r="I737" i="9"/>
  <c r="J737" i="9"/>
  <c r="L737" i="9"/>
  <c r="M737" i="9"/>
  <c r="N737" i="9"/>
  <c r="O737" i="9"/>
  <c r="B738" i="9"/>
  <c r="C738" i="9"/>
  <c r="D738" i="9"/>
  <c r="E738" i="9"/>
  <c r="F738" i="9"/>
  <c r="G738" i="9"/>
  <c r="I738" i="9"/>
  <c r="J738" i="9"/>
  <c r="L738" i="9"/>
  <c r="M738" i="9"/>
  <c r="N738" i="9"/>
  <c r="O738" i="9"/>
  <c r="B739" i="9"/>
  <c r="C739" i="9"/>
  <c r="D739" i="9"/>
  <c r="E739" i="9"/>
  <c r="F739" i="9"/>
  <c r="G739" i="9"/>
  <c r="I739" i="9"/>
  <c r="J739" i="9"/>
  <c r="L739" i="9"/>
  <c r="M739" i="9"/>
  <c r="N739" i="9"/>
  <c r="O739" i="9"/>
  <c r="B740" i="9"/>
  <c r="C740" i="9"/>
  <c r="D740" i="9"/>
  <c r="E740" i="9"/>
  <c r="F740" i="9"/>
  <c r="G740" i="9"/>
  <c r="I740" i="9"/>
  <c r="J740" i="9"/>
  <c r="L740" i="9"/>
  <c r="M740" i="9"/>
  <c r="N740" i="9"/>
  <c r="O740" i="9"/>
  <c r="B741" i="9"/>
  <c r="C741" i="9"/>
  <c r="D741" i="9"/>
  <c r="E741" i="9"/>
  <c r="F741" i="9"/>
  <c r="G741" i="9"/>
  <c r="I741" i="9"/>
  <c r="J741" i="9"/>
  <c r="L741" i="9"/>
  <c r="M741" i="9"/>
  <c r="N741" i="9"/>
  <c r="O741" i="9"/>
  <c r="B742" i="9"/>
  <c r="C742" i="9"/>
  <c r="D742" i="9"/>
  <c r="E742" i="9"/>
  <c r="F742" i="9"/>
  <c r="G742" i="9"/>
  <c r="I742" i="9"/>
  <c r="J742" i="9"/>
  <c r="L742" i="9"/>
  <c r="M742" i="9"/>
  <c r="N742" i="9"/>
  <c r="O742" i="9"/>
  <c r="B743" i="9"/>
  <c r="C743" i="9"/>
  <c r="D743" i="9"/>
  <c r="E743" i="9"/>
  <c r="F743" i="9"/>
  <c r="G743" i="9"/>
  <c r="I743" i="9"/>
  <c r="J743" i="9"/>
  <c r="L743" i="9"/>
  <c r="M743" i="9"/>
  <c r="N743" i="9"/>
  <c r="O743" i="9"/>
  <c r="B744" i="9"/>
  <c r="C744" i="9"/>
  <c r="D744" i="9"/>
  <c r="E744" i="9"/>
  <c r="F744" i="9"/>
  <c r="G744" i="9"/>
  <c r="I744" i="9"/>
  <c r="J744" i="9"/>
  <c r="L744" i="9"/>
  <c r="M744" i="9"/>
  <c r="N744" i="9"/>
  <c r="O744" i="9"/>
  <c r="B745" i="9"/>
  <c r="C745" i="9"/>
  <c r="D745" i="9"/>
  <c r="E745" i="9"/>
  <c r="F745" i="9"/>
  <c r="G745" i="9"/>
  <c r="I745" i="9"/>
  <c r="J745" i="9"/>
  <c r="L745" i="9"/>
  <c r="M745" i="9"/>
  <c r="N745" i="9"/>
  <c r="O745" i="9"/>
  <c r="B746" i="9"/>
  <c r="C746" i="9"/>
  <c r="D746" i="9"/>
  <c r="E746" i="9"/>
  <c r="F746" i="9"/>
  <c r="G746" i="9"/>
  <c r="I746" i="9"/>
  <c r="J746" i="9"/>
  <c r="L746" i="9"/>
  <c r="M746" i="9"/>
  <c r="N746" i="9"/>
  <c r="O746" i="9"/>
  <c r="B747" i="9"/>
  <c r="C747" i="9"/>
  <c r="D747" i="9"/>
  <c r="E747" i="9"/>
  <c r="F747" i="9"/>
  <c r="G747" i="9"/>
  <c r="I747" i="9"/>
  <c r="J747" i="9"/>
  <c r="L747" i="9"/>
  <c r="M747" i="9"/>
  <c r="N747" i="9"/>
  <c r="O747" i="9"/>
  <c r="B748" i="9"/>
  <c r="C748" i="9"/>
  <c r="D748" i="9"/>
  <c r="E748" i="9"/>
  <c r="F748" i="9"/>
  <c r="G748" i="9"/>
  <c r="I748" i="9"/>
  <c r="J748" i="9"/>
  <c r="L748" i="9"/>
  <c r="M748" i="9"/>
  <c r="N748" i="9"/>
  <c r="O748" i="9"/>
  <c r="B749" i="9"/>
  <c r="C749" i="9"/>
  <c r="D749" i="9"/>
  <c r="E749" i="9"/>
  <c r="F749" i="9"/>
  <c r="G749" i="9"/>
  <c r="I749" i="9"/>
  <c r="J749" i="9"/>
  <c r="L749" i="9"/>
  <c r="M749" i="9"/>
  <c r="N749" i="9"/>
  <c r="O749" i="9"/>
  <c r="B750" i="9"/>
  <c r="C750" i="9"/>
  <c r="D750" i="9"/>
  <c r="E750" i="9"/>
  <c r="F750" i="9"/>
  <c r="G750" i="9"/>
  <c r="I750" i="9"/>
  <c r="J750" i="9"/>
  <c r="L750" i="9"/>
  <c r="M750" i="9"/>
  <c r="N750" i="9"/>
  <c r="O750" i="9"/>
  <c r="B751" i="9"/>
  <c r="C751" i="9"/>
  <c r="D751" i="9"/>
  <c r="E751" i="9"/>
  <c r="F751" i="9"/>
  <c r="G751" i="9"/>
  <c r="I751" i="9"/>
  <c r="J751" i="9"/>
  <c r="L751" i="9"/>
  <c r="M751" i="9"/>
  <c r="N751" i="9"/>
  <c r="O751" i="9"/>
  <c r="B752" i="9"/>
  <c r="C752" i="9"/>
  <c r="D752" i="9"/>
  <c r="E752" i="9"/>
  <c r="F752" i="9"/>
  <c r="G752" i="9"/>
  <c r="I752" i="9"/>
  <c r="J752" i="9"/>
  <c r="L752" i="9"/>
  <c r="M752" i="9"/>
  <c r="N752" i="9"/>
  <c r="O752" i="9"/>
  <c r="B753" i="9"/>
  <c r="C753" i="9"/>
  <c r="D753" i="9"/>
  <c r="E753" i="9"/>
  <c r="F753" i="9"/>
  <c r="G753" i="9"/>
  <c r="I753" i="9"/>
  <c r="J753" i="9"/>
  <c r="L753" i="9"/>
  <c r="M753" i="9"/>
  <c r="N753" i="9"/>
  <c r="O753" i="9"/>
  <c r="B754" i="9"/>
  <c r="C754" i="9"/>
  <c r="D754" i="9"/>
  <c r="E754" i="9"/>
  <c r="F754" i="9"/>
  <c r="G754" i="9"/>
  <c r="I754" i="9"/>
  <c r="J754" i="9"/>
  <c r="L754" i="9"/>
  <c r="M754" i="9"/>
  <c r="N754" i="9"/>
  <c r="O754" i="9"/>
  <c r="B755" i="9"/>
  <c r="C755" i="9"/>
  <c r="D755" i="9"/>
  <c r="E755" i="9"/>
  <c r="F755" i="9"/>
  <c r="G755" i="9"/>
  <c r="I755" i="9"/>
  <c r="J755" i="9"/>
  <c r="L755" i="9"/>
  <c r="M755" i="9"/>
  <c r="N755" i="9"/>
  <c r="O755" i="9"/>
  <c r="B756" i="9"/>
  <c r="C756" i="9"/>
  <c r="D756" i="9"/>
  <c r="E756" i="9"/>
  <c r="F756" i="9"/>
  <c r="G756" i="9"/>
  <c r="I756" i="9"/>
  <c r="J756" i="9"/>
  <c r="L756" i="9"/>
  <c r="M756" i="9"/>
  <c r="N756" i="9"/>
  <c r="O756" i="9"/>
  <c r="B757" i="9"/>
  <c r="C757" i="9"/>
  <c r="D757" i="9"/>
  <c r="E757" i="9"/>
  <c r="F757" i="9"/>
  <c r="G757" i="9"/>
  <c r="I757" i="9"/>
  <c r="J757" i="9"/>
  <c r="L757" i="9"/>
  <c r="M757" i="9"/>
  <c r="N757" i="9"/>
  <c r="O757" i="9"/>
  <c r="B758" i="9"/>
  <c r="C758" i="9"/>
  <c r="D758" i="9"/>
  <c r="E758" i="9"/>
  <c r="F758" i="9"/>
  <c r="G758" i="9"/>
  <c r="I758" i="9"/>
  <c r="J758" i="9"/>
  <c r="L758" i="9"/>
  <c r="M758" i="9"/>
  <c r="N758" i="9"/>
  <c r="O758" i="9"/>
  <c r="B759" i="9"/>
  <c r="C759" i="9"/>
  <c r="D759" i="9"/>
  <c r="E759" i="9"/>
  <c r="F759" i="9"/>
  <c r="G759" i="9"/>
  <c r="I759" i="9"/>
  <c r="J759" i="9"/>
  <c r="L759" i="9"/>
  <c r="M759" i="9"/>
  <c r="N759" i="9"/>
  <c r="O759" i="9"/>
  <c r="B760" i="9"/>
  <c r="C760" i="9"/>
  <c r="D760" i="9"/>
  <c r="E760" i="9"/>
  <c r="F760" i="9"/>
  <c r="G760" i="9"/>
  <c r="I760" i="9"/>
  <c r="J760" i="9"/>
  <c r="L760" i="9"/>
  <c r="M760" i="9"/>
  <c r="N760" i="9"/>
  <c r="O760" i="9"/>
  <c r="B761" i="9"/>
  <c r="C761" i="9"/>
  <c r="D761" i="9"/>
  <c r="E761" i="9"/>
  <c r="F761" i="9"/>
  <c r="G761" i="9"/>
  <c r="I761" i="9"/>
  <c r="J761" i="9"/>
  <c r="L761" i="9"/>
  <c r="M761" i="9"/>
  <c r="N761" i="9"/>
  <c r="O761" i="9"/>
  <c r="B762" i="9"/>
  <c r="C762" i="9"/>
  <c r="D762" i="9"/>
  <c r="E762" i="9"/>
  <c r="F762" i="9"/>
  <c r="G762" i="9"/>
  <c r="I762" i="9"/>
  <c r="J762" i="9"/>
  <c r="L762" i="9"/>
  <c r="M762" i="9"/>
  <c r="N762" i="9"/>
  <c r="O762" i="9"/>
  <c r="B763" i="9"/>
  <c r="C763" i="9"/>
  <c r="D763" i="9"/>
  <c r="E763" i="9"/>
  <c r="F763" i="9"/>
  <c r="G763" i="9"/>
  <c r="I763" i="9"/>
  <c r="J763" i="9"/>
  <c r="L763" i="9"/>
  <c r="M763" i="9"/>
  <c r="N763" i="9"/>
  <c r="O763" i="9"/>
  <c r="B764" i="9"/>
  <c r="C764" i="9"/>
  <c r="D764" i="9"/>
  <c r="E764" i="9"/>
  <c r="F764" i="9"/>
  <c r="G764" i="9"/>
  <c r="I764" i="9"/>
  <c r="J764" i="9"/>
  <c r="L764" i="9"/>
  <c r="M764" i="9"/>
  <c r="N764" i="9"/>
  <c r="O764" i="9"/>
  <c r="B765" i="9"/>
  <c r="C765" i="9"/>
  <c r="D765" i="9"/>
  <c r="E765" i="9"/>
  <c r="F765" i="9"/>
  <c r="G765" i="9"/>
  <c r="I765" i="9"/>
  <c r="J765" i="9"/>
  <c r="L765" i="9"/>
  <c r="M765" i="9"/>
  <c r="N765" i="9"/>
  <c r="O765" i="9"/>
  <c r="B766" i="9"/>
  <c r="C766" i="9"/>
  <c r="D766" i="9"/>
  <c r="E766" i="9"/>
  <c r="F766" i="9"/>
  <c r="G766" i="9"/>
  <c r="I766" i="9"/>
  <c r="J766" i="9"/>
  <c r="L766" i="9"/>
  <c r="M766" i="9"/>
  <c r="N766" i="9"/>
  <c r="O766" i="9"/>
  <c r="B767" i="9"/>
  <c r="C767" i="9"/>
  <c r="D767" i="9"/>
  <c r="E767" i="9"/>
  <c r="F767" i="9"/>
  <c r="G767" i="9"/>
  <c r="I767" i="9"/>
  <c r="J767" i="9"/>
  <c r="L767" i="9"/>
  <c r="M767" i="9"/>
  <c r="N767" i="9"/>
  <c r="O767" i="9"/>
  <c r="B768" i="9"/>
  <c r="C768" i="9"/>
  <c r="D768" i="9"/>
  <c r="E768" i="9"/>
  <c r="F768" i="9"/>
  <c r="G768" i="9"/>
  <c r="I768" i="9"/>
  <c r="J768" i="9"/>
  <c r="L768" i="9"/>
  <c r="M768" i="9"/>
  <c r="N768" i="9"/>
  <c r="O768" i="9"/>
  <c r="B769" i="9"/>
  <c r="C769" i="9"/>
  <c r="D769" i="9"/>
  <c r="E769" i="9"/>
  <c r="F769" i="9"/>
  <c r="G769" i="9"/>
  <c r="I769" i="9"/>
  <c r="J769" i="9"/>
  <c r="L769" i="9"/>
  <c r="M769" i="9"/>
  <c r="N769" i="9"/>
  <c r="O769" i="9"/>
  <c r="B770" i="9"/>
  <c r="C770" i="9"/>
  <c r="D770" i="9"/>
  <c r="E770" i="9"/>
  <c r="F770" i="9"/>
  <c r="G770" i="9"/>
  <c r="I770" i="9"/>
  <c r="J770" i="9"/>
  <c r="L770" i="9"/>
  <c r="M770" i="9"/>
  <c r="N770" i="9"/>
  <c r="O770" i="9"/>
  <c r="B771" i="9"/>
  <c r="C771" i="9"/>
  <c r="D771" i="9"/>
  <c r="E771" i="9"/>
  <c r="F771" i="9"/>
  <c r="G771" i="9"/>
  <c r="I771" i="9"/>
  <c r="J771" i="9"/>
  <c r="L771" i="9"/>
  <c r="M771" i="9"/>
  <c r="N771" i="9"/>
  <c r="O771" i="9"/>
  <c r="B772" i="9"/>
  <c r="C772" i="9"/>
  <c r="D772" i="9"/>
  <c r="E772" i="9"/>
  <c r="F772" i="9"/>
  <c r="G772" i="9"/>
  <c r="I772" i="9"/>
  <c r="J772" i="9"/>
  <c r="L772" i="9"/>
  <c r="M772" i="9"/>
  <c r="N772" i="9"/>
  <c r="O772" i="9"/>
  <c r="B773" i="9"/>
  <c r="C773" i="9"/>
  <c r="D773" i="9"/>
  <c r="E773" i="9"/>
  <c r="F773" i="9"/>
  <c r="G773" i="9"/>
  <c r="I773" i="9"/>
  <c r="J773" i="9"/>
  <c r="L773" i="9"/>
  <c r="M773" i="9"/>
  <c r="N773" i="9"/>
  <c r="O773" i="9"/>
  <c r="B774" i="9"/>
  <c r="C774" i="9"/>
  <c r="D774" i="9"/>
  <c r="E774" i="9"/>
  <c r="F774" i="9"/>
  <c r="G774" i="9"/>
  <c r="I774" i="9"/>
  <c r="J774" i="9"/>
  <c r="L774" i="9"/>
  <c r="M774" i="9"/>
  <c r="N774" i="9"/>
  <c r="O774" i="9"/>
  <c r="B775" i="9"/>
  <c r="C775" i="9"/>
  <c r="D775" i="9"/>
  <c r="E775" i="9"/>
  <c r="F775" i="9"/>
  <c r="G775" i="9"/>
  <c r="I775" i="9"/>
  <c r="J775" i="9"/>
  <c r="L775" i="9"/>
  <c r="M775" i="9"/>
  <c r="N775" i="9"/>
  <c r="O775" i="9"/>
  <c r="B776" i="9"/>
  <c r="C776" i="9"/>
  <c r="D776" i="9"/>
  <c r="E776" i="9"/>
  <c r="F776" i="9"/>
  <c r="G776" i="9"/>
  <c r="I776" i="9"/>
  <c r="J776" i="9"/>
  <c r="L776" i="9"/>
  <c r="M776" i="9"/>
  <c r="N776" i="9"/>
  <c r="O776" i="9"/>
  <c r="B777" i="9"/>
  <c r="C777" i="9"/>
  <c r="D777" i="9"/>
  <c r="E777" i="9"/>
  <c r="F777" i="9"/>
  <c r="G777" i="9"/>
  <c r="I777" i="9"/>
  <c r="J777" i="9"/>
  <c r="L777" i="9"/>
  <c r="M777" i="9"/>
  <c r="N777" i="9"/>
  <c r="O777" i="9"/>
  <c r="B778" i="9"/>
  <c r="C778" i="9"/>
  <c r="D778" i="9"/>
  <c r="E778" i="9"/>
  <c r="F778" i="9"/>
  <c r="G778" i="9"/>
  <c r="I778" i="9"/>
  <c r="J778" i="9"/>
  <c r="L778" i="9"/>
  <c r="M778" i="9"/>
  <c r="N778" i="9"/>
  <c r="O778" i="9"/>
  <c r="B779" i="9"/>
  <c r="C779" i="9"/>
  <c r="D779" i="9"/>
  <c r="E779" i="9"/>
  <c r="F779" i="9"/>
  <c r="G779" i="9"/>
  <c r="I779" i="9"/>
  <c r="J779" i="9"/>
  <c r="L779" i="9"/>
  <c r="M779" i="9"/>
  <c r="N779" i="9"/>
  <c r="O779" i="9"/>
  <c r="B780" i="9"/>
  <c r="C780" i="9"/>
  <c r="D780" i="9"/>
  <c r="E780" i="9"/>
  <c r="F780" i="9"/>
  <c r="G780" i="9"/>
  <c r="I780" i="9"/>
  <c r="J780" i="9"/>
  <c r="L780" i="9"/>
  <c r="M780" i="9"/>
  <c r="N780" i="9"/>
  <c r="O780" i="9"/>
  <c r="B781" i="9"/>
  <c r="C781" i="9"/>
  <c r="D781" i="9"/>
  <c r="E781" i="9"/>
  <c r="F781" i="9"/>
  <c r="G781" i="9"/>
  <c r="I781" i="9"/>
  <c r="J781" i="9"/>
  <c r="L781" i="9"/>
  <c r="M781" i="9"/>
  <c r="N781" i="9"/>
  <c r="O781" i="9"/>
  <c r="B782" i="9"/>
  <c r="C782" i="9"/>
  <c r="D782" i="9"/>
  <c r="E782" i="9"/>
  <c r="F782" i="9"/>
  <c r="G782" i="9"/>
  <c r="I782" i="9"/>
  <c r="J782" i="9"/>
  <c r="L782" i="9"/>
  <c r="M782" i="9"/>
  <c r="N782" i="9"/>
  <c r="O782" i="9"/>
  <c r="B783" i="9"/>
  <c r="C783" i="9"/>
  <c r="D783" i="9"/>
  <c r="E783" i="9"/>
  <c r="F783" i="9"/>
  <c r="G783" i="9"/>
  <c r="I783" i="9"/>
  <c r="J783" i="9"/>
  <c r="L783" i="9"/>
  <c r="M783" i="9"/>
  <c r="N783" i="9"/>
  <c r="O783" i="9"/>
  <c r="B784" i="9"/>
  <c r="C784" i="9"/>
  <c r="D784" i="9"/>
  <c r="E784" i="9"/>
  <c r="F784" i="9"/>
  <c r="G784" i="9"/>
  <c r="I784" i="9"/>
  <c r="J784" i="9"/>
  <c r="L784" i="9"/>
  <c r="M784" i="9"/>
  <c r="N784" i="9"/>
  <c r="O784" i="9"/>
  <c r="B785" i="9"/>
  <c r="C785" i="9"/>
  <c r="D785" i="9"/>
  <c r="E785" i="9"/>
  <c r="F785" i="9"/>
  <c r="G785" i="9"/>
  <c r="I785" i="9"/>
  <c r="J785" i="9"/>
  <c r="L785" i="9"/>
  <c r="M785" i="9"/>
  <c r="N785" i="9"/>
  <c r="O785" i="9"/>
  <c r="B786" i="9"/>
  <c r="C786" i="9"/>
  <c r="D786" i="9"/>
  <c r="E786" i="9"/>
  <c r="F786" i="9"/>
  <c r="G786" i="9"/>
  <c r="I786" i="9"/>
  <c r="J786" i="9"/>
  <c r="L786" i="9"/>
  <c r="M786" i="9"/>
  <c r="N786" i="9"/>
  <c r="O786" i="9"/>
  <c r="B787" i="9"/>
  <c r="C787" i="9"/>
  <c r="D787" i="9"/>
  <c r="E787" i="9"/>
  <c r="F787" i="9"/>
  <c r="G787" i="9"/>
  <c r="I787" i="9"/>
  <c r="J787" i="9"/>
  <c r="L787" i="9"/>
  <c r="M787" i="9"/>
  <c r="N787" i="9"/>
  <c r="O787" i="9"/>
  <c r="B788" i="9"/>
  <c r="C788" i="9"/>
  <c r="D788" i="9"/>
  <c r="E788" i="9"/>
  <c r="F788" i="9"/>
  <c r="G788" i="9"/>
  <c r="I788" i="9"/>
  <c r="J788" i="9"/>
  <c r="L788" i="9"/>
  <c r="M788" i="9"/>
  <c r="N788" i="9"/>
  <c r="O788" i="9"/>
  <c r="B789" i="9"/>
  <c r="C789" i="9"/>
  <c r="D789" i="9"/>
  <c r="E789" i="9"/>
  <c r="F789" i="9"/>
  <c r="G789" i="9"/>
  <c r="I789" i="9"/>
  <c r="J789" i="9"/>
  <c r="L789" i="9"/>
  <c r="M789" i="9"/>
  <c r="N789" i="9"/>
  <c r="O789" i="9"/>
  <c r="B790" i="9"/>
  <c r="C790" i="9"/>
  <c r="D790" i="9"/>
  <c r="E790" i="9"/>
  <c r="F790" i="9"/>
  <c r="G790" i="9"/>
  <c r="I790" i="9"/>
  <c r="J790" i="9"/>
  <c r="L790" i="9"/>
  <c r="M790" i="9"/>
  <c r="N790" i="9"/>
  <c r="O790" i="9"/>
  <c r="B791" i="9"/>
  <c r="C791" i="9"/>
  <c r="D791" i="9"/>
  <c r="E791" i="9"/>
  <c r="F791" i="9"/>
  <c r="G791" i="9"/>
  <c r="I791" i="9"/>
  <c r="J791" i="9"/>
  <c r="L791" i="9"/>
  <c r="M791" i="9"/>
  <c r="N791" i="9"/>
  <c r="O791" i="9"/>
  <c r="B792" i="9"/>
  <c r="C792" i="9"/>
  <c r="D792" i="9"/>
  <c r="E792" i="9"/>
  <c r="F792" i="9"/>
  <c r="G792" i="9"/>
  <c r="I792" i="9"/>
  <c r="J792" i="9"/>
  <c r="L792" i="9"/>
  <c r="M792" i="9"/>
  <c r="N792" i="9"/>
  <c r="O792" i="9"/>
  <c r="B793" i="9"/>
  <c r="C793" i="9"/>
  <c r="D793" i="9"/>
  <c r="E793" i="9"/>
  <c r="F793" i="9"/>
  <c r="G793" i="9"/>
  <c r="I793" i="9"/>
  <c r="J793" i="9"/>
  <c r="L793" i="9"/>
  <c r="M793" i="9"/>
  <c r="N793" i="9"/>
  <c r="O793" i="9"/>
  <c r="B794" i="9"/>
  <c r="C794" i="9"/>
  <c r="D794" i="9"/>
  <c r="E794" i="9"/>
  <c r="F794" i="9"/>
  <c r="G794" i="9"/>
  <c r="I794" i="9"/>
  <c r="J794" i="9"/>
  <c r="L794" i="9"/>
  <c r="M794" i="9"/>
  <c r="N794" i="9"/>
  <c r="O794" i="9"/>
  <c r="B795" i="9"/>
  <c r="C795" i="9"/>
  <c r="D795" i="9"/>
  <c r="E795" i="9"/>
  <c r="F795" i="9"/>
  <c r="G795" i="9"/>
  <c r="I795" i="9"/>
  <c r="J795" i="9"/>
  <c r="L795" i="9"/>
  <c r="M795" i="9"/>
  <c r="N795" i="9"/>
  <c r="O795" i="9"/>
  <c r="B796" i="9"/>
  <c r="C796" i="9"/>
  <c r="D796" i="9"/>
  <c r="E796" i="9"/>
  <c r="F796" i="9"/>
  <c r="G796" i="9"/>
  <c r="I796" i="9"/>
  <c r="J796" i="9"/>
  <c r="L796" i="9"/>
  <c r="M796" i="9"/>
  <c r="N796" i="9"/>
  <c r="O796" i="9"/>
  <c r="B797" i="9"/>
  <c r="C797" i="9"/>
  <c r="D797" i="9"/>
  <c r="E797" i="9"/>
  <c r="F797" i="9"/>
  <c r="G797" i="9"/>
  <c r="I797" i="9"/>
  <c r="J797" i="9"/>
  <c r="L797" i="9"/>
  <c r="M797" i="9"/>
  <c r="N797" i="9"/>
  <c r="O797" i="9"/>
  <c r="B798" i="9"/>
  <c r="C798" i="9"/>
  <c r="D798" i="9"/>
  <c r="E798" i="9"/>
  <c r="F798" i="9"/>
  <c r="G798" i="9"/>
  <c r="I798" i="9"/>
  <c r="J798" i="9"/>
  <c r="L798" i="9"/>
  <c r="M798" i="9"/>
  <c r="N798" i="9"/>
  <c r="O798" i="9"/>
  <c r="B799" i="9"/>
  <c r="C799" i="9"/>
  <c r="D799" i="9"/>
  <c r="E799" i="9"/>
  <c r="F799" i="9"/>
  <c r="G799" i="9"/>
  <c r="I799" i="9"/>
  <c r="J799" i="9"/>
  <c r="L799" i="9"/>
  <c r="M799" i="9"/>
  <c r="N799" i="9"/>
  <c r="O799" i="9"/>
  <c r="B800" i="9"/>
  <c r="C800" i="9"/>
  <c r="D800" i="9"/>
  <c r="E800" i="9"/>
  <c r="F800" i="9"/>
  <c r="G800" i="9"/>
  <c r="I800" i="9"/>
  <c r="J800" i="9"/>
  <c r="L800" i="9"/>
  <c r="M800" i="9"/>
  <c r="N800" i="9"/>
  <c r="O800" i="9"/>
  <c r="B801" i="9"/>
  <c r="C801" i="9"/>
  <c r="D801" i="9"/>
  <c r="E801" i="9"/>
  <c r="F801" i="9"/>
  <c r="G801" i="9"/>
  <c r="I801" i="9"/>
  <c r="J801" i="9"/>
  <c r="L801" i="9"/>
  <c r="M801" i="9"/>
  <c r="N801" i="9"/>
  <c r="O801" i="9"/>
  <c r="B802" i="9"/>
  <c r="C802" i="9"/>
  <c r="D802" i="9"/>
  <c r="E802" i="9"/>
  <c r="F802" i="9"/>
  <c r="G802" i="9"/>
  <c r="I802" i="9"/>
  <c r="J802" i="9"/>
  <c r="L802" i="9"/>
  <c r="M802" i="9"/>
  <c r="N802" i="9"/>
  <c r="O802" i="9"/>
  <c r="B803" i="9"/>
  <c r="C803" i="9"/>
  <c r="D803" i="9"/>
  <c r="E803" i="9"/>
  <c r="F803" i="9"/>
  <c r="G803" i="9"/>
  <c r="I803" i="9"/>
  <c r="J803" i="9"/>
  <c r="L803" i="9"/>
  <c r="M803" i="9"/>
  <c r="N803" i="9"/>
  <c r="O803" i="9"/>
  <c r="B804" i="9"/>
  <c r="C804" i="9"/>
  <c r="D804" i="9"/>
  <c r="E804" i="9"/>
  <c r="F804" i="9"/>
  <c r="G804" i="9"/>
  <c r="I804" i="9"/>
  <c r="J804" i="9"/>
  <c r="L804" i="9"/>
  <c r="M804" i="9"/>
  <c r="N804" i="9"/>
  <c r="O804" i="9"/>
  <c r="B805" i="9"/>
  <c r="C805" i="9"/>
  <c r="D805" i="9"/>
  <c r="E805" i="9"/>
  <c r="F805" i="9"/>
  <c r="G805" i="9"/>
  <c r="I805" i="9"/>
  <c r="J805" i="9"/>
  <c r="L805" i="9"/>
  <c r="M805" i="9"/>
  <c r="N805" i="9"/>
  <c r="O805" i="9"/>
  <c r="B806" i="9"/>
  <c r="C806" i="9"/>
  <c r="D806" i="9"/>
  <c r="E806" i="9"/>
  <c r="F806" i="9"/>
  <c r="G806" i="9"/>
  <c r="I806" i="9"/>
  <c r="J806" i="9"/>
  <c r="L806" i="9"/>
  <c r="M806" i="9"/>
  <c r="N806" i="9"/>
  <c r="O806" i="9"/>
  <c r="B807" i="9"/>
  <c r="C807" i="9"/>
  <c r="D807" i="9"/>
  <c r="E807" i="9"/>
  <c r="F807" i="9"/>
  <c r="G807" i="9"/>
  <c r="I807" i="9"/>
  <c r="J807" i="9"/>
  <c r="L807" i="9"/>
  <c r="M807" i="9"/>
  <c r="N807" i="9"/>
  <c r="O807" i="9"/>
  <c r="B808" i="9"/>
  <c r="C808" i="9"/>
  <c r="D808" i="9"/>
  <c r="E808" i="9"/>
  <c r="F808" i="9"/>
  <c r="G808" i="9"/>
  <c r="I808" i="9"/>
  <c r="J808" i="9"/>
  <c r="L808" i="9"/>
  <c r="M808" i="9"/>
  <c r="N808" i="9"/>
  <c r="O808" i="9"/>
  <c r="B809" i="9"/>
  <c r="C809" i="9"/>
  <c r="D809" i="9"/>
  <c r="E809" i="9"/>
  <c r="F809" i="9"/>
  <c r="G809" i="9"/>
  <c r="I809" i="9"/>
  <c r="J809" i="9"/>
  <c r="L809" i="9"/>
  <c r="M809" i="9"/>
  <c r="N809" i="9"/>
  <c r="O809" i="9"/>
  <c r="B810" i="9"/>
  <c r="C810" i="9"/>
  <c r="D810" i="9"/>
  <c r="E810" i="9"/>
  <c r="F810" i="9"/>
  <c r="G810" i="9"/>
  <c r="I810" i="9"/>
  <c r="J810" i="9"/>
  <c r="L810" i="9"/>
  <c r="M810" i="9"/>
  <c r="N810" i="9"/>
  <c r="O810" i="9"/>
  <c r="B811" i="9"/>
  <c r="C811" i="9"/>
  <c r="D811" i="9"/>
  <c r="E811" i="9"/>
  <c r="F811" i="9"/>
  <c r="G811" i="9"/>
  <c r="I811" i="9"/>
  <c r="J811" i="9"/>
  <c r="L811" i="9"/>
  <c r="M811" i="9"/>
  <c r="N811" i="9"/>
  <c r="O811" i="9"/>
  <c r="B812" i="9"/>
  <c r="C812" i="9"/>
  <c r="D812" i="9"/>
  <c r="E812" i="9"/>
  <c r="F812" i="9"/>
  <c r="G812" i="9"/>
  <c r="I812" i="9"/>
  <c r="J812" i="9"/>
  <c r="L812" i="9"/>
  <c r="M812" i="9"/>
  <c r="N812" i="9"/>
  <c r="O812" i="9"/>
  <c r="B813" i="9"/>
  <c r="C813" i="9"/>
  <c r="D813" i="9"/>
  <c r="E813" i="9"/>
  <c r="F813" i="9"/>
  <c r="G813" i="9"/>
  <c r="I813" i="9"/>
  <c r="J813" i="9"/>
  <c r="L813" i="9"/>
  <c r="M813" i="9"/>
  <c r="N813" i="9"/>
  <c r="O813" i="9"/>
  <c r="B814" i="9"/>
  <c r="C814" i="9"/>
  <c r="D814" i="9"/>
  <c r="E814" i="9"/>
  <c r="F814" i="9"/>
  <c r="G814" i="9"/>
  <c r="I814" i="9"/>
  <c r="J814" i="9"/>
  <c r="L814" i="9"/>
  <c r="M814" i="9"/>
  <c r="N814" i="9"/>
  <c r="O814" i="9"/>
  <c r="B815" i="9"/>
  <c r="C815" i="9"/>
  <c r="D815" i="9"/>
  <c r="E815" i="9"/>
  <c r="F815" i="9"/>
  <c r="G815" i="9"/>
  <c r="I815" i="9"/>
  <c r="J815" i="9"/>
  <c r="L815" i="9"/>
  <c r="M815" i="9"/>
  <c r="N815" i="9"/>
  <c r="O815" i="9"/>
  <c r="B816" i="9"/>
  <c r="C816" i="9"/>
  <c r="D816" i="9"/>
  <c r="E816" i="9"/>
  <c r="F816" i="9"/>
  <c r="G816" i="9"/>
  <c r="I816" i="9"/>
  <c r="J816" i="9"/>
  <c r="L816" i="9"/>
  <c r="M816" i="9"/>
  <c r="N816" i="9"/>
  <c r="O816" i="9"/>
  <c r="B817" i="9"/>
  <c r="C817" i="9"/>
  <c r="D817" i="9"/>
  <c r="E817" i="9"/>
  <c r="F817" i="9"/>
  <c r="G817" i="9"/>
  <c r="I817" i="9"/>
  <c r="J817" i="9"/>
  <c r="L817" i="9"/>
  <c r="M817" i="9"/>
  <c r="N817" i="9"/>
  <c r="O817" i="9"/>
  <c r="B818" i="9"/>
  <c r="C818" i="9"/>
  <c r="D818" i="9"/>
  <c r="E818" i="9"/>
  <c r="F818" i="9"/>
  <c r="G818" i="9"/>
  <c r="I818" i="9"/>
  <c r="J818" i="9"/>
  <c r="L818" i="9"/>
  <c r="M818" i="9"/>
  <c r="N818" i="9"/>
  <c r="O818" i="9"/>
  <c r="B819" i="9"/>
  <c r="C819" i="9"/>
  <c r="D819" i="9"/>
  <c r="E819" i="9"/>
  <c r="F819" i="9"/>
  <c r="G819" i="9"/>
  <c r="I819" i="9"/>
  <c r="J819" i="9"/>
  <c r="L819" i="9"/>
  <c r="M819" i="9"/>
  <c r="N819" i="9"/>
  <c r="O819" i="9"/>
  <c r="B820" i="9"/>
  <c r="C820" i="9"/>
  <c r="D820" i="9"/>
  <c r="E820" i="9"/>
  <c r="F820" i="9"/>
  <c r="G820" i="9"/>
  <c r="I820" i="9"/>
  <c r="J820" i="9"/>
  <c r="L820" i="9"/>
  <c r="M820" i="9"/>
  <c r="N820" i="9"/>
  <c r="O820" i="9"/>
  <c r="B821" i="9"/>
  <c r="C821" i="9"/>
  <c r="D821" i="9"/>
  <c r="E821" i="9"/>
  <c r="F821" i="9"/>
  <c r="G821" i="9"/>
  <c r="I821" i="9"/>
  <c r="J821" i="9"/>
  <c r="L821" i="9"/>
  <c r="M821" i="9"/>
  <c r="N821" i="9"/>
  <c r="O821" i="9"/>
  <c r="B822" i="9"/>
  <c r="C822" i="9"/>
  <c r="D822" i="9"/>
  <c r="E822" i="9"/>
  <c r="F822" i="9"/>
  <c r="G822" i="9"/>
  <c r="I822" i="9"/>
  <c r="J822" i="9"/>
  <c r="L822" i="9"/>
  <c r="M822" i="9"/>
  <c r="N822" i="9"/>
  <c r="O822" i="9"/>
  <c r="B823" i="9"/>
  <c r="C823" i="9"/>
  <c r="D823" i="9"/>
  <c r="E823" i="9"/>
  <c r="F823" i="9"/>
  <c r="G823" i="9"/>
  <c r="I823" i="9"/>
  <c r="J823" i="9"/>
  <c r="L823" i="9"/>
  <c r="M823" i="9"/>
  <c r="N823" i="9"/>
  <c r="O823" i="9"/>
  <c r="B824" i="9"/>
  <c r="C824" i="9"/>
  <c r="D824" i="9"/>
  <c r="E824" i="9"/>
  <c r="F824" i="9"/>
  <c r="G824" i="9"/>
  <c r="I824" i="9"/>
  <c r="J824" i="9"/>
  <c r="L824" i="9"/>
  <c r="M824" i="9"/>
  <c r="N824" i="9"/>
  <c r="O824" i="9"/>
  <c r="B825" i="9"/>
  <c r="C825" i="9"/>
  <c r="D825" i="9"/>
  <c r="E825" i="9"/>
  <c r="F825" i="9"/>
  <c r="G825" i="9"/>
  <c r="I825" i="9"/>
  <c r="J825" i="9"/>
  <c r="L825" i="9"/>
  <c r="M825" i="9"/>
  <c r="N825" i="9"/>
  <c r="O825" i="9"/>
  <c r="B826" i="9"/>
  <c r="C826" i="9"/>
  <c r="D826" i="9"/>
  <c r="E826" i="9"/>
  <c r="F826" i="9"/>
  <c r="G826" i="9"/>
  <c r="I826" i="9"/>
  <c r="J826" i="9"/>
  <c r="L826" i="9"/>
  <c r="M826" i="9"/>
  <c r="N826" i="9"/>
  <c r="O826" i="9"/>
  <c r="B827" i="9"/>
  <c r="C827" i="9"/>
  <c r="D827" i="9"/>
  <c r="E827" i="9"/>
  <c r="F827" i="9"/>
  <c r="G827" i="9"/>
  <c r="I827" i="9"/>
  <c r="J827" i="9"/>
  <c r="L827" i="9"/>
  <c r="M827" i="9"/>
  <c r="N827" i="9"/>
  <c r="O827" i="9"/>
  <c r="B828" i="9"/>
  <c r="C828" i="9"/>
  <c r="D828" i="9"/>
  <c r="E828" i="9"/>
  <c r="F828" i="9"/>
  <c r="G828" i="9"/>
  <c r="I828" i="9"/>
  <c r="J828" i="9"/>
  <c r="L828" i="9"/>
  <c r="M828" i="9"/>
  <c r="N828" i="9"/>
  <c r="O828" i="9"/>
  <c r="B829" i="9"/>
  <c r="C829" i="9"/>
  <c r="D829" i="9"/>
  <c r="E829" i="9"/>
  <c r="F829" i="9"/>
  <c r="G829" i="9"/>
  <c r="I829" i="9"/>
  <c r="J829" i="9"/>
  <c r="L829" i="9"/>
  <c r="M829" i="9"/>
  <c r="N829" i="9"/>
  <c r="O829" i="9"/>
  <c r="B830" i="9"/>
  <c r="C830" i="9"/>
  <c r="D830" i="9"/>
  <c r="E830" i="9"/>
  <c r="F830" i="9"/>
  <c r="G830" i="9"/>
  <c r="I830" i="9"/>
  <c r="J830" i="9"/>
  <c r="L830" i="9"/>
  <c r="M830" i="9"/>
  <c r="N830" i="9"/>
  <c r="O830" i="9"/>
  <c r="B831" i="9"/>
  <c r="C831" i="9"/>
  <c r="D831" i="9"/>
  <c r="E831" i="9"/>
  <c r="F831" i="9"/>
  <c r="G831" i="9"/>
  <c r="I831" i="9"/>
  <c r="J831" i="9"/>
  <c r="L831" i="9"/>
  <c r="M831" i="9"/>
  <c r="N831" i="9"/>
  <c r="O831" i="9"/>
  <c r="B832" i="9"/>
  <c r="C832" i="9"/>
  <c r="D832" i="9"/>
  <c r="E832" i="9"/>
  <c r="F832" i="9"/>
  <c r="G832" i="9"/>
  <c r="I832" i="9"/>
  <c r="J832" i="9"/>
  <c r="L832" i="9"/>
  <c r="M832" i="9"/>
  <c r="N832" i="9"/>
  <c r="O832" i="9"/>
  <c r="B833" i="9"/>
  <c r="C833" i="9"/>
  <c r="D833" i="9"/>
  <c r="E833" i="9"/>
  <c r="F833" i="9"/>
  <c r="G833" i="9"/>
  <c r="I833" i="9"/>
  <c r="J833" i="9"/>
  <c r="L833" i="9"/>
  <c r="M833" i="9"/>
  <c r="N833" i="9"/>
  <c r="O833" i="9"/>
  <c r="B834" i="9"/>
  <c r="C834" i="9"/>
  <c r="D834" i="9"/>
  <c r="E834" i="9"/>
  <c r="F834" i="9"/>
  <c r="G834" i="9"/>
  <c r="I834" i="9"/>
  <c r="J834" i="9"/>
  <c r="L834" i="9"/>
  <c r="M834" i="9"/>
  <c r="N834" i="9"/>
  <c r="O834" i="9"/>
  <c r="B835" i="9"/>
  <c r="C835" i="9"/>
  <c r="D835" i="9"/>
  <c r="E835" i="9"/>
  <c r="F835" i="9"/>
  <c r="G835" i="9"/>
  <c r="I835" i="9"/>
  <c r="J835" i="9"/>
  <c r="L835" i="9"/>
  <c r="M835" i="9"/>
  <c r="N835" i="9"/>
  <c r="O835" i="9"/>
  <c r="B836" i="9"/>
  <c r="C836" i="9"/>
  <c r="D836" i="9"/>
  <c r="E836" i="9"/>
  <c r="F836" i="9"/>
  <c r="G836" i="9"/>
  <c r="I836" i="9"/>
  <c r="J836" i="9"/>
  <c r="L836" i="9"/>
  <c r="M836" i="9"/>
  <c r="N836" i="9"/>
  <c r="O836" i="9"/>
  <c r="B837" i="9"/>
  <c r="C837" i="9"/>
  <c r="D837" i="9"/>
  <c r="E837" i="9"/>
  <c r="F837" i="9"/>
  <c r="G837" i="9"/>
  <c r="I837" i="9"/>
  <c r="J837" i="9"/>
  <c r="L837" i="9"/>
  <c r="M837" i="9"/>
  <c r="N837" i="9"/>
  <c r="O837" i="9"/>
  <c r="B838" i="9"/>
  <c r="C838" i="9"/>
  <c r="D838" i="9"/>
  <c r="E838" i="9"/>
  <c r="F838" i="9"/>
  <c r="G838" i="9"/>
  <c r="I838" i="9"/>
  <c r="J838" i="9"/>
  <c r="L838" i="9"/>
  <c r="M838" i="9"/>
  <c r="N838" i="9"/>
  <c r="O838" i="9"/>
  <c r="B839" i="9"/>
  <c r="C839" i="9"/>
  <c r="D839" i="9"/>
  <c r="E839" i="9"/>
  <c r="F839" i="9"/>
  <c r="G839" i="9"/>
  <c r="I839" i="9"/>
  <c r="J839" i="9"/>
  <c r="L839" i="9"/>
  <c r="M839" i="9"/>
  <c r="N839" i="9"/>
  <c r="O839" i="9"/>
  <c r="B840" i="9"/>
  <c r="C840" i="9"/>
  <c r="D840" i="9"/>
  <c r="E840" i="9"/>
  <c r="F840" i="9"/>
  <c r="G840" i="9"/>
  <c r="I840" i="9"/>
  <c r="J840" i="9"/>
  <c r="L840" i="9"/>
  <c r="M840" i="9"/>
  <c r="N840" i="9"/>
  <c r="O840" i="9"/>
  <c r="B841" i="9"/>
  <c r="C841" i="9"/>
  <c r="D841" i="9"/>
  <c r="E841" i="9"/>
  <c r="F841" i="9"/>
  <c r="G841" i="9"/>
  <c r="I841" i="9"/>
  <c r="J841" i="9"/>
  <c r="L841" i="9"/>
  <c r="M841" i="9"/>
  <c r="N841" i="9"/>
  <c r="O841" i="9"/>
  <c r="B842" i="9"/>
  <c r="C842" i="9"/>
  <c r="D842" i="9"/>
  <c r="E842" i="9"/>
  <c r="F842" i="9"/>
  <c r="G842" i="9"/>
  <c r="I842" i="9"/>
  <c r="J842" i="9"/>
  <c r="L842" i="9"/>
  <c r="M842" i="9"/>
  <c r="N842" i="9"/>
  <c r="O842" i="9"/>
  <c r="B843" i="9"/>
  <c r="C843" i="9"/>
  <c r="D843" i="9"/>
  <c r="E843" i="9"/>
  <c r="F843" i="9"/>
  <c r="G843" i="9"/>
  <c r="I843" i="9"/>
  <c r="J843" i="9"/>
  <c r="L843" i="9"/>
  <c r="M843" i="9"/>
  <c r="N843" i="9"/>
  <c r="O843" i="9"/>
  <c r="B844" i="9"/>
  <c r="C844" i="9"/>
  <c r="D844" i="9"/>
  <c r="E844" i="9"/>
  <c r="F844" i="9"/>
  <c r="G844" i="9"/>
  <c r="I844" i="9"/>
  <c r="J844" i="9"/>
  <c r="L844" i="9"/>
  <c r="M844" i="9"/>
  <c r="N844" i="9"/>
  <c r="O844" i="9"/>
  <c r="B845" i="9"/>
  <c r="C845" i="9"/>
  <c r="D845" i="9"/>
  <c r="E845" i="9"/>
  <c r="F845" i="9"/>
  <c r="G845" i="9"/>
  <c r="I845" i="9"/>
  <c r="J845" i="9"/>
  <c r="L845" i="9"/>
  <c r="M845" i="9"/>
  <c r="N845" i="9"/>
  <c r="O845" i="9"/>
  <c r="B846" i="9"/>
  <c r="C846" i="9"/>
  <c r="D846" i="9"/>
  <c r="E846" i="9"/>
  <c r="F846" i="9"/>
  <c r="G846" i="9"/>
  <c r="I846" i="9"/>
  <c r="J846" i="9"/>
  <c r="L846" i="9"/>
  <c r="M846" i="9"/>
  <c r="N846" i="9"/>
  <c r="O846" i="9"/>
  <c r="B847" i="9"/>
  <c r="C847" i="9"/>
  <c r="D847" i="9"/>
  <c r="E847" i="9"/>
  <c r="F847" i="9"/>
  <c r="G847" i="9"/>
  <c r="I847" i="9"/>
  <c r="J847" i="9"/>
  <c r="L847" i="9"/>
  <c r="M847" i="9"/>
  <c r="N847" i="9"/>
  <c r="O847" i="9"/>
  <c r="B848" i="9"/>
  <c r="C848" i="9"/>
  <c r="D848" i="9"/>
  <c r="E848" i="9"/>
  <c r="F848" i="9"/>
  <c r="G848" i="9"/>
  <c r="I848" i="9"/>
  <c r="J848" i="9"/>
  <c r="L848" i="9"/>
  <c r="M848" i="9"/>
  <c r="N848" i="9"/>
  <c r="O848" i="9"/>
  <c r="B849" i="9"/>
  <c r="C849" i="9"/>
  <c r="D849" i="9"/>
  <c r="E849" i="9"/>
  <c r="F849" i="9"/>
  <c r="G849" i="9"/>
  <c r="I849" i="9"/>
  <c r="J849" i="9"/>
  <c r="L849" i="9"/>
  <c r="M849" i="9"/>
  <c r="N849" i="9"/>
  <c r="O849" i="9"/>
  <c r="B850" i="9"/>
  <c r="C850" i="9"/>
  <c r="D850" i="9"/>
  <c r="E850" i="9"/>
  <c r="F850" i="9"/>
  <c r="G850" i="9"/>
  <c r="I850" i="9"/>
  <c r="J850" i="9"/>
  <c r="L850" i="9"/>
  <c r="M850" i="9"/>
  <c r="N850" i="9"/>
  <c r="O850" i="9"/>
  <c r="B851" i="9"/>
  <c r="C851" i="9"/>
  <c r="D851" i="9"/>
  <c r="E851" i="9"/>
  <c r="F851" i="9"/>
  <c r="G851" i="9"/>
  <c r="I851" i="9"/>
  <c r="J851" i="9"/>
  <c r="L851" i="9"/>
  <c r="M851" i="9"/>
  <c r="N851" i="9"/>
  <c r="O851" i="9"/>
  <c r="B852" i="9"/>
  <c r="C852" i="9"/>
  <c r="D852" i="9"/>
  <c r="E852" i="9"/>
  <c r="F852" i="9"/>
  <c r="G852" i="9"/>
  <c r="I852" i="9"/>
  <c r="J852" i="9"/>
  <c r="L852" i="9"/>
  <c r="M852" i="9"/>
  <c r="N852" i="9"/>
  <c r="O852" i="9"/>
  <c r="B853" i="9"/>
  <c r="C853" i="9"/>
  <c r="D853" i="9"/>
  <c r="E853" i="9"/>
  <c r="F853" i="9"/>
  <c r="G853" i="9"/>
  <c r="I853" i="9"/>
  <c r="J853" i="9"/>
  <c r="L853" i="9"/>
  <c r="M853" i="9"/>
  <c r="N853" i="9"/>
  <c r="O853" i="9"/>
  <c r="B854" i="9"/>
  <c r="C854" i="9"/>
  <c r="D854" i="9"/>
  <c r="E854" i="9"/>
  <c r="F854" i="9"/>
  <c r="G854" i="9"/>
  <c r="I854" i="9"/>
  <c r="J854" i="9"/>
  <c r="L854" i="9"/>
  <c r="M854" i="9"/>
  <c r="N854" i="9"/>
  <c r="O854" i="9"/>
  <c r="B855" i="9"/>
  <c r="C855" i="9"/>
  <c r="D855" i="9"/>
  <c r="E855" i="9"/>
  <c r="F855" i="9"/>
  <c r="G855" i="9"/>
  <c r="I855" i="9"/>
  <c r="J855" i="9"/>
  <c r="L855" i="9"/>
  <c r="M855" i="9"/>
  <c r="N855" i="9"/>
  <c r="O855" i="9"/>
  <c r="B856" i="9"/>
  <c r="C856" i="9"/>
  <c r="D856" i="9"/>
  <c r="E856" i="9"/>
  <c r="F856" i="9"/>
  <c r="G856" i="9"/>
  <c r="I856" i="9"/>
  <c r="J856" i="9"/>
  <c r="L856" i="9"/>
  <c r="M856" i="9"/>
  <c r="N856" i="9"/>
  <c r="O856" i="9"/>
  <c r="B857" i="9"/>
  <c r="C857" i="9"/>
  <c r="D857" i="9"/>
  <c r="E857" i="9"/>
  <c r="F857" i="9"/>
  <c r="G857" i="9"/>
  <c r="I857" i="9"/>
  <c r="J857" i="9"/>
  <c r="L857" i="9"/>
  <c r="M857" i="9"/>
  <c r="N857" i="9"/>
  <c r="O857" i="9"/>
  <c r="Q761" i="9" l="1"/>
  <c r="Q737" i="9"/>
  <c r="H751" i="9"/>
  <c r="H707" i="9"/>
  <c r="K838" i="9"/>
  <c r="K816" i="9"/>
  <c r="K783" i="9"/>
  <c r="K779" i="9"/>
  <c r="K769" i="9"/>
  <c r="H822" i="9"/>
  <c r="H732" i="9"/>
  <c r="H720" i="9"/>
  <c r="H716" i="9"/>
  <c r="H704" i="9"/>
  <c r="H700" i="9"/>
  <c r="H696" i="9"/>
  <c r="H688" i="9"/>
  <c r="H686" i="9"/>
  <c r="H821" i="9"/>
  <c r="K784" i="9"/>
  <c r="K780" i="9"/>
  <c r="H829" i="9"/>
  <c r="P816" i="9"/>
  <c r="P774" i="9"/>
  <c r="P762" i="9"/>
  <c r="H817" i="9"/>
  <c r="H830" i="9"/>
  <c r="H854" i="9"/>
  <c r="H852" i="9"/>
  <c r="H850" i="9"/>
  <c r="H848" i="9"/>
  <c r="H840" i="9"/>
  <c r="H736" i="9"/>
  <c r="K845" i="9"/>
  <c r="P843" i="9"/>
  <c r="Q829" i="9"/>
  <c r="Q765" i="9"/>
  <c r="Q763" i="9"/>
  <c r="P747" i="9"/>
  <c r="K742" i="9"/>
  <c r="K741" i="9"/>
  <c r="K740" i="9"/>
  <c r="K739" i="9"/>
  <c r="K738" i="9"/>
  <c r="K737" i="9"/>
  <c r="K736" i="9"/>
  <c r="P778" i="9"/>
  <c r="P776" i="9"/>
  <c r="K834" i="9"/>
  <c r="P831" i="9"/>
  <c r="P827" i="9"/>
  <c r="Q857" i="9"/>
  <c r="H843" i="9"/>
  <c r="H832" i="9"/>
  <c r="H808" i="9"/>
  <c r="H807" i="9"/>
  <c r="H804" i="9"/>
  <c r="H802" i="9"/>
  <c r="H800" i="9"/>
  <c r="H799" i="9"/>
  <c r="H796" i="9"/>
  <c r="H794" i="9"/>
  <c r="H784" i="9"/>
  <c r="H781" i="9"/>
  <c r="H768" i="9"/>
  <c r="H767" i="9"/>
  <c r="H763" i="9"/>
  <c r="H762" i="9"/>
  <c r="P756" i="9"/>
  <c r="P754" i="9"/>
  <c r="P710" i="9"/>
  <c r="K709" i="9"/>
  <c r="K707" i="9"/>
  <c r="K692" i="9"/>
  <c r="K835" i="9"/>
  <c r="K832" i="9"/>
  <c r="K855" i="9"/>
  <c r="K853" i="9"/>
  <c r="K851" i="9"/>
  <c r="K847" i="9"/>
  <c r="K842" i="9"/>
  <c r="K841" i="9"/>
  <c r="P839" i="9"/>
  <c r="P838" i="9"/>
  <c r="Q837" i="9"/>
  <c r="Q780" i="9"/>
  <c r="Q779" i="9"/>
  <c r="H744" i="9"/>
  <c r="H742" i="9"/>
  <c r="H738" i="9"/>
  <c r="P702" i="9"/>
  <c r="P697" i="9"/>
  <c r="P695" i="9"/>
  <c r="Q690" i="9"/>
  <c r="Q689" i="9"/>
  <c r="Q688" i="9"/>
  <c r="P687" i="9"/>
  <c r="H711" i="9"/>
  <c r="H708" i="9"/>
  <c r="H694" i="9"/>
  <c r="H693" i="9"/>
  <c r="H691" i="9"/>
  <c r="P857" i="9"/>
  <c r="K857" i="9"/>
  <c r="P856" i="9"/>
  <c r="K856" i="9"/>
  <c r="P855" i="9"/>
  <c r="Q855" i="9"/>
  <c r="Q851" i="9"/>
  <c r="H846" i="9"/>
  <c r="P824" i="9"/>
  <c r="K824" i="9"/>
  <c r="H814" i="9"/>
  <c r="H813" i="9"/>
  <c r="H809" i="9"/>
  <c r="H790" i="9"/>
  <c r="H789" i="9"/>
  <c r="H776" i="9"/>
  <c r="P773" i="9"/>
  <c r="P772" i="9"/>
  <c r="P766" i="9"/>
  <c r="H728" i="9"/>
  <c r="H726" i="9"/>
  <c r="H722" i="9"/>
  <c r="H712" i="9"/>
  <c r="P701" i="9"/>
  <c r="K701" i="9"/>
  <c r="P699" i="9"/>
  <c r="Q694" i="9"/>
  <c r="K694" i="9"/>
  <c r="H690" i="9"/>
  <c r="P851" i="9"/>
  <c r="P845" i="9"/>
  <c r="Q845" i="9"/>
  <c r="Q828" i="9"/>
  <c r="Q826" i="9"/>
  <c r="P792" i="9"/>
  <c r="P784" i="9"/>
  <c r="P780" i="9"/>
  <c r="P779" i="9"/>
  <c r="Q778" i="9"/>
  <c r="Q751" i="9"/>
  <c r="Q750" i="9"/>
  <c r="Q715" i="9"/>
  <c r="Q714" i="9"/>
  <c r="Q696" i="9"/>
  <c r="P693" i="9"/>
  <c r="P692" i="9"/>
  <c r="Q825" i="9"/>
  <c r="K849" i="9"/>
  <c r="K846" i="9"/>
  <c r="K844" i="9"/>
  <c r="K843" i="9"/>
  <c r="P842" i="9"/>
  <c r="Q842" i="9"/>
  <c r="H839" i="9"/>
  <c r="P837" i="9"/>
  <c r="H835" i="9"/>
  <c r="H834" i="9"/>
  <c r="H833" i="9"/>
  <c r="P830" i="9"/>
  <c r="K830" i="9"/>
  <c r="H828" i="9"/>
  <c r="H826" i="9"/>
  <c r="Q808" i="9"/>
  <c r="Q807" i="9"/>
  <c r="Q802" i="9"/>
  <c r="Q801" i="9"/>
  <c r="Q800" i="9"/>
  <c r="Q799" i="9"/>
  <c r="Q798" i="9"/>
  <c r="Q796" i="9"/>
  <c r="Q793" i="9"/>
  <c r="Q792" i="9"/>
  <c r="Q791" i="9"/>
  <c r="Q790" i="9"/>
  <c r="P789" i="9"/>
  <c r="P788" i="9"/>
  <c r="Q786" i="9"/>
  <c r="Q785" i="9"/>
  <c r="P775" i="9"/>
  <c r="K775" i="9"/>
  <c r="Q774" i="9"/>
  <c r="Q769" i="9"/>
  <c r="H756" i="9"/>
  <c r="H748" i="9"/>
  <c r="P726" i="9"/>
  <c r="K726" i="9"/>
  <c r="P725" i="9"/>
  <c r="K725" i="9"/>
  <c r="P724" i="9"/>
  <c r="K724" i="9"/>
  <c r="P723" i="9"/>
  <c r="K723" i="9"/>
  <c r="K722" i="9"/>
  <c r="K721" i="9"/>
  <c r="K720" i="9"/>
  <c r="H701" i="9"/>
  <c r="H699" i="9"/>
  <c r="H698" i="9"/>
  <c r="K686" i="9"/>
  <c r="K850" i="9"/>
  <c r="P849" i="9"/>
  <c r="P835" i="9"/>
  <c r="Q835" i="9"/>
  <c r="Q824" i="9"/>
  <c r="Q823" i="9"/>
  <c r="P821" i="9"/>
  <c r="P820" i="9"/>
  <c r="Q818" i="9"/>
  <c r="Q817" i="9"/>
  <c r="P808" i="9"/>
  <c r="H806" i="9"/>
  <c r="H805" i="9"/>
  <c r="H801" i="9"/>
  <c r="P770" i="9"/>
  <c r="Q849" i="9"/>
  <c r="P844" i="9"/>
  <c r="P841" i="9"/>
  <c r="H856" i="9"/>
  <c r="K854" i="9"/>
  <c r="P853" i="9"/>
  <c r="Q853" i="9"/>
  <c r="P848" i="9"/>
  <c r="K848" i="9"/>
  <c r="P847" i="9"/>
  <c r="Q847" i="9"/>
  <c r="K840" i="9"/>
  <c r="P834" i="9"/>
  <c r="Q834" i="9"/>
  <c r="P800" i="9"/>
  <c r="K800" i="9"/>
  <c r="P852" i="9"/>
  <c r="K852" i="9"/>
  <c r="H844" i="9"/>
  <c r="Q843" i="9"/>
  <c r="H842" i="9"/>
  <c r="H841" i="9"/>
  <c r="K839" i="9"/>
  <c r="H838" i="9"/>
  <c r="H836" i="9"/>
  <c r="P828" i="9"/>
  <c r="H816" i="9"/>
  <c r="H815" i="9"/>
  <c r="H812" i="9"/>
  <c r="H810" i="9"/>
  <c r="P805" i="9"/>
  <c r="P804" i="9"/>
  <c r="P797" i="9"/>
  <c r="Q794" i="9"/>
  <c r="K792" i="9"/>
  <c r="P755" i="9"/>
  <c r="Q755" i="9"/>
  <c r="H777" i="9"/>
  <c r="K774" i="9"/>
  <c r="K773" i="9"/>
  <c r="P771" i="9"/>
  <c r="K771" i="9"/>
  <c r="H764" i="9"/>
  <c r="P761" i="9"/>
  <c r="K761" i="9"/>
  <c r="K759" i="9"/>
  <c r="H755" i="9"/>
  <c r="H750" i="9"/>
  <c r="K745" i="9"/>
  <c r="K744" i="9"/>
  <c r="Q744" i="9"/>
  <c r="Q740" i="9"/>
  <c r="H734" i="9"/>
  <c r="H730" i="9"/>
  <c r="P722" i="9"/>
  <c r="P718" i="9"/>
  <c r="K718" i="9"/>
  <c r="P717" i="9"/>
  <c r="K717" i="9"/>
  <c r="P716" i="9"/>
  <c r="K716" i="9"/>
  <c r="P714" i="9"/>
  <c r="K714" i="9"/>
  <c r="K713" i="9"/>
  <c r="K712" i="9"/>
  <c r="P706" i="9"/>
  <c r="K706" i="9"/>
  <c r="P705" i="9"/>
  <c r="K705" i="9"/>
  <c r="P704" i="9"/>
  <c r="K704" i="9"/>
  <c r="P698" i="9"/>
  <c r="K697" i="9"/>
  <c r="P696" i="9"/>
  <c r="K696" i="9"/>
  <c r="Q693" i="9"/>
  <c r="P691" i="9"/>
  <c r="P690" i="9"/>
  <c r="K690" i="9"/>
  <c r="H689" i="9"/>
  <c r="H687" i="9"/>
  <c r="P686" i="9"/>
  <c r="P769" i="9"/>
  <c r="Q747" i="9"/>
  <c r="P742" i="9"/>
  <c r="P741" i="9"/>
  <c r="P740" i="9"/>
  <c r="P739" i="9"/>
  <c r="P738" i="9"/>
  <c r="P689" i="9"/>
  <c r="K837" i="9"/>
  <c r="P836" i="9"/>
  <c r="K836" i="9"/>
  <c r="P833" i="9"/>
  <c r="K833" i="9"/>
  <c r="H825" i="9"/>
  <c r="H824" i="9"/>
  <c r="H823" i="9"/>
  <c r="H820" i="9"/>
  <c r="H818" i="9"/>
  <c r="Q816" i="9"/>
  <c r="Q815" i="9"/>
  <c r="P813" i="9"/>
  <c r="Q812" i="9"/>
  <c r="Q810" i="9"/>
  <c r="Q809" i="9"/>
  <c r="K808" i="9"/>
  <c r="H798" i="9"/>
  <c r="H797" i="9"/>
  <c r="H793" i="9"/>
  <c r="H792" i="9"/>
  <c r="H791" i="9"/>
  <c r="H788" i="9"/>
  <c r="H786" i="9"/>
  <c r="Q784" i="9"/>
  <c r="P782" i="9"/>
  <c r="K778" i="9"/>
  <c r="K777" i="9"/>
  <c r="H773" i="9"/>
  <c r="H772" i="9"/>
  <c r="H771" i="9"/>
  <c r="P768" i="9"/>
  <c r="Q767" i="9"/>
  <c r="K766" i="9"/>
  <c r="K765" i="9"/>
  <c r="H761" i="9"/>
  <c r="H760" i="9"/>
  <c r="H758" i="9"/>
  <c r="K755" i="9"/>
  <c r="P751" i="9"/>
  <c r="K751" i="9"/>
  <c r="K750" i="9"/>
  <c r="H747" i="9"/>
  <c r="H746" i="9"/>
  <c r="P734" i="9"/>
  <c r="K734" i="9"/>
  <c r="P733" i="9"/>
  <c r="K733" i="9"/>
  <c r="P732" i="9"/>
  <c r="K732" i="9"/>
  <c r="P730" i="9"/>
  <c r="K730" i="9"/>
  <c r="K729" i="9"/>
  <c r="K728" i="9"/>
  <c r="Q723" i="9"/>
  <c r="H718" i="9"/>
  <c r="H717" i="9"/>
  <c r="H714" i="9"/>
  <c r="H713" i="9"/>
  <c r="Q710" i="9"/>
  <c r="Q709" i="9"/>
  <c r="H706" i="9"/>
  <c r="H705" i="9"/>
  <c r="H703" i="9"/>
  <c r="H702" i="9"/>
  <c r="P700" i="9"/>
  <c r="H697" i="9"/>
  <c r="H695" i="9"/>
  <c r="P694" i="9"/>
  <c r="H692" i="9"/>
  <c r="K689" i="9"/>
  <c r="P688" i="9"/>
  <c r="K688" i="9"/>
  <c r="Q686" i="9"/>
  <c r="P709" i="9"/>
  <c r="Q697" i="9"/>
  <c r="Q724" i="9"/>
  <c r="Q773" i="9"/>
  <c r="H765" i="9"/>
  <c r="P750" i="9"/>
  <c r="H745" i="9"/>
  <c r="Q738" i="9"/>
  <c r="P731" i="9"/>
  <c r="Q729" i="9"/>
  <c r="Q722" i="9"/>
  <c r="P715" i="9"/>
  <c r="Q713" i="9"/>
  <c r="P708" i="9"/>
  <c r="Q708" i="9"/>
  <c r="P703" i="9"/>
  <c r="Q703" i="9"/>
  <c r="Q699" i="9"/>
  <c r="Q695" i="9"/>
  <c r="Q687" i="9"/>
  <c r="P832" i="9"/>
  <c r="Q820" i="9"/>
  <c r="Q804" i="9"/>
  <c r="Q788" i="9"/>
  <c r="Q783" i="9"/>
  <c r="Q839" i="9"/>
  <c r="P823" i="9"/>
  <c r="P815" i="9"/>
  <c r="P812" i="9"/>
  <c r="P807" i="9"/>
  <c r="P799" i="9"/>
  <c r="P796" i="9"/>
  <c r="P791" i="9"/>
  <c r="P783" i="9"/>
  <c r="Q781" i="9"/>
  <c r="Q766" i="9"/>
  <c r="P765" i="9"/>
  <c r="Q756" i="9"/>
  <c r="P745" i="9"/>
  <c r="P736" i="9"/>
  <c r="Q736" i="9"/>
  <c r="P729" i="9"/>
  <c r="P720" i="9"/>
  <c r="Q720" i="9"/>
  <c r="P713" i="9"/>
  <c r="H855" i="9"/>
  <c r="Q854" i="9"/>
  <c r="H851" i="9"/>
  <c r="Q850" i="9"/>
  <c r="H847" i="9"/>
  <c r="Q846" i="9"/>
  <c r="Q840" i="9"/>
  <c r="Q832" i="9"/>
  <c r="K827" i="9"/>
  <c r="P826" i="9"/>
  <c r="Q821" i="9"/>
  <c r="K819" i="9"/>
  <c r="P818" i="9"/>
  <c r="Q813" i="9"/>
  <c r="K811" i="9"/>
  <c r="P810" i="9"/>
  <c r="Q805" i="9"/>
  <c r="K803" i="9"/>
  <c r="P802" i="9"/>
  <c r="Q797" i="9"/>
  <c r="K795" i="9"/>
  <c r="P794" i="9"/>
  <c r="Q789" i="9"/>
  <c r="K787" i="9"/>
  <c r="P786" i="9"/>
  <c r="K782" i="9"/>
  <c r="P781" i="9"/>
  <c r="Q776" i="9"/>
  <c r="H774" i="9"/>
  <c r="K772" i="9"/>
  <c r="Q771" i="9"/>
  <c r="K767" i="9"/>
  <c r="H766" i="9"/>
  <c r="P764" i="9"/>
  <c r="P763" i="9"/>
  <c r="Q757" i="9"/>
  <c r="P753" i="9"/>
  <c r="Q749" i="9"/>
  <c r="P743" i="9"/>
  <c r="Q741" i="9"/>
  <c r="K735" i="9"/>
  <c r="Q734" i="9"/>
  <c r="P727" i="9"/>
  <c r="H725" i="9"/>
  <c r="K719" i="9"/>
  <c r="Q718" i="9"/>
  <c r="P711" i="9"/>
  <c r="Q711" i="9"/>
  <c r="H709" i="9"/>
  <c r="Q706" i="9"/>
  <c r="K702" i="9"/>
  <c r="Q700" i="9"/>
  <c r="K698" i="9"/>
  <c r="K691" i="9"/>
  <c r="H778" i="9"/>
  <c r="P846" i="9"/>
  <c r="P840" i="9"/>
  <c r="Q833" i="9"/>
  <c r="Q732" i="9"/>
  <c r="Q716" i="9"/>
  <c r="Q704" i="9"/>
  <c r="P854" i="9"/>
  <c r="K831" i="9"/>
  <c r="H827" i="9"/>
  <c r="H819" i="9"/>
  <c r="H811" i="9"/>
  <c r="H803" i="9"/>
  <c r="H795" i="9"/>
  <c r="H787" i="9"/>
  <c r="H785" i="9"/>
  <c r="H782" i="9"/>
  <c r="Q777" i="9"/>
  <c r="Q759" i="9"/>
  <c r="H757" i="9"/>
  <c r="H752" i="9"/>
  <c r="H749" i="9"/>
  <c r="K747" i="9"/>
  <c r="K731" i="9"/>
  <c r="Q730" i="9"/>
  <c r="Q721" i="9"/>
  <c r="K715" i="9"/>
  <c r="K710" i="9"/>
  <c r="K708" i="9"/>
  <c r="K703" i="9"/>
  <c r="Q701" i="9"/>
  <c r="K699" i="9"/>
  <c r="K693" i="9"/>
  <c r="Q691" i="9"/>
  <c r="P850" i="9"/>
  <c r="Q838" i="9"/>
  <c r="Q827" i="9"/>
  <c r="Q819" i="9"/>
  <c r="Q811" i="9"/>
  <c r="Q803" i="9"/>
  <c r="Q795" i="9"/>
  <c r="Q787" i="9"/>
  <c r="Q782" i="9"/>
  <c r="H780" i="9"/>
  <c r="P777" i="9"/>
  <c r="P759" i="9"/>
  <c r="P749" i="9"/>
  <c r="P746" i="9"/>
  <c r="P744" i="9"/>
  <c r="H740" i="9"/>
  <c r="P737" i="9"/>
  <c r="P728" i="9"/>
  <c r="Q728" i="9"/>
  <c r="H724" i="9"/>
  <c r="P721" i="9"/>
  <c r="Q719" i="9"/>
  <c r="P712" i="9"/>
  <c r="Q712" i="9"/>
  <c r="P707" i="9"/>
  <c r="Q707" i="9"/>
  <c r="Q692" i="9"/>
  <c r="Q841" i="9"/>
  <c r="H837" i="9"/>
  <c r="H857" i="9"/>
  <c r="Q856" i="9"/>
  <c r="H853" i="9"/>
  <c r="Q852" i="9"/>
  <c r="H849" i="9"/>
  <c r="Q848" i="9"/>
  <c r="H845" i="9"/>
  <c r="Q844" i="9"/>
  <c r="Q836" i="9"/>
  <c r="H831" i="9"/>
  <c r="P829" i="9"/>
  <c r="K826" i="9"/>
  <c r="P825" i="9"/>
  <c r="K823" i="9"/>
  <c r="P822" i="9"/>
  <c r="P819" i="9"/>
  <c r="K818" i="9"/>
  <c r="P817" i="9"/>
  <c r="K815" i="9"/>
  <c r="P814" i="9"/>
  <c r="P811" i="9"/>
  <c r="K810" i="9"/>
  <c r="P809" i="9"/>
  <c r="K807" i="9"/>
  <c r="P803" i="9"/>
  <c r="K802" i="9"/>
  <c r="K799" i="9"/>
  <c r="P795" i="9"/>
  <c r="K794" i="9"/>
  <c r="K791" i="9"/>
  <c r="P787" i="9"/>
  <c r="K786" i="9"/>
  <c r="P785" i="9"/>
  <c r="K781" i="9"/>
  <c r="K776" i="9"/>
  <c r="Q775" i="9"/>
  <c r="Q772" i="9"/>
  <c r="Q768" i="9"/>
  <c r="P767" i="9"/>
  <c r="K763" i="9"/>
  <c r="Q760" i="9"/>
  <c r="Q758" i="9"/>
  <c r="K753" i="9"/>
  <c r="P748" i="9"/>
  <c r="K743" i="9"/>
  <c r="Q742" i="9"/>
  <c r="P735" i="9"/>
  <c r="Q733" i="9"/>
  <c r="K727" i="9"/>
  <c r="Q726" i="9"/>
  <c r="P719" i="9"/>
  <c r="Q717" i="9"/>
  <c r="K711" i="9"/>
  <c r="H710" i="9"/>
  <c r="Q705" i="9"/>
  <c r="Q702" i="9"/>
  <c r="K700" i="9"/>
  <c r="Q698" i="9"/>
  <c r="K695" i="9"/>
  <c r="K687" i="9"/>
  <c r="P806" i="9"/>
  <c r="P801" i="9"/>
  <c r="P798" i="9"/>
  <c r="P793" i="9"/>
  <c r="P790" i="9"/>
  <c r="Q830" i="9"/>
  <c r="Q822" i="9"/>
  <c r="Q814" i="9"/>
  <c r="Q806" i="9"/>
  <c r="Q831" i="9"/>
  <c r="H783" i="9"/>
  <c r="H779" i="9"/>
  <c r="H775" i="9"/>
  <c r="Q764" i="9"/>
  <c r="K825" i="9"/>
  <c r="K817" i="9"/>
  <c r="K809" i="9"/>
  <c r="K801" i="9"/>
  <c r="K793" i="9"/>
  <c r="K785" i="9"/>
  <c r="P760" i="9"/>
  <c r="K758" i="9"/>
  <c r="H753" i="9"/>
  <c r="Q753" i="9"/>
  <c r="K749" i="9"/>
  <c r="Q748" i="9"/>
  <c r="Q731" i="9"/>
  <c r="H731" i="9"/>
  <c r="P757" i="9"/>
  <c r="H769" i="9"/>
  <c r="Q754" i="9"/>
  <c r="P752" i="9"/>
  <c r="Q752" i="9"/>
  <c r="Q743" i="9"/>
  <c r="H743" i="9"/>
  <c r="Q727" i="9"/>
  <c r="H727" i="9"/>
  <c r="K828" i="9"/>
  <c r="K820" i="9"/>
  <c r="K812" i="9"/>
  <c r="K804" i="9"/>
  <c r="K796" i="9"/>
  <c r="K788" i="9"/>
  <c r="Q762" i="9"/>
  <c r="P758" i="9"/>
  <c r="H754" i="9"/>
  <c r="Q746" i="9"/>
  <c r="K829" i="9"/>
  <c r="K821" i="9"/>
  <c r="K813" i="9"/>
  <c r="K805" i="9"/>
  <c r="K797" i="9"/>
  <c r="K789" i="9"/>
  <c r="Q770" i="9"/>
  <c r="H759" i="9"/>
  <c r="Q739" i="9"/>
  <c r="H739" i="9"/>
  <c r="K822" i="9"/>
  <c r="K814" i="9"/>
  <c r="K806" i="9"/>
  <c r="K798" i="9"/>
  <c r="K790" i="9"/>
  <c r="H770" i="9"/>
  <c r="K757" i="9"/>
  <c r="Q735" i="9"/>
  <c r="H735" i="9"/>
  <c r="H723" i="9"/>
  <c r="H719" i="9"/>
  <c r="H715" i="9"/>
  <c r="K768" i="9"/>
  <c r="K760" i="9"/>
  <c r="K752" i="9"/>
  <c r="K770" i="9"/>
  <c r="K762" i="9"/>
  <c r="K754" i="9"/>
  <c r="K746" i="9"/>
  <c r="Q745" i="9"/>
  <c r="H741" i="9"/>
  <c r="H737" i="9"/>
  <c r="H733" i="9"/>
  <c r="H729" i="9"/>
  <c r="H721" i="9"/>
  <c r="K764" i="9"/>
  <c r="K756" i="9"/>
  <c r="K748" i="9"/>
  <c r="Q725" i="9"/>
  <c r="G6" i="11" l="1"/>
  <c r="E6" i="11"/>
  <c r="O9" i="9"/>
  <c r="L298" i="9"/>
  <c r="F6" i="11"/>
  <c r="G17" i="47"/>
  <c r="D29" i="47"/>
  <c r="F17" i="47"/>
  <c r="E29" i="47"/>
  <c r="G34" i="47"/>
  <c r="F28" i="47"/>
  <c r="F29" i="47"/>
  <c r="F34" i="47"/>
  <c r="G29" i="47"/>
  <c r="E34" i="47"/>
  <c r="D34" i="47"/>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9" i="9"/>
  <c r="Q2" i="11"/>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9" i="9"/>
  <c r="B502" i="9"/>
  <c r="O134"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9" i="9"/>
  <c r="L10" i="9"/>
  <c r="M10" i="9"/>
  <c r="L11" i="9"/>
  <c r="M11" i="9"/>
  <c r="L12" i="9"/>
  <c r="M12" i="9"/>
  <c r="L13" i="9"/>
  <c r="M13" i="9"/>
  <c r="L14" i="9"/>
  <c r="M14" i="9"/>
  <c r="L15" i="9"/>
  <c r="M15" i="9"/>
  <c r="L16" i="9"/>
  <c r="M16" i="9"/>
  <c r="L17" i="9"/>
  <c r="M17" i="9"/>
  <c r="L18" i="9"/>
  <c r="M18" i="9"/>
  <c r="L19" i="9"/>
  <c r="M19" i="9"/>
  <c r="L20" i="9"/>
  <c r="M20" i="9"/>
  <c r="L21" i="9"/>
  <c r="M21" i="9"/>
  <c r="L22" i="9"/>
  <c r="M22" i="9"/>
  <c r="L23" i="9"/>
  <c r="M23" i="9"/>
  <c r="L24" i="9"/>
  <c r="M24" i="9"/>
  <c r="L25" i="9"/>
  <c r="M25" i="9"/>
  <c r="L26" i="9"/>
  <c r="M26" i="9"/>
  <c r="L27" i="9"/>
  <c r="M27" i="9"/>
  <c r="L28" i="9"/>
  <c r="M28" i="9"/>
  <c r="L29" i="9"/>
  <c r="M29" i="9"/>
  <c r="L30" i="9"/>
  <c r="M30" i="9"/>
  <c r="L31" i="9"/>
  <c r="M31" i="9"/>
  <c r="L32" i="9"/>
  <c r="M32" i="9"/>
  <c r="L33" i="9"/>
  <c r="M33" i="9"/>
  <c r="L34" i="9"/>
  <c r="M34" i="9"/>
  <c r="L35" i="9"/>
  <c r="M35" i="9"/>
  <c r="L36" i="9"/>
  <c r="M36" i="9"/>
  <c r="L37" i="9"/>
  <c r="M37" i="9"/>
  <c r="L38" i="9"/>
  <c r="M38" i="9"/>
  <c r="L39" i="9"/>
  <c r="M39" i="9"/>
  <c r="L40" i="9"/>
  <c r="M40" i="9"/>
  <c r="L41" i="9"/>
  <c r="M41" i="9"/>
  <c r="L42" i="9"/>
  <c r="M42" i="9"/>
  <c r="L43" i="9"/>
  <c r="M43" i="9"/>
  <c r="L44" i="9"/>
  <c r="M44" i="9"/>
  <c r="L45" i="9"/>
  <c r="M45" i="9"/>
  <c r="L46" i="9"/>
  <c r="M46" i="9"/>
  <c r="L47" i="9"/>
  <c r="M47" i="9"/>
  <c r="L48" i="9"/>
  <c r="M48" i="9"/>
  <c r="L49" i="9"/>
  <c r="M49" i="9"/>
  <c r="L50" i="9"/>
  <c r="M50" i="9"/>
  <c r="L51" i="9"/>
  <c r="M51" i="9"/>
  <c r="L52" i="9"/>
  <c r="M52" i="9"/>
  <c r="L53" i="9"/>
  <c r="M53" i="9"/>
  <c r="L54" i="9"/>
  <c r="M54" i="9"/>
  <c r="L55" i="9"/>
  <c r="M55" i="9"/>
  <c r="L56" i="9"/>
  <c r="M56" i="9"/>
  <c r="L57" i="9"/>
  <c r="M57" i="9"/>
  <c r="L58" i="9"/>
  <c r="M58" i="9"/>
  <c r="L59" i="9"/>
  <c r="M59" i="9"/>
  <c r="L60" i="9"/>
  <c r="M60" i="9"/>
  <c r="L61" i="9"/>
  <c r="M61" i="9"/>
  <c r="L62" i="9"/>
  <c r="M62" i="9"/>
  <c r="L63" i="9"/>
  <c r="M63" i="9"/>
  <c r="L64" i="9"/>
  <c r="M64" i="9"/>
  <c r="L65" i="9"/>
  <c r="M65" i="9"/>
  <c r="L66" i="9"/>
  <c r="M66" i="9"/>
  <c r="L67" i="9"/>
  <c r="M67" i="9"/>
  <c r="L68" i="9"/>
  <c r="M68" i="9"/>
  <c r="L69" i="9"/>
  <c r="M69" i="9"/>
  <c r="L70" i="9"/>
  <c r="M70" i="9"/>
  <c r="L71" i="9"/>
  <c r="M71" i="9"/>
  <c r="L72" i="9"/>
  <c r="M72" i="9"/>
  <c r="L73" i="9"/>
  <c r="M73" i="9"/>
  <c r="L74" i="9"/>
  <c r="M74" i="9"/>
  <c r="L75" i="9"/>
  <c r="M75" i="9"/>
  <c r="L76" i="9"/>
  <c r="M76" i="9"/>
  <c r="L77" i="9"/>
  <c r="M77" i="9"/>
  <c r="L78" i="9"/>
  <c r="M78" i="9"/>
  <c r="L79" i="9"/>
  <c r="M79" i="9"/>
  <c r="L80" i="9"/>
  <c r="M80" i="9"/>
  <c r="L81" i="9"/>
  <c r="M81" i="9"/>
  <c r="L82" i="9"/>
  <c r="M82" i="9"/>
  <c r="L83" i="9"/>
  <c r="M83" i="9"/>
  <c r="L84" i="9"/>
  <c r="M84" i="9"/>
  <c r="L85" i="9"/>
  <c r="M85" i="9"/>
  <c r="L86" i="9"/>
  <c r="M86" i="9"/>
  <c r="L87" i="9"/>
  <c r="M87" i="9"/>
  <c r="L88" i="9"/>
  <c r="M88" i="9"/>
  <c r="L89" i="9"/>
  <c r="M89" i="9"/>
  <c r="L90" i="9"/>
  <c r="M90" i="9"/>
  <c r="L91" i="9"/>
  <c r="M91" i="9"/>
  <c r="L92" i="9"/>
  <c r="M92" i="9"/>
  <c r="L93" i="9"/>
  <c r="M93" i="9"/>
  <c r="L94" i="9"/>
  <c r="M94" i="9"/>
  <c r="L95" i="9"/>
  <c r="M95" i="9"/>
  <c r="L96" i="9"/>
  <c r="M96" i="9"/>
  <c r="L97" i="9"/>
  <c r="M97" i="9"/>
  <c r="L98" i="9"/>
  <c r="M98" i="9"/>
  <c r="L99" i="9"/>
  <c r="M99" i="9"/>
  <c r="L100" i="9"/>
  <c r="M100" i="9"/>
  <c r="L101" i="9"/>
  <c r="M101" i="9"/>
  <c r="L102" i="9"/>
  <c r="M102" i="9"/>
  <c r="L103" i="9"/>
  <c r="M103" i="9"/>
  <c r="L104" i="9"/>
  <c r="M104" i="9"/>
  <c r="L105" i="9"/>
  <c r="M105" i="9"/>
  <c r="L106" i="9"/>
  <c r="M106" i="9"/>
  <c r="L107" i="9"/>
  <c r="M107" i="9"/>
  <c r="L108" i="9"/>
  <c r="M108" i="9"/>
  <c r="L109" i="9"/>
  <c r="M109" i="9"/>
  <c r="L110" i="9"/>
  <c r="M110" i="9"/>
  <c r="L111" i="9"/>
  <c r="M111" i="9"/>
  <c r="L112" i="9"/>
  <c r="M112" i="9"/>
  <c r="L113" i="9"/>
  <c r="M113" i="9"/>
  <c r="L114" i="9"/>
  <c r="M114" i="9"/>
  <c r="L115" i="9"/>
  <c r="M115" i="9"/>
  <c r="L116" i="9"/>
  <c r="M116" i="9"/>
  <c r="L117" i="9"/>
  <c r="M117" i="9"/>
  <c r="L118" i="9"/>
  <c r="M118" i="9"/>
  <c r="L119" i="9"/>
  <c r="M119" i="9"/>
  <c r="L120" i="9"/>
  <c r="M120" i="9"/>
  <c r="L121" i="9"/>
  <c r="M121" i="9"/>
  <c r="L122" i="9"/>
  <c r="M122" i="9"/>
  <c r="L123" i="9"/>
  <c r="M123" i="9"/>
  <c r="L124" i="9"/>
  <c r="M124" i="9"/>
  <c r="L125" i="9"/>
  <c r="M125" i="9"/>
  <c r="L126" i="9"/>
  <c r="M126" i="9"/>
  <c r="L127" i="9"/>
  <c r="M127" i="9"/>
  <c r="L128" i="9"/>
  <c r="M128" i="9"/>
  <c r="L129" i="9"/>
  <c r="M129" i="9"/>
  <c r="L130" i="9"/>
  <c r="M130" i="9"/>
  <c r="L131" i="9"/>
  <c r="M131" i="9"/>
  <c r="L132" i="9"/>
  <c r="M132" i="9"/>
  <c r="L133" i="9"/>
  <c r="M133" i="9"/>
  <c r="L134" i="9"/>
  <c r="M134" i="9"/>
  <c r="L135" i="9"/>
  <c r="M135" i="9"/>
  <c r="L136" i="9"/>
  <c r="M136" i="9"/>
  <c r="L137" i="9"/>
  <c r="M137" i="9"/>
  <c r="L138" i="9"/>
  <c r="M138" i="9"/>
  <c r="L139" i="9"/>
  <c r="M139" i="9"/>
  <c r="L140" i="9"/>
  <c r="M140" i="9"/>
  <c r="L141" i="9"/>
  <c r="M141" i="9"/>
  <c r="L142" i="9"/>
  <c r="M142" i="9"/>
  <c r="L143" i="9"/>
  <c r="M143" i="9"/>
  <c r="L144" i="9"/>
  <c r="M144" i="9"/>
  <c r="L145" i="9"/>
  <c r="M145" i="9"/>
  <c r="L146" i="9"/>
  <c r="M146" i="9"/>
  <c r="L147" i="9"/>
  <c r="M147" i="9"/>
  <c r="L148" i="9"/>
  <c r="M148" i="9"/>
  <c r="L149" i="9"/>
  <c r="M149" i="9"/>
  <c r="L150" i="9"/>
  <c r="M150" i="9"/>
  <c r="L151" i="9"/>
  <c r="M151" i="9"/>
  <c r="L152" i="9"/>
  <c r="M152" i="9"/>
  <c r="L153" i="9"/>
  <c r="M153" i="9"/>
  <c r="L154" i="9"/>
  <c r="M154" i="9"/>
  <c r="L155" i="9"/>
  <c r="M155" i="9"/>
  <c r="L156" i="9"/>
  <c r="M156" i="9"/>
  <c r="L157" i="9"/>
  <c r="M157" i="9"/>
  <c r="L158" i="9"/>
  <c r="M158" i="9"/>
  <c r="L159" i="9"/>
  <c r="M159" i="9"/>
  <c r="L160" i="9"/>
  <c r="M160" i="9"/>
  <c r="L161" i="9"/>
  <c r="M161" i="9"/>
  <c r="L162" i="9"/>
  <c r="M162" i="9"/>
  <c r="L163" i="9"/>
  <c r="M163" i="9"/>
  <c r="L164" i="9"/>
  <c r="M164" i="9"/>
  <c r="L165" i="9"/>
  <c r="M165" i="9"/>
  <c r="L166" i="9"/>
  <c r="M166" i="9"/>
  <c r="L167" i="9"/>
  <c r="M167" i="9"/>
  <c r="L168" i="9"/>
  <c r="M168" i="9"/>
  <c r="L169" i="9"/>
  <c r="M169" i="9"/>
  <c r="L170" i="9"/>
  <c r="M170" i="9"/>
  <c r="L171" i="9"/>
  <c r="M171" i="9"/>
  <c r="L172" i="9"/>
  <c r="M172" i="9"/>
  <c r="L173" i="9"/>
  <c r="M173" i="9"/>
  <c r="L174" i="9"/>
  <c r="M174" i="9"/>
  <c r="L175" i="9"/>
  <c r="M175" i="9"/>
  <c r="L176" i="9"/>
  <c r="M176" i="9"/>
  <c r="L177" i="9"/>
  <c r="M177" i="9"/>
  <c r="L178" i="9"/>
  <c r="M178" i="9"/>
  <c r="L179" i="9"/>
  <c r="M179" i="9"/>
  <c r="L180" i="9"/>
  <c r="M180" i="9"/>
  <c r="L181" i="9"/>
  <c r="M181" i="9"/>
  <c r="L182" i="9"/>
  <c r="M182" i="9"/>
  <c r="L183" i="9"/>
  <c r="M183" i="9"/>
  <c r="L184" i="9"/>
  <c r="M184" i="9"/>
  <c r="L185" i="9"/>
  <c r="M185" i="9"/>
  <c r="L186" i="9"/>
  <c r="M186" i="9"/>
  <c r="L187" i="9"/>
  <c r="M187" i="9"/>
  <c r="L188" i="9"/>
  <c r="M188" i="9"/>
  <c r="L189" i="9"/>
  <c r="M189" i="9"/>
  <c r="L190" i="9"/>
  <c r="M190" i="9"/>
  <c r="L191" i="9"/>
  <c r="M191" i="9"/>
  <c r="L192" i="9"/>
  <c r="M192" i="9"/>
  <c r="L193" i="9"/>
  <c r="M193" i="9"/>
  <c r="L194" i="9"/>
  <c r="M194" i="9"/>
  <c r="L195" i="9"/>
  <c r="M195" i="9"/>
  <c r="L196" i="9"/>
  <c r="M196" i="9"/>
  <c r="L197" i="9"/>
  <c r="M197" i="9"/>
  <c r="L198" i="9"/>
  <c r="M198" i="9"/>
  <c r="L199" i="9"/>
  <c r="M199" i="9"/>
  <c r="L200" i="9"/>
  <c r="M200" i="9"/>
  <c r="L201" i="9"/>
  <c r="M201" i="9"/>
  <c r="L202" i="9"/>
  <c r="M202" i="9"/>
  <c r="L203" i="9"/>
  <c r="M203" i="9"/>
  <c r="L204" i="9"/>
  <c r="M204" i="9"/>
  <c r="L205" i="9"/>
  <c r="M205" i="9"/>
  <c r="L206" i="9"/>
  <c r="M206" i="9"/>
  <c r="L207" i="9"/>
  <c r="M207" i="9"/>
  <c r="L208" i="9"/>
  <c r="M208" i="9"/>
  <c r="L209" i="9"/>
  <c r="M209" i="9"/>
  <c r="L210" i="9"/>
  <c r="M210" i="9"/>
  <c r="L211" i="9"/>
  <c r="M211" i="9"/>
  <c r="L212" i="9"/>
  <c r="M212" i="9"/>
  <c r="L213" i="9"/>
  <c r="M213" i="9"/>
  <c r="L214" i="9"/>
  <c r="M214" i="9"/>
  <c r="L215" i="9"/>
  <c r="M215" i="9"/>
  <c r="L216" i="9"/>
  <c r="M216" i="9"/>
  <c r="L217" i="9"/>
  <c r="M217" i="9"/>
  <c r="L218" i="9"/>
  <c r="M218" i="9"/>
  <c r="L219" i="9"/>
  <c r="M219" i="9"/>
  <c r="L220" i="9"/>
  <c r="M220" i="9"/>
  <c r="L221" i="9"/>
  <c r="M221" i="9"/>
  <c r="L222" i="9"/>
  <c r="M222" i="9"/>
  <c r="L223" i="9"/>
  <c r="M223" i="9"/>
  <c r="L224" i="9"/>
  <c r="M224" i="9"/>
  <c r="L225" i="9"/>
  <c r="M225" i="9"/>
  <c r="L226" i="9"/>
  <c r="M226" i="9"/>
  <c r="L227" i="9"/>
  <c r="M227" i="9"/>
  <c r="L228" i="9"/>
  <c r="M228" i="9"/>
  <c r="L229" i="9"/>
  <c r="M229" i="9"/>
  <c r="L230" i="9"/>
  <c r="M230" i="9"/>
  <c r="L231" i="9"/>
  <c r="M231" i="9"/>
  <c r="L232" i="9"/>
  <c r="M232" i="9"/>
  <c r="L233" i="9"/>
  <c r="M233" i="9"/>
  <c r="L234" i="9"/>
  <c r="M234" i="9"/>
  <c r="L235" i="9"/>
  <c r="M235" i="9"/>
  <c r="L236" i="9"/>
  <c r="M236" i="9"/>
  <c r="L237" i="9"/>
  <c r="M237" i="9"/>
  <c r="L238" i="9"/>
  <c r="M238" i="9"/>
  <c r="L239" i="9"/>
  <c r="M239" i="9"/>
  <c r="L240" i="9"/>
  <c r="M240" i="9"/>
  <c r="L241" i="9"/>
  <c r="M241" i="9"/>
  <c r="L242" i="9"/>
  <c r="M242" i="9"/>
  <c r="L243" i="9"/>
  <c r="M243" i="9"/>
  <c r="L244" i="9"/>
  <c r="M244" i="9"/>
  <c r="L245" i="9"/>
  <c r="M245" i="9"/>
  <c r="L246" i="9"/>
  <c r="M246" i="9"/>
  <c r="L247" i="9"/>
  <c r="M247" i="9"/>
  <c r="L248" i="9"/>
  <c r="M248" i="9"/>
  <c r="L249" i="9"/>
  <c r="M249" i="9"/>
  <c r="L250" i="9"/>
  <c r="M250" i="9"/>
  <c r="L251" i="9"/>
  <c r="M251" i="9"/>
  <c r="L252" i="9"/>
  <c r="M252" i="9"/>
  <c r="L253" i="9"/>
  <c r="M253" i="9"/>
  <c r="L254" i="9"/>
  <c r="M254" i="9"/>
  <c r="L255" i="9"/>
  <c r="M255" i="9"/>
  <c r="L256" i="9"/>
  <c r="M256" i="9"/>
  <c r="L257" i="9"/>
  <c r="M257" i="9"/>
  <c r="L258" i="9"/>
  <c r="M258" i="9"/>
  <c r="L259" i="9"/>
  <c r="M259" i="9"/>
  <c r="L260" i="9"/>
  <c r="M260" i="9"/>
  <c r="L261" i="9"/>
  <c r="M261" i="9"/>
  <c r="L262" i="9"/>
  <c r="M262" i="9"/>
  <c r="L263" i="9"/>
  <c r="M263" i="9"/>
  <c r="L264" i="9"/>
  <c r="M264" i="9"/>
  <c r="L265" i="9"/>
  <c r="M265" i="9"/>
  <c r="L266" i="9"/>
  <c r="M266" i="9"/>
  <c r="L267" i="9"/>
  <c r="M267" i="9"/>
  <c r="L268" i="9"/>
  <c r="M268" i="9"/>
  <c r="L269" i="9"/>
  <c r="M269" i="9"/>
  <c r="L270" i="9"/>
  <c r="M270" i="9"/>
  <c r="L271" i="9"/>
  <c r="M271" i="9"/>
  <c r="L272" i="9"/>
  <c r="M272" i="9"/>
  <c r="L273" i="9"/>
  <c r="M273" i="9"/>
  <c r="L274" i="9"/>
  <c r="M274" i="9"/>
  <c r="L275" i="9"/>
  <c r="M275" i="9"/>
  <c r="L276" i="9"/>
  <c r="M276" i="9"/>
  <c r="L277" i="9"/>
  <c r="M277" i="9"/>
  <c r="L278" i="9"/>
  <c r="M278" i="9"/>
  <c r="L279" i="9"/>
  <c r="M279" i="9"/>
  <c r="L280" i="9"/>
  <c r="M280" i="9"/>
  <c r="L281" i="9"/>
  <c r="M281" i="9"/>
  <c r="L282" i="9"/>
  <c r="M282" i="9"/>
  <c r="L283" i="9"/>
  <c r="M283" i="9"/>
  <c r="L284" i="9"/>
  <c r="M284" i="9"/>
  <c r="L285" i="9"/>
  <c r="M285" i="9"/>
  <c r="L286" i="9"/>
  <c r="M286" i="9"/>
  <c r="L287" i="9"/>
  <c r="M287" i="9"/>
  <c r="L288" i="9"/>
  <c r="M288" i="9"/>
  <c r="L289" i="9"/>
  <c r="M289" i="9"/>
  <c r="L290" i="9"/>
  <c r="M290" i="9"/>
  <c r="L291" i="9"/>
  <c r="M291" i="9"/>
  <c r="L292" i="9"/>
  <c r="M292" i="9"/>
  <c r="L293" i="9"/>
  <c r="M293" i="9"/>
  <c r="L294" i="9"/>
  <c r="M294" i="9"/>
  <c r="L295" i="9"/>
  <c r="M295" i="9"/>
  <c r="L296" i="9"/>
  <c r="M296" i="9"/>
  <c r="L297" i="9"/>
  <c r="M297" i="9"/>
  <c r="M298" i="9"/>
  <c r="L299" i="9"/>
  <c r="M299" i="9"/>
  <c r="L300" i="9"/>
  <c r="M300" i="9"/>
  <c r="L301" i="9"/>
  <c r="M301" i="9"/>
  <c r="L302" i="9"/>
  <c r="M302" i="9"/>
  <c r="L303" i="9"/>
  <c r="M303" i="9"/>
  <c r="L304" i="9"/>
  <c r="M304" i="9"/>
  <c r="L305" i="9"/>
  <c r="M305" i="9"/>
  <c r="L306" i="9"/>
  <c r="M306" i="9"/>
  <c r="L307" i="9"/>
  <c r="M307" i="9"/>
  <c r="L308" i="9"/>
  <c r="M308" i="9"/>
  <c r="L309" i="9"/>
  <c r="M309" i="9"/>
  <c r="L310" i="9"/>
  <c r="M310" i="9"/>
  <c r="L311" i="9"/>
  <c r="M311" i="9"/>
  <c r="L312" i="9"/>
  <c r="M312" i="9"/>
  <c r="L313" i="9"/>
  <c r="M313" i="9"/>
  <c r="L314" i="9"/>
  <c r="M314" i="9"/>
  <c r="L315" i="9"/>
  <c r="M315" i="9"/>
  <c r="L316" i="9"/>
  <c r="M316" i="9"/>
  <c r="L317" i="9"/>
  <c r="M317" i="9"/>
  <c r="L318" i="9"/>
  <c r="M318" i="9"/>
  <c r="L319" i="9"/>
  <c r="M319" i="9"/>
  <c r="L320" i="9"/>
  <c r="M320" i="9"/>
  <c r="L321" i="9"/>
  <c r="M321" i="9"/>
  <c r="L322" i="9"/>
  <c r="M322" i="9"/>
  <c r="L323" i="9"/>
  <c r="M323" i="9"/>
  <c r="L324" i="9"/>
  <c r="M324" i="9"/>
  <c r="L325" i="9"/>
  <c r="M325" i="9"/>
  <c r="L326" i="9"/>
  <c r="M326" i="9"/>
  <c r="L327" i="9"/>
  <c r="M327" i="9"/>
  <c r="L328" i="9"/>
  <c r="M328" i="9"/>
  <c r="L329" i="9"/>
  <c r="M329" i="9"/>
  <c r="L330" i="9"/>
  <c r="M330" i="9"/>
  <c r="L331" i="9"/>
  <c r="M331" i="9"/>
  <c r="L332" i="9"/>
  <c r="M332" i="9"/>
  <c r="L333" i="9"/>
  <c r="M333" i="9"/>
  <c r="L334" i="9"/>
  <c r="M334" i="9"/>
  <c r="L335" i="9"/>
  <c r="M335" i="9"/>
  <c r="L336" i="9"/>
  <c r="M336" i="9"/>
  <c r="L337" i="9"/>
  <c r="M337" i="9"/>
  <c r="L338" i="9"/>
  <c r="M338" i="9"/>
  <c r="L339" i="9"/>
  <c r="M339" i="9"/>
  <c r="L340" i="9"/>
  <c r="M340" i="9"/>
  <c r="L341" i="9"/>
  <c r="M341" i="9"/>
  <c r="L342" i="9"/>
  <c r="M342" i="9"/>
  <c r="L343" i="9"/>
  <c r="M343" i="9"/>
  <c r="L344" i="9"/>
  <c r="M344" i="9"/>
  <c r="L345" i="9"/>
  <c r="M345" i="9"/>
  <c r="L346" i="9"/>
  <c r="M346" i="9"/>
  <c r="L347" i="9"/>
  <c r="M347" i="9"/>
  <c r="L348" i="9"/>
  <c r="M348" i="9"/>
  <c r="L349" i="9"/>
  <c r="M349" i="9"/>
  <c r="L350" i="9"/>
  <c r="M350" i="9"/>
  <c r="L351" i="9"/>
  <c r="M351" i="9"/>
  <c r="L352" i="9"/>
  <c r="M352" i="9"/>
  <c r="L353" i="9"/>
  <c r="M353" i="9"/>
  <c r="L354" i="9"/>
  <c r="M354" i="9"/>
  <c r="L355" i="9"/>
  <c r="M355" i="9"/>
  <c r="L356" i="9"/>
  <c r="M356" i="9"/>
  <c r="L357" i="9"/>
  <c r="M357" i="9"/>
  <c r="L358" i="9"/>
  <c r="M358" i="9"/>
  <c r="L359" i="9"/>
  <c r="M359" i="9"/>
  <c r="L360" i="9"/>
  <c r="M360" i="9"/>
  <c r="L361" i="9"/>
  <c r="M361" i="9"/>
  <c r="L362" i="9"/>
  <c r="M362" i="9"/>
  <c r="L363" i="9"/>
  <c r="M363" i="9"/>
  <c r="L364" i="9"/>
  <c r="M364" i="9"/>
  <c r="L365" i="9"/>
  <c r="M365" i="9"/>
  <c r="L366" i="9"/>
  <c r="M366" i="9"/>
  <c r="L367" i="9"/>
  <c r="M367" i="9"/>
  <c r="L368" i="9"/>
  <c r="M368" i="9"/>
  <c r="L369" i="9"/>
  <c r="M369" i="9"/>
  <c r="L370" i="9"/>
  <c r="M370" i="9"/>
  <c r="L371" i="9"/>
  <c r="M371" i="9"/>
  <c r="L372" i="9"/>
  <c r="M372" i="9"/>
  <c r="L373" i="9"/>
  <c r="M373" i="9"/>
  <c r="L374" i="9"/>
  <c r="M374" i="9"/>
  <c r="L375" i="9"/>
  <c r="M375" i="9"/>
  <c r="L376" i="9"/>
  <c r="M376" i="9"/>
  <c r="L377" i="9"/>
  <c r="M377" i="9"/>
  <c r="L378" i="9"/>
  <c r="M378" i="9"/>
  <c r="L379" i="9"/>
  <c r="M379" i="9"/>
  <c r="L380" i="9"/>
  <c r="M380" i="9"/>
  <c r="L381" i="9"/>
  <c r="M381" i="9"/>
  <c r="L382" i="9"/>
  <c r="M382" i="9"/>
  <c r="L383" i="9"/>
  <c r="M383" i="9"/>
  <c r="L384" i="9"/>
  <c r="M384" i="9"/>
  <c r="L385" i="9"/>
  <c r="M385" i="9"/>
  <c r="L386" i="9"/>
  <c r="M386" i="9"/>
  <c r="L387" i="9"/>
  <c r="M387" i="9"/>
  <c r="L388" i="9"/>
  <c r="M388" i="9"/>
  <c r="L389" i="9"/>
  <c r="M389" i="9"/>
  <c r="L390" i="9"/>
  <c r="M390" i="9"/>
  <c r="L391" i="9"/>
  <c r="M391" i="9"/>
  <c r="L392" i="9"/>
  <c r="M392" i="9"/>
  <c r="L393" i="9"/>
  <c r="M393" i="9"/>
  <c r="L394" i="9"/>
  <c r="M394" i="9"/>
  <c r="L395" i="9"/>
  <c r="M395" i="9"/>
  <c r="L396" i="9"/>
  <c r="M396" i="9"/>
  <c r="L397" i="9"/>
  <c r="M397" i="9"/>
  <c r="L398" i="9"/>
  <c r="M398" i="9"/>
  <c r="L399" i="9"/>
  <c r="M399" i="9"/>
  <c r="L400" i="9"/>
  <c r="M400" i="9"/>
  <c r="L401" i="9"/>
  <c r="M401" i="9"/>
  <c r="L402" i="9"/>
  <c r="M402" i="9"/>
  <c r="L403" i="9"/>
  <c r="M403" i="9"/>
  <c r="L404" i="9"/>
  <c r="M404" i="9"/>
  <c r="L405" i="9"/>
  <c r="M405" i="9"/>
  <c r="L406" i="9"/>
  <c r="M406" i="9"/>
  <c r="L407" i="9"/>
  <c r="M407" i="9"/>
  <c r="L408" i="9"/>
  <c r="M408" i="9"/>
  <c r="L409" i="9"/>
  <c r="M409" i="9"/>
  <c r="L410" i="9"/>
  <c r="M410" i="9"/>
  <c r="L411" i="9"/>
  <c r="M411" i="9"/>
  <c r="L412" i="9"/>
  <c r="M412" i="9"/>
  <c r="L413" i="9"/>
  <c r="M413" i="9"/>
  <c r="L414" i="9"/>
  <c r="M414" i="9"/>
  <c r="L415" i="9"/>
  <c r="M415" i="9"/>
  <c r="L416" i="9"/>
  <c r="M416" i="9"/>
  <c r="L417" i="9"/>
  <c r="M417" i="9"/>
  <c r="L418" i="9"/>
  <c r="M418" i="9"/>
  <c r="L419" i="9"/>
  <c r="M419" i="9"/>
  <c r="L420" i="9"/>
  <c r="M420" i="9"/>
  <c r="L421" i="9"/>
  <c r="M421" i="9"/>
  <c r="L422" i="9"/>
  <c r="M422" i="9"/>
  <c r="L423" i="9"/>
  <c r="M423" i="9"/>
  <c r="L424" i="9"/>
  <c r="M424" i="9"/>
  <c r="L425" i="9"/>
  <c r="M425" i="9"/>
  <c r="L426" i="9"/>
  <c r="M426" i="9"/>
  <c r="L427" i="9"/>
  <c r="M427" i="9"/>
  <c r="L428" i="9"/>
  <c r="M428" i="9"/>
  <c r="L429" i="9"/>
  <c r="M429" i="9"/>
  <c r="L430" i="9"/>
  <c r="M430" i="9"/>
  <c r="L431" i="9"/>
  <c r="M431" i="9"/>
  <c r="L432" i="9"/>
  <c r="M432" i="9"/>
  <c r="L433" i="9"/>
  <c r="M433" i="9"/>
  <c r="L434" i="9"/>
  <c r="M434" i="9"/>
  <c r="L435" i="9"/>
  <c r="M435" i="9"/>
  <c r="L436" i="9"/>
  <c r="M436" i="9"/>
  <c r="L437" i="9"/>
  <c r="M437" i="9"/>
  <c r="L438" i="9"/>
  <c r="M438" i="9"/>
  <c r="L439" i="9"/>
  <c r="M439" i="9"/>
  <c r="L440" i="9"/>
  <c r="M440" i="9"/>
  <c r="L441" i="9"/>
  <c r="M441" i="9"/>
  <c r="L442" i="9"/>
  <c r="M442" i="9"/>
  <c r="L443" i="9"/>
  <c r="M443" i="9"/>
  <c r="L444" i="9"/>
  <c r="M444" i="9"/>
  <c r="L445" i="9"/>
  <c r="M445" i="9"/>
  <c r="L446" i="9"/>
  <c r="M446" i="9"/>
  <c r="L447" i="9"/>
  <c r="M447" i="9"/>
  <c r="L448" i="9"/>
  <c r="M448" i="9"/>
  <c r="L449" i="9"/>
  <c r="M449" i="9"/>
  <c r="L450" i="9"/>
  <c r="M450" i="9"/>
  <c r="L451" i="9"/>
  <c r="M451" i="9"/>
  <c r="L452" i="9"/>
  <c r="M452" i="9"/>
  <c r="L453" i="9"/>
  <c r="M453" i="9"/>
  <c r="L454" i="9"/>
  <c r="M454" i="9"/>
  <c r="L455" i="9"/>
  <c r="M455" i="9"/>
  <c r="L456" i="9"/>
  <c r="M456" i="9"/>
  <c r="L457" i="9"/>
  <c r="M457" i="9"/>
  <c r="L458" i="9"/>
  <c r="M458" i="9"/>
  <c r="L459" i="9"/>
  <c r="M459" i="9"/>
  <c r="L460" i="9"/>
  <c r="M460" i="9"/>
  <c r="L461" i="9"/>
  <c r="M461" i="9"/>
  <c r="L462" i="9"/>
  <c r="M462" i="9"/>
  <c r="L463" i="9"/>
  <c r="M463" i="9"/>
  <c r="L464" i="9"/>
  <c r="M464" i="9"/>
  <c r="L465" i="9"/>
  <c r="M465" i="9"/>
  <c r="L466" i="9"/>
  <c r="M466" i="9"/>
  <c r="L467" i="9"/>
  <c r="M467" i="9"/>
  <c r="L468" i="9"/>
  <c r="M468" i="9"/>
  <c r="L469" i="9"/>
  <c r="M469" i="9"/>
  <c r="L470" i="9"/>
  <c r="M470" i="9"/>
  <c r="L471" i="9"/>
  <c r="M471" i="9"/>
  <c r="L472" i="9"/>
  <c r="M472" i="9"/>
  <c r="L473" i="9"/>
  <c r="M473" i="9"/>
  <c r="L474" i="9"/>
  <c r="M474" i="9"/>
  <c r="L475" i="9"/>
  <c r="M475" i="9"/>
  <c r="L476" i="9"/>
  <c r="M476" i="9"/>
  <c r="L477" i="9"/>
  <c r="M477" i="9"/>
  <c r="L478" i="9"/>
  <c r="M478" i="9"/>
  <c r="L479" i="9"/>
  <c r="M479" i="9"/>
  <c r="L480" i="9"/>
  <c r="M480" i="9"/>
  <c r="L481" i="9"/>
  <c r="M481" i="9"/>
  <c r="L482" i="9"/>
  <c r="M482" i="9"/>
  <c r="L483" i="9"/>
  <c r="M483" i="9"/>
  <c r="L484" i="9"/>
  <c r="M484" i="9"/>
  <c r="L485" i="9"/>
  <c r="M485" i="9"/>
  <c r="L486" i="9"/>
  <c r="M486" i="9"/>
  <c r="L487" i="9"/>
  <c r="M487" i="9"/>
  <c r="L488" i="9"/>
  <c r="M488" i="9"/>
  <c r="L489" i="9"/>
  <c r="M489" i="9"/>
  <c r="L490" i="9"/>
  <c r="M490" i="9"/>
  <c r="L491" i="9"/>
  <c r="M491" i="9"/>
  <c r="L492" i="9"/>
  <c r="M492" i="9"/>
  <c r="L493" i="9"/>
  <c r="M493" i="9"/>
  <c r="L494" i="9"/>
  <c r="M494" i="9"/>
  <c r="L495" i="9"/>
  <c r="M495" i="9"/>
  <c r="L496" i="9"/>
  <c r="M496" i="9"/>
  <c r="L497" i="9"/>
  <c r="M497" i="9"/>
  <c r="L498" i="9"/>
  <c r="M498" i="9"/>
  <c r="L499" i="9"/>
  <c r="M499" i="9"/>
  <c r="L500" i="9"/>
  <c r="M500" i="9"/>
  <c r="L501" i="9"/>
  <c r="M501" i="9"/>
  <c r="L502" i="9"/>
  <c r="M502" i="9"/>
  <c r="L503" i="9"/>
  <c r="M503" i="9"/>
  <c r="L504" i="9"/>
  <c r="M504" i="9"/>
  <c r="L505" i="9"/>
  <c r="M505" i="9"/>
  <c r="L506" i="9"/>
  <c r="M506" i="9"/>
  <c r="L507" i="9"/>
  <c r="M507" i="9"/>
  <c r="L508" i="9"/>
  <c r="M508" i="9"/>
  <c r="L509" i="9"/>
  <c r="M509" i="9"/>
  <c r="L510" i="9"/>
  <c r="M510" i="9"/>
  <c r="L511" i="9"/>
  <c r="M511" i="9"/>
  <c r="L512" i="9"/>
  <c r="M512" i="9"/>
  <c r="L513" i="9"/>
  <c r="M513" i="9"/>
  <c r="L514" i="9"/>
  <c r="M514" i="9"/>
  <c r="L515" i="9"/>
  <c r="M515" i="9"/>
  <c r="L516" i="9"/>
  <c r="M516" i="9"/>
  <c r="L517" i="9"/>
  <c r="M517" i="9"/>
  <c r="L518" i="9"/>
  <c r="M518" i="9"/>
  <c r="L519" i="9"/>
  <c r="M519" i="9"/>
  <c r="L520" i="9"/>
  <c r="M520" i="9"/>
  <c r="L521" i="9"/>
  <c r="M521" i="9"/>
  <c r="L522" i="9"/>
  <c r="M522" i="9"/>
  <c r="L523" i="9"/>
  <c r="M523" i="9"/>
  <c r="L524" i="9"/>
  <c r="M524" i="9"/>
  <c r="L525" i="9"/>
  <c r="M525" i="9"/>
  <c r="L526" i="9"/>
  <c r="M526" i="9"/>
  <c r="L527" i="9"/>
  <c r="M527" i="9"/>
  <c r="L528" i="9"/>
  <c r="M528" i="9"/>
  <c r="L529" i="9"/>
  <c r="M529" i="9"/>
  <c r="L530" i="9"/>
  <c r="M530" i="9"/>
  <c r="L531" i="9"/>
  <c r="M531" i="9"/>
  <c r="L532" i="9"/>
  <c r="M532" i="9"/>
  <c r="L533" i="9"/>
  <c r="M533" i="9"/>
  <c r="L534" i="9"/>
  <c r="M534" i="9"/>
  <c r="L535" i="9"/>
  <c r="M535" i="9"/>
  <c r="L536" i="9"/>
  <c r="M536" i="9"/>
  <c r="L537" i="9"/>
  <c r="M537" i="9"/>
  <c r="L538" i="9"/>
  <c r="M538" i="9"/>
  <c r="L539" i="9"/>
  <c r="M539" i="9"/>
  <c r="L540" i="9"/>
  <c r="M540" i="9"/>
  <c r="L541" i="9"/>
  <c r="M541" i="9"/>
  <c r="L542" i="9"/>
  <c r="M542" i="9"/>
  <c r="L543" i="9"/>
  <c r="M543" i="9"/>
  <c r="L544" i="9"/>
  <c r="M544" i="9"/>
  <c r="L545" i="9"/>
  <c r="M545" i="9"/>
  <c r="L546" i="9"/>
  <c r="M546" i="9"/>
  <c r="L547" i="9"/>
  <c r="M547" i="9"/>
  <c r="L548" i="9"/>
  <c r="M548" i="9"/>
  <c r="L549" i="9"/>
  <c r="M549" i="9"/>
  <c r="L550" i="9"/>
  <c r="M550" i="9"/>
  <c r="L551" i="9"/>
  <c r="M551" i="9"/>
  <c r="L552" i="9"/>
  <c r="M552" i="9"/>
  <c r="L553" i="9"/>
  <c r="M553" i="9"/>
  <c r="L554" i="9"/>
  <c r="M554" i="9"/>
  <c r="L555" i="9"/>
  <c r="M555" i="9"/>
  <c r="L556" i="9"/>
  <c r="M556" i="9"/>
  <c r="L557" i="9"/>
  <c r="M557" i="9"/>
  <c r="L558" i="9"/>
  <c r="M558" i="9"/>
  <c r="L559" i="9"/>
  <c r="M559" i="9"/>
  <c r="L560" i="9"/>
  <c r="M560" i="9"/>
  <c r="L561" i="9"/>
  <c r="M561" i="9"/>
  <c r="L562" i="9"/>
  <c r="M562" i="9"/>
  <c r="L563" i="9"/>
  <c r="M563" i="9"/>
  <c r="L564" i="9"/>
  <c r="M564" i="9"/>
  <c r="L565" i="9"/>
  <c r="M565" i="9"/>
  <c r="L566" i="9"/>
  <c r="M566" i="9"/>
  <c r="L567" i="9"/>
  <c r="M567" i="9"/>
  <c r="L568" i="9"/>
  <c r="M568" i="9"/>
  <c r="L569" i="9"/>
  <c r="M569" i="9"/>
  <c r="L570" i="9"/>
  <c r="M570" i="9"/>
  <c r="L571" i="9"/>
  <c r="M571" i="9"/>
  <c r="L572" i="9"/>
  <c r="M572" i="9"/>
  <c r="L573" i="9"/>
  <c r="M573" i="9"/>
  <c r="L574" i="9"/>
  <c r="M574" i="9"/>
  <c r="L575" i="9"/>
  <c r="M575" i="9"/>
  <c r="L576" i="9"/>
  <c r="M576" i="9"/>
  <c r="L577" i="9"/>
  <c r="M577" i="9"/>
  <c r="L578" i="9"/>
  <c r="M578" i="9"/>
  <c r="L579" i="9"/>
  <c r="M579" i="9"/>
  <c r="L580" i="9"/>
  <c r="M580" i="9"/>
  <c r="L581" i="9"/>
  <c r="M581" i="9"/>
  <c r="L582" i="9"/>
  <c r="M582" i="9"/>
  <c r="L583" i="9"/>
  <c r="M583" i="9"/>
  <c r="L584" i="9"/>
  <c r="M584" i="9"/>
  <c r="L585" i="9"/>
  <c r="M585" i="9"/>
  <c r="L586" i="9"/>
  <c r="M586" i="9"/>
  <c r="L587" i="9"/>
  <c r="M587" i="9"/>
  <c r="L588" i="9"/>
  <c r="M588" i="9"/>
  <c r="L589" i="9"/>
  <c r="M589" i="9"/>
  <c r="L590" i="9"/>
  <c r="M590" i="9"/>
  <c r="L591" i="9"/>
  <c r="M591" i="9"/>
  <c r="L592" i="9"/>
  <c r="M592" i="9"/>
  <c r="L593" i="9"/>
  <c r="M593" i="9"/>
  <c r="L594" i="9"/>
  <c r="M594" i="9"/>
  <c r="L595" i="9"/>
  <c r="M595" i="9"/>
  <c r="L596" i="9"/>
  <c r="M596" i="9"/>
  <c r="L597" i="9"/>
  <c r="M597" i="9"/>
  <c r="L598" i="9"/>
  <c r="M598" i="9"/>
  <c r="L599" i="9"/>
  <c r="M599" i="9"/>
  <c r="L600" i="9"/>
  <c r="M600" i="9"/>
  <c r="L601" i="9"/>
  <c r="M601" i="9"/>
  <c r="L602" i="9"/>
  <c r="M602" i="9"/>
  <c r="L603" i="9"/>
  <c r="M603" i="9"/>
  <c r="L604" i="9"/>
  <c r="M604" i="9"/>
  <c r="L605" i="9"/>
  <c r="M605" i="9"/>
  <c r="L606" i="9"/>
  <c r="M606" i="9"/>
  <c r="L607" i="9"/>
  <c r="M607" i="9"/>
  <c r="L608" i="9"/>
  <c r="M608" i="9"/>
  <c r="L609" i="9"/>
  <c r="M609" i="9"/>
  <c r="L610" i="9"/>
  <c r="M610" i="9"/>
  <c r="L611" i="9"/>
  <c r="M611" i="9"/>
  <c r="L612" i="9"/>
  <c r="M612" i="9"/>
  <c r="L613" i="9"/>
  <c r="M613" i="9"/>
  <c r="L614" i="9"/>
  <c r="M614" i="9"/>
  <c r="L615" i="9"/>
  <c r="M615" i="9"/>
  <c r="L616" i="9"/>
  <c r="M616" i="9"/>
  <c r="L617" i="9"/>
  <c r="M617" i="9"/>
  <c r="L618" i="9"/>
  <c r="M618" i="9"/>
  <c r="L619" i="9"/>
  <c r="M619" i="9"/>
  <c r="L620" i="9"/>
  <c r="M620" i="9"/>
  <c r="L621" i="9"/>
  <c r="M621" i="9"/>
  <c r="L622" i="9"/>
  <c r="M622" i="9"/>
  <c r="L623" i="9"/>
  <c r="M623" i="9"/>
  <c r="L624" i="9"/>
  <c r="M624" i="9"/>
  <c r="L625" i="9"/>
  <c r="M625" i="9"/>
  <c r="L626" i="9"/>
  <c r="M626" i="9"/>
  <c r="L627" i="9"/>
  <c r="M627" i="9"/>
  <c r="L628" i="9"/>
  <c r="M628" i="9"/>
  <c r="L629" i="9"/>
  <c r="M629" i="9"/>
  <c r="L630" i="9"/>
  <c r="M630" i="9"/>
  <c r="L631" i="9"/>
  <c r="M631" i="9"/>
  <c r="L632" i="9"/>
  <c r="M632" i="9"/>
  <c r="L633" i="9"/>
  <c r="M633" i="9"/>
  <c r="L634" i="9"/>
  <c r="M634" i="9"/>
  <c r="L635" i="9"/>
  <c r="M635" i="9"/>
  <c r="L636" i="9"/>
  <c r="M636" i="9"/>
  <c r="L637" i="9"/>
  <c r="M637" i="9"/>
  <c r="L638" i="9"/>
  <c r="M638" i="9"/>
  <c r="L639" i="9"/>
  <c r="M639" i="9"/>
  <c r="L640" i="9"/>
  <c r="M640" i="9"/>
  <c r="L641" i="9"/>
  <c r="M641" i="9"/>
  <c r="L642" i="9"/>
  <c r="M642" i="9"/>
  <c r="L643" i="9"/>
  <c r="M643" i="9"/>
  <c r="L644" i="9"/>
  <c r="M644" i="9"/>
  <c r="L645" i="9"/>
  <c r="M645" i="9"/>
  <c r="L646" i="9"/>
  <c r="M646" i="9"/>
  <c r="L647" i="9"/>
  <c r="M647" i="9"/>
  <c r="L648" i="9"/>
  <c r="M648" i="9"/>
  <c r="L649" i="9"/>
  <c r="M649" i="9"/>
  <c r="L650" i="9"/>
  <c r="M650" i="9"/>
  <c r="L651" i="9"/>
  <c r="M651" i="9"/>
  <c r="L652" i="9"/>
  <c r="M652" i="9"/>
  <c r="L653" i="9"/>
  <c r="M653" i="9"/>
  <c r="L654" i="9"/>
  <c r="M654" i="9"/>
  <c r="L655" i="9"/>
  <c r="M655" i="9"/>
  <c r="L656" i="9"/>
  <c r="M656" i="9"/>
  <c r="L657" i="9"/>
  <c r="M657" i="9"/>
  <c r="L658" i="9"/>
  <c r="M658" i="9"/>
  <c r="L659" i="9"/>
  <c r="M659" i="9"/>
  <c r="L660" i="9"/>
  <c r="M660" i="9"/>
  <c r="L661" i="9"/>
  <c r="M661" i="9"/>
  <c r="L662" i="9"/>
  <c r="M662" i="9"/>
  <c r="L663" i="9"/>
  <c r="M663" i="9"/>
  <c r="L664" i="9"/>
  <c r="M664" i="9"/>
  <c r="L665" i="9"/>
  <c r="M665" i="9"/>
  <c r="L666" i="9"/>
  <c r="M666" i="9"/>
  <c r="L667" i="9"/>
  <c r="M667" i="9"/>
  <c r="L668" i="9"/>
  <c r="M668" i="9"/>
  <c r="L669" i="9"/>
  <c r="M669" i="9"/>
  <c r="L670" i="9"/>
  <c r="M670" i="9"/>
  <c r="L671" i="9"/>
  <c r="M671" i="9"/>
  <c r="L672" i="9"/>
  <c r="M672" i="9"/>
  <c r="L673" i="9"/>
  <c r="M673" i="9"/>
  <c r="L674" i="9"/>
  <c r="M674" i="9"/>
  <c r="L675" i="9"/>
  <c r="M675" i="9"/>
  <c r="L676" i="9"/>
  <c r="M676" i="9"/>
  <c r="L677" i="9"/>
  <c r="M677" i="9"/>
  <c r="L678" i="9"/>
  <c r="M678" i="9"/>
  <c r="L679" i="9"/>
  <c r="M679" i="9"/>
  <c r="L680" i="9"/>
  <c r="M680" i="9"/>
  <c r="L681" i="9"/>
  <c r="M681" i="9"/>
  <c r="L682" i="9"/>
  <c r="M682" i="9"/>
  <c r="L683" i="9"/>
  <c r="M683" i="9"/>
  <c r="L684" i="9"/>
  <c r="M684" i="9"/>
  <c r="L685" i="9"/>
  <c r="M685" i="9"/>
  <c r="M9" i="9"/>
  <c r="L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C9" i="9"/>
  <c r="B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A8" i="9"/>
  <c r="G8" i="9"/>
  <c r="H8" i="9" s="1"/>
  <c r="S6" i="9"/>
  <c r="S4" i="9" s="1"/>
  <c r="B42" i="47" l="1"/>
  <c r="E42" i="47"/>
  <c r="D28" i="47"/>
  <c r="D42" i="47"/>
  <c r="C42" i="47"/>
  <c r="E28" i="47"/>
  <c r="G28" i="47"/>
  <c r="E17" i="47"/>
  <c r="K636" i="9"/>
  <c r="K620" i="9"/>
  <c r="K116" i="9"/>
  <c r="T6" i="9"/>
  <c r="U6" i="9" s="1"/>
  <c r="V6" i="9" s="1"/>
  <c r="S5" i="9"/>
  <c r="P6" i="11"/>
  <c r="Q6" i="11" s="1"/>
  <c r="K552" i="9"/>
  <c r="K536" i="9"/>
  <c r="K400" i="9"/>
  <c r="K272" i="9"/>
  <c r="K152" i="9"/>
  <c r="K662" i="9"/>
  <c r="S7" i="9"/>
  <c r="P67" i="9"/>
  <c r="K644" i="9"/>
  <c r="K364" i="9"/>
  <c r="K28" i="9"/>
  <c r="K612" i="9"/>
  <c r="K396" i="9"/>
  <c r="K316" i="9"/>
  <c r="K11" i="9"/>
  <c r="K15" i="9"/>
  <c r="K317" i="9"/>
  <c r="K338" i="9"/>
  <c r="K670" i="9"/>
  <c r="K198" i="9"/>
  <c r="K30" i="9"/>
  <c r="K553" i="9"/>
  <c r="H679" i="9"/>
  <c r="H655" i="9"/>
  <c r="H635" i="9"/>
  <c r="H631" i="9"/>
  <c r="H623" i="9"/>
  <c r="H615" i="9"/>
  <c r="H607" i="9"/>
  <c r="H599" i="9"/>
  <c r="H591" i="9"/>
  <c r="H587" i="9"/>
  <c r="H579" i="9"/>
  <c r="H559" i="9"/>
  <c r="H543" i="9"/>
  <c r="H527" i="9"/>
  <c r="H523" i="9"/>
  <c r="H515" i="9"/>
  <c r="H511" i="9"/>
  <c r="H507" i="9"/>
  <c r="H503" i="9"/>
  <c r="H495" i="9"/>
  <c r="H471" i="9"/>
  <c r="H463" i="9"/>
  <c r="H455" i="9"/>
  <c r="H447" i="9"/>
  <c r="H439" i="9"/>
  <c r="H435" i="9"/>
  <c r="H423" i="9"/>
  <c r="H407" i="9"/>
  <c r="H403" i="9"/>
  <c r="H399" i="9"/>
  <c r="H391" i="9"/>
  <c r="H383" i="9"/>
  <c r="H375" i="9"/>
  <c r="H359" i="9"/>
  <c r="H351" i="9"/>
  <c r="H327" i="9"/>
  <c r="H319" i="9"/>
  <c r="H287" i="9"/>
  <c r="H275" i="9"/>
  <c r="H263" i="9"/>
  <c r="H247" i="9"/>
  <c r="H239" i="9"/>
  <c r="H231" i="9"/>
  <c r="H223" i="9"/>
  <c r="H215" i="9"/>
  <c r="H207" i="9"/>
  <c r="H203" i="9"/>
  <c r="H199" i="9"/>
  <c r="H191" i="9"/>
  <c r="H183" i="9"/>
  <c r="H175" i="9"/>
  <c r="H159" i="9"/>
  <c r="H143" i="9"/>
  <c r="H111" i="9"/>
  <c r="H103" i="9"/>
  <c r="H91" i="9"/>
  <c r="H87" i="9"/>
  <c r="H79" i="9"/>
  <c r="H71" i="9"/>
  <c r="H63" i="9"/>
  <c r="H47" i="9"/>
  <c r="H39" i="9"/>
  <c r="H31" i="9"/>
  <c r="H23" i="9"/>
  <c r="K681" i="9"/>
  <c r="K665" i="9"/>
  <c r="K657" i="9"/>
  <c r="K641" i="9"/>
  <c r="K625" i="9"/>
  <c r="K601" i="9"/>
  <c r="K593" i="9"/>
  <c r="K585" i="9"/>
  <c r="K561" i="9"/>
  <c r="K545" i="9"/>
  <c r="K541" i="9"/>
  <c r="K521" i="9"/>
  <c r="K505" i="9"/>
  <c r="K493" i="9"/>
  <c r="K489" i="9"/>
  <c r="K485" i="9"/>
  <c r="K473" i="9"/>
  <c r="K465" i="9"/>
  <c r="K457" i="9"/>
  <c r="K441" i="9"/>
  <c r="K433" i="9"/>
  <c r="K425" i="9"/>
  <c r="K409" i="9"/>
  <c r="K393" i="9"/>
  <c r="K385" i="9"/>
  <c r="K377" i="9"/>
  <c r="K361" i="9"/>
  <c r="K345" i="9"/>
  <c r="K305" i="9"/>
  <c r="K297" i="9"/>
  <c r="K289" i="9"/>
  <c r="K273" i="9"/>
  <c r="K249" i="9"/>
  <c r="K241" i="9"/>
  <c r="K233" i="9"/>
  <c r="K217" i="9"/>
  <c r="K209" i="9"/>
  <c r="K193" i="9"/>
  <c r="K177" i="9"/>
  <c r="K157" i="9"/>
  <c r="K153" i="9"/>
  <c r="K145" i="9"/>
  <c r="K113" i="9"/>
  <c r="K89" i="9"/>
  <c r="K57" i="9"/>
  <c r="K41" i="9"/>
  <c r="K29" i="9"/>
  <c r="K25" i="9"/>
  <c r="K17" i="9"/>
  <c r="D6" i="11"/>
  <c r="H546" i="9"/>
  <c r="H138" i="9"/>
  <c r="P668" i="9"/>
  <c r="P588" i="9"/>
  <c r="P584" i="9"/>
  <c r="P516" i="9"/>
  <c r="P332" i="9"/>
  <c r="P522" i="9"/>
  <c r="E22" i="47"/>
  <c r="D22" i="47"/>
  <c r="G22" i="47"/>
  <c r="C22" i="47"/>
  <c r="F22" i="47"/>
  <c r="M22" i="47"/>
  <c r="H535" i="9"/>
  <c r="H451" i="9"/>
  <c r="K501" i="9"/>
  <c r="K205" i="9"/>
  <c r="H682" i="9"/>
  <c r="H622" i="9"/>
  <c r="H586" i="9"/>
  <c r="H458" i="9"/>
  <c r="H298" i="9"/>
  <c r="H74" i="9"/>
  <c r="H42" i="9"/>
  <c r="K568" i="9"/>
  <c r="K372" i="9"/>
  <c r="K332" i="9"/>
  <c r="K236" i="9"/>
  <c r="K108" i="9"/>
  <c r="K32" i="9"/>
  <c r="K20" i="9"/>
  <c r="K155" i="9"/>
  <c r="K99" i="9"/>
  <c r="K83" i="9"/>
  <c r="K19" i="9"/>
  <c r="H440" i="9"/>
  <c r="K478" i="9"/>
  <c r="K398" i="9"/>
  <c r="K278" i="9"/>
  <c r="K270" i="9"/>
  <c r="K262" i="9"/>
  <c r="K158" i="9"/>
  <c r="K110" i="9"/>
  <c r="P646" i="9"/>
  <c r="P598" i="9"/>
  <c r="P502" i="9"/>
  <c r="P438" i="9"/>
  <c r="P358" i="9"/>
  <c r="P310" i="9"/>
  <c r="P9" i="9"/>
  <c r="H169" i="9"/>
  <c r="H680" i="9"/>
  <c r="H672" i="9"/>
  <c r="H664" i="9"/>
  <c r="H656" i="9"/>
  <c r="H648" i="9"/>
  <c r="H640" i="9"/>
  <c r="H632" i="9"/>
  <c r="H624" i="9"/>
  <c r="H616" i="9"/>
  <c r="H608" i="9"/>
  <c r="H600" i="9"/>
  <c r="H592" i="9"/>
  <c r="H584" i="9"/>
  <c r="H576" i="9"/>
  <c r="H568" i="9"/>
  <c r="H560" i="9"/>
  <c r="H552" i="9"/>
  <c r="H544" i="9"/>
  <c r="H536" i="9"/>
  <c r="H528" i="9"/>
  <c r="H520" i="9"/>
  <c r="H512" i="9"/>
  <c r="H504" i="9"/>
  <c r="H496" i="9"/>
  <c r="H488" i="9"/>
  <c r="H480" i="9"/>
  <c r="H472" i="9"/>
  <c r="H464" i="9"/>
  <c r="H456" i="9"/>
  <c r="H448" i="9"/>
  <c r="H432" i="9"/>
  <c r="H424" i="9"/>
  <c r="H416" i="9"/>
  <c r="H408" i="9"/>
  <c r="H400" i="9"/>
  <c r="H392" i="9"/>
  <c r="H384" i="9"/>
  <c r="H376" i="9"/>
  <c r="H368" i="9"/>
  <c r="H360" i="9"/>
  <c r="H352" i="9"/>
  <c r="H344" i="9"/>
  <c r="H336" i="9"/>
  <c r="H328" i="9"/>
  <c r="H320" i="9"/>
  <c r="H312" i="9"/>
  <c r="H304" i="9"/>
  <c r="H296" i="9"/>
  <c r="H288" i="9"/>
  <c r="H280" i="9"/>
  <c r="H272" i="9"/>
  <c r="H264" i="9"/>
  <c r="H256" i="9"/>
  <c r="H248" i="9"/>
  <c r="H240" i="9"/>
  <c r="P566" i="9"/>
  <c r="P342" i="9"/>
  <c r="P486" i="9"/>
  <c r="K680" i="9"/>
  <c r="K672" i="9"/>
  <c r="K664" i="9"/>
  <c r="K648" i="9"/>
  <c r="K640" i="9"/>
  <c r="K632" i="9"/>
  <c r="K608" i="9"/>
  <c r="K600" i="9"/>
  <c r="K592" i="9"/>
  <c r="K584" i="9"/>
  <c r="K520" i="9"/>
  <c r="K504" i="9"/>
  <c r="K496" i="9"/>
  <c r="K480" i="9"/>
  <c r="K464" i="9"/>
  <c r="K440" i="9"/>
  <c r="K392" i="9"/>
  <c r="K384" i="9"/>
  <c r="K368" i="9"/>
  <c r="K344" i="9"/>
  <c r="K336" i="9"/>
  <c r="K328" i="9"/>
  <c r="K320" i="9"/>
  <c r="K304" i="9"/>
  <c r="K296" i="9"/>
  <c r="K280" i="9"/>
  <c r="K256" i="9"/>
  <c r="K240" i="9"/>
  <c r="K224" i="9"/>
  <c r="K208" i="9"/>
  <c r="K192" i="9"/>
  <c r="K160" i="9"/>
  <c r="K144" i="9"/>
  <c r="K128" i="9"/>
  <c r="K120" i="9"/>
  <c r="K112" i="9"/>
  <c r="K104" i="9"/>
  <c r="K88" i="9"/>
  <c r="K80" i="9"/>
  <c r="K72" i="9"/>
  <c r="K64" i="9"/>
  <c r="K16" i="9"/>
  <c r="H232" i="9"/>
  <c r="H224" i="9"/>
  <c r="H216" i="9"/>
  <c r="H208" i="9"/>
  <c r="H200" i="9"/>
  <c r="H192" i="9"/>
  <c r="H184" i="9"/>
  <c r="H176" i="9"/>
  <c r="H168" i="9"/>
  <c r="H160" i="9"/>
  <c r="H152" i="9"/>
  <c r="H144" i="9"/>
  <c r="H136" i="9"/>
  <c r="H128" i="9"/>
  <c r="H120" i="9"/>
  <c r="H112" i="9"/>
  <c r="H104" i="9"/>
  <c r="H96" i="9"/>
  <c r="H88" i="9"/>
  <c r="H80" i="9"/>
  <c r="H72" i="9"/>
  <c r="H64" i="9"/>
  <c r="H56" i="9"/>
  <c r="H48" i="9"/>
  <c r="H40" i="9"/>
  <c r="H32" i="9"/>
  <c r="H24" i="9"/>
  <c r="H16" i="9"/>
  <c r="K674" i="9"/>
  <c r="K642" i="9"/>
  <c r="K594" i="9"/>
  <c r="K570" i="9"/>
  <c r="K562" i="9"/>
  <c r="K546" i="9"/>
  <c r="K530" i="9"/>
  <c r="K498" i="9"/>
  <c r="K490" i="9"/>
  <c r="K482" i="9"/>
  <c r="K434" i="9"/>
  <c r="K418" i="9"/>
  <c r="K410" i="9"/>
  <c r="K402" i="9"/>
  <c r="K394" i="9"/>
  <c r="K386" i="9"/>
  <c r="K378" i="9"/>
  <c r="K370" i="9"/>
  <c r="K362" i="9"/>
  <c r="K322" i="9"/>
  <c r="K314" i="9"/>
  <c r="K306" i="9"/>
  <c r="K298" i="9"/>
  <c r="K290" i="9"/>
  <c r="K274" i="9"/>
  <c r="K258" i="9"/>
  <c r="K250" i="9"/>
  <c r="K242" i="9"/>
  <c r="K234" i="9"/>
  <c r="K226" i="9"/>
  <c r="K218" i="9"/>
  <c r="K210" i="9"/>
  <c r="K202" i="9"/>
  <c r="K194" i="9"/>
  <c r="K186" i="9"/>
  <c r="K178" i="9"/>
  <c r="K170" i="9"/>
  <c r="K162" i="9"/>
  <c r="K154" i="9"/>
  <c r="K146" i="9"/>
  <c r="K138" i="9"/>
  <c r="K130" i="9"/>
  <c r="K122" i="9"/>
  <c r="K114" i="9"/>
  <c r="K106" i="9"/>
  <c r="K98" i="9"/>
  <c r="K90" i="9"/>
  <c r="K82" i="9"/>
  <c r="K74" i="9"/>
  <c r="K66" i="9"/>
  <c r="K58" i="9"/>
  <c r="K50" i="9"/>
  <c r="K42" i="9"/>
  <c r="K34" i="9"/>
  <c r="K26" i="9"/>
  <c r="K18" i="9"/>
  <c r="K10" i="9"/>
  <c r="H574" i="9"/>
  <c r="H566" i="9"/>
  <c r="H534" i="9"/>
  <c r="H502" i="9"/>
  <c r="H438" i="9"/>
  <c r="H406" i="9"/>
  <c r="H342" i="9"/>
  <c r="H310" i="9"/>
  <c r="H278" i="9"/>
  <c r="H246" i="9"/>
  <c r="H182" i="9"/>
  <c r="H150" i="9"/>
  <c r="H118" i="9"/>
  <c r="H54" i="9"/>
  <c r="H22" i="9"/>
  <c r="H684" i="9"/>
  <c r="H676" i="9"/>
  <c r="H668" i="9"/>
  <c r="H660" i="9"/>
  <c r="H652" i="9"/>
  <c r="H636" i="9"/>
  <c r="H628" i="9"/>
  <c r="H620" i="9"/>
  <c r="H612" i="9"/>
  <c r="H604" i="9"/>
  <c r="H596" i="9"/>
  <c r="H588" i="9"/>
  <c r="H580" i="9"/>
  <c r="H572" i="9"/>
  <c r="H564" i="9"/>
  <c r="H556" i="9"/>
  <c r="H548" i="9"/>
  <c r="H540" i="9"/>
  <c r="H532" i="9"/>
  <c r="H524" i="9"/>
  <c r="H516" i="9"/>
  <c r="H508" i="9"/>
  <c r="H500" i="9"/>
  <c r="H492" i="9"/>
  <c r="H484" i="9"/>
  <c r="H476" i="9"/>
  <c r="H468" i="9"/>
  <c r="H460" i="9"/>
  <c r="H452" i="9"/>
  <c r="H444" i="9"/>
  <c r="H436" i="9"/>
  <c r="H428" i="9"/>
  <c r="H420" i="9"/>
  <c r="H412" i="9"/>
  <c r="H404" i="9"/>
  <c r="H396" i="9"/>
  <c r="H388" i="9"/>
  <c r="H380" i="9"/>
  <c r="H372" i="9"/>
  <c r="H364" i="9"/>
  <c r="H356" i="9"/>
  <c r="H348" i="9"/>
  <c r="H340" i="9"/>
  <c r="H332" i="9"/>
  <c r="H324" i="9"/>
  <c r="H316" i="9"/>
  <c r="H308" i="9"/>
  <c r="H300" i="9"/>
  <c r="H292" i="9"/>
  <c r="H284" i="9"/>
  <c r="H276" i="9"/>
  <c r="H268" i="9"/>
  <c r="H260" i="9"/>
  <c r="H252" i="9"/>
  <c r="H244" i="9"/>
  <c r="H236" i="9"/>
  <c r="H228" i="9"/>
  <c r="H220" i="9"/>
  <c r="H212" i="9"/>
  <c r="H204" i="9"/>
  <c r="H196" i="9"/>
  <c r="H188" i="9"/>
  <c r="H180" i="9"/>
  <c r="H172" i="9"/>
  <c r="H164" i="9"/>
  <c r="H156" i="9"/>
  <c r="H148" i="9"/>
  <c r="P444" i="9"/>
  <c r="P400" i="9"/>
  <c r="H140" i="9"/>
  <c r="H132" i="9"/>
  <c r="H124" i="9"/>
  <c r="H116" i="9"/>
  <c r="H108" i="9"/>
  <c r="H100" i="9"/>
  <c r="H92" i="9"/>
  <c r="H84" i="9"/>
  <c r="H76" i="9"/>
  <c r="H68" i="9"/>
  <c r="H60" i="9"/>
  <c r="H52" i="9"/>
  <c r="H44" i="9"/>
  <c r="H36" i="9"/>
  <c r="H28" i="9"/>
  <c r="H20" i="9"/>
  <c r="H12" i="9"/>
  <c r="K9" i="9"/>
  <c r="K678" i="9"/>
  <c r="K654" i="9"/>
  <c r="K646" i="9"/>
  <c r="K638" i="9"/>
  <c r="K630" i="9"/>
  <c r="K622" i="9"/>
  <c r="K614" i="9"/>
  <c r="K606" i="9"/>
  <c r="K598" i="9"/>
  <c r="K590" i="9"/>
  <c r="K582" i="9"/>
  <c r="K574" i="9"/>
  <c r="K566" i="9"/>
  <c r="K558" i="9"/>
  <c r="K550" i="9"/>
  <c r="K542" i="9"/>
  <c r="K534" i="9"/>
  <c r="K526" i="9"/>
  <c r="K518" i="9"/>
  <c r="K510" i="9"/>
  <c r="K502" i="9"/>
  <c r="K494" i="9"/>
  <c r="K486" i="9"/>
  <c r="K470" i="9"/>
  <c r="K462" i="9"/>
  <c r="K454" i="9"/>
  <c r="K446" i="9"/>
  <c r="K438" i="9"/>
  <c r="K430" i="9"/>
  <c r="K422" i="9"/>
  <c r="K414" i="9"/>
  <c r="K406" i="9"/>
  <c r="K390" i="9"/>
  <c r="K382" i="9"/>
  <c r="K374" i="9"/>
  <c r="K366" i="9"/>
  <c r="K358" i="9"/>
  <c r="K350" i="9"/>
  <c r="K342" i="9"/>
  <c r="K334" i="9"/>
  <c r="K326" i="9"/>
  <c r="K318" i="9"/>
  <c r="K310" i="9"/>
  <c r="K302" i="9"/>
  <c r="K294" i="9"/>
  <c r="K286" i="9"/>
  <c r="K254" i="9"/>
  <c r="K246" i="9"/>
  <c r="K238" i="9"/>
  <c r="K230" i="9"/>
  <c r="K222" i="9"/>
  <c r="K214" i="9"/>
  <c r="K206" i="9"/>
  <c r="K190" i="9"/>
  <c r="K182" i="9"/>
  <c r="K174" i="9"/>
  <c r="K166" i="9"/>
  <c r="K150" i="9"/>
  <c r="K142" i="9"/>
  <c r="K134" i="9"/>
  <c r="K126" i="9"/>
  <c r="K118" i="9"/>
  <c r="K102" i="9"/>
  <c r="K94" i="9"/>
  <c r="K86" i="9"/>
  <c r="K78" i="9"/>
  <c r="K70" i="9"/>
  <c r="H683" i="9"/>
  <c r="H675" i="9"/>
  <c r="H667" i="9"/>
  <c r="H659" i="9"/>
  <c r="H651" i="9"/>
  <c r="H643" i="9"/>
  <c r="H627" i="9"/>
  <c r="H619" i="9"/>
  <c r="H611" i="9"/>
  <c r="H603" i="9"/>
  <c r="H595" i="9"/>
  <c r="H571" i="9"/>
  <c r="H563" i="9"/>
  <c r="H555" i="9"/>
  <c r="H547" i="9"/>
  <c r="H539" i="9"/>
  <c r="H531" i="9"/>
  <c r="H499" i="9"/>
  <c r="H491" i="9"/>
  <c r="H483" i="9"/>
  <c r="H475" i="9"/>
  <c r="H467" i="9"/>
  <c r="H459" i="9"/>
  <c r="H443" i="9"/>
  <c r="H427" i="9"/>
  <c r="H419" i="9"/>
  <c r="H411" i="9"/>
  <c r="H395" i="9"/>
  <c r="H387" i="9"/>
  <c r="H379" i="9"/>
  <c r="H371" i="9"/>
  <c r="H363" i="9"/>
  <c r="H355" i="9"/>
  <c r="H347" i="9"/>
  <c r="H339" i="9"/>
  <c r="H331" i="9"/>
  <c r="H323" i="9"/>
  <c r="H315" i="9"/>
  <c r="H307" i="9"/>
  <c r="H299" i="9"/>
  <c r="H291" i="9"/>
  <c r="H283" i="9"/>
  <c r="H267" i="9"/>
  <c r="H259" i="9"/>
  <c r="H251" i="9"/>
  <c r="H243" i="9"/>
  <c r="H235" i="9"/>
  <c r="H227" i="9"/>
  <c r="H219" i="9"/>
  <c r="H211" i="9"/>
  <c r="H195" i="9"/>
  <c r="H187" i="9"/>
  <c r="H179" i="9"/>
  <c r="H171" i="9"/>
  <c r="H163" i="9"/>
  <c r="H155" i="9"/>
  <c r="H147" i="9"/>
  <c r="H139" i="9"/>
  <c r="H131" i="9"/>
  <c r="H123" i="9"/>
  <c r="H115" i="9"/>
  <c r="H107" i="9"/>
  <c r="H99" i="9"/>
  <c r="H83" i="9"/>
  <c r="H75" i="9"/>
  <c r="H67" i="9"/>
  <c r="H59" i="9"/>
  <c r="H51" i="9"/>
  <c r="H43" i="9"/>
  <c r="H35" i="9"/>
  <c r="H27" i="9"/>
  <c r="H19" i="9"/>
  <c r="P65" i="9"/>
  <c r="P57" i="9"/>
  <c r="P114" i="9"/>
  <c r="P82" i="9"/>
  <c r="P78" i="9"/>
  <c r="H601" i="9"/>
  <c r="P489" i="9"/>
  <c r="P417" i="9"/>
  <c r="P329" i="9"/>
  <c r="P297" i="9"/>
  <c r="P289" i="9"/>
  <c r="P281" i="9"/>
  <c r="P273" i="9"/>
  <c r="P217" i="9"/>
  <c r="P209" i="9"/>
  <c r="P193" i="9"/>
  <c r="P177" i="9"/>
  <c r="P153" i="9"/>
  <c r="P128" i="9"/>
  <c r="P120" i="9"/>
  <c r="P112" i="9"/>
  <c r="P104" i="9"/>
  <c r="P96" i="9"/>
  <c r="P88" i="9"/>
  <c r="P80" i="9"/>
  <c r="P72" i="9"/>
  <c r="P229" i="9"/>
  <c r="P413" i="9"/>
  <c r="H685" i="9"/>
  <c r="H11" i="9"/>
  <c r="P552" i="9"/>
  <c r="P456" i="9"/>
  <c r="P264" i="9"/>
  <c r="P200" i="9"/>
  <c r="P176" i="9"/>
  <c r="P136" i="9"/>
  <c r="P48" i="9"/>
  <c r="K685" i="9"/>
  <c r="K677" i="9"/>
  <c r="K669" i="9"/>
  <c r="K661" i="9"/>
  <c r="K653" i="9"/>
  <c r="K645" i="9"/>
  <c r="K637" i="9"/>
  <c r="K629" i="9"/>
  <c r="K621" i="9"/>
  <c r="K613" i="9"/>
  <c r="K605" i="9"/>
  <c r="K597" i="9"/>
  <c r="K589" i="9"/>
  <c r="K581" i="9"/>
  <c r="K573" i="9"/>
  <c r="K565" i="9"/>
  <c r="K557" i="9"/>
  <c r="K549" i="9"/>
  <c r="K533" i="9"/>
  <c r="K525" i="9"/>
  <c r="K517" i="9"/>
  <c r="K509" i="9"/>
  <c r="K477" i="9"/>
  <c r="K469" i="9"/>
  <c r="K461" i="9"/>
  <c r="K453" i="9"/>
  <c r="K445" i="9"/>
  <c r="K437" i="9"/>
  <c r="K429" i="9"/>
  <c r="K421" i="9"/>
  <c r="K413" i="9"/>
  <c r="K405" i="9"/>
  <c r="K397" i="9"/>
  <c r="K389" i="9"/>
  <c r="K381" i="9"/>
  <c r="K373" i="9"/>
  <c r="K365" i="9"/>
  <c r="K357" i="9"/>
  <c r="K349" i="9"/>
  <c r="K341" i="9"/>
  <c r="K333" i="9"/>
  <c r="K325" i="9"/>
  <c r="K309" i="9"/>
  <c r="K301" i="9"/>
  <c r="K293" i="9"/>
  <c r="K285" i="9"/>
  <c r="K277" i="9"/>
  <c r="K269" i="9"/>
  <c r="K261" i="9"/>
  <c r="K253" i="9"/>
  <c r="K245" i="9"/>
  <c r="K237" i="9"/>
  <c r="K229" i="9"/>
  <c r="K221" i="9"/>
  <c r="K213" i="9"/>
  <c r="K197" i="9"/>
  <c r="K189" i="9"/>
  <c r="K181" i="9"/>
  <c r="K173" i="9"/>
  <c r="K165" i="9"/>
  <c r="K149" i="9"/>
  <c r="K141" i="9"/>
  <c r="K133" i="9"/>
  <c r="K125" i="9"/>
  <c r="K117" i="9"/>
  <c r="K109" i="9"/>
  <c r="K101" i="9"/>
  <c r="K93" i="9"/>
  <c r="K85" i="9"/>
  <c r="K77" i="9"/>
  <c r="K69" i="9"/>
  <c r="K61" i="9"/>
  <c r="K53" i="9"/>
  <c r="K45" i="9"/>
  <c r="K37" i="9"/>
  <c r="K21" i="9"/>
  <c r="K13" i="9"/>
  <c r="H506" i="9"/>
  <c r="H434" i="9"/>
  <c r="H402" i="9"/>
  <c r="H394" i="9"/>
  <c r="H362" i="9"/>
  <c r="H330" i="9"/>
  <c r="H266" i="9"/>
  <c r="H234" i="9"/>
  <c r="H202" i="9"/>
  <c r="H170" i="9"/>
  <c r="H106" i="9"/>
  <c r="H34" i="9"/>
  <c r="H26" i="9"/>
  <c r="K676" i="9"/>
  <c r="K660" i="9"/>
  <c r="K652" i="9"/>
  <c r="K628" i="9"/>
  <c r="K604" i="9"/>
  <c r="K596" i="9"/>
  <c r="K588" i="9"/>
  <c r="K580" i="9"/>
  <c r="K572" i="9"/>
  <c r="K564" i="9"/>
  <c r="K556" i="9"/>
  <c r="K548" i="9"/>
  <c r="K540" i="9"/>
  <c r="K524" i="9"/>
  <c r="K516" i="9"/>
  <c r="K508" i="9"/>
  <c r="K492" i="9"/>
  <c r="K484" i="9"/>
  <c r="K476" i="9"/>
  <c r="K460" i="9"/>
  <c r="K452" i="9"/>
  <c r="K444" i="9"/>
  <c r="K428" i="9"/>
  <c r="K420" i="9"/>
  <c r="K412" i="9"/>
  <c r="K388" i="9"/>
  <c r="K380" i="9"/>
  <c r="K348" i="9"/>
  <c r="K340" i="9"/>
  <c r="K308" i="9"/>
  <c r="K300" i="9"/>
  <c r="K292" i="9"/>
  <c r="K284" i="9"/>
  <c r="K276" i="9"/>
  <c r="K268" i="9"/>
  <c r="K260" i="9"/>
  <c r="K252" i="9"/>
  <c r="K220" i="9"/>
  <c r="K212" i="9"/>
  <c r="K204" i="9"/>
  <c r="K188" i="9"/>
  <c r="K180" i="9"/>
  <c r="K172" i="9"/>
  <c r="K164" i="9"/>
  <c r="K156" i="9"/>
  <c r="K148" i="9"/>
  <c r="K140" i="9"/>
  <c r="K132" i="9"/>
  <c r="K124" i="9"/>
  <c r="K100" i="9"/>
  <c r="K92" i="9"/>
  <c r="K84" i="9"/>
  <c r="K76" i="9"/>
  <c r="K68" i="9"/>
  <c r="K60" i="9"/>
  <c r="K52" i="9"/>
  <c r="K44" i="9"/>
  <c r="K36" i="9"/>
  <c r="K12" i="9"/>
  <c r="H473" i="9"/>
  <c r="H241" i="9"/>
  <c r="H217" i="9"/>
  <c r="H33" i="9"/>
  <c r="K499" i="9"/>
  <c r="K451" i="9"/>
  <c r="K339" i="9"/>
  <c r="K131" i="9"/>
  <c r="K123" i="9"/>
  <c r="K107" i="9"/>
  <c r="K75" i="9"/>
  <c r="K67" i="9"/>
  <c r="K27" i="9"/>
  <c r="P140" i="9"/>
  <c r="H181" i="9"/>
  <c r="P458" i="9"/>
  <c r="K663" i="9"/>
  <c r="K503" i="9"/>
  <c r="K135" i="9"/>
  <c r="K127" i="9"/>
  <c r="K103" i="9"/>
  <c r="K95" i="9"/>
  <c r="K87" i="9"/>
  <c r="K23" i="9"/>
  <c r="K62" i="9"/>
  <c r="K54" i="9"/>
  <c r="K46" i="9"/>
  <c r="K38" i="9"/>
  <c r="K22" i="9"/>
  <c r="K14" i="9"/>
  <c r="K330" i="9"/>
  <c r="P330" i="9"/>
  <c r="H557" i="9"/>
  <c r="H477" i="9"/>
  <c r="H429" i="9"/>
  <c r="H317" i="9"/>
  <c r="H269" i="9"/>
  <c r="H229" i="9"/>
  <c r="H189" i="9"/>
  <c r="H149" i="9"/>
  <c r="H69" i="9"/>
  <c r="K679" i="9"/>
  <c r="K655" i="9"/>
  <c r="K631" i="9"/>
  <c r="K575" i="9"/>
  <c r="K543" i="9"/>
  <c r="K511" i="9"/>
  <c r="K399" i="9"/>
  <c r="K367" i="9"/>
  <c r="K335" i="9"/>
  <c r="K295" i="9"/>
  <c r="K263" i="9"/>
  <c r="K231" i="9"/>
  <c r="K207" i="9"/>
  <c r="K183" i="9"/>
  <c r="K151" i="9"/>
  <c r="K79" i="9"/>
  <c r="K55" i="9"/>
  <c r="K31" i="9"/>
  <c r="P314" i="9"/>
  <c r="H653" i="9"/>
  <c r="H613" i="9"/>
  <c r="H349" i="9"/>
  <c r="H309" i="9"/>
  <c r="H237" i="9"/>
  <c r="H197" i="9"/>
  <c r="H117" i="9"/>
  <c r="H77" i="9"/>
  <c r="H37" i="9"/>
  <c r="K671" i="9"/>
  <c r="K623" i="9"/>
  <c r="K615" i="9"/>
  <c r="K607" i="9"/>
  <c r="K567" i="9"/>
  <c r="K535" i="9"/>
  <c r="K471" i="9"/>
  <c r="K439" i="9"/>
  <c r="K407" i="9"/>
  <c r="K391" i="9"/>
  <c r="K359" i="9"/>
  <c r="K327" i="9"/>
  <c r="K271" i="9"/>
  <c r="K239" i="9"/>
  <c r="K159" i="9"/>
  <c r="P77" i="9"/>
  <c r="K136" i="9"/>
  <c r="H501" i="9"/>
  <c r="H293" i="9"/>
  <c r="H213" i="9"/>
  <c r="H133" i="9"/>
  <c r="H53" i="9"/>
  <c r="H13" i="9"/>
  <c r="P322" i="9"/>
  <c r="P66" i="9"/>
  <c r="H661" i="9"/>
  <c r="H573" i="9"/>
  <c r="H261" i="9"/>
  <c r="H141" i="9"/>
  <c r="H21" i="9"/>
  <c r="K639" i="9"/>
  <c r="K591" i="9"/>
  <c r="K527" i="9"/>
  <c r="K495" i="9"/>
  <c r="K463" i="9"/>
  <c r="K423" i="9"/>
  <c r="K383" i="9"/>
  <c r="K351" i="9"/>
  <c r="K319" i="9"/>
  <c r="K287" i="9"/>
  <c r="K255" i="9"/>
  <c r="K223" i="9"/>
  <c r="K199" i="9"/>
  <c r="K175" i="9"/>
  <c r="K143" i="9"/>
  <c r="K119" i="9"/>
  <c r="K71" i="9"/>
  <c r="P490" i="9"/>
  <c r="K176" i="9"/>
  <c r="K48" i="9"/>
  <c r="H671" i="9"/>
  <c r="H647" i="9"/>
  <c r="H575" i="9"/>
  <c r="H551" i="9"/>
  <c r="H519" i="9"/>
  <c r="H431" i="9"/>
  <c r="H415" i="9"/>
  <c r="H343" i="9"/>
  <c r="H335" i="9"/>
  <c r="H303" i="9"/>
  <c r="H167" i="9"/>
  <c r="H151" i="9"/>
  <c r="H135" i="9"/>
  <c r="H127" i="9"/>
  <c r="H119" i="9"/>
  <c r="H95" i="9"/>
  <c r="H55" i="9"/>
  <c r="K617" i="9"/>
  <c r="K609" i="9"/>
  <c r="K537" i="9"/>
  <c r="K529" i="9"/>
  <c r="K497" i="9"/>
  <c r="K417" i="9"/>
  <c r="K369" i="9"/>
  <c r="K329" i="9"/>
  <c r="K281" i="9"/>
  <c r="K185" i="9"/>
  <c r="K169" i="9"/>
  <c r="K161" i="9"/>
  <c r="K97" i="9"/>
  <c r="K65" i="9"/>
  <c r="H645" i="9"/>
  <c r="H525" i="9"/>
  <c r="H285" i="9"/>
  <c r="H245" i="9"/>
  <c r="H125" i="9"/>
  <c r="H85" i="9"/>
  <c r="K647" i="9"/>
  <c r="K599" i="9"/>
  <c r="K583" i="9"/>
  <c r="K551" i="9"/>
  <c r="K519" i="9"/>
  <c r="K479" i="9"/>
  <c r="K447" i="9"/>
  <c r="K415" i="9"/>
  <c r="K375" i="9"/>
  <c r="K343" i="9"/>
  <c r="K311" i="9"/>
  <c r="K279" i="9"/>
  <c r="K247" i="9"/>
  <c r="K215" i="9"/>
  <c r="K191" i="9"/>
  <c r="K167" i="9"/>
  <c r="K111" i="9"/>
  <c r="K63" i="9"/>
  <c r="K39" i="9"/>
  <c r="P684" i="9"/>
  <c r="P636" i="9"/>
  <c r="P628" i="9"/>
  <c r="P620" i="9"/>
  <c r="P580" i="9"/>
  <c r="P572" i="9"/>
  <c r="P540" i="9"/>
  <c r="P500" i="9"/>
  <c r="P492" i="9"/>
  <c r="P452" i="9"/>
  <c r="P436" i="9"/>
  <c r="P420" i="9"/>
  <c r="P412" i="9"/>
  <c r="P396" i="9"/>
  <c r="P380" i="9"/>
  <c r="P372" i="9"/>
  <c r="P364" i="9"/>
  <c r="P308" i="9"/>
  <c r="P300" i="9"/>
  <c r="P292" i="9"/>
  <c r="P284" i="9"/>
  <c r="P268" i="9"/>
  <c r="P260" i="9"/>
  <c r="P252" i="9"/>
  <c r="P244" i="9"/>
  <c r="P236" i="9"/>
  <c r="P228" i="9"/>
  <c r="P220" i="9"/>
  <c r="P172" i="9"/>
  <c r="H644" i="9"/>
  <c r="P130" i="9"/>
  <c r="H639" i="9"/>
  <c r="H479" i="9"/>
  <c r="H367" i="9"/>
  <c r="H271" i="9"/>
  <c r="H255" i="9"/>
  <c r="K673" i="9"/>
  <c r="K577" i="9"/>
  <c r="K513" i="9"/>
  <c r="K481" i="9"/>
  <c r="K449" i="9"/>
  <c r="K401" i="9"/>
  <c r="K353" i="9"/>
  <c r="K313" i="9"/>
  <c r="K265" i="9"/>
  <c r="K257" i="9"/>
  <c r="K225" i="9"/>
  <c r="K201" i="9"/>
  <c r="K137" i="9"/>
  <c r="K129" i="9"/>
  <c r="K121" i="9"/>
  <c r="K105" i="9"/>
  <c r="K81" i="9"/>
  <c r="K73" i="9"/>
  <c r="K49" i="9"/>
  <c r="K33" i="9"/>
  <c r="H663" i="9"/>
  <c r="H583" i="9"/>
  <c r="H567" i="9"/>
  <c r="H487" i="9"/>
  <c r="H311" i="9"/>
  <c r="H295" i="9"/>
  <c r="H279" i="9"/>
  <c r="H15" i="9"/>
  <c r="K649" i="9"/>
  <c r="K633" i="9"/>
  <c r="K569" i="9"/>
  <c r="K337" i="9"/>
  <c r="K321" i="9"/>
  <c r="P618" i="9"/>
  <c r="P554" i="9"/>
  <c r="P354" i="9"/>
  <c r="P346" i="9"/>
  <c r="P226" i="9"/>
  <c r="P129" i="9"/>
  <c r="P50" i="9"/>
  <c r="P26" i="9"/>
  <c r="H374" i="9"/>
  <c r="H86" i="9"/>
  <c r="K656" i="9"/>
  <c r="K576" i="9"/>
  <c r="K456" i="9"/>
  <c r="K416" i="9"/>
  <c r="K56" i="9"/>
  <c r="K40" i="9"/>
  <c r="K24" i="9"/>
  <c r="P533" i="9"/>
  <c r="P293" i="9"/>
  <c r="P285" i="9"/>
  <c r="P277" i="9"/>
  <c r="P269" i="9"/>
  <c r="P253" i="9"/>
  <c r="P221" i="9"/>
  <c r="P213" i="9"/>
  <c r="P205" i="9"/>
  <c r="P197" i="9"/>
  <c r="P189" i="9"/>
  <c r="P165" i="9"/>
  <c r="P149" i="9"/>
  <c r="P132" i="9"/>
  <c r="P124" i="9"/>
  <c r="P116" i="9"/>
  <c r="P108" i="9"/>
  <c r="P100" i="9"/>
  <c r="P92" i="9"/>
  <c r="P84" i="9"/>
  <c r="P76" i="9"/>
  <c r="P68" i="9"/>
  <c r="P61" i="9"/>
  <c r="P45" i="9"/>
  <c r="P37" i="9"/>
  <c r="P188" i="9"/>
  <c r="H681" i="9"/>
  <c r="H673" i="9"/>
  <c r="H665" i="9"/>
  <c r="H657" i="9"/>
  <c r="H649" i="9"/>
  <c r="H641" i="9"/>
  <c r="H633" i="9"/>
  <c r="H625" i="9"/>
  <c r="H617" i="9"/>
  <c r="H609" i="9"/>
  <c r="H593" i="9"/>
  <c r="H585" i="9"/>
  <c r="H577" i="9"/>
  <c r="H569" i="9"/>
  <c r="H561" i="9"/>
  <c r="H553" i="9"/>
  <c r="H545" i="9"/>
  <c r="H537" i="9"/>
  <c r="H529" i="9"/>
  <c r="H521" i="9"/>
  <c r="H513" i="9"/>
  <c r="H505" i="9"/>
  <c r="H497" i="9"/>
  <c r="H489" i="9"/>
  <c r="H481" i="9"/>
  <c r="H465" i="9"/>
  <c r="H457" i="9"/>
  <c r="H449" i="9"/>
  <c r="H441" i="9"/>
  <c r="H433" i="9"/>
  <c r="H425" i="9"/>
  <c r="H417" i="9"/>
  <c r="H409" i="9"/>
  <c r="H401" i="9"/>
  <c r="H393" i="9"/>
  <c r="H385" i="9"/>
  <c r="H377" i="9"/>
  <c r="H369" i="9"/>
  <c r="H361" i="9"/>
  <c r="H353" i="9"/>
  <c r="H345" i="9"/>
  <c r="H337" i="9"/>
  <c r="H329" i="9"/>
  <c r="H321" i="9"/>
  <c r="H313" i="9"/>
  <c r="H305" i="9"/>
  <c r="H297" i="9"/>
  <c r="H289" i="9"/>
  <c r="H281" i="9"/>
  <c r="H273" i="9"/>
  <c r="H265" i="9"/>
  <c r="H257" i="9"/>
  <c r="H249" i="9"/>
  <c r="H233" i="9"/>
  <c r="H225" i="9"/>
  <c r="H209" i="9"/>
  <c r="H201" i="9"/>
  <c r="H193" i="9"/>
  <c r="H185" i="9"/>
  <c r="H177" i="9"/>
  <c r="H161" i="9"/>
  <c r="H153" i="9"/>
  <c r="H145" i="9"/>
  <c r="H137" i="9"/>
  <c r="H129" i="9"/>
  <c r="H121" i="9"/>
  <c r="H113" i="9"/>
  <c r="H105" i="9"/>
  <c r="H97" i="9"/>
  <c r="H89" i="9"/>
  <c r="H81" i="9"/>
  <c r="H73" i="9"/>
  <c r="H65" i="9"/>
  <c r="H57" i="9"/>
  <c r="H49" i="9"/>
  <c r="H41" i="9"/>
  <c r="H25" i="9"/>
  <c r="H17" i="9"/>
  <c r="H646" i="9"/>
  <c r="H470" i="9"/>
  <c r="H214" i="9"/>
  <c r="K683" i="9"/>
  <c r="K675" i="9"/>
  <c r="K667" i="9"/>
  <c r="K659" i="9"/>
  <c r="K643" i="9"/>
  <c r="K635" i="9"/>
  <c r="K627" i="9"/>
  <c r="K619" i="9"/>
  <c r="K611" i="9"/>
  <c r="K603" i="9"/>
  <c r="K595" i="9"/>
  <c r="K587" i="9"/>
  <c r="K579" i="9"/>
  <c r="K571" i="9"/>
  <c r="K563" i="9"/>
  <c r="K555" i="9"/>
  <c r="K547" i="9"/>
  <c r="K539" i="9"/>
  <c r="K531" i="9"/>
  <c r="K523" i="9"/>
  <c r="K515" i="9"/>
  <c r="K507" i="9"/>
  <c r="K491" i="9"/>
  <c r="K483" i="9"/>
  <c r="K475" i="9"/>
  <c r="K467" i="9"/>
  <c r="K459" i="9"/>
  <c r="K443" i="9"/>
  <c r="K435" i="9"/>
  <c r="K427" i="9"/>
  <c r="K419" i="9"/>
  <c r="K411" i="9"/>
  <c r="K403" i="9"/>
  <c r="K395" i="9"/>
  <c r="K387" i="9"/>
  <c r="K379" i="9"/>
  <c r="K371" i="9"/>
  <c r="K363" i="9"/>
  <c r="K355" i="9"/>
  <c r="K347" i="9"/>
  <c r="K331" i="9"/>
  <c r="K323" i="9"/>
  <c r="K315" i="9"/>
  <c r="K307" i="9"/>
  <c r="K299" i="9"/>
  <c r="K291" i="9"/>
  <c r="K283" i="9"/>
  <c r="K275" i="9"/>
  <c r="K267" i="9"/>
  <c r="K259" i="9"/>
  <c r="K251" i="9"/>
  <c r="K243" i="9"/>
  <c r="K235" i="9"/>
  <c r="K227" i="9"/>
  <c r="K219" i="9"/>
  <c r="K211" i="9"/>
  <c r="K203" i="9"/>
  <c r="K195" i="9"/>
  <c r="K187" i="9"/>
  <c r="K179" i="9"/>
  <c r="K171" i="9"/>
  <c r="K163" i="9"/>
  <c r="K147" i="9"/>
  <c r="K139" i="9"/>
  <c r="K115" i="9"/>
  <c r="K91" i="9"/>
  <c r="K59" i="9"/>
  <c r="K51" i="9"/>
  <c r="K43" i="9"/>
  <c r="K35" i="9"/>
  <c r="K624" i="9"/>
  <c r="K616" i="9"/>
  <c r="K560" i="9"/>
  <c r="K544" i="9"/>
  <c r="K432" i="9"/>
  <c r="K424" i="9"/>
  <c r="K376" i="9"/>
  <c r="K352" i="9"/>
  <c r="K312" i="9"/>
  <c r="K288" i="9"/>
  <c r="K232" i="9"/>
  <c r="K216" i="9"/>
  <c r="K184" i="9"/>
  <c r="K168" i="9"/>
  <c r="K96" i="9"/>
  <c r="P672" i="9"/>
  <c r="P656" i="9"/>
  <c r="P640" i="9"/>
  <c r="P608" i="9"/>
  <c r="P592" i="9"/>
  <c r="P576" i="9"/>
  <c r="P512" i="9"/>
  <c r="P496" i="9"/>
  <c r="P488" i="9"/>
  <c r="P464" i="9"/>
  <c r="P416" i="9"/>
  <c r="P384" i="9"/>
  <c r="P376" i="9"/>
  <c r="P360" i="9"/>
  <c r="P344" i="9"/>
  <c r="P336" i="9"/>
  <c r="P328" i="9"/>
  <c r="P296" i="9"/>
  <c r="P288" i="9"/>
  <c r="P272" i="9"/>
  <c r="P256" i="9"/>
  <c r="P240" i="9"/>
  <c r="P232" i="9"/>
  <c r="P192" i="9"/>
  <c r="P79" i="9"/>
  <c r="P71" i="9"/>
  <c r="P32" i="9"/>
  <c r="P650" i="9"/>
  <c r="P614" i="9"/>
  <c r="P586" i="9"/>
  <c r="P224" i="9"/>
  <c r="P208" i="9"/>
  <c r="P204" i="9"/>
  <c r="P196" i="9"/>
  <c r="P168" i="9"/>
  <c r="P164" i="9"/>
  <c r="P160" i="9"/>
  <c r="P156" i="9"/>
  <c r="P144" i="9"/>
  <c r="P64" i="9"/>
  <c r="P60" i="9"/>
  <c r="P56" i="9"/>
  <c r="P52" i="9"/>
  <c r="P44" i="9"/>
  <c r="P40" i="9"/>
  <c r="P36" i="9"/>
  <c r="P28" i="9"/>
  <c r="P24" i="9"/>
  <c r="P20" i="9"/>
  <c r="P16" i="9"/>
  <c r="P560" i="9"/>
  <c r="P470" i="9"/>
  <c r="P424" i="9"/>
  <c r="P368" i="9"/>
  <c r="P326" i="9"/>
  <c r="P682" i="9"/>
  <c r="P286" i="9"/>
  <c r="P282" i="9"/>
  <c r="P278" i="9"/>
  <c r="P274" i="9"/>
  <c r="P270" i="9"/>
  <c r="P266" i="9"/>
  <c r="P262" i="9"/>
  <c r="P258" i="9"/>
  <c r="P250" i="9"/>
  <c r="P246" i="9"/>
  <c r="P242" i="9"/>
  <c r="P238" i="9"/>
  <c r="P234" i="9"/>
  <c r="P230" i="9"/>
  <c r="P126" i="9"/>
  <c r="P122" i="9"/>
  <c r="P118" i="9"/>
  <c r="P110" i="9"/>
  <c r="P106" i="9"/>
  <c r="P102" i="9"/>
  <c r="P98" i="9"/>
  <c r="P94" i="9"/>
  <c r="P90" i="9"/>
  <c r="P86" i="9"/>
  <c r="P222" i="9"/>
  <c r="P218" i="9"/>
  <c r="P202" i="9"/>
  <c r="P198" i="9"/>
  <c r="P194" i="9"/>
  <c r="P190" i="9"/>
  <c r="P186" i="9"/>
  <c r="P182" i="9"/>
  <c r="P178" i="9"/>
  <c r="P174" i="9"/>
  <c r="P170" i="9"/>
  <c r="P158" i="9"/>
  <c r="P154" i="9"/>
  <c r="P150" i="9"/>
  <c r="P146" i="9"/>
  <c r="P142" i="9"/>
  <c r="P138" i="9"/>
  <c r="P62" i="9"/>
  <c r="P58" i="9"/>
  <c r="P54" i="9"/>
  <c r="P46" i="9"/>
  <c r="P42" i="9"/>
  <c r="P38" i="9"/>
  <c r="P34" i="9"/>
  <c r="P30" i="9"/>
  <c r="P22" i="9"/>
  <c r="P18" i="9"/>
  <c r="P14" i="9"/>
  <c r="P10" i="9"/>
  <c r="P649" i="9"/>
  <c r="P557" i="9"/>
  <c r="P541" i="9"/>
  <c r="P529" i="9"/>
  <c r="P525" i="9"/>
  <c r="P493" i="9"/>
  <c r="P461" i="9"/>
  <c r="P457" i="9"/>
  <c r="P357" i="9"/>
  <c r="P333" i="9"/>
  <c r="H9" i="9"/>
  <c r="H678" i="9"/>
  <c r="H674" i="9"/>
  <c r="H670" i="9"/>
  <c r="H666" i="9"/>
  <c r="H662" i="9"/>
  <c r="H658" i="9"/>
  <c r="H654" i="9"/>
  <c r="H650" i="9"/>
  <c r="H642" i="9"/>
  <c r="H638" i="9"/>
  <c r="H634" i="9"/>
  <c r="H630" i="9"/>
  <c r="H626" i="9"/>
  <c r="H618" i="9"/>
  <c r="H614" i="9"/>
  <c r="H610" i="9"/>
  <c r="H606" i="9"/>
  <c r="H602" i="9"/>
  <c r="H598" i="9"/>
  <c r="H594" i="9"/>
  <c r="P680" i="9"/>
  <c r="P676" i="9"/>
  <c r="P664" i="9"/>
  <c r="P660" i="9"/>
  <c r="P652" i="9"/>
  <c r="P648" i="9"/>
  <c r="P644" i="9"/>
  <c r="P632" i="9"/>
  <c r="P624" i="9"/>
  <c r="P616" i="9"/>
  <c r="P556" i="9"/>
  <c r="P548" i="9"/>
  <c r="P544" i="9"/>
  <c r="P536" i="9"/>
  <c r="P532" i="9"/>
  <c r="P528" i="9"/>
  <c r="P524" i="9"/>
  <c r="P484" i="9"/>
  <c r="P480" i="9"/>
  <c r="P476" i="9"/>
  <c r="P472" i="9"/>
  <c r="P468" i="9"/>
  <c r="P460" i="9"/>
  <c r="P448" i="9"/>
  <c r="P440" i="9"/>
  <c r="P432" i="9"/>
  <c r="P356" i="9"/>
  <c r="P352" i="9"/>
  <c r="P348" i="9"/>
  <c r="P340" i="9"/>
  <c r="P324" i="9"/>
  <c r="P320" i="9"/>
  <c r="P316" i="9"/>
  <c r="P312" i="9"/>
  <c r="P304" i="9"/>
  <c r="P245" i="9"/>
  <c r="P173" i="9"/>
  <c r="P145" i="9"/>
  <c r="P97" i="9"/>
  <c r="P85" i="9"/>
  <c r="P81" i="9"/>
  <c r="H590" i="9"/>
  <c r="H582" i="9"/>
  <c r="H578" i="9"/>
  <c r="H570" i="9"/>
  <c r="H562" i="9"/>
  <c r="H558" i="9"/>
  <c r="H554" i="9"/>
  <c r="H550" i="9"/>
  <c r="H542" i="9"/>
  <c r="H538" i="9"/>
  <c r="H530" i="9"/>
  <c r="H526" i="9"/>
  <c r="H522" i="9"/>
  <c r="H518" i="9"/>
  <c r="H514" i="9"/>
  <c r="H510" i="9"/>
  <c r="H498" i="9"/>
  <c r="H494" i="9"/>
  <c r="H490" i="9"/>
  <c r="H486" i="9"/>
  <c r="H482" i="9"/>
  <c r="H478" i="9"/>
  <c r="H474" i="9"/>
  <c r="H466" i="9"/>
  <c r="H462" i="9"/>
  <c r="H454" i="9"/>
  <c r="H450" i="9"/>
  <c r="H446" i="9"/>
  <c r="H442" i="9"/>
  <c r="H430" i="9"/>
  <c r="H426" i="9"/>
  <c r="H422" i="9"/>
  <c r="H418" i="9"/>
  <c r="H414" i="9"/>
  <c r="H410" i="9"/>
  <c r="H398" i="9"/>
  <c r="H390" i="9"/>
  <c r="H386" i="9"/>
  <c r="H382" i="9"/>
  <c r="H378" i="9"/>
  <c r="H370" i="9"/>
  <c r="H366" i="9"/>
  <c r="H358" i="9"/>
  <c r="H354" i="9"/>
  <c r="H350" i="9"/>
  <c r="H346" i="9"/>
  <c r="H338" i="9"/>
  <c r="P638" i="9"/>
  <c r="P630" i="9"/>
  <c r="P626" i="9"/>
  <c r="P622" i="9"/>
  <c r="P606" i="9"/>
  <c r="P594" i="9"/>
  <c r="P558" i="9"/>
  <c r="P550" i="9"/>
  <c r="P542" i="9"/>
  <c r="P534" i="9"/>
  <c r="P530" i="9"/>
  <c r="P526" i="9"/>
  <c r="P518" i="9"/>
  <c r="P510" i="9"/>
  <c r="P498" i="9"/>
  <c r="P494" i="9"/>
  <c r="P430" i="9"/>
  <c r="P426" i="9"/>
  <c r="P422" i="9"/>
  <c r="P414" i="9"/>
  <c r="P406" i="9"/>
  <c r="P402" i="9"/>
  <c r="P398" i="9"/>
  <c r="P394" i="9"/>
  <c r="P390" i="9"/>
  <c r="P386" i="9"/>
  <c r="P382" i="9"/>
  <c r="P378" i="9"/>
  <c r="P374" i="9"/>
  <c r="P370" i="9"/>
  <c r="P366" i="9"/>
  <c r="P362" i="9"/>
  <c r="P350" i="9"/>
  <c r="P338" i="9"/>
  <c r="P334" i="9"/>
  <c r="P302" i="9"/>
  <c r="P298" i="9"/>
  <c r="P685" i="9"/>
  <c r="P681" i="9"/>
  <c r="P645" i="9"/>
  <c r="P641" i="9"/>
  <c r="P637" i="9"/>
  <c r="P633" i="9"/>
  <c r="P389" i="9"/>
  <c r="P385" i="9"/>
  <c r="H334" i="9"/>
  <c r="H326" i="9"/>
  <c r="H322" i="9"/>
  <c r="H318" i="9"/>
  <c r="H314" i="9"/>
  <c r="H306" i="9"/>
  <c r="H302" i="9"/>
  <c r="H294" i="9"/>
  <c r="H290" i="9"/>
  <c r="H286" i="9"/>
  <c r="H282" i="9"/>
  <c r="H274" i="9"/>
  <c r="H270" i="9"/>
  <c r="H262" i="9"/>
  <c r="H258" i="9"/>
  <c r="H254" i="9"/>
  <c r="H250" i="9"/>
  <c r="H242" i="9"/>
  <c r="H238" i="9"/>
  <c r="H230" i="9"/>
  <c r="H226" i="9"/>
  <c r="H222" i="9"/>
  <c r="H218" i="9"/>
  <c r="H210" i="9"/>
  <c r="H206" i="9"/>
  <c r="H198" i="9"/>
  <c r="H194" i="9"/>
  <c r="H190" i="9"/>
  <c r="H186" i="9"/>
  <c r="H178" i="9"/>
  <c r="H174" i="9"/>
  <c r="H166" i="9"/>
  <c r="H162" i="9"/>
  <c r="H158" i="9"/>
  <c r="H154" i="9"/>
  <c r="H146" i="9"/>
  <c r="H142" i="9"/>
  <c r="H134" i="9"/>
  <c r="H130" i="9"/>
  <c r="H126" i="9"/>
  <c r="H122" i="9"/>
  <c r="H114" i="9"/>
  <c r="H110" i="9"/>
  <c r="H102" i="9"/>
  <c r="H98" i="9"/>
  <c r="H94" i="9"/>
  <c r="H90" i="9"/>
  <c r="H82" i="9"/>
  <c r="H78" i="9"/>
  <c r="H70" i="9"/>
  <c r="H66" i="9"/>
  <c r="H62" i="9"/>
  <c r="H58" i="9"/>
  <c r="H50" i="9"/>
  <c r="H46" i="9"/>
  <c r="H38" i="9"/>
  <c r="H30" i="9"/>
  <c r="H18" i="9"/>
  <c r="H14" i="9"/>
  <c r="H10" i="9"/>
  <c r="P651" i="9"/>
  <c r="P559" i="9"/>
  <c r="P127" i="9"/>
  <c r="K684" i="9"/>
  <c r="K668" i="9"/>
  <c r="K532" i="9"/>
  <c r="K528" i="9"/>
  <c r="K512" i="9"/>
  <c r="K500" i="9"/>
  <c r="K488" i="9"/>
  <c r="K472" i="9"/>
  <c r="K468" i="9"/>
  <c r="K448" i="9"/>
  <c r="K436" i="9"/>
  <c r="K408" i="9"/>
  <c r="K404" i="9"/>
  <c r="K360" i="9"/>
  <c r="K356" i="9"/>
  <c r="K324" i="9"/>
  <c r="K264" i="9"/>
  <c r="K248" i="9"/>
  <c r="K244" i="9"/>
  <c r="K228" i="9"/>
  <c r="K200" i="9"/>
  <c r="K196" i="9"/>
  <c r="K559" i="9"/>
  <c r="K455" i="9"/>
  <c r="P455" i="9"/>
  <c r="P615" i="9"/>
  <c r="P587" i="9"/>
  <c r="P567" i="9"/>
  <c r="P563" i="9"/>
  <c r="K303" i="9"/>
  <c r="P303" i="9"/>
  <c r="K651" i="9"/>
  <c r="P359" i="9"/>
  <c r="P331" i="9"/>
  <c r="P327" i="9"/>
  <c r="K487" i="9"/>
  <c r="P487" i="9"/>
  <c r="P431" i="9"/>
  <c r="K431" i="9"/>
  <c r="P167" i="9"/>
  <c r="P523" i="9"/>
  <c r="P495" i="9"/>
  <c r="P491" i="9"/>
  <c r="P311" i="9"/>
  <c r="P307" i="9"/>
  <c r="P35" i="9"/>
  <c r="P31" i="9"/>
  <c r="P459" i="9"/>
  <c r="P131" i="9"/>
  <c r="P295" i="9"/>
  <c r="P291" i="9"/>
  <c r="P287" i="9"/>
  <c r="P283" i="9"/>
  <c r="P261" i="9"/>
  <c r="P251" i="9"/>
  <c r="P247" i="9"/>
  <c r="P243" i="9"/>
  <c r="P239" i="9"/>
  <c r="P219" i="9"/>
  <c r="P195" i="9"/>
  <c r="P187" i="9"/>
  <c r="P159" i="9"/>
  <c r="P155" i="9"/>
  <c r="P655" i="9"/>
  <c r="P395" i="9"/>
  <c r="P367" i="9"/>
  <c r="P363" i="9"/>
  <c r="P139" i="9"/>
  <c r="P111" i="9"/>
  <c r="P99" i="9"/>
  <c r="P95" i="9"/>
  <c r="P91" i="9"/>
  <c r="P87" i="9"/>
  <c r="P83" i="9"/>
  <c r="P683" i="9"/>
  <c r="P679" i="9"/>
  <c r="P669" i="9"/>
  <c r="P665" i="9"/>
  <c r="P661" i="9"/>
  <c r="P657" i="9"/>
  <c r="P653" i="9"/>
  <c r="P647" i="9"/>
  <c r="P621" i="9"/>
  <c r="P605" i="9"/>
  <c r="P597" i="9"/>
  <c r="P593" i="9"/>
  <c r="P591" i="9"/>
  <c r="P589" i="9"/>
  <c r="P585" i="9"/>
  <c r="P583" i="9"/>
  <c r="P573" i="9"/>
  <c r="P569" i="9"/>
  <c r="P565" i="9"/>
  <c r="P555" i="9"/>
  <c r="P551" i="9"/>
  <c r="P519" i="9"/>
  <c r="P463" i="9"/>
  <c r="P453" i="9"/>
  <c r="P445" i="9"/>
  <c r="P441" i="9"/>
  <c r="P437" i="9"/>
  <c r="P429" i="9"/>
  <c r="P427" i="9"/>
  <c r="P423" i="9"/>
  <c r="P409" i="9"/>
  <c r="P405" i="9"/>
  <c r="P397" i="9"/>
  <c r="P391" i="9"/>
  <c r="P365" i="9"/>
  <c r="P335" i="9"/>
  <c r="P317" i="9"/>
  <c r="P313" i="9"/>
  <c r="P309" i="9"/>
  <c r="P305" i="9"/>
  <c r="P301" i="9"/>
  <c r="P299" i="9"/>
  <c r="K47" i="9"/>
  <c r="P47" i="9"/>
  <c r="P678" i="9"/>
  <c r="P670" i="9"/>
  <c r="P662" i="9"/>
  <c r="P658" i="9"/>
  <c r="P654" i="9"/>
  <c r="P623" i="9"/>
  <c r="P619" i="9"/>
  <c r="P612" i="9"/>
  <c r="P604" i="9"/>
  <c r="P600" i="9"/>
  <c r="P596" i="9"/>
  <c r="P568" i="9"/>
  <c r="P564" i="9"/>
  <c r="P537" i="9"/>
  <c r="P517" i="9"/>
  <c r="P513" i="9"/>
  <c r="P509" i="9"/>
  <c r="P505" i="9"/>
  <c r="P478" i="9"/>
  <c r="P466" i="9"/>
  <c r="P462" i="9"/>
  <c r="P439" i="9"/>
  <c r="P435" i="9"/>
  <c r="P428" i="9"/>
  <c r="P408" i="9"/>
  <c r="P404" i="9"/>
  <c r="P161" i="9"/>
  <c r="P157" i="9"/>
  <c r="P141" i="9"/>
  <c r="P125" i="9"/>
  <c r="P121" i="9"/>
  <c r="P63" i="9"/>
  <c r="P59" i="9"/>
  <c r="P55" i="9"/>
  <c r="P51" i="9"/>
  <c r="P41" i="9"/>
  <c r="P33" i="9"/>
  <c r="P15" i="9"/>
  <c r="P590" i="9"/>
  <c r="P582" i="9"/>
  <c r="P574" i="9"/>
  <c r="P562" i="9"/>
  <c r="P535" i="9"/>
  <c r="P531" i="9"/>
  <c r="P527" i="9"/>
  <c r="P520" i="9"/>
  <c r="P508" i="9"/>
  <c r="P504" i="9"/>
  <c r="P485" i="9"/>
  <c r="P481" i="9"/>
  <c r="P454" i="9"/>
  <c r="P446" i="9"/>
  <c r="P434" i="9"/>
  <c r="P407" i="9"/>
  <c r="P403" i="9"/>
  <c r="P399" i="9"/>
  <c r="P392" i="9"/>
  <c r="P388" i="9"/>
  <c r="P353" i="9"/>
  <c r="P345" i="9"/>
  <c r="P318" i="9"/>
  <c r="P306" i="9"/>
  <c r="P267" i="9"/>
  <c r="P257" i="9"/>
  <c r="P249" i="9"/>
  <c r="P241" i="9"/>
  <c r="P237" i="9"/>
  <c r="P203" i="9"/>
  <c r="P123" i="9"/>
  <c r="P119" i="9"/>
  <c r="P115" i="9"/>
  <c r="P39" i="9"/>
  <c r="P29" i="9"/>
  <c r="P25" i="9"/>
  <c r="P17" i="9"/>
  <c r="P162" i="9"/>
  <c r="P663" i="9"/>
  <c r="P659" i="9"/>
  <c r="P613" i="9"/>
  <c r="P609" i="9"/>
  <c r="P601" i="9"/>
  <c r="P279" i="9"/>
  <c r="P275" i="9"/>
  <c r="P271" i="9"/>
  <c r="P263" i="9"/>
  <c r="P259" i="9"/>
  <c r="P255" i="9"/>
  <c r="P231" i="9"/>
  <c r="P227" i="9"/>
  <c r="P223" i="9"/>
  <c r="P215" i="9"/>
  <c r="P211" i="9"/>
  <c r="P207" i="9"/>
  <c r="P191" i="9"/>
  <c r="P183" i="9"/>
  <c r="P179" i="9"/>
  <c r="P175" i="9"/>
  <c r="P163" i="9"/>
  <c r="P151" i="9"/>
  <c r="P147" i="9"/>
  <c r="P143" i="9"/>
  <c r="P135" i="9"/>
  <c r="P133" i="9"/>
  <c r="P117" i="9"/>
  <c r="P113" i="9"/>
  <c r="P109" i="9"/>
  <c r="P105" i="9"/>
  <c r="P101" i="9"/>
  <c r="P73" i="9"/>
  <c r="P69" i="9"/>
  <c r="P53" i="9"/>
  <c r="P49" i="9"/>
  <c r="P21" i="9"/>
  <c r="P13" i="9"/>
  <c r="P629" i="9"/>
  <c r="P625" i="9"/>
  <c r="P553" i="9"/>
  <c r="P521" i="9"/>
  <c r="P501" i="9"/>
  <c r="P497" i="9"/>
  <c r="P477" i="9"/>
  <c r="P473" i="9"/>
  <c r="P469" i="9"/>
  <c r="P465" i="9"/>
  <c r="P425" i="9"/>
  <c r="P393" i="9"/>
  <c r="P381" i="9"/>
  <c r="P377" i="9"/>
  <c r="P373" i="9"/>
  <c r="P369" i="9"/>
  <c r="P349" i="9"/>
  <c r="P341" i="9"/>
  <c r="P337" i="9"/>
  <c r="P134" i="9"/>
  <c r="P677" i="9"/>
  <c r="P673" i="9"/>
  <c r="P599" i="9"/>
  <c r="P595" i="9"/>
  <c r="P549" i="9"/>
  <c r="P545" i="9"/>
  <c r="P471" i="9"/>
  <c r="P467" i="9"/>
  <c r="P421" i="9"/>
  <c r="P343" i="9"/>
  <c r="P339" i="9"/>
  <c r="P631" i="9"/>
  <c r="P627" i="9"/>
  <c r="P617" i="9"/>
  <c r="P581" i="9"/>
  <c r="P577" i="9"/>
  <c r="P561" i="9"/>
  <c r="P503" i="9"/>
  <c r="P499" i="9"/>
  <c r="P449" i="9"/>
  <c r="P433" i="9"/>
  <c r="P375" i="9"/>
  <c r="P371" i="9"/>
  <c r="P361" i="9"/>
  <c r="P325" i="9"/>
  <c r="P321" i="9"/>
  <c r="P254" i="9"/>
  <c r="P225" i="9"/>
  <c r="P214" i="9"/>
  <c r="P210" i="9"/>
  <c r="P206" i="9"/>
  <c r="P199" i="9"/>
  <c r="P185" i="9"/>
  <c r="P181" i="9"/>
  <c r="P166" i="9"/>
  <c r="P103" i="9"/>
  <c r="P93" i="9"/>
  <c r="P89" i="9"/>
  <c r="P74" i="9"/>
  <c r="P70" i="9"/>
  <c r="P27" i="9"/>
  <c r="P23" i="9"/>
  <c r="P19" i="9"/>
  <c r="P12" i="9"/>
  <c r="H677" i="9"/>
  <c r="H669" i="9"/>
  <c r="H637" i="9"/>
  <c r="P675" i="9"/>
  <c r="P671" i="9"/>
  <c r="P667" i="9"/>
  <c r="P643" i="9"/>
  <c r="P639" i="9"/>
  <c r="P635" i="9"/>
  <c r="P611" i="9"/>
  <c r="P607" i="9"/>
  <c r="P603" i="9"/>
  <c r="P579" i="9"/>
  <c r="P575" i="9"/>
  <c r="P571" i="9"/>
  <c r="P547" i="9"/>
  <c r="P543" i="9"/>
  <c r="P539" i="9"/>
  <c r="P515" i="9"/>
  <c r="P511" i="9"/>
  <c r="P507" i="9"/>
  <c r="P483" i="9"/>
  <c r="P479" i="9"/>
  <c r="P475" i="9"/>
  <c r="P451" i="9"/>
  <c r="P447" i="9"/>
  <c r="P443" i="9"/>
  <c r="P419" i="9"/>
  <c r="P415" i="9"/>
  <c r="P411" i="9"/>
  <c r="P387" i="9"/>
  <c r="P383" i="9"/>
  <c r="P379" i="9"/>
  <c r="P355" i="9"/>
  <c r="P351" i="9"/>
  <c r="P347" i="9"/>
  <c r="P323" i="9"/>
  <c r="P319" i="9"/>
  <c r="P315" i="9"/>
  <c r="P294" i="9"/>
  <c r="P280" i="9"/>
  <c r="P276" i="9"/>
  <c r="P265" i="9"/>
  <c r="P248" i="9"/>
  <c r="P233" i="9"/>
  <c r="P216" i="9"/>
  <c r="P212" i="9"/>
  <c r="P201" i="9"/>
  <c r="P184" i="9"/>
  <c r="P180" i="9"/>
  <c r="P169" i="9"/>
  <c r="P152" i="9"/>
  <c r="P148" i="9"/>
  <c r="P137" i="9"/>
  <c r="P107" i="9"/>
  <c r="P75" i="9"/>
  <c r="P43" i="9"/>
  <c r="P11" i="9"/>
  <c r="H629" i="9"/>
  <c r="H621" i="9"/>
  <c r="H605" i="9"/>
  <c r="H597" i="9"/>
  <c r="H589" i="9"/>
  <c r="H581" i="9"/>
  <c r="H565" i="9"/>
  <c r="H549" i="9"/>
  <c r="H541" i="9"/>
  <c r="H533" i="9"/>
  <c r="H517" i="9"/>
  <c r="H509" i="9"/>
  <c r="H493" i="9"/>
  <c r="H485" i="9"/>
  <c r="H469" i="9"/>
  <c r="H461" i="9"/>
  <c r="H453" i="9"/>
  <c r="H445" i="9"/>
  <c r="H437" i="9"/>
  <c r="H421" i="9"/>
  <c r="H413" i="9"/>
  <c r="H405" i="9"/>
  <c r="H397" i="9"/>
  <c r="H389" i="9"/>
  <c r="H381" i="9"/>
  <c r="H373" i="9"/>
  <c r="H365" i="9"/>
  <c r="H357" i="9"/>
  <c r="H341" i="9"/>
  <c r="H333" i="9"/>
  <c r="H325" i="9"/>
  <c r="H301" i="9"/>
  <c r="H277" i="9"/>
  <c r="H253" i="9"/>
  <c r="H221" i="9"/>
  <c r="H205" i="9"/>
  <c r="H173" i="9"/>
  <c r="H165" i="9"/>
  <c r="H157" i="9"/>
  <c r="H109" i="9"/>
  <c r="H101" i="9"/>
  <c r="H93" i="9"/>
  <c r="H61" i="9"/>
  <c r="H45" i="9"/>
  <c r="H29" i="9"/>
  <c r="Q658" i="9"/>
  <c r="Q602" i="9"/>
  <c r="Q594" i="9"/>
  <c r="Q578" i="9"/>
  <c r="Q570" i="9"/>
  <c r="Q562" i="9"/>
  <c r="Q554" i="9"/>
  <c r="Q546" i="9"/>
  <c r="Q538" i="9"/>
  <c r="Q522" i="9"/>
  <c r="Q514" i="9"/>
  <c r="Q506" i="9"/>
  <c r="Q498" i="9"/>
  <c r="Q490" i="9"/>
  <c r="Q482" i="9"/>
  <c r="Q474" i="9"/>
  <c r="Q466" i="9"/>
  <c r="Q458" i="9"/>
  <c r="Q450" i="9"/>
  <c r="Q442" i="9"/>
  <c r="Q426" i="9"/>
  <c r="Q418" i="9"/>
  <c r="Q410" i="9"/>
  <c r="Q394" i="9"/>
  <c r="Q386" i="9"/>
  <c r="Q378" i="9"/>
  <c r="Q370" i="9"/>
  <c r="Q362" i="9"/>
  <c r="Q354" i="9"/>
  <c r="Q346" i="9"/>
  <c r="Q330" i="9"/>
  <c r="Q322" i="9"/>
  <c r="Q314" i="9"/>
  <c r="Q298" i="9"/>
  <c r="Q290" i="9"/>
  <c r="Q282" i="9"/>
  <c r="Q266" i="9"/>
  <c r="Q258" i="9"/>
  <c r="Q250" i="9"/>
  <c r="Q10" i="9"/>
  <c r="G21" i="47"/>
  <c r="K658" i="9"/>
  <c r="P401" i="9"/>
  <c r="P235" i="9"/>
  <c r="P171" i="9"/>
  <c r="Q682" i="9"/>
  <c r="K682" i="9"/>
  <c r="Q674" i="9"/>
  <c r="P674" i="9"/>
  <c r="Q666" i="9"/>
  <c r="P666" i="9"/>
  <c r="K666" i="9"/>
  <c r="Q650" i="9"/>
  <c r="K650" i="9"/>
  <c r="Q642" i="9"/>
  <c r="P642" i="9"/>
  <c r="Q634" i="9"/>
  <c r="P634" i="9"/>
  <c r="K634" i="9"/>
  <c r="Q626" i="9"/>
  <c r="K626" i="9"/>
  <c r="Q618" i="9"/>
  <c r="K618" i="9"/>
  <c r="Q610" i="9"/>
  <c r="P610" i="9"/>
  <c r="K610" i="9"/>
  <c r="Q586" i="9"/>
  <c r="K586" i="9"/>
  <c r="K426" i="9"/>
  <c r="K578" i="9"/>
  <c r="K442" i="9"/>
  <c r="K450" i="9"/>
  <c r="Q681" i="9"/>
  <c r="K506" i="9"/>
  <c r="K266" i="9"/>
  <c r="K602" i="9"/>
  <c r="P410" i="9"/>
  <c r="P442" i="9"/>
  <c r="P474" i="9"/>
  <c r="P506" i="9"/>
  <c r="P538" i="9"/>
  <c r="P570" i="9"/>
  <c r="P602" i="9"/>
  <c r="Q9" i="9"/>
  <c r="Q678" i="9"/>
  <c r="Q670" i="9"/>
  <c r="K538" i="9"/>
  <c r="K522" i="9"/>
  <c r="K514" i="9"/>
  <c r="K474" i="9"/>
  <c r="K466" i="9"/>
  <c r="K458" i="9"/>
  <c r="K354" i="9"/>
  <c r="K346" i="9"/>
  <c r="K282" i="9"/>
  <c r="P418" i="9"/>
  <c r="P450" i="9"/>
  <c r="P482" i="9"/>
  <c r="P514" i="9"/>
  <c r="P546" i="9"/>
  <c r="P578" i="9"/>
  <c r="P290" i="9"/>
  <c r="Q684" i="9"/>
  <c r="Q676" i="9"/>
  <c r="K554" i="9"/>
  <c r="Q683" i="9"/>
  <c r="Q675" i="9"/>
  <c r="Q530" i="9"/>
  <c r="Q434" i="9"/>
  <c r="Q402" i="9"/>
  <c r="Q338" i="9"/>
  <c r="Q306" i="9"/>
  <c r="Q274" i="9"/>
  <c r="Q242" i="9"/>
  <c r="Q234" i="9"/>
  <c r="Q226" i="9"/>
  <c r="Q218" i="9"/>
  <c r="Q210" i="9"/>
  <c r="Q202" i="9"/>
  <c r="Q194" i="9"/>
  <c r="Q186" i="9"/>
  <c r="Q178" i="9"/>
  <c r="Q170" i="9"/>
  <c r="Q162" i="9"/>
  <c r="Q154" i="9"/>
  <c r="Q146" i="9"/>
  <c r="Q138" i="9"/>
  <c r="Q130" i="9"/>
  <c r="Q122" i="9"/>
  <c r="Q114" i="9"/>
  <c r="Q106" i="9"/>
  <c r="Q98" i="9"/>
  <c r="Q90" i="9"/>
  <c r="Q82" i="9"/>
  <c r="Q74" i="9"/>
  <c r="Q66" i="9"/>
  <c r="Q58" i="9"/>
  <c r="Q50" i="9"/>
  <c r="Q42" i="9"/>
  <c r="Q34" i="9"/>
  <c r="Q26" i="9"/>
  <c r="Q18" i="9"/>
  <c r="Q673" i="9"/>
  <c r="Q665" i="9"/>
  <c r="Q657" i="9"/>
  <c r="Q649" i="9"/>
  <c r="Q641" i="9"/>
  <c r="Q633" i="9"/>
  <c r="Q625" i="9"/>
  <c r="Q617" i="9"/>
  <c r="Q609" i="9"/>
  <c r="Q601" i="9"/>
  <c r="Q593" i="9"/>
  <c r="Q585" i="9"/>
  <c r="Q577" i="9"/>
  <c r="Q569" i="9"/>
  <c r="Q561" i="9"/>
  <c r="Q553" i="9"/>
  <c r="Q545" i="9"/>
  <c r="Q537" i="9"/>
  <c r="Q529" i="9"/>
  <c r="Q521" i="9"/>
  <c r="Q513" i="9"/>
  <c r="Q505" i="9"/>
  <c r="Q497" i="9"/>
  <c r="Q489" i="9"/>
  <c r="Q481" i="9"/>
  <c r="Q473" i="9"/>
  <c r="Q465" i="9"/>
  <c r="Q457" i="9"/>
  <c r="Q449" i="9"/>
  <c r="Q441" i="9"/>
  <c r="Q433" i="9"/>
  <c r="Q425" i="9"/>
  <c r="Q417" i="9"/>
  <c r="Q409" i="9"/>
  <c r="Q401" i="9"/>
  <c r="Q393" i="9"/>
  <c r="Q385" i="9"/>
  <c r="Q377" i="9"/>
  <c r="Q369" i="9"/>
  <c r="Q361" i="9"/>
  <c r="Q353" i="9"/>
  <c r="Q345" i="9"/>
  <c r="Q337" i="9"/>
  <c r="Q329" i="9"/>
  <c r="Q321" i="9"/>
  <c r="Q313" i="9"/>
  <c r="Q305" i="9"/>
  <c r="Q297" i="9"/>
  <c r="Q289" i="9"/>
  <c r="Q281" i="9"/>
  <c r="Q273" i="9"/>
  <c r="Q265" i="9"/>
  <c r="Q257" i="9"/>
  <c r="Q249" i="9"/>
  <c r="Q241" i="9"/>
  <c r="Q233" i="9"/>
  <c r="Q225" i="9"/>
  <c r="Q217" i="9"/>
  <c r="Q209" i="9"/>
  <c r="Q201" i="9"/>
  <c r="Q193" i="9"/>
  <c r="Q185" i="9"/>
  <c r="Q177" i="9"/>
  <c r="Q169" i="9"/>
  <c r="Q161" i="9"/>
  <c r="Q153" i="9"/>
  <c r="Q145" i="9"/>
  <c r="Q137" i="9"/>
  <c r="Q129" i="9"/>
  <c r="Q121" i="9"/>
  <c r="Q113" i="9"/>
  <c r="Q105" i="9"/>
  <c r="Q97" i="9"/>
  <c r="Q89" i="9"/>
  <c r="Q81" i="9"/>
  <c r="Q73" i="9"/>
  <c r="Q65" i="9"/>
  <c r="Q57" i="9"/>
  <c r="Q49" i="9"/>
  <c r="Q41" i="9"/>
  <c r="Q33" i="9"/>
  <c r="Q25" i="9"/>
  <c r="Q17" i="9"/>
  <c r="Q680" i="9"/>
  <c r="Q672" i="9"/>
  <c r="Q664" i="9"/>
  <c r="Q656" i="9"/>
  <c r="Q648" i="9"/>
  <c r="Q640" i="9"/>
  <c r="Q632" i="9"/>
  <c r="Q624" i="9"/>
  <c r="Q616" i="9"/>
  <c r="Q608" i="9"/>
  <c r="Q600" i="9"/>
  <c r="Q592" i="9"/>
  <c r="Q584" i="9"/>
  <c r="Q576" i="9"/>
  <c r="Q568" i="9"/>
  <c r="Q560" i="9"/>
  <c r="Q552" i="9"/>
  <c r="Q544" i="9"/>
  <c r="Q536" i="9"/>
  <c r="Q528" i="9"/>
  <c r="Q520" i="9"/>
  <c r="Q512" i="9"/>
  <c r="Q504" i="9"/>
  <c r="Q496" i="9"/>
  <c r="Q488" i="9"/>
  <c r="Q480" i="9"/>
  <c r="Q472" i="9"/>
  <c r="Q464" i="9"/>
  <c r="Q456" i="9"/>
  <c r="Q448" i="9"/>
  <c r="Q440" i="9"/>
  <c r="Q432" i="9"/>
  <c r="Q424" i="9"/>
  <c r="Q416" i="9"/>
  <c r="Q408" i="9"/>
  <c r="Q400" i="9"/>
  <c r="Q392" i="9"/>
  <c r="Q384" i="9"/>
  <c r="Q376" i="9"/>
  <c r="Q368" i="9"/>
  <c r="Q360" i="9"/>
  <c r="Q352" i="9"/>
  <c r="Q344" i="9"/>
  <c r="Q336" i="9"/>
  <c r="Q328" i="9"/>
  <c r="Q320" i="9"/>
  <c r="Q312" i="9"/>
  <c r="Q304" i="9"/>
  <c r="Q296" i="9"/>
  <c r="Q288" i="9"/>
  <c r="Q280" i="9"/>
  <c r="Q272" i="9"/>
  <c r="Q264" i="9"/>
  <c r="Q256" i="9"/>
  <c r="Q248" i="9"/>
  <c r="Q240" i="9"/>
  <c r="Q232" i="9"/>
  <c r="Q224" i="9"/>
  <c r="Q216" i="9"/>
  <c r="Q208" i="9"/>
  <c r="Q200" i="9"/>
  <c r="Q192" i="9"/>
  <c r="Q184" i="9"/>
  <c r="Q176" i="9"/>
  <c r="Q168" i="9"/>
  <c r="Q160" i="9"/>
  <c r="Q152" i="9"/>
  <c r="Q144" i="9"/>
  <c r="Q136" i="9"/>
  <c r="Q128" i="9"/>
  <c r="Q120" i="9"/>
  <c r="Q112" i="9"/>
  <c r="Q104" i="9"/>
  <c r="Q96" i="9"/>
  <c r="Q88" i="9"/>
  <c r="Q80" i="9"/>
  <c r="Q72" i="9"/>
  <c r="Q64" i="9"/>
  <c r="Q56" i="9"/>
  <c r="Q48" i="9"/>
  <c r="Q40" i="9"/>
  <c r="Q32" i="9"/>
  <c r="Q24" i="9"/>
  <c r="Q16" i="9"/>
  <c r="Q679" i="9"/>
  <c r="Q671" i="9"/>
  <c r="Q663" i="9"/>
  <c r="Q655" i="9"/>
  <c r="Q647" i="9"/>
  <c r="Q639" i="9"/>
  <c r="Q631" i="9"/>
  <c r="Q623" i="9"/>
  <c r="Q615" i="9"/>
  <c r="Q607" i="9"/>
  <c r="Q599" i="9"/>
  <c r="Q591" i="9"/>
  <c r="Q583" i="9"/>
  <c r="Q575" i="9"/>
  <c r="Q567" i="9"/>
  <c r="Q559" i="9"/>
  <c r="Q551" i="9"/>
  <c r="Q543" i="9"/>
  <c r="Q535" i="9"/>
  <c r="Q527" i="9"/>
  <c r="Q519" i="9"/>
  <c r="Q511" i="9"/>
  <c r="Q503" i="9"/>
  <c r="Q495" i="9"/>
  <c r="Q487" i="9"/>
  <c r="Q479" i="9"/>
  <c r="Q471" i="9"/>
  <c r="Q463" i="9"/>
  <c r="Q455" i="9"/>
  <c r="Q447" i="9"/>
  <c r="Q439" i="9"/>
  <c r="Q431" i="9"/>
  <c r="Q423" i="9"/>
  <c r="Q415" i="9"/>
  <c r="Q407" i="9"/>
  <c r="Q399" i="9"/>
  <c r="Q391" i="9"/>
  <c r="Q383" i="9"/>
  <c r="Q375" i="9"/>
  <c r="Q367" i="9"/>
  <c r="Q359" i="9"/>
  <c r="Q351" i="9"/>
  <c r="Q343" i="9"/>
  <c r="Q335" i="9"/>
  <c r="Q327" i="9"/>
  <c r="Q319" i="9"/>
  <c r="Q311" i="9"/>
  <c r="Q303" i="9"/>
  <c r="Q295" i="9"/>
  <c r="Q287" i="9"/>
  <c r="Q279" i="9"/>
  <c r="Q271" i="9"/>
  <c r="Q263" i="9"/>
  <c r="Q255" i="9"/>
  <c r="Q247" i="9"/>
  <c r="Q239" i="9"/>
  <c r="Q231" i="9"/>
  <c r="Q223" i="9"/>
  <c r="Q215" i="9"/>
  <c r="Q207" i="9"/>
  <c r="Q199" i="9"/>
  <c r="Q191" i="9"/>
  <c r="Q183" i="9"/>
  <c r="Q175" i="9"/>
  <c r="Q167" i="9"/>
  <c r="Q159" i="9"/>
  <c r="Q151" i="9"/>
  <c r="Q143" i="9"/>
  <c r="Q135" i="9"/>
  <c r="Q127" i="9"/>
  <c r="Q119" i="9"/>
  <c r="Q111" i="9"/>
  <c r="Q103" i="9"/>
  <c r="Q95" i="9"/>
  <c r="Q87" i="9"/>
  <c r="Q79" i="9"/>
  <c r="Q71" i="9"/>
  <c r="Q63" i="9"/>
  <c r="Q55" i="9"/>
  <c r="Q47" i="9"/>
  <c r="Q39" i="9"/>
  <c r="Q31" i="9"/>
  <c r="Q23" i="9"/>
  <c r="Q15" i="9"/>
  <c r="Q662" i="9"/>
  <c r="Q654" i="9"/>
  <c r="Q646" i="9"/>
  <c r="Q638" i="9"/>
  <c r="Q630" i="9"/>
  <c r="Q622" i="9"/>
  <c r="Q614" i="9"/>
  <c r="Q606" i="9"/>
  <c r="Q598" i="9"/>
  <c r="Q590" i="9"/>
  <c r="Q582" i="9"/>
  <c r="Q574" i="9"/>
  <c r="Q566" i="9"/>
  <c r="Q558" i="9"/>
  <c r="Q550" i="9"/>
  <c r="Q542" i="9"/>
  <c r="Q534" i="9"/>
  <c r="Q526" i="9"/>
  <c r="Q518" i="9"/>
  <c r="Q510" i="9"/>
  <c r="Q502" i="9"/>
  <c r="Q494" i="9"/>
  <c r="Q486" i="9"/>
  <c r="Q478" i="9"/>
  <c r="Q470" i="9"/>
  <c r="Q462" i="9"/>
  <c r="Q454" i="9"/>
  <c r="Q446" i="9"/>
  <c r="Q438" i="9"/>
  <c r="Q430" i="9"/>
  <c r="Q422" i="9"/>
  <c r="Q414" i="9"/>
  <c r="Q406" i="9"/>
  <c r="Q398" i="9"/>
  <c r="Q390" i="9"/>
  <c r="Q382" i="9"/>
  <c r="Q374" i="9"/>
  <c r="Q366" i="9"/>
  <c r="Q358" i="9"/>
  <c r="Q350" i="9"/>
  <c r="Q342" i="9"/>
  <c r="Q334" i="9"/>
  <c r="Q326" i="9"/>
  <c r="Q318" i="9"/>
  <c r="Q310" i="9"/>
  <c r="Q302" i="9"/>
  <c r="Q294" i="9"/>
  <c r="Q286" i="9"/>
  <c r="Q278" i="9"/>
  <c r="Q270" i="9"/>
  <c r="Q262" i="9"/>
  <c r="Q254" i="9"/>
  <c r="Q246" i="9"/>
  <c r="Q238" i="9"/>
  <c r="Q230" i="9"/>
  <c r="Q222" i="9"/>
  <c r="Q214" i="9"/>
  <c r="Q206" i="9"/>
  <c r="Q198" i="9"/>
  <c r="Q190" i="9"/>
  <c r="Q182" i="9"/>
  <c r="Q174" i="9"/>
  <c r="Q166" i="9"/>
  <c r="Q158" i="9"/>
  <c r="Q150" i="9"/>
  <c r="Q142" i="9"/>
  <c r="Q134" i="9"/>
  <c r="Q126" i="9"/>
  <c r="Q118" i="9"/>
  <c r="Q110" i="9"/>
  <c r="Q102" i="9"/>
  <c r="Q94" i="9"/>
  <c r="Q86" i="9"/>
  <c r="Q78" i="9"/>
  <c r="Q70" i="9"/>
  <c r="Q62" i="9"/>
  <c r="Q54" i="9"/>
  <c r="Q46" i="9"/>
  <c r="Q38" i="9"/>
  <c r="Q30" i="9"/>
  <c r="Q22" i="9"/>
  <c r="Q14" i="9"/>
  <c r="Q685" i="9"/>
  <c r="Q677" i="9"/>
  <c r="Q669" i="9"/>
  <c r="Q661" i="9"/>
  <c r="Q653" i="9"/>
  <c r="Q645" i="9"/>
  <c r="Q637" i="9"/>
  <c r="Q629" i="9"/>
  <c r="Q621" i="9"/>
  <c r="Q613" i="9"/>
  <c r="Q605" i="9"/>
  <c r="Q597" i="9"/>
  <c r="Q589" i="9"/>
  <c r="Q581" i="9"/>
  <c r="Q573" i="9"/>
  <c r="Q565" i="9"/>
  <c r="Q557" i="9"/>
  <c r="Q549" i="9"/>
  <c r="Q541" i="9"/>
  <c r="Q533" i="9"/>
  <c r="Q525" i="9"/>
  <c r="Q517" i="9"/>
  <c r="Q509" i="9"/>
  <c r="Q501" i="9"/>
  <c r="Q493" i="9"/>
  <c r="Q485" i="9"/>
  <c r="Q477" i="9"/>
  <c r="Q469" i="9"/>
  <c r="Q461" i="9"/>
  <c r="Q453" i="9"/>
  <c r="Q445" i="9"/>
  <c r="Q437" i="9"/>
  <c r="Q429" i="9"/>
  <c r="Q421" i="9"/>
  <c r="Q413" i="9"/>
  <c r="Q405" i="9"/>
  <c r="Q397" i="9"/>
  <c r="Q389" i="9"/>
  <c r="Q381" i="9"/>
  <c r="Q373" i="9"/>
  <c r="Q365" i="9"/>
  <c r="Q357" i="9"/>
  <c r="Q349" i="9"/>
  <c r="Q341" i="9"/>
  <c r="Q333" i="9"/>
  <c r="Q325" i="9"/>
  <c r="Q317" i="9"/>
  <c r="Q309" i="9"/>
  <c r="Q301" i="9"/>
  <c r="Q293" i="9"/>
  <c r="Q285" i="9"/>
  <c r="Q277" i="9"/>
  <c r="Q269" i="9"/>
  <c r="Q261" i="9"/>
  <c r="Q253" i="9"/>
  <c r="Q245" i="9"/>
  <c r="Q237" i="9"/>
  <c r="Q229" i="9"/>
  <c r="Q221" i="9"/>
  <c r="Q213" i="9"/>
  <c r="Q205" i="9"/>
  <c r="Q197" i="9"/>
  <c r="Q189" i="9"/>
  <c r="Q181" i="9"/>
  <c r="Q173" i="9"/>
  <c r="Q165" i="9"/>
  <c r="Q157" i="9"/>
  <c r="Q149" i="9"/>
  <c r="Q141" i="9"/>
  <c r="Q133" i="9"/>
  <c r="Q125" i="9"/>
  <c r="Q117" i="9"/>
  <c r="Q109" i="9"/>
  <c r="Q101" i="9"/>
  <c r="Q93" i="9"/>
  <c r="Q85" i="9"/>
  <c r="Q77" i="9"/>
  <c r="Q69" i="9"/>
  <c r="Q61" i="9"/>
  <c r="Q53" i="9"/>
  <c r="Q45" i="9"/>
  <c r="Q37" i="9"/>
  <c r="Q29" i="9"/>
  <c r="Q21" i="9"/>
  <c r="Q13" i="9"/>
  <c r="Q668" i="9"/>
  <c r="Q660" i="9"/>
  <c r="Q652" i="9"/>
  <c r="Q644" i="9"/>
  <c r="Q636" i="9"/>
  <c r="Q628" i="9"/>
  <c r="Q620" i="9"/>
  <c r="Q612" i="9"/>
  <c r="Q604" i="9"/>
  <c r="Q596" i="9"/>
  <c r="Q588" i="9"/>
  <c r="Q580" i="9"/>
  <c r="Q572" i="9"/>
  <c r="Q564" i="9"/>
  <c r="Q556" i="9"/>
  <c r="Q548" i="9"/>
  <c r="Q540" i="9"/>
  <c r="Q532" i="9"/>
  <c r="Q524" i="9"/>
  <c r="Q516" i="9"/>
  <c r="Q508" i="9"/>
  <c r="Q500" i="9"/>
  <c r="Q492" i="9"/>
  <c r="Q484" i="9"/>
  <c r="Q476" i="9"/>
  <c r="Q468" i="9"/>
  <c r="Q460" i="9"/>
  <c r="Q452" i="9"/>
  <c r="Q444" i="9"/>
  <c r="Q436" i="9"/>
  <c r="Q428" i="9"/>
  <c r="Q420" i="9"/>
  <c r="Q412" i="9"/>
  <c r="Q404" i="9"/>
  <c r="Q396" i="9"/>
  <c r="Q388" i="9"/>
  <c r="Q380" i="9"/>
  <c r="Q372" i="9"/>
  <c r="Q364" i="9"/>
  <c r="Q356" i="9"/>
  <c r="Q348" i="9"/>
  <c r="Q340" i="9"/>
  <c r="Q332" i="9"/>
  <c r="Q324" i="9"/>
  <c r="Q316" i="9"/>
  <c r="Q308" i="9"/>
  <c r="Q300" i="9"/>
  <c r="Q292" i="9"/>
  <c r="Q284" i="9"/>
  <c r="Q276" i="9"/>
  <c r="Q268" i="9"/>
  <c r="Q260" i="9"/>
  <c r="Q252" i="9"/>
  <c r="Q244" i="9"/>
  <c r="Q236" i="9"/>
  <c r="Q228" i="9"/>
  <c r="Q220" i="9"/>
  <c r="Q212" i="9"/>
  <c r="Q204" i="9"/>
  <c r="Q196" i="9"/>
  <c r="Q188" i="9"/>
  <c r="Q180" i="9"/>
  <c r="Q172" i="9"/>
  <c r="Q164" i="9"/>
  <c r="Q156" i="9"/>
  <c r="Q148" i="9"/>
  <c r="Q140" i="9"/>
  <c r="Q132" i="9"/>
  <c r="Q124" i="9"/>
  <c r="Q116" i="9"/>
  <c r="Q108" i="9"/>
  <c r="Q100" i="9"/>
  <c r="Q92" i="9"/>
  <c r="Q84" i="9"/>
  <c r="Q76" i="9"/>
  <c r="Q68" i="9"/>
  <c r="Q60" i="9"/>
  <c r="Q52" i="9"/>
  <c r="Q44" i="9"/>
  <c r="Q36" i="9"/>
  <c r="Q28" i="9"/>
  <c r="Q20" i="9"/>
  <c r="Q12" i="9"/>
  <c r="Q667" i="9"/>
  <c r="Q659" i="9"/>
  <c r="Q651" i="9"/>
  <c r="Q643" i="9"/>
  <c r="Q635" i="9"/>
  <c r="Q627" i="9"/>
  <c r="Q619" i="9"/>
  <c r="Q611" i="9"/>
  <c r="Q603" i="9"/>
  <c r="Q595" i="9"/>
  <c r="Q587" i="9"/>
  <c r="Q579" i="9"/>
  <c r="Q571" i="9"/>
  <c r="Q563" i="9"/>
  <c r="Q555" i="9"/>
  <c r="Q547" i="9"/>
  <c r="Q539" i="9"/>
  <c r="Q531" i="9"/>
  <c r="Q523" i="9"/>
  <c r="Q515" i="9"/>
  <c r="Q507" i="9"/>
  <c r="Q499" i="9"/>
  <c r="Q491" i="9"/>
  <c r="Q483" i="9"/>
  <c r="Q475" i="9"/>
  <c r="Q467" i="9"/>
  <c r="Q459" i="9"/>
  <c r="Q451" i="9"/>
  <c r="Q443" i="9"/>
  <c r="Q435" i="9"/>
  <c r="Q427" i="9"/>
  <c r="Q419" i="9"/>
  <c r="Q411" i="9"/>
  <c r="Q403" i="9"/>
  <c r="Q395" i="9"/>
  <c r="Q387" i="9"/>
  <c r="Q379" i="9"/>
  <c r="Q371" i="9"/>
  <c r="Q363" i="9"/>
  <c r="Q355" i="9"/>
  <c r="Q347" i="9"/>
  <c r="Q339" i="9"/>
  <c r="Q331" i="9"/>
  <c r="Q323" i="9"/>
  <c r="Q315" i="9"/>
  <c r="Q307" i="9"/>
  <c r="Q299" i="9"/>
  <c r="Q291" i="9"/>
  <c r="Q283" i="9"/>
  <c r="Q275" i="9"/>
  <c r="Q267" i="9"/>
  <c r="Q259" i="9"/>
  <c r="Q251" i="9"/>
  <c r="Q243" i="9"/>
  <c r="Q235" i="9"/>
  <c r="Q227" i="9"/>
  <c r="Q219" i="9"/>
  <c r="Q211" i="9"/>
  <c r="Q203" i="9"/>
  <c r="Q195" i="9"/>
  <c r="Q187" i="9"/>
  <c r="Q179" i="9"/>
  <c r="Q171" i="9"/>
  <c r="Q163" i="9"/>
  <c r="Q155" i="9"/>
  <c r="Q147" i="9"/>
  <c r="Q139" i="9"/>
  <c r="Q131" i="9"/>
  <c r="Q123" i="9"/>
  <c r="Q115" i="9"/>
  <c r="Q107" i="9"/>
  <c r="Q99" i="9"/>
  <c r="Q91" i="9"/>
  <c r="Q83" i="9"/>
  <c r="Q75" i="9"/>
  <c r="Q67" i="9"/>
  <c r="Q59" i="9"/>
  <c r="Q51" i="9"/>
  <c r="Q43" i="9"/>
  <c r="Q35" i="9"/>
  <c r="Q27" i="9"/>
  <c r="Q19" i="9"/>
  <c r="Q11" i="9"/>
  <c r="D21" i="47"/>
  <c r="E21" i="47"/>
  <c r="C21" i="47"/>
  <c r="B17" i="47"/>
  <c r="B34" i="47"/>
  <c r="C29" i="47"/>
  <c r="F21" i="47"/>
  <c r="B28" i="47"/>
  <c r="C17" i="47"/>
  <c r="J6" i="11"/>
  <c r="K6" i="11" s="1"/>
  <c r="C34" i="47"/>
  <c r="B29" i="47"/>
  <c r="C28" i="47"/>
  <c r="D17" i="47"/>
  <c r="U7" i="9" l="1"/>
  <c r="T7" i="9"/>
  <c r="V7" i="9"/>
  <c r="W6" i="9"/>
  <c r="L6" i="11"/>
  <c r="S6" i="11" s="1"/>
  <c r="M17" i="47" l="1"/>
  <c r="M42" i="47"/>
  <c r="M21" i="47"/>
  <c r="M34" i="47"/>
  <c r="W7" i="9"/>
  <c r="X6" i="9"/>
  <c r="M28" i="47"/>
  <c r="M29" i="47"/>
  <c r="Y6" i="9" l="1"/>
  <c r="X7" i="9"/>
  <c r="Z6" i="9" l="1"/>
  <c r="Y7" i="9"/>
  <c r="Z7" i="9" l="1"/>
  <c r="Z4" i="9"/>
  <c r="AA6" i="9"/>
  <c r="Z5" i="9"/>
  <c r="AA7" i="9" l="1"/>
  <c r="AB6" i="9"/>
  <c r="AC6" i="9" l="1"/>
  <c r="AB7" i="9"/>
  <c r="AC7" i="9" l="1"/>
  <c r="AD6" i="9"/>
  <c r="AD7" i="9" l="1"/>
  <c r="AE6" i="9"/>
  <c r="AE7" i="9" l="1"/>
  <c r="AF6" i="9"/>
  <c r="AG6" i="9" l="1"/>
  <c r="AF7" i="9"/>
  <c r="AG4" i="9" l="1"/>
  <c r="AG5" i="9"/>
  <c r="AH6" i="9"/>
  <c r="AG7" i="9"/>
  <c r="AH7" i="9" l="1"/>
  <c r="AI6" i="9"/>
  <c r="AJ6" i="9" l="1"/>
  <c r="AI7" i="9"/>
  <c r="AJ7" i="9" l="1"/>
  <c r="AK6" i="9"/>
  <c r="AK7" i="9" l="1"/>
  <c r="AL6" i="9"/>
  <c r="AL7" i="9" l="1"/>
  <c r="AM6" i="9"/>
  <c r="AN6" i="9" l="1"/>
  <c r="AM7" i="9"/>
  <c r="AO6" i="9" l="1"/>
  <c r="AN7" i="9"/>
  <c r="AN4" i="9"/>
  <c r="AN5" i="9"/>
  <c r="AO7" i="9" l="1"/>
  <c r="AP6" i="9"/>
  <c r="AQ6" i="9" l="1"/>
  <c r="AP7" i="9"/>
  <c r="AQ7" i="9" l="1"/>
  <c r="AR6" i="9"/>
  <c r="AS6" i="9" l="1"/>
  <c r="AR7" i="9"/>
  <c r="AS7" i="9" l="1"/>
  <c r="AT6" i="9"/>
  <c r="AU6" i="9" l="1"/>
  <c r="AT7" i="9"/>
  <c r="AU7" i="9" l="1"/>
  <c r="AU5" i="9"/>
  <c r="AV6" i="9"/>
  <c r="AU4" i="9"/>
  <c r="AW6" i="9" l="1"/>
  <c r="AV7" i="9"/>
  <c r="AX6" i="9" l="1"/>
  <c r="AW7" i="9"/>
  <c r="AX7" i="9" l="1"/>
  <c r="AY6" i="9"/>
  <c r="AZ6" i="9" l="1"/>
  <c r="AY7" i="9"/>
  <c r="AZ7" i="9" l="1"/>
  <c r="BA6" i="9"/>
  <c r="BB6" i="9" l="1"/>
  <c r="BA7" i="9"/>
  <c r="BB7" i="9" l="1"/>
  <c r="BB4" i="9"/>
  <c r="BB5" i="9"/>
  <c r="BC6" i="9"/>
  <c r="BC7" i="9" l="1"/>
  <c r="BD6" i="9"/>
  <c r="BE6" i="9" l="1"/>
  <c r="BD7" i="9"/>
  <c r="BE7" i="9" l="1"/>
  <c r="BF6" i="9"/>
  <c r="BF7" i="9" l="1"/>
  <c r="BG6" i="9"/>
  <c r="BG7" i="9" l="1"/>
  <c r="BH6" i="9"/>
  <c r="BI6" i="9" l="1"/>
  <c r="BH7" i="9"/>
  <c r="BI4" i="9" l="1"/>
  <c r="BI5" i="9"/>
  <c r="BJ6" i="9"/>
  <c r="BI7" i="9"/>
  <c r="BK6" i="9" l="1"/>
  <c r="BJ7" i="9"/>
  <c r="BL6" i="9" l="1"/>
  <c r="BK7" i="9"/>
  <c r="BM6" i="9" l="1"/>
  <c r="BL7" i="9"/>
  <c r="BM7" i="9" l="1"/>
  <c r="BN6" i="9"/>
  <c r="BN7" i="9" l="1"/>
  <c r="BO6" i="9"/>
  <c r="BP6" i="9" l="1"/>
  <c r="BO7" i="9"/>
  <c r="BQ6" i="9" l="1"/>
  <c r="BP4" i="9"/>
  <c r="BP7" i="9"/>
  <c r="BP5" i="9"/>
  <c r="BQ7" i="9" l="1"/>
  <c r="BR6" i="9"/>
  <c r="BS6" i="9" l="1"/>
  <c r="BR7" i="9"/>
  <c r="BT6" i="9" l="1"/>
  <c r="BS7" i="9"/>
  <c r="BU6" i="9" l="1"/>
  <c r="BT7" i="9"/>
  <c r="BU7" i="9" l="1"/>
  <c r="BV6" i="9"/>
  <c r="BV7" i="9" s="1"/>
</calcChain>
</file>

<file path=xl/sharedStrings.xml><?xml version="1.0" encoding="utf-8"?>
<sst xmlns="http://schemas.openxmlformats.org/spreadsheetml/2006/main" count="171937" uniqueCount="16242">
  <si>
    <t>[項目]</t>
    <phoneticPr fontId="3" type="noConversion"/>
  </si>
  <si>
    <t>階層</t>
    <phoneticPr fontId="3" type="noConversion"/>
  </si>
  <si>
    <t>負責人</t>
    <phoneticPr fontId="3" type="noConversion"/>
  </si>
  <si>
    <t>完成%</t>
    <phoneticPr fontId="3" type="noConversion"/>
  </si>
  <si>
    <t xml:space="preserve">專案起始日 </t>
    <phoneticPr fontId="3" type="noConversion"/>
  </si>
  <si>
    <t>顯示第</t>
    <phoneticPr fontId="3" type="noConversion"/>
  </si>
  <si>
    <t>周</t>
    <phoneticPr fontId="3" type="noConversion"/>
  </si>
  <si>
    <t xml:space="preserve">專案負責人 </t>
    <phoneticPr fontId="3" type="noConversion"/>
  </si>
  <si>
    <t>桓達科技股份有限公司</t>
  </si>
  <si>
    <t>列印日期:</t>
  </si>
  <si>
    <t>製表人:</t>
  </si>
  <si>
    <t>專案編號</t>
  </si>
  <si>
    <t>專案名稱</t>
  </si>
  <si>
    <t>WBS層級名稱</t>
  </si>
  <si>
    <t>專案負責人</t>
  </si>
  <si>
    <t>任務名稱</t>
  </si>
  <si>
    <t>描述/延遲原因</t>
  </si>
  <si>
    <t>部門名稱</t>
  </si>
  <si>
    <t>任務負責人</t>
  </si>
  <si>
    <t>專案指派</t>
  </si>
  <si>
    <t>任務完成度</t>
  </si>
  <si>
    <t>預計開始日</t>
  </si>
  <si>
    <t>預計結束日</t>
  </si>
  <si>
    <t>工期</t>
  </si>
  <si>
    <t>預計工時</t>
  </si>
  <si>
    <t>任務狀態</t>
  </si>
  <si>
    <t>實際開始日</t>
  </si>
  <si>
    <t>實際完成日</t>
  </si>
  <si>
    <t>實際天數</t>
  </si>
  <si>
    <t>實際工時</t>
  </si>
  <si>
    <t>結案日期</t>
  </si>
  <si>
    <t>Complete</t>
  </si>
  <si>
    <t>研三部</t>
  </si>
  <si>
    <t>結案報告</t>
  </si>
  <si>
    <t>Active</t>
  </si>
  <si>
    <t>預算書</t>
  </si>
  <si>
    <t>Pending</t>
  </si>
  <si>
    <t>電子新零件承認</t>
  </si>
  <si>
    <t>機構圖面修改</t>
  </si>
  <si>
    <t>機構審查單</t>
  </si>
  <si>
    <t>DVT-QA測試(干擾耐受性與環境測試)</t>
  </si>
  <si>
    <t>Design Verification Test</t>
  </si>
  <si>
    <t>DVT-QA測試(功能與安全性測試)</t>
  </si>
  <si>
    <t>DVT-QA測試(外觀與內部檢查)</t>
  </si>
  <si>
    <t>DVT-QA測試(測試報告撰寫)</t>
  </si>
  <si>
    <t>QC工程表</t>
  </si>
  <si>
    <t>Products produced Specification</t>
  </si>
  <si>
    <t>產品檢驗基準</t>
  </si>
  <si>
    <t>進料檢驗基準</t>
  </si>
  <si>
    <t>機構圖面(元件/組裝/銘版)</t>
  </si>
  <si>
    <t>王瀚霆</t>
  </si>
  <si>
    <t>Project Development</t>
  </si>
  <si>
    <t>機構設計</t>
  </si>
  <si>
    <t>SOP</t>
  </si>
  <si>
    <t>機構圖面</t>
  </si>
  <si>
    <t>研發內部審查會議記錄</t>
  </si>
  <si>
    <t>Project preparation needs</t>
  </si>
  <si>
    <t>研發企劃會議紀錄</t>
  </si>
  <si>
    <t>研發開案企劃書+預算書 (ISO表單：QR-C-07)</t>
  </si>
  <si>
    <t>商品企劃書+QFD  (ISO表單：QR-D-19)</t>
  </si>
  <si>
    <t>行銷處</t>
  </si>
  <si>
    <t>吳奎雍</t>
  </si>
  <si>
    <t>提案審查會議記錄 (跨部門)</t>
  </si>
  <si>
    <t>DVT-QA樣機EOM建立</t>
  </si>
  <si>
    <t>PCB製作 (外包)</t>
  </si>
  <si>
    <t>研發處</t>
  </si>
  <si>
    <t>許慧芝</t>
  </si>
  <si>
    <t>Placement規劃</t>
  </si>
  <si>
    <t>型錄、DM與操作手冊草稿編修檔資料 (發起PLM提供給FAE)</t>
  </si>
  <si>
    <t>產品驗證企劃書</t>
  </si>
  <si>
    <t>品保部</t>
  </si>
  <si>
    <t>余承翰</t>
  </si>
  <si>
    <t>軟/韌體設計</t>
  </si>
  <si>
    <t>技術中心</t>
  </si>
  <si>
    <t>蕭金椿</t>
  </si>
  <si>
    <t>軟/韌體審查單</t>
  </si>
  <si>
    <t>硬體審查單</t>
  </si>
  <si>
    <t>電子半成品 EOM</t>
  </si>
  <si>
    <t>電路Layout圖</t>
  </si>
  <si>
    <t>電路設計</t>
  </si>
  <si>
    <t>樣品系統驗證,測試及問題解決(軟體/硬體/機構整合)</t>
  </si>
  <si>
    <t>樣品製作(PCBA)</t>
  </si>
  <si>
    <t>機構半成品 EOM</t>
  </si>
  <si>
    <t>機構新零件承認</t>
  </si>
  <si>
    <t>行銷確認首產及送樣規格及套數</t>
  </si>
  <si>
    <t>開立內聯單請生管進行PCBA打件 (基本：A:20套 / K:50套 / M:100套，需在專案會議再次確認)</t>
  </si>
  <si>
    <t>生管課</t>
  </si>
  <si>
    <t>周家儀</t>
  </si>
  <si>
    <t>PCB 圖面</t>
  </si>
  <si>
    <t>Products produced</t>
  </si>
  <si>
    <t>SOP/加工重點 (半成品/成品/組裝/測試)</t>
  </si>
  <si>
    <t>工程試製 or 工況分析報告</t>
  </si>
  <si>
    <t>FAE</t>
  </si>
  <si>
    <t>林宏銘</t>
  </si>
  <si>
    <t>成品 EBOM(含零件庫存清單、採購建議書)</t>
  </si>
  <si>
    <t>產品規格比較一覽表 (ISO表單：QR-C-22)</t>
  </si>
  <si>
    <t>產品檢驗記錄</t>
  </si>
  <si>
    <t>測試治具設計及製作/移交清單</t>
  </si>
  <si>
    <t>新產品成果內部產品 &amp; 技術說明會</t>
  </si>
  <si>
    <t>標籤貼紙 (回覆標籤版型料號)</t>
  </si>
  <si>
    <t>研二部</t>
  </si>
  <si>
    <t>PCB製作(外包)</t>
  </si>
  <si>
    <t>PCB Layout</t>
  </si>
  <si>
    <t>李奕澔</t>
  </si>
  <si>
    <t>吳志嘉</t>
  </si>
  <si>
    <t>DVT-QA測試(含競爭樣機性能對照)</t>
  </si>
  <si>
    <t>賴慶樺</t>
  </si>
  <si>
    <t>QC工程表 (預計1份)</t>
  </si>
  <si>
    <t>列印專案繳付清單(簽核)-SmartQ PLM026</t>
  </si>
  <si>
    <t>K200501R1</t>
  </si>
  <si>
    <t>智慧家戶水錶</t>
  </si>
  <si>
    <t>先導樣機性能報告 (樣機A)</t>
  </si>
  <si>
    <t>何昆達</t>
  </si>
  <si>
    <t>先導樣機測試/拆解報告 (樣機B)</t>
  </si>
  <si>
    <t>進料檢驗基準(機構)</t>
  </si>
  <si>
    <t>黃胤綸</t>
  </si>
  <si>
    <t>PCB圖面</t>
  </si>
  <si>
    <t>機構組合圖</t>
  </si>
  <si>
    <t>機構開模</t>
  </si>
  <si>
    <t>送樣樣機製作</t>
  </si>
  <si>
    <t>K201002R1</t>
  </si>
  <si>
    <t>SP數位熱質式開關</t>
  </si>
  <si>
    <t>郭景成</t>
  </si>
  <si>
    <t>張良琪</t>
  </si>
  <si>
    <t>硬體審查</t>
  </si>
  <si>
    <t>DVT-QA測試</t>
  </si>
  <si>
    <t>開立內聯單請廠務進行PCBA打件 (基本：A:20套 / K:50套 / M:100套，需在專案會議再次確認)</t>
  </si>
  <si>
    <t>提案審查會議記錄-跨部門 (功能增加或外觀改變)</t>
  </si>
  <si>
    <t>預算書(人力預算、設備建置、競爭者樣機購置)</t>
  </si>
  <si>
    <t>王琇眉</t>
  </si>
  <si>
    <t>行銷評估首產及送樣規格及套數</t>
  </si>
  <si>
    <t>產品開發風險評估表</t>
  </si>
  <si>
    <t>陳俊儒</t>
  </si>
  <si>
    <t>王淑瑤</t>
  </si>
  <si>
    <t>[各專案進度] 甘特圖</t>
    <phoneticPr fontId="3" type="noConversion"/>
  </si>
  <si>
    <t>專案編號</t>
    <phoneticPr fontId="3" type="noConversion"/>
  </si>
  <si>
    <t>專案名稱</t>
    <phoneticPr fontId="3" type="noConversion"/>
  </si>
  <si>
    <t>預計起始日</t>
    <phoneticPr fontId="3" type="noConversion"/>
  </si>
  <si>
    <t>預計結束日</t>
    <phoneticPr fontId="3" type="noConversion"/>
  </si>
  <si>
    <t>實際開始日</t>
    <phoneticPr fontId="3" type="noConversion"/>
  </si>
  <si>
    <t>實際完成日</t>
    <phoneticPr fontId="3" type="noConversion"/>
  </si>
  <si>
    <t>預計設工</t>
    <phoneticPr fontId="3" type="noConversion"/>
  </si>
  <si>
    <t>實際設工</t>
    <phoneticPr fontId="3" type="noConversion"/>
  </si>
  <si>
    <t>預計工期</t>
    <phoneticPr fontId="3" type="noConversion"/>
  </si>
  <si>
    <t>實際工期</t>
    <phoneticPr fontId="3" type="noConversion"/>
  </si>
  <si>
    <t>任務狀態</t>
    <phoneticPr fontId="3" type="noConversion"/>
  </si>
  <si>
    <t>工程試製</t>
  </si>
  <si>
    <t>系統操作異常</t>
    <phoneticPr fontId="3" type="noConversion"/>
  </si>
  <si>
    <t>計劃預計時間</t>
    <phoneticPr fontId="3" type="noConversion"/>
  </si>
  <si>
    <t>計劃實際時間</t>
    <phoneticPr fontId="3" type="noConversion"/>
  </si>
  <si>
    <t>※系統操作異常：PLM未依規定填寫專案起始/結束時間。</t>
    <phoneticPr fontId="3" type="noConversion"/>
  </si>
  <si>
    <t>人員</t>
    <phoneticPr fontId="39" type="noConversion"/>
  </si>
  <si>
    <t>部門</t>
  </si>
  <si>
    <t>員工工號</t>
  </si>
  <si>
    <t>回報人員</t>
  </si>
  <si>
    <t>職稱</t>
  </si>
  <si>
    <t>工時類別</t>
  </si>
  <si>
    <t>專案任務</t>
  </si>
  <si>
    <t>工作日期</t>
  </si>
  <si>
    <t>內容描述</t>
  </si>
  <si>
    <t>表單/單據編號</t>
  </si>
  <si>
    <t>0920604</t>
  </si>
  <si>
    <t>工程師</t>
  </si>
  <si>
    <t>一般專案</t>
  </si>
  <si>
    <t>高級工程師</t>
  </si>
  <si>
    <t>休假</t>
  </si>
  <si>
    <t>其他</t>
  </si>
  <si>
    <t>副工程師</t>
  </si>
  <si>
    <t>助理工程師</t>
  </si>
  <si>
    <t>客訴</t>
  </si>
  <si>
    <t>特休</t>
  </si>
  <si>
    <t>輔助生產(設備,檢工治模具)</t>
  </si>
  <si>
    <t>請假</t>
  </si>
  <si>
    <t>病假</t>
  </si>
  <si>
    <t>工況</t>
  </si>
  <si>
    <t>出差</t>
  </si>
  <si>
    <t>改善型設變</t>
  </si>
  <si>
    <t>非生產性質的跨部門協助</t>
  </si>
  <si>
    <t>會議</t>
  </si>
  <si>
    <t>研發送樣/展覽樣品</t>
  </si>
  <si>
    <t>大掃除</t>
  </si>
  <si>
    <t>資深工程師</t>
  </si>
  <si>
    <t>認證</t>
  </si>
  <si>
    <t>尾牙</t>
  </si>
  <si>
    <t>硬體模組化報告</t>
  </si>
  <si>
    <t>硬體模組化會議</t>
  </si>
  <si>
    <t>硬體模組化</t>
  </si>
  <si>
    <t>矯正及預防報告</t>
  </si>
  <si>
    <t>研發會議</t>
  </si>
  <si>
    <t>電路繪製</t>
  </si>
  <si>
    <t>0960305</t>
  </si>
  <si>
    <t>主任工程師</t>
  </si>
  <si>
    <t>F200201S1</t>
  </si>
  <si>
    <t>北水第三批交貨相關流程管制</t>
  </si>
  <si>
    <t>M190302R3</t>
  </si>
  <si>
    <t>JTR30 低介電物料特徵強化改善案-機構改善設計</t>
  </si>
  <si>
    <t>年終大掃除</t>
  </si>
  <si>
    <t>事假</t>
  </si>
  <si>
    <t>治具設計</t>
  </si>
  <si>
    <t>樣機製作</t>
  </si>
  <si>
    <t>專案排程</t>
  </si>
  <si>
    <t>組裝測試治具</t>
  </si>
  <si>
    <t>圖面整理</t>
  </si>
  <si>
    <t>主管晤談</t>
  </si>
  <si>
    <t>排休</t>
  </si>
  <si>
    <t>產學合作</t>
  </si>
  <si>
    <t>下午請假</t>
  </si>
  <si>
    <t>技轉文件</t>
  </si>
  <si>
    <t>0961102</t>
  </si>
  <si>
    <t>喪假</t>
  </si>
  <si>
    <t>專案會議</t>
  </si>
  <si>
    <t>專案進度討論</t>
  </si>
  <si>
    <t>出遊</t>
  </si>
  <si>
    <t>K1505</t>
  </si>
  <si>
    <t>分離式電磁流量計[RD4]</t>
  </si>
  <si>
    <t>家裡有事</t>
  </si>
  <si>
    <t>慶生會</t>
  </si>
  <si>
    <t>1.特休</t>
  </si>
  <si>
    <t>部門會議</t>
  </si>
  <si>
    <t>線路修改</t>
  </si>
  <si>
    <t>專案類別</t>
  </si>
  <si>
    <t>部門代號</t>
  </si>
  <si>
    <t>專案狀態</t>
  </si>
  <si>
    <t>預計起始日</t>
  </si>
  <si>
    <t>預計完成日</t>
  </si>
  <si>
    <t>預計專案周期</t>
  </si>
  <si>
    <t>預計工期月數(日曆天)</t>
  </si>
  <si>
    <t>任務實際開始日</t>
  </si>
  <si>
    <t>專案結案日期</t>
  </si>
  <si>
    <t>實際專案周期</t>
  </si>
  <si>
    <t>實際工期月數(日曆天)</t>
  </si>
  <si>
    <t>專案總進度</t>
  </si>
  <si>
    <t>K-關鍵</t>
  </si>
  <si>
    <t>RD1200</t>
  </si>
  <si>
    <t>M-養護</t>
  </si>
  <si>
    <t>QA</t>
    <phoneticPr fontId="52" type="noConversion"/>
  </si>
  <si>
    <t>行銷</t>
    <phoneticPr fontId="52" type="noConversion"/>
  </si>
  <si>
    <t>FAE</t>
    <phoneticPr fontId="52" type="noConversion"/>
  </si>
  <si>
    <t>生管</t>
    <phoneticPr fontId="52" type="noConversion"/>
  </si>
  <si>
    <t>自動化</t>
    <phoneticPr fontId="52" type="noConversion"/>
  </si>
  <si>
    <t>許慧芝</t>
    <phoneticPr fontId="53" type="noConversion"/>
  </si>
  <si>
    <t>林逸舒</t>
  </si>
  <si>
    <t>王瀚霆</t>
    <phoneticPr fontId="53" type="noConversion"/>
  </si>
  <si>
    <t>何昆達</t>
    <phoneticPr fontId="53" type="noConversion"/>
  </si>
  <si>
    <t>實際</t>
    <phoneticPr fontId="52" type="noConversion"/>
  </si>
  <si>
    <t>預計</t>
    <phoneticPr fontId="52" type="noConversion"/>
  </si>
  <si>
    <t>專案是否
異常</t>
    <phoneticPr fontId="39" type="noConversion"/>
  </si>
  <si>
    <t>任務項目</t>
    <phoneticPr fontId="3" type="noConversion"/>
  </si>
  <si>
    <t>任務異常</t>
    <phoneticPr fontId="3" type="noConversion"/>
  </si>
  <si>
    <t>※任務異常：超過預計結束日且完成度沒有100%</t>
    <phoneticPr fontId="3" type="noConversion"/>
  </si>
  <si>
    <t>預計專案工期</t>
    <phoneticPr fontId="39" type="noConversion"/>
  </si>
  <si>
    <t>實際專案工期</t>
    <phoneticPr fontId="39" type="noConversion"/>
  </si>
  <si>
    <t>專案名稱</t>
    <phoneticPr fontId="39" type="noConversion"/>
  </si>
  <si>
    <t>工期計算用</t>
    <phoneticPr fontId="39" type="noConversion"/>
  </si>
  <si>
    <t>今天</t>
    <phoneticPr fontId="39" type="noConversion"/>
  </si>
  <si>
    <t>硬體設計</t>
  </si>
  <si>
    <t>驗證測試</t>
  </si>
  <si>
    <t>PVT-QA測試驗證</t>
  </si>
  <si>
    <t>設變</t>
  </si>
  <si>
    <t>王志文</t>
  </si>
  <si>
    <t>加工重點</t>
  </si>
  <si>
    <t>成品 EBOM</t>
  </si>
  <si>
    <t>羅友彥</t>
  </si>
  <si>
    <t>完成</t>
  </si>
  <si>
    <t>研發專案進度討論會議</t>
  </si>
  <si>
    <t>機構樣品製作</t>
  </si>
  <si>
    <t>機構審查會議</t>
  </si>
  <si>
    <t>研發專案討論會議</t>
  </si>
  <si>
    <t>1.研發會議</t>
  </si>
  <si>
    <t>機構高級工程師面試。</t>
  </si>
  <si>
    <t>機構測試</t>
  </si>
  <si>
    <t>特休假</t>
  </si>
  <si>
    <t>RD1000</t>
  </si>
  <si>
    <t>3D圖面設計</t>
  </si>
  <si>
    <t>陳威瑜</t>
  </si>
  <si>
    <t>LAYOUT修改</t>
  </si>
  <si>
    <t>發包出圖資料整理</t>
  </si>
  <si>
    <t>研發開案企劃書</t>
  </si>
  <si>
    <t>DVT-QA測試-外觀與內部檢查</t>
  </si>
  <si>
    <t>DVT-QA測試-功能與安全性測試</t>
  </si>
  <si>
    <t>DVT-QA測試-測試報告撰寫</t>
  </si>
  <si>
    <t>DVT-QA測試-干擾耐受性與環境測試</t>
  </si>
  <si>
    <t>產品檢驗基準 (預計3份)</t>
  </si>
  <si>
    <t>產品檢驗記錄 (預計3份)</t>
  </si>
  <si>
    <t>SOP/加工重點 (半成品/成品/組裝/測試) (預計3份)</t>
  </si>
  <si>
    <t>韌體設計</t>
  </si>
  <si>
    <t>提出人</t>
    <phoneticPr fontId="39" type="noConversion"/>
  </si>
  <si>
    <t>任務
屬性</t>
    <phoneticPr fontId="39" type="noConversion"/>
  </si>
  <si>
    <t>立案日期</t>
    <phoneticPr fontId="39" type="noConversion"/>
  </si>
  <si>
    <t>立案項目</t>
    <phoneticPr fontId="39" type="noConversion"/>
  </si>
  <si>
    <t>優先順序</t>
    <phoneticPr fontId="39" type="noConversion"/>
  </si>
  <si>
    <t>計劃
完成時間</t>
    <phoneticPr fontId="39" type="noConversion"/>
  </si>
  <si>
    <t>執行人</t>
    <phoneticPr fontId="64" type="noConversion"/>
  </si>
  <si>
    <t>執行
狀態</t>
    <phoneticPr fontId="64" type="noConversion"/>
  </si>
  <si>
    <t>進度說明</t>
    <phoneticPr fontId="64" type="noConversion"/>
  </si>
  <si>
    <t>Peter</t>
    <phoneticPr fontId="65" type="noConversion"/>
  </si>
  <si>
    <t>研發送樣</t>
    <phoneticPr fontId="65" type="noConversion"/>
  </si>
  <si>
    <t>高</t>
    <phoneticPr fontId="65" type="noConversion"/>
  </si>
  <si>
    <t>蕭金椿
陳俊儒</t>
    <phoneticPr fontId="65" type="noConversion"/>
  </si>
  <si>
    <t>CLOSE</t>
    <phoneticPr fontId="65" type="noConversion"/>
  </si>
  <si>
    <t>●工作項目追蹤列表●</t>
    <phoneticPr fontId="53" type="noConversion"/>
  </si>
  <si>
    <t>Oleumtech 需求，韌體修改。
第一階段
1.選單用字重字義，刪除公制選項，單位英制化。
2.Flow SPAN顯示位數及初始值重新撰寫。
3.新增BBL單位。
4.MODBUS whole Register格式變更。
5.將Modbus內所有Float64變數降改成float32
第二階段
1.選單自動區分公制、英制顯示模式。
2.選單自動區分EPD30/EPD34選單
3.計算6.25hz的SNR比
5.新增每日總量記錄功能(HW)
EPD10000-A080C48MD21MCADHMC00T01</t>
    <phoneticPr fontId="65" type="noConversion"/>
  </si>
  <si>
    <t>3/17 Oleumtech完成選單用字重字義，刪除公制選項，單位英制化。
3/25 Modbus通訊要增加6種資料格式。
3/29 變更Modbus通訊位址，以符合6種資料格式的需求。(與ken確認中)
3/29 第一階段預計從4/6號投入到完成時間4/20
4/12 完成BootLoader
4/12 新增通訊6種通訊格式、LCM字元調整。
4/19 預計4/20完成程式撰寫，預計4/22完成debug正式完成。
4/23 完成軟體修改，並將樣品寄出。
(但FlowSPAN自動初始值設定因為與系統設計衝突，待與ken協調。)
6/4 Ken回報軟體測試結果，已逐條回覆，預計再2天的時間進行修改。(趕上這次的樣品訂單。)
6/4 回報Ken關於DC版本降低功耗的測試結果，ken希望DC版本為降功耗版，AC版本保留原始硬體設計。(趕上這次的樣品訂單。)
(Ken原先希望純pulse outout 功耗 &lt; 2w ，全功能輸出時功耗 &lt; 4w)
6/10 Peter 轉述Ken說安裝低功耗版於此次訂單
6/11 針對Ken提出的問題，進行FW改善，並提交給Ken做驗證
6/18 降電流版本已出貨。
7/19 Ken 來信希望FlowSPAN可以依照之前談的內容進行各別設定。目前與其協調中。
7/26 預計7/28提供新版F.W.
7/28 新版F.W.已提供
8/4 Oleumtech需要調整選單捲動方式，由游標向下移動，改成選項向上捲動。
8/11 已提供給客戶。
9/11 調整EPD30成品鐵牌位置，改為70*35自動標籤，鐵牌隨貨附在出貨報告夾鍊袋中
9/23 宜蘭廠品宏發現空管警報關閉後，當重新再開啟，實際上的功能未啟動。</t>
    <phoneticPr fontId="65" type="noConversion"/>
  </si>
  <si>
    <r>
      <t>(</t>
    </r>
    <r>
      <rPr>
        <sz val="10"/>
        <color rgb="FFFF0000"/>
        <rFont val="細明體"/>
        <family val="3"/>
        <charset val="136"/>
      </rPr>
      <t>範例</t>
    </r>
    <r>
      <rPr>
        <sz val="10"/>
        <color rgb="FFFF0000"/>
        <rFont val="Arial"/>
        <family val="2"/>
      </rPr>
      <t>)</t>
    </r>
    <phoneticPr fontId="39" type="noConversion"/>
  </si>
  <si>
    <t>預計完成日</t>
    <phoneticPr fontId="39" type="noConversion"/>
  </si>
  <si>
    <t>預計起始日</t>
    <phoneticPr fontId="39" type="noConversion"/>
  </si>
  <si>
    <t>預計設工時</t>
    <phoneticPr fontId="39" type="noConversion"/>
  </si>
  <si>
    <t>實際設計工時</t>
    <phoneticPr fontId="39" type="noConversion"/>
  </si>
  <si>
    <t>專案是否異常</t>
    <phoneticPr fontId="39" type="noConversion"/>
  </si>
  <si>
    <t>異常說明</t>
    <phoneticPr fontId="39" type="noConversion"/>
  </si>
  <si>
    <t>實際開始日</t>
    <phoneticPr fontId="39" type="noConversion"/>
  </si>
  <si>
    <t>實際完成日</t>
    <phoneticPr fontId="39" type="noConversion"/>
  </si>
  <si>
    <t>實際開始日</t>
    <phoneticPr fontId="39" type="noConversion"/>
  </si>
  <si>
    <t>實際完成日</t>
    <phoneticPr fontId="39" type="noConversion"/>
  </si>
  <si>
    <r>
      <t>R</t>
    </r>
    <r>
      <rPr>
        <sz val="10"/>
        <rFont val="Arial"/>
        <family val="2"/>
      </rPr>
      <t>D2</t>
    </r>
    <phoneticPr fontId="39" type="noConversion"/>
  </si>
  <si>
    <t>預計</t>
    <phoneticPr fontId="52" type="noConversion"/>
  </si>
  <si>
    <t>實際</t>
    <phoneticPr fontId="52" type="noConversion"/>
  </si>
  <si>
    <t>預計</t>
    <phoneticPr fontId="52" type="noConversion"/>
  </si>
  <si>
    <t>實際</t>
    <phoneticPr fontId="52" type="noConversion"/>
  </si>
  <si>
    <t>報價單</t>
  </si>
  <si>
    <t>排版資料確認</t>
  </si>
  <si>
    <t>軟體設計</t>
  </si>
  <si>
    <t>樣機組裝</t>
  </si>
  <si>
    <t>RD1600</t>
  </si>
  <si>
    <t>進度</t>
  </si>
  <si>
    <t>標準工時</t>
  </si>
  <si>
    <t>尚未填寫</t>
  </si>
  <si>
    <t>研發專案會議</t>
  </si>
  <si>
    <t>首次生產(生產管制表)</t>
  </si>
  <si>
    <t>產品結構設計</t>
  </si>
  <si>
    <t>進料檢驗基準 (預計2份)</t>
  </si>
  <si>
    <t>軟韌體開發</t>
  </si>
  <si>
    <t>底層元件驅動</t>
  </si>
  <si>
    <t>產品整合測試</t>
  </si>
  <si>
    <t>硬體開發</t>
  </si>
  <si>
    <t>Placement</t>
  </si>
  <si>
    <t>PCB 製作</t>
  </si>
  <si>
    <t>結構設計</t>
  </si>
  <si>
    <t>樣品製作</t>
  </si>
  <si>
    <t>開案準備文件</t>
  </si>
  <si>
    <t>佈圖完成待工程師確認</t>
  </si>
  <si>
    <t>新人教育訓練</t>
  </si>
  <si>
    <t>電路圖</t>
  </si>
  <si>
    <t>機構零件圖</t>
  </si>
  <si>
    <t>銘牌圖</t>
  </si>
  <si>
    <t>樣品系統驗證,測試及問題解決(硬體/機構整合)</t>
  </si>
  <si>
    <t>研發專案進度討論會議。</t>
  </si>
  <si>
    <t>提案審查會議紀錄-跨部門</t>
  </si>
  <si>
    <t>佈圖完成</t>
  </si>
  <si>
    <t>機構工程師面試</t>
  </si>
  <si>
    <t>韌體審查</t>
  </si>
  <si>
    <t>機構審查</t>
  </si>
  <si>
    <t>M220101R1</t>
  </si>
  <si>
    <t>EPR蹼輪優化版本</t>
  </si>
  <si>
    <t>治具配線</t>
  </si>
  <si>
    <t>佈圖修改</t>
  </si>
  <si>
    <t>廖基帆</t>
  </si>
  <si>
    <t>總工(含其它單位)
(hr)</t>
    <phoneticPr fontId="39" type="noConversion"/>
  </si>
  <si>
    <t>總設計工時
(hr)</t>
    <phoneticPr fontId="39" type="noConversion"/>
  </si>
  <si>
    <t>日期轉換</t>
    <phoneticPr fontId="39" type="noConversion"/>
  </si>
  <si>
    <t>中文姓名</t>
  </si>
  <si>
    <t>部門簡稱</t>
  </si>
  <si>
    <t>到職日期</t>
  </si>
  <si>
    <t>分機</t>
  </si>
  <si>
    <t>職位名稱</t>
  </si>
  <si>
    <t>205</t>
  </si>
  <si>
    <t>222</t>
  </si>
  <si>
    <t>0950501</t>
  </si>
  <si>
    <t>207</t>
  </si>
  <si>
    <t>0951201</t>
  </si>
  <si>
    <t>251</t>
  </si>
  <si>
    <t>212</t>
  </si>
  <si>
    <t>233</t>
  </si>
  <si>
    <t>223</t>
  </si>
  <si>
    <t>處長</t>
  </si>
  <si>
    <t>225</t>
  </si>
  <si>
    <t>253</t>
  </si>
  <si>
    <t>項目</t>
  </si>
  <si>
    <t>資料內容</t>
  </si>
  <si>
    <t>任務進度</t>
  </si>
  <si>
    <t>延遲項目/負責人/進度</t>
  </si>
  <si>
    <t>軟體/韌體設計</t>
  </si>
  <si>
    <t>王琇眉</t>
    <phoneticPr fontId="39" type="noConversion"/>
  </si>
  <si>
    <t>PCBA製作</t>
  </si>
  <si>
    <t>文件審查 (BOM.圖面.SOP)</t>
  </si>
  <si>
    <t>M220301C1</t>
  </si>
  <si>
    <t>SEX5(SE1X)大阻旋開關_IECEx、北美、ATEX_粉塵防爆認證</t>
  </si>
  <si>
    <t>零件圖</t>
  </si>
  <si>
    <t>機構圖面(元件/組裝)</t>
  </si>
  <si>
    <t>法規申請文件清單</t>
  </si>
  <si>
    <t>首次生產</t>
  </si>
  <si>
    <t>專案進度討論會議</t>
  </si>
  <si>
    <t>PLM001專案執行進度總表(依部門)</t>
  </si>
  <si>
    <t>部門名稱:</t>
  </si>
  <si>
    <t>短量程導波雷達</t>
  </si>
  <si>
    <t>張文魁</t>
    <phoneticPr fontId="53" type="noConversion"/>
  </si>
  <si>
    <t>拉線完成</t>
  </si>
  <si>
    <t>提案審查會議記錄-跨部門</t>
  </si>
  <si>
    <t>產品說明書</t>
  </si>
  <si>
    <t>張文魁</t>
  </si>
  <si>
    <t>DM/手冊初版提供至FAE</t>
  </si>
  <si>
    <t>M220402R1</t>
  </si>
  <si>
    <t>SIS2與EDX2改用IO-Link Device 2nd Source</t>
  </si>
  <si>
    <t>DVT-QA樣品製作</t>
  </si>
  <si>
    <t>專案(75%)
日期</t>
    <phoneticPr fontId="39" type="noConversion"/>
  </si>
  <si>
    <t>專案(95%)
日期</t>
    <phoneticPr fontId="39" type="noConversion"/>
  </si>
  <si>
    <t>佈圖</t>
  </si>
  <si>
    <t>主管回報工時</t>
  </si>
  <si>
    <t>研發內部開案審查</t>
  </si>
  <si>
    <t>已完成</t>
  </si>
  <si>
    <t>0980102</t>
  </si>
  <si>
    <t>副課長</t>
  </si>
  <si>
    <t>0990404</t>
  </si>
  <si>
    <t>課長</t>
  </si>
  <si>
    <t>2D/3D組合圖面</t>
  </si>
  <si>
    <t>2D零件尺寸圖面</t>
  </si>
  <si>
    <t>2D組合圖面及3D爆炸圖面</t>
  </si>
  <si>
    <t>零件加工</t>
  </si>
  <si>
    <t>機構組裝測試</t>
  </si>
  <si>
    <t>配電箱設計與製作</t>
  </si>
  <si>
    <t>定案討論會議</t>
  </si>
  <si>
    <t>蘇漢城</t>
  </si>
  <si>
    <t>李育儒</t>
  </si>
  <si>
    <t>電路\程式設計</t>
  </si>
  <si>
    <t>M220603R1</t>
  </si>
  <si>
    <t>家戶水表傳訊器</t>
  </si>
  <si>
    <t>K220401R2</t>
  </si>
  <si>
    <t>休假一天</t>
  </si>
  <si>
    <t>圖面設計</t>
  </si>
  <si>
    <t>圖面繪製</t>
  </si>
  <si>
    <t>內巡檢</t>
  </si>
  <si>
    <t>規劃討論</t>
  </si>
  <si>
    <t>會議討論</t>
  </si>
  <si>
    <t>加工組裝</t>
  </si>
  <si>
    <t>主管會議資料更新</t>
  </si>
  <si>
    <t>自動化部門會議</t>
  </si>
  <si>
    <t>撰寫考核表</t>
  </si>
  <si>
    <t>拆圖</t>
  </si>
  <si>
    <t>組裝架子</t>
  </si>
  <si>
    <t>繪製3D</t>
  </si>
  <si>
    <t>修改圖面</t>
  </si>
  <si>
    <t>線路圖繪製</t>
  </si>
  <si>
    <t>PLC程式修改</t>
  </si>
  <si>
    <t>線路圖修改</t>
  </si>
  <si>
    <t>設備佈線</t>
  </si>
  <si>
    <t>燈具佈線</t>
  </si>
  <si>
    <t>搬東西</t>
  </si>
  <si>
    <t>規劃確認</t>
  </si>
  <si>
    <t>電盤配電</t>
  </si>
  <si>
    <t>研發送樣樣品製作</t>
  </si>
  <si>
    <t>M220703R1</t>
  </si>
  <si>
    <t>Doppler超音波流量計商品化[RD4]</t>
  </si>
  <si>
    <t>研發內部審查會議紀錄</t>
  </si>
  <si>
    <t>教育訓練</t>
  </si>
  <si>
    <t>PCBA樣品製作</t>
  </si>
  <si>
    <t>機構組裝</t>
  </si>
  <si>
    <t>軟/韌體審查</t>
  </si>
  <si>
    <t>PCB 圖面 (1片PCB空板)</t>
  </si>
  <si>
    <t>品保驗證/測試</t>
  </si>
  <si>
    <t>通訊功能開發</t>
  </si>
  <si>
    <t>PCB 樣品製作</t>
  </si>
  <si>
    <t>消防講習</t>
  </si>
  <si>
    <t>簡振芳</t>
  </si>
  <si>
    <t>特別助理</t>
  </si>
  <si>
    <t>DISPLAY LAYOUT完成</t>
  </si>
  <si>
    <t>208</t>
  </si>
  <si>
    <t>POWER LAYOUT完成</t>
  </si>
  <si>
    <t>員工旅遊</t>
  </si>
  <si>
    <t>研發專案討論會議。</t>
  </si>
  <si>
    <t>機構模組化</t>
  </si>
  <si>
    <t>成品圖繪製</t>
  </si>
  <si>
    <t>北水工況</t>
  </si>
  <si>
    <t>週會</t>
  </si>
  <si>
    <t>協助測試</t>
  </si>
  <si>
    <t>二廠領料</t>
  </si>
  <si>
    <t>補休</t>
  </si>
  <si>
    <t>莊廉琯</t>
  </si>
  <si>
    <t>走線</t>
  </si>
  <si>
    <t>陳威宏</t>
  </si>
  <si>
    <t>研發內部審查會議</t>
  </si>
  <si>
    <t>莊廉琯</t>
    <phoneticPr fontId="53" type="noConversion"/>
  </si>
  <si>
    <t>丁智軒</t>
  </si>
  <si>
    <t>拉線</t>
  </si>
  <si>
    <t>LAYOUT完成</t>
  </si>
  <si>
    <t>中秋節</t>
  </si>
  <si>
    <t>健康檢查</t>
  </si>
  <si>
    <t>顧小孩</t>
  </si>
  <si>
    <t>工況試煉送樣</t>
  </si>
  <si>
    <t>余承翰</t>
    <phoneticPr fontId="39" type="noConversion"/>
  </si>
  <si>
    <t>K201002R2</t>
  </si>
  <si>
    <t>SP 數位熱質式開關-DC 一體型</t>
  </si>
  <si>
    <t>M221002R1</t>
  </si>
  <si>
    <t>M12-4PIN接頭線材自製低壓射出</t>
  </si>
  <si>
    <t>作業標準書(半成品/成品/加工重點)</t>
  </si>
  <si>
    <t>DVT-QA測試報告簽核</t>
  </si>
  <si>
    <t>工況試煉送樣時間</t>
  </si>
  <si>
    <t>LAYOUT</t>
  </si>
  <si>
    <t>M221005R1</t>
  </si>
  <si>
    <t>EPD30電池供電型電磁流量計</t>
  </si>
  <si>
    <t>POWER佈圖</t>
  </si>
  <si>
    <t>二口二位膜片閥(DN25)</t>
  </si>
  <si>
    <t>11月慶生會</t>
  </si>
  <si>
    <t>請特休</t>
  </si>
  <si>
    <t>請病假</t>
  </si>
  <si>
    <t>員工簡易表</t>
  </si>
  <si>
    <t>RD1100</t>
  </si>
  <si>
    <t>研一部</t>
  </si>
  <si>
    <r>
      <t>R</t>
    </r>
    <r>
      <rPr>
        <sz val="10"/>
        <rFont val="Arial"/>
        <family val="2"/>
      </rPr>
      <t>D1</t>
    </r>
    <phoneticPr fontId="39" type="noConversion"/>
  </si>
  <si>
    <t>保險絲燒毀 更換OK</t>
  </si>
  <si>
    <t>M230102R1</t>
  </si>
  <si>
    <t>工況試煉送樣</t>
    <phoneticPr fontId="39" type="noConversion"/>
  </si>
  <si>
    <t>工況試煉送樣
(來源PLM)</t>
    <phoneticPr fontId="39" type="noConversion"/>
  </si>
  <si>
    <t>M230103R1</t>
  </si>
  <si>
    <t>EPH-DN13~DN40自製零組件</t>
  </si>
  <si>
    <t>機構助理工程師面試。</t>
  </si>
  <si>
    <t>1.年末大掃除</t>
  </si>
  <si>
    <t>技術中心</t>
    <phoneticPr fontId="39" type="noConversion"/>
  </si>
  <si>
    <t>D-協同</t>
  </si>
  <si>
    <t>D230201R1</t>
  </si>
  <si>
    <t>研發與自動化同步工程 - 水錶量產測場建置</t>
  </si>
  <si>
    <t>製造處</t>
  </si>
  <si>
    <t>陳義雄</t>
  </si>
  <si>
    <t>採購課</t>
  </si>
  <si>
    <t>曾瑞琳</t>
  </si>
  <si>
    <t>人員</t>
  </si>
  <si>
    <t>職級</t>
  </si>
  <si>
    <t>任務項目</t>
  </si>
  <si>
    <t>預計設工</t>
  </si>
  <si>
    <t>實際設工</t>
  </si>
  <si>
    <t>完成%</t>
  </si>
  <si>
    <t>專案是否異常</t>
  </si>
  <si>
    <t>DN13、DN20、DN25、DN40塑膠零組件模具開模</t>
  </si>
  <si>
    <t>板金加工 配件安裝</t>
  </si>
  <si>
    <t>DN13、DN20、DN25、DN40自製零組件樣品組裝測試</t>
  </si>
  <si>
    <t>DN13、DN20、DN25、DN40進料檢驗基準設變</t>
  </si>
  <si>
    <t>DN13、DN20、DN25、DN40機構圖面(元件/組裝/銘版)設變</t>
  </si>
  <si>
    <t>DN13、DN20、DN25、DN40成品、半成品BOM設變</t>
  </si>
  <si>
    <t>DN13、DN20、DN25、DN40-DVT-QA測試</t>
  </si>
  <si>
    <t>D230302R1</t>
  </si>
  <si>
    <t>研發與自動化同步工程 - 粉物料整合測場</t>
  </si>
  <si>
    <t>特休一天</t>
  </si>
  <si>
    <t>開案</t>
  </si>
  <si>
    <t>認證等級(標示)評估與報價</t>
  </si>
  <si>
    <t>認證文件準備</t>
  </si>
  <si>
    <t>產品目錄或DM</t>
  </si>
  <si>
    <t>產品編碼原則</t>
  </si>
  <si>
    <t>產品操作手冊</t>
  </si>
  <si>
    <t>產品組合圖</t>
  </si>
  <si>
    <t>產品零件圖</t>
  </si>
  <si>
    <t>認證單位文件審查</t>
  </si>
  <si>
    <t>規劃討論 電料購買</t>
  </si>
  <si>
    <t>開案審查</t>
  </si>
  <si>
    <t>魏暉恩</t>
    <phoneticPr fontId="53" type="noConversion"/>
  </si>
  <si>
    <t>魏暉恩</t>
  </si>
  <si>
    <t>發包資料整理</t>
  </si>
  <si>
    <t>韌體功能測試驗證</t>
  </si>
  <si>
    <t>生理假</t>
  </si>
  <si>
    <t>勞動節</t>
  </si>
  <si>
    <t>1. 休假</t>
  </si>
  <si>
    <t>端午節補假</t>
  </si>
  <si>
    <t>吳政鴻</t>
  </si>
  <si>
    <t>治具資料</t>
  </si>
  <si>
    <t>葉宏政</t>
  </si>
  <si>
    <t>葉宏政</t>
    <phoneticPr fontId="39" type="noConversion"/>
  </si>
  <si>
    <t>生日會</t>
  </si>
  <si>
    <t>公傷假</t>
  </si>
  <si>
    <t>M230601R1</t>
  </si>
  <si>
    <t>EPR1顯示型錶頭可交換性改善設變案[RD4]</t>
  </si>
  <si>
    <t>設變作業執行</t>
  </si>
  <si>
    <t>經理</t>
  </si>
  <si>
    <t>M230604R1</t>
  </si>
  <si>
    <t>M230606R1</t>
  </si>
  <si>
    <t>[Pre-study]Hybrid Ultrasonic System Development[RD2]</t>
  </si>
  <si>
    <t>M230602R1</t>
  </si>
  <si>
    <t>SDX2製程優化</t>
  </si>
  <si>
    <t>電盤配線</t>
  </si>
  <si>
    <t>M230701R1</t>
  </si>
  <si>
    <t>機構設計(本體外殼)</t>
  </si>
  <si>
    <t>Oleumtech 電磁流量計公制模式功能新增[RD4]</t>
  </si>
  <si>
    <t>PCB-Layout</t>
  </si>
  <si>
    <t>製程履歷製作 (半成品/成品/組裝/測試)</t>
  </si>
  <si>
    <t>走線完成</t>
  </si>
  <si>
    <t>M230705R1</t>
  </si>
  <si>
    <t>成品組裝治具設計</t>
  </si>
  <si>
    <t>樣品測試及問題解決(機構整合)</t>
  </si>
  <si>
    <t>Zone/Division證書(Ex ta/tb IIIC T200 °C …T85 °C、Zone 20/21 AEx ta/tb IIIC T200 °C …T85 °C)</t>
  </si>
  <si>
    <t>專案時程規劃</t>
  </si>
  <si>
    <t>樣品製作(機構)</t>
  </si>
  <si>
    <t>日期轉換</t>
    <phoneticPr fontId="39" type="noConversion"/>
  </si>
  <si>
    <t>SOP修正</t>
  </si>
  <si>
    <t>小量試產/產線驗收</t>
  </si>
  <si>
    <t>跨部門會議</t>
  </si>
  <si>
    <t>周一研發會議</t>
  </si>
  <si>
    <t>颱風假</t>
  </si>
  <si>
    <t>K180702R1</t>
  </si>
  <si>
    <t xml:space="preserve"> 超音波流量計[RD4]</t>
  </si>
  <si>
    <t>報告撰寫</t>
  </si>
  <si>
    <t>8月慶生會</t>
  </si>
  <si>
    <t>身體不適，請病假一天</t>
  </si>
  <si>
    <t>特休請假一天</t>
  </si>
  <si>
    <t>產品前期分析及機構設計</t>
  </si>
  <si>
    <t>規劃討論 電料確認購買</t>
  </si>
  <si>
    <t>新人晤談</t>
  </si>
  <si>
    <t>機構圖面修改(葉片軸承環改陶瓷)</t>
  </si>
  <si>
    <t>M230901R1</t>
  </si>
  <si>
    <t>ECP壓力表精度改善案</t>
  </si>
  <si>
    <t>控制介面開發</t>
  </si>
  <si>
    <t>充油管路配置(含針閥)</t>
  </si>
  <si>
    <t>系統測漏</t>
  </si>
  <si>
    <t>工作時數</t>
  </si>
  <si>
    <t>D230801R1</t>
  </si>
  <si>
    <t>宜蘭流量測場擴增量測通道</t>
  </si>
  <si>
    <t>電箱配線</t>
  </si>
  <si>
    <t>1.九月慶生會</t>
  </si>
  <si>
    <t>9月慶生會</t>
  </si>
  <si>
    <t>彭志豪</t>
  </si>
  <si>
    <t>製程履歷</t>
  </si>
  <si>
    <t>9/23下午休假</t>
  </si>
  <si>
    <t>治具製作</t>
  </si>
  <si>
    <t>彭志豪</t>
    <phoneticPr fontId="39" type="noConversion"/>
  </si>
  <si>
    <t>開立內聯單請廠務進行備料 (於專案會議確認數量)</t>
  </si>
  <si>
    <t>10月慶生會</t>
  </si>
  <si>
    <t>1.十月慶生會</t>
  </si>
  <si>
    <t>開發企劃書</t>
  </si>
  <si>
    <t>時程規劃/人員安排</t>
  </si>
  <si>
    <t>SD 佈圖</t>
  </si>
  <si>
    <t>1.3D檔案歸檔作業</t>
  </si>
  <si>
    <t>請假半天</t>
  </si>
  <si>
    <t>北水</t>
  </si>
  <si>
    <t>MOS蔽極馬達內巡檢。</t>
  </si>
  <si>
    <t>K231101R1</t>
  </si>
  <si>
    <t>AI伺服器用熱質流量計</t>
  </si>
  <si>
    <t>PCB組裝設計</t>
  </si>
  <si>
    <t>測場性能驗證</t>
  </si>
  <si>
    <t>考核錶編寫</t>
  </si>
  <si>
    <t>連板測試治具</t>
  </si>
  <si>
    <t>G231201I1</t>
  </si>
  <si>
    <t>2024自動化李育儒1~4月維修統計用</t>
  </si>
  <si>
    <t>郭俊元</t>
  </si>
  <si>
    <t>線路修改 線路圖修改</t>
  </si>
  <si>
    <t>內部教育訓練</t>
  </si>
  <si>
    <t>放假</t>
  </si>
  <si>
    <t>M240101R1</t>
  </si>
  <si>
    <t>機構開模(本體/配件)</t>
  </si>
  <si>
    <t>量產測試治具設計及製作(連板測試治具/生產加工治具)</t>
  </si>
  <si>
    <t>K240101R1</t>
  </si>
  <si>
    <t>渦街流量計商品化[RD4]</t>
  </si>
  <si>
    <t>結構樣品</t>
  </si>
  <si>
    <t>2024/07/08</t>
  </si>
  <si>
    <t>2024/06/28</t>
  </si>
  <si>
    <t>2024/07/09</t>
  </si>
  <si>
    <t>伯東拜訪</t>
  </si>
  <si>
    <t>研發內部審查開案會議</t>
  </si>
  <si>
    <t>1.報告二口二位閥</t>
  </si>
  <si>
    <t>1.報告渦街流量計</t>
  </si>
  <si>
    <t>1/18 EC燒機治具</t>
  </si>
  <si>
    <t>1/18 宜蘭流量測場擴增量測通道</t>
  </si>
  <si>
    <t>D240101R1</t>
  </si>
  <si>
    <t>五大變量-MODBUS DD設計</t>
  </si>
  <si>
    <t>物液位類SC2428</t>
  </si>
  <si>
    <t>物液位類JFR3</t>
  </si>
  <si>
    <t>物液位類EG50/60</t>
  </si>
  <si>
    <t>請假一天</t>
  </si>
  <si>
    <t>展台配線</t>
  </si>
  <si>
    <t>歲末年終大掃除</t>
  </si>
  <si>
    <t>打掃</t>
  </si>
  <si>
    <t>離職人員</t>
    <phoneticPr fontId="39" type="noConversion"/>
  </si>
  <si>
    <t>設備拉線</t>
  </si>
  <si>
    <t>專案年度統計表</t>
  </si>
  <si>
    <t>D240202R1</t>
  </si>
  <si>
    <t>M240201R1</t>
  </si>
  <si>
    <t>EPD製程優化</t>
  </si>
  <si>
    <t>測試治具移交清單</t>
  </si>
  <si>
    <t>進料檢驗基準-表頭半成品</t>
  </si>
  <si>
    <t>產品檢驗基準-表頭半成品</t>
  </si>
  <si>
    <t>產品檢驗記錄-表頭半成品</t>
  </si>
  <si>
    <t>SOP/加工重點-表頭半成品</t>
  </si>
  <si>
    <t>成品BOM變更</t>
  </si>
  <si>
    <t>2024/07/15</t>
  </si>
  <si>
    <t>新零件包裝建立</t>
  </si>
  <si>
    <t>M221005R2</t>
  </si>
  <si>
    <t>EPD30電池供電型電磁流量計電路優化</t>
  </si>
  <si>
    <t>錶頭3D圖面繪製</t>
  </si>
  <si>
    <t>EPD顯示板子模治具規劃</t>
  </si>
  <si>
    <t>EPD主板子模治具規劃</t>
  </si>
  <si>
    <t>EPD顯示板子模治具配線</t>
  </si>
  <si>
    <t>EPD顯示板子模治具、軟體整合測試</t>
  </si>
  <si>
    <t>EPD主板子模治具配線</t>
  </si>
  <si>
    <t>EPD顯示連板治具製程履歷</t>
  </si>
  <si>
    <t>EPD主板子模治具、軟體整合測試</t>
  </si>
  <si>
    <t>軟體功能驗證報告</t>
  </si>
  <si>
    <t>EPD主板連板治具製程履歷</t>
  </si>
  <si>
    <t>2024/07/02</t>
  </si>
  <si>
    <t>2024/07/03</t>
  </si>
  <si>
    <t>2024/07/04</t>
  </si>
  <si>
    <t>2024/07/17</t>
  </si>
  <si>
    <t>2024/07/23</t>
  </si>
  <si>
    <t>2024/07/24</t>
  </si>
  <si>
    <t>2024/07/30</t>
  </si>
  <si>
    <t>2024/07/31</t>
  </si>
  <si>
    <t>一般職業安全衛生教育訓練課程(上)、(下)含測驗</t>
  </si>
  <si>
    <t>TR160 XTR料件替代</t>
  </si>
  <si>
    <t>型錄、DM與操作手冊</t>
  </si>
  <si>
    <t>楊瑞洋</t>
  </si>
  <si>
    <t>M240302R1</t>
  </si>
  <si>
    <t>[Pre-study]Hybrid Ultrasonic System Development[RD4]-part3</t>
  </si>
  <si>
    <t>1.三月慶生會</t>
  </si>
  <si>
    <t>M220703P1</t>
  </si>
  <si>
    <t>首次生產-Doppler 超音波流量計商品化</t>
  </si>
  <si>
    <t>鄭華瑜</t>
  </si>
  <si>
    <t>結案會議紀錄</t>
  </si>
  <si>
    <t>PVT技轉會議紀錄</t>
  </si>
  <si>
    <t>功能規格討論會議(瞭解需要哪幾種功能、現場狀況實際瞭解(RQ分析表)</t>
  </si>
  <si>
    <t>公祭</t>
  </si>
  <si>
    <t>一體型錶頭模具修改</t>
  </si>
  <si>
    <t>3/29 AI伺服器用熱質流量計</t>
  </si>
  <si>
    <t>專利討論會議</t>
  </si>
  <si>
    <t>保險絲更換OK</t>
  </si>
  <si>
    <t>朱哲演</t>
  </si>
  <si>
    <t>1.四月慶生會</t>
  </si>
  <si>
    <t>王淑瑤</t>
    <phoneticPr fontId="39" type="noConversion"/>
  </si>
  <si>
    <t>賴慶樺</t>
    <phoneticPr fontId="39" type="noConversion"/>
  </si>
  <si>
    <t>李奕澔</t>
    <phoneticPr fontId="39" type="noConversion"/>
  </si>
  <si>
    <t>蕭金椿</t>
    <phoneticPr fontId="39" type="noConversion"/>
  </si>
  <si>
    <t>黃胤綸</t>
    <phoneticPr fontId="53" type="noConversion"/>
  </si>
  <si>
    <t>陳俊儒</t>
    <phoneticPr fontId="53" type="noConversion"/>
  </si>
  <si>
    <t>張良琪</t>
    <phoneticPr fontId="53" type="noConversion"/>
  </si>
  <si>
    <t>陳冠銘</t>
    <phoneticPr fontId="39" type="noConversion"/>
  </si>
  <si>
    <t>許凱崴</t>
    <phoneticPr fontId="39" type="noConversion"/>
  </si>
  <si>
    <t>陳子揚</t>
    <phoneticPr fontId="39" type="noConversion"/>
  </si>
  <si>
    <t>楊浩德</t>
    <phoneticPr fontId="39" type="noConversion"/>
  </si>
  <si>
    <t>陳威宏</t>
    <phoneticPr fontId="39" type="noConversion"/>
  </si>
  <si>
    <t>周家儀</t>
    <phoneticPr fontId="52" type="noConversion"/>
  </si>
  <si>
    <t>李騏敬</t>
    <phoneticPr fontId="39" type="noConversion"/>
  </si>
  <si>
    <t>G240501I1</t>
  </si>
  <si>
    <t>2024自動化李育儒5~8月維修統計用</t>
  </si>
  <si>
    <t>李騏敬</t>
  </si>
  <si>
    <t>EPR5非顯示型-精實生產推動執行計劃</t>
  </si>
  <si>
    <t>EPD生產革新計劃 - 生產小組會議</t>
  </si>
  <si>
    <t>蘇哲弘</t>
    <phoneticPr fontId="53" type="noConversion"/>
  </si>
  <si>
    <t>週三專案小組</t>
  </si>
  <si>
    <t>蘇哲弘</t>
  </si>
  <si>
    <t>專案報告</t>
  </si>
  <si>
    <t>週三專案小組(SDX/SDL)</t>
  </si>
  <si>
    <t>EPR非顯示型-精實生產推動執行計劃</t>
  </si>
  <si>
    <t>2024/07/29</t>
  </si>
  <si>
    <t>2024/08/09</t>
  </si>
  <si>
    <t>2024/08/12</t>
  </si>
  <si>
    <t>2024/08/23</t>
  </si>
  <si>
    <t>2024/08/26</t>
  </si>
  <si>
    <t>2024/08/30</t>
  </si>
  <si>
    <t>協助支援EPH生產測試</t>
  </si>
  <si>
    <t>支援EPH生產測試</t>
  </si>
  <si>
    <t>黃价利</t>
  </si>
  <si>
    <t>液體洩漏偵測器</t>
  </si>
  <si>
    <t>DN40水表測試</t>
  </si>
  <si>
    <t>特休0.5天</t>
  </si>
  <si>
    <t>252</t>
  </si>
  <si>
    <t>江俊毅</t>
  </si>
  <si>
    <t>江俊毅</t>
    <phoneticPr fontId="39" type="noConversion"/>
  </si>
  <si>
    <t>2024/08/13</t>
  </si>
  <si>
    <t>2024/07/19</t>
  </si>
  <si>
    <t>2024/07/22</t>
  </si>
  <si>
    <t>2024/08/01</t>
  </si>
  <si>
    <t>2024/08/28</t>
  </si>
  <si>
    <t>2024/09/02</t>
  </si>
  <si>
    <t>2024/09/06</t>
  </si>
  <si>
    <t>2024/09/09</t>
  </si>
  <si>
    <t>2024/09/11</t>
  </si>
  <si>
    <t>6/13 測漏治具</t>
  </si>
  <si>
    <t>鄭珅易</t>
  </si>
  <si>
    <t>產品驗證及製作報告</t>
  </si>
  <si>
    <t>6月慶生會</t>
  </si>
  <si>
    <t>1000706</t>
  </si>
  <si>
    <t>1001102</t>
  </si>
  <si>
    <t>1030802</t>
  </si>
  <si>
    <t>1050614</t>
  </si>
  <si>
    <t>1051001</t>
  </si>
  <si>
    <t>1060404</t>
  </si>
  <si>
    <t>1070611</t>
  </si>
  <si>
    <t>1110408</t>
  </si>
  <si>
    <t>1110719</t>
  </si>
  <si>
    <t>1110805</t>
  </si>
  <si>
    <t>1110806</t>
  </si>
  <si>
    <t>1120403</t>
  </si>
  <si>
    <t>1120404</t>
  </si>
  <si>
    <t>1120501</t>
  </si>
  <si>
    <t>1121002</t>
  </si>
  <si>
    <t>1130503</t>
  </si>
  <si>
    <t>1130506</t>
  </si>
  <si>
    <t>1130603</t>
  </si>
  <si>
    <t>1130609</t>
  </si>
  <si>
    <t>1130610</t>
  </si>
  <si>
    <t>徐崇耀</t>
  </si>
  <si>
    <t>1130614</t>
  </si>
  <si>
    <t>1130703</t>
  </si>
  <si>
    <t>洪子芸</t>
  </si>
  <si>
    <t>6/25 粉塵測場增加25HP馬達</t>
  </si>
  <si>
    <t>A150100C2</t>
  </si>
  <si>
    <t>阻抗譜感測試IO-LINK認證</t>
  </si>
  <si>
    <t>現有配電盤復原 主電路拉線</t>
  </si>
  <si>
    <t>RS485查線 4~20mA測試</t>
  </si>
  <si>
    <t>EPD11I1006 技轉圖面資料整理</t>
  </si>
  <si>
    <t>EPD11D1005 技轉圖面資料整理</t>
  </si>
  <si>
    <t>機構干涉LAYOUT修改,圖面設變發行</t>
  </si>
  <si>
    <t>1.EPT連板治具測試</t>
  </si>
  <si>
    <t>加工M12線材長度與手邊適配器，確保符合客戶要求</t>
  </si>
  <si>
    <t>前往二廠，協助廠長製作EPT1探棒素材加工、組裝</t>
  </si>
  <si>
    <t>2024年度 Q1 重要六個專案進度及工作協調</t>
  </si>
  <si>
    <t>TE的FPS2800B12C4 油性感測器, 確認介面並架設can-bus</t>
  </si>
  <si>
    <t>TE的FPS2800B12C4 油性感測器, 架設can-bus並連線成功, 確認資料格式並進行計算數據, 量測空氣/水/礦物油...等數據結果.</t>
  </si>
  <si>
    <t>處理國外客戶對EPD產品的疑問</t>
  </si>
  <si>
    <t>協助振宇測試他廠超音波樣機</t>
  </si>
  <si>
    <t>處理EPD有接線圈卻跳出線圈沒接錯誤訊息的問題</t>
  </si>
  <si>
    <t>測試EPR無顯示加濾網，測0.5、1、2、3米流速</t>
  </si>
  <si>
    <t>DC電源板24V輸出DEBUG</t>
  </si>
  <si>
    <t>樣品打件相關事宜</t>
  </si>
  <si>
    <t>SD21生產線產出測試</t>
  </si>
  <si>
    <t>PFA樣品測試</t>
  </si>
  <si>
    <t>M240201R1_主板連板治具焊接</t>
  </si>
  <si>
    <t>職業安全衛生教育訓練</t>
  </si>
  <si>
    <t>主件料號下階料號06120-040005狀態修正</t>
  </si>
  <si>
    <t>M240201R1主板連板治具焊接</t>
  </si>
  <si>
    <t>2024年度 Q1 重要六個專案進度及工作協調討論會議</t>
  </si>
  <si>
    <t>副工程師現況問題點面談</t>
  </si>
  <si>
    <t>PFA材質上下殼3D結構圖面構思與繪製。</t>
  </si>
  <si>
    <t>適配器樣品尺寸量測與確認。</t>
  </si>
  <si>
    <t>PFA材質上下蓋融合結構圖面設計與繪製。</t>
  </si>
  <si>
    <t>研三新進副工程師軟體設定與說明相關工作內容。</t>
  </si>
  <si>
    <t>修改與繪製SDL上蓋與本體結構。</t>
  </si>
  <si>
    <t>ECR-24050017</t>
  </si>
  <si>
    <t>繪製7/1專案討論會議中討論上下蓋融合結構。</t>
  </si>
  <si>
    <t>查詢語彙至上海客製品3A盲板3D圖面。</t>
  </si>
  <si>
    <t>教導ECO變更流程與相關核對內容。</t>
  </si>
  <si>
    <t>確認加長管重工問題與零件加工進度與後續氬焊協助。</t>
  </si>
  <si>
    <t>1-1/2"-3A法蘭2D工程圖面繪製與素材備料加工問題處理。</t>
  </si>
  <si>
    <t>每周EPH電子水表進度追蹤討論會議。</t>
  </si>
  <si>
    <t>研發送樣樣機相關零件組裝焊接。</t>
  </si>
  <si>
    <t>1.整理工程圖面BOM表說明</t>
  </si>
  <si>
    <t>1.製程履歷製作討論</t>
  </si>
  <si>
    <t>1.模具驗收單簽核及轉交採購</t>
  </si>
  <si>
    <t>1.修改EPD接線盒前後蓋ID造型</t>
  </si>
  <si>
    <t>1.展型規格討論</t>
  </si>
  <si>
    <t>1.定義QC工程ˊ表及上傳PLM</t>
  </si>
  <si>
    <t>1.製程履歷內容修正</t>
  </si>
  <si>
    <t>1.小批量驗證樣品開單入庫</t>
  </si>
  <si>
    <t>二口二位膜片照片整理 製作sop</t>
  </si>
  <si>
    <t>1.詢問採購鋁合金電鍍鉻的廠商2.聯繫廠商</t>
  </si>
  <si>
    <t>EPD-DN400 零件整合 BOM表</t>
  </si>
  <si>
    <t>EPV零件展行繪製</t>
  </si>
  <si>
    <t>詢問電鍍鉻的廠商追蹤進度</t>
  </si>
  <si>
    <t>電鍍廠取樣品</t>
  </si>
  <si>
    <t>ECR-2405001</t>
  </si>
  <si>
    <t>發票有誤,外出更換</t>
  </si>
  <si>
    <t>新人訓練</t>
  </si>
  <si>
    <t>ECO-24070020</t>
  </si>
  <si>
    <t>至宜蘭廠處理台灣銅箔出貨事宜</t>
  </si>
  <si>
    <t>EPV工況試煉，到美加利進行現場的樣機配線與測試，並將收集環境資料方便我們做後續的判斷</t>
  </si>
  <si>
    <t>依測項測試，並統整測試數據，提供給同仁</t>
  </si>
  <si>
    <t>使用LabView修改程式</t>
  </si>
  <si>
    <t>SD21光電LABVIEW程式ˋ修改練習</t>
  </si>
  <si>
    <t>SD21光電和EPT Labview程式修改練習</t>
  </si>
  <si>
    <t>LabVIEW EPT程式修改練習</t>
  </si>
  <si>
    <t>協助焊接EPV端子版</t>
  </si>
  <si>
    <t>洪子芸</t>
    <phoneticPr fontId="39" type="noConversion"/>
  </si>
  <si>
    <t>研發新進人員教育訓練</t>
  </si>
  <si>
    <t>SD21生產量產治具成品電測治具組裝與測試</t>
  </si>
  <si>
    <t>金鐸科技Creo (Pro/E)拜訪</t>
  </si>
  <si>
    <t>修改與繪製PFA-3A盲板2D工程圖面。</t>
  </si>
  <si>
    <t>1.討論EPD精實改善進度</t>
  </si>
  <si>
    <t>協助EPV零件展型繪製-&gt;DN40 / 80 / 100 阻流器 法蘭</t>
  </si>
  <si>
    <t>ECO-24070035</t>
  </si>
  <si>
    <t>ECO-24070032</t>
  </si>
  <si>
    <t>ECO-24070036</t>
  </si>
  <si>
    <t>ECO-24070025</t>
  </si>
  <si>
    <t>新人訓練 料號編碼原則 / PLM ECO / 研發程序</t>
  </si>
  <si>
    <t>0990711</t>
  </si>
  <si>
    <t>張政崙</t>
  </si>
  <si>
    <t>K240701R1</t>
  </si>
  <si>
    <t>直管式超音波水錶(DN25)</t>
  </si>
  <si>
    <t>專案目標、時程與人力規劃</t>
  </si>
  <si>
    <t>研發開發企劃書+預算書 (ISO表單：QR-C-07)</t>
  </si>
  <si>
    <t>液晶LCD規格書與界面定義(設計審查)</t>
  </si>
  <si>
    <t>機構設計(DN25)</t>
  </si>
  <si>
    <t>產品韌體功能技術文件</t>
  </si>
  <si>
    <t>電路設計(電池/MCU/感測電路/探頭)</t>
  </si>
  <si>
    <t>液晶LCD確認供應商與開模</t>
  </si>
  <si>
    <t>韌體設計(水錶功能)</t>
  </si>
  <si>
    <t>樣品車製與機構開模</t>
  </si>
  <si>
    <t>軟體設計(PC軟體調整與校正功能)</t>
  </si>
  <si>
    <t>樣品試作驗證</t>
  </si>
  <si>
    <t>模具驗收</t>
  </si>
  <si>
    <t>測試治具軟體程式設計與驗證</t>
  </si>
  <si>
    <t>2024/08/14</t>
  </si>
  <si>
    <t>2024/08/15</t>
  </si>
  <si>
    <t>2024/08/20</t>
  </si>
  <si>
    <t>2024/08/21</t>
  </si>
  <si>
    <t>2024/09/18</t>
  </si>
  <si>
    <t>2024/09/03</t>
  </si>
  <si>
    <t>2024/10/02</t>
  </si>
  <si>
    <t>2024/09/04</t>
  </si>
  <si>
    <t>2024/09/25</t>
  </si>
  <si>
    <t>2024/10/09</t>
  </si>
  <si>
    <t>2024/09/19</t>
  </si>
  <si>
    <t>2024/10/31</t>
  </si>
  <si>
    <t>2024/09/26</t>
  </si>
  <si>
    <t>2024/09/27</t>
  </si>
  <si>
    <t>2024/09/30</t>
  </si>
  <si>
    <t>2024/10/01</t>
  </si>
  <si>
    <t>2024/10/08</t>
  </si>
  <si>
    <t>2024/10/03</t>
  </si>
  <si>
    <t>2024/10/14</t>
  </si>
  <si>
    <t>2024/10/23</t>
  </si>
  <si>
    <t>2024/10/15</t>
  </si>
  <si>
    <t>2024/10/24</t>
  </si>
  <si>
    <t>2024/10/30</t>
  </si>
  <si>
    <t>2024/12/11</t>
  </si>
  <si>
    <t>2024/11/01</t>
  </si>
  <si>
    <t>2024/12/12</t>
  </si>
  <si>
    <t>2024/11/29</t>
  </si>
  <si>
    <t>2024/12/18</t>
  </si>
  <si>
    <t>2024/12/16</t>
  </si>
  <si>
    <t>2024/12/13</t>
  </si>
  <si>
    <t>2024/12/17</t>
  </si>
  <si>
    <t>2024/12/19</t>
  </si>
  <si>
    <t>2025/01/09</t>
  </si>
  <si>
    <t>2025/01/23</t>
  </si>
  <si>
    <t>2025/01/24</t>
  </si>
  <si>
    <t>2025/02/06</t>
  </si>
  <si>
    <t>2025/02/14</t>
  </si>
  <si>
    <t>7/8 展台修改抽水馬達</t>
  </si>
  <si>
    <t>7/12  水錶壓鉛封治具</t>
  </si>
  <si>
    <t>7/9 機櫃展示座</t>
  </si>
  <si>
    <t>1001106</t>
  </si>
  <si>
    <t>1050101</t>
  </si>
  <si>
    <t>1050301</t>
  </si>
  <si>
    <t>7/5 1F水恆溫水槽更換抽水馬達</t>
  </si>
  <si>
    <t>M240703R1</t>
  </si>
  <si>
    <t>SDX光電系列整併與優化案</t>
  </si>
  <si>
    <t>30</t>
  </si>
  <si>
    <t>20</t>
  </si>
  <si>
    <t>24</t>
  </si>
  <si>
    <t>16</t>
  </si>
  <si>
    <t>40</t>
  </si>
  <si>
    <t xml:space="preserve">慶生會_x000D_
</t>
  </si>
  <si>
    <t xml:space="preserve">休假_x000D_
</t>
  </si>
  <si>
    <t>2</t>
  </si>
  <si>
    <t>1</t>
  </si>
  <si>
    <t>馬達拉線 協助跑水測試</t>
  </si>
  <si>
    <t>主線路接線</t>
  </si>
  <si>
    <t>規劃討論 線路修改</t>
  </si>
  <si>
    <t>馬達測試用電線拆除 協助組裝馬達配件</t>
  </si>
  <si>
    <t>至宜蘭場安裝電箱 溫溼度傳感器 預留訊號線</t>
  </si>
  <si>
    <t>馬達接線 通電測試 變頻器詢價</t>
  </si>
  <si>
    <t>協助EPH生產測試</t>
  </si>
  <si>
    <t>變頻器詢價請購 電料確認叫料 規劃討論</t>
  </si>
  <si>
    <t>電箱鑽孔加工 配線</t>
  </si>
  <si>
    <t>設備配線 線路圖繪製</t>
  </si>
  <si>
    <t>4</t>
  </si>
  <si>
    <t>5</t>
  </si>
  <si>
    <t>160</t>
  </si>
  <si>
    <t>32</t>
  </si>
  <si>
    <t>35</t>
  </si>
  <si>
    <t>14</t>
  </si>
  <si>
    <t>12</t>
  </si>
  <si>
    <t>3</t>
  </si>
  <si>
    <t>15</t>
  </si>
  <si>
    <t>10</t>
  </si>
  <si>
    <t>8</t>
  </si>
  <si>
    <t>6</t>
  </si>
  <si>
    <t>56</t>
  </si>
  <si>
    <t>70</t>
  </si>
  <si>
    <t>100</t>
  </si>
  <si>
    <t>28</t>
  </si>
  <si>
    <t>EPV10A1002/EPV10M1002技轉圖面資料整理</t>
  </si>
  <si>
    <t>EPV10P1002/EPV10D1002技轉圖面資料整理</t>
  </si>
  <si>
    <t>EPD11P1004/EPD11P1005技轉圖面資料整理</t>
  </si>
  <si>
    <t>EPD11M1005/EPD11I1007技轉圖面資料整理</t>
  </si>
  <si>
    <t>GPX10S1002 LAYOUT修改</t>
  </si>
  <si>
    <t>SEX50M1002 換SW1,SW2 LAYOUT修改</t>
  </si>
  <si>
    <t>MS1-06Z0-L045-0208/MS1-06Z0-R045-0208 FOOTPRINT建立</t>
  </si>
  <si>
    <t>eph改epr LAYOUT</t>
  </si>
  <si>
    <t>SDA-2201-A 佈圖改版</t>
  </si>
  <si>
    <t>FGX10S1020 LAYOUT修改</t>
  </si>
  <si>
    <t>EPR11M1008 發包出圖資料整理</t>
  </si>
  <si>
    <t>FGX10S1022  LAYOUT</t>
  </si>
  <si>
    <t>EPD11A1003 LAYOUT</t>
  </si>
  <si>
    <t>25</t>
  </si>
  <si>
    <t>64</t>
  </si>
  <si>
    <t xml:space="preserve">特休_x000D_
</t>
  </si>
  <si>
    <t>50</t>
  </si>
  <si>
    <t>60</t>
  </si>
  <si>
    <t>80</t>
  </si>
  <si>
    <t>120</t>
  </si>
  <si>
    <t xml:space="preserve">1.AI感測棒組裝測試_x000D_
2.OTC FG 前往打件廠討論_x000D_
</t>
  </si>
  <si>
    <t>1.EPT連板治具測試_x000D_
2.中區 遠端視頻工況 EST120</t>
  </si>
  <si>
    <t>1.TR160 會同QA確認_x000D_
2.替代料變壓器驗證測試</t>
  </si>
  <si>
    <t>1.1.台中 遠端mms系統異常問題查詢排除_x000D_
2.OTC FG 前往打件廠討論</t>
  </si>
  <si>
    <t>1.FGX 生管協助製作打件_x000D_
2.OTC FG 前往打件廠討論</t>
  </si>
  <si>
    <t>1.台東 遠端mms系統異常問題查詢排除_x000D_
2.FGX 前往勵捷進行 清洗及絕緣阻抗測試_x000D_
3.AI 感溫棒升溫爐 設備廠商聯繫</t>
  </si>
  <si>
    <t xml:space="preserve">1.上海mms展覽電腦系統安裝_x000D_
2.FGX電路板打件確認_x000D_
</t>
  </si>
  <si>
    <t>1.AI感測棒組裝測試</t>
  </si>
  <si>
    <t>1.EPD連板治具測試</t>
  </si>
  <si>
    <t>SIS2連板治具測試</t>
  </si>
  <si>
    <t xml:space="preserve">ECP自動化流程_x000D_
充油流程撰寫(進行中)_x000D_
充油流程測試(進行中)_x000D_
</t>
  </si>
  <si>
    <t>EPT電測治具軟體撰寫_x000D_
EPT通訊流程整理_x000D_
EPT通訊流程撰寫</t>
  </si>
  <si>
    <t>ECP自動化流程_x000D_
充油流程撰寫(進行中)_x000D_
充油流程測試(進行中)_x000D_
充油流程錯誤修正(進行中)</t>
  </si>
  <si>
    <t>ECP自動化流程_x000D_
充油流程測試(進行中)_x000D_
充油流程錯誤修正(進行中)</t>
  </si>
  <si>
    <t xml:space="preserve">自動分配ID功能測試_x000D_
分配8倍數+1測試_x000D_
分配異常分析_x000D_
</t>
  </si>
  <si>
    <t>ECP自動化流程_x000D_
充油流程測試(進行中)_x000D_
充油介面修改(進行中)_x000D_
充油流程錯誤修正(進行中)</t>
  </si>
  <si>
    <t xml:space="preserve">五大變量_x000D_
程式架構閱讀(進行中)_x000D_
參數結構研究(進行中)_x000D_
程式優化研究(進行中)_x000D_
</t>
  </si>
  <si>
    <t>EPT電測治具軟體撰寫_x000D_
EPT通訊流程整理(進行中)_x000D_
EPT通訊流程撰寫(進行中)_x000D_
SDL1流程撰寫(已完成)_x000D_
SDL1流程測試(已完成)</t>
  </si>
  <si>
    <t>EPT電測治具軟體撰寫_x000D_
EPT通訊流程整理(進行中)_x000D_
EPT通訊流程撰寫(進行中)_x000D_
EPT燒錄測試(進行中)</t>
  </si>
  <si>
    <t>EPT電測治具軟體撰寫_x000D_
EPT通訊流程整理(進行中)_x000D_
EPT通訊流程撰寫(進行中)_x000D_
EPT燒錄測試(進行中)_x000D_
EPF 電流模擬功能錯誤修改(已完成)</t>
  </si>
  <si>
    <t>48</t>
  </si>
  <si>
    <t>專案進度報告製作_x000D_
(1) 同步工程-水表量產測場建置_x000D_
(2)  EPD製程優化_x000D_
(3) 北水FOT.0標案於一廠協助測試的評估說明</t>
  </si>
  <si>
    <t>文耀有組裝42+30PCS的DN40，已送至一廠。_x000D_
因文耀告知人力不足，故原本DN40測試前的LC驗證及開機校正由一廠處理。_x000D_
協助處理以下事項：_x000D_
(1) 韌體更新至A1049_x000D_
(2) LC訊號強度檢測_x000D_
(3) 開機校正_x000D_
(4) 寫入器號並設定K值</t>
  </si>
  <si>
    <t>北水FOT2.0標案廠商自行抽驗的測試資料，小朱告知，北水看過後，_x000D_
對表格內容有意見，要求修改：_x000D_
(1) 增加契約編號_x000D_
(2) 增加檢驗日期_x000D_
(3) 增加檢驗標準值，包含通水流量、檢驗水量、通水時間等_x000D_
(4) 增加測試的通水時間_x000D_
針對上述要求，檢視目前東A的4個口徑測試資料。_x000D_
並修正表格格式，以符合北水要求。_x000D_
另外，DN13、DN20、DN25的測試通水時間，告知阿堯需要協助填寫。</t>
  </si>
  <si>
    <t xml:space="preserve">北水FOT2.0標案。_x000D_
東A DN40 100PCS已完成。_x000D_
繼續進行南A DN40 100PCS測試。_x000D_
</t>
  </si>
  <si>
    <t>北水FOT2.0標案。_x000D_
東A DN40 100PCS已完成。_x000D_
繼續進行南A DN40 100PCS測試。</t>
  </si>
  <si>
    <t>專案進度報告製作_x000D_
(1)  EPD製程優化_x000D_
(2) 北水FOT.0標案於一廠協助測試的評估說明</t>
  </si>
  <si>
    <t>北水FOT2.0標案，DN40目前使用創線塑膠件。_x000D_
經過測試發現，其器差結果的穩定性及重現性不佳。_x000D_
要求家儀用億豪塑膠料開工單，預計數量100PCS。_x000D_
驗證億豪塑膠件之狀況，若可行，則將南A都改成用億豪塑膠件。</t>
  </si>
  <si>
    <t>DN40億豪塑膠件，經測試後，良率有8成。_x000D_
比原先的創維塑膠件的良率好很多。_x000D_
已請家儀再加一張50PCS DN40工單。_x000D_
後續南A會改採億廉塑膠件。_x000D_
但億豪塑膠件雖然成品的器差重現性較好，但組裝上有很大的問題。_x000D_
感測訊號強度無法達到要求(55)的數量很多。_x000D_
目前尚無法解決此問題。_x000D_
故請文耀針對不良的部分直接更換葉輪桶。_x000D_
並請文耀將換下來的葉輪桶個別保存，後續需要將葉輪桶的軸心調高。_x000D_
這部分的調整治具已請漢城協助，預計週五前可以拿到調整治具。</t>
  </si>
  <si>
    <t>北水FOT2.0標案，一廠協助測試DN40。_x000D_
針對DN40使用創維塑膠件重現性不好的問題。_x000D_
瀚霆提出改善方案：(1) 葉片軸心φ徑變更為1.6mm，(2) 葉片軸心調整0.2mm_x000D_
_x000D_
針對上述改善方案，製作10pcs樣品，並進行測試。_x000D_
驗證程序為：(1) 校正Q1、Q3、Q6_x000D_
(2) 複測Q6、Q3、Q1_x000D_
_x000D_
經驗證，複測Q6、Q3、Q1的器差誤差值都小於±1%。_x000D_
但有2台測試過程中發生葉片不轉動的情形。</t>
  </si>
  <si>
    <t>昨天修改後，驗證器差都在±1%內_x000D_
再驗證重現性，確認Q1、Q3、Q6複測3次的狀況。_x000D_
經過驗證，重現性也很好。_x000D_
與瀚霆討論，預計再準備20PCS調整過的葉片進行測試。_x000D_
看看此改善方式是否可行。</t>
  </si>
  <si>
    <t>至南港水表場，東A水表驗收會測</t>
  </si>
  <si>
    <t>北水FOT2.0標案，東A第一批交貨已完成驗收。_x000D_
和鄭博、小朱討論有關驗收結果，並針對驗收的測試資料評估後續驗證。_x000D_
因驗收的測試資料，所有口徑皆不符合規格，但測試數據差異甚大。_x000D_
這部分討論並列出各項驗證方式。_x000D_
且南港水表場的測試備件為入口端壓力為2.5~3.0KG，與我司在測試的條件有差異。_x000D_
驗證此項條件之差異，以判斷後續處理方式</t>
  </si>
  <si>
    <t>針對DN13、DN20、DN25、DN40等，挑選東A的成品，_x000D_
驗證2.5KG入口端壓力備件下之器差。_x000D_
看看是否和南港水表場的測試結果相同。_x000D_
經驗證並無法重現南港水表場的測試結果。_x000D_
但後續仍然先把東A的成品再作一次篩選。_x000D_
規格為：_x000D_
_x000D_
A級品：  _x000D_
    Q1：-2.50%≦Q1≦2.5% ，_x000D_
    Q3, Q6：-1.00%≦Q3,Q6≦1.00%_x000D_
B級品： _x000D_
    Q1：-4.00%≦Q1&lt;-2.5%(不包含)  ，2.5%(不包含)&lt;Q1≦4%_x000D_
    Q3, Q6：-1.50%≦Q3, Q6&lt;-1.00%(不包含)  ，1.00%(不包含)&lt;Q3, Q6≦1.50%_x000D_
重工：_x000D_
     Q1：-Q1&lt;-4.00%(不包含)  Q1&gt;4.00%(不包含)_x000D_
    Q3, Q6：Q3, Q6&lt;-1.50%(不包含)  ，Q3, Q6&gt;1.50%(不包含)</t>
  </si>
  <si>
    <t>1.包裝已完成的7PCS EPT1，將外箱標籤貼紙補齊，並提供給QC照片_x000D_
2.前往二廠領料，領取EPT所需料件</t>
  </si>
  <si>
    <t>將EPT1電路板補上5422輸出零件，並將其不良品修復完成</t>
  </si>
  <si>
    <t>1.協助瀚霆前往二廠組裝EPT1 10PCS探頭_x000D_
2.加工EPT1主板，將干涉到機構外殼零件修改完成7PCS</t>
  </si>
  <si>
    <t>1.與QC會測 EPT1 3PCS完成_x000D_
2.將須出貨的10PCS鎖上是配器並且包裝完成</t>
  </si>
  <si>
    <t>1.前往二廠，借調出EPT1機構件加工_x000D_
2.與QA會測EPT1，奇鋐科技研發送樣1PCS</t>
  </si>
  <si>
    <t>1.將奇鋐送樣1PCS數據整理完成_x000D_
2.將擴充板修復完成_x000D_
3.將上海送樣3PCS組裝完成</t>
  </si>
  <si>
    <t>1.協助產線技轉SPX2生產_x000D_
2.EPT治具協助處理_x000D_
3.帶新人前往二廠領料，並介紹環境</t>
  </si>
  <si>
    <t>1.將EPT1上海送樣3PCS，放置於1F測場校正_x000D_
2.協助產線技轉SPX2校正測試_x000D_
3.測試EPT1 SURGE，5422是否正常</t>
  </si>
  <si>
    <t>1.量測EPT1 SURGE，250、500、1000、1500V，突波波型與電壓變化觀察_x000D_
2.協助電二與QC檢驗SPX2_x000D_
3.校正EPT1上海送樣3PCS</t>
  </si>
  <si>
    <t>1.架設臺灣矽微壓力感測器長時間測試治恆溫箱內_x000D_
2.校正EPT1測場上1PCS樣品高低溫，並持續記錄測場變動情形</t>
  </si>
  <si>
    <t>1.測試臺灣矽微樣機2.5kg壓力高低溫測試_x000D_
2.EPT高低溫測試 3PCS</t>
  </si>
  <si>
    <t>1.測試臺灣矽微壓力表0.5kg高低溫數據_x000D_
2.EPT surge 250V測試_x000D_
3.協助技轉EPT1產線</t>
  </si>
  <si>
    <t>1. 確認技轉文件內容_x000D_
2. 討論包裝方式, 明天請志豪去2廠詢問建議</t>
  </si>
  <si>
    <t>1. 討論防水對策, 並請志豪協助實測IPx7, 熱縮套管塗silicone膠在套上, 試1 PCS有效._x000D_
2. 確認縮板的PCB, 可裝上PFA外殼._x000D_
3. 請騏敬進行新版PCB焊接事宜.</t>
  </si>
  <si>
    <t>1. 整理DVT-QA不符合測項的內容._x000D_
2. 整理技轉文件完成進度._x000D_
3. 研發會議._x000D_
4. 確認PFA模具重開一組內容.</t>
  </si>
  <si>
    <t>1. 提出SDL1成品電測治具需求, 請自動化威瑜協助._x000D_
2. 整理成品電測軟體流程, 預計明天提供給奕澔._x000D_
3. 確認包裝方式.</t>
  </si>
  <si>
    <t>1. SCX6發現有導振問題, 切開封口塞, 調整振棒比重塊, 確認可以改善導振現象. 請志豪協助確認看是否可以在振棒半成品校正時進行確認._x000D_
2. SD21成品電測治具軟體功能確認.</t>
  </si>
  <si>
    <t>整理SD8與SDX8成品配方表內容, 提供給逸舒.</t>
  </si>
  <si>
    <t>至精林企業拍競品油品偵測器的X ray.</t>
  </si>
  <si>
    <t>1. 請提出7/8日至7/E，工程師(含)以下人員每天進度規劃表_x000D_
2. 2024年度下半年開立專案討論</t>
  </si>
  <si>
    <t>1. 工程試製資料準備_x000D_
2. 研發會議</t>
  </si>
  <si>
    <t>SD21成品電測治具驗證與調整參數.</t>
  </si>
  <si>
    <t>csa來訪</t>
  </si>
  <si>
    <t>1. 週三專案小組(SDX/SDL)_x000D_
2. 產品結構規則定義討論_x000D_
3. SE產品會議</t>
  </si>
  <si>
    <t>M2M展品架設</t>
  </si>
  <si>
    <t>工程試製資料準備</t>
  </si>
  <si>
    <t>架設TE油品偵測器, 連線監測在持溫60度長時間特徵變化.</t>
  </si>
  <si>
    <t>工程試製與會後文件修改</t>
  </si>
  <si>
    <t>SDX/SDL/EPT 產品申請UL508及UL61010 (北美/加拿大認證)</t>
  </si>
  <si>
    <t>1. 主管會議簡報更新._x000D_
2. 整理規劃直管式超音波專案的初期資料, 與人力/時程規劃</t>
  </si>
  <si>
    <t>1. 確認技轉文件內容正確._x000D_
2. 更新EBOM._x000D_
3. 確認料況內容, 會請生管安排打件.</t>
  </si>
  <si>
    <t>2024下半年開案專案及投入人力討論</t>
  </si>
  <si>
    <t>1. 確認初期規格._x000D_
2. 確認依循法規._x000D_
3. 進行專案時程與人力規劃.</t>
  </si>
  <si>
    <t>1. 移交SD21成品電測治具給電二._x000D_
2. SIS2內巡檢._x000D_
3. SC24/28, SIS2治具問題處理.</t>
  </si>
  <si>
    <t xml:space="preserve">病假_x000D_
</t>
  </si>
  <si>
    <t xml:space="preserve">北水工況_x000D_
</t>
  </si>
  <si>
    <t xml:space="preserve">請病假_x000D_
</t>
  </si>
  <si>
    <t xml:space="preserve">請假_x000D_
</t>
  </si>
  <si>
    <t xml:space="preserve">會議_x000D_
EPD生產革新計劃 - 生產小組會議_x000D_
</t>
  </si>
  <si>
    <t xml:space="preserve">異常EPD主板debug_x000D_
</t>
  </si>
  <si>
    <t>擬定主板測試計畫_x000D_
4-20mA輸出_x000D_
RS485輸出_x000D_
激磁電流_x000D_
電極空管準位</t>
  </si>
  <si>
    <t>處理約旦客戶讀取MODBUS的問題_x000D_
客制韌體測ˋ試，測試其編碼原則是否為客戶所需</t>
  </si>
  <si>
    <t xml:space="preserve"> EPD生產革新計劃 - 生產小組會議</t>
  </si>
  <si>
    <t>主板測試計畫_x000D_
4-20mA輸出_x000D_
RS485輸出_x000D_
激磁電流_x000D_
電極空管準位</t>
  </si>
  <si>
    <t>整理EPR精度測試的報告_x000D_
(金屬葉片/塑膠葉片、有/無濾網、有/無擾流交叉測試，測試0.5米、1米、3米流速)</t>
  </si>
  <si>
    <t>整理EPD電源板報告</t>
  </si>
  <si>
    <t xml:space="preserve">研發會議_x000D_
</t>
  </si>
  <si>
    <t>主板測試計畫_激磁電流驗證_x000D_
因電流大小不足125mA(116~120)，領取新電阻並調整阻值，使電流大小滿足要求，調整後做溫偏測試(25度、70度)</t>
  </si>
  <si>
    <t>鴻海EPR_底座墊高差異_x000D_
測試0.5、1、3米流速精度差異</t>
  </si>
  <si>
    <t>修改EPR主板，通訊改為1線式</t>
  </si>
  <si>
    <t>測試EPR單線UART通訊是否能正常運作</t>
  </si>
  <si>
    <t>成品流量測試_x000D_
測試感測端有無對地100M電阻的精度差異，測試0,0.5,1,2 m/s，每筆60秒</t>
  </si>
  <si>
    <t>成品流量測試_x000D_
測試感測端有無對地100M電阻的零點穩定性_x000D_
發現pulse輸出及modbus有問題</t>
  </si>
  <si>
    <t>整理EPD資料</t>
  </si>
  <si>
    <t>EPD成品流量測試_x000D_
測試0.5、1、2米流速</t>
  </si>
  <si>
    <t>EPD主板測試計畫_x000D_
線圈負載能力測試_x000D_
測試上不上100M電阻，電極在零點的情況_x000D_
成品流量測試，找出為甚麼成品在零點飄移過大的問題</t>
  </si>
  <si>
    <t>鴻海EPR_磨過底座測試，與標準、墊高2mm比較誤差_x000D_
測試0.5、1、3米流速，並LOG流速，查看穩定性</t>
  </si>
  <si>
    <t>整理加工重點進料檢驗基準的資料給其他工程師協助製作_x000D_
建立新料號</t>
  </si>
  <si>
    <t>完成剩餘配線</t>
  </si>
  <si>
    <t>1.技轉文件揝寫_x000D_
2.技轉文件上傳_x000D_
3.IP67測試</t>
  </si>
  <si>
    <t xml:space="preserve">1.技轉文件揝寫_x000D_
2.IP67測試_x000D_
</t>
  </si>
  <si>
    <t xml:space="preserve">PFA樣品測試_x000D_
</t>
  </si>
  <si>
    <t>研發送樣-SCX6展型(高溫型)問題驗證</t>
  </si>
  <si>
    <t>1.IP67防水測試_x000D_
2.技轉文件更新</t>
  </si>
  <si>
    <t>1.IP67防水測試_x000D_
2.技轉文件更新_x000D_
3.DFMEA文件準備.DVT-QA第二次送樣</t>
  </si>
  <si>
    <t>打件資料更新</t>
  </si>
  <si>
    <t>1.技轉文件更新_x000D_
2.DFMEA文件準備.DVT-QA第二次送樣</t>
  </si>
  <si>
    <t>1.技轉文件更新_x000D_
2.工程試製會議</t>
  </si>
  <si>
    <t>1.技轉文件更新_x000D_
2.相關料號申請</t>
  </si>
  <si>
    <t>PCBA樣品驗證</t>
  </si>
  <si>
    <t>請假一天,到新竹與苗栗旅遊.</t>
  </si>
  <si>
    <t>SD20,SD21,SD50光電液位開關相關資料了解</t>
  </si>
  <si>
    <t>1.技轉資料更新_x000D_
2.送樣樣品測試</t>
  </si>
  <si>
    <t xml:space="preserve">樣品試做焊接_x000D_
</t>
  </si>
  <si>
    <t>SDXCE2M-0002電路板電測_x000D_
了解 EST-糧倉管理系統_x000D_
了解 EPR蹼輪流量計</t>
  </si>
  <si>
    <t>教育訓練_x000D_
QP-32、QP-33、QP-34 開發流程及設變流程說明_x000D_
技轉流程規範說明、樣機借調管理_x000D_
標籤制作流程及需提供資訊說明、部門報表查詢_x000D_
新版料號編碼結構介紹及料號建立說明</t>
  </si>
  <si>
    <t>漏夜感測器PCB焊接和Debug</t>
  </si>
  <si>
    <t>PC308-SIS21M1001和PC308-SIS21M1002的PCB零件承認報告製作及測試</t>
  </si>
  <si>
    <t>SDXCE2M-0002電路板電測及重新焊接IR及R2</t>
  </si>
  <si>
    <t>漏夜感測器PCB 重新把沒焊好的部分再焊接直到功能正常</t>
  </si>
  <si>
    <t>SDXCE2M-0002 PCB剩餘7片電測_x000D_
修復PCB上有缺少的零件、空焊和短路之問題_x000D_
打掃1F測廠環境</t>
  </si>
  <si>
    <t>協助二廠DN20水表編寫器號</t>
  </si>
  <si>
    <t>DN40水表ˋ測試及更新韌體</t>
  </si>
  <si>
    <t>AC201-NIR1621301 零件承認製作報告及測試功能_x000D_
AC201-MPT1921B01 零件承認製作報告及測試功能_x000D_
整理EPV資料_x000D_
了解SCX6振棒音叉開關設計概要</t>
  </si>
  <si>
    <t>整理EPV資料_x000D_
了解SCX6工作原理_x000D_
製作測試治具標籤_x000D_
搬測試治具及電腦去二場和領SCX6半成品_x000D_
了解SCX6組裝及測試手法_x000D_
焊接SC6半成品的排針及電源線和如何不用牙口復現共振問題</t>
  </si>
  <si>
    <t>整理EPV資料_x000D_
使用SC6半成品測試導振問題是否可以再現_x000D_
SC6半成品拿去二廠找蔡師傅切封口蓋(禮拜五好)_x000D_
上傳PC308-SIS22M1001、PC308-SIS21M1002 Gerber File_x000D_
製作PC308-SIS22M1001、PC308-SIS21M1002進料驗證書</t>
  </si>
  <si>
    <t>1.熟悉產品功能規格SFX/SCX_x000D_
2.SD21光電液位開關測試</t>
  </si>
  <si>
    <t>SD21生產量產治具_x000D_
成品電測治具組裝與測試</t>
  </si>
  <si>
    <t>EPD電池供電主板零件移植焊接測試</t>
  </si>
  <si>
    <t>協助更換一樓粉塵測場管路</t>
  </si>
  <si>
    <t>熟悉EPD產品功能規格</t>
  </si>
  <si>
    <t xml:space="preserve">M240101R1SDL加工重點文件製作_x000D_
</t>
  </si>
  <si>
    <t>PC308-SDL12M1001  PCB承認</t>
  </si>
  <si>
    <t>ECO-24070007SDX 光電系列炭帶(06120-040005)改為非必要</t>
  </si>
  <si>
    <t xml:space="preserve"> EPDCE1M-0014 加工重點製作</t>
  </si>
  <si>
    <t>EPD電池供電主板電路功能測試</t>
  </si>
  <si>
    <t>150</t>
  </si>
  <si>
    <t>雨秋平墊片T1試模全尺寸量測。_x000D_
雨秋平墊片T1試模報告撰寫。_x000D_
針對支撐環固定尺寸問題前往雨秋討論與修改模具。</t>
  </si>
  <si>
    <t>研發送樣樣品零件長度計算。_x000D_
成品、半成品探棒長度初始位置變更後相關工程圖面變更。</t>
  </si>
  <si>
    <t>EPT研發送樣樣品零件整修問題確認。_x000D_
EPT研發送樣樣品組裝與庫存數量查詢。</t>
  </si>
  <si>
    <t>慈禧大豐無顯示葉片固定座T1樣品零件確認。_x000D_
慈禧大豐無顯示葉片固定座T1樣品零件尺寸量測。</t>
  </si>
  <si>
    <t>研發專案討論會議。_x000D_
本體鉚合結構討論與確認。</t>
  </si>
  <si>
    <t xml:space="preserve">研發專案討論會議。_x000D_
</t>
  </si>
  <si>
    <t>EPD設變內容相關成品料號整理。_x000D_
測試SmatQ比對內容問題點。</t>
  </si>
  <si>
    <t>確認銅保護蓋與回位彈簧複規問題點。_x000D_
修改回位彈簧3D、2D結構圖面並發包打樣。</t>
  </si>
  <si>
    <t>PFA材質上蓋、本體2D工程圖面繪製與整理。_x000D_
確認PP材質本體與PFA材質扣件是否可確實扣緊。</t>
  </si>
  <si>
    <t>檢視DN40組裝過程問題點:_x000D_
確認現況因相關零件公差，同心圓問題導致葉片軸承會有偏移歪斜問題_x000D_
將葉片軸心由2.0更換為1.6增大軸心與軸承間隙避免因零件公差同心圓問題偏斜，7/05進行實際水場測試_x000D_
DN40用支撐環零件整修</t>
  </si>
  <si>
    <t>PFA本體結構修改3D、2D圖面繪製。_x000D_
PFA扣件3D圖面尺寸確認。_x000D_
PFA扣件2D圖面繪製。</t>
  </si>
  <si>
    <t>EPH葉片相關半成品進料檢驗基準修改與變更。</t>
  </si>
  <si>
    <t>ECO-24070063</t>
  </si>
  <si>
    <t>DN40水表更換葉片軸心組裝測試。</t>
  </si>
  <si>
    <t>鴻海客製品成品3D與T-finting-3D圖面繪製。</t>
  </si>
  <si>
    <t xml:space="preserve">EPH葉片相關半成品3D圖面修改。_x000D_
EPH葉片相關半成品2D圖面修改繪製。_x000D_
</t>
  </si>
  <si>
    <t>工程師(含)以下人員每天進度規劃表討論會議。</t>
  </si>
  <si>
    <t>超音波探頭外觀顏色確認討論。_x000D_
超音波探頭封板T2全尺寸量測與試模報告撰寫。</t>
  </si>
  <si>
    <t>2024年度下半年開立專案討論</t>
  </si>
  <si>
    <t>研三部門人員現況工作內容檢討</t>
  </si>
  <si>
    <t>力致科技需求:_x000D_
SDL8系列外觀圖面繪製。_x000D_
EGX5系列外觀圖面繪製。_x000D_
EPR5系列外觀圖面繪製。</t>
  </si>
  <si>
    <t>加長管2D工程圖面公差修正。_x000D_
加長管、本體管上殼進料檢驗基準修改撰寫。</t>
  </si>
  <si>
    <t>ECO 拋轉失敗議題及如何改善會議</t>
  </si>
  <si>
    <t>PVT試產相關零件內容確認與更新相關零件。</t>
  </si>
  <si>
    <t>EPH-DN40葉片結構問題確認與測試樣品零件修改灌膠。</t>
  </si>
  <si>
    <t>EPU探頭塑膠本體T2試模全尺寸量測。_x000D_
EPU探頭塑膠本體T2試模報告撰寫。_x000D_
EPU探頭塑膠本體3D、2D圖面修改繪製。_x000D_
EPU探頭半成品組合3D、2D圖面繪製。_x000D_
相關興曾零件料號申請。</t>
  </si>
  <si>
    <t>EPU封板刻印內容確認與繪製相關刻印文字圖面檔案。_x000D_
ECO變更相關BOM表。_x000D_
ECO新增相關工程圖面。</t>
  </si>
  <si>
    <t>EPH電子水表進度追蹤討論會議</t>
  </si>
  <si>
    <t>EPR5-DN25鴻海客製品金屬本體管3D零件結構圖面繪製。</t>
  </si>
  <si>
    <t>週三專案小組立項討論會議</t>
  </si>
  <si>
    <t>產品結構規則定義討論</t>
  </si>
  <si>
    <t>PFA材質T2樣品尺寸內容確認核對縮水率問題。_x000D_
PFA材質本體新模具開模相關文件撰寫。</t>
  </si>
  <si>
    <t>EPU外殼射出零件模具驗收相關文件撰寫。</t>
  </si>
  <si>
    <t>EPH-DN13~DN50銅本體加工圖面3D、2D工程圖面變更繪製修改。_x000D_
EPH-DN13~DN50銅本體加工進料檢驗基準修改撰寫。</t>
  </si>
  <si>
    <t>ECO-24070130</t>
  </si>
  <si>
    <t>EPU外殼射出零件進料檢驗基準撰寫。</t>
  </si>
  <si>
    <t>導熱膏生產治具沖子圖面內容去認與工程圖面繪製發包。</t>
  </si>
  <si>
    <t>DN50組裝測試相關零件干涉問題與軸心過高問題整修。</t>
  </si>
  <si>
    <t>EPR5鴻海改規格後繪製DN25金屬本體3D、2D圖面。_x000D_
EPR5鴻海改規格後繪製DN25成品承認圖面。</t>
  </si>
  <si>
    <t>PFA本體與扣具底座配合結構尺寸確認。_x000D_
PFA本體與扣具底座配合結構尺寸量測。_x000D_
修改PFA本體與扣具底座配合結構尺寸3D圖面檔案。</t>
  </si>
  <si>
    <t>研發專案進度討論會議:_x000D_
EPR5無顯示鴻海客製品規格內容討論。_x000D_
ERP5金屬型連接管發外打樣問題確認與評估。</t>
  </si>
  <si>
    <t>EPD成品BOM表內容核對與變更32筆。</t>
  </si>
  <si>
    <t>EPD成品BOM表內容核對32筆。</t>
  </si>
  <si>
    <t>北水標案需求游標卡尺誤差問題討論與修改內容。_x000D_
DN25規格長度整修樣品確認。_x000D_
前往南港水錶廠檢驗與討論量具規範與檢測相關修改後尺寸與牙型。</t>
  </si>
  <si>
    <t>EPD成品BOM表內容核對50筆。</t>
  </si>
  <si>
    <t>ECO-24070051</t>
  </si>
  <si>
    <t>DN13不良品領出修改錶頭軸心、葉片感測片軸心高度調整與灌膠作業。</t>
  </si>
  <si>
    <t>感測片軸心調高0.2mm半成品3D圖面修改。_x000D_
感測片軸心調高0.2mm半成品2D圖面修改。_x000D_
雨秋錶頭平墊片T2樣品厚度尺寸3D、2D圖面修改。</t>
  </si>
  <si>
    <t>北水EPH抽驗異常對策檢討</t>
  </si>
  <si>
    <t>修改感測片軸心高度3D、2D圖面。_x000D_
修改葉片組合軸心高度3D、2D圖面。</t>
  </si>
  <si>
    <t>每周EPH電子水表進度追蹤</t>
  </si>
  <si>
    <t>DN13修改錶頭軸承、感測片高度測試樣品組裝。</t>
  </si>
  <si>
    <t>65</t>
  </si>
  <si>
    <t xml:space="preserve">慶生餐會_x000D_
</t>
  </si>
  <si>
    <t>1.DN40逆止閥本體3D修改_x000D_
2.DN40逆止閥本體3D列印詢價及發包</t>
  </si>
  <si>
    <t>1.聯繫供應商_x000D_
2.去鋁合金電鍍廠送樣及討論電鍍ˋ規格</t>
  </si>
  <si>
    <t>1.領料_x000D_
2.加工接線盒_x000D_
3.委託焊接固定座上蓋</t>
  </si>
  <si>
    <t>1.EPV展型設計_x000D_
2.法蘭共用查詢</t>
  </si>
  <si>
    <t>1.接地環模具共模確認_x000D_
2.接地環模具規格整理</t>
  </si>
  <si>
    <t>1.工程圖增加進料檢驗重點尺寸標示_x000D_
2.請富工協助處理，準備範本及說明</t>
  </si>
  <si>
    <t>1.法蘭同EPD規格核對_x000D_
2.修改EPV規格</t>
  </si>
  <si>
    <t>1.模具問題確認_x000D_
2.副工繪製接地環3D圖面確認</t>
  </si>
  <si>
    <t>1.評估與EPD法蘭共用性可能_x000D_
2.修改零件及半成品圖面</t>
  </si>
  <si>
    <t>1.接地環模具報價用資料整理_x000D_
2.接地環50/65/80/100規格報價</t>
  </si>
  <si>
    <t>1.修改成品.半成品(法蘭.導管)_x000D_
2.工程圖修改_x000D_
3.整理請富工協助資料</t>
  </si>
  <si>
    <t>1.交辦及指導副工程師EPD大尺寸導管圖面畫法</t>
  </si>
  <si>
    <t>1.修改共用零件2D/3D_x000D_
2.更新PLM工程圖</t>
  </si>
  <si>
    <t>1.銘板蓋模具報價詢問_x000D_
2.繪製一體型導管3D_x000D_
3.詢問一體型導管可脫蠟鑄造可能性</t>
  </si>
  <si>
    <t>1.修改DN65/DN50/DN25固定座尺寸調整</t>
  </si>
  <si>
    <t>1.報告二口二位閥_x000D_
2.討論後續工作項目(EPD接地設計修改/治具設計討論)</t>
  </si>
  <si>
    <t>1.整理報價資料(會議使用)_x000D_
2.報告渦街流量計</t>
  </si>
  <si>
    <t>1.製作產品一覽表_x000D_
2.翻閱GEMU及Burkert產品規格書_x000D_
3.產品一覽表上傳PLM</t>
  </si>
  <si>
    <t>1.製作技術說明會用產品說明PPT</t>
  </si>
  <si>
    <t>1.去二廠討論零件加工方式及素材大小_x000D_
2.素材叫料及領料_x000D_
3.修改零件尺寸</t>
  </si>
  <si>
    <t>1.檢查副工繪製的DN200/250導管_x000D_
2.整理需要修改的文件及資料_x000D_
3.指導副工如何簡易操作修改導管檔案</t>
  </si>
  <si>
    <t>1.樣品加工到二廠領料及討論</t>
  </si>
  <si>
    <t>1.說明會會後測試考卷出題</t>
  </si>
  <si>
    <t>1.檢查及修改EPV零件進料檢驗基準_x000D_
2.上傳進料檢驗基準_x000D_
3.同步更新工程圖並修改PLM上的工程圖</t>
  </si>
  <si>
    <t>1.亞東醫院臨場健康服務諮詢</t>
  </si>
  <si>
    <t>1.Kv值設備測試樣機準備</t>
  </si>
  <si>
    <t>1.繪製前後蓋新ID工程圖給CNC做加工用_x000D_
2.確認DN200/DN250修改後導管與其他配合件公差_x000D_
3.繪製新接地樣式3D_x000D_
4.接地還模具報價進度追蹤</t>
  </si>
  <si>
    <t>1.產品Kv值測試及制定標準_x000D_
2.增加製程履歷流程_x000D_
3.修改產品檢驗基準</t>
  </si>
  <si>
    <t>1.繪製新接地樣式3D(另一款接地方式)_x000D_
2.詢問模具修改的修模費</t>
  </si>
  <si>
    <t>1.確認產品文件於工程試製使用</t>
  </si>
  <si>
    <t>1.追蹤接地外觀修改模具費用報價_x000D_
2.新接地設計eDrawing檔案編輯_x000D_
3.追蹤接地環模具報價</t>
  </si>
  <si>
    <t>1.模具小批量量產討論_x000D_
2.模片進料驗收問題討論</t>
  </si>
  <si>
    <t>1.提供資料請FAE安排工程試製</t>
  </si>
  <si>
    <t>1.新增送樣樣品需求，樣品零件領料及加工</t>
  </si>
  <si>
    <t>1.報告EPD新增接地外觀</t>
  </si>
  <si>
    <t>1.複測機台Kv值準確性，使用Burkert樣品測試數值，數值與我司開發產品相同，皆為2.02 m3/hr</t>
  </si>
  <si>
    <t>1.去二廠處理加工樣品的製作排程_x000D_
2.討論樣品製作順序問題_x000D_
3.指導副工DN80設計概念</t>
  </si>
  <si>
    <t>1.Kv值影響數值相關資料查詢</t>
  </si>
  <si>
    <t>1.DN25法蘭進料檢驗基準制定</t>
  </si>
  <si>
    <t>1.與FAE討論工程試製相關事宜_x000D_
2.準備相關零件及半成品</t>
  </si>
  <si>
    <t>1.氣動開關座模具驗收單編輯_x000D_
2.請供應商提供模具照片</t>
  </si>
  <si>
    <t>1.工程試製會議資料準備_x000D_
2.工程試製會議討論</t>
  </si>
  <si>
    <t>1.討論展型時程_x000D_
2.修改半成品3D圖_x000D_
3.修改機構BOM_x000D_
4.指導副工展型設計概念</t>
  </si>
  <si>
    <t>精實改善/EPV矽鋼帶,矽鋼片繪製 _x000D_
2D檔彙整確認/寄信詢價</t>
  </si>
  <si>
    <t xml:space="preserve">二廠樣品領料_x000D_
</t>
  </si>
  <si>
    <t>EPD成品 發行ECO M6螺絲12L變更16L_x000D_
BOM表更改 40筆 零組件送簽進版</t>
  </si>
  <si>
    <t>EPD成品 發行ECO M6螺絲12L變更16L_x000D_
BOM表更改 50筆 零組件送簽進版</t>
  </si>
  <si>
    <t>研發教育訓練 _x000D_
成品/半成品/原物料料號建置_x000D_
PLM ECO流程教育_x000D_
研發流程教育訓練</t>
  </si>
  <si>
    <t>職業安全衛生教育訓練 線上課程包含測驗</t>
  </si>
  <si>
    <t>EPD銲接管繪製 3D/2D  DN200</t>
  </si>
  <si>
    <t>EPV法蘭繪製2D 工程圖</t>
  </si>
  <si>
    <t>EPD接線盒前蓋及後蓋加工繪製工程圖面</t>
  </si>
  <si>
    <t>休假一日</t>
  </si>
  <si>
    <t>協助工程師側錄壓力值</t>
  </si>
  <si>
    <t>EPD銲接管DN200 3D/2D 圖面修改</t>
  </si>
  <si>
    <t>協助工程師EPV1 零件料號建立</t>
  </si>
  <si>
    <t>EPD成品 發行ECO M6螺絲12L變更16L BOM表更改  零組件 進版內容修改</t>
  </si>
  <si>
    <t>EPD DN200 鋼管 / 支撐環 / 法蘭  3D/2D 圖面修改</t>
  </si>
  <si>
    <t>EPD成品 發行ECO M6螺絲12L變更16L BOM表更改零組件 進版內容修改</t>
  </si>
  <si>
    <t>EPD成品 發行ECO M6螺絲12L變更16L BOM表更改 50筆 零組件送簽進版</t>
  </si>
  <si>
    <t>協助工程師跑ECO流程</t>
  </si>
  <si>
    <t>EPV製成履歷_x000D_
固定座上蓋.連接管焊接加工位置說明_x000D_
無縫管.阻流器.固定座焊接加工位置說明</t>
  </si>
  <si>
    <t xml:space="preserve">EPD成品 發行ECO M6螺絲12L變更16L_x000D_
BOM表更改剩餘筆數_x000D_
</t>
  </si>
  <si>
    <t>EPV展型 DN40結構分析</t>
  </si>
  <si>
    <t>生理假1日</t>
  </si>
  <si>
    <t>EPV展型 DN40 導管 阻流器 固定座 3D繪製</t>
  </si>
  <si>
    <t>ECO-24070018_拋轉失敗_文件處理共13筆</t>
  </si>
  <si>
    <t>SDX2報告 EPT治具討論</t>
  </si>
  <si>
    <t>散熱膏治具 出2D圖，報價用</t>
  </si>
  <si>
    <t>測試自動充油系統</t>
  </si>
  <si>
    <t>繪製散熱膏治具組合圖 ，報價用</t>
  </si>
  <si>
    <t>繪製鉚合治具與打樣出圖</t>
  </si>
  <si>
    <t>新案逆向工程繪製</t>
  </si>
  <si>
    <t>鉚合治具修改</t>
  </si>
  <si>
    <t>依圖檔規範，重繪製圖檔</t>
  </si>
  <si>
    <t>依會議修改圖面 打樣</t>
  </si>
  <si>
    <t>測試充油組裝流程</t>
  </si>
  <si>
    <t>設計閃線 鉚合治具</t>
  </si>
  <si>
    <t>與亦浩進行充油測試</t>
  </si>
  <si>
    <t>再測試充油流程，程式流程沒問題，可以進行量產。</t>
  </si>
  <si>
    <t>修改 ECP-SOP 第一版 等 奕浩 完成最後版本介面</t>
  </si>
  <si>
    <t>測試鉚合治具，因操作不當，需重新車洗治具</t>
  </si>
  <si>
    <t>繪製設計閃線治具</t>
  </si>
  <si>
    <t>測試IP67</t>
  </si>
  <si>
    <t>跟蔡師傅討論樣品製作</t>
  </si>
  <si>
    <t xml:space="preserve">周報告_x000D_
</t>
  </si>
  <si>
    <t>氣壓無法降下，測試發現原因，電磁閥有一個故障造成漏氣</t>
  </si>
  <si>
    <t>SOP 製作與修改</t>
  </si>
  <si>
    <t>討論後修改SOP</t>
  </si>
  <si>
    <t>壓力測試治具繪製+出圖，氣壓調節器選用購買組裝</t>
  </si>
  <si>
    <t>SDX-M12鉚合 固定構思</t>
  </si>
  <si>
    <t>閃線治具，討論後修改</t>
  </si>
  <si>
    <t>SDX-M12鉚合固定構思  繪製3D</t>
  </si>
  <si>
    <t>SDX2樣品鉚合試鉚</t>
  </si>
  <si>
    <t>2D圖檔不符合規範，修改規範</t>
  </si>
  <si>
    <t>IP68測試</t>
  </si>
  <si>
    <t>請事假</t>
  </si>
  <si>
    <t>尋找漏油漏氣原因，拆解問題品</t>
  </si>
  <si>
    <t xml:space="preserve">遞交打樣文件與跑ECO流程_x000D_
</t>
  </si>
  <si>
    <t>送修回來電磁閥測試，還是有問題，再寄回去_x000D_
將不良品12PCS，重新灌油清潔，測試5KG中</t>
  </si>
  <si>
    <t>繪製閃線治具，2D出圖</t>
  </si>
  <si>
    <t>ECP漏油問題探討與解決。</t>
  </si>
  <si>
    <t>PCB板尺寸修改，3D結構討論修改</t>
  </si>
  <si>
    <t>壓力5kg測試15小時，數個漏油</t>
  </si>
  <si>
    <t>協助蔡師傅購買材料</t>
  </si>
  <si>
    <t>報告用，3D圖檔修改</t>
  </si>
  <si>
    <t>雨秋橡膠試模成品量測</t>
  </si>
  <si>
    <t>了解超音波水表，競品分析表</t>
  </si>
  <si>
    <t>ECP漏油問題探討與測試</t>
  </si>
  <si>
    <t>閃線治具，2D出圖</t>
  </si>
  <si>
    <t>ECP漏油問題探討</t>
  </si>
  <si>
    <t>接地環共用模具整理_x000D_
因整塊製作模具會太大塊，故切成兩塊利用中間廢料區_x000D_
2D圖</t>
  </si>
  <si>
    <t xml:space="preserve">進料檢驗基準圖面繪製_x000D_
</t>
  </si>
  <si>
    <t>比對作業：_x000D_
將所有料號在SMQ &amp; PLM 查詢交叉比對_x000D_
_x000D_
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</si>
  <si>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接地環共用模具整理_x000D_
因整塊製作模具會太大塊，故切成兩塊利用中間廢料區_x000D_
繪製3D圖</t>
  </si>
  <si>
    <t>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</si>
  <si>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EPD銲接管 2D / 3D (DN250)</t>
  </si>
  <si>
    <t>EPV DN25 DN50 DN60 _x000D_
導管、固定座、阻流器_x000D_
零件進料檢驗基準、重點檢驗尺寸定義</t>
  </si>
  <si>
    <t>EPV DN25 DN50 DN60 _x000D_
導管、固定座、阻流器_x000D_
零件進料檢驗基準、重點檢驗尺寸定義_x000D_
&amp;_x000D_
EPV 控制板支撐架、銘板蓋、銘板、六角螺柱_x000D_
零件進料檢驗基準</t>
  </si>
  <si>
    <t>EPV 控制板支撐架、銘板蓋、銘板、六角螺柱_x000D_
零件進料檢驗基準</t>
  </si>
  <si>
    <t>EPD 銲接管 2D / 3D (DN250)</t>
  </si>
  <si>
    <t>EPRBM1C-MAD800B002 轉工程圖 &amp;  承認圖</t>
  </si>
  <si>
    <t>EPD 法蘭 &amp; 支撐環  2D / 3D (DN250)</t>
  </si>
  <si>
    <t xml:space="preserve">身體不適，請生理假_x000D_
</t>
  </si>
  <si>
    <t>ECO申請作業：_x000D_
標準盲法蘭加工圖面 變更工程圖_x000D_
因少標註8-Ø18圓孔標註，故新增其標註_x000D_
_x000D_
整理工程圖面與跑ECO流程</t>
  </si>
  <si>
    <t>ECO-24070215</t>
  </si>
  <si>
    <t xml:space="preserve">EPV 渦街流量計 (DN80)_x000D_
了解產品結構_x000D_
</t>
  </si>
  <si>
    <t xml:space="preserve">EPV 渦街流量計 (DN80)_x000D_
產品設計 3D零件展型_x000D_
</t>
  </si>
  <si>
    <t>1.處理EPV工況資料回傳_x000D_
2.代理經理休假工作安排</t>
  </si>
  <si>
    <t>1.處理EPV工況資料回傳_x000D_
2.代理經理休假工作安排_x000D_
3.研發週會</t>
  </si>
  <si>
    <t>1.至美加利進行EPV安裝測試_x000D_
2.至強盛染整確認工況狀況_x000D_
2.至永利確認工況狀況</t>
  </si>
  <si>
    <t>1.至流亞客戶儒鴻評估EPV工況_x000D_
2.調整工況EXCEL圖表_x000D_
3.討論治具功能</t>
  </si>
  <si>
    <t>1.工況excel匯整_x000D_
2.參訪紡研所</t>
  </si>
  <si>
    <t>1.工況excel匯整_x000D_
2.流亞(儒鴻)工況評估資料製作_x000D_
3.專案文件日程確認_x000D_
4.EPF韌體異常確認</t>
  </si>
  <si>
    <t>1.製作產品規格比較一覽表_x000D_
2.研發週會_x000D_
3.調整工況Excel表</t>
  </si>
  <si>
    <t>1.至宜蘭廠處理台灣銅箔出貨事宜_x000D_
2.測試EPD DN200 300磅耐壓</t>
  </si>
  <si>
    <t>1.測試EPU新探頭雷雕效果_x000D_
2.修改EPV工況匯整方式_x000D_
3.因應EPV SOP進行流量測試</t>
  </si>
  <si>
    <t>上海樣品組裝</t>
  </si>
  <si>
    <t>1.粉塵測場管道更換為空氣測場提供給台大學生使用_x000D_
2.協助台大學生安裝浮子式流量計測試架及風速計_x000D_
3.移除空氣測場提供自動化測試鼓風機_x000D_
4.協調EPV工程試製人員、地點，確認相關文件</t>
  </si>
  <si>
    <t>1.簡報製作_x000D_
2.研發週會</t>
  </si>
  <si>
    <t xml:space="preserve">1.測試修改面板按鍵問題_x000D_
2.上海送樣K值校正_x000D_
</t>
  </si>
  <si>
    <t>1.工程試製_x000D_
2.成本更新計算_x000D_
3.規劃展型日程表、開發成本</t>
  </si>
  <si>
    <t>EPU-LORA設定:_x000D_
到宜蘭設定出貨給台灣銅箔EPU的LORA並測試連線功能是否正常</t>
  </si>
  <si>
    <t>超音波流量計外購品測試:_x000D_
協助FAE測試外購的超音波流量計的精度和其他需要的資料</t>
  </si>
  <si>
    <t>EPD-DC電源板測試，將先前紀錄的資料整理成報告，並增加測試舊版DC電源板的相關波形與資料。_x000D_
EPV新端子板焊接，領取端子板需要使用的元件並將其焊接上去。</t>
  </si>
  <si>
    <t xml:space="preserve">"EPD新版DC電源板焊接:_x000D_
將手上缺料的電源板焊接"_x000D_
"EPD新版DC電源板焊接:_x000D_
將手上缺料的電源板焊接並進行測試確認好壞_x000D_
EPD客訴案件處理:_x000D_
測試12顆OTC異常和1顆EPD"_x000D_
</t>
  </si>
  <si>
    <t xml:space="preserve">"EPV進料檢驗基準製作:_x000D_
探頭的進料檢驗基準文件製作_x000D_
EPV加工重點製作:_x000D_
端子板的加工重點製作"_x000D_
"EPV半成品/成品檢驗基準與紀錄製作:_x000D_
EPV半成品/成品檢驗基準與紀錄文件製作"_x000D_
</t>
  </si>
  <si>
    <t xml:space="preserve">"EPV1製成履歷文件製作:_x000D_
製作成品組裝部分的製成履歷"_x000D_
"EPV1製成履歷文件製作:_x000D_
製作成品測試部分的製成履歷"_x000D_
</t>
  </si>
  <si>
    <t>EPV1製成履歷文件製作，製作成品精度測試的部分，並使用測場驗證精度測試的方法</t>
  </si>
  <si>
    <t>台灣銅箔EPU出貨設定，到宜蘭設定LORA並連線測試沒問題。_x000D_
EPD耐壓測試，測試DN300的耐壓是否能夠達到要求的條件，並將過程中遇到的問題紀錄</t>
  </si>
  <si>
    <t>EPV1製程履歷製作，製作包裝與校正精度的部分並補充先前組裝缺失的部分。_x000D_
EPU探頭雷雕，測試探頭雷雕的狀況。_x000D_
OTC客訴-無法燒錄，將燒錄異常的OTC找出原因並將結果紀錄下來</t>
  </si>
  <si>
    <t>EPV-PCBˋ進料檢驗基準、QC工程表製作，將5份文件製作完成上傳至PLM。_x000D_
EPV空氣測場設備測試，測試新買的鼓風機得效能如何。</t>
  </si>
  <si>
    <t>EPV-PCBA組合總成組裝，組裝10台PCBA組合總成。_x000D_
EPV四台樣機I/O功能測試，和QA一起測試2台要送樣的I/O，測試2台測試樣機的I/O確認無異常。</t>
  </si>
  <si>
    <t>EPV半成品-PCBA組合總成組裝，組裝手上能組的10組PCBA組合_x000D_
EPD-MCU測試，測試代燒的MCU有沒有異常_x000D_
EPV樣機精度校正，校正兩台DN25並測試提高門檻值對量測訊號的影響</t>
  </si>
  <si>
    <t>【新進人員教育訓練】職業安全衛生教育訓練_x000D_
查看其他電源板功能是否正常</t>
  </si>
  <si>
    <t>提供3pcs AC電源板，並檢查功能是否正常。_x000D_
查看蹼輪顯示器異常狀況</t>
  </si>
  <si>
    <t>查看DC電源板的異常為電源端的一顆共模電感GND開路，_x000D_
補錫尚未改善，拆下查看，發現3 4斷路，_x000D_
重新領料，重焊，功能回復正常</t>
  </si>
  <si>
    <t>AC電源板10psc送電抽載正常，修改未焊好的元件_x000D_
觀看DC電源板線路</t>
  </si>
  <si>
    <t>新EPR無顯示底座測試5pcs，領料、組裝、焊測量線</t>
  </si>
  <si>
    <t>整理EPR5蹼輪流量計_無顯示型變更的開發企劃書_x000D_
DC電源板異常，帶載200mA無法開機，需確認原因</t>
  </si>
  <si>
    <t>DC電源板帶載200mA無法開機，查明後為LM43600輸出端電容略大，_x000D_
無法在開機時同時將電容充電及負荷負載_x000D_
將輸出電容從220uF降至100uF，可以帶載300mA開機。_x000D_
並查看Ripple數值</t>
  </si>
  <si>
    <t>修改EPR5蹼輪流量計_顯示型，改為非顯示型，刪減功能，新增UART通訊。_x000D_
查看DC電源板新舊板Ripple差異</t>
  </si>
  <si>
    <t>確認最終線路，整理資料提供給Layout佈局，並整理物料且申請領料單。_x000D_
修改DC電源板尋找造成Ripple過大問題。</t>
  </si>
  <si>
    <t>撰寫產品開發計畫書，_x000D_
DC電源板，修改輸出電容可以改善空載時的Ripple，_x000D_
但加載後Ripple數值依然過大</t>
  </si>
  <si>
    <t>備EPR5蹼輪流量計_無顯示型的機構件，_x000D_
了解成品組裝結構，及了解需備什麼樣的物料。_x000D_
將DC電源板回復成舊板時用料(電容、電感)，Ripple加載時依舊過大。_x000D_
預計更換周邊線路的原件，看差異。</t>
  </si>
  <si>
    <t>整理DC電源板LT8302周圍線路元件物料，到二場領料。_x000D_
修改AC電源板輸入的突波吸收器，改小，降低高度。_x000D_
打雷擊測試，正負1.5KV各5下，測試通過，可以修改用料。</t>
  </si>
  <si>
    <t>更換周邊線路，Ripple有改善，但依然很大，_x000D_
拿另外一塊DC電源板測試(未上LT8301 6V輸出 IC)，Rippel皆正常_x000D_
再將原先DC電源板拆掉LT8301(6V),Ripple Pass，_x000D_
再拿第三塊DC電源板做驗證，發現只要LT8301上件，就會干擾24V輸出Ripple_x000D_
看Layout，跟前一版比較，兩顆IC(LT8302、LT8301)剛好重疊在正反面，_x000D_
推測是干擾。</t>
  </si>
  <si>
    <t>1. 開發環境架設_x000D_
2. 研讀電路圖</t>
  </si>
  <si>
    <t>1. MCU Datasheet研讀_x000D_
2. Source Code研讀及驗証_x000D_
3. 專案規格研讀</t>
  </si>
  <si>
    <t>1. Master Bootloader Firmware修改_x000D_
2. 新舊版電路圖修改地方確認</t>
  </si>
  <si>
    <t>1. Master MCU Application Firmware研讀及測試_x000D_
2. 修改GPIO PC3為FM_UART_INT2功能 in Master MCU Application Firmware</t>
  </si>
  <si>
    <t>1. Slave MCU Application Firmware研讀及測試驗証</t>
  </si>
  <si>
    <t>1. 研讀STM32CubeMX軟體並用來新建一個Slave MCU Application專案_x000D_
2. 將相關Source code建入上述之專案</t>
  </si>
  <si>
    <t>1. 利用STM32CubeMX建立專案練習撰寫Master Bootloader firmware_x000D_
2. 接到指示先暫停開發</t>
  </si>
  <si>
    <t>1. 直管式超音波水錶樣品MAX35103EVKIT2資料研讀_x000D_
2. 競品廠商相關產品研讀</t>
  </si>
  <si>
    <t>阻抗譜感測器io_link 測試環境架設_x000D_
1.阻抗譜感測器io_link 測試環境架設_x000D_
2.IO-Link TS通訊測試系統，已展延12個月的授權維護使用, 軟體設定_x000D_
3.TMG IO_LINK測試工具軟體架設功能操作及測試。</t>
  </si>
  <si>
    <t>阻抗譜感測器io_link 測試:使用TMG IO_LINK測試工具測試，產出報告_x000D_
1.研究如何操作測試工具及操作_x000D_
2.IO-Link TS通訊測試系統，已展延12個月的授權維護使用, 軟體設定_x000D_
3.TMG IO_LINK測試工具軟體架設功能操作及測試。_x000D_
4.使用TMG IO_LINK測試工具測試，報告結果如下_x000D_
Testreport Overview (1)_x000D_
TC_Device_Identification ok_x000D_
Data Layer Tests V5.1.1.8956_x000D_
SDCI_TC_0034 TCD_DLPC_STUP_CYCTIME ok_x000D_
SDCI_TC_0035 TCD_DLPC_STUP_STUPOPER1 ok_x000D_
SDCI_TC_0306 TCD_DLPC_CHCK_OVERRIDOK ok_x000D_
SDCI_TC_0036 TCD_DLPC_STUP_STUPOPER2 ok_x000D_
SDCI_TC_0037 TCD_DLPC_OPER_OPERSTUP1 ok_x000D_
SDCI_TC_0038 TCD_DLPC_STAR_OPERSTAR2 ok_x000D_
SDCI_TC_0039 TCD_DLPC_PREO_READDPP1 ok_x000D_
SDCI_TC_0040 TCD_DLPC_PREO_WRITEDPP1 ok_x000D_
SDCI_TC_0041 TCD_DLPC_PROP_SHORT_MESSAGE ok_x000D_
SDCI_TC_0043 TCD_DLPC_PROP_SIMRESET ok_x000D_
SDCI_TC_0044 TCD_DLPC_PROP_MSEQFAULT ok_x000D_
SDCI_TC_0045 TCD_DLPC_OPER_READ ok_x000D_
SDCI_TC_0046 TCD_DLPC_OPER_WRITE ok_x000D_
SDCI_TC_0047 TCD_DLPC_OPER_NEGWRITE ok_x000D_
SDCI_TC_0049 TCD_DLPC_OPER_SIMRESET ok_x000D_
SDCI_TC_0312 TCD_DLPC_OPER_OUTINVALID ok_x000D_
SDCI_TC_0313 TCD_DLPC_OPER_CONNECTIONLOSS ok_x000D_
ISDU Tests V5.1.1.8956_x000D_
SDCI_TC_0052 TCD_DLPC_ISDU_AVAILMSEQCAP ok_x000D_
SDCI_TC_0053 TCD_DLIC_ISDU_IDLEBUSYCHECK ok_x000D_
SDCI_TC_0054 TCD_DLIC_ISDU_READINDEX8 ok_x000D_
SDCI_TC_0055 TCD_DLIC_ISDU_READ8EXTLENGTH ok_x000D_
SDCI_TC_0056 TCD_DLIC_ISDU_WRITE8 ok_x000D_
SDCI_TC_0057 TCD_DLIC_ISDU_READ8RESERVED ok_x000D_
SDCI_TC_0058 TCD_DLIC_ISDU_READ8NOSUBINDEX ok_x000D_
SDCI_TC_0059 TCD_DLIC_ISDU_READ16 ok_x000D_
SDCI_TC_0060 TCD_DLIC_ISDU_WRITE16 ok_x000D_
SDCI_TC_0061 TCD_DLIC_ISDU_READ16RESERVED ok_x000D_
SDCI_TC_0062 TCD_DLIC_ISDU_READ16NOSUBINDEX ok_x000D_
SDCI_TC_0063 TCD_DLIC_ISDU_WRITE8LENOVERRUN ok_x000D_
SDCI_TC_0064 TCD_DLIC_ISDU_WRITE8WRONGLEN ok_x000D_
SDCI_TC_0065 TCD_DLIC_ISDU_WRITE8WRONGCHECKSUM ok_x000D_
SDCI_TC_0066 TCD_DLIC_ISDU_WRITE8ROINDEX ok_x000D_
SDCI_TC_0067 TCD_DLIC_ISDU_ABORTREADREQ ok_x000D_
SDCI_TC_0068 TCD_DLIC_ISDU_ABORTREADRESP ok_x000D_
SDCI_TC_0309 TCD_DLIC_ISDU_ELEMENT_RETRY ok_x000D_
Event Tests V5.1.1.8956_x000D_
SDCI_TC_0069 TCD_DLIC_EVNT_OPERSINGLEEVENT ok_x000D_
SDCI_TC_0070 TCD_DLIC_EVNT_PROPSINGLEEVENT ok_x000D_
SDCI_TC_0071 TCD_DLIC_EVNT_OPEREVENTCLEAR ok_x000D_
SDCI_TC_0072 TCD_DLIC_EVNT_OPERCOMMINTERRUPT ok_x000D_
SDCI_TC_0073 TCD_DLIC_EVNT_OPERPOWERINTERRUPT ok_x000D_
SDCI_TC_0074 TCD_DLIC_EVNT_OPERAPPEARDISAPPEAR ok_x000D_
(c) Copyright 2007-2024 TMG TE GmbH Overview Page 4_x000D_
IO-Link_x000D_
Device Test Report_x000D_
SIS10000-A 2024-06-28_x000D_
Testreport Overview (2)_x000D_
SDCI_TC_0075 TCD_DLIC_EVNT_OPERMULTEVENT ok_x000D_
SDCI_TC_0076 TCD_DLIC_EVNT_OPERSHORTEVENT ok_x000D_
Data Storage Tests V5.1.1.8956_x000D_
SDCI_TC_0077 TCD_APPS_DSUP_NOFLAG ok_x000D_
SDCI_TC_0078 TCD_APPS_DSUP_VIADOWNLOADSTORE ok_x000D_
SDCI_TC_0079 TCD_APPS_DSUP_VIADOWNLOADSTORENOWRITE ok_x000D_
SDCI_TC_0080 TCD_APPS_DSUP_VIALOCALCHANGE ok_x000D_
SDCI_TC_0081 TCD_APPS_DSUP_PARABREAKABORT ok_x000D_
SDCI_TC_0082 TCD_APPS_DSDN_PARAMODIFICATION ok_x000D_
SDCI_TC_0083 TCD_APPS_DSDN_FACTORYRESET ok_x000D_
SDCI_TC_0084 TCD_APPS_DSDN_PARABREAKABORT ok_x000D_
SDCI_TC_0321 TCD_APPS_DSBP_APPLDSSINGLEPARAM ok_x000D_
SDCI_TC_0322 TCD_DS_APP_IDLEFLAGCLEAR ok_x000D_
Legacy Master Tests V5.1.1.8956_x000D_
SDCI_TC_0085 TCD_DLIC_COMP_STARTUP ok_x000D_
SDCI_TC_0086 TCD_DLIC_COMP_TYPE1INTERLEAVE ok_x000D_
SDCI_TC_0087 TCD_DLIC_COMP_PDINVALIDEVENT ok_x000D_
Direct Parameter Page 1 Tests V5.1.1.8956_x000D_
SDCI_TC_0089 TCD_DLPC_STDP_MASTERCYCLETIME ok_x000D_
SDCI_TC_0090 TCD_DLPC_STDP_MINCYCLETIME ok_x000D_
SDCI_TC_0091 TCD_DLPC_STDP_MSEQCAPABILITY ok_x000D_
SDCI_TC_0092 TCD_DLPC_STDP_REVISIONID ok_x000D_
SDCI_TC_0093 TCD_DLPC_STDP_PDIN ok_x000D_
SDCI_TC_0094 TCD_DLPC_STDP_PDOUT ok_x000D_
SDCI_TC_0095 TCD_DLPC_STDP_VENDORID ok_x000D_
SDCI_TC_0096 TCD_DLPC_STDP_DEVICEID ok_x000D_
SDCI_TC_0097 TCD_DLPC_STDP_FUNCTIONID ok_x000D_
SDCI_TC_0100 TCD_DLPC_STDP_READRESPAR ok_x000D_
SDCI_TC_0101 TCD_DLPC_STDP_WRITERESPAR ok_x000D_
Predefined Device Parameter Tests V5.1.1.8956_x000D_
SDCI_TC_0104 TCD_DLIC_DEFP_SYSCMDRES ok_x000D_
SDCI_TC_0107 TCD_DLIC_DEFP_DSINDEX ok_x000D_
SDCI_TC_0108 TCD_DLIC_DEFP_DSRECORD ok_x000D_
SDCI_TC_0323 TCD_DLIC_DEFP_DSRECORDMARKER ok_x000D_
SDCI_TC_0109 TCD_DLIC_DEFP_ACCESSLOCKSVAL ok_x000D_
SDCI_TC_0110 TCD_DLIC_DEFP_ACCESSLOCKSINVAL ok_x000D_
SDCI_TC_0111 TCD_DLIC_DEFP_PROFILCHARAC ok_x000D_
SDCI_TC_0112 TCD_DLIC_DEFP_PDINDESC ok_x000D_
SDCI_TC_0113 TCD_DLIC_DEFP_PDOUTDESC ok_x000D_
SDCI_TC_0114 TCD_DLIC_DEFP_VENDORNAM ok_x000D_
SDCI_TC_0115 TCD_DLIC_DEFP_VENDORTEXT ok_x000D_
SDCI_TC_0116 TCD_DLIC_DEFP_PRODUCTNAM ok_x000D_
SDCI_TC_0117 TCD_DLIC_DEFP_PRODUCTID ok_x000D_
SDCI_TC_0118 TCD_DLIC_DEFP_PRODUCTTEXT ok_x000D_
SDCI_TC_0119 TCD_DLIC_DEFP_SERNUM ok_x000D_
(c) Copyright 2007-2024 TMG TE GmbH Overview Page 5_x000D_
IO-Link_x000D_
Device Test Report_x000D_
SIS10000-A 2024-06-28_x000D_
Testreport Overview (3)_x000D_
SDCI_TC_0120 TCD_DLIC_DEFP_HARDREV ok_x000D_
SDCI_TC_0121 TCD_DLIC_DEFP_FIRMREV ok_x000D_
SDCI_TC_0122 TCD_DLIC_DEFP_TAGVALID ok_x000D_
SDCI_TC_0123 TCD_DLIC_DEFP_TAGINVALID ok_x000D_
SDCI_TC_0124 TCD_DLIC_DEFP_ERRCOUNT ok_x000D_
SDCI_TC_0128 TCD_DLIC_DEFP_DEVSTAT ok_x000D_
SDCI_TC_0129 TCD_DLIC_DEFP_DETAILDEVSTAT ok_x000D_
SDCI_TC_0131 TCD_DLIC_DEFP_DETAILDEVSTATACTIVE ok_x000D_
SDCI_TC_0132 TCD_DLIC_DEFP_PDIN ok_x000D_
SDCI_TC_0133 TCD_DLIC_DEFP_PDOUT ok_x000D_
SDCI_TC_0134 TCD_DLIC_DEFP_OFFTIMEVALID ok_x000D_
SDCI_TC_0136 TCD_DLIC_DEFP_PROFILEPARREAD ok_x000D_
SDCI_TC_0137 TCD_DLIC_DEFP_PROFILEPARWRITE ok_x000D_
SDCI_TC_0140 TCD_DLIC_DEFP_WRITETOREADONLY ok_x000D_
SDCI_TC_0141 TCD_DLIC_DEFP_WRITETOOSHORT ok_x000D_
SDCI_TC_0142 TCD_DLIC_DEFP_WRITETOOLONG ok_x000D_
Block Parameter Tests V5.1.1.8956_x000D_
SDCI_TC_0143 TCD_DSBP_APPL_BPDOWNLOAD ok_x000D_
SDCI_TC_0144 TCD_DSBP_APPL_BPBREAKCMD ok_x000D_
SDCI_TC_0145 TCD_DSBP_APPL_BPBREAKRESET ok_x000D_
SDCI_TC_0146 TCD_DSBP_APPL_BPBREAKILLPARAM ok_x000D_
SDCI_TC_0147 TCD_DSBP_APPL_BPBREAK2DOWNLOADS ok_x000D_
SDCI_TC_0148 TCD_DSBP_APPL_BPBREAKLOCALLOCK ok_x000D_
SDCI_TC_0324 TCD_DSBP_APPL_UNEXPECTEDINIDLE ok_x000D_
SDCI_TC_0325 TCD_DSBP_APPL_WRITEINUPLOAD ok_x000D_
SDCI_TC_0326 TCD_DSBP_APPL_READINDOWNLOAD ok_x000D_
SDCI_TC_0327 TCD_DSBP_APPL_UNEXPINUPLOAD ok_x000D_
SDCI_TC_0328 TCD_DSBP_APPL_SWITCHSTATES ok_x000D_
SDCI_TC_0329 TCD_DSBP_APPL_UPBREAKRESET ok_x000D_
SDCI_TC_0330 TCD_DSBP_APPL_DNENDBYUPLOAD ok_x000D_
Parameter verification tests V5.1.1.8956_x000D_
SDCI_TC_0149 TCD_IODD_PARV_IDENT ok_x000D_
SDCI_TC_0150 TCD_IODD_PARV_COMPROFILE ok_x000D_
SDCI_TC_0151 TCD_IODD_PARV_READVERIFY ok_x000D_
SDCI_TC_0152 TCD_IODD_PARV_WRITEVERIFY ok_x000D_
SDCI_TC_0157 TCD_IODD_PARV_INDEXCONSISTENT ok_x000D_
Functional System Tests V5.1.1.8956_x000D_
SDCI_TC_0156 TCD_IODD_PARV_ACCESSLOCK ok_x000D_
SDCI_TC_0316 TCD_IODD_PARV_DEVICERESET ok_x000D_
SDCI_TC_0317 TCD_IODD_PARV_APPLRESET ok_x000D_
SDCI_TC_0155 TCD_IODD_PARV_FACTORYSETTINGS ok_x000D_
SDCI_TC_0318 TCD_IODD_PARV_BACKTOBOX ok_x000D_
SDCI_TC_0314 TCD_DLPC_DID_OVERWRITE_COMP ok_x000D_
SDCI_TC_0315 TCD_DLPC_DID_OVERRIDE_INCOMP ok_x000D_
support of Physical Layer Tests V5.1.1.8956_x000D_
(c) Copyright 2007-2024 TMG TE GmbH Overview Page 6_x000D_
IO-Link_x000D_
Device Test Report_x000D_
SIS10000-A 2024-06-28_x000D_
Testreport Overview (4)_x000D_
SDCI_TC_0304 TCD_PHYL_INTF_UARTTRANSDELAY ok_x000D_
SDCI_TC_0305 TCD_PHYL_INTF_RESPONSETIME ok_x000D_
SDCI_TC_0319 TCD_PHYL_INTF_TRANSMISSIONERRORS ok_x000D_
Common Profile V5.1.1.8956_x000D_
CP_TC_0001_TCD_CMPR_ID_ASCENDID ok_x000D_
CP_TC_0002_TCD_CMPR_ID_HIDDEN_I_D ok_x000D_
CP_TC_0003_TCD_CMPR_ID_LEASTPROFILE ok_x000D_
CP_TC_0004_TCD_CMPR_ID_EXTENSION ok_x000D_
CP_TC_0005_TCD_CMPR_ID_PDOUTDESCR ok_x000D_
CP_TC_0006_TCD_CMPR_ID_LOCATOR ok_x000D_
Test Report Statistics:_x000D_
Number of test cases overall : 133_x000D_
Number of test cases ok : 133_x000D_
Number of test cases failed : 0_x000D_
Number of test cases skipped : 0_x000D_
Test Operation : single</t>
  </si>
  <si>
    <t xml:space="preserve"> K200501R1 智慧家戶水錶，規劃桓達模式通信加密模式_x000D_
1.使用調試軟體撰寫中華電信協定模擬測試_x000D_
2.研讀中華電信通信協定加密相關文件_x000D_
3.規劃桓達模式通信加密模式。</t>
  </si>
  <si>
    <t xml:space="preserve"> K200501R1 智慧家戶水錶，撰寫桓達模式通信加密模式_x000D_
1.使用調試軟體撰寫中華電信協定模擬測試_x000D_
2.撰寫傳訊器模式， pc解密通信協定相關程式_x000D_
</t>
  </si>
  <si>
    <t xml:space="preserve"> K200501R1 智慧家戶水錶，桓達模式加密方式，測試方法待驗証_x000D_
1.使用調試軟體撰寫中華電信協定模擬測試,經測試即時值已可成功解封包內容_x000D_
2.加入桓達模式加密方式，測試方法待驗証_x000D_
3.測試傳訊器加密方式，經測試即時值已可成功解封包內容_x000D_
4..測試傳訊器加密方式，經測試15分鐘內容經解析，封包仍有問題，持續debug中。_x000D_
4..測試舊版程式傳訊器加密方式，經測試15分鐘內容經解析，封包仍有問題，持續debug中。_x000D_
</t>
  </si>
  <si>
    <t xml:space="preserve"> K200501R1 智慧家戶水錶，桓達模式加密調試軟體解析程式撰寫_x000D_
1.使用調試軟體撰寫桓達模式加密模擬測試,經測試即時值已可成功解封包內容_x000D_
2..測試傳訊器加密方式，經測試15分鐘內容經解析，封包仍有問題，原因為傳訊器會將封包送錯_x000D_
3.測試舊版程式傳訊器加密方式，經測試15分鐘內容經解析原因為，傳訊器會將封包送錯_x000D_
4.修改傳訊器程式，將原本uart buffer大小由256調整至1050 bytes，如此一來便可正確送出封包_x000D_
5.撰寫桓達模式加密相關文件。</t>
  </si>
  <si>
    <t xml:space="preserve"> K200501R1 智慧家戶水錶，中華模式加密調試軟體解析程式撰寫_x000D_
1.使用調試軟體撰寫中華模式加密模擬測試,經測試即時值已可成功解封包內容_x000D_
2.使用調試軟體撰寫桓達模式加密模擬測試,經測試即時值已可成功解封包內容_x000D_
3.使用調試軟體撰寫傳訊器模式加密模擬測試,經測試即時值已可成功解封包內容_x000D_
4.修改傳訊器程式，將原本uart buffer大小由256調整至1050 bytes，如此一來便可正確送出封包_x000D_
5.撰寫桓達模式加密相關文件。</t>
  </si>
  <si>
    <t xml:space="preserve"> K200501R1 智慧家戶水錶， 新增 modbus addr  可設定底層計量CNT_x000D_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t>
  </si>
  <si>
    <t xml:space="preserve"> K200501R1 智慧家戶水錶，新增自動掃描表號及modbus_id功能_x000D_
1.新增調試軟體，自動掃描表號及modbus_id功能，使用加密模式_x000D_
2.加密模式，自動解密掃描表號及modbus_id功能_x000D_
3.規劃使用加密模式，設定modbus_id_x000D_
</t>
  </si>
  <si>
    <t xml:space="preserve"> K200501R1 智慧家戶水錶，調試軟體新增自動分配，手動分配，掃描所有id功能_x000D_
1.調試軟體新增自動分配，手動分配，掃描所有id功能_x000D_
2.上述功能皆使用加密模式相關command 進行_x000D_
3.撰寫顯示資訊表格，顯示表號及modbus id 對照欄位_x000D_
4.debug，整合測試_x000D_
</t>
  </si>
  <si>
    <t xml:space="preserve"> K200501R1 智慧家戶水錶，debug_x000D_
1.調試軟體新增自動分配，手動分配，掃描所有id功能_x000D_
2.上述功能皆使用加密模式相關command 進行_x000D_
3.撰寫顯示資訊表格，顯示表號及modbus id 對照欄位_x000D_
4.debug，發現有時自動分配id會有些水錶無法設定，由於設定id command並無回應，還需進一步確認設定結果。</t>
  </si>
  <si>
    <t>特休0.5日</t>
  </si>
  <si>
    <t xml:space="preserve">1.硬体修改一線式uart傳輸，軟体配合debug測試_x000D_
2.配合修改調試軟体有關於雜訊接收端處理。_x000D_
</t>
  </si>
  <si>
    <t xml:space="preserve">1.硬体修改一線式uart傳輸，調試軟體追加echo cancel _x000D_
2.配合修改調試軟体有關於雜訊接收端處理, 目前調試軟體追加echo cancel 功能。_x000D_
3.整合測試，配合硬体修改電阻值，目前一線式通訊已可成功通訊_x000D_
4.燒錄線頭修理_x000D_
</t>
  </si>
  <si>
    <t xml:space="preserve"> K200501R1 智慧家戶水錶， 新增最大流率防呆機制(delta_count&lt;= 2*PFC_Q7_DELTACNT_UPPER)才為正常計量流率_x000D_
 VERSION :A1050_x000D_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7.調試軟體新增，傳訊器模式加密解析功能。_x000D_
8.調試軟體新增，中華模式加密解析功能。_x000D_
9.調試軟體新增，桓達模式加密解析功能。</t>
  </si>
  <si>
    <t xml:space="preserve">  EPR5顯示型.蹼輪優化案_x000D_
1。新增密度設定功能_x000D_
2。調試軟体同步修正_x000D_
3。debug 舊版通信問題，經追查測試，通信數值問題為舊版本問題引起，經更新新版本後，所有功能正常。_x000D_
4。修正pulse1 輸出最高可至500Hz_x000D_
</t>
  </si>
  <si>
    <t>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</si>
  <si>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</si>
  <si>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</si>
  <si>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</si>
  <si>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</si>
  <si>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</si>
  <si>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SDL1液體洩漏偵測器LabVIEW程式修改</t>
  </si>
  <si>
    <t>SDL1液體洩漏偵測器成品電測 LabVIEW程式修改和Modbus研讀</t>
  </si>
  <si>
    <t>協助焊接EPT主板零件更換</t>
  </si>
  <si>
    <t>SPX檢修不良品</t>
  </si>
  <si>
    <t>P51組裝前測試電流值與壓力值並記錄</t>
  </si>
  <si>
    <t>P51組裝前測試電流值與壓力值並記錄與拉線</t>
  </si>
  <si>
    <t>協助換版焊接</t>
  </si>
  <si>
    <t>協助換版焊接以及領料，量測電壓與電流</t>
  </si>
  <si>
    <t>張政崙</t>
    <phoneticPr fontId="39" type="noConversion"/>
  </si>
  <si>
    <t xml:space="preserve">
</t>
    <phoneticPr fontId="39" type="noConversion"/>
  </si>
  <si>
    <t>M240705R1</t>
  </si>
  <si>
    <t>M240701C1</t>
  </si>
  <si>
    <t>SDX/SDL/EPT 申請UL-61010認證</t>
  </si>
  <si>
    <t>確認認證等級</t>
  </si>
  <si>
    <t>UL、CSA認證單位-SDX/SDL/EPT產品討論</t>
  </si>
  <si>
    <t>M240702C1</t>
  </si>
  <si>
    <t>EPD優化案CSA防爆認證</t>
  </si>
  <si>
    <t>CSA認證單位-EPD產品討論</t>
  </si>
  <si>
    <t>UL、CSA認證單位-SDX/SDL/EPT認證報價</t>
  </si>
  <si>
    <t>CSA認證單位-EPD產品報價</t>
  </si>
  <si>
    <t>EPT認證資料準備</t>
  </si>
  <si>
    <t>EPT產品目錄或DM、編碼原則、操作手冊</t>
  </si>
  <si>
    <t>EPT產品組合圖、零件圖</t>
  </si>
  <si>
    <t>EPT材質證明</t>
  </si>
  <si>
    <t>EPT硬體線路圖</t>
  </si>
  <si>
    <t>EPT PCB Layout 圖</t>
  </si>
  <si>
    <t>EPT測試樣機製作</t>
  </si>
  <si>
    <t>EPT零件清單(EOM or BOM)</t>
  </si>
  <si>
    <t>EPT 鐵牌or貼紙</t>
  </si>
  <si>
    <t>SDL認證資料準備</t>
  </si>
  <si>
    <t>SDL產品目錄或DM、編碼原則、操作手冊</t>
  </si>
  <si>
    <t>SDL產品組合圖、零件圖</t>
  </si>
  <si>
    <t>SDL材質證明</t>
  </si>
  <si>
    <t>SDL硬體線路圖</t>
  </si>
  <si>
    <t>SDL PCB Layout 圖</t>
  </si>
  <si>
    <t>SDL測試樣機製作</t>
  </si>
  <si>
    <t>SDL零件清單(EOM or BOM)</t>
  </si>
  <si>
    <t>SDL 鐵牌or貼紙</t>
  </si>
  <si>
    <t>SDX認證資料準備</t>
  </si>
  <si>
    <t>SDX產品目錄或DM、編碼原則、操作手冊</t>
  </si>
  <si>
    <t>SDX產品組合圖、零件圖</t>
  </si>
  <si>
    <t>SDX材質證明</t>
  </si>
  <si>
    <t>SDX硬體線路圖</t>
  </si>
  <si>
    <t>SDX PCB Layout 圖</t>
  </si>
  <si>
    <t>SDX測試樣機製作</t>
  </si>
  <si>
    <t>SDX零件清單(EOM or BOM)</t>
  </si>
  <si>
    <t>SDX 鐵牌or貼紙</t>
  </si>
  <si>
    <t>SDX/SDL/EPT簽訂認證合約</t>
  </si>
  <si>
    <t>EPD認證資料準備</t>
  </si>
  <si>
    <t>EPD產品目錄或DM、編碼原則、操</t>
  </si>
  <si>
    <t>EPD產品組合圖、零件圖</t>
  </si>
  <si>
    <t>EPD材質證明</t>
  </si>
  <si>
    <t>EPD硬體線路圖</t>
  </si>
  <si>
    <t>EPD PCB Layout 圖</t>
  </si>
  <si>
    <t>EPD測試樣機製作</t>
  </si>
  <si>
    <t>EPD零件清單(EOM or BOM)</t>
  </si>
  <si>
    <t>EPD 鐵牌or貼紙</t>
  </si>
  <si>
    <t>EPD簽訂認證合約</t>
  </si>
  <si>
    <t>EPT Critical Component 清單列表</t>
  </si>
  <si>
    <t>SDL Critical Component 清單列表</t>
  </si>
  <si>
    <t>SDX Critical Component 清單列表</t>
  </si>
  <si>
    <t>EPD Critical Component 清單列表</t>
  </si>
  <si>
    <t>認證單位文件審查EPT</t>
  </si>
  <si>
    <t>EPT文件初審</t>
  </si>
  <si>
    <t>EPT 機構相關文件修訂</t>
  </si>
  <si>
    <t>EPT 硬體相關文件修訂</t>
  </si>
  <si>
    <t>認證單位文件審查SDL</t>
  </si>
  <si>
    <t>SDL 文件初審</t>
  </si>
  <si>
    <t>SDL 機構相關文件修訂</t>
  </si>
  <si>
    <t>SDL 硬體相關文件修訂</t>
  </si>
  <si>
    <t>認證單位文件審查SDX</t>
  </si>
  <si>
    <t>SDX 文件初審</t>
  </si>
  <si>
    <t>SDX 機構相關文件修訂</t>
  </si>
  <si>
    <t>SDX 硬體相關文件修訂</t>
  </si>
  <si>
    <t>認證單位文件審查EPD</t>
  </si>
  <si>
    <t>EPD 文件初審</t>
  </si>
  <si>
    <t>EPD 機構相關文件修訂</t>
  </si>
  <si>
    <t>EPD 硬體相關文件修訂</t>
  </si>
  <si>
    <t>EPT實驗項目測試(需依據認證種類/等級做測試項目增減)</t>
  </si>
  <si>
    <t>EPT 溫升測試、拉力測試、過載測試、IP測試......等</t>
  </si>
  <si>
    <t>SDL實驗項目測試(需依據認證種類/等級做測試項目增減)</t>
  </si>
  <si>
    <t>SDL 溫升測試、拉力測試、過載測試、IP測試......等</t>
  </si>
  <si>
    <t>SDX實驗項目測試(需依據認證種類/等級做測試項目增減)</t>
  </si>
  <si>
    <t>SDX 溫升測試、拉力測試、過載測試、IP測試......等</t>
  </si>
  <si>
    <t>EPD實驗項目測試(需依據認證種類/等級做測試項目增減)</t>
  </si>
  <si>
    <t>EPD 溫升測試、IP測試.....</t>
  </si>
  <si>
    <t>EPT 測試報告草稿，確認其內容描述正確惍</t>
  </si>
  <si>
    <t>SDL 測試報告草稿，確認其內容描述正確惍</t>
  </si>
  <si>
    <t>SDX測試報告草稿，確認其內容描述正確惍</t>
  </si>
  <si>
    <t>EPD 測試報告草稿，確認其內容描述正確惍</t>
  </si>
  <si>
    <t>取證</t>
  </si>
  <si>
    <t>SDX UL取證</t>
  </si>
  <si>
    <t>SDL UL取證</t>
  </si>
  <si>
    <t>EPT UL取證</t>
  </si>
  <si>
    <t>EPD CSA取證</t>
  </si>
  <si>
    <t>2024/08/08</t>
  </si>
  <si>
    <t>2024/08/02</t>
  </si>
  <si>
    <t>2024/08/05</t>
  </si>
  <si>
    <t>2024/08/06</t>
  </si>
  <si>
    <t>2024/08/07</t>
  </si>
  <si>
    <t>2024/08/22</t>
  </si>
  <si>
    <t>2024/08/29</t>
  </si>
  <si>
    <t>2024/08/16</t>
  </si>
  <si>
    <t>2024/08/19</t>
  </si>
  <si>
    <t>2024/08/27</t>
  </si>
  <si>
    <t>2024/09/16</t>
  </si>
  <si>
    <t>2024/09/12</t>
  </si>
  <si>
    <t>2024/09/13</t>
  </si>
  <si>
    <t>2024/09/24</t>
  </si>
  <si>
    <t>2024/10/16</t>
  </si>
  <si>
    <t>2024/10/17</t>
  </si>
  <si>
    <t>2024/10/21</t>
  </si>
  <si>
    <t>2024/10/18</t>
  </si>
  <si>
    <t>2024/10/22</t>
  </si>
  <si>
    <t>2024/10/28</t>
  </si>
  <si>
    <t>2024/12/27</t>
  </si>
  <si>
    <t>2025/02/04</t>
  </si>
  <si>
    <t>7/19 ECP充油設備加裝超音波傳感器</t>
  </si>
  <si>
    <t>K231101P1</t>
  </si>
  <si>
    <t>首次生產-AI伺服器用熱質流量計</t>
  </si>
  <si>
    <t>K201002P1</t>
  </si>
  <si>
    <t>首次生產-SP數位熱質式開關-DC一體型</t>
  </si>
  <si>
    <t>協助485查線</t>
  </si>
  <si>
    <t>超音波傳感器拉線</t>
  </si>
  <si>
    <t>電箱加工固定 變頻器安裝接線</t>
  </si>
  <si>
    <t>1.重捶測試_x000D_
2.TR160 更換料件測試</t>
  </si>
  <si>
    <t>北水FOT2.0標案，抽驗結果已出來，因器差沒有通過。_x000D_
但依北水的量測數據來看，測試條件入口端壓力比較低，只有2.3KG，_x000D_
而我們的測試條件，在二廠的入口端壓力是設定6.5KG，一廠的入口端壓力為5.2KG。_x000D_
依決議，預計將東A的成品全部先改用2.3KG的入口端壓力進行測試。_x000D_
驗證Q1、Q3、Q6。_x000D_
確認是否能重現北水的問題。</t>
  </si>
  <si>
    <t>針對北水報告中器差-100%的，有水表不轉的情形，_x000D_
修改濾網，將DN40濾網修改跟小口徑相同，將濾網底部封部，_x000D_
重新驗證器差</t>
  </si>
  <si>
    <t xml:space="preserve">上週五已收到北水抽驗的22PCS樣品。_x000D_
先針對22PCS，進行外觀檢查，_x000D_
再取2台DN25進行拆解，並全程錄影。_x000D_
並請QC量測各項零件尺寸。_x000D_
後續再針對器差進行驗證。_x000D_
DN13*1、DN20*8，DN25*12，DN40*1_x000D_
</t>
  </si>
  <si>
    <t>協助EPT技轉導入產線，製作首產50PCS</t>
  </si>
  <si>
    <t>1.將SPX 10PCS 參數校正為新加坡客戶_x000D_
2.將完成測試的SPX2 10PCS提供給電二包裝出貨</t>
  </si>
  <si>
    <t>協助修復首產不良品2PCS</t>
  </si>
  <si>
    <t>前往中誠金屬，處理EPH-0019通訊異常狀況排除</t>
  </si>
  <si>
    <t>1. 專案會議._x000D_
2. 法規查詢._x000D_
3. 時程規劃._x000D_
4. SEX產品系改善討論._x000D_
5. AI需求EG/FGM討論評估._x000D_
6. SD21低壓射出版本討論.</t>
  </si>
  <si>
    <t>Review 各專案查核點及勵獎金名單</t>
  </si>
  <si>
    <t>1. 新產品說明會簡報製作與出考題._x000D_
2. 製程屐歷確認寫的內容._x000D_
3. PFA樣品T3測試._x000D_
4. PCB與線材拉力測試._x000D_
5. 電路板溫昇測試._x000D_
6. 技轉文件審查有錯誤的地方修改更新.</t>
  </si>
  <si>
    <t>ECO 拋轉失敗議題及如何改善 會議</t>
  </si>
  <si>
    <t>颱風假(凱米)</t>
  </si>
  <si>
    <t>技轉資料更新</t>
  </si>
  <si>
    <t>參加教育訓練,課程:流量計簡介</t>
  </si>
  <si>
    <t>專案資料文件審查更新</t>
  </si>
  <si>
    <t>專案規劃，開發企劃書撰寫。</t>
  </si>
  <si>
    <t>1. LED導光材料詢問_x000D_
2. 專案規劃，開發企劃書撰寫。</t>
  </si>
  <si>
    <t>1. 專案資料文件審查更新_x000D_
2. UL拉力測試</t>
  </si>
  <si>
    <t>整理EPV資料_x000D_
M240101R1新版電路板資料整理_x000D_
了解EST-糧倉管理系統</t>
  </si>
  <si>
    <t>1. ECR-24050023SIS1 電路板 二場重新焊接傳輸街口_x000D_
2. 整理EPV資料_x000D_
3. 漏夜感測器舊電路板加工5.6R_x000D_
4. RD迎新會</t>
  </si>
  <si>
    <t>1. 整理EPV資料_x000D_
2. DN40水表測試</t>
  </si>
  <si>
    <t>1. 整理EPV資料_x000D_
2. SCX6 半成品量測配重塊低中高和沒有配重塊的波形_x000D_
3. 成果報告製作</t>
  </si>
  <si>
    <t>1. 整理EPV資料_x000D_
2. 製作成果報告_x000D_
3. 安排SCX6半成品與牙口焊接</t>
  </si>
  <si>
    <t>1. 舊PCB加上5.6R134PCS</t>
  </si>
  <si>
    <t>1. 颱風假</t>
  </si>
  <si>
    <t>D240202R1電路除錯</t>
  </si>
  <si>
    <t>熟悉SIS1阻抗譜感測器產品功能規格</t>
  </si>
  <si>
    <t>PC308-EPD11P1004、PC308-EPD11P1005、PC308-EPD11P1006 進料檢驗基準製作</t>
  </si>
  <si>
    <t>流量計簡介</t>
  </si>
  <si>
    <t>1.焊接EPDCE1I-0014樣品_x000D_
2.EPDCE1I-0014 加工重點製作</t>
  </si>
  <si>
    <t>EPDCE1M-0014               進料檢驗基準製作</t>
  </si>
  <si>
    <t xml:space="preserve">熟悉SIS1/2阻抗譜感測器產品介紹_x000D_
</t>
  </si>
  <si>
    <t>EPH水錶Q1點停滯問題分析討論，並修改相關零件組裝測試。</t>
  </si>
  <si>
    <t>EPH水錶Q1點停滯問題分析討論，並修改相關零件組裝測試。_x000D_
EPH-北水退回樣品檢測。_x000D_
EPH北水退回相關問題點研發討論會議說明。</t>
  </si>
  <si>
    <t>繪製多孔式噴嘴全系列加工圖面。_x000D_
撰寫錶頭墊片進料檢驗基準。_x000D_
發行墊片相關工程圖片。_x000D_
變更回位彈簧工程圖面。_x000D_
變更相關零件進料檢驗基準。</t>
  </si>
  <si>
    <t>1.工程試製會議資料準備_x000D_
2.工程試製會議討論_x000D_
3.工程試製會議問題整理_x000D_
4.討論治具開發負責單位及整理需要開發生產治具清單</t>
  </si>
  <si>
    <t>1.RD迎新會</t>
  </si>
  <si>
    <t>1.工程試製會議問題整理</t>
  </si>
  <si>
    <t>1.提出ECO修改BOM表</t>
  </si>
  <si>
    <t>1.製程履歷修改</t>
  </si>
  <si>
    <t>1.去二廠拍攝組裝設備放置製程履歷中</t>
  </si>
  <si>
    <t>1.銘板收料及確認_x000D_
2.確認加工零件進度(預計7/24~7/25完成)</t>
  </si>
  <si>
    <t>課程名稱：流量計簡介_x000D_
授課講師：陳俊儒</t>
  </si>
  <si>
    <t>1.接地設計外觀(王經理會議提出設計方向)，進行繪製做比較_x000D_
2.追蹤修模報價</t>
  </si>
  <si>
    <t>1.尋找執行器規格_x000D_
2.確認Burkert執行器安裝方式_x000D_
3.整理目前執行器確認資訊_x000D_
4.拆解DN15/DN20 Burkert產品_x000D_
5.對副工講解PVD設計概念重點</t>
  </si>
  <si>
    <t>1.確認DN80零件尺寸設計</t>
  </si>
  <si>
    <t>1.壓縮彈簧相關文件更新</t>
  </si>
  <si>
    <t>1.模具開發相關文件處理_x000D_
2.本體小批量生產異常問題處理_x000D_
3.缺少治具清單更新_x000D_
4.報價整理</t>
  </si>
  <si>
    <t>1.設計DN100規格零件_x000D_
2.思考脫蠟鑄造模具開發零件樣式</t>
  </si>
  <si>
    <t>1.脫蠟報價結構設計</t>
  </si>
  <si>
    <t>1.去二廠加工零件(焊接)_x000D_
2.回來組裝樣品準備送測DVT-QA，測試IPX7_x000D_
3.討論防水失效DFMEA_x000D_
4.更新零件成本清單</t>
  </si>
  <si>
    <t>1.與主管討論治具設計方向_x000D_
2.指導富工治具設計方向</t>
  </si>
  <si>
    <t>1.開兩套支撐架的模具申請單</t>
  </si>
  <si>
    <t xml:space="preserve">EPV展型 DN40 導管_x000D_
</t>
  </si>
  <si>
    <t>迎新會</t>
  </si>
  <si>
    <t>EPV DN50 爆炸圖 _x000D_
EPV DN40  碳棒</t>
  </si>
  <si>
    <t>EPV_DN40 阻流器 固定座 導管 工程圖繪製</t>
  </si>
  <si>
    <t>流量計技術課程</t>
  </si>
  <si>
    <t>ECO-24070018_拋轉失敗_文件處理</t>
  </si>
  <si>
    <t>EPD DN200 2D工程圖  新增公差圖表 法蘭/導管/支撐環/內襯</t>
  </si>
  <si>
    <t>協助工程師料號建立流程</t>
  </si>
  <si>
    <t>RD迎新會</t>
  </si>
  <si>
    <t xml:space="preserve">Option 逆向工程_x000D_
</t>
  </si>
  <si>
    <t>ECP漏油問題測試</t>
  </si>
  <si>
    <t xml:space="preserve">ECP漏油問題測試_x000D_
</t>
  </si>
  <si>
    <t>介紹_x000D_
流量計簡介</t>
  </si>
  <si>
    <t xml:space="preserve">低壓成型外殼樣品製作 出圖_x000D_
</t>
  </si>
  <si>
    <t>閃線治具2D出圖與低壓模具申請流程</t>
  </si>
  <si>
    <t>周會報</t>
  </si>
  <si>
    <t>EPV 渦街流量計 (DN80)_x000D_
轉工程圖</t>
  </si>
  <si>
    <t>研發迎新會</t>
  </si>
  <si>
    <t>將白色塑膠風扇調整軸高</t>
  </si>
  <si>
    <t>將白色塑膠風扇軸後方的孔用黑膠封住，來固定長度_x000D_
&amp;去二廠領黑膠</t>
  </si>
  <si>
    <t>去土城二廠領料</t>
  </si>
  <si>
    <t xml:space="preserve"> DN250_x000D_
導管&amp;法蘭&amp;支撐環工程圖_x000D_
繪製公差表格</t>
  </si>
  <si>
    <t>電磁式流量計-世代1-分離型(EPD10400-A250A42MD21MCADFMA10)_x000D_
 BOM表中組成零件 線材-電纜線-有隔離網(MT107-5323024A0001)_x000D_
的投料製程資訊有誤</t>
  </si>
  <si>
    <t>ECO-24070276</t>
  </si>
  <si>
    <t>二口二接膜片閥組裝治具-一字固定座_x000D_
二口二接膜片閥組裝治具-上蓋底座_x000D_
畫3D與組合圖</t>
  </si>
  <si>
    <t>1.組裝台榮、金瑛發、流亞研發送樣樣品_x000D_
2.協助FAE進行陸製小口徑夾管式超音波測試_x000D_
3.台灣銅箔連線設定問題處置</t>
  </si>
  <si>
    <t>組裝台榮、金瑛發、流亞研發送樣樣品K值校正</t>
  </si>
  <si>
    <t>1.修改工況數據異常問題_x000D_
2.整理展型的開案企劃書</t>
  </si>
  <si>
    <t>1.新產品說明會_x000D_
2.組裝送測IP防水樣品_x000D_
3.工況樣機銘板雷雕組裝</t>
  </si>
  <si>
    <t>EPV工程試製，和產線主管討論有關EPV製程上的流程並記錄需要修改文件的部分。_x000D_
EPV文件修改，依會議內容修改相關生產文件。</t>
  </si>
  <si>
    <t>EPV代燒MCU測試，對代燒的MCU測試。_x000D_
EPV樣機鐵牌雷雕，將樣機所需要的鐵牌內容進行雷雕並鎖固於樣機上。</t>
  </si>
  <si>
    <t>EPV技轉文件修改，將先前提到需要變更的部分進行修改。_x000D_
EPV樣機精度測試，校正4台DN50和1台DN65的精度</t>
  </si>
  <si>
    <t>EPD客訴處理，分析異常的EPD無法顯示流量之問題並且修復</t>
  </si>
  <si>
    <t>6V輸出Ripple也會因24V抽載而受影響，但數值都還在範圍內。_x000D_
_x000D_
另外查看DC電源板是否因輸入端供電不足導致輸出漣波大，_x000D_
經測試後，輸入端供電是足夠的，但在重載時，輸入電壓會輕微震盪。_x000D_
直接對IC供電，發現輸入電壓不會震盪，可能是輸入端配置問題還需查看。</t>
  </si>
  <si>
    <t>確認DC電源板負載能力，修改DC電源板線路圖(輸出電容修改)_x000D_
修改AC電源板線路圖(增加TP點跟修改零件封裝)_x000D_
上課_流量計簡介</t>
  </si>
  <si>
    <t>整理Layout所需資料，並提供給Layout工程師。_x000D_
至二廠拿EPR5蹼輪流量計_無顯示型的元件物料，並開始焊接。_x000D_
協助焊MCU(較難上件的零件)。</t>
  </si>
  <si>
    <t>確認Layout佈局佈線，並洗板空板。_x000D_
確認治具文件資料。_x000D_
至二廠拿缺料零件及蹼輪連接管。_x000D_
請坤易焊接，並在一旁檢查焊點及補焊。</t>
  </si>
  <si>
    <t>1. 直管式超音波水錶量測樣品MAX35103 Datasheet研讀_x000D_
2. 搜尋網路了解超音波水錶的動作原理及測量方式</t>
  </si>
  <si>
    <t>1. 直管式超音波水錶量測樣品MAX35103 Datasheet研讀_x000D_
2. 網路搜尋相關超音波水錶感測器及流量運算公式</t>
  </si>
  <si>
    <t>1. 直管式超音波水錶網路上競品了解及分析_x000D_
2. 熟悉IAR coding環境_x000D_
3. 練習在IAR上進行UART(RS-485)通訊coding, 以節省後續開發時間</t>
  </si>
  <si>
    <t>1. 直管式超音波水錶, 使用VS2015撰寫RS485通訊程式</t>
  </si>
  <si>
    <t xml:space="preserve"> K200501R1 智慧家戶水錶，Q值計量程式及ESI計量程式研讀</t>
  </si>
  <si>
    <t xml:space="preserve"> K200501R1 智慧家戶水錶，ESI計量及LC adc 波形輸出_x000D_
1。調試軟體，ESI計量及LC adc 波形輸出程式撰寫_x000D_
2。目前規劃每10秒輸出一csv檔，_x000D_
3。每秒20筆資料，目前波形無法連貫，考慮增加筆數修正</t>
  </si>
  <si>
    <t xml:space="preserve"> K200501R1 智慧家戶水錶，傳訊器自動分配id程式研讀_x000D_
1.傳訊器自動分配id程式研讀_x000D_
2. 智慧家戶水錶Auto-TSM Calibration，相關程序程式修改測試。</t>
  </si>
  <si>
    <t>斷電資料不會回歸初始值_x000D_
未將Ver2.1.28新增的參數納入chksum_x000D_
導致開機chksum檢查錯誤，故斷電資料會回歸初始值_x000D_
_x000D_
已經將參數納入chksum檢查，斷電資料不會回歸初始值_x000D_
原取250筆數不夠，改取1000筆MODBUS 位置4452-5451，取ADC值將ADS1115取通道3_x000D_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</si>
  <si>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9.10 EXC Current Set可直接在調數值時輸出_x000D_
從0~4096       (3.3/4096)=0.0008   電壓0.0008 * PFC_ENG_MODE_EXC_CURR_SET_x000D_
預設PFC_ENG_MODE_EXC_CURR_SET = 500       0.0008 * 500 = 0.4 V_x000D_
超過預設值會變回0的數值_x000D_
_x000D_
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</si>
  <si>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 xml:space="preserve">課程名稱：流量計簡介_x000D_
更新上課日期：7/19(五) 16:30-17:30_x000D_
授課講師：陳俊儒_x000D_
</t>
  </si>
  <si>
    <t>FlowValueWithFilter 數值與使用Excel 權重運算_x000D_
按照程式裡的算式使用不同 window size_x000D_
        if(velocity_value&lt;150)                                         _x000D_
            window_range=10;_x000D_
        else if(velocity_value&lt;250) _x000D_
            window_range=18;_x000D_
        else if(velocity_value&lt;450) _x000D_
            window_range=25;_x000D_
會推算不出FlowValueWithFilter_x000D_
_x000D_
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</si>
  <si>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 xml:space="preserve">協助換版焊接以及領料，量測電壓與電流與燒錄MCU，解決空焊，及電路問題。_x000D_
</t>
  </si>
  <si>
    <t xml:space="preserve">燒錄MCU，解決空焊，及電路問題。_x000D_
完成端子 外殼組裝_x000D_
_x000D_
</t>
  </si>
  <si>
    <t>協助焊接EPR5流量計無顯示型</t>
  </si>
  <si>
    <t>2024/07/25</t>
  </si>
  <si>
    <t>EPR5蹼輪流量計_客製案</t>
  </si>
  <si>
    <t>確認認證等級、認證資料準備</t>
  </si>
  <si>
    <t>開關訊號拉線</t>
  </si>
  <si>
    <t>馬達更換接線</t>
  </si>
  <si>
    <t>展台修改</t>
  </si>
  <si>
    <t>更換EPR展台修改</t>
  </si>
  <si>
    <t>FGX10S1021 LAYOUT修改</t>
  </si>
  <si>
    <t>EPD11A1003 發包圖面資料整理</t>
  </si>
  <si>
    <t>PC308-SDX12M1004-D3-K1圖面</t>
  </si>
  <si>
    <t>EPD11P1004  LAYOUT修改</t>
  </si>
  <si>
    <t xml:space="preserve">SDX12M1004-D3 R2 修改 0805_x000D_
</t>
  </si>
  <si>
    <t>FGX10S1021 發包出圖資料整理</t>
  </si>
  <si>
    <t>EPD11P1005  LAYOUT修改</t>
  </si>
  <si>
    <t>EPD11P1005/EPD11P1004發包gerber出圖資料,比價資料整理</t>
  </si>
  <si>
    <t>EPD11P1004-00-K1/EPD11P1005-D0-K1改版技轉資料整理僅有K1</t>
  </si>
  <si>
    <t>SDA-2210-A  佈圖修改</t>
  </si>
  <si>
    <t>SDA-2210-A LAYOUT</t>
  </si>
  <si>
    <t>EPD11A1003 排版資料確認</t>
  </si>
  <si>
    <t>EPT11S1001 LAYOUT修改</t>
  </si>
  <si>
    <t>EPD11P1004/EPD11P1005-D0-K2技轉圖面資料更新</t>
  </si>
  <si>
    <t>SDA-2210-A LAYOUT 完成</t>
  </si>
  <si>
    <t>EPD連板治具測試</t>
  </si>
  <si>
    <t>1.sex設變資料整理_x000D_
2.sa旋鈕問題整理_x000D_
3.epd認證資料回覆</t>
  </si>
  <si>
    <t xml:space="preserve">1.上海eg bom表確認_x000D_
2.sex設變文件製作發行、bom表設變_x000D_
</t>
  </si>
  <si>
    <t xml:space="preserve">1.上海eg bom表確認_x000D_
2.eex變壓器測試_x000D_
</t>
  </si>
  <si>
    <t xml:space="preserve">EPT電測治具軟體撰寫_x000D_
EPT通訊流程整理(進行中)_x000D_
EPT通訊流程撰寫(進行中)_x000D_
EPT燒錄測試(進行中)_x000D_
_x000D_
EPF電流輸出異常修正_x000D_
協助更新舊版程式(進行中)_x000D_
_x000D_
五大變量_x000D_
程式架構閱讀(進行中)_x000D_
參數結構研究(進行中)_x000D_
程式優化研究(進行中)_x000D_
</t>
  </si>
  <si>
    <t>ECP自動化流程_x000D_
修改驗證報告功能(進行中)_x000D_
整體流程測試(進行中)</t>
  </si>
  <si>
    <t>五大變量_x000D_
程式架構閱讀(進行中)_x000D_
參數結構研究(進行中)_x000D_
程式優化研究(進行中)</t>
  </si>
  <si>
    <t xml:space="preserve">EPD軟體撰寫_x000D_
EPD通訊流程整理(進行中)_x000D_
EPD通訊流程撰寫(進行中)_x000D_
</t>
  </si>
  <si>
    <t>台灣銅箔_x000D_
軟體更新(進行中)_x000D_
設定檔更新(進行中)_x000D_
_x000D_
EPD軟體撰寫_x000D_
EPD通訊流程整理(進行中)_x000D_
EPD通訊流程撰寫(進行中)_x000D_
_x000D_
五大變量_x000D_
程式架構閱讀(進行中)_x000D_
參數結構研究(進行中)_x000D_
程式優化研究(進行中)</t>
  </si>
  <si>
    <t>五大變量_x000D_
程式架構閱讀(進行中)_x000D_
參數結構研究(進行中)_x000D_
程式優化研究(進行中)_x000D_
_x000D_
EPD軟體撰寫_x000D_
EPD通訊流程整理(進行中)_x000D_
EPD通訊流程撰寫(進行中)</t>
  </si>
  <si>
    <t xml:space="preserve">EPD軟體撰寫_x000D_
EPD通訊流程整理(進行中)_x000D_
EPD通訊流程撰寫(進行中)_x000D_
_x000D_
五大變量_x000D_
EPH0021連線測試(進行中)_x000D_
傳訊器通訊架構研究(進行中)_x000D_
參數結構研究(進行中)_x000D_
程式優化研究(進行中)_x000D_
</t>
  </si>
  <si>
    <t xml:space="preserve">五大變量_x000D_
EPH0021連線測試(進行中)_x000D_
傳訊器通訊架構研究(進行中)_x000D_
參數結構研究(進行中)_x000D_
程式優化研究(進行中)_x000D_
</t>
  </si>
  <si>
    <t>EPD軟體撰寫_x000D_
UART通訊測試(進行中)_x000D_
EPD通訊流程整理(進行中)_x000D_
EPD通訊流程撰寫(進行中)</t>
  </si>
  <si>
    <t>規劃專案時程, 任務與工作內容安排</t>
  </si>
  <si>
    <t>新產品說明會.</t>
  </si>
  <si>
    <t>整理SEX5微動開關測試資料與更換東南電子用料的重工方式.</t>
  </si>
  <si>
    <t>EG更改接線盒, 符合技鋼客戶的需求進行評估</t>
  </si>
  <si>
    <t>1. 專案會議報告晶亮與博凡玻璃探頭的承認進度_x000D_
2. SEX的LED驅動器零件確認, 並請廠商提供樣品._x000D_
3. 微動開關東南測試結果與成本, 重工說明._x000D_
4. EG客製的進度說明.</t>
  </si>
  <si>
    <t>1. 確認專案完成度並補齊相關技轉資料._x000D_
2. 專案會議.</t>
  </si>
  <si>
    <t>請志豪與騏敬完成晶亮/博凡玻璃探頭的測試驗證, 提供QC報告結果, PASS.</t>
  </si>
  <si>
    <t>1. 完成專案任務進度_x000D_
2. 變更成品訂購代碼, 已申請的設phase out, 另新增正確料號, 並請FAE同時修改DM與手冊.</t>
  </si>
  <si>
    <t>PFA樣品手上有分較霧與較透明兩種不同透光度, 測試IR匹配值有差, 一個206R, 一個400R.</t>
  </si>
  <si>
    <t>1. SC24/28電測治具確認異常點(進行中)_x000D_
2. EG客製評估可放入李總廠長提供的接線盒中, 預計先出圖確認後, 再進行內部佈局設計.</t>
  </si>
  <si>
    <t>1. 2024年度 Q1 重要六個專案進度及工作協調_x000D_
2. SDL/SDX會議.</t>
  </si>
  <si>
    <t>改善EPD主板感測零點飄移的問題</t>
  </si>
  <si>
    <t>處理資料，整理文件進度</t>
  </si>
  <si>
    <t xml:space="preserve">決定主板感測端回授電容大小與激磁電流電路電阻大小(影響調節比例、上下限、解析度)_x000D_
</t>
  </si>
  <si>
    <t>處理相關文件，整理防爆認證新舊區別</t>
  </si>
  <si>
    <t>防爆文件整理與準備</t>
  </si>
  <si>
    <t>鴻海EPR無顯示蹼輪功能測試</t>
  </si>
  <si>
    <t>南陽晶亮與南陽博凡的玻璃探頭測試驗證</t>
  </si>
  <si>
    <t>1.專案資料文件審查更新_x000D_
2.成品BOM表更新</t>
  </si>
  <si>
    <t>SCX6展型(高溫型)導振問題驗證</t>
  </si>
  <si>
    <t xml:space="preserve">1. 整理EPV資料_x000D_
2. DN40水表覆測_x000D_
</t>
  </si>
  <si>
    <t>1. 製作2.4m線材_x000D_
2. 焊接5.6R_x000D_
3. 組裝成半成品_x000D_
4. 領機構</t>
  </si>
  <si>
    <t>1. 整理EPV資料_x000D_
2. 領SCX6牙口焊接半成品</t>
  </si>
  <si>
    <t>1. 整理EPV資料_x000D_
2. SD21替代料與機構鉚合_x000D_
3. SCX6 半成品導振問題重現</t>
  </si>
  <si>
    <t>1. 整理EPV資料_x000D_
2. SCX6 壓電片拆除_x000D_
3. SCX6 檢查壓電片有無損壞</t>
  </si>
  <si>
    <t>1. 製作4m線半成品_x000D_
2. 製作 PFA 2.4m半成品_x000D_
3.測試 PFA 較透明機殼功能性與較霧機殼功能性</t>
  </si>
  <si>
    <t>M240101R1_x000D_
液體洩漏偵測器成品電測治具電路除錯</t>
  </si>
  <si>
    <t>熟悉SIS1/2阻抗譜感測器產品介紹</t>
  </si>
  <si>
    <t>ECR-24050023               SIS1電路板與韌體功能測試驗證</t>
  </si>
  <si>
    <t>熟悉SC2428連板製具配線</t>
  </si>
  <si>
    <t>SC2428連板製具除錯</t>
  </si>
  <si>
    <t>DN13、DN20、DN25、DN40多孔式噴嘴加工整修，確認相關尺寸並重新整修。_x000D_
討論現況修改進度與後續測試。</t>
  </si>
  <si>
    <t>ECO-24070051拋轉失敗內容原因查詢與修改。</t>
  </si>
  <si>
    <t>DN25修改多孔式噴嘴測試數據整理。_x000D_
研發專案討論會議:_x000D_
a.針對銅本體與銅上蓋鎖固位置進行限位(限位墊片)_x000D_
b.交叉比對有無修改多孔式噴嘴與限位墊片比較_x000D_
繪製DN40濾網封口塞工程圖面。_x000D_
確認與比對DN13、DN20、DN25、DN40相對限位高度尺寸。_x000D_
繪製DN13、DN20、DN25、DN40限位墊片工程圖面。_x000D_
討論現況測試手法與相關進度問題討論。</t>
  </si>
  <si>
    <t>ECO-24070034拋轉失敗內容原因查詢與修改。</t>
  </si>
  <si>
    <t>ECO-24070034</t>
  </si>
  <si>
    <t>DN13、DN40修改樣品增加平墊圈樣品拆卸與組裝測試。</t>
  </si>
  <si>
    <t>電二SD20鉚合治具現況問題點討論。_x000D_
a.現況鉚合治具無確實限高_x000D_
b.充新討論相關鉚合治具修改，需共用兩款_x000D_
討論現況治具逆向圖面。</t>
  </si>
  <si>
    <t xml:space="preserve">DN40樣品零件壓力測試漏水問題討論與零件修改組裝。_x000D_
</t>
  </si>
  <si>
    <t>1.颱風假</t>
  </si>
  <si>
    <t>1.下半年度二口二位閥展型的查核點資料</t>
  </si>
  <si>
    <t>1.DN100結構設計</t>
  </si>
  <si>
    <t>1.指導副工PVD安裝流程，以利於修改製程履歷</t>
  </si>
  <si>
    <t>1.技轉缺少文件新增及修改</t>
  </si>
  <si>
    <t>1.去二廠測試螺絲扭力值_x000D_
2.修改製程履歷</t>
  </si>
  <si>
    <t>1.修改零件尺寸_x000D_
2.修改工程圖</t>
  </si>
  <si>
    <t>1.面談未來新專案開發方向，可能被分配的任務內容</t>
  </si>
  <si>
    <t>1.繪製半成品組裝圖_x000D_
2.繪製成品報ˋ炸圖_x000D_
3.接線盒重工用黏貼鐵片打樣報價詢問及通知發包_x000D_
4.修改安裝步驟_x000D_
5.修改會影響的相關文件</t>
  </si>
  <si>
    <t>1.說明PVD初期設計概念_x000D_
2.找參考樣品給副工</t>
  </si>
  <si>
    <t>1.修改成品工程圖(補上缺少零件電纜固定頭.塞子.接地螺絲/墊片)_x000D_
2.修改相關進料檢驗基準_x000D_
3.零件工程圖修正</t>
  </si>
  <si>
    <t>1.整理產品說明會樣品及資料_x000D_
2.開產品說明會_x000D_
3.產品說明會相關文件上傳PLM</t>
  </si>
  <si>
    <t>1.繳付清單文件下載及簽核</t>
  </si>
  <si>
    <t xml:space="preserve">ECO-24070018_x000D_
ECO-24070051_x000D_
ECO-24070034_x000D_
ECO-24070081_x000D_
四筆拋轉失敗文件彙整_x000D_
_x000D_
</t>
  </si>
  <si>
    <t>拿競品拆件分析+逆向工程+基恩斯掃描</t>
  </si>
  <si>
    <t>基恩斯競品掃描圖彙整</t>
  </si>
  <si>
    <t xml:space="preserve">ECO-24070034-拋轉失敗，主管教更改流程。_x000D_
</t>
  </si>
  <si>
    <t>二口二位膜片閥(DN15) 掃描檔案彙整-繪製3D氣閥</t>
  </si>
  <si>
    <t>二口二位膜片閥(DN15) 掃描檔案彙整-繪製3D上蓋</t>
  </si>
  <si>
    <t>低壓成型模具討論</t>
  </si>
  <si>
    <t>依會議討論結果，設計樣品出圖打樣</t>
  </si>
  <si>
    <t>與主管討論後修改的圖檔</t>
  </si>
  <si>
    <t>零件繪製</t>
  </si>
  <si>
    <t>突然找不到機車鑰匙，找到時已經9:05分，詢問同事需請半天，故請事假。</t>
  </si>
  <si>
    <t>分離式超音波 外觀設計</t>
  </si>
  <si>
    <t>PCB版討論修改，樣品問題處理</t>
  </si>
  <si>
    <t>依照會議結果，對閃線鉚合治具構思</t>
  </si>
  <si>
    <t xml:space="preserve">颱風假_x000D_
</t>
  </si>
  <si>
    <t>PVD組裝 &amp;_x000D_
製作 PVD製程履歷</t>
  </si>
  <si>
    <t>二口二位膜片閥_x000D_
逆向工程_x000D_
(使用keynece機台量測)</t>
  </si>
  <si>
    <t>1.資料文件更新_x000D_
2.資料文件追蹤</t>
  </si>
  <si>
    <t>1.系統文件資料追蹤_x000D_
2.半成品備料_x000D_
3.英文操作手冊LCM畫面擷取_x000D_
4.研發週會</t>
  </si>
  <si>
    <t>1.系統文件追蹤_x000D_
2.治具焊線</t>
  </si>
  <si>
    <t>EPV鐵牌雷雕:_x000D_
依測試內容雷雕5片EPV鐵牌並印製外箱貼紙_x000D_
EPV樣機測試:_x000D_
 和QA一起測試5台樣機的I/O是否功能正常</t>
  </si>
  <si>
    <t>EPV技轉文件修改，依照有誤的地方進行修改並上傳文件。_x000D_
EPD客訴處裡，分析異常的EPD並將問題點記錄下來。</t>
  </si>
  <si>
    <t>申請AI編碼資訊，_x000D_
確認焊好的PCB電源，_x000D_
3.3V電源異常，輸出不到3.3V，約只有1.56V_x000D_
查看周邊元件是否掉件，特別看0402封裝</t>
  </si>
  <si>
    <t>經查看後，發現是鉭電容極性焊反_x000D_
修正後電源正常，但進行程式燒錄失敗，_x000D_
查看後是周邊0402元件沒有焊好，_x000D_
程式已燒好三片，且有進行通訊確認。_x000D_
其餘兩片還在查看原因。</t>
  </si>
  <si>
    <t>三台組裝測試葉片感測電壓，_x000D_
測試後發現葉片材質領錯料，需從金屬材改為PP，_x000D_
重測葉片感測電壓後，測試Pulse是否正常，_x000D_
兩台Pulse正常，一台異常，問題查看中。</t>
  </si>
  <si>
    <t>先將兩台樣品組裝，還需要修改軟體，_x000D_
組裝樣品時，螺孔(M3)跟螺絲(M4)對不上，_x000D_
反應給機構，先用M3螺絲進行測場測試。_x000D_
熟悉測場操作。</t>
  </si>
  <si>
    <t>1. 直管式超音波水錶, RS485測試軟體精進(使用Visual 2015)</t>
  </si>
  <si>
    <t>1. 直管式超音波水錶, 撰寫firmware Update韌體</t>
  </si>
  <si>
    <t>颱風假，休息一天</t>
  </si>
  <si>
    <t xml:space="preserve"> K200501R1 智慧家戶水錶，傳訊器自動分配id程式修改_x000D_
1.傳訊器自動分配id程式撰寫_x000D_
2. 使用ota 進行韌体更新時，會發生當機現象，經測試此為韌体舊版，現已更新為最新版，持續觀察中。_x000D_
3。新增自動掃描id功能，目前程式撰寫中。</t>
  </si>
  <si>
    <t xml:space="preserve"> K200501R1 智慧家戶水錶，傳訊器自動分配id程式debug_x000D_
1.傳訊器自動分配id程式撰寫, 使用bypass 方式設定。_x000D_
2.並接一起，使用ota更新時，無法100%完成更新，但若單一台連接時，可100%更新fw_x000D_
3。新增自動掃描id功能，此功能已完成，_x000D_
4。自動分配時，有時會有不同水錶設定至相相id情況發生，相關log如下:_x000D_
_x000D_
18:55:19.77 [RX] - 00 06 10 5F 00 00 BC C9 05 3F 00 3F 7F 80 _x000D_
18:55:21.80 [RX] - 01 00 00 00 00 00 00 00 81 C7 _x000D_
18:55:21.83 [RX] - 01 00 12 30 30 33 31 32 30 30 30 31 32 30 30 31 31 00 00 00 01 52 6B _x000D_
18:55:24.92 [RX] - 01 00 00 00 00 00 00 00 81 C7 _x000D_
18:55:24.95 [RX] - 01 00 12 30 30 33 31 32 30 30 30 31 32 30 30 34 31 00 00 00 01 52 3E _x000D_
18:55:26.07 [RX] - 01 01 00 00 00 09 12 30 30 33 31 32 30 30 30 31 32 30 30 34 31 00 00 00 02 BA E2 _x000D_
18:55:26.57 [RX] - 02 00 00 00 00 00 00 00 C1 D2 _x000D_
18:55:26.70 [RX] - 02 00 12 30 30 33 31 32 30 30 30 31 32 30 30 34 31 00 00 00 02 21 0C _x000D_
18:55:28.50 [RX] - 01 00 00 00 00 00 00 00 81 C7 _x000D_
18:55:28.53 [RX] - 01 00 12 30 30 33 31 32 30 30 30 31 32 30 30 30 32 00 00 00 01 17 BA _x000D_
18:55:29.66 [RX] - 01 01 00 00 00 09 12 30 30 33 31 32 30 30 30 31 32 30 30 30 32 00 00 00 03 3E A6 _x000D_
18:55:30.15 [RX] - 03 00 00 00 00 00 00 00 00 1E _x000D_
18:55:30.28 [RX] - 03 00 12 30 30 33 31 32 30 30 30 31 32 30 30 30 32 00 00 00 03 B5 99 _x000D_
18:55:30.59 [RX] - 01 00 00 00 00 00 00 00 81 C7 01 00 12 30 30 33 31 32 30 30 30 31 32 30 30 33 32 00 00 00 01 17 89 _x000D_
18:55:31.74 [RX] - 01 01 00 00 00 09 12 30 30 33 31 32 30 30 30 31 32 30 30 33 32 00 00 00 04 7F 57 _x000D_
18:55:32.24 [RX] - 04 00 00 00 00 00 00 00 41 F8 _x000D_
18:55:32.36 [RX] - 04 00 12 30 30 33 31 32 30 30 30 31 32 30 30 33 32 00 00 00 04 82 DF _x000D_
18:55:32.66 [RX] - 01 00 00 00 00 00 00 00 81 C7 01 00 12 30 30 33 31 32 30 30 30 31 32 30 30 36 32 00 00 00 01 17 DC _x000D_
18:55:33.81 [RX] - 01 01 00 00 00 09 12 30 30 33 31 32 30 30 30 31 32 30 30 36 32 00 00 00 05 BE C2 _x000D_
18:55:34.31 [RX] - 05 00 00 00 00 00 00 00 80 34 _x000D_
18:55:34.43 [RX] - 05 00 12 30 30 33 31 32 30 30 30 31 32 30 30 36 32 00 00 00 05 53 9B _x000D_
18:55:34.73 [RX] - 01 00 00 00 00 00 00 00 81 C7 01 00 12 30 30 33 31 32 30 30 30 31 32 30 30 38 31 00 00 00 01 52 F2 _x000D_
18:55:35.89 [RX] - 01 01 00 00 00 09 12 30 30 33 31 32 30 30 30 31 32 30 30 38 31 00 00 00 06 BB ED _x000D_
18:55:36.39 [RX] - 06 00 00 00 00 00 00 00 C0 21 _x000D_
18:55:36.51 [RX] - 06 00 12 30 30 33 31 32 30 30 30 31 32 30 30 38 31 00 00 00 06 65 87 _x000D_
18:55:36.82 [RX] - 01 00 00 00 00 00 00 00 81 C7 _x000D_
18:55:36.85 [RX] - 01 00 12 30 30 33 31 32 30 30 30 31 32 30 30 31 31 00 00 00 01 52 6B _x000D_
18:55:37.98 [RX] - 01 01 00 00 00 09 12 30 30 33 31 32 30 30 30 31 32 30 30 31 31 00 00 00 07 7A B4 _x000D_
18:55:38.47 [RX] - 07 00 00 00 00 00 00 00 01 ED _x000D_
18:55:38.60 [RX] - 07 00 12 30 30 33 31 32 30 30 30 31 32 30 30 31 31 00 00 00 07 B4 0F _x000D_
18:55:38.89 [RX] - 01 00 00 00 00 00 00 00 81 C7 01 00 12 30 30 33 31 32 30 30 30 31 32 30 30 35 30 00 00 00 01 6E 2F _x000D_
18:55:40.05 [RX] - 01 01 00 00 00 09 12 30 30 33 31 32 30 30 30 31 32 30 30 35 30 00 00 00 08 06 F4 _x000D_
18:55:40.55 [RX] - 08 00 00 00 00 00 00 00 41 AD _x000D_
18:55:40.67 [RX] - 08 00 12 30 30 33 31 32 30 30 30 31 32 30 30 35 30 00 00 00 08 37 B0 _x000D_
18:55:40.98 [RX] - 01 00 00 00 00 00 00 00 81 C7 01 00 12 30 30 33 31 32 30 30 30 31 32 30 30 39 31 00 00 00 01 53 23 _x000D_
18:55:42.13 [RX] - 01 01 00 00 00 09 12 30 30 33 31 32 30 30 30 31 32 30 30 39 31 00 00 00 09 FA 38 _x000D_
18:55:42.63 [RX] - 09 00 00 00 00 00 00 00 80 61 _x000D_
18:55:42.75 [RX] - 09 00 12 30 30 33 31 32 30 30 30 31 32 30 30 39 31 00 00 00 09 DB AD _x000D_
18:55:43.05 [RX] - 01 00 00 00 00 00 00 00 81 C7 01 00 12 30 30 33 31 32 30 30 30 31 32 30 30 30 31 00 00 00 01 53 BA _x000D_
18:55:46.18 [RX] - 01 00 00 00 00 00 00 00 81 C7 01 00 12 30 30 33 31 32 30 30 30 31 32 30 30 32 31 00 00 00 01 52 58 _x000D_
18:55:47.33 [RX] - 01 01 00 00 00 09 12 30 30 33 31 32 30 30 30 31 32 30 30 32 31 00 00 00 0A BB 42 _x000D_
18:55:47.83 [RX] - 0A 00 00 00 00 00 00 00 C0 74 _x000D_
18:55:47.94 [RX] - 0A 00 12 30 30 33 31 32 30 30 30 31 32 30 30 32 31 00 00 00 0A A9 E4 _x000D_
18:55:49.76 [RX] - 01 00 00 00 00 00 00 00 81 C7 01 00 12 30 30 33 31 32 30 30 30 31 32 30 30 32 32 00 00 00 01 16 58 _x000D_
18:55:50.93 [RX] - 01 01 00 00 00 09 12 30 30 33 31 32 30 30 30 31 32 30 30 32 32 00 00 00 0B 3E 82 _x000D_
18:55:51.42 [RX] - 0B 00 00 00 00 00 00 00 01 B8 _x000D_
18:55:51.53 [RX] - 0B 00 12 30 30 33 31 32 30 30 30 31 32 30 30 32 32 00 00 00 0B 3C F5 _x000D_
18:55:51.85 [RX] - 01 00 00 00 00 00 00 00 81 C7 01 00 12 30 30 33 31 32 30 30 30 31 32 30 30 31 30 00 00 00 01 6F AB _x000D_
18:55:53.00 [RX] - 01 01 00 00 00 09 12 30 30 33 31 32 30 30 30 31 32 30 30 31 30 00 00 00 0C 06 B3 _x000D_
18:55:53.50 [RX] - 0C 00 00 00 00 00 00 00 40 5E _x000D_
18:55:53.54 [RX] - 0C 00 12 30 30 33 31 32 30 30 30 31 32 30 30 37 31 00 00 00 0C 4F D5 _x000D_
18:55:53.93 [RX] - 01 00 00 00 00 00 00 00 81 C7 01 00 12 30 30 33 31 32 30 30 30 31 32 30 30 35 32 00 00 00 01 17 EF _x000D_
18:55:55.08 [RX] - 01 01 00 00 00 09 12 30 30 33 31 32 30 30 30 31 32 30 30 35 32 00 00 00 0D BF 37 _x000D_
18:55:55.58 [RX] - 0D 00 00 00 00 00 00 00 81 92 _x000D_
18:55:55.70 [RX] - 0D 00 12 30 30 33 31 32 30 30 30 31 32 30 30 35 32 00 00 00 0D DB 26 _x000D_
18:55:56.01 [RX] - 01 00 00 00 00 00 00 00 81 C7 _x000D_
18:55:56.06 [RX] - 01 00 12 30 30 33 31 32 30 30 30 31 32 30 30 33 31 00 00 00 01 53 89 _x000D_
18:55:57.16 [RX] - 01 01 00 00 00 09 12 30 30 33 31 32 30 30 30 31 32 30 30 33 31 00 00 00 0E BB 50 _x000D_
18:55:57.65 [RX] - 0E 00 00 00 00 00 00 00 C1 87 _x000D_
18:55:57.81 [RX] - 0E 00 12 30 30 33 31 32 30 30 30 31 32 30 30 33 31 00 00 00 0E EC 72 _x000D_
18:55:58.08 [RX] - 01 00 00 00 00 00 00 00 81 C7 _x000D_
18:55:58.19 [RX] - 01 00 12 30 30 33 31 32 30 30 30 31 32 30 30 38 30 00 00 00 01 6F 32 _x000D_
18:55:59.23 [RX] - 01 01 00 00 00 09 12 30 30 33 31 32 30 30 30 31 32 30 30 38 30 00 00 00 0F 46 2B _x000D_
18:55:59.73 [RX] - 0F 00 00 00 00 00 00 00 00 4B _x000D_
18:55:59.94 [RX] - 0F 00 12 30 30 33 31 32 30 30 30 31 32 30 30 38 30 00 00 00 0F 01 D8 _x000D_
18:56:00.16 [RX] - 01 00 00 00 00 00 00 00 81 C7 _x000D_
18:56:00.19 [RX] - 01 00 12 30 30 33 31 32 30 30 30 31 32 30 30 34 30 00 00 00 01 6F FE _x000D_
18:56:01.31 [RX] - 01 01 00 00 00 09 12 30 30 33 31 32 30 30 30 31 32 30 30 34 30 00 00 00 10 07 2F _x000D_
18:56:01.81 [RX] - 10 00 00 00 00 00 00 00 41 07 _x000D_
18:56:01.95 [RX] - 10 00 12 30 30 33 31 32 30 30 30 31 32 30 30 34 30 00 00 00 10 AD B2 _x000D_
18:56:02.24 [RX] - 01 00 00 00 00 00 00 00 81 C7 _x000D_
18:56:02.33 [RX] - 01 00 12 30 30 33 31 32 30 30 30 31 32 30 30 30 31 00 00 00 01 53 BA _x000D_
18:56:03.39 [RX] - 01 01 00 00 00 09 12 30 30 33 31 32 30 30 30 31 32 30 30 30 31 00 00 00 11 FA AB _x000D_
18:56:03.88 [RX] - 11 00 00 00 00 00 00 00 80 CB _x000D_
18:56:04.08 [RX] - 11 00 12 30 30 33 31 32 30 30 30 31 32 30 30 30 31 00 00 00 11 40 E7 _x000D_
18:56:04.31 [RX] - 01 00 00 00 00 00 00 00 81 C7 _x000D_
18:56:04.35 [RX] - 01 00 12 30 30 33 31 32 30 30 30 31 32 30 30 31 32 00 00 00 01 16 6B _x000D_
18:56:05.47 [RX] - 01 01 00 00 00 09 12 30 30 33 31 32 30 30 30 31 32 30 30 31 32 00 00 00 12 FF 7B _x000D_
18:56:05.97 [RX] - 12 00 00 00 00 00 00 00 C0 DE _x000D_
18:56:06.10 [RX] - 12 00 12 30 30 33 31 32 30 30 30 31 32 30 30 31 32 00 00 00 12 76 04 _x000D_
_x000D_
仍debug中</t>
  </si>
  <si>
    <t xml:space="preserve"> K200501R1 智慧家戶水錶，傳訊器自動分配id程式debug_x000D_
關於自動分配id問題，目前有問題(有時二個表號設定同一id)，解析_x000D_
問題描述:_x000D_
自動分配id，發現_x000D_
00130200210008   id=2         // 有問題_x000D_
00130200210004   id=2         // 正確設定_x000D_
經解析通訊log_x000D_
10:50:17.90 [RX] - 01 00 00 00 00 00 00 00 81 C7              // 詢問表號_x000D_
10:50:17.93 [RX] - 01 00 12 30 30 33 31 32 30 30 30 31 32 30 30 34 30 00 00 00 01 6F FE    // 回應表號_x000D_
10:50:19.06 [RX] - 01 01 00 00 00 09 12 30 30 33 31 32 30 30 30 31 32 30 30 34 30 00 00 00 02 87 22 // 設定表號id=2_x000D_
通訊封包沒有錯。_x000D_
_x000D_
程式i設定id debug 無問題，目前仍追查原因中_x000D_
</t>
  </si>
  <si>
    <t xml:space="preserve">M240705R1 EPR5 客製案:儲存資料由EEPROM=&gt;FLASH_x000D_
1.版本V0027_x000D_
2.修正pulse1 輸出最高可至500Hz_x000D_
3.新增儲存資料由EEPROM=&gt;FLASH_x000D_
4.預設值設定由嶟幩25==&gt; DN20, _x000D_
5.修改pulse 1 輸出由葉輪直輸出==&gt;120pulses/L_x000D_
</t>
  </si>
  <si>
    <t>在一樓測廠測試_x000D_
按照excel內的濾波試算_x000D_
_x000D_
測試程式內部與實際跑出的數據做比對</t>
  </si>
  <si>
    <t>在一樓測廠測試_x000D_
按照excel內的濾波試算_x000D_
_x000D_
測試程式內部與實際跑出的數據做比對_x000D_
_x000D_
連同測試Ver2.1.29與EPT1_Software_Ver2121</t>
  </si>
  <si>
    <t xml:space="preserve">//=========防脈射測試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</si>
  <si>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一點點的EPR5流量計無顯示型的除錯焊接，和協助智軒用出貨標籤，協助燒入EVB Firmware code。</t>
  </si>
  <si>
    <t>測量ECP已上油產品的壓力值數值與輸出是否異常，和壓力值的燈光顯示是否正常。</t>
  </si>
  <si>
    <t>量測epth水表的rs485電壓值與功能是否異常，連線是否有問題，讀值是否正常，貼線材的銀龍貼紙</t>
  </si>
  <si>
    <t>王俊博</t>
  </si>
  <si>
    <t>研一部</t>
    <phoneticPr fontId="52" type="noConversion"/>
  </si>
  <si>
    <t>研二部</t>
    <phoneticPr fontId="39" type="noConversion"/>
  </si>
  <si>
    <t>M240801R1</t>
  </si>
  <si>
    <t>AI 用壓力偵測器(4-20mA)</t>
  </si>
  <si>
    <t>產品性能驗證</t>
  </si>
  <si>
    <t>技術文件製作</t>
  </si>
  <si>
    <t>型錄、DM(發起PLM提供給FAE)</t>
  </si>
  <si>
    <t>檢驗文件/治具製作</t>
  </si>
  <si>
    <t>成品檢驗治具設計</t>
  </si>
  <si>
    <t>M240702R1</t>
  </si>
  <si>
    <t>EPV渦街流量計展型(DN40、DN80、DN100)[RD4]</t>
  </si>
  <si>
    <t>操作手冊(發起PLM提供給FAE)</t>
  </si>
  <si>
    <t>成品檢驗治具製作</t>
  </si>
  <si>
    <t>機構件打樣製作</t>
  </si>
  <si>
    <t>樣品加工組裝</t>
  </si>
  <si>
    <t>2024/09/10</t>
  </si>
  <si>
    <t>2024/09/20</t>
  </si>
  <si>
    <t>2024/11/13</t>
  </si>
  <si>
    <t>2024/11/14</t>
  </si>
  <si>
    <t>2024/11/18</t>
  </si>
  <si>
    <t>2024/11/15</t>
  </si>
  <si>
    <t>2024/11/21</t>
  </si>
  <si>
    <t>2024/11/22</t>
  </si>
  <si>
    <t>2024/12/05</t>
  </si>
  <si>
    <t>2024/12/04</t>
  </si>
  <si>
    <t>2024/12/31</t>
  </si>
  <si>
    <t>2024/12/06</t>
  </si>
  <si>
    <t>2024/12/24</t>
  </si>
  <si>
    <t>2024/12/30</t>
  </si>
  <si>
    <t>2024/12/25</t>
  </si>
  <si>
    <t>8/1 二廠EPH大流測場增加E+H流量計</t>
  </si>
  <si>
    <t>8/6 大陸SQ自動設備 拆箱 接電</t>
  </si>
  <si>
    <t>E+H流量計接線準備 M12接頭焊線</t>
  </si>
  <si>
    <t>EPH組裝檢查程序要求説明會</t>
  </si>
  <si>
    <t>協助安裝流量計 拉線 線路圖修改</t>
  </si>
  <si>
    <t>設備拆箱 確認電料叫料</t>
  </si>
  <si>
    <t>1.宜蘭廠 JMH 1-WIRE 驗證_x000D_
2.SEX設遍資料確認_x000D_
3.FGX打件料件確認</t>
  </si>
  <si>
    <t>EPH協助韌體更新</t>
  </si>
  <si>
    <t>1.JMH 電路板測試_x000D_
2.EE重捶電路板驗證_x000D_
3.SC連板治具驗證</t>
  </si>
  <si>
    <t>北水標案，協助dn40測試，包含東a和南a</t>
  </si>
  <si>
    <t>至南港，進行水表測試比對。_x000D_
包含dn13、dn20、dn25、dn40。_x000D_
每個口徑各5pcs。</t>
  </si>
  <si>
    <t>經會議決議，針對北水標案，東a各個口徑全部拆解，並重新組裝後再重新校正測試_x000D_
更換部分包含：_x000D_
1. 葉輪桶_x000D_
2. 平墊片_x000D_
3. o-ring_x000D_
4. 螺絲、華司</t>
  </si>
  <si>
    <t>1.將校正完成的ECP 挑選出偏差±0.01的樣機，且功能與外觀正常，並記錄高低壓力_x000D_
2.更新ECP韌體並將高低點重新寫入，長時間測試壓力2.5kg</t>
  </si>
  <si>
    <t>1.統整ECP 長時間2.5kg數據，並確認校正點是否有偏差_x000D_
2.將ECP校正點紀錄下來，並更新韌體，寫入校正點，並重新測試各點壓力誤差</t>
  </si>
  <si>
    <t>1.將ECP 6PCS長時間3.5kg測試數據整理完整_x000D_
2.前往二廠拿取ECP 5PCS包材，並包裝完成，提供給業務出貨</t>
  </si>
  <si>
    <t>1.協助測試ECP校正情形，驗證誤差狀況_x000D_
2.挑選出10PCS ECP 填寫委測單測試DVT-QA一致性</t>
  </si>
  <si>
    <t>1.校正首產EPT1 高低點_x000D_
2.測試新型測場特性冷水閥門變化</t>
  </si>
  <si>
    <t>校正首產EPT 15PCS，並準備明天出貨</t>
  </si>
  <si>
    <t>1. EE-ERP 鎖定物料功能 會議_x000D_
2. 茂綸拜訪, 討論LED driver與EL driver.</t>
  </si>
  <si>
    <t>開發企劃書撰寫與規劃, 同時整理競品規格比對, 法規查詢</t>
  </si>
  <si>
    <t>SC24/28連板治具問題處理, 電源板部分第1塊FUSE壞了要換新. OUTPUT電壓範圍要重設成3~4.2V._x000D_
主板問題還要再找.</t>
  </si>
  <si>
    <t>1. SEX5微動開關, 輸出位置重工成東南電子的方式, 與李總廠長討論, 不執行, 直接導入PCB焊接版的._x000D_
2. EG放入接線盒(技鋼需求)評估._x000D_
3. SDX台達需求評估.</t>
  </si>
  <si>
    <t>EPH工作分配與支援</t>
  </si>
  <si>
    <t>1. 研發會議._x000D_
2. 列項報告</t>
  </si>
  <si>
    <t>1. PES外殼明顯從外觀, 在探頭三角錐處與前一批庫存品用料的透光度不同, 導致原電路已匹配好的IR阻值不適用. 此批PES外殼來料外觀透光度更好._x000D_
2. 重新匹配R3阻值, 從470R調整到750R, 試做5 PCS成品, 功能正常. 請電二協助重工R3再進行生產._x000D_
3. 請QC協助向廠商確認此批外殼與之前外殼所使用的材料批號, 確認是否相同. 同時也詢問廠商在塑膠射出時的參數是否有差異?</t>
  </si>
  <si>
    <t>TQ4-24080001</t>
  </si>
  <si>
    <t>EPD流量精度測試，測試0.5、1、2米流速的誤差(100M電阻上件與不上件)_x000D_
整合主板測試報告_x000D_
整理防爆所需文件</t>
  </si>
  <si>
    <t>鴻海EPR無顯示蹼輪流量測試，進行多點校正_x000D_
因時常有無法通訊的問題，嘗試解決通訊問題</t>
  </si>
  <si>
    <t>鴻海EPR無顯示蹼輪流量測試，進行多點校正</t>
  </si>
  <si>
    <t>測試EPD新韌體是否解決總累積量與即時流量的誤差</t>
  </si>
  <si>
    <t>學習操作EPH測場、協助校驗EPH</t>
  </si>
  <si>
    <t>鴻海無顯示EPR多點校正</t>
  </si>
  <si>
    <t>撰寫韌體驗證測試</t>
  </si>
  <si>
    <t>鴻海無顯示EPR組裝低壓射出，遇到射出填不滿的問題</t>
  </si>
  <si>
    <t>1.成品BOM表更新_x000D_
2.新增標籤結構貼紙內容_x000D_
3.PFA樣品溫度測試_x000D_
4.PFA外殼測試</t>
  </si>
  <si>
    <t>1.成品BOM表更新_x000D_
2.PFA樣品溫度測試_x000D_
3.PFA外殼測試</t>
  </si>
  <si>
    <t>協助TB1-24060672工單進行,調整SDXBE1M-0033半成品PCBA,R3由470R改成750R.</t>
  </si>
  <si>
    <t>1. 整理EPV資料_x000D_
2. 了解SCX6 高溫型壓電片組裝_x000D_
3. 了解SCX6 高溫型半成品組裝重點</t>
  </si>
  <si>
    <t xml:space="preserve">1. 製作2.4m11條_x000D_
</t>
  </si>
  <si>
    <t>1. 水表開會_x000D_
2. 水表更新韌體</t>
  </si>
  <si>
    <t>1. 水表韌體更新</t>
  </si>
  <si>
    <t>熟悉SCX音叉式料液位開關產品規格</t>
  </si>
  <si>
    <t xml:space="preserve">二廠支援水表韌體更新_x000D_
</t>
  </si>
  <si>
    <t xml:space="preserve">支援水表韌體更新_x000D_
</t>
  </si>
  <si>
    <t>液體洩漏偵測器成品電測治具功能測試</t>
  </si>
  <si>
    <t>二廠支援水表韌體更新</t>
  </si>
  <si>
    <t>錶頭墊片修模或是新開模具，繪製相關平墊片結構2D、3D圖面。_x000D_
雨秋評估修模與新開模具相關價格與進度確認。_x000D_
組裝DN40上改修改後結構測試耐壓問題。</t>
  </si>
  <si>
    <t>MOT鉚合治具破裂，前往雄業討論後續製作備品問題。</t>
  </si>
  <si>
    <t>DN40-20kg漏水問題解決:_x000D_
取修銅上蓋整修與金屬平墊片_x000D_
直接更換支撐環後即可防漏水。</t>
  </si>
  <si>
    <t>DN13、DN20、DN25、DN40在無裝橡膠平墊片情況下，總體縫隙尺寸差異量測。_x000D_
DN40測試樣品組裝。_x000D_
DN25生產組裝內容確認。_x000D_
DN25平墊片組裝測漏問題確認。_x000D_
DN25錶頭組裝歪斜問題拆卸與重新組裝。</t>
  </si>
  <si>
    <t>DN40樣品組裝測試。</t>
  </si>
  <si>
    <t>1.驗收控制板ˋ支撐架T1試模品_x000D_
2.繪製防爆認證用圖面_x000D_
3.逆向電路板上新電子元件</t>
  </si>
  <si>
    <t>1.確認需要修改的文件</t>
  </si>
  <si>
    <t>1.請購電子簽核提出送簽</t>
  </si>
  <si>
    <t>1.繪製防爆認證用圖面_x000D_
2.修改PLM發行工程圖</t>
  </si>
  <si>
    <t>1.繪製DN100規格工程圖_x000D_
2.確認DN80繪製的圖面_x000D_
3.修改DN80的3D及2D檔</t>
  </si>
  <si>
    <t>1.製作接線盒重工SOP_x000D_
2.通知生管協助開重工單_x000D_
3.去二廠提供重工零件給生管</t>
  </si>
  <si>
    <t>1.DVT-QA樣品組ˋ裝</t>
  </si>
  <si>
    <t>1.開EPV展行開案設計審查</t>
  </si>
  <si>
    <t>1.確認DN40繪製的圖面_x000D_
2.修改DN40/80/100的2D檔_x000D_
3.請廠商報價打樣費用</t>
  </si>
  <si>
    <t>1.展型新零件料號申請_x000D_
2.與廠商討論打樣報價相關細節</t>
  </si>
  <si>
    <t>1.確認治具設計結構_x000D_
2.整理待開發治具清單</t>
  </si>
  <si>
    <t>二口二位膜片閥(DN15) 掃描檔案彙整-繪製3D底座70% 軸80%</t>
  </si>
  <si>
    <t>ECP數據測試</t>
  </si>
  <si>
    <t xml:space="preserve">繪製閃線鉚合治具A_x000D_
</t>
  </si>
  <si>
    <t>修改圖面、低壓設備追蹤、閃線治具B款繪製、報告製作</t>
  </si>
  <si>
    <t xml:space="preserve">樣品討論_x000D_
</t>
  </si>
  <si>
    <t>數據討論</t>
  </si>
  <si>
    <t>構思特性穩定的機構方案</t>
  </si>
  <si>
    <t>鉚合測試與低壓模具協商</t>
  </si>
  <si>
    <t>外觀設計修改</t>
  </si>
  <si>
    <t xml:space="preserve">1.低壓鉚合樣品討論_x000D_
2.Mark 新專案，客戶需求_x000D_
</t>
  </si>
  <si>
    <t xml:space="preserve">Mark客戶需求 繪製圖檔_x000D_
</t>
  </si>
  <si>
    <t>PVD組裝 3顆</t>
  </si>
  <si>
    <t xml:space="preserve">二口二接膜片閥組裝治具-一字固定座_x000D_
二口二接膜片閥組裝治具-上蓋底座_x000D_
將之前一體成形的設計改成組裝式，並使其他尺寸也可以共用_x000D_
畫3D_x000D_
</t>
  </si>
  <si>
    <t>輔助EPH庫存半成品韌體更新</t>
  </si>
  <si>
    <t>系統文件追蹤更新</t>
  </si>
  <si>
    <t>支援水表重工作業</t>
  </si>
  <si>
    <t>PVT異常維修</t>
  </si>
  <si>
    <t>1.PVT異常維修_x000D_
2.ESD對策處理_x000D_
3.EPV開發企劃書內部審查會議</t>
  </si>
  <si>
    <t>1.開發企劃書內容修訂_x000D_
2.會議記錄撰寫_x000D_
3.EPF PVT異常維修</t>
  </si>
  <si>
    <t>EPV技轉文件修改，對錯誤的部分進行修改並上傳文件。_x000D_
EPV樣機入庫，將研發送樣的樣機進行包裝後入庫。_x000D_
EPD警報訊息LCM截圖，對需要的畫面進行截圖。_x000D_
EPV電路板測試治具製作，將治具所需要的部件進行準備和焊接。</t>
  </si>
  <si>
    <t>EPV主板&amp;顯示板連板測試治具製作，對連板治具進行配線並確認配線是否有問題。</t>
  </si>
  <si>
    <t>EPV主板&amp;顯示板連板測試治具測試，對連板治具的配線進行確認。_x000D_
EPU燒錄線製作，製作2條生產遺失的8PIN燒錄線。</t>
  </si>
  <si>
    <t>EPV技轉文件修改，對錯誤的部分進行修改並上傳文件。_x000D_
上海EPU/EPF樣機測試，針對上海提出的異常進行測試並將結果紀錄。_x000D_
EPH韌體更新，將生產那邊的EPH進ˋ行韌體更新。</t>
  </si>
  <si>
    <t>EPH韌體更新，將生產那邊的EPH進ˋ行韌體更新。</t>
  </si>
  <si>
    <t>EPV工單庫存紀錄，將缺料的部分記錄下來並提供相關廠商資訊給生管。_x000D_
EPH韌體更新，協助更新EPH韌體</t>
  </si>
  <si>
    <t>EPH庫存品更新韌體，將庫存內舊版韌體的半成品進行更新</t>
  </si>
  <si>
    <t>EPH庫存品更新韌體，將庫存內舊版韌體的半成品進行更新_x000D_
EPH校正測試，對需求之EPH使用測場進行校正。</t>
  </si>
  <si>
    <t>修改樣品出線長度，改為規格需求，_x000D_
並更新軟體，復測軟體功能，_x000D_
更換孔徑為M4的連接管，由於測場他人使用中，_x000D_
先查看其他樣品異常狀態，已修好第4台。_x000D_
其餘未能燒錄及pulse無信號預計更換MCU。</t>
  </si>
  <si>
    <t>測場測試，調整校正值，_x000D_
但常讀不到資料，無法寫入，_x000D_
查看RX有丟，但無回傳TX，_x000D_
高機率復現，但看不出復現條件為何?</t>
  </si>
  <si>
    <t xml:space="preserve">將通訊的地焊到靠近MCU，即可改善通訊斷線問題，_x000D_
但還是有機率出現讀不到的情況，但機率小很多。_x000D_
到測場測試，一台已調ˊ整好校正值，但讀取資料時需將pulse線移除，_x000D_
另一台測原始值準備輸入校正數據時，無法讀取寫入，還需ˋ查看。_x000D_
</t>
  </si>
  <si>
    <t>至測場測試，將樣品2pcs校正值調整好，_x000D_
準備至二廠射出</t>
  </si>
  <si>
    <t>至二廠射出測試，發現射出不完全，_x000D_
無法覆蓋整體，查看後，_x000D_
發現跟舊板差異為底座高度，導致異常，_x000D_
還須調整射出設定，但產線急出貨，安排時間進行測試。</t>
  </si>
  <si>
    <t>1. 撰寫Sample code來了解及熟悉韌體模組化_x000D_
2. MAX35103相關文件研讀, AN6106.pdf(MAX35101, MAX35102, MAX35103 FREQUENTLY ASKED QUESTIONS)</t>
  </si>
  <si>
    <t>1. 連續量公板Modbus source code研讀(預計8/5 ~ 8/6),後續將進行實作練習(預計8/7 ~ 8/9)_x000D_
2. MAX35103相關文件研讀, AN6106.pdf(MAX35101, MAX35102, MAX35103 FREQUENTLY ASKED QUESTIONS)(預計8/7完成)</t>
  </si>
  <si>
    <t>1. 連續量公板Modbus source code研讀結束(8/5 ~ 8/6),後續將進行實作練習(預計8/7 ~ 8/9)_x000D_
2. MAX35103相關文件研讀, AN6106.pdf(MAX35101, MAX35102, MAX35103 FREQUENTLY ASKED QUESTIONS)(預計8/7完成)</t>
  </si>
  <si>
    <t>1. 連續量公板Modbus coding練習(預計8/7 ~ 8/9)_x000D_
2. MAX35103相關文件研讀, AN6106.pdf(MAX35101, MAX35102, MAX35103 FREQUENTLY ASKED QUESTIONS)完成(8/7), 後續將研讀configuring-the-max35101-timetodigital-converter-as-an-ultrasonic-water-meter.pdf(預計8/8~8/9)</t>
  </si>
  <si>
    <t xml:space="preserve"> K200501R1 智慧家戶水錶，software download 功能撰寫_x000D_
1。software download 功能撰寫，及測試\_x000D_
2。當多台時，會有最後一封包無法接收造成更新失敗，持續debug中_x000D_
3。調試軟体同步增加相關功能。</t>
  </si>
  <si>
    <t>醫院探病，特休一日</t>
  </si>
  <si>
    <t xml:space="preserve"> K200501R1 智慧家戶水錶，software download 功能測試_x000D_
1。software download 測試，發現當並接多台時，當因最後一封包未收到，造成更新失敗_x000D_
2。當因最後一封包未收到，造成更新失敗，調試體，追加手動送出最後一封包功能_x000D_
3。分析封包，最後一封包是因各台水錶reboot 時間不相同，造成command 碰撞問題。_x000D_
4。debug reboot 時機調整。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</si>
  <si>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</si>
  <si>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</si>
  <si>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維修SP200的LED燈不亮問題，量測LED電壓是否正確，與U1和U2是否正常，以及Q4,Q5,Q2電晶體是否正常</t>
  </si>
  <si>
    <t>去二廠epth水表更新韌體</t>
  </si>
  <si>
    <t>已確認認證需求</t>
  </si>
  <si>
    <t>於8/7設計完成，零件發給供應商做詢價</t>
  </si>
  <si>
    <t>2024/11/19</t>
  </si>
  <si>
    <t>2024/11/27</t>
  </si>
  <si>
    <t>2024/11/28</t>
  </si>
  <si>
    <t>2024/12/03</t>
  </si>
  <si>
    <t>2024/12/09</t>
  </si>
  <si>
    <t>2024/12/10</t>
  </si>
  <si>
    <t>2024/12/23</t>
  </si>
  <si>
    <t>2024/12/26</t>
  </si>
  <si>
    <t>8/13 精品獎展座</t>
  </si>
  <si>
    <t>8/8 二廠EPH測場加裝E+H流量計</t>
  </si>
  <si>
    <t>8/8 大陸SQ自動組裝設備 修改出線口</t>
  </si>
  <si>
    <t>8/9 大陸設備商組裝回來的SQ半成品篩選入庫</t>
  </si>
  <si>
    <t>8/13 浮球夾爪翻轉設備 不能啟動</t>
  </si>
  <si>
    <t>8/13 研發  AI伺服器用熱質流量計設備 EPT不過電</t>
  </si>
  <si>
    <t>8/14 二廠EPH測廠高鹿比例閥關不緊 協助更換</t>
  </si>
  <si>
    <t>流量計安裝拉線</t>
  </si>
  <si>
    <t>板金加工 線路修改</t>
  </si>
  <si>
    <t>篩選入庫</t>
  </si>
  <si>
    <t>展座板金加工 電控規劃</t>
  </si>
  <si>
    <t>展台配電</t>
  </si>
  <si>
    <t>氣缸卡到浮球焊接上蓋，導致感應器沒就位，排除OK</t>
  </si>
  <si>
    <t>有一台EPT不良導致導保險絲燒毀不過電 排除OK</t>
  </si>
  <si>
    <t>協助更換比例閥</t>
  </si>
  <si>
    <t>展作配線</t>
  </si>
  <si>
    <t>SD  發包出圖底片資料整理</t>
  </si>
  <si>
    <t>零件PADS/ORCAD包裝資料建立</t>
  </si>
  <si>
    <t>送洗簽核資料整理發包比價疊構資料</t>
  </si>
  <si>
    <t>epd連板治具測試</t>
  </si>
  <si>
    <t>EPD軟體撰寫_x000D_
EPD通訊流程整理(進行中)_x000D_
EPD通訊流程撰寫(進行中)</t>
  </si>
  <si>
    <t>EPD電源板軟體撰寫_x000D_
EPD電源板通訊流程整理(進行中)_x000D_
EPD電源板通訊流程撰寫(進行中)</t>
  </si>
  <si>
    <t>EPH水錶更新</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</si>
  <si>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</si>
  <si>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今天完成20PCS測試</t>
  </si>
  <si>
    <t>與北水排訂，明天(8/13)至南港水表場，驗證DN20及DN13。_x000D_
目前二廠已各準備5PCS。_x000D_
鄭博希望在一廠再次驗證，確認器差。_x000D_
經過確認，DN13預計用2台進行測試，DN20預計用4台進行測試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</si>
  <si>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今天完成40PCS測試_x000D_
目前DN40已完成100PCS良品。_x000D_
會議討論時，決議先針對這批良品再進行一次複測，沒問題的就送二廠安排雷雕及鉛封。</t>
  </si>
  <si>
    <t>1.與QC會測EPT 12PCS 出貨(雙鴻)並指導產線人員測試_x000D_
2.協助產線後續包裝，並記錄不良情形並補上良品(測試數據與包裝)</t>
  </si>
  <si>
    <t>1.統整研發會議報告_x000D_
2.測試景成更新完成校正EPT軟體_x000D_
3.協助校正EPT 16PCS</t>
  </si>
  <si>
    <t>1.至SPX測場校正出貨 EPT1 10PCS 高低溫測試確認精度_x000D_
2.與QC會測EPT 10PCS 出貨，並提供給產線包裝</t>
  </si>
  <si>
    <t>1.測試EPT流場特性_x000D_
2.校正EPT 15PCS</t>
  </si>
  <si>
    <t>1.進行新測場步階測試 30、60度數據_x000D_
2.驗證ECP校正後樣機偏差量</t>
  </si>
  <si>
    <t>校正上海樣機EPT 30度 60度</t>
  </si>
  <si>
    <t>1.驗證ECP環境溫度誤差_x000D_
2.與QA會測EPT1 出貨數據</t>
  </si>
  <si>
    <t>測試ECP與競品特性比較，並架設環溫測場</t>
  </si>
  <si>
    <t xml:space="preserve">測修SP200的LED燈不亮問題，量測LED電壓是否正確，與U1和U2是否正常，以及Q4,Q5,Q2電晶體是否正常，測試EPT熱質流量計在相同的溫度下，相同流速的準確性_x000D_
</t>
  </si>
  <si>
    <t>測試EPT在各個流速下跑30分鐘，看與競品溫度上升的速率與流速之間是否太大的有差異，。</t>
  </si>
  <si>
    <t>液體洩漏偵測器成品電測治具配線</t>
  </si>
  <si>
    <t>研發內部開案審查-M240702R1 EPV渦街流量計展型(DN40、DN80、DN100)</t>
  </si>
  <si>
    <t>開發企劃書(回溯)</t>
  </si>
  <si>
    <t>美超微需求產品及所提供的油品測試方法及方向討論</t>
  </si>
  <si>
    <t>現況：_x000D_
1. 電一成品在水於探棒凹槽處校正動作點調整VR1調不出來，電源座退回電二用電二成品治具校正VR1可調適成功，變成問題。_x000D_
2. 電一調不出來會更換電源座重校，一直換到可校正成功為止。_x000D_
真因：_x000D_
1. 已確認VR1是在調整電路頻率動作點，電路為類比電路設計，可調整範圍與鑑頻器匹配值有關。_x000D_
2. 當雙叉自然共振頻率超出電路匹配範圍，就會造成調不出動作點的情形。目前推測此批雙叉頻率偏高導致，因為水再超過探棒凹槽處就可以校正，符合推測結果。_x000D_
對策：_x000D_
1. 本週要出貨工單的已都正常。_x000D_
2. 後續重新檢視電路可校正的頻率範圍，還要計算能放寬到多少後進行ECR變更。</t>
  </si>
  <si>
    <t>1. 研發會議_x000D_
2. 開發企劃書</t>
  </si>
  <si>
    <t>UL來訪 EPT/SDX/SDL</t>
  </si>
  <si>
    <t>驗證EPD韌體_x000D_
1. 500ms與250ms更新頻率的差異_x000D_
2. 累積量與即時流率的誤差</t>
  </si>
  <si>
    <t>鴻海EPR低壓射出測試</t>
  </si>
  <si>
    <t>處理文件資料_x000D_
整理成品BOM</t>
  </si>
  <si>
    <t>鴻海EPR無顯示樣機低壓射出測試</t>
  </si>
  <si>
    <t>鴻海EPR無顯示樣機低壓射出後測試</t>
  </si>
  <si>
    <t>協助生產EPH</t>
  </si>
  <si>
    <t>撰寫QC工程表</t>
  </si>
  <si>
    <t>整理EPR無顯示射出問題</t>
  </si>
  <si>
    <t>撰寫產品檢驗基準</t>
  </si>
  <si>
    <t>撰寫產品檢驗紀錄</t>
  </si>
  <si>
    <t>1. PFA樣品熱熔製作_x000D_
2. 技轉資料更新_x000D_
3. 成品BOM表更新</t>
  </si>
  <si>
    <t>將玻璃探頭 (晶亮/博凡)組裝為成品，晶亮2組與博凡2組，進行chember高低溫衝擊測試(-20℃ ~ 100℃)。</t>
  </si>
  <si>
    <t>1. PFA樣品熱熔製作_x000D_
2. PFA樣品(研發送樣)與QA進行會測_x000D_
3. 成品BOM表更新</t>
  </si>
  <si>
    <t>OTC SC，協助廠務調整靈敏度功能，短期對策為調整R32，由20K改為18K。_x000D_
因為結構外殼都已組裝成成品準備出貨，所以先驗證1PCS，測試OK。</t>
  </si>
  <si>
    <t>1. PFA樣品(研發送樣)入庫_x000D_
2. 成品BOM表建立與更新_x000D_
3. 技轉資料更新</t>
  </si>
  <si>
    <t>1. 專案規劃，開發企劃書撰寫。_x000D_
2. 電路準備，電源是否要使用Synchronous Buck Converter。</t>
  </si>
  <si>
    <t>1. SCX6展型(高溫型)製作講解，請俊毅協助。_x000D_
2. 將玻璃探頭 (晶亮/博凡)組裝為成品，晶亮2組與博凡2組，進行chember高低溫衝擊測試(第二次測試)</t>
  </si>
  <si>
    <t>1. PFA研發送樣，相關BOM表建立與更新。_x000D_
2. 成品測試治具驗證。</t>
  </si>
  <si>
    <t>1. 專案規劃，開發企劃書撰寫。_x000D_
2. 電路準備，電源部分沿用舊電路，_x000D_
    不使用Synchronous Buck Converter，所需要的電感，包裝太大，價格也不便宜。</t>
  </si>
  <si>
    <t>將玻璃探頭 (晶亮/博凡)組裝為成品，晶亮2組與博凡2組，進行chember高低溫衝擊測試(第二次測試)，結果整理。</t>
  </si>
  <si>
    <t>1. 專案規劃，開發企劃書撰寫。_x000D_
2. 進行專案電路設計。</t>
  </si>
  <si>
    <t>成品治具調整。</t>
  </si>
  <si>
    <t>協助北水FOT2.0標案DN40校驗、測試</t>
  </si>
  <si>
    <t>SCX6(高溫型)探棒半成品製作與導振問題測試與驗證</t>
  </si>
  <si>
    <t>葉片軸心變更，修改相關零件、半成品工程圖面、3D檔案、進料檢驗基準。_x000D_
銅上蓋修改加深0.5mm工程圖面、3D檔案、進料檢驗基準。_x000D_
DN40測試樣品組裝。</t>
  </si>
  <si>
    <t>MOT線圈與線材全系列資料核對確認與ECO變更</t>
  </si>
  <si>
    <t>ECR-24070011</t>
  </si>
  <si>
    <t>討論感測片相關距離位置與結構問題。_x000D_
繪製針對現況感測片黏著問題結構改善3D圖面。_x000D_
繪製DN13葉片結構位置與增大葉片。_x000D_
確認與多孔式噴嘴相關對應位置尺寸與修改軸心高度。_x000D_
繪製DN13修改後相關零組件3D誠品組合圖面檔案。</t>
  </si>
  <si>
    <t>DN40不良品樣品拆卸與針對感測片表面做刮痕後組裝測試。</t>
  </si>
  <si>
    <t>感測葉片結構3D圖面修改繪製。_x000D_
感測葉片2D工程圖面繪製。</t>
  </si>
  <si>
    <t>EPH生產週會與研發進度週會討論會議。_x000D_
EPH-DN13、DN20修改結構零件組裝測試。_x000D_
EPH-DN40修改結構零件組裝測試。</t>
  </si>
  <si>
    <t>1.系統RESET，料號需重新建立，ECO重新開單</t>
  </si>
  <si>
    <t>1.生產治具設計</t>
  </si>
  <si>
    <t>1.鴻海EPR低壓射出參數調整</t>
  </si>
  <si>
    <t>1.各專案首產預定需求工治具討論</t>
  </si>
  <si>
    <t>1.工程圖上傳PLM_x000D_
2.零件料號申請送簽</t>
  </si>
  <si>
    <t>1.阻流器擺放治具設計(DN25/40/50/65/80/100共用)_x000D_
2.修改零件尺寸及工程圖並更新PLM資料</t>
  </si>
  <si>
    <t>1.逆向電子零件_x000D_
2.繪製感應探棒半成品圖面3D/2D</t>
  </si>
  <si>
    <t>1.協助QA做DVT-QA測試</t>
  </si>
  <si>
    <t>1.繪製感應探棒半成品圖面3D/2D</t>
  </si>
  <si>
    <t>1.修改零件圖面_x000D_
2.追零件報價_x000D_
3.整理報價資訊_x000D_
4.開立請購單</t>
  </si>
  <si>
    <t>二口二位膜片閥(DN15) 掃描檔案彙整-繪製3D連接座30%</t>
  </si>
  <si>
    <t>二口二位膜片閥(DN15) 掃描檔案彙整-繪製3D連接座40%</t>
  </si>
  <si>
    <t>二口二位膜片閥(DN15) 掃描檔案彙整-繪製3D連接上部</t>
  </si>
  <si>
    <t xml:space="preserve">協助良齊哥 2D圖面繪製_x000D_
</t>
  </si>
  <si>
    <t xml:space="preserve">8月亞東醫護人員臨場服務通知_x000D_
公司委由板橋亞東醫院辦理臨場健康服務，由專業的職業醫學科醫師及護理人員，_x000D_
來保護勞工的健康，進行員工健康管理、預防職業災害及職業病的發生，_x000D_
以提升勞工的身心、健康與工作能力為目的。 希望能夠實質提升同仁的健康情形~_x000D_
</t>
  </si>
  <si>
    <t xml:space="preserve">DN15 逆向   組合件 干涉處理_x000D_
</t>
  </si>
  <si>
    <t>協助工程師 ECP數值測試 9台物件測試數0-10之變化</t>
  </si>
  <si>
    <t>協助工程師 ECP數值測試 9台物件測試數0-10之變化 (0.5倍數)</t>
  </si>
  <si>
    <t>測試各種壓力</t>
  </si>
  <si>
    <t>客戶需求修改、討論，繪製圖檔，出圖。</t>
  </si>
  <si>
    <t>鉚合SDX2後端</t>
  </si>
  <si>
    <t xml:space="preserve">測試氣壓_x000D_
</t>
  </si>
  <si>
    <t>樣品討論，修改，出圖討論加工，採買材料</t>
  </si>
  <si>
    <t>有預約洗冷氣師傅來家裡施工。</t>
  </si>
  <si>
    <t>協調ECP校正</t>
  </si>
  <si>
    <t>組裝散熱膏治具，加工廠製作出問題，送回去請再加工，再組裝。</t>
  </si>
  <si>
    <t>測試解決殘料黏上模問題構思繪製</t>
  </si>
  <si>
    <t>鉚合治具修改，討論，再修改</t>
  </si>
  <si>
    <t>測試後數據有差距，討論問題</t>
  </si>
  <si>
    <t>會議+會議後整理</t>
  </si>
  <si>
    <t>除料機構，繪製出圖</t>
  </si>
  <si>
    <t>SDX1電二鉚合治具設計_x000D_
逆向與3D建檔，修改尺寸_x000D_
(將光電開關六角本體上，組裝玻璃頭周圍鐵片往內壓緊的治具)_x000D_
分別適用兩款光電開關六角本體</t>
  </si>
  <si>
    <t>SDX1電二鉚合治具設計_x000D_
轉工程圖+修改公差標註_x000D_
(將光電開關六角本體上，組裝玻璃頭周圍鐵片往內壓緊的治具)_x000D_
分別適用兩款光電開關六角本體</t>
  </si>
  <si>
    <t>輔助良琪哥繪製產品2D，以利拿去做DM</t>
  </si>
  <si>
    <t xml:space="preserve">生理假_x000D_
</t>
  </si>
  <si>
    <t>將組裝治具轉成2D工程圖</t>
  </si>
  <si>
    <t>將組裝治具轉成2D工程圖並轉PDF+發信詢價</t>
  </si>
  <si>
    <t>二口二位膜片閥_x000D_
逆向工程_x000D_
(3D 繪製)_x000D_
(DN20)</t>
  </si>
  <si>
    <t>審查資料匯整</t>
  </si>
  <si>
    <t>到三家染整廠確認狀況</t>
  </si>
  <si>
    <t>硬體審查資料匯整</t>
  </si>
  <si>
    <t>EPV半成品/成品測試治具設計，設計測試用治具提供給產線使用_x000D_
EPV空氣測場設備測試，對測場建置的設備進行初步測試。</t>
  </si>
  <si>
    <t xml:space="preserve">EPV電路修改，將現有電路修改為4線式顯示板電路。_x000D_
EPV調適軟體設計，將功能整理成方便使用的樣式_x000D_
</t>
  </si>
  <si>
    <t>EPD代燒MCU測試，測試2PCS MCU是否正常。</t>
  </si>
  <si>
    <t>EPV調適軟體設計，對調適軟體進行優化並將功能整理好</t>
  </si>
  <si>
    <t>EPV空氣測場設備測試，測試各流速點的變頻器對應頻率，測試超出標準標量測範圍會發生什麼事。_x000D_
EPV調適軟體設計，對先前設計的方案進行修改，增加或移除一些功能。</t>
  </si>
  <si>
    <t>整理個人工作簡報，_x000D_
至二廠調整射出條件，看量是否足夠，_x000D_
已更新條件，因產線急出貨，_x000D_
需明日下午再進行最後的微調確認</t>
  </si>
  <si>
    <t>整理打件資料，請生管協助發外打件。_x000D_
整理個人工作簡報，至二廠確認射出狀況，_x000D_
發現與前日所設定的量不相符，再調整數據測試，_x000D_
需討論如何改善每次射出的誤差。</t>
  </si>
  <si>
    <t>複測射出後樣品數據，_x000D_
可能是因為不同天測試，及架設時沒有治具固定，_x000D_
數據與前幾日測試的不符，所以需再調整校正參數，_x000D_
已調整完畢。</t>
  </si>
  <si>
    <t>將樣品修改成出貨的樣子，_x000D_
將出線焊上端子，至二廠拿包裝紙箱及泡泡袋，_x000D_
觀看公版相關資訊。</t>
  </si>
  <si>
    <t>通訊斷線問題，發現可能跟溫度有關係，_x000D_
拿小風扇吹的時候，通訊可以維持很長一段時間，_x000D_
將風扇移除，並蓋上紙張後(擋風)，通訊就會斷，_x000D_
但目前還不確定是哪個元件發熱會影響通訊。</t>
  </si>
  <si>
    <t>1. 連續量公板Modbus coding練習(預計8/7 ~ 8/9)_x000D_
     Modbus MCU接收部份己完成, 目前是練習HBTC部份初始化TIM9讓接收到的資料可以在TIM9 timeout後確認接收完成後以便經過處理後回傳相對應的資料給PC_x000D_
2. MAX35103相關文件研讀, configuring-the-max35101-timetodigital-converter-as-an-ultrasonic-water-meter.pdf(預計8/8~8/9)</t>
  </si>
  <si>
    <t>1. 連續量公板Modbus coding練習(8/7 ~ 8/9)_x000D_
     Modbus通訊功能已練習完成, Source code放在資料夾\\twfs\AA暫存區\技術中心\Study_Modbus_STM32L151_V001_x000D_
2. MAX35103相關文件研讀, configuring-the-max35101-timetodigital-converter-as-an-ultrasonic-water-meter.pdf完成(8/8~8/9), 下星期將研讀dealing-with-bubbles.pdf(預計8/12~8/13)_x000D_
3. 下星期將繼續研究MAX35103EVKIT2 EV board, 最近有找到一些新的資料包含官方提供用於EV board上的軟體(預計8/12~8/15)</t>
  </si>
  <si>
    <t xml:space="preserve">1. 在繼續研究MAX35103EVKIT2 EV board之前, 先研究了STM32的低功耗模式, 希望能有相關的模擬軟體能模擬低功耗, 但找了一天找到了stm32cubemonpwr這套軟體, 但這套軟體是在量測功耗並沒有模擬的功能, 目前先結束尋找(8/12)_x000D_
2. 在尋找上述的軟體時發現ST出了一款STM32U0系列的ARM-M0+, 是針對超低功耗所設計的MCU, 用途包含meter https://www.st.com/en/microcontrollers-microprocessors/stm32u0-series.html (8/12)_x000D_
3. MAX35103相關文件研讀, dealing-with-bubbles.pdf完成(8/12), 文章內容主要是說明在流體內含有雜質時(包含氣泡), 會造成量測波形的衰減, 進而導致量測時間的誤差及計算出錯誤的流速, 文章中提出三種方式來確認出錯誤的波形以免誤用而導致流速計算錯誤_x000D_
    1. 將量測到的飛行時間值與預期值進行比較, 預期值可以是來自最近有效 TOF 操作的值, 如果差異對應於整數個換能器振盪器週期的突然增加, 則樣本應被認為是可疑的_x000D_
    2. 比較 TOF 差值(上下 TOF 測量值之間的差值, 與流經流動體的流體流量成正比)是否負值產生, 負值產生是可能的, 因為氣泡引起的衰減在兩個方向上不一定(而且通常不是)相同_x000D_
    3. 將 t1/t2 比值與預期值進行比較, 此比率通常隨著訊號變得更加衰減而降低, 前兩種方法在檢測衰減方面更穩健, 但這是一種快速且簡單的補充檢查_x000D_
    而當確認出錯誤的波形時則必須將其放棄並重新取得新的波形, 以上為這篇文章的大概重點, 後續將研讀calibration-of-water-flow-rate-in-an-ultrasonic-flow-meter-using-the-max35101.pdf (預計8/13~8/14)_x000D_
4. 繼續研究MAX35103EVKIT2 EV board, 最近有找到一些新的資料包含官方提供用於EV board上的軟體(預計8/12~8/15)_x000D_
</t>
  </si>
  <si>
    <t>1. MAX35103相關文件研讀, calibration-of-water-flow-rate-in-an-ultrasonic-flow-meter-using-the-max35101.pdf完成(8/13), 文章內容主要是說明如何校正MAXREFDES70(ADI出產的超音波流量計), 文章內說明使用 22 點補償曲線對流量計進行校準, 校準完成後精度都不會低於 ±1%, 以上為這篇文章的大概重點, 後續將研讀2011-12-How-Accurate-are-Ultrasonic-Flowmeters-in-Practical-Conditions-Hogendoorn-Krohne.pdf (預計8/14~8/15)_x000D_
2. 繼續研究MAX35103EVKIT2 EV board, 最近有找到一些新的資料包含官方提供用於EV board上的軟體(預計8/12~8/15)_x000D_
    A. 已申請權限安裝EV board軟體(8/13)_x000D_
    B. 研讀MAX35103EVKIT2.pdf完成, 了解EV board上的硬體架構及安裝方式, 待軟體安裝完成再看如何進行EV board測試驗証(8/13)</t>
  </si>
  <si>
    <t>1. MAX35103相關文件研讀, 2011-12-How-Accurate-are-Ultrasonic-Flowmeters-in-Practical-Conditions-Hogendoorn-Krohne.pdf (預計8/14~8/15), 文章內容主要是說明超音波流量計在設計時需考慮的因素以及會影響量測經度的因素及解決的方式_x000D_
    1. 流量計的初始測量性能: 線性度, 重複性, 再現性, 長期穩定性(8/14)_x000D_
    2. 影響流量計靈敏度的因素: 製程, 安裝, 環境, 重要零件替換(8/14)_x000D_
2. 繼續研究MAX35103EVKIT2 EV board, 最近有找到一些新的資料包含官方提供用於EV board上的軟體(預計8/12~8/15)_x000D_
    A. EV board軟體已安裝(8/14)_x000D_
    B. 已發mail請教代理商如何使用EV board, 明天繼續追蹤(8/14)</t>
  </si>
  <si>
    <t xml:space="preserve">M240702R1 EPV渦街流量計展型_x000D_
1.重新規劃程式架構，使用cubemx。_x000D_
2。規劃程式模組 MODBUS_MASTER。_x000D_
_x000D_
</t>
  </si>
  <si>
    <t>醫院探病，特休半日</t>
  </si>
  <si>
    <t>M240702R1 EPV渦街流量計展型_x000D_
1.重新規劃程式架構，使用cubemx。_x000D_
2。規劃程式模組 MODBUS_MASTER。_x000D_
3。規劃程式模組 hbtc。_x000D_
4。規劃程式模組 crc。</t>
  </si>
  <si>
    <t>M240702R1 EPV渦街流量計展型_x000D_
1.重新規劃程式架構，使用cubemx。_x000D_
2。規劃程式模組 MODBUS_MASTER。_x000D_
3。規劃程式模組 hbtc。_x000D_
4。規劃程式模組 crc。_x000D_
4。規劃程式模組 fk。_x000D_
4。規劃程式模組key。</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</si>
  <si>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3。修正gdm 傳輸 lcd 螢幕 1028點資料相關程式</t>
  </si>
  <si>
    <t xml:space="preserve">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</si>
  <si>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激磁電流設定  PFC_ENG_MODE_EXC_CURR_SET_x000D_
抓取adc_pc3   工程模式 9.10 EXC_B_x000D_
可在調整EXC_A時在畫面上直接看到EXC_B的mv_x000D_
_x000D_
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</si>
  <si>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</si>
  <si>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</si>
  <si>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</si>
  <si>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</si>
  <si>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</si>
  <si>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鄭珅易</t>
    <phoneticPr fontId="39" type="noConversion"/>
  </si>
  <si>
    <t>K240801R1</t>
  </si>
  <si>
    <t>PCB溼製程用的插入式壓力感測器</t>
  </si>
  <si>
    <t>朱哲演</t>
    <phoneticPr fontId="39" type="noConversion"/>
  </si>
  <si>
    <t>8/15 SQ自動組裝設備 震動盤換控制器</t>
  </si>
  <si>
    <t>汪佳凯</t>
  </si>
  <si>
    <t>M240803R1</t>
  </si>
  <si>
    <t>半导体制程应用物液位计专案</t>
  </si>
  <si>
    <t>料件清单确认（BOM）</t>
  </si>
  <si>
    <t>完成專案排程</t>
  </si>
  <si>
    <t>Q240704G1-AC205-01-D2-001</t>
  </si>
  <si>
    <t>半成品 EBOM(含零件庫存清單、採購建議書)</t>
  </si>
  <si>
    <t>2024/09/23</t>
  </si>
  <si>
    <t>2024/10/11</t>
  </si>
  <si>
    <t>2024/11/06</t>
  </si>
  <si>
    <t>2024/10/25</t>
  </si>
  <si>
    <t>2024/10/29</t>
  </si>
  <si>
    <t>2024/11/07</t>
  </si>
  <si>
    <t>2024/12/02</t>
  </si>
  <si>
    <t>2024/12/20</t>
  </si>
  <si>
    <t>2025/01/20</t>
  </si>
  <si>
    <t>2025/01/21</t>
  </si>
  <si>
    <t>2025/02/05</t>
  </si>
  <si>
    <t>2025/02/18</t>
  </si>
  <si>
    <t>2025/02/11</t>
  </si>
  <si>
    <t>2025/02/19</t>
  </si>
  <si>
    <t>2025/02/25</t>
  </si>
  <si>
    <t>2025/02/26</t>
  </si>
  <si>
    <t>2025/03/05</t>
  </si>
  <si>
    <t>2025/03/06</t>
  </si>
  <si>
    <t>2025/03/11</t>
  </si>
  <si>
    <t>8/16 電一U線110V開關不良</t>
  </si>
  <si>
    <t>M240804R1</t>
  </si>
  <si>
    <t>M240801C1</t>
  </si>
  <si>
    <t>SIS2阻抗谱感测器_NEPSI_防爆3C认证</t>
  </si>
  <si>
    <t>产品防爆型式及认证等级确定</t>
  </si>
  <si>
    <t>中國寄來的控制器測試</t>
  </si>
  <si>
    <t>政聯叫料 開關更換 拉線</t>
  </si>
  <si>
    <t>1.EE重捶電路板驗證_x000D_
2.SC連板治具驗證</t>
  </si>
  <si>
    <t>EPV連板治具驗證</t>
  </si>
  <si>
    <t xml:space="preserve">1. 複測DN40 8/13-1_x000D_
2. 開始協助複測DN20，共有89PCS_x000D_
另外還有3PCS是廠長修改，要一併進行測試_x000D_
因廠長3PCS，故測試程序為「校正Q6、Q3、Q1」→「複測Q6、Q3、Q1」_x000D_
校正為標準測試水量，複測則Q3、Q1用E+H當標準作，以比對表法進行測試_x000D_
複測數量：17PCS + 3PCS廠長_x000D_
</t>
  </si>
  <si>
    <t xml:space="preserve">開始協助複測DN20，共有89PCS_x000D_
今天完成2批共40pcs複測。_x000D_
依據會議決議，先寫入調整後K值，再進行複測。_x000D_
並依複測結果判別A級、B級、範圍內及重工等4個項目_x000D_
</t>
  </si>
  <si>
    <t xml:space="preserve">原本要複測DN20，依決議變更，B級和範圍內也一併放入北水交貨。_x000D_
故不需再進行複測。_x000D_
二廠送一批DN25，共240PCS，協助進行校正及複測。_x000D_
</t>
  </si>
  <si>
    <t>協助二廠進行DN25校正及複測。</t>
  </si>
  <si>
    <t>進行壓力計出貨量良率選擇，ept流速資料整理。</t>
  </si>
  <si>
    <t>學習一樓測廠家用水表的檢測方式，和調整溫度看壓力器的變化</t>
  </si>
  <si>
    <t xml:space="preserve">學習一樓測廠家用水表的檢測方式。_x000D_
將ECP以上油的壓力計進行上電測試看是否不良並進行校正_x000D_
</t>
  </si>
  <si>
    <t>ecp壓力計在相同的壓力下進行溫度循環測試，ept在相同溫度不同流速測速30分鐘</t>
  </si>
  <si>
    <t>ecp壓力計在相同的壓力下進行溫度循環測試，ept在相同溫度不同流速測速30分鐘100%</t>
  </si>
  <si>
    <t>規格定義與開發企劃書撰寫</t>
  </si>
  <si>
    <t>1. 研發會議_x000D_
2. 規格定義與開發企劃書撰寫</t>
  </si>
  <si>
    <t>SEX產品優化專案, 檢視過往5年RMA內容, 列出SE29/SE38/SEX5要優化工作事項</t>
  </si>
  <si>
    <t>台達要找2'nd source, 業務推光電開關, 將客製製程接續M12x1.5樣品, 先用PES探頭與金屬外殼, 輸出NPN進行樣品驗證</t>
  </si>
  <si>
    <t>1. 處理OTC SC174X生產時電一水校無法校正問題, 目前對策是因叉體自振380HZ, 比2年前340HZ高, 要重調R32/R33匹配._x000D_
2. SC24/28主板連板電測治具問題處理.</t>
  </si>
  <si>
    <t>ERP工程BOM確認與整理_x000D_
EPDBE1M-0014、EPDBE1D-0007、EPDBE1P-0009、EPDBE1P-0010、EPDBE1I-0012、EPDBE1I-0014、EPDBE1I-0003</t>
  </si>
  <si>
    <t>協助測試四線式顯示板TX傳輸問題，是否插拔後會RESET，不會錯位_x000D_
修復損壞顯示板與主板</t>
  </si>
  <si>
    <t>製作EPDBE1P-0009、EPDBE1P-0010加工重點</t>
  </si>
  <si>
    <t xml:space="preserve">建立記錄型主板半成品料澔_x000D_
整理硬體電路圖與layout圖_x000D_
</t>
  </si>
  <si>
    <t>建立新料號_x000D_
整理OTC用BOM表_x000D_
整理EPD製程優化文件</t>
  </si>
  <si>
    <t>因測試問題，重新配線</t>
  </si>
  <si>
    <t>更新表頭並測試</t>
  </si>
  <si>
    <t>RDNew0100000565</t>
  </si>
  <si>
    <t>OTC,因應廠務生產問題，針對電路進行量測與驗證，待下一批量廠務生產時，再進行參數驗證。</t>
  </si>
  <si>
    <t>SDL PFA樣品研發送樣製作</t>
  </si>
  <si>
    <t>1.SDL PFA樣品研發送樣製作_x000D_
2.SD光電樣品研發送樣製作</t>
  </si>
  <si>
    <t>液體洩漏偵測器成品電測治具功能測試、標籤及SOP製作</t>
  </si>
  <si>
    <t>液體洩漏偵測器成品電測治具SOP製作</t>
  </si>
  <si>
    <t xml:space="preserve">液體洩漏偵測器送樣，樣品製作_x000D_
</t>
  </si>
  <si>
    <t xml:space="preserve"> SC2428連板製具除錯</t>
  </si>
  <si>
    <t>DN13、DN25不良品樣品拆卸。_x000D_
組裝DN13測試樣品。_x000D_
平墊片發包確認。_x000D_
感測片工程圖面繪製。</t>
  </si>
  <si>
    <t xml:space="preserve">表頭本體M12處射出變形問題，修改結構與確認各廠牌M12鎖入距離。_x000D_
M12接頭內襯正面組裝結構，依據現況模具可否修改。_x000D_
確認IEC 61076-2法規內容針對PIN針距離與深度規範。_x000D_
繪製M12接頭內襯正面組裝結構3D結構與2D工程圖面檔案。_x000D_
</t>
  </si>
  <si>
    <t>討論相關現況問題點與預計改善位置與尺寸。_x000D_
修改DN13、DN20葉輪桶軸心高度位置相關工程圖面。</t>
  </si>
  <si>
    <t>DN40測試樣品不順問題，樣品拆卸與確認相關問題點原因。_x000D_
組裝相關不良品與測試。</t>
  </si>
  <si>
    <t>DN13、DN20多孔式噴嘴重工將軸心降低0.5mm，總數量384PCS_x000D_
DN13、DN20感測葉片重工將軸心調高0.2mm，總數量220PCS</t>
  </si>
  <si>
    <t xml:space="preserve"> 8月慶生會</t>
  </si>
  <si>
    <t>DN25現況未測試成品確認與修改相關零件結構重新組裝。</t>
  </si>
  <si>
    <t>現況問題點報告撰寫。_x000D_
多孔式噴嘴2D工程圖面繪製修改。_x000D_
樣品零件前往供應商取回。</t>
  </si>
  <si>
    <t>1.特休請半天</t>
  </si>
  <si>
    <t>1.模具請購流程_x000D_
2.成品零件檔案修改</t>
  </si>
  <si>
    <t>1.專案開發預算書，計算開銷</t>
  </si>
  <si>
    <t>1.修改缺少文件及文件錯誤(QC工程表.進料檢驗基準.產品檢驗紀錄.產品檢驗基準.圖面.產品規格一覽表)</t>
  </si>
  <si>
    <t>1.零件打樣請購單資料整理ˋ及送簽</t>
  </si>
  <si>
    <t>1.整理EPV全規格成品3D組裝檔案的結合零件，與BOM表相同</t>
  </si>
  <si>
    <t>1.錶頭接地設計，模具修模請購文件整理</t>
  </si>
  <si>
    <t>1.繪製半成品工程圖_x000D_
2.修改系列成品圖上的BOM表，並更新PLM</t>
  </si>
  <si>
    <t>1.編輯開案企劃書</t>
  </si>
  <si>
    <t>1.導管請購方式變更，開C-委外加工請購單，重新申請下階加工零件料號</t>
  </si>
  <si>
    <t>1.專案啟動及編輯工作排程</t>
  </si>
  <si>
    <t>1.KEYENCE機台搬運及請廠商重新校正_x000D_
2.KEYENCE機台量測使用教學</t>
  </si>
  <si>
    <t xml:space="preserve">1.將導管改為C委外加工料號，提ECO新增BOM_x000D_
2.請購單更新料號名稱(簽核中)_x000D_
3.修改3D的檔案階層(C委外加工，需有前一階素材檔案)_x000D_
</t>
  </si>
  <si>
    <t>1.進版修模後錶頭連接桿素材圖面_x000D_
2.圖面附在請購單上(簽核中)</t>
  </si>
  <si>
    <t>1.八月慶生會</t>
  </si>
  <si>
    <t>協助針對業務需求,_x000D_
繪製整理相關3D外觀圖面,3D檔案轉出ifc檔案_x000D_
EDP 65  完成度 20%_x000D_
EDP 80  完成度 100%_x000D_
EDP 100  完成度 100%</t>
  </si>
  <si>
    <t>協助量測T2,樣品尺寸 完成度10%</t>
  </si>
  <si>
    <t>二口二位膜片閥(DN15) -繪製3D連膜片10%</t>
  </si>
  <si>
    <t>協助量測T2,樣品尺寸 完成度80%_x000D_
剩餘_x000D_
三樣 尺寸需用高度規測量_x000D_
兩樣 M2深度測量</t>
  </si>
  <si>
    <t>協助針對業務需求,_x000D_
繪製整理相關3D外觀圖面,3D檔案轉出ifc檔案_x000D_
EDP 65  完成度 100%_x000D_
EDP 80  完成度 100%_x000D_
EDP 100  完成度 100%</t>
  </si>
  <si>
    <t>二口二位膜片閥(DN15) -繪製3D連膜片80%</t>
  </si>
  <si>
    <t>協助量測T2,樣品尺寸 完成度85%  4種尺寸需高度規 量測</t>
  </si>
  <si>
    <t>散熱膏治具除料機構，繪製出圖。</t>
  </si>
  <si>
    <t>鉚合治具修改 出圖</t>
  </si>
  <si>
    <t>會後處理事宜+客製M12樣品製作問題處理。</t>
  </si>
  <si>
    <t>數據測量，重用膜片測試。</t>
  </si>
  <si>
    <t>測試與樣品處理事宜</t>
  </si>
  <si>
    <t>討論專案</t>
  </si>
  <si>
    <t>周報告報告準備</t>
  </si>
  <si>
    <t>周報告討論</t>
  </si>
  <si>
    <t>客製化 M12頭 鉚合</t>
  </si>
  <si>
    <t>宜得世設備 來訪 討論低壓成形射出機</t>
  </si>
  <si>
    <t>除料治具組裝</t>
  </si>
  <si>
    <t>岳母生日，全家去南部玩</t>
  </si>
  <si>
    <t>二口二位膜片閥_x000D_
逆向工程_x000D_
(3D 繪製)(DN20)</t>
  </si>
  <si>
    <t xml:space="preserve"> DN300_x000D_
導管&amp;法蘭&amp;支撐環工程圖_x000D_
繪製公差表格</t>
  </si>
  <si>
    <t>ECO-24080181_x000D_
SEX400內建結構需鬆配，故將SEXAM1P-MH03010004修改長度，並移除墊片(HP403-E010092101)使結構增加鬆配空間。_x000D_
修改兩個組合圖，並且轉成CAD工程圖</t>
  </si>
  <si>
    <t>協助工程師氣密測試錄影</t>
  </si>
  <si>
    <t xml:space="preserve"> DN300_x000D_
導管&amp;法蘭&amp;支撐環工程圖_x000D_
繪製公差表格+轉CAD變更檔案內圖層即格式</t>
  </si>
  <si>
    <t>EPH 3D組合圖轉IFC檔(5張)</t>
  </si>
  <si>
    <t>【ECR-24080002】SE29、38產品檢驗基準以及紀錄表修訂_x000D_
將馬達檢驗項目新增馬達材質_x000D_
有塑膠跟銅齒輪 用料耗去區隔_x000D_
_x000D_
QR-09-SE42-Q4_x000D_
QW-04-SE42-Q3</t>
  </si>
  <si>
    <t>1.硬體審查會議_x000D_
2.硬體電路修改_x000D_
3.工況資料EXCEL圖表修改</t>
  </si>
  <si>
    <t>1.LAYOUT規劃、討論_x000D_
2.電路修改_x000D_
3.治具討論</t>
  </si>
  <si>
    <t>1.電路修改_x000D_
2.治具討論</t>
  </si>
  <si>
    <t>1.治具零件搜尋_x000D_
2.LAYOUT佈線確認_x000D_
3.工況資料匯整</t>
  </si>
  <si>
    <t>1.Layout佈線確認核對_x000D_
2.工況資料匯整_x000D_
3.EPU探頭ECO切換方式討論</t>
  </si>
  <si>
    <t>EPH校正測試，對DN40的水錶進行複測並記錄相關資料</t>
  </si>
  <si>
    <t>EPV調適軟體修改，對應要求進行修改。_x000D_
EPV打件電路板缺料整理，將缺料的部分記錄並提供給廠務進行購買。_x000D_
EPV半成品/成品測試治具製作，設計相關電路和測試使否能夠如預期做動。</t>
  </si>
  <si>
    <t>EPV測試治具製作，繪製測試治具電路圖並測試是否能夠如預期一致</t>
  </si>
  <si>
    <t>北水工況維護材料製作，製作一條EPD打擊線和一條訊號線。_x000D_
EPV測試治具製作，討論和找材料/設備進行簡易板測試治具製作。_x000D_
EPV電路板打件庫存清查，查詢展型使用的電路板的相關庫存並記錄下來。</t>
  </si>
  <si>
    <t>EPV測試治具製作，設計測試治具的樣式和測試電路的可行性_x000D_
EPU探頭材質變更，發行ECO進行成品BOM的變更，從POM變更為PP</t>
  </si>
  <si>
    <t>EPH校正測試，對DN25的水錶進行複測並記錄相關資料</t>
  </si>
  <si>
    <t>學會使用Modbus Poll，設定通訊時間。_x000D_
發熱元件為輸入24V轉5V的LM317，_x000D_
跳過此模組，直接送電，板子溫度不會明顯上升，_x000D_
通訊就不會斷。</t>
  </si>
  <si>
    <t>寫硬體模組化考題，並詢問不懂的地方。_x000D_
修改電阻值看對通訊也無幫助，_x000D_
持續送電時，拿烙鐵加熱元件，_x000D_
發現對MCU加熱時，通訊就會斷，_x000D_
另外拿顯示型的板子測試，則通訊正常。</t>
  </si>
  <si>
    <t>確認LM317及TPS54140的效率差異，_x000D_
LM317的效率極差，是導致板子溫升的原因，_x000D_
但若另外送5V，環溫升高也是會造成通訊異常，_x000D_
所以請Mark協助查看。</t>
  </si>
  <si>
    <t>與Mark一同查看，發現線路中拿掉的模組，_x000D_
軟體功能還有留著，所以改掉，_x000D_
架設另外一組來驗證，目前是通訊正常的頻率變高，_x000D_
但持續一段時間後依舊會斷開，但斷電後立即啟動，_x000D_
就可以繼續通訊，比之前的狀況好很多，_x000D_
但目前Mike還在察看為什麼通訊持續一段時間後會斷開。</t>
  </si>
  <si>
    <t>查看後發現，有些功能還沒有拿掉，_x000D_
修改後放過夜，發現通訊可以維持2-3小時，_x000D_
但依然會斷，只是狀況好很多，_x000D_
可是同一支程式在兩塊樣板上，有一塊會很容易斷訊，_x000D_
需修好第三塊再進行查看。</t>
  </si>
  <si>
    <t>1. MAX35103相關文件研讀, 2011-12-How-Accurate-are-Ultrasonic-Flowmeters-in-Practical-Conditions-Hogendoorn-Krohne.pdf (預計8/14~8/15), 文章內容主要是說明超音波流量計在設計時需考慮的因素以及會影響測量經度的因素及解決的方式_x000D_
    1. 流量計的初始測量性能: 線性度, 重複性, 再現性, 長期穩定性(8/14)_x000D_
    2. 影響流量計靈敏度的因素: 製程, 安裝, 環境, 重要零件替換(8/14)_x000D_
    3. 上述的性能及因素皆會影響測量經度, 其中線性度, 長期穩定性和安裝這三種因素為影響測量經度的主要因素(8/15)_x000D_
    4. 透過驗証程序可大幅提升測量經度, 驗証程序可分為以下幾項: (8/15)_x000D_
        a. 硬體檢查: 電纜連接、序號、感測器_x000D_
        b. 安裝檢查: 法蘭對準、電纜密封套_x000D_
        c. 電氣檢查: 等電位聯結、電源、聲音訊號_x000D_
        d. 軟體檢查: 軟體版本、校驗、設定_x000D_
        e. 程序檢查: 調零、聲速分佈、警報分析_x000D_
        f. 輸入和輸出檢查: 類比輸入和輸出以及頻率輸出的校準_x000D_
        g. 週期檢查: 所有週期將會被檢查_x000D_
以上為這篇文章的大概重點, 後續將研讀Calibration_of_an_ultrasonic_flow_meter_for_hot_water.pdf (預計8/16~8/20)_x000D_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代理商回覆將請原廠提供使用手冊(8/15)</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</si>
  <si>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</si>
  <si>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 ~ 8/19)</t>
  </si>
  <si>
    <t>1. MAX35103相關文件研讀, Calibration_of_an_ultrasonic_flow_meter_for_hot_water.pdf (8/16~8/20),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8. 儀表中包含的溫度補償被認為是適當且必要的，因為未經校正的值將導致校準變化在 4 至 90 °C 的溫度範圍內變化 0.3%，在 230 °C 時變化最多 1% 。(8/20)_x000D_
以上為這篇文章的大概重點, 後續將研讀2007-19-An-Ultrasonic-Flowmeter-for-Custody-Transfer-Measurement-of-LNG-Hogendoorn-KROHNE.pdf (預計8/21~8/23)_x000D_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8/20)</t>
  </si>
  <si>
    <t>1. MAX35103相關文件研讀, 2007-19-An-Ultrasonic-Flowmeter-for-Custody-Transfer-Measurement-of-LNG-Hogendoorn-KROHNE.pdf (預計8/21~8/23),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</si>
  <si>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4。gdm 傳輸 lcd 螢幕 1028點資料相關程式撰寫_x000D_
5。gdm 傳輸 lcd 螢幕 1028點資料目前已可正常顯示</t>
  </si>
  <si>
    <t>M240702R1 EPV渦街流量計展型:修改按鍵處理程序_x000D_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t>
  </si>
  <si>
    <t>M240702R1 EPV渦街流量計展型:新增長按鍵功能_x000D_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5。整合測試，目前測試已可成功按鍵及顯示。</t>
  </si>
  <si>
    <t>M240705R1 EPR5 客製案:修正程式將無需的程式模組移除_x000D_
1.修正程式將無需的程式模組移除_x000D_
2。新增一型號為EPR5非顯示型_x000D_
3。重新測試通信，發現有時會無法接收到資料_x000D_
4。修正程式將傳送資料時關閕接收中斷，等傳送完後，再次開啟接收中斷。_x000D_
4。壓力測試 1 WIRE 通訊</t>
  </si>
  <si>
    <t>M240705R1 EPR5 客製案:壓力測試，不同硬体，一台通訊較穩定_x000D_
1.修正程式將無需的程式模組移除_x000D_
2。新增一型號為EPR5非顯示型_x000D_
3。重新測試通信，發現有時會無法接收到資料_x000D_
4。修正程式將傳送資料時關閕接收中斷，等傳送完後，再次開啟接收中斷。_x000D_
5。壓力測試 1 WIRE 通訊_x000D_
6. 目前有二台機版，相同軟体，不同硬体，一台通訊較穩定，每秒通訊經長時間測試可達4小時通訊_x000D_
    另一台只能通訊約1分鐘，目前仍DEBUG中_x000D_
7。使用模擬器則通訊較穩定，每秒通訊經長時間測試可達8小時通訊仍無問題，另一台有時無法debug，可能硬体電源上仍有問題，debug中</t>
  </si>
  <si>
    <t>取樣周期內放大後訊號ADC值最小值_x000D_
位址由4136變為4187_x000D_
因為_x000D_
//===== 紀錄歷史資料 =====_x000D_
              pfc_arrange_measurement(PFC_VELOCITY_ZERO_ADC_VALUE, &amp;PFC_AD_ADC_MIN_TBL[0], 10);_x000D_
_x000D_
PFC_VELOCITY_ZERO_ADC_VALUE這邊位址改成4187_x000D_
_x000D_
_x000D_
_x000D_
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</si>
  <si>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 xml:space="preserve">HAL_UART_DMAStop(&amp;huart1);_x000D_
_x000D_
更改為：_x000D_
_x000D_
HAL_UART_AbortReceive(&amp;huart1);_x000D_
_x000D_
即可關閉了DMA_x000D_
</t>
  </si>
  <si>
    <t>K240801C1</t>
  </si>
  <si>
    <t>TS認證查核點-設備監控保護裝置(防爆燈拉繩開關125VDC)</t>
  </si>
  <si>
    <t>8/28 SPX柴油測試設備</t>
  </si>
  <si>
    <t>研发一部</t>
  </si>
  <si>
    <t>采购样机所需零件并验收</t>
  </si>
  <si>
    <t>CSA正是報價尚未提供</t>
  </si>
  <si>
    <t>郑仁春</t>
  </si>
  <si>
    <t>副理</t>
  </si>
  <si>
    <t>产品组合图</t>
  </si>
  <si>
    <t>产品企业标准</t>
  </si>
  <si>
    <t>产品零件图</t>
  </si>
  <si>
    <t>任務實際完成日</t>
  </si>
  <si>
    <t>MA1300</t>
  </si>
  <si>
    <t>SRC1100</t>
  </si>
  <si>
    <t>FAE</t>
    <phoneticPr fontId="39" type="noConversion"/>
  </si>
  <si>
    <t>楊瑞洋</t>
    <phoneticPr fontId="39" type="noConversion"/>
  </si>
  <si>
    <t>郑仁春</t>
    <phoneticPr fontId="39" type="noConversion"/>
  </si>
  <si>
    <t>汪佳凯</t>
    <phoneticPr fontId="39" type="noConversion"/>
  </si>
  <si>
    <t>上海</t>
    <phoneticPr fontId="39" type="noConversion"/>
  </si>
  <si>
    <t>样品测试</t>
  </si>
  <si>
    <t>EDP改善零件所使用皆為與原本相同，無須更新材質證明。</t>
  </si>
  <si>
    <t>填写网上申请资料并上传附件</t>
  </si>
  <si>
    <t>资料审核</t>
  </si>
  <si>
    <t>认证申请书打印盖章上传</t>
  </si>
  <si>
    <t>产品原理图（or方块图）</t>
  </si>
  <si>
    <t>产品铭牌图</t>
  </si>
  <si>
    <t>产品说明书/操作手册</t>
  </si>
  <si>
    <t>防爆电气产品CCC认证产品描述报告</t>
  </si>
  <si>
    <t>SITIIAS_NEPSI CCC工厂检查调查问卷</t>
  </si>
  <si>
    <t>认证产品型号/规格确认</t>
  </si>
  <si>
    <t>预算书</t>
  </si>
  <si>
    <t>专案排程规划</t>
  </si>
  <si>
    <t>样品准备</t>
  </si>
  <si>
    <t>送样</t>
  </si>
  <si>
    <t>测试实验报告</t>
  </si>
  <si>
    <t>制作样机</t>
  </si>
  <si>
    <t>样机测试</t>
  </si>
  <si>
    <t>工装治具设计及制作</t>
  </si>
  <si>
    <t>机构设计</t>
  </si>
  <si>
    <t>机构图面绘制</t>
  </si>
  <si>
    <t>机构图面修改</t>
  </si>
  <si>
    <t>制定零部件《请购单》</t>
  </si>
  <si>
    <t>电路规划</t>
  </si>
  <si>
    <t>电子新零件承认</t>
  </si>
  <si>
    <t>电路感测半成品及元件确认</t>
  </si>
  <si>
    <t>样品系统验证,测试及问题</t>
  </si>
  <si>
    <t>型录、DM与操作手册</t>
  </si>
  <si>
    <t>机构新零件承认</t>
  </si>
  <si>
    <t>市售产品规格调查</t>
  </si>
  <si>
    <t>竞品规格及工艺比对</t>
  </si>
  <si>
    <t>研发开案计划书</t>
  </si>
  <si>
    <t>设计专案人员分配</t>
  </si>
  <si>
    <t>研发专案设计任务书制定</t>
  </si>
  <si>
    <t>送样厂商及数量确认（客户调查）</t>
  </si>
  <si>
    <t>设计可行性方案（技术/市场/成本）</t>
  </si>
  <si>
    <t>2025/03/31</t>
  </si>
  <si>
    <t>2024/11/08</t>
  </si>
  <si>
    <t>2024/09/05</t>
  </si>
  <si>
    <t>2024/11/11</t>
  </si>
  <si>
    <t>2024/11/25</t>
  </si>
  <si>
    <t>2025/01/14</t>
  </si>
  <si>
    <t>2025/01/22</t>
  </si>
  <si>
    <t>2025/02/07</t>
  </si>
  <si>
    <t>2025/01/06</t>
  </si>
  <si>
    <t>2025/01/07</t>
  </si>
  <si>
    <t>2025/01/13</t>
  </si>
  <si>
    <t>2024/11/26</t>
  </si>
  <si>
    <t>機構設計及測試</t>
  </si>
  <si>
    <t>零件備料</t>
  </si>
  <si>
    <t>測試樣品組裝</t>
  </si>
  <si>
    <t>2025/01/10</t>
  </si>
  <si>
    <t>2025/03/03</t>
  </si>
  <si>
    <t>2025/03/14</t>
  </si>
  <si>
    <t>8/28 二廠EPH測場 走道線路改到上面</t>
  </si>
  <si>
    <t>M240704R1</t>
  </si>
  <si>
    <t>一體式夾管超音波流量計(DN25)[RD4]</t>
  </si>
  <si>
    <t>震動盤控制器更換拉線</t>
  </si>
  <si>
    <t>馬達接電測試跑水</t>
  </si>
  <si>
    <t xml:space="preserve">拉線完成_x000D_
</t>
  </si>
  <si>
    <t>協助二廠安排擺放標案4個口徑水表。_x000D_
依會議決議擺放。_x000D_
並協助作鉛封</t>
  </si>
  <si>
    <t>北水安排今日進行東A第一批交貨驗收。_x000D_
並至南港水表場協同會議</t>
  </si>
  <si>
    <t>1.包裝上海送樣EPT 3PCS、ECP 10PCS_x000D_
2.與QA會測EPT 3PCS重現性與一致性</t>
  </si>
  <si>
    <t>1.進行舊測場步階測試 30、60度數據_x000D_
2.進行每周油品劣化實驗數據紀錄_x000D_
3.與景成協調EPT校正測試手法</t>
  </si>
  <si>
    <t>1.整理周末測試ECP數據_x000D_
2.前往二廠，入庫EPT 3PCS</t>
  </si>
  <si>
    <t>1.將丙二醇與水1:3比例調和，並將測場介質改為丙二醇，準備後續實驗_x000D_
2.測試丙二醇30、60度高低流變化，並記錄競品</t>
  </si>
  <si>
    <t>進行第二次ECP校正，並確認奕澔更新韌體是否有異常</t>
  </si>
  <si>
    <t>測試水表錫箔紙干擾狀況</t>
  </si>
  <si>
    <t>與奕澔確認EPH通訊不良原因與分配ID狀況</t>
  </si>
  <si>
    <t>將不良EPT 車開後，確認異常情形_x000D_
驗證ECP校正系統</t>
  </si>
  <si>
    <t>1.EPT SURGE耐受性測試_x000D_
2.修復EPT不良品</t>
  </si>
  <si>
    <t>1.驗證EPT測場，景成更新後韌體校正情形_x000D_
2.確認探頭進水原因與狀況分析</t>
  </si>
  <si>
    <t>EPH水表25口徑，將電感用鋁波紙包起來測量流速變化_x000D_
協助修改EPT作業指導書_x000D_
協助修改EPT SOP流程新增治具相關訊息</t>
  </si>
  <si>
    <t>ECP壓力感測器進行布階測試_x000D_
協助修改EPT SOP流程新增治具相關訊息100%</t>
  </si>
  <si>
    <t>測修EPT損壞不良品</t>
  </si>
  <si>
    <t xml:space="preserve">一樓測廠校正和回測DN25水表以及DN50水表_x000D_
_x000D_
</t>
  </si>
  <si>
    <t xml:space="preserve">在舊測廠校正完回到新測廠進行30度與60度各個流速下的表現測試_x000D_
</t>
  </si>
  <si>
    <t>1. 出考題_x000D_
2. HazLoc 防爆品質系統 ISO 80079-34</t>
  </si>
  <si>
    <t>請俊毅焊BP5138DI驗證</t>
  </si>
  <si>
    <t>新人試用期轉正工作簡報 - 蘇哲弘</t>
  </si>
  <si>
    <t>2024下半年專案排程討論</t>
  </si>
  <si>
    <t>EPH調整, 確認偵測原理, 看是否有方式可以增加LC的感應距離, 至少增加0.5MM.</t>
  </si>
  <si>
    <t>1. 茂承廠商合作會議._x000D_
2. 週三專案會議.</t>
  </si>
  <si>
    <t>上課_HazLoc 防爆品質系統 ISO 80079-34</t>
  </si>
  <si>
    <t>單線式通訊異常問題查找</t>
  </si>
  <si>
    <t>設變_候補已有的承認書</t>
  </si>
  <si>
    <t>整理硬體電路圖_x000D_
整理BOM表</t>
  </si>
  <si>
    <t>EPR研發送樣樣品校驗</t>
  </si>
  <si>
    <t>韌體變更_按鍵控制演算法變更，改善操作的流暢度</t>
  </si>
  <si>
    <t>AC電源板治具配線</t>
  </si>
  <si>
    <t>修改傳感器接線_x000D_
討論送成品規格</t>
  </si>
  <si>
    <t>DC電源板治具製作</t>
  </si>
  <si>
    <t>OTC廠務生產15pcs，提供成品1組與電源座2個，搭配上有出現無法水校的情形_x000D_
目前預計調整R32從20K改100K， R34從1.2M改1M,，來改善380HZ無法水校的情形.</t>
  </si>
  <si>
    <t>1.SDL PFA樣品研發送樣製作_x000D_
2.SCX6高溫型研發送樣_x000D_
3.SD20研發送樣</t>
  </si>
  <si>
    <t>1.SCX6高溫型研發送樣_x000D_
2.SD20研發送樣</t>
  </si>
  <si>
    <t xml:space="preserve">SCX6高溫型研發送樣_x000D_
</t>
  </si>
  <si>
    <t>BP5138XJ LED驅動驗證</t>
  </si>
  <si>
    <t>HazLoc 防爆品質系統 ISO 80079-34 教育訓練</t>
  </si>
  <si>
    <t>協助北水FOT2.0標案DN25校驗、測試</t>
  </si>
  <si>
    <t>SD20、SDL1、SCX6研發送樣樣品製作</t>
  </si>
  <si>
    <t>教育訓練-測器原理與應用</t>
  </si>
  <si>
    <t>DN25測試樣品組裝與不良品拆卸分析。</t>
  </si>
  <si>
    <t>力致科技外觀3D圖面整理。_x000D_
力致科技承認圖面繪製。</t>
  </si>
  <si>
    <t>EPH相關半成品表頭零件3D、2D圖面修改繪製。</t>
  </si>
  <si>
    <t>DN25錶頭零件組裝。_x000D_
DN25錶頭半成品加工。_x000D_
DN25成品組裝60PCS。_x000D_
DN50誠品零件組裝。</t>
  </si>
  <si>
    <t>研發專案會議。</t>
  </si>
  <si>
    <t>研發專案會議，討論相關結構與規格成本問題。</t>
  </si>
  <si>
    <t>修改全系列表頭半成品3D結構圖面。_x000D_
修改表頭零件3D、2D工程圖面。</t>
  </si>
  <si>
    <t>現況測試問題與改善相關零件問題討論會議。</t>
  </si>
  <si>
    <t>2024年度Q3專案時程及人員分配會議</t>
  </si>
  <si>
    <t>蹼輪無顯示葉片固定座，慈禧大豐T2試模零件尺寸覆驗與確認。</t>
  </si>
  <si>
    <t>DN40漏水樣品拆卸與相關零組件更換後組裝。</t>
  </si>
  <si>
    <t>散熱膏組裝治具問題典確認與修改相關零組件問題。</t>
  </si>
  <si>
    <t>M12內襯-外接式6PIN規格圖面設計與工程圖面繪製。_x000D_
電子塑膠表頭底部結構圖面設計變更，開立相關模具請修與2D圖面修改繪製。</t>
  </si>
  <si>
    <t>針對相關半成品、成品BOM表內容變更為現況新零件。</t>
  </si>
  <si>
    <t>雨秋平墊片模具驗收相關資料撰寫。</t>
  </si>
  <si>
    <t>PCB板寬圖面因低壓射出問題，討論相關可變更結構與位置功能。_x000D_
繪製PCB板寬圖面3D、2D圖面。</t>
  </si>
  <si>
    <t>電子塑膠表頭模具整修相關圖面與文件撰寫修改。</t>
  </si>
  <si>
    <t>測試治具結構內容確認與討論。_x000D_
修改相關結構問題。</t>
  </si>
  <si>
    <t>PFA-T1是模樣品尺寸量測。</t>
  </si>
  <si>
    <t>1.繪製導管委外用料號工程圖及前加工圖面</t>
  </si>
  <si>
    <t>1.治具設計概念教學</t>
  </si>
  <si>
    <t>1.導管工程圖面上傳PLM_x000D_
2.替換成品組建3D檔_x000D_
3.詢價及下訂DN65 JIS 40K法蘭物料_x000D_
4.更新固定座上蓋圖面及請購單電子簽核</t>
  </si>
  <si>
    <t>1.填寫上課用職務工作分析表</t>
  </si>
  <si>
    <t>1.打樣請購單提供給採購_x000D_
2.跟生管溝通需要委外加工的零件，加工方式</t>
  </si>
  <si>
    <t>1.模具驗收資料整理</t>
  </si>
  <si>
    <t>1.模具零件修改討論_x000D_
2.修改圖面</t>
  </si>
  <si>
    <t>1.EPH雲宇宙案，盒子內部空間1對1顯示器擺放評估</t>
  </si>
  <si>
    <t>1.送樣樣品零件詢價(DN65)_x000D_
2.詢價零件圖面修改(DN65)</t>
  </si>
  <si>
    <t>1.申請EPV用法蘭料號_x000D_
2.依新法蘭料號繪製零件3D/2D圖</t>
  </si>
  <si>
    <t>1.與QA一同補測試5PCS的耐壓測試</t>
  </si>
  <si>
    <t>1.治具發包或廠內製作分工討論</t>
  </si>
  <si>
    <t>1.機構審查單會議紀錄</t>
  </si>
  <si>
    <t>1.與QA測試經過高低溫桓測的3PCS樣品，其功能性是否正常</t>
  </si>
  <si>
    <t>1.壓力感測器原理與應用</t>
  </si>
  <si>
    <t>1.ECO提出新增及修改EPV半成品BOM</t>
  </si>
  <si>
    <t>迎新/生日會</t>
  </si>
  <si>
    <t>協助量測T2,樣品尺寸 完成度100%</t>
  </si>
  <si>
    <t>二口二位膜片閥(DN15) -繪製3D連膜片95%</t>
  </si>
  <si>
    <t>基恩斯第二次教育訓練</t>
  </si>
  <si>
    <t>協助針對業務需求,_x000D_
繪製整理相關3D外觀圖面,3D檔案轉出 prt-&gt;step-&gt;ifc_x000D_
EDP 65  完成度 100%   EDP 80  完成度 100%   EDP 100  完成度 100%_x000D_
因檔案較大 耗時較久</t>
  </si>
  <si>
    <t xml:space="preserve">DN15 組合件 干涉處理50%_x000D_
</t>
  </si>
  <si>
    <t>協助量測T2,樣品尺寸 完成度100%  二次修改</t>
  </si>
  <si>
    <t xml:space="preserve">HazLoc 防爆品質系統 ISO 80079-34 教育訓練_x000D_
</t>
  </si>
  <si>
    <t>宏政,繪圖教學</t>
  </si>
  <si>
    <t>DN15組合件 確認卻少物件70%</t>
  </si>
  <si>
    <t>王經理 鉚合模 開會討論製作方法</t>
  </si>
  <si>
    <t>主管會談工作內容與進程</t>
  </si>
  <si>
    <t>DN15組合件 確認卻少物件80%</t>
  </si>
  <si>
    <t xml:space="preserve">DN15 組合件 干涉處理_x000D_
</t>
  </si>
  <si>
    <t>防爆課程</t>
  </si>
  <si>
    <t>報價事宜處理</t>
  </si>
  <si>
    <t>分離式超音波水表，依照行銷提供兩款面板版本繪製3D圖檔。</t>
  </si>
  <si>
    <t>了解與討論SDX6 PCB</t>
  </si>
  <si>
    <t>繪製外觀 零件</t>
  </si>
  <si>
    <t>執行模具採購單流程，溝通柔洋設備，SDX6-PCB討論出圖。</t>
  </si>
  <si>
    <t>討論閃線鉚合ˊ治具</t>
  </si>
  <si>
    <t>組裝散熱治具</t>
  </si>
  <si>
    <t>繪製3款外觀</t>
  </si>
  <si>
    <t>除料治具測試</t>
  </si>
  <si>
    <t>修改開模2D圖檔</t>
  </si>
  <si>
    <t>測試找問題點</t>
  </si>
  <si>
    <t>懿塑圖檔再確認，客製M12產品問題處理修改，柔洋詢問問題處理，</t>
  </si>
  <si>
    <t>處理M12客製化問題，再討論再修改，與報價事宜</t>
  </si>
  <si>
    <t>壓力感測器原理與應用</t>
  </si>
  <si>
    <t>逆向客戶提供的樣品 繪製3D</t>
  </si>
  <si>
    <t>keynece教育訓練</t>
  </si>
  <si>
    <t xml:space="preserve">8月慶生會_x000D_
</t>
  </si>
  <si>
    <t>宏政，繪製螺牙教學</t>
  </si>
  <si>
    <t>HazLoc 防爆品質系統 ISO 80079-34</t>
  </si>
  <si>
    <t>與自動化王經理討論如何優化治具</t>
  </si>
  <si>
    <t>【ECR-24080002】SE29、38產品檢驗基準以及紀錄表修訂_x000D_
將馬達檢驗項目新增馬達材質_x000D_
有塑膠跟銅齒輪 用料耗去區隔_x000D_
_x000D_
QR-09-SE56-Q4_x000D_
QW-04-SE56-Q3</t>
  </si>
  <si>
    <t>協助製作測試用治具_x000D_
(3D 繪製)</t>
  </si>
  <si>
    <t>身體不適休假</t>
  </si>
  <si>
    <t xml:space="preserve">1.強盛DN65 JIS40K料號申請_x000D_
2.展型案PCB請購_x000D_
3.確認振盪器替代料確認_x000D_
</t>
  </si>
  <si>
    <t>1.工況資料匯整_x000D_
2.氣體(其它介質)資料查詢</t>
  </si>
  <si>
    <t>1.EPU Flash程式確認_x000D_
2.氣體流量測場測試</t>
  </si>
  <si>
    <t>1.工況資料匯整_x000D_
2.氣體流量測場測試_x000D_
3.17:00-19:00 壓力感測器原理與應用</t>
  </si>
  <si>
    <t>EPV測試治具製作，繪製測試治具的電路圖並規劃後續需要專案要使用的測試治具。_x000D_
EPV展型案庫存清查，整理記錄後續展型要打件的料有無庫存並提供給廠務進行買料</t>
  </si>
  <si>
    <t>EPV測試治具製作，測試購買的計數器功能是否正常。_x000D_
EPV電路測試，測試替代料能否真的替代主料的使用</t>
  </si>
  <si>
    <t>EPD客訴處理，分析兩台分離式EPD故障的原因並將其修好。_x000D_
EPU記憶體代燒測試，將程式碼提出後進行燒錄並測試看有沒有問題。</t>
  </si>
  <si>
    <t xml:space="preserve">EPU記憶體代燒測試，更換FPGA對應的記憶體測試一般功能是否異常，到流量測場進行測試看幾個流率下是否有異常。_x000D_
EPV空氣測場設備測試，測試未來要建置測場的設備的重複性和精度是否在範圍內。_x000D_
</t>
  </si>
  <si>
    <t>EPV空氣測場測試資料整理，將昨日測試的資料整理成需要的格式並把有誤的部分進行修正_x000D_
EPV空氣測場設備測試，測試高流訊號丟失的問題並嘗試修復，測試增加導流管對於整體的精度和重複性影響。</t>
  </si>
  <si>
    <t>勾石英震盪器的訊號，在通訊異常時，石英震盪器的電壓會往下掉。_x000D_
上課_HazLoc 防爆品質系統 ISO 80079-34</t>
  </si>
  <si>
    <t>新人試用期工作簡報。_x000D_
修改程式改為內部震盪，依然會斷訊，_x000D_
拿雙線通訊來測試，釐清是程式問題還是元件發熱問題。</t>
  </si>
  <si>
    <t xml:space="preserve">改雙線通訊後，通訊能持續一天多，但還是會異常_x000D_
另外請Mark改用內部震盪，一樣會發生通訊異常_x000D_
拿顯示型的樣機也跑看看，是否會產生問題_x000D_
</t>
  </si>
  <si>
    <t>顯示型跑到下班還沒問題，_x000D_
但勾線路上的RESET pin發現會有異常的掉電狀況，_x000D_
在通訊異常時，石英震盪器掉電的時間跟RESET掉電的時間一樣，_x000D_
修改RESET線路配置，將電容從1u改為2u，掉電電壓沒有電那麼深，_x000D_
目前這樣的配置做長時間的通訊，看是否還會異常。</t>
  </si>
  <si>
    <t>修改RESET電容後，到下班時都沒有斷訊，_x000D_
再持續通訊，_x000D_
另外有請Mark提供存通訊的韌體，_x000D_
燒錄後發現RESET pin就沒有掉電，_x000D_
需等Mark回來後確認韌體。_x000D_
與人資晤談。_x000D_
因低壓射出問題，所以調整了PCB尺寸，需提供給慧芝試排看空間是否足夠。_x000D_
上壓力感測器原理與應用課程。</t>
  </si>
  <si>
    <t>1. MAX35103相關文件研讀, 2007-19-An-Ultrasonic-Flowmeter-for-Custody-Transfer-Measurement-of-LNG-Hogendoorn-KROHNE.pdf (8/21~8/22),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3. 到目前為止，世界上還沒有（實驗室）測試設施可以對直徑大於 4 英吋的流量計進行 LNG 或液態氮測試，並提供可靠的參考 (8/22)_x000D_
    4. 為了正確推斷，必須考慮以下現象：(8/22)_x000D_
        • 證明流量計線性度僅是雷諾茲的函數_x000D_
        • 線性曲線在高雷諾數時變得水平_x000D_
        • 表體的熱膨脹_x000D_
        • 延遲時間_x000D_
    5. 雷諾數是平均流速 (V)、內管直徑 (D) 和運動黏度 (ν) 的函數：Re = (V x D) / ν (8/22)_x000D_
    6. 用水來校準的流量計的結果可以轉移到其他不同類型的介質上，只要它們處於相同的雷諾數區域 (8/22)_x000D_
    7. 在極低溫度下進行測量時，還需要考慮另一個關鍵面向。由於溫度變化較大，流量計的幾何尺寸會改變 (8/22)_x000D_
以上為這篇文章的大概重點, 後續將研讀2009-19-High-viscosity-hydrocarbon-flow-measurement-a-challenge-for-ultrasonic-flow-meters-Hogendoorn.pdf (預計8/23~8/27)_x000D_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board上做通訊的模組(8/21)_x000D_
    E. 因為代理商尚未提供資料, 所以今日有試著通電與軟體溝通, 但失敗, 聯絡代理商FAE也未聯絡上 (8/22)</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</si>
  <si>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2. 繼續研究MAX35103EVKIT2 EV board, 最近有找到一些新的資料包含官方提供用於EV board上的軟體(預計8/12~8/15)_x000D_
    Old: 因為代理商尚未提供資料, 所以今日有試著通電與軟體溝通, 但失敗, 聯絡代理商FAE也未聯絡上 (8/22)_x000D_
    New: FAE回覆原廠尚未有回應, 已加FAE的line以方便後續聯絡 (8/23)_x000D_
3. 與Mark討論專案的規格並提供stm32U0系列MCU給Mark參考 (8/23)</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</si>
  <si>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2. 繼續研究MAX35103EVKIT2 EV board, 最近有找到一些新的資料包含官方提供用於EV board上的軟體(8/12~8/26)_x000D_
    Old: FAE回覆原廠尚未有回應, 已加FAE的line以方便後續聯絡 (8/23)_x000D_
    New: Mark告知將使用TI TDC1000+TDC7200來做TOF開發, 所以MAX35103EVKIT2 EV board這部份就停止(8/26)_x000D_
3. TDC1000相文件研讀, TDC1000 Ultrasonic Sensing Analog Front End (AFE) for Level Sensing, Flow Sensing, Concentration Sensing, and Proximity Sensing Applications_snas648c.pdf (預計8/26 ~ 8/29)</t>
  </si>
  <si>
    <t>1. MAX35103相關文件研讀,2009-19-High-viscosity-hydrocarbon-flow-measurement-a-challenge-for-ultrasonic-flow-meters-Hogendoorn.pdf (8/23~8/27),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7. 透過使用較低黏度產品對基於雷諾的高黏度超音波流量計進行校準已得到廣泛認可 (8/27)_x000D_
    8. 熱邊界層確實會顯著影響邊界層中的黏度。這導致層流剖面發生變化 (8/27)_x000D_
    9. 錐形測量部分對熱邊界層和速度邊界層都有正面的影響。厚度減小，型材更加均勻 (8/27)_x000D_
以上為這篇文章的大概重點, 後續將研讀2004-12-ALTOSONIC-III-–-A-Dedicated-Three-Beam-Ultrasonic-Flowmeter-Hogendoorn-KROHNE.pdf (預計8/28~8/30)_x000D_
2.TDC1000相文件研讀, TDC1000 Ultrasonic Sensing Analog Front End (AFE) for Level Sensing, Flow Sensing, Concentration Sensing, and Proximity Sensing Applications_snas648c.pdf (預計8/26 ~ 8/29)</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</si>
  <si>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2.TDC1000相文件研讀, TDC1000 Ultrasonic Sensing Analog Front End (AFE) for Level Sensing, Flow Sensing, Concentration Sensing, and Proximity Sensing Applications_snas648c.pdf (預計8/26 ~ 8/29)_x000D_
3. 伯東代理商來訪, 請他針對直管式超音波水錶提供合適的MCU</t>
  </si>
  <si>
    <t>M240705R1 EPR5 客製案: 使用示波器量測發現當osc 出現雜訊時，此時通訊會異常_x000D_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t>
  </si>
  <si>
    <t>M240705R1 EPR5 客製案:  使用內部8mhz 頻率，情況仍相同，初頻判斷應與溫度有關_x000D_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出現雜訊時，此時通訊會異常，仍與硬體共同debug中。_x000D_
7. 量測出現異常頻率，約1.16sec，將所有time 程式關閉，仍有出現_x000D_
8.使用模擬器debug，關閉uart ，timer ，發現一直reset，原因不明_x000D_
9. 使用內部8mhz 頻率，情況仍相同，初頻判斷應與溫度有關。</t>
  </si>
  <si>
    <t>M240705R1 EPR5 客製案:  重新規劃，只留下通訊功能_x000D_
1.修正程式將無需的程式模組移除_x000D_
2。壓力測試 1 WIRE 通訊_x000D_
3. 使用示波器量測發現當osc 出現雜訊時，此時通訊會異常，使用模擬器，仍無法解決_x000D_
4. 量測出現異常頻率，約1.16sec，使用斷點，此時通訊會異常，使用模擬器，仍無法解決_x000D_
5. 使用內部8mhz 頻率，情況仍相同，初頻判斷應與溫度有關。_x000D_
6. 查看RESER 狀態暫存器RCC_CSR, 仍無法得知是何問題造成，仍debug中。</t>
  </si>
  <si>
    <t xml:space="preserve"> K200501R1 智慧家戶水錶，新增ratio window 設定功能_x000D_
VERSION :A1051_x000D_
1. 改善自動分配 ID時間, 調整回應時間副程式  modbus_slave_receiving_and_checking()_x000D_
   //    gl_modbus_slave_reset_value=((meter_end_number+TA1R)*5)+4;              //  Timer1_A3  600Sec_x000D_
            gl_modbus_slave_reset_value=((meter_end_number+TA1R)*25)+4;           //  Timer1_A3   111 SEC_x000D_
2. 新增ratio_value 設 定 modbus addr _x000D_
3. 修正瞬間流量  UIF_MENU_TIMEOUT  數值   30==&gt;  90  _x000D_
4.  修正PFC_RATIO_VALUE    0.1==&gt;0.3 且可由modbus addr 設定</t>
  </si>
  <si>
    <t>請喪假半天</t>
  </si>
  <si>
    <t>請喪假一天</t>
  </si>
  <si>
    <t>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</si>
  <si>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</si>
  <si>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 xml:space="preserve">課程名稱：HazLoc 防爆品質系統 ISO 80079-34_x000D_
上課日期：8/22(四) 17:00-18:00_x000D_
</t>
  </si>
  <si>
    <t>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</si>
  <si>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</si>
  <si>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專案總進度表(RD/FAE/上海)</t>
    <phoneticPr fontId="39" type="noConversion"/>
  </si>
  <si>
    <t>E-設備</t>
  </si>
  <si>
    <t>E240901I1</t>
  </si>
  <si>
    <t>JTR2-PFA熔接設備</t>
  </si>
  <si>
    <t>林羽萱</t>
  </si>
  <si>
    <t>G240901I1</t>
  </si>
  <si>
    <t>2024自動化李育儒9~12月維修統計用</t>
  </si>
  <si>
    <t>上海</t>
    <phoneticPr fontId="39" type="noConversion"/>
  </si>
  <si>
    <t>軟軔體設計</t>
  </si>
  <si>
    <t>魏暉恩 Huien Wei</t>
  </si>
  <si>
    <t>蘇哲弘 Chehung Su</t>
  </si>
  <si>
    <t>連板測試治具配線規劃</t>
  </si>
  <si>
    <t>治具發包</t>
  </si>
  <si>
    <t>治具軟體撰寫</t>
  </si>
  <si>
    <t>治具配線與功能驗證</t>
  </si>
  <si>
    <t>請廠務進行PCBA打件 (基本：A:20套 / K:50套 / M:100套，需在專案會議再次確認)</t>
  </si>
  <si>
    <t>2024/11/20</t>
  </si>
  <si>
    <t>2024/11/05</t>
  </si>
  <si>
    <t>2025/01/16</t>
  </si>
  <si>
    <t>2025/01/17</t>
  </si>
  <si>
    <t>2025/02/03</t>
  </si>
  <si>
    <t>2025/04/08</t>
  </si>
  <si>
    <t>2025/02/13</t>
  </si>
  <si>
    <t>2025/02/27</t>
  </si>
  <si>
    <t>2025/03/07</t>
  </si>
  <si>
    <t>2025/04/09</t>
  </si>
  <si>
    <t>2024/10/07</t>
  </si>
  <si>
    <t>2025/01/02</t>
  </si>
  <si>
    <t>2025/01/03</t>
  </si>
  <si>
    <t>9/3 SQ自動組裝設備 震動盤控制器調整</t>
  </si>
  <si>
    <t>9/4 水錶壓鉛封治具</t>
  </si>
  <si>
    <t>9/2 宜蘭製二 FG指撥切換8P轉6P轉接頭 不良</t>
  </si>
  <si>
    <t>A150100C1</t>
  </si>
  <si>
    <t>阻抗譜感測器NEPSI粉塵防爆認證</t>
  </si>
  <si>
    <t>EPH民生水表校正程式修正_x000D_
1.新增宇田環境溫濕度計(類比輸出及RS485)_x000D_
2.科隆質量量式流量計測試</t>
  </si>
  <si>
    <t xml:space="preserve">EPH民生水表校正程式修正_x000D_
1.新增宇田環境溫濕度計(類比輸出及RS485)_x000D_
2.科隆質量量式流量計測試及功能確認_x000D_
</t>
  </si>
  <si>
    <t>變頻器安裝 線路修改</t>
  </si>
  <si>
    <t>展台接線</t>
  </si>
  <si>
    <t>指撥開關更換 斷線接回</t>
  </si>
  <si>
    <t>震動盤控制器更換 調整</t>
  </si>
  <si>
    <t>控制箱加工</t>
  </si>
  <si>
    <t>震動盤控制器調整</t>
  </si>
  <si>
    <t xml:space="preserve">SD拉線完成_x000D_
</t>
  </si>
  <si>
    <t xml:space="preserve">佈圖60%_x000D_
</t>
  </si>
  <si>
    <t>EPV10P1002-K2/EPV10D1002-K2技轉圖面資料整理及排版資料確認</t>
  </si>
  <si>
    <t>治具驗證</t>
  </si>
  <si>
    <t>UL認證單位-SDX/SDL/EPT產品討論</t>
  </si>
  <si>
    <t xml:space="preserve">EPD軟體撰寫_x000D_
EPD通訊流程整理(進行中)_x000D_
EPD通訊流程撰寫(進行中)_x000D_
EPD軟體測試(進行中)_x000D_
</t>
  </si>
  <si>
    <t xml:space="preserve">五大變量_x000D_
參數結構研究(進行中)_x000D_
程式優化研究(進行中)_x000D_
顯示介面優化(進行中)_x000D_
多執行續研究(進行中)_x000D_
資料庫架構優化(進行中)_x000D_
</t>
  </si>
  <si>
    <t xml:space="preserve">五大變量_x000D_
EG50參數整理_x000D_
EG50介面規劃_x000D_
</t>
  </si>
  <si>
    <t>五大變量_x000D_
EG50參數整理_x000D_
EG50介面規劃_x000D_
JFR3參數整理_x000D_
JFR3介面規劃</t>
  </si>
  <si>
    <t>ECP校正流程_x000D_
新增單次校正記錄功能_x000D_
撰寫64台讀取sub vi</t>
  </si>
  <si>
    <t>EPV電測軟體流程撰寫_x000D_
DAQ讀取方式修改_x000D_
測試流程整理</t>
  </si>
  <si>
    <t>EPV電測軟體流程撰寫_x000D_
DAQ讀取方式修改_x000D_
DAQ讀取測試_x000D_
測試流程整理</t>
  </si>
  <si>
    <t xml:space="preserve">EPV電測軟體流程撰寫_x000D_
DAQ讀取方式修改_x000D_
DAQ讀取測試_x000D_
燒錄測試_x000D_
</t>
  </si>
  <si>
    <t>EPV電測軟體流程撰寫_x000D_
DAQ讀取方式修改_x000D_
DAQ讀取測試_x000D_
燒錄測試_x000D_
_x000D_
EPV電源板電測軟體流程撰寫_x000D_
測試流程整理_x000D_
流程撰寫_x000D_
介面設計</t>
  </si>
  <si>
    <t>EPV電源板電測軟體流程撰寫_x000D_
測試流程整理_x000D_
流程撰寫_x000D_
介面設計</t>
  </si>
  <si>
    <t>五大變量_x000D_
JFR3參數整理_x000D_
JFR3介面規劃</t>
  </si>
  <si>
    <t>EPH分配ID測試_x000D_
分配異常分析</t>
  </si>
  <si>
    <t>五大變量_x000D_
EPV參數整理_x000D_
EPV介面規劃_x000D_
JFR3參數整理_x000D_
JFR3介面規劃</t>
  </si>
  <si>
    <t>五大變量_x000D_
EPV參數整理_x000D_
EPV介面規劃</t>
  </si>
  <si>
    <t xml:space="preserve">EPV電測軟體流程撰寫_x000D_
功能測試_x000D_
異常狀況排除_x000D_
</t>
  </si>
  <si>
    <t>EPD顯示板電測軟體流程撰寫_x000D_
測試流程整理_x000D_
流程撰寫_x000D_
介面設計</t>
  </si>
  <si>
    <t>EPH韌體更新</t>
  </si>
  <si>
    <t>瀚霆和總廠修改DN25塑膠件，改善穩定性。_x000D_
共組裝20PCS樣機，協助驗證測試。_x000D_
這批20PCS，因俊儒需要先驗證部分特性。_x000D_
故先依俊儒需求進行測試。_x000D_
修改內容：_x000D_
(1) 表頭底頭拉高_x000D_
(2) 葉片軸心為5.4mm_x000D_
(3) 葉片改成DN20的葉片</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</si>
  <si>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t>
  </si>
  <si>
    <t>科氏力流量計驗收。_x000D_
之前搭配水表測試時同步驗證科氏力流量計準確性。_x000D_
但誤差約在0.5%。_x000D_
專案會議討論後，決議將另外2台科氏力流量計也架設於水表測台上一同驗證。_x000D_
預計量測DN13、DN20、DN25的Q1和Q3。_x000D_
分析其誤差值。</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</si>
  <si>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數據穩定性OK。_x000D_
後續安排至二廠進行量測，比對器差。</t>
  </si>
  <si>
    <t>協助技轉，將EPT電測治具維修，並找出測試異常情形</t>
  </si>
  <si>
    <t>1.協助確認氣瓶氣壓閥是否正常_x000D_
2.確認EPT校正偏差，並包裝完成，DVT-QA送驗</t>
  </si>
  <si>
    <t>1.驗證EPT校正完成後，偏差是否在規格內_x000D_
2.處理EPH客訴案，驗證一對多通訊是否正常</t>
  </si>
  <si>
    <t>1.前往二廠檢驗EPT校正治具_x000D_
2.協助處理EPH傳訊器客訴案</t>
  </si>
  <si>
    <t>在舊測廠校正完回到新測廠進行30度與60度各個流速下的表現測試_x000D_
重新進行校正並跑5分鐘觀察校正前與校正後的差異</t>
  </si>
  <si>
    <t>更換EPT流速介質，並使用新軟體校正</t>
  </si>
  <si>
    <t xml:space="preserve">EPT新軟體校正完後進行30度與60度各個流速下的表現測試_x000D_
以及EPT校正後的合格率_x000D_
EPT出貨包裝_x000D_
</t>
  </si>
  <si>
    <t xml:space="preserve">一樓測廠，校正和回測DN25_x000D_
</t>
  </si>
  <si>
    <t>EPT_SOP製程履歷製作校正部分_x000D_
EPH通訊系統測試</t>
  </si>
  <si>
    <t>1. SC24/28的PCBA電測治具處理完成, MCU燒錄問題暫不處理._x000D_
2. SIS調520MHZ要同步請韌體修改指令.</t>
  </si>
  <si>
    <t>1. 規格定義與開發企劃書撰寫._x000D_
2. 做成本分析._x000D_
3. 研發會議.</t>
  </si>
  <si>
    <t>會議決議此專案先停案封存, 整理現有資料完整後上傳PLM, 申請停案.</t>
  </si>
  <si>
    <t>整理騏敬與俊毅新人考評資料</t>
  </si>
  <si>
    <t>9月份研發處主管會議資料整理</t>
  </si>
  <si>
    <t>上課_壓力感測器原理與應用</t>
  </si>
  <si>
    <t>EPD/EPR/EPU流量計應用概要</t>
  </si>
  <si>
    <t>連板治具驗證測試</t>
  </si>
  <si>
    <t>蹼輪新測場測試用樣機組裝</t>
  </si>
  <si>
    <t>教宜蘭旻毅安裝工單燒錄軟體並進行測試</t>
  </si>
  <si>
    <t xml:space="preserve">6S_x000D_
</t>
  </si>
  <si>
    <t>製程履歷撰寫</t>
  </si>
  <si>
    <t>整合主板電測製程履歷至EPD組裝製程履歷</t>
  </si>
  <si>
    <t>確認需求與料件，請宜蘭協助生產</t>
  </si>
  <si>
    <t>一樓EPR測場驗證測場精確度，測試不同口徑下不同位置的精度</t>
  </si>
  <si>
    <t>EPR研發送樣樣機入庫</t>
  </si>
  <si>
    <t>EPR於二樓測場測試，並與一樓數據整合比較，找出其適合用於廠務出貨使用的方案</t>
  </si>
  <si>
    <t xml:space="preserve">SDL PFA樣品研發送樣製作_x000D_
</t>
  </si>
  <si>
    <t>1.SDL PFA樣品與PP樣品研發送樣製作_x000D_
2.SCX6高溫型加長型研發送樣準備</t>
  </si>
  <si>
    <t>SDX 光電液位開關(SDX1系列,SDX2系列,SDX5系列)，UL認證資料提供。</t>
  </si>
  <si>
    <t>1. 專案規劃，開發企劃書撰寫。_x000D_
2. 進行專案PCB Layout。</t>
  </si>
  <si>
    <t>1. 整理EPV資料_x000D_
2. SDL PFA 樣機製作</t>
  </si>
  <si>
    <t>1. 2廠支援EPH測試</t>
  </si>
  <si>
    <t>1. 個人試用期評鑑資料整理</t>
  </si>
  <si>
    <t>1. 二廠EPH韌體更新_x000D_
2. 了解SIS1工作原理_x000D_
3. 熟悉SIS1電路圖</t>
  </si>
  <si>
    <t>1. (前期驗證)SIS1修改工作平率至520MHz驗證油品特性_x000D_
2. 完成個人試用期評鑑資料整理_x000D_
3. 整理環境</t>
  </si>
  <si>
    <t>教育訓練-EPD/EPR/EPU流量計應用概要</t>
  </si>
  <si>
    <t>SDL1研發送樣樣品製作</t>
  </si>
  <si>
    <t xml:space="preserve"> SC2428連板治具協助設定測試</t>
  </si>
  <si>
    <t>個人試用期評鑑資料整理</t>
  </si>
  <si>
    <t>PFA上蓋依據試模樣品修改相關結構尺寸3D、2D工程圖。_x000D_
PFA本體試模樣品尺寸量測。</t>
  </si>
  <si>
    <t>研三部門人員現況進度討論會議。_x000D_
高級工程師離職面談。</t>
  </si>
  <si>
    <t>EPH現況問題結構討論會議。</t>
  </si>
  <si>
    <t>EPH葉片組合重量量測。_x000D_
EPH-DN25研發測試重點問題與手法討論與測試。</t>
  </si>
  <si>
    <t>PFA-T1試模全尺寸量測。_x000D_
PFA-T1試模3D圖面依據現況尺寸修改。</t>
  </si>
  <si>
    <t>EPH-DN25測試樣品組裝。_x000D_
EPH-DN25測試問題討論。</t>
  </si>
  <si>
    <t>研三高級工程師離職職務交接討論會議。</t>
  </si>
  <si>
    <t>環境整理。</t>
  </si>
  <si>
    <t>MOS馬達內巡檢與齒輪箱壓合治具校正。</t>
  </si>
  <si>
    <t>專案討論會議</t>
  </si>
  <si>
    <t>M12六角牙頭結構3D圖面構思確認。</t>
  </si>
  <si>
    <t>8/30測試DN25相關測試樣品收尋與回一廠覆測問題處理。</t>
  </si>
  <si>
    <t>高級工程師離職手續簽核</t>
  </si>
  <si>
    <t>PFA-T1試模全尺寸量測。_x000D_
PFA-T1試模3D圖面依據現況尺寸修改。_x000D_
PFA-T1試模報告撰寫。_x000D_
PFA-本體2D工程圖面依據現況尺寸修改。</t>
  </si>
  <si>
    <t>SDX1客製品相關3D零組件與鉚合治具結構設計。_x000D_
SDX1客製品相關零組件2D工程圖面繪製。</t>
  </si>
  <si>
    <t>生產週會討論會議</t>
  </si>
  <si>
    <t>6S環境整潔整理。</t>
  </si>
  <si>
    <t>相關零件加工圖面繪製。_x000D_
確認相關加工方式與素材零件。</t>
  </si>
  <si>
    <t>EPH生產週會討論會議</t>
  </si>
  <si>
    <t>SPX2本體工程圖面漏標內徑尺寸須新增相關尺寸_x000D_
工程圖面與進料檢驗基準修改。</t>
  </si>
  <si>
    <t>ECO-24090036</t>
  </si>
  <si>
    <t>1.展型案開案企劃書製作</t>
  </si>
  <si>
    <t>1.圖面確認及上傳PLM</t>
  </si>
  <si>
    <t>1.導管內襯蓋板相關料號申請_x000D_
2.3D圖面修改</t>
  </si>
  <si>
    <t>1.EPD/EPR/EPU流量計應用概要</t>
  </si>
  <si>
    <t>研三會議</t>
  </si>
  <si>
    <t>1.治具加工討論_x000D_
2.模具驗收單開單</t>
  </si>
  <si>
    <t>1.治具圖面修改_x000D_
2.更新材質資訊重新詢價及發包_x000D_
3.修改繪製工程圖</t>
  </si>
  <si>
    <t>1.研發6S整理</t>
  </si>
  <si>
    <t>1.導管內襯蓋板本體及長柄工程圖繪製_x000D_
2.3D檔修改</t>
  </si>
  <si>
    <t>1.本體模具小批量生產異常問題討論</t>
  </si>
  <si>
    <t>1.修改零件3D及工程圖</t>
  </si>
  <si>
    <t>1.技轉相關文件檢查_x000D_
2.修改零件及組合件3D檔及工程圖，並更新至PLM</t>
  </si>
  <si>
    <t>1.展型案開案企劃書製作_x000D_
2.預約會議時間</t>
  </si>
  <si>
    <t>1.送樣法蘭請蔡師傅加工_x000D_
2.帶副工程師去二廠，委託蔡師傅加工零件</t>
  </si>
  <si>
    <t>1.技轉文件缺失資料補齊(工程圖.進料檢驗基準)</t>
  </si>
  <si>
    <t>1.6S辦公室整理</t>
  </si>
  <si>
    <t>1.與總經理一同去參觀半導體展</t>
  </si>
  <si>
    <t>1.繪製JIS40K法藍圖面_x000D_
2.組裝DN65 JIS40K半成品3D</t>
  </si>
  <si>
    <t>DN15 組合件 3D檔案完成90%</t>
  </si>
  <si>
    <t>DN15 組合件  3D檔案完成,已給工程師 核對物件!</t>
  </si>
  <si>
    <t>繪製 陶瓷傳感器測試治具 _x000D_
設計+繪製3D+轉工程圖+發包</t>
  </si>
  <si>
    <t>繪製 陶瓷傳感器測試治具 _x000D_
設計+繪製3D+轉工程圖+發包_x000D_
_x000D_
剩餘的逆向作業</t>
  </si>
  <si>
    <t>將逆向的3D完成</t>
  </si>
  <si>
    <t xml:space="preserve">二口二位膜片閥_x000D_
逆向工程_x000D_
(3D 繪製)_x000D_
(DN20) 完成_x000D_
</t>
  </si>
  <si>
    <t>參加半導體展</t>
  </si>
  <si>
    <t xml:space="preserve">將逆向的3D修改_x000D_
</t>
  </si>
  <si>
    <t>1.EPU Flash程式替代料處理_x000D_
2.氣體流量測場測試_x000D_
3.16:30流量計課程</t>
  </si>
  <si>
    <t>1.工況資料匯整_x000D_
2.氣體流量測場測試數據整理_x000D_
3.6S活動</t>
  </si>
  <si>
    <t>1.永利工況樣機拆解分析_x000D_
2.專案進度簡報製作_x000D_
3.技轉文件確認簽核</t>
  </si>
  <si>
    <t>1.至桃園儒鴻(流亞客戶)確認工況_x000D_
2.指導助理焊接_x000D_
3.6s整理</t>
  </si>
  <si>
    <t>補休9/1</t>
  </si>
  <si>
    <t>EPU探頭替代料變更作業，將需要設替代料的料件進行紀錄並作業。_x000D_
EPV測場設備測試，將昨日未完成的測試並把兩天的測試資料整理。</t>
  </si>
  <si>
    <t>EPV連板測試治具測試，測試看看連板治具在操作上有沒有什麼問題並把需要變更的部分進行修改</t>
  </si>
  <si>
    <t xml:space="preserve">EPH葉輪測試，測試葉輪於正反轉後輸出訊號是否與標準值一致並將結果紀錄下來_x000D_
</t>
  </si>
  <si>
    <t>EPH韌體更新，協助更新EPH韌體_x000D_
EPH葉輪測試，測試葉輪於正反轉後輸出訊號是否與標準值一致並將結果紀錄下來</t>
  </si>
  <si>
    <t>EPH葉輪測試，改善於葉輪正反轉時造成的偏差問題導致輸出訊號比標準值還多，最後再將相關資料整理成測試報告。_x000D_
EPV連板測試治具測試，測試主板+LCM板的測試治具在功能上有沒有什麼問題，並對異常的部分進行修改。</t>
  </si>
  <si>
    <t>提供修改尺寸的PCB DXF檔及Layout所需文件(有修改部分線路)給慧芝姐_x000D_
測試葉片停轉後到pulse訊號停止時間，約6秒，時間有點久，需調整_x000D_
至二廠領料，並將QC借的LCR METER領回，_x000D_
公司內部課程_EPD/EPR/EPU流量計應用概要</t>
  </si>
  <si>
    <t xml:space="preserve">查看Layout佈局，_x000D_
另外請Mark修改程式，讓pulse反應速度加快_x000D_
修改程式與RESET電容，做長時間通訊測試_x000D_
</t>
  </si>
  <si>
    <t>連續通訊了一個周末，沒有通訊異常_x000D_
另外請Mark修改pulse的取樣週期，從2s改為250ms，_x000D_
當葉片轉動或停止，pulse的反應速度約1秒左右，_x000D_
至一樓協助架設測廠，_x000D_
查看Layout佈局(已修改尺寸)，並請慧芝姐佈線。</t>
  </si>
  <si>
    <t>複測Mark修改過後的程式，_x000D_
目前不會讓RESET訊號Drop的只有純Uart功能，_x000D_
另外將PCB空板剪裁成修改過後的尺寸，預計明日測試射出狀況，_x000D_
教導震時銲接所需的技巧及烙鐵的保養。</t>
  </si>
  <si>
    <t>Mark修改一個加了power on delay功能的程式，_x000D_
RESET pin就不會Drop，目前長時間通訊測試中。_x000D_
至二廠測試修改PCB板尺寸的低壓射出狀況，_x000D_
結果還算可以，但還需調整模具跟PCB尺寸。_x000D_
整理環境</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</si>
  <si>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2.TDC1000相關文件研讀, TDC1000 Ultrasonic Sensing Analog Front End (AFE) for Level Sensing, Flow Sensing, Concentration Sensing, and Proximity Sensing Applications_snas648c.pdf (預計8/26 ~ 8/29)_x000D_
    A. Mark告知將改用其他超音波sensor solution, 所以TDC1000文件的研讀取消_x000D_
3. 伯東代理商建議使用STM32L073V8T6來做為直管式超音波水錶的MCU, 有請代理商提供其EV board</t>
  </si>
  <si>
    <t>1. MAX35103相關文件研讀, 2004-12-ALTOSONIC-III-–-A-Dedicated-Three-Beam-Ultrasonic-Flowmeter-Hogendoorn-KROHNE.pdf (8/28~8/30),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6. 新的證明方法要成功必須滿足許多要求。首先，即使在低流速下，流量計也必須非常穩定；其次，即使在低流速下，也必須有高精度的校準裝置 (8/30)_x000D_
以上為這篇文章的大概重點, 後續將研讀Study of the accuracy of ultrasonic flowmeters for liquid.pdf (預計9/2~9/4)_x000D_
2.TDC-GP22相關文件研讀, TDC-GP22_AN249 laser rangefinder.pdf_x000D_
3. 伯東業務回報STM32L073的EV board需採購, 後續將會報價給我司</t>
  </si>
  <si>
    <t xml:space="preserve">1. MAX35103相關文件研讀,Study of the accuracy of ultrasonic flowmeters for liquid.pdf (預計9/2~9/4),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2. TI MSP430FR6043相關文件研讀, Optimized Ultrasonic Sensing Metrology Reference Design for Water Flow Measurement_tidues5a.pdf (預計9/2 ~ 9/5)_x000D_
</t>
  </si>
  <si>
    <t>1. MAX35103相關文件研讀,Study of the accuracy of ultrasonic flowmeters for liquid.pdf (9/2~9/3),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C. 改進的Spline-Based方法可以有效減少運行時間，並且環境結果顯示其穩定性略優於互相關演算法 (9/3)_x000D_
    D. 應更加注意感測器的安裝位置，因為它會嚴重影響結果的準確性 (9/3)_x000D_
以上為這篇文章的大概重點, 後續將研讀ULTRASONIC FLOW METERS – PART 1.pdf (預計9/4~9/6)_x000D_
2. TI MSP430FR6043相關文件研讀, Optimized Ultrasonic Sensing Metrology Reference Design for Water Flow Measurement_tidues5a.pdf (預計9/2 ~ 9/5)</t>
  </si>
  <si>
    <t>1. MAX35103相關文件研讀, ULTRASONIC FLOW METERS – PART 1.pdf (預計9/4~9/6),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2. TI MSP430FR6043相關文件研讀, Optimized Ultrasonic Sensing Metrology Reference Design for Water Flow Measurement_tidues5a.pdf (預計9/2 ~ 9/5)</t>
  </si>
  <si>
    <t>M240705R1 EPR5 客製案: 修改pulse1反應時間_x000D_
1. 修改pulse1反應時間_x000D_
2。規劃使用規劃adc 取樣時間為50us共8000筆，共計需400ms完成取樣時間_x000D_
3.程式撰寫</t>
  </si>
  <si>
    <t>請喪假0.5天</t>
  </si>
  <si>
    <t>M240705R1 EPR5 客製案: 修改pulse1反應時間_x000D_
1. 修改pulse1反應時間_x000D_
2。規劃使用規劃adc 取樣時間為100us共2500筆，共計需250ms完成取樣時間_x000D_
3.程式撰寫完成，經測試pulse1 約有一秒的反應時間。</t>
  </si>
  <si>
    <t>M240705R1 EPR5 客製案: 修改power on delay time反應時間_x000D_
1. 一上電，量測reset 信號，發現一直有雜訊，造成系統不穩定_x000D_
2。通訊不穩定，經修改為one way 傳送時關閉接收，已稍有改善_x000D_
3.通訊不穩定，經修改為計算頻率程序從timer7移至main_loop，通訊問題有改善_x000D_
4. 一上電，加上一power on delay , 量測reset 信號，初步測試，發現未有雜訊，持續測試中。</t>
  </si>
  <si>
    <t>M240705R1 EPR5 客製案: 加入watch dog time out=16sec_x000D_
1. 一上電，量測reset 信號，發現一直有雜訊，造成系統不穩定_x000D_
2。通訊不穩定，經修改為one way 傳送時關閉接收，接收已稍有改善_x000D_
3.通訊不穩定，經修改為計算頻率程序從timer7移至main_loop，通訊問題有改善_x000D_
4. 一上電，加上一power on delay , 量測reset 信號，初步測試，發現未有雜訊，持續測試中。_x000D_
5. 加上watch dog time out=16sec 測試另台， 量測reset 信號，初步測試，發現未有雜訊，持續測試中。_x000D_
5. 目前測試機台有二台， 量測reset 信號，經測試，未有reset雜訊訊號，通訊正常，持續長時間測試中。</t>
  </si>
  <si>
    <t>目前用LCM_4Wires_IAR9v32p1(1.05)將跟文魁案子的顯示版本共用_x000D_
將判斷式修改後已經順暢_x000D_
另請廉琯安排進行2樓測廠實際跑水測試_x000D_
_x000D_
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</si>
  <si>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驗證EPD OTC跑長時間會不會出現異常總量量值</t>
  </si>
  <si>
    <t xml:space="preserve">課程名稱：壓力感測器原理與應用_x000D_
上課日期：8/28(三) 17:00-19:00_x000D_
</t>
  </si>
  <si>
    <t xml:space="preserve">課程名稱：EPD/EPR/EPU流量計應用概要 _x000D_
上課日期：8/29(四) 16:30-17:30_x000D_
</t>
  </si>
  <si>
    <t>原本是對ADG4002控制，目前會換成使用ADF4111</t>
  </si>
  <si>
    <t>原本是對ADG4002控制，目前會換成使用ADF4111_x000D_
_x000D_
ADF4002暫存器目前的設定值已先提給mark_x000D_
_x000D_
硬體會測試ADF4111，會先改出一測試ADF41111版做測試</t>
  </si>
  <si>
    <t>按照mark給的ADF4111暫存器值做修改及測試_x000D_
_x000D_
_x000D_
原本是對ADG4002控制，目前會換成使用ADF4111_x000D_
_x000D_
ADF4002暫存器目前的設定值已先提給mark_x000D_
_x000D_
硬體會測試ADF4111，會先改出一測試ADF41111版做測試</t>
  </si>
  <si>
    <t>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</si>
  <si>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黃价利</t>
    <phoneticPr fontId="39" type="noConversion"/>
  </si>
  <si>
    <t>9/2研發會議決議, 該專案先停案封存</t>
  </si>
  <si>
    <t>9/9 TAB2110電測治具插頭</t>
  </si>
  <si>
    <t>D240901R1</t>
  </si>
  <si>
    <t>SEX全系列產品優化(不含防爆款)</t>
  </si>
  <si>
    <t>專案時程與人力規劃</t>
  </si>
  <si>
    <t>插頭接線</t>
  </si>
  <si>
    <t>印控制器標籤 協助測試</t>
  </si>
  <si>
    <t>協助搬運上貨車</t>
  </si>
  <si>
    <t>協助驗收測試</t>
  </si>
  <si>
    <t>協助測試驗收</t>
  </si>
  <si>
    <t>EPV11M1008 拉線完成</t>
  </si>
  <si>
    <t>SDA-210C改版</t>
  </si>
  <si>
    <t>SDX20換機構重新佈圖拉線</t>
  </si>
  <si>
    <t>北水FOT2.0標案，協助二廠進行DN25及DN20 東A 範圍內的複測。_x000D_
執行方式：_x000D_
(1) 依二廠測試結果作K值調整_x000D_
(2) 複測</t>
  </si>
  <si>
    <t>1.前往二廠架設EPT測試治具，並確認使用情形_x000D_
2.調整油品劣化實驗溫度</t>
  </si>
  <si>
    <t>1.將EPH傳訊器ID設定回出貨設定，並確認各台樣機耗電流是否正常_x000D_
2.將EPH進行包裝，共28PCS，並前往二廠拿取包材</t>
  </si>
  <si>
    <t>協助處理FGX檢修</t>
  </si>
  <si>
    <t>測試EPT測場校正異常原因</t>
  </si>
  <si>
    <t>1.測試EPT測場校正異常原因_x000D_
2.還原SPX測場，並測試新治具使用是否會漏水</t>
  </si>
  <si>
    <t>EPT_SOP 製程履歷新增校正部分</t>
  </si>
  <si>
    <t>EPH_RS-485一對多通訊測試_x000D_
EPH電流測試及出貨準備</t>
  </si>
  <si>
    <t>內部開案審查會議</t>
  </si>
  <si>
    <t>匯整開發企劃書內容</t>
  </si>
  <si>
    <t>1. 至昇佳電子拜訪._x000D_
2. 標籤版型與ERP料號的結合，降低生技單位選擇錯誤_x000D_
3. 牧原集团雷达样品申请方案-討論會議</t>
  </si>
  <si>
    <t>1. 研發會議._x000D_
2. 匯整RMA資料, 排專案時間</t>
  </si>
  <si>
    <t>完成開發企劃書內容, 上傳PLM並提出停案申請.</t>
  </si>
  <si>
    <t>1. 自動化+RD3工作任務討論_x000D_
2. 提供王經理需要的時間更新內容</t>
  </si>
  <si>
    <t>1. 專案排程._x000D_
2. 請宜蘭書典廠長提供SEX生產的問題內容, 加入改善專案中._x000D_
3. 新巨來訪, 已提出新的需求並反應現況問題, 業務提及目前出給我司的所有微動開關都是沒有鍍金的</t>
  </si>
  <si>
    <t>1. 週三SDX/SDL會議._x000D_
2. 牧原集团雷达样品申请方案 討論.</t>
  </si>
  <si>
    <t>發外打件電源板領出</t>
  </si>
  <si>
    <t>於一樓EPR測場測試DN40口徑數據，測試四種流速，每個流速每個位置各三筆數據_x000D_
一樓測試完後再於二樓測場測試四種流速各一筆數據</t>
  </si>
  <si>
    <t>於一樓EPR測場測試DN25/20/15口徑數據，測試四種流速，每個流速每個位置各三筆數據_x000D_
一樓測試完後再於二樓測場測試四種流速各一筆數據</t>
  </si>
  <si>
    <t>整理EPR測場測試資料</t>
  </si>
  <si>
    <t>送樣樣機組裝</t>
  </si>
  <si>
    <t>1. 開發企劃書更新。_x000D_
2. 電路圖完成，進行PCB Layout。</t>
  </si>
  <si>
    <t>SDX5生產協助</t>
  </si>
  <si>
    <t>1. 開發企劃書更新。_x000D_
2. 電路圖完成，進行PCB Layout。_x000D_
3. 整理UL認證資料</t>
  </si>
  <si>
    <t>1. 開發企劃書更新。_x000D_
2. 整理UL認證資料</t>
  </si>
  <si>
    <t>請假半天,維修汽車大燈與保養.</t>
  </si>
  <si>
    <t>1. 開發企劃書更新。_x000D_
2. 整理UL認證資料。</t>
  </si>
  <si>
    <t>1. (前期驗證)SIS1修改工作平率至520MHz驗證油品特性_x000D_
2. 完成個人試用期評鑑資料整理</t>
  </si>
  <si>
    <t>1. 完成個人試用期評鑑資料整理_x000D_
2. 討論個人試用期評鑑資料</t>
  </si>
  <si>
    <t>個人試用期評報告製作</t>
  </si>
  <si>
    <t>身體不適</t>
  </si>
  <si>
    <t xml:space="preserve">SD21光電液位開關_客製版 轉出EBOM_x000D_
</t>
  </si>
  <si>
    <t>1.個人試用期報告製作_x000D_
2.SCXBE1A-0006 試驗機制做、QA委託測試申請</t>
  </si>
  <si>
    <t>SDL1研發送樣樣品測試、入庫</t>
  </si>
  <si>
    <t>O-Ring、平墊片-EPDM材質相關廠商與採購交貨時間、單價。_x000D_
修改M12接續相關結構與鉚合治具。</t>
  </si>
  <si>
    <t>POM軸承相關尺寸修改內容2D、3D。_x000D_
模具修改評估。_x000D_
現況生產進度討論會議。_x000D_
塑膠表頭修改模具進度確認。</t>
  </si>
  <si>
    <t>確認低壓射出模具結構。_x000D_
前往模具廠討論模具修改內容。_x000D_
模具移往模具廠修改模具。</t>
  </si>
  <si>
    <t>研三現況承接專案進度彙整表撰寫與資料查詢。</t>
  </si>
  <si>
    <t>HR面談</t>
  </si>
  <si>
    <t>M12內襯外接式4PIN-T1試模全尺寸量測與試模報告撰寫。</t>
  </si>
  <si>
    <t>研三專案目前進度討論會議</t>
  </si>
  <si>
    <t>M12接續鉚合治具素材取回。</t>
  </si>
  <si>
    <t>低壓射出模具整修後取回與組裝教學。</t>
  </si>
  <si>
    <t>PFA熱熔治具送電鍍。</t>
  </si>
  <si>
    <t>修改相關成品、半成品、零件3D、2D工程圖面。</t>
  </si>
  <si>
    <t>M12內襯外插式-6PIN式T1全尺寸量測與試模報告撰寫。</t>
  </si>
  <si>
    <t>前往穎德拿取PFA熔接電鍍治具:_x000D_
因外型電鍍層被磨損需重新電鍍</t>
  </si>
  <si>
    <t>前往穎德拿取PFA熔接電鍍治具</t>
  </si>
  <si>
    <t>自動化,研三工作排程討論會議</t>
  </si>
  <si>
    <t>討論現況測試問題點與後續須修改內容。</t>
  </si>
  <si>
    <t>SDX2低壓射出結構3D圖面確認與設計。</t>
  </si>
  <si>
    <t>力致科技研發送樣現況進度討論。</t>
  </si>
  <si>
    <t>SDX2成品2D工程圖面繪製與相關3D零件圖面確認與修改。</t>
  </si>
  <si>
    <t>EPH-DN13-Q1測試問題點與樣品拆卸。_x000D_
EPH-DN20重工樣品組裝。_x000D_
週報進度與現況討論。_x000D_
億豪協助確認問題點樣品挑選與後續相關事項處理。</t>
  </si>
  <si>
    <t>1.召開內部審查會議_x000D_
2.修改專案時程表</t>
  </si>
  <si>
    <t>1.去二廠請蔡師傅加工DN65 JIS 40K法蘭/導管_x000D_
2.DN65 JIS 40K法蘭工程圖面修改</t>
  </si>
  <si>
    <t>1.整理目前專案工作進度_x000D_
2.整理目前治劇進度_x000D_
3.DN15產品設計</t>
  </si>
  <si>
    <t>1.DN15產品結構設計</t>
  </si>
  <si>
    <t>1.機構組織調整會議</t>
  </si>
  <si>
    <t>1.進料檢驗基準文件新增及上傳PLM_x000D_
2.圖面修改及上傳PLM</t>
  </si>
  <si>
    <t>1.整理各規格口徑及各規格法蘭組合成EPV的成品尺寸表</t>
  </si>
  <si>
    <t>1.DN15零件設計</t>
  </si>
  <si>
    <t>1.DN15零件設計_x000D_
2.追蹤模具相關進度_x000D_
3.追蹤治具相關進度</t>
  </si>
  <si>
    <t>1.DN65 JIS 40K法蘭零件及半成品工程圖修改及上傳PLM</t>
  </si>
  <si>
    <t>設計方款與圓款_x000D_
與金屬款一起組成組合圖給良琪報告用</t>
  </si>
  <si>
    <t>設計機構1</t>
  </si>
  <si>
    <t xml:space="preserve">keynece機台量測 DN15_x000D_
</t>
  </si>
  <si>
    <t>整理進料檢驗基準表_x000D_
4份</t>
  </si>
  <si>
    <t>機構設計_x000D_
原本是用卡扣的方式_x000D_
改成用植PIN讓它旋轉</t>
  </si>
  <si>
    <t>機構設計_x000D_
將過厚的設計修薄以方便射出</t>
  </si>
  <si>
    <t>協助量測並完成 EPHAM1E-010010001_T2試模報告</t>
  </si>
  <si>
    <t>1.整理工況資料_x000D_
2.確認EPU FPGA FLASH替代料設定_x000D_
3.EPV首產會議簡報整理</t>
  </si>
  <si>
    <t>1.整理工況資料_x000D_
2.EPV首產會議簡報整理_x000D_
3.新人指導焊接</t>
  </si>
  <si>
    <t>FGX檢修重工</t>
  </si>
  <si>
    <t>1.整理工況資料_x000D_
2.EPV首產會議簡報整理_x000D_
3.工況樣機整理</t>
  </si>
  <si>
    <t>EPV半成品/成品測試治具製作，將治具盒依需求洗出洞來並安裝好相關測試設備和配線。</t>
  </si>
  <si>
    <t>EPV連板測試治具測試:_x000D_
將主板連板測試異常的部分修好，並拍攝過測試過程_x000D_
EPV半成品/成品製程履歷修改:_x000D_
依連板電測流程增加於製程履歷中，並修改半成品/成品測試過程</t>
  </si>
  <si>
    <t>EPV1製成履歷修改，增加電路板測試部分和半成品/成品測試修改_x000D_
協助慶樺處理FGX重工問題</t>
  </si>
  <si>
    <t>FGX異常品檢修與重工_x000D_
EPV成品製程履歷修改，新增電路板連板測試治具的部分和半成品/成品測試治具</t>
  </si>
  <si>
    <t xml:space="preserve">Mark最後修改一個Final版本，預計長時間測試，_x000D_
但因驅動時不時更新，導致無法用電腦讀取狀態，_x000D_
向IT申請RD共用帳號，後續就能使用。_x000D_
教導震時焊接該注意的東西，_x000D_
另外因低壓測出機需樣板，也請他焊線，_x000D_
但因不熟悉，最後讓他在一旁練習，我將樣板完成。_x000D_
</t>
  </si>
  <si>
    <t>測試打件回來的AC電源板，目前輸出都正常，_x000D_
教震時領料的過程及系統的操作，並實際帶他到二廠領料。_x000D_
蹼輪流量計無顯示型，其他客戶需4-20mA功能，電路修改，_x000D_
並key領料單準備領料。_x000D_
機構將蹼輪流量計射出模具修改好了，須至二廠測試。</t>
  </si>
  <si>
    <t>測試打件回來的DC 電源版，送電抽輕載後能正常輸出，_x000D_
後續會測試電性。_x000D_
因力致月底需要3pcs樣品，所以修改Layout，將4-20mA功能加回，_x000D_
並檢查走線及鋪銅，並請慧芝姐向廠商詢價，_x000D_
請震時開始焊蹼輪無顯示型的空板，許多東西還需複習。</t>
  </si>
  <si>
    <t>與慧芝姐確認Layout，Connect需更新，_x000D_
目前請慧芝姐排排看新的連接器是否有空間能放，_x000D_
測試DC電源板電性，重新佈局後，兩輸出抽載時不會相互干擾，_x000D_
目前在兩輸出抽滿載下，Ripple數據約低於30mV._x000D_
請震時備缺料的元件，目前焊接進度緩慢，且狀況不良。</t>
  </si>
  <si>
    <t>DC電源板，修改佈局後，確認Ripple兩輸出不會相互干擾，_x000D_
已交給慶樺做治具測試，_x000D_
確認無顯示板的Connect後，送出打樣，預計9/24回來，_x000D_
開會</t>
  </si>
  <si>
    <t>1. MAX35103相關文件研讀, ULTRASONIC FLOW METERS – PART 1.pdf (9/4~9/5),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G. 低流量誤差往往是由不穩定的速度分佈和不準確的溫度測量決定的，這些可能會受到環境條件的影響 (9/5)_x000D_
   H. 先以較高的流速進行測試，然後逐漸降低流量以涵蓋校準範圍，因為這通常可以提供最佳的穩定性 (9/5)_x000D_
   I.  AGA-9 建議校準流量等於最大流量的 100%、75%、50%、25%、10%、5% 和 2.5% (9/5)_x000D_
   J. 在每個流速下，記錄了許多離散的測試點，其中每個測試點由 90 秒到 300 秒的採樣週期內的平均值組成 (9/5)_x000D_
   K. AGA-9 中指出了三種常見的調整儀表方法：_x000D_
       a. 根據流量加權平均誤差進行調整_x000D_
       b. 使用多項式演算法進行調整_x000D_
       c. 使用多點線性化進行調整_x000D_
以上為這篇文章的大概重點, 後續將研讀ULTRASONIC FLOW METERS – PART 2.pdf (預計9/6~9/10)_x000D_
2. TI MSP430FR6043相關文件研讀, Optimized Ultrasonic Sensing Metrology Reference Design for Water Flow Measurement_tidues5a.pdf 完成(9/2 ~ 9/5)_x000D_
3. 今日被告知直管式超音波水錶專案暫停, 將改負責"一體式夾管超音波流量計 DN25)"專案的韌體開發</t>
  </si>
  <si>
    <t>1. 超音波流量計相關技術文件研讀: ULTRASONIC FLOW METERS – PART 2.pdf (預計9/6~9/10),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2. 開發企劃書研讀完成_x000D_
3. TDC-GP22-Evaluation-Kit-User-Guide.pdf研讀完成_x000D_
4. GP22-EVA-KIT software測試驗証 (預計9/6~9/10)_x000D_
5. 安裝IAR EW for Arm 9.32.1開發軟體</t>
  </si>
  <si>
    <t>1. 超音波流量計相關技術文件研讀: ULTRASONIC FLOW METERS – PART 2.pdf (9/6~9/9),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J. 最著名的超音波噪音源來自於用於壓力調節的閥門，為了避免壓降產生大量可聽噪聲，需要使用降噪閥內件 (9/9)_x000D_
    K. 超音波流量計出現脈動誤差的兩個主要原因是：(9/9)_x000D_
        a. 由於取樣頻率太低而導致速度分佈混疊_x000D_
        b. 與脈動流相關的速度分佈畸變_x000D_
以上為這篇文章的大概重點, 後續將研讀A Novel Mathematical Model for Transit-time Ultrasonic Flow Measurement.pdf (預計9/10~9/12)_x000D_
2. GP22-EVA-KIT software測試驗証 (預計9/6~9/11)_x000D_
    A. 測試研究software內的"Setup &amp; General Setting"頁面 (9/9)_x000D_
3. GP22 Datasheet研讀 (預計9/9~9/12)_x000D_
4. stm32g474re.pdf研讀完成 (9/9)</t>
  </si>
  <si>
    <t>1. 超音波流量計相關技術文件研讀: A Novel Mathematical Model for Transit-time Ultrasonic Flow Measurement.pdf (預計9/10~9/12), 文章主要提出一個新數學模型以改善舊有模型的流决精度, 尤其是在高流速時 (9/6)_x000D_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2. GP22-EVA-KIT software測試驗証 (預計9/6~9/11)_x000D_
    A. 測試研究software內的"Setup &amp; General Setting"頁面 (9/9)_x000D_
    B. 測試研究software內的"Measurement Setting"頁面 (9/10)_x000D_
3. GP22 Datasheet研讀 (預計9/9~9/12)_x000D_
4. um2577-discovery-kit-with-stm32g474re-mcu-stmicroelectronics.pdf研讀完成_x000D_
5. Bootloader coding (預計9/10~9/19)</t>
  </si>
  <si>
    <t>1. 超音波流量計相關技術文件研讀: A Novel Mathematical Model for Transit-time Ultrasonic Flow Measurement.pdf (預計9/10~9/12), 文章主要提出一個新數學模型以改善舊有模型的流速精度, 尤其是在高流速時_x000D_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D. 與傳統模型相比，基於所提出的新模型利用相對ToF資訊計算路徑平均流速更加可靠且準確 (9/11)_x000D_
    E. 利用相對ToF來預測流速傳統模型可能會給高流速流量測量帶來誤差 (9/11)_x000D_
    F. 當流速超過15 m/s時，基於傳統模型的相對ToF和絕對ToF分別計算的流速差異逐漸增大 (9/11)_x000D_
以上為這篇文章的大概重點, 後續將研讀Design and Implementation of an Ultrasonic Flowmeter Based_x000D_
on the Cross-Correlation Method.pdf (預計9/12~9/18)_x000D_
2. GP22-EVA-KIT software測試驗証完成 (9/6~9/11)_x000D_
    A. 測試研究software內的"Setup &amp; General Setting"頁面 (9/9)_x000D_
    B. 測試研究software內的"Measurement Setting"頁面 (9/10)_x000D_
    C. 測試研究software內的"Standard TDC Measurement, Ultrasonic Time-of-Flight Measurement, Graphic"頁面 (9/11)_x000D_
3. GP22 Datasheet研讀 (預計9/9~9/12)_x000D_
4. Bootloader coding (預計9/10~9/19)</t>
  </si>
  <si>
    <t xml:space="preserve">M240705R1 EPR5 客製案: EPR5_NODISPLAY定版 此次修改功能如下:_x000D_
0.版本V1310_x000D_
1.ADC 取樣週期=250ms_x000D_
2.watch dog time out =16 sec_x000D_
3.預設值設 定 DN20, _x000D_
4.預設 pulse 1 輸出由葉輪直輸出==&gt;125pulses/L_x000D_
5. 預設 FILTER LEVEL=1_x000D_
6．預設 k=70_x000D_
7 . 加上power on delay . ==&gt;解決RESET 信號雜訊問題_x000D_
</t>
  </si>
  <si>
    <t xml:space="preserve"> K200501R1 智慧家戶水錶，修正自動設定afe2 bias 偏壓功能_x000D_
VERSION :A1052_x000D_
1. 改善設定afe2 bias 徧壓功能_x000D_
2.原先使用時機為每250ms自動校正信號，但於低流時，會有誤設定疑慮。_x000D_
3。修正當轉盤致少轉一圈才自動校正偏壓信號_x000D_
_x000D_
</t>
  </si>
  <si>
    <t>M240705R1 EPR5 客製案: EPR5_NODISPLAY 新增電流輸出功能_x000D_
1. 新增電流輸出模組功能_x000D_
2. 預設 FILTER LEVEL=1，預設 k=70 ，pulse1=125 pulses/L	_x000D_
3.  當FILTER LEVEL設定為1時，且PFC_PULSE_OUT_UNIT設定為0時，於timer中斷中，每250ms直接計算頻率_x000D_
4.  規劃計算完頻率後，輸出pulse1=tof_Vmax_freq*125.0/70.0);   // DN 20 ,    K=70, pulse1=125 pulses/L	_x000D_
5 . pulse1 輸出程式架構調整</t>
  </si>
  <si>
    <t xml:space="preserve"> K200501R1 智慧家戶水錶，修改ADC 波形圖輸出連續問題_x000D_
VERSION :A105X_x000D_
1. 測試ADC 波形圖輸出共20筆，發現每秒輸出250ms 間的波形圖，若長𥻵間觀測，會有波形無法連續問題_x000D_
2.測試ADC 波形圖輸出共20筆，發現0.5秒輸出250ms 間的波形圖，若長𥻵間觀測，波形仍無法連續_x000D_
3.測試ADC 波形圖輸出共20筆，發現0.25秒輸出250ms 間的波形圖，波形仍無法連續_x000D_
4.若修ADC 波形圖輸出共40筆，程式記憶體容量不足，程式無法正常運行。_x000D_
5.修改調試軟體 ，，另在一新檔，每30秒記錄adc波形圖。_x000D_
</t>
  </si>
  <si>
    <t xml:space="preserve"> K200501R1 智慧家戶水錶，一對八模擬治具程式修正_x000D_
VERSION :A1052_x000D_
1. 研讀原本治具程式，了解功能後，嘗試加入新功能至新專案中。_x000D_
2.以新版程式為架構，新增專案一機型為模擬輸入。_x000D_
3。查詢硬體電路設計，搭配程式，修正相關io 設定。</t>
  </si>
  <si>
    <t>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</si>
  <si>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測試時間9/6到9/9目前沒看到異常情況_x000D_
_x000D_
_x000D_
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</si>
  <si>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 xml:space="preserve">低點及ZERO出處_x000D_
_x000D_
pfc_arrange_measurement(PFC_VELOCITY_ZERO_ADC_VALUE, &amp;PFC_AD_ADC_MIN_TBL[0], 10);_x000D_
從歷史資料區PFC_AD_ADC_MIN_TBL[0]得知  最小值由PFC_VELOCITY_ZERO_ADC_VALUE產生_x000D_
量測週期結束前多讀取一次流速ADC, 使ADC當作流速最低點, _x000D_
判斷停止時間到達下一次加熱時間前85ms, 就開始讀取ADS1115 AIN3 的ADC當最小值_x000D_
_x000D_
每150ms_x000D_
 pfc_recusive_adjust_zero_signal();_x000D_
_x000D_
</t>
  </si>
  <si>
    <t>文件審查</t>
  </si>
  <si>
    <t>RMA記錄問題整理</t>
  </si>
  <si>
    <t>SE38機構設計修改</t>
  </si>
  <si>
    <t>SEX5硬體設計修改</t>
  </si>
  <si>
    <t>SEX5機構設計修改</t>
  </si>
  <si>
    <t>SE38 DVT-QA測試驗證</t>
  </si>
  <si>
    <t>連板測試治具規劃與製作</t>
  </si>
  <si>
    <t>SEX5 DVT-QA測試驗證</t>
  </si>
  <si>
    <t>SE29 DVT-QA測試驗證</t>
  </si>
  <si>
    <t>機構圖文件設變</t>
  </si>
  <si>
    <t>連板測試治具測試軟體</t>
  </si>
  <si>
    <t>產品檢驗基準與記錄</t>
  </si>
  <si>
    <t>SEX設變會議</t>
  </si>
  <si>
    <t>2024/11/12</t>
  </si>
  <si>
    <t>王志文</t>
    <phoneticPr fontId="39" type="noConversion"/>
  </si>
  <si>
    <t>陳威瑜</t>
    <phoneticPr fontId="39" type="noConversion"/>
  </si>
  <si>
    <t>羅友彥</t>
    <phoneticPr fontId="39" type="noConversion"/>
  </si>
  <si>
    <t>李育儒</t>
    <phoneticPr fontId="39" type="noConversion"/>
  </si>
  <si>
    <t>蘇漢城</t>
    <phoneticPr fontId="39" type="noConversion"/>
  </si>
  <si>
    <t>自動化</t>
    <phoneticPr fontId="39" type="noConversion"/>
  </si>
  <si>
    <t>開立工單(工單、預計生產時間)</t>
  </si>
  <si>
    <t>林俊伸</t>
  </si>
  <si>
    <t>電二課</t>
  </si>
  <si>
    <t>許宏旭</t>
  </si>
  <si>
    <t>品檢部</t>
  </si>
  <si>
    <t>品質檢驗(檢驗紀錄、基準)</t>
  </si>
  <si>
    <t>缺料採購(採購單)</t>
  </si>
  <si>
    <t>A.系統功能規劃</t>
  </si>
  <si>
    <t>B.機構圖面設計繪圖</t>
  </si>
  <si>
    <t>C.組裝測試</t>
  </si>
  <si>
    <t>E.結案</t>
  </si>
  <si>
    <t>治具/維修</t>
  </si>
  <si>
    <t>治具</t>
  </si>
  <si>
    <t>文件修改審查</t>
  </si>
  <si>
    <t>結案資料準備</t>
  </si>
  <si>
    <t>MP發行</t>
  </si>
  <si>
    <t>零件表及成本分析表</t>
  </si>
  <si>
    <t>結案文件審查</t>
  </si>
  <si>
    <t>資訊技術處</t>
  </si>
  <si>
    <t>余依錚</t>
  </si>
  <si>
    <t>D.技術轉移/量產測試</t>
  </si>
  <si>
    <t>操作說明書</t>
  </si>
  <si>
    <t>圖面資料、採購資料、安裝手冊、操作說明書發行、驗收報告</t>
  </si>
  <si>
    <t>整機測試驗證</t>
  </si>
  <si>
    <t>討論會議</t>
  </si>
  <si>
    <t>技轉</t>
  </si>
  <si>
    <t>MT107-L100135D0001_x000D_
組合圖與BOM派料不同_x000D_
加長管長度公式為L+1.5mm 派料沒有加1.5mm</t>
  </si>
  <si>
    <t>9/12 完成並交給CSA</t>
  </si>
  <si>
    <t>機構圖面設計繪圖</t>
  </si>
  <si>
    <t>已完成給製一</t>
  </si>
  <si>
    <t>拆圖發詢價</t>
  </si>
  <si>
    <t>組裝/測試/技轉</t>
  </si>
  <si>
    <t>2024/09/01</t>
  </si>
  <si>
    <t>組裝</t>
  </si>
  <si>
    <t>技術轉移</t>
  </si>
  <si>
    <t>試俥</t>
  </si>
  <si>
    <t>杜至</t>
  </si>
  <si>
    <t>設計</t>
  </si>
  <si>
    <t>拆圖發外</t>
  </si>
  <si>
    <t>組裝測試</t>
  </si>
  <si>
    <t>試產技術移轉會議/技術移轉時程表</t>
  </si>
  <si>
    <t>A.機構圖面設計繪圖</t>
  </si>
  <si>
    <t>B.組裝測試</t>
  </si>
  <si>
    <t>C.技術轉移/量產測試</t>
  </si>
  <si>
    <t>配線已完成</t>
  </si>
  <si>
    <t>發外詢價</t>
  </si>
  <si>
    <t>EPH民生水表校正程式修正_x000D_
1.新增宇田環境溫濕度計(類比輸出及RS485)_x000D_
2.科隆質量量式流量計測試及功能確認_x000D_
3.修正小數點位數_x000D_
4.新增EPH順時流率</t>
  </si>
  <si>
    <t>9/5下午休假</t>
  </si>
  <si>
    <t>9/10休假</t>
  </si>
  <si>
    <t>EPH民生水表校正程式修正二廠大/小系統_x000D_
1.修正小數點位數_x000D_
2.新增EPH順時流率_x000D_
3.新增科隆質量式流量計</t>
  </si>
  <si>
    <t>9/13補休一天</t>
  </si>
  <si>
    <t>協助設備測試驗收</t>
  </si>
  <si>
    <t>LAYOUT修改底片整理</t>
  </si>
  <si>
    <t>CABLE 改CONN LAYOUT修改 詢價</t>
  </si>
  <si>
    <t>發包流程圖面資料整理</t>
  </si>
  <si>
    <t>SDX21 IR.PT改雙LAYOUT</t>
  </si>
  <si>
    <t>東A DN20，鄭博組裝80PCS，用新對策_x000D_
(1) 葉片軸心5.4mm_x000D_
(2) O-ring改用雨秋_x000D_
(3) 葉片及葉輪桶為創維_x000D_
_x000D_
另外，因加工不及，故表頭底部並未車修。_x000D_
_x000D_
針對這80pcs進行測試：_x000D_
(1) 耐壓 21.5kg，1分鐘_x000D_
(2) 校正Q6、Q3、Q1_x000D_
(3) 複測Q6、Q3、Q1(5公升)</t>
  </si>
  <si>
    <t xml:space="preserve">排休_x000D_
</t>
  </si>
  <si>
    <t xml:space="preserve">針對北水FOT2.0標案，東A第一批交貨，預計明天提出申請，_x000D_
故今天中華電信前來，仿照北水抽驗方式進行抽驗測試。_x000D_
今天進行DN13抽驗。_x000D_
中華電信決定抽10PCS DN13進行測試。_x000D_
測試方式依照南港水表場之測試程序，_x000D_
(1) 進行Q6、Q3、Q1的器差測試。_x000D_
(2) 耐壓測試_x000D_
(3) 壓損測試_x000D_
_x000D_
</t>
  </si>
  <si>
    <t>1.修改ECO，將傳訊器B料號建立正式BOM_x000D_
2.驗證EPT異常情形</t>
  </si>
  <si>
    <t>1.依照EPT異常情形，開會討論修改方向_x000D_
2.測試陶瓷壓力元件特性</t>
  </si>
  <si>
    <t>架設陶瓷壓力感測器長時間溫度測試</t>
  </si>
  <si>
    <t xml:space="preserve">二場測水表_x000D_
</t>
  </si>
  <si>
    <t>二場測水表</t>
  </si>
  <si>
    <t>基礎ECP零件長時間5公斤 跑溫度壓力測試</t>
  </si>
  <si>
    <t>1. 安馳拜訪_x000D_
2. 牧原集团, 客戶直接視訊討論</t>
  </si>
  <si>
    <t>【PVT會議】M240101R1-液體洩漏偵測器</t>
  </si>
  <si>
    <t>至汐止柔洋試PCL與EPR5模具</t>
  </si>
  <si>
    <t>匯整SEX的RMA與宜蘭廠問題</t>
  </si>
  <si>
    <t>辦公室搬動</t>
  </si>
  <si>
    <t>1. 研發會議.</t>
  </si>
  <si>
    <t>整理非防爆技轉後成本的影響</t>
  </si>
  <si>
    <t xml:space="preserve">防爆送樣樣機組裝&amp;包裝_x000D_
</t>
  </si>
  <si>
    <t>SCX6高溫型,研發送樣樣品廠務協助.</t>
  </si>
  <si>
    <t>1. 開發企劃書更新。_x000D_
2. 整理UL認證資料。_x000D_
3. 硬體審查準備。</t>
  </si>
  <si>
    <t>1. 整理UL認證資料。_x000D_
2. 硬體審查準備。_x000D_
3. SD20金屬光電殼鉚合。</t>
  </si>
  <si>
    <t>請假一天，到宜蘭旅遊。</t>
  </si>
  <si>
    <t>1. 整理UL認證資料。_x000D_
2. 硬體審查準備。_x000D_
3. SD21(SDX2)低壓版貝鑫客製版本驗證。_x000D_
4. SD20(SDX1)，PCBA直接放入金屬外殼(+PES探頭)驗證。</t>
  </si>
  <si>
    <t>1. 完成個人試用期評鑑資料整理_x000D_
2. 協助振芳焊接and解焊_x000D_
3. 漏夜感測器換外殼、更改IR限流電阻_x000D_
4. 討論協助2廠事宜_x000D_
5. 學習OrCad基本操作、畫線路圖</t>
  </si>
  <si>
    <t>1. 中秋節</t>
  </si>
  <si>
    <t>SDX2低壓版電路焊接</t>
  </si>
  <si>
    <t xml:space="preserve">電阻系列候補承認書_x000D_
</t>
  </si>
  <si>
    <t>研發處4F辦公區搬動</t>
  </si>
  <si>
    <t>SDL、EPT零件成品UL認證圖面繪製與上傳PLM。</t>
  </si>
  <si>
    <t>DN20出貨成品組裝。_x000D_
EPH現況問題點內容報告撰寫。_x000D_
塑膠表頭軸承模具變更相關圖面與請修文件撰寫。</t>
  </si>
  <si>
    <t>績效能理管理作業撰寫。</t>
  </si>
  <si>
    <t>9/13現況測試交貨進度與相關變更內容確認討論。</t>
  </si>
  <si>
    <t>前往柔洋測試柔洋低壓射出設備與現況模具是否符合與相關樣品實物測試是否符規範。</t>
  </si>
  <si>
    <t>9/16現況進度討論會議與確認現況進度。</t>
  </si>
  <si>
    <t>台科大 陳明志 院長 和 北科大 王謹誠教授討論EPH現況問題點。</t>
  </si>
  <si>
    <t>前往懿塑討論SD21開模重點。</t>
  </si>
  <si>
    <t>修改懿塑建議內容3D、2D圖面修改。_x000D_
M12接續客製品樣品零件組裝。</t>
  </si>
  <si>
    <t>電子塑膠表頭模具修改相關驗收文件撰寫。_x000D_
M12內襯外插式模具修改相關驗收文件撰寫。</t>
  </si>
  <si>
    <t>台達電M12接續樣品鉚合模具組裝校正與鉚合測水壓。</t>
  </si>
  <si>
    <t>前往柔洋針對M12接頭低壓模具試模。</t>
  </si>
  <si>
    <t>1.固定座樣品驗收_x000D_
2.加工樣品聯繫追蹤(與廠商及蔡師傅)_x000D_
3.與慈溪大豐做模具開發討論</t>
  </si>
  <si>
    <t>1. 團隊賦能績效管理力-課後作業撰寫</t>
  </si>
  <si>
    <t>1.DN15零件設計_x000D_
2.DN20零件設計</t>
  </si>
  <si>
    <t>1.討論PVD目前進度狀況(還沒結案原因)，PVC模具問題/治具進度</t>
  </si>
  <si>
    <t>1.下單請購樣品所需五金零件</t>
  </si>
  <si>
    <t>1.DN20零件設計</t>
  </si>
  <si>
    <t>1.新組織專案進度討論會議</t>
  </si>
  <si>
    <t>1.去供應商柔洋測試低壓射出機台設備</t>
  </si>
  <si>
    <t>去二廠與CNC師傅討論1/4"PT牙可不可以製作_x000D_
&amp;_x000D_
修改機構設計</t>
  </si>
  <si>
    <t xml:space="preserve">keynece機台量測 DN15 / 20 _x000D_
噴上白粉，重新掃描_x000D_
整合舊的檔案合成新檔，轉STEP檔_x000D_
</t>
  </si>
  <si>
    <t>去二廠取PP/PVDF做好的治具_x000D_
再印圖過去詢問SUS316L啥時可以製作好_x000D_
並與CNC師傅討論圖面_x000D_
&amp;_x000D_
稍微調整一下外型</t>
  </si>
  <si>
    <t xml:space="preserve">請事假_x000D_
</t>
  </si>
  <si>
    <t xml:space="preserve">中秋節_x000D_
</t>
  </si>
  <si>
    <t>由於方形的頭與卡扣設計需要保留，故將外型與機構設計改成一體成形_x000D_
這樣只需要一個模具就可以製作出來</t>
  </si>
  <si>
    <t>1.整理工況資料_x000D_
2.空氣測場量測_x000D_
3.EPV首產會議</t>
  </si>
  <si>
    <t>1.整理工況資料_x000D_
2.分析空氣測場量測值_x000D_
3.追蹤物料狀況</t>
  </si>
  <si>
    <t>1.整理工況資料_x000D_
2.搬遷工作桌、置物櫃_x000D_
3.資料整理</t>
  </si>
  <si>
    <t>1.整理工況資料_x000D_
2.至台大討論探頭測試事宜_x000D_
3.氣體測場規劃討論</t>
  </si>
  <si>
    <t>EPV舊料領出，將先前製作的渦街傳感器管道領出避免和未來生產的混料_x000D_
北水電路板檢修，對北水工況換下來的電路板進行檢修，並保存好的_x000D_
EPV空氣測場測試，測試解決管道回風的因素後對於整體的量測精度和重複性的各項數據和先前的資料有什麼影響</t>
  </si>
  <si>
    <t>協助EPH-DN25之校正</t>
  </si>
  <si>
    <t xml:space="preserve">EPD客訴處理，分析異常品的問題並測試有無解決該異常問題_x000D_
</t>
  </si>
  <si>
    <t>將蹼輪流量計的4-20mA功能所需的元件焊上，_x000D_
並提供給Mark，請他更改程式。_x000D_
查看DC電源板6V為什麼帶載開機會異常，_x000D_
開機後抽載無異常，查看與前版差異。</t>
  </si>
  <si>
    <t>DC電源板將其中一路Snubber拆掉(TVS)，_x000D_
輸出就可正常帶滿載啟動，所以先從TVS那路看起，_x000D_
將TVS那路用跳線浮高，依舊會發生異常，_x000D_
後續將TVS焊回去，並查看另一路Snubber(RC)，_x000D_
發現將電阻從75 ohm調為56 ohm，輸出即可正常。</t>
  </si>
  <si>
    <t>將實驗區的桌子及層架移動，更改配置。_x000D_
因要重新配置配電，無法使用儀器烙鐵，_x000D_
所以教震時怎麼看目前他焊的板子線路圖，_x000D_
並大概說明線路圖的連接及電源，_x000D_
先請他查看元件的規格書。</t>
  </si>
  <si>
    <t>整理下週所需的料件，請Mark提供未修改ADC取樣時間的程式(通訊不會斷掉)，_x000D_
並教導震時如何焊MCU及該注意的事項，_x000D_
但許多東西都沒有注意到，元件浮高，鑷子夾的位置不對導致出腳歪斜，_x000D_
還需加強練習。</t>
  </si>
  <si>
    <t>1. 超音波流量計相關技術文件研讀: Design and Implementation of an Ultrasonic Flowmeter Based on the Cross-Correlation Method.pdf (預計9/12~9/18),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2. GP22 Datasheet研讀完成 (9/9~9/12)_x000D_
3.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</si>
  <si>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2.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</si>
  <si>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H. 軟體模組可分為系統功能切換及參數配置模組和流量測量模組 (9/16)_x000D_
    I. 靜水拖曳法(still water dragging method)的基本原理是將被測設備懸掛固定在拖車上，拖車承載著被測設備在水槽導軌上直線移動 (9/16)_x000D_
    J. 動態容積法(dynamic volume method)的基本原理是透過高精度液位感測器測量容器內液位的下降速度並將測量結果乘以橫截面積得到標準流量，從而檢測流量計的測量性能 (9/16)_x000D_
    K. 現場比較法(field comparison method)中，採用多通道超音波流量計作為參考標準 (9/16)_x000D_
以上為這篇文章的大概重點, 後續將研讀FUNDAMENTALS OF ULTRASONIC FLOW METERS.pdf (預計9/18~9/20)_x000D_
2. Bootloader coding (預計9/10~9/19)</t>
  </si>
  <si>
    <t>1. 超音波流量計相關技術文件研讀: FUNDAMENTALS OF ULTRASONIC FLOW METERS.pdf (預計9/18~9/20),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2. GP22-EVA-KIT及其調適軟體測試驗証_x000D_
    A. 利用示波器確認Fire out and Fire in的波型_x000D_
3. Bootloader coding (預計9/10~9/20)</t>
  </si>
  <si>
    <t xml:space="preserve"> K200501R1 智慧家戶水錶，修改ADC 自動校正程式修改_x000D_
VERSION :A105X_x000D_
1. 測試ADC 波形圖輸出共20筆，發現於低流速時adc 自動校正偏移量不在波形上下限中心_x000D_
2. 修改ADC 自動校正程式修改，詳見void pfc_esi_recalibration_task()副程式_x000D_
3.新增當偵測到 信號&gt; PFC_SIGNAL_2_EVENT, PFC_SIGNAL_3_EVENT  才啟動自動校正_x000D_
4.使用調試體讀出adc波形圖，進行測試。_x000D_
</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</si>
  <si>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t>
  </si>
  <si>
    <t>M240702R1 EPV渦街流量計展型:傳輸 lcd 螢幕 1028點資料方式顯示修正_x000D_
1。傳輸 lcd 螢幕 1028點資料方式顯示修正_x000D_
2。研讀目前lcd顯示底層驅動程式_x000D_
3。gdm 傳輸 lcd 螢幕 1028點資料相關程式撰寫_x000D_
4。造字字型庫，相關程式模組程式研讀。</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</si>
  <si>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4.通信測試，整合測試，初步測試並無問題_x000D_
5. 撰寫相關通信協定文件說明。_x000D_
6. 調試軟體整合測試</t>
  </si>
  <si>
    <t xml:space="preserve">選項 5.7 System Log 及 選項 7 Data Log 及 主畫面中按中間按鍵  直接移除 _x000D_
_x000D_
更改客戶提出的需求_x000D_
1.	“System Log” Menu still remains and would need to be removed (same method as Data Log)._x000D_
2.	Totalizer value would randomly drop out before recovering automatically (see picture attached)._x000D_
3.	Rollover value would become a large negative number when it was time to rollover. Note: user was using kgal units. Please verify if rollover is allowed for use for kgal totalizer unit (see picture attached). _x000D_
</t>
  </si>
  <si>
    <t>確認大小值，取樣中斷時間，ADS1115切換通道</t>
  </si>
  <si>
    <t xml:space="preserve">1.新增外掛四線式LCD顯示模組_x000D_
2　調試軟體修正頁面功能如下_x000D_
０  所有功能共分四頁，系統狀態，參數設定，系統設定，工程設定_x000D_
1.	未輸入密碼時，只會顯示第一頁(系統狀態)_x000D_
2.	輸入密碼為vortex，顯示第一頁(系統狀態)~第三頁(系統設定)_x000D_
3.	輸入密碼為8013，顯示全部頁數_x000D_
4.	第一頁(系統狀態)只能顯示無法進行寫入_x000D_
</t>
  </si>
  <si>
    <t>9/20提供</t>
  </si>
  <si>
    <t>9/3 完成三款插入式外型設計_x000D_
9/10 完成方形插入ˋ式初版外型與機構設計_x000D_
9/18 完成卡盤ECP1內部機構設計，因只能賣給一間客戶，開會討論將現有ECP1庫存直接加工修改_x000D_
9/24 完成加工修改版，正在發包階段</t>
  </si>
  <si>
    <t>9/19 粉塵測場馬達換位子</t>
  </si>
  <si>
    <t>9/23 製一FG熱縮設備 不會動</t>
  </si>
  <si>
    <t>電腦抓不到COM，USB重插OK</t>
  </si>
  <si>
    <t>9/25 去台大搬設備 去南港搬展座</t>
  </si>
  <si>
    <t>9/25 電一SE馬達電源測試治具220V電壓不良</t>
  </si>
  <si>
    <t>模具製作</t>
  </si>
  <si>
    <t>2024/08/10</t>
  </si>
  <si>
    <t>SEX5 PCB佈局與走線</t>
  </si>
  <si>
    <t>D240902R1</t>
  </si>
  <si>
    <t>EPH結構改善與提升生產良率</t>
  </si>
  <si>
    <t>生產不穩定問題釐清</t>
  </si>
  <si>
    <t>SEX2硬體設計修改</t>
  </si>
  <si>
    <t>SEX5 PCB送洗</t>
  </si>
  <si>
    <t>修改相關結構零組件設計</t>
  </si>
  <si>
    <t>機構模具修改</t>
  </si>
  <si>
    <t>機構圖面變更(ECO設變)</t>
  </si>
  <si>
    <t>進料檢驗基準變更(ECO設變)</t>
  </si>
  <si>
    <t>相關BOM表變更(ECO設變)</t>
  </si>
  <si>
    <t>研發送樣製作</t>
  </si>
  <si>
    <t>產品開發</t>
  </si>
  <si>
    <t>自動化</t>
  </si>
  <si>
    <t>生技</t>
  </si>
  <si>
    <t>RD2200</t>
  </si>
  <si>
    <t>RD2300</t>
  </si>
  <si>
    <t>產品開發</t>
    <phoneticPr fontId="39" type="noConversion"/>
  </si>
  <si>
    <t>9/25 應CSA要求，提供相關文件做修改</t>
  </si>
  <si>
    <t>2024/9/19完成電路設計</t>
  </si>
  <si>
    <t>2024/9/26召開硬體審查會議</t>
  </si>
  <si>
    <t>M240701R1</t>
  </si>
  <si>
    <t>台灣大學-聲學傳感器耐候性測試合作計劃[RD4]</t>
  </si>
  <si>
    <t>FGX1021改版,FGX11A1003,FGX11A1004</t>
  </si>
  <si>
    <t>FGX10S1021改版</t>
  </si>
  <si>
    <t>FGX10S1023LAYOUT改版</t>
  </si>
  <si>
    <t>FGX11S1010 LAYOUT完成</t>
  </si>
  <si>
    <t>認證資料整理</t>
  </si>
  <si>
    <t xml:space="preserve">經中華電信執行抽驗測試後，發現3個口徑都有漏水情形。_x000D_
針對這個情形，經討論後，決議安排複測。_x000D_
DN13及DN20、DN25，先進行DN13耐壓複測，並同時測試Q3。_x000D_
_x000D_
</t>
  </si>
  <si>
    <t>經中華電信執行抽驗測試後，發現3個口徑都有漏水情形。_x000D_
針對這個情形，經討論後，決議安排複測。_x000D_
DN13及DN20、DN25，先進行DN13耐壓複測，並同時測試Q3。</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</si>
  <si>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</si>
  <si>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且測試水量為5公升，以縮短測試所需時間。_x000D_
_x000D_
送至一廠總數為97PCS，經重新校正及複測，以有60PCS A級。_x000D_
其他37PCS為B級、範圍內及不良重工，且其中有2PCS不轉。_x000D_
_x000D_
針對此情形重新再作一次校正及複測，看看能不能補救。</t>
  </si>
  <si>
    <t>測試陶瓷壓力感測器步階測試</t>
  </si>
  <si>
    <t>1.整理昨日測試陶瓷元件長時間溫度變化_x000D_
2.確認EPT長時間測試與異常</t>
  </si>
  <si>
    <t>1.統整假日長時間測試壓力元件與EPT異常數據_x000D_
2.協助奕澔驗證EPT自動校正測試</t>
  </si>
  <si>
    <t>1.架設壓力元件_x000D_
2.協助奕澔驗證EPT自動校正測試</t>
  </si>
  <si>
    <t>1.協助奕澔驗證EPT自動校正測試_x000D_
2.測試SPX客訴不良品</t>
  </si>
  <si>
    <t>更新EPT韌體3PCS至30T版本，並架設夜間長時間測試數據，驗證通道切換錯誤情形</t>
  </si>
  <si>
    <t>基礎零件ECP架設，與溫度感測器和ECP，ECP基礎零件各個溫度下的步階測試</t>
  </si>
  <si>
    <t>ECP基礎零件長時間溫度測試</t>
  </si>
  <si>
    <t>EPT校正與步階測試_x000D_
ECP基礎零件接線</t>
  </si>
  <si>
    <t>一廠水表</t>
  </si>
  <si>
    <t xml:space="preserve">ECP基礎零件 溫度步階與ECP壓力零件更換_x000D_
</t>
  </si>
  <si>
    <t>ECP挑選優良80台，和ECP零件電阻更換</t>
  </si>
  <si>
    <t>ECP零件電阻更換</t>
  </si>
  <si>
    <t>EPT_IC更換*10_x000D_
ECP跑長時間的溫度數據整理</t>
  </si>
  <si>
    <t>ECP基礎感測器組裝零件替換*30_x000D_
和剝線*96</t>
  </si>
  <si>
    <t>李騏敬-江俊毅新人評鑑</t>
  </si>
  <si>
    <t>李騏敬-江俊毅新人資料匯整</t>
  </si>
  <si>
    <t>SDL1要進行UL61010認證資料匯整, 提供慶樺寄給UL</t>
  </si>
  <si>
    <t>1. 請新巨提供SM1微動開關針腳折彎型與快接端子110型式的樣品._x000D_
2. 電路修改.</t>
  </si>
  <si>
    <t>1. 研發會議._x000D_
2. UL樣品料號確認, 並請騏敬執行.</t>
  </si>
  <si>
    <t>協助業務進行SDX8的客製料號規格確認與領號, 並提供.</t>
  </si>
  <si>
    <t>週三會議(SDX/SDL)</t>
  </si>
  <si>
    <t>業務綋家反應富士康需求_x000D_
1. 預計會在墨西哥組裝, 以QR CODE掃手冊方式建議業務以ESG名義去說明不附紙張, 請當地資安部門掃描後提供手冊印出給現場人員了解._x000D_
2. 手冊目前只有中文版, 請FAE新增英文版整合中文變成1份PDF手冊, 檔案提供行銷放在線上._x000D_
3. 包裝整箱請QA測試, 報告提供給業務._x000D_
4. 客戶要包裝式樣書, 大箱包裝內容數量要改為整數, 不要用現在66 PCS的數量.</t>
  </si>
  <si>
    <t>1. SDX8台達研發樣品確認._x000D_
2. SCX6研發送樣樣品確認.</t>
  </si>
  <si>
    <t>1. 新人考核資料填寫上交(騏敬/俊毅)._x000D_
2. 與志豪討論SDX電路LDO熱的問題對策, 確認PCB預排空間與電路說明._x000D_
3. 提出人力需求單.</t>
  </si>
  <si>
    <t>1. 停產會議._x000D_
2. ISO 17025:2017執行要求與內部稽核員訓練</t>
  </si>
  <si>
    <t>1. EEX2侑惟反應RCU上功能不清楚, 與JACK確認後, 加算=距離; 減算=物料高度._x000D_
2. EEX2客訴-設手動但會無預警自行放線問題, 可從幅射干擾驗證重現, 在主板上, 主板與顯示板中軟排連接器雙地中間, 焊100N/0603/50V. 驗證3 PCS不會有異音與誤動作.</t>
  </si>
  <si>
    <t>確認CSA給的北美防爆測試報告草稿內容, 並回覆CSA, 取得證書草稿</t>
  </si>
  <si>
    <t>1. EEX2客訴問題驗證-手動模式下受干擾會異常放線驗證, 於外部地與系統地中間串聯100N/50V/0603._x000D_
2. SC174X塑膠柱換金屬柱ESD不通過, 討論後要改PCB._x000D_
3. SEX5的北美防爆證書上傳._x000D_
4. 上海需求SIS2認證資料提供._x000D_
5. 研發會議.</t>
  </si>
  <si>
    <t>1F積水清理.</t>
  </si>
  <si>
    <t>完成SEX5電路修改.</t>
  </si>
  <si>
    <t>山陀兒颱風</t>
  </si>
  <si>
    <t>討論並整理EPR測場(原SPX測場)變更項目，整理硬體軟體內容後並交給自動化</t>
  </si>
  <si>
    <t>_x000D_
協助業務處理客戶表示EPD錶頭顯示OVER_RNG的問題</t>
  </si>
  <si>
    <t>整頓座位</t>
  </si>
  <si>
    <t>DC電源板連板治具製作</t>
  </si>
  <si>
    <t>製作EPD表頭樣品，向電一借拉力計測驗端子抗拉力程度</t>
  </si>
  <si>
    <t>宜蘭要求治具用PC軟體安裝測試</t>
  </si>
  <si>
    <t>CSA要求資料整理並提供</t>
  </si>
  <si>
    <t>協助測驗軟體取樣2s改250ms的問題</t>
  </si>
  <si>
    <t>DC/AC電源板加工重點更新，加入點膠流程</t>
  </si>
  <si>
    <t>查找客戶反映零流量時，類比輸出非4mA的問題</t>
  </si>
  <si>
    <t>EPD顯示板連板測試治具測試</t>
  </si>
  <si>
    <t>因用料MOQ問題，尋找新的4 channel mosfets元件做替代料</t>
  </si>
  <si>
    <t>EPD顯示板連板測試治具製程履歷撰寫</t>
  </si>
  <si>
    <t>準備溫昇測試用樣機，確認溫昇測試流程</t>
  </si>
  <si>
    <t>協助清理一樓淹水</t>
  </si>
  <si>
    <t>使用熱顯像儀確認高溫處是否與上次認證時一致，確認測試點</t>
  </si>
  <si>
    <t>搬運治具及設備至三樓會議室</t>
  </si>
  <si>
    <t>協助測試新EPR</t>
  </si>
  <si>
    <t>1. SCX6高溫型延長型，研發送樣樣品測試。_x000D_
2. SD20 M12接續，研發送樣樣品製作。</t>
  </si>
  <si>
    <t>1. 整理UL認證資料。_x000D_
2. 硬體審查準備。</t>
  </si>
  <si>
    <t>參加教育訓練，課程名稱：防爆基礎課程。</t>
  </si>
  <si>
    <t>1. SCX6高溫型延長型，研發送樣樣品測試。_x000D_
2. SD20 M12接續，研發送樣樣品測試。</t>
  </si>
  <si>
    <t>1. 整理UL認證資料。_x000D_
2. 硬體審查準備。_x000D_
3. SDX2 PCBA驗證與除錯。</t>
  </si>
  <si>
    <t>1. SD20 M12接續，研發送樣樣品測試。</t>
  </si>
  <si>
    <t>1. SCX6高溫型延長型，研發送樣樣品與QA會測。_x000D_
2. SD20 M12接續，研發送樣樣品與QA會測。</t>
  </si>
  <si>
    <t>1. 整理UL認證資料與送測樣品準備。_x000D_
2. 硬體審查完成，進行電路修正與PCB Layout。_x000D_
3. SDX2 PCBA驗證與除錯。</t>
  </si>
  <si>
    <t>1. 完成個人試用期評鑑資料整理_x000D_
2. 製作SCX6高溫型SOP</t>
  </si>
  <si>
    <t xml:space="preserve">1. SDX領料_x000D_
2. 試用期報告_x000D_
3. SDX製作成品_x000D_
4. SCX6高溫型成品領料_x000D_
5. SCX6高溫型功能性驗證、導正問題驗證、測試耗電流_x000D_
</t>
  </si>
  <si>
    <t>1. SCX6高溫型2廠點缺氧膠_x000D_
2. SDX灌膠_x000D_
3. SCX6高溫型導振問題驗證*4_x000D_
4. 防爆標示教育訓練_x000D_
5. 研發處4F辦公區搬動</t>
  </si>
  <si>
    <t>1. EPR電路板焊接</t>
  </si>
  <si>
    <t>1. 慶生會</t>
  </si>
  <si>
    <t>1. SDL*16 領料_x000D_
2. SDL*8 更改IR限流電阻阻值</t>
  </si>
  <si>
    <t>1. ISO 17025:2017執行要求與內部稽核員訓練</t>
  </si>
  <si>
    <t>1. 更改試用期報告</t>
  </si>
  <si>
    <t>1. 線材製作</t>
  </si>
  <si>
    <t>1. SDL組裝半成品_x000D_
2. SDL NPN功能測試、Relay作動</t>
  </si>
  <si>
    <t>1. 教育訓練(渦街流量計設計與應用)</t>
  </si>
  <si>
    <t>1. 清理1樓積水</t>
  </si>
  <si>
    <t>1. 調整IR 限流電阻 &amp; 功能性測試</t>
  </si>
  <si>
    <t>1. SDL製作可供機構射出調配比例樣機_x000D_
2. SDL 發現IR 打件是沒有與PCB貼平，重新焊接至平整_x000D_
3. SDL 重新匹配IR 限流電阻</t>
  </si>
  <si>
    <t xml:space="preserve">  SDX2低壓版電路除錯、測試</t>
  </si>
  <si>
    <t>SDX2低壓版電路測試</t>
  </si>
  <si>
    <t>試用期轉正工作簡報</t>
  </si>
  <si>
    <t>SCX6 高溫型產品測試</t>
  </si>
  <si>
    <t>1.SCX6高溫行測試_x000D_
2.SDL研發送樣</t>
  </si>
  <si>
    <t>SCX6高溫型重工</t>
  </si>
  <si>
    <t>SDX2電路功能驗證</t>
  </si>
  <si>
    <t>支援EPH組裝</t>
  </si>
  <si>
    <t>SCX6高溫型、SDL，QA會側研發送樣樣品</t>
  </si>
  <si>
    <t>教育訓練:ISO 17025:2017執行要求與內部稽核員訓練</t>
  </si>
  <si>
    <t>SDX2(低壓版)電路功能驗證(延遲型功能確認)</t>
  </si>
  <si>
    <t>教育訓練:渦街流量計設計與應用</t>
  </si>
  <si>
    <t>協助一樓測場清除積水</t>
  </si>
  <si>
    <t>SDX2(低壓版)電路功能驗證(混濁型功能確認)</t>
  </si>
  <si>
    <t>1.整理工況資料_x000D_
2.氣體測場規劃討論_x000D_
3.鼓風機測試</t>
  </si>
  <si>
    <t>1.週會報告_x000D_
2.座位搬遷_x000D_
3.教學文件製作_x000D_
4.Gina專案支援</t>
  </si>
  <si>
    <t>1.整理工況資料_x000D_
2.協助Gina確認封裝、料號_x000D_
3.研發週會</t>
  </si>
  <si>
    <t>1.整理工況資料_x000D_
2.協助Gina確認封裝、料號_x000D_
3.討論空氣測場設計方案</t>
  </si>
  <si>
    <t>1.整理工況資料_x000D_
2.協助Gina確認零件封裝、料號_x000D_
3.至台大搬運設備_x000D_
4.慶生會</t>
  </si>
  <si>
    <t>1.整理工況資料_x000D_
2.協助Gina確認零件封裝、料號</t>
  </si>
  <si>
    <t>1.整理工況資料_x000D_
2.協助Gina確認零件封裝、料號_x000D_
3.上海返修品處理_x000D_
4.週會簡報</t>
  </si>
  <si>
    <t>1.整理工況資料_x000D_
2.協助Gina確認零件封裝、料號_x000D_
3.一樓積水清除_x000D_
4.研發週會</t>
  </si>
  <si>
    <t>1.整理工況資料_x000D_
2.協助Gina確認零件封裝、料號_x000D_
3.整理EPV成本</t>
  </si>
  <si>
    <t>EPD客訴處理，分析異常品的問題並測試有無解決該異常問題_x000D_
EPU探頭SOP修改，因探頭外殼樣式變更，故依新版組裝方式進行修改</t>
  </si>
  <si>
    <t>EPU探頭SOP修改，因探頭外殼樣式變更，故依新版組裝方式進行修改_x000D_
EPU探頭產品檢驗紀錄/基準修改，因探頭製程變更，故依SOP內容進行修改_x000D_
EPD打擊線生產異常，協助處理EPD打擊線因圖面和BOM對不起來的問題</t>
  </si>
  <si>
    <t xml:space="preserve">EPD打擊線生產異常，協助處理EPD打擊線因圖面和BOM對不起來的問題_x000D_
EPV空氣測場測試，測試鼓風機從送風改抽風對於整體的測試環境之影響_x000D_
</t>
  </si>
  <si>
    <t>EPD訊號線圖面變更作業，將相關需要變更的圖面進行整理並提供給機構變更_x000D_
OTC韌體測試，看有無辦法在現出客戶端異常的原因。</t>
  </si>
  <si>
    <t>OTC韌體測試，測試V622版本的韌體回不會發生總流量異常，於V522再現總流量異常</t>
  </si>
  <si>
    <t>台大探頭測試，使用阻抗分析儀將五個探頭樣品進行測試並紀錄資料，將探頭水下回波測試的相關設備準備好，整理探頭測試報告</t>
  </si>
  <si>
    <t>台大探頭水下回波測試和環溫測試，將五個探頭樣品與水下回波測試完送入恆溫箱進行環溫測試_x000D_
北水工況</t>
  </si>
  <si>
    <t xml:space="preserve">1ˋ樓測場環境整潔，清除因意外導致水淹的到處都是。_x000D_
TIOL1115測試，測試控制EN腳開關產生頻率使CQ腳輸出對應頻率_x000D_
</t>
  </si>
  <si>
    <t>台大探頭測試，測試阻抗分析儀和水下回波_x000D_
EPD客訴處理，處理兩台總量累積異常的問題</t>
  </si>
  <si>
    <t>測試用調適軟體修改程式，但目前無法使用，_x000D_
需更改Bootloader Code，已請Mark協助修改。</t>
  </si>
  <si>
    <t>確認通訊GND會不會像之前一樣需要特定的GND，_x000D_
查驗後，因程式已修改，不需接在特定的GND，_x000D_
調換位置，移動辦公桌位置，_x000D_
上防爆基礎課程。</t>
  </si>
  <si>
    <t>Relayout的PCB回來了，將MCU焊定位後，_x000D_
後續請騏敬協助焊接。_x000D_
Mark修改Bootloader Code後測試，有高機率會失敗，不穩定_x000D_
經查看後，需填整調適軟體的傳送時間，_x000D_
目前測試下來都可以透過調適軟體更換程式，_x000D_
已裝上連接管，明日測試Pulse的取樣時間快慢，是否有差異。</t>
  </si>
  <si>
    <t>測試不同取樣時間的誤差比較，但一開始測試數據異常，_x000D_
請Mark協助調整程式，修改pulse輸出時間，數據即可正常，_x000D_
目前測試下來2s及250ms取樣時間，誤差相近，_x000D_
但250ms取樣時間過短，在低流速下會導致pulse停止，_x000D_
經討論後，若需滿足力致需求，改取樣時間1s測試看看。_x000D_
建立成品料號及半成品料號。</t>
  </si>
  <si>
    <t>申請料號，並建立E-BOM，_x000D_
目前8塊板子已焊好，檢查電源，_x000D_
有3塊電源異常，需查看狀況，_x000D_
慶生會。</t>
  </si>
  <si>
    <t>上ISO相關課程，_x000D_
查看異常電源，已修復一塊，因焊接讓輸出短路_x000D_
另一塊因輸入共模電感短路，缺料，需領料才能修復，_x000D_
教震時如何初測電路板，先從電源確認開始，_x000D_
但許多觀念及線路架構需多次說明才能明白，_x000D_
邏輯觀念需再加強。</t>
  </si>
  <si>
    <t>目前修護好兩塊，總共有七塊板子可以進行測試，_x000D_
韌體程式及通訊都能正常運作，_x000D_
將感測器焊上，準備測試pulse跟電流，_x000D_
上渦街流量計設計與應用課程。</t>
  </si>
  <si>
    <t>將出線焊上板子，測試Pulse及電流功能是否正常，_x000D_
目前先組4套進行測試，_x000D_
已在2樓測場測試1套，之後將其餘3套測好。</t>
  </si>
  <si>
    <t>二樓測場測試，將其餘三套樣品測好，_x000D_
因夾管問題，K值變動大，所以調整了一下，_x000D_
然後因為要校正電流，所以學習如何校正電流，_x000D_
目前測試時，皆讀不到電流，_x000D_
但進測場測試前，有確認過，明日再進行確認。</t>
  </si>
  <si>
    <t>1. 超音波流量計相關技術文件研讀: FUNDAMENTALS OF ULTRASONIC FLOW METERS.pdf (9/18~9/19),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G. 兩個換能器位於管道同一側的 V 形路徑在流體為氣體時很難使用，因為聲串擾太大。有時串擾被稱為聲學短路噪音 (9/19)_x000D_
以上為這篇文章的大概重點, 後續將研讀AStudy on an Ultrasonic Flow Meter.pdf (預計9/20~9/23)_x000D_
2. GP22-EVA-KIT及其調適軟體測試驗証_x000D_
    A. Fire Up/Down波型確認_x000D_
    B. DIV_FIRE =&gt; pulse的寬度設定_x000D_
    C. ANZ_FIRE =&gt; pulse的數量設定</t>
  </si>
  <si>
    <t>更動座位</t>
  </si>
  <si>
    <t>上課: 防爆基礎課程</t>
  </si>
  <si>
    <t>1. 超音波流量計相關技術文件研讀:A Study on an Ultrasonic Flow Meter.pdf (預計9/20~9/23),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2. GP22-EVA-KIT及其調適軟體測試驗証_x000D_
    A. 使用示波器量測Fire up/down的輸出訊號及Stop 1/2的輸入訊號, 目前只能量測到輸出訊號而量測不到輸入訊號, 還在找原因中 (9/20)_x000D_
3. Bootloader coding (預計9/10~9/23)</t>
  </si>
  <si>
    <t>1. 超音波流量計相關技術文件研讀:A Study on an Ultrasonic Flow Meter.pdf (9/20~9/23),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B. 縮小管的形狀自然地由圓形縮小為方形，這也帶來了超音波流量計截面由圓形變為方形而引起的閥門效應的減小 (9/23)_x000D_
    C. 方管導管在小直徑時的誤差表現優於圓形導管 (9/23)_x000D_
以上為這篇文章的大概重點, 後續將研讀Ultrasonic Flowmeter using Cross-Correlation Technique.pdf (預計9/24~9/25)_x000D_
2. GP22-EVA-KIT及其調適軟體測試驗証_x000D_
    A. 使用示波器量測Fire up/down的輸出訊號及Stop 1/2的輸入訊號, 目前只能量測到輸出訊號而量測不到輸入訊號, 目前懷疑管線內沒有裝水導致沒有訊號, 另外將詢問經理之前量測到的訊號其量測點為何處 (9/23)_x000D_
    B. 研讀TDC-GP22-Application-Note-Water-heat-metering.pdf文件 (預計9/23~9/25)_x000D_
3. Bootloader coding (預計9/10~9/24)</t>
  </si>
  <si>
    <t>重工</t>
  </si>
  <si>
    <t>1. 超音波流量計相關技術文件研讀: Ultrasonic Flowmeter using Cross-Correlation Technique.pdf (預計9/24~9/25),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2. GP22-EVA-KIT及其調適軟體測試驗証_x000D_
    A. 使用示波器量測Fire up/down的輸出訊號及Stop 1/2的輸入訊號, 目前只能量測到輸出訊號而量測不到輸入訊號, 目前懷疑管線內沒有裝水導致沒有訊號, 與經理討論後先寫code將GP22與MCU的SPI通訊建立起來, 量測不到訊號的問題後續經理再找時間測試 (9/24)_x000D_
    B. 研讀TDC-GP22-Application-Note-Water-heat-metering.pdf文件完成 (9/23~9/24)_x000D_
3. Bootloader coding (預計9/10~9/25)</t>
  </si>
  <si>
    <t>1. 超音波流量計相關技術文件研讀: Ultrasonic Flowmeter using Cross-Correlation Technique.pdf (9/24~9/25),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F. 互相關器(Cross correlator)通常用於訊號處理，被定義為一個序列與另一個序列的相關性，該相關性由特定數量的觀測值或樣本偏移 (9/25)_x000D_
    G. 互相關方法(cross-correlation method)速度較快，但在使用相位調變時，需要連續監測和頻率調整以消除相位誤差 (9/25)_x000D_
以上為這篇文章的大概重點, 後續將研讀THE ULTRASONIC CROSS-CORRELATION FLOW METER – NEW INSIGHTS INTO THE PHYSICAL BACKGROUND.pdf (預計9/26~9/30)_x000D_
2. Bootloader coding完成 (9/10~9/25)</t>
  </si>
  <si>
    <t>1. 超音波流量計相關技術文件研讀: THE ULTRASONIC CROSS-CORRELATION FLOW METER – NEW INSIGHTS INTO THE PHYSICAL BACKGROUND.pdf (預計9/26~9/30),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2. 分析GP22 Register 0~6的SPI設定方式, 以便後續使用STM32G474進行相同設定</t>
  </si>
  <si>
    <t>1. 超音波流量計相關技術文件研讀: THE ULTRASONIC CROSS-CORRELATION FLOW METER – NEW INSIGHTS INTO THE PHYSICAL BACKGROUND.pdf (9/26~9/27),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D. 關於互相關流量計及其確切的工作原理仍然存在許多迷思。儘管形成了大量模型，但由於超音波和流體的相互作用非常複雜，因此無法給出物理背景的解釋 (9/27)_x000D_
    E. 互相關測量原理充分利用了將訊號分離為振幅和相位的優點 (9/27)_x000D_
以上為這篇文章的大概重點, 後續將研讀An Enhanced Technique for Ultrasonic Flow Metering_x000D_
Featuring Very Low Jitter and Offset.pdf (預計9/30~10/2)_x000D_
2. 分析GP22 Register 0~6的SPI設定方式, 以便後續使用STM32G474進行相同設定</t>
  </si>
  <si>
    <t>上課: 渦街流量計設計與應用</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</si>
  <si>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2. Bootloader code modify_x000D_
    A. 測試flash BANK 1, 2 : Application code可放在BANK1或 BANK2或橫跨Bank1及2, 皆可以正常運作_x000D_
    B. 將Bootloader code縮減至24GB : 目前朝向減少使用HAL Driver的方向來減少code size, 已縮減至23.7KB_x000D_
    C. 將dual bank flash改為single bank flash : 還在上網找解決方案, 目前知道MCU預設是dual bank, 要改成single bank後可能要重新上電 https://community.st.com/t5/stm32-mcus-products/problem-with-writing-the-dbank-option-byte-on-stm32g474re/td-p/81950</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</si>
  <si>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2. Bootloader code modify : 將dual bank flash改為single bank flash修改完成, 已可支持signle bank; 在第一次改變bank後(dual改single, single改dual)後firmware會當機, 需重新重新送電或按RESET, 後續就可正常使用</t>
  </si>
  <si>
    <t xml:space="preserve">M240705R1 EPR5 客製案: EPR5_NODISPLAY 修正software download 功能_x000D_
1.修改，於timer中斷中，分別每250ms直接計算頻率及2000ms計算頻率，測試精度_x000D_
2. 配合通信實體層one way ,  修正software download 功能, 嘗試加入echo cancel功能。_x000D_
3.修改boot 程式， 嘗試加入echo cancel功能，程式撰寫中。_x000D_
</t>
  </si>
  <si>
    <t xml:space="preserve">M240705R1 EPR5 客製案: EPR5_NODISPLAY 調試軟體新增y_modem function。_x000D_
1. 配合通信實體層one way ,  修正software download 功能, 嘗試加入echo cancel功能。_x000D_
2.修改boot 程式， 嘗試加入echo cancel功能，程式撰寫中。_x000D_
3.調試軟體新增y_modem function。_x000D_
4。程式撰寫中，請參考public bool YmodemUploadFile()副程式。_x000D_
_x000D_
_x000D_
</t>
  </si>
  <si>
    <t xml:space="preserve">M240702R1 EPV渦街流量計展型:調試軟體功能修正_x000D_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t>
  </si>
  <si>
    <t>M240702R1 EPV渦街流量計展型:調試軟體ui修正_x000D_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t>
  </si>
  <si>
    <t>M240702R1 EPV渦街流量計展型:密碼權限, 整合測試_x000D_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介面修改_x000D_
7.    密碼權限, 整合測試</t>
  </si>
  <si>
    <t>M240704R1 一體式夾管超音波流量計(DN25)[RD4]_x000D_
1. 研讀color 相關檔案格式_x000D_
2. 研讀STM32 MCU上的LCD-TFT显示控制器相關控制文件_x000D_
3. 練習使用TouchGFX操作介面</t>
  </si>
  <si>
    <t>M240704R1 一體式夾管超音波流量計(DN25)[RD4] :撰寫有關於ui頁面相關程式_x000D_
1. 研讀color 相關檔案格式_x000D_
2. 研讀STM32 MCU上的LCD-TFT显示控制器相關控制文件_x000D_
3. 練習使用TouchGFX操作介面_x000D_
4. 撰寫有關於ui頁面相關程式_x000D_
4. 撰寫有關於時間相關程式</t>
  </si>
  <si>
    <t>M240704R1 一體式夾管超音波流量計(DN25)[RD4] :撰寫有關於RTCi頁面相關程式_x000D_
1. 研讀STM32 MCU上的LCD-TFT显示控制器相關控制文件_x000D_
2. 練習使用TouchGFX操作介面_x000D_
3. 撰寫有關於ui頁面相關程式_x000D_
4. 撰寫有關於時間相關程式, 目前已可顯示時間_x000D_
5. 加入rtc 模組, 目前程式建構中。</t>
  </si>
  <si>
    <t>M240702R1 EPV渦街流量計展型:密碼權限, 整合測試_x000D_
1.	第一頁(系統狀態)只能顯示無法進行寫入_x000D_
2.     所有功能共分四頁，系統狀態，參數設定，系統設定，工程設定_x000D_
3.    調試軟體ui 介面修改_x000D_
4.    密碼權限, 整合測試_x000D_
5.   渦街流量計韌體技術手冊-20241001.docx 文件撰寫_x000D_
6 .  M240702R1 EPV渦街流量計展型韌體審查</t>
  </si>
  <si>
    <t>ADC取值異常</t>
  </si>
  <si>
    <t>測試3隻 觀察ZERO值沒有高值</t>
  </si>
  <si>
    <t xml:space="preserve">加上切通道錯誤檢查 _x000D_
也沒出現錯誤檢查_x000D_
測試3隻 觀察ZERO值沒有高值_x000D_
</t>
  </si>
  <si>
    <t xml:space="preserve">0秒開始存250筆，暫存_x000D_
_x000D_
3.85s將在暫存裡的250筆取最大值_x000D_
_x000D_
3.92s取最小值_x000D_
_x000D_
3.94s取溫度_x000D_
</t>
  </si>
  <si>
    <t xml:space="preserve">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selection)_x000D_
</t>
  </si>
  <si>
    <t>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t>
  </si>
  <si>
    <t xml:space="preserve">目前觀察已無發現到極大或極小值出現_x000D_
若通道檢查有誤_x000D_
再次切換通道_x000D_
將通道錯誤PFC_ADS1115_CHANNEL_ERR分成_x000D_
PFC_ADS1115_CHANNEL2_ERR跟PFC_ADS1115_CHANNEL3_ERR_x000D_
若有切換錯誤時可觀察是溫度轉換還是最大最小值轉換錯誤_x000D_
_x000D_
_x000D_
</t>
  </si>
  <si>
    <t>首產先用EPT1Ver2.1.31版_x000D_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t>
  </si>
  <si>
    <t xml:space="preserve">課程名稱：渦街流量計設計與應用_x000D_
上課日期：9/27(五) 16:30-17:30_x000D_
</t>
  </si>
  <si>
    <t xml:space="preserve">EPT1 Modbus Table-20241001_x000D_
4130	1	UINT16	PFC_ZERO_ADC_VALUE	歷史ZERO   (扣除偏壓後電壓值)_x000D_
4135	1	UINT16	PFC_AD_ADC_MAX_VALUE	歷史高點    取樣周期內放大後訊號ADC值最大值_x000D_
4187	1	UINT16	PFC_VELOCITY_ZERO_ADC_VALUE	歷史低點    取樣周期內放大後訊號ADC值最小值_x000D_
4192	10	UINT16	PFC_AD_ADC_DOWN_GRADIENT_TBL[10]	歷史資料下降_x000D_
4202	10	UINT16	PFC_ZERO_ADC_TBL[10]	歷史資料zero_x000D_
4285	1	UINT16	PFC_ZERO_R_SETTING	偏壓調整電阻設定_x000D_
4286	1	UINT16	PFC_GAIN_R_SETTING	倍率調整電阻設定_x000D_
_x000D_
_x000D_
</t>
  </si>
  <si>
    <t xml:space="preserve">4137	2	FLOAT32	PFC_FLOW_VALUE	取樣周期流速值_x000D_
4139	2	FLOAT32	PFC_TEMP_VALUE	取樣周期溫度值_x000D_
4141	2	FLOAT32	PFC_FILTER_FLOW_VALUE	濾波後流速值_x000D_
4143	2	FLOAT32	PFC_FILTER_TEMP_VALUE	濾波後溫度值_x000D_
_x000D_
4228	18	UINT8	PFC_PRODUCT_NAME[36]	產品型號_x000D_
4246	10	UINT8	PFC_PRODUCT_SERIAL[20]	產品序號_x000D_
4256	6	UINT8	PFC_FIRMWARE_VERSION[12]	韌體版本_x000D_
4262	11	UINT8	PFC_HARDWARE_VERSION[22]	硬體版本_x000D_
4273	6	UINT8	PFC_PRODUCT_DATE[12]	產品生產日期_x000D_
4279	1	UINT8	PFC_HEAT_PULSE_LEVEL	加熱器加熱旗標_x000D_
4280	1	UINT16	PFC_LOAD_FIRMWARE_SETTING	載入出廠預設值並存入FACTORY DATA及USER DATA_x000D_
4281	1	UINT16	PFC_SAVE_SYSTEM_VAR_TO_EEPROM	儲存參數至USER DATA的FLAG_x000D_
4282	1	UINT16	PFC_MODBUS_ID	設定Modbus ID_x000D_
4283	1	UINT16	PFC_ZERING_ROUND	N量測週期才做零點校正的功能_x000D_
4284	1	UINT16	PFC_FILTER_LEVEL	濾波等級設定_x000D_
</t>
  </si>
  <si>
    <t>協助EPH轉速控制治具_x000D_
1.PLC_x000D_
2.步進馬達_x000D_
3.HMI_x000D_
使用HMI控制步進馬達轉速</t>
  </si>
  <si>
    <t>9/19下午休假</t>
  </si>
  <si>
    <t xml:space="preserve">座位搬遷_x000D_
</t>
  </si>
  <si>
    <t>9/20下午休假</t>
  </si>
  <si>
    <t>宜蘭流量測場一對八_x000D_
擴充專案軟體修正</t>
  </si>
  <si>
    <t>SPX測場改EPR系統規劃PLC IO點</t>
  </si>
  <si>
    <t>協助拆裝屏風</t>
  </si>
  <si>
    <t>部門搬家</t>
  </si>
  <si>
    <t>震動盤清理</t>
  </si>
  <si>
    <t xml:space="preserve">電腦抓不到COM，USB重插OK_x000D_
</t>
  </si>
  <si>
    <t>協助二廠生技搬家</t>
  </si>
  <si>
    <t>震動盤清料</t>
  </si>
  <si>
    <t>去台大搬設備 去南港搬展台</t>
  </si>
  <si>
    <t>研三現況專案任務內容進度說明討論會議</t>
  </si>
  <si>
    <t>針對葉片軸承由POM改為銅軸承，整體比重1.075樣品組裝。_x000D_
9/19現況進度討論會議與後續南A組裝順序。</t>
  </si>
  <si>
    <t>DN20葉片3D、2D圖面修改。_x000D_
葉片銅軸承重量結構確認。_x000D_
DN40葉片與POM軸承3D、2D圖面繪製修改。_x000D_
感測片軸心結構變更3D、2D圖面修改。</t>
  </si>
  <si>
    <t>SC音叉棒(100mm)素材圖面內容須增加生產時須使用市購圓棒為素材進行生產。_x000D_
3D、2D圖面修改繪製並啟ECO變更圖面檔案。</t>
  </si>
  <si>
    <t>ECO-24090168</t>
  </si>
  <si>
    <t>EPU探頭封板3D、2D圖面修改並啟ECO變更。</t>
  </si>
  <si>
    <t>ECO-24090156</t>
  </si>
  <si>
    <t>9/20生產排程問題討論。_x000D_
專利申請內容討論。_x000D_
專案內容排程排定。</t>
  </si>
  <si>
    <t>夾管式超音波PEI探頭結構內容確認。_x000D_
夾管式超音波PEI探頭3D、2D圖面繪製並發包估價。</t>
  </si>
  <si>
    <t>2024下年度各專案機構/測場投入人力討論與相關資料事前彙整。</t>
  </si>
  <si>
    <t>EPH-DN25更換葉片為億豪版本葉片組合樣品組裝。</t>
  </si>
  <si>
    <t>現況生產問題點討論。_x000D_
DN13葉片模具修改內容問題與創維討論相關細項並發包。_x000D_
修改繪製DN13葉片3D、2D圖面。_x000D_
撰寫模具請修文件。_x000D_
組裝DN25成品，組裝葉片組合(POM軸承與葉片感測片黏合固定)。</t>
  </si>
  <si>
    <t>PFA熱熔治具問題相關尺寸逆向與2D工程圖面繪製。_x000D_
電鍍硬鉻廠商收尋。_x000D_
PFA熱熔治具重新車製發包。</t>
  </si>
  <si>
    <t>SDX21低壓射出六角本體3D、2D圖面繪製。</t>
  </si>
  <si>
    <t>每周EPT進度追蹤討論會議。_x000D_
電二生產零件問題確認。</t>
  </si>
  <si>
    <t>每周SDL進度追蹤討論會議。</t>
  </si>
  <si>
    <t>ECP因壓力傳感器-於研發會議告知決議暫停試產</t>
  </si>
  <si>
    <t>SPX2 首產良率過低，首產問題討論會議</t>
  </si>
  <si>
    <t>每周EPR5進度追蹤討論會議。</t>
  </si>
  <si>
    <t>導熱膏生產治具問題確認與治具拆卸。</t>
  </si>
  <si>
    <t>SDX2六角本體3D、2D圖面繪製與料號建立。</t>
  </si>
  <si>
    <t>專利說明3D圖面繪製。_x000D_
DN25修改葉片感測片平衡樣品，組裝測試樣品。_x000D_
EPH現況問題點彙整與相關測試資料彙整。</t>
  </si>
  <si>
    <t>ISO 17025:2017執行要求與內部稽核員訓練</t>
  </si>
  <si>
    <t>PFA材質相關新開模具與修改模具相關文件內容撰寫。</t>
  </si>
  <si>
    <t>EPH現況生產問題討論。</t>
  </si>
  <si>
    <t>導熱膏生產治具PTFE樣品試組裝與確認。_x000D_
導熱膏生產治具PTFE推料板與防黏板結構3D、2D圖面繪製。</t>
  </si>
  <si>
    <t>弘力科技來訪</t>
  </si>
  <si>
    <t>LED燈罩結構模具圖面確認。_x000D_
LED燈罩模具修改可行性評估。</t>
  </si>
  <si>
    <t>PFA材質零件進料檢驗基準新增文件撰寫與發行。</t>
  </si>
  <si>
    <t>部門專案進度討論會議</t>
  </si>
  <si>
    <t>SE37軸保護管成品組合3D圖面繪製。_x000D_
SE38鋁上蓋成品組合3D圖面繪製。</t>
  </si>
  <si>
    <t>9/28生產DN13不良率90%問題釐清:_x000D_
DN13葉片組合錯誤，組成DN25葉片組合。</t>
  </si>
  <si>
    <t>PFA零件工程圖面內容確認與發行。</t>
  </si>
  <si>
    <t>SE38間隙問題討論修改內容與位置。_x000D_
SE38標準軸保護管型3D組合圖面繪製。_x000D_
SEX5客製品轉接3/4"牙結構問題確認與相關圖面資料查詢。</t>
  </si>
  <si>
    <t>EPD電擊線材修改與彙整問題討論。_x000D_
EPD電擊線材修改內容與重點教學。</t>
  </si>
  <si>
    <t>北水測試結果總檢討。_x000D_
葉片配重測試數據討論。_x000D_
平墊片漏水問題結構修改討論。</t>
  </si>
  <si>
    <t>研發專案人員討論會議</t>
  </si>
  <si>
    <t>新進研發助理工程師面談</t>
  </si>
  <si>
    <t>SE380全系列3D組合圖面繪製。_x000D_
SE381全系列3D組合圖面繪製。._x000D_
SE37全系列3D組合圖面繪製。</t>
  </si>
  <si>
    <t>1.DN20零件設計_x000D_
2.專案進度討論會議</t>
  </si>
  <si>
    <t>1.零件進料異常處理_x000D_
2.加工樣品包裝寄出_x000D_
3.討論廠內加工零件素材尺寸</t>
  </si>
  <si>
    <t>1.表頭PCBA組件的鈑金件T1樣品驗收_x000D_
2.製作試模報告表</t>
  </si>
  <si>
    <t>1.辦公室位置搬動</t>
  </si>
  <si>
    <t>1.課程名稱：防爆基礎課程</t>
  </si>
  <si>
    <t>1.協助副工設計產品結構</t>
  </si>
  <si>
    <t>1.導管內襯蓋板開模資料整理</t>
  </si>
  <si>
    <t>1.與自動化討論治具需要協助事項</t>
  </si>
  <si>
    <t>1.閥體開模重點報告整理_x000D_
2.測試閥體最新模具品</t>
  </si>
  <si>
    <t>1.複驗鈑金件T1模具品試模報告</t>
  </si>
  <si>
    <t>1.生產治具檢驗驗收</t>
  </si>
  <si>
    <t>1.導管內襯蓋板開模資料整理_x000D_
2.工程數.材質詢問</t>
  </si>
  <si>
    <t>1.DN20零件設計_x000D_
2.專案進度討論</t>
  </si>
  <si>
    <t>1.送樣樣品零件加工素材確認_x000D_
2.委託蔡師傅加工_x000D_
3.處理模具驗收進度表</t>
  </si>
  <si>
    <t>1.內襯蓋板開模模具請購單籍資料整理送簽_x000D_
2.確認弘延與原模具差異，請廠商評估修模費_x000D_
3.控制板支撐架T1模具品量測</t>
  </si>
  <si>
    <t>1.DN20零件設計及成品圖組配尺寸調整</t>
  </si>
  <si>
    <t>1.課程名稱：渦街流量計設計與應用</t>
  </si>
  <si>
    <t>1.兩套模具的驗收相關文件整理</t>
  </si>
  <si>
    <t>1.支撐架T1試模品尺寸量測_x000D_
2.模具驗收相關文件整理</t>
  </si>
  <si>
    <t>1.討論進度表填寫方式</t>
  </si>
  <si>
    <t>1.DN15/DN20成品組裝設計確認及調整部分零件設計</t>
  </si>
  <si>
    <t>1.樣品初步驗收</t>
  </si>
  <si>
    <t>1.DN40樣品拆解_x000D_
2.DN40產品設計</t>
  </si>
  <si>
    <t>1.各規格零件單價資料整理_x000D_
2.打樣零件及模具樣品進度追蹤_x000D_
3.治具加工素材尺寸討論</t>
  </si>
  <si>
    <t>2024下年度各專案機構/測場投入人力討論</t>
  </si>
  <si>
    <t>將細部結構設計修改</t>
  </si>
  <si>
    <t>防爆基礎課程 _x000D_
16-18</t>
  </si>
  <si>
    <t>搬家-整理座位</t>
  </si>
  <si>
    <t>EPVAM1E-MD01000002_T1試模報告_x000D_
EPVAM1E-MD01000001_T1試模報告</t>
  </si>
  <si>
    <t>整理會議需要的圖面</t>
  </si>
  <si>
    <t>周一例行會議</t>
  </si>
  <si>
    <t>將現有產品修改成裝上陶瓷傳感器_x000D_
需要製作兩個POM底座跟限高塊去限位_x000D_
轉工程圖_x000D_
預計發外包</t>
  </si>
  <si>
    <t xml:space="preserve">小修改一些機構設計_x000D_
出工程圖、詢價、去二廠領料給蔡師傅加工_x000D_
</t>
  </si>
  <si>
    <t>王經理開專案進度會議</t>
  </si>
  <si>
    <t xml:space="preserve">將2.4吋的LCM放進陽明的設計裡面_x000D_
</t>
  </si>
  <si>
    <t>渦街流量計設計與應用</t>
  </si>
  <si>
    <t>思考後續修改模具機構該怎麼設計_x000D_
去拿蔡師傅加工完的東西、修毛邊_x000D_
領料</t>
  </si>
  <si>
    <t>拆解 二口二位 DN40</t>
  </si>
  <si>
    <t>寫試用期報告</t>
  </si>
  <si>
    <t xml:space="preserve">機構設計_x000D_
將0.56” 雙色七段顯示器放入陽明設計中_x000D_
</t>
  </si>
  <si>
    <t>0870403</t>
  </si>
  <si>
    <t>RD2100</t>
  </si>
  <si>
    <t>371</t>
  </si>
  <si>
    <t>0870702</t>
  </si>
  <si>
    <t>RD2000</t>
  </si>
  <si>
    <t>研發二處</t>
  </si>
  <si>
    <t>361</t>
  </si>
  <si>
    <t>362</t>
  </si>
  <si>
    <t>363</t>
  </si>
  <si>
    <t>364</t>
  </si>
  <si>
    <t>365</t>
  </si>
  <si>
    <t>1110305</t>
  </si>
  <si>
    <t>楊振民</t>
  </si>
  <si>
    <t>專員</t>
  </si>
  <si>
    <t>1131002</t>
  </si>
  <si>
    <t>產品開發</t>
    <phoneticPr fontId="39" type="noConversion"/>
  </si>
  <si>
    <t>林光宇</t>
  </si>
  <si>
    <t>D241001R1</t>
  </si>
  <si>
    <t>SCX1雙叉與振棒電源座優化</t>
  </si>
  <si>
    <t>E241001I1</t>
  </si>
  <si>
    <t>EPD自動化測漏設備</t>
  </si>
  <si>
    <t>零件於10/1全部進料_x000D_
9/23 委外廠商川正回覆預計10/2完成_x000D_
9/13 固定座.法蘭.阻流器已到廠，導管預計9/20廠內蔡師傅做完前製程車加工，再委外給廠商銑加工_x000D_
8/16 零件發包加工請購單送簽_x000D_
8/7 零件請廠商報價打樣費用</t>
  </si>
  <si>
    <t>控制箱已完成</t>
  </si>
  <si>
    <t>此專案是光電液位開關進行低壓射出型的展型，針對SD20系列與SD21，會採取設計變更的方式，產品規格維持原來，不會變動。</t>
  </si>
  <si>
    <t>SPX測場修改增加EPR功能</t>
  </si>
  <si>
    <t>規劃專案人員與任務</t>
  </si>
  <si>
    <t>電源座修改方案會議紀錄</t>
  </si>
  <si>
    <t>SCX1雙叉電路設計優化</t>
  </si>
  <si>
    <t>PCB佈局與PCB Layout(SCX1雙叉電路)</t>
  </si>
  <si>
    <t>SCX1雙叉電路功能整合測試</t>
  </si>
  <si>
    <t>SCX1雙叉電源座優化DVT-QA測試驗證</t>
  </si>
  <si>
    <t>SCX1振棒電源座優化DVT-QA測試驗證</t>
  </si>
  <si>
    <t>SCX1設變會議</t>
  </si>
  <si>
    <t>設變-QC工程表</t>
  </si>
  <si>
    <t>機構圖面(零件/組合圖)</t>
  </si>
  <si>
    <t>SCX1雙叉與振棒的目錄與操作手冊修改</t>
  </si>
  <si>
    <t>新增發行-進料檢驗基準</t>
  </si>
  <si>
    <t>設變-產品檢驗基準</t>
  </si>
  <si>
    <t>設變-產品檢驗記錄</t>
  </si>
  <si>
    <t>設變-SOP與製程屐歷修改</t>
  </si>
  <si>
    <t>列印專案繳附清單(簽核)-SmartQ PLM026</t>
  </si>
  <si>
    <t>2024/10/04</t>
  </si>
  <si>
    <t>K241001R1</t>
  </si>
  <si>
    <t>SPX2產品優化案</t>
  </si>
  <si>
    <t>台東 遠端視訊工況</t>
  </si>
  <si>
    <t>東A第二次複驗結束。_x000D_
此次複驗3個口䀴(DN13、DN20、DN25)皆未通過。_x000D_
且DN13還是發生漏水情事。_x000D_
經討論後，決議DN13 144PCS全部再複測耐壓(21.5KG 1分鐘)_x000D_
另外，一廠也安排人員開始協助測試南A的DN25。_x000D_
之前已組裝完成約200PCS，本週會開始進行測試。</t>
  </si>
  <si>
    <t>南A DN40，數量為100PCS。_x000D_
開始進行組裝及測試。_x000D_
這批100PCS由一廠進行</t>
  </si>
  <si>
    <t>南A DN40，數量為100PCS。_x000D_
開始進行組裝及測試。_x000D_
這批100PCS由一廠進行。_x000D_
_x000D_
此次皆使用億豪塑膠件(葉輪桶及葉片組合)。_x000D_
後續因億豪塑膠件已無庫存，會改用創維塑膠件。</t>
  </si>
  <si>
    <t>前往二廠，協助EPT首產技轉(電測)</t>
  </si>
  <si>
    <t>1.前往二廠，協助EPT首產技轉(探頭端組裝)_x000D_
2.協助架設壓力表元件測試環境</t>
  </si>
  <si>
    <t>1.前往二廠領料(更換壓力表零件)_x000D_
2.協助加工壓力元件外殼組裝</t>
  </si>
  <si>
    <t>調整感測器輸入電壓，並確認adc值是否符合預期</t>
  </si>
  <si>
    <t>1.前往二廠，協助首產技轉(EPT與SPX)_x000D_
2.修復EPT不良品</t>
  </si>
  <si>
    <t>ECP感測器與新結構組裝*30</t>
  </si>
  <si>
    <t xml:space="preserve">EPH通訊器量測LED燈電流與通訊功能和更換電阻後的測試_x000D_
EPH通訊器客訴退回LED燈電流與通訊功能測試維修_x000D_
</t>
  </si>
  <si>
    <t xml:space="preserve">EPH通訊器客訴退回LED燈電流與通訊功能測試維修_x000D_
</t>
  </si>
  <si>
    <t xml:space="preserve">EPH通訊器客訴退回LED燈電流與通訊功能測試維修以及重新燒綠MCU新韌體_x000D_
</t>
  </si>
  <si>
    <t>1. 匹配PFA外殼的電路數據浮動大, 試做1 PCS從200R至370R均可, 挑330R試其餘6 PCS外殼, 結果是3 PCS可以, 另4 PCS不良._x000D_
2. 先以期望匹配值做樣品提供, 請機構帶去射出廠做QC.</t>
  </si>
  <si>
    <t>研發至2027年度計劃方向討論</t>
  </si>
  <si>
    <t>SEX5更新PCB佈局確認</t>
  </si>
  <si>
    <t>2024年下半年專案清單，填寫說明會議</t>
  </si>
  <si>
    <t>1. SC14/SC21領實體電源座, 確認差異性與後續要優化的目標_x000D_
2. 研發會議</t>
  </si>
  <si>
    <t>PCB佈局完成, 走線與零件擺放不進去有限空間, 進行電路修改對應</t>
  </si>
  <si>
    <t>PCB佈局完成, 走線與零件擺放不進去有限空間, 進行電路修改對應_x000D_
1. 共用BP5138的BUS電容, 但廠商告知建議是2.2U ~ 10U, 耐壓400V的電容, 目前只能放進100N/275V的規格._x000D_
2. 走線調整</t>
  </si>
  <si>
    <t>滙總開案資料與開案排時程</t>
  </si>
  <si>
    <t>完成開案專案規劃與任務安排</t>
  </si>
  <si>
    <t>颱風</t>
  </si>
  <si>
    <t>料號敘述修正_x000D_
分離型顯示板layout guide提供給慧芝</t>
  </si>
  <si>
    <t>協助測驗新無顯示EPR</t>
  </si>
  <si>
    <t>準備溫升測試用器具、製作K type線、製作錶頭樣機</t>
  </si>
  <si>
    <t>提供奕澔樣機來做長時間modbus並聯測試(五大變量)</t>
  </si>
  <si>
    <t>確認顯示板布局(預防耐受性測驗FAIL)</t>
  </si>
  <si>
    <t>溫升測試用樣機製作</t>
  </si>
  <si>
    <t xml:space="preserve">去二廠借點焊機製作K type感溫線_x000D_
</t>
  </si>
  <si>
    <t>協助振民處理總部二樓流量測場的探照燈不亮的問題</t>
  </si>
  <si>
    <t>文件整理上傳</t>
  </si>
  <si>
    <t>防災假,休假一天.</t>
  </si>
  <si>
    <t>1. 整理UL認證資料與送測樣品準備。_x000D_
2. 硬體審查完成，進行電路修正與PCB Layout。_x000D_
3. SDX2 PCBA驗證與除錯</t>
  </si>
  <si>
    <t>1. 進行電路修正與PCB Layout。_x000D_
2. SDX2 PCBA驗證與除錯。_x000D_
3. SD20溫昇測試。</t>
  </si>
  <si>
    <t>1. 進行電路修正與PCB Layout。_x000D_
2. SDX2 PCBA驗證與除錯。</t>
  </si>
  <si>
    <t>1. SDX5(SD20 NEW)進行電路修正與PCB Layout。_x000D_
2. SDX2(SD21 NEW)進行電路修正與PCB Layout。</t>
  </si>
  <si>
    <t>1. EPH 測試</t>
  </si>
  <si>
    <t xml:space="preserve">1. SDL IR 沒有貼平PCB重工_x000D_
2. SDL IR 限流電阻重新匹配_x000D_
3. SDL IR 驗證新的匹配值在其他殼是否可以正常使用_x000D_
</t>
  </si>
  <si>
    <t>1. SDL PP 外殼IR 重工貼平_x000D_
2. SDL 功能測試</t>
  </si>
  <si>
    <t xml:space="preserve">1. 初步了解IR / PT 工作原理及電路分析_x000D_
2. 熟悉BPM SOP 文件變更操作_x000D_
</t>
  </si>
  <si>
    <t>1. SCX6高溫型 SOP 新增內容</t>
  </si>
  <si>
    <t>1. SDL PP材質上殼熔接_x000D_
2. SDL 熔接完功能測試_x000D_
3. SDL 接線處點膠_x000D_
4. SDL 點完膠功能測試_x000D_
5. SDL 提供PFA 外殼基本功能測試影片</t>
  </si>
  <si>
    <t>1. SCX6高溫型電源座拆除_x000D_
2. SCX6高溫型有無電源座是否會有導振問題_x000D_
3. SCX6高溫型有無散熱管是否會有導振問題_x000D_
4. 散熱管裝SCX6一般型是否會有導振問題</t>
  </si>
  <si>
    <t>SDX2(低壓版)耗電流、延遲功能測試</t>
  </si>
  <si>
    <t>SDX2(低壓版)玻璃探頭、動作模式測試</t>
  </si>
  <si>
    <t>SDL研發送樣樣品製作</t>
  </si>
  <si>
    <t>SDX2(低壓版)_x000D_
輸出負載過電流保護測試</t>
  </si>
  <si>
    <t>1.整理工況資料_x000D_
2.協助Gina確認零件封裝、料號_x000D_
3.整理週會簡報_x000D_
4.研發週會</t>
  </si>
  <si>
    <t>1.整理工況資料_x000D_
2.協助Gina確認零件封裝、料號_x000D_
3.整理空氣測場簡報</t>
  </si>
  <si>
    <t>1.整理工況資料_x000D_
2.協助Gina確認零件封裝、料號_x000D_
3.與工研院-何大哥討論空氣測場_x000D_
4.討論美加利軟體格式</t>
  </si>
  <si>
    <t>EPD客訴處理，嘗試再現客訴異常的原因並將過程記錄下來_x000D_
EPV四線式韌體測試，測試初版四線式韌體在使用上有什麼問題並將其記錄下來後修改_x000D_
EPV加工重點修改，將各電路板的加工重點進行部分修改</t>
  </si>
  <si>
    <t>台大探頭測試，測試水下回波和阻抗分析並且將目前廠內所使用的探頭也同樣進行測試做為比對件_x000D_
TIOL1115輸出脈波頻率測試，依Datasheet進行腳位的設定並輸入相應頻率後，量測是否頻率正確</t>
  </si>
  <si>
    <t>TIOL1115輸出脈波頻率測試，依Datasheet進行腳位的設定並輸入相應頻率後，量測是否頻率正確_x000D_
EPV電路板焊接，將30電路板打件時缺料的部分進行後焊</t>
  </si>
  <si>
    <t>EPV電路板測試，將目前領出的10套電路板進行測試各節點電壓是否正常。_x000D_
宜蘭廠連板治具教育訓練，教導宜蘭廠務人員使用電路板連板測試治具並看有無需要修改的地方。</t>
  </si>
  <si>
    <t>上午測試4-20mA，發現異常，量不到電流，_x000D_
電路前後檢查，發現電壓都正常，_x000D_
後續才發現是三用電錶量測電流有問題，換一台電錶即可，_x000D_
下午研究將E-BOM拋轉PLM，_x000D_
樣品其中一台通訊異常，後來發現是TVS損壞，導致3.3V被拉掉，_x000D_
更換後即正常。</t>
  </si>
  <si>
    <t>準備空板加上蓋去二廠做射出測試，_x000D_
早上9點請阿哲將低壓射出機開機預熱，_x000D_
10點到現場時，測試第一顆發現膠量少很多(參數不變)，_x000D_
宏政判斷為可能剛開機前端的料還不穩定，_x000D_
所以先操作機台將一些塑料膠流出，_x000D_
但後來發現，可能是預熱時間不足導致膠量偏少，_x000D_
下午1點再過去測，膠量正常了，但需微調參數，_x000D_
增加射出時間(4.4)及射出壓力(32)，_x000D_
將四組樣品射出完畢，回總部二樓測場進行測試，_x000D_
通訊正常功能正常，因K值會隨架設環境及手法不同會有差異，_x000D_
所以只做功能性測試。_x000D_
參考之前樣品的標籤格式，並做修改，_x000D_
提供給阿哲，請他明日協助列印。</t>
  </si>
  <si>
    <t>至二廠拿取標籤貼紙，並在現場做修改，_x000D_
將標籤貼紙裁剪後貼上，並填寫委測單提供給QA，_x000D_
與威宏會測，測試通訊、輸出電流，並紀錄及擷取資料。_x000D_
QA測試過後，整理樣品，並填寫入庫單提供給郭經理</t>
  </si>
  <si>
    <t>整理其餘樣品3pcs，申請UL用_x000D_
將出線焊上，_x000D_
並修改程式版本(可進行輸出電流模擬)，_x000D_
測試通訊、pulse、4-20mA是否正常，_x000D_
3pcs皆測試OK</t>
  </si>
  <si>
    <t>1. 超音波流量計相關技術文件研讀: An Enhanced Technique for Ultrasonic Flow Metering_x000D_
Featuring Very Low Jitter and Offset.pdf (9/30~10/4),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F. 理想情況下上行和下行傳輸時間應相同，但除非採取特殊預防措施，否則情況可能並非如此 (10/4)_x000D_
    G. 由於每個流向都表現出與另一個流向略有不同的電阻抗，這導致上游和下游訊號路徑之間的不對稱並導致上行和下行兩個傳輸訊號的幅度不同 (10/4)_x000D_
    H. 介質的溫度變化是零流量TTD偏移漂移的主要原因 (10/4)_x000D_
    I. 換能器的電阻抗可以透過強制頻率來控制。我們使用此功能來消除兩個方向之間的電阻抗不匹配 (10/4)_x000D_
    j. 透過使用正弦擬合技術(sine-fitting technique)，抖動的標準差大大減少 (10/4)_x000D_
    K. 根據特定的策略不斷調整換能器諧振工作區域附近的強制頻率，將零流量TTD偏移降至零 (10/4)_x000D_
以上為這篇文章的大概重點, 後續將研讀ULTRASONIC FLOW MEASUREMENT WITH HIGH RESOLUTION.pdf (預計10/7~10/9)_x000D_
2. 電路圖Study, 確認電路圖中MCU各pin腳的功能, 為後續寫code做準備</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</si>
  <si>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2. 了解IO-Link的規範及運作方式</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</si>
  <si>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2. 修改Bootloader的RS485 IO pin</t>
  </si>
  <si>
    <t>1. 超音波流量計相關技術文件研讀:ULTRASONIC FLOW MEASUREMENT WITH HIGH RESOLUTION.pdf (10/7~10/9),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I. 當使用低穩定度標準時脈振盪器和平均模式時獲得最佳結果。這也透過輸入抖動訊號減少了量化誤差的影響 (10/9)_x000D_
以上為這篇文章的大概重點, 後續將研讀High-precision time-of-flight determination algorithm for ultrasonic flow measurement.pdf (預計10/11~10/15)_x000D_
2. 修改Bootloader的RS485 IO pin完成</t>
  </si>
  <si>
    <t>M240704R1 一體式夾管超音波流量計(DN25)[RD4] :加入rtc 模組, 可正常顯示及運作_x000D_
1. 練習使用TouchGFX操作介面_x000D_
2. 撰寫有關於ui頁面相關程式_x000D_
3. 撰寫有關於時間相關程式, 目前已可顯示時間_x000D_
4. 加入rtc 模組, 目前程式建構中,經測試目前已可正常顯示運作。_x000D_
5. 加入中文字型，但LCD顯示???,目前只支援英文字型，還需加入中文，持續debug中。</t>
  </si>
  <si>
    <t>M240704R1 一體式夾管超音波流量計(DN25)[RD4] :加入多國語系 模組_x000D_
1. 加入rtc 模組, 目前程式建構中,經測試目前已可正常顯示運作。_x000D_
2. 加入簡体中文字型，繁體中文字型，英文字型。_x000D_
3. 簡單設定一頁面，可每秒更新相關參數數值_x000D_
4.加上三國語系選擇，操作畫面同頻更新。_x000D_
5.研究圖形化 ui相關元件用法。</t>
  </si>
  <si>
    <t>M240704R1 一體式夾管超音波流量計(DN25)[RD4] :加入UI介面，多國語系設定 _x000D_
1. 加入簡体中文字型，繁體中文字型，英文字型。_x000D_
2. 簡單設定一頁面，可每秒更新相關參數數值_x000D_
3.加上三國語系選擇，操作畫面同頻更新。_x000D_
4.研究圖形化 ui相關元件用法。 _x000D_
5.研究有關於圖形式儀表相關用法。_x000D_
6.製作TouchFGX操作相關說明文件。</t>
  </si>
  <si>
    <t>K240801R1 PCB溼製程用的插入式壓力感測器:程式研讀_x000D_
1.PCB溼製程用的插入式壓力感測器:程式研讀_x000D_
2.程式目前使用空間已接近100%，修改程式將io_link相關程式刪除，節省程式空間_x000D_
3.配合未來硬體改版，查看相關程式控制。_x000D_
4.查看新手冊，以原程式為基底，規劃加上新功能。</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</si>
  <si>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檔案已上程式碼管理系統_x000D_
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</si>
  <si>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OTC極大值_x000D_
QNAN（Quiet NAN）和SNAN（Singaling NAN）。 QNAN與SNAN的不同之處在於，QNAN的尾數部分最高位定義為1，SNAN最高位定義為0; QNAN一般表示未定義的算術運算結果，最常見的莫過於除0運算; SNAN一般被用於標記未初始化的值</t>
  </si>
  <si>
    <t xml:space="preserve">嘗試把總量/0模擬客戶端的問題是否可以重現_x000D_
_x000D_
QNaN 是設置了最高有效分數位的 NaN。QNaN 在大多數算術運算中自由傳播。當結果未以數學方式定義時，這些值會從操作中彈出。_x000D_
SNaN 是具有最高有效分數位清除的 NaN。它用於在操作中使用時發出異常信號。SNaN 可以方便地分配給未初始化的變數，以防止過早使用。_x000D_
從語義上講，QNaN 表示不確定的操作，而 SNaN 表示無效的操作。如果返回值為 QNaN，則表示無法確定操作的結果，SNaN 表示操作無效。_x000D_
這樣的特殊浮點數還有INF和IND：INF就是Infinity，表示一個無窮大的數，包括正無窮和負無窮;IND則表示無限小，但不確定。如1.0/0.0會產生一個INF無窮大，-1.0/0.0會產生一個負無窮大_x000D_
</t>
  </si>
  <si>
    <t xml:space="preserve">位址4430新增PFC_ADS1115_CHANNEL2_ERR    _x000D_
       4431新增 PFC_ADS1115_CHANNEL3_ERR_x000D_
    檢查切換通道取ADC值是否未在正確通道_x000D_
    若通道檢查有誤再次切換通道_x000D_
    將通道錯誤PFC_ADS1115_CHANNEL_ERR分成_x000D_
    PFC_ADS1115_CHANNEL2_ERR跟PFC_ADS1115_CHANNEL3_ERR_x000D_
    若有切換錯誤時可觀察是3.94秒取溫度轉換還是3.85秒最大值3.92秒最小值_x000D_
</t>
  </si>
  <si>
    <t>協助雷達測場復原</t>
  </si>
  <si>
    <t>將設備上的料件清掉</t>
  </si>
  <si>
    <t>規劃討論 確認查線時間</t>
  </si>
  <si>
    <t>協助試產 故障問題排除測試</t>
  </si>
  <si>
    <t>確認設備是否又有異常狀況</t>
  </si>
  <si>
    <t>規劃準備 工具材料準備</t>
  </si>
  <si>
    <t>至宜蘭廠查線</t>
  </si>
  <si>
    <t>EPH-南A用DN40組裝零件備料。_x000D_
討論一廠DN40現況分類。_x000D_
EPH現況結構穩定性與結構專利討論。_x000D_
EPH-南A用DN40成品組ˋ裝。</t>
  </si>
  <si>
    <t>EPH-南A用DN40成品組ˋ裝。</t>
  </si>
  <si>
    <t xml:space="preserve">EPH現況漏水問題改善對策討論。_x000D_
EPH現況漏水問題加工治具結構討論。_x000D_
EPH現況漏水問題加工治具結構繪製。_x000D_
</t>
  </si>
  <si>
    <t>SE3系列馬達固定座結構補強修改。_x000D_
SE3系列麻達懸吊位置參考SE29模式。</t>
  </si>
  <si>
    <t>EPH-10/08生產組裝進度討論會議。_x000D_
EPH銅本體定位孔補足問題與樣品討論。_x000D_
EPH-DN40南A成品組裝。</t>
  </si>
  <si>
    <t>SE38馬達固定座修改補強結構3D圖面修改繪製。</t>
  </si>
  <si>
    <t>SPX2高溫型與3/8"牙結構零件拆圖內容解說相關繪製重點。</t>
  </si>
  <si>
    <t>研發二處目前進度統整討論</t>
  </si>
  <si>
    <t>週三生產討論周會</t>
  </si>
  <si>
    <t xml:space="preserve">PFA熔接治具送電鍍與取回電鍍後治具。_x000D_
</t>
  </si>
  <si>
    <t>葉片感測片配重結構3D圖面繪製。_x000D_
葉片感測片配重片2D工程圖面繪製。</t>
  </si>
  <si>
    <t>週三生產討論周會_x000D_
EPH-DN40南A成品組裝。</t>
  </si>
  <si>
    <t>1.DN40產品設計</t>
  </si>
  <si>
    <t>1.生產治具驗收</t>
  </si>
  <si>
    <t>1.固定座上蓋模具尺寸確認_x000D_
2.修改圖面階層_x000D_
3.與生管協調焊接半成品時間</t>
  </si>
  <si>
    <t>1.開立模具開發請購單_x000D_
2.開立模具修模請購單_x000D_
3.確認連接桿修模樣品</t>
  </si>
  <si>
    <t>1.零件加工進度追蹤_x000D_
2.與蔡師傅討論零件加工位置及重點</t>
  </si>
  <si>
    <t>1.模具需再調整問題，與供應商討論_x000D_
2.修改圖面</t>
  </si>
  <si>
    <t>1.研發二處專案進度會議</t>
  </si>
  <si>
    <t>1.半成品焊接進度追蹤_x000D_
2.廠內加工零件尺寸確認</t>
  </si>
  <si>
    <t>1.模具驗收相關事宜</t>
  </si>
  <si>
    <t>1.製具底板驗收</t>
  </si>
  <si>
    <t>拆解+清洗 二口二位 DN40</t>
  </si>
  <si>
    <t xml:space="preserve">周一專案會議_x000D_
</t>
  </si>
  <si>
    <t>keynece機台量測 DN40_x000D_
噴上白粉-掃描-轉STEP檔</t>
  </si>
  <si>
    <t>插入式ECP機構設計_x000D_
(將七段顯示器放進陽明的產品設計)</t>
  </si>
  <si>
    <t>修改模具機構設計</t>
  </si>
  <si>
    <t>修改模具機構設計_x000D_
做修模修改位置ppt給模具廠查看</t>
  </si>
  <si>
    <t>EPDBM1E-2310000502-D1與EPA-1257-LXX、EPA-1257-L10整合為EPDBM1E-2310000502-D2</t>
  </si>
  <si>
    <t>新人報到</t>
  </si>
  <si>
    <t>HP414-ESX000US02-D0-G1空白防爆鐵牌圖面新增_x000D_
HP414-ESX000US05-D0-G1空白防爆鐵牌圖面新增</t>
  </si>
  <si>
    <t>ECO-24100033</t>
  </si>
  <si>
    <t>EPDAM1S-MA20C50001_x000D_
EPDAM1S-MA20C50002_x000D_
EPDAM1S-MA22C50001_x000D_
重新製作3D工程圖檔,新增材質勾選表</t>
  </si>
  <si>
    <t>ECO-24100040</t>
  </si>
  <si>
    <t>繪製SPX2螺牙頭的3D、2D零件圖</t>
  </si>
  <si>
    <t>K240101P1</t>
  </si>
  <si>
    <t>首次生產-渦街流量計商品化</t>
  </si>
  <si>
    <t>M240101P1</t>
  </si>
  <si>
    <t>首次生產-液體洩漏偵測器</t>
  </si>
  <si>
    <t>M241001R1</t>
  </si>
  <si>
    <t>ECP 優化案</t>
  </si>
  <si>
    <t>10/14 塑膠浮球熔接機(大陸)</t>
  </si>
  <si>
    <t>10/15 二廠EPH測場修改增加科式力流量計</t>
  </si>
  <si>
    <t>完成 且確定功能沒問題</t>
  </si>
  <si>
    <t>DN65 40K於10/17完成組裝確認_x000D_
DN40/80/100 10K於10/16組裝確認完成_x000D_
製一於10/11完成半成品焊接並入庫，預計10/14領出做組裝</t>
  </si>
  <si>
    <t>設計圖面</t>
  </si>
  <si>
    <t>配電箱\電路\程式設計</t>
  </si>
  <si>
    <t>感測板電路設計</t>
  </si>
  <si>
    <t>高溫型產品結構設計</t>
  </si>
  <si>
    <t>探頭組裝試產</t>
  </si>
  <si>
    <t>2024/11/04</t>
  </si>
  <si>
    <t>2025/02/24</t>
  </si>
  <si>
    <t>FGX11S1010/FGX10S1023重LAYOUT</t>
  </si>
  <si>
    <t>SEX5佈圖修改</t>
  </si>
  <si>
    <t>BGA484/BGA96C80 pads包裝建立</t>
  </si>
  <si>
    <t>DISPLAY板佈圖</t>
  </si>
  <si>
    <t>FPC-30PIN-P0.5MMZIF\BGA100C80P10X10_800X800X110 orcad pads包裝建立</t>
  </si>
  <si>
    <t>FG單排發包出圖資料整理</t>
  </si>
  <si>
    <t>SEX5佈圖LAYOUT修改完成</t>
  </si>
  <si>
    <t>SDX20M1001 PCB LAYOUT完成</t>
  </si>
  <si>
    <t>DSP-OPD-Q562B ORCAD PADS包裝建立</t>
  </si>
  <si>
    <t>SEX51M1002發包圖面資料整理</t>
  </si>
  <si>
    <t>SDX20M1002/SDX50M1001 PCB LAYOUT 修改</t>
  </si>
  <si>
    <t>FPCB LAYOUT修改</t>
  </si>
  <si>
    <t>SDX20M1002/SDX20M1001發包出圖底片確認整理</t>
  </si>
  <si>
    <t>ORCAD 包裝建立</t>
  </si>
  <si>
    <t>宜蘭廠驗證連板治具</t>
  </si>
  <si>
    <t>北水FOT2標案, DNˋ40 南A預計100PCS_x000D_
已組裝共260pcs。_x000D_
此次dn40安排於一廠進行生產及測試。_x000D_
目前共組裝260pcs。</t>
  </si>
  <si>
    <t xml:space="preserve">針對北水標案，東a第一批申請複驗一事，中華安排今天與明天進行預先抽驗。_x000D_
依據抽驗結果再決定是否行文申請複驗。_x000D_
另外，南a部分，依先前決定，先以小量進行申請驄收，以提高通過驗收之機率。_x000D_
今天預計先進行dn40、dn25、dn20的抽驗。_x000D_
dn13則安排於明天進行。_x000D_
_x000D_
安排說明：_x000D_
(1) 東A與南A一起抽，一同上線測試。_x000D_
(2) 抽驗數量：_x000D_
     東A → DN13：5PCS、DN20：15PCS、DN25：15PCS_x000D_
     南A → DN13：5PCS、DN20：5PCS、DN25：5PCS，DN40：5PCS_x000D_
(3) 預計使用二廠小系統進行測試，大系統可以繼續生產。_x000D_
(4) 時間安排：明天10/15，上午進行DN25測試，下午進行DN20測試。DN40於一廠進行。後天10/16進行DN13測試。_x000D_
(5) 請文耀準備東A與南A的清冊，中華電信會由清冊上選擇抽驗的水表。_x000D_
(6) 中華電信要求，此次抽驗要100%通過，才會安排發文申請複驗。若沒有通過，後續會再安排時間進行抽驗_x000D_
</t>
  </si>
  <si>
    <t xml:space="preserve">昨天已完成dn40、dn25和dn20抽驗。_x000D_
dn40 5pcs皆通過測試。_x000D_
dn25 東a抽15pcs，有6pcs未通過。南a抽5pcs，有1pcs未通過_x000D_
dn20 東a抽15pcs，有2pcs未通過。南a抽5pcs，皆通過測試_x000D_
_x000D_
今天抽測dn13，東a抽5pcs，有1pcs未通過。南a抽5pcs，皆通過測試_x000D_
另外，因昨天dn25抽驗結果不佳，故今天中華再抽一次dn25。_x000D_
東a抽15pcs，有1pcs不良。南a抽5pcs，有3pcs不良。_x000D_
dn25第二次抽驗，南a的情況更差。_x000D_
將數據整理完成後，提供給中華電信。_x000D_
中華電信明天會召開會議，討論後續申請複驗的執行方式。_x000D_
</t>
  </si>
  <si>
    <t>1.前往二廠領料並使用雷雕機測試模板_x000D_
2.將EPT 7PCS雷焊完成架設至測場</t>
  </si>
  <si>
    <t>協助驗證EPT雙輸出7PCS，並同步驗證自動校正</t>
  </si>
  <si>
    <t>EPH通訊器客訴退回LED燈電流與通訊功能測試維修以及重新燒綠MCU新韌體</t>
  </si>
  <si>
    <t>EPH通訊器客訴退回LED燈電流與通訊功能測試維修以及重新燒綠MCU新韌體_x000D_
將EPH*35個送到2廠出貨區_x000D_
ECX8治具製作和製成履歷製作</t>
  </si>
  <si>
    <t>ECX8產品檢驗基準與產品檢驗紀錄製作_x000D_
和ECX8_SOP Powerpoint製作</t>
  </si>
  <si>
    <t>電路圖原檔太舊, 要進行重繪與優化</t>
  </si>
  <si>
    <t>主持研發會議</t>
  </si>
  <si>
    <t>1. SC24P內巡檢._x000D_
2. SDL的PFA熱熔試做.</t>
  </si>
  <si>
    <t>測試不同電壓之最大功耗/平均功耗_x000D_
安排測試點位、測試流程</t>
  </si>
  <si>
    <t>架設新EPR管線，先提供給暉恩測試台大超音波探頭</t>
  </si>
  <si>
    <t>提供設遍資料給家儀先做確認_新舊板錶頭替換料號</t>
  </si>
  <si>
    <t>治具使用教學與治具改善討論</t>
  </si>
  <si>
    <t>雙十節,放假一天.</t>
  </si>
  <si>
    <t>因為小孩發燒,帶小孩下課後去看診,請假半天.</t>
  </si>
  <si>
    <t>1. SDX2 PCB Layout確認，貝鑫客製版(NPN BJT輸出)與通用版(TIOS三線輸出)，兩種版本。_x000D_
2. SDX5 PCB Layout確認，通用版(TIOS三線輸出)，一種版本。</t>
  </si>
  <si>
    <t>準備 SDX2 相關物料與PCBA，因為SDX2低壓射出模具今天回廠。</t>
  </si>
  <si>
    <t>1. SDL1系列Cable線規格敘述變更，料號:SDLBM1P-C123A00004與料號:SDLBM1P-C123A00005，發出ECO-24100116進行變更。_x000D_
2. SD21系列，小圓板改版，發出ECO-24100128進行變更。_x000D_
3. SCX6高溫型BOM表修正，發出ECO-24100132進行變更。</t>
  </si>
  <si>
    <t>1. 國慶日</t>
  </si>
  <si>
    <t>1. SCX6高溫型SOP新增內容</t>
  </si>
  <si>
    <t>1. EPH二廠支援</t>
  </si>
  <si>
    <t>1. SCX6 高溫型SOP 新增內容</t>
  </si>
  <si>
    <t>1. SDL PFA 二廠熔接*5_x000D_
2. SDL 熔接後功能驗證_x000D_
3. SDL 點膠_x000D_
4. SDL 點膠後功能驗證_x000D_
5. SDL 泡水測試*3 進水</t>
  </si>
  <si>
    <t>1. SCX6高溫型 切除封口塞後 調整配重塊 導振驗證_x000D_
2. SCX6高溫型 搭配有無散熱管、有無接線盒、各種擺放方式 驗證有無導振</t>
  </si>
  <si>
    <t>國慶</t>
  </si>
  <si>
    <t>SDL研發送樣樣品測試</t>
  </si>
  <si>
    <t>SDL 研發送樣 超音波熔接、測試</t>
  </si>
  <si>
    <t>SDX2低壓版電路除錯</t>
  </si>
  <si>
    <t xml:space="preserve">SDX2(SD21)半成品料號與EBOM建立_x000D_
</t>
  </si>
  <si>
    <t>1.SDX2(SD21)半成品料號與EBOM建立_x000D_
2.SDX2樣品測試</t>
  </si>
  <si>
    <t>SDL 研發送樣QA委託測試</t>
  </si>
  <si>
    <t>員旅規劃</t>
  </si>
  <si>
    <t>1.工況資料整理_x000D_
2.EPV管道組裝_x000D_
3.測場規劃討論_x000D_
4.台灣銅箔現場軟體討論</t>
  </si>
  <si>
    <t>1.工況資料整理_x000D_
2.EPV管道組裝_x000D_
3.測場規劃討論</t>
  </si>
  <si>
    <t>EPD客訴處理，測試郭經理提供的EPD功能是否正常。_x000D_
嘉康探頭樣品測試，測試探頭的阻抗分析和水下回波。_x000D_
EPD客訴處裡，將異常的EPD錶頭架設在流量測場上測試有無異常，並對傳感器測試確認有無異常。</t>
  </si>
  <si>
    <t>EPV樣機組裝，組裝4台機構樣機的部分看是否有任何異常</t>
  </si>
  <si>
    <t>台大探頭測試，焊接隔離線於兩顆台大探頭上並測試是否能夠正常的輸出波形</t>
  </si>
  <si>
    <t>嘉康探頭測試資料整理，將競品和先前測試的測試資料進行整理成報告。</t>
  </si>
  <si>
    <t>聯絡廠商提供線材資料，_x000D_
整理一體式夾管式超音波流量計資料，_x000D_
與經理交接下周預辦事項，_x000D_
並了解超音波流量計原理。</t>
  </si>
  <si>
    <t>統整主板BOM的物料封裝、單價、取替代，_x000D_
詢問廠商4MHz的石英振盪器，請廠商提供規格書，_x000D_
至一樓測場看新管材，並請翰霆哥協助打樣連接管。</t>
  </si>
  <si>
    <t>尋找新用料規格，及寄信詢問價錢，_x000D_
整理打件資料並提供給採購-燕琼。_x000D_
依BOM修改線路圖。</t>
  </si>
  <si>
    <t>因電路需求，原先的規格負載不足，_x000D_
修改電源用料，修改電路圖。</t>
  </si>
  <si>
    <t>國慶日</t>
  </si>
  <si>
    <t xml:space="preserve">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2. Application firmware新增CRC module完成_x000D_
3. Application firmware新增BTC module進行中_x000D_
</t>
  </si>
  <si>
    <t>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2.Application firmware新增BTC module完成, 有萬年曆功能, 能產生62.5 ms及1 s中斷並能輸出1 Hz的頻輸出</t>
  </si>
  <si>
    <t>1. 超音波流量計相關技術文件研讀High-precision time-of-flight determination algorithm for ultrasonic flow measurement.pdf (10/11~10/15),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K. 參考訊號被確定為聲學強制欠阻尼振盪器模型的解析解，其包括：_x000D_
        1. 計算穿過流動介質的聲波的形式，將發射器換能器視為欠阻尼振盪器_x000D_
        2. 解先前計算的聲波所驅動的欠阻尼振盪器方程式_x000D_
        3. 假設目標換能器接收到的訊號可以透過此強制欠阻尼振盪器方程式的解來近似，並將其解析解指定為參考訊號_x000D_
    L. 本文所提出的系統比平均方法具有許多優點:_x000D_
        1. 不需要實現多次測量來確定參考波_x000D_
        2. UFM的維護不受影響：不需要重新校準或額外測量來更新參考波_x000D_
        3. 所提出的演算法可以移植到使用各種不同感測器的多種類型的 UFM 系統_x000D_
        4. 可即時調整參考波特徵參數以獲得最佳性能_x000D_
以上為這篇文章的大概重點, 後續將研讀HIGH RESOLUTION TIME-INTERVAL MEASUREMENT SYSTEMS APPLIED TO FLOW MEASUREMENT.pdf (預計10/16~10/18)_x000D_
2.Application firmware新增TDC-GP22 module進行中, 預計10/18前完成</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</si>
  <si>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2.Application firmware新增TDC-GP22 module進行中, 預計10/18前完成, 今天完成register coding及STM32G474開發板和TDC-GP22開發板SPI線路連接, 準備porting function code</t>
  </si>
  <si>
    <t>K240801R1 PCB溼製程用的插入式壓力感測器:整理通信協定文件_x000D_
1.PCB溼製程用的插入式壓力感測器:程式研讀_x000D_
2.程式目前使用空間已接近100%，修改程式將io_link相關程式刪除，節省程式空間_x000D_
3.配合未來硬體改版，查看有關於io_link相關io控制。_x000D_
4.查看新手冊，整理新功能，規劃程式架構。_x000D_
5. 撰寫有關 out1，out2 延時功能。_x000D_
6.規劃out1，out2 io 輸出功能。</t>
  </si>
  <si>
    <t>K240801R1 PCB溼製程用的插入式壓力感測器:規劃ui 使用階層架構程式_x000D_
1.配合未來硬體改版，查看有關於io_link相關io控制。_x000D_
2.查看新手冊，整理新功能，規劃程式架構。_x000D_
3. 撰寫有關 out1，out2 延時功能。_x000D_
4.規劃out1，out2 io 輸出功能, 撰寫有關於out 1 out2 delay相關副程式 。_x000D_
5.加入長按鍵複合鍵功能。_x000D_
6.規劃ui 使用階層架構程式。</t>
  </si>
  <si>
    <t>M240702R1 EPV渦街流量計展型:lcd  UI介面顯示速度調整_x000D_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t>
  </si>
  <si>
    <t xml:space="preserve"> 0秒開始存250筆，暫存_x000D_
3.85s將在暫存裡的250筆取最大值_x000D_
3.92s取最小值_x000D_
3.94s取溫度_x000D_
_x000D_
修改Modbus Tabl名子改為EPT1 Modbus Table-20241001_x000D_
_x000D_
_x000D_
從浚伸那邊拿回7隻(有一隻送電測試就出現不正常工作)_x000D_
所以先請智宣跑六隻測試校正</t>
  </si>
  <si>
    <t>OTC因加入epd3_recorder程式太大編譯不過_x000D_
有用優化編譯過_x000D_
_x000D_
到時候將用不到的程式碼砍掉_x000D_
嘗試不用優化編譯看看</t>
  </si>
  <si>
    <t xml:space="preserve">ADS1115切換通道跟取ADC值會有太快取值_x000D_
_x000D_
將用嘗試用其他的方式取值_x000D_
</t>
  </si>
  <si>
    <t>SPX測場改EPR_x000D_
1.系統規劃PLC IO點_x000D_
2.PLC 程式修正_x000D_
3.校正程式版面規劃</t>
  </si>
  <si>
    <t>至宜蘭EPD流量測場查線</t>
  </si>
  <si>
    <t>二廠EPH民生水表校正程式修改_x000D_
1.移除ifm標準件_x000D_
2.針對生產線需求修正程式</t>
  </si>
  <si>
    <t>接線盒加工</t>
  </si>
  <si>
    <t>板金加工 配件安裝 人機程式安裝</t>
  </si>
  <si>
    <t>銀接點組裝 振動測試</t>
  </si>
  <si>
    <t>規劃討論 MOXA UPort RS485插頭製作</t>
  </si>
  <si>
    <t>SEX5系列上海客製品3/4"PF牙相關零件結構圖面設計與3D圖面繪製。</t>
  </si>
  <si>
    <t>液體洩漏感測器Cable線材工程圖面與進料檢驗基準變更。</t>
  </si>
  <si>
    <t>EPH感測片配重結構相關零件、半成品圖面3D、2D修改繪製。_x000D_
10/11-EPH現況生產進度討論會議。</t>
  </si>
  <si>
    <t>SEX5客製品3/4"牙相關零組件結構3D圖面繪製。_x000D_
SEX5客製品3/4"牙相關結構專案討論會議。</t>
  </si>
  <si>
    <t>感測葉片結構圖面修改與繪製。_x000D_
DN13~25葉片修模驗收相關資料撰寫。_x000D_
感測葉片與配重片模具評估彙整。_x000D_
專案進度討論會議。</t>
  </si>
  <si>
    <t>液體洩漏感測器-PFA材質熱熔測試。</t>
  </si>
  <si>
    <t>電子表頭氣密平墊片前往雨秋試模。_x000D_
平墊片模具驗收相關文件撰寫。_x000D_
配重片模具開發相關文件撰寫。_x000D_
感測片創維修模相關文件撰寫。</t>
  </si>
  <si>
    <t>1/4"、高溫散熱管結構3D、2D圖面內容修改繪製與教學助理工程師繪圖技巧與重點。</t>
  </si>
  <si>
    <t>修改相關半成品、成品3D、2D圖面內容繪製。</t>
  </si>
  <si>
    <t>週三生產工時與相關問題點討論會議</t>
  </si>
  <si>
    <t>DN25~DN50-3D成品組合圖面修改。_x000D_
DN25~DN40-2D成品組合圖面繪製。_x000D_
全系列半成品、成品BO表內容修改。</t>
  </si>
  <si>
    <t>討論力致科技承認圖內容修改重點_x000D_
繪製力致科技承認圖依據討論內容繪製</t>
  </si>
  <si>
    <t xml:space="preserve">研三部門進度討論會議。_x000D_
</t>
  </si>
  <si>
    <t>1.去二廠加工成型耐高溫墊片_x000D_
2.耐高溫墊片外型修正</t>
  </si>
  <si>
    <t>1.補上缺少的相關文件</t>
  </si>
  <si>
    <t>1.零件相關設計修改</t>
  </si>
  <si>
    <t>1.新人洪子芸心得報告書撰寫</t>
  </si>
  <si>
    <t>1.去二廠處理EPV樣品問題及領料_x000D_
2.組裝EPV樣品</t>
  </si>
  <si>
    <t>1.埋件GO/NO GO治ˋ具測試_x000D_
2.治具組裝</t>
  </si>
  <si>
    <t>1.DN40零件設計</t>
  </si>
  <si>
    <t>1.生管所需物料料號申請(Viton/O-ring)</t>
  </si>
  <si>
    <t>1.去二廠加工組裝渦街樣品_x000D_
2.請製一協助銲接半成品</t>
  </si>
  <si>
    <t>1.產品開發部內部會議</t>
  </si>
  <si>
    <t>1.N.O.型氣動開關座壓合治具測試_x000D_
2.準備治具確認用樣品</t>
  </si>
  <si>
    <t>協助量測並完成  EPHAM1S-021318001_T1 試模報告</t>
  </si>
  <si>
    <t>機構設計_x000D_
將旋轉機構改掉_x000D_
還有本體的螺紋改成P大一點的</t>
  </si>
  <si>
    <t xml:space="preserve">將機構差異做出來對比_x000D_
兩款放在一起 _x000D_
但 電腦有一點問題 所以弄比較久_x000D_
</t>
  </si>
  <si>
    <t>協助填寫 EPDAM1S-MD22000001 殼板銜接板 模具開發申請表</t>
  </si>
  <si>
    <t>周一專案進度會議_x000D_
決議明版的設計</t>
  </si>
  <si>
    <t>修改外觀設計</t>
  </si>
  <si>
    <t>整理模片版家裡庫存量</t>
  </si>
  <si>
    <t>週四會議</t>
  </si>
  <si>
    <t>修改外觀設計 繪製PCB佈排圖面</t>
  </si>
  <si>
    <t>調整完善SPX2螺牙頭的3D、2D零件圖</t>
  </si>
  <si>
    <t>E241002I1</t>
  </si>
  <si>
    <t>EPV渦街流量計測試設備</t>
  </si>
  <si>
    <t>G241002I1</t>
  </si>
  <si>
    <t>SDX光電鉚合治具</t>
  </si>
  <si>
    <t>M241001C1</t>
  </si>
  <si>
    <t>OTC FGX 改善案2024</t>
  </si>
  <si>
    <t>發外</t>
  </si>
  <si>
    <t>測試</t>
  </si>
  <si>
    <t>功能規格討論</t>
  </si>
  <si>
    <t>標準錶請購</t>
  </si>
  <si>
    <t>報價，零件表及成本分析表</t>
  </si>
  <si>
    <t>2025/01/15</t>
  </si>
  <si>
    <t xml:space="preserve">中華電信臨時來電，要求針對南A DN25要再抽驗一次。_x000D_
以利後續討論是否南A要提出驗收測試申請。_x000D_
協助中華電信，抽驗南A DN25，一次抽驗5PCS，共抽驗4批，20PCS。_x000D_
狀況仍然沒有很多：_x000D_
(1) 第一批5PCS有1PCS不良_x000D_
(2) 第二批5PCS有3PCS不良_x000D_
(3) 第三批5PCS有1PCS不良_x000D_
(4) 第四批5PCS皆無不良。_x000D_
</t>
  </si>
  <si>
    <t xml:space="preserve">南A DN40已複測完成120PCS，總共只有64PCS為A級，良率約5成。_x000D_
故此次DN40良率仍然不佳。_x000D_
針對此問題，需要再多組裝一些進行測試。_x000D_
後續已請生管備料200PCS，使用創維塑膠料，下週安排組裝及測試。_x000D_
至於南A部分，預計將複測的B及範圍內再重新校正複測，並取A級品作為南A使用。_x000D_
數量不夠部分則會由重工的維修品再進行校正複測。_x000D_
</t>
  </si>
  <si>
    <t xml:space="preserve">廠長修改dn13，共20pcs。_x000D_
感測片修改成配重設計，其他最新對策也包含在內。_x000D_
針對這一批dn13進行耐壓測試、校正Q1、Q3、Q6並複測Q1、Q3、Q6。_x000D_
這一批測試結果很好，20PCS都是A級品。_x000D_
為確認重現性，將此批DN13安排於二廠進行複測。_x000D_
經複測後，二廠測試結果僅有2PCS不是A級。_x000D_
</t>
  </si>
  <si>
    <t>南A DN25 200PCS，二廠安排複測，_x000D_
複測結果不佳，A級僅20%，約46PCS。_x000D_
經會議討論，將這批二廠複測後為B、範圍內和重工的部分_x000D_
送至一廠進行複測，確認是否二廠系統有問題。_x000D_
經過一廠複測，結果也很差，而且B和範圍內的部分，_x000D_
於一廠測試也是超過5成是重工。_x000D_
這部分結果進行討論，決定不要花時間在非A級的部分。_x000D_
要求二廠儘快再組裝DN25，重新進行校正及複測。</t>
  </si>
  <si>
    <t>二廠提供60PCS新組裝成品。_x000D_
於一廠進行校正及回測。_x000D_
測試60PCS，A級的良率約為50%。_x000D_
與之前一廠組裝共200PCS的結果有7成來看，差異還是很大。_x000D_
這部分也需要再確認。_x000D_
經會議決議，請文耀找出之前一廠測試200PCS的A級良品102PCS，_x000D_
挑選20PCS再送回一廠複測。_x000D_
驗證是否二廠系統有問題。</t>
  </si>
  <si>
    <t>1.前往二廠，協助驗證雷雕測試_x000D_
2.驗證奕澔程式校正情形_x000D_
3.將校正完成的EPT 提供給慶樺送UL認證</t>
  </si>
  <si>
    <t>1.教育訓練，協助技轉EPT自動校正系統_x000D_
2.驗證SPX改善後良率驗證，並確認是否可使用</t>
  </si>
  <si>
    <t>1.協助準備送認證樣機5PCS_x000D_
2.驗證EPT流場特性與校驗系統</t>
  </si>
  <si>
    <t>去二場領取EPT送樣機4個，處理EPT出貨包裝，協助印出中文說明書_x000D_
發起SPXCE2P-0001_BOM_ECO變更申請 查看SPXCE2P-0001_BOM表錯誤</t>
  </si>
  <si>
    <t>EPH通訊器客訴退回與通訊功能測試_x000D_
ECX8測試雷雕 SPX_ECO更改料號</t>
  </si>
  <si>
    <t>ECX8外觀雷射雕刻調整 _x000D_
EPH通訊器BOM表更改_x000D_
SPX BOM表更改</t>
  </si>
  <si>
    <t>領EPHˋ48PCS_x000D_
EPH通訊器客訴退回LED燈電流與通訊功能測試_x000D_
剝24條5米長的線_x000D_
模擬客訴環境</t>
  </si>
  <si>
    <t>電路功能測試異常, 確認電路繪錯, 迴路短路, 進行修改設計</t>
  </si>
  <si>
    <t>行銷提供市調資料討論</t>
  </si>
  <si>
    <t>1. 電路功能測試異常, 確認電路繪錯, 迴路短路, 進行修改設計_x000D_
2. 研發會議.</t>
  </si>
  <si>
    <t>1. 2025預算提出._x000D_
2. 9/28教育訓練作業交付._x000D_
3. 請助/副工協詢料件._x000D_
4. 指導志豪整理SDX1/SDX5電路板使用規劃.</t>
  </si>
  <si>
    <t>製作漏油檢知器產品簡介報告, 提出2025上半年該專案的評估.</t>
  </si>
  <si>
    <t>因PCB空間不足, 更換Q3包裝, 實際驗證轉換效率與熱, 確認在高壓220VAC/250VAC效率變差, 且Q3溫昇有150度C, 要再改料.</t>
  </si>
  <si>
    <t>本次ISO稽核對於PLM專案排程有些建議項，召開此會議與各位進行說明。</t>
  </si>
  <si>
    <t>1. Q3包裝變小造成效率與熱的問題(高壓), 另找零件替代._x000D_
2. 請慧芝依佈局走線</t>
  </si>
  <si>
    <t>匯整PFA熱熔資料與條件, 控制變因進行後續試驗.</t>
  </si>
  <si>
    <t>因MOQ問題，測試ZXMHC10A07N8作為AC202-MEMB99A001的替代料</t>
  </si>
  <si>
    <t>協助振芳架設二樓測場，測試EPV</t>
  </si>
  <si>
    <t>對比設變前後BOM，那些原件能停購或保留</t>
  </si>
  <si>
    <t>查找料件並申請打件用樣品</t>
  </si>
  <si>
    <t>一樓EPR測場架設與測試</t>
  </si>
  <si>
    <t>協助架設測場來測試超音波流量計</t>
  </si>
  <si>
    <t>1. SDX2(SD21 New)低壓射出PCBA製作_x000D_
2. SDX2(SD21 New)低壓射出PCBA搭配舊外殼進行功能測試</t>
  </si>
  <si>
    <t>1. SDX2(SD21 New)低壓射出PCBA製作_x000D_
2. SDX2(SD21 New)低壓射出PCBA搭配舊外殼進行功能測試_x000D_
3. SDX光電系列整併與優化案專案進度報告撰寫</t>
  </si>
  <si>
    <t>1. SDX光電系列整併與優化案專案進度報告撰寫_x000D_
2. SDX2(SD21 New)低壓射出PCBA搭配舊外殼進行功能測試_x000D_
3. SDX2(SD21 New)打件資料準備</t>
  </si>
  <si>
    <t>SC音叉式開關成品,在水於探棒凹槽處校正動作點,調整VR1調不出來,原因在於目前生產雙叉結構自然共振頻率較高,所以進行匹配電路的調整(R34由1.2M變更為1M).</t>
  </si>
  <si>
    <t>1. SDX2(SD21 New)打件資料準備與EBOM建立_x000D_
2. SDX2(SD21 New)低壓射出PCBA搭配舊外殼進行功能測試</t>
  </si>
  <si>
    <t>1. 整理UL認證資料與送測樣品準備。_x000D_
2. SDX2(SD21 New)低壓射出PCBA搭配舊外殼進行功能測試</t>
  </si>
  <si>
    <t>1. SEX5 新PCB 焊接_x000D_
2. SEX5 新PCBA 電路功能性測試_x000D_
3. 共陽極LED 更改共陰極LED</t>
  </si>
  <si>
    <t xml:space="preserve">1. SDXCE2M-0001 加工重點製作_x000D_
</t>
  </si>
  <si>
    <t>1. SDL PFA 外殼熔接測試_x000D_
2. 熔接後泡水測試有無漏水</t>
  </si>
  <si>
    <t>1. 修改SDXCE2M-0001加工重點內容_x000D_
2. SEX5更改電路跳線焊接</t>
  </si>
  <si>
    <t>1. SDL PFA 樣品領料_x000D_
2. SDL PFA 組裝半成品 * 2_x000D_
3. SDL PFA 上蓋熔接 * 2_x000D_
4. SDL PFA 泡水測試</t>
  </si>
  <si>
    <t>1. 確認SCX6 SOP 新增內容</t>
  </si>
  <si>
    <t>1. SEX5 AC 220V 電源座移植到新PCB_x000D_
2. SEX5 AC 220V 電路測試</t>
  </si>
  <si>
    <t>1. SCX1 量測AC 110V/60Hz &amp; 220V/60Hz &amp; DC 24V 一次測輸入電壓及電流輸入_x000D_
2.  量測二次測端R7 電流 &amp; C25 電壓輸出_x000D_
3. AC202-MSP11N8001跟換AC202-MSTD7NK401在重複1 跟2 的流程_x000D_
4. 使用熱顯像儀觀察電路板溫度變化</t>
  </si>
  <si>
    <t>1. QW-03-SCXBM6A-N1確認內容_x000D_
2. QW-03-SCXBM6A-N1 文件變更上傳</t>
  </si>
  <si>
    <t>1. SDL PFA 外殼熔接 SOP &amp; 熔接條件 彙整_x000D_
2. SDL PFA 外殼熔接 Case 4 試做_x000D_
3. SDL PFA Case 4 泡水測試_x000D_
4. 熔接治具增加控制加溫塊開關_x000D_
5. 測試加熱塊熔接N秒後迅速離開</t>
  </si>
  <si>
    <t>SD20取消熱縮套功能驗證</t>
  </si>
  <si>
    <t>SDL 研發送樣QA會測</t>
  </si>
  <si>
    <t>輔助生產 SC2428連板治具除錯</t>
  </si>
  <si>
    <t>SD20取消熱縮套灌膠樣品製作</t>
  </si>
  <si>
    <t>SDX成品電測治具除錯</t>
  </si>
  <si>
    <t xml:space="preserve">1.工況資料整理_x000D_
2.EPV組裝_x000D_
3.韌體功能討論修改_x000D_
4.EPU客退檢測(瑞洋)_x000D_
_x000D_
</t>
  </si>
  <si>
    <t>1.工況資料整理_x000D_
2.EPV組裝_x000D_
3.機構、軟體、硬體整合測試</t>
  </si>
  <si>
    <t>1.工況資料整理_x000D_
2.機構、軟體、硬體整合測試_x000D_
3.DN80 X2 流量測試_x000D_
4.健檢</t>
  </si>
  <si>
    <t>1.工況資料整理_x000D_
2.機構、軟體、硬體整合測試_x000D_
3.DN40 流量測試</t>
  </si>
  <si>
    <t>1.工況資料整理_x000D_
2.空氣測場資訊整理_x000D_
3.EPV首產BOM討論</t>
  </si>
  <si>
    <t>台大探頭測試，測試兩個台大探頭和一個EPF探頭架設於管道上的波形情況是否符合我們的預期。</t>
  </si>
  <si>
    <t>EPV新料整理和建立料號，將新料整理記錄後建立相關料號並將之前新料號的承認書補齊_x000D_
EPV連板測試治具教學，教導宜蘭廠務人員如何使用連板測試治具，並針對提出的問題進行修正</t>
  </si>
  <si>
    <t xml:space="preserve">健康檢查_x000D_
</t>
  </si>
  <si>
    <t>OTC客訴處理，到流量測場測試異常品是否還是異常並將過程紀錄</t>
  </si>
  <si>
    <t>台大探頭測試，將兩個台大探頭和EPF探頭架設於管道上測試波形並且記錄相關資料</t>
  </si>
  <si>
    <t>EPV半成品BOM變更，將半成品有錯誤的部分進行變更，並將電路板B料建立BOM</t>
  </si>
  <si>
    <t>OTC客訴處理，測試OTC回來的異常品I/O是否有異常，並測試解決異常後還有沒有其他問題</t>
  </si>
  <si>
    <t>修改線路後，重新整理BOM，_x000D_
因修改幅度不小，所以編號有跑掉或重複，_x000D_
重新編碼並把相同物料但不同的說明統一，_x000D_
BOM整理後，並將單價及庫存更新。_x000D_
鴻海樣品拿力致製樣的修改，_x000D_
改輸出線材及主程式(250mS)，_x000D_
預計明日將2pcs樣品射出，並測場做測試。</t>
  </si>
  <si>
    <t>將PCB空板入庫，_x000D_
協同振芳哥架設渦接式流量計，_x000D_
接法跟蹼輪有些許差異，_x000D_
至二廠低壓射出，低壓射出機射出參數很不穩定，_x000D_
同樣參數下，膠量會忽多忽少，_x000D_
導致樣品螺絲孔堵住。</t>
  </si>
  <si>
    <t>將溢量的膠移除，_x000D_
並統整主板缺的物料成本，_x000D_
詢問4MHz振盪器產品，_x000D_
整理顯示板的BOM及成本。</t>
  </si>
  <si>
    <t>將線路多的電容NC，_x000D_
檢查線路，_x000D_
並重新詢問廠商是否有相關同等品，_x000D_
看價錢會不會比較好。</t>
  </si>
  <si>
    <t>至測場測試鴻海樣品2pcs，其中1pcs K值還未調整好，_x000D_
但有同仁急出貨，下午測廠給他用，_x000D_
幫忙架設一樓測場測試，_x000D_
更新線路用料(TI建議的同等品)_x000D_
慶生會</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</si>
  <si>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2.Application firmware新增TDC-GP22 module進行中, 預計10/18前完成, 今天完成Power_On_Reset及register setting功能</t>
  </si>
  <si>
    <t>1.Application firmware新增TDC-GP22 module進行中, 今天完成SPI read/write功能及check SPI通訊和retry機制_x000D_
2. 超音波流量計相關技術文件研讀HIGH RESOLUTION TIME-INTERVAL MEASUREMENT SYSTEMS APPLIED TO FLOW MEASUREMENT.pdf (10/16~10/18),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C. 參考時鐘的穩定性也會影響測量結果。當參考時鐘改變或測量方法改變時，此因素的影響被最小化 (10/18)_x000D_
    D. 本文提出的解決方案的優點是在考慮所有誤差源時減少了時間間隔測量的不確定性 (10/18)</t>
  </si>
  <si>
    <t>1.Application firmware新增TDC-GP22 module進行中, 今天完成Start_Cal_Resonator功能</t>
  </si>
  <si>
    <t>1.Application firmware新增TDC-GP22 module進行中, 今天完成Start_Temp及Start_TOF_Restart功能, 等硬體到位後再做實際溫度和TOF驗証</t>
  </si>
  <si>
    <t>1.Application firmware新增Modbus module進行中</t>
  </si>
  <si>
    <t xml:space="preserve">M240702R1 EPV渦街流量計展型:修正顯示方式為DMA方式傳輸_x000D_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整合測試_x000D_
5. 修正顯示方式為DMA方式傳輸_x000D_
6.修正KEY SCAN 作法，加快按鍵速度_x000D_
7.修正管徑實際直徑     73.9,          // DN80_x000D_
        	                        97.1,       // DN100_x000D_
</t>
  </si>
  <si>
    <t xml:space="preserve">K240801R1 PCB溼製程用的插入式壓力感測器:電流輸出功能及參數設定_x000D_
1.規劃out1，out2 io 輸出功能, 撰寫有關於out 1 out2 delay相關副程式 。_x000D_
2.規劃ui 使用階層架構程式。_x000D_
3. 撰寫電流輸出功能及參數設定，顯示目前輸出電流(4~20mA) _x000D_
current=4.0+16.0*CV/R_x000D_
設定壓力範圍 ( R ) unit=Mpa,kPa,bar,psi, kgf/cm2 _x000D_
顯示目前量測壓力(CV)     unit=Mpa,kPa,bar,psi,kgf/cm2 _x000D_
4.設定ＯＵＴ１輸出 delay time=0~99 SEC_x000D_
5.撰寫有關於ui壓力微調功能_x000D_
         _x000D_
_x000D_
	_x000D_
</t>
  </si>
  <si>
    <t xml:space="preserve">K240801R1 PCB溼製程用的插入式壓力感測器:alarm 模式輸出功能及參數設定_x000D_
1.撰寫out1，out2 io 輸出功能, 撰寫有關於out 1 out2 delay相關副程式 。_x000D_
2.設定ＯＵＴ１輸出 delay time=0~99 SEC_x000D_
3.撰寫有關於alarm mode 設定，共有5種模式_x000D_
4.撰寫有關於應差輸入及功能(hys)_x000D_
5.整理ui 輸入階層及功能規劃如下:_x000D_
"(1)OUT1"_x000D_
"(2)OUT2"_x000D_
"(3)FST"   _x000D_
"(4)DAMP"_x000D_
"(5)ALT"_x000D_
"(6)HYS"_x000D_
"(7)RL"_x000D_
"(8)RV"_x000D_
"(9)產品資訊(VER)"_x000D_
_x000D_
</t>
  </si>
  <si>
    <t xml:space="preserve">K240801R1 PCB溼製程用的插入式壓力感測器:通信baudrate，parity功能設定_x000D_
1.撰寫有關於alarm mode 設定，共有5種模式，詳見手冊說明。_x000D_
2.撰寫有關於應差輸入及功能(hys)_x000D_
3.整理ui 輸入階層及功能撰寫程式如下:_x000D_
"(1)OUT1"_x000D_
"(2)OUT2"_x000D_
"(3)FST"   _x000D_
"(4)DAMP"_x000D_
"(5)ALT"_x000D_
"(6)HYS"_x000D_
"(7)RL"_x000D_
"(8)RV"_x000D_
"(9)產品資訊(VER)"_x000D_
4.加入同時按"ESC"+"UP"可設定通信相關參數規劃如下:_x000D_
(1)設定baud:9600，19200，38400，57600_x000D_
(2)設定parity stop bit _x000D_
 8N1: _8_None_1,_x000D_
 8O1: _8_Odd_1,_x000D_
 8E1: _8_Even_1,_x000D_
 8N2: _8_None_2,_x000D_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</si>
  <si>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4096	gt_modbus_slave_fine_tek_id_x000D_
4097	gt_modbus_slave_fine_tek_id_x000D_
4098	gt_modbus_slave_fine_tek_id_x000D_
4099	gt_modbus_slave_fine_tek_id_x000D_
4100	PFC_PRODUCT_TYPE_x000D_
4101	PFC_PRODUCT_NUMBER_x000D_
4102	PFC_PRODUCT_VERSION_x000D_
4103	PFC_DISPLAY_VALUE,_x000D_
4104	PFC_DISPLAY_VALUE+1_x000D_
4105	gw_modbus_slave_unit_type_x000D_
4106	PFC_DISPLAY_VALUE,_x000D_
4107	PFC_DISPLAY_VALUE+1,_x000D_
4108	gw_modbus_slave_unit_type_x000D_
4109	PFC_DISPLAY_VALUE,_x000D_
4110	PFC_DISPLAY_VALUE+1_x000D_
4111	gw_modbus_slave_unit_type,                       _x000D_
4112	PFC_DISPLAY_VALUE,_x000D_
4113	PFC_DISPLAY_VALUE+1,_x000D_
4114	gw_modbus_slave_unit_type,                       _x000D_
4115	gw_modbus_slave_ddf_start_address,_x000D_
4116	gw_modbus_slave_readonly_remap_addr,   _x000D_
4117	gw_modbus_slave_readonly_number,_x000D_
4118	gw_modbus_slave_readwrite_remap_addr,   _x000D_
4119	gw_modbus_slave_readwrite_number,_x000D_
4120	_x000D_
4121	_x000D_
4122	_x000D_
4123	_x000D_
4124	_x000D_
4125	_x000D_
4126	_x000D_
4127	_x000D_
4128	PFC_PRESSURE_VOLTAGE,                 _x000D_
4129	PFC_PRESSURE_VOLTAGE+1,             _x000D_
4130	PFC_DISPLAY_PRESSURE_VALUE,     _x000D_
4131	PFC_DISPLAY_PRESSURE_VALUE+1, _x000D_
4132	PFC_TEMPERATURE_VOLTAGE,         _x000D_
4133	PFC_TEMPERATURE_VOLTAGE+1,     _x000D_
4134	PFC_ERROR_CODE,                               _x000D_
4135	PFC_PRESSURE_ADC,                           _x000D_
4136	PFC_TEMPERATURE_ADC,                  _x000D_
4137	PFC_OUTPUT_CURRENT,                     _x000D_
4138	PFC_OUTPUT_CURRENT+1,                 _x000D_
4139	"PFC_LAW_PRESSURE_VOLTAGE,    _x000D_
PFC_LAW_PRESSURE_VOLTAGE+1,"_x000D_
4140	_x000D_
4141	"PFC_COMPENSATE_PRESSURE,   _x000D_
PFC_COMPENSATE_PRESSURE+1"_x000D_
4142	_x000D_
4143	PFC_COMPENSATE_PRESSURE_ADC                              _x000D_
4144	PFC_INNER_TEMPERATURE,     _x000D_
4145	PFC_INNER_TEMPERATURE+1, _x000D_
4146	PFC_INNER_TEMPERATURE_ADC                           _x000D_
4147	gw_pfc_fw_ver,    _x000D_
4148	gf_pfc_fw_date,    _x000D_
4149	gf_pfc_fw_date+1,_x000D_
4150	gf_pfc_fw_time,    _x000D_
4151	gf_pfc_fw_time+1,_x000D_
_x000D_
</t>
  </si>
  <si>
    <t>智宣測試軟體在400流速的時候，數值取回值不在400正負5%內_x000D_
_x000D_
他懷疑濾波方面是不是有沒濾到_x000D_
_x000D_
目前濾波方面如下_x000D_
 if(velocity_value&lt;150)                                          //溫度補償後流速值PFC_COMPENSATE_FLOW_VALUE_x000D_
            window_range=10;_x000D_
        else if(velocity_value&lt;250) _x000D_
            window_range=20;_x000D_
        else if(velocity_value&lt;350) _x000D_
            window_range=30;_x000D_
        else if(velocity_value&lt;950) _x000D_
            window_range=50;_x000D_
_x000D_
往濾波方面去找</t>
  </si>
  <si>
    <t>將濾波範圍值修改測試看看_x000D_
if(inward_range==10000)_x000D_
       {_x000D_
           window_range=0;_x000D_
       }_x000D_
       else if(11000&gt;inward_range &amp; inward_range&gt;10000)_x000D_
       {_x000D_
            window_range=inward_range-10000;_x000D_
       }_x000D_
       else_x000D_
       {_x000D_
          if(velocity_value&lt;150)                                          //溫度補償後流速值PFC_COMPENSATE_FLOW_VALUE_x000D_
                window_range=10;_x000D_
            else if(velocity_value&lt;250) _x000D_
                window_range=20;_x000D_
            else if(velocity_value&lt;350) _x000D_
                window_range=30;_x000D_
            else if(velocity_value&lt;950)            _x000D_
                window_range=inward_range;_x000D_
       }_x000D_
_x000D_
輸入10000時不會有濾波效果</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</si>
  <si>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文魁已將按鍵方面更改過_x000D_
畫面顯示方式要再測試看看STM32G070_48P程式是否要再進行更改_x000D_
達到畫面顯示較為順暢</t>
  </si>
  <si>
    <t>將用不到的RTC分頁，關掉以減少空間_x000D_
_x000D_
SYSTEM_LOG_SYSTEM_LOG_INFO_PROMPT這分頁關閉時會出現無法進入主畫面(整面黑畫面)</t>
  </si>
  <si>
    <t>Error[Lp011]: section placement failed _x000D_
          unable to allocate space for sections/blocks with a total estimated  _x000D_
minimum size of 0x3c352 bytes (max align 0x8) in &lt;[0x08003000-0x0803eff0]&gt;  _x000D_
(total uncommitted space 0x3bea1)._x000D_
_x000D_
空間超出</t>
  </si>
  <si>
    <t>配件安裝 設備佈線</t>
  </si>
  <si>
    <t>安裝科氏力流量計 拉線 測試</t>
  </si>
  <si>
    <t>設備佈線 配件安裝加工</t>
  </si>
  <si>
    <t>週三生產管制討論會議_x000D_
低壓射出後尺寸量測修改</t>
  </si>
  <si>
    <t>感測片超音波融接頭評估。_x000D_
週三生產管制討論會議。_x000D_
創維葉片組合樣品組裝。_x000D_
模得發表頭軸承修改模具後樣品組裝確認。</t>
  </si>
  <si>
    <t>週三生產管制討論會議_x000D_
EPT封口塞雷射焊接相關參數調整與試焊。_x000D_
EPT相關製程履歷需求照片拍攝與討論相關順序。</t>
  </si>
  <si>
    <t>週三生產管制討論會議</t>
  </si>
  <si>
    <t>1.模具報價圖面繪製_x000D_
2.DN40零件設計</t>
  </si>
  <si>
    <t>1.低壓射出機台架模及參數調整_x000D_
2.試射SDX樣品</t>
  </si>
  <si>
    <t>1.協助助理工程師跑加工流程(去二廠領料及找師傅協助加工)</t>
  </si>
  <si>
    <t>1.健康檢查</t>
  </si>
  <si>
    <t>1.研發週會</t>
  </si>
  <si>
    <t>1.去二廠請製一協助焊接樣品</t>
  </si>
  <si>
    <t>1.首產異常會議_x000D_
2.3D零件歸檔作業_x000D_
3.模具試模進度追蹤</t>
  </si>
  <si>
    <t>簽收刀模 送去二廠</t>
  </si>
  <si>
    <t>機構設計 檢查與修改圖面</t>
  </si>
  <si>
    <t>做15個進料檢驗基準_x000D_
將基準畫進3D工程圖 再轉2D工程圖_x000D_
再製作進料檢驗基準表</t>
  </si>
  <si>
    <t xml:space="preserve">公司體檢_x000D_
</t>
  </si>
  <si>
    <t>申請料號+轉工程圖</t>
  </si>
  <si>
    <t>10月生日會</t>
  </si>
  <si>
    <t>模具廠提出修改要求，一要求改圖_x000D_
並修正圖面，轉工程圖</t>
  </si>
  <si>
    <t>新增發行DIN 2501-PN16,SUS304,DN125法蘭正式圖面_x000D_
FLAAM1C-MAD2E65801版次D0</t>
  </si>
  <si>
    <t>ECO-24100158</t>
  </si>
  <si>
    <t>新增發行DN100,7.5K法蘭正式圖面_x000D_
EPDBM1C-MD01A0I001版次D0</t>
  </si>
  <si>
    <t>ECO-24100176</t>
  </si>
  <si>
    <t>跑樣品加工流程(到二廠領料及找師傅協助加工)</t>
  </si>
  <si>
    <t>繪製EPRAM1C-MAE200D001T蹼輪連接管客製3D、2D圖</t>
  </si>
  <si>
    <t xml:space="preserve">修整DN100,7.5K法蘭圖面EPDBM1C-MD01A0I001-D0-G1_x000D_
</t>
  </si>
  <si>
    <t>新增法蘭規格尺寸ANSI B16.5-300LBS-RF 2-1/2"(DN65)RF/EPD標準盲孔法蘭加工圖面_x000D_
FLABM1C-MDC2B44901版次D0</t>
  </si>
  <si>
    <t>修改ECB-011*客製圖面_x000D_
依據ECR-24040002變更管長計算公式</t>
  </si>
  <si>
    <t>G241003I1</t>
  </si>
  <si>
    <t>SDX21出線壓入本體治具</t>
  </si>
  <si>
    <t>10/30 電二舊音叉燒機設備補線路圖</t>
  </si>
  <si>
    <t>10/29 電一治具申請-U線桌子用燈架*3</t>
  </si>
  <si>
    <t>顯示劃面及選單設計</t>
  </si>
  <si>
    <t>SD20/SD21/SDX5 UL認證樣品 2024/10/25寄出;目前SD20還有2種形式尚未提供,預計2024/11/7提供.</t>
  </si>
  <si>
    <t>已將EPT相關零件交付給專案負責人</t>
  </si>
  <si>
    <t>震動盤控制器已更換完成</t>
  </si>
  <si>
    <t>確認線路及使用物料</t>
  </si>
  <si>
    <t>確認硬體線路及用料</t>
  </si>
  <si>
    <t>10/25 電二三軸焊錫機 出錫馬達插頭接觸不良</t>
  </si>
  <si>
    <t>插頭更換重接</t>
  </si>
  <si>
    <t>2025/02/17</t>
  </si>
  <si>
    <t>SEX2試佈圖</t>
  </si>
  <si>
    <t>FGX單排第三組LAYOUT,雙排主板佈圖</t>
  </si>
  <si>
    <t xml:space="preserve">EPD11D1006發包出圖資料整理_x000D_
</t>
  </si>
  <si>
    <t>FG雙排LAYOUT3組</t>
  </si>
  <si>
    <t>ECP31M1001佈圖</t>
  </si>
  <si>
    <t>SEX2試佈圖 1017AB</t>
  </si>
  <si>
    <t xml:space="preserve"> 佈圖15%長庚大產學學合作案</t>
  </si>
  <si>
    <t>SEX2佈圖1018A</t>
  </si>
  <si>
    <t>佈圖36%長庚大產學學合作案</t>
  </si>
  <si>
    <t>佈圖60%長庚大產學學合作案</t>
  </si>
  <si>
    <t>FG發包資料整理</t>
  </si>
  <si>
    <t>工程師追加測點LAYOUT修改</t>
  </si>
  <si>
    <t>SEX2佈圖 LAYOUT</t>
  </si>
  <si>
    <t>SEX2 LAYOUT完成第一組</t>
  </si>
  <si>
    <t>SDX50M1001 LAYOUT修改</t>
  </si>
  <si>
    <t>佈圖40% NET點數925</t>
  </si>
  <si>
    <t>協助確認二廠DN25良率變差的問題。_x000D_
之前送回二廠共102PCS的DN25，經過確認，只有18PCS用於南A。_x000D_
其他皆用於東A 。_x000D_
故先取這18PCS進行測試。於一廠複測後，結果與二廠測試情況相仿，_x000D_
良率也不佳。_x000D_
將其中3PCS較差的，拿給QC分析。</t>
  </si>
  <si>
    <t xml:space="preserve">目前一廠有之前瀚霆作驗證的DN25共有60PCS，其中20PCS目前仍然驗證中，保留不移動。_x000D_
另外40PCS再加上之前俊儒驗證的20PCS DN25，共有60PCS。_x000D_
這60PCS DN25安排重新測試耐壓，校正並複測。_x000D_
依測試結果分類後，安排送至二廠進行歸位。_x000D_
</t>
  </si>
  <si>
    <t xml:space="preserve">電二反應，JFR3生產時發生無顯示問題。_x000D_
QC開立品質異常單(TQ4-24090002)。_x000D_
協助處理此項問題。_x000D_
_x000D_
經分析後發現，_x000D_
PCB來料問題。_x000D_
PCB貫孔製程異常，造成top layer和bottom layer不導通。_x000D_
_x000D_
</t>
  </si>
  <si>
    <t>協助瀚霮，驗證DN25重現性。_x000D_
將原本20PCS已校正的DN25再重新複測，包含Q6、Q3、Q1。_x000D_
依數據看來，穩定的其重現性就沒問題。_x000D_
但有問題的就很容易發生跳動問題。_x000D_
經決議，這部分挑選2台不良及2台A級保留，其他送回二廠歸位。</t>
  </si>
  <si>
    <t xml:space="preserve">北水標案FOT2.0，南A四個口徑皆已準備完成。_x000D_
後續DN40還有需求數量，故請文耀安排DN40組裝。_x000D_
目前億豪塑膠件已無庫存，故此次安排200PCS DN40皆使用創維塑膠件。_x000D_
目前已組裝完成60PCS。_x000D_
迗到一廠，開始安排耐壓測試、校正及複測。_x000D_
</t>
  </si>
  <si>
    <t>1.前往二廠領取送測所需零件_x000D_
2.焊接EPTCE1M-0001*5 5422_x000D_
3.包裝EPT零件送驗證</t>
  </si>
  <si>
    <t>1.分析SPX2不良品15PCS_x000D_
2.確認6PCS不良原因與改善方向討論</t>
  </si>
  <si>
    <t>1.前往二廠雷雕_x000D_
2.確認包材與貼紙_x000D_
3.更改EPT技轉文件</t>
  </si>
  <si>
    <t>1.前往二廠，協助產線生產SPX_x000D_
2.驗證EPT自動校正流程</t>
  </si>
  <si>
    <t>1.協助驗證SPX改善後良率_x000D_
2.進行SPX油測校正，並確認響應速度</t>
  </si>
  <si>
    <t>EPH通訊器客訴退回LED燈電流與通訊功能測試和RS-485一對多連線測試_x000D_
ECP濕度製程壓力計測試_x000D_
接上水表</t>
  </si>
  <si>
    <t>ECP24V 5V 3.3V 15V電流測量_x000D_
測試ECP壓力濕度製成 壓力精確度</t>
  </si>
  <si>
    <t>EPH*24台的剝線_x000D_
EPH*24台重新燒綠軟體</t>
  </si>
  <si>
    <t>EPH24台的上升電阻拔除和LED燈的電阻更換680歐姆_x000D_
EPH24台重新燒綠韌體。</t>
  </si>
  <si>
    <t>特休(員旅)</t>
  </si>
  <si>
    <t>PFA熱熔資料統計分析與測試</t>
  </si>
  <si>
    <t>1. SCX1振棒電路圖原檔太舊, 要進行重繪與優化_x000D_
2. 研發會議</t>
  </si>
  <si>
    <t>SCX1振棒電路圖原檔太舊, 要進行重繪與優化</t>
  </si>
  <si>
    <t>1. SCX1振棒電路圖原檔太舊, 要進行重繪與優化_x000D_
2. SCX1雙叉PCB走線確認並改善</t>
  </si>
  <si>
    <t>跟Gina確認規格並申請打件用樣品</t>
  </si>
  <si>
    <t>溫升測試設備架設</t>
  </si>
  <si>
    <t>溫升測試架設&amp;測試</t>
  </si>
  <si>
    <t>CSA拜訪，檢驗溫升測試</t>
  </si>
  <si>
    <t xml:space="preserve">整理UL認證資料與送測樣品準備_x000D_
</t>
  </si>
  <si>
    <t>SDX2低壓射出PCBA搭配舊外殼進行功能測試</t>
  </si>
  <si>
    <t>1. SDX2低壓射出PCBA搭配舊外殼進行功能測試_x000D_
2. SDX5 PCB Layout確認與送洗</t>
  </si>
  <si>
    <t>1. SDX2低壓射出PCBA(第二版)搭配舊外殼進行功能測試_x000D_
2. SDX5第一版電源線路修正,修正後再進行送洗</t>
  </si>
  <si>
    <t>1. SDX2低壓射出PCBA(第二版)搭配舊外殼進行功能驗證_x000D_
2. SDX2低壓射出電路與新外殼組裝進行IP67測試</t>
  </si>
  <si>
    <t>1. SDX2低壓射出PCBA(第二版)搭配舊外殼進行功能驗證_x000D_
2. SDX2 第二版電源線路修正</t>
  </si>
  <si>
    <t>1. SDL PFA 外殼 與蔡師傅測試熔接條件_x000D_
2. 蔡師傅詳細了解熔接手法_x000D_
3. 蔡師傅熔接2個空殼與一條成品_x000D_
4. 蔡師傅熔接成品泡水測試 Fail</t>
  </si>
  <si>
    <t>1. SEX5 電源座 LED 二極體更換 100R _x000D_
2. SEX5 更換100R 電路測試_x000D_
3. SEX5 量測電路電壓</t>
  </si>
  <si>
    <t xml:space="preserve">1. SDL PFA 限流電阻匹配_x000D_
2. SDL PFA IR位置調整 &amp; 匹配限流電阻_x000D_
</t>
  </si>
  <si>
    <t>1. 教育訓練 產品的精密與準確(製程能力分析)_x000D_
2. SEX EBOM 建立</t>
  </si>
  <si>
    <t>1. 確認SDXCE2M-0015 要焊接的零件_x000D_
2. SDXCE2M-0015 焊接 *2_x000D_
3. SDXCE2M-0015電路測試_x000D_
4. 發現SDXCE2M-0015 電路圖 Q8 腳位錯誤</t>
  </si>
  <si>
    <t xml:space="preserve">1. SDL 量測PFA外殼IR330R &amp; 490R PT接收到的電壓 &amp; 測試更換成39K(R20)與PFA相容性_x000D_
2. SDL 重工IR_x000D_
3. SDL 更改限流電阻 &amp; R20_x000D_
4. SDL 製作2.4m 電纜線 * 6_x000D_
5. SDL 製作 UL 認證需求樣機 * 1_x000D_
6. SDL 製作驗證 PFA 外殼樣機 * 3_x000D_
</t>
  </si>
  <si>
    <t>1. PFA 外殼 R20 39K IR 限流電阻 490R 測試PFA外殼_x000D_
2. PFA UL 樣機制做 * 5_x000D_
3. PFA 外殼熔接條件測試 * 3</t>
  </si>
  <si>
    <t>1.SDX2(SD21)半成品料號與EBOM建立_x000D_
2.SD20取消熱縮套灌膠功能測試</t>
  </si>
  <si>
    <t xml:space="preserve">SDX2低壓版-成品組裝與功能驗證 5 PCS_x000D_
</t>
  </si>
  <si>
    <t>教育訓練-產品的精密與準確(製程能力分析)</t>
  </si>
  <si>
    <t>SDX2低壓版 電路焊接 2PCS</t>
  </si>
  <si>
    <t>1.SDX2低壓版 電路焊接 2PCS_x000D_
2.SDX2低壓版 電路除錯 2PCS</t>
  </si>
  <si>
    <t>至宜蘭廠_x000D_
1.EPV強盛染整DN65 JIS40K進行耐壓測試_x000D_
2.承上，進行組裝K值校正測試_x000D_
3.DN40口徑在二樓閥門全開時誤差偏高，至宜蘭廠進行數據比對_x000D_
4.DN100口徑至宜蘭廠進行K值校正測試</t>
  </si>
  <si>
    <t>1.工況資料整理_x000D_
2.空氣測場資訊整理_x000D_
3.EPV測試資料匯整_x000D_
4.專案簡報製作</t>
  </si>
  <si>
    <t>1.工況資料整理_x000D_
2.空氣測場資訊整理_x000D_
3.EPV測試資料匯整</t>
  </si>
  <si>
    <t>至宜蘭廠_x000D_
1.DN40口徑在二樓閥門全開時誤差偏高，至宜蘭廠進行數據比對_x000D_
2.DN80口徑在二樓閥門全開時誤差偏高，至宜蘭廠進行數據比對_x000D_
3.DN100口徑至宜蘭廠進行K值校正測試</t>
  </si>
  <si>
    <t>EPV樣機測試，到宜蘭廠驗證兩台DN100的相關數據並將其記錄。_x000D_
EPV耐壓測試，測試40K法蘭的DN65是否能夠承受40Kg壓力並進行校正。</t>
  </si>
  <si>
    <t>補休，9/1</t>
  </si>
  <si>
    <t>線路圖疑問釋疑，修改線路，_x000D_
整理硬體審查資料。</t>
  </si>
  <si>
    <t>修正審查資料，_x000D_
硬體審查開會，_x000D_
以開會內容修改線路。</t>
  </si>
  <si>
    <t>將鴻海樣品進測場測試，並進行校正，_x000D_
但可能是架設問題，導致K值浮動，_x000D_
K值穩定後，已完成校正值寫入，_x000D_
出線長度改為客戶要求的規格。_x000D_
整理一體式夾管超音波線路圖，_x000D_
準備進Layout</t>
  </si>
  <si>
    <t>線路圖進行DRC遇到封裝問題，_x000D_
詢問後修改，DRC錯誤0項，_x000D_
提供相關資料給慧芝姐，請她協助佈局，_x000D_
查看顯示板PCB，_x000D_
準備備料。</t>
  </si>
  <si>
    <t>進行備料，_x000D_
新用料請各廠商提供樣品，_x000D_
有料號無庫存，請生管課長協助處理，_x000D_
Layout還尚在佈局中，板子空間太小，_x000D_
需等擺得差不多後，再評估PCB尺寸。</t>
  </si>
  <si>
    <t>1.Application firmware新增Modbus module進行中_x000D_
2. 試用期滿審查會議</t>
  </si>
  <si>
    <t>1.Application firmware新增Modbus module完成_x000D_
2. 參加硬體審查會議</t>
  </si>
  <si>
    <t>1.Application firmware測試波形抓取功能, 初步測試大於1MHz的波形會發生錯誤無法量測, 將繼續驗証</t>
  </si>
  <si>
    <t>1.Application firmware測試波形抓取功能, 經過修改及測試, 目前使用Timer Input Capture DMA的方式已經可以量測15M Hz以下頻率的波型並可以算出量測頻率及波型寬度</t>
  </si>
  <si>
    <t>1.Application firmware測試波形抓取功能, 經過修改及測試, 目前己可以每8ms量測一次, 每次量測500us的波型訊號, 而利用PWM模擬信號可以算出每個量測到的波型的波型寬度</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</si>
  <si>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</si>
  <si>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</si>
  <si>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4244	PFC_IOLINK_PRODUCT_ID,       	UINT16_x000D_
4245	PFC_IOLINK_PRODUCT_ID+1,   	UINT16_x000D_
4246	PFC_IOLINK_PRODUCT_ID+2,   	UINT16_x000D_
4247	PFC_IOLINK_PRODUCT_ID+3,   	UINT16_x000D_
4248	PFC_IOLINK_PRODUCT_ID+4,   	UINT16_x000D_
4249	PFC_IOLINK_PRODUCT_ID+5,   	UINT16_x000D_
4250	PFC_IOLINK_PRODUCT_ID+6,   	UINT16_x000D_
4251	PFC_IOLINK_PRODUCT_ID+7,   	UINT16_x000D_
4252	PFC_IOLINK_PRODUCT_ID+8,   	UINT16_x000D_
4253	PFC_IOLINK_PRODUCT_ID+9,   	UINT16_x000D_
4254	PFC_IOLINK_PRODUCT_ID+10, 	UINT16_x000D_
4255	PFC_IOLINK_PRODUCT_ID+11, 	UINT16_x000D_
4256	PFC_IOLINK_PRODUCT_ID+12, 	UINT16_x000D_
4257	PFC_IOLINK_PRODUCT_ID+13, 	UINT16_x000D_
4258	PFC_IOLINK_PRODUCT_ID+14, 	UINT16_x000D_
4259	PFC_IOLINK_PRODUCT_ID+15, 	UINT16_x000D_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t>
  </si>
  <si>
    <t>K240801R1 PCB溼製程用的插入式壓力感測器:調試軟体讀取功能撰寫完成_x000D_
1.撰寫調試軟体 MODBUS ADDR:規劃如下 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2.調試軟体追加若干modbus addr 讀取功能，詳見手冊功能描述，目前讀取功能已完成。_x000D_
2.調試軟体追加若干modbus addr 寫入功能，目前寫入設定功能已正撰寫中。</t>
  </si>
  <si>
    <t>M240704R1 一體式夾管超音波流量計(DN25)[RD4] :建立io專案檔_x000D_
1.研究圖形化 ui相關元件用法。 _x000D_
2.研究有關於圖形式儀表相關用法。_x000D_
3.製作TouchFGX操作相關說明文件。_x000D_
4.重新使用cubemx 建立專案檔</t>
  </si>
  <si>
    <t>宜蘭生產OTC(V622版本)_x000D_
100片有32片出現總量有異狀_x000D_
往Fram跟程式查詢</t>
  </si>
  <si>
    <t>四線式LCM_4Wires_IAR9v32p1按鍵模式在200ms下去掃鍵盤模擬的話會出現反應太慢_x000D_
_x000D_
改善成在1~5ms內掃描按鍵可大幅提升反應度太慢的情況</t>
  </si>
  <si>
    <t xml:space="preserve">增加介質轉換功能_x000D_
_x000D_
填入10參數(每個介質5個)與一個轉換功能點位_x000D_
_x000D_
</t>
  </si>
  <si>
    <t>增加介質轉換功能_x000D_
_x000D_
填入10參數(每個介質5個)與一個轉換功能點位_x000D_
_x000D_
 //公式_x000D_
  (介質2相減/介質1相減)*(實際值-介質1初始)+介質2初始_x000D_
_x000D_
最大值設為1000 超過為0</t>
  </si>
  <si>
    <t>增加介質轉換功能_x000D_
_x000D_
填入10參數(每個介質5個)與一個轉換功能點位_x000D_
_x000D_
 //公式_x000D_
  (介質2相減/介質1相減)*(實際值-介質1初始)+介質2初始_x000D_
_x000D_
最大值設為1000 超過為0_x000D_
_x000D_
改32T版_x000D_
測試風壓空氣</t>
  </si>
  <si>
    <t>二廠EPH民生水表校正程式修改_x000D_
1.移除ifm標準件_x000D_
2.針對生產線需求修正程式_x000D_
3.質量式流量計安裝</t>
  </si>
  <si>
    <t>宜蘭EPD流量測場擴充專案軟體修正_x000D_
1.PLC IO規劃_x000D_
2.校正程式_x000D_
3.線路查線_x000D_
4.電路規劃</t>
  </si>
  <si>
    <t>宜蘭EPD流量測場擴充專案軟體修正_x000D_
1.PLC IO規劃_x000D_
2.校正程式_x000D_
3.線路查線_x000D_
4.電路規劃_x000D_
5.試運行</t>
  </si>
  <si>
    <t>MOXA 電源修改</t>
  </si>
  <si>
    <t>馬達接頭更換重接</t>
  </si>
  <si>
    <t>加熱器接線 通電測試</t>
  </si>
  <si>
    <t>規劃討論 電料購買 板金詢價</t>
  </si>
  <si>
    <t>規劃討論 線路圖修改</t>
  </si>
  <si>
    <t>MOXA UPort 1650-8 電源改用原廠電源供應器</t>
  </si>
  <si>
    <t>設備查線 線路圖繪製</t>
  </si>
  <si>
    <t>EPD電磁流量計傳送器後蓋工程圖與進料檢驗基準變更繪製撰寫。</t>
  </si>
  <si>
    <t>ECO-24100224</t>
  </si>
  <si>
    <t>機構模組化教育訓練</t>
  </si>
  <si>
    <t>低壓射出成型後尺寸量測與成品圖面3D、2D修改。</t>
  </si>
  <si>
    <t>EPH修改內容進度與測試數據內容討論會議</t>
  </si>
  <si>
    <t>研三部門周會</t>
  </si>
  <si>
    <t>前往高翊討論感測片超音波融接頭製作重點。_x000D_
EPH現況組裝平墊片規格內容確認與模具修改確認。</t>
  </si>
  <si>
    <t>EPH全系列零件、半成品、成品圖面內容修改與ECO變更。</t>
  </si>
  <si>
    <t>協助電二針對封口塞雷射焊接測試。_x000D_
封口塞導熱膏治具驗收。</t>
  </si>
  <si>
    <t>SDX2低壓射出模具驗收相關資料撰寫。_x000D_
SDX2低壓射出全尺寸量測。_x000D_
SDX2低壓射出試模報告撰寫。</t>
  </si>
  <si>
    <t>無顯示葉片固定柱素材模具驗收相關資料撰寫。</t>
  </si>
  <si>
    <t>EPH生產問題討論。</t>
  </si>
  <si>
    <t>周一專案進度討論會議</t>
  </si>
  <si>
    <t>夾管式超音波外殼本體結構構思與結構設計3D圖面繪製。</t>
  </si>
  <si>
    <t>感測片模具第二供應商問題討論與模具請購相關文件撰寫。_x000D_
創維感測片模具移模問題聯繫。</t>
  </si>
  <si>
    <t>1.新人試用期報到心得_x000D_
2. 【0928部屬溝通管理VS跨部門溝通整合力】調查表回填</t>
  </si>
  <si>
    <t>1.組合圖3D修正_x000D_
2.首產被料所需暫行圖面啟用流程_x000D_
3.提出ECO修改料號BOM</t>
  </si>
  <si>
    <t>1.討論部門本周進度</t>
  </si>
  <si>
    <t>課程名稱：機構模組化</t>
  </si>
  <si>
    <t>1.錶頭連接桿圖面繪製_x000D_
2.提出ECO修改</t>
  </si>
  <si>
    <t>1.首產文件提供_x000D_
2.首產需要購買零件圖面請單整理</t>
  </si>
  <si>
    <t>1.進料檢驗基準新增及上傳_x000D_
2.首產事宜討論</t>
  </si>
  <si>
    <t>1.各尺寸膜片3D建檔</t>
  </si>
  <si>
    <t>1.圖面繪製_x000D_
2.ECO異常排除</t>
  </si>
  <si>
    <t>1.周一研發會議_x000D_
2.PVD報告整理</t>
  </si>
  <si>
    <t>1.膜片請購事宜處理_x000D_
2.申請膜片料號_x000D_
3.膜片3D檔案建檔_x000D_
4.修改設計依會議討論內容</t>
  </si>
  <si>
    <t>1.修改要詢價檔案資料_x000D_
2.ECO修改零件料號規格說明_x000D_
3.ECO新增膜片BOM</t>
  </si>
  <si>
    <t>1.首產會議資料整理</t>
  </si>
  <si>
    <t>量測並填寫試模報告_x000D_
EPRAM1S-23NDSTPA02_T2試模報告_x000D_
HP410-R020041701_T1試模報告_x000D_
HP410-R030041701_T1試模報告_x000D_
SDX2_T1試模報告</t>
  </si>
  <si>
    <t>填寫模具申請單</t>
  </si>
  <si>
    <t>瀚霆哥指導修正3D圖面與工程圖</t>
  </si>
  <si>
    <t xml:space="preserve">周一會議 &amp; 人資面談 &amp; 瀚霆哥面談 (試用期後面談)_x000D_
</t>
  </si>
  <si>
    <t xml:space="preserve">量測並填寫試模報告_x000D_
EPRAM1S-23NDSTPA02_T2試模報告_x000D_
HP410-R020041701_T1試模報告_x000D_
HP410-R030041701_T1試模報告_x000D_
</t>
  </si>
  <si>
    <t xml:space="preserve">將3D圖轉成STL檔，請3D列印廠商報價_x000D_
零件轉工程圖_x000D_
</t>
  </si>
  <si>
    <t>整理工程圖並調整一些結構設計</t>
  </si>
  <si>
    <t>協助承認圖NPR-24100126進行改版</t>
  </si>
  <si>
    <t>調整修改_x000D_
FLAAM1C-MAD2E65801-D0-G1_x000D_
EPDBM1C-MD01A0I001-D0-G1_x000D_
FLABM1C-MDC2B44901-D0-G1</t>
  </si>
  <si>
    <t>協助承認圖NPR-24100124進行改版</t>
  </si>
  <si>
    <t>協助繪製BRCAM1E-MHNABB6502的3D、2D發行圖</t>
  </si>
  <si>
    <t>去二廠取回樣品</t>
  </si>
  <si>
    <t>協助繪製NPR-24100135需求英文版承認圖</t>
  </si>
  <si>
    <t>產品的精密與準確(製程能力分析) 教育課程</t>
  </si>
  <si>
    <t>修改整理_x000D_
FLAAM1C-MAD2E65801-D0-G1_x000D_
EPDBM1C-MD01A0I001-D0-G1_x000D_
FLABM1C-MDC2B44901-D0-G1</t>
  </si>
  <si>
    <t>協助修改BRCAM1E-MHNABB6502客製圖</t>
  </si>
  <si>
    <t>協助繪製NPR-24100135_x000D_
英文版承認圖</t>
  </si>
  <si>
    <t>協助繪製NPR-24100142中文版承認圖</t>
  </si>
  <si>
    <t>NPR-24100151協助修改發行承認圖</t>
  </si>
  <si>
    <t>協助歸檔NPR-24100135英文版承認圖_x000D_
協助歸檔NPR-24100142中文版承認圖_x000D_
協助歸檔NPR-24100151承認圖</t>
  </si>
  <si>
    <t>協助修改NPR-24100169承認圖</t>
  </si>
  <si>
    <t>協助修改NPR-24100155承認圖</t>
  </si>
  <si>
    <t>協助修改NPR-24100167承認圖</t>
  </si>
  <si>
    <t>協助修改EFG35B2S2+TA02承認圖</t>
  </si>
  <si>
    <t>協助修改NPR-24100170英文版承認圖</t>
  </si>
  <si>
    <t>1131101</t>
  </si>
  <si>
    <t>鄭貫中</t>
  </si>
  <si>
    <t>鄭貫中</t>
    <phoneticPr fontId="39" type="noConversion"/>
  </si>
  <si>
    <t>11/16 測漏自動化設備</t>
  </si>
  <si>
    <t>11/5 發起ECR-24110001調研</t>
  </si>
  <si>
    <t>已提供給FAE，10/4已發行</t>
  </si>
  <si>
    <t>無貼紙，以雷雕取代，已在電二雷雕機建立檔案 檔名:ECX8</t>
  </si>
  <si>
    <t>10/30 CSA拜訪並驗證完成。</t>
  </si>
  <si>
    <t xml:space="preserve">10/14尚未收到資料,10/17收電路圖佈圖完成 待工程師確認 10/28LAYOUT完成_x000D_
</t>
  </si>
  <si>
    <t xml:space="preserve">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完成上下感測片超音波熔接頭。_x000D_
</t>
  </si>
  <si>
    <t>10/26完成 10/28詢價中 11/1發包</t>
  </si>
  <si>
    <t>依據先前UL送審結構圖面送審，現況無須修改</t>
  </si>
  <si>
    <t>ECO-24100239變更相關EPH成品、半成品、零件工程圖面</t>
  </si>
  <si>
    <t>已安裝完成</t>
  </si>
  <si>
    <t>草稿確認中 內容應有錯誤 與csa工程師聯繫中</t>
  </si>
  <si>
    <t>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t>
  </si>
  <si>
    <t>電箱已完成</t>
  </si>
  <si>
    <t>9/20 討論，9/23 2D圖面規劃(土城)，交研發確認_x000D_
9/25修改圖面交研發確認_x000D_
10/1、10/4、10/7 切換管徑加棘輪機構，規劃中。_x000D_
10/9、11 增加壓力計位置。變更進氣管設計，取消整流段，總長縮短200mm。_x000D_
10/14 棘輪版3D圖示OK_x000D_
10/15 增加規劃無轉輪版本，管道6支放在一台設備上_x000D_
10/16 三組版本提供研發_x000D_
10/21-22 改用第二版方案三，修改，取消電動比例閥，進氣口改10K法蘭，增加籠車，3D圖提供研發_x000D_
10/22-25 管路零件圖面提供廠商報價_x000D_
10/25-11/1 控制台圖面提供廠商報價</t>
  </si>
  <si>
    <t xml:space="preserve">9/20 討論，9/23 2D圖面規劃(土城)，交研發確認_x000D_
9/25修改圖面交研發確認_x000D_
10/14 棘輪版3D圖示OK_x000D_
10/15 增加規劃無轉輪版本，管道6支放在一台設備上_x000D_
10/16 三組版本提供研發_x000D_
10/22 確認規劃版本，開始拆圖報價_x000D_
10/22 請研發提供流程圖，確認需要控制台_x000D_
11/1 研發提供流程圖_x000D_
</t>
  </si>
  <si>
    <t>11/1 SPX測場 SPX柴油測場 搬移拉線</t>
  </si>
  <si>
    <t>設備搬移 拆線 拉線 接線</t>
  </si>
  <si>
    <t>SE29-已啟ECO-24080181變更簽核完成。_x000D_
SEX5現況結構無須修改。</t>
  </si>
  <si>
    <t>北水標案，東a第一批複驗，至南港會測。</t>
  </si>
  <si>
    <t>北水標案，東a第一批複驗，至南港會測</t>
  </si>
  <si>
    <t>北水標案，南a第一批驗收，已安排11/6進行。_x000D_
協助二廠確認南a第一批驗收準備。_x000D_
_x000D_
另外，東a第一批複驗已完成，此次3個口徑皆未通過。_x000D_
驗收的水表已帶回公司。安排於一廠進行再次複測，_x000D_
確認南港水表場與公司測場之差異。</t>
  </si>
  <si>
    <t>東a第一批複驗已完成。_x000D_
此次3個口䀴皆未通過。_x000D_
安排於一廠水表測場進行複測。_x000D_
並整理桓達測試數值與南港測試數據。_x000D_
提供給小朱及中華電信。</t>
  </si>
  <si>
    <t>北水標案，南a第一批驗收，北水人員至公司抽驗。_x000D_
4個口徑各抽1個。_x000D_
後續送至南港水表測進行驗收測試。</t>
  </si>
  <si>
    <t>1.回覆UL認證相關文件補上，並確認BOM是否正確_x000D_
2.整理1F測場，並將相關稽核文件補上</t>
  </si>
  <si>
    <t>1.EPT空氣管工況(桃園)_x000D_
2.依照客戶提供EPT空壓氣管進行分析與紀錄</t>
  </si>
  <si>
    <t>1.SPX2油線校正 18PCS_x000D_
2.撰寫SPX2 油線測場校正手法與流程</t>
  </si>
  <si>
    <t>1.1F測場整理_x000D_
2.撰寫SPX2 油線測場校正手法與流程</t>
  </si>
  <si>
    <t>1.EPT 工況(中壢)_x000D_
2.SPX2油線校正SOP撰寫</t>
  </si>
  <si>
    <t>EPH L2電感換成電阻_x000D_
將C19,C21加上稽納二極體</t>
  </si>
  <si>
    <t xml:space="preserve">SPX協助包裝_x000D_
SPX軟板焊接*8_x000D_
</t>
  </si>
  <si>
    <t xml:space="preserve">EPH傳訊器*21 進行RS-485_ID更改與更新韌體_x000D_
EPH傳訊器*23 加上中繼器測電流電壓與RS-485通訊_x000D_
_x000D_
</t>
  </si>
  <si>
    <t>EPH傳訊器*21 測量電流電壓與485通訊_x000D_
ECP缺化問題尋找</t>
  </si>
  <si>
    <t>EPH傳訊器*21  重新燒綠版本軟體進行RS-485測試_x000D_
ECP維修</t>
  </si>
  <si>
    <t>1. 振棒PCB佈局確認, 還需要修改電路錯誤部分._x000D_
2. 申請振棒料號與半成品料號._x000D_
3. POWER MOSFET詢問暐晉供料需求, 因友尚無法提供.</t>
  </si>
  <si>
    <t>2025年新增人力需求計畫表</t>
  </si>
  <si>
    <t>1. 請志豪與騏敬, 帶SDL PFA熱熔治具至2廠請教李總廠長與蔡師傅, 熱熔失敗會進水, 會再做一付治具._x000D_
2. UL樣品先用膠黏提供, 完成UL樣品將於11/6寄出.</t>
  </si>
  <si>
    <t>1. 研發會議_x000D_
2. 確認2塊PCB走線與電路圖修正_x000D_
3. 新料料件追蹤_x000D_
4. 匯整硬體審查內容</t>
  </si>
  <si>
    <t>提供部門主管會議報告</t>
  </si>
  <si>
    <t>1. 完成硬體審查._x000D_
2. 硬認PCB走線並請慧芝修改.</t>
  </si>
  <si>
    <t>空板PCB直接在L, N電源提供50VAC, 在微動開關後會出現20VAC左右電壓, 確認此電壓的來源. 已試過加電阻對地端放電無效.</t>
  </si>
  <si>
    <t>1. 確認PCB, 共有3塊, 請慧芝進行報價._x000D_
2. 新料zener diodes零件承認, 請俊毅進行, 一併說明測試內容與儀器使用(負載機).</t>
  </si>
  <si>
    <t>北水替換電路板焊接</t>
  </si>
  <si>
    <t>京政拜訪</t>
  </si>
  <si>
    <t>EPR客訴品測試</t>
  </si>
  <si>
    <t>CSA回覆報告草稿確認</t>
  </si>
  <si>
    <t>協助並測試EPR客訴_485連線問題，查找原因即決定解決方式</t>
  </si>
  <si>
    <t>於二樓測試EPR線性度</t>
  </si>
  <si>
    <t>於一樓測試測場線性度及不同位置的誤差</t>
  </si>
  <si>
    <t>1. SDX2低壓射出PCBA(第二版)進行功能驗證_x000D_
2. SDX2 第二版電源線路修正</t>
  </si>
  <si>
    <t>1. SDX2低壓射出PCBA(第二版)進行功能驗證_x000D_
2. SDX5第一版電源線路修正</t>
  </si>
  <si>
    <t>1. SDX2功能驗證計畫_x000D_
2. SDX2 IP67測試</t>
  </si>
  <si>
    <t>SDL(PFA材質)熱熔治具與使用方式</t>
  </si>
  <si>
    <t>1. SDX2功能驗證計畫_x000D_
2. SDX2成品配方表確認</t>
  </si>
  <si>
    <t>1. SDX2成品配方表新增_x000D_
2. SDX2低壓射出版,成本BOM Cost估算_x000D_
3. SDX光電液位開關-模具與生產治具整理表</t>
  </si>
  <si>
    <t xml:space="preserve">1. SDXCE1I-0003 加工重點製作 &amp; BPM上傳_x000D_
</t>
  </si>
  <si>
    <t>1. UL認證PFA 外殼熔接 * 3_x000D_
2. PFA 外殼熔接 &amp; 泡水測試</t>
  </si>
  <si>
    <t>1. SDL AB膠測試_x000D_
2. SDL UL認證 PFA 黏熱縮套管 * 3_x000D_
3. SDL 熱熔治具 二廠 廠長 &amp; 蔡師傅 熔接測試_x000D_
4. SDL 上海 PFA樣品 製作 * 2 _x000D_
5. SDL 線材製作 * 2</t>
  </si>
  <si>
    <t>1. SDL 熔接 工單 TA6-24090003 樣品 * 2_x000D_
2. SDL 熔接失敗 先 改用AB膠將上蓋黏住 * 2_x000D_
3. SDL 外殼與熱縮套管用AB膠黏起來 * 2_x000D_
4. IP67測試 * 1_x000D_
5. SDL 產品DC 24/12V 耗電流與Relay是否與輸出模式相對應_x000D_
6. 整理測試資料</t>
  </si>
  <si>
    <t>1. SDL 上海 NPN NO * 5 樣品製作</t>
  </si>
  <si>
    <t>1. 量測空板 AC 50 open short_x000D_
2. 量測電源輸入端加1M電阻open short_x000D_
3. 量測電源輸入端加1M電阻 正常電路_x000D_
4. 量測電源輸入端加0.5M電阻 正常電路_x000D_
5. 量測加入二極體LED紅燈時綠燈不會亮</t>
  </si>
  <si>
    <t>1. 修改 SDXCE2M-0001 加工重點 IR/PT 照片重新拍清晰照片_x000D_
2. 熟悉負載機基本功能_x000D_
3. SDX6高溫型SOP 修改內容</t>
  </si>
  <si>
    <t xml:space="preserve">SDX2 低壓版 EBOM建立_x000D_
</t>
  </si>
  <si>
    <t>SDX/SDL成品測試治具軟體更新功能測試</t>
  </si>
  <si>
    <t>SDX2 低壓版(貝鑫客製版) 加工重點製作</t>
  </si>
  <si>
    <t>AC203-B291V00004、AC203-B591V00001零件承認</t>
  </si>
  <si>
    <t>1.工況資料整理_x000D_
2.空氣測場資訊整理_x000D_
3.EPV DVT-QA測試品物料領料</t>
  </si>
  <si>
    <t>1.工況資料整理_x000D_
2.EPV 研發送樣測試品物料領料_x000D_
3.樣機組裝</t>
  </si>
  <si>
    <t>嘉康&amp;詠業探頭測試:_x000D_
重新對兩家探頭進行水下回測試後，送入恆溫箱進行高低溫循環測試</t>
  </si>
  <si>
    <t>EPV多台連線測試:_x000D_
架設18台EPV並進行RS-485的連線測試_x000D_
US5C模組測試:_x000D_
測試該超音波模組的功能</t>
  </si>
  <si>
    <t>EPD&amp;EPV工況:_x000D_
到美加利工況現場進行RS-4852的架設並測試開發的軟體沒問題</t>
  </si>
  <si>
    <t xml:space="preserve">颱風_x000D_
</t>
  </si>
  <si>
    <t>EPD電路板維修:_x000D_
將從宜蘭帶回的異常電路進行維修並測試功能正常</t>
  </si>
  <si>
    <t>嘉康&amp;詠業探頭測試:_x000D_
測試經過五輪高低溫循環的探頭進行水下回波和阻抗分析並整理相關資料</t>
  </si>
  <si>
    <t xml:space="preserve">物料確認，_x000D_
線路修改，_x000D_
Layout佈局修改確認。_x000D_
</t>
  </si>
  <si>
    <t>因PCB板框尺寸確認，請慧芝姐修改_x000D_
另外布局應該與電路順序一致，_x000D_
也請慧芝姐一併修改，_x000D_
同步處理索樣事物。</t>
  </si>
  <si>
    <t>因高度限制，尋找適合的連接器，_x000D_
並查看慧芝姐修改過後的佈局，_x000D_
還需請她微調。</t>
  </si>
  <si>
    <t>調整後，檢查整體佈局，_x000D_
已經需修改項目再反映給慧芝姐，_x000D_
請她協助修改。</t>
  </si>
  <si>
    <t>1.Application firmware測試波形抓取功能, 將測試版的code轉移到正式版本的code上, 目前發生在正式版本上量測到的數值不正確, 正在確認問題為何</t>
  </si>
  <si>
    <t>1.Application firmware測試波形抓取功能, 之前發生正式版本上量測到的數值不正確的問題已解決, 問題在於STM32CubeMX設定值錯誤而導致</t>
  </si>
  <si>
    <t>1. Application firmware波形抓取功能初版完成_x000D_
2. Application firmware Modbus表建置coding進行中, 今天完成Header的部份</t>
  </si>
  <si>
    <t>1. Application firmware Modbus表建置coding進行中, 今天完成Read Only的部份</t>
  </si>
  <si>
    <t>M240704R1 一體式夾管超音波流量計(DN25)[RD4] :建立io專案檔_x000D_
1.研究圖形化 ui相關元件用法。 _x000D_
2.研究有關於圖形式儀表相關用法。_x000D_
3.製作TouchFGX操作相關說明文件。_x000D_
4.重新使用cubemx 建立專案檔_x000D_
5.加入背景圖片，重新建立專案檔</t>
  </si>
  <si>
    <t>M240704R1 一體式夾管超音波流量計(DN25)[RD4] :研究modbus 加入rtos_x000D_
1.研究圖形化 ui相關元件用法。 _x000D_
2.研究有關於圖形式儀表相關用法。_x000D_
3.製作TouchFGX操作相關說明文件。_x000D_
4.重新使用cubemx 建立專案檔_x000D_
5.重新設定task，研讀如何加入modbus task。</t>
  </si>
  <si>
    <t xml:space="preserve">M240704R1 一體式夾管超音波流量計(DN25)[RD4] :加入按鍵，顯示不同頁面功能。_x000D_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t>
  </si>
  <si>
    <t>M240704R1 一體式夾管超音波流量計(DN25)[RD4] :加入UART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t>
  </si>
  <si>
    <t>調適軟件 新增點位_x000D_
(UINT16*)&amp;PFC_DUT_CHECK,                                          // 5452  檢查待測物   0:水   1:油_x000D_
      (UINT16*)&amp;PFC_DUT_WATER_1,                                        // 5453  水 第一點_x000D_
      (UINT16*)&amp;PFC_DUT_WATER_1+1,                                      // 5454  水 第一點_x000D_
      (UINT16*)&amp;PFC_DUT_WATER_2,                                        // 5455  水 第二點_x000D_
      (UINT16*)&amp;PFC_DUT_WATER_2+1,                                      // 5456  水 第二點_x000D_
      (UINT16*)&amp;PFC_DUT_WATER_3,                                        // 5457  水 第三點_x000D_
      (UINT16*)&amp;PFC_DUT_WATER_3+1,                                      // 5458  水 第三點_x000D_
      (UINT16*)&amp;PFC_DUT_WATER_4,                                        // 5459  水 第四點_x000D_
      (UINT16*)&amp;PFC_DUT_WATER_4+1,                                      // 5460  水 第四點_x000D_
      (UINT16*)&amp;PFC_DUT_WATER_5,                                        // 5461  水 第五點_x000D_
      (UINT16*)&amp;PFC_DUT_WATER_5+1,                                      // 5462  水 第五點_x000D_
      (UINT16*)&amp;PFC_DUT_OIL_1,                                          // 5463  油 第一點_x000D_
      (UINT16*)&amp;PFC_DUT_OIL_1+1,                                        // 5464  油 第一點_x000D_
      (UINT16*)&amp;PFC_DUT_OIL_2,                                          // 5465  油 第二點 _x000D_
      (UINT16*)&amp;PFC_DUT_OIL_2+1,                                        // 5466  油 第二點_x000D_
      (UINT16*)&amp;PFC_DUT_OIL_3,                                          // 5467  油 第三點_x000D_
      (UINT16*)&amp;PFC_DUT_OIL_3+1,                                        // 5468  油 第三點_x000D_
      (UINT16*)&amp;PFC_DUT_OIL_4,                                          // 5469  油 第四點 _x000D_
      (UINT16*)&amp;PFC_DUT_OIL_4+1,                                        // 5470  油 第四點 _x000D_
      (UINT16*)&amp;PFC_DUT_OIL_5,                                          // 5471  油 第五點 _x000D_
      (UINT16*)&amp;PFC_DUT_OIL_5+1,                                        // 5472  油 第五點 _x000D_
      (UINT16*)&amp;PFC_DUT_OIL_FILTER_FLOW_VALUE,                          // 5473_x000D_
      (UINT16*)&amp;PFC_DUT_OIL_FILTER_FLOW_VALUE+1,                        // 5474</t>
  </si>
  <si>
    <t>從modbus上讀的到值，但從調適軟件上讀不出值_x000D_
_x000D_
_x000D_
// ======================================= 檢查待測物, start address = 5452 ===========================================_x000D_
                List_cell.Add(new modbus_cell(ref address, ref count, m_uint, false));                                      //===== 5452 PFC_DUT_CHECK,檢查待測物   0:水   1:油_x000D_
                List_cell.Add(new modbus_cell(ref address, ref count, m_float, false));                                     //===== 5453 ~ 5454  PFC_DUT_WATER_1_x000D_
                List_cell.Add(new modbus_cell(ref address, ref count, m_float, false));                                     //===== 5455 ~ 5456  PFC_DUT_WATER_2_x000D_
                List_cell.Add(new modbus_cell(ref address, ref count, m_float, false));                                     //===== 5457 ~ 5458  PFC_DUT_WATER_3_x000D_
                List_cell.Add(new modbus_cell(ref address, ref count, m_float, false));                                     //===== 5459 ~ 5460  PFC_DUT_WATER_4_x000D_
                List_cell.Add(new modbus_cell(ref address, ref count, m_float, false));                                     //===== 5461 ~ 5462  PFC_DUT_WATER_5_x000D_
                List_cell.Add(new modbus_cell(ref address, ref count, m_float, false));                                     //===== 5463 ~ 5464  PFC_DUT_OIL_1_x000D_
                List_cell.Add(new modbus_cell(ref address, ref count, m_float, false));                                     //===== 5465 ~ 5466  PFC_DUT_OIL_2_x000D_
                List_cell.Add(new modbus_cell(ref address, ref count, m_float, false));                                     //===== 5467 ~ 5468  PFC_DUT_OIL_3_x000D_
                List_cell.Add(new modbus_cell(ref address, ref count, m_float, false));                                     //===== 5469 ~ 5470  PFC_DUT_OIL_4_x000D_
                List_cell.Add(new modbus_cell(ref address, ref count, m_float, false));                                     //===== 5471 ~ 5472  PFC_DUT_OIL_5_x000D_
                List_cell.Add(new modbus_cell(ref address, ref count, m_float, false));                                     //===== 5473 ~ 5474  PFC_DUT_OIL_FILTER_FLOW_VALUE_x000D_
_x000D_
            // ======================================= 檢查待測物, end address = 5474 ===========================================</t>
  </si>
  <si>
    <t xml:space="preserve"> Zone_List.Add(new address_zone(4128, 100));  // readonly_x000D_
 Zone_List.Add(new address_zone(4228, 100));  // readwrite            _x000D_
 Zone_List.Add(new address_zone(4328, 124));  // readwrite2_x000D_
_x000D_
看起來是讀100筆後用其他方式讀值</t>
  </si>
  <si>
    <t>測場ˋ搬移 拆線 拉線 接線</t>
  </si>
  <si>
    <t>電料配件組裝</t>
  </si>
  <si>
    <t>線路圖修改 電盤配件安裝</t>
  </si>
  <si>
    <t>規劃討論 電料確認詢價購買 IO規劃</t>
  </si>
  <si>
    <t xml:space="preserve">修改整體外殼高度差異。_x000D_
繪製PCB受限高度工程圖面。_x000D_
繪製非穩流器零件3D圖。_x000D_
</t>
  </si>
  <si>
    <t>繪製SD20-PCB板寬圖與相關零件3D圖面。</t>
  </si>
  <si>
    <t xml:space="preserve">前往高翊測試感測片超音波熔接頭熔接現況。_x000D_
確認創維模具試模現況進度。_x000D_
確認創維採購單內容數量與正確性。_x000D_
</t>
  </si>
  <si>
    <t>討論與收尋EPD-DN500所需相關參考零件圖面與結構。</t>
  </si>
  <si>
    <t>SDX1金屬型低壓射出結構設計繪製。</t>
  </si>
  <si>
    <t>專案討論會議:_x000D_
a.銘版方式確認用薄膜按鍵型式。_x000D_
b.外殼M12出線位置修改為圓弧角。_x000D_
c.外殼於薄膜按鍵銘版位置做協角造型。_x000D_
d.外殼凸型結構新增與基恩斯相同不做凸型做前後協角造型。</t>
  </si>
  <si>
    <t>外殼結構設計與修改。_x000D_
薄膜按鍵銘版2D工程圖面繪製。_x000D_
M12接頭規格資料收尋。_x000D_
專案進度報告撰寫。</t>
  </si>
  <si>
    <t>創維感測片相關零件試模情況確認與跟催。_x000D_
淵興配重片試模膠其進度確認。_x000D_
高翊超音波融接頭電鍍進度確認。_x000D_
創維感測片T1樣品外觀融合線確認。</t>
  </si>
  <si>
    <t>SDX1金屬型結構3D圖面設計繪製。</t>
  </si>
  <si>
    <t>EPH上下感測片超音波融接樣品200PCS相關零件備料。_x000D_
前往高翊EPH上下感測片超音波融接樣品200PCS。</t>
  </si>
  <si>
    <t>機構審查會議紀錄撰寫。</t>
  </si>
  <si>
    <t>EPH上感測片工程圖面修改與變更。</t>
  </si>
  <si>
    <t>EPH上感測片進料檢驗基準修改。</t>
  </si>
  <si>
    <t xml:space="preserve">EPH下感測片超音波熔接位置改善圖面修改。_x000D_
EPH-DN40葉片、POM軸承結構圖面修改。_x000D_
EPH下感測片進膠口修剪問題點確認與聯繫創維修改。_x000D_
EPH上感測片超音波熔接位置不夠光滑問題點確認與聯繫創維修改。_x000D_
</t>
  </si>
  <si>
    <t>PFA融接治具與方式討論。_x000D_
繪製PFA融接治具結構圖面。_x000D_
治具製作素材備料。</t>
  </si>
  <si>
    <t>1.模具報價用資料整理_x000D_
2.模具詢價</t>
  </si>
  <si>
    <t>1.開會討論DN500進度及交期時間_x000D_
2.討論DN500結構功能_x000D_
3.找舊圖檔參考</t>
  </si>
  <si>
    <t>1.EPD DN500規格零件繪製</t>
  </si>
  <si>
    <t>1.整理零件成本資訊</t>
  </si>
  <si>
    <t>1.整理新零建料號資訊_x000D_
2.修改成品3D檔_x000D_
3.繪製工程圖</t>
  </si>
  <si>
    <t>1.開立領料單及入庫單_x000D_
2.錶頭加工圖面</t>
  </si>
  <si>
    <t>1.確認銘板蓋試模品_x000D_
2.反饋問題給廠商</t>
  </si>
  <si>
    <t>1.繪製零件及半成品工程圖</t>
  </si>
  <si>
    <t xml:space="preserve">3D列印有10條的誤差將其調整一些結構設計_x000D_
</t>
  </si>
  <si>
    <t>3D列印有15~20條的誤差將其調整一些結構設計_x000D_
轉stp檔</t>
  </si>
  <si>
    <t>協助繪製NPR-24100182承認圖</t>
  </si>
  <si>
    <t>協助繪製NPR-24100181承認圖</t>
  </si>
  <si>
    <t>協助繪製NPR-24100177承認圖</t>
  </si>
  <si>
    <t>協助繪製NPR-24100171承認圖</t>
  </si>
  <si>
    <t>協助繪製NPR-24100186承認圖</t>
  </si>
  <si>
    <t>協助繪製NPR-24100185承認圖</t>
  </si>
  <si>
    <t>模具廠評估報價</t>
  </si>
  <si>
    <t>9/5 會議召開</t>
  </si>
  <si>
    <t>10/28 會議召開</t>
  </si>
  <si>
    <t>10/28 請新廠商報價中_x000D_
10/21 DN40設計完成_x000D_
9/30 DN40設計中，DN15/20報價中_x000D_
9/25 DN15/20設計完成</t>
  </si>
  <si>
    <t>BOM取替代特性=&gt;要改為可取替代_x000D_
進料檢驗須修正EPVAM1E-MD01000002, EPVBM1P-MA04000001, EPVBM1P-MA00650002_x000D_
EPVBM1P-MA06000001料號規格M24=&gt;需更新為M27</t>
  </si>
  <si>
    <t>EBOM主板派料與組合圖不同_x000D_
熱縮套用量與組合圖不同_x000D_
SDLCE1M-0001~04加工重點版號: SDL11M1001_x000D_
BOM電路板派PC308-SDL12M1001</t>
  </si>
  <si>
    <t>10/22進料檢驗基準完成</t>
  </si>
  <si>
    <t>10/29收哲弘電路圖,中間有卡SEX2專案無法一直處理佈圖事宜/11/1 哲弘佈圖完成待工程師確認,11/8通知零件內 縮及IC位置變更重新佈圖</t>
  </si>
  <si>
    <t>11/07-依據11/04專案討論會議內容修改相關外觀結構已完成待確認。</t>
  </si>
  <si>
    <t>9/30 拆圖，報價。10/4 改圖，報價。_x000D_
10/7 打樣，報價。10/9開模打單:TJ7-24100002 ，申請料號:FGXAM1S-MG00050001_x000D_
10/15 確認紙本簽核完成，已通知廠商備料。增加鍍錫重新報價。6.5元_x000D_
10/17 鍍錫降0.5，預計11/8試模_x000D_
11/8 T1樣品OK</t>
  </si>
  <si>
    <t>10/23，24 零件拆圖，發外報價_x000D_
10/22-25 管路零件圖面提供廠商報價_x000D_
10/25-11/1 控制台圖面提供廠商報價_x000D_
11/6鼓風機平台圖面提供廠商報價</t>
  </si>
  <si>
    <t>10/25 明發提供報價_x000D_
10/29 中方提供報價_x000D_
10/30 IT申請電腦螢幕鍵盤滑鼠_x000D_
11/1 全祥提供報價_x000D_
11/1 IT提供螢幕OK_x000D_
11/4 請購單 TJ4-24110001，TJ4-24110002_x000D_
11/5 IT提供主機OK_x000D_
11/6報價OK_x000D_
11/6 請購單 TJ4-24110006，TJ4-24110007</t>
  </si>
  <si>
    <t>11/8 宜蘭製二自走熱縮設備 馬達不良</t>
  </si>
  <si>
    <t>馬達訊號斷線 拖鏈控制線重新更換</t>
  </si>
  <si>
    <t>11/11 電二三防膠點膠機位置跑掉</t>
  </si>
  <si>
    <t>程式修改 一段一段調整回來</t>
  </si>
  <si>
    <t>10/23 圖面依廠商建議修改，R角1=&gt;0.6，0.5=&gt;0.2，C0.2=&gt;R0.2_x000D_
FGXAM1S-MG00050001_x000D_
11/8 T1樣品OK</t>
  </si>
  <si>
    <t>2025/02/12</t>
  </si>
  <si>
    <t>2025/02/20</t>
  </si>
  <si>
    <t>2025/03/13</t>
  </si>
  <si>
    <t>2025/03/17</t>
  </si>
  <si>
    <t>2025/03/19</t>
  </si>
  <si>
    <t>2025/03/20</t>
  </si>
  <si>
    <t>2025/03/24</t>
  </si>
  <si>
    <t>sex2 net 變更 layout修改</t>
  </si>
  <si>
    <t>SDX20M1002/SDX20M1001 LAYOUT修改</t>
  </si>
  <si>
    <t>sex2 振棒黑端佈圖</t>
  </si>
  <si>
    <t xml:space="preserve"> 佈圖70%長庚大產學合作案</t>
  </si>
  <si>
    <t>北水FOT2.0標案。_x000D_
南A申請驗收。到南港水表場協助北水人員進行會測。</t>
  </si>
  <si>
    <t>北水FOT2.0南A驗收完畢。_x000D_
整理測試資料。_x000D_
此次驗收4個口徑，僅DN13通過測試。_x000D_
DN20、DN25、DN40等3個口徑皆未通過。_x000D_
後續安排於公司一廠水表測場進行複測。_x000D_
與南港水表場的數據進行比對。</t>
  </si>
  <si>
    <t>至標檢局參加「印尼水量計型式認證說明」。</t>
  </si>
  <si>
    <t>北水FOT2.0標案，南A申請驗收共4個口徑已於南港水表場完成測試。_x000D_
將抽驗的水表於一廠水表測場進行複測。_x000D_
比對與南港水表測場的數值差異。</t>
  </si>
  <si>
    <t>基帆處長召開EPH 問題討論及良率改善 。_x000D_
主要針對目前北水FOT2.0標案，東A及南A驗收不通過之各項不良原因進行討論。_x000D_
並針對各項不良原因討論改善對策。</t>
  </si>
  <si>
    <t>專案會議。_x000D_
代替良琪，參與討論EPT各個立項。</t>
  </si>
  <si>
    <t>與鄭博、小朱一同前往北水技術科，討論北水FOT2.0標案東A及南A器差檢驗問題。_x000D_
_x000D_
主題：桓達FOT2.0器差檢驗討論事宜_x000D_
時間：113年11月12日上午10時_x000D_
地點：北水技術科會議室_x000D_
北水處出席人員:科長、黃正、股長、蔡裕國_x000D_
桓達出席人員:鄭兆凱副總、朱培鑫經理、(技術)昆達</t>
  </si>
  <si>
    <t>DN40之前組裝200PCS創維塑膠件，測試結果A級僅有1成。_x000D_
良率非常差。_x000D_
依據小口徑(DN13、DN20、DN25)之修改狀況，_x000D_
廠長亦製作40PCS有增加配重片的葉片組合。_x000D_
此葉片組合為送至宜蘭廠作超音波。_x000D_
安排時間進行這40PCS的校正及回測。_x000D_
今天已先完成20PCS，A級品良率達到9成，比之前未修改的良率好非常多。_x000D_
後續再安排測試其他20PCS。</t>
  </si>
  <si>
    <t>1.前往二廠，協助技轉SPX_x000D_
2.製作高溫型SPX所需探頭</t>
  </si>
  <si>
    <t>1.上午請假_x000D_
2.EPT首產會議_x000D_
3.外出詢價(扭力起子)</t>
  </si>
  <si>
    <t>1.產線SPX不良品修復_x000D_
2.前往二廠領料_x000D_
3.與俊伸共同量適配器扭力值</t>
  </si>
  <si>
    <t>EPH客訴*21測量電流與電壓。</t>
  </si>
  <si>
    <t xml:space="preserve">EPH客訴*21測量無中繼器電流與電壓與EPH通訊器維修_x000D_
</t>
  </si>
  <si>
    <t>EPH硬體電阻更改，將上升與下拉電阻拔除，LED燈電阻更換680歐姆。</t>
  </si>
  <si>
    <t>EPH韌體版本測試水表通訊與電腦通訊_x000D_
EPH維修</t>
  </si>
  <si>
    <t>測試EPH傳訊器韌體10版本_x000D_
協助更換ECP結構_x000D_
EPT校正測試時長</t>
  </si>
  <si>
    <t>1. 三塊PCB確認完, 請慧芝進行請購流程發外_x000D_
2. 建立EBOM</t>
  </si>
  <si>
    <t>廣達稽核</t>
  </si>
  <si>
    <t>1. SD20內巡檢._x000D_
2. 針對上海申請SIS2生產治具, 王處理建議只提供半成品階, 經與上海王特助討論後可以, 會後將整理資料提供哪些半成品與其對應治具._x000D_
3. SDX8料號申請與BOM建立, 協助業務以利開單報價._x000D_
4. 整理SC38資料, OTC需求Ex d ZONE 1的IECEx與CSA報價, 提供慶樺._x000D_
5. 確認SDX5 UL認證的塑膠外殼料有綁定供應商, 需於圖面注明.</t>
  </si>
  <si>
    <t>1. 廣達Audit會議._x000D_
2. 研發會議.</t>
  </si>
  <si>
    <t>1. 更新專案進度._x000D_
2. PCBA成本整理.</t>
  </si>
  <si>
    <t>廣達Audit_x000D_
1. 協助確認SDX5生產輔具種類_x000D_
2. 整理SDX5 BOM, 調查FDM物質</t>
  </si>
  <si>
    <t>超音波流量計原理(林老師)</t>
  </si>
  <si>
    <t>1. 週三會議_x000D_
2. 內訓-粉塵濃度計</t>
  </si>
  <si>
    <t>SDL1於電二PVT首產, 現場協助說明</t>
  </si>
  <si>
    <t>分離型顯示板PCBA製作</t>
  </si>
  <si>
    <t>尋找合適繼電器並評估</t>
  </si>
  <si>
    <t>粉塵濃度監測器原理與方法</t>
  </si>
  <si>
    <t>世平拜訪</t>
  </si>
  <si>
    <t>1. SDX5低壓射出板測試與驗證_x000D_
2. SDX2低壓射出版,成本BOM Cost估算_x000D_
3. SDX光電液位開關-模具與生產治具整理表</t>
  </si>
  <si>
    <t>參加教育訓練,課程名稱：超音波相關.</t>
  </si>
  <si>
    <t>1. SDX2低壓射出版,成本BOM Cost估算_x000D_
2. SDX光電液位開關-模具與生產治具整理表</t>
  </si>
  <si>
    <t>1. SDL 重工IR 限流電阻490R 39k 更換PNP NO NC 好的 * 6 壞的 * 6_x000D_
2. SDL 組裝半成品_x000D_
3. SDL 上蓋用AB膠黏接 * 9</t>
  </si>
  <si>
    <t>1. SDXBE5M-0005 EBOM 建立</t>
  </si>
  <si>
    <t>1. PFA 上蓋黏起來後功能性驗證 * 8_x000D_
2. PFA 黏熱縮套管 * 8_x000D_
3. 測試PP 外殼在原本設定的阻值 將R10 跟換成與PFA外殼設定的39k_x000D_
4. 測試PP 外殼IR 限流電阻在39k用預設值&amp;62R更換100R與887R 下是否會引響功能性_x000D_
5. PFA 樣品泡水測試 * 2</t>
  </si>
  <si>
    <t xml:space="preserve">1. SDXBE5M-0005 焊接 * 3_x000D_
2. 功能性驗證 &amp; 問題排除_x000D_
</t>
  </si>
  <si>
    <t>1. SDL PCBA IR重工 更換限流電阻 949R * 3_x000D_
2. 製作 SDL10000-0PA18002200 樣品 * 3_x000D_
3. 功能性測試</t>
  </si>
  <si>
    <t>1. 教育訓練 超音波相關</t>
  </si>
  <si>
    <t>1. 製作 SDL PFA 熔接樣品 5 PCS_x000D_
2. 重工 IR 限流電阻 490R 39kR</t>
  </si>
  <si>
    <t>1. SDXBE5M-0005 重新焊接 TIOS 3 PCS_x000D_
2. 確認 IR/PT 正確極性_x000D_
3. SDXBE5M-0005 調整 IR 限流電阻</t>
  </si>
  <si>
    <t xml:space="preserve">1. 測試SDL PP 20kR 換39kR 功能 3 PCS_x000D_
2. 測試12/24V耗電流 3 PCS_x000D_
</t>
  </si>
  <si>
    <t>1. SDXCE2M-0001 加工重點 更改 日期 審查人_x000D_
2. SCXBM6A-作業標準書   更改 日期 審查人_x000D_
3. SCX60000-作業標準書 更改 日期 審查人</t>
  </si>
  <si>
    <t>1. 協助首次生產過程中找出作業標準書中需要修改與不足的地方_x000D_
2. 彙整不足與需要修改的問題</t>
  </si>
  <si>
    <t>1. 教育訓練 粉塵濃度監測器原理與方法</t>
  </si>
  <si>
    <t>SDX2 低壓版零件整理、領料</t>
  </si>
  <si>
    <t>1.工況資料整理_x000D_
2.EPV樣機組裝_x000D_
3.EPV樣機基本功能測試</t>
  </si>
  <si>
    <t>1.工況資料整理_x000D_
2.EPV樣機DN40、DN80樣機K值校正</t>
  </si>
  <si>
    <t xml:space="preserve">1.工況資料整理_x000D_
2.EPV樣機DN40、DN80樣機K值校正_x000D_
</t>
  </si>
  <si>
    <t>1.工況資料整理_x000D_
2.EPV樣機DN100參數設定_x000D_
3.銘板雷雕</t>
  </si>
  <si>
    <t>EPV多台連線測試:架設14台EPV到原先18台的測試環境中，並測試有無異常</t>
  </si>
  <si>
    <t>EPV連板測試治具測試，測試兩台連板測試治具確認無任何異常並把脆弱的部分進行加固，沒問題後轉至宜蘭提供廠務生產</t>
  </si>
  <si>
    <t>嘉康/詠業探頭測試:將經過十輪高低溫循環的探頭進行阻抗分析和水下回波測試，紀錄結果後整理成報告</t>
  </si>
  <si>
    <t>EPV樣機組裝:領取11套樣機的材料並將電路板燒錄韌體後組裝成半成品，並將測試過程中異常的電路板維修好</t>
  </si>
  <si>
    <t>EPV多台連線測試報告製作，將先前測試的資料進行整理並製作成報告。_x000D_
嘉康/詠業探頭測試報告製作，將先前的測試資料整理我們需要的格式</t>
  </si>
  <si>
    <t xml:space="preserve">EPV樣機校正，將4台DN40、4台DN80進行校正並記錄相關資料_x000D_
</t>
  </si>
  <si>
    <t>EPV製程履歷修改，將生產日期和S/N碼的寫入流程加入至製程履歷當中。_x000D_
超音波相關課程，上超音波設計的課程。</t>
  </si>
  <si>
    <t>台大探頭報告製作，將先前探頭架設於管道上的測試資料加入進報告裡。</t>
  </si>
  <si>
    <t>檢查佈局，請經理過目_x000D_
發現功能有缺，需增加零件，_x000D_
並建議調整位置。</t>
  </si>
  <si>
    <t>依建議修改佈局，先查看後再請慧芝姐調整，_x000D_
另外線路MCU增加石英振盪器，需增加元件，_x000D_
注意距離及零件位置</t>
  </si>
  <si>
    <t>統整新料索樣狀況，並請廠商更新交期。_x000D_
將打件回來的板子上電測試，_x000D_
5pcs電源正常，後續測試燒錄軟體，_x000D_
將感測器上件。</t>
  </si>
  <si>
    <t>將電源輸入線及感測器上件，_x000D_
還需測試通訊及燒錄功能。_x000D_
超音波流量計相關課程。_x000D_
修改PCB板框尺寸，請慧芝姐調整。</t>
  </si>
  <si>
    <t>請慧芝姐微調佈局，_x000D_
了解組合結構，並選用適合的連接器，_x000D_
顯示板連接器需替換。</t>
  </si>
  <si>
    <t>1. Application firmware Modbus表建置coding進行中, 今天進行Read/Write的部份, 預計最晚(11/11)完成</t>
  </si>
  <si>
    <t>消防動態演練會議</t>
  </si>
  <si>
    <t>1. Application firmware Modbus表建置coding初版完成, 後續依情況再做修改_x000D_
2. 調整Modbus表_x000D_
3. Application firmware combine GP22/MS1022 及 MCU wave capture功能coding</t>
  </si>
  <si>
    <t>1. Application firmware combine GP22/MS1022 及 MCU wave capture功能coding完成</t>
  </si>
  <si>
    <t>上課 : 流量計超音波電路系統設計</t>
  </si>
  <si>
    <t>1. Application firmware combine GP22/MS1022 及 MCU wave capture功能增加first wave time功能_x000D_
2. 研讀有關超音波在遇到氣泡時的專利文件, 預計於下星期一報告</t>
  </si>
  <si>
    <t xml:space="preserve"> K200501R1 智慧家戶水錶，加入使用平均流速計算總流量機制，比較與來原計cnt計量差異。_x000D_
VERSION :A1053_x000D_
1.加入使用平均流速計算總流量機制，比較與來原計cnt計量差異。_x000D_
2.新增最大流率防呆機制(delta_count&lt;= 2*PFC_Q7_DELTACNT_UPPER)才為正常計量流率_x000D_
3.  調整stack size 由370=&gt;300_x000D_
</t>
  </si>
  <si>
    <t xml:space="preserve"> K200501R1 智慧家戶水錶，加入sensor 雜訊過大的問題防治問題。_x000D_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t>
  </si>
  <si>
    <t>M240704R1 一體式夾管超音波流量計(DN25)[RD4] :加入modbus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功能，目前已可簡單送收資料。_x000D_
7.撰寫modbus_master 程式模組</t>
  </si>
  <si>
    <t xml:space="preserve">M240704R1 一體式夾管超音波流量計(DN25)[RD4] :加入KEYIN模組_x000D_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t>
  </si>
  <si>
    <t xml:space="preserve"> K200501R1 智慧家戶水錶，加入水錶加入低流率屏蔽功能，調試軟體同步修正。_x000D_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經分析無運轉時，讀出sensor波形圖，發現雜訊有過大的問題，新版軟體有追加防制機制(正反轉間隔時間至少2秒)，此版同時加上平均流率計算總累計值_x000D_
5.水錶加入低流率屏蔽功能，調試軟體同步修正_x000D_
6.新增可設定總流量功能。</t>
  </si>
  <si>
    <t>enum zone_info : int_x000D_
    {_x000D_
        Readonly_Zone,_x000D_
        ReadWrite_Zone,_x000D_
        ReadWrite_Zone_1,_x000D_
_x000D_
        //2.1.32 ↓↓↓↓↓↓↓↓↓↓_x000D_
        ReadWrite_Zone_DUT,         //切換介質_x000D_
        //2.1.32 ↑↑↑↑↑↑↑↑↑↑_x000D_
_x000D_
    };_x000D_
_x000D_
需加入 ReadWrite_Zone_DUT才能讀出資料</t>
  </si>
  <si>
    <t xml:space="preserve">//2.1.32↓↓↓↓↓↓↓↓↓↓↓加這才可以將值存入_x000D_
            if (!modbus_ept1_table.write_data_by_word_count(modbus_obj, modbus_id, Zone_List[(int)zone_info.ReadWrite_Zone_DUT].Start, Zone_List[(int)zone_info.ReadWrite_Zone_DUT].Length))_x000D_
            {_x000D_
                System.Windows.MessageBox.Show("寫入失敗", "警告", MessageBoxButton.OK, MessageBoxImage.Warning, MessageBoxResult.OK);_x000D_
                return;_x000D_
            }_x000D_
</t>
  </si>
  <si>
    <t>PFC_CHECK_AD_PT,                                        // 4432  檢測圖形  0:AD+PT  1:AD  2:PT_x000D_
_x000D_
為了測試空氣須將PT溫度單獨讀出調適軟件也會跟改</t>
  </si>
  <si>
    <t>&lt;!--   第1格區塊頭 //2.1.32 ↓↓↓↓↓↓↓↓↓↓--&gt;_x000D_
                        &lt;StackPanel Grid.Row="0" Orientation="Horizontal" Margin="0,20,0,0" VerticalAlignment="Top" HorizontalAlignment="Left"&gt;                         _x000D_
_x000D_
_x000D_
                            &lt;GroupBox Style="{StaticResource GroupBoxStyleEmpty1}" Header="介質參數設定" Margin="5,5,5,0" materialDesign:ColorZoneAssist.Mode="PrimaryLight" Padding="4,4,4,4" _x000D_
						        UseLayoutRounding="True" SnapsToDevicePixels="True" Foreground="Black" IsHitTestVisible="True" FontSize="10" BorderThickness="2" Background="{x:Null}" FontWeight="Normal" &gt;_x000D_
                                &lt;StackPanel&gt;_x000D_
_x000D_
                                    &lt;StackPanel Orientation="Horizontal"  &gt;_x000D_
                                        &lt;TextBlock VerticalAlignment="Center" Width="60"&gt;切換介質&lt;/TextBlock&gt;                                        _x000D_
                                        &lt;TextBox Name="textboxPFC_DUT_CHECK" Margin="0,0,0,0" BorderThickness="1" Width="40" HorizontalContentAlignment="Right" Padding="0"&gt;0&lt;/TextBox&gt;_x000D_
                                        &lt;TextBlock VerticalAlignment="Center" Width="65" Margin="5,0,0,0"&gt;介質2流速&lt;/TextBlock&gt;_x000D_
                                        &lt;TextBox Name="textboxPFC_DUT_OIL_FILTER_FLOW_VALUE" Margin="0,0,0,0" BorderThickness="1" Width="40" HorizontalContentAlignment="Right" Padding="0"&gt;0&lt;/TextBox&gt;_x000D_
                                        &lt;TextBlock VerticalAlignment="Center" Margin="5,0,0,0" &gt;cm/s&lt;/TextBlock&gt;_x000D_
                                    &lt;/StackPanel&gt;_x000D_
_x000D_
                                    &lt;StackPanel Orientation="Horizontal"  &gt;_x000D_
                                        &lt;TextBlock VerticalAlignment="Center" Width="60"&gt;介質1_1&lt;/TextBlock&gt;_x000D_
                                        &lt;TextBox Name="textboxPFC_DUT_WATER_1" Margin="0,0,0,0" BorderThickness="1" Width="40" HorizontalContentAlignment="Right" Padding="0"&gt;0&lt;/TextBox&gt;_x000D_
                                        &lt;TextBlock VerticalAlignment="Center" Width="65" Margin="5,0,0,0"&gt;介質2_1&lt;/TextBlock&gt;_x000D_
                                        &lt;TextBox Name="textboxPFC_DUT_OIL_1" Margin="0,0,0,0" BorderThickness="1" Width="40" HorizontalContentAlignment="Right" Padding="0"&gt;0&lt;/TextBox&gt;_x000D_
                                    &lt;/StackPanel&gt;_x000D_
_x000D_
_x000D_
                                    &lt;StackPanel Orientation="Horizontal"  &gt;_x000D_
                                        &lt;TextBlock VerticalAlignment="Center" Width="60"&gt;介質1_2&lt;/TextBlock&gt;_x000D_
                                        &lt;TextBox Name="textboxPFC_DUT_WATER_2" Margin="0,0,0,0" BorderThickness="1" Width="40" HorizontalContentAlignment="Right" Padding="0"&gt;0&lt;/TextBox&gt;_x000D_
                                        &lt;TextBlock VerticalAlignment="Center" Width="65" Margin="5,0,0,0"&gt;介質2_2&lt;/TextBlock&gt;_x000D_
                                        &lt;TextBox Name="textboxPFC_DUT_OIL_2" Margin="0,0,0,0" BorderThickness="1" Width="40" HorizontalContentAlignment="Right" Padding="0"&gt;0&lt;/TextBox&gt;_x000D_
                                    &lt;/StackPanel&gt;_x000D_
_x000D_
                                    &lt;StackPanel Orientation="Horizontal"  &gt;_x000D_
                                        &lt;TextBlock VerticalAlignment="Center" Width="60"&gt;介質1_3&lt;/TextBlock&gt;_x000D_
                                        &lt;TextBox Name="textboxPFC_DUT_WATER_3" Margin="0,0,0,0" BorderThickness="1" Width="40" HorizontalContentAlignment="Right" Padding="0"&gt;0&lt;/TextBox&gt;_x000D_
                                        &lt;TextBlock VerticalAlignment="Center" Width="65" Margin="5,0,0,0"&gt;介質2_3&lt;/TextBlock&gt;_x000D_
                                        &lt;TextBox Name="textboxPFC_DUT_OIL_3" Margin="0,0,0,0" BorderThickness="1" Width="40" HorizontalContentAlignment="Right" Padding="0"&gt;0&lt;/TextBox&gt;_x000D_
                                    &lt;/StackPanel&gt;_x000D_
_x000D_
                                    &lt;StackPanel Orientation="Horizontal"  &gt;_x000D_
                                        &lt;TextBlock VerticalAlignment="Center" Width="60"&gt;介質1_4&lt;/TextBlock&gt;_x000D_
                                        &lt;TextBox Name="textboxPFC_DUT_WATER_4" Margin="0,0,0,0" BorderThickness="1" Width="40" HorizontalContentAlignment="Right" Padding="0"&gt;0&lt;/TextBox&gt;_x000D_
                                        &lt;TextBlock VerticalAlignment="Center" Width="65" Margin="5,0,0,0"&gt;介質2_4&lt;/TextBlock&gt;_x000D_
                                        &lt;TextBox Name="textboxPFC_DUT_OIL_4" Margin="0,0,0,0" BorderThickness="1" Width="40" HorizontalContentAlignment="Right" Padding="0"&gt;0&lt;/TextBox&gt;_x000D_
                                    &lt;/StackPanel&gt;_x000D_
_x000D_
                                    &lt;StackPanel Orientation="Horizontal"  &gt;_x000D_
                                        &lt;TextBlock VerticalAlignment="Center" Width="60"&gt;介質1_5&lt;/TextBlock&gt;_x000D_
                                        &lt;TextBox Name="textboxPFC_DUT_WATER_5" Margin="0,0,0,0" BorderThickness="1" Width="40" HorizontalContentAlignment="Right" Padding="0"&gt;0&lt;/TextBox&gt;_x000D_
                                        &lt;TextBlock VerticalAlignment="Center" Width="65" Margin="5,0,0,0"&gt;介質2_5&lt;/TextBlock&gt;_x000D_
                                        &lt;TextBox Name="textboxPFC_DUT_OIL_5" Margin="0,0,0,0" BorderThickness="1" Width="40" HorizontalContentAlignment="Right"  Padding="0"&gt;0&lt;/TextBox&gt;_x000D_
_x000D_
                                    &lt;/StackPanel&gt;_x000D_
                                &lt;/StackPanel&gt;_x000D_
                            &lt;/GroupBox&gt;_x000D_
_x000D_
_x000D_
                        &lt;/StackPanel&gt;_x000D_
                        &lt;!--   第1格區塊尾 //2.1.32 ↑↑↑↑↑↑↑↑↑↑--&gt;</t>
  </si>
  <si>
    <t>新增第三頁面_x000D_
可調介質參數_x000D_
_x000D_
但不確定是否是位址ˋ有錯誤_x000D_
還需查一下</t>
  </si>
  <si>
    <t>馬達訊號斷線，托鏈控制線整條重新更換</t>
  </si>
  <si>
    <t>程式位置跑掉 一段一段修正回去</t>
  </si>
  <si>
    <t>宜蘭EPD測場線路修改</t>
  </si>
  <si>
    <t>電料購買 _x000D_
線路圖繪製</t>
  </si>
  <si>
    <t>線路圖規畫繪製</t>
  </si>
  <si>
    <t>產品開發部周會</t>
  </si>
  <si>
    <t>依據11/04專案討論會議內容:_x000D_
繪製相關結構與外型圖面。</t>
  </si>
  <si>
    <t>修改與繪製EPH-DN40葉片相關3D、2D工程圖面。</t>
  </si>
  <si>
    <t>EPH生產每日討論會_x000D_
查詢EPH成品BOM表內容正確性。</t>
  </si>
  <si>
    <t>DN40葉片軸承3D、2D圖面修改繪製。_x000D_
評估模具修改費用。</t>
  </si>
  <si>
    <t>PCB板與外殼結構配合確認與修改。_x000D_
進度報告撰寫。</t>
  </si>
  <si>
    <t>產品開發部2025年度預算編列。_x000D_
產品開發部2025年度教育訓練編列。</t>
  </si>
  <si>
    <t>PFA熱熔治具相關問題點討論會議。_x000D_
決議:</t>
  </si>
  <si>
    <t>銘版工程圖面繪製。</t>
  </si>
  <si>
    <t>外形結構討論會議:_x000D_
決議:_x000D_
a.做凸行銷斜度外型。_x000D_
b.預留裝出線結構外型。_x000D_
c.銘板背膠確認高低溫後不可翹區。</t>
  </si>
  <si>
    <t>EPH上下感測片與DN40葉片修改結構內容討論。_x000D_
EPH現況生產不良原因問題討論。</t>
  </si>
  <si>
    <t>EPT電二現況生產問題討論會議:_x000D_
a.封口塞不良品零件挑出後報廢處理。_x000D_
b.焊接組裝前重點配合尺寸量測確認。_x000D_
c.針對挑選後零件進行焊接確認良率。</t>
  </si>
  <si>
    <t>依據11/11專案討論會議內容修改腕關結構圖面。_x000D_
繪製Display、Power板寬與受限區域。_x000D_
繪製銘版修改後2D工程圖面。_x000D_
繪製相關連接connector-3D圖面。</t>
  </si>
  <si>
    <t>PFA熔接治具3D、2D圖面繪製。</t>
  </si>
  <si>
    <t>生產日程進度討論。_x000D_
DN40用POM軸承加工圖面繪製與評估。</t>
  </si>
  <si>
    <t>討論與確認SD20金屬型低壓與M12接頭型式相關節結構圖面。</t>
  </si>
  <si>
    <t>PCB組合相關零件繪製。_x000D_
LCD緩衝材料結構問題討論與確認。_x000D_
外殼本體2D工程圖面排版。</t>
  </si>
  <si>
    <t>協助針對現況封口塞焊接參數與治具試焊接。</t>
  </si>
  <si>
    <t>SE38結構修改內容說明。</t>
  </si>
  <si>
    <t>EPH周會討論會議。_x000D_
POM軸承材質問題澄清。</t>
  </si>
  <si>
    <t>SDX5外殼工程圖面新增塑膠材質牌號規格內容2D圖面繪製修改。_x000D_
SPX2延長管現況生產問題確認與討論。_x000D_
SPX2延長管工程圖面繪製修改。</t>
  </si>
  <si>
    <t>SD20出線式結構圖面內容確認與討論。_x000D_
SD21-M12接頭低壓射出設計內容討論。</t>
  </si>
  <si>
    <t>1.繪製零件工程圖_x000D_
2.確認BOM表</t>
  </si>
  <si>
    <t>1.PVT首產會議</t>
  </si>
  <si>
    <t>1.繪製內襯蓋板_x000D_
2.確認BOM表零件_x000D_
3.查詢沉水型接線盒檔案</t>
  </si>
  <si>
    <t>1.整理報價資訊_x000D_
2.回覆專案任務進度</t>
  </si>
  <si>
    <t>1.閥體模具討論</t>
  </si>
  <si>
    <t>1.整理及確認成品及半成品BOM_x000D_
2.配件暫行圖面提供_x000D_
3.整理要設變替換的內襯蓋板資料</t>
  </si>
  <si>
    <t>1.修改圖面及工程圖_x000D_
2.更新資料給採購</t>
  </si>
  <si>
    <t>1.零件工程圖繪製_x000D_
2.明日廠商拜訪樣品準備</t>
  </si>
  <si>
    <t>1.指導助理工程師提ECO修改即失效工程圖</t>
  </si>
  <si>
    <t>ECO-24110104</t>
  </si>
  <si>
    <t>國倫EPD DN500樣品送樣案 研發送樣單號：RDNew0100000601_x000D_
協助繪製成品工程圖</t>
  </si>
  <si>
    <t>跑領料流程</t>
  </si>
  <si>
    <t>SDX100-D0-G2_x000D_
SDXAM1E-MAA4010002-D0-G1_x000D_
繪製零件與成品工程圖</t>
  </si>
  <si>
    <t>週四 產品開發部會議</t>
  </si>
  <si>
    <t>查詢庫存&amp;寫領料單&amp;二場領料</t>
  </si>
  <si>
    <t xml:space="preserve">查詢庫存&amp;寫領料單&amp;二場領料_x000D_
</t>
  </si>
  <si>
    <t>二廠 使用2.5D基恩斯基台量測齒輪</t>
  </si>
  <si>
    <t>二廠 輸出資料_x000D_
檔案處理分圖層</t>
  </si>
  <si>
    <t>繪製SD20機構設計圖</t>
  </si>
  <si>
    <t>協助繪製NPR-24110011承認圖_x000D_
協助繪製NPR-24100184承認圖_x000D_
協助繪製NPR-24110030承認圖_x000D_
協助繪製NPR-24110021承認圖_x000D_
協助繪製NPR-24110005承認圖_x000D_
協助繪製NPR-24100187承認圖</t>
  </si>
  <si>
    <t>協助繪製NPR-24110025承認圖_x000D_
協助繪製NPR-24110035承認圖_x000D_
協助繪製NPR-24110039承認圖_x000D_
協助繪製NPR-24110036承認圖</t>
  </si>
  <si>
    <t>協助繪製NPR-24110045承認圖_x000D_
協助繪製NPR-24110051承認圖_x000D_
協助繪製NPR-24110044承認圖</t>
  </si>
  <si>
    <t>協助繪製承認圖_x000D_
NPR-24110057_x000D_
_x000D_
新增材質表內容_x000D_
EPDAM1S-MC22A00001_x000D_
EPDAM1S-MC20650001_x000D_
EPDAM1S-MC20650002</t>
  </si>
  <si>
    <t>聯繫IT協助處理PTF系統BUG</t>
  </si>
  <si>
    <t>繪製SD20機構工程圖</t>
  </si>
  <si>
    <t>協助繪製承認圖_x000D_
NPR-24110065_x000D_
_x000D_
修改圖面公式內容_x000D_
SE3800+TA0</t>
  </si>
  <si>
    <t>修繕SD20機構設計3D圖_x000D_
繪製SD20機構工程圖</t>
  </si>
  <si>
    <t>協助繪製承認圖_x000D_
NPR-24110079_x000D_
HSGBM1E-MHTMTQ0016_x000D_
HSGCM1E-MHTCTQ0009</t>
  </si>
  <si>
    <t>逆向工程零件量測與繪製</t>
  </si>
  <si>
    <t>新人報到資料寫</t>
  </si>
  <si>
    <t>上一般職業安全衛生教育訓練課程</t>
  </si>
  <si>
    <t>製作工程圖</t>
  </si>
  <si>
    <t>機構圖面改善與優化</t>
  </si>
  <si>
    <t>修改圖面及製作工程圖</t>
  </si>
  <si>
    <t>E241101I1</t>
  </si>
  <si>
    <t>SDX5電測治具</t>
  </si>
  <si>
    <t>ECX8 配線方式繪製於承認圖面上，無須手冊</t>
  </si>
  <si>
    <t>11/19 修改成品工程圖，將電源板從AC改成DC_x000D_
11/1 修改成品工程圖，新增Viton材質O-ring_x000D_
8/2 完成防爆認證用相關工程圖(英文版)</t>
  </si>
  <si>
    <t>11/15 空氣測場設備 EPV渦街流量計測試設備</t>
  </si>
  <si>
    <t>1. SDX2低壓射出版,11/12已回廠,功能驗證OK，搭配低壓射出模具，PCB板連片方式需變更，避免拆板後毛邊影響。_x000D_
2. SDX2低壓射出版,11/13已回廠,功能驗證OK，搭配低壓射出模具，PCB板連片方式需變更，避免拆板後毛邊影響。</t>
  </si>
  <si>
    <t>配線移交給王文泉</t>
  </si>
  <si>
    <t>板金發中方製作_x000D_
配件安裝佈線_x000D_
製作完成_x000D_
移給電一</t>
  </si>
  <si>
    <t>11/13 展型案目前無使用到新料</t>
  </si>
  <si>
    <t>2D尺寸圖面</t>
  </si>
  <si>
    <t>11/20已完成</t>
  </si>
  <si>
    <t>11/20 電二燈具漏氣</t>
  </si>
  <si>
    <t>氣管破損 接頭不良 更換OK</t>
  </si>
  <si>
    <t>詢價與發外加工</t>
  </si>
  <si>
    <t>詢價</t>
  </si>
  <si>
    <t>11/19 氣缸.配件詢價(11/19已報價)_x000D_
11/20 鈑金.軸心軸承.壓克力詢價_x000D_
11/20 鈑金(中方).軸心軸承(高境).壓克力(天生)已報價</t>
  </si>
  <si>
    <t>發外加工</t>
  </si>
  <si>
    <t>2024/11/16</t>
  </si>
  <si>
    <t>專案重啟後狀態立即已delay，造成專案未進行時，狀態已delay，且欄位只能修改實際開始日期，完成百分比，實際完成日期欄位，無法修改，無法反映實際工作狀態</t>
  </si>
  <si>
    <t>軟體 功能已完成，目前先以舊硬體測試，等新版硬體更新後，再進行整合測試，待問題後，再進行韌體 審查。</t>
  </si>
  <si>
    <t>軟體 功能已完成，目前先以舊硬體測試，等新版硬體更新後，再進行整合測試</t>
  </si>
  <si>
    <t xml:space="preserve"> 佈圖95%長庚大產學學合作案</t>
  </si>
  <si>
    <t>SEX2 黑端 LAYOUT完成</t>
  </si>
  <si>
    <t>長庚大產學合作案</t>
  </si>
  <si>
    <t>SCX10M1008  LAYOUT 修改</t>
  </si>
  <si>
    <t>BGA 打孔出線</t>
  </si>
  <si>
    <t>SCX10M1009  LAYOUT/scx10m100789底片資料整理 3組</t>
  </si>
  <si>
    <t>BGA出線</t>
  </si>
  <si>
    <t>BGA /DDR3出線</t>
  </si>
  <si>
    <t>SCX10M1007/1008/1009 發包資料整理</t>
  </si>
  <si>
    <t>佈圖重佈IC位置變化太大</t>
  </si>
  <si>
    <t>佈圖修改完成</t>
  </si>
  <si>
    <t>連版資料確認3組</t>
  </si>
  <si>
    <t>BGA拉線</t>
  </si>
  <si>
    <t>J1換包裝干涉佈圖修改</t>
  </si>
  <si>
    <t>長庚大產學合作案 佈圖修改</t>
  </si>
  <si>
    <t>技轉圖面資料整理3組</t>
  </si>
  <si>
    <t>dn40器差驗證。_x000D_
使用創維塑膠件，感測片增加配重，且葉片軸心調整為5.4mm。_x000D_
共組裝40pcs。_x000D_
驗證器差(q3、q6、q1)，且預計驗證重現性。_x000D_
測試方式為：_x000D_
(1) 校正及回測_x000D_
(2) 下架後再上架，共再測試2次，站位不變_x000D_
(3) 變更站位，彺後移5個站位，分3次測試_x000D_
      (a) 第一次由站位1移到站位6_x000D_
      (b) 第二次由站位6移到站位11_x000D_
      (c) 第三次由站位11移到站位16_x000D_
_x000D_
預計由上述測試，驗證重現性及站位的影響。_x000D_
測試數量共40pcs，分2批進行測試。</t>
  </si>
  <si>
    <t>中華電信水表訂單，共dn40 *1pcs，dn50*5pcs。_x000D_
因通訊方式設定錯誤，應該要設定成「中華電信」，但廠數設定為「桓達」_x000D_
造成中華電信無法和水表通訊。_x000D_
與業務(小朱)討論後，除1台dn40已安裝於現場外，其他皆可寄回公司修正。_x000D_
已安裝於現場的dn40，安裝於板橋信義路，故前往安裝現場進行修改。</t>
  </si>
  <si>
    <t xml:space="preserve">中華電信通知，北水反應東a交貨的dn40 100pcs，於10月安裝完成後，_x000D_
有2只水表的總累積值不會增加，但確定水有流動。_x000D_
安排今日至安裝現場了解狀況。_x000D_
_x000D_
經了解狀況，用pc軟體連接，查看lc感測訊號。_x000D_
這兩只水表的lc感測訊號確實都沒有波形，即葉片沒有轉動。_x000D_
水表拆下後，吹氣後葉片確實不會轉動，且推葉片感覺很緊，不易轉動。_x000D_
_x000D_
拆除時觀察用水的狀況，水質乾淨，並沒雜質的現象。_x000D_
告知北水，這2只水表需要帶回分析。北水東區承辦人員有安排2只b級表暫時替代。_x000D_
</t>
  </si>
  <si>
    <t>分析昨天到水表安裝現場攜回的2只dn40水表。_x000D_
經過拆解後發現，葉片軸承中的紅寶石脫落，造成葉片不轉動。_x000D_
這2只為使用創維塑膠件。_x000D_
經查證，東a第一批的dn40 100pcs，主要都是使用億豪塑膠件，_x000D_
使用創維塑膠件為少數，大約2成左右，這部分是_x000D_
當時瀚霆和廠長有針對錯維作修改，且測試後為a級的部分。_x000D_
故億豪塑𠐋件部分是沒有問題。</t>
  </si>
  <si>
    <t xml:space="preserve">標檢局通知，安排於11/22至公司，進行自行檢定資格的查核。_x000D_
針對標檢局提供的查核項目，進行各項準備工作及資料確認。_x000D_
包含：_x000D_
(1) 乙級計量技術人員證書_x000D_
(2) 甲級計量技術人員證書_x000D_
(3) iso9001證書_x000D_
(4) tad證書_x000D_
(5) 自檢報告確認_x000D_
(6) 自檢費用繳納收據確認_x000D_
(7) 設備保瑼及履歷_x000D_
(8) 設備校正_x000D_
</t>
  </si>
  <si>
    <t>1.廣達稽核_x000D_
2.確認EPT測試不良(燒壞保險絲)異常情形為何</t>
  </si>
  <si>
    <t>旅遊</t>
  </si>
  <si>
    <t>1.EPT電路板異常品維修並確認功能_x000D_
2.架設空氣式模擬用EPT樣機</t>
  </si>
  <si>
    <t>測試各種加熱電壓風速差異</t>
  </si>
  <si>
    <t>1.研一周會_x000D_
2.測試風速樣機加熱時長差異性</t>
  </si>
  <si>
    <t>EPH傳訊器*41韌體更改測試13版_x000D_
EPT校正時間測試</t>
  </si>
  <si>
    <t>維修EPH傳訊器板子*3_x000D_
協助EPT熱質流量計組裝*1</t>
  </si>
  <si>
    <t xml:space="preserve">EPH傳訊器*65PCS重新燒綠並更改ID後進行組裝_x000D_
ECX8_SOP更改_x000D_
</t>
  </si>
  <si>
    <t>ECP新結構硬體更換*14</t>
  </si>
  <si>
    <t>ECP新結構硬體更換_x000D_
EPT利用超級終端機更新韌體</t>
  </si>
  <si>
    <t>1. SDX5 FMD資料整理</t>
  </si>
  <si>
    <t>廣達AUDIT事項討論</t>
  </si>
  <si>
    <t>研發2025 KPI討論</t>
  </si>
  <si>
    <t>SDX5 FMD資料整理</t>
  </si>
  <si>
    <t>1. SDX低壓射出模具討論_x000D_
2. 廣達AUDIT事項討論</t>
  </si>
  <si>
    <t>1. 研發會議_x000D_
2. PFA熱熔結果報告_x000D_
3. SCX1與SEX改善進度報告_x000D_
4. 整理PVT首產資料</t>
  </si>
  <si>
    <t>PVT首產資料整理-問題分析</t>
  </si>
  <si>
    <t>1. 研發2025 KPI討論_x000D_
2. 关于牧原供应链产品验证项目事宜</t>
  </si>
  <si>
    <t>SDX2 PCBA焊接</t>
  </si>
  <si>
    <t>SDX2 PCBA測試</t>
  </si>
  <si>
    <t xml:space="preserve">SDX2 PCBA焊接&amp;測試_x000D_
</t>
  </si>
  <si>
    <t>SDX2低壓射出版(第三版),樣品除錯與測試.</t>
  </si>
  <si>
    <t>1. SDX2低壓射出版(第三版),樣品除錯與測試._x000D_
2. SDX2與SDX5打件資料確認_x000D_
3. SDX光電開關,低壓射出模具共四組._x000D_
    SDX5模具共兩組,機構設計中(塑膠殼模具Cable出線式與金屬殼模具CABLE出線式)_x000D_
    SDX2模具共兩組,Cable出線式已開模;M12出線式,機構設計中._x000D_
    LED會議決定使用DIP型式,燈光顯示較好;但是LED加工需固定,故須提出LED加工治具的申請.</t>
  </si>
  <si>
    <t>1. SDX2低壓射出版(第三版),樣品除錯與測試._x000D_
2. SDX2與SDX5打件資料確認_x000D_
3. SDX2 Cable出線式 DVT-QA測試資料確認</t>
  </si>
  <si>
    <t>1. SDX2低壓射出版(第三版),樣品除錯與測試._x000D_
2. SDX2 Cable出線式 DVT-QA測試資料確認</t>
  </si>
  <si>
    <t>1. SDXBE5M-0005 焊接 3PCS</t>
  </si>
  <si>
    <t>1. 製作 PFA 熱熔樣品_x000D_
2. 基本功能測試</t>
  </si>
  <si>
    <t>1. RDNew0100000606 研發送樣製作 1 PCS_x000D_
2. RDNew0100000610 研發送樣製作 3 PCS_x000D_
3. 超音波熔接 4 PCS_x000D_
4. 黏熱縮套管_x000D_
5. DC 12/24 耗電流 &amp; DC 24 Relay 輸出測試</t>
  </si>
  <si>
    <t>1. 首產Fail 機台 27 PCS 用成品治具再次驗證問題_x000D_
2. 總廠 Fail 機台 27 PCS用一般測試治具再次驗證問題_x000D_
3. 統整 Fail 機台有那些問題點</t>
  </si>
  <si>
    <t>1. SDXBE5M-0005 3PCS_x000D_
2. 測試 DC 10 24 28 TP1 電壓_x000D_
3. 測試 DC 10 24 28 耗電流</t>
  </si>
  <si>
    <t>1. 彙整首產期間需要修改的問題</t>
  </si>
  <si>
    <t>1. 量測 R1 237R 改 10R 0R 56R, D7 6V2 改 5V6 DC 10/24/28 輸出電壓、耗電流 _x000D_
2. 量測 R1 改成 0R D7 改回 6V2 R16 0R 改 1k 10k 的輸入電壓、耗電流、R16 跨壓</t>
  </si>
  <si>
    <t>1. 二廠電測治具測試總廠測ˋ試OK的機台 只有2台是誤判_x000D_
2. 機台問題分析</t>
  </si>
  <si>
    <t>1. SDXCE5M-0005、SDXCE5M-0006、SDXCE5M-0007、SDXCE5M-0008 焊接共 4 PCS_x000D_
2. SDXCE5M-0005 製作加工重點</t>
  </si>
  <si>
    <t xml:space="preserve">SDX2低壓版 電路焊接、測試 2PCS_x000D_
</t>
  </si>
  <si>
    <t>SDXBE2M-0001、SDXCE2M-0001 BOM設變</t>
  </si>
  <si>
    <t>1.SCX1雙叉/振棒目錄2.設變供應商與料號</t>
  </si>
  <si>
    <t>SDX2低壓版 電路焊接、測試  3PCS</t>
  </si>
  <si>
    <t>教育訓練-超音波相關</t>
  </si>
  <si>
    <t>1.SDX2低壓版 電路功能測試 2.加工重點製作</t>
  </si>
  <si>
    <t>教育訓練-粉塵濃度監測器原理與方法</t>
  </si>
  <si>
    <t>1.加工種點製作_x000D_
2.SDX2低壓版 電路焊接、測試  4PCS</t>
  </si>
  <si>
    <t>SDX2低壓版 電路除錯、功能測試</t>
  </si>
  <si>
    <t>SDX2低壓版 功能測試</t>
  </si>
  <si>
    <t>SDX2低壓版 功能驗證、測試</t>
  </si>
  <si>
    <t>SDX2低壓版 低壓射出 功能驗證、測試</t>
  </si>
  <si>
    <t xml:space="preserve">至宜蘭廠：_x000D_
1.量測EPV DN100精度，K值校正_x000D_
2.半成品治具教學_x000D_
</t>
  </si>
  <si>
    <t>1.工況資料整理_x000D_
2.操作手冊修改內容整理_x000D_
3.協助DVT-QA測試</t>
  </si>
  <si>
    <t>1.工況資料整理_x000D_
2.操作手冊修改內容整理_x000D_
3.協助DVT-QA測試_x000D_
4.與業務至儒鴻確認工況安裝事宜</t>
  </si>
  <si>
    <t>EPV展型文件製作:_x000D_
將EPV展型案缺少的文件進行製作_x000D_
EPV樣機鐵牌雷雕:_x000D_
依先前所設計的鐵排樣式進行雷雕鐵牌</t>
  </si>
  <si>
    <t>EPV連板治具教學:_x000D_
到宜蘭廠測試連板測試治具是否有問題_x000D_
EPV連板治具教學:_x000D_
到宜蘭指導廠務使用連板測試治具並記錄問題_x000D_
EPV樣機校正:_x000D_
校正4台DN100樣機並記錄資料</t>
  </si>
  <si>
    <t>EPV展型案相關文件製作，將製程履歷、產品檢驗基準與紀錄等文件進行修改並增加進料檢驗、加工重點。_x000D_
北水4G模組板備料，將庫房內15台EPD39的4G模組板[進行拆除後入回進庫房</t>
  </si>
  <si>
    <t>EPV韌體異常測試，測試是否能再現於客戶那邊出現的問題並對其進行修改</t>
  </si>
  <si>
    <t>EPV韌體測試，對修改的部分進行測試看是否有達到我們的需求。_x000D_
EPV連板測試治具設備測試，將買來的ST-LINK進行測試確認是否功能正常，並且製作治具使用的燒錄線</t>
  </si>
  <si>
    <t>將需注意的地方標記給慧芝姐，_x000D_
請她協助走線，_x000D_
因空間限制所以要改成薄膜式按鍵，_x000D_
而對應的連接器是FPC連接器，_x000D_
以前沒有聽說過，查看公司原有產品才了解FPC連接器是什麼。</t>
  </si>
  <si>
    <t>檢查線路後，發現顯示板上的LED需用5V電源，_x000D_
尋找5pin的連接器，並請慧芝姐協助建立封裝，_x000D_
準備建新料的料號。</t>
  </si>
  <si>
    <t>新料建立料號，並向廠商索要相關文件_x000D_
檢查Layout佈線。</t>
  </si>
  <si>
    <t>檢查Layout最終佈線，_x000D_
建立新料料號，並發出簽審ˋ需求，_x000D_
建立電子類半成品料號，並送出簽審，_x000D_
預計物料料號及半成品料號完成後，_x000D_
開始建立E-BOM，以供後續打件使用。</t>
  </si>
  <si>
    <t xml:space="preserve">1. 研讀有關超音波在遇到氣泡時的專利文件製作投影片, 預計於下星期一報告_x000D_
2. coding調適軟體進行中_x000D_
3. Modbus表調整排列方式_x000D_
</t>
  </si>
  <si>
    <t>1.製作超音波在遇到氣泡時的專利文件投影片完成_x000D_
2. coding調適軟體進行中_x000D_
3. Modbus表調整排列方式完成</t>
  </si>
  <si>
    <t>1. 依照經理要求加上TOF測試功能, 可設定只打Up或Down的訊號, 目前coding中, 預計11/20連同調適軟體的部份皆可完成</t>
  </si>
  <si>
    <t>1. 依照經理要求加上TOF測試功能, 可設定只打Up或Down的訊號的功能完成</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</si>
  <si>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</si>
  <si>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:加入ui 介面規劃，程式撰寫_x000D_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t>
  </si>
  <si>
    <t xml:space="preserve"> K200501R1 智慧家戶水錶，加入水錶加入低流率自動調整功能_x000D_
  VERSION :A1053_x000D_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&lt;20%) ==&gt;調整至1 %內 ，使用變數       gw_CAL_ADJ_FLOW_ena A  modbus addr :4231   預設 disable</t>
  </si>
  <si>
    <t>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"流量零點調整(3.1)_x000D_
(Zero Cal.)"_x000D_
"流量系數K(3.2)_x000D_
(K-Factor)"_x000D_
"低流量屏避(3.3)_x000D_
(Low Flow Cutoff)"_x000D_
"順向總量起始值(3.4)_x000D_
(Fwd. Total Init.)"_x000D_
"反向總量起始值(3.5)_x000D_
(Rev. Total Init.)"_x000D_
_x000D_
"流量零点调整(3.1)_x000D_
"流量系数K(3.2)_x000D_
"低流量屏避(3.3)_x000D_
"顺向总量起始值(3.4)_x000D_
"反向总量起始值(3.5)</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</si>
  <si>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</si>
  <si>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第三頁面_x000D_
增加切換介質1跟2，_x000D_
10點位傳換介質1跟2，_x000D_
介質2的流速與電流輸出，_x000D_
補償後的流速 上限預設400，_x000D_
檢測圖形  1:AD  2:PT</t>
  </si>
  <si>
    <t>電流A輸出點因介質不同相對應的輸出電流點PFC_CURRENT_OUT_A也要有不同的對應點輸出_x000D_
才能讓電流輸出有有變化_x000D_
_x000D_
 //==================2.1.32==================_x000D_
        if(PFC_DUT_CHECK==1)//介質為1 電流輸出_x000D_
          {_x000D_
            PFC_CURRENT_OUT_A=pfc_current_output_task(0,PFC_FILTER_FLOW_VALUE,&amp;PFC_VELOCITY_SPAN,&amp;PFC_VELOCITY_ZERO,20,4);_x000D_
          }_x000D_
            else if(PFC_DUT_CHECK&gt;= 2)//介質為2 電流輸出_x000D_
            {_x000D_
              PFC_CURRENT_OUT_A=pfc_current_output_task(0,PFC_DUT_OIL_FILTER_FLOW_VALUE,&amp;PFC_VELOCITY_SPAN,&amp;PFC_VELOCITY_ZERO,20,4);              _x000D_
            }_x000D_
        _x000D_
        //==========================================</t>
  </si>
  <si>
    <t>_x000D_
調適軟件Ver2.1.23EPT1搭配Ver2.132T_x000D_
因為新增了點位，故不能與Ver2.1.31共用_x000D_
_x000D_
實際在測場上跑流速測試_x000D_
補償後的流速 上限用成數值可輸入式 可隨時更改_x000D_
_x000D_
下星期將會測試測空氣</t>
  </si>
  <si>
    <t>FW進版為2.1.33版 測試首產第一批100隻_x000D_
已交給智軒</t>
  </si>
  <si>
    <t>測風壓 _x000D_
預計作法 量測PT   設定加熱PT點 與 停止加熱PT點  計時從開始加熱到停止加熱的時間_x000D_
並將每筆時間存下來</t>
  </si>
  <si>
    <t>規劃修改 線路圖修改</t>
  </si>
  <si>
    <t>板金加工 馬達電力錶安裝 線路修改</t>
  </si>
  <si>
    <t>電子水表流量測操作訓練</t>
  </si>
  <si>
    <t>電力錶訊號接線 設定調整</t>
  </si>
  <si>
    <t>配件安裝_x000D_
移給電一</t>
  </si>
  <si>
    <t>日生產討論會議。</t>
  </si>
  <si>
    <t>協助電二封口塞雷射焊接參數與設備確認設定。</t>
  </si>
  <si>
    <t>SD21-M12結構結構審查。_x000D_
SD21-M12結構零件工程圖面繪製。</t>
  </si>
  <si>
    <t xml:space="preserve">DN40-POM軸承模具修改請修相關文件撰寫。_x000D_
EPH上感測片第二供應商模具請購簽核。_x000D_
</t>
  </si>
  <si>
    <t>外殼本體2D工程圖面排版配置。_x000D_
外殼本體3D圖面修改。</t>
  </si>
  <si>
    <t>產品開發部週會_x000D_
助理工程師面談</t>
  </si>
  <si>
    <t>PFA熱熔治具測試。_x000D_
PFA熱熔治具送電鍍。</t>
  </si>
  <si>
    <t>取回PFA熔接電鍍後治具。_x000D_
測試PFA熔接治具熔接效果與氣密性。_x000D_
PFA熔接治具圖面討論。</t>
  </si>
  <si>
    <t>EPH上感測片第二供應商模具開模檢討。_x000D_
依據討論內容繪製EPH上感測片第二供應商3D、2D圖面與料號建立。_x000D_
創維上感測片樣品確認與問題點回覆。_x000D_
EPH生產日會討論會議。</t>
  </si>
  <si>
    <t>針對封口塞現況電二生產問題點討論。_x000D_
封口塞與討熱膏治距問題討論會議。</t>
  </si>
  <si>
    <t>SD全系列結構低壓射出共用行討論會議。_x000D_
SD全系列低壓射出模具現況需求專案討論會議。</t>
  </si>
  <si>
    <t>薄膜按鍵估價內容彙整與相關資訊聯繫。</t>
  </si>
  <si>
    <t>SE38電源座3D結構問題確認與修改。</t>
  </si>
  <si>
    <t>研發專案討論會議:_x000D_
a.MOT、MOS馬達結構與齒輪齒型討論會議。_x000D_
b.SE38間隙問題結構討論。</t>
  </si>
  <si>
    <t>EPU外殼3D列印樣品</t>
  </si>
  <si>
    <t>柔洋低壓射出機進貨事項處理與聯繫。</t>
  </si>
  <si>
    <t>針對斷料問題點聯繫廠商交貨事項。_x000D_
創維DN40葉面修改進度確認。_x000D_
弓銓採購樣品料號與請購單建立簽核。</t>
  </si>
  <si>
    <t>SPX2沖壓探頭模具修改問題聯繫與確認修改內容。_x000D_
SPX21/2"接續結構焊接不良問題修改。</t>
  </si>
  <si>
    <t>塑膠零件UL材質厚度與黃卡資料查詢與確認。</t>
  </si>
  <si>
    <t>EPH生產周會報討論現況生產問題點與備料料況問題。_x000D_
EPH上感測片第二供應商模具開發事項與配合零件備料確認。_x000D_
創維DN40上感測片、下感測片、葉片交貨與模具現況進度確認與討論。</t>
  </si>
  <si>
    <t>SD20低壓射出結構審查與討論。_x000D_
SD21燈罩鉚合治具3D修改。</t>
  </si>
  <si>
    <t>外殼本體素材2D工程圖面標註繪製。_x000D_
外殼本體加工2D工程圖面標註繪製。_x000D_
外殼下殼素材2D工程圖面標註繪製。_x000D_
外殼下殼加工2D工程圖面佈置。</t>
  </si>
  <si>
    <t>1.零件工程圖繪製</t>
  </si>
  <si>
    <t>1去苗栗三甲參訪(PVC模具射出廠)</t>
  </si>
  <si>
    <t>1.出貨品為全材質SUS304，緊急處理及改善相關問題</t>
  </si>
  <si>
    <t>1.模具報價進度詢問及跟催</t>
  </si>
  <si>
    <t>1.首產零件加工討論_x000D_
2.修改工程圖</t>
  </si>
  <si>
    <t xml:space="preserve">1.提ECO修正零件在PLM料號建立上規格_x000D_
2.修改PLM料號建立上規格_x000D_
</t>
  </si>
  <si>
    <t>1.本體半成品材質選用問題處理_x000D_
2.修改電極圖面</t>
  </si>
  <si>
    <t>1.專案進度會議</t>
  </si>
  <si>
    <t>1.繪製DC電路板3D_x000D_
2.修改防爆用工程圖，將圖面電路板從AC改成DC</t>
  </si>
  <si>
    <t>1.提ECO修正工程圖面</t>
  </si>
  <si>
    <t>1.慶生會前期布置_x000D_
2.慶生會</t>
  </si>
  <si>
    <t>1.新增的報整資訊整理_x000D_
2.展型零件料號申請_x000D_
3.零件工程圖繪製</t>
  </si>
  <si>
    <t>1.低壓射出樣品協助製作，因塑膠料不足，再加新料，新料需要加熱，改由明日繼續測試</t>
  </si>
  <si>
    <t>T1試模報告 _x000D_
量測 領料 試組裝_x000D_
ECPCM1E-1824102201-T1試模報告_x000D_
ECPAM1C-1824102201-T1試模報告</t>
  </si>
  <si>
    <t>T1試模報告  量測_x000D_
ECPCM1E-1824102201-T1試模報告_x000D_
ECPAM1C-1824102201-T1試模報告</t>
  </si>
  <si>
    <t xml:space="preserve">齒輪疊圖確認_x000D_
修改SEX2機構設計_x000D_
</t>
  </si>
  <si>
    <t>T1試模報告  量測_x000D_
_x000D_
EPDAM1S-MD22000001-T1試模報告</t>
  </si>
  <si>
    <t xml:space="preserve">齒輪疊圖確認_x000D_
修改SEX2機構設計 改模型組態_x000D_
</t>
  </si>
  <si>
    <t xml:space="preserve">週四部門會議_x000D_
</t>
  </si>
  <si>
    <t xml:space="preserve">繪製工程圖_x000D_
</t>
  </si>
  <si>
    <t>半天生理假</t>
  </si>
  <si>
    <t>標註進料檢驗基準_x000D_
EPDAM1E-MD01000021-D0-G1_x000D_
EPDAM1E-MD01000022-D0-G1_x000D_
EPDAM1E-MD01000023-D0-G1_x000D_
編寫進料檢驗基準表_x000D_
QW-01-EPDAM1E-MD01000021-Q2_x000D_
QW-01-EPDAM1E-MD01000022-Q2_x000D_
QW-01-EPDAM1E-MD01000023-Q2</t>
  </si>
  <si>
    <t>繪製暫行圖面，掃描給生管請購</t>
  </si>
  <si>
    <t>領料/查詢庫存/請生館採購</t>
  </si>
  <si>
    <t>協助繪製承認圖_x000D_
HSGAM1E-MHTCTQSA05T_x000D_
_x000D_
【提案128】提案改善通過執行 共374筆_x000D_
協助系列設變,管長依新公式更新,刪除單階BOM項目:FCA-4501._x000D_
已建立ECO變更單:20筆/組,共7組</t>
  </si>
  <si>
    <t>【提案128】提案改善通過執行 共:374筆_x000D_
協助系列設變,管長依新公式更新,刪除單階BOM項目:FCA-4501._x000D_
已建立ECO變更單:20筆/組,共12組_x000D_
已送審:60筆</t>
  </si>
  <si>
    <t>【提案128】提案改善通過執行 共:374筆_x000D_
協助系列設變,管長依新公式更新,刪除單階BOM項目:FCA-4501._x000D_
已送審:40筆_x000D_
_x000D_
協助繪製FAB-1600-2-HX (PN16)2孔法蘭承認圖</t>
  </si>
  <si>
    <t>繪製SD20(M12客製牙頭)低壓射出機構設計圖</t>
  </si>
  <si>
    <t>【提案128】提案改善通過執行 共:374筆_x000D_
協助系列設變,管長依新公式更新,刪除單階BOM項目:FCA-4501._x000D_
已送審:134筆</t>
  </si>
  <si>
    <t>繪製HSGBM1E-MHTMTQ0004接線盒本體2D、3D正式發行圖面與料號</t>
  </si>
  <si>
    <t>【提案128】提案改善通過執行 共:374筆_x000D_
協助系列設變,管長依新公式更新,刪除單階BOM項目:FCA-4501._x000D_
已送審:140筆</t>
  </si>
  <si>
    <t>協助繪製正式發行2D、3D圖面_x000D_
HSGAM1E-MHTMTQ0004_x000D_
EPDAM1S-MC20650002_x000D_
EPDAM1S-MC20650001_x000D_
EPDAM1S-MC22A00001</t>
  </si>
  <si>
    <t>塑膠型修改圖面</t>
  </si>
  <si>
    <t>塑膠型修改圖面及製作工程圖</t>
  </si>
  <si>
    <t>製作光電開關及EPH結構 報告</t>
  </si>
  <si>
    <t>SD20系列修改圖面</t>
  </si>
  <si>
    <t>去二廠學習低壓射出</t>
  </si>
  <si>
    <t>6/24開立工單TB7-24060166，預計7/24完工</t>
  </si>
  <si>
    <t>6/24缺料HP411-AIR001A212與EPTCE1M-0001。6/25研發入庫EPTCE1M-0001共3PCS，7/4 料件HP411-AIR001A212入庫300PCS。EPTBM1S-MB02060001延長管7/12精機車製完成。製一焊接7/15完成</t>
  </si>
  <si>
    <t>PC312-22316B6501線材7/4檢驗完成入庫。EPTBM1S-MB02060001加長管7/11精機加工檢驗完成入庫。HP411-AIR001A212快速接頭7/17檢驗完成入庫。</t>
  </si>
  <si>
    <t>8/8生產完成入庫</t>
  </si>
  <si>
    <t>11/01 完成表頭相關零件設計3D圖面。_x000D_
11/21完成感測器外殼個零件工程圖面。</t>
  </si>
  <si>
    <t>第1組11.18完成,DISPLAY板11/20中午收第2組電路圖,11.22LAYOUT完成待工程師確認</t>
  </si>
  <si>
    <t>11/21 漢諾威展座整理</t>
  </si>
  <si>
    <t>撰寫軟/韌體審查技術手冊</t>
  </si>
  <si>
    <t>10/9開模打單:TJ7-24100002 _x000D_
10/15 確認紙本簽核完成，已通知廠商備料。_x000D_
10/23 模具圖面完成_x000D_
10/29 模具腺切割完成，開始組裝，預計11/8試模_x000D_
11/8 T1樣品OK_x000D_
11/12 WB00A0341模具 驗收資料處理</t>
  </si>
  <si>
    <t>11/27 PFA熔接治具</t>
  </si>
  <si>
    <t>11/27 綠色產品生產線 接地拉線</t>
  </si>
  <si>
    <t>11/27 宜蘭製二可繞6P 8P轉接治具</t>
  </si>
  <si>
    <t>台灣銅箔_x000D_
軟體更新(進行中)_x000D_
設定檔更新(進行中)_x000D_
_x000D_
五大變量_x000D_
程式架構閱讀(進行中)_x000D_
參數結構研究(進行中)_x000D_
程式優化研究(進行中)</t>
  </si>
  <si>
    <t>美加利 五大變量軟硬體架設</t>
  </si>
  <si>
    <t>標檢局自行檢定查核</t>
  </si>
  <si>
    <t>驗證a1053新板韌體_x000D_
水表中有一項「靜止天數」數值，依功能定義為：_x000D_
當水表持續24小時靜止時，靜止天數+1，若未滿24小時，則不累計。_x000D_
目前東a已有100pcs dn40安裝於現場，依david反應，_x000D_
查看上傳資料發現，靜止天數的數值計算異常。_x000D_
請tc協助查證水表韌體，確認此功能有錯誤。_x000D_
目前韌體作法是只要累計滿24小時靜止，靜止天數就會+1_x000D_
針對此問題，已請tc修正韌體功能，更新至a1053。_x000D_
另外，於a1053版本中，也新增微調流率的功能。_x000D_
此功能針對4個口徑有不同的流率判斷。_x000D_
故需要驗證4個口徑。</t>
  </si>
  <si>
    <t>驗證a1053水表韌體，包含靜止天數計算錯誤問題及微調流率的更新功能。_x000D_
今天完成dn40驗證。</t>
  </si>
  <si>
    <t>驗證a1053水表韌體，包含靜止天數計算錯誤問題及微調流率的更新功能。_x000D_
今天完成dn25和dn20。</t>
  </si>
  <si>
    <t xml:space="preserve">校正EPT，並驗證良率_x000D_
</t>
  </si>
  <si>
    <t>1.校正EPT，並驗證良率_x000D_
2.焊接高溫型SPX探頭電路板</t>
  </si>
  <si>
    <t>1.模擬探頭異常各種情形，確認參數差異_x000D_
2.將不良品EPT送往二廠剖開分析異常原因</t>
  </si>
  <si>
    <t>EPT異常品分析原因</t>
  </si>
  <si>
    <t>1.EPT水線測試_x000D_
2.EPT重現性測試</t>
  </si>
  <si>
    <t>EPT1漏水相關驗證_x000D_
SPX技轉文件修改</t>
  </si>
  <si>
    <t>EPT更新韌體與入水前測試和入水後測試_x000D_
EPT校正</t>
  </si>
  <si>
    <t>EPT未車開上電測試*30_x000D_
EPT車開上電測試*20_x000D_
EPT未車開接口與金屬外殼阻抗測量</t>
  </si>
  <si>
    <t>EPT未車開接口與金屬外殼阻抗測量*29_x000D_
Ecp換新結構焊接*4</t>
  </si>
  <si>
    <t>EPT軟排擠壓測試_x000D_
EPT濾波改10，和探棒插入長度流速測試_x000D_
ECP換新結構測試</t>
  </si>
  <si>
    <t>週三會議</t>
  </si>
  <si>
    <t>EE310侑惟在客戶現場問題分析, 確認異常無法遠端處理, 會先查QA樣機另備一組電源座補給侑惟更換</t>
  </si>
  <si>
    <t>1. 研發企劃書範本編修_x000D_
2. 11/20日，總經理臨時會議題討論</t>
  </si>
  <si>
    <t>11/20 總經理告知，需建立電路板供應商能力評核表</t>
  </si>
  <si>
    <t>研發企劃書範本編修</t>
  </si>
  <si>
    <t>1. 大朋SDX8 _x000D_
2. 廣達外部稽核 改善事項 討論會議(3)_x000D_
3. 研發會議</t>
  </si>
  <si>
    <t>1. 113年度績效評核總表 - 撰寫說明會議_x000D_
2. 宜大產學合作可用經費說明會議_x000D_
3. 榮團會</t>
  </si>
  <si>
    <t>1. EE310客戶現場實際距離5.1米, 放線量測會多約2倍距離, 現場2台只有1台異常, 更換新品一樣._x000D_
2. 更換EE300量測距離OK, 但電流輸出差異過大.</t>
  </si>
  <si>
    <t>1. 尋找無鹵線材_x000D_
2. 撰寫SDX8的產品檢驗基準/記錄_x000D_
3. 評估OTC SC38樣品做zone 1 d的做法, 確認標準型長度76mm不用另外灌膠, 通知生管照做._x000D_
4. SIS1生產問題處理, 應是打錯件.</t>
  </si>
  <si>
    <t>1. UL來訪討論_x000D_
2. 週三會議(SDX/SDL)</t>
  </si>
  <si>
    <t>1. SDX2低壓射出電路板搭配新外殼,進行測試與驗證_x000D_
2. SDX5電路板搭配就外殼,進行測試與驗證</t>
  </si>
  <si>
    <t>1. SDX2低壓射出電路板搭配新外殼,進行測試與驗證_x000D_
2. SDX5電路板搭配就外殼,進行測試與驗證_x000D_
3. SDX2連片排版方式確認_x000D_
4. SDX5連片排版方式確認</t>
  </si>
  <si>
    <t>1. SDX2低壓射出電路板製作,進行測試與驗證_x000D_
2. SDX2低壓射出製程進行製作,與再進行本體組裝,再測試與驗證_x000D_
3. SDX2連片排版方式與機構討論_x000D_
4. SDX5連片排版方式與機構討論</t>
  </si>
  <si>
    <t>1. SDX2低壓射出製程進行製作,與再進行本體組裝,再測試與驗證_x000D_
2. SDX2連片排版方式與機構討論,目前已出圖與板廠確認_x000D_
3. SDX5連片排版方式與機構討論</t>
  </si>
  <si>
    <t>1. 測試IR 限流電阻 301R 330R 接液功能_x000D_
2. 測試DC 10 24 28耗電流 TP1電壓 限電流</t>
  </si>
  <si>
    <t>1. 量測微動開關在焊接時的溫度</t>
  </si>
  <si>
    <t>1. SCX1振棒電路 焊接 4 PCS</t>
  </si>
  <si>
    <t>1. SCXBE1M-0010 4 PCS 焊接</t>
  </si>
  <si>
    <t>1. SCXBE1M-0010 6 PCS 焊接</t>
  </si>
  <si>
    <t xml:space="preserve">SDX2低壓版 低壓射出 功能驗證、測試_x000D_
</t>
  </si>
  <si>
    <t>1.SDX2低壓版 低壓射出 功能驗證、測試_x000D_
2.SDX2低壓版 EBOM修改</t>
  </si>
  <si>
    <t>1設變-候補承認書_x000D_
2.SCX1 雙叉/振棒 EBOM建立</t>
  </si>
  <si>
    <t>SDX2低壓版 DVT-QA樣機製作   功能驗證、測試</t>
  </si>
  <si>
    <t>SDX2低壓版 DVT-QA樣機製作 電路焊接 2PCS</t>
  </si>
  <si>
    <t>SDX2 低壓版 DVT-QA樣機製作   低壓射出、成品測試</t>
  </si>
  <si>
    <t>1.工況資料整理_x000D_
2.協助DVT-QA測試</t>
  </si>
  <si>
    <t>1.工況資料整理_x000D_
2.協助DVT-QA測試_x000D_
3.製作LDO教學文件</t>
  </si>
  <si>
    <t>1.工況資料整理_x000D_
2.協助DVT-QA測試_x000D_
3.績效考核表_x000D_
4.分析Grundfos渦街規格</t>
  </si>
  <si>
    <t>1.工況資料整理_x000D_
2.協助DVT-QA測試_x000D_
3.三合一流量計會議討論</t>
  </si>
  <si>
    <t>EPV連板測試治具設備測試:_x000D_
解決治具連線異常問題_x000D_
EPV連板測試治具設備測試:_x000D_
測試製作的4條燒錄線和USB HUB是否能夠正常使用</t>
  </si>
  <si>
    <t>上海EPU樣機異常分析，準備裝滿水的不銹鋼管並裝設EPU探頭，測試異常問題是否能夠在現並且分析異常原因。</t>
  </si>
  <si>
    <t>上海EPU樣品分析，將有異常的部分進行維修並且將分析的結果整理成報告。</t>
  </si>
  <si>
    <t>主板送洗資料確認，_x000D_
顯示板線路修改，增加元件，_x000D_
慶生會_x000D_
請慧芝姐協助佈局建立封裝，_x000D_
有幾處還須確認。</t>
  </si>
  <si>
    <t>修改顯示板線路，_x000D_
並搜尋系統上可匹配的元件，_x000D_
新料號完成簽審，建立E-BOM，_x000D_
線路修改後，請慧芝姐布局</t>
  </si>
  <si>
    <t>新的線材已收到，測試是否合適，_x000D_
線徑相對之前找的樣品，較適合。_x000D_
檢查料況，目前缺件的已請廠商提供，_x000D_
顯示板初步佈線完成，需查看</t>
  </si>
  <si>
    <t>因顯示面板背後是全金屬，_x000D_
所以顯示面板底部不能擺放零件，_x000D_
甚至其他走線及Via，_x000D_
折衷方式為設置一個禁制區擺放，_x000D_
其餘範圍為DGND。</t>
  </si>
  <si>
    <t>確認佈線及鋪銅狀況，_x000D_
請慧芝姐向板廠詢價。_x000D_
建立料號及將承認書產生關聯後送簽，_x000D_
發現在同一份簽審單所有料號都混在一起，_x000D_
已反映給逸舒姐了，待回覆。</t>
  </si>
  <si>
    <t>顯示板送出洗板，_x000D_
建立顯示板半成品料號，_x000D_
並建立E-BOM，_x000D_
建立新物料料號及索樣。_x000D_
EPR顯示型客訴問題，_x000D_
使用一段時間後，RS485會斷掉，_x000D_
還須評估及重現狀況。</t>
  </si>
  <si>
    <t xml:space="preserve">1.切換量測通道功能完成_x000D_
2.製作EPU專利說明投影片_x000D_
</t>
  </si>
  <si>
    <t>1.切換觸發準位設定功能完成</t>
  </si>
  <si>
    <t>1. 設定接收回路放大倍率firmware coding完成</t>
  </si>
  <si>
    <t>1. 設定接收回路放大倍率及觸發準位設定測試調適軟體功能coding完成</t>
  </si>
  <si>
    <t>1. MS1022 Configuration Register設定調適軟體coding進行中</t>
  </si>
  <si>
    <t>M240704R1 一體式夾管超音波流量計(DN25)[RD4] :加入ui 介面規劃裝置位號(2.1)，撰寫選單程式_x000D_
1. 撰寫user 使用畫面建立，嘗試使用模擬方法_x000D_
2.撰寫選單程式如下_x000D_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t>
  </si>
  <si>
    <t xml:space="preserve">M240704R1 一體式夾管超音波流量計(DN25)[RD4] :加入ui 介面規劃"輸入訊號平均時間(4.1)，撰寫選單程式_x000D_
1. 撰寫user 使用畫面建立，嘗試使用模擬方法_x000D_
2.撰寫選單程式如下_x000D_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</si>
  <si>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 xml:space="preserve">M240704R1 一體式夾管超音波流量計(DN25)[RD4] :加入ui 介面規劃"流率警報點(5.1)，撰寫選單程式_x000D_
1. 撰寫user 使用畫面建立，嘗試使用模擬方法_x000D_
2.撰寫選單程式如下_x000D_
"流率警報點(5.1)_x000D_
(Alarm Flow Rate)"_x000D_
"流率警報點遲滯帶(5.2)_x000D_
(Alarm Hysteresis)"_x000D_
"流率警報點復歸時間(5.3)_x000D_
(Alarm reset time)"_x000D_
"空管檢測(5.4)_x000D_
(Empty Tube Set)"_x000D_
"警報功能(5.5)_x000D_
(Alarm Func.)"_x000D_
_x000D_
"系統語言(6.1)_x000D_
(System Language)"_x000D_
"Modbus 通訊(6.2)_x000D_
(ModBus Comm.)"_x000D_
"系統資訊(6.3)_x000D_
(System Info.)"_x000D_
"LCM亮度(6.4)_x000D_
(LCM Brightness)"_x000D_
"恢復出廠設定值(6.5)_x000D_
(Set Factory Default)"_x000D_
</t>
  </si>
  <si>
    <t xml:space="preserve">M240704R1 一體式夾管超音波流量計(DN25)[RD4] :加入ui 介面規劃""現在時間(7.1)，撰寫選單程式_x000D_
1. 撰寫user 使用畫面建立，嘗試使用模擬方法_x000D_
2.撰寫選單程式如下_x000D_
""現在時間(7.1)_x000D_
Current Time"_x000D_
"時間設定(7.2)_x000D_
Time Setting"_x000D_
"換日-時間(7.3 )_x000D_
Contract Time (hour)"_x000D_
"昨日累積總量(7.4)_x000D_
Daily Run"_x000D_
"紀錄清除(7.5)_x000D_
Delete Log"_x000D_
</t>
  </si>
  <si>
    <t>M240704R1 一體式夾管超音波流量計(DN25)[RD4] :加入ui 介面規劃""現在時間(7.1)，撰寫選單程式_x000D_
1. 畫面所有數量最多只支援64畫面，目前已超過，刪除超過數量畫面，才能正確編譯程式_x000D_
2. 研究使用message 方式傳各參數。_x000D_
3. 研究動態產生畫面方式，</t>
  </si>
  <si>
    <t>畫面打高壓測試會黑屏</t>
  </si>
  <si>
    <t>LCM_HW_RESET_ENABLE(); for(delayStick=5;delayStick!=0;delayStick--);     //硬體PB2的重置_x000D_
     LCM_HW_RESET_DISABLE(); for(delayStick=100;delayStick!=0;delayStick--);    _x000D_
     _x000D_
     ST7565S_RESET_LCD_API();_x000D_
     ST7565S_SET_COMMON_OUTPUT_MODE_API(0x00);	// Just 0 / 1 two options : 0x80 -&gt; normal   0x00 -&gt; reverse_x000D_
     ST7565S_SET_BIAS_API(1);			// Just 0 / 1 two options : 1=&gt; 1/9 bias   0=&gt; 1/7 bias       _x000D_
     _x000D_
     // With internal resistor  _x000D_
     ST7565S_SET_POWER_CONTROL_MODE_API(0x0F); // please info the datasheet of ST7565_x000D_
     ST7565S_SET_RESISTANCE_API(4);    _x000D_
     ST7565S_SET_ELECTRONIC_VOLUME_API(PFC_LCM_BRIGHTNESS_VAL);          _x000D_
        _x000D_
     ST7565S_SET_START_LINE_API(0);_x000D_
     ST7565S_SET_DISPLAY_DIRECTION_NORMAL_API();_x000D_
     ST7565S_DISPLAY_ON_API();</t>
  </si>
  <si>
    <t>電力表設定</t>
  </si>
  <si>
    <t>展座組裝整理_x000D_
故障排除</t>
  </si>
  <si>
    <t xml:space="preserve">線路IO規劃_x000D_
PLC程式編輯_x000D_
</t>
  </si>
  <si>
    <t>故障排除 漏水 LED損壞 浮球不良等</t>
  </si>
  <si>
    <t>PLC程式編輯</t>
  </si>
  <si>
    <t>綠色產品生產線 產線接地討論</t>
  </si>
  <si>
    <t>接地線端子等電料購買</t>
  </si>
  <si>
    <t>防浸水LED板金加工安裝_x000D_
不良浮球送修回來更換</t>
  </si>
  <si>
    <t>宏庫詢價</t>
  </si>
  <si>
    <t xml:space="preserve">生產日會討論會議。_x000D_
創維交貨問題確認與跟催。_x000D_
上感測片與葉片組合新增場內加工BO表與料號。_x000D_
上下感測片交貨與生館供單相關事項處理。_x000D_
</t>
  </si>
  <si>
    <t>研發開案企畫書內容討論會議</t>
  </si>
  <si>
    <t>EPR5無顯示低壓設出線材固定方式結構構思與試繪製。</t>
  </si>
  <si>
    <t>感測器上下外殼2D工程圖面繪製。</t>
  </si>
  <si>
    <t>產品開發部週會</t>
  </si>
  <si>
    <t>EPH日生產討論會議。_x000D_
EPH-DN40葉片組裝備料問題確認。_x000D_
李廠長討論EPH-DN13、 DN25葉輪桶結構修改問題。</t>
  </si>
  <si>
    <t>薄膜按鍵銘版與弘力討論相關細節問題與出線方式。_x000D_
薄膜按鍵銘版組裝與安裝示意圖面繪製。</t>
  </si>
  <si>
    <t>SD21光電燈罩鉚合治具修改與組裝測試鉚合成果。</t>
  </si>
  <si>
    <t>EPR5無顯示經濟型低壓射出SR結構圖面修改。_x000D_
EPR5無顯示經濟型低壓射出2D工程圖面繪製。_x000D_
無顯示經濟型低壓射出模具圖面修改。</t>
  </si>
  <si>
    <t xml:space="preserve">EPR5無顯示增加SR位置尺寸3D、2D圖面繪製修改。_x000D_
EPR5無顯示增加SR位置模具圖面內容修改確認。_x000D_
</t>
  </si>
  <si>
    <t>夾管式超音波上下支架結構構思。_x000D_
夾管式超音波上下支架結構設計繪製。</t>
  </si>
  <si>
    <t>前往懿塑討論SD系列低壓開模重點。</t>
  </si>
  <si>
    <t>宜大產學合作可用經費說明會議</t>
  </si>
  <si>
    <t>EPR5無顯示低壓射出模具修改圖面修改。</t>
  </si>
  <si>
    <t>日生產討論會議。_x000D_
葉輪桶軸心修改尖端尺寸規格。_x000D_
DN40葉片進料問題與QC討論與後續處理問題。</t>
  </si>
  <si>
    <t>助理工程師林光宇依據現況相關工作事項與問題點討論面談。</t>
  </si>
  <si>
    <t>113年度績效評核總表 - 撰寫說明會議</t>
  </si>
  <si>
    <t>3D列印樣品交期確認。_x000D_
上下夾板結構討論與繪製。_x000D_
壓鑄模具估價確認。_x000D_
外觀陽極問題討論與確認。</t>
  </si>
  <si>
    <t>EPH周生產討論會議。_x000D_
DN40上感測片超音波熔接問題確認與樣品熔接問題確認。_x000D_
DN40葉片模具現況交貨問題與尺寸規格與創維確認。_x000D_
葉輪桶軸心修改與發包樣品製作。</t>
  </si>
  <si>
    <t>EPR5無顯示低壓射出模具移出進行設變。_x000D_
前往模具長討論EPR5無顯示低壓射出模具修改內容。</t>
  </si>
  <si>
    <t>1.專案進度部門周會</t>
  </si>
  <si>
    <t>1.零件料號申請_x000D_
2.DN15/20膜片壓合塊評估可公用，修改為共用設計</t>
  </si>
  <si>
    <t>1.低壓射出樣品協助射出及調整機台參數</t>
  </si>
  <si>
    <t>1.去二廠試鎖螺絲，確認埋射螺母異常問題_x000D_
2.異常報告製作，周一開會用</t>
  </si>
  <si>
    <t>1.新舊福委會交接會議</t>
  </si>
  <si>
    <t>1.配件申請料號_x000D_
2.3D結構調整，修改部分零件</t>
  </si>
  <si>
    <t>1.接線盒修模與廠商溝通_x000D_
2.請上海採購協助要報價單_x000D_
3.廠內樣品請生管協助安排重工</t>
  </si>
  <si>
    <t>1.EPD DN500相關圖面上傳至PLM</t>
  </si>
  <si>
    <t>1.新料號建立編輯_x000D_
2.工程圖繪製及修改_x000D_
3.模具報價進度確認</t>
  </si>
  <si>
    <t>1.修模模具修改單補上</t>
  </si>
  <si>
    <t>1.修模資訊確認_x000D_
2.開修模請購單_x000D_
3.銘版蓋模具品確認</t>
  </si>
  <si>
    <t>1.銘板蓋T1試模品尺寸確認_x000D_
2.接線盒修模事宜與廠商溝通_x000D_
3.接線盒修模請購單送簽</t>
  </si>
  <si>
    <t>ECP氣密實驗_x000D_
充壓泡水，看有沒有氣泡</t>
  </si>
  <si>
    <t>週四部門會議</t>
  </si>
  <si>
    <t>SDX2六角本體鉚合治具_x000D_
修改3D_x000D_
繪製工程圖_x000D_
叫料_x000D_
請蔡師傅加工</t>
  </si>
  <si>
    <t>協助跑eco_x000D_
與進料檢驗變更</t>
  </si>
  <si>
    <t>三合一專案會議</t>
  </si>
  <si>
    <t xml:space="preserve">繪製FLABM1C-MDA2E94201設變發行圖_x000D_
EPB-1002-250-C設變料號為FLABM1C-MDA2E94201版次D2_x000D_
</t>
  </si>
  <si>
    <t>協助繪製承認圖_x000D_
NPR-24110160</t>
  </si>
  <si>
    <t xml:space="preserve">協助繪製承認圖_x000D_
DN15 Clamp(ISO 2852 )_x000D_
DN40 Clamp(ISO 2852 )_x000D_
協助繪製客製圖_x000D_
SAF-24110465_x000D_
正式發行_x000D_
EPDAM1S-MC20650001_x000D_
EPDAM1S-MC22A00001_x000D_
EPDAM1S-MC20650002_x000D_
</t>
  </si>
  <si>
    <t>FGA-CU4-02新增規格勾選表_x000D_
修正發行圖_x000D_
EPDAM1S-MC20650002_x000D_
EPDAM1S-MC20650001_x000D_
EPDAM1S-MC22A00001</t>
  </si>
  <si>
    <t>拋轉BOM_x000D_
SAF-24110496、SAF-24110497、SAF-24110498、SAF-24110499、SAF-24110500、SAF-24110501、_x000D_
SAF-24110506、SAF-24110512</t>
  </si>
  <si>
    <t>協助繪製承認圖_x000D_
NPR-24110180、NPR-24110184、NPR-24110190_x000D_
_x000D_
領料號_x000D_
SAF-24110523</t>
  </si>
  <si>
    <t>修正發行圖_x000D_
EPDAM1S-MC20650002_x000D_
EPDAM1S-MC20650001</t>
  </si>
  <si>
    <t>主管約談</t>
  </si>
  <si>
    <t>去二廠看SDX鉚合方式</t>
  </si>
  <si>
    <t>修改圖面及製作模具說明報告</t>
  </si>
  <si>
    <t>整理舊型光電系列檔案</t>
  </si>
  <si>
    <t>與廠商討論模具細節</t>
  </si>
  <si>
    <t>整理模具估價資料及修改圖面</t>
  </si>
  <si>
    <t>處理光電開關鉚合事項</t>
  </si>
  <si>
    <t>11/29 電二烘烤設備 指示燈不良 風扇馬達不良 馬達控制器不良</t>
  </si>
  <si>
    <t>研發企劃書</t>
  </si>
  <si>
    <t xml:space="preserve">第1組發包完成12/3交,LCD已發包_x000D_
_x000D_
</t>
  </si>
  <si>
    <t>12/3 銘板蓋及固定座上蓋已完成模具驗收。_x000D_
11/21收到T2樣品，試鎖確認功能沒有問題。_x000D_
11/5 收到銘板蓋T1試模品，但按鍵開孔尺寸有誤，請模具廠在進行修正，在進行T2送樣_x000D_
模具品為K240101R1的模具開發，移至此任務進行回覆</t>
  </si>
  <si>
    <t>11/18 整理相關新料，並取得承認書等資料_x000D_
11/26 已將新電子料建立並承認，看後續還有無需要增加</t>
  </si>
  <si>
    <t>接地拉線安裝</t>
  </si>
  <si>
    <t>12/3 綠色產線接地修改</t>
  </si>
  <si>
    <t>接地線修改</t>
  </si>
  <si>
    <t>12/4 宜蘭廠EPD小測場線路修改</t>
  </si>
  <si>
    <t>EPD測場線路修改</t>
  </si>
  <si>
    <t>11/13 已上傳進料檢驗，待後續有無需要做修改</t>
  </si>
  <si>
    <t>目前DN40感測片加配重，且軸承更換成和紅寶石一體的型式_x000D_
預計組裝200PCS，已先完成80PCS。_x000D_
但下週一要提交報告準備南A複驗。但數量尚不足。_x000D_
因時間部分無法延後，經會議決議，原本南A驗收的那100PCS直接再送驗一次。_x000D_
之前這100PCS已重新複測過，A級僅有34%，且還有24%漏水。_x000D_
雖然決議是直接再送，但為增加複驗通過的機率，將漏水全數更換。_x000D_
另外，重工25PCS中，挑選K值較合理的20PCS，重新校正回測。_x000D_
經處理後，共更換27PCS，18PCS重新校正。_x000D_
將小白貼號碼與北水器號對應表製作完成並提供給廠務，_x000D_
以利後續的雷雕與鉛封。</t>
  </si>
  <si>
    <t xml:space="preserve">南A第一批複驗，準修今天提供報告給中華電信。_x000D_
共有DN20、DN25、DN40等3個口徑。_x000D_
針對上週複測的狀況，更正DN40的測試報告，包含Q3/Q6的全檢報告_x000D_
以及廠商自行抽驗的測試資料。_x000D_
另外，DN20及DN25也協助檢查文耀提供的報告，_x000D_
以避免發生資料錯誤。_x000D_
</t>
  </si>
  <si>
    <t xml:space="preserve">目前DN40感測片加配重，且軸承更換成和紅寶石一體的型式_x000D_
預計組裝200PCS，已先完成80PCS。_x000D_
目前測試方式修正為：校正完後回測兩次，兩次結果都是A才予收。_x000D_
針對已組裝完成的80PCS進行測試。_x000D_
</t>
  </si>
  <si>
    <t>1.研一周會_x000D_
2.EPT空氣式改善探討會議_x000D_
3.EPT烤箱吹乾，並用熱水確認有無氣泡</t>
  </si>
  <si>
    <t>1.前往二廠領料、EPT 54 PCS重新加工_x000D_
2.KPI填寫_x000D_
3.研究EPT 32mm測試手法</t>
  </si>
  <si>
    <t>ECP更換新結構硬體焊接</t>
  </si>
  <si>
    <t>ECP更換新結構電路焊接*10</t>
  </si>
  <si>
    <t>ECP更換新結構電路焊接*10_x000D_
ECP更換新結構組裝</t>
  </si>
  <si>
    <t>ECP更換配源線整理</t>
  </si>
  <si>
    <t xml:space="preserve">EPT不量切開後重新上電測試53PCS_x000D_
ECP新結構組裝_x000D_
</t>
  </si>
  <si>
    <t>2024年度Q3專案激勵獎金考評會議</t>
  </si>
  <si>
    <t>1. SDX2貝鑫成品組裝LED異常問題分析_x000D_
異常真因	數量_x000D_
LED沒對到燈罩 (有灌膠, 但小圓板還可以轉動)	4_x000D_
主板與小圓板連接器插錯	1_x000D_
LED零件鍚裂	7_x000D_
4芯線吃鍚不確實	1_x000D_
4芯線斷 (還無法分析)	1_x000D_
總和	14_x000D_
2. SDX8產品檢驗基準/記錄發行_x000D_
3. 請協助安排EVMCE1A-0003打件_x000D_
4. 協尋無鹵線材</t>
  </si>
  <si>
    <t>個人KPI自評完成, 提供廖處長</t>
  </si>
  <si>
    <t>1. 大朋SDX8 進度追踨會議_x000D_
2. 研發會議(2025年度)</t>
  </si>
  <si>
    <t>長虹塑膠EE310使用異常, 放線距離會比實際多1倍, 在總公司粉塵濃度測場高干擾環境測試, 還無法重現客戶現場問題.</t>
  </si>
  <si>
    <t>1. 與採購討論FMD內容需求._x000D_
2. 針對PCB板廠商調查其製程能力。_x000D_
3. 流量計超音波電路系統設計</t>
  </si>
  <si>
    <t>1. 修改SDX8產品檢驗基準/記錄_x000D_
2. 整理FMD清單, 要提供採購</t>
  </si>
  <si>
    <t>1. 部門KPI複評._x000D_
2. 無鹵電纜線規格確認._x000D_
3. 用閃頻器測EPH葉片測試(測不到)._x000D_
4. SDL成品電測治具改SDX5.</t>
  </si>
  <si>
    <t>113年下半年績效考核表填寫</t>
  </si>
  <si>
    <t>1. SDX2低壓射出製程進行製作,與再進行本體組裝,再測試與驗證_x000D_
2. SDX5連片排版方式與機構討論_x000D_
3. SDX光電開關無鹵Cable料件詢問,日進,大越,裕泰等供應商</t>
  </si>
  <si>
    <t>請假半天,新電視進行壁掛安裝.</t>
  </si>
  <si>
    <t>1. SDX2低壓射出製程進行製作,與再進行本體組裝,再測試與驗證_x000D_
2. SDX5連片排版方式已出圖與板廠確認_x000D_
3. SDX光電開關無鹵Cable料件詢問,日進,大越,裕泰等供應商</t>
  </si>
  <si>
    <t>1. 寫績效表單</t>
  </si>
  <si>
    <t>1. SDX2 產線問題 尋找原因</t>
  </si>
  <si>
    <t>1. SCXBE1M-0012 SCXBE1M-0013 焊接 10 PCS</t>
  </si>
  <si>
    <t>1. 塑膠外殼 測試入水功能</t>
  </si>
  <si>
    <t>SD20更換CZT4003功能驗證</t>
  </si>
  <si>
    <t>個人績效考核表填寫</t>
  </si>
  <si>
    <t>1.EVM10M1001  open/short test_x000D_
2.EVM10M1001 加工重點製作</t>
  </si>
  <si>
    <t>1.SDL成品測試治具共用SDX 功能驗證(SDX8)_x000D_
2.設變EOL料件</t>
  </si>
  <si>
    <t>連絡AB膠廠商提供樣品</t>
  </si>
  <si>
    <t>1.工況資料整理_x000D_
2.協助DVT-QA測試_x000D_
3.空氣測場報告格式討論制定</t>
  </si>
  <si>
    <t>至儒鴻(流亞客戶)處理EPV工況</t>
  </si>
  <si>
    <t>1.研發週會資料_x000D_
2.研發週會_x000D_
3.EPV流亞工況問題對策處置</t>
  </si>
  <si>
    <t>1.空氣測場軟體規劃_x000D_
2.混合型超音波夾管式流量計樣品確認及申請</t>
  </si>
  <si>
    <t xml:space="preserve">EPD客訴處裡:_x000D_
分析異常品不會顯示的問題並將其解決_x000D_
</t>
  </si>
  <si>
    <t>超音波探頭廠商會議:_x000D_
和廠商討論未來產品的應用與可行性</t>
  </si>
  <si>
    <t>4G模組板異常檢修:_x000D_
對備品的電路板進行檢測確認是否有異常</t>
  </si>
  <si>
    <t>超音波探頭樣品測試:_x000D_
測試嘉康第二批探頭的阻抗分析看是否比第一批好</t>
  </si>
  <si>
    <t>EPD客訴處裡:_x000D_
和QA到流量測場架設異常品並測試功能是否正常</t>
  </si>
  <si>
    <t xml:space="preserve">EPV韌體測試:_x000D_
測試20線式版韌體功能是否與4線式一致_x000D_
</t>
  </si>
  <si>
    <t>EPV異常測試:_x000D_
測試工況無法顯示流量的情況_x000D_
_x000D_
EPV連板測試治具設計，對購買的治具盒進行設備擺放規劃，並設計配線</t>
  </si>
  <si>
    <t xml:space="preserve">超音波探頭樣品測試:_x000D_
測試嘉康第二批探頭的水下回波看是否比第一批好_x000D_
</t>
  </si>
  <si>
    <t>EPV電路修改，因工況所遇到的雜訊問題進行電路的修改並且測試修改後的結果是否是我們所預想的。</t>
  </si>
  <si>
    <t>EPV製程履歷新增/修改，對展型案不一樣的部分進行修改並新增相關流程。_x000D_
超音波電路設計課程，上</t>
  </si>
  <si>
    <t>建立顯示板所需新料料號、承認書_x000D_
但因系統問題，簽審單還須請IT查驗問題，_x000D_
等問題解決後，再送出簽審。</t>
  </si>
  <si>
    <t>觀看線路架構，看各零件特性，_x000D_
新用料已經到料，整理後準備入庫，_x000D_
主板空板交期預期12/3到，_x000D_
空板到後，檢查並撰寫加工重點指導書</t>
  </si>
  <si>
    <t>物料樣品有誤，趕快請廠商提供正確樣品，_x000D_
新人報到，教導系統基本操作及訂便當、請假事宜。</t>
  </si>
  <si>
    <t>追蹤顯示板新料交期，_x000D_
上流量計超音波電路系統設計課程，_x000D_
到一樓測廠學習EPR軟硬體操作，_x000D_
因同仁不便，召開會議平攤工作進度。</t>
  </si>
  <si>
    <t>查看同仁先前做的測試紀錄，_x000D_
一樓測廠數據，但有些問題需打電話問本人，_x000D_
另外主板空板已到，將作業指導書做好，_x000D_
預計明日一同與物料入庫，並申請打件10pcs。</t>
  </si>
  <si>
    <t>1. MS1022 Configuration Register設定調適軟體coding完成_x000D_
2. 撰寫韌體技術手冊</t>
  </si>
  <si>
    <t>1. Wave capture delay調適軟體設定功能完成</t>
  </si>
  <si>
    <t>1. LCM UART通訊功能完成</t>
  </si>
  <si>
    <t>M240704R1 一體式夾管超音波流量計(DN25)[RD4] :加入ui 介面規劃流量顯示動畫_x000D_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t>
  </si>
  <si>
    <t>M240704R1 一體式夾管超音波流量計(DN25)[RD4] :加入測試畫面旋轉機制_x000D_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t>
  </si>
  <si>
    <t>M240704R1 一體式夾管超音波流量計(DN25)[RD4] :加入測試不同字體大小動態顯示值debug中_x000D_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7。加入測試不同字體大小動態顯示值，有時會數值顯示????，目前正debug中_x000D_
8。若使用測試不同字體大小靜態顯示值，數值顯示正常。</t>
  </si>
  <si>
    <t xml:space="preserve">M240704R1 一體式夾管超音波流量計(DN25)[RD4] :加入測試不同字體大小動態顯示值修正完成_x000D_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</si>
  <si>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一開始用設定高低溫度點_x000D_
抓取裡面從低點溫度到高點溫度的時間差_x000D_
但是環境溫度會隨著風壓大小而有所變動(變化量不大)_x000D_
難以用此分辨氣壓</t>
  </si>
  <si>
    <t>測空氣_x000D_
改另一種方式用設定ADC到達某設定值時停止加熱並擷取時間差</t>
  </si>
  <si>
    <t xml:space="preserve">測空氣_x000D_
溫度設定值到達時候會有變動，要從程式內部去做ADC值(變化的內容)_x000D_
</t>
  </si>
  <si>
    <t>測空氣_x000D_
已改一版先進行測試</t>
  </si>
  <si>
    <t>測空氣_x000D_
調適軟件修改</t>
  </si>
  <si>
    <t xml:space="preserve">課程名稱：流量計超音波電路系統設計_x000D_
上課日期：12/3(二) 14:00-16:00_x000D_
授課講師：長庚大學 林韋丞老師_x000D_
</t>
  </si>
  <si>
    <t>破損板金更換</t>
  </si>
  <si>
    <t>不良馬達已更換備品_x000D_
指示燈已向政聯叫料_x000D_
馬達控制器已向東力電機詢價</t>
  </si>
  <si>
    <t>協助SQ自動組裝設備試產</t>
  </si>
  <si>
    <t>SPX2探頭加工圖面繪製。_x000D_
SPX2加長管加工圖面繪製。_x000D_
SPX2探頭加工零件備料。</t>
  </si>
  <si>
    <t>日生產討論會議:_x000D_
a.DN20、DN25確認依據現況零件結構進行覆測生產(配重超音波榮街上感測片、DN20葉片、DN20葉輪桶)。_x000D_
b.DN13葉輪桶入水口處減少3MM入水，測試5PCS狀況良好。補測20PCS。_x000D_
c.DN13葉輪桶圖面修改與模具修改估價。</t>
  </si>
  <si>
    <t>DN13葉輪桶圖面修改與模具修改估價。</t>
  </si>
  <si>
    <t>上下肢架結構位置確認與修改。_x000D_
依據壓鑄廠建議修改相關尺寸、拔模、R角。</t>
  </si>
  <si>
    <t>電一生產MOS馬達內巡檢。</t>
  </si>
  <si>
    <t>日生產討論會議。_x000D_
DN13-多孔式噴嘴模具修改相關文件撰寫與簽核。</t>
  </si>
  <si>
    <t>柔洋低壓射出設備架機與教育訓練。_x000D_
SD20、SD21六角本體圖面修改與樣品發包。_x000D_
SD全系列低壓射出模具評估討論。</t>
  </si>
  <si>
    <t>SPX牙頭結構變更尺寸確認。_x000D_
修改繪製3D牙頭圖面檔案。</t>
  </si>
  <si>
    <t>研發專案進度討論會議:_x000D_
決議:_x000D_
a.外殼以鋁壓鑄開模(中凱)_x000D_
b.探頭外殼須考慮到DN40規格_x000D_
c.鋁外殼外觀考粉體漆_x000D_
d.上下夾板乙兩種規格為一設計</t>
  </si>
  <si>
    <t>SD全系列開模前結構審查與討論。_x000D_
SD20金屬外殼系列結構3D、2D圖面修改繪製。</t>
  </si>
  <si>
    <t>研發二處現況進度與人員配置相關問題點討論會議。</t>
  </si>
  <si>
    <t>日生產討論會議。_x000D_
上感測片第二供應商模具T0試模與試模問題檢討修改。</t>
  </si>
  <si>
    <t>SPX牙頭規格尺寸確認。_x000D_
SPX2封口探頭料號建立。_x000D_
SPX2相關3D資料查詢與確認需變更內容。</t>
  </si>
  <si>
    <t>SD20金屬型六角牙頭3D、2D圖面修改。_x000D_
SD全系列模具開模數量確認與討論。_x000D_
SD全系列低壓射出模具圖面審查。</t>
  </si>
  <si>
    <t>SA2全系列防爆圖面內容相關資料收尋。_x000D_
SA2系列防爆圖面2D圖面整理。</t>
  </si>
  <si>
    <t>周生產討論會議。_x000D_
現況庫存零件數量問題討論。_x000D_
上感測片第二供應商T1試模。_x000D_
零件庫存相關料號規格整理。</t>
  </si>
  <si>
    <t>PCB固定片塑料材質換料問題相關UL黃卡資料收尋與無鹵資料收尋。</t>
  </si>
  <si>
    <t>PCL線裁定未安裝問題修改3D零件圖面與模具修改估價。</t>
  </si>
  <si>
    <t>1.跟廠商溝通報價資訊_x000D_
2.整理報價資料</t>
  </si>
  <si>
    <t>1.新料號建立編輯_x000D_
2.工程圖繪製及修改</t>
  </si>
  <si>
    <t>1.協助指導新人領料及請蔡師傅加工</t>
  </si>
  <si>
    <t>1.工程圖繪製及修改</t>
  </si>
  <si>
    <t>1.柔洋機台交機教學</t>
  </si>
  <si>
    <t>1.國倫DN500送樣案，廠商矽鋼帶找不到原設計尺寸素材，依可用尺寸素材重新繪製一版矽鋼帶</t>
  </si>
  <si>
    <t>1.固定座上蓋模具驗收</t>
  </si>
  <si>
    <t>1.部門協助議題討論</t>
  </si>
  <si>
    <t>1.連接桿修模模具驗收</t>
  </si>
  <si>
    <t>1.內襯蓋板T1試模報告_x000D_
2.模具驗收資料</t>
  </si>
  <si>
    <t>1.模具進度討論</t>
  </si>
  <si>
    <t>1.績效考核資料填寫</t>
  </si>
  <si>
    <t>1.DN65/80/100內襯蓋板T1試模品確認</t>
  </si>
  <si>
    <t>三合一機構設計</t>
  </si>
  <si>
    <t>處理第一批小量產不合規的尺寸</t>
  </si>
  <si>
    <t>進料檢驗基準_x000D_
QW-01-ECPAM1C-1824102201 -Q2_x000D_
QW-01-ECPCM1E-1824102201-Q2_x000D_
_x000D_
處理第一批小量產不合規的尺寸</t>
  </si>
  <si>
    <t>組合圖加入PCB 並標註4根排針的開孔位置</t>
  </si>
  <si>
    <t>跑ECO _x000D_
變更工程圖_x000D_
_x000D_
EPDAM1S-MD22000001-D1-G1</t>
  </si>
  <si>
    <t>低壓射出機台教學課程</t>
  </si>
  <si>
    <t>寫113年下半年_研發一般人員績效考核表</t>
  </si>
  <si>
    <t>週一會議</t>
  </si>
  <si>
    <t>去二廠送資料跟拿塞規</t>
  </si>
  <si>
    <t>繪製FLAAM1C-MAA2A94201正式發行圖_x000D_
新增發行FLAAM1C-MAA2A94201版次D0</t>
  </si>
  <si>
    <t>協助領料,拋轉BOM_x000D_
SAF-24110565_x000D_
SAF-24110569</t>
  </si>
  <si>
    <t>協助標註SPX2組合圖尺寸</t>
  </si>
  <si>
    <t>協助繪製客製加工零件圖_x000D_
JTR301+TA03</t>
  </si>
  <si>
    <t>建立BOM表清單_x000D_
SAF-24110555</t>
  </si>
  <si>
    <t>領料號_x000D_
SAF-24110616、SAF-24110617、SAF-24110614、SAF-24110615、SAF-24110613_x000D_
SAF-24110612、SAF-24110611、SAF-24110607、SAF-24110606、SAF-24110618_x000D_
SAF-24110597、SAF-24110620</t>
  </si>
  <si>
    <t>協助繪製承認圖_x000D_
NPR-24110203_x000D_
NPR-24110205</t>
  </si>
  <si>
    <t>領料號,建立BOM表.</t>
  </si>
  <si>
    <t>協助繪製承認圖_x000D_
NPR-24110206_x000D_
NPR-24110216</t>
  </si>
  <si>
    <t>繪製正式發行圖面_x000D_
BRCAM1E-MHNBBF2002_x000D_
BRCAM1E-MHNBBK4002_x000D_
BRCAM1E-MHNBBK5002</t>
  </si>
  <si>
    <t>領料號,建立BOM表:12筆</t>
  </si>
  <si>
    <t>協助繪製承認圖_x000D_
NPR-24110212</t>
  </si>
  <si>
    <t>領料號,建立BOM表:26筆</t>
  </si>
  <si>
    <t>協助繪製承認圖_x000D_
NPR-24120017_x000D_
NPR-24120014</t>
  </si>
  <si>
    <t>領料號,建立BOM表:33筆</t>
  </si>
  <si>
    <t>協助繪製承認圖_x000D_
NPR-24120026</t>
  </si>
  <si>
    <t>樣品申請料號</t>
  </si>
  <si>
    <t>低壓射出教育訓練</t>
  </si>
  <si>
    <t>整理模具資料及修改圖面</t>
  </si>
  <si>
    <t>整理工程圖資訊及焊接治具繪製</t>
  </si>
  <si>
    <t>1. SDX201 新版連片PCB,已於12/9回廠。_x000D_
2. SDX5 新版連片PCB,預計12/17回廠。_x000D_
3. SDX201 半成品治具,預計12/11開始製作。</t>
  </si>
  <si>
    <t>12/5 宜蘭EPD測場線路修改 線路圖修改</t>
  </si>
  <si>
    <t>12/6 粉塵濃度測場-新增下游風速傳感器</t>
  </si>
  <si>
    <t>預留風速計M12接頭拉線</t>
  </si>
  <si>
    <t>12/6 二廠EPH測場線槽橫移加蓋</t>
  </si>
  <si>
    <t>線槽橫移修改 協助測場加蓋</t>
  </si>
  <si>
    <t>QW-01-FGXAM1S-MG00050001-Q2</t>
  </si>
  <si>
    <t>MAIN板發包出圖資料整理</t>
  </si>
  <si>
    <t>LCD佈圖</t>
  </si>
  <si>
    <t>長庚大產學合作案 佈圖修改90%</t>
  </si>
  <si>
    <t>LCD LAYOUT完成</t>
  </si>
  <si>
    <t xml:space="preserve">長庚大產學合作案 佈圖完成_x000D_
</t>
  </si>
  <si>
    <t>排版確認</t>
  </si>
  <si>
    <t>PCB外型修改LAYOUT修改</t>
  </si>
  <si>
    <t>能資源網站_x000D_
新增電子材料室溫濕度計(已完成)_x000D_
警報郵件功能測試(已完成)_x000D_
報表功能設定(已完成)</t>
  </si>
  <si>
    <t>小朱告知，DN50有3只訂單，查看庫存只有2只。_x000D_
將手上的DN50料件進行組裝，共5只。_x000D_
並進行耐壓及器差測試。_x000D_
因DN50的量測數據較少，故作Q1~Q7的校正及回測。_x000D_
但實際時發現無法達到Q7流量，故調整為Q1~Q6校正樂回測。</t>
  </si>
  <si>
    <t>至中華電信協助處理EPH工況。_x000D_
_x000D_
小朱告知，中華電信美食街有一只DN20無顯示。_x000D_
判斷可能沒電，攜帶一只DN20前往更換。</t>
  </si>
  <si>
    <t>協助DN40測試</t>
  </si>
  <si>
    <t xml:space="preserve">針對DN40感測片加配，且軸承更換成和紅寶石一體的型式_x000D_
預計組裝200PCS，之前已完成組裝80PCS，剩下的120PCS，已完成118PCS。_x000D_
廠務告知剩餘尾數無法完成，故先針對此198PCS進行測試。_x000D_
_x000D_
測試程序與廠務相同，校正完後回測兩次，兩次結果都是A才予收。_x000D_
</t>
  </si>
  <si>
    <t>小朱告知，有DN50訂單共3PCS。_x000D_
之前11月已入庫9PCS，目前庫存剩下2PCS。_x000D_
故請文耀再提供10套料件，由一廠協助進行DN50組裝及測試。_x000D_
_x000D_
因DN50訂單很急，故先拿一廠原有的DN50料件組裝成5PCS樣品。_x000D_
並依檢定檢查規範，作校正(Q6/Q3)，並回測Q6及Q3。_x000D_
共有3PCS良品，先提供給文耀入庫及後續出貨事宜。_x000D_
_x000D_
2PCS不良品預計連同文耀提供的10套料件一起處理。_x000D_
再組裝成品並校正及回測。</t>
  </si>
  <si>
    <t>EPT燒綠新韌體_x000D_
EPT治具焊接</t>
  </si>
  <si>
    <t>EPT治具焊接_x000D_
ECP電源線和連結盒測試20%</t>
  </si>
  <si>
    <t>ECP電線與通訊接線盒測試*48_x000D_
ECP實驗系統櫃子整合</t>
  </si>
  <si>
    <t xml:space="preserve">ECP實驗系統櫃子整合100%_x000D_
ECP實驗系統測試氣管組裝"_x000D_
</t>
  </si>
  <si>
    <t>部門KPI考核</t>
  </si>
  <si>
    <t>1. D240901R1 SEX全系列產品優化(不含防爆款) - 專案時程人員變更討論_x000D_
2. 榮團會立項 -  研發企畫(A/K 專案) 內容變更Final確認會議_x000D_
3. 研發會議</t>
  </si>
  <si>
    <t>長虹塑膠12/11至現場工況, 事前樣機確認準備._x000D_
a. 於2024/12/11早上從公司出發, 預計0900~0930到客戶現場._x000D_
b.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 將會準備以下對策至現場:_x000D_
1. 電源干擾隔離對策._x000D_
2. 大地接地干擾對策._x000D_
3. 相關組裝工具._x000D_
4. 電源座備品與NB.</t>
  </si>
  <si>
    <t>2025 KPI 討論會議</t>
  </si>
  <si>
    <t>1. 廉琯KPI視訊考核_x000D_
2. 部門KPI考核資料整理</t>
  </si>
  <si>
    <t>長虹塑膠至現場工況_x000D_
a.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將由研發黃胤綸與賴慶樺至現場確認處理._x000D_
1. 現場人員說有接PE, 但測試過程一直被電(每個人)._x000D_
2. 現場EE310均有電源高頻音._x000D_
3. 此次安裝後無法重現異常, 但EE系統地與桶殼有27VAC壓差, 有串100N處理至1VAC以下.</t>
  </si>
  <si>
    <t>與QA哲演進行產品壓力測試與拉力測試</t>
  </si>
  <si>
    <t>1. SD20與SD21溫升測試樣機灌膠_x000D_
2. SD50溫升測試樣機低壓射出與組裝</t>
  </si>
  <si>
    <t>1. 無鹵線材詢問,與料號申請_x000D_
2.  SDX5連片排版方式已出圖與板廠確認</t>
  </si>
  <si>
    <t>1. 與QA哲演進行負載過電流保護測試_x000D_
2. 因應高低溫循環測試,協助QA哲演進行產品輸出設定</t>
  </si>
  <si>
    <t>1. 無鹵線材詢問,與料號申請_x000D_
2. SDX2打件資料提供</t>
  </si>
  <si>
    <t>1. SD20與SD21溫升測試樣機,功能再確認_x000D_
2. SD50溫升測試樣機,功能再確認</t>
  </si>
  <si>
    <t>1. 無鹵線材詢問,與料號申請_x000D_
2. SDX2打件資料提供_x000D_
3. SDX5打件資料整理</t>
  </si>
  <si>
    <t>1. 先提供SDX2連版PCB共兩種(通用版與客製版),正反兩面都上最高元件.給治具廠商評估_x000D_
2. SDX2 測試流程與測試點討論</t>
  </si>
  <si>
    <t>1. 無鹵資料詢問_x000D_
2. SDX2打件資料確認_x000D_
3. SDX5打件資料整理</t>
  </si>
  <si>
    <t>SDX5 測試流程與測試點討論</t>
  </si>
  <si>
    <t>1. SCXBE1M-0010 了解部分電源電路_x000D_
2. 修改 SDXBE5M-0005 加工重點</t>
  </si>
  <si>
    <t>1. SCXBE1M-0010 10 PCS 焊接 缺少零件</t>
  </si>
  <si>
    <t>1.  SCXBE1M-0012 、  SCXBE1M-0013 焊接缺少零件 10 PCS_x000D_
2.  SCXBE1M-0010 、  SCXBE1M-0011 用替代料先測試 部分功能 2 PCS</t>
  </si>
  <si>
    <t>1. 績效考核討論會</t>
  </si>
  <si>
    <t>1. 製作SCX1 測試項目_x000D_
2. 測試比對件DC 24 AC 110/60Hz 220/60Hz 輸入電壓跟耗電流_x000D_
3. 測試SCXBE1M-0010 Q1 以 AC200-PLM431BI01 來做 DC 24 AC 110/60Hz 220/60Hz 輸入電壓跟耗電流測試</t>
  </si>
  <si>
    <t>1. 量測比對件輸入電壓 DC 24 AC 110/60Hz 220/60Hz 的量測點 VCC1、VREF1、R90V1、D24V1、D8V1、CLOCK1_x000D_
2. 量測比對件輸入電壓 DC 24 AC 110/60Hz 220/60Hz 功能測試_x000D_
3. 量測 SCXBE1M-0010 輸入電壓 DC 24 AC 110/60Hz 220/60Hz 的量測點 VCC1、VREF1、R90V1、D24V1、D8V1、CLOCK1_x000D_
4. 量測 SCXBE1M-0010 輸入電壓 DC 24 AC 110/60Hz 220/60Hz 功能測試_x000D_
5. 製作 SCXBE1M-0010 加工重點</t>
  </si>
  <si>
    <t>1. 製作 SCXBE1M-0011 、 SCXBE1M-0012 、 SCXBE1M-0013 加工重點_x000D_
2. 修改 SCXBE1M-0010、SCXBE1M-0011、SCXBE1M-0012、SCXBE1M-0013、SCXBE1M-0014、SCXBE1M-0015、SCXBE1M-0016、SCXBE1M-0017 EBOM</t>
  </si>
  <si>
    <t>SDX2低壓版 產品檢驗基準 、產品檢驗紀錄.</t>
  </si>
  <si>
    <t>1.SDX單板、整機測試項目討論與製作_x000D_
2.設變EOL料件</t>
  </si>
  <si>
    <t xml:space="preserve">1.SDX5低壓版 產品檢驗基準 、產品檢驗紀錄、Q C 工程表製作_x000D_
2.SDX2拉力測試_x000D_
</t>
  </si>
  <si>
    <t>1.CZT122、CZT127  EOL 執行設變更改替代料件_x000D_
2. SDX單板、整機測試報告製作</t>
  </si>
  <si>
    <t>1.SDX2 低壓版連板治具PCBA樣品製作_x000D_
2.SDX2 低壓版測試報告製作</t>
  </si>
  <si>
    <t>至宜蘭廠參與EPV首產半成品組裝/測試</t>
  </si>
  <si>
    <t xml:space="preserve">1.空氣測場軟體規劃_x000D_
2.混合型超音波夾管式流量計樣品確認及申請_x000D_
</t>
  </si>
  <si>
    <t>1.工況資料整理_x000D_
2.混合型超音波樣品申請、請購_x000D_
3.研發週會報告製作_x000D_
4.研發週會</t>
  </si>
  <si>
    <t>1.工況資料整理_x000D_
2.混合型超音波樣品申請、請購_x000D_
3.混合型超音波BOM核對</t>
  </si>
  <si>
    <t>1.工況資料整理_x000D_
2.電路修改_x000D_
3.韌體重工燒錄</t>
  </si>
  <si>
    <t>EPV首產，到宜蘭指導廠務人員對於EPV的生產流程。</t>
  </si>
  <si>
    <t>EPD客訴處理:_x000D_
分析與測試異常品_x000D_
EPV主板異常維修:_x000D_
將宜蘭異常的主板進行維修_x000D_
EPD主板異常維修:_x000D_
將宜蘭異常的主板進行維修_x000D_
EPV/EPD連板測試治具製作:_x000D_
依先前所規劃的設計進行治具盒的鑽孔與組裝</t>
  </si>
  <si>
    <t>EPD設變內容整理，將會影響的料號進行整理並且規劃需要變更的內容。</t>
  </si>
  <si>
    <t>偕同育誠至二廠將新物料入庫，_x000D_
並大概講解程序，及領料位置，_x000D_
顯示板新物料簽審有異常，請IT處理，_x000D_
新物料料號已建立完成，更新E-BOM，_x000D_
詢問廉琯測試條件及疑問處，_x000D_
預計明日開始測試。</t>
  </si>
  <si>
    <t>教導育誠如何建立領料單，及領料的流程，_x000D_
並帶到去二廠領料。_x000D_
另外因薄膜按鍵樣品回來，發現金手指裸露部分錯誤，_x000D_
需和廠商協調。_x000D_
一同開軟體進度會議，了解目前進度及燒錄軟體流程</t>
  </si>
  <si>
    <t>顯示板PCB空板到貨，_x000D_
檢查下來發現，絲印跑掉、_x000D_
Via沒有塞到孔，變成黃金孔，會有短路風險，_x000D_
請板廠收回檢查並修復，預計最晚週三回來。_x000D_
提供顯示板資料請生管採購進行打件詢價，_x000D_
目前還需一顆料，預計週五能收到。</t>
  </si>
  <si>
    <t>顯示面板排線金手指方向有誤，_x000D_
整理資料跟對方討論後續如何處理。_x000D_
顯示板新物料到廠，請育誠協助建立入庫單，_x000D_
廠商回覆新要料的MCU明天能到，一同入庫，_x000D_
至一樓測場測試，因有疑問，需向同仁詢問。_x000D_
與經理績效晤談。</t>
  </si>
  <si>
    <t>主板MCU今天供應商送來對的用料，_x000D_
請育誠開入庫單，跟顯示板新物料一同入庫，_x000D_
顯示板PCB空板今日下午也回來了，檢查後無誤，_x000D_
一同入庫，待採購回覆交期。_x000D_
至一樓測場將蹼輪流量計按照報告測完。</t>
  </si>
  <si>
    <t>1. 4-20 mA PWM firmware coding完成</t>
  </si>
  <si>
    <t>1. MS1022 Configuration Register Parameter設定調適軟體coding進行中</t>
  </si>
  <si>
    <t>1. 脈波輸出Firmware Coding完成</t>
  </si>
  <si>
    <t>1. 4-20 mA PWM firmware修改完成_x000D_
2. 4-20 mA PWM調適軟體設定功能完成</t>
  </si>
  <si>
    <t>1. 脈波輸出frequency simulation Firmware Coding完成</t>
  </si>
  <si>
    <t xml:space="preserve">M240704R1 一體式夾管超音波流量計(DN25)[RD4] :加入旋轉功能，還無法顯示180，270度，debug中_x000D_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</si>
  <si>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M240704R1 一體式夾管超音波流量計(DN25)[RD4] :加入旋轉功能，研究使用DMA2D是否能達成旋轉功能_x000D_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t>
  </si>
  <si>
    <t>M240704R1 一體式夾管超音波流量計(DN25)[RD4] :加入旋轉功能，研究 加入x-cube 元件，看lcd driver是否支援旋轉功能_x000D_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t>
  </si>
  <si>
    <t>M240704R1 一體式夾管超音波流量計(DN25)[RD4] :加入旋轉功能，研究 加入x-cube 元件，不支援旋轉功能_x000D_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t>
  </si>
  <si>
    <t>M240704R1 一體式夾管超音波流量計(DN25)[RD4] :加入svg 向量圖形_x000D_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t>
  </si>
  <si>
    <t>看示波器圖形_x000D_
加熱時間與停止加熱時間_x000D_
跟ADC是否能對的上</t>
  </si>
  <si>
    <t xml:space="preserve">//2.1.34 ↓↓↓↓↓↓↓↓↓↓_x000D_
        //===========================================================================================================_x000D_
            //比較何時要關加熱_x000D_
            //=========================================================================================================== _x000D_
        _x000D_
         if(gb_pfc_heatProcedure_state==PFC_HEATEDPROCEDURE_HEATED)_x000D_
              //for(i=0;i&lt;252;i++)  _x000D_
                {_x000D_
                      if(  gw_ads1115_adc_value[gw_ads1115_adc_ptr] &gt;=   (gs_pfc_vars.wind_set_max_pt+gs_pfc_status.zeroAdcValue )    )//與歷史ZERO(扣除偏壓後電壓值)+這PFC_WIND_SET_MAX_PT為停止加熱ADC   _x000D_
                        { _x000D_
                            gs_pfc_vars.wind_set_min_pt = gw_ads1115_adc_value[gw_ads1115_adc_ptr];      //大於暫停加熱的ADC值 _x000D_
                            //gs_pfc_vars.wind_set_min_pt = gw_ads1115_adc_value[i]-(gs_pfc_vars.wind_set_max_pt+gs_pfc_status.velocity_zero_adc_value );      _x000D_
                            gs_pfc_vars.wind_show_pt_ms = gw_ads1115_adc_ptr*15;                         //第幾格 x15ms 秒數給出_x000D_
                            _x000D_
                        }_x000D_
                      else if(  (gs_pfc_vars.wind_set_max_pt+gs_pfc_status.zeroAdcValue ) &gt; gs_pfc_status.adAdcMaxValue )  //設定值&gt;最大值_x000D_
                        {                          _x000D_
                          gs_pfc_vars.wind_set_min_pt = 0;_x000D_
                           gs_pfc_vars.wind_show_pt_ms = 0;_x000D_
                        }_x000D_
                }_x000D_
               _x000D_
</t>
  </si>
  <si>
    <t xml:space="preserve"> if(heater_control_timerout &gt; (activity_sequence[1]+ PFC_ON_LASTING_TIME - gs_pfc_vars.wind_show_pt_ms)    &amp;&amp;heater_control_timerout&lt;=activity_sequence[0] )_x000D_
             // 目前 &gt; 2500 且 目前 &lt; 4000 + PFC_ON_LASTING_TIME - gs_pfc_vars.wind_show_pt_ms  //原設定的加熱時間(1500)PFC_ON_LASTING_TIME   設定指定到達ADC的時間gs_pfc_vars.wind_show_pt_ms</t>
  </si>
  <si>
    <t>一開始的時候剛送電時_x000D_
第一筆無法在想要的ADC值停止</t>
  </si>
  <si>
    <t>用於量測空氣  K231101R1 AI伺服器用熱質流量計_x000D_
在同步取ADS1115裡判斷目前值有沒有跟停止設定值_x000D_
如果有就停止_x000D_
這樣第一筆就不會無法在預計設定值停止加熱</t>
  </si>
  <si>
    <t>新增風速計預留M12接頭拉線</t>
  </si>
  <si>
    <t>線槽線路橫移修改 協助測場加蓋</t>
  </si>
  <si>
    <t>板金加工 配件安裝佈線</t>
  </si>
  <si>
    <t>SA2系列防爆圖面2D圖面繪製整理。</t>
  </si>
  <si>
    <t>前往力致討論EPU安裝結構:_x000D_
以下為今日實際案廠確認CDU配管空間與非侵入式流量計安裝導入的紀錄:_x000D_
#1 Fine-tek建議: 一次側對接管路法蘭與流量計安裝距離 最大需要外推200mm_x000D_
#2 FCN後續會依照#1確認3D圖面設計後並回覆實際接管外推所需尺寸; 需要 FCN內部確認此項目預計何時能回覆_x000D_
#3 三方會依照#2決定最終接管外推尺寸_x000D_
#4 Fine-tek 內部已著手進行EPU夾管式超音波流量計 外掛螢幕大小尺寸設計_x000D_
#5 SMCI與FCN現階段皆認為流量計監控讀值直接由控制器回授給CDU 並即時顯示於UI即可_x000D_
#6 延續#5後續需要由Fine-tek內部評估 流量計有錶頭與option :沒有錶頭個別外觀尺寸設計方案給SMCI與FCN確認  ; _x000D_
需要 Fine-tek 內部確認此項目預計何時能回覆</t>
  </si>
  <si>
    <t>表頭上下支架符合16.5~30管徑結構構思與繪製。_x000D_
薄膜按鍵樣品測試。</t>
  </si>
  <si>
    <t>表頭修改後壓力測試。_x000D_
透明蓋轉速測試問題討論。</t>
  </si>
  <si>
    <t>助理工程師試用期間面談。</t>
  </si>
  <si>
    <t>研發週報討論會議</t>
  </si>
  <si>
    <t>研發處企畫書內容規範制定討論會議。</t>
  </si>
  <si>
    <t>柔洋設備驗收文件資料撰寫。</t>
  </si>
  <si>
    <t>表頭上下支架結構設計。_x000D_
EPU力致科技固定支架討論。_x000D_
表頭上支架工程圖面繪製。</t>
  </si>
  <si>
    <t xml:space="preserve">表頭上下支架3D圖面修改。_x000D_
表頭上下支架2D工程圖面繪製。_x000D_
表頭下殼氣密位置討論。_x000D_
</t>
  </si>
  <si>
    <t>產品開發部113下半年度績效考核表撰寫與面談。</t>
  </si>
  <si>
    <t>日生產討論會議。_x000D_
跟催與確認創維、模得發模具修改進度與交貨時間。_x000D_
DN20、DN40多孔式噴嘴縮小入水口結構評估與素材規格確認備料。</t>
  </si>
  <si>
    <t>表頭外殼-CNC加工3D、2D圖面繪製。_x000D_
表頭下蓋-CNC加工3D、2D圖面繪製。_x000D_
表頭上下座支架、2D圖面繪製。</t>
  </si>
  <si>
    <t xml:space="preserve">生產週會討論會議。_x000D_
DN20、DN40多孔式噴嘴修改相關零件備料與修改內容討論。_x000D_
</t>
  </si>
  <si>
    <t>產品開發部113下半年度考核表評核撰寫。_x000D_
產品開發部113下半年度考核人員面談。</t>
  </si>
  <si>
    <t>1.確認EPD BOM需要變更的零件_x000D_
2.確認要變更的零件規格_x000D_
3.修改EPD半成品BOM表</t>
  </si>
  <si>
    <t>ECO-24120007</t>
  </si>
  <si>
    <t>1.繪製膜片圖面給寧磁_x000D_
2.與創維討論PVC閥體進度</t>
  </si>
  <si>
    <t>1.上海膜片廠商模具要修模，需要圖面，依廠商提供的DWG圖檔逆向，在畫成工程圖(EPDM版)</t>
  </si>
  <si>
    <t>1.聖誕樹布置_x000D_
2.尾牙餐廳場勘</t>
  </si>
  <si>
    <t xml:space="preserve">1.繪製DN15/20 EPDM+PTFE膜片圖面，給廠商評估修模_x000D_
2.工程圖繪製_x000D_
</t>
  </si>
  <si>
    <t>1.修改防爆鐵牌刻字內容</t>
  </si>
  <si>
    <t>1.零件料號及工程圖系列圖文連結設定</t>
  </si>
  <si>
    <t>1.零件料號設定_x000D_
2.與新廠商做PVC閥體報價資訊溝通_x000D_
3.工程圖繪製</t>
  </si>
  <si>
    <t>1.福委會會議</t>
  </si>
  <si>
    <t>1.協助修改要下單EPD的BOM，修改內襯蓋板與其配件</t>
  </si>
  <si>
    <t>1.工程圖面繪製_x000D_
2.與供應商溝通PVC閥體射出條件，請廠商評估報價</t>
  </si>
  <si>
    <t>小馬達齒輪比對</t>
  </si>
  <si>
    <t>修改工程圖，上傳PLM</t>
  </si>
  <si>
    <t xml:space="preserve">看醫生_x000D_
</t>
  </si>
  <si>
    <t>瀚霆哥KPI面談</t>
  </si>
  <si>
    <t>三合一修改結構</t>
  </si>
  <si>
    <t xml:space="preserve">整理資料回報後續工作任務時程_x000D_
重新檢查機構並修改_x000D_
</t>
  </si>
  <si>
    <t>領料號,建立BOM表:28筆</t>
  </si>
  <si>
    <t>協助繪製承認圖_x000D_
NPR-24120030</t>
  </si>
  <si>
    <t>領料號,建立BOM表:22筆</t>
  </si>
  <si>
    <t>協助繪製承認圖_x000D_
NPR-24120045_x000D_
NPR-24120047</t>
  </si>
  <si>
    <t>協助繪製承認圖_x000D_
NPR-24120055</t>
  </si>
  <si>
    <t>領料號,建立BOM表:30筆</t>
  </si>
  <si>
    <t>協助繪製承認圖_x000D_
NPR-24120057_x000D_
FDX100E0-ABANB5482AMAS33B1380UN</t>
  </si>
  <si>
    <t>整理進料檢驗資訊及建立六角本體不同接續的料號</t>
  </si>
  <si>
    <t>整理進料檢驗單及焊接治具繪製</t>
  </si>
  <si>
    <t>繪製六角本體不同接續的圖面及整理進料檢驗單</t>
  </si>
  <si>
    <t>K240801R2</t>
  </si>
  <si>
    <t>PCB濕製程用插入式壓力感測器</t>
  </si>
  <si>
    <t>SE38模具修改</t>
  </si>
  <si>
    <t>SCX1振棒電路板連板電測治具配線製作與驗證</t>
  </si>
  <si>
    <t>SCX1雙叉電路板連板電測治具配線製作與驗證</t>
  </si>
  <si>
    <t>SCX1振棒電路功能整合測試</t>
  </si>
  <si>
    <t>控制軟體設計</t>
  </si>
  <si>
    <t>SEX5電路板焊接</t>
  </si>
  <si>
    <t>SEX5產品整合驗證(RMA所列問題驗證)</t>
  </si>
  <si>
    <t>SEX2電路板焊接</t>
  </si>
  <si>
    <t>SE38產品整合驗證(RMA所列問題驗證)</t>
  </si>
  <si>
    <t>尚未收到測試案</t>
  </si>
  <si>
    <t>PCBA製作10 PCS(SCX1雙叉電路)</t>
  </si>
  <si>
    <t>PCBA製作10 PCS(SCX1振棒電路)</t>
  </si>
  <si>
    <t>EG 佈圖修改</t>
  </si>
  <si>
    <t>SDX2 PCB 排版示易圖繪製</t>
  </si>
  <si>
    <t>連片資料確認</t>
  </si>
  <si>
    <t>拉線餘1600點</t>
  </si>
  <si>
    <t>EG PCB外型修改</t>
  </si>
  <si>
    <t>長庚大產學合作案 餘1200點</t>
  </si>
  <si>
    <t>餘800點</t>
  </si>
  <si>
    <t>餘400點</t>
  </si>
  <si>
    <t>鋪銅整理</t>
  </si>
  <si>
    <t>文字面整理完成70%</t>
  </si>
  <si>
    <t>小板LAYOUT修改</t>
  </si>
  <si>
    <t>PCB外型變更技轉圖面重新製作</t>
  </si>
  <si>
    <t>LAYOUT修改發包出圖資料整理</t>
  </si>
  <si>
    <t>FG 單排技轉圖面資料整理</t>
  </si>
  <si>
    <t>新竹/苗栗 EEX重捶工況</t>
  </si>
  <si>
    <t>DN50組裝10台，進行器差測試。_x000D_
測試包含：_x000D_
(1) 耐壓 16kg 1分鐘_x000D_
(2) 器差Q6、Q3</t>
  </si>
  <si>
    <t>北水FOT2.0標案，東A及南A申請複驗(第一批)_x000D_
下午進行抽驗。數量為：_x000D_
東A：DN13 1PCS、DN20 8PCS、DN25 12PCS_x000D_
南A：DN20 1PCS、DN25 1PCS、DN40 1PCS。</t>
  </si>
  <si>
    <t>北水FOT2.0標案，東A及南A申請複驗。_x000D_
至南港進行驗收測試會測。</t>
  </si>
  <si>
    <t>DN40葉輪桶入水口改小，經測試後發現效果不好，20PCS只有2台A級。_x000D_
確認分界值後，發現分界值需要調整。_x000D_
調整分界值並重新測試。_x000D_
依目前程序：校正，第一次回測，第二次回測。_x000D_
良率很好。A級良率有75%。_x000D_
經過會議討論，決議再作40PCS驗證特性。</t>
  </si>
  <si>
    <t>1.ECO修改EPT產品檢驗機準紀錄_x000D_
2.高溫型SPX組裝探頭(不良品修復)</t>
  </si>
  <si>
    <t>修正並補上SPX SOP接線手法與位置(更新俊伸提出修改處)</t>
  </si>
  <si>
    <t>確認EPT風速韌體修改情形並測試可行性</t>
  </si>
  <si>
    <t>1.前往二廠EPT電測治具程式更新，並確認是否改善_x000D_
2.確認EPT自動校驗系統異常情形是否修復</t>
  </si>
  <si>
    <t>1.統整油線SPX製程履歷並發行_x000D_
2.確認3.2mm EPT校正狀況與位置差別</t>
  </si>
  <si>
    <t>1.EPT1 24PCS校正(TB1-24110709  35%)_x000D_
2.處理上海SPX客訴PNP輸出異常</t>
  </si>
  <si>
    <t>1.EPT1 水線校正(TB1-24110709) 50%_x000D_
2.確認報告異常原因與分析_x000D_
3.EPT風速驗證_x000D_
4.確認SPX電路板輸出異常原因分析，並確認電源板零件</t>
  </si>
  <si>
    <t>1.威卡儀器設備架設_x000D_
2.威卡壓力校正器教育訓練_x000D_
3.EPT1 水線校正(TB1-24110709) 100%_x000D_
4.統整EPT校驗系統異常狀況_x000D_
5.統整PCB製程壓力表開案工作進度報告</t>
  </si>
  <si>
    <t>1.外出購買壓力校正系統所需零件_x000D_
2.壓力校正系統通訊盒全部取出重新布線_x000D_
3.驗證EPT 32mm治具，並校正出貨3PCS</t>
  </si>
  <si>
    <t>1.更新週報表_x000D_
2.複測EPT校正不良品25PCS_x000D_
3.統整校正報告(不良品)_x000D_
4.統整EPT 1現況報表(良率93%)</t>
  </si>
  <si>
    <t>ECP ADAM除錯100%_x000D_
ECP電源除錯100%_x000D_
EPT校正_FQC報告良品檢測"_x000D_
ECP溼製程樣品焊接</t>
  </si>
  <si>
    <t>ECP系統櫃理線_x000D_
EPT校正_FQC報告良品檢測</t>
  </si>
  <si>
    <t xml:space="preserve">ECP電源線和IO_Link連結盒重新整理50%_x000D_
</t>
  </si>
  <si>
    <t>ECP系統櫃測試</t>
  </si>
  <si>
    <t>ECP_COM埠測試100%_x000D_
ECP_COM除錯_x000D_
ECP溼製程焊接5%</t>
  </si>
  <si>
    <t>ECP溼製程樣品焊接30%</t>
  </si>
  <si>
    <t>廣達SDX5的FMD全物質調查表資料匯整清查</t>
  </si>
  <si>
    <t>1. 尾牙活動 - 表揚優秀團隊提案討論_x000D_
2. 簡報製作</t>
  </si>
  <si>
    <t>1. 研發會議_x000D_
2. 廣達SDX5的FMD全物質調查表資料匯整清查</t>
  </si>
  <si>
    <t>評估和碩需求GPX加RS485輸出電路所需空間尺寸給研發二處</t>
  </si>
  <si>
    <t>至廣達龜山廠了解SDX光電在他們TANK中的異常情形, 並借出一組TANK 回公司複驗</t>
  </si>
  <si>
    <t>1. 無鹵電纜線資料詢問_x000D_
2. SDX5打件資料整理_x000D_
3. SDX2與SDX5生產相關治具製作</t>
  </si>
  <si>
    <t>1. SDX2 測試流程與測試點討論_x000D_
2. SDX5 測試流程與測試點討論</t>
  </si>
  <si>
    <t>1. 無鹵電纜線資料詢問_x000D_
2. SDX5打件資料整理_x000D_
3. SDX2與SDX5生產相關治具製作_x000D_
4. XLPE材質電纜線測試_x000D_
5. SDX2新版PCB連片與低壓射出模具是否干涉</t>
  </si>
  <si>
    <t>1. 無鹵電纜線資料詢問_x000D_
2. SDX5打件資料整理_x000D_
3. SDX2與SDX5生產相關治具製作_x000D_
4. SDX2新版PCB連片與低壓射出模具是否干涉</t>
  </si>
  <si>
    <t>1. 大朋(廣達) SDX5客訴問題,進行會議討論._x000D_
2. 與QA會測SDX5客訴樣機</t>
  </si>
  <si>
    <t>1. 驗證PC與PES外殼的溫度_x000D_
2. 驗證SD20 PCBA在溫度125度的情形</t>
  </si>
  <si>
    <t>1. 大朋(廣達) SDX5客訴問題,與大朋借了相同Tank來做測試,與QA會測SDX5客訴樣機._x000D_
2. 據了解,現行拿到的Tank與美國端的Tank沒有完全一樣.</t>
  </si>
  <si>
    <t>1. 測試SD20 PCBA在環溫50度,60度.70度,80度.90度,100度的情形_x000D_
2. 與UL認證單位討論,溫升測試的條件.</t>
  </si>
  <si>
    <t>1. SEX5 量測 U1_BUS 、U2_BUS 電壓_x000D_
2. SEX5 LED 1、3腳 兩端加 二極體 測試_x000D_
3. SEX5 2 腳 加二極體 測試_x000D_
4. SEX5 恢復最原始電路 量測LED 3 腳不接 U1、U2(DRAIN、BUS、CS) 電壓</t>
  </si>
  <si>
    <t>1. 焊接單邊的電路零件_x000D_
2. 測試只有單邊的電路U1各腳位電壓、LED各腳位電壓</t>
  </si>
  <si>
    <t xml:space="preserve">1. 焊接AC202-MFCD260N01_x000D_
2. 測試基本功能、測試點、CLOCK訊號、耗電流、與AC200-PLM431BI01 比對溫度_x000D_
 _x000D_
</t>
  </si>
  <si>
    <t>1. 發現SSR 多上了造成延遲、更換R50、R51、R53 結決Relay電流過小不切的狀況</t>
  </si>
  <si>
    <t>AB膠樣品測試</t>
  </si>
  <si>
    <t>1.SDL成品測試治具共用SDX 功能測試_x000D_
2.SDX5 QC工程表修改</t>
  </si>
  <si>
    <t>1.SDX5 測試報告製作_x000D_
2.SDL成品測試治具共用SDX 功能測試</t>
  </si>
  <si>
    <t>1.SDX2低壓版  PCB承認_x000D_
2.SDL成品測試治具共用SDX功能驗證</t>
  </si>
  <si>
    <t>TZMC6V2 零件承認</t>
  </si>
  <si>
    <t>1.SDL成品測試治具共用SDX功能調適_x000D_
2.SDX PCB承認</t>
  </si>
  <si>
    <t>1.CZT122、CZT127  EOL 執行設變更改替代料件_x000D_
2.SDX5 塑膠外殼與單板環溫測試</t>
  </si>
  <si>
    <t>1.工況資料整理_x000D_
2.組裝樣品重工作業</t>
  </si>
  <si>
    <t>身體不適請假就醫</t>
  </si>
  <si>
    <t>1.組裝樣品重工作業_x000D_
2.研發週會簡報_x000D_
3.尾牙優秀團隊簡報_x000D_
4.查詢亞磯EPV需求遠端表頭</t>
  </si>
  <si>
    <t>1.工況送樣樣品測試_x000D_
2.LDO教學文件製作</t>
  </si>
  <si>
    <t xml:space="preserve">工況送樣樣品與QA進行會測_x000D_
</t>
  </si>
  <si>
    <t>OTC樣機組裝，使用改善案的組件組裝兩台OTC的樣機並測試韌體是否正常。</t>
  </si>
  <si>
    <t>EPU韌體測試，測試修改訊號強度後的顯示有無異常</t>
  </si>
  <si>
    <t>EPV測試治具製作，教導育誠焊接EPV連板測試治具。</t>
  </si>
  <si>
    <t>提供連接器及顯示板空板給薄膜按鍵廠商確認。_x000D_
一樓測場，測試在一米校正後的數據，_x000D_
整理資料，發現有些疑問，修改報告。</t>
  </si>
  <si>
    <t>請育誠發行ECO將一些物料描述有誤的部分作修改，_x000D_
發現顯示板打件備料數量有誤，_x000D_
請採購及生管協調修改，_x000D_
詢問資材備料狀況，尚未回覆。_x000D_
薄膜按鍵廠商將樣品帶回，待回覆，_x000D_
詢問其他連接器廠商是否有up side的同等品。</t>
  </si>
  <si>
    <t>追蹤打件工單，但目前資材人力短缺，_x000D_
備料速度跟不上工單需求。_x000D_
薄膜按鍵廠商堅持修改為雙面金手指，_x000D_
或替換up side連接器，但連接器廠商up side已停產，_x000D_
與薄膜按鍵廠商約明日九點半協調。_x000D_
確認新測廠測試流程，需用標準表在二樓測過，_x000D_
再到一樓測場做補償，看數據是否OK</t>
  </si>
  <si>
    <t>與薄膜按鍵廠商開會，_x000D_
最後協調為，請廠商提供配合的連接器廠商，_x000D_
並找尋up side連接器(pin to pin)，_x000D_
若找不到，將金手指裸銅面改為雙面。_x000D_
在二樓測場測試蹼輪顯示型標準錶DN20數據，_x000D_
需熟悉一下，明日將其餘3pcs測好</t>
  </si>
  <si>
    <t>至二樓測廠測試3pcs標準顯示型錶數據，_x000D_
但其中有1pcs讀不到pulse輸出，_x000D_
剛好也沒庫存無法領出，_x000D_
找了一下才剛好找到相同S/N的樣品，_x000D_
3pcs已測試完成，_x000D_
預計日後與一樓測場做為校正依準。</t>
  </si>
  <si>
    <t>1. MS1022 Configuration Register Parameter設定調適軟體coding完成</t>
  </si>
  <si>
    <t>1. 飛行時間firmware coding進行中_x000D_
2. 研讀MS1022 datasheet</t>
  </si>
  <si>
    <t>1. 飛行時間firmware coding進行中</t>
  </si>
  <si>
    <t>M240704R1 一體式夾管超音波流量計(DN25)[RD4] :加入svg 向量圖形, 目前經測試svg格式只支援SVG Tiny 1.2_x000D_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t>
  </si>
  <si>
    <t>M240704R1 一體式夾管超音波流量計(DN25)[RD4] :加入svg 向量圖形, 格式只支援SVG Tiny 1.2,SIZE:  width :488,hight: 488 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t>
  </si>
  <si>
    <t>M240704R1 一體式夾管超音波流量計(DN25)[RD4] :調整menu有關於90度旋轉顯示版面_x000D_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t>
  </si>
  <si>
    <t>特休半天</t>
  </si>
  <si>
    <t>M240704R1 一體式夾管超音波流量計(DN25)[RD4] :調整ui 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t>
  </si>
  <si>
    <t>M240704R1 一體式夾管超音波流量計(DN25)[RD4] :加入動態設定介面_x000D_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t>
  </si>
  <si>
    <t>四線式顯示板_x000D_
EPV與EPD會分成兩個FW程式_x000D_
會請硬體那的工程圖要各別一個名稱_x000D_
_x000D_
_x000D_
OTC版_x000D_
將準備改成與四線式顯示板可以使用</t>
  </si>
  <si>
    <t xml:space="preserve">OTC改成四線式顯示板_x000D_
必須新增激磁電流_x000D_
新增8.7.1激磁電流EXC Current Set_x000D_
Modbus位址_x000D_
PFC_ENG_MODE_EXC_VOLT_SET  位址 3081_x000D_
PFC_ENG_MODE_EXC_CURR_SET  位址3082_x000D_
_x000D_
</t>
  </si>
  <si>
    <t>OTC改成四線式顯示板_x000D_
改寫中</t>
  </si>
  <si>
    <t>OTC改成四線式顯示板_x000D_
Version   V0722_x000D_
先請暉恩測試功能</t>
  </si>
  <si>
    <t>OTC改成四線式顯示板_x000D_
螢幕亮度修改</t>
  </si>
  <si>
    <t>板ˋ金加工 插座配件安裝佈線</t>
  </si>
  <si>
    <t>測台訊號插座佈線</t>
  </si>
  <si>
    <t>展座不良抽水馬達更換 漏油ECP更換</t>
  </si>
  <si>
    <t>馬達控制器更換</t>
  </si>
  <si>
    <t>接頭領料加工組裝</t>
  </si>
  <si>
    <t>EPU波音波流量計顯示不良_x000D_
拆卸給研發處裡_x000D_
處理好復原回去</t>
  </si>
  <si>
    <t>PP本體修改</t>
  </si>
  <si>
    <t>手動開關盒加工 配件安裝</t>
  </si>
  <si>
    <t>測台PLC接線</t>
  </si>
  <si>
    <t>M12線材安裝防呆結構變更2D工程圖面繪製。</t>
  </si>
  <si>
    <t>外殼與支架樣品發包與問題點討論。</t>
  </si>
  <si>
    <t>日生產討論會議。_x000D_
弓銓樣機採購入庫相關事項處理。_x000D_
DN20、DN40多孔式噴嘴修改入水口問題討論。</t>
  </si>
  <si>
    <t>生技助理工程師面試_x000D_
生技助理工程師錄取資料與錄取內容討論。\</t>
  </si>
  <si>
    <t>EPU力致科技客製品上下探頭夾具設計。</t>
  </si>
  <si>
    <t>力致需求EPU安裝支架與固定位置支架結構設計。</t>
  </si>
  <si>
    <t>EPT-PCB固定殼材質因UL需求RTI值須高於110度，更換材質:_x000D_
針對POM材質變更為PA66材質:_x000D_
a.PA66材質試模_x000D_
b.PA66材質全尺寸量測_x000D_
c.PA66材質3D零件圖面變更。</t>
  </si>
  <si>
    <t>日生產討論會議。_x000D_
電子錶頭破裂問題針對短射樣品進行融合線位置討論。</t>
  </si>
  <si>
    <t>長興化工來訪討論相關塑料問題。</t>
  </si>
  <si>
    <t>EPT、SDL、PT100(技剛、華碩)需求產品3D圖面檔案規格內容討論與確認。_x000D_
產品3D圖面檔案繪製。</t>
  </si>
  <si>
    <t>EPT相關零件工程圖面修改與繪製。_x000D_
EPT修改零件現況庫存數量查詢。</t>
  </si>
  <si>
    <t>ECR-24120012</t>
  </si>
  <si>
    <t>表頭上座支架NCT打樣工程圖面修改繪製。_x000D_
感測器外殼樣品估價彙整。_x000D_
薄膜按鍵現況問題點討論與釐清。</t>
  </si>
  <si>
    <t>拆卸弓銓DN20、DN25樣機與討論樣機內容結構。</t>
  </si>
  <si>
    <t>DN40葉片模具修改後驗收相關文件撰寫。_x000D_
DN13多孔式噴嘴模具修改後驗收相關文件撰寫。</t>
  </si>
  <si>
    <t>感測器表頭鋁材質CNC加工圖面修改。_x000D_
薄膜按鍵FPCB接觸位置錯誤問題與廠商討論對策。_x000D_
感測器表頭素材、加工圖面2D圖面修改繪製整理。_x000D_
感測器表頭鋁材質CNC加工圖打樣發包。</t>
  </si>
  <si>
    <t>EPT、PT100-3D成品外觀圖面修改。_x000D_
SDX5外觀3D圖面修改。</t>
  </si>
  <si>
    <t>日生產討論會議。_x000D_
DN20-Q6點問題討論是否為多孔式噴嘴PP墊片問題，取得2.5mm墊片進行相關樣品打樣。</t>
  </si>
  <si>
    <t>SPX2-1/4"牙現況探棒與牙頭雷射焊接處縫隙過大問題，確認與修改3D零件圖面。</t>
  </si>
  <si>
    <t>DN40葉片軸承全尺寸量測。_x000D_
DN40葉片軸承試模報告撰寫。_x000D_
DN13~DN40上感測片第二供應商T1試模樣品尺寸確認。</t>
  </si>
  <si>
    <t>SEX5軸保護管防暴行計算公式確認與協助。_x000D_
內置盒型不銹鋼3D零件圖面繪製。</t>
  </si>
  <si>
    <t>標準加長型牙頭與延伸管結構圖面確認與討論。</t>
  </si>
  <si>
    <t>EPT設變內容問題解釋與討論。</t>
  </si>
  <si>
    <t>相關樣品準備_x000D_
Keyence-2.5D投影機簡介</t>
  </si>
  <si>
    <t xml:space="preserve">周生產討論會議。_x000D_
DN40多孔式噴嘴修改入水口相關零件與結構尺寸討論。_x000D_
DN40多孔式噴嘴修改樣品備料。_x000D_
</t>
  </si>
  <si>
    <t>1.內襯蓋板長柄T1試模品確認_x000D_
2.整理內襯蓋板內徑與本體總成內徑差異_x000D_
3.上傳工程圖至PLM</t>
  </si>
  <si>
    <t>1.閥體圖面修正及上傳PLM_x000D_
2.發行PLM工程圖面</t>
  </si>
  <si>
    <t>1.因內襯蓋板而修改安裝配件，法蘭也需要一併將安裝孔改掉，從螺絲孔改為貫穿孔_x000D_
2.提出ECO並修改法蘭工程圖</t>
  </si>
  <si>
    <t>ECO-24120124</t>
  </si>
  <si>
    <t>1.閥體問題與廠商溝通_x000D_
2.膜片問題與廠商溝通並開請購單</t>
  </si>
  <si>
    <t>1.模具請佳里興估價_x000D_
2.DN20閥體圖面修正及繪製工程圖_x000D_
3.3D檔案修正</t>
  </si>
  <si>
    <t>1.周一研發會議</t>
  </si>
  <si>
    <t>1.首產料件及組裝問題會議討論_x000D_
2.提出ECO修改工程圖面，以利於進料檢驗_x000D_
3.銘板黏貼對位治具設計</t>
  </si>
  <si>
    <t>1.廠商閥體狀況確認_x000D_
2.膜片修模請購</t>
  </si>
  <si>
    <t>1.治具設計及廠內製作討論_x000D_
2.治具發外詢價</t>
  </si>
  <si>
    <t>1.本體小批量生產異常問題討論_x000D_
2.定義驗收標準，請廠商自檢及改善生產良率</t>
  </si>
  <si>
    <t>1.首產異常問題會議</t>
  </si>
  <si>
    <t>1.尾牙排程討論_x000D_
2.尾牙中獎籤製作_x000D_
3.新福委負責事項說明</t>
  </si>
  <si>
    <t>調整圖面</t>
  </si>
  <si>
    <t xml:space="preserve">週四會議_x000D_
</t>
  </si>
  <si>
    <t>三合一 顯示型 外觀設計</t>
  </si>
  <si>
    <t>將預計要修改的零件整理圖面寄給模具廠估價</t>
  </si>
  <si>
    <t>整理資料 與KEY資料</t>
  </si>
  <si>
    <t>檢查與調整產品外觀與機構_x000D_
修改會議後要改的設計</t>
  </si>
  <si>
    <t xml:space="preserve">周一會議_x000D_
插入式ecp 機構審查_x000D_
</t>
  </si>
  <si>
    <t>請模具廠估修模費用_x000D_
繪製工程圖</t>
  </si>
  <si>
    <t>調整3D列印的圖面</t>
  </si>
  <si>
    <t>繪製加工圖_x000D_
FAA-1050+TB01_x000D_
FBBM4P4+TB01</t>
  </si>
  <si>
    <t>領料號,建立BOM表:24筆</t>
  </si>
  <si>
    <t>協助繪製承認圖_x000D_
NPR-24120071_x000D_
NPR-24120072</t>
  </si>
  <si>
    <t>協助繪製承認圖_x000D_
NPR-24120075_x000D_
NPR-24120076_x000D_
FDXAM1P-MBA4005801T</t>
  </si>
  <si>
    <t>協助繪製承認圖_x000D_
NPR-24120083_x000D_
NPR-24120090_x000D_
NPR-24120091_x000D_
_x000D_
協助發行_x000D_
SEXAM1P-MA0401B002</t>
  </si>
  <si>
    <t>領料號,建立BOM表:18筆</t>
  </si>
  <si>
    <t>領料號,建立BOM表:31筆</t>
  </si>
  <si>
    <t>協助繪製承認圖_x000D_
NPR-24120082_x000D_
NPR-24120096_x000D_
NPR-24120097</t>
  </si>
  <si>
    <t>整理SPX圖面</t>
  </si>
  <si>
    <t>高溫型圖面繪製</t>
  </si>
  <si>
    <t>整理工程圖資訊</t>
  </si>
  <si>
    <t>檢驗測試零件尺寸</t>
  </si>
  <si>
    <t>設變EPU-力致科技 探頭支架</t>
  </si>
  <si>
    <t>拿樣品給廠商及討論模具</t>
  </si>
  <si>
    <t>9/3送PVT-QA驗證。10/30報告送出簽核。12/3報告格式錯誤，終止流程。12/4重新送簽，12/10簽核完成</t>
  </si>
  <si>
    <t>11/19 氣缸.配件訂購→11/25氣缸.配件到貨_x000D_
11/20 鈑金請購(TJ2-24110018)→交期：12/13_x000D_
※12/13 中方告知鈑金烤漆尚未完成，12/16(中方)向烤漆廠詢問後再回覆最新交期。※_x000D_
12/18 鈑金到貨_x000D_
11/21 軸心.軸承訂購→12/3 軸心.軸承到貨_x000D_
11/21 壓克力水盤訂購→11/27壓克力水盤到貨</t>
  </si>
  <si>
    <t>指示燈已更換備品_x000D_
馬達控制器已向東立電機下單_x000D_
12/16已更換完成</t>
  </si>
  <si>
    <t>已提供相關資料給UL認證單位</t>
  </si>
  <si>
    <t>11/13 已先請慶樺規劃連板治具_x000D_
12/12 廠商將新測試治具製作完畢，現進行治具配線作業</t>
  </si>
  <si>
    <t>12/18 鈑金到貨、組裝完成</t>
  </si>
  <si>
    <t>流程圖提供</t>
  </si>
  <si>
    <t>11/13 完成電路板的加工重點，製程履歷須等連板測試治具完成後進行修改_x000D_
12/12 新連板測試治具廠商已製作完畢，正進行治具配線和測試軟體的製作</t>
  </si>
  <si>
    <t>2025/03/04</t>
  </si>
  <si>
    <t>2025/02/10</t>
  </si>
  <si>
    <t>2025/03/10</t>
  </si>
  <si>
    <t>2025/02/21</t>
  </si>
  <si>
    <t>2025/03/12</t>
  </si>
  <si>
    <t>2025/04/11</t>
  </si>
  <si>
    <t>2025/04/14</t>
  </si>
  <si>
    <t>2025/05/02</t>
  </si>
  <si>
    <t>2025/04/18</t>
  </si>
  <si>
    <t>2025/04/21</t>
  </si>
  <si>
    <t>2025/04/25</t>
  </si>
  <si>
    <t>2025/04/28</t>
  </si>
  <si>
    <t>2025/05/05</t>
  </si>
  <si>
    <t>Project Developoment</t>
  </si>
  <si>
    <t>2024/11/28收到測試件</t>
  </si>
  <si>
    <t>K241201R1</t>
  </si>
  <si>
    <t>三合一感測器</t>
  </si>
  <si>
    <t>2025/01/08</t>
  </si>
  <si>
    <t>SDX201(SD21) 連板測試軟體開發</t>
  </si>
  <si>
    <t>SDX5(SD20) 連板測試軟體開發</t>
  </si>
  <si>
    <t>機構新零件打樣</t>
  </si>
  <si>
    <t>SDX5(SD20)塑膠外殼Cable出線式低壓射出模具開模</t>
  </si>
  <si>
    <t>SDX201(SD21)與SDX5(SD20)金屬外殼M12出線式低壓射出模具開模</t>
  </si>
  <si>
    <t>SDX5(SD20)金屬外殼Cable出線式低壓射出模具開模</t>
  </si>
  <si>
    <t>SDX5(SD20) 連板治具子模報價/發外製作</t>
  </si>
  <si>
    <t>SDX201(SD21)優化電路設計</t>
  </si>
  <si>
    <t>SDX5(SD20)優化電路設計</t>
  </si>
  <si>
    <t>SDX5與SDX201優化硬體審查單</t>
  </si>
  <si>
    <t>SDX201(SD21)優化Placement規劃</t>
  </si>
  <si>
    <t>SDX5(SD20)優化Placement規劃</t>
  </si>
  <si>
    <t>SDX201(SD21)優化電路圖Layout</t>
  </si>
  <si>
    <t>SDX5(SD20)優化電路圖Layout</t>
  </si>
  <si>
    <t>SDX201(SD21)優化PCB製作(外包)</t>
  </si>
  <si>
    <t>SDX201(SD21)金屬外殼_Cable出線式_機構設計</t>
  </si>
  <si>
    <t>SDX201(SD21)與SDX5(SD20)金屬外殼_M12出線式_機構設計</t>
  </si>
  <si>
    <t>11/13完成機構設計</t>
  </si>
  <si>
    <t>SDX5(SD20)金屬外殼_Cable出線式_機構設計</t>
  </si>
  <si>
    <t>11/20機構設計完成</t>
  </si>
  <si>
    <t>SDX5(SD20)塑膠外殼_Cable出線式_機構設計</t>
  </si>
  <si>
    <t xml:space="preserve">ECO-24070063	EPH水表葉片相關工程圖面變更申請_x000D_
ECO-24070130	EPH-DN13~DN50銅本體加工圖面變更申請_x000D_
ECO-24070284	新增EPH錶頭用平墊片與支撐環工程圖面申請_x000D_
ECO-24070285	EPH銅上蓋保護蓋回位彈簧工程突變更申請_x000D_
ECO-24080078	EPH銅上蓋與葉片組合相關工程圖面變更申請_x000D_
ECO-24080283	EPH電子錶頭用平墊片規格變更申請_x000D_
ECO-24080284	EPH電子錶頭用平墊片工程圖面變更申請_x000D_
ECO-24090178	EPH塑膠表頭本體工程圖面變更申請_x000D_
ECO-24090244	EPH-DN13~DN25銅上蓋工程圖面變更申請_x000D_
ECO-24100086	EPH感測葉輪軸心工程圖面變更申請_x000D_
ECO-24100113	新增EPH銅本體鑽雙孔氣密用平墊片圖面申請_x000D_
ECO-24100239	EPH成品、半成品、零件工程圖面變更申請_x000D_
ECO-24110040	EPH上感測片工程圖面變更申請_x000D_
ECO-24110151	新增EPH-PTFE配重片工程圖面申請_x000D_
</t>
  </si>
  <si>
    <t xml:space="preserve">QW01Mod00100002102	06-1106 銘牌NEPSI-SA27(D型)防爆接線盒(HP414-ESXSAXUS01)_x000D_
QW01Mod00100002137	EPDAM1E-MH02000008-進料檢驗基準_x000D_
QW01Mod00100002123	EPHAM1E-010010001-進料檢驗基準_x000D_
QW01Mod00100002062	EPHAM1E-0113MG001-進料檢驗基準_x000D_
QW01Mod00100002063	EPHAM1E-0120MG001-進料檢驗基準_x000D_
QW01Mod00100002064	EPHAM1E-0125MG001-進料檢驗基準_x000D_
QW01Mod00100002065	EPHAM1E-0140MG001-進料檢驗基準_x000D_
QW01Mod00100002076	EPHAM1E-0200MG001-進料檢驗基準_x000D_
QW01Mod00100002127	EPHAM1E-0200MG001-進料檢驗基準_x000D_
QW01Mod00100002077	EPHAM1E-0200MG002-進料檢驗基準_x000D_
QW01Mod00100002054	EPHAM1S-011301001-進料檢驗基準_x000D_
QW01Mod00100002078	EPHAM1S-011301001-進料檢驗基準_x000D_
QW01Mod00100002142	EPHAM1S-011301001-進料檢驗基準_x000D_
QW01Mod00100002055	EPHAM1S-014001001-進料檢驗基準_x000D_
QW01Mod00100002079	EPHAM1S-014001001-進料檢驗基準_x000D_
QW01Mod00100002143	EPHAM1S-014001001-進料檢驗基準_x000D_
QW01Mod00100002058	EPHCA1X-0002-進料檢驗基準_x000D_
QW01Mod00100002082	EPHCA1X-0002-進料檢驗基準_x000D_
QW01Mod00100002059	EPHCA1X-0003-進料檢驗基準_x000D_
QW01Mod00100002083	EPHCA1X-0003-進料檢驗基準_x000D_
QW01Mod00100002060	EPHCA1X-0004-進料檢驗基準_x000D_
QW01Mod00100002084	EPHCA1X-0004-進料檢驗基準_x000D_
QW01Mod00100002056	EPHCM1S-011301002-進料檢驗基準_x000D_
QW01Mod00100002080	EPHCM1S-011301002-進料檢驗基準_x000D_
QW01Mod00100002057	EPHCM1S-014001002-進料檢驗基準_x000D_
QW01Mod00100002081	EPHCM1S-014001002-進料檢驗基準_x000D_
QW01Mod00100002101	HP403-C040804301-進料檢驗基準_x000D_
QW01Mod00100002073	HP406-G014US0001-進料檢驗基準_x000D_
QW01Mod00100002087	MOTBM1T-MB18AF0002 馬達線圈組110Vac(SEB-0641-1)_x000D_
QW01Mod00100002088	MOTBM1T-MB18AG0002 馬達線圈組220Vac(SEB-0642-1)_x000D_
QW01Mod00100002089	MOTBM1T-MB18AH0002 馬達線圈組240Vac(SEB-0643-1)_x000D_
QW01Mod00100002085	MOTBM1T-MB18AK0002 馬達線圈組24Vac(SEB-0640-1)_x000D_
QW01Mod00100002086	SEXAM1P-301201A001-馬達線圈電線24Vac 黃色(SEA-6050)_x000D_
</t>
  </si>
  <si>
    <t xml:space="preserve">ECO-24070295	EPH錶頭支撐環新增BOM表申請_x000D_
ECO-24080075	EPH-DN40通用型成品BOM表變更申請_x000D_
ECO-24080231	EPH葉片感測片組合BOM表變更申請_x000D_
ECO-24080282	EPH錶頭半成品與成品BOM表變更申請_x000D_
ECO-24090193	EPH-DN25通用型成品BOM表變更申請_x000D_
ECO-24100114	EPH全系列成品、半成品BOM表變更申請_x000D_
ECO-24100117	EPH-M12接頭線材組BOM表變更申請_x000D_
ECO-24100263	新增EPH上感測固定片委外料號與BOM表_x000D_
ECO-24110230	新增EPH-DN40上感測片組合BOM表_x000D_
ECO-24110238	新增EPH-DN40葉片組合BOM表_x000D_
ECO-24110239	EPH-DN13上感測片與葉片組合BOM表變更申請_x000D_
ECO-24120163	EPH-DN25規格通用型成品BOM表變更申請_x000D_
</t>
  </si>
  <si>
    <t xml:space="preserve"> SDX201(SD21)金屬外殼Cable出線式_DVT-QA測試</t>
  </si>
  <si>
    <t>SDX201(SD21)金屬外殼Cable出線式低壓射出模具開模</t>
  </si>
  <si>
    <t>12/6 新增電路板的加工重點至QC工程表，確認無須再修改內容會發起ECO更新PLM上的QC工程表_x000D_
12/19 ECO流程走完，變更好PLM上的文件</t>
  </si>
  <si>
    <t>12/6 展型案的產品檢驗基準會和先前EPV專案的文件一致，會再進行確認是否有需要修改的部分_x000D_
12/19 ECO流程走完，變更好PLM上的文件</t>
  </si>
  <si>
    <t>12/6 展型案的產品檢驗紀錄會和先前EPV專案的文件一致，會再進行確認是否有需要修改的部分_x000D_
12/19 ECO流程走完，變更好PLM上的文件</t>
  </si>
  <si>
    <t>沿用先前專案M211001R1之治具，已在土城二廠無須移交</t>
  </si>
  <si>
    <t>SDX201(SD21)優化樣品製作(PCBA)</t>
  </si>
  <si>
    <t>SDX2低壓射出電路板已打件，已於12/20回廠</t>
  </si>
  <si>
    <t>SDX5(SD20)優化PCB製作(外包)</t>
  </si>
  <si>
    <t>12/17,SDX5 PCB板已回廠</t>
  </si>
  <si>
    <t>12/18 鈑金到貨、組裝完成_x000D_
12/19 技轉</t>
  </si>
  <si>
    <t>SDX201(SD21) 連板測試流程規劃與治具配線圖</t>
  </si>
  <si>
    <t>SDX2電路圖與測試點已提供。</t>
  </si>
  <si>
    <t>SDX201(SD21) 連板治具子模報價/發外製作</t>
  </si>
  <si>
    <t>SDX5(SD20) 連板測試流程規劃與治具配線圖</t>
  </si>
  <si>
    <t>SDX5電路圖與測試點已提供，實際量測數值尚未提供。</t>
  </si>
  <si>
    <t>SDX5(SD20)優化樣品製作(PCBA)</t>
  </si>
  <si>
    <t>SDX201(SD21)系列,樣品系統驗證,測試及問題解決(整機)</t>
  </si>
  <si>
    <t>SDX201(SD21)金屬外殼Cable出線式低壓射出模具試模，機台射出參數調整測試</t>
  </si>
  <si>
    <t>SDX201(SD21)與SDX5(SD20)金屬外殼M12出線式低壓射出模具試模，機台射出參數調整測試</t>
  </si>
  <si>
    <t>SDX201(SD21) 連板治具配線與功能驗證</t>
  </si>
  <si>
    <t>SDX5(SD20) 連板治具配線與功能驗證</t>
  </si>
  <si>
    <t>SDX5(SD20)系列,樣品系統驗證,測試及問題解決(整機)</t>
  </si>
  <si>
    <t>SDX5(SD20)金屬外殼Cable出線式低壓射出模具試模，機台射出參數調整測試</t>
  </si>
  <si>
    <t>SDX5(SD20)塑膠外殼Cable出線式低壓射出模具試模，機台射出參數調整測試</t>
  </si>
  <si>
    <t>SDX5(SD20)金屬外殼Cable出線式_DVT-QA測試</t>
  </si>
  <si>
    <t>SDX5(SD20)塑膠外殼Cable出線式_DVT-QA測試</t>
  </si>
  <si>
    <t>2025/04/01</t>
  </si>
  <si>
    <t>2025/04/30</t>
  </si>
  <si>
    <t>2025/04/02</t>
  </si>
  <si>
    <t>2025/05/20</t>
  </si>
  <si>
    <t>2025/05/01</t>
  </si>
  <si>
    <t>2025/05/28</t>
  </si>
  <si>
    <t>2025/05/14</t>
  </si>
  <si>
    <t>2025/05/07</t>
  </si>
  <si>
    <t>2025/05/08</t>
  </si>
  <si>
    <t>2025/06/05</t>
  </si>
  <si>
    <t>2025/05/26</t>
  </si>
  <si>
    <t>2025/06/23</t>
  </si>
  <si>
    <t>2025/06/06</t>
  </si>
  <si>
    <t>2025/06/26</t>
  </si>
  <si>
    <t>2025/06/27</t>
  </si>
  <si>
    <t>2025/06/24</t>
  </si>
  <si>
    <t>2025/06/30</t>
  </si>
  <si>
    <t>測試dn40葉輪桶入水口改小，共40pcs。_x000D_
修正分界值。_x000D_
進行校正，第一次回測，第二次回測</t>
  </si>
  <si>
    <t>dn13、dn20、dn25在回測時，發現q6會變差。_x000D_
研判可能是葉輪桶上的oring與銅本體壓合不完全造成。_x000D_
針對此情形，修改葉輪桶上的oring，將厚度加厚再進行測試。_x000D_
預計dn13*40pcs、dn20*40pxs、dn25*20pcs進行測試。_x000D_
驗證q6是否能夠改善。</t>
  </si>
  <si>
    <t>1.EPT1 水線校正(TB1-24110710) 100%_x000D_
2.分析產線製作EPT不良品 14PCS(已初步檢驗異常原因，4PCS已完成修復)</t>
  </si>
  <si>
    <t>1.處理SPX上海樣機異常情形_x000D_
2.與QA共同會測SPX輸出狀態_x000D_
3.與奕澔溝通優化EPT測場</t>
  </si>
  <si>
    <t>1.安排三合一計畫排程_x000D_
2.製作熱質式流量教育訓練講義_x000D_
3.統整TB1-24110710 100PCS 校正報告與數量</t>
  </si>
  <si>
    <t>1.畫ECP3主板電路圖_x000D_
2.EPT1 水線校正(TB1-24110711) 9%</t>
  </si>
  <si>
    <t>1.研一週會_x000D_
2.教育訓練授課-熱質式感測器原理與應用_x000D_
3.三合一開案說明會_x000D_
前往二廠處理EPT生產異常情形_x000D_
1.本體焊接前電測異常_x000D_
2.治具不良原因分析</t>
  </si>
  <si>
    <t>ECP溼製程樣品焊接60%</t>
  </si>
  <si>
    <t>ECP溼製程樣品焊接85%</t>
  </si>
  <si>
    <t>ECP溼製程樣品焊接100%_x000D_
燒綠MCU100%_x000D_
RS-485測試5%</t>
  </si>
  <si>
    <t>去二廠更新水表韌體</t>
  </si>
  <si>
    <t>1. SDX/EPT全物質調查表進度會議_x000D_
2. 瀋陽芯源微電子研發送樣進度 (SDL)</t>
  </si>
  <si>
    <t>12/17客戶反應SDX5(低壓射出版)安裝在TANK低位時出現異常(有料報無料)，後來改用SDX1(灌膠版)安裝於低位時動作正常。_x000D_
1. 廣達工程師有借我們一組TANK，廣達工廠實驗室RACK上有一組TANK，共兩組。_x000D_
2. 廣達工程師借我們的TANK安裝SDX5於高/低位，液體為PG25，功能正常。_x000D_
3. RACK上的TANK安裝SDX5於低位，有重現異常，原墊片1mm厚，有測試墊片增加到6mm，功能正常。另驗證低位改裝SDX1功能正常(墊片標準1mm)。_x000D_
對策:_x000D_
a. SDX5安裝後受到桶壁距離近，會影響功能進行改善，12/26提出報告改善對策，目前是將影響縮短到10mm以內(現況約17mm)。_x000D_
b. 廣達2組TANK的測試結果不同，目前客戶說RACK上的TANK有經過酸洗，工程師提供的TANK沒此製程；目視RACK上TANK內部桶壁有較亮，工程師提供的TANK桶壁較偏黑。_x000D_
c. 現在廣達出貨的低位改用SDX1，高位維持SDX5。</t>
  </si>
  <si>
    <t>2024年度Q3專案激勵獎金考評會議 (各專案查核點，11月進度考評)</t>
  </si>
  <si>
    <t>廣達SDX5改善內壁近距離會誤動作問題, 從17~20mm要縮到10mm以內匹配驗證</t>
  </si>
  <si>
    <t>元鈦工況, SDX1 PC殼M12接續電路燒燬短路, 牙銷裂至客戶端了解情況</t>
  </si>
  <si>
    <t>1. 上午準備SDX1與SDX5相關樣機,下午要過去廣達測試._x000D_
2. 下午在廣達進行測試,實際了解相關問題點.</t>
  </si>
  <si>
    <t>1. SDX5進行變更與測試_x000D_
2. 搭配廣達客戶TANK進行測試</t>
  </si>
  <si>
    <t>1. SDX光電系列整併與優化案,專案變更單已核准,進行變更._x000D_
2. 無鹵電纜線(XL-PE)詢問,目前日進有相關電纜線.</t>
  </si>
  <si>
    <t>1. SCXBE1M-0010 ~ 11 測試功能、耗電流 共 6 PCS</t>
  </si>
  <si>
    <t>1. SCXBE1M-0011 音叉不震，彈一下後恢復震動，推測音叉那邊電路有上錯零件</t>
  </si>
  <si>
    <t>1. 請假看醫生</t>
  </si>
  <si>
    <t>1. 請病假</t>
  </si>
  <si>
    <t>1. SCXBE1M-0012 功能性驗證、找振棒不振的問題</t>
  </si>
  <si>
    <t>1. 準備 DVT-QA 雙叉  單Relay、雙Relay 6 PCS 樣機、機構_x000D_
2. 修改 EBOM_x000D_
3. 修改加工重點_x000D_
4. 尋找振棒不振的問題</t>
  </si>
  <si>
    <t>1.SDX5、SD21 環溫測試_x000D_
2.SDX5 低壓版連板治具PCBA樣品製作_x000D_
3.SDX5 大鵬客訴測試</t>
  </si>
  <si>
    <t xml:space="preserve">1.大鵬客訴SDX5 、SD20樣品製作與測試_x000D_
2.SDX連板治具除錯_x000D_
3.SDX5 QC工程表、 測試報告修改_x000D_
</t>
  </si>
  <si>
    <t>1.UL 送樣 SDX5樣品製作、功能測試_x000D_
2.SDX5負載、環溫測試</t>
  </si>
  <si>
    <t>教育訓練-熱質式感測器原理與應用</t>
  </si>
  <si>
    <t>支援EPH水錶韌體更新</t>
  </si>
  <si>
    <t>1.核對操作手冊修改內容_x000D_
2.工況樣機標籤列印_x000D_
3.混合型超音波樣品追蹤</t>
  </si>
  <si>
    <t>1.EPD 4G無線模組重工_x000D_
2.EPV工況樣品包裝處理_x000D_
3.LDO教學文件製作</t>
  </si>
  <si>
    <t>1.工況樣機包裝入庫_x000D_
2.測場標準件領取_x000D_
3.新人公板解說教學</t>
  </si>
  <si>
    <t>1.固資盤點_x000D_
2.標準拆箱確認_x000D_
3.驗收清單撰寫</t>
  </si>
  <si>
    <t>EPD成品SOP修改，修改SOP中絕緣耐壓及絕緣阻抗測試並將產品檢驗紀錄與產品檢驗基準也一併修改</t>
  </si>
  <si>
    <t>EPD成品SOP修改，對絕緣阻抗測項進行修改並增加絕緣耐壓測項並且修改產品檢驗紀錄與基準_x000D_
EPD設變清單整理，將設變料號分別依變更需求進行紀錄並完整</t>
  </si>
  <si>
    <t>整理測試數據，並發信出來，以供後續銜接。_x000D_
查看備料狀況，但今日採購休假，_x000D_
轉問生管課長及資材同仁，但皆尚未回覆，_x000D_
已將相關作業交代給育誠，有需要再請他轉發信息。_x000D_
另外有詢問薄膜按鍵提供的連接器廠商樣品，_x000D_
廠商回覆預計交期為1/3，但因對方非公司配合廠商，_x000D_
所以有另外詢問智宜相關資訊並請他提供樣品，_x000D_
交期尚未回覆。</t>
  </si>
  <si>
    <t>電池供電電磁式流量計韌體開發會議</t>
  </si>
  <si>
    <t>十二月慶生會</t>
  </si>
  <si>
    <t>1. 飛行時間firmware coding完成</t>
  </si>
  <si>
    <t>M240704R1 一體式夾管超音波流量計(DN25)[RD4] :加入SVG動態元件設定介面_x000D_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t>
  </si>
  <si>
    <t>M240704R1 一體式夾管超音波流量計(DN25)[RD4] :加入按鍵及spi模組_x000D_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21.加入SVG動態元件設定介面_x000D_
22。加入按鍵及spi模組</t>
  </si>
  <si>
    <t xml:space="preserve"> K200501R1 智慧家戶水錶，加入水錶加入流率自動調整功能_x000D_
  VERSION :A1054_x000D_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&lt;10%) ==&gt;調整至1 %內 ，</t>
  </si>
  <si>
    <t xml:space="preserve"> K200501R1 智慧家戶水錶，加入水錶加入流率自動調整功能_x000D_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t>
  </si>
  <si>
    <t>三合一感測器前期規劃</t>
  </si>
  <si>
    <t>三合一感測器前期規劃_x000D_
研發企劃書需求韌體/程式流程圖，程式參數列表</t>
  </si>
  <si>
    <t>FG電路板量測治具_x000D_
治具佈線</t>
  </si>
  <si>
    <t>FG電路板量測治具_x000D_
治具佈線_x000D_
12/20 3V LED指示燈更改為12V 已向政聯叫料</t>
  </si>
  <si>
    <t>協助安裝EPV</t>
  </si>
  <si>
    <t>協助更換AI伺服器用熱質流量計測場EPD</t>
  </si>
  <si>
    <t>自走式熱烘設備修改_x000D_
規劃確認討論</t>
  </si>
  <si>
    <t>插座加工拉線_x000D_
協助管件安裝_x000D_
配件安裝</t>
  </si>
  <si>
    <t>上感測固定片第二供應商T1試模報告撰寫。_x000D_
上感測固定片第二供應商模具驗收相關文件撰寫。</t>
  </si>
  <si>
    <t>表頭外殼與Display板干涉問題確認與修改素材、加工3D圖面檔案。</t>
  </si>
  <si>
    <t xml:space="preserve">DN20更改多孔式噴嘴墊片由PP材質變更為橡膠材質，測試後數據討論。_x000D_
DN40葉片組合零件組裝與備料。_x000D_
DN20葉片組合零件組裝與備料。_x000D_
繪製多孔式噴嘴墊片由PP材質變更為橡膠材平墊片規格設計。_x000D_
針對寧慈多孔式噴嘴與葉片如何裝配上現況結構，相關尺寸量測與結構尺寸繪製。_x000D_
</t>
  </si>
  <si>
    <t>申請UL-508認證需求變更相關射出零件、半成品、成品2D工程圖面。_x000D_
相關零件半成品進料檢驗基準撰寫。_x000D_
確認PCB固定殼現況RTI值少5度問題與M12內襯更換材質問題。</t>
  </si>
  <si>
    <t>日生產討論會議。_x000D_
DN13規格更換多孔式噴嘴與平墊片(橡膠)測試40PCS:_x000D_
2PCS-B級、1PCS範圍內，37PCS都是A級_x000D_
繪製寧坡水表葉輪桶修改為桓達測試相關零件圖面。_x000D_
討論多孔式噴嘴pp墊片更換為橡膠墊片結構與相關尺寸後續修改內容。_x000D_
繪製平墊片相關3D、2D圖面與模具估價。_x000D_
電子表頭修改軸承長度問題點試組裝與確認。</t>
  </si>
  <si>
    <t>DN13~DN25平墊片開模相關文件撰寫與簽核流程簽核確認。_x000D_
DN13、DN20多孔式噴嘴修改後相關零件與半成品組合圖面繪製。</t>
  </si>
  <si>
    <t>前往達億取回3D列印相關樣品。</t>
  </si>
  <si>
    <t>日生產討會議。_x000D_
DN13現況測試數據討論。_x000D_
DN13平墊片尚未完成相關更換零件問題討論與確認。</t>
  </si>
  <si>
    <t xml:space="preserve">EPT用6PIN內襯更換材質後確認相關尺寸與配合件安裝相關問題點。_x000D_
4、6PIN內襯更換材質後相關編碼原則變更內容討論與確認。_x000D_
</t>
  </si>
  <si>
    <t>前往懿塑取回SDX5修改模具。</t>
  </si>
  <si>
    <t>M12內襯相關半成品料號配方表建立。_x000D_
M12內襯-內插與外插式料號建立。_x000D_
M12內襯-內插與外插式-3D、2D圖面繪製。</t>
  </si>
  <si>
    <t>日生產討論會議。_x000D_
DN40平墊片更換為橡膠材質，相關素材治具備料製作。</t>
  </si>
  <si>
    <t>SDX8客製品M12接續依據客戶需求變更相關設計。_x000D_
收尋ISO1649規格O-Ring。_x000D_
收尋相關O-Ring規格符合與樣品採購。</t>
  </si>
  <si>
    <t>PCL-90度成品3D、2D圖面面修改繪製。</t>
  </si>
  <si>
    <t xml:space="preserve">M12內襯與M12線材相關2D、3D設變圖面繪製。_x000D_
M12內襯與M12線材相關BOM表新增建立。_x000D_
</t>
  </si>
  <si>
    <t>新增上感測片第二供應商相關BOM表。</t>
  </si>
  <si>
    <t>生產週會討論會議。_x000D_
CR墊片素材問題聯繫與取回。</t>
  </si>
  <si>
    <t>DN13、DN40相關零件、半成品工程圖面修改確認與設變。</t>
  </si>
  <si>
    <t>台達電SDX8研發送樣承認圖面繪製。_x000D_
研發送樣相關零件修改後2D工程圖面繪製。</t>
  </si>
  <si>
    <t>DN13、DN40相關零件、半成品進料檢驗基準撰寫與設變。</t>
  </si>
  <si>
    <t>1.廠商PP材質閥體射出評估詢問_x000D_
2.PVC射出進度追蹤</t>
  </si>
  <si>
    <t>1.長柄模具驗收資料整理</t>
  </si>
  <si>
    <t>1.EPD BOM變更，改內襯蓋板物料</t>
  </si>
  <si>
    <t>ECO-24120198</t>
  </si>
  <si>
    <t>1.尾牙投影片排版編輯</t>
  </si>
  <si>
    <t>1.工程圖面修改</t>
  </si>
  <si>
    <t>1.研發多於樣品入庫</t>
  </si>
  <si>
    <t>1.修改EPD出貨樣品BOM表及圖面修改_x000D_
ECO-24120219_x000D_
ECO-24120220_x000D_
ECO-24120228_x000D_
ECO-24120229</t>
  </si>
  <si>
    <t>ECO-24120220</t>
  </si>
  <si>
    <t>1.DN15/20/40膜片3D及2D圖面修正</t>
  </si>
  <si>
    <t>1.確認銘板黏貼對正治具_x000D_
2.調整治具及試用</t>
  </si>
  <si>
    <t>1.圖面修正及繪製並上傳PLM</t>
  </si>
  <si>
    <t>1.聖誕活動_x000D_
2.12月慶生會</t>
  </si>
  <si>
    <t>1.閥體圖面整理_x000D_
2.PP及PVC閥體報價追蹤_x000D_
3.工程圖修正整理</t>
  </si>
  <si>
    <t>半天事假</t>
  </si>
  <si>
    <t>顯示型三合一感測器專案開案說明及任務分配</t>
  </si>
  <si>
    <t>協助瀚霆哥 跑eco_x000D_
工程圖 3張變更 1張新增_x000D_
進料檢驗基準  3張變更 1張新增</t>
  </si>
  <si>
    <t>繪製工程圖_x000D_
修改銘板圖面</t>
  </si>
  <si>
    <t>協助繪製承認圖_x000D_
NPR-241200105_x000D_
NPR-241200114_x000D_
NPR-241200113_x000D_
NPR-241200115_x000D_
NPR-241200116_x000D_
NPR-241200117_x000D_
NPR-241200118_x000D_
NPR-241200119_x000D_
NPR-241200120</t>
  </si>
  <si>
    <t>領料號,建立BOM表:15筆</t>
  </si>
  <si>
    <t>協助繪製承認圖_x000D_
NPR-241200121_x000D_
NPR-241200128_x000D_
NPR-241200129</t>
  </si>
  <si>
    <t>協助繪製承認圖_x000D_
NPR-241200130_x000D_
NPR-241200131</t>
  </si>
  <si>
    <t>協助設變_x000D_
HSGAM1E-MBTMTQ0002_x000D_
版次D0-&gt;D1_x000D_
40-A216_x000D_
版次D0-&gt;HSGAM1E-MBTMTQ0001版次D1_x000D_
外徑84mm該小為83.5+/-0.5mm</t>
  </si>
  <si>
    <t>ECR-24120002</t>
  </si>
  <si>
    <t>協助設變_x000D_
CESA-1001_x000D_
版次D0-&gt;ESXAM1S-1820070001版次D1_x000D_
刻字內容旋轉180度</t>
  </si>
  <si>
    <t>ECR-24120006</t>
  </si>
  <si>
    <t>協助繪製承認圖_x000D_
NPR-241200135</t>
  </si>
  <si>
    <t xml:space="preserve">協助繪製承認圖_x000D_
NPR-241200156_x000D_
NPR-241200162_x000D_
</t>
  </si>
  <si>
    <t xml:space="preserve">協助繪製承認圖_x000D_
NPR-241200164_x000D_
NPR-241200169_x000D_
NPR-241200170_x000D_
</t>
  </si>
  <si>
    <t>領料號,建立BOM表:23筆</t>
  </si>
  <si>
    <t>建立SPX2系列BOM表及修改工程圖</t>
  </si>
  <si>
    <t>設變EPU-力致科技 探頭支架及繪製工程圖給廠商報價</t>
  </si>
  <si>
    <t>拿要修改的模具給廠商及討論模具</t>
  </si>
  <si>
    <t>檢驗焊接治具功能及修改</t>
  </si>
  <si>
    <t>設變EPU-力致科技 探頭支架及繪製工程圖給廠商</t>
  </si>
  <si>
    <t>檢驗焊接治具功能</t>
  </si>
  <si>
    <t>製作光電開關客製承認圖</t>
  </si>
  <si>
    <t>學如何建立ECO表單及文件整理</t>
  </si>
  <si>
    <t>SDL11M1003 發包資料整理</t>
  </si>
  <si>
    <t>長庚大產學合作案 LAYOUT修改</t>
  </si>
  <si>
    <t>FG 單排 技轉資料整理3組料號6個檔案</t>
  </si>
  <si>
    <t>長庚大產學合作案 LAYOUT修改 GERBER 整理</t>
  </si>
  <si>
    <t>FGX10A1003 SENSOR板技轉資料整理</t>
  </si>
  <si>
    <t>文字面修改</t>
  </si>
  <si>
    <t xml:space="preserve">北水驗收時，發生水表總累積值會跳動的情形。_x000D_
驗收人員及承辦人員認為跳動情形為異常，會判驗收不合格。_x000D_
針對此現象，軟體人員修正韌體。_x000D_
另外，東A DN40 100PCS安裝後，中華電信對靜止天數有疑慮。_x000D_
經過討論後，發現目前EPH韌體的靜止天數計算方式與原本的定義不同。_x000D_
故請軟體人員修正靜止天數的計算方式。_x000D_
針對上述兩項修正，軟體更新至A1054。_x000D_
經副總指示，安排研發人員協助廠務進行EPH韌體更新。_x000D_
包含已完成組裝成品並測試完成的水表約１５００ｐｃｓ。_x000D_
另外表頭部分包含之前拆解待維修組裝的，約有２０００ｐｃｓ。_x000D_
</t>
  </si>
  <si>
    <t xml:space="preserve">北水南A第二批預計1/3提交報告。_x000D_
交貨數量為dn13、dn20、dn25各200pcs。_x000D_
dn40因葉輪桶修改還來不及，故第二批暫不交。_x000D_
針對南a第二批，協助二廠進行測試。_x000D_
主要協助dn25，二廠共送來280pcs。_x000D_
依會議決議，抽其中2批共40pcs作兩次回測。_x000D_
其他只作一次回測。_x000D_
目前已完成160pcs測試，a級良率有9成。_x000D_
</t>
  </si>
  <si>
    <t>二廠於生產eph過程，有部分表頭不良，數量約200pcs。_x000D_
協助分析不良表頭，將不可維修的區分出來，後續交給文耀協助處理。_x000D_
可維修部分協助維修，後續再由一廠協助更新韌體後，再交給二廠使用。</t>
  </si>
  <si>
    <t>1.前往產線，拿回EPT電測異常原因分析_x000D_
2.EPT相關零件秤重</t>
  </si>
  <si>
    <t>1.年末固資盤點_x000D_
2.協助維修ECP電路板</t>
  </si>
  <si>
    <t>1.EPTCE1M-0001 BOM表插件位置ECO修正_x000D_
2.測試濕製程電路板功能</t>
  </si>
  <si>
    <t>1.確認濕製程ECP輸出4~20mA_x000D_
2.調整EPT校正測廠流速與閥門開度數值</t>
  </si>
  <si>
    <t>1.組裝濕製程ECP樣品_x000D_
2.規格耗電流負載測試_x000D_
3.報告統整</t>
  </si>
  <si>
    <t>1.焊接模組化樣品_x000D_
2.EPT校正測試</t>
  </si>
  <si>
    <t>ECP熱敏電阻固定，與ECP整體組裝*18</t>
  </si>
  <si>
    <t>ECP50顆焊接組裝，到樓下校正</t>
  </si>
  <si>
    <t>ECPCE1M-0004 主板料號建立_x000D_
ECP 10度校正</t>
  </si>
  <si>
    <t>ECP_SOP文件製作_x000D_
ECP溼製程24V轉5V電路焊接</t>
  </si>
  <si>
    <t>廣達SDX5改善內壁近距離會誤動作問題, 從25mm要縮到10mm以內匹配驗證, 目前對策1方案做了4 PCS, 距離約15mm.</t>
  </si>
  <si>
    <t>1. 驗證廣達工程新箱體限制的影響, SDX5工作正常._x000D_
2. SDX5的FMD資料提供業務._x000D_
3. 上海SCX6導振樣品驗證, 確實會有導振現象, 需等1/2請2廠師傅協助再進一步分析真因._x000D_
4. SDX5驗證新的匹配值, 1/2做成品確認距離影響._x000D_
5. 研發會議.</t>
  </si>
  <si>
    <t>1. 調整專案時程_x000D_
2. SEX5電路修改</t>
  </si>
  <si>
    <t>整理電源座面板需求資訊, 請行銷協助設計ID樣式</t>
  </si>
  <si>
    <t>提供上海NEPSI徐海江, SC38本安電源板與控制板的BOM, 並標示可靠元件</t>
  </si>
  <si>
    <t>1. SDX5進行變更與測試._x000D_
2. 將SDX5修改的地方,做成成品樣機,進行測試._x000D_
3. 搭配廣達客戶TANK進行測試.</t>
  </si>
  <si>
    <t xml:space="preserve">1. 將SDX5 IR限流電阻(R3)與PT測試點進行跳線,做成成品樣機,進行測試._x000D_
2. R3:2.6K,PT電壓:2.884V,探頭在空氣中_x000D_
    R3:2.73K,PT電壓:3V,探頭在空氣中_x000D_
    R3:2.8K,PT電壓:3.071V,探頭在空氣中_x000D_
    R3:3.0K,PT電壓:3.28V,探頭在空氣中_x000D_
    R3:2.6K,PT電壓:3.81V,探頭在水中,探頭距離鋁箔面15mm_x000D_
    R3:2.6K,PT電壓:3.322V,探頭在水中,探頭距離鋁箔面13mm_x000D_
    R3:2.6K,PT電壓:2.811V,探頭在水中,探頭距離鋁箔面11mm_x000D_
    R3:2.5K,PT電壓:3.71V,探頭在水中,探頭距離鋁箔面15mm_x000D_
    R3:2.5K,PT電壓:3.24V,探頭在水中,探頭距離鋁箔面13mm_x000D_
</t>
  </si>
  <si>
    <t>1. 打件回廠SDX201電路板驗證,再去低壓射出共2pcs,功能驗證OK_x000D_
2. SDX5金屬外殼鉚合治具請自動化協助製作_x000D_
3. SDX201金屬外殼請生管請購製作</t>
  </si>
  <si>
    <t>1. SDX光電系列整併與優化案,研發報告準備_x000D_
2. SDX201金屬外殼出線式外殼鉚接治具驗證與試作</t>
  </si>
  <si>
    <t>1. 將SDX5 IR限流電阻R3變更為3.0K與R4變更為20K,量測PT電壓,_x000D_
    A.樣機在空氣中 B.樣機探頭入水時 C.樣機探頭有水珠時_x000D_
2. 對策2,R3為3.0K,R4為20K,其餘不變動.</t>
  </si>
  <si>
    <t>1. 無鹵電纜線XLPE材質,進行請購._x000D_
2. SDX5金屬外殼搭配PES探頭,請機構協助製作,共10組._x000D_
3. SDX201金屬外殼出線式製作,成品驗證.</t>
  </si>
  <si>
    <t>1. 將SDX5 IR限流電阻R3變更為3.7K與R4變更為30K,量測PT電壓,_x000D_
    A.樣機在空氣中 B.樣機探頭入水時 C.樣機探頭有水珠時_x000D_
2. 對策3,R3為3.9K,R4為30K,其餘不變動.</t>
  </si>
  <si>
    <t>1. 修改R42 成 1M_x000D_
2. 用水校正雙叉工作點 6 PCS_x000D_
3. 申請電源座料號</t>
  </si>
  <si>
    <t>1. 電源座 EBOM 建立</t>
  </si>
  <si>
    <t>1. 製作金屬外殼 20 PCS</t>
  </si>
  <si>
    <t>1. 製作 冷卻液桶槽 各方面的數據量測與紀錄</t>
  </si>
  <si>
    <t>1. 準備DVT-QA 樣品_x000D_
2. SCXBE1M-0012 ~ 13 問題發現Q4 沒上導致振棒不動_x000D_
3. SCXBE1M-0012 ~ 13 基本功能測試 6 PCS (有一台電源座不振)</t>
  </si>
  <si>
    <t>1. 補修 10/6</t>
  </si>
  <si>
    <t>1. 元旦休假</t>
  </si>
  <si>
    <t>1.SDX5 樣品製作、功能測試_x000D_
2.CZT122、CZT127  EOL 執行設變更改替代料件_x000D_
3.SDX 低壓版 QA工程表修改</t>
  </si>
  <si>
    <t>1.SDX2電路焊接、功能測試_x000D_
2.SDX2低壓射出</t>
  </si>
  <si>
    <t>1.SDX2 低壓版加工重點製作_x000D_
2.SDX2 低壓版  低壓射出、成品卯接組裝</t>
  </si>
  <si>
    <t>SDX2 成品 入水動作點測試、光源干擾測試</t>
  </si>
  <si>
    <t>元旦</t>
  </si>
  <si>
    <t>1.標準錶確認_x000D_
2.尾牙成果簡報</t>
  </si>
  <si>
    <t>1.新產品說明會文件製作_x000D_
2.LDO教育訓練</t>
  </si>
  <si>
    <t>1.新產品說明會文件製作_x000D_
2.研發週會報告_x000D_
3.混合型超音波物料現貨查詢</t>
  </si>
  <si>
    <t>測試EPU-DN80固定Z型支架</t>
  </si>
  <si>
    <t>1.試製會議_x000D_
2.測場討論_x000D_
3.混合型超音波樣品確認</t>
  </si>
  <si>
    <t>EPD料號建立，建立缺少的韌體料號和半成品料號_x000D_
EPD設變料號變更內容整理，將需要設變的內容逐項整理</t>
  </si>
  <si>
    <t>EPD設變料號變更內容整理，將需要設變的內容逐項整理並發起ECR_x000D_
EPV連板測試治具設備盒製作，將設備盒依需求將其開孔並進行配線_x000D_
EPDDC電源板檢測，分析/測試廠務提供的電源板</t>
  </si>
  <si>
    <t>EPD-DC電源板異常分析，分析廠務提供的電源板電流異常的原因_x000D_
EPU韌體更新，協助南區業務更新客戶的EPU。</t>
  </si>
  <si>
    <t>EPD電源板異常分析，分析並解決DC電源板電流異常的原因_x000D_
EPU探頭測試，測試不塗耦合劑改墊矽橡膠2mm、1.5mm、1mm於管道上的量測訊號</t>
  </si>
  <si>
    <t>上午休假。_x000D_
整理信件，回覆信件，_x000D_
慶生會。</t>
  </si>
  <si>
    <t>連接器廠商(喬訊)拜訪，_x000D_
拿取上接式連接器樣品，_x000D_
接上薄膜按鍵，很牢固不會脫落。_x000D_
半成品打件，資材備料完成，_x000D_
預計20250103回廠，_x000D_
廠商反映其中L3、L4實體與封裝不符，_x000D_
需修改用料，已提供料號給採購，_x000D_
後續看是請廠商後焊或是回廠後我們補焊。</t>
  </si>
  <si>
    <t>L3、L4改用對的物料，_x000D_
採購說明直接倉庫出貨給廠商打件，_x000D_
請連接器廠商提供樣品給弘力確認規格。_x000D_
基本電路應用集(LDO)課程，_x000D_
廠商打件來料1pcs錯誤需更改，_x000D_
看是直接提供樣品給採購轉交給廠商或是入庫領料。</t>
  </si>
  <si>
    <t>打件廠反映元件與板上絲印不符，_x000D_
看過實體後發現電源模組物料未更新成新料，_x000D_
因先前資料直接代入舊有料號，沒注意這顆也需修改為新料，_x000D_
請打件廠商先不上件，並向代理商原廠尋料，_x000D_
明緯(原廠)尚未回覆，贊翔(代理)交期過長，_x000D_
請慧芝姐直接在貿澤請購現貨。</t>
  </si>
  <si>
    <t>外購物料需送簽請購單，_x000D_
但因沒有附上說明郵件及錯誤的幣別被退了兩次，_x000D_
後續成功送件，採購協助購買，交期待回復。_x000D_
一樓測場架設PVC標準管時，因沒架設過，_x000D_
所以詢問同仁，最後終於架設成功，_x000D_
但因連接線材是在另一座治具上，_x000D_
所以線要隔個治具接，目前送電OK，_x000D_
修改了在DN20時的K值，預計周四開始測試。</t>
  </si>
  <si>
    <t>1. 時間濾波處理firmware coding進行中_x000D_
2. 韌體技術手冊撰寫</t>
  </si>
  <si>
    <t>1. 時間濾波處理firmware coding進行中</t>
  </si>
  <si>
    <t xml:space="preserve">1. 時間濾波處理firmware coding進行中_x000D_
</t>
  </si>
  <si>
    <t xml:space="preserve"> K200501R1 智慧家戶水錶，加入水錶加入流率自動調整功能, 整合測試_x000D_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表示_x000D_
6.程式已撰寫完成，加入整合測試</t>
  </si>
  <si>
    <t>M240704R1 一體式夾管超音波流量計(DN25)[RD4] :研究加入boot loader 功能_x000D_
1。加入按鍵及spi模組_x000D_
2。研究加入boot loader 功能_x000D_
3。加入timer 6，uart4 模組功能</t>
  </si>
  <si>
    <t>M240704R1 一體式夾管超音波流量計(DN25)[RD4] :研究加入boot loader 功能_x000D_
1。加入按鍵及spi模組_x000D_
2。研究加入boot loader 功能_x000D_
3。加入timer 6，uart4 模組功能_x000D_
4. 加入y-modem 模組功能，_x000D_
5。研究有關於hex 轉 bin相關設定及程式</t>
  </si>
  <si>
    <t>M240801R2-顯示型壓力傳感器, 技術文件撰寫_x000D_
1，重新整理modbus 協定相關文件_x000D_
2。撰寫韌体技術文件_x000D_
3。debug 壓力顯示值不準問題。</t>
  </si>
  <si>
    <t>PCL成品圖面2D、3D繪製。_x000D_
PCL相關零件與新增圖面變更。</t>
  </si>
  <si>
    <t>SPX2成品BOM表內容討論與建立。</t>
  </si>
  <si>
    <t>日生產討論會議。_x000D_
凱特水表葉輪桶組裝置桓達相關樣品零件組裝與問題點確認。</t>
  </si>
  <si>
    <t>SCX5全系列申請IECEX認證圖面內容資料查詢與彙整。</t>
  </si>
  <si>
    <t>LCD泡棉工程圖面繪製與估價。_x000D_
下蓋氣密平墊片工程圖面繪製。</t>
  </si>
  <si>
    <t>繪製PCL180度3D、2D工程圖面與變更相關圖面檔案。</t>
  </si>
  <si>
    <t>ECO-24120313</t>
  </si>
  <si>
    <t>EPH修改設變歷程報告撰寫。_x000D_
凱特水表葉片與葉輪桶結構修改樣品組裝與確認。_x000D_
北水安裝墊圈規格與數量問題討論會議。_x000D_
DN13、DN20更換PP墊片為CR橡膠墊圈測試組裝。_x000D_
日生產討論會議。</t>
  </si>
  <si>
    <t>多孔式噴嘴平橡膠墊圈雨秋模具試模與相關尺寸量測報告撰寫。</t>
  </si>
  <si>
    <t>MOS蔽極馬達電一生產內巡檢。</t>
  </si>
  <si>
    <t>EPU半成品結構編碼問題討論。_x000D_
EPU半成品結構編碼修改。_x000D_
EPU半成品零件料號建立與相關圖面內容參照修改。_x000D_
EPU矽膠塞工程圖面繪製。</t>
  </si>
  <si>
    <t>凱特水表樣品結構討論。_x000D_
多孔式噴嘴平墊片數量與模具後續電鍍問題討論。_x000D_
多孔式噴嘴平墊片取回生產。</t>
  </si>
  <si>
    <t>1/2"牙口相關設計變更內容資料查詢與修改內容說明。</t>
  </si>
  <si>
    <t>EPU-力致科技用夾管支架結構討論。</t>
  </si>
  <si>
    <t>平墊片樣品取回。_x000D_
凱特水表樣品零件組裝。_x000D_
現況問題點討論。</t>
  </si>
  <si>
    <t>平墊片與多孔式噴嘴工程圖面新增與變更。</t>
  </si>
  <si>
    <t>力致科技用EPU夾管樣品組裝測試。</t>
  </si>
  <si>
    <t>多孔式噴嘴半成品組合BOM表變更。</t>
  </si>
  <si>
    <t>平墊片與多孔式噴嘴進料檢驗基準撰寫與變更。</t>
  </si>
  <si>
    <t xml:space="preserve">相關零件料號建立。_x000D_
相關零件3D、2D檔案名稱變更更正。_x000D_
相關零件3D、2D檔案上傳PLM。_x000D_
</t>
  </si>
  <si>
    <t>協助與教學牙頭、散熱管零件工程圖面與公差定義繪製。_x000D_
審查設遍相關圖面內容正確性。</t>
  </si>
  <si>
    <t>協助電二針對柔洋設備挑整問題點排除。</t>
  </si>
  <si>
    <t>DN13、DN25成品3D圖面修改。_x000D_
DN13、DN25成品工程圖面修改繪製。</t>
  </si>
  <si>
    <t>元鈦科技SDX8-M12*P1.0接續規格:_x000D_
零件工程圖面繪製_x000D_
承認圖面繪製_x000D_
測試組裝樣品發包</t>
  </si>
  <si>
    <t>1.工程圖修正整理及繪製</t>
  </si>
  <si>
    <t>1.工程圖繪製及檔案修改</t>
  </si>
  <si>
    <t>1.尾牙投影簡報製作</t>
  </si>
  <si>
    <t>1.內襯蓋板本體5套模具驗收</t>
  </si>
  <si>
    <t xml:space="preserve">1.尋找油封規格現品_x000D_
2.膜片3D模擬壓合狀態_x000D_
</t>
  </si>
  <si>
    <t>1.周一研發進度會議</t>
  </si>
  <si>
    <t>1.膜片圖面依廠商模具實物修改_x000D_
2.依膜片壓合狀況調整零件設計值</t>
  </si>
  <si>
    <t xml:space="preserve">繪製工程圖_x000D_
_x000D_
</t>
  </si>
  <si>
    <t>繪製工程圖+跑修模申請單</t>
  </si>
  <si>
    <t>檢查送回來的3D樣品</t>
  </si>
  <si>
    <t>慶生聖誕會</t>
  </si>
  <si>
    <t xml:space="preserve">上午請假_x000D_
</t>
  </si>
  <si>
    <t>修改有誤的圖面、更新3D列印圖面、更新工程圖</t>
  </si>
  <si>
    <t>將要送車床的零件繪製成好製作的樣子</t>
  </si>
  <si>
    <t>SEX 討論_x000D_
插入式 ECP 樣品審查，討論要修改的零件機構_x000D_
三合一機構討論</t>
  </si>
  <si>
    <t>修改有誤的圖面、更新工程圖</t>
  </si>
  <si>
    <t xml:space="preserve">修改內容與工程圖_x000D_
</t>
  </si>
  <si>
    <t>更新3D列印圖面</t>
  </si>
  <si>
    <t>領料號,建立BOM表:16筆</t>
  </si>
  <si>
    <t>協助新增發行_x000D_
FDXAM1P-MBA4005801T版次D0</t>
  </si>
  <si>
    <t>領料號,建立BOM表:19筆</t>
  </si>
  <si>
    <t xml:space="preserve">協助繪製承認圖_x000D_
NPR-241200184_x000D_
</t>
  </si>
  <si>
    <t>協助繪製加工圖:_x000D_
FAB-1600-1-HW_x000D_
FAB-1600-4-HW</t>
  </si>
  <si>
    <t>領料號,建立BOM表:27筆</t>
  </si>
  <si>
    <t>整理本機承認圖檔資料,彙整SAF單BOM表建立相關筆記</t>
  </si>
  <si>
    <t>領料號,建立BOM表:14筆</t>
  </si>
  <si>
    <t>BOM表建立及在PLM新增工程圖</t>
  </si>
  <si>
    <t>探頭鉚合製作及低壓射出樣品製作</t>
  </si>
  <si>
    <t>SC38防爆承認圖修改</t>
  </si>
  <si>
    <t>探頭設變修改相關3D圖及工程圖</t>
  </si>
  <si>
    <t>3D圖新增零件，修改工程圖</t>
  </si>
  <si>
    <t>探頭設變修改相關工程圖及BOM表</t>
  </si>
  <si>
    <t>11/4 請購單 TJ4-24110001，TJ4-24110002。尚未送出_x000D_
11/6 請購單 TJ4-24110006，TJ4-24110007。尚未送出_x000D_
11/13 請購單補簽核_x000D_
11/19 請購單補簽OK&gt;採購_x000D_
11/22全祥交期回覆12/20_x000D_
EPV 控制箱因烤漆廠塞車，交期延至11/29_x000D_
控制台11/29已交件，_x000D_
控制箱預計12/20完成，管路預計12/20交件_x000D_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</si>
  <si>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控制台11/29已交件，_x000D_
控制箱預計12/20完成_x000D_
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</si>
  <si>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12/30 展型無新增標籤，與先前共用</t>
  </si>
  <si>
    <t>SDX2低壓射出電路板已發料，12/11進行打件，12/19回廠。</t>
  </si>
  <si>
    <t>12/16 單排電路板跨接&gt;熱縮套&gt;PT1000固定&gt;電測，完成4PCS_x000D_
12/17 雙排電路板跨接&gt;熱縮套&gt;PT1000固定&gt;電測，完成4PCS_x000D_
12/18 至宜蘭廠完成4+4PCS，3+3DVT-QA驗證，1+1寄Oleumtech_x000D_
12/18 電測治具機構完成，12/23-24配線，12/24完成_x000D_
12/19-20 SOP修改第一次，待12/23確認，預計12/27完成_x000D_
12/25 SOP設變</t>
  </si>
  <si>
    <t>ECO-24120161 2024/12/25 已設變</t>
  </si>
  <si>
    <t>消銀龍貼紙料號:06110-010001</t>
  </si>
  <si>
    <t>shuyao.wang</t>
  </si>
  <si>
    <t>王淑瑤 Shuyao Wang</t>
  </si>
  <si>
    <t>K201002P2</t>
  </si>
  <si>
    <t>(K201002R2)SP數位熱質式開關-DC一體型II</t>
  </si>
  <si>
    <t>已上傳RMA/廠務/上海所反應SEX異常整理內容</t>
  </si>
  <si>
    <t>11/5已送出樣品</t>
  </si>
  <si>
    <t>電料購買_x000D_
_x000D_
11/3_x000D_
測台已完成</t>
  </si>
  <si>
    <t>11/27_x000D_
LED板金加工安裝_x000D_
不良浮球送修回來安裝_x000D_
長時間通電測試_x000D_
_x000D_
展座已裝箱</t>
  </si>
  <si>
    <t>已完成_x000D_
移給研發測試</t>
  </si>
  <si>
    <t>法蘭11/26入庫。導管11/19入庫。固定座11/18入庫。阻流器11/11入庫。顯示板固定座11/27入庫。</t>
  </si>
  <si>
    <t>11/8全部零件入庫</t>
  </si>
  <si>
    <t>12/18 3+3DVT-QA驗證，1+1寄Oleumtech_x000D_
預計12/30開始~1/13完成_x000D_
12/18 電測治具機構完成，12/23-24配線，12/24完成_x000D_
12/19-20 SOP修改第一次，待12/23確認，預計12/27完成_x000D_
12/25 SOP設變 12/31完成</t>
  </si>
  <si>
    <t>依照首產建議進行設變</t>
  </si>
  <si>
    <t>11/19完工入庫</t>
  </si>
  <si>
    <t>1/2開完工程試製會議</t>
  </si>
  <si>
    <t>依照首產狀況，更改製程履歷</t>
  </si>
  <si>
    <t>SCX1雙叉電源座機構設計</t>
  </si>
  <si>
    <t>依會議決議，dn25 東A 1350只要全部重作。_x000D_
使用新的對策。_x000D_
二廠提供260PCS，由一廠協助進行校正及回測。_x000D_
_x000D_
另外，表頭部分，因韌體更新至A1054，故二廠將部分表頭送至一廠。_x000D_
由一廠協助進行韌體更新。</t>
  </si>
  <si>
    <t>瀚霆提供5PCS DN25，使用競品(肯特)的葉輪桶。_x000D_
協助進行測試。_x000D_
(1) 韌體更新至A1054_x000D_
(2) 設定相關參數且設定器號：170001~170005。_x000D_
(3) 執行水表開機校正_x000D_
(4) 檢查LC感測訊號_x000D_
(5) 測試耐壓 21.5KG 5分鐘_x000D_
(6) 校正Q6、Q3、Q1_x000D_
(7) 回測Q6、Q3、Q1 (回測3次)_x000D_
(8) 測試壓損</t>
  </si>
  <si>
    <t>協助二廠測試DN25，北水東A</t>
  </si>
  <si>
    <t>協助廠務生產測試DN50。_x000D_
共組裝9PCS，並進行測試。_x000D_
(1) 校正Q6、Q5、Q4、Q3、Q2、Q1_x000D_
(2) 回測Q6、Q5、Q4、Q3、Q2、Q1_x000D_
(3) 耐壓</t>
  </si>
  <si>
    <t>協助二廠測試dn25，東a 第一批1350pcs，決議全部更換成新的改善對策。</t>
  </si>
  <si>
    <t xml:space="preserve">之前dn20使用dn13葉輪桶，雖然器差穩定性變好，但是壓損無法達到規格要求。_x000D_
會大於1kg。_x000D_
故總廠長修改葉輪桶，使用dn20葉輪桶，入水口遮2mm，且葉輪桶外徑修改為53mm。_x000D_
葉輪桶墊片使用cr oring。_x000D_
驗證此項對策的穩定性。_x000D_
預計處理：_x000D_
(1) 耐壓_x000D_
(2) 校正Q6、Q3、Q1_x000D_
(3) 回測2次Q6、Q3、Q1。_x000D_
(4) 壓損_x000D_
經驗證，器差穩定性部分，第一次回測，20PCS全部A，第二次回測有17PCS為A。_x000D_
良率為85%。_x000D_
壓損部分約為0.7KG，符合規格要求。_x000D_
</t>
  </si>
  <si>
    <t>ECP溼製程電路模組測試_x000D_
ECP缺化資料整理</t>
  </si>
  <si>
    <t xml:space="preserve">DC-DC Converter 電源濂波測試_x000D_
TPS79333 電源濂波測試_x000D_
模組電路焊接_x000D_
ADP1612模組電路焊接_x000D_
_x000D_
</t>
  </si>
  <si>
    <t>驗證廣達工程新箱體限制的影響, SDX5工作正常.</t>
  </si>
  <si>
    <t>與行銷ID設計討論, 面板的變動性不高, 直接延用SCX6樣式即可</t>
  </si>
  <si>
    <t>1. 2024年度Q3專案激勵獎金考評會議 (各專案查核點，12月進度考評)_x000D_
2. 共識營 - 產品開發 商機評鑑</t>
  </si>
  <si>
    <t>元鈦客訴SDX1 M12牙規問題, 牙鎖後斷裂, 除膠電源晶體燒燬. 分析是否有零件過熱失效造成異常的可能性, 使用熱風吹130度C吹各功能電路, 均無異常, 只有電流增約3倍, 且功能正常</t>
  </si>
  <si>
    <t>1. 研一開案內部審查會議_x000D_
2. 研一新人成果評鑑</t>
  </si>
  <si>
    <t>驗證廣達工程新箱體限制的影響, SDX5工作正常(對策2/對策3).</t>
  </si>
  <si>
    <t>1. 研發會議_x000D_
2. 驗證廣達工程新箱體限制的影響, SDX5工作正常(對策2/對策3).</t>
  </si>
  <si>
    <t>和碩需求, GPX8感溫輸出要RS485電路設計與PCB尺寸確認</t>
  </si>
  <si>
    <t>面試(呂家毅)</t>
  </si>
  <si>
    <t>上海SCX6導振17 PCS問題處理進度 (如預期):_x000D_
- 驗證人員: Mark, 琇眉, 慶樺, 承瀚, 桂玉_x000D_
- 短暫對策: 由李總廠與陳特助提供, 在靠近棒底的加長管內部加焊一配重塊焊在內部, 探棒全部都切掉重上新的, 新的探棒內止付螺絲都會上缺氧膠._x000D_
_x000D_
- 應用: 已問到客戶要測的物料是鐵粉/活性炭/蛭石 (暖暖包的內容)_x000D_
_x000D_
1. 1/8(三), 最長(1000/1100mm)共5 PCS, 驗證無導振, 最終會以麵粉確認功能 (以接近客戶物料比重判定). 保麗龍球也會測並記錄._x000D_
2. 明天1/9(四)剩餘12 PCS重工方式會一致, 再確認導振與功能性. 主要新增配重塊缺料, 明天會有.</t>
  </si>
  <si>
    <t>週三SDX/SDL會議</t>
  </si>
  <si>
    <t>1. SDX201金屬外殼出線式製作,成品驗證._x000D_
2. SDX光電開關更換為無鹵電纜線,發行ECO進行設變.</t>
  </si>
  <si>
    <t>1. 將對策2、對策3的樣機同時與SD20、SDX5進行比對測試_x000D_
2. 光電開關側裝在側裝治具,白塑膠杯+鋁箔紙反射,液體為水或PG25時進行測試</t>
  </si>
  <si>
    <t>SDX201金屬外殼出線式製作,成品驗證.</t>
  </si>
  <si>
    <t>1. SDX光電系列整併與優化案,研發報告準備_x000D_
2. SDX5電路板搭配金屬外殼進行測試</t>
  </si>
  <si>
    <t>SDX5電路板搭配金屬外殼進行測試,使用白塑膠杯、鋁箔紙反射(原反射面)、水,進行參數調整.</t>
  </si>
  <si>
    <t>製作對策3樣機5組,預計1/10到廣達測試.</t>
  </si>
  <si>
    <t>1. SCXBE1M-0012 ~ 13 振棒 耗電流、量測點電壓、波型</t>
  </si>
  <si>
    <t>1. 修改 SDLCE1M-0005 ~ 8 、 SDLBE1M-0005 ~ 8 EBOM_x000D_
2. 重工 IR 限流電阻 490R 跟 R10 39K</t>
  </si>
  <si>
    <t>1. 製作 奇紘 PFA樣品 5PCS_x000D_
2. 修改IR 限流電阻 490R 跟 R10 39K_x000D_
3. 重工 IR_x000D_
4. 基本功能測試</t>
  </si>
  <si>
    <t>1. 確認SDL PFA 熱熔治具 熱熔後的樣品品質、調整治具是否有對其中心</t>
  </si>
  <si>
    <t>1. SDLCE1M-0005 電路板 跟換IR 限流電阻 、 R10 39k 36 PCS_x000D_
2. SDLCE1M-0005 IR LED 重新焊接到貼平PCB</t>
  </si>
  <si>
    <t>1.SDX2 加工重點製作_x000D_
2.SDX2 成品工時紀錄_x000D_
3.SDX2 連版樣品焊接</t>
  </si>
  <si>
    <t>1.M240703R1 SDX2 低壓版  入水誤動作功能驗證_x000D_
2.SDX2 低壓版 加工重點製作</t>
  </si>
  <si>
    <t xml:space="preserve">連絡VR廠商提供樣品_x000D_
</t>
  </si>
  <si>
    <t>1.協助試製會議記錄上傳_x000D_
2.空氣測場設備調整_x000D_
3.固資清單製作_x000D_
4.EPU工況問題_x000D_
5.EPV總量問題處理</t>
  </si>
  <si>
    <t>1.協助標準錶配線問題_x000D_
2.固資驗收單處理_x000D_
3.研發週會簡報製作</t>
  </si>
  <si>
    <t>1.協助標準錶配線問題_x000D_
2.標準錶驗收單處理_x000D_
3.Gina混合型超音波bom比對</t>
  </si>
  <si>
    <t>1.協助標準錶配線問題_x000D_
2.標準錶驗收單處理_x000D_
3.Gina混合型超音波bom比對_x000D_
4.首產優化會議</t>
  </si>
  <si>
    <t>EPD電源板異常分析，分析並解決DC電源板電流異常的原因_x000D_
EPV工程試製，依工程試製相關內容修正SOP流程</t>
  </si>
  <si>
    <t xml:space="preserve">EPV工程試製，依工程試製相關內容修正SOP流程_x000D_
橡膠墊聲速量測，使用ufp-20 量測橡膠墊的聲速紀錄結果並將其製作成報告_x000D_
</t>
  </si>
  <si>
    <t>EPD電源板異常分析，使用DC電源板測試治具還原廠務的使用情況推論是哪部分出了問題並以舊的電路板做為比對件。</t>
  </si>
  <si>
    <t>EPV主板與顯示板連板測試治具測試，將慶樺測試好的治具進行整線和塗熱熔膠並修改燒錄線的腳位</t>
  </si>
  <si>
    <t>一樓測場環境架設後進行DN20的測試，_x000D_
先測原本數值，再將誤差調整K Factor，_x000D_
看誤差是否下降?_x000D_
參與夾管式超音波流量計軟體修改會議。_x000D_
提供財務樣品單價，以便結算成本。_x000D_
整理一樓測場數據，並請經理查看，_x000D_
還需增加欄位修改補償值。</t>
  </si>
  <si>
    <t xml:space="preserve">打件板子已回廠，_x000D_
但因為近期關帳的關係，_x000D_
跟資材協調後，_x000D_
需等到下午才能領料。_x000D_
請景成協助修改一樓測場軟體項目，_x000D_
增加可以輸入補償的格子。_x000D_
下午請病假。_x000D_
</t>
  </si>
  <si>
    <t>板子回來了，確認組裝結構_x000D_
顯示板尺寸需修正，會跟上殼干涉，_x000D_
支架螺絲需修改，預先使用的無法鎖固，_x000D_
確認電源，目前送電1pcs_x000D_
12V輸出只有7.4V左右，預計明日查看原因。</t>
  </si>
  <si>
    <t>將相關元件拆除後，12V依然維持異常的7.5V_x000D_
缺料的物料也到廠了，上件後先確認5V及3.3V是否正常，_x000D_
確認OK後，跟顯示板供電連接，提供給Mark測試顯示板功能_x000D_
後續拿其它片查看電源是否正常，</t>
  </si>
  <si>
    <t>將與12V有關的元件先斷開，_x000D_
送電後，電源正常，並把元件逐一焊回，_x000D_
也正常，可能是單片個案問題，_x000D_
但發現有元件封裝建錯，未件開窗封裝，_x000D_
需將底部綠漆刮除，再上件。_x000D_
10pcs電源修改並檢查完畢，其中2pcs異常，_x000D_
1pcs 12V異常已供MARK使用，_x000D_
1pcs -5V異常，後續有時間再細看。</t>
  </si>
  <si>
    <t>1. 時間濾波處理firmware coding完成_x000D_
2. 韌體審查會議完成</t>
  </si>
  <si>
    <t>1. 電路板功能驗証 : MCU, RS485 workable, MS1022驗証中</t>
  </si>
  <si>
    <t>M240801R2-顯示型壓力傳感器, 校正程式修正加入外差功能校正程式修正加入外差功能_x000D_
1，重新整理modbus 協定相關文件_x000D_
2。撰寫韌体技術文件_x000D_
3。debug 壓力顯示值不準問題。_x000D_
4.校正程式修正加入外差功能，程式修正。</t>
  </si>
  <si>
    <t>M240801R2-顯示型壓力傳感器,調試軟體 校正程式修正_x000D_
1，重新整理modbus 協定相關文件_x000D_
2。撰寫韌体技術文件_x000D_
3。debug 壓力顯示值不準問題。_x000D_
4.校正程式修正加入外差功能，程式修正。_x000D_
5. 調試軟體追加點位功能，程式修正</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</si>
  <si>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</si>
  <si>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t>
  </si>
  <si>
    <t>協助確認，以下OTC的問題。_x000D_
客戶主要是反應改了Tag Number從1改成2之後流量計就會當機。</t>
  </si>
  <si>
    <t xml:space="preserve">在modbus_slave_task.c程式裡modbus_slave_presetmultipleregisters_response_func裡_x000D_
2025/01/07改成_x000D_
MODBUS_SLAVE_32BITS_RW_START_ADDRESS 改成 MODBUS_SLAVE_16BITS_RW_START_ADDRESS  才不會 用指令 01 10 寫入值時造成當機_x000D_
                data_ptr1=(UINT16*)gt_modbus_slave_16bits_readwrite[g_regStartAddr-MODBUS_SLAVE_16BITS_RW_START_ADDRESS+i];_x000D_
               data_ptr2=(UINT16*)gt_modbus_slave_16bits_readwrite[g_regStartAddr-MODBUS_SLAVE_16BITS_RW_START_ADDRESS+i+1];_x000D_
_x000D_
_x000D_
</t>
  </si>
  <si>
    <t>//2025/01/08_x000D_
           //MODBUS_SLAVE_32BITS_RW_START_ADDRESS 改成 MODBUS_SLAVE_16BITS_RW_START_ADDRESS  才不會 用指令01 10 寫入值時造成當機_x000D_
           //↓↓↓↓↓↓↓↓↓↓↓_x000D_
           for(i=0;i&lt;g_wordCount;i++)_x000D_
           {_x000D_
                data_ptr1=(UINT16*)gt_modbus_slave_16bits_readwrite[g_regStartAddr-MODBUS_SLAVE_16BITS_RW_START_ADDRESS+i];_x000D_
              _x000D_
                db_buf[0]=pData[7+i*2];_x000D_
                db_buf[1]=pData[7+i*2+1];_x000D_
                if(PFC_MODBUS_16BITS_DATA_MODE == PFC_Modbus_DATAMODE_AB) // 0:Big endian_x000D_
                {_x000D_
                  *data_ptr1 = (UINT16)((db_buf[0]&lt;&lt;8)+db_buf[1]); _x000D_
                }           _x000D_
                _x000D_
           } _x000D_
           //↑↑↑↑↑↑↑↑↑↑↑</t>
  </si>
  <si>
    <t>EPV渦接流量測場_x000D_
1.PLC IO規劃_x000D_
2.校正軟體規劃_x000D_
3.PLC、變頻器、溫溼度計及大氣壓力..等連線規劃</t>
  </si>
  <si>
    <t>EPV渦接流量測場_x000D_
1.PLC IO規劃_x000D_
2.校正軟體規劃_x000D_
3.PLC、變頻器、溫溼度計及大氣壓力..等連線規劃_x000D_
4.功能驗證</t>
  </si>
  <si>
    <t>EPV渦接流量測場_x000D_
1.PLC IO規劃_x000D_
2.校正軟體規劃_x000D_
3.PLC、變頻器、溫溼度計及大氣壓力..等連線規劃_x000D_
4.功能驗證_x000D_
5.程式修正</t>
  </si>
  <si>
    <t>除錯查線</t>
  </si>
  <si>
    <t>除錯查線_x000D_
線路修改</t>
  </si>
  <si>
    <t>壓力傳送器安裝配線</t>
  </si>
  <si>
    <t>設備佈線_x000D_
線路修改</t>
  </si>
  <si>
    <t>SC38認證IECEX防爆圖面內容審查與彙整。</t>
  </si>
  <si>
    <t>夾管式超音波樣品零件組裝用螺絲零件領取。</t>
  </si>
  <si>
    <t>DN13壓差測試部通過問題點與後續對策修改內容討論。_x000D_
針對現況與弓銓零件比對相關差異性與討論壓差問題點。</t>
  </si>
  <si>
    <t xml:space="preserve">SPX2新增發行圖面檔案內容審查。_x000D_
SPX2新增發行圖面內容錯誤問題協助標註與修改。_x000D_
</t>
  </si>
  <si>
    <t>SE38回位彈簧3D、2D圖面繪製與確認。</t>
  </si>
  <si>
    <t>ECO-25010008</t>
  </si>
  <si>
    <t>元鈦需求SDX8光電M12*P1.0接續相關3D、承認圖面繪製。</t>
  </si>
  <si>
    <t>Display 板干涉問題確認。_x000D_
Display 板板寬圖面修改。_x000D_
LCD泡棉樣品製作與黏貼。_x000D_
夾管式支架樣品組裝問題確認。_x000D_
夾管式上座支架樣品組裝。</t>
  </si>
  <si>
    <t>日生產討論會議。_x000D_
DN25凱特樣品更換平墊片後組裝測試。_x000D_
DN20修改葉輪桶問題討論。</t>
  </si>
  <si>
    <t>Keyance-3D量測與CCD鏡頭檢驗討論會議</t>
  </si>
  <si>
    <t>DN20結構變更問題討論。_x000D_
DN40漏水結構問題討論與確認。</t>
  </si>
  <si>
    <t>夾管式超音波測試樣品零件製作。_x000D_
夾管式超音波LCD結構變更3D、2D圖面修改與繪製。_x000D_
夾管式超音波外殼結構問題討論(外殼改為沖壓成型)</t>
  </si>
  <si>
    <t>構思與設計外殼板金結構。_x000D_
查詢板金鉚釘相關規格尺寸。_x000D_
繪製外殼板金結構圖面。_x000D_
矽膠墊片樣品製作。</t>
  </si>
  <si>
    <t xml:space="preserve">生產週討論會議。_x000D_
DN20、DN40多孔式噴嘴結構修改內容討論與相關尺寸位置確認。_x000D_
</t>
  </si>
  <si>
    <t>1.內襯蓋板料號申請(SUS304/SUS316L)_x000D_
2.修改工程圖面</t>
  </si>
  <si>
    <t>1.修改EPD要出貨的型號的BOM_x000D_
2.新增內襯蓋板料號</t>
  </si>
  <si>
    <t>ECO-25010033</t>
  </si>
  <si>
    <t>1.圖面上傳至PLM及發行_x000D_
2.去二廠寄出承認簽樣給廠商</t>
  </si>
  <si>
    <t>1.討論尾牙流程_x000D_
2.2025年慶生會餐點</t>
  </si>
  <si>
    <t>1.尾牙投影片簡報製作_x000D_
2.回顧影片資料收集</t>
  </si>
  <si>
    <t>1.半成品料號領號_x000D_
2.半成品3D及工程圖繪製</t>
  </si>
  <si>
    <t>1.修改成品BOM表_x000D_
2.提ECO修改內襯蓋板圖面</t>
  </si>
  <si>
    <t>1.製作尾牙投影片_x000D_
2.修改尾牙投影片</t>
  </si>
  <si>
    <t>1.福委會尾牙排演_x000D_
2.尾牙投影片修改</t>
  </si>
  <si>
    <t>1.內襯蓋板BOM新增_x000D_
2.圖文連接_x000D_
3.3D歸檔</t>
  </si>
  <si>
    <t xml:space="preserve">1.模具費及成本營利計算攤體數量_x000D_
2.首產會議_x000D_
</t>
  </si>
  <si>
    <t xml:space="preserve">元旦放假_x000D_
</t>
  </si>
  <si>
    <t xml:space="preserve">修改工程圖_x000D_
整理模具報價需要的資料_x000D_
</t>
  </si>
  <si>
    <t xml:space="preserve">三合一 機構設計_x000D_
繪製工程圖_x000D_
</t>
  </si>
  <si>
    <t xml:space="preserve">開案審查_x000D_
三合一/插入式ecp_x000D_
</t>
  </si>
  <si>
    <t>ECO發行零件工程圖_x000D_
FLAAM1C-MAD2E65801-D0_x000D_
BRCAM1E-MHNABB6502-D0-G1_x000D_
SEXAM1P-MA1701AA02-D0</t>
  </si>
  <si>
    <t>ECR-24120015_x000D_
繪製HP405-H080180001工程圖_x000D_
FAA-1341圖面尺寸83.6±0.3改為64.3±0.3</t>
  </si>
  <si>
    <t>協助繪製承認圖_x000D_
NPR-25010006_x000D_
NPR-25010007_x000D_
NPR-25010008_x000D_
NPR-25010009_x000D_
NPR-25010010_x000D_
NPR-25010013</t>
  </si>
  <si>
    <t>ECR-24120015_x000D_
繪製HP405-G080180001工程圖_x000D_
FAA-1340外徑60+0/-0.1改為63.7+/-0.2;溝槽寬度1.7修改為1.85</t>
  </si>
  <si>
    <t>領料號,建立BOM表:5筆</t>
  </si>
  <si>
    <t>協助繪製承認圖_x000D_
NPR-25010027_x000D_
NPR-25010028_x000D_
NPR-25010029_x000D_
NPR-25010030</t>
  </si>
  <si>
    <t>探頭設變修改相關工程圖及製作進料檢驗單</t>
  </si>
  <si>
    <t>修改工程圖細項</t>
  </si>
  <si>
    <t>製作測試樣品</t>
  </si>
  <si>
    <t>製作進料檢驗單</t>
  </si>
  <si>
    <t>成品工程圖調整細節</t>
  </si>
  <si>
    <t>整理圖面上傳共用區</t>
  </si>
  <si>
    <t>E250102I1</t>
  </si>
  <si>
    <t>EPT測試台</t>
  </si>
  <si>
    <t>M230705P1</t>
  </si>
  <si>
    <t>首次生產-二口二位膜片閥</t>
  </si>
  <si>
    <t>電力錶加工安裝_x000D_
馬達啟動線路修改_x000D_
電料確認購買_x000D_
線規規畫線_x000D_
路圖繪製_x000D_
1/3_x000D_
設備佈線_x000D_
馬達壓力溫度訊號已連線_x000D_
1/8 配線已完成</t>
  </si>
  <si>
    <t>已完成給資材送宜蘭</t>
  </si>
  <si>
    <t>設備佈線_x000D_
馬達壓力溫度訊號已連線_x000D_
1/8配線已完成</t>
  </si>
  <si>
    <t>2025/1/8已完成初版轉交給研發四</t>
  </si>
  <si>
    <t>DVT-QA測試項目討論會議</t>
  </si>
  <si>
    <t>圖面缺少HP401-TAA2MU0001_x000D_
PVDCM1P-PG11D80001, PVDCM1P-PG11D80002進料檢驗與圖面不符_x000D_
PVDAM1P-PG05D80001進料檢驗F &amp; G位置標示相反_x000D_
PVDAM1P-MA10D80001進料檢驗G &amp; H 角度相反</t>
  </si>
  <si>
    <t>通用型版型料號PVD10000300</t>
  </si>
  <si>
    <t>2025/06/02</t>
  </si>
  <si>
    <t>2025/04/24</t>
  </si>
  <si>
    <t>2025/03/21</t>
  </si>
  <si>
    <t>2025/03/26</t>
  </si>
  <si>
    <t>2025/03/28</t>
  </si>
  <si>
    <t>2025/03/27</t>
  </si>
  <si>
    <t>2025/04/16</t>
  </si>
  <si>
    <t>2025/04/15</t>
  </si>
  <si>
    <t>2025/04/17</t>
  </si>
  <si>
    <t>2025/04/22</t>
  </si>
  <si>
    <t>2025/05/15</t>
  </si>
  <si>
    <t>2025/05/09</t>
  </si>
  <si>
    <t>2025/05/12</t>
  </si>
  <si>
    <t>2025/05/23</t>
  </si>
  <si>
    <t>2025/05/16</t>
  </si>
  <si>
    <t>2025/05/29</t>
  </si>
  <si>
    <t>2025/06/13</t>
  </si>
  <si>
    <t>2025/06/16</t>
  </si>
  <si>
    <t>2025/06/25</t>
  </si>
  <si>
    <t>2025/07/03</t>
  </si>
  <si>
    <t>2025/07/04</t>
  </si>
  <si>
    <t>2025/07/14</t>
  </si>
  <si>
    <t>D250101R1</t>
  </si>
  <si>
    <t>AI冷卻系統數位通訊溫度偵測器</t>
  </si>
  <si>
    <t>長庚大產學合作案 發包比價資料整理</t>
  </si>
  <si>
    <t>SDL13M1001 PCB 技轉圖面資料整理</t>
  </si>
  <si>
    <t>PADS ORCAD包裝建立HF49FD/005-1H12T</t>
  </si>
  <si>
    <t xml:space="preserve">伂圖完成_x000D_
</t>
  </si>
  <si>
    <t>佈圖修改拉線50%</t>
  </si>
  <si>
    <t>鋪地文字整理 LAYOUT完成</t>
  </si>
  <si>
    <t>佈圖2組</t>
  </si>
  <si>
    <t>scx6導振處理</t>
  </si>
  <si>
    <t>加油站系統工況</t>
  </si>
  <si>
    <t>針對DN40，總廠長有修改一個版本，將葉輪桶入水口遮2mm，葉輪桶外徑修改為68mm。_x000D_
共組裝20pcs送至一廠進行測試。_x000D_
測試耐壓，有4pcs會漏水，這部分還需要再看看如何改善。_x000D_
後續測試器差及穩定性。再接著測試壓損。_x000D_
_x000D_
在作Q6穩流時，發現當入口端壓力5KG時，無法達到Q6流量。_x000D_
表示壓損比之前的0.95還大。_x000D_
故改成先測試壓損。_x000D_
經測試壓損為1.17KG，超過規格。故後續器差就不測試。_x000D_
_x000D_
總廠長又改一版，葉輪桶入水口遮2mm+入水口寬度加大1mm_x000D_
經過測試後，壓損為0.85kg，符合規格要求。_x000D_
_x000D_
後續預計安排組裝20pcs再作器差及穩定性測試。</t>
  </si>
  <si>
    <t xml:space="preserve">小朱告知，中華電信反應，有4PCS水表異常需要協助解決。_x000D_
1台狀況為總累積值顯示負值，回傳讀值為0_x000D_
此問題為之前DN50型式認證時就有發現，為韌體問題，已於A1045版本修正。_x000D_
故此水表需要更新韌體。_x000D_
另一台則為M12接頭斷裂，此水表需要更換表頭。_x000D_
另外2台無顯示，於現場查看時，發現此2PCS為之前借給中華電信研究院作通訊測試用。_x000D_
於現場與守棠討論是否還有需求，若無需求就不需要再進行更換。_x000D_
經守棠與其主管討論後，決議不需更換。_x000D_
</t>
  </si>
  <si>
    <t>北水東A DN20共850PCS，之前決議要整批更新成新的對策。_x000D_
但上週會議討論時，因廠務反應850PCS來不及產出，故改變決議。_x000D_
用現有已完成的850PCS進行送驗，只針對自檢及之前抽過的器碼作更換。_x000D_
_x000D_
針對此項決議，原本DN20的韌體版本為舊版的A1049，因不改換，_x000D_
故至二廠將這850PCS DN20全數進行韌體更新至A1054。</t>
  </si>
  <si>
    <t>目前DN40尚無可行之對策。_x000D_
故廠長決定還是先用現有的創維塑膠件進行組裝，_x000D_
但ORING部分調整硬度，期望可以改善Q6不穩定的情況。_x000D_
這部分大雄會安排組裝，預計週三可以提供。_x000D_
另外，總廠長有手工修改DN40葉輪桶，_x000D_
將入水口寬度放大1mm。期望可以減低壓損並提高穩定性。_x000D_
這個條件測試結果，兩次回測都是A級。雖然Q6的跳動還是比Q3大，_x000D_
但穩定性還算不錯。_x000D_
因此條件需要修模具，故總廠長預計會再多作一此樣品測試，_x000D_
確認看看狀況。</t>
  </si>
  <si>
    <t>王處長告知，預計要跟杭州中沛採購水表的測試系統。_x000D_
故協助看看對方現有的測試系統的操作流程，並依_x000D_
桓達的測試備件調整操作流程。_x000D_
提供調整後的操作流程給王處長。_x000D_
會再和杭州中沛討論修改事宜。</t>
  </si>
  <si>
    <t>1.將EPT 20PCS送回產線_x000D_
2.更換水線EPT樣機，確認研發端是否有足夠的測試樣品</t>
  </si>
  <si>
    <t>1.EPT電路板移植(更改新PCB板)40%_x000D_
2.模組化測試報告-轉換效率</t>
  </si>
  <si>
    <t>1.研一週會_x000D_
2.確認ECP版本，並更新舊版_x000D_
3.維修ECP異常樣品</t>
  </si>
  <si>
    <t>EPT電路板移植(更改新PCB板)80%</t>
  </si>
  <si>
    <t>ECP步階測試，確認樣品誤差為多少</t>
  </si>
  <si>
    <t>ECP電路與韌體測試</t>
  </si>
  <si>
    <t>ADP1612  DC-to-DC模組焊接與測試_x000D_
MIC5233 感測電源濂波模組焊接與測試</t>
  </si>
  <si>
    <t>MIC5233 感測電源濂波模組測試_x000D_
4~20mA輸出線性驗證焊接</t>
  </si>
  <si>
    <t>4~20mA輸出線性驗證測試_x000D_
4~20mA輸出負載測試</t>
  </si>
  <si>
    <t>開關輸出NPN_PNP_Out模組焊接_x000D_
開關輸出NPN_PNP_Out模組測試</t>
  </si>
  <si>
    <t xml:space="preserve"> ECP溼製程樣品維修*1_x000D_
io_link版換線_x000D_
 ECP溼製程樣品測試耗電流與RS-485通訊和NPN_PNP測試</t>
  </si>
  <si>
    <t>TPS54061_24轉5v模組電源濂波重新測試_x000D_
TPS79333_5v轉3v模組電源濂波充新測試</t>
  </si>
  <si>
    <t xml:space="preserve">架設示波器查看ECP溼製程NPN與PNP從MCU出來的訊號_x000D_
</t>
  </si>
  <si>
    <t>整理三合一感測器料件請資材協助調換料_x000D_
ECP溼製程將R97移除測試MCU_x000D_
H跟L訊號使否正常</t>
  </si>
  <si>
    <t>上海SCX6導振17 PCS問題處理進度 (如預期)_x000D_
- 結果: 17 PCS重工後驗證無導振, 測保麗龍球與麵粉, 目前在燒機, 明天中午前協助包裝出貨._x000D_
_x000D_
- 後續:_x000D_
1. 17 PCS重工後還是有1 PCS再次重工._x000D_
2. 管內加了配重塊, 發現振動力太強, 測保麗龍球變成有風險, 後續要再確認._x000D_
3. 後面還要再試做看未來要如何進行改善</t>
  </si>
  <si>
    <t>1. 研華 WISE-IoT Suite 落地測試需求訪談_x000D_
2. 2025年度Q1專案討論_x000D_
3. 茂泰來訪-介紹 CX 軟體 (整合Orcad / Power PCB 資料庫)</t>
  </si>
  <si>
    <t>尾牙提早離開</t>
  </si>
  <si>
    <t>1. 研發會議_x000D_
2. PCB走線確認</t>
  </si>
  <si>
    <t>大朋需求之前提供的FMD表, 要連結環保報告文件整理</t>
  </si>
  <si>
    <t>1. 週三會議(SDL/SDX)_x000D_
2. 和碩與元鈦需求會議</t>
  </si>
  <si>
    <t xml:space="preserve">進行其他對策的實驗與測試_x000D_
</t>
  </si>
  <si>
    <t>進行其他對策的實驗與測試</t>
  </si>
  <si>
    <t>1. 準備研發會議的專案報告_x000D_
2. SDX5電路板搭配金屬外殼進行測試,使用白塑膠杯、鋁箔紙反射(原反射面)、水,進行參數調整.</t>
  </si>
  <si>
    <t>1. 進行其他對策的實驗與測試_x000D_
2. 製作2pcs樣機</t>
  </si>
  <si>
    <t>1. 進行其他對策的實驗與測試_x000D_
2. 製作3pcs樣機</t>
  </si>
  <si>
    <t>1. 領SDL1 成品PFA外殼 與 熱縮套管_x000D_
2. 奇鋐PFA 樣品 熱熔 5 PCS_x000D_
3. 黏熱縮套管_x000D_
4. IP67 測試 5 PCS_x000D_
5. 樣品基本功能測試</t>
  </si>
  <si>
    <t>1. 奇鋐 客制線才製作 5 PCS_x000D_
2. 更改IR 限流電阻 R10 電阻_x000D_
3. 領料 PP 外殼 、 線材</t>
  </si>
  <si>
    <t>1. 奇鋐 樣品超音波熔接 5 PCS (超音波熔接有問題須重新製作)_x000D_
2. 奇鋐 樣品基本功能測試 5 PCS</t>
  </si>
  <si>
    <t xml:space="preserve">1. 三線式 測試板 韌體燒入 &amp; 功能測試_x000D_
</t>
  </si>
  <si>
    <t>1. 三線式治具 配線</t>
  </si>
  <si>
    <t>1. 奇鋐 客制線才製作 5 PCS_x000D_
2. 更改IR 限流電阻 R10 電阻_x000D_
3. 製作成品、基本功能測試_x000D_
4. 超音波卯合、基本功能測試_x000D_
5. 黏熱縮套管</t>
  </si>
  <si>
    <t>1. 修改 SOP 部分流程_x000D_
2. 新增 超音波熔接 前置作業_x000D_
3. 新增 PFA 組裝與熔接作業</t>
  </si>
  <si>
    <t>1. 製作 奇綋 樣機測試治具</t>
  </si>
  <si>
    <t>1. 領SCXBE1A-0001 功能異常 33 PCS_x000D_
2. 確認 SCXBE1A-0001 產線測試條件_x000D_
3. 三線式治具 配線</t>
  </si>
  <si>
    <t>1. 協助QA 測試 奇綋 樣機基本功能測試</t>
  </si>
  <si>
    <t xml:space="preserve">1.SDX2 加工重點修改_x000D_
2.建立SDX2產品檢驗基準、產品檢驗紀錄 DCO_x000D_
</t>
  </si>
  <si>
    <t xml:space="preserve">1.SDX5加工重點製作_x000D_
2.建立SDX5產品檢驗基準、產品檢驗紀錄 DCO_x000D_
3.SDX5 PCB承認_x000D_
</t>
  </si>
  <si>
    <t>連絡VR廠商、樣品測試</t>
  </si>
  <si>
    <t xml:space="preserve">1.SDX2 低壓版  入水誤動作功能驗證_x000D_
2.SDX5 低壓版 入水誤動作功能驗證樣品製作_x000D_
</t>
  </si>
  <si>
    <t>1.SDX5 低壓版 入水誤動作功能驗證樣品製作_x000D_
2.SDX5 低壓版 入水誤動作功能驗證樣品調值、測試</t>
  </si>
  <si>
    <t>SDX5 低壓版 入水誤動作功能驗證樣品測試、製作</t>
  </si>
  <si>
    <t>發起ECO 候補零件承認書</t>
  </si>
  <si>
    <t>1.EPV規格調整會議_x000D_
2.Gina混合型超音波新料料號申請、規格書索取核對</t>
  </si>
  <si>
    <t>1.Gina混合型超音波新料料號申請、規格書索取核對_x000D_
2.Bom表整理匯入系統_x000D_
3.EPV Connector板改良評估</t>
  </si>
  <si>
    <t>1.EPV高溫對比失真測試驗證、DFMEA_x000D_
2.新產品說明會簡報及會議召集_x000D_
3.FPGA請購作業_x000D_
4.PULSE錶測試</t>
  </si>
  <si>
    <t>1.整理更新DVT-QA複測測試內容上傳PLM_x000D_
2.整理DM、操作手冊需修改內容給FAE_x000D_
3.測試Pulse表頭連EPV功能驗證_x000D_
4.空氣測場Pulse推估</t>
  </si>
  <si>
    <t>流亞工況問題處置</t>
  </si>
  <si>
    <t>進行硬體測試，目前1pcs測好5V及12V，_x000D_
途中因政崙反應線路輸出有問題，_x000D_
查看了一下，發現振盪器用錯，規格跟線路不匹配，_x000D_
後續改為8Mhz震盪器，但線路不動，即可正常測試，_x000D_
將後續的3.3V及提供MCU的電源做測試，電壓及Ripple皆正常，_x000D_
之後需配合調適軟體測試。</t>
  </si>
  <si>
    <t>將其餘樣品的震盪器改為8Mhz，並測試電性_x000D_
目前看電源Ripple皆在要求內，_x000D_
因應軟體需求需修改線路，修改項目待確認。_x000D_
其中1pcs -5V電源異常，查看週邊線路沒有焊錯或連錫，_x000D_
與其他正常板子比對下，發現-5V 電源IC實體印字不一樣，_x000D_
尋找正確物料，更換後，電源正常。_x000D_
EPR1錶頭總量顯示需修改為Liter，請Mark協助修改。_x000D_
尾牙</t>
  </si>
  <si>
    <t>用modbus poll將EPR1錶頭的顯示總量單位修改為Liter，_x000D_
請Mark協助說明及教導，_x000D_
透過點位表找尋到對應功能，再進行修正儲存。_x000D_
主板線路修改，更改零件值及增加元件，_x000D_
請育誠領料後，一同修改，_x000D_
測試輸出訊號。</t>
  </si>
  <si>
    <t>接下來項目都沒有測過，花了些時間研究，_x000D_
了解了訊號產生器的使用方法，_x000D_
跟政崙哥拿目前的調適軟體做測試，_x000D_
因有些使用上問題有反饋回去，後續可能會再調整，_x000D_
某些測項需確認後再繼續測試。</t>
  </si>
  <si>
    <t>將剩餘項目測完，_x000D_
但有一項測項需詢問釋疑，_x000D_
另外在測輸出電流4-20mA時，沒有輸出，_x000D_
還需查看原因。_x000D_
顯示板目前使用OK，請薄膜按鍵廠商將其餘樣品寄回，_x000D_
並把其他5pcs顯示板的連接器修改為上接式。</t>
  </si>
  <si>
    <t>1. 電路板功能驗証 : MS1022控制workable, PWM 4-20 mA workable</t>
  </si>
  <si>
    <t>1. 電路板功能驗証 : 脈沖及接收波硬體驗証</t>
  </si>
  <si>
    <t>尾牙提早下班</t>
  </si>
  <si>
    <t>1. Firmware濾波功能撰寫</t>
  </si>
  <si>
    <t>1. GPX8 firmware coding</t>
  </si>
  <si>
    <t>M240704R1 一體式夾管超音波流量計(DN25)[RD4] :TASK 行程管理_x000D_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</si>
  <si>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_x000D_
</t>
  </si>
  <si>
    <t xml:space="preserve">M240704R1 一體式夾管超音波流量計(DN25)[RD4] :LCD 顯示debug_x000D_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t>
  </si>
  <si>
    <t>M240801R2-顯示型壓力傳感器, 通信及測試程式撰寫_x000D_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4。modbus 通信協定模組程式撰寫_x000D_
5。配合硬體測試需求撰寫測試程式</t>
  </si>
  <si>
    <t>OTC的問題。客戶主要是反應改了Tag Number從1改成2之後流量計就會當機</t>
  </si>
  <si>
    <t>菲律賓展座整理_x000D_
展ˋ座馬達不良</t>
  </si>
  <si>
    <t>不良馬達更換_x000D_
通電測試</t>
  </si>
  <si>
    <t>板金加工 配件安裝 線路圖修改 PLC程式編輯</t>
  </si>
  <si>
    <t>菲律賓展座整理</t>
  </si>
  <si>
    <t>設備接線</t>
  </si>
  <si>
    <t>繪製外殼、下蓋板金結構圖面。</t>
  </si>
  <si>
    <t>DN40壓差過大問題:_x000D_
拆卸弓銓DN40樣品與討論相關結構問題。_x000D_
修改DN40多孔式噴嘴與樣品組裝。_x000D_
測試DN40成品壓差問題點。_x000D_
討論現況壓差問題與修改內容與測試方向。_x000D_
DN25成品測試壓差。</t>
  </si>
  <si>
    <t>FAS磁簧開關浮球零件工程圖內容錯誤，協助修改與標註。</t>
  </si>
  <si>
    <t>ECO-25010107</t>
  </si>
  <si>
    <t>SDX8客製品成品圖面繪製與BOM表內容建立。</t>
  </si>
  <si>
    <t>成品BO表內容修改銅線用量。_x000D_
DN25修改多孔式噴嘴後測試數據確認。_x000D_
DN40多孔式噴嘴修改內容討論與構思繪製方式。</t>
  </si>
  <si>
    <t>日生產討論會議。_x000D_
DN40多孔式噴嘴修改結構3D圖面討論。_x000D_
DN40多孔式噴嘴依據討論內容修改與繪製3D零件圖面。</t>
  </si>
  <si>
    <t>PP外殼超音波熔接問題，前往電二架設超音波熔接頭與樣品匙技熔接測試氣密。</t>
  </si>
  <si>
    <t>SPX2展行相關零件、進料檢驗基準圖文審查與檔案歸檔。_x000D_
QC進料檢驗基準設變文件審查。_x000D_
生技零件、進料檢驗基準圖文審查。</t>
  </si>
  <si>
    <t>研發專案討論會議報告撰寫。_x000D_
研發專案討論會議。</t>
  </si>
  <si>
    <t>夾管式沖壓外殼工程圖面標示。</t>
  </si>
  <si>
    <t>日生產討論會議。_x000D_
DN40多孔式噴嘴3D零件圖面修改繪製。_x000D_
DN40多孔式噴嘴樣品列印評估與發包。</t>
  </si>
  <si>
    <t>依據ECR-25010002變更相關零件3D、2D圖面檔案。_x000D_
繪製線材3D工程圖面與2D工程圖面。</t>
  </si>
  <si>
    <t>夾管式超音波沖壓外殼結構2D工程圖面繪製。_x000D_
夾管式超音波沖壓外殼結構模具發包評估。</t>
  </si>
  <si>
    <t>生產週討論會議。</t>
  </si>
  <si>
    <t>SDX5系列客訴問題點與相關測試需求治具圖面討論與繪製。</t>
  </si>
  <si>
    <t>DN25多孔式噴嘴模具圖面內容研究確認可否修改與修改內容。_x000D_
DN20多孔式噴嘴零件3D圖面繪製。_x000D_
DN20多孔式噴嘴零件2D圖面繪製。</t>
  </si>
  <si>
    <t>1.聯繫行銷協助組織會議，討論模具是否執行開發_x000D_
2.DN25首產問題回覆</t>
  </si>
  <si>
    <t>1.內含EPD 0.5t內襯蓋板的半成品清查_x000D_
2.圖面連結確認</t>
  </si>
  <si>
    <t>1.尾牙投影片修改_x000D_
2.尾牙回顧照片整理</t>
  </si>
  <si>
    <t>1.尾牙播放筆電測試_x000D_
2.尾牙放送方式討論_x000D_
3.尾牙事宜討論</t>
  </si>
  <si>
    <t>1.EPD請購料號圖面異常處理</t>
  </si>
  <si>
    <t>1.內襯蓋板BOM清單整理_x000D_
2.圖文連結處理_x000D_
3.採購下單異常協助_x000D_
4.宜蘭生管BOM異常處理討論</t>
  </si>
  <si>
    <t>1.模具報價追蹤_x000D_
2.整理資訊</t>
  </si>
  <si>
    <t>1.PVD技轉文件修正</t>
  </si>
  <si>
    <t>1.內襯蓋板BOM拋轉失敗處理</t>
  </si>
  <si>
    <t>1.新模具廠過來拜訪</t>
  </si>
  <si>
    <t>1.成品圖面及進料檢驗基準修正進版_x000D_
2.首產會議</t>
  </si>
  <si>
    <t>1.尾牙問題檢討_x000D_
2.餐點統計_x000D_
3.尾牙獎金清單總表整理</t>
  </si>
  <si>
    <t>1.膜片開闔設計問題整理</t>
  </si>
  <si>
    <t xml:space="preserve">修改開會後機構設計_x000D_
樣品測試_x000D_
</t>
  </si>
  <si>
    <t>繪製樣品工程圖_x000D_
領料樣品發包</t>
  </si>
  <si>
    <t>120_提案改善成效評估表</t>
  </si>
  <si>
    <t>矽微樣品逆向繪製3D圖面</t>
  </si>
  <si>
    <t>收到3D列印樣品 實際組裝_x000D_
矽微樣品逆向繪製3D圖面</t>
  </si>
  <si>
    <t>周一專案會議</t>
  </si>
  <si>
    <t>處理圖面送給蔡師傅製作_x000D_
並處理入庫的素料</t>
  </si>
  <si>
    <t>矽微樣品評估可否使用並製作報告_x000D_
後續決議自家開模</t>
  </si>
  <si>
    <t xml:space="preserve">建立BOM表_x000D_
更新成品圖圖面_x000D_
</t>
  </si>
  <si>
    <t>拿東西去焊接，並看一下如何焊接_x000D_
取回已經製作好的東西</t>
  </si>
  <si>
    <t>6套樣品都回廠了_x000D_
試組裝_x000D_
並整理所有配件給研一_x000D_
後續他們會自行組裝 並測試</t>
  </si>
  <si>
    <t>繪製新增發行FAS電纜式浮球零件3D工程圖:_x000D_
FAXBM1S-MB01005001主管_x000D_
FAXBM1S-MA01000201封口塞_x000D_
FAXBM1S-2102304801-PTFE管_x000D_
FAXBM1P-MA02502501浮球固定螺母_x000D_
FAXBM1T-MH03009501外管</t>
  </si>
  <si>
    <t>領料號,建立BOM表:17筆</t>
  </si>
  <si>
    <t>新增1/4"PF、NPT接續，製作工程圖、成品圖</t>
  </si>
  <si>
    <t>製作1/4"PF、NPT接續進料檢驗及上傳</t>
  </si>
  <si>
    <t>SPX檔案歸檔及料件工程圖連結</t>
  </si>
  <si>
    <t>修改及上傳進料檢驗</t>
  </si>
  <si>
    <t>逆向零件尺寸與繪製</t>
  </si>
  <si>
    <t>PCB佈局與走線(2塊)</t>
  </si>
  <si>
    <t>PCB送洗(2塊)</t>
  </si>
  <si>
    <t>如期完成,因展型延用EPV-K241414R1-C1-01文件</t>
  </si>
  <si>
    <t>12/31 相關模具件及閥體圖面繪製完成_x000D_
11/25 上蓋.氣動開關閥.閥體.膜片壓合塊上/下座完成繪圖_x000D_
11/8 工程圖開始繪製_x000D_
11/1 設計修改完成_x000D_
10/29 圖面設計修改</t>
  </si>
  <si>
    <t>1/20 以本體.上蓋.氣動座(PA6+GF30%)給恆宇，閥體(PVC)給寧波KAT水錶座開發_x000D_
1/13 會議同意先開發DN15.20規格_x000D_
12/30 請寧波KAT水錶進行報價_x000D_
12/27 PP材質報價中_x000D_
12/19請可以射出PP材質的供應商進行報價_x000D_
12/18詢問供應商能否改設PP材質_x000D_
12/11 詢問新廠商能否製作DN40 PVC閥體_x000D_
12/2已整理完成現有模具廠的報價，與王處廠討論，發現PVC DN40只有一家廠商能做，需另尋其他PVC廠商做評估。_x000D_
11/28 三甲提供報價_x000D_
11/22 招德提供報價_x000D_
11/19 隆廷報價提供，請三甲報價_x000D_
11/11 恆宇報價提供_x000D_
11/6 隆廷/招德聯繫中_x000D_
11/6 鋼譽報價提供_x000D_
11/1 請新供應商報價</t>
  </si>
  <si>
    <t>11/13 SDX2結構設計完成</t>
  </si>
  <si>
    <t>由於給廠商的樣品製作時間有延後，導致模具製作時間延長_x000D_
1/16模具已完成</t>
  </si>
  <si>
    <t>送審流程序號 QWNew00100001246 / QWNew00100001245</t>
  </si>
  <si>
    <t>8/20 完成</t>
  </si>
  <si>
    <t>目前水測直通率約70%，依會議決議要到直通率95%才能結案，持續觀察直通率</t>
  </si>
  <si>
    <t>1/17完成開案審查</t>
  </si>
  <si>
    <t>專案時程人力與任務規劃</t>
  </si>
  <si>
    <t>1/21完成專案排程</t>
  </si>
  <si>
    <t>產品驗證計劃</t>
  </si>
  <si>
    <t>硬體設計(2塊電路)</t>
  </si>
  <si>
    <t>1/17完成硬體審查</t>
  </si>
  <si>
    <t>電路板焊接(2塊各5 PCS)</t>
  </si>
  <si>
    <t>硬體電路功能測試(PT1000與RS485)</t>
  </si>
  <si>
    <t>整合功能驗證(硬體/韌體/機構整合)</t>
  </si>
  <si>
    <t>模具設計與開模(本體/配件)</t>
  </si>
  <si>
    <t>DM與手冊草稿</t>
  </si>
  <si>
    <t>GPX8 DVT-QA</t>
  </si>
  <si>
    <t>標籤貼紙(回覆標籤料號)</t>
  </si>
  <si>
    <t>產品規格比一覽表</t>
  </si>
  <si>
    <t>連板測試治具測試軟體設計</t>
  </si>
  <si>
    <t>SOP/加工重點(半成品/成品)</t>
  </si>
  <si>
    <t>新產品技術說明會</t>
  </si>
  <si>
    <t>2025/01/01</t>
  </si>
  <si>
    <t>2025/04/23</t>
  </si>
  <si>
    <t>PCB測試</t>
  </si>
  <si>
    <t>北水FOT2.0標案，南A第二批驗收。_x000D_
至南港進行會測</t>
  </si>
  <si>
    <t>北水標案南A第二批抽驗。_x000D_
DN13、DN20、DN25各抽一PCS。_x000D_
抽驗器號：_x000D_
DN13：A114-220185_x000D_
DN20：B114-200038_x000D_
DN25：C114-220047</t>
  </si>
  <si>
    <t>EPH DN40穩定性不佳，廠長手工修改。_x000D_
修改內容為：_x000D_
(1) 葉輪桶入水孔遮2mm_x000D_
(2) 葉輪桶入水口寬度增加1mm_x000D_
_x000D_
葉輪桶外徑無修改。_x000D_
_x000D_
針對此對策，驗證壓損為0.75KG，符合規格。_x000D_
進行器差量測。_x000D_
回測兩次，都是A。_x000D_
_x000D_
此次廠長只作1台樣品。_x000D_
請廠長再多作幾PCS，後續再安排測後！</t>
  </si>
  <si>
    <t xml:space="preserve">DN20的器差穩定性一直無法有效改善。_x000D_
廠長修改20PCS，修改對策為：_x000D_
DN20葉輪桶，修改入水孔外徑，入水孔遮2mm D5(加大)_x000D_
_x000D_
針對這20PCS，因有修改入水口，故需要重新確認分界值，_x000D_
修改分界值並確認Q1、Q3、Q6的判斷是正確的。_x000D_
_x000D_
後續進行器差量測，與之前相同，校正後作兩次回測。_x000D_
</t>
  </si>
  <si>
    <t xml:space="preserve">EPH韌體中有增加流率微調功能。_x000D_
針對此功能，於水量計測場進行驗證。_x000D_
主要先針對DN20和DN25進行驗證。_x000D_
包含Q1、Q3、Q6。_x000D_
測試條件為依先前訂定的流率進行量測，確認器差可以符合預期規定。_x000D_
</t>
  </si>
  <si>
    <t>統整ECP測試數據_x000D_
1.衝擊測試_x000D_
2.長時間持壓測試</t>
  </si>
  <si>
    <t>1.測試盤面式壓力表內部測漏_x000D_
2.測試直立式壓力表競品</t>
  </si>
  <si>
    <t>1.確認tios101X零件應用，並與韌體工程師溝通改善方向_x000D_
2.驗證PCS濕製程壓力表無NPN/PNP輸出原因</t>
  </si>
  <si>
    <t xml:space="preserve">1.手動校正壓力值(30、40度)_x000D_
2.確認手動校正，各壓力點誤差並拍照記錄_x000D_
3.統整近期壓力表穩定性報告_x000D_
4.請Mark製作ECP壓力表控制輸出，並利用示波器確認控制狀態與硬體是否有異常情形_x000D_
</t>
  </si>
  <si>
    <t xml:space="preserve">1.指導產線人員架設EPT測試水線與方法_x000D_
2.補上EPT資料TB1-24120087、TB1-24120103_x000D_
3.驗證PCS濕製程壓力表無NPN/PNP輸出原因_x000D_
4.TB1-25010023 EPT校正並提供報告"_x000D_
</t>
  </si>
  <si>
    <t>1.TB1-24110711校正EPT 10%_x000D_
2.測試測場不穩定與校正直通濾與濾波關係_x000D_
3.硬體審查-三合一_x000D_
4.ECP改善案 工程試製</t>
  </si>
  <si>
    <t>將ECP溼製程U3移除改用線連接測試七段顯示器亮度_x000D_
EPT不良品量測與通訊檢修</t>
  </si>
  <si>
    <t>測試更改腳位NPN與PNP的HL訊號_x000D_
協助EPT校正生產</t>
  </si>
  <si>
    <t>ECP溼製程ADC線性測試和穩定性測試_x000D_
SPX2_NPN與PNP測試</t>
  </si>
  <si>
    <t xml:space="preserve">ECP溼製程組裝*5_x000D_
</t>
  </si>
  <si>
    <t>ECP溼製程組裝*1_x000D_
ECP溼製程放到1樓恆溫箱測漏之後開始校正</t>
  </si>
  <si>
    <t xml:space="preserve">車床反應SCX6延伸管BOM派30.2無法加工，需改OD28.6*2t外徑不需加工，請幫忙確認是否為SCX6全系列修正還是部份長度要改？_x000D_
1.	生管提供工單材質均304，加長管統一使用OD28.6, 2T進行。_x000D_
參考VXGX競品加長管的尺寸如下表，與我們使用的近乎相同。另競品焊接觀查應是填料焊，並沒做滲透焊，與我們目前做法也一樣。所以初判競品也是最終調整配重塊方式。_x000D_
2.	因配重塊需留在成品時進行調整，所以說明與現行SOP不同處如下，後續確認方案後再進行設變_x000D_
I.	探棒半成品做好時，止付螺絲不上膠，封口塞不焊接_x000D_
II.	做到成品時(含接線)，再進行導振加嚴驗證，如有導振現象，從棒底調整配重塊並接上封口塞驗證。調好後止付螺絲上缺氧膠與固定封口塞再次確認後，再焊接封口塞。_x000D_
</t>
  </si>
  <si>
    <t>和碩需求, GPX8感溫輸出要RS485電路設計與PCB尺寸確認並送洗</t>
  </si>
  <si>
    <t xml:space="preserve">1. 大朋需求之前提供的FMD表, 要連結環保報告文件整理並提供_x000D_
2. SCX6導振製程改善確認做法驗證, 成品時再調配重塊, 目前可行._x000D_
</t>
  </si>
  <si>
    <t>1. 專案時程人力與任務規劃_x000D_
2. 研發會議</t>
  </si>
  <si>
    <t>電路修改與確認PCB, 並確認送洗廠商發外</t>
  </si>
  <si>
    <t>SCX6比對VEGA, 配重塊總重不同, 在調整時有差異</t>
  </si>
  <si>
    <t>共識營 - 產品Roadmap 議題</t>
  </si>
  <si>
    <t>PCB回廠, 請騏敬焊接5 PCS. 確認電源正常</t>
  </si>
  <si>
    <t>排除焊接問題, 韌體已可通訊並讀到PT1000結果</t>
  </si>
  <si>
    <t>週三會議(SDL/SDX)</t>
  </si>
  <si>
    <t>整理2F</t>
  </si>
  <si>
    <t>1. SDX5與SDX201共三組模具回廠._x000D_
2. 進行SDX201 M12出線式,低壓射出電路板與成品樣品製作._x000D_
3. 進行SDX5 金屬外殼+PES探頭,低壓射出電路板與成品樣品製作.</t>
  </si>
  <si>
    <t>1. 原設定值加遮光罩,遮光罩對策進行比對與測試._x000D_
2. 對策2設定值加遮光罩,雙對策都有情況下,進行比對與測試.</t>
  </si>
  <si>
    <t>1. 對策2設定值加遮光罩,製作為成品樣機,共3組._x000D_
2. 原設定值加遮光罩,製作為成品樣機,共1組._x000D_
3. 上述4個成品與SDX1與SDX5同時進行比對與測試 .</t>
  </si>
  <si>
    <t>1. 對策2設定值加遮光罩,共3組成品與原設定值加遮光罩,共1組成品._x000D_
2. 上述4組成品,已完成測試,驗證PASS._x000D_
3. 上述4組成品已發出QA委託測試,請第三方驗證.</t>
  </si>
  <si>
    <t>1. SDX5低壓射出電路板,搭配金屬外殼進行測試,使用白塑膠杯、鋁箔紙反射(原反射面)、水,進行參數調整._x000D_
2. SDX5低壓射出電路板,搭配金屬外殼M12出線式進行測試.</t>
  </si>
  <si>
    <t>1. 三線式治具 配線 與 整理線_x000D_
2. 使用程式確認治具是否可以工作_x000D_
3. 貼標示與功能切換確認圖</t>
  </si>
  <si>
    <t>1.  裝粉塵濃度測場 測風速的感測器</t>
  </si>
  <si>
    <t>1. 晶焱廠商介紹 IC_x000D_
2. 分塵濃度測場 教育訓練_x000D_
3. 修改 SEXCE1P-0025 加工重點</t>
  </si>
  <si>
    <t>1. 粉塵濃度測場 教育訓練</t>
  </si>
  <si>
    <t>1. 成品治具 配線 與 製作標示</t>
  </si>
  <si>
    <t>1. 新增 PFA 組裝過程 與 熱熔治具 設定條件</t>
  </si>
  <si>
    <t>1. SDL SOP 新增 成品熔接設備架設完，首批要先測試空殼是否會漏氣項目_x000D_
2. SDL QC工程表 修改部分檢查項目與新增PFA外殼的檢驗基準_x000D_
3. SDL 產品檢驗基準 修改部分檢查項目與新增PFA外殼的檢驗基準</t>
  </si>
  <si>
    <t xml:space="preserve">1. 領料_x000D_
2. 焊接 GPXBE8M-0001 1 PCS_x000D_
</t>
  </si>
  <si>
    <t>1. SDL 完善新增內容與修改內容</t>
  </si>
  <si>
    <t>1.焊接 GPXBE8M-0001 4 PCS_x000D_
2. 功能測試</t>
  </si>
  <si>
    <t>SDX5 低壓版 入水誤動作調值功能測試</t>
  </si>
  <si>
    <t>廠商-晶焱拜訪</t>
  </si>
  <si>
    <t>1.SDX5 低壓版 入水誤動作調值功能測試_x000D_
2.SDX5 低壓版  RQ表修改</t>
  </si>
  <si>
    <t>1.SDX5 低壓版 低壓射出樣品製作_x000D_
2.SDX2  M12型低壓射出_x000D_
3.SDX5 低壓射出</t>
  </si>
  <si>
    <t>SDX5  低壓版 電路修改、調值功能測試</t>
  </si>
  <si>
    <t>SDX 5 低壓版 功能測試、低壓射出功能測試</t>
  </si>
  <si>
    <t>SDX 5 低壓射出 調值、功能驗證</t>
  </si>
  <si>
    <t>RS485連線問題排除</t>
  </si>
  <si>
    <t>1.DN65及DN80測場測試_x000D_
2.上海EPF問題處理_x000D_
3.與QA進行測場程序書製作討論</t>
  </si>
  <si>
    <t>測場雜訊問題測試</t>
  </si>
  <si>
    <t xml:space="preserve">1.測場雜訊問題測試_x000D_
2.展型案PLM專案繳付清單核對_x000D_
</t>
  </si>
  <si>
    <t>請假一天，處理個人事務</t>
  </si>
  <si>
    <t xml:space="preserve">"EPD設變清單清查:_x000D_
清查需要設變的料號是否有PLM與ERP BOM不同步之問題"_x000D_
</t>
  </si>
  <si>
    <t xml:space="preserve">"EPD設變作業:_x000D_
將電路板半成品進行設變作業"_x000D_
</t>
  </si>
  <si>
    <t>EPD樣品電路修改，依客戶需求進行電路的修改</t>
  </si>
  <si>
    <t>EPV半成品測試治具設備測試，使用Arduino製作RS-485通訊的設備並測試功能無異常</t>
  </si>
  <si>
    <t>EPU探頭耦合材質變更設計，將提供給客戶的探頭夾具進行測試以找出最佳的安裝距離並測試不使用夾具的情況下的最佳安裝距離</t>
  </si>
  <si>
    <t>顯示板確認可以使用薄膜按鍵後，已請廠商將其餘樣品送回，_x000D_
但因金額較高，所以要跑採購流程，但當初購買時未經流程，_x000D_
後續如果有相同需求，應照流程走，後續處理才比較沒有爭議。_x000D_
硬體測試其中一項測項(Iout)沒輸出，_x000D_
查看後是因頻率過高導致光耦合器來不及反應，_x000D_
將頻率從160K調整至5K後，光耦合器動作了，但duty開的不對，_x000D_
請政崙協同修改。</t>
  </si>
  <si>
    <t>因光耦合器特性的關係，所以需將頻率從160K往下調整，_x000D_
請政崙哥協助調整，_x000D_
先從5K開始試，但依波型來看，開關時間跟不上5K頻率，_x000D_
後續改為1K，duty開的時間才會跟MCU出來的訊號一致，_x000D_
但光耦合器需要更換物料，已請生管協助備料。_x000D_
其中有一項測項需調整調適軟體及程式，_x000D_
請請政崙哥協助修改。_x000D_
電路會受負電壓影響，所以需調整線路，_x000D_
需要割線並跳線從DGND接到-5V，需花時間修改，_x000D_
修改後，確認已不會受負電壓影響。_x000D_
後續要調整政崙哥的板子</t>
  </si>
  <si>
    <t xml:space="preserve">需將確認後的主板與顯示板組裝起來，_x000D_
發現有地方會干涉，需修改螺絲改為扁平頭螺絲，_x000D_
另外因內部高度問題，連接器加上線材後會需要出點力鎖固，_x000D_
導致顯示螢幕有點被擠壓到，會有白霧現象，_x000D_
後續增加墊片即可改善。_x000D_
將政崙哥的板子作割線跳線修正。_x000D_
</t>
  </si>
  <si>
    <t>修改政崙哥使用的板子，因測試點略多_x000D_
所以花了點時間復原及穩固跳線位置，_x000D_
協助經理修改線路，增加線路電容容值，_x000D_
一樓測場已經調整好，待景成做最後確認，_x000D_
確認後確定可以使用，預計明日驗證測試。</t>
  </si>
  <si>
    <t>驗證一樓測場的測試軟體，_x000D_
可以將之前廉琯測試的補償值填入，_x000D_
並分不同管徑及流速調整，_x000D_
先測DN20，確認後方向及數據OK，_x000D_
明後天請育誠協助測試其他管徑數據。_x000D_
主板放大後的訊號會抖，需查看是什麼原因造成的。</t>
  </si>
  <si>
    <t>1. GPX8專案MAX31865 firmware coding</t>
  </si>
  <si>
    <t>1. 濾波電路驗証測試</t>
  </si>
  <si>
    <t>1. GPX8專案Application firmware初版完成</t>
  </si>
  <si>
    <t xml:space="preserve">M240704R1 一體式夾管超音波流量計(DN25)[RD4] :加入ui第一層相關畫面程式_x000D_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11.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_x000D_
</t>
  </si>
  <si>
    <t xml:space="preserve">M240704R1 一體式夾管超音波流量計(DN25)[RD4] :加入第二層ui介面如下 _x000D_
1。加入lcd spi driver 撰寫初始化程序。_x000D_
2.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3.加入第二層ui介面如下 _x000D_
_x000D_
"量測流體類型(1.1)_x000D_
(Fluid Type)"_x000D_
"管道外徑(1.2)_x000D_
(Tube OD.)"_x000D_
"管道厚度(1.3)_x000D_
(Tube Thickness)"_x000D_
"管道材質(1.4)_x000D_
(Tube Material)"_x000D_
"流體聲速(1.5)_x000D_
(Fluid Sound Speed)"_x000D_
"管道聲速(1.6)_x000D_
(Tube Sound Speed)"_x000D_
</t>
  </si>
  <si>
    <t xml:space="preserve">M240704R1 一體式夾管超音波流量計(DN25)[RD4] :加入第二層ui介面如下 _x000D_
1。加入lcd spi driver 撰寫初始化程序。_x000D_
2. 加入第二層ui介面如下 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</si>
  <si>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:加入第二層ui介面如下 _x000D_
1。加入lcd spi driver 撰寫初始化程序。_x000D_
2. 加入第二層ui介面如下 _x000D_
"流量零點調整(3.1)_x000D_
(Zero Cal.)"_x000D_
"流量系數K(3.2)_x000D_
(K-Factor)"_x000D_
"低流量屏避(3.3)_x000D_
(Low Flow Cutoff)"_x000D_
"順向總量起始值(3.4)_x000D_
(Fwd. Total Init.)"_x000D_
"反向總量起始值(3.5)_x000D_
(Rev. Total Init.)"_x000D_
</t>
  </si>
  <si>
    <t xml:space="preserve">M240704R1 一體式夾管超音波流量計(DN25)[RD4] :加入第二層ui介面如下 _x000D_
1。加入lcd spi driver 撰寫初始化程序。_x000D_
2. 加入第二層ui介面如下 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(Filter Weight)_x000D_
中位數濾波(4.12)                    (Median Filter)_x000D_
</t>
  </si>
  <si>
    <t xml:space="preserve">//==================_x000D_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Pressure = (Pressure_dec -838861) /1342180;//壓力轉換公式_x000D_
    _x000D_
</t>
  </si>
  <si>
    <t>//==================_x000D_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{_x000D_
       Pressure = (Pressure_dec -838861) /1342180;//壓力轉換公式(範圍0-5Pa)_x000D_
       PFC_PRESSURE_NSA2302= Pressure;_x000D_
    }_x000D_
    //==================_x000D_
    //溫度轉換公式_x000D_
    //0x09、0x0A有關溫度參數_x000D_
    //==================_x000D_
    Temperature = CalData[3]*65536 + CalData[4]*256;_x000D_
    if(Temperature &gt; 8388607)_x000D_
        Temperature = 0;//Temperature = (Temperature - 16777216) /256;_x000D_
    else_x000D_
    {_x000D_
        Temperature = Temperature /65536;//溫度轉換公式 _x000D_
        PFC_TEMPERATURE_NSA2302=Temperature;_x000D_
    }</t>
  </si>
  <si>
    <t>EPV渦接流量測場_x000D_
1.PLC IO規劃_x000D_
2.校正軟體規劃_x000D_
3.PLC、變頻器、溫溼度計及大氣壓力..等連線規劃_x000D_
4.功能驗證_x000D_
5.程式修正_x000D_
6.程式使用教學</t>
  </si>
  <si>
    <t>2025/1/15下午休假</t>
  </si>
  <si>
    <t>粉塵濃度測場_x000D_
1.新增風速計_x000D_
2.修改PLC_x000D_
3.修改程式_x000D_
4.調整及驗證功能</t>
  </si>
  <si>
    <t>配件安裝佈線</t>
  </si>
  <si>
    <t>自走熱縮設備修改_x000D_
線路圖修改</t>
  </si>
  <si>
    <t>U線工作桌燈具4組_x000D_
配件安裝</t>
  </si>
  <si>
    <t>EPH測場50L液位開關沒反應_x000D_
液位開關線扯斷 接回OK</t>
  </si>
  <si>
    <t xml:space="preserve">U線燈具佈線_x000D_
</t>
  </si>
  <si>
    <t>上海SC SIS開關治具</t>
  </si>
  <si>
    <t>設備不佈線_x000D_
PLC程式編輯</t>
  </si>
  <si>
    <t>U線燈具佈線</t>
  </si>
  <si>
    <t>協助撰寫1月份產品開發部專案進度。</t>
  </si>
  <si>
    <t>取回DN40-多孔式噴嘴3D列印樣品零件。_x000D_
組裝DN40-多孔式噴嘴3D列印樣品與灌膠。</t>
  </si>
  <si>
    <t>PT100節冠外觀圖面繪製。</t>
  </si>
  <si>
    <t>協助電二針對SC35延長超高溫行組裝順序問題釐清。_x000D_
相關工程圖面查詢。</t>
  </si>
  <si>
    <t>日生產討論會議。_x000D_
DN40-3D列印多孔式噴嘴測試現況問題。</t>
  </si>
  <si>
    <t>SDL研發送樣客製品線材半成品相關資料查詢。_x000D_
SDL研發送樣客製品線材半成品工程圖面繪製。</t>
  </si>
  <si>
    <t>PT100相關零件與PCB固定結構構思。_x000D_
繪製PT100相關零件與PCB固定結構3D零件圖面。</t>
  </si>
  <si>
    <t>ECP陶瓷結構3D零件與成品圖面參照問題處理示範與修改。</t>
  </si>
  <si>
    <t>ECO-25010208</t>
  </si>
  <si>
    <t>PT100相關零件工程圖面繪製。_x000D_
初版PCB外形結構，PCB固定殼結構構思與繪製。</t>
  </si>
  <si>
    <t>SE38-樣品結構組裝確認後專案討論會議。</t>
  </si>
  <si>
    <t>SE38-3D列印樣品零件組裝。</t>
  </si>
  <si>
    <t xml:space="preserve">GPX相關零件2D工程圖面繪製。_x000D_
針對PT1000樣品結構問題討論。_x000D_
GPX成品需求相關零件3D圖面繪製。_x000D_
EPT現況拆卸半成品零件修改為GPX用零件半成品加工問題確認。_x000D_
GPX相關零件打樣製作領料與文件撰寫。_x000D_
GPX成品3D組合圖面繪製。_x000D_
</t>
  </si>
  <si>
    <t>日生產討論會議:_x000D_
a.DN20、DN40規格按照現況零件組裝篩選_x000D_
b.DN40葉片組合尚缺零件調查與下單_x000D_
c.DN20李廠長修改後多孔式噴嘴結構確認後修改模具_x000D_
d.DN40李廠長修改後多孔式噴嘴結構確認後修改模具</t>
  </si>
  <si>
    <t>生產週討論會議_x000D_
DN40現況組裝干涉問題點討論與釐清。_x000D_
DN20多孔式噴嘴入水口塞一孔位置結構圖面繪製。</t>
  </si>
  <si>
    <t>PCB結構圖面修改與工程圖面繪製。_x000D_
成品3D結構圖面修改與繪製。_x000D_
外殼樣品打樣相關事項處理。</t>
  </si>
  <si>
    <t>2樓研發倉庫整理。</t>
  </si>
  <si>
    <t>協助電二SPX2雷射焊接問題點離請與確認</t>
  </si>
  <si>
    <t>1.首批生產組裝協助</t>
  </si>
  <si>
    <t>1.膜片問題整理給上海，詢問是否能夠修模</t>
  </si>
  <si>
    <t>1.測試治具繪製</t>
  </si>
  <si>
    <t>1.繪製膜片圖面給上海評估修模_x000D_
2.膜片差異點資料整理</t>
  </si>
  <si>
    <t>1.首產異常表填寫</t>
  </si>
  <si>
    <t>1.整理EPD BOM設變流程清單</t>
  </si>
  <si>
    <t>1.膜片修改與供應商討論_x000D_
2.修改位置資料整理，以方便供應商評估</t>
  </si>
  <si>
    <t>1.模具開發資料整理_x000D_
2.模具編號申請</t>
  </si>
  <si>
    <t>1.EPD電路板增加元件，評估機構件干涉位置狀況</t>
  </si>
  <si>
    <t>1.端子板新元件擺放模擬_x000D_
2.轉2D電路板元件位置圖給RD4</t>
  </si>
  <si>
    <t>1.圖面上傳PLM_x000D_
2.繪製缺少圖面_x000D_
3.修改圖面異常問題</t>
  </si>
  <si>
    <t>1.修改技轉文件</t>
  </si>
  <si>
    <t>1.首產會議_x000D_
2.技轉文件修改</t>
  </si>
  <si>
    <t>1.EPD半成品BOM設變流程教學整理</t>
  </si>
  <si>
    <t>1.年末廢件清掃</t>
  </si>
  <si>
    <t>1.閥體進料異常討論_x000D_
2.閥體進料檢驗基準建立</t>
  </si>
  <si>
    <t>修改機構 展型</t>
  </si>
  <si>
    <t>機構設計 展型_x000D_
繪製PCB閃避範圍</t>
  </si>
  <si>
    <t>K241201R1-三合一_x000D_
本體更新設計&amp;更新工程圖</t>
  </si>
  <si>
    <t>K240801R2(插入式ECP)_x000D_
機構設計 展型</t>
  </si>
  <si>
    <t>陶瓷盤面式ECP_x000D_
建立成品圖面BOM表，與更新成品圖面，新增並發行。</t>
  </si>
  <si>
    <t>修改成品工程圖 進料檢驗基準_x000D_
並將圖面歸檔</t>
  </si>
  <si>
    <t xml:space="preserve">修改機構 展型_x000D_
製作機構審查會義的ppt_x000D_
</t>
  </si>
  <si>
    <t>樣品組裝測試</t>
  </si>
  <si>
    <t xml:space="preserve">修改進料檢驗基準_x000D_
送審_x000D_
</t>
  </si>
  <si>
    <t>撰寫新進員工入職訓練心得暨工作報告</t>
  </si>
  <si>
    <t>繪製新增發行FAS電纜式浮球零件3D工程圖:_x000D_
HP405-B580MB0001滿浮外殼_x000D_
HP405-A580MB0002浮外殼</t>
  </si>
  <si>
    <t xml:space="preserve">協助繪製承認圖_x000D_
NPR-25010059_x000D_
NPR-25010060_x000D_
</t>
  </si>
  <si>
    <t>領料號,建立BOM表:13筆</t>
  </si>
  <si>
    <t>繪製新增發行FAS電纜式浮球零件3D工程圖:_x000D_
HP406-E050US0003_x000D_
HP413-B25005TD03_x000D_
HP418-A020TE0001</t>
  </si>
  <si>
    <t>領料號,建立BOM表:20筆</t>
  </si>
  <si>
    <t xml:space="preserve">協助繪製承認圖_x000D_
NPR-25010074_x000D_
NPR-25010078_x000D_
NPR-25010082_x000D_
</t>
  </si>
  <si>
    <t>協助繪製承認圖_x000D_
NPR-25010085_x000D_
NPR-25010086</t>
  </si>
  <si>
    <t>繪製內置盒型金屬蓋(無開孔)工程圖並發行ECR-25010001_x000D_
HSGAM1E-MBTCTQ0002</t>
  </si>
  <si>
    <t>ECR-25010001</t>
  </si>
  <si>
    <t>測試模具，製作低壓射出樣品。</t>
  </si>
  <si>
    <t>整理2F倉庫</t>
  </si>
  <si>
    <t>測試模具，製作SDX5-Cable低壓射出樣品。_x000D_
整理六角本體工程圖</t>
  </si>
  <si>
    <t>E250201I1</t>
  </si>
  <si>
    <t>土城一廠EPH自動測試</t>
  </si>
  <si>
    <t>產品打樣(5套)</t>
  </si>
  <si>
    <t>2/3 模具請購申請單總經理簽核中_x000D_
1/22 模具請購申請單簽核中_x000D_
1/21 提出模具請購申請單_x000D_
1/13 周一會議同意先開發DN15.20_x000D_
因尋射出PVC的新廠商而延至到目前才開模_x000D_
11/1 請新供應商報價模具費_x000D_
10/28 請廠商報價模具費</t>
  </si>
  <si>
    <t>由於給廠商的樣品製作時間有延後，導致模具製作時間延長_x000D_
11/27廠商完成報價_x000D_
12/10模具申請單送簽完成_x000D_
1/16模具已完成</t>
  </si>
  <si>
    <t xml:space="preserve">1/16模具完成_x000D_
1/21完成參數調整及樣品製作_x000D_
2/5 IP67測試通過_x000D_
</t>
  </si>
  <si>
    <t>1/16模具完成_x000D_
1/21樣品製作完成</t>
  </si>
  <si>
    <t>1/20電路板回廠</t>
  </si>
  <si>
    <t>D.結案</t>
  </si>
  <si>
    <t>2025/03/25</t>
  </si>
  <si>
    <t>2025/04/07</t>
  </si>
  <si>
    <t>2025/04/10</t>
  </si>
  <si>
    <t>E250101I1</t>
  </si>
  <si>
    <t>E250202I1</t>
  </si>
  <si>
    <t>EPT自動測試機</t>
  </si>
  <si>
    <t>流程圖</t>
  </si>
  <si>
    <t>SCX1振棒電源座機構設計</t>
  </si>
  <si>
    <t>北水FOT2.0標案_x000D_
東A第一批複驗(第五次)，至南港會測</t>
  </si>
  <si>
    <t xml:space="preserve">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t>
  </si>
  <si>
    <t>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經驗證，100PCS DN20 Q3經過K值補償後，Q3器差回測僅有24PCS符合規格(A級)。_x000D_
故會議討論決議，將DN20 850PCS全部拆解重組。</t>
  </si>
  <si>
    <t>熟悉ECP自動化測試系統的操作。_x000D_
並了解ECP的校正程序。</t>
  </si>
  <si>
    <t>經會議討論後，後續東A及南A的交貨數量已決定。_x000D_
DN13和DN25的數量沒有問題。_x000D_
但DN20除東A第一批的850PCS外，為符合直總表的數量要求，尚需要1000PCS。_x000D_
這部分預計2/28前要完成，並提出驗收申請。_x000D_
期望在3月初可以完成東A及南A的直總表數量安裝。_x000D_
_x000D_
針對上述目標，後續一廠要協助進行DN20測試。_x000D_
二廠已先送120PCS DN20，開始進行測試。</t>
  </si>
  <si>
    <t>1.TB1-24110711校正EPT 100%_x000D_
2.驗證SPX輸出異常原因</t>
  </si>
  <si>
    <t>1.TB1-24120088校正EPT 100%_x000D_
2.統整校正報告</t>
  </si>
  <si>
    <t>SPX輸出異常，協助產線人員驗證</t>
  </si>
  <si>
    <t>1.確認產線電路板是否異常_x000D_
2.大掃除</t>
  </si>
  <si>
    <t>1.準備工況使用樣機1PCS_x000D_
2.修復SPX異常品(產線電測NG)</t>
  </si>
  <si>
    <t>1.依照工況需求，與韌體工程師溝通修改韌體_x000D_
2.協助銘板貼合，外觀組裝</t>
  </si>
  <si>
    <t>和碩工況(北投區) EPT</t>
  </si>
  <si>
    <t>SPX2_NPN與PNP輸出測試</t>
  </si>
  <si>
    <t>SPX2_NPN與PNP開關測試_x000D_
大掃除</t>
  </si>
  <si>
    <t xml:space="preserve">EPT治具修改整理_x000D_
三合一焊接IC_x000D_
</t>
  </si>
  <si>
    <t>SPX NPN與PNP輸出測試_x000D_
ECP溼製程1PCS故障檢修</t>
  </si>
  <si>
    <t>EPT治具組裝彈簧_x000D_
三合一板子焊接</t>
  </si>
  <si>
    <t>確認與驗證韌體與硬體功能, RS485與PT1000讀值. 後續將針對演算法與校正進行</t>
  </si>
  <si>
    <t>年終掃除</t>
  </si>
  <si>
    <t>研發會議, 討讑2025年專案</t>
  </si>
  <si>
    <t>1. 確認與驗證韌體與硬體功能, RS485與PT1000讀值. 後續將針對演算法與校正進行_x000D_
2. 與韌體說明對功能與參數的需求</t>
  </si>
  <si>
    <t>延續昨天專案議題，將已確認專案進行人力投入配置討論。</t>
  </si>
  <si>
    <t>1. CSA SC38申請IECEx Ga/Gb 防爆 - 技術討論會_x000D_
2. 優化生產/首產進行精實生產推動(SDX/SDL)</t>
  </si>
  <si>
    <t>職災事項處理</t>
  </si>
  <si>
    <t>混和型超音波_x000D_
EPUCE1M-0003 元件樣品清點入庫</t>
  </si>
  <si>
    <t>混和型超音波_x000D_
EPUCE1M-0003加工重點製作</t>
  </si>
  <si>
    <t>EPD生產流程加入激磁電流校正_x000D_
產品檢驗基準紀錄、製程履歷更新</t>
  </si>
  <si>
    <t>1. SDX5低壓射出電路板,搭配金屬外殼進行測試,使用白塑膠杯、鋁箔紙反射(原反射面)、水,進行參數調整._x000D_
2. SDX5低壓射出電路板,搭配金屬外殼M12出線式進行測試._x000D_
3. SDX5 PCB Layout修改._x000D_
4. SDX2金屬外殼與探頭確認_x000D_
5. 低壓射出電路板與外殼組裝治具確認</t>
  </si>
  <si>
    <t>打掃環境,個人與公共區域.</t>
  </si>
  <si>
    <t>1. SDX5低壓射出電路板,搭配金屬外殼進行測試._x000D_
2. SDX5低壓射出電路板,搭配金屬外殼M12出線式進行測試._x000D_
3. SDX2金屬外殼與探頭確認_x000D_
4. 低壓射出電路板與外殼組裝治具確認</t>
  </si>
  <si>
    <t>1. SDX5低壓射出電路板,搭配金屬外殼進行測試_x000D_
2. SDX2低壓射出電路板,搭配金屬外殼M12出線式進行測試_x000D_
3. SDX5 PCB Layout確認</t>
  </si>
  <si>
    <t>領料,進行樣機測試</t>
  </si>
  <si>
    <t>1. 樣機測試_x000D_
2. 溫升測試問題,與UL認證單位確認</t>
  </si>
  <si>
    <t>1. SDX5低壓射出電路板,搭配金屬外殼進行測試_x000D_
2. SDX2低壓射出電路板,搭配金屬外殼M12出線式進行測試_x000D_
3. SDX5 PCB Layout確認_x000D_
4. SDX5低壓射出(現型),廣達問題對策,相關料件申請</t>
  </si>
  <si>
    <t>溫升測試問題,與UL認證單位確認</t>
  </si>
  <si>
    <t>1. 整理座位與治具</t>
  </si>
  <si>
    <t>1. SDL 修改PFA外殼內容完整性</t>
  </si>
  <si>
    <t>1. GPXBE8M-0001 重新焊接 U2、U3_x000D_
2. 測試RS485連線功能</t>
  </si>
  <si>
    <t>1. 特休</t>
  </si>
  <si>
    <t>1. 熟悉 Labview 操作功能ˇ</t>
  </si>
  <si>
    <t>1. GPXBE8M-0001 測試 10、24、28 VDC 下的耗電流，TP2、TP3節點電壓、RS485 通訊4 PCS</t>
  </si>
  <si>
    <t>1. SC38 熟悉產品功能</t>
  </si>
  <si>
    <t xml:space="preserve">1. SC38 連線功能測試_x000D_
2. SC38 製作 2Pin 可供示波器量測線材_x000D_
3. SC38 觀察示波器入水、未入水的波型變化_x000D_
4. 找 SC38 規格表給QA_x000D_
5. 二廠測試140Bar、200Baar 耐壓測試_x000D_
</t>
  </si>
  <si>
    <t>1. 熟悉 Labview For 迴圈功能</t>
  </si>
  <si>
    <t>1.SDX5 低壓版 調值低壓射出樣品製作_x000D_
2.SDX2 M12型功能驗證</t>
  </si>
  <si>
    <t>SDX5 低壓版 調值低壓射出樣品功能驗證</t>
  </si>
  <si>
    <t>1.SDX5 低壓版 塑膠外殼 低壓射出樣品製作、測試_x000D_
2..SDX2 低壓版 M12型 低壓射出樣品製作、測試</t>
  </si>
  <si>
    <t>協助電二檢修SC2428連板治具</t>
  </si>
  <si>
    <t>1.SDX2 低壓版、SDX 5低壓版料號申請_x000D_
2.SDX2 M12型功能測試</t>
  </si>
  <si>
    <t>1.測場雜訊問題測試_x000D_
2.探頭共振點確認</t>
  </si>
  <si>
    <t>1.探頭共振點確認_x000D_
2.大掃除_x000D_
3.歲未談話</t>
  </si>
  <si>
    <t>1.探頭共振點確認_x000D_
2.討論測試用韌體</t>
  </si>
  <si>
    <t>1.測試更換探頭共振點_x000D_
2.共振點問題解決方案測試驗證</t>
  </si>
  <si>
    <t>進行DN80空氣測場對策</t>
  </si>
  <si>
    <t>"EPV半成品測試治具設計:_x000D_
對塑膠盒進行設計並開孔"_x000D_
EPD樣機電路修改:_x000D_
依討論後的結果修改電路_x000D_
EPD連板測試治具測試:_x000D_
分析並測試AC電源板的異常原因</t>
  </si>
  <si>
    <t>EPV連板測試治具測試，測試治具的功能是否正常，需不需要額外增加功能，重複測試下的良率有多少。_x000D_
EPV半成品測試治具製作，將漢城開好孔的塑膠盒無法使用铣床開孔的部分進行開孔。</t>
  </si>
  <si>
    <t>EPD連板治具測試，將要移轉的四台治具進行測試，確認每台治具的功能是正常的。_x000D_
EPD客製品電路圖修改，製作MCU和Connector板的Layout Guide並確定好元件的擺放位置。_x000D_
EPV半成品測試治具製作，將所需的設備塞入至塑膠盒所開好的孔中並打磨尺寸不合的部分。</t>
  </si>
  <si>
    <t>EPD客製品電路圖修改，製作MCU和Connector板的Layout Guide並提供給慧芝進行Layout。_x000D_
EPD連板治具測試，將要移轉的四套連板測試治具設備確認使用上沒有太大的問題。_x000D_
EPV半成品測試治具製作，將所需的設備塞入至塑膠盒所開好的孔中並打磨尺寸不合的部分。_x000D_
EPV半成品測試治具配線，依設備接線需求進行配線</t>
  </si>
  <si>
    <t>EPV半成品測試治具配線，依設備接線需求進行配線並測試功能無異常後修改SOP。_x000D_
EPD主板測試治具異常分析，尋找治具異常的原因並試看看有無方法修好。</t>
  </si>
  <si>
    <t>EPD主板測試治具異常分析，尋找治具異常的原因並將其修好。_x000D_
EPU錶頭異常分析，將宜蘭生產過程中異常的錶頭修好。_x000D_
大掃除</t>
  </si>
  <si>
    <t>EPU錶頭維修，將宜蘭送來的錶頭針對異常進行維修。_x000D_
EPD客製品LAYOUT修改與確認，確認I/O板的佈線沒有問題並將主板的電路圖再行修改</t>
  </si>
  <si>
    <t>EPU錶頭維修，將宜蘭送來的錶頭針對異常進行維修。</t>
  </si>
  <si>
    <t>EPV1製程履歷修改，將新的半成品測試治具使用和測試流程更新於文件上並將先前會議中提到的部分進行修改</t>
  </si>
  <si>
    <t>EPD/EPD擴充板治具製作，依新的設備對塑膠盒進行重新的開孔和裝設。_x000D_
EPD變更文件確認和檢查，確認有無錯誤的內容及需要再增加的流程。</t>
  </si>
  <si>
    <t>經查看發現前端訊號若沒有放的足夠大，_x000D_
可能雜訊會一起在後端放大變得明顯，_x000D_
導致訊號抖動，_x000D_
將前端訊號放大倍率從1倍調整約10倍後，_x000D_
後端訊號有被放大，也相對穩定多，_x000D_
後續需將政崙哥的板子也做修正復驗。_x000D_
一樓測場請育誠協助測試，遇到漏水問題，_x000D_
原來是管材間的環形墊片沒有組裝，導致漏水，_x000D_
但有一管鎖太緊，徒手無法轉開，_x000D_
詢問後發現可以用虎鉗及皮帶板手處理，_x000D_
固定後轉開就變得很輕鬆，明日將其餘管徑測好。</t>
  </si>
  <si>
    <t>修改政崙哥的板子，_x000D_
並加該加的電容補上，_x000D_
確認訊號後請政崙哥測試，_x000D_
目前改善許多，還是希望震盪能低於1us，_x000D_
協助育誠排除測試一樓測場問題。_x000D_
打掃，_x000D_
歲末年終。</t>
  </si>
  <si>
    <t xml:space="preserve">整理一樓測場測試數據寄出。_x000D_
查看晃動問題，_x000D_
想要另一片主板看，但發現沒有波形，_x000D_
可能是修改開關線路的時候沒有改好。_x000D_
將改善晃動後的主板組裝起來，準備測流量，_x000D_
須更新顯示板及主板程式，_x000D_
組裝時因怕會干涉所以花了點時間調整，_x000D_
目前直接上電會有異常。_x000D_
</t>
  </si>
  <si>
    <t>統整教育訓練的資料，_x000D_
參考過往超音波流量計資料做修改。_x000D_
查看主板訊號問題，可能需要修改數值，_x000D_
明日詢問經理是否有修改線路。</t>
  </si>
  <si>
    <t>提供經理駔裝好的樣機做測試，_x000D_
修改3+1pcs樣品，_x000D_
確認修改前是否有訊號波型，_x000D_
修改後狀況，因吹焊問題導致短路，_x000D_
所以修改耗了些時間，_x000D_
需確認修改零件數值。</t>
  </si>
  <si>
    <t>1. GPX8專案Bootloader firmware初版完成</t>
  </si>
  <si>
    <t>過年提早下班</t>
  </si>
  <si>
    <t>1. Application Firmware新增顯示小數點位數及更新間隔時間</t>
  </si>
  <si>
    <t>總經理談話</t>
  </si>
  <si>
    <t>1. Application Firmware新增溫度補償功能</t>
  </si>
  <si>
    <t>1. Modbus Table調整</t>
  </si>
  <si>
    <t>1. Application Firmware新增溫度紀錄功能</t>
  </si>
  <si>
    <t>1. 新增萬年曆功能</t>
  </si>
  <si>
    <t xml:space="preserve">M240704R1 一體式夾管超音波流量計(DN25)[RD4] :加入第二層ui介面如下 _x000D_
1。加入lcd spi driver 撰寫初始化程序。_x000D_
2. 加入第二層ui介面如下 _x000D_
"流率警報點(5.1)_x000D_
(Alarm Flow Rate)"_x000D_
"流率警報點遲滯帶(5.2)_x000D_
(Alarm Hysteresis)"_x000D_
"流率警報點復歸時間(5.3)_x000D_
(Alarm reset time)"_x000D_
"空管檢測(5.4)_x000D_
(Empty Tube Set)"_x000D_
"警報功能(5.5)_x000D_
(Alarm Func.)"_x000D_
"系統語言(6.1)_x000D_
(System Language)"_x000D_
"Modbus 通訊(6.2)_x000D_
(ModBus Comm.)"_x000D_
"系統資訊(6.3)_x000D_
(System Info.)"_x000D_
"LCM亮度(6.4)_x000D_
(LCM Brightness)"_x000D_
"恢復出廠設定值(6.5)_x000D_
(Set Factory Default)"_x000D_
"設定顯示旋轉角度(6.6)_x000D_
"_x000D_
_x000D_
</t>
  </si>
  <si>
    <t xml:space="preserve">M240704R1 一體式夾管超音波流量計(DN25)[RD4] :加入第二層ui介面如下 _x000D_
"現在時間(7.1)_x000D_
Current Time"_x000D_
"時間設定(7.2)_x000D_
Time Setting"_x000D_
"換日-時間(7.3 )_x000D_
Contract Time (hour)"_x000D_
"昨日累積總量(7.4)_x000D_
Daily Run"_x000D_
"紀錄清除(7.5)_x000D_
Delete Log"_x000D_
</t>
  </si>
  <si>
    <t xml:space="preserve">M240704R1 一體式夾管超音波流量計(DN25)[RD4] :加入第二層ui介面如下 _x000D_
"流量模擬(8.1)_x000D_
Flow Rate"_x000D_
"電流輸出模擬(8.2)_x000D_
Output Curr."_x000D_
"輸出接點1狀態(8.3)_x000D_
Output1 Status"_x000D_
"韌體版本(9.1)_x000D_
F.W. Version"_x000D_
_x000D_
</t>
  </si>
  <si>
    <t xml:space="preserve">M240704R1 一體式夾管超音波流量計(DN25)[RD4] :加入畫面旋轉 0，90 ，180，270功能。_x000D_
1。加入設定畫面旋轉 0，90 ，180，270功能。_x000D_
2。經測試，目前0，180 顯示ok，但90，270會畫面有殘留問題，尚待debug。_x000D_
3。加入modbus 通信功能，目前可讀取即時值，尚待整合測試_x000D_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</si>
  <si>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0x1010	4112	PFC_PRODUCT_VERSION	UINT16_x000D_
0x1011	4113	PFC_SIGNAL_QUALITY	UINT16_x000D_
0x1012	4114	PFC_YEAR	UINT16_x000D_
0x1013	4115	PFC_MONTH	UINT16_x000D_
0x1014	4116	PFC_DAY	UINT16_x000D_
0x1015	4117	PFC_HOUR	UINT16_x000D_
0x1016	4118	PFC_MIN	UINT16_x000D_
0x1017	4119	PFC_SEC	UINT16_x000D_
0x1030	4144	PFC_FLOWTOTAL_FWD_VAL	FLOAT32_x000D_
0x1031	4145		_x000D_
0x1032	4146	PFC_FLOWTOTAL_FWD_ROLL_OVER_VAL	FLOAT32_x000D_
0x1033	4147		_x000D_
0x1034	4148	PFC_FLOWTOTAL_REV_VAL	FLOAT32_x000D_
0x1035	4149		_x000D_
0x1036	4150	PFC_FLOWTOTAL_REV_ROLL_OVER_VAL	FLOAT32_x000D_
0x1037	4151		_x000D_
0x1038	4152	PFC_FLOWTOTAL_BI_VAL	FLOAT32_x000D_
0x1039	4153		_x000D_
0x103A	4154	PFC_FLOWTOTAL_BI_ROLL_OVER_VAL	FLOAT32_x000D_
0x103B	4155		_x000D_
0x103C	4156	PFC_FLOWRATE_MAIN_VAL	FLOAT32_x000D_
0x103D	4157		_x000D_
0x103E	4158	PFC_FLOWRATE_RAWDATA_VAL	FLOAT32_x000D_
0x103F	4159		_x000D_
0x1040	4160	MODBUS_NULL_DATA	FLOAT32_x000D_
0x1041	4161		_x000D_
0x1042	4162	PFC_CURRENT_OUT_VAL	FLOAT32_x000D_
0x1043	4163		_x000D_
0x1044	4164	PFC_FLOW_HOUR24_FWD_VAL	FLOAT32_x000D_
0x1045	4165		_x000D_
0x1046	4166	PFC_FLOW_HOUR24_REV_VAL	FLOAT32_x000D_
0x1047	4167		_x000D_
0x1048	4168	PFC_FLOW_HOUR48_FWD_VAL	FLOAT32_x000D_
0x1049	4169		_x000D_
0x104A	4170	PFC_FLOW_HOUR48_REV_VAL	FLOAT32_x000D_
0x104B	4171		_x000D_
0x104C	4172	PFC_FLOWTOTAL_HOUR24_FWD_VAL	FLOAT32_x000D_
0x104D	4173		_x000D_
0x104E	4174	PFC_FLOWTOTAL_HOUR24_REV_VAL	FLOAT32_x000D_
0x104F	4175		_x000D_
0x1050	4176	PFC_FLOWTOTAL_HOUR48_FWD_VAL	FLOAT32_x000D_
0x1051	4177		_x000D_
0x1052	4178	PFC_FLOWTOTAL_HOUR48_REV_VAL	FLOAT32_x000D_
0x1053	4179		_x000D_
0x1054	4180	PFC_TEMPERATURE_BOARD_NOW	FLOAT32_x000D_
0x1055	4181		_x000D_
0x1056	4182	PFC_UPSTREAM_TIME_FIRST	FLOAT32_x000D_
0x1057	4183		_x000D_
0x1058	4184	PFC_UPSTREAM_TIME_SECOND	FLOAT32_x000D_
0x1059	4185		_x000D_
0x105A	4186	PFC_UPSTREAM_TIME_THIRD	FLOAT32_x000D_
0x105B	4187		_x000D_
0x105C	4188	PFC_DOWNSTREAM_TIME_FIRST	FLOAT32_x000D_
0x105D	4189		_x000D_
0x105E	4190	PFC_DOWNSTREAM_TIME_SECOND	FLOAT32_x000D_
0x105F	4191		_x000D_
0x1060	4192	PFC_DOWNSTREAM_TIME_THIRD	FLOAT32_x000D_
0x1061	4193		_x000D_
0x1062	4194	PFC_DELTA_TIME_FIRST	FLOAT32_x000D_
0x1063	4195		_x000D_
0x1064	4196	PFC_DELTA_TIME_SECOND	FLOAT32_x000D_
0x1065	4197		_x000D_
0x1066	4198	PFC_DELTA_TIME_THIRD	FLOAT32_x000D_
0x1067	4199		_x000D_
_x000D_
</t>
  </si>
  <si>
    <t xml:space="preserve">更改4線式FW(未發行)_x000D_
_x000D_
K1505_OleumTech_MV7_HV2_20250123_163201 為4線式_x000D_
_x000D_
K1505_OleumTech_MV7_HV1_20250123_163201為20線式_x000D_
_x000D_
</t>
  </si>
  <si>
    <t>建立modbus位址</t>
  </si>
  <si>
    <t>SPX測場改EPR_x000D_
1.系統規劃PLC IO點_x000D_
2.PLC 程式修正_x000D_
3.校正程式版面規劃_x000D_
4.依照研發需求修正</t>
  </si>
  <si>
    <t>宜蘭EPD流量測場擴充專案軟體修正_x000D_
1.依照宜蘭廠需求進行軟體修正_x000D_
2.新系統被測件參數設定新增脈波單位及傳感器係數K並納入測試結果換算_x000D_
3.新系統報告空白欄位自動填入應有參數_x000D_
4.新系統原始資料轉換成出貨報告時誤差計算有誤_x000D_
5.新系統報告頁面準確度等級無法顯示、精準度界線曲線無法顯示</t>
  </si>
  <si>
    <t>上海SC SIS開關治具_x000D_
配線</t>
  </si>
  <si>
    <t>自走式熱烘設備(熱縮套用)修改_x000D_
拆卸舊設備</t>
  </si>
  <si>
    <t>氣管安裝接線</t>
  </si>
  <si>
    <t>自走式熱烘設備(熱縮套用)修改_x000D_
PLC程式修改_x000D_
設備佈線</t>
  </si>
  <si>
    <t>自走式熱烘設備(熱縮套用)修改_x000D_
設備佈線</t>
  </si>
  <si>
    <t>繪製葉片總高度量測檢驗治具。_x000D_
繪製多孔式噴嘴總高度量測檢驗治具。_x000D_
日生產討論會議。_x000D_
確認現況DN20結構先不動維持現況。_x000D_
討論葉片總高度量測檢驗治具與多孔式噴嘴總高度量測檢驗治具結構。_x000D_
修改葉片總高度量測檢驗治具與多孔式噴嘴總高度量測檢驗治具結構。_x000D_
繪製葉片總高度量測檢驗治具與多孔式噴嘴總高度量測檢驗治具零件工程圖面。</t>
  </si>
  <si>
    <t xml:space="preserve">繪製與查詢電源座外殼相關零件訊息與內容文字確認。_x000D_
繪製電源座移印文字內容半成品3D圖面。ˋ_x000D_
</t>
  </si>
  <si>
    <t>收尋遮光罩塑膠無鹵與耐溫材質。_x000D_
彙整全系列相關位置圖面。</t>
  </si>
  <si>
    <t>葉片組合與多孔式噴嘴組合檢測治具2D工程圖面繪製。</t>
  </si>
  <si>
    <t>機構審查討論會議。</t>
  </si>
  <si>
    <t>雙叉、單棒店員做外殼移印文字3D圖面繪製與核對。</t>
  </si>
  <si>
    <t xml:space="preserve">研發專案進度討論會議_x000D_
</t>
  </si>
  <si>
    <t>研發專案進度討論會議_x000D_
SE38確認修改相關零件模具。_x000D_
MOS馬達確認齒輪厚度變更後總體高度差異。_x000D_
MOS馬達齒輪軸心做上下定位補強結構確認。</t>
  </si>
  <si>
    <t>研發專案進度討論會議_x000D_
鋁壓鑄與沖壓模具單價與成品單價確認開模型式_x000D_
確認由中凱進行鋁壓鑄模具開發</t>
  </si>
  <si>
    <t>DN40多孔式噴嘴結構3D圖面變更繪製。_x000D_
DN40多孔式噴嘴平店片結構3D圖面繪製。_x000D_
DN40-3D列印樣品拆卸與討論。</t>
  </si>
  <si>
    <t>鋁壓鑄與沖壓模具單價與成品單價彙整表撰寫。</t>
  </si>
  <si>
    <t>研發專案篩選與人員配置討論會議</t>
  </si>
  <si>
    <t>繪製DN40兩種型式多孔式噴嘴2D工程圖面。_x000D_
發包評估DN40兩種型式多孔式噴嘴模具修改費用。_x000D_
日生產討論會議。</t>
  </si>
  <si>
    <t>SDX5(3/8"接續)用客製品遮光罩3D零件設計與繪製(開模版本)</t>
  </si>
  <si>
    <t>SDX5遮光罩2D工程圖面繪製。_x000D_
SDX5遮光罩塑料材質無鹵與UL認證、溫度問題資料查詢。_x000D_
SDX5遮光罩3D零件圖面修改。_x000D_
SDX5遮光罩料號規格零件建立。</t>
  </si>
  <si>
    <t>測試樣機組裝問題點確認與修改相關零件。</t>
  </si>
  <si>
    <t>176</t>
  </si>
  <si>
    <t>PCB固定殼3D列印樣品試組裝。</t>
  </si>
  <si>
    <t xml:space="preserve">生產週會討論會議。_x000D_
EPH多孔式噴嘴與競品3D零件組合圖面繪製。_x000D_
討論EPH多孔式噴嘴與競品差異性。_x000D_
</t>
  </si>
  <si>
    <t>1.產品進料檢驗基準更新至PLM</t>
  </si>
  <si>
    <t>1.執行器樣品請購單開立及簽核</t>
  </si>
  <si>
    <t>ECO-25020014</t>
  </si>
  <si>
    <t>1.專案進度優先級討論</t>
  </si>
  <si>
    <t>1.脫蠟鑄造模具報價_x000D_
2.圖面修改</t>
  </si>
  <si>
    <t>1.法蘭圖面更新</t>
  </si>
  <si>
    <t>ECO-25010276</t>
  </si>
  <si>
    <t>1.EPD內襯蓋板改BOM修改流程表完成及請小瑜確認</t>
  </si>
  <si>
    <t>1.首次生產協助</t>
  </si>
  <si>
    <t>1.2025上半年度專案討論</t>
  </si>
  <si>
    <t>1.脫蠟鑄造模具評估</t>
  </si>
  <si>
    <t>1.圖面發行及採購下單問題協助_x000D_
2.3D歸檔</t>
  </si>
  <si>
    <t>1.DN15/20射出相關配件圖面確認及修改</t>
  </si>
  <si>
    <t>1.採購EPD內襯蓋板長柄模具品下單異常問題處理</t>
  </si>
  <si>
    <t>K240801R2(插入式ECP)_x000D_
/_x000D_
K241201R1-三合一_x000D_
機構審查會議</t>
  </si>
  <si>
    <t>週一專案會議</t>
  </si>
  <si>
    <t>將機構審查會議中需要改善的機構設計做修改</t>
  </si>
  <si>
    <t>2025 Q1 專案分配會議</t>
  </si>
  <si>
    <t xml:space="preserve">將機構審查會議中需要改善的機構設計做修改_x000D_
/_x000D_
將修改好的機構_x000D_
發包3D列印 需要預留0.2MM空間 調整3D_x000D_
</t>
  </si>
  <si>
    <t>繪製FLAAM1C-MAA2F14101法蘭加工圖</t>
  </si>
  <si>
    <t>協助繪製承認圖_x000D_
NPR-25010121_x000D_
NPR-25010123_x000D_
NPR-25010126</t>
  </si>
  <si>
    <t>協助繪製承認圖_x000D_
NPR-25010128</t>
  </si>
  <si>
    <t>年終談話集會</t>
  </si>
  <si>
    <t>用卡尺量測與3D掃描交叉比對尺寸並繪製零件</t>
  </si>
  <si>
    <t>打掃廠區</t>
  </si>
  <si>
    <t>整理檔案及上傳工程圖</t>
  </si>
  <si>
    <t>調整低壓射出機台參數，及樣品製作。</t>
  </si>
  <si>
    <t>整理圖面資訊，及樣品除錯</t>
  </si>
  <si>
    <t>製作SDX2、SDX5進料檢驗單，及上傳PLM。</t>
  </si>
  <si>
    <t>台達電SDX5六角本體鉚合探頭</t>
  </si>
  <si>
    <t>1.製作SDX5遮光罩工程圖_x000D_
2.查詢齒輪結構資料_x000D_
3.填寫SDX5模具申請單</t>
  </si>
  <si>
    <t>黎育誠</t>
    <phoneticPr fontId="39" type="noConversion"/>
  </si>
  <si>
    <t>1. SDL電纜線實測10磅拉力PASS_x000D_
2. SDL溫昇測試UL測試PASS</t>
  </si>
  <si>
    <t>1/21 焊接 GPXBE8M-0001 1 PCS_x000D_
1/22 焊接 GPXBE8M-0001 4 PCS</t>
  </si>
  <si>
    <t>1/23 測試RS 485 功能(U2、U3重新焊接)、PT1000 功能正常</t>
  </si>
  <si>
    <t>2/12提供1 PCS樣品, 由郭經理帶給和碩</t>
  </si>
  <si>
    <t>2/6提供產品DM內容</t>
  </si>
  <si>
    <t>2025/02/08</t>
  </si>
  <si>
    <t>PCB發包資料整理</t>
  </si>
  <si>
    <t xml:space="preserve">佈圖_x000D_
</t>
  </si>
  <si>
    <t>LAYOUT完成SEX5</t>
  </si>
  <si>
    <t>GPX發包出圖資料整理</t>
  </si>
  <si>
    <t>EPT13S1001圖面發行資料整理</t>
  </si>
  <si>
    <t>ECO-25010219</t>
  </si>
  <si>
    <t>EPT13S100-D0-K1/K2 PCB 技轉圖面資料整理</t>
  </si>
  <si>
    <t>SEX5比價資料整理</t>
  </si>
  <si>
    <t>SDX5 LAYOUT修改</t>
  </si>
  <si>
    <t>FGX10S1025/FGX11S1010 LAYOUT修改</t>
  </si>
  <si>
    <t>SEX5發包出圖資料整理</t>
  </si>
  <si>
    <t>SCX1008/SCX1009 LAYOUT修改</t>
  </si>
  <si>
    <t>設變資料整理</t>
  </si>
  <si>
    <t>連版GERBER確認</t>
  </si>
  <si>
    <t>PAD改 楕圓</t>
  </si>
  <si>
    <t>io板layout完成</t>
  </si>
  <si>
    <t>送樣單號RDNew0100000607</t>
  </si>
  <si>
    <t>MAIN LAYOUT完成</t>
  </si>
  <si>
    <t>SCX1008/SCX1009 出GERBER詢價</t>
  </si>
  <si>
    <t>底片資料整理詢價</t>
  </si>
  <si>
    <t>SA-190-A設變資料整理</t>
  </si>
  <si>
    <t>25020065</t>
  </si>
  <si>
    <t>SDX12M1003設變排版確認</t>
  </si>
  <si>
    <t>佈圖30%</t>
  </si>
  <si>
    <t>SCX1008/SCX1009 發包相關資料整理</t>
  </si>
  <si>
    <t>EPD11A1003圖面發行資料整理</t>
  </si>
  <si>
    <t>EPD11I1008發包資料整理</t>
  </si>
  <si>
    <t>EPD11M1006發包資料整理</t>
  </si>
  <si>
    <t>DN20目前穩定性尚可，但每一批在測試時的良率有落差，_x000D_
好的時候有8成，差的時候只有6成。_x000D_
針對DN20，廠長有修改葉輪桶，於入水口處遮住一個入水口，_x000D_
並將葉輪桶外徑修改為54mm. _x000D_
針對此對策，已於二廠測試，結果有95%良率，只有1只重工。_x000D_
因此項修改需要修模，故廠長決定將這批20pcs DN20再送到一廠複測，看看狀況如何。_x000D_
經一廠複測兩測，雖然有範圍內和B級，但兩次回測的穩定性不錯。_x000D_
故決定於一廠重新校正後再複測2次。_x000D_
上述測試條件，A級有90%。_x000D_
後續應該可以進行修模，以提升DN20的良率。</t>
  </si>
  <si>
    <t>處長交辦事項：_x000D_
總經理決定要自行製作量桶量槽，針對此項需求，_x000D_
處長告知，需評估申請的相關事宜及需求。_x000D_
查詢相關法規及需求。</t>
  </si>
  <si>
    <t>專案會議。_x000D_
(1) 量桶量槽製造之申請評估_x000D_
(2) ECP，插入式ECP</t>
  </si>
  <si>
    <t>良琪交辦，目前插入式ECP的壓力ADC值跳動很大，_x000D_
分析狀況。_x000D_
實際量測3台樣品，壓力ADC值跳動約40~50CNT。_x000D_
用示波器量測ADC波形，雜訊很大。_x000D_
更換R123=0Ω，ADC波形改善，且壓力ADC值跳動約6CNT。_x000D_
將手上共6PCS樣品皆修改。</t>
  </si>
  <si>
    <t>昨天專案會議決議，要申請量桶量槽製造。_x000D_
包含量桶和量槽。_x000D_
標準器部分，量槽部分決議用EPD。量桶部分決議用標準衡器。_x000D_
針對標準衡器，法規並沒有詳細列出規格需求。_x000D_
針對此項需要查詢其他法規，並詢問標準局。_x000D_
經各方面了解後，訂訊標準衡器的規格需求，並將資料轉交給漢城，_x000D_
由漢城處理後續採購事宜。</t>
  </si>
  <si>
    <t xml:space="preserve">DN20廠長修改葉輪桶20PCS。_x000D_
已完成兩次回測，良率很好，有90% A級。_x000D_
經討論後，決議再回測兩次，驗證DN20此項修改的穩定性。_x000D_
</t>
  </si>
  <si>
    <t>薄膜式ECP預計交敘豐44PCS。_x000D_
原預計昨天交貨，但在準備時發現ECP由測試架上拆下後發生數值偏掉的情形。_x000D_
且螺牙鎖固在拆下時會發生鬆動。_x000D_
經會議決議，要作一個插銷固定，但需要先確認是否有漏氣。_x000D_
故準備66PCS，以6KG壓力先於水下進行漏氣測試。_x000D_
經測試共有15PCS漏氣，將這15PCS再次加強鎖固後，再次進行漏氣測試。_x000D_
仍有2PCS會漏氣。_x000D_
故共有64PCS可用。_x000D_
此64PCS已交由大雄處理，預計明天中午完成插銷固定。_x000D_
交貨時程部分，處長告知，需要於2/24前交貨，時間不能延遲。</t>
  </si>
  <si>
    <t>插入式ECP已安裝3台樣品於測試系統上。_x000D_
經過兩天的自動校正，其校正的ADC值差異不大。_x000D_
為驗證特性，量測壓力ADC的曲線。_x000D_
故由0.5KG ~ 9.0KG，每0.1KG記錄一次壓力ADC。_x000D_
待完成後，後續分析壓力ADC值的曲線及線性度，_x000D_
確認目前的壓力校正點是否合適。</t>
  </si>
  <si>
    <t>修復SPX 13PCS電路板(更換零件)</t>
  </si>
  <si>
    <t>確認修復完成的SPX電路板，顯示、輸出、通訊是否正常</t>
  </si>
  <si>
    <t>確認PVT-QA 樣機測試狀況</t>
  </si>
  <si>
    <t>1.將庫房SPX2成品領出20PCS_x000D_
2.TB7-25010198 EPT校正包裝</t>
  </si>
  <si>
    <t>1.前往二廠 準備ECP所需包材_x000D_
2.列印SPX正確規格料號 並更新標籤與規格_x000D_
3.處理ECP包裝前置作業</t>
  </si>
  <si>
    <t xml:space="preserve">1.修復SPX電路板 並交還給產線_x000D_
2.確認治具使用情形_x000D_
</t>
  </si>
  <si>
    <t>K241201R1三合一6PCS焊接 _x000D_
ECP溼製程架設5PCS</t>
  </si>
  <si>
    <t>ECP溼製程裝上後測漏_x000D_
三合一感測器焊接</t>
  </si>
  <si>
    <t>三合一焊接與ECP溼製程RS-485更換鮑率測試</t>
  </si>
  <si>
    <t>K241201R1三合一1PCS焊接 _x000D_
PCB溼製程感測訊號穩定性測試</t>
  </si>
  <si>
    <t>ECP電流校正*24_x000D_
PCB溼製程NPN_PNP功能測試</t>
  </si>
  <si>
    <t>將壓力牆45與挑選的24pcs ECP加強鎖緊至80par_x000D_
將陶瓷傳感器移置治具上 上電測試正常是否_x000D_
去二廠協助ECP測漏</t>
  </si>
  <si>
    <t>1. 驗證RS485通訊功能._x000D_
2. 驗證Bootloader功能._x000D_
3. 驗證韌體._x000D_
4. 驗證溫度與校正._x000D_
5. 處理組裝的干涉影響</t>
  </si>
  <si>
    <t>成品驗證溫度與校正.</t>
  </si>
  <si>
    <t>研發處人員考核績效，規劃成自動報表統整</t>
  </si>
  <si>
    <t>1. 成品驗證溫度與校正._x000D_
2. 提供DM資料._x000D_
3. 研發會議.</t>
  </si>
  <si>
    <t>TUV 防爆技術討論會議</t>
  </si>
  <si>
    <t>輔助生產SC21電源座問題分析(33PCS)</t>
  </si>
  <si>
    <t>ISO文件修正</t>
  </si>
  <si>
    <t>協助志豪研發SDX 台達電客製_x000D_
研發送樣樣機測試</t>
  </si>
  <si>
    <t>協助振芳製作EPU探頭</t>
  </si>
  <si>
    <t>請假一天,因為小孩感冒帶他看診,看診後在家照顧.</t>
  </si>
  <si>
    <t>SDX5 PCB Layout確認</t>
  </si>
  <si>
    <t>1. 修正廣達問題,SDX8成品BOM建立_x000D_
2. 發行ECO進行設變半成品BOM,因為R3與R4會變更_x000D_
3. 無鹵線材替代料建立</t>
  </si>
  <si>
    <t>1. SDX5 PCB Layout修改與確認_x000D_
2. SD20灌膠版,台達電樣品測試與試作</t>
  </si>
  <si>
    <t>1. 修正廣達問題,ECO進行設變半成品BOM,因為R3與R4會變更_x000D_
2. 無鹵線材替代料建立</t>
  </si>
  <si>
    <t>台達電研發送樣樣品,進行備料與製作</t>
  </si>
  <si>
    <t>1. 研發會議報告準備_x000D_
2. SDX5低壓射出版(搭配金屬外殼),進行樣品製作</t>
  </si>
  <si>
    <t>SDX5低壓射出版(搭配金屬外殼),進行樣品製作與測試驗證</t>
  </si>
  <si>
    <t>台達電研發送樣樣品,進行製作</t>
  </si>
  <si>
    <t>1. SDX5低壓射出版(搭配金屬外殼),進行樣品製作與測試驗證_x000D_
2. IP67測試OK</t>
  </si>
  <si>
    <t>台達電研發送樣樣品,進行製作與驗證</t>
  </si>
  <si>
    <t>1. 確認需要修改的SOP、作業基準、QC工程表</t>
  </si>
  <si>
    <t>1. SDL PP 超音波熔接 測試 熔接參數_x000D_
2. SDL 新參數測試 耐壓_x000D_
3. SDL 成品測試</t>
  </si>
  <si>
    <t xml:space="preserve">1. GPX8 TN1 改成小包裝 4 PCS_x000D_
2. J1、J3改成 3 Pin 針腳對接_x000D_
3. 製作樣品 1 PCS_x000D_
4. PT1000 焊接 兩條線 1 PCS_x000D_
5. 將PT1000 塞進感溫棒 加入 鎂 用快乾膠封口_x000D_
</t>
  </si>
  <si>
    <t xml:space="preserve">1. 將 PT1000 塞進機構裡 倒滿氧化鎂 使用速乾膠 封口 2 PCS_x000D_
2. 製作 成品 2 PCS_x000D_
3. 二廠 將半成品 雷焊 2 PCS_x000D_
</t>
  </si>
  <si>
    <t>1. 修改SDL 新增內容說明</t>
  </si>
  <si>
    <t>1. 寫出出CRC功能</t>
  </si>
  <si>
    <t>1. 確認SOP需要新增的內容項目(缺少電源座可製作相關內容)</t>
  </si>
  <si>
    <t>1. QW-03-SCX10000-N1 新增 優化電源座成品組裝過程</t>
  </si>
  <si>
    <t>1. QW-03-SCXBA1X-N1 新增 電源座半成品組裝內容_x000D_
2. QW-03-SCX10000-N1 新增 優化電源座成品組裝過程</t>
  </si>
  <si>
    <t>1. GPX8 溫度校正 40 60 _x000D_
2. GPX8 溫度複驗 40 60</t>
  </si>
  <si>
    <t>1.SDX 2 低壓版 M12型 配值、功能測試_x000D_
2.SDX 2 低壓版 M12型 成品組裝卯接測試</t>
  </si>
  <si>
    <t>SDX2 M12 型 DVT-QA樣品製作、功能驗證、低壓射出</t>
  </si>
  <si>
    <t>1.SDX2 低壓版 E BOM修改_x000D_
2.SDX2 M12 型 DVT-QA樣品低壓射出、成品組裝、功能驗證</t>
  </si>
  <si>
    <t>1.SDX2 M12 型 DVT-QA樣品功能測試_x000D_
2..SDX2 M12 型DVT-QA送測_x000D_
3.SDX2 低壓版 成品料號建立</t>
  </si>
  <si>
    <t>1.SDX5低壓版 塑膠外殼配值_x000D_
2.SDX5 低壓版 DVT-QA樣品製作</t>
  </si>
  <si>
    <t xml:space="preserve">1.進行DN100空氣測場對策測試_x000D_
2.進行DN65空氣測場對策測試_x000D_
</t>
  </si>
  <si>
    <t>1.進行DN50空氣測場對策測試_x000D_
2.進行DN40空氣測場對策測試_x000D_
3.進行DN25空氣測場對策測試</t>
  </si>
  <si>
    <t>請特休一天：處理個人事務</t>
  </si>
  <si>
    <t xml:space="preserve">進行水測場對策測試_x000D_
</t>
  </si>
  <si>
    <t xml:space="preserve">共振對策測試、韌體討論_x000D_
</t>
  </si>
  <si>
    <t>DN65、DN80、DN100低流量、放大門檻值測試</t>
  </si>
  <si>
    <t xml:space="preserve">EPV訊號強度測試，用水測試探頭變更後的各口徑各流速訊號強度_x000D_
</t>
  </si>
  <si>
    <t xml:space="preserve">EPV替代料測試，測試AB21RS的替代料並記錄相關數據_x000D_
EPV訊號強度測試，用水測試探頭變更後的各口徑各流速訊號強度_x000D_
</t>
  </si>
  <si>
    <t xml:space="preserve">EPD客製品相關文件製作，製作主板得加工重點和建立該料的料號和E-BOM_x000D_
</t>
  </si>
  <si>
    <t>修改項目與經理確認後開始進行修改，_x000D_
並修正程式，目前訊號OK，_x000D_
修改其餘板子，_x000D_
與機構確認組裝問題，_x000D_
需將顯示板的螺絲改為平頭螺絲，_x000D_
才不會跟輸入線材干涉。</t>
  </si>
  <si>
    <t>修改電源板，_x000D_
需調整元件數值，及刮漆增加元件，_x000D_
割線及跳線，所耗時間較長，_x000D_
目前已修改3pcs，後續會再修改1pcs，_x000D_
再進行電測</t>
  </si>
  <si>
    <t>將電源板修改完畢後，需組裝進外殼內_x000D_
因螺絲需另外領出，所以目前只組裝好1pcs，_x000D_
組裝時為避免感測線受電感干擾，需避開電感，_x000D_
並將線材纏繞銅箔及絕緣膠帶，達到遮蔽效果。</t>
  </si>
  <si>
    <t>將其餘2pcs依注意事項進行修改組裝，_x000D_
已完成。_x000D_
查看光耦合器替代料特性_AB46S，_x000D_
目前4-20mA皆可輸出，但精準度略差，_x000D_
可能需要校正。</t>
  </si>
  <si>
    <t>跟政崙哥確認過，是可以透過校正將電流的精準度拉高，_x000D_
但若校其中兩點，中間的誤差也超過0.5%_x000D_
需再查看Duty._x000D_
另外蹼輪EPR1上次送回的樣機，有無法通訊問題，_x000D_
將adress ID調整後就可以用modbus通訊，_x000D_
已提供同時兩台(其中一台是對照組)同時通訊的照片給經理。</t>
  </si>
  <si>
    <t>說明一樓測場使用方式給阿哲，_x000D_
讓他進行產品測試。_x000D_
另外以2mA為單位測試Iout duty曲線，_x000D_
目前看起來在某些點會大於標準誤差，_x000D_
需拿六位半電錶進行確認(精密度較高)。_x000D_
阿哲測試後發現EPR1跟EPR5的接線方式不同，_x000D_
所以還要查看EPR1要如何接線才能使用一樓測場。</t>
  </si>
  <si>
    <t>1. 新增FRAM功能進行中</t>
  </si>
  <si>
    <t>1. Application Firmware Debug</t>
  </si>
  <si>
    <t>1. Application Firmware修改BaudRate_x000D_
2. Application Firmware新增送電即顯示正確溫度值</t>
  </si>
  <si>
    <t>1. 濾波功能函數撰寫中</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</si>
  <si>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0x1120	4384	PFC_ENG_MODE_FLOW_SPAN_CAL_SW	UINT16_x000D_
0x1121	4385	PFC_ENG_MODE_ZERO_CURR_4MA	UINT16_x000D_
0x1122	4386	PFC_ENG_MODE_SPAN_CURR_20MA	UINT16_x000D_
0x1123	4387	PFC_YEAR	UINT16_x000D_
0x1124	4388	PFC_MONTH	UINT16_x000D_
0x1125	4389	PFC_DAY	UINT16_x000D_
0x1126	4390	PFC_HOUR	UINT16_x000D_
0x1127	4391	PFC_MIN	UINT16_x000D_
0x1128	4392	PFC_SEC	UINT16_x000D_
0x1129	4393	PFC_IO_SIGNAL_SET_TEMPOVER_ALARM_FLAG	UINT16_x000D_
0x112A	4394	pfc_clean_system_log_memory_data_flag	UINT16_x000D_
0x112B	4395	pfc_icm_chksum_error_times	UINT16_x000D_
0x112C	4396	pfc_icm_timeout_error_times	UINT16_x000D_
0x112D	4397	PFC_ENG_MODE_MEDIAN_FILTER_NUM	UINT16_x000D_
0x112E	4398	PFC_ENG_MODE_MEDIAN_FILTER_ENABLE	UINT16_x000D_
0x112F	4399	PFC_MODBUS_RESPONSE_DELAYTIME	UINT16_x000D_
0x1130	4400	PFC_ENG_MODE_STARTUP_LOGO_DISPLAY_FLAG	UINT16_x000D_
0x1131	4401	PFC_WAVE_CAPTURE_UPSTREAM_DELAY	UINT16_x000D_
0x1132	4402	PFC_WAVE_CAPTURE_DOWNSTREAM_DELAY	UINT16_x000D_
0x1133	4403	PFC_WAVE_CAPTURE_UPSTREAM_DURATION	UINT16_x000D_
0x1134	4404	PFC_WAVE_CAPTURE_DOWNSTREAM_DURATION	UINT16_x000D_
0x1135	4405	PFC_PROBE_SOUND_SPEED	UINT16_x000D_
0x1136	4406	PFC_LINING_SOUND_SPEED	UINT16_x000D_
0x1137	4407	PFC_TOF_SELECT_RESULT_TIME	UINT16_x000D_
_x000D_
</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</si>
  <si>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t>
  </si>
  <si>
    <t>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</si>
  <si>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M240801R2-顯示型壓力傳感器,調試軟體追加相關通訊點位功能撰寫_x000D_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</si>
  <si>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 xml:space="preserve">M240702R1 EPV渦街流量計展型:。_x000D_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t>
  </si>
  <si>
    <t xml:space="preserve">M240702R1 EPV渦街流量計展型:各口徑的通道設定_x000D_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10. 調試軟體同步修正_x000D_
</t>
  </si>
  <si>
    <t>程式撰寫</t>
  </si>
  <si>
    <t>OTC客戶反應問題，處理中</t>
  </si>
  <si>
    <t>上海SC SIS開關治具_x000D_
入庫</t>
  </si>
  <si>
    <t>自走式熱烘設備(熱縮套用)修改_x000D_
PLC程式編輯</t>
  </si>
  <si>
    <t>手動測試</t>
  </si>
  <si>
    <t>自走式熱烘設備(熱縮套用)修改_x000D_
PLC程式編輯 動作測試</t>
  </si>
  <si>
    <t>自動程式編輯測試</t>
  </si>
  <si>
    <t>協助測試_x000D_
PLC程式修改</t>
  </si>
  <si>
    <t>自走式熱烘設備(熱縮套用)修改_x000D_
PLC程式修改_x000D_
設備安裝拉線</t>
  </si>
  <si>
    <t>自走式熱烘設備(熱縮套用)修改_x000D_
設備安裝拉線_x000D_
動作測試</t>
  </si>
  <si>
    <t>日生產討論會議。_x000D_
DN40規格多孔式噴嘴墊片2D工程圖面繪製。_x000D_
DN40規格多孔式噴嘴墊片模具評估。</t>
  </si>
  <si>
    <t>討論現況機構組裝問題點。_x000D_
LCD壓克力圖面繪製與評估打樣樣品_x000D_
修改零件工程圖面。</t>
  </si>
  <si>
    <t>機構審查報告撰寫。</t>
  </si>
  <si>
    <t>組裝加工零件樣品與拋光。</t>
  </si>
  <si>
    <t>FCV35系列用浮球管(PSU材質)針對總經理建議內容修改_x000D_
繪製3D零件圖面_x000D_
繪製2D零件圖面_x000D_
建立相關零件料號_x000D_
查詢UL有無指定用料</t>
  </si>
  <si>
    <t>機構審查內容與結構問題討論。</t>
  </si>
  <si>
    <t>研發送樣樣品組裝焊接。_x000D_
機構審查內容討論。</t>
  </si>
  <si>
    <t>日生產討論會議。_x000D_
DN20修改多孔式噴嘴後測試數據討論。_x000D_
取回DN40多孔式噴嘴3D列印樣品。_x000D_
DN40多孔式噴嘴3D列印樣品組裝灌膠。_x000D_
修改DN40多孔式噴嘴平墊片發包工程圖面內容。</t>
  </si>
  <si>
    <t>LCD固定方式與外殼本體結構內容修改與確認相關可行性。_x000D_
機構審查報告內容修改。</t>
  </si>
  <si>
    <t>討論MOS齒輪殼修改問題點與需修改位置並修改相關3D零組件圖面。</t>
  </si>
  <si>
    <t>DN40-多孔式噴嘴階梯形平墊片開模問題檢討。_x000D_
DN40-多孔式噴嘴階梯形平墊片3D、2D圖面修改繪製。_x000D_
DN20-多孔式噴嘴結構3D、2D圖面修改繪製。_x000D_
DN40-多孔式噴嘴結構3D、2D圖面修改繪製。</t>
  </si>
  <si>
    <t>研發處人員考核績效規劃成自動報表統整 (第一次討論會)</t>
  </si>
  <si>
    <t>1.修模支撐架樣品尺寸確認_x000D_
2.試模報告</t>
  </si>
  <si>
    <t>1.模具開模圖面修改_x000D_
2.跑請購電子簽核</t>
  </si>
  <si>
    <t>1.DN125內襯蓋板工程圖繪製及發行</t>
  </si>
  <si>
    <t>ECO-25020082</t>
  </si>
  <si>
    <t>1.端子板/顯示板支撐架試模報告</t>
  </si>
  <si>
    <t>1.壓合塊/埋射螺母詢價</t>
  </si>
  <si>
    <t>1.去二場確認閥體進料狀況_x000D_
2.測試閥體功能</t>
  </si>
  <si>
    <t>1.零件工程圖繪製(彈簧.軸桿.背托環)及詢價</t>
  </si>
  <si>
    <t>1.膜片壓合塊上座模具請購</t>
  </si>
  <si>
    <t>1.配件圖面繪製_x000D_
2.配件備料詢價及下單</t>
  </si>
  <si>
    <t>1.零件備料與廠商討論及修改圖面</t>
  </si>
  <si>
    <t>1.模具請購相關事宜處理</t>
  </si>
  <si>
    <t>1.模具問題討論_x000D_
2.模具埋件修改及詢問現有模具問題</t>
  </si>
  <si>
    <t>1.模具開模問題協助處理</t>
  </si>
  <si>
    <t>1.首產會議</t>
  </si>
  <si>
    <t>產品開發部門會議</t>
  </si>
  <si>
    <t>上午請病假</t>
  </si>
  <si>
    <t>整理機構審查會議的資料</t>
  </si>
  <si>
    <t>三合一 &amp; 插入式ECP 機構會議</t>
  </si>
  <si>
    <t>修改開會提出的機構圖面</t>
  </si>
  <si>
    <t>上午1.5小時 整理機構審查會議的資料_x000D_
下午3小時 修改開會提出的機構圖面</t>
  </si>
  <si>
    <t>看醫生病假</t>
  </si>
  <si>
    <t>修改測試用本體設計_x000D_
設計治具</t>
  </si>
  <si>
    <t>繪製治具圖面 &amp; 去一樓找有沒有現成的轉接頭_x000D_
叫料 &amp; 繪製工程圖 &amp; 拿圖去二廠給蔡師傅</t>
  </si>
  <si>
    <t>領料號,建立BOM表:11筆</t>
  </si>
  <si>
    <t>協助繪製承認圖_x000D_
NPR-2502002_x000D_
NPR-2502005_x000D_
NPR-2502006</t>
  </si>
  <si>
    <t>領料號,建立BOM表:25筆</t>
  </si>
  <si>
    <t>協助繪製承認圖_x000D_
NPR-25020017</t>
  </si>
  <si>
    <t>協助繪製承認圖_x000D_
NPR-25020022_x000D_
NPR-25020023_x000D_
繪製SPXBM2S-MA02000002高溫加長型延長管加工圖</t>
  </si>
  <si>
    <t>繪製SPXBM2C-MAA2072703高溫加長型牙頭加工圖</t>
  </si>
  <si>
    <t>協助繪製承認圖_x000D_
NPR-25020036_x000D_
NPR-25020037_x000D_
NPR-25020038_x000D_
NPR-25020052_x000D_
NPR-25020053</t>
  </si>
  <si>
    <t>協助繪製承認圖_x000D_
NPR-25020063_x000D_
NPR-25020064_x000D_
NPR-25020066_x000D_
NPR-25020073</t>
  </si>
  <si>
    <t>領料號,建立BOM表:21筆</t>
  </si>
  <si>
    <t>領料號,建立BOM表:29筆</t>
  </si>
  <si>
    <t>協助繪製承認圖_x000D_
NPR-25020084_x000D_
NPR-25020089</t>
  </si>
  <si>
    <t>1.繪製PCB板限制區_x000D_
2.製作DM需要的產品尺寸圖_x000D_
3.製作機構審查資料</t>
  </si>
  <si>
    <t>鉚合SDX2-M12測試樣品</t>
  </si>
  <si>
    <t>產品開發部門周會</t>
  </si>
  <si>
    <t>製作GPX機構審查報告，及理解設計原理</t>
  </si>
  <si>
    <t>1.申請支架、探頭、半成品料號_x000D_
2.繪製墊片及給廠商報價</t>
  </si>
  <si>
    <t>製作SDX2-M12送DVT-QA的樣品</t>
  </si>
  <si>
    <t>1.SDX2-M12送DVT-QA的樣品製作_x000D_
2.改善上蓋鉚合問題</t>
  </si>
  <si>
    <t>GPX機構審查報告準備</t>
  </si>
  <si>
    <t>製作機構審查報告</t>
  </si>
  <si>
    <t>1.SDX2-M12送DVT-QA的樣品製作_x000D_
2.解決接器焊接治具問題</t>
  </si>
  <si>
    <t>SCX5防爆認證圖製作</t>
  </si>
  <si>
    <t>1.製作SDX5低壓射出樣品_x000D_
2.SDX5成品組合圖修改_x000D_
3.查詢SDX5遮光罩UL認證資訊</t>
  </si>
  <si>
    <t>1.製作SDX5低壓射出樣品_x000D_
2.低壓射出模具問題排除_x000D_
3.SDX2-M12解決鉚合問題</t>
  </si>
  <si>
    <t>1140207</t>
  </si>
  <si>
    <t>陳威諭</t>
  </si>
  <si>
    <t>E250203I1</t>
  </si>
  <si>
    <t>SPX測試機</t>
  </si>
  <si>
    <t>陳威諭</t>
    <phoneticPr fontId="39" type="noConversion"/>
  </si>
  <si>
    <t>1. SDX1(SD20)塑膠外殼M12接續,28Vdc的溫升測試FAIL,操作溫度(環境溫度)已修正為 -10 ℃ ~ 100 ℃_x000D_
2. 測試FAIL原因,目前尚未得知._x000D_
3. 相關測試資料,已通知UL協助提供.</t>
  </si>
  <si>
    <t>DN15、DN20、DN40其操作方式、外觀造型及材質選用，皆與DN25相同，就沒特別在重新召開會議說明產品規格，只通知新規格在開發ˋ中。</t>
  </si>
  <si>
    <t>11/15 SDX2-M12機構設計完成_x000D_
11/25 SDX5機構設計完成</t>
  </si>
  <si>
    <t>樣品已製作且正在測試故無需修改</t>
  </si>
  <si>
    <t>1. SDX2低壓射出電路板，連片打件於12/19回廠，搭配金屬外殼(Cable出線式)功能驗證OK。_x000D_
2. SDX2金屬外殼M12出線式，2025/2/10進行DVT-QA送測。</t>
  </si>
  <si>
    <t>2/5 SDX2-M12 IP67測試通過</t>
  </si>
  <si>
    <t>水溫三機一體，流速1200cm/s，每一個被測件之間要有溫度計</t>
  </si>
  <si>
    <t>請深圳億翔智能設備有限公司製作</t>
  </si>
  <si>
    <t>Firmware初版完成</t>
  </si>
  <si>
    <t>研發2/11完成驗收。</t>
  </si>
  <si>
    <t>1/17完成結構設計_x000D_
2/7製作機構審查報告</t>
  </si>
  <si>
    <t>報價單已上傳_x000D_
流程圖已上傳_x000D_
圖面已上傳_x000D_
驗收單已上傳</t>
  </si>
  <si>
    <t>2/11 Sample 3 、 Sample 4  溫度校正_x000D_
2/12  Sample 4  溫度校正、溫度驗證_x000D_
2/13 Sample 3   溫度校正、溫度複驗</t>
  </si>
  <si>
    <t>D250201R1</t>
  </si>
  <si>
    <t>EPD客製-哈爾濱電機廠</t>
  </si>
  <si>
    <t>北水FOT標案，協助DN20生產</t>
  </si>
  <si>
    <t xml:space="preserve">膜片式ECP原訂週二(2/11)交貨予敘豐共44PCS。_x000D_
但發生顯示數值不穩定的情形。_x000D_
經分析發現，ECP於安裝拆除過程中造成結構轉動進而影響量測數值。_x000D_
經會議決議，於結構處加裝固定插銷，避免轉動。_x000D_
二廠協助加裝固定插銷後，進行後續測試：_x000D_
測漏_x000D_
檢查韌體(更新至2119)，無需更新的要檢查OFFSET_x000D_
清空恆溫恆濕箱，前置準備_x000D_
安裝至測試牆作衝擊測試_x000D_
安裝至恆溫恆濕箱_x000D_
進行自動校正及電流校正_x000D_
</t>
  </si>
  <si>
    <t>匯整奧多曼水量計現況，整理億豪提供資料。_x000D_
製作報告_x000D_
準備下週一專案會議進行報告</t>
  </si>
  <si>
    <t>專案會議。_x000D_
(1) 量桶量槽製造之申請評估_x000D_
(2) ECP，插入式ECP_x000D_
(3) 奧多曼現況報告</t>
  </si>
  <si>
    <t>協助膜片式ECP敘豐交貨事宜。_x000D_
ECP經4個溫度、5個壓力點校正後，複測壓力值會超出規格±0.02KG_x000D_
量測結果不穩定。查看校正流程和壓力測試程序。_x000D_
協助確認測試程式的執行程序。_x000D_
匯整校正及量測資料，分析挑選穩定性較佳的樣品。</t>
  </si>
  <si>
    <t>1.統整SPX規格與入庫數量_x000D_
2.PCB濕製程ECP韌體與硬體功能確認_x000D_
3.前往二廠 入庫SPX 26PCS</t>
  </si>
  <si>
    <t>1.研一周會_x000D_
2.驗證EPT退貨樣機數據測試_x000D_
3.前往二廠，領取EPT成品24PCS</t>
  </si>
  <si>
    <t>1.將複測不良樣品EPT 8PCS重新校正_x000D_
2.將完成複測樣品18PCS送往二廠包裝_x000D_
3.前往二廠領取18PCS樣品，並提供給郭經理出貨至廣達_x000D_
4.複測EPT競品 並記錄誤差</t>
  </si>
  <si>
    <t>研一會議_x000D_
確認ECP韌體BIN檔版本_x000D_
ECP確認韌體版本*64_x000D_
ECP架到壓力衝擊牆*64_x000D_
EPT65流速測試FQC報告*2</t>
  </si>
  <si>
    <t>PCB溼製程NPN與PNP警告功能5個模式功能測試_x000D_
ECP拔金屬插銷和測漏</t>
  </si>
  <si>
    <t xml:space="preserve">PCB溼製程NPN與PNP警告功能5個模式功能測試_x000D_
ECP按鈕與電流測試_x000D_
ECP測漏_x000D_
</t>
  </si>
  <si>
    <t>ECP將板子拆卸更換板子*6</t>
  </si>
  <si>
    <t>使用示波器觀看PCB溼製程OUT1_WAKE的HL是否有異常_x000D_
EPT更換位置測試_x000D_
三合一感測棒焊接</t>
  </si>
  <si>
    <t>大朋FDM無ROHS與無鹵資料至官網再搜尋補充</t>
  </si>
  <si>
    <t>電路修改, 支援矽微壓力界面</t>
  </si>
  <si>
    <t>1. 面試-何秋明_x000D_
2.  產品具有RS485輸出，應用到 Modebus 需提供的必要資訊會議</t>
  </si>
  <si>
    <t>變更微動開關確認佈局</t>
  </si>
  <si>
    <t>1. 研發會議_x000D_
2. 路修改, 支援矽微壓力界面</t>
  </si>
  <si>
    <t>1. SDL力致要FMD, 請騏敬整理_x000D_
2. SIS2上海半成品電測治具</t>
  </si>
  <si>
    <t>1. 榮團會立項討論 - 研發處人員考核績效，規劃成自動報表統整 (第二次討論會)_x000D_
2. 週三SDX/SDL會議</t>
  </si>
  <si>
    <t>處理EPR測場無法測試EPR1的問題</t>
  </si>
  <si>
    <t>專案文件整理</t>
  </si>
  <si>
    <t>複製SDX_UL認證溫升測試失敗的原因</t>
  </si>
  <si>
    <t>專案文件修正、更新</t>
  </si>
  <si>
    <t>複製SDX_UL認證溫升測試失敗的原因、協助志豪焊接SDX_PCBA</t>
  </si>
  <si>
    <t>SDX5低壓射出版(搭配金屬外殼),進行DVT-QA樣品製作</t>
  </si>
  <si>
    <t>1. SDX1(SD20),28Vdc的溫升測試,操作溫度(環境溫度)為 -10 ℃ ~ 100 ℃,測試FAIL_x000D_
2. 測試FAIL原因,目前尚未得知._x000D_
3. 相關測試資料,已通知UL協助提供.</t>
  </si>
  <si>
    <t>SDX5低壓射出版(搭配金屬外殼),DVT-QA樣品送測</t>
  </si>
  <si>
    <t>確認SDX201金屬外殼M12出線式,側裝測試與過電流保護側試.</t>
  </si>
  <si>
    <t>1. 準備研發會議報告_x000D_
2. SDX5成品配方表變更_x000D_
3. SDX目錄變更,新增低壓射出部分</t>
  </si>
  <si>
    <t>1. SDX5成品配方表變更,新增低壓射出部分_x000D_
2. SDX目錄變更,新增低壓射出部分</t>
  </si>
  <si>
    <t>1. 台達電研發送樣樣品,進行製作與驗證._x000D_
2. 台達電樣品委託測試,協同QA一起會測.</t>
  </si>
  <si>
    <t>1. GPX8 Sample 4 溫度校正 40 50 度_x000D_
2. 反覆驗證 GPX8 溫度</t>
  </si>
  <si>
    <t>1. QR-09-SC09-Q4 增加 優化電源座 檢查項目、成品耗電流</t>
  </si>
  <si>
    <t>1. GPX8 Sample 3 溫度校正_x000D_
2. 反覆驗證 40 50 60 80 100 溫度</t>
  </si>
  <si>
    <t>1. PMXCE1I-0016-加工重點 樣品製作_x000D_
2. 製作 PMXCE1I-0016-加工重點</t>
  </si>
  <si>
    <t>1.QW-03-SC09-Q3 增加 優化電源座 檢查項目、成品耗電流</t>
  </si>
  <si>
    <t>1. SDL1 奇鋐 產線生產問題處理</t>
  </si>
  <si>
    <t>1. SEX5 樣品製作 1 PCS</t>
  </si>
  <si>
    <t>1. 上海需求治具 製作 1 PCS_x000D_
2. 測試功能</t>
  </si>
  <si>
    <t>1. SCX1 雙叉 電路板  基本檢驗基準 修改</t>
  </si>
  <si>
    <t>1. SDL1 SMD 文件整理</t>
  </si>
  <si>
    <t>1.SDX5 低壓版功能測試、低壓射出_x000D_
2.SDX5 功能驗證、動作點測試</t>
  </si>
  <si>
    <t xml:space="preserve">1.SDX5 低壓版 塑膠外殼QVT-QA 成品組裝、低壓射出、功能測試_x000D_
2.SDX2 半成品治具配線_x000D_
</t>
  </si>
  <si>
    <t>SDX5 低壓版 DVT-QA樣品測試、填寫QA委測單、成品貼紙列印</t>
  </si>
  <si>
    <t>1.SDX2 M12型 DVT-QA 反射面測試_x000D_
2.SDX2 連板治具配線</t>
  </si>
  <si>
    <t>SDX2 連板治具配線</t>
  </si>
  <si>
    <t>DN50、DN40、DN25低流量、放大門檻值測試</t>
  </si>
  <si>
    <t>祖母辭世，請喪假一天</t>
  </si>
  <si>
    <t>EPV成品重工、更新韌體</t>
  </si>
  <si>
    <t>EPV訊號強度測試，用水測試探頭變更後的各口徑各流速訊號強度</t>
  </si>
  <si>
    <t>4套IDQA設備盒組裝，將購買的USB HUB組裝至盒內，並且包裝好設備盒和治具</t>
  </si>
  <si>
    <t xml:space="preserve">EPV韌體測試，依修改的內容驗證韌體功能是否有異常。_x000D_
EPV/EPD連板治具搬運至二廠，然後調撥至宜蘭。_x000D_
</t>
  </si>
  <si>
    <t>EPD-OTC相關文件製作，建立OTC主板的加工重點、傳感器端子板的進料檢驗和加工重點。</t>
  </si>
  <si>
    <t>使用六位半儀器時，因小電流孔洞裡的FUSE斷掉，_x000D_
需尋找新的用料，後來在QA那邊有料，後續若有需求可以詢問QA_x000D_
_x000D_
另外客戶那邊有1pcs EPR1通訊不良的問題，_x000D_
目前在廠通訊接為正常，看總流量也可以，_x000D_
還須跟客戶釐清方向。_x000D_
_x000D_
一樓測場因產品別不同，接線方式需修改，_x000D_
後來請廉琯協助確認，將EPR1的pulse-接到GND即可使用。</t>
  </si>
  <si>
    <t>調整光耦合器附近元件的值，看差異_x000D_
在電晶體供電地方調整電阻組值，沒有看到明顯差異，_x000D_
但調整了LED端的電阻阻值，數據會有明顯變化，_x000D_
原先為100 ohm，有將電阻調大調小，_x000D_
後來測試後，阻值落在1K~1.5K是比較適合的阻值。</t>
  </si>
  <si>
    <t>上午整理上周測試狀況給經理了解，_x000D_
後續需拿3pcs主板當基準，_x000D_
測試在原始元件在同樣條件下數據是否相同，_x000D_
但因之前修改電路的板子以用完，_x000D_
需在修改1pcs樣品，進行改值、刮漆、跳線、斷線的修改。</t>
  </si>
  <si>
    <t xml:space="preserve">因修改步驟有些地方難改，造成短路，_x000D_
所以今天在進行最後收尾，修改完成，開始進行測試_x000D_
測試後，3pcs數據相近，需進行補償後，看誤差是否能在要求內_x000D_
並進入恆溫箱測試溫度變化。_x000D_
</t>
  </si>
  <si>
    <t>3台修改回程原先配置後，測試各個數據，_x000D_
再取平均，增加誤差值進去後進行複測，_x000D_
目前數據看起來都有滿足要求的誤差值，_x000D_
後續將數據提供給政崙哥，再麻煩他調整程式，_x000D_
將補償加進去，同時複驗在恆溫箱的數據。_x000D_
慶生會</t>
  </si>
  <si>
    <t>1. 濾波功能函數完成</t>
  </si>
  <si>
    <t>1. 參數儲存功能進行中</t>
  </si>
  <si>
    <t xml:space="preserve">M240801R2-顯示型壓力傳感器顯示畫面 (按 &gt; 鍵) 基本設定功能程式撰寫如下所示:_x000D_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t>
  </si>
  <si>
    <t xml:space="preserve">M240801R2-顯示型壓力傳感器,快捷鍵設定功能程式撰寫如下所示_x000D_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_x000D_
9 快捷鍵設定功能程式撰寫如下所示_x000D_
a.長按 返回鍵 3秒	0 	"於顯示畫面下_x000D_
b.壓力值小於0.3時，將低點切除設定設定為該壓力"_x000D_
c.按壓 OK 鍵	kgf/cm2	"於顯示畫面下_x000D_
d.依序切換單位"_x000D_
e.按壓Home 鍵	N/A	"於非顯示畫面下_x000D_
f.快速脫離選單返回顯示畫面"_x000D_
g.按壓&gt;鍵		進入基本設定選單_x000D_
h按壓Home鍵		"於顯示畫面下進入警報設定畫面"_x000D_
_x000D_
</t>
  </si>
  <si>
    <t xml:space="preserve">M240704R1 一體式夾管超音波流量計(DN25)[RD4] : 加入modbus addr 通信如下所示_x000D_
1。加入設定畫面旋轉 0，90 ，180，270功能，經測試已ok。_x000D_
2。經測試，目前0，180 顯示ok，但90，270會畫面有殘留問題，已解決。_x000D_
3。加入modbus 通信功能，目前可讀取即時值，已整合測試，讀取即時值ok_x000D_
4. 加入modbus addr 通信如下所示_x000D_
0x1198	4504	PFC_REC_UPSTREAM_TIME_FIRST_1	FLOAT32_x000D_
0x1199	4505		_x000D_
0x119A	4506	PFC_REC_UPSTREAM_TIME_SECOND_1	FLOAT32_x000D_
0x119B	4507		_x000D_
0x119C	4508	PFC_REC_UPSTREAM_TIME_THIRD_1	FLOAT32_x000D_
0x119D	4509		_x000D_
0x119E	4510	PFC_REC_DOWNSTREAM_TIME_FIRST_1	FLOAT32_x000D_
0x119F	4511		_x000D_
0x11A0	4512	PFC_REC_DOWNSTREAM_TIME_SECOND_1	FLOAT32_x000D_
0x11A1	4513		_x000D_
0x11A2	4514	PFC_REC_DOWNSTREAM_TIME_THIRD_1	FLOAT32_x000D_
0x11A3	4515		_x000D_
0x11A4	4516	PFC_REC_DELTA_TIME_FIRST_1	FLOAT32_x000D_
0x11A5	4517		_x000D_
0x11A6	4518	PFC_REC_DELTA_TIME_SECOND_1	FLOAT32_x000D_
0x11A7	4519		_x000D_
0x11A8	4520	PFC_REC_DELTA_TIME_THIRD_1	FLOAT32_x000D_
0x11A9	4521		_x000D_
0x11AA	4522	PFC_REC_UPSTREAM_FIRST_WAVE_RISING_TIME_1	FLOAT32_x000D_
0x11AB	4523		_x000D_
0x11AC	4524	PFC_REC_DOWNSTREAM_FIRST_WAVE_RISING_TIME_1	FLOAT32_x000D_
0x11AD	4525		_x000D_
0x11AE	4526	PFC_REC_UDSTREAM_FIRST_WAVE_WIDTH_1	FLOAT32_x000D_
0x11AF	4527		_x000D_
0x11B0	4528	PFC_REC_DOWNSTREAM_FIRST_WAVE_WIDTH_1	FLOAT32_x000D_
0x11B1	4529		_x000D_
0x11B2	4530	PFC_REC_FLOWRATE_MAIN_VAL_1	FLOAT32_x000D_
0x11B3	4531		_x000D_
0x11B4	4532	PFC_REC_FLOWRATE_RAWDATA_VAL_1	FLOAT32_x000D_
0x11B5	4533		_x000D_
0x11B6	4534	PFC_REC_UPSTREAM_TIME_FIRST_2	FLOAT32_x000D_
0x11B7	4535		_x000D_
0x11B8	4536	PFC_REC_UPSTREAM_TIME_SECOND_2	FLOAT32_x000D_
0x11B9	4537		_x000D_
0x11BA	4538	PFC_REC_UPSTREAM_TIME_THIRD_2	FLOAT32_x000D_
0x11BB	4539		_x000D_
0x11BC	4540	PFC_REC_DOWNSTREAM_TIME_FIRST_2	FLOAT32_x000D_
0x11BD	4541		_x000D_
0x11BE	4542	PFC_REC_DOWNSTREAM_TIME_SECOND_2	FLOAT32_x000D_
0x11BF	4543		_x000D_
0x11C0	4544	PFC_REC_DOWNSTREAM_TIME_THIRD_2	FLOAT32_x000D_
0x11C1	4545		_x000D_
0x11C2	4546	PFC_REC_DELTA_TIME_FIRST_2	FLOAT32_x000D_
0x11C3	4547		_x000D_
0x11C4	4548	PFC_REC_DELTA_TIME_SECOND_2	FLOAT32_x000D_
0x11C5	4549		_x000D_
0x11C6	4550	PFC_REC_DELTA_TIME_THIRD_2	FLOAT32_x000D_
0x11C7	4551		_x000D_
0x11C8	4552	PFC_REC_UPSTREAM_FIRST_WAVE_RISING_TIME_2	FLOAT32_x000D_
0x11C9	4553		_x000D_
0x11CA	4554	PFC_REC_DOWNSTREAM_FIRST_WAVE_RISING_TIME_2	FLOAT32_x000D_
0x11CB	4555		_x000D_
0x11CC	4556	PFC_REC_UDSTREAM_FIRST_WAVE_WIDTH_2	FLOAT32_x000D_
0x11CD	4557		_x000D_
0x11CE	4558	PFC_REC_DOWNSTREAM_FIRST_WAVE_WIDTH_2	FLOAT32_x000D_
0x11CF	4559		_x000D_
0x11D0	4560	PFC_REC_FLOWRATE_MAIN_VAL_2	FLOAT32_x000D_
0x11D1	4561		_x000D_
0x11D2	4562	PFC_REC_FLOWRATE_RAWDATA_VAL_2	FLOAT32_x000D_
0x11D3	4563		_x000D_
0x11D4	4564	PFC_REC_UPSTREAM_TIME_FIRST_3	FLOAT32_x000D_
0x11D5	4565		_x000D_
0x11D6	4566	PFC_REC_UPSTREAM_TIME_SECOND_3	FLOAT32_x000D_
0x11D7	4567		_x000D_
0x11D8	4568	PFC_REC_UPSTREAM_TIME_THIRD_3	FLOAT32_x000D_
0x11D9	4569		_x000D_
0x11DA	4570	PFC_REC_DOWNSTREAM_TIME_FIRST_3	FLOAT32_x000D_
0x11DB	4571		_x000D_
0x11DC	4572	PFC_REC_DOWNSTREAM_TIME_SECOND_3	FLOAT32_x000D_
0x11DD	4573		_x000D_
</t>
  </si>
  <si>
    <t>M240704R1 一體式夾管超音波流量計(DN25)[RD4] : 加入時間設定(7.2)Time Setting_x000D_
1。加入設定畫面旋轉 0，90 ，180，270功能，經測試已ok。_x000D_
2。經測試，目前0，180 顯示ok，但90，270會畫面有殘留問題，已解決。_x000D_
3。加入modbus 通信功能，目前可讀取即時值，已整合測試，讀取即時值ok_x000D_
4. 加入ui介面功能如下:_x000D_
a"現在時間(7.1)Current Time"_x000D_
b"時間設定(7.2)Time Setting"_x000D_
c"換日-時間(7.3 )Contract Time (hour)"_x000D_
d"昨日累積總量(7.4)Daily Run"_x000D_
e"紀錄清除(7.5)Delete Log"</t>
  </si>
  <si>
    <t>可繞式FG熱縮套熱烘治具軟體修正_x000D_
1.軟體功能確認_x000D_
2.PLC連線_x000D_
3.選單修正</t>
  </si>
  <si>
    <t>SQ自動調壓規劃_x000D_
1.流程規劃_x000D_
2.PLC IO規劃_x000D_
3.HMI或PC BASE規劃</t>
  </si>
  <si>
    <t>1.協助上海廠EG平台故障排除_x000D_
2.印尼展座故障排除</t>
  </si>
  <si>
    <t>AI熱質流量計設備 加裝溫濕度計_x000D_
溫溼度計鑽孔安裝拉線</t>
  </si>
  <si>
    <t>設備修改_x000D_
動作測試</t>
  </si>
  <si>
    <t>展覽電料詢價請購</t>
  </si>
  <si>
    <t>保持壓力測試</t>
  </si>
  <si>
    <t>電一自動熱縮治具 治具接線改長做快插</t>
  </si>
  <si>
    <t>SDX5(3/8"接續)遮光罩結構內容雨開模檢討。</t>
  </si>
  <si>
    <t>MOS馬達齒輪箱模具修改內容檢討。_x000D_
MOS馬達齒輪箱成品零件圖面3D、2D修改。_x000D_
核對與檢討SE38結構修改內容。</t>
  </si>
  <si>
    <t>SC35超高溫延長型、標準型結構內容核對與討論修改相關零件BOM表內容。</t>
  </si>
  <si>
    <t>EPH-DN20多孔式噴嘴模具修改相關文件與資料內容核對。_x000D_
EPH-DN40多孔式噴嘴橡膠平墊片模具開模相關文件資料內容核對。_x000D_
EPH-DN</t>
  </si>
  <si>
    <t xml:space="preserve">LCD壓克力面板樣品組裝與討論相關內容間隙問題改善。_x000D_
修改LCD壓克力結構尺寸3D圖面檔案。_x000D_
上下座支架鎖緊後會有滑動問題確認相關結構與後續修改內容。_x000D_
</t>
  </si>
  <si>
    <t>外觀結構尺寸問題點釐清與討論。</t>
  </si>
  <si>
    <t>DN20多孔式噴嘴模具修改進度討論。_x000D_
DN50奧多曼億豪結構與組裝方式進行相關連討論。</t>
  </si>
  <si>
    <t>EPT廣達測試問題點確認討論。</t>
  </si>
  <si>
    <t>LCD透明顯示板結構尺寸設計與工程圖面模具評估。_x000D_
依據機構審查會議內容修改下蓋相關連結構。</t>
  </si>
  <si>
    <t>日生產討論會議。_x000D_
EPH-DN40不良品拆卸問題分析:_x000D_
上感測片鐵片放置歪斜，更換上感測片後組裝</t>
  </si>
  <si>
    <t>ECP現況敘豐生產測試問題點討論與樣品測試釐清。</t>
  </si>
  <si>
    <t>依據機構審查討論會議內容修改外殼結構3D圖面。</t>
  </si>
  <si>
    <t>EPT廣達客訴樣品拆解。</t>
  </si>
  <si>
    <t>協助生技助理工程是面試</t>
  </si>
  <si>
    <t>EPH生產週討論會議。_x000D_
EPH-DN40平墊片雨秋試模與試模樣品問題討論。</t>
  </si>
  <si>
    <t>夾管式超音波外殼下蓋結構3D圖面變更設計。_x000D_
夾管式超音波外殼上蓋加工與素材工程圖面繪製。</t>
  </si>
  <si>
    <t>力致科技EPU夾管樣品毀損整修。</t>
  </si>
  <si>
    <t>1.治具損壞，討論修改方案</t>
  </si>
  <si>
    <t>1.治具損壞，重新修改工程圖再發包製作</t>
  </si>
  <si>
    <t>1.閥體增加滑塊(LOGO/規格型號/日期章)並寄給模具廠商協助更改</t>
  </si>
  <si>
    <t>1.零件備料下單_x000D_
2.零件詢價_x000D_
3.零件料號申請</t>
  </si>
  <si>
    <t>1.閥體LOGO去除，與供應商溝通_x000D_
2.圖面修改</t>
  </si>
  <si>
    <t>1.DN25/20/15規格成品成本計算錶整理並提供給特助</t>
  </si>
  <si>
    <t>1.研發二處專案進度周會</t>
  </si>
  <si>
    <t>1.零件BOM物料清單整理_x000D_
2.O-RING詢價購買</t>
  </si>
  <si>
    <t>1.專案模具進度表單制定EXCEL格式</t>
  </si>
  <si>
    <t>1.零件詢價_x000D_
2.確認報價回簽下單_x000D_
3.模具圖面再確認</t>
  </si>
  <si>
    <t>1.慶生會事前準備_x000D_
2.二月慶生會</t>
  </si>
  <si>
    <t>1.防爆鐵牌圖面設變</t>
  </si>
  <si>
    <t>ECO-25020269</t>
  </si>
  <si>
    <t>1.與廠商確認模具埋件共用料問題_x000D_
2.與廠商確認T1試模時間</t>
  </si>
  <si>
    <t>1.首產進度追蹤會議</t>
  </si>
  <si>
    <t>1.零件物料詢問及下單購買</t>
  </si>
  <si>
    <t xml:space="preserve">修改測試用本體設計 / 設計治具 / 修改正式版的接線盒換成小精靈的接線盒_x000D_
</t>
  </si>
  <si>
    <t>設計治具 / 繪製工程圖 / 樣品請購</t>
  </si>
  <si>
    <t xml:space="preserve">樣品發包流程 / 叫料 / 修改組合圖_x000D_
</t>
  </si>
  <si>
    <t>修改機構設計</t>
  </si>
  <si>
    <t>修改機構設計 / 修改工程圖</t>
  </si>
  <si>
    <t>修改工程圖 / 建料號</t>
  </si>
  <si>
    <t>修改工程圖 / 跑修模請購單</t>
  </si>
  <si>
    <t>將要拔模的圖面確認一遍 / 整理模具與射出的報價成表單</t>
  </si>
  <si>
    <t>法蘭圖面修改M4改圓徑5貫穿孔_x000D_
FLABM1C-MDD2B75801_x000D_
FLAAM1C-MDC2B74803_x000D_
FLABM1C-MDC2B74802_x000D_
EPDBM1C-MD01A0I001</t>
  </si>
  <si>
    <t>協助繪製承認圖_x000D_
NPR-25020056_x000D_
NPR-25020057_x000D_
NPR-25020061_x000D_
NPR-25020062_x000D_
法蘭圖面修改M4改圓徑5貫穿孔_x000D_
FLABM1C-MDA2B84201_x000D_
FLAAM1C-MAD2E65801</t>
  </si>
  <si>
    <t>1.製作SDX5-PC樣品_x000D_
2.製作模具驗收單_x000D_
3.工程圖調整</t>
  </si>
  <si>
    <t>1.2種尺寸個5套詢問廠商估價與交期_x000D_
2.提供、整理3D圖檔</t>
  </si>
  <si>
    <t>製作模具驗收單、試模報告</t>
  </si>
  <si>
    <t>調整、更新工程圖</t>
  </si>
  <si>
    <t>繪製半成品工程圖及上傳PLM</t>
  </si>
  <si>
    <t>1.新增SDX2,3/8"PT,SUS304料號_x000D_
2.修改工程圖資訊_x000D_
3.逆向零件、繪製</t>
  </si>
  <si>
    <t>1.修改會議討論的項目-六角外型的厚度_x000D_
2.製作給廠商估價的工程圖_x000D_
3.請廠商報價</t>
  </si>
  <si>
    <t>製作SCX5英文版承認圖</t>
  </si>
  <si>
    <t>1.修改周一開會內容_x000D_
2.修改工程圖、進料檢驗單_x000D_
3.跑模具驗收流程</t>
  </si>
  <si>
    <t>協理</t>
  </si>
  <si>
    <t>1140208</t>
  </si>
  <si>
    <t>陳奕宏</t>
  </si>
  <si>
    <t>M250201C1</t>
  </si>
  <si>
    <t>工業爆炸環境防爆型音叉感測器</t>
  </si>
  <si>
    <t>陳奕宏</t>
    <phoneticPr fontId="53" type="noConversion"/>
  </si>
  <si>
    <t>11/01 完成表頭相關零件設計3D圖面預計11/04進行結構審查。_x000D_
2/08完成機構審查_x000D_
2/26完成第二次機構審查</t>
  </si>
  <si>
    <t>程式建構進行中，原本只能90度旋轉，目前經修正後，可0，90，180，270度旋轉。_x000D_
硬體電路版至今已提供(2025/01/15)，可正常運行，畫面ui進行實際測試，畫面字体及顏色調整及微調_x000D_
按鍵功能已完成 ，_x000D_
通信功能已完成，整合測試_x000D_
UI介面微調，整合測試</t>
  </si>
  <si>
    <t>還有其它微動開關板子要改待工程師提供資訊2/24</t>
  </si>
  <si>
    <t>改版PCB 2/24回</t>
  </si>
  <si>
    <t>2/20 PC308-SCX10M1007 進料檢驗基準 製作 (缺板廠承認書)_x000D_
2/21 PC308-SCX10M1007 進料檢驗基準 製作_x000D_
2/26 PC308-SCX10M1008 ~ 9 進料檢驗基準 製作</t>
  </si>
  <si>
    <t>研發送樣單</t>
  </si>
  <si>
    <t>2/13圖繪製完成</t>
  </si>
  <si>
    <t>2/17拆圖完成</t>
  </si>
  <si>
    <t>2/52D圖完成</t>
  </si>
  <si>
    <t>2/17 舊版修改3D圖修改完成</t>
  </si>
  <si>
    <t>DVT-QA測試(出貨測試)</t>
  </si>
  <si>
    <t>1/22會議決議測試DN13~DN25口徑，每個口徑Q1~Q7個走一個管道，一次測試20PCS</t>
  </si>
  <si>
    <t>專案任務排程與人力規劃</t>
  </si>
  <si>
    <t>技轉文件新增/設變</t>
  </si>
  <si>
    <t>SCX5(SC38)防爆版目錄/手冊/訂購碼</t>
  </si>
  <si>
    <t>SCX5(SC38)電路圖(3種電源板/控制板/顯示板/EEPROM板)</t>
  </si>
  <si>
    <t>SCX5(SC38) PCB(3種電源板/控制板/顯示板/EEPROM板)</t>
  </si>
  <si>
    <t>SCX5(SC38) BOM</t>
  </si>
  <si>
    <t>SCX5(SC38)半成品/成品圖面(含防爆對策與防爆鐵牌)</t>
  </si>
  <si>
    <t>SCX5(SC38)機構關鍵零件UL黃卡與材質證明(非金屬類)</t>
  </si>
  <si>
    <t>防爆樣品製作(包含提供防爆站測試/DVT驗證)</t>
  </si>
  <si>
    <t>SCX5(SC38) Ta-Tp電路溫昇測試</t>
  </si>
  <si>
    <t>防爆單位驗證進度追蹤</t>
  </si>
  <si>
    <t>PCBA連板測試治具設計及製作(3種電源板/控制板/顯示板/EEPROM板)</t>
  </si>
  <si>
    <t>PCBA連板測試治具軟體設計及驗證(3種電源板/控制板/顯示板/EEPROM板)</t>
  </si>
  <si>
    <t>防爆測試報告</t>
  </si>
  <si>
    <t>防爆證書</t>
  </si>
  <si>
    <t>2025/04/29</t>
  </si>
  <si>
    <t>2025/05/21</t>
  </si>
  <si>
    <t>2025/05/22</t>
  </si>
  <si>
    <t>SDX201 研發送樣LABEL 2組</t>
  </si>
  <si>
    <t>SDX12M1003-D1-K2發行 圖面資料整理</t>
  </si>
  <si>
    <t>ECO-25020101</t>
  </si>
  <si>
    <t>J3,J4變更LAYOUT修改</t>
  </si>
  <si>
    <t>ORCAD包裝建立 2PCS 微動開關R/微動開關L KW4A</t>
  </si>
  <si>
    <t>SEX52M1001 LAYOUT修改</t>
  </si>
  <si>
    <t>EPD11D1006技轉資料整理</t>
  </si>
  <si>
    <t>EPD11I1008 排版資料確認</t>
  </si>
  <si>
    <t>SCX1009/SCX1008 連版資料確認</t>
  </si>
  <si>
    <t>SCX1007  技轉圖面資料整理</t>
  </si>
  <si>
    <t>微動開關R SW-AX3KSR150A1/SW-AX3KSL150A1</t>
  </si>
  <si>
    <t>EPD11M1006排版資料確認</t>
  </si>
  <si>
    <t>SEX52M1001 排版確認/SEX26M1002換SW LAYOUT修改</t>
  </si>
  <si>
    <t>SDX50M1001 排版確認</t>
  </si>
  <si>
    <t>GPX PA1 NET  布圖</t>
  </si>
  <si>
    <t>SDX8 研發送樣LABEL 4張</t>
  </si>
  <si>
    <t>GPX PA1 NET 走線</t>
  </si>
  <si>
    <t>文書處理7張</t>
  </si>
  <si>
    <t>EPD11A1004技轉圖面</t>
  </si>
  <si>
    <t>EPD11M1005/EPD11P1005 7張PDF重轉 主管簽核異動</t>
  </si>
  <si>
    <t>SDX8003A-AAA403B1BNCAA00008002GB11GBT01 LABEL</t>
  </si>
  <si>
    <t>拉線50%</t>
  </si>
  <si>
    <t>oleum tech SCX50000100Tx</t>
  </si>
  <si>
    <t>EPD11A1003/P1004/D1005/I1006 7張PDF重轉 主管簽核異動</t>
  </si>
  <si>
    <t>SCX1008/SCX1009  技轉圖面資料整理</t>
  </si>
  <si>
    <t>SPX20000201T</t>
  </si>
  <si>
    <t>文書處理</t>
  </si>
  <si>
    <t>文書處理請款請購單</t>
  </si>
  <si>
    <t>GPX DIN板  走線</t>
  </si>
  <si>
    <t>SEX51M1002/SEX52M1001技轉圖面</t>
  </si>
  <si>
    <t>文書處理請購請款</t>
  </si>
  <si>
    <t>GPX80I1001/GPX80M1001 機構圖修改LAYOUT修改</t>
  </si>
  <si>
    <t>GERBER資料整理ECP12M1002</t>
  </si>
  <si>
    <t>sex微動開關L/R zippy雙layout包裝建立 SEX26M PCB修改</t>
  </si>
  <si>
    <t>SDX50M1001改版技轉圖面整理</t>
  </si>
  <si>
    <t>敘豐準備出貨70pcs。_x000D_
針對此事宜，目前因自動化測試程式的自動校正功能無法確定其正確性，_x000D_
故決定手動方式進行校正。_x000D_
校正內容包含4個溫度、5個壓力點。_x000D_
溫度：10℃、20℃、30℃、40℃_x000D_
壓力：0.4kg、1.5kg、2.5kg、3.5kg_x000D_
每個溫度需等待穩定時間為90分鐘。_x000D_
今天完成40℃、30℃、20℃的5個壓力點。</t>
  </si>
  <si>
    <t xml:space="preserve">有關敘豐交貨70PCS事宜，因擔心良品數量不夠，故良琪又交待製作組裝30PCS ECP。_x000D_
針對這30PCS，再請二廠協助車製(鑽孔)。_x000D_
再後續安裝玻璃纖維材質的插銷，並再測試漏水。_x000D_
這30PCS確認OK後，再挑選34PCS，共64PCS準備再作一次手動校正。_x000D_
</t>
  </si>
  <si>
    <t>敘豐交貨ECP事宜。_x000D_
預計交貨數量為70PCS。_x000D_
經測試挑選後，共完成76PCS。_x000D_
已交給小朱。</t>
  </si>
  <si>
    <t>匯整「量桶量槽製造申請許可」相關資料。</t>
  </si>
  <si>
    <t>北水FOT2.0標案，南A第三批DN40需要交貨100PCS。_x000D_
因目前DN40良率僅有5成，故二廠準備組裝200PCS進行測試及挑選。_x000D_
目前二廠已完成120PCS組裝並送至一廠進行測試。_x000D_
協助二廠進行DN40測試及資料匯整。</t>
  </si>
  <si>
    <t>PCB濕製程ECP壓力特性驗證與量測</t>
  </si>
  <si>
    <t>北水FOT2.0標案，東A第一批複驗(第六次)。_x000D_
此次需要抽驗DN20，至南港進行會測。</t>
  </si>
  <si>
    <t>1.架設ECP充油設備環境_x000D_
2.EPT位置更換實驗</t>
  </si>
  <si>
    <t>1.SPX新加坡客訴 11PCS 反應速度確認_x000D_
2.將退回的EPT放回水線測試，確認異常原因與長時間狀態</t>
  </si>
  <si>
    <t>1.TB7-25020080 EPT報告統整_x000D_
2.EPT重新校正並出報告_x000D_
3.ECO SPXCE1M-0004</t>
  </si>
  <si>
    <t>1.協ˋ助ECP組裝_x000D_
2.ECP充油 38PCS</t>
  </si>
  <si>
    <t>1.SPX確認樣品反應速度_x000D_
2.EPT水線校正更新確認_x000D_
3.協助ECP壓力表產出</t>
  </si>
  <si>
    <t xml:space="preserve">1.協助ECP包裝，並挑選出敘豐送樣70PCS_x000D_
2.前往二廠，協助產線驗證SPX2輸出_x000D_
</t>
  </si>
  <si>
    <t>1.校正EPT(原版校正點)，各點測試，並記錄偏差_x000D_
2.修復SPX電路板</t>
  </si>
  <si>
    <t>1.校正EPT(新版校正點)，各點測試，並記錄偏差_x000D_
2.統整實驗校正點前後誤差_x000D_
3.修復產線生產水線異常品</t>
  </si>
  <si>
    <t xml:space="preserve">去二廠領ECP組裝料件*39_x000D_
組裝和焊接ECP*39_x000D_
</t>
  </si>
  <si>
    <t>PCB溼製程按鈕基本功能和警報功能測試_x000D_
PCB低濾綠波測試_x000D_
PCB PNP與NPN測試</t>
  </si>
  <si>
    <t>ECP出貨貼紙黏貼，牙口確認，上電確認壓力顯示值和電流校正值及低點濾波*70</t>
  </si>
  <si>
    <t xml:space="preserve">PCB溼製程硬體更改*5_x000D_
PCB溼製程測試環境線材除錯*2_x000D_
PCB溼製程競品接到ADAM_x000D_
三合一MCU更換*2_x000D_
</t>
  </si>
  <si>
    <t>三合一測試樣品_x000D_
焊接壓力Sensor_x000D_
和流速與溫度Sensor</t>
  </si>
  <si>
    <t>1.電路量測_x000D_
2.電路修改與量測</t>
  </si>
  <si>
    <t>整理零件尺寸資料, 請機構協助建立, 以確認佈局是否干涉</t>
  </si>
  <si>
    <t>威健拜訪(ESD)</t>
  </si>
  <si>
    <t>SDL力致要FMD, 請騏敬整理</t>
  </si>
  <si>
    <t>1. 廣達FDM 議題追蹤確認_x000D_
2. 面試-何秋明</t>
  </si>
  <si>
    <t>1. SDL力致要FMD, 請騏敬整理_x000D_
2. 廣達FDM_x000D_
3. 確認原廠要不到SGS的刪除, 只留必要外觀看的到的, 進行SGS送驗</t>
  </si>
  <si>
    <t>1. 2025年度Q1專案時程及人員分配 (接研機構審查之後)_x000D_
2. 研發會議</t>
  </si>
  <si>
    <t>確認產品3D, 修改PCB配合機構</t>
  </si>
  <si>
    <t>專案時程任務與人員規劃</t>
  </si>
  <si>
    <t>1. 113年度_外部稽核_建議事項與不符合事項 (1131030-04 NCR-討論)_x000D_
2. 郁高拜訪_x000D_
3. 週三產品精實(SDX/SDL)</t>
  </si>
  <si>
    <t>確認完成, 請慧芝進行PCB報價送洗</t>
  </si>
  <si>
    <t>找出UL測試失敗之原因</t>
  </si>
  <si>
    <t>找出UL測試失敗之原因，做溫昇測試</t>
  </si>
  <si>
    <t>使用新版SDX5做溫昇測試</t>
  </si>
  <si>
    <t xml:space="preserve">使用新版SDX5做溫昇測試_x000D_
</t>
  </si>
  <si>
    <t>樣品灌膠製作</t>
  </si>
  <si>
    <t>製作SDX5 PCBA(20PCS)</t>
  </si>
  <si>
    <t>輔助生產SC21電源座問題分析</t>
  </si>
  <si>
    <t>1. DVT-QA測試,高低溫搭配輸入電源定時開關,此測項驗證有問題_x000D_
    目前已查出原因,TIOS101 VCC輸入端由1.1K改為100R,常溫驗證OK.</t>
  </si>
  <si>
    <t>SD20電路板(灌膠版)放置於恆溫機(設定溫度100度),同時電源提供28V,負載抽載50mA,模擬UL溫昇測試._x000D_
測時結果PASS</t>
  </si>
  <si>
    <t>1. DVT-QA測試,高低溫搭配輸入電源定時開關,此測項測試FAIL_x000D_
    目前已查出原因,TIOS101 VCC輸入端,R16由1.1K改為100R,常溫驗證OK._x000D_
2. R16由1.1K改為100R,經過高低溫循環,在高溫時FAIL_x000D_
3. R16預計下修至10R或0R</t>
  </si>
  <si>
    <t>SD20電路板(灌膠版)放置於恆溫機(設定溫度105度),同時電源提供28V,負載抽載50mA,模擬UL溫昇測試._x000D_
測試結果FAIL</t>
  </si>
  <si>
    <t>SDX5電路板(低壓射出版)放置於恆溫機(設定溫度100度),同時電源提供28V,負載抽載50mA,模擬UL溫昇測試._x000D_
測試結果PASS</t>
  </si>
  <si>
    <t>1. DVT-QA測試,高低溫搭配輸入電源定時開關,此測項測試FAIL_x000D_
    目前已查出原因,TIOS101 VCC輸入端,R16由1.1K改為100R,常溫驗證OK._x000D_
2. R16由1.1K改為100R,經過高低溫循環,在高溫時FAIL</t>
  </si>
  <si>
    <t>SDX5電路板(低壓射出版)放置於恆溫機(設定溫度120與130度),同時電源提供28V,負載抽載50mA,模擬UL溫昇測試._x000D_
測試結果PASS</t>
  </si>
  <si>
    <t>1. DVT-QA測試,高低溫搭配輸入電源定時開關,此測項測試FAIL_x000D_
    目前已查出原因,TIOS101 VCC輸入端,R16由1.1K改為0R與10R,常溫驗證OK._x000D_
2. R16由1.1K改為10R,經過高低溫循環,在高溫時FAIL_x000D_
3. R16預計下修至0R</t>
  </si>
  <si>
    <t>1. DVT-QA測試,高低溫搭配輸入電源定時開關,此測項測試FAIL_x000D_
    目前已查出原因,TIOS101 VCC輸入端,R16由1.1K改為0R,常溫驗證OK._x000D_
2. R16由1.1K改為0R,經過高低溫循環,目前測試正常,待明天在檢視結果.</t>
  </si>
  <si>
    <t>1. SD20電路板(灌膠版)放置於恆溫機(設定溫度80度),同時電源提供28V,負載抽載60mA,模擬UL溫昇測試._x000D_
    測試中,現況有1pcs已損壞._x000D_
2. SDX5電路板使用灌膠方式,調整IR限流電阻</t>
  </si>
  <si>
    <t>1. 上海需求治具 問題處理_x000D_
2. 上海需求治具 測試功能</t>
  </si>
  <si>
    <t>1. ECP 組裝 39 PCS</t>
  </si>
  <si>
    <t xml:space="preserve">1. SCX10M1007 進料基準資料準備 _x000D_
2. SCX10M1007 進料基製作_x000D_
</t>
  </si>
  <si>
    <t>1. SDLCM1P-C123A00004 修改電纜線規格、使用量_x000D_
2. FMD 資料整理</t>
  </si>
  <si>
    <t>1. PC308-SCX10M1007 雙叉電路板 進料基準製作</t>
  </si>
  <si>
    <t>1. 雙叉、振棒 SSR 輸出 加工重點 製作</t>
  </si>
  <si>
    <t>1. SEXBA1X-0033 焊接 2 PCS_x000D_
2. SEXBA1X-0034 焊接 3 PCS</t>
  </si>
  <si>
    <t>1. SCXBE1M-0012 ~ 15 加工重點 製作</t>
  </si>
  <si>
    <t>1. 功能測試</t>
  </si>
  <si>
    <t>1. PC308-SCX10M1008、PC308-SCX10M1009 零件承認製作</t>
  </si>
  <si>
    <t>1. Labview 了解 結構</t>
  </si>
  <si>
    <t>1. 製作 優化電源座 QC 工程表</t>
  </si>
  <si>
    <t>1.SDX2 連板治具配線_x000D_
2.SDX2 M12型拉力測試</t>
  </si>
  <si>
    <t>SDX2 M12型 高低溫啟動測試</t>
  </si>
  <si>
    <t>1.SDX2 連板治具配線_x000D_
2.SDX2 M12型 高低溫測試</t>
  </si>
  <si>
    <t>1.SDX2 連板治具配線_x000D_
2.SDX2 M12型 高低溫測試 樣品製作、低壓射出</t>
  </si>
  <si>
    <t>祖母辭世，請喪假半天</t>
  </si>
  <si>
    <t>變更單位，固資移轉作業</t>
  </si>
  <si>
    <t>至宜蘭廠進行重工作業及測試教學</t>
  </si>
  <si>
    <t>生產問題處置</t>
  </si>
  <si>
    <t>EPD主板修改:_x000D_
依客製品需求對主板進行跳線、焊接</t>
  </si>
  <si>
    <t>EPD不同步料號整理:_x000D_
將不同步BOM的料號、ECO紀錄整理出來</t>
  </si>
  <si>
    <t xml:space="preserve">"EPD不同步料號整理:_x000D_
將不同步BOM的料號、ECO紀錄整理出來並發起流程變更"_x000D_
</t>
  </si>
  <si>
    <t xml:space="preserve">"EPV文件修改:_x000D_
依有誤的部分進行修改並重新上傳至PLM"_x000D_
</t>
  </si>
  <si>
    <t>EPD客訴分析，分析客訴的EPD</t>
  </si>
  <si>
    <t>EPD客製品電路焊接和測試:_x000D_
焊接一塊端子板並組成一台錶頭測試_x000D_
EPD客製品測試:_x000D_
依客戶需求測試相關功能是否正常</t>
  </si>
  <si>
    <t>進恆溫箱測試高低溫及常溫狀況，_x000D_
目前數據統整下來，滿量程誤差不會超過0.5%_x000D_
後續請政崙哥協助修改。_x000D_
EPR1由於有新舊版的關係，所以點位需要修正。_x000D_
但因為有分新舊PCB還有分程式架構的差異，_x000D_
花了些時間來釐清，若PCB燒錄孔為8pin必為EPR1_x000D_
但若PCB修改日期為230727為新版架構，需參考新的點位表。</t>
  </si>
  <si>
    <t>客戶那邊需要讀總流量的資訊，但address是舊點位表的位置，_x000D_
所以在新版EPR1讀不到，而且無法讀Float64的格式，_x000D_
後續請Mark協助新增相關功能至新版EPR，並新增address，_x000D_
新增驗證後已確認OK，後續會將相關資料會更新。</t>
  </si>
  <si>
    <t>詢問廉琯若需將程式更新要走怎麼樣的流程，_x000D_
並修改目前系統上EPR1的型錄及操作手冊，_x000D_
因系統上版本過舊，需將之前的資料一並整理進去。_x000D_
並將產線紀錄的K值更新。_x000D_
下午準備架設1樓測廠，將示波器架設好看波型，_x000D_
由於還有別組在進行出貨測試，所以延至明天架設。</t>
  </si>
  <si>
    <t>早上詢問過他組一樓測場是否已使用完畢，_x000D_
確認後，將管線更換，並將示波器勾好，_x000D_
確認有訊號訊號、及流水測試，通知經理。_x000D_
下午因需確認比較器前後差異，_x000D_
所以還要架設一套在實驗區，_x000D_
但示波器及電源供應器皆為他人使用，_x000D_
去找尋其他的示波器及電源做測試。_x000D_
架設後搭配調適軟體，並修改周邊線路查看數據變化，_x000D_
和經理討論後，需另外改，並查看狀況。_x000D_
淮洋來訪</t>
  </si>
  <si>
    <t>修改EPR1系統上的型錄及操作手冊，_x000D_
需另外新增本體管PP+葉片PP的資料，_x000D_
發行ECR，更新程式，簽核中。_x000D_
修改小精靈主板線路，並覆測實驗，_x000D_
確認後，再改另一樣品。_x000D_
業務拿兩台EPR1需做修改，_x000D_
這兩台為舊版PCB及舊版程式，是follow舊的點位表，_x000D_
需做修改。</t>
  </si>
  <si>
    <t>1. iFlash參數儲存功能完成</t>
  </si>
  <si>
    <t>1. TOF time量測研究</t>
  </si>
  <si>
    <t>1. 流速計算演算法程式撰寫</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</si>
  <si>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 加入ui介面功能如下:_x000D_
"流量模擬(8.1)_x000D_
Flow Rate"_x000D_
"電流輸出模擬(8.2)_x000D_
Output Curr."_x000D_
"輸出接點1狀態(8.3)_x000D_
Output1 Status"_x000D_
"韌體版本(9.1)_x000D_
F.W. Version"_x000D_
</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</si>
  <si>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0x109A	4250	PFC_MATERIAL	UINT16_x000D_
0x109B	4251	PFC_BASIC_SET_PIPE_DIAMETER	UINT16_x000D_
0x109C	4252	PFC_BASIC_SET_PIPE_THICKNESS	UINT16_x000D_
0x109D	4253	PFC_BASIC_SET_PIPE_MATERIAL	UINT16_x000D_
0x109E	4254	PFC_FLUID_SOUND_SPEED	UINT16_x000D_
0x109F	4255	PFC_PIPE_SOUND_SPEED	UINT16_x000D_
0x10A0	4256	PFC_TAG_NUM	UINT16_x000D_
0x10A1	4257	PFC_BASIC_SET_TUBE_SIZE	UINT16_x000D_
0x10A2	4258	PFC_BASIC_SET_FLOW_TOTAL_UNIT	UINT16_x000D_
0x10A3	4259	PFC_BASIC_SET_TOTAL_MODE	UINT16_x000D_
0x10A4	4260	PFC_BASIC_SET_TOTAL_RESET	UINT16_x000D_
0x10A5	4261	PFC_BASIC_SET_FLOW_RATE_UNIT	UINT16_x000D_
0x10A6	4262	PFC_BASIC_SET_FLOW_DIR	UINT16_x000D_
0x10A7	4263	PFC_NEGATIVE_FLOW_MEASURE	UINT16_x000D_
0x10A8	4264	PFC_MEDIAN_FILTER	UINT16_x000D_
0x10A9	4265	PFC_MOVING_AVG_SEC	UINT16_x000D_
0x10AA	4266	PFC_DISPLAY_REFLASH_RATE	UINT16_x000D_
0x10AB	4267	PFC_MEASURING_MODE	UINT16_x000D_
0x10AC	4268	PFC_Max_Freq	UINT16_x000D_
0x10AD	4269	PFC_CURRENT_TOP_BOTTOM	UINT16_x000D_
0x10AE	4270	PFC_4mA_offset	INT16_x000D_
0x10AF	4271	PFC_20mA_offset	INT16_x000D_
0x10B0	4272	PFC_DIGITAL_OUT_MODE	UINT16_x000D_
0x10B1	4273	PFC_ALARM_SET_CURR_FUNC	UINT16_x000D_
0x10B2	4274	PFC_ALARM_SET_ALARM_1_FUNC	UINT16_x000D_
0x10B3	4275	PFC_ALERM_RESET_TIME	UINT16_x000D_
0x10B4	4276	PFC_ALERM_SET_HYSTERESIS	UINT16_x000D_
0x10B5	4277	PFC_LANGUAGE	UINT16_x000D_
_x000D_
_x000D_
</t>
  </si>
  <si>
    <t xml:space="preserve">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0x10E0	4320	PFC_BASIC_SET_FLOW_SPAN	FLOAT32	Display Value_x000D_
0x10E1	4321			_x000D_
0x10E2	4322	PFC_ADVANCED_SET_ZERO_ADJ	FLOAT32	m/s_x000D_
0x10E3	4323			_x000D_
0x10E4	4324	PFC_ADVANCED_SET_K_FACTOR	FLOAT32	none_x000D_
0x10E5	4325			_x000D_
0x10E6	4326	PFC_DISPLAY_SWITCH_LOW_LIMIT	FLOAT32	%_x000D_
0x10E7	4327			_x000D_
0x10E8	4328	PFC_FWD_TOTAL_FLOW_INIT	FLOAT64	Liter_x000D_
0x10E9	4329			_x000D_
0x10EA	4330			_x000D_
0x10EB	4331			_x000D_
0x10EC	4332	PFC_REV_TOTAL_FLOW_INIT	FLOAT64	Lieter_x000D_
0x10ED	4333			_x000D_
0x10EE	4334			_x000D_
0x10EF	4335			_x000D_
0x10F0	4336	PFC_FILTER_VARIATION	FLOAT32	m/s_x000D_
0x10F1	4337			_x000D_
0x10F2	4338	PFC_FILTER_WEIGHT	FLOAT32	%_x000D_
0x10F3	4339			_x000D_
0x10F4	4340	PFC_PULSE_OUT_UNIT	FLOAT32	Liter_x000D_
0x10F5	4341			_x000D_
0x10F6	4342	PFC_ALARM_SET_MAX_FLOW_RATE	FLOAT32	Display Value_x000D_
0x10F7	4343			_x000D_
0x10F8	4344	PFC_SIMULATION_FLOW_RATE	FLOAT32	Display value_x000D_
0x10F9	4345			_x000D_
0x10FA	4346	PFC_SIMULATION_OUTPUT_CURR	FLOAT32	mA_x000D_
0x10FB	4347			_x000D_
0x10FC	4348	PFC_SIMULATION_PULSE_OUT_FREQUENCY	FLOAT32	Hz_x000D_
0x10FD	4349			_x000D_
</t>
  </si>
  <si>
    <t xml:space="preserve">M240801R2-顯示型壓力傳感器顯示畫面 (按 &gt; 鍵) 基本設定功能程式撰寫如下所示:_x000D_
_x000D_
1.	單次按壓&gt;並未進入選單   已修正_x000D_
2.	長按壓&gt;  lock /unlk 切換?   已修正_x000D_
3.	進入offset 選項後 按ok循環並沒有lock   已修正_x000D_
4.	按鍵掃描時間太久，按起來不順暢         修正_x000D_
5     新增按壓UP鍵	　	畫面顯示LoCK時 ，_x000D_
6      新增長按UP鍵進入UnLK狀態_x000D_
_x000D_
_x000D_
</t>
  </si>
  <si>
    <t>K240801R2 PCB濕製程用插入式壓力感測器_x000D_
1.重建程式模組，使用cubemx，mcu選定為stm32jf151re_x000D_
2.使用cubemx 重建程式低層模組_x000D_
3.IAR使用8.22版，程式建立_x000D_
4.重新建立所有io_定義</t>
  </si>
  <si>
    <t xml:space="preserve">K240801R2 PCB濕製程用插入式壓力感測器_x000D_
1.重建modbus 通信模組_x000D_
2.重建hbtc timer 模組_x000D_
3.重新iflash 模組_x000D_
4.重新ssd_io  IO模組_x000D_
</t>
  </si>
  <si>
    <t>PFA熔接治具一台兩組_x000D_
板金加工配件安裝</t>
  </si>
  <si>
    <t>PFA熔接治具一台兩組_x000D_
設備佈線</t>
  </si>
  <si>
    <t>EPT測試台_x000D_
SPX測試機_x000D_
土城一廠EPH自動測試_x000D_
變頻器 連線用UPORT 比例閥等設備詢價請購</t>
  </si>
  <si>
    <t>液位浮球接線 PLC程式修改 按鍵標籤製作</t>
  </si>
  <si>
    <t>EPT測試台 ADAM詢價請購</t>
  </si>
  <si>
    <t>宜蘭烘烤箱加熱器不良_x000D_
向亞洲電熱購買加熱器</t>
  </si>
  <si>
    <t>志晟鋼模來訪討論(新廠商)</t>
  </si>
  <si>
    <t>第二次機構審查報告轉寫。_x000D_
結構開模資料彙整表撰寫。</t>
  </si>
  <si>
    <t>EPU外殼下蓋工程圖面繪製。_x000D_
EPU外殼下蓋3D圖面修改。</t>
  </si>
  <si>
    <t>EPR5低壓射出模具問題處理與修改。</t>
  </si>
  <si>
    <t>依據熵一次機構審查內容修改後，相關零件素材工程圖面整理。</t>
  </si>
  <si>
    <t>MH側裝浮球平蓋3D、2D圖面繪製。_x000D_
MH側裝浮球平蓋模具開發相關文件撰寫。</t>
  </si>
  <si>
    <t>鋁外殼上下蓋素材、加工圖面2D工程圖整理。</t>
  </si>
  <si>
    <t>林光宇、鄭貫中新進人員入職訓練考核表撰寫。</t>
  </si>
  <si>
    <t>EFB-1800動畫製作相關指令學習與製作客戶需求動畫影片。</t>
  </si>
  <si>
    <t>DN20多孔式噴嘴創維模具修改進度協調討論:_x000D_
經協調後將由2025/03/12提前至2025/03/03_x000D_
DN40多孔式噴嘴平墊片雨秋試模。_x000D_
DN40多孔式噴嘴平墊片雨秋試模報告轉寫。_x000D_
DN40多孔式噴嘴平墊片雨秋模治具確認單撰寫。_x000D_
下單採購DN40多孔式噴嘴平墊片相關圖面文件處理。</t>
  </si>
  <si>
    <t>機構第一次審查</t>
  </si>
  <si>
    <t>鄭貫中試用期期滿報告撰寫。</t>
  </si>
  <si>
    <t>機構第二次審查</t>
  </si>
  <si>
    <t>EPH生產週討論會議</t>
  </si>
  <si>
    <t>DN20多孔式噴嘴料號變更申請與BOM表新增建立。_x000D_
DN40多孔式噴嘴修改3D入水口結構。</t>
  </si>
  <si>
    <t>1.圖面修改_x000D_
2.提ECO新增零件BOM_x000D_
3.請生管排單製作零件</t>
  </si>
  <si>
    <t>1.與模具廠討論模具開發問題_x000D_
2.整理給模具廠的開模檔案</t>
  </si>
  <si>
    <t>1.零件料號建立_x000D_
2.零件下單購買_x000D_
3.背托環驗收</t>
  </si>
  <si>
    <t>1.領料寄螺母給模具廠_x000D_
2.膜片修改確認，並通知上海廠</t>
  </si>
  <si>
    <t>1.成品料號建立_x000D_
2.成品BOM新增</t>
  </si>
  <si>
    <t>1.與模具廠討論模具問題_x000D_
2.配件備料</t>
  </si>
  <si>
    <t>1.零件成品料號申請_x000D_
2.建立成品BOM</t>
  </si>
  <si>
    <t>1.鎖上蓋治具問題討論_x000D_
2.首產會議</t>
  </si>
  <si>
    <t>1.彈簧素質確認_x000D_
2.定製N.O.型彈簧_x000D_
3.N.O.型彈簧圖面繪製/料號申請</t>
  </si>
  <si>
    <t>週四部門會議_x000D_
_x000D_
1.下周開第二次機構審查會議，做報告，上次的報告後面加上改好的東西_x000D_
2.三合一開脫臘模具，先用長版的去開，之後要縮再縮_x000D_
   標需要加工處，要鑽孔或是螺絲孔要標註_x000D_
3.請和垵估PVDF白色手把的塑膠射出模具_x000D_
4.新的專案回報表單，要記得更新</t>
  </si>
  <si>
    <t>機構修改</t>
  </si>
  <si>
    <t>做機構審查的報告</t>
  </si>
  <si>
    <t>申請SEX的ECR_x000D_
&amp;_x000D_
D240901R1 SEX38_x000D_
修改半成品3D組合圖_x000D_
更換零組件</t>
  </si>
  <si>
    <t>D240901R1 SEX38_x000D_
修改半成品3D組合圖_x000D_
更換零組件</t>
  </si>
  <si>
    <t>工程圖標上求標與定義入料檢驗的標註</t>
  </si>
  <si>
    <t>整理工程圖_x000D_
寄出脫蠟的估價圖面</t>
  </si>
  <si>
    <t>協助繪製承認圖_x000D_
NPR-25020094</t>
  </si>
  <si>
    <t>協助繪製承認圖_x000D_
NPR-25020098_x000D_
NPR-25020100_x000D_
NPR-25020102_x000D_
NPR-25020103_x000D_
NPR-25020104</t>
  </si>
  <si>
    <t>法蘭圖面修改M4改圓徑5貫穿孔_x000D_
FLABM1C-MDC2B94801_x000D_
FLAAM1C-MDC2B94802</t>
  </si>
  <si>
    <t>協助繪製承認圖_x000D_
NPR-25020121_x000D_
NPR-25020122</t>
  </si>
  <si>
    <t>協助繪製承認圖_x000D_
NPR-25020125</t>
  </si>
  <si>
    <t>協助繪製承認圖_x000D_
NPR-25020142_x000D_
NPR-25020130</t>
  </si>
  <si>
    <t>領料號,建立BOM表:39筆</t>
  </si>
  <si>
    <t>1.GPX結構報告_x000D_
2.SDX進度報告</t>
  </si>
  <si>
    <t>專案進度會議</t>
  </si>
  <si>
    <t>修改工程圖資訊及發行工程圖</t>
  </si>
  <si>
    <t xml:space="preserve">1.重新修改會議討論的項目-六角外型的厚度_x000D_
</t>
  </si>
  <si>
    <t>跑模具驗收文件流程</t>
  </si>
  <si>
    <t>查詢SCX5英文版承認圖相關資料</t>
  </si>
  <si>
    <t>1.領料給蔡師傅製作台達電客製品_x000D_
2.製作目錄所需圖面</t>
  </si>
  <si>
    <t>建立電子元件圖面，確認PCB限制區無干涉，及修改PCB外殼。</t>
  </si>
  <si>
    <t>1.奧多曼流量計齒輪分析_x000D_
2.周一研發會議資料準備</t>
  </si>
  <si>
    <t>力致客製品圖面歸檔整理</t>
  </si>
  <si>
    <t>PCB板外殼機構設計</t>
  </si>
  <si>
    <t>解決低壓射出尺寸會縮水的問題</t>
  </si>
  <si>
    <t>測試新的PCB版是否符合模具</t>
  </si>
  <si>
    <t>1.修改機構審查完的內容_x000D_
2.製作工程圖給廠商報價</t>
  </si>
  <si>
    <t>GPX、SDX的機構審查</t>
  </si>
  <si>
    <t>12/5表頭組裝。1/2本體焊接。1/22研發通知電路板有問題，退回總公司更換電容。2/25到宜蘭廠軟體更新</t>
  </si>
  <si>
    <t>2/26 音叉、振棒 QC 工程表製作_x000D_
2/27 音叉、振棒 QC 工程表製作</t>
  </si>
  <si>
    <t>1.硬體:PCBA電路板已完成7PCS，電測與功能性皆無異常_x000D_
2.韌體:輸出模式待修正，其餘檢測皆為正常_x000D_
3.機構:暫用3D列印組裝測試*5(非正式材質)</t>
  </si>
  <si>
    <t>TB7-23080136/TB7-23080137/TB7-23080138/TB7-23080141，2024/12重新領料生產，已組裝完成待回總公司水測。1/23送QA測試</t>
  </si>
  <si>
    <t xml:space="preserve">2/20改版完成但空間不足待工程師和機構確認相關事宜中,2/27送洗文件整理中_x000D_
</t>
  </si>
  <si>
    <t>試產工單TB7-24120152~153</t>
  </si>
  <si>
    <t>3/3測試報告送簽核</t>
  </si>
  <si>
    <t>HP412-A140900703預計1/23入廠，DN25閥體2/11入廠63PCS</t>
  </si>
  <si>
    <t>第二次PVT-QA驗證</t>
  </si>
  <si>
    <t>第二次製作</t>
  </si>
  <si>
    <t>HP412-A140900703於1/24檢驗入庫。DN25閥體2/11檢驗入庫</t>
  </si>
  <si>
    <t>3/3完成規劃</t>
  </si>
  <si>
    <t>第二次PVT-QA</t>
  </si>
  <si>
    <t>2025/07/24</t>
  </si>
  <si>
    <t>2025/05/13</t>
  </si>
  <si>
    <t>2025/05/19</t>
  </si>
  <si>
    <t>2025/05/27</t>
  </si>
  <si>
    <t>2025/06/11</t>
  </si>
  <si>
    <t>2025/06/12</t>
  </si>
  <si>
    <t>2025/06/17</t>
  </si>
  <si>
    <t>2025/06/19</t>
  </si>
  <si>
    <t>2025/07/25</t>
  </si>
  <si>
    <t>2025/08/07</t>
  </si>
  <si>
    <t>2025/08/08</t>
  </si>
  <si>
    <t>國內業務處</t>
  </si>
  <si>
    <t>研發送樣</t>
  </si>
  <si>
    <t>GPX80I1001/GPX80M1001 GERBER整理</t>
  </si>
  <si>
    <t>換CONNECT NET變更LAYOUT修改</t>
  </si>
  <si>
    <t>北水FOT2.0標案，DN40良率尚需要再改善。_x000D_
總廠長製作5台樣品，2台為3D列印，3台為修改葉輪桶。_x000D_
協助驗證DN40，作校正及二次回測。</t>
  </si>
  <si>
    <t>驗證濕製程ECP的壓力特性。_x000D_
先於固定溫度條件，量測0~9KG的壓力ADC。_x000D_
分析量測資料，找出合適的校正壓力點。</t>
  </si>
  <si>
    <t xml:space="preserve">驗證濕製程ECP的溫度特性，包含壓力ADC及溫度ADC。_x000D_
</t>
  </si>
  <si>
    <t>基帆交辦，查詢精波雷達波相關資料。_x000D_
找尋合適的型號。_x000D_
比對目標為KEYENCE的雷達波(FR-SH01)</t>
  </si>
  <si>
    <t>協助北水FOT2.0標案，DN40預計南區第三批要交貨100PCS。_x000D_
因目前DN40良率約5成，故二廠已送230PCS至一廠進行測試。_x000D_
此部分預計明天完成測試。</t>
  </si>
  <si>
    <t>電二反應JTR RF電測異常，協助排除問題。</t>
  </si>
  <si>
    <t>驗證濕製程ECP的壓力特性和溫度特性。_x000D_
分析相關資料，初步判斷，_x000D_
使用陶瓷傳感器，校正的壓力點需要6個點。_x000D_
目前韌體只開放5個壓力點可供校正，請TC協助修改。_x000D_
另外自動校正軟體目前只支援5個壓力點，故請奕澔增加第6個壓力點。</t>
  </si>
  <si>
    <t>1.組裝SPX12V 5PCS所需樣機_x000D_
2.測試SPX電壓12V功能</t>
  </si>
  <si>
    <t>PCB溼製程NPN與PNP功能測試_x000D_
ECP組裝與架設</t>
  </si>
  <si>
    <t>PCB溼製程4~20師出線材焊接_x000D_
PCB溼製程NPN與PNP功能測試_x000D_
ECX8 5bar雷雕</t>
  </si>
  <si>
    <t>EPT重現性30 60 90流速各跑三次測試*3_x000D_
PCB溼製程NPN與PNP測試</t>
  </si>
  <si>
    <t xml:space="preserve">EPT重現性10~ 120流速測試*3_x000D_
三合一感測器組裝*2_x000D_
</t>
  </si>
  <si>
    <t>1.系統操作學習_x000D_
2.SPX 過程修改紀錄_x000D_
3.電路檢查</t>
  </si>
  <si>
    <t>1.更改後測試單一樣品_x000D_
2.耗電流等量測_x000D_
3.電路修改等</t>
  </si>
  <si>
    <t>1.電路除錯_x000D_
熱值流量計柴油速度慢問題</t>
  </si>
  <si>
    <t>撰寫研發企劃書</t>
  </si>
  <si>
    <t>2025年度1月份專案各專案查核點，激勵獎金考評會議</t>
  </si>
  <si>
    <t>1. 撰寫研發企劃書_x000D_
2. 研發會議</t>
  </si>
  <si>
    <t>1. 文件發行流程確認會議_x000D_
2. KPI討論會</t>
  </si>
  <si>
    <t>3月研發一處主管會議資料匯整</t>
  </si>
  <si>
    <t>1. 優化生產/首產進行精實生產推動(SDX/SDL/SCX)_x000D_
2.SDX8 FMD資料與SDX8 外殼送SGS檢測結果討論</t>
  </si>
  <si>
    <t>製作SDX5 PCBA(20PCS)_x000D_
樣品灌膠製作_x000D_
加工重點撰寫</t>
  </si>
  <si>
    <t xml:space="preserve">SD20電路板(灌膠版)共2pcs放置於恆溫機(設定溫度80度),同時電源提供28V,負載抽載50mA,模擬UL溫昇測試._x000D_
測試時間6小時後,功能驗證PASS_x000D_
</t>
  </si>
  <si>
    <t>SDX5電路板使用灌膠方式,調整IR限流電阻,測試與驗證功能.</t>
  </si>
  <si>
    <t>下午請假,參加小孩幼兒園的活動.</t>
  </si>
  <si>
    <t>1.研發會議報告準備_x000D_
2.SDX201與SDX5電源連續開關測試,確認電源進入TIOS101 VCC PIN的串聯電阻，修正為0歐姆。_x000D_
3.SDX研發小批量生產的報告準備</t>
  </si>
  <si>
    <t>1. SDX研發小批量生產的報告準備_x000D_
2. SDX5電路板使用灌膠方式,調整IR限流電阻,測試與驗證功能.</t>
  </si>
  <si>
    <t>1. PC308-SCX10M1008 ~ 9 新電路板 功能測試</t>
  </si>
  <si>
    <t>1. 228 放假</t>
  </si>
  <si>
    <t>1. SEXBA1X-0032、SEXBA5X-0001 DVT-QA 樣品製作 5 PCS_x000D_
2. SEXBA1X-0032、SEXBA5X-0001 功能測試</t>
  </si>
  <si>
    <t>1. DVT-QA 樣品準備</t>
  </si>
  <si>
    <t>1. PC308-SEX51M1002、PC308-SEX52M1001 進料基準製作_x000D_
2. PC308-SEX51M1002、PC308-SEX52M1001 承認書製作</t>
  </si>
  <si>
    <t>1. 協助電二SDL 處理 連版測試治具 軟體問題</t>
  </si>
  <si>
    <t>228連假</t>
  </si>
  <si>
    <t xml:space="preserve">SDX5  IP67樣品製作、低壓射出_x000D_
</t>
  </si>
  <si>
    <t xml:space="preserve">SDX 5增加 遮光罩樣品製作、低壓射出、功能測試_x000D_
</t>
  </si>
  <si>
    <t>1.業務樣品重工處理_x000D_
2.EPU工況材料處理</t>
  </si>
  <si>
    <t>1.EPV展型首產會議_x000D_
2.EPV首產精實會議_x000D_
3.軌道型EPU專案日程初步規劃</t>
  </si>
  <si>
    <t>整理修改項目，並將線路圖修改，_x000D_
需將新物料料號在線路圖中補上，_x000D_
申請更換物料的料號。_x000D_
_x000D_
確認EPR1的版本為舊版，後續提供給業務，_x000D_
如需更換電路板，需請QA協助。_x000D_
_x000D_
至FEA查看EPR1狀況，讀取格式確認。_x000D_
_x000D_
至一樓測場了解如何測試穩定性，_x000D_
並測試一輪數據。</t>
  </si>
  <si>
    <t>覆測一樓測場狀況，數據是否有跑掉，_x000D_
因GND接觸不良導致沒有波型，_x000D_
調整後即可看到波型。_x000D_
整理相關資料，並暫停測試，供產線出貨測試。_x000D_
修改線路圖。_x000D_
_x000D_
與晨帆通話後，確認EPR1狀況並膠帶標記，_x000D_
提供給昭妃做後續處理。_x000D_
並提供修改後的目錄及操作手冊給FAE瑞洋進行修改。</t>
  </si>
  <si>
    <t>將線路整理好後，匯出BOM，_x000D_
請暉恩協助索樣100套。_x000D_
下午將一樓測場復原，並測試數據是否與昨日相同，_x000D_
目前測下來的數據與昨日相近，_x000D_
更換樣機測試，可能因為方向不同導致數值為負，_x000D_
後續詢問確認，_x000D_
將裸板程式修改為自動抓首波時間測試，_x000D_
目前測下來跟先前的程式差異甚多，_x000D_
需與政崙哥討論方向。</t>
  </si>
  <si>
    <t xml:space="preserve">與政崙哥查看一樓測場更換新程式後的狀況，_x000D_
發現測試時，若把環境條件回復到之前的狀況，_x000D_
數據會跟之前的對不上，反覆查驗後發現是算法不同，_x000D_
更換複驗後確定是算法不同，_x000D_
後續會統一算法，並調整補償值，再進行測試。_x000D_
</t>
  </si>
  <si>
    <t xml:space="preserve">K240801R2 PCB濕製程用插入式壓力感測器 debug ALT0~ALT4 相關動作程序_x000D_
1.debug ALT0~ALT4 相關動作程序_x000D_
原因:_x000D_
希望一開始將OUT1，OUT2的EN,IN腳預設為LOW,LOW_x000D_
並且在NO時，不管NPN和PNP也是LOW,LOW。 _x000D_
在OUT1,OUT2相同設置下，OUT1紅燈在警告模式1,2，不應該與OUT2燈一起亮_x000D_
解決對策:_x000D_
此問題，程式已修正，原因為程式固定每二秒會強迫_x000D_
設定out1，out2狀態為初始值(為何如此設定還需澄清)，造成誤動作_x000D_
main loop 部份程式碼如下: _x000D_
 if(PFC_GET_TCA9539_REINIT_TIMER_CNT &gt;= PFC_TIMER_2000MS)_x000D_
    {_x000D_
        PFC_TCA9539_REINIT_TIMER_RESET();_x000D_
        //===== 新增電流校正旗標以及電流校正模式, Ver1.1.05 =====_x000D_
        PFC_TCA9539_SN74LV_OE_INIT();_x000D_
        PFC_TCA9539_SN74LV_OE_LOW();_x000D_
	PFC_LED_OUT1_INIT();_x000D_
        PFC_LED_OUT2_INIT();_x000D_
        //===== Ver1.0.02 =====_x000D_
_x000D_
        PFC_LED_MPA_INIT();_x000D_
        PFC_LED_KPA_INIT();_x000D_
        PFC_LED_BAR_INIT(); _x000D_
        PFC_LED_PSI_INIT();_x000D_
        PFC_LED_KFGCM2_INIT();  _x000D_
      //  PFC_SET_OUT1_TASK_FLAG_API();_x000D_
     //   PFC_SET_OUT2_TASK_FLAG_API();_x000D_
_x000D_
	//	PFC_SET_OUT2_TASK_FLAG_API();_x000D_
    }_x000D_
每二秒一直在初始化io，並不是好的設計，暫時先取消部份io初始後，需討論後再決定解決之策_x000D_
_x000D_
</t>
  </si>
  <si>
    <t xml:space="preserve">K240801R2 PCB濕製程用插入式壓力感測器_x000D_
1.重建led7seg顯示模組_x000D_
2.重建ioc 模組_x000D_
3.重建fk 模組_x000D_
4.重建pfc模組_x000D_
</t>
  </si>
  <si>
    <t xml:space="preserve">K240801R2 PCB濕製程用插入式壓力感測器 .重建hbtc模組_x000D_
1.重建led7seg顯示模組_x000D_
2.重建ioc 模組_x000D_
3.重建fk 模組_x000D_
4.重建pfc模組_x000D_
5.重建crc模組_x000D_
6 .重建hbtc模組_x000D_
7.重建iflash模組_x000D_
</t>
  </si>
  <si>
    <t>K240801R2 PCB濕製程用插入式壓力感測器 .重建adc ，dac模組_x000D_
1.重建led7seg顯示模組_x000D_
2.重建ioc 模組_x000D_
3.重建fk 模組_x000D_
4.重建pfc模組_x000D_
5.重建crc模組_x000D_
6 .重建hbtc模組_x000D_
7.重建iflash模組_x000D_
8.重建adc 模組_x000D_
9.重建dac模組</t>
  </si>
  <si>
    <t>電二燈具6組_x000D_
板金請購_x000D_
電料購買</t>
  </si>
  <si>
    <t>土城一廠EPH自動測試_x000D_
規劃討論_x000D_
設備電料詢價</t>
  </si>
  <si>
    <t>SC整合測試治具插頭不良_x000D_
插頭更換OK</t>
  </si>
  <si>
    <t>土城一廠EPH自動測試_x000D_
規劃討論_x000D_
IO確認_x000D_
詢價請購</t>
  </si>
  <si>
    <t>土城一廠EPH自動測試_x000D_
線路圖繪製</t>
  </si>
  <si>
    <t xml:space="preserve">林光宇試用期考核報告撰寫。_x000D_
生技部助理工程師錄取報告轉寫。_x000D_
</t>
  </si>
  <si>
    <t>鋁外殼依據第二次機構審查內容修改3D結構。</t>
  </si>
  <si>
    <t>SDX5修改SR模具問題討論。_x000D_
SDX5修改SR模具內容前往模具廠討論。_x000D_
依據模具廠討論內容修改繪製SDX5模具3D相關零件圖面。</t>
  </si>
  <si>
    <t>鋁外殼本體素材、加工工程圖面繪製</t>
  </si>
  <si>
    <t>前往創維針對DN20多孔式噴嘴修模T1試模樣品檢討。</t>
  </si>
  <si>
    <t>MOS齒輪塑膠外殼模具修改後組裝確認。</t>
  </si>
  <si>
    <t>研發KPI制定討論會議</t>
  </si>
  <si>
    <t>DN20多孔式噴嘴修改模具後40PCS測試數據問題與良率討論。_x000D_
DN20多孔式噴嘴後續修改內容模具變更，零件圖面修改繪製。</t>
  </si>
  <si>
    <t>EPT廣達不良品討論會議</t>
  </si>
  <si>
    <t>夾管式超音波下蓋加工、素材工程圖面繪製。_x000D_
夾管式超音波鋁外殼料申請。_x000D_
夾管式超音波鋁外殼模具開發文件撰寫。</t>
  </si>
  <si>
    <t>3月份主管會議報告轉寫_x000D_
上海EG-PFA外殼結構開模相關粗略問題點報告轉寫。</t>
  </si>
  <si>
    <t>生產週討論會議</t>
  </si>
  <si>
    <t>生產週討論會議。_x000D_
DN40多孔式噴嘴3D列印樣品取回與軸心黏合組裝。_x000D_
半成品、成品BO表內容查詢與變更內容撰寫。</t>
  </si>
  <si>
    <t>阿米巴讀書會</t>
  </si>
  <si>
    <t>鋁外殼素材加工工程圖面變更繪製。</t>
  </si>
  <si>
    <t>1.模具DFM確認及討論_x000D_
2.模具進度追蹤_x000D_
3.請模具廠協助報價零件(ECP)</t>
  </si>
  <si>
    <t>第二次機構審查會議</t>
  </si>
  <si>
    <t>第二次機構審查後的機構修改</t>
  </si>
  <si>
    <t>請病假一天</t>
  </si>
  <si>
    <t>下午請病假半天</t>
  </si>
  <si>
    <t>1.本體5PCS完成，拿配件去二廠焊接_x000D_
2.修改正式成品機構_x000D_
3.領料_x000D_
4.5台樣品組裝+測漏</t>
  </si>
  <si>
    <t xml:space="preserve">整理模具報價表_x000D_
寫模具申請表_x000D_
</t>
  </si>
  <si>
    <t>1.樣品組裝PCB_x000D_
2.樣品內徑有點問題,找適合的墊片與機構修改</t>
  </si>
  <si>
    <t>協助繪製承認圖_x000D_
NPR-25020139_x000D_
NPR-25020141_x000D_
NPR-25020147</t>
  </si>
  <si>
    <t xml:space="preserve">ECR-25020007_x000D_
繪製FCXAM1C-182AA50301-D1-G1工程圖_x000D_
</t>
  </si>
  <si>
    <t>ECR-25020007</t>
  </si>
  <si>
    <t>協助繪製承認圖_x000D_
NPR-25020148_x000D_
NPR-25020150</t>
  </si>
  <si>
    <t>協助繪製承認圖_x000D_
NPR-25020158_x000D_
NPR-25020168_x000D_
繪製加工圖:_x000D_
SA130AEQ+TA01</t>
  </si>
  <si>
    <t>協助繪製承認圖_x000D_
NPR-25020156_x000D_
NPR-25010078</t>
  </si>
  <si>
    <t>協助繪製承認圖_x000D_
NPR-25020125_x000D_
NPR-25020184_x000D_
NPR-25020190_x000D_
NPR-25020191</t>
  </si>
  <si>
    <t>專案進度報告</t>
  </si>
  <si>
    <t>1.修改的模具給廠商並討論做法_x000D_
2.鉚合六腳本體-台達電客製品_x000D_
3.繪製給廠商修改模具的3D圖</t>
  </si>
  <si>
    <t>1.上蓋及探頭與廠商討論做法及詢價_x000D_
2.PCB外殼給廠商詢價及問題回復</t>
  </si>
  <si>
    <t>出國旅遊</t>
  </si>
  <si>
    <t>1.設計耐壓測試用的轉接環_x000D_
2.尋找並解決SDX5遮光罩的問題與狀況_x000D_
3.寫SDX5遮光罩模具驗收單</t>
  </si>
  <si>
    <t>研發一處</t>
  </si>
  <si>
    <t>RD1300</t>
  </si>
  <si>
    <t>RD0000</t>
  </si>
  <si>
    <t>M250301C1</t>
  </si>
  <si>
    <t>一體型電磁流量計北美多重防爆認證</t>
  </si>
  <si>
    <t>國內北區</t>
  </si>
  <si>
    <t>RD3</t>
    <phoneticPr fontId="39" type="noConversion"/>
  </si>
  <si>
    <t>2/12 QW-04-SC09-Q3  新增 優化電源座檢查項目、成品耗電流_x000D_
2/13 QW-04-SC09-Q3  新增 優化電源座檢查項目、成品耗電流_x000D_
2/17 QW-04-SC08-Q3  新增 優化電源座電路板半成品檢查項目_x000D_
3/6  QW-04-SCXxE1x-xxxx-Q3 電路板半成品 產品檢驗基準製作</t>
  </si>
  <si>
    <t>2/12 QR-09-SC09-Q4  新增 優化電源座檢查項目、成品耗電流_x000D_
2/13 QR-09-SC09-Q4  新增 優化電源座檢查項目、成品耗電流_x000D_
2/17 QR-09-SC08-Q4 新增 優化電源座電路板檢查項目_x000D_
3/6 QR-09-SCXxE1x-xxxx-Q4 電路板半成品 產品檢驗紀錄 製作</t>
  </si>
  <si>
    <t>11/16_x000D_
電料購買_x000D_
線路規劃_x000D_
11/27_x000D_
PLC程式編輯_x000D_
2025/3/12_x000D_
移交宜蘭廠</t>
  </si>
  <si>
    <t>3/14 彈簧到貨_x000D_
3/10 埋射螺母已到貨_x000D_
2/24 背拖環已到貨_x000D_
2/19 彈簧下單購買_x000D_
2/18 O-ring下單購買_x000D_
2/11 埋射螺母下單購買_x000D_
1/21 模具開發送出後，配件會一同發包_x000D_
11/8 零件料號申請中</t>
  </si>
  <si>
    <t>研發送樣單號: RDNew0100000607</t>
  </si>
  <si>
    <t>板子3/14回廠尚未電測確認</t>
  </si>
  <si>
    <t>3/5 客戶確定好規格，將領出庫存成品做修改</t>
  </si>
  <si>
    <t>無須新增測項，使用QW-04-EP09即可</t>
  </si>
  <si>
    <t>無須新增新的測項，使用QR-09-EP09即可</t>
  </si>
  <si>
    <t>防爆認證報價單</t>
  </si>
  <si>
    <t>3/12完成審查會議</t>
  </si>
  <si>
    <t>代客戶申請ML及TR</t>
  </si>
  <si>
    <t>工程試製(RD主導)</t>
  </si>
  <si>
    <t>OTC送樣承認</t>
  </si>
  <si>
    <t>2025/07/30</t>
  </si>
  <si>
    <t>2025/08/05</t>
  </si>
  <si>
    <t>2025/09/18</t>
  </si>
  <si>
    <t>2025/08/21</t>
  </si>
  <si>
    <t>2025/09/19</t>
  </si>
  <si>
    <t>2025/09/23</t>
  </si>
  <si>
    <t>2026/01/15</t>
  </si>
  <si>
    <t>2026/01/09</t>
  </si>
  <si>
    <t>2026/01/23</t>
  </si>
  <si>
    <t xml:space="preserve">2025/04/30/SCX5(SC38) Ta-Tp電路溫昇測試/李騏敬/0%_x000D_
2025/05/13/DVT-QA測試/王琇眉/0%_x000D_
</t>
  </si>
  <si>
    <t xml:space="preserve">2025/05/14/PCBA連板測試治具設計及製作(3種電源板/控制板/顯示板/EEPROM板)/賴慶樺/0%_x000D_
2025/05/21/PCBA連板測試治具軟體設計及驗證(3種電源板/控制板/顯示板/EEPROM板)/李奕澔/0%_x000D_
</t>
  </si>
  <si>
    <t>2025/06/10</t>
  </si>
  <si>
    <t>2025/06/18</t>
  </si>
  <si>
    <t>GPX80I1001/GPX80M1001 發包比價資料整理</t>
  </si>
  <si>
    <t>ECP12M1002發包比價資料整理</t>
  </si>
  <si>
    <t>EPD11I1008/EPD11M1006技轉資料整理</t>
  </si>
  <si>
    <t>文書處理單據5張</t>
  </si>
  <si>
    <t>EPU20D1001 LAYOUT修改機構變更</t>
  </si>
  <si>
    <t>114文件銷毀清單整理/YQC文件入庫申請</t>
  </si>
  <si>
    <t>文書處理單據4張</t>
  </si>
  <si>
    <t>ECP12M1002連板工作檔資料確認</t>
  </si>
  <si>
    <t>濕製程ECP使用陶瓷型傳感器，之前測試壓力特性發現在壓力為1.0~2.0範圍內，_x000D_
其壓力ADC並非線性。_x000D_
針對5PCS濕製程ECP樣品，量測0.5~9.0kg/cm2，並記錄其壓力adc。_x000D_
找出合適的校正壓力點。_x000D_
量測壓力範圍包含：_x000D_
(1) 0.5kg/cm2 ~ 9.0kg/cm2，step為0.5kg/cm2_x000D_
(2) 0.5kg/cm2 ~ 2.5kg/cm2，step為0.1kg/cm2</t>
  </si>
  <si>
    <t xml:space="preserve">針對濕製程ECP壓力特性在1~2kg/cm2非線性的情況，_x000D_
懷疑WIKA壓力控制器有異常。_x000D_
針對WIKA壓力控制器，確認狀況。_x000D_
針對架設部分，分成兩種條件進行驗證：_x000D_
(1) 有連接穩壓瓶及待測物時_x000D_
(2) 無連接穩壓瓶及待測物時_x000D_
經量測驗證，發現不連接穩壓瓶及待測物時，前端壓力計和後端壓力計的差值就很大_x000D_
研判可能WIKA設備有問題。_x000D_
</t>
  </si>
  <si>
    <t>針對基帆交辦，比對基恩斯的雷達波和精波的雷達波，找出合適的型號_x000D_
精波部分，最小尺寸的雷達波型號為PWRD86A。_x000D_
但此型號的尺寸與基恩斯FR-SH01相比，至少大上一倍。_x000D_
與基帆討論後，此部分先請Jarvis協助，請精波提供此型號雷達波_x000D_
的內部結構、電路板尺寸及電路板疉構等資料。</t>
  </si>
  <si>
    <t>北水預計今年下半年會再開出標案需求。_x000D_
預計下週三會和中華電信開會討論後續標案的執行狀況。_x000D_
先了解目前的生產測試狀況，並與小朱、大雄討論。_x000D_
有關後續的產能及測場擴充的執行狀況及時程。</t>
  </si>
  <si>
    <t xml:space="preserve">針對WIKA壓力控制器在1.0~2.0kg/cm2範圍有異常的情形，_x000D_
量測各種架設條件，以確認是架設環境的問題還是WIKA壓力控制器設備的問題。_x000D_
</t>
  </si>
  <si>
    <t>驗證盤面式ECP，使用陶瓷型傳感器。_x000D_
自動校正及壓力點精確度測試。共33PCS樣品_x000D_
並將33PCS樣品架設於測試牆上，持壓長時間驗證。</t>
  </si>
  <si>
    <t>DN20葉輪桶修模完成並已提供樣品。_x000D_
二廠送60PCS至一廠進行測試。_x000D_
初步測試完成1批20PCS，良率為8成。_x000D_
後續還有40PCS，持續進行測試。</t>
  </si>
  <si>
    <t>1.協助產線確認SPX與EPT異常原因_x000D_
2.更換EPT水線水，確保水質正常</t>
  </si>
  <si>
    <t>廣達工況-EPT</t>
  </si>
  <si>
    <t>1.校正EPT 4PCS出貨，各點測試_x000D_
2.前往二廠領料</t>
  </si>
  <si>
    <t>1.測試EPT熱插拔-5422是否會異常，並使用示波器量測上電突波_x000D_
2.準備EPT 出貨4PIN線材檢驗治具</t>
  </si>
  <si>
    <t>1.驗證關於EPT濾波與穩定判斷所影響狀態_x000D_
2.與Ricky共同測試EPT演算法，並確認可行性</t>
  </si>
  <si>
    <t>1.協助產線確認SPX異常排除_x000D_
2.統整EPT測試數據，並整理PPT</t>
  </si>
  <si>
    <t>EPT AI熱質式流量計 低流與高流閥門開度0,10,20,50流速測試*4_x000D_
EPT韌體更改後測試</t>
  </si>
  <si>
    <t>EPT AI熱質式流量計 低流與高流閥門開度0,15,30,50,50,30,15,0流速測試*3_x000D_
EPT AI熱質式流量計 墊高6次測試流速與競品差異</t>
  </si>
  <si>
    <t>EPT墊高10塊的高度6次跑90流速測試*2_x000D_
ECX8輸出測試，雷射雕刻*4</t>
  </si>
  <si>
    <t>三合一PCB版焊接*3_x000D_
SPX_SPX傑力膠_EPT冷熱水探棒測試_x000D_
PCB溼製程交給QA測試前置準備</t>
  </si>
  <si>
    <t>EPT,EPT加長,EPT超級加長,SPX,SPX傑地膠,探棒冷熱水測試_x000D_
EPT墊高測試流速_x000D_
PCB溼製程異常排錯</t>
  </si>
  <si>
    <t>1.不同柴油流速數據量測與紀錄</t>
  </si>
  <si>
    <t>柴油流速數據量測與紀錄</t>
  </si>
  <si>
    <t xml:space="preserve">1.柴油反應速度問題_x000D_
2.校正測試_x000D_
3.進行樣機校正_x000D_
_x000D_
</t>
  </si>
  <si>
    <t>1.柴油反應速度問題_x000D_
2.校正測試_x000D_
3.進行樣機校正</t>
  </si>
  <si>
    <t>主管會議-FMD簡報整理</t>
  </si>
  <si>
    <t>KPI討論會</t>
  </si>
  <si>
    <t>1. SDL客製固定底座開模前討論_x000D_
2. 讀書會第二組_x000D_
3. ISO14001 環境考量面鑑別技巧與演練&amp;組織背景風險機會評估 - 撰寫說明</t>
  </si>
  <si>
    <t>1. 完成研發企劃書_x000D_
2. 研發會議</t>
  </si>
  <si>
    <t>整理樣品與填寫委測單, 送DVT-QA</t>
  </si>
  <si>
    <t>第二組讀書會</t>
  </si>
  <si>
    <t>1. 更新SDX與SDL的FMD格式資料_x000D_
2. SDL客製底座樣品請玟慧本週寄給上海_x000D_
3. SCX6客訴韌體未更新問題確認_x000D_
4. 讀書會資料整理</t>
  </si>
  <si>
    <t>1. 研發處人員考核績效，規劃成自動報表統整 (第三次討論會)_x000D_
2. 優化生產/首產進行精實生產推動</t>
  </si>
  <si>
    <t>1. 研發開案審查會議_x000D_
2. 企劃書內容修改與PLM時程變更</t>
  </si>
  <si>
    <t>製作SDX5 PCBA_x000D_
樣品灌膠製作_x000D_
樣品低壓射出</t>
  </si>
  <si>
    <t>製作SDX5 PCBA</t>
  </si>
  <si>
    <t>製作SDX5 PCBA_x000D_
樣品灌膠製作</t>
  </si>
  <si>
    <t>台達電樣品製作</t>
  </si>
  <si>
    <t>台達電樣品製作_x000D_
製作SDX5 PCBA</t>
  </si>
  <si>
    <t>1. SDX5電源連續開關測試搭配高低溫循環(電源進入TIOS101 VCC PIN的串聯電阻為0歐姆)_x000D_
2. IP67測試</t>
  </si>
  <si>
    <t>SDX研發小批量生產的報告準備</t>
  </si>
  <si>
    <t>1. 準備樣品,修改與測試相關工具,預防UL樣品有問題._x000D_
2. 到北投協助UL認證單位,把修改後的樣品,可以進行溫升測試.</t>
  </si>
  <si>
    <t>1. SEXBA5X-0001 電路板更換成 SEXBA1X-0032_x000D_
2. DVT-QA 比對件準備</t>
  </si>
  <si>
    <t>1. SDL 連板治具 測試軟體修改_x000D_
2. SDL 連板治具 功能測試</t>
  </si>
  <si>
    <t>1. GPXBE8I-0001 EBOM 建立_x000D_
2. GPXBE8M-0001 EBOM 建立</t>
  </si>
  <si>
    <t>1. SC2100 電路板半成品 產品檢驗基準與紀錄 製作</t>
  </si>
  <si>
    <t>1. SEXBE5P-0003 ~ SEXBE5P-0005 EBOM 建立_x000D_
2. SEXBA5X-0018 ~ SEXBA5X-0021 EBOM 建立</t>
  </si>
  <si>
    <t>1. 線材 裁減 10 PCS_x000D_
2. IR 重工 5 PCS_x000D_
3. PFA 樣品製作 1 PCS</t>
  </si>
  <si>
    <t>1. 成品製作 10 PCS_x000D_
2. 半成品功能驗證 10 PCS_x000D_
3. PFA樣品熱熔 5 PCS_x000D_
4. PP 超音波熔接 5 PCS_x000D_
5. 成品功能驗證 10 PCS_x000D_
6. 黏熱縮套管 10 PCS</t>
  </si>
  <si>
    <t>1. SD 成品測試治具 軟體 功能測試_x000D_
2. SD 成聘測試治具 設定值調整</t>
  </si>
  <si>
    <t>1. SEXBE5P-0003 ~ 5、SEXBE5M-0009 加工重點製作</t>
  </si>
  <si>
    <t>1. SC21 問題分析 33 PCS</t>
  </si>
  <si>
    <t>SDX 5增加 遮光罩樣品製作、低壓射出、功能測試</t>
  </si>
  <si>
    <t>SDX 2 M12型 第二次DVT-QA樣品製做、低壓射出、功能測試</t>
  </si>
  <si>
    <t>SDX2 連板治具配線、除錯測試</t>
  </si>
  <si>
    <t xml:space="preserve">1.修改 SDX2 低壓版 EBOM_x000D_
2.SDX2 半成品測試治具除錯、測試_x000D_
</t>
  </si>
  <si>
    <t>軌道型EPU專案日程規劃</t>
  </si>
  <si>
    <t>1.軌道型EPU專案日程規劃_x000D_
2.DIN Rail廠商搜尋</t>
  </si>
  <si>
    <t>1.DIN Rail廠商搜尋_x000D_
2.DIN Rail外型尺寸選型_x000D_
3.匯整東武參訪資料</t>
  </si>
  <si>
    <t>東武參訪宜蘭廠、總廠</t>
  </si>
  <si>
    <t xml:space="preserve">1.軌道型EPU專案日程修改_x000D_
2.EPV測場報告格式修改_x000D_
3.EPF簡體字LCM畫面擷取_x000D_
</t>
  </si>
  <si>
    <t xml:space="preserve">"EPD客訴分析維修 :_x000D_
分析2PCS上電異常的EPD"_x000D_
</t>
  </si>
  <si>
    <t xml:space="preserve">"電源板替代料測試:_x000D_
測試誠陽的變壓器並記錄相關資料"_x000D_
</t>
  </si>
  <si>
    <t xml:space="preserve">"EPD客訴測試:_x000D_
對5PCS異常品進行跑水測試"_x000D_
</t>
  </si>
  <si>
    <t xml:space="preserve">"EPD客訴分析:_x000D_
分析異常的電路那部分異常並修好它"_x000D_
"EPD客訴測試:_x000D_
對異常品進行跑水測試並進行校正"_x000D_
</t>
  </si>
  <si>
    <t xml:space="preserve">"EPV電路板維修:_x000D_
維修RS-485異常的電路板"_x000D_
</t>
  </si>
  <si>
    <t xml:space="preserve">"EPD客訴測試:_x000D_
對異常品進行跑水測試並進行校正"_x000D_
</t>
  </si>
  <si>
    <t>EPU2備料100套，聯絡新料的廠商詢價</t>
  </si>
  <si>
    <t xml:space="preserve">"EPD設變:_x000D_
對各料號進行變更作業"_x000D_
</t>
  </si>
  <si>
    <t xml:space="preserve">EPD AC電源板替代料測試，測試主料與替代料負載情況與漣波_x000D_
</t>
  </si>
  <si>
    <t>EPU2備料清單整理，依現有的資料整理備料清單並將廠內使用但缺料的原件購買</t>
  </si>
  <si>
    <t xml:space="preserve">EPD AC電源板替代料測試，測試主料與替代料的瞬態負載_x000D_
</t>
  </si>
  <si>
    <t>EPV探頭測試，思考在組裝環節的探頭測試</t>
  </si>
  <si>
    <t xml:space="preserve">EPD AC電源板替代料測試，替代料耐受性測試_x000D_
</t>
  </si>
  <si>
    <t>EPD客製品組裝與測試，將領出的成品修改成客製品的規格並測試輸出入功能是否正常。_x000D_
EPD客製品校正，將客製品進行校正</t>
  </si>
  <si>
    <t>調整線路元件值，看差異性變化，_x000D_
目前可能因環境問題，變化不大。_x000D_
在一樓測場測試自動抓開窗時間的新程式，_x000D_
因計算公式變化，所以要重新寫入補償及調整K值，_x000D_
若以程式自動抓取，數據誤差會變得相對大，_x000D_
但若只將開窗時間固定，數據會跟前一版測試結果相近。</t>
  </si>
  <si>
    <t>調整設定參數，確認如果在我們需要的開窗時間，_x000D_
流量數據會是準確的，但目的是需要程式自動抓取開窗時間，_x000D_
但目前開窗時間都偏早，需和政崙哥討論現在參考數據是怎麼樣?_x000D_
_x000D_
測試在相同流速下，在不同位置放上振動源，_x000D_
看數據是否會有影響跟變化，_x000D_
設置錄影實驗後，振動前後數據變化不大，近乎沒有。</t>
  </si>
  <si>
    <t>整理上週測試報告，做成曲線圖_x000D_
並附上波形說明。_x000D_
_x000D_
編輯下週要報告的資料，_x000D_
參考EPU1資料進行編改，_x000D_
還需尺寸圖、安裝方式、按鍵使用方式。_x000D_
_x000D_
檢查修改後的EPR1型錄及操作手冊，_x000D_
但目前跟我所提供的資訊不符，_x000D_
請FAE確認中。</t>
  </si>
  <si>
    <t>確認FAE修改過後的型錄及操作手冊，_x000D_
發現有些 地方跟提供的資料有出入，_x000D_
好像是混到其他產品的資訊，_x000D_
但FAE那說，是存檔的資料也是之前研發提供，_x000D_
看修改內容覺得有疑慮，所以還請FAE照我提供的資料做修改。_x000D_
_x000D_
至一樓測場確認程式，增加濾波功能並調整取樣資料後，_x000D_
精準度OK，後續測試其他樣品。</t>
  </si>
  <si>
    <t>確認ˋ另一台樣品測試數據，_x000D_
因硬體配置不同(短路)，所以要進行測試，_x000D_
更換程式、調整參數，_x000D_
後續發現PGA GAIN不同，再微調參數，_x000D_
數據較精準且穩定，_x000D_
複測原先樣機的數據，將線路修改(短路)，_x000D_
發現精準度較更且穩定，_x000D_
硬體可能就以這個方向進行修改，_x000D_
PGA GAIN的問題還需看一下。</t>
  </si>
  <si>
    <t>K240801R2 PCB濕製程用插入式壓力感測器 .uif 模組程式_x000D_
1.重建led7seg顯示模組_x000D_
2.重建ioc 模組_x000D_
3.重建fk 模組_x000D_
4.重建pfc模組_x000D_
5.重建crc模組_x000D_
6 .重建hbtc模組_x000D_
7.重建iflash模組_x000D_
8.重建adc 模組_x000D_
9.重建dac模組_x000D_
10.加入uif 模組程式_x000D_
11。加入tca9539模組程式_x000D_
12。加入ssd_io 模組程式</t>
  </si>
  <si>
    <t>K240801R2 PCB濕製程用插入式壓力感測器 .新增adc 校正相關程式，目前deug中_x000D_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校正相關程式，目前deug中</t>
  </si>
  <si>
    <t>K240801R2 PCB濕製程用插入式壓力感測器 .溫度，壓力 校正相關程式，內插法，外插法，新架構已完成，進行測試中_x000D_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t>
  </si>
  <si>
    <t>K240801R2 PCB濕製程用插入式壓力感測器 .新增software download 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t>
  </si>
  <si>
    <t>K240801R2 PCB濕製程用插入式壓力感測器 .調試軟體同步新加，可設定觀看壓力，溫度，內溫等設定功能_x000D_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t>
  </si>
  <si>
    <t>QA FG水平測試迴轉支架_x000D_
控制箱配電</t>
  </si>
  <si>
    <t>土城一廠EPH自動測試_x000D_
溫溼度計及壓力傳送器請購</t>
  </si>
  <si>
    <t>拆卸打包固定</t>
  </si>
  <si>
    <t>EPT測試台_x000D_
溫溼度計請購</t>
  </si>
  <si>
    <t>QA FG水平測試迴轉支架_x000D_
馬達更換_x000D_
馬達規格確認詢價</t>
  </si>
  <si>
    <t>019 提案改善通過執行_x000D_
改善SP測場換管灑水_x000D_
接水用推車組裝加工</t>
  </si>
  <si>
    <t>電二恆溫烤箱單組電源輸出不足_x000D_
保險絲不良 更換ok</t>
  </si>
  <si>
    <t>設備上車送宜蘭</t>
  </si>
  <si>
    <t>至宜蘭廠交接設備</t>
  </si>
  <si>
    <t>成品半成品BOM表內容修改。</t>
  </si>
  <si>
    <t>SC35電纜型上下槌頭素材BOM表問題釐清。_x000D_
SC35電纜型上下槌頭3D零件圖面修改。_x000D_
SC35電纜型上下槌頭2D工程圖面繪製。</t>
  </si>
  <si>
    <t>鋁外殼本體與上蓋素材3D、2D工程圖面修改繪製。</t>
  </si>
  <si>
    <t>多孔式噴嘴相關半成品3D圖面修改。_x000D_
多孔式噴嘴相關半成品2D工程圖面繪製。</t>
  </si>
  <si>
    <t>耐壓測試相關治具問題確認與解說。_x000D_
SDX5模具修改相關資訊問題處理。</t>
  </si>
  <si>
    <t>SDX5-3/8"接續模具移出製模具廠討論修改內容與模具結構問題。</t>
  </si>
  <si>
    <t xml:space="preserve">週生產討論會議。_x000D_
DN20多孔式噴嘴創維射出進度，與軸心廠內進度問題追蹤與確認。_x000D_
</t>
  </si>
  <si>
    <t>夾管式超音波鋁外殼模具開模討論。_x000D_
依據總經理建議內容修改夾管式超音波鋁外殼素材、加工3D、2D圖面內容。</t>
  </si>
  <si>
    <t>DN20、DN25-3D成品圖面變更修改。_x000D_
DN20、DN25-2D成品工程圖面繪製。_x000D_
DN20、DN25相關工程圖面新增與變更ECO處理。</t>
  </si>
  <si>
    <t>SCX6配重螺母修改M8*P1.25螺牙改為兩段螺牙結構。_x000D_
繪製3D、2D工程圖面。</t>
  </si>
  <si>
    <t xml:space="preserve">鋁外殼-CNC打樣3D、2D工程圖面繪製。_x000D_
鋁外殼-CNC打樣評估。_x000D_
橡膠模具發包文件撰寫。_x000D_
</t>
  </si>
  <si>
    <t>FCXAM1C-161CA10703開模前宇恆宇做DFM檢討。_x000D_
依據DFM檢討內容修改2D、3D相關圖面。</t>
  </si>
  <si>
    <t>封口塞採購零件改為自製加工零件:_x000D_
a.素材、加工3D零件圖面變更繪製。_x000D_
b.素材、加工2D零件工程圖面繪製。</t>
  </si>
  <si>
    <t>模具開模相關結構工程圖面內容審查。</t>
  </si>
  <si>
    <t>PCB板寬圖面結構與受限區2D、3D繪製。_x000D_
討論PCB板寬相關對應與現況問題確認。_x000D_
構思與繪製下肢價結構。</t>
  </si>
  <si>
    <t>週生產討論會議</t>
  </si>
  <si>
    <t>DM需求外觀尺寸圖面繪製。_x000D_
顯示板、POWER板寬與受限區圖面繪製。</t>
  </si>
  <si>
    <t>模具開模圖面內容審查與討論。</t>
  </si>
  <si>
    <t>MOS齒輪塑膠外殼模具修改後相關尺寸量測與模具驗收文件撰寫。</t>
  </si>
  <si>
    <t>ECO-25030122</t>
  </si>
  <si>
    <t xml:space="preserve">DN13~DN25銅上蓋結構變更增加重量。_x000D_
DN13銅本體增加重量問題修改確認重量符合內容確認。_x000D_
</t>
  </si>
  <si>
    <t>1.模具零件外觀變更討論_x000D_
2.圖面修改</t>
  </si>
  <si>
    <t>1.零件進料確認_x000D_
2.成品料號及BOM建立</t>
  </si>
  <si>
    <t>1.與生管溝通首產入庫成品料號更改_x000D_
2.NＯ型彈簧下單請購</t>
  </si>
  <si>
    <t>1.模具配合件領料_x000D_
2.包裝寄件給上海_x000D_
3.配合模具拆模滑塊而改圖</t>
  </si>
  <si>
    <t>1.成品料號申請_x000D_
2.成品BOM建立</t>
  </si>
  <si>
    <t xml:space="preserve">身體不適_x000D_
</t>
  </si>
  <si>
    <t>整理工程圖_x000D_
寫模具申請表</t>
  </si>
  <si>
    <t xml:space="preserve">樣品修改工程圖_x000D_
拿給蔡師傅車_x000D_
</t>
  </si>
  <si>
    <t>1.新治具組裝3台 _x000D_
2.測試壓力治具機構設計</t>
  </si>
  <si>
    <t>由於要搭配小精靈接線盒，修改氣密設計_x000D_
又因已經將本體設計給脫蠟模具廠開模了，本體與接線盒無法直接用小精靈的氣密設計_x000D_
所以一直在思考與設計</t>
  </si>
  <si>
    <t xml:space="preserve">1.整理模具報價，發現模具廠報價有誤，確認報價_x000D_
2.詢問模具廠模仁材質_x000D_
3.更新模具申請書上的資訊_x000D_
4.請慧芝開模具請購單_x000D_
</t>
  </si>
  <si>
    <t>整理專案任務-機構設計_x000D_
回覆任務的資料</t>
  </si>
  <si>
    <t>整理需要製作的零件，給蔡師傅加工</t>
  </si>
  <si>
    <t>拿模具申請單給瀚霆哥看，還有一些設計需要配合模具去做調整，還有工程圖需要修改</t>
  </si>
  <si>
    <t xml:space="preserve">協助繪製承認圖_x000D_
NPR-25020195_x000D_
</t>
  </si>
  <si>
    <t>製作試用期報告</t>
  </si>
  <si>
    <t>領料號,建立BOM表:32筆</t>
  </si>
  <si>
    <t>繪製加工圖:_x000D_
SA160BFP+TA01、2、3、4_x000D_
SA130AEQ+TA01、2、3</t>
  </si>
  <si>
    <t>1.GPX回報廠商樣品製作_x000D_
2.處理廠商報價及回復_x000D_
3.修改轉接環的設計方式</t>
  </si>
  <si>
    <t>1.重新設計耐壓測試用的轉接環_x000D_
2.鉚合SDX2、SDX5六角本體探頭_x000D_
3.製作SDX2、SDX5低壓射出樣品_x000D_
4.跑SDX5修改模具文件流程</t>
  </si>
  <si>
    <t>修改英文版防爆承認圖</t>
  </si>
  <si>
    <t>整理給蔡師傅製作樣品的文件，及領料。</t>
  </si>
  <si>
    <t>1.將耐壓測試轉接環零件拿給蔡師傅製作及溝通_x000D_
2.修改SDX5遮光罩工程圖並發行，及寫模具驗收文件_x000D_
3.SDX5 DVT-QA發生的問題分析</t>
  </si>
  <si>
    <t>1.將耐壓測試防水墊片零件拿給蔡師傅製作及溝通_x000D_
2.上傳機構審查文件_x000D_
3.製作光電開關台達電客製品、及SDX5樣品_x000D_
4.思考樣品受冷熱衝擊後IP67不會過的原因</t>
  </si>
  <si>
    <t>SCX5-工業爆炸環境防爆型音叉感測器-內部開案審查會議</t>
  </si>
  <si>
    <t>修改試用期報告</t>
  </si>
  <si>
    <t>1.詢問廠商低壓料的材料資訊，以及是否有替代料_x000D_
2.使用新牌號低壓料製作樣品</t>
  </si>
  <si>
    <t>研三部</t>
    <phoneticPr fontId="52" type="noConversion"/>
  </si>
  <si>
    <t>研發一處</t>
    <phoneticPr fontId="39" type="noConversion"/>
  </si>
  <si>
    <t>研發一處</t>
    <phoneticPr fontId="52" type="noConversion"/>
  </si>
  <si>
    <t>1140304</t>
  </si>
  <si>
    <t>何秋明</t>
  </si>
  <si>
    <t>2025/03/09</t>
  </si>
  <si>
    <t>依照2/26機構審查會議紀錄，修改相關結構，2/27完成修改並請廠商進行估價。</t>
  </si>
  <si>
    <t>3/11完成研發企劃書_x000D_
3/19更新內容</t>
  </si>
  <si>
    <t>3/17完成會議討論</t>
  </si>
  <si>
    <t>SQ壓力開關調校設備(單顆+步進馬達)</t>
  </si>
  <si>
    <t>M250301R1</t>
  </si>
  <si>
    <t>GPX80I1001/GPX80M1001 排版確認</t>
  </si>
  <si>
    <t>請購單4張</t>
  </si>
  <si>
    <t>GPX80I1001/GPX80M1001 技轉圖面整理</t>
  </si>
  <si>
    <t>ECP12M1002技轉圖面整理</t>
  </si>
  <si>
    <t>.</t>
  </si>
  <si>
    <t>標籤6張</t>
  </si>
  <si>
    <t>PC308-SAX10M1010-D0-K2圖面製作ECO發行</t>
  </si>
  <si>
    <t>支出單3張</t>
  </si>
  <si>
    <t>請購單2PCS</t>
  </si>
  <si>
    <t>EPT13M3001 LAYOUT修改</t>
  </si>
  <si>
    <t>下午準備至敘豐看看之前交貨的盤面式ECP共70PCS的上線測試情形。_x000D_
良琪要求一併準備使用陶瓷型傳感器的ECP，帶去敘豐，問問敘豐是否願意留著作測試。_x000D_
目曾已完成33PCS的校正，再拿到測試牆上驗證各個壓力點的狀況，_x000D_
挑出異常品。_x000D_
經檢查，共有12PCS異常，準備帶21PCS至敘豐。</t>
  </si>
  <si>
    <t>和小朱至敘豐，查看之前交貨的70PCS盤面式ECP的上線測試情形。</t>
  </si>
  <si>
    <t>1.測試EPT精度測試，依照檢驗報告測試5次_x000D_
2.校正EPT 15PCS，並確認新校正點可行性</t>
  </si>
  <si>
    <t>1.驗證Ricky 所提供的韌體_x000D_
2.校正EPT  確認低點校正可行性</t>
  </si>
  <si>
    <t>1.準備EPT競品所需線材治具_x000D_
2.架設低流校正樣品</t>
  </si>
  <si>
    <t>1.與奕澔溝通校正程式修改方向，並與Ricky確認韌體架構_x000D_
2.測試EPT個點流速(20度，60度)</t>
  </si>
  <si>
    <t>1.統整EPT測試報告與表差百分比為多少_x000D_
2.確認管徑(EPT測場)內徑是否合規_x000D_
3.驗證Ricky程式_x000D_
4.與奕澔溝通校正系統修正方向</t>
  </si>
  <si>
    <t>與威卡一同測試壓力系統測漏_x000D_
協助ECP生產校正與架設_x000D_
PCB溼製程RS-485連線異常處理*1_x000D_
EPT不良品探頭冷熱水測試</t>
  </si>
  <si>
    <t>PCB溼製程打Surges測試_x000D_
三合一PCB版焊接*3_x000D_
EPT40度在各流速下與競品電流輸出差異測試</t>
  </si>
  <si>
    <t>PCB溼製程電流輸出線焊接*3_x000D_
PCB溼製程架設*3_x000D_
PCB溼製程電流輸出測試4~20mA*5_x000D_
三合一PCB版焊接*3</t>
  </si>
  <si>
    <t>三合一感測版焊接和架設示波器查看加熱與環溫通道切換_x000D_
三合一電路修改</t>
  </si>
  <si>
    <t>三合一感測版焊接和架設示波器查看加熱與環溫通道切換</t>
  </si>
  <si>
    <t>量測 柴油溫度 對速率的影響</t>
  </si>
  <si>
    <t>SPX 柴油校正 41台</t>
  </si>
  <si>
    <t xml:space="preserve">SPX 柴油反應慢的探頭油線量測_x000D_
</t>
  </si>
  <si>
    <t>SPX 柴油校正_x000D_
速度慢的樣機重測數據讀取分析等</t>
  </si>
  <si>
    <t>SPX2 12V 樣品製作_x000D_
SPX柴油 反應速度測試</t>
  </si>
  <si>
    <t>第2組讀書會</t>
  </si>
  <si>
    <t>撰寫ISO14001 環境考量面鑑別技巧與演練&amp;組織背景風險機會評估</t>
  </si>
  <si>
    <t>第1次讀書會</t>
  </si>
  <si>
    <t>AI伺服器水冷散熱小組專家養成會議SDL與EGX簡報整理</t>
  </si>
  <si>
    <t>工程試製行前會議</t>
  </si>
  <si>
    <t>1. 召開跨部門會議, 經Peter副總告知, 要調整規格與目標._x000D_
2. 研發會議._x000D_
3. 增加rosemount 2120/2130競品比對, 閱讀規格.</t>
  </si>
  <si>
    <t>經Peter副總告知, 要調整規格與目標. 增加rosemount 2120/2130競品比對, 閱讀規格.並修改企劃書內容</t>
  </si>
  <si>
    <t>完成研發企劃書修改, 並寄出跨部門開案會議記錄</t>
  </si>
  <si>
    <t>提供相關資料給何秋明, 並先告知後續要開案的超音波水錶貼牌專案的方向與產品應用.</t>
  </si>
  <si>
    <t>調整SDX5_IR端電阻並量測OP端電壓，固定OP端阻值後調整IR電阻</t>
  </si>
  <si>
    <t>協助QA處理EPR客訴問題</t>
  </si>
  <si>
    <t>SDX廣達樣品製作(PES塑膠外殼低壓射出版)</t>
  </si>
  <si>
    <t>SDX201與SDX5低壓射出版的溫升測試</t>
  </si>
  <si>
    <t>1. SDX研發小批量生產的報告準備_x000D_
2. SDX光電系列整併與優化案，研發試產會議</t>
  </si>
  <si>
    <t>1. SDX研發小批量生產的前置作業_x000D_
2. SDX光電開關簡介與應用的報告準備</t>
  </si>
  <si>
    <t>1. SDX研發小批量生產的前置作業_x000D_
2. SDX光電開關簡介與應用的報告準備_x000D_
3. SDX低壓射出版,協助機構IP67測試</t>
  </si>
  <si>
    <t>1. 修改 SC2100 成品產品檢驗基準 內容新增 優化電源座檢查項目</t>
  </si>
  <si>
    <t>1. 廣達樣品使用成品測試 驗證是否能檢測出 改良前與改良後的樣品_x000D_
2. 調整治具 參數與測試平台高度</t>
  </si>
  <si>
    <t>1. 電路板恆溫測試 80 ~ 90 度_x000D_
2. 拆除 TVS 恆溫測試 80 ~ 90 度</t>
  </si>
  <si>
    <t>1. 修改 SC2100 成品產品檢驗基準紀錄 內容新增 優化電源座檢查項目</t>
  </si>
  <si>
    <t>1.SDX2 低壓版 跟換線材樣品製作_x000D_
2.SDX5 低壓射出功能驗證測試</t>
  </si>
  <si>
    <t>1.SDX5 金屬外殼 IP67測試_x000D_
2.SDX2 M12型 鉚合 成品功能測試</t>
  </si>
  <si>
    <t>1.SDX5 金屬外殼 IP67測試_x000D_
2.SDX2 半成品測試治具除錯、測試</t>
  </si>
  <si>
    <t>SDX2 半成品治具除錯、功能測試</t>
  </si>
  <si>
    <t>1.SDX2 半成品治具除錯、功能測試_x000D_
2.SDX 成品測試治具功能測試</t>
  </si>
  <si>
    <t>1. 認識公司產品_x000D_
2.設計工具安裝</t>
  </si>
  <si>
    <t xml:space="preserve">1. 新人報到個人資料填寫_x000D_
2. 公司簡介_x000D_
3. 公司環境認識_x000D_
4.新人教育訓練_x000D_
</t>
  </si>
  <si>
    <t>職業安全教育訓練</t>
  </si>
  <si>
    <t>1. 產品認識_x000D_
2.公司流程熟悉_x000D_
3. 公司系統操作</t>
  </si>
  <si>
    <t>產品認識</t>
  </si>
  <si>
    <t>直管式超音波水錶study_x000D_
1. 原理_x000D_
2. 開案所需資訊_x000D_
3.各式水表study_x000D_
4.法規查詢</t>
  </si>
  <si>
    <t>1.軌道型EPU款體樣品申請_x000D_
2.分析電源電路</t>
  </si>
  <si>
    <t>1.分析電源電路_x000D_
2.尋找合適的現成隔離式電源</t>
  </si>
  <si>
    <t>資料整理</t>
  </si>
  <si>
    <t>EPV誤差測試，教QA使用流量測場，並測試各口徑不同流速點的誤差。</t>
  </si>
  <si>
    <t>EPD研發送樣QA測試，和QA共同會測送樣的EPD。_x000D_
EPD鐵牌銘板雷雕，依對應內容雷雕鐵牌</t>
  </si>
  <si>
    <t xml:space="preserve">EPD AC電源板替代料測試，增加一些負載測試_x000D_
</t>
  </si>
  <si>
    <t>EPV借出測試，借出DN80、100的EPV並確認是否正常</t>
  </si>
  <si>
    <t xml:space="preserve">EPD AC電源板替代料測試，測試在全負載的情況下變壓器本身的升溫_x000D_
</t>
  </si>
  <si>
    <t>EPD研發送樣，將EPD包裝好後寄件至上海</t>
  </si>
  <si>
    <t>EPU2被料清單製作，將備料的總表進行整理。</t>
  </si>
  <si>
    <t>EPU2備料清單整理，將料件庫存總表整理出來，並將機構件缺料的部分進行採購。</t>
  </si>
  <si>
    <t>EPV測場誤差測試，協助QA於流量測場測試不同口徑在各流速點的誤差。</t>
  </si>
  <si>
    <t xml:space="preserve">EPV測場誤差測試，協助QA於流量測場測試不同口徑在各流速點的誤差，並且將各口徑的EPV架設於空氣測場上。_x000D_
</t>
  </si>
  <si>
    <t>EPD主板維修，分析與維修生產中出現異常的電路板*5，並測試確認功能是否正常</t>
  </si>
  <si>
    <t>EPD主板維修，分析與維修生產中出現異常的電路板*7，並測試確認功能是否正常</t>
  </si>
  <si>
    <t>整理報告資料，查看電容對線路的影響，_x000D_
因目前產線在使用一樓測場，無法進行程式確認。</t>
  </si>
  <si>
    <t>因PGA GAIN不同，所以兩台設定參數略有不同，_x000D_
將裸版的參數調整跟詠業1一樣，_x000D_
測試下來準確度與穩定性都OK，_x000D_
另外政崙哥有改一版程式，增加首波穩定度，_x000D_
但目前測下來，因改變了方法，_x000D_
首波時間會往後跳並固定在那，測試數據就會不準確。_x000D_
下午開會確認接下來的排程。</t>
  </si>
  <si>
    <t>統整上週測試資料，並與經理討論線路修改事項，_x000D_
因產線須使用一樓測場測試，所以待明日測試狀況。_x000D_
上海需簡體的操作畫面，請Mark協助教導如何取得畫面，_x000D_
並提供給上海同仁。_x000D_
EPR1因485通訊問題，需更換之前3pcs的舊產品，_x000D_
所以需驗證並更新程式，新增總量位置，_x000D_
已提供給產線進行後續流程。</t>
  </si>
  <si>
    <t>修改線路的倍率至一樓進行測試，_x000D_
目前側下來穩定度與精準度偏差，_x000D_
還需釐清是什麼問題，_x000D_
整理週四需報告的資料。</t>
  </si>
  <si>
    <t>1. 流速計算演算法程式撰寫完成_x000D_
2. Bootloader顯示版firmware Update功能撰寫</t>
  </si>
  <si>
    <t>1. Bootloader顯示版firmware Update功能撰寫</t>
  </si>
  <si>
    <t>1. Pulse Out功能撰寫</t>
  </si>
  <si>
    <t>1. Pulse Out功能撰寫完成_x000D_
2. 4-20 mA功能撰寫</t>
  </si>
  <si>
    <t>K240801R2 PCB濕製程用插入式壓力感測器 .調試軟体新增顯示通信log頁面，新增若干元件，現程式撰寫中_x000D_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t>
  </si>
  <si>
    <t xml:space="preserve"> K200501R1 智慧家戶水錶，debug 傳訊器自動分配id 功能_x000D_
bypass流程:_x000D_
1，廣播設定所有水表modbus_id為預設值 0x01_x000D_
                           000100000001020001AAC0000000000000000000000000000000_x000D_
2. 廣播查詢所有水表id為1 的表號及modbus_id_x000D_
09:46:11.29 [Tx]- 010000000000000081C7_x000D_
09:46:11.90 [Rx]- 0100123030333132303030323534303737000000010DC1_x000D_
 3．依回應的表號設定新的modbus_id 例如設定modbus_id為0x02(使用中華電信格式command)_x000D_
09:46:12.42 [Tx]- 01010000000912303033313230303032353430373700000002E5   _x000D_
 4．再次確認設定新的modbus_id是否有正確回應_x000D_
09:46:12.92 [Tx]- 0200000000000000C1D2_x000D_
09:46:13.35 [Rx]- 0200123030333132303030323534303737000000027EF3_x000D_
重覆動作2~4直到所有水表皆已分配新的modbus_id_x000D_
_x000D_
5.標準版:  切換至modbus 格式後再變更modbus _id   流程較煩索，所需時間很長，32台約需10分鐘以上_x000D_
_x000D_
_x000D_
</t>
  </si>
  <si>
    <t xml:space="preserve"> K200501R1 智慧家戶水錶，協助分析esi 相關動作及影響_x000D_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t>
  </si>
  <si>
    <t xml:space="preserve"> K200501R1 智慧家戶水錶，追加每30秒判斷是否啟動自動追頻機制。_x000D_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t>
  </si>
  <si>
    <t>3/4下午休假</t>
  </si>
  <si>
    <t>EPT 第二套設備_x000D_
1.PLC IO規劃_x000D_
2.設備規劃_x000D_
3.功能流程規劃</t>
  </si>
  <si>
    <t>氣動球閥控制EPH校驗設備_x000D_
PLC程式撰寫</t>
  </si>
  <si>
    <t>氣動球閥控制EPH校驗設備_x000D_
1.PLC程式撰寫_x000D_
2.PLC功能驗證_x000D_
3.開關閥作動邏輯確認</t>
  </si>
  <si>
    <t xml:space="preserve">至宜蘭廠更新EPD一對八程式及PLC_x000D_
</t>
  </si>
  <si>
    <t>EPT 第二套設備及氣動球閥控制EPH校驗設備_x000D_
1.電腦系統更新_x000D_
2.ComPort擴充_x000D_
3.資料庫安裝</t>
  </si>
  <si>
    <t>1F烤箱恢復接電測試_x000D_
送電測試</t>
  </si>
  <si>
    <t>1F烤箱恢復接電測試_x000D_
溫度錶詢價</t>
  </si>
  <si>
    <t>恆溫燒機設備 門關不起來_x000D_
門邊磨損，調整扣住的螺絲OK</t>
  </si>
  <si>
    <t>土城一廠EPH自動測試_x000D_
水槽板金加工 配件安裝</t>
  </si>
  <si>
    <t>土城一廠EPH自動測試_x000D_
電盤板金加工 配件安裝</t>
  </si>
  <si>
    <t>1F烤箱恢復接電測試_x000D_
溫度錶更換設定</t>
  </si>
  <si>
    <t>巴謝爾槽拆卸</t>
  </si>
  <si>
    <t>PFA熔接治具_x000D_
一台兩組_x000D_
氣缸加熱器配線</t>
  </si>
  <si>
    <t xml:space="preserve">1F烤箱恢復接電測試_x000D_
溫度錶設定測試_x000D_
更換電壓錶_x000D_
</t>
  </si>
  <si>
    <t>PFA熔接治具_x000D_
一台兩組_x000D_
溫控錶設定測試</t>
  </si>
  <si>
    <t>土城一廠EPH自動測試_x000D_
電盤配線</t>
  </si>
  <si>
    <t>上海需求用液體洩漏偵測器固定底座PP、PFA材質結構設計與核對。</t>
  </si>
  <si>
    <t>SDL全系列Cable半成品加工圖面內容資料查詢。_x000D_
SDL全系列Cable半成品加工工程圖繪製。_x000D_
圖號連結相關資料查詢。</t>
  </si>
  <si>
    <t>EPT-UL需求玻璃纖維管工程圖面繪製與上傳PLM</t>
  </si>
  <si>
    <t>阿米巴讀書會心得報告討論。</t>
  </si>
  <si>
    <t>DN13~DN40銅本體、銅上蓋工程圖面內容核對</t>
  </si>
  <si>
    <t>PLM工程圖面新舊料號問題，與客製品圖面上傳PLM問題討論</t>
  </si>
  <si>
    <t>專案任務量化指標(機構)內容撰寫。</t>
  </si>
  <si>
    <t>阿米巴讀書心得報告討論會議。</t>
  </si>
  <si>
    <t>上海需求用液體洩漏偵測器固定底座PP、PFA材質結構設計與修改。</t>
  </si>
  <si>
    <t>週五生產討論會議。_x000D_
核對DN20創維修改多孔式噴嘴模具結構與模具修改加工問題討論。</t>
  </si>
  <si>
    <t>DN40測試樣品拆卸與更換。_x000D_
DN25樣品零件拆卸與組裝。_x000D_
DN13銅上蓋與銅本體加重量結構設計修改與重量評估。</t>
  </si>
  <si>
    <t>LCD透明面板結構尺寸確認與圖面內容繪製修改。_x000D_
特製螺絲規格零件圖面繪製與廠商評估。_x000D_
下支架三點定位DN15~DN25規格共用圖面設計修改與2D工程圖面修改、樣品估價。</t>
  </si>
  <si>
    <t>嘗試針對銅本體與銅上蓋增加重量結構出版繪製。_x000D_
討論現況外形結構差異點。_x000D_
實際秤重現況銅本體、銅上蓋重量差異點。</t>
  </si>
  <si>
    <t>協助上海針對扣件底座工程圖標註問題點確認與討論。</t>
  </si>
  <si>
    <t xml:space="preserve">夾管式超音波探頭PEI探頭結構組合逆向繪製。_x000D_
</t>
  </si>
  <si>
    <t>中凱外殼開模問題點檢討討論會議。</t>
  </si>
  <si>
    <t>EPT封口塞夾具整修，前往模具廠放電加工。</t>
  </si>
  <si>
    <t>大量設變客製解決方案討論會議。</t>
  </si>
  <si>
    <t>生產週討論會議。_x000D_
錶頭線圈焊接問題討論。</t>
  </si>
  <si>
    <t>協助上海針對客製品固定底座結構2D工程圖面繪製。</t>
  </si>
  <si>
    <t>研發下半年度重點討論會議</t>
  </si>
  <si>
    <t>1.模具相關問題討論及修改確認</t>
  </si>
  <si>
    <t>1.協助產線首批測試生產的PVD樣品</t>
  </si>
  <si>
    <t>1.技轉會議提出新規格成品料號，建立成品相關料號及BOM</t>
  </si>
  <si>
    <t>1.去雅文塑膠參訪_x000D_
2.配件到廠驗收確認</t>
  </si>
  <si>
    <t>1.專案先行討論會議_x000D_
2.資料確認</t>
  </si>
  <si>
    <t>1.閱讀防爆設計資訊_x000D_
2.參考之前的防爆方式</t>
  </si>
  <si>
    <t>1.標籤貼紙定義輸入規格的Excel_x000D_
2.修改標籤版型格式</t>
  </si>
  <si>
    <t>1.EPD成品BOM變更</t>
  </si>
  <si>
    <t>ECO-25030212</t>
  </si>
  <si>
    <t>1.防爆設計規章閱讀確認_x000D_
2.尋找設計資料</t>
  </si>
  <si>
    <t>1.模具DFM討論_x000D_
2.修改圖面</t>
  </si>
  <si>
    <t>模具開發申請書 (修改工程圖)</t>
  </si>
  <si>
    <t>SE38馬達固定座 收到射出品，發現廠商用估價時的圖面去修模，沒有使用下單時採購給的新圖去製作。</t>
  </si>
  <si>
    <t>因無法直接使用小精靈的氣密設計，故設計三合一本體可運用的氣密墊片，並估價。</t>
  </si>
  <si>
    <t>週四部門會議_x000D_
1.ECP配合件報告，提供給模具廠看</t>
  </si>
  <si>
    <t>模具開發申請書 (修改工程圖)_x000D_
修改有牙小圈結構</t>
  </si>
  <si>
    <t>WA00A0178模治具驗收_x000D_
SEXAM1P-5603010003 SE38馬達固定架</t>
  </si>
  <si>
    <t>領料號,建立BOM表:34筆</t>
  </si>
  <si>
    <t>協助繪製承認圖_x000D_
NPR-25030052</t>
  </si>
  <si>
    <t>協助繪製承認圖_x000D_
NPR-25030052_x000D_
NPR-25030053_x000D_
NPR-25030054_x000D_
NPR-25030055_x000D_
NPR-25030056_x000D_
NPR-25030064</t>
  </si>
  <si>
    <t xml:space="preserve">ECR-25020005_x000D_
繪製FLTCM1E-2425025001-D1-G1工程圖_x000D_
</t>
  </si>
  <si>
    <t>ECR-25020005</t>
  </si>
  <si>
    <t>協助繪製承認圖_x000D_
NPR-25030049_x000D_
NPR-25030065</t>
  </si>
  <si>
    <t>協助繪製承認圖_x000D_
NPR-25030072_x000D_
NPR-25030073</t>
  </si>
  <si>
    <t>協助繪製承認圖_x000D_
NPR-25030091</t>
  </si>
  <si>
    <t>給蔡師傅修整零件及領料</t>
  </si>
  <si>
    <t>專案進度報告、SCX5問題討論</t>
  </si>
  <si>
    <t>防爆對策結構設計</t>
  </si>
  <si>
    <t xml:space="preserve">1.SDX5 因冷熱衝擊測試完使IP67失效問題分析_x000D_
2.思考是否為結構問題並修改_x000D_
</t>
  </si>
  <si>
    <t>SCX5新增超高溫型結構設計與製作承認圖_x000D_
整理機構審查資料</t>
  </si>
  <si>
    <t>1.SDX5 因冷熱衝擊測試完使IP67失效問題分析_x000D_
2.與蔡師傅討論製作方式_x000D_
3.製作冷熱衝擊測試的低壓射出樣品</t>
  </si>
  <si>
    <t>1.防爆對策設計及思考組裝方式_x000D_
2.修改防爆承認圖資訊</t>
  </si>
  <si>
    <t>1.防爆對策設計及思考組裝方式_x000D_
2.製作機構審查報告</t>
  </si>
  <si>
    <t>1.製作六角本體上蓋鉚合作業標準書_x000D_
2.SDX5 解決DVT-QA發現的問題樣品製作與測試</t>
  </si>
  <si>
    <t>SDX光電開關問題討論</t>
  </si>
  <si>
    <t>SDX光電開關IP67對策設計</t>
  </si>
  <si>
    <t>製作給廣達的SDX5樣品</t>
  </si>
  <si>
    <t>開機構審查會議，準備報告資料。</t>
  </si>
  <si>
    <t>修改機構審查內容、防爆承認圖修改。</t>
  </si>
  <si>
    <t>新增發行-加工重點</t>
  </si>
  <si>
    <t>2/24 製作完成</t>
  </si>
  <si>
    <t>1/22 發包製作相關零件樣品，預計2/07完成_x000D_
2/08 樣機組裝完成_x000D_
3/20收到客戶樣品需求_x000D_
3/24樣品零件製作完成</t>
  </si>
  <si>
    <t>證書取得並上傳(BPM)</t>
  </si>
  <si>
    <t>取得防爆認證測試報告</t>
  </si>
  <si>
    <t>2025/07/07</t>
  </si>
  <si>
    <t>認證資料準備</t>
  </si>
  <si>
    <t>認證文件審查</t>
  </si>
  <si>
    <t>實驗項目測試CSA(依據認證種類)</t>
  </si>
  <si>
    <t>軌道型顯示器夾管式超音波流量計</t>
  </si>
  <si>
    <t>評估首產及送樣規格及套數</t>
  </si>
  <si>
    <t>2025/08/26</t>
  </si>
  <si>
    <t>2025/08/12</t>
  </si>
  <si>
    <t>2025/09/15</t>
  </si>
  <si>
    <t>2025/09/16</t>
  </si>
  <si>
    <t>2025/09/30</t>
  </si>
  <si>
    <t>SOP (半成品/成品/組裝/測試)</t>
  </si>
  <si>
    <t>PVD10000300自動標籤修改</t>
  </si>
  <si>
    <t>支出單4PCS</t>
  </si>
  <si>
    <t>EPT13M3001 發包比價資料及GERBER整理</t>
  </si>
  <si>
    <t>PVD10000300雷雕資料版型建立</t>
  </si>
  <si>
    <t>EPV10000101自動標籤修改</t>
  </si>
  <si>
    <t>EPT13A00200T LABEL</t>
  </si>
  <si>
    <t>FGM10A1002 LAYOUT</t>
  </si>
  <si>
    <t>昨天至敘豐拿回4PCS ECP。_x000D_
預計下週要再準備好4PCS給敘豐，膜片式的。_x000D_
另外陶瓷型的依敘豐要求，希望能夠容易辨識。_x000D_
經與基帆和良琪討論後，發現EPR5有黃色上蓋。_x000D_
故決議將陶瓷型先更換成黃色上蓋。_x000D_
針對上述情形，將之前的淘汰的膜片ECP再作一次篩選，_x000D_
找出一批再重新校正及測試步階。_x000D_
想辦法找出一批可以給敘豐更換用的備品。</t>
  </si>
  <si>
    <t>針對總經理要求，找出精波雷達波系列中，尺寸規格能夠和基恩斯雷達波FR-SH01相似。_x000D_
經查詢精波雷達波系列資料，最小尺寸型號為PWRD86A，_x000D_
但此型號仍然比基恩斯雷達波大上3倍有余。</t>
  </si>
  <si>
    <t>針對要更換成黃色外殼的盤面式ECP(使用陶瓷傳感器)，_x000D_
目前庫存只剩26PCS，請俊博將所需料件都領出來。_x000D_
目前數量總共有21PCS可用，先將這21PCS更換成黃色上蓋。_x000D_
後續會和膜片型ECP一起進行校正及測試。</t>
  </si>
  <si>
    <t>專𡨀會議</t>
  </si>
  <si>
    <t xml:space="preserve">濕製程ECP，目前樣機共5PCS，已送DVT-QA。_x000D_
目前除破壞性測試外，其他都已經測試完成。_x000D_
尚差壓力步階測試數據。_x000D_
在測試時發現壓力部分一直異常。_x000D_
經過查找後，發現有1PCS的濕製程ECP樣品會漏氣很嚴重。_x000D_
故先將此台濕製程ECP挑出不進行測試。_x000D_
先維持4PCS樣品進行校正。_x000D_
</t>
  </si>
  <si>
    <t>要提供給敘豐的樣品，目前已準備膜片式ECP共23PCS，_x000D_
陶瓷式ECP(盤面型)共21PCS。_x000D_
另外包含4PCS濕製程ECP樣品。_x000D_
針對這些樣品進行校正及步階測試。_x000D_
校正壓力點和之前提供給敘豐樣品的校正點相同。</t>
  </si>
  <si>
    <t>至敘豐了解ECP的試車狀況。_x000D_
並帶膜片式ECP11PCS，陶瓷式ECP13PCS至敘豐。</t>
  </si>
  <si>
    <t>與中華電信一同前往北水FOT2.0的安裝現場處理工況。_x000D_
包含(1) 自動分配ID問題解決_x000D_
(2) 電量不足天數的數值異常</t>
  </si>
  <si>
    <t>DN40良率不好問題，瀚霆提供的2PCS 葉輪桶為3D列印。_x000D_
將葉輪桶更換方向後再測試一次。_x000D_
仍然有一台為重工。原本廠長想要更換表頭再測試一次。_x000D_
跟廠長建議，要先量測LC感測訊號，確認訊號是否異常。_x000D_
若有異常的話，再更換表頭。_x000D_
經驗證量測，發現LC感測訊號都&gt;60。_x000D_
且葉片轉動看來也沒有問題。_x000D_
將資料匯整後提供給廠長參考。</t>
  </si>
  <si>
    <t>之前DN20的不良品經廠長反應，總累積值會有停止計數的情形。_x000D_
經分析發現為LC感測訊號過低，不符合規格要求60。_x000D_
後續調整組裝時的LC訊號檢查的程序，以邀免不良品流入測場。_x000D_
今天將調整程序後的水表，經測試發生重工的挑出，_x000D_
並檢查LC感測訊號，_x000D_
重工品數量共11PCS，經分析，LC感測訊號皆&gt;60，不良原因已無LC感測訊號過小的情況。_x000D_
故可以確認，調整程序後確實可以改善LC感測訊號過小的水表流入測試的情形。_x000D_
經統計，目前良率已達到91%。和DN25已差不多了。</t>
  </si>
  <si>
    <t>1.測試口徑19、22mm，與EPT相關性_x000D_
2.與奕澔溝通校正系統修正方向_x000D_
3.確認EPT Address 並提供給奕澔</t>
  </si>
  <si>
    <t>校正EPT 3溫層(20 40 60)度_x000D_
各點流速值</t>
  </si>
  <si>
    <t>校正EPT 2溫層(30 60)度_x000D_
400cm/s內各點流速值，準備提供給元太</t>
  </si>
  <si>
    <t>測試競品各個位置2min穩定後數據_x000D_
確認位置相關性</t>
  </si>
  <si>
    <t>1.廣達稽核_x000D_
2.測試廣達提供競品10PCS，並檢驗出表差(%)</t>
  </si>
  <si>
    <t>三合一PCB版焊接*1_x000D_
EPT新校正點後20度測試資料整理</t>
  </si>
  <si>
    <t>PCB溼製程換版後測試電流輸出與RS-485通訊*2_x000D_
三合一PCB版焊接*1</t>
  </si>
  <si>
    <t>三合一PCB版MCU焊接*4_x000D_
EPT更新韌體*16_x000D_
EPT20度8個流速孝正_x000D_
EPT40度8個流速孝正_x000D_
EPT60度8個流速孝正_x000D_
EPT測場測試流量與EPT擺放位置</t>
  </si>
  <si>
    <t xml:space="preserve">三合一組裝與通電和RS-485測試*3_x000D_
架設示波器確認三合一正常作動_x000D_
</t>
  </si>
  <si>
    <t>SPX2 12V 樣品製作 與測試</t>
  </si>
  <si>
    <t>SPX2 12V 樣品 測試</t>
  </si>
  <si>
    <t>SPX 柴油反應 整理 報告 樣品等</t>
  </si>
  <si>
    <t>SPX 探頭冷熱 測試</t>
  </si>
  <si>
    <t>SPX2 12V 樣品製作 與測試_x000D_
SPX探頭冷熱測試</t>
  </si>
  <si>
    <t>1. 確認送樣規格與需求數量, 請機構進行備料._x000D_
2. 請騏敬驗證PCBA功能, 確認沒問題, 準備8 PCS.</t>
  </si>
  <si>
    <t>專家養成計畫(AI伺服器水冷散熱)</t>
  </si>
  <si>
    <t>阿米巴讀書會-第2組</t>
  </si>
  <si>
    <t>確認B1高溫爐, 請騏敬協助進行SC38機構在散熱管120mm時, K-TYPE熱耦線的準備與固定</t>
  </si>
  <si>
    <t>何秋明提出離職, 另有規劃, 協助進行離職流程與本週他整理後的資料交接</t>
  </si>
  <si>
    <t>M250301C1 一體型電磁流量計北美多重防爆認證-內部開案審查會議</t>
  </si>
  <si>
    <t>1. 研發會議_x000D_
2. 修改目錄內容</t>
  </si>
  <si>
    <t>廣達SDX的FMD退件, 針對大朋的建議進行內容修改</t>
  </si>
  <si>
    <t>Tp設定260度C, 散熱管與SC35一樣120mm, 測接線盒處與環溫, 溫昇5度左右, 初版高溫型與超高溫型散熱管一樣長</t>
  </si>
  <si>
    <t>1. SDL力致要的FMD匯整完成, 提供QA._x000D_
2. 修正SDX的FMD內容.</t>
  </si>
  <si>
    <t>研華AI伺服器地端POC測試</t>
  </si>
  <si>
    <t>榮團會立項討論 - 研發處人員考核績效，規劃成自動報表統整 (第四次討論會)</t>
  </si>
  <si>
    <t>修正SDX的FMD內容.</t>
  </si>
  <si>
    <t>機構完成, PT1000也灌沙固定, 使用感溫棒標準件與GPX8樣品一樣探棒長20mm深入校正爐, 校正爐設60度C, 發現GPX8量到58度C, 但標準件只量到44度C, 差異過大, 已聯繫廠商要與他確認標準件的溫度感應位置在何處?</t>
  </si>
  <si>
    <t>領料、SDX低壓射出版廣達樣品製作</t>
  </si>
  <si>
    <t>SDX5(低壓射出版、塑膠外殼)第二次DVT_QA樣品製作、測試</t>
  </si>
  <si>
    <t>1. SDX研發小批量生產的前置作業_x000D_
2. SDX產品成果與技術說明的報告準備</t>
  </si>
  <si>
    <t>SDX2與SDX5低壓射出版,協助IP67測試.</t>
  </si>
  <si>
    <t>UL認證資料更新與提供</t>
  </si>
  <si>
    <t>1. GPXBE8M-0001 備料</t>
  </si>
  <si>
    <t>1. 新增 黑色面板 流程</t>
  </si>
  <si>
    <t>1. SCXBM1P-N311J00001 ~ 8 進料基準製作</t>
  </si>
  <si>
    <t xml:space="preserve">1. GPXBE8I-0001、GPXBE8M-0001 焊接 8 PCS_x000D_
</t>
  </si>
  <si>
    <t>1. GPXBE8M-0001 重工連接器_x000D_
2. GPXBE8M-0001 U3、U2 重工</t>
  </si>
  <si>
    <t>1. 韌體燒入完功能測試_x000D_
2. 耗電流測試_x000D_
3. RS485 測試</t>
  </si>
  <si>
    <t>1. SD20 連版測試軟體 功能測試</t>
  </si>
  <si>
    <t>1. 音叉 高溫測試 環境介紹_x000D_
2. 測溫線 製作_x000D_
3. 無紙紀錄器 熟悉操作_x000D_
4. 無紙紀錄器 測溫線配線</t>
  </si>
  <si>
    <t>1. RS 485 功能測試 2 PCS_x000D_
2. 量測耗電流、TP2、TP6電壓</t>
  </si>
  <si>
    <t>1. SD21 連版測試 Labview 編寫流程_x000D_
2. SD21 連版測試 Labview 功能修改</t>
  </si>
  <si>
    <t>1. PC305-B003K23C01、MT107-4361824A0001 承認書 補齊工作_x000D_
2. SCXBE5M-0002 加工重點 修改_x000D_
3. SCX 音叉 高溫測試 架設</t>
  </si>
  <si>
    <t>1. PT 1000 料號申請</t>
  </si>
  <si>
    <t>1. 感測棒機構 與 PT 1000 放進最底 填沙 封口 6 PCS</t>
  </si>
  <si>
    <t>1. 更換連接器 6 PCS_x000D_
2. 組裝成品 6 PCS_x000D_
3. 溫度測試</t>
  </si>
  <si>
    <t>1. SC38 測試溫度 260度_x000D_
2. SC38 資料整理</t>
  </si>
  <si>
    <t>1. 修改 測試範圍 與 測試結果 無法正確相應的判斷值</t>
  </si>
  <si>
    <t>1. 修改 Report 資料排序</t>
  </si>
  <si>
    <t xml:space="preserve">SDX2 半成品 測試SOP製作_x000D_
</t>
  </si>
  <si>
    <t>1.SDX5 2低壓射出樣品製作_x000D_
2.SDX2 半成品 測試SOP製作</t>
  </si>
  <si>
    <t>1.SDX2 半成品測試治具 測試樣品製作_x000D_
2.SDX2 SOP製作</t>
  </si>
  <si>
    <t>SDX2 成品測試SOP製作</t>
  </si>
  <si>
    <t>1.SDX2 成品測試治具功能測試_x000D_
2.SDX2 SOP製作</t>
  </si>
  <si>
    <t>1.SDX2 SOP 製作_x000D_
2.SDX2 成品測試治具功能測試_x000D_
3.SDX2 低壓射出</t>
  </si>
  <si>
    <t xml:space="preserve">中沛 超音波水表評估_x000D_
_x000D_
1. 規格確認_x000D_
2.使用手冊_x000D_
3. 紅外線傳輸確認功能_x000D_
_x000D_
</t>
  </si>
  <si>
    <t xml:space="preserve">1. 法規_x000D_
GBT778.1_x000D_
GBT778-2_x000D_
GBT778-3_x000D_
2. 【技術規範】水量計型式認證技術規範 _x000D_
</t>
  </si>
  <si>
    <t>1.內部審查文件製作_x000D_
2.DIN RAIL外殼請購_x000D_
3.電源模組請購_x000D_
4.AI伺服器測試</t>
  </si>
  <si>
    <t>1.內部審查文件製作_x000D_
2.繪製專案執行流程圖、電路方塊圖</t>
  </si>
  <si>
    <t>1.尋找軌道型外殼_x000D_
2.一體型夾管式超音波電路了解</t>
  </si>
  <si>
    <t>EPU2備料更新，依廠商提出的內容給更新備料清單。</t>
  </si>
  <si>
    <t>電磁流量計紀錄，將競品細節進行紀錄</t>
  </si>
  <si>
    <t>EPV製程履歷修改，依會議中提出的內容修改包裝流程的內容。</t>
  </si>
  <si>
    <t xml:space="preserve">混合超音波流量計支援:_x000D_
協助學生解決測試問題_x000D_
</t>
  </si>
  <si>
    <t>電磁流量樣品測試，測試DN80的樣品於流量測場之誤差</t>
  </si>
  <si>
    <t>EPV測場精度測試，協助QA於空氣測場測試各口徑不同流速點之誤差</t>
  </si>
  <si>
    <t>EPU2備料，針對缺料的部分尋找廠商並索取樣品。</t>
  </si>
  <si>
    <t>電磁流量樣品測試，測試DN80和兩個ˊDN25的樣品於流量測場之誤差並製作成報告</t>
  </si>
  <si>
    <t>EPD客訴，針對EPD工況異常現象進行分析並準備相關工具</t>
  </si>
  <si>
    <t xml:space="preserve">EPH拆機，協助廠務將重工的EPH進行拆機_x000D_
</t>
  </si>
  <si>
    <t>電磁流量樣品測試，測試四個樣品的線圈阻抗為何，並加入至報告</t>
  </si>
  <si>
    <t>EPD客訴，協助業務到流亞處理EPD異常問題</t>
  </si>
  <si>
    <t>確認波形後，將高低通濾波復原，_x000D_
ˊ至一樓測場測試，數據依然存在偏差，_x000D_
測試嘉康探頭，精準度都還OK，_x000D_
將其與外殼組裝，測試結果。</t>
  </si>
  <si>
    <t>將其裝進外殼後數據穩定且準確，_x000D_
後續將其他樣品也進行組裝測試。_x000D_
對系統上EPR1的型錄及操作手冊，_x000D_
發現有些內容沒有補上且資料無法對齊，_x000D_
目前已請FAE處理釋疑。_x000D_
進行EPU2報告。</t>
  </si>
  <si>
    <t xml:space="preserve">組裝1pcs樣品提供給業務，_x000D_
測試其他樣品的數據，除了原先裸板那片，_x000D_
其餘樣品皆會偏差隨著流速降低而增加，呈現非線性。_x000D_
</t>
  </si>
  <si>
    <t>上BPM新舊版差異課程。_x000D_
調整不同的參數進行測試，_x000D_
取樣的波數也會影響是否為線性，_x000D_
目前還看不出規律差異在哪</t>
  </si>
  <si>
    <t>將三台樣品皆測出數據來，目前只有嘉康2數據穩定且準確。_x000D_
下午測場產線在使用，_x000D_
進行EPR1產品分析，發現無法通訊，_x000D_
拆開分析，發現電阻異常斷路，導致無法通訊，_x000D_
更換後功能皆正常。</t>
  </si>
  <si>
    <t>確認EPR1線路零件值，確認無誤_x000D_
提供給業助，請她寄回給業務。_x000D_
查看EPR1規格差異，因FAE那的存檔為EPR5_x000D_
所以最終需改回EPR1的規格。_x000D_
更換比較器看波型差異。_x000D_
慶生會。</t>
  </si>
  <si>
    <t>1. 4-20 mA功能撰寫</t>
  </si>
  <si>
    <t>1. 4-20 mA功能撰寫完成</t>
  </si>
  <si>
    <t>1. 穩定度改善</t>
  </si>
  <si>
    <t>1. 流速計算穩定度改善</t>
  </si>
  <si>
    <t xml:space="preserve"> K200501R1 智慧家戶水錶，新增每秒重新設定ADC 中心點，去雜訊功能_x000D_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_x000D_
</t>
  </si>
  <si>
    <t xml:space="preserve"> K200501R1 智慧家戶水錶，新增LC信號校準格數設定_x000D_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</si>
  <si>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</si>
  <si>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10。新增每圍幾秒計算功能。_x000D_
</t>
  </si>
  <si>
    <t>土城一廠EPH自動測試_x000D_
測台配線_x000D_
水槽佈線</t>
  </si>
  <si>
    <t>資訊技術處舉辦BPM 新舊版差異</t>
  </si>
  <si>
    <t>土城一廠EPH自動測試_x000D_
水槽配線_x000D_
傳送器配線</t>
  </si>
  <si>
    <t>FG可繞土城廠工作桌_x000D_
至宜蘭確認治具</t>
  </si>
  <si>
    <t>FG可繞土城廠工作桌_x000D_
材料設備確認詢價</t>
  </si>
  <si>
    <t>土城一廠EPH自動測試_x000D_
EPH傳送器接線</t>
  </si>
  <si>
    <t>DN13護牙套依據印尼提供圖面進行相關3D圖面修改繪製。_x000D_
DN40多孔式噴嘴結構3D、2D圖面修改繪製。</t>
  </si>
  <si>
    <t>SDX5廣達外殼無鹵素問題討論會議</t>
  </si>
  <si>
    <t>專案進度報告撰寫</t>
  </si>
  <si>
    <t>阿米巴第二階段讀書會</t>
  </si>
  <si>
    <t>MOS蔽級馬達DM製作相關圖面、資料、編碼原則文件製作。</t>
  </si>
  <si>
    <t>協助上海針對客製品固定底座PFA材質結構2D工程圖面繪製。</t>
  </si>
  <si>
    <t>鋁外殼本體與中凱釐清與討論相關問題點_x000D_
依據中凱建議內容修改外殼與下蓋3D圖面_x000D_
依據中凱建議內容修改外殼與下蓋2D圖面_x000D_
因下蓋變更，相配合探頭橡膠墊片3D、2D結構變更繪製</t>
  </si>
  <si>
    <t>SDX5塑膠外殼生產拖傷問題釐清與模具整修測試。</t>
  </si>
  <si>
    <t>依據提案改善020-針對40-A169全系列接線盒本體模具修改評估。_x000D_
繪製40-A169接地位置變更3D圖面修改。_x000D_
40-A169-2D工程圖面繪製。</t>
  </si>
  <si>
    <t>SE38-LED射出燈罩圖面內容核對。_x000D_
依據實務零件修改3D零件圖面。_x000D_
依據實務零件繪製2D工程圖面。</t>
  </si>
  <si>
    <t>EPT現況生產產品不一致問題相關結構與零件尺寸討論會議。</t>
  </si>
  <si>
    <t>依據提案改善020:_x000D_
修改內置盒本體:1/2"PF、PT、NPT、無牙、素材3D零件圖面。_x000D_
修改內置盒本體:1/2"PF、PT、NPT、無牙、素材2D工程圖面繪製。</t>
  </si>
  <si>
    <t>協助生技部針對EPD-DN250-DIN PN25規格內襯本體與法蘭規格:_x000D_
繪製內襯本體組合、法蘭3D圖面檔案(包含相關資料查詢)_x000D_
繪製內襯本體組合、法蘭2D工程圖面_x000D_
上傳繪製內襯本體組合、法蘭相關圖面與PLM</t>
  </si>
  <si>
    <t>依據提案改善020:_x000D_
修改內置盒本體:1/2"PF、PT、NPT、無牙、素材2D工程圖面整理繪製。_x000D_
修改防爆水壓測試後半成品3D圖面。_x000D_
繪製防爆水壓測試後半成品2D工程圖面。</t>
  </si>
  <si>
    <t>1.治具設計討論_x000D_
2.治具設計</t>
  </si>
  <si>
    <t>1.工程圖設變</t>
  </si>
  <si>
    <t>ECO-25030251</t>
  </si>
  <si>
    <t>1.恆宇DFM討論回覆</t>
  </si>
  <si>
    <t>1.標籤貼紙定義並提供給生管_x000D_
2.EPDM膜片異常問題解決</t>
  </si>
  <si>
    <t>1.殼體爆炸拆解圖提供給專案負責人</t>
  </si>
  <si>
    <t>1.缺少英文版說明書協助處理_x000D_
2.膜片夾布問題處理_x000D_
3.閥體進料確認</t>
  </si>
  <si>
    <t>1.法蘭工程圖繪製_x000D_
2.法蘭工程圖發行</t>
  </si>
  <si>
    <t>1.鎖上蓋治具設計</t>
  </si>
  <si>
    <t>1.送樣通知討論_x000D_
2.入庫樣品安排通知</t>
  </si>
  <si>
    <t>1.製作防爆結構設計說明報告</t>
  </si>
  <si>
    <t>1.新舊BPM操作會議</t>
  </si>
  <si>
    <t>1.內部開案審查會議</t>
  </si>
  <si>
    <t>1.零件備料追蹤及驗收</t>
  </si>
  <si>
    <t>1.週會進度報告_x000D_
2.整理物料備貨資訊</t>
  </si>
  <si>
    <t>1.治具圖面繪製_x000D_
2.工程圖繪製</t>
  </si>
  <si>
    <t>1.殼體逆向建置3D_x000D_
2.專案負責人通知要更換殼體，停止逆向</t>
  </si>
  <si>
    <t>1.恆宇模具進度追蹤，調整開模零件順序</t>
  </si>
  <si>
    <t>1.調整SOP順序</t>
  </si>
  <si>
    <t>1.與蔡師傅討論治具加工可能性_x000D_
2.跟廠商討論橡膠塞入鐵件的可能及報價</t>
  </si>
  <si>
    <t>1.DN500零件圖面繪製3D/2D</t>
  </si>
  <si>
    <t>SEXAM1P-560301ED02 SE38馬達固定座_x000D_
修改3D圖面，改成與射出成品相同的樣子_x000D_
修改工程圖、標球標_x000D_
編寫模具驗收單</t>
  </si>
  <si>
    <t>整理專案進度報告，總經理要看的</t>
  </si>
  <si>
    <t xml:space="preserve">週四部門會議_x000D_
1.SEX 跟 Mark 一起送QA檢測_x000D_
2.三合一本體回來還需要自家加工，3/8"PT用攻牙的_x000D_
</t>
  </si>
  <si>
    <t>整理組合圖最終確認螺牙是否吻合、3D圖面轉檔，整理給模具廠</t>
  </si>
  <si>
    <t>WA00A0179模治具驗收_x000D_
SEXAM1P-560301ED02 SE38馬達固定座</t>
  </si>
  <si>
    <t>協助繪製承認圖_x000D_
NPR-25030096</t>
  </si>
  <si>
    <t>協助繪製加工圖_x000D_
FAB-1606-2_x000D_
FAB-1606-4</t>
  </si>
  <si>
    <t>協助繪製承認圖_x000D_
NPR-25030109_x000D_
NPR-25030107_x000D_
NPR-25030110</t>
  </si>
  <si>
    <t>協助繪製承認圖_x000D_
NPR-25030117_x000D_
NPR-25030126</t>
  </si>
  <si>
    <t>協助繪製承認圖_x000D_
NPR-25030131_x000D_
NPR-25030136_x000D_
NPR-25030137</t>
  </si>
  <si>
    <t>專案進度報告、SDX問題討論</t>
  </si>
  <si>
    <t>認證公司回饋圖面問題，修改承認圖。</t>
  </si>
  <si>
    <t>因探頭固定支架外觀需噴砂，修改工程圖資訊。</t>
  </si>
  <si>
    <t>ECO-25030260</t>
  </si>
  <si>
    <t>SDX光電開關IP67對策準備凸面給請蔡師傅製作樣品及溝通。</t>
  </si>
  <si>
    <t>去拿修改完的模具回廠</t>
  </si>
  <si>
    <t>解決SDX5模具再開模時成品外觀會有壓痕的問題_x000D_
製作SDX5-塑膠型樣品送DVT-QA</t>
  </si>
  <si>
    <t>認證公司回饋圖面問題，更新承認圖。</t>
  </si>
  <si>
    <t>測試SDX光電開關IP67對策是否可行</t>
  </si>
  <si>
    <t>1.GPX探頭拿給二廠進行焊接_x000D_
2.整理需新增的產品編碼選項</t>
  </si>
  <si>
    <t>1.高溫爐使用方式學習_x000D_
2.零件更改，修改承認圖</t>
  </si>
  <si>
    <t>1.整理並詢問非金屬零件的材質證明、UL黃卡_x000D_
2.設計防爆鐵牌樣式</t>
  </si>
  <si>
    <t>製作SDX2-Cable低壓射出成品</t>
  </si>
  <si>
    <t>1140401</t>
  </si>
  <si>
    <t>蔡譽麒</t>
  </si>
  <si>
    <t>1140404</t>
  </si>
  <si>
    <t>許博元</t>
  </si>
  <si>
    <t>E250301I1</t>
  </si>
  <si>
    <t>可撓生產區建置(土城廠)</t>
  </si>
  <si>
    <t>許博元</t>
    <phoneticPr fontId="53" type="noConversion"/>
  </si>
  <si>
    <t>A組裝用工作台</t>
  </si>
  <si>
    <t>B線性測試工作台</t>
  </si>
  <si>
    <t>C阻值測試治具(共四台)</t>
  </si>
  <si>
    <t>J線性測試機構</t>
  </si>
  <si>
    <t>L軟管放置治具台車</t>
  </si>
  <si>
    <t>K擴孔治具</t>
  </si>
  <si>
    <t>E包裝轉盤治具</t>
  </si>
  <si>
    <t>G自動熱風機</t>
  </si>
  <si>
    <t>D摩天輪轉盤治具</t>
  </si>
  <si>
    <t>I電路板扭轉治具</t>
  </si>
  <si>
    <t>H熱縮套固定夾具</t>
  </si>
  <si>
    <t>1/15完成電路設計_x000D_
2/14改版</t>
  </si>
  <si>
    <t>1212</t>
  </si>
  <si>
    <t>企劃開案企畫書</t>
  </si>
  <si>
    <t>M250301C1 一體型電磁流量計北美多重防爆認證第一次撰寫企劃書 , 進度100%_x000D_
1. 第一次企劃書基本資訊撰寫(2025/03/10~2025/03/14)_x000D_
2. 設計討論會議(2025/03/14)_x000D_
3. 第二次企劃書修改撰寫(2025/03/17~2025/03/21)_x000D_
4. 研發內部會議(2025/03/24)_x000D_
5. 第三次企劃書修改撰寫(2025/03/24~2025/03/31)</t>
  </si>
  <si>
    <t>4/1 GPXBE8I-0001、GPXBE8M-0001 加工重點製作</t>
  </si>
  <si>
    <t>詢價採購</t>
  </si>
  <si>
    <t>2025/06/09</t>
  </si>
  <si>
    <t>2025/05/30</t>
  </si>
  <si>
    <t>C241001E1</t>
  </si>
  <si>
    <t>Computex Taipei 2025</t>
  </si>
  <si>
    <t>SCX1振棒電路設計優化</t>
  </si>
  <si>
    <t>標籤7張SDL UL LABEL 自動標籤X2雷雕X1SCX5000100T/JTR10000200T 自動標籤/雷雕 修改</t>
  </si>
  <si>
    <t>文書處理4張</t>
  </si>
  <si>
    <t>文書處理2張</t>
  </si>
  <si>
    <t>FGM10A1004 LAYOUT 修改發包出圖比價資料整理</t>
  </si>
  <si>
    <t>114年銷毀清單銷毀日期回填</t>
  </si>
  <si>
    <t>RD台灣之星SIM卡用量查詢50筆</t>
  </si>
  <si>
    <t>請購單2張</t>
  </si>
  <si>
    <t>PC308-EPT13M3001 排版資料確認</t>
  </si>
  <si>
    <t>FGM10A1004 LAYOUT  排版資料確認</t>
  </si>
  <si>
    <t>FGM10A1005 LAYOUT</t>
  </si>
  <si>
    <t>FGX 討論</t>
  </si>
  <si>
    <t>SDX UL LABEL SDX23A00101X</t>
  </si>
  <si>
    <t>佈圖試擺</t>
  </si>
  <si>
    <t>SPB09B-24零件包裝建立</t>
  </si>
  <si>
    <t>EPU20M1001 F1,F2,U15FOOTPRINT包裝修改</t>
  </si>
  <si>
    <t>SD M12 NPN LABEL  SDX53A00500</t>
  </si>
  <si>
    <t>FGX10A1005/FGX11S1013 發包出圖比價資料整理</t>
  </si>
  <si>
    <t>MAIN佈圖修改</t>
  </si>
  <si>
    <t>DISPLAY板LAYOUT修改</t>
  </si>
  <si>
    <t>協助北水FOT2.0。</t>
  </si>
  <si>
    <t>協助北水FOT2.0標案</t>
  </si>
  <si>
    <t>中華電信反應，北水FOT2.0，安裝現場有2台水表發生器號異常。_x000D_
另外，之前發現電量不足天數異常過多問題，數量增加至105台。_x000D_
上午和Jack、俊儒討論狀況及可能原因。_x000D_
並和小朱一同前往案場，查看水表狀況。_x000D_
查看狀況為：_x000D_
水錶錶號異常及低電量顯示異常，初步排查。_x000D_
排查時間：4/2_x000D_
_x000D_
錶號：C114-220071_x000D_
反應現象：原始錶號異常，導致資料回傳後抓不到數據(00140300220071FF變成00143300220071FF)_x000D_
F.W.版號：1054_x000D_
異常發生時間：3/19_x000D_
現場情況：_x000D_
1.錶號異常_x000D_
2.顯示各種天數紀錄異常_x000D_
3.k值正常_x000D_
4.總量正常_x000D_
5.電池電壓正常3.6V_x000D_
現場處置：保留現場，申請更換。_x000D_
_x000D_
_x000D_
錶號：D113-210010_x000D_
反應現象：原始錶號異常(00130400210010FF變成_x000D_
12030000000D0FF_x000D_
)_x000D_
F.W.版號：1049_x000D_
異常發生時間：3/24_x000D_
現場情況：_x000D_
1.錶號異常-恢復出廠值_x000D_
2.顯示各種天數紀錄正常_x000D_
3.k值異常-恢復出廠值_x000D_
4.總量正常(總count正常)_x000D_
5.電池電壓正常3.6V_x000D_
現場處置：保留現場，申請更換。_x000D_
_x000D_
_x000D_
錶號：A113-210012_x000D_
反應現象：低電壓警報_x000D_
F.W.版號：1051_x000D_
異常發生時間：3/25_x000D_
現場情況：_x000D_
1.錶號正常_x000D_
2.顯示各種天數紀錄異常_x000D_
3.k值正常_x000D_
4.總量正常_x000D_
5.電池電壓正常3.6V_x000D_
現場處置：保留現場，待後續更新。_x000D_
_x000D_
_x000D_
以上3顆資料異常部份，確定皆為水錶本身紀錄發生異常。平台的數值與錶內顯示的數值一致。_x000D_
技術中心先架設模擬通訊環境。因為問題現象類似，再排查相關參數是否有可能被串改的風險。</t>
  </si>
  <si>
    <t>ECP試產，協助確認41PCS的測試狀況。</t>
  </si>
  <si>
    <t>中華電信反應，北水的水表安裝現場反應有2個水表的器差異常，另外有105PCS的電量不足天數異常過多，_x000D_
上週已至現場查看狀況。_x000D_
整理相關資料，並與軟體人員討論。_x000D_
預計於公司架設一套模擬環境，以重現問題。_x000D_
因子機為中華電信開發，無法更改，故預計監控子機與水表的通訊內容。_x000D_
模擬子機傳送的指令，縮短通訊間隔時間，以期能盡快重現問題。</t>
  </si>
  <si>
    <t>協助水表合作案。_x000D_
與雅企合作，由雅企開發通訊子機及後端上傳等。_x000D_
雅企已合作一段時間，近期對於通訊部分有反應問題。_x000D_
雅企反應問題：_x000D_
目前我們用水表模擬器，把一秒問一台meterid ，如果有沒問到的話，會等三秒重新問一次，目前會遇到會問到三次才會回來，這是正常現象嗎？ 我們發現如果水表模擬器重新上電，則又沒有這狀況，跑一段時間就會開始，還是我們使用有什麼要注意的嗎？_x000D_
我們原本想說是問太快，時間拉到煎個三秒問一次也是會有這樣的現象，但是這問題在實際接一顆水表的時候是沒有發生的．_x000D_
這現象要在模擬水表重新上殿後，原本問不到的那個meter id 3 才會恢復正常．如果不清楚，或許明天我們可以在討論細節_x000D_
_x000D_
針對雅企反應之情形，於廠內無法重現，故與雅企確認清楚測試條件：_x000D_
(1) 這是指8台，每一台都是這樣的情形，每一台都要問3次才會回嗎?_x000D_
(2) 實際接一顆水表是指只問1對8模擬器中的其中一台嗎?_x000D_
待雅企回覆。</t>
  </si>
  <si>
    <t>協助水表合作案。_x000D_
與威力工業合作。由我司提供水表，威力工業負責子機及資料上傳等。_x000D_
已於4/7提供通訊協助資料給威力工業。_x000D_
對於整體的運作方式，威力工業尚不了解。_x000D_
針對此方面進行說明，並解釋通訊的執行流程。_x000D_
以便威力工業進行後續通訊子機及後端之開發。</t>
  </si>
  <si>
    <t xml:space="preserve">協助FAE進行超音波水表測試。_x000D_
瑞洋告知，所需測試連接管已製作完成。_x000D_
故協助瑞洋於一樓測試進行架設。_x000D_
確認超音波水表可以正確架設，且確認漏水。_x000D_
</t>
  </si>
  <si>
    <t>阿昇反應一樓水表測試的測試有異常。_x000D_
協助確認並解決問題。</t>
  </si>
  <si>
    <t>協助威力工業解決有關水表通訊上遇到的問題。</t>
  </si>
  <si>
    <t>1.協助驗證回波圖形</t>
  </si>
  <si>
    <t>1.與奕澔溝通校正系統所需修正_x000D_
2.EPT校正3PCS</t>
  </si>
  <si>
    <t>1.驗證EPT校正完成後，表差多少_x000D_
2.驗證減少校正點EPT一致性</t>
  </si>
  <si>
    <t>EPT轉接線焊接*14_x000D_
EPT測場安裝位置流速測試</t>
  </si>
  <si>
    <t>EPT轉接線焊接*2_x000D_
三合一PCB版MCU焊接*3_x000D_
去二廠給校正好的EPT_x000D_
和領SPX2加長版</t>
  </si>
  <si>
    <t>EPT架設示波器與電源和電流輸出與RS-485測試_x000D_
水表傳訊器_電源與RS-485測試*10pcs_x000D_
送給二廠5pcs</t>
  </si>
  <si>
    <t>水表傳訊器RS-485上拉與下拉移除1PCS_x000D_
EPT測場測試加熱與不加熱區別資料整理</t>
  </si>
  <si>
    <t xml:space="preserve">EPT韌體更新33版*17PCS_x000D_
EPT資料整理_x000D_
PCB溼製程NC_PNP_OUT1測試_x000D_
</t>
  </si>
  <si>
    <t>下午請特休</t>
  </si>
  <si>
    <t>試用期報告整理</t>
  </si>
  <si>
    <t>35度換位置後30~110流速復測資料整理</t>
  </si>
  <si>
    <t>SPX2領料與更換電路料件_x000D_
PCB溼製程新版子除錯_x000D_
EPT資料整理</t>
  </si>
  <si>
    <t>PCB溼製程新版子除錯_x000D_
EPT測試線材準備與RS-485測試_x000D_
競品電流輸出測試</t>
  </si>
  <si>
    <t xml:space="preserve">SPX 品保客製不良品/異常品  電路檢驗_x000D_
SPX  Surge 異常品  電路檢驗_x000D_
</t>
  </si>
  <si>
    <t>SPX 柴油校正_x000D_
燈號校正 查驗反應速度_x000D_
32 PCS</t>
  </si>
  <si>
    <t>測試EPT 探頭 冷熱水測試</t>
  </si>
  <si>
    <t>柴油校正技轉與SOP 修改</t>
  </si>
  <si>
    <t>探頭測試報告整理_x000D_
柴油校正SOP</t>
  </si>
  <si>
    <t>SPX 12V 義大利展型 樣機測試與修改</t>
  </si>
  <si>
    <t>修改英文版SC38手冊, 統一更新為SCX5名稱, 並修改溫度/耐壓規格, 提供FAE</t>
  </si>
  <si>
    <t>第2場讀書會資料整理, 對研發新品與改善生產的內容整理, 加入報告中</t>
  </si>
  <si>
    <t>1. 研發會議._x000D_
2. 進行送樣5 PCS樣品製作, 請騏敬協助雷焊/校正/記錄參數._x000D_
3. 溫度校正爐用標準件在相對樣品的插入探度, 溫差過大, 重新先定義校正方式._x000D_
4. 討論雷雕於本體的文字方向.</t>
  </si>
  <si>
    <t>1. 與郭處長確認和碩客戶代碼要做區分, 進行相關8世代產品代碼變更._x000D_
2. SDL的UL認證已取得, 開放選碼功能._x000D_
3. 溫度校正爐廠商元正來說明插入深度與溫度差異過大的說明, 建議改用濕式, 連假後可一併借我們1台先用._x000D_
4. 請志豪產生SDX1/2/5/8世代的產品對應清單.</t>
  </si>
  <si>
    <t>榮團會</t>
  </si>
  <si>
    <t>1. 整理PCBA打件文件, 請生管安排各打100 PCS._x000D_
2. GPX8 5PCS研發送樣樣品測試一致性.</t>
  </si>
  <si>
    <t>1. 週三SDL/SDX會議._x000D_
2. 讀書會</t>
  </si>
  <si>
    <t>1. 協調請秘書室購買金發PES低滷塑料25KG._x000D_
2. SCX6客訴品重工, 與生管說明.</t>
  </si>
  <si>
    <t>研發處會議</t>
  </si>
  <si>
    <t>編輯GPX8操作手冊內容, 提供FAE</t>
  </si>
  <si>
    <t>進行GPX8送樣5 PCS樣品複驗</t>
  </si>
  <si>
    <t>SDL已通過UL, 更新操作手冊內容, 提供FAE</t>
  </si>
  <si>
    <t>第2場讀書會</t>
  </si>
  <si>
    <t>1. 研二部門會議._x000D_
2. 週三SDL/SDX會議_x000D_
3. 研華AI會議</t>
  </si>
  <si>
    <t>確認了Wenglor規格response time T90&lt;2 sec的說明, 驗證GPX8樣品, T63約6秒, T90約11秒</t>
  </si>
  <si>
    <t>SDX5半成品測試治具配線</t>
  </si>
  <si>
    <t>SDX5半成品測試治具探點接觸測試</t>
  </si>
  <si>
    <t xml:space="preserve">SDX5 SOP撰寫_x000D_
</t>
  </si>
  <si>
    <t>SDX5(金屬外殼_M12_玻璃探頭_射出版) 感測阻值調配</t>
  </si>
  <si>
    <t>SDX5 感測阻值調配(金屬外殼_塑膠玻璃探頭)</t>
  </si>
  <si>
    <t>RD2部門會議</t>
  </si>
  <si>
    <t>東富榮、DVT-QA用SDX5樣品領料並製作</t>
  </si>
  <si>
    <t>1. SDX2與SDX5低壓射出版,進行IP67測試._x000D_
2. SDX研發小批量生產的前置作業_x000D_
3. SDX產品成果與技術說明的報告準備</t>
  </si>
  <si>
    <t>1. SDX2與SDX5低壓射出版,進行IP67測試._x000D_
2. SDX研發小批量生產的前置作業_x000D_
3. SDX研發專案報告準備</t>
  </si>
  <si>
    <t>1. SDX2與SDX5低壓射出版,進行IP67測試._x000D_
2. SDX研發小批量生產的前置作業</t>
  </si>
  <si>
    <t>兒童節與清明連假</t>
  </si>
  <si>
    <t>1. UL認證資料更新與提供_x000D_
2. 專案結案文件彙整</t>
  </si>
  <si>
    <t>1. SDX5低壓射出版,進行IP67測試_x000D_
2. SDX5與SDX201研發小批量生產的前置作業_x000D_
3. SDX5金屬外殼Cable型與SDX201金屬外殼M12接頭型,第二次DVT-QA送樣樣品製作</t>
  </si>
  <si>
    <t>1. SCX1雙叉 連板治具 配線</t>
  </si>
  <si>
    <t>1. 溫度校正 2 PCS</t>
  </si>
  <si>
    <t>1. 連板治具配線</t>
  </si>
  <si>
    <t>1. 二廠 雷焊 6 PCS_x000D_
2. 溫度校正 2 PCS</t>
  </si>
  <si>
    <t>1. 溫度校正 6 PCS</t>
  </si>
  <si>
    <t>1. 連板治具 功能測試</t>
  </si>
  <si>
    <t>1. 溫度複測 50度、40度 6 PCS</t>
  </si>
  <si>
    <t>1. 連板治具 訊號產生器 功能測試</t>
  </si>
  <si>
    <t>1. 溫度複測 40、50度 6 PCS</t>
  </si>
  <si>
    <t>1. QA 會測 0、40、80度 溫度</t>
  </si>
  <si>
    <t>1. 雙叉 EBOM 修正</t>
  </si>
  <si>
    <t>1. 連板治具 耗電流功能測試</t>
  </si>
  <si>
    <t>1.SDX2 SOP 製作_x000D_
2.SDX2 成品測試治具功能測試_x000D_
3.低壓射出樣品製作</t>
  </si>
  <si>
    <t>1.SDX2 成品測試治具功能測試_x000D_
2.低壓射出樣品製作</t>
  </si>
  <si>
    <t>1.SDX2 低壓版 M12型 SOP製作_x000D_
2.SDX2 低壓射出盎品製作</t>
  </si>
  <si>
    <t>PC300-1108000002 替代料承認</t>
  </si>
  <si>
    <t>1.SDX 2 研發送樣樣品製作、功能測試_x000D_
2.SDX 2 低壓射出樣品製作、功能測試</t>
  </si>
  <si>
    <t>1.SDX 2 低壓射出樣品功能測試_x000D_
2.2.SDX2 M12型 SOP 製作</t>
  </si>
  <si>
    <t>1.尋找軌道型外殼_x000D_
2.超音波電路了解</t>
  </si>
  <si>
    <t>1.軌道型外殼空間評估_x000D_
2.超音波電路了解</t>
  </si>
  <si>
    <t>1.軌道型外殼空間評估_x000D_
2.電路評估_x000D_
3.開案審查資料整理</t>
  </si>
  <si>
    <t>1.電路繪製_x000D_
2.新人指導</t>
  </si>
  <si>
    <t>1.電路繪製_x000D_
2.新人指導_x000D_
3.協助上海進行簡體版操作手冊畫面擷取</t>
  </si>
  <si>
    <t>EPU電測治具維修，維修EPU電路板測試治具，並且測試一片異常的電路板。_x000D_
EPD半成品測試治具維修，解決分離式測試治具輸入接點接觸不良的因素，測試一體型測試治具功能是否正常。</t>
  </si>
  <si>
    <t>混合超音波協助，協助學生處理相關事情</t>
  </si>
  <si>
    <t xml:space="preserve">EPU2備料清單更新，依這周的備料狀態更新內容_x000D_
EPU2料號建立，將目前有缺的料號進行建立_x000D_
</t>
  </si>
  <si>
    <t>EPV1製程履歷修改，依ECO終止原因修改文件內容。</t>
  </si>
  <si>
    <t>EPD客製案文件確認:_x000D_
將與專案相關的文件整理確認，並且修改部分內容</t>
  </si>
  <si>
    <t>EPD防爆樣品組裝:_x000D_
組裝一台EPD樣品</t>
  </si>
  <si>
    <t>KBB樣品測試，將KBB傳感器配上FT錶頭紀錄零點資料，並收集誤差資料</t>
  </si>
  <si>
    <t>混合超音波流量計，協助學生處理相關事務</t>
  </si>
  <si>
    <t>KBB樣品測試，將EPD主板主板的零點電路修改，調整電容值測試零點的影響</t>
  </si>
  <si>
    <t>流亞異常品分析，測試相關功能確認是否正常。_x000D_
KBB樣品分析報告製作，將先前測試的相關資料整理成報告。</t>
  </si>
  <si>
    <t>EPD客訴分析，分析/維修3台分離式EPD錶頭異常原因</t>
  </si>
  <si>
    <t>修改比較器，因另一端比較器未更改，_x000D_
所以需要斷開，單純看一端比較器狀況，_x000D_
需接正負電壓，波型才能是想要狀態，_x000D_
將電路修改成能進CASE的情況，_x000D_
下一樓測場測試，發現固定開窗時間，_x000D_
且調整不同的取樣波，會有比例上的差異。</t>
  </si>
  <si>
    <t>整理EPR1修改部分，提供給FAE進行修改，_x000D_
因先前資料有誤是抓到EPR5的資料，_x000D_
後續統整為EPR1資料，已向FAE說明。_x000D_
_x000D_
整理一樓測場測試報告，因一樓測場產線使用，_x000D_
無法進行測試，下週進行新程式的驗證，_x000D_
及氣泡的實驗。</t>
  </si>
  <si>
    <t>測試政崙哥寫的新程式，_x000D_
修改抓取位置，_x000D_
但重新架設後，數據參數盡量調成與上周相同，_x000D_
但還是需要更改零點校正跟K值補償。_x000D_
_x000D_
下午測試氣泡測試，_x000D_
測試下來，氣泡不太會影響流量數據。</t>
  </si>
  <si>
    <t>修改線路圖，提供給慧芝姐修改Layout，_x000D_
有些零件更換需建立新封裝，_x000D_
舊有零件封裝有誤，也需重建封裝，_x000D_
並提供PCB尺寸一並修改。</t>
  </si>
  <si>
    <t>與layout討論修改細節。</t>
  </si>
  <si>
    <t>查看佈局，並反饋需要修改的地方_x000D_
請慧芝姐做調整。</t>
  </si>
  <si>
    <t>查看佈局，並詢問顯示板尺寸疑慮。_x000D_
下午請假</t>
  </si>
  <si>
    <t>確認佈局，並請layout開始佈線，_x000D_
測試新程式穩定度，目前測起來狀況還行，_x000D_
精準及穩定度都不錯。</t>
  </si>
  <si>
    <t>04/07_x000D_
_x000D_
新人教育_x000D_
_x000D_
軟體安裝:_x000D_
Modbus Poll_x000D_
STM32 ST-Link Utility_x000D_
PADSViewer_x000D_
Orcad 17.4_x000D_
_x000D_
閱讀:_x000D_
08-EPU操作手冊_x000D_
K180702R1_超音波流量計電路圖_x000D_
_x000D_
Block_Diagram_x000D_
_x000D_
#所有電源輸入輸出電流_x000D_
找出量測點</t>
  </si>
  <si>
    <t xml:space="preserve">04/08_x000D_
_x000D_
#EPU電流實測_x000D_
_x000D_
量測輸入輸出實際電流_x000D_
解焊電阻後焊接上兩條電線方便測量_x000D_
使用儀器 DMM7510 7 1/2_x000D_
_x000D_
實測後製作Excel表格上交_x000D_
檔案名稱-EPU電流實測_x000D_
</t>
  </si>
  <si>
    <t>04/09_x000D_
_x000D_
#EPU_x000D_
_x000D_
認識電路圖_x000D_
各項元件功能查詢_x000D_
_x000D_
STM32F765 MCU_x000D_
LCD	液晶顯示器_x000D_
DAC	D/A轉換器:數位訊號轉成類比訊號_x000D_
SSR	固態繼電器:電流開關控制_x000D_
FPGA	可彈性使用，用來加速運算過程的電腦工具_x000D_
Power Control Switch	電源切換器_x000D_
OSC	振盪器_x000D_
Flash	快閃記憶體_x000D_
SSRAM	靜態隨機存取記憶體_x000D_
ADC	類比轉數位轉換器_x000D_
FDA	差動放大器:是一種把兩個輸入端電壓的差以一個固定增益放大的電子器_x000D_
PGA	程控放大器:增益調節可手動或dac輸出程控_x000D_
_x000D_
Band Pass Filter_x000D_
帶通濾波器:只允許一定範圍內的號通過。_x000D_
_x000D_
T/R Switch	_x000D_
是一種在「發射器」與「接收器」之間切換共用天線或感測器的開關電路。它的作用是防止發射器和接收器同時連接到同一通道，避免干擾或損壞。_x000D_
_x000D_
SPDT	_x000D_
較為特殊的固態繼電器_x000D_
ex設備AB工作在相反狀態。如SPDT開關開通則設備A開通B斷開，相反SPDT斷開則A斷開B開通。_x000D_
_x000D_
Gate Driver	閘極驅動器:一種功率放大器。_x000D_
H Bridge	一種電子電路，可使其連接的負載或輸出端兩端電壓反相/電流逆相。_x000D_
_x000D_
誤判昨天量測數據有誤，複查無誤。_x000D_
_x000D_
閱讀_x000D_
_x000D_
EVM連續量公板使用手冊_x000D_
EVM開關類公板使用手冊</t>
  </si>
  <si>
    <t>1. 頻率輸出功能完成</t>
  </si>
  <si>
    <t>1. 關閉負流量顯示功能完成</t>
  </si>
  <si>
    <t>1. 研讀source code</t>
  </si>
  <si>
    <t>1. 警報功能完成_x000D_
2. 流速模擬功能完成</t>
  </si>
  <si>
    <t xml:space="preserve"> K200501R1 智慧家戶水錶，新增每圍幾秒計算功能。_x000D_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t>
  </si>
  <si>
    <t xml:space="preserve"> K200501R1 智慧家戶水錶， 修正轉盤 停止時，SENSOR 雜訊問題處理_x000D_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t>
  </si>
  <si>
    <t xml:space="preserve"> K200501R1 智慧家戶水錶， 調整記憶体配置，BOOT 程式RAM 配置 由 77EE==&gt; 7AAE_x000D_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t>
  </si>
  <si>
    <t xml:space="preserve"> K200501R1 智慧家戶水錶，若需即時回 應，封包還應維持中斷判斷處理機制，_x000D_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size設置大一些。_x000D_
8。modbus_slave_timeout_isr 取消判斷modbus 功能，由main loop 處理，經長時間測試，通信會容易不回應，若需即時回 應，封包還應維持中斷判斷處理機制。_x000D_
9。boot 程式程式研讀</t>
  </si>
  <si>
    <t>K240801R2 PCB濕製程用插入式壓力感測器 .調試軟体重新撰寫，現程式撰寫中_x000D_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t>
  </si>
  <si>
    <t xml:space="preserve">K240801R2 PCB濕製程用插入式壓力感測器 .調試軟体重新撰寫讀取程式，進行中_x000D_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t>
  </si>
  <si>
    <t xml:space="preserve">K240801R2 PCB濕製程用插入式壓力感測器 .撰寫有關於讀取參數相關調試軟體程式，進行中_x000D_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t>
  </si>
  <si>
    <t>K240801R2 PCB濕製程用插入式壓力感測器 .配合電路板，debug 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t>
  </si>
  <si>
    <t>處理交接事項</t>
  </si>
  <si>
    <t>氣動球閥控制EPH校驗設備_x000D_
1.PLC程式撰寫_x000D_
2.PLC功能驗證_x000D_
3.開關閥作動邏輯確認_x000D_
4.溫溼度計程式軟體</t>
  </si>
  <si>
    <t>圖面繪製2D詢價</t>
  </si>
  <si>
    <t>研發會議15:00~18:00</t>
  </si>
  <si>
    <t>原6米+6米照4/7會議決議改成3+3+3+3_x000D_
修改圖面結構並拆2D詢價</t>
  </si>
  <si>
    <t>讀書會(阿米巴經營)</t>
  </si>
  <si>
    <t>加工組裝展品</t>
  </si>
  <si>
    <t>討論調整EPH自動化上下料設備</t>
  </si>
  <si>
    <t>展前會議-展區設計及內容討論</t>
  </si>
  <si>
    <t>馬達支架-FG水平測試用</t>
  </si>
  <si>
    <t>EPT+SPX冷熱測試規劃</t>
  </si>
  <si>
    <t>自動焊錫機新程式編寫測試_x000D_
FGX0073</t>
  </si>
  <si>
    <t>EPU2測場水測管道報價清單整理_x000D_
報價整理_x000D_
請購單</t>
  </si>
  <si>
    <t>FGX模組焊接治具圖面修改調整，重新請購_x000D_
FGX電路板跨接治具圖面修改調整</t>
  </si>
  <si>
    <t>ECR-25020003 SOP補發行_x000D_
QW-03-HSGBM1E-MHMCTLSC02-N1</t>
  </si>
  <si>
    <t>ECR-25020003</t>
  </si>
  <si>
    <t>找矽膠加熱片樣品</t>
  </si>
  <si>
    <t>FGX電路板跨接治具圖面修改調整_x000D_
重新報價</t>
  </si>
  <si>
    <t>和垵確認34B-Q07W浮球製程狀況處理</t>
  </si>
  <si>
    <t>測試PFA熱熔治具</t>
  </si>
  <si>
    <t>撰寫研發會議報告</t>
  </si>
  <si>
    <t>組裝測試台</t>
  </si>
  <si>
    <t>移動控制台與測試桌至定位並安裝零組件</t>
  </si>
  <si>
    <t>拆水表測台E+H流量計，並組裝回去通水測試</t>
  </si>
  <si>
    <t>二廠EPH測台測試大流時發現穩壓桶升壓過慢，經查馬達入水口處濾網塞住，清除後已正常。</t>
  </si>
  <si>
    <t>優化生產/首產進行精實生產推動</t>
  </si>
  <si>
    <t>土城一廠EPH自動測試_x000D_
變頻器安裝 鑽孔固定 拉線</t>
  </si>
  <si>
    <t>FG可繞土城廠工作桌_x000D_
料件領料 組裝</t>
  </si>
  <si>
    <t>FG可繞土城廠工作桌_x000D_
配件組裝_x000D_
電料詢價</t>
  </si>
  <si>
    <t>FG可繞土城廠工作桌_x000D_
設備詢價請購</t>
  </si>
  <si>
    <t>FG可繞土城廠工作桌_x000D_
材料確認詢價</t>
  </si>
  <si>
    <t>電二生產線燈具6組_x000D_
燈具配件組裝</t>
  </si>
  <si>
    <t>FG可繞土城廠工作桌_x000D_
電料設備詢價請購</t>
  </si>
  <si>
    <t>電二生產線燈具6組_x000D_
燈具佈線</t>
  </si>
  <si>
    <t>土城一廠EPH自動測試_x000D_
水槽鑽孔</t>
  </si>
  <si>
    <t>土城一廠EPH自動測試_x000D_
水槽測台佈線</t>
  </si>
  <si>
    <t>電二生產線燈具6組_x000D_
配件安裝_x000D_
送二廠</t>
  </si>
  <si>
    <t xml:space="preserve">組裝展座_x000D_
</t>
  </si>
  <si>
    <t>組裝展座</t>
  </si>
  <si>
    <t>組裝鉚合測漏設備_配件組合ver2</t>
  </si>
  <si>
    <t>DN40多孔式噴嘴支撐環結構修改。_x000D_
 DN40多孔式噴嘴支撐環更換在不良品上測試。 _x000D_
廠務DN20不良品拆卸進度確認。</t>
  </si>
  <si>
    <t>針對下肢下樣品做實際DN15、DN20管材安裝確認固定性是否符合規範需求。 _x000D_
經實際安裝確認可符合晃動、搖晃不轉動。</t>
  </si>
  <si>
    <t>柔洋來訪討論低壓料與外殼熱塑形問題。</t>
  </si>
  <si>
    <t>SC17、SC14電源座外殼雷射刻印文字內容確認。 _x000D_
SC17、SC14電源座外殼半成品3D示意端子位置結構圖面繪製。</t>
  </si>
  <si>
    <t>單棒與雙叉面板結構圖面繪製與內容料號核對。</t>
  </si>
  <si>
    <t xml:space="preserve">SC24標準型相關零件3D圖面彙整。_x000D_
SC24標準型3D成品圖面繪製。_x000D_
</t>
  </si>
  <si>
    <t>SPX2延長型雷射焊接夾治具結構討論與樣品製作。</t>
  </si>
  <si>
    <t>SC14電纜型相關零件3D圖面內容整理。</t>
  </si>
  <si>
    <t>機構助理工程師面試_x000D_
機構工程師面試與機構工程師面試錄取資料撰寫。</t>
  </si>
  <si>
    <t>鋁外殼與下蓋依據中凱建議內容修改3D圖面。_x000D_
鋁外殼與下蓋依據中凱建議內容重新繪製2D工程圖面。_x000D_
上支架修改2D工程圖面內容。_x000D_
下支架依據現況安裝測試問題點修改館才固定位置尺寸3D零件圖面。</t>
  </si>
  <si>
    <t>榮團會議</t>
  </si>
  <si>
    <t>DN15~DN25上下支架3D結構圖面內容修改。_x000D_
DN15~DN25上下支架2D工程圖面繪製。_x000D_
DN32~DN40上下支架3D結構圖面繪製。_x000D_
LCD透明面板模具請購文件撰寫。_x000D_
DN15~DN25上下支架模具評估。</t>
  </si>
  <si>
    <t>週生產討論會議。_x000D_
創維DN20多孔式噴嘴交貨定位點錯誤問題:_x000D_
a.查詢模具結構位置。_x000D_
b.確認圖面內容正確性。_x000D_
c.創維討論改善方式與對策。</t>
  </si>
  <si>
    <t>EPT測試樣機相關零件組裝。</t>
  </si>
  <si>
    <t>300</t>
  </si>
  <si>
    <t>機構第二次審查討論會議。</t>
  </si>
  <si>
    <t>EPT測試20套樣品結構組裝與焊接。</t>
  </si>
  <si>
    <t>繪製DN32、DN40用上下支架3D零件圖面。_x000D_
繪製DN32、DN40用上下支架2D工程圖面。</t>
  </si>
  <si>
    <t>生產週討論會議。_x000D_
DN20多孔式噴嘴創維加工樣品確認。_x000D_
DN40漏水問題做相關氣壓與結構測試確認。</t>
  </si>
  <si>
    <t>明緯EPH水表自動化設備討論會議</t>
  </si>
  <si>
    <t>繪製DN32~DN40上下支架工程圖面。_x000D_
鋁外殼樣品試組裝確認。_x000D_
繪製相關上下支架需求用半牙螺絲規格。</t>
  </si>
  <si>
    <t>1.福委會協助事項-員工旅遊問題處理及詢問加開場次意願</t>
  </si>
  <si>
    <t>1.繪製DN500 PN10規格零件_x000D_
2.討論內襯蓋板問題_x000D_
3.修改圖面</t>
  </si>
  <si>
    <t>1.專案進度部門會議</t>
  </si>
  <si>
    <t>1.PCB尺寸大小確認給專案負責人</t>
  </si>
  <si>
    <t>1.模具追蹤及問題討論詢問_x000D_
2.零件加工追蹤及下單</t>
  </si>
  <si>
    <t>1.成品圖繪製</t>
  </si>
  <si>
    <t>1.週會進度報告</t>
  </si>
  <si>
    <t>1.修改法蘭尺寸(參考到錯誤資料須改正)</t>
  </si>
  <si>
    <t>1.成品圖繪製_x000D_
2.模具進度詢問</t>
  </si>
  <si>
    <t>1.與CSA討論防爆結構</t>
  </si>
  <si>
    <t>1.成品圖繪製_x000D_
2.成品爆炸圖繪製</t>
  </si>
  <si>
    <t>1.精實/優化首產會議</t>
  </si>
  <si>
    <t>1.去二廠與蔡師傅.廠長討論鎖上蓋治具加工方式_x000D_
2.與威瑜討論PVC水測耐壓治具設計概念</t>
  </si>
  <si>
    <t>1.繪製及修改工程圖_x000D_
2.上傳至PLM</t>
  </si>
  <si>
    <t>1.計算殼體內容積_x000D_
2.確認接合處防爆設計</t>
  </si>
  <si>
    <t>1.防爆殼體設計_x000D_
2.查詢資料</t>
  </si>
  <si>
    <t>1.閥體PVC塑料查詢給KAT_x000D_
2.領料並安排寄出模具埋射件</t>
  </si>
  <si>
    <t>1.專案延案申請單</t>
  </si>
  <si>
    <t>三合一_x000D_
1.確認零配件，領料_x000D_
2.繪製成品檢驗壓力治具_x000D_
3.送去二廠焊接檢測棒</t>
  </si>
  <si>
    <t>pvdf那組給上海紹晴估價_x000D_
確認機構是否干涉</t>
  </si>
  <si>
    <t>WA00A0179模治具驗收_x000D_
SEXAM1P-560301ED02 SE38馬達固定座_x000D_
組裝一套確認WA00A0179模治具驗收</t>
  </si>
  <si>
    <t xml:space="preserve">週四會議_x000D_
1.ecp 比價表格加入模具開發的附件裡，並備註在請購單上_x000D_
2.更新模具表、確認結構_x000D_
3.三合一 下周一聯絡佳燁黃總，確認本體是否會到_x000D_
4.請樹林錦新報價，加工通孔根螺絲孔的價格_x000D_
5.sex 組完送QA_x000D_
6.組合圖要變更_x000D_
7.排時程給瀚霆哥_x000D_
_x000D_
</t>
  </si>
  <si>
    <t>組裝成品，送QA檢測</t>
  </si>
  <si>
    <t>確認上海紹晴回復的報價，整理成表格_x000D_
決議給佳里興開模</t>
  </si>
  <si>
    <t>確認初胚交期_x000D_
與整理出胚圖面，提供給加工廠估加工費用</t>
  </si>
  <si>
    <t xml:space="preserve">整理開會要用的資料_x000D_
</t>
  </si>
  <si>
    <t xml:space="preserve">事假_x000D_
</t>
  </si>
  <si>
    <t xml:space="preserve">SCX1雙叉與振棒電源座優化_x000D_
修改組合圖 與2D / 3D工程圖 _x000D_
建立料號_x000D_
</t>
  </si>
  <si>
    <t>將錯誤修改_x000D_
上傳PLM工程圖_x000D_
回覆專案任務</t>
  </si>
  <si>
    <t>半成品組合圖/工程圖 變更_x000D_
6個料號</t>
  </si>
  <si>
    <t>發出ECO整理要修改的資料_x000D_
修改半成品工程圖_x000D_
(先繪製兩版，有LED/無LED)</t>
  </si>
  <si>
    <t>與廠商聯繫是否可以加工通孔螺絲孔_x000D_
憬新廠商借走出胚_x000D_
試組裝接線盒</t>
  </si>
  <si>
    <t>1.修改3D組合圖+工程圖_x000D_
(工程圖改成將 有LED 合併進去無LED的)_x000D_
2.找葉片組裝，送QA可靠度檢測_x000D_
3.BOM修改好</t>
  </si>
  <si>
    <t>協助繪製承認圖_x000D_
NPR-25030148_x000D_
NPR-25030147</t>
  </si>
  <si>
    <t>至二廠,協助拆卸水表</t>
  </si>
  <si>
    <t>協助繪製承認圖_x000D_
NPR-25030152_x000D_
NPR-25030154_x000D_
NPR-25030155</t>
  </si>
  <si>
    <t>協助繪製承認圖_x000D_
NPR-25030149_x000D_
NPR-25030150_x000D_
NPR-25030160_x000D_
NPR-25030170_x000D_
NPR-25030172</t>
  </si>
  <si>
    <t xml:space="preserve">協助繪製加工圖_x000D_
FC-AR0-01_x000D_
</t>
  </si>
  <si>
    <t>討論SDX、SCX5專案問題</t>
  </si>
  <si>
    <t>1.製作IP67對策低壓半成品_x000D_
2.與廠商討論低壓料軟化塑形問題</t>
  </si>
  <si>
    <t>修改承認圖裡O-Ring材質，及調整產品規格。</t>
  </si>
  <si>
    <t>編寫SDX鉚合及測水的SOP</t>
  </si>
  <si>
    <t>研一因測場需求20PCS_x000D_
修改圖面及聯絡廠商製作</t>
  </si>
  <si>
    <t>1.製作IP67對策低壓半成品_x000D_
2.製作IP67對策樣品_x000D_
3.測試新結構IP67是否通過_x000D_
4.製作周一研發會議資料</t>
  </si>
  <si>
    <t>1.測試新結構IP67是否通過，及上蓋扭力參數_x000D_
2.測試製程耐壓</t>
  </si>
  <si>
    <t>1.修改開模工程圖_x000D_
2.聯絡廠商報價</t>
  </si>
  <si>
    <t>SDX IP67對策報告_x000D_
GPX成本費用報告</t>
  </si>
  <si>
    <t xml:space="preserve">修改研發會議上討論的內容，將加長管分成現成圓管及封口塞_x000D_
</t>
  </si>
  <si>
    <t>詢問廠商超高溫型所使用材質的材質證明及替換方案</t>
  </si>
  <si>
    <t>1.台達電六角本體鉚合_x000D_
2.編寫SDX2壓合SOP文件_x000D_
3.領取SDX2、SDX5六角本體料號</t>
  </si>
  <si>
    <t>1.找蔡師傅製作低壓半成品零件及討論_x000D_
2.製作IP67對策樣品</t>
  </si>
  <si>
    <t>防爆承認圖新增超高溫型</t>
  </si>
  <si>
    <t>PT1000改成PCB板的結構設計，及提供圖面給研發。</t>
  </si>
  <si>
    <t>1.製作IP67對策樣品_x000D_
2.測試新結構IP67是否通過</t>
  </si>
  <si>
    <t>1.製作SDX5修改模具的驗收文件_x000D_
2.測試新結構IP67是否通過_x000D_
3.繪製線材出工程圖準備暫行圖</t>
  </si>
  <si>
    <t>統整凱特、弓銓樣機規格領料號、造冊</t>
  </si>
  <si>
    <t xml:space="preserve">1.建立GPX8的零件料號_x000D_
2.整理工程圖給廠商製作_x000D_
</t>
  </si>
  <si>
    <t>教學生使用3D掃描機台</t>
  </si>
  <si>
    <t>1.繪製3芯、4芯線材工程圖準備暫行圖_x000D_
2.製作給日立客戶的低壓半成品_x000D_
3.檢測SDX成品扭力值</t>
  </si>
  <si>
    <t>因重新設計IP67對策，工程圖需更新。</t>
  </si>
  <si>
    <t>因發現做完冷熱沖後IP67失效，重新設計對策。_x000D_
4/08測試完成IP67通過。</t>
  </si>
  <si>
    <t>認證公司只需要防爆相關零件的材質證明，後續如有需求再提供其他證明。</t>
  </si>
  <si>
    <t>PC308-FGX11S1013-D0-K2,尚無連片資料可上傳</t>
  </si>
  <si>
    <t>SDX5LABEL製圖</t>
  </si>
  <si>
    <t>中華電信反應，北水FOT2.0安裝案場有發生水表器號異常以及電力不足天數異常過多的情形。_x000D_
已經利用軟體監控中華電信子機與水表的通訊指令。_x000D_
今天進行模擬環境的安裝及架設。_x000D_
共架設3台水表，搭配JACK寫好的模擬子機指令的軟體。_x000D_
今天開始進行模擬測試。重現北水案場發生的情形。</t>
  </si>
  <si>
    <t>協助FAE進行超音波水表的測試。_x000D_
幫忙確認測試環境及解決測試時發生的異常情形。</t>
  </si>
  <si>
    <t>4/11重現問題後，預計再跑六日兩天，應該可以重現問題。_x000D_
但檢查時發現，水表的485通訊異常。_x000D_
發現有一台水表沒有顯示，將其拆除後，其餘2台就可以正常通訊。_x000D_
研判應該是異常水表造成通訊異常。檢查其餘2台也沒有重現問題。_x000D_
但因有異常水表，所以不確定485通訊是何時異常。_x000D_
決定今天再架設20台水表，10台用A1054版本，10台用A1056版本，_x000D_
再驗證並重現問題</t>
  </si>
  <si>
    <t>1.驗證EPT位置數據(上下更換)-35度_x000D_
2.第二次驗證EPT(上下更換)-35度</t>
  </si>
  <si>
    <t>1.校正第二批EPT-16PCS 20度_x000D_
2.校正第二批EPT-16PCS 35 50度</t>
  </si>
  <si>
    <t xml:space="preserve">1.複測EPT 第二批 20 35 50度，並確認表差為多少_x000D_
2.下午請假_x000D_
</t>
  </si>
  <si>
    <t xml:space="preserve">1.前往宜蘭驗證EPT，確認總部校正數據與宜蘭測場差異_x000D_
2.利用宜蘭測場，校正5PCS EPT_x000D_
</t>
  </si>
  <si>
    <t xml:space="preserve">1.將拆除後的EPT水線治具安裝回水線上，並確保不會漏水之情形_x000D_
2.驗證宜蘭校正後的EPT，並確認表差，並比較前後差別_x000D_
</t>
  </si>
  <si>
    <t xml:space="preserve">1.上午請假_x000D_
2.統整內巡檢資料_x000D_
3.統整EPT class A樣機校正資料_x000D_
</t>
  </si>
  <si>
    <t>1.新增SPX NPN/PNP校正手法至SOP_x000D_
2.修改EPT製程履歷雷焊前操作手法_x000D_
3.前往二廠領料，提交內巡檢報告，拍攝SOP素材</t>
  </si>
  <si>
    <t>1.提供5PCS 第三批手動校EPT，交付郭處長給廣達測試_x000D_
2.統整出貨樣機數據5PCS_x000D_
3.製作ECP操作手冊</t>
  </si>
  <si>
    <t>PCB溼製程新版子7段顯示缺化除錯</t>
  </si>
  <si>
    <t>EPT測廠架設3支競品與5支EPT和RS-485通訊_x000D_
PCB溼製程新版子除錯</t>
  </si>
  <si>
    <t>EPT3個溫度24個流速校正_x000D_
PCB溼製程新版子除錯</t>
  </si>
  <si>
    <t>EPT2個溫度16個流速校正_x000D_
EPT3個溫度24個流速回測</t>
  </si>
  <si>
    <t>EPT資料整理和EPT2個溫層16個流速回測*16PCS</t>
  </si>
  <si>
    <t>研發一處/研發二處 新人教育訓練</t>
  </si>
  <si>
    <t>EPT 探頭 資料整理</t>
  </si>
  <si>
    <t>EPT 探頭 新一批 冷熱水測試 整理</t>
  </si>
  <si>
    <t>EPT 探頭 冷熱水測試_x000D_
1.純電路板 冷風23度 熱水90度測試_x000D_
2.新探頭冷熱水測試 冷水15度 熱水80度</t>
  </si>
  <si>
    <t xml:space="preserve">SPX2破壞性測試 Surge_x000D_
SPX2 + - 1000 PASS_x000D_
SPX2 + - 1500V 1台(-1500V 重啟)_x000D_
</t>
  </si>
  <si>
    <t>EPT 探頭冷熱水測試_x000D_
空氣校正器與 熱水90度_x000D_
_x000D_
測試探頭數次_x000D_
E系列*2_x000D_
F系列*2_x000D_
_x000D_
報告整理</t>
  </si>
  <si>
    <t>針對響應時間T90, 進行PT1000與置外探棒中驗證, 並測試EPT1感測板的差異比對</t>
  </si>
  <si>
    <t>EST感測板要改為低壓射出版本, 確認零件尺寸與PCB尺寸</t>
  </si>
  <si>
    <t>FGX生產製程優化討論</t>
  </si>
  <si>
    <t>1. 針對響應時間T90, 進行PT1000與置外探棒中驗證, 並測試EPT1感測板的差異比對_x000D_
2. 研發會議</t>
  </si>
  <si>
    <t>了解FGX生產流程, 與過程中檢驗項目與成品檢驗項目, 並整理確認資料, 規劃要提供給宜蘭廠生產時的記錄表單格式</t>
  </si>
  <si>
    <t>1. 了解FGX生產流程, 與過程中檢驗項目與成品檢驗項目, 並整理確認資料, 規劃要提供給宜蘭廠生產時的記錄表單格式_x000D_
2. 請宜蘭QC雅妙協助確認表單內容格式, 會先導入以手填方式進行記錄</t>
  </si>
  <si>
    <t>1. OTC ECO設變流程討論_x000D_
2. SCX6台耘客訴視訊討論_x000D_
3. 週三SDX/SDL/SCX5生產立項</t>
  </si>
  <si>
    <t>了解預代理的超音波水錶其測試、校驗流程，並協助測試</t>
  </si>
  <si>
    <t>SDX5 感測阻值調配(金屬外殼_M12玻璃探頭)</t>
  </si>
  <si>
    <t>SDX5 感測阻值調配(金屬外殼_M12玻璃探頭)_x000D_
SDX5 M12玻璃灌膠版製作</t>
  </si>
  <si>
    <t>SDX5 感測阻值調配(金屬外殼_M12玻璃探頭_灌膠板)</t>
  </si>
  <si>
    <t>1. SDX5低壓射出版,進行IP67測試_x000D_
2. SDX5與SDX201研發小批量生產的前置作業_x000D_
3. SDX5金屬外殼Cable型與SDX201金屬外殼M12接頭型,第二次DVT-QA送樣樣品製作_x000D_
4. 專案結案文件彙整</t>
  </si>
  <si>
    <t>型錄,操作手冊資料更新</t>
  </si>
  <si>
    <t>1. SDX光電優化案,研發報告準備_x000D_
2. SDX5與SDX201研發小批量生產的前置作業_x000D_
3. SDX5金屬外殼Cable型與SDX201金屬外殼M12接頭型,第二次DVT-QA送樣樣品製作_x000D_
4. 專案結案文件彙整</t>
  </si>
  <si>
    <t>1. SDX光電開關成品測試治具架設,協助廠務進行成品測試_x000D_
2. SDX5與SDX201研發小批量生產的前置作業_x000D_
3. SDX5金屬外殼Cable型與SDX201金屬外殼M12接頭型,第二次DVT-QA送樣樣品製作_x000D_
4. 專案結案文件彙整</t>
  </si>
  <si>
    <t>1. SDX201光電開關研發送樣製作與驗證_x000D_
2. SDX5與SDX201研發小批量生產的前置作業_x000D_
3. SDX201金屬外殼IP67測試_x000D_
4. 專案結案文件彙整</t>
  </si>
  <si>
    <t>1. SD201 連板治具 問題驗證</t>
  </si>
  <si>
    <t>1. SCX1 雙叉 治具 耗電流 電阻匹配 測試</t>
  </si>
  <si>
    <t xml:space="preserve">1. 連版測試治具 NPN 電源驗證_x000D_
</t>
  </si>
  <si>
    <t>1. SCXCE1M-0012、SCXCE1M-0014、SCXCE1M-0013、SCXCE1M-0015 BOM 修改成正確的所有零件</t>
  </si>
  <si>
    <t xml:space="preserve">1.SCXBE1M-0011、SCXCE1M-0016 BOM 修正_x000D_
</t>
  </si>
  <si>
    <t>1. 連版測試治具 NPN 電源端 問題驗證</t>
  </si>
  <si>
    <t>1.  連版測試治具 NPN NO、NC 量測問題驗證_x000D_
2. 擴充版 異常修理_x000D_
3. NC端測試會燒擴充板多工器</t>
  </si>
  <si>
    <t>1. SCX1 單棒 連版治具配線</t>
  </si>
  <si>
    <t>1.SDX2 研發送樣樣品製作、低壓射出_x000D_
2.SDX2 半成品測試治具除錯</t>
  </si>
  <si>
    <t>1.SDX2 M12型 SOP製作_x000D_
2.SDX2 半成品測試治具除錯</t>
  </si>
  <si>
    <t>1.SDX2  M12型DVT-QA樣品製作_x000D_
2.SDX2 半成品測試治具除錯</t>
  </si>
  <si>
    <t>1.SDX2 半成品測試治具除錯、功能測試_x000D_
2.SDX2 M12型DVT-QA樣品製作</t>
  </si>
  <si>
    <t>1.SDX2 M12型SOP修改_x000D_
2.SDX2 半成品測試治具除錯、測試</t>
  </si>
  <si>
    <t>SDX2 半成品測試治具除錯、測試</t>
  </si>
  <si>
    <t>至桃園精林進行X-ray攝影</t>
  </si>
  <si>
    <t>1.電路繪製_x000D_
2.新人指導_x000D_
3.分析探頭</t>
  </si>
  <si>
    <t xml:space="preserve">分析doppler探頭_x000D_
</t>
  </si>
  <si>
    <t>1.電路繪製_x000D_
2.新人指導_x000D_
3.拆解IFA電磁式流量計</t>
  </si>
  <si>
    <t>EPD-AC電源板替代料測試，測試誠陽第二次提供的樣品各項參數是否符合電路需求</t>
  </si>
  <si>
    <t>EPU2韌體功能測試，測試選單、按鍵、功能是否有異常並將異常的部分記錄下來</t>
  </si>
  <si>
    <t>EPU2備料清單重製，依需求修改文件。_x000D_
EPU2韌體測試，測試按鍵、I/O、功能是否有異常並記錄相關資料。</t>
  </si>
  <si>
    <t>EPD-AC電源板替代料測試，測試誠陽第二次送樣的變壓器是否符合電路需求</t>
  </si>
  <si>
    <t>EPU2韌體測試，測試按鍵、I/O、功能是否有異常並記錄相關資料。</t>
  </si>
  <si>
    <t>EPD-AC電源板替代料測試，補測試誠陽其他樣品的漣波資料並加入至報告</t>
  </si>
  <si>
    <t>請暉恩協助測試功能是否有異常並記錄，_x000D_
但因程式有異常，需調整，_x000D_
等下午政崙哥到後才能進行調整，_x000D_
並測試各輸出電壓損耗。</t>
  </si>
  <si>
    <t>程式更新後請暉恩進行測試，_x000D_
發現3.3V耗能較高，請政崙哥協助調整頻率看差異，_x000D_
加入顯示板後，耗能增加1W左右，_x000D_
降低顯示螢幕亮度，大約可以省0.3W_x000D_
後續查看溫度變化。</t>
  </si>
  <si>
    <t>進外殼看溫度變化，_x000D_
目前進外殼量測到的溫度約33.5度，_x000D_
將顯示板電源斷開，溫度約28.5度，_x000D_
將螢幕降低及調整頻率後，_x000D_
耗能有減少，但溫度變化不大，_x000D_
以人體感受，另一台樣機溫升較高，_x000D_
需查看原因。</t>
  </si>
  <si>
    <t>04/10_x000D_
_x000D_
閱讀:_x000D_
EVM開關類公板使用手冊_x000D_
_x000D_
4.7 繼電器控制模組_x000D_
理解原理_x000D_
D6 LL4148(二極體)存在意義_x000D_
功能: 抑制反向感應電壓_x000D_
當繼電器斷電時線圈內會產生反向高電壓尖峰(反向感應電流)_x000D_
這會傷害控制晶體_x000D_
所以 D6 LL4148的作用就是_x000D_
快速倒通 把這股反向電流短路回線圈_x000D_
保護Q2(晶體管)不被高壓燒壞_x000D_
小結論:_x000D_
D6 LL4148 = 保護二極體_x000D_
吸收線圈斷電產生的高壓_x000D_
避免損壞下方控制電路_x000D_
_x000D_
Q2 CMPT2222A(NPN晶體管)_x000D_
主要功能:_x000D_
Q2 = 電子開關 用來控制繼電器線圈的導通_x000D_
讓小電流的控制訊號去驅動大電流的繼電器_x000D_
_x000D_
892HN-1CH-F-S(繼電器)_x000D_
主要功能:_x000D_
利用小電流控制大電流的開關_x000D_
當沒啟動時(線圈沒電):COM接NC 常閉路徑導通_x000D_
當啟動時(線圈通電):COM接NO 常開路徑導通_x000D_
_x000D_
以上可以用一個微控制器腳位透過Q2控制RY1_x000D_
進而切換不同電源/訊號的接點_x000D_
_x000D_
*探頭實測學習*_x000D_
#都卜勒效應#聲波_x000D_
廠商寄回說有問題_x000D_
經實測後為探頭NG_x000D_
_x000D_
一般職業安全衛生教育訓練課程 (上)-90_x000D_
一般職業安全衛生教育訓練課程 (下)-100_x000D_
測驗/考試 回報_x000D_
_x000D_
了解不同流量計及其運作原理:_x000D_
超音波流量計_x000D_
浮子流量計_x000D_
科氏力流量計_x000D_
蹼輪式流量計_x000D_
容積式流量計_x000D_
渦流式流量計_x000D_
渦輪式流量計_x000D_
差壓式流量計_x000D_
層留式流量計_x000D_
電磁式流量計_x000D_
熱質式流量計</t>
  </si>
  <si>
    <t>04/11_x000D_
_x000D_
#新人教育訓練_x000D_
_x000D_
路徑:06研發\研發文管資料表\04研發報告\研發專案報告\2025年度_x000D_
_x000D_
#料號_x000D_
_x000D_
研發處程序文件_x000D_
PLM專案管制_x000D_
ECU_x000D_
ECO_x000D_
TTERP_x000D_
BPM_x000D_
BOM表_x000D_
#標籤_x000D_
路徑:\\twfs\01公共資料\KM\標籤自動化_x000D_
_x000D_
發票:已付款的要沖帳!_x000D_
_x000D_
閱讀:_x000D_
EVM開關類公板使用手冊_x000D_
4.8 ADM3485 RS-485通訊模組_x000D_
_x000D_
小總結：_x000D_
非隔離式 RS-485 通訊模組_x000D_
使用 ADM3485EAR 控制差動通訊_x000D_
上拉/下拉固定通訊邏輯狀態</t>
  </si>
  <si>
    <t>04/14_x000D_
_x000D_
WANPTEK直流穩壓電源_x000D_
測量數據精準度_x000D_
生成Excel檔_x000D_
_x000D_
公板開關類實測_x000D_
4.1數據實測_x000D_
#ERROR _x000D_
排除DC直流電源供應器and直流電子負載_x000D_
儀器問題_x000D_
輸入電壓與電流皆穩定_x000D_
輸出電壓與電流有時穩定有時不穩定_x000D_
#疑似電路板問題???(尚未釐清)_x000D_
_x000D_
#高精密度LCR錶使用_x000D_
測量電阻電感電容(理解為高級三用電表)_x000D_
_x000D_
X探頭測量(OK NG比對)_x000D_
 LCR錶無法測量(?)_x000D_
_x000D_
公板開關類實測_x000D_
4.2準備實測數據</t>
  </si>
  <si>
    <t>04/15_x000D_
_x000D_
#阻抗分析儀ZX80A_x000D_
Doopler探頭測試_x000D_
正常-OK_x000D_
長庚-異常_x000D_
侑惟-異常_x000D_
_x000D_
#實際量測數據異常!_x000D_
尋找與排解異常原因_x000D_
_x000D_
正常-異常(超出誤差值)_x000D_
長庚-異常(超出誤差值)_x000D_
侑惟-異常(EPF無反應)_x000D_
_x000D_
開關類公板4.1/4.2_x000D_
電壓量測</t>
  </si>
  <si>
    <t>04/16_x000D_
_x000D_
#開關類公板_x000D_
4.1 &amp; 4.2_x000D_
電流量測_x000D_
_x000D_
#製作 SM6120電磁流量計拆解組裝報告</t>
  </si>
  <si>
    <t>1. 模擬流速功能完成</t>
  </si>
  <si>
    <t>1. MCU頻率降速功能完成</t>
  </si>
  <si>
    <t>1. 新人教育訓練</t>
  </si>
  <si>
    <t>1. Daily Run功能撰寫</t>
  </si>
  <si>
    <t>K240801R2 PCB濕製程用插入式壓力感測器 .配合電路板，debug 程式，debug reset 問題_x000D_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t>
  </si>
  <si>
    <t>K240801R2 PCB濕製程用插入式壓力感測器 .修改七段顯示模式_x000D_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t>
  </si>
  <si>
    <t>K240801R2 PCB濕製程用插入式壓力感測器 撰寫ECP31M調試軟體_x000D_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t>
  </si>
  <si>
    <t>K240801R2 PCB濕製程用插入式壓力感測器 30。撰寫調試軟体有關於校正模組程式_x000D_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</si>
  <si>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t>
  </si>
  <si>
    <t>氣動球閥控制EPH校驗設備_x000D_
1.PLC程式撰寫_x000D_
2.PLC功能驗證_x000D_
3.開關閥作動邏輯確認_x000D_
4.校正程式版面規劃</t>
  </si>
  <si>
    <t>氣動球閥控制EPH校驗設備_x000D_
校正程式版面規劃及程式撰寫</t>
  </si>
  <si>
    <t>土城廠可撓式生產建置_x000D_
PLC IO規劃</t>
  </si>
  <si>
    <t>ISO14001導入課程會議</t>
  </si>
  <si>
    <t>LED燈增加配件修改測試亮度(待確認)</t>
  </si>
  <si>
    <t>1.浸沒式產品固定配件板金拆圖發外製作_x000D_
2.修改調整靜態展做LED燈_x000D_
3.機架進廠檢查外觀尺寸_x000D_
4.管路進廠比對組裝尺寸</t>
  </si>
  <si>
    <t>SQ自動組裝機(2313)運作教學(譽麒操作)</t>
  </si>
  <si>
    <t>ISO14001 液體容器整理存放</t>
  </si>
  <si>
    <t>上週工作匯報</t>
  </si>
  <si>
    <t>與廠商協調圖面修改調整 請購流程及簽核</t>
  </si>
  <si>
    <t>浸沒式壓克力與慶隆討論貼膠模式_x000D_
並修改壓克力拆圖發外製作</t>
  </si>
  <si>
    <t>SQ設備驗收2313號機台_x000D_
異常排除:抓取銀接點頂針夾爪撞針導致變形拆除調整設備_x000D_
並請譽麒量測頂針尺寸後續發外更換_x000D_
2316號開機觸控異常(聯繫廠商排除)</t>
  </si>
  <si>
    <t>SQ設備驗收2314及2316號機台(譽麒操作)協助教學異常排除</t>
  </si>
  <si>
    <t>1.線性傳動圖面拆圖確認皮帶規格及齒輪規格並詢價._x000D_
2.線性滑軌詢價</t>
  </si>
  <si>
    <t>1.浸沒式展座組裝(未完成)</t>
  </si>
  <si>
    <t>敦陽科技 AOI檢測</t>
  </si>
  <si>
    <t>FGX製程履歷修改_x000D_
FGXSOP修改</t>
  </si>
  <si>
    <t>09122-080005 圖面設變D0=&gt;D1_x000D_
厚度變更 5mm=&gt;3mm</t>
  </si>
  <si>
    <t>ECO-25040121</t>
  </si>
  <si>
    <t>TJ7-25020001_x000D_
WF00B0010 模具T1-MT113-DEWFLAMB04(FFC-2010)_x000D_
T1尺寸檢驗</t>
  </si>
  <si>
    <t>週報，工作事項紀錄處理</t>
  </si>
  <si>
    <t>EPH四連板電測治具規劃_x000D_
廠商聯絡，事項確認</t>
  </si>
  <si>
    <t>6PIN接頭測壓事項測試</t>
  </si>
  <si>
    <t>FGX 可繞製程履歷整理</t>
  </si>
  <si>
    <t>FGX製程履歷修改_x000D_
FGXSOP修改_x000D_
SOP變更SOPMod00100001083-86</t>
  </si>
  <si>
    <t>SOPMod00100001083-86</t>
  </si>
  <si>
    <t>FGX會議(總經理)</t>
  </si>
  <si>
    <t>EPH PCBA連板LC感測訊號檢測治具_x000D_
報價預計 2天_x000D_
交期約10天</t>
  </si>
  <si>
    <t>週報更新_x000D_
採購單據轉電子簽核_x000D_
治具採購進度追蹤更新</t>
  </si>
  <si>
    <t>6PIN接頭測壓事項測試_x000D_
第二樣品焊接灌膠</t>
  </si>
  <si>
    <t>ECO-25040175 _x000D_
HP404-U002MVGD02-D2-G1</t>
  </si>
  <si>
    <t>EPT+SPX冷熱測試設備機構組裝</t>
  </si>
  <si>
    <t>調整二廠EPH測台針閥，並觀察流速</t>
  </si>
  <si>
    <t>土城一廠EPH自動測試_x000D_
水槽 閥門安裝 電磁閥佈線</t>
  </si>
  <si>
    <t>土城一廠EPH自動測試_x000D_
水槽  電磁閥安裝佈線</t>
  </si>
  <si>
    <t>土城一廠EPH自動測試_x000D_
水槽電磁閥配線_x000D_
電源拉線</t>
  </si>
  <si>
    <t>土城一廠EPH自動測試_x000D_
電源接線_x000D_
通電測試_x000D_
IO接線測試</t>
  </si>
  <si>
    <t>組裝鉚合測漏設備</t>
  </si>
  <si>
    <t xml:space="preserve"> 新人教育訓練</t>
  </si>
  <si>
    <t>展作零件噴漆</t>
  </si>
  <si>
    <t>組裝鉚合測漏設備和收拾垃圾</t>
  </si>
  <si>
    <t>處理冷卻板</t>
  </si>
  <si>
    <t>SQ機台驗收2313</t>
  </si>
  <si>
    <t>SQ機台驗收2314</t>
  </si>
  <si>
    <t>SQ機台驗收2316</t>
  </si>
  <si>
    <t>繪製連接器3D零件圖面。_x000D_
繪製連接器與線材組合3D圖面。_x000D_
繪製連接器組合與錶頭安裝後3D式意圖。</t>
  </si>
  <si>
    <t>繪製客製品需求連接器3D零件圖面。_x000D_
繪製客製品需求連接器與線材組合3D圖面。</t>
  </si>
  <si>
    <t>繪製客製品需求連接器與線材組合2D工程圖面。</t>
  </si>
  <si>
    <t>針對EST倉溫計修改為低壓射出結構，繪製相關PCB、IC線材等3D零件圖。_x000D_
繪製EST倉溫計低壓射出3D半成品結構圖面。_x000D_
繪製EST倉溫計低壓射出PCB板寬圖。</t>
  </si>
  <si>
    <t>DN40多孔式噴嘴結構內容討論。_x000D_
生產週會討論會議。</t>
  </si>
  <si>
    <t>討論DN40多孔式噴嘴現況結構無法通過壓差問題點。_x000D_
繪製DN40多孔式噴嘴塞頭零件3D圖面。</t>
  </si>
  <si>
    <t>前往雨秋橡膠模具試模與樣品組裝測試。</t>
  </si>
  <si>
    <t>繪製M12內襯相關PIN腳接線位置與空中接頭配合3D圖面。_x000D_
繪製相關M4螺絲加工後半成品3D圖面。_x000D_
繪製相關M4螺絲加工後半成品2D工程圖面。</t>
  </si>
  <si>
    <t>MH連桿側平蓋T1-試模全尺寸量測報告。_x000D_
MH連桿側平蓋模治具驗收單撰寫。_x000D_
MH連桿側平蓋依據實物修改相關素材、加工3D、2D工程圖面。</t>
  </si>
  <si>
    <t>SDL-PP超音波熔接治具底座修改夾線位置固定。</t>
  </si>
  <si>
    <t>新舊料號圖面問題，整理相關SEX系列零件3D、2D工程圖面。</t>
  </si>
  <si>
    <t>討論DN40多孔式噴嘴結構變更內容與相關高度尺寸問題。</t>
  </si>
  <si>
    <t>針對上下支架螺絲長度問題確認尺寸。_x000D_
繪製螺絲半成品加工圖面。_x000D_
繪製DN15上下支架組合3D圖面。</t>
  </si>
  <si>
    <t>SC38電二生產無法起振問題確認與改善。</t>
  </si>
  <si>
    <t>電二確認SPX2迷你型探棒安裝結構確認。</t>
  </si>
  <si>
    <t>週生產討論會議。_x000D_
DN40支撐環與多孔式噴嘴位置結構變更3D零件、組合圖面繪製。</t>
  </si>
  <si>
    <t>內置盒本體外觀修改，相關料號、產品系文件資料調研。</t>
  </si>
  <si>
    <t>ECR-25040004</t>
  </si>
  <si>
    <t>DN15~DN40上下支架結構3D組合圖面內容繪製。_x000D_
修改上下支架用半牙螺絲相關零件、半成品參照與2D工程圖面。</t>
  </si>
  <si>
    <t>1.本體內容積計算_x000D_
2.防爆殼體設計</t>
  </si>
  <si>
    <t>1.零件及工程圖做圖文連結</t>
  </si>
  <si>
    <t>1.DN500 PN10規格零件圖面提出新增_x000D_
2.修改圖面公差</t>
  </si>
  <si>
    <t>ECO-25040110</t>
  </si>
  <si>
    <t>1.修改個規格導管圖面(增加雷刻箭頭圖示)_x000D_
2.提ECO設變</t>
  </si>
  <si>
    <t>1.設計討論_x000D_
2.防爆殼體設計</t>
  </si>
  <si>
    <t>1.雷達式液位感測器逆向</t>
  </si>
  <si>
    <t>1.小型流量計加工問題_x000D_
2.提供給蔡師傅加工</t>
  </si>
  <si>
    <t>1.治具素材提供給蔡師傅_x000D_
2.加工討論</t>
  </si>
  <si>
    <t>1.长河机箱殼體逆向_x000D_
2.PCB外型評估</t>
  </si>
  <si>
    <t>1.成品/半成品尺寸圖_x000D_
2.相關檔案提供給昆達</t>
  </si>
  <si>
    <t>1.優化生產/首產進行精實生產推動 會議</t>
  </si>
  <si>
    <t>1.機構PCB結構設計_x000D_
2.PCB限高圖</t>
  </si>
  <si>
    <t>1.修正工程圖錯誤 _x000D_
2.用SMQ檢查PLM/ERP上BOM資料有沒有一致_x000D_
3.修改BOM</t>
  </si>
  <si>
    <t>畫零件圖(PCB、PCB上的零件)_x000D_
PCB組合圖 (8組)_x000D_
電源座組合圖(8組)</t>
  </si>
  <si>
    <t xml:space="preserve">電源座組合圖(8組)、工程圖(4張)_x000D_
整理3D檔案歸檔作業_x000D_
_x000D_
</t>
  </si>
  <si>
    <t>3D組合圖歸檔_x000D_
修改錯誤、整理爆炸圖</t>
  </si>
  <si>
    <t>協助更新承認圖_x000D_
NPR-25030155</t>
  </si>
  <si>
    <t>協助繪製承認圖_x000D_
NPR-25030194</t>
  </si>
  <si>
    <t>協助繪製加工圖_x000D_
SPXBM2C-MAA50127</t>
  </si>
  <si>
    <t>協助繪製承認圖_x000D_
NPR-25040015_x000D_
NPR-25040016</t>
  </si>
  <si>
    <t>協助繪製承認圖_x000D_
NPR-25040023</t>
  </si>
  <si>
    <t>協助繪製承認圖_x000D_
NPR-25040036_x000D_
NPR-25040037_x000D_
NPR-25040044</t>
  </si>
  <si>
    <t>領料號,建立BOM表,ECO變更申請單:23筆</t>
  </si>
  <si>
    <t>協助繪製承認圖_x000D_
NPR-25040046</t>
  </si>
  <si>
    <t>領料號,建立BOM表,ECO變更申請單:7筆</t>
  </si>
  <si>
    <t>1.討論奧多曼水量計開案後專案項目_x000D_
2.SDX光電開關IP67對策結果</t>
  </si>
  <si>
    <t>1.收集樣機造冊資料_x000D_
2.跑樣機入庫、借出流程</t>
  </si>
  <si>
    <t xml:space="preserve">1.製作給客戶的低壓半成品_x000D_
2.製作送DVT-QA的低壓半成品_x000D_
</t>
  </si>
  <si>
    <t xml:space="preserve">1.製作給日立的SDX樣品_x000D_
2.製作給蔡師傅加工的文件_x000D_
</t>
  </si>
  <si>
    <t>上ECO、ECR流程/樣機入庫、技轉流程/標籤製作/料號結構介紹</t>
  </si>
  <si>
    <t xml:space="preserve">1.製作給日立的SDX樣品_x000D_
2.拿樣品給蔡師傅加工_x000D_
</t>
  </si>
  <si>
    <t>修改低壓半成品圖面，準備給廠商估修模費用</t>
  </si>
  <si>
    <t>絕緣片繪製、新增料號編碼</t>
  </si>
  <si>
    <t>材質證明整理，上傳PLM</t>
  </si>
  <si>
    <t xml:space="preserve">1.製作給日立的SDX樣品_x000D_
2.拿樣品給蔡師傅加工_x000D_
3.製作送東富龍的樣品(六角本體)_x000D_
</t>
  </si>
  <si>
    <t>更新防爆圖面資訊給認證公司</t>
  </si>
  <si>
    <t>1.跑模具驗收流程_x000D_
2.聯絡廠商修模資訊_x000D_
3.研究測試IP67後功能異常問題_x000D_
4.因改善IP67對策修改零件工程圖</t>
  </si>
  <si>
    <t>F成品放置台車(成品放置台車)</t>
  </si>
  <si>
    <t>1.圖面設計(組裝用工作台)</t>
  </si>
  <si>
    <t>4/7決議 工作桌尺寸修改(6+6改為3+3+3+3)</t>
  </si>
  <si>
    <t>1.圖面設計(線性測試工作台)</t>
  </si>
  <si>
    <t>配電箱設計與製作(阻值測試治具)</t>
  </si>
  <si>
    <t>2.詢價採購(組裝用工作台)</t>
  </si>
  <si>
    <t>2.詢價採購(線性測試工作台)</t>
  </si>
  <si>
    <t>1.圖面設計(線性測試機構)</t>
  </si>
  <si>
    <t>1.圖面設計/拆圖(軟管放置台車)</t>
  </si>
  <si>
    <t>2.詢價發外(線性測試機構)</t>
  </si>
  <si>
    <t>1.圖面設計(擴孔治具)</t>
  </si>
  <si>
    <t>1.圖面設計(包裝轉盤治具)</t>
  </si>
  <si>
    <t>1.圖面設計/拆圖(自動熱風機)</t>
  </si>
  <si>
    <t>詢價採購(摩天輪轉盤治具)</t>
  </si>
  <si>
    <t>2.詢價採購(軟管放置台車)</t>
  </si>
  <si>
    <t>2.拆2D圖(包裝轉盤治具)</t>
  </si>
  <si>
    <t>2.發外製作(擴孔治具)</t>
  </si>
  <si>
    <t>3.詢價採購(包裝轉盤治具)</t>
  </si>
  <si>
    <t>2.詢價採購(自動熱風機)</t>
  </si>
  <si>
    <t>組裝/配電(摩天輪轉盤治具)</t>
  </si>
  <si>
    <t>3.廠商組裝(組裝用工作台)</t>
  </si>
  <si>
    <t>3.廠商組裝(線性測試工作台)</t>
  </si>
  <si>
    <t>3.回廠組裝(軟管放置台車)</t>
  </si>
  <si>
    <t>3.機構組裝(線性測試機構)</t>
  </si>
  <si>
    <t>發外/組裝-電路板扭轉治具</t>
  </si>
  <si>
    <t>測試驗證(阻值測試治具)</t>
  </si>
  <si>
    <t>3.組裝/配電(自動熱風機)</t>
  </si>
  <si>
    <t>3.組裝/配電/測試(擴孔治具)</t>
  </si>
  <si>
    <t>4.組裝/配電(包裝轉盤治具)</t>
  </si>
  <si>
    <t>4.電控箱配電(線性測試機構)</t>
  </si>
  <si>
    <t>單排-熱縮套固定夾具</t>
  </si>
  <si>
    <t>雙排-熱縮套固定夾具</t>
  </si>
  <si>
    <t>4.測試(自動熱風機)</t>
  </si>
  <si>
    <t>5.測試(包裝轉盤治具)</t>
  </si>
  <si>
    <t>5.測試(線性測試機構)</t>
  </si>
  <si>
    <t>2025/07/02</t>
  </si>
  <si>
    <t>2025/07/22</t>
  </si>
  <si>
    <t>2025/07/23</t>
  </si>
  <si>
    <t>2025/08/13</t>
  </si>
  <si>
    <t>2025/08/14</t>
  </si>
  <si>
    <t>2025/08/20</t>
  </si>
  <si>
    <t>樣品打樣(10套)</t>
  </si>
  <si>
    <t>EGX50 DWG檔資料整理</t>
  </si>
  <si>
    <t>sex換微動開關y雙layout修改 DC</t>
  </si>
  <si>
    <t>FGX10A1005 PCB技轉資料整理</t>
  </si>
  <si>
    <t>EST10S1006 LAYOUT</t>
  </si>
  <si>
    <t>FGX11S1013 PCB技轉資料整理 資料上傳</t>
  </si>
  <si>
    <t>FGX10S1023 LAYOUT修改技轉資料整理</t>
  </si>
  <si>
    <t>SEX27M1002 LAYOUT AC</t>
  </si>
  <si>
    <t>SD M12 NPN 研發送樣LABEL 10張</t>
  </si>
  <si>
    <t>EPU20D1001 LAYOUT修改發包出圖比價資料整理</t>
  </si>
  <si>
    <t>EPU20M1001 LAYOUT修改</t>
  </si>
  <si>
    <t>SPX21M1002/SPX22D1001/SPX22P1001協助轉單GERBER確認</t>
  </si>
  <si>
    <t>文書處理10張</t>
  </si>
  <si>
    <t>發包出圖比價資料整理</t>
  </si>
  <si>
    <t>北水fot2.0，南a第三批驗收，至南港水表場會測</t>
  </si>
  <si>
    <t>北水反應，安裝現場的水表發生電力不足天數異常過多的情形。_x000D_
jack協助，架設測試環境，嘗試重現問題。_x000D_
經測試一週後，測試的10只a1054版本之水表，皆發生天數數值異常的 情形。_x000D_
另一個對照組，版本a1056的10只水表，皆正常，並無異常發生。_x000D_
研判記憶體記置不足造成問題。_x000D_
將a1054版本只修改記憶體配置，再次進行驗證。_x000D_
預計測試一週，觀察問題是否解決。</t>
  </si>
  <si>
    <t>上週4/16~4/18已完成南a第三批之驗收。_x000D_
匯證會測資料。</t>
  </si>
  <si>
    <t>dn50有訂單需求，教導阿昇(電二)如何組裝dn50。_x000D_
共完成11只dn50組裝。</t>
  </si>
  <si>
    <t>南a第三批驗收完成，總數為3260只。_x000D_
今天出貨1200只。_x000D_
協助出貨事宜。</t>
  </si>
  <si>
    <t>中華電信有採購dn50及dn40，安裝於中華電信學院板橋院本部。_x000D_
小朱告知，中華電信反應，dn50發生總累積值歸0的情形。_x000D_
原本預計至現場更新韌體。_x000D_
但至現場查看狀況，發現該水表(dn50)一直重覆重新開機。_x000D_
應該是韌體執行異常，造成watch dog執行而重新開機。_x000D_
嘗試在這種情況進行韌體更新，但無法成功。_x000D_
且利用pc軟體作load default也無法改善。_x000D_
請小朱通知中華電信，更換此dn50水表。</t>
  </si>
  <si>
    <t>dn40目前良率仍然不佳，僅4成左右。_x000D_
廠長修改葉輪桶，入水孔塞1孔，且入水孔加大。_x000D_
協助驗證壓損，確認壓損有符合規格後，再作樣品進行器差驗證。_x000D_
經量測，此修改之壓損為0.78，符合規格。_x000D_
已將測試結果告知廠長及潮霆。</t>
  </si>
  <si>
    <t xml:space="preserve">1.針對氣瓶稽核缺失進行改善_x000D_
2.修正ECP濕製程操作手冊，並增加通訊協定_x000D_
</t>
  </si>
  <si>
    <t>1.6S-整理環境_x000D_
2.統整近期工作項目報告內容_x000D_
3.驗證EPT韌體新版功能</t>
  </si>
  <si>
    <t>1.統整提供給廣達EPT電流誤差_x000D_
2.重新挑選出EPT樣品給廣達、元鈦_x000D_
3.驗證EPT治具(含適配器)，並請漢城協助修改</t>
  </si>
  <si>
    <t xml:space="preserve">EPT3個溫度24個流速校正_x000D_
EPT2個溫度16個流速回測_x000D_
</t>
  </si>
  <si>
    <t>6PIN轉4PIN線材焊接_x000D_
EPT競品電流輸出測試_x000D_
EPT2個溫度16個流速回測</t>
  </si>
  <si>
    <t>EPT測廠治具更換*6PCS與測漏_x000D_
EPT測試新治具與舊治具流速的差異性</t>
  </si>
  <si>
    <t>EPT測試新治具與舊治具測試資料整理_x000D_
EPT_MCU拉線與加熱端拉線</t>
  </si>
  <si>
    <t>EPT新測廠管道測量_x000D_
EPT高流速元鈦回測8個流速</t>
  </si>
  <si>
    <t>先前SPX2實驗_x000D_
12V展型_x000D_
柴油_x000D_
 數據 補充與處理文件</t>
  </si>
  <si>
    <t>EPT探頭 冷熱水測試_x000D_
F-導熱膠_x000D_
G-陶瓷導熱粉_x000D_
探頭冷熱水測試_x000D_
數據整理</t>
  </si>
  <si>
    <t xml:space="preserve">EPT探頭 冷熱水測試_x000D_
F-導熱膠_x000D_
G-陶瓷導熱粉_x000D_
探頭冷熱水測試_x000D_
_x000D_
新環境測試_x000D_
鐵盤測試_x000D_
熱冷鐵盤_x000D_
_x000D_
數據整理_x000D_
</t>
  </si>
  <si>
    <t>EPT探頭 冷熱鐵盤測試_x000D_
F-導熱膠_x000D_
G-陶瓷導熱粉_x000D_
探頭冷熱水測試_x000D_
新環境測試_x000D_
鐵盤測試_x000D_
熱冷鐵盤_x000D_
_x000D_
數據整理</t>
  </si>
  <si>
    <t xml:space="preserve">SDX2 日立送樣樣品製作_x000D_
</t>
  </si>
  <si>
    <t>SDX2 日立送樣樣品製作</t>
  </si>
  <si>
    <t>1. SCX1 振棒連板 測試治具 配線</t>
  </si>
  <si>
    <t>1. SDX201 NPN 輸出 功能測試</t>
  </si>
  <si>
    <t>1. SD201 連板治具 耗電流重新配線、功能驗證</t>
  </si>
  <si>
    <t>1. SCX1 振棒 連板治具 配線</t>
  </si>
  <si>
    <t>1.SDX5 塑膠外殼壓力測試_x000D_
2.SDX5 調值、功能驗證</t>
  </si>
  <si>
    <t xml:space="preserve">1.SDX2 M12型DVT-QA送驗_x000D_
2.SDX2 半成品測試治具除錯、測試_x000D_
3.SDX5 調值，功能驗證_x000D_
</t>
  </si>
  <si>
    <t>1.SDX2 半成品測試治具除錯、測試_x000D_
2.SDX2 半成品測試SOP修改</t>
  </si>
  <si>
    <t>1.電路繪製_x000D_
2.新人指導_x000D_
3.尋找Connector型式</t>
  </si>
  <si>
    <t>請半天特休，處理個人事務</t>
  </si>
  <si>
    <t>1.電路繪製_x000D_
2.新人指導_x000D_
3.與機構討論connector空間</t>
  </si>
  <si>
    <t>EPU2韌體測試，測試按鍵、I/O、功能是否有異常並記錄相關資料。_x000D_
ML1220電池放電測試，測試樣品的放電曲線</t>
  </si>
  <si>
    <t>EPD客訴分析，將一台OTC、兩台分離式EPD架設於測場上，測試是否存在客戶反映的問題。</t>
  </si>
  <si>
    <t>ML1220電池放電測試，測試樣品的放電曲線</t>
  </si>
  <si>
    <t>EPD-AC電源板替代料測試，測試誠陽替代料裝設於流量計上於測場的零點飄移</t>
  </si>
  <si>
    <t xml:space="preserve">EPD客訴分析，分析兩台異常品的原因為何，並修理好_x000D_
</t>
  </si>
  <si>
    <t>EPU2韌體測試，測試按鍵、I/O、功能是否有異常並記錄相關資料。_x000D_
ML1220電池放電測試，使用電源供應器對電池進行充電，確認充飽後再進行測試。</t>
  </si>
  <si>
    <t xml:space="preserve">另一台目前側下來狀況相同，_x000D_
只是環境不同，_x000D_
剛好較熱的時候是在較熱且無風的環境。_x000D_
再將螢幕電流調低，溫升會好一些，_x000D_
但目前還是不夠。_x000D_
</t>
  </si>
  <si>
    <t>降低顯示板MCU頻率，也能有效地降低溫升_x000D_
將所有對策導入，跟原本相比能省約0.8W，_x000D_
可以開始查看Layout佈線狀況。</t>
  </si>
  <si>
    <t>查看Layout佈局，將需修改的項目提供給慧芝姐，_x000D_
請她協助修改，並將顯示板降低亮度的線路修改，_x000D_
並一併向廠商詢問報價與交期。_x000D_
統整是否能再生出3pcs樣品，月底需提供。</t>
  </si>
  <si>
    <t xml:space="preserve">統整PCB分佈，目前應該可以提供3pcs樣品_x000D_
但尚未組裝，_x000D_
有塊顯示板異常，經查看還尚未發現異常點。_x000D_
確認主板Layout，請慧芝姐送出洗板。_x000D_
</t>
  </si>
  <si>
    <t>查看顯示板，異常點查不出，_x000D_
推測是在MCU上，但因為特別的封裝，_x000D_
難重工，後續有時間再試試看。_x000D_
整理修改後的BOM，並修改系統上的E-BOM，_x000D_
提供相關資料給生管，協助日後打件。</t>
  </si>
  <si>
    <t xml:space="preserve">整理主板BOM的缺料狀況，提供給生管進行打件的備料。_x000D_
統整測試點提供給暉恩進行流程編排。_x000D_
顯示板MCU重焊後，異常況狀一樣，_x000D_
先組裝兩台樣品。_x000D_
</t>
  </si>
  <si>
    <t>04/17_x000D_
_x000D_
#製作 SM6120電磁流量計拆解組裝報告_x000D_
拆解更詳細_x000D_
尋找所有電路板上_x000D_
零件 Marking Code 與 Dara Sheet</t>
  </si>
  <si>
    <t>04/18_x000D_
_x000D_
#製作_x000D_
SM612電磁流量計拆解組裝報告_x000D_
找出所有零部件的 Marking Code &amp; Dara Sheet_x000D_
_x000D_
#資料整理_x000D_
照片(含X-Ray)_x000D_
SM6120產品規格書_x000D_
_x000D_
#量測_x000D_
STM32L100與顯示器腳位連接_x000D_
_x000D_
#延伸_x000D_
SM6120_x000D_
Screen &amp; MCU_x000D_
連接溝通方式 &amp; 腳位連接方式</t>
  </si>
  <si>
    <t>04/21_x000D_
_x000D_
#SM6120製作整理報告資料_x000D_
_x000D_
#Doppler車間安裝量測與拆解(正常)_x000D_
_x000D_
#開關類公板4.7_x000D_
發現公板有電阻錯誤_x000D_
更正公板上電阻_x000D_
電源供應器與負載器量測</t>
  </si>
  <si>
    <t>04/22_x000D_
_x000D_
#開關類公板4.4_x000D_
_x000D_
#送異常探頭至土城二廠_x000D_
認識土城二廠_x000D_
包裝 領料 採購 QC_x000D_
大致位置與人物_x000D_
_x000D_
#二樓車間_x000D_
_x000D_
EPU 韌體更新後測試_x000D_
_x000D_
!!!操作學習!!!_x000D_
!!!重要!!!_x000D_
_x000D_
電腦控制閥門開關順序_x000D_
管線實際閥門開關順序_x000D_
_x000D_
水槌效應 危險!!!</t>
  </si>
  <si>
    <t>04/23_x000D_
_x000D_
#EPV拆裝更新韌體_x000D_
拆解學習_x000D_
韌體安裝學習_x000D_
打包寄回_x000D_
_x000D_
EPV &amp; EPF &amp; EPF探頭寄回 _x000D_
寄件學習 _x000D_
_x000D_
二廠領料學習_x000D_
_x000D_
#公板連續量_x000D_
閱讀_x000D_
_x000D_
數位類比訊號傳輸相關知識學習</t>
  </si>
  <si>
    <t>1. 修改下降斜率低於200時後再計算流速功能完成</t>
  </si>
  <si>
    <t>1.	修改不加熱下降斜率量測時間為可調(Modbus address : 4293)_x000D_
2.	增加不加熱下降斜率上限值(Modbus address : 4294)_x000D_
3.	增加ADS1115切換channel的成功率</t>
  </si>
  <si>
    <t>1. 下降斜率程式修改驗証</t>
  </si>
  <si>
    <t>1. ADC取值方式修改</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</si>
  <si>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t>
  </si>
  <si>
    <t>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t>
  </si>
  <si>
    <t>M240704R1 一體式夾管超音波流量計(DN25)[RD4] :韌体更新程式撰寫_x000D_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t>
  </si>
  <si>
    <t>K240801R2 PCB濕製程用插入式壓力感測器:撰寫繪出校正參數圖形參數等相關功能_x000D_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32。撰寫調試軟体有關於初始測試程式_x000D_
33。撰寫可設定儲存設定檔config 等相關功能。_x000D_
34。撰寫繪出校正參數圖形參數等相關功能</t>
  </si>
  <si>
    <t xml:space="preserve"> K200501R1 智慧家戶水錶，將總量變數由ram 移至fram 以保持reset 時總量計值不會被清零_x000D_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t>
  </si>
  <si>
    <t>氣動球閥控制EPH校驗設備_x000D_
校正程式版面規劃及程式撰寫_x000D_
1.流道切換_x000D_
2.不同口徑Q1-Q7電磁閥_x000D_
3.PLC修正_x000D_
4.校正程式</t>
  </si>
  <si>
    <t>氣動球閥控制EPH校驗設備_x000D_
1.流道切換_x000D_
2.不同口徑Q1-Q7電磁閥_x000D_
3.PLC修正_x000D_
4.校正程式版面規劃及程式撰寫</t>
  </si>
  <si>
    <t>EPT 第二套設備及氣動球閥控制EPH校驗設備_x000D_
1.電腦系統更新_x000D_
2.ComPort擴充_x000D_
3.資料庫安裝_x000D_
4.校正程式版面規劃_x000D_
5.PLC IO規劃</t>
  </si>
  <si>
    <t>4/18下午休假</t>
  </si>
  <si>
    <t>土城廠可撓式生產建置_x000D_
1.PLC IO規劃_x000D_
2.設備清單規劃_x000D_
3.詢價及採購</t>
  </si>
  <si>
    <t>土城廠可撓式生產建置_x000D_
1.PLC IO規劃_x000D_
2.設備清單規劃_x000D_
3.詢價及採購_x000D_
4.PLC程式撰寫</t>
  </si>
  <si>
    <t>擴孔機構圖面繪製</t>
  </si>
  <si>
    <t>SQ設備驗收輔助譽麒_x000D_
2316設備循環運作異常協調廠商排除</t>
  </si>
  <si>
    <t>菲律賓回廠展座整理(液位系統/流量系統)_x000D_
預計下週送至新加玻</t>
  </si>
  <si>
    <t>SQ設備驗收輔助譽麒</t>
  </si>
  <si>
    <t>靜態展座 圖面設計(ESG/AI流量)完成-待確認後拆圖發外</t>
  </si>
  <si>
    <t>靜態展座 圖面設計(小浮球/壓力溫度主題)未完成</t>
  </si>
  <si>
    <t>EPT測場進廠拆箱</t>
  </si>
  <si>
    <t>1.ESG/AI流量拆圖發外製作_x000D_
2.小浮球/溫度壓力設計(未完成)_x000D_
3.機櫃組裝異常協助排除</t>
  </si>
  <si>
    <t>SDX(線材修改過)鉚合治具協助判斷製作異常</t>
  </si>
  <si>
    <t>1.組裝浸沒式(LED登為測試鑽孔固定(未完成)_x000D_
2.配件加工安裝(未完成)</t>
  </si>
  <si>
    <t>SQ設備驗收_x000D_
浮動片鉚銀接點變形設消更換測試(不順暢需微調)</t>
  </si>
  <si>
    <t>1F EPT測廠區域搬遷</t>
  </si>
  <si>
    <t>週報更新_x000D_
採購進度追蹤更新_x000D_
採購課事項處理_x000D_
_x000D_
4/17 禾譯停業，採購詢問烙鐵頭廠商_x000D_
4/17 和垵FC-SSS-TA04反應有脫模傷痕，佳里興評估是否需修模報價_x000D_
4/17 採購 煜益閒置模具詢問處理_x000D_
4/17 模具資料更新2件</t>
  </si>
  <si>
    <t>提案改善015 FG本體管雷雕治具，圖面規劃_x000D_
提案改善026小浮球出現貼紙，貼紙對折機報價評估 4/17 詢問廠商 利緻有限公司_x000D_
QA FG水平測試迴轉支架 測試</t>
  </si>
  <si>
    <t>提案改善015 FG本體管雷雕治具，圖面規劃_x000D_
宏庫報價 1200，素材500_x000D_
_x000D_
提案改善026_x000D_
利緻 貼紙對折機過2天報價，標準機8成可用，無樣機，要2個月，台南_x000D_
垣昌 BradyPrinter A5500 旗幟印表機貼標機_x000D_
_x000D_
EPU2測場水測管道_x000D_
4/18 廠商還沒收到訂單，採購單未完成簽核，簽核進度確認</t>
  </si>
  <si>
    <t>4/21AC42001006馬達上蓋鉚合專用機滑塊會卡住 更換滑塊#2，潤滑，清潔 _x000D_
_x000D_
SQ壓力開關調校設備_x000D_
3D圖面修改_x000D_
_x000D_
FG跨接治具第6板新規劃，翹曲對策，增加壓平結構_x000D_
_x000D_
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</si>
  <si>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人民幣$15000_x000D_
_x000D_
4/22 WA09A0067模具維修 TJ2-25040025_x000D_
_x000D_
SQ壓力開關調校設備_x000D_
3D圖面修改</t>
  </si>
  <si>
    <t>繪製測試台前半部管路</t>
  </si>
  <si>
    <t>資深員工訪談</t>
  </si>
  <si>
    <t>組裝SPX2治具</t>
  </si>
  <si>
    <t>組裝EPT測試治具</t>
  </si>
  <si>
    <t>繪製SDL熱熔治具安全罩並發外報價</t>
  </si>
  <si>
    <t>修改EPT測台含適配器固定治具</t>
  </si>
  <si>
    <t>包裝二口二位閥並領出</t>
  </si>
  <si>
    <t>提案改善-EPH測場排氣管換管</t>
  </si>
  <si>
    <t>土城一廠EPH自動測試_x000D_
電磁閥氣動閥接氣管</t>
  </si>
  <si>
    <t>土城一廠EPH自動測試_x000D_
電磁閥氣動閥拉氣管</t>
  </si>
  <si>
    <t>土城一廠EPH自動測試_x000D_
電磁閥氣動閥氣管接續修改</t>
  </si>
  <si>
    <t>QA FG水平測試迴轉支架 控制箱加工 加裝馬達控制器 拉線</t>
  </si>
  <si>
    <t>EPT測試台_x000D_
冷熱水機拆箱_x000D_
14平方電源線 長度確認詢價_x000D_
測台螢幕安裝_x000D_
配件安ˋ裝</t>
  </si>
  <si>
    <t>SQ機台驗收2315</t>
  </si>
  <si>
    <t>展做組裝、展作鑽孔攻牙</t>
  </si>
  <si>
    <t xml:space="preserve">4月慶生會_x000D_
</t>
  </si>
  <si>
    <t>測廠搬移</t>
  </si>
  <si>
    <t>針對封口塞固定PCB板結構討論。_x000D_
繪製EPT固定彈片結構3D、2D圖面。_x000D_
與廠商確認治做可行性與打樣事項。</t>
  </si>
  <si>
    <t>平墊片試模樣品全尺寸量測。_x000D_
探頭墊片試模樣品全尺寸量測。</t>
  </si>
  <si>
    <t>DN40支撐環與多孔式噴嘴支撐環2D工程圖面繪製。_x000D_
DN40銅上蓋3D、2D圖面繪製。_x000D_
DN40樣品拆卸。_x000D_
DN40測試相關零件樣品發包。_x000D_
DN20、DN25護牙套2D、3D圖面修改。</t>
  </si>
  <si>
    <t>SDX5-3/8"PES塑膠外殼廣達客訴破裂問題:_x000D_
a.收詢相關可用測試治具。_x000D_
b.水壓測試治具結構討論。_x000D_
c.水壓測試治具草圖繪製。_x000D_
d.水壓測試治具素材備料。</t>
  </si>
  <si>
    <t>平墊片全尺寸量測。_x000D_
EPU探頭矽膠墊片全尺寸量測。_x000D_
T1試模報告撰寫。_x000D_
針對T1試模相關尺寸問題修改3D、2D工程圖面。</t>
  </si>
  <si>
    <t>DN25、DN40、DN50護牙套結構3D圖面修改。_x000D_
DN25、DN40、DN50護牙套2D工程圖面繪製。</t>
  </si>
  <si>
    <t>兩天生產討論會議。</t>
  </si>
  <si>
    <t>繪製FDB-0016相關零件3D圖面。_x000D_
繪製FDB-0016半成品3D組合圖面。_x000D_
撰寫MH浮球側平蓋上海客製品素材、零件進料檢驗基準。_x000D_
建立MH浮球側平蓋上海客製品素材、零件料號。_x000D_
發行MH浮球側平蓋相關零件、素材工程圖面。_x000D_
針對鴻日MH浮球側平蓋模具驗收文件撰寫。</t>
  </si>
  <si>
    <t>討論40-A169接線盒本體外型變更問題點:_x000D_
a.先暫停煜益模具修改。_x000D_
b.確認防爆修改文件費用。_x000D_
c.外型結構問題考慮將接地位置移置入線口下端。</t>
  </si>
  <si>
    <t>DN40多孔式噴嘴樣品組裝與測式壓力差。</t>
  </si>
  <si>
    <t xml:space="preserve">DN13~DN25上下支架模具彙整表與開模事項討論:_x000D_
a.先以NCT樣品送樣組裝測試確認客戶端是用情況是否需要再修改結構。_x000D_
b.測場需求作上支架並取消相關圓孔加工，上支架以點焊固定。_x000D_
</t>
  </si>
  <si>
    <t>DN13~DN50護牙套2D工程圖面修改與ECO變更。_x000D_
DN13~DN50護牙套進料檢驗基準修改撰寫。</t>
  </si>
  <si>
    <t>確認慈禧大豐LCD透明顯示板模具圖面結構。_x000D_
討論LCD透明顯示板進料點位置與修改圖面。</t>
  </si>
  <si>
    <t>聯繫與確認現況木林森DC24V-DIN接頭電磁閥電阻超出規格問題。_x000D_
a.確認前後批次交貨電阻值差異性。_x000D_
b.前後批次樣品聯繫測試線圈匝數值。_x000D_
c.上海確認現況問題點與測試手法問題。_x000D_
MH浮球上海客製品3D、2D成品組合圖面繪製。_x000D_
發行MH浮球上海客製品2D、進料檢驗基準等文件與BOM表建立。</t>
  </si>
  <si>
    <t>構思現況DN40多孔式噴嘴加大入水口位置設計。_x000D_
繪製DN40多孔式噴嘴加大入水口位置與塞閉一孔位置結構3D圖面。</t>
  </si>
  <si>
    <t>EPU2測廠需求DN13~DN40上支架結構3D、2D圖面修改與繪製。</t>
  </si>
  <si>
    <t>討論DN40多孔式噴嘴壓差問題。_x000D_
組裝測試加大入水口與塞閉一孔後壓差測試樣品。</t>
  </si>
  <si>
    <t xml:space="preserve">SDX5鎖固扭力值氣密問題協助收詢相關工治據測試。_x000D_
</t>
  </si>
  <si>
    <t>構思與繪製DN40多孔式噴嘴結構3D圖面。_x000D_
討論DN40多孔式噴嘴結構與表頭結合位置結構。_x000D_
修改DN40多孔式噴嘴結構3D圖面。</t>
  </si>
  <si>
    <t>繪製EPU2安裝式意圖。_x000D_
構思EPU上支架安裝測廠用可維修結構。</t>
  </si>
  <si>
    <t>4月份生日慶生會</t>
  </si>
  <si>
    <t>ECP2展覽樣品，收尋相關圖面文件內容。 _x000D_
ECP2零件、半成品自製料號資料查詢與BOM表建立。_x000D_
ECP2成品BOM表內容建立。</t>
  </si>
  <si>
    <t>1.治具確認及取件</t>
  </si>
  <si>
    <t>1.EPD防爆殼體3D</t>
  </si>
  <si>
    <t>1.DN40膜片圖面更新</t>
  </si>
  <si>
    <t>1.防爆殼體結構設計</t>
  </si>
  <si>
    <t>1.安裝EPD顯示板設計構思</t>
  </si>
  <si>
    <t>1.繪製防爆結構</t>
  </si>
  <si>
    <t>1.顯示板固定金屬片設計_x000D_
2.端子台逆向_x000D_
3.模擬端子台安裝位置</t>
  </si>
  <si>
    <t>1.去二廠組裝鎖上蓋治具_x000D_
2.水測治具設計討論及繪製</t>
  </si>
  <si>
    <t>1.防爆結構設計及說明</t>
  </si>
  <si>
    <t>1.首產進度報告會議</t>
  </si>
  <si>
    <t>1.水測治具設計討論及繪製</t>
  </si>
  <si>
    <t>雙叉-一般-組合圖(有比對BOM零件)_x000D_
整理資料(新舊料號比對)</t>
  </si>
  <si>
    <t xml:space="preserve">週四部門會議_x000D_
1.有牙小圈的六角鎖固治具要設計與製作_x000D_
2.測試ecp的治具要設計與製作_x000D_
3.銘版下單_x000D_
4.三合一本體確認交期_x000D_
</t>
  </si>
  <si>
    <t>雙叉-加長-組合圖(有比對BOM零件)_x000D_
整理資料(新舊料號比對)</t>
  </si>
  <si>
    <t>雙叉-延長-組合圖(有比對BOM零件)_x000D_
整理資料(新舊料號比對)</t>
  </si>
  <si>
    <t xml:space="preserve">雙叉-延長-組合圖(有比對BOM零件)_x000D_
整理資料(新舊料號比_x000D_
3款爆炸圖_x000D_
</t>
  </si>
  <si>
    <t xml:space="preserve">將零件3D歸檔_x000D_
組合圖連結到共用資料夾的文件_x000D_
修改3D圖面 屬性資訊_x000D_
</t>
  </si>
  <si>
    <t>領料號,建立BOM表,ECO變更申請單:32筆</t>
  </si>
  <si>
    <t>協助繪製承認圖_x000D_
NPR-25040058_x000D_
NPR-25040059_x000D_
NPR-25040060</t>
  </si>
  <si>
    <t>領料號,建立BOM表,ECO變更申請單:18筆</t>
  </si>
  <si>
    <t>領料號,建立BOM表,ECO變更申請單:22筆</t>
  </si>
  <si>
    <t>協助繪製承認圖_x000D_
NPR-25040066_x000D_
NPR-25040067_x000D_
協助繪製加工圖_x000D_
FCB-5016-1</t>
  </si>
  <si>
    <t xml:space="preserve">協助繪製承認圖_x000D_
NPR-25040068_x000D_
NPR-25040070_x000D_
NPR-25040072_x000D_
NPR-25040077_x000D_
</t>
  </si>
  <si>
    <t>領料號,建立BOM表,ECO變更申請單:19筆</t>
  </si>
  <si>
    <t xml:space="preserve">協助繪製承認圖_x000D_
NPR-25040071_x000D_
</t>
  </si>
  <si>
    <t>領料號,建立BOM表,ECO變更申請單:13筆</t>
  </si>
  <si>
    <t>變更發行,FLTCM1E-2425025001浮球殼-P2</t>
  </si>
  <si>
    <t xml:space="preserve">協助繪製承認圖_x000D_
NPR-25030160_x000D_
</t>
  </si>
  <si>
    <t>進度報告_x000D_
討論SDX IP67對策問題</t>
  </si>
  <si>
    <t>製作防爆對策零件工程圖、內聯單及領料單</t>
  </si>
  <si>
    <t>1.製作給東富龍的SDX樣品_x000D_
2.給蔡師傅加工的文件_x000D_
3.領料</t>
  </si>
  <si>
    <t>模具需修改，去跟廠商討論修改作法</t>
  </si>
  <si>
    <t>1.將SCX6單棒質量螺母料號轉為發行_x000D_
2.修改SPX探棒工程圖</t>
  </si>
  <si>
    <t>1.製作給東富龍、日立的SDX樣品_x000D_
2.打領料單、去二廠領料</t>
  </si>
  <si>
    <t>1.因改善IP67對策修改零件工程圖_x000D_
2.去二廠看SDX5 PCB板無法放入模具的問題</t>
  </si>
  <si>
    <t>1.拿東西給蔡師傅製作_x000D_
2.與研二釐清日立需求樣品數量與規格</t>
  </si>
  <si>
    <t>1.拿東西給蔡師傅製作_x000D_
2.與研二釐清日立需求樣品數量與規格_x000D_
3.查看SDX上蓋鉚合時的問題與解決方式</t>
  </si>
  <si>
    <t>1.因改善IP67對策修改零件工程圖</t>
  </si>
  <si>
    <t>1.與模具廠商討論後，修改O-Ring溝槽位置_x000D_
2.SDX樣品測試拉力數據_x000D_
3.修改零件工程圖_x000D_
4.製作給日立的樣品</t>
  </si>
  <si>
    <t xml:space="preserve">4/21PCB重新發包中5/8交MAIIN板,待測試OK後再製作圖面_x000D_
</t>
  </si>
  <si>
    <t>2025/05/06</t>
  </si>
  <si>
    <t>MAIN佈圖</t>
  </si>
  <si>
    <t>SEX27M1001/SEX27M1002 發包出圖比價 資料整理</t>
  </si>
  <si>
    <t>EPU20M1001連版gerber確認</t>
  </si>
  <si>
    <t>POWER LAYOUT修改</t>
  </si>
  <si>
    <t>PAD 16PIN FOOTPRINT 2PCS資料建立</t>
  </si>
  <si>
    <t>SEX27M1001/SEX27M1002 連版GERBER確認</t>
  </si>
  <si>
    <t>協助北水FOT2.0，東A標案。_x000D_
預計交貨：_x000D_
(1) DN13：500PCS_x000D_
(2) DN20：1750PCS_x000D_
(3) DN40：100PCS</t>
  </si>
  <si>
    <t xml:space="preserve">北水反應，目前安裝案場的水表發生電力不足天數異常過多的情形。_x000D_
針寸此問題，協助架設並分析問題。_x000D_
</t>
  </si>
  <si>
    <t>北水FOT2.0 東A第三批，至南港驗收。</t>
  </si>
  <si>
    <t>協助EPT架設於水表測試，進行流速及瞬時流量測試。</t>
  </si>
  <si>
    <t>協助DN40驗證。</t>
  </si>
  <si>
    <t>1.前往二廠領料，並包裝EPT，提供給郭處長出貨_x000D_
2.統整EPT數據，提供給QA</t>
  </si>
  <si>
    <t>1.與QA會測EPT，提供元鈦科技的樣品數據給QA_x000D_
2.完成後將樣品包裝完成</t>
  </si>
  <si>
    <t>1.利用新版校正程式，重新校正16PCS EPT，並確認程式是否有缺失_x000D_
2.校正完成後將校正數值進行分析與報告</t>
  </si>
  <si>
    <t>1.協助校正EPT雙輸出1PCS(展覽用)_x000D_
2.分析產線異常品(SPX 主板、顯示板、電源板)共14PCS</t>
  </si>
  <si>
    <t xml:space="preserve">1.分析產線異常品(SPX 主板、顯示板、電源板)共14PCS_x000D_
2.協助驗證EPT校正後數據表差為何_x000D_
</t>
  </si>
  <si>
    <t>EPT_8個流速復測_x000D_
EPT測廠更換O-RING和測試治具_x000D_
EPT測試新LaView程式校正_x000D_
測試壓力計 歸零,與缺畫</t>
  </si>
  <si>
    <t>EPT_2個溫層16個流速校正</t>
  </si>
  <si>
    <t>EPT_3個溫層24個流速校正以及回測</t>
  </si>
  <si>
    <t xml:space="preserve">EPT_更換位置流速測試_x000D_
</t>
  </si>
  <si>
    <t>EPT 50流速測試</t>
  </si>
  <si>
    <t>EPT 冷熱盤 數據整理_x000D_
熱盤溫度尋找新電料_x000D_
溫度控制器_x000D_
與4~20mA</t>
  </si>
  <si>
    <t>EPT 冷熱盤 數據整理_x000D_
熱盤溫度_x000D_
溫度控制器 調整PID 模式_x000D_
進行熱盤溫度穩定度量測_x000D_
數據紀錄等等</t>
  </si>
  <si>
    <t>SPX 複測電二提供反應速度較慢的SPX2,確認功能正常僅反應速度慢_x000D_
_x000D_
測試柴油 重新校正等等_x000D_
測試是否有其他功能性問題</t>
  </si>
  <si>
    <t xml:space="preserve">SPX 電路板異常品 檢查與修護_x000D_
_x000D_
SPX電路板異常品_x000D_
電源板:電源短路，經檢驗後發現有電容損壞。_x000D_
_x000D_
主板:數台，造成顯示板燈號異常。_x000D_
經查驗治具可能沒有確實接觸到，_x000D_
與MCUI2C 訊ˋ號異常所致。_x000D_
_x000D_
</t>
  </si>
  <si>
    <t>台灣日立視訊討論SDX201</t>
  </si>
  <si>
    <t>1. FGX表格內容公式修改更新_x000D_
2. 說明用有鉛焊跨接銅片</t>
  </si>
  <si>
    <t>上海特友粉體客戶反應SCX6異常, 依回報現象判振動太強, 造成有料報無料, 或有料時輸出時有時無._x000D_
1. 通知生管協助緊急全部重做_x000D_
2. 發ECR進行管制_x000D_
3. 請上海業務協助整理異常資訊</t>
  </si>
  <si>
    <t>光電FMD 問題討論</t>
  </si>
  <si>
    <t>CCCEx防爆認證, UL人員稽核SC35</t>
  </si>
  <si>
    <t>日立SDX201樣品檢討出貨規格錯誤的原因, 並向工程師宣導確認的方式</t>
  </si>
  <si>
    <t>實測SDX5 3/8"PF牙, 配標準NBR, 鎖8kgf*cm可以做到防水, 並回覆郭處長</t>
  </si>
  <si>
    <t>週三SDX/SDL/SCX5生產立項</t>
  </si>
  <si>
    <t>討論問題作法, 發起(ECR-25040012)SCX6延長型與加長型長度定義變更</t>
  </si>
  <si>
    <t>NEPSI NCR內容討論</t>
  </si>
  <si>
    <t>FGX表格內容公式修改更新</t>
  </si>
  <si>
    <t>1. 台灣日立4/24會後會議_x000D_
2. 資料中心散熱液流速/測漏超聲波元件介紹(詠業)_x000D_
3. 『大朋』客户要求提供產品進行 XRF 元素成分分析 ，除理討論會議</t>
  </si>
  <si>
    <t>客户要求提供產品進行 XRF 元素成分分析，與大朋進行討論</t>
  </si>
  <si>
    <t>SCX6台耘異常品2 PCS測試, 無導振現象, 功能穩定</t>
  </si>
  <si>
    <t>1. 研發報告._x000D_
2. 整理TUV問題清單</t>
  </si>
  <si>
    <t>南區已約好客戶千戶, 要進行FSE節能相關應用, 匯整報告</t>
  </si>
  <si>
    <t>1. SCX6另領出單支做給上海要補的300mm長樣品, 確認有導振, 經調整配重塊可改善._x000D_
2. SCX6架於1F粉粒體測場</t>
  </si>
  <si>
    <t>1. SEX5的CSA防爆鐵牌問題, 向SEAN提問確認_x000D_
2. SEX5要在上海生產與FUSE取消變更, 整理資料詢問SEAN</t>
  </si>
  <si>
    <t>1. 南區已約好客戶千戶, 要進行FSE節能相關應用報告_x000D_
2. 週三SDX/SDL/SCX5報告</t>
  </si>
  <si>
    <t>『大朋』均質報告處理</t>
  </si>
  <si>
    <t>SCX6架於1F粉粒體測場, 用飛灰測試台耘樣品正常, 於斗昇機系統測試功能正常, 後續安排長時間TEST</t>
  </si>
  <si>
    <t>RDNew0100000653</t>
  </si>
  <si>
    <t>SDX5 電路板半成品測試治具修改與測試</t>
  </si>
  <si>
    <t>SDX2 高低位延遲輸出模式確認、延遲時間阻值確認</t>
  </si>
  <si>
    <t>1. SDX5與SDX201研發小批量生產的前置作業_x000D_
2. 安規測試Fail,對策驗證_x000D_
3. 專案結案文件彙整</t>
  </si>
  <si>
    <t xml:space="preserve">1. SDX5與SDX201研發小批量生產的前置作業_x000D_
2. 安規測試Fail,對策驗證;針對對策進行高低溫可靠度驗證_x000D_
3. 專案結案文件彙整_x000D_
</t>
  </si>
  <si>
    <t>1. SCX1 振棒 連板治具 配線_x000D_
2.SCX1 振棒 連板治具 黑端 測試樣品 製作 1 PCS</t>
  </si>
  <si>
    <t>1. SCX1 振棒 連板治具 黑端 測試樣品 製作 1 PCS_x000D_
2. SCX1 振棒 連板治具 功能測試</t>
  </si>
  <si>
    <t>1. SCX1 振棒 連板治具 綠端 測試樣品 製作 1 PCS</t>
  </si>
  <si>
    <t>1. SCX1 雙叉 PCBA 連板治具 配線圖 修改</t>
  </si>
  <si>
    <t>1. SDL SOP、產品檢驗基準與紀錄 新增 PFA 成品 熱縮套管 熱縮作業</t>
  </si>
  <si>
    <t>1. SCX1 振棒 PCBA 連板治具 配線圖 修改</t>
  </si>
  <si>
    <t>1. TB7-25020163 生產問題分析 6 PCS_x000D_
2. 製作異常品 分析 報表</t>
  </si>
  <si>
    <t>1. TB7-25020163 生產問題 PCBA 軟體 測試是否會檢出 異常品 3 PCS</t>
  </si>
  <si>
    <t>1. SCX6 粉立體測場 測試前準備_x000D_
2. SCX6 上海送樣 倒振 驗證</t>
  </si>
  <si>
    <t>1.SDX2 半成品測試SOP修改_x000D_
2.SDX2 加工重點修改</t>
  </si>
  <si>
    <t>1.SDX2 IP 67測試、功能驗證_x000D_
2.SDX2、SDX5 樣品製作</t>
  </si>
  <si>
    <t xml:space="preserve">1.處理epv重工作業(台中樣品)_x000D_
2.ORCAD CX接洽_x000D_
3.新人指導_x000D_
</t>
  </si>
  <si>
    <t>請特休半天</t>
  </si>
  <si>
    <t>進行拆板評估</t>
  </si>
  <si>
    <t>1.電路板拆板繪製_x000D_
2.結構圖面對焦_x000D_
3.Connector、Fuse樣品申請_x000D_
4.新人指導</t>
  </si>
  <si>
    <t>1.電路板拆板繪製_x000D_
2.結構圖面對焦_x000D_
3.新人指導</t>
  </si>
  <si>
    <t>EPU2韌體測試，測試按鍵、I/O、功能是否有異常並記錄相關資料，pulse輸出驗證。_x000D_
ML1220電池放電測試，使用電源供應器對電池進行充電，確認充飽後再進行測試。</t>
  </si>
  <si>
    <t xml:space="preserve">EPV替代料確認，將採購提供的電容替代料的規格進行確認，沒問題進行料號的建立和替代料的設定_x000D_
</t>
  </si>
  <si>
    <t xml:space="preserve">EPD客訴分析，分析EPD客訴品並將其維修好。_x000D_
</t>
  </si>
  <si>
    <t>EPD客訴分析，分析兩台零點異常的分離式錶頭和一台顯示異常的分離式錶頭，並將其維修好</t>
  </si>
  <si>
    <t>EPU2備料清單更新，依現有資訊更新清單_x000D_
EPU2連板治具規劃，規劃其測試點、功能及其流程。</t>
  </si>
  <si>
    <t>EPD客制結案，將相關文件更新後進行結案流程</t>
  </si>
  <si>
    <t>組裝外殼，試裝且反應問題點，_x000D_
確認EPR1修改後的程式是否能用，因客戶發現有顯示錯誤的問題。_x000D_
慶生會。</t>
  </si>
  <si>
    <t>組裝外殼，將電路板裝上，並裝上顯示板及薄膜按鍵，_x000D_
上電測試，可正常顯示，編組裝邊拍照，以便後續做加工重點使用，_x000D_
完成組裝2pcs</t>
  </si>
  <si>
    <t>詢問打件廠是否能協助前加工，確認可以後，_x000D_
修改加工重點，提供給採購，請重新報價。_x000D_
將EPR1新程式發行ECR，並開委測單。_x000D_
須測試DN25的狀況，但探頭距離要調整，_x000D_
須換新外殼，線材須拆解並重新組裝，_x000D_
預計下周測試，目前二樓測場有人使用。</t>
  </si>
  <si>
    <t>追蹤物料狀況，_x000D_
架設二樓測場進行量測實驗，_x000D_
目前無數據，請政崙哥協助幫忙。</t>
  </si>
  <si>
    <t>整理已到物料，並開入庫單準備入庫，_x000D_
顯示板PCB到後，檢查確認沒上次絲印及裸銅問題後一同入庫。_x000D_
二樓測場勾出訊號，訊號看起來OK，但抓的位置不對，_x000D_
還需調整程式。</t>
  </si>
  <si>
    <t>因入庫單填錯類別，做廢後，_x000D_
再申請一份新的入庫單，_x000D_
昨天入庫的物料已入庫。_x000D_
因GINA也需使用二樓測場，_x000D_
先給她使用，並觀看是如何測試的。_x000D_
暉恩功能性測試大致上OK了，_x000D_
跟他換主板，提供給日後樣品3pcs其中一樣。</t>
  </si>
  <si>
    <t>04/24_x000D_
_x000D_
#開關類公板_x000D_
4.1 &amp; 4.2數據異常重測_x000D_
計算轉換效率 &amp; 電壓穩定關係_x000D_
_x000D_
_x000D_
#EPD_x000D_
韌體更新操作學習_x000D_
STM32 ST-LINK Utility學習_x000D_
hypertrm.exe 學習</t>
  </si>
  <si>
    <t>04/25_x000D_
_x000D_
#連接器料號查詢_x000D_
接腳 &amp; 長寬高比對_x000D_
_x000D_
聯繫廠商 _x000D_
樣品需求數量 預計交期 報價 MOQ_x000D_
_x000D_
電路反向推理_x000D_
量測 &amp; 推估</t>
  </si>
  <si>
    <t>04/28_x000D_
_x000D_
#SM6120電路反向推理_x000D_
量測 &amp; 推估_x000D_
_x000D_
連接點有脫落量測困難_x000D_
拆解時部分零件受損_x000D_
_x000D_
#Pulse量測_x000D_
協助品保部門示波器量測_x000D_
_x000D_
#震盪器原理學習</t>
  </si>
  <si>
    <t>04/29_x000D_
_x000D_
#SM6120電路反向推理_x000D_
量測 &amp; 推估 &amp; 繪製_x000D_
_x000D_
搜尋元件功能_x000D_
尋找是否有相似模組_x000D_
_x000D_
#TT ERP 操作重點學習</t>
  </si>
  <si>
    <t>04/30_x000D_
_x000D_
#SM6120電路反向推理_x000D_
量測 &amp; 推估 &amp; 繪製_x000D_
_x000D_
#ORCAD操作學習_x000D_
BOM表匯出_x000D_
Eecel表格製作_x000D_
_x000D_
#新建料號流程學習</t>
  </si>
  <si>
    <t>1. 中位數功能撰寫_x000D_
2. 量測通道切換功能撰寫</t>
  </si>
  <si>
    <t xml:space="preserve">1. 下降斜率取值的範圍改為取最後的250 ms的範圍_x000D_
2. AD5245 R值調整的範圍一律改為+/-2000_x000D_
</t>
  </si>
  <si>
    <t>1. Pulse Out功能修改</t>
  </si>
  <si>
    <t>1. 首波抓取及計算功能修改</t>
  </si>
  <si>
    <t xml:space="preserve"> K200501R1 智慧家戶水錶，記憶體調整。_x000D_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t>
  </si>
  <si>
    <t xml:space="preserve"> K200501R1 智慧家戶水錶，reset 問題分析。_x000D_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t>
  </si>
  <si>
    <t xml:space="preserve"> K200501R1 智慧家戶水錶，加密模式下，加入通訊crc 錯誤，自動進入加密模式，及啟動省電模式設定_x000D_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12。水錶秏電程式分析。_x000D_
13. 加入modbus 模式進續12小時未通信時，自動進入加密模式，及啟動省電模式設定_x000D_
14。加密模式下，加入通訊crc 錯誤，自動進入加密模式，及啟動省電模式設定_x000D_
</t>
  </si>
  <si>
    <t xml:space="preserve">M240704R1 一體式夾管超音波流量計(DN25)[RD4] :流量計口徑(2.2)	當機	按下OK後會當機，功能修正ok_x000D_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_x000D_
_x000D_
_x000D_
</t>
  </si>
  <si>
    <t xml:space="preserve">M240704R1 一體式夾管超音波流量計(DN25)[RD4] :選項的位元太多，累加/遞減太慢，只有個、十、百位的速度會變快_x000D_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12。選單顯示捲動功能程式修正。_x000D_
13。自定義在往下會變成不鏽鋼，標題-基礎設定，名稱錯誤，程式修正_x000D_
14。當瞬時流量單位太長時，會導致部分內容顯示異常，如:m3/m、m3/h、gal/m、gal/h，程式修正_x000D_
15，按鍵功能調整，因該該選項的位元太多，累加/遞減太慢，只有個、十、百位的速度會變快，程式修正_x000D_
</t>
  </si>
  <si>
    <t>領料號,建立BOM表,ECO變更申請單:33筆</t>
  </si>
  <si>
    <t>協助繪製承認圖_x000D_
NPR-25040101</t>
  </si>
  <si>
    <t>協助繪製承認圖_x000D_
NPR-25040102_x000D_
NPR-25040105</t>
  </si>
  <si>
    <t>領料號,建立BOM表,ECO變更申請單:27筆</t>
  </si>
  <si>
    <t>協助繪製承認圖_x000D_
NPR-25040122_x000D_
NPR-25040124_x000D_
協助繪製加工圖_x000D_
SCXBM6A-MA0000C001+TA</t>
  </si>
  <si>
    <t xml:space="preserve">協助繪製承認圖_x000D_
NPR-25040128_x000D_
</t>
  </si>
  <si>
    <t>領料號,建立BOM表,ECO變更申請單:35筆</t>
  </si>
  <si>
    <t>EPD測漏密封治具追加(DN15/DN25)_x000D_
圖面設計/購買ORING</t>
  </si>
  <si>
    <t xml:space="preserve">SDX6客訴案_x000D_
研二申請粉料位測場治具共三個規格(1 1/4"&amp;2"5K&amp;2 1/2"5K)_x000D_
設計完成發外製作_x000D_
</t>
  </si>
  <si>
    <t>SQ壓力開關設備驗收_x000D_
異常排除浮動片卡料異常</t>
  </si>
  <si>
    <t>1.圖面設計_x000D_
2.廠商(凱挺)來廠討論機架相關組裝問題</t>
  </si>
  <si>
    <t>整理1F EPD內襯成形設備內管送至二廠(安排送至宜蘭廠)</t>
  </si>
  <si>
    <t>組裝浸沒式(完成)</t>
  </si>
  <si>
    <t>整理SQ設備驗收資料</t>
  </si>
  <si>
    <t>擴孔台車/軟管台車設計(未完成)</t>
  </si>
  <si>
    <t>機櫃展台組裝(未完成)</t>
  </si>
  <si>
    <t>整理SQ驗收資料與供應商聯繫</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</si>
  <si>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4712 $600000，訂製機。_x000D_
上海代購 環聯 自動電線折疊貼標機 UBL-T-107 人民幣$15000_x000D_
_x000D_
PPT製作_x000D_
_x000D_
SQ壓力開關調校設備_x000D_
3D圖面修改_x000D_
_x000D_
週報更新_x000D_
採購進度追蹤更新</t>
  </si>
  <si>
    <t>小浮球出線貼紙，貼紙對折機_x000D_
PPT製作_x000D_
廠商試樣事項確認，報價確認_x000D_
_x000D_
週報更新_x000D_
採購進度追蹤更新_x000D_
EPH PCBA連板LC感測訊號檢測治具_x000D_
_x000D_
治具圖面確認_x000D_
FGX跨接治具_x000D_
_x000D_
雲科大 AOI設備評估事項處理_x000D_
不良品照片提供_x000D_
_x000D_
EPU2測場水測管道廠商交貨，全祥</t>
  </si>
  <si>
    <t>雲科大 AOI設備評估事項處理_x000D_
不良品照片提供_x000D_
_x000D_
ECR-25040014 和垵反應生產34B-Q07W時磁鐵5000PCS有約916PCS和垵反應磁鐵組裝過度干涉...事項_x000D_
_x000D_
EPU2測場水測管道組裝確認_x000D_
明發支架製作追蹤_x000D_
_x000D_
採購進度追蹤更新_x000D_
EPH PCBA連板LC感測訊號檢測治具。轉電子簽核，通知廠商執行。後補訂單。</t>
  </si>
  <si>
    <t>內巡檢_x000D_
FGX	TB7-25040136	FGXBE1S-0072	浮球連續式指示器-自製-電子類-世代1-感測	可彎電路板-單主板,T=1.0 L=609.5(21"),12.7mm,20Ω,模組數_x000D_
47 百容_x000D_
_x000D_
SOP更新設變  SOPMod00100001087</t>
  </si>
  <si>
    <t>FGX跨接治具_x000D_
交期確認，預計4/29_x000D_
_x000D_
EPU2 明發支架交期確認，預計5/6_x000D_
_x000D_
EPH PCBA連板LC感測訊號檢測治具_x000D_
鴻達電機 4/28出貨_x000D_
慶祥 交期再確認(10天)_x000D_
_x000D_
EPV測場DN25增加-5D-10D-15D管路_x000D_
圖面規劃_x000D_
_x000D_
SQ壓力開關調校設備_x000D_
3D圖面修改_x000D_
_x000D_
模具資料更新 3件</t>
  </si>
  <si>
    <t>媽媽開刀照護，特休1天</t>
  </si>
  <si>
    <t>繪製FF15接線盒</t>
  </si>
  <si>
    <t>繪製FF15素材與上傳PLM簽核</t>
  </si>
  <si>
    <t>更換EPT測試台上的流量計</t>
  </si>
  <si>
    <t>測試SDL熱溶治具</t>
  </si>
  <si>
    <t>生產會議</t>
  </si>
  <si>
    <t>維修單顆SDL熱熔治具</t>
  </si>
  <si>
    <t>氣壓配件組裝_x000D_
6p 8p轉接頭焊線組裝</t>
  </si>
  <si>
    <t>燒機恆溫間 溫度錶顯示不良_x000D_
感溫線不良 更換OK</t>
  </si>
  <si>
    <t>冷熱機電源線長度確認購買_x000D_
測台配件安裝</t>
  </si>
  <si>
    <t>測台板金加工鑽孔</t>
  </si>
  <si>
    <t>6P8P轉接頭接線組裝</t>
  </si>
  <si>
    <t>Computex Taipei 2025 電腦展_x000D_
展台配線_x000D_
配件鑽孔安裝</t>
  </si>
  <si>
    <t>廠內溫溼度測設備安裝_x000D_
配件安裝_x000D_
牆壁鑽孔安裝</t>
  </si>
  <si>
    <t>氣壓配件組裝</t>
  </si>
  <si>
    <t>電一產線燈具_x000D_
配件組裝</t>
  </si>
  <si>
    <t>6P8P轉接頭焊線</t>
  </si>
  <si>
    <t>Computex Taipei 2025 電腦展_x000D_
展台配線</t>
  </si>
  <si>
    <t>冷熱水機拉電源</t>
  </si>
  <si>
    <t>增加16組溫度計_x000D_
板金鑽孔</t>
  </si>
  <si>
    <t>sq機台2313</t>
  </si>
  <si>
    <t>SQ機台2315</t>
  </si>
  <si>
    <t>肥水抽檢</t>
  </si>
  <si>
    <t>清點檢查2315</t>
  </si>
  <si>
    <t>冷熱機水管攻牙</t>
  </si>
  <si>
    <t>SQ簡報</t>
  </si>
  <si>
    <t>EST低壓射出結構工程圖面繪製。</t>
  </si>
  <si>
    <t>EPU上支架安裝測廠用結構討論。</t>
  </si>
  <si>
    <t>ECP2零件自製BOM表建立與拋轉BOM表。_x000D_
ECP2成品BOM表建立與BOM表拋轉。</t>
  </si>
  <si>
    <t>EPR敘豐連接頭配潔淨管尺寸不符問題查詢相關圖面資料回覆。_x000D_
協助業務針對特規品進行相關素材規格資料查詢、採購、工程圖面繪製。</t>
  </si>
  <si>
    <t>SDX5水壓測試治具焊接問題處理。_x000D_
SDX5水壓測試治具鎖固本體扭力值套筒採購。</t>
  </si>
  <si>
    <t>SDX5塑膠外殼耐壓力結構測試。</t>
  </si>
  <si>
    <t>收尋接線盒相關零件料號。_x000D_
構思接線盒本體結構如何修改。</t>
  </si>
  <si>
    <t>提案改善020</t>
  </si>
  <si>
    <t>EPU上支架安裝測廠用結構設計。_x000D_
EPU上支架安裝測廠用工程圖面繪製。</t>
  </si>
  <si>
    <t>EPR敘豐連接頭配潔淨管尺寸廠務加工事項協調與確認。_x000D_
協助業務針對特規品進行工程圖面修改繪製。</t>
  </si>
  <si>
    <t>專案進度討論會議:_x000D_
a.塑膠射出確認連工帶料費用與代工費用。_x000D_
b.彙整後決議由協輝連工帶料生產製造。</t>
  </si>
  <si>
    <t>DN40電子錶頭增加定位點結構2D圖面繪製。</t>
  </si>
  <si>
    <t>測廠專用上支架結構估價彙整。</t>
  </si>
  <si>
    <t>EPT至冷測試治具結構內容問題討論會議。_x000D_
a.至冷測試設備需外面多座外罩防溫度不穩定。_x000D_
b.另作前後推至定位桿結構。</t>
  </si>
  <si>
    <t>EST低壓射出模具擺放位置示意圖面繪製。_x000D_
EST低壓射出模具位置與進料點討論。</t>
  </si>
  <si>
    <t>內置盒型接線盒本體素材3D結構圖面構思與繪製。_x000D_
研發專案討論會議:_x000D_
a.接地位置放在入線口下方。_x000D_
b.本體防爆止付螺絲結構修改，參照SEG結構，由正面鎖M3螺絲孔。_x000D_
c.上蓋重新再開模，增加防爆檔齒結構，參照SEG上蓋。_x000D_
e.Fine Tek結構維持不變，相關防爆，目錄不變。_x000D_
f.新開內置盒模具給OTC專用。</t>
  </si>
  <si>
    <t>DN40多孔式噴嘴3D列印樣品取回。_x000D_
DN40多孔式噴嘴3D列印樣品軸心組裝與灌膠。</t>
  </si>
  <si>
    <t>依據4/28專案討論會議內容構思相關結構尺寸問題。_x000D_
內置盒型本體上蓋3D素材圖面繪製。_x000D_
內置盒型本體上蓋3D加工圖面繪製。</t>
  </si>
  <si>
    <t>測廠需求用DN13~DN40上支架結構3D、2D圖面繪製。_x000D_
測廠需求用DN13~DN40上支架NCT樣品發包。_x000D_
DN13~DN40上下支架M4螺絲孔位置增加拉孔尺寸，3D圖面修改。</t>
  </si>
  <si>
    <t>內置盒型本體上蓋3D素材圖面繪製。_x000D_
內置盒型本體上蓋3D加工圖面繪製。_x000D_
SC38成品組合圖面更換接線盒本體與上蓋。</t>
  </si>
  <si>
    <t>週生產討論會議_x000D_
DN40多孔式噴嘴3D列印樣品成品組裝問題釐清與修改。_x000D_
DN40多孔式噴嘴3D列印樣品成品組裝。_x000D_
DN40葉片外徑變更，3D、2D圖面修改繪製。_x000D_
DN40葉片外徑變更模具修改評估。</t>
  </si>
  <si>
    <t>1.水測治具設計繪製</t>
  </si>
  <si>
    <t>1.與振芳討論_x000D_
2.修改PCB安裝設計</t>
  </si>
  <si>
    <t>1.機構設計審查資料整理及簡報製作</t>
  </si>
  <si>
    <t>1.製作結構設計說明報告_x000D_
2.週會報告</t>
  </si>
  <si>
    <t>1.水測治具設計討論及繪製_x000D_
2.找尋適合的氣壓缸</t>
  </si>
  <si>
    <t>1.修改周一討論的顯示板安裝方式設計</t>
  </si>
  <si>
    <t>1.去二廠測試鎖上蓋治具_x000D_
2.討論鎖上蓋治具修改方式_x000D_
3.水測治具討論設計方案_x000D_
4.水測治具第二版設計_x000D_
5.精實會議</t>
  </si>
  <si>
    <t>1.DN15.DN20膜片壓合塊下座試模報告</t>
  </si>
  <si>
    <t>雙叉(3組)、振棒(4組)爆炸圖</t>
  </si>
  <si>
    <t>與客戶討論圖面，有修改面板、透明蓋子厚度，因厚度不夠無法開模。</t>
  </si>
  <si>
    <t>振棒-電纜-組合圖(有比對BOM零件) &amp; 爆炸圖_x000D_
雙叉成品工程圖(3張)</t>
  </si>
  <si>
    <t>振棒-電纜-組合圖(有比對BOM零件) &amp; 爆炸圖_x000D_
振棒成品工程圖(2張)</t>
  </si>
  <si>
    <t xml:space="preserve">壓合治具逆向與設變_x000D_
</t>
  </si>
  <si>
    <t>振棒-電纜-成品工程圖_x000D_
3D歸檔</t>
  </si>
  <si>
    <t>認證公司有回饋問題，修改相關圖面及針對問題製作說明簡報</t>
  </si>
  <si>
    <t>討論SCX5材質證明問題，及SDX光電開觀模具修改時程</t>
  </si>
  <si>
    <t>1.製作暫行圖，給生管下單做小批量生產</t>
  </si>
  <si>
    <t>製做日立需求樣品的低壓射出半成品</t>
  </si>
  <si>
    <t>1.拿低壓半成品給精機製作_x000D_
2.測試SDX5 3/8"PF塑膠殼的製程壓力_x000D_
3.製做日立需求樣品的低壓射出半成品</t>
  </si>
  <si>
    <t>認證公司回饋問題，修改相關工程圖</t>
  </si>
  <si>
    <t>與Mark討論認證公司回饋的問題回復，修改相關工程圖</t>
  </si>
  <si>
    <t>報告_x000D_
SDX進度_x000D_
SCX5防爆認證進度</t>
  </si>
  <si>
    <t>與Mark討論認證公司回饋的問題回復，修改相關工程圖_x000D_
與廠商聯絡索取材質證明等資料</t>
  </si>
  <si>
    <t>製做日立需求樣品_x000D_
討論周一決議的目前IP67對策樣品數量及規格</t>
  </si>
  <si>
    <t>1.修改圖面料號_x000D_
2.製作SDX5研發送樣、DVT-QA樣品_x000D_
3.檢驗防水對策失效問題</t>
  </si>
  <si>
    <t>針對認證公司的回饋修改相關工程圖_x000D_
與廠商聯絡索取材質證明等資料</t>
  </si>
  <si>
    <t>陳威諭 已於5/5聯繫治具商 並進行報價</t>
  </si>
  <si>
    <t>4/21 開始評估連板測試治具的製作，與電路板電測知電壓與功能_x000D_
4/28 提供相關製作資料給威諭，協助治具的製作_x000D_
5/6 初步討論出治具的規格和功能，預計這周會和廠商討論</t>
  </si>
  <si>
    <t>CSA報告製作中 尚未完成</t>
  </si>
  <si>
    <t>MAIN 拉線</t>
  </si>
  <si>
    <t>支出單5張</t>
  </si>
  <si>
    <t>SDX2M1003 LAYOUT</t>
  </si>
  <si>
    <t>EPU20M1001/EPU20D1001 技轉圖面整理</t>
  </si>
  <si>
    <t>EPD11M1007/EPD11P1006底片資料出圖詢價</t>
  </si>
  <si>
    <t>特休排休</t>
  </si>
  <si>
    <t>SDX20M1003 NET變更LAYOUT修改</t>
  </si>
  <si>
    <t>SPX22P1002 PDF修改/PC308-SAX11M1008-D0-K1圖面發行 LAYOUT修改</t>
  </si>
  <si>
    <t>CX會議</t>
  </si>
  <si>
    <t>SCX6測試</t>
  </si>
  <si>
    <t>20250501 5/1勞動節休假</t>
  </si>
  <si>
    <t>20250506 M250301C1-一體型電磁流量計北美多重防爆認證機構 Check List meeting-Close</t>
  </si>
  <si>
    <t xml:space="preserve">1.驗證EPT新韌體，並利用示波器確認變化量_x000D_
2.確認EPT各流速，ADC變化量與穩定性是否可行_x000D_
</t>
  </si>
  <si>
    <t>1.將校正完成的EPT，架設至EPH水測測場試驗流速偏差_x000D_
2.將wenglor與EPT架設至水錶測場，並前後交換確認位置偏差量</t>
  </si>
  <si>
    <t>1.更新部分EPT韌體至3.8版，並將所有量測週期改為2s+2s_x000D_
2.依照調整情形，校正各溫層，確認低流狀態</t>
  </si>
  <si>
    <t>製作SPXCE2S-0001加工重點_x000D_
驗證EPT長時間升溫情形(30cm/s)</t>
  </si>
  <si>
    <t xml:space="preserve">驗證EPT長時間升溫情形(70cm/s)_x000D_
統整30、70cm/s長時間數據_x000D_
驗證EPT重現性_x000D_
</t>
  </si>
  <si>
    <t>EPT20溫度8個流速校正_x000D_
去二廠更新EPH水錶韌體</t>
  </si>
  <si>
    <t>去二廠更新EPH水錶韌體</t>
  </si>
  <si>
    <t xml:space="preserve">SPX 電路板異常品 檢查與修護_x000D_
_x000D_
SPX電路板異常品_x000D_
電源板:電源短路，經檢驗後發現有電容損壞。_x000D_
_x000D_
主板:數台，造成顯示板燈號異常。_x000D_
1.經查驗治具可能沒有確實接觸到，_x000D_
2.與MCUI2C 訊ˋ號異常所致。_x000D_
_x000D_
_x000D_
</t>
  </si>
  <si>
    <t xml:space="preserve">勞動節_x000D_
</t>
  </si>
  <si>
    <t>SPX 電路板異常品 檢查與修護_x000D_
_x000D_
SPX電路板異常品_x000D_
電源板:電源短路，經檢驗後發現有電容損壞。_x000D_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t>
  </si>
  <si>
    <t xml:space="preserve">SPX 電路板異常品 檢查與修護_x000D_
_x000D_
SPX電路板異常品_x000D_
電源板:_x000D_
1.電源短路，經檢驗後發現有電容損壞。_x000D_
2.電源板上電有一台左右紅燈會閃爍一下。_x000D_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與好的更換後正常_x000D_
_x000D_
</t>
  </si>
  <si>
    <t xml:space="preserve">SPX 電源板測試_x000D_
_x000D_
上電瞬間 可能發生 左右燈閃一下。_x000D_
測試 與移除可能發生的零件 如電容 繼電器TVS 等。_x000D_
後測試_x000D_
應該為同時上電零件有偏差_x000D_
MCU可能誤動作所造成。_x000D_
</t>
  </si>
  <si>
    <t>SDX的FMD資料更新匯整V7版, 提供業務</t>
  </si>
  <si>
    <t>主管會議-SD低壓射出款銷售切換說明資料整理</t>
  </si>
  <si>
    <t>SCX6架於測場, 實測300分鍾自循環測試, 先以塑膠粒驗證.</t>
  </si>
  <si>
    <t>針對TUV立項內容回覆, 逐一確認回覆內容</t>
  </si>
  <si>
    <t>SDX5、SDX2庫存電路板重工_x000D_
準備日立樣品</t>
  </si>
  <si>
    <t>SDX5 連板測試治具功能驗證後交給奕澔設計</t>
  </si>
  <si>
    <t>5/1勞動節,放假一天.</t>
  </si>
  <si>
    <t>1. SDX5與SDX201研發小批量生產的前置作業_x000D_
2. 安規測試Fail,對策驗證;針對對策進行高低溫可靠度驗證_x000D_
3. 專案結案文件彙整</t>
  </si>
  <si>
    <t xml:space="preserve">1. 研發會議報告準備_x000D_
2. SDX5與SDX201研發小批量生產的前置作業_x000D_
3. 安規測試Fail,對策驗證;針對對策進行高低溫可靠度驗證_x000D_
4. 專案結案文件彙整_x000D_
</t>
  </si>
  <si>
    <t xml:space="preserve">1. SDX5與SDX201研發小批量生產的前置作業_x000D_
2. 安規測試Fail,對策驗證;針對對策進行高低溫可靠度驗證_x000D_
3. SDX201 PCB Layout修改_x000D_
</t>
  </si>
  <si>
    <t>1. SDX5與SDX201研發小批量生產的前置作業_x000D_
2. 安規測試Fail,對策驗證;針對對策進行高低溫可靠度驗證_x000D_
3. SDX201 PCB Layout修改</t>
  </si>
  <si>
    <t>1. SCX6 客訴問題 產品驗證_x000D_
2. SCX6 客訴問題 粉立體測場架設</t>
  </si>
  <si>
    <t>1. SCX6 客訴問題 產品驗證_x000D_
2. SCX6 客訴問題 物料測試</t>
  </si>
  <si>
    <t>1. SEX5 QW-03-SEX5-N1 作業標準書 新增 新的電源座料號_x000D_
2. 新增 新的電源座與電路板半成品 產品檢驗基準與紀錄_x000D_
3. 確認 QW-03-SEXBAXX-N1、QW-03-SEXBEXX-N1 需要修改內容</t>
  </si>
  <si>
    <t>1. SDL SOP設變 修改</t>
  </si>
  <si>
    <t>1. 1. SDL SOP設變 修改</t>
  </si>
  <si>
    <t>1. SCX6 物料測場 功能測試與驗證</t>
  </si>
  <si>
    <t>1. SCX6 測試數據整理</t>
  </si>
  <si>
    <t>1. EPH 韌體更新</t>
  </si>
  <si>
    <t xml:space="preserve">SDX5 DVT-QA樣品製作、低壓射出、功能測試_x000D_
</t>
  </si>
  <si>
    <t>1.詢問VR、連接器替代料_x000D_
2.SDX2 連版重工</t>
  </si>
  <si>
    <t>支援EPH韌體更新</t>
  </si>
  <si>
    <t>1.電路板拆板繪製修改_x000D_
2.結構圖面修改_x000D_
3.新人指導</t>
  </si>
  <si>
    <t xml:space="preserve">1.電路板拆板繪製修改_x000D_
2.結構圖面修改討論_x000D_
3.connector、線材零件查詢_x000D_
</t>
  </si>
  <si>
    <t xml:space="preserve">1.ORCAD CX廠商教育訓練_x000D_
2.結構圖面修改討論_x000D_
3.Layout Guide討論_x000D_
</t>
  </si>
  <si>
    <t>EPU2韌體功能測試，測試先前異常的部分是否修改好並記錄異常的部分</t>
  </si>
  <si>
    <t>EPU連板測試治具製作，討論治具製作的相關事宜。</t>
  </si>
  <si>
    <t>長庚大學產學合作，協助學生到2樓架設流量計和量測相關資料</t>
  </si>
  <si>
    <t>EPU2韌體測試，複測先前修改的部分是否仍有問題並把異常紀錄下來</t>
  </si>
  <si>
    <t>將流量計換個方向後，可以測到流量_x000D_
也更新測試程式，先固定PGA看開窗位置是否正確_x000D_
目前看起來是正確的，後續會調整成自動抓值_x000D_
_x000D_
下午請假。</t>
  </si>
  <si>
    <t>將今日到廠的物料入庫，_x000D_
EPUCE2D-0001，無缺料，待資材備料以便送出打件_x000D_
下午 EPUCE2M-0001 PCB也到了，待明日入庫。_x000D_
二樓測場測試，目前程式取樣點相對不穩定，導致數值也不穩定，_x000D_
待政崙哥更新程式。</t>
  </si>
  <si>
    <t>將EPUCE2M-0001 PCB入庫，_x000D_
查詢備料狀況，資材將 EPUCE2D-0001已備好，_x000D_
請採購協助看是否今日可發外打件。_x000D_
因程式尚未完成，先試試通訊(換筆電)_x000D_
目前modbus無法讀取，可能跟版本有關，但會顯示出錯誤。</t>
  </si>
  <si>
    <t>確認顯示板交期5/20交貨，_x000D_
另外主板物料確認，_x000D_
這週五會再進一物料，請採購先備料，_x000D_
會有兩物料後續研發手焊。_x000D_
討論治具設計方向，並釋疑。_x000D_
測試一樓測場狀況，資料明日確認。_x000D_
EPR1需調整總流量單位，先試用，發現需要儲存，_x000D_
明日連線操作。</t>
  </si>
  <si>
    <t>05/02_x000D_
_x000D_
#SM6120電路板反向推理_x000D_
量測 &amp; 推估 &amp; 繪製_x000D_
(手繪正面完成)_x000D_
_x000D_
#ORCAD匯出EXCEL檔_x000D_
EXCEL表個整理_x000D_
#M12符合規格料件查詢_x000D_
A-Code &amp; 5Pin X2(6Pin?)_x000D_
_x000D_
#二廠領貨_x000D_
#系統流程與軟體操作學習(哲弘哥的筆記)</t>
  </si>
  <si>
    <t>05/05_x000D_
_x000D_
#EPU料號查詢_x000D_
_x000D_
#二廠協助韌體更新</t>
  </si>
  <si>
    <t>1. 新增溫度及流速外插功能</t>
  </si>
  <si>
    <t xml:space="preserve"> K200501R1 智慧家戶水錶，加密模式下，加入解決下錯命令造成reset 問題。_x000D_
問題點:_x000D_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t>
  </si>
  <si>
    <t>請假，特休一天</t>
  </si>
  <si>
    <t xml:space="preserve"> K200501R1 智慧家戶水錶，修正韌体更新OTA時，若有轉盤轉動，更新容易失敗問題。_x000D_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t>
  </si>
  <si>
    <t xml:space="preserve"> K200501R1 智慧家戶水錶，修正總量計算使用倍精度計算程式_x000D_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_x000D_
</t>
  </si>
  <si>
    <t xml:space="preserve"> K200501R1 智慧家戶水錶，有問題的水錶，無論boot 程式及main app 程式，均有被改寫狀態，debug中_x000D_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t>
  </si>
  <si>
    <t>部門專案報告</t>
  </si>
  <si>
    <t>背部不適請半天</t>
  </si>
  <si>
    <t>機櫃展座加工組裝(未完成/缺SD展品)</t>
  </si>
  <si>
    <t xml:space="preserve">浮球開關展座工組裝(完成)_x000D_
</t>
  </si>
  <si>
    <t>SCX測試治具加工(完成)</t>
  </si>
  <si>
    <t>爸爸車禍照護，特休1天</t>
  </si>
  <si>
    <t>協助拆箱_x000D_
週報更新_x000D_
採購進度追蹤_x000D_
模組焊接治具_x000D_
EPH四連板電測治具_x000D_
EPU2測場明發支架進度_x000D_
_x000D_
小浮球出線貼紙，貼紙對折機_x000D_
上海代購 環聯 自動電線折疊貼標機 UBL-T-107 人民幣$15000_x000D_
5/5 購買上海設備 TJ4-25050003</t>
  </si>
  <si>
    <t>FG三軸錫焊機，中海通錫焊機，剪腳機教育訓練教學</t>
  </si>
  <si>
    <t>圖面轉檔STEP_x000D_
HSGAM1E-MHTCTS0001_x000D_
_x000D_
40-A158模具圖找不到_x000D_
_x000D_
WA09A0067 模具維修(羅)FC-SSS+TA04_x000D_
T1驗收事項處理，脫模不良，廠商對策討論</t>
  </si>
  <si>
    <t xml:space="preserve">EPV測場DN25增加-5D-10D-15D管路-20250505報價_x000D_
</t>
  </si>
  <si>
    <t>協助拆箱_x000D_
週報更新_x000D_
採購進度追蹤_x000D_
模組焊接治具_x000D_
EPH四連板電測治具_x000D_
EPU2測場明發支架進度_x000D_
_x000D_
1F，2F無用物料整理_x000D_
_x000D_
WF00B0010 模具開發(羅)-MT113-DEWFLAMB04(FFC-2010)_x000D_
T2驗收事項，尺寸量測</t>
  </si>
  <si>
    <t>SQ壓力開關調校設備_x000D_
3D圖面修改_x000D_
_x000D_
SE馬達上蓋鉚合設備控制及油壓單元拆開_x000D_
油壓單元拆除，清潔_x000D_
鋁擠支架規劃報價</t>
  </si>
  <si>
    <t>模具圖歸檔_x000D_
_x000D_
恆宇 T1 WA00A0308-FCXAM1C-161CA10703 FCV3六角浮球管_x000D_
_x000D_
佳里興修模T2事項_x000D_
_x000D_
封閉式焊接機到貨，拆箱_x000D_
_x000D_
廢鐵協助清運_x000D_
_x000D_
週報更新</t>
  </si>
  <si>
    <t>電一申請模組焊接治具_x000D_
6.25+12.7各2組  到貨</t>
  </si>
  <si>
    <t>FG硬桿線性測試有問題_x000D_
協助了解與測試</t>
  </si>
  <si>
    <t>拆明泰EPH量筒與測試台海運鐵箱</t>
  </si>
  <si>
    <t>拆解海運鐵箱</t>
  </si>
  <si>
    <t>修改FF15圖面</t>
  </si>
  <si>
    <t>EPH周會</t>
  </si>
  <si>
    <t>廣達客戶工廠需求我司提供 - EPT 進料檢驗測試台_x000D_
電箱加工_x000D_
配件安裝</t>
  </si>
  <si>
    <t>廣達客戶工廠需求我司提供 - EPT 進料檢驗測試台_x000D_
人機RS485插頭製作_x000D_
線路圖繪製</t>
  </si>
  <si>
    <t>Computex Taipei 2025 電腦展_x000D_
展座板金加工 拉線</t>
  </si>
  <si>
    <t>電一生產線燈具3組_x000D_
燈具佈線 配件安裝</t>
  </si>
  <si>
    <t>Computex Taipei 2025 電腦展_x000D_
展座加工_x000D_
配件安裝_x000D_
拉線</t>
  </si>
  <si>
    <t>電一生產線燈具3組_x000D_
燈具佈線 完成送電一</t>
  </si>
  <si>
    <t>協助通電測試</t>
  </si>
  <si>
    <t>SDX測漏治具_x000D_
電料確認_x000D_
板金加工</t>
  </si>
  <si>
    <t>廣達客戶工廠需求我司提供 - EPT 進料檢驗測試台_x000D_
電箱加工</t>
  </si>
  <si>
    <t>Computex Taipei 2025 電腦展_x000D_
小型展台配線</t>
  </si>
  <si>
    <t>去二廠</t>
  </si>
  <si>
    <t>思考和繪製支撐零件</t>
  </si>
  <si>
    <t>冷熱送風機管子攻牙</t>
  </si>
  <si>
    <t>DraftSight 設定出圖</t>
  </si>
  <si>
    <t>幫漢城拆中國來的新機器</t>
  </si>
  <si>
    <t>冷熱空氣機管子清洗和重新包管子</t>
  </si>
  <si>
    <t>O-ring套進塑膠溝槽</t>
  </si>
  <si>
    <t>EST低壓射出模具擺放位置示意圖面繪製。_x000D_
EST低壓射出模具位置與進料點討論(柔洋)。</t>
  </si>
  <si>
    <t>日生產討論會議。_x000D_
DN20多孔式噴嘴修改定位點後結構位置確認。</t>
  </si>
  <si>
    <t>內置盒型本體3D素材圖面修改。_x000D_
內置盒型本體2D素材、加工工程圖面繪製。_x000D_
內置盒外觀變更問題，討埨ˋ相關送認證事項確認。</t>
  </si>
  <si>
    <t>內置盒型上蓋素材2D工程圖面繪製。_x000D_
內置盒型上蓋素材LOGO與外形結構依據專案討論會議中決議內容修改3D圖面。_x000D_
內置盒型上蓋素材2D工程圖面修改。</t>
  </si>
  <si>
    <t>研發專案討論會議:_x000D_
DN40-3D列印測試結果討論_x000D_
DN40葉片加大結構確認</t>
  </si>
  <si>
    <t>致冷測試設備結構圖面討論會議</t>
  </si>
  <si>
    <t>DN40-3D列印樣品樣基拆卸。_x000D_
DN20多孔式噴嘴式模樣品尺寸量測。</t>
  </si>
  <si>
    <t>倉溫線低壓射出包射模具結構討論:_x000D_
確認模具開發已一模二穴為主</t>
  </si>
  <si>
    <t>接線盒本體防爆螺絲位置，加大R角結構3D繪製。_x000D_
接線盒本體1/2"NPT牙型3D結構圖面繪製。_x000D_
接線盒上蓋，繪製有無LOGO-2D工程圖面。_x000D_
接線盒本體繪製1/2"PF-2D工程圖面。</t>
  </si>
  <si>
    <t>展覽樣品外殼送至鴻賓進行樣品烤漆。</t>
  </si>
  <si>
    <t>三合一本體川正3/8"PT牙製作錯誤問題，前往川正討論與修改。</t>
  </si>
  <si>
    <t>240</t>
  </si>
  <si>
    <t>EPD內襯本體鋼管與法蘭台灣製與上海製問題討論與後續彙整方案釐清討論會議</t>
  </si>
  <si>
    <t>EPR8廣達客製品3D誠品結構圖面繪製。</t>
  </si>
  <si>
    <t>DN32~DN40上下支架新增M4拉孔結構3D圖面修改。</t>
  </si>
  <si>
    <t>週生產討論會議。</t>
  </si>
  <si>
    <t>EPD本體管規格問題討論。_x000D_
撰寫EPD討論會議內容會議紀錄。</t>
  </si>
  <si>
    <t>DN40葉片模具修改相關文件撰寫與簽核。</t>
  </si>
  <si>
    <t>內置盒型接線盒本體、上蓋素材、加工相關工程圖面繪製。_x000D_
內置盒型接線盒本體、上蓋開模重點問題撰寫。_x000D_
發包中凱模具評估。</t>
  </si>
  <si>
    <t>1.勞動節</t>
  </si>
  <si>
    <t>1.DN15.DN20膜片壓合塊下座試模報告_x000D_
2.廠商試模物料異常問題確認</t>
  </si>
  <si>
    <t>1.防爆材料(填砂)材質資料查詢</t>
  </si>
  <si>
    <t>1.端子檔案逆向修改_x000D_
2.端子角位設計_x000D_
3.討論PCB新安裝方式_x000D_
4.研發會議</t>
  </si>
  <si>
    <t>1.模具埋件問題處理_x000D_
2.領料及安排寄貨</t>
  </si>
  <si>
    <t>1.設計審查資料整理_x000D_
2.安排會議</t>
  </si>
  <si>
    <t>1.機構審查會議_x000D_
2.機構審查會議後資料整理</t>
  </si>
  <si>
    <t>1.討論進料品質異常問題_x000D_
2.提ECO設變圖面</t>
  </si>
  <si>
    <t>ECO-25050050</t>
  </si>
  <si>
    <t>1.修改第三版PCB安裝方式_x000D_
2.安裝設計討論</t>
  </si>
  <si>
    <t>1.PCB限高圖繪製，提供給振芳</t>
  </si>
  <si>
    <t>1.零件工程圖_x000D_
2.3D檔案修改</t>
  </si>
  <si>
    <t>1.接線盒半成品加工圖繪製</t>
  </si>
  <si>
    <t>測試治具壓克力罩設計</t>
  </si>
  <si>
    <t>設變+工程圖繪製_x000D_
送給蔡師傅加工</t>
  </si>
  <si>
    <t xml:space="preserve">進料檢驗基準+修改工程圖+2D工程圖_x000D_
</t>
  </si>
  <si>
    <t>送去焊接熱質管_x000D_
試組裝，發現3/8"PT牙有問題，跑去2廠借牙規拍照_x000D_
包裝送回川正維修</t>
  </si>
  <si>
    <t>勞動節休假</t>
  </si>
  <si>
    <t>檢驗樣品的防水對策</t>
  </si>
  <si>
    <t>1.因接線盒設變，修改防爆圖面_x000D_
2.詢問廠商材質證明</t>
  </si>
  <si>
    <t>1.詢問廠商材質證明_x000D_
2.查詢是否有其他廠商的料可以使用</t>
  </si>
  <si>
    <t>查詢奧多曼流量計相關專利</t>
  </si>
  <si>
    <t>製作研發送樣 給東富龍的樣品</t>
  </si>
  <si>
    <t>1.查詢奧多曼流量計相關專利_x000D_
2.弓銓DN50樣機逆向建檔</t>
  </si>
  <si>
    <t>弓銓DN50樣機逆向建檔</t>
  </si>
  <si>
    <t>1.詢問廠商材質證明_x000D_
2.與Mark討論認證廠商回饋問題的回覆內容</t>
  </si>
  <si>
    <t>力致探頭支架設變，設計3D圖、工程圖</t>
  </si>
  <si>
    <t xml:space="preserve">2025/09/22/產品檢驗記錄/魏暉恩/0%_x000D_
2025/09/22/產品檢驗基準/魏暉恩/0%_x000D_
</t>
  </si>
  <si>
    <t>1. SDX5與SDX201高溫異常問題已確認真因與對策，庫存品PCBA安排重工並指定應用於標準品。_x000D_
2. SDX201電路與PCB已變更，預計5/15送洗PCB。</t>
  </si>
  <si>
    <t>4/8自製測台與控制台回廠，開始組裝機構</t>
  </si>
  <si>
    <t>4/21生產完成，4/22送PVT-QA驗證</t>
  </si>
  <si>
    <t>5/15 進料檢驗基準製作</t>
  </si>
  <si>
    <t>冷熱水交換箱給億翔製作，機價與管路請上海凡宜製作</t>
  </si>
  <si>
    <t>第二次首次生產</t>
  </si>
  <si>
    <t>第二次生產</t>
  </si>
  <si>
    <t>4/23程式安裝到控制台上並測試程式</t>
  </si>
  <si>
    <t>第二次PVT-QA測試驗證</t>
  </si>
  <si>
    <t>2025/07/08</t>
  </si>
  <si>
    <t>2025/06/20</t>
  </si>
  <si>
    <t>2025/07/10</t>
  </si>
  <si>
    <t>2025/07/09</t>
  </si>
  <si>
    <t>2025/07/11</t>
  </si>
  <si>
    <t>2025/07/15</t>
  </si>
  <si>
    <t>2025/07/21</t>
  </si>
  <si>
    <t>2025/07/18</t>
  </si>
  <si>
    <t>2025/08/06</t>
  </si>
  <si>
    <t>2025/08/11</t>
  </si>
  <si>
    <t>2025/09/10</t>
  </si>
  <si>
    <t>2025/09/11</t>
  </si>
  <si>
    <t>2025/09/22</t>
  </si>
  <si>
    <t>2025/10/13</t>
  </si>
  <si>
    <t>2025/10/23</t>
  </si>
  <si>
    <t>電路Layout圖(PCB x 2)</t>
  </si>
  <si>
    <t>機構開模(銘板開模)</t>
  </si>
  <si>
    <t>Placement規劃(PCB x 2)</t>
  </si>
  <si>
    <t>功能規格討論會議(機構審查)</t>
  </si>
  <si>
    <t>D250501R1</t>
  </si>
  <si>
    <t>EST-Sensor板與線材製程改善專案</t>
  </si>
  <si>
    <t>Sensor板與線材低壓射出結構設計</t>
  </si>
  <si>
    <t>機構模具開模</t>
  </si>
  <si>
    <t>專案時程排列</t>
  </si>
  <si>
    <t>SENSOR板佈圖30%</t>
  </si>
  <si>
    <t>支出單6張</t>
  </si>
  <si>
    <t>SENSOR伂圖70%</t>
  </si>
  <si>
    <t>SENSOR佈圖100%</t>
  </si>
  <si>
    <t>SPX21M1003 LAYOUT修改治具用</t>
  </si>
  <si>
    <t>MCU佈圖100%</t>
  </si>
  <si>
    <t>EPH測試製具_x000D_
步進馬達控制</t>
  </si>
  <si>
    <t>自動分配ID_x000D_
新增分配測試功能</t>
  </si>
  <si>
    <t>ECP校正軟體_x000D_
加入校正報告_x000D_
自動分配ID_x000D_
軟體自動測試流程設計</t>
  </si>
  <si>
    <t>自動分配ID_x000D_
軟體自動測試流程設計_x000D_
EPH測試製具_x000D_
步進馬達控制</t>
  </si>
  <si>
    <t>EPH治具_x000D_
tb6600步進馬達驅動器測試</t>
  </si>
  <si>
    <t>EPT 測廠_x000D_
1.新增EPD addr 4146與4124切換功能_x000D_
2.增加平均溫度累積功能_x000D_
EPH治具_x000D_
2dm556步進馬達驅動器測試</t>
  </si>
  <si>
    <t>EPH治具_x000D_
2dm556步進馬達驅動器測試</t>
  </si>
  <si>
    <t xml:space="preserve">EPT 測廠_x000D_
新增紀錄4141位置功能_x000D_
EPH治具_x000D_
2dm556步進馬達驅動器測試_x000D_
AMMS架構規劃_x000D_
</t>
  </si>
  <si>
    <t>1.製作流場環境報告_x000D_
2.協助拆除恆溫箱包裝並移至3F_x000D_
3.與廠商洽談(芝程)</t>
  </si>
  <si>
    <t>驗證EPT校正後重現性</t>
  </si>
  <si>
    <t>去二廠更新EPH水錶韌體_x000D_
一樓測廠更新水表任體</t>
  </si>
  <si>
    <t>一摟ˊ測廠更新水表任體</t>
  </si>
  <si>
    <t>EPT資料整理_x000D_
EPT測廠穩定性測試</t>
  </si>
  <si>
    <t>EPT資料整理</t>
  </si>
  <si>
    <t xml:space="preserve">去二廠拿取EPT探頭和SPX電測治具_x000D_
EPT探頭阻值測量_x000D_
</t>
  </si>
  <si>
    <t>EPT_20度水溫探頭加熱電組與環溫電阻測量_x000D_
去二廠拿取SPX_75個探頭_x000D_
SPX_75個探頭冷熱測試</t>
  </si>
  <si>
    <t>SPX主板測試_x000D_
_x000D_
數台SPX 主板異常問題 進行檢查_x000D_
_x000D_
進行阻抗測試，量測與確認零件問題_x000D_
_x000D_
結果經檢查幾乎都是MCU 異常所致。</t>
  </si>
  <si>
    <t>CX 軟體 教育訓練</t>
  </si>
  <si>
    <t>EPT 測試場穩定度測試_x000D_
_x000D_
測試EDP 在不同時間 馬達休息時間 不同流速等觀察與紀錄其穩定度。</t>
  </si>
  <si>
    <t xml:space="preserve">SPX 治具問題_x000D_
_x000D_
建立料號_x000D_
_x000D_
提出修改LAYOUT 等文件整理&amp;處理_x000D_
_x000D_
</t>
  </si>
  <si>
    <t>SPX 測試治具調整_x000D_
_x000D_
PCB調整_x000D_
電路圖調整_x000D_
系統建立等</t>
  </si>
  <si>
    <t>SPX 測試治具調整_x000D_
_x000D_
電路調整與LAYOUT確認_x000D_
_x000D_
PCB調整_x000D_
電路圖調整_x000D_
系統建立等</t>
  </si>
  <si>
    <t>初階產品課程教育訓練_x000D_
基本教材</t>
  </si>
  <si>
    <t xml:space="preserve">初階產品課程教育訓練_x000D_
_x000D_
SEX阻旋式葉片開關_x000D_
EFX磁性浮子式液位計_x000D_
</t>
  </si>
  <si>
    <t>處理SPX 修改電路圖_x000D_
等流程 文件處理</t>
  </si>
  <si>
    <t>SPX 探頭 雛型治具_x000D_
_x000D_
進行溫度控制器更改調整與樣品測試</t>
  </si>
  <si>
    <t xml:space="preserve">初階產品課程教育訓練_x000D_
_x000D_
SA靜電容物液位開關_x000D_
SB導納式物位開關_x000D_
_x000D_
</t>
  </si>
  <si>
    <t>專案任務與實際工時對應討論</t>
  </si>
  <si>
    <t>SCX6架於1F粉粒體測場, 下位裝台耘樣品, 上位裝上海樣品, 進行長時間驗證, 塑膠粒測試尚無異常</t>
  </si>
  <si>
    <t>FG硬桿生產時發生掉點問題, 至2廠與QA確認異常情形, 推測磁簧開關可能出問題.</t>
  </si>
  <si>
    <t>至宜蘭廠進行FGX與EGX內巡檢</t>
  </si>
  <si>
    <t>1. FGX改善製程, 總經理提供手稿與建議, 整理內容._x000D_
2. EST串聯焊接測試OK._x000D_
3. 研發會議</t>
  </si>
  <si>
    <t>1. 整理主管會議主題報告_x000D_
2. 整理主管會議部門報告</t>
  </si>
  <si>
    <t>整理FGX內巡檢與總經理討論的優化部分, 建立立項提供宜蘭與相關人員</t>
  </si>
  <si>
    <t>總經理會議_x000D_
1. 討論SE38微動開關, 聯碩打件, EST替代IC_x000D_
2. FGX與宜蘭廠</t>
  </si>
  <si>
    <t>1. SCX6內巡檢_x000D_
2. 台耘SCX6調校影片提供客戶</t>
  </si>
  <si>
    <t>SDX5 連板測試治具測試</t>
  </si>
  <si>
    <t>SDX5連板測試治具_x000D_
軟體測試、擴充板修復</t>
  </si>
  <si>
    <t>EPD主板連板測試治具修復</t>
  </si>
  <si>
    <t>SDX2日立樣品製作(50PCS)</t>
  </si>
  <si>
    <t>1.SDX5與SDX201研發小批量生產的前置作業_x000D_
2.SDX成品BOM表修正</t>
  </si>
  <si>
    <t>1.SDX5操作手冊修改_x000D_
2.SDX UL報告確認</t>
  </si>
  <si>
    <t>1.SDX2操作手冊修改_x000D_
2.SDX UL報告確認</t>
  </si>
  <si>
    <t>1. EST 溫度IC焊接&amp;裁線 6 PCS_x000D_
2. EST 功能驗證</t>
  </si>
  <si>
    <t>1. 身體不適</t>
  </si>
  <si>
    <t xml:space="preserve">SDX2 連版重工_x000D_
</t>
  </si>
  <si>
    <t>SDX2 連版重工</t>
  </si>
  <si>
    <t>1.SDX2 連版重工、量測_x000D_
2..連接器替代料樣品測試</t>
  </si>
  <si>
    <t>1.SDX201 EBOM修改_x000D_
2.VR廠商-甲蟲興業樣品測試及拜訪_x000D_
3.SDX2成品測試治具SOP修改</t>
  </si>
  <si>
    <t>1.SDX2 半成品測試_x000D_
2.SDX2 研發送樣樣品製作</t>
  </si>
  <si>
    <t>1.結構圖面修改討論_x000D_
2.Layout Guide討論</t>
  </si>
  <si>
    <t>審查資料撰寫</t>
  </si>
  <si>
    <t>1.審查資料撰寫_x000D_
2.layout placement規劃確認</t>
  </si>
  <si>
    <t xml:space="preserve">1.進行內部開案審查會議_x000D_
2.進行硬體審查會議_x000D_
3.修正開案企劃書_x000D_
4.修正電路_x000D_
</t>
  </si>
  <si>
    <t xml:space="preserve">EPU2韌體測試，測試先前修改的異常並記錄其異常的部分_x000D_
</t>
  </si>
  <si>
    <t>EPD製程履歷修改，針對電源板增加相關的測試流程</t>
  </si>
  <si>
    <t>新板EPD連板治具教學，到宜蘭教學連板治具，並且對異常的治具進行維修</t>
  </si>
  <si>
    <t>EPU韌體測試，測試功能是否正常並將有誤的部分記錄下來</t>
  </si>
  <si>
    <t>二樓測場測試，新程式測起來準確度可以，_x000D_
長時間擺放看重複性如何。_x000D_
遠端協助業務更改EPR1總流量單位。_x000D_
與QA一同會測，測試委測單內容，_x000D_
因流量顯示會錯誤，更改軟體後即可正確。</t>
  </si>
  <si>
    <t>物料到廠，請採購資材協助備料，並送出打件。_x000D_
二樓測場測試重複性，數據結果與昨日相近，_x000D_
並測試pulse與測場系統是否準確，_x000D_
詢問pulse測試注意事項，且接線測試，_x000D_
數據測下來誤差都在容許範圍內。</t>
  </si>
  <si>
    <t>請採購確認打件交期，_x000D_
筆電需給他人使用，_x000D_
連接測場系統儲存Log，_x000D_
但因位置偏遠，需加線材連接，_x000D_
測試後，可以正常通訊及Log</t>
  </si>
  <si>
    <t>先測一次測場數據，_x000D_
依數據來看，精準度與前兩日相同，_x000D_
後續需開會，討論功能測試的方向及統整。_x000D_
接著測試第二第三輪，數據看起來也相同，_x000D_
pulse誤差相較之前有略多一點，但還在範圍內。_x000D_
更新展場樣品2pcs的程式。</t>
  </si>
  <si>
    <t>將參展樣品整理，發現總流量為清零，_x000D_
請政崙哥協同處理，_x000D_
更新後並將線材整理提供給自動化同仁。_x000D_
將二樓測場打開看EPU2狀況，目前數據穩定沒跑掉。_x000D_
後續因展場樣品需求，需將時間更新到目前時間，_x000D_
並模擬流量，所以需要放置電池及修改程式，_x000D_
修改過後已提供。</t>
  </si>
  <si>
    <t>05/06_x000D_
_x000D_
#二廠協助水錶韌體更新</t>
  </si>
  <si>
    <t>05/07_x000D_
_x000D_
#二廠協助水錶韌體更新</t>
  </si>
  <si>
    <t>05/08_x000D_
_x000D_
#EPU-DIN RAIL_x000D_
_x000D_
Orcad BOM表匯出_x000D_
MCU &amp; SENSOR_x000D_
BOM表整理 &amp; 製作ECXEL_x000D_
EBOM格式匯出_x000D_
工程BOM模擬維護作業_x000D_
EPUCE1S-0001 &amp; EPUBE1S-0001_x000D_
EPUCE1M-0004 &amp; EPUBE1M-0004_x000D_
更新_x000D_
料件數量查詢 &amp; 料件庫存位置(土城or宜蘭)_x000D_
打件不用特別看庫存料件位置(生管會處理)_x000D_
生成Excel檔案_x000D_
_x000D_
Phase Out? 取代料件 or 取消Phase Out?</t>
  </si>
  <si>
    <t>05/09_x000D_
_x000D_
#示波器調撥_x000D_
_x000D_
#EPU BOM更新整理重新上傳_x000D_
_x000D_
#SM6120電路圖繪製(ORCAD)</t>
  </si>
  <si>
    <t>05/12_x000D_
_x000D_
#SM6120 _x000D_
ORCAD電路繪製_x000D_
零部件功能推測查詢</t>
  </si>
  <si>
    <t>05/13_x000D_
_x000D_
#新進人員產品教育訓練課程內訓_x000D_
初階產品課程教育訓練_x000D_
SEX阻旋式葉片開關_x000D_
EFX磁性浮子式液位計_x000D_
_x000D_
#SM6120 _x000D_
ORCAD電路推估繪製_x000D_
零部件功能推測查詢_x000D_
(錯誤修正)</t>
  </si>
  <si>
    <t>05/14_x000D_
_x000D_
#新進人員產品教育訓練課程內訓_x000D_
初階產品課程教育訓練_x000D_
SA靜電容物液位開關_x000D_
SB導納式物位開關_x000D_
_x000D_
#SM6120_x000D_
ORCAD電路繪製_x000D_
零部件功能推測 &amp; 查詢_x000D_
_x000D_
#新人晤談_x000D_
_x000D_
#EPU_DIN RAIL_x000D_
BOM修改後整理_x000D_
MCU &amp; SENSOR_x000D_
EXCEL上傳檔生成</t>
  </si>
  <si>
    <t xml:space="preserve">1. 新增讀取MCU溫度功能_x000D_
2. 新增ADC median filter功能_x000D_
</t>
  </si>
  <si>
    <t>1. Singal quality功能撰寫</t>
  </si>
  <si>
    <t>1. 韌體V2.1.39版完成, 調適軟體V2.1.24版完成</t>
  </si>
  <si>
    <t>Debug流速突然變0的問題</t>
  </si>
  <si>
    <t>EPH模擬中華Gateway環境測試軟體</t>
  </si>
  <si>
    <t>LMS-300客訴處理</t>
  </si>
  <si>
    <t>JFR4的AMMS系統軟體</t>
  </si>
  <si>
    <t>北水最後驗收,軟體模擬發送軟體</t>
  </si>
  <si>
    <t>SIS2新的調適軟件(客訴無法執行在英文_x000D_
或簡體中文Windows上)</t>
  </si>
  <si>
    <t xml:space="preserve"> K200501R1 智慧家戶水錶，撰寫測試程式，可支援任意command，每2 秒輸出水測平台校正相關連續command。_x000D_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t>
  </si>
  <si>
    <t xml:space="preserve"> K200501R1 智慧家戶水錶，撰寫測試程式，rs_485，監聽所有command，相關測試程式 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t>
  </si>
  <si>
    <t xml:space="preserve"> K200501R1 智慧家戶水錶，重新配置fram 記憶体規劃如下設定_x000D_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t>
  </si>
  <si>
    <t xml:space="preserve"> K200501R1 智慧家戶水錶，分析有異常的水錶問題分析_x000D_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t>
  </si>
  <si>
    <t>土城廠可撓式生產建置_x000D_
1.伺服馬達功能測試及驗證調教_x000D_
2.PT1000溫度模組程式撰寫</t>
  </si>
  <si>
    <t>土城廠可撓式生產建置_x000D_
1.伺服馬達功能測試及驗證調教_x000D_
2.PT1000溫度模組程式撰寫_x000D_
3.壓力測試模組程式</t>
  </si>
  <si>
    <t>協助規劃廣達EPT測試治具_x000D_
1.PLC IO規劃_x000D_
2.EPT連線_x000D_
3.客戶需求確認</t>
  </si>
  <si>
    <t>協助規劃廣達EPT測試治具_x000D_
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t>
  </si>
  <si>
    <t xml:space="preserve">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/14日前_x000D_
</t>
  </si>
  <si>
    <t>協助規劃廣達EPT測試治具_x000D_
1.PLC IO規劃_x000D_
2.EPT連線測試_x000D_
3.HMI功能驗證_x000D_
4.接線確認(育儒)</t>
  </si>
  <si>
    <t>協助規劃廣達EPT測試治具_x000D_
1.PLC IO規劃_x000D_
2.EPT連線測試_x000D_
3.HMI功能驗證_x000D_
4.接線確認(育儒)_x000D_
5.程式功能驗證</t>
  </si>
  <si>
    <t xml:space="preserve">EPT 第二套設備試俥_x000D_
1.億翔冷熱水機功能驗證_x000D_
2.EPD設定_x000D_
3.THS30溫濕度計設定_x000D_
4.PLC IO驗證確認_x000D_
</t>
  </si>
  <si>
    <t>2F夾層整理</t>
  </si>
  <si>
    <t>加工組裝溫度壓力展座(完成)_x000D_
機櫃SD安裝加整理(缺壓克力掛牌)</t>
  </si>
  <si>
    <t>1.COMPUTEX展前會議_x000D_
2.產說會用展品討論會</t>
  </si>
  <si>
    <t>SQ壓力開關自動調壓設備(小羅)</t>
  </si>
  <si>
    <t>1.追加壓克力件發外_x000D_
2.加工配件_x000D_
3.組裝AI流量</t>
  </si>
  <si>
    <t>組裝整理展座(缺EPU2)</t>
  </si>
  <si>
    <t>明緯來訪討論EPH自動上下料系統</t>
  </si>
  <si>
    <t>新加玻展座整理(液位系統/流量展台)預計明日送出</t>
  </si>
  <si>
    <t>專案工時整理(工期/工時)統計</t>
  </si>
  <si>
    <t>設備開發週期規劃統計</t>
  </si>
  <si>
    <t>部門人員考核表整理</t>
  </si>
  <si>
    <t>外出購買PP料 EPH測場配件加工用</t>
  </si>
  <si>
    <t>加工組裝(完成)</t>
  </si>
  <si>
    <t>申請追加模組焊接治具6.25+12.7各2組  川正交貨組裝_x000D_
跨接治具中間固定POM改電木 10PCS 磁鐵組裝_x000D_
調撥宜蘭，電二，製一</t>
  </si>
  <si>
    <t>EPU2測場水測管道_x000D_
明發 支架交貨 管路安裝固定，DN32~DN15支撐架製作錯誤，通知廠商重新製作</t>
  </si>
  <si>
    <t>2F物料整理_x000D_
_x000D_
封閉試焊接設備拆箱</t>
  </si>
  <si>
    <t>自動焊接機，焊接溫度記錄，烙鐵頭使用紀錄和設備維護紀錄</t>
  </si>
  <si>
    <t xml:space="preserve">WA09A0067 模具維修(羅)FC-SSS+TA04\驗收資料_x000D_
_x000D_
WF00B0010 模具開發(羅)-MT113-DEWFLAMB04(FFC-2010)\驗收資料_x000D_
_x000D_
WA00A0308 模具開發(羅)-FCXAM1C-161CA10703 試模問題\廠商_x000D_
1.	關於開模材料[1]，從報價評估、圖面備註到合約都是規定使用PSU S2010，還請協助釐清確認! 原料物性表請參見附件。_x000D_
2.	針對進點處的毛邊問題，後續我們將會進行調整優化。_x000D_
3.	關於表面刮傷部分，開模前已經有在 DFM 報告中提及因為不允許拔模角，所以成品外觀會有輕微刮傷現象，該外觀不影響產品功能，還請協助允收。_x000D_
(目前模具結構無鐵料可以再增加拔模斜度，所以需更換整塊模仁進行重製，這部分會有成本產生。)_x000D_
</t>
  </si>
  <si>
    <t xml:space="preserve"> TB1-25040784_測試異常_x000D_
會議</t>
  </si>
  <si>
    <t xml:space="preserve">封閉試焊接設備拆箱_x000D_
雷雕機拆箱_x000D_
</t>
  </si>
  <si>
    <t xml:space="preserve">STEP轉檔_x000D_
40-A106_x000D_
40-A104_x000D_
</t>
  </si>
  <si>
    <t>主管會議資料更新_x000D_
週報更新</t>
  </si>
  <si>
    <t>IPQC-2025-0509-1~2(FGX&amp;EGX-黃胤綸)-內巡檢異常事項回覆</t>
  </si>
  <si>
    <t xml:space="preserve">機構審查會議_x000D_
1.	決議先製作一台，拆圖報價_x000D_
2.	確認氣缸規格DN80x50-FA，氣缸使用4kg/cm2壓力可否耐住20kg/cm2調校壓力。(已確認OK，無洩漏)_x000D_
3.	三點組合前安裝逆止閥_x000D_
4.	O-ring規格為ID5x3T，更換頻率暫定6個月一次_x000D_
5.	馬達使用步進馬達60MR245F4-300，報價 970元，減速機WH60-L1，    報價4680元_x000D_
6.	宜蘭廠同步測試，單獨僅調整測試NO，再測試出貨NO/NC檢測是否可達允收標準。(自動化提供12PCS)_x000D_
7.	人離機作業，目標設備調整工時在60秒內。_x000D_
8.	共用測試座設計_x000D_
9.	後續擴充設計_x000D_
</t>
  </si>
  <si>
    <t>EPU2測場水測管道支架組裝</t>
  </si>
  <si>
    <t>2D拆圖</t>
  </si>
  <si>
    <t>慶祥科技 EPH 表頭半成品LC感測訊號 檢測治具 交貨_x000D_
已轉交慶樺</t>
  </si>
  <si>
    <t>電一活動牙頭壓合機組裝異常。治具螺絲鬆，鎖緊調整，試車</t>
  </si>
  <si>
    <t>明緯-廠商會議-水錶檢測自動化設備</t>
  </si>
  <si>
    <t xml:space="preserve"> 恆宇試模事項處理_x000D_
_x000D_
如電話討論回覆如下 : _x000D_
_x000D_
問題1.我可以提供你PES E1010，用這個料幫我試模嗎?要幾公斤?_x000D_
是否可以協助幫忙提供5KG原料進行試模。_x000D_
_x000D_
問題3. 之前DFM Q9 不是就包括在裡面了嗎?_x000D_
為何還要費用?_x000D_
希望進行整方式是否如下圖表示，還請協助幫忙確認一下!_x000D_
</t>
  </si>
  <si>
    <t>模具資料建立_x000D_
模具編號: WA00A0319</t>
  </si>
  <si>
    <t>FG跨接治具第五版圖面修改</t>
  </si>
  <si>
    <t>治具維修_x000D_
29-S001PIN橡膠鉚合機(B)_x000D_
8PIN定位治具橡膠更換</t>
  </si>
  <si>
    <t>下午請假_x000D_
帶爸爸回診檢查</t>
  </si>
  <si>
    <t>140</t>
  </si>
  <si>
    <t>整理2F東西</t>
  </si>
  <si>
    <t>2樓夾層整理</t>
  </si>
  <si>
    <t>廣達客戶工廠需求我司提供 - EPT 進料檢驗測試台_x000D_
電箱配線</t>
  </si>
  <si>
    <t>出線編號標示</t>
  </si>
  <si>
    <t>SE馬達鉚合治具修改一分為二_x000D_
電料確認購買_x000D_
線路圖修改</t>
  </si>
  <si>
    <t>冷熱水機接線_x000D_
通電測試_x000D_
除錯查線</t>
  </si>
  <si>
    <t>量筒排水閥拉線_x000D_
液位開關安裝拉線</t>
  </si>
  <si>
    <t>量筒液位開關安裝拉線_x000D_
EG預留拉線</t>
  </si>
  <si>
    <t>SE馬達鉚合治具修改一分為二_x000D_
線路圖修改</t>
  </si>
  <si>
    <t>Computex Taipei 2025 電腦展_x000D_
小型展座配線</t>
  </si>
  <si>
    <t>自走熱縮設備_x000D_
熱風槍修改</t>
  </si>
  <si>
    <t>整理2樓雜物</t>
  </si>
  <si>
    <t>協助漢城做事</t>
  </si>
  <si>
    <t>下貨雷射雕刻機</t>
  </si>
  <si>
    <t>搬蓄水塔</t>
  </si>
  <si>
    <t>協助漢城冷熱機組裝</t>
  </si>
  <si>
    <t>新進晤談</t>
  </si>
  <si>
    <t>協助漢城組裝其他機件</t>
  </si>
  <si>
    <t>初階產品課程教育訓練-基本教材</t>
  </si>
  <si>
    <t>零件組裝，纏止洩帶</t>
  </si>
  <si>
    <t xml:space="preserve">初階產品課程教育訓練-SEX阻旋式葉片開關，EFX磁性浮子式液位計_x000D_
</t>
  </si>
  <si>
    <t>組裝測台</t>
  </si>
  <si>
    <t xml:space="preserve">初階產品課程教育訓練-SA靜電容物液位開關、SB導納式物位開關_x000D_
</t>
  </si>
  <si>
    <t>展覽樣品外殼樣品烤漆樣品取回。_x000D_
展覽樣品外殼烤漆後M2牙需在整修問題進行整修。</t>
  </si>
  <si>
    <t>倉溫計萬象基座設變，圖面內容教學與修改繪製2D、3D圖面。</t>
  </si>
  <si>
    <t>ECO-25050028</t>
  </si>
  <si>
    <t>插入式接續模具式模需求PVDF塑料領料與送至供應商準備試模。</t>
  </si>
  <si>
    <t>DN32、DN40上下支架修改M4螺絲孔拉孔，2D工程圖面繪製。</t>
  </si>
  <si>
    <t>SEX5系列CSA防爆鐵牌圖面內容與證書內容核對。_x000D_
修改SEX5系列CSA防爆鐵牌圖2D工程圖面。_x000D_
繪製SEX5系列CSA防爆鐵牌圖3D圖面。_x000D_
SEX5系列CSA防爆鐵牌進料檢驗基準撰寫。_x000D_
設變新增SEX5系列CSA防爆鐵牌圖與進料檢驗基準。</t>
  </si>
  <si>
    <t>聯繫中凱針對模具評估內容問題釐清。_x000D_
撰寫中凱模具評估價格與單價並比對現況煜益單價價差。</t>
  </si>
  <si>
    <t>力致夾具議題討論會議_x000D_
EPU2力致需求探頭夾管安裝治具修改產出。</t>
  </si>
  <si>
    <t>依據生產討論會議DN13銅本體總長度修改3D、2D工程圖面修改繪製。</t>
  </si>
  <si>
    <t>設計歷程資料查詢與相關歷程資料報告撰寫。</t>
  </si>
  <si>
    <t>針對ECO-25040335變更圖面內容進行3D圖面與性內容修改審查。</t>
  </si>
  <si>
    <t>ECO-25040334</t>
  </si>
  <si>
    <t>ECO-25040333</t>
  </si>
  <si>
    <t>依據週生產討論會議決議:_x000D_
DN13~DN50銅本體總長度修改減少0.1mm_x000D_
避免現況接近檢驗規範上限值的量具器差爭議_x000D_
修改撰寫DN13~DN50進料檢驗基準</t>
  </si>
  <si>
    <t>致冷測試設備3D示意圖面繪製。_x000D_
研發專案討論會議。</t>
  </si>
  <si>
    <t>ECO-25040335</t>
  </si>
  <si>
    <t>依據週生產討論會議決議:_x000D_
DN13~DN50銅本體總長度修改減少0.1mm_x000D_
避免現況接近檢驗規範上限值的量具器差爭議_x000D_
修改DN13~DN503D、2D工程圖面。</t>
  </si>
  <si>
    <t>ECO-25050112</t>
  </si>
  <si>
    <t>SQ調壓設備機構審查會議</t>
  </si>
  <si>
    <t>修改DN40支撐環結構3D圖面。</t>
  </si>
  <si>
    <t>低壓射出模具開發相關零件料號建立。_x000D_
低壓射出模具開發相關零件圖面內繪製撰寫。</t>
  </si>
  <si>
    <t xml:space="preserve">修改低壓射出後相關計算公式與零件用量問題點。_x000D_
討論現況結構與低壓射出後相關結構問題點。_x000D_
依據討論內容修改PCB板寬圖面與3D、2D半成品工程圖面。_x000D_
專案任務排程建立。_x000D_
討論EST後續變更BOM表內容。_x000D_
討論AETX、IECEX本安防爆續證問題。_x000D_
</t>
  </si>
  <si>
    <t>5月份主管會議報告撰寫</t>
  </si>
  <si>
    <t>前往和垵針對PES無鹵料況試模與樣品取回。</t>
  </si>
  <si>
    <t>週生產討論會議。_x000D_
DN40支撐環進料問題釐清。</t>
  </si>
  <si>
    <t>SE29上海客訴覆歸異常問題，確認現況生產製程。_x000D_
討論現況製程上如何修改組裝手法避免馬達線材干涉造成誤動作。</t>
  </si>
  <si>
    <t>開案內部審查會議</t>
  </si>
  <si>
    <t>1.成品3D檔案整理_x000D_
2.零件工程圖_x000D_
2.零件工程圖上傳</t>
  </si>
  <si>
    <t xml:space="preserve">1.膜片壓合塊上座試模報告_x000D_
2.DN15.DN20膜片壓合塊下座試模報告異常尺寸問題對策_x000D_
3.PVD二口二位閥設計歷程_x000D_
4.EPV渦街流量計設計歷程_x000D_
</t>
  </si>
  <si>
    <t>1.鎖上蓋治具修改討論_x000D_
2.IP67是否要標住在說明書問題討論</t>
  </si>
  <si>
    <t>1.DN20/DN15閥體試模報告_x000D_
2.外觀問題整理資料提供給供應商</t>
  </si>
  <si>
    <t>1.半成品3D爆炸圖_x000D_
2.半成品工程圖_x000D_
3.半成品英文版工程圖</t>
  </si>
  <si>
    <t>1.零件英文版工程圖_x000D_
2.成品圖組立_x000D_
3.需申請料號的零件整理_x000D_
4.銘板工程圖</t>
  </si>
  <si>
    <t>1.水測治具討論_x000D_
2.設計修改</t>
  </si>
  <si>
    <t>三合一 試組裝_x000D_
去二廠領東西_x000D_
又去二廠用甲醛把油洗掉_x000D_
LCM重新貼膠 重黏 重組</t>
  </si>
  <si>
    <t>工程圖發行</t>
  </si>
  <si>
    <t xml:space="preserve">週四部門會議_x000D_
1. SEX 進料檢驗基準 半成品 約20張 電源座驗文字_x000D_
2. SEX 要跑ECO 用電源座的料號逆展要改的成品BOM_x000D_
3. 壓克力罩要重新設計_x000D_
</t>
  </si>
  <si>
    <t>測試治具壓克力罩 3D圖+工程圖</t>
  </si>
  <si>
    <t>SEX_x000D_
作業標準書(SOP)_x000D_
+組裝</t>
  </si>
  <si>
    <t>試組裝+驗收_x000D_
1. 發現有牙小圈&amp;卡扣要改材質 為 PP_x000D_
2. 本體的M12接頭孔徑太小需要反映_x000D_
3. 面板會變形 U翹 導致卡本體不旋轉的擋片會擋不到 需要在加長_x000D_
4. 銘板外型偏大，因忘記用有縮小的新圖去發包</t>
  </si>
  <si>
    <t>討論與微調</t>
  </si>
  <si>
    <t>力致探頭支架設變，設計3D圖、工程圖發給廠商估價</t>
  </si>
  <si>
    <t>報告本週進度_x000D_
討論SCX5防爆認證案的材質問題</t>
  </si>
  <si>
    <t>寧波興遠奧多曼水量計樣機請點、拍照、領料號</t>
  </si>
  <si>
    <t>製作SDX設計歷程報告</t>
  </si>
  <si>
    <t>力致探頭支架設變夾持角度，修改工程圖發給廠商估價</t>
  </si>
  <si>
    <t>1.詢問廠商材質證明_x000D_
2.修改防爆承認圖_x000D_
3.設計防爆貼紙樣式</t>
  </si>
  <si>
    <t>1.寧波興遠奧多曼水量計樣機入庫_x000D_
2.弓銓DN50逆向量測、建檔</t>
  </si>
  <si>
    <t>1.詢問防爆貼紙的材質證明_x000D_
2.修改研發會議決議事項的防爆承認圖_x000D_
3.設計防爆貼紙樣式</t>
  </si>
  <si>
    <t>與廠商溝通製作方式，並提供較低版本CAD檔案</t>
  </si>
  <si>
    <t>製作SDX5低壓射出樣品-IP67測試用</t>
  </si>
  <si>
    <t>1.弓銓DN50逆向量測、建檔_x000D_
2.SCX6問題了解、分析</t>
  </si>
  <si>
    <t>PCB 電路設計</t>
  </si>
  <si>
    <t>PCB樣品打樣</t>
  </si>
  <si>
    <t>請購單簽核</t>
  </si>
  <si>
    <t>測試樣品組裝打樣</t>
  </si>
  <si>
    <t>QA測試驗證</t>
  </si>
  <si>
    <t>圖面文件修改ECO</t>
  </si>
  <si>
    <t>零件、半成品、成品圖面新增修改(ECO單號)</t>
  </si>
  <si>
    <t>ECR變更通知</t>
  </si>
  <si>
    <t>BOM表變更(ECO單號)</t>
  </si>
  <si>
    <t>SOP修正(ECO單號)</t>
  </si>
  <si>
    <t>QA測試報告簽核</t>
  </si>
  <si>
    <t>宜蘭製二</t>
  </si>
  <si>
    <t>李嘉怡</t>
  </si>
  <si>
    <t>2025/07/17</t>
  </si>
  <si>
    <t>2025/07/31</t>
  </si>
  <si>
    <t>2025/07/29</t>
  </si>
  <si>
    <t>2025/08/01</t>
  </si>
  <si>
    <t xml:space="preserve">2025/09/10/DVT-QA測試/陳威宏/0%_x000D_
2025/09/11/開立內聯單請廠務進行PCBA打件 (基本：A:20套 / K:50套 / M:100套，需在專案會議再次確認) /周家儀/0%_x000D_
</t>
  </si>
  <si>
    <t>4/28程式完成_x000D_
5/16完成</t>
  </si>
  <si>
    <t>目前由李騏敬協助進行軟體修改,連版測試軟體已完成.</t>
  </si>
  <si>
    <t>貝鑫不需要低壓射出版,所以目前無進行工況試煉.</t>
  </si>
  <si>
    <t>BOM修正</t>
  </si>
  <si>
    <t>SIS10000110T業務向客戶送樣本需求</t>
  </si>
  <si>
    <t>EST10S1006 LAYOUT修改</t>
  </si>
  <si>
    <t>治具需求增加探點</t>
  </si>
  <si>
    <t>文書處理6張</t>
  </si>
  <si>
    <t xml:space="preserve">AMMS架構規劃_x000D_
modbus讀取功能設計_x000D_
TCP server與client通規劃_x000D_
</t>
  </si>
  <si>
    <t>EPH LC測試_x000D_
馬達控制調適_x000D_
測試軟體開發_x000D_
_x000D_
EPT測廠控制交接_x000D_
了解新水線控制流程</t>
  </si>
  <si>
    <t>EPT 測廠軟體介面調整_x000D_
移除就控制項目</t>
  </si>
  <si>
    <t>EPH LC測試_x000D_
測試軟體開發_x000D_
_x000D_
EPT 測廠軟體介面調整_x000D_
移除就控制項目</t>
  </si>
  <si>
    <t>EPH LC測試_x000D_
測試軟體開發_x000D_
_x000D_
TI C2000 產品培訓課程</t>
  </si>
  <si>
    <t>EPH LC測試_x000D_
測試軟體開發</t>
  </si>
  <si>
    <t xml:space="preserve">測試EPT重現性(重複3次)，並與上周數據比較_x000D_
前往二廠維修治具(EPT)_x000D_
</t>
  </si>
  <si>
    <t>校正EPT 75mm 並提供報告，回產線入庫出貨_x000D_
將EPT重新更新韌體，並將加熱時間設定為1300ms</t>
  </si>
  <si>
    <t>校正EPT20、50度，並確認35度偏差量為多少_x000D_
抓取20、50度資料，確認偏差量與35度偏差比例為多少</t>
  </si>
  <si>
    <t>SPX2探頭量測記錄_x000D_
EPT測廠標準表與EPT測量記錄</t>
  </si>
  <si>
    <t xml:space="preserve">EPT_1個溫層_400流速校正_x000D_
EPT探頭冷熱溫度測試_x000D_
</t>
  </si>
  <si>
    <t>校正EPT_2個溫層_16個流速</t>
  </si>
  <si>
    <t>EPT30度與60度高流速復測_x000D_
EPT200流速30度到60測試_x000D_
EPT更新韌體後複測</t>
  </si>
  <si>
    <t>更換邁科客訴EPT到水線上*2_x000D_
EPT_8個校正點流速復測_x000D_
EPT探頭焊接*10</t>
  </si>
  <si>
    <t>SPX 探頭 雛型治具_x000D_
_x000D_
進行溫度控制器更改調整與樣品測試_x000D_
_x000D_
進行數據整理 紀錄等_x000D_
_x000D_
規範出治具標準</t>
  </si>
  <si>
    <t>SPX 探頭 雛型治具_x000D_
_x000D_
進行溫度控制器更改調整與樣品測試_x000D_
_x000D_
75台  SPX2 探頭冷熱測試 與紀錄</t>
  </si>
  <si>
    <t xml:space="preserve">初階產品課程教育訓練_x000D_
_x000D_
SC音叉_x000D_
SC振棒_x000D_
_x000D_
</t>
  </si>
  <si>
    <t xml:space="preserve">SPX 探頭 雛型治具_x000D_
_x000D_
進行溫度控制器更改調整與樣品測試_x000D_
_x000D_
75台  SPX2 探頭冷熱測試 與紀錄_x000D_
_x000D_
訊號量測分類_x000D_
制定標準_x000D_
</t>
  </si>
  <si>
    <t>初階產品課程教育訓練_x000D_
_x000D_
FG浮球連續式液位傳送器</t>
  </si>
  <si>
    <t>初階產品課程教育訓練_x000D_
_x000D_
FDM小浮球液位開關</t>
  </si>
  <si>
    <t>電路圖修改，_x000D_
新增測試點，提供治具使用_x000D_
TP7:+5V_x000D_
TP8:+3.3V_x000D_
TP9:+15V_x000D_
TP10:Vsensing(+9.5V)_x000D_
TP11:OUT1_x000D_
TP12:OUT2_x000D_
TP13:ADC_Singnal_x000D_
TP14:DAC</t>
  </si>
  <si>
    <t>探頭 雛型治具_x000D_
_x000D_
低溫環境溫度測試_x000D_
_x000D_
冷盤新增溫度控制器 進行測試冷盤穩定性</t>
  </si>
  <si>
    <t>完成TUV立項問題回覆</t>
  </si>
  <si>
    <t>1. 整理FGX內巡檢與總經理討論的優化部分, 建立立項提供宜蘭與相關人員_x000D_
2. 更新現場記錄表D3_x000D_
3. 驗證申矽凌的1-wire溫度傳感器</t>
  </si>
  <si>
    <t>1. 研發會議._x000D_
2. 整理EST替代料驗證結果_x000D_
3. AOI光學檢測設備資料整理_x000D_
4. 大朋討論SDX FMD補充內容</t>
  </si>
  <si>
    <t>1. SDX FMD資料重整._x000D_
2. 溫度校正爐驗收有問題, 通知廠商處理_x000D_
3. 配合QA測試FS750E</t>
  </si>
  <si>
    <t>1. SDX FMD資料重整._x000D_
2. 確認EST的替代料可用, 提出請購單</t>
  </si>
  <si>
    <t>SDX2日立送樣樣品製作</t>
  </si>
  <si>
    <t>RDNew0100000671</t>
  </si>
  <si>
    <t>RD2 部門會議</t>
  </si>
  <si>
    <t>粉塵濃度測廠操作使用學習</t>
  </si>
  <si>
    <t>成品測試治具測試，拍攝操作影片</t>
  </si>
  <si>
    <t>更新產品檢驗基準、紀錄，SDXCE5M-0005、SDXCE5M-0010重工</t>
  </si>
  <si>
    <t>協助研三去二樓測廠測試EPU</t>
  </si>
  <si>
    <t>感冒身體不適,請假一天.</t>
  </si>
  <si>
    <t>1.SDX2操作手冊修改_x000D_
2.SDX8成品編碼修改_x000D_
3.SDX UL報告確認</t>
  </si>
  <si>
    <t>1.SDX5與SDX201研發小批量生產的前置作業_x000D_
2.SDX201日立樣品製作</t>
  </si>
  <si>
    <t>1.台耘RMA樣機架設於1F測場_x000D_
2.粉物料測場換料,與台耘RMA樣機測試</t>
  </si>
  <si>
    <t>1.SDX2操作手冊修改_x000D_
2.SDX8成品編碼修改_x000D_
3.SDX UL報告確認_x000D_
4.SDX5現型搭配無鹵PES外殼驗證</t>
  </si>
  <si>
    <t>1. EBOM 數量 修改_x000D_
2. 加工重點 修正錯誤</t>
  </si>
  <si>
    <t xml:space="preserve">1. SDL PFA 熱熔治具 樣品製作 5 PCS_x000D_
2. SDL PFA 熱熔治具 功能測試 5 PCS_x000D_
3. SDL PFA 熱熔與新AB膠 IP67 測試 5 PCS_x000D_
</t>
  </si>
  <si>
    <t>1. PC308-GPX80I1001、 PC308-GPX80M1001 零件承認 製作_x000D_
2. PC308-GPX80I1001、 PC308-GPX80M1001 進料基準 製作</t>
  </si>
  <si>
    <t>1. EST1 26 PCS 連線功能測試 _x000D_
2. EST1 26 PCS + 100M 線 連線測試_x000D_
3. EST1 26 PCS 耗電流測試</t>
  </si>
  <si>
    <t>1. 元正 溫度校正爐 交接 功能教學</t>
  </si>
  <si>
    <t>1. EST 新溫度IC 焊接 30 PCS_x000D_
2. EST 新溫度IC 耗電流測試</t>
  </si>
  <si>
    <t>1. SE38 DVT-QA 樣品製作 6 PCS_x000D_
2. SE38 功能驗證 6 PCS</t>
  </si>
  <si>
    <t>1. EST 30 PCS 溫度測試</t>
  </si>
  <si>
    <t>1. GPX8 主板 韌體燒入 2 PCS_x000D_
2. GPX8 主板與IO板 功能驗證 2 PCS_x000D_
3. 成品主裝 2 PCS</t>
  </si>
  <si>
    <t>SDX2 研發送樣樣品製作、測試、低壓射出</t>
  </si>
  <si>
    <t>1.SDX201 更換IR/PT 功能驗證_x000D_
2.連接器替代承認，零件測試報告製作</t>
  </si>
  <si>
    <t>SDX2 BOM表更新轉正式BOM</t>
  </si>
  <si>
    <t xml:space="preserve">1.連接器領料號_x000D_
2.替代料承認VR、旋鈕領料號_x000D_
3.EDX顯示板樣式確認_x000D_
</t>
  </si>
  <si>
    <t>EDX顯示面板修改確認</t>
  </si>
  <si>
    <t>SDX201、SDX5_x000D_
成品測試治具、功能驗證</t>
  </si>
  <si>
    <t>1.SDX5 廣達樣機更換PES六腳本體樣機製作、測試_x000D_
2.SDX201、SDX5 技轉文件更新、上傳</t>
  </si>
  <si>
    <t>1.審查資料修改_x000D_
2.layout placement規劃確認_x000D_
3.內稽受稽</t>
  </si>
  <si>
    <t>1.layout討論，電路調整修改_x000D_
2.治具測試點討論_x000D_
3.開案內容、硬體審查資料整理上傳</t>
  </si>
  <si>
    <t>1.帶暉恩至亞東急診_x000D_
2.討論規劃銘板設計_x000D_
3.研發週會</t>
  </si>
  <si>
    <t>1.Kpi會議_x000D_
2.面試_x000D_
3.成本整理、庫存清查</t>
  </si>
  <si>
    <t>1.EPU力致支架測試_x000D_
2.上海EPF工況討論_x000D_
3.料號建立教學_x000D_
4.LAYOUT確認</t>
  </si>
  <si>
    <t>EPD客訴分析，分析兩台流量異常的EPD並將其維修好</t>
  </si>
  <si>
    <t>EPD連板測試治具維修，將異常的部分修好</t>
  </si>
  <si>
    <t>EPD客訴分析，將異常的兩個EPD修好</t>
  </si>
  <si>
    <t>長庚大學產學合作，協助學生到1樓架設流量計和量測相關資料</t>
  </si>
  <si>
    <t>因展示品有橫向展示，_x000D_
所以需修改軟體更改顯示方向，_x000D_
但目前Mark評估後須改動的範圍很大，_x000D_
來不及改，所以先維持原始狀態。_x000D_
讓二樓測場續跑，看Log數值蠻穩定。</t>
  </si>
  <si>
    <t>因探頭回來了，需要QC協助廠驗，_x000D_
但沒有測過，詢問暉恩後，已提供相關資料給QC_x000D_
顯示板打件已完成，待IQC檢查入庫後即可領出。</t>
  </si>
  <si>
    <t>05/15_x000D_
_x000D_
###今日教訓###_x000D_
養成存檔好習慣_x000D_
突然登出沒儲存的就沒了:)_x000D_
_x000D_
#SM6120 _x000D_
ORCAD電路繪製_x000D_
零部件功能推測查詢_x000D_
(終於完成)_x000D_
_x000D_
#竣豪電子 _x000D_
廠商來訪_x000D_
_x000D_
#二廠拿水錶</t>
  </si>
  <si>
    <t>05/16_x000D_
_x000D_
#新進人員產品教育訓練課程內訓_x000D_
初階產品課程教育訓練_x000D_
SC音叉_x000D_
SC振棒_x000D_
課後問卷_x000D_
_x000D_
#EPU_DIN RAIL_x000D_
BOM修改後整理_x000D_
MCU &amp; SENSOR_x000D_
EXCEL生成 &amp; 上傳_x000D_
_x000D_
#二廠補單_x000D_
6顆水錶_x000D_
_x000D_
#EPD燒錄測試_x000D_
協助恩哥測試燒綠EPD</t>
  </si>
  <si>
    <t xml:space="preserve">05/19_x000D_
_x000D_
#新進人員產品教育訓練課程內訓_x000D_
初階產品課程教育訓練_x000D_
FG浮球連續式液位傳送器_x000D_
_x000D_
#二廠領料_x000D_
EPUCE2D-0001_x000D_
一體式夾管超音波流量計,Display Board PCBA.含MCU_x000D_
_x000D_
_x000D_
#初步整理_試用期報告製作所需資料_x000D_
試用期報告開始製作_x000D_
_x000D_
</t>
  </si>
  <si>
    <t>05/20_x000D_
_x000D_
#新進人員產品教育訓練課程內訓_x000D_
初階產品課程教育訓練_x000D_
FDM小浮球液位開關_x000D_
_x000D_
#EPU流量計_x000D_
成本資料計算&amp;查詢_x000D_
製作EXCEL報表_x000D_
_x000D_
#料號建立學習_x000D_
_x000D_
###ERROR###_x000D_
工程BOM建立成功(54筆資料)_x000D_
料號:EPUCE1M-0004_x000D_
但TT ERP 工程BOM成本明細表列(abmr212)_x000D_
產出的庫存數量&amp;成本卻少一筆資料(53筆資料)_x000D_
缺少的那筆資料經對比為_x000D_
料號:PC301-E4001U7901_x000D_
原因未知</t>
  </si>
  <si>
    <t xml:space="preserve">05/21_x000D_
_x000D_
#EPU軌道型顯示器夾管式超音波流量計_x000D_
二樓測場 測試新的夾管_x000D_
換管學習_x000D_
DN80 &amp; DN65 OK_x000D_
_x000D_
#料號建立後續_x000D_
建立成功{_x000D_
	MCU板 PCB_x000D_
	SENSOR板 PCB &amp; 電源 &amp; 保險絲_x000D_
}_x000D_
CN-9-13P--&gt;???端子為部分零件不知如何建立_x000D_
</t>
  </si>
  <si>
    <t>1. 修改低流速時數值不穩定的問題</t>
  </si>
  <si>
    <t>1. Bug List問題修正</t>
  </si>
  <si>
    <t>1. 修改計算流速的流程</t>
  </si>
  <si>
    <t>1. bootloader增加LCD board firmware update功能</t>
  </si>
  <si>
    <t>1. Ratio Window數值顯示在調適軟體</t>
  </si>
  <si>
    <t xml:space="preserve"> K200501R1 智慧家戶水錶，改寫調試軟體 捉log 相關程式，新增若crc錯誤相關顯示及計算_x000D_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t>
  </si>
  <si>
    <t xml:space="preserve"> K200501R1 智慧家戶水錶，分析ＬＯＧ，及相關ＤＲＩＶＥＲ　程式解析，持續ＤＥＢＵＧ中_x000D_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t>
  </si>
  <si>
    <t xml:space="preserve"> K200501R1 智慧家戶水錶， 新增若外部中斷產生時，重新規劃uart 中斷功能_x000D_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t>
  </si>
  <si>
    <t xml:space="preserve"> K200501R1 智慧家戶水錶， . 增加 外部中斷強 迫重新規劃 UART 中斷_x000D_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t>
  </si>
  <si>
    <t xml:space="preserve"> K200501R1 智慧家戶水錶， 撰寫不良品分析結果相關文件_x000D_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t>
  </si>
  <si>
    <t xml:space="preserve"> K200501R1 智慧家戶水錶， 撰寫不良品分析結果相關文件, vcc電源約有0.8v的雜訊產生_x000D_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撰寫不良品分析結果相關文件_x000D_
19. 版本:A1056發現有一台不良品經量測試，vcc電源約有0.8v的雜訊產生，產生機率相當低，量了一天才出現3次狀況。</t>
  </si>
  <si>
    <t>EPT 第二套設備試俥_x000D_
1.億翔冷熱水機功能驗證_x000D_
2.EPD設定_x000D_
3.THS30溫濕度計設定_x000D_
4.PLC IO驗證確認_x000D_
5.Modbus poll設定</t>
  </si>
  <si>
    <t>土城廠可撓式生產建置_熱縮套自走熱烘系統_x000D_
1.PLC程式_x000D_
2.校正程式</t>
  </si>
  <si>
    <t>二廠EPH大系統電腦換新_x000D_
1.安裝校正軟體_x000D_
2.電腦驅動_x000D_
3.資料庫安裝及備份</t>
  </si>
  <si>
    <t>加工修改配件壓克力_x000D_
整理展台</t>
  </si>
  <si>
    <t>一樓部分搬遷(5/17施工區移除)_x000D_
二樓報份品整理</t>
  </si>
  <si>
    <t>圖面設計(完成)待5/19會議討論確認</t>
  </si>
  <si>
    <t>1.線性傳動配件拆圖發外_x000D_
2.電控箱拆圖發外</t>
  </si>
  <si>
    <t>協助廠商定位及組裝細節</t>
  </si>
  <si>
    <t>1.傳動配件圖面設計拆圖轉蔡師傅加工(完成)_x000D_
2.軟管台車軸承配件選用/固定板金/軸心設計(未完成)_x000D_
3.氣密治具圖面(5/21拆2D圖)/叫料待送來轉蔡師傅加工</t>
  </si>
  <si>
    <t>加工組裝線性滑軌(線性測試端)</t>
  </si>
  <si>
    <t xml:space="preserve">圖面設計/場內自製加工拆圖(未完成)_x000D_
</t>
  </si>
  <si>
    <t>下午請假_x000D_
帶爸媽回診檢查</t>
  </si>
  <si>
    <t>主管會議資料更新_x000D_
週報更新_x000D_
FGX  SOP更新</t>
  </si>
  <si>
    <t>治具維修_x000D_
29-S001PIN橡膠鉚合機(B)_x000D_
現場反應組裝問題_x000D_
8PIN定位治具調整</t>
  </si>
  <si>
    <t>週報更新_x000D_
治具進度追蹤_x000D_
EPH PCBA連板LC感測訊號檢測治具預計交期5/19(星期一)_x000D_
_x000D_
ECO-25050190_x000D_
ECR-25050003_x000D_
進料檢驗基準QW-01-FCXAM1C-161CA10703-Q2</t>
  </si>
  <si>
    <t xml:space="preserve">WF00B0010模具驗收資料處理_x000D_
</t>
  </si>
  <si>
    <t>週報更新_x000D_
FGX  SOP更新</t>
  </si>
  <si>
    <t>SOPMod00100001093</t>
  </si>
  <si>
    <t>電二三軸錫焊機調整 Z軸，烙鐵溫度校正</t>
  </si>
  <si>
    <t>SOPMod00100001094</t>
  </si>
  <si>
    <t>馬達上蓋鉚合設備共用電控箱分開增加油壓單元_x000D_
舊管路拆除，改配新管路接頭。</t>
  </si>
  <si>
    <t>報價</t>
  </si>
  <si>
    <t>封閉式雷射焊接機定位拆包裝配管組裝</t>
  </si>
  <si>
    <t>測試2PCS規劃 3D</t>
  </si>
  <si>
    <t>機構組裝會議</t>
  </si>
  <si>
    <t>協助換水與機台測試</t>
  </si>
  <si>
    <t>通水測試</t>
  </si>
  <si>
    <t>修改測試</t>
  </si>
  <si>
    <t>FG電阻測試治具_x000D_
電箱加工_x000D_
配件安裝</t>
  </si>
  <si>
    <t>EPT測試台_x000D_
冷熱水機_x000D_
控制板沒過電_x000D_
壓力開關跳脫_x000D_
復歸OK</t>
  </si>
  <si>
    <t>通電測試_x000D_
液位開關調整</t>
  </si>
  <si>
    <t>加裝抽水馬達功能_x000D_
PLC IO接線_x000D_
EG安裝固定拉線</t>
  </si>
  <si>
    <t>FG電阻治具電錶安裝配線</t>
  </si>
  <si>
    <t>抽水馬達安裝拉線</t>
  </si>
  <si>
    <t>EPT 進料檢驗測試台 廠內用_x000D_
電箱加工_x000D_
配件安裝配線</t>
  </si>
  <si>
    <t>協助漢城組裝</t>
  </si>
  <si>
    <t>接水盤</t>
  </si>
  <si>
    <t>sax快速接頭</t>
  </si>
  <si>
    <t xml:space="preserve">初階產品課程教育訓練-SC音叉、SC振棒_x000D_
</t>
  </si>
  <si>
    <t>繪製探針、快速接頭的圖</t>
  </si>
  <si>
    <t>初階產品課程教育訓練-FG浮球連續式液位傳送器</t>
  </si>
  <si>
    <t>拆和安裝水盤</t>
  </si>
  <si>
    <t>修改快速接頭的圖</t>
  </si>
  <si>
    <t>用浮球熔接機強化接點</t>
  </si>
  <si>
    <t>初階產品課程教育訓練-FDM小浮球液位開關</t>
  </si>
  <si>
    <t>去二場測量浮球熔接機台尺寸</t>
  </si>
  <si>
    <t>搬雷射雕刻機去二廠</t>
  </si>
  <si>
    <t>完成固定浮球熔接機強化接點的圖</t>
  </si>
  <si>
    <t>完成和發外快速接頭的圖</t>
  </si>
  <si>
    <t>DN40-支撐環與多孔式噴嘴模具修改評估發包。</t>
  </si>
  <si>
    <t>SCX6配重螺母生產零件問題確認。_x000D_
SCX6配重螺母安裝流程規範確認。</t>
  </si>
  <si>
    <t>查詢與撰寫EPH全系列用平墊片料號、模具編號、單價、模具穴數文件資料。</t>
  </si>
  <si>
    <t>EPD全系列上海鋼管規格調查後彙整與確認相關規格內容，並定義相關外精尺寸公差範圍。_x000D_
查詢EPD-DN100、DN150內襯本體、法蘭、鋼管、支撐環規格尺寸內容資料彙整。_x000D_
修改DN100內襯本體相關零件、相關零件半成品3D圖面修改。</t>
  </si>
  <si>
    <t>EQ4-25040011</t>
  </si>
  <si>
    <t>DraftSight現況使用者內容與相關使用者人員單位資料查詢。_x000D_
Solid works現況使用者內容與相關使用者人員單位資料查詢。</t>
  </si>
  <si>
    <t>九星接線盒本體模具估價內容確認與估價單內容錯誤釐清。</t>
  </si>
  <si>
    <t>EPD-全系列上海鋼管規格與公差允收範圍定義調研確認_x000D_
EPD-DN100規格針對台灣製、上海製全改為上海規格，相關3D、2D零件圖面已修改繪製。</t>
  </si>
  <si>
    <t>日生產討論會議</t>
  </si>
  <si>
    <t>EPU1力致科技需求用2"、3"夾管治具樣品試組裝與討論相關結構。</t>
  </si>
  <si>
    <t xml:space="preserve">探頭檢測治具討論配電排相關零件配置位置與規格內容。_x000D_
探頭檢測治具機構零件組裝與整修。_x000D_
</t>
  </si>
  <si>
    <t>EPD-DN150規格修改相關內襯本體、法蘭、支撐環、鋼管3D、2D圖面檔案，與資料內容核對。</t>
  </si>
  <si>
    <t>ECR-25050010</t>
  </si>
  <si>
    <t>九星模具估價彙整。_x000D_
專案討論會議討論九星模具價格。</t>
  </si>
  <si>
    <t>EPD-DN150規格繪製ANSI 300lbs、JIS 10k法蘭3D圖面檔案。_x000D_
EPD-DN150規格繪製ANSI 300lbs-2D工程圖面檔案。</t>
  </si>
  <si>
    <t>EPT測試探頭治具討論會議</t>
  </si>
  <si>
    <t>機構審查相關報告撰寫。</t>
  </si>
  <si>
    <t>EST相關零件3D圖面內容繪製。_x000D_
EST成品組合3D圖面繪製。_x000D_
修改半成品組合用在成品組合3D示意用結構圖面。</t>
  </si>
  <si>
    <t>軌道型夾管式超音波流量計的機構審查會議</t>
  </si>
  <si>
    <t>EPT探頭冷熱測試探頭PCB固定塞圖面繪製。_x000D_
EPT探頭冷熱測試治具組裝測試。_x000D_
針對EPT探頭冷熱空間擾亂問題討論與拆卸修改壓克力治具。</t>
  </si>
  <si>
    <t>生產週討論會議。_x000D_
DN40-葉片模具試模後相關零件領料與組裝。_x000D_
DN40-測試成品組裝。</t>
  </si>
  <si>
    <t>EPD-DN150-JIS 10K法蘭工程圖面繪製。</t>
  </si>
  <si>
    <t>1.零件料號申請_x000D_
2.料號申請資料整理</t>
  </si>
  <si>
    <t>1.銘板圖設計_x000D_
2.銘板圖建檔</t>
  </si>
  <si>
    <t>1.銘板設計</t>
  </si>
  <si>
    <t>1.請中凱接線盒提供承認書的資料整理_x000D_
2.接線盒重點檢驗尺寸標註</t>
  </si>
  <si>
    <t>1.整理隔爆設計重點資料_x000D_
2.工程圖面整理提供給專案負責人</t>
  </si>
  <si>
    <t>1.銘板繪製</t>
  </si>
  <si>
    <t>1.銘板樣式討論_x000D_
2.銘板修改</t>
  </si>
  <si>
    <t>1.機構設計審查資料整理</t>
  </si>
  <si>
    <t>1.去雨秋討論治具設計方向及方案</t>
  </si>
  <si>
    <t>1.病假，看醫生</t>
  </si>
  <si>
    <t>1.零件料號申請_x000D_
2.相關設計檔案資料修正</t>
  </si>
  <si>
    <t>1.設計修改_x000D_
2.工程圖修正_x000D_
3.PCB元件干涉狀況討論</t>
  </si>
  <si>
    <t>1.召開機構審查會議</t>
  </si>
  <si>
    <t>測試治具壓克力罩 設計微調 與重新發包</t>
  </si>
  <si>
    <t>設變sop_x000D_
要上傳BPM時，因檔案過大無法上傳_x000D_
聯絡IT，並將SOP共185頁的圖片壓縮，花了許多時間_x000D_
後續將副檔名改掉，doc.改成doxc.就將200多mb變成63mb_x000D_
成功上傳成功_x000D_
_x000D_
IT 5/20回應，BPM上傳檔案限制為100mb。</t>
  </si>
  <si>
    <t>將圖面標上球標，送4套給QC量測_x000D_
我這邊有3套_x000D_
試組裝</t>
  </si>
  <si>
    <t>發現工程圖都還沒發行_x000D_
上傳PLM後，有被退件_x000D_
有再花時間做調整_x000D_
_x000D_
完成13張半成品圖面發行</t>
  </si>
  <si>
    <t>組裝+領料_x000D_
治具發包</t>
  </si>
  <si>
    <t>雙叉成品圖修改_x000D_
3D 修改 / 工程圖修改 / 轉CAD_x000D_
_x000D_
完成9張進料檢驗基準</t>
  </si>
  <si>
    <t>1.弓銓DN50逆向量測、建檔</t>
  </si>
  <si>
    <t>與Mark討論認證廠商回饋問題的回覆內容</t>
  </si>
  <si>
    <t>1.報告專案進度_x000D_
2.討論水錶逆向建檔規劃</t>
  </si>
  <si>
    <t>製作SDX2低壓射出樣品-日立送樣用</t>
  </si>
  <si>
    <t>日立送樣的樣品轉廠務製作，事項討論、製作文件</t>
  </si>
  <si>
    <t>SDX上蓋鉚合治具問題調整</t>
  </si>
  <si>
    <t>力致EPU探頭支架組裝</t>
  </si>
  <si>
    <t>1.SDX上蓋鉚合治具問題調整_x000D_
2.繪製電纜線工程圖</t>
  </si>
  <si>
    <t>1.奧多曼式水量計開案計畫書編寫_x000D_
2.競品規格查詢</t>
  </si>
  <si>
    <t>EPT測廠需求零件焊接</t>
  </si>
  <si>
    <t>1.防爆銘牌材質詢問、材證索取_x000D_
2.認證公司有回饋問題，修改工程圖</t>
  </si>
  <si>
    <t>軟/韌體設計(mcu x2)</t>
  </si>
  <si>
    <t>PCBA修整</t>
  </si>
  <si>
    <t>關鍵零件材質證明</t>
  </si>
  <si>
    <t>K250501R1</t>
  </si>
  <si>
    <t>C級奧多曼電子水表先期研究</t>
  </si>
  <si>
    <t>專利收尋(台灣)</t>
  </si>
  <si>
    <t>sensor走線20%</t>
  </si>
  <si>
    <t>SENSOR TUNE等距距 BGA打孔 40%</t>
  </si>
  <si>
    <t>SENSOR 拉線60%</t>
  </si>
  <si>
    <t>拉線80%</t>
  </si>
  <si>
    <t>EDX13M1001 VR LAYOUT修改</t>
  </si>
  <si>
    <t>SENSOR 走線</t>
  </si>
  <si>
    <t xml:space="preserve">支出單8張_x000D_
</t>
  </si>
  <si>
    <t>更換板廠SDX15M1002 排版確認</t>
  </si>
  <si>
    <t>SENSOR LAYOUT完成</t>
  </si>
  <si>
    <t>MCU  機構變更 LAYOUT拉線</t>
  </si>
  <si>
    <t xml:space="preserve">請購單 2PCS_x000D_
</t>
  </si>
  <si>
    <t xml:space="preserve">SDX2013A-AAA401MAANACA2000T01/AAA401MAAPACA2000T01 LABEL 4PCS_x000D_
</t>
  </si>
  <si>
    <t>MCU   LAYOUT完成</t>
  </si>
  <si>
    <t>SPX21M1003 排版確認</t>
  </si>
  <si>
    <t>SDX8003A-AAA403A59PAAA20008003GD09MET02 LABEL</t>
  </si>
  <si>
    <t xml:space="preserve">新SDX53A 本體LABEL SDX53A00200X~00400X LABEL*3PCS_x000D_
</t>
  </si>
  <si>
    <t>ECP12M1001改版ECP12M1003方型 LAYOUT 修改</t>
  </si>
  <si>
    <t>發票3張</t>
  </si>
  <si>
    <t>ECP12M1002 改版ECP13M1001圓型LAYOUT修改</t>
  </si>
  <si>
    <t>EPU11S1001/EPU11M1001發包底片出圖資料整理</t>
  </si>
  <si>
    <t>SDX  LABEL 標籤修改</t>
  </si>
  <si>
    <t>ECP13M1001/ECP12M1003發包底片資料整理</t>
  </si>
  <si>
    <t>EPU11S1001/EPU11M1001發包比價簽核資料整理2 組</t>
  </si>
  <si>
    <t>文書處理3張</t>
  </si>
  <si>
    <t>1.台云SCX6 異常問題查詢_x000D_
2.大朋所需SDS實體物質聯繫廠商</t>
  </si>
  <si>
    <t>1.EPV連板治具規劃_x000D_
2.EPD燒錄連線異常 回廠偕同RD3進行分析</t>
  </si>
  <si>
    <t>1.大朋所需SDS實體物質聯繫廠商_x000D_
2.EPH半成品治具測試</t>
  </si>
  <si>
    <t>1.EPH治具回廠配線_x000D_
2.上海EG異常問題查詢_x000D_
3.SE連板治具異常查詢</t>
  </si>
  <si>
    <t>EPT 測廠軟體介面調整_x000D_
移除就控制項目_x000D_
新循環水箱控制</t>
  </si>
  <si>
    <t>EPH LC測試_x000D_
軟體新增切換模式_x000D_
_x000D_
EPH自動分配IP_x000D_
非配異常問題分析</t>
  </si>
  <si>
    <t>EPH自動分配IP_x000D_
非配異常問題分析_x000D_
新增輪巡器號確認</t>
  </si>
  <si>
    <t>EPH自動分配IP_x000D_
非配異常問題分析_x000D_
修改等待時間60S增加為300S_x000D_
檢查階段未回應重新設定</t>
  </si>
  <si>
    <t>EPH自動分配IP_x000D_
分配32台測試_x000D_
_x000D_
ECP測試報告_x000D_
範本檔撰寫</t>
  </si>
  <si>
    <t>EPT 測廠軟體介面調整_x000D_
新增冷水閥控制_x000D_
歷史資料修改_x000D_
新增感溫棒讀取</t>
  </si>
  <si>
    <t>ESG能資源網站_x000D_
新增綠色產線溫濕度_x000D_
趨勢報表設定_x000D_
_x000D_
IAR license server安裝_x000D_
_x000D_
EPT測廠_x000D_
流速切換修改</t>
  </si>
  <si>
    <t>IAR license server安裝_x000D_
_x000D_
AMMS架構設計_x000D_
流程圖規劃</t>
  </si>
  <si>
    <t>驗證水表韌體更新OTA</t>
  </si>
  <si>
    <t>測試EPH韌體OTA。_x000D_
因應北水反應電池電量不足天數異常過多，目前韌體已修改至A1058。_x000D_
後續需要處理已安裝於現場的水表的韌體更新。_x000D_
此部分需要搭配子機進行水表韌體OTA。_x000D_
於上週四安裝於一廠一樓，但今天檢查時發現皆更新失敗。_x000D_
單獨架設一台子機及一台水表，驗證發現傳送封包至90左右，_x000D_
水表就會跳回至總累積值畫面。_x000D_
分析問題原因。</t>
  </si>
  <si>
    <t>針對水表韌體OTA問題，並接RS-485，觀察通訊內容。_x000D_
發現傳送到90時，水表跳掉，但子機仍然持續傳送資料。_x000D_
與中華電信討論OTA流程，確認問題原因。_x000D_
後續在查看監控的通訊內容時，發現用子機作韌體OTA時，傳送全部封包需要4分40秒。_x000D_
但用廠內PC軟體，只需要2分50秒。_x000D_
請中祭電信確認水表韌體OTA是否有時間限制。_x000D_
也請文魁一併確認EPH韌體。</t>
  </si>
  <si>
    <t>扲續驗證水表韌體OTA問題。</t>
  </si>
  <si>
    <t>抓取20、50度資料，確認偏差量與35度偏差比例為多少</t>
  </si>
  <si>
    <t>EPT韌體異常分析</t>
  </si>
  <si>
    <t>1.EPT新舊測場差異比較_x000D_
2.元鈦異常分析</t>
  </si>
  <si>
    <t>EPT長時間測試，確認升溫變化_x000D_
EPT手動校正，確認穩定性與一致性</t>
  </si>
  <si>
    <t>1.驗證EPT手動校正偏差量_x000D_
2.校正程式校正EPT</t>
  </si>
  <si>
    <t>1.確認第一批手動校正與第二批程式校正差異</t>
  </si>
  <si>
    <t xml:space="preserve">校正第三批EPT(新測場)_x000D_
驗證EPT 第三批差異性_x000D_
</t>
  </si>
  <si>
    <t>校正第四批EPT(三溫層)</t>
  </si>
  <si>
    <t>複測第四批EPT，確認一致性與重現性</t>
  </si>
  <si>
    <t>將競品EPT放至水線，與EPT共同複測</t>
  </si>
  <si>
    <t>將EPT與競品更換位置，上下顛倒與固定孔位，確認差異性</t>
  </si>
  <si>
    <t>測試麥柯退回來的EPT16個流速_x000D_
協助QA測試EPT測廠加上EPT後的穩定性</t>
  </si>
  <si>
    <t>配合QA測試EPT測廠與EPT地的穩定性_x000D_
接洽恆溫箱廠商</t>
  </si>
  <si>
    <t>清除一樓測場積水_x000D_
配合QA測試EPT測廠與EPT地的穩定性_x000D_
切開EPT_75mm探頭進行熱測試</t>
  </si>
  <si>
    <t>更新A分類和B分類EPT共16韌體_x000D_
將16PCS_EPT探頭與本體和在一起_x000D_
16PCS更新韌體並放到水線上校正3個溫層21個流速</t>
  </si>
  <si>
    <t>EPT校正3個流速_x000D_
EPT複測8個流速 複測資料整理_x000D_
EPT探頭冷熱水測試*15PCS</t>
  </si>
  <si>
    <t>16PCS_EPT探頭與本焊在一起_x000D_
校正一個溫層與8個流速_x000D_
再取得EPT_C1~C15校正資料</t>
  </si>
  <si>
    <t>EPT校正2個溫層與16個流速</t>
  </si>
  <si>
    <t>新增EPT新測場的SOP校正流程_x000D_
EPT_C1~C15探頭拍照_x000D_
更新EPT_16PCS的韌體至43版</t>
  </si>
  <si>
    <t>新增EPT新測場的SOP校正流程_x000D_
EPT測試資料整理</t>
  </si>
  <si>
    <t xml:space="preserve">電路修改_x000D_
測試點 新增_x000D_
連接器測試等_x000D_
</t>
  </si>
  <si>
    <t>修改後的雛型機制具_x000D_
有殼測試_x000D_
有支撐架測試</t>
  </si>
  <si>
    <t>測試探頭_x000D_
_x000D_
導熱膠測試</t>
  </si>
  <si>
    <t xml:space="preserve">初階產品課程教育訓練_x000D_
_x000D_
FA電纜浮球液位開關_x000D_
</t>
  </si>
  <si>
    <t>初階產品課程教育訓練_x000D_
_x000D_
料號編碼原則及常出錯誤</t>
  </si>
  <si>
    <t>消防教育訓練</t>
  </si>
  <si>
    <t>EPT 探頭測試_x000D_
_x000D_
黃銅探頭_x000D_
導熱膠測試_x000D_
PT1000測試_x000D_
比較測試等等</t>
  </si>
  <si>
    <t xml:space="preserve">初階產品課程教育訓練_x000D_
_x000D_
FDX連桿浮球液位開關_x000D_
FF側裝浮球液位開關_x000D_
</t>
  </si>
  <si>
    <t xml:space="preserve">重新整理需修改得ECP 電路 之後發出RELAYOUT_x000D_
_x000D_
1.	方版ECP:修改J4 改成連接器_x000D_
修改的PCB料號: PC308-ECP12M1001 220504_x000D_
 PC308-ECP11M1001-D0-J1.asc_x000D_
_x000D_
_x000D_
2.	圓版ECP:新增測試點給治具使用、連接器J2-1、J2-2 順序相反_x000D_
修改的PCB料號: PC308-ECP12M1002 250220_x000D_
此版有建新的料號與方版區分: PC308-ECP13M1001_x000D_
 PC308-ECP13M1001-D0-J1.asc_x000D_
_x000D_
連接器J2-1、J2-2 順序相反_x000D_
_x000D_
</t>
  </si>
  <si>
    <t>SPX 與EPT 探頭 冷熱水測試_x000D_
_x000D_
SPX探頭-A級最好的探頭與EPT 75mm 探頭進行冷熱水測試_x000D_
_x000D_
SPX探頭NG 探頭冷熱水測試_x000D_
_x000D_
報告整理，疑點複測等</t>
  </si>
  <si>
    <t>ECP 方版 更改 連接器_x000D_
_x000D_
ECP 圓版 更改 連結器反向 新增治具測試點_x000D_
_x000D_
LAYOUT 檢查 以及新建PCB料號等</t>
  </si>
  <si>
    <t>EPT 探頭製成 冷熱水測試_x000D_
_x000D_
黃銅與探頭外殼比較_x000D_
導熱膏與導熱墊 不同導熱係數比較_x000D_
_x000D_
冷熱水測試</t>
  </si>
  <si>
    <t xml:space="preserve">EPT 探頭 15 台 冷熱水測試  _x000D_
_x000D_
比較各探頭的反應速度_x000D_
_x000D_
冷熱水測試_x000D_
_x000D_
之後冷熱盤測試、上流速測廠時測試_x000D_
比較其數據有無關聯_x000D_
_x000D_
</t>
  </si>
  <si>
    <t>1. RD2部門與個人KPI_x000D_
2. FSE8電二出貨測試資料整理與確認回覆._x000D_
3. EDX使用的VR可變電阻變更細節影響確認</t>
  </si>
  <si>
    <t>1. 台耘SCX6測粗糠結果整理, 功能正常._x000D_
2. GPX8樣品於EPT新測場溫度測試, 與標準件比對._x000D_
3. EPH更新韌體人員調度支援_x000D_
4. 研發會議.</t>
  </si>
  <si>
    <t>1F打掃(水)</t>
  </si>
  <si>
    <t>RD2部門與個人KPI</t>
  </si>
  <si>
    <t>安馳(Bourns)拜訪</t>
  </si>
  <si>
    <t>1. SCX5(SC38), 8/16mA二線式協助電二架設環境與規格定義說明._x000D_
2. SDL1的PFA熱熔問題處理, 電纜線外被要再多剥6mm, 才不會與PCBA干涉._x000D_
3. 40mm叉體導振不良品, 安排後續驗證.</t>
  </si>
  <si>
    <t>元正EG60客戶反應浮球在某一點時, 電流會跳到20mA的異常._x000D_
於5月初有回宜蘭廠維修, 反回客戶問題還是未解決._x000D_
請業務寄回, 並開RMA, 由QA先重現異常, 異常現象應是內管鎳線有問題, 要重做.</t>
  </si>
  <si>
    <t>元正EG60</t>
  </si>
  <si>
    <t>1. 發起ECR處理SDL1的PFA熱熔問題改善._x000D_
2. 回覆品質異常, 40mm叉體導振後續工作._x000D_
3. EDX的VR停產, 先發出MAIL通知生管作業變更內容, 後續再執行ECO._x000D_
4. 提供SCX5 (SC38) 各款式耗電流規格給QC._x000D_
5. 回覆SC174X燒機前後的微調耗電流規格.</t>
  </si>
  <si>
    <t>1. UV雷雕機架機與驗證._x000D_
2. SDX的FMD針對大朋提供建議整理回覆</t>
  </si>
  <si>
    <t>陳威諭 入職資料報告及考核</t>
  </si>
  <si>
    <t>1. 專案會議._x000D_
2. UV雷雕機設定調整SCX面板.</t>
  </si>
  <si>
    <t>針對5/21 TUV回覆事項整理匯總, 預計本週完成資料修訂與回覆</t>
  </si>
  <si>
    <t>SCX1面板於UV雷雕機台, 請廉琯編輯資料, 並建立操作手冊與保養文件</t>
  </si>
  <si>
    <t>規劃2025硬體模組化主題內容與時程.</t>
  </si>
  <si>
    <t>1. GPX8導熱更換成EPT在用的導熱膏, PT1000換成FGX在用的, 不加氧化鎂砂比加氧化鎂砂導熱時間快1-2秒, 目前平均約10秒左右._x000D_
2. 從AI查詢, 如果是流速40cm/s的90度熱水, 熱傳導時間會比靜置90度熱水快約3-5秒, 預計會縮短響應時間.</t>
  </si>
  <si>
    <t>1. 條料熔鑄的叉體不良品, 請生管開單製成探棒半成品驗證._x000D_
2. EG60正合客訴, 請宜蘭廠先檢測暫時無法重現異常, 請他們明天調播回土城._x000D_
3. 請俊毅整理SDX成品電測結果, 轉換回正常量測值的EXCEL工具.</t>
  </si>
  <si>
    <t>協助更新EPH韌體</t>
  </si>
  <si>
    <t>更新SDX2、SDX5產品檢驗基準、紀錄</t>
  </si>
  <si>
    <t>更新SDX2 SOP</t>
  </si>
  <si>
    <t>更新SDX5 SOP</t>
  </si>
  <si>
    <t>協助業務處理客戶反映的EPD問題</t>
  </si>
  <si>
    <t>學習使用新雷雕機，並製作設備保養基準及開關機保養SOP</t>
  </si>
  <si>
    <t>SCX外殼面板進行雷雕調整及試做</t>
  </si>
  <si>
    <t>1.SDX UL報告確認與修改_x000D_
2.SDX5現型搭配無鹵PES外殼驗證</t>
  </si>
  <si>
    <t>1.SDX5與SDX201研發小批量生產的前置作業_x000D_
2.SDX201日立樣品製作_x000D_
3.SDX201日立承認書撰寫</t>
  </si>
  <si>
    <t>SDX UL報告確認與修改</t>
  </si>
  <si>
    <t>1.研發報告準備_x000D_
2.SDX UL報告確認與修改_x000D_
3.SDX成品測試治具驗證</t>
  </si>
  <si>
    <t>1.SDX5與SDX201研發小批量生產的前置作業_x000D_
2.SDX201日立承認書撰寫</t>
  </si>
  <si>
    <t>1.研發報告準備_x000D_
2.SDX UL報告確認與修改</t>
  </si>
  <si>
    <t>請假一天,參加小孩國中畢業典禮</t>
  </si>
  <si>
    <t>1. EST 30 PCS 塗三防膠_x000D_
2. EST 恆溫 測試 85度</t>
  </si>
  <si>
    <t>1. GPX8 溫度感測棒 封口 2 PCS_x000D_
2. GPX8 雷焊後 功能驗證 2 PCS_x000D_
3. GPX8 溫度校正(20、35、50) 2 PCS</t>
  </si>
  <si>
    <t>1. GPX8 韌體燒入 20 PCS_x000D_
2. GPX8 PT1000 焊接 20 PCS_x000D_
3. GPX8 485連線測試 20 PCS_x000D_
4. GPX8 成品組裝 10 PCS</t>
  </si>
  <si>
    <t>1. GPX8 成品組裝 8 PCS_x000D_
2. GPX8 感溫棒 填氧化鎂 18 PCS_x000D_
3. GPX8 感溫棒 封口 18 PCS_x000D_
4. GPX8 功能驗證 18 PCS</t>
  </si>
  <si>
    <t>1. 1樓場地整理_x000D_
2. EST1 AC200-SCT1820B01 零件承認_x000D_
3. GPX8 1樓測場 測試 2 PCS</t>
  </si>
  <si>
    <t>1. SEX5 成品 電源座料號整理_x000D_
2. SEX5 電源座與電路板半成品 EBOM 確認_x000D_
3. SEX5 電源座 作業標準 修改</t>
  </si>
  <si>
    <t>1. SEX5 QW-03-SEXBAXX-N1 文件 新增 SEXBA5X-0018 ~ 27 電源座 組裝流程</t>
  </si>
  <si>
    <t>1. GPX8 溫度校正 18 PCS(4 PCS)_x000D_
2. GPX8 溫度驗證 4 PCS</t>
  </si>
  <si>
    <t>1. 慶生會_x000D_
2. 雷雕機 測試功能</t>
  </si>
  <si>
    <t>1. GPX8 溫度校正 2 PCS_x000D_
2. GPX8 溫度驗證 2 PCS</t>
  </si>
  <si>
    <t>1. SCX1 面板 雷雕機 面板雕刻</t>
  </si>
  <si>
    <t>1. GPX8 測場 測試資料整理 2 PCS_x000D_
2. GPX8 溫度校正 2 PCS</t>
  </si>
  <si>
    <t>1. GPX8 溫度校正 4 PCS</t>
  </si>
  <si>
    <t>1. GPX8 新PT1000 測試_x000D_
2. GPX8 溫度校正 2 PCS</t>
  </si>
  <si>
    <t>1..SDX5 廣達樣機更換PES六腳本體樣機低壓射出、功能測試_x000D_
2.SDX201、SDX5 技轉文件更新、上傳</t>
  </si>
  <si>
    <t xml:space="preserve">1.SDX201日立樣品成品組裝_x000D_
2.SDX成品電測治具軟體更新功能測試_x000D_
</t>
  </si>
  <si>
    <t>SDX成品電測治具軟體更新功能測試</t>
  </si>
  <si>
    <t>零件測試報告製作、零件特性測試</t>
  </si>
  <si>
    <t xml:space="preserve">1.SDX201日立樣品 QA會測_x000D_
2.SDX5、SDX201 QC工程表修改_x000D_
</t>
  </si>
  <si>
    <t xml:space="preserve">SDX5、SDX201成絣測試治具參數調整、功能測試_x000D_
</t>
  </si>
  <si>
    <t>1.SDX201 SOP修改_x000D_
2.SDX成品電測治具軟體更新功能測試</t>
  </si>
  <si>
    <t>1.SDL、SDX成品電測治具軟體更新功能測試_x000D_
2.SDX5廣達無鹵PES樣品 無輸出debug_x000D_
3.執行設變 變更EDX BOM</t>
  </si>
  <si>
    <t>1.廣達SDX5遮光罩SOP製作_x000D_
2.SDX8綠色產線輔助生產</t>
  </si>
  <si>
    <t>1.SDX5廣達無鹵PES樣品 無輸出debug_x000D_
2.SDX5 灌膠版客訴除膠</t>
  </si>
  <si>
    <t xml:space="preserve">1.上海EPF調適軟體討論_x000D_
2.layout討論_x000D_
</t>
  </si>
  <si>
    <t>身體不適，請假一天</t>
  </si>
  <si>
    <t>處理個人事務，請假一天</t>
  </si>
  <si>
    <t>1.EPU力致支架與QA測試扭力值_x000D_
2.Layout確認</t>
  </si>
  <si>
    <t>1.LAYOUT確認_x000D_
2.成本分析查詢及匯整</t>
  </si>
  <si>
    <t>1.確認pcb洗板資訊_x000D_
2.確認銘板排版內容_x000D_
3.BOM確認</t>
  </si>
  <si>
    <t>1.電路確認_x000D_
2.修改工程BOM_x000D_
3.修改成本分析</t>
  </si>
  <si>
    <t>EPD客訴分析，分析流量異常的錶頭的原因</t>
  </si>
  <si>
    <t>EPD異常品處理，將激磁電流異常品的檢測方式製作成報告提供給產線做檢驗</t>
  </si>
  <si>
    <t>EPD主板治具維修，針對治具的異常進行維修並多次測試確認功能正常</t>
  </si>
  <si>
    <t>EPD主板維修，將維修治具燒壞的6塊主板維修並測試沒問題</t>
  </si>
  <si>
    <t>EPD客訴分析，分析OTC流量異常的EPD錶頭並維修好</t>
  </si>
  <si>
    <t>epu2韌體測試，對所有異常功能進行複測。_x000D_
epu2探頭測試，和QA一起測試購買的探頭</t>
  </si>
  <si>
    <t>EPU2韌體測試，對先前異常進行複測並且將測試結果紀錄，然後也把新的異常紀錄。_x000D_
EPV半成品BOM錯誤處理，針對該問題進行討論並執行相關作業流程</t>
  </si>
  <si>
    <t>EPD錶頭組裝說明，拍攝錶頭組裝的影片提供給宜蘭生產使用，並且解答相關問題，最後製作該製程的製程履歷</t>
  </si>
  <si>
    <t>EPU韌體測試，複測相關異常問題，確認是否被解決或是有其他異常</t>
  </si>
  <si>
    <t xml:space="preserve">EPD連板治具檢修，針對宜蘭使用上的疑問遠端進行解答並且測試沒問題_x000D_
新版EPD組裝製程履歷製作，將錶頭的組裝流程加入至製程履歷_x000D_
</t>
  </si>
  <si>
    <t xml:space="preserve">EPU2韌體測試，複測先前的異常確認是否解決或其他新的異常，測試警報功能是否正常_x000D_
</t>
  </si>
  <si>
    <t>EPU2韌體測試，測試警報功能是否正常，如有異常將其記錄下來_x000D_
EPU2重複性測試，測試各流速點不同Damping Time的重複性並整理相關資料。</t>
  </si>
  <si>
    <t>測試外殼溫度狀況，_x000D_
先測原始金屬外殼溫度，_x000D_
再將5V隔離電源拆除並另外送電的外殼溫度，_x000D_
也加測塑膠外殼溫度狀況。</t>
  </si>
  <si>
    <t>塑膠外殼預測可能因為比較薄，所以溫度較高一度左右，_x000D_
外殼測試完成後，用熱像儀檢視裸板溫度，_x000D_
因熱像儀無法校驗，所以只看高溫分布。_x000D_
請Mark提供燒錄顯示板相關資料及流程，_x000D_
將回廠的顯示板燒錄程式，並觀看是否有異常。_x000D_
EPR5因客戶那也測到流量總量顯示問題，_x000D_
所以也須進行修正，但EPR5有分版本，_x000D_
所以花了些時間釐清了解，也將程式更新並提供給業助了。</t>
  </si>
  <si>
    <t>協同QA檢測探頭數據，_x000D_
因都未操作過，所以請暉恩協助說明，_x000D_
但也因為長時間未操作，需要花點時間釐清設定，_x000D_
先測了一些數據後，請QA人員協助測試，_x000D_
因需全檢，總數有240pcs，預計周三完成檢驗。</t>
  </si>
  <si>
    <t>將剩餘的顯示板程式都進行燒錄，_x000D_
全數50pcs，目前都可燒錄及顯示。_x000D_
因有斷電阻抗分析儀需重新設定及校正，_x000D_
協助QA測試。</t>
  </si>
  <si>
    <t>追打件PCB是否已入庫，以便領出</t>
  </si>
  <si>
    <t>組裝2pcs</t>
  </si>
  <si>
    <t>請政崙哥協助修改程式，_x000D_
因在滿管或空管流體不動時，數值會有異常，_x000D_
需調整反向流體的設定。_x000D_
並提供一台夾空管的樣品給他測試。</t>
  </si>
  <si>
    <t>因後續需測試其他管徑，所以需製作其他樣品，_x000D_
將隔離電源補上及需要修改的電容，_x000D_
並至二廠領料。</t>
  </si>
  <si>
    <t>將不同管徑的樣品組裝送電燒錄程式，_x000D_
至一樓測場測試，_x000D_
因有製作對應的管徑，但因為缺件先測試DN40的數據。</t>
  </si>
  <si>
    <t>05/22_x000D_
_x000D_
#新進人員產品教育訓練課程內訓_x000D_
初階產品課程教育訓練_x000D_
FA電纜浮球液位開關_x000D_
料號編碼原則及常出錯誤--&gt;!超難!_x000D_
_x000D_
#料件廠商承認書索取_x000D_
已送出mail索取:_x000D_
	電源模組(明緯)_x000D_
	保險絲(比利迦)_x000D_
未確定:_x000D_
	PCB-MCU_x000D_
	PCB-SENSOR_x000D_
料號尚未建立:_x000D_
	CN-9-13P(端子)_x000D_
_x000D_
#QA委測單建立學習_x000D_
{_x000D_
專案編號:???_x000D_
數量:一組??? 2???_x000D_
試驗件名稱:EPU軌道型顯示器夾管式超音波流量計???_x000D_
試驗類型:研發送樣???委託測試???_x000D_
樣品處理:申請單位回收???_x000D_
說明欄:_x000D_
	送樣單號???_x000D_
	QR-B-28是什麼意思???_x000D_
檔名中的B5 &amp; QR-B-28 &amp; QR-B-21 又是什麼意思?要修改?修改成什麼?_x000D_
}_x000D_
以上問題已解決且了解，_x000D_
並送交QA部門琇眉姐!</t>
  </si>
  <si>
    <t>05/23_x000D_
_x000D_
###QA 力致支架後續###_x000D_
問題點: _x000D_
	量測結果誤差大於2%_推測原因K值跑掉_x000D_
	QA反映數據無可信度_x000D_
QA報告主要是要證實舊支架與新支架功能一樣_x000D_
錯誤點:_x000D_
	應該比對的不是量測數據問題_x000D_
	而是比對兩組支架之間的數據是否相同。_x000D_
	!!!待討論!!!_x000D_
	寫的方式錯誤!應填寫清楚避免造成誤會!_x000D_
解決方法:_x000D_
#因今天期末考最後一天上課且發現問題時已接近下班時間，固預計5/26周一解決#_x000D_
	先校正EPU儀器與探頭(韌體是否燒錄舊版待商確)_x000D_
	再次量測!這次主要比對舊支架與新支架數據上是否有出入!!!_x000D_
	確保無誤後QA報告看是要重新寫一份還是修改舊的!_x000D_
	寫的時候注意填寫說明清楚避免造成誤會!_x000D_
_x000D_
#恩哥EPF探頭處理_x000D_
二廠領四個宜蘭調撥來的探頭_x000D_
順便幫採購拿電線去二廠_x000D_
領回後一樓測廠測試探頭功能是否正常(兩個)_x000D_
測試功能正常後拿去二廠交由阿源哥包裝寄出(上海)。_x000D_
小問題:_x000D_
	滑鼠電池沒電(找總務)雖然最後是摳旁邊滑鼠的電池來換_x000D_
_x000D_
_x000D_
#BPM系統(流程管理系統)_x000D_
文管首頁操作學習_x000D_
如何找自己要的操作手冊_x000D_
EX: EPF都卜勒超音波流量計操作手冊_x000D_
_x000D_
#BOM表料號 &amp; 成本整理_x000D_
  EPU_DIN RAIL EXCEL表格_庫存&amp;成本更新_x000D_
  工程BOM表更新_x000D_
        MCU板已完成_x000D_
        SENSOR版缺端子(CN-9-13P)_x000D_
_x000D_
#消防課程暨演習</t>
  </si>
  <si>
    <t>05/26_x000D_
_x000D_
#新進人員產品教育訓練課程內訓_x000D_
初階產品課程教育訓練_x000D_
FF側裝浮球液位開關_x000D_
FC/FD連桿浮球開關_x000D_
_x000D_
#協助韌體更新_x000D_
一樓測廠協助水錶更新</t>
  </si>
  <si>
    <t>05/27_x000D_
_x000D_
#協助韌體更新_x000D_
一樓測廠協助水錶更新</t>
  </si>
  <si>
    <t>05/28_x000D_
_x000D_
#協助韌體更新_x000D_
一樓測廠協助水錶更新_x000D_
_x000D_
#EPU料號建立_x000D_
機構件料號申請建立</t>
  </si>
  <si>
    <t>05/29_x000D_
_x000D_
#EPU機構建料號建立_x000D_
四個機構件送審_x000D_
塑膠接線盒(主體)_x000D_
塑膠卡扣(主體卡扣)_x000D_
端子台_x000D_
端子台透明上蓋_x000D_
_x000D_
#EPF探頭複測_x000D_
儀器:ZX80A_x000D_
EPF探頭(18PCS)_x000D_
LCRMETER檢測(諧振點 &amp; 反諧振點)_x000D_
數據資料EXCEL報表製作_x000D_
送恆溫相待下周一再次複測_x000D_
_x000D_
#EPU一樓測廠架設</t>
  </si>
  <si>
    <t>06/02_x000D_
_x000D_
#ECO工程變更命令學習_x000D_
 PC308-EPV10D1003變更日期&amp;新增廠商送審_x000D_
_x000D_
#EPF探頭複測_x000D_
再次複測_x000D_
儀器:ZX80A_x000D_
EPF探頭(18PCS)_x000D_
LCRMETER檢測(諧振點 &amp; 反諧振點)_x000D_
數據資料EXCEL報表製作_x000D_
_x000D_
#EPU軌道型顯示器夾管式超音波流量計_x000D_
打件資料準備報表整理_x000D_
更新LCM板&amp;總成本更新&amp;修正錯誤</t>
  </si>
  <si>
    <t>06/03_x000D_
_x000D_
#EPF探頭複測_x000D_
儀器:ZX80A_x000D_
EPF探頭(18PCS)_x000D_
LCRMETER檢測(諧振點 &amp; 反諧振點)_x000D_
數據資料EXCEL後續報表製作_x000D_
更新諧振點與反諧振點阻抗值_x000D_
_x000D_
#ECO工程變更命令學習_x000D_
 還不太熟悉!_x000D_
_x000D_
#ABMI6041_x000D_
可以直接查到替代料_x000D_
_x000D_
#EPU-DIN RAIL_軌道型顯示器夾管式超音波流量計_x000D_
EPU_MCU &amp; SENSOR &amp; LCM-零件庫存數量&amp;成本_x000D_
重新撈資料 &amp; EXCEL整理_x000D_
--彙整所有資料準備打件--</t>
  </si>
  <si>
    <t>06/04_x000D_
_x000D_
#EPU_DIN RAIL_x000D_
後補(保險絲&amp;電源模組)承認書&amp;機構件承認書_x000D_
排除錯誤送審_x000D_
_x000D_
#EPV渦街流量計_x000D_
相關知識 &amp; 原理查詢學習_x000D_
一樓測廠架設&amp;照片拍攝_x000D_
_x000D_
#個人試用期報告資料整理_x000D_
_x000D_
#廠商探頭異常檢測_x000D_
看是機器異常還是探頭異常_x000D_
阻抗分析儀_x000D_
探頭為異常</t>
  </si>
  <si>
    <t>1. PA11改為PWM mode_x000D_
2. 修改Flow Velocity的上限及下限值_x000D_
3. 調整判斷流速穩定的條件</t>
  </si>
  <si>
    <t>1. 水溫量測功能撰寫</t>
  </si>
  <si>
    <t>1. 板溫量測功能撰寫</t>
  </si>
  <si>
    <t>1. Bug Fix</t>
  </si>
  <si>
    <t xml:space="preserve">1. 修改Modbus Table文件_x000D_
</t>
  </si>
  <si>
    <t>1. 修改Modbus Table文件_x000D_
2. 提供V2.1.43版Firmware</t>
  </si>
  <si>
    <t xml:space="preserve">1. Bug fix_x000D_
</t>
  </si>
  <si>
    <t>1. Bug fix</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</si>
  <si>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_x000D_
_x000D_
_x000D_
</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</si>
  <si>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a1056 故障品分析結果如下:_x000D_
關於故障水錶分析boot 及main 程式段，結果如下，詳見附件_x000D_
_x000D_
版本	表號	BOOT	MAIN_x000D_
EPH_A1056	123456	OK	NG_x000D_
EPH_A1056	541021	OK	OK_x000D_
EPH_A1056	541022	OK	OK_x000D_
EPH_A1056	541031	OK	NG_x000D_
EPH_A1056	541039	OK	NG_x000D_
EPH_A1056	541045	OK	NG_x000D_
EPH_A1056	541053	OK	NG_x000D_
EPH_A1056	541057	OK	NG_x000D_
EPH_A1056	541062	OK	NG_x000D_
EPH_A1056	541064	OK	NG_x000D_
EPH_A1056	541074	OK	NG_x000D_
EPH_A1056	541076	OK	NG_x000D_
EPH_A1056	541085	OK	NG_x000D_
EPH_A1056	541091	OK	NG_x000D_
EPH_A1056	541097	OK	NG_x000D_
EPH_A1056	541102	OK	NG_x000D_
EPH_A1056	541103	OK	NG_x000D_
EPH_A1056	541104	OK	NG_x000D_
EPH_A1056	541110	OK	NG_x000D_
EPH_A1056	541111	OK	NG_x000D_
EPH_A1056	541113	OK	NG_x000D_
EPH_A1056	541123	OK	NG_x000D_
EPH_A1056	541124	OK	NG_x000D_
EPH_A1056	541125	OK	NG_x000D_
EPH_A1056	541128	OK	NG_x000D_
EPH_A1056	541131	OK	NG_x000D_
EPH_A1056	541132	OK	NG_x000D_
EPH_A1056	541136	NG	NG_x000D_
EPH_A1056	541137	NG	NG_x000D_
EPH_A1056	541158	OK	NG_x000D_
EPH_A1056	541159	OK	NG_x000D_
EPH_A1056	541160	OK	NG_x000D_
EPH_A1056	541165	OK	NG_x000D_
EPH_A1056	541167	OK	NG_x000D_
EPH_A1056	541168	NG	NG_x000D_
EPH_A1056	541172	NG	NG_x000D_
EPH_A1056	541177	OK	NG_x000D_
EPH_A1056	541181	OK	NG_x000D_
EPH_A1056	541183	OK	NG_x000D_
EPH_A1056	541193	OK	NG_x000D_
EPH_A1056	541198	OK	NG_x000D_
EPH_A1056	541201	OK	NG_x000D_
EPH_A1056	541202	NG	NG_x000D_
EPH_A1056	541204	OK	NG_x000D_
EPH_A1056	541207	OK	NG_x000D_
EPH_A1056	541209	OK	NG_x000D_
EPH_A1056	541220	OK	NG_x000D_
EPH_A1056	541223	NG	NG_x000D_
EPH_A1056	541224	OK	NG_x000D_
EPH_A1056	541227	OK	NG_x000D_
EPH_A1056	541232	OK	NG_x000D_
EPH_A1056	541234	OK	NG_x000D_
EPH_A1056	541236	NG	NG_x000D_
EPH_A1056	541237	NG	NG_x000D_
_x000D_
_x000D_
</t>
  </si>
  <si>
    <t xml:space="preserve"> K200501R1 智慧家戶水錶， 修正重開機 ESI 信號若 磁鐵  跳離 機制_x000D_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2025/05/24 version:A1058_x000D_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t>
  </si>
  <si>
    <t xml:space="preserve"> K200501R1 智慧家戶水錶，撰寫問題分析報告_x000D_
2025/05/24 version:A1059_x000D_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機制_x000D_
13. 撰寫問題分析報告，</t>
  </si>
  <si>
    <t>M240704R1 一體式夾管超音波流量計(DN25)[RD4] :開機預設顯示角度設定及debug_x000D_
1. 使用當預設值為90 ，270度時，初始畫面狀態 箭頭顯示會不顯示，經切換畫面才顯示，程式debug，_x000D_
2。加入開機畫面。_x000D_
3。menu 設定階層程式撰寫。</t>
  </si>
  <si>
    <t>352</t>
  </si>
  <si>
    <t>M240704R1 一體式夾管超音波流量計(DN25)[RD4] :參數儲存後，重新上電無法儲存問題修正_x000D_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t>
  </si>
  <si>
    <t>M240704R1 一體式夾管超音波流量計(DN25)[RD4]:  調整版面色塊旋轉後顯示不正常等問題。_x000D_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t>
  </si>
  <si>
    <t xml:space="preserve">M240704R1 一體式夾管超音波流量計(DN25)[RD4]:  最高顯示只有100.00	顯示超出範圍值會顯示9999.999等問題修正_x000D_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t>
  </si>
  <si>
    <t>M240704R1 一體式夾管超音波流量計(DN25)[RD4]: 有關8-3狀態圖顯示，經旋轉後顯示不正確，debug中_x000D_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t>
  </si>
  <si>
    <t xml:space="preserve">M240704R1 一體式夾管超音波流量計(DN25)[RD4]: 新增系統資訊(6.3)(System Info.)相關顯示_x000D_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t>
  </si>
  <si>
    <t>5/22休假一天</t>
  </si>
  <si>
    <t xml:space="preserve">協助修改楚域光電雷射焊接機PLC程式及HMI程式_x000D_
</t>
  </si>
  <si>
    <t>協助修改楚域光電雷射焊接機PLC程式及HMI程式</t>
  </si>
  <si>
    <t>線性滑軌組裝(架設機架待加工件回廠定位)</t>
  </si>
  <si>
    <t>SDX壓和治具(調整後板金會移動)/修改板金圖面發外製作</t>
  </si>
  <si>
    <t>工作報告</t>
  </si>
  <si>
    <t>1.控制箱板金修改完成/拆2D圖發外製作_x000D_
2.自製加工治具拆圖(完成80%)</t>
  </si>
  <si>
    <t>線性測試磁鐵固定座設計</t>
  </si>
  <si>
    <t>一樓整理(積水清除)</t>
  </si>
  <si>
    <t>上週專案報告</t>
  </si>
  <si>
    <t>1.電腦螢幕架選配詢價(未完成/廠商未回覆)_x000D_
2.線性測試磁鐵座委外加工配件設計/拆2D圖詢價(完成)_x000D_
3.線性測試台座固定配件板金板金拆圖(完成)</t>
  </si>
  <si>
    <t>1.擴孔加熱治具/成型治具/軟管定位治具拆圖轉蔡師傅加工(完成)_x000D_
2.擴孔台車鎖定板金/2D拆圖(完成)及治具設計(完成)2D拆圖未完成</t>
  </si>
  <si>
    <t>線性機構組裝(未完成)</t>
  </si>
  <si>
    <t>一樓展品整理</t>
  </si>
  <si>
    <t>1.擴孔台車桌板拆圖發外(完成)_x000D_
2.熱風測試治具拆圖發外(完成)_x000D_
3.熱風加熱器拆圖發外(完成)</t>
  </si>
  <si>
    <t>圖面繪製拆圖與廠商討論</t>
  </si>
  <si>
    <t>3D圖面設計(與育儒討論)</t>
  </si>
  <si>
    <t>廠商討論後調整(請購發外)</t>
  </si>
  <si>
    <t>2D圖面拆圖發外/轉蔡師傅加工</t>
  </si>
  <si>
    <t>組裝調整軌道</t>
  </si>
  <si>
    <t>SOPMod00100001096_x000D_
SOPMod00100001095</t>
  </si>
  <si>
    <t>SOPMod00100001095</t>
  </si>
  <si>
    <t>報價追蹤整理_x000D_
氣立_x000D_
明發_x000D_
宏常_x000D_
宏茂_x000D_
輝奈</t>
  </si>
  <si>
    <t>封閉式雷射焊接機 定位、送電、試機_x000D_
5/22 健康檢查諮詢 0.5H_x000D_
5/22 AOI廠商至二廠測試攝影機1.5H_x000D_
5/22 採購3D轉檔協助 2 件 _x000D_
週報整理，PPT</t>
  </si>
  <si>
    <t>3D共用底座規劃</t>
  </si>
  <si>
    <t>報價更新，跟催</t>
  </si>
  <si>
    <t>馬達上蓋鉚合設備共用電控箱分開增加油壓單元_x000D_
至二廠改裝。</t>
  </si>
  <si>
    <t>採購3D轉檔協助 1 件_x000D_
SOP修改，重啟流程_x000D_
SOPMod00100001096_x000D_
SOPMod00100001095</t>
  </si>
  <si>
    <t>EPH四連板電測治具_x000D_
修改，廠商報價。$2300回簽，通知廠商</t>
  </si>
  <si>
    <t>馬達上蓋鉚合設備共用電控箱分開增加油壓單元_x000D_
試車，油壓電磁閥故障，北安零件寄出待更換，連座蓋板</t>
  </si>
  <si>
    <t>模具資料更新_x000D_
廠商異動_x000D_
和垵轉協輝2件</t>
  </si>
  <si>
    <t>1F協助清除積水</t>
  </si>
  <si>
    <t>氣動壓床 API-500 BC42002007 下模板定位異常_x000D_
更換緩衝器(氣立-8SAT0806C) 2支，位置校正</t>
  </si>
  <si>
    <t>報價更新，跟催_x000D_
廠商圖面確認_x000D_
全祥_x000D_
明發_x000D_
宏常_x000D_
宏茂_x000D_
氣立零件交件</t>
  </si>
  <si>
    <t>廠商事項聯絡-慶祥_x000D_
預計5/28取回修改</t>
  </si>
  <si>
    <t>TJ4-25050009_x000D_
TJ4-25050010_x000D_
TJ4-25050011_x000D_
TJ4-25050012</t>
  </si>
  <si>
    <t>馬達上蓋鉚合設備共用電控箱分開增加油壓單元_x000D_
試車，更換，連座蓋板</t>
  </si>
  <si>
    <t>請購單圖面明細修改</t>
  </si>
  <si>
    <t>提案改善_x000D_
FGX三軸錫焊機更換烙鐵頭後焊接座標調校改善</t>
  </si>
  <si>
    <t>FCXAM1C-161CA10703 圖面設變 D0=&gt;D1_x000D_
依試模對策變更_x000D_
材質更正PSU=&gt;PES。肋尺寸0.9增加公差+/-0.1。咬花MT-11010。</t>
  </si>
  <si>
    <t>ECO-25050342</t>
  </si>
  <si>
    <t>馬達上蓋鉚合設備共用電控箱分開增加油壓單元_x000D_
剛商更換油路板，電磁線圈，試車</t>
  </si>
  <si>
    <t>5/31 媽媽車禍開刀住院需照護_x000D_
請假一天</t>
  </si>
  <si>
    <t>流量點調整</t>
  </si>
  <si>
    <t>1F積水清除</t>
  </si>
  <si>
    <t>SDL熱熔治具維修</t>
  </si>
  <si>
    <t>機構調整與流量點調整</t>
  </si>
  <si>
    <t>領取磁簧開關製作折腳治具</t>
  </si>
  <si>
    <t>SPX2成品領料</t>
  </si>
  <si>
    <t>修改SPX2延長型測試治具與SC38測試治具</t>
  </si>
  <si>
    <t>修改含市配器測試座</t>
  </si>
  <si>
    <t>協助EPT測試台測試</t>
  </si>
  <si>
    <t>修改水錶測台防水墊片</t>
  </si>
  <si>
    <t>SE馬達鉚合治具修改一分為二_x000D_
電箱加工配線</t>
  </si>
  <si>
    <t>SE馬達鉚合治具修改一分為二_x000D_
設備線路修改</t>
  </si>
  <si>
    <t>SE馬達鉚合治具修改一分為二_x000D_
設備配線修改_x000D_
線路圖修改</t>
  </si>
  <si>
    <t>伺服馬達詢價請購</t>
  </si>
  <si>
    <t>EPT 進料檢驗測試台 廠內用_x000D_
配線完成_x000D_
移給研發</t>
  </si>
  <si>
    <t>2025越南河內水處理展_x000D_
線路圖修改_x000D_
材料購買</t>
  </si>
  <si>
    <t>線路圖修改_x000D_
配電盤鑽孔加工_x000D_
配件安裝</t>
  </si>
  <si>
    <t>SE馬達鉚合治具修改一分為二_x000D_
線路修改</t>
  </si>
  <si>
    <t>2025越南河內水處理展_x000D_
板金加工_x000D_
配件安裝</t>
  </si>
  <si>
    <t>電箱加工_x000D_
配件安裝</t>
  </si>
  <si>
    <t>2025越南河內水處理展_x000D_
電盤配線</t>
  </si>
  <si>
    <t>校正系統電盤配線</t>
  </si>
  <si>
    <t>初階產品課程教育訓練-料號編碼原則及常出錯誤</t>
  </si>
  <si>
    <t>改八通水管</t>
  </si>
  <si>
    <t>初階產品課程教育訓練-FA電纜浮球液位開關</t>
  </si>
  <si>
    <t>SPX第二套系統-加一個桌子、跟組合</t>
  </si>
  <si>
    <t>測量桌子跟直立測試架尺寸</t>
  </si>
  <si>
    <t>修改直立測試架</t>
  </si>
  <si>
    <t>修改spx圖面</t>
  </si>
  <si>
    <t>清理淹水</t>
  </si>
  <si>
    <t xml:space="preserve">初階產品課程教育訓練-FA電纜浮球液位開關、料號編碼原則及常出錯誤_x000D_
</t>
  </si>
  <si>
    <t>處裡異常和裝浮球熔接機台</t>
  </si>
  <si>
    <t>拆浮球熔接機台處裡異常</t>
  </si>
  <si>
    <t>浮球熔接機台拆下來鑽孔</t>
  </si>
  <si>
    <t>快速接頭有問題，修改尺寸</t>
  </si>
  <si>
    <t>檢查尺寸和發外</t>
  </si>
  <si>
    <t>5月慶生會</t>
  </si>
  <si>
    <t>改成spx 4x3的水管</t>
  </si>
  <si>
    <t>修改SPX第二套系統的組合圖和新增夾具</t>
  </si>
  <si>
    <t xml:space="preserve">spx拆圖_x000D_
</t>
  </si>
  <si>
    <t>修改SPX和給處長檢查</t>
  </si>
  <si>
    <t>DN40葉片是模樣品全尺寸量測與試模報告撰寫。_x000D_
DN40葉片組合3D、2D圖面繪製修改。_x000D_
DN40葉片與葉谝組合設變。</t>
  </si>
  <si>
    <t>前往懿塑討論模具開模重點。</t>
  </si>
  <si>
    <t>中凱外殼樣品初步確認。_x000D_
中凱外殼樣品入庫事項處理。</t>
  </si>
  <si>
    <t>超音波探頭組裝安裝距離生產治具構思。_x000D_
超音波探頭組裝安裝距離3D圖面繪製。_x000D_
超音波探頭組裝安裝距離生產治具3D圖面繪製。</t>
  </si>
  <si>
    <t>DN25超音波探頭治具工程圖面繪製。_x000D_
DN25超音波探頭治具發包討論。</t>
  </si>
  <si>
    <t>日生產討論會議。_x000D_
DN40測試數據彙整_x000D_
DN40模具修改彙整。</t>
  </si>
  <si>
    <t>中凱外殼本體M2牙問題確認與試組裝。_x000D_
針對尺寸不良位置進行相關配合件尺寸檢驗確認後修改相關公差範圍(外殼、下蓋)_x000D_
外殼全尺寸量測。_x000D_
外殼試模報告撰寫。</t>
  </si>
  <si>
    <t>外殼下蓋加工、素材進料檢驗基準撰寫。</t>
  </si>
  <si>
    <t>外殼下蓋全尺寸量測。_x000D_
外殼下蓋試模報告撰寫。</t>
  </si>
  <si>
    <t>DN25探頭安裝治具試組裝與修改探頭上下搖況問題點。_x000D_
修改DN13~DN40探頭安裝治具3D圖面規格。_x000D_
繪製DN13~DN40探頭安裝治據相關零件2D工程圖面。</t>
  </si>
  <si>
    <t>研發專案進度討論會議:_x000D_
DN40模具評估:_x000D_
增加台北與凱特模具評估</t>
  </si>
  <si>
    <t>前往電二針對PFA熱熔問題進行相關測試與確認。</t>
  </si>
  <si>
    <t>200</t>
  </si>
  <si>
    <t>EPT探頭測試治具用塑膠套環結構討論。</t>
  </si>
  <si>
    <t>DN13~DN40超音波探頭組裝治具結構圖面修改:_x000D_
相關零件2D圖面繪製。</t>
  </si>
  <si>
    <t>前往模具廠討論相關配合尺寸與設出問題點。</t>
  </si>
  <si>
    <t>DN40支撐環新開模具結構3D圖面繪製。</t>
  </si>
  <si>
    <t>中凱模具驗收資料彙整。_x000D_
中凱模具模治具文件撰寫。_x000D_
中凱T1樣品問題回覆與聯繫。_x000D_
中凱模具驗收相關文件撰寫。</t>
  </si>
  <si>
    <t>DN40多孔式噴嘴重新彙整確認相關尺寸與3D列印樣品是否一致。_x000D_
繪製DN40多孔式噴嘴結構3D圖面。_x000D_
繪製DN40支撐環2D工程圖面。</t>
  </si>
  <si>
    <t>五月生日慶生會</t>
  </si>
  <si>
    <t>EPU2表頭外殼結構尺寸3D、2D(素材、加工)修改。</t>
  </si>
  <si>
    <t xml:space="preserve">EPH-DN40多孔式噴嘴3D結構圖面細微修改。_x000D_
EPH-DN40多孔式噴嘴2D工程圖面繪製。_x000D_
EPH-DN40多孔式噴嘴、支撐環模具評估發包。_x000D_
</t>
  </si>
  <si>
    <t>大朋SDX5光電墊片安裝檢具，確認結構與樣品相關尺寸功能說明。</t>
  </si>
  <si>
    <t>EPU表頭外殼素材、加工進料檢驗基準撰寫。</t>
  </si>
  <si>
    <t>DN13~DN40探頭安裝治據相關尺寸量測與結構安裝確認。</t>
  </si>
  <si>
    <t>DN40-多孔式噴嘴3D列印樣品取回。_x000D_
前往淵興取回錶頭線圈需求用架高平墊片樣品。</t>
  </si>
  <si>
    <t>零件、半成品料號建立。_x000D_
零件、半成品2D工程圖面繪製。</t>
  </si>
  <si>
    <t>全系列零件進料檢驗基準撰寫。</t>
  </si>
  <si>
    <t>慈溪大豐LCD透明顯示板T1試模樣品全尺寸量測。_x000D_
慈溪大豐LCD透明顯示板T1試模報告撰寫。</t>
  </si>
  <si>
    <t>超音波探頭連接器線材3D半成品與組裝後半成品繪製。_x000D_
上下支架組合、表頭組合2D工程圖面繪製。_x000D_
零件、半成品工程圖面上傳PLM。</t>
  </si>
  <si>
    <t>DN40樣品拆卸與測試樣品備料。 _x000D_
銅上蓋、電子表頭加工圖面與加工事項處理。</t>
  </si>
  <si>
    <t>矽膠墊片、探頭墊片、I頭螺絲、LCD透明顯示板進料檢驗基準撰寫。</t>
  </si>
  <si>
    <t>1.模具驗收</t>
  </si>
  <si>
    <t>1.PVD水測治具水壓設備結構討論及設計</t>
  </si>
  <si>
    <t>1.給CSA的資料整理_x000D_
2.零件材質查詢並回覆給專案負責人</t>
  </si>
  <si>
    <t>1.討論氣壓測試設備安裝位置_x000D_
2.修改檔案_x000D_
3.修改設計(依會議提出方式做設計)</t>
  </si>
  <si>
    <t>討論給CSA資料問題</t>
  </si>
  <si>
    <t>1.廠商加工異常討論及回覆</t>
  </si>
  <si>
    <t>1.修改設計(依會議提出方式做設計)</t>
  </si>
  <si>
    <t>1.零件報價詢問_x000D_
2.成品計算及查詢</t>
  </si>
  <si>
    <t>1.零件圖面修正_x000D_
2.倉庫領料_x000D_
3.零件試組</t>
  </si>
  <si>
    <t>週會進度報告</t>
  </si>
  <si>
    <t>五月慶生會</t>
  </si>
  <si>
    <t>1.恆宇零件初步尺寸確認</t>
  </si>
  <si>
    <t>1.水測治具設備第二版設計完成</t>
  </si>
  <si>
    <t>1.水測設備設計討論及修改方向</t>
  </si>
  <si>
    <t>1.恆宇零件試模報告</t>
  </si>
  <si>
    <t>1.整理防爆相關零件資料給專案負責人</t>
  </si>
  <si>
    <t>1.水測設備設計修改</t>
  </si>
  <si>
    <t>進料檢驗基準上傳+修改錯誤的工程圖</t>
  </si>
  <si>
    <t>設變+外出黏壓克力盒</t>
  </si>
  <si>
    <t>整理3D圖面 將屬性資料填寫正確_x000D_
重新組裝成品圖面_x000D_
建立料號+組裝+本體維修M12街頭的孔_x000D_
模具驗收</t>
  </si>
  <si>
    <t xml:space="preserve">SOP送審被退_x000D_
格式跑掉 重新調整_x000D_
</t>
  </si>
  <si>
    <t>模具驗收+領料+組裝3台給研一</t>
  </si>
  <si>
    <t>修改放寬的公差+填寫t1試模報告</t>
  </si>
  <si>
    <t xml:space="preserve">標註進料檢驗基準_x000D_
外出-去廠商那邊 討論修模事項_x000D_
</t>
  </si>
  <si>
    <t>週四會議_x000D_
_x000D_
將專案的檔案都上傳_x000D_
下周幫忙逆向奧多曼</t>
  </si>
  <si>
    <t>製作SDX5廣達的樣品</t>
  </si>
  <si>
    <t>認證公司有回饋問題，修改工程圖</t>
  </si>
  <si>
    <t>報告專案進度</t>
  </si>
  <si>
    <t>廠務協助製作日立樣品時，在旁問題排除</t>
  </si>
  <si>
    <t>EPT測廠零件測試</t>
  </si>
  <si>
    <t>報告SCX5防爆認證進度</t>
  </si>
  <si>
    <t>SCX6單棒質量螺母新增BOM表、發行工程圖</t>
  </si>
  <si>
    <t>修改周一會議中討論項目 並修改工程圖</t>
  </si>
  <si>
    <t>SCX6討論配重塊調整後的測試方式</t>
  </si>
  <si>
    <t>1.修改、整理3D組合圖_x000D_
2.製作測試用零件工程圖</t>
  </si>
  <si>
    <t>1.專案進度報告_x000D_
2.討論奧多曼專案後續排程</t>
  </si>
  <si>
    <t>力致EPU探頭支架修改開孔方式，給廠商報價</t>
  </si>
  <si>
    <t>新款接線盒領料號，製作開模文件</t>
  </si>
  <si>
    <t>新增灌防爆膠的SOP</t>
  </si>
  <si>
    <t>1.搜尋在台灣已申請的水量計相關專利_x000D_
2.寫周一研發會議的報告內容</t>
  </si>
  <si>
    <t>弓銓DN50樣機逆向建檔、拆解DN80樣機</t>
  </si>
  <si>
    <t>修改工程圖，與Mark討論回復認證公司的問題</t>
  </si>
  <si>
    <t>1.製作音叉棒灌膠流程SOP_x000D_
2.修改接線盒工程圖_x000D_
3.跑申請模具開模文件</t>
  </si>
  <si>
    <t>只有三張新圖面_x000D_
修改後的本體與鎖固螺母跟成品圖_x000D_
待pcb確認後會把成品圖的零件表補上_x000D_
ECO發行單號 ECO-25010208</t>
  </si>
  <si>
    <t xml:space="preserve">5/15 發行工程圖_x000D_
</t>
  </si>
  <si>
    <t>SDX5與SDX201製程履歷,5/9已完成.</t>
  </si>
  <si>
    <t>5/12已完成</t>
  </si>
  <si>
    <t>5/5 配電盤改到側邊 5/6 3D修改_x000D_
5/12 機構審查會議。_x000D_
確認氣缸規格DN80x50-FA，氣缸使用4kg/cm2壓力可否耐住20kg/cm2調校壓力。(已確認OK，無洩漏)_x000D_
5/12-15 2D拆圖_x000D_
5/21 測試2PCS規劃 3D_x000D_
5/23 3D共用底座規劃_x000D_
6/4修正OK</t>
  </si>
  <si>
    <t>5/12、13、15、19 2D拆圖_x000D_
6/4修正OK</t>
  </si>
  <si>
    <t>5/28相關資料待工程師提供後才會進行</t>
  </si>
  <si>
    <t xml:space="preserve">5/20、22、23、26、27 、28報價_x000D_
6/4修正OK_x000D_
</t>
  </si>
  <si>
    <t>防爆零件測試</t>
  </si>
  <si>
    <t>專案文件</t>
  </si>
  <si>
    <t>弓銓C級錶樣機逆向</t>
  </si>
  <si>
    <t>先期研究結案</t>
  </si>
  <si>
    <t>延遲原因:模具評估與相關需求設計修改問題導致相關結構變更修改與開模。</t>
  </si>
  <si>
    <t>弓銓DN80樣機拆解報告</t>
  </si>
  <si>
    <t>DN50、DN80樣機性能測試(弓銓、凱特、興遠)</t>
  </si>
  <si>
    <t>弓銓DN80樣機逆向</t>
  </si>
  <si>
    <t>弓銓DN50樣機拆解報告</t>
  </si>
  <si>
    <t>弓銓DN50樣機逆向</t>
  </si>
  <si>
    <t>DN100、DN150樣機性能測試(弓銓、凱特、興遠)</t>
  </si>
  <si>
    <t>弓銓DN100樣機拆解報告</t>
  </si>
  <si>
    <t>弓銓DN100樣機逆向</t>
  </si>
  <si>
    <t>弓銓C級錶結構分析報告</t>
  </si>
  <si>
    <t>樣機性能分析報告</t>
  </si>
  <si>
    <t>先期研究結案會議</t>
  </si>
  <si>
    <t>2025/07/01</t>
  </si>
  <si>
    <t>PA1 佈圖 659點</t>
  </si>
  <si>
    <t>SCX50S2001 軟排LAYOUT</t>
  </si>
  <si>
    <t>SDX53A00201,SDX53A00500~SDX53A00800 LABEL 5張</t>
  </si>
  <si>
    <t>ECP13M1001/ECP12M1003發包比價簽核資料整理</t>
  </si>
  <si>
    <t>請購單3PCS</t>
  </si>
  <si>
    <t>SDX20M1003技轉資料整理</t>
  </si>
  <si>
    <t xml:space="preserve"> 排版資料確認</t>
  </si>
  <si>
    <t>SCX50S2001 軟排詢價資料整理</t>
  </si>
  <si>
    <t>支出單8PCS 請購單2PCS 國外匯款單1PCS</t>
  </si>
  <si>
    <t>ECP13M1001機構修改LAYOUT修改</t>
  </si>
  <si>
    <t>SEX5  產線治具整修</t>
  </si>
  <si>
    <t>EPH LC測試_x000D_
整合測試_x000D_
_x000D_
ECP 報告格式修正</t>
  </si>
  <si>
    <t xml:space="preserve">AMMS _x000D_
socket server功能設計_x000D_
josn資料傳輸測試_x000D_
client端解包測試_x000D_
</t>
  </si>
  <si>
    <t>ESG能資源網站_x000D_
顯示單位修改_x000D_
新增QA溫濕度計_x000D_
QA溫濕度計設定</t>
  </si>
  <si>
    <t>ESG能資源網站_x000D_
二場水錶檢查_x000D_
連線異常確認_x000D_
_x000D_
EPH LC測試_x000D_
通訊記錄功能修改</t>
  </si>
  <si>
    <t>ADAM-6015_x000D_
讀取紀錄軟體</t>
  </si>
  <si>
    <t>校正EPT 48PCS 第一批</t>
  </si>
  <si>
    <t>校正EPT 48PCS 第二批</t>
  </si>
  <si>
    <t>校正EPT 48PCS 第三批</t>
  </si>
  <si>
    <t xml:space="preserve">去二廠拿取EPT出貨包裝線材與紙盒和貼紙_x000D_
組裝紙盒*11PCS_x000D_
更新EPT韌體至44版本*32_x000D_
電流校正*48_x000D_
鎖EPT適配器*16_x000D_
</t>
  </si>
  <si>
    <t>去二廠拿取EPT出貨包裝線材與紙盒和貼紙_x000D_
組裝紙盒*30PCS_x000D_
學習EPT新測廠流程</t>
  </si>
  <si>
    <t>EPT出貨20PCS給廣達外觀清潔整理與包裝_x000D_
EPT復測資料整理</t>
  </si>
  <si>
    <t>EPT更新韌體*30PCS至44版_x000D_
EPT鎖上適配器*30PCS</t>
  </si>
  <si>
    <t xml:space="preserve">EPT*9PCS校正60度8個流速_x000D_
以及4個75mmEPT進行FQC報告_x000D_
</t>
  </si>
  <si>
    <t>EPT 探頭 15 台 冷熱水測試  _x000D_
_x000D_
比較各探頭的反應速度_x000D_
_x000D_
冷熱水測試_x000D_
_x000D_
之後冷熱盤測試、上流速測廠時測試_x000D_
比較其數據有無關聯_x000D_
_x000D_
報告數據整理。</t>
  </si>
  <si>
    <t xml:space="preserve">EPT 冒蓋 12 PCS 冷熱水測試_x000D_
_x000D_
測試1.導熱墊12種的穩定性_x000D_
與_x000D_
測試2.導熱膏12種的穩定性_x000D_
_x000D_
並且與同樣品冷熱測試12次的比較_x000D_
</t>
  </si>
  <si>
    <t>ECP圓板 建立新BOM_x000D_
_x000D_
BOM 整理上系統_x000D_
_x000D_
系統操作與學習等</t>
  </si>
  <si>
    <t xml:space="preserve">EPT 冒蓋 12 PCS 冷熱水測試_x000D_
_x000D_
測試1.導熱墊12種的穩定性_x000D_
與_x000D_
測試2.導熱膏12種的穩定性_x000D_
_x000D_
並且與同樣品冷熱測試12次的比較_x000D_
  _x000D_
_x000D_
數據整理_x000D_
_x000D_
</t>
  </si>
  <si>
    <t>EPT 冒蓋 12 PCS 冷熱水測試_x000D_
_x000D_
測試1.導熱墊12種的穩定性_x000D_
與_x000D_
測試2.導熱膏12種的穩定性_x000D_
_x000D_
並且與同樣品冷熱測試12次的比較_x000D_
  _x000D_
_x000D_
數據整理_x000D_
_x000D_
之後以冷熱盤進行規測試其穩定性</t>
  </si>
  <si>
    <t>冷熱盤測試-_x000D_
新組合好的控制器測試_x000D_
組合電源溫控等配線_x000D_
進行溫控設定與測試_x000D_
冷熱盤接線測試_x000D_
_x000D_
測試導熱膏CTG8、CTG10測試_x000D_
以及導熱墊測試</t>
  </si>
  <si>
    <t>EPT 帽蓋 不良品模擬與測試_x000D_
_x000D_
測試帽蓋在組裝過程中_x000D_
_x000D_
導熱墊破損_x000D_
或_x000D_
導熱膏多寡情形等_x000D_
_x000D_
進行冷熱盤測試_x000D_
_x000D_
冷熱盤PC軟體讀取測試</t>
  </si>
  <si>
    <t>ECP 圓板_x000D_
_x000D_
PCB 機構調整電路圖RELAYOUT進行檢查_x000D_
_x000D_
整理後給慧芝調整</t>
  </si>
  <si>
    <t>冷熱盤測試_x000D_
_x000D_
測試冷熱盤控制器的軟體以及測試_x000D_
_x000D_
測試探頭穩定性_x000D_
_x000D_
如導熱膏 導熱墊比較等_x000D_
_x000D_
重複測試</t>
  </si>
  <si>
    <t>整理TUV立項回覆資料</t>
  </si>
  <si>
    <t>1. SCX6出現導振時, 定義調配重塊的方式與判別手法, 提供電二, 同時告知不符標準的打入不良品._x000D_
2. 雷雕機試雕出現一區域無法有文字, 經確認鏡頭有指紋, 處理完即正常.</t>
  </si>
  <si>
    <t>1. 整理SDX FMD剩餘問題與回覆._x000D_
2. EG60正合異常品測試.</t>
  </si>
  <si>
    <t>1. 研發會議._x000D_
2. 認證進度報告, 超高溫預計會下降至220度C</t>
  </si>
  <si>
    <t>正合EG60翻轉後出現雜訊, 隨機出現無法消除, 預計明天去宜蘭廠處理</t>
  </si>
  <si>
    <t>1.FGX了解製程, 定義測PT1000與磁簧的檢驗週期_x000D_
2. EGX異常, 無法排除雜訊, 且途中一小區段訊號會異常衰減問題.</t>
  </si>
  <si>
    <t>匯整硬體模組化資料, 發起2025年硬體模組化會議.</t>
  </si>
  <si>
    <t>1. EG宜蘭廠對策驗證結果分析, 並提供後續做法, 目標6/12中午出貨_x000D_
2. FGX定義檢驗方式提供宜蘭廠</t>
  </si>
  <si>
    <t>總經理討論後續大量生產AI應用產品, SDX, SDL, EPT, GPX與EPU2, 如何控制品質, 備料與治具等注意事項</t>
  </si>
  <si>
    <t>撰寫雷射雕刻機設備保養基準&amp;履歷表、開關機&amp;保養SOP</t>
  </si>
  <si>
    <t>因擴充板阻值變更，更新SDX5 SOP</t>
  </si>
  <si>
    <t>部門會議簡報與個人績效考核表撰寫</t>
  </si>
  <si>
    <t>1.SDX UL報告確認與修改_x000D_
2.SDX專案工程試製協助_x000D_
3.台達電研發送樣,改為低壓射出版本進行測試與驗證</t>
  </si>
  <si>
    <t>1.SDX專案工程試製協助_x000D_
2.台達電研發送樣,改為低壓射出版本進行測試與驗證</t>
  </si>
  <si>
    <t>1.研發報告準備_x000D_
2.SDX專案工程試製協助_x000D_
3.SDX所需XLPE無鹵電纜線,second source來源尋找</t>
  </si>
  <si>
    <t>1.SDX所需XLPE無鹵電纜線,second source來源尋找_x000D_
2.SDX成品料號設變_x000D_
3.SDX光電開關第二階段認證準備</t>
  </si>
  <si>
    <t>1.SDX所需XLPE無鹵電纜線,second source來源尋找_x000D_
2.SDX工程試製_x000D_
3.SDX成品料號設變</t>
  </si>
  <si>
    <t>1. SCX1 面板雷雕 作業標準制做</t>
  </si>
  <si>
    <t>1. SCX1 面板雷雕機 功能教學_x000D_
2. SCX1 面板雷雕_x000D_
3. SCX1 雷雕面板 與 電源座 組裝測試文字是否對齊</t>
  </si>
  <si>
    <t>1. GPX8 新PT1000 使用散熱膏 溫度響應測試_x000D_
2. GPX8 溫度響應測試 資料整理_x000D_
3. GPX8 ESD 測試</t>
  </si>
  <si>
    <t>1. GPX8 新PT1000 溫度響應測試資料 整理_x000D_
2. GPX8 溫度響應測試_x000D_
3. GPX8 ESD 測試</t>
  </si>
  <si>
    <t>1.SDX8綠色產線輔助生產_x000D_
2.SEX更換MCU功能測試</t>
  </si>
  <si>
    <t>發起設變EDX BOM同步</t>
  </si>
  <si>
    <t>執行EDX BOM表同步設變</t>
  </si>
  <si>
    <t>SDX201 PCB 焊接</t>
  </si>
  <si>
    <t>EDX輔助生產</t>
  </si>
  <si>
    <t>1.SDX成品電測治具、半成品測試治具標籤製作_x000D_
2.SDX201 PCB焊接、功能測試</t>
  </si>
  <si>
    <t xml:space="preserve">1.SDX201 高低位延遲、M12型功能驗證_x000D_
2.SDX201、EDX 設變發起_x000D_
</t>
  </si>
  <si>
    <t>SDX5 台達電樣品、DVTQA樣品製作、低壓射出、功能測試</t>
  </si>
  <si>
    <t xml:space="preserve">1.通知生管備料_x000D_
2.測試vortex空氣測試間距_x000D_
</t>
  </si>
  <si>
    <t>測試空氣測場測試間距</t>
  </si>
  <si>
    <t>1.製作半成品加工重點_x000D_
2.研發週會</t>
  </si>
  <si>
    <t>1.確認半成品加工重點_x000D_
2.查找小型渦街資料</t>
  </si>
  <si>
    <t>查找小型渦街資料</t>
  </si>
  <si>
    <t>新版EPD錶頭異常分析，分析宜蘭生產有異常的錶頭問題出在哪邊</t>
  </si>
  <si>
    <t xml:space="preserve">EPU2重複性測試，測試不同流速不同Damping Time的重複性並整理成報告_x000D_
</t>
  </si>
  <si>
    <t>混和超音波流量計支援，協助長庚學生更換SPX測場管道與安裝測試件的相關物品</t>
  </si>
  <si>
    <t>EPF探頭復測，將高低溫環測後的探頭挑選三顆(正常、快異常、異常)的探頭架設於管道上量測回波，觀察回波資料</t>
  </si>
  <si>
    <t xml:space="preserve">將一台DN25組裝起來，並測試在常溫30分鐘下各零件的溫度，_x000D_
並記錄起來，送進高溫烤箱中，環溫設定60度，進行burning測試，_x000D_
24小時後，紀錄Mosbus讀到的MCU溫度，預計明日下午完成。_x000D_
將DN32組裝，並至二樓測場測試，因DN32的管不好找，_x000D_
只有其中一段為DN32，架設並測試紀錄。_x000D_
</t>
  </si>
  <si>
    <t>因策展需求，需再組裝一台DN25樣品，_x000D_
並更新主板程式，提供給業務。_x000D_
60度環溫已測試24小時，紀錄溫度變化，_x000D_
及推算各零件溫度大約落在幾度。</t>
  </si>
  <si>
    <t>整理報告，並查詢各零件溫度_x000D_
將電源板整理一下，修改零件值，_x000D_
燒錄程式</t>
  </si>
  <si>
    <t>組裝DN15樣品，並使用削過的探頭做組裝，_x000D_
查看5V電壓穩定度</t>
  </si>
  <si>
    <t>5V電壓會受到負載影響導致在探頭訊號接收發送時會掉電，_x000D_
察看是哪個部分造成掉電較嚴重，並補上電容進行差異分析。</t>
  </si>
  <si>
    <t>06/05_x000D_
_x000D_
#廠商探頭異常檢測_x000D_
看是機器異常還是探頭異常_x000D_
阻抗分析儀_x000D_
探頭為異常_x000D_
複測&amp;EXCEL表格製作_x000D_
_x000D_
#EPV渦街流量計_x000D_
相關知識 &amp; 原理查詢學習_x000D_
一樓測廠架設&amp;照片拍攝_x000D_
管道架設&amp;設備開關機學習&amp;注意事項_x000D_
實測校正數值對比&amp;架設管道比對數據_x000D_
看兩個EPV之件最短架設距離_x000D_
目前實測距離6D數據誤差介於 0.12%~2.86%_x000D_
需要複測10D數據比對_x000D_
EXCEL表格製作&amp;整理</t>
  </si>
  <si>
    <t>06/06_x000D_
_x000D_
#EPU_DIN RAIL_x000D_
打件準備領料&amp;EXCEL表格整理_x000D_
_x000D_
#注意事項_x000D_
備註把專案編號也打上去比較好!_x000D_
像次最後的備註也打一下專案編號_x000D_
_x000D_
#EPV渦街流量計_x000D_
一樓測廠架設&amp;照片拍攝_x000D_
12D管長架設後測量_x000D_
數據比對_x000D_
6D&amp;12D_x000D_
Range: 1.48% &amp; 1.15%_x000D_
數據存在差異所以再測18D_x000D_
_x000D_
#EPF探頭測量_x000D_
測量結果放研三下周製作EXCEL表格</t>
  </si>
  <si>
    <t>06/09_x000D_
_x000D_
##EPV渦街流量計_x000D_
上週測完18D後數據比對 &amp; EXCEL表格製作_x000D_
發現數據怪怪的_x000D_
18D平均值趨近STD但誤差值最大最小直依然接近6D&amp;12D_x000D_
表格製作 &amp; 找解法_x000D_
_x000D_
#EPU_DIN RAIL_x000D_
加工重點資料整理 &amp; Word檔建立_x000D_
加工作業指導書圖片製作</t>
  </si>
  <si>
    <t>06/10_x000D_
_x000D_
#EPU_DIN RAIL_x000D_
加工重點資料整理 &amp; Word檔建立_x000D_
加工作業指導書圖片製作_x000D_
修正 &amp; 新增_x000D_
_x000D_
#涡街液体水流量传感器_x000D_
競品搜尋樣品零部件搜尋_x000D_
EXCEL表格製作 &amp; 整理</t>
  </si>
  <si>
    <t>06/11_x000D_
_x000D_
#涡街传感器_x000D_
競品搜尋樣品零部件搜尋_x000D_
EXCEL表格製作 &amp; 整理_x000D_
_x000D_
#個人工作簡報_x000D_
資料整理 &amp; 簡報製作_x000D_
_x000D_
#M240704R1_x000D_
治具製作</t>
  </si>
  <si>
    <t>1. 新增流速轉換比功能</t>
  </si>
  <si>
    <t>1. Bug fix_x000D_
2. 發行V15版</t>
  </si>
  <si>
    <t>1. 修改當打ESD後有機率會讀不到MAX31865的問題</t>
  </si>
  <si>
    <t>1. Modbus文件修改</t>
  </si>
  <si>
    <t>1. 發行V4版Firmware</t>
  </si>
  <si>
    <t>1. 撰寫調適軟體</t>
  </si>
  <si>
    <t xml:space="preserve">M240704R1 一體式夾管超音波流量計(DN25)[RD4]: "進入選單時，會記憶上次設定的選項，而不是從頭開始_x000D_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t>
  </si>
  <si>
    <t xml:space="preserve">M240704R1 一體式夾管超音波流量計(DN25)[RD4]: svg 格式只支援Svg tiny 1.2規格_x000D_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t>
  </si>
  <si>
    <t>M240704R1 一體式夾管超音波流量計(DN25)[RD4]:  參數設定小數位初始值顯示修正_x000D_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t>
  </si>
  <si>
    <t>M240704R1 一體式夾管超音波流量計(DN25)[RD4]:   新增未屏敝前的流率功能_x000D_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t>
  </si>
  <si>
    <t>M240704R1 一體式夾管超音波流量計(DN25)[RD4]: Debug 畫面旋轉後圖形殘留問題_x000D_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t>
  </si>
  <si>
    <t xml:space="preserve">部門會議_x000D_
</t>
  </si>
  <si>
    <t>1.軌道水平架設_x000D_
2.線性測試治具加工_x000D_
3.時歸皮帶安裝</t>
  </si>
  <si>
    <t>2D拆圖(未完成)</t>
  </si>
  <si>
    <t>擴孔台車鎖定治具無法鎖固/加工修改安裝後測試可鎖固(完成)</t>
  </si>
  <si>
    <t>工作簡報資料整理</t>
  </si>
  <si>
    <t>2D拆圖(完成)</t>
  </si>
  <si>
    <t>轉盤軸心加工組裝預計6/10請廠商(凱挺)取走組裝成軟管台車轉盤</t>
  </si>
  <si>
    <t>1.氣密治具*5加工(完成)組裝(未完成-缺鈑金件)_x000D_
2.機架配件組裝_x000D_
3.擴孔治具加工(未完成)</t>
  </si>
  <si>
    <t>請購單圖面明細修改_x000D_
圖面尺寸標示修正，人機支架修改</t>
  </si>
  <si>
    <t>恆宇模具驗收資料_x000D_
WA00A0308</t>
  </si>
  <si>
    <t>磁簧模組焊接治具修改，定位槽加寬不分方向可焊接</t>
  </si>
  <si>
    <t>封閉式焊接機_x000D_
6/4試製驗收</t>
  </si>
  <si>
    <t>磁簧彎腳治具-間距22_x000D_
圖面修改整理</t>
  </si>
  <si>
    <t xml:space="preserve">磁簧彎腳治具-間距22_x000D_
線切割廠商協助詢價_x000D_
佳里興 4PCSx1200=4800元_x000D_
</t>
  </si>
  <si>
    <t xml:space="preserve">請購單簽核_x000D_
6/5 簽核處長&gt;協理&gt;總經理_x000D_
</t>
  </si>
  <si>
    <t>模具資料更新與驗收資料歸檔</t>
  </si>
  <si>
    <t>FG可繞客訴協助拆解</t>
  </si>
  <si>
    <t>6/6 媽媽移轉照護機構事項處理_x000D_
請假一日</t>
  </si>
  <si>
    <t xml:space="preserve"> AC42001007 蔽及馬達上蓋鉚合機，鉚合不良，上蓋鬆_x000D_
油壓壓力調整，80~100㎏/㎝²，試車。 1H_x000D_
下極限開關調整，散熱風扇過熱電源段開，加循環油。1H</t>
  </si>
  <si>
    <t>FGX三軸錫焊機更換烙鐵頭後焊接座標調校改善_x000D_
拆圖，尺寸標註，報價</t>
  </si>
  <si>
    <t>請購單轉電子簽核_x000D_
通知廠商備料</t>
  </si>
  <si>
    <t>34B-F03浮球磁鐵組裝改善_x000D_
6/10 3D規劃</t>
  </si>
  <si>
    <t>磁簧彎腳治具-間距22_x000D_
6/11 組裝調整測試OK</t>
  </si>
  <si>
    <t>34B-F03浮球磁鐵組裝改善_x000D_
6/11 3D規劃</t>
  </si>
  <si>
    <t>模具異動資料整理</t>
  </si>
  <si>
    <t>EPH機台測試</t>
  </si>
  <si>
    <t>電箱安裝配電</t>
  </si>
  <si>
    <t>土城一廠EPH自動測試_x000D_
增加科氏力流量計拉線</t>
  </si>
  <si>
    <t>系統電源拉電</t>
  </si>
  <si>
    <t>協助EPH測場查干擾問題</t>
  </si>
  <si>
    <t>SE馬達鉚合設備_x000D_
油壓單元風扇燒掉_x000D_
風扇線拆除OK</t>
  </si>
  <si>
    <t>EPH測場復原</t>
  </si>
  <si>
    <t>FG工作桌拉電</t>
  </si>
  <si>
    <t>spx拆圖</t>
  </si>
  <si>
    <t>幫忙可撓連續式製程優化</t>
  </si>
  <si>
    <t>spx檢查尺寸和發外</t>
  </si>
  <si>
    <t>設計回收線材台車</t>
  </si>
  <si>
    <t xml:space="preserve">組裝快速接頭_x000D_
_x000D_
_x000D_
</t>
  </si>
  <si>
    <t>sax快速接頭裝磁鐵測試</t>
  </si>
  <si>
    <t>可繞.回收線機構</t>
  </si>
  <si>
    <t>亞東醫院身體檢查諮詢</t>
  </si>
  <si>
    <t xml:space="preserve">DN15、DN25上下支架結構內容確認。_x000D_
DN15、DN25上下支架料號申請。_x000D_
DN15、DN25上下支架3D圖面繪製。_x000D_
DN15、DN25上下支架2D圖面繪製。_x000D_
DN25用半牙螺絲料號與圖面繪製。_x000D_
</t>
  </si>
  <si>
    <t>DN13、DN40超音波探頭安裝治具干涉問題確認。</t>
  </si>
  <si>
    <t>DN40-10PCS測試樣品零件確認。 _x000D_
DN40-10PCS測試樣品組裝。</t>
  </si>
  <si>
    <t>成品組合圖面繪製。_x000D_
相關零件、半成品、成品圖面檔案PLM建立與上傳。</t>
  </si>
  <si>
    <t>DN40-3D列印樣品測試內容問題點討論與釐清。</t>
  </si>
  <si>
    <t>針對試模需求樣品前往政聯採購線材。</t>
  </si>
  <si>
    <t>雨秋橡膠模具驗收資料撰寫。</t>
  </si>
  <si>
    <t>進料檢驗基準PLM建立檔案與上傳。</t>
  </si>
  <si>
    <t>SCX5用音叉棒平行檢測治具3D、2D圖面繪製設計。</t>
  </si>
  <si>
    <t>前往射出廠取回PFA修改進料點位置上蓋試模樣品。_x000D_
測試黏合PFA上蓋融合與測漏。</t>
  </si>
  <si>
    <t>接線盒上蓋修改與繪製有無LOGO-2D工程圖面檔案。</t>
  </si>
  <si>
    <t>討論成品BOM表內容配置問題。_x000D_
修改成品3D、2D組合圖面內容。</t>
  </si>
  <si>
    <t>拆卸DN40不良品並進行相關零件內容確認。_x000D_
組裝DN40不良品樣機。</t>
  </si>
  <si>
    <t>彙整DN40多孔式噴嘴與支撐環估價單內容。</t>
  </si>
  <si>
    <t>內置盒本體中凱開模問題修改相關素材、加工圖面3D、2D圖面。</t>
  </si>
  <si>
    <t>SC-40mm音叉棒平行檢測治具3D、2D圖面繪製設計。_x000D_
MOT齒輪箱鉚合鬆動問題點確認相關尺寸與進料相關問題點。</t>
  </si>
  <si>
    <t>PFA外殼熱熔樣品測試，與後續模具可能修改內容討論。</t>
  </si>
  <si>
    <t>1.水測設備設計修改_x000D_
2.鎖上蓋治具繪製</t>
  </si>
  <si>
    <t>1.水測設備零件安裝方式設計_x000D_
2.鎖上蓋治具請蔡師傅加工</t>
  </si>
  <si>
    <t>1.零件組裝確認</t>
  </si>
  <si>
    <t>1.專案進度會議報告</t>
  </si>
  <si>
    <t>1.DN15樣品組裝</t>
  </si>
  <si>
    <t>1.水測治具其他規格配件設計</t>
  </si>
  <si>
    <t>1.承認書資料詢問_x000D_
2.零件廠商資料整理</t>
  </si>
  <si>
    <t>1.與採購溝通異常問題_x000D_
2.修改圖面_x000D_
3.提ECO</t>
  </si>
  <si>
    <t>ECO-25060121</t>
  </si>
  <si>
    <t>1.DN15本體試模報告_x000D_
2.上蓋O-RING安裝異常，改善對策構思</t>
  </si>
  <si>
    <t>1.零件詢價_x000D_
2.金屬螺柱工程圖繪製</t>
  </si>
  <si>
    <t xml:space="preserve">協助奧多曼逆向 DN75_x000D_
</t>
  </si>
  <si>
    <t>端午</t>
  </si>
  <si>
    <t>週四會議_x000D_
ECP _x000D_
1. 本體加高與面板的卡位 _x000D_
2. PCB外型+兩個挖曹_x000D_
_x000D_
SCX _x000D_
1. 改LOGO 3D / 工程圖 / 進料檢驗</t>
  </si>
  <si>
    <t>送本體去修_x000D_
改PCB_x000D_
與研一討論組裝</t>
  </si>
  <si>
    <t>改LOGO 3D已歸檔 / 工程圖已完成</t>
  </si>
  <si>
    <t>張家港 重新寄來的三個零件 完成世模報告_x000D_
本體跟面板 需要修模_x000D_
_x000D_
佳里興 兩套模具驗收</t>
  </si>
  <si>
    <t>完成佳里興兩套模具驗收!!_x000D_
拿去給燕琴了</t>
  </si>
  <si>
    <t>1.製作億豪與弓銓產品差異的報告_x000D_
2.查弓銓已申請的專利內容</t>
  </si>
  <si>
    <t>與Mark討論回復認證公司的問題</t>
  </si>
  <si>
    <t>1.廠務製作試產樣品時，在旁問題排除_x000D_
2.台達電樣品鉚合探頭_x000D_
3.設計台達電樣品改低壓射出</t>
  </si>
  <si>
    <t>領出凱特、興遠DN50樣機，拆解、分析樣機內部結構</t>
  </si>
  <si>
    <t>與Mark了解給認證公司的資料有哪些還需要修改</t>
  </si>
  <si>
    <t>1.報告奧多曼水錶B、C及錶內部差異、專案排程_x000D_
2.SCX5防爆認證進度</t>
  </si>
  <si>
    <t>力致EPU探頭支架調整彎折角度，半成品試組</t>
  </si>
  <si>
    <t>寫開案計畫書，比較專利</t>
  </si>
  <si>
    <t>寫請生管協助開單製作樣品的內聯單</t>
  </si>
  <si>
    <t>修改認證公司回饋的工程圖問題</t>
  </si>
  <si>
    <t>寫開案計畫書</t>
  </si>
  <si>
    <t>1.SDX2批量試產去協助廠務解決問題_x000D_
2.製作台達電客製品-低壓射出</t>
  </si>
  <si>
    <t xml:space="preserve">2025/04/09/開立內聯單請生管進行PCBA打件 (基本：A:20套 / K:50套 / M:100套，需在專案會議再次確認) /周家儀/0%_x000D_
2025/04/11/行銷確認首產及送樣規格及套數/吳志嘉/0%_x000D_
</t>
  </si>
  <si>
    <t>完成, 後續有bug再修改</t>
  </si>
  <si>
    <t>因設變案PLM不進行簽核，6/11 已上傳至BPM</t>
  </si>
  <si>
    <t>SCX50S2001 技轉資料整理</t>
  </si>
  <si>
    <t>ECP13M1001 LAYOUT修改</t>
  </si>
  <si>
    <t>EPU11S1001排版資料確認</t>
  </si>
  <si>
    <t>EPU11M1001 GERBER 整理FOR CSA</t>
  </si>
  <si>
    <t>第二版拉線40%</t>
  </si>
  <si>
    <t xml:space="preserve">文書處理5PCS_x000D_
</t>
  </si>
  <si>
    <t>ECP12M1003排版確認</t>
  </si>
  <si>
    <t>BDV10000301T修改 清查所有日期標籤</t>
  </si>
  <si>
    <t>EPH治具整修</t>
  </si>
  <si>
    <t>ISO 17025 認可項目：C244：風管中空氣系統操作訓練</t>
  </si>
  <si>
    <t>第三批校正 16PCS</t>
  </si>
  <si>
    <t>複測EPT 48PCS 位置1，確保一致性</t>
  </si>
  <si>
    <t>1.與QC會測20PCS EPT_x000D_
2.包裝20PCS EPT_x000D_
3.雙鴻科技工況</t>
  </si>
  <si>
    <t>複測20PCS送樣不良品異常分析</t>
  </si>
  <si>
    <t>校正第五批16PCS</t>
  </si>
  <si>
    <t>校正第六批16PCS</t>
  </si>
  <si>
    <t>校正第七批16PCS</t>
  </si>
  <si>
    <t>校正第八批16PCS</t>
  </si>
  <si>
    <t xml:space="preserve">EPT絕緣耐壓測試203PCS_x000D_
EPT燒機治具線材製作*32PCS_x000D_
</t>
  </si>
  <si>
    <t>EPT燒機治具線材焊接_x000D_
EPT探棒各個角度流速測試</t>
  </si>
  <si>
    <t>更新EPT韌體*100PCS_x000D_
校正邁科退回EPT校正</t>
  </si>
  <si>
    <t>校正邁科退回EPT10度流速重新校正_x000D_
EPT新測廠校正後放到舊測廠測試_x000D_
EPT_30度到80度破壞性測試</t>
  </si>
  <si>
    <t>機構調整後 _x000D_
LAYOUT 走線檢查_x000D_
_x000D_
整理後回報給慧芝_x000D_
_x000D_
再次檢查確認</t>
  </si>
  <si>
    <t>冷熱盤測試_x000D_
_x000D_
測試冷熱盤控制器的軟體以及測試_x000D_
_x000D_
測試探頭穩定性_x000D_
_x000D_
如導熱膏 導熱墊比較等_x000D_
_x000D_
重複測試_x000D_
_x000D_
報告整理</t>
  </si>
  <si>
    <t>電路走線_x000D_
訊號量測_x000D_
調整與測試熱插拔問題_x000D_
嘗試除錯熱插拔問題_x000D_
ˋ熱插拔測試等_x000D_
_x000D_
_x000D_
探頭燒機測試_x000D_
加熱電阻 阻抗量測</t>
  </si>
  <si>
    <t>電路走線_x000D_
訊號量測_x000D_
調整與測試熱插拔問題_x000D_
嘗試除錯熱插拔問題_x000D_
ˋ熱插拔測試等_x000D_
_x000D_
_x000D_
探頭燒機測試_x000D_
加熱電阻 阻抗量測_x000D_
_x000D_
修改工程變更BOM_x000D_
修改加工重點 文件</t>
  </si>
  <si>
    <t xml:space="preserve">ISO 17025 認可項目：C244：風管中空氣系統操作訓練_x000D_
上課日期：6月18日(三)下午16:00-18:00_x000D_
授課講師：黃胤綸_x000D_
上課地點：三樓教育訓練會議室 (會先在會議室上課, 後續會帶到1F的測場實際操作)_x000D_
</t>
  </si>
  <si>
    <t>SPXBA2X-0004 SPX2探頭半成品,Ø16*18.3L,SUS316L 　X 50pcs_x000D_
同上一次實驗方式進行冷熱衝擊實驗，比對組裝手法與探頭特性是否有關_x000D_
_x000D_
冷熱盤軟體架設_x000D_
_x000D_
冷熱盤設定_x000D_
_x000D_
SPX2探頭 測試_x000D_
_x000D_
50PCS 冷熱衝擊實驗 _x000D_
_x000D_
數據紀錄與讀取_x000D_
_x000D_
資料整理</t>
  </si>
  <si>
    <t>正合EG60成品校驗確認</t>
  </si>
  <si>
    <t>【上課通知】6月12日(四)下午14:30-16:00 ISO 17025:2018 自訂方法程序實務</t>
  </si>
  <si>
    <t>整理GPX8主板電測資料, 提供給威諭安排設計</t>
  </si>
  <si>
    <t>至高雄與正合系統在工藝館進行EG60安裝驗證, 功能OK, 但正合希望浮球能更小</t>
  </si>
  <si>
    <t>Orcad Cx軟體是否要進行討論</t>
  </si>
  <si>
    <t>1. 整理近期EG產品問題, 週二至宜蘭廠內巡檢時確認_x000D_
2. FG的記錄表整理_x000D_
3. 研發會議</t>
  </si>
  <si>
    <t>1. 至宜蘭廠做EG內巡檢_x000D_
2. SCX6台耘工況行前會議._x000D_
3. SMC樣品需求討論</t>
  </si>
  <si>
    <t>1. NICOLE採購要的電容替代料回覆_x000D_
2. SMC樣品規格確認回覆生技_x000D_
3. QA要追蹤的FG磁簧驗證OK回覆_x000D_
4. SCX6客訴特友粉體對策追蹤, 目前OK_x000D_
5. 東富龍樣品追蹤, 6月剛送到</t>
  </si>
  <si>
    <t>SDX2、SDX5治具移轉_x000D_
日立樣品測試</t>
  </si>
  <si>
    <t>日立樣品測試</t>
  </si>
  <si>
    <t>上課_ISO 17025 認可項目：C244：風管中空氣系統操作訓練</t>
  </si>
  <si>
    <t>RD2部門報告撰寫</t>
  </si>
  <si>
    <t>1.SDX所需XLPE無鹵電纜線,second source來源尋找_x000D_
2.SDX工程試製_x000D_
3.SDX光電開關第二階段認證準備</t>
  </si>
  <si>
    <t>1.研發報告準備_x000D_
2.SDX所需XLPE無鹵電纜線,second source來源尋找_x000D_
3.SDX工程試製_x000D_
4.SDX光電開關第二階段認證準備</t>
  </si>
  <si>
    <t>到宜蘭廠,EGX產品生產作業了解</t>
  </si>
  <si>
    <t>參加教育訓練,課程名稱：ISO 17025 認可項目：C244：風管中空氣系統操作訓練</t>
  </si>
  <si>
    <t>1.SDX所需XLPE無鹵電纜線,second source來源尋找,規格確認_x000D_
2.SDX光電開關第二階段認證準備</t>
  </si>
  <si>
    <t>1. SCX1 電源座半成品 作業標準書製作</t>
  </si>
  <si>
    <t>1. GPX8 ESD 功能驗證_x000D_
2.GPX8 EFT 功能驗證</t>
  </si>
  <si>
    <t>1. SCX1 黑色面板 雷雕流程製作</t>
  </si>
  <si>
    <t>1. SDX201 成品治具 更改延遲流程、報告抬頭寫入</t>
  </si>
  <si>
    <t>1. SDX201 成品治具 延遲流程與CSV抬頭修改_x000D_
2. SDX201 成品治具 功能驗證</t>
  </si>
  <si>
    <t>1. SCX1 連版測試治具 軟體流程驗證</t>
  </si>
  <si>
    <t>1. SCX1 雙叉連版 治具問題 連版測試時 8V異常、訊號產生器提供訊號無法正常動作</t>
  </si>
  <si>
    <t>1. SCX1 雙叉 連板治具 異常問題解決 訊號與8V測試點 配線錯誤</t>
  </si>
  <si>
    <t>1. ISO 17025 認可項目：C244：風管中空氣系統操作訓練</t>
  </si>
  <si>
    <t>1.執行設變 變更EDX BOM_x000D_
2.執行設變 變更SDX BOM</t>
  </si>
  <si>
    <t>考核表製作</t>
  </si>
  <si>
    <t>1.SDX5 低壓射出、功能測試_x000D_
2.協助小批量試產解決SDX成品測試治具操測試問題_x000D_
3.SDX2加工重點製作</t>
  </si>
  <si>
    <t>1.SDX201加工重點製作_x000D_
2.SDX5 低壓射出測試</t>
  </si>
  <si>
    <t>1.SDX201 日立樣品製作、低壓射出、功能測試_x000D_
2.SDX8廣達導入遮光罩輔助生產_x000D_
3.SDXBOM發起設變</t>
  </si>
  <si>
    <t>SDX201 日立樣品 低壓射出、功能測試</t>
  </si>
  <si>
    <t>協助電二debug SDX半成品測試治具</t>
  </si>
  <si>
    <t>教育訓練 - ISO 17025 認可項目：C244：風管中空氣系統操作訓練</t>
  </si>
  <si>
    <t>RD2部門會議簡報製作</t>
  </si>
  <si>
    <t>尋找EPD接線盒規格</t>
  </si>
  <si>
    <t>1.PCB進廠確認_x000D_
2.PCB &amp; 樣品入庫_x000D_
3.研發週會</t>
  </si>
  <si>
    <t>1.查找中凱殼體_x000D_
2.稽核問題報告撰寫</t>
  </si>
  <si>
    <t>EPU2測試，將EPH測場上的EPU2拉進測場電腦裡準備測試</t>
  </si>
  <si>
    <t>EPF探頭異常報告整理，將先前測試的資料整理成報告</t>
  </si>
  <si>
    <t>EPU2重複性測試，將EPU2校正後進行重複性測試並整理相關資料</t>
  </si>
  <si>
    <t>EPD生產協助，協助處理宜蘭生產發生的問題</t>
  </si>
  <si>
    <t>EPV生產協助，協助處理EPV生產的問題</t>
  </si>
  <si>
    <t>EPU2重複性測試，將EPU2進行重複性測試並整理相關資料</t>
  </si>
  <si>
    <t>EPD客訴，測試OTC客訴的異常品有無方法再現流量不準的問題</t>
  </si>
  <si>
    <t>EPD客訴分析，分析OTC異常的EPD是哪邊有問題，並解決激磁電流異常</t>
  </si>
  <si>
    <t>EPV治具維修，將輸出電壓異常的治具進行檢修</t>
  </si>
  <si>
    <t>EPV治具維修，將電路板的定位柱進行打磨使顯示板可以正常放置</t>
  </si>
  <si>
    <t xml:space="preserve">EPU2重複性測試，將測試好的資料進行整理_x000D_
EPU2韌體測試，針對先前修改的異常進行測試並測試有沒有什麼奇怪的地方_x000D_
</t>
  </si>
  <si>
    <t>目前將5V輸出外加電容，需增加到220u_x000D_
及12V輸出增加220uF電解電容，5V電壓才會改善，_x000D_
但以上狀態已先將5V隔離電源短路，_x000D_
再將隔離電源裝回時，5V需增加至440u(220u*2)_x000D_
電壓與原始的相比，已改善許多。</t>
  </si>
  <si>
    <t xml:space="preserve">將外加的電容上板，因高度限制，_x000D_
需將電容躺平，躺平後組裝進CASE，_x000D_
並進測場測試，目前測起來感受不大，_x000D_
後續若需更改，可將220u*2改為470u*1_x000D_
經實驗勾波形，也是有效的，_x000D_
但體積就少了一半，比較有機會放進電路中。_x000D_
</t>
  </si>
  <si>
    <t>整理報告，_x000D_
因重工步驟繁雜，_x000D_
所以看是否能用SMD Cap替代電解電容，_x000D_
需要額外加多顆電容才有效果，_x000D_
明日上機測試。</t>
  </si>
  <si>
    <t xml:space="preserve">組裝測試，目前在15-19的迴波數據相較不穩定_x000D_
改用8-12，數據穩定，擺放長時間看0點變化_x000D_
</t>
  </si>
  <si>
    <t>整理成本，_x000D_
需另外組裝4pcs DN25樣品做長時間測試。_x000D_
上課：ISO 17025 認可項目：C244：風管中空氣系統操作訓練</t>
  </si>
  <si>
    <t>06/12_x000D_
_x000D_
#一體式夾管超音波流量計_x000D_
治具製作</t>
  </si>
  <si>
    <t>06/13_x000D_
_x000D_
#一體式夾管超音波流量計_x000D_
治具製作_x000D_
_x000D_
#二樓測廠_x000D_
數據探測</t>
  </si>
  <si>
    <t>06/16_x000D_
_x000D_
#一體式夾管超音波流量計_x000D_
治具製作_x000D_
_x000D_
#EPU-DIN RAIL軌道型顯示器夾管式超音波流量計_x000D_
零部件入庫流程 &amp; 打件準備</t>
  </si>
  <si>
    <t>06/17_x000D_
_x000D_
#EPU-DIN RAIL軌道型顯示器夾管式超音波流量計_x000D_
零部件入庫_補件_x000D_
_x000D_
#EPU-DIN RAIL軌道型顯示器夾管式超音波流量計_x000D_
殼體尋找比較_x000D_
長河 &amp; 中凱_x000D_
EXCEL報表製作_x000D_
規格書內徑 &amp; 外徑 比對 &amp; 尋找適合的_x000D_
IP**_x000D_
耐溫**_x000D_
_x000D_
#KPI報告_x000D_
相關模組題目搜尋_x000D_
尋找有興趣的題目 &amp; 選定_x000D_
相關知識搜尋 &amp; 學習_x000D_
有興趣的題目:_x000D_
	BUCK電源模組_x000D_
	STM32 MCU模組_x000D_
	Butterworth低通濾波器模組_x000D_
	負電壓轉換模組_x000D_
	可調控放大器模組_x000D_
	RS-485通訊模組_x000D_
	Step-down電源模組_x000D_
	Step-up電源模組_x000D_
	LDO電源模組_x000D_
	RF  Power Control電路模組_x000D_
_x000D_
#個人試用期報告製作_x000D_
入職資料整理 &amp; 排序</t>
  </si>
  <si>
    <t>06/18_x000D_
_x000D_
#EPU相關資料整理_x000D_
_x000D_
#KPI報告_x000D_
暫定選擇題目:_x000D_
	TPS54140 Buck電源模組_x000D_
	LM43600 Step-down電源模組_x000D_
	LTC3621 Step-down電源模組_x000D_
_x000D_
#個人試用期報告製作_x000D_
入職資料整理 &amp; 排序_x000D_
PPT開始製作:_x000D_
	目錄大致項目_x000D_
	環境軟體安裝&amp;功能簡介_x000D_
_x000D_
#M240704R1_架設測場使用_x000D_
調撥_x000D_
PC301-G4022U5901 100PCS_x000D_
_x000D_
#上課_x000D_
ISO 17025 認可項目：C244：風管中空氣系統操作訓練</t>
  </si>
  <si>
    <t xml:space="preserve">1. 撰寫調適軟體_x000D_
</t>
  </si>
  <si>
    <t>1. 增加流速校正功能</t>
  </si>
  <si>
    <t>M240704R1 一體式夾管超音波流量計(DN25)[RD4]: Debug開機畫面顯示問題。_x000D_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畫面旋轉後圖形殘留問題，已修正ok_x000D_
20。debug 開機畫面問題，若使用其中一台硬体，可正常啟動，但若使用其它一台則會當機，原因不明，debug中</t>
  </si>
  <si>
    <t>K240801R2 PCB濕製程用插入式壓力感測器:協助adc 數值debug_x000D_
1。修正adc 模組debug，目前由電源輸入可調整範圍測試adc數值，測試結果皆可正常讀取adc 值。_x000D_
2。經接上sensor 後，發現adc 數讀取有異，經量測，發現輸入電壓超過最高可量測輸入3.3v，已請硬體修政相關電路</t>
  </si>
  <si>
    <t>K240801R2 PCB濕製程用插入式壓力感測器:協助壓力 adc debug_x000D_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t>
  </si>
  <si>
    <t>協助規劃廣達EPT測試治具_x000D_
1.HMI程式撰寫_x000D_
2.PLC程式撰寫</t>
  </si>
  <si>
    <t>氣動球閥控制EPH校驗設備_x000D_
訊號異常線路查修_x000D_
1.變頻器_x000D_
2.PLC_x000D_
3.MOXA</t>
  </si>
  <si>
    <t>2025/6/10下午休假</t>
  </si>
  <si>
    <t>土城廠可撓式生產建置_x000D_
1.校正軟體撰寫_x000D_
2.調整馬達_x000D_
3.試俥</t>
  </si>
  <si>
    <t>土城廠可撓式生產建置_x000D_
1.校正軟體撰寫_x000D_
2.調整馬達_x000D_
3.試俥_x000D_
4.馬達程式補償修正</t>
  </si>
  <si>
    <t>1.軟管台車引導拉伸治具設計(完成)/2D拆圖發外(完成)</t>
  </si>
  <si>
    <t xml:space="preserve">1.個人專案進度追蹤_x000D_
2.展覽展品是項交辦譽麒_x000D_
</t>
  </si>
  <si>
    <t>1.線性傳動調整校正皮帶拉力調整_x000D_
2.擴孔台車加工組裝(未完成)</t>
  </si>
  <si>
    <t>股東會人力支援</t>
  </si>
  <si>
    <t>1.金屬管套筒治具設計拆圖發外製作(已完成)</t>
  </si>
  <si>
    <t>E250301I1資料整理上傳PLM</t>
  </si>
  <si>
    <t>防燙治具壓克力設計拆圖發外</t>
  </si>
  <si>
    <t>1.加工組裝擴孔治具(中心距調整)_x000D_
2.氣密測試組裝(未完成)</t>
  </si>
  <si>
    <t xml:space="preserve">1.POM加工去除毛邊_x000D_
2.安裝軟管支撐架_x000D_
</t>
  </si>
  <si>
    <t>宜蘭錄影紀錄生產可撓式_x000D_
現場清點製程使用工、治具並帶回土城廠建立圖面</t>
  </si>
  <si>
    <t>提案改善成案通知NO.049_x000D_
圖面_x000D_
報價_x000D_
請購</t>
  </si>
  <si>
    <t>電子簽核進度_x000D_
採購待議價</t>
  </si>
  <si>
    <t>6/12下午休假_x000D_
待爸爸回診</t>
  </si>
  <si>
    <t>提案改善NO.50 6PIN接頭壓PIN治具改善_x000D_
6/13 2D 圖面規劃，報價</t>
  </si>
  <si>
    <t>6/13 模具事項處理2件。資料更新1件。_x000D_
煜益轉金捷紳</t>
  </si>
  <si>
    <t>6/13 拉孔機維修_x000D_
調整，沖頭研磨</t>
  </si>
  <si>
    <t>採購進度追蹤</t>
  </si>
  <si>
    <t>提案改善NO.50 6PIN接頭壓PIN治具改善_x000D_
6/16 蔡師傅車製零件，叫料_x000D_
_x000D_
6/16 拉孔機維修零件加工修改(宏茂)_x000D_
_x000D_
6/16 金捷紳移模事項處理_x000D_
_x000D_
6/16 模具資料歸檔WA00A0308模具保管單-恆宇精密_x000D_
_x000D_
週報整理更新</t>
  </si>
  <si>
    <t>提案改善NO.049 FGX三軸錫焊機更換烙鐵頭後焊接座標調校改善_x000D_
盈達6/17交件收到_x000D_
_x000D_
EPU2測場水測管道 連結最左側小系統長時間測試用_x000D_
6/17 討論規劃，五金零件叫貨_x000D_
_x000D_
6/17 模具資料歸檔2件WA00A0311、WA00A0315_x000D_
_x000D_
EPH四連板電測治具葉片轉動歪，通知慶祥取回修改_x000D_
6/17 通知慶祥修改</t>
  </si>
  <si>
    <t>114年上半年_研發一般人員績效考核表_羅友彥</t>
  </si>
  <si>
    <t>加工進度追蹤_x000D_
TJ4-25050009 明發預計6/XX交件。_x000D_
TJ4-25050010 宏常預計6/26交件。_x000D_
TJ4-25050011 羅昇/台達-伺服馬達已到 減速機6/26 驅動器插頭8/20_x000D_
TJ4-25050012 全祥預計6/20交件。</t>
  </si>
  <si>
    <t>提案改善NO.50 6PIN接頭壓PIN治具改善_x000D_
6/18 報價宏常13600，宏茂23800_x000D_
6/18提供蔡師傅車製零件。_x000D_
_x000D_
EPU2測場水測管道 連結最左側小系統長時間測試用_x000D_
6/18 修改安裝試水完成_x000D_
_x000D_
EPH四連板電測治具葉片轉動歪，通知慶祥取回修改_x000D_
6/18 說明修改方向，廠商取回_x000D_
_x000D_
FGX跨接治具製作_x000D_
6/18圖面整理發宏茂製作12.7、6.35各1組</t>
  </si>
  <si>
    <t>修改EPT測試台</t>
  </si>
  <si>
    <t>組裝磁簧折腳治具</t>
  </si>
  <si>
    <t>維修二廠EPH測試台</t>
  </si>
  <si>
    <t>Q1.Q3點測試</t>
  </si>
  <si>
    <t>工作桌拉電 托練安裝</t>
  </si>
  <si>
    <t>托ˋ練安裝拉線_x000D_
配件安裝配線</t>
  </si>
  <si>
    <t>設備配電</t>
  </si>
  <si>
    <t>設備配線 拉氣管</t>
  </si>
  <si>
    <t>熱風槍修改_x000D_
配件組裝</t>
  </si>
  <si>
    <t>可繞式馬達設計</t>
  </si>
  <si>
    <t>電腦展組裝</t>
  </si>
  <si>
    <t>spx前後交換修改、發外</t>
  </si>
  <si>
    <t>幫忙下貨模子</t>
  </si>
  <si>
    <t>檢查圖面資料和轉檔，申請請購流程</t>
  </si>
  <si>
    <t>修整放軟管的塑膠固定座</t>
  </si>
  <si>
    <t>申請請購流程</t>
  </si>
  <si>
    <t>把2樓的展座展品搬下來組裝</t>
  </si>
  <si>
    <t>依據業務需求(台達電)EPD-DN150規格，PTFE內襯，JIS-10K法蘭,繪製相關零件與外觀組合3D圖面檔案。</t>
  </si>
  <si>
    <t>彙整3D、2D工程圖內容錯誤問題修改繪製。</t>
  </si>
  <si>
    <t>ECO-25060059</t>
  </si>
  <si>
    <t>ECO-25060060</t>
  </si>
  <si>
    <t>ECO-25060120</t>
  </si>
  <si>
    <t>ECO-25060123</t>
  </si>
  <si>
    <t>依據電一ECR需求變更電錶半成品、DN13、DN20、DN25成品3D圖面檔案。_x000D_
依據電一ECR需求變更電錶半成品、DN13、DN20、DN25成品2D工程圖面檔案。</t>
  </si>
  <si>
    <t>ECR-25050017</t>
  </si>
  <si>
    <t>繪製探頭封口塞測試結構3D、2D圖面。_x000D_
建立新增零件料號。_x000D_
討論探頭測試治具結構。_x000D_
測試探頭結構零件發包暫行事項處理。</t>
  </si>
  <si>
    <t>依據電一ECR需求變更電錶半成品、DN40、DN50成品3D圖面檔案。_x000D_
依據電一ECR需求變更電錶半成品、DN40、DN50成品2D工程圖面檔案。_x000D_
ECO-25060165變更半成品、成品圖面設變。</t>
  </si>
  <si>
    <t>半成品EOM表建立。_x000D_
辦牙螺絲採購需求暫行圖面繪製。</t>
  </si>
  <si>
    <t>DN40多孔式噴嘴3D樣品重點尺寸量測。</t>
  </si>
  <si>
    <t>專案進度討論會議:_x000D_
決議接線盒只留一種新型式，舊型式取消</t>
  </si>
  <si>
    <t>專案進度討論會議:_x000D_
決議DN40多孔式噴嘴與支撐環由台北供應商開模_x000D_
請採購議價_x000D_
務必在3~4周內完成</t>
  </si>
  <si>
    <t>DN25閥體創維模具不繼續問題:_x000D_
a.請創維退回模具前70%款項。_x000D_
b.創維提出後續處理方案。</t>
  </si>
  <si>
    <t>DN40多孔式噴嘴3D樣品測試數據彙整。_x000D_
DN40多孔式噴嘴與支撐環模具評估彙整。</t>
  </si>
  <si>
    <t>專案進度討論會議:_x000D_
EPT探頭治具先製作手動測試確認可行性後再進行自動化。_x000D_
EPT探頭增加加長管繼續執行。</t>
  </si>
  <si>
    <t>針對中凱建議接線盒本體防爆螺絲位置結構圖面問題討論。_x000D_
修改接線盒本體3D結構圖面。_x000D_
繪製接線盒本體2D工程圖面。</t>
  </si>
  <si>
    <t>DN40-多孔式噴嘴與支撐環3D圖面結構討論與確認。_x000D_
DN40-多孔式噴嘴與支撐環3D圖面修改。_x000D_
DN40-多孔式噴嘴與支撐環2D工程圖面修改。_x000D_
DN40-多孔式噴嘴與支撐環模具請購文件資料撰寫與簽核。_x000D_
DN40-多孔式噴嘴與支撐環前往模具廠開模檢討。</t>
  </si>
  <si>
    <t>美超微GPX感溫棒客製品零件圖面加工素材問題採購處理。_x000D_
美超微GPX感溫棒客製品零件加工協調。</t>
  </si>
  <si>
    <t>DN40支撐環依據與模具廠討論內容修改相關拔模度與厚度尺寸。_x000D_
3D、2D圖面修改繪製。</t>
  </si>
  <si>
    <t>OTC-DN200-150lbs法蘭增加補強網結構3D圖面繪製。_x000D_
鋼管；支撐環工程圖面繪製修改。</t>
  </si>
  <si>
    <t>美超微GPX感溫棒客製品3D零件圖面設計繪製。_x000D_
美超微GPX感溫棒客製品2D零件工程圖面繪製。</t>
  </si>
  <si>
    <t>SDL線材工程圖面與進料檢驗基準修改與設變。</t>
  </si>
  <si>
    <t>ECO-25060226</t>
  </si>
  <si>
    <t>1.周會進度報告</t>
  </si>
  <si>
    <t>1.零件備料狀況整理</t>
  </si>
  <si>
    <t>1.DN15.DN20試模報告_x000D_
2.DN15.DN20組裝測試_x000D_
3.去二廠領料</t>
  </si>
  <si>
    <t>1.DN20試模報告_x000D_
2.DN15.20組裝測試_x000D_
3.去二廠領料及借測試DN20管道氣密測試治具_x000D_
4.設計DN15管道氣密測試治具</t>
  </si>
  <si>
    <t>1.測試DN15.DN20管道氣密性_x000D_
2.調整膜片.再測試管道氣密性_x000D_
3.領料_x000D_
4.請蔡師傅加工DN15管道氣密測試治具</t>
  </si>
  <si>
    <t>1.討論二口二位閥進度_x000D_
2.自動化進度討論與會_x000D_
3.SCX38進度討論與會</t>
  </si>
  <si>
    <t>1.DN15膜片安裝異常問題確認及討論</t>
  </si>
  <si>
    <t>1.鎖上蓋治具設計_x000D_
2.治具加工方式討論</t>
  </si>
  <si>
    <t>1.圖面修改_x000D_
2.提ECO_x000D_
3.歸檔</t>
  </si>
  <si>
    <t>ECO-25060220</t>
  </si>
  <si>
    <t>1.鎖上蓋治具重新設計_x000D_
2.工程圖出圖，明天叫料請蔡師傅加工</t>
  </si>
  <si>
    <t>逆向</t>
  </si>
  <si>
    <t>EPT 治具重新設計 _x000D_
一開始只設計手動，後續開始設計有汽缸的自動化版本</t>
  </si>
  <si>
    <t>貼面板</t>
  </si>
  <si>
    <t>設計恆溫箱治具</t>
  </si>
  <si>
    <t>改回手動版</t>
  </si>
  <si>
    <t>報告奧多曼專案進度、討論SPX測試會漏水問題</t>
  </si>
  <si>
    <t>1.寫開案企劃書，從新版型式認證裡抓取認證目標_x000D_
2.拍弓銓DN50拆解樣機圖片</t>
  </si>
  <si>
    <t>將台達電客製品的材料拿給蔡師傅並溝通做法</t>
  </si>
  <si>
    <t>查看、了解水量計新版型式認證，並寫盡開案計畫書內</t>
  </si>
  <si>
    <t>1.彙整新版型式認證的資訊到開案企劃書上_x000D_
2.比較新、舊版型式認證在定義流量的差異_x000D_
3.查詢葉片角度的差異</t>
  </si>
  <si>
    <t>報告SCX5專案進度</t>
  </si>
  <si>
    <t>將新的接線盒圖面整理給廠商</t>
  </si>
  <si>
    <t>1.製作弓銓DN50拆解報告_x000D_
2.拆解弓銓DN100樣機</t>
  </si>
  <si>
    <t>將GPX本體上蓋改為沖壓件，畫工程圖給廠商評估</t>
  </si>
  <si>
    <t>解決SPX2防水問題</t>
  </si>
  <si>
    <t>1.3D成品圖替還成新款接線盒_x000D_
2.修改組合圖換成新款接線盒</t>
  </si>
  <si>
    <t>PVD二口二位閥展型(DN15、DN20)</t>
  </si>
  <si>
    <t>2/10 增加 SC21XX/SC14XX 優化電源座 組裝 SOP P109~114_x000D_
2/11 增加 SC21XX/SC14XX 優化電源座 組裝 SOP P109~114 (SOPMod00100001043)_x000D_
2/11 QW-03-SCXBA1X-N1文件 新增 SCXBA1X-0078、79、84、85 半成品組裝 P53~54 (SOPMod00100001045)_x000D_
2/11 QW-03-SCXBE1X-N1 缺少連板治具_x000D_
6/19 QW-03-SCXBE1X-N1 作業標準書 新增連板ˊ治具測試流程</t>
  </si>
  <si>
    <t>6/18 DN15發現膜片壓合塊下座安裝膜片螺絲會卡住，已請模具廠進行調正_x000D_
6/12 樣品組裝</t>
  </si>
  <si>
    <t>6/19 DN15測試管道氣密性，原膜片NG，膜片凸點修改後，測試OK，無洩漏。_x000D_
6/13 DN20測試管道氣密性，原膜片NG，膜片凸點修改後，測試OK，無洩漏。</t>
  </si>
  <si>
    <t>6/23 提供給FAE相關DM及操作手冊擴充內容用資料，DN25版本再進行擴充</t>
  </si>
  <si>
    <t>共用M230705R1(DN25)的產品檢驗基準</t>
  </si>
  <si>
    <t>共用M230705R1(DN25)的產品檢驗紀錄</t>
  </si>
  <si>
    <t>共用M230705R1(DN25)的QC工程表</t>
  </si>
  <si>
    <t>6/20 業務郭處長與研發廖協理提議要先行招開產品說明會，讓業務同仁了解產品，再去詢問客戶需求，所以在6/20已經先行招開二口二位閥的產品說明會</t>
  </si>
  <si>
    <t>2025/09/17</t>
  </si>
  <si>
    <t>關鍵電子零件承認書</t>
  </si>
  <si>
    <t>第二版LAYOUT完成</t>
  </si>
  <si>
    <t>ECP13M1001排版確認</t>
  </si>
  <si>
    <t xml:space="preserve">GPX LAYOUT修改_x000D_
</t>
  </si>
  <si>
    <t>發包底片簽核表資料整理詢價</t>
  </si>
  <si>
    <t>補金橙子標籤10pcs</t>
  </si>
  <si>
    <t>文書處理4pcs</t>
  </si>
  <si>
    <t>GPX 第二組LAYOUT</t>
  </si>
  <si>
    <t xml:space="preserve">文書處理4PCS_x000D_
</t>
  </si>
  <si>
    <t>報廢流程WORD檔</t>
  </si>
  <si>
    <t>報廢流程</t>
  </si>
  <si>
    <t>補金橙子標籤5PCS/OLD FDX10000700  修正</t>
  </si>
  <si>
    <t>GPX8 送樣樣機測試</t>
  </si>
  <si>
    <t>校正第九批16PCS</t>
  </si>
  <si>
    <t>複測第九批16PCS</t>
  </si>
  <si>
    <t>複測第4、5、6批校正完成的EPT相同位置偏差量</t>
  </si>
  <si>
    <t>1.複測第5批，位置一複測_x000D_
2.協助QA架設SPX測試環境(PVT)</t>
  </si>
  <si>
    <t>1.複測第6批，位置一複測_x000D_
2.前往二廠領料(EPT主板)</t>
  </si>
  <si>
    <t>在一樓恆溫箱架設EPT破壞性測試30度到80度加熱電阻_x000D_
EPT新測廠校正後拿到舊測廠單位置65與130流速測試_x000D_
鎖適配器EPT16PCS</t>
  </si>
  <si>
    <t>在三樓恆溫箱架設EPT破壞性測試80度到100度加熱電阻_x000D_
從新校正EPT邁科2個溫層16個流速_x000D_
鎖適配器EPT16PCS</t>
  </si>
  <si>
    <t>收拾在三樓恆溫箱架設EPT破壞性測試80度到100度加熱電阻和整理測試資料_x000D_
EPT_三個溫層24個流速 高流校正*16PCS</t>
  </si>
  <si>
    <t xml:space="preserve">請漢城協助處理EPT測廠流速問題_x000D_
EPT高流速35度復測共3次 20度復測一次 50度復測一次_x000D_
</t>
  </si>
  <si>
    <t>EPT_PT1000新增1K1.1K,1.2K電阻測試</t>
  </si>
  <si>
    <t>EPT_50度高流跑3分鐘復測_x000D_
EPT_PT1000新增1.1K,80PCS資料LOG1分鐘</t>
  </si>
  <si>
    <t>EPT 加熱電阻對PT1000的影響_x000D_
_x000D_
探頭加熱電阻對探頭溫度感測的影響_x000D_
_x000D_
測試各探頭的反應_x000D_
_x000D_
良品_x000D_
正常品_x000D_
異常品_x000D_
數值偏高品_x000D_
_x000D_
差異_x000D_
以及紀錄比較等</t>
  </si>
  <si>
    <t>EPT 加熱電阻對PT1000的影響_x000D_
_x000D_
加熱板緩慢升溫對探頭溫度感測的影響_x000D_
_x000D_
測試各探頭的反應_x000D_
_x000D_
良品_x000D_
正常品_x000D_
異常品_x000D_
數值偏高品_x000D_
_x000D_
差異_x000D_
以及紀錄比較等</t>
  </si>
  <si>
    <t>EPT 探頭測試 _x000D_
_x000D_
EPT 加熱阻抗量測測試_x000D_
_x000D_
探頭PCBA 加熱電阻_x000D_
_x000D_
量測與紀錄_x000D_
_x000D_
EPT 加熱電阻加熱測試_x000D_
_x000D_
內PT1000溫度量測與外殼PT1000量測</t>
  </si>
  <si>
    <t>EPT 探頭測試 _x000D_
_x000D_
EPT 加熱阻抗量測測試_x000D_
_x000D_
探頭PCBA 加熱電阻與PT1000阻抗量測_x000D_
_x000D_
3個連版(60*5*3)=900顆電阻_x000D_
_x000D_
量測與紀錄</t>
  </si>
  <si>
    <t>RD2部門KPI複評</t>
  </si>
  <si>
    <t>RD2 KPI複評部門人員約談</t>
  </si>
  <si>
    <t>與TUV工程討論尚缺要補的資料與測試需求</t>
  </si>
  <si>
    <t>研發會議(SCX6/EGX)</t>
  </si>
  <si>
    <t>1. GPX8送樣與探棒規格討論._x000D_
2. SCX5認證與樣品進度報告._x000D_
3. 電纜線關稅問題報告</t>
  </si>
  <si>
    <t>請騏敬製作SCX5灌膠防爆樣品, 同步確認是否會膠中毒.</t>
  </si>
  <si>
    <t>SIS2專利會議討論</t>
  </si>
  <si>
    <t>匯整資料, 發起ECR-25060015, SEX5全系列電路板變更微動開關 (防爆款不改)</t>
  </si>
  <si>
    <t>SCX5灌膠防爆溫昇測試樣機, 架設與確認內容, 進行實測確認</t>
  </si>
  <si>
    <t>電解電容規格確認並修正</t>
  </si>
  <si>
    <t>ECO-25060240</t>
  </si>
  <si>
    <t>低壓射出用樣品製作</t>
  </si>
  <si>
    <t>UL送樣樣品料號建立</t>
  </si>
  <si>
    <t>UL送樣樣品EOM建立</t>
  </si>
  <si>
    <t>1.UL送樣樣品EOM建立_x000D_
2.樣品製作備料_x000D_
3.UL送樣樣品用PCBA焊接修改</t>
  </si>
  <si>
    <t>低壓射出用樣品製作(更換線材)</t>
  </si>
  <si>
    <t>1.SDX所需XLPE無鹵電纜線,second source來源尋找,規格確認_x000D_
2.SDX光電開關第二階段認證準備_x000D_
3.台達電競品SICK(GRF18S-N234EV)對應成品料號與競品接線圖確認</t>
  </si>
  <si>
    <t>1.SDX所需XLPE無鹵電纜線,second source來源尋找,規格確認_x000D_
2.SDX光電開關第二階段認證準備_x000D_
3.台達電競品SICK(GRF18S-N234EV)對應成品料號與競品接線圖確認_x000D_
4.SDX工程試製進度跟催</t>
  </si>
  <si>
    <t>1.SDX所需XLPE無鹵電纜線,second source來源尋找,規格確認_x000D_
2.SDX光電開關第二階段認證準備_x000D_
3.SDX工程試製進度跟催</t>
  </si>
  <si>
    <t>1. SCX1 製作連板 作業標準書</t>
  </si>
  <si>
    <t>1. RD2 部門會議</t>
  </si>
  <si>
    <t>1. GPX8 溫度響應測試 使用EPT溫度碳棒結構測試 2 PCS_x000D_
2. GPX8 ESD 6kv 問題驗證 與 加對策後 ESD 6 kv 驗證</t>
  </si>
  <si>
    <t>1. EPU2 顯示板測試軟體 製作</t>
  </si>
  <si>
    <t>1. SCX5 防爆音叉 驗證是否有導振 15 PCS_x000D_
2. SCX5 測溫線製作 5 PCS_x000D_
3. SCX5 試灌防爆膠 1 PCS_x000D_
4. SCX5 矽利康 與 防爆膠 測試膠中毒_x000D_
5. 高溫爐 測試流程 製作</t>
  </si>
  <si>
    <t>協助電二debug SDX半成品測試治具、成品電測治具</t>
  </si>
  <si>
    <t>1.SDX成品電測治具標籤貼紙製作_x000D_
2.SDX成品電測治具調整</t>
  </si>
  <si>
    <t>SDX成品電測治具、半成品測試治具調整</t>
  </si>
  <si>
    <t>SDX5 UL 認證樣品製作、測試</t>
  </si>
  <si>
    <t>SDX8 製成履歷製作</t>
  </si>
  <si>
    <t>1.SDX5 UL 認證樣品製作、測試_x000D_
2.SDX5 台達電樣品測試</t>
  </si>
  <si>
    <t xml:space="preserve">查找EPD殼體詢價_x000D_
</t>
  </si>
  <si>
    <t>處理個人事務，請特休假一天</t>
  </si>
  <si>
    <t>考核內容撰寫</t>
  </si>
  <si>
    <t>1.週會報告_x000D_
2.模組化教學</t>
  </si>
  <si>
    <t>治具討論</t>
  </si>
  <si>
    <t>1.處理流亞-亞青亞磯工況問題_x000D_
2.拆解E+H小型電磁流量計_x000D_
3.確認飽和蒸汽密度值</t>
  </si>
  <si>
    <t>EPU2韌體測試，將異常功能在測試後確認有無異常或新的BUG</t>
  </si>
  <si>
    <t>OTC客訴分析，對異常品進行測試與分析確認是否正常</t>
  </si>
  <si>
    <t>EPU2架設，將EPU2架設於EPT測場並進行測試，確認是否有異常的部分</t>
  </si>
  <si>
    <t>EPU2驗證，將架設於測場的資料進行整理，查看是哪部分出了問題導致流量異常_x000D_
EPU2架設，架設4台長時間跑水的EPU2於測場上</t>
  </si>
  <si>
    <t>EPU2測場資料整理，將兩個測場的資料整理並找出共通性</t>
  </si>
  <si>
    <t xml:space="preserve">組裝前置作業已完成，將下蓋探頭安裝位置點膠_x000D_
要防止進水，有四個模式，_x000D_
需評估哪個方式方便生產，且不會漏水。_x000D_
修改主板零件值，將倍率調大約100倍，_x000D_
過夜測試看狀況。_x000D_
</t>
  </si>
  <si>
    <t xml:space="preserve">詢問替代的隔離電源廠商是否可以free sample提供，_x000D_
因不是公司合作廠商，若走報價流程需先申請合格廠商，_x000D_
再申請料號，最後才能申請報價單詢價索樣，_x000D_
程序時間太過冗長，所以跟廠商討論後，可以提供5pcs free sample_x000D_
_x000D_
查看修改零件差異為何，協助修改政崙哥手邊測試板。_x000D_
</t>
  </si>
  <si>
    <t>準備4pcs樣品，_x000D_
領料，修改零件，_x000D_
前加工</t>
  </si>
  <si>
    <t>探頭請機構協助修改邊角，_x000D_
以便組裝，底座灌膠，_x000D_
4pcs組裝完成，程式燒錄。_x000D_
治具功能討論。</t>
  </si>
  <si>
    <t xml:space="preserve">06/19_x000D_
_x000D_
#個人試用期報告製作_x000D_
入職資料整理 &amp; 排序_x000D_
PPT開始製作:_x000D_
	環境軟體安裝&amp;功能簡介(修改)_x000D_
	系統功能簡介&amp;工具簡介_x000D_
	學習&amp;工作內容_x000D_
		競品SM6120:拆解&amp;電路推測_x000D_
_x000D_
#KPI報告_x000D_
選擇題目:_x000D_
	TPS79333 LDO電源模組_x000D_
	ADM8660 負電壓轉換模組模組_x000D_
	LTC3621 Step-down電源模組_x000D_
</t>
  </si>
  <si>
    <t>06/20_x000D_
_x000D_
#個人試用期報告製作_x000D_
PPT製作:_x000D_
	學習&amp;工作內容_x000D_
		EPU電流實測_x000D_
		二樓測廠_x000D_
		更新水錶_x000D_
		BOM表打件準備_x000D_
		初階產品課程教育訓練_x000D_
		EPV_渦街流量計_x000D_
		EPU-DIN RAIL_加工重點_x000D_
		M240701R1_治具製作_x000D_
_x000D_
#KPI報告_x000D_
選擇題目:_x000D_
	TPS79333 LDO電源模組_x000D_
	ADM8660 負電壓轉換模組模組_x000D_
	LTC3621 Step-down電源模組</t>
  </si>
  <si>
    <t>06/23_x000D_
_x000D_
#RS-485_x000D_
標籤列印學習_x000D_
二廠三樓列印_x000D_
_x000D_
#請購RS-485_x000D_
料號:AC205-K000000001  5PCS_x000D_
備註:_x000D_
       	專案編號:M250301R1_x000D_
	到貨後請通知慶樺_x000D_
	水錶治具用_x000D_
_x000D_
#EPF探頭分析_x000D_
上海寄回EPF-3PCS_x000D_
阻抗分析儀_x000D_
檢測結果:_x000D_
	640KHz向位角 範圍內_x000D_
	諧振點向位角 範圍內_x000D_
	反諧振點向位角 範圍內_x000D_
打包準備送二廠入庫_x000D_
入庫後送宜蘭校驗</t>
  </si>
  <si>
    <t>06/24_x000D_
_x000D_
#EPF探頭分析_x000D_
探頭數據整理&amp;修正_x000D_
_x000D_
#外出_x000D_
取 花 &amp; Pizza_x000D_
_x000D_
#試用期個人工作簡報_x000D_
_x000D_
#幫哲弘哥領料</t>
  </si>
  <si>
    <t>06/25_x000D_
_x000D_
#E+H拆解報告製作</t>
  </si>
  <si>
    <t>1. 撰寫測試探棒的功能</t>
  </si>
  <si>
    <t>1. 發行V18 Firmware</t>
  </si>
  <si>
    <t>K240801R2 PCB濕製程用插入式壓力感測器:修改按鍵反映時間。加快按鍵按鈕及ui 顯示_x000D_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t>
  </si>
  <si>
    <t>M240704R1 一體式夾管超音波流量計(DN25)[RD4]:debug menu time out 問題，debug中_x000D_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t>
  </si>
  <si>
    <t xml:space="preserve">M240704R1 一體式夾管超音波流量計(DN25)[RD4]:RTC時間顯示更新時間的問題，問題解決。_x000D_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t>
  </si>
  <si>
    <t>K240801R2 PCB濕製程用插入式壓力感測器:修改校正調試軟體_x000D_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t>
  </si>
  <si>
    <t>K240801R2 PCB濕製程用插入式壓力感測器: 修正溫度即時值校正相關程式_x000D_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t>
  </si>
  <si>
    <t>1.圖面設計/拆圖發外</t>
  </si>
  <si>
    <t>擴孔測試</t>
  </si>
  <si>
    <t>1.修改加工擴孔治具並拋光_x000D_
2.測試參數</t>
  </si>
  <si>
    <t>菲律賓辦事處展座整理測試_x000D_
移轉業務確認出貨日期(待確認)</t>
  </si>
  <si>
    <t>加工組裝(完成)_x000D_
耐高溫桌面貼皮</t>
  </si>
  <si>
    <t>1.加工PVC彎管_x000D_
2.熱風機修改並測試</t>
  </si>
  <si>
    <t>討論可撓活動式標準測台需求_x000D_
申請電腦主機</t>
  </si>
  <si>
    <t>加工/組裝(未完成)</t>
  </si>
  <si>
    <t>EPU2測場水測管道 連結最左側小系統長時間測試用_x000D_
6/18-19 修改安裝試水完成_x000D_
_x000D_
提案改善NO.50 6PIN接頭壓PIN治具改善_x000D_
6/19 請購單TJ2-25060014_x000D_
_x000D_
6/19 模具資料建立2件WA00B0272、WA00B0274_x000D_
6/19 模具資料歸檔2件WG00A0108~9</t>
  </si>
  <si>
    <t>SQ壓力開關調校設備:_x000D_
TJ4-25050012 全祥預計6/20交件。</t>
  </si>
  <si>
    <t>提案改善NO.049 FGX三軸錫焊機更換烙鐵頭後焊接座標調校改善_x000D_
宏茂-6/20收到_x000D_
6/20組裝更換完成_x000D_
_x000D_
GPX8 3溫度校正水槽規劃_x000D_
6/20 3D草圖</t>
  </si>
  <si>
    <t>SQ壓力開關調校設備:_x000D_
加工進度確認_x000D_
TJ4-25050009 明發預計6/27交件。</t>
  </si>
  <si>
    <t>EPU2測場水測管道 連結最左側小系統長時間測試用_x000D_
6/23 DN15流量計接續修改，強淞叫料，_x000D_
_x000D_
6/23 模具資料歸檔WA00A0261_x000D_
異動單WC00A0070 益成&gt;佳宏_x000D_
_x000D_
GPX8 3溫度校正水槽規劃_x000D_
6/23 3D草圖</t>
  </si>
  <si>
    <t>GPX8 3溫度校正水槽規劃_x000D_
6/24 3D草圖。6/24 MAIL確認，水槽一套搬至4F QA測試室待研發驗證_x000D_
_x000D_
FGX三軸錫焊機規劃分段焊接用的吹錫動作_x000D_
6/24 3D草圖。_x000D_
_x000D_
EPH四連板電測治具葉片轉動歪，通知慶祥取回修改_x000D_
6/24 修改事項處理</t>
  </si>
  <si>
    <t>帶二寶至台北馬偕回診</t>
  </si>
  <si>
    <t>機台穩定性測試</t>
  </si>
  <si>
    <t>EPH測試台穩定性數據整理</t>
  </si>
  <si>
    <t>自動排氣測試與更換馬達排水閥</t>
  </si>
  <si>
    <t>自動熱縮電箱配電</t>
  </si>
  <si>
    <t>電箱配電 極限開關拉線</t>
  </si>
  <si>
    <t>設備配電 動作測試</t>
  </si>
  <si>
    <t>2025越南河內水處理展_x000D_
配件配安裝拉線</t>
  </si>
  <si>
    <t>2025越南河內水處理展覽 配電</t>
  </si>
  <si>
    <t>氣立報價</t>
  </si>
  <si>
    <t>4種圓柱機構量測和繪製2d圖面</t>
  </si>
  <si>
    <t>請購流程變更</t>
  </si>
  <si>
    <t>購買氣力、更改慶購項目</t>
  </si>
  <si>
    <t>建立手動治具2D、3D模型檔案</t>
  </si>
  <si>
    <t>量測和繪製手動電測治具</t>
  </si>
  <si>
    <t>電測治具問題修改發外</t>
  </si>
  <si>
    <t>電測治具檢查尺寸和發外</t>
  </si>
  <si>
    <t>打出料單</t>
  </si>
  <si>
    <t>製作治具(可繞</t>
  </si>
  <si>
    <t>去2廠找適合的料</t>
  </si>
  <si>
    <t>生日慶生會</t>
  </si>
  <si>
    <t>繪製手動治具加工圖</t>
  </si>
  <si>
    <t>手動治具打領料單、領料、備料</t>
  </si>
  <si>
    <t>DN40多孔式噴嘴拔模問題確認與修改相關拔模斜度3D圖面。_x000D_
DN40多孔式噴嘴2D工程圖面繪製。</t>
  </si>
  <si>
    <t>針對皆須牙規格內容確認。_x000D_
繪製PT牙規格3D、2D工程圖面。_x000D_
聯繫素材進料後後續加工事項。</t>
  </si>
  <si>
    <t>OTC-DN200-150lbs法蘭增加補強網結構3D圖面繪製。_x000D_
法蘭工程圖面繪製修改。_x000D_
DN200-150lbs法蘭內襯本體2D工程圖面繪製。_x000D_
DN200-150lbs法蘭增加補強網內襯本體2D工程圖面繪製。</t>
  </si>
  <si>
    <t>前往懿塑針對低壓模具取回，並送往電二準備後續試模。</t>
  </si>
  <si>
    <t>EPD全系列PTFE內襯調研上改規格問題，查詢與撰寫PTFE內襯規格初版提供上海做調研。</t>
  </si>
  <si>
    <t>DN40多孔式噴嘴平墊片3D、2D工程圖面修改繪製。_x000D_
DN40多孔式噴嘴平墊片模具修改估價確認。_x000D_
塑膠錶頭增加DN40多孔式噴嘴定位點3D、2D工程圖面修改繪製。_x000D_
DN40銅上蓋3D、2D工程圖面修改繪製。</t>
  </si>
  <si>
    <t>創維二口二位閥DN25規格閥體模具移模事項處理與更進。</t>
  </si>
  <si>
    <t>DN40多孔式噴嘴半成品2D工程圖面繪製。_x000D_
DN40成品組合2D工程圖面繪製。</t>
  </si>
  <si>
    <t>DN25-PVC閥體移模後奕昌試模。_x000D_
討論DN25-PVC閥體移模後奕昌試模樣品結構。</t>
  </si>
  <si>
    <t>EST低壓射出埋入射出模具進行相關試模條件測試與架模。</t>
  </si>
  <si>
    <t xml:space="preserve">GPX8美超微樣品進度與樣品加工完成。_x000D_
繪製一體型結構3D、2D工程圖面並評估價格。_x000D_
</t>
  </si>
  <si>
    <t>DN40多孔式噴嘴3D列印樣品，更換為直徑較小葉片組合。</t>
  </si>
  <si>
    <t>GPX8感溫棒3/8"PT牙結構變更為1/8"PT_x000D_
相關零件3D、2D圖面變更_x000D_
承認圖需求用成品圖面變更</t>
  </si>
  <si>
    <t>DN13~DN40上下支架NCT樣品發包，針對NCT樣品進行相關3D、2D圖面修改繪製。</t>
  </si>
  <si>
    <t>六月份慶生會</t>
  </si>
  <si>
    <t>周生產討論會議</t>
  </si>
  <si>
    <t>EPT現況測試問題討論會議</t>
  </si>
  <si>
    <t>業務需求EPD-DN450-ANSI-300Lbs內襯本體組合</t>
  </si>
  <si>
    <t>感測板PCB板寬圖面變更討論與繪製。</t>
  </si>
  <si>
    <t>更換線材後進行T2試模，已可完全射出成型。</t>
  </si>
  <si>
    <t>1.鎖上蓋治具請蔡師傅加工_x000D_
2.水測治具相互配合件打孔設計</t>
  </si>
  <si>
    <t>1.修整DN15膜片_x000D_
2.測試DN15管道氣密性</t>
  </si>
  <si>
    <t>PVD產品說明會資料準備</t>
  </si>
  <si>
    <t>ˊ周會進度報告</t>
  </si>
  <si>
    <t>1.DM及操作手冊修改檔案製作_x000D_
2.將檔案提供給行銷處</t>
  </si>
  <si>
    <t>1.水測治具零件調整</t>
  </si>
  <si>
    <t>1.PVD及ECP產品說明會</t>
  </si>
  <si>
    <t>金門.澎湖員工旅遊行前說明會</t>
  </si>
  <si>
    <t>1.114年上半年_研發一般人員績效考核表撰寫</t>
  </si>
  <si>
    <t>1.去益昌確認射出二口二位閥狀況</t>
  </si>
  <si>
    <t>1.二口二位閥進度說明_x000D_
2.自動化進度旁聽_x000D_
3.奧多曼進度旁聽</t>
  </si>
  <si>
    <t>1.DM及操作手冊資料整理及製作_x000D_
2.提供資料給行銷處，並與行銷處溝通</t>
  </si>
  <si>
    <t>1.螺柱六角形規格設計及詢價_x000D_
2.與研三討論設計干擾問題</t>
  </si>
  <si>
    <t>1.考核表重新修改</t>
  </si>
  <si>
    <t>1.延案申請資料填寫</t>
  </si>
  <si>
    <t>1.鎖上蓋治具修改設計_x000D_
2.請蔡師傅加工</t>
  </si>
  <si>
    <t>1.零件詢價及下單購買_x000D_
2.零件料號編制</t>
  </si>
  <si>
    <t>1.上蓋設計修改_x000D_
2.請模具廠調整上蓋模具_x000D_
3.試模報告回覆給海山，請海山提供小批量生產的報價_x000D_
4.試模報告回覆給創維，請創維提供小批量生產的報價_x000D_
5.試模報告回覆給恆宇，請恆宇進行模具T2修改</t>
  </si>
  <si>
    <t>1.六月慶生會前置作業流程_x000D_
2.六月慶生會</t>
  </si>
  <si>
    <t>1.報告專案進度_x000D_
2.討論SPX防水對策</t>
  </si>
  <si>
    <t>計算新版型式認證Q3流量與R值的各項數值</t>
  </si>
  <si>
    <t>1.拿台達電客製品的六角本體_x000D_
2.鉚合SDX5上蓋</t>
  </si>
  <si>
    <t>SCX6導振測試整理數據並與Mark討論後續處理方向</t>
  </si>
  <si>
    <t>1.根據討論結果修改工程圖_x000D_
2.去二廠拿SCX5測試樣品</t>
  </si>
  <si>
    <t>與TUV討論認證事項</t>
  </si>
  <si>
    <t>1.根據討論結果修改工程圖_x000D_
2.與廠商詢問O-Ring材質</t>
  </si>
  <si>
    <t>1.測試SPX2上蓋O-Ring放置狀況及鉚合狀況_x000D_
2.台達電SDX鉚合治具更換</t>
  </si>
  <si>
    <t>1.奧多曼水量計進度報告_x000D_
2.GPX模具估價狀況</t>
  </si>
  <si>
    <t>量測PCB固定殼尺寸，做試模報告。</t>
  </si>
  <si>
    <t>去精機看低壓射出件車溝情況</t>
  </si>
  <si>
    <t>1.與廠商詢問防爆膠材質，及找防爆資訊_x000D_
2.與廠商詢問O-Ring材質_x000D_
3.製作樣品測試灌膠</t>
  </si>
  <si>
    <t>與坤達討論新版型式認證與舊版的差別，及新版測試項目</t>
  </si>
  <si>
    <t>1.製作樣品測試灌膠_x000D_
2.回覆認證公司的問題</t>
  </si>
  <si>
    <t>1.畫上蓋工程圖給廠商估價_x000D_
2.準備圖面給蔡師傅加工_x000D_
3.模具問題傳給廠商修模</t>
  </si>
  <si>
    <t xml:space="preserve">2025/07/24/電子新零件承認/魏暉恩/0%_x000D_
</t>
  </si>
  <si>
    <t>7/2 製作進料檢驗基準</t>
  </si>
  <si>
    <t>3/3 開始繪製工程圖_x000D_
3/28 正式發包給模具廠開模_x000D_
後續因有修模陸陸續續做調整</t>
  </si>
  <si>
    <t xml:space="preserve">5/12通水測試，5/16更換蒸餾水，5/21加裝卸壓閥_x000D_
</t>
  </si>
  <si>
    <t xml:space="preserve">4/14出水端28個流量點流道與控制閥已安裝完畢。4/23水端28個流量點流道、控制閥氣動設備與控制台操控切換測試完成。5/12穩壓桶到貨。5/13穩壓桶測台之間的管路安裝完畢。5/14裝設夾錶器與固定水表連接_x000D_
</t>
  </si>
  <si>
    <t xml:space="preserve">5/12通水測試，5/16更換蒸餾水，5/21加裝卸壓閥，5/26請研發測試機台穩定性_x000D_
</t>
  </si>
  <si>
    <t>4/25氣動球閥、水表傳送器、馬達......控制元件配電完畢。5/14穩壓桶壓力表接線完畢</t>
  </si>
  <si>
    <t>TJ4-25050009 明發預計6/27交件。_x000D_
TJ4-25050010 宏常預計6/26交件。_x000D_
TJ4-25050011 羅昇/台達-伺服馬達已到 減速機6/26 驅動器插頭8/20_x000D_
TJ4-25050012 全祥6/20已交件。_x000D_
6/17 氣立已交件。_x000D_
_x000D_
6/3-4 圖面尺寸標示修正，人機支架修改_x000D_
6/5 簽核處長&gt;協理&gt;總經理_x000D_
6/9轉電子簽核，已通知廠商備料。_x000D_
6/11 五金請購。6/12收到創捷支架。_x000D_
6/12採購單據尚未送出待議價。6/13採購已傳訂單。</t>
  </si>
  <si>
    <t>PVT-QA第二次驗證</t>
  </si>
  <si>
    <t>6/11 五金請購。6/12收到創捷支架。_x000D_
6/17 氣立已交件。_x000D_
TJ4-25050011 羅昇/台達-伺服馬達已到 減速機6/26 驅動器插頭8/20_x000D_
TJ4-25050012 全祥6/20已交件。_x000D_
TJ4-25050009 明發預計6/27，6/30交件。_x000D_
TJ4-25050010 宏常預計6/26，6/30交件。</t>
  </si>
  <si>
    <t>請研一測試</t>
  </si>
  <si>
    <t>5/28工程師需再改版圖面暫不製作 6/19LAYOUT完成7/1尚未發包</t>
  </si>
  <si>
    <t>錶頭分析報告</t>
  </si>
  <si>
    <t>2025/06/03</t>
  </si>
  <si>
    <t>2025/08/19</t>
  </si>
  <si>
    <t>2025/08/27</t>
  </si>
  <si>
    <t>2025/09/03</t>
  </si>
  <si>
    <t>2025/09/25</t>
  </si>
  <si>
    <t>關鍵零件清單</t>
  </si>
  <si>
    <t>CSA文件初審</t>
  </si>
  <si>
    <t>C250502E1</t>
  </si>
  <si>
    <t>2025 越南河內水處理 (Vietwater)</t>
  </si>
  <si>
    <t>epu 治具規劃</t>
  </si>
  <si>
    <t>北水針對安裝現場水表回覆有電力不足天數異常過多的問題。_x000D_
原本規劃搭配中華電信子機進行水表韌體更新。_x000D_
但中華電信子機的韌體需要先更新才能進行。_x000D_
但中華電信回覆，子機韌韌需要至8月初才能完成。_x000D_
針對此問題，決定先派人至現場處理一些，避免北水認為我司沒有改善。_x000D_
至現場進行OTA需要使用EPH0019及筆電進行。_x000D_
與jACK討論後，協助用EPH002可以進行OTA，不需要使用筆電。_x000D_
驗證JACK完成的EPH0022功能。</t>
  </si>
  <si>
    <t>驗證EPH0022進行水表韌體OTA的功能。_x000D_
因目前安裝現場有A1049、A1051、A1054、A1056等不同韌體版本。_x000D_
故針對上述韌體版本，每個版本皆進行3PCS驗證，確保功能沒有問題。_x000D_
_x000D_
驗證完成後，再複製3組，供後續人員前往現場時使用。</t>
  </si>
  <si>
    <t>北水FOT2.0標案，東A第四批複驗。_x000D_
至南港進行複驗會測。</t>
  </si>
  <si>
    <t>複測第7批，位置一複測</t>
  </si>
  <si>
    <t>校正EPT高流3個溫層與24個流速</t>
  </si>
  <si>
    <t>復測EPT高流4個溫層與32個流速</t>
  </si>
  <si>
    <t>EPT高流復測</t>
  </si>
  <si>
    <t>EPT轉角度測試</t>
  </si>
  <si>
    <t>EPT與競品對比測試</t>
  </si>
  <si>
    <t xml:space="preserve">教育訓練_x000D_
_x000D_
課程名稱：開關類產品-產品原理與應用_x000D_
上課日期：6月26日(四)下午15:00-16:00_x000D_
_x000D_
課程名稱：開關類產品-測場實際操作_x000D_
上課日期：6月26日(四)下午16:00-17:00_x000D_
</t>
  </si>
  <si>
    <t xml:space="preserve">EPT 探頭測試 _x000D_
_x000D_
比較良品 / 正常/ 偏高 品加熱電阻對內外溫度的影響_x000D_
_x000D_
仔細量測_x000D_
_x000D_
測試PCBA 加熱電阻影響比較_x000D_
_x000D_
測試不同介質對加熱電阻導熱影響_x000D_
等_x000D_
</t>
  </si>
  <si>
    <t>EPT 探頭測試 _x000D_
_x000D_
比較良品 / 正常/ 偏高 品加熱電阻對內外溫度的影響</t>
  </si>
  <si>
    <t>EPT 探頭測試 _x000D_
_x000D_
比較良品 / 正常/ 偏高 品加熱電阻對內外溫度的影響_x000D_
_x000D_
探頭焊線與製作數台</t>
  </si>
  <si>
    <t>驗智慧水表_x000D_
_x000D_
協助搬運</t>
  </si>
  <si>
    <t>EPT 探頭測試 _x000D_
_x000D_
導熱墊 與封口塞_x000D_
_x000D_
測試不同高度的封口塞 PCBA導熱膠印痕的深度_x000D_
_x000D_
16PCS</t>
  </si>
  <si>
    <t>內訓-開關類產品-產品原理與應用</t>
  </si>
  <si>
    <t>匯整TUV立項問題與資料更新, 提供給TUV工程確認</t>
  </si>
  <si>
    <t>C級奧多曼電子水表先期研究_研發開案審查會議</t>
  </si>
  <si>
    <t>EST溫度驗證, 結果OK</t>
  </si>
  <si>
    <t>SC280國外客戶反應在接24VDC的RELAY正常, 220VAC的RELAY無法正常動作, 下週領出電路板先取QA的RELAY實際驗證, 先確認是否原本可用的是否有異常, 先進行備料組裝.</t>
  </si>
  <si>
    <t>SC280國外客戶反應在接24VDC的RELAY正常, 220VAC的RELAY無法正常動作:_x000D_
實測在220VAC的RELAY動作切換異常, 將進行真因分析</t>
  </si>
  <si>
    <t xml:space="preserve">雲端資料更新20250701，說明如下:_x000D_
1.	圖面更新您補充的以下4點錯誤內容，並且在環溫與製程溫度，經今天會議討論，環溫上限先定75度C，製程溫度上限均比T code先低5度C。並且超高溫型補T2，上限為220度C_x000D_
超高溫型圖面 (含延長, 加長):補上Epoxy號碼38110-000045_x000D_
HSGBM1E-MHTCTQ0003-D0-G1, 刪除point 6 (該圖面包含白色跟銀色漆), 或者修改為 silver gray or white. _x000D_
HSGBM1E-MHTCTQ0004-D3-G1, 新增螺牙相對位置標註 (1/2”NPT牙及接地螺絲)_x000D_
HSGBM1E-MHTCTQ0009-D0-G2, item 4 O-ring材料應更換成S7000AB_x000D_
2.	在鐵牌溫度資訊如第1點說明更新_x000D_
3.	於討論立項的最後一點，之前回覆超高溫型是200度C，改為220度C_x000D_
</t>
  </si>
  <si>
    <t>1. 針對台達電送樣, 完成8D內容._x000D_
2. 電二反應廣達加遮光罩生產, 220 PCS在電路方面有29 PCS異常, 殼體破有22 PCS, PAD掉有1 PCS, 不良率23.6%, 將針對電路不良的29 PCS分析.</t>
  </si>
  <si>
    <t>SC280國外客戶反應在接24VDC的RELAY正常, 220VAC的RELAY無法正常動作:_x000D_
實測在220VAC的RELAY動作切換異常, 將測在U2上的1N電容解焊; 與重燒韌體還是異常, 下一步會確認參數與耗電</t>
  </si>
  <si>
    <t>董事長召開FGX會議, 討論取消灌膠的機構修改做法.</t>
  </si>
  <si>
    <t>SDX台達電送樣樣品製作並測試</t>
  </si>
  <si>
    <t>上課_x000D_
開關類產品-產品原理與應用 _x000D_
開關類產品-測場實際操作</t>
  </si>
  <si>
    <t>新SDX2板子功能驗證</t>
  </si>
  <si>
    <t>協助廠務排除SDX5生產問題</t>
  </si>
  <si>
    <t>SDXCE2M-0005重工，並優先提供給生產使用</t>
  </si>
  <si>
    <t>SDX2 DVT-QA用樣品製作</t>
  </si>
  <si>
    <t>1.SDX所需無鹵電纜線,second source來源尋找,規格確認_x000D_
2.SDX光電開關第二階段認證準備_x000D_
3.SDX工程試製進度跟催</t>
  </si>
  <si>
    <t>1.研發報告準備_x000D_
2.SDX光電開關第二階段認證準備_x000D_
3.SDX工程試製進度跟催</t>
  </si>
  <si>
    <t>1.SDX所需無鹵電纜線,second source來源尋找,規格確認_x000D_
2.SDX光電開關第二階段認證準備_x000D_
3.SDX無鹵電纜線測試</t>
  </si>
  <si>
    <t>1.SDX所需無鹵電纜線,second source來源尋找,規格確認_x000D_
2.SDX光電開關第二階段認證準備_x000D_
3.SDX201與SDX5低壓射出版,第三次DVT-QA驗證,樣品製作</t>
  </si>
  <si>
    <t>1. SCX5 高溫測試 環境架設_x000D_
2. SCX5 高溫初次測試</t>
  </si>
  <si>
    <t>1. SCX5 整理6/25 高溫測試資料_x000D_
2. SCX5 高溫正式測試</t>
  </si>
  <si>
    <t>1. 教育訓練 開關類產品-產品原理與應用_x000D_
2. 教育訓練 開關類產品-測場實際操作</t>
  </si>
  <si>
    <t>1. SEX2 料號申請</t>
  </si>
  <si>
    <t>1. SCX1 電路板 半成品 新增黑端組裝方式_x000D_
2. SCX1 確認 加工重點 內容有無 錯誤</t>
  </si>
  <si>
    <t>1. SCX5 高溫測試 新增 溫度對應點 進行二次 驗證</t>
  </si>
  <si>
    <t>1. SEX5 成品作業標準書 修改_x000D_
2. SEX5 電源座 作業標準書 修改</t>
  </si>
  <si>
    <t>1. 協助 EPU 顯示板 連板治具 功能測試</t>
  </si>
  <si>
    <t>1. SCX2 高溫測試 環境架設</t>
  </si>
  <si>
    <t>1. SDX201 連板測試治具 問題查證</t>
  </si>
  <si>
    <t>1. SEX5 設便資料 整理</t>
  </si>
  <si>
    <t>SDX5 日立樣品製作、低壓射出</t>
  </si>
  <si>
    <t>1.SDX201 M12型小批量協助生產2.SC2428半成品治具除錯</t>
  </si>
  <si>
    <t>SC280  Relay 切換測試</t>
  </si>
  <si>
    <t>SDX201 M12型小批量協助生產</t>
  </si>
  <si>
    <t>1.與慶樺確認治具配線方式_x000D_
2.處理QA回饋EPU客訴問題</t>
  </si>
  <si>
    <t>請特休一天，處理個人事務</t>
  </si>
  <si>
    <t>1.研發週會_x000D_
2.E+H小型電磁流量計拆解_x000D_
3.EPU客訴分析</t>
  </si>
  <si>
    <t>1.EPU DIN RAIL銘板討論_x000D_
2.標籤規劃</t>
  </si>
  <si>
    <t>1.討論E+H 小型電磁流量計_x000D_
2.處理客戶PULSE異常問題_x000D_
3.整理EPU DIN RAIL測試計劃</t>
  </si>
  <si>
    <t>EPU2測試，收集於EPT測場上的訊號並將資料整理在進行分析異常原因_x000D_
EPU2長時間測試，驗證EPU2互相干擾的想法，確認是互相干擾的問題</t>
  </si>
  <si>
    <t>EPU2長時間測試，驗證EPU2互相干擾的想法，確認是互相干擾的問題_x000D_
EPU2測試，多次量測EPT測場的資料確認有無異常的特徵_x000D_
EPD製程履歷修改，將退回的文件增加激磁電路的檢驗流程</t>
  </si>
  <si>
    <t>EPD治具異常處理，解決宜蘭生產時所遇到的治具問題_x000D_
EPD製程履歷修改，新增分離式錶頭激磁電流校正與測試的流程_x000D_
EPU2長時間測試異常狀況驗證，確認收集的資料是否和猜想一致_x000D_
EPU2測試，將EPT測場上的EPU2重新配電，更換成電源供應器後，再進行資料的收集與分析</t>
  </si>
  <si>
    <t>EPU2韌體測試，測試異常的部分有無修改好或是否有其他異常</t>
  </si>
  <si>
    <t>EPD連板測試治具處理，分析並解決宜蘭廠務測試EPD電路板所遇到的問題</t>
  </si>
  <si>
    <t>EPU2韌體測試，測試異常的部分有無修改好或是否有其他異常_x000D_
EPU2長時間測試，測試修改好的電路其流量變化_x000D_
EPU2-EPT測場測試，測試是否都沒有再出現問題</t>
  </si>
  <si>
    <t xml:space="preserve">"EPU2測試資料整理與文件製作_x000D_
EPU2韌體功能測試"_x000D_
"EPV生產異常-處理連板測試治具量測異常_x000D_
研發會議_x000D_
EPU工況協助"_x000D_
</t>
  </si>
  <si>
    <t>EPD客訴分析，將異常原因找出並解決</t>
  </si>
  <si>
    <t>EPV連板治具異常處理，分析/解決生產所遇到的問題</t>
  </si>
  <si>
    <t>KBB傳感器+EPD錶頭零點測試與電路修改_x000D_
EPD生產協助，協助處理產線的問題</t>
  </si>
  <si>
    <t>EPD生產異常分析，驗證生產所提供的異常是否存在</t>
  </si>
  <si>
    <t>查看一樓測場長時間測試狀況，_x000D_
需穩定回波波型，電容值修改，_x000D_
須將電容值改大，修改後回波波型漂亮許多，_x000D_
長時間放置，看狀況。</t>
  </si>
  <si>
    <t>查看紀錄數據，數據相對穩定，_x000D_
把對策導入即將出貨的樣品上，_x000D_
修改零件值並更新程式，_x000D_
顯示板程式因使用終端機燒錄會有異常，_x000D_
所以來來回回修改版本。_x000D_
更新完程式後，進二樓測場校正測試，_x000D_
DN25 2pcs已校正完成，數據也已寄出。</t>
  </si>
  <si>
    <t>將DN40 2cps樣品校正及精準度測試，數據看起來OK_x000D_
需修改主板程式，對電流輸出做優化_x000D_
將輸出電流校正，並填寫委測單，及附上送樣單</t>
  </si>
  <si>
    <t xml:space="preserve">修改標籤樣式，提供圖檔給慧芝姐，_x000D_
請她協助建立檔案，_x000D_
至二廠印標籤，確認內容及大小後，_x000D_
提供委測單給琇瑂。_x000D_
確認元冊物料狀況，目前測下來，_x000D_
電壓有穩定一點，但溫度較高，_x000D_
後續看零點數據如何?_x000D_
</t>
  </si>
  <si>
    <t>將剩餘的主板PCB修改，_x000D_
缺料元件補上，修改項目一並修改，_x000D_
並請博元協同修改，_x000D_
先準備樣品3pcs 目前已點好膠。</t>
  </si>
  <si>
    <t>06/26_x000D_
_x000D_
#E+H拆解報告_x000D_
_x000D_
#上課_x000D_
開關類產品-產品原理與應用</t>
  </si>
  <si>
    <t>06/27_x000D_
_x000D_
#EPU客訴維修_x000D_
_x000D_
#E+H元件搜尋</t>
  </si>
  <si>
    <t>06/30_x000D_
_x000D_
#治具維修_x000D_
EPD治具維修寄回_x000D_
_x000D_
#E+H拆解報告_x000D_
修正</t>
  </si>
  <si>
    <t>0701_x000D_
_x000D_
#E+H拆解報告_x000D_
關鍵零部件搜尋_x000D_
_x000D_
#個人試用期簡報製作</t>
  </si>
  <si>
    <t xml:space="preserve">0702_x000D_
_x000D_
#EPU_DIN RAIL_x000D_
電路板領取測試準備_x000D_
_x000D_
#小精靈PCB修改_x000D_
換零件_x000D_
_x000D_
#請購M12接頭_x000D_
_x000D_
#協助水錶出貨_x000D_
搬運_x000D_
</t>
  </si>
  <si>
    <t>1. 修改流體溫度不正確的問題_x000D_
2. 修改PGA上限為1200</t>
  </si>
  <si>
    <t>1. 發行V19 Firmware</t>
  </si>
  <si>
    <t>1. 發行V20 Firmware</t>
  </si>
  <si>
    <t>1.撰寫調適軟體</t>
  </si>
  <si>
    <t>1. 發行V21 Firmware_x000D_
2. 撰寫調適軟體</t>
  </si>
  <si>
    <t>K240801R2 PCB濕製程用插入式壓力感測器: 修正壓力，溫度校正外差法防呆機制。_x000D_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t>
  </si>
  <si>
    <t xml:space="preserve">M240704R1 一體式夾管超音波流量計(DN25)[RD4]:調整rtos下各task stack 大小_x000D_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t>
  </si>
  <si>
    <t>M240704R1 一體式夾管超音波流量計(DN25)[RD4]:debug software download 不穩定問題_x000D_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t>
  </si>
  <si>
    <t xml:space="preserve">M240704R1 一體式夾管超音波流量計(DN25)[RD4]:debug正透過面板進行模擬，不會有相對應的行為_x000D_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t>
  </si>
  <si>
    <t>K240801R2 PCB濕製程用插入式壓力感測器: 以excel 撰寫溫度壓力校正，使用內插法，外插法計算出溫度，壓力值。_x000D_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11。新增壓力溫度補償計算相關程式撰寫。_x000D_
12。以excel 撰寫溫度壓力校正，使用內插法，外插法計算出溫度，壓力值。_x000D_
13。修正壓力溫度外插法算式。</t>
  </si>
  <si>
    <t xml:space="preserve">M240704R1 一體式夾管超音波流量計(DN25)[RD4]:修正software download 不穩定的問題，_x000D_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t>
  </si>
  <si>
    <t>1.加工組裝摩天輪治具_x000D_
2.控制器配件板金繪製發外</t>
  </si>
  <si>
    <t>展品加工組裝_x000D_
替換展品板金配件設計發外製作</t>
  </si>
  <si>
    <t>自走熱縮防燙蓋設計並發外</t>
  </si>
  <si>
    <t>配件加工組裝_x000D_
(未完成)</t>
  </si>
  <si>
    <t>越南展展品組裝加工整理</t>
  </si>
  <si>
    <t>裁切管件後車床加工吹氣治具/並組裝</t>
  </si>
  <si>
    <t>SQ自動化設備驗收異常點查檢</t>
  </si>
  <si>
    <t>1.吹氣治具電磁閥固定板金加工/組裝(完成)_x000D_
2.組裝扭轉測試治具</t>
  </si>
  <si>
    <t>可撓式簡報整理</t>
  </si>
  <si>
    <t xml:space="preserve">組裝軟管台車配件滾輪(完成)_x000D_
</t>
  </si>
  <si>
    <t>EPU2測場水測管道 連結最左側小系統長時間測試用_x000D_
6/23 DN15流量計接續修改，強淞叫料，_x000D_
6/25收到，車床協助加工待焊接，_x000D_
_x000D_
FGX三軸錫焊機規劃分段焊接用的吹錫動作_x000D_
6/25 3D草圖</t>
  </si>
  <si>
    <t>EPH四連板電測治具葉片轉動歪，通知慶祥取回修改_x000D_
6/26廠商無法處理偏擺部分，通知送回廠內調整。6/26 止推軸承叫料(本城)_x000D_
_x000D_
FGX跨接治具製作_x000D_
6/26 交件，磁鐵組裝，完成 _x000D_
_x000D_
FGX三軸錫焊機規劃分段焊接用的吹錫動作_x000D_
6/26 3D草圖_x000D_
6/26 景成協助修改配線，程式測試</t>
  </si>
  <si>
    <t>提案改善NO.50 6PIN接頭壓PIN治具改善_x000D_
6/16 蔡師傅車製零件6/27收到。_x000D_
6/18 報價宏常$13600，宏茂$23800。6/19 請購單TJ2-25060014、6/27進度追問_x000D_
_x000D_
EPH四連板電測治具葉片轉動歪，通知慶祥取回修改_x000D_
6/27 聯軸器零件請蔡師傅車製，廠商送回、拆解尺寸量測_x000D_
_x000D_
FGX三軸錫焊機規劃分段焊接用的吹錫動作_x000D_
6/27 吹氣配件規劃，加工，程式編寫測試</t>
  </si>
  <si>
    <t xml:space="preserve">提案改善NO.50 6PIN接頭壓PIN治具改善_x000D_
6/18 報價宏常$13600，6/19 請購單TJ2-25060014、6/27進度追問，6/30交件。_x000D_
_x000D_
EPU2測場水測管道 連結最左側小系統長時間測試用_x000D_
6/25車床協助加工待焊接，6/30焊接完成。_x000D_
_x000D_
EPH四連板電測治具葉片轉動歪，通知慶祥取回修改_x000D_
6/30 蔡師傅車製軸心零件。_x000D_
</t>
  </si>
  <si>
    <t xml:space="preserve">TJ4-25050009 明發 6/30交件。_x000D_
TJ4-25050010 宏常 6/30交件。_x000D_
6/30機構零件組裝。_x000D_
</t>
  </si>
  <si>
    <t xml:space="preserve">提案改善NO.50 6PIN接頭壓PIN治具改善_x000D_
6/18 報價宏常$13600。6/19 請購單TJ2-25060014、6/27進度追問，6/30交件。7/1 機構零件組裝。_x000D_
_x000D_
EPU2測場水測管道 連結最左側小系統長時間測試用_x000D_
7/1更換組裝OK。_x000D_
_x000D_
EPH四連板電測治具葉片轉動歪，通知慶祥取回修改_x000D_
7/1 機構零件組裝、調整完成。已交研發。_x000D_
</t>
  </si>
  <si>
    <t>SQ壓力開關調校設備:_x000D_
7/1 機構零件組裝。_x000D_
7/1宏常零件修改1件</t>
  </si>
  <si>
    <t>SQ壓力開關調校設備:_x000D_
6/30-7/2 機構零件組裝。_x000D_
7/1-2宏常零件修改2件</t>
  </si>
  <si>
    <t>自動排氣測試</t>
  </si>
  <si>
    <t>跑偏拉繩TS認證圖面修改</t>
  </si>
  <si>
    <t>跑偏拉繩TS認證圖面與銘版修改</t>
  </si>
  <si>
    <t>規劃1廠EPH測廠4條線</t>
  </si>
  <si>
    <t>托練更換接線_x000D_
動作測試</t>
  </si>
  <si>
    <t>土城一廠EPH自動測試_x000D_
增加抽水泵回流電磁閥拉線</t>
  </si>
  <si>
    <t>2025越南河內水處理展_x000D_
展台佈線</t>
  </si>
  <si>
    <t>2025越南河內水處理展_x000D_
展台配件安裝 配線</t>
  </si>
  <si>
    <t>2025越南河內水處理展_x000D_
展台配線</t>
  </si>
  <si>
    <t>2025越南河內水處理展_x000D_
展台跑水_x000D_
JTR調整</t>
  </si>
  <si>
    <t>腳踏吹氣_x000D_
電磁閥拉線_x000D_
腳踏開關拉線</t>
  </si>
  <si>
    <t>摩天輪捲線_x000D_
馬達控制器安裝配線_x000D_
穿熱縮套吹氣電磁閥拉線_x000D_
氣源源頭兩點組合安裝_x000D_
絕緣電焊機用110V電源插座拉線</t>
  </si>
  <si>
    <t>NO/NC測台不良_x000D_
整流器接腳斷掉_x000D_
向政聯叫料_x000D_
待料更換</t>
  </si>
  <si>
    <t>手動治具用的焊接件加工圖</t>
  </si>
  <si>
    <t>展覽用的攻牙鑽孔</t>
  </si>
  <si>
    <t>機構工程師面試與面試資料撰寫。</t>
  </si>
  <si>
    <t>針對低壓射出尺寸進行量測與試模報告撰寫。</t>
  </si>
  <si>
    <t>114年上半年度績效考核表撰寫。_x000D_
114年上半年度績效考核面談。</t>
  </si>
  <si>
    <t>EPT轉接探頭零件領取與樣品整修裁切。</t>
  </si>
  <si>
    <t>彙整SC35零件、半成品3D圖面檔案，就料號改為新料號，相關3D屬性與名稱變更。</t>
  </si>
  <si>
    <t>提案改善</t>
  </si>
  <si>
    <t>美超微GPX8感溫棒接續結構修改規格:_x000D_
a.承認圖面繪製。_x000D_
b.平墊片規格查詢。_x000D_
c.牙頭3D、2D工程圖面繪製。_x000D_
d.成品3D結構圖面繪製修改。</t>
  </si>
  <si>
    <t>繪製EPT探頭公差範圍規格圖面。</t>
  </si>
  <si>
    <t>客戶需求碩通散熱、盈聯通、邁萪:_x000D_
EPU1、EPU2、ECP8、SDL、GPX8、EPT_x000D_
相關系列成品外觀結構圖面繪製。</t>
  </si>
  <si>
    <t>美超微GPX8樣品牙頭焊接與樣品取回。</t>
  </si>
  <si>
    <t>EPH北水需求改善對策報告撰寫。</t>
  </si>
  <si>
    <t>研發送樣碩通散熱、盈聯通ECX8矽微外觀尺寸3D圖面繪製。</t>
  </si>
  <si>
    <t>討論PT100墊片結構問題。_x000D_
前往淵興針對墊片尺寸規格樣品取回(兩次)_x000D_
PT100墊片樣品整修製作。_x000D_
討論試產樣品測試內容與壓合距離問題。</t>
  </si>
  <si>
    <t>OTC需求DN200-150Lbs法蘭增加補強網內襯本體組合相關圖面確認。_x000D_
內襯本體組合樣品採購事項處理。</t>
  </si>
  <si>
    <t>GPX8感溫棒樣品數量規格確認。_x000D_
不足樣品數量製作相關事項處理。</t>
  </si>
  <si>
    <t>MOT馬達外殼上蓋鉚合組與馬達齒輪組外殼鉚合進配合處尺寸公差標示錯誤，會導致無法緊配合。_x000D_
變更相關配合尺寸公差改為單向公差。_x000D_
MOTAM1E-MDA411ZN01、MOTAM1E-MDA410ZN01、MOTAM1E-MDA410ZN04-3D，2D，進廖檢驗基準變更。</t>
  </si>
  <si>
    <t>ECO-25070041</t>
  </si>
  <si>
    <t>EPD小型化結構討論(E+H)結構逆向與結構成型方式。</t>
  </si>
  <si>
    <t>DN13北水檢驗異常品拆卸與討論相關細節問題。_x000D_
針對問題點進行相關報告撰寫。</t>
  </si>
  <si>
    <t>可繞式OTC客訴問題討論會議:_x000D_
a.現況出貨數與內容匹配討論。_x000D_
b.結構拆卸方式與後續更換結構討論。_x000D_
c.結構改良方式討論。</t>
  </si>
  <si>
    <t>1.DN25亦昌射出閥體尺寸及組配件對合確認_x000D_
2.DN25亦昌射出閥體管道密閉性組裝樣品及測試</t>
  </si>
  <si>
    <t>產品開發部週會進度報告</t>
  </si>
  <si>
    <t>1.去二廠測試鎖上蓋治具_x000D_
2.鎖上蓋治具問題及對策討論</t>
  </si>
  <si>
    <t>1.外殼拿去給蔡師傅加工開LMC孔</t>
  </si>
  <si>
    <t>1.修改EPV法蘭工程圖_x000D_
2.修改EPV固定座工程圖_x000D_
3.提ECO</t>
  </si>
  <si>
    <t>ECO-25060349</t>
  </si>
  <si>
    <t>1.鎖上蓋治具設計修改</t>
  </si>
  <si>
    <t>1.組裝DN15.DN20樣品</t>
  </si>
  <si>
    <t>1.修改EPD DN500零件及半成品工程圖_x000D_
2.提ECO</t>
  </si>
  <si>
    <t>ECO-25060350</t>
  </si>
  <si>
    <t>1.二口二位閥進度報告_x000D_
2.自動化進度旁聽_x000D_
3.音叉進度旁聽</t>
  </si>
  <si>
    <t>1.上殼板修改_x000D_
2.工程圖修改_x000D_
3.PLM檔案更新</t>
  </si>
  <si>
    <t>1.銘板修改</t>
  </si>
  <si>
    <t xml:space="preserve">1.治具工程圖繪製_x000D_
2.線切割詢價_x000D_
3.雷射切割詢價及發包_x000D_
4.上座請蔡師傅加工_x000D_
</t>
  </si>
  <si>
    <t>1.測試DN15.DN20膜片壓合塊修改後氣密性</t>
  </si>
  <si>
    <t>1.銘板更新樣式_x000D_
2.提供外型給FAE</t>
  </si>
  <si>
    <t>1.修改工程圖面_x000D_
2.更新PLM檔案_x000D_
3.閥體問題提供給KAT，請KAT安排修改及祭出樣品</t>
  </si>
  <si>
    <t>1.提供銘版初稿檔案給行銷做修改</t>
  </si>
  <si>
    <t>1.DN15.DN20零件進料檢驗基準制定</t>
  </si>
  <si>
    <t>EPT 治具_x000D_
設計手動的_x000D_
_x000D_
工程圖與發包</t>
  </si>
  <si>
    <t>EPT 治具_x000D_
工程圖與發包</t>
  </si>
  <si>
    <t>ECP_x000D_
張家港 T2試模</t>
  </si>
  <si>
    <t>奧多曼逆向_x000D_
DN75</t>
  </si>
  <si>
    <t>試組裝與擴孔</t>
  </si>
  <si>
    <t>ECP_x000D_
恆溫箱治具設計_x000D_
建BOM</t>
  </si>
  <si>
    <t>1.製作樣品測試灌膠_x000D_
2.回覆認證公司的問題_x000D_
3.製作灌膠SOP</t>
  </si>
  <si>
    <t>1.修改SDX2-3/8"PF圖面出暫行圖_x000D_
2.有研發送樣-需要1/2"-20UNF接續，修改3D圖</t>
  </si>
  <si>
    <t>製作樣品測試灌膠</t>
  </si>
  <si>
    <t>有研發送樣-需要1/2"-20UNF接續，修改3D圖</t>
  </si>
  <si>
    <t>1.召開研發內部審查會議_x000D_
2.修改開案企畫書內容</t>
  </si>
  <si>
    <t>與認證公司討論問題，並修改圖面</t>
  </si>
  <si>
    <t>1.修改客戶需求規格，提供3D圖檔_x000D_
2.修改3D圖，將探頭部分改為EPT探頭特徵</t>
  </si>
  <si>
    <t>SDX5-3/8"塑膠型，低壓射出時會包住IR/PT，調整射出參數解決問題。</t>
  </si>
  <si>
    <t>報告SCX5認證案進度</t>
  </si>
  <si>
    <t>1.與認證公司開會討論T code的溫度範圍_x000D_
2.修改組合圖</t>
  </si>
  <si>
    <t>拆解弓銓DN100樣機，並逆向量測</t>
  </si>
  <si>
    <t>將DN50零件組合變成組立檔</t>
  </si>
  <si>
    <t>1.設計1/2"-20UNF接續的六角本體，繪製3D圖_x000D_
2.找合適的墊片尺寸，並與廠商詢價_x000D_
3.以設計過的PF牙六角本體，修改O-Ring特徵</t>
  </si>
  <si>
    <t xml:space="preserve">2025/06/24/DVT-QA測試/朱哲演/0%_x000D_
</t>
  </si>
  <si>
    <t xml:space="preserve">2025/07/02/工程試製 or 工況分析報告 /楊瑞洋/0%_x000D_
2025/07/15/測試治具設計及製作/移交清單/葉宏政/0%_x000D_
</t>
  </si>
  <si>
    <t>5/2 機構部分修改, 經會議討論另由機構開案執行, 該專案只變更電路, SE29微動開關不變動, 所以電路不進行優化</t>
  </si>
  <si>
    <t>7/14 上傳資料</t>
  </si>
  <si>
    <t>7/14 上傳文件</t>
  </si>
  <si>
    <t>SEX-SOP</t>
  </si>
  <si>
    <t>6/27召開開案審查會議</t>
  </si>
  <si>
    <t>6/10完成初版_x000D_
6/19完成-新增新版型式認證內容</t>
  </si>
  <si>
    <t>7/2收到要製作文件的通知_x000D_
7/3 完成</t>
  </si>
  <si>
    <t>因周一研發會議報告內容，先逆向DN100，再製作拆解報告_x000D_
7/11完成拆解報告</t>
  </si>
  <si>
    <t xml:space="preserve">7/2 逆向完成_x000D_
</t>
  </si>
  <si>
    <t>6/20拆解樣機_x000D_
6/25完成拆解報告</t>
  </si>
  <si>
    <t>7/3 表格增加DN15.DN20的產品規格資料</t>
  </si>
  <si>
    <t>7/11 完成SOP修改，修改治具使用方式及增加DN15規格安裝方式</t>
  </si>
  <si>
    <t>7/1 模具零件工程圖公差依試模報告檢驗放寬修改</t>
  </si>
  <si>
    <t>2025/06/29</t>
  </si>
  <si>
    <t>2025/08/28</t>
  </si>
  <si>
    <t>2025/06/04</t>
  </si>
  <si>
    <t>2025/12/31</t>
  </si>
  <si>
    <t>2026/01/20</t>
  </si>
  <si>
    <t>2026/01/06</t>
  </si>
  <si>
    <t>2026/01/07</t>
  </si>
  <si>
    <t>2026/03/09</t>
  </si>
  <si>
    <t>EPT14S1001TEST  共7組</t>
  </si>
  <si>
    <t>SEX27M1001/SEX27M1002 PCB技轉圖面</t>
  </si>
  <si>
    <t>ADD 8PCS TEST PIN</t>
  </si>
  <si>
    <t>分析北水FOT2.0退回返修的不良水表。</t>
  </si>
  <si>
    <t>北水FOT2.0，南A第四批驗收</t>
  </si>
  <si>
    <t>北水FOT2.0，東A第四批第二次覆驗，DN13。</t>
  </si>
  <si>
    <t>北水FOT2.0驗收，於抽驗時發現水表總累積值為負值。_x000D_
經驗證分析後，與TSM開機校正有關。_x000D_
協助TC驗證。</t>
  </si>
  <si>
    <t>北水FOT2.0，南A第四批(最後一批)預計7/17提交報告，下週進行驗收。_x000D_
目前仍有總累積值跳動問題，經會議決議。_x000D_
此批DN20 1600PCS、DN25 3109PCS、DN40 480PCS，安排人員全數檢查總累積值，_x000D_
另外，之前(7/3)全檢後挑出127PCS，更新韌體至A1060後，觀察總累積值狀況。</t>
  </si>
  <si>
    <t>南A第四批(最後一批)總累積值全數檢查完成，_x000D_
依訂定之要求，總累積值不可差超過±0.0002，_x000D_
共挑出41PCS：DN20 20PCS、DN25 20PCS、DN40 1PCS。_x000D_
經會議決議，這批41PCS總累積值異常部分，處理方式：_x000D_
(1) 全數更新韌體至A1060_x000D_
(2) 現在總累積值與雷雕時記錄之總累積值比較，差異超過±0.001，則將總累積值修正為雷雕記錄之總累積值。_x000D_
(3) 觀察至週五(7/18)，若無異常則歸位待下週驗收。_x000D_
_x000D_
另外，127PCS已更新韌體至A1060，經過一週的觀察，處理方式：_x000D_
(1) 有一個水表的總累積值仍然跳動過大(0.00038)，此水表通知文耀更換_x000D_
(2) 其餘126PCS水表，比對雷雕時記錄之總累積值，若差異超過±0.001，則修正總累積值。_x000D_
(3) 再觀察總累積值至週五(7/18)，若無異常則歸位待下週驗收。</t>
  </si>
  <si>
    <t>1.複測EPT10PCS 紀錄每日偏差狀態_x000D_
2.與奕澔共同測試自動校正狀態</t>
  </si>
  <si>
    <t>1.與QA會測EPT(抽檢10PCS)_x000D_
2.複測EPT10PCS 紀錄每日偏差狀態</t>
  </si>
  <si>
    <t>1.前往二廠，請車床師傅協助切開EPT_x000D_
2.複測自動校正完成的EPT，確保校正流程_x000D_
3.與奕澔協調自動校正流程修改方向</t>
  </si>
  <si>
    <t>1.恆溫箱教育訓練-台裕黃經理_x000D_
2.協助一樓測試機台搬運至3F_x000D_
3.分析自動校正後，不良品原因與統整溫層變化數據</t>
  </si>
  <si>
    <t>1.複測良品2%內的EPT(20PCS)_x000D_
2.統整良品測試數據，並填寫會測單，以利後續廣達送樣</t>
  </si>
  <si>
    <t>EPT與競品轉角度測試和恆溫箱教育訓練</t>
  </si>
  <si>
    <t>75mm_EPT校正</t>
  </si>
  <si>
    <t>EPT加熱電壓測試77PCS_x000D_
EPT復測_x000D_
EPT20度校正</t>
  </si>
  <si>
    <t>EPT重新校正35和50度流速與復測_x000D_
測試廠商要求40度流速10 66 197 329</t>
  </si>
  <si>
    <t xml:space="preserve">EPT_16PCS組裝與焊接_x000D_
EPT_75長復測_x000D_
</t>
  </si>
  <si>
    <t xml:space="preserve">EPT特定流速測試_x000D_
去二廠印EPT貼紙與拿EPT切開後的和領料_x000D_
</t>
  </si>
  <si>
    <t>EPT高流重新校正_x000D_
EPT組裝*13PCS</t>
  </si>
  <si>
    <t>EPT廠商使用特定流速10/65/200/400在溫度10/20/40進行測試_x000D_
校正點在20/35/50溫度復測</t>
  </si>
  <si>
    <t>EPT測試資料整理_x000D_
EPT_75mm出貨準備</t>
  </si>
  <si>
    <t>EPT_10度測試_x000D_
ECP 架設</t>
  </si>
  <si>
    <t>EPT 探頭測試 _x000D_
_x000D_
16PCS 不同探頭樣品_x000D_
_x000D_
探頭組裝 標記等_x000D_
_x000D_
協助機構雷焊_x000D_
_x000D_
冷熱盤接線測試</t>
  </si>
  <si>
    <t xml:space="preserve">ESPEC  GPU-2 恆溫箱，_x000D_
將於今日7/3 下午15:00 進行教育訓練_x000D_
針對恆溫箱的操作、性能等_x000D_
</t>
  </si>
  <si>
    <t>EPT探頭測試_x000D_
_x000D_
冷熱盤測試，_x000D_
測試疑慮，機構調整_x000D_
_x000D_
冷熱盤16PCS 冷熱盤測試 紀錄_x000D_
_x000D_
加熱電阻_x000D_
探頭溫度測試內外溫差測試 _x000D_
_x000D_
數據整理等</t>
  </si>
  <si>
    <t>SPX2 柴油探頭 反應慢的 4 台 測試_x000D_
_x000D_
拆下探頭測試冷熱衝擊測試_x000D_
加熱探頭與環境溫探頭_x000D_
_x000D_
SPX2 燈不亮問題 電路除錯_x000D_
經電路量測_x000D_
為顯示板 一電容 發生脆裂C21 導致電短路所造成的_x000D_
_x000D_
SPX2 _x000D_
空氣校正_x000D_
水中校正 _x000D_
觀察其反應速度</t>
  </si>
  <si>
    <t xml:space="preserve">SPX2 4台測試柴油反速度慢問題_x000D_
冷熱盤測試數據_x000D_
</t>
  </si>
  <si>
    <t>EPT 探頭製作與測試 _x000D_
_x000D_
絕緣阻抗測試_x000D_
_x000D_
以及紀錄等</t>
  </si>
  <si>
    <t>EPT 探頭製作與測試 _x000D_
_x000D_
電路板 焊線_x000D_
_x000D_
測試隔塑膠 熱水測試_x000D_
_x000D_
雷射焊接探頭_x000D_
_x000D_
16PCS</t>
  </si>
  <si>
    <t>EPT 探頭製作與測試 _x000D_
_x000D_
新一批_x000D_
_x000D_
電路板 焊線_x000D_
_x000D_
測試不同導熱膠墊，_x000D_
_x000D_
導熱係數較差但黏性更加_x000D_
_x000D_
測試兩種個8PCS _x000D_
_x000D_
雷射焊接探頭_x000D_
共_x000D_
16PCS</t>
  </si>
  <si>
    <t>EPT 探頭製作與測試 _x000D_
_x000D_
新一批_x000D_
_x000D_
EPT 探頭_x000D_
_x000D_
新電路板 焊線_x000D_
_x000D_
共_x000D_
16PCS</t>
  </si>
  <si>
    <t xml:space="preserve">專案: K240801R2 PCB濕製程用插入式壓力感測器_x000D_
_x000D_
新PCB料號申請中_x000D_
_x000D_
NET檔如附件_x000D_
_x000D_
更改如下：_x000D_
治具生產留探測點新增:_x000D_
_x000D_
TP15:ADC_CH1+ _x000D_
TP16:ADC_CH1- _x000D_
TP17:ADC_CH2+_x000D_
TP18:VIN+ _x000D_
TP19:VIN-_x000D_
TP20:I_out+_x000D_
TP21:A_D+ _x000D_
TP22:B_D-_x000D_
</t>
  </si>
  <si>
    <t>EPT 探頭製作與測試 _x000D_
_x000D_
新一批_x000D_
_x000D_
EPT 探頭_x000D_
_x000D_
新電路板 焊線_x000D_
_x000D_
雷射焊接_x000D_
_x000D_
絕緣阻抗測試_x000D_
_x000D_
9 PCS _x000D_
_x000D_
測試與紀錄</t>
  </si>
  <si>
    <t>1. SDX8廣達做220 PCS有29 PCS功能問題異常, 安排俊毅進行真因分析_x000D_
2. SC280的二線式原繼電器支援性複驗._x000D_
3. FGX的新版出貨報告調整</t>
  </si>
  <si>
    <t>1. TUV視訊會議討論測試計劃._x000D_
2. 研發會議</t>
  </si>
  <si>
    <t>7月主管會議報告匯整</t>
  </si>
  <si>
    <t>許博元試用轉正</t>
  </si>
  <si>
    <t>DVT-QA與補送樣機製作, 雷焊作業.</t>
  </si>
  <si>
    <t>廣達量產訂單製作不良率過高, PCB尺寸干涉與IR/PT歪斜問題處理</t>
  </si>
  <si>
    <t>1. 廣達量產訂單製作不良率過高, PCB尺寸干涉與IR/PT歪斜問題處理_x000D_
2. SDX手冊修改通知FAE._x000D_
3. SCX6技轉上海製作通知.</t>
  </si>
  <si>
    <t>SC280國外客戶反應在接24VDC的RELAY正常, 220VAC的RELAY無法正常動作:_x000D_
實測原本支援於手冊中的RELAY沒問題, 會請FAE再補充上建議的RELAY功耗規格</t>
  </si>
  <si>
    <t>研二專案會議.</t>
  </si>
  <si>
    <t>1. GPX8標籤貼紙定義._x000D_
2. 與騏敬確認驗證結果.</t>
  </si>
  <si>
    <t>電路於PT1000新增TVS保護, 並請慧芝修改確認進行報價</t>
  </si>
  <si>
    <t>至宜蘭廠試作EST低壓射出版, 並預計要變更的製程與需求治具</t>
  </si>
  <si>
    <t>SEX阻旋的MCU燒錄驗證結果, 測試OK請告知採購宜君並將2 PCS樣品(白點)給宜君</t>
  </si>
  <si>
    <t>液冷客戶客製SDX2因感測距離較大，阻值需調配</t>
  </si>
  <si>
    <t>DVT-QA用SDX2樣品製作</t>
  </si>
  <si>
    <t>DVT-QA用SDX2 M12型樣品製作</t>
  </si>
  <si>
    <t>EST樣品製作</t>
  </si>
  <si>
    <t>SDX2 國外客戶客製品送樣製作</t>
  </si>
  <si>
    <t>SD21客訴原因查找</t>
  </si>
  <si>
    <t>SD21輸出異常問題查找</t>
  </si>
  <si>
    <t>SC38壓電片測試</t>
  </si>
  <si>
    <t>1.研發報告準備_x000D_
2.SDX所需無鹵電纜線,second source來源尋找,規格確認_x000D_
3.SDX光電開關第二階段認證準備</t>
  </si>
  <si>
    <t>1.無鹵電纜線,second source來源尋找,規格確認_x000D_
2.SDX光電開關第二階段認證準備_x000D_
3.SDX工程試製進度跟催</t>
  </si>
  <si>
    <t>國外客戶維諦公司研發送樣製作</t>
  </si>
  <si>
    <t>弓銓專利文件研讀</t>
  </si>
  <si>
    <t>1.無鹵電纜線,second source來源尋找,規格確認_x000D_
2.SDX光電開關第二階段認證文件準備_x000D_
3.SDX工程試製進度跟催</t>
  </si>
  <si>
    <t>1. GPX8 R18,R20 0R -&gt; 12R ESD 測試 Fail</t>
  </si>
  <si>
    <t>1. SEX2 EBOM 建立</t>
  </si>
  <si>
    <t xml:space="preserve">1. SCX1 雷雕面板 軟體設定完善_x000D_
2. SCX1 雷雕面板 黃金樣品製作 8 PCS_x000D_
</t>
  </si>
  <si>
    <t>1. SEX2 EBOM 建立_x000D_
2. SEX2 PCBA 產品檢驗基準與紀錄 製作</t>
  </si>
  <si>
    <t>1. SCX2 矽油 高溫測試 環境架設與測試</t>
  </si>
  <si>
    <t>1. SEX2 電路板連板 作業標準書 修改</t>
  </si>
  <si>
    <t>1. GPX8 R18,R20 12R -&gt; 50R ESD 測試 Fail</t>
  </si>
  <si>
    <t>1. 協助 EPU 顯示板 連板治具 燒入功能 測試</t>
  </si>
  <si>
    <t xml:space="preserve">1. GPX8 MCU 韌體燒入 10 PCS_x000D_
2. GPX8 主板 RTD1, RTD2 加工 TVS 保護元件 10 PCS_x000D_
3. GPX8 主板 與 感溫棒 焊接 10 PCS_x000D_
</t>
  </si>
  <si>
    <t>1. GPX8 成品組裝 功能測試 10 PCS_x000D_
2. GPX8 成品外殼 雷焊 10 PCS_x000D_
3. GPX8 雷焊後 功能測試 10 PCS</t>
  </si>
  <si>
    <t>1. GPX8 成品溫度校正 25 60 85 度 10 PCS</t>
  </si>
  <si>
    <t>1. GPX8 成品溫度校正 25 60 85 度 10 PCS_x000D_
2. GPX8 成品溫度複測 25 60 85 度 10 PCS</t>
  </si>
  <si>
    <t>1.SDX201樣品製作_x000D_
2.SDX201半成品測試治具除錯</t>
  </si>
  <si>
    <t>SC24285半成品測試治具除錯、進版測試軟體</t>
  </si>
  <si>
    <t>SDX8導入遮光罩不良品分析</t>
  </si>
  <si>
    <t>SDX8導入遮光罩不良品分析、紀錄 31PCS</t>
  </si>
  <si>
    <t>1.SDX8導入遮光罩_x000D_
2.SDX8 PT歪斜安裝遮光罩測試</t>
  </si>
  <si>
    <t>1.SDX8 PT歪斜安裝遮光罩測試_x000D_
2.SC2428連板治具更新軟體測試</t>
  </si>
  <si>
    <t>SDX8 PT歪斜安裝遮光罩數據整理</t>
  </si>
  <si>
    <t>1.SDX5 UL樣品製作、功能測試_x000D_
2.SDX 小批量試產數據整理</t>
  </si>
  <si>
    <t>SDX8導入遮光罩生產</t>
  </si>
  <si>
    <t>1.SDX8 IR、PT歪斜安裝遮光罩測試_x000D_
2..SDX8 導入遮光罩生產</t>
  </si>
  <si>
    <t>工程試製 Xbar-R管制圖製作</t>
  </si>
  <si>
    <t>1.SDX5 加工重點修改_x000D_
2.成品測試治具除錯_x000D_
3.廠商昱統拜訪</t>
  </si>
  <si>
    <t>1.SDX5 加工重點修改_x000D_
2.成品測試治具除錯</t>
  </si>
  <si>
    <t>整理EPU DIN RAIL 測試計劃</t>
  </si>
  <si>
    <t>請特休半天，處理個人事務</t>
  </si>
  <si>
    <t>1.硬體電路測試驗證_x000D_
2.小型電磁流量計專利查詢</t>
  </si>
  <si>
    <t>1.硬體電路測試驗證_x000D_
2.上海EPU、EPF工況問題處理_x000D_
3.研發週會</t>
  </si>
  <si>
    <t>1.硬體電路測試驗證_x000D_
2.上海EPU、EPF工況問題處理_x000D_
3.渦街選型表研究</t>
  </si>
  <si>
    <t>1.硬體電路測試驗證_x000D_
2.渦街選型表研究</t>
  </si>
  <si>
    <t>新板EPD測試，測試生產激磁電流有問題的錶頭是否正常，有無解決方法</t>
  </si>
  <si>
    <t>KBB傳感器+EPD錶頭零點測試與電路修改</t>
  </si>
  <si>
    <t>EPD2相互干擾測試，因距離太近導致異常發生，故測試在多遠的安裝距離下，可以不受其他台的干擾，_x000D_
KEYENCE干擾測試，對競品也做相同的測試確認是否會與EPU2相互干擾</t>
  </si>
  <si>
    <t>KEYENCE干擾測試，對競品也做相同的測試確認是否會與EPU2相互干擾_x000D_
EPU2測試報告製作，將上周的測試資料整理成報告_x000D_
研發會議</t>
  </si>
  <si>
    <t>EPU2溫度測試資料整理_x000D_
EPU2流速raw data紀錄與分析_x000D_
EPD異常電路板測試確認</t>
  </si>
  <si>
    <t>EPU2測試資料整理，將昨日測試的資料整理</t>
  </si>
  <si>
    <t>EPD連板測試治具異常分析，分析宜蘭生產治具異常並設法解決</t>
  </si>
  <si>
    <t>EPU2測試資料整理_x000D_
EPU2測試方式調整與紀錄</t>
  </si>
  <si>
    <t>EPU2測試資料整理_x000D_
EPU2調整測試項目並記錄過程</t>
  </si>
  <si>
    <t>EPV連板治具維修與測試</t>
  </si>
  <si>
    <t>組裝3pcs樣品，並協助修改10pcs主板_x000D_
測試EUT power及ESD，目前依廠內規範皆pass</t>
  </si>
  <si>
    <t>10pcs樣品備好，_x000D_
測試Surge狀況，目前打+500V 畫面會重啟_x000D_
打-500V時，24V轉5V元件會損壞，_x000D_
需測試其他TVS元件</t>
  </si>
  <si>
    <t>至二廠領料，及列印標籤，_x000D_
使用不同的TVS測試Surge，狀況一樣_x000D_
還需想對策</t>
  </si>
  <si>
    <t>換電壓低一點的TVS，並修改封裝，從SMC改為SMB_x000D_
因要手焊，所以要改封裝，_x000D_
將TVS移到最前端，+-500V過了，但在打1KV時，TVS擊穿短路，_x000D_
輸入線材燒毀，看來還是需要用SMC封裝</t>
  </si>
  <si>
    <t>至二廠領料，_x000D_
更換TVS換成SMC_30CA，並修改線路，_x000D_
但還是會有異常，換成20CA依舊有異常_x000D_
還須想想看</t>
  </si>
  <si>
    <t>由前面的經驗，發現TVS需要在最前端，_x000D_
要在Fuse前，並要保留二極體，_x000D_
修改線路後，Surge測到1.5KV都可以Pass</t>
  </si>
  <si>
    <t>測試更好後加工的方式，_x000D_
確認OK，測試也Pass後就把10pcs樣品一同修改</t>
  </si>
  <si>
    <t>領取探頭，請翰霆哥協助後加工以便組裝，_x000D_
樣品修改完成後進行組裝。</t>
  </si>
  <si>
    <t>組裝並燒錄顯示板最新程式，_x000D_
並進行點膠，但黑膠乾掉需將乾掉部分挖掉，_x000D_
但好像內部也有乾，擠不出來，導致矽膠槍損壞，_x000D_
後續先用熱溶膠點。</t>
  </si>
  <si>
    <t>買了新的矽膠槍，將乾掉的膠清除後_x000D_
可以點膠，將剩餘的底座點好，_x000D_
並組裝，主板更新至最新程式</t>
  </si>
  <si>
    <t>0703_x000D_
_x000D_
#小精靈PCB修改_x000D_
換零件_x000D_
_x000D_
#新的恆溫箱操作學習_x000D_
_x000D_
#EPD客訴_x000D_
與恩哥討論後推測是客人AC/DC接錯 燒掉了Power_x000D_
更換損壞的零部件後上電測試---&gt;已修復歸還QC</t>
  </si>
  <si>
    <t>0704_x000D_
_x000D_
#EPU_DIN RAIL_x000D_
電路測試</t>
  </si>
  <si>
    <t>0707_x000D_
_x000D_
#EPD_DIN RAIL_x000D_
PCB打件回來後測試</t>
  </si>
  <si>
    <t>0708_x000D_
_x000D_
#EPD_DIN RAIL_x000D_
PCB打件回來後測試_x000D_
_x000D_
#個人試用期報告</t>
  </si>
  <si>
    <t>0709_x000D_
_x000D_
#EPD_DIN RAIL_x000D_
PCB打件回來後初步測試完成_x000D_
_x000D_
#EPU2_x000D_
治具商討更改維修</t>
  </si>
  <si>
    <t>0710_x000D_
_x000D_
#個人試用期報告修正_x000D_
_x000D_
#EPU2治具_x000D_
修改電路圖_x000D_
檢修治具 &amp; Rework</t>
  </si>
  <si>
    <t xml:space="preserve">0711_x000D_
_x000D_
#早上請半天_x000D_
腸胃炎兩周未完全痊癒_x000D_
去照超音波_x000D_
_x000D_
#EPU2治具_x000D_
修改電路圖_x000D_
檢修治具 &amp; Rework_x000D_
</t>
  </si>
  <si>
    <t>0714_x000D_
_x000D_
#EPD客訴_x000D_
EPD客訴電路板損壞原因尋找檢修</t>
  </si>
  <si>
    <t>0715_x000D_
_x000D_
#EPU2_Main Board治具_x000D_
檢修重製整線討論配線_x000D_
_x000D_
#EPD客訴_x000D_
EPD客訴電路板損壞原因尋找檢修</t>
  </si>
  <si>
    <t>0716_x000D_
_x000D_
#EPU2_Main Board治具_x000D_
檢修重製整線討論配線(完成)_x000D_
_x000D_
#台大探頭技轉_x000D_
備料預計備料200套+20%備用料</t>
  </si>
  <si>
    <t>1. 發行V22 Firmware_x000D_
2. 撰寫調適軟體</t>
  </si>
  <si>
    <t>1. 發行V23 Firmware_x000D_
2. 撰寫調適軟體</t>
  </si>
  <si>
    <t>1. 新增流速cut off以替代流量cut off_x000D_
2. 修改Fluid temperature的計算方式且改為1秒更新一次temperature</t>
  </si>
  <si>
    <t>1. 發行V24 Firmware_x000D_
2. 撰寫調適軟體</t>
  </si>
  <si>
    <t>M240704R1 一體式夾管超音波流量計(DN25)[RD4]:修正流速，溫度變化，相關顯示ui圖形界面_x000D_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22，修正流速，溫度變化，相關顯示ui圖形界面</t>
  </si>
  <si>
    <t xml:space="preserve"> K200501R1 智慧家戶水錶，累積量問題分析:_x000D_
2025/07/04 version:A1059_x000D_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t>
  </si>
  <si>
    <t xml:space="preserve"> K200501R1 智慧家戶水錶，累積量問題分析:噪音水平的根本性問題_x000D_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t>
  </si>
  <si>
    <t xml:space="preserve"> K200501R1 智慧家戶水錶，累積量問題分析:加上delta cnt 消除彈跳處理，以防止因雜訊造成誤計量問題。_x000D_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t>
  </si>
  <si>
    <t xml:space="preserve"> K200501R1 智慧家戶水錶，累積量問題分析:程式調整tsm 非中心點問題_x000D_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t>
  </si>
  <si>
    <t xml:space="preserve"> K200501R1 智慧家戶水錶，累積量問題分析:新增若干 即值adc 點位值，調試軟体同步更新_x000D_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t>
  </si>
  <si>
    <t xml:space="preserve"> K200501R1 智慧家戶水錶，累積量問題分析:規劃靜態誤差校正tsm 作法。_x000D_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t>
  </si>
  <si>
    <t xml:space="preserve"> K200501R1 智慧家戶水錶，累積量問題分析:檢查lc   波形delta誤差。_x000D_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t>
  </si>
  <si>
    <t xml:space="preserve"> K200501R1 智慧家戶水錶，撰寫校正tsm於中心點演算法。_x000D_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t>
  </si>
  <si>
    <t>氣動球閥控制EPH校驗設備_x000D_
自動排氣流程規劃撰寫程式及測試驗證</t>
  </si>
  <si>
    <t xml:space="preserve">氣動球閥控制EPH校驗設備_x000D_
自動排氣流程規劃撰寫程式及測試驗證_x000D_
</t>
  </si>
  <si>
    <t>氣動球閥控制EPH校驗設備_x000D_
自動排氣流程規劃撰寫程式及測試驗證_x000D_
第5版試驗排氣流程</t>
  </si>
  <si>
    <t>部門工作檢討</t>
  </si>
  <si>
    <t>展品概念製作(紙板製作)</t>
  </si>
  <si>
    <t>討論EPV/EPU2展座概念</t>
  </si>
  <si>
    <t>精品獎 EPU2展座草圖(未完成)</t>
  </si>
  <si>
    <t>1.自製加工出線金屬接頭鎖付治具*2PCS(完成)_x000D_
2.浮球測試治具加工(完成)</t>
  </si>
  <si>
    <t xml:space="preserve">越南河內展_x000D_
1.液位系統展品加工組裝(未完成)_x000D_
</t>
  </si>
  <si>
    <t>菲律賓展座_x000D_
整理拆解裝箱-完成</t>
  </si>
  <si>
    <t>偕同董事長檢視4F生產線</t>
  </si>
  <si>
    <t>上級指示轉方向 _x000D_
重新組裝摩天輪扣件結構並將板金去毛邊(完成)</t>
  </si>
  <si>
    <t>液位系統/PCB展座 整理裝箱(完成)</t>
  </si>
  <si>
    <t>夾管機進場拆卸/鑽孔定位(完成)</t>
  </si>
  <si>
    <t>1.銅鑼帽鎖附板手加工製作(完成)_x000D_
2.夾管機定位啟動開關延伸管製作</t>
  </si>
  <si>
    <t>新進人員晤談(蔡譽麒)</t>
  </si>
  <si>
    <t>1.精品獎EPU2展品設計(草圖)(未完成)_x000D_
2.水霧機測試</t>
  </si>
  <si>
    <t>展箱調度整理</t>
  </si>
  <si>
    <t>銅螺帽鎖付治具(加工)-剩焊接</t>
  </si>
  <si>
    <t>EPU2展座設計(未完成)</t>
  </si>
  <si>
    <t>越南展座整理裝箱</t>
  </si>
  <si>
    <t xml:space="preserve">提案改善NO.50 6PIN接頭壓PIN治具改善_x000D_
7/3 機構零件組裝。_x000D_
</t>
  </si>
  <si>
    <t>SQ壓力開關調校設備:_x000D_
6/30-7/3 機構零件組裝。_x000D_
7/1-3宏常零件修改2件_x000D_
7/3-4 定位底座&amp;儲氣瓶氣密測試20kg/cm2</t>
  </si>
  <si>
    <t>SQ壓力開關調校設備:_x000D_
7/3-4 定位底座&amp;儲氣瓶氣密測試20kg/cm2_x000D_
7/4 調整起子結構加高，圖面零件製作。</t>
  </si>
  <si>
    <t>提案改善NO.50 6PIN接頭壓PIN治具改善_x000D_
7/4 機構零件組裝。</t>
  </si>
  <si>
    <t>週報更新_x000D_
部門支出單_x000D_
提案改善NO.049 提案改善成效評估表</t>
  </si>
  <si>
    <t xml:space="preserve">7/7 禾宇錫焊機，程式異常不會動。_x000D_
    開錯程式。程式NO71 座標位置調整，錫量調整。1H_x000D_
_x000D_
</t>
  </si>
  <si>
    <t>SQ壓力開關調校設備:_x000D_
7/7-8 配件組裝，配管</t>
  </si>
  <si>
    <t>FGX三軸錫焊機規劃分段焊接用的吹錫動作_x000D_
7/8 吹錫盒完成，程式測試OK，3分51秒。_x000D_
_x000D_
提案改善NO.50 6PIN接頭壓PIN治具改善_x000D_
機構零件請蔡師傅車製 (宏常報價1萬2)</t>
  </si>
  <si>
    <t>週報更新_x000D_
主管會議資料更新</t>
  </si>
  <si>
    <t>提案改善NO.50 6PIN接頭壓PIN治具改善_x000D_
7/9 試製，調整OK。_x000D_
_x000D_
7/9 敝級馬達上蓋鉚合設備協助拆除油壓管、斷電。1H_x000D_
7/9 29S-003快速接頭活動牙頭組裝治具調整。1.5H_x000D_
_x000D_
EPU2 氣泡產生器管路DN25x500L-法蘭DN50-10K_x000D_
7/9 2D圖面製圖。MAIL待研發確認。</t>
  </si>
  <si>
    <t xml:space="preserve">SQ壓力開關調校設備:_x000D_
一字起子頭 ø5x80L  詢價_x000D_
7/8本城五金 沒有_x000D_
7/10佳里興  1000/PCS_x000D_
7/11三光        180/PCS  120/PCS (10支可做)_x000D_
</t>
  </si>
  <si>
    <t>EPU2 氣泡產生器管路DN25x500L-法蘭DN50-10K_x000D_
7/10 MAIL回覆報價製作_x000D_
_x000D_
 29S-003快速接頭活動牙頭組裝治具 備品製作，報價</t>
  </si>
  <si>
    <t>保母請假，回家顧小孩</t>
  </si>
  <si>
    <t>EPU2 氣泡產生器管路DN25x500L-法蘭DN50-10K_x000D_
7/11 報價 $3800，已通知廠商製作(全祥)，交期預計7/16 _x000D_
_x000D_
SQ壓力開關調校設備:_x000D_
一字起子頭 ø5x80L_x000D_
7/8本城五金 沒有_x000D_
7/10佳里興  1000/PCS_x000D_
7/11三光        180/PCS  120/PCS (10支可做)</t>
  </si>
  <si>
    <t>7/14 模具資料歸檔_x000D_
WA00A0319、WC00A0077、WC00A0078模具資料、WG00A0105模具維修資料。_x000D_
WG00A0110新開模資料建立。</t>
  </si>
  <si>
    <t>7/14 許特助FG舊版電路板跨接3D示意圖PTT製作</t>
  </si>
  <si>
    <t>新舊系統驗證</t>
  </si>
  <si>
    <t>設變修改HP403-C040600703</t>
  </si>
  <si>
    <t>二口二位閥重新包裝</t>
  </si>
  <si>
    <t>組裝OTC客製治具</t>
  </si>
  <si>
    <t>寫二口二位閥PFMEA送測報告與申請單</t>
  </si>
  <si>
    <t>尋找ICEC跑偏與拉繩防爆報告</t>
  </si>
  <si>
    <t>SDL第二次送測</t>
  </si>
  <si>
    <t>排氣試驗</t>
  </si>
  <si>
    <t>扭力板手治具製作</t>
  </si>
  <si>
    <t>TS認證樣品製做準備</t>
  </si>
  <si>
    <t>排氣測試</t>
  </si>
  <si>
    <t>會議資料準備</t>
  </si>
  <si>
    <t>寫WG00A0105修模資料</t>
  </si>
  <si>
    <t>領取SDL準備送測</t>
  </si>
  <si>
    <t>測試DN13穩定性</t>
  </si>
  <si>
    <t>測試DN20穩定性</t>
  </si>
  <si>
    <t>整理DN13.DN25測試資料</t>
  </si>
  <si>
    <t>一廠EPH測廠LAYOUT</t>
  </si>
  <si>
    <t>周會報告整理</t>
  </si>
  <si>
    <t>冷熱恆溫機搬進3F門口卡住_x000D_
門拆卸 線路拆卸_x000D_
搬進3F後復原</t>
  </si>
  <si>
    <t>SC整合治具 QC用_x000D_
線路規劃</t>
  </si>
  <si>
    <t xml:space="preserve"> SE馬達蔽極壓台控制線路增加中繼接頭</t>
  </si>
  <si>
    <t>QC NC/NO測台不良_x000D_
整流器壞掉_x000D_
更換OK</t>
  </si>
  <si>
    <t>伺服馬達臨時接線測試</t>
  </si>
  <si>
    <t>2025越南河內水處理展_x000D_
展品調整</t>
  </si>
  <si>
    <t>SD光電開關測漏治具_x000D_
治具配線</t>
  </si>
  <si>
    <t>SE馬達鉚合設備_x000D_
蔽極壓台_x000D_
協助拆卸</t>
  </si>
  <si>
    <t>SD光電開關測漏治具_x000D_
板金加工_x000D_
配件安裝_x000D_
配線</t>
  </si>
  <si>
    <t>夾管機拉電_x000D_
三相220V改380V_x000D_
線路修改</t>
  </si>
  <si>
    <t>夾管機拉電</t>
  </si>
  <si>
    <t>板金加工配件安裝</t>
  </si>
  <si>
    <t>SD金屬型光電開關1/2"UNF牙客製品規格相關進度與料況圖面審查與討論。</t>
  </si>
  <si>
    <t>討論DVT-QA測試內容與需求樣品規格。</t>
  </si>
  <si>
    <t>大訊GPX8出貨樣品素材與焊接相關事項處裡。_x000D_
聯繫與確認平墊片規格與測試報告內容正確性。</t>
  </si>
  <si>
    <t>DN13北水檢驗異常品拆卸與討論相關細節問題。</t>
  </si>
  <si>
    <t>EPT測試需求用雷射焊接治具規格圖面繪製修改。_x000D_
針對封口塞探頭樣品雷射焊接。</t>
  </si>
  <si>
    <t>EPT封口塞焊接夾具修改與修改後試組裝。</t>
  </si>
  <si>
    <t>查詢SC174、FD7、FF7、FG7、SRS2、SRT2-IECEX防爆鐵牌相關訊息資料。以利後續鐵牌變更廠區圖面內容修改。</t>
  </si>
  <si>
    <t>DN40多孔式噴嘴與支撐環新開模具試模。_x000D_
DN40多孔式噴嘴與支撐環T1試模樣品尺寸量測。_x000D_
DN40多孔式噴嘴與支撐環T1試模樣品組裝問題確認。_x000D_
DN40多孔式噴嘴與支撐環模具問題修改討論。_x000D_
DN40多孔式噴嘴階梯形平墊片T1試模。</t>
  </si>
  <si>
    <t xml:space="preserve">SRS2、SRT2-IECEX防爆鐵牌相關訊息資料確認。_x000D_
SC174、FD7、FF7、FG7圖面內容修改。_x000D_
</t>
  </si>
  <si>
    <t>7月份主管會議進度報告撰寫。</t>
  </si>
  <si>
    <t>DN40多孔式噴嘴T2試模。_x000D_
DN40階梯型墊片試模樣品尺寸量測。_x000D_
DN40多孔式噴嘴軸心高度尺寸量測。</t>
  </si>
  <si>
    <t>DN40多孔式噴嘴與支撐環T2試模樣品組裝確認。_x000D_
針對組裝問題點釐清與確認。</t>
  </si>
  <si>
    <t>美超微GPX8送樣品機構焊接治具確認與製作。</t>
  </si>
  <si>
    <t>DN40多孔式噴嘴、支撐環、階梯形平墊片T1全尺寸量測。_x000D_
DN40多孔式噴嘴、支撐環、階梯形平墊片T1式模報告撰寫。_x000D_
DN40多孔式噴嘴、支撐環依據T1實際樣品尺寸修改相關圖面規格尺寸2D、3D。</t>
  </si>
  <si>
    <t>生技部承認圖面審查。_x000D_
教導EPD法蘭加工尺寸與鋼管公差配合設計。</t>
  </si>
  <si>
    <t>SDX5低壓射出模具整修。_x000D_
確認SDX5現況生產問題點。</t>
  </si>
  <si>
    <t>生產週討論會議。_x000D_
現況韌體問題討論會議。_x000D_
組裝DN25韌體測試樣機。</t>
  </si>
  <si>
    <t>EST線材低壓射出樣品加工線材位置，讓其低壓射出時線才可完全固定。</t>
  </si>
  <si>
    <t>SDX5低壓射出模具與現況PCB版寬不合問題確認與討論修改模式。_x000D_
SDX5低壓射出模具修改，前往模具廠討論修改內容與時間。_x000D_
SDX5低壓射出模具修改完成取回。</t>
  </si>
  <si>
    <t>EST-Sensor板與線材樣品低壓射出製作:_x000D_
5M長*10點共5條。_x000D_
10M長*20點共1條。_x000D_
針對現況DVT-QA測試樣品組裝，相關BOM表內容諮詢查詢與請宜蘭生管派單生產。</t>
  </si>
  <si>
    <t>GPX8感溫棒樣品封口塞焊接測試。_x000D_
GPX8感溫棒樣品數量規格確認。_x000D_
GPX8感溫棒樣品規格錯誤，重新製作相關零件事項處理。</t>
  </si>
  <si>
    <t>EPR5無顯示，葉片底座(鴻海規格)T3樣品尺寸量測。</t>
  </si>
  <si>
    <t>FD7、FF7-IECEX防爆鐵牌圖面內容修改與確認。</t>
  </si>
  <si>
    <t>LED透明視窗慈溪T3樣品全尺寸量測。</t>
  </si>
  <si>
    <t>創維閥體模具問題討論:_x000D_
a.現況模具問題_x000D_
b.現況模具修改內容_x000D_
c.模具修改價格_x000D_
d.EPH生產交期問題討論</t>
  </si>
  <si>
    <t>美超微測水用感溫棒樣品組裝。_x000D_
美超微測水用感溫棒封口塞焊接治具修改。_x000D_
美超微測水用感溫棒封口塞焊接手法測試確認。_x000D_
美超微測水用感溫棒封口塞樣品焊接。</t>
  </si>
  <si>
    <t>針對DVT-QA測試樣品前往宜蘭進行相關零件組裝測試。</t>
  </si>
  <si>
    <t>美超微GPX8量測空氣感溫棒樣品零件焊接確認。_x000D_
美超微GPX8量測空氣感溫棒出貨樣品進行封口塞焊接。</t>
  </si>
  <si>
    <t>1.組裝DN15.DN20樣品_x000D_
2.去二廠加工壓合塊(螺牙再攻一次)</t>
  </si>
  <si>
    <t>1.DN25閥體3D修改_x000D_
2.工程圖修改_x000D_
3.修模位置標註給廠商修模_x000D_
4.請廠商報價修模費用</t>
  </si>
  <si>
    <t>1.產品開發部周會</t>
  </si>
  <si>
    <t>1.表格增加DN15.DN20產品資料</t>
  </si>
  <si>
    <t>1.零件進料檢驗基準製作</t>
  </si>
  <si>
    <t>1.組裝給寧泰的樣品_x000D_
2.到二廠討論產品包裝</t>
  </si>
  <si>
    <t>1.組裝樣品測試氣密性_x000D_
2.找設備安裝</t>
  </si>
  <si>
    <t>福委-越南員旅行前說明會</t>
  </si>
  <si>
    <t>1.DN25閥體氣密性測試</t>
  </si>
  <si>
    <t>1.二口二位閥進度報告_x000D_
2.奧多曼進度旁聽_x000D_
3.自動化進度旁聽</t>
  </si>
  <si>
    <t>1.水測治具零件工程圖繪製</t>
  </si>
  <si>
    <t>1.生產低壓射出異常，協助修改射出參數</t>
  </si>
  <si>
    <t>頭痛，請假看病</t>
  </si>
  <si>
    <t>1.與創維討論閥體異常問題_x000D_
2.拿膜片壓合塊去加工</t>
  </si>
  <si>
    <t>CSA提出防火路徑設計問題確認</t>
  </si>
  <si>
    <t>1.水測治具零件工程圖繪製_x000D_
2.鎖上蓋治具加工</t>
  </si>
  <si>
    <t>1.SOP修改_x000D_
2.去二廠拍攝治具照片</t>
  </si>
  <si>
    <t>1.圖面修改_x000D_
2.CSA問題回覆給專案負責人</t>
  </si>
  <si>
    <t>1.連接桿測試用圖面繪製設計_x000D_
2.CSA問題回覆確認/圖面修改</t>
  </si>
  <si>
    <t>1.二口二位閥進度報告_x000D_
2.自動化進度旁聽</t>
  </si>
  <si>
    <t>1.與創維林總.李副總.陳總監開會討論PVD模具後續處理方式</t>
  </si>
  <si>
    <t>1.設計王處長所提的連接桿防爆設計樣品_x000D_
2.回覆CSA圖面問題及修改圖面</t>
  </si>
  <si>
    <t>1.實際組裝樣品確認</t>
  </si>
  <si>
    <t>1.水側治具圖面修改_x000D_
2.零件詢價</t>
  </si>
  <si>
    <t>奧多曼逆向 + 拆解報告_x000D_
DN75</t>
  </si>
  <si>
    <t xml:space="preserve">一體型電磁式流量計 會議_x000D_
</t>
  </si>
  <si>
    <t>ECP_x000D_
恆溫箱治具設計</t>
  </si>
  <si>
    <t>一體型電磁式流量計 逆向</t>
  </si>
  <si>
    <t>將DN50零件組合變成組立檔、逆向DN100零件</t>
  </si>
  <si>
    <t>1.安排六角本體製作排程_x000D_
2.與廠商詢問到貨時間</t>
  </si>
  <si>
    <t>1.討論SCX5矽膠塞模具製作_x000D_
2.討論GPX本體上蓋開模製作方式</t>
  </si>
  <si>
    <t>1.逆向D100殼體_x000D_
2.組立DN100</t>
  </si>
  <si>
    <t>報告奧多曼弓銓樣機差異</t>
  </si>
  <si>
    <t>低壓射出機在剛開機時會跳出警告，詢問廠商並解決。</t>
  </si>
  <si>
    <t>1.與TUV開會確認測試報告問題_x000D_
2.會議後整理測試樣品製作方式_x000D_
3.矽油爐測試治具發包給廠商</t>
  </si>
  <si>
    <t>差異的地方，做簡單測試，分析圖面差異</t>
  </si>
  <si>
    <t>到台中中科院上齒輪課程</t>
  </si>
  <si>
    <t>組立弓銓DN100</t>
  </si>
  <si>
    <t>1.調整SDX5塑膠型3/8"PF的射出參數_x000D_
2.量測PCB板與模具尺寸_x000D_
3.檢查模具特徵_x000D_
4.去二廠領測試SPX IP的零件</t>
  </si>
  <si>
    <t xml:space="preserve">1.討論SDX5模具問題_x000D_
</t>
  </si>
  <si>
    <t>1.量模具與外殼尺寸_x000D_
2.修整外殼測試不會與模具干涉的尺寸_x000D_
3.SDX2-研發送樣樣品給精機修整尺寸</t>
  </si>
  <si>
    <t>組立DN100</t>
  </si>
  <si>
    <t>準備DVT-QA樣品給製一焊接</t>
  </si>
  <si>
    <t xml:space="preserve">1.調整低壓射出參數_x000D_
2.SDX2研發送樣鉚合探頭_x000D_
3.SPX 測試IP6X的零件組裝_x000D_
</t>
  </si>
  <si>
    <t>1準備開模申請文件_x000D_
2.與廠商討論作法、模具方式</t>
  </si>
  <si>
    <t>製作弓銓DN100的拆解報告</t>
  </si>
  <si>
    <t>報告奧多曼弓銓專利</t>
  </si>
  <si>
    <t>1.SDX2低壓射出納給精機車O-Ring溝_x000D_
2.鉚合上蓋</t>
  </si>
  <si>
    <t>查詢弓銓專利</t>
  </si>
  <si>
    <t>力致客製品-探頭支架設變，修改工程圖</t>
  </si>
  <si>
    <t>解決SDX2上改鉚合治具問題</t>
  </si>
  <si>
    <t>SCX6因改善導震問題設變3D圖面</t>
  </si>
  <si>
    <t>力致客製品-探頭支架設變、修改工程圖、提ECR設變</t>
  </si>
  <si>
    <t>SCX6因改善導震問題設變3D圖面，修改工程圖，並提ECR修改</t>
  </si>
  <si>
    <t>1.因六角本體設變，修改光電開關成品圖_x000D_
2.客戶提防水墊片改用油封華司是否可行，連絡廠商規格</t>
  </si>
  <si>
    <t>D250703R1</t>
  </si>
  <si>
    <t>EPH連板電測治具</t>
  </si>
  <si>
    <t>G250701I1</t>
  </si>
  <si>
    <t>可撓式包裝轉盤台車</t>
  </si>
  <si>
    <t>需要的協助</t>
    <phoneticPr fontId="39" type="noConversion"/>
  </si>
  <si>
    <r>
      <t>DN13</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t>
    </r>
    <r>
      <rPr>
        <sz val="10"/>
        <rFont val="細明體"/>
        <family val="3"/>
        <charset val="136"/>
      </rPr>
      <t>縮小入水孔高度</t>
    </r>
    <r>
      <rPr>
        <sz val="10"/>
        <rFont val="Arial"/>
        <family val="2"/>
      </rPr>
      <t>)</t>
    </r>
    <r>
      <rPr>
        <sz val="10"/>
        <rFont val="細明體"/>
        <family val="3"/>
        <charset val="136"/>
      </rPr>
      <t>、氣密墊圈</t>
    </r>
    <r>
      <rPr>
        <sz val="10"/>
        <rFont val="Arial"/>
        <family val="2"/>
      </rPr>
      <t xml:space="preserve">
DN20</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(8</t>
    </r>
    <r>
      <rPr>
        <sz val="10"/>
        <rFont val="細明體"/>
        <family val="3"/>
        <charset val="136"/>
      </rPr>
      <t>孔改</t>
    </r>
    <r>
      <rPr>
        <sz val="10"/>
        <rFont val="Arial"/>
        <family val="2"/>
      </rPr>
      <t>7</t>
    </r>
    <r>
      <rPr>
        <sz val="10"/>
        <rFont val="細明體"/>
        <family val="3"/>
        <charset val="136"/>
      </rPr>
      <t>孔入水孔、縮小入水孔距離</t>
    </r>
    <r>
      <rPr>
        <sz val="10"/>
        <rFont val="Arial"/>
        <family val="2"/>
      </rPr>
      <t>)</t>
    </r>
    <r>
      <rPr>
        <sz val="10"/>
        <rFont val="細明體"/>
        <family val="3"/>
        <charset val="136"/>
      </rPr>
      <t>、氣密墊圈
DN25改善:
多孔式噴嘴(更換為舊DN20)、氣密墊圈、葉片(更換為舊DN20)
DN40改善:
多孔式噴嘴(11孔改10孔入水孔、入水孔加大)、支撐環、氣密墊圈</t>
    </r>
    <phoneticPr fontId="39" type="noConversion"/>
  </si>
  <si>
    <r>
      <t xml:space="preserve">DN13~DN40
</t>
    </r>
    <r>
      <rPr>
        <sz val="10"/>
        <rFont val="細明體"/>
        <family val="3"/>
        <charset val="136"/>
      </rPr>
      <t>相關模具、已修改完成。
圖面修改完成</t>
    </r>
    <r>
      <rPr>
        <sz val="10"/>
        <rFont val="Arial"/>
        <family val="2"/>
      </rPr>
      <t>(7/31)</t>
    </r>
    <r>
      <rPr>
        <sz val="10"/>
        <rFont val="細明體"/>
        <family val="3"/>
        <charset val="136"/>
      </rPr>
      <t xml:space="preserve">
</t>
    </r>
    <r>
      <rPr>
        <sz val="10"/>
        <rFont val="Arial"/>
        <family val="2"/>
      </rPr>
      <t>BOM</t>
    </r>
    <r>
      <rPr>
        <sz val="10"/>
        <rFont val="細明體"/>
        <family val="3"/>
        <charset val="136"/>
      </rPr>
      <t>表變更完成</t>
    </r>
    <r>
      <rPr>
        <sz val="10"/>
        <rFont val="Arial"/>
        <family val="2"/>
      </rPr>
      <t>(7/31)</t>
    </r>
    <phoneticPr fontId="39" type="noConversion"/>
  </si>
  <si>
    <t>結案報告撰寫中</t>
    <phoneticPr fontId="39" type="noConversion"/>
  </si>
  <si>
    <t xml:space="preserve">2025/08/15/先期研究結案會議/鄭貫中/0%_x000D_
</t>
  </si>
  <si>
    <t>PCBA電測後續會延用現有治具改版, 待庫存消完後修改</t>
  </si>
  <si>
    <t>無送樣需求</t>
  </si>
  <si>
    <t>7/17 上傳</t>
  </si>
  <si>
    <t>4/21 硬體方面知會可進行治具製作 治具規劃配線 轉交陳威諭進行 目前電路轉交工程師  工程師進行修改</t>
  </si>
  <si>
    <t>1. 因應ULˊ61010認證,需要修正相關規格書,與新增SDX8 Order code,目前進行中._x000D_
2. 新增SDX5低壓射出到SDX目錄,資料已提供給FAE,修正中_x000D_
3. 新增SDX201低壓射出到SDX目錄,資料已提供給FAE,已完成修正_x000D_
4. SDX5與SDX2操作手冊,資料已提供給FAE,已完成修正</t>
  </si>
  <si>
    <t>5/20機構審查報告以撰寫完成。因人員疏失導致延後至6/27審查完畢。</t>
  </si>
  <si>
    <t xml:space="preserve">印象中7月初還沒看到此任務,5月送洗板子也尚未提供專案代號,_x000D_
</t>
  </si>
  <si>
    <t>6/27審查會議決議新增錶頭分析，後續尋找跟錶頭相關的專利_x000D_
7/21進行彙整</t>
  </si>
  <si>
    <t>請宜蘭製一協助測試7/22收到測試結果</t>
  </si>
  <si>
    <t>7/16針對DVT-QA測試樣品組裝完成</t>
  </si>
  <si>
    <t>6/18完成DN50逆向建檔</t>
  </si>
  <si>
    <t>7/21完成樣機逆向_x000D_
後續會將檔案歸檔於機構共用區</t>
  </si>
  <si>
    <t>7/21開始分析與其他競品的差異_x000D_
7/24完成報告</t>
  </si>
  <si>
    <t>電路板重新layout確認</t>
  </si>
  <si>
    <t>設計資料</t>
  </si>
  <si>
    <t>發外製作</t>
  </si>
  <si>
    <t>治具配置</t>
  </si>
  <si>
    <t>簡單的操作說明書(1頁)</t>
  </si>
  <si>
    <t>功能驗證</t>
  </si>
  <si>
    <t>組裝測試/技轉</t>
  </si>
  <si>
    <t>2025/07/28</t>
  </si>
  <si>
    <t>2025/08/15</t>
  </si>
  <si>
    <t>2025/08/18</t>
  </si>
  <si>
    <t>2025/08/29</t>
  </si>
  <si>
    <t>2025/08/25</t>
  </si>
  <si>
    <t>2025/09/12</t>
  </si>
  <si>
    <t>2025/09/09</t>
  </si>
  <si>
    <t>2025/09/26</t>
  </si>
  <si>
    <t>2025/09/24</t>
  </si>
  <si>
    <t>D250702R1</t>
  </si>
  <si>
    <t>2025年度-硬體模組化專案</t>
  </si>
  <si>
    <t>電子相關文件修訂</t>
  </si>
  <si>
    <t>機構相關文件修訂</t>
  </si>
  <si>
    <t>ADD TVS1 TVS2 LAYOUT 修改</t>
  </si>
  <si>
    <t>GPX81M1001發包</t>
  </si>
  <si>
    <t>發包ECP13M1002 資料整理</t>
  </si>
  <si>
    <t>EPT14S1001詢價發包資料整理</t>
  </si>
  <si>
    <t>ECP13M1002連片資料確認</t>
  </si>
  <si>
    <t>GPX81M1001連版資料確認</t>
  </si>
  <si>
    <t>GPX8 送樣 樣品 空氣30PCS 水10PCS 製作並驗證</t>
  </si>
  <si>
    <t>1.治具所需規格確認及供應商約談報價_x000D_
2立格老化雞排搬運拆解_x000D_
3.SA產品 測試驗證</t>
  </si>
  <si>
    <t>1.EPH發包製作_x000D_
2.SA鋼索型產品驗證_x000D_
3.SB見校正功能確認</t>
  </si>
  <si>
    <t>計量人員乙級線上課程</t>
  </si>
  <si>
    <t>電測軟體流程修改_x000D_
控制流程修改_x000D_
流程設計</t>
  </si>
  <si>
    <t>電測軟體流程修改_x000D_
控制流程修改_x000D_
流程設計_x000D_
_x000D_
EPT測廠 _x000D_
新增KEYENCE參數</t>
  </si>
  <si>
    <t>連版測試模組測試修改_x000D_
測試流程軟體測試修改_x000D_
_x000D_
電子負載機通訊測試</t>
  </si>
  <si>
    <t xml:space="preserve">連版測試模組測試修改_x000D_
測試流程軟體測試修改_x000D_
</t>
  </si>
  <si>
    <t>連版測試模組測試修改_x000D_
測試流程軟體測試修改</t>
  </si>
  <si>
    <t>EPU測試治具設計_x000D_
連版測試模組測試修改_x000D_
測試流程軟體測試修改_x000D_
_x000D_
EPT測廠 _x000D_
新增KEYENCE參數儲存_x000D_
KEYENCE電流紀錄功能</t>
  </si>
  <si>
    <t>EPU測試治具設計_x000D_
連版測試模組測試修改_x000D_
測試流程軟體測試修改</t>
  </si>
  <si>
    <t>EPU測試治具設計_x000D_
連版測試模組測試修改_x000D_
測試流程軟體測試修改_x000D_
測試流程軟體新增485測試_x000D_
DAQ讀取位置異常問題重現嘗試</t>
  </si>
  <si>
    <t>EPU測試治具設計_x000D_
連版測試模組測試修改_x000D_
測試流程軟體測試修改_x000D_
測試流程軟體新增485測試_x000D_
DAQ讀取位置異常問題重現嘗試_x000D_
DAQ讀取位置異常處理</t>
  </si>
  <si>
    <t>EPU測試治具設計_x000D_
連版測試模組測試修改_x000D_
測試流程軟體測試修改_x000D_
DAQ讀取位置異常處理</t>
  </si>
  <si>
    <t>確認北水南A第四批共5189PCS的總累積值。_x000D_
並協助文耀確認驗收報告(DN20、DN25、DN40)</t>
  </si>
  <si>
    <t>至北水處討論目前EPH安裝使用現場反應的問題，並提出說明</t>
  </si>
  <si>
    <t>至中華電信協助處理水表問題</t>
  </si>
  <si>
    <t>北水FOT2.0，南A第四批驗收，至桓達進行抽表</t>
  </si>
  <si>
    <t>製作專案進度報告.</t>
  </si>
  <si>
    <t>北水FOT2.0，南A第四批驗收，至南港進行會測</t>
  </si>
  <si>
    <t>南A第四批第一次複驗，DN25未通過，因有一台(222474)誤差為-25%。_x000D_
針對此水表進行分析，找出原因。</t>
  </si>
  <si>
    <t>專案進度報告製作</t>
  </si>
  <si>
    <t>北水FOT2.0，南A第四批已再提交驗收報告。_x000D_
預計安排7/30-7/31進行驗收。_x000D_
上次驗收發生-25%器差問題，研判是更新至A1060造成。_x000D_
經會議決議，將之前第一次複驗中，DN25和DN40已更新至A1060的部分，_x000D_
退版至A1058，韌體退版後，再上測場測試Q6，確認無器差異常的情形。_x000D_
後續歸位時，再將DN25及DN40的總累積值全部再檢查一次，_x000D_
確認無負值或小於1顎的情形。</t>
  </si>
  <si>
    <t>北水FOT2.0第四批第二次複驗，至南港進行會測。</t>
  </si>
  <si>
    <t>7/7號 9H 7/8號9H_x000D_
1.複測20度不良品重新校正後偏差數據_x000D_
2.複測35、50度不良品重新校正後偏差數據_x000D_
3.與QA會測EPT，並將良品入庫_x000D_
4.包裝廣達送樣數EPT 5PCS</t>
  </si>
  <si>
    <t xml:space="preserve">1.確認校正流程與狀態是否正常_x000D_
2.複測第一批重新校正EPT位置一偏差量_x000D_
3.更換第2批需重新校正樣品_x000D_
</t>
  </si>
  <si>
    <t>1.複測20度不良品第二批重新校正後偏差數據_x000D_
2.複測35、50度不良品第二批重新校正後偏差數據</t>
  </si>
  <si>
    <t>1.複測第二批重新校正EPT位置一偏差量_x000D_
2.焊接第三批探頭_x000D_
3.測試第三批探頭特性</t>
  </si>
  <si>
    <t>1.與QA協調會測報告內容_x000D_
2.驗證EPT探頭，隔熱設計與原版差異</t>
  </si>
  <si>
    <t>1.包裝大訊EPT樣機_x000D_
2.驗證方形粗 方形細 原版 感測端差異性</t>
  </si>
  <si>
    <t>驗證EPT方形粗 方形細 原版 感測端差異性</t>
  </si>
  <si>
    <t>組裝方粗型感測板，並驗證SPAN，旋轉角度測試</t>
  </si>
  <si>
    <t>1.研發會議_x000D_
2.測試EPT第五批數據_x000D_
3.製作研發會議簡報</t>
  </si>
  <si>
    <t>1.統整會後數據_x000D_
2.安排EPT 50PCS 產線生產</t>
  </si>
  <si>
    <t>1.驗證廣達退貨樣機_x000D_
2.重新校正EPT(退貨品)</t>
  </si>
  <si>
    <t>1.驗證EPT 產線製作樣品，確認SPAN與一致性_x000D_
2.確認廣達退貨樣品70、130cm/s 一致性與偏差量</t>
  </si>
  <si>
    <t>1.分析並處理EPT測場停機原因_x000D_
2.將燒機後EPT退貨樣品重新校正_x000D_
3.協助恆溫箱配線_x000D_
4.確認校正完畢EPT校正與驗證數據</t>
  </si>
  <si>
    <t>EPT10度資料整理_x000D_
ECP3樓測廠線材架設</t>
  </si>
  <si>
    <t>ECP壓力計3樓測廠線材架設</t>
  </si>
  <si>
    <t>ECP壓力計3樓測廠線材架設測試</t>
  </si>
  <si>
    <t>ECP壓力計3樓測廠線材焊接</t>
  </si>
  <si>
    <t xml:space="preserve">EPT 探頭製作與測試 _x000D_
_x000D_
新一批_x000D_
_x000D_
EPT 探頭_x000D_
_x000D_
新電路板 (方形PCB板框 走粗線)焊線_x000D_
_x000D_
探頭製作 _x000D_
_x000D_
雷射焊接 _x000D_
_x000D_
組成探頭成品進行測試_x000D_
_x000D_
</t>
  </si>
  <si>
    <t xml:space="preserve">EPT 探頭製作與測試 _x000D_
_x000D_
新一批 20 PCS_x000D_
_x000D_
空PCB 零件 焊接 焊線_x000D_
_x000D_
EPT 探頭_x000D_
_x000D_
新電路板 (方形PCB板框 走粗線)焊線_x000D_
_x000D_
_x000D_
</t>
  </si>
  <si>
    <t xml:space="preserve">EPT 探頭製作與測試 _x000D_
_x000D_
新一批 20 PCS_x000D_
_x000D_
空PCB 零件 焊接 焊線_x000D_
_x000D_
EPT 探頭_x000D_
_x000D_
新電路板 (方形PCB板框 走粗線)焊線_x000D_
_x000D_
電路信號紀錄_x000D_
_x000D_
電阻值量測、加熱電阻、溫度pt1000量測_x000D_
_x000D_
_x000D_
</t>
  </si>
  <si>
    <t xml:space="preserve">EPT 探頭製作與測試 _x000D_
_x000D_
新一批 30 PCS(共50PCS)_x000D_
_x000D_
空PCB 零件 焊接 _x000D_
_x000D_
EPT 探頭_x000D_
_x000D_
新電路板 (方形PCB板框 走粗線)_x000D_
_x000D_
電子零件上件_x000D_
</t>
  </si>
  <si>
    <t>治具生產留探測點新增:_x000D_
_x000D_
TP15:ADC_CH1+ _x000D_
TP16:ADC_CH1- _x000D_
TP17:ADC_CH2+_x000D_
TP18:VIN+ _x000D_
TP19:VIN-_x000D_
TP20:I_out+_x000D_
TP21:A_D+ _x000D_
TP22:B_D-_x000D_
_x000D_
_x000D_
電路圖 更新 給慶樺做治具等</t>
  </si>
  <si>
    <t>EPT 工廠試組_x000D_
_x000D_
過程記錄_x000D_
與_x000D_
修改SOP_x000D_
_x000D_
如新雷焊等等_x000D_
加入新的注意事項等</t>
  </si>
  <si>
    <t>EPT 工廠_x000D_
_x000D_
過程記錄_x000D_
與_x000D_
修改SOP_x000D_
_x000D_
如新雷焊等等_x000D_
測試_x000D_
加入新的注意事項等</t>
  </si>
  <si>
    <t>與宜蘭業務一同至南港廣運說明SDX相關原理與應用注意事項, 並了解廣運後續的期望需求</t>
  </si>
  <si>
    <t>更新GPX8材料成本內容</t>
  </si>
  <si>
    <t>與威瑜確認宜蘭廠FGX做PT1000測試的方式與表格內容</t>
  </si>
  <si>
    <t>1. 2025年度Q3 激勵專案提出_x000D_
2. 研發會議</t>
  </si>
  <si>
    <t>整理廣運SDX客製需求, 評估可行性與差異性, 後續交由業務端提出是否要執行?</t>
  </si>
  <si>
    <t>協助上海驗證DVT-QA異常品, 有零件損壞, 組裝時發現有嚴重干涉問題</t>
  </si>
  <si>
    <t>1. 整理專家養成-空污產業的簡報資料, 協助業務補充週四上課_x000D_
2. 整理研發處2025下半成專案</t>
  </si>
  <si>
    <t>確認SE38的24VAC之前一次ECR未包含到, 此次改微動開關要重新調整設計來共用PCB</t>
  </si>
  <si>
    <t>提供給廣達CPK值以、光寶生產製程管制、光寶</t>
  </si>
  <si>
    <t>幫業務上專家養成-空污相關課程</t>
  </si>
  <si>
    <t>確認廠內大負載(250VAC/6A)設備與高溫爐替代方案, 後續會在重載機旁架電磁爐先確認能燒矽油到220度C, RELAY抽載250VAC/6A驗證溫昇.</t>
  </si>
  <si>
    <t>1. 填寫2025下半年計劃._x000D_
2. 填寫現有專案異常與延誤說明.</t>
  </si>
  <si>
    <t xml:space="preserve">1. 評估SDX客製開發成本._x000D_
2. SA140上海工況模擬測試, 客戶反應動作點會偏移._x000D_
</t>
  </si>
  <si>
    <t>1. 研發委託請廠務進行測試 工單開立及工時紀錄討論_x000D_
2. EST工況人力協調</t>
  </si>
  <si>
    <t>國外液冷客戶客製SDX2_x000D_
使用新外殼進行阻值調配，並製作樣品</t>
  </si>
  <si>
    <t xml:space="preserve">EST感測線樣品製作_x000D_
</t>
  </si>
  <si>
    <t>工程試製樣品IP67測試，確認測試前後耗電流與功能是否有差異(39PCS)</t>
  </si>
  <si>
    <t>協助產線處理EPD治具問題</t>
  </si>
  <si>
    <t>協助北水抽驗，搬動EPH</t>
  </si>
  <si>
    <t>因音叉用陶瓷絕緣片要找替代品，協助採購檢驗替代料是否能使用。_x000D_
製作音叉並測試功能</t>
  </si>
  <si>
    <t>協助QA檢驗SC21與SC14的客訴</t>
  </si>
  <si>
    <t>UL送樣樣品製作</t>
  </si>
  <si>
    <t>RDNew0100000721</t>
  </si>
  <si>
    <t>ECR-25060015設變內容進行_x000D_
SEX優化</t>
  </si>
  <si>
    <t>ECR-25060015</t>
  </si>
  <si>
    <t>協助上海整理技術文件需求(EGX)</t>
  </si>
  <si>
    <t>SC14客訴問題排除</t>
  </si>
  <si>
    <t>錶頭訊號量測</t>
  </si>
  <si>
    <t>1.無鹵電纜線,second source來源尋找,規格確認_x000D_
2.研發報告準備</t>
  </si>
  <si>
    <t>1.無鹵電纜線,second source來源尋找,規格確認_x000D_
2.SDX光電開關第二階段UL認證,樣品準備</t>
  </si>
  <si>
    <t>1.無鹵電纜線,second source來源尋找,規格確認_x000D_
2.SDX光電開關第二階段UL認證,資料整理與樣品準備</t>
  </si>
  <si>
    <t xml:space="preserve">1.無鹵電纜線,second source來源尋找,規格確認_x000D_
2.SDX光電開關第二階段UL認證,資料整理與樣品準備_x000D_
</t>
  </si>
  <si>
    <t>1.研發專案報告準備_x000D_
2.無鹵電纜線,second source來源尋找,規格確認_x000D_
3.SDX8客訴問題處理,大朋與鴻呈反應電纜線不良,外被印字會掉漆_x000D_
4.SDX光電開關第二階段UL認證,樣品準備</t>
  </si>
  <si>
    <t>1.錶頭訊號量測_x000D_
2.錶頭外殼拆解,錶頭電路板電路逆向</t>
  </si>
  <si>
    <t>新產品說明會報告準備</t>
  </si>
  <si>
    <t>1.SDX光電開關第二階段UL認證,樣品準備_x000D_
2.SDX8客訴問題處理,大朋與鴻呈反應電纜線不良,外被印字會掉漆</t>
  </si>
  <si>
    <t>kodiakcontrols客製評估,主要料件確認(IR與PT)</t>
  </si>
  <si>
    <t>1. SEX2 PCB 進料基準&amp;零件承認 製作</t>
  </si>
  <si>
    <t>1. 協助慶樺 GPX8 研發送樣 樣品製作</t>
  </si>
  <si>
    <t>1. SEX2 加工重點 製作</t>
  </si>
  <si>
    <t>1. SEX2 設變文件 確認</t>
  </si>
  <si>
    <t>1. GPX8 成品 EBOM 建立</t>
  </si>
  <si>
    <t>1. SEX2 AC 24V 電源座 焊接_x000D_
2. SEX2 AC 24V 功能驗證</t>
  </si>
  <si>
    <t>1. GPX8 成品組裝 作業標準書 製作</t>
  </si>
  <si>
    <t>1. GPX8 作業標準書 製作</t>
  </si>
  <si>
    <t>1.1. GPX8 作業標準書 製作</t>
  </si>
  <si>
    <t>1. GPX8 連板治具 配線圖 修改</t>
  </si>
  <si>
    <t>1. GPX8 PCBA連板 治具 配線圖修改_x000D_
2. GPX8 PCBA連板 治具 電源 部分配線</t>
  </si>
  <si>
    <t>1. SCX5 電磁爐 升溫測試</t>
  </si>
  <si>
    <t>1. GPX8 PCBA連板 治具 3.3V, 5V, 燒入 配線</t>
  </si>
  <si>
    <t>1. GPX8 PCBA連板 治具 配線</t>
  </si>
  <si>
    <t>1.成品測試治具除錯_x000D_
2.SDX8不良品品分析</t>
  </si>
  <si>
    <t>1.工程試製 Xbar-R管制圖製作_x000D_
2.成品測試除錯</t>
  </si>
  <si>
    <t>1.SDX成品測試除錯_x000D_
2.SDX8 不良品分析</t>
  </si>
  <si>
    <t>1.輔助生產SDX8_x000D_
2.SDX8不良品分析</t>
  </si>
  <si>
    <t>1.SD20半成品測試治具除錯_x000D_
2.SDX5半成品測試不良品分析</t>
  </si>
  <si>
    <t>1.協助電二除錯產品電側治具_x000D_
2.成品電側治具增加不鏽鋼片功能調整與測試</t>
  </si>
  <si>
    <t>1.SDX201製程履歷製作_x000D_
2.SDX8增加點膠製程試樣測試</t>
  </si>
  <si>
    <t>1.SDX8增加點膠製程樣品製作、低壓射出、功能測試_x000D_
2.SDX8不良品分析</t>
  </si>
  <si>
    <t>協助電二除錯產品電側治具</t>
  </si>
  <si>
    <t>SDX201 CABLE型、M12型、半成品測試製程履歷製作</t>
  </si>
  <si>
    <t>EPV渦街選型表資料收集</t>
  </si>
  <si>
    <t>EPV渦街選型表整理</t>
  </si>
  <si>
    <t xml:space="preserve">EPV渦街選型表整理_x000D_
</t>
  </si>
  <si>
    <t>EPV渦街選型表整理及FAE教學</t>
  </si>
  <si>
    <t>工作交接資料整理</t>
  </si>
  <si>
    <t>固資移交資料整理</t>
  </si>
  <si>
    <t>固資移交資料整理、工作交接資料整理</t>
  </si>
  <si>
    <t>EPU2測試，於測場LOG DATA觀察其流量變化並針對期間發生的異常進行改善</t>
  </si>
  <si>
    <t>EPV連板治具異常處裡，解決異常的原因並確認可以正常使用</t>
  </si>
  <si>
    <t>EPU2主板測試治具測試，測試配好線的治具有沒有問題，並解決測試過程中所遇到的異常</t>
  </si>
  <si>
    <t>EPV連板測試治具檢修，針對異常的部分檢修並於處理後確認功能是否正常</t>
  </si>
  <si>
    <t>EPD電源板連板測試治具檢修，檢修治具是否正常，並對於異常的部分進行維修</t>
  </si>
  <si>
    <t>EPV連板測試治具測試，使用治具模擬生產人員測試40片電路板是否正常</t>
  </si>
  <si>
    <t>EPU2主板測試治具測試與修改，對耗電流增加、二次側電壓壓降進行分析、測試與修改</t>
  </si>
  <si>
    <t>EPV連板治具異常，協助宜蘭解決治具使用上異常的問題</t>
  </si>
  <si>
    <t>EPU2溫度測試，將上周製作的溫度測試資料整理成報告_x000D_
EPU2主板測試治具測試與修改，對耗電流增加、二次側電壓壓降進行分析、測試與修改</t>
  </si>
  <si>
    <t>EPD主板連板治具維修，嘗試維修主板治具，在無法修好的情況下將治具進行重新配線的作業</t>
  </si>
  <si>
    <t>提供國內樣品給QA檢測，_x000D_
但需更新程式並將雷擊對策導入，_x000D_
QA已驗證過，雷擊測試1.5KV Pass_x000D_
申請各管徑成品料號，並建立EBOM</t>
  </si>
  <si>
    <t>成品料號release，建立各管徑EBOM_x000D_
協助找尋合適的Bobbin</t>
  </si>
  <si>
    <t>將先前樣品修改零件值及更新程式</t>
  </si>
  <si>
    <t>10pcs樣品提供給QA，_x000D_
並詢問樣品委測進度，規格需釋疑_x000D_
協助博元架設測廠</t>
  </si>
  <si>
    <t xml:space="preserve">規格與QA討論後，已將樣品入庫，_x000D_
查看後續樣品需求，並修改需修改的項目_x000D_
_x000D_
</t>
  </si>
  <si>
    <t>將手邊的樣品都更新，_x000D_
EPR1在轉換單位時，顯示會有異常_x000D_
經確認後，發現是密度參數沒有設定，_x000D_
請韌體協助修改</t>
  </si>
  <si>
    <t>EPR1程式更新，驗證功能是OK_x000D_
單位轉換沒有異常，並提供給產線複驗。_x000D_
測試EPU2 Main Board在不同位置，標準差是否會受影響，_x000D_
因政崙哥請假，需確認相關調適軟體，_x000D_
確認後，標準差在不同的位置下會有差異但不明顯_x000D_
週一需Log紀錄。</t>
  </si>
  <si>
    <t xml:space="preserve">測試主板在不同位置下標準差的差異_x000D_
</t>
  </si>
  <si>
    <t>樣品需求 DN20*1 DN25*2 DN32*1 DN40*1_x000D_
查看目前手邊樣品，並做修改且點膠</t>
  </si>
  <si>
    <t>將程式更新後，至二樓進行校正測試_x000D_
架設到一半時，QA需使用一下，先提供給他使用。_x000D_
已校正好一台樣品，慶生會。</t>
  </si>
  <si>
    <t>#EPU2_Main Board治具_x000D_
檢修重製整線討論配線_x000D_
_x000D_
#台大探頭技轉_x000D_
備料預計備料200套+20%備用料</t>
  </si>
  <si>
    <t>0718_x000D_
_x000D_
#台大探頭技轉_x000D_
備料預計備料200套+20%備用料_x000D_
聯繫廠商細節 &amp; 蝦皮購買_x000D_
_x000D_
#EPU2_Main Board治具_x000D_
檢修重製整線討論配線_x000D_
測試_x000D_
_x000D_
#EPU_DIN RAIL_x000D_
機構修改_x000D_
PCB_Main Board-M2孔改M3_x000D_
端子台兩端討論是否有治具可以避免焊接歪斜_x000D_
外殼螺絲孔(自攻螺絲)是否有替代品(現在的很一拜)_x000D_
_x000D_
#客訴</t>
  </si>
  <si>
    <t>0721_x000D_
_x000D_
#客訴_x000D_
_x000D_
#台大技轉_x000D_
廠商聯繫</t>
  </si>
  <si>
    <t xml:space="preserve">0722_x000D_
_x000D_
#EPU2_Main Board治具_x000D_
檢修重製整線討論配線_x000D_
測試_x000D_
_x000D_
#EPU二樓測廠測試_x000D_
探頭介質測試_x000D_
橡皮墊 &amp; 偶合計_x000D_
_x000D_
#台大探頭技轉_x000D_
備料預計備料200套+20%備用料_x000D_
聯繫廠商細節 &amp; 蝦皮購買_x000D_
</t>
  </si>
  <si>
    <t>0723_x000D_
_x000D_
#EPU二樓測廠測試_x000D_
探頭介質測試_x000D_
橡皮墊 &amp; 偶合計_x000D_
_x000D_
#台大探頭技轉_x000D_
備料預計備料200套+20%備用料_x000D_
聯繫廠商細節 &amp; 蝦皮購買</t>
  </si>
  <si>
    <t>0724_x000D_
_x000D_
#EPU_x000D_
測試EPU1客製軟體</t>
  </si>
  <si>
    <t>0725_x000D_
_x000D_
#EPU新韌體測試_x000D_
發現VZ型切換不會更改_x000D_
_x000D_
#客訴</t>
  </si>
  <si>
    <t>0728_x000D_
_x000D_
#客訴</t>
  </si>
  <si>
    <t>0729_x000D_
_x000D_
#客訴_x000D_
_x000D_
#治具檢修</t>
  </si>
  <si>
    <t>0730_x000D_
_x000D_
#客訴_x000D_
_x000D_
#EPU_QA送檢新韌體_x000D_
F6T10_x000D_
_x000D_
#EPD_主板治具Rework</t>
  </si>
  <si>
    <t>1. 發行V25 Firmware_x000D_
2. 撰寫調適軟體</t>
  </si>
  <si>
    <t>1. 發行V26 Firmware_x000D_
2. 撰寫調適軟體</t>
  </si>
  <si>
    <t>1. 數據分析</t>
  </si>
  <si>
    <t>1. 數據分析_x000D_
2. 撰寫調適軟體</t>
  </si>
  <si>
    <t>1. 發行V28 Firmware_x000D_
2. 撰寫調適軟體</t>
  </si>
  <si>
    <t>1. 發行V29 Firmware</t>
  </si>
  <si>
    <t xml:space="preserve"> K200501R1 智慧家戶水錶，PC調試軟體撰寫校正tsm相關程式。_x000D_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t>
  </si>
  <si>
    <t xml:space="preserve">K200501R1 智慧家戶水錶，加上tsm 校正中心功能(約30SEC)，Reboot 時啟動_x000D_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_x000D_
</t>
  </si>
  <si>
    <t>K200501R1 智慧家戶水錶:修正重開機 ESI 信號若 磁鐵  跳離 機制，以防因 硬體LC故障，無法通信讀取相關狀態功能_x000D_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22.  PFC_ESI_NOISE_LEVE由 10==&gt;15;_x000D_
23.新增每日靜態校正TSM功能。_x000D_
24。修正重開機 ESI 信號若 磁鐵  跳離 機制，以防因 硬體LC故障，無法通信讀取相關狀態功能</t>
  </si>
  <si>
    <t>K200501R1 智慧家戶水錶: 新增LC  sensor 偵測，偵測時機為REBOOT 後，TSM校正時。當LC ADC 數值&lt;1600 顯示，表示有問題_x000D_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t>
  </si>
  <si>
    <t>K200501R1 智慧家戶水錶: 調試軟體追加可設定計量及顯示控制相關功能_x000D_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t>
  </si>
  <si>
    <t>K200501R1 智慧家戶水錶: 修正計量值顯示，若總計量值&lt;-0.00001 m3 時才顯示負值，否則即使為負，仍顯示為正值。_x000D_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t>
  </si>
  <si>
    <t>K200501R1 智慧家戶水錶: . LC波形雜訊分析及對策改善_x000D_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t>
  </si>
  <si>
    <t>K200501R1 智慧家戶水錶:顯示值變動超過2 CNT 計量才顯示更新_x000D_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t>
  </si>
  <si>
    <t xml:space="preserve">K200501R1 智慧家戶水錶:顯示值變動改為依各管徑大小不同而改變_x000D_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t>
  </si>
  <si>
    <t xml:space="preserve">K200501R1 智慧家戶水錶:AFE2波形看起來「正常」不代表數位計數正確_x000D_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t>
  </si>
  <si>
    <t xml:space="preserve">K200501R1 智慧家戶水錶:AFE1波形導出，加上移動平均算法於即時流率上。_x000D_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_x000D_
</t>
  </si>
  <si>
    <t>氣動球閥控制EPH校驗設備_x000D_
自動排氣流程規劃撰寫程式及測試驗證_x000D_
第6版試驗排氣流程</t>
  </si>
  <si>
    <t>SQ壓力開關調壓設備_x000D_
1.PLC IO規劃_x000D_
2.電料採購清單規劃</t>
  </si>
  <si>
    <t>SQ壓力開關調壓設備_x000D_
1.PLC IO規劃_x000D_
2.電料採購清單規劃_x000D_
3.伺服馬達參數設定</t>
  </si>
  <si>
    <t>氣動球閥控制EPH校驗設備_x000D_
1.Q1複測功能加入_x000D_
2.評估依照產線需求修改資料庫_x000D_
3.初報告格式修正_x000D_
4.程式修正及驗證功能</t>
  </si>
  <si>
    <t>SQ壓力開關調壓設備_x000D_
1.PLC IO規劃_x000D_
2.電料採購清單規劃_x000D_
3.伺服馬達參數設定_x000D_
4.PLC程式規劃</t>
  </si>
  <si>
    <t>部門專案會議</t>
  </si>
  <si>
    <t>EPU2展座草圖完成(待討論)</t>
  </si>
  <si>
    <t>1.可撓式試產 追蹤_x000D_
2.與MARK討論後續阻值檢驗標準</t>
  </si>
  <si>
    <t>Q3部門專案時程整理</t>
  </si>
  <si>
    <t>SQ自動化組裝設備優化_x000D_
2315設備吸料治具圖面修改發外製作</t>
  </si>
  <si>
    <t>可撓式試產追蹤</t>
  </si>
  <si>
    <t>精品獎_x000D_
EPV展座蒸氣呈現方式構想測試</t>
  </si>
  <si>
    <t>可撓式試產異常處理排除_x000D_
修復黑管刮傷以及砂紙加強治具光滑</t>
  </si>
  <si>
    <t xml:space="preserve">可撓式試產追蹤_x000D_
1.安裝固定耐壓測試機_x000D_
2.修改出現接頭鎖付治具_x000D_
</t>
  </si>
  <si>
    <t>自動化2025下半年專案統整</t>
  </si>
  <si>
    <t>專案追蹤</t>
  </si>
  <si>
    <t>可撓試產追蹤_x000D_
1.加熱器廠商來場討論恆溫裝置_x000D_
2.氣密測試調整</t>
  </si>
  <si>
    <t>可撓式試產追蹤_x000D_
1.加裝照明機構(待配電)_x000D_
2.輔助焊接板金圖面設計發外</t>
  </si>
  <si>
    <t>可撓式生產異常排除_x000D_
1.氣密測漏調校(加工配件支撐)_x000D_
2.夾管機治具加工組裝</t>
  </si>
  <si>
    <t>可撓式生產異常排除_x000D_
1.出線接頭鎖付治具加工_x000D_
2.因生產兩米(最短)底座滑軌長度無法卡尾端_x000D_
   製作配件提供出貨用(後續安排加長軌道)_x000D_
3.出線接頭焊接治具改版發外製作</t>
  </si>
  <si>
    <t>展座設計</t>
  </si>
  <si>
    <t>可撓式包裝工作台製作</t>
  </si>
  <si>
    <t>展品討論會議</t>
  </si>
  <si>
    <t>34B-F03浮球磁鐵組裝改善(未提案)_x000D_
7/14-15 2D拆圖尺寸標註。</t>
  </si>
  <si>
    <t>7/14-15 許特助FG舊版電路板跨接3D示意圖PTT製作</t>
  </si>
  <si>
    <t>EPU2 氣泡產生器管路DN25x500L-法蘭DN50-10K_x000D_
7/16 交件。廠商交件發現做錯，插管焊接太深擋到1吋管的內徑凸出3mm左右，請廠商帶回修改。_x000D_
_x000D_
7/16 備品零件加工進度確認。29S-003快速接頭活動牙頭組裝治具。_x000D_
_x000D_
SQ壓力開關調校設備:_x000D_
7/16 電路配電。_x000D_
7/16 伺服馬達安裝干涉，改機構加工(宏常)預計7/18完成。_x000D_
7/16 2D圖加工面更新_x000D_
7/16-18 電路配電。</t>
  </si>
  <si>
    <t>SQ壓力開關調校設備:_x000D_
7/16-18 電路配電。_x000D_
7/17 宏常取件，零件組裝調整。_x000D_
_x000D_
_x000D_
EPU2 氣泡產生器管路DN25x500L-法蘭DN50-10K_x000D_
7/17 已完成，交俊儒經理。_x000D_
_x000D_
7/17 廠商(金捷紳)回覆模具無法使用，預計7/18(五)送回一廠</t>
  </si>
  <si>
    <t>SQ壓力開關調校設備:_x000D_
7/16-18 電路配電。_x000D_
7/17-18 宏常取件，零件組裝調整。_x000D_
_x000D_
29S-003快速接頭活動牙頭組裝治具零件磨損更換。_x000D_
_x000D_
7/18 廠商(金捷紳)模具送回，報廢流程處理。</t>
  </si>
  <si>
    <t>週報更新，支出單據處理</t>
  </si>
  <si>
    <t>34B-F03浮球磁鐵組裝改善(未提案)_x000D_
7/14-21 2D拆圖尺寸標註。_x000D_
7/21 叫素材_x000D_
_x000D_
GPX8 3溫度校正水槽規劃_x000D_
待研發驗證_x000D_
7/21 控制台3D草圖</t>
  </si>
  <si>
    <t>7/21 回覆上海申請SCX6技術文件，工治具清單及照片。_x000D_
7/21 請宜蘭協助調撥可繞FG黑色外管</t>
  </si>
  <si>
    <t>GPX8 3溫度校正水槽規劃_x000D_
待研發驗證_x000D_
7/21-22 控制台3D草圖_x000D_
_x000D_
7/22模具資料更新</t>
  </si>
  <si>
    <t>7/22 EPH協助標準桶驗證 4H</t>
  </si>
  <si>
    <t>7/23 電二自動焊錫機參數新增調整，FGX0078，2H_x000D_
7/23 模具資料新增 WG00A0111_x000D_
_x000D_
GPX8 3溫度校正水槽規劃_x000D_
7/21-23 控制台3D草圖_x000D_
_x000D_
SQ 245+275深度鉚合治具_x000D_
7/23 圖面整理。_x000D_
_x000D_
FG PTFE外管測試_x000D_
抗靜電_x000D_
抗拉_x000D_
繞度_x000D_
氣密、氣泡產生速度_x000D_
7/23 五金叫料</t>
  </si>
  <si>
    <t>SQ 245+275深度鉚合治具_x000D_
7/24報價_x000D_
7/24 宏常14000x2SET SQ245+275_x000D_
_x000D_
ECP 壓力控制箱-數據機支架_x000D_
7/24製圖發外製作。_x000D_
_x000D_
7/24 模具設變資料歸檔WG00A0107_x000D_
7/24 驗收資料歸檔 WA00B0272、WA00B0274_x000D_
7/24 EPH協助標準桶驗證 2.5H</t>
  </si>
  <si>
    <t>7/25 頂技抗靜電外管標準會議</t>
  </si>
  <si>
    <t>FG PTFE外管測試_x000D_
7/25 氣密測試，攝影機架設、抗靜電測試、繞度測試。</t>
  </si>
  <si>
    <t xml:space="preserve">GPX8 3溫度校正水槽規劃_x000D_
7/28 MAIL詢問，未回覆_x000D_
_x000D_
SQ 245+275深度鉚合治具_x000D_
7/28 宏茂 8830x2SET SQ245+275_x000D_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ECR-25070002圖面事項確認、回覆_x000D_
7/28 三軸錫焊機參數校正 FGX4072  1.5H_x000D_
_x000D_
SQ壓力開關調校設備:_x000D_
7/28-30 程式軟體安裝測試_x000D_
_x000D_
</t>
  </si>
  <si>
    <t>SQ壓力開關調校設備:_x000D_
7/28-30 程式軟體安裝測試_x000D_
_x000D_
34B-F03浮球磁鐵組裝改善(未提案)_x000D_
7/29 圖面素材交蔡師傅加工_x000D_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t>
  </si>
  <si>
    <t xml:space="preserve">SQ壓力開關調校設備:_x000D_
7/28-30 程式軟體安裝測試_x000D_
_x000D_
SQ 245+275深度鉚合治具_x000D_
7/30 請購單TJ2-25070020 簽核中_x000D_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ECP 壓力控制箱-數據機支架_x000D_
7/30 交件，安裝OK。_x000D_
</t>
  </si>
  <si>
    <t>部門會議資料整理</t>
  </si>
  <si>
    <t>量桶校正</t>
  </si>
  <si>
    <t>EPH周會資料準備</t>
  </si>
  <si>
    <t>一廠EPH測廠LAYOUT規劃</t>
  </si>
  <si>
    <t>SC開關功能整合治具 QC用_x000D_
線路規劃_x000D_
線路圖繪製_x000D_
電料購買</t>
  </si>
  <si>
    <t>依現場人員要求_x000D_
將移動方向修改反向</t>
  </si>
  <si>
    <t>ECP不良_x000D_
請研發協助處裡_x000D_
處裡完成</t>
  </si>
  <si>
    <t>協助量桶注水測試</t>
  </si>
  <si>
    <t>SC開關功能整合治具 QC用_x000D_
電箱加工_x000D_
設備配線</t>
  </si>
  <si>
    <t>電二SPX EPR測試台增加一組EPR測台_x000D_
電料確認</t>
  </si>
  <si>
    <t>A B接點指示燈不良，更換OK</t>
  </si>
  <si>
    <t>SC開關功能整合治具 QC用_x000D_
電箱配線_x000D_
完成移給QC</t>
  </si>
  <si>
    <t>EPT測試台_x000D_
增加電磁閥控制_x000D_
模組詢價下單</t>
  </si>
  <si>
    <t>SPX測場_x000D_
增加EPR測台接頭_x000D_
電料確認購買</t>
  </si>
  <si>
    <t xml:space="preserve">電二_x000D_
浮球旋轉焊接設備_x000D_
氣壓調速接頭不良_x000D_
更換接頭_x000D_
氣缸調整OK_x000D_
</t>
  </si>
  <si>
    <t>EFX零件變更後3D檔案參照與歸檔。</t>
  </si>
  <si>
    <t>ECO-25060184</t>
  </si>
  <si>
    <t>EPD-DN100~DN300鋼管規格內容修改撰寫與確認。</t>
  </si>
  <si>
    <t>ECR-25060016</t>
  </si>
  <si>
    <t>EPU1客製品零件變更後3D檔案參照與歸檔。</t>
  </si>
  <si>
    <t>ECO-25070160</t>
  </si>
  <si>
    <t>DVT-QA測試相關文件與測試樣品準備。</t>
  </si>
  <si>
    <t>ECX零件變更後3D檔案參照與歸檔。</t>
  </si>
  <si>
    <t>ECO-25060196</t>
  </si>
  <si>
    <t>順仁-PC312-2101422M01 替代樣品確認格內容查詢與確認。</t>
  </si>
  <si>
    <t>EPR鴻海客製品無顯示葉片固定座T3試模樣品全尺寸量測。_x000D_
EPR鴻海客製品無顯示葉片固定座T3試模樣品試模報告撰寫。</t>
  </si>
  <si>
    <t>GPX8-ISO-1179-2規格內容查詢與比對修改內容。_x000D_
美超微GPX8感溫棒研發送樣進度確認。</t>
  </si>
  <si>
    <t>研發專案討論會議:_x000D_
針對ECP恆溫箱測試座發包由北京塞斯頓製作。</t>
  </si>
  <si>
    <t>2025研發處下半年度開案目標討論會議。</t>
  </si>
  <si>
    <t>研發專案討論會議:_x000D_
凱裝電纜線內襯須詢問口否再加大由現況6.0變更為8.0</t>
  </si>
  <si>
    <t>DN40多孔式噴嘴與支撐環模具驗收文件撰寫。</t>
  </si>
  <si>
    <t>美超微GPX8空氣、側水感溫棒，牙頭結構改為一體成型，相關3D、2D圖面繪製。_x000D_
美超微GPX8空氣、側水感溫棒成品相關配件3D圖面繪製。</t>
  </si>
  <si>
    <t>EPH-DN40規格變更內容資料彙整與撰寫。_x000D_
EPH-DN40相關零件、半成品變更2D圖面繪製。</t>
  </si>
  <si>
    <t>ECR-25070008</t>
  </si>
  <si>
    <t>美超微GPX8空氣、側水感溫棒成品相關配件2D工程圖面繪製。_x000D_
美超微GPX8空氣、側水感溫棒相關零件料號建立。_x000D_
美超微GPX8墊片規格與拉伸測試問題法規查詢。</t>
  </si>
  <si>
    <t>EPH-DN40相關零件、半成品進料檢驗基準撰寫。</t>
  </si>
  <si>
    <t>ECO-25070278</t>
  </si>
  <si>
    <t>BDB-VD6半成品3D零件繪製與組裝圖面繪製。_x000D_
BDB-VD6半成品2D工程圖面繪製。</t>
  </si>
  <si>
    <t>針對直接穿管問題點查詢現況PTFE管材接近8mm內徑規格試組裝。</t>
  </si>
  <si>
    <t>EPT加長管3D、2D圖面變更繪製。_x000D_
EPT加長管與封口塞整修問題確認與發包。</t>
  </si>
  <si>
    <t>相關零件、半成品進料檢驗基準內容有誤為治變更修改。_x000D_
相關零件、半成品進料檢驗基準設變更新BPM。</t>
  </si>
  <si>
    <t>DN40成品工程圖面內容修改。_x000D_
DN40相關設變圖面更新上傳PLM。</t>
  </si>
  <si>
    <t>依據防爆內稽缺失問題料號進行相關承認書、料號規格內容、廠商料號規格確認與修改。</t>
  </si>
  <si>
    <t>DN40成品、半成品BOM表規格內容查詢。_x000D_
DN40成品、半成品BOM表設變申請。</t>
  </si>
  <si>
    <t>SDX5-Gems規格客製品，相關規格內容確認與評估相關成本事項。</t>
  </si>
  <si>
    <t>DVT-QA測試驗證_x000D_
討論現況QA測試高低溫循環後溫度曲線不穩定問題，懷疑是更換過PT1000問題，將製作舊款PT100樣品做新舊款比對確認是否為PT100導致。_x000D_
聯繫宜蘭廠協助製作:_x000D_
EST10000-A000000001010A100    數量:1PCS</t>
  </si>
  <si>
    <t>研發委託請廠務進行的測試，現場無工單開立及工時記錄討論會議</t>
  </si>
  <si>
    <t>美超微(大訊)GPX8樣品送樣問題:_x000D_
大訊要求平墊片需有IEC 62368-1 G.15.2.3測試報告_x000D_
聯繫相關樣品素材取得(繼茂、雨秋)_x000D_
博彥刀模評估與發包製作</t>
  </si>
  <si>
    <t>BDB-VD6電磁閥軸心組合問題:_x000D_
BRDAM1A-MTTDA10006(BDB-VD6導引式 軸心)沒料，改換BRCAM1A-MTTDA10001 (BRC25 軸心)_x000D_
經實際3D圖面比對:_x000D_
換裝BRCAM1A-MTTDA10001會因軸心外殼與O-Ring氣密位置不符合問題，會有氣密疑慮，不建議如此更換。</t>
  </si>
  <si>
    <t>週五生產討論會議:_x000D_
DN40設變進度:_x000D_
工程圖面: ECO-25070276、ECO-25070278設變簽核中_x000D_
進料檢驗基準: _x000D_
QWNew00100001307_x000D_
QWNew00100001308_x000D_
QWNew00100001305_x000D_
QWNew00100001304_x000D_
QW01Mod00100002254_x000D_
QW01Mod00100002253_x000D_
QW01Mod00100002252_x000D_
QW01Mod00100002251_x000D_
變更簽核中_x000D_
DN25北水測試不良樣品需開立異常單，並持續追蹤後續情況_x000D_
EPHAM1E-010010001電子塑膠錶頭設計變更暫行圖面處理</t>
  </si>
  <si>
    <t>EPT封口塞與導熱膏壓合圓棒治具:_x000D_
量測封口塞內徑尺寸與壓合圓棒治具配合處尺寸_x000D_
實際安裝測試封口塞與壓合圓棒治具確認安裝可行性_x000D_
實際安裝後太過緊密配合Ø5.38對Ø5.38組裝會不易_x000D_
前往模具廠針對Ø5.38尺寸修改為Ø5.36並實際現況組裝確認可用</t>
  </si>
  <si>
    <t>依據防爆內稽缺失問題_x000D_
預防矯正單內容撰寫，共三份_x000D_
ECO-25060285 新增27-4072-N規格承認書_x000D_
ECO-25070297 新增27-4101-N規格承認書_x000D_
ECO-25070301 27-4101-N修改料號規格，廠商料號欄位新增供應商、型號_x000D_
ECO-25070298 變更料號規格</t>
  </si>
  <si>
    <t>1.MOT10000-AAG04AAA158T01 [同步馬達,OD50*21T,電壓220Vac,4rpm,CW順時鐘轉]_x000D_
2. 此產品於6/6 出貨，共 10pcs，客戶大批量使用的打油頻率落在每 15分鐘一次，因目前處於廠內試機測試階段，故縮短打油頻率作加嚴測試_x000D_
3. 其中 6pcs 每 10分鐘打一次油，使用至目前約1個半月，沒問題_x000D_
4. 另外 4pcs 每  6分鐘打一次油，有 2pcs 約使用1小時馬達就故障，停止轉動，有 2pcs 則正常且使用至目前約1個半月，沒問題_x000D_
針對上述問題碘進行回廠馬達測試:_x000D_
a.線圈量測沒斷線阻值正常_x000D_
b.送電運轉正常。_x000D_
c.送電斷電後運轉正常。_x000D_
e.24hr運轉正常。_x000D_
f.進行負載重量運轉測試，7/25下午15:30進行測試運轉中。</t>
  </si>
  <si>
    <t>DVT-QA測試:_x000D_
新舊版本比對用成品領料(EST10000-A000000001010A100)單據建立_x000D_
PTFE圓管內徑Ø9mm管材二廠取回_x000D_
PTFE圓管內徑Ø9mm管材是穿線材</t>
  </si>
  <si>
    <t>專案討論會議:_x000D_
針對外殼外觀與顏色決議如下:_x000D_
a.外殼材質PP+G20%。_x000D_
b.外殼外觀依據現況進料點位置浮纖做承認。_x000D_
c.外殼外觀顏色:黑色_x000D_
d.面板顏色黑色修改為白色</t>
  </si>
  <si>
    <t>專案討論會議決議:_x000D_
封口塞縮短Ø4.5mm變更為Ø4.3mm_x000D_
加長管內徑多增加Ø4.5L深度_x000D_
玻璃纖維管加長至50mm_x000D_
漆包線材和接觸只撥1mm_x000D_
這四種零件變更後依據現況16PCS良率可達90%_x000D_
觀察後續總數50PCS後再作決議ECR調研修改</t>
  </si>
  <si>
    <t>EPH-DN13感測片轉動磨痕問題:_x000D_
修改葉片軸承Ø3.8變更為Ø3.3測試樣機討論_x000D_
水量計型式認證技術規範CNPA 49 第 4 版法規研讀</t>
  </si>
  <si>
    <t>MOT10000-AAG04AAA158T01 [同步馬達,OD50*21T,電壓_x000D_
1PCS經過附載2.5kg運轉48hr後送斷電依舊可運轉_x000D_
1PCS經過附載2.5kg運轉8hr後送斷電依舊可運轉_x000D_
業務李憲宗:_x000D_
解釋現況馬達問題進度與測試手法差異_x000D_
查詢MOT馬達先前附載扭力測試報告內容或是影片</t>
  </si>
  <si>
    <t>美超微(大訊)GPX8樣品送樣問題:_x000D_
雨秋300*300*1t-送驗測試NBR樣品取回(IEC 62368-1 G.15.2.3)</t>
  </si>
  <si>
    <t>張家港有成ECP插入式外殼採購問題:_x000D_
上海模具合約內容簽定為試模後最低量是3000套，每套單價(RMB:10)_x000D_
模具驗收用小量式產200套，供應商無法配合生產_x000D_
經金鑫協調後生產單價將會抬高至(RMB:50)價差5倍_x000D_
協調現況價格問題</t>
  </si>
  <si>
    <t>設變單號:QWNew00100001306_x000D_
SQXAM1T-MHTYJ00901(SQA-1070)進料檢驗基準內容查核與確認</t>
  </si>
  <si>
    <t>QWNew00100001306</t>
  </si>
  <si>
    <t>EPU結構規格討論:_x000D_
外殼結構:尺寸依據市購樣品(雲海峰)EPUAM1S-0001010001_x000D_
PEI探頭:外徑Ø32，角度40°，安裝陶瓷壓電片位置Ø25.5*6深_x000D_
陶瓷壓電片:Ø25*2t</t>
  </si>
  <si>
    <t>Sensor與線材須考慮維修問題:_x000D_
試穿PTFE內管直徑Ø9.0mm_x000D_
綁上Ø0.8mm鋼索後_x000D_
拉直PTFE管材_x000D_
可直接穿到10M長度_x000D_
收尋現況廠內有無更小內徑規格PTFE管_x000D_
MT103-1080521901(35-085-050-E)外徑Ø8.5*0.5t(內徑Ø7.5)_x000D_
針對防爆型鐵牌內容核對與證書內容一致性與正確性_x000D_
繪製IECEX、ATEX防爆鐵牌3D零件圖面檔案</t>
  </si>
  <si>
    <t>MOT10000-AAG04AAA158T01(同步馬達,OD50*21T,電壓220Vac,4rpm,CW順時鐘轉)_x000D_
觀察與確認現況運轉情況，依據現況運轉皆正常_x000D_
1PCS經過附載2.5kg運轉48hr後送斷電依舊可運轉_x000D_
1PCS經過附載2.5kg運轉24hr後送斷電依舊可運轉</t>
  </si>
  <si>
    <t>美超微(大訊)GPX8樣品送樣問題:_x000D_
針對送驗測試NBR樣品(IEC 62368-1 G.15.2.3)_x000D_
針對NBR送測樣品進行刀模切割製作_x000D_
查詢(IEC 62368-1 G.15.2.3)規範針對橡膠測試內容測試方式_x000D_
SDX5-GEMS客製品_x000D_
針對過外業務Julia需求需與GEMS(ELS-950M-2 12V WET SINK)規格繪製外觀相關零組件3D圖面並繪製2D承認工程圖面檔案</t>
  </si>
  <si>
    <t>Sensor與線材須考慮維修問題:_x000D_
MT103-1080521901(35-085-050-E)外徑Ø8.5*0.5t(內徑Ø7.5)_x000D_
試穿PTFE內管直徑Ø7.5mm_x000D_
綁上Ø0.8mm鋼索後_x000D_
拉直PTFE管材_x000D_
可直接穿到10M長度_x000D_
針對3D成品組合圖面需灌膠位置與材質，查詢SOP內容_x000D_
繪製修改3D成品組合圖</t>
  </si>
  <si>
    <t>7月份生日慶生會</t>
  </si>
  <si>
    <t>QWNew00100001309:_x000D_
撰寫SDX5-M12、1/4"接續牙用玻璃探頭進料檢驗機準與發行_x000D_
ECO-25070372:_x000D_
確認現況PLM圖面內正確性，與發行零件圖面</t>
  </si>
  <si>
    <t>ECO-25070372</t>
  </si>
  <si>
    <t>DN13規格:_x000D_
針對葉片軸承Ø3.8變更為Ø3.3樣品，拆除現況葉片組合內相關零件(上感測片組合、POM軸承、POM軸承寶石)20PCS_x000D_
組裝葉片軸承Ø3.3規格組裝葉片組合內相關零件(上感測片組合、POM軸承、POM軸承寶石)20PCS_x000D_
生產週討論會議:_x000D_
a.一廠擴增獻量筒比對，因測廠自動化修改中，無法測試，待自動化修改完成後將進行量桶比對預計8/6完成。_x000D_
b.北水第二標案零件備料進度:_x000D_
   塑膠零件剩8/14最後一批進料後即滿3.2萬套。_x000D_
   銅製件7月份有交第一批，8/15會再交第二批。_x000D_
c.南A嘴後一批DN40規格漏水問題:_x000D_
  依據現況抽驗耐壓測試，反覆做三到四次_x000D_
  全部修改為現況新結構_x000D_
  決議:總數480PCS全部更換為新結構，7/30開始組裝兩條線測試生產_x000D_
  兩條測試線一天8小時可產出180PCS，預計下週三8/6可生產完成_x000D_
  下週一8/04開始排產進行雷雕與鉛封_x000D_
d.DN13-20PCS測試上感測片磨損問題:_x000D_
   無須校驗，用Q6點流速量進行長時間測試，目的在檢測上感測片在修改POM軸承孔徑後有無改善磨損問題。</t>
  </si>
  <si>
    <t>張家港友模具驗收與射出數量單價問題:_x000D_
模具合約內容簽訂先預付50%訂金，送樣後40%，射出交貨後10%_x000D_
每批量MOQ:3,000PCS 每套(4個零件)RMB:10_x000D_
金鑫協調後:_x000D_
模具送樣金額需先付40%_x000D_
1,000套每套RMB:14.5_x000D_
200套每套RMB:50變更為RMB:40_x000D_
協理、副總(Peter)決議內容:_x000D_
1.按照合約內容進行付款_x000D_
2.先談看看先付40%款項，如無法按照樣品與圖面內容尺寸交貨，將退回40%款項(王瀚霆想的)_x000D_
第二項沒有共識後，直接執行第一項，付款_x000D_
採購數量:_x000D_
決議採購200套零件_x000D_
1套單價:RMB 40_x000D_
交貨標準:_x000D_
依據圖面尺寸規範需符合圖面內尺寸規範_x000D_
外觀問題:_x000D_
總共會有三套_x000D_
總公司1套_x000D_
上海1套_x000D_
張家港有1套_x000D_
依據承認樣品做比對</t>
  </si>
  <si>
    <t>1.鎖上蓋治具組裝_x000D_
2.鎖上蓋治具調整設計_x000D_
3.再組裝測試</t>
  </si>
  <si>
    <t>1.模具修模請購單開立_x000D_
2.修模請購資料整理</t>
  </si>
  <si>
    <t>1.水測治具零件清單整理_x000D_
2.水測治具零件圖面修改</t>
  </si>
  <si>
    <t>1.螺絲詢問_x000D_
2.焊接治具設計</t>
  </si>
  <si>
    <t>1.PCB版元件繪製.3D建檔_x000D_
2.接線端子焊接固定治具設計_x000D_
3.割尾螺絲詢問</t>
  </si>
  <si>
    <t>1.報告PVD鎖上蓋治具問題</t>
  </si>
  <si>
    <t>1.鎖上蓋治具使用測試確認</t>
  </si>
  <si>
    <t>1.接線端子焊接固定治具設計_x000D_
2.治具工程圖繪製_x000D_
3.零件詢價</t>
  </si>
  <si>
    <t>1.接線端子焊接固定治具設計_x000D_
2.治具工程圖繪製_x000D_
3.鎖上蓋治具雷割樣品拿去二廠震動研磨</t>
  </si>
  <si>
    <t>1.去二廠領料_x000D_
2.鎖上蓋治具測試(二廠攻牙機)_x000D_
3.鎖上蓋治具測試(總廠銑床)</t>
  </si>
  <si>
    <t>1.牙痛，請假看牙醫</t>
  </si>
  <si>
    <t>福委會-澎湖第三團行前說明會</t>
  </si>
  <si>
    <t>1.治具零件圖轉檔DWG_x000D_
2.請廠商報價</t>
  </si>
  <si>
    <t>1.模具進度詢問_x000D_
2.扭力值重新定義及測試扭力</t>
  </si>
  <si>
    <t>1.連接桿線塞氣密測試件組裝</t>
  </si>
  <si>
    <t>報告二口二位閥進度</t>
  </si>
  <si>
    <t>1.缺少報價零件工程圖繪製_x000D_
2.請廠商估價</t>
  </si>
  <si>
    <t>1.端子焊接治具設計_x000D_
2.去二廠請蔡師傅加工零件</t>
  </si>
  <si>
    <t>1.去二廠拿螺絲_x000D_
2.組裝測試確認螺絲_x000D_
3.正式申請料號</t>
  </si>
  <si>
    <t>1.樣品組裝</t>
  </si>
  <si>
    <t>1.零件報價進度追蹤_x000D_
2.報價資訊確認並回覆</t>
  </si>
  <si>
    <t>1.進水測試氣密_x000D_
2.連接桿修改(增加可氣密性結構)_x000D_
3.去二廠請蔡師傅加工</t>
  </si>
  <si>
    <t>1.DVT-QA樣品組裝</t>
  </si>
  <si>
    <t>1.與品宏確認需要修改圖面的問題及原因_x000D_
2.提出ECO-25070381進行變更</t>
  </si>
  <si>
    <t>1.慶生會會前布置_x000D_
2.七月慶生會</t>
  </si>
  <si>
    <t>1.連接桿線塞氣密性測試_x000D_
2.洩漏因子排除(線端點快乾堵住，防止氣漏)</t>
  </si>
  <si>
    <t>1.SOP修改包裝方式</t>
  </si>
  <si>
    <t>模具討論_x000D_
本體_x000D_
PP+G20%外觀因玻纖有花紋，模具廠無法再作改善，因PP縮水率不同的關係，料還是不變動PP+G20%，會改白色與灰色送樣試試看。_x000D_
_x000D_
鎖固圈/面板 _x000D_
料還是不變動PP+G20%，會改白色送樣試試看。模具做咬花需要10-15天。</t>
  </si>
  <si>
    <t>協助瀚霆哥模具試模</t>
  </si>
  <si>
    <t xml:space="preserve">一體型電磁式流量計  會議_x000D_
</t>
  </si>
  <si>
    <t xml:space="preserve">ECP恆溫箱治具_x000D_
底板、支撐架、鋁擠已完成工程圖與詢價。_x000D_
高壓軟管的報價待廠商回覆。_x000D_
</t>
  </si>
  <si>
    <t>一早先在PLM建立模具驗收完成的工程圖_x000D_
今天開會處長建議，保溫箱治具直接發包給「北京 賽斯頓」_x000D_
所以重新設計一款將圖面發給「北京 賽斯頓」報價</t>
  </si>
  <si>
    <t>查庫存 小批量產200套下單</t>
  </si>
  <si>
    <t>查庫存 小批量產200套下單_x000D_
整理北京賽斯頓 壓力檢測台報價_x000D_
白色手把改用C料，新增BOM</t>
  </si>
  <si>
    <t>一體型電磁式流量計 看專利</t>
  </si>
  <si>
    <t>一體型電磁式流量計 整理專利報告</t>
  </si>
  <si>
    <t>力致EPU客製品2D、3D歸檔</t>
  </si>
  <si>
    <t>提供給台達電的簡易圖面，接續須符合ISO1179-2規範，修改3D圖提供給客戶</t>
  </si>
  <si>
    <t>繪製簡易工程圖給廠商估價</t>
  </si>
  <si>
    <t xml:space="preserve">討論奧多曼水表殼體估價_x000D_
</t>
  </si>
  <si>
    <t>1.PCB固定殼量測尺寸準備驗收模具文件_x000D_
2.整理零件單價-計算成本</t>
  </si>
  <si>
    <t>1.因六角本體設變，修改光電開關成品圖_x000D_
2.DVTQA樣品鉚合上蓋_x000D_
3.評估SDX5-1/4PF接續是否可行</t>
  </si>
  <si>
    <t>1.與廠商討論模具製作方式_x000D_
2.整理廠商報價_x000D_
3.分析後續結構設計方向</t>
  </si>
  <si>
    <t>報告奧多曼水量計外殼估價</t>
  </si>
  <si>
    <t>修改矽膠塞割線特徵，準備開模文件</t>
  </si>
  <si>
    <t>修改SDX低壓射出模具，與廠商聯絡</t>
  </si>
  <si>
    <t>準備FGX矽膠塞開模的相關文件與圖面</t>
  </si>
  <si>
    <t>設計焊接治具、與測水治具</t>
  </si>
  <si>
    <t>整理搜尋到的專利項目</t>
  </si>
  <si>
    <t>測試SPX防水功能</t>
  </si>
  <si>
    <t>1.工程試製後六角本體尺寸有調整，修改工程圖、進料檢驗上傳PLM_x000D_
2.模具修改聯絡廠商，跑文件流程</t>
  </si>
  <si>
    <t>製作結案報告，分析各競品優點</t>
  </si>
  <si>
    <t>製作SDX8送UL認證樣品</t>
  </si>
  <si>
    <t xml:space="preserve">討論專案進度及排程_x000D_
</t>
  </si>
  <si>
    <t>1.測試SPX防水功能_x000D_
2.詢問廠商膠類的材質問題</t>
  </si>
  <si>
    <t>宜蘭提供的數據有問題與製一確認後並整理數據</t>
  </si>
  <si>
    <t>1.製作結案報告，分析各競品優點_x000D_
2.填寫延案申請文件，將未完成項目重新排程</t>
  </si>
  <si>
    <t>1.測試SPX防水功能_x000D_
2.測試廠商提供的樣品</t>
  </si>
  <si>
    <t>1.與TUV討論後續測試項目的時程</t>
  </si>
  <si>
    <t>報告SCX5認證進度、奧多曼水表進度</t>
  </si>
  <si>
    <t>1.拿SDX2-Cable的模具給廠商修模，並討論修改方式</t>
  </si>
  <si>
    <t>製作結案報告，分析後續開發方向</t>
  </si>
  <si>
    <t>TUV的問題確認並回覆</t>
  </si>
  <si>
    <t>去二廠拆解錶頭、詢問殼體估價</t>
  </si>
  <si>
    <t>SDX8組合圖整理、製作工程圖提供給UL</t>
  </si>
  <si>
    <t>與廠商詢問殼體估價進度，處理錶頭外殼的漆準備去打材質槍</t>
  </si>
  <si>
    <t>參加七月慶生會</t>
  </si>
  <si>
    <t>製作英文版作業標準書給TUV做組裝說明，及提供英文版工程圖說明材料厚度</t>
  </si>
  <si>
    <t>本週投入設工</t>
    <phoneticPr fontId="39" type="noConversion"/>
  </si>
  <si>
    <t>查詢範圍</t>
    <phoneticPr fontId="89" type="noConversion"/>
  </si>
  <si>
    <t>簡振芳</t>
    <phoneticPr fontId="39" type="noConversion"/>
  </si>
  <si>
    <t>向佳里興估價模具費用，已回復。_x000D_
向慈溪大丰估價模具費用，未回覆。_x000D_
5/6給慈溪大丰製作模具_x000D_
6/25第一次試模、7/9第二次試模_x000D_
7/30完成模具驗收</t>
  </si>
  <si>
    <t xml:space="preserve">1. 7/25已確認會議時間7/31,7/30完成簡報與考題內容._x000D_
2. 7/31完成新產品說明會._x000D_
</t>
  </si>
  <si>
    <t>SOP目前僅含組裝部分</t>
  </si>
  <si>
    <t>經評估後電路圖不用變更, 也不用提供給TUV</t>
  </si>
  <si>
    <t>經評估後電路板不用變更, 也不用提供給TUV</t>
  </si>
  <si>
    <t>無需提供BOM給TUV</t>
  </si>
  <si>
    <t>8/5 尋找鎖蓋機廠商來訪討論_x000D_
7/24 確認鎖上蓋治具可以鎖到底，但無法停止繼續轉動，導致上蓋受傷，需尋找符合的機台設備_x000D_
6/24 研發會議討論鎖上蓋治具修改加工方式，需要修改設計_x000D_
6/22 水測治具設計完成_x000D_
6/18 鎖上蓋治具(卡上蓋造型設計)設計完成_x000D_
4/22 水測治具設計中_x000D_
4/22 鎖上蓋治具安裝完成_x000D_
4/17 鎖上蓋治具加工完成</t>
  </si>
  <si>
    <t>2025/08/04</t>
  </si>
  <si>
    <t>D250801R1</t>
  </si>
  <si>
    <t>SCX6标准/加长型技转</t>
  </si>
  <si>
    <t>D250301R1</t>
  </si>
  <si>
    <t>EPD電磁流量計技转</t>
  </si>
  <si>
    <t>D250701R1</t>
  </si>
  <si>
    <t>EGX5标准型技转</t>
  </si>
  <si>
    <t>旧品换新作业移转车间生产</t>
  </si>
  <si>
    <t>2025/10/01</t>
  </si>
  <si>
    <t>2025/10/15</t>
  </si>
  <si>
    <t>2025/10/02</t>
  </si>
  <si>
    <t>2025/10/08</t>
  </si>
  <si>
    <t>2025/10/31</t>
  </si>
  <si>
    <t>2025/10/17</t>
  </si>
  <si>
    <t>2025/10/28</t>
  </si>
  <si>
    <t>2025/10/20</t>
  </si>
  <si>
    <t>2025/10/24</t>
  </si>
  <si>
    <t>2025/10/29</t>
  </si>
  <si>
    <t>2025/11/10</t>
  </si>
  <si>
    <t>2025/11/03</t>
  </si>
  <si>
    <t>2025/11/20</t>
  </si>
  <si>
    <t>2025/11/05</t>
  </si>
  <si>
    <t>2025/11/06</t>
  </si>
  <si>
    <t>2025/12/22</t>
  </si>
  <si>
    <t>2025/11/21</t>
  </si>
  <si>
    <t>2025/12/10</t>
  </si>
  <si>
    <t>2025/12/11</t>
  </si>
  <si>
    <t>2025/12/29</t>
  </si>
  <si>
    <t>2025/12/23</t>
  </si>
  <si>
    <t>2025/12/30</t>
  </si>
  <si>
    <t>2026/01/12</t>
  </si>
  <si>
    <t>2026/01/02</t>
  </si>
  <si>
    <t>2026/01/13</t>
  </si>
  <si>
    <t>2026/02/04</t>
  </si>
  <si>
    <t>2026/03/18</t>
  </si>
  <si>
    <t>2026/03/27</t>
  </si>
  <si>
    <t>2026/03/30</t>
  </si>
  <si>
    <t>2026/04/07</t>
  </si>
  <si>
    <t>2026/04/10</t>
  </si>
  <si>
    <t>2026/04/22</t>
  </si>
  <si>
    <t>pcb技轉圖面資料整理</t>
  </si>
  <si>
    <t>GPX80S1001/GPX80S1002詢價GERBER整理</t>
  </si>
  <si>
    <t>SD KODIAK客製品試佈圖</t>
  </si>
  <si>
    <t>GPX80S1001/GPX80S1002發包文件資料整理</t>
  </si>
  <si>
    <t>SD KODIAK客製品LAYOUT</t>
  </si>
  <si>
    <t>sa靜電容問題分析*3pcs</t>
  </si>
  <si>
    <t xml:space="preserve">1.SCX6 連板治具線常使用異常處理_x000D_
2.SA靜電容 電二製作異常處理_x000D_
3.SA上海工況問題分析測試_x000D_
4.宜蘭廠EG問題處理回覆_x000D_
5.宜蘭廠EPD SE電路板問題處理_x000D_
6.宜蘭廠溫度較正器功能確認_x000D_
</t>
  </si>
  <si>
    <t>1.sa27 治具整修_x000D_
2.gpx8 樣品資料確認_x000D_
3.立格老話機台整頓</t>
  </si>
  <si>
    <t xml:space="preserve">1.EST 工況遠端協助處理_x000D_
2.ECR 溫度控制器零件測試驗證_x000D_
</t>
  </si>
  <si>
    <t>1.EST 台東 工況遠端協助處理_x000D_
2.GPX8 治具問題協助排除_x000D_
3.PM表資料及電路板查詢_x000D_
4.老化設備設定及確認</t>
  </si>
  <si>
    <t>EPD測試治具設計_x000D_
連版測試模組測試修改_x000D_
測試流程軟體測試修改</t>
  </si>
  <si>
    <t>冷熱盤軟體(ADAM6015)_x000D_
新增等待時間調整_x000D_
新增判定值設定_x000D_
新增enter啟動測試_x000D_
_x000D_
SA27連板電測治具檢修_x000D_
_x000D_
EPD測試治具設計_x000D_
連版測試模組測試修改_x000D_
測試流程軟體測試修改</t>
  </si>
  <si>
    <t>北水FOT2.0第四批複驗第二次完成，DN20合格，DN40不合格。_x000D_
針對不合格水表進行分析。</t>
  </si>
  <si>
    <t>中華電信反應，北水告知有一只水表回傳數值為13度，但水表顯示為17度。_x000D_
與小朱至現場了解狀況並協助處理。</t>
  </si>
  <si>
    <t>協助驗證新版水表韌體A1061</t>
  </si>
  <si>
    <t>中華電信反應有2只水表異常，至現場協助處理(板橋會館)</t>
  </si>
  <si>
    <t>協助處理北水FOT2.0相關事宜。_x000D_
(1) 協助瀚霆檢查CNPA49新版及舊版之差異。_x000D_
(2) 協助採購確認水表表頭的LCD規格_x000D_
(3) 協助A1061相關測試</t>
  </si>
  <si>
    <t>1.確認校正完畢EPT 偏差量與一致性是否改善_x000D_
2.與QA會測 EPT退貨樣品70、130cm/s流速</t>
  </si>
  <si>
    <t>1.校正產線製作EPT 50PCS工單 16PCS_x000D_
2.將校正完成EPT 統整SPAN與一致性是否符合預期</t>
  </si>
  <si>
    <t>1.校正產線製作EPT 50PCS工單 16PCS_x000D_
2.週五定期確認EPT測場水箱水量(本周需確認蒸餾水是否進貨)</t>
  </si>
  <si>
    <t>EPT新測場維護(清潔水箱)</t>
  </si>
  <si>
    <t>協助ECP壓力計3樓測廠架設與測試</t>
  </si>
  <si>
    <t>EPT_35度重新校正_x000D_
60 130 流速各測5次</t>
  </si>
  <si>
    <t>EPT 24個流速3個溫層重新校正_x000D_
70與130流速復測</t>
  </si>
  <si>
    <t>EPT_70與130流速測試_x000D_
EPT換水線位置1測試</t>
  </si>
  <si>
    <t xml:space="preserve">EPT校正20度8個流速_x000D_
EPT換水線位置1測試_x000D_
</t>
  </si>
  <si>
    <t>壓力SESNOR 電子零件尋找_x000D_
_x000D_
規格晶片IC版本_x000D_
_x000D_
其規格達10KG 的規格 很少_x000D_
_x000D_
SPX 探頭 生產 問題</t>
  </si>
  <si>
    <t>2廠 內巡檢</t>
  </si>
  <si>
    <t xml:space="preserve">冷熱盤測試_x000D_
_x000D_
測試方式 方法_x000D_
探頭評斷標準 操作以及紀錄_x000D_
_x000D_
治具CABLE 線材重新整理_x000D_
</t>
  </si>
  <si>
    <t xml:space="preserve">冷熱盤測試_x000D_
_x000D_
軟體修改_x000D_
_x000D_
探頭評斷標準 操作以及紀錄_x000D_
</t>
  </si>
  <si>
    <t>1. RD2部門會議._x000D_
2. 研發會議.</t>
  </si>
  <si>
    <t>SDX客製規格, KODIAK與廣運需求的確認</t>
  </si>
  <si>
    <t>整理提供楊老師基礎常用的零件規格書</t>
  </si>
  <si>
    <t>SDX5-GEMS客製品</t>
  </si>
  <si>
    <t>1. 針對俄羅斯SC2X0問題討論並回覆._x000D_
2. 針對SDL客戶問題回覆業務._x000D_
3. 廣達客訴的情形進行追蹤_x000D_
4. EDX日本客戶反應的旋鈕干涉問題確認</t>
  </si>
  <si>
    <t>零件加工重點撰寫規範</t>
  </si>
  <si>
    <t>1. 回覆OTC SC38動作點問題_x000D_
2. 確認ECO與ECR的回覆事項</t>
  </si>
  <si>
    <t>SC客訴問題排除</t>
  </si>
  <si>
    <t>協助宜蘭處理EPD治具問題</t>
  </si>
  <si>
    <t>音叉陶瓷墊片替代料高溫振動測試架設</t>
  </si>
  <si>
    <t>ECR-25060015設變內容進行</t>
  </si>
  <si>
    <t>上海技術文件需求整理(EGX)</t>
  </si>
  <si>
    <t>客製化樣品測試(12V直接供電)</t>
  </si>
  <si>
    <t>SDX2工研院送樣樣品製作</t>
  </si>
  <si>
    <t>RDNew0100000745</t>
  </si>
  <si>
    <t>SCB-3504加工重點變更</t>
  </si>
  <si>
    <t>ECR-25070003</t>
  </si>
  <si>
    <t>處理EPD DC電源板異常原因</t>
  </si>
  <si>
    <t>1. 新產品說明會報告準備_x000D_
2. 新產品說明會議完成召開</t>
  </si>
  <si>
    <t>1. kodiakcontrols客製評估,主要料件確認(IR與PT)_x000D_
2. NPR-25070231  SDX5-GEMS客製品,圖面確認</t>
  </si>
  <si>
    <t>錶頭電路逆向分析</t>
  </si>
  <si>
    <t>1. kodiakcontrols客製評估,主要料件確認(IR與PT)_x000D_
2. 繪製電路圖,請慧芝擺放零件</t>
  </si>
  <si>
    <t>1. 研發專案報告準備_x000D_
2. kodiakcontrols客製評估,料件確認,電路圖修改_x000D_
3. NPR-25070231 kodiakcontrols客製,圖面確認</t>
  </si>
  <si>
    <t>1. kodiakcontrols客製評估,料件確認,電路圖修改_x000D_
2. NPR-25070231 kodiakcontrols客製,圖面確認</t>
  </si>
  <si>
    <t>1. kodiakcontrols客製評估,料件確認,PCB Layout確認_x000D_
2. NPR-25070231 kodiakcontrols客製,圖面確認</t>
  </si>
  <si>
    <t>1. GPX8 PCBA 連板治具 電源、燒入 順序錯誤 重新整理_x000D_
2. GPX8 PCBA 連板治具 燒入功能經擴充板 燒入功能驗證_x000D_
3. GPX8 PCBA 連板治具 量測點 測試</t>
  </si>
  <si>
    <t>1. GPX8 PCBA連板治具 耗電流 區塊 接上擴充板 耗電流異常 問題解決_x000D_
2. GPX8 PCBA連板治具 測試流程 編寫_x000D_
3. GPX8 PCBA連板治具 軟體測試</t>
  </si>
  <si>
    <t>1. SEX2 電源座 有LED 電路 加工重點&amp;產品檢驗基準&amp;紀錄 製作</t>
  </si>
  <si>
    <t>1. SEX2 電源座 有LED 電路 功能測試</t>
  </si>
  <si>
    <t>1. GPX8 作業標準書 感測棒組裝步驟 製作</t>
  </si>
  <si>
    <t>1. GPX8 PCBA治具 測試軟體 製作</t>
  </si>
  <si>
    <t>1. GPX8 PCBA治具 測試軟體 RS485通訊 測試功能 製作&amp;驗證_x000D_
2. GPX8 PCBA治具 問題分析</t>
  </si>
  <si>
    <t>廠商:仲駿拜訪</t>
  </si>
  <si>
    <t>SDX5 半成品測試不良驗證</t>
  </si>
  <si>
    <t>1.SDX201成品測試製程履歷製作_x000D_
2.SDX5半成品測試、製程履歷製作</t>
  </si>
  <si>
    <t>SDX201金屬型、塑膠型、製程履歷製作</t>
  </si>
  <si>
    <t>1.SDX8 輔助生產_x000D_
2.SDX8不良半成品分析</t>
  </si>
  <si>
    <t>1.SDX8輔助生產_x000D_
2.SDX8 外觀包裝客訴</t>
  </si>
  <si>
    <t>SDX5高低溫測試</t>
  </si>
  <si>
    <t>1.SDX8輔助生產_x000D_
2.SDX8 不良品分析_x000D_
3.SDX成品測試治具調適</t>
  </si>
  <si>
    <t>EPD客訴測試，協助QA測試客訴品，其流量是否會異常亂跳</t>
  </si>
  <si>
    <t>EPU2溫度測試，測試多台流量計於流體溫度變化的時候，對於流量的影響。</t>
  </si>
  <si>
    <t>EPD連板測試治具維修，將治具進行重新配線</t>
  </si>
  <si>
    <t>EPU2氣泡測試，架設好測場後量測不同流速，氣泡量的大小對於劉素的影響</t>
  </si>
  <si>
    <t xml:space="preserve">繪製外箱用標籤，修改線路圖_x000D_
</t>
  </si>
  <si>
    <t>架設一樓DN32管徑做校正測試</t>
  </si>
  <si>
    <t>更換一樓測場進行DN20校正測試，_x000D_
因管徑需求，連同標準表也需更換，_x000D_
更換後上錶頭發現無訊號，_x000D_
後續發現是訊號過弱的原因，_x000D_
調整韌體程式後，可以測到訊號，_x000D_
再進行校正測試</t>
  </si>
  <si>
    <t xml:space="preserve">DN20在進行校正測試時，數據會飄盪相對不穩定_x000D_
</t>
  </si>
  <si>
    <t>0801_x000D_
_x000D_
#EPD_主板治具Rework_x000D_
_x000D_
#客訴_x000D_
_x000D_
#台大技轉備料_x000D_
廠商聯繫出貨</t>
  </si>
  <si>
    <t>0804_x000D_
_x000D_
#EPD_主板治具Rework_x000D_
_x000D_
#下午請假</t>
  </si>
  <si>
    <t>0805_x000D_
_x000D_
#力致支架_x000D_
數據比對EXCEL製作_x000D_
比對探頭橡皮墊&amp;偶合計數據_x000D_
_x000D_
#客訴_x000D_
_x000D_
#台大技轉備料_x000D_
蝦皮訂購_x000D_
_x000D_
#治具_x000D_
EPD_主板治具Rework</t>
  </si>
  <si>
    <t>1. 量測資料分析_x000D_
2. 撰寫調適軟體</t>
  </si>
  <si>
    <t>1. 量測資料分析</t>
  </si>
  <si>
    <t>1. 量測資料分析_x000D_
2. 修改在重新抓取首波時間時流速會上昇的問題</t>
  </si>
  <si>
    <t>K200501R1 智慧家戶水錶:修正LC 波形上下限於delta=250不更新上下限bug，修改為每4秒 統計更新上下限值，後為新中心點計算。_x000D_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19.修正LC 波形上下限於delta=250不更新上下限bug，修改為每4秒 統計更新上下限值，後為新中心點計算。_x000D_
20. 研究有關於TSM校正與ESICNT1關系相關暫存器。_x000D_
21。導出若干暫存器，如ESIDEBUG2... SYSRSTIV... 方便debug。</t>
  </si>
  <si>
    <t>K200501R1 智慧家戶水錶:修正調試軟體有關於總累積量設定方法及command。_x000D_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t>
  </si>
  <si>
    <t>K200501R1 智慧家戶水錶:規劃 若 ESICNT1 突然異常變化，但波形無異，判定為計數精度問題，需重新tsm校正。_x000D_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t>
  </si>
  <si>
    <t>協助修改土城二廠OleumTech硬桿平台出貨報告格式_x000D_
新增華氏溫度表單</t>
  </si>
  <si>
    <t>協助修改宜蘭廠OleumTech可繞平台出貨報告格式_x000D_
新增華氏溫度表單</t>
  </si>
  <si>
    <t>修正分段電阻搭配34970A資料收集器PT1000電阻值量測功能</t>
  </si>
  <si>
    <t>8/7研討會展品整理準備</t>
  </si>
  <si>
    <t>與董事長及協理討論可撓檢驗程序</t>
  </si>
  <si>
    <t>1.恆溫加熱器圖面討論發外製作_x000D_
2.出線接頭鎖付治具修改完成</t>
  </si>
  <si>
    <t>可撓式異常排除_x000D_
1.金屬出現接頭尺寸大小不一將鎖付治具加大</t>
  </si>
  <si>
    <t>8/7研討會展品整理</t>
  </si>
  <si>
    <t>精品獎展座設計(未完成)</t>
  </si>
  <si>
    <t xml:space="preserve">上海申請攀線治具圖面_x000D_
1.圖面確認整理_x000D_
2.市購品確認_x000D_
</t>
  </si>
  <si>
    <t>主管會議資料整理</t>
  </si>
  <si>
    <t>精品獎展座設計_x000D_
1.EPU2 8/5第二版設計完成討論後須再改</t>
  </si>
  <si>
    <t>北區研討會展品整理</t>
  </si>
  <si>
    <t>精品獎展座設計_x000D_
1.EPU2展作修改(第三版)_x000D_
2.EPV展座設計</t>
  </si>
  <si>
    <t>QA LED折腳治具_x000D_
7/31 2D圖面規劃，睿城折腳設備詢問報價_x000D_
_x000D_
FG PTFE外管測試_x000D_
7/25-31 氣密測試，拉伸度測試，PPT製作。</t>
  </si>
  <si>
    <t>8/1頂技抗靜電外管樣品確認會議</t>
  </si>
  <si>
    <t>FG PTFE外管測試_x000D_
7/25-31 、8/1氣密測試，拉伸度測試，PPT製作。_x000D_
_x000D_
SQ 245+275深度鉚合治具_x000D_
8/1 追報價-金展_x000D_
_x000D_
QA LED折腳治具_x000D_
7/31-8/1 2D圖面規劃，睿城折腳設備詢問報價</t>
  </si>
  <si>
    <t>整機測試</t>
  </si>
  <si>
    <t>DN25測試</t>
  </si>
  <si>
    <t>規劃兩條EPH測試線</t>
  </si>
  <si>
    <t>EPH電磁閥維修</t>
  </si>
  <si>
    <t>EPT測試台自動加水裝置</t>
  </si>
  <si>
    <t>DN20測試</t>
  </si>
  <si>
    <t>規劃兩條線EPH測試線</t>
  </si>
  <si>
    <t>周會準備</t>
  </si>
  <si>
    <t>展台整理_x000D_
通電確認_x000D_
動作調整</t>
  </si>
  <si>
    <t>自走熱縮設備不會動_x000D_
極限開關被手套擋住_x000D_
導致動作錯誤_x000D_
一啟動馬上停止</t>
  </si>
  <si>
    <t>SPX測場_x000D_
增加EPR測台接頭_x000D_
電料確認購買_x000D_
電箱加工_x000D_
配件安裝</t>
  </si>
  <si>
    <t>SPX測試台加裝EPR測台訊號接頭_x000D_
配件加工安ˋ裝_x000D_
設備拉線</t>
  </si>
  <si>
    <t>電一總廠EPH水錶測場 洩水電磁閥不良_x000D_
更換電磁閥OK</t>
  </si>
  <si>
    <t>AE710A集塵控制器_x000D_
確認能否加裝計時器</t>
  </si>
  <si>
    <t>FG PTFE外管旋轉治具_x000D_
線路圖規劃_x000D_
馬達尺寸規格確認</t>
  </si>
  <si>
    <t>土城廠可繞FG測場 加熱吹風部分拆除</t>
  </si>
  <si>
    <t>內襯熔接設備及SD測漏設備_x000D_
移送二廠</t>
  </si>
  <si>
    <t>土城一廠1F增加兩條EPH生產線_x000D_
PLC 變頻器等電料詢價請購</t>
  </si>
  <si>
    <t>繪製修改3D成品組合圖增加灌膠位置結構示意圖</t>
  </si>
  <si>
    <t>採購單EK1-25070113-1，EPD-DN500 10K,內襯PTFE L600,傳感器內襯本體_x000D_
JIS-10K法蘭M12螺絲左右對齊後法蘭螺絲孔位錯位問題_x000D_
確認JIS-10K法蘭工程圖面核對相關尺寸確認，M12孔位繪製時偏移2°導致法蘭螺絲孔位錯位，經確認後聯繫上海，請供應商針對法蘭螺絲孔做對應，其餘孔位會偏心。</t>
  </si>
  <si>
    <t>EPT封口塞:_x000D_
研一提出針對封口塞要做平整度與表面光澤度測試_x000D_
繪製車製件封口塞加工圖面檔案</t>
  </si>
  <si>
    <t>各專案人員下週工作內容排程表討論內容:_x000D_
洪子芸:_x000D_
1.台大產學合作EPU_x000D_
2.ECP插入式_x000D_
3.協助EPD改圖  DN100、DN125、DN150、DN200、DN250、DN300_x000D_
鄭貫中:_x000D_
1.SDX光電系列模修改時間表、DVT-QA測是有漏水問題釐清_x000D_
2.奧多曼水量計、興遠測試報告完成時間、結案報告完成時間_x000D_
3.工業爆炸環境防爆型音叉感測器:_x000D_
矽膠塞模具完成時間_x000D_
矽膠塞備料、模具驗收文件_x000D_
管材填料焊接結構設計確認_x000D_
4.SPX2-IP67漏水問題:測試方式、手法報告彙整_x000D_
葉宏政:_x000D_
二口二位膜片閥:現況備料進度、寧磁修改膜片結構後確認氣密性、成品長時間壽命測試_x000D_
水測治具工程圖繪製(王處長討論與確認結構)_x000D_
鎖上蓋治具測試完成時間</t>
  </si>
  <si>
    <t>SDX5-GEMS客製品_x000D_
設計內部配合處結構、零件、PCB、O-Ring、低壓射出等相關結構尺寸。_x000D_
PCB板寬與受限區初版工程圖面繪製。</t>
  </si>
  <si>
    <t>MOT10000-AAG04AAA158T01(同步馬達,OD50*21T,電壓220Vac,4rpm,CW順時鐘轉)_x000D_
經過一週送電測試目前2PCS皆無異常情況產生_x000D_
8/04因應客戶需求拆卸這2PCS樣品確認內部齒輪有無異常_x000D_
      拆卸馬達上蓋後逐一確認齒輪齒型並無崩牙或異常情況_x000D_
      唯一有異常為其1PCS出力軸齒輪鉚合過深導致出力軸齒輪間隙消失_x000D_
      拍攝影片與相片提供業務與客戶端確認</t>
  </si>
  <si>
    <t>內部稽核防爆產品現況需鎖定供應商與供應商型號(HP412-A140700702)_x000D_
QWNew00100001310 進料檢驗基準撰寫與發行_x000D_
ECO-25080029 品名規格變更_x000D_
HP412-A141000703、HP412-A140700702工程圖面與進料檢驗基準查詢發行與否。</t>
  </si>
  <si>
    <t>ECO-25080029</t>
  </si>
  <si>
    <t>SE電源座保護殼來料色與庫存樣品些微色差問題(杜至):_x000D_
依據照片比對新舊色差差異不大，可以進行允收與混料使用_x000D_
SC38-1"PF接續新舊料問題(杜至):_x000D_
依據ECR-21050019，圖面設變單號ECO-21050308_x000D_
這已經是2021年設變檔案，到現在還有庫存?_x000D_
建議舊料修改為新圖面內容_x000D_
修改尺寸:_x000D_
只能修改6.2、19、Ø18.8_x000D_
35°位置尺寸無法修改(沒有肉後可進行修改)_x000D_
PC312-2101422M01建立替代料PC312-2231422M01(曾瑞琳):_x000D_
SAD-25080003、SAF-25080032、ECO-25080020_x000D_
PC312-2101422M01原先供應商為勗連，現況新增順仁，針對順仁提供樣品與承認書內容核對確認，並將承認書發行。</t>
  </si>
  <si>
    <t>SDX5-GEMS客製品(Julia)_x000D_
3D成品圖面增加客戶指定connector_x000D_
六角牙頭2D工程圖面繪製_x000D_
SDX5-GEMS客製品研發專案討論會議:_x000D_
a.使用溫度-40~110℃確認相關零組件是否符合，包含IC元件、線材_x000D_
b.探頭夾角2°問題確認_x000D_
c.GEMS玻璃探頭固定方式(依據照片猜測為焊銀)_x000D_
d.LABEL標籤是否需要?_x000D_
e.庫戶端使用環境位置與應用設備確認_x000D_
f.SR線材最大折彎角度與折彎後剩餘位置尺寸標示_x000D_
g.樣品採購(客戶端)_x000D_
h.開發時程須包含UL認證，以新增規格方式同步進行開案</t>
  </si>
  <si>
    <t>EPV全系列法蘭工程圖面標註內容尺寸審查</t>
  </si>
  <si>
    <t>ECO-25070381</t>
  </si>
  <si>
    <t>機構工程師面試:_x000D_
專案能力、專業技能、產業別差異過大，薪資職位要求與能力無法匹配_x000D_
面試評核表撰寫</t>
  </si>
  <si>
    <t>DN13規格_x000D_
針對葉片軸承Ø3.8變更為Ø3.3樣品，拆除測試後不良品。_x000D_
拆除確認上感測片並無磨損痕跡_x000D_
多孔式噴嘴有看到軸心尖點形變問題_x000D_
討論問題點:決議全部更換多孔式噴嘴後再行測試</t>
  </si>
  <si>
    <t>EPH-DN40規格相關零件、半成品、成品工程圖面變更圖文連接設定</t>
  </si>
  <si>
    <t>SDX5-GEMS客製品(Julia)_x000D_
a.Cable線材規格採PVC-3C線材，顏色藍、黑、棕，與GEMS藍、黑、紅不同，UL規範不同UL2464,24AWG，GEMS 9848。_x000D_
b.connector需在圖面說明內部3 POS。_x000D_
c.銅材質使用JIS C3601規格與GEMS UNS 36000不同。_x000D_
d.總體長度差異在後端護線位置多出0.6*Ø0.31"位置。_x000D_
e.PCB包覆工法與材質為LPM-PA材質與GEMS TPE材質不同。_x000D_
f.圖面內容須增加尺寸公差定義，可參考GEMS圖面規範。_x000D_
g.LABEL標籤無法刻印在管材上。_x000D_
h.玻璃探頭封口位置桓達採用鉚合加VITON-O-Ring，GEMS 為鉛或銀焊。_x000D_
i.1/4"NPT牙處不會上密封膠，GEMS 有上Loctite 503。_x000D_
j.須提供接線說明圖示。_x000D_
k.料號先採用SDX50000-AC-Kodiak Control。_x000D_
l.圖面內容須有RoHs圖片標示。</t>
  </si>
  <si>
    <t>台大EPU產學合作專案:_x000D_
針對台大需求繪製EPU外殼、外殼蓋、PEI探頭結構3D零件圖_x000D_
繪製EPU成品3D組合圖</t>
  </si>
  <si>
    <t>SC35-零件、半成品3D參照與內容修改彙整後歸檔治機構共用區。_x000D_
HP414-NAFSCX1112_x000D_
SCXBM1A-MBB7420001_x000D_
SCXBM1A-MCB5420001_x000D_
SCXBE3E-0001</t>
  </si>
  <si>
    <t>研發送樣客製品:_x000D_
奇鋐需求GPX8感溫棒樣品_x000D_
確認客製品結構配合零件與規格內容_x000D_
繪製感溫接頭3D零件圖面共三種規格_x000D_
繪製感溫接頭2D零件圖面共三種規格</t>
  </si>
  <si>
    <t>撰寫ECR-25080005設變內容差異性與現況庫存數量與如何處理內容文件_x000D_
EPT生產製程改善良率與產品穩定性_x000D_
EPTAM1S-MA03060501變更長度，縮短0.2mm_x000D_
增加PT1000、電阻增加與導熱膏接觸距離_x000D_
EPTAM1S-MA02060001定位PCB版位置增加Ø4.5深度4.0mm擴圓圓孔，用途在改善漆包線材與內管磨擦導致漆包線材絕緣層破損問題。</t>
  </si>
  <si>
    <t>台大EPU產學合作_x000D_
塑膠外殼與PEI探頭安裝夾角角度討論_x000D_
塑膠外殼與PEI探頭夾角投影確認_x000D_
塑膠外殼與PEI探頭結構尺寸修改</t>
  </si>
  <si>
    <t xml:space="preserve">ECO-25070167:_x000D_
DN300內襯本體組合工程圖面審查_x000D_
ECO-25070168:_x000D_
DN300法蘭、鋼管工程圖面審查與相關3D檔案參照歸檔_x000D_
ECO-25070379:_x000D_
HP403-C080202501工程圖面審查與相關3D檔案參照歸檔_x000D_
ECO-25070381:_x000D_
EPV渦街流量計導管及法蘭工程圖審查_x000D_
ECO-25080031:_x000D_
SE38 高溫軸保護尾端件工程圖面審查與相關3D檔案參照歸檔_x000D_
ECR-25050010_x000D_
彙整EPD鋼管DN100~DN300_x000D_
</t>
  </si>
  <si>
    <t>1計量要求:_x000D_
  流量Q1、Q2、Q3 及Q4 值-Q1為最小流量值、Q4為最大流量值_x000D_
  舊版本有明確定義出Q1~Q7範圍_x000D_
  新版本將只規範最小、最大流量_x000D_
2.準確等級及公差:_x000D_
  舊版本只有定義出±5%、±2% _x000D_
  新版本分類出1級與2級_x000D_
3.流場敏感度:_x000D_
   舊版本只有在CNS 14866-1內有說明但並無納入CNPA49_x000D_
   新版有將CNS 14866-1規範納入CNPA49_x000D_
4.含電子裝置之水量計_x000D_
   舊版本無規範_x000D_
   新版有分外部供電、可更換電磁_x000D_
5.壓力損失檢驗_x000D_
   舊版本Q7點位壓損≦1kg_x000D_
   新版Q6點位壓損≦0.63kg</t>
  </si>
  <si>
    <t xml:space="preserve">EPD1轉速監控:_x000D_
電容旋鈕與外殼上蓋干涉問題_x000D_
a.比對新舊BOM表差異_x000D_
b.比對新舊版本電容旋鈕高度差異_x000D_
c.比對舊版本安裝新版本旋鈕可行性:新舊版本因軸心直徑差異過大所以無法共用。_x000D_
e.比對新舊版本電容旋鈕是否會干涉_x000D_
</t>
  </si>
  <si>
    <t>TU2-25070022</t>
  </si>
  <si>
    <t>一廠第二條線:_x000D_
自動化生產流程與軟硬體已修改完成。_x000D_
標定已標準量桶檢測比對後Q1:±0.9%、Q3±0.4%、Q6±0.2%_x000D_
DN40舊版480PCS處理方式將全部拆卸後零件入庫，舊零件報廢_x000D_
DN40改版後生產良率70%_x000D_
DN40南A最後一批現況A+B級340PCS，剩餘數量將由現況不良品拆卸重新組裝測試，必須要湊足480PCS。_x000D_
業務提出塑膠保護蓋利角部分需修改。</t>
  </si>
  <si>
    <t>1.EPV法蘭及導管全系列3D及工程圖修改</t>
  </si>
  <si>
    <t>1.連接桿線塞氣密性測試_x000D_
2.洩漏位置確認</t>
  </si>
  <si>
    <t>1.鎖蓋機廠商初步搜尋</t>
  </si>
  <si>
    <t>1.討論PVD.奧多曼.自動化議題</t>
  </si>
  <si>
    <t>1.修改法蘭及導管工程圖公差_x000D_
2.更新至PLM</t>
  </si>
  <si>
    <t>1.寧磁膜片測試用本體異常問題確認及釐清</t>
  </si>
  <si>
    <t>1.氣密洩漏問題討論_x000D_
2.優力膠測試用線塞設計_x000D_
3.請蔡師傅加工</t>
  </si>
  <si>
    <t>1.樣品詢價_x000D_
2.連接桿修改成可打樣的樣式，做樣品報價</t>
  </si>
  <si>
    <t>1.水測治具鈑金件設計討論_x000D_
2.修改鈑金件的設計</t>
  </si>
  <si>
    <t>1.POM線塞氣密性樣品組裝及測試</t>
  </si>
  <si>
    <t>1.水測治具修改設計及工程圖繪製_x000D_
2.鎖蓋機廠商尋找及聯繫</t>
  </si>
  <si>
    <t>7/31 TUV回覆問題 修改SCX5加長館的焊接方式，更新工程圖給TUV</t>
  </si>
  <si>
    <t>處理錶頭外殼的漆準備去打二廠材質槍</t>
  </si>
  <si>
    <t>測試SPX防水功能:目前5PCS皆無漏水問題，去二場鉚合上蓋準備測試鉚合後狀況</t>
  </si>
  <si>
    <t>8/1 TUV回覆問題 修改SCX5牙頭管與延長焊接方式，製作、更新工程圖給TUV</t>
  </si>
  <si>
    <t>1.測試SPX防水功能_x000D_
2.彙整到目前的測試方式及結果，做一份報告</t>
  </si>
  <si>
    <t>先設計可以裝進億豪殼體的內部結構</t>
  </si>
  <si>
    <t>報告奧多曼水表進度</t>
  </si>
  <si>
    <t>設計可以裝進億豪殼體的內部結構</t>
  </si>
  <si>
    <t>1.測試SPX防水功能_x000D_
2.測試遇熱雙面膠是否失去黏性</t>
  </si>
  <si>
    <t>1.設計可以裝進億豪殼體的內部結構_x000D_
2.逆向億豪殼體DN80_x000D_
3.掃描DN50葉片</t>
  </si>
  <si>
    <t>1.SDX8殼體鉚合探頭_x000D_
2.去二廠加工零件</t>
  </si>
  <si>
    <t xml:space="preserve">1.調整DN50葉片角度、與弓銓葉片一致_x000D_
2.逆向億豪殼體DN80、DN100_x000D_
</t>
  </si>
  <si>
    <t>M240704R1 一體式夾管超音波流量計 驗證計畫</t>
  </si>
  <si>
    <t>物料交期延後，_x000D_
20250103打件回廠。_x000D_
20250421 修改線路，二次打件，_x000D_
20250520 50pcs打件完成</t>
  </si>
  <si>
    <t>SEX5發起ECR-25060015_x000D_
SEX2發起ECR-25070010</t>
  </si>
  <si>
    <t>硬體模組</t>
  </si>
  <si>
    <t>雷達波FMCW-感測原理與感測電路設計</t>
  </si>
  <si>
    <t>熱質式流量開關-感測原理與感測電路設計</t>
  </si>
  <si>
    <t>蹼輪流量計-感測原理與感測電路設計</t>
  </si>
  <si>
    <t>熱質式流量計-感測原理與感測電路設計</t>
  </si>
  <si>
    <t>靜電容開關-感測原理與感測電路設計</t>
  </si>
  <si>
    <t>TPS79333 LDO電源模組</t>
  </si>
  <si>
    <t>LTC3621 Step-down電源模組</t>
  </si>
  <si>
    <t>ADM8660 負電壓轉換模組模組</t>
  </si>
  <si>
    <t>電磁流量計-感測原理與感測電路設計</t>
  </si>
  <si>
    <t>阻旋開關-感測原理與感測電路設計</t>
  </si>
  <si>
    <t>TPS54140 Buck電源模組</t>
  </si>
  <si>
    <t>LM317 LDO電源模組</t>
  </si>
  <si>
    <t>BU9795+LCD 顯示模組</t>
  </si>
  <si>
    <t>振動式音叉開關-感測原理與感測電路設計</t>
  </si>
  <si>
    <t>超音波(TOF)流量計-感測原理與感測電路設計</t>
  </si>
  <si>
    <t>光電開關-感測原理與感測電路設計</t>
  </si>
  <si>
    <t>溫度傳感器-感測原理與感測電路設計</t>
  </si>
  <si>
    <t>8/7已將草稿資料提供FAE請他們修改</t>
  </si>
  <si>
    <t>7/30 委測</t>
  </si>
  <si>
    <t>SDX5與SDX201電路板半成品測試治具,5/9已完成.</t>
  </si>
  <si>
    <t>08/11</t>
  </si>
  <si>
    <t>08/11 完成</t>
  </si>
  <si>
    <t>比較Wenglor與Sika同類型產品</t>
  </si>
  <si>
    <t>5/15 已與TUV確認暫行的目錄/手冊內容, 待測試完後進行增修</t>
  </si>
  <si>
    <t>尚未收到測ˋ試案</t>
  </si>
  <si>
    <t>電路不變, 但要修改PCB LAYOUT</t>
  </si>
  <si>
    <t>樣品手焊50 PCS</t>
  </si>
  <si>
    <t>7/14完成</t>
  </si>
  <si>
    <t>6/30料件未齊，6/30已其料_x000D_
7/1機構組裝_x000D_
7/3-4 定位底座&amp;儲氣瓶氣密測試20kg/cm2_x000D_
7/4 調整起子結構加高，圖面零件製作。_x000D_
7/7-8 配件組裝，配管_x000D_
一字起子頭 ø5x80L_x000D_
7/8本城五金 沒有_x000D_
7/10佳里興  1000/PCS_x000D_
7/11三光        180/PCS  120/PCS (10支可做)_x000D_
7/16 電路配電。_x000D_
7/16 伺服馬達安裝干涉，改機構加工(宏常)預計7/18完成。_x000D_
7/16 2D圖加工面更新_x000D_
7/16-18 電路配電。_x000D_
7/17-18 宏常取件，零件組裝調整。</t>
  </si>
  <si>
    <t>7/30製程履歷修改包裝內容送簽核送簽核</t>
  </si>
  <si>
    <t>請宜蘭製一協助測試_x000D_
7/24完成DN100、DN150性能測試，但把其中一種規格當成C級表的標準測試，還需另外進行Q1~Q3的測試_x000D_
8/8重新測試完畢</t>
  </si>
  <si>
    <t>樣機性能測試請宜蘭製一協助_x000D_
7/24 DN100、DN150測試完成，但Q1~Q3還需再測試_x000D_
7/25整理測試數據_x000D_
8/11宜蘭製一提供測試數據</t>
  </si>
  <si>
    <t>8/1結案報告送簽</t>
  </si>
  <si>
    <t>尚未收到設備</t>
  </si>
  <si>
    <t>2025/02/01</t>
  </si>
  <si>
    <t>模具修改</t>
  </si>
  <si>
    <t>1.sa產限制具整修_x000D_
2.eex重捶維修狀況確認_x000D_
3.gpx8治具號電流異常分析</t>
  </si>
  <si>
    <t>1.SA治具整修_x000D_
2.GPX連板治具問題排除_x000D_
3.EPD連板治具問題查詢</t>
  </si>
  <si>
    <t>1.上海所需SCX6連線制具製作_x000D_
2.GPX連板治具問題排除_x000D_
3.EG上海BOM表查詢</t>
  </si>
  <si>
    <t xml:space="preserve">1.GPX連板治具問題排除_x000D_
2.EPD連板治具問題查詢_x000D_
3.上海BOM表所需料號建立_x000D_
</t>
  </si>
  <si>
    <t>EPD測試治具設計_x000D_
連版測試模組測試修改_x000D_
測試流程軟體測試修改_x000D_
_x000D_
冷熱盤軟體(ADAM6015)_x000D_
新增自動判斷功能</t>
  </si>
  <si>
    <t>EPD測試治具設計_x000D_
連版測試模組測試修改_x000D_
測試流程軟體測試修改_x000D_
EPV測試治具設計_x000D_
連版測試模組測試修改_x000D_
測試流程軟體測試修改</t>
  </si>
  <si>
    <t>為昇科雷達波驗證。_x000D_
架設於一廠水量計測場。搭配EG，驗證為昇科雷達波的量測狀況。</t>
  </si>
  <si>
    <t>中華電信反應，2022年底安裝於中華電信總公司的水表，有8PCS發生無回傳的狀況。_x000D_
針對這8PCS需要更換安裝。_x000D_
依中華電信提供的器號，找出測試資料，並準備8個水表表頭，將器號及K值先行寫入。_x000D_
此次提供的表頭，韌體決議使用A1058版本。_x000D_
並重新開機作TSM校正，檢查LC感測訊號是否正確。</t>
  </si>
  <si>
    <t>南A第四批DN40 480PCS，一廠測試的良率突然變差，只有50%。_x000D_
協助確認狀況及分析原因</t>
  </si>
  <si>
    <t>整理水表相關事宜進度：_x000D_
(1) A1061韌體測試狀況_x000D_
(2) 南A第四批DN40目前測試進度_x000D_
(3) EPH電感燒線架修模事宜_x000D_
(4) EPH水量計測試系統追溯方式評估</t>
  </si>
  <si>
    <t>一廠水量計測場，DN40測試有異常。_x000D_
請漢城協助將管路拆下查看是否有異物。_x000D_
安排阿昇清洗水槽。_x000D_
再查看測試Q6、Q3、Q1時的瞬時流率。_x000D_
確認水量計測試系統的Q6、Q3、Q1的流率穩定性。_x000D_
並將墊片更新。_x000D_
再測試一批DN40，於現場持續查看測試過程的狀況。_x000D_
經查看並沒任何異常。_x000D_
測試一批結果為3PCS不良(重工、範圍內)，良率與二廠相近。_x000D_
安排阿昇繼續測試，持續觀𡪤狀況。</t>
  </si>
  <si>
    <t>1.EPT校正測試</t>
  </si>
  <si>
    <t xml:space="preserve">EPT換水線位置1測試_x000D_
EPT校正3個溫層24個流速_x000D_
</t>
  </si>
  <si>
    <t xml:space="preserve">舊測廠EPT換水線位置1測試_x000D_
新測廠EPT換水線位置1測試_x000D_
_x000D_
</t>
  </si>
  <si>
    <t>EPT舊測廠安裝溫度與壓力傳感器_x000D_
EPT高流校正</t>
  </si>
  <si>
    <t>EPT高流復測_x000D_
Ept復測資料整理</t>
  </si>
  <si>
    <t>EPT復測流速資料整理_x000D_
協助ECP壓力測ˋ是架設</t>
  </si>
  <si>
    <t xml:space="preserve">冷熱盤測試與作業標準書修改_x000D_
_x000D_
測試方式 方法_x000D_
探頭評斷標準 操作以及紀錄_x000D_
_x000D_
軟體調整_x000D_
_x000D_
50PCS SPX2探頭 軟體 搭配冷熱衝擊測試_x000D_
</t>
  </si>
  <si>
    <t>EPT 絕緣耐壓除錯_x000D_
_x000D_
EPT 絕緣耐壓測試以及除錯、文書報告等_x000D_
_x000D_
並找廠商 解決問題</t>
  </si>
  <si>
    <t>感測板 PCB  方版感測版_x000D_
_x000D_
電路上件60PCS_x000D_
_x000D_
電路量測</t>
  </si>
  <si>
    <t>10台樣品組裝_x000D_
_x000D_
方版PCB零件焊接_x000D_
_x000D_
車製 探頭 與壓合探頭_x000D_
_x000D_
電路板焊接_x000D_
_x000D_
電銲探頭_x000D_
_x000D_
燒機測試_x000D_
_x000D_
絕緣耐壓測試</t>
  </si>
  <si>
    <t>定義與提出範本 - 零件加工重點撰寫規範</t>
  </si>
  <si>
    <t>1. 匯整電源座資料提供FAE_x000D_
2. 成品配方新增電源座展型定義碼與說明</t>
  </si>
  <si>
    <t>1. 排出模組化專案與任務_x000D_
2. 發出模組化會議預約</t>
  </si>
  <si>
    <t>PMX的U8異常, 返回原廠分析為異常電壓電流, 同時也確認到U8料已停產超過6年, 懷疑零件品質也有風險, 所以查廠內用料, 全部更換成替代料.</t>
  </si>
  <si>
    <t>TU2-25060003</t>
  </si>
  <si>
    <t>1. 2025年下半年專案開案討論_x000D_
2. 研發會議</t>
  </si>
  <si>
    <t>整理2025/8月主管會議簡報</t>
  </si>
  <si>
    <t>已從光寶來供應商稽核知道未來都要符合RoHS與HF, 先進行光寶要的樣品BOM清查, 能更換料的也先詢問</t>
  </si>
  <si>
    <t>SEX2設變確認對策後的PCBA料如何與現有的對應, 並保持的BOM小幅度調整, 不變動其餘零件._x000D_
再次確認發現有要再調整之處, 請騏敬發ECO處理, 之後就大量設變.</t>
  </si>
  <si>
    <t>1. SCX5組裝時判異常的壓電片8 PCS(2組), 單/組-測試無異常, 請現場人員下次發現要留整組._x000D_
2. 寰宸提供測壓電片極性的是D33 meter, 型號為Sino ceramics YE2730A, 資料提供QC.</t>
  </si>
  <si>
    <t>1. 修改成品配方代碼, 定義與條件, 發出請淑瑤修改_x000D_
2. 準備溫昇測試樣品與環境</t>
  </si>
  <si>
    <t>工研院送樣樣品製作(12PCS)</t>
  </si>
  <si>
    <t>協助研三重工EPD電路板</t>
  </si>
  <si>
    <t>PC301-B7022U8A03元件測試</t>
  </si>
  <si>
    <t>ECR-25070015</t>
  </si>
  <si>
    <t>PC301-B7022U8A03料號建立並承認</t>
  </si>
  <si>
    <t>檢驗異常壓電片</t>
  </si>
  <si>
    <t>陶瓷絕緣片替代料測試</t>
  </si>
  <si>
    <t>CZT853零件測試，CZT122替代料</t>
  </si>
  <si>
    <t>kodiakcontrols客製評估,料件確認,PCB Layout確認</t>
  </si>
  <si>
    <t>1. 研發專案報告準備_x000D_
2. kodiakcontrols客製評估,料件確認,PCB Layout確認</t>
  </si>
  <si>
    <t>研發專案報告準備</t>
  </si>
  <si>
    <t>1. kodiakcontrols客製評估,料件確認,PCB Layout確認_x000D_
2. CX Pilot Run相關資料提供</t>
  </si>
  <si>
    <t>1.錶頭電路逆向分析_x000D_
2.Hall Sensor IC尋找(DRV5032)</t>
  </si>
  <si>
    <t>1. 研發送樣備料_x000D_
2. UL61010認證資料提供</t>
  </si>
  <si>
    <t>請假半天,處理小孩安親班問題.</t>
  </si>
  <si>
    <t>1. GPX8 PCBA治具 燒入器 導致耗電流量測異常 在尋找如何解決問題</t>
  </si>
  <si>
    <t>1. SDL1 客製 BOM建立</t>
  </si>
  <si>
    <t>1. GPX8 DVT-QA 舊的樣品校正環境與現在的校正環境不同，所以重新校正</t>
  </si>
  <si>
    <t>1. GPX8 PCBA 連板治具 燒入功能方案 定型_x000D_
2. GPX8 PCBA 連板治具 內部整理</t>
  </si>
  <si>
    <t>1. GPX8 成品&amp;半成品 產品檢驗記錄製作</t>
  </si>
  <si>
    <t>1. GPX8 PCB 零件承認書&amp;進料檢驗基準 製作</t>
  </si>
  <si>
    <t>1. GPX8 成品&amp;半成品 產品檢驗基準製作</t>
  </si>
  <si>
    <t>1. SDL1 產線異常品分析 2 PCS U2焊接異常, 1 PCS 缺料, 1 PCS 功能正常但是裝上外殼異常目前無法排除問題</t>
  </si>
  <si>
    <t>1. SEX2 PCBA電源座 規格敘述變更,BOM變更</t>
  </si>
  <si>
    <t>1.SDX8輔助生產_x000D_
2.SDX8入水點與反射面測試_x000D_
3.SDX8不良品分析</t>
  </si>
  <si>
    <t>SDX8成品測試治具調適入水點、功能測試</t>
  </si>
  <si>
    <t>1.SDX5 老化後IP67測試_x000D_
2.IR/PT零件協尋</t>
  </si>
  <si>
    <t>1.SDX8 不良品分析_x000D_
2.SDX8輔助生產</t>
  </si>
  <si>
    <t>1.輔助生產SDX8_x000D_
2.SDX8不良半成品分析</t>
  </si>
  <si>
    <t>1.研發送樣樣品製作_x000D_
2.SDX成品電測治具除錯</t>
  </si>
  <si>
    <t>EPD主板治具重做，將配線重新整理、拉線。</t>
  </si>
  <si>
    <t>EPU2測試資料整理，將先前測試資料整理好並製作成報告</t>
  </si>
  <si>
    <t>EPD主板治具重做，將配好線的治具配合軟體進行測試，確認功能是否正常，有無需要修改的地方。</t>
  </si>
  <si>
    <t>EPU2製程履歷製作，將手邊的樣品用組裝流程的順序照相，並整理成製程履歷</t>
  </si>
  <si>
    <t>EPV主板+顯示板連板測試治具檢修，檢修異常的治具並測試新版軟體的穩定性</t>
  </si>
  <si>
    <t>EPU2測場換管，換管並進行測試。_x000D_
EPU2溫度變化測試，紀錄原始流速在溫度變化的情況下會有怎樣的影響。</t>
  </si>
  <si>
    <t>請政崙哥一同協助查看DN20量不到訊號的狀況，_x000D_
需將PGA上限再放大，才有訊號，_x000D_
但數據相對不穩定，後續先查看DN15是否也同樣情況</t>
  </si>
  <si>
    <t>與QA一同會測EPR更改程式的狀況，_x000D_
已複測完畢，待ECR簽核。_x000D_
DN15也是量不到訊號，有將底部墊片改厚依然量不到，_x000D_
但使用耦合劑可以量到訊號，但不能使用出貨。_x000D_
查看資料，最一開始是在DN20管上做測試的，_x000D_
日後會到二廠看狀況</t>
  </si>
  <si>
    <t>將出貨樣品DN25*2 DN32*1 DN40*1整理後提供給QA_x000D_
修改線路圖，並匯出相關資料提供給慧芝姐協助relayout</t>
  </si>
  <si>
    <t>因先前最一開始測試時，是測試DN20的數據。_x000D_
但設備已移至二廠，需去二廠確認是否有訊號，_x000D_
在二廠測試時，確實訊號滿格，且校正完畢，_x000D_
推測應該是管子的平滑度有差。</t>
  </si>
  <si>
    <t>準備樣品，DN25*2、DN40*2</t>
  </si>
  <si>
    <t>樣品陸續準備，與QA一同會測前次委測的樣品_x000D_
並查看修改後的Layout</t>
  </si>
  <si>
    <t>0806_x000D_
_x000D_
#治具檢修完成_x000D_
測試有無錯誤_x000D_
_x000D_
#客訴_x000D_
_x000D_
#水錶示波器量測_x000D_
_x000D_
#新接觸儀器_x000D_
MC5</t>
  </si>
  <si>
    <t>0807_x000D_
_x000D_
#水錶示波器量測_x000D_
_x000D_
#EPD嘗試電路修改_x000D_
運算放大器(OPA)優化</t>
  </si>
  <si>
    <t>0808_x000D_
_x000D_
#EPD嘗試電路修改_x000D_
運算放大器(OPA)優化_x000D_
_x000D_
#EPD_x000D_
Power板Rework</t>
  </si>
  <si>
    <t>0811_x000D_
_x000D_
#EPD_x000D_
Power板Rework_x000D_
_x000D_
#EPD嘗試電路修改_x000D_
運算放大器(OPA)優化</t>
  </si>
  <si>
    <t xml:space="preserve">0812_x000D_
_x000D_
#EPD_x000D_
Power板Rework_x000D_
先寄回修改完畢的102PCS_x000D_
_x000D_
#CX 導入測試資料_x000D_
資料閱讀_x000D_
_x000D_
#客訴_x000D_
_x000D_
</t>
  </si>
  <si>
    <t xml:space="preserve">1. 量測資料分析_x000D_
</t>
  </si>
  <si>
    <t>1. 病假</t>
  </si>
  <si>
    <t>1. 特休假</t>
  </si>
  <si>
    <t>1. 修改水溫變動時流速偏移的問題</t>
  </si>
  <si>
    <t>K200501R1 智慧家戶水錶:實際波形週期 = 3.03 μs_x000D_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</si>
  <si>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智慧家戶水錶:修正ch0，ch1 信號間隔由60us==&gt;90us，測試看看是否穩定度有增加。_x000D_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</si>
  <si>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智慧家戶水錶:ch0，ch1 信號間隔由60us==&gt;90u， 測試結果，計量變正常。_x000D_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t>
  </si>
  <si>
    <t xml:space="preserve">K200501R1 智慧家戶水錶:新增修改tsm參數如下所示_x000D_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t>
  </si>
  <si>
    <t>K200501R1 智慧家戶水錶:修正有關於中電電信total總計量通信格式由uint32==&gt;int32_x000D_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t>
  </si>
  <si>
    <t xml:space="preserve">K200501R1 智慧家戶水錶:將esitsm Q6相關時序分析_x000D_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間隔時間調整由60us==&gt;90us，綜合測試。_x000D_
16. 將esitsm Q6相關時序分析如下:_x000D_
ESISTOP 中斷：500Hz_x000D_
|▲|▲|▲|▲|▲|▲|▲|▲|▲|▲|▲|▲|▲|▲|▲|▲|  (固定周期，每完成一輪 TSM)_x000D_
_x000D_
Q6 中斷：_x000D_
      ▲        ▲           ▲        ▲      (旋轉或狀態改變時才觸發，不固定)_x000D_
說明：_x000D_
•	ESISTOP：每完成一輪 TSM 都會觸發 → 高頻且固定_x000D_
•	Q6：只有 PSM 狀態順時針變化時才觸發 → 低頻，可變_x000D_
•	在停轉或低速流場時，Q6 幾乎不觸發_x000D_
</t>
  </si>
  <si>
    <t>SQ壓力開關調壓設備_x000D_
1.PLC程式功能驗證_x000D_
2.HMI程式功能驗證</t>
  </si>
  <si>
    <t>SQ壓力開關調壓設備_x000D_
1.PLC程式功能驗證_x000D_
2.HMI程式功能驗證_x000D_
3.系統除錯</t>
  </si>
  <si>
    <t>氣動球閥控制EPH校驗設備_x000D_
1.校正Q6、Q3及K值截圖功能程式撰寫_x000D_
2.驗證Q6、Q3及Q1截圖功能程式撰寫</t>
  </si>
  <si>
    <t>可撓式金屬出現接頭外徑尺寸落差過大 加工放大治具</t>
  </si>
  <si>
    <t xml:space="preserve">精品獎展座_x000D_
1.EPU2展座拆圖(未完成)_x000D_
2.EPV展座第一版完成(待確認)_x000D_
</t>
  </si>
  <si>
    <t>可撓生產異常排除:_x000D_
1.測試平台ˊ軌道延伸加長_x000D_
2.恆溫箱測試_x000D_
3.3.維修摩天輪_x000D_
(軸心板金焊接點焊段開拆解摩天輪重新焊整圈)</t>
  </si>
  <si>
    <t xml:space="preserve">專案報告_x000D_
</t>
  </si>
  <si>
    <t>精品獎_x000D_
EPV展座設計(完成)_x000D_
拆圖發外</t>
  </si>
  <si>
    <t>可撓式生產追蹤:_x000D_
1.恆溫箱測試(加裝配件集中待測物溫度)</t>
  </si>
  <si>
    <t>DLC展座組裝(未完成)</t>
  </si>
  <si>
    <t>精品獎展座_x000D_
1.EPV展座拆圖發外(完成)</t>
  </si>
  <si>
    <t xml:space="preserve">外出-設備商(新碩達瓶裝系統)_x000D_
二口二位鎖蓋設備_x000D_
</t>
  </si>
  <si>
    <t>恆溫箱加裝陶瓷配件</t>
  </si>
  <si>
    <t>DLC展座加工組裝(未完成)</t>
  </si>
  <si>
    <t>FG PTFE外管測試_x000D_
(五)甩動測試_x000D_
8/4 機構架設，支架規劃製作。_x000D_
_x000D_
QA LED折腳治具_x000D_
8/4 睿城報價$90000._x000D_
_x000D_
8/4 1F 架上無用物料整理1H</t>
  </si>
  <si>
    <t>QA LED折腳治具_x000D_
8/5 2D拆圖尺寸標註_x000D_
_x000D_
8/5 歸還監視器主機、螢幕_x000D_
8/5 1F、2F物料整理、料架協助組裝</t>
  </si>
  <si>
    <t>8/6 請假1天</t>
  </si>
  <si>
    <t>GPX8 3溫度校正水槽規劃_x000D_
8/7確認繼續執行，報價整理_x000D_
_x000D_
FG PTFE外管測試_x000D_
8/7支架安裝，待配電，完成。要架設4PCS，五金配件叫料。_x000D_
_x000D_
34B-F03浮球磁鐵組裝改善(未提案)_x000D_
8/7通知加工完成。_x000D_
_x000D_
QA LED折腳治具_x000D_
8/6MAIL通知，樣品提供 1mm、2.5mm、6.3mm_x000D_
_x000D_
QA LED折腳治具_x000D_
8/7 2D圖面規劃</t>
  </si>
  <si>
    <t>SQ壓力開關調校設備:_x000D_
8/8 考克漏氣，更換針閥_x000D_
_x000D_
34B-F03浮球磁鐵組裝改善(未提案)_x000D_
8/7通知加工完成。8/8機構組裝。_x000D_
_x000D_
GPX8 3溫度校正水槽規劃_x000D_
8/7-8確認繼續執行，報價整理_x000D_
_x000D_
SQ 245+275深度鉚合治具_x000D_
8/8 TJ2-25080003_x000D_
_x000D_
FG PTFE外管測試_x000D_
8/7-8支架安裝，待配電，完成。要架設4PCS，五金配件叫料。_x000D_
_x000D_
QA LED折腳治具_x000D_
8/7-8 2D圖面規劃</t>
  </si>
  <si>
    <t>會議準備</t>
  </si>
  <si>
    <t>EPH測試線拆圖</t>
  </si>
  <si>
    <t>整理EPH測試台2號線與4號線測試數據</t>
  </si>
  <si>
    <t>EPH測試線拆圖與發外報價</t>
  </si>
  <si>
    <t>拆解3號線檢查內部是否有異物</t>
  </si>
  <si>
    <t>FG PTFE外管旋轉治具</t>
  </si>
  <si>
    <t>1F恆溫水槽跳電_x000D_
無熔絲跳脫_x000D_
復原OK_x000D_
翹板開關接點黏住無法關閉_x000D_
待料更換_x000D_
直接用無熔絲開關開關電源</t>
  </si>
  <si>
    <t>電料設備詢價請購</t>
  </si>
  <si>
    <t>設備接線復原</t>
  </si>
  <si>
    <t>SC開關功能整合治具 QC用_x000D_
二線式治具修改</t>
  </si>
  <si>
    <t>AE710A集塵控制器治具_x000D_
加裝計時器</t>
  </si>
  <si>
    <t>1F恆溫水槽跳電_x000D_
無熔絲跳脫_x000D_
復原OK_x000D_
翹板開關接點黏住無法關閉_x000D_
待料更換_x000D_
直接用無熔絲開關開關電源_x000D_
_x000D_
翹板開關更換OK</t>
  </si>
  <si>
    <t>宇田科技溫濕度計 壓力傳送器 溫度傳送器等電料詢價請購_x000D_
TAF校正報告確認討論</t>
  </si>
  <si>
    <t>SC開關功能整合治具 QC用_x000D_
二線式治具修改_x000D_
已完成給QC</t>
  </si>
  <si>
    <t>ECO-25080078_x000D_
EPTAM1S-MA03060501工程圖繪製與進料檢驗基準撰寫與變更_x000D_
EPTAM1S-MA02060001工程圖繪製與進料檢驗基準撰寫與變更_x000D_
EPT10000-A1XXX-3D、2D工程圖繪製變更_x000D_
協助研一針對EPT絕緣Mylar片:_x000D_
3D、2D圖面繪製_x000D_
成品零件價格評估</t>
  </si>
  <si>
    <t>ECO-25080078</t>
  </si>
  <si>
    <t>EPD1轉速監控客戶抱怨通知處理單內容撰寫回覆_x000D_
並查詢相關資料與設變紀錄</t>
  </si>
  <si>
    <t>依據8/06討論內容撰寫法規差異性位置_x000D_
討論與確認法規差異性內容_x000D_
增加水壓試驗問題點與修改差異內容_x000D_
CNPA49第三版水表器差檢驗測試流量計算內容核對規範_x000D_
CNPA49第四版水表器差檢驗測試流量計算內容核對規範</t>
  </si>
  <si>
    <t xml:space="preserve">洪子芸:_x000D_
台大產學合作_x000D_
EPU零件加工樣品評估價格_x000D_
EPU零件模具、射出成品評估_x000D_
ECP插入式技轉文件、圖面等完成與上傳PLM_x000D_
EPD-DN100~DN300零件半成品3D、2D圖面修改與ECO_x000D_
EPD-DN100~DN300-3D成品圖面繪製_x000D_
鄭貫中:_x000D_
SPX銘版漏水問題確認，包含現況銘版、加後背膠樣品高低溫循環測式_x000D_
SDX5-M12塑膠型漏水問題:冠氣壓沒露，需再確認洩漏位置_x000D_
SDX2-M12金屬型功能異常與洩漏無關，後續進行模具修改_x000D_
奧多曼:億豪本體樣品DN50~DN125逆向_x000D_
葉宏政:_x000D_
二口二位閥DN25備料100套、DN15、DN20確認模具驗收與備料100套_x000D_
二口二位閥生產測試台零件評估與發包_x000D_
EPD防爆申請測試壓力問題確認_x000D_
</t>
  </si>
  <si>
    <t xml:space="preserve">成品圖面內容查核BOM表內部細部組裝零件規格_x000D_
繪製相關細部零件3D圖面_x000D_
繪製成品2D工程圖面_x000D_
</t>
  </si>
  <si>
    <t>CNPA49第四版水表器差檢驗內容核對規範_x000D_
CNPA49第四版水表器差檢驗測試流量內容核對規範_x000D_
週五生產週會:_x000D_
韌體完成時訂於8/22完成_x000D_
DN40現況生產不良率須統計完整_x000D_
DN40生產不良品拆除重工_x000D_
DN40拆解不良品，確認多孔式噴嘴墊片無論良品、不良品皆安裝錯誤為舊款平墊片，導致上下水室會有漏水問題。_x000D_
決議500PCS全部重工</t>
  </si>
  <si>
    <t>協助研一針對EPT絕緣Mylar片:_x000D_
Mylar片圖面3D、2D修改_x000D_
成品零件與刀模下單採購</t>
  </si>
  <si>
    <t>ECR-25060016_x000D_
查核EPD-DN100法蘭、鋼管、內襯本體修改內容與變更過規格是否相符合。_x000D_
查核相關零件料號、工程圖面內容尺寸。</t>
  </si>
  <si>
    <t>EPH新料況進料查詢:_x000D_
2025/07/04確認下單1000PCS雨秋交貨_x000D_
2025/07/09針對階梯型墊片雨秋入料後直接派往電一避免混料_x000D_
2025/07/30決議製作全新結構500PCS_x000D_
依據7/6EPH生產週會議題，中華電信工班反應:_x000D_
水錶塑膠掀蓋有銳角會倒置安裝人員刮傷問題，修改相關水錶塑膠掀蓋3D圖面(桓達散客5張、北水LOGO5張、台水LOGO25張)_x000D_
_x000D_
專案討論會議:_x000D_
韌體A1061現況問題點與修改內容討論_x000D_
DN40階梯型平墊片安裝錯誤問題討論_x000D_
CNPA49第四版_x000D_
準確等級及公差:確認申請第2極_x000D_
流場敏感度:確認申請U0、D0為目標_x000D_
性能試驗、壓力損失檢驗:詢問台南標檢局現況C級表檢測手法雨測試樣品數_x000D_
下週8/18列表工作內容項目</t>
  </si>
  <si>
    <t xml:space="preserve">EPR5無顯示葉片固定座，慈溪大豐模具驗收相關文件撰寫與聯繫後續驗收事項_x000D_
</t>
  </si>
  <si>
    <t>EPT封口塞、加長管、成品圖面、零件進料檢驗基準相關文件變更更新</t>
  </si>
  <si>
    <t>QW01Mod00100002258_x000D_
EPH水表表頭軸承,DN40~DN50、進料檢驗基準內容審查_x000D_
QW01Mod00100002259_x000D_
光電開關電纜線 進料檢驗基準內容審查</t>
  </si>
  <si>
    <t>ECO-25080078_x000D_
EPT零件設變後圖面與料號連結</t>
  </si>
  <si>
    <t>依據8/6EPH生產週會議題，中華電信工班反應:_x000D_
水錶塑膠掀蓋有銳角會倒置安裝人員刮傷問題，修改相關水錶塑膠掀蓋2D圖面(桓達散客5張、北水LOGO4張、台水LOGO4張)_x000D_
EPH-DN13修改POM軸承內孔測試問題點分析:_x000D_
拆卸後確認尚感測片沒有摩擦痕跡_x000D_
多孔式噴嘴與POM軸承內孔有明顯摩擦痕跡:_x000D_
研判應為葉片組裝與運轉時無法維持在同一軸心上，有歪斜導致POM軸承內壁有被摩擦。_x000D_
將修改多孔式噴嘴軸心尖端規格。</t>
  </si>
  <si>
    <t>台達電子 申請相關EPD 之3D資料 _x000D_
協助生技針對EPD10000-A150D58MA21MCADFMA00(DN150、PN16)規格繪製相關零組件3D檔案_x000D_
_x000D_
光寶科技 申請相關SDX8 之3D資料 _x000D_
協助生技針對SDX80000-AAA403A5BNAAA20008002GB11GBT01(SD20 3/8"PF牙)規格收尋相關零組件3D檔案與規格內容確認問題</t>
  </si>
  <si>
    <t>7月份產品開發部主管會議報告撰寫</t>
  </si>
  <si>
    <t>張家港友成ECP外殼尺寸問題:_x000D_
a.本體螺母與透明保護蓋安裝配合處，其尺寸T1、T2、T3皆不相同，實際量測比對與確認修改配合尺寸為Ø83.2+0.2/-0.1_x000D_
b.其餘配合處尺寸與樣品內容討論相關重點位置與確認</t>
  </si>
  <si>
    <t>依據8/6EPH生產週會議題，中華電信工班反應:_x000D_
水錶塑膠掀蓋有銳角會倒置安裝人員刮傷問題，修改相關水錶塑膠掀蓋2D圖面(北水LOGO1張、台水LOGO1張)_x000D_
EPH銅上蓋保護蓋模具修改相關文件撰寫_x000D_
EPH生產週討論會議:_x000D_
一廠第二條線驗收規範定義Q1±0.8%、Q3±0.4%、Q6±0.4%_x000D_
韌體(A1061)修改驗證時間8/15完成_x000D_
南A-DN40交貨務必在8/15前完成8/17送報告_x000D_
連板與表頭檢測治具研發已完成，電一再8/15前確認完成技轉_x000D_
表頭感應線圈由現況120°變更為90°問題:_x000D_
a.韌體判斷無須修改_x000D_
b.硬體:將線圈人工拉出表頭焊接_x000D_
c.塑膠表頭加工20PCS測試_x000D_
EPH銅上蓋保護蓋模具整修完成時間9/02_x000D_
測試90°感測位置塑膠表頭加工圖面繪製_x000D_
EPH全系列庫存零件不良品清單清查_x000D_
CNPA49-1型流場干擾器規範內容查核與確認</t>
  </si>
  <si>
    <t>雄業MOT馬達齒輪箱鉚合問題:_x000D_
Ø1.6軸心鉚合後15kg推力不足與鉚合後軸心與鉚合處會有間隙問題_x000D_
請雄業協助修改鉚合模具與Ø1.6軸心鉚何處增加擠壓斜角，讓其鉚合後接觸面積增加，增加鉚合力。_x000D_
預計8/18模具修改後試樣</t>
  </si>
  <si>
    <t>1.閥體T2樣品初步確認外觀及尺寸</t>
  </si>
  <si>
    <t>1.水測治具零件工程圖修改及發包詢價</t>
  </si>
  <si>
    <t>1.EPD連接桿配合線塞測試氣密性測試_x000D_
2.報告撰寫</t>
  </si>
  <si>
    <t>1.討論員旅後續員工回饋的議題_x000D_
2.八月慶生會活動_x000D_
3.明年尾牙事宜</t>
  </si>
  <si>
    <t>1.查詢物料庫存_x000D_
2.開請購下單</t>
  </si>
  <si>
    <t>1.準備會議用資料_x000D_
2.與CSA討論格報測試內容</t>
  </si>
  <si>
    <t>1.QC工程表修改</t>
  </si>
  <si>
    <t>1.協助確認模具零件T2與T3差異_x000D_
2.振動測試進度</t>
  </si>
  <si>
    <t>1.DN15.DN20閥體氣密性測試</t>
  </si>
  <si>
    <t>1.測試用零件繪製</t>
  </si>
  <si>
    <t>1.DN25閥體試模_x000D_
2.氣密性測試</t>
  </si>
  <si>
    <t>1.研發送樣確認_x000D_
2.恆宇模具T2樣品確認_x000D_
3.海山模具驗收_x000D_
4.樣品組裝</t>
  </si>
  <si>
    <t>1.與威瑜一同拜訪參觀鎖蓋ˋ機廠商(新碩達)</t>
  </si>
  <si>
    <t>1.測試SPX防水功能_x000D_
2.測試SDX5塑膠型漏水路徑</t>
  </si>
  <si>
    <t xml:space="preserve">逆向億豪殼體DN150_x000D_
</t>
  </si>
  <si>
    <t>逆向億豪DN150殼體</t>
  </si>
  <si>
    <t>開模樣品矽膠塞量尺寸、測試功能，寫試模文件</t>
  </si>
  <si>
    <t>SDX2-M12測試完成，準備修模文件</t>
  </si>
  <si>
    <t>1.聯絡TUV認證進度_x000D_
2.設計測試用的轉接治具</t>
  </si>
  <si>
    <t>設計焊接治具，去二廠給蔡師傅加工</t>
  </si>
  <si>
    <t>SDX2-M12、SDX5-金屬型測試完成，準備修模文件</t>
  </si>
  <si>
    <t xml:space="preserve">1.測試經冷熱後SPX銘板黏性失效_x000D_
2.測試不同條件下經高溫膠的黏性是否失效_x000D_
</t>
  </si>
  <si>
    <t>更新進料檢驗文件</t>
  </si>
  <si>
    <t xml:space="preserve">製作給TUV測試樣品_x000D_
</t>
  </si>
  <si>
    <t>跑修模文件流程</t>
  </si>
  <si>
    <t>需調整訊號強度及數據穩定性</t>
  </si>
  <si>
    <t>2025/8/20才新增PCB任務</t>
  </si>
  <si>
    <t xml:space="preserve">1. 貼紙版型已定義完成並上傳系統._x000D_
2. SDX201系列,本體標籤版型為SDX23A00500,SDX23A00600_x000D_
  內盒/外箱標籤版型為SDX20000101_x000D_
3. SDX5系列,本體標籤版型SDX50000100,SDX50000200,SDX50000300,SDX50000400_x000D_
  內盒/外箱標籤版型為SDX50000101_x000D_
</t>
  </si>
  <si>
    <t>1. 專案M240703R1(SDX光電系列整併與優化案)工程試製會議已於8/14召開,可進行PVT試產._x000D_
2. SDX201系列,研發試產成品型號為SDX20100-AAA401MAAPAAA2000與SDX20100- _x000D_
     AAA503MAAPBAA0000,共兩種,數量各為50PCS._x000D_
3. SDX5系列,研發試產成品型號為SDX50000-AAA403MAAPAA2000與SDX50000-_x000D_
     AAI37811ANAB2000,共兩種,數量各為50PCS.</t>
  </si>
  <si>
    <t>配線已完成_x000D_
配合後續修改</t>
  </si>
  <si>
    <t>配線已完成_x000D_
後續配合修改</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</si>
  <si>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_x000D_
</t>
  </si>
  <si>
    <t>EPD測試治具設計_x000D_
連版測試模組測試修改_x000D_
測試流程軟體測試修改_x000D_
EPV測試治具設計_x000D_
連版測試模組測試修改_x000D_
測試流程軟體測試修改_x000D_
ESG系統_x000D_
新增一般物料溫濕度計</t>
  </si>
  <si>
    <t>EPD測試治具設計_x000D_
測試流程軟體測試修改_x000D_
EPV測試治具設計_x000D_
測試流程軟體測試修改</t>
  </si>
  <si>
    <t>EPT舊測廠_x000D_
自動校正流程撰寫</t>
  </si>
  <si>
    <t xml:space="preserve">協助電測治具異常排除_x000D_
_x000D_
EPT舊測廠_x000D_
自動校正流程撰寫_x000D_
_x000D_
教育訓練_x000D_
粉塵度偵側器原理與應用_x000D_
蹼輪流量計設計與應用_x000D_
</t>
  </si>
  <si>
    <t>針對北水返修水表，需要上傳的歷史資料，這部分之前都是請中華電信協助提供。_x000D_
與子強討論後，中華電信可以提供後台的API接口，供桓達自行下載資料。_x000D_
子強提供文件，根據此文件，確認操作的程序及下載資料的內容。</t>
  </si>
  <si>
    <t>北水fot2.0，南A第四批驗收，尚差DN40 480PCS。_x000D_
協助驗證。</t>
  </si>
  <si>
    <t>製作水表相關事宜進度報告</t>
  </si>
  <si>
    <t>榮團會立項事宜處理。_x000D_
(1) 水表PC軟體，表號寫入時間太長，需時50秒。_x000D_
     現行PC軟體版本20250620，已更新版本至20250722，表號寫入_x000D_
(2) EPH的廠内ID設定+標籤</t>
  </si>
  <si>
    <t>申請量桶量槽製作資格。_x000D_
匯整相關需求文件及報告</t>
  </si>
  <si>
    <t xml:space="preserve">至中華電信研究院，與中華電信人員討論議題_x000D_
(1)	水表韌體經由OTA方式更新的進行及時程安排。_x000D_
因現場數量不少，如可經由OTA的方式進行，可節省現場更新韌體的時間及時效。_x000D_
(2)	ID分配建立在中華子機內的可行性。_x000D_
初期安裝時，安裝子機的廠家可以現場執行後就可離開，節省安裝工時。_x000D_
在水表故障時，也可執行此方式恢復連線，因為分表會有ID分配的問題，雖初期可以用資料找到ID，但時間一久會找不到當時的ID，只要換表就要到現場一趙增加人力成。_x000D_
(3)	補回傳的數量及速度。_x000D_
因目前的資料補數及回傳時間太久，在現場要等很久，故是否可修正此部份以節省後續維護的時間。_x000D_
(4)	負值的回傳要求。_x000D_
因北水目前要求如有負值要倒數，例如負一度，水表要顯示99999，負二度，水表要顯示99998，以此類推，目前建議作法是因我司會回傳負的度數，是否可由中華這邊在後續的程式用99999去加上負的度數去顯示，再煩請評估。_x000D_
(5)	是否增加記憶體在子機中。_x000D_
因台水的案子目前都會在標案中要求可在子機中存90000筆的資料，此部份之前有跟台水釋疑過，但台水不願修正，故後續如有要承接台水的案子，比須符合其目前的規範。_x000D_
</t>
  </si>
  <si>
    <t>1.新測場校正並驗證</t>
  </si>
  <si>
    <t>EPT舊測廠搬遷_x000D_
EPT舊測廠接線與功能測試</t>
  </si>
  <si>
    <t>EPT新測廠測試70與130流速_x000D_
2樓倉庫清理</t>
  </si>
  <si>
    <t>EPT新測廠測試70與130流速_x000D_
EPT舊測廠測試黃金樣品</t>
  </si>
  <si>
    <t>EPT舊測廠測試70與130流速</t>
  </si>
  <si>
    <t xml:space="preserve">10台樣品組裝_x000D_
_x000D_
方版PCB零件焊接_x000D_
_x000D_
車製 探頭 與壓合探頭_x000D_
_x000D_
電路板焊接_x000D_
_x000D_
電銲探頭_x000D_
_x000D_
燒機測試_x000D_
_x000D_
絕緣耐壓測試_x000D_
</t>
  </si>
  <si>
    <t xml:space="preserve">10台樣品組裝_x000D_
_x000D_
2台出現漏水問題進行 測試以及除錯_x000D_
_x000D_
絕緣耐壓測試_x000D_
</t>
  </si>
  <si>
    <t xml:space="preserve">16台樣品組裝_x000D_
_x000D_
16PSCS 壓盒探頭，_x000D_
_x000D_
耐熱膠帶絕緣_x000D_
_x000D_
新增絕緣耐壓本體測試_x000D_
_x000D_
焊接_x000D_
_x000D_
雷射焊接_x000D_
_x000D_
組裝測試等_x000D_
</t>
  </si>
  <si>
    <t>16台樣品組裝_x000D_
_x000D_
16PSCS 壓盒探頭，_x000D_
_x000D_
耐熱膠帶絕緣_x000D_
_x000D_
新增絕緣耐壓本體測試_x000D_
_x000D_
焊接_x000D_
_x000D_
雷射焊接_x000D_
_x000D_
組裝測試等_x000D_
_x000D_
生產履歷 文件修改_x000D_
_x000D_
漏水測試</t>
  </si>
  <si>
    <t>8月14日(四)下午15:00-17:00 粉塵度偵側器原理與應用、蹼輪流量計設計與應用</t>
  </si>
  <si>
    <t xml:space="preserve">10台新樣品組裝_x000D_
_x000D_
10PSCS 壓盒探頭，_x000D_
_x000D_
麥拉片絕緣_x000D_
_x000D_
絕緣耐壓本體測試_x000D_
_x000D_
焊接_x000D_
_x000D_
雷射焊接_x000D_
_x000D_
組裝測試等_x000D_
_x000D_
生產履歷 文件新增修改_x000D_
</t>
  </si>
  <si>
    <t>2台新樣品組裝_x000D_
_x000D_
壓製封口塞_x000D_
_x000D_
麥拉片絕緣_x000D_
_x000D_
絕緣耐壓本體測試_x000D_
_x000D_
焊接_x000D_
_x000D_
雷射焊接_x000D_
_x000D_
組裝測試等_x000D_
_x000D_
生產履歷 文件新增修改</t>
  </si>
  <si>
    <t>2EPT 漏水探頭 測試，_x000D_
_x000D_
氣密測試 改成10KG_x000D_
_x000D_
測試以及紀錄等_x000D_
_x000D_
絕緣耐壓測試</t>
  </si>
  <si>
    <t>CX 軟體教育訓練_x000D_
_x000D_
電路圖輔助軟體_x000D_
_x000D_
廠商</t>
  </si>
  <si>
    <t>SDX光電液位開關(低壓射出)工程試製會議</t>
  </si>
  <si>
    <t>1. 粉塵度偵側器原理與應用資料整備_x000D_
2. 粉塵度偵側器原理與應用上課</t>
  </si>
  <si>
    <t>整SDX光電全系列, 主要以灌膠版的機構件匯整, 調查無鉛無鹵REACH等資料確認</t>
  </si>
  <si>
    <t>1. 二樓暫放區物料上架討論_x000D_
2. 搬移上架</t>
  </si>
  <si>
    <t>Oleumtech 退運183 pc 可繞 - 成立專案小組 8月14日 PM2:00 召開第一次會議</t>
  </si>
  <si>
    <t>完成版簽核測試計劃TUV提供, 進行翻譯與匯整, 8/19與TUV視訊討論細節</t>
  </si>
  <si>
    <t>與TUV工程視訊確認樣機細節, 開始準備樣機與測試</t>
  </si>
  <si>
    <t>1. 修改硬體模組規則內容_x000D_
2. 整理粉塵濃度計資料, 進行首產硬體模組報告</t>
  </si>
  <si>
    <t>1. 整SDX光電全系列, 主要以灌膠版的機構件匯整, 調查無鉛無鹵REACH等資料確認_x000D_
2. PCL內巡檢</t>
  </si>
  <si>
    <t>粉塵度偵側器原理與應用</t>
  </si>
  <si>
    <t>CZT122替代料_CZT853測試、承認、替代</t>
  </si>
  <si>
    <t>蹼輪流量計設計與應用</t>
  </si>
  <si>
    <t>EPD主板異常排除</t>
  </si>
  <si>
    <t>工研院送樣樣品製作(外殼、貼紙、外箱)</t>
  </si>
  <si>
    <t>EST撰寫作業標準書用樣品製作</t>
  </si>
  <si>
    <t>SEX2電源板PCBA設變</t>
  </si>
  <si>
    <t>ECR-25070010</t>
  </si>
  <si>
    <t>SDX光電系列整併與優化案工程試製會議召開與報告整理</t>
  </si>
  <si>
    <t>SDX光電系列整併與優化案工程試製結案報告整理</t>
  </si>
  <si>
    <t>1. 研發專案報告準備_x000D_
2. SDX光電系列整併與優化案工程試製會議召開與報告整理</t>
  </si>
  <si>
    <t>kodiakcontrols客製,PCB Layout確認.</t>
  </si>
  <si>
    <t>Hall Sensor IC(DRV5032)測試與實驗</t>
  </si>
  <si>
    <t>專案資料結案整理</t>
  </si>
  <si>
    <t>1. Hall Sensor IC(DRV5032)測試與實驗_x000D_
2. 與TI申請雙極性感應的 Hall Sensor IC</t>
  </si>
  <si>
    <t>1. GPX8 連板測試作業標準書 製作</t>
  </si>
  <si>
    <t>1. 教育訓練 粉塵度偵側器原理與應用_x000D_
2. 教育訓練 蹼輪流量計設計與應用</t>
  </si>
  <si>
    <t>1. SEX2 全電壓耗電流測試 3 PCS</t>
  </si>
  <si>
    <t>1. GPX8 製作 DVT-QA ESD 樣品 1 PCS</t>
  </si>
  <si>
    <t>1. SCX1 雙叉 連接器 尋找供應商_x000D_
2. SCX1 雙叉 連接器 諮詢供應商是否有帶線的連接器 公座</t>
  </si>
  <si>
    <t>1. GPX8 感測探棒 製作流程 製作_x000D_
2. GPX8 成品組裝 組裝流程 製作</t>
  </si>
  <si>
    <t>1. GPX8 DVT-QA ESD樣品 2 PCS製作_x000D_
2. GPX8 DVT-QA ESD 測試</t>
  </si>
  <si>
    <t>1. GPX8 成品組裝 組裝流程 製作</t>
  </si>
  <si>
    <t>1. SCX5 高溫型 壓電片組裝 _x000D_
2. SCX5 高溫型 端子 接線 製作_x000D_
3. SCX5 假負載 功能測試</t>
  </si>
  <si>
    <t>1. SCX5 假負載 10k 並聯 製作_x000D_
2. SCX5 耗電流+假負載 測試是否能達到原本耗電流+10%的耗電流,經過測試耗電流會隨時間下降_x000D_
3. SCX5 組裝 高溫壓電片 1 PCS_x000D_
4. SCX5 高溫壓電片 功能測試_x000D_
5. SCX5 製作 K type 30 PCS</t>
  </si>
  <si>
    <t xml:space="preserve">SDX5 台達電研發送樣入水點測試、功能驗證_x000D_
</t>
  </si>
  <si>
    <t>SDX5 台達電研發送樣入水點測試、功能驗證</t>
  </si>
  <si>
    <t>1.輔助生產測試EDX_x000D_
2.SDX8 不良品分析_x000D_
3.SDX8輔助生產</t>
  </si>
  <si>
    <t>SDX5 台達電研發送樣樣品製作、測試</t>
  </si>
  <si>
    <t>1.SDX8新增點膠製程不良品分析_x000D_
2.SDX8重工不良品分析</t>
  </si>
  <si>
    <t xml:space="preserve">Hall sensor IC測試_x000D_
</t>
  </si>
  <si>
    <t>SDX8不良品分析</t>
  </si>
  <si>
    <t>台達電樣品低壓射出、功能測試</t>
  </si>
  <si>
    <t xml:space="preserve">1.SDX5成品測試治具除錯_x000D_
2.SDX8不良品分析_x000D_
3.廠商昱統拜訪討論SDX5PCBA改善對策_x000D_
</t>
  </si>
  <si>
    <t>上週送委測的樣品已完成，至二廠入庫。_x000D_
查看DVT QA 測試Fail的項目，要調整韌體程式，_x000D_
EUT POWER測試死機，查看後為隔離電源損壞，_x000D_
但顯示板好像抓不到主板的訊號。_x000D_
上課</t>
  </si>
  <si>
    <t>主板MCU與顯示板溝通的訊號電壓偏低，導致異常。_x000D_
與QA確認測試手法，每台樣機測試狀況不一，需討論。_x000D_
功能測試已更新程式，覆驗確定有改，還需微調一些功能。</t>
  </si>
  <si>
    <t>將輸入線材移動位置，遠離顯示板輸入線_x000D_
狀況有變好，但畫面還是會偏移_x000D_
將輸入線材改短，測試OK</t>
  </si>
  <si>
    <t>後續發現樣機在測試2-6分鐘時，會黑畫面_x000D_
原以為是測試途中干擾導致，結果發現純送電也會，_x000D_
後續到實驗區查看，發現輸入電流偏高，電路板異常高溫，_x000D_
經查看後為TIOL111半殘，更換後正常</t>
  </si>
  <si>
    <t>修復好後，再拿去打，測試PASS_x000D_
準備驗證另一台，更壞損壞的零件並改短輸入線材後，測試OK_x000D_
提供給QA覆測時又有異常，後續拿未測試過的樣機進行測試，_x000D_
打到3KV都OK，但QA告知需接地測試，但產品接地測試後狀況變差，_x000D_
還需其他方向解決</t>
  </si>
  <si>
    <t>0813_x000D_
_x000D_
#EPD_x000D_
端子板Rework_x000D_
_x000D_
#協助QA_x000D_
二樓測廠測試客訴</t>
  </si>
  <si>
    <t>0814_x000D_
_x000D_
#EPD_x000D_
端子板Rework(完成)_x000D_
_x000D_
#CX 導入測試資料_x000D_
資料閱讀_x000D_
_x000D_
#內部課程_x000D_
粉塵度偵側器原理與應用_x000D_
蹼輪流量計設計與應用_x000D_
_x000D_
#EPD嘗試電路修改_x000D_
運算放大器(OPA)優化_x000D_
Excel數據表格生成</t>
  </si>
  <si>
    <t xml:space="preserve">0815_x000D_
_x000D_
#EPD_x000D_
Power板Rework_x000D_
</t>
  </si>
  <si>
    <t>0818_x000D_
_x000D_
#EPD_x000D_
Power板Rework_x000D_
_x000D_
#聯繫壓電片廠商生產_x000D_
_x000D_
#CX 導入測試資料_x000D_
資料閱讀_x000D_
_x000D_
#EPD嘗試電路修改_x000D_
運算放大器(OPA)優化</t>
  </si>
  <si>
    <t>0819_x000D_
_x000D_
#CX 導入測試資料_x000D_
資料閱讀_x000D_
_x000D_
#CX教育訓練_x000D_
_x000D_
#客訴_x000D_
開機不斷重啟Loop_x000D_
24V 6V 3.3V 5V 電壓皆正常_x000D_
初步判斷為內部參數錯亂_x000D_
File:TU2-23030018_PT. FineTek Automation Indonesia_EPD_開機異常_x000D_
_x000D_
#探頭進料檢驗基準_x000D_
修改升級_x000D_
_x000D_
#EPD端子版_x000D_
二極體更換料件查詢(將原本單向的改成雙向的)_x000D_
查詢規格</t>
  </si>
  <si>
    <t>0820_x000D_
_x000D_
#EPD端子板_TVS21_x000D_
由原本的更換為 料號:PC304-1C2003V302_x000D_
上件實測_確認沒問題後再發起ECO更改元件_x000D_
由原本的單向更改為雙向突波吸收器_x000D_
_x000D_
#測試之前EPD_Rework_x000D_
使用熱風槍造成燒焦痕跡的端子板功能還是否正常_x000D_
_x000D_
#CX教育訓練_x000D_
筆記整理&amp;報告PPT準備製作_x000D_
(需要花時間熟悉&amp;摸索CX使用方式)_x000D_
_x000D_
#台大備料_x000D_
備料情況整理Excel_x000D_
蝦皮先加入購物車_x000D_
待台大大雄確認後下單</t>
  </si>
  <si>
    <t>1. 修改水溫變動時流速偏移的問題已完成</t>
  </si>
  <si>
    <t>1. 撰寫韌體審查報告</t>
  </si>
  <si>
    <t>(雲宇宙案)-調適軟件撰寫,設定&amp;讀取EPH參數功能。</t>
  </si>
  <si>
    <t>(雲宇宙案)-調適軟件撰寫,設定&amp;讀取EPH參數功能。已測試出版完成。</t>
  </si>
  <si>
    <t>EPH測試軟件撰寫-讀取 總量相關值,ESI相關暫存器值存檔。</t>
  </si>
  <si>
    <t>EPH測試軟件撰寫-讀取 總量相關值,ESI相關暫存器值存檔。_x000D_
已完成初版,在3F測試區20+40台EPH靜止測試,讀取參數,待一周後比對參數值。</t>
  </si>
  <si>
    <t>製作調適軟件-中華電信伺服器下載EPH量測資訊</t>
  </si>
  <si>
    <t>韌體 : 分析無法修改紀錄器EPD3的時間問題</t>
  </si>
  <si>
    <t>網路搜尋HART dd相關資料, HART手抄器廠商。</t>
  </si>
  <si>
    <t>整理EPH加密通訊測試數據,修改云宇宙案的設定調適軟件。</t>
  </si>
  <si>
    <t>1. 修改EPD30韌體 : 由於硬體更換為4線式LCD板,按鍵腳位位匹配,造成紀錄器的時間設定無法執行 ... 已改善_x000D_
2. 連板生產需求,Modbus 加入參數,指示主板Master/Slave MCU firmware version ... 已完成</t>
  </si>
  <si>
    <t>SIS2調適軟件新增紀錄參數模板功能</t>
  </si>
  <si>
    <t>抓取60台EPH靜止時的參數資料存檔</t>
  </si>
  <si>
    <t>60台EPH靜止時的參數資料整理</t>
  </si>
  <si>
    <t>到桃園中華電信,討論EPH功能技術性問題會議</t>
  </si>
  <si>
    <t>M240704R1 一體式夾管超音波流量計(DN25)[RD4] :修正設定(3.4)及(3.5)功能使用實體按鍵設定時上限只到16711936_x000D_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t>
  </si>
  <si>
    <t>M240704R1 一體式夾管超音波流量計(DN25)[RD4] :修正6.3板溫顯示位置. 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t>
  </si>
  <si>
    <t>M240704R1 一體式夾管超音波流量計(DN25)[RD4]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t>
  </si>
  <si>
    <t xml:space="preserve">M240704R1 一體式夾管超音波流量計(DN25)[RD4] :改善畫面有時會閃動問題_x000D_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t>
  </si>
  <si>
    <t>DLC展座加工組裝(完成)</t>
  </si>
  <si>
    <t>介紹PDM系統</t>
  </si>
  <si>
    <t xml:space="preserve">1.專案追蹤_x000D_
</t>
  </si>
  <si>
    <t>2F整理搬運至地下室</t>
  </si>
  <si>
    <t>DLC展座整理組裝(完成)</t>
  </si>
  <si>
    <t>秘書室4F展間輸送系統需求技術資料整理</t>
  </si>
  <si>
    <t>研發會議報告資料統整</t>
  </si>
  <si>
    <t>可撓生產相關_x000D_
1.熱縮套治具加工加裝_x000D_
2.宜蘭安排人員至土城生產教學追蹤</t>
  </si>
  <si>
    <t>1.DLC展座清潔整理裝箱_x000D_
2.水系統展架組裝(未完成)</t>
  </si>
  <si>
    <t>液位系統展座組裝(未完成)</t>
  </si>
  <si>
    <t>浸沒式展座圖面修改整理傳廠商確認報價後發外</t>
  </si>
  <si>
    <t>EPRDN50測試管</t>
  </si>
  <si>
    <t>觀察EPH3號線狀況</t>
  </si>
  <si>
    <t>部門會議&amp;SOLIDWORKS PDM資料管理系統說明</t>
  </si>
  <si>
    <t>EPT測台 冷熱水機 搬移接電_x000D_
協助水槽清理換水</t>
  </si>
  <si>
    <t>宇田科技_x000D_
傳送器等電料請購_x000D_
TAF校正報告確認下單</t>
  </si>
  <si>
    <t>浸沒式展台_x000D_
展台拉線</t>
  </si>
  <si>
    <t>土城總廠1F增加兩台EPH生產線_x000D_
水槽板金加工</t>
  </si>
  <si>
    <t>FG可繞工作桌(土城廠)_x000D_
摩天輪加裝開關</t>
  </si>
  <si>
    <t>水槽走線用板金加工</t>
  </si>
  <si>
    <t>洪子芸:_x000D_
EST成品組合圖、SOP、BOM表變更_x000D_
EPD-DN100~DN300零件半成品3D、2D圖面修改與ECO_x000D_
EPD-DN100~DN300-3D成品圖面繪製_x000D_
鄭貫中:_x000D_
SPX銘版漏水問題確認，更換銘版背膠樣品高低溫循環測式_x000D_
SDX5-M12塑膠型漏水問題:針對現況庫存品在加抽測樣品_x000D_
SDX2-M12金屬型:模具修改申請_x000D_
奧多曼:億豪本體樣品DN50~DN125逆向_x000D_
葉宏政:_x000D_
二口二位閥DN25備料100套、DN15、DN20確認模具驗收與備料100套_x000D_
二口二位閥生產測試台零件評估與發包_x000D_
EPD防爆申請測試壓力治具確認與繪製_x000D_
二口二位閥上蓋自動化設備評估</t>
  </si>
  <si>
    <t>實威科技來訪簡介Solid works PDM系統內容與相關應用</t>
  </si>
  <si>
    <t>CNPA49-1、2、3型流場干擾器3D繪製:_x000D_
干擾器-蓋_x000D_
干擾器-本體_x000D_
干擾器-1型干擾產生器_x000D_
干擾器-2型干擾產生器_x000D_
干擾器-3型干擾產生器_x000D_
干擾器-葉片_x000D_
干擾器-襯墊_x000D_
1、2、3型干擾器成品組裝圖</t>
  </si>
  <si>
    <t>QW01Mod00100002261_x000D_
SDXBM1P-2500000007進料檢驗基準審查_x000D_
QW01Mod00100002260_x000D_
SDXCM1P-2500000002進料檢驗基準審查_x000D_
ECO-25080131_x000D_
EPD-DN200內襯本體組合工程圖面內容確認_x000D_
DN200內襯本體組合相關3D檔案歸檔_x000D_
HRNew0100001177_x000D_
提案改善_x000D_
依據設計與圖面內容核對，並無卡扣無法卡進卡槽問題。_x000D_
此設計在設計初期就有驗證過落摔測試。_x000D_
本次提案改善並無確切證據證明，只憑感覺無法確認。</t>
  </si>
  <si>
    <t>ECO-25080131</t>
  </si>
  <si>
    <t>ECO-25080132_x000D_
EPD-DN200法蘭、支撐環、鋼管更改為上海規格內容確認_x000D_
ECO-25080172_x000D_
DN400矽鋼片及矽鋼帶尺寸變更確認依據ECR-25080006內容修改，有引響磁通量問題，退回。_x000D_
ECO-25070187_x000D_
SCX6系列探棒半成品配重塊變更BOM表內容審查</t>
  </si>
  <si>
    <t>ECO-25080172</t>
  </si>
  <si>
    <t>NPR-25080089_x000D_
繪製EPD-DN50、DN65-JIS 10K規格外觀3D圖面，相關資料與零件、半成品3D圖面繪製。_x000D_
DN65:鋼管、上殼板3D、2D工程圖面變更繪製。</t>
  </si>
  <si>
    <t>NPR-25080089</t>
  </si>
  <si>
    <t>EPH-CNPA49測試治具規劃_x000D_
EPH-DN13~DN40壓差數據查詢_x000D_
EPH-DN13~DN40生產良率數據查詢_x000D_
_x000D_
週五生產討論會議:_x000D_
DN40南A預計8/16完成、8/18提交報告_x000D_
後續備品與維修品處理方式，已維修單領出與整修後還入備品倉_x000D_
器號不可變更，只變更鉛封號與報告內容，可一季統一提交_x000D_
_x000D_
水錶塑膠掀蓋有銳角會倒置安裝人員刮傷問題，修改相關水錶塑膠掀蓋3D圖面(桓達散客5張、北水LOGO5張、台水LOGO25張)</t>
  </si>
  <si>
    <t>研發專案討論會議:_x000D_
EPU2現況EST問題點說明_x000D_
EPU2研發送樣進度_x000D_
EPU2-Keyence新結構討論_x000D_
EPU2包材請供應商協助設計，不能使用塑膠、發泡等材料以紙為主</t>
  </si>
  <si>
    <t>提案079-40-321改善_x000D_
無法執行模具修改_x000D_
原因:_x000D_
開發初期為節省開發成本，下塑膠柱結構採用上下模具成型，並未跑側邊滑塊結構。_x000D_
現況提案需將上下塑膠柱修改為一樣，依據現況模具結構無法製作成型。</t>
  </si>
  <si>
    <t>079-40-321</t>
  </si>
  <si>
    <t>水錶塑膠掀蓋有銳角會倒置安裝人員刮傷問題，修改相關水錶塑膠掀蓋2D圖面(桓達散客5張、北水LOGO10張、台水LOGO10張)_x000D_
感應線圈120°變更為90°相關零組件料況查詢與領取_x000D_
投影人造寶石圓弧角缺口修改多孔式噴嘴軸心尖點尺寸，加大圓球型尺寸與斜角角度變小(參考凱特水表作法)_x000D_
DN40多孔式噴嘴軸心2D工程圖面繪製_x000D_
EPH現況庫存零件數量與需報廢數量金額討論_x000D_
CNPA49第四版干擾測試:_x000D_
a.確認汐止標檢局測試規範與治具樣式_x000D_
b.廠內測試將只做內部干擾器夾在管內即可_x000D_
c.壓差測試需針對新版規格流速流量點進行複測確認</t>
  </si>
  <si>
    <t>ECO-25080218_x000D_
EPD-DN400矽鋼帶、矽鋼片2D工程圖內容修改審查與3D參照修改歸檔_x000D_
ECO-25080220_x000D_
SAXBM1P-MA16E00001-2D工程圖內容修改審查與3D參照修改歸檔</t>
  </si>
  <si>
    <t>ECO-25080218</t>
  </si>
  <si>
    <t>DN15、DN25閥體螺牙尺寸問題:_x000D_
a.凱特螺牙做太小，須請凱特修改模具_x000D_
b.膜片氣密位置修改，因閥體氣密外型與Burkert相同，將請廠商修改膜片氣密位置_x000D_
針對上蓋鎖固方式與設備簡介</t>
  </si>
  <si>
    <t xml:space="preserve">SPX1銘板背膠高低溫循環後脫膠問題:_x000D_
a.更換背膠進行高低溫循環測試_x000D_
b.後續與QA討論加嚴壽命測試方式_x000D_
GPX8生產測試治具:_x000D_
a.校驗測試每點須做30分鐘測試問題，後續針對校驗精度做區分與測試_x000D_
b.EST問題，競品也因距離過小問題導致，將不進行加嚴測試_x000D_
SQX生產自動校驗治具:_x000D_
a.先確認是否需要預壓_x000D_
b.確認測試手法與批量穩定度_x000D_
</t>
  </si>
  <si>
    <t>EPU台大需求樣品採購數量變更問題評估與相關文件內容確認協調</t>
  </si>
  <si>
    <t>ECP外殼張家港友:_x000D_
模具現況問題_x000D_
模具圖面問題_x000D_
模具修改估價問題_x000D_
後續移模至慈溪可行性</t>
  </si>
  <si>
    <t>增加EPT絕緣Mylar片:_x000D_
確認Mylar材質有無無鹵證明_x000D_
確認Mylar材質型號_x000D_
修改Mylar片工程圖面_x000D_
建立Mylar片料號_x000D_
撰寫Mylar片進料檢驗基準_x000D_
EPT成品3D、2D圖面修改增加Mylar片_x000D_
EPTMylar片承認書建立</t>
  </si>
  <si>
    <t>彙整SC35相關零件、半成品3D圖面參照匯整_x000D_
SC35零件工程圖面參照內容與工程圖面術性內容建立與修改</t>
  </si>
  <si>
    <t>TQ4-25080009_x000D_
外徑分厘卡校驗誤差問題回覆</t>
  </si>
  <si>
    <t>TQ4-25080009</t>
  </si>
  <si>
    <t>依據8/12榮團會決議，EST鋼纜確定須變更:_x000D_
a.鋼纜外徑Ø14變更為Ø16，內徑Ø6變更為Ø8_x000D_
b.因鋼纜外徑、內徑變更，相關牙頭、塞塊、蕊棒、尾套等零件需變更_x000D_
c.針對新變更零件另外編列料號_x000D_
d.繪製相關牙頭、塞塊、蕊棒、尾套、鋼纜零件3D圖面_x000D_
e.繪製EST多點位成品3D組合圖</t>
  </si>
  <si>
    <t>ECO-25080265_x000D_
EPT絕緣Mylar片工程圖面發行與承認書簽核發行_x000D_
ECO-25080267_x000D_
成品圖面變更發行_x000D_
QWNew00100001313_x000D_
EPT絕緣Mylar片進料檢驗基準發行_x000D_
ECO-25080279_x000D_
EPT全系列成品BOM表變更</t>
  </si>
  <si>
    <t>ECO-25080279</t>
  </si>
  <si>
    <t>ECO-25080261_x000D_
ECP零件料號變更內容審查</t>
  </si>
  <si>
    <t>ECO-25080261</t>
  </si>
  <si>
    <t xml:space="preserve">EPH生產週討論會:_x000D_
a.新舊測廠比對，需做三條線比對相關不確定性數值_x000D_
b.水錶塑膠掀蓋有銳角問題模具已請修預計9/05修改完成_x000D_
c.3號測試線氣壓缸位置拆除確認有無卡異物_x000D_
</t>
  </si>
  <si>
    <t>1.CSA專案EPD耐水壓設備測試討論</t>
  </si>
  <si>
    <t>實威科技拜訪說明SOLIDWORKS PDM資料管理系統</t>
  </si>
  <si>
    <t>1.組裝測試DN15規格的T2閥體及膜片的氣密性</t>
  </si>
  <si>
    <t>1.新膜片與T2閥體組合測試_x000D_
2.整理測試報告_x000D_
3.請寧磁協助修改魔片_x000D_
4.請KAT修改閥體</t>
  </si>
  <si>
    <t>1.EPD PCBA總成圖面異常確認及討論</t>
  </si>
  <si>
    <t>1.討論PVD專案進度</t>
  </si>
  <si>
    <t>1.DN20閥體用治具設計及請蔡師傅加工_x000D_
2.研發送樣單開立_x000D_
3.研發送樣樣品新增需求討論_x000D_
4.樣品組裝</t>
  </si>
  <si>
    <t>1.報價整理</t>
  </si>
  <si>
    <t>1.膜片壓合塊上座模具驗收_x000D_
2.DN25閥體試模_x000D_
3.DN25閥體小批量請購_x000D_
4.研發送樣樣品送測</t>
  </si>
  <si>
    <t>1.膠相關測試討論_x000D_
2.膠廠商查詢</t>
  </si>
  <si>
    <t>1.測試項目及要準備的樣品數量ˋ整理</t>
  </si>
  <si>
    <t>1.測試DN15.DN20膜片氣密性狀況</t>
  </si>
  <si>
    <t xml:space="preserve">EPU_x000D_
塑膠外殼結構3D-2D_x000D_
</t>
  </si>
  <si>
    <t>ECP_x000D_
通知生管開工單 / 暫行圖</t>
  </si>
  <si>
    <t>ECP_x000D_
 技轉文件撰寫上傳PLM</t>
  </si>
  <si>
    <t>ECP_x000D_
成品圖</t>
  </si>
  <si>
    <t>ECP 成品圖_x000D_
確認本體鎖固圈尺寸，重新定義圖面尺寸</t>
  </si>
  <si>
    <t>整理車件樣品報價_x000D_
修正工程圖錯誤_x000D_
暫行圖_x000D_
請購流程-120套</t>
  </si>
  <si>
    <t>ECP 成品圖_x000D_
建立料號</t>
  </si>
  <si>
    <t>1.跑修模文件流程_x000D_
2.台達電客製樣品出暫行圖，修整遮光罩</t>
  </si>
  <si>
    <t>找CNS規範的鑄鐵材質給廠商估價</t>
  </si>
  <si>
    <t>找銘板背膠可以耐高溫且黏性高的膠</t>
  </si>
  <si>
    <t>去二廠量測矽膠塞尺寸、學2.5D使用方式</t>
  </si>
  <si>
    <t>測試計畫已確認完成，整理測試方式及測試條件項目</t>
  </si>
  <si>
    <t>廠商來跟廠商討論其他解決方式，並測試今天拿到的樣品</t>
  </si>
  <si>
    <t>報告SPX2防水測試進度</t>
  </si>
  <si>
    <t>測試計畫已確認完成，整理測試計畫表格並翻譯</t>
  </si>
  <si>
    <t>將進料檢驗基準上傳PLM</t>
  </si>
  <si>
    <t>模具試模，新增量測的尺寸，跑文件流程</t>
  </si>
  <si>
    <t>與TUV討論送測試樣品的規格</t>
  </si>
  <si>
    <t>測試新款雙面膠對SPX2的可用性</t>
  </si>
  <si>
    <t>設計測試所需加裝的零件</t>
  </si>
  <si>
    <t>1.將模具拿給廠商修改，並拿回改好的模具_x000D_
2.測試模具射出狀況</t>
  </si>
  <si>
    <t>1.設計測試所需加裝的零件，出圖與蔡師傅詢問製作時間_x000D_
2.製作超高溫型樣品-灌膠</t>
  </si>
  <si>
    <t>部門:</t>
  </si>
  <si>
    <t>非專案</t>
  </si>
  <si>
    <t>總計</t>
  </si>
  <si>
    <t>專案/非專案工時佔比</t>
  </si>
  <si>
    <t>專案工時內，從事非預計專案佔比</t>
  </si>
  <si>
    <t>小計</t>
  </si>
  <si>
    <t>專案百分比</t>
  </si>
  <si>
    <t>非專案百分比</t>
  </si>
  <si>
    <t>處理非負責專案時數</t>
  </si>
  <si>
    <t>專案工時</t>
  </si>
  <si>
    <t>處理非負責專案佔專案比例</t>
  </si>
  <si>
    <t>未達專案比例</t>
  </si>
  <si>
    <t>負責專案</t>
  </si>
  <si>
    <t>工時異常備註_x000D_
 (非專案百分比高;從事非預計專案佔比大於20%)</t>
  </si>
  <si>
    <t>職       稱:</t>
  </si>
  <si>
    <t>50%：50%</t>
  </si>
  <si>
    <t>1.非專案類工時，比例超過預設值。</t>
  </si>
  <si>
    <t>2.從事非預計專案的比例過高。</t>
  </si>
  <si>
    <t>90%：10%</t>
  </si>
  <si>
    <t>70%：30%</t>
  </si>
  <si>
    <t xml:space="preserve">  </t>
  </si>
  <si>
    <t>8/26 上傳</t>
  </si>
  <si>
    <t>消銀龍貼紙料號:06110-010005,06110-010006</t>
  </si>
  <si>
    <t>2025/10/14</t>
  </si>
  <si>
    <t>2025/10/27</t>
  </si>
  <si>
    <t>2025/12/17</t>
  </si>
  <si>
    <t>2025/12/18</t>
  </si>
  <si>
    <t>D250802R1</t>
  </si>
  <si>
    <t>申請量桶量槽製作資格</t>
  </si>
  <si>
    <t>量桶量槽製作資格申請</t>
  </si>
  <si>
    <t>量桶量槽製作資格申請評估</t>
  </si>
  <si>
    <t>購置標準器(量桶5L、10L、20L、50L)</t>
  </si>
  <si>
    <t>標準量桶取得校正報告</t>
  </si>
  <si>
    <t>申請標準器(流量計1m3/h及10m3/h以上各一只)</t>
  </si>
  <si>
    <t>標準流量計取得校正報告</t>
  </si>
  <si>
    <t>申請度量衡業營業許可程序評估</t>
  </si>
  <si>
    <t>度量衡業營業許可項目變更相關資料匯整及申請</t>
  </si>
  <si>
    <t>提出度量衡業營業許可項目變更申請</t>
  </si>
  <si>
    <t>度量衡業營業許可項目變更申請文件審核(標檢局)</t>
  </si>
  <si>
    <t>實地查核(標檢局)</t>
  </si>
  <si>
    <t>核發度量衡業營業許可執照(標檢局)</t>
  </si>
  <si>
    <t>度量衡業營業許可執照正本繳交至財務處(玉香)保管</t>
  </si>
  <si>
    <t>量桶量槽標定及校正</t>
  </si>
  <si>
    <t>申請量桶量槽標定(標檢局)-50L+300L為一組，共三組6個</t>
  </si>
  <si>
    <t>量桶量槽校正(工研院)--50L+300L為一組，共三組6個</t>
  </si>
  <si>
    <t>2025/09/01</t>
  </si>
  <si>
    <t>2025/12/01</t>
  </si>
  <si>
    <t>2025/12/02</t>
  </si>
  <si>
    <t>LAYOUT修改補8/7</t>
  </si>
  <si>
    <t>LAYOUT修改PA2</t>
  </si>
  <si>
    <t>PC308-ECP13M1002 技轉資料整理</t>
  </si>
  <si>
    <t>ECP12M1001 技轉資料整理</t>
  </si>
  <si>
    <t>layout修改EPU20M1001</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</si>
  <si>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10.GPX樣品製作_x000D_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</si>
  <si>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10.GPX文件製作_x000D_
</t>
  </si>
  <si>
    <t xml:space="preserve">1.EPD認證資料處理_x000D_
2.ECP治具電路確認_x000D_
3.GPX8 送樣PCB版 回廠確認_x000D_
4.EST 中區遠端連線配合處理_x000D_
5.GPX8 送樣圖面確認回簽_x000D_
6.GPX文件製作_x000D_
</t>
  </si>
  <si>
    <t>EPT舊測廠_x000D_
自動校正流程撰寫_x000D_
功能測試驗證</t>
  </si>
  <si>
    <t>EPT舊測廠_x000D_
自動校正流程撰寫_x000D_
功能測試驗證_x000D_
_x000D_
AMMS_x000D_
資料庫規劃_x000D_
流程規劃</t>
  </si>
  <si>
    <t>EPH韌體A1061版本驗證測試：_x000D_
間歇性跑水測試，確認總累積值是否會跳動</t>
  </si>
  <si>
    <t>至北水開會，討論FOT2.0現場安裝水表問題及下次FOT2.0第2次的要求內容說明</t>
  </si>
  <si>
    <t>北水FOT2.0，南A第四批驗收。_x000D_
DN40 480PCS將韌體更新至A1061，並重新複測Q3。_x000D_
共有16PCS超出規格。_x000D_
經會議討論，決議將不良品重新校正後再複測。</t>
  </si>
  <si>
    <t>8/11 9H 協助驗證方形PCB板_x000D_
8/12 9H 校正方形EPT_x000D_
_x000D_
確認EPT不良品，泡水前後差異與異常分析_x000D_
校正EPT 確認自動校正步驟</t>
  </si>
  <si>
    <t>確認EPT不良品，泡水前後差異與異常分析_x000D_
校正EPT 確認自動校正步驟</t>
  </si>
  <si>
    <t>1.校正EPT樣品-沖壓與車製差異_x000D_
2.校正麥拉片樣品8PCS</t>
  </si>
  <si>
    <t>將圓形不良品探頭，安排重新校正</t>
  </si>
  <si>
    <t>清點EPT 方形、圓形總數與良率_x000D_
重新校正不良品</t>
  </si>
  <si>
    <t>統整入庫報告_x000D_
清點EPT 方形、圓形總數與良率_x000D_
重新校正不良品</t>
  </si>
  <si>
    <t xml:space="preserve">1.SPX客訴案處理與分析_x000D_
</t>
  </si>
  <si>
    <t>1.將雙鴻、晟銘退貨EPT拆封_x000D_
2.將退貨的EPT 367PCS 進行絕緣耐壓測試</t>
  </si>
  <si>
    <t>1.將退貨的EPT 67PCS安排重新校正_x000D_
2.確認SPX開關輸出異常分析原因</t>
  </si>
  <si>
    <t xml:space="preserve">特休一天_x000D_
</t>
  </si>
  <si>
    <t xml:space="preserve">廣達退貨EPT更新韌體300PCS_x000D_
_x000D_
</t>
  </si>
  <si>
    <t>2EPT 漏水探頭 車制 測試，_x000D_
_x000D_
氣密測試 改成10KG_x000D_
_x000D_
新增 打氣測試 _x000D_
_x000D_
皆出現漏水情況_x000D_
_x000D_
測試以及紀錄等_x000D_
_x000D_
EPT 絕緣耐壓測試 分類 良品與不良品</t>
  </si>
  <si>
    <t>依照俊伸建議以及調整SOP_x000D_
_x000D_
作業指導書修改調整與確認</t>
  </si>
  <si>
    <t xml:space="preserve">硬體模組化會議_x000D_
</t>
  </si>
  <si>
    <t>CX 軟體教育訓練_x000D_
_x000D_
電路圖輔助軟體_x000D_
_x000D_
軟體操作 以及紀錄等</t>
  </si>
  <si>
    <t>SPX 模組化_x000D_
_x000D_
電路重新排列_x000D_
_x000D_
嘗試使用CX 軟體測試_x000D_
_x000D_
PPT建構</t>
  </si>
  <si>
    <t>SPX 模組化_x000D_
_x000D_
 電路圖整理_x000D_
_x000D_
電路分割_x000D_
_x000D_
文件處理</t>
  </si>
  <si>
    <t>SPX 模組化_x000D_
_x000D_
簡報文件整理_x000D_
_x000D_
資料處理等</t>
  </si>
  <si>
    <t xml:space="preserve">EPT 退貨品367台_x000D_
_x000D_
協助拆機、絕緣耐壓測試分類_x000D_
_x000D_
</t>
  </si>
  <si>
    <t>協助處理SPX_x000D_
_x000D_
量測SPX訊號_x000D_
_x000D_
SOP 加工過程(矽利康)_x000D_
_x000D_
新增文件_x000D_
_x000D_
等</t>
  </si>
  <si>
    <t>CSA Group 防爆設計與品質系統實務</t>
  </si>
  <si>
    <t>SDX 廣達產能需排程時討論</t>
  </si>
  <si>
    <t>1. 董事長臨時會議(EPT、SDX出貨相關)._x000D_
2. 研發會議</t>
  </si>
  <si>
    <t>1. 與電一確認, 提供目前SDX8日產能資料._x000D_
2. GPX8的PT1000用在FGX上沒問題._x000D_
3. 上海電纜線詢到2家, 先進行回報</t>
  </si>
  <si>
    <t>1. 與TUV工程師討論借用設備與測試方法._x000D_
2. 依TUV測試計劃, 以實際量測位置整理文件, 與TUV工程確認.</t>
  </si>
  <si>
    <t>RDNew0100000745送樣樣品製作並測試</t>
  </si>
  <si>
    <t>2025年度硬體模組化會議</t>
  </si>
  <si>
    <t>協助研三測試重工後EPD電源板</t>
  </si>
  <si>
    <t>研發處-基礎課程</t>
  </si>
  <si>
    <t>RDNew0100000746送樣樣品備料及製作</t>
  </si>
  <si>
    <t>RDNew0100000746</t>
  </si>
  <si>
    <t>RD2部門會議報告撰寫</t>
  </si>
  <si>
    <t>於SDX5塑膠外殼上進行雷雕</t>
  </si>
  <si>
    <t>RDNew0100000746樣品製作</t>
  </si>
  <si>
    <t>SDX5 SOP文件修正</t>
  </si>
  <si>
    <t>SDX光電開關研發送樣製作(台達電需求)</t>
  </si>
  <si>
    <t>1. 研發專案報告準備_x000D_
2. UL Product iQ查詢,針對拿到UL21402認證的供應商,進行資料收集,請上海凡宜協助尋找_x000D_
3. 研發送樣資料回覆</t>
  </si>
  <si>
    <t>XLPE電纜線(UL21402認證),規格書與相關問題回覆</t>
  </si>
  <si>
    <t>1. SAX產品操作手冊了解_x000D_
2. SAX使用的振盪電路</t>
  </si>
  <si>
    <t>SDX光電系列整併與優化案結案報告整理</t>
  </si>
  <si>
    <t>研發送樣樣品IP67測試</t>
  </si>
  <si>
    <t xml:space="preserve">1. SCX5 熱偶線 電焊 30 PCS_x000D_
</t>
  </si>
  <si>
    <t>1. GPX8 連板治具 作業標準書 製作</t>
  </si>
  <si>
    <t>1. 2025年度硬體模組化會議</t>
  </si>
  <si>
    <t>1. SCX5 AC電源供應器 架設_x000D_
2. SCX5  假負載 + 控制端250V/6A 燒機測試</t>
  </si>
  <si>
    <t>1. SCX1 雙叉振棒連接器7P轉接4P製作</t>
  </si>
  <si>
    <t>1. 教育訓練 研發處-基礎課程</t>
  </si>
  <si>
    <t>1. SCX5 無假負載 燒機測試_x000D_
2. SCX5 加假負載 燒機測試</t>
  </si>
  <si>
    <t>1. SCX1 雙叉 連接器轉接 裝入測試</t>
  </si>
  <si>
    <t>1. GPX8 進料檢驗基準&amp;紀錄修改</t>
  </si>
  <si>
    <t>1. GPX8 QC工程表流程製作</t>
  </si>
  <si>
    <t>1.GPX8 連板測試流程 製作</t>
  </si>
  <si>
    <t xml:space="preserve">SDX5 研發送樣 樣品成品組裝、測試_x000D_
</t>
  </si>
  <si>
    <t>教育訓練:研發處-基礎課程</t>
  </si>
  <si>
    <t>1.SDX8 不良品分析_x000D_
2.SDX8輔助生產_x000D_
3.SDX8重工不良品分析</t>
  </si>
  <si>
    <t>1.慶生會_x000D_
2.RD2部門會議簡報製作</t>
  </si>
  <si>
    <t>EPD主板連板測試治具測試，對該治具進行重複性驗證_x000D_
EPV主板&amp;顯示板連板測試治具測試，對該治具進行重複性驗證</t>
  </si>
  <si>
    <t xml:space="preserve">EPV首產展型生產異常處裡，協助生產_x000D_
</t>
  </si>
  <si>
    <t>EPD端子重工</t>
  </si>
  <si>
    <t>EPD客訴分析與測試，針對異常部分進行分析與測試</t>
  </si>
  <si>
    <t>EPV主板&amp;顯示板連板測試治具異常處理，協助解決產線無法正常使用治具的問題</t>
  </si>
  <si>
    <t>協助產線設定EPD連板測試治具</t>
  </si>
  <si>
    <t>EPD主板異常分析，分析新主板於組裝錶頭時會造成其中一顆MCU不會做動的問題。_x000D_
EPD主板MCU通訊異常分析，分析其中一片電路板的MCU無法正常通訊</t>
  </si>
  <si>
    <t>EPD主板異常檢驗，因上周五發現異常電路板的異常原因是MCU元件造成，讓產線檢驗上周所遇到的狀況是否一致</t>
  </si>
  <si>
    <t>EPU2製程履歷製作，將手邊的樣品用組裝流程的順序照相，並整理成製程履歷，針對其中生產流程進行細微的修改與調整</t>
  </si>
  <si>
    <t>EPD主板異常檢驗，經測試後發現是組裝錶頭中所使用的一條帶線接頭品質異常出現接觸不良</t>
  </si>
  <si>
    <t>EPV工況處裡，協助業務到現場測試及解決客戶所遇到的問題</t>
  </si>
  <si>
    <t>EPU2的QC工程表製作，將該表製作完成_x000D_
2樓樣機盤點與整理</t>
  </si>
  <si>
    <t>EPDBE1M-0010主板維修，將宜蘭產線有異常的電路板進行測試與維修</t>
  </si>
  <si>
    <t>EPU2技轉文件修改-QC工程表</t>
  </si>
  <si>
    <t>EPD客訴-分析異常原因</t>
  </si>
  <si>
    <t>EPU2技轉文件製作-加工重點</t>
  </si>
  <si>
    <t>EPU2技轉文件-進料檢驗</t>
  </si>
  <si>
    <t>0821_x000D_
_x000D_
#硬體模組化會議_x000D_
_x000D_
#EPD客戶維修_x000D_
韌體重新燒錄_x000D_
_x000D_
#EPD端子版_還入&amp;領出_x000D_
EPDBE1I-0014</t>
  </si>
  <si>
    <t>0822_x000D_
_x000D_
#台大備料_x000D_
夾具討論&amp;設計_x000D_
蝦皮下單剩餘料件_x000D_
_x000D_
#二廠_x000D_
研磨EPU2支架_x000D_
EPD端子板銷帳_x000D_
_x000D_
#EPD端子板_x000D_
ECR &amp; ECO 發起_x000D_
_x000D_
#週報製作_x000D_
_x000D_
#進料檢驗基準檢視_x000D_
_x000D_
#損壞三用電表修復_x000D_
_x000D_
#產線EPD_端子版_TVS21_Rework_x000D_
聯繫後續</t>
  </si>
  <si>
    <t>0821_x000D_
_x000D_
#硬體模組化會議_x000D_
_x000D_
#EPD客戶維修_x000D_
韌體重新燒錄_x000D_
_x000D_
#EPD端子版_還入&amp;領出_x000D_
EPDBE1I-0014_x000D_
_x000D_
協助QA二樓測廠測試</t>
  </si>
  <si>
    <t xml:space="preserve">0826_x000D_
_x000D_
台大技轉_x000D_
壓電片&amp;楔型塊相關資訊重點整理_x000D_
支架&amp;夾具討論用報告修改_x000D_
機治具申請表製作_x000D_
與二廠人員確認治具相關事宜_x000D_
_x000D_
協同QA二樓測廠測試君呈異常品複測_x000D_
燒錄更新韌體_x000D_
</t>
  </si>
  <si>
    <t>EPU2_Power版_Rework</t>
  </si>
  <si>
    <t>1. 修改TOF時間會向前或向後跳的問題</t>
  </si>
  <si>
    <t>1. 撰寫韌體審查報告完成</t>
  </si>
  <si>
    <t>1. SIS2調適軟件-新增模板存檔,載入模板參數到裝置功能_x000D_
2. 面試新人_x000D_
3. 2F雜物間處理樣品歸位登記</t>
  </si>
  <si>
    <t>EPH靜止測試:3F的39台,1. 更新韌體為v1061, 2.讀取內部計量相關的值</t>
  </si>
  <si>
    <t>SIS2調適軟件-新增模板存檔,載入模板參數到裝置功能,測試驗證</t>
  </si>
  <si>
    <t>由EPU1韌體專案移植到EPU3(Dinrail)硬體</t>
  </si>
  <si>
    <t xml:space="preserve">1. 編寫 EPH靜止測試讀取的檔案做整合轉檔CSV_x000D_
2. 分析EPH自動分配iID的流程命令,預備植入EPH0022韌體實現,給現場安裝使用_x000D_
</t>
  </si>
  <si>
    <t>SIS2調適軟件-新增模板存檔,載入模板參數到裝置功能,測試驗證,製作操作手冊</t>
  </si>
  <si>
    <t>EPU3軌道型超音波流量計-韌體:移植EPU1程式碼, 修改LCD顯示程序</t>
  </si>
  <si>
    <t>SPI2 : 修改按鍵Reset功能 =&gt; 恢復出廠參數值, 修改調適軟件, 測試。</t>
  </si>
  <si>
    <t xml:space="preserve">EPU3軌道型超音波流量計-韌體:, 修改LCD顯示(內部設定TXRX GPIO交換), 修改按鍵偵測功能_x000D_
</t>
  </si>
  <si>
    <t>愛瑞德科技廠商拜訪(藍牙模組製造商)</t>
  </si>
  <si>
    <t>8月份慶生會</t>
  </si>
  <si>
    <t>M240704R1 一體式夾管超音波流量計(DN25)[RD4] :新版程式修正如下_x000D_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t>
  </si>
  <si>
    <t xml:space="preserve">K240801R2 PCB濕製程用插入式壓力感測器:撰寫韌體技術文件_x000D_
1。撰寫韌體技術文件_x000D_
2。修正壓力溫度外插法算式。_x000D_
_x000D_
_x000D_
</t>
  </si>
  <si>
    <t>M240704R1 一體式夾管超音波流量計(DN25)[RD4] :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*/_x000D_
13. 撰寫韌體技術文件</t>
  </si>
  <si>
    <t xml:space="preserve">M240704R1 一體式夾管超音波流量計(DN25)[RD4] :修正ram配置如下所示_x000D_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_x000D_
_x000D_
</t>
  </si>
  <si>
    <t xml:space="preserve">M240704R1 一體式夾管超音波流量計(DN25)[RD4] :修改RTC時間秒數顯示問題_x000D_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6. 修改RTC時間秒數顯示問題_x000D_
7。修正程式中有關於ram位址用法如下_x000D_
•	程式碼分布_x000D_
o	臨界時間程式 (ISR, DSP) → ITCM_x000D_
o	一般程式碼 → Flash (帶 cache)，搬部分到 AXI SRAM_x000D_
•	資料分布_x000D_
o	Stack / 變數 / 演算法暫存 → DTCM_x000D_
o	DMA buffer (USART, SPI, ETH, LTDC, USB) → AXI SRAM / SRAM1~3_x000D_
•	RTOS 系統_x000D_
o	Heap 可以放 AXI SRAM 或 SRAM3_x000D_
_x000D_
</t>
  </si>
  <si>
    <t>SQ壓力開關調壓設備_x000D_
1.PLC程式功能驗證_x000D_
2.HMI程式功能驗證_x000D_
3.系統除錯_x000D_
4.新增Runin功能</t>
  </si>
  <si>
    <t>參觀自動化展</t>
  </si>
  <si>
    <t>SQ壓力開關調壓設備_x000D_
1.PLC程式功能驗證_x000D_
2.HMI程式功能驗證_x000D_
3.系統除錯_x000D_
4.新增Runin功能_x000D_
5.Runin功能驗證</t>
  </si>
  <si>
    <t>流量系統配件車床加工_x000D_
組裝(未完成)</t>
  </si>
  <si>
    <t>一樓整理</t>
  </si>
  <si>
    <t>自動化展參觀</t>
  </si>
  <si>
    <t>輸送系統/液位系統 開箱整理檢查測試動作</t>
  </si>
  <si>
    <t>34週 工作資料整理(簡報/EXCEL)</t>
  </si>
  <si>
    <t>可撓工作區地墊布置</t>
  </si>
  <si>
    <t>可撓工作區地墊壓入工作桌下</t>
  </si>
  <si>
    <t>會議討論_x000D_
1.壓電片水測治具_x000D_
2.探頭水測治具_x000D_
3.探頭冠交整平治具</t>
  </si>
  <si>
    <t>超音波探頭治具設計_x000D_
1.壓電片水測治具(設計完成)-發外_x000D_
2.探頭水測治具(設計完成)-發外</t>
  </si>
  <si>
    <t>超音波探頭_x000D_
灌膠整平治具設計拆圖發外(完成)</t>
  </si>
  <si>
    <t>SQ壓力開關調校設備:_x000D_
8/7-11 測試1PCS約30~40秒，複測值偏高，原因待查。</t>
  </si>
  <si>
    <t xml:space="preserve">34B-F03浮球磁鐵組裝改善(未提案)_x000D_
8/11機構修改、組裝。_x000D_
_x000D_
SQ 245+275深度鉚合治具_x000D_
8/11 王處長通知暫停，請購單取消_x000D_
_x000D_
FG PTFE外管測試_x000D_
(五)甩動測試_x000D_
8/11 架設4PCS完成。_x000D_
_x000D_
QA LED折腳治具_x000D_
8/11 報價-宏茂-6800+佳里興-4800+中方-160=$11760_x000D_
_x000D_
</t>
  </si>
  <si>
    <t>GPX8 3溫度校正水槽規劃_x000D_
8/12-13 通知改電動滑軌或電動缸，3D重新規劃。報價整理。_x000D_
_x000D_
FG PTFE外管測試_x000D_
(五)甩動測試_x000D_
8/12 馬達控制器壞掉，重新修復送電。_x000D_
加測電路板跨接結構強度，2.5米，負重1.1KG_x000D_
_x000D_
QA LED折腳治具_x000D_
8/12 通知廠商製作。_x000D_
_x000D_
EPH錶頭電測治具，錶頭會晃動增加固定機構_x000D_
8/12 廠商寄回，交昆達_x000D_
_x000D_
8/12 中海通自動焊錫機，焊接不良，烙鐵送錫調整。 1Hr</t>
  </si>
  <si>
    <t>SQ壓力開關調校設備:_x000D_
8/13 調整複測紀錄。</t>
  </si>
  <si>
    <t xml:space="preserve">GPX8 3溫度校正水槽規劃_x000D_
8/12-13 通知改電動滑軌或電動缸，3D重新規劃。報價整理。_x000D_
_x000D_
FG PTFE外管測試_x000D_
8/13 運作正常。_x000D_
_x000D_
</t>
  </si>
  <si>
    <t>SQ壓力開關調校設備:_x000D_
8/14 調整複測紀錄。</t>
  </si>
  <si>
    <t>8/14 協助拆解FG 2Hr</t>
  </si>
  <si>
    <t>8/15 FGX4071 程式編寫，試車2.5H</t>
  </si>
  <si>
    <t>SQ壓力開關調校設備:_x000D_
_x000D_
8/15 調整複測紀錄。_x000D_
送10PCS 宜蘭run-in測試</t>
  </si>
  <si>
    <t>8/18請假1天</t>
  </si>
  <si>
    <t>GPX8 3溫度校正水槽規劃_x000D_
8/19 改氣缸版本放後面或上面_x000D_
_x000D_
FG PTFE外管測試_x000D_
(五)甩動測試_x000D_
8/19 運作正常。_x000D_
_x000D_
QA LED折腳治具_x000D_
8/19 加工件完成，組裝，LED放不進去，干涉修改，佳里興協助，圖面修改_x000D_
_x000D_
EPU2 測試用管件報價_x000D_
8/18  DN15、DN20x400L_x000D_
8/19 全祥報價 _x000D_
不拋光 900+880_x000D_
外拋光 1150+1100_x000D_
衛生級管 1650+1750_x000D_
盲板、夾接、墊片 (340+360)x6=4200_x000D_
總金額=11630_x000D_
盲板、夾接、墊片 改買2組=1400_x000D_
總金額=11630&gt;8830_x000D_
_x000D_
8/19 良琪詢價氣瓶用中壓錶$4800，永湖</t>
  </si>
  <si>
    <t>8/20 下午，南港自動化展</t>
  </si>
  <si>
    <t xml:space="preserve">GPX8 3溫度校正水槽規劃_x000D_
8/20 改氣缸版本放後面或上面_x000D_
_x000D_
FG PTFE外管測試_x000D_
(五)甩動測試_x000D_
8/20 運作正常。_x000D_
_x000D_
QA LED折腳治具_x000D_
8/20 調整完成，提供琇眉。後續圖面修改，2.5mm零件發外製作。_x000D_
</t>
  </si>
  <si>
    <t>EPU2 測試用管件報價_x000D_
8/21盲板、夾接、墊片 改買2組=1400_x000D_
總金額=11630&gt;8830_x000D_
_x000D_
QA LED折腳治具_x000D_
8/21 圖面修改，2.5mm零件發外製作。_x000D_
_x000D_
GPX8 3溫度校正水槽規劃_x000D_
8/21 改氣缸版本放後面或上面</t>
  </si>
  <si>
    <t>8/22 電二自動焊錫空焊多，參數調整_x000D_
_x000D_
GPX8 3溫度校正水槽規劃_x000D_
8/22 改氣缸版本放後面或上面-3D_x000D_
_x000D_
8/22 1F2F物件整理。</t>
  </si>
  <si>
    <t xml:space="preserve">FG PTFE外管測試_x000D_
(五)甩動測試_x000D_
8/25 運作正常。_x000D_
_x000D_
QA LED折腳治具_x000D_
8/25 圖面修改，6.3mm零件發外製作。_x000D_
_x000D_
8/25 TJ2-25080020 WA00A0070模具毛邊修繕 HP405-H018180003 (FCA-2402)_x000D_
_x000D_
8/25 EF拉孔機 27.2沖孔會卡住，下模損壞，更換、位置校正，1Hr_x000D_
</t>
  </si>
  <si>
    <t>8/25 run-in後複測</t>
  </si>
  <si>
    <t>8/26 模具資料歸檔 _x000D_
8/26 協助組裝EPT用管路_x000D_
_x000D_
QA LED折腳治具_x000D_
8/26 廠商零件製作錯誤。下午重新交件組裝測試2.5mmOK。_x000D_
_x000D_
34B-F03浮球磁鐵組裝改善_x000D_
8/26 磁鐵無法直接下壓，治具無法使用，干涉壓不下去，治具高度較高，手壓台高度不足。</t>
  </si>
  <si>
    <t>8/25-26 run-in後複測_x000D_
8/26 啟動按鈕無作用，部分軟體修改。</t>
  </si>
  <si>
    <t>EPH會議</t>
  </si>
  <si>
    <t>整理1號線與3號現不同之處</t>
  </si>
  <si>
    <t>量測4號線不確定度</t>
  </si>
  <si>
    <t>南港自動化展看展</t>
  </si>
  <si>
    <t>移動銑床到另外一個位置</t>
  </si>
  <si>
    <t>量測4號確定度</t>
  </si>
  <si>
    <t>部門會議&amp;會議前準備</t>
  </si>
  <si>
    <t>組裝EPT測台12管道</t>
  </si>
  <si>
    <t>整理1F與2F物品</t>
  </si>
  <si>
    <t>修改EPH測試線2D&amp;3D圖</t>
  </si>
  <si>
    <t>確認規格與購買EPH測台5.6條線料件</t>
  </si>
  <si>
    <t>組裝SC38電測治具</t>
  </si>
  <si>
    <t>水槽板金加工_x000D_
配件安裝</t>
  </si>
  <si>
    <t>FG可繞工作桌(土城廠)_x000D_
校正設備增加熱風槍用電源插座</t>
  </si>
  <si>
    <t>電二桌上沖床電磁閥不良_x000D_
更換OK</t>
  </si>
  <si>
    <t>1F工作區整理</t>
  </si>
  <si>
    <t>FG可繞工作桌(土城廠)_x000D_
校正設備前端加裝熱風槍用電源插座</t>
  </si>
  <si>
    <t>加裝抽水泵回流電磁閥延時啟動TIMER</t>
  </si>
  <si>
    <t>設備電料詢價請購_x000D_
EPH傳送器開單領料_x000D_
閥件協助組裝</t>
  </si>
  <si>
    <t>展台檢查整理</t>
  </si>
  <si>
    <t>EPT測試台增加電磁閥_x000D_
氣動閥配件安裝_x000D_
電磁閥加工安裝_x000D_
線路圖修改</t>
  </si>
  <si>
    <t>變頻器詢價請購</t>
  </si>
  <si>
    <t>EPT測試台_x000D_
配件安裝_x000D_
訊號線預留</t>
  </si>
  <si>
    <t>產品開發部週會:_x000D_
洪子芸:_x000D_
ECP張家港友模具修改請修單建立_x000D_
北京賽斯頓壓力測試台圖面確認、需求樣品準備(需測過壓力)、壓力台完成時間點_x000D_
台大產學合作EPU 確認採購發包時間點_x000D_
EPD-DN100改圖  _x000D_
鋼管、支撐環、法蘭、內襯本體須核對紹海鋼管規格表確認無誤再進行圖面組合_x000D_
鄭貫中:_x000D_
SPX2-IP67漏水問題，統一針對高低溫循環樣品多做，並與QA討論加嚴壽命測試方式_x000D_
SC38中凱新接線盒T1尺寸量測須加快確認，後續須下單生產_x000D_
SD金屬型模具修改時間點掌握_x000D_
葉宏政:_x000D_
EPD北美防爆膠測試，需做10*10*10樣品共60PCS測試_x000D_
二口二位閥鎖蓋機須確認最大與最小尺寸是否符合需求</t>
  </si>
  <si>
    <t>EST規格修改過大，經與林特助討論後確認建立新世代(2世代)_x000D_
查詢EST120結構圖面內容_x000D_
繪製ETB-1100接線盒本體3D零件圖面_x000D_
繪製ETB-1110接線盒上蓋3D零件圖面</t>
  </si>
  <si>
    <t>台達電 EPD36尺寸改小案會議 :_x000D_
需求DN25、DN40、DN50規格_x000D_
現況接線盒與脖子過大與過長問題，修改脖子改為長方形中間銑上殼版相同R角。長方形螺絲孔不可貫穿、O-Ring位置需比螺絲孔大。螺絲由接線盒內部往外鎖。</t>
  </si>
  <si>
    <t>SDX 廣達產能需排程時討論:_x000D_
a.SDX5模具不要只開上模，全部開新模用柔洋機台設計_x000D_
b.XLPE線材無UL問題，日進送UL時間上趕不急_x000D_
  用採購上海聯穎線材有UL，評估直接有上海轉運至印尼或新加坡洗產地</t>
  </si>
  <si>
    <t>評估SDX5低壓射出只開上模供應商可行性、時間、價格_x000D_
評估SDX5低壓射出全新模具，與懿塑討論新開內容</t>
  </si>
  <si>
    <t>本體管外觀需刻印箭頭標示問題:_x000D_
修改3D零件圖、繪製2D零件度、撰寫進料檢驗基準</t>
  </si>
  <si>
    <t>EPD-DN13:_x000D_
採購回覆DN13衛生型矽鋼片PLM發行D0版本但雄業為D1版本_x000D_
經查核D0、D1版本差異在安裝後折彎相關尺寸不同_x000D_
查詢過PLM圖面內容尺寸為人工修改，不是圖面內實際尺寸_x000D_
查詢EPD30與EPD36內襯本體總程內容結構差異性_x000D_
查詢EPD30與EPD36內襯本體總程BOM表差異_x000D_
繪製EDP36015矽鋼片3D、2D相關圖面檔案</t>
  </si>
  <si>
    <t>日生產討論會議:_x000D_
8/22發行韌體版本1061，現況半成品、成品更新內容討論_x000D_
DN40軸心變更後，預計8/29前下單採購1K數量會回廠，將進行採購DN40多孔式噴嘴進行實際採購</t>
  </si>
  <si>
    <t>EST120系列相關零件、BOM表、料號查詢_x000D_
繪製EST120系列相關零件3D圖面檔案_x000D_
繪製與修改EST110系列3D成品圖面_x000D_
修改EST110-2世代3D成品組合圖面</t>
  </si>
  <si>
    <t>EPU2上下支架NCT利角問題_x000D_
詢問廠內自行振動研磨料號區分問題，需另外新建料號_x000D_
建立EPU2上下支架NCT零件廠內振動研磨料號_x000D_
繪製EPU2上下支架NCT半成品組合3D零件圖面修改_x000D_
繪製EPU2上下支架NCT半成品組合2D零件圖面修改_x000D_
EOM內容修改與新建_x000D_
PLM圖面檔案更新</t>
  </si>
  <si>
    <t>研發專案討論會議:_x000D_
a.南A-DN40檢驗需等候南港歲修後_x000D_
b.韌體更新，將由現況1對10進行_x000D_
c.OTC更新，需確認更新正確性測試，無法OTC更新位置將採人工更新</t>
  </si>
  <si>
    <t>研發專案討論會議:_x000D_
a.研發改善生產與現況生產需做區隔，不要打亂現況生產步調_x000D_
b.上殼與M12內襯位置，現況導C角需修改為R角避免O-Ring割破_x000D_
c.不良品拆卸只留本體管上半部，下半部將報廢_x000D_
d.雷射焊接設備會斷流問題，需與供應商討論_x000D_
e.導熱膏嘗試用真空吸棒吸起導熱膏安裝</t>
  </si>
  <si>
    <t>EPD衛生型台達電客製品:_x000D_
DN25衛生型內襯本體相關零件資料查詢_x000D_
DN25衛生型內襯本體相關零件3D圖面繪製與建立_x000D_
DN25衛生型成品外觀組合圖面繪製_x000D_
长河机箱外觀3D零件圖面繪製_x000D_
連接桿配合DN25、DN40、DN50外管結構繪製_x000D_
DN40衛生型成品外觀組合圖面繪製_x000D_
DN50衛生型成品外觀組合圖面繪製</t>
  </si>
  <si>
    <t>現況備料問題:_x000D_
半牙螺絲庫存與估價單確認_x000D_
上下夾具NCT、開模圖面清查與圖面暫行_x000D_
評估NCT拉孔問題與估價</t>
  </si>
  <si>
    <t>繪製EST120系列零件3D圖面:_x000D_
PCB空板、鋁面板、連接器母座、帶線連接器、銘板、PCB組合</t>
  </si>
  <si>
    <t>TB7-2505023可調電容:_x000D_
內巡檢，針對陶瓷座與銅鉚釘有一恐歪斜問題確認_x000D_
查察核過鉚合治具下模歪斜圓孔底部已偏斜不平整，導致鉚何時鉚釘無法正面受力影響鉚釘歪斜。</t>
  </si>
  <si>
    <t>蔡賜轉退休離職:_x000D_
a.盤點固定資產_x000D_
b.協助列印固定資產文件資料_x000D_
c.針對固定資產進行交接_x000D_
d.離職手續簽核</t>
  </si>
  <si>
    <t>QW01Mod00100002262_x000D_
HP404-A006MGSN03進料檢驗基準變更審查_x000D_
QW01Mod00100002264_x000D_
SEXAM2P-MA0201C003進料檢驗基準變更審查_x000D_
ECO-25080265_x000D_
EPT絕緣Mylar片工程圖圖號連結_x000D_
ECO-25080308_x000D_
EPT本體管工程圖圖號連結_x000D_
QWNew00100001317、QWNew00100001316、QWNew00100001315、QWNew00100001314_x000D_
EPU探頭固定支架進料檢驗基準變更審查</t>
  </si>
  <si>
    <t>QW01Mod00100002262</t>
  </si>
  <si>
    <t xml:space="preserve">依據8/25研發專案討論會議:_x000D_
修改EPT本體管上殼與M12內襯安裝位置C0.2變更為R0.6，3D、2D、進料檢驗基準修改撰寫。_x000D_
</t>
  </si>
  <si>
    <t>週三生產討論會議:_x000D_
a.第四條測試線，比對不確定度預計9/05完成比對。確認可否技轉廠務_x000D_
b.第四條測試線技轉時將採用校驗，複測用第三條測試線複測與出報告_x000D_
c.印尼後續交貨將請採購直接運往宜蘭廠存放_x000D_
d.南ADN40最後一批複測不在用第三條線複測，採用第二條線複測_x000D_
e.複測不良品將充新校驗複測_x000D_
f.DN50銅本體查詢有無印尼開模，經查核過有在印尼開模也有交貨紀錄_x000D_
g.DN40-480PCS不良品將拆卸重新更換支撐環與多孔式噴嘴後測試大葉片良率_x000D_
h.新版型式認證，將採取3D列印測試</t>
  </si>
  <si>
    <t>EST10000-B:_x000D_
零件、半成品3D圖面繪製_x000D_
組裝相關零件SOP、BOM表內容核對_x000D_
含線材端子半成品組裝後3D零件圖繪製_x000D_
成品3D圖面組裝繪製</t>
  </si>
  <si>
    <t>針對EPU2備料問題:_x000D_
備料長時間零件進行相關暫行圖面_x000D_
估價單與供應商回覆</t>
  </si>
  <si>
    <t>1.去二露協助整理研發樣品</t>
  </si>
  <si>
    <t>1.研發送樣樣品組裝/包裝/入庫</t>
  </si>
  <si>
    <t>1.恆宇模具試模報告_x000D_
2.需再修改位置提供給恆宇</t>
  </si>
  <si>
    <t>1.二口二位閥進度報告</t>
  </si>
  <si>
    <t>1.KAT閥體試模報告_x000D_
2.要修模位置提供給KAT</t>
  </si>
  <si>
    <t>1.回覆業務PVD上的問題(客戶詢問)</t>
  </si>
  <si>
    <t>1.慶生會用資料ˊ準備</t>
  </si>
  <si>
    <t>1.EPD殼體內徑確認_x000D_
2.支撐架3D修改_x000D_
3.支撐架限品要修改尺寸提供給品宏</t>
  </si>
  <si>
    <t>1.膠體測試用立方塊模型製作</t>
  </si>
  <si>
    <t>1.水測設備圖面調整_x000D_
2.其他零件工程圖繪製</t>
  </si>
  <si>
    <t>1.八月慶生會及事前準備</t>
  </si>
  <si>
    <t>1.鉚合台達電樣品、測水_x000D_
2.設計客製品SDX5-1/2"PT的六角本體</t>
  </si>
  <si>
    <t>1.用新款的雙面膠製作樣品測試冷熱衝擊</t>
  </si>
  <si>
    <t>1.出圖、領料給蔡師傅製作_x000D_
2.整理防爆產品BOM表</t>
  </si>
  <si>
    <t>1.更新圖面，交付任務_x000D_
2.製作研發送樣樣品</t>
  </si>
  <si>
    <t>新款接線盒試模，量尺寸</t>
  </si>
  <si>
    <t>整理專利資料、葉輪爆炸圖給董事長</t>
  </si>
  <si>
    <t>新款接線盒試模，掃描樣品、製作文件</t>
  </si>
  <si>
    <t>測水治具安裝、測試</t>
  </si>
  <si>
    <t>1.SPX測試IPXX，製作報告_x000D_
2.客戶需要EPDM的防水墊片且須過氧化物製程，詢問廠商樣品</t>
  </si>
  <si>
    <t>新款接線盒試模，製作文件、測試水壓</t>
  </si>
  <si>
    <t>製作開模文件、跑流程</t>
  </si>
  <si>
    <t>拿樣品給蔡師傅車平面，貼銘版</t>
  </si>
  <si>
    <t>1.SPX為防水功能去灌膠測試_x000D_
2.製作EPU探頭支架進料檢驗</t>
  </si>
  <si>
    <t>1.SDX2-Cable型模具修模後測試_x000D_
2.設計PF牙防水墊片結構</t>
  </si>
  <si>
    <t xml:space="preserve">2025/06/11/軟/韌體設計(mcu x2)/蕭金椿/70%_x000D_
2025/07/18/軟/韌體審查單/蕭金椿/0%_x000D_
</t>
  </si>
  <si>
    <t>初版功能已驗證完畢</t>
  </si>
  <si>
    <t>M250901R1</t>
  </si>
  <si>
    <t>EPD接線盒小型化</t>
  </si>
  <si>
    <t>2025/11/26</t>
  </si>
  <si>
    <t>上海PLM系統操作流程撰寫</t>
  </si>
  <si>
    <t>1.宜蘭SEX電路板檢驗整修_x000D_
2.SDX UL認證單位聯繫_x000D_
3.EST 中區業務 產品遠端工況確認_x000D_
4.SAX替代立建建立_x000D_
5.SDL治具問題分析處理</t>
  </si>
  <si>
    <t>1.宜蘭SEX電路板檢驗整修_x000D_
2.FC替代料零件找尋</t>
  </si>
  <si>
    <t>EPH A1061韌體測試。_x000D_
搭配中華電信子機，驗證OTA_x000D_
並確認參數是否異常或跳變</t>
  </si>
  <si>
    <t>北水FOT2.0南A第四批複驗第二次。_x000D_
DN40抽驗</t>
  </si>
  <si>
    <t>申請製作資格申請所需之各項標準件。</t>
  </si>
  <si>
    <t>北水返修水表處理</t>
  </si>
  <si>
    <t>北水FOT2.0第二次之標案的說明會_x000D_
至北水安裝現場處理中華電信反應之水表問題。</t>
  </si>
  <si>
    <t>1.協助生產EPT_x000D_
2.校正廣達退貨EPT</t>
  </si>
  <si>
    <t>處理SPX 文件_x000D_
與量測訊號_x000D_
等</t>
  </si>
  <si>
    <t>新EPT 生產 流程調整 _x000D_
_x000D_
以及查看生產問題_x000D_
_x000D_
並調整與修改生產履歷</t>
  </si>
  <si>
    <t>SPX 探頭 _x000D_
_x000D_
領5PCS _x000D_
_x000D_
領料_x000D_
_x000D_
主管交辦事項</t>
  </si>
  <si>
    <t>總公司1樓_x000D_
_x000D_
同指導生產EPT_x000D_
_x000D_
_x000D_
生產問題除錯等_x000D_
_x000D_
微調整生產履歷</t>
  </si>
  <si>
    <t>SPX 探頭製作 20PCS_x000D_
_x000D_
去2廠製作SPX探頭_x000D_
_x000D_
進烤箱_x000D_
_x000D_
冷熱衝擊測試_x000D_
_x000D_
測試後面數據整理資料</t>
  </si>
  <si>
    <t>CircuiteXpert軟體 心得報告_x000D_
_x000D_
後續整理資料_x000D_
_x000D_
Q&amp;A等等</t>
  </si>
  <si>
    <t>與TUV確認儀器借用與測試方法, 先進行溫昇測試確認</t>
  </si>
  <si>
    <t>定義審查單內容確認</t>
  </si>
  <si>
    <t>先進行溫昇測試確認</t>
  </si>
  <si>
    <t>GPX8成品治具改為手動, 同時3套使用</t>
  </si>
  <si>
    <t>整理SDX系列機構件的FMD資料</t>
  </si>
  <si>
    <t>研二部部門會議與學習分享</t>
  </si>
  <si>
    <t>SAX使用的振盪電路</t>
  </si>
  <si>
    <t>光寶客製相關工作與資料提供</t>
  </si>
  <si>
    <t>CX Pilot Run試用心得報告</t>
  </si>
  <si>
    <t>Hall Sensor IC(LF21115TMR)測試與實驗</t>
  </si>
  <si>
    <t>1. SCX1 專案文件審查 不OK文件修改</t>
  </si>
  <si>
    <t>1. SCX5 高溫測試 熱偶線黏接位置示意圖 製作</t>
  </si>
  <si>
    <t>1. SCX5 溫度測試 環境架設與測試</t>
  </si>
  <si>
    <t>1. 部門會議_x000D_
2. 準備部門會議用資料</t>
  </si>
  <si>
    <t>1. SCX1 設變文件 修改</t>
  </si>
  <si>
    <t>1. 振動式 音叉 熟悉 工作原理</t>
  </si>
  <si>
    <t>1. 研發處-基礎課程</t>
  </si>
  <si>
    <t>1. GPX8 連板治具 連板功能測試_x000D_
2. GPX8 連板治具 RS485 連練功能製作</t>
  </si>
  <si>
    <t>1. GPX8 連板治具 基本功能測試_x000D_
2. GPX8 連板治具 有時燒入會失敗 問題排除 原因485 D+ 串接 導致 3.3V會漏電到其他</t>
  </si>
  <si>
    <t>1. GPX8 連板治具 測試燒入器地走多公器切換_x000D_
2. GPX8 連板治具 測試485 D+ 全部斷開用繼電器做切換</t>
  </si>
  <si>
    <t>1.RD2部門會議簡報製作_x000D_
2.RD2部門會議</t>
  </si>
  <si>
    <t xml:space="preserve">SDX8 不良品分析_x000D_
</t>
  </si>
  <si>
    <t>EPU2技轉文件製作-PCBA加工重點_x000D_
EPU2技轉文件修改-製程管制履歷</t>
  </si>
  <si>
    <t>EPU2技轉文件製作-PCBA加工重點</t>
  </si>
  <si>
    <t>EPU2連板測試治具測試-EPU2主板</t>
  </si>
  <si>
    <t>EPU2連板測試治具-EPU2主板軟體功能優化</t>
  </si>
  <si>
    <t>EPD支架測試-鹽霧_x000D_
EPU2技轉文件-製程履歷修改</t>
  </si>
  <si>
    <t>EPD電源板與治具調撥_x000D_
研發處-基礎課程</t>
  </si>
  <si>
    <t>上課_硬體模組化_x000D_
接地到外殼不短路改接電容，狀況變差_x000D_
還須逐一確認接地夾哪裡會受影響</t>
  </si>
  <si>
    <t>送樣樣品需整理，更新主程式_x000D_
進測場測試，寫入校正值_x000D_
完成後提供給QA委測_x000D_
QA有些問題反饋，需查看</t>
  </si>
  <si>
    <t>高溫啟動異常，分別確認後，初步判斷顯示板有異常_x000D_
因換成正常顯示板即可使用。_x000D_
下午請假</t>
  </si>
  <si>
    <t>查看後發現顯示板程式重新燒入即正常_x000D_
請TC協助查看，發現顯示板主程式被洗掉_x000D_
容易覆現，在高溫輸入電壓切換幾次就會重現_x000D_
準備展出樣機</t>
  </si>
  <si>
    <t xml:space="preserve">將顯示板與主板通訊現斷開，_x000D_
發現過段時間後顯示板螢幕會異常，_x000D_
另外勾電源出來看，5V &amp; 3.3V_x000D_
發現5V電壓過段時間後會掉電_x000D_
慶生會_x000D_
</t>
  </si>
  <si>
    <t>送樣5pcs與QA協同會測，_x000D_
組裝展場用樣品1pcs，並入庫。_x000D_
查看5V電壓掉電原因，_x000D_
示波器勾隔離電源兩端，在輸出端會掉電，_x000D_
將輸出電容減少無效。</t>
  </si>
  <si>
    <t>查看隔離電源SPEC，元件溫度達到90度後，輸出特性會異常。_x000D_
點元件溫度，在60度環溫時，隔離電源過段時間溫度會陡升，_x000D_
導致輸出異常。_x000D_
將環溫設定在55度，長時間測試下，通訊正常畫面正常，_x000D_
元件溫度也維持在85度左右。</t>
  </si>
  <si>
    <t>準備2pcs樣品，至二廠領取所需用料，_x000D_
組裝點膠，並更新程式。</t>
  </si>
  <si>
    <t>因要測試不同管材材質是否能量測，還需準備一台樣機。_x000D_
出貨兩台樣機已準備好，下午至二樓進行校正。</t>
  </si>
  <si>
    <t>將樣品提供給QA委測功能性測試。_x000D_
再另外準備一台樣機展出用。_x000D_
測試不同管材材質的量測狀況。</t>
  </si>
  <si>
    <t>0828_x000D_
_x000D_
EPU2_Power版_Rework</t>
  </si>
  <si>
    <t>0829_x000D_
_x000D_
台大探頭技轉_x000D_
治具修改_x000D_
_x000D_
協助處長量測_x000D_
電壓電流轉換效率EXCEL表格製作_x000D_
_x000D_
進料檢驗基準修改</t>
  </si>
  <si>
    <t>0901_x000D_
_x000D_
研發處基礎訓練課程_x000D_
_x000D_
一體型電磁流量計北美多重防爆認證 - 電源電路測試_x000D_
電壓電流轉換效率EXCEL表格修改_x000D_
&amp;後續電容修改測試_x000D_
_x000D_
EPU_DINRAIL_x000D_
程式燒錄&amp;損壞元件更換</t>
  </si>
  <si>
    <t>0902_x000D_
_x000D_
CX導入報告製作_x000D_
_x000D_
M250301C1 一體型電磁流量計北美多重防爆認證 - 電源電路測試</t>
  </si>
  <si>
    <t>1. 修改TOF時間會向前或向後跳的問題完成</t>
  </si>
  <si>
    <t>EPH靜止測試:3F的39台,再次讀取內部計量相關的值,合併8/22數據整理比較異常</t>
  </si>
  <si>
    <t>EPU3軌道型超音波流量計-韌體撰寫完成初版,實機測試中</t>
  </si>
  <si>
    <t>EPH水錶現場安裝多功能工具: (EPH0022)韌體版本-新增自動分配ID流程</t>
  </si>
  <si>
    <t>EPH水錶現場安裝多功能工具: (EPH0022)韌體版本-新增自動分配ID流程,新增掃描串接EPH的所有ID。</t>
  </si>
  <si>
    <t>面試新人</t>
  </si>
  <si>
    <t>EPH水錶現場安裝多功能工具: (EPH0022)韌體版本-_x000D_
1. 新增自動分配ID流程,_x000D_
2. 新增掃描串接EPH的所有ID。_x000D_
3. 新增Modbus table。</t>
  </si>
  <si>
    <t>EPH水錶現場安裝多功能工具: (EPH0022)韌體版本-_x000D_
1. 新增自動分配ID流程,_x000D_
2. 新增掃描串接EPH的所有ID。_x000D_
3. 新增Modbus table。_x000D_
4. 傳寫調適軟件 =&gt; 讀取器號表</t>
  </si>
  <si>
    <t>M240704R1 一體式夾管超音波流量計(DN25)[RD4] :修改.電流輸出20mA微調(4.9)， 20mA微調_x000D_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t>
  </si>
  <si>
    <t>M240704R1 一體式夾管超音波流量計(DN25)[RD4] : 於item 9 information 新增QR Code 功能。_x000D_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t>
  </si>
  <si>
    <t>M240704R1 一體式夾管超音波流量計(DN25)[RD4] :  微調顯示畫面跳動問題。_x000D_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功能。_x000D_
6. 微調顯示畫面跳動問題。</t>
  </si>
  <si>
    <t>K200501R1 智慧家戶水錶: 加上可重新設定重新tsm校正功能_無需重新轉動水盤_x000D_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t>
  </si>
  <si>
    <t>K200501R1 智慧家戶水錶: 調試軟体加上表號自動加一功能_x000D_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t>
  </si>
  <si>
    <t>K200501R1 智慧家戶水錶: 加上水錶計量&gt;=100000度時計量自動歸零重新計量。_x000D_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t>
  </si>
  <si>
    <t>1.協助確認SPX測場及EPR測場報表輸出功能_x000D_
2.SPX2程式整理</t>
  </si>
  <si>
    <t xml:space="preserve">第二套EPT測場改氣動球閥控制_x000D_
1.PLC IO規劃_x000D_
2.PLC程式修正_x000D_
3.更換E+H標準件IO規劃_x000D_
</t>
  </si>
  <si>
    <t>第二套EPT測場_x000D_
調節閥改氣動球閥控制及更換E+H標準件_x000D_
1.PLC IO規劃_x000D_
2.PLC程式修正_x000D_
3.APP功能設定</t>
  </si>
  <si>
    <t>1.精品獎 EPV展座組裝(完成)轉行銷_x000D_
2.延三急件:超音波探頭生產治具_x000D_
   1.壓電片水測治具(組裝完成轉研發)_x000D_
   2.探頭水測治具(組裝完成轉研發)</t>
  </si>
  <si>
    <t>液位系統展座/輸送系統展座 整理裝箱(9/4中區研討會用)</t>
  </si>
  <si>
    <t>GPX設備流程討論</t>
  </si>
  <si>
    <t>精品獎展座:_x000D_
EPU2展座加工組裝(缺ˋ展品)</t>
  </si>
  <si>
    <t>異常排除:_x000D_
1.烘烤輸送帶溫度表更換資料確認_x000D_
2.SD測漏治具耐壓規格確認(產線加壓至12KG導致氣剛異常)</t>
  </si>
  <si>
    <t>超音波探頭治具調整</t>
  </si>
  <si>
    <t>簡報整理</t>
  </si>
  <si>
    <t>9/4中區研討會_x000D_
展品開箱追加配件(完成)</t>
  </si>
  <si>
    <t>超音波探頭治具加工_x000D_
套筒取放溝槽銑床加工*20PCS</t>
  </si>
  <si>
    <t>半導體展追加展品配件設計發外</t>
  </si>
  <si>
    <t>流量展台加工組裝(80%)</t>
  </si>
  <si>
    <t>GPX8 3溫度校正水槽規劃_x000D_
8/27 3.1版修改 3D</t>
  </si>
  <si>
    <t>8/27高鹿比例閥送修</t>
  </si>
  <si>
    <t xml:space="preserve">GPX8 3溫度校正水槽規劃_x000D_
8/28 3.1版修改 3D_x000D_
_x000D_
QA LED折腳治具_x000D_
8/28 6.3mm用零件廠商交件。_x000D_
_x000D_
</t>
  </si>
  <si>
    <t xml:space="preserve">GPX8 3溫度校正水槽規劃_x000D_
8/29 3.1版修改 3D_x000D_
_x000D_
QA LED折腳治具_x000D_
8/29 6.3mm治具組裝。_x000D_
_x000D_
EPU2 測試用管件報價_x000D_
8/29 交件，欠4組管件，預計9/1交_x000D_
_x000D_
提案改善077_x000D_
SCX6街線治具，宏庫製作2個。_x000D_
_x000D_
</t>
  </si>
  <si>
    <t>FG PTFE外管測試_x000D_
(五)甩動測試_x000D_
8/25-9/1 運作正常。_x000D_
_x000D_
QA LED折腳治具_x000D_
8/6MAIL通知，樣品提供 1mm、2.5mm、6.3mm_x000D_
8/20 1mm完成。8/26 2.5mm完成。 _x000D_
9/1 6.3mm完成。_x000D_
_x000D_
EPU2 測試用管件報價_x000D_
8/29 交件，欠4組管件，9/1已交_x000D_
_x000D_
8/26 良琪真空吸盤需求_x000D_
9/1 兆勗報價_x000D_
_x000D_
9/1 40-A508+TB中凱送樣檢驗_x000D_
9/1 WB00A0175  修模資料</t>
  </si>
  <si>
    <t>GPX8 3溫度校正水槽規劃_x000D_
9/2 第4版規劃_x000D_
_x000D_
9/2  WB00A0177   WB00A0175  模具維修資料</t>
  </si>
  <si>
    <t>9/3 協助下貨櫃  中沛水表測試台</t>
  </si>
  <si>
    <t>提案改善-EPD分離型錶頭電源線快拆治具繪圖與發外製作</t>
  </si>
  <si>
    <t>處理SRS加工失誤後續處置</t>
  </si>
  <si>
    <t>將背板支架送到廠商修改</t>
  </si>
  <si>
    <t>維修2號線玻轉式流量計浮子下不來問題</t>
  </si>
  <si>
    <t>EPH2號線不確定度測試方式教導</t>
  </si>
  <si>
    <t>SP測試台溫度sensor異常，測試維修</t>
  </si>
  <si>
    <t>中沛測台進廠前1F測廠空間清理</t>
  </si>
  <si>
    <t>新的EPT測試台規劃與請購</t>
  </si>
  <si>
    <t>中沛測試台進廠拆箱與組裝</t>
  </si>
  <si>
    <t>FG自走熱縮_x000D_
清單價格確認整理</t>
  </si>
  <si>
    <t>電磁閥拉氣管</t>
  </si>
  <si>
    <t>GPX8治具討論</t>
  </si>
  <si>
    <t>印尼展台JTR連不上_x000D_
聯絡排除問題</t>
  </si>
  <si>
    <t>EPT測試台_x000D_
增加E+H流量計_x000D_
規劃討論_x000D_
預留接線</t>
  </si>
  <si>
    <t>電二 SPX測場 管道前後溫度不一致_x000D_
PT100訊號線接觸不良 解開重接OK</t>
  </si>
  <si>
    <t>板金加工_x000D_
配件安裝</t>
  </si>
  <si>
    <t>板金加工_x000D_
配件安裝_x000D_
EPH傳送器配線</t>
  </si>
  <si>
    <t>中沛流量測場_x000D_
搬運進廠拆箱等</t>
  </si>
  <si>
    <t>SPX銘版漏水問題:_x000D_
確認塑膠上蓋將官配合結構位置，討論能否修改相關模具結構_x000D_
聯繫射出廠針對現況PP+G20%材質變更為PC材質試模事項處理</t>
  </si>
  <si>
    <t>產品開發部週會:_x000D_
洪子芸:_x000D_
張家港修模申請-電子送簽完成  2025-08-27_x000D_
修模預計15個工作天後送樣 2025-09-17_x000D_
壓力檢測治具-穩壓罐 2025-08-29 _x000D_
DN100 零件、半成品、成品-3D 2025-08-26_x000D_
鋼管、法蘭、支撐管、內襯本體、內襯本總成_x000D_
DN125 零件(鋼管、法蘭、支撐管)-3D 2025-08-27_x000D_
半成品(內襯本體、內襯本總成)、成品-3D 預計2025-08-29完成_x000D_
鄭貫中:_x000D_
Cable型修改模具  2025-08-20(完成)試模後O-Ring溝槽過小須再修改_x000D_
M12、SDX5金屬型模具修改需請懿塑協助同步修改預計9/10完成_x000D_
奧多曼水量計:DN50結構設計初版已完成9/01專案討論會議討論_x000D_
需量測確認磁鐵極性、高斯值、位置_x000D_
SPX2-IP67漏水問題:換膠後仍無法確保100%良率，但針對有整修過平面卻可達成100%良率，將針對塑膠相關結構討論是否可用射出條件克服平整度問題_x000D_
SC38中凱新接線盒下單採購_x000D_
葉宏政:_x000D_
DN20閥體-凱特KAT-提供試模報告，請KAT修改縮水及螺牙過小問題_x000D_
上蓋.氣動開關座.本體-恆宇-試模報告完成，有些小問題要修改(本體有部分為咬花、上蓋螺牙受傷)，廠商會再調整模具，預計8/29完成修改，小批量請購簽核中。_x000D_
寧泰修改的新膜片測試-8/25樣品已送達，寧泰協助修改中。_x000D_
研發送樣樣品(DN15 EPDM)(景碩)製作--測試-包裝-入庫。_x000D_
研發送樣樣品(DN15 EPDM+PTFE)(景碩)製作-測試。_x000D_
鎖蓋機台:查詢大陸廠商提供上海協助聯繫評估。_x000D_
EPD支撐架與殼體干涉問題確認，模具請修簽核。</t>
  </si>
  <si>
    <t>EST10000-B:_x000D_
含線材端子半成品組裝後3D零件圖繪製_x000D_
成品3D圖面組裝繪製_x000D_
EST20000-A:_x000D_
EST多點位芯棒、EST鋼纜塞塊、EST多點位牙頭-2D工程圖面繪製</t>
  </si>
  <si>
    <t>QW01Mod00100002272_x000D_
RF 螺絲頭(內無牙)進料檢驗基準尺寸內容審查_x000D_
QW01Mod00100002273_x000D_
RF螺母1/2”對邊27進料檢驗基準尺寸內容審查_x000D_
QWNew00100001314、QWNew00100001315、QWNew00100001316、QWNew00100001317_x000D_
EPU探頭固定支架(力致)客製品進料檢驗基準尺寸審查2"、3"_x000D_
ECO-25080378_x000D_
EPD控制板支撐架工程圖面審查</t>
  </si>
  <si>
    <t>QW01Mod00100002273</t>
  </si>
  <si>
    <t>EST多點位尾套、EST多點位芯棒2D工程圖面繪製_x000D_
EST20000-AXXXX成品圖面爆炸圖布局_x000D_
EST10000-BXXXX成品3D圖面增加灌膠示意</t>
  </si>
  <si>
    <t>機構工程師面試與回覆文件撰寫_x000D_
游輝哲:_x000D_
景電:只做簡單模具修改維護_x000D_
璟騰:作螺桿、滾珠零件設計_x000D_
3D軟體熟UG、Solid works不熟_x000D_
不夠主動積極、專業能力不足、穩定性不好_x000D_
不錄用</t>
  </si>
  <si>
    <t>研發專案討論會議:_x000D_
a.EPT現況生產精度5%內為限收標準_x000D_
b.EPT不良品為5~7%_x000D_
c.批量測試針對探頭定位夾角差異性</t>
  </si>
  <si>
    <t xml:space="preserve">研發專案討論會議:_x000D_
a.外殼開模可找上海供應商_x000D_
b.弓銓葉片打孔專利確認與閃避_x000D_
c.磁鐵安裝方向180度兩PCS_x000D_
d.霍爾元件樣品與測試確認_x000D_
</t>
  </si>
  <si>
    <t>研發專案討論會議:_x000D_
EPH-DN40三號線複測比對二號線差異點_x000D_
EPH-一、二、三號測試線相關馬達、流量計等差異性造冊比對</t>
  </si>
  <si>
    <t>研發專案討論會議:_x000D_
a.塑膠上蓋IP測試:_x000D_
   更換背膠材質並修平平面測試確定為有效_x000D_
   背膠黏貼後需再3小時候在型壓迫，協理反應製成時間過長_x000D_
b.更換材質確認可否在射出時就克服平整度問題_x000D_
c.內部PCB與PCB固定殼過鬆會脫離問題確認</t>
  </si>
  <si>
    <t>EPT上殼組合與下殼雷射焊接夾具:_x000D_
新夾具3D、2D設計圖面繪製</t>
  </si>
  <si>
    <t xml:space="preserve">EST100XX-B:_x000D_
繪製防爆鐵牌3D圖面檔案_x000D_
繪製成品灌膠示意組合圖_x000D_
</t>
  </si>
  <si>
    <t>QWNew00100001318_x000D_
EPD-ANSI-300Lbs法蘭進料檢驗基準尺寸審查</t>
  </si>
  <si>
    <t>QWNew00100001318</t>
  </si>
  <si>
    <t>研發專案討論會議:_x000D_
上下支架材質確認SUS304_x000D_
上下支架確認NCT不做抽牙_x000D_
上下支架外觀需做噴砂處理(宜蘭廠)_x000D_
表頭需有保護蓋(業務需求)_x000D_
M12線材須有護線環(業務需求)</t>
  </si>
  <si>
    <t>QWNew00100001318_x000D_
EPD-DN80-300Lbs法蘭進料檢驗基準尺寸審查_x000D_
QW01Mod00100002275_x000D_
電容器可動片定位銷進料檢驗基準尺寸審查_x000D_
QW01Mod00100002276_x000D_
LF9測試座連接管進料檢驗基準尺寸審查_x000D_
QW01Mod00100002277_x000D_
顯示蹼輪上蓋進料檢驗基準尺寸審查_x000D_
ECO-25080401_x000D_
EPD-DN65上殼板與鋼管變更工程圖面內容審查</t>
  </si>
  <si>
    <t>LED透明顯示板慈溪T3樣品:_x000D_
a.試模樣品全尺寸量測_x000D_
b.試模報告撰寫_x000D_
c.模具治具驗收報告轉寫_x000D_
上下支架NCT圖面與料規格問題討論</t>
  </si>
  <si>
    <t>EPT上殼組合與下殼雷射焊接夾具:_x000D_
a.與精機部討論製作相關夾具_x000D_
b.夾具製作完成後試組裝與雷射焊接設備上實際安裝運轉確認公件在運轉時不會空轉</t>
  </si>
  <si>
    <t>EPH-DN25、DN40北水不良品退回廠問題分析:_x000D_
a.DN25:1PCS卡異物、1PCS上感測片破裂脫離、1PCS懷疑噴嘴墊片無法有效阻隔上下水室。_x000D_
b.DN40:1PCS寶石掉落、2PCS軸心被嚴重磨損、1PCS懷疑噴嘴墊片無法有效阻隔上下水室。</t>
  </si>
  <si>
    <t>EPH銅保護蓋模具修改:_x000D_
a.試模樣品全尺寸量測_x000D_
b.試模報告撰寫_x000D_
c.模具治具驗收報告轉寫</t>
  </si>
  <si>
    <t>DN40多孔式噴嘴變更軸心後最快交期時間9/8~9/9</t>
  </si>
  <si>
    <t>塑膠蓋縮水問題:_x000D_
a.討論材質更會為PC，表面光滑度較好，較易黏貼。_x000D_
b.針對模具修改逃肉厚問題，前往模具廠討論與估價_x000D_
   上下兩邊將進行補模只留1mm厚長條型，頂針改為Ø1.5，修模費用(1萬)_x000D_
c.PCB固定殼，不要銑長條破面，留1/3補強_x000D_
d.鋼管內徑加厚讓其PCB固定殼晃動位置縮小</t>
  </si>
  <si>
    <t>上下支架DN15~DN40材質SUS304，NCT成型3D、2D工程圖面。_x000D_
上下支架DN15~DN40材質SUS304，零件、半成品料號建立。_x000D_
上下支架DN15~DN40材質SUS304，EOM表建立。_x000D_
上下支架DN15~DN40材質SUS304，成品EOM變更。_x000D_
上下支架DN15~DN40材質SUS304，進料檢驗基準撰寫。_x000D_
上下支架DN15~DN40材質SUS304，半成品3D、2D工程圖面。_x000D_
成品修改支架組合3D、2D工程圖面。_x000D_
上傳PLM相關圖面、文件檔案。_x000D_
繪製DN15~DN40成品目錄外觀尺寸圖面。</t>
  </si>
  <si>
    <t>1.送樣產品初步測試_x000D_
2.送樣產品與QA一同會測_x000D_
3.委測單開立</t>
  </si>
  <si>
    <t>1.開立ECO_x000D_
2.修改工程圖面_x000D_
3.圖面歸檔</t>
  </si>
  <si>
    <t>ECO-25080378</t>
  </si>
  <si>
    <t>1.CNS規格管頭加工_x000D_
2.CNS規格管頭工程圖繪製_x000D_
3.與QA一同會測膜片耐壓_x000D_
4.螺母通知採購修改訂單_x000D_
5.協助螺母廠及模具廠的配合溝通_x000D_
6.修改螺母工程圖</t>
  </si>
  <si>
    <t>1.雄業修模支撐架模具驗收</t>
  </si>
  <si>
    <t>1.PCB尺寸加大設計，確認干涉距離_x000D_
2.出限高圖給RD3</t>
  </si>
  <si>
    <t>1.與廠商討論螺母加工注意重點_x000D_
2.提供牙規給廠商_x000D_
3.成品BOM新增提出ECO</t>
  </si>
  <si>
    <t>1.線塞設計修改_x000D_
2.工程圖繪製</t>
  </si>
  <si>
    <t>1.送樣樣品包裝及入庫_x000D_
2.成品BOM新增_x000D_
3.新建物料料號</t>
  </si>
  <si>
    <t>1.大陸鎖蓋機廠商搜尋</t>
  </si>
  <si>
    <t>1.膠體立方塊製作測試</t>
  </si>
  <si>
    <t>1.DN25閥體試模報告_x000D_
2.請廠商提供模具照片_x000D_
3.模具驗收資料</t>
  </si>
  <si>
    <t>1.Oleumtech版EPD線塞工程圖修改_x000D_
2.模具詢價</t>
  </si>
  <si>
    <t>ECP 成品圖</t>
  </si>
  <si>
    <t>ECP_x000D_
確認名版樣品與尺寸_x000D_
銘版 工程圖 &amp; 上傳PLM_x000D_
-----------------------------------------_x000D_
佳里興-3組模具小批量驗收_x000D_
修改工程圖 上傳PLM</t>
  </si>
  <si>
    <t>ECP_x000D_
樣品入庫_x000D_
更新 進料檢驗基準 上傳PLM_x000D_
----------------------------------_x000D_
ECP_x000D_
北京賽斯頓壓力測試台_x000D_
圖面確認</t>
  </si>
  <si>
    <t>EPD DN100 半成品(內襯本體、內襯本總成) 3D</t>
  </si>
  <si>
    <t>ECP_x000D_
跟上海採購&amp;張家港討論修模問題_x000D_
因為本體鎖固圈與蓋子干涉量不夠，所以需要修模_x000D_
但張家港不願意修模_x000D_
_x000D_
1. 本來尺寸正確，但他們看錯是模報告將尺寸改掉了ˊ_x000D_
2. 因為我沒注意到干涉量不足的問題，在他們要射出白色樣品時有說尺寸都可以，所以不願意免費修模_x000D_
3. 討論好我們給他們修模費用，但又因模具尾款還沒給他們不願意修_x000D_
4. 要支付尾款要有模具圖，張家港又不願意提供，所以問題一直卡著_x000D_
5. 後續跟他們簽好合約，尾款給他們，他們要幫我們修模又要給我們模具圖面_x000D_
_x000D_
------------------------------------_x000D_
寄兩款壓力表給北京賽斯頓</t>
  </si>
  <si>
    <t>EPU _x000D_
提供給宏庫工程圖CAD</t>
  </si>
  <si>
    <t>EPD DN100 半成品(內襯本體、內襯本總成) 3D_x000D_
EPD DN100 成品 3D + 爆炸圖</t>
  </si>
  <si>
    <t>EPD DN100 成品 3D + 爆炸圖</t>
  </si>
  <si>
    <t>ECP_x000D_
北京賽斯頓壓力測試台_x000D_
圖面確認 2</t>
  </si>
  <si>
    <t>協助基恩斯掃描確認尺寸</t>
  </si>
  <si>
    <t>DN125 零件(鋼管、法蘭、支撐管)-3D</t>
  </si>
  <si>
    <t>協助修改工程圖</t>
  </si>
  <si>
    <t>DN125 半成品(內襯本體、內襯本總成)-3D</t>
  </si>
  <si>
    <t xml:space="preserve">1.儲壓罐-領料給蔡師傅鑽孔_x000D_
2.繪製固定罐子配件的工程圖，請中方報價_x000D_
</t>
  </si>
  <si>
    <t>協助EPD改圖_x000D_
DN125-半成品3D_x000D_
(傳感器總成)</t>
  </si>
  <si>
    <t xml:space="preserve">ECP_x000D_
儲壓罐領料&amp;協助焊接_x000D_
</t>
  </si>
  <si>
    <t>1.SPX測試IPXX_x000D_
2.更新EPU探頭支架進料檢驗</t>
  </si>
  <si>
    <t>1.找油封華司規格並繪製_x000D_
2.調整PF直牙的六角本體尺寸_x000D_
3.畫2D承認圖給生技</t>
  </si>
  <si>
    <t>做周一進度報告資料</t>
  </si>
  <si>
    <t>1.聯絡廠商油封華司報價及EPDM樣品索取_x000D_
2.繪製2D工程圖並上傳PLM_x000D_
3.畫2D承認圖給生技_x000D_
4.更新進料檢驗文件</t>
  </si>
  <si>
    <t xml:space="preserve">1.SPX測試IPXX，是否O-Ring會漏水，並做進度報告_x000D_
2.找蔡師傅拿零件_x000D_
</t>
  </si>
  <si>
    <t>測水治具測試是否可以使用</t>
  </si>
  <si>
    <t>1.確認測試零件、缺少的通知生管備料_x000D_
2.將已組裝好的管子拆解，準備去修改</t>
  </si>
  <si>
    <t>報告SPX2防水測試、奧多曼水量計進度</t>
  </si>
  <si>
    <t>做周一進度報告資料、查王處長給的水力發電機規格</t>
  </si>
  <si>
    <t>1.確認測試零件製作數量_x000D_
2.整理3D成品圖面</t>
  </si>
  <si>
    <t>1.去二場領料請精機修改_x000D_
2.接線盒模具樣品入庫_x000D_
3.接線盒驗收文件製作給上海採購簽核</t>
  </si>
  <si>
    <t>1.確認SPX高溫型加長管圖面_x000D_
2.繪製SPX2高溫加長型3D圖面_x000D_
3.紀錄SPX需改善的地方，及改善進度_x000D_
4.製作塑膠套殼測試零件</t>
  </si>
  <si>
    <t>ECR-25080017</t>
  </si>
  <si>
    <t xml:space="preserve">軌道型顯示器夾管式超音波流量計_x000D_
</t>
  </si>
  <si>
    <t>審查完成</t>
  </si>
  <si>
    <t>2025/09/08</t>
  </si>
  <si>
    <t>2025/11/25</t>
  </si>
  <si>
    <t>發包底片資整理</t>
  </si>
  <si>
    <t>EPT14S1001技轉圖面</t>
  </si>
  <si>
    <t xml:space="preserve">1.FD替代料找尋_x000D_
2.EG上海事項項處理_x000D_
3.產線AE問題排除_x000D_
_x000D_
</t>
  </si>
  <si>
    <t xml:space="preserve">1.上海所需sex料件領取及整備_x000D_
2.gpx8治具確認及申請_x000D_
</t>
  </si>
  <si>
    <t xml:space="preserve">1.上海EGX 打件事項處理_x000D_
2.上海機台模組2憲改4線電路分析_x000D_
3.EEX產線問題排除_x000D_
4.SA問題分析處理_x000D_
_x000D_
</t>
  </si>
  <si>
    <t xml:space="preserve">1.上海機台模組2線改4線電路分析_x000D_
2.TAB電路分析處理_x000D_
4.SA問題分析處理_x000D_
_x000D_
</t>
  </si>
  <si>
    <t>1.GPX感溫棒 指導產線人員生產_x000D_
2.上海機台模組2線改4線_x000D_
3.SA問題分析</t>
  </si>
  <si>
    <t>DN40一廠不良過多問題分析及驗證</t>
  </si>
  <si>
    <t>因應台水驗收要求需要驗收Q1~Q7，驗證DN25 Q1~Q7</t>
  </si>
  <si>
    <t>評估申請度量衡業營業許可所需各項檢附資料</t>
  </si>
  <si>
    <t xml:space="preserve">至北水開會。_x000D_
_x000D_
【技術科開會通知】_x000D_
開會事由：東區FOT2.0複查案追縱水表廠商改善會議_x000D_
時　　間：114年9月9日(星期二)_x000D_
地　　點：技術科會議室_x000D_
備註：_x000D_
一、依114年8月26日東區小區巡迴會議鈞長栽示辦理。_x000D_
二、檢附會議資料。_x000D_
三、本次會議為瞭解水表廠商各批次缺失改善情形，邀請廠商桓達至本處說明各批次改善情形(不作紀錄)，以利追縱改善。_x000D_
_x000D_
</t>
  </si>
  <si>
    <t>北水FOT2.0標案，返修水表問題分析驗證</t>
  </si>
  <si>
    <t>匯整相關檢附資料。</t>
  </si>
  <si>
    <t>1.協助生產EPT_x000D_
2.校正EPT方形_x000D_
3.協助EPT電路板更新韌體</t>
  </si>
  <si>
    <t>1.協助生產EPT_x000D_
2.校正EPT方形_x000D_
3.與QA會測SPX韌體</t>
  </si>
  <si>
    <t>1.發起ECR更新SPX韌體_x000D_
2.校正EPT方形</t>
  </si>
  <si>
    <t>1.更新SPX產品檢驗基準與紀錄_x000D_
2.校正EPT方形_x000D_
3.協助技轉EPT校正系統</t>
  </si>
  <si>
    <t>1.邁科-EPT工況_x000D_
2.模組化報告</t>
  </si>
  <si>
    <t>1.與奕澔溝通，優化EPT自動校正與電測治具_x000D_
2.校正EPT方形</t>
  </si>
  <si>
    <t>1.統整上周EPT時程縮減資料_x000D_
2.前往二廠，協助技轉</t>
  </si>
  <si>
    <t>拋光後不良EPT檢測與絕緣耐壓測試_x000D_
SPX2領取與測試</t>
  </si>
  <si>
    <t>EPT 不良品處理_x000D_
_x000D_
製程履歷</t>
  </si>
  <si>
    <t xml:space="preserve">SPX 領料清單_x000D_
_x000D_
零件尋找以及確認_x000D_
</t>
  </si>
  <si>
    <t>2025年度硬體模組化會議_x000D_
_x000D_
熱質式流量開關-感測原理與感測電路設計_x000D_
_x000D_
主管 審查 以及修改審查後文件</t>
  </si>
  <si>
    <t>SPX 調整製程履歷_x000D_
_x000D_
SPX探頭製作 以及 樣品製作_x000D_
_x000D_
烘烤 紀錄等 修正製成履歷</t>
  </si>
  <si>
    <t>SPX 調整製程履歷_x000D_
_x000D_
3樣品製作 塗膠與紀錄_x000D_
_x000D_
SPX製作 樣品製作_x000D_
_x000D_
紀錄等 修正製成履歷</t>
  </si>
  <si>
    <t xml:space="preserve">修改電解液清洗 製成履歷_x000D_
_x000D_
處理EPT 絕緣麥拉片問題 入庫 等_x000D_
_x000D_
</t>
  </si>
  <si>
    <t>SPX 修改製程履歷_x000D_
_x000D_
本體管以及泡棉等_x000D_
_x000D_
電路維修_x000D_
_x000D_
斷線修護</t>
  </si>
  <si>
    <t>3樣機製作 FOR 摔落測試_x000D_
_x000D_
該測試新增加墊泡棉_x000D_
_x000D_
電路板家矽利康固定_x000D_
_x000D_
3樣品_x000D_
_x000D_
本體組裝</t>
  </si>
  <si>
    <t xml:space="preserve">CX Pilot Run 試用心得問題_x000D_
_x000D_
9/10 下午 2:00~3:00_x000D_
</t>
  </si>
  <si>
    <t xml:space="preserve">課程名稱：研發-熱質式感測器介紹_x000D_
上課日期：09月10日 (三) 下午16:00-17:00_x000D_
授課講師：丁智軒 _x000D_
</t>
  </si>
  <si>
    <t>EPT探頭製作_x000D_
_x000D_
FOR EPT拋光問題_x000D_
_x000D_
EPT探頭灌膠 捷地膠灌膠固定</t>
  </si>
  <si>
    <t>收到TUV寄來的J-type線, 請騏敬製線並開始灌膠做樣品, 同時拍照做測試計劃與TUV確認.</t>
  </si>
  <si>
    <t>EST與GPX8 DVT-QA不符合項目討論</t>
  </si>
  <si>
    <t>1. 廣達客製樣式變更討論, 產出會議記錄_x000D_
2. 研發會議</t>
  </si>
  <si>
    <t>規劃GPX8成品電測治具架構與所需設備, 匯整後會請購準備</t>
  </si>
  <si>
    <t>SDX8廣達生產不良品分析歸類, 請俊毅分析後資料匯整, 進行主因歸類與責任單位劃分. 並同時告知相關人員改善方式.</t>
  </si>
  <si>
    <t>TUV人員一同進行溫昇測試</t>
  </si>
  <si>
    <t>CX Pilot Run 討論</t>
  </si>
  <si>
    <t>SCX5溫昇測試</t>
  </si>
  <si>
    <t>蹼輪流量計-感測原理與感測電路設計撰寫</t>
  </si>
  <si>
    <t>專案文件修正</t>
  </si>
  <si>
    <t>RDNew0100000766送樣樣品製作</t>
  </si>
  <si>
    <t>RDNew0100000766</t>
  </si>
  <si>
    <t>蹼輪流量計報告內容修正</t>
  </si>
  <si>
    <t>SC240 &amp; SC280兩線式M12接頭設變_拋轉失敗還原</t>
  </si>
  <si>
    <t>ECR-25080007</t>
  </si>
  <si>
    <t>上海訂單轉送樣樣品製作TA6-25090006</t>
  </si>
  <si>
    <t>TA6-25090006</t>
  </si>
  <si>
    <t>協助測試SPX客訴異常</t>
  </si>
  <si>
    <t>研發-熱質式感測器介紹</t>
  </si>
  <si>
    <t>璞石科技拜訪</t>
  </si>
  <si>
    <t>SDX光電系列整併與優化案結案資料整理</t>
  </si>
  <si>
    <t>1.光寶客製相關工作與資料提供_x000D_
2.上海凡宜研發送樣協助</t>
  </si>
  <si>
    <t>1.研發報告準備_x000D_
2.光寶客製相關工作與資料提供_x000D_
3.上海凡宜研發送樣協助</t>
  </si>
  <si>
    <t>研發報告準備</t>
  </si>
  <si>
    <t>1.SAX使用的振盪電路_x000D_
2.硬體模組化報告準備</t>
  </si>
  <si>
    <t>1.SDX光電系列整併與優化案結案資料整理_x000D_
2.光寶客製相關工作與資料提供_x000D_
3.上海凡宜研發送樣協助</t>
  </si>
  <si>
    <t>1.光寶客製相關工作與資料提供_x000D_
2.上海凡宜XLPE電纜線確認_x000D_
3.廣達客製品製程履歷修改與增加產品檢驗基準/記錄</t>
  </si>
  <si>
    <t>1. SCX5 熱偶線 剝線、電焊 12 PCS_x000D_
2. SCX5 高溫測試樣機 一般型、超高溫型 製作 2 PCS</t>
  </si>
  <si>
    <t>1. GPX8 連板治具 RS485 D+ 跟換Relay 做切換通訊</t>
  </si>
  <si>
    <t xml:space="preserve">1. 熱質式流量開關-感測原理與感測電路設計_x000D_
2. 蹼輪流量計-感測原理與感測電路設計_x000D_
</t>
  </si>
  <si>
    <t>1. GPX8 連板治具 軟體功能測試</t>
  </si>
  <si>
    <t>1. SCX5 高溫測試 樣基準備_x000D_
2. SCX5 黏高溫測試點_x000D_
3. SCX5 高溫測試點配線_x000D_
4. SCX5 高溫測試 燒機、正式測試</t>
  </si>
  <si>
    <t>1. GPX8 連板Debug _x000D_
2. GPX8 連板治具 功能修改</t>
  </si>
  <si>
    <t>1. SCX5 高溫測試 樣品 準備 熱電偶製作 灌膠</t>
  </si>
  <si>
    <t>1. SCX5 高溫測試 熱偶線配線_x000D_
2. SCX5 高溫測試 環境架設_x000D_
3. SCX5 高溫測試</t>
  </si>
  <si>
    <t>1. GPX8 連板測試流程製作</t>
  </si>
  <si>
    <t>1. SCX5 高溫測試 80度_x000D_
2. SCX5 高溫測試 95度</t>
  </si>
  <si>
    <t>SDX201加工重點修改</t>
  </si>
  <si>
    <t>Hall sensor IC測試</t>
  </si>
  <si>
    <t>SDX5 研發送樣樣品製作</t>
  </si>
  <si>
    <t>研發教育訓練-熱質式感測器介紹</t>
  </si>
  <si>
    <t>SDX8 不良品分析</t>
  </si>
  <si>
    <t>EPU2技轉文件-製程履歷修改</t>
  </si>
  <si>
    <t>EPD元件測試，協助變壓器測試</t>
  </si>
  <si>
    <t>EPU2技轉文件-產品檢驗紀錄</t>
  </si>
  <si>
    <t>EPU2技轉文件-產品檢驗基準</t>
  </si>
  <si>
    <t xml:space="preserve">硬體模組化報告製作-渦街流量計-感測原理與感測電路設計_x000D_
</t>
  </si>
  <si>
    <t>EPU2測試-更新EPT測場上的樣機並測量流量_x000D_
EPU2技轉文件-製程履歷修改</t>
  </si>
  <si>
    <t>EPD接線盒小型化開案-研發企劃書</t>
  </si>
  <si>
    <t>EPD客訴分析與測試</t>
  </si>
  <si>
    <t>硬體模組化課程_x000D_
EPR1客戶異常樣品測試，_x000D_
客戶反映無流量數字再跑，_x000D_
回廠測試皆正常，請客戶修改安裝方式。_x000D_
測試DN20、DN15不同表面的狀況。</t>
  </si>
  <si>
    <t>確認連接管表面是否有影響量測狀況，_x000D_
DN20在最光滑表面時，量測不到，但管徑偏小_x000D_
DN15皆量不到。_x000D_
統整DVT QA狀況。</t>
  </si>
  <si>
    <t>流量模擬時，輸出電流沒有相對應變化，_x000D_
請政崙哥協助修改程式。_x000D_
高溫連續開關機，將環溫降至55度即可正常，_x000D_
IP65需點黑膠重新復測。</t>
  </si>
  <si>
    <t>EUT POWER還需驗證，_x000D_
目前已有1台打3KV接地都OK，_x000D_
需有3台樣品佐證才會判定PASS，_x000D_
目前測到第2台樣品，2KV OK，3KV會有元件損傷。</t>
  </si>
  <si>
    <t>EUT POWER有第二台打3KV接地OK，_x000D_
將出貨樣品2PCS入庫，_x000D_
找尋第三台EUT TEST PASS的樣機。</t>
  </si>
  <si>
    <t>0903_x000D_
_x000D_
CX導入報告_x000D_
會後彙整報告製作_x000D_
_x000D_
M250301C1 一體型電磁流量計北美多重防爆認證 - 電源電路測試</t>
  </si>
  <si>
    <t>0904_x000D_
_x000D_
模組化會議_x000D_
_x000D_
M250301C1 一體型電磁流量計北美多重防爆認證 - 電源電路測試</t>
  </si>
  <si>
    <t>0905_x000D_
_x000D_
EPU_DinRail_電路量測_x000D_
_x000D_
EPU_DinRail_打擊波形確認_x000D_
_x000D_
台大技轉備料追蹤_x000D_
線材領取&amp;壓電片規格問題處理</t>
  </si>
  <si>
    <t>0908_x000D_
_x000D_
EPU_DinRail_打擊波形確認_x000D_
_x000D_
研發處基礎訓練課程_x000D_
_x000D_
台大技轉備料資料修改</t>
  </si>
  <si>
    <t>0909_x000D_
_x000D_
EPU_DinRail測試_x000D_
1號版 疑似FPGA燒毀_x000D_
換3號板燒錄測試_x000D_
_x000D_
台大技轉_x000D_
治具修改_x000D_
_x000D_
客訴*4</t>
  </si>
  <si>
    <t>0910_x000D_
_x000D_
客訴*4_x000D_
_x000D_
M250301C1 一體型電磁流量計北美多重防爆認證_x000D_
電源電路測試</t>
  </si>
  <si>
    <t>1. Firmware V33測試驗証_x000D_
2. 發行Firmware V33</t>
  </si>
  <si>
    <t>1. 新增流速線性變化功能</t>
  </si>
  <si>
    <t>1. 增加在模擬流量功能時, 流速, 4-20 mA, Frequency輸出等連動功能_x000D_
2. 發行Fiemware V34</t>
  </si>
  <si>
    <t>1. 專案進度會議</t>
  </si>
  <si>
    <t>1. 新增流速線性變化功能完成_x000D_
2. 發行V2.1.46</t>
  </si>
  <si>
    <t>1. GPX8韌體審查會議</t>
  </si>
  <si>
    <t>EPT舊測廠_x000D_
自動校正流程撰寫_x000D_
功能測試驗證_x000D_
_x000D_
AMMS_x000D_
資料庫規劃_x000D_
流程規劃_x000D_
_x000D_
連版測試模組測試修改_x000D_
測試流程軟體測試修改</t>
  </si>
  <si>
    <t>AMMS_x000D_
資料庫規劃_x000D_
流程規劃_x000D_
_x000D_
連版測試模組測試修改_x000D_
測試流程軟體測試修改</t>
  </si>
  <si>
    <t>AMMS_x000D_
資料庫規劃_x000D_
流程規劃</t>
  </si>
  <si>
    <t>EPH LC 測試軟體_x000D_
新增reboot按鍵_x000D_
_x000D_
EPT 新測廠_x000D_
流速控制調整_x000D_
標準錶讀取修改_x000D_
_x000D_
AT溫濕度傳感器_x000D_
溫溼度讀取_x000D_
baudrate設定</t>
  </si>
  <si>
    <t xml:space="preserve">EPT 新測廠_x000D_
流速控制調整_x000D_
標準錶讀取修改_x000D_
</t>
  </si>
  <si>
    <t>EPT 新測廠_x000D_
流速控制調整_x000D_
標準錶讀取修改_x000D_
新增驗證流程設定</t>
  </si>
  <si>
    <t>EPT 新測廠_x000D_
流速控制調整_x000D_
標準錶讀取修改_x000D_
氣動閥自動控制流程修改_x000D_
_x000D_
AT溫濕度傳感器_x000D_
加入CLCD-9700恆溫箱讀取紀錄功能</t>
  </si>
  <si>
    <t xml:space="preserve">EPH水錶現場安裝多功能工具: (EPH0022)韌體版本-_x000D_
1. 新增自動分配ID流程,_x000D_
2. 新增掃描串接EPH的所有ID。_x000D_
3. 新增Modbus table。_x000D_
4. 傳寫調適軟件 =&gt; 讀取器號表_x000D_
已完成初版,測試正常!_x000D_
</t>
  </si>
  <si>
    <t>EPH水錶V1061問題討論!</t>
  </si>
  <si>
    <t>HART DD File開發工具搜尋,EDDL文件研讀</t>
  </si>
  <si>
    <t>EPH00222對水錶的自動分配ID,掃描ID功能,韌體&amp;調適軟件測試,_x000D_
修改問題 : 掃描 ID遇到為回應的跳過,使用下一個 ID繼續掃描_x000D_
製作操作手冊,Modbus table</t>
  </si>
  <si>
    <t>HART DD-IDE在WinXP下測試編譯,研讀文件</t>
  </si>
  <si>
    <t xml:space="preserve">1. HART DD-IDE V5.0編譯DDL檔案 ... 已可編 譯_x000D_
2. 搜尋 Simulate dd file的主機&amp;從機執行方式_x000D_
3. 研讀HART ddl file的製作方式_x000D_
_x000D_
</t>
  </si>
  <si>
    <t>新專案AMMS: 架構討論會議</t>
  </si>
  <si>
    <t>因為電流量測儀器停產,新購買儀器VOAC7602,造成調適軟件無法運作。_x000D_
連線測試VOAC7602  Remote Port command</t>
  </si>
  <si>
    <t>K200501R1 智慧家戶水錶:分析tsm校正相關參數及流程_x000D_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t>
  </si>
  <si>
    <t xml:space="preserve">K200501R1 智慧家戶水錶:分析 ESI RAM 狀態機內容測試_x000D_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identical._x000D_
11. 分析 ESI RAM 狀態機內容測試結果如下。_x000D_
a.SOFTWARE RESET 資料內容不清零_x000D_
b. HARDWARE RESET 資料內容不清零。_x000D_
c. 若執行tsm 後定斷點，發現ESI RAM 讀值為零。_x000D_
d. 若拔除電池後，再次上電，a1061版 esi ram 無法保持原有值完整。_x000D_
</t>
  </si>
  <si>
    <t xml:space="preserve">K200501R1 智慧家戶水錶:客訴問題分析_x000D_
1.問題點	D113-210010	器號跳掉，韌体版本	EPH_A1049_x000D_
所有參數值因恢復預設值，造成器號不對，程式檢查機制為一開機後，檢查check sum 有問題後，自動載入(DN40)預設值。早期版本(1056前)曾發生ram 記憶體覆蓋問題。_x000D_
2。C113-211259	水表當機_x000D_
使用磁鐵，ui 介面有變化，水錶並未當機，計量正常，通信正常，電池電量過低只有3.4v，研判應是電池電量過低_x000D_
3。C113-210048	度數越來越少_x000D_
判定結果:: 目前這30天內資料皆相同，已過問題發生時間點，目前無法分析問題原因_x000D_
4. C113-210500	子機會一直要到3/27當天的數值_x000D_
原因判讀_x000D_
水錶儲存記憶體無問題，問題出在RTC 時間計數出問題。_x000D_
通信校時後，約30分鐘後，就會有2~3分鐘的時間誤差，有時分時間還會到退。_x000D_
分析應是硬體因素造成居多，量測32.738 osc信號，該信號vpp只有90mv，遠小於一般140mv _x000D_
_x000D_
</t>
  </si>
  <si>
    <t xml:space="preserve">M240702R1 EPV渦街流量計展型:新增總量讀取點位及uint32 格式如下_x000D_
1.開啟watch dog 功能_x000D_
2. 新增modbus_addr 如下_x000D_
0x105F	4191	PFC_FlowTotal_FRAM_FWD_VAL_H	UINT32	10000000_x000D_
0x1060	4192			_x000D_
0x1061	4193	PFC_FlowTotal_FRAM_FWD_VAL_L	UINT32	0.01_x000D_
0x1062	4194			_x000D_
0x1063	4195	PFC_FlowTotal_FRAM_FWD_VAL_NL_H	UINT32	10000000_x000D_
0x1064	4196			_x000D_
0x1065	4197	PFC_FlowTotal_FRAM_FWD_VAL_NL_L	UINT32	0.01_x000D_
0x1066	4198			_x000D_
0x1067	4199	PFC_FlowTotal_FRAM_FWD_KG_H	UINT32	10000000_x000D_
0x1068	4200			_x000D_
0x1069	4201	PFC_FlowTotal_FRAM_FWD_KG_L	UINT32	0.01_x000D_
</t>
  </si>
  <si>
    <t xml:space="preserve">M240704R1 一體式夾管超音波流量計(DN25)[RD4] : 加入cursor 游標功能，當按下save 鍵為移動cursor 功能，長按save 時(&gt;3sec) 為儲存功能。_x000D_
1. 修正BOOT程式，追加software download 收到第一封包檢查crc 正確後，再erase所有main_app，以防因高溫雜訊，通信雜訊造成顯示版程式被erase_x000D_
2. 加入cursor 游標功能，當按下save 鍵為移動cursor 功能，長按save 時(&gt;3sec) 為儲存功能。_x000D_
3。當游標位於最小位數時，按上下鍵為數值累加，或累減功能。_x000D_
4。當游標不位於最小位數時，按上下鍵為該位數0~9 變化。_x000D_
</t>
  </si>
  <si>
    <t>第二套氣動球閥控制EPH水錶測場_x000D_
1.PLC IO規劃_x000D_
2.設備規劃清點</t>
  </si>
  <si>
    <t>GPX8校驗測場_x000D_
1.GPX8校正儀器規格確認_x000D_
2.GPX8校正儀器詢價</t>
  </si>
  <si>
    <t>超音波探頭治具_x000D_
加工彈簧/組裝配件 共四組</t>
  </si>
  <si>
    <t>部門會議+SQ設備移動</t>
  </si>
  <si>
    <t>半導體展品整理_x000D_
1.9/4研討會展品開箱整理_x000D_
2.DLC展台整理</t>
  </si>
  <si>
    <t xml:space="preserve">草圖繪製_x000D_
</t>
  </si>
  <si>
    <t>9/3君帆參訪簡報整理</t>
  </si>
  <si>
    <t>半導體展品整理_x000D_
液位系統展座</t>
  </si>
  <si>
    <t>半導體展展品異常排除</t>
  </si>
  <si>
    <t>圖面設計(未完成)</t>
  </si>
  <si>
    <t>3F後段清空協助</t>
  </si>
  <si>
    <t xml:space="preserve">GPX8 3溫度校正水槽規劃_x000D_
9/3 第4版規劃，報價預估_x000D_
_x000D_
8/26 良琪真空吸盤需求_x000D_
9/3購買_x000D_
吸筆*1_x000D_
彎頭吸桿*1_x000D_
吸墊3mm&amp;4mm種尺寸各2_x000D_
</t>
  </si>
  <si>
    <t xml:space="preserve">GPX8 3溫度校正水槽規劃_x000D_
9/4 第4版規劃，報價預估_x000D_
_x000D_
</t>
  </si>
  <si>
    <t>9/4 測試</t>
  </si>
  <si>
    <t>GPX8 3溫度校正水槽規劃_x000D_
9/5 第4版規劃，報價預估_x000D_
_x000D_
GPX8 灌膠治具</t>
  </si>
  <si>
    <t>FG PTFE外管測試_x000D_
(五)甩動測試_x000D_
9/8  運作正常。_x000D_
_x000D_
真空吸盤需求_x000D_
9/8已交_x000D_
_x000D_
FG 剝熱縮套治具_x000D_
9/8治具製作，測試。寄宜蘭廠_x000D_
_x000D_
9/8主管會議資料更新</t>
  </si>
  <si>
    <t>9/9 調校測試，寄宜蘭廠復測Run-in測試。</t>
  </si>
  <si>
    <t>FG 剝熱縮套治具_x000D_
9/8 -9治具製作，測試。寄宜蘭廠_x000D_
_x000D_
9/8-9主管會議資料更新_x000D_
9/9 協助組裝  中沛水表測試台</t>
  </si>
  <si>
    <t>提案改善077_x000D_
SCX6街線治具，8/29宏庫製作2個。_x000D_
9/10接線確認_x000D_
_x000D_
9/10灌膠機整理清潔</t>
  </si>
  <si>
    <t>3F壓力開關組立機設備移機</t>
  </si>
  <si>
    <t>繪製EPT測試台</t>
  </si>
  <si>
    <t>拜拜準備與協助供品發放</t>
  </si>
  <si>
    <t>修改跑偏拉繩毛胚與成品圖檔</t>
  </si>
  <si>
    <t>廠商拜訪</t>
  </si>
  <si>
    <t>組裝中沛EPH測試台</t>
  </si>
  <si>
    <t>EPH傳送器電源配線</t>
  </si>
  <si>
    <t>精品獎 EPU展座配線</t>
  </si>
  <si>
    <t>3F SQ自動組裝設備拆裝搬移</t>
  </si>
  <si>
    <t>SQ調壓設備-單顆_x000D_
加裝臨時壓力傳送器比對用電錶</t>
  </si>
  <si>
    <t>廠商歐迪爾拜訪</t>
  </si>
  <si>
    <t>電二燈具漏氣_x000D_
氣管改走燈具外_x000D_
拉新氣管</t>
  </si>
  <si>
    <t>EPH傳送器RS485插頭ˊˋ製作</t>
  </si>
  <si>
    <t>中沛流量測場拉電</t>
  </si>
  <si>
    <t xml:space="preserve">水槽板金加工安裝_x000D_
</t>
  </si>
  <si>
    <t>EPH傳送器_x000D_
RS485插頭製作</t>
  </si>
  <si>
    <t>SC音叉治具插頭焊線</t>
  </si>
  <si>
    <t>討論元鈦需求透明蓋規格內容與設計方式:_x000D_
a.透明蓋固定結構:_x000D_
  卡扣固定在支架上_x000D_
   如ECP透明蓋直接塞緊在鋁外殼上_x000D_
b.確認固定結構為塞緊在鋁外殼上:_x000D_
  原因:卡扣固定在支架上，客戶拆裝不容易，且容易破裂或卡扣斷裂問題_x000D_
            直接塞緊在鋁外殼上可避免拆裝、破裂或卡扣斷裂問題</t>
  </si>
  <si>
    <t>產品開發部週會:_x000D_
葉宏政:二口二位DN15~DN25模具進度與上蓋設備評估_x000D_
DN25閥體已入庫模具準備驗收_x000D_
DN13閥體凱特已修改完成_x000D_
寧慈膜片DN20已修改完成，DN15測試8kg會漏，修改中_x000D_
EPD防爆膠樣品製作，將直接做壓克力模型直接灌膠製作_x000D_
鄭貫中:SPX改善震動與銘版漏水問題_x000D_
SPX塑膠上蓋修改材質為PC，平面會縮水問題將修改模具公模面肉厚較厚位置_x000D_
SPX-PCB固定殼，修改不要全面破孔，改為流1/2厚度補強_x000D_
SPX金屬外殼內徑與PCB固定殼外徑單邊差異0.4mm過大，收尋厚度2.0鋼管_x000D_
SDX低壓模具修改預計9/10修改完成_x000D_
洪子芸:ECP張家港友與北京塞斯頓測試平台設備_x000D_
ECP張家港友修模完成後送樣 2025-09-10_x000D_
北京賽斯頓壓力檢測台 2025-09-18_x000D_
EPD全系列3D圖面彙整修改</t>
  </si>
  <si>
    <t>GPX8大訊(美超微)感溫棒封口塞雷射焊接夾具設計與圖面繪製_x000D_
查詢現況料況卻料問題與零件單價評估事項處理_x000D_
_x000D_
范博翔:_x000D_
EPR5顯示型零件、半成品相關料號資料查詢與提供</t>
  </si>
  <si>
    <t>SPX塑膠上蓋修改材質為PC，修改零件3D圖面_x000D_
SPX塑膠上蓋修改材質為PC，針對模具圖面內容模擬與確認修改項目內容</t>
  </si>
  <si>
    <t>2025年9月主管會議報告撰寫</t>
  </si>
  <si>
    <t>針對9/1研發專案會議內容:_x000D_
表頭需有保護蓋(業務需求)_x000D_
繪製表頭報護蓋3D結構圖面_x000D_
模具評估:模具估價一模一穴18萬，材質PC，模仁需做鏡面拋光處理_x000D_
M12線材須有護線環(業務需求)_x000D_
討論護線套結構與市售可能性_x000D_
收尋市購護線套與向廠商討論相關客製品規格_x000D_
客製品下單MOQ:1.7K、出口單價:0.3RMB、交期接到訂單後7~10天交貨</t>
  </si>
  <si>
    <t>GPX8大訊(美超微)感溫棒:_x000D_
郭處長通知9/4大訊回覆線材規格需變更_x000D_
針對線材由單芯線改為Cable線材:_x000D_
a.兩種六角牙頭型式因線才變更須有加大灌膠位置_x000D_
   變更六角牙頭3D、2D工程圖面_x000D_
b.繪製Cable線材組合圖面安裝示意3D結構圖_x000D_
c.修改與繪製兩款成品3D、2D工程圖面</t>
  </si>
  <si>
    <t>EST與GPX8 DVT-QA不符合項目討論:_x000D_
GPX8: Surge Test 250V未通過_x000D_
討論內容決議:_x000D_
a.依據現況結構與測試數據技轉(因依據現況結構距離無法改善與增加防護零件)_x000D_
b.往後出貨後須去確實記錄有無因Surge問題導致產品損壞_x000D_
c.待確實有一定不良數量後將進行相關改善_x000D_
_x000D_
EST: 溫度循環測試與比對組, 均出現溫度點異常跳動問題_x000D_
a.無鋼索披覆時測試兩條線材無發現有溫度跳動問題(5個溫度循環)_x000D_
b.需針無鋼索樣品進行10個溫度循環確認</t>
  </si>
  <si>
    <t>研發專案討論會議:_x000D_
M12橡膠保護套確認由上海客製樣品交貨_x000D_
透明塑膠外殼先找真空成型機製作PET材質樣品與評估設備費用</t>
  </si>
  <si>
    <t>討論EPD電源座支架富鈿庫存品處理方式</t>
  </si>
  <si>
    <t>前往射出廠針對DN40多孔式噴嘴交貨進度與射出進度確認_x000D_
構思比對DN40、DN50結構尺寸_x000D_
針對DN40結構與DN50結構出水口位置深度相關位置繪製3D初稿圖面</t>
  </si>
  <si>
    <t>換裝低壓射出模具_x000D_
針對低壓射出條件確認與SOP拍照</t>
  </si>
  <si>
    <t xml:space="preserve">透明塑膠外殼與M12橡膠保護套單價與模具評估_x000D_
成品3D組合示意圖繪製_x000D_
</t>
  </si>
  <si>
    <t>構思比對DN40、DN50結構尺寸_x000D_
針對DN40結構與DN50結構出水口位置深度相關位置繪製多孔試噴嘴3D結構零件_x000D_
針對多孔試噴嘴軸心尖端放大規格問題:_x000D_
DN13~DN50軸心結構圖面3D、2D圖面繪製_x000D_
DN13~DN40多孔式噴嘴3D半成品圖面修改_x000D_
DN13~DN40成品3D圖面修改_x000D_
DN50成品3D組合圖面更新新版多孔式噴嘴結構_x000D_
ECO-25090096_x000D_
EPH北水、台水銅上蓋保護蓋工程圖面變更</t>
  </si>
  <si>
    <t>葉宏政:_x000D_
二口二位DN15~DN25模具進度與上蓋設備請上海協助收尋上海附近廠商_x000D_
DN13閥體凱特9/09已收到樣品，但外觀跟氣密面品質不一致_x000D_
寧慈膜片DN15測試8kg會漏，修改中_x000D_
EPD防爆膠連接桿與橡膠塞先用車加工與式購品規格進行送樣測試，後續須評估模具費用_x000D_
鄭貫中:_x000D_
SPX改善震動與銘版漏水問題_x000D_
SPX塑膠上蓋修改材質為PC，初步測試可完全黏貼並通過測試_x000D_
SPX塑膠上蓋模具修改請修預計9/17完成_x000D_
SPX相關零件圖面盡快完成修改_x000D_
SDX低壓模具修改預計9/09修改完成並測試相關氣密皆符合規範</t>
  </si>
  <si>
    <t>GPX8大訊感溫棒線材半成品3D、2D圖面繪製</t>
  </si>
  <si>
    <t>修改繪製EST10000-A成品3D圖面，修改為低壓射出版本_x000D_
針對線材低壓射出製作SOP進行相關照片拍攝</t>
  </si>
  <si>
    <t>ECO-25090096_x000D_
EPH北水、台水銅上蓋保護蓋工程圖面變更，更新PLM圖面文件檔案_x000D_
SOPMod00100001124_x000D_
FLTB-雷雕製程履歷管制標準內容審查_x000D_
QW01Mod00100002278_x000D_
MOT馬達齒輪組外殼鉚合進料檢驗基準尺寸內容審查</t>
  </si>
  <si>
    <t>ECO-25090096</t>
  </si>
  <si>
    <t xml:space="preserve">EPH週三生產週會:_x000D_
a.確認地4條生產線證書完成時間_x000D_
b.現況庫存零件、半成品、成品進行彙整，報廢歸類報廢，重供需拆卸_x000D_
c.後續標案已確認延期，現況打件、半成品組裝暫緩執行_x000D_
DN25-Q6點覆測不良品拆卸_x000D_
初步懷疑是葉輪桶壓不夠緊導致Q6點漏水，經拆卸後量測相關尺寸落差在0.1mm內，並無明顯落差尺寸。針對不良品做更換良品錶頭對換測試，確認是否為錶頭問題。_x000D_
DN50葉輪桶結構討論:_x000D_
a.葉輪桶內容積不可修改為DN40規格，需依照DN50規格_x000D_
b.葉輪桶與錶頭配合處需增加另一零件做支撐轉換_x000D_
c.葉輪桶與銅本體配合處需再放大_x000D_
d.修改完成後直接3D列印樣品，針對兩種入水口不同做各2PCS樣品測試_x000D_
修改DN50葉輪桶結構3D圖面_x000D_
</t>
  </si>
  <si>
    <t>1.Oleumtech版EPD線塞搭配相關零件3D及工程圖修改</t>
  </si>
  <si>
    <t>1.膠體立方塊治具圖面設計及詢價</t>
  </si>
  <si>
    <t>1.EPD成品建檔專案排程討論</t>
  </si>
  <si>
    <t>1.膠體立方塊治具發包</t>
  </si>
  <si>
    <t>1.接線盒固定PCB的安裝結構設計</t>
  </si>
  <si>
    <t>1.膜片修改與廠商討論修改方向</t>
  </si>
  <si>
    <t>1.缺料零件 整理清單請生管協助下單_x000D_
2.暫行圖提供_x000D_
3.協助確認Burkert標籤貼上的接續規格說明_x000D_
4.執行器安裝確認</t>
  </si>
  <si>
    <t>1.討論二口二位閥_x000D_
2.自動化進度旁聽</t>
  </si>
  <si>
    <t>1.打樣詢價_x000D_
2.樣品清單整理</t>
  </si>
  <si>
    <t>1.模具驗收_x000D_
2.設變零件工程圖_x000D_
3.小批量進度確認與溝通</t>
  </si>
  <si>
    <t>與CSA討論測試樣品問題</t>
  </si>
  <si>
    <t>1.防爆樣品庫存清查_x000D_
2.整理表單_x000D_
3.尋找現品線塞</t>
  </si>
  <si>
    <t>1.與生管討論備料問題_x000D_
2.與模具廠確認模具量測問題_x000D_
3.成品料號失效ECO提出_x000D_
4.新增半成品BOM</t>
  </si>
  <si>
    <t>1.物料整理清查_x000D_
2.繪製工程圖_x000D_
3.詢價</t>
  </si>
  <si>
    <t>協助出圖SCXBM1P-2513000006 3D、2D</t>
  </si>
  <si>
    <t>協助EPD改圖_x000D_
DN125-成品3D</t>
  </si>
  <si>
    <t>協助EPD改圖_x000D_
DN150 零件(鋼管、法蘭、支撐管)-3D_x000D_
DN125 半成品(內襯本體、內襯本總成)-3D</t>
  </si>
  <si>
    <t>協助EPD改圖_x000D_
DN125 半成品3D (傳感器總成)_x000D_
成品3D</t>
  </si>
  <si>
    <t xml:space="preserve">1.繪製SPX2高溫加長2D圖面_x000D_
2.上蓋換材質後測試膠的黏合效果，並做高低溫循環_x000D_
3.到二廠修整本體_x000D_
4.詢問廠商圓管報價_x000D_
</t>
  </si>
  <si>
    <t>製作TUV測試成品</t>
  </si>
  <si>
    <t>跟志豪討論後續電路、發電機逆向項目</t>
  </si>
  <si>
    <t xml:space="preserve">討論SPX改善項目_x000D_
</t>
  </si>
  <si>
    <t>1.寫模具驗收文件_x000D_
2.給TUV認證圖面變更內容積標示</t>
  </si>
  <si>
    <t>1.提ECO變更成品BOM表_x000D_
2.寫SPX改善項目的報告_x000D_
3.進行落下測試、去二場領圓管測試樣品_x000D_
4.PCB板支撐改圖</t>
  </si>
  <si>
    <t>架設溫升測試設備</t>
  </si>
  <si>
    <t>更新成品圖面</t>
  </si>
  <si>
    <t>1.繪製修改模具的工程圖_x000D_
2.IPXX測試</t>
  </si>
  <si>
    <t>報告SPX2改善項目</t>
  </si>
  <si>
    <t>跟精機討論測試樣品製作方式</t>
  </si>
  <si>
    <t>1.更新成品圖面、3D圖面整理並上傳PLM_x000D_
2.修改完的模具試模-SDX2-M12、SDX5-SUS</t>
  </si>
  <si>
    <t>SDX5低壓射出有氣泡問題，協助調整參數</t>
  </si>
  <si>
    <t>防爆款零件3D圖面整理</t>
  </si>
  <si>
    <t>RD0000, RD2000, RD2100, RD2200, RD2300, RD1000, RD1100, RD1200, RD1300, RD1600</t>
  </si>
  <si>
    <t>目前人力不足Debug速度較慢</t>
    <phoneticPr fontId="39" type="noConversion"/>
  </si>
  <si>
    <t>尚未執行_x000D_
8/12草稿_x000D_
9/12上傳</t>
  </si>
  <si>
    <t>標檢局查核檢附資料，部分資料需修改_x000D_
待修正後再重新提出申請</t>
  </si>
  <si>
    <t>POWER 伂圖</t>
  </si>
  <si>
    <t>1.上海老化機台模組備料_x000D_
2.SA初始動作狀態分析_x000D_
3.EPH連板治具操作說明</t>
  </si>
  <si>
    <t>1.上海老化機台模組執行修改_x000D_
2.gpx8生產事項處理_x000D_
3.溫度開關 替代料確認</t>
  </si>
  <si>
    <t xml:space="preserve">目前EPH電路板的電感安裝位置為120度。_x000D_
修改成90度。驗證此方式是否增加水表的穩定性_x000D_
</t>
  </si>
  <si>
    <t>DN25 Q6器差異常，分析此問題原因。_x000D_
目前狀況發現，這一批20PCS DN25，Q6有5PCS不良，但Q1和Q3皆無問題_x000D_
針對此問題分析原因。_x000D_
原本研判銅本體有異常，但廠長和瀚霆協助量測，發現尺寸並無異常。_x000D_
後續再將不良品與良品的表頭互換，驗證是否有影響。</t>
  </si>
  <si>
    <t>標檢局回覆審核檢資料結果。_x000D_
根據回覆內容，修正檢附資料。</t>
  </si>
  <si>
    <t xml:space="preserve">DN25 Q6器差異常，分析此問題原因。_x000D_
目前狀況發現，這一批20PCS DN25，Q6有5PCS不良，但Q1和Q3皆無問題_x000D_
針對此問題分析原因。_x000D_
</t>
  </si>
  <si>
    <t>處理北水反應的EPH工況</t>
  </si>
  <si>
    <t>3樓水表燒機重新配線</t>
  </si>
  <si>
    <t>3樓水表燒機重新配線_x000D_
EPT舊測廠測試70與130流速</t>
  </si>
  <si>
    <t>EPT 樣品生產協助_x000D_
_x000D_
生產 監督 並且協助生產_x000D_
_x000D_
回收品探頭 測試_x000D_
_x000D_
試組裝</t>
  </si>
  <si>
    <t>EPT PCBA 感測版 _x000D_
_x000D_
更換零件_x000D_
_x000D_
嘗試更換PT1000_x000D_
_x000D_
R0603=&gt;R0402_x000D_
_x000D_
產線協助等</t>
  </si>
  <si>
    <t>EPT 探頭 雷焊 與拍攝 FOR 雷焊損害PCBA 疑慮_x000D_
_x000D_
EPT 探頭 導熱膏製作6PCS_x000D_
_x000D_
3PCS 導熱膏 絕緣耐壓問題_x000D_
_x000D_
3PCS 進行後續測試_x000D_
_x000D_
灌膠</t>
  </si>
  <si>
    <t xml:space="preserve">EPT 製作_x000D_
_x000D_
導熱膠版_x000D_
_x000D_
以及_x000D_
封口塞灌捷地膠_x000D_
_x000D_
新組探頭測試_x000D_
</t>
  </si>
  <si>
    <t>鴻呈SDX8客訴會議-電纜線文字不清</t>
  </si>
  <si>
    <t>ISO 9001：2015 、 ISO 14064-1:2018 、ISO 17025:2017 、ISO14001：2015 、IEC 60079-34:2018 內部稽核教育訓練</t>
  </si>
  <si>
    <t>SCX5 A1 溫昇測試</t>
  </si>
  <si>
    <t>董事長召開, EPT/SDX/FGX生產現況與不良問題分析改善討論</t>
  </si>
  <si>
    <t>大朋SDX8客訴會議-產品個案異常</t>
  </si>
  <si>
    <t>GPX8成品治具組件變更搜尋找料</t>
  </si>
  <si>
    <t>SCX5 A2 溫昇測試</t>
  </si>
  <si>
    <t>1. SDL庫存品異常, 確認有空焊, 請生管安排重工或報廢處理._x000D_
2. 請騏敬去政聯買其他材質熱縮套管, SDL的PP材質試別種熱縮套確認是否可加強黏性.</t>
  </si>
  <si>
    <t>1. 請騏敬去政聯買其他材質熱縮套管, SDL的PP材質試別種熱縮套確認是否可加強黏性. 確認黏性佳._x000D_
2. 回覆柏毅GPX8問題與SDL測試影片._x000D_
3. 回覆許特助FSE探棒資訊.</t>
  </si>
  <si>
    <t>大訊需求產品，生產排程討論</t>
  </si>
  <si>
    <t xml:space="preserve">提供雷雕用SDX8治具規格給自動化_x000D_
</t>
  </si>
  <si>
    <t>DVT-QA用樣品製作、協助貫中修理低壓射出機</t>
  </si>
  <si>
    <t>SDX8雷雕SOP製作</t>
  </si>
  <si>
    <t>DVT-QA用樣品製作</t>
  </si>
  <si>
    <t>3樓燒機測台改機作業</t>
  </si>
  <si>
    <t>SC21客訴檢測維修</t>
  </si>
  <si>
    <t>上課_研發- SDX/SDL光電開關原理與應用</t>
  </si>
  <si>
    <t>1.光寶客製相關工作與資料提供_x000D_
2.上海凡宜XLPE電纜線確認_x000D_
3.廣達客製品製程履歷修改與增加產品檢驗基準/記錄_x000D_
4.UL第二階段認證協助</t>
  </si>
  <si>
    <t>1. 研發報告準備_x000D_
2. Hall Sensor IC(DRV5032)測試與實驗</t>
  </si>
  <si>
    <t>1.研發報告準備_x000D_
2.上海凡宜XLPE電纜線確認_x000D_
3.廣達客製品製程履歷修改與增加產品檢驗基準/記錄_x000D_
4.UL第二階段認證協助</t>
  </si>
  <si>
    <t>1.上海凡宜XLPE電纜線確認_x000D_
2.廣達客製品製程履歷修改與增加產品檢驗基準/記錄_x000D_
3.UL第二階段認證協助</t>
  </si>
  <si>
    <t>1. 葉輪部分拍照資料確認_x000D_
2. 錶頭電路與葉輪訊號確認與分析</t>
  </si>
  <si>
    <t>1.XLPE電纜線確認_x000D_
2.UL第二階段認證協助_x000D_
3.研發送樣相關作業_x000D_
4.元太客製資料確認與提供</t>
  </si>
  <si>
    <t>1. SCX5 高溫測試 130度_x000D_
2. SCX5 高溫測試 145度_x000D_
3. SCX5 高溫測試 80度</t>
  </si>
  <si>
    <t>1. SCX5 高溫測試 A1 130 145 _x000D_
2. SCX5 A2 樣品 拍照</t>
  </si>
  <si>
    <t>1. SCX5 A2 高溫測試 架設_x000D_
2. SCX5 A2 高溫測試 Step1~3</t>
  </si>
  <si>
    <t>1. 基礎課程</t>
  </si>
  <si>
    <t>1. SCX5 A2 高溫測試 Step4~6</t>
  </si>
  <si>
    <t>1. 政聯 買SDL 熱縮套管替代料_x000D_
2. 小北 買SDL AB膠</t>
  </si>
  <si>
    <t>1. GPX8 連板測試治具 燒入線製作</t>
  </si>
  <si>
    <t>1. 教育訓練- SDX/SDL光電開關原理與應用</t>
  </si>
  <si>
    <t>1. SCX5 A2 高溫測試 Step7</t>
  </si>
  <si>
    <t>1.SDX5 研發送樣樣品製作_x000D_
2.SDX5 DVT-QA樣品製作</t>
  </si>
  <si>
    <t>Hall sensor IC測試、紀錄</t>
  </si>
  <si>
    <t>教育訓練PPT製作</t>
  </si>
  <si>
    <t>SDX5 DVT-QA低壓射出、成品組裝測試</t>
  </si>
  <si>
    <t>SDX光電開關教育訓練</t>
  </si>
  <si>
    <t>EPU2技轉文件-進料檢驗修改</t>
  </si>
  <si>
    <t>EPU2技轉文件-產品檢驗基準製作</t>
  </si>
  <si>
    <t>EPU2技轉文件-製程履歷修改-製作流程調整</t>
  </si>
  <si>
    <t>EPU2技轉文件-產品檢驗紀錄製作</t>
  </si>
  <si>
    <t>EPU2技轉文件-產品檢驗基準修改</t>
  </si>
  <si>
    <t>EPU2技轉文件-產品檢驗紀錄修改</t>
  </si>
  <si>
    <t>EPV硬體模組化報告製作</t>
  </si>
  <si>
    <t>新阻抗分析儀的軟體安裝與協助處裡軟體無法使用</t>
  </si>
  <si>
    <t>EUT POWER目前只有2pcs接地打3K PASS_x000D_
其餘的接地打2KV PASS，3KV會有異常。_x000D_
測試精準度數據提供給QA</t>
  </si>
  <si>
    <t>測試在DN20管上，探頭不同的安裝距離差異為何</t>
  </si>
  <si>
    <t>抓在各個不同光滑面上的波型</t>
  </si>
  <si>
    <t>再次複驗DN32距離是否可行，拿其他組探頭測試</t>
  </si>
  <si>
    <t>義芳化學廠EPU2安裝測試</t>
  </si>
  <si>
    <t>0911_x000D_
_x000D_
M250301C1 一體型電磁流量計北美多重防爆認證_x000D_
電源電路測試_x000D_
_x000D_
EPD電磁流量計-電路問題確認_x000D_
翻譯_x000D_
_x000D_
EPD模組化會議報告製作_x000D_
_x000D_
壓電片請購_x000D_
_x000D_
台大技轉線材備料重選</t>
  </si>
  <si>
    <t>0912_x000D_
_x000D_
EPD模組化會議報告製作_x000D_
_x000D_
M250301C1 一體型電磁流量計北美多重防爆認證_x000D_
EPD新舊版轉接頭製作_x000D_
_x000D_
台大壓電片廠商聯繫_x000D_
EXCEL備料表格情況更新並加上數量_x000D_
_x000D_
客訴</t>
  </si>
  <si>
    <t>0915_x000D_
_x000D_
EPD模組化會議報告製作_x000D_
_x000D_
研發處基礎訓練課程_x000D_
_x000D_
敬富-轉接頭製作聯繫</t>
  </si>
  <si>
    <t>0916_x000D_
_x000D_
EPD模組化會議報告製作_x000D_
_x000D_
敬富-轉接頭製作聯繫&amp;請購_x000D_
_x000D_
客訴*3_修復</t>
  </si>
  <si>
    <t>0917_x000D_
_x000D_
EPD模組化會議報告製作_x000D_
_x000D_
防爆轉接頭_請購&amp;料號建立_x000D_
承認書 交期 收件人&amp;地址 廠商料號_x000D_
建半成品_x000D_
_x000D_
示波器報廢處理_x000D_
_x000D_
【SDX/SDL光電開關原理與應用】課程</t>
  </si>
  <si>
    <t>ESG 網站 警報功能測試_x000D_
_x000D_
AT溫濕度傳感器_x000D_
CLCD-9700恆溫箱讀取紀錄調適</t>
  </si>
  <si>
    <t>AMMS 資料庫架構規劃整理_x000D_
AMMS 資料整理_x000D_
_x000D_
EPT 新測廠_x000D_
加入校正結束提示_x000D_
修改紀錄清除功能</t>
  </si>
  <si>
    <t>AMMS 資料庫架構規劃整理_x000D_
AMMS 資料整理_x000D_
_x000D_
EPT 新測廠_x000D_
新增定時啟動水箱功能_x000D_
修改紀錄清除功能</t>
  </si>
  <si>
    <t>AMMS 架構討論</t>
  </si>
  <si>
    <t>node.js serial通訊功能測試</t>
  </si>
  <si>
    <t>node.js serial通訊功能測試_x000D_
Modbus 通訊測試</t>
  </si>
  <si>
    <t>node.js serial通訊功能測試_x000D_
Modbus 通訊測試_x000D_
解碼功能實作_x000D_
主控程式開發</t>
  </si>
  <si>
    <t>Android 藍芽開發_x000D_
藍芽搜尋功能_x000D_
藍芽連線功能_x000D_
頁面跳轉功能</t>
  </si>
  <si>
    <t>HART製作dd file的文件研讀, DD-IDE操作測試</t>
  </si>
  <si>
    <t>1. 測試HART475藍芽下載dd file功能_x000D_
2. 研讀 HART通訊協議文件</t>
  </si>
  <si>
    <t>AMMS專案,測試PostgreSQL資料庫操作功能</t>
  </si>
  <si>
    <t>支援3F壓力計測廠電腦設定</t>
  </si>
  <si>
    <t>分析V1061韌體在新硬體發生計量問題(不計量或直接跑高流量不停止)_x000D_
確認原因: 在新版TSM校正找中心點時發生,移除後正常,準備檢討校正函式程序。</t>
  </si>
  <si>
    <t>桃園地下水(國聯矽業)工況處理-查線 EPD30&amp;Gateway通訊問題。</t>
  </si>
  <si>
    <t>HART手操器廠商來訪,討論HART手操器購買與相關技術問題。</t>
  </si>
  <si>
    <t xml:space="preserve">處理OTC提出功能問題_x000D_
1.  FlowRateUnit由Modbus設定超過範圍值(~16),發生當機問題 ... 測試未發生,會回到出場預設值_x000D_
2. DampingTime由Modbus設定超過範圍值(0~100),發生當機問題 ... 韌體V9版已修正為最多設定到100_x000D_
</t>
  </si>
  <si>
    <t xml:space="preserve">分析Finetek IO-LINK Master(鐵盒子)通訊問題 :_x000D_
1. 與SIS1通訊 :  廠內板子都正常可通訊  _x000D_
2. 與SIS2通訊 :  廠內部分板子可通訊, 部分板子無法通訊_x000D_
_x000D_
以互換韌體 : 正常通訊的板子仍然正常_x000D_
                      無法通訊的板子仍然無法通訊_x000D_
 初步判定與韌體無關係_x000D_
_x000D_
_x000D_
</t>
  </si>
  <si>
    <t>比對V1060 &amp; V1061差異:_x000D_
      原因 : V1060斷電開機後,計量正常_x000D_
                V1061斷電開機後,計量回直接跑在高流速累增</t>
  </si>
  <si>
    <t>K200501R1 智慧家戶水錶:LC計量訊號分析，程式發版。_x000D_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取消Q1,Q3,Q6 自動調整機制_x000D_
6. 加上顯示值調整理，小口徑(&lt;=  DN25)， 當總計量值為負值時，  顯示值加上10000.0  , 最大計量超過10000.0 自動歸零翻表_x000D_
7. 加上顯示值調整理，大口徑(&gt;  DN25)， 當總計量值為負值時，  顯示值加上100000.0  , 最大計量超過100000.0 自動歸零翻表_x000D_
8。LC計量訊號分析，將計量數目由io輸出， 量測LC sensor 分別為90度，120度，查看二者量測波形導出。</t>
  </si>
  <si>
    <t>K240801R2 PCB濕製程用插入式壓力感測器:修正顯示值當壓力變化量&lt;1kg/cm2, 且&gt; PFC_ENGR_GRADUAL_VARIATION ，顯示值不更新問題_x000D_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t>
  </si>
  <si>
    <t>M240704R1 一體式夾管超音波流量計(DN25)[RD4] :修正當設定顯示角度為90度，270度時，會出現畫面殘留問題。_x000D_
1. 修正當設定顯示角度為90度，270度時，會出現畫面殘留問題。_x000D_
2。 加入cursor 游標功能，當按下save 鍵為移動cursor 功能，長按save 時(&gt;3sec) 為儲存功能。</t>
  </si>
  <si>
    <t>M240704R1 一體式夾管超音波流量計(DN25)[RD4]  加入reboot 相關功能，以提供不斷電fw 更新使用_x000D_
1. 修正當設定顯示角度為90度，270度時，會出現畫面殘留問題。_x000D_
2。 加入cursor 游標功能，當按下save 鍵為移動cursor 功能，長按save 時(&gt;3sec) 為儲存功能。_x000D_
3. 加入reboot 相關功能，以提供不斷電fw 更新使用</t>
  </si>
  <si>
    <t>第二套氣動球閥控制EPH水錶測場_x000D_
1.PLC IO規劃_x000D_
2.設備規劃清點_x000D_
3.E+H流量計手冊及功能驗證</t>
  </si>
  <si>
    <t>協助電一及電二_x000D_
1.六位半電錶詢價_x000D_
2.34401A連線測試_x000D_
3.GDM-8261A連線測試_x000D_
4.產線需求確認</t>
  </si>
  <si>
    <t>9/12休假一天</t>
  </si>
  <si>
    <t>協助電一及電二_x000D_
1.六位半電錶詢價_x000D_
2.34401A連線測試_x000D_
3.GDM-8261A連線測試_x000D_
4.產線需求確認_x000D_
5.程式整合及繪出報表功能驗證</t>
  </si>
  <si>
    <t>內訓</t>
  </si>
  <si>
    <t>圖面設計(完成)</t>
  </si>
  <si>
    <t>提案改善評估_x000D_
綠色生產線射出成形機排風改善</t>
  </si>
  <si>
    <t>備用展座加工組裝(貼壓克力貼紙)</t>
  </si>
  <si>
    <t>鋁擠2D圖發外詢價_x000D_
加工件2D拆圖發外詢價</t>
  </si>
  <si>
    <t>SDX雷雕治具_x000D_
設計</t>
  </si>
  <si>
    <t>鋁擠架設計經研發會議決議後改回易立架結構_x000D_
1.圖面重新繪製並拆解零件數量請生管協助備料_x000D_
2.木板尺寸拆圖發外詢價_x000D_
3.板金件拆圖</t>
  </si>
  <si>
    <t>SDX雷雕治具_x000D_
設計 拆圖發外(完成)</t>
  </si>
  <si>
    <t>上海需求展座_x000D_
壓克力貼貼紙</t>
  </si>
  <si>
    <t>人資需求_x000D_
部門底下人員職務說明書編制</t>
  </si>
  <si>
    <t>GPX8 3溫度校正水槽規劃_x000D_
9/11-12拆圖報價，中方，宏庫_x000D_
_x000D_
FG PTFE外管測試_x000D_
(五)甩動測試_x000D_
9/8-12  運作正常。_x000D_
_x000D_
9/12 WA00A0284模具驗收資料歸檔</t>
  </si>
  <si>
    <t>GPX8 3溫度校正水槽規劃_x000D_
9/11-12拆圖報價，中方，宏庫_x000D_
_x000D_
9/12 WA00A0284模具驗收資料歸檔_x000D_
9/12 模具維修WA01A0082 TJ2-25090017</t>
  </si>
  <si>
    <t xml:space="preserve">9/15 FG PTFE外管測試_x000D_
氣密測試 加壓後沒入水中觀察表面氣泡產生程度_x000D_
1. 加壓5KG 4小時_x000D_
_x000D_
9/15葉片下模放電加工_x000D_
佳里興9/15完成_x000D_
_x000D_
9/15 客訴FG 拆解 硬桿x1。可繞x1。_x000D_
_x000D_
週報更新_x000D_
_x000D_
GPX8 3溫度校正水槽規劃_x000D_
9/5圖面更新_x000D_
</t>
  </si>
  <si>
    <t>SQ壓力開關調校設備:_x000D_
9/16 宜蘭回傳測試數據，PPT製作</t>
  </si>
  <si>
    <t>9/16 FGX 可繞SOP修改_x000D_
_x000D_
FG PTFE外管測試_x000D_
氣密測試 加壓後沒入水中觀察表面氣泡產生程度_x000D_
1. 加壓5KG 4小時_x000D_
9/16 頂技20小時，掉0.2，大陸的20小時，掉0.4</t>
  </si>
  <si>
    <t>溫度表接頭漏水，更換接頭</t>
  </si>
  <si>
    <t>更換EPH1號線溫度表與壓力表</t>
  </si>
  <si>
    <t>雙向拉繩開關試作指導</t>
  </si>
  <si>
    <t>電子水表流量測操作訓練 課程</t>
  </si>
  <si>
    <t>部門會議事前準備</t>
  </si>
  <si>
    <t>測試中沛EPH測試台</t>
  </si>
  <si>
    <t>EPH三號線不確定度與EN值說明會</t>
  </si>
  <si>
    <t>中沛流量測場 EPH傳送器 M12接頭螺帽拆除</t>
  </si>
  <si>
    <t>EPH傳送器 RS485插頭製作拉線</t>
  </si>
  <si>
    <t>EPH傳送器 MOXA RS485拉線</t>
  </si>
  <si>
    <t>電料確認詢價</t>
  </si>
  <si>
    <t>EPH傳送器RS485接線_x000D_
走線板金加工</t>
  </si>
  <si>
    <t>設備電料詢價請購</t>
  </si>
  <si>
    <t>DN50依據9/10討論內容繪製修改:_x000D_
a.葉輪桶內徑不可與DN40相同，需與DN50相同。_x000D_
b.葉輪桶與表頭結合需做轉接件，用車銑加工。_x000D_
9/16專案討論會議討論內容:_x000D_
DN50轉接見過薄，會導致壓合葉輪桶不夠力量_x000D_
須將現況厚度2.0mm變更為5.0mm_x000D_
修改葉輪桶相關對應位置與尺寸3D圖面</t>
  </si>
  <si>
    <t>MOT馬達齒輪箱軸心鉚合問題:_x000D_
聯繫合晟收尋有無庫存舊Ø1.6*12.2軸心庫存問題_x000D_
SDX5低壓射出模具:_x000D_
修改SDX5一次射出進料點，由現況0.5寬變更為1.5長寬_x000D_
模具送往模具廠進行整修與取回</t>
  </si>
  <si>
    <t>9/12討論EPT導熱膏片修改為導熱膏，針對導熱膏結構須在PCB板下方墊上絕緣墊片，墊片規格:OD5.4*ID4*0.8t、材質:PTFE。_x000D_
聯繫淵興樣品問題，與前往淵興取回樣品。</t>
  </si>
  <si>
    <t>大訊感溫棒客製品:_x000D_
線材加工工程圖繪製_x000D_
成品3D圖面修改_x000D_
成品2D圖面繪製</t>
  </si>
  <si>
    <t>9/8研發會議提出:錶頭保護蓋嘗試用真空成型方式製作_x000D_
前往達億試做真空成型透明蓋，材質PET_x000D_
試做過程需用人工重壓後再由設備抽真空成型，成型後的PET膜需人工拆除與後續人工裁切，且溫度與下壓時間需控制剛好，才不會導致PET膜無法透明變成乳白色</t>
  </si>
  <si>
    <t>SDX5低壓射出模具:_x000D_
第一次射出氣泡問題:由降低射嘴溫度10℃後可克服氣泡問題_x000D_
射嘴會吐黑點問題:將現況射嘴溫度調高至250℃後清洗射嘴可將射嘴壁邊黑料洗出</t>
  </si>
  <si>
    <t>繪製EST1001B-A成品組合3D圖面。_x000D_
繪製EST1001B-A成品組合2D圖面。_x000D_
繪製EST10000-B成品組合3D圖面。_x000D_
繪製EST1001A-B成品組合3D圖面。</t>
  </si>
  <si>
    <t>真空成型透明蓋成型樣品與廠長解說確認_x000D_
針對真空成型透明蓋樣品進行裁切_x000D_
與業務聯繫真空成型透明蓋現況成型方式與問題點，並需詢問客戶接受度</t>
  </si>
  <si>
    <t>EPH週三生產週會:_x000D_
a.後續標案延遲，所以週三會議先行暫停，待標案成立時再招開_x000D_
b.立項追蹤事項依舊需按時追蹤進度_x000D_
c.DN40待現況480PCS測試後確認葉片是否修改變小_x000D_
d.北水備品與維修問題:_x000D_
   備品需隨時準備替換_x000D_
   維修品需定時製作整修，需維持原器號</t>
  </si>
  <si>
    <t>修整EST10000-B成品組合3D圖面。_x000D_
修整EST1001A-B成品組合3D圖面。_x000D_
繪製EST10000-B成品組合2D圖面。</t>
  </si>
  <si>
    <t>PT導熱膏片修改為導熱膏，針對導熱膏結構須在PCB板下方墊上絕緣墊片，墊片規格:OD5.4*ID4*0.8t、材質:PTFE_x000D_
試做後確認穩定性與良率有提升，需針對墊片規格再行下單採購500PCS</t>
  </si>
  <si>
    <t>ECO-25090169_x000D_
EGB-3820發行圖面失效原因內容核對_x000D_
ECO-25090172_x000D_
依據ECR-250800201，EPT1成品工程圖面變更繪製_x000D_
FES探棒與MUTEC探棒差異性問題尺寸確認_x000D_
聯繫張家港友誠修模事項:_x000D_
張家港友誠修不想做了,要我們拖模具別的地方做</t>
  </si>
  <si>
    <t>ECO-25090172</t>
  </si>
  <si>
    <t>1.零件加工3D/2D出圖_x000D_
2.修改3D檔案</t>
  </si>
  <si>
    <t>1.模具功能性測試_x000D_
2.分析異常問題點_x000D_
3.尼龍布資料查詢(報海關用)</t>
  </si>
  <si>
    <t>1.模具小批量請購_x000D_
2.閥體加工確認_x000D_
3.水測治具發包討論</t>
  </si>
  <si>
    <t>1.零件及治具圖面繪製及發包_x000D_
2.膠體立方塊固化狀況確認</t>
  </si>
  <si>
    <t>1.執行器安裝說明_x000D_
2.二口二位閥進度說明</t>
  </si>
  <si>
    <t>1.討論防爆結構進度會議</t>
  </si>
  <si>
    <t>1.防爆零件圖面修改_x000D_
2.修改後零件再詢價_x000D_
3.設計討論</t>
  </si>
  <si>
    <t>1.橡膠塞模具請購_x000D_
2.料號申請_x000D_
3.圖面修改_x000D_
4.防爆連接桿圖面繪製_x000D_
5.防爆連接桿零件請生管協助排單製作</t>
  </si>
  <si>
    <t>1.閥體氣密測試_x000D_
2.洩漏位置原因分析</t>
  </si>
  <si>
    <t>1.Oleumtech用EPD線塞模具電子簽核_x000D_
2.請生管排單加工防爆送樣零件_x000D_
3.工程圖修改</t>
  </si>
  <si>
    <t>協助EPD改圖_x000D_
DN200-成品3D_x000D_
(傳感器總成)</t>
  </si>
  <si>
    <t>ECP 技轉文件修改_x000D_
調整ebom 工程圖 進料檢驗基準</t>
  </si>
  <si>
    <t>協助EPD改圖_x000D_
DN250-半成品3D_x000D_
(內襯本體)_x000D_
&amp; 零件修改</t>
  </si>
  <si>
    <t>ECP鎖固圈_x000D_
確認試模樣品尺寸_x000D_
試模報告 &amp; 驗收_x000D_
------------------------------_x000D_
確認壓力台 測壓影片</t>
  </si>
  <si>
    <t>協助EPD改圖_x000D_
DN250-半成品3D (內襯本體總成)_x000D_
DN250-成品3D_x000D_
_x000D_
DN300-半成品3D (內襯本體)_x000D_
DN300-修改零件</t>
  </si>
  <si>
    <t>SDX5低壓射出有氣泡問題，協助調整參數並與廠商討論該如何解決</t>
  </si>
  <si>
    <t>1.SPX本體管、塑膠套管改圖_x000D_
2.與良琪討論PCB固定方式</t>
  </si>
  <si>
    <t>準備樣品給廠商開模，並把修改好的模具拿回來</t>
  </si>
  <si>
    <t>1.SDX5低壓射出有氣泡問題，協助調整參數_x000D_
2.SPX2軟排固定座會脫落，思考並設計初稿修改方式</t>
  </si>
  <si>
    <t>跑模具驗收流程</t>
  </si>
  <si>
    <t>報告SPX2改善項目、奧多曼水量計進度</t>
  </si>
  <si>
    <t>SPX2軟排固定座會鬆脫，重新設計、出圖給廠商估價</t>
  </si>
  <si>
    <t>1.找廠商把修改好的模具零件拿回來_x000D_
2.去二廠修改壓合治具因NPT牙無法使用</t>
  </si>
  <si>
    <t xml:space="preserve">SDX5低壓射出有射不保的問題，協助調整參數_x000D_
</t>
  </si>
  <si>
    <t xml:space="preserve">SDX5低壓射出有射不保、氣泡的問題，協助調整參數_x000D_
</t>
  </si>
  <si>
    <t>防爆測試成品與精機追零件製作進度</t>
  </si>
  <si>
    <t>調整結構公差，與尋找廠內是否有符合配件(螺絲、O-Ring)並發給廠商估價</t>
  </si>
  <si>
    <t>SDX201(SD21)金屬外殼M12出線式_DVT-QA測試</t>
  </si>
  <si>
    <t>尚未執行_x000D_
9/19 移轉會議完成，打包，送二廠調撥</t>
  </si>
  <si>
    <t>副课长</t>
  </si>
  <si>
    <t>LAYOUT EPT15S1001 修改</t>
  </si>
  <si>
    <t>EPD11M1007 LAYOUT修改/MAIN LAYOUT 共兩組</t>
  </si>
  <si>
    <t>EPD11P1006 LAYOUT POWER板</t>
  </si>
  <si>
    <t>FC-SS LAYOUT四組</t>
  </si>
  <si>
    <t>FS-SS 轉GERBER DXF檔資料整理</t>
  </si>
  <si>
    <t>EPH電路板電感擺放位置由現行120度改成90度。_x000D_
驗證對器差穩定性的影響。</t>
  </si>
  <si>
    <t>量桶量槽製作資格申請，相關檢附文件匯整</t>
  </si>
  <si>
    <t>北水fot2.0，南A第四批第二次複驗</t>
  </si>
  <si>
    <t>DN25漏CNT問題原因分析</t>
  </si>
  <si>
    <t>1.複測EPT 確認偏差量_x000D_
2.協助組裝EPT</t>
  </si>
  <si>
    <t>1.教育訓練-熱質式流量計_x000D_
2.複測EPT 確認偏差量</t>
  </si>
  <si>
    <t>1.抽測EPT良品_x000D_
2.分析不良品原因與偏差狀況</t>
  </si>
  <si>
    <t>公假-演訓召集</t>
  </si>
  <si>
    <t>灌膠良品EPT 50PCS複測</t>
  </si>
  <si>
    <t xml:space="preserve">EPT舊測廠測試70與130流速_x000D_
EPT高流速出貨測試_x000D_
去二場借出50PCS_EPT_x000D_
</t>
  </si>
  <si>
    <t>9/17(三) 下午16:00-17:00舉辦【SDX/SDL光電開關原理與應用】課程</t>
  </si>
  <si>
    <t xml:space="preserve">導熱膏 探頭製作_x000D_
_x000D_
導熱膏壓合 捷地膠封_x000D_
等_x000D_
</t>
  </si>
  <si>
    <t xml:space="preserve">EPT 樣品製作  _x000D_
_x000D_
探測 測試 清潔_x000D_
_x000D_
組裝成品_x000D_
_x000D_
調整製程履歷_x000D_
_x000D_
</t>
  </si>
  <si>
    <t xml:space="preserve">探頭不良品測試 _x000D_
量測_x000D_
_x000D_
拍攝紀錄_x000D_
_x000D_
_x000D_
產線製作_x000D_
_x000D_
調整製程履歷_x000D_
_x000D_
1.新增玻璃檢測_x000D_
_x000D_
2.PCB 版邊 調整與修_x000D_
</t>
  </si>
  <si>
    <t xml:space="preserve">EPT 試產_x000D_
_x000D_
 調整製程履歷_x000D_
_x000D_
新增冠捷地膠_x000D_
_x000D_
PCB感測版修邊_x000D_
_x000D_
以及封口塞檢驗等_x000D_
</t>
  </si>
  <si>
    <t>電子零件廠商拜訪_x000D_
_x000D_
凱恩</t>
  </si>
  <si>
    <t>EPT 校正_x000D_
_x000D_
EPT重新包裝等</t>
  </si>
  <si>
    <t>支援業務與嵩台客戶會議</t>
  </si>
  <si>
    <t>1. QC工程表討論_x000D_
2. 2025下半年開案討論</t>
  </si>
  <si>
    <t>中階主管共識營資料整理</t>
  </si>
  <si>
    <t>1. SDX8不良品分析確認._x000D_
2. 廣達客訴樣品配合QA分析 (線斷)._x000D_
3. BOLI的XLPE電纜線, 請郭處長提供廣達確認._x000D_
4. BOLI線加工連接器圖面, 請李總廠長確認, 再讓上海去詢加工費.</t>
  </si>
  <si>
    <t>研發會議, 同時說明三合同飛需求</t>
  </si>
  <si>
    <t>1. EST DVT-QA不符合項目討論_x000D_
2. 防爆產品 ISO內稽 - 研發設計文件</t>
  </si>
  <si>
    <t>部門人員職務說明書</t>
  </si>
  <si>
    <t>2025年中階主管共識營 課後作業</t>
  </si>
  <si>
    <t>防爆產品 ISO內稽- EPD</t>
  </si>
  <si>
    <t>協助測試奧多曼水錶</t>
  </si>
  <si>
    <t>SDX2送樣樣品製作</t>
  </si>
  <si>
    <t>凱恩傑拜訪</t>
  </si>
  <si>
    <t>CZT4033替代料測試，替代料: GSBCP53-16</t>
  </si>
  <si>
    <t>ECR-25090004設變內容進行</t>
  </si>
  <si>
    <t>ECR-25090004</t>
  </si>
  <si>
    <t>RDNew0100000771</t>
  </si>
  <si>
    <t>小孩在校跌倒受傷,請假上午帶小孩看診.</t>
  </si>
  <si>
    <t>2F流量測廠進行實驗與測試</t>
  </si>
  <si>
    <t>1.研發報告準備_x000D_
2.研發送樣相關作業_x000D_
3.UL第二階段認證協助</t>
  </si>
  <si>
    <t>內部稽核資料研讀</t>
  </si>
  <si>
    <t>1. 研發送樣協助_x000D_
2. 灌膠版與低壓射出版對照表建立</t>
  </si>
  <si>
    <t>錶頭電路與葉輪訊號確認與分析</t>
  </si>
  <si>
    <t>1. 奧多曼水表X-Ray拍照,針對葉輪部分_x000D_
2. 錶頭電路與葉輪訊號確認與分析</t>
  </si>
  <si>
    <t>1. SDL PVT首產 庫存品異常 PNP NO 異常狀態 上電Relay動作會先NC但是LED燈號會是綠燈，需要先作動才會功能正常_x000D_
問題已查出，當初首產時的電路板是PNP NC改電路來的，電路板上的R6、R11焊接不良導致功能異常</t>
  </si>
  <si>
    <t>1. SCX5 防爆樣品電源座 4 PCS 領料_x000D_
2. SCX5 防爆樣品電源座 4 PCS 組裝</t>
  </si>
  <si>
    <t>1. SCX5 防爆樣品電源座 4 PCS 灌膠</t>
  </si>
  <si>
    <t>1. SCX1 振棒 RMA 異常分析 1 PCS_x000D_
2. 政聯 買SDL 熱縮套管替代料</t>
  </si>
  <si>
    <t>1. 整理焊接區</t>
  </si>
  <si>
    <t>1. 上傳BPM加工重點</t>
  </si>
  <si>
    <t>1. 上傳BPM產品檢驗基準與紀錄</t>
  </si>
  <si>
    <t>1. SCX5 A1高溫測試樣品 環境架設</t>
  </si>
  <si>
    <t>1. 政聯購買SDL工單使用熱縮套管_x000D_
2. SDL內巡檢</t>
  </si>
  <si>
    <t>1.SDX8 不良品分析_x000D_
2.SDX8輔助生產_x000D_
3.SDX成品測試治具除錯</t>
  </si>
  <si>
    <t>教育訓練-研發處:基礎課程</t>
  </si>
  <si>
    <t>奧多曼水表電路圖更新</t>
  </si>
  <si>
    <t>1.SDX8 不良品分析_x000D_
2.SDX8輔助生產_x000D_
3.SDX成品測試治具調適</t>
  </si>
  <si>
    <t>1.SDX8 廣達客訴分析_x000D_
2.SDX8不良品分析</t>
  </si>
  <si>
    <t>EPV渦街成品組裝異常處裡</t>
  </si>
  <si>
    <t>EPD客製品BOM降版_x000D_
EPD電源版BOM設變_x000D_
紀錄型EPD派料異常處理</t>
  </si>
  <si>
    <t>EPD多重防爆認證PCBA備料並採買新料</t>
  </si>
  <si>
    <t>EPR測場軟體的操作與截圖並對EPU2測場的使用上填寫修改需求</t>
  </si>
  <si>
    <t>EPV工況分析現場異常原因和協助處理</t>
  </si>
  <si>
    <t>內稽會議_x000D_
研發處-基礎課程</t>
  </si>
  <si>
    <t>EPU2測場拆卸與整理，待後續運至二廠進行測試</t>
  </si>
  <si>
    <t>內稽資料整理與翻閱內容有無錯誤</t>
  </si>
  <si>
    <t>內部稽核-土城製一和精機</t>
  </si>
  <si>
    <t>EPU2測場搬運與測試-測場推至二廠並簡單測試</t>
  </si>
  <si>
    <t xml:space="preserve">抓取三組不同的探頭在DN20的管，然後DN32距離的數據_x000D_
</t>
  </si>
  <si>
    <t xml:space="preserve">用DN32的距離去測試一樓測場的數值，_x000D_
目前測下來沒有訊號，_x000D_
用耦合劑測試也沒有。_x000D_
開內部研發會議。_x000D_
</t>
  </si>
  <si>
    <t>測試在塑膠管上的狀況，_x000D_
本來拿在二廠的塑膠管要來測，但長度不夠，_x000D_
只好自行剪一段DN20的塑膠管測試，_x000D_
並將其一邊封住，不讓水流出，_x000D_
測試後，PGA只有800，頂到下限，因設定的接收波範圍為8-12_x000D_
但在塑膠管上會多達20，所以程式會判定尚未穩定，所以沒有相關數值出現。</t>
  </si>
  <si>
    <t>複測EUT POWER，增加TVS作保護，但沒有效果_x000D_
畫面依然會抖動，跟測試狀況較好的樣機交叉比對測試結果，_x000D_
提供EPU2按鍵給大陸。</t>
  </si>
  <si>
    <t>0918_x000D_
_x000D_
EPD_OTC_x000D_
轉接線正式料號申請建立_x000D_
半成品料號申請建立_x000D_
工程BOM轉正式BOM_x000D_
建立完成後回覆_x000D_
領取轉接頭用料-寄出廠商_x000D_
轉接頭總成本計算_x000D_
_x000D_
EPD模組化會議報告製作</t>
  </si>
  <si>
    <t>0919_x000D_
_x000D_
EPD模組化會議報告製作_x000D_
_x000D_
M250301C1 一體型電磁流量計北美多重防爆認證 - 電路板出BOM備料_x000D_
出BOM &amp; 備料_x000D_
BOM表整理 缺料確認_x000D_
建立料號 &amp; 聯繫廠商請購</t>
  </si>
  <si>
    <t xml:space="preserve">0922_x000D_
_x000D_
EPD模組化會議報告製作_x000D_
_x000D_
研發處基礎訓練課程_x000D_
_x000D_
EPD_主板維修_x000D_
</t>
  </si>
  <si>
    <t>EPH自動分配ID軟體_x000D_
軟體流程優化_x000D_
驗ˊ正功能調整</t>
  </si>
  <si>
    <t>電子負載RS232通訊功能驗證_x000D_
_x000D_
AMMS通訊架構_x000D_
主從控制規劃_x000D_
架構實作驗證</t>
  </si>
  <si>
    <t>AMMS通訊架構_x000D_
主從控制規劃_x000D_
架構實作驗證_x000D_
資料庫架構調整</t>
  </si>
  <si>
    <t xml:space="preserve">1. 驗證v1061修改ESI-RAM寫入預定16個值後,斷電開啟計量正常。_x000D_
2. 下載TI Flow-ESI GUI軟體包,練習產生初始程式碼包_x000D_
3. 比對TI MSP430FR5989相關ESI功能文件與韌體的對應關係。_x000D_
</t>
  </si>
  <si>
    <t>HART模組韌體運作流程研讀!</t>
  </si>
  <si>
    <t>測試資料庫PostgreSQL的寫入讀取功能</t>
  </si>
  <si>
    <t>EPD30電磁式流量計(OTC版) :_x000D_
1.  修正從MODBUS輸入值超過範圍,造成記憶體溢位發收當機問題  ... 已完成_x000D_
            PFC_IO_SIGNAL_SET_DAMPING_TIME_x000D_
2.  自動零點校正,加入液體阻抗請平均值輸出到 Modbus table上 ... 進行中_x000D_
            gb_pfc_liquid_resistance</t>
  </si>
  <si>
    <t>韌體更新到V1062, 準備通訊測試(中華 &amp; 桓達 加密模式) ... 已完成更新!</t>
  </si>
  <si>
    <t>架設測試 EPH水錶(V1062)通訊測試,讀取ESI Register值  ... 已架設完成,測試中</t>
  </si>
  <si>
    <t xml:space="preserve">1. 整理現場設定工具EPH0022 3 Pcs ... 燒錄新韌體,測試設定,自動分配ID,掃描ID韌體更新 ... 等功能。_x000D_
2. 分析EPH韌體程式碼,查詢可能發生計量精確度誤差過大問題。_x000D_
</t>
  </si>
  <si>
    <t>M240704R1 一體式夾管超音波流量計(DN25)[RD4]  撰寫工程模式密碼輸入驗證功能_x000D_
1. 修正當設定顯示角度為90度，270度時，會出現畫面殘留問題。_x000D_
2。 加入cursor 游標功能，當按下save 鍵為移動cursor 功能，長按save 時(&gt;3sec) 為儲存功能。_x000D_
3. 加入reboot 相關功能，以提供不斷電fw 更新使用_x000D_
4. 撰寫工程模式密碼輸入驗證功能_x000D_
5。user 參數，flash 儲存位址功能性驗証。(使用模擬器debug)</t>
  </si>
  <si>
    <t>K240801R2 PCB濕製程用插入式壓力感測器:修正低點濾除功能，_x000D_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t>
  </si>
  <si>
    <t>K240801R2 PCB濕製程用插入式壓力感測器:重新定義alt0~alt4工作模式_x000D_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9。調試軟體同步修正_x000D_
10.重新定義alt0~alt4工作模式，_x000D_
11。 修正ALARM OUT1輸出由PFC_OUT1_LO_POINT 決定點_x000D_
                         OUT2輸出由PFC_OUT1_HI_POINT決定點_x000D_
12。 修正只要有OUT1, OUT2任一輸出，則壓力顯示值為紅色，</t>
  </si>
  <si>
    <t>K240801R2 PCB濕製程用插入式壓力感測器:調試軟体加入模擬功能(溫度adc，壓力adc)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t>
  </si>
  <si>
    <t>K240801R2 PCB濕製程用插入式壓力感測器:追加調試軟体相關功能及顯示，讀取時，顯示狀態bar 滾動顯示_x000D_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 追加調試軟体相關功能及顯示，讀取時，顯示狀態bar 滾動顯示。    _x000D_
8。修正程式npn，pnp ，alarm 信號預設值。_x000D_
9。信號輸出延時設定，power up=3sec，alarm=1~128sec</t>
  </si>
  <si>
    <t>K240801R2 PCB濕製程用插入式壓力感測器: 新增主畫面，溫度顯示功能_x000D_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t>
  </si>
  <si>
    <t xml:space="preserve">自製配件車製加工_x000D_
</t>
  </si>
  <si>
    <t>進度追蹤</t>
  </si>
  <si>
    <t>SDX測裝測漏治具初步規劃</t>
  </si>
  <si>
    <t>與宜蘭場視訊會議</t>
  </si>
  <si>
    <t>4F展示間靜態展品設計</t>
  </si>
  <si>
    <t>上海出差</t>
  </si>
  <si>
    <t>9/17 FGX雙排電路板樣品試製。狀態回報。_x000D_
_x000D_
SQ壓力開關調校設備:_x000D_
9/17 資料整理，移轉前會議通知_x000D_
_x000D_
GPX8 3溫度校正水槽規劃_x000D_
9/17 圖面更新拆圖。_x000D_
_x000D_
FG PTFE外管測試_x000D_
9/17 頂技2天，掉0.4，大陸的2天，掉0.8_x000D_
_x000D_
模具資料歸檔，更新_x000D_
_x000D_
王處長資料提供</t>
  </si>
  <si>
    <t>SQ壓力開關調校設備:_x000D_
9/18 打包整理_x000D_
_x000D_
GPX8 3溫度校正水槽規劃_x000D_
9/18 圖面更新拆圖。中方交件。_x000D_
_x000D_
9/18 8PIN 壓PIN治具更換定位橡膠。_x000D_
_x000D_
9/18 王處長資料提供</t>
  </si>
  <si>
    <t>FG PTFE外管測試_x000D_
(五)甩動測試_x000D_
加測電路板跨接結構強度，2.5米，負重1.1KG_x000D_
9/15-19 運作正常。_x000D_
_x000D_
9/19 FGX雙排電路板樣品試製。狀態回報。_x000D_
_x000D_
GPX8 3溫度校正水槽規劃_x000D_
9/19 圖面更新拆圖。</t>
  </si>
  <si>
    <t>SQ壓力開關調校設備:_x000D_
9/19 移轉會議，打包，送二廠調撥</t>
  </si>
  <si>
    <t xml:space="preserve">9/22 品質系統 內部稽核  行前會議_x000D_
</t>
  </si>
  <si>
    <t>程序書確認，稽核紀錄表確認_x000D_
9/22 週報更新，PPT更新_x000D_
9/22 王處長資料提供，接線盒圖面，檢驗標準，SOP</t>
  </si>
  <si>
    <t>EPH周會事前準備</t>
  </si>
  <si>
    <t>繪製穩壓桶玻璃管保護蓋</t>
  </si>
  <si>
    <t>領料與組裝帶燈拉繩上蓋</t>
  </si>
  <si>
    <t>中沛EPH測試台更換DN25水表測試</t>
  </si>
  <si>
    <t>幫瀚霆尋找EPH測試台水表連接管與替代管圖面</t>
  </si>
  <si>
    <t>更換帶燈拉繩上蓋</t>
  </si>
  <si>
    <t>教導氣壓配管方式與所需的零件</t>
  </si>
  <si>
    <t>更改葉片鉚合治具</t>
  </si>
  <si>
    <t>流道5回水管破裂，拿給阿仁補洞</t>
  </si>
  <si>
    <t>雷焊機保護氣體漏氣，更換保護管</t>
  </si>
  <si>
    <t>中沛測試台DN25水表測試</t>
  </si>
  <si>
    <t>修改葉片鉚合治具</t>
  </si>
  <si>
    <t>繪製EPD線圈成型治具</t>
  </si>
  <si>
    <t>2號線管路漏水，維修管路</t>
  </si>
  <si>
    <t>備用 液位展座 流量展座 配線</t>
  </si>
  <si>
    <t>備用展台配線</t>
  </si>
  <si>
    <t>4F FG測場 雷雕機拉電源氣源</t>
  </si>
  <si>
    <t>螢幕安裝調整</t>
  </si>
  <si>
    <t>4F FG測場 雷雕機拉電源</t>
  </si>
  <si>
    <t>測台配線</t>
  </si>
  <si>
    <t xml:space="preserve">測台配線_x000D_
</t>
  </si>
  <si>
    <t>PVD水測壓治具</t>
  </si>
  <si>
    <t>封口塞沖壓模具發包評估_x000D_
禾富:評估連續沖壓模具，IDØ5.4位置內部會因抽拉問題須在內部製作約R0.6、底部R0.3需修改為R0.6_x000D_
利達</t>
  </si>
  <si>
    <t>EPH-DN50多孔式噴嘴3D列印樣品評估</t>
  </si>
  <si>
    <t>產品開發部週會:_x000D_
葉宏政:_x000D_
二口二位DN15試模樣品測試後漏水，針對漏水位置進行與DN25修改測試手法相同，修改後測試確認漏水改善方式_x000D_
鄭貫中:_x000D_
SPX改善震動與銘版漏水問題:_x000D_
9/15收到修改後樣品(PC材質)_x000D_
9/19進行高低問循環，9/22有測試結論_x000D_
SDX模具試模完成、測試IP67皆通過，進行模具驗收_x000D_
洪子芸:_x000D_
EPD-3D零件、半成品、成品規格排程與完成時間_x000D_
EST-SOP內容修改與完成時間點</t>
  </si>
  <si>
    <t>SDX5光電開關Cable線材:_x000D_
量測現況Cable撥線長度位置尺寸_x000D_
討論相關材質無鹵問題_x000D_
確認線材尺寸問題點與安裝方式_x000D_
GPX8大訊生產問題:_x000D_
9/17供應商(育德精密)送樣問題位置討論_x000D_
確認現況生產供應商評估討論_x000D_
封口塞雷射焊接治具加工問題討論_x000D_
NPR-25090089(宇兆工程 )協助生技部繪製EPD-DN150、DN200、DN250分離型3D成品外觀圖面_x000D_
協助採購針對SD光電開關平墊片(EPDM材質)供應商收尋與確認_x000D_
HP414-ESXFGXUS03防爆鐵牌圖面因NEPSI證書有分類唯有球與無球證書、證號皆不同，取消NEPSI鐵牌內的證號改為參考證述內容。_x000D_
防爆鐵牌圖面內容變更繪製</t>
  </si>
  <si>
    <t>CNPA49第4版流場干擾器:_x000D_
1型螺紋型流場干擾器配合現況EPH測廠管徑零件_x000D_
DN13~DN40-3D圖面繪製_x000D_
DN13~DN40-2D圖面繪製</t>
  </si>
  <si>
    <t>ECR-25090011_x000D_
撰寫相關變更內容說明檔案_x000D_
查詢相關半成品、成品BOM表料號_x000D_
確認半成品內容與失效料號彙整</t>
  </si>
  <si>
    <t>ECR-25090010_x000D_
ECO-25090201_x000D_
MOTAM1E-MDA410ZN01、MOTAM1E-MDA410ZN04工程圖面變更_x000D_
3D相關半成品、成品變更_x000D_
QW01Mod00100002281_x000D_
MOTAM1E-MDA410ZN01進料檢驗基準撰寫與變更_x000D_
QW01Mod00100002282_x000D_
MOTAM1E-MDA410ZN04進料檢驗基準撰寫與變更</t>
  </si>
  <si>
    <t>ECR-25090010</t>
  </si>
  <si>
    <t>GPX8嘉祿出貨:_x000D_
雷射焊接治具加工問題討論_x000D_
雷射焊接治具測試</t>
  </si>
  <si>
    <t>GPX8嘉祿出貨:_x000D_
雷射焊接治具與焊接條件測試_x000D_
雷射焊接治具修改後焊接條件測試_x000D_
大訊要求橡膠墊片材質送驗問題討論:_x000D_
1. NBR 和EPDM, 實驗室經驗分享 : 說測試結果, EPDM比較能通過 ,但是 , 最終以測試結果判定。_x000D_
2. 測試單位: UL或CSA, 麻煩提供窗口, 不建議SGS(因為是歐洲廠商, 美國較不認可) -&gt; 剛才已經提供_x000D_
3. 測試認證, 可以用桓達名義申請報告_x000D_
4. 測試條件: IEC62368-1 G15.2.2/G15.2.3 (試樣依據標準 ISO 527-1, ISO527-2 )</t>
  </si>
  <si>
    <t>CNPA49第4版流場干擾器:_x000D_
1型螺紋型流場干擾器配合現況EPH測廠管徑零件_x000D_
DN50-3D圖面繪製_x000D_
2型螺紋型流場干擾器配合現況EPH測廠管徑零件_x000D_
DN13~DN50-3D圖面繪製_x000D_
3型螺紋型流場干擾器配合現況EPH測廠管徑零件_x000D_
DN13~DN50-3D圖面繪製_x000D_
測試用連接管DN13~DN50-3D圖面繪製</t>
  </si>
  <si>
    <t>錶頭保護蓋嘗試用真空成型方式製作_x000D_
a.多詢問幾家客戶是否接收此方式_x000D_
b.慈溪大豐評估模具與單價</t>
  </si>
  <si>
    <t>研發專案討論會議:_x000D_
a.ECR-25090011通知各部門準備進行相關設計變更_x000D_
b.制定固定長度點位，不要讓業務與客戶端做選擇_x000D_
c.變更目錄選點位內容與業務端宣導點位固定問題_x000D_
d.盡快導入低壓射出製程</t>
  </si>
  <si>
    <t>PT導熱膏片修改為導熱膏，針對導熱膏結構須在PCB板下方墊上絕緣墊片，墊片規格:OD5.4*ID4*0.8t、材質:PTFE_x000D_
交貨樣品尺寸抽驗</t>
  </si>
  <si>
    <t>SDX5生產製程:_x000D_
a.針對一次射出氣泡做樣品_x000D_
b.一次射出有氣泡可用酒精去除低壓塑料_x000D_
c.氣泡不良品提供業務與客戶端確認</t>
  </si>
  <si>
    <t>榮團會立項內容回覆_x000D_
週二榮團討論會議:_x000D_
a.EPH需針對CNPA49第4版作開案_x000D_
b.測試場需做一條線改裝符合CNPA49第4版_x000D_
c.CNPA49第3版、CNPA49第4版差異列表</t>
  </si>
  <si>
    <t>部門個人職務說明書撰寫:_x000D_
主任工程師_x000D_
高級工程師_x000D_
工程師_x000D_
副工程師_x000D_
助理工程師</t>
  </si>
  <si>
    <t xml:space="preserve">EST-DVT-QA測試不符合項目討論:_x000D_
a.不考慮舊結構內容與問題點_x000D_
b.需確認現況成品溫度跳動問題正確原因_x000D_
c.加長高低溫循環測試_x000D_
d.確認每一點位位置並編號確認_x000D_
e.韌體人員協助確認_x000D_
</t>
  </si>
  <si>
    <t>週三生產討論會議:_x000D_
a.測廠型式認證預計10底取證_x000D_
b.北水需求顯示數字問題須修改韌體為1062版本待確認技轉_x000D_
c.DN40、DN50現況進度回覆，由研發另行招開討論會議_x000D_
d.廠務生產週會現況暫停招開_x000D_
CNPA49第4版車市需求:_x000D_
螺紋型流場干擾器-1、2、3型DN15~DN50-2D工程圖面繪製_x000D_
水錶連接管-干擾器用DN15~DN50-2D工程圖面繪製_x000D_
干擾器被料查詢與叫料事項處理</t>
  </si>
  <si>
    <t>ISO內部稽核</t>
  </si>
  <si>
    <t>1.閥體請精機協助加工</t>
  </si>
  <si>
    <t>1.零件工程圖修改_x000D_
2.PCB檔案修改_x000D_
3.礁體測試樣品確認_x000D_
4.模具圖面修改及告知供應商</t>
  </si>
  <si>
    <t>1.治具圖面修改_x000D_
2.圖面發出詢價</t>
  </si>
  <si>
    <t>1.設備工程圖修改_x000D_
2.上海鎖蓋機廠商搜尋</t>
  </si>
  <si>
    <t>1.EPD控制板支撐架修改位置尺寸確認_x000D_
2.實際安裝確認</t>
  </si>
  <si>
    <t xml:space="preserve">1.模具圖面修改_x000D_
2.送樣問題回覆_x000D_
3.樣品驗證氣壓功能(正常)_x000D_
</t>
  </si>
  <si>
    <t>1.閥體加工進度確認_x000D_
2.測試加工後閥體氣密性_x000D_
3.思考改善對策_x000D_
4.去二廠找精機協助加工_x000D_
5.執行器電動性能詢問</t>
  </si>
  <si>
    <t>1.報告二口二位罰進度</t>
  </si>
  <si>
    <t>1.PU結構膠-膠體塊樣品製作_x000D_
2.陶瓷膠-膠體塊樣品製作</t>
  </si>
  <si>
    <t xml:space="preserve">1.水測治具零件交期詢問_x000D_
2.配電作動流程撰寫提供給育儒_x000D_
3.設備購買規格及廠商討論_x000D_
4.零件圖面尺寸及材質修改_x000D_
</t>
  </si>
  <si>
    <t>1.配電箱設計討論_x000D_
2.修改配電箱設計_x000D_
3.台灣氣立零件確認規格及詢價_x000D_
4.增加水幫浦詢價_x000D_
5.配電箱詢價</t>
  </si>
  <si>
    <t>1.領料素材給精機加工，有請生管開工單</t>
  </si>
  <si>
    <t>早上請事假</t>
  </si>
  <si>
    <t xml:space="preserve">收到張家港有提供的3D模具圖，轉檔寄給金鑫_x000D_
</t>
  </si>
  <si>
    <t>協助EPD改圖_x000D_
DN300-半成品3D (內襯本體總成)_x000D_
DN300-成品3D</t>
  </si>
  <si>
    <t xml:space="preserve">週四會議_x000D_
1. ECP 張家港一度不想幫忙製作200套，要請金鑫詢問去上海的王處長該怎麼處理_x000D_
2. ECP 後續托給慈禧大丰 or 運回台灣_x000D_
3. EST BOM &amp; SOP 改P14-P16 裡面的線本來是熱縮套 改成 低壓射出 貼上數據_x000D_
</t>
  </si>
  <si>
    <t>請凱挺製作恆溫箱治具前的桌子_x000D_
繪圖 量尺寸 工程圖</t>
  </si>
  <si>
    <t xml:space="preserve">協助EPD改圖_x000D_
DN300-成品3D_x000D_
</t>
  </si>
  <si>
    <t xml:space="preserve">協助EPD改圖_x000D_
DN500-半成品3D (內襯本體&amp;內襯本體總成&amp;錶頭)_x000D_
</t>
  </si>
  <si>
    <t>發現 DN100 125 150 200 250 300 500 銲道都沒繪製 一併補上_x000D_
DN80-半成品3D 內襯本體</t>
  </si>
  <si>
    <t>防爆測試成品製作與精機追零件製作進度</t>
  </si>
  <si>
    <t>討論專案進度</t>
  </si>
  <si>
    <t>1.調整低壓射出機台參數_x000D_
2.出三芯線材2D圖面給上海</t>
  </si>
  <si>
    <t xml:space="preserve">1.SDX5低壓射出有射不保、氣泡的問題，協助調整參數，觀察射出原因與溫度的關係_x000D_
2.去二廠使用低壓射出機做SDX5樣品_x000D_
3.聯絡廠商光寶所需的墊片進度_x000D_
</t>
  </si>
  <si>
    <t>防爆測試成品製作(灌膠、組裝)</t>
  </si>
  <si>
    <t xml:space="preserve">1.SDX5低壓射出有射不保、氣泡的問題，協助調整參數，測試原料先烘過是否有差。_x000D_
2.SPX上蓋模具驗收文件製作_x000D_
3.SPX上蓋IPXX測試_x000D_
_x000D_
</t>
  </si>
  <si>
    <t>繪製SCX5防爆款零件工程圖</t>
  </si>
  <si>
    <t>防爆測試成品製作(灌膠、組裝)、測試IPXX</t>
  </si>
  <si>
    <t xml:space="preserve">1.SDX5低壓射出有射不保、氣泡的問題，協助調整參數，測試原料先烘過是否有差。_x000D_
2.整理SPX要改善的說明文件準備發ECR_x000D_
</t>
  </si>
  <si>
    <t>到蘆竹照競品內部結構</t>
  </si>
  <si>
    <t>1.領防爆用零件料號_x000D_
2繪製SCX5防爆款零件工程圖</t>
  </si>
  <si>
    <t>SPX IP67未通過、PCB鬆脫問題改善，發ECR通知變更</t>
  </si>
  <si>
    <t>防爆測試成品組裝</t>
  </si>
  <si>
    <t>1141001</t>
  </si>
  <si>
    <t>劉子明</t>
  </si>
  <si>
    <t>0975536355</t>
  </si>
  <si>
    <t>劉子明</t>
    <phoneticPr fontId="39" type="noConversion"/>
  </si>
  <si>
    <t>資料內容審查完成, 已上傳繳付清單.</t>
  </si>
  <si>
    <t>圖面，報價，採購紀錄已上傳_x000D_
說明書已上傳_x000D_
測試數據已上傳_x000D_
10/1 驗收單已上傳</t>
  </si>
  <si>
    <t>1.上海老化機台文件製作_x000D_
2.gpx8 480pcs 生產事宜處理</t>
  </si>
  <si>
    <t>教師節(國定假日)</t>
  </si>
  <si>
    <t>DN25一批20pcs進行測試，發現5pcs器差未合格。_x000D_
經查證發現，其cnt計量異常。針對此問題進行驗證測試及分析。</t>
  </si>
  <si>
    <t xml:space="preserve">EPH電路板上2個電感位置為120度。_x000D_
調整成90度進行驗證。_x000D_
經驗證，器差測試部分沒有問題。_x000D_
一個4個cnt的時間佔比較之前好。_x000D_
廠務回覆有關LC LEVEL的兩個問題：_x000D_
(1) 葉片不轉動時，LC LEVEL約10，這部分經驗證同樣條件下電感位置120度也是相同，故沒有問題_x000D_
(2) 葉片轉動時，LC LEVEL&gt;100，這部分經驗證同樣條件下電感位置120度，也是相同，故研判應該是電路板安裝時_x000D_
電感並沒有抵到表頭塑膠殼底部。_x000D_
</t>
  </si>
  <si>
    <t>北水FOT2.0退回水表問題分析驗證。</t>
  </si>
  <si>
    <t>協助EPT生產</t>
  </si>
  <si>
    <t>EPT舊測廠測試70與130流速_x000D_
EPT競品位置測試_x000D_
模組化報告</t>
  </si>
  <si>
    <t>EPT版本確認與硬體模組化報告</t>
  </si>
  <si>
    <t>SPX 衰落測試問題 電路量測_x000D_
_x000D_
電路分析_x000D_
_x000D_
報告文件</t>
  </si>
  <si>
    <t>EPT 探頭 焊線以及製作_x000D_
_x000D_
60PCS_x000D_
_x000D_
協助產線生產</t>
  </si>
  <si>
    <t>教師節補假</t>
  </si>
  <si>
    <t>防爆產品 ISO內稽</t>
  </si>
  <si>
    <t>NVIDIA CDU System Requirements</t>
  </si>
  <si>
    <t>1. 整理NVIDIA CDU System Requirements對應產品資料._x000D_
2. 整理XLPE料況確認時程表.</t>
  </si>
  <si>
    <t>1. 整理NVIDIA CDU System Requirements對應產品資料.</t>
  </si>
  <si>
    <t>了解低壓料烘烤後對良率的影響與保存方式整理</t>
  </si>
  <si>
    <t>設變內容進行_大量BOM修正</t>
  </si>
  <si>
    <t>上海訂單，重工電路板再交由產線生產</t>
  </si>
  <si>
    <t>雷雕機治具測試</t>
  </si>
  <si>
    <t>協助組裝包裝EPT</t>
  </si>
  <si>
    <t>1. 研發送樣協助_x000D_
2. 灌膠版與低壓射出版對照表建立_x000D_
3. 陽明電機光電開關分析</t>
  </si>
  <si>
    <t>硬體模組化報告準備</t>
  </si>
  <si>
    <t>1. SCX5 A1 95C 測試</t>
  </si>
  <si>
    <t>1. SEX5 上傳電路板組裝作業流程_x000D_
2. SEX5 修改電路板組裝作業流程</t>
  </si>
  <si>
    <t>1. 電路分析</t>
  </si>
  <si>
    <t>1. SCX5 3M防爆樣品 線焊接</t>
  </si>
  <si>
    <t>1. TB1-25090203 內巡檢</t>
  </si>
  <si>
    <t>1. SCX5 電源座灌膠 2 PCS_x000D_
2. SCX5 3M樣品組裝</t>
  </si>
  <si>
    <t>1. SCX1 雙叉 RC項移電路 工作原理</t>
  </si>
  <si>
    <t>1. 教師節</t>
  </si>
  <si>
    <t>1. SCX6 音叉訊號拍照</t>
  </si>
  <si>
    <t>1. SCX1 音叉訊號 電路分析、訊號模擬、量測訊號</t>
  </si>
  <si>
    <t>1. SCX1 分析 單穩態震盪器 訊號分析</t>
  </si>
  <si>
    <t>1. EPT 出貨 包裝</t>
  </si>
  <si>
    <t>光電開關竟品功能害電流測試、紀錄</t>
  </si>
  <si>
    <t>SDL打件異常分析</t>
  </si>
  <si>
    <t>1.SDL打件異常分析_x000D_
2.SDX8 不良品分析_x000D_
3.SDX8輔助生產_x000D_
4.SDX成品測試治具調適</t>
  </si>
  <si>
    <t>EPU2測場測場-調整測場管道組裝方式並測試校正流程，將有需要修改的部分記錄下來_x000D_
EPU2測場軟體規劃及配線-依測試過程中的不便整理並整理成列表</t>
  </si>
  <si>
    <t>EPU2測場軟體規劃及配線-依測試過程中的不便整理並整理成列表</t>
  </si>
  <si>
    <t>主板PCB入庫。_x000D_
EUT POWER測試下來，發現原先打2KV接地畫面會偏移的樣機_x000D_
將顯示板與下蓋跟PASS過的樣機交換，即能PASS</t>
  </si>
  <si>
    <t>測試樣機狀況，並複驗增加TVS時線路是否會損壞</t>
  </si>
  <si>
    <t>開EPU2規格修改會議，_x000D_
還需測試來決議最終規格。_x000D_
_x000D_
慶生會</t>
  </si>
  <si>
    <t>想辦法通過2KV接地的測試，_x000D_
準備DN25樣品2pcs</t>
  </si>
  <si>
    <t xml:space="preserve">反覆測試後，發現接地接觸的地方接地性不好_x000D_
導致有電弧干擾，將烤漆刮開後測試即可PASS_x000D_
</t>
  </si>
  <si>
    <t>0923_x000D_
_x000D_
EPD_主板維修&amp;檢測_x000D_
_x000D_
客訴*1_x000D_
_x000D_
EPD模組化會議報告製作</t>
  </si>
  <si>
    <t>0924_x000D_
_x000D_
M250301C1 一體型電磁流量計北美多重防爆認證_x000D_
轉接頭 - 聯繫敬富能否9/30到貨 _x000D_
if no 調撥料 明天製作 這禮拜製作完畢 25條_x000D_
出BOM備料廠商聯繫樣品需求_x000D_
比利迦 奇邦 艾睿_x000D_
_x000D_
硬體模組化報告製作_x000D_
_x000D_
EPU2測廠 - 搬運至二場 &amp; 安裝測量</t>
  </si>
  <si>
    <t>0925_x000D_
_x000D_
M250301C1 一體型電磁流量計北美多重防爆認證_x000D_
打件 - EBOM匯入製作_x000D_
樣品_廠商聯繫索取_x000D_
備料請求_x000D_
_x000D_
硬體模組化報告製作</t>
  </si>
  <si>
    <t>0926_x000D_
_x000D_
宜蘭_x000D_
EPD_MainBoard維修*3_x000D_
EPU_MainBoard維修*4_x000D_
調撥回宜蘭_x000D_
_x000D_
客訴*1_x000D_
_x000D_
硬體模組化報告製作</t>
  </si>
  <si>
    <t>0930_x000D_
_x000D_
硬體模組化報告製作_x000D_
_x000D_
台大技轉日期規劃&amp;料件工具確認_x000D_
_x000D_
EPU_DinRail_AD603_OUT_x000D_
實際上電量測_波型確認&amp;截圖_EXCEL報告製作_x000D_
_x000D_
宜蘭_EPD_MainBoard維修*14</t>
  </si>
  <si>
    <t>1001_x000D_
_x000D_
EPU_DinRail_x000D_
實際測廠量測測試_x000D_
電阻值_關注PGA相關數值_x000D_
實際流速數據報告製作_x000D_
_x000D_
二廠_協助出貨轉接頭裝貨_x000D_
_x000D_
防爆BOM表_備料替代料件更換_x000D_
_x000D_
AC202-MEMB99A001_料件停產&amp;元件異常_x000D_
ECO &amp; ECR 發起</t>
  </si>
  <si>
    <t xml:space="preserve">1. 會議EPH議題進度追蹤會議_x000D_
2. EPH0022加入設定傳訊器模式_x000D_
3. EPH0022+藍芽製作手機App ... 初步測試硬體正常,奕澔製作App中_x000D_
</t>
  </si>
  <si>
    <t xml:space="preserve">1. 更換EPH通訊測試項目為讀取歷史資料一天(60分鐘間隔)資料_x000D_
2. 下載FlowESI GUI工具&amp;閱讀線上文件操作_x000D_
</t>
  </si>
  <si>
    <t>分析EPD30(FINETEK版)發生LCD選單消失問題:_x000D_
       分析原因: 疑似客戶透過Modbus部正常寫入造成參數值超出範圍!_x000D_
                       如 : 語系 = 3 , Modbus slave ID = 492 .. 等錯誤值!</t>
  </si>
  <si>
    <t>分析JTR3調適軟件的電流校正功能,準備更換設備 VOAC7602_x000D_
  1. 修改調適軟件符合VOAC7602通訊方式</t>
  </si>
  <si>
    <t>讀取內部參數表紀錄成檔案,恢復出廠預設值請QA再次測試</t>
  </si>
  <si>
    <t>1. EPH通訊更換測試項目_x000D_
2. 更新韌體V1062 (Date 2025/9/30)</t>
  </si>
  <si>
    <t>分析EPD30(FINETEK版)發生LCD選單消失問題:_x000D_
      1. 讀取內部程式存檔_x000D_
      2. 恢復出廠值 =&gt; Modbus才能通訊_x000D_
                 (LCD操作Modbus設定,仍然無法通訊)_x000D_
      3. 分析參數值</t>
  </si>
  <si>
    <t>與技術中心新主管討論部門狀況!</t>
  </si>
  <si>
    <t>分析調適軟件抓波形,下行波形抓不完整問題</t>
  </si>
  <si>
    <t xml:space="preserve">K200501R1 智慧家戶水錶:LC計量訊號分析，_x000D_
1. LC計量訊號分析， 量測LC sensor 分別為90度，120度，查看二者量測波形導出。_x000D_
2. TSM 參數分析目前初始參數如下:_x000D_
ESITSM0 = 0X0400;    // DAC=off, CA=off,  1xACLK for ACLK sync_x000D_
	ESITSM1 = 0x502C;	 // DAC=off, CA=off,  5xESICLK, excitation  			        CH.0     // 202C??????_x000D_
//        ESITSM1 = 0x202C;	 // DAC=off, CA=off,  5xESICLK, excitation  			        CH.0     // _x000D_
	ESITSM2 = 0x0404;	 // DAC=off, CA=off,  1xACLK                				CH.0	_x000D_
	ESITSM3 = 0x0024;	 // DAC=off, CA=off,  1xESIFCLK  , delay tunable  			CH.0_x000D_
	ESITSM4 = 0x0024;	 // DAC=off, CA=off,  1xESIFCLK  , delay tunable  			CH.0_x000D_
	ESITSM5 = 0x0024;	 // DAC=off, CA=off,  1xESIFCLK  , delay tunable  			CH.0_x000D_
	ESITSM6 = 0x0024;	 // DAC=off, CA=off,  1xESIFCLK  , delay tunable  			CH.0_x000D_
	ESITSM7 = 0x0024;	 // DAC=off, CA=off,  1xESIFCLK  , delay tunable  			CH.0_x000D_
	ESITSM8 = 0x0024;	 // DAC=off, CA=off,  1xESIFCLK  , delay tunable  			CH.0_x000D_
	ESITSM9 = 0xF134;	 // DAC=on,  CA=on,   31xESIFCLK, 		          	        CH.0_x000D_
	ESITSM10 = 0x5974;	 // DAC=on,  CA=on,   OUTPUT LATCHES ENABLED,  12xESICLK 	        CH.0_x000D_
//	ESITSM10 = 0x6974;	 // DAC=on,  CA=on,   OUTPUT LATCHES ENABLED,  14xESICLK 	        CH.0_x000D_
	ESITSM11 = 0X0400;       // DAC=off, CA=off,  1xACLCK, Internally damped          	        CH.0_x000D_
//        ESITSM11 = 0X0C00;       // DAC=off, CA=off, 2xACLCK, Internally damped          	        CH.0    for test_x000D_
	ESITSM12 = 0X0400;       // DAC=off, CA=off,  1xACLCK, Internally damped          	        CH.0_x000D_
_x000D_
_x000D_
	ESITSM13 = 0x50AD;	 // DAC=off, CA=off,  5xESICLK, excitation  			        CH.1   // 20AD???_x000D_
//        ESITSM13 = 0x20AD;	 // DAC=off, CA=off,  5xESICLK, excitation  			        CH.1   // 20AD???_x000D_
	ESITSM14 = 0x0485;	 // DAC=off, CA=off,  1xACLK                				CH.1_x000D_
	ESITSM15 = 0x00A5;	 // DAC=off, CA=off,  1xESIFCLK  , delay tunable  			CH.1_x000D_
	ESITSM16 = 0x00A5;	 // DAC=off, CA=off,  1xESIFCLK  , delay tunable  			CH.1_x000D_
	ESITSM17 = 0x00A5;	 // DAC=off, CA=off,  1xESIFCLK  , delay tunable  			CH.1_x000D_
	ESITSM18 = 0x00A5;	 // DAC=off, CA=off,  1xESIFCLK  , delay tunable  			CH.1_x000D_
	ESITSM19 = 0x00A5;	 // DAC=off, CA=off,  1xESIFCLK  , delay tunable  			CH.1_x000D_
	ESITSM20 = 0x00A5;	 // DAC=off, CA=off,  1xESIFCLK  , delay tunable  			CH.1_x000D_
	ESITSM21 = 0xF1B5;	 // DAC=on,  CA=on,   31xESIFCLK			                CH.1_x000D_
	ESITSM22 = 0x59F5;	 // DAC=on,  CA=on,   OUTPUT LATCHES ENABLED,  12xESICLK 	        CH.1_x000D_
	//ESITSM22 = 0x69F5;	 // DAC=on,  CA=on,   OUTPUT LATCHES ENABLED,  14xESICLK 	        CH.1_x000D_
	ESITSM23 = 0x0200;	 // stop_x000D_
_x000D_
</t>
  </si>
  <si>
    <t>K200501R1 智慧家戶水錶:LC計量訊號分析，_x000D_
state00 0x0400 → 1 × ACLK ≈ 30.5176 µs (ACLK)_x000D_
state01 0x502C → 11 × HF ≈ 2.2917 µs_x000D_
state02 0x0404 → 1 × ACLK ≈ 30.5176 µs_x000D_
state03..08 0x0024 → 各 1 × HF ≈ 0.2083 µs（短）_x000D_
state09 0xF134 → 31 × HF ≈ 6.4583 µs_x000D_
state10 0x5974 → 12 × HF ≈ 2.5 µs_x000D_
state11 0x0400 → 1 × ACLK ≈ 30.5176 µs_x000D_
state12 0x0400 → 1 × ACLK ≈ 30.5176 µs_x000D_
state13 0x50AD → 11 × HF ≈ 2.2917 µs_x000D_
state14 0x0485 → 1 × ACLK ≈ 30.5176 µs_x000D_
state15..20 0x00A5 → 各 1 × HF ≈ 0.2083 µs_x000D_
state21 0xF1B5 → 31 × HF ≈ 6.4583 µs_x000D_
state22 0x59F5 → 12 × HF ≈ 2.5 µs_x000D_
state23 0x0200 (stop) → 1 × HF (stop) ≈ 0.2083 µs</t>
  </si>
  <si>
    <t>K200501R1 智慧家戶水錶:新增版本日期 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t>
  </si>
  <si>
    <t xml:space="preserve">K240801R2 PCB濕製程用插入式壓力感測器:  修正gb_power_on_delay 預設為三秒，當開機超過三秒，gb_power_on_delay=0;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t>
  </si>
  <si>
    <t>報到及教育訓練</t>
  </si>
  <si>
    <t>2025/09/22-2025/09/24至上海出差參加工博會</t>
  </si>
  <si>
    <t>至上海出差參加工博會</t>
  </si>
  <si>
    <t>第二套氣動球閥控制EPH水錶測場_x000D_
1.PLC IO規劃_x000D_
2.設備規劃清點_x000D_
3.PLC程式修改</t>
  </si>
  <si>
    <t>第二套及第三套EPT測場_x000D_
1.調節閥改氣動球閥控制及更換E+H標準件_x000D_
2.PLC IO規劃_x000D_
3.PLC程式撰寫及修正_x000D_
4.E+H標準件設定</t>
  </si>
  <si>
    <t>EPD內襯加熱器異常排除</t>
  </si>
  <si>
    <t>9/20課後作業</t>
  </si>
  <si>
    <t>出差報告整理</t>
  </si>
  <si>
    <t>木板加工 管材修改加工</t>
  </si>
  <si>
    <t>1.板金圖面發外_x000D_
2.水桶加工_x000D_
3.機架調整</t>
  </si>
  <si>
    <t>SDX雷雕治具修改(重新設計發外)</t>
  </si>
  <si>
    <t>9/23 程序書確認，稽核紀錄表確認_x000D_
9/23  ISO內稽，行銷處，國外業務</t>
  </si>
  <si>
    <t>9/24 ISO內稽，國內業務，內部稽核紀錄表</t>
  </si>
  <si>
    <t>GPX8 3溫度校正水槽規劃_x000D_
9/24 載台支架組裝</t>
  </si>
  <si>
    <t>9/25 內部稽核閉幕會議</t>
  </si>
  <si>
    <t>9/25 QP-15模治具管理程序B0更新_x000D_
9/25 FGXAM1S-MG00050001圖面設變D3_x000D_
_x000D_
9/25 部門會議</t>
  </si>
  <si>
    <t>9/26下午休假</t>
  </si>
  <si>
    <t>9/26 SOP修改 QW-03-FGX10X00-N1_x000D_
_x000D_
SQ壓力開關調校設備:_x000D_
宜蘭回覆預計10/13-17 試產。</t>
  </si>
  <si>
    <t>協助QA處理溫度計、壓力計與電子秤送校驗事宜</t>
  </si>
  <si>
    <t>繪製EPT在中沛測試台測試的治具</t>
  </si>
  <si>
    <t>處理EPH中沛測試台應用程式無法開啟問題</t>
  </si>
  <si>
    <t>繪製EPT探棒75mm墊高塊</t>
  </si>
  <si>
    <t>中沛測試台測試DN20水表</t>
  </si>
  <si>
    <t>可繞式電路板內巡檢</t>
  </si>
  <si>
    <t>請購第四台EPT設備與料件</t>
  </si>
  <si>
    <t>確認第四台EPT物料</t>
  </si>
  <si>
    <t>領取渦街流量計送QA測試</t>
  </si>
  <si>
    <t>更換塑膠浮球熱融機氣管</t>
  </si>
  <si>
    <t>明泰量筒到貨，下貨、拆箱與組裝</t>
  </si>
  <si>
    <t>測台螢幕安裝_x000D_
電控板金加工_x000D_
配件安裝</t>
  </si>
  <si>
    <t>電盤配件安裝佈線</t>
  </si>
  <si>
    <t>第三台EPT電料詢價請購_x000D_
線路圖修改</t>
  </si>
  <si>
    <t>第二套EPT測試台配電_x000D_
第三套EPT測試台電料詢價請購</t>
  </si>
  <si>
    <t>CABLE線材加工圖面:_x000D_
3D圖面繪製(包含捲線示意)_x000D_
2D圖面繪製_x000D_
討論上海進料問題點</t>
  </si>
  <si>
    <t xml:space="preserve">機構工程師面試:_x000D_
</t>
  </si>
  <si>
    <t>EPH 水錶會議議程與事務追蹤討論會議_x000D_
螺紋型流場干擾器-1、2型DN15~DN50因板材與加工程序問題導致須變更相關設計_x000D_
螺紋型流場干擾器1、2型DN15~DN50、3D圖面修改繪製_x000D_
螺紋型流場干擾器1-DN15~DN50、2D圖面修改繪製_x000D_
螺紋型流場干擾器葉片DN15~DN50、3D、2D圖面修改繪製</t>
  </si>
  <si>
    <t>產品開發部週會:_x000D_
鄭貫中:_x000D_
SPX2射變庫存品如何處理，報廢品須立即採購_x000D_
SDX5系列墊片改為華司墊片需委測QA確認氣密性_x000D_
洪子芸:_x000D_
EPD全系列3D圖面繪製進度過慢須淨快補齊_x000D_
ECP測台會場後須作氣密測試確認_x000D_
出勤問題會談</t>
  </si>
  <si>
    <t>螺紋型流場干擾器2-DN15~DN50、2D圖面修改繪製_x000D_
DN50多孔式噴嘴3D列印樣品取回，並安排軸心安裝事項</t>
  </si>
  <si>
    <t>MOT-4RPM客訴馬達運轉有異音問題:_x000D_
說明油機設備結構問題點_x000D_
實測馬達運轉與附載後有無異音問題</t>
  </si>
  <si>
    <t>EPH-DN50多孔式噴嘴3D列印樣品黏合軸心_x000D_
螺紋型流場干擾器1、2-DN15~DN50線割可連同葉片一體成型繪製3D圖面_x000D_
螺紋型流場干擾器1、2-DN15~DN50線割可連同葉片一體成型繪製3D工程圖面_x000D_
DN50多孔式噴嘴轉接環與螺紋型流場干擾器3刑廠務協助排單製作事項處理_x000D_
CNPA49與CNMV49法規內容差異盤點問題討論</t>
  </si>
  <si>
    <t>SDX5現況溫度、進料點、原料烘烤後前後差異良率問題討論</t>
  </si>
  <si>
    <t>螺紋型流場干擾器1、2型繪製2D工程圖面_x000D_
DN15*2、DN20*2、DN25*2、DN40*2、DN50*2_x000D_
螺紋型流場干擾器1、2、3型請購單處理_x000D_
DN50多孔式噴嘴2D工程圖面繪製</t>
  </si>
  <si>
    <t>加長管長度70.5規格料號、BOM表建立_x000D_
繪製加長管長度50.5規格2D工程圖面_x000D_
EPT本體管上殼與本體管雷射焊接夾具3D圖面設計與繪製_x000D_
EPT本體管上殼與本體管雷射焊接夾具2D工程圖面繪製</t>
  </si>
  <si>
    <t>1.公傷假&lt;上班途中發生車禍&gt;</t>
  </si>
  <si>
    <t>1.九月慶生會布置_x000D_
2.參加九月慶生會</t>
  </si>
  <si>
    <t>1.台灣氣立零件請購_x000D_
2.零件進度跟催_x000D_
3.圖面修改確認，請廠商再評估報價</t>
  </si>
  <si>
    <t>1.桓達中階主管共識營-個別KPI復盤 作業填寫</t>
  </si>
  <si>
    <t>1.收料入庫成品的成本整理給資材</t>
  </si>
  <si>
    <t>1.修改金屬件對接管路的設計_x000D_
2.高壓軟管配合接頭搜尋</t>
  </si>
  <si>
    <t>1.胸悶胸痛，去內科照X光</t>
  </si>
  <si>
    <t>1.修改設備零件工程圖_x000D_
2.請廠商更新報價_x000D_
3.氣立請購簽核(電子)</t>
  </si>
  <si>
    <t>協助EPD改圖_x000D_
DN80-半成品3D (內襯本體總成)_x000D_
DN80-成品3D</t>
  </si>
  <si>
    <t xml:space="preserve"> DN350 _x000D_
   -零件(鋼管、法蘭、支撐管)-3D、編料號 _x000D_
   -半成品(內襯本體、內襯本總成)-3D</t>
  </si>
  <si>
    <t>EST SOP</t>
  </si>
  <si>
    <t>出三芯線材暫行圖面給生管</t>
  </si>
  <si>
    <t xml:space="preserve">1.SDX5低壓射出有射不保、氣泡的問題，協助調整參數_x000D_
2.GPX8研發送樣M8接續評估可行性_x000D_
_x000D_
</t>
  </si>
  <si>
    <t>防爆測試成品組裝並給TUV確認</t>
  </si>
  <si>
    <t>繪製SCX5防爆牙頭、加長管、接線盒工程圖</t>
  </si>
  <si>
    <t>9/28國定假日補假</t>
  </si>
  <si>
    <t>繪製SCX5成品工程圖</t>
  </si>
  <si>
    <t xml:space="preserve">1.SDX5低壓射出有射不保、氣泡的問題，協助調整參數_x000D_
2.SPX2上蓋漏水問題，新零件請生管備料，並告知與廠商的注意事項_x000D_
_x000D_
</t>
  </si>
  <si>
    <t>繪製研發送樣圖面、承認圖</t>
  </si>
  <si>
    <t>繪製SCX5成品、零件工程圖、上傳PLM</t>
  </si>
  <si>
    <t xml:space="preserve">SPX2上蓋漏水問題，有20PCS需先出貨，嘗試臨時措施協助廠務出貨_x000D_
</t>
  </si>
  <si>
    <t>樣機整合測試</t>
  </si>
  <si>
    <t>M251001R1</t>
  </si>
  <si>
    <t>SDX光電開關微型化設計</t>
  </si>
  <si>
    <t>K251001R1</t>
  </si>
  <si>
    <t>EPH水量計型式認證技術規範CNPA49第4版結構驗證與改善</t>
  </si>
  <si>
    <t>gpx8 生產事宜處理</t>
  </si>
  <si>
    <t>考量後續台水標案，因台水標案要求驗收為Q1~Q7。_x000D_
故先行安排DN13、DN20、DN25、DN40進行Q1~Q7測試，了解水表目前狀況</t>
  </si>
  <si>
    <t>申請度量衡業營業許可執照，整合匯整相關檢附文件</t>
  </si>
  <si>
    <t>針對北水標案，現已安裝於現場之水表，_x000D_
北水反應有慢轉或不轉狀況，此部分數量很多。_x000D_
針對此問題，經會議討論，決議先挑選40PCS，_x000D_
並安排至二廠進行測試，確認器差狀況如何。</t>
  </si>
  <si>
    <t>1F協助生產EPT探頭灌膠</t>
  </si>
  <si>
    <t>硬體模組化報告與測試</t>
  </si>
  <si>
    <t>協助確認綠膏報告</t>
  </si>
  <si>
    <t>阻旋開關測試與資料整理</t>
  </si>
  <si>
    <t>阻旋開關維修與ECX8壓力計測廠架設</t>
  </si>
  <si>
    <t>ECP插入式濕製程RS-485 Table Address位置測試_x000D_
硬體模組化報告_x000D_
阻旋式模組化製作</t>
  </si>
  <si>
    <t>協助生產探頭60PCS_x000D_
_x000D_
探頭異常品去勵捷打件去照X光_x000D_
_x000D_
PCBA 感測板給勵捷和焊線 嘗試焊線生產</t>
  </si>
  <si>
    <t>探頭異常品去勵捷打件去照X光_x000D_
做紀錄_x000D_
_x000D_
探頭測試6PCS _x000D_
磨封口塞 4.1mm左右_x000D_
_x000D_
產線技轉 導熱膏版本 封口塞</t>
  </si>
  <si>
    <t xml:space="preserve">探頭封口塞測試_x000D_
_x000D_
封口塞壓合，6pcs_x000D_
_x000D_
測試導熱膏 導熱墊 封口塞高度變低 破壞電路板的情況_x000D_
_x000D_
</t>
  </si>
  <si>
    <t>處理1.6厚度 感測版事項。_x000D_
_x000D_
TVS 、ESD 元件廠商_x000D_
介紹</t>
  </si>
  <si>
    <t>EPT 綠色導熱膏_x000D_
_x000D_
找出未灌膠3PCS_x000D_
_x000D_
以及天平儀量測重量 99PCS_x000D_
_x000D_
校正問題處理等</t>
  </si>
  <si>
    <t>1. 協助購買符合UL的銷銀龍貼紙與碳帶._x000D_
2. 博利的XLPE線材資料提供.</t>
  </si>
  <si>
    <t>大訊交期確認</t>
  </si>
  <si>
    <t>1. 奇鋐客製樣品需求, 確認客戶規格, 提供2D承認圖面與3D檔給業務, 待業務簽回承認圖面後進行備料._x000D_
2. GPX8治具的治具端子下單備料.</t>
  </si>
  <si>
    <t xml:space="preserve"> AI交貨 SDX / EPT / GPX 生產所遇問題討論</t>
  </si>
  <si>
    <t>撰寫國外業務需要的SC38 SIL2安全操作手冊草稿, 並提供FAE編輯後續.</t>
  </si>
  <si>
    <t>1. SRP17與SEX5共用微動開關, 生管提醒SEX5已更換成DIP插件式, 原本微動開關型式只剩SRP17在使用, 但OTC年用量預估100套, 微動開關MOQ 2500 PCS, 下單一次預估10年也用不完. 與瀚霆討論共用DIP插件式的做法可行, 下週一研發會議討論決議後發起ECR執行對策._x000D_
2. 測試D33 meter, 填寫驗收單._x000D_
3. 大訊GPX8測液體變更電纜線芯線, 從AWG24改成AWG20, 請採購協尋用料.</t>
  </si>
  <si>
    <t>RDNew0100000781</t>
  </si>
  <si>
    <t>電阻替代料建立、替代料樣品測試</t>
  </si>
  <si>
    <t>ECR-25090012</t>
  </si>
  <si>
    <t>DVT_QA樣品測試，找出感測點位順序</t>
  </si>
  <si>
    <t>請假看病</t>
  </si>
  <si>
    <t>EDP客制銘版進料檢驗基準製作</t>
  </si>
  <si>
    <t>1. 研發送樣協助_x000D_
2. 灌膠版與低壓射出版對照表建立_x000D_
3. UL61010第二階段認證資料提供</t>
  </si>
  <si>
    <t>UL61010第二階段認證資料提供</t>
  </si>
  <si>
    <t>1.競品陽明光電量測_x000D_
2.億光IR/PT模組測試</t>
  </si>
  <si>
    <t>1. 硬體模組化報告-靜電容開關_x000D_
2. 硬體模組化會議</t>
  </si>
  <si>
    <t>1. SCX1 設變文件 修改淑瑤檢查異常問題</t>
  </si>
  <si>
    <t>1. SDX FMD資料整理</t>
  </si>
  <si>
    <t>1. SCX1 單穩態多協震盪器 訊號量測_x000D_
2. 單穩態多協震盪器 工作原理</t>
  </si>
  <si>
    <t>1. GPX8 研發送樣 奇鋐 BOM建立</t>
  </si>
  <si>
    <t>1. 春祐來訪</t>
  </si>
  <si>
    <t>1. SDL 熱縮套管、AB膠替代品查詢</t>
  </si>
  <si>
    <t>1. SCX5 高溫測試環境整理</t>
  </si>
  <si>
    <t>1. 熱質式流量計-感測原理與感測電路設計_x000D_
2. 靜電容開關-感測原理與感測電路設計_x000D_
3. 電磁流量計-感測原理與感測電路設計_x000D_
4. 渦街流量計-感測原理與感測電路設計</t>
  </si>
  <si>
    <t>1. SDL 熱縮套管、AB膠替代品查詢_x000D_
2. SDL PCBA半成品 IR點膠異常問題分析_x000D_
3. IR因點膠導致空焊</t>
  </si>
  <si>
    <t>1.SDX8 不良品分析_x000D_
2.SDX8輔助生產_x000D_
3.SDX8成品測試治具調適</t>
  </si>
  <si>
    <t>1.SDX8 不良品分析_x000D_
2.SDX8輔助生產_x000D_
3.FGX加工重點製作</t>
  </si>
  <si>
    <t>億光IR/PT模組驗證</t>
  </si>
  <si>
    <t>研發模組化報告</t>
  </si>
  <si>
    <t>EPR標準錶校正-對兩顆EPR5進行校正用作後續較正測場的標準件</t>
  </si>
  <si>
    <t>EPR-DN50測場校正-對不同流速的四個位置進行校正</t>
  </si>
  <si>
    <t>檢驗有異常的探頭並設法再現，生產時所遇到的問題</t>
  </si>
  <si>
    <t>OTC韌體更新測試</t>
  </si>
  <si>
    <t>準備出貨樣機</t>
  </si>
  <si>
    <t>多準備一台出貨樣機，共3pcs_x000D_
至二樓進行校正測試</t>
  </si>
  <si>
    <t>至二廠測試流量並校正</t>
  </si>
  <si>
    <t>硬體模組化課程，_x000D_
發起會議通知、準備資料</t>
  </si>
  <si>
    <t>1002_x000D_
_x000D_
EPD_MainBoard維修*14</t>
  </si>
  <si>
    <t>1003_x000D_
_x000D_
EPU_DinRail 二樓測廠實測_x000D_
電阻值更改後EXCEL數據報告製作_x000D_
_x000D_
下午請假</t>
  </si>
  <si>
    <t>1007_x000D_
_x000D_
EPU_DinRail實裝準備_x000D_
EPU_MainBoard擴孔送機構_x000D_
_x000D_
EPU_DinRail &amp; EPU_1打擊撥型實測_x000D_
_x000D_
EPD出貨_+專接線_x000D_
_x000D_
EPD北美_打件準備BOM表更新生管所需資料</t>
  </si>
  <si>
    <t>1008_x000D_
_x000D_
模組化報告_x000D_
_x000D_
EPU_DinRail打擊波形確認</t>
  </si>
  <si>
    <t>1. 技術中心部門會議</t>
  </si>
  <si>
    <t>自動分配ID _x000D_
修改通訊架構_x000D_
功能測試_x000D_
_x000D_
Android 藍芽開發_x000D_
通訊測試</t>
  </si>
  <si>
    <t>自動分配ID _x000D_
修改通訊架構_x000D_
功能測試</t>
  </si>
  <si>
    <t>自動分配ID _x000D_
修改通訊架構_x000D_
功能測試_x000D_
新增繼續分配功能</t>
  </si>
  <si>
    <t>恆溫箱GPU-2通訊測試_x000D_
通訊異常問題分析_x000D_
_x000D_
自動分配ID _x000D_
功能測試</t>
  </si>
  <si>
    <t>3332F RS232 通訊測試_x000D_
_x000D_
EPT 測廠_x000D_
軟體問題修正_x000D_
_x000D_
Android 藍芽開發_x000D_
modbus通訊功能</t>
  </si>
  <si>
    <t>3332F RS232 通訊測試_x000D_
_x000D_
二廠水錶問題分析排除</t>
  </si>
  <si>
    <t>ECP測廠_x000D_
修改按鈕功能跳過測試流程_x000D_
不進行電流校正_x000D_
環境設定載入異常問題分析_x000D_
_x000D_
二廠水錶問題分析_x000D_
修改器號</t>
  </si>
  <si>
    <t>ECP測廠_x000D_
環境設定載入異常問題分析_x000D_
_x000D_
Android 藍芽開發_x000D_
modbus 解碼功能</t>
  </si>
  <si>
    <t>分析調適軟件無法讀取完整波形問題!</t>
  </si>
  <si>
    <t>分析調適軟件無法讀取完整波形問題!_x000D_
      疑似原廠函式庫無法一次傳太長資料,規劃分批傳送資料_x000D_
      調整韌體&amp;調適軟件中!</t>
  </si>
  <si>
    <t>TC部門會議!</t>
  </si>
  <si>
    <t xml:space="preserve">分析調適軟件無法讀取完整波形問題!_x000D_
      疑似原廠函式庫無法一次傳太長資料,規劃分批傳送資料_x000D_
      已完成初版測試中_x000D_
</t>
  </si>
  <si>
    <t>K200501R1 智慧家戶水錶: 修正 TSM 參數如下_x000D_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t>
  </si>
  <si>
    <t>K200501R1 智慧家戶水錶:  設限TSM 校正只校 ESITSM3,4,5 ;15,16, 17, 不校6，7，8 ，18，19，20，若無法校正時，載入預設值後，開機後於第一次TSM居中校正，LCD 顯示"F", 及"R"_x000D_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t>
  </si>
  <si>
    <t>K200501R1 智慧家戶水錶:  計算波形有經上下限門檻，才再重新設定上下限_x000D_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相關程式:pfc_esi_recalibration_task()_x000D_
15. 新增一般模式下，每4秒重追 設 LC  上下限，LC WAVE 模式下，維持每一秒重設 ，相關參數:gb_afe2_scan_cnt   _x000D_
16. 計算波形有經上下限門檻，才再重新設定上下限，   相關程式:pfc_esi_recalibration_task()_x000D_
17。修改預設靜止時，PFC_KQ_STATE=PFC_KQ1;_x000D_
18. 修正副程式 pfc_tsm_reinit() ，設定LC 上下限值. _x000D_
19. 重定義debug 相關資訊     (UINT16*)&amp;PFC_SYSRSTIV,       // 0x101D==&gt; 0x101A</t>
  </si>
  <si>
    <t>K240801R2 PCB濕製程用插入式壓力感測器:  修正權重作法(PFC_ENGR_GRADUAL_RATIO) _x000D_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13. 修正權重作法(PFC_ENGR_GRADUAL_RATIO) ，詳見副程式 caluate_PRESSURE_VOLTAGE_process1 ()</t>
  </si>
  <si>
    <t>Code Server環境_x000D_
工具試用</t>
  </si>
  <si>
    <t>內部資訊分享文件準備</t>
  </si>
  <si>
    <t>1.協助固緯DAQ9600資料收集器固定資產驗收_x000D_
2.資料收集卡確認_x000D_
3.功能驗證</t>
  </si>
  <si>
    <t>1.上海出差報告撰寫_x000D_
2.中高階主管作業撰寫</t>
  </si>
  <si>
    <t>2025_10_07 休假一天</t>
  </si>
  <si>
    <t>加工組裝(未完成)</t>
  </si>
  <si>
    <t>外出尋找防撞泡棉</t>
  </si>
  <si>
    <t>SDX組裝治具_x000D_
圖面整理修改發外發產線製做</t>
  </si>
  <si>
    <t>工作進度追蹤</t>
  </si>
  <si>
    <t>董事長交辦可撓相關改善</t>
  </si>
  <si>
    <t>宜蘭廠熱縮自走結構設計(未完成)</t>
  </si>
  <si>
    <t>轉盤加工組裝(完成)</t>
  </si>
  <si>
    <t>9/28教師節補假一天</t>
  </si>
  <si>
    <t>8PIN接頭灌膠樣品-壓橡膠治具_x000D_
9/30 圖面規劃，宏常製作1PCS急_x000D_
_x000D_
FG 電路板焊接治具確認(模組間隙)，回覆，現場請精機修0.1mm。</t>
  </si>
  <si>
    <t>10/1，6組樣品製作，預計10/3寄送_x000D_
_x000D_
E250101I1 專案驗收_x000D_
_x000D_
FG 模組焊接治具改善(模組間隙) 10/1治具圖面規劃</t>
  </si>
  <si>
    <t xml:space="preserve">FG 模組焊接治具改善(模組間隙) 10/1治具圖面規劃_x000D_
_x000D_
8PIN接頭灌膠樣品_x000D_
10/2，6組樣品製作，預計10/3寄送_x000D_
</t>
  </si>
  <si>
    <t>8PIN接頭灌膠樣品_x000D_
10/3，6組樣品製作，10/3寄送_x000D_
_x000D_
10/3 可繞FG跨接治具，佳里興報價一組2千。統計數量土城4組，宜蘭組</t>
  </si>
  <si>
    <t>10/6中秋節</t>
  </si>
  <si>
    <t xml:space="preserve">FG 模組焊接治具改善(模組間隙)_x000D_
10/1 治具圖面規劃_x000D_
10/7 治具圖面規劃(下頂針)_x000D_
_x000D_
可繞FG跨接治具_x000D_
佳里興修補中間支撐機構_x000D_
10/3報價一組2千 10/7 宜蘭6個，土城4個_x000D_
10/7處長指示下週處理_x000D_
_x000D_
</t>
  </si>
  <si>
    <t>PLM專案設置</t>
  </si>
  <si>
    <t>EPT測試台彎管設計</t>
  </si>
  <si>
    <t>EPT彎管設計與發外製作</t>
  </si>
  <si>
    <t>組裝EPH測試台</t>
  </si>
  <si>
    <t>第二台EPT測試台配電_x000D_
第三台EPT測試台設備零件詢價請購</t>
  </si>
  <si>
    <t>增加PNP轉NPN模組_x000D_
線路圖修改</t>
  </si>
  <si>
    <t>FG可繞工作桌用_x000D_
FG成品捲線設備_x000D_
電料購買_x000D_
線路圖繪製</t>
  </si>
  <si>
    <t>FG成品捲線設備_x000D_
線路規劃_x000D_
電箱加工</t>
  </si>
  <si>
    <t>增加E+H流量計用_x000D_
PNP轉NPN轉換器_x000D_
線路修改</t>
  </si>
  <si>
    <t>電一產線燈具16組 _x000D_
插座配件組裝</t>
  </si>
  <si>
    <t>FG成品捲線設備_x000D_
電箱配線</t>
  </si>
  <si>
    <t>SDX5客製固定長度低鹵XLPE線材加工圖面繪製。</t>
  </si>
  <si>
    <t>產品開發部週會:_x000D_
葉宏政_x000D_
二口二位閥上蓋鎖固設備，直接由總公司自行查詢與聯繫(微信、Email)聯繫_x000D_
二口二位閥DN15、DN20閥體與膜片些微洩氣問題，可針對洩氣未製作CNC加工測試樣品測試確認修改方向。_x000D_
_x000D_
鄭貫中_x000D_
SPX確認新銘板交期時間_x000D_
SDX華司墊片QA氣密測試去認完成時間_x000D_
GPX8-EPDM墊片郭處長提供廠商確認廠商是否為認證單位或是墊片供應商(需可提出UL測試報告)，如微認證廠商請統一由王處長統整回覆</t>
  </si>
  <si>
    <t>螺紋型流場干擾器請購紙本簽核10/03以簽核完成，並送電子簽核中_x000D_
EPH的改善工作討論會議:_x000D_
表頭線圈增加90度位置，並維持120度，M12退一牙，底部需增加肉厚_x000D_
實際位置須等硬體確認後進行圖面修改與模具修改</t>
  </si>
  <si>
    <t>目錄修改EPU1外觀尺寸圖面繪製</t>
  </si>
  <si>
    <t xml:space="preserve">大訊需求新規格感溫棒尺寸，外觀尺寸初步判斷能否製作。_x000D_
繪製大訊需求新規格感溫棒尺寸2D、3D圖面_x000D_
</t>
  </si>
  <si>
    <t>針對認證需求測試陶瓷膠，進行切割測試，能否切割。</t>
  </si>
  <si>
    <t>SCX5(SC38)系列_x000D_
SCX5系列(SC38)OTC客製品白色無LOGO接線盒蓋與接線盒本體，已針對烤漆不良與接地孔容易有氣孔問題點，改變結構並重新開模。_x000D_
目前已能確認完全改善。_x000D_
HSGAM1E-MHTCTQ0009_x000D_
HSGAM1E-MHTMTQ0016_x000D_
線盒庫存只剩下約74組_x000D_
後續須針對相關成品BOM表進行接線盒變更更換為_x000D_
HSGAM1E-MHTCTQ0012_x000D_
HSGAM1E-MHTMTQ0019_x000D_
撰寫變更內容與啟立ECR-25100002</t>
  </si>
  <si>
    <t>ECR-25100002</t>
  </si>
  <si>
    <t>張家港友成破產問題處理:_x000D_
模具現況組數確認_x000D_
10/07立即派車前往張家港友成模具轉運至慈溪大豐_x000D_
通知各單位主管_x000D_
北京賽斯頓壓力檢測台到貨後拆卸外箱處理</t>
  </si>
  <si>
    <t>討論EPH感測板線圈擺放位置與固定螺絲位置問題:_x000D_
a.入線口端線圈位置偏移30度_x000D_
b.入線口右下方線圈位置往上偏移30度_x000D_
c.在入線口端線圈位置與右下方線圈位置中間多新增螺絲孔固定位置_x000D_
EPH感測板、塑膠錶頭依據上方討論內容的兩種方式:_x000D_
a.繪製EPH感測板PCB與PCB組合兩種形式3D圖面_x000D_
b.繪製塑膠錶頭兩種形式3D圖面_x000D_
c.繪製EPH感測板PCB板寬與線圈位置2D工程圖面_x000D_
d.繪製塑膠錶頭2D工程圖面</t>
  </si>
  <si>
    <t>大訊GPX8歐端規格內容確認</t>
  </si>
  <si>
    <t>DN50多孔式噴嘴2D工程圖面修改繪製</t>
  </si>
  <si>
    <t>SDX2系列採購需求線材圖面與料號對應問題討論</t>
  </si>
  <si>
    <t>ECO-25100054_x000D_
FD7、SC17、FF7、FG7、SRS、SRT系列IECEX防爆鐵牌地址錯誤已更新證書內容，相對應圖面需變更。</t>
  </si>
  <si>
    <t>ECO-25100054</t>
  </si>
  <si>
    <t>專案排程內容撰寫與任務時程排列</t>
  </si>
  <si>
    <t xml:space="preserve">針對TUV測試高溫高壓治具問題，前往工研院金屬中心討論相關治具設計重點_x000D_
a.治具外觀可製作圓管型式外徑約DN50-SCH20以上規格，長度700mm_x000D_
b.測試件鎖固方式以3/4"PF直牙搭配紅銅墊片做安裝與氣密_x000D_
c.圓管外觀將纏繞加熱線加熱_x000D_
d.圓管上方需有兩個延伸管，一孔為逆止閥與球閥安裝位置，用在灌矽油與加壓_x000D_
e.一孔為通氣孔需安裝球閥，球閥位置要比逆止閥低_x000D_
f.接續牙都以1/2"PT(4分)為主_x000D_
g.材質以SUS304為主_x000D_
</t>
  </si>
  <si>
    <t>1.去二廠確認恆宇上蓋異常問題</t>
  </si>
  <si>
    <t>1.宜蘭廠樣品領料調撥_x000D_
2.膠體切割成測試標準規格立方塊</t>
  </si>
  <si>
    <t>1.確認廠商無法製作問題(中方)_x000D_
2.修改圖面_x000D_
3.開立請購單(明發)_x000D_
4.確認廠商製作工期</t>
  </si>
  <si>
    <t>1.零件開單發包製作</t>
  </si>
  <si>
    <t>1.測試閥體水測洩漏狀況_x000D_
2.討論改善對策</t>
  </si>
  <si>
    <t>1.切割膠體(PU結構膠)_x000D_
2.陶瓷膠切割方式討論</t>
  </si>
  <si>
    <t>1.修改閥體設計，要請CNC廠協助加工現品，來做測試，驗證修模方向</t>
  </si>
  <si>
    <t>1.去二廠協助將PCB擴孔</t>
  </si>
  <si>
    <t>1.線塞現品詢問_x000D_
2.陶瓷膠切割廠商搜尋及聯繫</t>
  </si>
  <si>
    <t>1.外出尋KSS線塞線品_x000D_
2.去雨秋討論及測試線塞打樣可行性_x000D_
3.下單請雨秋製作20PCS樣品_x000D_
4.PU膠切割立方塊_x000D_
5.陶瓷膠廠商電聯通知</t>
  </si>
  <si>
    <t>1.修改閥體設計，要請CNC廠協助加工現品，來做測試，驗證修模方向_x000D_
2.提供檔案及加工說明給廠商報價</t>
  </si>
  <si>
    <t>1.水測耐壓設備零件圖面修改(機架.增壓幫浦板金)_x000D_
2.固定架圖面繪製，請NCT報價</t>
  </si>
  <si>
    <t>榮團會立項 - 流量計電極線長度及規格變更處理</t>
  </si>
  <si>
    <t>1.修改研發送樣圖面、承認圖_x000D_
2.領客製品料號、並出暫行圖請生管備料</t>
  </si>
  <si>
    <t xml:space="preserve">1.協助SDX5-SUS模具從機台上取出_x000D_
2.SDX5油封華司防水功能測試_x000D_
3.SDX5壓合治具出圖給廠務製作_x000D_
_x000D_
</t>
  </si>
  <si>
    <t>1.繪製SCX5成品、零件工程圖、上傳PLM_x000D_
2.整理超高溫型3D圖檔</t>
  </si>
  <si>
    <t xml:space="preserve">1.協助SDX5-SUS在柔洋射出機生產-調整參數_x000D_
2.SDX5氣泡問題嘗試用填補透明膠的方式解決_x000D_
</t>
  </si>
  <si>
    <t>整理超高溫型3D圖檔</t>
  </si>
  <si>
    <t>中秋節放假</t>
  </si>
  <si>
    <t>1.製作SPX2軟排固定方式，去二廠灌膠_x000D_
2.詢問廠商光寶SDX所需要的墊片資訊</t>
  </si>
  <si>
    <t>繪製超高溫型的2D工程圖</t>
  </si>
  <si>
    <t>去二廠領料，組裝奧多曼測試樣品</t>
  </si>
  <si>
    <t>1.去龍潭的金屬中心討論壓力治具如何製作_x000D_
2.設計治具,找適合高溫高壓的閥體</t>
  </si>
  <si>
    <t>7/2製作完成，送QA驗證</t>
  </si>
  <si>
    <t>5/28生產完成，送QA驗證</t>
  </si>
  <si>
    <t>6/30測試完畢_x000D_
7/17測試報告簽核完成</t>
  </si>
  <si>
    <t>展型案製作</t>
  </si>
  <si>
    <t>第一次製作</t>
  </si>
  <si>
    <t>9/29製作完成</t>
  </si>
  <si>
    <t>跟2號線做比對，EN值小於1，在允收範圍</t>
  </si>
  <si>
    <t>第三次首次生產</t>
  </si>
  <si>
    <t>IP67改善</t>
  </si>
  <si>
    <t>7/25測試完畢_x000D_
8/1測試報告送出簽核</t>
  </si>
  <si>
    <t>7/22操作說明製作完成</t>
  </si>
  <si>
    <t>8/20結案</t>
  </si>
  <si>
    <t>第三次PVT-QA驗證</t>
  </si>
  <si>
    <t>熱縮套脫落改善</t>
  </si>
  <si>
    <t>第三次生產</t>
  </si>
  <si>
    <t>展型案測試</t>
  </si>
  <si>
    <t>第三次製作</t>
  </si>
  <si>
    <t>第三次PVT-QA</t>
  </si>
  <si>
    <t>進料檢驗基準(機構件)</t>
  </si>
  <si>
    <t>2025/11/04</t>
  </si>
  <si>
    <t>2025/10/03</t>
  </si>
  <si>
    <t>2025/10/21</t>
  </si>
  <si>
    <t>2025/11/18</t>
  </si>
  <si>
    <t>2025/11/17</t>
  </si>
  <si>
    <t>2025/12/03</t>
  </si>
  <si>
    <t>2025/11/19</t>
  </si>
  <si>
    <t>2025/11/24</t>
  </si>
  <si>
    <t>2025/12/15</t>
  </si>
  <si>
    <t>2025/12/19</t>
  </si>
  <si>
    <t>2025/12/09</t>
  </si>
  <si>
    <t>2025/12/24</t>
  </si>
  <si>
    <t>2025/12/16</t>
  </si>
  <si>
    <t>2025/12/26</t>
  </si>
  <si>
    <t>2026/01/14</t>
  </si>
  <si>
    <t>D250803R1</t>
  </si>
  <si>
    <t>台大超音波探頭貼合技術技轉案</t>
  </si>
  <si>
    <t>台大超音波㨲頭貼合技術技轉案</t>
  </si>
  <si>
    <t>研發開案企劃書 (ISO表單：QR-C-07)</t>
  </si>
  <si>
    <t>2025/10/22</t>
  </si>
  <si>
    <t>2026/01/26</t>
  </si>
  <si>
    <t>2026/02/25</t>
  </si>
  <si>
    <t>2026/03/25</t>
  </si>
  <si>
    <t>EPD11M1007/EPD11P1006發包出圖資料整理</t>
  </si>
  <si>
    <t>電感移位LAYOUT修改EPH12M1002</t>
  </si>
  <si>
    <t>試佈圖</t>
  </si>
  <si>
    <t>電感改雙LAYOUT LAYOUT修改</t>
  </si>
  <si>
    <t>製作水表相關事宜報告</t>
  </si>
  <si>
    <t>北水退回返修水表，除了針對東A和南A進行區分外，_x000D_
也要針對交貨驗收的批次進行分類_x000D_
依會議決議，因第一批、第二批交貨的都是舊的機構和韌體，_x000D_
問題都已經於新版本中解決。_x000D_
故不良品就直接安排維修即可，不需要再花時間分析。_x000D_
若為新機構和新韌體，則需要分析原因。_x000D_
另外，也請瀚霆對每一批交貨的機構修改情形一一列出，以便後續分析問題</t>
  </si>
  <si>
    <t xml:space="preserve">之前驗證中沛的水表測試系統，發生器差差異很大的情形。_x000D_
但俊儒在中沛進行驗收時，並無此問題。_x000D_
針對此情形，使用之前在中沛驗收的水表，也確實沒有此問題。_x000D_
研判應該是韌體版本造成的影響。_x000D_
針對此情形進行分析，發現情況為：_x000D_
(1)	水表韌體為A1054時，直接寫入modbus table中的K值後，總累積值會變化_x000D_
(2)	水表韌體為A1062時，直接寫入modbus table中的K值後，總累積值不會變化_x000D_
_x000D_
Note: 測場的測試程式，寫入K值的方式是直接寫入K值的modbus位置。_x000D_
</t>
  </si>
  <si>
    <t>測試SPX灌膠差異性</t>
  </si>
  <si>
    <t>更換SPX探頭(新金屬結構探頭)</t>
  </si>
  <si>
    <t>測廠位置測試</t>
  </si>
  <si>
    <t>測廠位置測試_x000D_
與測試資料整理</t>
  </si>
  <si>
    <t>EPT插拔後入水跑140流速測試5次</t>
  </si>
  <si>
    <t>熱質式流量計-感測原理與感測電路設計	丁智軒	2025/10/8_x000D_
靜電容開關-感測原理與感測電路設計	彭志豪	2025/10/8_x000D_
電磁流量計-感測原理與感測電路設計	許博元	2025/10/8_x000D_
渦街流量計-感測原理與感測電路設計	魏暉恩	2025/10/8_x000D_
_x000D_
調整PPT 內容</t>
  </si>
  <si>
    <t>整理樣機 _x000D_
_x000D_
導熱膏 _x000D_
導熱墊等</t>
  </si>
  <si>
    <t xml:space="preserve">測試厚版 EPT PCB 焊漆包線測試_x000D_
_x000D_
因厚板可以將漆包線插入孔洞 焊接_x000D_
_x000D_
測試焊線情況以及紀錄_x000D_
_x000D_
_x000D_
_x000D_
模擬測試 H 橋電路_x000D_
</t>
  </si>
  <si>
    <t>雙十節</t>
  </si>
  <si>
    <t>EPT 感測版 焊接事項_x000D_
_x000D_
感測版注意事項 漆包顯 錫尖等問題</t>
  </si>
  <si>
    <t>SPX 探頭新機構_x000D_
_x000D_
2廠測試 以及學習水線測廠 校正操作 等</t>
  </si>
  <si>
    <t>EPT 感測版 焊接事項_x000D_
_x000D_
感測版注意事項 漆包顯 錫尖等問題_x000D_
_x000D_
文件製作與整理_x000D_
_x000D_
_x000D_
建立新料號-客製</t>
  </si>
  <si>
    <t>10月主管會議報告整理</t>
  </si>
  <si>
    <t>奇鋐感溫棒樣式討論</t>
  </si>
  <si>
    <t>大訊測液感溫棒臨時想改20AWG (原24AWG), 找廠商尋料</t>
  </si>
  <si>
    <t>1. 整理至今GPX8系列展型結構, 延申至GPX2料號定義_x000D_
2. 研發會議_x000D_
3. SRP17不改微動</t>
  </si>
  <si>
    <t>提供志豪最小型光電, 變更硬體架構, 以MCU為核心的動作方式, 請他先進行初版電路設計, PCB佈局, 軟體流程, 成本預估, 系統方塊圖等同步執行</t>
  </si>
  <si>
    <t>GPX8大訊1680PCS生產不良品分析會議, 流程/做法討論(請慶樺/騏敬協助)</t>
  </si>
  <si>
    <t>1. SCX6內巡檢_x000D_
2. d33 meter至2廠教QC使用._x000D_
3. ECR停產EEX2, SEX3, SCL, FSE1回覆_x000D_
4. 回覆郭處長技鋼GPX需求無法提供原因</t>
  </si>
  <si>
    <t>學習製作EPU探頭</t>
  </si>
  <si>
    <t>陶瓷絕緣片替代料。_x000D_
領料、製作測試用半成品。</t>
  </si>
  <si>
    <t>1. 電路規劃與設計_x000D_
2. MCU選用,因為打擊方式改為PWM_x000D_
3. 客製需求協助</t>
  </si>
  <si>
    <t>因為感冒發燒與全身痠痛,請假一天.</t>
  </si>
  <si>
    <t>1. 電路規劃與設計_x000D_
2. MCU選用PIC12F1572,準備資料給韌體</t>
  </si>
  <si>
    <t>使用TMAG5231C1G模擬葉輪訊號</t>
  </si>
  <si>
    <t>1. SCX1 硬體模組化 報告製作</t>
  </si>
  <si>
    <t>1. 修改 SDLCE1M-0001~SDLCE1M-0008 PT 標示_x000D_
2. 新增SDLCE1M-0009 無LED版 加工重點</t>
  </si>
  <si>
    <t>1. 新增SDL 8世代 UL認證 產品檢驗基準&amp;紀錄</t>
  </si>
  <si>
    <t>1. GPX8 產線異常品分析 68 PCS_x000D_
2. GPX8 討論生產良率、異常產品如何收斂</t>
  </si>
  <si>
    <t>1. 修改淑瑤審查完有問題的SC09、SC08產品檢驗基準&amp;紀錄</t>
  </si>
  <si>
    <t>1. 修改SDL8世代 UL認證 產品檢驗基準&amp;紀錄</t>
  </si>
  <si>
    <t>1. SDL PP外殼與PFA熱縮套管、EVA熱縮套管ˋ 是否黏的住</t>
  </si>
  <si>
    <t>1. 製作報告</t>
  </si>
  <si>
    <t>1.FGX產品檢驗基準、產品檢驗紀錄製作_x000D_
2.SDX5不良品分析</t>
  </si>
  <si>
    <t>SDX5金屬型探頭卯合成品組裝</t>
  </si>
  <si>
    <t>SD21連板治具debug</t>
  </si>
  <si>
    <t>1.SD21連板治具debug_x000D_
2. SDX8 大鵬客訴分析</t>
  </si>
  <si>
    <t>專案時程編排與研發企劃書修改_x000D_
電源指示燈料件尋找_x000D_
EPD小型接線盒尺寸、外觀檢查</t>
  </si>
  <si>
    <t>氣體流量測場溫度計安裝</t>
  </si>
  <si>
    <t>工程試製前，資料準備與整理</t>
  </si>
  <si>
    <t>EPV韌體更新，QA委測</t>
  </si>
  <si>
    <t xml:space="preserve">製作缺少的電路板產品檢驗基準_x000D_
</t>
  </si>
  <si>
    <t>工程試製開會，並依會議提出的內容記錄於表格中</t>
  </si>
  <si>
    <t>製作缺少的電路板產品檢驗紀錄</t>
  </si>
  <si>
    <t>專案時程編排與研發企劃書修改</t>
  </si>
  <si>
    <t>依工程試製內容，修改對應流程</t>
  </si>
  <si>
    <t>OTC顯示板組裝與測試</t>
  </si>
  <si>
    <t>EPD錶頭半成品測試治具測試與修改，錶頭測試與增加輸入接口</t>
  </si>
  <si>
    <t>工程試製會議，台大超音波探頭技轉案</t>
  </si>
  <si>
    <t>領主板回來檢查修改項目，並進行修改_x000D_
因為將委外C料號修改，所以元件未替換</t>
  </si>
  <si>
    <t>進行零件修改，_x000D_
台大超音波探頭技轉案</t>
  </si>
  <si>
    <t>樣品統整，因標籤錯誤，修改標籤，樣品入庫_x000D_
主板修改，台大超音波探頭技轉案</t>
  </si>
  <si>
    <t>1009_x000D_
_x000D_
EPU_DinRail_x000D_
二樓測廠實測_x000D_
DN25 無信號_x000D_
換回 DN50測試_x000D_
_x000D_
台大技轉課程</t>
  </si>
  <si>
    <t>1013_x000D_
_x000D_
ECO Q3變更 繼續派送_x000D_
_x000D_
1009台大技轉細項報告製作_x000D_
EXCEL PPT_x000D_
_x000D_
研發處-基礎課程_x000D_
_x000D_
EPU_DinRail_組裝_x000D_
鑽孔</t>
  </si>
  <si>
    <t>1014_x000D_
_x000D_
台大技轉細項報告製作_x000D_
EXCEL PPT_x000D_
_x000D_
台大超音波探頭技轉課程_x000D_
_x000D_
EPU_二樓測廠實測_x000D_
打擊波行接收量測</t>
  </si>
  <si>
    <t>1015_x000D_
_x000D_
10/14台大技轉課程PPT製作_x000D_
_x000D_
台大超音波探頭貼合技轉</t>
  </si>
  <si>
    <t>1. 調適軟體新增校正功能, 釋出V1.0版</t>
  </si>
  <si>
    <t>1. 修改在溫度58~60度流速會跳動的問題_x000D_
2. 發行V2.1.47 Firmware</t>
  </si>
  <si>
    <t>1. EPH文件研讀</t>
  </si>
  <si>
    <t>撰寫EPH新版調適軟件,驗證通訊&amp;設定模式</t>
  </si>
  <si>
    <t>EPD30(OTC版)分析主板韌體更新時出現Finetek logo問題。_x000D_
   原因 : LCD板韌體開機時會先顯示Finetek logo後再刷新畫面_x000D_
   處理方式 : 開機後,移除顯示Finetek logo,並清除顯示Buffer。</t>
  </si>
  <si>
    <t>EPD30 顯示板 =&gt; UART DMA接收部分優化,並精簡程式碼&amp;測試</t>
  </si>
  <si>
    <t>處理回傳波形部正常問題!_x000D_
分析原因: 1. 因更新原廠函式庫 =&gt; 無法回傳完整波形_x000D_
                 2. 記憶體位址計算錯誤 =&gt; 波形不正確_x000D_
_x000D_
進度 : 已修正韌體 &amp; 調適軟件 待時機測試</t>
  </si>
  <si>
    <t>K200501R1 智慧家戶水錶:  加上可重新設定重新tsm校正功能_無需重新轉動水盤_x000D_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t>
  </si>
  <si>
    <t xml:space="preserve">K200501R1 智慧家戶水錶: 分析NOISE_LEVEL =15 , 分析LC波形圖，轉成狀態機，發現有問題的機台，會有機會漏計數的現象。_x000D_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t>
  </si>
  <si>
    <t>K200501R1 智慧家戶水錶: 分析新硬體(sensor 相隔90度)析LC波形圖，轉成狀態機，發現有問題的機台，不會有機會漏計數的現象。_x000D_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t>
  </si>
  <si>
    <t>K200501R1 智慧家戶水錶: 驗證NOISE_LEVEL =15，於有問題的機台(120度)容易造成漏計數_x000D_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相隔90度)析LC波形圖，轉成狀態機，發現有問題的機台，不會有機會漏計數的現象。_x000D_
13. 加上狀態機Q7錯誤次數 計數累加，加開Q7 中斷，此版為測試，驗證當漏計數時，Q7可由中斷狀態得知。_x000D_
14。依Q7狀態機狀態，動態調整noise level，當靜態時，noise level=15，轉盤轉動時，noise level=10，此為測試版，驗證啟動時，noise level=15，容易造成計量漏計數。_x000D_
15。驗證NOISE_LEVEL =15，於有問題的機台容易造成漏計數</t>
  </si>
  <si>
    <t>準備內部會議文件_x000D_
會後整理</t>
  </si>
  <si>
    <t>尋找及測試hg2git方法</t>
  </si>
  <si>
    <t>開發hg2git工具</t>
  </si>
  <si>
    <t>#HG2Git軟體開發 #測試 #程式使用說明</t>
  </si>
  <si>
    <t>Git上推測試 Pull Request for HG2GIT</t>
  </si>
  <si>
    <t>2025_10_13 下午休假</t>
  </si>
  <si>
    <t>熱縮自走板金圖面設計調整發外</t>
  </si>
  <si>
    <t>控制箱加工安裝</t>
  </si>
  <si>
    <t>部門工作進度統整</t>
  </si>
  <si>
    <t>熱縮自走配件圖面設計拆圖發外(完成)</t>
  </si>
  <si>
    <t>展座整理(10/28水展用)</t>
  </si>
  <si>
    <t>PT1000模組治具設計(未完成)</t>
  </si>
  <si>
    <t>熱縮控制箱設計發外</t>
  </si>
  <si>
    <t>浸沒式展座組裝(未完成)</t>
  </si>
  <si>
    <t>SQ壓力開關調校設備:_x000D_
10/8 宜蘭回覆預計10/14試產。_x000D_
_x000D_
10/8 秘書室索要傑地膠物性表(38-0038)(38-0018)英文版_x000D_
10/8 模具開模WG00A0113 O-ring 69.6x3.5-繼茂-暫停待下週一確認。_x000D_
_x000D_
全封閉鐳射焊接機CY-WY300-C_x000D_
10/3 TJ4-25100006 ，10/8 董事長未簽，氬氣要做固定座。_x000D_
_x000D_
FG 模組焊接治具改善(模組間隙)_x000D_
10/7-8 治具圖面規劃(下頂針)</t>
  </si>
  <si>
    <t>EPU2測場PVC管道圖 DN15，DN20規劃製作_x000D_
10/9 備料，PVC管路組裝_x000D_
_x000D_
10/9 模具維修驗收WA01A0082-FCA-2207毛邊</t>
  </si>
  <si>
    <t>10/10雙十節放假一天</t>
  </si>
  <si>
    <t>10/13小孩腸病毒居家照護</t>
  </si>
  <si>
    <t xml:space="preserve">EPU2測場PVC管道圖 DN15，DN20規劃製作_x000D_
10/9 備料，PVC管路組裝_x000D_
10/14 完成_x000D_
_x000D_
10/14 WA01A0082模具維修樣品入庫-FCA-2207毛邊_x000D_
_x000D_
部門支出3筆_x000D_
_x000D_
</t>
  </si>
  <si>
    <t>SQ壓力開關調校設備:_x000D_
宜蘭回覆預計10/13-17 試產。_x000D_
10/8 宜蘭回覆預計10/14試產。_x000D_
10/14 至宜蘭廠教學新設備使用_x000D_
嘉怡請在本週五前提供三台設備的比對數據</t>
  </si>
  <si>
    <t>10/15小孩腸病毒居家照護</t>
  </si>
  <si>
    <t>超音波探頭教學製作</t>
  </si>
  <si>
    <t>EPU2工程試製</t>
  </si>
  <si>
    <t>修改SE葉片鉚合治具</t>
  </si>
  <si>
    <t>頂樓架設EPH圖面設計</t>
  </si>
  <si>
    <t>宜蘭廠自走式熱烘設備修改_x000D_
規劃修改</t>
  </si>
  <si>
    <t>協助研發EPT葉片治具 步進馬達查問題</t>
  </si>
  <si>
    <t>宜蘭廠自走式熱烘設備修改_x000D_
規劃修改_x000D_
電料購買</t>
  </si>
  <si>
    <t>電腦安裝接線</t>
  </si>
  <si>
    <t>展座整理_x000D_
通電測試</t>
  </si>
  <si>
    <t>宜蘭廠自走式熱烘設備修改_x000D_
規劃修改_x000D_
線路圖修改</t>
  </si>
  <si>
    <t>電腦訊號拉線</t>
  </si>
  <si>
    <t>宜蘭廠自走式熱烘設備修改_x000D_
PLC程式修改</t>
  </si>
  <si>
    <t>水槽EPT訊號線拉線</t>
  </si>
  <si>
    <t>EPH現況進度與問題點討論_x000D_
a.製作比對一、二廠區測試線差異_x000D_
b.製作表頭半成品大量檢驗用治具，用以區隔表頭與結構良率問題_x000D_
c.韌體程式內容確認問題點_x000D_
e.弓銓電路硬體、韌體結構確認_x000D_
f.表頭灌交作業考量到8年保固問題，將回覆成全灌滿_x000D_
g.結構彙整後續有無修改內容必要性</t>
  </si>
  <si>
    <t>奇鋐感溫棒需求 結構形式討論_x000D_
a.Ø4探棒型式現況共有三種，請業務與客戶確認固定型式與牙型_x000D_
b.Ø4探棒長度目前最長46mm，在加長會有加工疑慮，將不建議在加長_x000D_
c.氣密墊片後續須另行選購不在標準配件中</t>
  </si>
  <si>
    <t>產品開發部9月份主管會議專案進度報告撰寫</t>
  </si>
  <si>
    <t xml:space="preserve">螺紋型流場干擾器3型塑材加工進度與問題點確認_x000D_
螺紋型流場干擾器1、2、3型預計完成時間10/20_x000D_
專案任務時程排列_x000D_
專案預算表撰寫_x000D_
專案任務工時排列_x000D_
</t>
  </si>
  <si>
    <t>EPU2表頭透明外罩模具估價內容確認_x000D_
專案討論會議中決議，將發包慈溪大豐進行模具開模_x000D_
M12線材保護套(PVC)規格樣品確認與試組裝</t>
  </si>
  <si>
    <t>研發專案討論會議_x000D_
針對結構內容，需修改內部需用實心圓棒加工，內徑越小越好</t>
  </si>
  <si>
    <t>企畫書內容資料查詢與撰寫</t>
  </si>
  <si>
    <t>EST鋼纜線材_x000D_
規格內容確認_x000D_
上海供應商詢價_x000D_
供應商規格內容問題確認</t>
  </si>
  <si>
    <t>研發專案討論會議:_x000D_
a.北水維修品_x000D_
   確認批號、出貨時間點、韌體版號、零件版本、需做相關性分類_x000D_
b.測試點只做Q3點_x000D_
c.維修紀錄與維修SOP內容確認_x000D_
d.DN40做20PCS只需測試Q3點_x000D_
e.現況結構內容需要再度改善列表說明</t>
  </si>
  <si>
    <t>研發專案討論會議_x000D_
a.現況不良率問題分析_x000D_
b.測試人員教育訓練內容確不確實_x000D_
c.新做法再做100PCS驗證_x000D_
d.確認現況材料庫存問題</t>
  </si>
  <si>
    <t>ECR-25100017修改客製品MOT線材吃錫長度尺寸問題:_x000D_
a.查詢先前設變歷程與原因_x000D_
b.討論現況電二製作過程確實規格尺寸問題</t>
  </si>
  <si>
    <t>ECR-25100017</t>
  </si>
  <si>
    <t>針對DN40抽驗時發現LCM缺畫問題:_x000D_
a.塑膠錶頭層層拆卸_x000D_
b.確認每一層拆卸零件正確性_x000D_
c.確認LCM缺畫面問題點位置</t>
  </si>
  <si>
    <t>EPU2錶頭透明外罩3D面內容確認欲修改_x000D_
EPU2錶頭透明外罩料號申請</t>
  </si>
  <si>
    <t>討論現況硬體逆向問題提_x000D_
a.弓銓電路逆向問題與確切完成時間點_x000D_
b.DN50桓達自行設計結構3D樣品如何感應問題_x000D_
c.後續水測問題點與可行性討論</t>
  </si>
  <si>
    <t>GPX8大訊感溫棒:_x000D_
a.1/8"PF六角探棒結構確認_x000D_
b.Cable線材結構、出線長度、撥線長度確認_x000D_
c.歐端規格內容確認_x000D_
d.EPDM材質斜角墊片規格內容確認_x000D_
e.繪製Cable線材結構3D結構圖面_x000D_
f.繪製Cable線材結構2D結構圖面</t>
  </si>
  <si>
    <t>廣達加長管外包加工廠尺寸加工錯誤問題:_x000D_
a.討論尺寸錯誤位置與影響層面_x000D_
b.討論特採可能性_x000D_
c.討論結構性問題與影響層面_x000D_
d.查詢供應商交貨記錄_x000D_
e.查詢承認書內容公差定義</t>
  </si>
  <si>
    <t>繪製EPU2感測器外殼與M12內襯接頭灌膠治具3D、2D工程圖面_x000D_
繪製EPU2錶頭透明外罩2D工程圖面佈圖與標註尺寸規劃</t>
  </si>
  <si>
    <t>DN50多孔式噴嘴用墊片規格與刀模發包_x000D_
DN13~DN50多孔式噴嘴設變歷程內容查詢與撰寫</t>
  </si>
  <si>
    <t>大訊需求EPT加長管料號與供應商生產規格確認:_x000D_
a.圖面內容比對與核對_x000D_
b.實際生產料號長度比對_x000D_
c.供應商現況進度與修改長度問題通知_x000D_
d.建立75長需求用料號、BOM表</t>
  </si>
  <si>
    <t>大訊需求GPX8零件、線材規格:_x000D_
a.確認現況線材規格與波線長度_x000D_
b.確認半成品、成品BOM表新建內容_x000D_
c.確認線材用歐端規格內容_x000D_
d.修改Cable線材加工3D圖面_x000D_
e.修改繪製Cable線材加工2D圖面</t>
  </si>
  <si>
    <t>1.專案機構進度討論</t>
  </si>
  <si>
    <t>1.壓克力固定座詢價跟發包-中方_x000D_
2.圖面修改</t>
  </si>
  <si>
    <t>1.陶瓷膠切割廠商詢問_x000D_
2.再製作一塊陶瓷膠樣板備用_x000D_
3.膠牌及廠商查詢_x000D_
4.去二廠領料，請二廠同仁協助加工前蓋</t>
  </si>
  <si>
    <t>1.協助加購螺絲樣品(與廠商聯繫.急件)</t>
  </si>
  <si>
    <t>1.閥體CNC加工報價追蹤_x000D_
2.3D檔案降檔給廠商估價_x000D_
3.確認備料狀況</t>
  </si>
  <si>
    <t>1.與廠商討論切割樣品事宜_x000D_
2.送樣品去廠商那</t>
  </si>
  <si>
    <t>1.線材3D零件及半成品建檔繪製_x000D_
2.工程圖繪製</t>
  </si>
  <si>
    <t>ECO-25100104</t>
  </si>
  <si>
    <t>1.控制板支撐架試模報告</t>
  </si>
  <si>
    <t>1.控制板支撐架模具驗收資料</t>
  </si>
  <si>
    <t>1.連接桿樣品組裝_x000D_
2.去二廠準備灌膠膠體(灌膠連接桿)_x000D_
3.通知生管安排再加工防爆連接桿15PCS_x000D_
4.EPD 新模具7孔線塞氣密性測試_x000D_
5.EPD 新模具7孔線塞驗收資料</t>
  </si>
  <si>
    <t>DN400_x000D_
   -零件(鋼管、法蘭、支撐管)-3D、編料號 _x000D_
   -半成品(內襯本體、內襯本總成)-3D _x000D_
   -成品-3D</t>
  </si>
  <si>
    <t>周一專案會議_x000D_
_x000D_
張家港因為倒閉，之前製作的200套小量產的東西被業務偷走_x000D_
要我們把剩下的50%尾款匯給他，他就會幫我們出貨_x000D_
但會沒有發票，怕有相關的法律責任...._x000D_
模具已經拖去慈禧大丰那邊 _x000D_
預計10/17試模</t>
  </si>
  <si>
    <t>ECP 賽斯頓壓力台檢測</t>
  </si>
  <si>
    <t xml:space="preserve"> DN400_x000D_
   -零件(鋼管、法蘭、支撐管)-3D、編料號 _x000D_
   -半成品(內襯本體、內襯本總成)-3D _x000D_
   -成品-3D_x000D_
_x000D_
 DN500_x000D_
   -零件(鋼管、法蘭、支撐管)-3D_x000D_
   -半成品(內襯本體、內襯本總成)-3D</t>
  </si>
  <si>
    <t>1.調整柔洋機台的射出參數給廠務生產_x000D_
2.去找廠商拿SDX5-3/8"的低壓射出模具_x000D_
3.協助台達電的SDX探頭鉚合</t>
  </si>
  <si>
    <t>客戶承認圖已確認，出暫行圖請生管開單備料</t>
  </si>
  <si>
    <t>整理SCX5防爆型組合圖，上傳PLM</t>
  </si>
  <si>
    <t>國慶日放假</t>
  </si>
  <si>
    <t>報告SPX2改善項目、奧多曼水量計進度_x000D_
討論SCX5測試治具作法</t>
  </si>
  <si>
    <t>SDX5-3/8"塑膠型，新開一副模具，使用柔洋機台試模、調整參數</t>
  </si>
  <si>
    <t>1.起ECO新增加長管B料號BOM表_x000D_
2.更新圖面牙頭接續公差</t>
  </si>
  <si>
    <t>思考如何在研發會議上報告奧多曼設計方向</t>
  </si>
  <si>
    <t>1.軟排固定座新結構焊接_x000D_
2.整理改善項目說明</t>
  </si>
  <si>
    <t>400</t>
  </si>
  <si>
    <t>SDX5-3/8"塑膠型，使用柔洋機台生產，協助調整參數。</t>
  </si>
  <si>
    <t>整理圖面、歸檔。</t>
  </si>
  <si>
    <t>重新設計高溫高壓治具</t>
  </si>
  <si>
    <t>SDX5-3/8"塑膠型，使用柔洋機台生產時還有氣泡協助調整參數。</t>
  </si>
  <si>
    <t>1.去二廠領料，組裝奧多曼測試樣品_x000D_
2.繪製發電機模組，設計放入奧多曼結構內</t>
  </si>
  <si>
    <t>重新設計高溫高壓治具，與討論架設設備方式</t>
  </si>
  <si>
    <r>
      <t>GPX8</t>
    </r>
    <r>
      <rPr>
        <sz val="10"/>
        <rFont val="微軟正黑體"/>
        <family val="2"/>
        <charset val="136"/>
      </rPr>
      <t>成品校驗治具自動化已確認</t>
    </r>
    <r>
      <rPr>
        <sz val="10"/>
        <rFont val="Arial"/>
        <family val="2"/>
      </rPr>
      <t xml:space="preserve">, </t>
    </r>
    <r>
      <rPr>
        <sz val="10"/>
        <rFont val="微軟正黑體"/>
        <family val="2"/>
        <charset val="136"/>
      </rPr>
      <t>簽核後購買設備</t>
    </r>
    <r>
      <rPr>
        <sz val="10"/>
        <rFont val="Arial"/>
        <family val="2"/>
      </rPr>
      <t xml:space="preserve">, </t>
    </r>
    <r>
      <rPr>
        <sz val="10"/>
        <rFont val="微軟正黑體"/>
        <family val="2"/>
        <charset val="136"/>
      </rPr>
      <t>預計</t>
    </r>
    <r>
      <rPr>
        <sz val="10"/>
        <rFont val="Arial"/>
        <family val="2"/>
      </rPr>
      <t>3</t>
    </r>
    <r>
      <rPr>
        <sz val="10"/>
        <rFont val="微軟正黑體"/>
        <family val="2"/>
        <charset val="136"/>
      </rPr>
      <t>週後開始組裝</t>
    </r>
    <r>
      <rPr>
        <sz val="10"/>
        <rFont val="Arial"/>
        <family val="2"/>
      </rPr>
      <t>.</t>
    </r>
    <phoneticPr fontId="39" type="noConversion"/>
  </si>
  <si>
    <t>E251001I1</t>
  </si>
  <si>
    <t>GPX8溫度校正設備</t>
  </si>
  <si>
    <t>E251002I1</t>
  </si>
  <si>
    <t>EPT測試台-400cm/s</t>
  </si>
  <si>
    <t>E251003I1</t>
  </si>
  <si>
    <t>小口徑EPH測試台</t>
  </si>
  <si>
    <t>因將原本PT1000感測器換成PCB板，等研二的測試結果。_x000D_
將探棒改為與EPT相同的結構</t>
  </si>
  <si>
    <t>6/11~6/30與TUV來回討論圖面問題_x000D_
7/2圖面與TUV確認完成_x000D_
9/5在與TUV確認焊接部位的細節</t>
  </si>
  <si>
    <t>9/5與TUV確認完結構後，先組裝測試樣品，確認結構沒問題後才出圖。</t>
  </si>
  <si>
    <t>10/16 建專案E251001I1 _x000D_
10/17 機構審查會議</t>
  </si>
  <si>
    <t>2D組合圖面及3D爆炸圖</t>
  </si>
  <si>
    <t>9/2-5 第4版規劃，報價預估_x000D_
9/11-12拆圖報價，中方，宏庫_x000D_
9/18 圖面更新拆圖。中方交件。_x000D_
9/22 圖面調整</t>
  </si>
  <si>
    <t>TJ4-25100013凱挺 _x000D_
TJ4-25100014中方_x000D_
TJ4-25100015明發_x000D_
TJ4-25100016宏庫</t>
  </si>
  <si>
    <t>D sub 25P的連接器</t>
  </si>
  <si>
    <t>2025/10/30</t>
  </si>
  <si>
    <t>2025/11/14</t>
  </si>
  <si>
    <t>2025/11/28</t>
  </si>
  <si>
    <t>2025/12/05</t>
  </si>
  <si>
    <t>2026/03/03</t>
  </si>
  <si>
    <t>2026/02/24</t>
  </si>
  <si>
    <t>2026/04/14</t>
  </si>
  <si>
    <t xml:space="preserve">2025/04/15/防爆樣品製作(包含提供防爆站測試/DVT驗證)/李騏敬/0%_x000D_
2025/04/22/樣品系統驗證,測試及問題解決(軟體/硬體/機構整合)/李騏敬/0%_x000D_
</t>
  </si>
  <si>
    <t>編碼原則建立</t>
  </si>
  <si>
    <t>尚未收到委測</t>
  </si>
  <si>
    <t>電路圖Layout</t>
  </si>
  <si>
    <t>M230605R1</t>
  </si>
  <si>
    <t>DN50 智慧家戶水表</t>
  </si>
  <si>
    <t>8/16電路變更重新佈圖拉線</t>
  </si>
  <si>
    <t>EPH12M1002/GPX80S1003發包資料整理</t>
  </si>
  <si>
    <t>GPX80S1003 LAYOUT</t>
  </si>
  <si>
    <t>EPD11M1007排版確認</t>
  </si>
  <si>
    <t>LAYOUT 2個版本</t>
  </si>
  <si>
    <t>國定假日</t>
  </si>
  <si>
    <t>GPX8 生產驗證T90 測試</t>
  </si>
  <si>
    <t>主管會議</t>
  </si>
  <si>
    <t>面試</t>
  </si>
  <si>
    <t xml:space="preserve">專案會議_x000D_
</t>
  </si>
  <si>
    <t>製作專案報告</t>
  </si>
  <si>
    <t>北水退回返修水表檢查</t>
  </si>
  <si>
    <t xml:space="preserve">北水退回返修水表檢查_x000D_
</t>
  </si>
  <si>
    <t>驗證各口徑(DN13、DN20、DN25)於Q1~Q5的COUNT計量驗證測試</t>
  </si>
  <si>
    <t>驗證EPT BUG修復後韌體_x000D_
確認無出現異常</t>
  </si>
  <si>
    <t>將不良品EPT，全數複測</t>
  </si>
  <si>
    <t>協助製作EPT 大訊訂單 75mm長度</t>
  </si>
  <si>
    <t>EPT在舊測廠100與270流速測試_x000D_
EPT高留在舊測廠測試</t>
  </si>
  <si>
    <t>EPT高流在舊測廠測試</t>
  </si>
  <si>
    <t>EPT 測試 新韌體_x000D_
_x000D_
5PCS  測試_x000D_
_x000D_
目前 皆無發現發生跳動情形</t>
  </si>
  <si>
    <t xml:space="preserve">EPT SOP 作業標準書_x000D_
_x000D_
導熱膏版本_x000D_
_x000D_
新增以及修改_x000D_
_x000D_
</t>
  </si>
  <si>
    <t xml:space="preserve">EPT 協助測試 _x000D_
_x000D_
測試同EPT 在不同測廠位置的影響_x000D_
_x000D_
</t>
  </si>
  <si>
    <t>EPT 75mm 加長管 _x000D_
製作 28pcs_x000D_
_x000D_
探頭組裝雷射焊接等</t>
  </si>
  <si>
    <t xml:space="preserve">EPT 導熱膏版本 產獻技轉_x000D_
_x000D_
以及協助生產32PCS_x000D_
_x000D_
處理SPX2 SOP_x000D_
_x000D_
建置料號等問題_x000D_
_x000D_
新增以及修改_x000D_
_x000D_
</t>
  </si>
  <si>
    <t>主管會議簡報整理</t>
  </si>
  <si>
    <t>1. 鴻呈SDX 印字脫落問題, 客戶開會 _x000D_
2. 董事長召開電纜線變更會議</t>
  </si>
  <si>
    <t>GPX8不良品分析</t>
  </si>
  <si>
    <t>行銷發起停產ECR: SCL, FSE1, EEX2, 查找料號匯整回覆ECR.</t>
  </si>
  <si>
    <t>大訊來訪, 討論治具</t>
  </si>
  <si>
    <t>1. 董事長召開, GPX8感測板與SDX遮光罩改善討論._x000D_
2. 研發會議_x000D_
3. 大訊交期會議</t>
  </si>
  <si>
    <t>1. 2026年度部門預算提出_x000D_
2. 2026年度教育訓練計劃提出_x000D_
3. ISO內稽11409-03, 工程試製格式定義與缺失內容回覆</t>
  </si>
  <si>
    <t>離職交接會議-江俊毅</t>
  </si>
  <si>
    <t>1. 小型化光電評估討論._x000D_
2. 奧多曼+發電機結構討論_x000D_
3. 提出市調問卷給行銷, GPX/SDX/SAX_x000D_
4. SIS2的IO-Link連線問題, 提供測試波形給TI FAE_x000D_
5. 回覆業務維諦樣品的時程選擇做法</t>
  </si>
  <si>
    <t>家庭旅遊</t>
  </si>
  <si>
    <t xml:space="preserve">上課_研四部-超音波流量計電路設計_x000D_
</t>
  </si>
  <si>
    <t>協助測試客訴SC</t>
  </si>
  <si>
    <t>修正SISB-P000加工重點、BOM</t>
  </si>
  <si>
    <t>ECR-25090014</t>
  </si>
  <si>
    <t>協助測試EPD競品</t>
  </si>
  <si>
    <t>開發企劃書撰寫</t>
  </si>
  <si>
    <t>1. 電路規劃與設計_x000D_
2. 提供PCB尺寸進行擺件,確認零件是否可以放入_x000D_
3. MCU選用PIC12F1572,準備資料給韌體</t>
  </si>
  <si>
    <t>葉輪電路除膠</t>
  </si>
  <si>
    <t>PCB佈線確認</t>
  </si>
  <si>
    <t>請假半天,因為小孩在校行為不當,需要與社工進行討論諮詢.</t>
  </si>
  <si>
    <t>1. 修改SDL 作業標準書</t>
  </si>
  <si>
    <t>1. 協助慶樺去勵捷，GPX8異常品拍X-Ray</t>
  </si>
  <si>
    <t>1. SDX8 異常品分析 離職交接</t>
  </si>
  <si>
    <t>1. 硬體模組化 報告製作</t>
  </si>
  <si>
    <t>1. 製作模組化報告</t>
  </si>
  <si>
    <t>1. 事假</t>
  </si>
  <si>
    <t>1. 協助慶樺紀錄GPX8新製程T90</t>
  </si>
  <si>
    <t>1. 協助Mark量測SIS連線波型</t>
  </si>
  <si>
    <t xml:space="preserve">離職交接檔案整理_x000D_
</t>
  </si>
  <si>
    <t>EDX SOP修改</t>
  </si>
  <si>
    <t>1.離職交接檔案整理_x000D_
2.離職交接報告製作</t>
  </si>
  <si>
    <t>離職交接檔案整理</t>
  </si>
  <si>
    <t>樣機除膠</t>
  </si>
  <si>
    <t>辦理離職手續</t>
  </si>
  <si>
    <t>1.休假</t>
  </si>
  <si>
    <t>104</t>
  </si>
  <si>
    <t>EPU2高溫流體測試_x000D_
EPU2製程履歷修改與內容補充</t>
  </si>
  <si>
    <t>EPU2製程履歷修改與內容補充</t>
  </si>
  <si>
    <t>EPU2製程履歷/產品檢驗紀錄與基準修改，依工程試製會議內容修正相關流程敘述與製程</t>
  </si>
  <si>
    <t>EPU2主板連板測試治具測試與修改，測試新打件的電路板於治具使用上有無困難並進行修改</t>
  </si>
  <si>
    <t>修改已打件主板，_x000D_
台大超音波探頭技轉案</t>
  </si>
  <si>
    <t xml:space="preserve">修改主板，工程試製項目討論_x000D_
</t>
  </si>
  <si>
    <t>修改主板</t>
  </si>
  <si>
    <t>修改主板，台大超音波探頭技轉案</t>
  </si>
  <si>
    <t>準備DN25樣品，並在EPT測場測試校正</t>
  </si>
  <si>
    <t>1016_x000D_
_x000D_
EPU_DinRail_x000D_
打擊波形接收_x000D_
EFT測試 - 3000K 掛掉_x000D_
_x000D_
台大超音波探頭貼合技轉</t>
  </si>
  <si>
    <t>1017_x000D_
_x000D_
EPU_DinRail_x000D_
EFT測試_x000D_
二樓測廠測試_x000D_
與EPU_1打擊波行接收比較</t>
  </si>
  <si>
    <t>1. EPH文件研讀_x000D_
2. Mark Firmware source code研讀</t>
  </si>
  <si>
    <t>1. 部門會議</t>
  </si>
  <si>
    <t>1. EPH Mark Firmware source code研讀_x000D_
2. EPH firmware coding硬體環境建置</t>
  </si>
  <si>
    <t>1. EPH Firmware IAR專案建制_x000D_
2. Git建立EPH專案</t>
  </si>
  <si>
    <t>1. 建立main.c, main.h_x000D_
2. 測試驗証硬體環境</t>
  </si>
  <si>
    <t>1. EPH Firmware coding</t>
  </si>
  <si>
    <t>韌體模組化會議</t>
  </si>
  <si>
    <t>Android 藍芽開發_x000D_
modbus 解碼功能_x000D_
_x000D_
EPH半成品治具_x000D_
馬達轉速控制</t>
  </si>
  <si>
    <t>ESG_x000D_
宜蘭廠電錶問題分析_x000D_
_x000D_
Android 藍芽開發_x000D_
modbus 解碼功能_x000D_
回傳資料解碼_x000D_
頁面設計</t>
  </si>
  <si>
    <t>Android 藍芽開發_x000D_
modbus 解碼功能_x000D_
回傳資料解碼_x000D_
頁面設計_x000D_
_x000D_
ECP測廠_x000D_
GPU-2 4線式485通訊測試</t>
  </si>
  <si>
    <t>Android 藍芽開發_x000D_
modbus 解碼功能_x000D_
回傳資料解碼_x000D_
頁面設計</t>
  </si>
  <si>
    <t>ESG警報功能_x000D_
警報點位整理_x000D_
_x000D_
MPLAB環境安裝</t>
  </si>
  <si>
    <t>ESG警報功能_x000D_
警報點位整理_x000D_
警報功能設定_x000D_
通訊異常處理</t>
  </si>
  <si>
    <t>TC週會</t>
  </si>
  <si>
    <t>ESG警報功能_x000D_
警報點位整理_x000D_
警報功能設定_x000D_
_x000D_
ECP_x000D_
恆溫箱控制_x000D_
校正流程修改</t>
  </si>
  <si>
    <t>EPU1修改韌體 =&gt; 解決回傳波形問題</t>
  </si>
  <si>
    <t>分析客戶反應,傳訊器模式下,讀取傳訊器參數表無法對應數據問題:_x000D_
原因 : 疑似未設定正確加密模式</t>
  </si>
  <si>
    <t>ST原廠拜訪</t>
  </si>
  <si>
    <t>TC部門會議</t>
  </si>
  <si>
    <t>練習Tortoise Git管理Code Server</t>
  </si>
  <si>
    <t>安裝Markdown,學習編寫語法(韌體發行版本說明)</t>
  </si>
  <si>
    <t>使用Tortoise Git新建EPD30(ˋ4線式LCD)相關專案,並推入Code Server</t>
  </si>
  <si>
    <t xml:space="preserve">編寫新版調適軟件,做通訊除錯用途。_x000D_
加入中華/桓達/傳訊器等加密通訊碼顯示&amp;解析功能。_x000D_
_x000D_
</t>
  </si>
  <si>
    <t>特休一日</t>
  </si>
  <si>
    <t>K200501R1 智慧家戶水錶: 測試不同故微調中心點，使水盤轉動時狀態機分佈較平均，目前以向下微調5格為最佳。_x000D_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t>
  </si>
  <si>
    <t>K200501R1 智慧家戶水錶: pfc_esi_afe2_find_dac_fast_successive() 副程式 加上delay_x000D_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t>
  </si>
  <si>
    <t>K200501R1 智慧家戶水錶: 分析ch0 波形問題，發現計量有問題原因為ch0無信號，原因分析中_x000D_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t>
  </si>
  <si>
    <t>K200501R1 智慧家戶水錶: AFE2 取樣時取消一直開關相關中斷如下所示，目前測試無問題，持續30台測試中_x000D_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波形問題，發現計量有問題原因為ch0無信號，原因分析中。_x000D_
12. CH0經過一段時間後，有時ch0無信號，原因為main_loop無一直設定esitsm1參數，經復原後，操作正常。_x000D_
13。AFE2 取樣時取消一直開關相關中斷如下所示，目前測試無問題，持續30台測試中_x000D_
//                 ESI_disableInterrupt(ESI_INTERRUPT_ESISTOP);             //Disable ESISTOP(tsm) 中斷 _x000D_
//                  ESI_clearInterrupt(ESI_INTERRUPT_FLAG_Q6_BIT_SET);//清除 Q6 中斷旗標_x000D_
//                  ESI_enableInterrupt(ESI_INTERRUPT_Q6_BIT_SET);       //Enable Q6 中斷 _x000D_
//                  ESI_clearInterrupt(ESI_INTERRUPT_FLAG_ESISTOP);     //清除 ESISTOP(tsm) 的正緣觸發中斷旗標_x000D_
//                  ESI_enableInterrupt(ESI_INTERRUPT_ESISTOP);            //Enable</t>
  </si>
  <si>
    <t xml:space="preserve">M240704R1 一體式夾管超音波流量計(DN25)[RD4] :修正3.1 微調時即時流速 顯示_x000D_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t>
  </si>
  <si>
    <t>工具測試</t>
  </si>
  <si>
    <t>增加新功能(檢查安裝Git)_x000D_
測試_x000D_
教學準備</t>
  </si>
  <si>
    <t>Git 教學 x2</t>
  </si>
  <si>
    <t>Git-&gt;CD/CI-&gt;韌體品質提升規劃</t>
  </si>
  <si>
    <t>協助產線修改GPX8用6位半電表記錄程式格式樣板</t>
  </si>
  <si>
    <t>第二套及第三套EPT測場_x000D_
1.調節閥改氣動球閥控制及更換E+H標準件_x000D_
2.PLC IO規劃_x000D_
3.PLC程式撰寫及修正_x000D_
4.E+H標準件設定_x000D_
5.電腦安裝及設定COMPORT</t>
  </si>
  <si>
    <t>2025_10_20休假一天</t>
  </si>
  <si>
    <t>組裝浸沒是展台</t>
  </si>
  <si>
    <t>PT1000模組治具設計</t>
  </si>
  <si>
    <t>GPX8測試平台機構審查</t>
  </si>
  <si>
    <t>討論出貨用治具提供</t>
  </si>
  <si>
    <t>SQ調壓後參數分析:_x000D_
請產線更新測試記錄方式</t>
  </si>
  <si>
    <t>浸沒式展台組裝</t>
  </si>
  <si>
    <t>水展展品整理</t>
  </si>
  <si>
    <t>10/16 空氣式可變電容陶瓷座，2025/10/15採購通知模具不堪使用，要重新開模。2000-2025 已生產36000PCS_x000D_
2025/10/16新開模，WL00D0007_x000D_
10/16 ECO-25100037圖面設變，改新料號_x000D_
10/16 WB00A0333模具維修資料歸檔_x000D_
_x000D_
可繞FG跨接治具_x000D_
佳里興修補中間支撐機構_x000D_
10/3報價一組2千 10/7 宜蘭6個，土城4個_x000D_
10/16 放電加焊鍵或板金，已給佳里興_x000D_
預計10/20</t>
  </si>
  <si>
    <t>10/16專案建立_x000D_
10/16圖面轉檔報價</t>
  </si>
  <si>
    <t>設備的比對數據</t>
  </si>
  <si>
    <t xml:space="preserve">GPX8 3溫度校正水槽規劃_x000D_
_x000D_
請購單_x000D_
TJ4-25100013凱挺 _x000D_
TJ4-25100014中方_x000D_
TJ4-25100015明發_x000D_
TJ4-25100016宏庫_x000D_
</t>
  </si>
  <si>
    <t>GPX8 3溫度校正水槽規劃_x000D_
請購單_x000D_
TJ4-25100013凱挺 _x000D_
TJ4-25100014中方_x000D_
TJ4-25100015明發_x000D_
TJ4-25100016宏庫_x000D_
10/20 電子簽核進度確認</t>
  </si>
  <si>
    <t>可繞FG跨接治具_x000D_
佳里興修補中間支撐機構_x000D_
10/20 放電OK，待焊接，已完成_x000D_
_x000D_
EPD  申請 OIML認證樣機 - 管道需求_x000D_
10/20 DN100xDX125x150L  2PCS 圖面，報價4800x2PCS_x000D_
_x000D_
空氣式可變電容陶瓷座，2025/10/15採購通知模具不堪使用，要重新開模。2000-2025 已生產36000PCS_x000D_
10/20 圖面設變ECO-25100165 ，模具編號:WL00C0007&gt;WL00D0007。_x000D_
氧化鋁陶瓷95%&gt;99.5%_x000D_
_x000D_
10/20 ECO-25100156_x000D_
BKC-1400 圖面設變 D1=&gt;D2_x000D_
依小瑜MAIL指示_x000D_
加註整支素材未裁切料號:BVKAM1E-0002000003_x000D_
圖面改為新料號:BVKCM1E-0002000001</t>
  </si>
  <si>
    <t>GPX8 3溫度校正水槽規劃_x000D_
請購單_x000D_
TJ4-25100013凱挺 _x000D_
TJ4-25100014中方_x000D_
TJ4-25100015明發_x000D_
TJ4-25100016宏庫_x000D_
10/21 電子簽核進度確認_x000D_
_x000D_
10/21 載台2座接線</t>
  </si>
  <si>
    <t>空氣式可變電容陶瓷座，2025/10/15採購通知模具不堪使用，要重新開模。2000-2025 已生產36000PCS_x000D_
10/21 圖面材質變更取消，廠商筆誤，正確為95%_x000D_
_x000D_
小浮球旋轉焊接台，旋轉缸異常_x000D_
10/21 氣立報價_x000D_
_x000D_
EPH 電測治具修改連結軸心，圖面請精機車製</t>
  </si>
  <si>
    <t>組裝機台</t>
  </si>
  <si>
    <t>組裝夾錶器</t>
  </si>
  <si>
    <t>水槽與穩壓桶進廠與定位</t>
  </si>
  <si>
    <t>水表會議</t>
  </si>
  <si>
    <t>SE葉片鉚合治具現品修改與測試</t>
  </si>
  <si>
    <t>繪製EPT測壓治具50mm修改75mm</t>
  </si>
  <si>
    <t>更換1號線與2號線溫度計與壓力計</t>
  </si>
  <si>
    <t>更換EPT測試治具增高塊</t>
  </si>
  <si>
    <t>製作EPU2接頭焊線治具</t>
  </si>
  <si>
    <t>配電盤佈線</t>
  </si>
  <si>
    <t>電箱板金加工 配件安裝</t>
  </si>
  <si>
    <t>FG成品捲線設備_x000D_
電源拉線</t>
  </si>
  <si>
    <t>EPT訊號接線</t>
  </si>
  <si>
    <t>端子板金接線</t>
  </si>
  <si>
    <t>EPT訊號線接線_x000D_
壓力傳送器 溫度傳送器 預留訊號線</t>
  </si>
  <si>
    <t>浸沒式展台配線</t>
  </si>
  <si>
    <t>電磁閥接線</t>
  </si>
  <si>
    <t>研發內部開案審查會議</t>
  </si>
  <si>
    <t>產品開發部週會:_x000D_
葉宏政_x000D_
二口二位閥DN15、DN20閥體修改氣密位置預計10/17精機完成後進行氣密測試_x000D_
二口二位閥生產設備11/17組裝完成，須訂定設備操作SOP、設備維修履歷_x000D_
EPD陶瓷膠切割樣品確認完成時間與樣品取回後須進烤箱烘烤_x000D_
_x000D_
鄭貫中_x000D_
SPX2-BOM表設變，洪子芸討論設變內容由洪子芸協助設變_x000D_
SC38高溫高壓測試桶槽設計10/17完成，已與TUV確認將來廠內進行相關測試_x000D_
加熱器部分有桓達採購加熱片_x000D_
奧多曼硬體逆向需確認完成時間、磁鐵規格確認，3D樣品需進行訊號測試_x000D_
_x000D_
洪子芸_x000D_
EPD全系列3D已完成，後續須針對PTFE內襯(DN150以下)管材料號規格進行料號規格變更_x000D_
EPD全系列2D圖面繪製_x000D_
協助SPX2-BOM表設變</t>
  </si>
  <si>
    <t>EST鋼纜線材評估(廊坊兆穗測溫線纜有限公司)_x000D_
a.現況ZS-7外皮PE材質可進行後處理做成XLPE(照射線)_x000D_
b.依據桓達需求規格訂製:_x000D_
   1000米起訂、每1米11(RMB)、交期15~20天_x000D_
c.鋼纜線材料號規格建立</t>
  </si>
  <si>
    <t>EPH塑膠錶頭針對線圈位置與增加M2螺絲孔位:_x000D_
a.繪製修改3D圖面檔案_x000D_
b.繪製修改2D工程圖面檔案</t>
  </si>
  <si>
    <t>EPT加長管BOM表內容設變資料查詢與回覆各單位</t>
  </si>
  <si>
    <t>自動化:_x000D_
a.可繞式焊接治具加工事項前往模具廠討論_x000D_
b.SE鉚合葉片軸治具前往模具廠加工</t>
  </si>
  <si>
    <t>繪製EPU2錶頭透明外罩2D工程圖面_x000D_
發包上海評估EPU2錶頭透明外罩模具費用與成品單價</t>
  </si>
  <si>
    <t xml:space="preserve">大訊來訪討論:_x000D_
2025/10/17  大訊EPT治具_x000D_
- 俊元簡介AI液冷產品_x000D_
- 詢問EPT 在伺服中心循環水質對流速/溫度之影響（可靠度），Kelvin回答，除非長久積垢硬水，但機率不高，因其它Pump Valve 先掛奌。_x000D_
- 詢問AI空管穩定性，Kelvin 回答，要控制震動穩定，桶槽液位高度，起動要評估warm up time流埸穩定，再漸進回設定點_x000D_
- Kelvin 說明EPD做為國家度量衡實驗室標準件特色/穩定/準確/不怕雜貨。，俊元說明OD特性。_x000D_
- SAI年底GB300需要3600 臺，美超微拿到800臺，2800臺美國Motivair （施耐德集團）拿走，桓達要注意訂單追加_x000D_
- GPX接線長，會影響阻值，建議至少相同AWG規格，可以估算大約補償長度，線材桓達提供（基帆）。_x000D_
- O ring 確認EPDM。_x000D_
- EPT測埸討論，出貨QC標示校正流量點一點，90LPM for 1"管，大訊再AQL抽樣來桓達見證_x000D_
- 目前認證體糸以CSA為主，基帆：目前是UL+CS，美加皆可_x000D_
- 漏液提供簡易治證，一套，OK_x000D_
- GPX提供桓溫治具/有查核件/待測件，一套，OK。_x000D_
Action Item_x000D_
- [ ] SAI年底GB300需要3600 臺，美超微拿到800臺，2800臺美國Motivair （施耐德集團）拿走，桓達要注意訂單追加_x000D_
- [ ] GPX接線長，會影響阻值，建議至少相同AWG規格，可以估算大約補償長度，線材桓達提供（基帆）。_x000D_
- [ ] O ring 確認EPDM_x000D_
- [ ] EPT測埸討論，出貨QC報告，標示校正流量點一點，90LPM for 1"管，大訊再AQL  II 抽樣來桓達見證_x000D_
- [ ] 漏液提供簡易治證，一套，OK，出貨QC報告，_x000D_
- [ ] GPX提供桓溫治具/有查核件/待測件，一套，OK，出貨QC報告。_x000D_
- [ ] 大訊確認EPT，SDL，GPX 需要的認證體系_x000D_
</t>
  </si>
  <si>
    <t>EPH 水錶會議議程與事務追蹤_x000D_
a.生產每一工站須有相對應的檢驗治具_x000D_
b.錶頭檢測治具需盡快完成_x000D_
c.線圈位置90度位置可確實避免漏訊號問題_x000D_
d.韌體版本驗證QA需盡快完成</t>
  </si>
  <si>
    <t>GPX8生產測試設備審查會議_x000D_
a.GPX8檢驗流程依序用1.0.0→2.1.0→3.2.1以此類推檢驗_x000D_
b.盤面治具作5套，包含測試完成後的包裝用_x000D_
c.檢驗流程需確認清楚_x000D_
d.結構材料可以發包製作，同時與韌體一起執行</t>
  </si>
  <si>
    <t>EPT本體管與本體管上殼焊接治具:_x000D_
a.二廠取回焊接治具_x000D_
b.實際安裝測試焊接治具</t>
  </si>
  <si>
    <t>感測板線圈位置變更為90度:_x000D_
a.相關3D檔案修改變更_x000D_
b.PCB受限區2D工程圖面繪製</t>
  </si>
  <si>
    <t>本體管與本體管上殼雷焊治具問題討論_x000D_
封口塞開模文件與圖面繪製撰寫</t>
  </si>
  <si>
    <t>EPU2錶頭透明外罩射出模具單價彙整表撰寫</t>
  </si>
  <si>
    <t>GPX8結構討論會議:_x000D_
a.PCB感測板現況問題點:_x000D_
   絕緣問題、線斷問題、焊接過熱問題、板擠壓變形_x000D_
b.設計塑膠殼體保護與絕緣_x000D_
c.針對討論內容繪製相關結構尺寸與討論</t>
  </si>
  <si>
    <t>SDX5結構討論:_x000D_
a.遮光罩現況結構與問題點討論_x000D_
b.先針對底部做多長方形肉厚頂住低壓射出料，確認安裝位置與安裝後平行度_x000D_
c.針對討論內容修改結構與討論</t>
  </si>
  <si>
    <t>研發專案討論會議:_x000D_
a.出貨時間與數量韌體版次需另齡彙整完成_x000D_
b.針對新結構須做不良品原因分析</t>
  </si>
  <si>
    <t>SDX5低壓射出氣泡問題:_x000D_
調整測試低壓射出條件與實際測試</t>
  </si>
  <si>
    <t>共用GPX8-PCB固定扣針對PCB板寬位置試擺相對應位置與PCB板寬尺寸</t>
  </si>
  <si>
    <t>10/20專案討論會議內容修改EPU2錶頭透明外罩_x000D_
a.3D零件結構圖面_x000D_
b.2D工程圖面_x000D_
c.上海紹晴模具議價</t>
  </si>
  <si>
    <t>10/20專案討論會議內容修改設計PCB固定扣3D結構圖面_x000D_
針對PCB板寬位置試擺相對應位置與PCB板寬尺寸_x000D_
大訊需求用EPDM材質斜角墊片2D工程圖面繪製_x000D_
及斜角墊片雨秋模具開模問題與時間點討論</t>
  </si>
  <si>
    <t>聯繫廊坊兆穗测温线缆針對XLPE材質加工問題微信討論</t>
  </si>
  <si>
    <t>大訊需求GPX8-1/8"牙口用EPDM斜角墊片模具請購是向處理與會簽_x000D_
PCB固定殼配合相對應結構位置尺寸修改_x000D_
PCB板寬圖、受限區圖面繪製_x000D_
PCB固定殼-3D列印樣品評估_x000D_
PCB固定殼模具開模評估_x000D_
PCB固定殼-2D工程圖面繪製</t>
  </si>
  <si>
    <t>EPU2錶頭透明外罩修改後3D、2D圖面檔案，請上海紹晴協助確認模具結構與模具價格</t>
  </si>
  <si>
    <t>1.膠體灌膠樣品製作_x000D_
2.7孔線塞模具驗收流程</t>
  </si>
  <si>
    <t>1.專案進度討論</t>
  </si>
  <si>
    <t>1.水測治具圖面設計3D/2D</t>
  </si>
  <si>
    <t xml:space="preserve">1.線材圖面資料查詢及詢問_x000D_
2.工程圖繪製_x000D_
</t>
  </si>
  <si>
    <t>1.陶瓷膠加工樣品去廠商那取件_x000D_
2.CSA詢問問題回覆</t>
  </si>
  <si>
    <t>1.與廠商討論加工重點_x000D_
2.氣轉水壓機.金屬件請購</t>
  </si>
  <si>
    <t>1.去二廠領料_x000D_
2.組裝樣品_x000D_
3.確認送樣編號_x000D_
4.連接桿線材端灌膠防水壓測試失效</t>
  </si>
  <si>
    <t>1.與CSA討論樣品備料問題</t>
  </si>
  <si>
    <t>1.測試加工進度詢問_x000D_
2.水測測試樣品準備</t>
  </si>
  <si>
    <t>1.樣品組裝_x000D_
2.樣品送樣點檢表量測</t>
  </si>
  <si>
    <t>1.加工治具討論_x000D_
2.去二廠做水測測試</t>
  </si>
  <si>
    <t>1.請購單異常討論及處理</t>
  </si>
  <si>
    <t>1.治具確認異常，請精機協助再修正治具_x000D_
2.成品使用水壓機測試耐水壓</t>
  </si>
  <si>
    <t>1.防爆樣品組裝成品_x000D_
2.樣品尺寸紀錄(CSA提供的樣品點檢表)</t>
  </si>
  <si>
    <t xml:space="preserve">EPD 所有零件/半成品/成品 3D都完成_x000D_
</t>
  </si>
  <si>
    <t>週四部門會議_x000D_
_x000D_
1. ECP恆溫箱治具要推進去恆溫箱裡面看看空間夠不夠_x000D_
2. EPD內襯本體總成只有B料號，因為都是手工組裝_x000D_
3. EPD PTFE內襯 DN150以下(含) 新尺寸的關係需要調研(但我不確定是要幹嘛 需要再問清楚)_x000D_
4. ECP慈禧大豐試模樣品10/17寄出_x000D_
5. SPX2協助貫中改BOM，還有工程圖</t>
  </si>
  <si>
    <t>EPD 零件工程圖</t>
  </si>
  <si>
    <t>EPD 零件工程圖  _x000D_
已完成 DN40 / 50 / 65 / 80 / 100</t>
  </si>
  <si>
    <t>重新設計一款，將發電機的電機結構放置在葉輪裡面</t>
  </si>
  <si>
    <t>高溫高壓治具出工程圖請廠內製作</t>
  </si>
  <si>
    <t>SDX5-3/8"塑膠型，使用柔洋機台生產時發生問題，協助解決。</t>
  </si>
  <si>
    <t>1.討論高溫高壓治具所使用的壓力傳送器事項_x000D_
2.修改治具圖面，配合壓力傳送器</t>
  </si>
  <si>
    <t>1.組裝樣品配合硬體，讓轉動時可以分析訊號。_x000D_
2.組裝先前拆解的樣機，準備還入倉庫</t>
  </si>
  <si>
    <t>1.SDX5-3/8"塑膠型模具拿去給廠商修改尺寸_x000D_
2.寫模具的試模報告及驗收單</t>
  </si>
  <si>
    <t>1.討論GPX8小圓板製程_x000D_
2.討論目前SDX5遮光罩歪斜問題</t>
  </si>
  <si>
    <t>報告奧多曼水量計進度</t>
  </si>
  <si>
    <t>1.拆解葉輪中已被灌膠的PCB版_x000D_
2.設計DN80的葉輪結構</t>
  </si>
  <si>
    <t>SDX5-3/8"塑膠型測試將模具鑫野模具放在鑫野的射出機射出，並加模溫是否可以改善良率。</t>
  </si>
  <si>
    <t>發燒請病假</t>
  </si>
  <si>
    <t>TUV反應樣品D灌爆炸氣體時無法填充整個成品，討論如何修改成品。</t>
  </si>
  <si>
    <t>SCX5系列(SC38)OTC客製品，變更BOM表，將接線盒改為新版接線盒，O-Ring材質改為Viton料號</t>
  </si>
  <si>
    <t>ECO-25100189</t>
  </si>
  <si>
    <t>去二廠領料，修改接續牙頭</t>
  </si>
  <si>
    <t xml:space="preserve">GPX8溫度校正設備_x000D_
SQ壓力開關調校設備(單顆+步進馬達)_x000D_
</t>
  </si>
  <si>
    <t xml:space="preserve">2025年度-硬體模組化專案_x000D_
SDX光電開關微型化設計_x000D_
一體型電磁流量計北美多重防爆認證_x000D_
</t>
  </si>
  <si>
    <t>A.組裝測試</t>
  </si>
  <si>
    <t>B.技術轉移/量產測試</t>
  </si>
  <si>
    <t>C.結案</t>
  </si>
  <si>
    <t>驗收報告</t>
  </si>
  <si>
    <t>2025/11/27</t>
  </si>
  <si>
    <t>2025/12/04</t>
  </si>
  <si>
    <t>2026/01/30</t>
  </si>
  <si>
    <t>2026/02/02</t>
  </si>
  <si>
    <t>光復節連續假期(補假)</t>
  </si>
  <si>
    <t>DN20長時間運轉測試完成，器差不符規格，進行拆解。_x000D_
分析問題原因</t>
  </si>
  <si>
    <t>EPH0019及EPH0022問題協助分析</t>
  </si>
  <si>
    <t>協助調整大訊校正手法與流程</t>
  </si>
  <si>
    <t>確認大訊高流速校正樣品_x000D_
一致性與穩定性是否正常</t>
  </si>
  <si>
    <t>EPT複測指導_x000D_
EPT高流大訊出貨線材準備</t>
  </si>
  <si>
    <t>EPT校正_x000D_
Ept校正設定與環境清理</t>
  </si>
  <si>
    <t>EPT舊測廠位置一測試</t>
  </si>
  <si>
    <t>EPT 產線生產 測廠校正與 驗證紀錄_x000D_
_x000D_
處理ECO 文件問題_x000D_
_x000D_
EPT線材驗證</t>
  </si>
  <si>
    <t>EPT 產線生產 測廠校正與 驗證紀錄</t>
  </si>
  <si>
    <t>EPT 產線生產 測廠校正與 驗證紀錄_x000D_
_x000D_
新增SOP 本體管與連接器 調整 與新增_x000D_
_x000D_
大訊400PCS 數據整理</t>
  </si>
  <si>
    <t>1. 至北投UL討論產品認證問題._x000D_
2. 研發會議(SDL/SDX客製/GPX/EST/SDX迷你型/SAX評估)</t>
  </si>
  <si>
    <t>1. SDX系列灌膠版本(非金屬件/電子件)RoHS與無鹵清查結果討論_x000D_
2. 維諦SDX客製需求討論</t>
  </si>
  <si>
    <t>高頻高速新世代 研討會 @台北場 (品勛)</t>
  </si>
  <si>
    <t>1. 嘉聯益拜訪_x000D_
2. 貿聯拜訪_x000D_
3. EST韌體問題除錯討論</t>
  </si>
  <si>
    <t>修改GPX8的DM, 要改成GPX2並將所有款示加入</t>
  </si>
  <si>
    <t>協助將霍爾元件加工埋入葉片之下</t>
  </si>
  <si>
    <t>於二樓測場測試競品樣機</t>
  </si>
  <si>
    <t>協助拆卸競品，分離電路板</t>
  </si>
  <si>
    <t>搭配10~28V電源,整體光電開關電路共用性.</t>
  </si>
  <si>
    <t>1. 搭配10~28V電源,整體光電開關電路共用性. _x000D_
2. 搭配5V電源,整體光電開關電路共用性._x000D_
3. 使用SDX現有電路板半成品進行修改,來符合維諦公司研發送樣需求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</si>
  <si>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t>
  </si>
  <si>
    <t>1. 協助慶樺製作SDX附載配線</t>
  </si>
  <si>
    <t>1. 製作硬體模組化報告</t>
  </si>
  <si>
    <t>1. GPX8研發送樣 PT1000感測板 漆包線焊接</t>
  </si>
  <si>
    <t>光復節</t>
  </si>
  <si>
    <t>1. 修改SDL作業標準書 新增依照成品編號使用的熱縮套管料號_x000D_
2. 與PFA熱縮套管 熱縮規範_x000D_
3. 成品熔接後的漏水測試規範_x000D_
4. 修改黏熱縮套管製成</t>
  </si>
  <si>
    <t>1. 修改SCX1 電路板半成品產品檢驗基準&amp;紀錄</t>
  </si>
  <si>
    <t>1. SDL 產品檢驗基準 新增熱縮套管相關注意事項</t>
  </si>
  <si>
    <t>1. 修改模組化PPT</t>
  </si>
  <si>
    <t>1. 修改SCX1 電源座 產品檢驗基準&amp;紀錄</t>
  </si>
  <si>
    <t>EPU2主板連板測試治具修改，針對Option Byte設定功能進行驗證，並對過程中發生的異常進行檢修</t>
  </si>
  <si>
    <t>EPU2主板連板測試治具修改，對於使用上進行軟體流程微調並多次測試驗證其穩定性</t>
  </si>
  <si>
    <t>EPU2顯示板連板測試治具測試，更新測試軟體並驗證功能是否正常</t>
  </si>
  <si>
    <t>EPD-OTC客製激磁電流異常檢修，檢修測試電路板激磁電流無法達到規定範圍值</t>
  </si>
  <si>
    <t>至嘉祿進行安裝EPU2工作</t>
  </si>
  <si>
    <t>修改EPU2主板零件</t>
  </si>
  <si>
    <t>準備EPU2 展品_x000D_
台大超音波探頭技轉案</t>
  </si>
  <si>
    <t>製作硬體模組化報告，_x000D_
台大超音波探頭技轉案</t>
  </si>
  <si>
    <t>1020_x000D_
_x000D_
EPU_DINRAIL_x000D_
二樓測廠打擊波型比對_x000D_
與EPU1進行比對_x000D_
更改電阻R56 1K 改 49R9_x000D_
再次比對_x000D_
_x000D_
研發處-基礎課程</t>
  </si>
  <si>
    <t>1021_x000D_
_x000D_
EPU_DINRAIL_x000D_
二樓測廠打擊波型比對_x000D_
與EPU1進行比對_x000D_
更改電阻R61 220R 改 49R9_x000D_
再次比對 沒有變好 改回220R_x000D_
_x000D_
台大超音波探頭技轉課程</t>
  </si>
  <si>
    <t xml:space="preserve">1022_x000D_
_x000D_
建立EPD北美防爆轉接頭_x000D_
半成品料號_x000D_
半成品料號放當初給敬富的料_x000D_
後把BOM裡的料號換成新的半成品料號_x000D_
_x000D_
台大技轉製成履歷報告製作_x000D_
_x000D_
客訴*2_x000D_
_x000D_
EPD-BOM打件_x000D_
樣品料號建立_x000D_
_x000D_
奇邦_x000D_
電阻	15.4K，1%	MELF-1/2W-WS_x000D_
電阻	200R，1%	MELF-1/2W-WS_x000D_
_x000D_
比利迦_x000D_
電阻	1.6K，0.5%	R0603_x000D_
_x000D_
艾睿_樣品催促_x000D_
</t>
  </si>
  <si>
    <t>1023_x000D_
_x000D_
台大治具修改商討_x000D_
台大製成履歷報告整理製作_x000D_
_x000D_
加工重點製作_x000D_
EPD11M1007_x000D_
EPD11P1006_x000D_
_x000D_
下午請半天特休_x000D_
拆牙套</t>
  </si>
  <si>
    <t>1027_x000D_
_x000D_
北美EPD_x000D_
加工重點完成_x000D_
Gerber檔案 座標檔_x000D_
料號建立:_x000D_
保險絲 &amp; 二極體_x000D_
變壓器_x000D_
BOM更新_x000D_
艾睿 樣品催促_x000D_
樣品入庫 : 電阻 三種都入_x000D_
_x000D_
台大技轉數據整理上傳_x000D_
脈波發射接收器 &amp; 阻抗分析儀 目前數據統整上傳_x000D_
_x000D_
EPD_DinRail_x000D_
鑽孔外殼取回</t>
  </si>
  <si>
    <t>1028_x000D_
_x000D_
台大技轉資料_x000D_
數據整理_x000D_
PPT報告製作_x000D_
台大技轉課程</t>
  </si>
  <si>
    <t xml:space="preserve">連板電測軟體_x000D_
EPU2 測試_x000D_
Cube option byte設定_x000D_
介面優化_x000D_
操作手冊撰寫_x000D_
</t>
  </si>
  <si>
    <t xml:space="preserve">連板電測軟體_x000D_
EPU2 測試_x000D_
介面優化_x000D_
操作手冊撰寫_x000D_
</t>
  </si>
  <si>
    <t>連板電測軟體_x000D_
EPU2 測試_x000D_
介面優化_x000D_
操作手冊撰寫_x000D_
_x000D_
PIC12F1572_x000D_
環境設定</t>
  </si>
  <si>
    <t>連板電測軟體_x000D_
操作手冊撰寫_x000D_
EPU2 顯示板測試_x000D_
_x000D_
PIC12F1572_x000D_
環境設定</t>
  </si>
  <si>
    <t>連板電測軟體_x000D_
操作手冊撰寫_x000D_
多電源開啟功能修改_x000D_
EPU2 顯示板測試_x000D_
_x000D_
GIT環境安裝_x000D_
Codeserver推送</t>
  </si>
  <si>
    <t xml:space="preserve">連板電測軟體_x000D_
操作手冊撰寫_x000D_
多電源開啟錯誤修正_x000D_
_x000D_
EPH0022_x000D_
修改版本號碼_x000D_
修改循環時間預設300s，修改為43200s(12h)_x000D_
Modbus 寫入修改_x000D_
</t>
  </si>
  <si>
    <t xml:space="preserve">EPD30 4線式LCD顯示板韌體-新增韌體更新功能_x000D_
1. Bootloader韌體修改,通訊協議_x000D_
</t>
  </si>
  <si>
    <t>EPD30 4線式LCD顯示板韌體-新增韌體更新功能_x000D_
1. Bootloader韌體修改,通訊協議_x000D_
2. 撰寫調適軟件 =&gt; 設定LCD畫面 &amp; 韌體膯新</t>
  </si>
  <si>
    <t>EPD30 4線式LCD顯示板韌體-新增韌體更新功能_x000D_
1. Bootloader韌體修改,通訊協議_x000D_
2. 撰寫調適軟件 =&gt; 設定LCD畫面 &amp; 韌體膯新_x000D_
3. 測試&amp;修正通訊</t>
  </si>
  <si>
    <t>文曄科技拜訪</t>
  </si>
  <si>
    <t>EST One-wire讀取溫度值錯誤問題討論</t>
  </si>
  <si>
    <t>K200501R1 智慧家戶水錶:LC 中心點向下調整 5 。_x000D_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4.LC 中心點向下調整 5 。</t>
  </si>
  <si>
    <t>K200501R1 智慧家戶水錶:_x000D_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計算波形有經上下限門檻(0.7*(MAX-MIN))，才再重新設定上下限，   相關程式:pfc_esi_recalibration_task()_x000D_
7。修改預設靜止時，PFC_KQ_STATE=PFC_KQ1;_x000D_
8. 修正副程式 pfc_tsm_reinit() ，設定LC 上下限值. _x000D_
9. 重定義debug 相關資訊     (UINT16*)&amp;PFC_SYSRSTIV,       // 0x101D==&gt; 0x101A _x000D_
10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11.修正pfc_esi_afe2_find_dac_fast_successive()副程式_x000D_
12.LC 中心點向下調整 5 。</t>
  </si>
  <si>
    <t>K200501R1 智慧家戶水錶:調試軟體 新增可調整 LC 波形呈現 縮放功能。_x000D_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t>
  </si>
  <si>
    <t>M240704R1 一體式夾管超音波流量計(DN25)[RD4] :新增15 分鐘記錄功能 ，且於7-4 顯示相關資訊_x000D_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t>
  </si>
  <si>
    <t>Gitlab導入規劃</t>
  </si>
  <si>
    <t>公開資訊之公用空間建立</t>
  </si>
  <si>
    <t>教育訓練文獻整理準備</t>
  </si>
  <si>
    <t xml:space="preserve">軟韌體品質計劃資料整理, Git員工一對一教學_x000D_
</t>
  </si>
  <si>
    <t xml:space="preserve">協助產線修改GPX8用6位半電表記錄程式格式樣板_x000D_
</t>
  </si>
  <si>
    <t>EPH氣動球閥控制測場程式修正_x000D_
增加負cnt暫存器的數值讀取</t>
  </si>
  <si>
    <t>10/27下午休假</t>
  </si>
  <si>
    <t>協助電二OleumTech接線盒上蓋點膠_x000D_
福士黑膠更換SB-4568W UL環保矽膠_x000D_
PLC程式修正</t>
  </si>
  <si>
    <t>EPT箱用定量載具設計_x000D_
先以紙板打樣與董事長確認完成</t>
  </si>
  <si>
    <t>超音波灌膠整平治具優化_x000D_
加工配件優化壓平治具拉伸順暢度</t>
  </si>
  <si>
    <t>國際水週水展展品整理完成10/28提貨</t>
  </si>
  <si>
    <t>圖面繪製並詢價</t>
  </si>
  <si>
    <t>董事長現場探勘紀錄需整理環境內容</t>
  </si>
  <si>
    <t>PT1000模組板金拆圖發外製作</t>
  </si>
  <si>
    <t>EPT定量容器設計改為EPE包材發外詢價</t>
  </si>
  <si>
    <t>浸沒式展台加工組裝</t>
  </si>
  <si>
    <t>一樓工作區域整理</t>
  </si>
  <si>
    <t>EPT用EPE包材設計與廠商討論(待報價)</t>
  </si>
  <si>
    <t>10/22模具資料建立 WG00A0114 ED斜角平墊片_x000D_
_x000D_
小浮球旋轉焊接台，旋轉缸異常_x000D_
10/22 氣立報價_x000D_
_x000D_
EPD  申請 OIML認證樣機 - 管道需求_x000D_
10/22變更規格DN100x150LbxDX125x10Kx130L圖面更新</t>
  </si>
  <si>
    <t>GPX8 3溫度校正水槽規劃_x000D_
請購單_x000D_
TJ4-25100013凱挺  _x000D_
TJ4-25100014中方 10/27_x000D_
TJ4-25100015明發 10/30_x000D_
TJ4-25100016宏庫 10/30_x000D_
10/20-22 電子簽核進度確認_x000D_
10/21 載台2座接線 10/22 載台支架製作</t>
  </si>
  <si>
    <t>EPD  申請 OIML認證樣機 - 管道需求_x000D_
_x000D_
10/23變更規格DN100x150LbxDX125x10Kx130L圖面更新</t>
  </si>
  <si>
    <t>請購進度確認</t>
  </si>
  <si>
    <t xml:space="preserve">數據分析_x000D_
1.新調整設備請安排送回土城1廠，這邊重新檢視自動調整流程_x000D_
2.請再重新開單100PCS，不調整不點膠的SQ再送回土城1廠_x000D_
_x000D_
3.現在的98PCS，請再用6軸重新調整(數據紀錄)&gt; 終站複測設備(數據紀錄)。請再協助記錄數據。_x000D_
_x000D_
</t>
  </si>
  <si>
    <t>E251001I1 GPX8 3溫度校正水槽規劃_x000D_
10/17 機構審查會議_x000D_
請購單_x000D_
TJ4-25100013凱挺 10/27 已到_x000D_
TJ4-25100014中方 10/27 已到_x000D_
10/27-28 機構組裝</t>
  </si>
  <si>
    <t xml:space="preserve">EPD  申請 OIML認證樣機 - 管道需求_x000D_
10/27廠商報價，宜蘭報價回簽確認_x000D_
</t>
  </si>
  <si>
    <t>文件資料更新</t>
  </si>
  <si>
    <t>E251001I1 GPX8 3溫度校正水槽規劃_x000D_
10/17 機構審查會議_x000D_
請購單_x000D_
TJ4-25100013凱挺 10/27 已到_x000D_
TJ4-25100014中方 10/27 已到_x000D_
10/28 機構組裝</t>
  </si>
  <si>
    <t>EPD  申請 OIML認證樣機 - 管道需求_x000D_
10/28宜蘭報價回簽確認_x000D_
_x000D_
10/28 模具資料建立WA00C0241_x000D_
_x000D_
提案改善20250003_x000D_
PB-PM焊接固定治具</t>
  </si>
  <si>
    <t>1F整理</t>
  </si>
  <si>
    <t>E251001I1 GPX8 3溫度校正水槽規劃_x000D_
TJ4-25100016宏庫 10/29已到_x000D_
10/27-29 機構組裝</t>
  </si>
  <si>
    <t xml:space="preserve">小浮球旋轉焊接台，旋轉缸異常_x000D_
10/22 氣立報價 $9801，已確認電二部門支出。_x000D_
10/29 更換迴轉缸，夾取缸，位置校正，試車_x000D_
</t>
  </si>
  <si>
    <t>EPU2工程試製前置作業執行追踨</t>
  </si>
  <si>
    <t>SRS雙向開關組裝教學</t>
  </si>
  <si>
    <t>量筒銘牌設計與製作</t>
  </si>
  <si>
    <t>1F工作區域清理與搬家</t>
  </si>
  <si>
    <t>EPU2工程試製前置檢討會議</t>
  </si>
  <si>
    <t>宜蘭廠自走式熱烘設備修改_x000D_
電箱板金加工 _x000D_
配件安裝</t>
  </si>
  <si>
    <t>水表表頭半成品的測試治具找馬達_x000D_
暫定選用伺服馬達_x000D_
馬達詢價</t>
  </si>
  <si>
    <t>電一產線燈具16組_x000D_
板金加工_x000D_
配件安裝</t>
  </si>
  <si>
    <t>宜蘭廠自走式熱烘設備修改_x000D_
電箱佈線</t>
  </si>
  <si>
    <t>電一產線燈具16組_x000D_
燈具佈線</t>
  </si>
  <si>
    <t>1F整理給產線</t>
  </si>
  <si>
    <t>葉宏政_x000D_
二口二位閥DN15、DN20洩漏問題須注意上下壓合形狀需一至，避免過高導致干涉壓合不完全問題。_x000D_
備料時間點須明確壓出_x000D_
EPD防爆樣品與取證時間需在2025年底完成_x000D_
鄭貫中_x000D_
SDX5系列低壓射出需確實安裝上熱風槍，讓模具溫度控制在45度左右降低氣泡不良率_x000D_
奧多曼需設計裝上自發電結構，3D列印樣品測試_x000D_
洪子芸_x000D_
SCX系列設變須完成_x000D_
EPD系列DN150以下先行設變，後續再進行DN150以上變更_x000D_
SPX2系列半成品圖面與BOM表需盡快完成設變</t>
  </si>
  <si>
    <t>ECO-25100217_x000D_
EPT現況生產導熱膏墊變更為導熱膏，並增加PTFE墊片做絕緣，變更3D成品組合圖面，繪製2D工程圖面_x000D_
ECO-25100219_x000D_
查詢現況發行BOM表資料並起ECO變更成品B0M表_x000D_
EPT1繪製增加PCB固定殼成品結構3D圖面</t>
  </si>
  <si>
    <t>ECO-25100219</t>
  </si>
  <si>
    <t>針對DN20長時間磨耗500小時後樣品進行拆卸確認磨耗位置與相關問題點進行問題討論:_x000D_
a.磨耗位置都在下方葉輪桶軸心，些都統一在入水口左前方位置，磨耗降低約1.1mm。_x000D_
b.懷疑在感測片位置在浸水後會有壓力無宣洩到摯友下壓力把葉片往下壓導致軸心與保時會磨耗嚴重。</t>
  </si>
  <si>
    <t>上海EG防腐型本體M12牙處過薄問題進行相關圖面與配合零件尺寸查詢:_x000D_
3D檔案M12*P1.0牙處，牙底與牙高都畫錯了_x000D_
3D圖牙底10.1mm，牙高約11.51mm_x000D_
牙底10.1減內孔9.6=壁厚單邊0.25mm(量測實際射出樣品與3D圖面尺寸相同)_x000D_
但依據標準牙底10.917減內孔9.6=壁厚單邊0.658mm_x000D_
標準語實際射出品壁厚差0.4085mm，難怪射出品一碰就斷裂</t>
  </si>
  <si>
    <t>GPX8繪製增加PCB固定殼成品結構3D圖面_x000D_
GPX8墊片樣品前往雨秋試模確認，並試組裝至六角本體上確認尺寸_x000D_
GPX8雷射焊接治具加工問題討論，追蹤治具完成時間點_x000D_
GPX8雷射焊接治具實際安裝雨測試雷射焊接</t>
  </si>
  <si>
    <t>EPT+GPX:_x000D_
感測板固定PCB殼，考量需做成半成品入庫(PCB殼、PCB打件、漆包線)_x000D_
採購AOL(聰華)一套用做檢驗PCB半成品檢驗用_x000D_
SDL:_x000D_
PFA融合生產良率是否有疑慮_x000D_
PFA無鹵問題，PFA材質只會用在半導體無須有無鹵證明_x000D_
PP材質才會用在3C產品，才須無鹵證明_x000D_
EPD2:_x000D_
現況尚缺透明保護殼，將直接開模無須再製作樣品確認，開模廠商上海紹晴_x000D_
PVD:_x000D_
現況技轉尚無確定日期，商機已失是否考量停案，如停案將以代理進行銷售_x000D_
EPH:_x000D_
2025年度現況為止預計工程案5000~8000PCS，2026年度預計2萬PCS_x000D_
韌體確認需修改內容盡快修改完成_x000D_
台水Q1~Q7點測試與需確認改善內容，不穩定問題需盡快解決才能降低後續生產測試時間_x000D_
新線圈確認進料時間點_x000D_
SPX:_x000D_
需考量與EPT、GPX8相同有個PCB塑膠固定殼固定探頭。_x000D_
2025~2026年度開案:_x000D_
EPD小型化1/2"~4"規格_x000D_
EPV塑膠小型化_x000D_
EC壓力傳送器現況為矽微採購單價過高，考量自己設計生產_x000D_
熱量計(配合室內空調)評估開案可行性</t>
  </si>
  <si>
    <t>EG防腐型:_x000D_
協助上海針對M12結構位置進行相關3D結構尺寸確認與修改繪製3D零件圖</t>
  </si>
  <si>
    <t>研發專案討論會議:_x000D_
DN20-500小時長時間測試後多孔式噴嘴軸心磨耗1.1mm問題討論_x000D_
磨耗測試:_x000D_
a.先確認DN13無遮蔽入水口是否與DN20磨耗尺寸與位置相同_x000D_
b.做分量檢測100小時抽出2PCS確認LC訊號值，最終在統已拆卸確認磨耗差異_x000D_
c.軸心與寶石配合尖點修改加大</t>
  </si>
  <si>
    <t>EPU2錶頭透明外罩:_x000D_
固定凸點位置上移，且不要做一整條，做三到四點斷點，避免鋁外殼前後寬度不一問題</t>
  </si>
  <si>
    <t>Julia客製品需求:_x000D_
聯繫與確認現況功能外觀能否符合與樣品製作規劃確認_x000D_
業務問題與規格問題討論</t>
  </si>
  <si>
    <t>新北市114年度模範勞工資料與內容文件撰寫</t>
  </si>
  <si>
    <t>EPU2錶頭透明外罩:_x000D_
固定凸點位置上移，且不要做一整條，做三到四點斷點，避免鋁外殼前後寬度不一問題_x000D_
修改3D圖面與繪製2D工程圖面</t>
  </si>
  <si>
    <t>ECO-25100219_x000D_
BOM表變更成品B0M表_x000D_
針對相關焊接位置變更與SOP不足位置治具等問題點確認</t>
  </si>
  <si>
    <t>Julia客製品需求:_x000D_
聯繫與確認現況功能外觀能否符合與樣品製作規劃確認_x000D_
業務問題與規格問題討論_x000D_
針對客製品零件交期、估價、素材等時間與取得問題討論查詢_x000D_
塑膠型結構客戶不接受_x000D_
金屬型長度需控制在50mm以下_x000D_
依據現況有的零件製作樣品提供客戶測試，無須提供墊片_x000D_
測試無誤後再進行開案客製品規格</t>
  </si>
  <si>
    <t>針對GPX8相關客製品繪製外觀尺寸圖面製作DM用檔案</t>
  </si>
  <si>
    <t>ECO-25100264_x000D_
SDX5線材圖面溫度錯誤修改相關3D、2D工程圖面檔案_x000D_
Julia客製品需求，素材與相關加工時間與後續替代方案問題協調與聯繫</t>
  </si>
  <si>
    <t>EPT&amp;GPX8共用PCB固定殼_x000D_
前往正伍哥取回3D列印樣品_x000D_
依據現有板材進行外觀尺寸研磨_x000D_
嘗試組裝3D列印樣品與PCB安裝方式與可行性_x000D_
針對問題點進行3D、2D圖面修改繪製_x000D_
電一生產EPT封口塞雷射焊接縫隙問題進行確認</t>
  </si>
  <si>
    <t>現況溫度點會有不規律異常跳動錯誤問題_x000D_
新舊結構都會有此情況_x000D_
針對溫度-20°~+85°升溫時間點降低，現況為30分鐘降為1小時，用意在確保現況使用上溫度在不劇烈變化下不會有跳動問題產生_x000D_
韌體內容須確認問題點_x000D_
下一次會議時間訂在環溫測試數據後討論與訂定完成修改時間</t>
  </si>
  <si>
    <t>1.修改閥體弧度設計_x000D_
2.修改的閥體請精機加工_x000D_
3.兩款膜片壓合塊模具驗收</t>
  </si>
  <si>
    <t>1.去二廠組裝樣品_x000D_
2.送樣品去包裝區包裝寄出</t>
  </si>
  <si>
    <t>1.設備配件寄送_x000D_
2.零件加工討論</t>
  </si>
  <si>
    <t>1.測試DN15.DN20修改後閥體_x000D_
2.分析DN20失效原因_x000D_
3.修改3D檔請模具廠評估修改_x000D_
4.確認DN20修改閥體加工進度</t>
  </si>
  <si>
    <t>研發周會</t>
  </si>
  <si>
    <t>1.恆宇模具驗收資料(DN15氣動開關座.上蓋.本體)(DN20本體)</t>
  </si>
  <si>
    <t>1.測試DN20膜片氣密測試_x000D_
2.3D模擬洩漏位置間隙</t>
  </si>
  <si>
    <t>1.CSA點檢表缺少資料討論_x000D_
2.缺少資料確認_x000D_
3.量測與補填</t>
  </si>
  <si>
    <t>1.零件高度寬度規格確認_x000D_
2.符合條件鎖蓋機廠商選定三家_x000D_
3.請金鑫詢問設備報價</t>
  </si>
  <si>
    <t>EPD 零件工程圖  _x000D_
已完成 DN40 / 50 / 65 / 80 / 100 /125 /150</t>
  </si>
  <si>
    <t>恆溫箱量測治具 推入測試_x000D_
_x000D_
慈溪大豐樣品驗收</t>
  </si>
  <si>
    <t>生理價</t>
  </si>
  <si>
    <t>周四部門會議_x000D_
_x000D_
ECP 200套 回覆上海驗收完成，轉單給大豐 詢問交期與報價_x000D_
_x000D_
ECP志具 加上塑膠軌道_x000D_
_x000D_
SPX2 工程圖 改BOM_x000D_
_x000D_
SCX 跑ECO</t>
  </si>
  <si>
    <t>SCX 全部工程圖 跑ECO</t>
  </si>
  <si>
    <t>EPD 零件 3D 歸檔_x000D_
_x000D_
將工程圖連結共用區的3D _x000D_
檢查工程圖</t>
  </si>
  <si>
    <t>SPX2 工程圖 改BOM</t>
  </si>
  <si>
    <t>跑ECO / EPD-DN50/DN65/DN80/DN100/DN125/DN150 零件3D圖/工程圖 變更申請</t>
  </si>
  <si>
    <t>跑ECO / EPD-DN50/DN65/DN80/DN100/DN125/DN150 零件3D圖/工程圖 變更申請 _x000D_
_x000D_
因為D0舊圖 換新圖框 尺寸沒有變動_x000D_
所以要補上變更歷程 有花時間重新整理工程圖</t>
  </si>
  <si>
    <t>修改 EPT SOP</t>
  </si>
  <si>
    <t>ECR-25080020</t>
  </si>
  <si>
    <t>協助低壓射出機台調整。</t>
  </si>
  <si>
    <t>SDX5新開模具填寫模具驗收文件</t>
  </si>
  <si>
    <t>設計DN50的葉輪結構中加入發電機結構</t>
  </si>
  <si>
    <t>SDX系列研發送樣_x000D_
1.將M12改為1/2"-20UNF的接續發給宏庫估價_x000D_
2.將玻璃探頭改為PSU材質發給宏庫估價_x000D_
3.將台達電的六角外殼改為1/2"-20UNF接續發給啟軸估價</t>
  </si>
  <si>
    <t>拆解弓銓葉倫內已灌膠的電路</t>
  </si>
  <si>
    <t>請精機製作的零件進度詢問</t>
  </si>
  <si>
    <t>SDX系列研發送樣_x000D_
找PES棒材的供應商_x000D_
聯絡啟軸六角本體交期</t>
  </si>
  <si>
    <t>拿零件給廠務，並告知新的結構組裝方式</t>
  </si>
  <si>
    <t>拆解弓銓葉倫內已灌膠的電路，發出發電機版本的葉輪結構給廠商估價</t>
  </si>
  <si>
    <t>與TUV討論爆炸壓力轉換為1.5倍水壓接線盒是否可以承受並測試，TUV需要新的樣品出圖請廠務製作</t>
  </si>
  <si>
    <t>SDX系列研發送樣_x000D_
1.測試PES棒材是否可以拋光，與宏庫謝先生討論製程_x000D_
2.與伯耕討論並下單O-Ring_x000D_
3.模具驗收</t>
  </si>
  <si>
    <t>修改奧多曼水量計的葉輪結構發電機版本圖面，發出去做3D列印，預計11/12回來</t>
  </si>
  <si>
    <t xml:space="preserve">EPT測試台-400cm/s_x000D_
GPX8溫度校正設備_x000D_
SQ壓力開關調校設備(單顆+步進馬達)_x000D_
小口徑EPH測試台_x000D_
</t>
  </si>
  <si>
    <t>丁智軒</t>
    <phoneticPr fontId="39" type="noConversion"/>
  </si>
  <si>
    <t>7/17 進DVT-QA測試中，需等候QA測試無誤後再進行ECR通知。_x000D_
9/19發起ECR-25090011變更通知，並於10/29-ECR-25090011簽核完成。</t>
  </si>
  <si>
    <t>2025/11/07</t>
  </si>
  <si>
    <t>2025/12/12</t>
  </si>
  <si>
    <t>進料檢驗基準  (表單QR-B-15)</t>
  </si>
  <si>
    <t>GPX80S1003/EPT16S1001機構修改LAYOUT修改</t>
  </si>
  <si>
    <t>GPX80S1001排版確認</t>
  </si>
  <si>
    <t xml:space="preserve">EPH12M1002排版資料確認_x000D_
</t>
  </si>
  <si>
    <t>dn40穩定性驗證</t>
  </si>
  <si>
    <t>北水返修水表狀況分析</t>
  </si>
  <si>
    <t>北水返修水表分析</t>
  </si>
  <si>
    <t xml:space="preserve">硬體模組化報告_x000D_
EPT校正與資料整理_x000D_
</t>
  </si>
  <si>
    <t xml:space="preserve">EPT舊測廠復測270流速_x000D_
</t>
  </si>
  <si>
    <t>EPT舊測廠復測270流速</t>
  </si>
  <si>
    <t>ECP測廠校正RS-485線材焊接</t>
  </si>
  <si>
    <t xml:space="preserve">EPT 產線生產 測廠校正與 驗證紀錄_x000D_
_x000D_
新增SOP 本體管與連接器 調整 與新增_x000D_
_x000D_
大訊400PCS 數據整理_x000D_
</t>
  </si>
  <si>
    <t>GPX-PT1000的驗證治具接線定義, 程序流程與軟體執行規劃</t>
  </si>
  <si>
    <t>共識營第三組</t>
  </si>
  <si>
    <t>2025下半年開案 - 董事長手搞</t>
  </si>
  <si>
    <t>1. TUV溫昇測試問題討論(要補測)_x000D_
2. 研發會議</t>
  </si>
  <si>
    <t>大朋SDX8異常品配合QA分析測試</t>
  </si>
  <si>
    <t>奇鋐GPX8樣品14 PCS, 齊料延誤, 趕工, 與電一討論恆溫水槽借用, 進行校正3點(17/41/65)</t>
  </si>
  <si>
    <t>AI液冷NVIDIA的CDU規格需求討論</t>
  </si>
  <si>
    <t>SCX5補測TUV要求增加的2點點位, 進行量測點位確認, 進行測試. A1有3個; A2有4個</t>
  </si>
  <si>
    <t>測試陶瓷絕緣墊片環溫測試後結果</t>
  </si>
  <si>
    <t>協助進行sensor電路板逆向分析</t>
  </si>
  <si>
    <t>協助QA檢修SCX客訴</t>
  </si>
  <si>
    <t>客製樣品協助製作</t>
  </si>
  <si>
    <t>協助於二樓流量測場測試奧多曼水表</t>
  </si>
  <si>
    <t>1. 搭配10~28V電源,整體光電開關電路共用性. _x000D_
2. 搭配5V電源,整體光電開關電路共用性._x000D_
3. 使用SDX現有電路板半成品進行修改,來符合維諦公司研發送樣需求;初步驗證修改後的電路板半成品,符合客戶維諦需求.進行研發送樣樣品製作.</t>
  </si>
  <si>
    <t>葉輪電路逆向</t>
  </si>
  <si>
    <t>1. 搭配10~28V電源,整體光電開關電路共用性. _x000D_
2. 搭配5V電源,整體光電開關電路共用性._x000D_
3. 維諦公司研發送樣樣品製作</t>
  </si>
  <si>
    <t>葉輪電路逆向與確認</t>
  </si>
  <si>
    <t>1. 在2樓流量測場,DN50,流率1.31(流速0.185),機構設計的葉輪可以進行動作_x000D_
2. 使用TMAG5231C1G(MR IC)與機構葉輪同步進行測試,流率21.34(流速3.02)時或更高流率,葉輪訊號會變形.</t>
  </si>
  <si>
    <t>1. 研發送樣樣品製作20 PCS</t>
  </si>
  <si>
    <t xml:space="preserve">阻旋開關-感測原理與感測電路設計_x000D_
TPS54140 Buck電源模組_x000D_
LM317 LDO電源模組_x000D_
BU9795+LCD 顯示模組_x000D_
振動式音叉開關-感測原理與感測電路設計_x000D_
超音波(TOF)流量計-感測原理與感測電路設計_x000D_
</t>
  </si>
  <si>
    <t>1. 1. 研發送樣樣品校正20 PCS</t>
  </si>
  <si>
    <t>1. 測試環境架設</t>
  </si>
  <si>
    <t>EPU2製程流程測試與修改，探頭連接器焊接流程優化、製程履歷對應文件修改、顯示板測試治具軟體微調</t>
  </si>
  <si>
    <t>EPU2文件修改，製程履歷、產品檢驗紀錄、產品檢驗基準</t>
  </si>
  <si>
    <t>小型電磁流量計結構分析，用X Ray拍攝競品並分析結果</t>
  </si>
  <si>
    <t>EPV功能測試，測試上電時會導致LCM不顯示畫面，使用Python模擬濾波器對於60Hz雜訊的處理</t>
  </si>
  <si>
    <t>EPU2文件修改，製程履歷、產品檢驗紀錄、產品檢驗基準_x000D_
探頭治具雷雕，對不同口徑的探頭治具進行標記</t>
  </si>
  <si>
    <t>科霸傳感器+EPD錶頭零點飄移測試，測試有什麼方法可以降低飄移</t>
  </si>
  <si>
    <t>硬體模組化報告，_x000D_
台大超音波探頭技轉案</t>
  </si>
  <si>
    <t>製作生產工時表，_x000D_
工程試製狀況追蹤</t>
  </si>
  <si>
    <t>測試台大超音波探頭狀況，_x000D_
看是否固化前化數據是否有差異?_x000D_
經測試後，差異不大，進烤箱環測。_x000D_
協助整理數據</t>
  </si>
  <si>
    <t>準備EPU2 DN20 樣品，_x000D_
台大超音波探頭技轉案</t>
  </si>
  <si>
    <t>整理前一天測試數據，_x000D_
台大超音波探頭技轉案_課程結束</t>
  </si>
  <si>
    <t>1029_x000D_
_x000D_
EPU_DinRail_x000D_
送回QC銷帳再拿回來_x000D_
C3 C2 C6 電容 領料 3種_x000D_
100p 3KV 1812 MLCC-NPO_x000D_
1n 3KV 1808 MLCC-X7R_x000D_
2.2n 3KV 1812 MLCC-X7R_x000D_
C3 C2 C6 - 2.2n 3KV 1812 MLCC-X7R 實裝_x000D_
1000V就掛了 當下重開打不開_x000D_
_x000D_
台大超音波技轉_x000D_
外殼螺絲領300顆_x000D_
台大技轉課程</t>
  </si>
  <si>
    <t xml:space="preserve">1030_x000D_
_x000D_
EPU_DinRail_x000D_
外殼開單領出問題處理_x000D_
EFT測試 - 昨天1000V打死 _x000D_
當下無法開機 - 今日早上開機正常_x000D_
_x000D_
台大課程_x000D_
領料螺絲_x000D_
10/28~29資料整理&amp;報告製作_x000D_
</t>
  </si>
  <si>
    <t xml:space="preserve">1031_x000D_
_x000D_
台大課程_x000D_
10/28~31資料整理&amp;報告製作_x000D_
_x000D_
EPU_DinRail_x000D_
更改_x000D_
SENSOR BOARD:_x000D_
_x000D_
C4 C5 電容 改成 EPD11P1005的 C8 - GPL 220 50V_x000D_
L1 電桿 改成 EPD11P1005的 L1 - 470_x000D_
C2 C3 C6 改成 EPD11P1005的 C13 C14 C15 _x000D_
C3上件 C13的時候外加焊接 C16_x000D_
</t>
  </si>
  <si>
    <t>1103_x000D_
_x000D_
台大技轉_x000D_
送恆溫箱_x000D_
溫度程式設定_x000D_
_x000D_
EPU_DinRail_x000D_
更改_x000D_
SENSOR BOARD:_x000D_
C4 C5 電容 改成 EPD11P1005的 C8 - GPL 220 50V_x000D_
L1 電桿 改成 EPD11P1005的 L1 - 470_x000D_
C2 C3 C6 改成 EPD11P1005的 C13 C14 C15 _x000D_
C3上件 C13的時候外加焊接 C16_x000D_
打EFT_x000D_
結果:_x000D_
1000 POS Pass_x000D_
1000 Neg 螢幕反黑_x000D_
2000 POS 打完的瞬間 螢幕亮 沒畫面_x000D_
重開機_x000D_
2000 Neg Pass_x000D_
3000 POS Pass_x000D_
3000 Neg Pass_x000D_
_x000D_
台大數據資料_x000D_
阻抗分析儀-補足&amp;新增_x000D_
報告製作</t>
  </si>
  <si>
    <t>技術中心例會</t>
  </si>
  <si>
    <t>調適軟體增加日期校正功能</t>
  </si>
  <si>
    <t>測試驗証流速不正確的問題</t>
  </si>
  <si>
    <t>調適軟體增加日期校正功能完成</t>
  </si>
  <si>
    <t>1. 發行Firmware V36</t>
  </si>
  <si>
    <t>連板電測軟體_x000D_
操作手冊撰寫_x000D_
_x000D_
PIC12F1572_x000D_
PWM3 設定_x000D_
ADC功能設定_x000D_
輸出腳位設定</t>
  </si>
  <si>
    <t>AMMS_x000D_
底層通訊規劃_x000D_
資料庫模組設計</t>
  </si>
  <si>
    <t>AMMS_x000D_
底層通訊規劃_x000D_
資料庫模組設計_x000D_
README 撰寫</t>
  </si>
  <si>
    <t>PIC12F1572_x000D_
PWM 輸出測試_x000D_
_x000D_
AMMS_x000D_
底層通訊規劃_x000D_
底層通訊實作_x000D_
底層通訊測試_x000D_
README 撰寫</t>
  </si>
  <si>
    <t>AMMS_x000D_
資料庫模組設計_x000D_
README 撰寫</t>
  </si>
  <si>
    <t>TC部門例行性會議</t>
  </si>
  <si>
    <t>栢東(STM32代理商)訪問</t>
  </si>
  <si>
    <t>EPD30 4線式LCD顯示板韌體-新增韌體更新功能_x000D_
1. Bootloader韌體修改,通訊協議_x000D_
2. 撰寫調適軟件 =&gt; 設定LCD畫面 &amp; 韌體膯新_x000D_
3. 測試&amp;修正通訊_x000D_
4. 已完成LCD 4線式韌體更新功能 =&gt; 準備做成模組化 2個</t>
  </si>
  <si>
    <t>RD專案會議EPH</t>
  </si>
  <si>
    <t>EPH功耗量測調適軟件撰寫:_x000D_
1. 建立軟體專案_x000D_
2. 測試電流表VOAC7602通訊命令</t>
  </si>
  <si>
    <t>與Dennis討論Code server &amp; FRTOS事項</t>
  </si>
  <si>
    <t>撰寫EPH耗電流量測軟體</t>
  </si>
  <si>
    <t>EPD30 4線式LCD顯示板韌體_x000D_
製作技術手冊文件,準備開韌體模組化會議.</t>
  </si>
  <si>
    <t>欣宏電子拜訪</t>
  </si>
  <si>
    <t xml:space="preserve">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國聯實業 =&gt; 平台與流量計總量誤差10%, 業務聯絡桃園市政府處理_x000D_
</t>
  </si>
  <si>
    <t>K200501R1 智慧家戶水錶:LC 波形分析_x000D_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t>
  </si>
  <si>
    <t>K200501R1 智慧家戶水錶:.正反轉波形判斷程式分析。_x000D_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波形正反轉波形分析。_x000D_
9.正反轉波形判斷程式分析。_x000D_
10。調試軟體整合測試</t>
  </si>
  <si>
    <t>M240704R1 一體式夾管超音波流量計(DN25)[RD4] :修正2.9 總量歸零功能，debug 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t>
  </si>
  <si>
    <t>M240704R1 一體式夾管超音波流量計(DN25)[RD4] :程式性能測試及微調_x000D_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t>
  </si>
  <si>
    <t xml:space="preserve">M240704R1 一體式夾管超音波流量計(DN25)[RD4] :重新整理程式調整中斷優先權_x000D_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t>
  </si>
  <si>
    <t>MCU廠商拜訪, 案件討論及資料分析, 整理預定架構, Code Review Check List</t>
  </si>
  <si>
    <t>部門週會, EST案調查, 源碼分析</t>
  </si>
  <si>
    <t>進行EST case程式修改 (Fine Link), 後續要整理測試資訊_x000D_
EPH討論, 季專案項目討論</t>
  </si>
  <si>
    <t>測試現有可用免費的Code Assistant in VS Code_x000D_
取得EPT1案例程式, 進行程式碼分析</t>
  </si>
  <si>
    <t>一對一教學, Pull Request and Code Review 流程_x000D_
EST問題解決, 事情處理的格式, 流程_x000D_
AI工具Survey</t>
  </si>
  <si>
    <t>Tool Survey, Code Review</t>
  </si>
  <si>
    <t>協助修改OleumTech接線盒點膠PLC程式</t>
  </si>
  <si>
    <t>1.協助修改OleumTech接線盒點膠PLC程式_x000D_
2.更換電動點槍測試_x000D_
3.氣動點膠槍更換回吸功能測試_x000D_
4.塗膠口縮口測試</t>
  </si>
  <si>
    <t>1.協助GPX8 PT1000量測34401A兩線式電阻量測改四線式_x000D_
2.EPH第三套及第四套EG設定_x000D_
3.手動膠槍縮口測試</t>
  </si>
  <si>
    <t>協助GPX8 PT1000量測34401A兩線式電阻量測改四線式程式</t>
  </si>
  <si>
    <t>1.協助修改OleumTech接線盒點膠PLC程式_x000D_
2.塗膠口縮口測試及協助產線測式</t>
  </si>
  <si>
    <t>EPT測場_x000D_
1.億翔冷熱水機線路查修_x000D_
2.RS485設定及調整</t>
  </si>
  <si>
    <t>EPT電路板壓合治具設計</t>
  </si>
  <si>
    <t>EPE包材修改圖面與廠身詢價_x000D_
開兩刀模8000+8000_x000D_
EPE定量容器140元/SET</t>
  </si>
  <si>
    <t>浸漠式展台組裝</t>
  </si>
  <si>
    <t>EPE泡棉設計修改</t>
  </si>
  <si>
    <t>浸沒式展台組裝整理(待測試裝箱)</t>
  </si>
  <si>
    <t>11/3會議決議後再修改EPE泡棉配置並與廠商討論</t>
  </si>
  <si>
    <t>11/6南區產說會展品整備_x000D_
(水系統/輸送系統/流量系統/延長線相關備品)</t>
  </si>
  <si>
    <t>SDX出線壓合組裝治具加工組裝</t>
  </si>
  <si>
    <t>作業討論</t>
  </si>
  <si>
    <t>視覺檢測機台座設計</t>
  </si>
  <si>
    <t xml:space="preserve">10/30 2廠拉回測試_x000D_
宜蘭數據分析_x000D_
_x000D_
1.	一字起子頭寬度模小一半。_x000D_
2.	復測程序確認，要先洩壓再充氣抓值。_x000D_
3.	程式加入NC調整程序與選型按鈕。_x000D_
4.	調整值與復測值分開顯示，加上判定燈號。_x000D_
5.	原使用高鹿比例閥抓值，改用壓力傳送器抓值。(這點要討論一下是否可行)_x000D_
</t>
  </si>
  <si>
    <t>10/30 PC308-FGX10A1005. PC308-FGX10S1023進料檢驗基準_x000D_
提案改善20250003_x000D_
PB-PM焊接固定治具_x000D_
10/29-30圖面規劃</t>
  </si>
  <si>
    <t>10/31 下午休假</t>
  </si>
  <si>
    <t>提案改善20250003_x000D_
PB-PM焊接固定治具_x000D_
10/29-31圖面規劃_x000D_
10/31 治具組裝_x000D_
_x000D_
灌膠機重新整理_x000D_
10/31 電腦測試，軟體測試，機構除膠清潔</t>
  </si>
  <si>
    <t>灌膠機重新整理_x000D_
10/31-11/3 整線，電腦測試，軟體測試，機構除膠清潔_x000D_
_x000D_
11/3 禾宇錫焊機XY參數調整，FGX0074_x000D_
_x000D_
EPD  申請 OIML認證樣機 - 管道需求_x000D_
10/23 6.6T大小頭重新確認報價，10/27 6680/PCSx2_x000D_
10/28宜蘭報價回簽確認，11/3完成調撥宜蘭廠</t>
  </si>
  <si>
    <t>提案改善20250003_x000D_
PB-PM焊接固定治具_x000D_
10/29-30圖面規劃，10/31、11/4 治具組裝_x000D_
_x000D_
灌膠機重新整理_x000D_
10/31-11/4 整線，電腦測試，軟體測試，機構除膠清潔_x000D_
_x000D_
11/4 主管會議報告資料更新</t>
  </si>
  <si>
    <t>11/5上午休假，帶爸爸至中興醫院檢查</t>
  </si>
  <si>
    <t>灌膠機重新整理_x000D_
11/5配件詢價，維修詢價_x000D_
1. 請問機台多久沒用了_x000D_
2. 若要回來確認, 預估檢查費,拆解費,清潔費不含維修大概要1~2天,  需收費NT$9,000(不含運費)_x000D_
3.   要等全部拆解後, 再看哪些零件需要更換, 才能報價.  目前粗估至少要3~5萬以上(不含運費).</t>
  </si>
  <si>
    <t>11/5 配電箱安裝</t>
  </si>
  <si>
    <t>繪製與發外詢價EPT在EPH測台測試治具</t>
  </si>
  <si>
    <t>整理氣轉油壓合機請購資料，並申請財編</t>
  </si>
  <si>
    <t xml:space="preserve">電一產線燈具16組_x000D_
燈具佈線_x000D_
</t>
  </si>
  <si>
    <t>翠盤佈線</t>
  </si>
  <si>
    <t>冷熱水機及測試台拉電源</t>
  </si>
  <si>
    <t>冷熱水機訊號線拉線_x000D_
EPD拉線</t>
  </si>
  <si>
    <t>DN13長時間500小時測試樣品進行拆卸分析:_x000D_
拆卸後確認多孔式噴嘴軸心依舊磨耗1.1mm_x000D_
1PCS感測片軸心脫落_x000D_
1PCS塑膠表頭備感測片軸心擴孔歪斜_x000D_
1PCS只有軸心磨耗</t>
  </si>
  <si>
    <t>葉宏政_x000D_
二口二位閥DN15、DN20洩漏問題:_x000D_
針對第一次樣品測試需確實鎖緊後沒有洩漏_x000D_
壓合形便在角落位置毀有約0.15mm縫隙，依修正凸面清精機加工測試_x000D_
DN15、DN20需做長時間作動後再行測試確認是否真的無洩漏_x000D_
鎖蓋設備依據現況三家廠商請上海確認後進行採購_x000D_
EPD矽膠塞取代灌膠結構發起ECR調研設變_x000D_
鄭貫中_x000D_
SCX5系列CSA防爆認證壓力測試至距確認完成時間點_x000D_
SCX5系列接線盒測試40bar水壓沒洩漏，已符合28.6bar_x000D_
奧多曼硬體逆向進度需確認時程點_x000D_
SDX5第三套模具，需與柔洋進行相關結構討論，口否解決氣泡問題_x000D_
洪子芸_x000D_
EPD系列DN150以下先行設變，後續再進行DN150以上變更_x000D_
EST-ECR已通過，進行後續相關BOM、SOP、圖面變更申請</t>
  </si>
  <si>
    <t>追蹤Julia客製品需求用素材料況進度</t>
  </si>
  <si>
    <t>EPT&amp;GPX8共用PCB固定殼結構與樣品組裝問題與董事長討論相關細節內容_x000D_
GPX8新版PCB樣品組裝確認</t>
  </si>
  <si>
    <t>EPU2錶頭透明外罩:_x000D_
PES材質模具漲價至RMB:3.6萬，單價漲至RMB:16_x000D_
PE材質模具價格不變RMB:2.3萬，單價降至RMB:2_x000D_
建立PE材質零件料號_x000D_
修改3D、2D相關圖面內容資料_x000D_
更換修改請購單內容</t>
  </si>
  <si>
    <t>針對EST半成品、成品料號設變內容進行逆展資料查詢彙整_x000D_
半成品、成品工程圖面修改PCB半成品料號_x000D_
核對線材計算公式正確性_x000D_
討論BOM表變更內容與後續BOM表需修改方式</t>
  </si>
  <si>
    <t>EPH雙週會 - 水錶會議議程與事務追蹤:_x000D_
塑膠錶頭模具修改暫緩，待確認長時間磨耗原因後再行修改_x000D_
長時間磨耗問題對策:_x000D_
a.多孔式噴嘴軸心更換為硬度最高不銹鋼材質測試磨耗問題(先不用理會磁干擾問題)_x000D_
b.塑膠錶頭下方與多孔式噴嘴固定圓做四等分破孔，改變內入流場壓差_x000D_
多孔式噴嘴軸心加工問題，請供應商協助評估打樣費用，材質硬度問題確認_x000D_
修改多孔式噴嘴軸心尺寸規格與繪製3D、2D圖面檔案</t>
  </si>
  <si>
    <t>依據模具廠建議值與實際式組裝後缺點問題修改_x000D_
a.感測板PCB固定殼三處卡溝位置不要破全圓，只做局部破孔，讓模具能開模即可_x000D_
b.與加長管對接位置現況1mm過短，容易況動，加長1mm_x000D_
修改相關3D、2D圖面，並進行模具請購流程</t>
  </si>
  <si>
    <t>依據模具廠建議值將遮光罩3D結構修改變更_x000D_
光寶需求樣品與零件O-Ring相關ROHS、材質、料號規格變更，承認書製作發行</t>
  </si>
  <si>
    <t>敘豐需求EPR-DN20-CNS接續連接管:_x000D_
查詢相關料號內容，核對現況尺寸與CNS規範內容正確性_x000D_
修改DN20-CNS連接管加工尺寸2D、3D圖面並發起ECO-25110011變更工程圖面</t>
  </si>
  <si>
    <t>依據模具廠建議值與實際式組裝後缺點問題修改_x000D_
a.感測板PCB固定殼三處卡溝位置0.8寬變更為0.6寬_x000D_
修改相關3D、2D圖面</t>
  </si>
  <si>
    <t xml:space="preserve">請業務先針對目標內容與產業類別問題進行調查與撰寫，其餘後續再行討論_x000D_
</t>
  </si>
  <si>
    <t>EPH研發專案進度討論會議:_x000D_
a.北水反修問題點彙整表說明討論_x000D_
b.長時間磨耗問題修改軸心材質為SUS420F，並發包打樣製作200PCS_x000D_
c.硬體、韌體、機構現況修改問題點彙整表說明_x000D_
前往模具廠討論阻流器線割無法成型問題與改善方式_x000D_
發包SUS420F軸心樣品聯繫與預計完成時間點_x000D_
撰寫機構現況修改問題點彙整表</t>
  </si>
  <si>
    <t>追蹤SD客製品料況進度</t>
  </si>
  <si>
    <t>DN50規格-1、2型阻流器線割無法取出廢料問題:_x000D_
線切割一體成型改為片裝安裝厚點焊固定_x000D_
素材零件加工問題處理</t>
  </si>
  <si>
    <t>柔洋低壓射出設備交機_x000D_
a.協助電一設備安裝位置_x000D_
b.協助針對現況交機設定_x000D_
c.預約開機與實際模具試樣處理_x000D_
d.SDX5氣泡問題與模具開模問題討論_x000D_
   空氣停留上母模面，在出線端底部考慮做入子逃氣與母模板作相對應逃氣槽_x000D_
   進料點對面位置做冷料井(與鋁壓鑄相同觀念)</t>
  </si>
  <si>
    <t>感測板PCB固定殼結構討論:_x000D_
a.目前結構怕會過強在安裝PCB時會將PCB擠壓變形_x000D_
b.修改目前結構與3D列印樣品相同，代試模時過軟在型整修研磨模具_x000D_
c.廠長建議改為兩件式，下方維持PTFE墊片在灌膠後放上PCB板，在製作塑膠片利用加長管壓住塑膠片固定，並在塑膠片中間做時自用以隔開漆包線</t>
  </si>
  <si>
    <t>ED斜角墊片橡膠模具驗收:_x000D_
a.尺寸量測與試模報告轉寫_x000D_
b.模治具確認單撰寫_x000D_
c.設備驗收單撰寫</t>
  </si>
  <si>
    <t xml:space="preserve">SDX5客製品PES探頭:_x000D_
PES圓棒素材交貨進度確認，空運需要到11/07才到_x000D_
與廠長討論有無其他替代方案:_x000D_
確認現況PES燈罩規格能否整修為客製品規格_x000D_
</t>
  </si>
  <si>
    <t>SDX5一次低壓設出氣泡問題:_x000D_
查詢鑫野版本模具圖面內容確認母模面有針對氣泡為製作入子逃氣_x000D_
修改鑫野版本模具圖面針對IC位置過高無法包覆低壓料位置與現況成行低壓位置尺寸不同處進行模具圖面修改</t>
  </si>
  <si>
    <t>廠長建議改為兩件式，下方維持PTFE墊片在灌膠後放上PCB板，在製作塑膠片結構修改:_x000D_
增加與加長管結合位置，與PCB版接觸面處增加斜面做導引與閃避錫球位置。</t>
  </si>
  <si>
    <t>大訊Cable線材半成品變更:_x000D_
GPXCM8P-61C0000003線材圖面因更換歐式端子規格，圖面與BOM表內容不一致，確認原因點與正確性_x000D_
修改3D檔案，繪製2D工程圖面</t>
  </si>
  <si>
    <t>11月亞東醫護人員臨場服務</t>
  </si>
  <si>
    <t>開案企畫書內容撰寫</t>
  </si>
  <si>
    <t>討論軸心磨耗問題與後續測試內容:_x000D_
a.因測廠Q7點只能測試5PCS，因而指測試5PCS。_x000D_
b.本周測試樣品DN25:_x000D_
    2PCS凱特水表葉片與葉輪桶_x000D_
    1PCS總廠長取消感測片樣品_x000D_
    2PCS塑膠表頭與多孔式噴嘴固定位置削減整圈未制只四點固定_x000D_
c.下周測試樣品DN25:_x000D_
    4PCS更換軸心材質為SUS420F熱處理後_x000D_
    1PCS弓銓樣品_x000D_
d.下下周測試樣品DN25:_x000D_
    更換葉片底部POM軸承為縮小內徑後樣品5PCS_x000D_
針對測試樣品進行相關零件領取</t>
  </si>
  <si>
    <t>1.整理設變前後差異資料_x000D_
2.提出ECR</t>
  </si>
  <si>
    <t>ECR-25100026</t>
  </si>
  <si>
    <t>1.失效位置3D模擬討論</t>
  </si>
  <si>
    <t>1.加工文件整理提供給供應商_x000D_
2.與供應商討論</t>
  </si>
  <si>
    <t>1.與CSA開會討論樣品檢驗位置認知_x000D_
2.討論測試手法</t>
  </si>
  <si>
    <t>1.膜片長時間測試設備尋找_x000D_
2.設備零件確認</t>
  </si>
  <si>
    <t>1.圖檔確認_x000D_
2.請廠商進行模具開發</t>
  </si>
  <si>
    <t>1.修改線圈加工敘述_x000D_
2.膠體測試結果確認_x000D_
3.構思更換膠體可行性_x000D_
4.工程圖繪製</t>
  </si>
  <si>
    <t>1.客訴異常問題回覆_x000D_
2.DN20閥體氣密性修改確認_x000D_
3.長時間測試機台問題確認(購缺少配件)</t>
  </si>
  <si>
    <t>1.銘版圖面確認_x000D_
2.修改3D/2D檔與美編繪製相同</t>
  </si>
  <si>
    <t>1.EPD連接桿線塞配件工程圖修改_x000D_
2.確認加工素材</t>
  </si>
  <si>
    <t>1.前蓋膠體替換問題討論_x000D_
2.備用膠體尋找</t>
  </si>
  <si>
    <t>1.DN20閥體氣密性測試_x000D_
2.異常問題分析_x000D_
3.長時間測試機台架設及測試_x000D_
4.修改DN20閥體圖面</t>
  </si>
  <si>
    <t>1.銘版圖面修改_x000D_
2.檔案更新給開模廠商</t>
  </si>
  <si>
    <t>1.設計DN100規格內部結構</t>
  </si>
  <si>
    <t>1.詢問膠場建議更換的備用膠體牌號(有黏著力)_x000D_
2.查詢該膠體的特性</t>
  </si>
  <si>
    <t>1.長時間測試取下測試式氣密性</t>
  </si>
  <si>
    <t>1.水測設備零件後加工工程圖面繪製_x000D_
2.確認加工可能性</t>
  </si>
  <si>
    <t>確認雨秋墊片 是否開模_x000D_
確認模具與規格</t>
  </si>
  <si>
    <t>EST-Sensor板與線材製程改善專案BOM表變更。_x000D_
_x000D_
起ECO_x000D_
半成品-3個_x000D_
成品-3個</t>
  </si>
  <si>
    <t>ECR-25090011</t>
  </si>
  <si>
    <t>週四會議_x000D_
EST BOM先用_x000D_
EPD DN40-150半成品先用</t>
  </si>
  <si>
    <t xml:space="preserve">EST-Sensor板與線材製程改善專案BOM表變更。_x000D_
_x000D_
起ECO_x000D_
半成品 3個 完成_x000D_
</t>
  </si>
  <si>
    <t>EPD 修改DN15 / DN25 鋼管3D -半成品 &amp; 成品3D_x000D_
建立PTEF鋼管的料號</t>
  </si>
  <si>
    <t>慈溪大豐 模具驗收單 填寫</t>
  </si>
  <si>
    <t xml:space="preserve">EST-Sensor板與線材製程改善專案BOM表變更。_x000D_
_x000D_
起ECO_x000D_
成品 第1個 進行中_x000D_
_x000D_
</t>
  </si>
  <si>
    <t>1.找廠務拿焊接完的零件_x000D_
2.製作研發送樣樣品、測水</t>
  </si>
  <si>
    <t>找電一討論解決鑫野射出機槍座前進時提早射料問題</t>
  </si>
  <si>
    <t>1.設變進料檢驗基準_x000D_
2.設計新零件來壓PCB版</t>
  </si>
  <si>
    <t>製作TUV需求的追加樣品</t>
  </si>
  <si>
    <t>1.SDX光電遮光罩，修改圖面給廠商估價_x000D_
2.設計低壓射出機的熱風槍治具_x000D_
3.詢問研發送樣零件進度</t>
  </si>
  <si>
    <t>詢問磁鐵樣品進度</t>
  </si>
  <si>
    <t>研發送樣樣品組合時有問題，協助排除</t>
  </si>
  <si>
    <t>設變固定結構，找太陽片規格</t>
  </si>
  <si>
    <t>1.與TUV討論防爆測試溫升問題_x000D_
2.準備追加的樣品給TUV_x000D_
3.O-Ring要請TUV更換，拍拆解步驟</t>
  </si>
  <si>
    <t xml:space="preserve">1.調整低壓射出機的熱風槍治具，出圖給廠商估價_x000D_
2.柔洋機台交機學如何設定預先開機_x000D_
</t>
  </si>
  <si>
    <t xml:space="preserve">1.SDX光電遮光罩，領料給精機製作_x000D_
2.整理研發送樣備料進度_x000D_
</t>
  </si>
  <si>
    <t>SCX6音叉半成品修改BOM表</t>
  </si>
  <si>
    <t>ECO-25110022</t>
  </si>
  <si>
    <t>測試水壓的樣品有問題，與TUV討論並思考如何解決</t>
  </si>
  <si>
    <t xml:space="preserve">1.SDX光電研發送樣樣品鉚合遮光罩、製作低壓射出樣品_x000D_
2.協助廠務調整低壓射出機台、鉚合治具_x000D_
</t>
  </si>
  <si>
    <t>修改DN50結構，整理圖面發給廠商評估模具費用</t>
  </si>
  <si>
    <t>10/30(四)因無收到開案企劃書，無法執行，故專案延遲。</t>
  </si>
  <si>
    <t>已確認增加探測點 確認是否須開會審核後 治具再行發出_x000D_
電路板LAYOUT 已完成</t>
  </si>
  <si>
    <t>謙和單已簽核完畢 待電路板完成後再與廠商洽談</t>
  </si>
  <si>
    <t>2025/11/11</t>
  </si>
  <si>
    <t>南區漢城提出人力支援需求，因北部師大安裝水表，需要修改傳訊器參數，數量為50PCS。_x000D_
協同北區業務前往現場處理</t>
  </si>
  <si>
    <t>水表長時間運轉測試</t>
  </si>
  <si>
    <t>南區業務漢城提出人力支援需求，至師大公館校區，協助處理EPH0019工況問題</t>
  </si>
  <si>
    <t>EPT不良品數量分析_x000D_
EPT在水表測廠測試_x000D_
ECP壓力校正通訊線材焊接</t>
  </si>
  <si>
    <t>ECP壓力校正通訊線材焊接_x000D_
ECP校正COMPort測試_x000D_
ECP插入式校正</t>
  </si>
  <si>
    <t>EPT校正_x000D_
研發處-基礎課程考試</t>
  </si>
  <si>
    <t>EPT第二次校正資料整理_x000D_
SPX2送驗</t>
  </si>
  <si>
    <t>SPX EVP測試NG不良品查修</t>
  </si>
  <si>
    <t>EPT 產線生產 測廠校正與 驗證紀錄_x000D_
_x000D_
新增SOP 本體管與連接器 調整 與新增_x000D_
_x000D_
大訊400PCS 數據整理_x000D_
_x000D_
SPX171電路除錯</t>
  </si>
  <si>
    <t>1. AI 行業產品將進行物料/制程上管控_x000D_
2. SDX PVT首產會議</t>
  </si>
  <si>
    <t>1. 實驗室外部稽核行前會議_x000D_
2. AI 行業產品將進行物料/制程上管控 (第二次會議)_x000D_
3. 研發會議</t>
  </si>
  <si>
    <t>11月份主管會議</t>
  </si>
  <si>
    <t>1. 專案M251001R1討論_x000D_
2. 2026 - KPI 討論</t>
  </si>
  <si>
    <t>RDNew0100000798</t>
  </si>
  <si>
    <t>樣品功能測試驗證</t>
  </si>
  <si>
    <t>SC14 (雙叉), 晶體輸出型, 上海凡宜測出來的問題與對策複驗</t>
  </si>
  <si>
    <t>提供SDX重工SOP給生管</t>
  </si>
  <si>
    <t>葉輪感測電路板測試</t>
  </si>
  <si>
    <t>因上海凡宜測出來的問題，協助進行SC14(雙叉)晶體輸出型對策複驗</t>
  </si>
  <si>
    <t>粉塵濃度測廠定期維護及檢驗</t>
  </si>
  <si>
    <t>SDX大鵬客訴維修</t>
  </si>
  <si>
    <t>協助製程履歷的修正</t>
  </si>
  <si>
    <t>1. 維諦公司研發送樣樣品製作_x000D_
2. 搭配5V電源,整體光電開關共用性</t>
  </si>
  <si>
    <t>因為小孩感冒發燒,請假半天帶小孩去看診.</t>
  </si>
  <si>
    <t>1. 葉輪電路逆向與確認_x000D_
2. 整機電路方塊圖規劃</t>
  </si>
  <si>
    <t>1. 研發專案報告準備_x000D_
2. UL61010第二階段認證報告確認</t>
  </si>
  <si>
    <t>1. 開發企劃書撰寫_x000D_
2. UL61010第二階段認證報告確認</t>
  </si>
  <si>
    <t>1. 開發企劃書撰寫_x000D_
2. UL61010第二階段認證報告確認_x000D_
3. 競品樣機ELS-950測試</t>
  </si>
  <si>
    <t>1. GPX8 研發送樣 溫度校正 20 PCS</t>
  </si>
  <si>
    <t>1. SC38 溫昇測試 90度、130度</t>
  </si>
  <si>
    <t>1. GPX8 研發送樣 QC 會測 17、41、65度 溫度_x000D_
2. GPX8 研發送樣 QC 會測 功能驗證_x000D_
3. GPX8 研發送樣 QC 會測 耗電流</t>
  </si>
  <si>
    <t>1. SC38 溫昇測試 145度</t>
  </si>
  <si>
    <t>1. GPX8 研發送樣 樣品ID重設_x000D_
2. GPX8 研發送樣 樣品黏貼標籤貼紙</t>
  </si>
  <si>
    <t>1. 工單 TB1-25100208 內巡檢</t>
  </si>
  <si>
    <t>1. GPX8 研發送樣 包裝 14 PCS</t>
  </si>
  <si>
    <t>1. SC38 A2 溫昇環境架設_x000D_
2. SC38 A2 溫昇測試 80度</t>
  </si>
  <si>
    <t>硬體模組化報告修改</t>
  </si>
  <si>
    <t>EPU2PVC測試，組裝一個DN20下蓋並到二廠測試是否能夠正常跑</t>
  </si>
  <si>
    <t>研發處課程考試</t>
  </si>
  <si>
    <t>新版QC工程表製作</t>
  </si>
  <si>
    <t>新版QC工程表製作_x000D_
製程履歷、產品檢驗基準/紀錄修改</t>
  </si>
  <si>
    <t>協助整理數據，_x000D_
並協助查看EUT POWER問題_x000D_
請暉恩過去二廠測試塑膠管_x000D_
本以為流體方向錯誤，無法量測，_x000D_
但回來後經詢問，是記錯方向</t>
  </si>
  <si>
    <t>至二廠測試DN20塑膠管數據，_x000D_
經測試時，鎖固方式須注意訊號強弱，_x000D_
並不是鎖緊就可以，_x000D_
目前訊號滿格，但PGA會跳動，導致數據偏差</t>
  </si>
  <si>
    <t>準備DN40樣品，準備送樣_x000D_
因電流模擬出現問題，需調整程式</t>
  </si>
  <si>
    <t>1104_x000D_
_x000D_
EPU_DinRail_x000D_
組裝_x000D_
組裝損壞修復 L3電桿損壞_x000D_
鎖螺絲時容易損壞_x000D_
_x000D_
台大技轉課程_x000D_
課後數據整理報告製作</t>
  </si>
  <si>
    <t>1105_x000D_
_x000D_
EPU_DinRail_x000D_
MCU BOARD:_x000D_
R7 並聯一顆0.1uF/50v的MLCC電容_x000D_
C9上件0.1uF/50v的MLCC電容_x000D_
R11短路到地 - 100K 改 0K_x000D_
完整產品組裝備料_x000D_
五套組裝準備送件_x000D_
EFT測試_x000D_
_x000D_
台大技轉_x000D_
台大課程_Ending_x000D_
技轉資料_實驗數據EXCEL &amp; WORD 檔案製作彙整_x000D_
製成履歷製作</t>
  </si>
  <si>
    <t>1106_x000D_
_x000D_
EPU_DinRail_x000D_
_x000D_
MCU BOARD:_x000D_
C9 改回NC C9上件會造成緩啟動 SS 開不了機_x000D_
C8 並 2.2uF 16V_x000D_
C5 上件_x000D_
_x000D_
C5 - 上件會打不開_x000D_
_x000D_
1000V POS - PASS_x000D_
1000V NEG - PASS_x000D_
2000V POS - 螢幕亮著 白屏 RESTART_x000D_
2000V NEG - PASS_x000D_
3000V POS - PASS_x000D_
3000V NEG - PASS_x000D_
_x000D_
------------------------------_x000D_
_x000D_
SENSORD BOARD:_x000D_
C4 C5_x000D_
_x000D_
C17 並 1uF 16V_x000D_
1000V POS - PASS_x000D_
1000V NEG - PASS_x000D_
2000V POS - 螢幕亮著 白屏_x000D_
	C17短路可重新開機_x000D_
2000V NEG - PASS_x000D_
3000V POS - PASS_x000D_
3000V NEG - PASS_x000D_
_x000D_
------------------------------_x000D_
_x000D_
MCU BOARD:_x000D_
_x000D_
C4 C5 割線斷路 _x000D_
C4 C5 焊接47uH_x000D_
_x000D_
1000V POS - PASS_x000D_
1000V NEG - PASS_x000D_
2000V POS - 螢幕亮著 白屏_x000D_
	C17短路可重新開機_x000D_
2000V NEG - PASS_x000D_
3000V POS - PASS_x000D_
3000V NEG - PASS_x000D_
_x000D_
------------------------------_x000D_
_x000D_
MCU BOARD:_x000D_
_x000D_
C17縮小_x000D_
1000V POS - PASS_x000D_
1000V NEG - 螢幕亮著 白屏_x000D_
2000V POS - 螢幕亮著 白屏_x000D_
2000V NEG - 螢幕亮著 白屏_x000D_
3000V POS - 螢幕亮著 白屏_x000D_
3000V NEG - 螢幕亮著 白屏_x000D_
_x000D_
------------------------------_x000D_
_x000D_
大家討論下 哲宏 暉恩 廉琯_x000D_
_x000D_
MCU BOARD:_x000D_
R15 改 NC_x000D_
R14 上件 0K_x000D_
_x000D_
無法開機_x000D_
_x000D_
------------------------------_x000D_
_x000D_
IT_x000D_
3F 恆溫設備廠商軟體 CLG下載</t>
  </si>
  <si>
    <t>1107_x000D_
_x000D_
EPU_DinRail_x000D_
_x000D_
繼續看電路修改EFT打不過的問題_x000D_
_x000D_
------------------------------_x000D_
_x000D_
MCU BOARD:_x000D_
_x000D_
C17 - 改回 1uF 16V_x000D_
R14 - 改 1MK_x000D_
R15 - NC_x000D_
上電_x000D_
_x000D_
------------------------------_x000D_
_x000D_
與俊儒討論後_x000D_
_x000D_
預計動作:_x000D_
U1 8腳位 &amp; R8 &amp; R12 的紅點 對地 應該要是 6V_x000D_
if 量測是:_x000D_
R15 - NC_x000D_
R14 - NC_x000D_
U2 3腳位 接到 8腳位 &amp; R8 &amp; R12 的紅點_x000D_
_x000D_
上電量測:_x000D_
U1 8腳位 &amp; R8 &amp; R12 的紅點 對地 - 6.042V_x000D_
改完上電 - 可正常開機_x000D_
_x000D_
EFT 實測:_x000D_
1000 POS Pass_x000D_
1000 NEG Pass 閃爍 自己重開機_x000D_
2000 POS Pass_x000D_
2000 NEG Pass 螢幕反黑_x000D_
3000 POS Pass逼逼聲明顯增大_x000D_
                   且忽大忽小 螢幕瘋狂閃爍_x000D_
                   打完恢復正常 _x000D_
3000 NEG Pass 情況同上_x000D_
_x000D_
打完基本上都恢復正常 除了螢幕反黑_x000D_
螢幕反黑 韌體處理_x000D_
_x000D_
------------------------------_x000D_
_x000D_
五套都同樣修改</t>
  </si>
  <si>
    <t xml:space="preserve">1110_x000D_
_x000D_
EPU_DinRail_x000D_
五套送樣機_電路修改_x000D_
2025研發教育訓練_考試_x000D_
_x000D_
北美EBOM錯誤修改_x000D_
_x000D_
EPU_DinRail_x000D_
ESD 打擊測試_x000D_
EPU-軌道型顯示器夾管式超音波流量計操作手冊_初稿製作_x000D_
EOM料號建立 - 展形碼相關問題_x000D_
_x000D_
台大技轉_x000D_
脈波發射接收器 - 資料彙整_x000D_
阻抗分析儀 - 資料彙整_x000D_
</t>
  </si>
  <si>
    <t>修改當在空管通電時4-20 mA電流一直為0的問題_x000D_
發行V37</t>
  </si>
  <si>
    <t>修改流速會驟降的問題_x000D_
發行V2.1.49</t>
  </si>
  <si>
    <t xml:space="preserve">修改流速會突然降為0的問題, 發行V2.1.49_x000D_
</t>
  </si>
  <si>
    <t xml:space="preserve">AMMS_x000D_
資料庫模組設計_x000D_
README 撰寫_x000D_
_x000D_
EPT 測廠第三條線軟體_x000D_
氣動閥控制_x000D_
自動校正設定修改_x000D_
</t>
  </si>
  <si>
    <t>TC週會_x000D_
模組化會議</t>
  </si>
  <si>
    <t>EPT 測廠第三條線軟體_x000D_
氣動閥控制_x000D_
自動校正設定修改_x000D_
_x000D_
ECP 測廠_x000D_
迴圈時序調整_x000D_
載入路徑修改_x000D_
_x000D_
AMMS 資料上傳測試</t>
  </si>
  <si>
    <t>EPT 測廠第二條線軟體_x000D_
流速調整超過設定次數，使喇叭警報_x000D_
_x000D_
ECP 載入設定異常_x000D_
載入順序調整_x000D_
_x000D_
AMMS 資料庫操作模組_x000D_
查詢功能建立_x000D_
初始化功能_x000D_
清除資料庫功能_x000D_
加入初始測試資料</t>
  </si>
  <si>
    <t>ECP 測廠_x000D_
新增累積比數存檔_x000D_
_x000D_
AMMS 控制端整合_x000D_
資料庫查詢_x000D_
啟動通訊程式_x000D_
通訊程式狀態監控</t>
  </si>
  <si>
    <t>TC部門每周專案進度會議</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</si>
  <si>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國聯實業 =&gt; 平台與流量計總量誤差10%, 業務聯絡桃園市政府處理</t>
  </si>
  <si>
    <t>韌體模組化會議_x000D_
1. EPD30顯示板(LCD 4線式)-Bootloader_x000D_
2. EPD30顯示板(LCD 4線式)-Application</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</si>
  <si>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經一天測試 =&gt; 1台會重新開機, 1台會發生4G模組發生連線錯誤失聯_x000D_
  國聯實業 =&gt; 平台與流量計總量誤差10%, 業務聯絡桃園市政府處理</t>
  </si>
  <si>
    <t xml:space="preserve"> EPH功耗軟體 : 電流表VOAC7602的Remote control command測試_x000D_
電流Sample設定_x000D_
</t>
  </si>
  <si>
    <t>分析電磁式流量計(LCD四線式, OTC版本)2台問題:_x000D_
1. 開機後LCD無畫面_x000D_
           分析結果 : 主板的主程式未完整,無法執行。_x000D_
2. 更新韌體時LCD背光關閉_x000D_
          分析結果 : 顯示板的主程式式舊版,所以行為不一致。</t>
  </si>
  <si>
    <t>EPH功耗量測軟體撰寫:_x000D_
  模擬中華電信子機隊32台EPH讀取的狀況</t>
  </si>
  <si>
    <t>EPH功耗量測軟體撰寫:_x000D_
  模擬中華電信子機隊32台EPH讀取的狀況 ... 完成。_x000D_
  電流表VOAC7602自動控制取消改為手動,由於資料回傳時間過久。</t>
  </si>
  <si>
    <t>Code Server整理四線式單色顯示板,程式碼。</t>
  </si>
  <si>
    <t>興德電子拜訪</t>
  </si>
  <si>
    <t>修改ˋ四線式LCD單色顯示板韌體 :_x000D_
  新增LCD顯示模式命令,改善ESD測試時畫面像素發生反相問題。</t>
  </si>
  <si>
    <t>M240704R1 一體式夾管超音波流量計(DN25)[RD4] :分析秏電及工作模式_x000D_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t>
  </si>
  <si>
    <t xml:space="preserve">K200501R1 智慧家戶水錶:程式整理_x000D_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_x000D_
</t>
  </si>
  <si>
    <t xml:space="preserve">K200501R1 智慧家戶水錶:重新定義有關於tsm 暫存器寫法_x000D_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t>
  </si>
  <si>
    <t xml:space="preserve">M240704R1 一體式夾管超音波流量計(DN25)[RD4] :. 於省電模式中，RTOS 系統base timer由TMR1改至systick，重新測試省電功能是否正常。_x000D_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t>
  </si>
  <si>
    <t>模組審查, 部門週會, 修正中文轉檔的問題</t>
  </si>
  <si>
    <t>測試案例實作, 通訊強化</t>
  </si>
  <si>
    <t xml:space="preserve">程式碼分析, EST溫度感測問題錯誤檢出_x000D_
</t>
  </si>
  <si>
    <t>程式碼分析自動化規則, 程式重構</t>
  </si>
  <si>
    <t>EST Build Test, 實機測試, code issue 檢查</t>
  </si>
  <si>
    <t>11/10下午休假</t>
  </si>
  <si>
    <t>EPT測場_x000D_
1.億翔冷熱水機線路查修_x000D_
2.RS485設定及調整_x000D_
3.系統設定及調整</t>
  </si>
  <si>
    <t>共識營作業</t>
  </si>
  <si>
    <t>壓合治具設計</t>
  </si>
  <si>
    <t>浸沒展台整理裝箱(預計11/11送出)</t>
  </si>
  <si>
    <t>浸沒式展台裝箱提貨</t>
  </si>
  <si>
    <t>共識營前導作業檢視</t>
  </si>
  <si>
    <t>摩天輪配件加工</t>
  </si>
  <si>
    <t>簡報資料彙整</t>
  </si>
  <si>
    <t>會議資料檢視</t>
  </si>
  <si>
    <t>共識營會議</t>
  </si>
  <si>
    <t xml:space="preserve">EPT電路板壓合治具設計完成_x000D_
</t>
  </si>
  <si>
    <t>壓合治具拆圖發外詢價</t>
  </si>
  <si>
    <t>加工PT1000治具零件</t>
  </si>
  <si>
    <t>EG平台定位</t>
  </si>
  <si>
    <t>EPT視覺檢測治具組裝技轉</t>
  </si>
  <si>
    <t>廠內設備較驗盤點清單彙整</t>
  </si>
  <si>
    <t>PT1000一對五軸心治具車製加工</t>
  </si>
  <si>
    <t>SQ壓力開關調校設備:_x000D_
11/6 100PCS領回_x000D_
11/6測試</t>
  </si>
  <si>
    <t>11/6灌膠機重新整理_x000D_
_x000D_
11/6封閉式鐳焊機吹氣機構修改_x000D_
_x000D_
11/6 電二課內巡檢_x000D_
_x000D_
EPT 協助</t>
  </si>
  <si>
    <t xml:space="preserve">E251001I1 GPX8 3溫度校正水槽規劃_x000D_
11/7 載具配線解焊協助_x000D_
</t>
  </si>
  <si>
    <t xml:space="preserve">EPT協助_x000D_
_x000D_
提案改善20250003_x000D_
11/7 PB治具組裝調整_x000D_
_x000D_
</t>
  </si>
  <si>
    <t xml:space="preserve">SQ壓力開關調校設備:_x000D_
11/7測試，調整流程重新規劃_x000D_
</t>
  </si>
  <si>
    <t>SDX光電系列整併與優化案技轉會議</t>
  </si>
  <si>
    <t>管件補洞焊接與整機測試</t>
  </si>
  <si>
    <t>更換EPH1.2號線電磁流量計與2號線溫度計、壓力計</t>
  </si>
  <si>
    <t>管件套保溫棉與程式除錯</t>
  </si>
  <si>
    <t>跑水整機測試</t>
  </si>
  <si>
    <t>更換EPH3號線電磁流量計</t>
  </si>
  <si>
    <t>翠盤配線</t>
  </si>
  <si>
    <t>冷熱水機RS485查線</t>
  </si>
  <si>
    <t>QA用EG測台 電源供應器_x000D_
電箱加工_x000D_
配件安裝</t>
  </si>
  <si>
    <t>冷熱水機查線</t>
  </si>
  <si>
    <t>翠盤布線</t>
  </si>
  <si>
    <t>總廠EPH測場 二廠EPH測廠_x000D_
EPD流量計更換</t>
  </si>
  <si>
    <t>風扇查線</t>
  </si>
  <si>
    <t>週會會議進度內容彙整與撰寫_x000D_
葉宏政_x000D_
二口二位閥DN15、DN20洩漏問題:_x000D_
1萬次作棟後氣密測試無誤，須加嚴測試_x000D_
EPD防爆認證上蓋PU膠無法通過問題:_x000D_
確認其他替代膠_x000D_
確認測試流程與費用_x000D_
鄭貫中_x000D_
SCX5系列CSA防爆認證壓力測試治具須在本周完成_x000D_
SCX5系列接探棒28bar水壓膠會噴出與洩漏問題，修改為硬膠，確認測試流程與費用_x000D_
奧多曼葉片行裝需確認，現況無法開模_x000D_
洪子芸_x000D_
EPD系列DN150以下剩於半成品圖面未設變_x000D_
需撰寫整體時間與內容彙整表_x000D_
EST-ECO變更BOM、SOP、圖面變更11/07完成</t>
  </si>
  <si>
    <t>GPX8、EPT8、SDL8、SDX8系列零件、半成品、製程、設備、材質都須符合無鹵製程。</t>
  </si>
  <si>
    <t>DN25庫存備料內容確認_x000D_
塑膠表頭軸承改裝_x000D_
塑膠表頭背部與多孔式噴嘴配合處修整為四點樣品加工_x000D_
DN25測試樣品組裝</t>
  </si>
  <si>
    <t>討論感測板PCB固定殼結構:_x000D_
a.兩件式結構說明_x000D_
b.單件式結構與模具後續修改內容_x000D_
c.卡勾破槽位置反向_x000D_
設計重點:PCB須確實固定、外徑組裝後不可變型</t>
  </si>
  <si>
    <t xml:space="preserve">11月份主管會議內容撰寫_x000D_
</t>
  </si>
  <si>
    <t>依據11/06討論感測板PCB固定殼結構:_x000D_
卡勾破槽位置反向_x000D_
設計重點:PCB須確實固定、外徑組裝後不可變型_x000D_
依據討論內容繪製相關結構尺寸與配合處尺寸3D圖面</t>
  </si>
  <si>
    <t xml:space="preserve">SC38-OTC客製品生產問題:_x000D_
a.本體與上蓋防爆防開蓋M3螺絲無法有效阻擋問題，確認M3內六角螺絲加工尺寸與實際安裝後阻擋位置確認無誤，應為螺絲規格與安裝方式不同造成。_x000D_
b.接線盒本體、上蓋水壓測試半成品BOM表內容與料號申請確認。_x000D_
</t>
  </si>
  <si>
    <t>MOT馬達金屬齒輪評估改為塑膠齒輪_x000D_
齒輪工程圖面繪製修改_x000D_
模具評估</t>
  </si>
  <si>
    <t>說明EST鋼纜樣品製作進度</t>
  </si>
  <si>
    <t>2025年高階主管共識營活動-BLM 功課討論</t>
  </si>
  <si>
    <t>11/06討論感測板PCB固定殼結構:_x000D_
確認由11/06討論內容修改方式圖面_x000D_
思考後續在溫度感測位置增加固定殼結構</t>
  </si>
  <si>
    <t>EPH長時間磨耗樣品測試內容討論_x000D_
EPH軸心修改材質進度回覆_x000D_
EPH測試修改立項內容討論</t>
  </si>
  <si>
    <t>AI 行業產品將進行物料/制程上管控 (第二次會議)</t>
  </si>
  <si>
    <t>SDX5低壓射出設備料桶原料碳化問題確認_x000D_
確認是設備無使用單料桶溫度持續加溫時間過長導致碳化_x000D_
協助清洗設備內料桶碳化原料_x000D_
訂定每PCS用量問題</t>
  </si>
  <si>
    <t>OTC訂單SC38出貨規格配件問題詢問與確認</t>
  </si>
  <si>
    <t>SUS420F軸心樣品完成_x000D_
拆卸與組裝灌膠DN25多孔是噴嘴軸心樣品_x000D_
DN25後續測試樣品成品借出以利後續測試樣品改裝測試</t>
  </si>
  <si>
    <t>依據11/10討論感測板PCB固定殼結構:_x000D_
修改相關結構尺寸3D圖面_x000D_
繪製2D工程圖面_x000D_
修改模具請購相關文件</t>
  </si>
  <si>
    <t>GPX8大訊感溫棒圖面設變_x000D_
三種規格3D圖面變更繪製</t>
  </si>
  <si>
    <t>DN25規格長時間磨耗測試樣品:_x000D_
a.組裝更換軸心材質SUS420F多孔式噴嘴測試樣品_x000D_
b.組裝更換軸心材質SUS420F多孔式噴嘴、POM軸承內徑Ø3.3樣品_x000D_
c.組裝更換軸心材質SUS420F多孔式噴嘴、POM軸承內徑Ø3.2樣品</t>
  </si>
  <si>
    <t>樣品結構與後續設計重點逆向討論會議</t>
  </si>
  <si>
    <t>1.膜片長時間測試確認</t>
  </si>
  <si>
    <t>1.膠體對策討論_x000D_
2.膠體問題報告整理</t>
  </si>
  <si>
    <t>1.DN15.DN20長時間測試_x000D_
2.DN20漏水分析</t>
  </si>
  <si>
    <t>1.膠體失效狀況及對策簡報製作_x000D_
2.簡報討論</t>
  </si>
  <si>
    <t>1.會議討論進度_x000D_
2.討論後續對策</t>
  </si>
  <si>
    <t>1.操作手冊尺寸圖提供</t>
  </si>
  <si>
    <t>1.測試DN20產品耐水壓性_x000D_
2.下午會議測試簡報製作_x000D_
3.膜片樣品確認_x000D_
4.3D修改</t>
  </si>
  <si>
    <t>1.膜片3D及圖面更新</t>
  </si>
  <si>
    <t>1.CSA問題討論及回覆_x000D_
2.膠體尋找及確認</t>
  </si>
  <si>
    <t>1.計算含鐵架內容積_x000D_
2.PU膠取代膠體尋找，及確認規格跟可靠度</t>
  </si>
  <si>
    <t>1.閥體工程圖修改_x000D_
2.模具修模請購</t>
  </si>
  <si>
    <t xml:space="preserve">EST-Sensor板與線材製程改善專案BOM表變更。_x000D_
_x000D_
起ECO_x000D_
成品 完成100筆_x000D_
</t>
  </si>
  <si>
    <t>EST-Sensor板與線材製程改善專案BOM表變更。_x000D_
_x000D_
起ECO_x000D_
成品 完成147筆</t>
  </si>
  <si>
    <t>樣機外型尺寸逆向</t>
  </si>
  <si>
    <t>1.製作水壓測試的樣品、寫失效說明報告_x000D_
2.組裝高壓測試設備</t>
  </si>
  <si>
    <t>討論奧多曼開模方式</t>
  </si>
  <si>
    <t>1.去二廠領料組裝內部葉輪結構(發電機版)_x000D_
2.與研二討論硬體逆向、測試目標完成的時間</t>
  </si>
  <si>
    <t xml:space="preserve">拆除TUV測試Fail樣品，測試膠在28Bar的壓力下是否漏水_x000D_
</t>
  </si>
  <si>
    <t xml:space="preserve">鉚合SDX光電研發送樣樣樣品_x000D_
_x000D_
</t>
  </si>
  <si>
    <t>報告SCX5防爆認證測試狀況</t>
  </si>
  <si>
    <t>1.建立接線盒已測水壓的料號、BOM表_x000D_
2.修改成品圖面_x000D_
3.製作水壓測試樣品</t>
  </si>
  <si>
    <t>與研二討論硬體逆向、設計DN50殼體</t>
  </si>
  <si>
    <t>1.修改成品圖面_x000D_
2.做水壓測試_x000D_
3.製作水壓測試樣品，加螺母壓住矽膠塞、超高溫用的膠加氧化鎂粉</t>
  </si>
  <si>
    <t>早上收到低壓射出機台的料射不出來，協助產線調整低壓射出機。</t>
  </si>
  <si>
    <t>1.做水壓測試_x000D_
2.出圖製作水壓測試樣品，用螺母迫緊矽膠塞_x000D_
3.修改樣品的3D圖</t>
  </si>
  <si>
    <t>1.早上收到低壓射出機台射出的料有氣泡，機台設定等問題，協助產線恢復生產。_x000D_
2.與廠商溝通解決方法_x000D_
3.模溫加熱的治具安裝</t>
  </si>
  <si>
    <t xml:space="preserve">2025/08/11/小量試產/產線驗收/李嘉怡/0%_x000D_
2025/12/16/調整流程重新規劃驗證/羅友彥/0%_x000D_
</t>
  </si>
  <si>
    <t xml:space="preserve">ECO-25100275_x000D_
ECO-25100277_x000D_
</t>
  </si>
  <si>
    <t>ECO-25100276_x000D_
ECO-25100279_x000D_
ECO-25100282_x000D_
ECO-25100290_x000D_
ECO-25100291_x000D_
ECO-25100293</t>
  </si>
  <si>
    <t>7/28-30 程式軟體安裝測試_x000D_
8/8 考克漏氣，更換針閥_x000D_
8/7 測試1PCS約30~40秒，複測值偏高，原因待查。_x000D_
8/13-15 調整複測紀錄。_x000D_
8/15 送10PCS 宜蘭run-in測試_x000D_
8/21通知完成送回_x000D_
8/25-26 run-in後複測_x000D_
8/26 啟動按鈕無作用，部分軟體修改。_x000D_
8/27高鹿比例閥送修，9/1收到$500。_x000D_
9/4-5 調校測試_x000D_
9/9 調校測試，寄宜蘭廠復測Run-in測試。_x000D_
9/12 宜蘭回覆尚未測試，預計9/16~18_x000D_
9/16 宜蘭回傳測試數據，PPT製作_x000D_
9/17 資料整理，移轉前會議通知_x000D_
9/18 打包整理_x000D_
9/19 移轉會議，打包，送二廠調撥_x000D_
宜蘭回覆預計10/13-17 試產。_x000D_
10/14 至宜蘭廠教學新設備使用_x000D_
嘉怡請在本週五前提供三台設備的比對數據_x000D_
10/17100PCS分析資料_x000D_
10/21 請宜蘭重測100PCS_x000D_
10/30 2廠拉回測試，11/6 100PCS領回_x000D_
11/6-11/7測試，調整流程重新規劃_x000D_
11/6部門會議處長指示EPT，EPH先行，SQ設備待重新驗證_x000D_
此項暫結，重新新增整機測試驗證</t>
  </si>
  <si>
    <t>SOPMod00100001143</t>
  </si>
  <si>
    <t>三合一模溫機預計11月底到港</t>
  </si>
  <si>
    <t>零件製作完成</t>
  </si>
  <si>
    <t>TJ4-25100013凱挺 10/27 已到_x000D_
TJ4-25100014中方 10/27 已到_x000D_
TJ4-25100015明發 10/30 11/4詢問進度 11/5已到_x000D_
TJ4-25100016宏庫 10/30 10/29已到</t>
  </si>
  <si>
    <t>TJ4-25100013凱挺 10/27 已到_x000D_
TJ4-25100014中方 10/27 已到_x000D_
TJ4-25100015明發 10/3011/4詢問進度 11/5已到_x000D_
TJ4-25100016宏庫 10/29已到</t>
  </si>
  <si>
    <t>調整流程重新規劃驗證</t>
  </si>
  <si>
    <t>2025/12/08</t>
  </si>
  <si>
    <t>2026/02/23</t>
  </si>
  <si>
    <t>2026/03/02</t>
  </si>
  <si>
    <t>2026/03/04</t>
  </si>
  <si>
    <t>2026/03/10</t>
  </si>
  <si>
    <t>2026/03/11</t>
  </si>
  <si>
    <t>2026/03/24</t>
  </si>
  <si>
    <t>2026/03/12</t>
  </si>
  <si>
    <t>2026/03/26</t>
  </si>
  <si>
    <t>2026/04/01</t>
  </si>
  <si>
    <t>2026/03/31</t>
  </si>
  <si>
    <t>2026/04/02</t>
  </si>
  <si>
    <t>11/18完成ECR-25070014執行</t>
  </si>
  <si>
    <t>2025/8/11 請淑瑤進行審查_x000D_
2025/11/18 完成</t>
  </si>
  <si>
    <t>北水返修水表拆解分析</t>
  </si>
  <si>
    <t xml:space="preserve">北水返修水表拆解分析_x000D_
</t>
  </si>
  <si>
    <t>標檢局實地查垓</t>
  </si>
  <si>
    <t>ECP校正IO/LINK_COMPort調整測試_x000D_
SPX2功能測試</t>
  </si>
  <si>
    <t>SPX2摔落測試與IP67測試資料整理</t>
  </si>
  <si>
    <t>EPT電流校正除錯_x000D_
EPT韌體版本除錯</t>
  </si>
  <si>
    <t>EPT韌體更新</t>
  </si>
  <si>
    <t>EPT在舊測廠270流速測試</t>
  </si>
  <si>
    <t>EPT 產線生產 測廠校正與 驗證紀錄_x000D_
_x000D_
不良品分析_x000D_
_x000D_
大訊400PCS 數據整理</t>
  </si>
  <si>
    <t>EPT 產線生產 不良品分析_x000D_
 測廠校正與 驗證紀錄_x000D_
_x000D_
_x000D_
大訊400PCS 數據整理</t>
  </si>
  <si>
    <t>EPT 產線生產 不良品分析_x000D_
 測廠校正與 驗證紀錄_x000D_
_x000D_
X RAY_x000D_
_x000D_
常溫水測_x000D_
大訊400PCS 數據整理</t>
  </si>
  <si>
    <t>拆解逆向GEMS ELS-950樣機</t>
  </si>
  <si>
    <t>與廖協理, 郭處長, 至桃園大訊討論CSA認證問題, O-ring要做CSA 62368-1的G15.2.2與G15.2.3, 後來大訊與CSA討論就不放ORING, 而我司評估是否要送</t>
  </si>
  <si>
    <t>1. SDX不良品請騏敬分析_x000D_
2. 電一需求電測治具, 請騏敬提供_x000D_
3. 配合QA的TAF評鑑, 請廉琯測試</t>
  </si>
  <si>
    <t>1. SDX微型化專案工作與時程討論_x000D_
2. 防爆SOP經驗傳承資料_x000D_
3. EPH葉輪磨耗_x000D_
4. 慶生會</t>
  </si>
  <si>
    <t>分析QA協助補測資料, CHAMBER昇溫斜率變緩一樣有跳點, 但金椿改1111版韌體結果PASS, 後續應要再送第2次DVT-QA驗證, 並與比對組確認</t>
  </si>
  <si>
    <t>SCX客訴問題查找與排除</t>
  </si>
  <si>
    <t>SDX5送樣樣品製作</t>
  </si>
  <si>
    <t>RDNew0100000801</t>
  </si>
  <si>
    <t>1. 開發計劃書撰寫_x000D_
2. UL61010第二階段認證確認_x000D_
3. 競品樣機ELS-950測試_x000D_
4. 參考競品電路,進行電路規劃</t>
  </si>
  <si>
    <t>機構葉輪零件實際測試,流率大於0.2,葉輪訊號才有訊號</t>
  </si>
  <si>
    <t>1. 研發報告準備_x000D_
2. UL61010第二階段認證確認_x000D_
3. 參考競品電路,進行電路規劃</t>
  </si>
  <si>
    <t>葉輪帶動發電模組測試</t>
  </si>
  <si>
    <t>1. 開發計劃書撰寫_x000D_
2. 參考競品電路,進行電路規劃,使用零件確認</t>
  </si>
  <si>
    <t>1. SC38 A2樣品 溫昇測試 95 度</t>
  </si>
  <si>
    <t>1. SC38 A2 溫昇測試 95 130 度</t>
  </si>
  <si>
    <t>1. SC38 A2 溫昇測試 145 195 度</t>
  </si>
  <si>
    <t>1. SC38 A2 溫昇測試 195度</t>
  </si>
  <si>
    <t>1. SC38 A2 溫昇測試 220度</t>
  </si>
  <si>
    <t>1. SDX8 異常品分析 11/11 15 PCS</t>
  </si>
  <si>
    <t>EPD顯示板治具維修，對可能斷掉的線材進行更換與加固</t>
  </si>
  <si>
    <t>產品檢驗紀錄/基準內容確認</t>
  </si>
  <si>
    <t>EPD電路模擬分析</t>
  </si>
  <si>
    <t>EPU2燒機線準備與焊接香蕉頭</t>
  </si>
  <si>
    <t>樣品水測並整理，提供給QA</t>
  </si>
  <si>
    <t>檢查業務樣機，硬體及軟體狀況，_x000D_
並水測</t>
  </si>
  <si>
    <t>與QA確認委測項目，準備水測的樣機及資料</t>
  </si>
  <si>
    <t>至二廠測試DN20不銹鋼管的數據</t>
  </si>
  <si>
    <t>等韌體更新，至二廠水測</t>
  </si>
  <si>
    <t>因將PGA放大後數據還是會失真，所以要看一下波型_x000D_
與詠業開會討論小管徑訊號微弱的狀況</t>
  </si>
  <si>
    <t>波型看起來組裝在下蓋時訊號就會有點雜訊，_x000D_
測試到後面，突然沒有回波，換探頭後即可正常。</t>
  </si>
  <si>
    <t xml:space="preserve">1111_x000D_
_x000D_
台大技轉_x000D_
製成履歷報告製作_x000D_
_x000D_
EPU_DinRail_x000D_
暫時銘版製作剪貼_x000D_
</t>
  </si>
  <si>
    <t xml:space="preserve">1112_x000D_
_x000D_
台大技轉_x000D_
製成履歷報告製作 - 完成_x000D_
資料上傳:_x000D_
物料相關資料_x000D_
恆溫測試相關資料_x000D_
備料相關資料_x000D_
照片&amp;影片_x000D_
預計上課日期_x000D_
製程履歷_x000D_
製程實測數據_x000D_
數據紀錄表範本_x000D_
課程講義&amp;細項_x000D_
---目前只剩---_x000D_
阻抗分析儀 &amp; 脈波發射接收器_x000D_
數據彙整 圖表製作 就全部完成_x000D_
_x000D_
EPU_DinRail_x000D_
EOM建立 - 展形碼 - 建立需求_x000D_
EFT 再次測試_x000D_
以更新韌體 看還會不會有反白反黑的情況_x000D_
C11 C12 並聯_x000D_
R1 Bead 上件_x000D_
R2 680K_x000D_
R7 並聯 1u 16V_x000D_
_x000D_
DinRail第五套掛了_x000D_
開不了機_x000D_
</t>
  </si>
  <si>
    <t>1113_x000D_
_x000D_
EPU_DinRail_x000D_
_x000D_
昨天打壞第五套_x000D_
今天嘗試修復_x000D_
推測U1壞掉_x000D_
換完後還是無法開機_x000D_
24V - 正常_x000D_
12V - 沒東西_x000D_
_x000D_
12V 後方全部斷開_x000D_
SW12V正常_x000D_
BIAS PGOOD 6V不見_x000D_
_x000D_
下午請假 - 特休_x000D_
道路交通安全演講</t>
  </si>
  <si>
    <t xml:space="preserve">1114_x000D_
_x000D_
EPU_DinRail展型碼_x000D_
新增 - 01 軌道型_x000D_
_x000D_
U1 換新_x000D_
_x000D_
R2 改 680K_x000D_
	R6 對地 0V_x000D_
	R1 對地 24V_x000D_
	R4 對地 12V_x000D_
	R12 對地 0V (應該要6V)_x000D_
段開後面12V - R4不能斷 R4斷會影響R12 0V_x000D_
R4上件正常_x000D_
_x000D_
R13上件 - 本身吃12V PASS_x000D_
應該是SENSOR BOARD 12V拉到_x000D_
SENSOR BOARD_x000D_
_x000D_
R5 斷路 就正常 目前推測應該是 R5 - ADC_12V 後續造成問題_x000D_
_x000D_
發現原因!!!_x000D_
電源供應器 外借 電流被限制在100mA_x000D_
調回後全部正常 :)_x000D_
_x000D_
目前推測應該是_x000D_
11/12 3000V 打壞 U1_x000D_
U1更新後 即正常_x000D_
_x000D_
------------------------------_x000D_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以上目前總結 暫定這樣送QA_x000D_
_x000D_
其餘四台送樣機修改_x000D_
韌體燒錄_x000D_
_x000D_
QA委測單填寫_x000D_
_x000D_
部門會議_x000D_
</t>
  </si>
  <si>
    <t>1117_x000D_
_x000D_
EPU_DinRail_x000D_
QA送驗_x000D_
_x000D_
台大技轉_x000D_
製成履歷PPT完善_x000D_
阻抗分析儀數據彙整報告製作_x000D_
脈波發射接收器數據彙整報告製作_x000D_
_x000D_
EPD北美打件_x000D_
預計打件用料入庫後被別人領走_x000D_
追回</t>
  </si>
  <si>
    <t>1118_x000D_
_x000D_
EPD北美打件_x000D_
預計打件用料入庫後被別人領走_x000D_
追回_x000D_
入庫_x000D_
_x000D_
EPU_DinRail_x000D_
展行碼相關需求_x000D_
EXCEL表格更改送出申請_x000D_
成品&amp;半成品料號建立申請_x000D_
_x000D_
台大技轉_x000D_
二樓換管_x000D_
桓達探頭&amp;台大自製探頭數據比對 - 二樓測廠實測_x000D_
數據比對</t>
  </si>
  <si>
    <t>1119_x000D_
_x000D_
台大技轉案_x000D_
製成履歷PPT_x000D_
阻抗分析儀數據彙整EXCEL_x000D_
脈波發射接收器數據彙整EXCEL_x000D_
全部完成_x000D_
_x000D_
EPU_DinRail_x000D_
成品 &amp; 半成品 料號建立_x000D_
BOM建立 放入 成品 &amp; 半成品物件_x000D_
成品EOM建立完成_x000D_
半成品剩餘 螺絲 等機構鎖件已交由 宏政新增_x000D_
_x000D_
------------------------------_x000D_
_x000D_
EPU_DinRail電路圖修改_x000D_
_x000D_
PCB板-Main Board擴孔_x000D_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------------------------------_x000D_
_x000D_
個人工作項目清單更新</t>
  </si>
  <si>
    <t>顯示流速為0的問題</t>
  </si>
  <si>
    <t>韌體模組化文件撰寫</t>
  </si>
  <si>
    <t>顯示流速為0的問題, PGA需到達1350才會有流速</t>
  </si>
  <si>
    <t>早上特休假</t>
  </si>
  <si>
    <t>TC例會</t>
  </si>
  <si>
    <t>V48 and V49的Firmware BIN檔比對</t>
  </si>
  <si>
    <t>AMMS_x000D_
主控系統整合_x000D_
控制流程確認_x000D_
文件撰寫</t>
  </si>
  <si>
    <t>AMMS_x000D_
主控系統整合_x000D_
控制流程確認_x000D_
網站後端模擬_x000D_
文件撰寫</t>
  </si>
  <si>
    <t>EPT測廠_x000D_
閥門控制調整_x000D_
讀取修改_x000D_
_x000D_
AMMS_x000D_
主控系統整合_x000D_
控制流程確認</t>
  </si>
  <si>
    <t>EPT測廠_x000D_
水箱ID修改_x000D_
閥門1、2對調_x000D_
_x000D_
AMMS_x000D_
主控系統整合_x000D_
控制流程確認_x000D_
網站後端模擬_x000D_
文件撰寫</t>
  </si>
  <si>
    <t>臨時會議_x000D_
AMMS討論</t>
  </si>
  <si>
    <t xml:space="preserve">EPT測廠_x000D_
水箱ID恢復_x000D_
閥門控制恢復_x000D_
_x000D_
AMMS_x000D_
設定網頁規劃_x000D_
設定網頁實做_x000D_
</t>
  </si>
  <si>
    <t>EPU調適軟件撰寫</t>
  </si>
  <si>
    <t>TC部門會議 : 報告個人每周工作進度</t>
  </si>
  <si>
    <t xml:space="preserve">韌體模組化 : 彩色LCD顯示板_x000D_
</t>
  </si>
  <si>
    <t>支援量測EPH功耗的軟件修改</t>
  </si>
  <si>
    <t>支援EPH水錶功號量測</t>
  </si>
  <si>
    <t>主管會議指示項目討論</t>
  </si>
  <si>
    <t>AMMS討論</t>
  </si>
  <si>
    <t>M240704R1 一體式夾管超音波流量計(DN25)[RD4] :. 12. 撰寫韌體模組化技術文件_x000D_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12. 撰寫韌體模組化技術文件</t>
  </si>
  <si>
    <t xml:space="preserve">M240704R1 一體式夾管超音波流量計(DN25)[RD4] : 新增watch dog 功能，time out 為10 sec ，每秒 餵 狗。_x000D_
Verion:V0.06_x000D_
Date:2025/11/17_x000D_
1. 新增watch dog 功能，time out 為10 sec ，每秒 餵 狗。_x000D_
2. 新增節電功能，顯示頻率由8Mhz==&gt; 6.4MHz_x000D_
3. 新增IDLE sleep mode，降低功秏_x000D_
</t>
  </si>
  <si>
    <t>K200501R1 智慧家戶水錶:重新整理記憶体，有關menu 程式，重新定義結構体_x000D_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t>
  </si>
  <si>
    <t xml:space="preserve">K200501R1 智慧家戶水錶:重新整理記憶体，有關menu 程式， 取消及整理未使用程式_x000D_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_x000D_
</t>
  </si>
  <si>
    <t>部門週會及Code Review技巧分享_x000D_
模組化審查會議</t>
  </si>
  <si>
    <t>JTR3 程式碼分析 by AI Assistance</t>
  </si>
  <si>
    <t>新系統規劃, 可能的升級需求分析。_x000D_
人力資源計劃。</t>
  </si>
  <si>
    <t>AI工具選用報告, 單元測試框架評估</t>
  </si>
  <si>
    <t>主管會議事項宣達, AI助手設定討論會議, 流程定義的討論</t>
  </si>
  <si>
    <t>Git Commit 使用率程式開發</t>
  </si>
  <si>
    <t>協助GPX8 PT1000量測34401A兩線式電阻量測改四線式程式_x000D_
GPX測場連線測試</t>
  </si>
  <si>
    <t>11/17休假一天</t>
  </si>
  <si>
    <t>協助撰寫馬達轉速控制校正EPH水表程式_x000D_
1.校正程式_x000D_
2.接線_x000D_
3.驗證</t>
  </si>
  <si>
    <t>壓合治具板金拆圖發外</t>
  </si>
  <si>
    <t>EG平台機構設計(量測)</t>
  </si>
  <si>
    <t>量測加工防腐型EG測試平台配件</t>
  </si>
  <si>
    <t>防腐型EG測試平台修改件設計</t>
  </si>
  <si>
    <t>舊摩天輪拆解 加工配件</t>
  </si>
  <si>
    <t>部門資料統整</t>
  </si>
  <si>
    <t>PT1000一對五治具加工組裝</t>
  </si>
  <si>
    <t>展示間靜態櫥窗展示設計</t>
  </si>
  <si>
    <t>電路板ˋ壓合治具加工組裝測試</t>
  </si>
  <si>
    <t>現有展座清單簡報整理</t>
  </si>
  <si>
    <t>自走熱縮加工組裝</t>
  </si>
  <si>
    <t>爸爸至亞東醫院手術照護_x000D_
11/10入院~11/15出院</t>
  </si>
  <si>
    <t>11/17 電源座終檢治具氣缸漏氣維修更換 3H_x000D_
11/17 預付741-25110027工研院U02防爆電氣型式檢定申請全系列報告_x000D_
模具資料歸檔_x000D_
WA00A0303  WA00A0306  WA00B0241  WG00A0114_x000D_
提案改善20250003_x000D_
PB-PM焊接固定治具_x000D_
11/17完成交電二課使用</t>
  </si>
  <si>
    <t>FG 模組焊接治具改善(模組間隙)_x000D_
(下頂針)_x000D_
上海報價 0.35/PCS (RMB)，請購單TJ2-25110015_x000D_
11/18機構拆圖報價 川正_x000D_
_x000D_
11/18 EPH氣動閥管道協助組裝_x000D_
_x000D_
11/18 預付741-25110027工研院U02防爆電氣型式檢定申請全系列報告</t>
  </si>
  <si>
    <t>11/18-19 EPH氣動閥管道協助組裝_x000D_
11/19 EPH半成品電測治具更換馬達調整，機構加工_x000D_
_x000D_
北京賽斯頓 SD-205 台式液壓源 漏油維修(宜蘭廠)_x000D_
11/19 油封備品詢價</t>
  </si>
  <si>
    <t>因SDL熱熔後有毛邊，調整熱熔治具</t>
  </si>
  <si>
    <t>將DN25架設在中沛測試台做長時間測試</t>
  </si>
  <si>
    <t>EPH雙周會</t>
  </si>
  <si>
    <t>更換蒸餾水與測試</t>
  </si>
  <si>
    <t>程式跑水測試</t>
  </si>
  <si>
    <t>EPT1號機流速變慢，尋找原因。清理回水管慮網</t>
  </si>
  <si>
    <t>繪製75mm成品(含適配器)測試治具</t>
  </si>
  <si>
    <t>更換EPH1.2號機壓力表</t>
  </si>
  <si>
    <t>協助電阻接線測試</t>
  </si>
  <si>
    <t>宜蘭廠自走熱縮設備修改  _x000D_
托練拉線_x000D_
配件安裝</t>
  </si>
  <si>
    <t>電二小浮球旋轉焊接台 現場反映每次都要覆歸急停才能啟動_x000D_
感應浮球的光電開關位置跑掉，調整OK</t>
  </si>
  <si>
    <t>宜蘭廠自走式熱烘設備修改_x000D_
托練佈線_x000D_
馬達插頭焊線</t>
  </si>
  <si>
    <t>電二SE電源座測試測設備 _x000D_
氣缸漏氣_x000D_
更換氣缸OK</t>
  </si>
  <si>
    <t>協助查線</t>
  </si>
  <si>
    <t>宜蘭廠自走式熱烘設備修改_x000D_
人機介面程式編輯_x000D_
PLC人機接線</t>
  </si>
  <si>
    <t>宜蘭廠自走式熱烘設備修改_x000D_
人機介面程式編輯_x000D_
PLC人機接線_x000D_
通電測試</t>
  </si>
  <si>
    <t>葉宏政_x000D_
二口二位閥DN15、DN20洩漏問題:_x000D_
1萬次作動後氣密測試無誤模具進行修改_x000D_
EPD防爆認證上蓋PU膠無法通過問題:_x000D_
確認其他替代膠_x000D_
王處長協助詢問TUV膠規格與牌號_x000D_
鄭貫中_x000D_
SCX5系列接探棒28bar水壓膠會噴出與洩漏問題:_x000D_
修改為矽橡膠，後端由螺母鎖附固定_x000D_
SCX5系列CSA防爆認證壓力測試治具延後在灌膠結構確認後製作_x000D_
奧多曼葉片先行評估模具價格。待模具廠評估後討論結構問題_x000D_
3D列印樣品測試嘴低流啟動_x000D_
洪子芸_x000D_
EPD系列DN150以下剩於半成品圖面已完成，成品待修改_x000D_
需撰寫整體時間與內容彙整表_x000D_
小型化EPD結構樣品拆卸與逆向_x000D_
SD光電樣品逆向:_x000D_
塑膠結構、金屬結構、陽明結構</t>
  </si>
  <si>
    <t>接線盒本體防爆M3螺絲位置尺寸:_x000D_
修改M3螺絲位置，44±0.1變更為43.7+0.05/-0.15_x000D_
3D圖面確認修改、2D工程圖面修治修改</t>
  </si>
  <si>
    <t>北水退回DN25成品拆卸確認不轉原因_x000D_
拆卸後都確認為多孔式噴嘴軸心嚴重磨耗導致感測不到訊號</t>
  </si>
  <si>
    <t>GPX8大訊規格因製成修改:_x000D_
3D成品圖面與膠用量確認修改_x000D_
2D成品圖面繪製_x000D_
牙頭3D零件圖面修改_x000D_
牙頭2D零件圖面繪製</t>
  </si>
  <si>
    <t>EPH雙週會 - 水錶會議議程與事務追蹤_x000D_
二廠測廠測試長時間磨耗:_x000D_
更換軸心材質SUS420F多孔式噴嘴、POM軸承內徑Ø3.2樣品_x000D_
繪製DN13多孔式噴嘴進出水口表面積差異3D圖面</t>
  </si>
  <si>
    <t>機構工程師面談與面試評核表撰寫</t>
  </si>
  <si>
    <t>MOT馬達塑膠齒輪模具評估:_x000D_
a.志晟鋼模來訪討論齒輪相關規格尺寸問題點_x000D_
b.繪製模具評估需求用塑膠齒輪3D圖面_x000D_
c.繪製模具評估需求用塑膠齒輪2D工程圖面</t>
  </si>
  <si>
    <t>DN13~DN40多孔式噴嘴進出水口表面積計算_x000D_
多孔式噴嘴進出水口表面積差異問題討論_x000D_
DN13~DN40多孔式噴嘴進出水口表面積重新計算</t>
  </si>
  <si>
    <t>GEMS樣品規格內容與結構成型方式討論</t>
  </si>
  <si>
    <t>MOT馬達塑膠齒輪模具評估:_x000D_
富峰、上海紹晴、慶騰模具、零件價格內容比較彙整表撰寫_x000D_
MOT馬達塑膠齒輪模具評估討論</t>
  </si>
  <si>
    <t>EPT、GPX8共用PCB固定殼模具開模內容討論_x000D_
EPT、GPX8共用PCB固定殼模具開發請購問見修改與簽核</t>
  </si>
  <si>
    <t>大訊GPX8感溫棒製程變更問題:_x000D_
a.依據11/17決議暫用兩片PTFE墊片對夾固定PCB感測板_x000D_
   車製式樣零件組裝確認修短0.7mm_x000D_
   修改相關六角牙頭圖面_x000D_
   調研現況加工零件，採購零件、庫存數_x000D_
   通知採購、生管針對修改內容與暫行圖面進行採購、庫存零件重工與改善_x000D_
b.董事長另有想法:_x000D_
   以塑膠管方式進行塞住Ø4.5圓孔讓其PCB感測板不會位移_x000D_
   收尋相關塑膠管規格、玻璃纖維管規格有否符合規範_x000D_
   前往政聯確認玻璃纖維管規格與樣品採購_x000D_
   試組裝玻璃纖維管Ø4.5能否有效阻擋PCB感測板不會位移_x000D_
   確認改善方式後修改回原始圖面規格並通知採購、生管後續對策與圖面規範</t>
  </si>
  <si>
    <t>試算DN13~DN40出入水口表面積差異點:_x000D_
觀察3D看弓銓、桓達、凱特多孔式噴嘴差異點_x000D_
拆卸凱特水表軸心，分析前端黑色材質:_x000D_
材質槍打出為LE(電木)材質_x000D_
詢問凱特材質:主要為PA，其餘為複合性材料</t>
  </si>
  <si>
    <t>又興鋼模來訪討論MOT塑膠齒輪模具開模重點與疑問處</t>
  </si>
  <si>
    <t xml:space="preserve">產品開發部資深機構工程師面試_x000D_
</t>
  </si>
  <si>
    <t>拆卸測試DN25內容:_x000D_
1PCS弓銓水表_x000D_
1PCS多孔式噴嘴改為凱特水表_x000D_
1PCS取消感測片圓片_x000D_
2PCS將表頭下方圓環修改為只有四點_x000D_
測試後:_x000D_
1PCS弓銓水表  (無異常)_x000D_
1PCS多孔式噴嘴改為凱特水表  (軸心無異常)_x000D_
1PCS取消感測片圓片  (上下軸心皆有嚴重磨耗，上軸心有變色，表頭軸承有被磨成長條孔)_x000D_
1PCS將表頭下方圓環修改為只有四點  (感測片破，感測片軸心掉落、葉片人工寶石掉落、葉片軸承在寶石處擴孔、多孔式噴嘴軸心嚴重磨耗、表頭軸承有被磨成長條孔)_x000D_
1PCS將表頭下方圓環修改為只有四點  (多孔式噴嘴軸心嚴重磨耗、表頭軸承有被磨成長條孔)_x000D_
組裝將桓達多孔式噴嘴軸心更換為凱特軸心，其餘不變4PCS樣品進行長時間磨耗測試_x000D_
現況測試問題點討論會議</t>
  </si>
  <si>
    <t>廊坊兆穗测温线缆上海檢驗規格內容確認_x000D_
廊坊兆穗测温线缆拉力測試需求聯繫</t>
  </si>
  <si>
    <t>12月迎新請生會</t>
  </si>
  <si>
    <t>SD光電開關微型化排程內容討論_x000D_
機構規格:_x000D_
依據GEMS目錄開發3種牙口規格_x000D_
金屬型只先做一種規格_x000D_
認證內容須撰寫SOP，將測試項目與測試時間內容撰寫清楚</t>
  </si>
  <si>
    <t>1.適合膠體尋找及確認規格_x000D_
2.詢問購買窗口_x000D_
3.CSA缺少資料問題討論_x000D_
4.改善對策回覆_x000D_
5.缺少圖面繪製</t>
  </si>
  <si>
    <t>1.膠體詢問代理商有無販賣_x000D_
2.前後蓋防退設計討論_x000D_
3.整理資料回覆_x000D_
4.O-RING圖面出圖給CSA</t>
  </si>
  <si>
    <t>1.測試50000次壓合後膜片，DN20失效，DN15 PASS_x000D_
2.更換寧磁修模後膜片作測試，開合長時間作動前都PASS_x000D_
3.請寧磁調整膜片孔距_x000D_
4.膜片工程圖更新</t>
  </si>
  <si>
    <t>1.膠體問題討論</t>
  </si>
  <si>
    <t>1.作業標準書確認修改位置_x000D_
2.BOM修改方向討論_x000D_
3.重工圖面繪製_x000D_
4.加工製程履歷查詢</t>
  </si>
  <si>
    <t>1.本體模具驗收資料_x000D_
2.請廠商提供模具照片(跟催中)</t>
  </si>
  <si>
    <t>1.膜片測試狀況確認_x000D_
2.閥體加工(供出貨用)_x000D_
3.與模具廠討論修模進度</t>
  </si>
  <si>
    <t>1.測試項目討論_x000D_
2.後續執行方向討論_x000D_
3.測試樣品領用</t>
  </si>
  <si>
    <t>1.零件進料檢驗基準制定_x000D_
2.半成品圖面及3D修正</t>
  </si>
  <si>
    <t>1.3D檔案修正_x000D_
2.確認零件干涉_x000D_
3.提供連接桿重工圖面給廠務製作</t>
  </si>
  <si>
    <t>1.十一月慶生會會前布置_x000D_
2.十一月慶生會</t>
  </si>
  <si>
    <t>十一月慶生會</t>
  </si>
  <si>
    <t xml:space="preserve">1.成品BOM新增_x000D_
2.3D修正_x000D_
</t>
  </si>
  <si>
    <t>1.模具修模事宜討論_x000D_
2.3D檔案確認及提供</t>
  </si>
  <si>
    <t>1.目前專案任務確認及排程</t>
  </si>
  <si>
    <t xml:space="preserve">EPD 半成品-內襯本體工程圖  DN15 / DN25_x000D_
_x000D_
</t>
  </si>
  <si>
    <t>EPD 半成品-內襯本體工程圖 DN15 / DN25 / DN40</t>
  </si>
  <si>
    <t xml:space="preserve">EPD 半成品-內襯本體工程圖 DN50 / DN65 / DN80_x000D_
</t>
  </si>
  <si>
    <t>EPD 半成品-內襯本體工程圖 DN80 / DN100 / DN125</t>
  </si>
  <si>
    <t>EPD 半成品-內襯本體工程圖 DN125 / DN150</t>
  </si>
  <si>
    <t>DN25 / DN50 樣機外型逆向</t>
  </si>
  <si>
    <t>週四部門會議_x000D_
_x000D_
1. 光電微型 - 逆向、展型 (金屬M12/塑膠M12&amp;M8)_x000D_
2. EPD改圖 列出排程_x000D_
3. 一體型電磁式流量計 外型逆向、拆解</t>
  </si>
  <si>
    <t>DN50 / DN65 新增內襯本體總成爆炸圖</t>
  </si>
  <si>
    <t>樣品逆向</t>
  </si>
  <si>
    <t>DN80 / DN100 / DN125 / DN150 新增內襯本體總成爆炸圖</t>
  </si>
  <si>
    <t>塑膠 M12展型_x000D_
_x000D_
PCB尺寸規劃 與禁佈區</t>
  </si>
  <si>
    <t>1.做水壓測試_x000D_
2.製作水壓測試樣品_x000D_
3.將TUV寄回來的NG樣品拆除</t>
  </si>
  <si>
    <t>與低壓接著劑的廠商討論接著劑問題</t>
  </si>
  <si>
    <t>1.做水壓測試_x000D_
2.製作水壓測試樣品_x000D_
3.切割NBR墊片當塞子用</t>
  </si>
  <si>
    <t>找葉片與殼體廠商並連繫，設計DN50殼體</t>
  </si>
  <si>
    <t>設計DN50殼體</t>
  </si>
  <si>
    <t>1.做水壓測試_x000D_
2.製作水壓測試樣品_x000D_
3.修改圖面給精機加工</t>
  </si>
  <si>
    <t xml:space="preserve">準備水壓測試樣品零件，修改圖面給精機加工_x000D_
_x000D_
</t>
  </si>
  <si>
    <t>1.設計DN80殼體_x000D_
2.修改DN50內部結構</t>
  </si>
  <si>
    <t xml:space="preserve">準備水壓測試樣品零件_x000D_
_x000D_
</t>
  </si>
  <si>
    <t>11月份慶生會</t>
  </si>
  <si>
    <t>早上收到低壓射出機台的料射出來有氣泡，協助產線調整低壓射出機。</t>
  </si>
  <si>
    <r>
      <t>9/26 CSA</t>
    </r>
    <r>
      <rPr>
        <sz val="10"/>
        <rFont val="微軟正黑體"/>
        <family val="2"/>
        <charset val="136"/>
      </rPr>
      <t>對於本安隔離柵的變壓器認定與過去的IECEX及NEPSI認定不同，會造成需要多3組zener 8W的保護零件，嚴重影響電路設計及空間需求。已請CSA工程師重新審視。
10/28 電路板發包打件、膠塊耐候性測試樣品CSA已收到。</t>
    </r>
    <r>
      <rPr>
        <sz val="10"/>
        <rFont val="Arial"/>
        <family val="2"/>
      </rPr>
      <t xml:space="preserve">
</t>
    </r>
    <r>
      <rPr>
        <sz val="10"/>
        <rFont val="微軟正黑體"/>
        <family val="2"/>
        <charset val="136"/>
      </rPr>
      <t>11/4 膠體耐受性測試矽膠通過，黑色橡膠沒過，前蓋膠體更新後送件做耐壓測試。</t>
    </r>
    <r>
      <rPr>
        <sz val="10"/>
        <color rgb="FFC00000"/>
        <rFont val="微軟正黑體"/>
        <family val="2"/>
        <charset val="136"/>
      </rPr>
      <t xml:space="preserve">
11/14 目前合適的膠體正在確認。
11/14 電路板打件，預計11/19備料完成，12/3 打件回廠。</t>
    </r>
    <phoneticPr fontId="39" type="noConversion"/>
  </si>
  <si>
    <r>
      <t>預計9月份進行工程試製10月份技轉關案。
9/5,備料延至9/30，工程試製時間延後製10月份
外殼預計11/7日到200套，工程試製延至11月</t>
    </r>
    <r>
      <rPr>
        <sz val="10"/>
        <color rgb="FFFF0000"/>
        <rFont val="細明體"/>
        <family val="3"/>
        <charset val="136"/>
      </rPr>
      <t xml:space="preserve">
供應商尺寸製作錯誤，延至12/5日到貨，工程試製延至12月份。</t>
    </r>
    <phoneticPr fontId="39" type="noConversion"/>
  </si>
  <si>
    <t>11/18公司確認時間，讓台大做結案報告。</t>
    <phoneticPr fontId="39" type="noConversion"/>
  </si>
  <si>
    <r>
      <t>1.EPU2</t>
    </r>
    <r>
      <rPr>
        <sz val="10"/>
        <rFont val="微軟正黑體"/>
        <family val="2"/>
        <charset val="136"/>
      </rPr>
      <t xml:space="preserve">生產專用測場重新建置。
2.探頭組裝防水膠體填充耗時問題處理
</t>
    </r>
    <phoneticPr fontId="39" type="noConversion"/>
  </si>
  <si>
    <t>3/17相關模具請購簽核完成。_x000D_
3/10 橡膠模具簽核完成。(雨秋)_x000D_
3/18中凱討論鋁外殼開模問題點，預計5/09-T1試模。_x000D_
4/14橡膠試模完成6/10進行模具驗收。_x000D_
5/22中凱樣品收到，5/28進行模具驗收。_x000D_
4/09 LCD透明顯示板模具簽核完成。(慈溪大豐)_x000D_
6/02 LCD透明顯示板收到樣品，剩餘透明顯示處有流痕問題尚待處理。_x000D_
7/11 收到慈溪大豐樣品T3樣品，配合尺寸依舊不合格_x000D_
9/02針對T3樣品進行確認無誤並模具驗收</t>
  </si>
  <si>
    <t>CNPA49第4版螺紋干擾器1、2、3型製作</t>
  </si>
  <si>
    <t>世代1-CNPA49第4版測試(軟體/硬體/機構整合)</t>
  </si>
  <si>
    <t>世代2-CNPA49第4版測試(軟體/硬體/機構整合)與改善</t>
  </si>
  <si>
    <t>DVT-QA測試(CNPA49第4版)</t>
  </si>
  <si>
    <t>CNPA49第4版型式認證送測(DN13~DN50)各5只</t>
  </si>
  <si>
    <t>EPH2QC工程表</t>
  </si>
  <si>
    <t>新零件進料檢驗基準</t>
  </si>
  <si>
    <t>EPH2產品檢驗記錄</t>
  </si>
  <si>
    <t>EPH2-SOP/加工重點 (半成品/成品/組裝/測試)</t>
  </si>
  <si>
    <t>EPH2產品檢驗基準</t>
  </si>
  <si>
    <t>工程試製與生產良率統計DN13-100只</t>
  </si>
  <si>
    <t>工程試製與生產良率統計DN20-500只</t>
  </si>
  <si>
    <t>工程試製與生產良率統計DN25-500只</t>
  </si>
  <si>
    <t>EPH2-機構圖面(元件/組裝/銘版)</t>
  </si>
  <si>
    <t>工程試製與生產良率統計DN40-100只</t>
  </si>
  <si>
    <t>工程試製與生產良率統計DN50-100只</t>
  </si>
  <si>
    <t>2026/02/03</t>
  </si>
  <si>
    <t>2026/02/06</t>
  </si>
  <si>
    <t>2026/02/26</t>
  </si>
  <si>
    <t>2026/02/10</t>
  </si>
  <si>
    <t>2026/04/23</t>
  </si>
  <si>
    <t>2026/04/09</t>
  </si>
  <si>
    <t>2026/05/07</t>
  </si>
  <si>
    <t>2026/05/05</t>
  </si>
  <si>
    <t>2026/05/27</t>
  </si>
  <si>
    <t>EPH12M1002 座標資料整理 改版</t>
  </si>
  <si>
    <t>EPT16S1001排版資料確認</t>
  </si>
  <si>
    <t>佈圖機構修改</t>
  </si>
  <si>
    <t>機構變更LAYOUT修改</t>
  </si>
  <si>
    <t>EPH耗電電驗證_x000D_
包含_x000D_
(1) 通訊時_x000D_
(2) 喚醒時_x000D_
(3) 休眠_x000D_
(4) OTA</t>
  </si>
  <si>
    <t>至標檢局汐止度量衡實驗室參加說明會</t>
  </si>
  <si>
    <t>準備相關資料，提出量桶量槽檢定申請</t>
  </si>
  <si>
    <t>至為昇科討論雷達波合作案</t>
  </si>
  <si>
    <t>EPT_ADC過高異常品分析</t>
  </si>
  <si>
    <t>EPT_50mm測試</t>
  </si>
  <si>
    <t xml:space="preserve">EPT_50mm測試_x000D_
EPT75mm校正_x000D_
</t>
  </si>
  <si>
    <t>ECP治具測試與除錯</t>
  </si>
  <si>
    <t>EPT 新測試產線生產 不良品分析_x000D_
 測廠校正與 驗證紀錄_x000D_
PCBA 不良品分析等_x000D_
_x000D_
大訊400PCS 數據整理</t>
  </si>
  <si>
    <t>1. 光電微型化, 與志豪確認電路設計, 機構規格確認, PCB尺寸與用料料況._x000D_
2. 奧多曼水錶, 與志豪和貫中確認電路設計, 目前感測電路的實測流程, 發電機測試的方法與流程, LCM內容確認等.</t>
  </si>
  <si>
    <t>高階主管共識營活動</t>
  </si>
  <si>
    <t>1. 與鄭博討論SC38 SIL2的FMEDA文件撰寫方式._x000D_
2. AI 行業產品將進行物料/制程上管控 (第三次會議)_x000D_
3. 研發會議.</t>
  </si>
  <si>
    <t>檢視電路設計, 再次確認開發規格完全照競品規格定義</t>
  </si>
  <si>
    <t>重新討論實際工作任務與時程內容</t>
  </si>
  <si>
    <t>1. SE38導入新微動開關, 於PCB電測治具無法檢測出, 組裝到成品時無法複歸問題, 請瀚霆協助並與李總廠討論後, 要變更扭力彈簧._x000D_
2. EG36客戶反應問題, 架設環境確認現象.</t>
  </si>
  <si>
    <t>水錶試做葉片底座組裝</t>
  </si>
  <si>
    <t>水錶試做葉片底座於二樓測場進行流量測試</t>
  </si>
  <si>
    <t>水錶試做葉片底座組裝並測試</t>
  </si>
  <si>
    <t>1.研發報告準備_x000D_
2.開發計劃書撰寫_x000D_
3.參考競品電路,進行電路規劃,使用零件確認與備料</t>
  </si>
  <si>
    <t>1.葉輪帶動發電模組測試_x000D_
2.研發報告準備</t>
  </si>
  <si>
    <t>1.開發計劃書撰寫_x000D_
2.參考競品電路,進行電路規劃,使用零件確認與備料</t>
  </si>
  <si>
    <t>光寶送樣需求,協助備料與確認</t>
  </si>
  <si>
    <t>1. SDX8 異常品分析 11/7、11/10、11/17 27 PCS</t>
  </si>
  <si>
    <t>1. SDX8 異常品分析 11/17 PCS</t>
  </si>
  <si>
    <t xml:space="preserve">1. SDX8 異常品分析 20 PCS_x000D_
2. SEX2 優化微動開關 電路板 異常品分析 _x000D_
3. SDX8 客訴 異常分析 3 PCS_x000D_
</t>
  </si>
  <si>
    <t>1. SEX5 成品組裝 異常品問題分析</t>
  </si>
  <si>
    <t>1. SDX5 電路板半成品治具 軟體數值異常_x000D_
2. SDX5 電路板半成品治具 軟體製作暫行板</t>
  </si>
  <si>
    <t>1. SDX8 異常品分析 11/17 11 PCS</t>
  </si>
  <si>
    <t>精巧型EPD規格比ˋ較</t>
  </si>
  <si>
    <t>精巧型EPD專案時程規劃</t>
  </si>
  <si>
    <t>EPU2工程試製，相關治具測試</t>
  </si>
  <si>
    <t>研三內部會議，專案進度/週事項</t>
  </si>
  <si>
    <t>精巧型EPD競品拆解與測試</t>
  </si>
  <si>
    <t>EPU2工程試製跟線</t>
  </si>
  <si>
    <t>EPV-Pulse異常，客戶亞磯使用EPV時，Pulse會有異常現象，經測試發現於累積總量重置會導致Pulse輸出異常</t>
  </si>
  <si>
    <t>EPD電源板測試異常，測試與分析</t>
  </si>
  <si>
    <t>緊湊型電磁流量計競品電路測試</t>
  </si>
  <si>
    <t>工程試製，與現場人員配合，_x000D_
在前加工的地方哪裡需要改進，_x000D_
黑膠改為產線常用的白膠，廠長提出要氣密測試，_x000D_
顯示板治具測試50pcs完成</t>
  </si>
  <si>
    <t>主板治具電測，將首批下蓋點膠，_x000D_
並進入燒機48小時階段。_x000D_
討論簡易氣密治具如何實現。_x000D_
下午請假</t>
  </si>
  <si>
    <t>主板製據測試有異常，因已被分板所以後面進行單板測試，_x000D_
未復現異常，後續若連板測試有異常時，再通知分析，_x000D_
測場架設，並測試，精準度會超出規範還需查看原因。</t>
  </si>
  <si>
    <t>製作韌體程式更新文件並提供給上海。_x000D_
進行水測，發現若在同側會造成校正干擾，_x000D_
後續將其分開即可正常寫入校正值，_x000D_
氣密測試治具完成，進行測試，在氣壓調到0.1KG的情況，_x000D_
會有冒泡的現象，但不是在點膠的位置，_x000D_
在下蓋螺絲的地方會冒泡，後續討論用洩氣時間做測試。</t>
  </si>
  <si>
    <t>標籤版號提供，支架組裝螺絲異常，DN20水測，標準表數據讀不到</t>
  </si>
  <si>
    <t>1120_x000D_
_x000D_
EPU_DinRail_x000D_
電路修改_x000D_
_x000D_
MCU BOARD:_x000D_
V  R7 並聯一顆0.1uF/50v的MLCC電容_x000D_
V  R11短路到地 - 100K 改 0K_x000D_
V  C8 並 2.2uF 16V_x000D_
V  R14 R15 - NC_x000D_
!  R12 右腳 - 飛線 - R14 右腳_x000D_
_x000D_
V  C11 C12 並聯 22uF / 25V_x000D_
!  R1 Bead 上件_x000D_
!  R2 680K_x000D_
V  C7 換去 C6 並聯_x000D_
V  原先 C7 位置 上一顆 Sensor Board TVS5 的突波吸收器_x000D_
_x000D_
部門週會_x000D_
製成履歷PPR - 不良品異常分析_x000D_
阻抗分析儀EXCEL - 新增直通率 &amp; 環測前後良率_x000D_
_x000D_
EPU_DinRail_x000D_
QA送樣問題回覆</t>
  </si>
  <si>
    <t>1121_x000D_
_x000D_
EPU_DinRail_x000D_
電路修改_x000D_
SENSOR BOARD:_x000D_
R56 1K 改 49R9_x000D_
C4 C5 改成 GPL 220 50V_x000D_
C4 C5 割線斷路 _x000D_
C4 C5 焊接47uH_x000D_
L1 電桿 改成 47uH_x000D_
C2 C3 C6 上件 10u 50V_x000D_
C3 外加 100N 50V_x000D_
MCU BOARD:_x000D_
R7 並聯一顆0.1uF/50v的MLCC電容_x000D_
R11短路到地 - 100K 改 0K_x000D_
C8 並 2.2uF 16V_x000D_
R14 R15 - NC_x000D_
R12 右腳 - 飛線 - R14 右腳_x000D_
C11 C12 並聯 22uF / 25V_x000D_
R1 Bead 上件_x000D_
R2 680K_x000D_
C7 換去 C6 並聯_x000D_
原先 C7 位置 上一顆 Sensor Board TVS5 的突波吸收器</t>
  </si>
  <si>
    <t>修改流速會突然降為0的問題, 發行V2.2.49</t>
  </si>
  <si>
    <t>TC部門週會</t>
  </si>
  <si>
    <t>韌體模組化</t>
  </si>
  <si>
    <t>調適軟件撰寫</t>
  </si>
  <si>
    <t>1. 協助業務回答客戶Modbus protocol問題_x000D_
2. 使用ChatGPT製作Code review範本項目_x000D_
3. 使用Gemini製作Code review AI代理檢查項目</t>
  </si>
  <si>
    <t>調適軟件撰寫-加入序號日期讀寫, &amp;韌體資訊讀取功能</t>
  </si>
  <si>
    <t>1. 支援桃園地下水-國聯1,2號井的流量計設定參數&amp;總量誤差問題排除_x000D_
2. 使用ChatGPT重建傳送封包的checksum計算方式</t>
  </si>
  <si>
    <t>調適軟件撰寫 : _x000D_
1. 加入序號&amp;製造日期的讀寫功能_x000D_
2. 新增讀取EPU1波形視窗</t>
  </si>
  <si>
    <t>支援桃園地下水-國聯實業的流量計與平台數值誤差太大問題。_x000D_
已與平台商中興工程討論: 決議現場更改流量計為雙向模式。</t>
  </si>
  <si>
    <t>支援業務回覆 GPX8客戶關於Modbus讀寫問題。</t>
  </si>
  <si>
    <t>AI使用規範及Code review流程討論</t>
  </si>
  <si>
    <t>整理個人電腦硬碟資料,安裝 AI工具Antigravity:_x000D_
操作HART dd file的建立。</t>
  </si>
  <si>
    <t>調適軟件撰寫 : _x000D_
實現讀取EPU1的波形資料功能。</t>
  </si>
  <si>
    <t>栢東-ST代理商拜訪, 藍芽模組討論。</t>
  </si>
  <si>
    <t>興德電子拜訪,4G-Lte模組討論。</t>
  </si>
  <si>
    <t>K200501R1 智慧家戶水錶:重新整理若干uif 使用副程式，因顯示部份變數結構體改變，需重新修正所有有關顯示部份程式。_x000D_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6。因顯示部份變數結構體改變，需重新修正所有有關顯示部份程式。</t>
  </si>
  <si>
    <t>請假特休一天</t>
  </si>
  <si>
    <t>M240704R1 一體式夾管超音波流量計(DN25)[RD4] :撰寫pc端有關於螢幕擷取相關程式_x000D_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t>
  </si>
  <si>
    <t>M240704R1 一體式夾管超音波流量計(DN25)[RD4] :,使用格式為rgb888，baudrate=115200，傳送一張圖約需50sec_x000D_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t>
  </si>
  <si>
    <t>M240704R1 一體式夾管超音波流量計(DN25)[RD4] :撰寫韌体端有關於螢幕擷取相關程式,使用格式為rgb888，baudrate=115200，傳送一張圖約需50sec，目前仍有色偏問題_x000D_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t>
  </si>
  <si>
    <t>不同LLM固定模式結果測試, 專案Git轉換, 分析</t>
  </si>
  <si>
    <t>部門週會及模組化審查</t>
  </si>
  <si>
    <t>BLM, 主管共識營</t>
  </si>
  <si>
    <t>AI使用規範及Code Review流程設計</t>
  </si>
  <si>
    <t>模擬器開發, 試用新的IDE for Coding with AI Assists</t>
  </si>
  <si>
    <t>規範討論會議、準備。議後文件整理，Git上傳</t>
  </si>
  <si>
    <t>EPT測場_x000D_
1.億翔冷熱水機線路查修_x000D_
2.RS485設定及調整_x000D_
3.PLC程式修改_x000D_
4.歐姆龍電表修正</t>
  </si>
  <si>
    <t>協助GPX8校正生產系統_x000D_
1.labview軟體規劃_x000D_
2.資料收集器程式撰寫_x000D_
3.功能驗證</t>
  </si>
  <si>
    <t>展品呈現討論</t>
  </si>
  <si>
    <t>修改壓合治具</t>
  </si>
  <si>
    <t>上課+簡報製作</t>
  </si>
  <si>
    <t>SHOWCASE草圖規劃</t>
  </si>
  <si>
    <t>至宜蘭廠安裝自走熱風+PT1000治具測試(需修改)</t>
  </si>
  <si>
    <t>EG防腐型平台配件加工/組裝</t>
  </si>
  <si>
    <t>設計修改PT1000一對五治具並製作配件</t>
  </si>
  <si>
    <t>11/20 下午請假，身體不適看醫生</t>
  </si>
  <si>
    <t>11/18-20 EPH氣動閥管道協助組裝_x000D_
11/20 模具資料建立WA00A0321</t>
  </si>
  <si>
    <t>爸爸術後發燒，帶至亞東醫院回診</t>
  </si>
  <si>
    <t>灌膠機重新整理_x000D_
11/24 機構拆解_x000D_
_x000D_
11/24 ECP 焊接氮氣檢測改管</t>
  </si>
  <si>
    <t>11/25 QA用SQ M10x1/8Pt轉接頭加工_x000D_
11/25 EPT氣動閥管道協助組裝</t>
  </si>
  <si>
    <t>8" 150lbs電磁流量計內襯負壓測試治具_x000D_
11/26 圖面，五金零件備料_x000D_
_x000D_
11/24 永湖中壓錶，報警器詢價38500+4800+500_x000D_
_x000D_
11/25-26 EPT氣動閥管道協助組裝_x000D_
11/26 模具資料更新 WF00A0012 WA00A0309</t>
  </si>
  <si>
    <t>測試管包覆泡棉</t>
  </si>
  <si>
    <t>協助二廠EPH測台Q6測試</t>
  </si>
  <si>
    <t>組裝EPU2塗膠測漏治具</t>
  </si>
  <si>
    <t>組裝SC38內置盒快速接頭治具</t>
  </si>
  <si>
    <t>協助測試ˋ奧多曼</t>
  </si>
  <si>
    <t>六位半電表拉線</t>
  </si>
  <si>
    <t>六位半電表拉線測試</t>
  </si>
  <si>
    <t>板金加工_x000D_
配件安裝_x000D_
電盤佈線</t>
  </si>
  <si>
    <t>宜蘭廠自走式熱烘設備修改_x000D_
配件材料準備</t>
  </si>
  <si>
    <t>宜蘭廠自走式熱烘設備修改_x000D_
前往宜蘭廠安裝</t>
  </si>
  <si>
    <t>PVD水測壓治具_x000D_
IO規劃_x000D_
線路圖繪製_x000D_
電料購買</t>
  </si>
  <si>
    <t>SC38測試治具焊線</t>
  </si>
  <si>
    <t>產品開發部週會:_x000D_
討論現況部門人員所有專案任務內容與制定模式，格式內容問題。_x000D_
例如:_x000D_
實際開始時間、預計完成時間、工期、工時內容_x000D_
專案任務內容工作細項拆分_x000D_
專案任務重疊問題_x000D_
專案任務內容細分項目表格撰寫</t>
  </si>
  <si>
    <t xml:space="preserve">拆卸億豪軸心樣品_x000D_
詢問億豪軸心前端材質與加工方式_x000D_
材質:膠木_x000D_
加工方式:代料先車不銹鋼軸心→塞入膠木→車床加工前端膠木_x000D_
拆卸弓銓DN20水表樣品_x000D_
測試弓銓、凱特葉片比重數據_x000D_
組裝軸心更換為凱特樣品與安裝測試_x000D_
DN50測試樣品零件領料_x000D_
</t>
  </si>
  <si>
    <t>2025年 高階主管共識營活動</t>
  </si>
  <si>
    <t>2025国际电子电路（深圳）展览会( 深圳国际会展中心)出差申請表撰寫</t>
  </si>
  <si>
    <t>前往汐止度量衡實驗室參與說明會</t>
  </si>
  <si>
    <t>DN50改善型結構:_x000D_
試組裝DN50規格零件_x000D_
修改DN50多孔式噴嘴轉接環零件規格_x000D_
組裝測試用DN50入水口大小孔樣品</t>
  </si>
  <si>
    <t>微型化光電開關結構圖面內容討論與確認相關規格</t>
  </si>
  <si>
    <t>開案企畫書內容資料查訊與撰寫相關企畫書內容需求文件</t>
  </si>
  <si>
    <t>ECO-25110287_x000D_
新增EPT廠內自製半成品BOM表_x000D_
繪製新增EPT廠內自製半成品3D圖面_x000D_
SAF-25110514_x000D_
新增EPT廠內自製半成品料號_x000D_
針對半成品編碼內容建立新增選型</t>
  </si>
  <si>
    <t>宜蘭生產SE38電源座覆歸異常問題:_x000D_
a.確認相關零件結構有無異常_x000D_
b.確認彈簧尺寸有無異常_x000D_
c.討論彈簧K值問題點_x000D_
d.試做彈簧少1圈樣品與組裝測試_x000D_
f.測試彈簧K值_x000D_
e.針對樣品彈簧數據修改3D零件圖面_x000D_
f.彈簧2D工程圖面繪製</t>
  </si>
  <si>
    <t>電一生產EPU2上支架結構問題確認與說明</t>
  </si>
  <si>
    <t>1.討論目前專案任務排程_x000D_
2.整理目前及未來的專案任務排程</t>
  </si>
  <si>
    <t>1.耐水壓測試設備桌板加工</t>
  </si>
  <si>
    <t>1.樣品組裝及測試防水性_x000D_
2.進行長時間測試</t>
  </si>
  <si>
    <t>1.耐水測樣品領料_x000D_
2.樣品加工協調_x000D_
3.零件灌膠加工</t>
  </si>
  <si>
    <t>1.設備零件領料_x000D_
2.配電討論_x000D_
3.設備配件組裝</t>
  </si>
  <si>
    <t>1.耐水測治具零件圖面繪製及委託生管排單製作_x000D_
2.防爆認證流程簡報協助確認資料內容</t>
  </si>
  <si>
    <t xml:space="preserve">1.球閥請購討論_x000D_
2.請採購協助尋其他廠商做比價_x000D_
3.設備組裝_x000D_
</t>
  </si>
  <si>
    <t>1.討論目前進度及未來有急迫性專案的排程</t>
  </si>
  <si>
    <t>1.討論目前測試資料內容的標準_x000D_
2.討論如何製作北ˋ美防爆紀錄</t>
  </si>
  <si>
    <t>1.設備安裝_x000D_
2.零件發現組裝異常，討論改善方案_x000D_
3.修改圖面給廠商修改_x000D_
4.請廠商取回零件協助改善加工</t>
  </si>
  <si>
    <t>1.板金加工_x000D_
2.設備零件問題加工處理討論</t>
  </si>
  <si>
    <t>1.成品工程圖繪製_x000D_
2.成品爆炸圖_x000D_
3.成品缺少零件3D建檔(線材.Connector元件)</t>
  </si>
  <si>
    <t>1.PVD DN25 EPDM膜片尺寸異常，提ECO進行修正_x000D_
2.3D及2D工程圖繪製D1版修正</t>
  </si>
  <si>
    <t>DN50 / DN65 半成品-內襯本體總成工程圖</t>
  </si>
  <si>
    <t>塑膠 二分之一-20 UNF展型_x000D_
_x000D_
PCB尺寸規劃 與禁佈區</t>
  </si>
  <si>
    <t xml:space="preserve">金屬 二分之一-20 UNF展型_x000D_
</t>
  </si>
  <si>
    <t>展型確認_x000D_
_x000D_
由於尺寸有誤 重新展型</t>
  </si>
  <si>
    <t>1.寫專案排成文件2.討論專案排成文件如何寫</t>
  </si>
  <si>
    <t>1.SDX光電系列在接液部分的O-Ring需要新增EPDM，查詢缺少的規格並建立料號_x000D_
2.產線須生產SDX2，協助建立射出機台參數</t>
  </si>
  <si>
    <t>1.設計DN50內部結構_x000D_
2.與研二討論專案後續的測試方式及需要的資料</t>
  </si>
  <si>
    <t>1.將3D列印的葉片軸心改為鐵棒，增加穩定度，改善測試時訊號不穩定的狀況_x000D_
2.設計DN50內部結構</t>
  </si>
  <si>
    <t>準備SDX5遮光罩模具修改驗收文件</t>
  </si>
  <si>
    <t>與TUV告知樣品變更後的結構說明，及設備校驗報告說明</t>
  </si>
  <si>
    <t>討論奧多曼水表專案排程</t>
  </si>
  <si>
    <t>與TUV告知樣品變更後的結構說明，詢問送樣零件進度</t>
  </si>
  <si>
    <t>1.設計DN50內部結構_x000D_
2.組裝發電機版本葉輪上測廠測試</t>
  </si>
  <si>
    <t>將異常品領回分析，並領取排線測試</t>
  </si>
  <si>
    <t>TQ4-25110012</t>
  </si>
  <si>
    <t>修改結構，並測試排線組裝狀況</t>
  </si>
  <si>
    <t>1.詢問送測試的零件進度_x000D_
2.做水壓測試樣品</t>
  </si>
  <si>
    <t>1.組裝發電機版本葉輪上測廠測試_x000D_
2.DN80殼體給廠商估價</t>
  </si>
  <si>
    <t>工程試製預估1個月, 完成後再2週技轉。</t>
    <phoneticPr fontId="39" type="noConversion"/>
  </si>
  <si>
    <r>
      <rPr>
        <sz val="10"/>
        <rFont val="微軟正黑體"/>
        <family val="2"/>
        <charset val="136"/>
      </rPr>
      <t>預計</t>
    </r>
    <r>
      <rPr>
        <sz val="10"/>
        <rFont val="Arial"/>
        <family val="2"/>
      </rPr>
      <t>2026/2</t>
    </r>
    <r>
      <rPr>
        <sz val="10"/>
        <rFont val="微軟正黑體"/>
        <family val="2"/>
        <charset val="136"/>
      </rPr>
      <t>月底取證</t>
    </r>
    <phoneticPr fontId="39" type="noConversion"/>
  </si>
  <si>
    <r>
      <rPr>
        <sz val="10"/>
        <rFont val="微軟正黑體"/>
        <family val="2"/>
        <charset val="136"/>
      </rPr>
      <t>10/20 目前進度：探頭PEI + 壓電壓貼合後的訊號量測作業。</t>
    </r>
    <r>
      <rPr>
        <sz val="10"/>
        <color rgb="FFC00000"/>
        <rFont val="微軟正黑體"/>
        <family val="2"/>
        <charset val="136"/>
      </rPr>
      <t xml:space="preserve">
</t>
    </r>
    <r>
      <rPr>
        <sz val="10"/>
        <rFont val="微軟正黑體"/>
        <family val="2"/>
        <charset val="136"/>
      </rPr>
      <t xml:space="preserve">10/28 目前進度：背膠層灌膠後等待乾燥。目前確認損壞的樣品為4/60 = 7%
11/14 已完成試作，目前正在完善文件及測試結果統計分析。
</t>
    </r>
    <r>
      <rPr>
        <sz val="10"/>
        <color rgb="FFC00000"/>
        <rFont val="微軟正黑體"/>
        <family val="2"/>
        <charset val="136"/>
      </rPr>
      <t>11/22 資料已整理完成，待台大做結案報告(日期待定。)</t>
    </r>
    <phoneticPr fontId="39" type="noConversion"/>
  </si>
  <si>
    <t>9/26 召開規格變更會議，確認EUT-POWER 2KV接地也要通過。環境溫度標示，若在常溫，並且水溫80℃時可正常工作，型錄的環境溫度維持60℃的標示。
10/20 已確定高溫80℃的水溫，可以正常工作。
10/28 預計11/6投入工程試製。50PCS
11/14 外殼11/17到貨，預計11/18進產線。
11/14 DN15量測訊號問題，目前尋求探頭更改型式的方式嘗試解決。</t>
    <phoneticPr fontId="39" type="noConversion"/>
  </si>
  <si>
    <r>
      <t xml:space="preserve">9/26 電路已可正常工作，本週進行實際訊號測試。
10/20 電路測試正常，但EFT 3KV異常處理中。
10/28 EFT 3KV時電源12V異常，尚未查明。
11/4 目前EFT 測試已改善到畫面黑白對調，但產品運作正常的情況，預計本週可以處理完成。
11/14 已送進DVT-QA
</t>
    </r>
    <r>
      <rPr>
        <sz val="10"/>
        <color rgb="FFC00000"/>
        <rFont val="微軟正黑體"/>
        <family val="2"/>
        <charset val="136"/>
      </rPr>
      <t>11/25 準備Relayout 作業。</t>
    </r>
    <phoneticPr fontId="39" type="noConversion"/>
  </si>
  <si>
    <t>1141201</t>
  </si>
  <si>
    <t>劉益瑋</t>
  </si>
  <si>
    <t>劉益瑋</t>
    <phoneticPr fontId="53" type="noConversion"/>
  </si>
  <si>
    <t>測試治具流程與量測範圍</t>
  </si>
  <si>
    <t>已完成時程規劃及人員安排</t>
  </si>
  <si>
    <t>已完成開發企畫書</t>
  </si>
  <si>
    <t>PCBA量產測試治具設計及製作(連板測試治具)</t>
  </si>
  <si>
    <t>成品量產測試治具設計及製作(一次5PCS)</t>
  </si>
  <si>
    <t>生產組裝治具設計及製作(金屬型探頭鉚合治具、太陽片+成品組裝治具)</t>
  </si>
  <si>
    <t>2026/01/08</t>
  </si>
  <si>
    <t>2026/01/28</t>
  </si>
  <si>
    <t>2026/01/29</t>
  </si>
  <si>
    <t>2026/02/11</t>
  </si>
  <si>
    <t>2026/02/12</t>
  </si>
  <si>
    <t>2026/03/05</t>
  </si>
  <si>
    <t>2026/04/17</t>
  </si>
  <si>
    <t xml:space="preserve">2025/12/03/跨部門會議/彭志豪/0%_x000D_
</t>
  </si>
  <si>
    <t xml:space="preserve">2025/12/29/產品檢驗記錄/莊廉琯/0%_x000D_
2025/12/29/進料檢驗基準/莊廉琯/0%_x000D_
</t>
  </si>
  <si>
    <t xml:space="preserve">2026/02/11/DVT-QA測試/王琇眉/0%_x000D_
</t>
  </si>
  <si>
    <t>M251101R1</t>
  </si>
  <si>
    <t>2025年度-韌體模組化</t>
  </si>
  <si>
    <t>K251101R1</t>
  </si>
  <si>
    <t>C級奧多曼電子水量計</t>
  </si>
  <si>
    <t xml:space="preserve">2025年度-硬體模組化專案_x000D_
SDX光電開關微型化設計_x000D_
</t>
  </si>
  <si>
    <t xml:space="preserve">SDX光電開關微型化設計_x000D_
</t>
  </si>
  <si>
    <t>樣品預計2026/2/12提供</t>
    <phoneticPr fontId="39" type="noConversion"/>
  </si>
  <si>
    <t>電路設計-Power Block</t>
  </si>
  <si>
    <t>樣品製作(PCBA)(20PCS)</t>
  </si>
  <si>
    <t>電路設計-整合功能設計</t>
  </si>
  <si>
    <t>K250501R2</t>
  </si>
  <si>
    <t>機構開模(塑膠探頭)</t>
  </si>
  <si>
    <t>機構開模(塑膠本體模具)</t>
  </si>
  <si>
    <t>MCU LAYOUT修改</t>
  </si>
  <si>
    <t>電路第三次修改layout修改</t>
  </si>
  <si>
    <t>SENSOR LAYOUT修改完成</t>
  </si>
  <si>
    <t>上海FC醫療電路板技轉圖面資料整理5組料號</t>
  </si>
  <si>
    <t>第四次電路修改 LAYOUT修改</t>
  </si>
  <si>
    <t>驗證表頭count計量的測試治具已完成。_x000D_
進行驗證，預計測試各口徑的q1~q7</t>
  </si>
  <si>
    <t>申請量桶量槽檢定，準備相關資料並與標檢局人員討論</t>
  </si>
  <si>
    <t xml:space="preserve">驗證dn40穩定性。_x000D_
</t>
  </si>
  <si>
    <t>北水返修水表拆解與分析</t>
  </si>
  <si>
    <t xml:space="preserve">ECP治具測試與除錯和焊接_x000D_
</t>
  </si>
  <si>
    <t>ECP治具測試與新增RS-485</t>
  </si>
  <si>
    <t>Ecp治具除錯</t>
  </si>
  <si>
    <t>EPT燒機後測試</t>
  </si>
  <si>
    <t>EPH水表LCD板焊接和領料，窩街樣品測試</t>
  </si>
  <si>
    <t>水錶試做葉片底座測試</t>
  </si>
  <si>
    <t>SDX廣達新樣品製作_x000D_
治具材料製作</t>
  </si>
  <si>
    <t>EPH水表現場勘查</t>
  </si>
  <si>
    <t>1.研發內部審查_x000D_
2.硬體審查</t>
  </si>
  <si>
    <t>1.研發報告準備_x000D_
2.LCD模組評估</t>
  </si>
  <si>
    <t>1.硬體審查,電路進行更新._x000D_
2.提供電路進行PCB佈線</t>
  </si>
  <si>
    <t>1.PCB佈線確認_x000D_
2.SDX5成品配方表新增_x000D_
3.零件確認與備料</t>
  </si>
  <si>
    <t>LCD模組製作評估</t>
  </si>
  <si>
    <t>1.PCB佈線確認_x000D_
2.零件確認與備料</t>
  </si>
  <si>
    <t>1. SDX8 異常品分析</t>
  </si>
  <si>
    <t>1. 填寫2025下半年度KPI表格</t>
  </si>
  <si>
    <t>1. SEX2 生產異常品分析_x000D_
2. SEX2 治具與新微動開關電路板測試功能</t>
  </si>
  <si>
    <t>EPD連板測試治具異常測試與分析</t>
  </si>
  <si>
    <t>緊湊型電磁流量計競品傳感器搭配EPD電路板精度測試</t>
  </si>
  <si>
    <t>緊湊型電池流量計拆解報告製作_x000D_
EPD電路板+Supmea傳感器零點測試</t>
  </si>
  <si>
    <t>EPD電路板+Supmea傳感器零點測試與電路修改</t>
  </si>
  <si>
    <t>硬體模組化課程，至二廠水測DN20_x000D_
上午確認2 pcs OK，_x000D_
下午再確認測試流程，再2 pcs OK_x000D_
並向產線人員說明如何操作，1 pcs OK_x000D_
現場看產線人員操作一輪OK，2 pcs OK_x000D_
4-20mA有一台異常，無電流輸出，_x000D_
拿回查看發現是線序錯誤，修正後已排除異常。</t>
  </si>
  <si>
    <t>業務反映EPR5清除累積量後無法進行流量量測，_x000D_
需更新軟體測試，更新後功能正常。_x000D_
整理EPU2工程試製資料，紀錄異常點。</t>
  </si>
  <si>
    <t>整理表格並詢問產線生產狀況，修正資料_x000D_
產線反映問題，並測試手邊拿回來的樣機</t>
  </si>
  <si>
    <t>產線有一台樣機異常，經查看分析後為主板程式沒有燒錄，_x000D_
重新燒錄後即能正常使用，_x000D_
下午過去看產線生產狀況，目前因校正時間過長，_x000D_
需再將校正時間縮短</t>
  </si>
  <si>
    <t>分析在小管徑上如何增加PGA但不增加雜訊</t>
  </si>
  <si>
    <t>生病發燒_x000D_
特休</t>
  </si>
  <si>
    <t xml:space="preserve">1125_x000D_
_x000D_
EPU_DinRail_x000D_
銘版更換_x000D_
_x000D_
EPU_DinRail_x000D_
電路圖修改_x000D_
DRC SENSOR版 過不了_x000D_
線重新拉_x000D_
元件重新放_x000D_
ORCAP-1349_x000D_
ORCAP-1805_x000D_
</t>
  </si>
  <si>
    <t>1126_x000D_
_x000D_
EPU_DinRail_x000D_
電路圖修改完成_x000D_
DRC - PASS_x000D_
Net List - 完成_x000D_
PDF - 完成_x000D_
LayOut Guide - 完成_x000D_
_x000D_
二樓測廠測試_x000D_
EPU - 準確度_x000D_
_x000D_
EPD客訴</t>
  </si>
  <si>
    <t>1127_x000D_
_x000D_
部門週會_x000D_
_x000D_
硬體模組化會議_x000D_
_x000D_
EPU_DinRail_x000D_
電路重新修改完成_x000D_
_x000D_
二廠領料_x000D_
EPDAM1S-0350B0E001T_x000D_
EPDAM1S-2150B0E001_x000D_
放二樓測場_x000D_
_x000D_
EPD 維修</t>
  </si>
  <si>
    <t xml:space="preserve">1128_x000D_
_x000D_
協助輝恩EPD治具維修_x000D_
_x000D_
宜蘭EPD電路板H橋(Q3)重工_x000D_
_x000D_
年度KPI績效表填寫_x000D_
_x000D_
EPU_DinRail_x000D_
電路修改_x000D_
+5V -5V_x000D_
錯誤 Fix_x000D_
</t>
  </si>
  <si>
    <t>1201_x000D_
_x000D_
EPD-H橋(Q3)更換檢修*90</t>
  </si>
  <si>
    <t>1202_x000D_
_x000D_
EPU-DinRail軌道型顯示器夾管式超音波流量計_x000D_
BOM匯出整理送打件_x000D_
_x000D_
EPU-DinRail_x000D_
電路設計完成_x000D_
打件準備_x000D_
樣品需求查找_x000D_
_x000D_
EPU_DinRail_x000D_
二樓測廠協助測試_x000D_
_x000D_
EPD-北美防爆_x000D_
領出缺料自行上件_x000D_
電測</t>
  </si>
  <si>
    <t>1203_x000D_
_x000D_
陪同QA二樓測廠測試_x000D_
9號機掛掉_x000D_
發現這次打件回來有兩台有再沒有任何改動的情況下_x000D_
FPGA無反應_x000D_
_x000D_
將三號修復號_x000D_
_x000D_
預計明早繼續測試流量</t>
  </si>
  <si>
    <t>家庭照顧假 11/24 - 11/28 共五天</t>
  </si>
  <si>
    <t xml:space="preserve">EPT 第2條線異常_x000D_
問題分析_x000D_
_x000D_
AMMS_x000D_
設定網頁規劃_x000D_
設定網頁實做_x000D_
</t>
  </si>
  <si>
    <t>EPT 第2條線異常_x000D_
問題分析_x000D_
_x000D_
AMMS_x000D_
設定網頁實做_x000D_
server端API實做</t>
  </si>
  <si>
    <t xml:space="preserve">AMMS_x000D_
設定網頁實做_x000D_
server端API實做_x000D_
_x000D_
</t>
  </si>
  <si>
    <t>ECP電側治具_x000D_
介面規劃_x000D_
協助測試_x000D_
_x000D_
EPT測廠 第3條線_x000D_
自動校正閥門控制修改_x000D_
_x000D_
AMMS_x000D_
設定網頁實做_x000D_
server端API實做_x000D_
資料庫模組修改</t>
  </si>
  <si>
    <t>ECP電側治具_x000D_
介面規劃_x000D_
協助測試_x000D_
_x000D_
AMMS_x000D_
設定網頁實做_x000D_
server端API實做_x000D_
資料庫模組修改_x000D_
AMMS系統規格撰寫</t>
  </si>
  <si>
    <t>技術中心部門會議</t>
  </si>
  <si>
    <t>研讀HART通訊命令文件</t>
  </si>
  <si>
    <t>製作EPD0019設定軟件</t>
  </si>
  <si>
    <t>EPU1-Dinrel調適軟件初版功能完成 ... 與硬體測試正常。</t>
  </si>
  <si>
    <t>搜尋&amp;安裝EG36的韌體開發平台IAR EWARM v5.50</t>
  </si>
  <si>
    <t>搜尋製作HART dd file_x000D_
1. 編譯&amp;模擬工具 FDI-IDE_x000D_
2. EDD的語法</t>
  </si>
  <si>
    <t>新版調適軟件開發工具 - 微軟Visual Studio 2026 : 下載 &amp; 測試</t>
  </si>
  <si>
    <t>欣宏電子拜訪, EPH架設無線方案的模組教育訓練</t>
  </si>
  <si>
    <t>EPT1簡易調適軟件撰寫 ... 完成。</t>
  </si>
  <si>
    <t>M240702R1 EPV渦街流量計展型:_x000D_
1. 修正總量重置時，需重新載入計算PULSE 輸出初始 值。_x000D_
void uif_reset_total_state_task()::     gf_pfc_old_flow_total=PFC_FlowTotal_FRAM_FWD_VAL;_x000D_
2. 修正當PULSE累積至2個以上時，再輸出, 以免因 輸出過小，造成誤差,目前仍debug中。</t>
  </si>
  <si>
    <t>M240704R1 一體式夾管超音波流量計(DN25)[RD4] :解決色偏問題_x000D_
_x000D_
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9.撰寫韌体端有關於螢幕擷取相關程式,使用格式為rgb888，baudrate=115200，傳送一張圖約需50sec，目前仍有色偏問題_x000D_
10。解決色偏問題， Windows Bitmap 是 B G R 格式</t>
  </si>
  <si>
    <t>M240704R1 一體式夾管超音波流量計(DN25)[RD4] :目前仍有時會接收到上一階圖層問題。_x000D_
1。目前仍有時會接收到上一階圖層問題，問題debug中。</t>
  </si>
  <si>
    <t>M240704R1 一體式夾管超音波流量計(DN25)[RD4] :已解決會接收到上一階圖層問題。_x000D_
1。目前仍有時會接收到上一階圖層問題，問題debug中。_x000D_
2。已解決會接收到上一階圖層問題。原因出在sync 信號，只能完成時再擷取buffer 資料，即可解決問題</t>
  </si>
  <si>
    <t xml:space="preserve">M240705R1 EPR5 客製案:評估舊版功能是否加上可設定uif_total_setting_state功能比較 _x000D_
關於EPR 舊版(adc 16 bit)，ui 量測介面設定有二版本 _x000D_
最舊的_x000D_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承接的最新版(取消total_unit 設定，加上小數位設定)_x000D_
       UNIT_TYPE_PROMPT                ,&amp;uif_unit_type_state,  _x000D_
        K_FACTOR_PROMPT                 ,&amp;uif_k_factor_state,    _x000D_
        PIPE_DIAMETER_PROMPT       ,&amp;uif_pipe_diameter_state,_x000D_
        FILTER_SET_PROMPT               ,&amp;uif_filter_set_state,_x000D_
        DECIMAL_PLACE_PROMPT      ,&amp;uif_decimal_placed_set_state,                         // 舊版新功能，客制化 _x000D_
        RESET_TOTAL_PROMPT           ,&amp;uif_reset_total_state,_x000D_
//================================================================================_x000D_
EPR 新版(adc 12 bit)，ui 量測介面設定只有一版本_x000D_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t>
  </si>
  <si>
    <t>部門會議, 研發KPI會議</t>
  </si>
  <si>
    <t>整理新案例, 協作Prompt指導</t>
  </si>
  <si>
    <t>撰寫目前流程適用之範本, 已上Git</t>
  </si>
  <si>
    <t>製作逆向工程程序, 程序碼轉規格</t>
  </si>
  <si>
    <t>試行EPH韌體規格逆向工程,</t>
  </si>
  <si>
    <t>範本管理工具開發</t>
  </si>
  <si>
    <t>11/26休假一天</t>
  </si>
  <si>
    <t>11/28下午休假</t>
  </si>
  <si>
    <t>12/1下午休假</t>
  </si>
  <si>
    <t>現有展座修改/SHOWCASE討論ˋ</t>
  </si>
  <si>
    <t>SHOWCASE草圖設計</t>
  </si>
  <si>
    <t>部門工作資料統整確認時程</t>
  </si>
  <si>
    <t xml:space="preserve">整理一樓區域_x000D_
</t>
  </si>
  <si>
    <t>SHOWCASE設計</t>
  </si>
  <si>
    <t>1.SDX壓合治具修改教產線使用_x000D_
2.董事長檢視組裝製程追加剪電路板ˋ治具</t>
  </si>
  <si>
    <t>修改/加工/測試 PT1000治具</t>
  </si>
  <si>
    <t>簡報檢討</t>
  </si>
  <si>
    <t>E251001I1 GPX8 3溫度校正水槽規劃_x000D_
11/28 電腦安裝定位，更換掛線螺絲_x000D_
_x000D_
11/25-27 EPT氣動閥管道協助組裝_x000D_
_x000D_
8" 150lbs電磁流量計內襯負壓測試治具_x000D_
11/26-27 圖面，五金零件備料</t>
  </si>
  <si>
    <t>8" 150lbs電磁流量計內襯負壓測試治具_x000D_
11/28 接頭組裝，真空泵測試_x000D_
_x000D_
11/28 電腦安裝定位，更換掛線螺絲</t>
  </si>
  <si>
    <t>北京賽斯頓 SD-205 台式液壓源 漏油維修(宜蘭廠)_x000D_
12/1 收到廠商寄送油封，銅墊片_x000D_
_x000D_
EPH測試用旁通管_x000D_
12/1圖面規劃_x000D_
_x000D_
WL00D0007模具開發-HP407-E01025G501-海德-樣品驗收_x000D_
_x000D_
8" 150lbs電磁流量計內襯負壓測試治具_x000D_
12/1完成。</t>
  </si>
  <si>
    <t>EPH測試用旁通管_x000D_
12/2圖面規劃_x000D_
_x000D_
 ECP 焊接氮氣檢測改管_x000D_
至永湖取壓力錶墊片，壓力錶配管組裝，測試_x000D_
_x000D_
EPH 試水協助</t>
  </si>
  <si>
    <t xml:space="preserve">EPH 試水協助_x000D_
_x000D_
WL00D0007模具開發-HP407-E01025G501-海德-樣品驗收_x000D_
_x000D_
EPH 測試用旁路管_x000D_
12/1-3 EPH 測試用旁路管規劃_x000D_
</t>
  </si>
  <si>
    <t>更換EPT模溫機冷水電磁閥</t>
  </si>
  <si>
    <t>SR系列成品規則結構表與成品配方表討論會議</t>
  </si>
  <si>
    <t>EG 量筒安裝與水槽裝水</t>
  </si>
  <si>
    <t>100L與300L量筒倒水測試</t>
  </si>
  <si>
    <t>配件安裝 _x000D_
電盤配線</t>
  </si>
  <si>
    <t>板金加工_x000D_
插座安裝拉線</t>
  </si>
  <si>
    <t>設備佈線_x000D_
馬達接線預留</t>
  </si>
  <si>
    <t>電二SE電源座測試設備_x000D_
氣缸調速接頭夾不住_x000D_
電磁閥接頭鬆脫_x000D_
更換OK</t>
  </si>
  <si>
    <t>板金加工_x000D_
電磁閥等配件安裝</t>
  </si>
  <si>
    <t>半成品、成品BOM表內容修改全系列查核_x000D_
ECO-25110308、ECO-25110309變更相關半成品、成品BOM表_x000D_
成品3D組合圖面修改繪製</t>
  </si>
  <si>
    <t>TS證書-SR系列成品規則結構表與成品配方表討論會議</t>
  </si>
  <si>
    <t>OTC接線盒本體O-Ring刮傷問題:_x000D_
a.現況重複安裝並無發現刮傷問題_x000D_
b.為避免使用者安裝問題，修改上蓋O-Ring氣密位置加大_x000D_
c.修改接線盒上蓋3D、2D工程圖面</t>
  </si>
  <si>
    <t xml:space="preserve">葉宏政:_x000D_
二口二位閥生產設備零件問題點修改與後續組裝_x000D_
支援奧多曼水表設計_x000D_
鄭貫中:_x000D_
奧多曼水表先做相關驗證、葉片結構可先行3D列印樣品測試_x000D_
表頭結構需設計_x000D_
SC38防爆超高溫型結構軟排固定方式確認_x000D_
洪子芸:_x000D_
SD小型化光電，本周需模具估價完成_x000D_
12/01專案報告結構與模具估價決議_x000D_
</t>
  </si>
  <si>
    <t>EPH雙週會 - 水錶會議議程與事務追蹤_x000D_
噴嘴複合式軸心結構3D圖面繪製與比對成品位置寬度_x000D_
繪製噴嘴複合式軸心相關零件2D工程圖面_x000D_
零件料號選項確認與建立相關零件料號_x000D_
相關模具開發文件撰寫</t>
  </si>
  <si>
    <t>EPT成品BOM表變更ECO-25110318_x000D_
PCB固定殼試模樣品試組裝_x000D_
收尋相關配合零件</t>
  </si>
  <si>
    <t>研發內部開案審查會議與開案審查會議紀錄撰寫</t>
  </si>
  <si>
    <t>協助電一前往政聯採購GPX8用玻璃纖維管</t>
  </si>
  <si>
    <t>針對OTC客訴O-Ring割破問題:_x000D_
中凱建議不修改上蓋，因會減少入牙齒寸，會不好鎖_x000D_
實際加工測試確認上蓋修改後並無改善_x000D_
修改本體O-Ring溝槽高度3.0變更為3.5可改善此問題_x000D_
修改相關上蓋、本體3D、2D工程圖面</t>
  </si>
  <si>
    <t>專案討論會議:_x000D_
金屬型燈罩先行家工樣品提早送樣_x000D_
塑膠模具在估台中特蘇材料廠商，整體估完後宇董事長確認</t>
  </si>
  <si>
    <t>專案討論會議:_x000D_
現況生產問題點釐清與討論</t>
  </si>
  <si>
    <t>討論EPH噴嘴軸心錐頭開模與加工問題:_x000D_
先取PPS料頭進行加工，並前往和垵取回PPS料頭_x000D_
模具同時並行開發作射出材質鈦騰2200MS、2330GMS都試樣品組裝測試_x000D_
PEEK材質同樣採購圓棒進行車製樣品測試_x000D_
模具開模相關尺寸問題修改2D、3D圖面，並發包模具進行模具開發。_x000D_
研發進度討論會議</t>
  </si>
  <si>
    <t>專案討論會議:_x000D_
PCB固定殼修改卡溝尺寸，後續進行下單試做_x000D_
材質改為PES</t>
  </si>
  <si>
    <t>紫宸激光设备有限公司_x000D_
亿翔智能设备(深圳)有限公司</t>
  </si>
  <si>
    <t>东莞市巩固智能科技有限公司_x000D_
东莞市巩固智能科技有限公司_x000D_
順仁電子科技有限公司 (東莞工廠)</t>
  </si>
  <si>
    <t>1.產品開發部週會</t>
  </si>
  <si>
    <t xml:space="preserve">1.零件檔案建檔_x000D_
2.成品工程圖繪製_x000D_
</t>
  </si>
  <si>
    <t>1.水壓接頭加工討論_x000D_
2.接頭防水用墊片加工</t>
  </si>
  <si>
    <t>1.拿鈑金件去明發加工，等加工完畢直接取回_x000D_
2.組裝研發送樣樣品DN15</t>
  </si>
  <si>
    <t>1.去二廠做耐水壓測試_x000D_
2.測試失效分析討論_x000D_
3.去二廠將接線盒上膠做製程補強_x000D_
4.失效問題報告整理</t>
  </si>
  <si>
    <t>1.工程圖圖面上傳PLM_x000D_
2.進料檢驗基準上傳PLM</t>
  </si>
  <si>
    <t>1.研發送樣樣品與QA一同會測_x000D_
2.列印標籤貼_x000D_
3.樣品入庫</t>
  </si>
  <si>
    <t>1.討論EPD接線盒耐水壓測試_x000D_
2.奧多曼水表報告旁聽_x000D_
3.自動化設備報告旁聽</t>
  </si>
  <si>
    <t>1.EPD接線盒耐水壓測試_x000D_
2.測試發生的問題討論對策_x000D_
3.製作測試報告說明_x000D_
4.確認前後蓋O-RING車溝方案</t>
  </si>
  <si>
    <t>1.設備修改零件確認_x000D_
2.零件叫料_x000D_
3.確認加工位置及圖面繪製</t>
  </si>
  <si>
    <t>1.會議討論專案進度及目前遇到狀況_x000D_
2.討論後續執行方法</t>
  </si>
  <si>
    <t>1.塑膠材質委測詢問_x000D_
2.樣品拆解_x000D_
3.請生管安排加工軸心錐頭</t>
  </si>
  <si>
    <t>1.零件加工圖面繪製，為了生產好拆裝_x000D_
2.零件試組，安裝有問題確認及修改</t>
  </si>
  <si>
    <t>1.協助請董事長決議開模廠商_x000D_
2.金屬及塑膠型本體設計問題討論及改善對策_x000D_
3.廠商又興拜訪，討論模具評估可行性</t>
  </si>
  <si>
    <t>1.請科邁斯協助報價測試塑膠材質成分費用_x000D_
2.跟QA要對應窗口資訊</t>
  </si>
  <si>
    <t>由於專案負責人確認的設計上有誤，重新調整</t>
  </si>
  <si>
    <t>展型調整完成</t>
  </si>
  <si>
    <t xml:space="preserve">整理圖面寄出信件請廠商報價_x000D_
繪製工程圖，之後開模申請要有暫行圖_x000D_
</t>
  </si>
  <si>
    <t>與研二討論開案後續的排成 定時間</t>
  </si>
  <si>
    <t>週四專案會議_x000D_
_x000D_
ecp要特採單_x000D_
微型光電做機構報告_x000D_
壓太陽片治具與威瑜溝通_x000D_
要編料號 幾世代 是否加材料編碼_x000D_
低壓射出要兩穴_x000D_
太陽片發雷射切割</t>
  </si>
  <si>
    <t>查O-ring 規格與廠商確認是否有現貨 與詢問報價_x000D_
_x000D_
重新確認尺寸_x000D_
繪製工程圖，之後開模申請要有暫行圖_x000D_
_x000D_
壓太陽片治具與威瑜溝通_x000D_
詢問編料號 幾世代 是否加材料編碼_x000D_
太陽片沖壓模具估價 要兩穴_x000D_
太陽片發雷射切割報價</t>
  </si>
  <si>
    <t>整理機構審查的資料 PPT_x000D_
_x000D_
整理報價 繪製工程圖</t>
  </si>
  <si>
    <t>因業務與客戶確認後 決議還是要用 ID10 W2 EPDM的 O-RING_x000D_
 _x000D_
所以機構設計有變更 工程圖變更_x000D_
_x000D_
編料號_x000D_
_x000D_
整理報價 追報價_x000D_
_x000D_
重新修改報告PPT_x000D_
_x000D_
等等</t>
  </si>
  <si>
    <t>討論奧多曼專案排成</t>
  </si>
  <si>
    <t>製作水壓測試樣品，並測試在28bar是否會漏水</t>
  </si>
  <si>
    <t>1.早上跟董事長討論奧多曼水表的葉輪結構，決議用發電機結構測試但不裝發電機，測試結構特性_x000D_
2.組裝DN50發電機結構準備上測廠測試</t>
  </si>
  <si>
    <t>製作給TUV的防爆測試樣品，並測試28bar是否會漏水</t>
  </si>
  <si>
    <t>報告奧多曼水表測試數據及後續開案方向</t>
  </si>
  <si>
    <t>1.上周五與董事長討論結構，修改並發圖給廠商估價_x000D_
2.規劃產品開發案的專案排程</t>
  </si>
  <si>
    <t>1.出DN80工程圖給廠商報價_x000D_
2.與3D列印廠商溝通製作數量_x000D_
3.修改DN100內部結構</t>
  </si>
  <si>
    <t>與研二Mark討論後續測試排程並與TUV確認</t>
  </si>
  <si>
    <t>到二廠重新校正確認功能，並與研一討論功能異常狀況</t>
  </si>
  <si>
    <t>1.出DN100上蓋工程圖給廠商報價_x000D_
2.修改DN100內部結構_x000D_
3.轉出零件檔案給3D列印廠商報價_x000D_
4.董事長建議將葉片開孔並測試性能，拆解樣品到二廠修改現有葉片</t>
  </si>
  <si>
    <t>1141203</t>
  </si>
  <si>
    <t>王俊博</t>
    <phoneticPr fontId="39" type="noConversion"/>
  </si>
  <si>
    <t>蔣永華</t>
    <phoneticPr fontId="39" type="noConversion"/>
  </si>
  <si>
    <t>沿用舊版資料</t>
  </si>
  <si>
    <t>精巧型電磁流量計</t>
  </si>
  <si>
    <t>2026/03/13</t>
  </si>
  <si>
    <t>2026/04/21</t>
  </si>
  <si>
    <t>2026/06/03</t>
  </si>
  <si>
    <t>2026/06/04</t>
  </si>
  <si>
    <t>2026/07/07</t>
  </si>
  <si>
    <t>2026/06/15</t>
  </si>
  <si>
    <t>2026/07/08</t>
  </si>
  <si>
    <t xml:space="preserve">AI冷卻系統數位通訊溫度偵測器_x000D_
GPX8溫度校正設備_x000D_
工業爆炸環境防爆型音叉感測器_x000D_
首次生產-液體洩漏偵測器_x000D_
</t>
  </si>
  <si>
    <t>機構開模(低壓射出模具)</t>
  </si>
  <si>
    <t>針對量桶量槽檢定，準備相關事宜_x000D_
至汐止載運標準量桶，10L*1、20L*1、100L*1</t>
  </si>
  <si>
    <t>水表DN40穩定性驗證，比對一廠、二廠差異_x000D_
確認測試系統的瞬時流率穩定性</t>
  </si>
  <si>
    <t>標檢局派員至公司進行量桶量槽檢定。協助檢定進行</t>
  </si>
  <si>
    <t>載運歸還量桶量槽標準件至標檢局汐止度量衡實驗室_x000D_
EPH電感修改項目(上緣厚度縮小為0.7mm、電感位置改為90度)已完成。_x000D_
針對現有EPH討論各項改善對策及方式</t>
  </si>
  <si>
    <t>ECP_SOP製作_x000D_
ECP三顯示料號建立RS-485與4~20mA</t>
  </si>
  <si>
    <t>水表工況</t>
  </si>
  <si>
    <t>模組化資料上傳</t>
  </si>
  <si>
    <t>ECP測漏與校正 _x000D_
ECP領料</t>
  </si>
  <si>
    <t xml:space="preserve">ECP組裝料號領料_x000D_
</t>
  </si>
  <si>
    <t>EPT 新測試產線生產 不良品分析_x000D_
 測廠校正與 驗證紀錄_x000D_
PCBA 不良品分析等_x000D_
新導熱膏測試紀錄等_x000D_
新400PCS 數據整理</t>
  </si>
  <si>
    <t>EPT燒機治具線材焊接，領料，ECO-25120045EPT設變</t>
  </si>
  <si>
    <t>小口徑渦街拆解電路分析</t>
  </si>
  <si>
    <t>小口徑渦街拆解電路分析，領取EPT工程試製料件。</t>
  </si>
  <si>
    <t>小口徑渦街拆解電路分析。</t>
  </si>
  <si>
    <t>1. SDX光電液位開關電纜線線材與UL貼紙變更_x000D_
2. 研發一處會議</t>
  </si>
  <si>
    <t>EG36於LCM面板上對量程的設定，都只會反應在輸出電流，顯示不會同步。</t>
  </si>
  <si>
    <t>EG36</t>
  </si>
  <si>
    <t>EPH開案內部審查</t>
  </si>
  <si>
    <t>SC38 SIL2 FMEDA草稿提出</t>
  </si>
  <si>
    <t>SDX緊湊型硬體審查</t>
  </si>
  <si>
    <t>SDX緊湊型開案內部審查</t>
  </si>
  <si>
    <t xml:space="preserve"> SDX/GPX/SDL生產不良品問題分析與對策執行.</t>
  </si>
  <si>
    <t>與TUV確認至測試報告中間的測試時程</t>
  </si>
  <si>
    <t>1. SE38宜蘭廠反應的, 直流或交流電測治具無法檢測問題, 實際確認, 不會因為PCB改版有影響. 其中交流電測治具上的LED, 亮與不亮和PCBA是否有LED驅動有關, 所以要修改SOP的說明以避免誤會._x000D_
2. SDX的UL標籤貼紙內容確認, 並試適合的格式大小._x000D_
3. 3F綠色產線, 確認SDX在低壓射出模具放置時, 很有機會有撞件情形, 請大雄告知現場人員要增加目測檢視.</t>
  </si>
  <si>
    <t>1. SEX5電二生產發生異常, 電源座上電不會轉, 經確認24VDC電源座, PCBA打件回廠的BOM有錯, 漏建韌體, 所以廠內的24VDC PCBA均無韌體, 已提供韌體燒錄方式, 先讓電二可正常生產, 研發後續要設變並新增一MCU委外代燒韌體的BOM._x000D_
2. 確認SDX的UL標籤貼紙格式與張貼位置._x000D_
3. 提醒志豪與子芸於SDX緊湊型, 機構與硬體後續要注意用料與備料時間, 以順利在12/19左右可以先進行功能測試.</t>
  </si>
  <si>
    <t>12月RD2主管會議簡報整理</t>
  </si>
  <si>
    <t>與貫中確認測試治具200bar與220度C, 實際測試與評估, 高壓測試可以, 但安全性要再注意; 高溫測試有問題, 會造成壓力傳感器的損壞風險, 所以要加散熱管再確認溫度才行.</t>
  </si>
  <si>
    <t>定義與確認UL貼於SDX本體殼上標籤貼紙內容, 發起ECR, 向永茂確認規格與要報價單</t>
  </si>
  <si>
    <t>自動化已完成GPX-PT1000的成品驗證治具的接線與DAQ連接, 後續會先由RD處理, 確認查核件與相關設備的合理誤差與一致性加穩定性測試, 待確認相關設備數據後, 再請自動化加入測試軟體中.</t>
  </si>
  <si>
    <t>1. AI 行業產品將進行物料/制程上管控 (第四次會議)_x000D_
2. 共識營</t>
  </si>
  <si>
    <t>PCBA備料</t>
  </si>
  <si>
    <t>替代用Senson IC測試</t>
  </si>
  <si>
    <t>設變內容進行</t>
  </si>
  <si>
    <t>ECR-25110011</t>
  </si>
  <si>
    <t>1.LCD模組製作評估_x000D_
2.MCU共用性評估,參考EPH與GPX8</t>
  </si>
  <si>
    <t>1.LCD模組製作評估_x000D_
2.MCU共用性評估,參考EPH與GPX8(MSP430系列)</t>
  </si>
  <si>
    <t>光寶研發送樣樣品協助</t>
  </si>
  <si>
    <t>1.研發報告準備_x000D_
2.LCD模組製作評估_x000D_
3.MCU共用性評估,參考EPH與GPX8(MSP430系列)</t>
  </si>
  <si>
    <t>1.研發報告準備_x000D_
2.零件確認與備料</t>
  </si>
  <si>
    <t>SDX光電開關,低溫-40度測試.(Kodoak需求,低溫-40度條件)</t>
  </si>
  <si>
    <t>結案報告撰寫</t>
  </si>
  <si>
    <t>零件確認與備料</t>
  </si>
  <si>
    <t>1. IR與PT零件確認_x000D_
2. 研發送樣備料</t>
  </si>
  <si>
    <t>1. 結案報告撰寫_x000D_
2. LCD模組製作評估</t>
  </si>
  <si>
    <t>1. SEX5 AC電路板治具 功能驗證</t>
  </si>
  <si>
    <t>1. SDX8 成品電測治具 架設異常(目前需要注意成品擺放區與成水槽需要使用水平儀量測左右跟前後是否有成水平)</t>
  </si>
  <si>
    <t>1. SEX5 產線異常分析(電路板半成品沒有建到韌體)_x000D_
2. SDX8 異常良品使用電測治具測試, 看能不能檢測出不良品</t>
  </si>
  <si>
    <t>1. 製作三線式 PNP 簡易治具</t>
  </si>
  <si>
    <t>1. 依照 ECR-25110016 修改SCX1 晶體輸出BOM</t>
  </si>
  <si>
    <t>1. 新增委外燒入韌體電路板半成品料號_x000D_
2. 修改SEXCE5M-0009 新增韌體料號</t>
  </si>
  <si>
    <t>1. 依照 ECR-25110018 變更SDL PP外殼使用熱縮套管</t>
  </si>
  <si>
    <t>1. SEX2 作業標準書 新增LED與無LED測試方式_x000D_
2. SEX2 作業標準書 修改AC測試電壓</t>
  </si>
  <si>
    <t>1. 協助電二設定SEX5 DC韌體燒入程式_x000D_
2. SDX8 異常品分析</t>
  </si>
  <si>
    <t>1. SDX8 產線異常品分析</t>
  </si>
  <si>
    <t>1. 硬體模組化 報告內容修改</t>
  </si>
  <si>
    <t>1. 依照 ECR-25110016 變更內容修改加工重點</t>
  </si>
  <si>
    <t>1. GPX8成品電測治具 了解功能與測試流程</t>
  </si>
  <si>
    <t>1. 協助冠中測試溫度</t>
  </si>
  <si>
    <t>1. GPX8 成品測試治具 參考件 溫度驗證</t>
  </si>
  <si>
    <t>協助QA對EPU進行校正測試</t>
  </si>
  <si>
    <t>EPV工況4~20mA輸出異常分析與測試</t>
  </si>
  <si>
    <t>EPD電路板+Supmea傳感器電路修改後，精度測試</t>
  </si>
  <si>
    <t>緊湊型EPD開發企畫書製作</t>
  </si>
  <si>
    <t>EPU-DVP-QA的485異常檢修</t>
  </si>
  <si>
    <t>EPV工況Pulse輸出異常處裡。_x000D_
亞磯EPV測試</t>
  </si>
  <si>
    <t>OTC客製品標籤之版型、內容變更，與鐵牌內容變更</t>
  </si>
  <si>
    <t>精巧型EPD開發企畫書製作</t>
  </si>
  <si>
    <t>QA委測-EPV韌體BUG修正-總量累積重置，導致Pulse輸出異常</t>
  </si>
  <si>
    <t>至二廠測試是否能改善校正時間，_x000D_
經過反覆測試後，發現程式及標準表計算公式不一樣，_x000D_
還需調整測試</t>
  </si>
  <si>
    <t>至二廠測試，本來要接另外一顆標準表，_x000D_
但接上去通電時，測場系統跳掉，_x000D_
初步分析為PLC損壞，需維修後才能使用</t>
  </si>
  <si>
    <t>整理工程試製狀況，目前前加工都完成，_x000D_
剩水測後入庫</t>
  </si>
  <si>
    <t>上海反映EPU2異常狀況，_x000D_
無人操作時，畫面會自動跳轉_x000D_
初步分析為受到干擾，現在在一樓測場粉塵測廠看是否能複現</t>
  </si>
  <si>
    <t>異常狀況未複現，但客戶端程式偏舊，所以預計請客戶更新_x000D_
至二廠看水測狀況，目前DN25已完成12PCS，剩3PCS要進行校正就可入庫</t>
  </si>
  <si>
    <t>1204_x000D_
_x000D_
陪同QA二樓測廠測試_x000D_
9號機掛掉_x000D_
發現這次打件回來有兩台有再沒有任何改動的情況下_x000D_
FPGA無反應_x000D_
將三號修復號_x000D_
測試PASS_x000D_
_x000D_
部門週會_x000D_
_x000D_
EPD北美防爆_x000D_
樣品請購聯繫_x000D_
打請購單_x000D_
_x000D_
EPD北美防爆_x000D_
打件電測_x000D_
輸出端連波過大_x000D_
EXCE報告製作</t>
  </si>
  <si>
    <t>1205_x000D_
_x000D_
二樓測廠測試_x000D_
EPU1功能性測試_x000D_
低流量屏蔽功能_x000D_
_x000D_
下午休假</t>
  </si>
  <si>
    <t>1208_x000D_
_x000D_
EPD北美防爆_x000D_
打件電測_x000D_
輸出端連波過大_x000D_
EXCE報告製作&amp;修改_x000D_
MCU測試韌體燒綠_x000D_
使用正常的電源版測試_x000D_
MCU版可正常使用_x000D_
_x000D_
EPU1韌體確認_x000D_
版本確認_x000D_
低流量屏蔽問題</t>
  </si>
  <si>
    <t>1209_x000D_
_x000D_
EPU_DinRail_x000D_
協助QA測試各參數設定功能_x000D_
LayOut TP點修改回前版_x000D_
_x000D_
EPD北美防爆_x000D_
打件第二次電測_x000D_
提升接線品質&amp;接地_x000D_
輸出端連波依然過大-但有明顯改善_x000D_
EXCE報告製作_x000D_
明天加上電容看看情況是否改善_x000D_
注意!D13斷開!_x000D_
_x000D_
EPU_DinRail_x000D_
恆溫測試 會有水氣_x000D_
會故障 暫停測試_x000D_
預計明天_x000D_
開機測試看有無異常(電路板已經碰到水珠)_x000D_
如果無異常-塗上三防膠 再進行後續測試</t>
  </si>
  <si>
    <t>1210_x000D_
_x000D_
EPD_北美防爆_x000D_
輸出端Ripple過大-嘗試解決_x000D_
C47 + 1 uF電容 - 疑似改善?_x000D_
C45 + 10 uF電容 - 無改善_x000D_
C47 再+ 1 uF電容 - 無改善_x000D_
使用之前老方法_x000D_
新增電容連接器濾波明顯改善_x000D_
但線路容易接觸不良_x000D_
_x000D_
EPU_DinRail_x000D_
QA - 環溫測試 水氣損壞3台(編號5 6 7)_x000D_
編號5:_x000D_
	U1損壞 - 更換後修復_x000D_
編號6:_x000D_
	螢幕損壞 - 更換螢幕_x000D_
編號7:_x000D_
	U1損壞 - 更換後修復_x000D_
修復後全部塗上三防膠</t>
  </si>
  <si>
    <t>AMMS_x000D_
設定網頁實做_x000D_
server端API實做_x000D_
資料庫模組修改</t>
  </si>
  <si>
    <t>AMMS_x000D_
設定網頁實做_x000D_
server端API實做_x000D_
規格撰寫_x000D_
_x000D_
ECP電側治具_x000D_
485功能調整_x000D_
_x000D_
ECP測廠_x000D_
自動校正加入恆溫箱控制</t>
  </si>
  <si>
    <t>AMMS_x000D_
控制端模組規格確認與修正_x000D_
規格撰寫</t>
  </si>
  <si>
    <t>AMMS_x000D_
控制端模組規格確認與修正_x000D_
規格撰寫_x000D_
_x000D_
架設Gitlab_x000D_
設定群組_x000D_
創建使用者</t>
  </si>
  <si>
    <t>使用 AI工具搜尋HART dd file撰寫的語法和架構。</t>
  </si>
  <si>
    <t>學習操作AI工具製作EPU1-D01 Dinrail執行Code Review</t>
  </si>
  <si>
    <t>TC部門例行專案進度周會。</t>
  </si>
  <si>
    <t>處理桃園地下水-大洋塑膠: MSI Gateway程式安裝&amp;測試。</t>
  </si>
  <si>
    <t>協助新加坡業務Howard)處理客戶關於EPU1的通訊問題(順時流量 &amp; 累積總量)</t>
  </si>
  <si>
    <t>使用AI工具做 EPD30, EPU1D01, SE29的程式碼審查</t>
  </si>
  <si>
    <t>處理桃園地下水-宮前五金: MSI Gateway程式安裝&amp;測試。</t>
  </si>
  <si>
    <t>簡易監控調適軟件-新增新的項目顯示。</t>
  </si>
  <si>
    <t>AMMS專案進度討論</t>
  </si>
  <si>
    <t>公司產品新的韌體更新機制討論</t>
  </si>
  <si>
    <t>佳普(無線模組代理商)拜訪</t>
  </si>
  <si>
    <t xml:space="preserve">K200501R1 智慧家戶水錶:SUB 1G 通信模組測試_x000D_
1. 資料傳上行，或下行，皆需知對方ip，才可，目前已知每一leader ip 皆固定，所以料傳上行無問題_x000D_
2。通信資料長度超過udp 設定245bytes時，建議作法為何。或是可增長udp最大長度，或其它方式…如分包…_x000D_
3。關於leader send data to child   如何主動得知chid &lt;ip&gt; ?，測試中_x000D_
</t>
  </si>
  <si>
    <t xml:space="preserve">K200501R1 智慧家戶水錶:重新整理若干uif 使用副程式。_x000D_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t>
  </si>
  <si>
    <t>M240704R1 一體式夾管超音波流量計(DN25)[RD4] : 新增消按鍵彈跳功能，按鍵按下至少200ms以上才承認 該按鍵_x000D_
1。目前仍有時會接收到上一階圖層問題，問題debug中。_x000D_
2。已解決會接收到上一階圖層問題。原因出在sync 信號，只能完成時再擷取buffer 資料，即可解決問題_x000D_
 Verion:V0.07_x000D_
3. 新增消按鍵彈跳功能，按鍵按下至少200ms以上才承認 該按鍵_x000D_
4. 新增watch dog 功能，time out 為10 sec ，每秒 餵 狗。_x000D_
5. 新增節電功能，顯示頻率由8Mhz==&gt; 6.4MHz_x000D_
6. 取消 IDLE sleep mode_x000D_
7. 整合擷取LCD SCREEN 功能</t>
  </si>
  <si>
    <t>K200501R1 智慧家戶水錶:封包過短，忽略或報錯,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t>
  </si>
  <si>
    <t>完成範本管理工具, 部門週會</t>
  </si>
  <si>
    <t>SC38 韌體程式碼解析, 範本除錯</t>
  </si>
  <si>
    <t>更新範本, 增加大型專案輪詢機制, 主管會議</t>
  </si>
  <si>
    <t>12/5休假一天</t>
  </si>
  <si>
    <t>12/8休假一天</t>
  </si>
  <si>
    <t>EPR測場電路燒毀協助檢修_x000D_
更換PLC</t>
  </si>
  <si>
    <t>協助GPX8校正生產系統_x000D_
1.labview軟體規劃_x000D_
2.資料收集器程式撰寫_x000D_
3.功能驗證_x000D_
4.恆溫水槽驗證溫度誤差</t>
  </si>
  <si>
    <t>EPT第二條測場水槽破裂協助</t>
  </si>
  <si>
    <t>草圖設計</t>
  </si>
  <si>
    <t>一樓展品區域整理(研發會議董事長指示)</t>
  </si>
  <si>
    <t>EPT剪電路板治具設計</t>
  </si>
  <si>
    <t>會議資料整理</t>
  </si>
  <si>
    <t>剪電路板治具設計/發外</t>
  </si>
  <si>
    <t>SHOWCASE報告資料整理</t>
  </si>
  <si>
    <t>12/1-4 EPH 協助試水_x000D_
_x000D_
12/3-4 WL00D0007模具開發-HP407-E01025G501-海德-樣品驗收</t>
  </si>
  <si>
    <t>12/5  模具資料建立WA00A0322-WA02A0322  WA00A0323  WB00A0347 WA00A0324_x000D_
_x000D_
12/1-4 EPH 協助試水 12/5 補焊協助_x000D_
_x000D_
12/5  EPH 測試用旁路管規劃_x000D_
_x000D_
績效考核表_x000D_
_x000D_
e-learning  線上教育訓練</t>
  </si>
  <si>
    <t>EPH 測試用旁路管_x000D_
12/8 請上海詢價_x000D_
_x000D_
12/8 EPH 協助試水量筒標定_x000D_
12/8 主管會議資料更新</t>
  </si>
  <si>
    <t>12/9 EPH 協助試水量筒標定，復原_x000D_
12/9 主管會議資料更新_x000D_
_x000D_
OTC 8PIN接頭灌膠樣品轉承認圖_x000D_
12/9 膠類物性表提供(英)，承認圖初版確認</t>
  </si>
  <si>
    <t>20L與50L量筒倒水測試與銘板雕刻</t>
  </si>
  <si>
    <t>模溫機水箱爆裂維修</t>
  </si>
  <si>
    <t>量筒標定事前準備</t>
  </si>
  <si>
    <t>模溫機水箱爆裂焊接與測試</t>
  </si>
  <si>
    <t>量筒標尺標定作業</t>
  </si>
  <si>
    <t>電磁閥安裝接線</t>
  </si>
  <si>
    <t>電磁閥安裝佈線</t>
  </si>
  <si>
    <t>設備佈線_x000D_
電源接線_x000D_
馬達接線</t>
  </si>
  <si>
    <t>2025国际电子电路（深圳）展览会( 深圳国际会展中心)</t>
  </si>
  <si>
    <t xml:space="preserve">深圳子柒科技有限公司_x000D_
中山立群电子有限公司_x000D_
</t>
  </si>
  <si>
    <t>取回EPH噴嘴軸心錐頭試模樣品_x000D_
討論PEEK、PPS軸心樣品與軸心交期進度_x000D_
研發專案討論會議回報現況試模樣品進度</t>
  </si>
  <si>
    <t>出差費用內容彙整表整理與撰寫_x000D_
出差報告內容彙整表整理與撰寫</t>
  </si>
  <si>
    <t>PCB固定殼修改卡溝後試模樣品取回_x000D_
試組裝PCB固定殼修改卡溝後樣品</t>
  </si>
  <si>
    <t>EPH噴嘴軸心錐頭壓合治具規格討論_x000D_
前往加工廠針對EPH噴嘴軸心錐頭治具加工_x000D_
測試EPH噴嘴軸心錐頭壓合治具_x000D_
繪製EPH噴嘴複合式軸心料號、3D規格內修改建立_x000D_
EPH噴嘴軸心錐頭試模報告撰寫_x000D_
EPH噴嘴複合式軸心2D工程圖面繪製_x000D_
DN13~DN25多孔式噴嘴3D結構圖面修改_x000D_
DN13~DN25多孔式噴嘴2D工程圖面修改繪製_x000D_
DN13~DN25多孔式噴嘴模具修改評估</t>
  </si>
  <si>
    <t>需先釐清_x000D_
至盛流速流量直，在EPT可否量測_x000D_
至盛檢驗手法與驗收規則_x000D_
至盛三通牙規格</t>
  </si>
  <si>
    <t>簡介目前研發相關流程內容說明_x000D_
與鄭貫中合作奧多曼水表專案須注意內容、法規、測試規範等事項</t>
  </si>
  <si>
    <t xml:space="preserve">DN13、DN20、DN25多孔式噴嘴領料_x000D_
複合式軸心組裝50PCS_x000D_
DN25多孔式噴嘴改裝_x000D_
撰寫現況線圈120度改為90度後續須排列工作事項內容_x000D_
討論線圈120度改為90度測試數據與後續須變更內容:_x000D_
電感上緣厚度縮小為0.7mm，採購單下單5k_x000D_
電路板線圈位置120度改為90度打件,先不動_x000D_
表頭塑膠外殼修改:_x000D_
如何修改融合線破裂問題_x000D_
(射出溫度、加進膠點等確認)_x000D_
多孔式噴嘴軸心修改:_x000D_
316一體軸心，修改為複合式軸心(前端改為PA66+30%GF+2.5%GMS)_x000D_
DN13~DN25軸心錐頭模具一模二穴(共模)_x000D_
DN40~DN50軸心錐頭模具一模一穴(共模)_x000D_
DN25精確度、穩定性、長時間磨耗測試_x000D_
多孔式噴嘴模具修改:_x000D_
DN13~DN25多孔式噴嘴射出模具修改軸心定位位置_x000D_
DN40孔式噴嘴射出模具修改軸心定位位置_x000D_
DN13~DN25軸心錐頭下採購單採購_x000D_
DN13~DN25多孔式噴嘴軸心組裝_x000D_
DN13~DN25多孔式噴嘴採購(創維)_x000D_
庫存EPH1半成品搭配新的多孔式噴嘴_x000D_
全尺寸各100套驗證可行性_x000D_
決定舊版表頭是否沿用_x000D_
DN13~DN40多孔式噴嘴新模具評估(凱特)_x000D_
表頭塑膠外殼新模具評估(凱特、恆宇)材質評估PBT、PPS_x000D_
表頭塑膠外殼外觀顏色白改黑(表面浮纖可接收)_x000D_
庫存PCB打件更換新線圈零件_x000D_
</t>
  </si>
  <si>
    <t>1.設備零件加工討論_x000D_
2.DN20送樣樣品組裝_x000D_
3.設備組裝</t>
  </si>
  <si>
    <t>1.產品開發部會議</t>
  </si>
  <si>
    <t>1.測試報價追蹤_x000D_
2.測件再加工，廠商回覆測試只能單獨材料，要把塑膠跟金屬件加工拆開</t>
  </si>
  <si>
    <t>1.去科邁斯拜訪並送測試樣品</t>
  </si>
  <si>
    <t>1.研發送樣樣品組裝_x000D_
2.缺少物料領出</t>
  </si>
  <si>
    <t>1.模具開發討論及流程簽核溝通</t>
  </si>
  <si>
    <t>1.Oleumtech分離型銘版工程圖繪製_x000D_
2.提ECO設變_x000D_
3.討論設變內容</t>
  </si>
  <si>
    <t>ECO-25120089</t>
  </si>
  <si>
    <t>1.DN20研發送樣樣品送QA測試_x000D_
2.設備零件組裝問題討論_x000D_
3.零件加工修改_x000D_
4.專案進度回報</t>
  </si>
  <si>
    <t>1.塑膠分析測試數值詢問如何分析報告內容</t>
  </si>
  <si>
    <t>1.設備球閥詢價及比價_x000D_
2.零件加工討論</t>
  </si>
  <si>
    <t>1.DN20送樣樣品與QA會測_x000D_
2.樣品包裝及入庫_x000D_
3.首產備料進度追蹤</t>
  </si>
  <si>
    <t>1.繪製EPD接地導線設變圖面_x000D_
2.提ECO修改_x000D_
3.出暫行圖給採購購買物料</t>
  </si>
  <si>
    <t>ECO-25120121</t>
  </si>
  <si>
    <t>1.設備物料請購_x000D_
2.零件加工進度追蹤及討論_x000D_
3.模具問題討論及送簽</t>
  </si>
  <si>
    <t>1.福委會聖誕活動討論會議</t>
  </si>
  <si>
    <t>處理開模等資料</t>
  </si>
  <si>
    <t>突然發現肉厚不足的問題_x000D_
重新修改PCB尺寸 與機構尺寸 更新工程圖</t>
  </si>
  <si>
    <t>處理開模等資料_x000D_
與送簽核</t>
  </si>
  <si>
    <t>修改四款塑膠模具的些微設計_x000D_
讓模具好脫模</t>
  </si>
  <si>
    <t>規劃奧多曼開發案排程</t>
  </si>
  <si>
    <t>1.協助產線解決低壓射出設備問題_x000D_
2.SDX光電系列墊片問題解決</t>
  </si>
  <si>
    <t>高溫高壓治具製作問題與精機討論、拆除樣品零件</t>
  </si>
  <si>
    <t>1.修改DN50樣品結構，上測廠測試_x000D_
2.整理目前奧多曼開案排程與問題，周一研發會議上提出</t>
  </si>
  <si>
    <t>高溫高壓治具組裝、架設設備</t>
  </si>
  <si>
    <t>1.整理目前奧多曼開案排程與問題，整理報告_x000D_
2.修改測試的殼體上蓋，改由割完板材回來後加工</t>
  </si>
  <si>
    <t>高溫高壓治具架設問題解決，出圖改裝散熱管，使壓力感測器可以不受溫度影響而毀損</t>
  </si>
  <si>
    <t>報告、討論奧多曼水量計後續開案的結構方向與時程</t>
  </si>
  <si>
    <t>1.與新來的工程師討論結構上可以改善的點_x000D_
2.修改3D列印樣品</t>
  </si>
  <si>
    <t>高溫高壓治具架設問題解決，組裝散熱管並測試是否溫度在可用範圍內</t>
  </si>
  <si>
    <t>與TUV詢問測試細節，散熱管改圖請精機加工</t>
  </si>
  <si>
    <t>蔣永華</t>
  </si>
  <si>
    <t>10/27-31 機構組裝_x000D_
11/5 配電箱安裝，11/7 載具配線解焊協助_x000D_
11/17機構已完成，待電腦安裝電控箱配線。_x000D_
11/6部門會議處長指示EPT，EPH先行_x000D_
11/28 電腦安裝定位，更換掛線螺絲</t>
  </si>
  <si>
    <t>研發企劃會議紀錄(跨部門)</t>
  </si>
  <si>
    <t>因前期 Schedule Delay(電路設計變更, 機構防爆測試前期 Sample 準備 &amp; 部分項目自行檢測 ), 後續會更新及追上 Schedule 進度.</t>
  </si>
  <si>
    <t>生產設備建立</t>
  </si>
  <si>
    <t>DVT-QA測試報告、簽核</t>
  </si>
  <si>
    <t>進料檢驗基準(表單QR-B-15)</t>
  </si>
  <si>
    <t>CNPA49第4版型式認證送測(DN80、DN100)各5只</t>
  </si>
  <si>
    <t>DN80工程試製 or 工況分析報告(包含備料)</t>
  </si>
  <si>
    <t>DN100工程試製 or 工況分析報告</t>
  </si>
  <si>
    <t>2026/01/19</t>
  </si>
  <si>
    <t>2026/03/16</t>
  </si>
  <si>
    <t>2026/03/20</t>
  </si>
  <si>
    <t>2026/03/23</t>
  </si>
  <si>
    <t>2026/04/15</t>
  </si>
  <si>
    <t>2026/05/06</t>
  </si>
  <si>
    <t>2026/05/04</t>
  </si>
  <si>
    <t>2026/06/17</t>
  </si>
  <si>
    <t>2026/05/11</t>
  </si>
  <si>
    <t>2026/05/13</t>
  </si>
  <si>
    <t>2026/05/12</t>
  </si>
  <si>
    <t>2026/06/11</t>
  </si>
  <si>
    <t>2026/05/21</t>
  </si>
  <si>
    <t>2026/05/29</t>
  </si>
  <si>
    <t>2026/05/28</t>
  </si>
  <si>
    <t>2026/06/08</t>
  </si>
  <si>
    <t>2026/06/01</t>
  </si>
  <si>
    <t>2026/06/12</t>
  </si>
  <si>
    <t>2026/06/18</t>
  </si>
  <si>
    <t>2026/07/28</t>
  </si>
  <si>
    <t>2026/07/21</t>
  </si>
  <si>
    <t>2026/07/22</t>
  </si>
  <si>
    <t>2026/08/03</t>
  </si>
  <si>
    <t>2026/08/12</t>
  </si>
  <si>
    <t>2026/08/13</t>
  </si>
  <si>
    <t xml:space="preserve">2025/12/09/產品說明書/陳俊儒/0%_x000D_
2025/12/11/關鍵電子零件承認書/陳俊儒/0%_x000D_
</t>
  </si>
  <si>
    <t xml:space="preserve">2025/12/04/電子相關文件修訂/陳俊儒/0%_x000D_
2025/12/11/機構相關文件修訂/葉宏政/0%_x000D_
</t>
  </si>
  <si>
    <t xml:space="preserve">2026/03/13/DVT-QA測試/王琇眉/0%_x000D_
2026/03/16/開立內聯單請廠務進行PCBA打件 (基本：A:20套 / K:50套 / M:100套，需在專案會議再次確認) /許博元/0%_x000D_
</t>
  </si>
  <si>
    <t xml:space="preserve">2025/12/26/代客戶申請ML及TR/陳威諭/0%_x000D_
2026/03/20/QC工程表/許博元/0%_x000D_
</t>
  </si>
  <si>
    <t xml:space="preserve">2025/07/22/樣品製作(PCBA)/魏暉恩/0%_x000D_
2025/08/12/樣品系統驗證,測試及問題解決(軟體/硬體/機構整合)/陳俊儒/0%_x000D_
</t>
  </si>
  <si>
    <t xml:space="preserve">2025/03/04/測試治具設計及製作/移交清單/張良琪/80%_x000D_
2025/04/11/SOP/加工重點 (半成品/成品/組裝/測試)/張良琪/30%_x000D_
</t>
  </si>
  <si>
    <t>流量測廠建立</t>
  </si>
  <si>
    <t xml:space="preserve">2025/12/11/專案時程規劃/鄭貫中/0%_x000D_
2025/12/15/研發開案企劃書+預算書 (ISO表單：QR-C-07)/鄭貫中/0%_x000D_
</t>
  </si>
  <si>
    <t xml:space="preserve">2026/02/04/生產設備建立/蘇漢城/0%_x000D_
2026/04/14/樣品系統驗證,測試及問題解決(軟體/硬體/機構整合)/彭志豪/0%_x000D_
</t>
  </si>
  <si>
    <t xml:space="preserve">2025/12/19/編碼原則建立/鄭貫中/0%_x000D_
2025/12/19/DN100機構設計/葉宏政/0%_x000D_
</t>
  </si>
  <si>
    <t xml:space="preserve">2026/03/06/測試治具設計及製作/移交清單/蘇漢城/0%_x000D_
2026/03/11/DN80、DN100測廠規劃/蘇漢城/0%_x000D_
</t>
  </si>
  <si>
    <t xml:space="preserve">2026/02/02/軟/韌體設計/張文魁/0%_x000D_
2026/02/03/軟/韌體審查單/張文魁/0%_x000D_
</t>
  </si>
  <si>
    <t xml:space="preserve">2026/05/06/DVT-QA測試(CNPA49第4版)/朱哲演/0%_x000D_
2026/05/11/DVT-QA測試報告、簽核/朱哲演/0%_x000D_
</t>
  </si>
  <si>
    <t xml:space="preserve">2026/05/27/產品檢驗記錄/鄭貫中/0%_x000D_
2026/05/27/產品檢驗基準/鄭貫中/0%_x000D_
</t>
  </si>
  <si>
    <t>M251201C2</t>
  </si>
  <si>
    <t>Copy of 一體型電磁流量計北美多重防爆認證</t>
  </si>
  <si>
    <t>測試項目規劃彙整</t>
  </si>
  <si>
    <t>M251201R1</t>
  </si>
  <si>
    <t>緊湊型渦街流量計導入專案</t>
  </si>
  <si>
    <t>提案審查會議記錄-跨部門 (推廣型號及數量)</t>
  </si>
  <si>
    <t>產品功能驗證計畫</t>
  </si>
  <si>
    <t>樣品請購(塑膠*3、金屬*4)</t>
  </si>
  <si>
    <t>驗證治具設計(DN10、DN15、DN20、DN25、DN32夾具)</t>
  </si>
  <si>
    <t>驗證治具製作</t>
  </si>
  <si>
    <t>樣品性能驗證</t>
  </si>
  <si>
    <t>SOP (測試)</t>
  </si>
  <si>
    <t>2026/02/09</t>
  </si>
  <si>
    <t>2026/02/13</t>
  </si>
  <si>
    <t>2026/05/22</t>
  </si>
  <si>
    <t>2026/06/02</t>
  </si>
  <si>
    <t>2026/06/05</t>
  </si>
  <si>
    <t>2026/06/24</t>
  </si>
  <si>
    <t>2026/06/25</t>
  </si>
  <si>
    <t xml:space="preserve">2025/12/02/機構審查/蔣永華/0%_x000D_
2025/12/03/機構圖面修改/蔣永華/0%_x000D_
</t>
  </si>
  <si>
    <t>前期工作</t>
  </si>
  <si>
    <t>产品试生产</t>
  </si>
  <si>
    <t xml:space="preserve">2025/11/10/首次生產(生產管制表)/郑仁春/0%_x000D_
</t>
  </si>
  <si>
    <t xml:space="preserve">2025/10/13/設變/郑仁春/0%_x000D_
2025/10/17/SOP修正/郑仁春/0%_x000D_
</t>
  </si>
  <si>
    <t xml:space="preserve">2025/10/23/結案會議紀錄/郑仁春/0%_x000D_
2025/10/31/結案報告/郑仁春/0%_x000D_
</t>
  </si>
  <si>
    <t xml:space="preserve">2025/11/05/結案文件審查/郑仁春/0%_x000D_
2025/11/10/MP發行/郑仁春/0%_x000D_
</t>
  </si>
  <si>
    <t xml:space="preserve">2025/11/10/PVT-QA測試驗證/郑仁春/0%_x000D_
</t>
  </si>
  <si>
    <t>文件上網及審查</t>
  </si>
  <si>
    <t>TS COC</t>
  </si>
  <si>
    <t>取得草稿防爆證書，確認其內容描述正確性</t>
  </si>
  <si>
    <t>工研院現在才做好</t>
  </si>
  <si>
    <t>取得防爆證書及BPM發行</t>
  </si>
  <si>
    <t>認證資料歸檔，路徑：\\twfs\Q6產品認證資訊</t>
  </si>
  <si>
    <t>总部产品资料申请（BOM、图面、SOP）</t>
  </si>
  <si>
    <t>产品导入方案评估</t>
  </si>
  <si>
    <t>物料采购</t>
  </si>
  <si>
    <t>因总部缺料，实际到材料时间为10/17</t>
  </si>
  <si>
    <t>研发试产，制作样品</t>
  </si>
  <si>
    <t>研发试产：产品（旧款）拆装换新作业</t>
  </si>
  <si>
    <t>旧品换新作业标准建立</t>
  </si>
  <si>
    <t>产品试生产（研发生产、样品制做）</t>
  </si>
  <si>
    <t>Copy of 物料采购</t>
  </si>
  <si>
    <t>研发试产，制作样品（全新产品）</t>
  </si>
  <si>
    <t>2025/11/13</t>
  </si>
  <si>
    <t>2025/11/12</t>
  </si>
  <si>
    <t>2025/08/22</t>
  </si>
  <si>
    <t>2025/09/02</t>
  </si>
  <si>
    <t>2025/10/16</t>
  </si>
  <si>
    <t>2025/10/09</t>
  </si>
  <si>
    <t>2026/01/22</t>
  </si>
  <si>
    <t>2026/02/05</t>
  </si>
  <si>
    <t>2026/03/19</t>
  </si>
  <si>
    <t>M240803P1</t>
  </si>
  <si>
    <t>EGX5防腐型技转</t>
  </si>
  <si>
    <t>2025/03/30</t>
  </si>
  <si>
    <t>整合測試(電子與機構)</t>
  </si>
  <si>
    <t>機構樣品製作(金屬型零件車製20PCS)</t>
  </si>
  <si>
    <t>機構修改LAYOUT修改</t>
  </si>
  <si>
    <t>MCU SENSOR LAYOUT修改</t>
  </si>
  <si>
    <t>STM32L073 ORCAD LIBRARY建立</t>
  </si>
  <si>
    <t>治具整修</t>
  </si>
  <si>
    <t>20250217 新人報到 _x000D_
1. HR 報到個人資料填寫, 公司福利制度及簡介介紹.(組織架構,環境,福利,假期,應用系統) _x000D_
2. 財產確認(主機, 螢幕), 網站系統確認(TT ERP, BPM, Open PLM, EEP, SMQ)</t>
  </si>
  <si>
    <t>20250217 新人報到 防爆測試認證確認熟悉(EPD 產品 Zone 0)</t>
  </si>
  <si>
    <t>20250217 新人報到 治具確認熟悉(EG50)(連板治具)</t>
  </si>
  <si>
    <t xml:space="preserve">20250218 確認事項  防爆測試認證確認熟悉(EPD 產品 Zone 0)_x000D_
</t>
  </si>
  <si>
    <t>20250218 確認事項  職業安全衛生教育訓練(一般職業安全衛生教育課程(上)(下))</t>
  </si>
  <si>
    <t xml:space="preserve">20250218 確認事項  _x000D_
1. 網站系統確認(TT ERP, Open PLM, SMQ) _x000D_
2. TT ERP 標註常用資訊. _x000D_
3. Open PLM 工時資訊確認填寫. _x000D_
</t>
  </si>
  <si>
    <t>20250218 確認事項  治具確認熟悉(EG50)(連板治具)</t>
  </si>
  <si>
    <t>20250219 確認事項 防爆測試(防爆標準)規範熟悉.</t>
  </si>
  <si>
    <t>20250219 確認事項 _x000D_
1.開系統料件申請EGXCE5P-0002, EGXCE5M-0002領料, 到二廠遞交簽核申請單, 認識二廠位置 &amp; 對應人員. _x000D_
2.插件位置確認 (EBXCE1M-0007 AC200-CLTC690601 PC300-C503C00002), 及 BOM List 重拋申請.熟悉公司 PLM 系統申請.</t>
  </si>
  <si>
    <t xml:space="preserve">20250220 確認事項 防爆測試(防爆標準)規範熟悉. _x000D_
_x000D_
</t>
  </si>
  <si>
    <t>20250220 確認事項 治具確認熟悉(EG50)(連板治具), 領用表單申請(TG6-25020032).</t>
  </si>
  <si>
    <t xml:space="preserve">20250220 確認事項 PLM 申請流程確認( BOM list 重拋-ECO-25020274). _x000D_
</t>
  </si>
  <si>
    <t>20250221 確認事項 _x000D_
1.治具確認熟悉(EG50)    _x000D_
   a.  power board RS485(Tx/Rx/En)無對應接 System board (follow QW-03-EGX5XXXX-XXXXXXXXXXXXXXXXXXXXXXXXX-N1)     _x000D_
   b. 提供廠商製作治具前資訊報告  _x000D_
2. 承1.點, BMP 機種(GB50)查詢資料熟悉.(成品組裝報告).</t>
  </si>
  <si>
    <t>20250221 確認事項  3. check OrCAD &amp; Layout(view) 下載確認.</t>
  </si>
  <si>
    <t>20250221 確認事項 防爆測試(防爆標準)規範熟悉</t>
  </si>
  <si>
    <t>20250224 確認事項 Search OrCAD &amp; Layout(view) 下載確認, 因為無法執行安裝, 請IT協助開放權限.</t>
  </si>
  <si>
    <t>20250224 確認事項 GB50 治具待確認事項...check Schematic, 認識廠商(泱科)請廠商重作治具先行報價.</t>
  </si>
  <si>
    <t>20250225 確認事項 _x000D_
1. GE50 零件查詢. 綠色端子(10Pin &amp; 2Pin)            _x000D_
PLM: 產品管理--&gt;料號建立--&gt;找尋零件資訊(正式料號, 品名, 規格)       TT ERP: TT ERP--&gt;我的最愛[料件數量明細查詢-動態資料(aimq102)]--&gt;搜尋  _x000D_
_x000D_
2. 承1. 點, 零件(綠色端子-10Pin &amp; 2Pin)領料申請(TT ERP-倉庫雜項發料作業(aimt301))</t>
  </si>
  <si>
    <t>20250225 確認事項  D241001R1 (SCX1雙叉與振棒電源座優化)-PCBA連板治具需求確認    _x000D_
20250225 Kyle mail:連板治具製作需求, 資料確認及規劃初版測試功能.</t>
  </si>
  <si>
    <t>20250226 確認事項 _x000D_
1. GE50 治具到二廠領料? (MP506-B10B050801-10 pin 綠端電子)(MP506-B02B050801-2 pin 綠端電子)及其排線材料.  _x000D_
2. 熟悉連板治具(架構)(Schematic).</t>
  </si>
  <si>
    <t>20250226 確認事項 _x000D_
1. D241001R1 (SCX1雙叉與振棒電源座優化)-PCBA連板治具需求確認    _x000D_
20250225 Kyle mail:有連板治具需製作, 確認資料並規劃初版測試功能.    _x000D_
振棒 SCXBE1M-0012-D0-J1(US)         SCXBE1M-0013-D0-J1(EU)    雙叉 SCXBE1M-0010-D0-J1.</t>
  </si>
  <si>
    <t>20250226 確認事項 HR(Gigi-嚴湘琪)提出新人電子報使用需求, 要繳交生活照(電子檔)及附上一段自我介紹(興趣/愛好).</t>
  </si>
  <si>
    <t>20250227 確認事項  Search OrCAD &amp; Layout(view) 下載確認, 因為無法執行安裝, 請IT協助開放權限.</t>
  </si>
  <si>
    <t>20250227 確認事項 _x000D_
1. 熟悉連板治具(架構)(Schematic) _x000D_
2.  Double check EGXBE5M-0002(System board), EGXBE5P-0002(Power board) Sample check test.</t>
  </si>
  <si>
    <t>20250303 確認事項 PS 機種修改加工作業指導書(智慧型布頭位置檢知器操作說明)     _x000D_
a. 申請需求SOP文件變更申請(QW-03-PSXBA1X-00XX)/加工重點(委外)文件變更申請(QW-03-PSXCE1S-0006, QW-03-PSXCE1S-0007).    _x000D_
 b. update 設變 Form, 待流程走完, 下載更新表單後續上傳表單資訊.</t>
  </si>
  <si>
    <t>20250303 確認事項 插件位置確認 (EBXCE1M-0007 AC200-CLTC690601 PC300-C503C00002)-Double check BOM 重拋資訊, 請 IT Head()協助系統更新狀況. ECO Part Number: ECO-25020274.    確認狀況: (EBXBE1M-0007)( EBXCE1M-0007)                    a. 核對 EBXBE1M-0007 TT ERP &amp; PLM, 發現 TT ERP 系統缺 C21 料件資訊.                   _x000D_
 b. 核對 EBXCE1M-0007 TT ERP &amp; PLM, 發現 TT ERP 系統 U11 &amp; J4 插件位置沒有標示.</t>
  </si>
  <si>
    <t>20250303 確認事項  Search OrCAD &amp; Layout(view) 下載確認, 因為無法執行安裝. 向IT(鍾仕偉)提出開放權限需求, 並詢問截圖權限狀況.</t>
  </si>
  <si>
    <t>20250304 確認事項  熟悉連板治具(架構)(Schematic)</t>
  </si>
  <si>
    <t>20250304 確認事項  PLM 申請流程確認( BOM list 重拋-ECO-25020274)     Double check BOM List: (EBXB1M-0007) &amp; (EBXC1M-0007)       _x000D_
 a. 核對 EBXBE1M-0007 TT ERP &amp; PLM, 發現 TT ERP 系統缺 C21 料件資訊.        _x000D_
b. 核對 EBXCE1M-0007 TT ERP &amp; PLM, 發現 TT ERP 系統 U11 &amp; J4 插件位置沒有標示</t>
  </si>
  <si>
    <t>20250304 確認事項  PS 機種修改加工作業指導書(智慧型布頭位置檢知器操作說明)申請確認...(已完成系統上傳文檔到下一關)     _x000D_
a. 申請加工重點文件變更及SOP文件變更需求.     _x000D_
b. 附上加工重點文件變更及SOP文件變更檔案.     c. 呈遞至下一關.</t>
  </si>
  <si>
    <t>20250305 確認事項 _x000D_
1. ECO Part Number: ECO-25020274, 請 IT (Jacky Yeh) 確認 BOM 重拋狀況.     BOM 拋轉操作狀況(EBXCE1M-0007 AC200-CLTC690601 PC300-C503C00002) ECO設變單要開2次.     _x000D_
先讓 PLM 及 TT ERP BOM information 一樣, 再將 BOM 重拋, 再請 IT 人員確認拋轉一致性, 後續再開一次設變單, 把原先 BOM 缺的料件補上拋過去.  新開的設變單  FORM Part Number:  ECO-25030049</t>
  </si>
  <si>
    <t>20250305 確認事項  熟悉連板治具(架構)(Schematic)</t>
  </si>
  <si>
    <t>20250306 確認事項_x000D_
1.  BOM 拋轉操作狀況(EBXCE1M-0007 AC200-CLTC690601 PC300-C503C00002)      ECO FORM Part Number:  ECO-25030049 ( 修改 BOM Information NO.8 C21 消除) _x000D_
2. 到二廠了解 PM/PB 場內修改需求.</t>
  </si>
  <si>
    <t>20250306 確認事項 _x000D_
1.  熟悉連板治具(架構)(Schematic) _x000D_
2.  EGB50 治具 review 後續檢測方式. (QW-03-EGXBEXX-N1)</t>
  </si>
  <si>
    <t>20250307 確認事項 _x000D_
1. M250301C1 一體型電磁流量計北美多重防爆認證     _x000D_
    a. 向廠商(CSA)及 Eric(俊儒) 資料訊息.(檢測項目 &amp; 機種資訊規格)    _x000D_
    b. 規劃確認企劃書製作方向及問題.Eric(俊儒)</t>
  </si>
  <si>
    <t>20250307 確認事項 _x000D_
1. PM/PB 電表輸出版打件改善方向. _x000D_
2.熟悉連板治具(架構)(Schematic).</t>
  </si>
  <si>
    <t>20250310 確認事項  M250301C1 防爆認證專案, 企劃書撰寫, 報價單準備.</t>
  </si>
  <si>
    <t>20250310 確認事項  3. 軟體下載: PSAD, Modbus Poll(EG50), USB-RS485(EG50), FDAS(EG50), Link(EG50).</t>
  </si>
  <si>
    <t>20250310 確認事項 _x000D_
1.  PB / PM BOM 料況釐清確認.  _x000D_
2. PS 機種修改加工作業指導書(智慧型布頭位置檢知器操作說明) 流程確認.      _x000D_
     PSXCE1-0006/0007 加工重點,  PSXBA1X-00XX 作業標準書</t>
  </si>
  <si>
    <t>20250311 確認事項  規劃 EG50 治具接線狀況.</t>
  </si>
  <si>
    <t>20250311 確認事項_x000D_
PLM上傳報價單</t>
  </si>
  <si>
    <t>20250311 確認事項 _x000D_
1. PM/PB 電表輸出版打見改善, 向廠內確認料況由來. _x000D_
2. MT107 到二廠確認一卷料件長度規格, 後續統整虛設變料件規格設定.</t>
  </si>
  <si>
    <t>20250311 確認事項_x000D_
企劃書目前撰寫15%</t>
  </si>
  <si>
    <t xml:space="preserve">20250312 確認事項_x000D_
企劃書目前撰寫15% 詢問廠商協助提供產品驗證重點項目重點資訊._x000D_
</t>
  </si>
  <si>
    <t>20250312 確認事項  EG50 接線規劃彙整</t>
  </si>
  <si>
    <t>20250312 確認事項 ECO 設變單需求(ECO Part number: ECO-25030139).</t>
  </si>
  <si>
    <t xml:space="preserve">20250313 確認事項 EG50 治具接線_x000D_
</t>
  </si>
  <si>
    <t>20250313 確認事項 _x000D_
1. ECO 設變單需求(ECO Part number: ECO-25030139). 變更線材資訊    _x000D_
正式料號:    a. GX10100-A50BAAH8801AMA1050AT01   _x000D_
                    b. GX10100-A50BAAH8801AMA1450AT01    _x000D_
                    c. GX10100-A50BAAH8801AMA1850AT01   6.0 _x000D_
                   d. GX10100-A50BAAH8801AMA2000AT01    _x000D_
                   e. GX10100-A50BAAH8801AMA2300AT01    _x000D_
                   f. GX10100-A50BAAH8801AMA3000AT01    _x000D_
                  g. GX10100-A50BAAH8801AMA5500AT01    _x000D_
                  h. GX10100-A50BAAH8801AMA6000AT01 原線材-單股單芯線(MT107-1103924D0001) 變更為線材-電纜線-無隔離網(MT107-4325024C0001).    _x000D_
_x000D_
2. 提出資訊系統作業申請單需求, 後續提出ECO單.     修改需求: EBXBE1M-0007&amp; EBXCE1M-0007 TT_ERP BOM 表刪除, 將PLM BOM 改成正確的資訊,後續進行 BOM 拋轉動作.     _x000D_
原因: 先前 BOM 表轉拋失敗, 重新確認 EBXBE1M-0007&amp; EBXCE1M-0007 分別發現 TT_ERP &amp; PLM Bom 表部分各別的項目資訊不符合, 所以需要刪除 TT_ERP 的 BOM 表資訊, 後續進行 BOM 轉拋動作.  修改流程: 資料流程申請單(BPM)-&gt;ECO Form(PLM)-&gt;進行 BOM 拋轉.</t>
  </si>
  <si>
    <t>20250313 確認事項_x000D_
企劃書目前撰寫15% 詢問廠商協助提供產品驗證重點項目重點資訊.</t>
  </si>
  <si>
    <t xml:space="preserve">20250314 確認事項  EG50 治具接線_x000D_
_x000D_
</t>
  </si>
  <si>
    <t>20250314 確認事項 資訊系統作業申請需求進度追蹤, 後續提出ECO單.     _x000D_
修改需求: EBXBE1M-0007&amp; EBXCE1M-0007 TT_ERP BOM 表刪除, 將PLM BOM 改成正確的資訊,後續進行 BOM 拋轉動作.</t>
  </si>
  <si>
    <t>20250314 確認事項_x000D_
a. 企劃書目前撰寫15% _x000D_
b. 會議設計討論(外型結構設計, 電路方向, 企劃書進度) _x000D_
c. 詢問廠商協助提供產品驗證重點項目重點資訊.</t>
  </si>
  <si>
    <t>20250317 確認事項  EG50 接線實作     初階配線完成, 待後續 Double check 走線及軟體燒錄.</t>
  </si>
  <si>
    <t>20250317 確認事項_x000D_
a. 企劃書目前撰寫40% _x000D_
b. 詢問廠商協助提供產品驗證重點項目重點資訊.</t>
  </si>
  <si>
    <t>20250318 確認項目_x000D_
企劃書目前撰寫40%</t>
  </si>
  <si>
    <t>20250318 確認事項  EG50 接線實作    _x000D_
 . Double check 走線及軟體燒錄    _x000D_
 .彙整治具驗收資訊，提供驗收單及發票給採購(賴宜君)</t>
  </si>
  <si>
    <t>20250319 確認事項 EG50 接線實作     Double check 走線</t>
  </si>
  <si>
    <t>20250319 確認事項 _x000D_
原客戶要求粗線改為電纜線 (MT107-1103924D0001 修改為 MT107-4325024C0001) ,  因生產技術部找出單位有誤, 所以提出修改需求.重新開ECO單(ECO-25030215)</t>
  </si>
  <si>
    <t>20250319 確認事項_x000D_
企劃書目前撰寫50%</t>
  </si>
  <si>
    <t>20250320 確認事項_x000D_
企劃書目前撰寫80%</t>
  </si>
  <si>
    <t>20250320 確認事項 EG50 接線實作    _x000D_
 Double check 走線      _x000D_
Double check 按作業標準書方式確認治具檢測狀況.</t>
  </si>
  <si>
    <t>20250320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</si>
  <si>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20250321 確認事項_x000D_
 EG50 接線實作 (因板子TP點脫落無法正常量測, 待後續再執行a~d點)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</si>
  <si>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20250321 確認事項 _x000D_
企劃書目前撰寫95% 後續開完專案會議後上傳企劃書檔案</t>
  </si>
  <si>
    <t>20250321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</si>
  <si>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</si>
  <si>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確認事項_x000D_
 EG50 接線實作 (c &amp; d 待確認)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</si>
  <si>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20250324 確認事項_x000D_
1. M250301C1 一體型電磁流量計北美多重防爆認證 meeting 9:00~10:00--&gt;Close. _x000D_
2. 會議後企劃書修改及確認方向. (已 mail 後續與 Eric 討論)(企劃書尚未上傳系統)      _x000D_
     a. PLM 專案進度排程表時間節點確認.      _x000D_
     b. 向 IT 確認 PLM 系統是否可以進行跨一年度專案安排.      _x000D_
     c. 專案 Schedule 部分需要再新增及修改. EX: 專案的防爆測試報告上傳系統.      _x000D_
     d. 針對技術部分找廠商與會討論.     _x000D_
     e. 競品資訊找尋來源</t>
  </si>
  <si>
    <t>20250325 確認事項 _x000D_
1. EG50 接線實作     _x000D_
 a.  有再申請(Power board(EGXCE5P-0002) &amp; System board(EGXCE5M-0002))待廠內提供後, 後續再一次檢測治具操作SOP.     _x000D_
b. 整線.</t>
  </si>
  <si>
    <t>20250325 確認事項 _x000D_
1. 會議後企劃書修改及確認方向. (已 mail 後續與 Eric 討論)(企劃書尚未上傳系統)      _x000D_
a. PLM 專案進度排程表時間節點確認. (IT 回覆下一年度行事曆未公布)     _x000D_
 b. 向 IT 確認 PLM 系統是否可以進行跨一年度專案安排.(後續與 Eric 討論 Schedule 進度)     _x000D_
 c. 專案 Schedule 部分需要再新增及修改. EX: 專案的防爆測試報告上傳系統.(持續進行中)      _x000D_
d. 針對技術部分找廠商與會討論.(已請廠商 4/1 來討論 )     _x000D_
 e. 競品資訊找尋來源.(與 Eric 討論中)</t>
  </si>
  <si>
    <t>20250325 確認事項 _x000D_
1. 原客戶要求粗線改為電纜線 (MT107-1103924D0001 修改為 MT107-4325024C0001) ,      因生產技術部找出單位有誤, 所以提出修改需求.重新開ECO單(ECO-25030215)     已跑完流程, 更新完畢.  _x000D_
2. 【ECO-25030052】BOM List 重拋需求(EBXBE1M-0007 &amp; EBXCE1M-0007) 已跑完流程, 更新完畢.</t>
  </si>
  <si>
    <t>20250326 確認事項_x000D_
 EG50 接線實作      _x000D_
a.  申請料件有誤, 有再申請(Power board(EGXBE5P-0002) &amp; System board(EGXBE5M-0002))待廠內提供後, 後續再一次檢測治具操作SOP.     _x000D_
b. 整線.</t>
  </si>
  <si>
    <t>20250326 確認事項_x000D_
1. 會議後企劃書修改及確認方向. (已 mail 後續與 Eric 討論)(企劃書尚未上傳系統)     _x000D_
 a. 專案 Schedule 部分需要再新增及修改. EX: 專案的防爆測試報告上傳系統.(修改完畢)      _x000D_
b. 針對技術部分找廠商與會討論.(已請廠商 4/1 來討論 )     _x000D_
 c. 競品資訊找尋來源.(與 Eric 討論中新增修改規格)</t>
  </si>
  <si>
    <t>20250327 確認事項_x000D_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競品資訊找尋來源.(出版修改完成, 待與 Eric 討論新增修改規格)</t>
  </si>
  <si>
    <t>20250327 確認事項 _x000D_
1. EG50 接線實作      _x000D_
a.  申請料件有誤, 有再申請(Power board(EGXBE5P-0002) &amp; System board(EGXBE5M-0002))待廠內提供後, 後續再一次檢測治具操作SOP.     _x000D_
b. 整線.  _x000D_
_x000D_
2. 連板治具 Study.</t>
  </si>
  <si>
    <t>20250328 確認事項 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競品資訊找尋來源.(修改完成) _x000D_
_x000D_
2. 在 PLM 系統分派工作項目"研發內部審查會議"信息有誤, 確認中.      _x000D_
(在PLM系統上的研發審查會議紀錄我原本想上傳企畫書檔案, 之後發現說只有個會議紀錄檔案. 想說是發會議紀錄就好; 還是兩個一起發)</t>
  </si>
  <si>
    <t>20250328 確認事項  _x000D_
1. EG50 治具製作       _x000D_
a. 接線製作-(Close)       _x000D_
b. 走線 Double check-(Close)       _x000D_
c. 上電確認-(Close)       _x000D_
d. 電壓/電流確認-(Close)       _x000D_
e. 軟體燒錄確認-(Close)       _x000D_
f. 已再申請板子(Power board &amp; System board)待廠內提供後, 再一次檢測一下廠內 SOP. PS:因料件申請錯誤, 重新申請一次, 已領取板子.-(Close)          _x000D_
_x000D_
結果: 已按照sop進行操作進行. 在燒錄前燒錄後量測電流均在 20mA(SOP 規格在 18mA), Code 讀取時沒有顯示異常, 在讀取欄位上"-1".      _x000D_
_x000D_
g. 整線(履線)</t>
  </si>
  <si>
    <t>20250331 確認事項 _x000D_
M250301C1 一體型電磁流量計北美多重防爆認證-企劃書及會議紀錄確認資訊 _x000D_
1. 第一次企劃書基本資訊撰寫(2025/03/10~2025/03/14) _x000D_
2. 設計討論會議(2025/03/14) _x000D_
3. 第二次企劃書修改撰寫(2025/03/17~2025/03/21) _x000D_
4. 研發內部會議(2025/03/24) 5. 第三次企劃書修改撰寫(2025/03/24~2025/03/31) 6. 補件研發內部會議記錄資訊(2025/03/31)</t>
  </si>
  <si>
    <t>20250331 確認事項  _x000D_
EG50 治具資訊 (2025/03/10~2025/03/31) _x000D_
1. 確認治具功能狀態完成.(2025/03/10~2025/03/28)(接線製作,走線 Double check, 上電確認, 軟體燒錄確認, 整線 ) _x000D_
2. 移交治具資訊轉給宜蘭廠同仁.(2025/03/31)   宜蘭廠調回 PC308-FGD10A1003 料件轉交給(許慧芝)</t>
  </si>
  <si>
    <t xml:space="preserve">20250401 確認事項_x000D_
M250301C1 一體型電磁流量計北美多重防爆認證技術討論會議  2025/04/01 14:00 (Close)    _x000D_
1. 電路設計(電路圖, 等效電路圖)   _x000D_
 2. 機構設計    _x000D_
3. 防爆設計  (增安, 本安, 隔爆)  _x000D_
</t>
  </si>
  <si>
    <t>20250401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10. PC308-EPR11M1007--&gt;PCB-蹼輪式流量計;</t>
  </si>
  <si>
    <t>20250402 確認事項_x000D_
M250301C1 一體型電磁流量計北美多重防爆認證技術討論會後彙整</t>
  </si>
  <si>
    <t>20250402 確認事項_x000D_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執行 "b" 項目, 因 Part Number(PC308-EPR11M1007) No.10 PCB-蹼輪式流量計已有使用需求, 後續改申請 Part Number(PC308-EPR11M1005) No.10 PCB-蹼輪式流量計完成領料, 待整理對應檢測項目.</t>
  </si>
  <si>
    <t>20250407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統整檢測項目及後續準備製作承認書資訊  2. 誠陽----PC302-2310111001   高頻變壓器報價 mail:202504071403</t>
  </si>
  <si>
    <t>20250408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t>
  </si>
  <si>
    <t>20250409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    _x000D_
d. 另用產品(SCXBA3X-0005)進行變壓功能檢測.(已領用, 待量測)</t>
  </si>
  <si>
    <t>20250410 確認事項_x000D_
M250301C1 一體型電磁流量計北美多重防爆認證技術討論會後項目追蹤彙整</t>
  </si>
  <si>
    <t>20250410 確認項目  誠陽----PC302-2310111001   高頻變壓器報價 mail:202504071403    _x000D_
a. 彙整承認書報告.(On going)    _x000D_
b. 使用自動變壓器測試儀檢測直流電阻 &amp; 電感測試.(Close)    _x000D_
c. 使用耐壓絕緣儀檢測耐壓測試.(尚未執行)    _x000D_
d. 產品(SCXBA3X-0005)已封膠無法進行檢測.(已以退還)    _x000D_
e. 另尋用產品(SCXBE1A-0009)進行變壓功能檢測.( 待後續申請物料及量測)</t>
  </si>
  <si>
    <t>20250411 確認事項 新人訓練上課新版料號編碼結構介紹及料號建立說明, QP-32、QP-33、QP-34 開發流程及設變流程說明, 技轉流程規範說明, 樣機借調管理, 標籤制作流程及需提供資訊說明, 部門報表查詢.</t>
  </si>
  <si>
    <t>20250411 確認事項 _x000D_
1. 統整下列資訊統整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_x000D_
_x000D_
2. SCXBE1A-0009 物料確認領用檢測變壓器及碳棒.</t>
  </si>
  <si>
    <t>20250414 確認事項 _x000D_
1. 量測     _x000D_
11. PC308-EPR11M1005--&gt;PCB-蹼輪式流量計; (短路開路測試)      _x000D_
_x000D_
2. SCXBE1A-0009 點燈確認.</t>
  </si>
  <si>
    <t>20250415 確認事項 _x000D_
1. 量測     _x000D_
11. PC308-EPR11M1005--&gt;PCB-蹼輪式流量計; (短路開路測試)(承認書製作)      _x000D_
_x000D_
2. SCXBE1A-0009 點燈確認.(確認測試方向)     _x000D_
a. 負載測試:         _x000D_
I.  量測電壓電表切 DC 檔位量測電容電壓 C3(1-2), C7(3-4), C15(5-6), C25(7-8)        _x000D_
II.  在 Fuse (F1) 端解焊一腳位接上電錶(DC電流檔位)量測耗電流.      _x000D_
 III. 用 Power Supply 供電 DC 供電(??V), 用三用電表 or 數位電表(六位半)量測耗電流.  確定哪種狀態耗電流大? (接探棒) or (沒有接探棒)       _x000D_
 IV. 換變壓器重複上述(II-III)動作確認     b. 燒機測試: 換變壓器後進行燒機測試 約2~3天</t>
  </si>
  <si>
    <t>20250416 確認事項 _x000D_
1. SCXBE1A-0009 點燈確認.(確認測試方向)     _x000D_
a. 負載測試結果: 更換5 pcs 變壓器替代料(PC302-2310111001(BC934PV0012))與原料(01. 原料PC302-2310111001)檢測負載耗電無明顯差異.     _x000D_
b. 燒機測試: 換變壓器後進行燒機測試 約1~2天.         _x000D_
 I. 製作 2pcs SCXBE1A-0009, 變更變壓器後分別進行燒機確認.  _x000D_
_x000D_
2. 4/17 預計進行替代料 PC302-2310111001(BC934PV0012) 料號申請.後續將報告文件與料號連結.     然後再與逸舒申請系統料號相互替代.  _x000D_
_x000D_
3. 承1. 點, 後續 PC302-2310111001(BC934PV0012)更新承認書資訊.  4. 電壓電容替代料件資訊彙整, 預計下週進行檢測製作.</t>
  </si>
  <si>
    <t xml:space="preserve">20250417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        _x000D_
II. 實驗第一天結果 SCXBE1A-0009 Sample 在 FSH 接探棒情況下耗電流在 116 mA 左右.       _x000D_
_x000D_
2. 替代料 PC302-2310111001(BC934PV0012) 料號申請完成(跑流程中) .後續將報告文件與料號連結.     然後再與逸舒申請系統料號相互替代.  _x000D_
_x000D_
3. 承1. 點, 後續 PC302-2310111001(BC934PV0012)更新承認書資訊.  _x000D_
_x000D_
4. 電壓電容替代料件資訊彙整, 預計下週進行檢測製作._x000D_
</t>
  </si>
  <si>
    <t>20250418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變更變壓器後分別進行燒機確認.--Close.         _x000D_
II. 變壓器 NO.1 實驗第一天結果 SCXBE1A-0009 Sample 在 FSH 接探棒情況下耗電流在 116.6 mA 左右.(NO.2 pcs)--Close.              變壓器 NO.5 實驗第一天結果 SCXBE1A-0009 Sample 在 FLS 接探棒情況下耗電流在 113.5 mA 左右.(NO.3 pcs)--Close.       _x000D_
_x000D_
2. 承1. 點, 後續 PC302-2310111001(BC934PV0012)更新承認書資訊.  _x000D_
_x000D_
3. 針對每一顆變壓器組裝SCXBE1A-0009後, 用數位電表重新確認耗電流.(共6顆變壓器-原x1; 替代料x5)--Close. 4. 電壓電容替代料件資訊彙整, 預計下週進行檢測製作.</t>
  </si>
  <si>
    <t>20250421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2. 承1. 點,  PC302-2310111002(BC934PV0012)更新承認書資訊, 先行上傳系統, 後續實驗持續補上.--Close.     _x000D_
(缺-產品功能檢測補足實驗 Sample 數量及耐壓檢測) _x000D_
_x000D_
3. 針對每一顆變壓器組裝SCXBE1A-0009後, 用數位電表重新確認耗電流.(共6顆變壓器-原x1; 替代料x5)--Close. _x000D_
4. 申請替代料號 &amp; 上傳承認書資訊(Part number: PC302-2310111002)--Close.</t>
  </si>
  <si>
    <t xml:space="preserve">20250421 確認事項_x000D_
1. 新人 Report 製作._x000D_
_x000D_
</t>
  </si>
  <si>
    <t xml:space="preserve">20250421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f. 預計何時開始檢測? _x000D_
_x000D_
_x000D_
_x000D_
</t>
  </si>
  <si>
    <t xml:space="preserve">20250422 確認事項_x000D_
M250301C1 確認 CSA 報價單確認回簽廠商訊息. EPD防爆認證 新增CSA Division系統美國地區認證的報價 (Eric HEFM Electromagnetic flow meter for zone1/0 mail: 202504221419)_x000D_
</t>
  </si>
  <si>
    <t>20250422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e. 預計何時開始檢測?</t>
  </si>
  <si>
    <t xml:space="preserve">20250422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左右._x000D_
(NO.2 pcs)--Close.              變壓器 NO.5 實驗第一天結果 SCXBE1A-0009 Sample 在 FSL 接探棒情況下耗電流在 113.5 mA 左右.(NO.3 pcs)--Close.       _x000D_
III. 變壓器 NO.2 實驗第二天結果 SCXBE1A-0009 Sample 在 FSL 接探棒情況下耗電流在 110.5 mA 左右._x000D_
(NO.3 pcs)--Close.              _x000D_
變壓器 NO.4 實驗第二天結果 SCXBE1A-0009 Sample 在 FSH 接探棒情況下耗電流在 118.5 mA 左右.(NO.2 pcs)--Close.        _x000D_
_x000D_
</t>
  </si>
  <si>
    <t>20250422 產品課程_x000D_
1. 新人 Report 製作.</t>
  </si>
  <si>
    <t>20250423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變壓器 NO.3 實驗第二天結果 SCXBE1A-0009 Sample 在 FSH 接探棒情況下耗電流在 116.7 mA 左右.(NO.2 pcs)--Close.             變壓器 NO.5 實驗第二天結果 SCXBE1A-0009 Sample 在 FSH 接探棒情況下耗電流在 107.8 mA 左右.(NO.2 pcs)--Close.      _x000D_
_x000D_
c. 後續等待QA耐壓儀校正送回後檢測.(Wait)</t>
  </si>
  <si>
    <t>20250423 產品課程_x000D_
ECR 工變更申請 SDXCE1M-0013(SDB-210P)-加工重點照片修訂(漆色一致性) _x000D_
1. 系統上確認 SDXCE1M-0013(SDB-210P) 漆色狀況為紅色, 後續到 2 廠實際確認 PCB 板況如 ECO 變更申請狀況一樣(加工重點漆色紅色, 實際板子為綠色), 最後進行加工重點加註漆色部分.(On going)   _x000D_
_x000D_
2. 同步確認統計 SDX 系列(SDXCE1M-00..)漆色狀況, 如與第1點相同情況, 進行加工重點備註.(On going)</t>
  </si>
  <si>
    <t>20250423 確認事項_x000D_
1. 新人 Report 製作</t>
  </si>
  <si>
    <t xml:space="preserve">20250424 確認事項_x000D_
ECR 工變更申請 SDXCE1M-0013(SDB-210P)-加工重點照片修訂(漆色一致性) _x000D_
1.  SDXCE1M-0013(SDB-210P) PCB板漆色確認(加工重點書, PLM系統, 2廠Sample(半成品/空板)), 完成加工重點標示(漆色部分(紅--&gt;綠)), 完成開單動作(走簽核流程中), 後續回覆ECR單.(Ongoing)  _x000D_
2. 同步確認統計 SDX 系列(SDXCE1M-00..)漆色狀況, 因大部分(半成品, 空板)無料狀況, 針對現有料況進行確認, 沒有發現色漆不同狀況.(Close)  _x000D_
_x000D_
_x000D_
</t>
  </si>
  <si>
    <t>20250424 確認事項 EPU半成品電測需求  ...(Study Schematic, 確認需求)     _x000D_
1. Schematic study display board, main board, 連板.(Ongoing)           (m240704r1_display_board, )(m240704r1_main_board)(SCHEMATIC1 _ PAGE1)     _x000D_
2. 2025/04/21 Mail RD(蘇哲弘) 需求詢問.(Ongoing)</t>
  </si>
  <si>
    <t>20250424 確認事項_x000D_
1. 新人 Report 製作</t>
  </si>
  <si>
    <t xml:space="preserve">20250425 確認事項_x000D_
1. 新人 Report 製作_x000D_
</t>
  </si>
  <si>
    <t xml:space="preserve">20250425 確認事項 OrCad 下再申請需求, 電腦軟硬體維修申請單 Part Number:ITNew0200000572.(Close)  _x000D_
</t>
  </si>
  <si>
    <t>20250425 確認事項_x000D_
ECR 工變更申請 SDXCE1M-0013(SDB-210P)-加工重點照片修訂(漆色一致性) _x000D_
1.  SDXCE1M-0013(SDB-210P) PCB板漆色確認(加工重點書, PLM系統, 2廠Sample(半成品/空板)), 完成加工重點標示(漆色部分(紅--&gt;綠)), 加工重點(委外)文件變更申請單 Part Number:QW03Mod00100000266, 4/24 被退件修改加工重點品項以重新上傳系統, 後續回覆ECR單.(Ongoing)  _x000D_
_x000D_
2. 同步確認統計 SDX 系列(SDXCE1M-00..)漆色狀況, 因大部分(半成品, 空板)無料狀況, 針對現有料況進行確認, 沒有發現色漆不同狀況.(Close)</t>
  </si>
  <si>
    <t>20250425 確認事項  EPU2 半成品電測需求  ...(Study Schematic, 確認需求)     _x000D_
1. Schematic study display board, main board, 連板.(Ongoing)          _x000D_
 (m240704r1_display_board, )(m240704r1_main_board)(SCHEMATIC1 _ PAGE1)     _x000D_
_x000D_
2. 2025/04/21 Mail RD(蘇哲弘) 需求詢問.(Ongoing)</t>
  </si>
  <si>
    <t>20250428 確認事項  EPU2 半成品電測需求  ...(Study Schematic, 確認需求)     _x000D_
1. Schematic study display board, main board, 連板.(Ongoing)          _x000D_
 (m240704r1_display_board, )(m240704r1_main_board)(SCHEMATIC1 _ PAGE1)     _x000D_
2. 2025/04/21 Mail RD(蘇哲弘) 需求詢問治具功能需求尚未回覆 .(Ongoing)</t>
  </si>
  <si>
    <t xml:space="preserve">20250428 確認事項_x000D_
新人 Report 製作(On going-已提供出版給慶樺, 後續討論)_x000D_
</t>
  </si>
  <si>
    <t>20250428 確認事項  OrCad 下再申請需求, 電腦軟硬體維修申請單 Part Number:ITNew0200000572.(Close)     電腦軟硬體維修申請單( Part Number:ITNew0200000572) 已回覆IT.     後續向慶樺詢問 OrCAD 公司繪製板規及設定.</t>
  </si>
  <si>
    <t>20250429 確認事項 OrCad 下再申請需求, 電腦軟硬體維修申請單 Part Number:ITNew0200000572.(Close)     電腦軟硬體維修申請單( Part Number:ITNew0200000572) 已回覆IT.     後續向慶樺詢問 OrCAD 公司繪製板規及設定.</t>
  </si>
  <si>
    <t>20250429 確認事項_x000D_
新人 Report 製作(On going-已提供出版給慶樺, 後續討論)</t>
  </si>
  <si>
    <t>20250429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</si>
  <si>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</si>
  <si>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確認事項_x000D_
新人 Report 製作(On going-已提供出版給慶樺, 後續討論)</t>
  </si>
  <si>
    <t>20250502 M250301C1-一體型電磁流量計北美多重防爆認證 HW Check List meeting-Close</t>
  </si>
  <si>
    <t>20250502 確認事項_x000D_
新人 Report 製作(On going-已提供出版給慶樺, 後續討論)</t>
  </si>
  <si>
    <t>20250502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</si>
  <si>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20250505 確認事項_x000D_
新人 Report 製作(On going-已提供出版給慶樺, 後續討論)</t>
  </si>
  <si>
    <t>20250505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</si>
  <si>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20250506 確認事項_x000D_
新人 Report 製作(On going-已提供出版給慶樺, 後續討論)</t>
  </si>
  <si>
    <t>20250506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</si>
  <si>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</si>
  <si>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確認事項_x000D_
新人 Report 製作(On going-已提供出版給慶樺, 後續討論)</t>
  </si>
  <si>
    <t>20250508 確認事項_x000D_
新人 Report 製作(On going-已提供出版給慶樺, 後續討論)</t>
  </si>
  <si>
    <t>20250508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t>
  </si>
  <si>
    <t>20250509 確認事項_x000D_
新人 Report 製作(On going-已提供出版給慶樺, 後續討論)</t>
  </si>
  <si>
    <t>20250509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</si>
  <si>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20250512 1. 初階產品課程教育訓練-基本教材 09:00~14:00 4Hr (Close)</t>
  </si>
  <si>
    <t>20250512 確認事項_x000D_
新人 Report 製作(On going-已提供出版給慶樺, 後續討論)</t>
  </si>
  <si>
    <t>20250512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</si>
  <si>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</si>
  <si>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產品課程 _x000D_
1. 初階產品課程教育訓練-基本教材 09:00~14:00 4Hr-20250512 (Close) _x000D_
2. EFX阻旋式葉片開關, EFX磁性浮子式液位計-20250513 09:00~14:00 4Hr.-20250513 (Close)</t>
  </si>
  <si>
    <t>20250513 確認事項_x000D_
新人 Report 製作(On going-已提供出版給慶樺, 後續討論)</t>
  </si>
  <si>
    <t>20250514 確認事項_x000D_
新人 Report 製作(On going-已提供出版給慶樺, 後續討論)</t>
  </si>
  <si>
    <t>20250514 產品課程 _x000D_
1. 初階產品課程教育訓練-基本教材 09:00~14:00 4Hr-20250512 (Close) _x000D_
2. EFX阻旋式葉片開關, EFX磁性浮子式液位計-20250513 09:00~14:00 4Hr.-20250513 (Close) _x000D_
3. SA靜電容物液位開關,SB導納式物位開關-20250514 09:00~12:00 3Hr.(Close)</t>
  </si>
  <si>
    <t>20250514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</si>
  <si>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 xml:space="preserve">20250515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流程圖確認.(Ongoing)_x000D_
</t>
  </si>
  <si>
    <t>20250515 確認事項_x000D_
新人 Report 製作(On going-已提供出版給慶樺, 後續討論)</t>
  </si>
  <si>
    <t>20250516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t>
  </si>
  <si>
    <t>20250516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t>
  </si>
  <si>
    <t>20250516 確認事項_x000D_
新人 Report 製作(On going-已提供出版給慶樺, 後續討論)</t>
  </si>
  <si>
    <t>20250519 確認事項 CSA (Eddie) 詢問客端產品管線可揮發流體物質是可燃 or不可燃, 後續請我提供EDP30等資訊.(On going) _x000D_
1. 火焰路徑參數及剖面圖. _x000D_
2. 隔爆外殼的各部件.(含公差的尺寸圖) _x000D_
3. 所有固定用螺絲的建議固鎖扭力值. _x000D_
4. 各金屬外殼材質及成分表. _x000D_
5. EPD30預計宣稱的可適用環溫範圍. _x000D_
6. 其他相關設計圖面.</t>
  </si>
  <si>
    <t>20250519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待上長簽核跑流程.(Ongoing)     _x000D_
c. 繪製 Schematic 架構.(Ongoing)    _x000D_
d.  流程圖確認.(Ongoing)</t>
  </si>
  <si>
    <t>20250519 確認事項 _x000D_
_x000D_
新人 Report 製作(On going-已提供出版給慶樺, 後續討論)</t>
  </si>
  <si>
    <t>20250519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 _x000D_
5. FG浮球連續式液位傳送器-20250519 09:00~10:30 1.5Hr.(Close)</t>
  </si>
  <si>
    <t xml:space="preserve">20250521 確認事項_x000D_
新人 Report 製作(On going-已提供出版給慶樺, 後續討論)_x000D_
</t>
  </si>
  <si>
    <t>20250520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6. FDM小浮球液位開關-20250520 09:00~10:30 1.5Hr.(Close)</t>
  </si>
  <si>
    <t>20250520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 上傳電子簽核完成.(Close)     _x000D_
3. 繪製 Schematic 架構.(Ongoing)     _x000D_
4.  流程圖確認.(Ongoing)</t>
  </si>
  <si>
    <t>20250520 確認事項 SC38確認狀況     _x000D_
a. 至 2 廠確認成品 &amp; 半成品操作方式及確認設計需求.(Ongoing)    _x000D_
b. 確認使用儀器規格.(Ongoing)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</si>
  <si>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</si>
  <si>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</si>
  <si>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</si>
  <si>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</si>
  <si>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20250522 確認事項 SC38確認狀況     _x000D_
a. 至 2 廠確認成品 &amp; 半成品操作方式及確認設計需求.(Close)     _x000D_
b. 確認使用儀器規格.(Ongoing)     _x000D_
c. 規劃治具架構.(Ongoing)     _x000D_
d. 確認傳輸介面.(Ongoing)</t>
  </si>
  <si>
    <t>20250522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</si>
  <si>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20250522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 _x000D_
8. 料號編碼原則及常出錯誤-20250522 13:30~16:00 2.5Hr.(Close)</t>
  </si>
  <si>
    <t xml:space="preserve">20250522 確認事項_x000D_
新人 Report 製作(On going-已提供出版給慶樺, 後續討論)_x000D_
_x000D_
</t>
  </si>
  <si>
    <t>20250523 確認事項_x000D_
新人 Report 製作(On going-已提供出版給慶樺, 後續討論)</t>
  </si>
  <si>
    <t>20250523 產品課程 _x000D_
1. 初階產品課程教育訓練-基本教材20250512 09:00~14:00 4Hr. (Close)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1.5Hr.(Close)_x000D_
8.料號編碼原則及常出錯誤-20250522 13:30~16:00 2.5Hr.(Close) _x000D_
9.消防課程暨演習-20250523 13:00~14:30 1.5Hr.(Close)</t>
  </si>
  <si>
    <t>20250523 確認事項 SC38確認狀況     a. 至 2 廠確認成品 &amp; 半成品操作方式及確認設計需求.(Close)     b. 確認使用儀器規格.(Ongoing)     c. 規劃治具架構.(Ongoing)     d. 確認傳輸介面.(Ongoing)</t>
  </si>
  <si>
    <t>20250523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流程圖確認, 20250522 提供流程圖給研二(騏敬)..(Close)</t>
  </si>
  <si>
    <t>20250526 產品課程 1.初階產品課程教育訓練-基本教材20250512 09:00~14:00 4Hr.(Close) 2.EFX阻旋式葉片開關, EFX磁性浮子式液位計-20250513 09:00~14:00 4Hr.(Close) 3.SA靜電容物液位開關,SB導納式物位開關-20250514 09:00~12:00 3Hr.(Close) 4.SC音叉物液為開關, SCX振棒物液為開關-20250516 09:00~12:00 3Hr.(Close) 5.FG浮球連續式液位傳送器-20250519 09:00~10:30 1.5Hr.(Close) 6.FDM小浮球液位開關-20250520 09:00~10:30 1.5Hr.(Close) 7.FA電纜浮球液位開關-20250522 09:00~10:30 1.5Hr.(Close) 8.料號編碼原則及常出錯誤-20250522 13:30~16:00 2.5Hr.(Close) 9.消防課程暨演習-20250523 13:00~14:30 1.5Hr.(Close) 10.FF側裝浮球一位開關, FD/FC連趕浮球液位開關-20250526 09:00~12:00 3Hr.(Close)</t>
  </si>
  <si>
    <t>20250526 確認事項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    4.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</si>
  <si>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20250526 確認事項 SC38確認狀況     a. 至 2 廠確認成品 &amp; 半成品操作方式及確認設計需求.(Close)     b. 確認使用儀器規格.(Ongoing)     c. 規劃治具架構.(Ongoing)     d. 確認傳輸介面.(Ongoing)</t>
  </si>
  <si>
    <t>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</si>
  <si>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20250526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流程圖製作, 20250522 提供流程圖給研二(騏敬)..(Close)</t>
  </si>
  <si>
    <t>20250527 確認事項_x000D_
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</si>
  <si>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20250527 確認事項_x000D_
新人 Report 製作(On going-已提供出版給慶樺, 後續討論)</t>
  </si>
  <si>
    <t>20250527 確認事項_x000D_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t>
  </si>
  <si>
    <t>20250527 確認事項_x000D_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</si>
  <si>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20250528 確認事項_x000D_
SEX24Vdc(D240901R1-全系列產品優化(不含防爆款))電測治具異常查看</t>
  </si>
  <si>
    <t>20250528 確認事項_x000D_
新人 Report 製作(On going-已提供出版給慶樺, 後續討論)</t>
  </si>
  <si>
    <t>20250528 確認事項_x000D_
_x000D_
向協理討論      a. SEX24Vdc(D240901R1-全系列產品優化(不含防爆款))電測治具異常查看確認.      b. E241001I1(EPD自動化測漏設備)電路及資料準備確認方向.      c. M250301C1(一體型電磁流量計北美多重防ˊ爆認證) 關鍵零件材質證明準備方向</t>
  </si>
  <si>
    <t>20250529 確認事項 _x000D_
1. 05/29, 關鍵零組件清單 Eric(陳俊儒) &amp; David(葉宏政)尚未提供, 已 mai &amp; 口頭l詢問.</t>
  </si>
  <si>
    <t>20250529 確認事項 與廠商討論治具進度狀況及提供打件好的 Sample 合模.</t>
  </si>
  <si>
    <t>20250529 確認事項 領料確認及領用     a. TG6-25050042-(SC38 測料電阻)      b. TG6-25050043-(EPU2 連接器 &amp; 轉版)(34Pin &amp; 40Pin)  3. 修正及更新工時卡訊息     20250519~20250529</t>
  </si>
  <si>
    <t>20250529 確認事項_x000D_
新人 Report 製作(On going-已提供出版給慶樺, 後續討論)</t>
  </si>
  <si>
    <t>20250529 確認事項 1. SC38確認狀況     a. 至 2 廠確認成品 &amp; 半成品操作方式及確認設計需求.(Close)     b. 確認使用儀器規格.(Ongoing)          b1. 確認 2 廠示波器供應商, 後續詢問命令列的控制清單(Command List)需求.     c. 規劃治具架構.(Ongoing)     d. 確認傳輸介面.(Ongoing)     e. 降壓電阻測試-測試輸出, 尚未接 iDAQ.(On going)</t>
  </si>
  <si>
    <t>20250602 確認事項 _x000D_
1. 20250602 新人評核簡報報告 _x000D_
2. 修正/新增報告內容.</t>
  </si>
  <si>
    <t>20250602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d. 確認傳輸介面.(Ongoing)     e. 降壓電阻測試-測試輸出, 尚未接 iDAQ.(On going)</t>
  </si>
  <si>
    <t>20250602 確認事項 _x000D_
1. 2廠領用所需線材. 2. 擴充板轉板焊接.</t>
  </si>
  <si>
    <t>20250602 確認事項 _x000D_
1. 06/02, 關鍵零組件清單 Eric(陳俊儒) &amp; David(葉宏政)尚未提供, 已 mai &amp; 口頭l詢問.</t>
  </si>
  <si>
    <t>20250603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c1. 向自動控制單位蘇漢城(Frank Su)確認設計已向廠商進行發包製作, 預計6/13(五)完成.     d. 確認傳輸介面.(Ongoing)     e. 降壓電阻測試-測試輸出, 尚未接 iDAQ.(On going)</t>
  </si>
  <si>
    <t>20250603 確認事項 _x000D_
到2廠確認擴充板所需Pin針材料.</t>
  </si>
  <si>
    <t>20250603 確認事項 _x000D_
修正/新增新人簡報內容.</t>
  </si>
  <si>
    <t>20250604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</si>
  <si>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20250604 確認事項_x000D_
6/4 已請RD提供相關關鍵零組件材料清單, 彙整完資料後續請採購提供廠商資訊, 提供廠商關鍵料件確認.</t>
  </si>
  <si>
    <t>20250604 確認事項 _x000D_
修正/新增新人簡報內容.</t>
  </si>
  <si>
    <t>20250604 確認事項_x000D_
到2廠確認擴充板所需Pin針材料.</t>
  </si>
  <si>
    <t>20250605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</si>
  <si>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20250605 確認事項_x000D_
與協理討論 SC38, M250301C1 ,EPU 機種 Review.</t>
  </si>
  <si>
    <t>20250605 確認事項_x000D_
廠商反饋治具合板 Connector 對應頂針無法支援. 確認該 Connector 無使用, 回覆廠商該 Connector 不上頂針. Display board CN(J2).</t>
  </si>
  <si>
    <t>20250605 確認事項_x000D_
確認線材 &amp; 元零件材料</t>
  </si>
  <si>
    <t>20250605 確認事項_x000D_
6/5 已請RD提供相關關鍵零組件材料清單, 彙整完資料後續請採購提供廠商資訊, 提供廠商關鍵料件確認.</t>
  </si>
  <si>
    <t>20250606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t>
  </si>
  <si>
    <t>20250606 確認事項_x000D_
重新彙整理Display board OrCad 繪圖.</t>
  </si>
  <si>
    <t>20250606 確認事項_x000D_
1. 與廠商討論材質認證需求品項 2. Mail 向 QC &amp; 採購提出機構件資料需求.</t>
  </si>
  <si>
    <t>20250609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t>
  </si>
  <si>
    <t>20250609 確認事項_x000D_
1. 向生館提出料件需求及領用料件     a. EPU2 連板測試治具設備品項需求-20250609          (Adapter , USB to RS485)     b. 領用排針(PC300-C104E00001)(PC300-C130E00001)(PC300-C130E00002)(PC300-C208C00002)(PC300-C108C00002)(PC300-C209C00002)  2. 焊接轉版 &amp;  Rework 0Ohm 電阻.</t>
  </si>
  <si>
    <t>20250609 Mail CSA 1. 提供強化玻璃 &amp; 上下殼材質證明給 CSA 2. NBR &amp; Peek 資訊再請採購協助與廠商協調 (提供不是認證商提出需求品項)</t>
  </si>
  <si>
    <t>20250610 確認事項_x000D_
1. 接擴充板的轉接板製作 &amp; 確認. 2. Main board Power(3.3V &amp; 5V) 1 對 6 Display board (6連板)擴充製作.</t>
  </si>
  <si>
    <t>20250610 確認事項_x000D_
廠商(泱科)提供Main board &amp; Display board 治具, 確認治具壓合狀況, 外觀, 數量...等.</t>
  </si>
  <si>
    <t>20250610 確認事項_x000D_
20250610 Mail CSA 1. 提供 NBR &amp; Peek 材質證明給 CSA. 2. CSA 反饋提供 PCB Layout Gerber File 板層位置偏掉, 已將訊息轉給俊儒(Eric), 待後續提供給CSA確認.</t>
  </si>
  <si>
    <t>20250610 確認事項_x000D_
EPH(B/C)E1M-0002 &amp; EPH(B/C)E1D-0001 產品維修 (上課).</t>
  </si>
  <si>
    <t>20250610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t>
  </si>
  <si>
    <t>20250611 確認事項_x000D_
20250611 Mail CSA 1. 20250610 廠商(CSA)反饋 Gerber位置有偏掉狀況, 已將 Gerber file update 給廠商確認. 2. 20250610 廠商(CSA)提出 Main board Check List 項目問題確認, 已回覆廠商.</t>
  </si>
  <si>
    <t>20250611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請廠內提出治具需求單申請.(Close)</t>
  </si>
  <si>
    <t>20250611 確認事項_x000D_
1. 接擴充板的轉接板製作 &amp; 確認. 2. Main board Power(3.3V &amp; 5V) 1 對 6 Display board (6連板)擴充製作. 3. Main board TX &amp; RX  1 對 6 Display board (6連板)擴充製作</t>
  </si>
  <si>
    <t>20250612 確認事項_x000D_
1. 接擴充板的轉接板製作 &amp; 確認. 2. Main board Power(3.3V &amp; 5V) 1 對 6 Display board (6連板)擴充製作. 3. Main board TX &amp; RX  1 對 6 Display board (6連板)擴充製作 4. 治具配線製作(Display board J1 &amp; J4 x 6)</t>
  </si>
  <si>
    <t>20250612 確認事項_x000D_
20250610 詢問廠商(CSA)反饋確認結果, 待廠商反饋.SPHC,Silicone膠, PEEK, NBR</t>
  </si>
  <si>
    <t>20250612 確認事項_x000D_
確認治具需求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*10pcs(2*5),會領到一整塊連板尚未打件.(Ongoing)    f. 製作 PPT 後續提供廠商治具製作(Ongoing)    g. Cathy 已提供 Gerber File, 後續聯繫廠商進行打件製作.(Close)    h. 打給廠商預約時間領取 Sample 進行合模製作.(Ongoing)</t>
  </si>
  <si>
    <t xml:space="preserve">20250613 確認事項_x000D_
20250612 詢問廠商(CSA)反饋確認結果, 廠商反饋 OK.SPHC,Silicone膠, PEEK, NBR_x000D_
</t>
  </si>
  <si>
    <t>20250613 確認事項_x000D_
1. 接擴充板的轉接板製作 &amp; 確認. 2. Main board Power(3.3V &amp; 5V) 1 對 6 Display board (6連板)擴充製作. 3. Main board TX &amp; RX  1 對 6 Display board (6連板)擴充製作 4. 治具製作(Display board 2*3 連板) J1 &amp; J4  轉板佈線製作.</t>
  </si>
  <si>
    <t>20250616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t>
  </si>
  <si>
    <t>20250616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t>
  </si>
  <si>
    <t>20250616 確認事項_x000D_
SDX(C/B)E1M-0013-加工重點--&gt;QC反饋需修改 BOM(R2插件處) &amp; 加工重點修正(刪除R2不上件) 1. 已申請加工重點(委外)文件變更申請需求. 變更加工重點內文(R2不上件要刪除).(Onging-跑流程中) 2. BOM 修改補拋轉. 因 QC ECO Form 申請中, 後續進行拋轉動作.(Ongoing)</t>
  </si>
  <si>
    <t>20250617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t>
  </si>
  <si>
    <t>20250617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    i. 找尋 1k ohm (1% or 0.5%)*20 pcs       Part Number: PC305-A001K11C01 (1%) 1/4W  2N1B2A05  20 Pcs (O)    j. 詢問研二實際量測耗電流多少? (Max. 30mA)(騏敬-5mA-2pcs)</t>
  </si>
  <si>
    <t>20250617 確認事項_x000D_
製作防爆進度 Report.</t>
  </si>
  <si>
    <t>20250617 確認事項_x000D_
SDX(C/B)E1M-0013-加工重點--&gt;QC反饋需修改 BOM(R2插件處) &amp; 加工重點修正(刪除R2不上件) 1. 已申請加工重點(委外)文件變更申請需求. 變更加工重點內文(R2不上件要刪除).(Onging-跑流程中) 2. BOM 修改補拋轉. 研二(江俊毅)申請 ECO重新新增該插件位置後拋轉申請.</t>
  </si>
  <si>
    <t>20250618 確認事項_x000D_
ISO 17025 認可項目：C244：風管中空氣系統操作訓練</t>
  </si>
  <si>
    <t>20250618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製作燒錄 Display board 傳輸線</t>
  </si>
  <si>
    <t>20250618 確認事項_x000D_
1. 製作防爆進度 Report. 2. 確認 CSA 電路核對進度.</t>
  </si>
  <si>
    <t>20250620 確認事項_x000D_
1. 製作防爆進度 Report. 2. 確認 CSA 電路核對進度.</t>
  </si>
  <si>
    <t>20250620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t>
  </si>
  <si>
    <t>20250620 確認事項_x000D_
治具製作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試點 Sample 確認.(不透過擴充板) 9. 提供擴充板開關流程給 Victor, 後續協助治具製作.  其他工作事項 1. 採購(Michelle-賴宜君)提出驗收單需求, 已確認完成提交回採購.(Close)</t>
  </si>
  <si>
    <t>20250620 確認事項_x000D_
請假申請</t>
  </si>
  <si>
    <t>20250623 確認事項_x000D_
重新表示軟體流程需求</t>
  </si>
  <si>
    <t xml:space="preserve">20250623 確認事項_x000D_
1. 製作防爆進度 Report. 2. 確認 CSA 電路核對進度._x000D_
</t>
  </si>
  <si>
    <t>20250623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申請內部請購流程(Ongoing-跑流程中)</t>
  </si>
  <si>
    <t>20250624 確認事項_x000D_
1. 更新表示軟體流程需求(Main board)(Display board) 2. 軟體下載.     (需求申請單:ITNew0200000585)--&gt;(軟體下載)--&gt;(Display board 燒錄確認).  3. 討論治具外型歸納.(確認料件)</t>
  </si>
  <si>
    <t>20250624 確認事項_x000D_
2025年度硬體模組化會議題目確認 1. BU9795+LCD 顯示模組 2. LM317 LDO電源模組 3. TPS54140 Buck電源模組</t>
  </si>
  <si>
    <t>20250624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</si>
  <si>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</si>
  <si>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1. 更新表示軟體流程需求(Main board)(Display board)--(Ongoing) 2. 軟體下載, 已下載完成.(Close)     (需求申請單:ITNew0200000585)--&gt;(軟體下載)--&gt;(Display board 燒錄確認).  3. 討論治具外型歸納.(確認料件) 4. 治具燒錄確認, 不透過擴充板狀況下, 點亮 Display board, 燒錄 Double check.(Ongoing)</t>
  </si>
  <si>
    <t>20250625 確認事項_x000D_
2025年度硬體模組化會議題目確認 1. BU9795+LCD 顯示模組 2. LM317 LDO電源模組 3. TPS54140 Buck電源模組</t>
  </si>
  <si>
    <t>20250626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     b. MCU 燒錄有連接不到 COM port 狀況.</t>
  </si>
  <si>
    <t>20250626 確認事項_x000D_
1. 開關類產品-產品原理與應用 2. 開關類產品-測場實際操作</t>
  </si>
  <si>
    <t>20250626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</si>
  <si>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型錄/編碼原則確認</t>
  </si>
  <si>
    <t>20250627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</si>
  <si>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t>
  </si>
  <si>
    <t>20250630 確認事項_x000D_
關鍵零件清單確認</t>
  </si>
  <si>
    <t>20250630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</si>
  <si>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20250630 確認事項_x000D_
Schematic Check list 確認進度(CSA-Eddie).</t>
  </si>
  <si>
    <t>20250701 確認事項_x000D_
關鍵零件清單確認</t>
  </si>
  <si>
    <t>20250701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</si>
  <si>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</si>
  <si>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CSA 電路確認中</t>
  </si>
  <si>
    <t>20250703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 pcs 測試), 可確認燒錄.(Close)        (將燒錄 Pin 腳5 (SWCLK) 短路, 由外部燒錄器供應)</t>
  </si>
  <si>
    <t>20250704 確認事項_x000D_
CSA 廠商電路確認中. 1. 20250704 提供 IEC60079-11 checklist. 2. 剩餘Ex ‘db’ + CID1的火焰路徑分析整理與繼續完成各標準的結構審核checklists 會再跟CSA確認完成時間點.</t>
  </si>
  <si>
    <t>20250704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測試.(尚未開始)</t>
  </si>
  <si>
    <t>20250704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t>
  </si>
  <si>
    <t>20250707 確認事項_x000D_
CSA 廠商電路確認中. 1. 20250704 提供 IEC60079-11 checklist. 2. 剩餘Ex ‘db’ + CID1的火焰路徑分析整理與繼續完成各標準的結構審核checklists 會再跟CSA確認完成時間點.</t>
  </si>
  <si>
    <t>20250707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   O. 繪製 OR Cad 走線規劃(Schematic).(Ongoing)</t>
  </si>
  <si>
    <t>20250708 確認事項_x000D_
EPH水錶三個口徑累計值-20250708</t>
  </si>
  <si>
    <t>20250708 確認事項_x000D_
CSA 廠商電路確認中. 1. 20250704 提供 IEC60079-11 checklist. 2. 剩餘Ex ‘db’ + CID1的火焰路徑分析整理與繼續完成各標準的結構審核checklists 會再跟CSA確認完成時間點.</t>
  </si>
  <si>
    <t>20250708 確認事項_x000D_
 CSA Compliance Verification Checklist Conf. meeting. 1. PCB Layout Zener 間距確認 &amp; Connector 位置修正. 2. 電阻元器件 間距確認.(R58, R6 &amp; R264, R265, R72) 3. 提供電感規格書.(L2, FB2)</t>
  </si>
  <si>
    <t>20250708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</si>
  <si>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20250708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測試.(Ongoing)</t>
  </si>
  <si>
    <t>20250709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t>
  </si>
  <si>
    <t>20250709 確認事項_x000D_
EPH水錶三個口徑累計值-20250709</t>
  </si>
  <si>
    <t>20250709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</si>
  <si>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Weekly report 1. EPU2 進度. 2. GPX 設計狀況 3. 硬體模組化會議</t>
  </si>
  <si>
    <t>20250710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</si>
  <si>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</si>
  <si>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20250710 確認事項_x000D_
EPH水錶三個口徑累計值--2廠20250710 EPH水錶累計值-1廠-20250710</t>
  </si>
  <si>
    <t>20250710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預計 7/11 or 7/14 找研三協助確認執行狀況.</t>
  </si>
  <si>
    <t>20250711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實際確認流程無誤, 後續請 Victor 彙整轉檔提供給研三部(暉恩)確認 .</t>
  </si>
  <si>
    <t>20250711 確認事項_x000D_
CSA 廠商電路確認中. 1. 20250708-CSA Compliance Verification Checklist  Conf. meeting 完成, 20250711提供電感規格書,待後續更新 PCB Layout 請 CSA再確認. (Ongoing) 2. 20250708-CSA提供火焰路徑分析整理 &amp; 各標準的結構審核, 待後續更新回覆請 CSA再確認. (Ongoing)</t>
  </si>
  <si>
    <t>20250711 確認事項_x000D_
EPH水錶累計值-1廠-20250711 EPH水錶累計值-1廠-加10pcs-20250711</t>
  </si>
  <si>
    <t>20250711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-10ohm.PC305-A10R021C01   O. 繪製 OR Cad 走線規劃(Schematic).(Ongoing)</t>
  </si>
  <si>
    <t>20250714 確認事項_x000D_
EPH水錶累計值-1廠-加10pcs-20250714(共127Pcs) 紀錄水錶值</t>
  </si>
  <si>
    <t>20250714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-測試流程(Ongoing)-Victor已經測試完成, 預計 7/11 or 7/14 找研三協助確認執行狀況.</t>
  </si>
  <si>
    <t>20250714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</si>
  <si>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20250714 確認事項_x000D_
2025年度硬體模組化資料彙整 1. LM317 LDO電源模組 2. TPS54140 Buck電源模組</t>
  </si>
  <si>
    <t>20250715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t>
  </si>
  <si>
    <t>20250715 確認事項_x000D_
2025年度硬體模組化資料彙整 1. LM317 LDO電源模組 2. TPS54140 Buck電源模組</t>
  </si>
  <si>
    <t>20250715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      a.測試點燈.(Close)      b.燒錄.(Close)</t>
  </si>
  <si>
    <t>20250715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</si>
  <si>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20250716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治具製作(轉板-24V)(Double check Schematic PCB Layout)</t>
  </si>
  <si>
    <t>20250716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</si>
  <si>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b.燒錄.(Close)_x000D_
</t>
  </si>
  <si>
    <t>20250717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</si>
  <si>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20250717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</si>
  <si>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 xml:space="preserve">20250717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已向治具廠商(泱科)反饋, 後續進行調整._x000D_
</t>
  </si>
  <si>
    <t>20250718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</si>
  <si>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20250718 確認事項_x000D_
2025年度硬體模組化資料確認 1. LM317 電路材料確認, 預計7/21(一)領料, 後續進行電路測試.(Ongoing) 2. TPS54140 報告新增</t>
  </si>
  <si>
    <t>20250718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已請治具廠商(泱科)帶回確認, 預計7/22提供.</t>
  </si>
  <si>
    <t>20250721 確認事項_x000D_
CSA 廠商電路確認中. 1. 20250708-CSA Compliance Verification Checklist  Conf. meeting 完成, 待後續更新 PCB Layout 請 CSA再確認. (Ongoing) 2. 20250710-CSA提供火焰路徑分析整理 &amp; 各標準的結構審核, 20250715更新回覆請 CSA再確認. (Ongoing)</t>
  </si>
  <si>
    <t>20250721 確認事項_x000D_
2025年度硬體模組化資料確認 1. LM317 電路材料確認, 電路模擬 ,7/21(一)領料完成, 後續預計進行電路測試.(Ongoing) 2. TPS54140 報告新增</t>
  </si>
  <si>
    <t>20250721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後續軟體包裝收尾(Close). 10.治具整線製作(Double check)(整束帶-5V &amp; 3.3V)(箱子擺放)      a.測試點燈.(Close)      b.燒錄.(Close) 11. Main board 功能驗證測試 RD(暉恩)反饋1區塊 -5V 功能頂針無法 short, 已請治具廠商(泱科)帶回確認, 預計7/22提供. 12. 線材製作-軟排線+ 壓合接頭.(Ongoing)</t>
  </si>
  <si>
    <t>20250722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線材製作-軟排線+ 壓合接頭.(Ongoing)</t>
  </si>
  <si>
    <t>20250722 確認事項_x000D_
CSA 廠商電路確認中. 1. 20250708-CSA Compliance Verification Checklist  Conf. meeting 完成, 待後續更新 PCB Layout 請 CSA再確認. (Ongoing) 2. 20250710-CSA提供火焰路徑分析整理 &amp; 各標準的結構審核. 機構反饋更新後, 20250722 CSA 再提出確認項目, 待機構回覆CSA. (Ongoing)</t>
  </si>
  <si>
    <t>20250722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</si>
  <si>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20250723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</si>
  <si>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 xml:space="preserve">20250723 確認事項_x000D_
EST 治具需求 1. 20250722提供報價單, 已轉給 Cathy Hsu協助製單簽核. 2. 確認 Test point, Sample 標註確認.(後續提供給廠商) 3. 向生管提出治具設備品項需求, AC205-ARS2524001(110Vac to 24Vds), AC205-K000000001(USB RS485). _x000D_
</t>
  </si>
  <si>
    <t>20250723 確認事項_x000D_
Labview撰寫程式之後轉出的執行檔下載確認.</t>
  </si>
  <si>
    <t>20250724 確認事項_x000D_
2025年度硬體模組化資料確認 1. LM317 電路材料確認, 電路模擬 ,7/21(一)領料完成, 7/24(四)ˊ電路製作,後續預計進行電路測試.(Ongoing) 2. TPS54140 報告新增.(Ongoing)  SC35 領料需求 1.協助領 5pcs FPCa Sample 給客戶.(Close)  向廠商(研華)提出 iDAQ-817 黑端子需求, 目前跑內部流程中, 已回簽廠商品項資訊, 待匯款及提供 Sample.(Ongoing)</t>
  </si>
  <si>
    <t>20250724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</si>
  <si>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20250725 確認事項_x000D_
2025年度硬體模組化資料確認 1. LM317 電路材料確認, 電路模擬 ,7/21(一)領料完成, 7/24(四)ˊ電路製作,後續預計進行電路測試.(Ongoing) 2. TPS54140 報告新增.(Ongoing)</t>
  </si>
  <si>
    <t>20250725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   q. 驗收單確認 20250723 提供採購驗收單.(Close)</t>
  </si>
  <si>
    <t>20250725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</si>
  <si>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</si>
  <si>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</si>
  <si>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</si>
  <si>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壓合接頭.(Ongoing) 14. Display board 製作履歷管制標準.(Ongoing)</t>
  </si>
  <si>
    <t>20250728 確認事項_x000D_
2025年度硬體模組化資料確認 1. LM317 電路材料確認, 電路模擬 ,7/21(一)領料完成, 7/24(四)ˊ電路製作,後續預計進行電路測試.(Ongoing) 2. TPS54140 報告新增.(Ongoing)</t>
  </si>
  <si>
    <t>20250728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</si>
  <si>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t>
  </si>
  <si>
    <t>20250729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</si>
  <si>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壓合接頭.(Close) 14. Display board 製作履歷管制標準.(Close)</t>
  </si>
  <si>
    <t>20250729 確認事項_x000D_
2025年度硬體模組化資料確認 1. LM317 電路材料確認, 電路模擬 ,7/21(一)領料完成, 7/24(四)ˊ電路製作,後續預計進行電路測試.(Ongoing) 2. TPS54140 報告新增.(Ongoing)</t>
  </si>
  <si>
    <t>20250730 確認事項_x000D_
2025年度硬體模組化資料確認 1. LM317 電路材料確認, 電路模擬 ,7/21(一)領料完成, 7/24(四)ˊ電路製作,後續預計進行電路測試(Power supply)(負載量測).(Ongoing) 2. TPS54140 報告新增.(Ongoing)</t>
  </si>
  <si>
    <t>20250730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</si>
  <si>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20250730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</si>
  <si>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t>
  </si>
  <si>
    <t>20250731 確認事項_x000D_
2025年度硬體模組化資料確認 1. LM317 電路材料確認, 電路模擬 ,7/21(一)領料完成, 7/24(四)ˊ電路製作,後續預計進行電路測試(多功能檢測儀)(電子負載量測).(Ongoing)     輸入電壓 24V/0.5A     a. 輸出: 20.1V  負載 0.4A 以上 檢測電壓電流就掛掉.     b. 輸出: 15V     負載 0.1A 以上 檢測電壓電流就掛掉.     c. 輸出: 7V       負載 0.1A 以上檢測電壓電流就掛掉. 2. TPS54140 報告新增.(Ongoing)</t>
  </si>
  <si>
    <t>20250731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</si>
  <si>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20250731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q. 驗收單確認 20250723 提供採購驗收單.(Close)</t>
  </si>
  <si>
    <t>20250731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</si>
  <si>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</si>
  <si>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</si>
  <si>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20250801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</si>
  <si>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</si>
  <si>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7.確認接線方式.(Ongoing)</t>
  </si>
  <si>
    <t>20250804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</si>
  <si>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20250804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</si>
  <si>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</si>
  <si>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</si>
  <si>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 JMWBE1M-0004 PCB 板確認 code.(Ongoing) 8. 廠商提供治具進行確認.(Close)</t>
  </si>
  <si>
    <t>20250805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</si>
  <si>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</si>
  <si>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</si>
  <si>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</si>
  <si>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20250806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</si>
  <si>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 確認接線方式, JMWBE1M-0004 PCB 板確認 code.(Ongoing) 8. 廠商提供治具進行確認.(Close)</t>
  </si>
  <si>
    <t>20250807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</si>
  <si>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t>
  </si>
  <si>
    <t>20250807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</si>
  <si>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</si>
  <si>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</si>
  <si>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</si>
  <si>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20250808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</si>
  <si>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 9. 驗收單製作.(Close)</t>
  </si>
  <si>
    <t>20250811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</si>
  <si>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20250811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</si>
  <si>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20250811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</si>
  <si>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</si>
  <si>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20250812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</si>
  <si>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20250812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     確認公板電路(Ongoing)     領用公板電路(Close)</t>
  </si>
  <si>
    <t>20250812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</si>
  <si>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</si>
  <si>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</si>
  <si>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20250813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</si>
  <si>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t>
  </si>
  <si>
    <t>20250813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</si>
  <si>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20250813 確認事項_x000D_
亞東醫護人員臨場服務-被諮詢對象, 確認身心狀況.</t>
  </si>
  <si>
    <t>20250814 確認事項_x000D_
專業課程 1. 粉塵度偵側器原理與應用 2. 蹼輪流量計設計與應用</t>
  </si>
  <si>
    <t>20250814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</si>
  <si>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20250814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</si>
  <si>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20250814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    3. BU9795+LCD 顯示模組.(TBD)</t>
  </si>
  <si>
    <t>20250814 確認事項_x000D_
Weekly meeting</t>
  </si>
  <si>
    <t>20250815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尚未檢測.         II. 輸出: 15V     負載 0.35A 以上 檢測電壓電流就掛掉.        III. 輸出: 7V       負載 0.15A 以上 檢測電壓電流就掛掉.         IV. 輸出: 9.8V   負載 0.15A 以上 檢測電壓電流就掛掉.     b. 繪製統計圖表(Ongoing)     c. 報告整理(Ongoing)     d. 預計再領用電阻元件(3.6kohm) 2. TPS54140 報告新增.(Ongoing)     確認公板電路(Ongoing)     領用公板電路(Close)    3. BU9795+LCD 顯示模組.(TBD)</t>
  </si>
  <si>
    <t>20250815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t>
  </si>
  <si>
    <t>20250815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</si>
  <si>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t>
  </si>
  <si>
    <t>20250818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</si>
  <si>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0.9A  檢測電壓電流約21秒就掛掉.         II. 輸出: 15V     負載 0.35A 以上 檢測電壓電流就掛掉.        III. 輸出: 7V       負載 0.15A 以上 檢測電壓電流就掛掉.         IV. 輸出: 9.8V   負載 0.15A 以上 檢測電壓電流就掛掉.     b. 繪製統計圖表(Ongoing)     c. 報告整理(Ongoing)    2. TPS54140 報告新增.(Ongoing)       a. 公板測試品項:輸入電壓 24V/1A(On going)          I. 輸出: 20.1V  負載 0.75A  元件冒煙.         II. 輸出: 15V     負載 0.35A 以上 檢測電壓電流就掛掉.   3. BU9795+LCD 顯示模組.(TBD)</t>
  </si>
  <si>
    <t>20250819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報告整理(Ongoing)  3. BU9795+LCD 顯示模組.(TBD)</t>
  </si>
  <si>
    <t>20250819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</si>
  <si>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</si>
  <si>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 xml:space="preserve">20250819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liquid)及提供樣品數量確認_x000D_
</t>
  </si>
  <si>
    <t>20250820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c. 報告整理(Ongoing)  3. BU9795+LCD 顯示模組.(TBD)</t>
  </si>
  <si>
    <t>20250820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</si>
  <si>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20250820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</si>
  <si>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</si>
  <si>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20250821 確認事項_x000D_
硬體化模組會議</t>
  </si>
  <si>
    <t>20250821 確認事項_x000D_
CSA Group 防護設計與品質系統實務網路直播課程</t>
  </si>
  <si>
    <t>20250821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I. 確認公板電感元件規格.(LRC 量測-Ongoing)          II. 確認廠內電感元件規格(Ongoing)        c. 報告整理(Ongoing)  3. BU9795+LCD 顯示模組.(TBD)</t>
  </si>
  <si>
    <t>20250822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t>
  </si>
  <si>
    <t>20250822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</si>
  <si>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</si>
  <si>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20250825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</si>
  <si>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20250825 確認事項_x000D_
研發處-基礎課程 1. 元件規格介紹. 2. 課後問題彙整(請教)</t>
  </si>
  <si>
    <t>20250825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</si>
  <si>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2. 請廠內提出治具需求單申請.(Close)</t>
  </si>
  <si>
    <t>20250826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</si>
  <si>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</si>
  <si>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20250826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負載 0.7A 檢測電壓電流約55秒就掛掉(檢測不出值).(20250826)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</si>
  <si>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20250827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</si>
  <si>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尚未檢測.         II. 輸出: 15V     第一測效率持續遞減需再重測, Efficiency 50% 左右.        III. 輸出: 7V      尚未檢測.         IV. 輸出: 9.8V  因板子壞掉無法檢測.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</si>
  <si>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</si>
  <si>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因板子壞掉無法檢測.        III. 輸出: 7V      因板子壞掉無法檢測.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</si>
  <si>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</si>
  <si>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</si>
  <si>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</si>
  <si>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20250829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</si>
  <si>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</si>
  <si>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20250901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</si>
  <si>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20250901 確認事項</t>
  </si>
  <si>
    <t>20250901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</si>
  <si>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</si>
  <si>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</si>
  <si>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</si>
  <si>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</si>
  <si>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</si>
  <si>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</si>
  <si>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</si>
  <si>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</si>
  <si>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</si>
  <si>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 xml:space="preserve">20250904 確認事項_x000D_
硬體化模組會議  1. EVM-EPR-Paddlewheel Flow Meter-01_250904 2. EVM-SPX-Thermal Dispersion Flow Switch-01(0903)_x000D_
</t>
  </si>
  <si>
    <t>20250904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t>
  </si>
  <si>
    <t>20250905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顯示模組.(TBD)      a. 報告整理(Ongoing)</t>
  </si>
  <si>
    <t>20250905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</si>
  <si>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</si>
  <si>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</si>
  <si>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20250908 確認事項_x000D_
研發處-基礎課程 1. IC 規格介紹.(ADC-AD7172-2, LDO-TPS709, Buck-TPS54061)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t>
  </si>
  <si>
    <t>20250908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</si>
  <si>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</si>
  <si>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</si>
  <si>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</si>
  <si>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20250909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Update 專案 Schedule, 撰寫專案變更申請書. 與俊儒處ˋ長(Eric)討論過, 先行追交期, 如不行再另行修改.(Ongoing</t>
  </si>
  <si>
    <t xml:space="preserve">20250910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</si>
  <si>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 xml:space="preserve">20250910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請廠內提出治具需求單申請.(Close)_x000D_
</t>
  </si>
  <si>
    <t>20250910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</si>
  <si>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20250910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Update 專案 Schedule, 撰寫專案變更申請書. 與俊儒處ˋ長(Eric)討論過, 先行追交期, 如不行再另行修改.(Ongoing)</t>
  </si>
  <si>
    <t>20250910 確認事項_x000D_
研發課程-熱質式感測器介紹</t>
  </si>
  <si>
    <t>20250911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</si>
  <si>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</si>
  <si>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 xml:space="preserve">20250911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</si>
  <si>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20250911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</si>
  <si>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</si>
  <si>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</si>
  <si>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</si>
  <si>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</si>
  <si>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</si>
  <si>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研發處-基礎課程 1. IC 規格介紹.(OPA_LM324, Linear OP, MOSEFT_2N7002K)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Adjustable(可調)規格應用範圍及使用說明.(Close)</t>
  </si>
  <si>
    <t>20250916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</si>
  <si>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</si>
  <si>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</si>
  <si>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20250916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</si>
  <si>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</si>
  <si>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</si>
  <si>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20250917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</si>
  <si>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</si>
  <si>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.會報請教工作進度 1. 硬體化模組報告-LM317, TPS54140, BU9795+ LCD Module 2. 一體型電磁流量計北美多重防爆認證進度      提供Schematic &amp; PCB Layout Information 3. SC38 進度</t>
  </si>
  <si>
    <t>20250918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</si>
  <si>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</si>
  <si>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</si>
  <si>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</si>
  <si>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</si>
  <si>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20250919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</si>
  <si>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</si>
  <si>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</si>
  <si>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</si>
  <si>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20250922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</si>
  <si>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20250922 確認事項_x000D_
研發處-基礎課程 1. IC 規格介紹.(OPA_LM324, AD5412,)</t>
  </si>
  <si>
    <t>20250922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</si>
  <si>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</si>
  <si>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</si>
  <si>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</si>
  <si>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</si>
  <si>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</si>
  <si>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</si>
  <si>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</si>
  <si>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20250924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</si>
  <si>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</si>
  <si>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</si>
  <si>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</si>
  <si>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20250925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</si>
  <si>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20250926 確認事項_x000D_
SAXBA1X-0125 電路模擬軟體測試 NE555 確認.</t>
  </si>
  <si>
    <t>20250926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</si>
  <si>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20250926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</si>
  <si>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SAXBA1X-0125 電路模擬軟體測試 NE555 確認.</t>
  </si>
  <si>
    <t>20250930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</si>
  <si>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</si>
  <si>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</si>
  <si>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20251001 確認事項_x000D_
EPT 協確認測線材, 感測器 &amp; 包裝彙整.</t>
  </si>
  <si>
    <t>20251001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</si>
  <si>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</si>
  <si>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類逆向 benchmark  工作類別: ?? 專案[...]: ??  1. 討論執行方向, 拆除方式, 檢測品向.(Ongoing)  2. 確認外觀(Ongoing) 3. 拆除競品外殼.(TBD)</t>
  </si>
  <si>
    <t>20251002 確認事項_x000D_
SAXBA1X-0125 1. 電路模擬軟體測試 NE555 確認.(Ongoing) 2. 因 Power on 尚未充飽電有誤動作狀況, 確認 Sample 復現濾波(Ripple)狀況.</t>
  </si>
  <si>
    <t>20251003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t>
  </si>
  <si>
    <t>20251003 確認事項_x000D_
類逆向 benchmark  工作類別: ?? 專案[...]: ??  1. 討論執行方向, 拆除方式, 檢測品向.(Ongoing)  2. 確認外觀(Ongoing) 3. 拆除競品外殼.(Ongoing)</t>
  </si>
  <si>
    <t>20251007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</si>
  <si>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20251007 確認事項_x000D_
水錶逆向進度確認進度確認 1. 討論執行方向, 拆除方式, 檢測品向.(Ongoing)  2. 確認外觀(Ongoing) 3. 拆除競品外殼.(Ongoing) 4. 確認 PCBa (電路走線, 元件數量, IC功能).(TBD)</t>
  </si>
  <si>
    <t>20251007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</si>
  <si>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</si>
  <si>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水錶逆向進度確認 1. 討論執行方向, 拆除方式, 檢測品向.(Ongoing)  2. 確認外觀(Close) 3. 拆除競品外殼.(Close) 4. 確認 PCBa (電路走線, 元件數量, IC功能).(Ongoing)</t>
  </si>
  <si>
    <t>20251008 確認事項_x000D_
硬體化模組會議  1. EVM-EPD-Electromagnetic Flow Meter-01_251008 2. EVM-EPT-Thermal Mass Flow Sensor-01 3. EVM-EPV-Vortex Flow Meter-01_251001 4. EVM-SA-SAX Capacitance Level Switch-01_251008a</t>
  </si>
  <si>
    <t>20251009 確認事項_x000D_
水錶逆向進度確認 1. 討論執行方向, 拆除方式, 檢測品向.(Ongoing)  2. 確認外觀(Close) 3. 拆除競品外殼.(Close) 4. 確認 PCBa (電路走線, 元件數量, IC功能).(Ongoing)</t>
  </si>
  <si>
    <t>20251009 確認事項_x000D_
Weekly report 1. 類逆向(外觀, Specification, Schematic) 2. SAXBA1-0125 3. SC38 (Double check)         a. 先行測試項目         b. 治具品項購買         c. 聯繫內容 4. 硬體模組化 5.    防爆專案M250301C1        (膠體寄件資訊)</t>
  </si>
  <si>
    <t>20251009 確認事項_x000D_
膠體 &amp; Sample 準備討論</t>
  </si>
  <si>
    <t>20251013 確認事項_x000D_
研發處-基礎課程 1. AD5412/22 SPEC</t>
  </si>
  <si>
    <t>20251013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</si>
  <si>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</si>
  <si>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20251013 確認事項_x000D_
水錶逆向進度確認 1. 討論執行方向, 拆除方式, 檢測品向.(Ongoing)  2. 確認外觀(Close) 3. 拆除競品外殼.(Close) 4. 確認 PCBa (電路走線, 元件數量, IC功能).(Ongoing)</t>
  </si>
  <si>
    <t>20251013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9. Update 專案 Schedule, 撰寫專案變更申請書. 與俊儒處ˋ長(Eric)討論過, 先行追交期, 如不行再另行修改.(TBD)</t>
  </si>
  <si>
    <t>20251014 確認事項_x000D_
水錶逆向進度確認 1. 討論執行方向, 拆除方式, 檢測品向.(Ongoing)  2. 確認外觀(Close) 3. 拆除競品外殼.(Close) 4. Cathy Hsu 協助建立 OrCad Symbol &amp; footprint 確認.(Close) 5. 確認 PCBa (電路走線, 元件數量, IC功能).(Ongoing)</t>
  </si>
  <si>
    <t>20251014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</si>
  <si>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</si>
  <si>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9. Update 專案 Schedule, 撰寫專案變更申請書. 與俊儒處ˋ長(Eric)討論過, 先行追交期, 如不行再另行修改.(TBD)</t>
  </si>
  <si>
    <t>20251015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</si>
  <si>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延遲時間確認, 推算需要元件數值及實測.(Ongoing)     d.承b.c.點所示, 確認元件規格(開關元件), 後續領取製作測試.(Ongoing)</t>
  </si>
  <si>
    <t>20251015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</si>
  <si>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</si>
  <si>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</si>
  <si>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</si>
  <si>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</si>
  <si>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</si>
  <si>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</si>
  <si>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20251017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</si>
  <si>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</si>
  <si>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研發處-基礎課程 1. 複習規格內容             電容, 電感, TPS54061(DC-DC Converter), TPS709, AD7172-2, OPA-LM324, ADM3485</t>
  </si>
  <si>
    <t>20251020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待向採購向廠商提出規格訊息.(Ongoing) 9. Update 專案 Schedule, 撰寫專案變更申請書. 與俊儒處ˋ長(Eric)討論過, 先行追交期, 如不行再另行修改.(TBD)</t>
  </si>
  <si>
    <t>20251020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</si>
  <si>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 xml:space="preserve">20251021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Update 專案 Schedule, 撰寫專案變更申請書. 與俊儒處ˋ長(Eric)討論過, 先行追交期, 如不行再另行修改.(TBD)_x000D_
</t>
  </si>
  <si>
    <t>20251021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</si>
  <si>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20251022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</si>
  <si>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 xml:space="preserve">20251022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回覆 CSA 10/B Construction Review Report Information.(Ongoing) 10. Update 專案 Schedule, 撰寫專案變更申請書. 與俊儒處ˋ長(Eric)討論過, 先行追交期, 如不行再另行修改.(TBD)_x000D_
</t>
  </si>
  <si>
    <t>20251023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</si>
  <si>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9. 回覆 CSA 10/B Construction Review Report Information.(Close) 10. Update 專案 Schedule, 撰寫專案變更申請書. 與俊儒處ˋ長(Eric)討論過, 先行追交期, 如不行再另行修改.(TBD)</t>
  </si>
  <si>
    <t>20251027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</si>
  <si>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問題確認.(Ongoing) 9. 回覆 CSA 10/B Construction Review Report Information.(Close) 10. Update 專案 Schedule, 撰寫專案變更申請書. 與俊儒處ˋ長(Eric)討論過, 先行追交期, 如不行再另行修改.(TBD)</t>
  </si>
  <si>
    <t>20251027 確認事項_x000D_
研發處-基礎課程 1. 複習規格內容           Study(  電容, 電感, TPS54061(DC-DC Converter), TPS709, AD7172-2, OPA-LM324, ADM3485)</t>
  </si>
  <si>
    <t>20251027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</si>
  <si>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</si>
  <si>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</si>
  <si>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Update 專案 Schedule, 撰寫專案變更申請書. 與俊儒處ˋ長(Eric)討論過, 先行追交期, 如不行再另行修改.(TBD)</t>
  </si>
  <si>
    <t>20251028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</si>
  <si>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</si>
  <si>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</si>
  <si>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20251029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</si>
  <si>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</si>
  <si>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20251030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</si>
  <si>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 11. Update 專案 Schedule, 撰寫專案變更申請書. 與俊儒處ˋ長(Eric)討論過, 先行追交期, 如不行再另行修改.(TBD)</t>
  </si>
  <si>
    <t>20251030 確認事項_x000D_
2025年度硬體模組化會議報告完成資料更新 1. LM317 2. TPS54140 3. BU9795+ LCD Module</t>
  </si>
  <si>
    <t>20251030 確認事項_x000D_
硬體化模組會議  1. EVM-PLM317MD01-02-20251030 2. EVM-PTP5414001-02-20251030  3. EVM-DBU9795A01-02_BU9795+LCD模組說明_V2.0-20251030 4. EVM-SEX-Rotary Paddle Level Switch-01 5. EVM-EVM-SCX-Tuning Fork Level Switch-01_251030 6. EVM-EPU-Ultrasonic Flow Meter-01_251030</t>
  </si>
  <si>
    <t>20251031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</si>
  <si>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</si>
  <si>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20251031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</si>
  <si>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20251031 確認事項_x000D_
2025年度硬體模組化會議報告完成資料更新 1. LM317 2. TPS54140 3. BU9795+ LCD Module</t>
  </si>
  <si>
    <t>20251103 確認事項_x000D_
研發處-基礎課程 1. 複習規格內容           Study(  電容, 電感, TPS54061(DC-DC Converter), TPS709, AD7172-2, OPA-LM324, ADM3485)</t>
  </si>
  <si>
    <t>20251103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</si>
  <si>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20251103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</si>
  <si>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</si>
  <si>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</si>
  <si>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20251104 確認事項_x000D_
研發處-基礎課程 1. 複習規格內容           Study(  電容, 電感, TPS54061(DC-DC Converter), TPS709, AD7172-2, OPA-LM324, ADM3485)</t>
  </si>
  <si>
    <t>20251104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</si>
  <si>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</si>
  <si>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</si>
  <si>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</si>
  <si>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20251105 確認事項_x000D_
研華《RMA 報價 iDAQ-817 Terminal block 黑色端子確認申請.(跑流程中-Ongoing)</t>
  </si>
  <si>
    <t>20251106 確認事項_x000D_
研發處-基礎課程 1. 複習規格內容           Study(  電容, 電感, TPS54061(DC-DC Converter), TPS709, AD7172-2, OPA-LM324, ADM3485)</t>
  </si>
  <si>
    <t>20251106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</si>
  <si>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12. 確認膠體 cost &amp; 測試時間.(Ongoing) 13.Update 專案 Schedule, 撰寫專案變更申請書. 與俊儒處ˋ長(Eric)討論過, 先行追交期, 如不行再另行修改.(TBD)</t>
  </si>
  <si>
    <t>20251107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</si>
  <si>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</si>
  <si>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20251107 確認事項_x000D_
到客戶端(國立師範大學)協助 Ken(何昆達)一起針對水錶維護及修復. 維護: 更換掃描擷取時間.(Scan Time:12Hr)(Retry Count:1--&gt;10) 修復: 更換主板 LED 燈光顯示NG.(換主板)</t>
  </si>
  <si>
    <t>20251110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</si>
  <si>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20251110 確認事項_x000D_
專案會議(M250301C1-一體式電磁流量計北美多重防爆認證) 防爆測試前檢測執行方向(膠體)</t>
  </si>
  <si>
    <t>20251110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</si>
  <si>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20251110 確認事項_x000D_
研發處-基礎課程(考試)</t>
  </si>
  <si>
    <t>20251111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</si>
  <si>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機構膠體防爆測試.(Close) 14. 詢問螺絲廠商鎖連桿部位的螺絲屈服應力值.(Ongoing) 15. Update 專案 Schedule, 撰寫專案變更申請書. 與俊儒處ˋ長(Eric)討論過, 先行追交期, 如不行再另行修改.(TBD)</t>
  </si>
  <si>
    <t>20251111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</si>
  <si>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</si>
  <si>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</si>
  <si>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20251112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</si>
  <si>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</si>
  <si>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</si>
  <si>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</si>
  <si>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</si>
  <si>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</si>
  <si>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</si>
  <si>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Diode).(Ongoing)     k. 元件申請 Diode (100V/1A-1N4148).(Ongoing)</t>
  </si>
  <si>
    <t>20251117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</si>
  <si>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</si>
  <si>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</si>
  <si>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</si>
  <si>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</si>
  <si>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</si>
  <si>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Update 專案 Schedule, 撰寫專案變更申請書. 與俊儒處ˋ長(Eric)討論過, 先行追交期, 如不行再另行修改.(TBD)</t>
  </si>
  <si>
    <t>20251120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檢測項目資訊.(Ongoing)  17.Update 專案 Schedule, 撰寫專案變更申請書.(Ongoing)</t>
  </si>
  <si>
    <t>20251120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</si>
  <si>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</si>
  <si>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</si>
  <si>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</si>
  <si>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</si>
  <si>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</si>
  <si>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</si>
  <si>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</si>
  <si>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20251125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meeting.(Ongoing) 19. Update 專案 Schedule, 撰寫專案變更申請書.(Ongoing)</t>
  </si>
  <si>
    <t>20251125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</si>
  <si>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20251126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</si>
  <si>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</si>
  <si>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進度討論 1. 專案進度追蹤更新-0.04 xlsx file 2. 專案進度管控表, PLM專案變更申請單 3. 防爆檢測項目report. 4. 溫昇測試事前準備資訊.</t>
  </si>
  <si>
    <t>20251127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</si>
  <si>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</si>
  <si>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硬體化模組會議 EVM-GPX-Temperature sensor-01_251127</t>
  </si>
  <si>
    <t>20251128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 後續進行內部溫昇測試.(Ongoing) 18. 承16點, 與廠商(CSA)確認防爆檢測資訊 meeting.(Close) 19. Update 專案 Schedule, 撰寫專案變更申請書.(Ongoing)</t>
  </si>
  <si>
    <t>20251128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</si>
  <si>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20251201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預計會再申請Sample進行測試.(Ongoing)</t>
  </si>
  <si>
    <t>20251201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</si>
  <si>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20251202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</si>
  <si>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20251202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</si>
  <si>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20251202 確認事項_x000D_
會議討論 1. 設備儀器借用.(向廠商確認) 2. 設備重新校正時間性. 3. 待向廠商確認樣品(B-4, A-4)爆炸壓力測試結果. 4. 向廠商確認測項後續哪些有檢測水壓部分.</t>
  </si>
  <si>
    <t>20251203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</si>
  <si>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</si>
  <si>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</si>
  <si>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</si>
  <si>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</si>
  <si>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</si>
  <si>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20251205 確認事項_x000D_
修正工時. 研發專案人員績效考核表.</t>
  </si>
  <si>
    <t>20251208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</si>
  <si>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20251208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</si>
  <si>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20251208 確認事項_x000D_
修正工時. 研發專案人員績效考核表.</t>
  </si>
  <si>
    <t>20251209 確認事項_x000D_
硬體化模組上傳資訊 1. 統整上傳資訊(LM317, TPS54140, BU9795+LCD顯示模組) 2. PLM資訊上傳*3.</t>
  </si>
  <si>
    <t>20251209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</si>
  <si>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</si>
  <si>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20251209 確認事項_x000D_
進度確認 1. 專案進度追蹤. 2. 專案進度管控表, PLM專案變更申請單. 3. 溫昇測試事前確認</t>
  </si>
  <si>
    <t>20251209 確認事項_x000D_
修正工時. 研發專案人員績效考核表.</t>
  </si>
  <si>
    <t>20251210 確認事項_x000D_
硬體化模組上傳資訊 1. 統整上傳資訊(LM317, TPS54140, BU9795+LCD顯示模組) 2. PLM資訊上傳*3.</t>
  </si>
  <si>
    <t>20251210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</si>
  <si>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20251210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</si>
  <si>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20251211 確認事項_x000D_
硬體化模組上傳資訊 1. 統整上傳資訊(LM317, TPS54140, BU9795+LCD顯示模組) 2. PLM資訊上傳*3.</t>
  </si>
  <si>
    <t>20251211 確認事項_x000D_
SC38 Meeting 討論 1. 連接方式 2. 樣品狀態 3. 準備品項 4. 協助狀況</t>
  </si>
  <si>
    <t>20251211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</si>
  <si>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20251211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t>
  </si>
  <si>
    <t>20251212 確認事項_x000D_
硬體化模組上傳資訊 1. 統整上傳資訊(LM317, TPS54140, BU9795+LCD顯示模組) 2. PLM資訊上傳*3.</t>
  </si>
  <si>
    <t>20251212 確認事項_x000D_
向 IT 提申請需求(資訊申請單) 原因: 之前有部分工時資訊填寫不夠完善, 請用此份 Excecl 表單填寫回填回去.</t>
  </si>
  <si>
    <t>20251212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</si>
  <si>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20251212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 8. 協助機構向廠商(喬越)追料(EA 9189), 預計下週確認領取.(Ongoing)</t>
  </si>
  <si>
    <t>20251215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</si>
  <si>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20251215 確認事項_x000D_
硬體化模組上傳資訊 1. 統整上傳資訊(LM317, TPS54140, BU9795+LCD顯示模組) 2. PLM資訊上傳*3.</t>
  </si>
  <si>
    <t>20251215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t>
  </si>
  <si>
    <t>20251216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</si>
  <si>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20251216 確認事項_x000D_
工時卡系統資訊修改(PLM系統)</t>
  </si>
  <si>
    <t>20251216 確認事項_x000D_
硬體化模組上傳資訊 1. 統整上傳資訊(LM317, TPS54140, BU9795+LCD顯示模組) 2. PLM資訊上傳*3.</t>
  </si>
  <si>
    <t>20251216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 9. 確認熱成像儀購買資訊.(Ongoing)</t>
  </si>
  <si>
    <t>20251217 確認事項_x000D_
工時卡系統資訊修改(PLM系統)</t>
  </si>
  <si>
    <t>20251217 確認事項_x000D_
硬體化模組上傳資訊 1. 統整上傳資訊(LM317, TPS54140, BU9795+LCD顯示模組) 2. PLM資訊上傳*3.</t>
  </si>
  <si>
    <t>20251217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</si>
  <si>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</si>
  <si>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</si>
  <si>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20251218 確認事項_x000D_
硬體化模組上傳資訊 1. 統整上傳資訊(LM317, TPS54140, BU9795+LCD顯示模組) 2. PLM資訊上傳*3.</t>
  </si>
  <si>
    <t>20251218 確認事項_x000D_
工時卡系統資訊修改(PLM系統)</t>
  </si>
  <si>
    <t>20251219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</si>
  <si>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</si>
  <si>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20251219 確認事項_x000D_
硬體化模組上傳資訊 _x000D_
1. 統整上傳資訊(LM317, TPS54140, BU9795+LCD顯示模組) _x000D_
2. PLM資訊上傳*3.</t>
  </si>
  <si>
    <t>20251219 確認事項_x000D_
SC38 meeting.</t>
  </si>
  <si>
    <t>20251222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</si>
  <si>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20251222 確認事項_x000D_
硬體化模組上傳資訊 _x000D_
1. 統整上傳資訊(LM317, TPS54140, BU9795+LCD顯示模組) _x000D_
2. PLM資訊上傳*3.</t>
  </si>
  <si>
    <t>20251222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</si>
  <si>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</si>
  <si>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</si>
  <si>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20251223 確認事項_x000D_
硬體化模組上傳資訊 _x000D_
1. 統整上傳資訊(LM317, TPS54140, BU9795+LCD顯示模組) _x000D_
2. PLM資訊上傳*3.</t>
  </si>
  <si>
    <t>20251224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</si>
  <si>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20251224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</si>
  <si>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北水FOT2.0返修壞表分析及拆解</t>
  </si>
  <si>
    <t>dn25長時間運轉問題分析驗證</t>
  </si>
  <si>
    <t>量桶量槽進行校正(工研院)_x000D_
共6個桶槽_x000D_
量桶(50L) *3_x000D_
量槽(300L) *3</t>
  </si>
  <si>
    <t>驗證凱特葉輪桶和葉片：_x000D_
(1) 壓損_x000D_
(2) Q1_x000D_
_x000D_
測試前需先完成：_x000D_
(1) 確認韌體版本為A1062_x000D_
(2) 確認器號_x000D_
(3) 總累積值歸零_x000D_
(4) K值重置_x000D_
(5) 重新開機校正_x000D_
(6) 量測LC感測訊號</t>
  </si>
  <si>
    <t>標檢局至桓達，進行114年水量計自行檢定查核</t>
  </si>
  <si>
    <t>磨耗問題改善驗證。_x000D_
驗證使用凱特葉輪桶和葉片</t>
  </si>
  <si>
    <t xml:space="preserve">驗證EPH電路板的電感位置120度。_x000D_
搭配葉輪桶軸心錐頭材質改為尼龍，組裝DN25 20PCS進驗證。_x000D_
</t>
  </si>
  <si>
    <t>ECP_M12接頭塗接地膠_x000D_
ECP_4聯版*2功能測試與燒錄和塗三防膠</t>
  </si>
  <si>
    <t>ECP測廠M12接頭金屬環破壞_x000D_
ECP電測治具測試_x000D_
ECP組裝時間測試</t>
  </si>
  <si>
    <t>ECP測廠清潔整理</t>
  </si>
  <si>
    <t>ECP工程會議</t>
  </si>
  <si>
    <t>ECP治具燒錄問題除錯</t>
  </si>
  <si>
    <t>ECP治具燒錄問題除錯與技轉文件製作</t>
  </si>
  <si>
    <t>ECP技轉文件製作_x000D_
ECP在二廠電測測試</t>
  </si>
  <si>
    <t>ECP技轉文件製作</t>
  </si>
  <si>
    <t>EPT 新測試產線生產 不良品分析_x000D_
 測廠校正與 驗證紀錄_x000D_
PCBA 不良品分析等_x000D_
新導熱膏測試紀錄等</t>
  </si>
  <si>
    <t>小口徑渦街拆解電路分析，學習料件承認簽審單流程，PLM專案管理使用，RD產品標籤製作流程，新版料號編碼結構介紹及料號建立說明。</t>
  </si>
  <si>
    <t>高流EPT不良品校正測試，ORCAD繪製小口徑渦街電路。</t>
  </si>
  <si>
    <t>測試ECP壓力表產品組裝所需時間，ORCAD繪製小口徑渦街電路。</t>
  </si>
  <si>
    <t>EPT長時間流速測試，ORCAD繪製小口徑渦街電路。</t>
  </si>
  <si>
    <t>ECP治具測試PCBA板子電測及ECP組裝，EPT流速測試。</t>
  </si>
  <si>
    <t>EPT長時間流速測試，對兩次測試製作比較表分析。</t>
  </si>
  <si>
    <t>ECP組裝及測漏上恆溫箱測試，EPT長時間Delta比較圖。</t>
  </si>
  <si>
    <t>EPT長時間兩次測試Delta比較圖，EPT抽真空第一次測試Delta圖表，更換ECP電路板MCU。</t>
  </si>
  <si>
    <t>EPT抽真空長時間兩次測試比較圖，銘版入庫，更換ECP電路板的MCU。</t>
  </si>
  <si>
    <t>焊接PT1000電路</t>
  </si>
  <si>
    <t>因 董事長 提醒告知, 微動開關有一焊點與要焊線的鋪銅連成一片, 會導致現場加工不易, 所以已改好此問題, 並進版料號做變更</t>
  </si>
  <si>
    <t>與貫中確認測試治具200bar與220度C, 實際測試與評估, 高壓測試可以, 但安全性要再注意; 高溫測試已增加散熱管.</t>
  </si>
  <si>
    <t>1. 114年研發處績效評核辦法說明_x000D_
2. SD光電 UL認證 標籤、溫度、線材 確認項目及討論</t>
  </si>
  <si>
    <t>TUV來一同會測SCX5在220度C時加壓200bar持續1分鐘以上正常驗證</t>
  </si>
  <si>
    <t>自動化測試GPX8-PT1000設備完成配線, 開始進行資料數據收集, 與騏敬討論, 主要要分為水槽與標準件的一致性, 和6支查核件的重現性為主.</t>
  </si>
  <si>
    <t>1.請採購重開請購, 下單PCB為改版後_x000D_
2.RD2今天會發起此ECR調研, 之後設變_x000D_
3.請購出去, 還請採購通知慧芝, 因第一次洗板慧芝會幫忙確認連板規格_x000D_
4.宜蘭廠在焊接SE38微動開關, 因為已改成DIP插件式, 所以要改焊接在插件後面, 已請自動化威瑜進行治具的製作, 短期如要焊接, 請依DIP焊接零件的方式執行_x000D_
5.修改後對應料號如下, 先提供, 到時會BOM設變</t>
  </si>
  <si>
    <t>SDX8不良品持續有線斷, 主因是上週還在用製一自製的加工線._x000D_
SDX8不良品持續有撞件, 看了全部製程, 還未有明確的目標, 目前有4處有風險_x000D_
1. PCBA一次射_x000D_
2. 裝遮光罩組入外殼_x000D_
3. 二次射出_x000D_
4. 運送振動撞擊_x000D_
以上, 暫無想出重現方式.</t>
  </si>
  <si>
    <t>1. 目前測試水槽有問題, 同時向友彥反應. 2號水槽只能自動降溫, 1/3號水槽持溫80度C後十多分鐘後會突然無法持溫._x000D_
2. 因水槽異常問題, 目前驗證數據還有缺一些, 將會補充記錄, 後續會確認查核件的重現性要一致, 然後各水槽上面設的溫度差不能太大, 就可以和景成進行下一步匯整實測.</t>
  </si>
  <si>
    <t>PCB板回廠, 先焊3 PCS上件給機構去給射出廠, 再補料焊接</t>
  </si>
  <si>
    <t>2025下半年部門KPI</t>
  </si>
  <si>
    <t>部門KPI約談</t>
  </si>
  <si>
    <t>輔助志豪與騏敬電路除錯, 與匹配值建議</t>
  </si>
  <si>
    <t>匯整部門KPI上交處長</t>
  </si>
  <si>
    <t>整理設備測試數據, 確認設備整體誤差與查核件的標準, 約0.8歐姆.</t>
  </si>
  <si>
    <t>1. RMA _ SDX異常討論與管制措施_x000D_
2. 研發會議</t>
  </si>
  <si>
    <t>1. SDX不良品流出回廠主要分3種情形, 外殼裂, 線斷與撞件錫裂._x000D_
2. 依研發會議討論內容, 列出追蹤事項議題, 排出時程執行</t>
  </si>
  <si>
    <t>1. 確認PCBA連板治具不會撞件_x000D_
2. 確認線斷風險存在, 要控制折線的次數_x000D_
3. 撞件的可能加工, 要先增加目視檢查._x000D_
4. 已入庫良品, 要安排複驗檢查線斷的風險.</t>
  </si>
  <si>
    <t>RMA _ SDX異常討論與管制措施</t>
  </si>
  <si>
    <t>設變內容進行_BOM內線材變更</t>
  </si>
  <si>
    <t>送樣樣品備料</t>
  </si>
  <si>
    <t>RDNew0100000824</t>
  </si>
  <si>
    <t>MCU腳位功能定義</t>
  </si>
  <si>
    <t>PCBA焊接</t>
  </si>
  <si>
    <t>SDX2客製樣品製作</t>
  </si>
  <si>
    <t>改用EPH感測方式，進行初步測試、_x000D_
MCU腳位功能定義</t>
  </si>
  <si>
    <t>SDX線材變更設變進行</t>
  </si>
  <si>
    <t>績效考評</t>
  </si>
  <si>
    <t>PCBA樣品功能測試</t>
  </si>
  <si>
    <t>1. IR與PT零件確認_x000D_
2. 研發送樣被料</t>
  </si>
  <si>
    <t>1. TPE電子線規格確認_x000D_
2. 維諦規格書確認_x000D_
3. 研發送樣協助與製作</t>
  </si>
  <si>
    <t>1. 研發報告準備_x000D_
2. TPE電子線規格確認_x000D_
3. 維諦規格書確認_x000D_
4. 研發送樣協助與製作</t>
  </si>
  <si>
    <t>1. 研發報告準備_x000D_
2. LCD模組製作評估_x000D_
3. MCU選用與電路圖規劃</t>
  </si>
  <si>
    <t>1. LCD模組製作評估_x000D_
2. MCU選用與電路圖規劃</t>
  </si>
  <si>
    <t>1. 電路板半成品功能確認_x000D_
2. TPE電子線規格確認_x000D_
3. 維諦規格書確認_x000D_
4. 研發送樣協助與製作</t>
  </si>
  <si>
    <t>1. LCD模組製作評估_x000D_
2. MCU選用測試,與EPH共用MCU_x000D_
3. 電路圖規劃</t>
  </si>
  <si>
    <t>PCBA製作與單板測試</t>
  </si>
  <si>
    <t>1. 研發報告準備_x000D_
2. PCBA製作與單板測試</t>
  </si>
  <si>
    <t>1. PCBA製作與單板測試 _x000D_
2. 搭配金屬外殼,整機測試</t>
  </si>
  <si>
    <t>Q1低流測試</t>
  </si>
  <si>
    <t>1. SDX8 產線生產異常品分析 20 PCS</t>
  </si>
  <si>
    <t>1. SDX 樣品焊接 10 PCS_x000D_
2. SDX 功能測試</t>
  </si>
  <si>
    <t>1. SDX 樣品製作 10 PCS</t>
  </si>
  <si>
    <t>1. SDX 功能測試</t>
  </si>
  <si>
    <t>1. SDX IR限流電阻調整_x000D_
2. SDX VCC限流電阻ˋ測量</t>
  </si>
  <si>
    <t>1. SDX IR限流電阻調整</t>
  </si>
  <si>
    <t>1. SDX 異常品 照XRAY</t>
  </si>
  <si>
    <t>1. SDX 金屬外殼 金屬反射面 電路調整 測試</t>
  </si>
  <si>
    <t>1. SDX 基本功能測試</t>
  </si>
  <si>
    <t>電路方塊圖繪製與競品電路逆向</t>
  </si>
  <si>
    <t>競品電路逆向與企劃書修改</t>
  </si>
  <si>
    <t>EPD顯示板畫面顯示異常，通過更換LCD判定來料異常</t>
  </si>
  <si>
    <t>精巧型EPD開發企劃書修改與專利查詢</t>
  </si>
  <si>
    <t>精巧型EPD相關競品專利查詢</t>
  </si>
  <si>
    <t xml:space="preserve">EPD顯示板顯示異常檢測，檢測40PCS電路板的異常並且針對其進行分析_x000D_
</t>
  </si>
  <si>
    <t>EPD企劃書修改，並新增內容</t>
  </si>
  <si>
    <t>LCD退料檢驗合格入庫_x000D_
EPD顯示板焊接異常，到勵捷照X-RAY看是否能夠看出一些問題</t>
  </si>
  <si>
    <t>精巧型EPD開發企劃書修改_x000D_
修改電路架構圖，並且修改電路圖</t>
  </si>
  <si>
    <t>精巧型電路方塊圖&amp;電路圖修改_x000D_
精巧型EPD專案進度報告製作_x000D_
研發專案會議</t>
  </si>
  <si>
    <t>EPD顯示板異常品*40PCS包裝，調撥宜蘭</t>
  </si>
  <si>
    <t>EPV工況-展志，Pulse訊號輸出異常、4~20mA異常、流量異常_x000D_
EPV工況-亞磯，遠端印度進行EPV韌體更新</t>
  </si>
  <si>
    <t>精巧型EPD料件尋找</t>
  </si>
  <si>
    <t>針對EPV工況所發現的異常，和韌體討論其突然飆高的可能性</t>
  </si>
  <si>
    <t>DN25已入庫，2PCS不良(滑牙、K值嚴重偏大)，測試DN40(用新公式測，目前測起來比較不需要調整</t>
  </si>
  <si>
    <t>DN40入庫，測試剩餘的DN20</t>
  </si>
  <si>
    <t>DN20入庫，1PCS不良(無法讀取流速)_x000D_
協助上海更新韌體程式</t>
  </si>
  <si>
    <t>修改零件值，看是否能降低訊躁比</t>
  </si>
  <si>
    <t>因二廠SPX測廠無法使用，_x000D_
協助查看線路問題</t>
  </si>
  <si>
    <t>測試PG25水測，至二廠將丙二醇調至流體中，_x000D_
測試準確度及穩定性</t>
  </si>
  <si>
    <t>整理測試數據，並做相關報告</t>
  </si>
  <si>
    <t>協助業務回覆客戶問題，_x000D_
客戶希望用RS232接頭，_x000D_
但我沒有使用過，上網找了資料，_x000D_
有轉貼頭可以使用，並提供相關資訊給業務反饋</t>
  </si>
  <si>
    <t>上海回來的樣機已收到，_x000D_
總共收到2PCS，_x000D_
1PCS為DN25 更新顯示板程式後無異常，隨客訴單回台_x000D_
1PCS為DN40 上海反映更新程式後依舊會有跳畫面的異常，_x000D_
但在土城長時間運作，未發現異常</t>
  </si>
  <si>
    <t xml:space="preserve">1211_x000D_
_x000D_
部門週會_x000D_
_x000D_
EPU_DinRail_x000D_
三防膠晾乾 - 組裝&amp;韌體重新燒錄_x000D_
解決 警報電流設定 顯示3.5999 問題 (顯示3.6)_x000D_
_x000D_
整理QA桌子_x000D_
台大案子 - 結案? 桌子空間歸還_x000D_
試製樣品 &amp; 器具移置2F倉庫 研三置物架_x000D_
_x000D_
EPD-北美防爆_x000D_
輸出端Ripple嘗試解決_x000D_
R34換 680歐姆 - 無明顯改善_x000D_
懷疑電容量過大C45去除 - 無明顯改善_x000D_
C54NC - 無明顯改善_x000D_
R34改1k - 無明顯改善_x000D_
C53 上一顆100nF - 無明顯改善_x000D_
</t>
  </si>
  <si>
    <t xml:space="preserve">1212_x000D_
_x000D_
EPU_DinRail_x000D_
專案報告進度更新 - 上傳12/15報告區_x000D_
BOM建立 EBOM更新 _x000D_
準備請生館備料50套_x000D_
高低溫設備積水 異常_x000D_
EPU 1台死機 修復_x000D_
_x000D_
EPD-北美防爆_x000D_
輸出端Ripple嘗試解決_x000D_
C53 上一顆1uF - 無明顯改善_x000D_
C53 上一顆4.4uF - 無明顯改善_x000D_
C53 上一顆10uF - 無明顯改善_x000D_
</t>
  </si>
  <si>
    <t xml:space="preserve">12/15_x000D_
_x000D_
EPU_DinRail_x000D_
上週恆溫箱測試積水造成濕度過高_x000D_
EPU損壞-維修後換一台恆溫箱測試(原本的積水)_x000D_
今早看Pass無異常_x000D_
另外兩台也拿去測_x000D_
工程EBOM - 更新完畢_x000D_
請生管先備料_x000D_
_x000D_
遠端協助業務韌體更新&amp;問題排除_x000D_
業務小唐 - 台南EPU任體更新_x000D_
設備讀取不到客戶流量_x000D_
異常排除 原因排查_x000D_
最後解決 客戶沒有按照操作手冊安裝方式安裝_x000D_
在轉彎處安裝 且管內都是氣泡_x000D_
_x000D_
EPD-北美防爆_x000D_
輸出端Ripple嘗試解決_x000D_
EXCEL報告製作_x000D_
</t>
  </si>
  <si>
    <t>1216_x000D_
_x000D_
EPD-北美防爆_x000D_
輸出端Ripple嘗試解決_x000D_
1號機看起來還行?_x000D_
複製2號機嘗試_x000D_
2號機開機保險司就燒 - F1_x000D_
複製3號無問題_x000D_
_x000D_
EPU_DinRail_x000D_
請生管先備料問題_x000D_
替代料查詢 &amp; 回覆_x000D_
治具 - 初期的配線準備開始_x000D_
領料&amp;領線 - 彈簧</t>
  </si>
  <si>
    <t>12/17_x000D_
_x000D_
EPU_DinRail_x000D_
打件問題_x000D_
發現U15料號錯誤更換_x000D_
AC200-YMX25L6401_x000D_
回覆打件問題&amp;替代料查詢後回覆_x000D_
_x000D_
EPD-北美防爆_x000D_
輸出端Ripple嘗試解決_x000D_
複製4號&amp;5號機_x000D_
4號正常_x000D_
5號機開機就掛_x000D_
目前正常:_x000D_
	134正常_x000D_
	25有地方短路(一上電就燒保險絲)</t>
  </si>
  <si>
    <t>1218_x000D_
_x000D_
部門週會_x000D_
_x000D_
EPD 脖子樣品_x000D_
打包寄送給OTC_x000D_
EPD北美防爆_x000D_
將其中一台好的電源板直接裝上MCU板實測_x000D_
量測功能 / 流量正常 / 485正常_x000D_
硬體測試計畫Word檔案製作 &amp; 實測</t>
  </si>
  <si>
    <t>1219_x000D_
_x000D_
期末盤點_x000D_
_x000D_
EPD-北美防爆_x000D_
硬體測試計畫Word檔案製作 &amp; 實測_x000D_
K-type線 焊接 &amp; 固定點黏上_x000D_
_x000D_
EPU_DinRail_x000D_
DVT-QA - Pass</t>
  </si>
  <si>
    <t>1222_x000D_
_x000D_
EPU_DinRail_x000D_
PPT報告製作_x000D_
治具設計 &amp; 製作_x000D_
_x000D_
EPD_北美防爆_x000D_
溫升測試安裝_x000D_
電熱棒找尋_x000D_
電熱棒廠商聯繫請購</t>
  </si>
  <si>
    <t>1223_x000D_
_x000D_
EPD北美防爆_x000D_
電熱棒廠商聯繫請購_x000D_
_x000D_
EPU_DinRail_x000D_
治具設計 &amp; 製作</t>
  </si>
  <si>
    <t>1224_x000D_
_x000D_
EPD北美防爆_x000D_
樣品完成寄宜蘭_x000D_
_x000D_
EPU_DinRail_x000D_
治具設計 &amp; 製作</t>
  </si>
  <si>
    <t>AMMS 討論_x000D_
1. Use case文件製作_x000D_
2. MMS系統功能列出文件</t>
  </si>
  <si>
    <t>AMMS_x000D_
控制端模組規格確認與修正_x000D_
規格撰寫_x000D_
USECASE文件撰寫</t>
  </si>
  <si>
    <t>AMMS_x000D_
USECASE文件撰寫</t>
  </si>
  <si>
    <t>Gitlab runner_x000D_
新增 runner_x000D_
runner 測試</t>
  </si>
  <si>
    <t>Gitlab runner_x000D_
新增 runner_x000D_
runner 測試_x000D_
虛擬機環境語言修改</t>
  </si>
  <si>
    <t>Gitlab runner_x000D_
新增 runner_x000D_
runner 測試_x000D_
_x000D_
EPH傳訊器 ECO</t>
  </si>
  <si>
    <t>Gitlab runner_x000D_
新增 runner_x000D_
runner 測試_x000D_
C環境設定</t>
  </si>
  <si>
    <t>Gitlab runner_x000D_
新增 runner_x000D_
runner 測試_x000D_
虛擬機環境語言修改_x000D_
_x000D_
EPH 藍芽APP_x000D_
新增表號轉器號</t>
  </si>
  <si>
    <t>操作AI工具搜尋EPD1-D01 Dinrail在模擬流量輸出時,輸入3.6再次進入選項卻顯示3.599問題。</t>
  </si>
  <si>
    <t>到大潭電廠參訪HART儀器使用狀況。</t>
  </si>
  <si>
    <t>操作AI工具比較奧多曼水表的MCU選項比較。</t>
  </si>
  <si>
    <t>依據AI工具提供的方案,修改韌體浮點小數顯示誤差問題。</t>
  </si>
  <si>
    <t>操作AI工具比較奧多曼水表的MCU選項再次比較(MSP430F4731, STM32L073)。</t>
  </si>
  <si>
    <t>學習操作 AI工具的程式碼檢驗流程&amp;Prompt, EPU2 Code Server轉Git。</t>
  </si>
  <si>
    <t xml:space="preserve">根據AI提供方式處理浮點小數顯示問題 ... 韌體修改完成。_x000D_
加入浮點小數轉換函式_x000D_
</t>
  </si>
  <si>
    <t>ST代理商-栢東訪問</t>
  </si>
  <si>
    <t>尋找IAR EWARM v5.50安裝並測試編譯EG36_x000D_
無法編譯,在WinXP安裝 IAR可編譯。</t>
  </si>
  <si>
    <t>使用 AI工具分析EG36客訴問題</t>
  </si>
  <si>
    <t>準備桃園地下水-大洋塑膠工具:  MSI-Gateway備品, 筆記型電腦安裝相關除錯軟體。</t>
  </si>
  <si>
    <t>尋找EG36 source code,查詢4~20mA工作的程式碼。</t>
  </si>
  <si>
    <t>支援業務部桃園地下水-大洋塑膠的故障排除。</t>
  </si>
  <si>
    <t>亞矽(Microchip代理商)訪問</t>
  </si>
  <si>
    <t>撰寫桃園地下水MSI-Gateway搜尋的調適軟件,幫助快速除錯。</t>
  </si>
  <si>
    <t>嵾訪南亞塑膠的HART使用。</t>
  </si>
  <si>
    <t>簡易監控調適軟件-新增新的項目顯示。_x000D_
依據提案改善單 =&gt; 修改確認參數值,合格背景綠色, 不合格背景紅色。</t>
  </si>
  <si>
    <t>桃園地下水MSI-Gateway,準備除錯的硬體工具,測試運作狀況。</t>
  </si>
  <si>
    <t>K200501R1 智慧家戶水錶:封包過短，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}_x000D_
### 🔴 高優先級 (需立即確認)_x000D_
_x000D_
- [ ] **PENDING-001**: `pfc_task.c:988` 的 `PFC_PERIOD_CNT_MAX_TIME` 未在 header 中明確定義,需確認初始化位置 (可能在 `pfc_udef.h:362` 的 `gf_period_cnt_max_time`)_x000D_
- [ ] **PENDING-002**: 魔術數字 `0x55AA` (TSM 校正禁用標誌) 與 `0x8012` (TSM 重新初始化標誌) 缺乏巨集定義,建議定義為命名常數_x000D_
- [ ] **PENDING-003**: DN13~DN50 的 `CAL_ADJ_FLOW` 與 `MIN_OFFSET_VALUE` 常數表 (`pfc_task.c:43-57`) 物理意義需領域專家確認</t>
  </si>
  <si>
    <t>家中有事，特休一日</t>
  </si>
  <si>
    <t>K200501R1 智慧家戶水錶:封包過短， 程式檢視安全性漏洞_x000D_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t>
  </si>
  <si>
    <t>K200501R1 智慧家戶水錶:封包過短， 程式檢視安全性漏洞，修正所有critical的問題點_x000D_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(安全性漏洞)_x000D_
----修正所有critical的問題點</t>
  </si>
  <si>
    <t>M240702R1 EPV渦街流量計展型:修正所有程式漏洞_x000D_
### 專案品質評估_x000D_
**本專案的程式碼品質優秀，已達到工業級標準！**_x000D_
_x000D_
主要優點：_x000D_
- ✅ **防呆機制完善**：所有關鍵操作都有邊界檢查_x000D_
- ✅ **記憶體安全**：無動態分配，無洩漏風險_x000D_
- ✅ **初始化正確**：流程清晰，無重複_x000D_
- ✅ **中斷安全**：處理正確，無競態_x000D_
_x000D_
建議改善項目都是**可選的優化**，不影響系統安全性與穩定性。_x000D_
_x000D_
### 部署建議_x000D_
_x000D_
**可以安全部署到生產環境** ✅_x000D_
_x000D_
建議：_x000D_
1. 持續監控系統運作狀況_x000D_
2. 收集現場數據以驗證穩定性_x000D_
3. 根據實際需求考慮是否實作可選改善項目_x000D_
_x000D_
在先前的報告中，我錯誤地將以下已有防呆機制的程式碼標記為「未檢查邊界」：_x000D_
_x000D_
1. ❌ **MODBUS 暫存器存取** - 實際上有完整範圍檢查_x000D_
2. ❌ **PFC 濾波器陣列** - 實際上有上限保護</t>
  </si>
  <si>
    <t>M240705R1 EPR5 客製案:分析程式碼漏洞，並逐步修正_x000D_
#### CIT-005: 陣列存取缺少邊界檢查_x000D_
_x000D_
**位置**: 多個 UIF 模組檔案_x000D_
_x000D_
**問題**: 陣列存取前未驗證索引範圍  _x000D_
**風險**: 陣列越界 → 記憶體污染  _x000D_
**MISRA 違規**: Rule 18.1_x000D_
_x000D_
### 3.2 Issue Type 2: MISRA C 違規 (MISRA C Violations)_x000D_
_x000D_
```_x000D_
總數: 20+ 處確認的 MISRA 違規_x000D_
嚴重性: 🔴 CRITICAL_x000D_
影響範圍: 全專案，約 55% 代碼不合規_x000D_
_x000D_
根本原因: 缺少 MISRA 合規檢查、未導入靜態分析工具_x000D_
_x000D_
統計分布:_x000D_
_x000D_
| MISRA Rule | 違規數 | 嚴重度 | 影響 |_x000D_
|-----------|--------|--------|------|_x000D_
| Rule 18.1 (指標運算) | 8+ | Mandatory | 🔴 極高 |_x000D_
| Rule 21.3 (動態記憶體) | 2 | Required | 🔴 高 |_x000D_
| Rule 1.3 (未定義行為) | 5+ | Required | 🔴 高 |_x000D_
| Rule 2.2 (死代碼) | 1 | Required | 🟡 中 |_x000D_
| Rule 14.2 (迴圈格式) | 3+ | Required | 🟡 中 |_x000D_
_x000D_
MISRA 合規度: ~45%_x000D_
預計需修正: 20+ 處_x000D_
_x000D_
最常見的 MISRA 違規:_x000D_
1. Rule 18.1: 指標運算未檢查邊界 (8+ 次違規)_x000D_
2. Rule 21.3: 使用動態記憶體配置 (2 次違規)_x000D_
3. Rule 1.3: 未定義行為 (5+ 次違規)_x000D_
_x000D_
修正策略:_x000D_
- 導入靜態分析工具 (Cppcheck, PC-Lint)_x000D_
- 建立 MISRA 合規檢查流程_x000D_
- 逐步修正高優先級違規</t>
  </si>
  <si>
    <t>M240705R1 EPR5 客製案:分析程式碼漏洞，已修正程式漏洞_x000D_
## ✅ 已修正的 Critical Issues_x000D_
_x000D_
### ✅ CIT-001: pfc_strcpy 函式 - 已修正或移除_x000D_
**狀態**: ✅ **已解決**  _x000D_
**掃描結果**: 函式定義未找到（可能已重構或移除）  _x000D_
**原問題**: 缺少 NULL 終止符處理  _x000D_
**驗證**: 使用 grep 掃描 `void pfc_strcpy.*{` 無結果_x000D_
_x000D_
### ✅ CIT-003: pfc_moving_average_function - 已移除_x000D_
**狀態**: ✅ **已解決**（使用者確認）  _x000D_
**掃描結果**: 函式已完全移除  _x000D_
**原問題**: 陣列越界風險  _x000D_
**驗證**: 使用 grep 掃描 `pfc_moving_average_function` 無結果_x000D_
_x000D_
### ✅ CIT-004: fn_bubble_sort_f32 - 已修正或移除_x000D_
**狀態**: ✅ **已解決**  _x000D_
**掃描結果**: 函式定義未找到（可能已重構）  _x000D_
**原問題**: 未檢查指標 NULL  _x000D_
**驗證**: 使用 grep 掃描 `void fn_bubble_sort_f32.*{` 無結果  _x000D_
**備註**: 函式呼叫仍存在於 `pfc_task.c:446`，可能已移至其他檔案或重構_x000D_
_x000D_
### ✅ CIT-005: modbus_slave_task.c 迴圈條件錯誤 - 已修正_x000D_
**狀態**: ✅ **已解決**  _x000D_
**掃描結果**: 逗號運算子錯誤已修正  _x000D_
**原問題**: `for(i=0;i&lt;32,chr[i];i++)` 使用逗號運算子  _x000D_
**驗證**: 使用 grep 掃描 `for.*,.*chr[i]` 無結果</t>
  </si>
  <si>
    <t xml:space="preserve">無線模組 Thread / BLE to UART Protocol 測試_x000D_
## 2. 命令分類統計_x000D_
_x000D_
| Cmd | 功能類別 | 發送命令 | 接收通知 | 小計 |_x000D_
|-----|---------|---------|---------|------|_x000D_
| 0x01 | Thread 網路通訊 | 18 | 3 | 21 |_x000D_
| 0x02 | Thread 參數配置 | 16 | 0 | 16 |_x000D_
| 0x04 | 一般應用 | 8 | 0 | 8 |_x000D_
| 0x05 | UART 參數配置 | 5 | 0 | 5 |_x000D_
| 0x07 | BLE 應用 | 5 | 0 | 5 |_x000D_
| 0x08 | BLE 參數配置 | 4 | 0 | 4 |_x000D_
| 0x09 | 讀取當前 BLE 參數 | 1 | 0 | 1 |_x000D_
| **總計** | | **57** | **3** | **60** |_x000D_
_x000D_
_x000D_
_x000D_
</t>
  </si>
  <si>
    <t>無線模組 Thread / BLE to UART Protocol 測試 : LED控制 (Index 0x00)_x000D_
#### 3.1.1 查詢模組角色 (Index 0x00)_x000D_
```_x000D_
命令: 55 04 01 00 5A_x000D_
簡易: 01 00_x000D_
功能: 詢問當前模組的角色_x000D_
回應: 模組角色 (Leader/Router/End Device)_x000D_
```_x000D_
_x000D_
#### 3.1.2 查詢模組ID (Index 0x01) ⭐_x000D_
```_x000D_
命令: 55 04 01 01 5B_x000D_
簡易: 01 01_x000D_
功能: 查詢模組ID_x000D_
回應: 模組ID_x000D_
```_x000D_
_x000D_
#### 3.1.3 查詢模組IP(MLEID) (Index 0x02) ⭐_x000D_
```_x000D_
命令: 55 04 01 02 5C_x000D_
簡易: 01 02_x000D_
功能: 查詢模組IP(MLEID)_x000D_
回應: 模組MLEID (8 Bytes)_x000D_
```_x000D_
_x000D_
#### 3.1.4 查詢ID固定IP (Index 0x03)_x000D_
```_x000D_
命令: 55 06 01 03 00 01 60_x000D_
簡易: 01 03 00 01_x000D_
功能: 查詢指定ID的裝置固定IP (Leader專屬)_x000D_
參數: ID=0x0001 (2 Bytes, 範圍: 0x0000~0x03FF)_x000D_
回應: _x000D_
  56 05 01 03 00 5F - 未加入網路_x000D_
  56 0C 01 03 [MLEID 8 Bytes] XX - 已加入,有此裝置_x000D_
  56 05 01 03 02 61 - 不是Leader_x000D_
  56 05 01 03 03 62 - 無此裝置_x000D_
```_x000D_
_x000D_
#### 3.1.5 Leader用ID傳送(舊版) (Index 0x04)_x000D_
```_x000D_
命令: 55 0A 01 04 00 01 11 22 33 44 0F_x000D_
簡易: 01 04 00 01 11 22 33 44_x000D_
功能: Leader使用ID傳送資料(舊版)_x000D_
參數: ID (2 Bytes) + Data (最長245 Bytes)_x000D_
回應: 00=未加入 / 01=成功 / 02=不是Leader / 03=無此裝置_x000D_
使用者: Leader專屬_x000D_
```_x000D_
_x000D_
#### 3.1.6 資料廣播(舊版) (Index 0x05)_x000D_
```_x000D_
命令: 55 10 01 05 00 00 00 00 00 00 00 00 11 22 33 44 15_x000D_
簡易: 01 05 00 00 00 00 00 00 00 00 11 22 33 44_x000D_
功能: 廣播資料給全部網路裝置_x000D_
參數: MLEID=全0 (8 Bytes) + Data_x000D_
回應: 00=未加入 / 01=成功 / 04=失敗_x000D_
```_x000D_
_x000D_
#### 3.1.7 傳送指定裝置(舊版) (Index 0x05)_x000D_
```_x000D_
命令: 55 10 01 05 50 38 33 39 30 45 69 2E 11 22 33 44 15_x000D_
簡易: 01 05 50 38 33 39 30 45 69 2E 11 22 33 44_x000D_
功能: 傳送資料給指定MLEID_x000D_
參數: MLEID (8 Bytes) + Data_x000D_
```_x000D_
_x000D_
#### 3.1.8 RSSI廣播 (Index 0x09)_x000D_
```_x000D_
命令: 55 13 01 09 FF FF FF FF FF FF FF FF 11 22 33 44 55 66 77 46_x000D_
簡易: 01 09 FF FF FF FF FF FF FF FF 11 22 33 44 55 66 77_x000D_
功能: RSSI廣播給所有裝置_x000D_
參數: MLEID=全F (8 Bytes) + RSSI Data (7 Bytes)_x000D_
```_x000D_
_x000D_
#### 3.1.9 RSSI傳送指定裝置 (Index 0x09)_x000D_
```_x000D_
命令: 55 13 01 09 50 38 33 39 30 45 69 2E 11 22 33 44 55 66 77 4E_x000D_
簡易: 01 09 50 38 33 39 30 45 69 2E 11 22 33 44 55 66 77_x000D_
功能: RSSI傳送給指定MLEID_x000D_
參數: MLEID (8 Bytes) + RSSI Data (7 Bytes)_x000D_
```_x000D_
_x000D_
#### 3.1.10 Leader用ID傳送(新版) (Index 0x0B)_x000D_
```_x000D_
命令: 55 0A 01 0B 00 01 11 22 33 44 0F_x000D_
簡易: 01 0B 00 01 11 22 33 44_x000D_
功能: Leader使用ID傳送資料(新版)_x000D_
參數: ID (2 Bytes) + Data_x000D_
回應: 00=未加入 / 01=成功 / 02=不是Leader / 03=無此裝置_x000D_
使用者: Leader專屬_x000D_
```_x000D_
_x000D_
#### 3.1.11 Router傳送給Leader (Index 0x0C)_x000D_
```_x000D_
命令: 55 10 01 0C 00 00 00 FF FE 00 FC 00 11 22 33 44 0E_x000D_
簡易: 01 0C 00 00 00 FF FE 00 FC 00 11 22 33 44_x000D_
功能: Router傳送資料給Leader(不需知道Leader MLEID)_x000D_
參數: MLEID=00 00 00 FF FE 00 FC 00 (固定) + Data_x000D_
使用者: Router_x000D_
```_x000D_
_x000D_
#### 3.1.12 資料廣播(新版) (Index 0x0C)_x000D_
```_x000D_
命令: 55 10 01 0C 00 00 00 00 00 00 00 00 11 22 33 44 15_x000D_
簡易: 01 0C 00 00 00 00 00 00 00 00 11 22 33 44_x000D_
功能: 廣播資料給全部網路裝置(新版)_x000D_
參數: MLEID=全0 (8 Bytes) + Data_x000D_
```_x000D_
_x000D_
#### 3.1.13 廣播喚醒10秒 (Index 0x0C)_x000D_
```_x000D_
命令: 55 10 01 0C FF FF FF FF FF FF FF FF 00 00 27 10 15_x000D_
簡易: 01 0C FF FF FF FF FF FF FF FF 00 00 27 10_x000D_
功能: 廣播喚醒命令持續10秒_x000D_
參數: MLEID=全F (8 Bytes) + Time=0x2710 (10000ms)_x000D_
```_x000D_
_x000D_
#### 3.1.14 Leader傳送指定裝置(新版) (Index 0x0C)_x000D_
```_x000D_
命令: 55 10 01 0C 50 38 33 39 30 45 69 2E 11 22 33 44 15_x000D_
簡易: 01 0C 50 38 33 39 30 45 69 2E 11 22 33 44_x000D_
功能: Leader傳送給指定MLEID(新版)_x000D_
參數: MLEID (8 Bytes) + Data_x000D_
```_x000D_
_x000D_
#### 3.1.15 關閉LED (Index 0x10)_x000D_
```_x000D_
命令: 55 05 01 10 00 6B_x000D_
簡易: 01 10 00_x000D_
功能: 關閉LED_x000D_
參數: 00=關閉_x000D_
回應: 00=失敗 / 01=成功_x000D_
```_x000D_
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0x06)_x000D_
```_x000D_
接收: 56 10 01 06 50 38 33 39 30 45 69 2E 11 22 33 44 17_x000D_
說明: Leader接收到Router傳送的資料_x000D_
參數: MLEID=Router (8 Bytes) + Data_x000D_
觸發: Router使用Index 0x0C傳送時_x000D_
```_x000D_
_x000D_
#### 3.2.2 RSSI資料接收通知 (Index 0x0A)_x000D_
```_x000D_
接收: 56 14 01 0A 50 38 33 39 30 45 39 23 11 22 33 44 55 66 77 F3 08_x000D_
說明: 接收到RSSI資料_x000D_
參數: MLEID (8 Bytes) + RSSI Data (7 Bytes) + RSSI值 (1 Byte)_x000D_
觸發: 其他裝置使用Index 0x09發送時_x000D_
```_x000D_
_x000D_
#### 3.2.3 一般資料接收通知 (Index 0x0D)_x000D_
```_x000D_
接收: 56 10 01 0D 50 38 33 39 30 45 39 23 11 22 33 44 DC_x000D_
說明: 接收到一般資料_x000D_
參數: MLEID (8 Bytes) + Data_x000D_
觸發: Leader使用Index 0x0B或廣播時_x000D_
```_x000D_
_x000D_
---_x000D_
_x000D_
## 4. Cmd 0x02 - Thread 參數配置 (16 個)_x000D_
_x000D_
&gt; **重要**: 所有設置後需執行「模組重置」(0x02 0xFF)_x000D_
_x000D_
### 寫入參數_x000D_
_x000D_
**設定Network Name** (Index 0x01)_x000D_
```_x000D_
命令: 55 12 02 01 53 49 47 4E 41 4C 5F 54 68 72 65 61 64 C3_x000D_
簡易: 02 01 53 49 47 4E 41 4C 5F 54 68 72 65 61 64_x000D_
參數: ASCII, 最長16 Bytes_x000D_
```_x000D_
_x000D_
**設定Pan ID** (Index 0x02)_x000D_
```_x000D_
命令: 55 06 02 02 AB CD 74_x000D_
簡易: 02 02 AB CD_x000D_
參數: 2 Bytes Big-Endian_x000D_
```_x000D_
_x000D_
**設定Channel** (Index 0x03)_x000D_
```_x000D_
命令: 55 05 02 03 0F 6E_x000D_
簡易: 02 03 0F_x000D_
參數: 1~20_x000D_
```_x000D_
_x000D_
**設定Network Key** (Index 0x04)_x000D_
```_x000D_
命令: 55 14 02 04 00 11 22 33 44 55 66 77 88 99 AA BB CC DD EE FF 67_x000D_
簡易: 02 04 00 11 22 33 44 55 66 77 88 99 AA BB CC DD EE FF_x000D_
參數: 16 Bytes_x000D_
```_x000D_
_x000D_
**設定搜索Leader時間** (Index 0x06, MTD專屬)_x000D_
```_x000D_
命令: 55 08 02 06 00 00 EA 60 AF_x000D_
簡易: 02 06 00 00 EA 60_x000D_
參數: 4 Bytes Big-Endian ms_x000D_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</si>
  <si>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**設定心跳短時間** (Index 0x09, MTD專屬)_x000D_
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</si>
  <si>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準備GitLab上線用工具, 擷取報告範本教學, 主管會議</t>
  </si>
  <si>
    <t>設定GitLab連線測試, Runner準備</t>
  </si>
  <si>
    <t>更新CR2流程, 測試Web UI 進行Merge_x000D_
確認可進行自動化</t>
  </si>
  <si>
    <t>建立Runner自動化指引</t>
  </si>
  <si>
    <t>建立自動化報告產生工具</t>
  </si>
  <si>
    <t>增加Code Review在硬體實現部份的表達及主管會議</t>
  </si>
  <si>
    <t>解決範本工具支援最後版本Rhodecode上下載的問題_x000D_
協助與指導Runner架設及功能實現</t>
  </si>
  <si>
    <t>修改倉溫分層時顯示的問題, 部門週會, 藍圖提示, Runner的做法</t>
  </si>
  <si>
    <t>討論SC38工廠端測試的問題, 解決分層問題</t>
  </si>
  <si>
    <t>第二、三套氣動球閥控制EPH測場_x000D_
1.軟體電腦安裝_x000D_
2.MOXA驅動_x000D_
3.ID確認及設定</t>
  </si>
  <si>
    <t>第二、三套氣動球閥控制EPH測場_x000D_
1.軟體電腦安裝_x000D_
2.MOXA驅動_x000D_
3.ID確認及設定_x000D_
4.EG設定</t>
  </si>
  <si>
    <t>協助EPT封閉式雷射焊接機_x000D_
1.修改PLC程式_x000D_
2.修改人機介面程式</t>
  </si>
  <si>
    <t>考績評核表撰寫及修改</t>
  </si>
  <si>
    <t>第二、三套氣動球閥控制EPH測場_x000D_
1.軟體電腦安裝_x000D_
2.MOXA驅動_x000D_
3.ID確認及設定_x000D_
4.EG設定_x000D_
5.氣動球閥控制點數修正</t>
  </si>
  <si>
    <t>第二、三套氣動球閥控制EPH測場_x000D_
1.軟體電腦安裝_x000D_
2.MOXA驅動_x000D_
3.ID確認及設定_x000D_
4.EG設定_x000D_
5.氣動球閥控制點數修正_x000D_
6.E+H電磁式流量計輸出IO針對PLC修正</t>
  </si>
  <si>
    <t>宜蘭廠檢視EG製程異常</t>
  </si>
  <si>
    <t>處級考核評鑑會議</t>
  </si>
  <si>
    <t>EG平台圖面整理</t>
  </si>
  <si>
    <t>EG製程異常紀錄改善檢討簡報製作</t>
  </si>
  <si>
    <t>EG生產異常排除簡報</t>
  </si>
  <si>
    <t>剪切電路板治具加工修改並測試技轉</t>
  </si>
  <si>
    <t>SHOWCASE草圖(第二版)</t>
  </si>
  <si>
    <t>研發報告資料整理</t>
  </si>
  <si>
    <t>SHOWCASE第二版設計</t>
  </si>
  <si>
    <t>部門考核表評比</t>
  </si>
  <si>
    <t>SHOWCASE第二版草圖設計(完成)</t>
  </si>
  <si>
    <t>紙板打樣1:1 SHOWCASE機構外觀(以便下週會議討論)</t>
  </si>
  <si>
    <t>至宜蘭廠執行新活動任務:獵鷹計畫</t>
  </si>
  <si>
    <t>SE38焊接微動開關治具設計</t>
  </si>
  <si>
    <t>代理出席</t>
  </si>
  <si>
    <t>SE38電路板焊接治具繪圖拆圖發外</t>
  </si>
  <si>
    <t>微調確認後即可製作</t>
  </si>
  <si>
    <t xml:space="preserve">獵鷹計畫活動執行_x000D_
</t>
  </si>
  <si>
    <t>EPD300製程討論</t>
  </si>
  <si>
    <t>OTC 8PIN接頭灌膠樣品轉承認圖_x000D_
12/9-10  膠類物性表提供(英)，承認圖初版確認，橡膠開模圖面_x000D_
_x000D_
E251001I1 GPX8 3溫度校正水槽規劃_x000D_
8-11軟體測試_x000D_
_x000D_
週報資料更新</t>
  </si>
  <si>
    <t xml:space="preserve">WA00A0132模具設變-HP405-H018180001(34-7180-P)_x000D_
12/11 3D，2D圖面，廠商報價_x000D_
_x000D_
OTC 8PIN接頭灌膠樣品轉承認圖_x000D_
12/11 承認圖確認歸檔_x000D_
_x000D_
EPH 測試用旁路管_x000D_
12/11上海回覆旁通管無法製作，報價整理_x000D_
_x000D_
</t>
  </si>
  <si>
    <t>E251001I1 GPX8 3溫度校正水槽規劃_x000D_
8-12軟體測試_x000D_
12/12 標準件固定支架，圖面_x000D_
_x000D_
北京賽斯頓 SD-205 台式液壓源 漏油維修(宜蘭廠)_x000D_
12/12 調撥至宜蘭廠自行更換_x000D_
_x000D_
WA00A0132模具設變-HP405-H018180001(34-7180-P)_x000D_
12/11-12 3D，2D圖面，廠商報價_x000D_
_x000D_
全封閉鐳射焊接機CY-WY300-C_x000D_
12/12到貨開箱，訂位組裝配管配件</t>
  </si>
  <si>
    <t>灌膠機重新整理_x000D_
12/15螺桿機構拆解，維修詢價_x000D_
_x000D_
_x000D_
全封閉鐳射焊接機CY-WY300-C_x000D_
12/15 試機參數調整。</t>
  </si>
  <si>
    <t>全封閉鐳射焊接機CY-WY300-C_x000D_
12/15-16 試機參數調整。_x000D_
_x000D_
EPH 測試用旁路管_x000D_
12/16 圖面修改更新mail上海_x000D_
_x000D_
E251001I1 GPX8 3溫度校正水槽規劃_x000D_
12/12 標準件固定支架，圖面_x000D_
12/16標準件支架完成_x000D_
_x000D_
12/16 禾宇錫焊機參數調整，FGX-0074XY調整，錫量減</t>
  </si>
  <si>
    <t>WA00A0132模具設變-HP405-H018180001(34-7180-P)_x000D_
12/17 請購單簽核TJ2-25120018，已送出，7工作天_x000D_
_x000D_
全封閉鐳射焊接機CY-WY300-C_x000D_
12/17偏心問題調整0.3mm&gt;0.02mm。_x000D_
_x000D_
提案改善2025014_x000D_
SA接地鉚釘鉚合治具規劃</t>
  </si>
  <si>
    <t>E251001I1 GPX8 3溫度校正水槽規劃_x000D_
12/17 Mark反應加熱與製冷問題。12/18已釐清，加熱時不可同時打開製冷開關。_x000D_
_x000D_
全封閉鐳射焊接機CY-WY300-C_x000D_
12/18 試機參數調整。_x000D_
_x000D_
灌膠機重新整理_x000D_
12/18 依指示暫停</t>
  </si>
  <si>
    <t>全封閉鐳射焊接機CY-WY300-C_x000D_
12/18-19 試機參數調整。_x000D_
_x000D_
EPH 測試用旁路管_x000D_
12/19 上海報價OK報價整理更新_x000D_
_x000D_
OTC 8PIN接頭灌膠樣品轉承認圖_x000D_
12/19 改長牙本體，修改承認圖_x000D_
_x000D_
12/19 模具資料更新，歸檔12筆</t>
  </si>
  <si>
    <t>永湖中壓錶，報警器詢價38500+4800+500_x000D_
12/22 修改為使用一組警報器規劃，廠商重新報價。_x000D_
_x000D_
提案改善2025014 SA接地鉚釘鉚合治具_x000D_
12/22 3D規劃_x000D_
_x000D_
12/22  EPH 協助管路組裝</t>
  </si>
  <si>
    <t>FG 模組焊接治具改善(模組間隙)_x000D_
12/11 宏常報價，$23300  12/23 川正報價，$8100_x000D_
_x000D_
EPH 測試用旁路管_x000D_
12/23 生管排單製作，五金請購TJ2-25120025_x000D_
_x000D_
12/23 模具資料建立1件，模具維修1件，資料歸檔1件_x000D_
12/23 橡膠輪子固定器購買，上海報價10.5RMB，請購單號TJ2-25120031</t>
  </si>
  <si>
    <t>寫考核卡</t>
  </si>
  <si>
    <t>拆解上海寄回來的木箱</t>
  </si>
  <si>
    <t>協助工研院量筒校正</t>
  </si>
  <si>
    <t>水表測試台1號線漏水維修</t>
  </si>
  <si>
    <t>拉繩開關角度測試治具維修</t>
  </si>
  <si>
    <t>機構組裝治具</t>
  </si>
  <si>
    <t>準備拜拜東西</t>
  </si>
  <si>
    <t>設備佈線_x000D_
EG接線</t>
  </si>
  <si>
    <t>EPH冷熱水機風扇震動過大_x000D_
更換OK</t>
  </si>
  <si>
    <t>PVD水測壓設備_x000D_
PLC程式規劃</t>
  </si>
  <si>
    <t>協助校驗</t>
  </si>
  <si>
    <t>設備佈線_x000D_
氣管拉線</t>
  </si>
  <si>
    <t xml:space="preserve">壓力傳送器更換接線_x000D_
氣動閥拉氣管_x000D_
</t>
  </si>
  <si>
    <t>氣動閥拉氣管</t>
  </si>
  <si>
    <t>EPH-DN25測試軸心長時間磨耗用相關零配件領取_x000D_
組裝DN25測試樣機更換多孔式噴嘴、表頭軸心等相關零配件。_x000D_
拆卸DN25長時間磨耗測試樣品:_x000D_
凱特軸心有稍微磨耗_x000D_
弓銓軸心有明顯磨耗_x000D_
桓達安裝凱特軸心3PCS明顯磨耗</t>
  </si>
  <si>
    <t>協助電一針對GPX8-PCB固定暫時對策，政聯採購3.5玻璃纖維管</t>
  </si>
  <si>
    <t>114年研發處績效評核辦法說明會議</t>
  </si>
  <si>
    <t xml:space="preserve">葉宏政:_x000D_
二口二位閥生產設備，先行配線待氣動閥入場後再直接接線即可。_x000D_
壓力表無須採購，直接使用ECP即可_x000D_
協助奧多曼繪製表頭結構圖面_x000D_
EPD膠問題先依據現況與新採購膠型號再送驗測試確認，針對上蓋PU膠更換矽膠後續生產問題，待膠確認後再行決定。_x000D_
鄭貫中:_x000D_
SC38防爆認證，壓力測試設備12/11完成。_x000D_
CSA-12/12來廠測試_x000D_
奧多曼塑膠零件，先以舊結構進行矽膠模具發包與測試。_x000D_
測廠以二樓直接打馬達進行測試，需確認弓銓是否有可在低壓啟動。_x000D_
洪子芸:_x000D_
弓銓水表逆向停止_x000D_
SDX專案由先處理，模具實際完成進度確認_x000D_
小型化渦接樣品逆向排在SDX空檔_x000D_
蔣永華:_x000D_
協助確認奧多曼型式認證測試內容與歸化測試項目排程。_x000D_
撰寫產品開發部機構進度內容與資料查詢_x000D_
_x000D_
_x000D_
</t>
  </si>
  <si>
    <t>說明EPH-DN25測試軸心磨耗方式_x000D_
確認DN25長時間磨耗樣品</t>
  </si>
  <si>
    <t>前往和垵取回PES(金發)塑料，以利後續PCB固定殼式模。_x000D_
禾富封口塞試模樣品全尺寸量測與試模報告撰寫_x000D_
PCB固定殼試模樣品尺寸量測與試模報告撰寫_x000D_
修改EPT成品3D組合圖面_x000D_
修改EPT加長管3D、2D工程圖面</t>
  </si>
  <si>
    <t>機構副工程師離職面談與離職事項討論</t>
  </si>
  <si>
    <t>成品組合2D工程圖面繪製_x000D_
PCB固定殼射出零件菜購事項處理_x000D_
封口塞禾富訂單5000PCS確認</t>
  </si>
  <si>
    <t>零件、成品3D檔案修改_x000D_
零件、成品2D工程圖面繪製</t>
  </si>
  <si>
    <t>討論確認現況長時間磨耗測試問題點_x000D_
研發專案討論會議:_x000D_
弓銓結構全系列逆向_x000D_
採購凱特水表DN13~DN50樣品各10PCS_x000D_
軸心錐頭射出零件採購2000PCS_x000D_
創維多孔式噴嘴模具修改_x000D_
創維多孔式噴嘴模具修改請修單建立簽核</t>
  </si>
  <si>
    <t>撰寫ECR-25120013變更內容_x000D_
針對變更零件撰寫零件進料檢驗基準_x000D_
查詢相關須變更BOM表內容_x000D_
啟立相關圖面、進料檢驗基準、BOM表變更ECO_x000D_
ECO-25120181_x000D_
ECO-25120182_x000D_
ECO-25120183_x000D_
QWNew00100001413</t>
  </si>
  <si>
    <t>查詢GPX8零件、誠品發行版次內容_x000D_
修改零件、成品3D、2D工程圖面_x000D_
撰寫零件進料檢驗基準_x000D_
啟立相關圖面、進料檢驗基準、BOM表變更ECO_x000D_
ECO-25120186_x000D_
ECO-25120192_x000D_
QWNew00100001411_x000D_
QWNew00100001412</t>
  </si>
  <si>
    <t>王瀚霆114年下半年度考核表撰寫_x000D_
葉宏政114年下半年度考核表複評_x000D_
鄭貫中114年下半年度考核表複評</t>
  </si>
  <si>
    <t>組裝DN25更換凱特葉片與葉輪桶測試樣品5PCS_x000D_
組裝DN25更換軸心與線圈下降0.3測試樣品15PCS_x000D_
討論後續測試內容</t>
  </si>
  <si>
    <t xml:space="preserve">產品開發部週會_x000D_
葉宏政:_x000D_
二口二位閥DN15、DN20閥體在20kg水壓下會洩漏，洩漏處再閥體融合線處。須請凱特協助能否在射出條件調整，如不能須請凱特後加工去除融合線問題_x000D_
設備接線問題需列出育儒目前工作排程後再與自動化協調_x000D_
鄭貫中:_x000D_
奧多曼結構設計修改需確認磁感應位置距離是否能夠符合規範_x000D_
蔣永華:_x000D_
微小型EPD樣品逆向，需針對專案排乘坐時程變更協助_x000D_
奧多曼測試計畫內容確認與報告_x000D_
洪子芸:_x000D_
離職交接_x000D_
ECP後續驗收與生產葉宏政接收_x000D_
微小型EPD逆向與結構設計蔣永華接手_x000D_
SDX微型化後續模具驗收與生產樣品事項蔣永華接手_x000D_
</t>
  </si>
  <si>
    <t>前往模具廠針對EPT封口塞檢測治具整修</t>
  </si>
  <si>
    <t>114年下半年績效考核表與產品開發部年度績效評核撰寫_x000D_
114年下半年績效考核面談_x000D_
人員調薪簽呈撰寫</t>
  </si>
  <si>
    <t>EPT新結構試製樣品組裝與手法確認</t>
  </si>
  <si>
    <t>前往射出廠針對塑膠表頭本體進行相關射出件試模</t>
  </si>
  <si>
    <t>馬達上支架過於鬆軟_x000D_
點原作軸心整體晃動問題_x000D_
馬達支點軸心晃動_x000D_
整體結構做重新評估設計</t>
  </si>
  <si>
    <t>專案進度討論會議:_x000D_
外型採用圓管方式設計_x000D_
PCB連接採用焊接軟牌方式進行</t>
  </si>
  <si>
    <t>專案進度討論會議:_x000D_
現況生產問題點彙整_x000D_
第一次低壓射出手法確認_x000D_
生產人員需固定與訓練</t>
  </si>
  <si>
    <t>專案進度討論會議:_x000D_
a.長時間磨耗測試方式確認_x000D_
b.後續設計先以DN25規格當範本</t>
  </si>
  <si>
    <t>導熱墊或導熱膠決議，以導熱墊為基準進行重量管控_x000D_
需製作治具針對導熱墊進行材皆與擠壓定型_x000D_
針對不良品做測試校驗時間拉長確認是否反應時間問題導致良率不彰</t>
  </si>
  <si>
    <t>拆卸與量測長時間磨耗軸心樣品_x000D_
量測比對DN25規格桓達、弓銓、凱特相關重點尺寸規範標格制定</t>
  </si>
  <si>
    <t>電一EPT生產實務操作確認相關公差值與組裝手法確認。_x000D_
討論導熱膏墊安裝與裁切治具結構_x000D_
繪製導熱膏墊安裝與裁切治具3D結構圖</t>
  </si>
  <si>
    <t>SE38彈簧無法覆歸問題討論:_x000D_
a.彈簧K值是否增加_x000D_
b.微動開關壓合作動公克數規格新舊確認_x000D_
c.試做彈簧樣品測試覆歸情況</t>
  </si>
  <si>
    <t>塑膠錶頭測試水壓情況:_x000D_
20bar情況下能夠承受，但超過20bar時氣密墊圈會無法承受水壓導致墊圈在M12處脫離，須另行構思測試治具結構。</t>
  </si>
  <si>
    <t>EPH噴嘴軸心錐頭模具驗收文件撰寫</t>
  </si>
  <si>
    <t>PCB固定殼模具驗收文件撰寫_x000D_
EPT半成品整修，前往供應商討論與整修_x000D_
EPT半成品整修後零件組裝上封口塞確認密合度_x000D_
EPT導熱墊裁切治具結構討論_x000D_
EPT導熱墊裁切治具結構3D圖面繪製_x000D_
EPT導熱墊裁切治具2D零件工程圖面繪製</t>
  </si>
  <si>
    <t>SDX光電開關微型化機構審查會議:_x000D_
a.規格內容須說明_x000D_
b.開發目標_x000D_
c.PCB版寬圖與低壓射出問題_x000D_
d.整體結構確認</t>
  </si>
  <si>
    <t>12月份迎新慶生餐會</t>
  </si>
  <si>
    <t xml:space="preserve">1.膜片圖面確認修改_x000D_
2.膜片下單備料_x000D_
3.設備零件加工進度確認_x000D_
</t>
  </si>
  <si>
    <t>1.奧多曼表頭設計</t>
  </si>
  <si>
    <t>1.奧多曼表頭結構設計</t>
  </si>
  <si>
    <t>1.恆宇模具驗收_x000D_
2.設備零件請購退回重送</t>
  </si>
  <si>
    <t>1.開會討論奧多曼及自動化議題</t>
  </si>
  <si>
    <t>1.設備開發用樣品零件領料_x000D_
2.精機加工零件確認</t>
  </si>
  <si>
    <t>1.奧多曼表頭結構設計及討論</t>
  </si>
  <si>
    <t>1.DN15.DN20閥體模具修改後試模品尺寸確認</t>
  </si>
  <si>
    <t>1.績效考核表撰寫</t>
  </si>
  <si>
    <t>1.DN15.DN20閥體試模報告_x000D_
2.樣品組裝測試功能性_x000D_
3.協助小羅量測治具零件的偏心度_x000D_
4.3D影像掃描確認閥體弧度造型</t>
  </si>
  <si>
    <t>1.試模樣品功能性測試(耐水壓測試)_x000D_
2.問題點分析_x000D_
3.射出異常點提出，請模具廠修改</t>
  </si>
  <si>
    <t>1.工程圖+3D檔修改_x000D_
2.半成品BOM提ECO修改_x000D_
3.零件工程圖提ECO發行圖面</t>
  </si>
  <si>
    <t>ECO-25110182</t>
  </si>
  <si>
    <t>1.績效考核面談</t>
  </si>
  <si>
    <t>1.與業務確認客戶反應樣品問題_x000D_
2.修改軸心螺母鬆脫問題_x000D_
3.試模樣品問題與廠商討論如何修改</t>
  </si>
  <si>
    <t>1.三款膠體老化測試用立方塊製作</t>
  </si>
  <si>
    <t>1.線材圖面修改_x000D_
2.線材圖面異常討ˋ論_x000D_
3.膠塊確認</t>
  </si>
  <si>
    <t>1.設備組裝_x000D_
2.設備問題改善討論</t>
  </si>
  <si>
    <t>1.MUTEC銘版繪製</t>
  </si>
  <si>
    <t>1.模具樣品尺寸異常確認</t>
  </si>
  <si>
    <t>1.MUTEC用銘版.鐵牌設計_x000D_
2.料號申請_x000D_
3.圖面繪製_x000D_
4.請模具廠估價</t>
  </si>
  <si>
    <t>1.福委會聖誕活動事前討論會議_x000D_
2.活動前置作業處理_x000D_
3.活動用簡報製作</t>
  </si>
  <si>
    <t>1.休假，出國旅遊</t>
  </si>
  <si>
    <t>高溫高壓治具測試、修改</t>
  </si>
  <si>
    <t>1.與董事長討論新的發電方式_x000D_
2.新的樣品測低流數據_x000D_
3.修改3D結構</t>
  </si>
  <si>
    <t>做高溫高壓測試給TUV確認</t>
  </si>
  <si>
    <t>1.畫加裝壓電棒的結構給董事長寫專利_x000D_
2.修改DN50內部結構</t>
  </si>
  <si>
    <t>1.修改殼體設計可以符合放入壓電片的結構_x000D_
2.內部結構發給大陸開矽膠膜的廠商估價_x000D_
3.研發會議決議使用EPH的電感方式，修改圖面</t>
  </si>
  <si>
    <t>報告奧多曼水量計這禮拜進度</t>
  </si>
  <si>
    <t>1.修改殼體設計給董事長寫專利用_x000D_
2.跟大陸開矽膠膜的廠商溝通細節_x000D_
3.研發會議決議使用EPH的電感方式，修改圖面</t>
  </si>
  <si>
    <t xml:space="preserve">到二廠鉚合探頭_x000D_
</t>
  </si>
  <si>
    <t xml:space="preserve">到二廠跟師傅溝通修改的零件製作方式_x000D_
</t>
  </si>
  <si>
    <t>1.早上與專利的老師討論專利內容_x000D_
2.修改DN80內部結構與殼體改為電感的方式，並詢問廠商製作的相關問題_x000D_
3.到二廠修改葉片</t>
  </si>
  <si>
    <t>寫114年度下半年考核表</t>
  </si>
  <si>
    <t>協助詢問材質證明文件狀況</t>
  </si>
  <si>
    <t xml:space="preserve">修改DN80內部結構與殼體改為電感的方式，並給廠商估價_x000D_
</t>
  </si>
  <si>
    <t>依王處長建議，修改DN80內部結構，並給廠商估價</t>
  </si>
  <si>
    <t>協助樣品探頭鉚合</t>
  </si>
  <si>
    <t xml:space="preserve">寫開案企劃書_x000D_
</t>
  </si>
  <si>
    <t xml:space="preserve">寫開案企劃書、建立編碼原則_x000D_
</t>
  </si>
  <si>
    <t>因防水墊片換成華司墊片，發會議通知給相關人員召集開會，整理開會說明的資料</t>
  </si>
  <si>
    <t>牙頭設變修改圖面</t>
  </si>
  <si>
    <t>測試DN50樣機的最低啟動流率</t>
  </si>
  <si>
    <t>1.設計給光寶針對墊片漏水的對鎖件_x000D_
2.設計改善低壓射出板子翹起問題_x000D_
3.低壓射出機台出料不順問題排除</t>
  </si>
  <si>
    <t>修改申請專利圖面給專利事務所</t>
  </si>
  <si>
    <t>1.牙頭設變修改圖面_x000D_
2.超高溫型軟排與線的鉚合方式討論</t>
  </si>
  <si>
    <t>1.修改申請專利圖面給專利事務所_x000D_
2.與技術中心討論MCU需要使用哪一種及優劣_x000D_
3.葉片發給新廠商詢價</t>
  </si>
  <si>
    <t>SDX系列生產不良問題解決，一次射出壓合到殼體的治具改善</t>
  </si>
  <si>
    <t>12月份生日會</t>
  </si>
  <si>
    <t xml:space="preserve">(K201002R2)SP數位熱質式開關-DC一體型II_x000D_
AI冷卻系統數位通訊溫度偵測器_x000D_
C級奧多曼電子水表先期研究_x000D_
C級奧多曼電子水量計_x000D_
工業爆炸環境防爆型音叉感測器_x000D_
</t>
  </si>
  <si>
    <t xml:space="preserve">2025年度-硬體模組化專案_x000D_
C級奧多曼電子水表先期研究_x000D_
C級奧多曼電子水量計_x000D_
SDX光電開關微型化設計_x000D_
</t>
  </si>
  <si>
    <t xml:space="preserve">C級奧多曼電子水量計_x000D_
PVD二口二位閥展型(DN15、DN20)_x000D_
一體型電磁流量計北美多重防爆認證_x000D_
軌道型顯示器夾管式超音波流量計_x000D_
</t>
  </si>
  <si>
    <t>DN100機構設計</t>
  </si>
  <si>
    <t>DN80、錶頭機構設計</t>
  </si>
  <si>
    <t>2026/01/05</t>
  </si>
  <si>
    <t>專案延遲23天</t>
  </si>
  <si>
    <t>專案延遲16天</t>
  </si>
  <si>
    <r>
      <t xml:space="preserve">1. 已取得電子天平校正報告
2. 電磁流量計校正9/26日完成，10/2日報告審查簽核完成。
3. 10/3日提供至標檢局文件覆核
10/17, 標檢局通知已經完成文件審核，待通知實地查核的時間，預定10/30進行。
</t>
    </r>
    <r>
      <rPr>
        <sz val="9"/>
        <rFont val="微軟正黑體"/>
        <family val="2"/>
        <charset val="136"/>
        <scheme val="minor"/>
      </rPr>
      <t>10/31,標檢局31日已完成實地查核，預計兩周後發證。</t>
    </r>
    <r>
      <rPr>
        <sz val="9"/>
        <color rgb="FFFF0000"/>
        <rFont val="微軟正黑體"/>
        <family val="2"/>
        <charset val="136"/>
        <scheme val="minor"/>
      </rPr>
      <t xml:space="preserve">
</t>
    </r>
    <r>
      <rPr>
        <sz val="9"/>
        <rFont val="微軟正黑體"/>
        <family val="2"/>
        <charset val="136"/>
        <scheme val="minor"/>
      </rPr>
      <t>11/13日已取得證書
4. 本周提交標準局標定文件，安排量筒標定日期</t>
    </r>
    <r>
      <rPr>
        <sz val="9"/>
        <color rgb="FFFF0000"/>
        <rFont val="微軟正黑體"/>
        <family val="2"/>
        <charset val="136"/>
        <scheme val="minor"/>
      </rPr>
      <t xml:space="preserve">
</t>
    </r>
    <r>
      <rPr>
        <sz val="9"/>
        <rFont val="微軟正黑體"/>
        <family val="2"/>
        <charset val="136"/>
        <scheme val="minor"/>
      </rPr>
      <t>12/1, 今日申請量桶標定付款，安排12/8日標定
        工研院校正安排於12/17~18日，預計12月份可完成量桶導入使用。</t>
    </r>
    <r>
      <rPr>
        <sz val="9"/>
        <color rgb="FFFF0000"/>
        <rFont val="微軟正黑體"/>
        <family val="2"/>
        <charset val="136"/>
        <scheme val="minor"/>
      </rPr>
      <t xml:space="preserve">
12/19, 工研院量筒校正已完成</t>
    </r>
    <phoneticPr fontId="52" type="noConversion"/>
  </si>
  <si>
    <r>
      <t xml:space="preserve">12/1, 200PCS結構已到上海，本週海運寄出，預計兩週到土城   
11/20, 本週已準備6PCS樣品供上海展覽使用
          本週拜訪永煜機械，為PCB製程末端電鍍設備製造商，壓力表材質可使用陶瓷+PVDF，目前使用表頭直徑2"，我司83mm安裝於過濾桶上空間不足。
</t>
    </r>
    <r>
      <rPr>
        <sz val="9"/>
        <color rgb="FFFF0000"/>
        <rFont val="微軟正黑體"/>
        <family val="2"/>
        <charset val="136"/>
        <scheme val="minor"/>
      </rPr>
      <t>12/19, 12/16工程試製會議完成,本周一會議決議修改文件及製程,生管開單生產50套安排於月底進行</t>
    </r>
    <phoneticPr fontId="52" type="noConversion"/>
  </si>
  <si>
    <t>M251201C1</t>
  </si>
  <si>
    <t>GPX 申請UL-61010認證</t>
  </si>
  <si>
    <t xml:space="preserve">2025/01/06/商品企劃書+QFD  (ISO表單：QR-D-19)/吳志嘉/0%_x000D_
</t>
  </si>
  <si>
    <t xml:space="preserve">2025/01/06/產品驗證企劃書/王琇眉/0%_x000D_
2025/02/07/樣品系統驗證,測試及問題解決(軟體/硬體/機構整合)/丁智軒/80%_x000D_
</t>
  </si>
  <si>
    <t>CSA認證單位-GPX認證報價</t>
  </si>
  <si>
    <t>GPX簽訂認證合約</t>
  </si>
  <si>
    <t>CSA認證單位-GPX產品討論</t>
  </si>
  <si>
    <t>GPX認證資料準備</t>
  </si>
  <si>
    <t>GPX產品資料整理提供及更新</t>
  </si>
  <si>
    <t>認證單位文件審查GPX</t>
  </si>
  <si>
    <t>GPX文件初審</t>
  </si>
  <si>
    <t>GPX 相關文件修訂</t>
  </si>
  <si>
    <t>GPX實驗項目測試(需依據認證種類/等級做測試項目增減)</t>
  </si>
  <si>
    <t>GPX 溫升測試、拉力測試、過載測試、IP測試......等</t>
  </si>
  <si>
    <t>GPX測試報告草稿，確認其內容描述正確惍</t>
  </si>
  <si>
    <t>2026/01/16</t>
  </si>
  <si>
    <t>2026/01/27</t>
  </si>
  <si>
    <t>溫昇測試、絕緣測試</t>
  </si>
  <si>
    <t>耐壓防爆測試</t>
  </si>
  <si>
    <t>2026/05/19</t>
  </si>
  <si>
    <t>專案延遲32天</t>
  </si>
  <si>
    <t>專案延遲36天</t>
  </si>
  <si>
    <t>專案延遲148天</t>
  </si>
  <si>
    <t>專案延遲18天</t>
  </si>
  <si>
    <t>專案延遲81天</t>
  </si>
  <si>
    <t xml:space="preserve">2025年度-硬體模組化專案_x000D_
AI冷卻系統數位通訊溫度偵測器_x000D_
EPH連板電測治具_x000D_
GPX 申請UL-61010認證_x000D_
一體式夾管超音波流量計(DN25)[RD4]_x000D_
工業爆炸環境防爆型音叉感測器_x000D_
</t>
  </si>
  <si>
    <t>外型變更LAYOUT修改詢價資料整理</t>
  </si>
  <si>
    <t>EPU11M1002/EPU11S1002發包資料整理</t>
  </si>
  <si>
    <t>IR/PT PAD 修改,NET變更LAYOUT修改完成</t>
  </si>
  <si>
    <t>EPU11S1002/EPU11M1002技轉圖面整理</t>
  </si>
  <si>
    <t>gpx8 規格及資料提供與csa確認</t>
  </si>
  <si>
    <t>gpx8 預算試算</t>
  </si>
  <si>
    <t>20251226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</si>
  <si>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</si>
  <si>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20251226 確認事項_x000D_
硬體化模組上傳資訊 (重新上傳)_x000D_
1. 統整上傳資訊(LM317, TPS54140, BU9795+LCD顯示模組) _x000D_
2. PLM資訊上傳*3.</t>
  </si>
  <si>
    <t>20251226 確認事項_x000D_
12/26(五)得知有此專案治具需求, 已 mail 專案負責人(彭志豪-Allen)治具確認問題.(TBD)</t>
  </si>
  <si>
    <t>20251229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</si>
  <si>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20251229 確認事項_x000D_
硬體化模組上傳資訊 (重新上傳)_x000D_
1. 統整上傳資訊(LM317, TPS54140, BU9795+LCD顯示模組) _x000D_
2. PLM資訊上傳*3.</t>
  </si>
  <si>
    <t>20251229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</si>
  <si>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20251229 確認事項_x000D_
12/26(五)得知有此專案治具需求, 已 mail 專案負責人(彭志豪-Allen)治具確認問題.(TBD)</t>
  </si>
  <si>
    <t>20251230確認事項_x000D_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</si>
  <si>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20251230 確認事項_x000D_
硬體化模組上傳資訊 (重新上傳-跑流程中)_x000D_
1. 統整上傳資訊(LM317, TPS54140, BU9795+LCD顯示模組) _x000D_
2. PLM資訊上傳*3.</t>
  </si>
  <si>
    <t>20251230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</si>
  <si>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20251231確認事項_x000D_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</si>
  <si>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</si>
  <si>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北水FOT2.0返修水表處理分析</t>
  </si>
  <si>
    <t>標準局召開會議，前往標檢局參與會議_x000D_
議主題為：機械式水量計加裝讀表及裝置之型式認證作業座談會</t>
  </si>
  <si>
    <t>ECP13系列組裝</t>
  </si>
  <si>
    <t>EPT 新測試產線生產 不良品分析_x000D_
 測廠校正與 驗證紀錄_x000D_
PCBA 不良品分析等_x000D_
新導熱墊測試紀錄等</t>
  </si>
  <si>
    <t>焊接PT1000電路，製作ECP的SOP流程。</t>
  </si>
  <si>
    <t>ECP組裝及測試將警報調為0，更換燒錄失敗ECP板子零件</t>
  </si>
  <si>
    <t>ECP陶瓷感測器治具測試</t>
  </si>
  <si>
    <t>EPT新製程導熱墊+綠膏不良品在30度，270流速下測試統計delta值圖表。</t>
  </si>
  <si>
    <t>與貫中確認SDX追蹤改善立項進度_x000D_
1. 壓遮光罩治具改善OK_x000D_
2. 射出治具新增放電纜線平台_x000D_
3. 錫裂的電子顯微鏡治具可再買一台</t>
  </si>
  <si>
    <t>陸幹來台產品教育訓練簡報, GPX2與SDL撰寫</t>
  </si>
  <si>
    <t>1. QC工程表討論會議 (第二次會議)_x000D_
2. 考績面談</t>
  </si>
  <si>
    <t>GPX-PT1000設備器差驗證完成, 匯整資料確認各段設備誤差與器差數據, 本週五提供給景成</t>
  </si>
  <si>
    <t>機構樣品協助加工</t>
  </si>
  <si>
    <t>PCBA樣品測試</t>
  </si>
  <si>
    <t>ISO文件撰寫</t>
  </si>
  <si>
    <t>1. PNP型輸出規劃_x000D_
2. PCBA製作與單板測試 _x000D_
3. 搭配金屬外殼,整機測試</t>
  </si>
  <si>
    <t>1. LCD模組製作評估_x000D_
2. 電路圖規劃</t>
  </si>
  <si>
    <t>1. 研發報告準備_x000D_
2. PNP型輸出規劃_x000D_
3. 搭配金屬外殼,整機測試</t>
  </si>
  <si>
    <t>1. 研發報告準備_x000D_
2. 電路圖規劃</t>
  </si>
  <si>
    <t>1. 電路圖規劃_x000D_
2. 整機耗電流計算</t>
  </si>
  <si>
    <t>請假一天,到南投旅遊.</t>
  </si>
  <si>
    <t>1. SDX小型化5VNPN NC、NO 功能驗證 10 PCS</t>
  </si>
  <si>
    <t>1. 新增音叉振動頻率計算_x000D_
2. 新增感測器工作原理</t>
  </si>
  <si>
    <t>1. GPX8 成品治具 功能驗證</t>
  </si>
  <si>
    <t>1. SCX 硬體模組化 報告完善</t>
  </si>
  <si>
    <t>1. GPX8 成品治具 量測 接線端到DAQ中的內阻_x000D_
2. 清潔WIKA恆溫爐</t>
  </si>
  <si>
    <t>至二廠測試DN15訊號，目前都沒有回波訊號_x000D_
導致無法測量流速_x000D_
耶誕慶生會</t>
  </si>
  <si>
    <t>客戶返回1PCS樣品，反映無法測試流量_x000D_
無顯示流速，看回饋照片，沒有訊號，_x000D_
至二廠複測，發現管徑、聲速有被修改，_x000D_
但是讀得到數據，只是因為聲速管徑不同結果異常，_x000D_
更改回預設後，能正常讀取且數值正常</t>
  </si>
  <si>
    <t>整理硬體模組化報告，補充資料</t>
  </si>
  <si>
    <t>補充資料並抓取相關波型，整理報告並上傳</t>
  </si>
  <si>
    <t>整理研發新品訓練課程資料_x000D_
下午請假</t>
  </si>
  <si>
    <t>桃園地下水-大洋塑膠:現場故障排除。</t>
  </si>
  <si>
    <t>1. EG36比對Source code組譯後的bin file與公司PLM下載的bin file內容 =&gt; 部分不同_x000D_
2. 分析EG36程式架構 =&gt; 運作流程</t>
  </si>
  <si>
    <t>簡易監控調適軟件-新增新的項目顯示。_x000D_
依據提案改善單 =&gt; 修改確認參數值,合格背景綠色, 不合格背景紅色。_x000D_
修改完畢 =&gt; 已寄出請提案人測試中。</t>
  </si>
  <si>
    <t>參考 EPH紀錄資料記憶體容量 =&gt; 比對奧多曼水錶的紀錄容量。</t>
  </si>
  <si>
    <t xml:space="preserve">EG36修改韌體4~20mA / 20~4mA的LCD顯示錯誤功能,_x000D_
顯示模式已能改變,但數值仍待查詢。_x000D_
</t>
  </si>
  <si>
    <t>無線模組 Thread / BLE to UART Protocol 測試 : ### 系統控制_x000D_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</si>
  <si>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開啟LED (Index 0x10)_x000D_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t>
  </si>
  <si>
    <t>特休半日</t>
  </si>
  <si>
    <t xml:space="preserve">規劃未來水錶以stm32l073vz程式空間_x000D_
_x000D_
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t>
  </si>
  <si>
    <t>測試軟體專案在新VM上Runner的狀態</t>
  </si>
  <si>
    <t>轉移技術中心Git管理相關工具至管理軟體, 董事長面談</t>
  </si>
  <si>
    <t>整理筆記文件, 討論EPT1熱質流量計的補償方法</t>
  </si>
  <si>
    <t>在職績效報告, BLM文件更新及報告方式討論</t>
  </si>
  <si>
    <t>在職績效報告簡報版本</t>
  </si>
  <si>
    <t xml:space="preserve">調整管理介面, 加入GitLab統計計算, 立項會議, 測試功能_x000D_
</t>
  </si>
  <si>
    <t>整理奧多曼MCU及韌體架構重構的資訊</t>
  </si>
  <si>
    <t>12/19下午休假</t>
  </si>
  <si>
    <t>12/22休假</t>
  </si>
  <si>
    <t>12/23休假</t>
  </si>
  <si>
    <t>12/24休假</t>
  </si>
  <si>
    <t>協助產線修改EPT用封閉式雷射焊接機PLC程式</t>
  </si>
  <si>
    <t>12/31下午休假</t>
  </si>
  <si>
    <t>SHOWCASE第三版圖面修改</t>
  </si>
  <si>
    <t>家庭照顧假陪診</t>
  </si>
  <si>
    <t>考核評鑑</t>
  </si>
  <si>
    <t>活動檢討</t>
  </si>
  <si>
    <t>部門資料整理</t>
  </si>
  <si>
    <t>第三版SHOWCASE設計(待確認)</t>
  </si>
  <si>
    <t>現場巡視+MEETING</t>
  </si>
  <si>
    <t>明年度工作追蹤制度規劃</t>
  </si>
  <si>
    <t>一樓區域整理</t>
  </si>
  <si>
    <t xml:space="preserve">提案改善2025014 SA接地鉚釘鉚合治具_x000D_
12/17、22-24 3D規劃_x000D_
_x000D_
研發扭力扳手詢價，開口32，5~20KG_x000D_
_x000D_
</t>
  </si>
  <si>
    <t>請假一日</t>
  </si>
  <si>
    <t xml:space="preserve">OTC 8PIN接頭灌膠樣品轉承認圖_x000D_
12/29 增加6PIN接頭灌膠承認圖，橡膠零件重新設計，模具重新報價_x000D_
_x000D_
提案改善2025014 SA接地鉚釘鉚合治具_x000D_
12/29 3D規劃，拆圖報價，_x000D_
_x000D_
12/29 WA00A0085重新開模事項._x000D_
_x000D_
12/29 RD扭力扳手(東日)詢價事項_x000D_
_x000D_
</t>
  </si>
  <si>
    <t>E251001I1 GPX8 3溫度校正水槽規劃_x000D_
12/30詢問 器差測試，線組確認，程式要在更新。_x000D_
_x000D_
FG PTFE外管測試_x000D_
(五)甩動測試 8/13，加測電路板跨接結構強度，2.5米，負重1.1KG_x000D_
12/22~31  運作正常。_x000D_
_x000D_
EPH 測試用旁路管_x000D_
12/30生管排程預計1月中_x000D_
_x000D_
OTC 8PIN接頭灌膠樣品轉承認圖_x000D_
12/29 增加6PIN接頭灌膠承認圖，橡膠零件重新設計，模具重新報價_x000D_
12/30~31橡膠與PIN結構重新設計_x000D_
_x000D_
WA00A0132模具設變-HP405-H018180001(34-7180-P)_x000D_
12/30 修模進度追蹤_x000D_
_x000D_
提案改善2025014 SA接地鉚釘鉚合治具_x000D_
12/29 宏常報價$13500_x000D_
12/30 宏茂報價$15500_x000D_
_x000D_
_x000D_
12/29-30 WA00A0085重新開模事項._x000D_
12/30 中海通自動焊錫機更換烙鐵頭</t>
  </si>
  <si>
    <t>OTC 8PIN接頭灌膠樣品轉承認圖_x000D_
12/30~31橡膠與PIN結構重新設計_x000D_
_x000D_
WA00A0132模具設變-HP405-H018180001(34-7180-P)_x000D_
12/31試模進度追蹤_x000D_
_x000D_
_x000D_
_x000D_
1週維修_x000D_
12/31 WC00B0009重新開模事項.</t>
  </si>
  <si>
    <t>組裝SC38產品固定支撐架</t>
  </si>
  <si>
    <t>修改SE28鋁底座鉚合治具</t>
  </si>
  <si>
    <t>氣動閥拉氣管_x000D_
EPD接線</t>
  </si>
  <si>
    <t>氣動閥拉氣管_x000D_
流量計接線</t>
  </si>
  <si>
    <t>氣動閥拉氣管_x000D_
E+H流量計拉線_x000D_
抽水馬達接線</t>
  </si>
  <si>
    <t>氣動閥接頭漏氣_x000D_
更換氣壓快速接頭</t>
  </si>
  <si>
    <t>研發專案討論會議:_x000D_
a.進行後續組裝測試用軸心半成品，DN13、DN20各20PCS_x000D_
b.DN25變更軸心高度、材質、線圈高度做第三次複測_x000D_
c.新版軸心進行後續模具量產用鉚合零件製作，共1800PCS</t>
  </si>
  <si>
    <t>電一討論陶瓷電容動片焊接治具擴展問題_x000D_
電一需求陶瓷電容鉚合治具需求第二套模具:_x000D_
a.彙整現況毛合治據相關零件、半成品、成品3D、2D圖面與歸檔需求參照_x000D_
b.針對整體同軸新定位問題進行相關零件、半成品、成品3D圖面修改</t>
  </si>
  <si>
    <t>拆卸EPH-DN25長時間磨耗393小時後軸心磨耗樣品_x000D_
量測軸心磨耗總高度差異_x000D_
組裝回EPH-DN25長時間磨耗樣品進行後續測試_x000D_
磨耗差異:_x000D_
4號: 0.34、6號:0.38、13號:0.76_x000D_
討論現況磨耗問題點與針對北水慢轉與不轉問題點回覆方式</t>
  </si>
  <si>
    <t>討論現況EPT生產焊接破裂問題點與後續進行方式</t>
  </si>
  <si>
    <t>針對整體同軸新定位問題進行相關零件、半成品、成品3D圖面修改完成。_x000D_
相關零件2D工程圖面繪製完成。_x000D_
發包評估治具製作費用。</t>
  </si>
  <si>
    <t>組裝修改DN13、DN20、DN25軸心修改為PA66材質多孔式噴嘴測試樣品共50PCS。</t>
  </si>
  <si>
    <t>模具廠討論治具加工方式後修改相關結構零件、半成品、成品3D圖面修改完成。_x000D_
相關零件、成品2D工程圖面繪製完成。_x000D_
治具製作費用評估完成。</t>
  </si>
  <si>
    <t>拆卸EPH-DN25長時間磨耗393小時後軸心磨耗樣品_x000D_
量測軸心磨耗總高度差異_x000D_
組裝回EPH-DN25長時間磨耗樣品進行後續測試_x000D_
磨耗差異:_x000D_
4號: 0.41、6號:0.44、13號:0.79、17號:0.49</t>
  </si>
  <si>
    <t>EPT導熱墊裁切治具圓管試裁後問題點討論_x000D_
EPT導熱墊裁切治具圓管試裁後問題修改結構_x000D_
EPT封口塞夾接焊接治具夾持方式討論與結構未置尺寸確認</t>
  </si>
  <si>
    <t>1.閥體模具進度詢問</t>
  </si>
  <si>
    <t>1.圖面提供給行銷製作MUTEC樣式銘版_x000D_
2.請廠商製作銘版模具</t>
  </si>
  <si>
    <t>1.膠體固化確認_x000D_
2.加速硬化方案討論及查詢_x000D_
3.送恆溫恆濕機加熱50度，加速膠體凝固</t>
  </si>
  <si>
    <t>1.確認螺母與透明蓋安裝鬆緊度_x000D_
2.修改圖面尺寸及公差_x000D_
3.修改進料檢驗基準</t>
  </si>
  <si>
    <t>1.福委會交接會議</t>
  </si>
  <si>
    <t>1.設備組裝_x000D_
2.零件異常加工</t>
  </si>
  <si>
    <t>1.試模報告確認</t>
  </si>
  <si>
    <t>1.協助設計及製作EPT擠壓膠體得壓件_x000D_
2.壓件治具設計及製作</t>
  </si>
  <si>
    <t>1.膠體凝固狀況確認</t>
  </si>
  <si>
    <t>協助新人確認光電O-ring問題、及線材建立零件檔案方式</t>
  </si>
  <si>
    <t>1.整理3D圖面_x000D_
2.超高溫型鉚合方法測試</t>
  </si>
  <si>
    <t>1.整理研發會議要報告的內容_x000D_
2.報告奧多曼的MCU選用及LCD樣式</t>
  </si>
  <si>
    <t>拿到奧多曼樣品檢查特徵，後加工軸心部分</t>
  </si>
  <si>
    <t>寫專案企畫書裡的風險評估項目</t>
  </si>
  <si>
    <t>1.開會討論SDX光電系列是否改為華司墊片_x000D_
2.整理會議記錄</t>
  </si>
  <si>
    <t>1.加工軸心部分_x000D_
2.組奘3組葉片磁鐵與軸心</t>
  </si>
  <si>
    <t>比較標案、型式認證在產品上所需的標示</t>
  </si>
  <si>
    <t>設變遮光罩，修改成可以閃過IR/PT大小，並製作樣品測試</t>
  </si>
  <si>
    <t>人事資料填寫及教育訓練</t>
  </si>
  <si>
    <t>一般職業安全衛生教育訓練課程(上)線上上課</t>
  </si>
  <si>
    <t>與機構主管會議</t>
  </si>
  <si>
    <t>C級奧多曼水錶機構了解及模型問題分析，並與專案負責人討論</t>
  </si>
  <si>
    <t>一般職業安全衛生教育訓練(下)線上上課</t>
  </si>
  <si>
    <t>水量計認證測試規範閱讀及測試項目設計整理表格</t>
  </si>
  <si>
    <t>專案進度追蹤討論</t>
  </si>
  <si>
    <t>水量計認證測試規範測試項目設計整理表格</t>
  </si>
  <si>
    <t>DFMEA撰寫</t>
  </si>
  <si>
    <t>一體型電磁流量計(DN25)樣機逆向工程，零件3D建檔</t>
  </si>
  <si>
    <t>一體型電磁流量計(DN25)樣機逆向工程，分析簡報撰寫</t>
  </si>
  <si>
    <t>一體型電磁流量計(DN50)樣機逆向工程，零件3D建檔</t>
  </si>
  <si>
    <t>水量計認證測試規範測試項目及測試報告表格修改</t>
  </si>
  <si>
    <t>一體型電磁流量計(DN50)樣機逆向工程，分析簡報撰寫</t>
  </si>
  <si>
    <t>光電探頭卯合治具圖面繪製</t>
  </si>
  <si>
    <t>整理與機構相關問題點屆時與專案負責人討論機構設計尺寸</t>
  </si>
  <si>
    <t>樣機感測本體圖面提供廠商估價</t>
  </si>
  <si>
    <t>參與迎新慶生聖誕活動</t>
  </si>
  <si>
    <t>機構審查會議，因內容未更新及招集人員不全，將再擇期招開</t>
  </si>
  <si>
    <t>低壓射出肉厚不足，修改低壓射出及太陽片尺寸，並傳給廠商修改</t>
  </si>
  <si>
    <t>機構審查資料修改編寫，並將原機構負責人圖面錯誤處予以修正</t>
  </si>
  <si>
    <t>進行機構設計，目前進度為將感應本體改變設計，減少後加工製程，並變更本體與LCD開槽，以利後續藍芽模組傳送接收訊號不被金屬外殼隔離</t>
  </si>
  <si>
    <t>今日完成PCB板框尺寸圖繪製，已將4片PCB板框尺寸提供EE</t>
  </si>
  <si>
    <t>1.因防水電纜頭找不到適合結構，設計繪製電纜頭機構圖面提供廠商，看是否有接近之規格或日後需開模_x000D_
2.零件工程圖面繪製</t>
  </si>
  <si>
    <t>機構審查資料修改，增加組裝步驟、設計原理等資料</t>
  </si>
  <si>
    <t>-已補充內文資訊_x000D_
-已添加規格驗證實驗資訊_x000D_
測試電壓(20V, 15V, 9.8V, 7V), 測試負載效率_x000D_
_x000D_
_x000D_
20260105 系統流程簽核完成.</t>
  </si>
  <si>
    <t>-已補充報告內文資訊_x000D_
-已添加規格驗證實驗_x000D_
 Output 電壓 ≦15V 提供負載電流確認效率(Min 500mA~Typ 900mA)_x000D_
 Output 電壓 ≧15V 提供負載電流確認效率(Min 150mA~Typ 250mA)_x000D_
測試電壓(20V, 15V, 9.8V, 7V)_x000D_
_x000D_
_x000D_
20260105 系統流程簽核完成.</t>
  </si>
  <si>
    <t>-已補充內文資訊_x000D_
-已添加規格驗證實驗_x000D_
_x000D_
20260105 系統流程簽核完成.</t>
  </si>
  <si>
    <t>報告已在12/30上傳</t>
  </si>
  <si>
    <t>ELE-251205001 EVM-GPX-Temperature sensor-01</t>
  </si>
  <si>
    <t>本體版型料號：EPU20000100_x000D_
外箱版型料號：EPU20000110</t>
  </si>
  <si>
    <t>电路Layout图</t>
  </si>
  <si>
    <t>2025/09/04</t>
  </si>
  <si>
    <t>2025/10/19</t>
  </si>
  <si>
    <t>2025/12/06</t>
  </si>
  <si>
    <t>2025/12/25</t>
  </si>
  <si>
    <t>2026/04/20</t>
  </si>
  <si>
    <t>2026/04/24</t>
  </si>
  <si>
    <t xml:space="preserve">2025/12/15/研發內部審查會議記錄/陳奕宏/0%_x000D_
2025/12/16/產品開發風險評估表/陳奕宏/0%_x000D_
</t>
  </si>
  <si>
    <t xml:space="preserve">2025/12/19/標籤貼紙 (回覆標籤版型料號)/鄭珅易/0%_x000D_
2026/02/10/QC工程表/陳奕宏/0%_x000D_
</t>
  </si>
  <si>
    <t xml:space="preserve">2026/02/06/DVT-QA測試/王琇眉/0%_x000D_
</t>
  </si>
  <si>
    <t>設備改善</t>
  </si>
  <si>
    <t xml:space="preserve">2025/11/25/專案時程規劃/王瀚霆/0%_x000D_
2025/12/02/研發開案企劃書 (ISO表單：QR-C-07)/王瀚霆/0%_x000D_
</t>
  </si>
  <si>
    <t xml:space="preserve">2025/12/08/CNPA49第4版螺紋干擾器1、2、3型製作/王瀚霆/0%_x000D_
2026/01/13/世代1-CNPA49第4版測試(軟體/硬體/機構整合)/何昆達/0%_x000D_
</t>
  </si>
  <si>
    <t xml:space="preserve">2026/01/14/生產設備韌體改善/郭景成/0%_x000D_
2026/01/14/生產設備提升/蘇漢城/0%_x000D_
</t>
  </si>
  <si>
    <t xml:space="preserve">2025/12/22/編碼原則建立/王瀚霆/0%_x000D_
2026/01/23/機構設計改善/王瀚霆/0%_x000D_
</t>
  </si>
  <si>
    <t xml:space="preserve">2026/01/16/電路設計/何昆達/0%_x000D_
2026/01/16/硬體審查單/何昆達/0%_x000D_
</t>
  </si>
  <si>
    <t xml:space="preserve">2026/03/23/DVT-QA測試(CNPA49第4版)/朱哲演/0%_x000D_
2026/03/26/DVT-QA測試報告簽核/朱哲演/0%_x000D_
</t>
  </si>
  <si>
    <t xml:space="preserve">2026/04/22/EPH2產品檢驗記錄/洪子芸/0%_x000D_
2026/04/22/新零件進料檢驗基準/洪子芸/0%_x000D_
</t>
  </si>
  <si>
    <t xml:space="preserve">2025/11/20/旧品换新作业移转车间生产/汪佳凯/0%_x000D_
</t>
  </si>
  <si>
    <t xml:space="preserve">2025/12/29/開立工單(工單、預計生產時間)/汪佳凯/0%_x000D_
2026/01/13/缺料採購(採購單)/汪佳凯/0%_x000D_
</t>
  </si>
  <si>
    <t xml:space="preserve">2026/03/27/PVT-QA測試驗證/汪佳凯/0%_x000D_
</t>
  </si>
  <si>
    <t xml:space="preserve">2026/04/09/設變/汪佳凯/0%_x000D_
2026/04/20/SOP修正/汪佳凯/0%_x000D_
</t>
  </si>
  <si>
    <t xml:space="preserve">2026/04/23/結案文件審查/汪佳凯/0%_x000D_
2026/05/06/MP發行/汪佳凯/0%_x000D_
</t>
  </si>
  <si>
    <t xml:space="preserve">2025/10/21/開立工單(工單、預計生產時間)/汪佳凯/50%_x000D_
</t>
  </si>
  <si>
    <t xml:space="preserve">2026/01/22/設變/汪佳凯/0%_x000D_
2026/02/02/SOP修正/汪佳凯/0%_x000D_
</t>
  </si>
  <si>
    <t xml:space="preserve">2026/02/05/結案文件審查/汪佳凯/0%_x000D_
2026/02/24/MP發行/汪佳凯/0%_x000D_
</t>
  </si>
  <si>
    <t>生產設備韌體改善</t>
  </si>
  <si>
    <t>機構圖面修改(開模零件工程圖)</t>
  </si>
  <si>
    <t>機構模具評估</t>
  </si>
  <si>
    <t>生產設備提升</t>
  </si>
  <si>
    <t>DN80、DN100測廠規劃</t>
  </si>
  <si>
    <t>專案延遲275天</t>
  </si>
  <si>
    <t>專案延遲205天</t>
  </si>
  <si>
    <t>專案延遲43天</t>
  </si>
  <si>
    <t>專案延遲42天</t>
  </si>
  <si>
    <t>專案延遲35天</t>
  </si>
  <si>
    <t>專案延遲28天</t>
  </si>
  <si>
    <t>專案延遲25天</t>
  </si>
  <si>
    <t>專案延遲24天</t>
  </si>
  <si>
    <t>專案延遲21天</t>
  </si>
  <si>
    <t>專案延遲11天</t>
  </si>
  <si>
    <t>專案延遲9天</t>
  </si>
  <si>
    <t>專案延遲2天</t>
  </si>
  <si>
    <t>專案延遲212天</t>
  </si>
  <si>
    <t>專案延遲88天</t>
  </si>
  <si>
    <t>研四部</t>
  </si>
  <si>
    <t>1130901</t>
  </si>
  <si>
    <t>羅震時</t>
  </si>
  <si>
    <t>1131202</t>
  </si>
  <si>
    <t>黎育誠</t>
  </si>
  <si>
    <t>C260101E1</t>
  </si>
  <si>
    <t>攜帶式行動展示櫃</t>
  </si>
  <si>
    <t>1130802</t>
  </si>
  <si>
    <t>助理</t>
  </si>
  <si>
    <t>海外事業部-上海</t>
  </si>
  <si>
    <t>0931006</t>
  </si>
  <si>
    <t>王仁舜</t>
  </si>
  <si>
    <t>總經理</t>
  </si>
  <si>
    <t>S010202</t>
  </si>
  <si>
    <t>S151101</t>
  </si>
  <si>
    <t>與csa討論 gpx8認證需求樣品</t>
  </si>
  <si>
    <t>宜蘭sp治具查詢整修</t>
  </si>
  <si>
    <t>20260102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</si>
  <si>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20260102確認事項_x000D_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環境架設.(Ongoing)_x000D_
11. 三款膠體(7091)(EA 4100)(EA9189)確認寄件需求.(Ongoing)</t>
  </si>
  <si>
    <t>20260105 確認事項_x000D_
硬體化模組上傳資訊 (重新上傳系統設變完成)(Close)_x000D_
1. 統整上傳資訊(LM317, TPS54140, BU9795+LCD顯示模組) _x000D_
2. PLM資訊上傳*3.</t>
  </si>
  <si>
    <t>20260106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</si>
  <si>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</si>
  <si>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 xml:space="preserve">20260107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探針位置及方向性)(提供Sample給廠商合模)_x000D_
_x000D_
2. 目前狀況: 系統顯示專案任務,但 PCBa尚未確定._x000D_
_x000D_
</t>
  </si>
  <si>
    <t>中華電信許子強反應，於中華電信總公司poc案安裝於中華電信總公司的水表，_x000D_
已有20具水表失聯。要求協助解決。_x000D_
經討論後，決議更換水表表頭即可。_x000D_
小朱已協助領出水表表頭半成品，依目前安裝之水表各項參數，先行寫入至表頭，_x000D_
以加速至現場更換之進度。_x000D_
(1) 水表韌體更新至A1062_x000D_
(2) 水表總累積值修正為1m3_x000D_
(3) 更換對應器號_x000D_
(4) 修正K值_x000D_
(5) 修正分界值，因案場水表之塑膠件為億豪塑膠件，故需修正。</t>
  </si>
  <si>
    <t>匯整至中華電信總公司處理poc案相關資料及換表情形</t>
  </si>
  <si>
    <t>北水返修壞表拆解分析</t>
  </si>
  <si>
    <t>ECP_測驗陶瓷感測器治具治具，與測試_x000D_
電測治具擴充版維修</t>
  </si>
  <si>
    <t>協助ECP_OUT1與OUT2輸出測試</t>
  </si>
  <si>
    <t>ECP電測NG電路板測試</t>
  </si>
  <si>
    <t xml:space="preserve">ECP修復好的電路板入庫_x000D_
SPX2去二廠功能測試_x000D_
ECP老化測試_x000D_
</t>
  </si>
  <si>
    <t>ECP插入式老化實驗</t>
  </si>
  <si>
    <t>ECP警報模式OUT1 OUT2測試，計算EPT新製程各流速數值。</t>
  </si>
  <si>
    <t>ECP工程試製NG電路板和二場電測不良品再測試。</t>
  </si>
  <si>
    <t>ECP上治具長時間壓力log及長時間老化測試。</t>
  </si>
  <si>
    <t>申請設變熱質式流量計專案內料號EPTCE1S-0001的pcb版，製作HMTBA1X-0009產品檢驗基準和產品檢驗紀錄。</t>
  </si>
  <si>
    <t>1. 壓遮光罩治具改善OK._x000D_
2. 射出治具新增放電纜線平台._x000D_
3. 錫裂的電子顯微鏡治具已新增1台._x000D_
4. 製程中功能測試治具已提供2組.</t>
  </si>
  <si>
    <t>SDX異常討論與管制措施</t>
  </si>
  <si>
    <t>宜蘭SPX1治具異常, 進行查線除錯(先學SPX電路與功能).</t>
  </si>
  <si>
    <t>宜蘭SPX1治具異常, 進行查線除錯(先學SPX電路與功能)._x000D_
尚查不出是板子問題還是治具問題, 因為沒有功能正常的板子來DEBUG.</t>
  </si>
  <si>
    <t>SDX生產流程改善與管制_x000D_
1. 導入新焊線設備, 架設起來明天試產._x000D_
2. 各站不良品箱擺放確認_x000D_
3. 班長實際操作一次, 確認流程與站位</t>
  </si>
  <si>
    <t xml:space="preserve">宜蘭SPX1治具異常, 進行查線除錯(先學SPX電路與功能)._x000D_
尚查不出是板子問題還是治具問題, 因為沒有功能正常的板子來DEBUG._x000D_
目前確認 SP 電路板搭配治具測試時，治具與電路板皆存在異常狀況，仍需進一步確認與排除問題。_x000D_
因此，治具及電路板短時間內恐無法立即提供。_x000D_
</t>
  </si>
  <si>
    <t>SDX改善管制100 PCS試做工單上線_x000D_
1. 焊線設備不良率29%._x000D_
2. 成品射出異常, QA拿5 PCS測IPX7, 有1 PCS進水所以停線, 召開會議討論後決議, 機構射出機調整好參數後, 以此參數做100 PCS全部給QA測IPX7確認風險._x000D_
3. 焊線時外被有折痕, 確定沒傷到芯線, 可用.</t>
  </si>
  <si>
    <t>SC28內巡檢</t>
  </si>
  <si>
    <t>底座組合件流量測試(葉輪+sensor)</t>
  </si>
  <si>
    <t>1. PNP型輸出規劃_x000D_
2. 搭配金屬外殼,整機測試</t>
  </si>
  <si>
    <t>1. 電路圖規劃_x000D_
2. 整機耗電流計算 _x000D_
3. DN80葉輪測試</t>
  </si>
  <si>
    <t>SDX5光電開關(3/8" PF PES外殼)庫存品,協助廠務檢測.</t>
  </si>
  <si>
    <t>1. PNP型輸出規劃_x000D_
2. 搭配金屬外殼,整機測試_x000D_
3. NPN型PCB Layou修改</t>
  </si>
  <si>
    <t>1. 電路圖規劃_x000D_
2. TMR Sensor 尋料_x000D_
3. DN80葉輪測試</t>
  </si>
  <si>
    <t>精巧型EPD專案進度報告製作_x000D_
精巧型EPD用料尋找</t>
  </si>
  <si>
    <t>精巧型EPD用料尋找_x000D_
精巧型EPD電路修改繪製</t>
  </si>
  <si>
    <t>EPV工況異常品測試，到氣體測場測試兩台拿回來的異常品是否有流量異常的狀況</t>
  </si>
  <si>
    <t>EPV顯示板異常無畫面，經確認發現電源開關會導致異常現象發生</t>
  </si>
  <si>
    <t>部門週會</t>
  </si>
  <si>
    <t>精巧型EPD專案進度報告製作_x000D_
精巧型EPD電路修改繪製</t>
  </si>
  <si>
    <t>EPV顯示板異常分析與測試，經過修改MCU-RESSET電容可以改善電壓波動，導致無法正常做動的原因</t>
  </si>
  <si>
    <t>電路圖修改_x000D_
精巧型EPD找料_x000D_
精巧型EPD專案報告進度製作</t>
  </si>
  <si>
    <t>整理EPU2文件資料</t>
  </si>
  <si>
    <t>確認端子頭規格，需請購回來確認_x000D_
整理EPU2文件資料</t>
  </si>
  <si>
    <t>修正製程履歷，並提供給俊伸確認_x000D_
修改硬體模組化報告</t>
  </si>
  <si>
    <t>1226_x000D_
_x000D_
EPD_北美防爆_x000D_
溫升測試安裝_x000D_
_x000D_
EPU_DinRail_x000D_
治具設計 &amp; 製作</t>
  </si>
  <si>
    <t>1229_x000D_
_x000D_
EPU_DinRail_x000D_
治具設計 &amp; 製作_x000D_
_x000D_
EPD_北美防爆_x000D_
溫升測試安裝</t>
  </si>
  <si>
    <t xml:space="preserve">1230_x000D_
_x000D_
EPU_DinRail_x000D_
治具設計 &amp; 製作_x000D_
_x000D_
EPD_北美防爆_x000D_
溫升測試安裝_x000D_
接上激磁電路無法開機問題排解_x000D_
_x000D_
硬體模組化報告上傳_x000D_
_x000D_
</t>
  </si>
  <si>
    <t>1231_x000D_
_x000D_
EPU_DinRail_x000D_
治具設計 &amp; 製作_x000D_
_x000D_
EPD_北美防爆_x000D_
溫升測試安裝_x000D_
接上激磁電路無法開機問題排解_x000D_
問題排解完成 - 再修改一片給宜蘭_x000D_
_x000D_
台大探頭前後對比報告製作</t>
  </si>
  <si>
    <t xml:space="preserve">0102_x000D_
_x000D_
部門週會_x000D_
_x000D_
EPU_DinRail_x000D_
編碼會議_x000D_
會議記錄報告製作_x000D_
_x000D_
EPD_北美防爆_x000D_
溫升測試安裝_x000D_
實測溫升環境溫度50度_x000D_
電熱棒60度_x000D_
_x000D_
</t>
  </si>
  <si>
    <t>1.報到，從人資那裡填各種資料，了解公司制度與資訊、參觀公司各種環境2.觀看教育訓練資料了解到超音波流量計、電磁流量計、蹼輪流量計的原理與應用、認識各種電子零件、基本儀器的操作</t>
  </si>
  <si>
    <t>抄寫舊的料號到BOM表，由於沒有焊接的經驗，所以練習焊接，從中了解到焊接的烙鐵要先下才能放錫絲，熔化錫絲須以烙鐵刀子側面來用</t>
  </si>
  <si>
    <t>1.練習焊接從中了解到如何把零件焊在上面，並且知道且如何把零件焊的平整2.整理櫃子，搬運物品</t>
  </si>
  <si>
    <t>1.練習焊接從中了解到如何把零件上多餘的錫膏修掉，並且知道能用液體把電路板上黑色的部分洗掉2.剪電線、剝電線，練習把電線焊在電路板上</t>
  </si>
  <si>
    <t>1.了解料件領取流程，並去2廠領料件2.電路板上蓋3.撥電線4.練習拆電路板上的零件</t>
  </si>
  <si>
    <t>1.檢查BOM上缺少零件並且開領料單2.焊接專案的電路板</t>
  </si>
  <si>
    <t>焊接專案的電路板</t>
  </si>
  <si>
    <t xml:space="preserve">1.去2廠領料2.焊接專案的電路板，避免錫量過多_x000D_
_x000D_
</t>
  </si>
  <si>
    <t>焊接電路板剩下的元件</t>
  </si>
  <si>
    <t>1.領料2.在焊接電路時候吸錫的工具有時候會撞歪，後來作法是稍微的改變角度</t>
  </si>
  <si>
    <t>1.領料2.搬運物品3..由於沒辦法焊接所以先看規格書</t>
  </si>
  <si>
    <t>電路板上元件除了MCU其他都焊好了，所以正在學習MCU焊接</t>
  </si>
  <si>
    <t>成功焊上一片MCU，另一片MCU完成固定</t>
  </si>
  <si>
    <t>1.今天繼續焊mcu比昨天順手2.搬座位3.防爆基礎課程</t>
  </si>
  <si>
    <t>今天焊接三塊MCU比昨天能焊的更多塊</t>
  </si>
  <si>
    <t>今天主要是組裝流量計</t>
  </si>
  <si>
    <t>1.焊接電路板剩下drv5056跟OSCIL 8MzSMD 5X3.2 2.慶生會</t>
  </si>
  <si>
    <t xml:space="preserve">今天測試電路板並且DEBUG_x000D_
</t>
  </si>
  <si>
    <t xml:space="preserve">今天測試LDO並DEBUG_x000D_
</t>
  </si>
  <si>
    <t>報到</t>
  </si>
  <si>
    <t>聽流量計超音波電路設計課程、_x000D_
學測廠操作、流量計基礎知識</t>
  </si>
  <si>
    <t>學習流量計相關知識</t>
  </si>
  <si>
    <t xml:space="preserve">學習流量計相關知識_x000D_
</t>
  </si>
  <si>
    <t>學習流量計相關知識、_x000D_
協助領料</t>
  </si>
  <si>
    <t>學習流量計相關知識、_x000D_
二廠領料、學習入庫</t>
  </si>
  <si>
    <t>學習流量計相關知識、_x000D_
二廠入庫、_x000D_
協助測廠、_x000D_
協助4G模組板測試</t>
  </si>
  <si>
    <t>學習流量計相關知識、_x000D_
協助測廠、_x000D_
協助4G模組板測試</t>
  </si>
  <si>
    <t>學習流量計相關知識、_x000D_
協助設變</t>
  </si>
  <si>
    <t>學習流量計相關知識、_x000D_
協助4G模組板測試</t>
  </si>
  <si>
    <t>EPV連版測試治具製作</t>
  </si>
  <si>
    <t>二廠領料、EPD4G模組板重工、4G模組板測試</t>
  </si>
  <si>
    <t>學習連續量公板、開關類公板</t>
  </si>
  <si>
    <t xml:space="preserve">二廠更新水錶韌體_x000D_
</t>
  </si>
  <si>
    <t>二廠更新水錶韌體</t>
  </si>
  <si>
    <t>4G模組板、電源板、北水控制中心電路板測試</t>
  </si>
  <si>
    <t>EPD電源板、主板檢修、二廠領料</t>
  </si>
  <si>
    <t>4G模組板更新、學習二樓測廠操作、支援QA</t>
  </si>
  <si>
    <t>EPD電源板、主板檢修</t>
  </si>
  <si>
    <t>IDAQ設備驗收、_x000D_
EPD電源板、_x000D_
主板檢修</t>
  </si>
  <si>
    <t>EPU探頭夾具SOP製作</t>
  </si>
  <si>
    <t>協助EPD改善案設變作業、二廠領料</t>
  </si>
  <si>
    <t>協助EPD改善案設變作業</t>
  </si>
  <si>
    <t>二廠領料、EPD改善案設變作業</t>
  </si>
  <si>
    <t xml:space="preserve">EPD電源板SOP變更、_x000D_
EPD改善案設變作業_x000D_
</t>
  </si>
  <si>
    <t xml:space="preserve">EPD改善案設變作業_x000D_
</t>
  </si>
  <si>
    <t xml:space="preserve">EPV連板治具測試、二廠領料_x000D_
</t>
  </si>
  <si>
    <t xml:space="preserve">EPD改善案設變作業、EPU異常分析_x000D_
</t>
  </si>
  <si>
    <t>EPD連板治具測試、二廠領料</t>
  </si>
  <si>
    <t>EPV、EPD治具組裝、二廠領料、建立樣品料號</t>
  </si>
  <si>
    <t>EPV、EPD治具組裝測試、整理2樓倉庫</t>
  </si>
  <si>
    <t>EPV、EPD治具組裝測試、EPR一樓測廠覆驗</t>
  </si>
  <si>
    <t>EPR一樓測廠覆驗、大掃除</t>
  </si>
  <si>
    <t xml:space="preserve">EPU夾具測試DN65、DN80_x000D_
</t>
  </si>
  <si>
    <t>EPU夾具測試DN65、更新夾具測試報告、整理共振點數據</t>
  </si>
  <si>
    <t>協助EPV訊號測試</t>
  </si>
  <si>
    <t>DN65、DN80Z型支架料號建立、EPD客製品_主板加工重點指導書、EPD主板檢修</t>
  </si>
  <si>
    <t>EPD主板檢修</t>
  </si>
  <si>
    <t>AMMS_x000D_
use case整理</t>
  </si>
  <si>
    <t>AMMS_x000D_
use case整理_x000D_
_x000D_
ESG網站_x000D_
水表異常確認</t>
  </si>
  <si>
    <t>EPT1客訴問題討論演算法。</t>
  </si>
  <si>
    <t>EPH0022現場設定器韌體,新增測試連線功能。</t>
  </si>
  <si>
    <t>EPT1客訴問題,韌體演算法調整。</t>
  </si>
  <si>
    <t xml:space="preserve">規劃未來水錶以stm32l073vz程式若使用hall sensor，預計規劃每四秒讀取計數器_x000D_
1。program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2。若使用hall sensor，預計規劃每四秒讀取計數器。_x000D_
3。規劃watch dog time out=16sec_x000D_
4。規劃timer有250ms及4ms中斷。_x000D_
</t>
  </si>
  <si>
    <t>規劃未來水錶以stm32l073vz程式，重新規劃，program 	大小	起始位址	結束位址_x000D_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t>
  </si>
  <si>
    <t>規劃未來水錶以stm32l073vz程式，撰寫有關於uart2相關低層程式_x000D_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t>
  </si>
  <si>
    <t>熱質式流量計, 補償演算法</t>
  </si>
  <si>
    <t>協助GPX8校正生產系統_x000D_
補償功能驗證_x000D_
_x000D_
EPH測場_x000D_
協助查線及Debug</t>
  </si>
  <si>
    <t>協助GPX8校正生產系統_x000D_
補償功能程式撰寫及功能驗證</t>
  </si>
  <si>
    <t>1.協助QA架設EG50校正平台_x000D_
2.EG校正軟體教學_x000D_
3.EG接線教學(loop power)</t>
  </si>
  <si>
    <t xml:space="preserve">EPH測場_x000D_
1.更換USB擴充卡_x000D_
2.修正變頻器啟動回授訊號_x000D_
3.修正壓力傳送器範圍補償10&gt;16Bar_x000D_
</t>
  </si>
  <si>
    <t>氣動球閥控制EPH測場_x000D_
1.修正壓力傳送器範圍補償10&gt;16Bar_x000D_
2.修正E+H順時流率程式_x000D_
3.修正E+H總量程式_x000D_
4.2nd標準桶EG校正(20-50L及100-300L)_x000D_
5.3rd標準桶EG校正(20-50L及100-300L)</t>
  </si>
  <si>
    <t>外觀確認圖完成-圖面細部設計</t>
  </si>
  <si>
    <t>1.一樓工作區域整理_x000D_
2.分公司回廠展品木箱拆箱</t>
  </si>
  <si>
    <t>SE電路板焊接微動開關治具組裝測試</t>
  </si>
  <si>
    <t>獵鷹計畫機治具申請過濾並討論治具申請內容_x000D_
目前已有6件機治具申請</t>
  </si>
  <si>
    <t>會議檢討</t>
  </si>
  <si>
    <t>GPX8灌膠攀線治具設計</t>
  </si>
  <si>
    <t>SD微型組裝治具討論</t>
  </si>
  <si>
    <t>獵鷹計畫 巡檢+資料整理</t>
  </si>
  <si>
    <t>圖面設計+發外製作</t>
  </si>
  <si>
    <t>GPX8灌澆治具 討論後確認 修改圖面完成</t>
  </si>
  <si>
    <t>1/2 WC00B0009重新開模事項.素材圖面重畫。_x000D_
1/2 主管會議資料更新。</t>
  </si>
  <si>
    <t>E251001I1 GPX8 3溫度校正水槽規劃_x000D_
Mark回覆預計數據完成時間在12/24那週提供_x000D_
12/30詢問 器差測試，線組確認，程式要在更新。_x000D_
1/2 提出校驗程式軟體修正，器差，線組，溫度補正_x000D_
_x000D_
EPH 測試用旁路管_x000D_
12/30生管排程預計1月中，12/31已料齊。_x000D_
1/5 製一製作中_x000D_
_x000D_
OTC 8PIN接頭灌膠樣品轉承認圖_x000D_
1/5 橡膠與PIN結構重新設計_x000D_
_x000D_
提案改善2025014 SA接地鉚釘鉚合治具_x000D_
1/5 電二已下單TJ7-26010001</t>
  </si>
  <si>
    <t xml:space="preserve">EPH 測試用旁路管_x000D_
1/6 請購銅水表由令TJ2-26010002_x000D_
_x000D_
WA00A0132模具設變-HP405-H018180001(34-7180-P)_x000D_
1/6進度追蹤，修模尚未完成，和垵回覆下週一(1/12)試模送樣_x000D_
_x000D_
1/6  模具報廢資料處理，3組。驗收資料歸檔，1組。_x000D_
1/6 良琪卜申3D圖檔繪製_x000D_
_x000D_
SCX測試治具加保護蓋_x000D_
1/6 製圖，尋價廠商製作。_x000D_
_x000D_
EFX，接線盒測壓治具加壓力錶保護緩衝_x000D_
全祥報價1350 / 1PCS_x000D_
本城報價680 / 1PCS，1/6 已購買3PCS_x000D_
</t>
  </si>
  <si>
    <t>OTC 8PIN接頭灌膠樣品轉承認圖_x000D_
1/7 SOP整合更新_x000D_
_x000D_
王處長SDX樣品拆解1PCS</t>
  </si>
  <si>
    <t>整理EPT與EPH專案結案資料</t>
  </si>
  <si>
    <t>跑水測試</t>
  </si>
  <si>
    <t>繪製與發外報價SE28鋁底座鉚合治具</t>
  </si>
  <si>
    <t>整理EPH第四座測試台與EPT第一座測試台結案資料</t>
  </si>
  <si>
    <t>管件漏水焊接</t>
  </si>
  <si>
    <t>跑水測試_x000D_
EPH傳送器查線_x000D_
兩個傳送器不良</t>
  </si>
  <si>
    <t xml:space="preserve">不良EPH傳送器更換_x000D_
水錶連線測試_x000D_
編號標籤黏貼_x000D_
</t>
  </si>
  <si>
    <t>總廠3F綠色產線工作桌接地</t>
  </si>
  <si>
    <t>協助設備電腦加裝USB3.0擴充卡_x000D_
測試馬達是否干擾</t>
  </si>
  <si>
    <t>液位開關調整_x000D_
跑水測試</t>
  </si>
  <si>
    <t>空氣電容鉚合治具沖子軸心高度變更，相關零件、成品2D工程圖面修改繪製。</t>
  </si>
  <si>
    <t>葉宏政:_x000D_
二口二位閥凱特融合線問題模具修改進度與樣品完成時間_x000D_
模具有改完成，提供樣品凱特協助測試，樣品回廠同時測試_x000D_
蔣永華:_x000D_
EPD微型化結構問題討論_x000D_
M12結構位置須作後家攻打凸_x000D_
M12內襯用現況廠內現有規格零件_x000D_
SDX微型化_x000D_
燈罩氣泡問題修改中間肉厚位置_x000D_
六角本體1/4"NPT多O-Ring溝槽位置後續如何修改_x000D_
燈罩內部做Ø6*3.5L，單邊2°拔模_x000D_
王瀚霆:_x000D_
EPH排程針對DN13、20、25、40多孔式噴嘴結構重新繪製與開模</t>
  </si>
  <si>
    <t>多孔式噴嘴軸心半成品鉚合問題與派料問題確認</t>
  </si>
  <si>
    <t>燈罩T0試模氣泡問題點模具廠討論修改方式_x000D_
確認燈罩內部逃肉厚位置尺寸與IR、PT位置影響與繪製草圖_x000D_
六角本體1/4"NPT牙多增加O-Ring溝槽問題點確認後續模具修改方式</t>
  </si>
  <si>
    <t>討論EP封口塞雷射焊接夾具夾持方式與設計方向_x000D_
繪製EP封口塞雷射焊接夾具3D、2D工程圖面_x000D_
修改EPT導熱墊裁切治具整體結構_x000D_
固定方式、銅管裁切尺寸、銅棒結構、定位固定方式_x000D_
3D、2D工程圖面繪製修改</t>
  </si>
  <si>
    <t>研發專案討論會議:_x000D_
a.依據現況進行DN13、DN20穩定性樣品測試_x000D_
b.新軸心鉚合1800PCS需盡快完成_x000D_
c.DN13、DN20先以舊表頭更換為新軸心進行長時間磨耗測試</t>
  </si>
  <si>
    <t>EPH-DN13、DN20、DN25新結構軸心組裝開立工單需求事項聯繫_x000D_
EPH-DN25長時間磨耗550小時樣品拆卸與軸心高度磨耗尺寸量測:_x000D_
磨耗差異:_x000D_
4號: 0.45、6號:0.46、13號:0.84、17號:0.58、20號:0.61_x000D_
EPH-DN13、DN20、DN25測試用零件領料_x000D_
EPH-DN13、DN20、DN25長時間磨耗軸心高度量測_x000D_
EPH-DN13組裝長時間測試樣品5PCS_x000D_
EPH-DN20組裝長時間測試樣品5PCS_x000D_
EPH-DN20組裝穩定性測試樣品15PCS_x000D_
EPH-DN25組裝長時間測試樣品5PCS(PEEK材質)、5PCS(PPS材質)</t>
  </si>
  <si>
    <t>機構審查會議:_x000D_
O-Ring材質NBR、EPD、VITON三種材質都需要_x000D_
金屬型外殼材質不要只有SUS316，目錄只須標示SUS即可_x000D_
金屬型外殼O-Ring安裝時需要有安裝治具避免O-Ring割傷_x000D_
塑膠型IR、PT發射接收位置須考量到外部光源干擾問題，是否需要有遮光罩?_x000D_
低壓射出後安裝O-Roig整體壓入外殼需有安裝壓入治具(治具需定位固定高度)_x000D_
太陽片安裝時需有安裝壓入治具(治具需定位固定高度)</t>
  </si>
  <si>
    <t>EPT封口塞雷射焊接夾具2D圖面整理</t>
  </si>
  <si>
    <t>研究SE38相關零件同軸心問題</t>
  </si>
  <si>
    <t>開立ECR-260100041並撰寫相關變更內容說明_x000D_
繪製表頭變更線圈位置、進料點位置結構圖面_x000D_
繪製軸心錐頭加大相關配合尺寸位置DN13~DN40_x000D_
比對成品相關對應軸心加大後干涉距離位置</t>
  </si>
  <si>
    <t>修改EPT導熱墊裁切治具底座_x000D_
討論EPT導熱墊裁切治具發包或是自製，採購EPT導熱墊裁切治具原材料</t>
  </si>
  <si>
    <t>塑膠外殼與燈罩T1試模_x000D_
討論塑膠外殼斜錐處結合線問題_x000D_
討論燈罩氣泡問題如何改善</t>
  </si>
  <si>
    <t>繪製研發送樣需求訂單DN25、DN32規格承認圖面</t>
  </si>
  <si>
    <t>DN25-PPS、PEEK軸心校驗經度偏差，修改更換電子錶頭共4PCS_x000D_
修改DN13~DN50用葉片POM軸承配合現況塑膠錐頭加大規格3D圖面_x000D_
修改DN13~DN50用葉片POM軸承配合現況塑膠錐頭加大規格2D工程圖面_x000D_
評估POM軸承模具修改事項_x000D_
調研與撰寫銅上蓋螺絲孔為位置公差，已利後續自動鎖螺絲機評估</t>
  </si>
  <si>
    <t>金屬型光罩模具試模_x000D_
討論金屬型光罩現況試模氣泡問題點與修改可行性結構與影響層面_x000D_
討論SDX5現況低壓射出結構位置與相對應光罩修改內容方式結構</t>
  </si>
  <si>
    <t>1.零件叫料_x000D_
2.組裝設備零件</t>
  </si>
  <si>
    <t>1.從恆溫恆濕機取出膠體_x000D_
2.將膠體切塊_x000D_
3.切好的測試塊提供給專案負責人寄出</t>
  </si>
  <si>
    <t>1.鎖固圈模具驗收資料</t>
  </si>
  <si>
    <t>1.膜片及閥體的進料檢驗基準製作</t>
  </si>
  <si>
    <t>1.樣品成品分析提供給財物_x000D_
2.工程圖尺寸公差修改</t>
  </si>
  <si>
    <t>1.申請SOP修改_x000D_
2.修改SOP</t>
  </si>
  <si>
    <t>1.確認膜片樣品尺寸_x000D_
2.修改3D及工程圖</t>
  </si>
  <si>
    <t>1.修改SOP</t>
  </si>
  <si>
    <t>1.OIML需求EPD圖面討論_x000D_
2.3D及工程圖繪製(標準型及分離型)</t>
  </si>
  <si>
    <t>9/20的補修</t>
  </si>
  <si>
    <t>SDX客製品鉚合問題解決</t>
  </si>
  <si>
    <t>1報告SPX IP改善方式_x000D_
2.報告奧多曼進度</t>
  </si>
  <si>
    <t>組裝DN80樣品，上2F測廠測試</t>
  </si>
  <si>
    <t>DN80樣品測試時有問題，修改軸心重新組裝</t>
  </si>
  <si>
    <t>出遮光罩圖面給廠商報價</t>
  </si>
  <si>
    <t>周一研發會議決議將SPX上蓋改為鐵殼，修改3D圖面出圖給精機加工</t>
  </si>
  <si>
    <t>1.確認壓合治具功能，是否可以一次壓到定位_x000D_
2.射出後產品特徵有問題，協助調整參數_x000D_
3.檢出IP67有問題，修改圖面準備修模_x000D_
4.設變遮光罩特徵，發3D列印回來測試</t>
  </si>
  <si>
    <t>了解測試進度，並討論後續執行項目</t>
  </si>
  <si>
    <t>1.零件工程圖面繪製_x000D_
2.防水電纜頭變更設計圖面繪製</t>
  </si>
  <si>
    <t>報告目前設計與樣品之差異</t>
  </si>
  <si>
    <t>尋找線圈是否有現成市購品及有無其他設計方案</t>
  </si>
  <si>
    <t>編寫目前機構設計與美儀機構差異比較表</t>
  </si>
  <si>
    <t>參與機構審查會議，並編寫會議紀錄</t>
  </si>
  <si>
    <t>生產組裝治具設計及圖面繪製_x000D_
1.O-Ring組裝治具_x000D_
2.太陽片壓合治具_x000D_
3.低壓成型PCB裝配治具</t>
  </si>
  <si>
    <t>整理零件圖面及2D工程圖，發給廠商估價</t>
  </si>
  <si>
    <t>塑膠探頭T1試模報告編寫及尺寸量測</t>
  </si>
  <si>
    <t>低壓射出PCB及太陽片組裝治具修改，參照目前現有光電開關組裝治具，予以修改結構及尺寸，以符合現有架構及尺寸</t>
  </si>
  <si>
    <t>整理目前設計圖面給廠商估模具費用及零件單價</t>
  </si>
  <si>
    <t>增加溫度SENSOR機構設計及圖面繪製</t>
  </si>
  <si>
    <t>塑膠本體3種規格T1試模報告編寫及尺寸量測</t>
  </si>
  <si>
    <t>1.與自動控制部課長討論修改為一體型底座_x000D_
2.整理圖面給廠商估價</t>
  </si>
  <si>
    <t>維修SP200*12</t>
  </si>
  <si>
    <t xml:space="preserve">量測SP200與統計更換元件_x000D_
</t>
  </si>
  <si>
    <t>更換ECP並校正</t>
  </si>
  <si>
    <t>測量ECP於10/15/20/25溫度下紀錄反覆三次的量測值</t>
  </si>
  <si>
    <t>測量ECP於30/35/40/45溫度下紀錄反覆三次的量測值</t>
  </si>
  <si>
    <t>1.將量測數值量化分析偏差_x000D_
2.將競品與ECP長時間測試，定壓下溫度對壓力的影響</t>
  </si>
  <si>
    <t>1.分析競品與ECP長時間測試數值_x000D_
2.協助ECP生產</t>
  </si>
  <si>
    <t>1.協助ECP出貨包裝_x000D_
2.協助水錶複測</t>
  </si>
  <si>
    <t>1.將已上油之ECP產品進行校正_x000D_
2.校正水錶及複測</t>
  </si>
  <si>
    <t>1.EPT在丙二醇介質中30度下各流量測量50%_x000D_
2.協助水錶檢測</t>
  </si>
  <si>
    <t>1.EPT在丙二醇介質中30度下各流量測量100%_x000D_
2.將量測數值量化分析偏差</t>
  </si>
  <si>
    <t>測試水錶感測器有無鋁箔之數值差異</t>
  </si>
  <si>
    <t>1.測試水錶感測器有無鋁箔之數值差異_x000D_
2.長時間測試油品觀察其導電度及pH值之分析_x000D_
3.校正ECP</t>
  </si>
  <si>
    <t>1.ECP電流異常情況排除_x000D_
2.EPT SURGE破壞性測試*3PCS</t>
  </si>
  <si>
    <t>EPT於舊測場於水的介質中與新測廠對比</t>
  </si>
  <si>
    <t>水錶校正與復測</t>
  </si>
  <si>
    <t>1.ECP 0~5kg壓力衝擊測試_x000D_
2.ECP 5kg壓力於10~50度長時間測試</t>
  </si>
  <si>
    <t>1.ECP 3kg長時間溫度變化測試_x000D_
2.長時間測試油品觀察其導電度及pH值之分析</t>
  </si>
  <si>
    <t>1.將量測ECP 3kg長時間溫度變化數值量化分析_x000D_
2.EPT技轉文件撰寫</t>
  </si>
  <si>
    <t>1.協助處理客訴單號TU1-24060004_x000D_
2.支援二廠水錶韌體更新</t>
  </si>
  <si>
    <t>測試科氏力流量計在13/20/25口徑水錶下Q1/Q3的誤差值</t>
  </si>
  <si>
    <t>1.新進人員評核報告撰寫_x000D_
2.研一會議-下半年度專案分享_x000D_
3.測試競品壓力計之負載</t>
  </si>
  <si>
    <t>1.協助處理客訴單號TU1-24060004_x000D_
2.長時間測試油品觀察其導電度及pH值之分析</t>
  </si>
  <si>
    <t>支援二廠水錶校正及複測</t>
  </si>
  <si>
    <t>水錶校正及複測</t>
  </si>
  <si>
    <t>1.ECP零件在5kg壓力，10~50度變化下長時間測試_x000D_
2.水錶校正及複測</t>
  </si>
  <si>
    <t>1.ECP感測器元件利用資料搜集器進行步階測試_x000D_
2.EPT於30度不同流速校正，比較與PC軟體校正之差異</t>
  </si>
  <si>
    <t>1.水錶校正及複測_x000D_
2.教育訓練-防爆基礎課程</t>
  </si>
  <si>
    <t>1.ECP基礎零件擺設_x000D_
2.水錶組裝、校正LC值</t>
  </si>
  <si>
    <t>1.ECP基礎零件更動焊接_x000D_
2.協助水錶校正複測</t>
  </si>
  <si>
    <t>1.ECP基礎零件更動焊接_x000D_
2.新增競品觀測數據</t>
  </si>
  <si>
    <t>1.ECP於10/20/30/40/50℃下步階測試_x000D_
2.ECP於10/20/30/40/50℃與3公斤壓力下長時間測試</t>
  </si>
  <si>
    <t>ECP基礎零件更動焊接</t>
  </si>
  <si>
    <t>1.ECP步階測試觀察ADC差值_x000D_
2.ECP零件更動焊接</t>
  </si>
  <si>
    <t>1.EPT基礎零件更動焊接_x000D_
2.ECP各溫層定點定壓校正_x000D_
3.水錶校正及複測</t>
  </si>
  <si>
    <t xml:space="preserve">1.將量測數值量化分析_x000D_
2.ECP維修*3pcs_x000D_
3.ECP壓力校正_x000D_
</t>
  </si>
  <si>
    <t>支援二廠水錶測試耐壓</t>
  </si>
  <si>
    <t>1.將校正ECP之數據紀錄_x000D_
2.測試ECP在6個壓力點反覆5次觀察其ADC值重現性與一致性</t>
  </si>
  <si>
    <t>1.ECP韌體更新*20pcs_x000D_
2.ECP數值更動、壓力校正_x000D_
3.水錶耐壓測試</t>
  </si>
  <si>
    <t xml:space="preserve">1.ECP抓漏_x000D_
2.ECP壓力校正_x000D_
</t>
  </si>
  <si>
    <t>1.ECP10℃步階測試_x000D_
2.ECP校正點測試，觀察ADC值變動及壓力表差值</t>
  </si>
  <si>
    <t>1.ECP基礎零件更動焊接_x000D_
2.ECP壓力校正*40pcs</t>
  </si>
  <si>
    <t>1.ECP基礎零件更動焊接_x000D_
2.架設ECP設備_x000D_
3.水錶複測</t>
  </si>
  <si>
    <t>1.ECP基礎零件更動焊接_x000D_
2.ECP除錯</t>
  </si>
  <si>
    <t>1.ECP基礎零件更動焊接_x000D_
2.ECP手動校正_x000D_
3.ECP步階測試_x000D_
4.ECP3公斤壓力下溫度長時間測試</t>
  </si>
  <si>
    <t>1.將量測數值量化分析_x000D_
2.ECP衝擊測試9kg_x000D_
3.維修ECP</t>
  </si>
  <si>
    <t>1.將量測數值量化分析_x000D_
2.ECP衝擊測試9/5公斤_x000D_
3.ADAM電流量測判斷差異</t>
  </si>
  <si>
    <t xml:space="preserve">1.ECP衝擊測試9公斤_x000D_
2.架設ECP_x000D_
3.ECP3公斤壓力長時間溫度測試_x000D_
4.水錶複測_x000D_
</t>
  </si>
  <si>
    <t>1.ECP衝擊測試9公斤_x000D_
2.將量測數值量化分析_x000D_
3.ECP ADAM測試通道</t>
  </si>
  <si>
    <t>1.ECP衝擊測試9公斤_x000D_
2.ECP 抓漏測試</t>
  </si>
  <si>
    <t>1.ECP衝擊測試9公斤_x000D_
2.ECP 修繕</t>
  </si>
  <si>
    <t>1.ECP衝擊測試9公斤_x000D_
2.ECP修繕_x000D_
3.水錶校正及復測</t>
  </si>
  <si>
    <t>1.ECP衝擊測試9公斤_x000D_
2.ECP架設及校正壓力</t>
  </si>
  <si>
    <t>1.ECP更換零件_x000D_
2.消防動態演練_x000D_
3.教育訓練-北水EPD產品驗收期工況維護_x000D_
4.ECP校正</t>
  </si>
  <si>
    <t>1.ECP更動零件後測試數值分析_x000D_
2.測試ECP電路板是否正常</t>
  </si>
  <si>
    <t>1.北水EPD產品驗收期工況維護_x000D_
2.ECP架設</t>
  </si>
  <si>
    <t>1.變更ECP元件_x000D_
2.ECP架設並校正</t>
  </si>
  <si>
    <t>1.ECP20度手動校正、步階測試_x000D_
2.ECP40度步階測試、自動校正</t>
  </si>
  <si>
    <t>1.ECP架設、更改參數_x000D_
2.ECP校正除錯、20度步階測試</t>
  </si>
  <si>
    <t>1.ECP衝擊測試9公斤_x000D_
2.手動校正ECP1.9公斤_x000D_
3.ECP於20/40溫度下步階測試</t>
  </si>
  <si>
    <t>1.ECP衝擊測試9KG_x000D_
2.新增ECP40度校正點_x000D_
3.ECP30/40度步階測試</t>
  </si>
  <si>
    <t>1.ECP10/20/50度步階測試_x000D_
2.ECP溫度循環數據分析_x000D_
3.水錶複測</t>
  </si>
  <si>
    <t>1.ECP溫度循環數據分析_x000D_
2.ECP測漏_x000D_
3.ECP衝擊數據分析_x000D_
4.ECP自動校正</t>
  </si>
  <si>
    <t>北水EPD產品驗收期工況維護</t>
  </si>
  <si>
    <t>1.ECP自動校正與手動校正量化分析_x000D_
2.ECP PCBA修整</t>
  </si>
  <si>
    <t>ECP自動校正後10/20/30度步階測試</t>
  </si>
  <si>
    <t>北水EPD產品驗收期工況維護_x000D_
水表複測</t>
  </si>
  <si>
    <t>1.ECP自動校正後40/50度步階測試_x000D_
2.ECP PCBA修整</t>
  </si>
  <si>
    <t xml:space="preserve">1.ECP持壓5KG數據分析_x000D_
2.ECP自動校正與手動校正量化分析(測試溫層與壓力點必要性)_x000D_
_x000D_
</t>
  </si>
  <si>
    <t xml:space="preserve">將熱敏電阻用導熱膠固定於陶瓷傳感器中間測試_x000D_
將ECP新結構進行組裝_x000D_
</t>
  </si>
  <si>
    <t>ECP新結構組裝_x000D_
ECP配線端子_x000D_
水表校正與複測</t>
  </si>
  <si>
    <t>ECP新結構組裝</t>
  </si>
  <si>
    <t xml:space="preserve">研一周會_x000D_
ECP電源線與電路板焊接*20pcs_x000D_
至土城二廠領料_x000D_
</t>
  </si>
  <si>
    <t>薄膜型ECP持壓5kg數據分析_x000D_
ECP 連接埠架設與測試_x000D_
ECP線路架設50%</t>
  </si>
  <si>
    <t>ECP電源線與電路板焊接*10pcs_x000D_
ECP設備架設</t>
  </si>
  <si>
    <t>北水EPD產品驗收期工況維護_x000D_
ECP電源線與電路板焊接</t>
  </si>
  <si>
    <t>ECP線路架設</t>
  </si>
  <si>
    <t>ECP線材修整與新增端子_x000D_
ECP電源線和IO_Link連結盒重新整理50%</t>
  </si>
  <si>
    <t>ECP電源線和IO_Link連結盒重新整理</t>
  </si>
  <si>
    <t>ECP ADAM除錯_x000D_
ECP 通訊除錯與架設</t>
  </si>
  <si>
    <t>北水EPD產品驗收期工況維護_x000D_
執行6S作業_x000D_
查看ECP產品測試計畫</t>
  </si>
  <si>
    <t>ECP濕製程樣品焊接*5 30%</t>
  </si>
  <si>
    <t>ECP濕製程壓力樣品*5焊接40%_x000D_
教育訓練-熱質式感測器原理與應用_x000D_
研一周會_x000D_
ECP校正</t>
  </si>
  <si>
    <t>完成專案-M241001R1測試治具設計與製作/移交清單_x000D_
ECP校正_x000D_
漆包線與熱敏電阻焊接</t>
  </si>
  <si>
    <t>北水EPD產品驗收期工況維護_x000D_
ECP熱敏電阻與陶瓷感測器固定</t>
  </si>
  <si>
    <t>至土城二廠更新水表韌體_x000D_
將熱敏電阻用導熱膠固定於陶瓷感測器上</t>
  </si>
  <si>
    <t>將熱敏電阻用導熱膠固定於陶瓷傳感器上*25pcs_x000D_
ECP電路板與電源線焊接*10pcs_x000D_
ECP組裝*20pcs</t>
  </si>
  <si>
    <t xml:space="preserve">ECP焊接陶瓷傳感器*30pcs_x000D_
ECP組裝架設並校正*50pcs_x000D_
</t>
  </si>
  <si>
    <t>北水EPD產品驗收期工況維護_x000D_
ECP20度壓力點校正</t>
  </si>
  <si>
    <t xml:space="preserve">ECP30/40℃ 5壓力點手動校正*5pcs_x000D_
ECP10/40℃步階測試_x000D_
ECP自動校正*50pcs_x000D_
完成產品檢驗基準/產品檢驗紀錄/QC工程表_x000D_
</t>
  </si>
  <si>
    <t>ECP於10℃手動校正_x000D_
與良琪、Mark討論ECP軟體校正點外插法計算方式_x000D_
DVT-QA測試ECP於24V最大負載阻抗500Ω及開關功能正常_x000D_
測試ECP陶瓷感測器之差異性各5pcs</t>
  </si>
  <si>
    <t xml:space="preserve">統整ECP校正數據_x000D_
持壓9公斤觀察壓力ADC之狀態_x000D_
統整ECP陶瓷感測器之差異性_x000D_
確認ECP韌體版本是否一致_x000D_
製作SOP/加工重點文件_x000D_
研一周會_x000D_
</t>
  </si>
  <si>
    <t>北水EPD產品驗收期工況維護_x000D_
SOP/製成履歷文件撰寫</t>
  </si>
  <si>
    <t xml:space="preserve">試用期報告撰寫_x000D_
</t>
  </si>
  <si>
    <t>ECP持壓2.5kg長時間測試並統整數據_x000D_
ECP衝擊測試0~3.5kg並統整數據_x000D_
試用期報告撰寫_x000D_
EPT感測板焊接*15pcs</t>
  </si>
  <si>
    <t>ECP持壓1.5/2.5kg長時間測試統整數據_x000D_
ECP校正點步階測試*4並統整數據</t>
  </si>
  <si>
    <t>ECP持壓0.5/2.5kg長時間測試統整數據_x000D_
ECP持壓1.5kg長時間測試統整數據_x000D_
ECP測漏實驗*3_x000D_
ECP濕製程壓力樣品*5焊接</t>
  </si>
  <si>
    <t>ECP濕製程壓力樣品*5焊接</t>
  </si>
  <si>
    <t xml:space="preserve">ECP濕製程壓力樣品*5焊接_x000D_
ECP壓力2.5公斤衝擊測試並統整數據_x000D_
ECP校正點步階測試*3循環並統整數據_x000D_
</t>
  </si>
  <si>
    <t>ECP優化案-工程試製_x000D_
ECP3.5公斤衝擊測試並統整數據_x000D_
ECP濕製程壓力樣品*5焊接</t>
  </si>
  <si>
    <t>根據工程試製討論內容更改SOP文件</t>
  </si>
  <si>
    <t>ECP架設、測漏與校正_x000D_
測試ECP步階與電流校正_x000D_
根據工程試製討論內容更改SOP文件_x000D_
ECP濕製程壓力樣品*5焊接</t>
  </si>
  <si>
    <t>與奕澔討論ECP校正系統問題_x000D_
ECP電流校正、FQC報告系統測試_x000D_
ECP校正_x000D_
架設ECP標準表_x000D_
整理研發倉庫</t>
  </si>
  <si>
    <t>與奕澔討論ECP校正系統問題_x000D_
ECP校正_x000D_
ECP濕製程壓力樣品*5焊接</t>
  </si>
  <si>
    <t>ECP濕製程壓力樣品*5電測_x000D_
統整ECP校正資料_x000D_
年末大掃除</t>
  </si>
  <si>
    <t>ECP韌體更新後架設並校正*40pcs</t>
  </si>
  <si>
    <t>ECP手動校正_x000D_
觀察與自動校正ADC值之差異_x000D_
ECP手動校正點步階測試</t>
  </si>
  <si>
    <t>ECP步階測試_x000D_
ECP0~3.5kg反覆測試觀察其重現性_x000D_
水表複測</t>
  </si>
  <si>
    <t>整理ECP自動校正數據_x000D_
ECP手動校正10度_x000D_
ECP膜片型校正點步階*3</t>
  </si>
  <si>
    <t>觀測ECP薄膜型上電後穩定狀態_x000D_
將量測數值量化分析_x000D_
ECP手動校正20度_x000D_
ECP步階測試*3</t>
  </si>
  <si>
    <t>測試ECP氣體管徑穩壓_x000D_
ECP30度校正點步階測試*3</t>
  </si>
  <si>
    <t>準備ECP膜片型出貨*44pcs之包裝_x000D_
紀錄設定ECP之offset操作_x000D_
ECP膜片型電流校正後架設步階測試_x000D_
ECP自動校正*48pcs</t>
  </si>
  <si>
    <t>ECP自動校正統整數據_x000D_
ECP0~3.5重現性與量程測試_x000D_
ECP更換電路板除錯_x000D_
ECP自動校正</t>
  </si>
  <si>
    <t>北水EPD產品驗收期工況維護_x000D_
ECP更換結構自動校正</t>
  </si>
  <si>
    <t>ECP自動校正統整數據_x000D_
研一周會_x000D_
ECP恆溫箱架設_x000D_
電流校正測試_x000D_
ECP薄膜型衝擊測試後校正</t>
  </si>
  <si>
    <t>統整ECP自動校正數據_x000D_
與奕澔討論ECP自動校正流程_x000D_
10/20/40度校正點步階測試*3_x000D_
至二廠將薄膜型ECP重工_x000D_
架設薄膜型ECP並校正</t>
  </si>
  <si>
    <t>統整ECP自動校正數據_x000D_
與奕澔討論ECP自動校正流程_x000D_
40度步階測試*3_x000D_
ECP校正點寫入_x000D_
膜片型ECP功能測試*40pcs_x000D_
二廠ECP重工*33pcs_x000D_
ECP架設並校正*64pcs</t>
  </si>
  <si>
    <t>統整ECP自動校正數據_x000D_
將40pcsECP參數設定_x000D_
40度步階測試*3_x000D_
30度校正點測試_x000D_
觀測ECP離開恆溫箱後壓力ADC質變化_x000D_
ECP架設並校正*64pcs</t>
  </si>
  <si>
    <t>統整3筆ECP自動校正數據_x000D_
與奕澔討論ECP自動校正流程_x000D_
40度步階測試*3_x000D_
將64pcsECP參數設定_x000D_
驗證ECP自動校正步階流程_x000D_
ECP架設並校正*64pcs</t>
  </si>
  <si>
    <t>統整4筆ECP自動校正數據_x000D_
驗證20/30/40度ECP自動校正流程讀取寫入問題_x000D_
膜片型ECP組裝並衝擊*35pcs</t>
  </si>
  <si>
    <t>驗證10度ECP自動校正流程讀取_x000D_
膜片型ECP挖孔上插銷*38pcs_x000D_
將上插銷的ECP封口並測漏*38pcs_x000D_
將校正後的ECP移至測試牆並將新組裝ECP架設並校正*64pcs</t>
  </si>
  <si>
    <t>測試校正點步階一致性*3_x000D_
斷電後確認ECP功能性_x000D_
將ECP擦拭乾淨後貼上標籤包裝*76pcs_x000D_
架設陶瓷感測器ECP*10pcs與濕製程ECP*4pcs並校正</t>
  </si>
  <si>
    <t>研一會議_x000D_
根據工程試製內容更改SOP文件_x000D_
統整ECP自動校正數據_x000D_
至土城二廠領取陶瓷感測器*30pcs_x000D_
填寫ECPCE1M-0004之領料單</t>
  </si>
  <si>
    <t>整理ECP自動校正數據_x000D_
於40度環境下測試步階觀測是否更改校正點後壓力線性變好_x000D_
至土城二廠領取10pcs濕製程插入式壓力感測器_x000D_
拆卸ECP陶瓷感測器觀察其不良原因*25pcs</t>
  </si>
  <si>
    <t xml:space="preserve">將ECP於30/40度壓力步階測試數據整理_x000D_
組裝ECP陶瓷感測器*23pcs_x000D_
ECP架設並校正*23pcs_x000D_
</t>
  </si>
  <si>
    <t>整理ECP自動校正前後對比數據_x000D_
填寫K240801R2領料單*10pcs_x000D_
測試ECP壓力ADC線性度*3並觀察其重現性_x000D_
將測試結果量化分析_x000D_
ECP持壓2.5kg觀察溫度變化的影響</t>
  </si>
  <si>
    <t>ECP持壓2.5kg觀察每一度溫度變化造成的影響並統整數據分析_x000D_
K240801R2-RS485通訊成功率測試_x000D_
與昆達討論ECP測試結果與後續測試_x000D_
ECP自動校正*38pcs</t>
  </si>
  <si>
    <t>ECP持壓2.5kg定溫40度驗證ECP溫度與壓力穩定度_x000D_
將數值量化分析_x000D_
至土城二廠領取K240801R2所需料號*40pcs_x000D_
並協助電二生產ECP</t>
  </si>
  <si>
    <t>至土城二廠協助電二生產ECP_x000D_
三合一感測器焊接20%*3pcs</t>
  </si>
  <si>
    <t>三合一感測器焊接50%*3pcs_x000D_
至土城二廠協助電二燒錄ECP韌體並電測_x000D_
濕製程ECP自動校正(6校正點)</t>
  </si>
  <si>
    <t>至土城二廠協助電二電測缺劃並修繕_x000D_
至土城二廠協助電二塗抹三防膠並改善LED燈位置無法置中問題_x000D_
ECP WIKA壓力測漏測試</t>
  </si>
  <si>
    <t>北水EPD產品驗收期工況維護_x000D_
三合一感測器焊接*3pcs</t>
  </si>
  <si>
    <t>三合一感測器焊接</t>
  </si>
  <si>
    <t>將濕製程新舊料號比對並記錄_x000D_
至土城二廠領取ECP上蓋_x000D_
組裝ECP上蓋_x000D_
將薄膜型ECP架設並校正*23pcs</t>
  </si>
  <si>
    <t>ECP校正資料整理並分析_x000D_
將濕製程新舊料號比對並記錄_x000D_
替換陶瓷感測器ECP上蓋_x000D_
自動校正膜片式ECP*23pcs</t>
  </si>
  <si>
    <t>濕製程ECP通訊除錯修復_x000D_
整理膜片式ECP校正數據並步階測試比對資料_x000D_
於30度環境下校正濕製程1/9公斤並壓力步階測試_x000D_
替換陶瓷感測器ECP上蓋_x000D_
自動校正ECP</t>
  </si>
  <si>
    <t>與奕澔討論ECP校正恆溫箱通訊問題_x000D_
濕製程PCB焊接</t>
  </si>
  <si>
    <t>濕製程PCB焊接30%*4pcs_x000D_
ECP10/20/30/40度步階測試_x000D_
將觀測數據量化分析_x000D_
調整低通濾波數值_x000D_
移至壓力牆上觀測一致性</t>
  </si>
  <si>
    <t>燒錄ECP版本_x000D_
將ECP放置恆溫箱與牆面上測試_x000D_
0/0.5/1/1.5/2/2.5/3/3.5kg壓力_x000D_
比對ECP兩次於恆溫箱校正點測試_x000D_
架設ECP於恆溫箱內並壓力測試_x000D_
0.5/1/1.5/2/2.5/3/3.5kg</t>
  </si>
  <si>
    <t>ECP出貨包裝*23pcs_x000D_
架設濕製程ECP並測漏*4pcs_x000D_
濕製程ECP除錯並測試校正點_x000D_
(上/下行與開機10秒/分測試)</t>
  </si>
  <si>
    <t>將測試數據整理後送DVT-QA_x000D_
濕製程PCB焊接</t>
  </si>
  <si>
    <t>至土城二廠支援EPH拆除回收_x000D_
濕製程PCB焊接</t>
  </si>
  <si>
    <t>濕製程PCB焊接_x000D_
EPH斷劃處理</t>
  </si>
  <si>
    <t>濕製程PCB焊接*4pcs_x000D_
至土城二廠領料</t>
  </si>
  <si>
    <t>濕製程PCB焊接*4pcs_x000D_
濕製程PCB電測除錯*4pcs</t>
  </si>
  <si>
    <t>濕製程PCB電測除錯*4pcs_x000D_
試用期報告整理_x000D_
至土城二廠領取水錶*6pcs測試電容規格差異</t>
  </si>
  <si>
    <t>ECP自動校正數據分析_x000D_
ECP壓力點步階測試_x000D_
至土城二廠領取EPH料品_x000D_
EPH水表電容更換*6pcs_x000D_
EPH組裝測試LC值監測*6pcs</t>
  </si>
  <si>
    <t>ECP自動校正數據分析_x000D_
研究插入式壓力計connecter與陶瓷感測器接線端子_x000D_
EPH組裝測試LC值監測*6pcs_x000D_
插入式壓力計除錯*2pcs_x000D_
將電測後插入式壓力計燒入程式_x000D_
ECP校正*37pcs</t>
  </si>
  <si>
    <t>將先前ECP自動校正數據統整分析_x000D_
盤面式壓力表工程試製異常之項目更改至SOP_x000D_
插入式壓力計除錯*1pcs_x000D_
ECP常溫步階測試</t>
  </si>
  <si>
    <t>ECP更換氣瓶與步階測試_x000D_
ECP架設與校正_x000D_
插入式壓力計除錯_x000D_
盤面式壓力表工程試製異常之項目更改至SOP</t>
  </si>
  <si>
    <t>ECP校正資料整理_x000D_
ECP 10/20/30/40溫層步階測試_x000D_
濕製程PCB電測除錯</t>
  </si>
  <si>
    <t>研一周會_x000D_
濕製程PCB電測除錯_x000D_
EPH之MCU代燒測試</t>
  </si>
  <si>
    <t>ECP校正資料與溫度步階資料整理_x000D_
濕製程PCB電測除錯(放大電路)</t>
  </si>
  <si>
    <t>濕製程PCB電測除錯(power模組更換電感)_x000D_
ECP溫度步階資料統計整理_x000D_
試產之盤面式ECP除錯_x000D_
ECP架設及校正</t>
  </si>
  <si>
    <t>ECP校正時步階與溫度步階測試比較_x000D_
新增盤面式ECP之電測SOP_x000D_
將兩筆ECP校正資料統整分析測試_x000D_
ECP 10/20/30/40溫度步階測試_x000D_
研一周會</t>
  </si>
  <si>
    <t>統整ECP溫度步階測試並分析_x000D_
ISO 14001外部稽核環境整理_x000D_
與奕澔討論校正報告新增判定良品功能_x000D_
插入式ECP通訊RS-485模組驗證</t>
  </si>
  <si>
    <t>與Mark討論插入式ECP並測試更新版本(更改ID、鮑率問題)</t>
  </si>
  <si>
    <t>測試盤面式ECP銘版排線插槽外包是否可行</t>
  </si>
  <si>
    <t>測試插入式ECP更新版本(更改ID、鮑率問題)_x000D_
ECP常溫下三次校正點步階測試其重現性_x000D_
與瑞洋討論北水工況問題與準備修繕之器具_x000D_
整理盤面式試產測試數據及插入式壓力表測試數據</t>
  </si>
  <si>
    <t>確認插入式壓力計模具是否適配</t>
  </si>
  <si>
    <t>盤面式ECP前後兩次溫度步階比對統整_x000D_
插入式ECP修整焊接_x000D_
亞東醫護人員臨場服務_x000D_
插入式ECP主板EBOM更新並將PCBA入庫後打件</t>
  </si>
  <si>
    <t>將插入式ECP主板與七段顯示器入庫並請安排生管主板打件*100pcs_x000D_
確認EPH MCU代燒是否可行_x000D_
測試ECP校正溫層20度與壓力點1/9kg比對校正手法的特性差異_x000D_
校正後進行4個溫層步階測試</t>
  </si>
  <si>
    <t xml:space="preserve">將1溫層2校正點與4溫層5校正點進行比對分析_x000D_
確認EPH MCU代燒是否可行_x000D_
將試產盤面式ECP之三次複測與與校正點進行比對並探討壓力ADC升高因素_x000D_
</t>
  </si>
  <si>
    <t xml:space="preserve">將試產盤面式ECP之三次複測與與校正點進行比對並探討壓力ADC升高因素_x000D_
手動校正ECP於20/40度與1/9kg下其精度並進行複測_x000D_
</t>
  </si>
  <si>
    <t>整理盤面式ECP於20/40度與1/9kg校正點下的複測數據並確認其精度_x000D_
將1溫層2校正點與2溫層2校正點和4溫層5校正點統整精度分析</t>
  </si>
  <si>
    <t>ECO-陶瓷感測器之零件承認書_x000D_
TB7-25010184_盤面式ECP試產報告_x000D_
製作插入式ECP加工重點書_x000D_
與奕澔討論ECP生成報告格式</t>
  </si>
  <si>
    <t>ECP測廠抓漏_x000D_
測試ECP於3.5/9kgf壓力的穩定性_x000D_
測試ECP於5kg下10~50℃特性驗證（校正點為20℃ 1/9kgf)</t>
  </si>
  <si>
    <t>插入式ECP_4~20mA 輸出線性驗證</t>
  </si>
  <si>
    <t>測試ECP於25度下0～10kgf特性驗證（校正點為20℃ 1/9kgf)_x000D_
測試ECP於25度下0～10kgf特性驗證（校正點為20℃ 1/9kgf)_x000D_
將量測數值量化分析</t>
  </si>
  <si>
    <t>測試ECP於0度下0～10kgf特性驗證（校正點為20℃ 1/9kgf)_x000D_
將量測數值量化分析</t>
  </si>
  <si>
    <t>測試ECP於50度下0～10kgf特性驗證（校正點為20℃ 1/9kgf)_x000D_
將量測數值量化分析</t>
  </si>
  <si>
    <t>測試ECP於50度下0～10kgf特性驗證（校正點為20℃ 1/9kgf)_x000D_
請奕宏協助修改盤面式ECP電路圖_x000D_
請慧芝layour盤面式ECP之connecter_x000D_
協助昆達更換EPH電感測試_x000D_
將量測數值量化分析</t>
  </si>
  <si>
    <t xml:space="preserve">測試ECP於50度下0～10kgf特性驗證（校正點為20/40℃ 1/9kgf)_x000D_
</t>
  </si>
  <si>
    <t>將陶瓷感測器焊接connecter後組裝至插入式ECP測試*3pcs</t>
  </si>
  <si>
    <t xml:space="preserve">資料分析-ECP於50度下0～10kgf特性驗證（校正點為20℃ 1/9kgf)_x000D_
</t>
  </si>
  <si>
    <t xml:space="preserve">焊接插入式ECP電源Power 模組並測試TPS54061 Step-Down DC-DC Converter 轉換效率_x000D_
</t>
  </si>
  <si>
    <t>測試盤面式ECP之JI代工可能性_x000D_
將8pcs陶瓷感測器盤面式ECP移至壓力牆上低壓長時間測試</t>
  </si>
  <si>
    <t>與子芸確認插入式ECP樣品結構是否吻合_x000D_
測試盤面式ECP上/下架反覆3次之重現性*9pcs_x000D_
校正重現性良好的ECP*3pcs</t>
  </si>
  <si>
    <t xml:space="preserve">將校正報告統整分析_x000D_
測試盤面式ECP上/下架反覆5次之重現性*3pcs_x000D_
更換插入式ECP之按鍵並組裝_x000D_
</t>
  </si>
  <si>
    <t>北水EPD產品驗收期工況維護_x000D_
測試ECP於0kgf下10~50度溫度特性</t>
  </si>
  <si>
    <t>至二廠支援EPH韌體更新至A1058版本</t>
  </si>
  <si>
    <t>測試ECP於0kgf下10~50度溫度特性</t>
  </si>
  <si>
    <t>支援EPH水表更新至A1058版本</t>
  </si>
  <si>
    <t>盤面式ECP試產41pcs測試報告_x000D_
清除一樓測廠積水_x000D_
盤面式ECP陶瓷感測器上/下架重現性測試*3</t>
  </si>
  <si>
    <t>支援水表韌體更新至A1056版本</t>
  </si>
  <si>
    <t>測試盤面式ECP上/下架反覆2次之重現性*6pcs</t>
  </si>
  <si>
    <t>插入式壓力表9pcs缺件補焊</t>
  </si>
  <si>
    <t xml:space="preserve">薄膜式ECP於恆溫箱與壓力牆之重現性測試*3_x000D_
</t>
  </si>
  <si>
    <t>陶瓷感測器之樣品承認書處理_x000D_
插入式ECP_M12接頭組裝料件確認並至二廠領料</t>
  </si>
  <si>
    <t>確認顯示型壓力計技轉文件與ECP優化案相似處並新增_x000D_
將壓力牆上薄膜式ECP產品場復_x000D_
與子芸確認ECP優化案技轉文件內容增減</t>
  </si>
  <si>
    <t>試組插入式ECP並與子芸確認結構_x000D_
插入式ECP之M12接頭排插線色更換*100pcs</t>
  </si>
  <si>
    <t>盤面式ECP不良品測試*6pcs</t>
  </si>
  <si>
    <t>確認插入式ECP結構與組裝方式</t>
  </si>
  <si>
    <t>試產不良品分析*6pcs</t>
  </si>
  <si>
    <t>與子芸確認插入式ECP結構(M12接頭/o-ring/墊圈)_x000D_
請Mark燒錄插入式ECP韌體*12pcs_x000D_
插入式ECP之M12接頭排插線色修整*60pcs_x000D_
至二廠領取M12接頭測試用線</t>
  </si>
  <si>
    <t>試產盤面式ECP不良品分析*6pcs</t>
  </si>
  <si>
    <t>插入式ECP之M12接頭灌膠</t>
  </si>
  <si>
    <t>ECP優化案技轉文件更新_x000D_
試產盤面式ECP不良品分析*6pcs</t>
  </si>
  <si>
    <t xml:space="preserve">ECP測廠電腦設備異常維修_x000D_
插入式ECP_M12接頭配線確認上電通訊有無異常_x000D_
</t>
  </si>
  <si>
    <t>ECP不良品更換陶瓷感測器測試</t>
  </si>
  <si>
    <t>EPH_PCB電感更換*20pcs</t>
  </si>
  <si>
    <t>插入式ECP佈線MOXA連線測試</t>
  </si>
  <si>
    <t>處裡EPH不良品方式-EPH電路圖分析</t>
  </si>
  <si>
    <t>插入式ECP校正*3pcs</t>
  </si>
  <si>
    <t xml:space="preserve">插入式ECP溫度/壓力ADC異常除錯_x000D_
</t>
  </si>
  <si>
    <t xml:space="preserve">EPH_PCB電感更換*20pcs_x000D_
</t>
  </si>
  <si>
    <t>上半年績效考核表填寫</t>
  </si>
  <si>
    <t>確認插入式ECP電路是否異常(ADC_signal與MCU連接電壓)_x000D_
與子芸確認插入式ECP結構件並領料*15pcs</t>
  </si>
  <si>
    <t>盤面式ECP試產不良品重現性測試*3與複測</t>
  </si>
  <si>
    <t>與文魁討論插入式ECP壓力/溫度ADC問題是否與軟體相關_x000D_
插入式ECP軟體功能測試與插入式ECP電路板測試除錯_x000D_
至二廠領插入式ECP所需用料</t>
  </si>
  <si>
    <t>插入式ECP電路板除錯測試_x000D_
插入式ECP組裝*15pcs並記錄SOP所需步驟(組裝o-ring/灌膠)</t>
  </si>
  <si>
    <t>將盤面式ECP於0/25/50度下0~10kgf之特性統整報告</t>
  </si>
  <si>
    <t>插入式ECP組裝並校正*4pcs_x000D_
ECP測廠測漏_x000D_
與子芸討論插入式ECP測試治具設計</t>
  </si>
  <si>
    <t>教育訓練_ISO 17025 認可項目：C244：風管中空氣系統操作訓練</t>
  </si>
  <si>
    <t xml:space="preserve">與奕澔討論ECP校正流程問題_x000D_
(讀取等候時間、新增電流校正)_x000D_
組裝插入式ECP*14pcs_x000D_
插入式ECP_SOP製作_x000D_
插入式ECP校正*4pcs_x000D_
</t>
  </si>
  <si>
    <t>插入式ECP測廠配線共8pcs_x000D_
與坤達討論插入式ECP測廠零件以利擴充校正數量_x000D_
觀察插入式ECP_0公斤時溫補ADC數值飄動_x000D_
插入式ECP重現性測試*3_x000D_
MOXA配線並更改為RS-485連線_x000D_
插入式ECP測漏並校正*4pcs</t>
  </si>
  <si>
    <t>ECP測試_40度5壓力校正點下_x000D_
校正5壓力點與2壓力點數值差異_x000D_
ECP測試常溫5壓力校正點下_x000D_
校正5壓力點與2壓力點數值差異_x000D_
與Mark觀測ECP異常重現性與紀錄並討論PC軟體算法與異常_x000D_
插入式ECP燒錄軟體並校正*4pcs</t>
  </si>
  <si>
    <t>北水EPD產品驗收期工況維護_x000D_
統整插入式ECP校正資料與config檔_x000D_
插入式ECP燒錄軟體並校正*4pcs</t>
  </si>
  <si>
    <t>更新ECP軟體並寫回其校正值查看數據是否正確_x000D_
統整ECP插入式校正資料_x000D_
確認新舊軟體參數內容與位置是否一致</t>
  </si>
  <si>
    <t>更新ECP韌體並寫回其校正值查看數據是否正確_x000D_
將插入式ECP韌體更新*16pcs_x000D_
插入式ECP測漏並校正*2pcs</t>
  </si>
  <si>
    <t>研一周會_績效考核面談_x000D_
教育訓練_開關類產品-測場實際操作_x000D_
教育訓練_開關類產品-產品原理與應用</t>
  </si>
  <si>
    <t>與昆達討論插入式ECP測試治具數量擴充_x000D_
至二廠領取缺氧膠並塗抹治具連接牙上_x000D_
插入式ECP治具/高壓氣管連接並拉線與確認RS-485通訊是否異常_x000D_
插入式ECP校正並複測*10pcs</t>
  </si>
  <si>
    <t>插入式ECP校正資料統整分析_x000D_
插入式ECP_DVT-QA測試_x000D_
盤面式ECP_DM規格修正_x000D_
與Mark討論插入式ECP通訊軟體顯示值問題_x000D_
插入式ECP複測10pcs</t>
  </si>
  <si>
    <t>與Mark討論插入式ECP通訊軟體顯示值問題(公式運算問題)_x000D_
提供插入式ECP治具需求給慶樺_x000D_
插入式ECP重現性測試_x000D_
ECP長時間LOG測試</t>
  </si>
  <si>
    <t>與慶樺確認治具測試點與需求_x000D_
ECP優化案技轉文件修改並上傳PLM_x000D_
與良琪討論ECP產品編碼及DM更改問題_x000D_
變更BOM表並詢問逸舒PLM流程問題_x000D_
協助插入式ECP之QVT-QA測試</t>
  </si>
  <si>
    <t>至二廠領料與慶樺確認電路板治具設計_x000D_
變更BOM表後請逸舒協助變更可替代料元件_x000D_
ECP測場設備拆除_x000D_
ECP產品編碼原則更新_x000D_
ECP測場設備搬至3F_x000D_
教育訓練＿恆溫箱操作原理</t>
  </si>
  <si>
    <t>北水工況-家戶水表韌體更新</t>
  </si>
  <si>
    <t>ECP1成品配方表更新_x000D_
請FAE更改DM簡介與操作手冊_x000D_
插入式ECP_SOP撰寫</t>
  </si>
  <si>
    <t>ECO_BOM表更新（取替代料）_x000D_
ECO_規格內容修正</t>
  </si>
  <si>
    <t>ECP1成品配方表更新</t>
  </si>
  <si>
    <t>插入式ECP_SOP撰寫_x000D_
至土城二廠領取1對8通訊器*4</t>
  </si>
  <si>
    <t>除錯EPH不良品-EPH電路圖分析</t>
  </si>
  <si>
    <t>確認插入式ECP治具與新增E-BOM(新PCB)</t>
  </si>
  <si>
    <t xml:space="preserve">除錯EPH不良品-EPH電路圖分析_x000D_
</t>
  </si>
  <si>
    <t>插入式ECP治具確認探點與新增TP點測試_x000D_
ECP12與ECP13之DM更新</t>
  </si>
  <si>
    <t>插入式ECP4~20mA校正並更新韌體_x000D_
ECP測廠配線</t>
  </si>
  <si>
    <t>插入式ECP4~20mA校正並更新韌體_x000D_
插入式ECP之PCBA的連接座與接線顏色變更</t>
  </si>
  <si>
    <t>插入式ECP之PCBA的連接座與接線顏色變更_x000D_
M12接頭線色變更*100pcs</t>
  </si>
  <si>
    <t>M12接頭線色變更*100pcs</t>
  </si>
  <si>
    <t>協助1F水錶抽檢</t>
  </si>
  <si>
    <t>ECO-變更水錶BOM_x000D_
確認盤面式ECP校正值_x000D_
插入式ECP_M12接頭編號_x000D_
將插入式ECP電路圖測試重點給慶樺討論治具_x000D_
與子芸討論插入式ECP墊片厚度_x000D_
ECP_M12線材/設備整理</t>
  </si>
  <si>
    <t>確認捲式結束帶並採購_x000D_
確認插入式ECP樣機線材_x000D_
ECO-變更水錶BOM_x000D_
插入式ECP線材整理_x000D_
至二廠領取插入式ECP樣機備品_x000D_
修改PC312-508F050002的規格內容</t>
  </si>
  <si>
    <t>至二廠領料七段顯示器*2並測試插入式ECP之操作選單功能_x000D_
ECO-修改PC312-508F050002的規格內容_x000D_
插入式ECP測廠MOXA請自動化設計擺放位置_x000D_
盤面式ECP電源線連接快速接頭_x000D_
插入式ECP單位切換測試</t>
  </si>
  <si>
    <t>與Mark討論插入式ECP單位初始不亮問題_x000D_
盤面式ECP線材剝線_x000D_
ECP測廠配線(接Y型端子)_x000D_
正負極、電流</t>
  </si>
  <si>
    <t>插入式ECP3*7段顯示器樣品組裝與更換_x000D_
採購插入式ECP線材(捲式結束帶)_x000D_
準備插入式ECP樣品給QA做振動測試_x000D_
ECP測試設備安裝(端子台)</t>
  </si>
  <si>
    <t xml:space="preserve">北水EPD產品驗收期工況維護_x000D_
</t>
  </si>
  <si>
    <t>ECP測廠ADAM配線</t>
  </si>
  <si>
    <t>ECP測廠ADAM配線_x000D_
ECP測廠I/O LINK配線_x000D_
ECP測廠設備位置調整</t>
  </si>
  <si>
    <t>ECP測廠I/O LINK配線_x000D_
ECP測廠RS-485配線_x000D_
ECP測廠通訊軟體測試_x000D_
ECP電流與通訊測試</t>
  </si>
  <si>
    <t>申請ECP測廠主機最高權限以設定通訊鮑率及協定_x000D_
ECP測廠設備除錯"_x000D_
ECP更新韌體*12pcs並確認通訊與電流測試</t>
  </si>
  <si>
    <t>請奕澔編寫控制軟體於新恆溫箱_x000D_
ECP恆溫箱內治具安裝_x000D_
盤面式ECP校正值確認_x000D_
至土城二廠領取ECP治具所需排座_x000D_
ECP排座分割焊接</t>
  </si>
  <si>
    <t>插入式ECP快速接頭焊接(RS-485)_x000D_
插入式ECP_SOP製作_x000D_
插入式ECP_進料檢驗基準製作_x000D_
詢問供應商有無4pin的排針提供_x000D_
ECP規格更改_會議紀錄製作</t>
  </si>
  <si>
    <t>請FAE新增ECP12操作手冊修正_x000D_
插入式ECP_PCB進料檢驗基準撰寫_x000D_
插入式ECP快速接頭焊接(RS-485)_x000D_
與供應商談論樣品申請及報價單_x000D_
插入式ECP空板與慶樺確認治具設計</t>
  </si>
  <si>
    <t>詢問供應商MOQ、報價及交期_x000D_
ECP12顯示型壓力計操作手冊撰寫(初版)</t>
  </si>
  <si>
    <t>協助俊毅設定恆溫恆濕箱_x000D_
建立EBOM_插入ECPCE1M-0006 (雙排顯示)_x000D_
與供應商採購ECP排針*500pcs_x000D_
請慧芝協助設計ECP標籤貼紙_x000D_
確認ECP之PCB庫存狀況及PCBA之EBOM_x000D_
產品規格比較一覽表撰寫</t>
  </si>
  <si>
    <t>確認與供應商採購ECP排針*500pcs_x000D_
與奕宏確認ECP之PCB數量及PCBA料號之規格_x000D_
至土城二廠領取熱縮套管_x000D_
插入式ECP快速接頭焊接(RS-485)</t>
  </si>
  <si>
    <t>插入式ECP快速接頭焊接(RS-485)_x000D_
填寫QA委測單＿插入式ECP研發送樣_x000D_
插入式ECP焊接J2_3排針_x000D_
ECP測廠氣管連接測試_x000D_
ECP測廠架設並測漏</t>
  </si>
  <si>
    <t>ECP測廠壓力標準表ADAM除錯_x000D_
ECP測廠架設並測漏_x000D_
恆溫恆濕箱通訊問題除錯_x000D_
焊接RS-232轉接頭_x000D_
插入式ECP重現性測試*3_x000D_
插入式ECP複測*10pcs</t>
  </si>
  <si>
    <t>校正報告統整分析_x000D_
插入式ECP_40度校正點測試_x000D_
與Mark討論ECP軟體溫度內/外插算法影響壓力顯示值問題_x000D_
插入式ECP更新韌體*10pcs_x000D_
測試韌體更新數值是否正確_x000D_
插入式ECP手動校正40度查看壓力值與溫補影響</t>
  </si>
  <si>
    <t>確認盤面式與插入式ECP電路元件之差異_x000D_
整理2F倉庫_x000D_
至土城二廠領料_x000D_
插入式ECP元件更改*10pcs並確認壓力ADC值浮動差異_x000D_
插入式ECP校正*10pcs</t>
  </si>
  <si>
    <t>請奕澔撰寫ECP校正軟體-壓力ADC值取30筆資料中位數為校正值_x000D_
檢修ECP之PCBA_x000D_
插入式ECP校正*10pcs</t>
  </si>
  <si>
    <t>整理插入式ECP校正數據_x000D_
請慧芝協助製作插入式ECP標籤貼紙_x000D_
M241001R1技轉文件修正_x000D_
插入式ECP重複性測試*10pcs</t>
  </si>
  <si>
    <t>整理插入式ECP重複性數據_x000D_
測試ECP於20/40溫層下20壓力點之精確性_x000D_
至土城二廠列印插入式ECP貼紙_x000D_
測試ECP重現性*3_x000D_
更改ECPCE1M-0004/5/6之EBOM_x000D_
K240801R2_進料檢驗基準/QC工程表撰寫</t>
  </si>
  <si>
    <t xml:space="preserve">至土城二廠借出PCBA並領料重工與盤面式ECP標籤貼紙製作_x000D_
陶瓷感測器0kg下10~50度溫度特性測試_x000D_
整理LOG資料與校正測試報告_x000D_
EPH更換電感_x000D_
</t>
  </si>
  <si>
    <t>修整PCBA_PC308-ECP13M1002*82pcs_x000D_
與QA共同會測插入式ECP並上標籤貼紙_x000D_
EPH電感更換</t>
  </si>
  <si>
    <t>整理ECP_LOG40度0kg壓力ADC浮動*10PCS_x000D_
教育訓練_研發處-基礎課程_x000D_
協助昆達更換EPH水錶電感*20pcs_x000D_
至土城二廠還入並領出ECPCE1M-0004*10pcs_x000D_
測試ECP_LOG20度9kg壓力ADC浮動*6PCS</t>
  </si>
  <si>
    <t>更改ECP13操作手冊_x000D_
整理ECP_LOG20度9kg壓力ADC浮動測試數據_x000D_
建立ECPA/B/CE1M-0007之料號_x000D_
新增PC300-C104D00001後補承認書</t>
  </si>
  <si>
    <t>北水EPD產品驗收期工況維護_x000D_
ECP料號建立</t>
  </si>
  <si>
    <t>與逸舒詢問料號建立相關問題_x000D_
新增PC312-508F050001後補承認書_x000D_
至土城二廠領取陶瓷感測器以組裝測試濕製程ECP_x000D_
製作ECPCE1M-0005加工重點書並請生管開工單打件PCB</t>
  </si>
  <si>
    <t>包裝濕製程ECP*5pcs_x000D_
請慧芝協助提供外箱貼紙製作_x000D_
與良琪子芸討論濕製程ECP結構_x000D_
至土城二廠研發送樣入庫及PCB打件入料_x000D_
EPH電感焊接*10pcs</t>
  </si>
  <si>
    <t>EPH電感焊接20cm矽膠線*10pcs_x000D_
EPH電感焊接口吸錫*20pcs_x000D_
插入式ECP三顯示除錯</t>
  </si>
  <si>
    <t>與昆達討論插入式ECP庫存狀況_x000D_
更換氣瓶_x000D_
確認QA送樣報告_x000D_
插入式ECP電路板焊接排針_x000D_
確認插入式ECP單/三顯示樣品接線及顯示_x000D_
與FAE確認DM及操作手冊更改項目並提供樣品與電源拍照</t>
  </si>
  <si>
    <t>插入式ECP_PCBA焊接排針*82pcs_x000D_
建立插入式ECP成品料號_x000D_
建立盤面式ECP_EBOM</t>
  </si>
  <si>
    <t>EPH電感灌膠*40pcs</t>
  </si>
  <si>
    <t>與子芸確認插入式ECP結構並建立產品結構BOM_x000D_
至土城二廠領取傑地膠並組裝插入式ECP_x000D_
插入式ECP測試組裝並包裝</t>
  </si>
  <si>
    <t>填寫研發送樣委測單並與QA共同會側_x000D_
製作盤面式ECP教育訓練考卷_x000D_
請宏銘協助更改ECP12操作手冊及DM_x000D_
至土城二廠領料並組裝插入式ECP</t>
  </si>
  <si>
    <t>插入式ECP韌體燒錄*5pcs_x000D_
研發處-基礎課程_x000D_
至土城二廠包裝插入式ECP並入庫_x000D_
組裝ECP測漏並校正*8pcs_x000D_
與Mark討論燒韌體鮑率轉換問題</t>
  </si>
  <si>
    <t xml:space="preserve">北水EPH韌體更新*750pcs_x000D_
</t>
  </si>
  <si>
    <t>ECP校正點測試與測漏狀況排除_x000D_
ECP校正*9pcs_x000D_
EPH灌膠電感並焊接主板*20pcs</t>
  </si>
  <si>
    <t>熱質式感測器介紹</t>
  </si>
  <si>
    <t>與子芸確認插入式ECP_BOM表_x000D_
與淑瑤確認專案技轉文件修正點_x000D_
ECP校正資料整理並測試3.5/9kg壓力穩定性_x000D_
測試ECP於3.5/9kg重現性*5_x000D_
整理測試數據並分析</t>
  </si>
  <si>
    <t>測試ECP數據並驗算後與Mark討論ECP韌體計算問題_x000D_
整理ECP校正點試算表_x000D_
ECP韌體燒錄並校正*8pcs_x000D_
建立料號_ECP韌體及操作手冊</t>
  </si>
  <si>
    <t xml:space="preserve">建立料件承認簽審單並送簽_x000D_
插入式ECP複測_x000D_
整理ECP複測及陶瓷感測器溫度特性資料_x000D_
插入式ECP開機10秒/分後上/下行測試_x000D_
請逸舒協助將E-BOM拋轉為正式BOM_x000D_
</t>
  </si>
  <si>
    <t>查看ECP治具電路圖並設計分壓電路_x000D_
至土城二場領取治具所需料件_x000D_
與良琪、慶樺討論新增溫度ADC探點可行性_x000D_
製作擴充版所需電路並量測數據供軟體撰寫</t>
  </si>
  <si>
    <t>至土城二廠領治具所需料件並焊接測試</t>
  </si>
  <si>
    <t>整理3F測廠並測試ECP_5kg下一致性_x000D_
測試差動放大器分壓阻值_x000D_
測試低點濾除壓力並修正_x000D_
測試OUT1/2警報模式並修正</t>
  </si>
  <si>
    <t>測試OUT1/2選擇NPN/PNP電壓與各警報模式請Mark一同修改</t>
  </si>
  <si>
    <t>測試插入式ECP韌體並請Mark修正_x000D_
1.修正顯示值計算_x000D_
2.新增DAMP功能_x000D_
3.新增OUT2_EN_HIGH</t>
  </si>
  <si>
    <t>測試插入式ECP韌體並請Mark修正_x000D_
1.修正OUT1/2輸出燈號任一亮起，7段顯示器為紅色_x000D_
2.新增OUT1/2_EN都設HIGH_x000D_
3.預設OUT1/2為NO/NPN_x000D_
4.測試ALT0~4模式電壓變化</t>
  </si>
  <si>
    <t>測試插入式ECP韌體並請Mark修正：_x000D_
1.測試ALT0~4模式電壓變化與IN腳L/H變化_x000D_
2.新增顯示選單-參考溫度_x000D_
3.測試軟體溫度壓力計算與Excel試算是否一致_x000D_
4.檢修ECP電路板通訊問題</t>
  </si>
  <si>
    <t>測試RS-485通訊問題_x000D_
測試PC軟體模擬結束後顯示值異常問題_x000D_
測試ECP選單功能、預設值與設定範圍_x000D_
測試ECP於-25度時是否運作_x000D_
更正ECP警報模式數據</t>
  </si>
  <si>
    <t>更新ECP韌體並測試警報模式與競品陽明作動是否一致_x000D_
LOG_ECP並計算權重變化與顯示值</t>
  </si>
  <si>
    <t>測試ECP韌體權重計算_x000D_
請Mark修改_x000D_
1.Damping3秒顯示延遲15秒問題_x000D_
2.Power on 3秒後警報模式作動</t>
  </si>
  <si>
    <t>測試ECP設定權重0.5與0.05顯示值差異與低點濾除做動_x000D_
ECX8測試-25~85℃在壓力14/45psi時數據</t>
  </si>
  <si>
    <t>整理ECX8測試-25~85度壓力14/45psi電流數據_x000D_
ECP權重設定測試_x000D_
將ECP_4~20mA版本改為RS-485並更新韌體</t>
  </si>
  <si>
    <t>測試權重數據請Mark更正程式_x000D_
將ECX8測試數據整理_x000D_
測試ECP4~20轉換RS-485版本4pcs功能是否正常</t>
  </si>
  <si>
    <t>測試權重數據請Mark更正程式_x000D_
複測嵩台ECP數據並更新程式*4pcs(4~20mA轉RS-485)_x000D_
長時間LOG權重數據_x000D_
測試分壓給壓力差動放大器之電壓</t>
  </si>
  <si>
    <t>與子芸組裝並測試ECP治具漏氣狀況並回報廠商_x000D_
長時間LOG_ECP數據權重計算與變化量設定值_x000D_
測試奕澔校正軟體並排除ADAM問題</t>
  </si>
  <si>
    <t>測試競品與ECP穩壓時間差與權重變化_x000D_
請Mark更改ECP預設值並修正權重變化差值(絕對值)_x000D_
ECP治具測漏_x000D_
與奕澔測試恆溫箱連線</t>
  </si>
  <si>
    <t>測試ECP治具漏氣驗收_x000D_
QA委託送樣測試ECP_x000D_
ECP料號建立並請逸舒將E-BOM拋轉至正式BOM_x000D_
ECP研發送樣包裝*5pcs</t>
  </si>
  <si>
    <t>請慧芝設計消銀龍貼紙並至土城二廠列印_x000D_
研發送樣QA委託測試並包裝備料_x000D_
治具測試點電壓規格確認</t>
  </si>
  <si>
    <t>QA委託測試研發送樣做動點/耗電流/面板/精度測試_x000D_
至土城二廠入庫金元福研發送樣_x000D_
恆溫箱通訊連線除錯_x000D_
插入式ECP治具良品各點電壓規格測試</t>
  </si>
  <si>
    <t>ECP13操作手冊修正_x000D_
3F機台拓增三線式/四線式量測配線_x000D_
ECP恆溫箱通訊校正測試與治具測試</t>
  </si>
  <si>
    <t>3F拓增三線式 四線式量測配線</t>
  </si>
  <si>
    <t>與奕澔討論ECP恆溫箱校正流程_x000D_
請IT協助ECP測廠電腦問題並填寫電腦軟硬體申請單_x000D_
插入式ECP校正</t>
  </si>
  <si>
    <t>請奕澔協助處理插入式ECP校正異常(恆溫箱取樣過快)_x000D_
WIKA送修</t>
  </si>
  <si>
    <t>插入式ECP韌體料號建立_x000D_
插入式ECP操作手冊及DM修正</t>
  </si>
  <si>
    <t>至土城二廠領料_x000D_
插入式ECP之RS-485快速接頭焊接</t>
  </si>
  <si>
    <t>家戶水表行前教育訓練</t>
  </si>
  <si>
    <t>至土城二廠領取PCBA*4連版與矽膠線、熱縮套管_x000D_
ECP治具製作</t>
  </si>
  <si>
    <t>北水家戶水表檢查出差</t>
  </si>
  <si>
    <t>ECP測廠電腦主機測試_x000D_
ECP治具焊接</t>
  </si>
  <si>
    <t>北水家戶水表照片與Excel統整</t>
  </si>
  <si>
    <t>硬體模組化報告製作</t>
  </si>
  <si>
    <t>ECP治具焊接</t>
  </si>
  <si>
    <t>ECP治具焊接_x000D_
與FAE討論ECP操作手冊須修正的地方以及提供ECP、圖檔_x000D_
測試ECP電腦設備</t>
  </si>
  <si>
    <t>ECP治具焊接_x000D_
測試ECP測廠電腦USB擴充卡偵測</t>
  </si>
  <si>
    <t>ECP治具焊接_x000D_
測試ECP測廠電腦與連接埠順序_x000D_
ECP校正</t>
  </si>
  <si>
    <t>研發處-基礎課程測驗</t>
  </si>
  <si>
    <t>ECP治具焊接_x000D_
與奕澔測試ECP軟體report生成問題與更新setting路經存取_x000D_
ECP複測與電流校正驗證</t>
  </si>
  <si>
    <t>ECP治具焊接_x000D_
ECP複測及重現性測試並整理_x000D_
與慶樺討論治具規劃(DAC與ADC_CH2)</t>
  </si>
  <si>
    <t>至土城二廠領料並焊接ECP治具_x000D_
燒錄ECP並測試治具各點電壓</t>
  </si>
  <si>
    <t>至土城二廠領料_x000D_
ECP治具除錯量測各點電壓並焊接燒錄點</t>
  </si>
  <si>
    <t>測試ECP治具並除錯</t>
  </si>
  <si>
    <t>ECP治具除錯_x000D_
ECP測試並包裝(展覽用)_x000D_
QA委託測試ECP</t>
  </si>
  <si>
    <t>ECP治具除錯_x000D_
QA委測(通訊測試、電流測試、壓力點測試)_x000D_
ECP包裝*6pcs</t>
  </si>
  <si>
    <t>ECP治具除錯_x000D_
ECP包裝*6pcs(展覽用)</t>
  </si>
  <si>
    <t>ECP治具測試並除錯</t>
  </si>
  <si>
    <t>協助二廠人員壓力測試EC並校正_x000D_
ECP治具除錯_x000D_
至土城二廠還料</t>
  </si>
  <si>
    <t>ECP治具測試並焊接 將耗電流改走正迴路</t>
  </si>
  <si>
    <t>ECP治具測試除錯(擴充版IC異常及保險絲)_x000D_
ECP治具測試流程log</t>
  </si>
  <si>
    <t>制定ECP治具流程並測試電壓範圍_x000D_
至組裝水表廠商更換水表_x000D_
紀錄錯誤水表口徑表號及數量</t>
  </si>
  <si>
    <t>ECP治具測試_x000D_
ECP_SOP製作_x000D_
教育訓練新人ECP測廠、總廠、二廠環境巡視_x000D_
至土城二廠還入盤面式ECP</t>
  </si>
  <si>
    <t>1.確定認證等級為EX db ......._x000D_
2.</t>
  </si>
  <si>
    <t xml:space="preserve">1、与业务崔总联系，了解防爆需求，申请防爆产品清单，等待时间有3天_x000D_
</t>
  </si>
  <si>
    <t xml:space="preserve">依业务提供的防爆产品清单，与总部沟通认证事项，最后决定只做SIS2产品的防爆认证，等侍时间有1天_x000D_
</t>
  </si>
  <si>
    <t>1、写邮件向总部申请SIS2零件图及组合图的CAD档</t>
  </si>
  <si>
    <t>再与业务确认产品的防爆型式，最终确认为隔爆，型式为;Ex db IIC   T5...T6,并请崔总签字确认。</t>
  </si>
  <si>
    <t>1、防爆3C证依之前取得的SE17防爆3C取证费用，预估SIS2的费用，若是后面测试不合格，费用另算                                                        2、防爆合格证依之前取得的SIS2取证费用预估_x000D_
3、核算费用，生成EXCEL表</t>
  </si>
  <si>
    <t>第一次做排程规划，先在EXCEL表上做了一版，领导审核后，返工2次，合格后，再上PLM上做，因安排的时间问题，再返工一次</t>
  </si>
  <si>
    <t>依目录下载产品选型，再依编码原则增加防爆选项7C，再与已取得的粉尘防爆证书核对代码。看是否有其它的增加项。同时增加接续项目</t>
  </si>
  <si>
    <t>查询TTERP，看SIS2粉尘防爆的订单，看有下过什么接续，把所有可能用到的接续编码都纳入选型表，这与防爆性能无关，可以加。以利后继订单用，并上传PLM系统</t>
  </si>
  <si>
    <t>1、核对说明书需要修改的内容，并标注出来，上海/台湾---郑仁春，用了1小时_x000D_
2、修改说明书2份---郭吴你倩（1.5小时）</t>
  </si>
  <si>
    <t>1、上海的产品铭牌图，改防爆等级等内容_x000D_
2、总部的产品铭牌图，改LOGO,及防爆等级等内容</t>
  </si>
  <si>
    <t>1、防爆标识_x000D_
2、产品组合图_x000D_
3、产品铭版_x000D_
4、产品编码原则</t>
  </si>
  <si>
    <t>1、编写认证产品的编码含义_x000D_
2、编写关关键元器件清单，并标注相关厂商_x000D_
3、编写技术文件清单</t>
  </si>
  <si>
    <t>1、总部于2024/08/22提供CAD档，但版本过高，打不开，请降档_x000D_
2、2024/08/24收到降档文件_x000D_
3、8/28按要求修改零件图，里面的乱码修正，重新排版，LOGO更换，尺寸确定。_x000D_
其中涂琪用时2.5小时，郑仁春审核修订用了1小时</t>
  </si>
  <si>
    <t>1、修订乱码，繁改简，重新排版_x000D_
2、所有组合图上的铭牌内容更换成防爆的_x000D_
3、做了上海及台湾2个版本的_x000D_
4、其中涂淇用时2.5小时，郑仁春审核修订用了2小时</t>
  </si>
  <si>
    <t>1、编写公司基本信息_x000D_
2、核查相关ISO文件编号_x000D_
3、提供相关仪器表单_x000D_
4、提供相关生产设备表单</t>
  </si>
  <si>
    <t xml:space="preserve">1、修改SIS2的选型编码，增加接续的规格_x000D_
2、增加防爆的相关内容_x000D_
</t>
  </si>
  <si>
    <t>1、详细阅读GB/T3836.1及GB/T3836.2的标准文件，核对图面的相关尺寸及工艺是否符合标准的要求，从尺寸、工艺、耐压、电器参数一一比对。</t>
  </si>
  <si>
    <t>1、防爆3C网上填写申请书，公司基本信息，产品基本信息，联络人基本信息_x000D_
2、上传相关技术文件_x000D_
3、提交申请</t>
  </si>
  <si>
    <t>1、登陆网站，下载申请单_x000D_
2、详阅申请单内容_x000D_
3、用印申请单填写_x000D_
4、用印申请单签核跑流程_x000D_
5、到财务盖章_x000D_
6、扫描到电脑_x000D_
7、上传到网站_x000D_
其中郑仁春费时1小时，郭吴倩跑盖章流程0.5小时</t>
  </si>
  <si>
    <t>1、到防爆站与老师沟通SIS2隔爆适宜性的相关事项_x000D_
2、沟通结果需更改相关技术资料如下：_x000D_
1）确认探头部分和LED灯部分腔体的净体积，由净体积确认胶水灌入腔体的厚度（从探头的底部和LED灯的底部开始胶水厚度）_x000D_
2)用哪种胶水，胶水的报告（厂家、型号、COT）_x000D_
3)出线接头部分的结构图_x000D_
4)在产品上开M10*1的口，用于防爆站检测_x000D_
3、到防爆站有3位研发人员（汪佳凯、吴远程、涂琪），每人用时6小时，合计18小时</t>
  </si>
  <si>
    <t>132</t>
  </si>
  <si>
    <t>1、按防爆站要求，申请SIS2的相关图面，并发邮请教黄工灌胶深度_x000D_
2、按总部提供的技术资料绘制标准型、后座型的灌胶深度图纸，并标注胶粘结合面，同时计算产品的体积</t>
  </si>
  <si>
    <t>1、按要求绘制需要做传爆实验的零件图，中间增加M10*1的接口_x000D_
2、绘制做传爆实验的组合图_x000D_
3、查SIS2相关BOM，确定做样品的相关零件料号_x000D_
4、申请抛转相关料号（郭吴倩，用时0.5小时）_x000D_
5、转生管申请相关零件，各5套_x000D_
6、准备产品电缆线的结构图_x000D_
7、整合资料，一起提供给防爆站老师确认_x000D_
8、联系防爆站老师，告之资料已提供，回复暂未有时间确认</t>
  </si>
  <si>
    <t>1、请购材料全部到位，组装，确认样品的生产步骤1.5小时_x000D_
2、4支样品，一侧焊接，氩氟焊（1小时---苏峰）_x000D_
2、4支样品一侧灌胶水（调胶、灌胶---费凯东）1小时</t>
  </si>
  <si>
    <t>90</t>
  </si>
  <si>
    <t>1、另一侧产品焊接，镭射焊（苏峰1小时）_x000D_
2、另一侧产品灌胶（2小时--费凯东）</t>
  </si>
  <si>
    <t xml:space="preserve">1、样品已好，包装，标示，与防爆站确认送样时间，下周三/周四_x000D_
</t>
  </si>
  <si>
    <t>1、郑仁春和涂琪到防爆站与老师沟通认证事项_x000D_
2、SA27的防爆3C型式实验报告更改事项沟通 2小时/人_x000D_
3、SIS2防爆3C取证事项沟通2小进/人_x000D_
4、SF1710防爆3C取理论上事项沟通2小时/人_x000D_
5、QAR厂审事项沟通1小时/人</t>
  </si>
  <si>
    <t xml:space="preserve">1、SIS2防爆站要求更改M12*1的接头工艺，认为此不符合隔爆要求，_x000D_
2、商量、沟通结构方案，有三种：加盲盖、直接出线、直接出线+防爆接头，_x000D_
3、出三种方案的图面，与防爆站沟通可行方案_x000D_
4、防爆站认证直接出线可以_x000D_
</t>
  </si>
  <si>
    <t>1、SIS2上盖结构改善图，需加固定槽居中电路板，但未有电路板的尺寸，固定槽无法确定；向总部申请电路板5块_x000D_
2、出线需找电缆供应商确定材质，目前暂用库存的电缆线_x000D_
3、出线上需套护套线，王特建议用SD产品上的，查SD上用的护线套，目前只有外径16.6,查不到内径，再确认_x000D_
4、SIS2的上盖大概出了一张方案图，没有尺寸</t>
  </si>
  <si>
    <t>1、更改SIS2灌胶组合图_x000D_
2、更改产品外观图_x000D_
3、更改产品铭牌安装图_x000D_
4、更改产品组合图（因未有CAD档，向总部申请）暂未完成</t>
  </si>
  <si>
    <t>1、去防爆站与老师沟通SIS2直接出现的结构图，进行所有资料的现场审核_x000D_
2、老师确认目前方案可行，需要增加一个电缆线的拔脱测试_x000D_
3、确认样品方案：_x000D_
    样品数量：2支_x000D_
    样品规格：中间做M10*1的内牙，上面用10的棒替代电缆线做拔脱测试_x000D_
4、沟通其它SF1710\SA27/SC38/SRS/QAR的相关事项_x000D_
5、用时12小时（2个人），其中用于SIS2的6小时（每人各3小时）</t>
  </si>
  <si>
    <t>1、依老师要求，出图测试棒的图纸，并外发加工，预计12/6到货_x000D_
2、确认胶水规格，建料号，申请请购，12/11到货_x000D_
3、确认上盖图面，建料号，申请请购，12/9到货_x000D_
4、用时郑仁春2小时，涂琪2小时</t>
  </si>
  <si>
    <t>1、胶水及请购的所有零件到货，做胶水与探棒的粘合测试，手试拉力没有问题，需上拉力测试机上按标准要求做测试，_x000D_
2、测试台的治具要改进，需要与样品的规格相符合</t>
  </si>
  <si>
    <t>1、样品做好，送到防爆站，与老师沟通SIS2的试验要求，告之还需要做一支，拉线芯的样品，线芯目前是1.6MM，需要焊在试棒上，且另3根线芯插入产品中。_x000D_
2、需要提供胶水的物性报告_x000D_
3、需要提供PEEK探头的物性报告_x000D_
4、产品需做3MPA的压力测试，自已在厂内做，拍视频给老师_x000D_
5、原做好的样品留一支试样_x000D_
涂琪去防爆站，郑仁春在公司配合提供资料_x000D_
共计工时3.5小时</t>
  </si>
  <si>
    <t>1、请总部提供PEEK的物性报告-已提供_x000D_
2、胶水报告---已提供_x000D_
3、产品的测试棒及线芯绘图，请购外发加工</t>
  </si>
  <si>
    <t>1、第三次测试样品做出，灌胶后旋转线芯棒，因太细了，直接拉出来了_x000D_
2、重新设计线芯棒前面焊一个粗8MM的棒，增加胶水的粘合面积，再做一个样品_x000D_
3、向总部追踪SIS2的生产及检测治具是否 要提供给上海</t>
  </si>
  <si>
    <t>1、线芯测试样品送防爆站，并沟通SIS2防爆相关文件资料</t>
  </si>
  <si>
    <t>1、制做SIS2隔爆型的相关说明书_x000D_
2、组合图加入新的上盖及保护线套的零件，图面上繁改简_x000D_
3、选型表增加隔爆电缆线的相关信息</t>
  </si>
  <si>
    <t>1、总部测试设备到上海，上海生产5支产品，从组装、灌胶、焊接、测漏、调试、校准、镭雕铭牌，在2/28完成了5支成品_x000D_
2、费凯东用时20小时，涂琪用时2小时，郑仁春用时6小时，车间焊接1小时</t>
  </si>
  <si>
    <t>3/26：郑仁春和涂琪到防爆站配合做产品的型式实验报告，告之需要再补做一个参考压力测试，与实际压力3MPA，若有4倍关系，则产品不用再做例行实验，对后继产品工时效率方面有助力                                                                                         4/2：测试已做，参考压力为0.35-0.4MPA,实际压力为：3MPA，所以大于4倍关系。</t>
  </si>
  <si>
    <t>1、总部测试设备到上海，上海生产5支产品，从组装、灌胶、焊接、测漏、调试、校准、镭雕铭牌，在2/28完成了5支成品_x000D_
2、费凯东用时20小时，涂琪用时4小时，郑仁春用时6小时，车间焊接1小时</t>
  </si>
  <si>
    <t>市场评估报告审核并提交</t>
  </si>
  <si>
    <t>竞品飞卓相关规格及样品比对</t>
  </si>
  <si>
    <t>设计计划书审核并提交</t>
  </si>
  <si>
    <t>专案人员分配表审核并提交</t>
  </si>
  <si>
    <t>设计任务书审核并提交</t>
  </si>
  <si>
    <t>设计可行性方案审核并提交</t>
  </si>
  <si>
    <t>产品所需料件归整并统筹，列表核实</t>
  </si>
  <si>
    <t>客户：上海森松，相关产品及规格要求调查、填写并提交</t>
  </si>
  <si>
    <t>机构相关3D模型归整并提交</t>
  </si>
  <si>
    <t>EGX5 PP 防腐相关料件确认并录入ERP系统</t>
  </si>
  <si>
    <t>机构相关CAD图档归整并提交</t>
  </si>
  <si>
    <t>客户：常州科讯，相关产品及规格要求调查、填写并提交</t>
  </si>
  <si>
    <t>EGX5 PFA 防腐相关料件确认并录入ERP系统</t>
  </si>
  <si>
    <t>采购建议书相关零件规格及对应供应商确认</t>
  </si>
  <si>
    <t>采购建议书内容审核并提交</t>
  </si>
  <si>
    <t>机构零件尺寸及外观复核，进行验收，并与厂商沟通改善事宜</t>
  </si>
  <si>
    <t>18</t>
  </si>
  <si>
    <t>机构更改后，相关涉及零件重新送样，再复核并验收</t>
  </si>
  <si>
    <t>M12接插件相关资料转采购，并正式请购</t>
  </si>
  <si>
    <t>机构件PP零件（本体，上盖、塑胶接头，塑胶塞头）报价并外发请购</t>
  </si>
  <si>
    <t>机构件PFA零件（塑胶接头，塑胶塞头）报价并外发请购（增补，适配总部φ12管径）</t>
  </si>
  <si>
    <t>产品机构再调整，相关零件再评估外购</t>
  </si>
  <si>
    <t>产品相关配件厂商寻找，并安排购买样品</t>
  </si>
  <si>
    <t>电路（感测）部分方案再复核并确认</t>
  </si>
  <si>
    <t>零件规格资料整理上传</t>
  </si>
  <si>
    <t>电路感测半成品相关料件到厂，试焊并评估安装效果</t>
  </si>
  <si>
    <t>相关零件成组套件测试并确认</t>
  </si>
  <si>
    <t>EG50说明书及型录修改方案讨论并说明（相关页次增加及修改）</t>
  </si>
  <si>
    <t>产品专用样本、说明书修改并审核，安排发行</t>
  </si>
  <si>
    <t>资料再审核及跑签进度追踪</t>
  </si>
  <si>
    <t>样机相关零件图纸修改并发包，厂商外加工</t>
  </si>
  <si>
    <t>样机零件外加工进度追踪并跟催</t>
  </si>
  <si>
    <t>样机零件外加工问题，与厂商沟通并修改，进度追踪并跟催</t>
  </si>
  <si>
    <t>机构型式调整，重建模型</t>
  </si>
  <si>
    <t>机构零件重新生成，并模拟装配</t>
  </si>
  <si>
    <t>机构尺寸复核，并细部调整</t>
  </si>
  <si>
    <t>EG测试平台及软件情况评估并试用，测试样品准备并架设</t>
  </si>
  <si>
    <t>EG一体式（电路板+内管）感测整组组件测试及校准</t>
  </si>
  <si>
    <t>EG感测组件再测试，校准问题反映并重现</t>
  </si>
  <si>
    <t>EG平台校准异常情况，故障分析并排查</t>
  </si>
  <si>
    <t>电路侧板尺寸规格图面绘制</t>
  </si>
  <si>
    <t>EG平台校准问题，与总部自动化再演示并沟通</t>
  </si>
  <si>
    <t>装配相关五金零件选型并安排购买</t>
  </si>
  <si>
    <t>EG共用上固定座改制修模事宜，与总部沟通并推进</t>
  </si>
  <si>
    <t>熔接设备导入相关事宜，与总部沟通并推进</t>
  </si>
  <si>
    <t>EG测试平台相关夹具及辅助治具增补</t>
  </si>
  <si>
    <t>EG测试平台马达运行异常情况，与总部相关人员沟通并排查</t>
  </si>
  <si>
    <t>机构件试制零件进厂，规格验收并确认，加工问题反馈厂商</t>
  </si>
  <si>
    <t>机构件模具成本预估事宜，与厂商沟通并跟催</t>
  </si>
  <si>
    <t>EG测试平台夹具制作进度追踪</t>
  </si>
  <si>
    <t>防腐型EG产品相关机构图面根据试制实配情况修改并转档，_x000D_
尺寸及公差确认，打包提供总部复核</t>
  </si>
  <si>
    <t>EG测试平台新版夹具及辅助治具到厂，实装试验稳定性并_x000D_
调整细部安装</t>
  </si>
  <si>
    <t>EG防腐型PCB电路板布局范围及尺寸，再展开模型并标注说明</t>
  </si>
  <si>
    <t>EGX5电路板（电源板/主板）料件清单申请展开</t>
  </si>
  <si>
    <t>EG防腐型 PCB电路板接插件详细图面沟通并提供</t>
  </si>
  <si>
    <t>EG防腐型 PCBA成品板及PCB裸板 料件选码并送审</t>
  </si>
  <si>
    <t>PFA 接头图面公差及开模注塑工艺问题，与厂商讨论并确认</t>
  </si>
  <si>
    <t>EG防腐型电路板相关电子元件料件编码确认并安排申请抛转</t>
  </si>
  <si>
    <t>外购直针插座线缆组件料码选型并送签</t>
  </si>
  <si>
    <t>PFA熔接设备调试及实配熔接方式及设备情况，与总部陳威_x000D_
瑜沟通</t>
  </si>
  <si>
    <t>PCB 电路板调整方案再讨论并确认，相关图面及标识再修改_x000D_
并说明</t>
  </si>
  <si>
    <t>EGX5电路板（电源板/主板）相关电子元件申请抛转上海厂区，_x000D_
相关事宜与总部再沟通</t>
  </si>
  <si>
    <t>热熔铜螺母配合治具3D模型生成并复核，与厂商沟通确认</t>
  </si>
  <si>
    <t>PCB 电路板调整方案再与总部相关人员沟通并确认细节</t>
  </si>
  <si>
    <t>EG防腐型电路板相关电子组件料件抛转情况追踪并确认</t>
  </si>
  <si>
    <t>PFA管供货厂商寻找，并确认规格及单次小批量采购数量_x000D_
，执行正式请购流程</t>
  </si>
  <si>
    <t>PFA结构尾端封口件相关规格及料码确认，后续供货事宜与_x000D_
总部沟通</t>
  </si>
  <si>
    <t>接线盒等机构图纸再修改，相关尺寸公差调整，并外发_x000D_
增补5组料件</t>
  </si>
  <si>
    <t>EG防腐型线缆接插件安装方式再与总部沟通说明并调整_x000D_
优化</t>
  </si>
  <si>
    <t>JTR2 PFA熔接设备（焊接封口机）导入事宜，与厂务沟通_x000D_
并确认，增补设备请购流程</t>
  </si>
  <si>
    <t>PFA管（φ12*1）素材到厂，尺寸量测并确认规格</t>
  </si>
  <si>
    <t>PFA接头厂内钻孔修整，热熔铜螺母工艺再试制并评估</t>
  </si>
  <si>
    <t>EG防腐型电路板相关电子组件料件料件汇整并建立BOM清单_x000D_
签核（PC305-B003K82C01）</t>
  </si>
  <si>
    <t>EG防腐型电路板BOM料件增补，并确认发放</t>
  </si>
  <si>
    <t>模具厂商相关能力评估事宜，与采购/品质沟通并推进</t>
  </si>
  <si>
    <t>EGXCE5P-0006电源板/EGXCE5M-0004主板料件清单及相关_x000D_
料件规格提供至总部，执行半成品请购正式流程</t>
  </si>
  <si>
    <t>150W 大功率 烙铁头进厂，确认规格并试焊效果</t>
  </si>
  <si>
    <t>总部 PFA 熔接 设备进厂进行接收，搬运并安排场地放置</t>
  </si>
  <si>
    <t>PFA 熔接设备调试并进行熔接（尾端+上端）试制，实物效果评_x000D_
估</t>
  </si>
  <si>
    <t>EG防腐型电路板料件清单数据再复核，汇入表单制作,并提供_x000D_
总部庆桦，用于正式BOM表生成，Connector汇入问题再沟通_x000D_
处理</t>
  </si>
  <si>
    <t>EG测试平台再运行，校准并复测相关样品精度</t>
  </si>
  <si>
    <t>EG感测部分组件组装并焊接（顶板），再增加2组用于测试对比</t>
  </si>
  <si>
    <t>热熔铜螺母配合治具新版（双头同步加热）方案复核，费用确认，_x000D_
并正式发外制作一组</t>
  </si>
  <si>
    <t>PCB固定用铁杆图面修改并申请新料，与厂商沟通加工工艺问题</t>
  </si>
  <si>
    <t>总部EG上固定座样品到场，尺寸及规格复核，并试装实配</t>
  </si>
  <si>
    <t>EG内管感测半成品组件规格确认并申请建立相关料号</t>
  </si>
  <si>
    <t>EG PCB用固定铁杆上海新版图面确认并发行，执行正式请购流程</t>
  </si>
  <si>
    <t>EG内管感测半成品组件(新版EG上固定座)请购事宜，再与总部相_x000D_
关人员沟通并推进</t>
  </si>
  <si>
    <t>EG内管感测半成品组件料号规格再确认并说明</t>
  </si>
  <si>
    <t>铁杆镀锌制作问题，与厂商沟通并确认（不锈钢替换，保证表面_x000D_
光洁度）</t>
  </si>
  <si>
    <t xml:space="preserve">2025年度-硬體模組化專案_x000D_
EPH水量計型式認證技術規範CNPA49第4版結構驗證與改善_x000D_
EPH結構改善與提升生產良率_x000D_
申請量桶量槽製作資格_x000D_
</t>
  </si>
  <si>
    <t xml:space="preserve">EPH水量計型式認證技術規範CNPA49第4版結構驗證與改善_x000D_
EPH結構改善與提升生產良率_x000D_
一體式夾管超音波流量計(DN25)[RD4]_x000D_
</t>
  </si>
  <si>
    <t xml:space="preserve">2025年度-硬體模組化專案_x000D_
EPH水量計型式認證技術規範CNPA49第4版結構驗證與改善_x000D_
一體式夾管超音波流量計(DN25)[RD4]_x000D_
軌道型顯示器夾管式超音波流量計_x000D_
</t>
  </si>
  <si>
    <t xml:space="preserve">EPH水量計型式認證技術規範CNPA49第4版結構驗證與改善_x000D_
GPX8溫度校正設備_x000D_
SQ壓力開關調校設備(單顆+步進馬達)_x000D_
</t>
  </si>
  <si>
    <t xml:space="preserve">2025年度-硬體模組化專案_x000D_
緊湊型渦街流量計導入專案_x000D_
</t>
  </si>
  <si>
    <t xml:space="preserve">(K201002R2)SP數位熱質式開關-DC一體型II_x000D_
C級奧多曼電子水量計_x000D_
EPH水量計型式認證技術規範CNPA49第4版結構驗證與改善_x000D_
EPT測試台-400cm/s_x000D_
TS認證查核點-設備監控保護裝置(防爆燈拉繩開關125VDC)_x000D_
小口徑EPH測試台_x000D_
首次生產-AI伺服器用熱質流量計_x000D_
首次生產-液體洩漏偵測器_x000D_
首次生產-渦街流量計商品化_x000D_
</t>
  </si>
  <si>
    <t xml:space="preserve">C級奧多曼電子水量計_x000D_
EPH水量計型式認證技術規範CNPA49第4版結構驗證與改善_x000D_
PCB濕製程用插入式壓力感測器_x000D_
一體式夾管超音波流量計(DN25)[RD4]_x000D_
</t>
  </si>
  <si>
    <t>Closed</t>
  </si>
  <si>
    <t>研三部</t>
    <phoneticPr fontId="39" type="noConversion"/>
  </si>
  <si>
    <t xml:space="preserve">2026/02/02/樣品系統驗證,測試及問題解決(軟體/硬體/機構整合)/許博元/75%_x000D_
</t>
  </si>
  <si>
    <t xml:space="preserve">2025/05/20/PCB製作 (外包)/許慧芝/0%_x000D_
2025/12/18/電子半成品 EOM/許博元/80%_x000D_
</t>
  </si>
  <si>
    <t xml:space="preserve">2026/01/05/溫昇測試、絕緣測試/許博元/75%_x000D_
2026/03/18/一般安規測試/陳威諭/0%_x000D_
</t>
  </si>
  <si>
    <t xml:space="preserve">2025/12/31/電磁流量計-感測原理與感測電路設計/魏暉恩/0%_x000D_
2025/12/31/熱質式流量計-感測原理與感測電路設計/丁智軒/0%_x000D_
</t>
  </si>
  <si>
    <t xml:space="preserve">2025/12/19/樣品製作(PCBA)(20PCS)/彭志豪/75%_x000D_
2025/12/24/型錄、DM與操作手冊草稿編修檔資料 (發起PLM提供給FAE)/彭志豪/10%_x000D_
</t>
  </si>
  <si>
    <t xml:space="preserve">2025/12/26/控制軟體設計/郭景成/0%_x000D_
</t>
  </si>
  <si>
    <t xml:space="preserve">2026/01/19/小量試產/產線驗收/黃胤綸/0%_x000D_
</t>
  </si>
  <si>
    <t xml:space="preserve">2026/01/12/圖面資料、採購資料、安裝手冊、操作說明書發行、驗收報告/羅友彥/90%_x000D_
</t>
  </si>
  <si>
    <t xml:space="preserve">2026/01/19/操作說明書/蘇漢城/0%_x000D_
2026/01/26/小量試產/產線驗收/蘇漢城/0%_x000D_
</t>
  </si>
  <si>
    <t xml:space="preserve">2026/02/02/驗收報告/蘇漢城/0%_x000D_
</t>
  </si>
  <si>
    <t xml:space="preserve">2025/08/13/錶頭分析報告/彭志豪/80%_x000D_
</t>
  </si>
  <si>
    <t xml:space="preserve">2025/12/26/電路設計/彭志豪/20%_x000D_
2025/12/29/硬體審查單/彭志豪/20%_x000D_
</t>
  </si>
  <si>
    <t>2026/1/9發行文件DCO-26010003,進行簽核.</t>
  </si>
  <si>
    <t>提前備料，補齊缺料後，9/9完成打件50套</t>
  </si>
  <si>
    <t>1/13 上傳</t>
  </si>
  <si>
    <t>HP414-EHXSCXUSXX-D0-G1</t>
  </si>
  <si>
    <t>錶頭結案報告編寫中,弓銓使用MR senosr.</t>
  </si>
  <si>
    <t>配電已完成</t>
  </si>
  <si>
    <t>12/15~16 安裝水槽到測試台之間管路_x000D_
12/17 工研院量筒校正_x000D_
12/26組裝測試台出水道量筒間的管道_x000D_
12/30機構組裝完成，待整體機台測試</t>
  </si>
  <si>
    <t>1/14 完成</t>
  </si>
  <si>
    <t>資料已上傳</t>
  </si>
  <si>
    <t>1/2跑水測試_x000D_
1/6管件漏水補焊接_x000D_
1/13 六號線昆達DN20長時間測試</t>
  </si>
  <si>
    <t>2026/01/11</t>
  </si>
  <si>
    <t>2025/12/21</t>
  </si>
  <si>
    <t>一般安規測試</t>
  </si>
  <si>
    <t>專案延遲318天</t>
  </si>
  <si>
    <t>專案延遲282天</t>
  </si>
  <si>
    <t>專案延遲263天</t>
  </si>
  <si>
    <t>專案延遲246天</t>
  </si>
  <si>
    <t>專案延遲219天</t>
  </si>
  <si>
    <t>專案延遲156天</t>
  </si>
  <si>
    <t>專案延遲182天</t>
  </si>
  <si>
    <t>專案延遲155天</t>
  </si>
  <si>
    <t>專案延遲127天</t>
  </si>
  <si>
    <t>專案延遲122天</t>
  </si>
  <si>
    <t>專案延遲107天</t>
  </si>
  <si>
    <t>專案延遲95天</t>
  </si>
  <si>
    <t>專案延遲52天</t>
  </si>
  <si>
    <t>專案延遲51天</t>
  </si>
  <si>
    <t>專案延遲50天</t>
  </si>
  <si>
    <t>專案延遲49天</t>
  </si>
  <si>
    <t>專案延遲3天</t>
  </si>
  <si>
    <t>專案延遲39天</t>
  </si>
  <si>
    <t>專案延遲31天</t>
  </si>
  <si>
    <t>1. NPN型目前試作20PCS,電路板半成品搭配外殼功能驗證OK._x000D_
2. PNP型預計1/15進行送洗.</t>
  </si>
  <si>
    <t>專案延遲30天</t>
  </si>
  <si>
    <t>1. Hall senosr功耗太大,不採用._x000D_
2. TMR sensor功耗很小,目前傾向使用.</t>
  </si>
  <si>
    <t>操作手冊初版參考GEMS</t>
  </si>
  <si>
    <t>由於先期研究尚未結束,所以硬體審查無法進行.</t>
  </si>
  <si>
    <t>專案延遲4天</t>
  </si>
  <si>
    <t>2026年1月份研發處專案工時統計表</t>
  </si>
  <si>
    <t xml:space="preserve">一體式夾管超音波流量計(DN25)[RD4]_x000D_
工業爆炸環境防爆型音叉感測器_x000D_
</t>
  </si>
  <si>
    <t xml:space="preserve">AI冷卻系統數位通訊溫度偵測器_x000D_
C級奧多曼電子水量計_x000D_
EGX5防腐型技转_x000D_
EPH水量計型式認證技術規範CNPA49第4版結構驗證與改善_x000D_
PCB濕製程用插入式壓力感測器_x000D_
PVD二口二位閥展型(DN15、DN20)_x000D_
SDX光電開關微型化設計_x000D_
一體式夾管超音波流量計(DN25)[RD4]_x000D_
一體型電磁流量計北美多重防爆認證_x000D_
工業爆炸環境防爆型音叉感測器_x000D_
軌道型顯示器夾管式超音波流量計_x000D_
</t>
  </si>
  <si>
    <t xml:space="preserve">2025年度-硬體模組化專案_x000D_
一體式夾管超音波流量計(DN25)[RD4]_x000D_
</t>
  </si>
  <si>
    <t xml:space="preserve">2025年度-硬體模組化專案_x000D_
AI冷卻系統數位通訊溫度偵測器_x000D_
工業爆炸環境防爆型音叉感測器_x000D_
</t>
  </si>
  <si>
    <t>SDX10M1006 外型變更LAYOUT修改</t>
  </si>
  <si>
    <t>EPT16S1001重新排版資料確認</t>
  </si>
  <si>
    <t>EPU11S1002排版確認</t>
  </si>
  <si>
    <t>PDU3616Z SOT323FOOTPRINT建立,SDX10M1004 LAYOUT修改</t>
  </si>
  <si>
    <t>PAD加大LAYOUT修改發包資料整理</t>
  </si>
  <si>
    <t>軟板發包資料整理</t>
  </si>
  <si>
    <t>SDX10M1004發包資料整理</t>
  </si>
  <si>
    <t>EPT16S1001變更技轉圖面整理</t>
  </si>
  <si>
    <t>SDX10M1005 PNP LAYOUT</t>
  </si>
  <si>
    <t>新零件包裝建立ORCAD PADS各3PCS</t>
  </si>
  <si>
    <t>NET變更LAYOUT修改</t>
  </si>
  <si>
    <t>20260105確認事項_x000D_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</si>
  <si>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</si>
  <si>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</si>
  <si>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</si>
  <si>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</si>
  <si>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</si>
  <si>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</si>
  <si>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</si>
  <si>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20260112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</si>
  <si>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20260113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</si>
  <si>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SC38 會報進度狀況</t>
  </si>
  <si>
    <t>20260113確認事項_x000D_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廠商(CSA).(Ongoing)</t>
  </si>
  <si>
    <t>20260114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</si>
  <si>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20260114確認事項_x000D_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 待後續提供 CSA(Lysa) 溫昇測試26.4V檢測結果.(Ongoing)_x000D_
14. Update Order Code to CSA(Eddie, Lysa).(Close)</t>
  </si>
  <si>
    <t>DN20長時間運轉測試驗證</t>
  </si>
  <si>
    <t>北水-自來水配管(給、配水管)技能訓練講習</t>
  </si>
  <si>
    <t xml:space="preserve">ECP插入式老化實驗_x000D_
ECP電流輸出異常查詢_x000D_
</t>
  </si>
  <si>
    <t>ECP電流校正測試</t>
  </si>
  <si>
    <t>ECP_K240801R2_SOP修改</t>
  </si>
  <si>
    <t>ECP長時間LOG輸出電流及平均壓力，長時間老化測試溫度及輸出電流，移動壓力治具氣瓶位置</t>
  </si>
  <si>
    <t>EPT長時間LOG數據整理計算平均delta差值和平均流速差值，BPM申請EMT系列產品檢驗紀錄和產品檢驗基準，製作ECP內陶瓷感測器檢測治具，修改ECP陶瓷感測器檢測作業標準書。</t>
  </si>
  <si>
    <t>ECP72小時LOG數據計算五公斤持壓下ADAM電流平均值和老化機台平均電流值和平均溫度，EPT導熱墊LOG數據在20溫層和30溫層下測試開度270和開度300時的流量及各支EPT流速狀況。</t>
  </si>
  <si>
    <t>EPT長時間LOG導熱墊及綠膏數據分析Delta差值，以及針對EPT新舊韌體進行150流速和300流速的溫升溫降驗證比較，焊接結合電纜線及M12接頭。</t>
  </si>
  <si>
    <t>新韌體設定不同開度後測試SPX的流速和輸出電流，借調領出EPT熱質流量計4pcs進行更新韌體重新校正，PC軟體測試新製程導熱墊在不同溫層和流速下的狀態。</t>
  </si>
  <si>
    <t>上海陸幹來台-產品教育訓練</t>
  </si>
  <si>
    <t>SDX廣達QA測試IPX7發生進水問題, 射出機台參數調整, 分批確認風險機率, 匯整資料與各管制工站的生產記錄</t>
  </si>
  <si>
    <t>1. SC28內巡檢, 外殼改透明色研發沒收到通知, QC處理方式沒問題, 但因此為外觀件, 請QC補ECR, 並先告知Shelley俄羅斯客戶收到貨時會有此現象. _x000D_
2. EF內巡檢.</t>
  </si>
  <si>
    <t>整理SDX追蹤立項, 焊接設備不良, 進水問題改善, 電測治具的檢出率確認.</t>
  </si>
  <si>
    <t>1. SP20的測試治具, 請慶樺協助確認, 除了治具本身POGO PIN腳問題外, 治具上的VR板也損壞. 打件回廠的輸出板主要是LED異常造成._x000D_
2. GPX8-PT1000量產測試設備已在進行軟體整合驗證中.</t>
  </si>
  <si>
    <t>更新GPX200的QC工程表</t>
  </si>
  <si>
    <t>SCX5防爆測試項目匯整</t>
  </si>
  <si>
    <t>製作SDX5重工標準</t>
  </si>
  <si>
    <t>Sensor比較測試(TMAG5231 vs TMR1340)</t>
  </si>
  <si>
    <t>Sensor&amp;磁鐵擺放方式、擺放距離測試</t>
  </si>
  <si>
    <t>SD20光電測試治具2維修</t>
  </si>
  <si>
    <t>搭配塑膠外殼,整機測試</t>
  </si>
  <si>
    <t>結案報告整理</t>
  </si>
  <si>
    <t>PNP型輸出電路規劃與測試</t>
  </si>
  <si>
    <t>1. PNP型輸出電路規劃與測試_x000D_
2. NPN型輸出,PCB Layout確認</t>
  </si>
  <si>
    <t>標籤版型參考SDX53A00900,貼於外殼.</t>
  </si>
  <si>
    <t>1. Hall sensor 功耗太高,目前改用TMR senosor._x000D_
2. 目前使用TMR1340進行測試</t>
  </si>
  <si>
    <t>1. PNP型輸出,PCB Layout確認_x000D_
2. 電路板半成品BOM表建立_x000D_
3. 維諦成品BOM表建立(金屬外殼與NPN NO電路板)_x000D_
4. DVT-QA驗證,所需樣品與數量</t>
  </si>
  <si>
    <t>1. 目前使用TMR1340進行測試_x000D_
2. 與多維科技索取TMR樣品,預計1/17到廠_x000D_
3. 與杰碩科技索取TMR樣品,目前尚未回覆提供時間.</t>
  </si>
  <si>
    <t>1. 目前使用TMR1340進行測試_x000D_
2. LCD顯示圖示修改</t>
  </si>
  <si>
    <t xml:space="preserve">1. 修改 ECO-25120185 內容_x000D_
</t>
  </si>
  <si>
    <t>1. 製作 SDX 5 PNP 簡易功能測試 治具_x000D_
2. 全檢 SDX5 廣達庫存品</t>
  </si>
  <si>
    <t>1. 電二架設 SDX5庫存全檢 測試環境</t>
  </si>
  <si>
    <t>1. PNP 功能設計_x000D_
2. 比對廠商提供的新料是否符合產品需求</t>
  </si>
  <si>
    <t>1. SDX5 生產 內巡檢</t>
  </si>
  <si>
    <t>1. ESD測試</t>
  </si>
  <si>
    <t>1. GPX8 成品電測治具 功能測試</t>
  </si>
  <si>
    <t>1. GPX8 成品治具 軟體功能驗證</t>
  </si>
  <si>
    <t>1. PNP 晶體開關 功能設計</t>
  </si>
  <si>
    <t>1. PNP 電路功能測試</t>
  </si>
  <si>
    <t xml:space="preserve">1. 協助電一架設SDX8成品測試治具_x000D_
2. 巡檢SDX8工單不良與作業人員操作流程_x000D_
</t>
  </si>
  <si>
    <t>1. GPX8標準型作業標準書新增包裝流程</t>
  </si>
  <si>
    <t>1. 測試新探頭結構是否會引響IRPT的接收</t>
  </si>
  <si>
    <t>1. 協助QA 分析SDL客訴異常品</t>
  </si>
  <si>
    <t>1. SDLBE1M-0002 異常電路板分析</t>
  </si>
  <si>
    <t>1. 新增成品校正流程</t>
  </si>
  <si>
    <t>1. SDX PNP level shifter 電路 架構 增加上拉電阻</t>
  </si>
  <si>
    <t>1. GPX8 作業標準書 定義GPX8 485 溫度校正設備 架設與校正標準</t>
  </si>
  <si>
    <t>1. GPX8 成品測試治具 功能測試</t>
  </si>
  <si>
    <t>EPV工況-展志流量異常，重新驗證計算公式並將環境參數也考慮進去，進行全面的驗證作業</t>
  </si>
  <si>
    <t>修改電路圖與調整電路_x000D_
相關元件用料詢問與尋找</t>
  </si>
  <si>
    <t>修改電路圖與調整電路</t>
  </si>
  <si>
    <t>EPV顯示板異常分析與測試，找出真因與修改電路進行測試</t>
  </si>
  <si>
    <t>EPV工況-展志流量異常，推測因現場環境因素導致量測結果前不一致，與客戶確認中</t>
  </si>
  <si>
    <t>EPV工況-展志流量異常，經客戶確認測試時，閥門沒有全開導致壓損，進而使測試溫度不一致，導致流量計算產生差別_x000D_
_x000D_
EPV工況異常說明報告製作</t>
  </si>
  <si>
    <t>OIML認證DN50-BOM表整理與爆炸圖用料比較</t>
  </si>
  <si>
    <t>上海幹部產品教育訓練</t>
  </si>
  <si>
    <t>新料樣品測試與詢問</t>
  </si>
  <si>
    <t>_x000D_
EPV工況異常說明報告製作</t>
  </si>
  <si>
    <t>研三周會</t>
  </si>
  <si>
    <t>線圈鐵芯材質檢測、線圈匝數計算、拆解_x000D_
OLED用料討論</t>
  </si>
  <si>
    <t>精巧型EPD專案進度報告製作_x000D_
精巧型EPD電路圖繪製_x000D_
新料討論與尋找</t>
  </si>
  <si>
    <t>EPV韌體更新，協助台灣/印度客戶進行韌體更新並且解決現場使用上的問題</t>
  </si>
  <si>
    <t>EPV委測-電路修改，修改PVT-QA的成品電路*6</t>
  </si>
  <si>
    <t>電路圖拆板與更換用料</t>
  </si>
  <si>
    <t>電路圖拆板與細節修改</t>
  </si>
  <si>
    <t>客戶回傳所需端子，已請購15PCS_x000D_
整理PLM文件資料_x000D_
測試直管段在滿管及非滿管下的狀態</t>
  </si>
  <si>
    <t>陸幹會議，介紹產品簡介_x000D_
整理PLM文件資料</t>
  </si>
  <si>
    <t>請威諭協助提供治具相關文件，_x000D_
PLM文件資料確認編碼，_x000D_
請淑瑤協助審查</t>
  </si>
  <si>
    <t>確認工程試製修正項目，上蓋及上支架開孔需調整，預計周三完成_x000D_
俊伸課長回傳製程履歷相關訊息，準備修正</t>
  </si>
  <si>
    <t>0105_x000D_
_x000D_
EPU_DinRail_x000D_
治具設計 &amp; 製作_x000D_
_x000D_
EPD_北美防爆_x000D_
溫升測試安裝_x000D_
80度C測試 K-Type線 突然感測不到電熱棒_x000D_
問題排解中_x000D_
_x000D_
EPU_DinRail_x000D_
治具製作_x000D_
編碼會議記錄報告修改_x000D_
修改前後的編碼比較報告製作_x000D_
選型相關的規格，出來的料號範例前後對比報告製作_x000D_
_x000D_
LCM 異常測試_x000D_
測試報告製作_x000D_
快慢速開關機測試_x000D_
長時間開機測試</t>
  </si>
  <si>
    <t>0106_x000D_
_x000D_
LCM 異常測試_x000D_
測試報告製作_x000D_
快慢速開關機測試_x000D_
長時間開機測試_x000D_
_x000D_
EPU_DinRail_x000D_
治具製作_x000D_
_x000D_
EPD-北美防爆_x000D_
電路修改_x000D_
溫升測試安裝-溫度異常-問題排解_x000D_
80度C測試</t>
  </si>
  <si>
    <t>0107_x000D_
_x000D_
EPU_DinRail_x000D_
治具製作_x000D_
_x000D_
EPD-北美防爆_x000D_
溫升測試安裝 - 120度C測試_x000D_
_x000D_
LCM 異常測試_x000D_
測試報告製作 &amp; 回覆_x000D_
長時間開機測試功能 - 臨時測廠建立_x000D_
長時間開機測試 * 3</t>
  </si>
  <si>
    <t>0108_x000D_
_x000D_
EPD-北美防爆_x000D_
溫升測試 Ktype線安裝點  紅外線熱像儀檢測_x000D_
PPT製作_x000D_
_x000D_
LCM 異常測試_x000D_
長時間開機測試 * 3_x000D_
_x000D_
EPU_DinRail_x000D_
治具製作</t>
  </si>
  <si>
    <t>0112_x000D_
_x000D_
EPU_DinRail_x000D_
加工重點製作_x000D_
寄出等廠商報價_x000D_
_x000D_
EPD北美防爆_x000D_
OTC樣品領出轉交宏政脖子灌膠(防爆)_x000D_
_x000D_
LCM螢幕板 0086T領出組裝測試</t>
  </si>
  <si>
    <t>0113_x000D_
_x000D_
LCM螢幕板測試_x000D_
編號 5 6 9 測試完畢_x000D_
更換 2 3 10_x000D_
進度回覆(Mail Everyone)_x000D_
_x000D_
EPD北美防爆_x000D_
宜蘭樣品灌膠完成打包寄出-OTC_x000D_
EOM建立_x000D_
樣機預計可能要在生產兩台CSA要求_x000D_
嘗試修改Power板_x000D_
26.4V - 溫升測試60度C</t>
  </si>
  <si>
    <t>0114_x000D_
_x000D_
EPD北美防爆_x000D_
EOM料號建立_x000D_
EPD展型碼+認證碼新增_x000D_
EPD 出貨OTC 補單_x000D_
OrCAD檔案更新 新增當初樣品料號 &amp; 更改電路_x000D_
_x000D_
EPU_DinRail_x000D_
EBOM打件準備 - EBOM差件位置錯誤修正_x000D_
_x000D_
威健實業_x000D_
廠商會議_x000D_
_x000D_
LCM螢幕更換繼續測試_x000D_
QA &amp; 廠商反映LCM電路板更換MCU後 異常問題 轉移至更換的MCU板_x000D_
兩片拿回來實測 _x000D_
將MCU內程式碼比對 無差異(與正式發行版比對)_x000D_
後續與正常的比對 Option Bytes_x000D_
於是 將 MCU換回來發現並非MCU問題_x000D_
後續發現是LCM螢幕連接觸問題</t>
  </si>
  <si>
    <t>AMMS_x000D_
use case整理_x000D_
_x000D_
整理GitLab CI job YAML語法文件</t>
  </si>
  <si>
    <t>AMMS_x000D_
use case整理_x000D_
_x000D_
整理GitLab CI job YAML語法文件_x000D_
_x000D_
整理EPT 自動校正流程文件</t>
  </si>
  <si>
    <t>整理EPT 自動校正流程文件</t>
  </si>
  <si>
    <t>整理GitLab CI job YAML語法文件_x000D_
_x000D_
整理EPT 自動校正流程文件</t>
  </si>
  <si>
    <t>整理GitLab CI job YAML語法文件_x000D_
_x000D_
Runner C compiler測試</t>
  </si>
  <si>
    <t>Runner C 單元驗證測試_x000D_
FineLink_One_Wire_8Port_Hub</t>
  </si>
  <si>
    <t>Runner C 單元驗證測試_x000D_
FineLink_One_Wire_8Port_Hub_x000D_
_x000D_
SC音叉平台_x000D_
功能能測試_x000D_
流程改動</t>
  </si>
  <si>
    <t>SC音叉平台_x000D_
功能能測試_x000D_
流程改動</t>
  </si>
  <si>
    <t>EPT1韌體分析流速ADC raw data讀取的流程。</t>
  </si>
  <si>
    <t>操作AI Copiler韌體審查SPX2。</t>
  </si>
  <si>
    <t>EPT1韌體修改流速ADC raw data輸出。_x000D_
EPT1調適軟件修改接收流速ADC raw data。</t>
  </si>
  <si>
    <t xml:space="preserve">EPT1韌體修改流速ADC raw data輸出。_x000D_
EPT1調適軟件修改接收流速ADC raw data。_x000D_
已完成初版,新韌體搭配新調適軟件,已可 log周期的raw data &amp; 計算值。_x000D_
已寄出給硬體人員測試。_x000D_
</t>
  </si>
  <si>
    <t>威建訪問(ESD/EOS元件介紹)</t>
  </si>
  <si>
    <t>EPT1韌體:修改補償演算法</t>
  </si>
  <si>
    <t>規劃未來水錶以stm32l073vz程式，撰寫有關於MODBUS相關低層程式_x000D_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t>
  </si>
  <si>
    <t>規劃未來水錶以stm32l073vz程式，規劃stop mode 相關程式_x000D_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 _x000D_
8.規劃stop mode 相關程式</t>
  </si>
  <si>
    <t>### 完成度分析_x000D_
```_x000D_
高優先級問題處理狀態:_x000D_
✅ 已修復: 8/12 (66.7%)_x000D_
   ├─ CIT-001: Buffer Overflow Protection ⭐⭐⭐⭐⭐_x000D_
   ├─ CIT-003: Watchdog Race Condition ⭐⭐⭐⭐⭐_x000D_
   ├─ CIT-004: ISR Volatile Syntax ⭐⭐⭐⭐⭐_x000D_
   ├─ CIT-006: Watchdog Counter (Atomic) ⭐⭐⭐⭐⭐_x000D_
   ├─ CIT-009: Array Index Protection ⭐⭐⭐⭐⭐_x000D_
   ├─ CIT-012: Magic Numbers ⭐⭐⭐⭐_x000D_
   ├─ CIT-010: Function Length (部分)_x000D_
   └─ CIT-011: Unused Parameters (部分)_x000D_
_x000D_
🟢 架構已驗證: 2/12 (16.7%)_x000D_
   ├─ CIT-005: ESI ISR (volatile UINT16 + single-writer) ⭐⭐⭐⭐⭐_x000D_
   └─ CIT-007: Buffer Volatile (RAM constraints + FRAM) ⭐⭐⭐⭐⭐_x000D_
_x000D_
⚠️ 協定限制: 2/12 (16.7%)_x000D_
   ├─ CIT-002: OTA Security (Modbus 固定協定)_x000D_
   └─ CIT-008: Encryption Clearing (中華電信加密協定)_x000D_
_x000D_
📊 有效完成率: 10/12 = 83.3%</t>
  </si>
  <si>
    <t>VORTEX 程式修正如下:_x000D_
| 規則編號 | 規則描述 | 修正狀態 | 位置 |_x000D_
|---------|---------|---------|------|_x000D_
| Rule 2.5 | 避免未使用的巨集 | ✅ 已合規 | 魔術數字常數化 |_x000D_
| Rule 12.4 | 避免整數除法誤用 | ✅ 已合規 | Lines 310-319 |_x000D_
| Rule 12.5 | 函式參數應驗證 | ✅ 已合規 | 5 個函式 |_x000D_
| Rule 13.3 | 避免浮點數直接比較 | ✅ 已合規 | Line 440 |_x000D_
| Rule 14.1 | 避免除零錯誤 | ✅ 已合規 | Lines 462, 612 |_x000D_
| Rule 16.4 | switch 應有 default | ✅ 已合規 | Lines 117, 388 |_x000D_
| Rule 18.1 | 避免陣列越界 | ✅ 已合規 | Line 489 |_x000D_
_x000D_
### B. 關鍵函式列表_x000D_
_x000D_
| 函式名稱 | 行數 | 複雜度 | 狀態 |_x000D_
|---------|------|--------|------|_x000D_
| `pfc_volumetric_flow_rate_transform()` | 218 | 45 | ⚠️ 建議重構 |_x000D_
| `calibration_point_adj()` | 58 | 12 | ✅ 已優化 |_x000D_
| `kalmanFilter()` | 12 | 3 | ✅ 已優化 |_x000D_
| `pfc_kalman_filter_init()` | 8 | 1 | ✅ 新增 |_x000D_
| `fn_bubble_sort_f32()` | 25 | 8 | ✅ 已優化 |_x000D_
| `pfc_pipe_diameter_to_area_func()` | 8 | 2 | ✅ 已優化 |</t>
  </si>
  <si>
    <t>規劃程式空間如下:_x000D_
## 📋 系統架構_x000D_
### 記憶體分區_x000D_
```_x000D_
地址範圍              大小    用途                功能模組_x000D_
━━━━━━━━━━━━━━━━━━━━━━━━━━━━━━━━━━━━━━━━━━━━━━━━━━━━━━━━━━━━━━_x000D_
0x08000000-0x08001FFF  8KB    Bootloader          判斷、驗證、跳轉_x000D_
0x08002000-0x08007FFF  24KB   資料儲存區          應用程式使用_x000D_
0x08008000-0x0801FFFF  80KB   主程式A (Bank 1)   應用程式 + OTA_x000D_
0x08020000-0x08037FFF  80KB   主程式B (Bank 2)   應用程式 + OTA_x000D_
0x08080000-0x080803FF  1KB    EEPROM USER         應用程式使用_x000D_
0x08080400-0x080807FF  1KB    EEPROM FACTORY      應用程式使用_x000D_
### 核心檔案_x000D_
```_x000D_
Core/_x000D_
├── Src/_x000D_
│   ├── main.c                  - Bootloader 入口 (254行)_x000D_
│   ├── bootloader_bfb2.c       - 判斷與跳轉邏輯 (209行)_x000D_
│   └── ota_bfb2_ram.c          - OTA 完整實現 (620行，應用程式中)_x000D_
├── Inc/_x000D_
│   ├── bootloader_bfb2.h       - Bootloader API_x000D_
│   └── ota_bfb2_ram.h          - OTA API_x000D_
└── README.md                   - 本文檔</t>
  </si>
  <si>
    <t>BLM簡報告修正說明,與組員討論, 下午進行本次BLM會議</t>
  </si>
  <si>
    <t>EPT Signal Filter討論, 準備Q1教育訓練用文件, 修改報告轉檔工具</t>
  </si>
  <si>
    <t>準備Q1教育訓練之文件, 整理C級奧多曼執行路線評估</t>
  </si>
  <si>
    <t>測試GitHub Copilot在GHE中的API, 無法使用API進行圖表匯整, 另請IT協助</t>
  </si>
  <si>
    <t>韌體品質改善相關Dashboard建立</t>
  </si>
  <si>
    <t>氣動球閥控制EPH測場_x000D_
1.修正壓力傳送器範圍補償10&gt;16Bar_x000D_
2.修正E+H順時流率程式_x000D_
3.修正E+H總量程式_x000D_
4.2nd標準桶EG校正(20-50L及100-300L)_x000D_
5.3rd標準桶EG校正(20-50L及100-300L)_x000D_
6.更換電腦</t>
  </si>
  <si>
    <t>協助GPX8校正生產系統_x000D_
1.補償功能程式撰寫及功能驗證_x000D_
2.新增工單號碼及操作者欄位</t>
  </si>
  <si>
    <t>GPX8灌膠治具修改拆圖發外</t>
  </si>
  <si>
    <t>部門工作進度資料整理</t>
  </si>
  <si>
    <t>SDX微型光電壓合治具配件板金加工</t>
  </si>
  <si>
    <t>駿融灌膠治具 隔離線扣規格確認詢價</t>
  </si>
  <si>
    <t>獵鷹計畫ˊ/提案改善 內容確認工作分派</t>
  </si>
  <si>
    <t>OTC 8PIN拔模治具加工</t>
  </si>
  <si>
    <t>治具製作需求</t>
  </si>
  <si>
    <t>開會檢討</t>
  </si>
  <si>
    <t>奧多曼水錶測試治具設計</t>
  </si>
  <si>
    <t>簡報資料統整</t>
  </si>
  <si>
    <t>8pin快速接頭拔模治具技轉</t>
  </si>
  <si>
    <t>奧多曼測試治具討論後修改</t>
  </si>
  <si>
    <t>奧多曼測試治具圖面修改</t>
  </si>
  <si>
    <t xml:space="preserve">FG 模組焊接治具改善(模組間隙)_x000D_
1/8 回傳川正報價，製作一組_x000D_
_x000D_
_x000D_
OTC 8PIN接頭灌膠樣品轉承認圖_x000D_
1/7-8 SOP整合更新_x000D_
_x000D_
EPH 測試用旁路管_x000D_
1/5-8 製一製作中_x000D_
_x000D_
</t>
  </si>
  <si>
    <t>SQ調壓設備優化調整程序與驗證</t>
  </si>
  <si>
    <t>週報更新_x000D_
主管會議資料更新_x000D_
_x000D_
1/9 模具保管單歸檔，1件</t>
  </si>
  <si>
    <t>FG 模組焊接治具改善(模組間隙)_x000D_
預計交期:1/23-26。交期確認_x000D_
_x000D_
EPH 測試用旁路管_x000D_
1/5-13 製一製作中，加工進度確認_x000D_
_x000D_
WA00A0132模具設變-HP405-H018180001(34-7180-P)_x000D_
1/12 收到樣品，尺寸檢驗，驗收資料，ECO圖面設變_x000D_
_x000D_
獵鷹計畫 SAXBA1X-0131焊錫+組裝治具底座_x000D_
1/12 製圖_x000D_
_x000D_
1/12 EPH管道調整協助</t>
  </si>
  <si>
    <t xml:space="preserve">WA00A0132模具設變-HP405-H018180001(34-7180-P)_x000D_
1/13 宜蘭試製樣品20PCS_x000D_
_x000D_
獵鷹計畫EFX，接線盒測壓治具加壓力錶保護緩衝 _x000D_
1/12 收到，1/13安裝完成。_x000D_
_x000D_
獵鷹計畫 SAXBA1X-0131焊錫+組裝治具底座_x000D_
1/13 製圖，尋價廠商。_x000D_
_x000D_
1/13 製一SOP修改流程說明_x000D_
</t>
  </si>
  <si>
    <t>協助EPH中沛測試台長時間測試</t>
  </si>
  <si>
    <t>協助架設中沛EPH測試台長時間測試</t>
  </si>
  <si>
    <t>協助調整DN20長時間測試</t>
  </si>
  <si>
    <t>建立溫度計、壓力計、量筒、量槽與衡器設備固資單</t>
  </si>
  <si>
    <t>板金加工 配件安裝 電盤配線</t>
  </si>
  <si>
    <t>跑水查線</t>
  </si>
  <si>
    <t>EPH傳送器接地_x000D_
後續收尾</t>
  </si>
  <si>
    <t>電磁閥鑽孔安裝拉線_x000D_
氣動閥拉氣管</t>
  </si>
  <si>
    <t xml:space="preserve">配件安裝_x000D_
EPT插頭拉線_x000D_
</t>
  </si>
  <si>
    <t>產品開發部週會:_x000D_
王瀚霆:_x000D_
EPH水表改善須列入整體改善完成時間_x000D_
相關細項內容另行展開_x000D_
葉宏政:_x000D_
PVD二口二位閥需盡快完成文件內容，後續須展行DN40_x000D_
渦接展型DN100、DN125、DN150、DN200規格_x000D_
鄭貫中:_x000D_
奧多曼先期研究:彙整機構設計方向、硬體架構方塊圖做完整結案報告_x000D_
奧多按表頭結構請於1/12專案討論會議討論_x000D_
蔣永華:_x000D_
EPD微型需展型設計DN15、DN20、DN25、DN40，接購先行繪製_x000D_
樣品部分先請模具廠評估價格</t>
  </si>
  <si>
    <t>SE38接線盒本體樣品拆卸並量測同心圓問題_x000D_
SE38結構繪製相關變更零件、PCB圖面尺寸與3D組合結構圖</t>
  </si>
  <si>
    <t>組裝DN13表頭LC值不足樣品充新更換表頭進行後續長時間測試</t>
  </si>
  <si>
    <t>針對金屬型燈罩氣泡問題，前往模具廠討論相關修改事項_x000D_
修改燈罩與金屬外殼相關結構尺寸</t>
  </si>
  <si>
    <t>SDX5低壓射出低一次射出需增加肉厚問題，進行結構修改。_x000D_
SDX5低壓射出低一次射出模具圖面內容確認與修改相關模具圖面檔案</t>
  </si>
  <si>
    <t>EPH複合式軸心組裝教導與治具架設</t>
  </si>
  <si>
    <t>EPT用PCB固定殼現況採購問題聯繫_x000D_
PCB固定殼料號申請_x000D_
PCB固定殼規格變更申請_x000D_
PCB固定殼3D、2D工程圖面變更繪製</t>
  </si>
  <si>
    <t>奧多曼水表結構討論會議:_x000D_
針對感應方式須提前做確認，需要考量省電_x000D_
需要有治具測試感應距離問題_x000D_
軸承材質需做確認_x000D_
先針對感應方式與感測距離確認後續結構體再依據此原則進行結構修改與開模_x000D_
每週開兩次討論會議</t>
  </si>
  <si>
    <t>DN13、DN20外管尺寸70險況設計結構PCB板材背面會因矽鋼片無法擺放零件_x000D_
思考多PCB固定塑膠結構增加絕緣是否可增加距離</t>
  </si>
  <si>
    <t>研發專案討論會議_x000D_
表頭、軸承、錐頭模具修改內容與費用報告撰寫_x000D_
軸心組裝進度1/13完成_x000D_
後須發包創維製作DN13~DN25多孔式噴嘴_x000D_
目前DN25長時間磨耗後回測Q1、Q3、Q6、Q7數據檢討_x000D_
後續DN13、DN20測試規劃_x000D_
DN40多孔式噴嘴修改方式向，將以修改入水整體面積與出水比例為主，尺寸參考弓銓規格</t>
  </si>
  <si>
    <t>目前進度與測試進度回報</t>
  </si>
  <si>
    <t>主管會議進度報告撰寫</t>
  </si>
  <si>
    <t>導熱膏墊確認不在修改_x000D_
現況製程管控良率66%_x000D_
韌體補償值是否確認有效果_x000D_
現況焊接問題與良率</t>
  </si>
  <si>
    <t>SE38鋁本體同心度差一點尺寸量測與報告轉寫_x000D_
研發專案討論會議_x000D_
針對現況結構問題與同心度問題討論</t>
  </si>
  <si>
    <t>光罩試模後尺寸變更相關尺寸結構量測確認_x000D_
1/4"NPT六角本體模具修改相關事項確認</t>
  </si>
  <si>
    <t>DN25第100小時第1PCS樣品(PEEK材質)拆卸量測尺寸誤差值0.51mm_x000D_
DN20-15PCS樣品拆卸更換至DN13-15PCS樣品，進行校驗與測試問定性</t>
  </si>
  <si>
    <t>金屬型燈罩結構，依據試模樣品逆向確認與修改繪製3D圖面_x000D_
金屬型六角本體1/2"UNF-20-零件圖面尺寸結構反查，並繪製3D零件圖面_x000D_
金屬型六角本體1/2"UNF-20繪製2D零件工程圖面</t>
  </si>
  <si>
    <t>塑膠表頭2D工程圖面修改繪製_x000D_
塑膠表頭與軸心錐頭模具變更修改相關文件撰寫</t>
  </si>
  <si>
    <t>PCB固定殼體進料問題討論與需修改位置</t>
  </si>
  <si>
    <t>蔣永華離職文件申請與簽核</t>
  </si>
  <si>
    <t>DN25-PPS材質長時間磨耗測試樣品拆卸_x000D_
PPS材質100小時後磨耗1.22mm已無訊號_x000D_
將剩餘4PCS停機不做測試</t>
  </si>
  <si>
    <t xml:space="preserve">繪製塑膠型六角本體M12、1/2-20 UNF、1/4"NPT三種型式3D、2D工程圖面繪製_x000D_
前往懿塑取回低壓射出模具_x000D_
</t>
  </si>
  <si>
    <t>本體管取消箭頭雷雕3D、2D工程圖面繪製修改_x000D_
加長管配合感測板PCB固定座尺寸，修改為緊配合3D、2D工程圖面繪製修改_x000D_
本體管+上殼增加箭頭雷雕3D、2D工程圖面繪製修改_x000D_
成品組合圖導熱膏變回導熱膏墊成品3D、2D工程圖面繪製修改</t>
  </si>
  <si>
    <t>1.DN50 3D及工程圖繪製(標準型及分離型)_x000D_
2.DN50成品圖繪製</t>
  </si>
  <si>
    <t>1.Oluemtech用銘版繪製_x000D_
2.料號申請</t>
  </si>
  <si>
    <t>1.設備組裝_x000D_
2.設備零件加工_x000D_
3.設備零件繪製及發包_x000D_
4.廠商鎖蓋機產品安裝問題確認及討論</t>
  </si>
  <si>
    <t>1.修改表頭設計</t>
  </si>
  <si>
    <t>1.耐水壓設備組裝_x000D_
2.零件異常確認_x000D_
3.送二廠加工</t>
  </si>
  <si>
    <t>1.宜蘭成品樣品拆裝，連接桿上膠_x000D_
2.本安檢驗需要資料討論</t>
  </si>
  <si>
    <t>1.樣品組裝_x000D_
2.測試膜片及閥體的氣密性_x000D_
3.設備修改討論</t>
  </si>
  <si>
    <t>1.防爆樣品組裝_x000D_
2.OIML圖面修改</t>
  </si>
  <si>
    <t>1.專案轉移確認設計_x000D_
2.DN15規格PCB空間討論_x000D_
3.DN15 PCB限高圖提供</t>
  </si>
  <si>
    <t>1.OIML分離型表頭爆炸圖繪製</t>
  </si>
  <si>
    <t>1.設備治具對位偏心距離評估_x000D_
2.零件修改方向確認</t>
  </si>
  <si>
    <t>1.討論明年度專案項目_x000D_
2.奧多曼水表進度</t>
  </si>
  <si>
    <t>1.檢出IP67有問題，修改圖面準備修模_x000D_
2.設變遮光罩特徵，發3D列印回來測試</t>
  </si>
  <si>
    <t>整理標案內容、型式認證在產品上所需的標示規定，列成項目</t>
  </si>
  <si>
    <t xml:space="preserve">1.射出後產品特徵有問題，協助調整參數_x000D_
2.檢出IP67有問題，去測試哪裡漏水_x000D_
</t>
  </si>
  <si>
    <t>1.準備給TUV測試的配件_x000D_
2.製作接線盒進料檢驗</t>
  </si>
  <si>
    <t>1.報告奧多曼水表進度，討論後續硬體測試治具做法，及人力分配_x000D_
2.討論SDX低壓射出機台問題、出貨問題</t>
  </si>
  <si>
    <t>調整機台參數，開第二條產線生產</t>
  </si>
  <si>
    <t>寫低壓射出模具修模文件，跑紙本簽核流程</t>
  </si>
  <si>
    <t>射出成品的外觀不良，調整機台參數，協助開第二條產線生產</t>
  </si>
  <si>
    <t>1.收到TUV告知，在接線盒入口處無法纏止瀉帶密封，測試其他塞頭需要多少扭力可以密封並告知TUV_x000D_
2.製作接線盒的進料檢驗</t>
  </si>
  <si>
    <t>寫結案報告，將現行結構與弓銓的結構做比較</t>
  </si>
  <si>
    <t>1.出承認圖給上海確認_x000D_
2.因探棒內部改為現在GPX8的結構，整合3D圖面</t>
  </si>
  <si>
    <t>射出成品的外觀不良，調整機台參數</t>
  </si>
  <si>
    <t>1.DN25溫度SENSOR圖面繪製_x000D_
2.DN25機構BON修改及填入成本資料_x000D_
3.DN15機構設計及圖面繪製</t>
  </si>
  <si>
    <t>1.DN15機構設計圖面繪製_x000D_
2.線圈拆解分析及圖面繪製</t>
  </si>
  <si>
    <t>塑膠本體3種規格T2試模報告編寫及尺寸量測</t>
  </si>
  <si>
    <t>參與會議討論專案後續進行方針</t>
  </si>
  <si>
    <t>1.修改DN15機構尺寸及圖面繪製_x000D_
2.做出DN25與DDN15機構差異比較</t>
  </si>
  <si>
    <t>研三部</t>
    <phoneticPr fontId="39" type="noConversion"/>
  </si>
  <si>
    <t xml:space="preserve">2025/04/22/工程試製/黃胤綸/0%_x000D_
2025/04/25/新產品技術說明會/黃胤綸/0%_x000D_
</t>
  </si>
  <si>
    <t xml:space="preserve">2026/02/12/軟/韌體設計/張文魁/10%_x000D_
2026/02/13/軟/韌體審查單/張文魁/0%_x000D_
</t>
  </si>
  <si>
    <t>已確認標籤貼紙格式</t>
  </si>
  <si>
    <t>12/26 才收到任務資訊, 向專案負責人確認治具需求中.(Ongoing)_x000D_
1. 確認功能.(Ongoing)      _x000D_
     a. 確認前一版本治具外觀, PCBa板子, 探針位置, 耗材(外接轉板, 線材), 操作手冊(前一版).     _x000D_
     b. 待 Sample 定版需聯繫廠商(泱科)進行治具合模確認製作.(TBD)           _x000D_
         (需製作 report 探針位置及方向性)(提供Sample給廠商合模)  _x000D_
2. 目前狀況: 系統顯示專案任務,但 PCBa尚未確定, 待Allen(志豪)提供Samplec.後續向廠商提治具需求.</t>
  </si>
  <si>
    <t>1/20  npn 送洗待電路測完再進行PCB圖面,pnp 尚未送洗</t>
  </si>
  <si>
    <t>2026/01/21</t>
  </si>
  <si>
    <t>前期防爆相关信息收集</t>
  </si>
  <si>
    <t>专案排程规格表即PLM里面的专案计划</t>
  </si>
  <si>
    <t>SIS2隔爆取证预算表</t>
  </si>
  <si>
    <t>防爆技术资料准备</t>
  </si>
  <si>
    <t>公司营业执照</t>
  </si>
  <si>
    <t>网上申请及资料审核</t>
  </si>
  <si>
    <t>认证申请受理</t>
  </si>
  <si>
    <t>9/27到防爆站与老师确认产品资料，10/8按老师要求做修改，资料已符合要求。网站上的进度与和老师确认最后才会更新。</t>
  </si>
  <si>
    <t xml:space="preserve"> 9/30研發會議决议，产品开发调整，电路部分须重新设计</t>
  </si>
  <si>
    <t>原M12*1的结构不符合隔爆要求，重新改直接出线的结构与老师确认隔爆符合性，结构设计，沟通延期</t>
  </si>
  <si>
    <t>样品重新设计，按直接出线方式生产，请购胶水及相关零部件</t>
  </si>
  <si>
    <t>样机测试随样机制作进度，同步延后</t>
  </si>
  <si>
    <t>DVT-QA驗證</t>
  </si>
  <si>
    <t>电路感测部分零件及电路板改制，DVT验证延后_x000D_
目前二次送样测试，雷击防突破测试及功能测试两项，待出具报告</t>
  </si>
  <si>
    <t>防爆站内部测试报告走流程时被退回4次更正</t>
  </si>
  <si>
    <t>取证</t>
  </si>
  <si>
    <t>缴费</t>
  </si>
  <si>
    <t>证书费用是5/9（周五）出来的，来不及在这天付款，公司规定，每周周五付一次款，故延期到5/16付款</t>
  </si>
  <si>
    <t>网上电子证书确认</t>
  </si>
  <si>
    <t>前面流程延期</t>
  </si>
  <si>
    <t>网上电子证书发放</t>
  </si>
  <si>
    <t>证书发行</t>
  </si>
  <si>
    <t>费用5/12申请，5/16号付费，（财务每周五付一次），付费后防爆站依付费的先后顺序上传证书附件，5/19拿到证书附件</t>
  </si>
  <si>
    <t>进料检验基准</t>
  </si>
  <si>
    <t>产品检验基准</t>
  </si>
  <si>
    <t>产品检验记录</t>
  </si>
  <si>
    <t>SOP/加工重点(半成品/成品/组装/测试)</t>
  </si>
  <si>
    <t>样机功能测试表</t>
  </si>
  <si>
    <t>机构图面（零件/组合）</t>
  </si>
  <si>
    <t>标签贴纸</t>
  </si>
  <si>
    <t>送样客户规格承认</t>
  </si>
  <si>
    <t>设计输出综合评审</t>
  </si>
  <si>
    <t>设计资料的技术转移及相关工艺文件的发行</t>
  </si>
  <si>
    <t>K260101C1</t>
  </si>
  <si>
    <t>TS認證申請-IECEx轉TS-SEX5</t>
  </si>
  <si>
    <t>工況試煉送樣(DN25)</t>
  </si>
  <si>
    <t>2026/05/08</t>
  </si>
  <si>
    <t>2026/06/30</t>
  </si>
  <si>
    <t>2026/07/09</t>
  </si>
  <si>
    <t>2026/07/10</t>
  </si>
  <si>
    <t>2026/08/11</t>
  </si>
  <si>
    <t>2026/08/21</t>
  </si>
  <si>
    <t>2026/08/24</t>
  </si>
  <si>
    <t>2025/05/18</t>
  </si>
  <si>
    <t>2024/08/18</t>
  </si>
  <si>
    <t>2024/09/22</t>
  </si>
  <si>
    <t>2024/11/24</t>
  </si>
  <si>
    <t>2025/06/21</t>
  </si>
  <si>
    <t>2025/03/29</t>
  </si>
  <si>
    <t>2025/04/06</t>
  </si>
  <si>
    <t>2025/04/13</t>
  </si>
  <si>
    <t>機構設計改善</t>
  </si>
  <si>
    <t>2026/03/06</t>
  </si>
  <si>
    <t>專案延遲403天</t>
  </si>
  <si>
    <t>專案延遲325天</t>
  </si>
  <si>
    <t>專案延遲386天</t>
  </si>
  <si>
    <t>專案延遲347天</t>
  </si>
  <si>
    <t>專案延遲316天</t>
  </si>
  <si>
    <t>專案延遲298天</t>
  </si>
  <si>
    <t>專案延遲289天</t>
  </si>
  <si>
    <t>專案延遲284天</t>
  </si>
  <si>
    <t>專案延遲183天</t>
  </si>
  <si>
    <t>專案延遲274天</t>
  </si>
  <si>
    <t>專案延遲270天</t>
  </si>
  <si>
    <t>專案延遲254天</t>
  </si>
  <si>
    <t>專案延遲253天</t>
  </si>
  <si>
    <t>專案延遲226天</t>
  </si>
  <si>
    <t>專案延遲204天</t>
  </si>
  <si>
    <t>專案延遲199天</t>
  </si>
  <si>
    <t>專案延遲163天</t>
  </si>
  <si>
    <t>專案延遲189天</t>
  </si>
  <si>
    <t>專案延遲184天</t>
  </si>
  <si>
    <t>專案延遲165天</t>
  </si>
  <si>
    <t>專案延遲168天</t>
  </si>
  <si>
    <t>專案延遲162天</t>
  </si>
  <si>
    <t>專案延遲150天</t>
  </si>
  <si>
    <t>專案延遲134天</t>
  </si>
  <si>
    <t>專案延遲129天</t>
  </si>
  <si>
    <t>專案延遲126天</t>
  </si>
  <si>
    <t>專案延遲114天</t>
  </si>
  <si>
    <t>專案延遲102天</t>
  </si>
  <si>
    <t>專案延遲101天</t>
  </si>
  <si>
    <t>專案延遲92天</t>
  </si>
  <si>
    <t>專案延遲91天</t>
  </si>
  <si>
    <t>專案延遲80天</t>
  </si>
  <si>
    <t>專案延遲78天</t>
  </si>
  <si>
    <t>專案延遲59天</t>
  </si>
  <si>
    <t>專案延遲58天</t>
  </si>
  <si>
    <t>專案延遲57天</t>
  </si>
  <si>
    <t>專案延遲56天</t>
  </si>
  <si>
    <t>專案延遲46天</t>
  </si>
  <si>
    <t>專案延遲38天</t>
  </si>
  <si>
    <t>專案延遲37天</t>
  </si>
  <si>
    <t>1/20尚未收到電路圖</t>
  </si>
  <si>
    <t>專案延遲15天</t>
  </si>
  <si>
    <t>專案延遲10天</t>
  </si>
  <si>
    <t>專案延遲7天</t>
  </si>
  <si>
    <t>1.  RD Test 變壓器 OK, update schematic &amp; PCB Layout 請 CSA 再確認完成, 待發包打樣空板確認, 預計 10/E . (Ongoing)
2. 8/E CSA提出檢測Sample需求,機構籌備中,預11/E提供完.(Ongoing)
 a. 膠體(矽橡膠塞環套-NBR,PU-NBR)--10/14提供.(Close)
 b. 膠體(環氧樹酯陶瓷膠)+防爆測試Sample(矽橡膠塞環套)(艙室*9pcs, 前/後蓋*6pcs,連桿*6pcs)--1023提供.(Close)
 c.防爆測試Sample(矽橡膠塞環套) (連桿*6pcs) &amp; 防爆測試Sample(環氧樹酯陶瓷膠) (連桿*6pcs) &amp; 找尋符合前蓋使用膠才的膠體製作--預計11/E寄出
持續追蹤以上進度.</t>
    <phoneticPr fontId="39" type="noConversion"/>
  </si>
  <si>
    <t>1.  RD Test 變壓器 OK, update schematic &amp; PCB Layout 請 CSA 再確認完成, 待發包打樣空板確認, 預計 10/E . (Ongoing)
2. 8/E CSA提出檢測Sample需求,機構籌備中,預11/E提供完. (Ongoing)
 a. 膠體(矽橡膠塞環套-NBR,PU-NBR)--10/14 提供.(Close)
 b. 膠體(環氧樹酯陶瓷膠)+防爆測試Sample(矽橡膠塞環套)(艙室*9pcs, 前/後蓋*6pcs, 連桿*6pcs)--1023提供.(Close)
 c.防爆測試Sample(矽橡膠塞環套)(連桿*6pcs)&amp;防爆測試Sample(環氧樹酯陶瓷膠)(連桿*6pcs)--預計11/E寄出
持續追蹤以上進度.</t>
    <phoneticPr fontId="39" type="noConversion"/>
  </si>
  <si>
    <t>12/26 才收到任務資訊, 向專案負責人確認治具需求中.(Ongoing)
1. 確認功能.(Ongoing)      
  a. 確認前一版本治具外觀,PCBa板子,探針位置,耗材(外接轉板,線材),操作手冊(前一版).     
  b. 待 Sample 定版需聯繫廠商(泱科)進行治具合模確認製作.(TBD)           
      (需製作 report 探針位置及方向性)(提供Sample給廠商合模)  
2. 目前狀況: 系統顯示專案任務,但 PCBa尚未確定, 待Allen(志豪)提供Samplec.後續向廠商提治具需求.</t>
    <phoneticPr fontId="39" type="noConversion"/>
  </si>
  <si>
    <t>21</t>
  </si>
  <si>
    <t>鋪地底片資料整理</t>
  </si>
  <si>
    <t>SDX10M1005 PNP 發包簽核資料整理</t>
  </si>
  <si>
    <t>GPX80I1001/GPX81M1001 技轉圖面資料理</t>
  </si>
  <si>
    <t>GPX80S1002/GPX80S1003技轉資料整理</t>
  </si>
  <si>
    <t>宜蘭SE治具查詢整修</t>
  </si>
  <si>
    <t>20260115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</si>
  <si>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</si>
  <si>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</si>
  <si>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 一般安規會議討論</t>
  </si>
  <si>
    <t>20260119確認事項_x000D_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1/20(二)邀請廠商(CSA-Eddie)進行目擊測試.(Ongoing)_x000D_
13.一般安規資訊提供廠商(CSA-Lysa)進行資料審查, 已 mail 廠商(CSA), 同步提供 CSA(Lysa) 溫昇測試26.4V檢測結果.(Close)_x000D_
14. Update Order Code to CSA(Eddie, Lysa).(Close)</t>
  </si>
  <si>
    <t>20260119 溫昇測試置前會議討論_x000D_
1. 時間_x000D_
2. 確認品項/測試流程_x000D_
3. ISO17025 Check list_x000D_
4. 膠體測試 &amp; 爆炸參考壓力測試</t>
  </si>
  <si>
    <t>20260120溫昇測試討論_x000D_
1. 溫昇測試規範討論_x000D_
2. 樣品需求討論_x000D_
3. 其他測試項目確認_x000D_
4. 溫昇測試結果說明</t>
  </si>
  <si>
    <t>20260120確認事項_x000D_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協助溫昇測試, 彙整資料, 提供測試結果訊息.(Close)</t>
  </si>
  <si>
    <t>20260120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</si>
  <si>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20260121確認事項_x000D_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協助溫昇測試, 彙整資料, 提供測試結果訊息.(Close)</t>
  </si>
  <si>
    <t>20260121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</si>
  <si>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EPH優化_x000D_
DN25葉輪桶軸心錐頭材質更換為PEEK和PPS進行長時間運轉測試。</t>
  </si>
  <si>
    <t>北水返回壞表拆解分析</t>
  </si>
  <si>
    <t>EPH優化，長時間運轉測試。DN20 5PCS，架設於5號線進行測試_x000D_
另外，15PCS作精確度及穩定性測試</t>
  </si>
  <si>
    <t xml:space="preserve">協助EPT更新韌體50版本_QA測試_x000D_
</t>
  </si>
  <si>
    <t>協助EPT更新韌體51版本_x000D_
協助ECP組裝本體與M12接頭組裝</t>
  </si>
  <si>
    <t>ECP老化實驗數據整理_x000D_
ECP_ADAM損壞機台更換</t>
  </si>
  <si>
    <t>ECP_WIKA電流輸出ADAM設備除錯</t>
  </si>
  <si>
    <t>SPX客訴</t>
  </si>
  <si>
    <t>EPT 韌體 同流速溫升與溫降測試_x000D_
_x000D_
競品測試_x000D_
_x000D_
不良品長時間燒機測試_x000D_
_x000D_
長時間流速測試等</t>
  </si>
  <si>
    <t>PC軟體及測廠測試新製程導熱墊EPT 5pcs在20度和30度溫層下14種流速的數據。</t>
  </si>
  <si>
    <t>EPT測試50度溫層，新製程導熱墊的流速數據，和測試150跟300流速下20度到60度的溫升溫降變化。</t>
  </si>
  <si>
    <t>更換ECP測試機台ADAM故障位置，整理EPT長時間測試LOG數據並替換掉不良品進行燒機，更換燒機完成的EPT進行測試。</t>
  </si>
  <si>
    <t>整理EPT長時間LOG數據及校正EPT，測試SPX在不同角度下的流速狀態。</t>
  </si>
  <si>
    <t>測試SPX在90度的流速狀態，焊接EPT治具所需的M12連接線x3。</t>
  </si>
  <si>
    <t>完成SDX5與GPX2的QC工程表內容</t>
  </si>
  <si>
    <t>完成現階段防爆清單歷程與經驗的表格內容</t>
  </si>
  <si>
    <t>完成SDL的QC工程表內容</t>
  </si>
  <si>
    <t>1. 電子天平校驗未過, 聯繫全華, 他們可以幫忙校正但無法出報告._x000D_
2. 協助QA確認客訴智邦, SDX5從探頭塑膠探頭漏液進內部問題, 要改黑色內部殼與O-ring溝設計._x000D_
3. 採購榮團會立項協助確認7款線替代料規格回覆.</t>
  </si>
  <si>
    <t>奧多曼硬體系統方塊圖說明, 並分解功能方塊圖的定義, 將電路圖分派給騏敬與廉琯設計, 本週完成, 最後交由志豪匯整.</t>
  </si>
  <si>
    <t>6S環境整理</t>
  </si>
  <si>
    <t>討論1/23廣達稽核事項</t>
  </si>
  <si>
    <t>整理EG50/EG60電路各功能, 分析列出差異與需求, 目的是確認能否整合將EG60也加入到EG50的電路與機構空間中.</t>
  </si>
  <si>
    <t>廣達外稽現場巡檢</t>
  </si>
  <si>
    <t>Sensor&amp;磁鐵擺放方式、擺放距離測試(TMR1302S)</t>
  </si>
  <si>
    <t>於二樓流量測場進行流量測試，測試SENSOR功能與機構配合(TMR1340)</t>
  </si>
  <si>
    <t>PC308-SCX50P1001進料檢驗基準文件修正、_x000D_
PC301-B6024PC801替代料規格確認並建立料號、_x000D_
SDX8003A-AAA403A5BNAAA16008002GB11GBT01料號規格修正</t>
  </si>
  <si>
    <t>奧多曼水錶電路規劃與設計</t>
  </si>
  <si>
    <t>second source線材規格確認</t>
  </si>
  <si>
    <t xml:space="preserve">類比輸出SENSOR功能、耗電流測試_x000D_
</t>
  </si>
  <si>
    <t>SENSOR板電路設計</t>
  </si>
  <si>
    <t>1. 電路板半成品BOM表建立_x000D_
2. 維諦成品BOM表建立(金屬外殼與NPN NO電路板)_x000D_
3. DVT-QA驗證,所需樣品與數量</t>
  </si>
  <si>
    <t>報告整理與後補資料</t>
  </si>
  <si>
    <t>1. 目前使用TMR1340進行測試_x000D_
2. 與向晴確認LCD模組規格與顯示方式</t>
  </si>
  <si>
    <t>1. 低壓射出模具與電路板合模_x000D_
2. 低壓射出電路板與塑膠外殼整合測試</t>
  </si>
  <si>
    <t>1. 研發報告準備_x000D_
2. TMR1340進行測試_x000D_
3. 與向晴確認LCD模組規格與修改顯示圖示</t>
  </si>
  <si>
    <t>1. 低壓射出電路板與塑膠外殼整合測試_x000D_
2. DVT-QA驗證,所需樣品與數量,相關料件確認</t>
  </si>
  <si>
    <t>1. 主板電路圖規劃_x000D_
2. 感測板電路圖規劃</t>
  </si>
  <si>
    <t>到廣運瑞芳廠,協助業務確認SDX光電開關異常問題</t>
  </si>
  <si>
    <t>1. 協助電二修改SDX5 PCBA測試治具軟體</t>
  </si>
  <si>
    <t>1. GPX8 成品測試治具 DAQ9600 讀值 問題驗證</t>
  </si>
  <si>
    <t>1. GPX8 作業標準書 新增 WIKA 校正與複測 流程標準</t>
  </si>
  <si>
    <t>1.SDX成品測試治具 設計DC12 to 10V　or 28V 電路</t>
  </si>
  <si>
    <t>1. SDX 治具 焊接12 to 10V 電路</t>
  </si>
  <si>
    <t>1.成品測試治具 功能驗證</t>
  </si>
  <si>
    <t>1. SDX 治具 測試12 to 10V 電路_x000D_
2. SDX 治具 焊接 12 to 28V 電路</t>
  </si>
  <si>
    <t>1. 成品測試治具 重複性驗證</t>
  </si>
  <si>
    <t>精巧型EPD連接器與板之間得連接、溫度SENSOR製作</t>
  </si>
  <si>
    <t>精巧型EPD專案報告_x000D_
尋找新料與建立料號_x000D_
精巧型EPD電路圖板與板連接設計</t>
  </si>
  <si>
    <t>EPV顯示板異常分析與測試，針對修改電路後宜蘭仍然會發生顯示板畫面缺失的狀況，進行分析與測試</t>
  </si>
  <si>
    <t>依會議上討論的內容，修改電路圖並且刪去用料</t>
  </si>
  <si>
    <t>EPV工況-展志，到宜蘭進行流量計電路板的安裝與測試</t>
  </si>
  <si>
    <t>統整工程試製異常樣機狀況，待二廠測場空檔時進行確認，_x000D_
撰寫新產品規格</t>
  </si>
  <si>
    <t>RS232端子接頭到貨，線材試焊反饋給客戶，_x000D_
修改測試樣機</t>
  </si>
  <si>
    <t>淑瑤回傳文件資料，很多地方需要修改_x000D_
修改整理文件資料，並請相關負責人一同修改</t>
  </si>
  <si>
    <t>文件資料有些因版本太舊需更新，_x000D_
找尋最新版本，並依現行編碼原則進行修改</t>
  </si>
  <si>
    <t>在能完成修改的部分幾乎都已修改，_x000D_
檢查其他相關人員修改部分，並提醒該如何修改_x000D_
因遺漏資料，所以後續要開課補齊資料</t>
  </si>
  <si>
    <t>SC音叉平台_x000D_
功能能測試_x000D_
流程改動_x000D_
_x000D_
分析高精密度實驗室斷線原因</t>
  </si>
  <si>
    <t>程式碼品質稽核及CR3檢查的報告模組覆蓋率提升</t>
  </si>
  <si>
    <t>ESG 警報功能_x000D_
discord 轉推功能研究_x000D_
python撰寫</t>
  </si>
  <si>
    <t>架設HART開發環境, EG36開發環境 =&gt; Windows-XP 32bits下安裝DD-IDE, IAR EWARM v5.5。</t>
  </si>
  <si>
    <t>EPT1韌體:修改補償演算法(參考最低點和開始第5點的斜率補償)_x000D_
完成新版韌體&amp;調適軟件,待測廠紀錄資料完成再分析。</t>
  </si>
  <si>
    <t>操作AI工具執行Code Review( EPU1D01_Dinraill程式碼審查。</t>
  </si>
  <si>
    <t>EPT1韌體:修改補償演算法(參考最低點和開始第5點的斜率補償)_x000D_
1. 韌體修正計算使用參數錯誤問題,關閉超過滿流速濾波,調整濾波比例為0.1_x000D_
2. 調適軟件修正接收Raw Data資料發生錯誤問題(新舊韌體輸出修改問題)_x000D_
已提供硬體人員測試分析</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</si>
  <si>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t>
  </si>
  <si>
    <t>操作AI製作小型化電磁式流量計的韌體開發規格書。_x000D_
操作AI審查EPD30的程式碼。</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</si>
  <si>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準備製作調適軟件複製Modbus可讀寫區參數到新的韌體上,做測試。_x000D_
調適軟件撰寫中:完成部分功能 Modbus讀取,存檔</t>
  </si>
  <si>
    <t>EPT1韌體:演算法改ADC積分方式_x000D_
修改韌體+調適軟件 =&gt; 紀錄Raw data + 計算值</t>
  </si>
  <si>
    <t xml:space="preserve">分析每15分鐘總量記錄結果如下_x000D_
 方案 A：每 4 筆批次寫入（1 小時）_x000D_
_x000D_
```c_x000D_
/*******************************************************************************_x000D_
 * 方案 A 配置_x000D_
 ******************************************************************************/_x000D_
RAM_BUFFER_SIZE:         4 筆_x000D_
批次寫入間隔:            1 小時 (4 × 15 分鐘)_x000D_
EEPROM 更新間隔:         4 小時 (16 筆)_x000D_
_x000D_
// Flash 操作_x000D_
每次寫入筆數:            4 筆_x000D_
Flash 寫入頻率:          24 次/天_x000D_
Flash 年寫入次數:        24 × 365 = 8,760 次_x000D_
Flash 年循環次數:        8,760 / 192 pages = 45.6 次_x000D_
Flash 壽命:              10,000 / 45.6 = 219 年 ✅_x000D_
_x000D_
// EEPROM 操作_x000D_
EEPROM 更新頻率:         6 次/天 (24 / 4)_x000D_
EEPROM 年更新次數:       2,190 次_x000D_
EEPROM 壽命:             100,000 / 2,190 = 45.7 年 ✅✅_x000D_
_x000D_
// 斷電風險_x000D_
最大數據丟失:            4 筆 (1 小時)_x000D_
年斷電丟失率:            4 / 96 = 4.17% ✅ 可接受_x000D_
_x000D_
// RAM 使用_x000D_
RAM 需求:                4 × 8 = 32 bytes ✅ 極低_x000D_
_x000D_
// 功耗_x000D_
Flash 寫入功耗:          24 次/天_x000D_
EEPROM 寫入功耗:         6 次/天_x000D_
總體降低:                75% ✅_x000D_
### RAM 緩存結構_x000D_
_x000D_
```c_x000D_
/*******************************************************************************_x000D_
 * RAM 緩存配置_x000D_
 ******************************************************************************/_x000D_
#define RAM_BUFFER_SIZE         4   // 緩存 4 筆（1 小時）_x000D_
#define FLASH_WRITE_THRESHOLD   4   // 每 4 筆寫入一次_x000D_
#define EEPROM_UPDATE_INTERVAL  16  // 每 16 筆更新 EEPROM（4 小時）_x000D_
_x000D_
// 數據記錄結構_x000D_
typedef struct {_x000D_
    uint32_t timestamp;_x000D_
    uint32_t total_flow;_x000D_
} DataRecord_t;  // 8 bytes_x000D_
_x000D_
// RAM 緩存（全域變數）_x000D_
static DataRecord_t g_ram_buffer[RAM_BUFFER_SIZE];  // 32 bytes_x000D_
static uint32_t g_ram_count = 0;                    // 4 bytes_x000D_
static uint32_t g_flash_write_count = 0;            // 4 bytes_x000D_
### 時間軸範例_x000D_
_x000D_
```_x000D_
時間      動作                    RAM     Flash   EEPROM_x000D_
━━━━━━━━━━━━━━━━━━━━━━━━━━━━━━━━━━━━━━━━━━━━━━━━━━_x000D_
00:00     產生數據 #1            [1]      -       -_x000D_
00:15     產生數據 #2            [2]      -       -_x000D_
00:30     產生數據 #3            [3]      -       -_x000D_
00:45     產生數據 #4            [4]      -       -_x000D_
01:00     產生數據 #5 → 寫 Flash  [1]     寫4筆    -_x000D_
01:15     產生數據 #6            [2]      -       -_x000D_
01:30     產生數據 #7            [3]      -       -_x000D_
01:45     產生數據 #8            [4]      -       -_x000D_
02:00     產生數據 #9 → 寫 Flash  [1]     寫4筆    -_x000D_
..._x000D_
04:00     產生數據 #17 → 全寫     [1]     寫4筆   更新 ⭐_x000D_
_x000D_
結論：_x000D_
- 每小時寫入 Flash 1 次（4 筆）_x000D_
- 每 4 小時更新 EEPROM 1 次_x000D_
- 斷電最多丟失 1 小時（4 筆）_x000D_
_x000D_
_x000D_
</t>
  </si>
  <si>
    <t># OTA 雙 Bank 架構重構總結_x000D_
_x000D_
## 概述_x000D_
本次重構將 OTA 固件升級函數改寫為使用 STM32L073VZ 內部 Flash 雙 Bank 架構，實現向量表地址自動重定位，並保留原有 Modbus 通信協定和雙重校驗和機制。_x000D_
_x000D_
## 主要改動_x000D_
_x000D_
### 1. 新增 OTA 模組 (`ota_bfb2_ram.c` 和 `ota_bfb2_ram.h`)_x000D_
_x000D_
**位置**:_x000D_
- `Core/Src/OTA/ota_bfb2_ram.c` (576 行)_x000D_
- `Core/Inc/OTA/ota_bfb2_ram.h` (334 行)_x000D_
_x000D_
**核心功能**:_x000D_
- **Bank 檢測**: 通過 VTOR (SCB-&gt;VTOR) 或 RTC 備份寄存器自動檢測當前運行的 Bank_x000D_
- **向量表地址重定位**: 自動處理向量表前 192 bytes (48 個向量 × 4 bytes) 的地址轉換_x000D_
- **Bank 切換**: 通過 RTC 備份寄存器和系統重啟實現 Bank A ↔ Bank B 切換_x000D_
- **完整性驗證**: 檢查 Stack Pointer、Reset Handler、魔術字 (0x53544D32)_x000D_
_x000D_
**關鍵 API**:_x000D_
```c_x000D_
OTA_StatusTypeDef OTA_Init(RTC_HandleTypeDef *hrtc);_x000D_
OTA_StatusTypeDef OTA_StartUpgrade(uint32_t firmware_size, uint32_t checksum);_x000D_
OTA_StatusTypeDef OTA_ReceiveData(uint8_t *data, uint16_t len);_x000D_
void OTA_CompleteAndReboot(void);_x000D_
uint8_t OTA_GetCurrentBank(void);_x000D_
uint32_t OTA_GetTargetBankAddress(void);_x000D_
bool OTA_VerifyBankFirmware(uint32_t bank_addr);_x000D_
```_x000D_
_x000D_
**記憶體配置**:_x000D_
```_x000D_
0x08000000-0x08001FFF: Bootloader (8KB)_x000D_
0x08002000-0x08007FFF: 資料儲存區 (24KB)_x000D_
0x08008000-0x0801FFFF: Bank A (80KB)_x000D_
0x08020000-0x08037FFF: Bank B (80KB)_x000D_
```_x000D_
_x000D_
### 2. 重構 `pfc_cht_OTAprocess()` 函數_x000D_
_x000D_
**位置**: `Core/Src/PFC/c_src/pfc_task.c`_x000D_
_x000D_
**主要變更**:_x000D_
_x000D_
#### 移除的舊代碼_x000D_
- ❌ `OTA_WriteFlash()` - 簡化的 Flash 寫入函數_x000D_
- ❌ `OTA_EraseBank()` - 固定 Bank B 地址的擦除函數_x000D_
- ❌ `OTA_SwitchBank()` - 簡化的 Bank 切換邏輯_x000D_
- ❌ `BANK_B_BASE_ADDR` 等硬編碼地址常量_x000D_
_x000D_
#### 新增的功能_x000D_
- ✅ 使用 `OTA_StartUpgrade()` 自動檢測 Bank 並擦除目標 Bank_x000D_
- ✅ 使用 `OTA_ReceiveData()` 自動處理向量表地址重定位_x000D_
- ✅ 使用 `OTA_VerifyBankFirmware()` 驗證固件完整性_x000D_
- ✅ 使用 `OTA_CompleteAndReboot()` 完成升級並重啟_x000D_
_x000D_
**狀態流程對比**:_x000D_
_x000D_
| 狀態 | 舊實作 | 新實作 |_x000D_
|------|--------|--------|_x000D_
| `ERASE_BLOCK64K` | 固定擦除 Bank B | 自動檢測並擦除目標 Bank |_x000D_
| `PROGRAM` | 直接寫入 Flash | 使用 `OTA_ReceiveData()` 自動重定位 |_x000D_
| `DATA_CHECKSUM` | 簡單校驗 | 增加固件完整性驗證 |_x000D_
_x000D_
**保留的原有特性**:_x000D_
1. ✅ Modbus 通信協定 (512 bytes = 2 × 256)_x000D_
2. ✅ 雙重 Checksum:_x000D_
   - 中華電信: 32-bit XOR (每 4 bytes)_x000D_
   - 桓達: byte 累加_x000D_
3. ✅ FRAM 參數儲存 (TSM TABLE、校正參數、CNT 值)_x000D_
4. ✅ 錯誤處理邏輯_x000D_
_x000D_
### 3. 系統初始化_x000D_
_x000D_
**位置**: `Core/Src/PFC/c_src/pfc_init.c`_x000D_
_x000D_
**新增內容**:_x000D_
```c_x000D_
#include "../../../Inc/OTA/ota_bfb2_ram.h"_x000D_
_x000D_
extern RTC_HandleTypeDef hrtc;_x000D_
_x000D_
void pfc_init()_x000D_
{_x000D_
    pfc_sfr_init();_x000D_
    pfc_glb_vars_init();_x000D_
    PFC_DataStorage_Init();_x000D_
    _x000D_
    // 新增：初始化 OTA 模組_x000D_
    OTA_Init(&amp;hrtc);_x000D_
}_x000D_
```_x000D_
_x000D_
## 技術細節_x000D_
_x000D_
### 向量表地址重定位機制_x000D_
_x000D_
**原理**:_x000D_
STM32 Cortex-M0+ 通過 VTOR (Vector Table Offset Register) 支持向量表偏移。同一份 .bin 檔可以在不同 Bank 運行，但向量表中的函數地址需要重定位。_x000D_
_x000D_
**實作位置**: `ota_bfb2_ram.c` → `OTA_WriteFlashData()`_x000D_
_x000D_
**處理邏輯**:_x000D_
```c_x000D_
// 檢測前 192 bytes 的向量表區域_x000D_
if (write_offset &lt; OTA_VECTOR_TABLE_SIZE) {_x000D_
    // 逐 Word 處理_x000D_
    for (uint32_t i = 0; i &lt; len; i += 4) {_x000D_
        uint32_t word_value = *((uint32_t*)&amp;data[i]);_x000D_
        _x000D_
        // 跳過 Stack Pointer (不需要重定位)_x000D_
        if (word_offset == 0) continue;_x000D_
        _x000D_
        // 檢查是否為 Flash 地址_x000D_
        if (OTA_IsAddressInFlashRange(word_value)) {_x000D_
            // Bank A → Bank B: addr + 0x18000_x000D_
            // Bank B → Bank A: addr - 0x18000_x000D_
            uint32_t relocated_addr = OTA_RelocateAddress(word_value, from_bank, to_bank);_x000D_
            word_value = relocated_addr;_x000D_
        }_x000D_
        _x000D_
        // 寫入重定位後的地址_x000D_
        HAL_FLASH_Program(FLASH_TYPEPROGRAM_WORD, target_addr + i, word_value);_x000D_
    }_x000D_
}_x000D_
```_x000D_
_x000D_
**地址計算**:_x000D_
- Bank A → Bank B: `addr + 0x18000` (0x08008000 → 0x08020000)_x000D_
- Bank B → Bank A: `addr - 0x18000` (0x08020000 → 0x08008000)_x000D_
_x000D_
### Bank 檢測與切換_x000D_
_x000D_
**檢測方法**:_x000D_
1. **優先**: 讀取 VTOR 寄存器 (`SCB-&gt;VTOR`)_x000D_
   - `0x08008000` → Bank A_x000D_
   - `0x08020000` → Bank B_x000D_
2. **備用**: 讀取 RTC 備份寄存器 (`RTC_BKP_DR2`)_x000D_
_x000D_
**切換流程**:_x000D_
```c_x000D_
OTA_CompleteAndReboot():_x000D_
  1. 鎖定 Flash_x000D_
  2. 設置 RTC_BKP_DR1 = 0xA5A5 (升級旗標)_x000D_
  3. NVIC_SystemReset()_x000D_
  4. Bootloader 檢測旗標_x000D_
  5. 切換 VTOR 到目標 Bank_x000D_
  6. 跳轉執行_x000D_
```_x000D_
_x000D_
### 固件完整性驗證_x000D_
_x000D_
**驗證項目** (`OTA_VerifyBankFirmware`):_x000D_
1. **Stack Pointer** (`vectors[0]`):_x000D_
   - 必須在 RAM 範圍 (0x20000000 - 0x20005000)_x000D_
2. **Reset Handler** (`vectors[1]`):_x000D_
   - 必須在 Flash 範圍_x000D_
   - 最低位為 1 (Thumb 模式)_x000D_
3. **魔術字** (offset 0x100):_x000D_
   - 值為 0x53544D32 ("STM2")_x000D_
_x000D_
## 優勢分析_x000D_
_x000D_
### 與舊實作的對比_x000D_
_x000D_
| 特性 | 舊實作 | 新實作 |_x000D_
|------|--------|--------|_x000D_
| Bank 地址 | 硬編碼 Bank B | 自動檢測並計算 |_x000D_
| 向量表處理 | ❌ 未處理 | ✅ 自動重定位 |_x000D_
| Bank 切換 | 單向 (A → B) | 雙向 (A ↔ B) |_x000D_
| 固件驗證 | 只檢查 Checksum | Checksum + 結構完整性 |_x000D_
| 模組化 | ❌ 緊耦合 | ✅ 獨立 OTA 模組 |_x000D_
| 可測試性 | 低 | 高 (獨立 API) |_x000D_
_x000D_
### 可靠性提升_x000D_
_x000D_
1. **向量表重定位**: 確保固件在目標 Bank 正確運行_x000D_
2. **完整性驗證**: 多層檢查防止損壞固件啟動_x000D_
3. **Bank 檢測**: 自動適應當前運行的 Bank_x000D_
4. **錯誤處理**: 失敗時可取消升級，系統回到原 Bank_x000D_
_x000D_
### 程式碼品質_x000D_
_x000D_
1. **模組化**: OTA 功能獨立於業務邏輯_x000D_
2. **可維護**: 清晰的 API 邊界_x000D_
3. **可擴展**: 易於添加新功能 (如壓縮、加密)_x000D_
4. **文件化**: 完整的註解和文件_x000D_
_x000D_
## 測試建議_x000D_
_x000D_
### 單元測試_x000D_
```c_x000D_
// 測試 Bank 檢測_x000D_
uint8_t bank = OTA_GetCurrentBank();_x000D_
assert(bank == 1 || bank == 2);_x000D_
_x000D_
// 測試地址重定位_x000D_
uint32_t relocated = OTA_RelocateAddress(0x08008100, 1, 2);_x000D_
assert(relocated == 0x08020100);_x000D_
_x000D_
// 測試固件驗證_x000D_
bool valid = OTA_VerifyBankFirmware(OTA_BANK_A_BASE);_x000D_
assert(valid == true);_x000D_
```_x000D_
_x000D_
### 整合測試_x000D_
1. 從 Bank A 升級到 Bank B_x000D_
2. 驗證向量表地址正確重定位_x000D_
3. 從 Bank B 升級回 Bank A_x000D_
4. 測試 Checksum 錯誤處理_x000D_
5. 測試中途取消升級_x000D_
_x000D_
### 現場測試_x000D_
1. 通過 Modbus 下載完整固件_x000D_
2. 驗證升級後系統正常運行_x000D_
3. 測試多次來回切換_x000D_
4. 斷電保護測試_x000D_
_x000D_
## 相容性說明_x000D_
_x000D_
### Bootloader 要求_x000D_
Bootloader 需支援:_x000D_
1. 讀取 `RTC_BKP_DR1` 升級旗標_x000D_
2. 設置 `SCB-&gt;VTOR` 到目標 Bank_x000D_
3. 跳轉到 Reset Handler_x000D_
_x000D_
### 固件製作要求_x000D_
.bin 檔需包含:_x000D_
1. 正確的向量表 (前 192 bytes)_x000D_
2. 魔術字 0x53544D32 在 offset 0x100_x000D_
3. 完整的累加校驗和 (byte sum)_x000D_
_x000D_
## 檔案變更總結_x000D_
_x000D_
| 檔案 | 變更類型 | 說明 |_x000D_
|------|----------|------|_x000D_
| `Core/Src/OTA/ota_bfb2_ram.c` | 新增 | OTA 模組實作 (576 行) |_x000D_
| `Core/Inc/OTA/ota_bfb2_ram.h` | 新增 | OTA 模組標頭檔 (334 行) |_x000D_
| `Core/Src/PFC/c_src/pfc_task.c` | 重構 | 改寫 `pfc_cht_OTAprocess()` |_x000D_
| `Core/Src/PFC/c_src/pfc_init.c` | 修改 | 添加 `OTA_Init()` 調用 |_x000D_
_x000D_
## 參考文件_x000D_
- `Core/OTA_APPLICATION_GUIDE.md` - OTA 應用指南 (1426 行)_x000D_
- `Core/OTA_IMPLEMENTATION_NOTES.md` - 實作筆記 (414 行)_x000D_
- `Core/Src/OTA/README.md` - 模組說明 (335 行)_x000D_
_x000D_
## 版本歷程_x000D_
- v1.0 (2026-01-15): 完成雙 Bank 架構重構_x000D_
  - 實現向量表地址重定位_x000D_
  - 添加固件完整性驗證_x000D_
  - 保留原 Modbus 通信協定和雙重 Checksum</t>
  </si>
  <si>
    <t>規劃 LCD 符號顯示_x000D_
## 符號映射表_x000D_
所有符號已完成映射，可同時顯示多個符號：_x000D_
_x000D_
| 符號名稱 | 編號 | SEG | COM | 說明 |_x000D_
|---------|-----|-----|-----|-----|_x000D_
| BATTERY_1 | 0 | SEG36 | COM1 | 電池符號 1 |_x000D_
| BATTERY_2 | 1 | SEG36 | COM2 | 電池符號 2 |_x000D_
| BATTERY_3 | 2 | SEG36 | COM3 | 電池符號 3 |_x000D_
| BATTERY_4 | 3 | SEG36 | COM4 | 電池符號 4 |_x000D_
| LEAK | 4 | SEG37 | COM2 | 漏水符號 |_x000D_
| MAGNETIC | 5 | SEG37 | COM1 | 磁力開關 |_x000D_
| SIGNAL_1 | 6 | SEG22 | COM1 | 訊號強度 1 |_x000D_
| SIGNAL_2 | 7 | SEG22 | COM2 | 訊號強度 2 |_x000D_
| SIGNAL_3 | 8 | SEG22 | COM3 | 訊號強度 3 |_x000D_
| FLOWRATE_1 | 9 | SEG23 | COM1 | 流率 1 |_x000D_
| FLOWRATE_2 | 10 | SEG23 | COM2 | 流率 2 |_x000D_
| FLOWRATE_3 | 11 | SEG23 | COM3 | 流率 3 |_x000D_
| ARROW_LEFT | 12 | SEG3 | COM1 | 水流方向_順 |_x000D_
| ARROW_RIGHT | 13 | SEG3 | COM2 | 水流方向_逆 |_x000D_
| UNIT_HOUR | 14 | SEG3 | COM3 | 每小時 (/h) |_x000D_
| UNIT_M3 | 15 | SEG3 | COM4 | 立方米 (m³) |_x000D_
| ERROR | 16 | SEG37 | COM3 | 錯誤符號 |_x000D_
_x000D_
## 使用範例_x000D_
_x000D_
### 1. 單一符號顯示_x000D_
_x000D_
```c_x000D_
// 顯示磁力開關符號_x000D_
lcd_set_symbol(LCD_SYMBOL_MAGNETIC, TRUE);_x000D_
_x000D_
// 隱藏磁力開關符號_x000D_
lcd_set_symbol(LCD_SYMBOL_MAGNETIC, FALSE);_x000D_
```_x000D_
_x000D_
### 2. 同時顯示多個符號_x000D_
_x000D_
```c_x000D_
void display_multiple_symbols(void)_x000D_
{_x000D_
    // 顯示電池電量 (4格全滿)_x000D_
    lcd_set_symbol(LCD_SYMBOL_BATTERY_1, TRUE);_x000D_
    lcd_set_symbol(LCD_SYMBOL_BATTERY_2, TRUE);_x000D_
    lcd_set_symbol(LCD_SYMBOL_BATTERY_3, TRUE);_x000D_
    lcd_set_symbol(LCD_SYMBOL_BATTERY_4, TRUE);_x000D_
    _x000D_
    // 顯示訊號強度 (3格全滿)_x000D_
    lcd_set_symbol(LCD_SYMBOL_SIGNAL_1, TRUE);_x000D_
    lcd_set_symbol(LCD_SYMBOL_SIGNAL_2, TRUE);_x000D_
    lcd_set_symbol(LCD_SYMBOL_SIGNAL_3, TRUE);_x000D_
    _x000D_
    // 顯示流率指示 (2格)_x000D_
    lcd_set_symbol(LCD_SYMBOL_FLOWRATE_1, TRUE);_x000D_
    lcd_set_symbol(LCD_SYMBOL_FLOWRATE_2, TRUE);_x000D_
    lcd_set_symbol(LCD_SYMBOL_FLOWRATE_3, FALSE);_x000D_
    _x000D_
    // 顯示單位 m³_x000D_
    lcd_set_symbol(LCD_SYMBOL_UNIT_M3, TRUE);_x000D_
    _x000D_
    // 顯示磁力開關_x000D_
    lcd_set_symbol(LCD_SYMBOL_MAGNETIC, TRUE);_x000D_
}_x000D_
```_x000D_
_x000D_
### 3. 電池電量指示_x000D_
_x000D_
```c_x000D_
// 根據電池電壓顯示電量_x000D_
void display_battery_level(UINT8 level)_x000D_
{_x000D_
    // level: 0-4 (0=空, 4=滿)_x000D_
    lcd_set_symbol(LCD_SYMBOL_BATTERY_1, (level &gt;= 1));_x000D_
    lcd_set_symbol(LCD_SYMBOL_BATTERY_2, (level &gt;= 2));_x000D_
    lcd_set_symbol(LCD_SYMBOL_BATTERY_3, (level &gt;= 3));_x000D_
    lcd_set_symbol(LCD_SYMBOL_BATTERY_4, (level &gt;= 4));_x000D_
}_x000D_
_x000D_
// 使用範例_x000D_
display_battery_level(3);  // 顯示 3 格電量_x000D_
```_x000D_
_x000D_
### 4. 訊號強度指示_x000D_
_x000D_
```c_x000D_
// 根據 LoRa 訊號強度顯示_x000D_
void display_signal_strength(UINT8 rssi)_x000D_
{_x000D_
    // rssi: 訊號強度值_x000D_
    UINT8 level = 0;_x000D_
    _x000D_
    if (rssi &gt; -80)  level = 3;      // 強訊號_x000D_
    else if (rssi &gt; -95)  level = 2;  // 中訊號_x000D_
    else if (rssi &gt; -110) level = 1;  // 弱訊號_x000D_
    else level = 0;                   // 無訊號_x000D_
    _x000D_
    lcd_set_symbol(LCD_SYMBOL_SIGNAL_1, (level &gt;= 1));_x000D_
    lcd_set_symbol(LCD_SYMBOL_SIGNAL_2, (level &gt;= 2));_x000D_
    lcd_set_symbol(LCD_SYMBOL_SIGNAL_3, (level &gt;= 3));_x000D_
}_x000D_
```_x000D_
_x000D_
### 5. 流率等級指示_x000D_
_x000D_
```c_x000D_
// 顯示流率等級 (低/中/高)_x000D_
void display_flow_rate_level(UINT8 level)_x000D_
{_x000D_
    // level: 0-3 (0=無流量, 1=低, 2=中, 3=高)_x000D_
    lcd_set_symbol(LCD_SYMBOL_FLOWRATE_1, (level &gt;= 1));_x000D_
    lcd_set_symbol(LCD_SYMBOL_FLOWRATE_2, (level &gt;= 2));_x000D_
    lcd_set_symbol(LCD_SYMBOL_FLOWRATE_3, (level &gt;= 3));_x000D_
}_x000D_
```_x000D_
_x000D_
### 6. 水流方向指示_x000D_
_x000D_
```c_x000D_
// 顯示水流方向_x000D_
void display_flow_direction(INT8 direction)_x000D_
{_x000D_
    if (direction &gt; 0)  // 順流_x000D_
    {_x000D_
        lcd_set_symbol(LCD_SYMBOL_ARROW_LEFT, TRUE);_x000D_
        lcd_set_symbol(LCD_SYMBOL_ARROW_RIGHT, FALSE);_x000D_
    }_x000D_
    else if (direction &lt; 0)  // 逆流_x000D_
    {_x000D_
        lcd_set_symbol(LCD_SYMBOL_ARROW_LEFT, FALSE);_x000D_
        lcd_set_symbol(LCD_SYMBOL_ARROW_RIGHT, TRUE);_x000D_
    }_x000D_
    else  // 無流動_x000D_
    {_x000D_
        lcd_set_symbol(LCD_SYMBOL_ARROW_LEFT, FALSE);_x000D_
        lcd_set_symbol(LCD_SYMBOL_ARROW_RIGHT, FALSE);_x000D_
    }_x000D_
}_x000D_
```_x000D_
_x000D_
### 7. 單位顯示_x000D_
_x000D_
```c_x000D_
// 切換顯示單位_x000D_
void display_unit(UINT8 unit_type)_x000D_
{_x000D_
    switch (unit_type)_x000D_
    {_x000D_
        case UNIT_M3:  // 立方米_x000D_
            lcd_set_symbol(LCD_SYMBOL_UNIT_M3, TRUE);_x000D_
            lcd_set_symbol(LCD_SYMBOL_UNIT_HOUR, FALSE);_x000D_
            break;_x000D_
            _x000D_
        case UNIT_M3_PER_HOUR:  // m³/h_x000D_
            lcd_set_symbol(LCD_SYMBOL_UNIT_M3, TRUE);_x000D_
            lcd_set_symbol(LCD_SYMBOL_UNIT_HOUR, TRUE);_x000D_
            break;_x000D_
            _x000D_
        default:_x000D_
            lcd_set_symbol(LCD_SYMBOL_UNIT_M3, FALSE);_x000D_
            lcd_set_symbol(LCD_SYMBOL_UNIT_HOUR, FALSE);_x000D_
            break;_x000D_
    }_x000D_
}_x000D_
```_x000D_
_x000D_
### 8. 錯誤/警告指示_x000D_
_x000D_
```c_x000D_
// 顯示系統狀態_x000D_
void display_system_status(void)_x000D_
{_x000D_
    // 檢查各種錯誤狀態_x000D_
    UINT8 has_error = FALSE;_x000D_
    _x000D_
    // 檢查漏水_x000D_
    if (is_leak_detected())_x000D_
    {_x000D_
        lcd_set_symbol(LCD_SYMBOL_LEAK, TRUE);_x000D_
        has_error = TRUE;_x000D_
    }_x000D_
    else_x000D_
    {_x000D_
        lcd_set_symbol(LCD_SYMBOL_LEAK, FALSE);_x000D_
    }_x000D_
    _x000D_
    // 檢查其他錯誤_x000D_
    if (has_system_error())_x000D_
    {_x000D_
        lcd_set_symbol(LCD_SYMBOL_ERROR, TRUE);_x000D_
        has_error = TRUE;_x000D_
    }_x000D_
    else_x000D_
    {_x000D_
        lcd_set_symbol(LCD_SYMBOL_ERROR, FALSE);_x000D_
    }_x000D_
}_x000D_
```_x000D_
_x000D_
### 9. 完整顯示範例（水表應用）_x000D_
_x000D_
```c_x000D_
void pfc_update_lcd_display(void)_x000D_
{_x000D_
    // 1. 顯示累積流量 (數字)_x000D_
    lcd_display_number(gul_total_flow, 3);  // 顯示 XXX.XXXXXX_x000D_
    _x000D_
    // 2. 顯示單位 m³_x000D_
    lcd_set_symbol(LCD_SYMBOL_UNIT_M3, TRUE);_x000D_
    lcd_set_symbol(LCD_SYMBOL_UNIT_HOUR, FALSE);_x000D_
    _x000D_
    // 3. 顯示電池電量_x000D_
    UINT8 battery_level = get_battery_level();_x000D_
    display_battery_level(battery_level);_x000D_
    _x000D_
    // 4. 顯示訊號強度_x000D_
    INT8 rssi = get_lora_rssi();_x000D_
    display_signal_strength(rssi);_x000D_
    _x000D_
    // 5. 顯示流率等級_x000D_
    UINT8 flow_level = get_current_flow_level();_x000D_
    display_flow_rate_level(flow_level);_x000D_
    _x000D_
    // 6. 顯示水流方向_x000D_
    INT8 direction = get_flow_direction();_x000D_
    display_flow_direction(direction);_x000D_
    _x000D_
    // 7. 顯示磁力開關狀態_x000D_
    UINT8 valve_open = is_magnetic_valve_open();_x000D_
    lcd_set_symbol(LCD_SYMBOL_MAGNETIC, valve_open);_x000D_
    _x000D_
    // 8. 顯示異常狀態_x000D_
    if (is_leak_detected())_x000D_
        lcd_set_symbol(LCD_SYMBOL_LEAK, TRUE);_x000D_
    else_x000D_
        lcd_set_symbol(LCD_SYMBOL_LEAK, FALSE);_x000D_
        _x000D_
    if (has_system_error())_x000D_
        lcd_set_symbol(LCD_SYMBOL_ERROR, TRUE);_x000D_
    else_x000D_
        lcd_set_symbol(LCD_SYMBOL_ERROR, FALSE);_x000D_
}_x000D_
```_x000D_
_x000D_
### 10. 符號閃爍效果_x000D_
_x000D_
```c_x000D_
// 在 lcd_task() 中實作符號閃爍_x000D_
void lcd_task(void)_x000D_
{_x000D_
    static UINT16 blink_counter = 0;_x000D_
    static UINT8 blink_state = 0;_x000D_
    _x000D_
    // 每 500ms 切換一次閃爍狀態_x000D_
    if (++blink_counter &gt;= 500)_x000D_
    {_x000D_
        blink_counter = 0;_x000D_
        blink_state = !blink_state;_x000D_
        _x000D_
        // 錯誤符號閃爍_x000D_
        if (has_system_error())_x000D_
        {_x000D_
            lcd_set_symbol(LCD_SYMBOL_ERROR, blink_state);_x000D_
        }_x000D_
        _x000D_
        // 漏水符號閃爍_x000D_
        if (is_leak_detected())_x000D_
        {_x000D_
            lcd_set_symbol(LCD_SYMBOL_LEAK, blink_state);_x000D_
        }_x000D_
    }_x000D_
}_x000D_
```_x000D_
_x000D_
## 注意事項_x000D_
_x000D_
1. **同時顯示**：可同時顯示所有 18 個符號，互不衝突_x000D_
2. **獨立控制**：每個符號可獨立開啟/關閉_x000D_
3. **自動更新**：調用 `lcd_set_symbol()` 後會自動設定更新旗標_x000D_
4. **狀態儲存**：符號狀態儲存在 `gba_lcd_symbol_state[]` 陣列中_x000D_
5. **RAM 映射**：直接操作 LCD RAM 緩衝區，硬體刷新在 `lcd_update_ram()` 中進行_x000D_
_x000D_
## SEG 資源分配_x000D_
_x000D_
已使用的 SEG：_x000D_
- **SEG3**：箭頭、單位符號 (4個符號)_x000D_
- **SEG22**：訊號強度 (3個符號)_x000D_
- **SEG23**：流率指示 (3個符號)_x000D_
- **SEG36**：電池電量 (4個符號)_x000D_
- **SEG37**：磁力開關、漏水、錯誤 (3個符號)_x000D_
_x000D_
共使用 5 個 SEG，17 個符號，還剩 3 個位置可擴展。</t>
  </si>
  <si>
    <t>新增專案目前目錄結構整理 UIF 模組樹狀圖（含 c_src / drv_src / uif_udef.h）。_x000D_
Core/Src/UIF/_x000D_
├─ uif_udef.h_x000D_
├─ drv_src/_x000D_
│  ├─ uif_drv.c_x000D_
│  └─ uif_drv.h_x000D_
└─ c_src/_x000D_
   ├─ state_maker.pl_x000D_
   ├─ uif_glb_vars.c_x000D_
   ├─ uif_glb_vars.h_x000D_
   ├─ uif_idef.h_x000D_
   ├─ uif_init.c_x000D_
   ├─ uif_init.h_x000D_
   ├─ uif_task.c_x000D_
   ├─ uif_task.h_x000D_
   ├─ uif_welcome_state.c_x000D_
   ├─ uif_welcome_state.h_x000D_
   ├─ uif_show_value_state.c_x000D_
   ├─ uif_show_value_state.h_x000D_
   ├─ uif_plus_total_flow_state.c_x000D_
   ├─ uif_plus_total_flow_state.h_x000D_
   ├─ uif_minus_total_flow_state.c_x000D_
   ├─ uif_minus_total_flow_state.h_x000D_
   ├─ uif_flow_rate_state.c_x000D_
   ├─ uif_flow_rate_state.h_x000D_
   ├─ uif_show_information_state.c_x000D_
   ├─ uif_show_information_state.h_x000D_
   ├─ uif_show_firmware_version_state.c_x000D_
   ├─ uif_show_firmware_version_state.h_x000D_
   ├─ uif_show_system_date_state.c_x000D_
   ├─ uif_show_system_date_state.h_x000D_
   ├─ uif_show_system_time_state.c_x000D_
   ├─ uif_show_system_time_state.h_x000D_
   ├─ uif_show_usage_times_state.c_x000D_
   ├─ uif_show_usage_times_state.h_x000D_
   ├─ uif_show_overload_times_state.c_x000D_
   ├─ uif_show_overload_times_state.h_x000D_
   ├─ uif_show_n_day_state.c_x000D_
   ├─ uif_show_n_day_state.h_x000D_
   ├─ uif_show_o_day_state.c_x000D_
   ├─ uif_show_o_day_state.h_x000D_
   ├─ uif_show_u_day_state.c_x000D_
   ├─ uif_show_u_day_state.h_x000D_
   ├─ uif_show_l_day_state.c_x000D_
   ├─ uif_show_l_day_state.h_x000D_
   ├─ uif_show_h_day_state.c_x000D_
   ├─ uif_show_h_day_state.h_x000D_
   ├─ uif_show_b_day_state.c_x000D_
   ├─ uif_show_b_day_state.h_x000D_
   ├─ uif_bootloader_process_state.c_x000D_
   ├─ uif_bootloader_process_state.h_x000D_
   ├─ MFC7872616F.tmp_x000D_
   └─ MFCAD8B52DB.tmp_x000D_
```_x000D_
_x000D_
## 簡介_x000D_
_x000D_
- `uif_udef.h`：UIF 對外 API 與巨集入口。_x000D_
- `drv_src/`：UIF 底層驅動介面（目前僅 uif_drv）。_x000D_
- `c_src/`：UIF 狀態機與顯示狀態實作。_x000D_
  - `uif_init.*` / `uif_task.*`：初始化與任務主流程。_x000D_
  - `uif_glb_vars.*` / `uif_idef.h`：全域變數與內部定義。_x000D_
  - `uif_*_state.*`：各顯示/功能狀態。</t>
  </si>
  <si>
    <t>STM32L073VZ 雙 Bank OTA 升級模組規劃_x000D_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0=禁用_x000D_
```_x000D_
_x000D_
## ⚠️ 重要注意事項_x000D_
_x000D_
### 1. RTC 初始化_x000D_
OTA 模組依賴 RTC 備份寄存器，必須確保：_x000D_
```c_x000D_
// 在 main.c 中_x000D_
MX_RTC_Init();          // 必須調用_x000D_
OTA_Init(&amp;hrtc);        // 傳入 RTC 句柄_x000D_
```_x000D_
_x000D_
### 2. printf 重定向_x000D_
如果需要調試輸出，必須實作 `_write()` 函數：_x000D_
```c_x000D_
// syscalls.c 或 main.c_x000D_
extern UART_HandleTypeDef huart1;_x000D_
_x000D_
int _write(int file, char *ptr, int len)_x000D_
{_x000D_
    HAL_UART_Transmit(&amp;huart1, (uint8_t*)ptr, len, HAL_MAX_DELAY);_x000D_
    return len;_x000D_
}_x000D_
```_x000D_
_x000D_
### 3. 數據長度對齊_x000D_
傳遞給 `OTA_ReceiveData()` 的數據長度必須是 4 的倍數：_x000D_
```c_x000D_
// ✓ 正確_x000D_
OTA_ReceiveData(data, 256);  // 256 是 4 的倍數_x000D_
_x000D_
// ✗ 錯誤_x000D_
OTA_ReceiveData(data, 255);  // 255 不是 4 的倍數_x000D_
```_x000D_
_x000D_
### 4. Flash 解鎖_x000D_
OTA 模組內部自動處理 Flash 解鎖/鎖定，應用程式不需要手動操作。_x000D_
_x000D_
## 🔍 故障排查_x000D_
_x000D_
### 問題 1：編譯錯誤 "找不到 OTA/ota_bfb2_ram.h"_x000D_
_x000D_
**解決**：_x000D_
1. 檢查 Include 路徑是否包含 `../Core/Inc/OTA`_x000D_
2. 確認檔案存在於正確位置_x000D_
_x000D_
### 問題 2：OTA_GetCurrentBank() 返回 0_x000D_
_x000D_
**原因**：RTC 未初始化或 VTOR 未設置_x000D_
_x000D_
**解決**：_x000D_
```c_x000D_
// 確保調用順序_x000D_
MX_RTC_Init();_x000D_
OTA_Init(&amp;hrtc);_x000D_
```_x000D_
_x000D_
### 問題 3：校驗和驗證失敗_x000D_
_x000D_
**原因**：_x000D_
1. 發送端和接收端計算方法不一致_x000D_
2. 傳輸過程中數據損壞_x000D_
3. 固件大小不匹配_x000D_
_x000D_
**解決**：_x000D_
1. 確認雙方使用相同的累加校驗和算法_x000D_
2. 添加傳輸層校驗（如 Modbus CRC）_x000D_
3. 比對固件大小_x000D_
_x000D_
### 問題 4：重啟後沒有切換到新 Bank_x000D_
_x000D_
**原因**：Bootloader 未正確設置 RTC 旗標_x000D_
_x000D_
**解決**：_x000D_
確認 Bootloader 正確讀取 `RTC_BKP_DR1` 並設置 VTOR。</t>
  </si>
  <si>
    <t>1.協助QA架設上海EG50_x000D_
2.校正軟體教學_x000D_
3.接線教學</t>
  </si>
  <si>
    <t>氣動球閥控制EPH測場_x000D_
1.修正壓力傳送器範圍補償10&gt;16Bar_x000D_
2.修正E+H順時流率程式_x000D_
3.修正E+H總量程式_x000D_
4.2nd標準桶EG校正(20-50L及100-300L)_x000D_
5.3rd標準桶EG校正(20-50L及100-300L)_x000D_
6.更換電腦_x000D_
7.軟體安裝</t>
  </si>
  <si>
    <t>協助GPX8校正生產系統_x000D_
1.補償功能程式撰寫及功能驗證_x000D_
2.新增工單號碼及操作者欄位_x000D_
3.報表輸出功能_x000D_
4.定時器模式設定</t>
  </si>
  <si>
    <t>1.安捷倫34970A及固緯DAQ9600操作手冊及連線差異比較_x000D_
2.資料收集器資料規格比對</t>
  </si>
  <si>
    <t>協助GPX8校正生產系統_x000D_
1.補償功能程式撰寫及功能驗證_x000D_
2.新增工單號碼及操作者欄位_x000D_
3.報表輸出功能_x000D_
4.定時器模式設定_x000D_
5.長時間紀錄比較差異</t>
  </si>
  <si>
    <t>協助GPX8校正生產系統_x000D_
1.補償功能程式撰寫及功能驗證_x000D_
2.新增工單號碼及操作者欄位_x000D_
3.報表輸出功能_x000D_
4.定時器模式設定_x000D_
5.長時間紀錄比較差異_x000D_
6.USB連線模式測試</t>
  </si>
  <si>
    <t>SEX微動開關焊接治具修改(第二版)</t>
  </si>
  <si>
    <t>可撓生產檢視</t>
  </si>
  <si>
    <t>討論設計方向</t>
  </si>
  <si>
    <t>獵鷹計畫 自走熱所昨日異常排除今日檢視生產狀況</t>
  </si>
  <si>
    <t>奧多曼測試治具 昨日與董事長討論後須修改加裝微調機構</t>
  </si>
  <si>
    <t>EPD內襯管尺寸變更 治具需重新製作尺寸確認與廠商討論修改或重做</t>
  </si>
  <si>
    <t>奧多曼治具拆圖發外詢價</t>
  </si>
  <si>
    <t>獵鷹計畫-至宜蘭廠巡檢</t>
  </si>
  <si>
    <t>EPH 測試用旁路管_x000D_
1/5-16 製一製作中_x000D_
_x000D_
OTC 8PIN接頭灌膠樣品轉承認圖_x000D_
1/13 增加雨秋報價_x000D_
_x000D_
獵鷹計畫	SAXBA1X-0131焊錫+組裝治具底座	_x000D_
1/13 製圖，尋價廠商。_x000D_
1/14 宏常報價3800_x000D_
_x000D_
1/14-15 名研磁鐵事項處理TJ2-26010014_x000D_
_x000D_
E251001I1 GPX8 3溫度校正水槽規劃_x000D_
1/14 設備使用說明書</t>
  </si>
  <si>
    <t xml:space="preserve">EPH 測試用旁路管_x000D_
1/5-16 製一製作中_x000D_
_x000D_
獵鷹計畫	SAXBA1X-0131焊錫+組裝治具底座_x000D_
1/15 宏庫報價2500_x000D_
_x000D_
1/14-15 名研磁鐵事項處理TJ2-26010014_x000D_
_x000D_
獵鷹計畫	SCX測試治具加保護蓋_x000D_
獵鷹計畫	EFX，接線盒測壓治具加壓力錶保護緩衝_x000D_
製一效益回覆_x000D_
_x000D_
_x000D_
</t>
  </si>
  <si>
    <t>新廠商鐿富企業有限公司</t>
  </si>
  <si>
    <t xml:space="preserve">1/16 工研院U02防爆電氣形式檢定申請全系列報告(11455C02497)事項_x000D_
1/16 世恭通知處長下列模具要送回桓達，事項處理_x000D_
_x000D_
模具開模	"WG00A0117開模_x000D_
40-A154+169螺牙遮噴治具_x000D_
1/16 圖面，報價-雨秋，請購單TJ7-26010003_x000D_
		_x000D_
模具重新開模	WA00A0085重新開模_x000D_
1/15-16LOGO改Fine，圖面重畫_x000D_
1/16 上海報價確認，報價整理_x000D_
_x000D_
獵鷹計畫	SAXBA1X-0131焊錫+組裝治具底座_x000D_
1/15 宏庫報價2500_x000D_
1/16 宏茂報價3800 通知宏庫製作_x000D_
		_x000D_
鐿富事項，PIN樣品領用寄出_x000D_
_x000D_
</t>
  </si>
  <si>
    <t xml:space="preserve">瀚霆哥治具	EPH複合式軸心壓合治具進行設計與製作_x000D_
1/16-20 圖面規劃_x000D_
		_x000D_
模具修模	"ECR-25120024_x000D_
WA00A0143修模報價"	1/19 報價_x000D_
_x000D_
_x000D_
</t>
  </si>
  <si>
    <t xml:space="preserve">EPH複合式軸心壓合治具_x000D_
1/16-20 圖面規劃_x000D_
_x000D_
1/20 王處長接線盒塞頭事項確認_x000D_
1/20 TRNBM1P-MBA7A7CC01T(29-S009-1) 檢具提供精機_x000D_
1/20 ECO-26010173 HP403-D030251501 圖面設變D0=&gt;D1_x000D_
1/20 WJ00B0001模具維修驗收OK_x000D_
_x000D_
WA00A0085重新開模_x000D_
1/20報價完成，重新送件"_x000D_
	_x000D_
</t>
  </si>
  <si>
    <t>EPH後端第6.7號線水管支撐環</t>
  </si>
  <si>
    <t>SCB-0400燒機治具繪圖與發外報價</t>
  </si>
  <si>
    <t>EPU2塗膠測漏治具</t>
  </si>
  <si>
    <t>EPD測場測試線連接治具</t>
  </si>
  <si>
    <t>DN20流量測試</t>
  </si>
  <si>
    <t>整理SPX2資料</t>
  </si>
  <si>
    <t>DN25Q7流量測試</t>
  </si>
  <si>
    <t>協助中沛測試台遊校</t>
  </si>
  <si>
    <t>DN20與DN13流量測試</t>
  </si>
  <si>
    <t>自走式熱烘設備(熱縮套用)_x000D_
現場反應會卡住_x000D_
托練固定位置更換_x000D_
板金加工_x000D_
螺絲調整</t>
  </si>
  <si>
    <t>線路規劃_x000D_
PLC程式編輯</t>
  </si>
  <si>
    <t>電二產線舊燈具不良_x000D_
更換新燈具OK</t>
  </si>
  <si>
    <t xml:space="preserve">PVD水測壓設備_x000D_
板金加工_x000D_
配件安裝_x000D_
</t>
  </si>
  <si>
    <t>PVD水測壓設備_x000D_
電箱配線</t>
  </si>
  <si>
    <t>電二點油治具_x000D_
氣缸卡住_x000D_
電磁閥不良_x000D_
更換OK</t>
  </si>
  <si>
    <t>PVD水測壓設備_x000D_
PLC程式編輯</t>
  </si>
  <si>
    <t>EPH M12接頭 出線長度修改</t>
  </si>
  <si>
    <t>產品開發部週會:_x000D_
葉宏政:_x000D_
PVC生產測試治具進度_x000D_
微型化EPD結構設計_x000D_
鄭貫中:_x000D_
奧多曼先期研究結案報告盡快完成_x000D_
SPX2新結構樣品預計1/20完成</t>
  </si>
  <si>
    <t>ECO-26010135:EPT、GPX8零件、成品圖面、進料檢驗基準變更_x000D_
ECO-26010137:EPT、GPX8成品BOM表變更_x000D_
GPX8零件、成品圖面3D、2D工程圖面修改繪製</t>
  </si>
  <si>
    <t>DN25-PPS軸心材質樣品拆卸量測軸心磨耗數值:_x000D_
1:1.22、2:1.16、3:0.94、4:1.14、5:1.15</t>
  </si>
  <si>
    <t>微型化金屬型燈罩2D工程圖面繪製_x000D_
1/4"NPT牙模具請修相關文件撰寫</t>
  </si>
  <si>
    <t>ECO-26010132:新增EPTBM1E-MA02270001工程圖面_x000D_
ECO-26010134:EPTAM1E-MA01274201工程圖面變更_x000D_
ECO-26010135:EPT、GPX8零件、成品圖面、進料檢驗基準變更_x000D_
ECO-26010137:EPT、GPX8成品BOM表變更</t>
  </si>
  <si>
    <t>ECO-26010135:EPT、GPX8零件、成品圖面、進料檢驗基準變更更新圖面檔案_x000D_
ECO-26010137:EPT、GPX8成品BOM表內容變更</t>
  </si>
  <si>
    <t>微型化PCB板寬圖面核對與3D零件圖面繪製_x000D_
SDX5微型化金屬型3D組合圖面繪製</t>
  </si>
  <si>
    <t>EPH雙周會:_x000D_
討論現況庫存品數量與後續相對應零件、半成品處理方式_x000D_
塑膠表頭先行封存，待新料進後報廢_x000D_
DN13~DN40多孔式噴嘴全數報廢_x000D_
塑膠表頭模具修改需在1/30前完成，備料需再2/13前完成_x000D_
塑膠表頭與上蓋新料號建立_x000D_
塑膠表頭模具請購簽核後事項處理_x000D_
DN13~DN40軸心塑膠錐頭、塑膠表頭、塑膠表頭上蓋、軸心、多孔式噴嘴相關零件、半成品2D工程圖面繪製</t>
  </si>
  <si>
    <t>ECO-26010134:EPTAM1E-MA01274201工程圖面變更更新圖面檔案_x000D_
ECO-26010135:EPT、GPX8零件、成品圖面、進料檢驗基準變更更新圖面檔案_x000D_
ECO-26010137:EPT、GPX8成品BOM表內容變更</t>
  </si>
  <si>
    <t>EST相關設變ECR、ECO單號內容_x000D_
聯繫生管針對現況ECO變更完成後為何未執行_x000D_
QA討論後續補送樣品數量與測試內容:_x000D_
EST110:4PCS 目前樣品_x000D_
EST120:4PCS 需開單生產_x000D_
JMW60100-A4:4PCS 需開單生產</t>
  </si>
  <si>
    <t>彙整新料號與相關供應商採購文件資料_x000D_
建立DN40軸心相關新料號_x000D_
拆卸與量測DN25-PEEK 225小第1、2號樣機:_x000D_
255小時磨耗1、2號:0.64mm_x000D_
拆卸與量測DN20-PA 155小第1號樣機:_x000D_
155小時磨耗:0.22mm_x000D_
研發專案討論會議:_x000D_
DN13、DN20、DN25、DN40、DN50需製作比對表比對與弓銓差異點列表_x000D_
目前半成品先不做拆卸，待銓新軸心結構被料完成後再行拆卸導入生產</t>
  </si>
  <si>
    <t>繪製SDX5微型化線材3D圖面_x000D_
繪製SDX5微型化金屬型成品3D圖面_x000D_
繪製SDX5微型化太陽片3D圖面_x000D_
繪製SDX5微型化太陽片2D工程圖面</t>
  </si>
  <si>
    <t>測試低壓射出模具試模樣品_x000D_
修改SDX5微型化金屬型、塑膠型3D結構圖面_x000D_
繪製SDX5微型化金屬型、塑膠型2D工程圖面_x000D_
量測1/2-20UNF六腳塑膠殼體T2試模樣品全尺寸與試模報告撰寫_x000D_
確認O-Ring需求與規格數量問題點與樣品採購_x000D_
SDX5客訴洩漏結構改善問題點討論與後續修改方向</t>
  </si>
  <si>
    <t>技轉文件內容錯誤問題與相關圖面文件內容修改</t>
  </si>
  <si>
    <t>量測燈罩T2試模樣品全尺寸與試模報告撰寫_x000D_
量測太陽片T1試模樣品全尺寸與試模報告撰寫</t>
  </si>
  <si>
    <t>全系列成品、半成品圖面修改繪製與上傳PLM</t>
  </si>
  <si>
    <t>修改SDX5微型化金屬型、塑膠型3D結構圖面_x000D_
繪製SDX5微型化金屬型、塑膠型2D工程圖面_x000D_
繪製線材半成品2D工程圖面</t>
  </si>
  <si>
    <t>量測1/4"NPT六角塑膠殼體T2試模樣品全尺寸與試模報告撰寫_x000D_
量測M12*P1.0六角塑膠殼體T2試模樣品全尺寸與試模報告撰寫</t>
  </si>
  <si>
    <t>量測低壓射出後樣品全尺寸與試模報告撰寫</t>
  </si>
  <si>
    <t>撰寫全系列零件、半成品進料檢驗基準</t>
  </si>
  <si>
    <t>1.DN25全零件結構清單整理_x000D_
2.線圈結構設計_x000D_
3.組配調整</t>
  </si>
  <si>
    <t>1.與CSA開本安測試項目討論會議_x000D_
2.為了匹配測試設備，評估零件加工可能性</t>
  </si>
  <si>
    <t>1.成品零件組裝，確認安裝方式_x000D_
2.修改零件部分配合尺寸</t>
  </si>
  <si>
    <t>1.彈片尺寸規格查詢_x000D_
2.零件工程圖繪製_x000D_
3.請廠商估價模具費用</t>
  </si>
  <si>
    <t>1.溫升測試_x000D_
2.討論膠體測試問題</t>
  </si>
  <si>
    <t>1.DN25零件設計(脫蠟鑄造零件及精加工零件)_x000D_
2.零件工程圖繪製</t>
  </si>
  <si>
    <t>1.樣品備料問題討論_x000D_
2.提供閥體給生管，安排加工</t>
  </si>
  <si>
    <t>1.零件設計_x000D_
2.零件物料規格查詢_x000D_
3.顯示板設計修改</t>
  </si>
  <si>
    <t>1.測試項目討論_x000D_
2.鐵牌NCT樣品確認</t>
  </si>
  <si>
    <t xml:space="preserve">報告奧多曼水表進度_x000D_
</t>
  </si>
  <si>
    <t>1.射出成品的外觀不良，調整機台參數_x000D_
2.廠商來觀察狀況，調整機台設定</t>
  </si>
  <si>
    <t>1.射出機台成品不良，協助調整機台參數_x000D_
2.詢問廠商油封華司無鉛無鹵的文件</t>
  </si>
  <si>
    <t xml:space="preserve">修改感測板的尺寸與對應的殼體特徵，出圖給硬體排板_x000D_
</t>
  </si>
  <si>
    <t>報告奧多曼水表結構進度</t>
  </si>
  <si>
    <t>修改特徵，整理型式認證內容中所需標示，在成品上是否有</t>
  </si>
  <si>
    <t>1.智邦樣品IP失效，測試成品狀況查問題在哪_x000D_
2.低壓射出機生產問題確認狀況</t>
  </si>
  <si>
    <t>SDX5有漏水狀況，因燈罩進料點剛好在O-Ring處，有進水風險，修改圖面找樣品測試</t>
  </si>
  <si>
    <t>依照週一會議中，討論修改的地方進行修改，找廠商確認軸棒材質與軸棒Coating</t>
  </si>
  <si>
    <t>低壓模具試模，測試射出參數</t>
  </si>
  <si>
    <t>1.建立成品、半成品編碼原則_x000D_
2.修改殼體與蓋特徵，找廠商製作</t>
  </si>
  <si>
    <t>SDX5有漏水狀況，到二廠領料並測試。</t>
  </si>
  <si>
    <t>TUV告知要量測灌膠厚度及鎖牙深度，到二廠製作樣品</t>
  </si>
  <si>
    <t>2024/08/30</t>
    <phoneticPr fontId="39" type="noConversion"/>
  </si>
  <si>
    <t>2026/01/22 13:36</t>
  </si>
  <si>
    <r>
      <t>1/19
1. GPX8</t>
    </r>
    <r>
      <rPr>
        <sz val="10"/>
        <color theme="1"/>
        <rFont val="微軟正黑體"/>
        <family val="2"/>
        <charset val="136"/>
      </rPr>
      <t>具</t>
    </r>
    <r>
      <rPr>
        <sz val="10"/>
        <color theme="1"/>
        <rFont val="Arial"/>
        <family val="2"/>
      </rPr>
      <t>RS485</t>
    </r>
    <r>
      <rPr>
        <sz val="10"/>
        <color theme="1"/>
        <rFont val="微軟正黑體"/>
        <family val="2"/>
        <charset val="136"/>
      </rPr>
      <t>功能治具</t>
    </r>
    <r>
      <rPr>
        <sz val="10"/>
        <color theme="1"/>
        <rFont val="Arial"/>
        <family val="2"/>
      </rPr>
      <t xml:space="preserve">, </t>
    </r>
    <r>
      <rPr>
        <sz val="10"/>
        <color theme="1"/>
        <rFont val="微軟正黑體"/>
        <family val="2"/>
        <charset val="136"/>
      </rPr>
      <t>使用</t>
    </r>
    <r>
      <rPr>
        <sz val="10"/>
        <color theme="1"/>
        <rFont val="Arial"/>
        <family val="2"/>
      </rPr>
      <t>WIKA</t>
    </r>
    <r>
      <rPr>
        <sz val="10"/>
        <color theme="1"/>
        <rFont val="微軟正黑體"/>
        <family val="2"/>
        <charset val="136"/>
      </rPr>
      <t>恆溫水槽</t>
    </r>
    <r>
      <rPr>
        <sz val="10"/>
        <color theme="1"/>
        <rFont val="Arial"/>
        <family val="2"/>
      </rPr>
      <t xml:space="preserve">, </t>
    </r>
    <r>
      <rPr>
        <sz val="10"/>
        <color theme="1"/>
        <rFont val="微軟正黑體"/>
        <family val="2"/>
        <charset val="136"/>
      </rPr>
      <t>安排工程試製</t>
    </r>
    <r>
      <rPr>
        <sz val="10"/>
        <color theme="1"/>
        <rFont val="Arial"/>
        <family val="2"/>
      </rPr>
      <t xml:space="preserve">, </t>
    </r>
    <r>
      <rPr>
        <sz val="10"/>
        <color theme="1"/>
        <rFont val="微軟正黑體"/>
        <family val="2"/>
        <charset val="136"/>
      </rPr>
      <t>預計</t>
    </r>
    <r>
      <rPr>
        <sz val="10"/>
        <color theme="1"/>
        <rFont val="Arial"/>
        <family val="2"/>
      </rPr>
      <t>1</t>
    </r>
    <r>
      <rPr>
        <sz val="10"/>
        <color theme="1"/>
        <rFont val="微軟正黑體"/>
        <family val="2"/>
        <charset val="136"/>
      </rPr>
      <t>月底召開行前會議</t>
    </r>
    <r>
      <rPr>
        <sz val="10"/>
        <color theme="1"/>
        <rFont val="Arial"/>
        <family val="2"/>
      </rPr>
      <t xml:space="preserve">.
</t>
    </r>
    <r>
      <rPr>
        <sz val="10"/>
        <color rgb="FFFF0000"/>
        <rFont val="Arial"/>
        <family val="2"/>
      </rPr>
      <t>2. GPX8-PT1000</t>
    </r>
    <r>
      <rPr>
        <sz val="10"/>
        <color rgb="FFFF0000"/>
        <rFont val="微軟正黑體"/>
        <family val="2"/>
        <charset val="136"/>
      </rPr>
      <t>量產設備試俥</t>
    </r>
    <r>
      <rPr>
        <sz val="10"/>
        <color rgb="FFFF0000"/>
        <rFont val="Arial"/>
        <family val="2"/>
      </rPr>
      <t xml:space="preserve">, </t>
    </r>
    <r>
      <rPr>
        <sz val="10"/>
        <color rgb="FFFF0000"/>
        <rFont val="微軟正黑體"/>
        <family val="2"/>
        <charset val="136"/>
      </rPr>
      <t>設備器差與軟體整合已測試完成</t>
    </r>
    <r>
      <rPr>
        <sz val="10"/>
        <color rgb="FFFF0000"/>
        <rFont val="Arial"/>
        <family val="2"/>
      </rPr>
      <t>, SOP</t>
    </r>
    <r>
      <rPr>
        <sz val="10"/>
        <color rgb="FFFF0000"/>
        <rFont val="微軟正黑體"/>
        <family val="2"/>
        <charset val="136"/>
      </rPr>
      <t>已完成, 本週試俥之前170 PCS不良品同時, 請電一派人來學習使用.</t>
    </r>
    <phoneticPr fontId="39" type="noConversion"/>
  </si>
  <si>
    <r>
      <t xml:space="preserve">1/19
1. 溫昇測試11/20完成.
2. 高溫220度C/高壓200bar測試完成.
</t>
    </r>
    <r>
      <rPr>
        <sz val="10"/>
        <color rgb="FFFF0000"/>
        <rFont val="微軟正黑體"/>
        <family val="2"/>
        <charset val="136"/>
      </rPr>
      <t>3. 老化測試後IP67 1/16測試PASS, 剩水壓與非傳測試, 預計1/23前完成.</t>
    </r>
    <phoneticPr fontId="39" type="noConversion"/>
  </si>
  <si>
    <r>
      <rPr>
        <sz val="10"/>
        <color theme="1"/>
        <rFont val="微軟正黑體"/>
        <family val="2"/>
        <charset val="136"/>
      </rPr>
      <t xml:space="preserve">1/19
1. 開模(太陽片)預計2026/1/23回廠.
2. 電路已驗證完成, 會再改一版與新增PNP型.
</t>
    </r>
    <r>
      <rPr>
        <sz val="10"/>
        <color rgb="FFFF0000"/>
        <rFont val="微軟正黑體"/>
        <family val="2"/>
        <charset val="136"/>
      </rPr>
      <t>3. 本週試低壓射出模具並試裝成品測功能.</t>
    </r>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</si>
</sst>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m/d/yyyy\ \(dddd\)"/>
    <numFmt numFmtId="177" formatCode="ddd\ m/dd/yy"/>
    <numFmt numFmtId="178" formatCode="d"/>
    <numFmt numFmtId="179" formatCode="###0.00"/>
    <numFmt numFmtId="180" formatCode="0_ "/>
    <numFmt numFmtId="181" formatCode="0_);[Red]\(0\)"/>
    <numFmt numFmtId="182" formatCode="m&quot;月&quot;d&quot;日&quot;"/>
    <numFmt numFmtId="183" formatCode="yyyy/mm/dd"/>
    <numFmt numFmtId="184" formatCode="0;[Red]\(0\)"/>
    <numFmt numFmtId="185" formatCode="0.00\ ;[Red]\-0.00\ "/>
    <numFmt numFmtId="186" formatCode="General\ d\a\te"/>
    <numFmt numFmtId="187" formatCode="0.00_ "/>
  </numFmts>
  <fonts count="96">
    <font>
      <sz val="10"/>
      <name val="Arial"/>
    </font>
    <font>
      <sz val="10"/>
      <name val="Arial"/>
      <family val="2"/>
    </font>
    <font>
      <u/>
      <sz val="10"/>
      <color indexed="12"/>
      <name val="Arial"/>
      <family val="2"/>
    </font>
    <font>
      <sz val="8"/>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9"/>
      <name val="微軟正黑體"/>
      <family val="2"/>
      <scheme val="minor"/>
    </font>
    <font>
      <sz val="10"/>
      <name val="微軟正黑體"/>
      <family val="1"/>
      <scheme val="major"/>
    </font>
    <font>
      <sz val="11"/>
      <name val="微軟正黑體"/>
      <family val="1"/>
      <scheme val="major"/>
    </font>
    <font>
      <sz val="10"/>
      <name val="微軟正黑體"/>
      <family val="2"/>
      <scheme val="minor"/>
    </font>
    <font>
      <b/>
      <sz val="11"/>
      <name val="微軟正黑體"/>
      <family val="2"/>
      <scheme val="minor"/>
    </font>
    <font>
      <sz val="9"/>
      <color rgb="FF000000"/>
      <name val="微軟正黑體"/>
      <family val="2"/>
      <scheme val="minor"/>
    </font>
    <font>
      <sz val="8"/>
      <name val="微軟正黑體"/>
      <family val="2"/>
      <scheme val="minor"/>
    </font>
    <font>
      <sz val="11"/>
      <name val="微軟正黑體"/>
      <family val="2"/>
      <scheme val="minor"/>
    </font>
    <font>
      <sz val="10"/>
      <name val="微軟正黑體"/>
      <family val="2"/>
      <scheme val="major"/>
    </font>
    <font>
      <b/>
      <sz val="9"/>
      <name val="微軟正黑體"/>
      <family val="2"/>
      <scheme val="major"/>
    </font>
    <font>
      <sz val="16"/>
      <color theme="4" tint="-0.249977111117893"/>
      <name val="微軟正黑體"/>
      <family val="1"/>
      <scheme val="major"/>
    </font>
    <font>
      <i/>
      <sz val="8"/>
      <color theme="1" tint="0.34998626667073579"/>
      <name val="Arial"/>
      <family val="2"/>
    </font>
    <font>
      <sz val="10"/>
      <name val="微軟正黑體"/>
      <family val="2"/>
      <charset val="136"/>
      <scheme val="minor"/>
    </font>
    <font>
      <b/>
      <sz val="16"/>
      <color indexed="64"/>
      <name val="新細明體"/>
      <family val="1"/>
      <charset val="136"/>
    </font>
    <font>
      <sz val="9"/>
      <name val="細明體"/>
      <family val="3"/>
      <charset val="136"/>
    </font>
    <font>
      <sz val="12"/>
      <color indexed="64"/>
      <name val="新細明體"/>
      <family val="1"/>
      <charset val="136"/>
    </font>
    <font>
      <sz val="10"/>
      <color indexed="1"/>
      <name val="微軟正黑體"/>
      <family val="1"/>
      <charset val="136"/>
    </font>
    <font>
      <b/>
      <sz val="10"/>
      <color indexed="64"/>
      <name val="微軟正黑體"/>
      <family val="1"/>
      <charset val="136"/>
    </font>
    <font>
      <sz val="10"/>
      <color indexed="64"/>
      <name val="微軟正黑體"/>
      <family val="1"/>
      <charset val="136"/>
    </font>
    <font>
      <sz val="14"/>
      <color theme="1" tint="0.24994659260841701"/>
      <name val="Microsoft JhengHei UI"/>
      <family val="2"/>
    </font>
    <font>
      <sz val="11"/>
      <color theme="1" tint="0.24994659260841701"/>
      <name val="Microsoft JhengHei UI"/>
      <family val="2"/>
      <charset val="136"/>
    </font>
    <font>
      <b/>
      <sz val="9"/>
      <color rgb="FFFF0000"/>
      <name val="微軟正黑體"/>
      <family val="2"/>
      <scheme val="major"/>
    </font>
    <font>
      <sz val="10"/>
      <color rgb="FFFF0000"/>
      <name val="Arial"/>
      <family val="2"/>
    </font>
    <font>
      <sz val="9"/>
      <color rgb="FFFF0000"/>
      <name val="微軟正黑體"/>
      <family val="2"/>
      <scheme val="minor"/>
    </font>
    <font>
      <sz val="10"/>
      <color rgb="FFFF0000"/>
      <name val="微軟正黑體"/>
      <family val="2"/>
      <charset val="136"/>
      <scheme val="major"/>
    </font>
    <font>
      <sz val="10"/>
      <name val="微軟正黑體"/>
      <family val="2"/>
      <charset val="136"/>
    </font>
    <font>
      <sz val="9"/>
      <color rgb="FFFF0000"/>
      <name val="微軟正黑體"/>
      <family val="2"/>
      <charset val="136"/>
      <scheme val="major"/>
    </font>
    <font>
      <sz val="9"/>
      <name val="微軟正黑體"/>
      <family val="2"/>
      <charset val="136"/>
      <scheme val="minor"/>
    </font>
    <font>
      <sz val="9"/>
      <name val="新細明體"/>
      <family val="1"/>
      <charset val="136"/>
    </font>
    <font>
      <b/>
      <sz val="16"/>
      <name val="細明體"/>
      <family val="3"/>
      <charset val="136"/>
    </font>
    <font>
      <b/>
      <sz val="9"/>
      <color rgb="FFFF0000"/>
      <name val="細明體"/>
      <family val="3"/>
      <charset val="136"/>
    </font>
    <font>
      <sz val="9"/>
      <color rgb="FFFF0000"/>
      <name val="Arial"/>
      <family val="2"/>
    </font>
    <font>
      <sz val="9"/>
      <color rgb="FFFF0000"/>
      <name val="微軟正黑體"/>
      <family val="2"/>
      <charset val="136"/>
      <scheme val="minor"/>
    </font>
    <font>
      <sz val="9"/>
      <color theme="0"/>
      <name val="微軟正黑體"/>
      <family val="2"/>
      <charset val="136"/>
      <scheme val="minor"/>
    </font>
    <font>
      <sz val="10"/>
      <name val="細明體"/>
      <family val="2"/>
      <charset val="136"/>
    </font>
    <font>
      <sz val="10"/>
      <name val="細明體"/>
      <family val="3"/>
      <charset val="136"/>
    </font>
    <font>
      <sz val="10"/>
      <name val="新細明體"/>
      <family val="1"/>
      <charset val="136"/>
    </font>
    <font>
      <sz val="10"/>
      <color rgb="FFFF0000"/>
      <name val="細明體"/>
      <family val="3"/>
      <charset val="136"/>
    </font>
    <font>
      <sz val="24"/>
      <color indexed="8"/>
      <name val="新細明體"/>
      <family val="1"/>
      <charset val="136"/>
    </font>
    <font>
      <sz val="9"/>
      <name val="宋体"/>
      <family val="3"/>
      <charset val="136"/>
    </font>
    <font>
      <sz val="9"/>
      <name val="微軟正黑體"/>
      <family val="1"/>
      <charset val="136"/>
      <scheme val="minor"/>
    </font>
    <font>
      <sz val="10"/>
      <color indexed="8"/>
      <name val="新細明體"/>
      <family val="1"/>
      <charset val="136"/>
    </font>
    <font>
      <sz val="10"/>
      <color rgb="FFFF0000"/>
      <name val="新細明體"/>
      <family val="1"/>
      <charset val="136"/>
    </font>
    <font>
      <sz val="10"/>
      <color theme="1"/>
      <name val="微軟正黑體"/>
      <family val="1"/>
      <charset val="136"/>
      <scheme val="minor"/>
    </font>
    <font>
      <sz val="10"/>
      <name val="微軟正黑體"/>
      <family val="1"/>
      <charset val="136"/>
      <scheme val="minor"/>
    </font>
    <font>
      <sz val="10"/>
      <color rgb="FFC00000"/>
      <name val="微軟正黑體"/>
      <family val="1"/>
      <charset val="136"/>
      <scheme val="minor"/>
    </font>
    <font>
      <sz val="10"/>
      <color rgb="FFFF0000"/>
      <name val="微軟正黑體"/>
      <family val="1"/>
      <charset val="136"/>
      <scheme val="minor"/>
    </font>
    <font>
      <sz val="12"/>
      <name val="標楷體"/>
      <family val="4"/>
      <charset val="136"/>
    </font>
    <font>
      <sz val="12"/>
      <name val="Arial"/>
      <family val="2"/>
    </font>
    <font>
      <sz val="12"/>
      <name val="細明體"/>
      <family val="3"/>
      <charset val="136"/>
    </font>
    <font>
      <sz val="12"/>
      <color indexed="64"/>
      <name val="標楷體"/>
      <family val="4"/>
      <charset val="136"/>
    </font>
    <font>
      <b/>
      <sz val="16"/>
      <color indexed="8"/>
      <name val="新細明體"/>
      <family val="1"/>
      <charset val="136"/>
    </font>
    <font>
      <b/>
      <sz val="14"/>
      <color indexed="8"/>
      <name val="新細明體"/>
      <family val="1"/>
      <charset val="136"/>
    </font>
    <font>
      <sz val="12"/>
      <color indexed="8"/>
      <name val="新細明體"/>
      <family val="1"/>
      <charset val="136"/>
    </font>
    <font>
      <sz val="10"/>
      <color indexed="9"/>
      <name val="微軟正黑體"/>
      <family val="2"/>
      <charset val="136"/>
    </font>
    <font>
      <sz val="10"/>
      <color indexed="8"/>
      <name val="微軟正黑體"/>
      <family val="2"/>
      <charset val="136"/>
    </font>
    <font>
      <b/>
      <sz val="10"/>
      <color indexed="8"/>
      <name val="微軟正黑體"/>
      <family val="2"/>
      <charset val="136"/>
    </font>
    <font>
      <b/>
      <sz val="10"/>
      <color indexed="12"/>
      <name val="微軟正黑體"/>
      <family val="2"/>
      <charset val="136"/>
    </font>
    <font>
      <b/>
      <sz val="10"/>
      <color indexed="17"/>
      <name val="微軟正黑體"/>
      <family val="2"/>
      <charset val="136"/>
    </font>
    <font>
      <b/>
      <sz val="10"/>
      <color indexed="10"/>
      <name val="微軟正黑體"/>
      <family val="2"/>
      <charset val="136"/>
    </font>
    <font>
      <sz val="12"/>
      <name val="新細明體"/>
      <family val="1"/>
      <charset val="136"/>
    </font>
    <font>
      <sz val="12"/>
      <name val="微軟正黑體"/>
      <family val="2"/>
      <charset val="136"/>
    </font>
    <font>
      <sz val="10"/>
      <name val="Arial"/>
      <family val="2"/>
      <charset val="136"/>
    </font>
    <font>
      <sz val="11"/>
      <color theme="1"/>
      <name val="Microsoft JhengHei UI"/>
      <family val="2"/>
      <charset val="136"/>
    </font>
    <font>
      <sz val="9"/>
      <name val="微軟正黑體"/>
      <family val="3"/>
      <charset val="136"/>
      <scheme val="minor"/>
    </font>
    <font>
      <b/>
      <sz val="10"/>
      <color indexed="8"/>
      <name val="新細明體"/>
      <family val="1"/>
      <charset val="136"/>
    </font>
    <font>
      <sz val="10"/>
      <color rgb="FFFF0000"/>
      <name val="微軟正黑體"/>
      <family val="2"/>
      <charset val="136"/>
    </font>
    <font>
      <sz val="10"/>
      <color rgb="FFC00000"/>
      <name val="微軟正黑體"/>
      <family val="2"/>
      <charset val="136"/>
    </font>
    <font>
      <sz val="10"/>
      <color theme="1"/>
      <name val="微軟正黑體"/>
      <family val="2"/>
      <charset val="136"/>
    </font>
    <font>
      <sz val="10"/>
      <color theme="1"/>
      <name val="Arial"/>
      <family val="2"/>
      <charset val="136"/>
    </font>
    <font>
      <sz val="10"/>
      <color theme="1"/>
      <name val="Arial"/>
      <family val="2"/>
    </font>
  </fonts>
  <fills count="47">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206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91D0FF"/>
        <bgColor indexed="64"/>
      </patternFill>
    </fill>
    <fill>
      <patternFill patternType="solid">
        <fgColor rgb="FF00B050"/>
        <bgColor indexed="64"/>
      </patternFill>
    </fill>
    <fill>
      <patternFill patternType="gray125">
        <bgColor theme="0" tint="-0.24994659260841701"/>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CCCC"/>
        <bgColor indexed="64"/>
      </patternFill>
    </fill>
    <fill>
      <patternFill patternType="solid">
        <fgColor rgb="FFE6B8B7"/>
        <bgColor indexed="64"/>
      </patternFill>
    </fill>
    <fill>
      <patternFill patternType="solid">
        <fgColor rgb="FF0070C0"/>
        <bgColor indexed="64"/>
      </patternFill>
    </fill>
    <fill>
      <patternFill patternType="solid">
        <fgColor theme="0" tint="-0.34998626667073579"/>
        <bgColor indexed="64"/>
      </patternFill>
    </fill>
    <fill>
      <patternFill patternType="solid">
        <fgColor rgb="FFFFFF80"/>
        <bgColor indexed="64"/>
      </patternFill>
    </fill>
    <fill>
      <patternFill patternType="solid">
        <fgColor rgb="FF203865"/>
        <bgColor indexed="64"/>
      </patternFill>
    </fill>
    <fill>
      <patternFill patternType="solid">
        <fgColor rgb="FFFBE5D6"/>
        <bgColor indexed="64"/>
      </patternFill>
    </fill>
    <fill>
      <patternFill patternType="solid">
        <fgColor rgb="FFFFC000"/>
        <bgColor indexed="64"/>
      </patternFill>
    </fill>
    <fill>
      <patternFill patternType="solid">
        <fgColor rgb="FFCCFFCC"/>
        <bgColor indexed="64"/>
      </patternFill>
    </fill>
    <fill>
      <patternFill patternType="solid">
        <fgColor rgb="FFFF9900"/>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ck">
        <color theme="0"/>
      </left>
      <right/>
      <top/>
      <bottom/>
      <diagonal/>
    </border>
    <border>
      <left/>
      <right style="thick">
        <color theme="0"/>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s>
  <cellStyleXfs count="172">
    <xf numFmtId="0" fontId="0" fillId="0" borderId="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1" fillId="17" borderId="1" applyNumberFormat="0" applyAlignment="0" applyProtection="0"/>
    <xf numFmtId="0" fontId="12" fillId="18" borderId="2" applyNumberFormat="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2" fillId="0" borderId="0" applyNumberFormat="0" applyFill="0" applyBorder="0" applyAlignment="0" applyProtection="0">
      <alignment vertical="top"/>
      <protection locked="0"/>
    </xf>
    <xf numFmtId="0" fontId="18" fillId="11" borderId="1" applyNumberFormat="0" applyAlignment="0" applyProtection="0"/>
    <xf numFmtId="0" fontId="19" fillId="0" borderId="6" applyNumberFormat="0" applyFill="0" applyAlignment="0" applyProtection="0"/>
    <xf numFmtId="0" fontId="20" fillId="5" borderId="0" applyNumberFormat="0" applyBorder="0" applyAlignment="0" applyProtection="0"/>
    <xf numFmtId="0" fontId="4" fillId="5" borderId="7" applyNumberFormat="0" applyFont="0" applyAlignment="0" applyProtection="0"/>
    <xf numFmtId="0" fontId="21" fillId="17" borderId="8" applyNumberFormat="0" applyAlignment="0" applyProtection="0"/>
    <xf numFmtId="9" fontId="1"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40" fillId="0" borderId="0">
      <alignment vertical="center"/>
    </xf>
    <xf numFmtId="0" fontId="41" fillId="23" borderId="16">
      <alignment horizontal="center" vertical="center"/>
    </xf>
    <xf numFmtId="0" fontId="43" fillId="0" borderId="16">
      <alignment horizontal="center" vertical="center"/>
    </xf>
    <xf numFmtId="0" fontId="44" fillId="0" borderId="0" applyNumberFormat="0" applyFill="0" applyBorder="0" applyProtection="0">
      <alignment horizontal="left" vertical="center"/>
    </xf>
    <xf numFmtId="0" fontId="41" fillId="23" borderId="16">
      <alignment horizontal="center" vertical="center"/>
    </xf>
    <xf numFmtId="0" fontId="43" fillId="0" borderId="16">
      <alignment horizontal="center" vertical="center"/>
    </xf>
    <xf numFmtId="0" fontId="40" fillId="0" borderId="0"/>
    <xf numFmtId="0" fontId="41" fillId="23" borderId="16">
      <alignment horizontal="center" vertical="center"/>
    </xf>
    <xf numFmtId="14" fontId="43" fillId="0" borderId="16">
      <alignment horizontal="center" vertical="center"/>
    </xf>
    <xf numFmtId="0" fontId="40" fillId="0" borderId="0"/>
    <xf numFmtId="0" fontId="42" fillId="0" borderId="16">
      <alignment horizontal="center" vertical="center"/>
    </xf>
    <xf numFmtId="0" fontId="43" fillId="0" borderId="16">
      <alignment horizontal="center" vertical="center"/>
    </xf>
    <xf numFmtId="0" fontId="38" fillId="0" borderId="0">
      <alignment horizontal="center" vertical="center"/>
    </xf>
    <xf numFmtId="0" fontId="38" fillId="0" borderId="0">
      <alignment vertical="center"/>
    </xf>
    <xf numFmtId="0" fontId="40" fillId="0" borderId="0"/>
    <xf numFmtId="0" fontId="76" fillId="0" borderId="0">
      <alignment horizontal="left" vertical="center"/>
    </xf>
    <xf numFmtId="0" fontId="77" fillId="0" borderId="0">
      <alignment horizontal="center" vertical="center"/>
    </xf>
    <xf numFmtId="0" fontId="78" fillId="0" borderId="0">
      <alignment horizontal="lef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66" fillId="0" borderId="35">
      <alignment horizontal="right" vertical="center"/>
    </xf>
    <xf numFmtId="0" fontId="79" fillId="23" borderId="16">
      <alignment horizontal="center" vertical="center"/>
    </xf>
    <xf numFmtId="0" fontId="80" fillId="0" borderId="16">
      <alignment horizontal="center" vertical="center"/>
    </xf>
    <xf numFmtId="14" fontId="80" fillId="0" borderId="16">
      <alignment horizontal="center" vertical="center"/>
    </xf>
    <xf numFmtId="183" fontId="80" fillId="0" borderId="16">
      <alignment horizontal="center" vertical="center"/>
    </xf>
    <xf numFmtId="0" fontId="79" fillId="23" borderId="16">
      <alignment horizontal="center" vertical="center"/>
    </xf>
    <xf numFmtId="0" fontId="79" fillId="23" borderId="16">
      <alignment horizontal="center" vertical="center" wrapText="1"/>
    </xf>
    <xf numFmtId="183" fontId="80" fillId="0" borderId="16">
      <alignment horizontal="center" vertical="center"/>
    </xf>
    <xf numFmtId="183" fontId="80" fillId="0" borderId="16">
      <alignment horizontal="center" vertical="center" wrapText="1"/>
    </xf>
    <xf numFmtId="9" fontId="80" fillId="0" borderId="16">
      <alignment horizontal="center" vertical="center" wrapText="1"/>
    </xf>
    <xf numFmtId="0" fontId="76" fillId="0" borderId="0">
      <alignment horizontal="left" vertical="center"/>
    </xf>
    <xf numFmtId="0" fontId="77" fillId="0" borderId="0">
      <alignment horizontal="center" vertical="center"/>
    </xf>
    <xf numFmtId="0" fontId="66" fillId="0" borderId="0">
      <alignment horizontal="center" vertical="center"/>
    </xf>
    <xf numFmtId="0" fontId="66" fillId="0" borderId="35">
      <alignment horizontal="center" vertical="center"/>
    </xf>
    <xf numFmtId="0" fontId="79" fillId="23" borderId="16">
      <alignment horizontal="center" vertical="center"/>
    </xf>
    <xf numFmtId="0" fontId="80" fillId="0" borderId="16">
      <alignment horizontal="center" vertical="center"/>
    </xf>
    <xf numFmtId="0" fontId="66" fillId="0" borderId="35">
      <alignment horizontal="left" vertical="center"/>
    </xf>
    <xf numFmtId="0" fontId="80" fillId="0" borderId="16">
      <alignment horizontal="left" vertical="center"/>
    </xf>
    <xf numFmtId="0" fontId="66" fillId="0" borderId="0">
      <alignment horizontal="left" vertical="center"/>
    </xf>
    <xf numFmtId="0" fontId="78" fillId="0" borderId="35">
      <alignment horizontal="left" vertical="center"/>
    </xf>
    <xf numFmtId="0" fontId="78" fillId="0" borderId="0">
      <alignment horizontal="left" vertical="center"/>
    </xf>
    <xf numFmtId="14" fontId="80" fillId="0" borderId="16">
      <alignment horizontal="center" vertical="center"/>
    </xf>
    <xf numFmtId="179" fontId="80" fillId="0" borderId="16">
      <alignment horizontal="center" vertical="center"/>
    </xf>
    <xf numFmtId="0" fontId="79" fillId="23" borderId="37">
      <alignment horizontal="center" vertical="center"/>
    </xf>
    <xf numFmtId="0" fontId="78" fillId="0" borderId="16">
      <alignment horizontal="left" vertical="center"/>
    </xf>
    <xf numFmtId="0" fontId="79" fillId="23" borderId="35">
      <alignment horizontal="center" vertical="center"/>
    </xf>
    <xf numFmtId="0" fontId="79" fillId="23" borderId="38">
      <alignment horizontal="center" vertical="center"/>
    </xf>
    <xf numFmtId="0" fontId="79" fillId="42" borderId="16">
      <alignment horizontal="center" vertical="center"/>
    </xf>
    <xf numFmtId="180" fontId="80" fillId="0" borderId="16">
      <alignment horizontal="center" vertical="center"/>
    </xf>
    <xf numFmtId="22" fontId="66" fillId="0" borderId="0">
      <alignment horizontal="left" vertical="center"/>
    </xf>
    <xf numFmtId="0" fontId="76" fillId="0" borderId="0">
      <alignment horizontal="center" vertical="center"/>
    </xf>
    <xf numFmtId="0" fontId="77" fillId="0" borderId="0">
      <alignment horizontal="center" vertical="center"/>
    </xf>
    <xf numFmtId="0" fontId="66" fillId="0" borderId="0">
      <alignment horizontal="center" vertical="center"/>
    </xf>
    <xf numFmtId="22" fontId="66" fillId="0" borderId="0">
      <alignment horizontal="left" vertical="center"/>
    </xf>
    <xf numFmtId="0" fontId="66" fillId="0" borderId="0">
      <alignment horizontal="left" vertical="center"/>
    </xf>
    <xf numFmtId="0" fontId="66" fillId="0" borderId="0">
      <alignment horizontal="righ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78" fillId="0" borderId="35">
      <alignment horizontal="left" vertical="center"/>
    </xf>
    <xf numFmtId="0" fontId="79" fillId="23" borderId="16">
      <alignment horizontal="center" vertical="center"/>
    </xf>
    <xf numFmtId="0" fontId="82" fillId="0" borderId="16">
      <alignment horizontal="center" vertical="center"/>
    </xf>
    <xf numFmtId="0" fontId="82" fillId="0" borderId="39">
      <alignment horizontal="center" vertical="center"/>
    </xf>
    <xf numFmtId="0" fontId="80" fillId="43" borderId="16">
      <alignment horizontal="center" vertical="center"/>
    </xf>
    <xf numFmtId="0" fontId="83" fillId="0" borderId="16">
      <alignment horizontal="center" vertical="center"/>
    </xf>
    <xf numFmtId="0" fontId="83" fillId="0" borderId="16">
      <alignment horizontal="center" vertical="center"/>
    </xf>
    <xf numFmtId="184" fontId="81" fillId="0" borderId="16">
      <alignment horizontal="center" vertical="center"/>
    </xf>
    <xf numFmtId="14" fontId="81" fillId="0" borderId="16">
      <alignment horizontal="center" vertical="center"/>
    </xf>
    <xf numFmtId="0" fontId="79" fillId="23" borderId="16">
      <alignment horizontal="center" vertical="center"/>
    </xf>
    <xf numFmtId="14" fontId="80" fillId="0" borderId="16">
      <alignment horizontal="center" vertical="center"/>
    </xf>
    <xf numFmtId="14" fontId="80" fillId="0" borderId="16">
      <alignment horizontal="center" vertical="center" wrapText="1"/>
    </xf>
    <xf numFmtId="0" fontId="79" fillId="23" borderId="16">
      <alignment horizontal="center" vertical="center"/>
    </xf>
    <xf numFmtId="185" fontId="80" fillId="0" borderId="16">
      <alignment horizontal="center" vertical="center" wrapText="1"/>
    </xf>
    <xf numFmtId="14" fontId="80" fillId="0" borderId="16">
      <alignment horizontal="left" vertical="center"/>
    </xf>
    <xf numFmtId="9" fontId="80" fillId="0" borderId="16">
      <alignment horizontal="center" vertical="center" wrapText="1"/>
    </xf>
    <xf numFmtId="0" fontId="79" fillId="23" borderId="16">
      <alignment horizontal="center" vertical="center"/>
    </xf>
    <xf numFmtId="0" fontId="79" fillId="23" borderId="16">
      <alignment horizontal="center" vertical="center"/>
    </xf>
    <xf numFmtId="183" fontId="80" fillId="0" borderId="16">
      <alignment horizontal="center" vertical="center" wrapText="1"/>
    </xf>
    <xf numFmtId="0" fontId="81" fillId="0" borderId="16">
      <alignment horizontal="center" vertical="center"/>
    </xf>
    <xf numFmtId="0" fontId="80" fillId="0" borderId="16">
      <alignment horizontal="center" vertical="center"/>
    </xf>
    <xf numFmtId="0" fontId="79" fillId="33" borderId="16">
      <alignment horizontal="center" vertical="center"/>
    </xf>
    <xf numFmtId="0" fontId="79" fillId="23" borderId="16">
      <alignment horizontal="center" vertical="center"/>
    </xf>
    <xf numFmtId="0" fontId="81" fillId="0" borderId="16">
      <alignment horizontal="center" vertical="center"/>
    </xf>
    <xf numFmtId="0" fontId="80" fillId="0" borderId="16">
      <alignment horizontal="center" vertical="center"/>
    </xf>
    <xf numFmtId="0" fontId="80" fillId="0" borderId="16">
      <alignment horizontal="left" vertical="center"/>
    </xf>
    <xf numFmtId="0" fontId="85" fillId="0" borderId="0"/>
    <xf numFmtId="0" fontId="79" fillId="23" borderId="16">
      <alignment horizontal="center" vertical="center"/>
    </xf>
    <xf numFmtId="0" fontId="81" fillId="0" borderId="16">
      <alignment horizontal="center" vertical="center"/>
    </xf>
    <xf numFmtId="0" fontId="81" fillId="0" borderId="16">
      <alignment horizontal="left" vertical="center"/>
    </xf>
    <xf numFmtId="0" fontId="80" fillId="0" borderId="16">
      <alignment horizontal="left" vertical="center"/>
    </xf>
    <xf numFmtId="0" fontId="80" fillId="0" borderId="16">
      <alignment horizontal="center" vertical="center"/>
    </xf>
    <xf numFmtId="49" fontId="81" fillId="0" borderId="16">
      <alignment horizontal="left" vertical="center"/>
    </xf>
    <xf numFmtId="0" fontId="80" fillId="0" borderId="16">
      <alignment horizontal="center" vertical="center"/>
    </xf>
    <xf numFmtId="0" fontId="79" fillId="23" borderId="36">
      <alignment horizontal="center" vertical="center"/>
    </xf>
    <xf numFmtId="0" fontId="76" fillId="0" borderId="0">
      <alignment horizontal="center" vertical="center"/>
    </xf>
    <xf numFmtId="0" fontId="76" fillId="0" borderId="0">
      <alignment horizontal="center" vertical="center"/>
    </xf>
    <xf numFmtId="0" fontId="1" fillId="0" borderId="0"/>
    <xf numFmtId="0" fontId="77" fillId="0" borderId="0">
      <alignment horizontal="center" vertical="center"/>
    </xf>
    <xf numFmtId="0" fontId="66" fillId="0" borderId="0">
      <alignment horizontal="center" vertical="center"/>
    </xf>
    <xf numFmtId="14" fontId="66" fillId="0" borderId="0">
      <alignment horizontal="center" vertical="center" wrapText="1"/>
    </xf>
    <xf numFmtId="0" fontId="66" fillId="0" borderId="0">
      <alignment horizontal="right" vertical="center"/>
    </xf>
    <xf numFmtId="0" fontId="66" fillId="0" borderId="0">
      <alignment horizontal="left" vertical="center"/>
    </xf>
    <xf numFmtId="186" fontId="66" fillId="0" borderId="0">
      <alignment horizontal="left" vertical="center"/>
    </xf>
    <xf numFmtId="0" fontId="79" fillId="23" borderId="16">
      <alignment horizontal="center" vertical="center"/>
    </xf>
    <xf numFmtId="0" fontId="79" fillId="23" borderId="36">
      <alignment horizontal="center" vertical="center"/>
    </xf>
    <xf numFmtId="186" fontId="82" fillId="0" borderId="16">
      <alignment horizontal="center" vertical="center"/>
    </xf>
    <xf numFmtId="0" fontId="79" fillId="23" borderId="40">
      <alignment vertical="center"/>
    </xf>
    <xf numFmtId="0" fontId="79" fillId="23" borderId="41">
      <alignment vertical="center"/>
    </xf>
    <xf numFmtId="0" fontId="79" fillId="23" borderId="36">
      <alignment horizontal="center" vertical="center"/>
    </xf>
    <xf numFmtId="0" fontId="79" fillId="23" borderId="16">
      <alignment horizontal="center" vertical="center"/>
    </xf>
    <xf numFmtId="0" fontId="79" fillId="23" borderId="36">
      <alignment horizontal="center" vertical="center"/>
    </xf>
    <xf numFmtId="186" fontId="83" fillId="0" borderId="16">
      <alignment horizontal="center" vertical="center"/>
    </xf>
    <xf numFmtId="0" fontId="79" fillId="23" borderId="16">
      <alignment horizontal="center" vertical="center"/>
    </xf>
    <xf numFmtId="0" fontId="79" fillId="23" borderId="16">
      <alignment horizontal="center" vertical="center"/>
    </xf>
    <xf numFmtId="0" fontId="79" fillId="23" borderId="16">
      <alignment horizontal="center" vertical="center" wrapText="1" shrinkToFit="1"/>
    </xf>
    <xf numFmtId="0" fontId="90" fillId="45" borderId="16">
      <alignment horizontal="center" vertical="center"/>
    </xf>
    <xf numFmtId="0" fontId="90" fillId="45" borderId="16">
      <alignment horizontal="center" vertical="center"/>
    </xf>
    <xf numFmtId="0" fontId="90" fillId="45" borderId="16">
      <alignment horizontal="center" vertical="center"/>
    </xf>
    <xf numFmtId="0" fontId="90" fillId="45" borderId="16">
      <alignment horizontal="left" vertical="center"/>
    </xf>
    <xf numFmtId="0" fontId="81" fillId="0" borderId="16">
      <alignment horizontal="center" vertical="center"/>
    </xf>
    <xf numFmtId="10" fontId="81" fillId="0" borderId="16">
      <alignment horizontal="center" vertical="center" wrapText="1"/>
    </xf>
    <xf numFmtId="10" fontId="81" fillId="0" borderId="16">
      <alignment horizontal="center" vertical="center" wrapText="1"/>
    </xf>
    <xf numFmtId="0" fontId="81" fillId="0" borderId="16">
      <alignment horizontal="left" vertical="center"/>
    </xf>
    <xf numFmtId="0" fontId="78" fillId="0" borderId="0">
      <alignment vertical="center"/>
    </xf>
    <xf numFmtId="0" fontId="78" fillId="0" borderId="0"/>
    <xf numFmtId="0" fontId="80" fillId="29" borderId="16">
      <alignment horizontal="center" vertical="center"/>
    </xf>
    <xf numFmtId="187" fontId="80" fillId="0" borderId="16">
      <alignment horizontal="center" vertical="center"/>
    </xf>
  </cellStyleXfs>
  <cellXfs count="430">
    <xf numFmtId="0" fontId="0" fillId="0" borderId="0" xfId="0"/>
    <xf numFmtId="0" fontId="0" fillId="0" borderId="0" xfId="0"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6" fillId="0" borderId="0" xfId="0" applyNumberFormat="1" applyFont="1" applyAlignment="1" applyProtection="1">
      <protection locked="0"/>
    </xf>
    <xf numFmtId="0" fontId="2" fillId="0" borderId="0" xfId="34" applyAlignment="1" applyProtection="1">
      <alignment horizontal="left"/>
    </xf>
    <xf numFmtId="0" fontId="5" fillId="0" borderId="0" xfId="0" applyNumberFormat="1" applyFont="1" applyFill="1" applyBorder="1" applyAlignment="1" applyProtection="1">
      <alignment vertical="center"/>
      <protection locked="0"/>
    </xf>
    <xf numFmtId="0" fontId="1" fillId="0" borderId="0" xfId="0" applyFont="1" applyFill="1" applyAlignment="1" applyProtection="1"/>
    <xf numFmtId="0" fontId="26" fillId="0" borderId="0" xfId="0" applyNumberFormat="1" applyFont="1" applyFill="1" applyBorder="1" applyProtection="1"/>
    <xf numFmtId="0" fontId="26" fillId="0" borderId="0" xfId="0" applyFont="1" applyProtection="1"/>
    <xf numFmtId="0" fontId="26" fillId="0" borderId="0" xfId="0" applyNumberFormat="1" applyFont="1" applyProtection="1"/>
    <xf numFmtId="0" fontId="27" fillId="0" borderId="0" xfId="0" applyNumberFormat="1" applyFont="1" applyAlignment="1" applyProtection="1">
      <alignment vertical="center"/>
      <protection locked="0"/>
    </xf>
    <xf numFmtId="0" fontId="25" fillId="0" borderId="10" xfId="0" applyNumberFormat="1" applyFont="1" applyFill="1" applyBorder="1" applyAlignment="1" applyProtection="1">
      <alignment horizontal="left" vertical="center"/>
    </xf>
    <xf numFmtId="0" fontId="25" fillId="0" borderId="10" xfId="0" applyFont="1" applyFill="1" applyBorder="1" applyAlignment="1" applyProtection="1">
      <alignment vertical="center"/>
    </xf>
    <xf numFmtId="1" fontId="30" fillId="0" borderId="11" xfId="0" applyNumberFormat="1" applyFont="1" applyBorder="1" applyAlignment="1" applyProtection="1">
      <alignment horizontal="center" vertical="center"/>
    </xf>
    <xf numFmtId="0" fontId="25" fillId="0" borderId="0" xfId="0" applyFont="1" applyFill="1" applyBorder="1" applyAlignment="1" applyProtection="1">
      <alignment vertical="center"/>
    </xf>
    <xf numFmtId="0" fontId="25" fillId="0" borderId="10" xfId="0" applyFont="1" applyFill="1" applyBorder="1" applyAlignment="1" applyProtection="1">
      <alignment horizontal="left" vertical="center"/>
    </xf>
    <xf numFmtId="9" fontId="25" fillId="0" borderId="10" xfId="0" applyNumberFormat="1" applyFont="1" applyFill="1" applyBorder="1" applyAlignment="1" applyProtection="1">
      <alignment horizontal="left" vertical="center"/>
    </xf>
    <xf numFmtId="0" fontId="33" fillId="0" borderId="0" xfId="0" applyNumberFormat="1" applyFont="1" applyFill="1" applyBorder="1" applyProtection="1"/>
    <xf numFmtId="0" fontId="33" fillId="0" borderId="0" xfId="0" applyFont="1" applyFill="1" applyBorder="1" applyProtection="1"/>
    <xf numFmtId="0" fontId="33" fillId="0" borderId="0" xfId="0" applyFont="1" applyProtection="1"/>
    <xf numFmtId="0" fontId="33" fillId="0" borderId="0" xfId="0" applyFont="1" applyFill="1" applyAlignment="1" applyProtection="1">
      <alignment horizontal="right" vertical="center"/>
    </xf>
    <xf numFmtId="0" fontId="1" fillId="0" borderId="0" xfId="0" applyFont="1" applyFill="1" applyBorder="1" applyAlignment="1" applyProtection="1"/>
    <xf numFmtId="0" fontId="35" fillId="0" borderId="0" xfId="0" applyNumberFormat="1" applyFont="1" applyFill="1" applyBorder="1" applyAlignment="1" applyProtection="1">
      <alignment vertical="center"/>
      <protection locked="0"/>
    </xf>
    <xf numFmtId="0" fontId="1" fillId="0" borderId="0" xfId="0" applyFont="1" applyAlignment="1" applyProtection="1">
      <alignment horizontal="right" vertical="center"/>
    </xf>
    <xf numFmtId="0" fontId="7" fillId="0" borderId="0" xfId="0" applyFont="1" applyAlignment="1" applyProtection="1">
      <protection locked="0"/>
    </xf>
    <xf numFmtId="14" fontId="30" fillId="20" borderId="11" xfId="0" applyNumberFormat="1" applyFont="1" applyFill="1" applyBorder="1" applyAlignment="1" applyProtection="1">
      <alignment horizontal="center" vertical="center"/>
    </xf>
    <xf numFmtId="14" fontId="30" fillId="0" borderId="11" xfId="0" applyNumberFormat="1" applyFont="1" applyBorder="1" applyAlignment="1" applyProtection="1">
      <alignment horizontal="center" vertical="center"/>
    </xf>
    <xf numFmtId="178" fontId="3" fillId="0" borderId="15" xfId="0" applyNumberFormat="1" applyFont="1" applyFill="1" applyBorder="1" applyAlignment="1" applyProtection="1">
      <alignment horizontal="center" vertical="center" shrinkToFit="1"/>
    </xf>
    <xf numFmtId="0" fontId="25" fillId="0" borderId="15" xfId="0" applyNumberFormat="1" applyFont="1" applyFill="1" applyBorder="1" applyAlignment="1" applyProtection="1">
      <alignment horizontal="center" vertical="center" shrinkToFit="1"/>
    </xf>
    <xf numFmtId="0" fontId="33" fillId="0" borderId="0" xfId="0" applyFont="1" applyFill="1" applyAlignment="1" applyProtection="1">
      <alignment horizontal="left" vertical="center"/>
    </xf>
    <xf numFmtId="0" fontId="29" fillId="22" borderId="12" xfId="0" applyNumberFormat="1" applyFont="1" applyFill="1" applyBorder="1" applyAlignment="1" applyProtection="1">
      <alignment horizontal="left" vertical="center"/>
    </xf>
    <xf numFmtId="0" fontId="29" fillId="22" borderId="12" xfId="0" applyFont="1" applyFill="1" applyBorder="1" applyAlignment="1" applyProtection="1">
      <alignment vertical="center"/>
    </xf>
    <xf numFmtId="0" fontId="25" fillId="22" borderId="12" xfId="0" applyFont="1" applyFill="1" applyBorder="1" applyAlignment="1" applyProtection="1">
      <alignment vertical="center"/>
    </xf>
    <xf numFmtId="177" fontId="25" fillId="22" borderId="12" xfId="0" applyNumberFormat="1" applyFont="1" applyFill="1" applyBorder="1" applyAlignment="1" applyProtection="1">
      <alignment horizontal="right" vertical="center"/>
    </xf>
    <xf numFmtId="177" fontId="25" fillId="22" borderId="12" xfId="0" applyNumberFormat="1" applyFont="1" applyFill="1" applyBorder="1" applyAlignment="1" applyProtection="1">
      <alignment horizontal="center" vertical="center"/>
    </xf>
    <xf numFmtId="1" fontId="25" fillId="22" borderId="12" xfId="40" applyNumberFormat="1" applyFont="1" applyFill="1" applyBorder="1" applyAlignment="1" applyProtection="1">
      <alignment horizontal="center" vertical="center"/>
    </xf>
    <xf numFmtId="1" fontId="25" fillId="22" borderId="12" xfId="0" applyNumberFormat="1" applyFont="1" applyFill="1" applyBorder="1" applyAlignment="1" applyProtection="1">
      <alignment horizontal="center" vertical="center"/>
    </xf>
    <xf numFmtId="0" fontId="25" fillId="22" borderId="12" xfId="0" applyFont="1" applyFill="1" applyBorder="1" applyAlignment="1" applyProtection="1">
      <alignment horizontal="left" vertical="center"/>
    </xf>
    <xf numFmtId="0" fontId="25" fillId="22" borderId="10" xfId="0" applyFont="1" applyFill="1" applyBorder="1" applyAlignment="1" applyProtection="1">
      <alignment vertical="center"/>
    </xf>
    <xf numFmtId="0" fontId="25" fillId="22" borderId="10" xfId="0" applyFont="1" applyFill="1" applyBorder="1" applyAlignment="1" applyProtection="1">
      <alignment horizontal="left" vertical="center"/>
    </xf>
    <xf numFmtId="0" fontId="31" fillId="22" borderId="0" xfId="0" applyFont="1" applyFill="1" applyBorder="1" applyAlignment="1" applyProtection="1">
      <alignment vertical="center"/>
    </xf>
    <xf numFmtId="0" fontId="25" fillId="22" borderId="0" xfId="0" applyFont="1" applyFill="1" applyBorder="1" applyAlignment="1" applyProtection="1">
      <alignment vertical="center"/>
    </xf>
    <xf numFmtId="0" fontId="37" fillId="0" borderId="0" xfId="0" applyFont="1" applyAlignment="1">
      <alignment horizontal="center" vertical="center"/>
    </xf>
    <xf numFmtId="0" fontId="0" fillId="0" borderId="0" xfId="0" applyNumberFormat="1" applyFill="1" applyAlignment="1" applyProtection="1"/>
    <xf numFmtId="0" fontId="33" fillId="0" borderId="0" xfId="0" applyNumberFormat="1" applyFont="1" applyProtection="1"/>
    <xf numFmtId="0" fontId="25" fillId="22" borderId="12" xfId="40" applyNumberFormat="1" applyFont="1" applyFill="1" applyBorder="1" applyAlignment="1" applyProtection="1">
      <alignment horizontal="center" vertical="center"/>
    </xf>
    <xf numFmtId="0" fontId="30" fillId="0" borderId="11" xfId="0" applyNumberFormat="1" applyFont="1" applyBorder="1" applyAlignment="1" applyProtection="1">
      <alignment horizontal="center" vertical="center"/>
    </xf>
    <xf numFmtId="0" fontId="34" fillId="0" borderId="15" xfId="0" applyFont="1" applyFill="1" applyBorder="1" applyAlignment="1" applyProtection="1">
      <alignment horizontal="center" vertical="center" wrapText="1"/>
    </xf>
    <xf numFmtId="0" fontId="34" fillId="25" borderId="15" xfId="0" applyFont="1" applyFill="1" applyBorder="1" applyAlignment="1" applyProtection="1">
      <alignment horizontal="center" vertical="center"/>
    </xf>
    <xf numFmtId="0" fontId="34" fillId="25" borderId="15" xfId="0" applyFont="1" applyFill="1" applyBorder="1" applyAlignment="1" applyProtection="1">
      <alignment horizontal="center" vertical="center" wrapText="1"/>
    </xf>
    <xf numFmtId="0" fontId="34" fillId="26" borderId="15" xfId="0" applyFont="1" applyFill="1" applyBorder="1" applyAlignment="1" applyProtection="1">
      <alignment horizontal="center" vertical="center" wrapText="1"/>
    </xf>
    <xf numFmtId="0" fontId="34" fillId="27" borderId="15" xfId="0" applyNumberFormat="1" applyFont="1" applyFill="1" applyBorder="1" applyAlignment="1" applyProtection="1">
      <alignment horizontal="left" vertical="center"/>
    </xf>
    <xf numFmtId="0" fontId="34" fillId="27" borderId="15" xfId="0" applyFont="1" applyFill="1" applyBorder="1" applyAlignment="1" applyProtection="1">
      <alignment horizontal="left" vertical="center"/>
    </xf>
    <xf numFmtId="0" fontId="34" fillId="27" borderId="15" xfId="0" applyFont="1" applyFill="1" applyBorder="1" applyAlignment="1" applyProtection="1">
      <alignment horizontal="center" vertical="center" wrapText="1"/>
    </xf>
    <xf numFmtId="0" fontId="34" fillId="28" borderId="15" xfId="0" applyNumberFormat="1" applyFont="1" applyFill="1" applyBorder="1" applyAlignment="1" applyProtection="1">
      <alignment horizontal="center" vertical="center" wrapText="1"/>
    </xf>
    <xf numFmtId="0" fontId="0" fillId="30" borderId="0" xfId="0" applyFill="1" applyAlignment="1" applyProtection="1"/>
    <xf numFmtId="0" fontId="33" fillId="29" borderId="0" xfId="0" applyFont="1" applyFill="1" applyAlignment="1" applyProtection="1">
      <alignment horizontal="right" vertical="center"/>
    </xf>
    <xf numFmtId="0" fontId="46" fillId="26" borderId="15" xfId="0" applyFont="1" applyFill="1" applyBorder="1" applyAlignment="1" applyProtection="1">
      <alignment horizontal="center" vertical="center" wrapText="1"/>
    </xf>
    <xf numFmtId="0" fontId="47" fillId="0" borderId="0" xfId="0" applyFont="1" applyProtection="1"/>
    <xf numFmtId="1" fontId="48" fillId="22" borderId="12" xfId="40" applyNumberFormat="1" applyFont="1" applyFill="1" applyBorder="1" applyAlignment="1" applyProtection="1">
      <alignment horizontal="center" vertical="center"/>
    </xf>
    <xf numFmtId="0" fontId="48" fillId="0" borderId="11" xfId="0" applyNumberFormat="1" applyFont="1" applyBorder="1" applyAlignment="1" applyProtection="1">
      <alignment horizontal="center" vertical="center"/>
    </xf>
    <xf numFmtId="0" fontId="49" fillId="0" borderId="0" xfId="0" applyFont="1" applyProtection="1"/>
    <xf numFmtId="0" fontId="0" fillId="0" borderId="0" xfId="0" applyAlignment="1">
      <alignment vertical="center"/>
    </xf>
    <xf numFmtId="9" fontId="0" fillId="0" borderId="0" xfId="0" applyNumberFormat="1" applyAlignment="1">
      <alignment horizontal="center" vertical="center"/>
    </xf>
    <xf numFmtId="180" fontId="0" fillId="0" borderId="0" xfId="0" applyNumberFormat="1" applyAlignment="1">
      <alignment horizontal="center" vertical="center"/>
    </xf>
    <xf numFmtId="0" fontId="0" fillId="0" borderId="0" xfId="0" applyAlignment="1">
      <alignment horizontal="center" vertical="center"/>
    </xf>
    <xf numFmtId="181" fontId="0" fillId="0" borderId="0" xfId="0" applyNumberFormat="1" applyAlignment="1">
      <alignment horizontal="right" vertical="center"/>
    </xf>
    <xf numFmtId="14" fontId="0" fillId="0" borderId="0" xfId="0" applyNumberFormat="1" applyAlignment="1">
      <alignment vertical="center"/>
    </xf>
    <xf numFmtId="0" fontId="0" fillId="35" borderId="15" xfId="0" applyFill="1" applyBorder="1" applyAlignment="1">
      <alignment horizontal="center" vertical="center"/>
    </xf>
    <xf numFmtId="0" fontId="0" fillId="36" borderId="15" xfId="0" applyFill="1" applyBorder="1" applyAlignment="1">
      <alignment horizontal="center" vertical="center"/>
    </xf>
    <xf numFmtId="0" fontId="55" fillId="0" borderId="0" xfId="0" applyFont="1" applyAlignment="1">
      <alignment horizontal="center" vertical="center" wrapText="1"/>
    </xf>
    <xf numFmtId="0" fontId="56" fillId="0" borderId="0" xfId="0" applyFont="1" applyAlignment="1">
      <alignment horizontal="center" vertical="center" wrapText="1"/>
    </xf>
    <xf numFmtId="0" fontId="46" fillId="34" borderId="15" xfId="0" applyFont="1" applyFill="1" applyBorder="1" applyAlignment="1" applyProtection="1">
      <alignment horizontal="center" vertical="center" wrapText="1"/>
    </xf>
    <xf numFmtId="0" fontId="48" fillId="0" borderId="0" xfId="0" applyNumberFormat="1" applyFont="1" applyBorder="1" applyAlignment="1" applyProtection="1">
      <alignment horizontal="center" vertical="center"/>
    </xf>
    <xf numFmtId="0" fontId="58" fillId="32" borderId="0" xfId="0" applyFont="1" applyFill="1" applyAlignment="1">
      <alignment horizontal="center" vertical="center" wrapText="1"/>
    </xf>
    <xf numFmtId="9" fontId="58" fillId="0" borderId="0" xfId="0" applyNumberFormat="1" applyFont="1" applyAlignment="1">
      <alignment horizontal="center" vertical="center" wrapText="1"/>
    </xf>
    <xf numFmtId="0" fontId="6" fillId="0" borderId="0" xfId="0" applyFont="1" applyAlignment="1">
      <alignment horizontal="center" vertical="center" wrapText="1"/>
    </xf>
    <xf numFmtId="0" fontId="58" fillId="32" borderId="0" xfId="0" applyNumberFormat="1" applyFont="1" applyFill="1" applyAlignment="1">
      <alignment horizontal="center" vertical="center" wrapText="1"/>
    </xf>
    <xf numFmtId="0" fontId="0" fillId="0" borderId="0" xfId="0" applyNumberFormat="1" applyAlignment="1">
      <alignment horizontal="center" vertical="center"/>
    </xf>
    <xf numFmtId="14" fontId="58" fillId="32" borderId="0" xfId="0" applyNumberFormat="1" applyFont="1" applyFill="1" applyAlignment="1">
      <alignment horizontal="center" vertical="center" wrapText="1"/>
    </xf>
    <xf numFmtId="0" fontId="58" fillId="37" borderId="0" xfId="0" applyFont="1" applyFill="1" applyAlignment="1">
      <alignment horizontal="center" vertical="center" wrapText="1"/>
    </xf>
    <xf numFmtId="14" fontId="58" fillId="37" borderId="0" xfId="0" applyNumberFormat="1" applyFont="1" applyFill="1" applyAlignment="1">
      <alignment horizontal="center" vertical="center" wrapText="1"/>
    </xf>
    <xf numFmtId="0" fontId="54" fillId="0" borderId="0" xfId="0" applyFont="1" applyAlignment="1">
      <alignment vertical="center"/>
    </xf>
    <xf numFmtId="14" fontId="0" fillId="0" borderId="0" xfId="0" applyNumberFormat="1" applyAlignment="1">
      <alignment horizontal="center" vertical="center"/>
    </xf>
    <xf numFmtId="0" fontId="59" fillId="0" borderId="0" xfId="0" applyFont="1" applyAlignment="1">
      <alignment vertical="center"/>
    </xf>
    <xf numFmtId="14" fontId="54" fillId="0" borderId="0" xfId="0" applyNumberFormat="1" applyFont="1" applyAlignment="1">
      <alignment vertical="center"/>
    </xf>
    <xf numFmtId="9" fontId="54" fillId="0" borderId="0" xfId="0" applyNumberFormat="1" applyFont="1" applyAlignment="1">
      <alignment vertical="center"/>
    </xf>
    <xf numFmtId="0" fontId="0" fillId="34" borderId="0" xfId="0" applyFill="1" applyProtection="1"/>
    <xf numFmtId="0" fontId="50" fillId="34" borderId="0" xfId="0" applyFont="1" applyFill="1" applyProtection="1"/>
    <xf numFmtId="0" fontId="34" fillId="34" borderId="15" xfId="0" applyFont="1" applyFill="1" applyBorder="1" applyAlignment="1" applyProtection="1">
      <alignment horizontal="center" vertical="center" wrapText="1"/>
    </xf>
    <xf numFmtId="9" fontId="25" fillId="34" borderId="12" xfId="40" applyFont="1" applyFill="1" applyBorder="1" applyAlignment="1" applyProtection="1">
      <alignment horizontal="center" vertical="center"/>
    </xf>
    <xf numFmtId="9" fontId="30" fillId="34" borderId="11" xfId="40" applyFont="1" applyFill="1" applyBorder="1" applyAlignment="1" applyProtection="1">
      <alignment horizontal="center" vertical="center"/>
    </xf>
    <xf numFmtId="49" fontId="25" fillId="0" borderId="10" xfId="0" applyNumberFormat="1" applyFont="1" applyFill="1" applyBorder="1" applyAlignment="1" applyProtection="1">
      <alignment vertical="center" wrapText="1"/>
    </xf>
    <xf numFmtId="0" fontId="0" fillId="0" borderId="20" xfId="0" applyBorder="1" applyAlignment="1">
      <alignment vertical="center"/>
    </xf>
    <xf numFmtId="0" fontId="0" fillId="0" borderId="21" xfId="0" applyBorder="1" applyAlignment="1">
      <alignment vertical="center"/>
    </xf>
    <xf numFmtId="14" fontId="0" fillId="0" borderId="21" xfId="0" applyNumberFormat="1" applyBorder="1" applyAlignment="1">
      <alignment vertical="center"/>
    </xf>
    <xf numFmtId="0" fontId="0" fillId="0" borderId="21" xfId="0" applyNumberFormat="1" applyBorder="1" applyAlignment="1">
      <alignment horizontal="center" vertical="center"/>
    </xf>
    <xf numFmtId="9" fontId="0" fillId="0" borderId="22" xfId="0" applyNumberFormat="1" applyBorder="1" applyAlignment="1">
      <alignment horizontal="center" vertical="center"/>
    </xf>
    <xf numFmtId="181" fontId="0" fillId="0" borderId="27" xfId="0" applyNumberFormat="1" applyBorder="1" applyAlignment="1">
      <alignment horizontal="right" vertical="center"/>
    </xf>
    <xf numFmtId="0" fontId="60" fillId="0" borderId="0" xfId="0" applyFont="1" applyAlignment="1">
      <alignment horizontal="center" vertical="center"/>
    </xf>
    <xf numFmtId="0" fontId="61" fillId="0" borderId="15" xfId="0" applyFont="1" applyBorder="1" applyAlignment="1">
      <alignment horizontal="center" vertical="center" wrapText="1"/>
    </xf>
    <xf numFmtId="0" fontId="61" fillId="0" borderId="25" xfId="0" applyFont="1" applyBorder="1" applyAlignment="1">
      <alignment horizontal="center" vertical="center" wrapText="1"/>
    </xf>
    <xf numFmtId="14" fontId="61" fillId="0" borderId="15" xfId="0" applyNumberFormat="1" applyFont="1" applyFill="1" applyBorder="1" applyAlignment="1">
      <alignment horizontal="center" vertical="center" wrapText="1"/>
    </xf>
    <xf numFmtId="0" fontId="61" fillId="0" borderId="15" xfId="0" applyFont="1" applyBorder="1" applyAlignment="1" applyProtection="1">
      <alignment horizontal="center" vertical="center" wrapText="1"/>
    </xf>
    <xf numFmtId="14" fontId="61" fillId="0" borderId="15" xfId="0" applyNumberFormat="1" applyFont="1" applyBorder="1" applyAlignment="1">
      <alignment horizontal="center" vertical="center" wrapText="1"/>
    </xf>
    <xf numFmtId="0" fontId="0" fillId="0" borderId="15" xfId="0" applyFill="1" applyBorder="1" applyAlignment="1">
      <alignment horizontal="center" vertical="center" wrapText="1"/>
    </xf>
    <xf numFmtId="0" fontId="66" fillId="0" borderId="25" xfId="0" applyFont="1" applyBorder="1" applyAlignment="1">
      <alignment horizontal="center" vertical="center"/>
    </xf>
    <xf numFmtId="14" fontId="66" fillId="0" borderId="15" xfId="0" applyNumberFormat="1" applyFont="1" applyFill="1" applyBorder="1" applyAlignment="1">
      <alignment horizontal="center" vertical="center"/>
    </xf>
    <xf numFmtId="0" fontId="66" fillId="0" borderId="15" xfId="0" applyFont="1" applyBorder="1" applyAlignment="1">
      <alignment vertical="top" wrapText="1"/>
    </xf>
    <xf numFmtId="14" fontId="68" fillId="0" borderId="15" xfId="0" applyNumberFormat="1" applyFont="1" applyFill="1" applyBorder="1" applyAlignment="1">
      <alignment horizontal="center" vertical="center"/>
    </xf>
    <xf numFmtId="14" fontId="68" fillId="0" borderId="15" xfId="0" applyNumberFormat="1" applyFont="1" applyBorder="1" applyAlignment="1">
      <alignment horizontal="center" vertical="center"/>
    </xf>
    <xf numFmtId="0" fontId="66" fillId="0" borderId="15" xfId="0" applyFont="1" applyBorder="1" applyAlignment="1">
      <alignment horizontal="center" vertical="center" wrapText="1"/>
    </xf>
    <xf numFmtId="0" fontId="68" fillId="0" borderId="15" xfId="0" applyFont="1" applyFill="1" applyBorder="1" applyAlignment="1">
      <alignment horizontal="center" vertical="center"/>
    </xf>
    <xf numFmtId="182" fontId="69" fillId="0" borderId="15" xfId="0" applyNumberFormat="1" applyFont="1" applyBorder="1" applyAlignment="1">
      <alignment horizontal="left" vertical="top" wrapText="1"/>
    </xf>
    <xf numFmtId="182" fontId="71" fillId="0" borderId="15" xfId="0" applyNumberFormat="1" applyFont="1" applyBorder="1" applyAlignment="1">
      <alignment horizontal="left" vertical="top" wrapText="1"/>
    </xf>
    <xf numFmtId="14" fontId="66" fillId="0" borderId="15" xfId="0" applyNumberFormat="1" applyFont="1" applyBorder="1" applyAlignment="1">
      <alignment horizontal="center" vertical="center"/>
    </xf>
    <xf numFmtId="182" fontId="70" fillId="0" borderId="15" xfId="0" applyNumberFormat="1" applyFont="1" applyBorder="1" applyAlignment="1">
      <alignment horizontal="left" vertical="top" wrapText="1"/>
    </xf>
    <xf numFmtId="14" fontId="66" fillId="0" borderId="28" xfId="0" applyNumberFormat="1" applyFont="1" applyFill="1" applyBorder="1" applyAlignment="1">
      <alignment horizontal="center" vertical="center"/>
    </xf>
    <xf numFmtId="182" fontId="68" fillId="0" borderId="15" xfId="0" applyNumberFormat="1" applyFont="1" applyBorder="1" applyAlignment="1">
      <alignment horizontal="left" vertical="top" wrapText="1"/>
    </xf>
    <xf numFmtId="0" fontId="47" fillId="0" borderId="15" xfId="0" applyFont="1" applyFill="1" applyBorder="1" applyAlignment="1">
      <alignment horizontal="center" vertical="center" wrapText="1"/>
    </xf>
    <xf numFmtId="0" fontId="67" fillId="0" borderId="25" xfId="0" applyFont="1" applyBorder="1" applyAlignment="1">
      <alignment horizontal="center" vertical="center"/>
    </xf>
    <xf numFmtId="14" fontId="67" fillId="0" borderId="15" xfId="0" applyNumberFormat="1" applyFont="1" applyFill="1" applyBorder="1" applyAlignment="1">
      <alignment horizontal="center" vertical="center"/>
    </xf>
    <xf numFmtId="0" fontId="67" fillId="0" borderId="15" xfId="0" applyFont="1" applyBorder="1" applyAlignment="1">
      <alignment vertical="top" wrapText="1"/>
    </xf>
    <xf numFmtId="14" fontId="71" fillId="0" borderId="15" xfId="0" applyNumberFormat="1" applyFont="1" applyFill="1" applyBorder="1" applyAlignment="1">
      <alignment horizontal="center" vertical="center"/>
    </xf>
    <xf numFmtId="14" fontId="71" fillId="0" borderId="15" xfId="0" applyNumberFormat="1" applyFont="1" applyBorder="1" applyAlignment="1">
      <alignment horizontal="center" vertical="center"/>
    </xf>
    <xf numFmtId="0" fontId="67" fillId="0" borderId="15" xfId="0" applyFont="1" applyBorder="1" applyAlignment="1">
      <alignment horizontal="center" vertical="center" wrapText="1"/>
    </xf>
    <xf numFmtId="0" fontId="71" fillId="0" borderId="15" xfId="0" applyFont="1" applyFill="1" applyBorder="1" applyAlignment="1">
      <alignment horizontal="center" vertical="center"/>
    </xf>
    <xf numFmtId="0" fontId="47" fillId="0" borderId="0" xfId="0" applyFont="1" applyAlignment="1">
      <alignment horizontal="center" vertical="center"/>
    </xf>
    <xf numFmtId="0" fontId="0" fillId="0" borderId="21" xfId="0" applyBorder="1" applyAlignment="1">
      <alignment horizontal="left" vertical="center" wrapText="1"/>
    </xf>
    <xf numFmtId="0" fontId="58" fillId="39" borderId="15" xfId="0" applyFont="1" applyFill="1" applyBorder="1" applyAlignment="1">
      <alignment horizontal="center" vertical="center" wrapText="1"/>
    </xf>
    <xf numFmtId="14" fontId="58" fillId="39" borderId="15" xfId="0" applyNumberFormat="1" applyFont="1" applyFill="1" applyBorder="1" applyAlignment="1">
      <alignment horizontal="center" vertical="center" wrapText="1"/>
    </xf>
    <xf numFmtId="0" fontId="58" fillId="39" borderId="15" xfId="0" applyNumberFormat="1" applyFont="1" applyFill="1" applyBorder="1" applyAlignment="1">
      <alignment horizontal="center" vertical="center" wrapText="1"/>
    </xf>
    <xf numFmtId="0" fontId="58" fillId="39" borderId="15" xfId="0" applyFont="1" applyFill="1" applyBorder="1" applyAlignment="1">
      <alignment horizontal="left" vertical="center" wrapText="1"/>
    </xf>
    <xf numFmtId="0" fontId="0" fillId="0" borderId="0" xfId="0" applyAlignment="1">
      <alignment horizontal="left"/>
    </xf>
    <xf numFmtId="0" fontId="39" fillId="40" borderId="15" xfId="0" applyFont="1" applyFill="1" applyBorder="1" applyAlignment="1">
      <alignment horizontal="center" vertical="center" wrapText="1"/>
    </xf>
    <xf numFmtId="9" fontId="57" fillId="32" borderId="15" xfId="0" applyNumberFormat="1" applyFont="1" applyFill="1" applyBorder="1" applyAlignment="1">
      <alignment horizontal="left" vertical="center" wrapText="1"/>
    </xf>
    <xf numFmtId="0" fontId="56" fillId="0" borderId="15" xfId="0" applyNumberFormat="1" applyFont="1" applyBorder="1" applyAlignment="1">
      <alignment horizontal="center" vertical="center" wrapText="1"/>
    </xf>
    <xf numFmtId="0" fontId="6" fillId="36" borderId="15" xfId="0" applyFont="1" applyFill="1" applyBorder="1" applyAlignment="1">
      <alignment horizontal="center" vertical="center"/>
    </xf>
    <xf numFmtId="0" fontId="6" fillId="35" borderId="15" xfId="0" applyFont="1" applyFill="1" applyBorder="1" applyAlignment="1">
      <alignment horizontal="center" vertical="center"/>
    </xf>
    <xf numFmtId="0" fontId="0" fillId="0" borderId="0" xfId="0" applyAlignment="1"/>
    <xf numFmtId="14" fontId="43" fillId="0" borderId="16" xfId="52" applyNumberFormat="1" applyFont="1" applyBorder="1">
      <alignment horizontal="center" vertical="center"/>
    </xf>
    <xf numFmtId="0" fontId="54" fillId="27" borderId="0" xfId="0" applyFont="1" applyFill="1" applyAlignment="1">
      <alignment vertical="center"/>
    </xf>
    <xf numFmtId="0" fontId="0" fillId="0" borderId="0" xfId="0" applyFill="1" applyAlignment="1">
      <alignment vertical="center"/>
    </xf>
    <xf numFmtId="14" fontId="41" fillId="24" borderId="16" xfId="45" applyNumberFormat="1" applyFont="1" applyFill="1" applyBorder="1" applyAlignment="1">
      <alignment horizontal="center" vertical="center"/>
    </xf>
    <xf numFmtId="0" fontId="43" fillId="0" borderId="16" xfId="46" applyAlignment="1">
      <alignment horizontal="center" vertical="center"/>
    </xf>
    <xf numFmtId="0" fontId="41" fillId="24" borderId="16" xfId="51" applyFont="1" applyFill="1" applyBorder="1">
      <alignment horizontal="center" vertical="center"/>
    </xf>
    <xf numFmtId="14" fontId="41" fillId="24" borderId="16" xfId="48" applyNumberFormat="1" applyFont="1" applyFill="1" applyBorder="1" applyAlignment="1">
      <alignment horizontal="center" vertical="center"/>
    </xf>
    <xf numFmtId="14" fontId="0" fillId="0" borderId="21" xfId="0" applyNumberFormat="1" applyBorder="1" applyAlignment="1">
      <alignment horizontal="center" vertical="center"/>
    </xf>
    <xf numFmtId="9" fontId="56" fillId="0" borderId="0" xfId="0" applyNumberFormat="1" applyFont="1" applyAlignment="1">
      <alignment horizontal="center" vertical="center" wrapText="1"/>
    </xf>
    <xf numFmtId="0" fontId="39" fillId="36" borderId="15" xfId="0" applyFont="1" applyFill="1" applyBorder="1" applyAlignment="1">
      <alignment horizontal="center" vertical="center"/>
    </xf>
    <xf numFmtId="0" fontId="38" fillId="0" borderId="0" xfId="56" applyFont="1">
      <alignment horizontal="center" vertical="center"/>
    </xf>
    <xf numFmtId="14" fontId="43" fillId="0" borderId="16" xfId="49" applyNumberFormat="1" applyFont="1" applyBorder="1">
      <alignment horizontal="center" vertical="center"/>
    </xf>
    <xf numFmtId="0" fontId="0" fillId="0" borderId="0" xfId="0" applyAlignment="1">
      <alignment wrapText="1"/>
    </xf>
    <xf numFmtId="0" fontId="76" fillId="0" borderId="0" xfId="59" applyFont="1">
      <alignment horizontal="left" vertical="center"/>
    </xf>
    <xf numFmtId="0" fontId="77" fillId="0" borderId="0" xfId="60" applyFont="1">
      <alignment horizontal="center" vertical="center"/>
    </xf>
    <xf numFmtId="0" fontId="78" fillId="0" borderId="0" xfId="61" applyFont="1">
      <alignment horizontal="left" vertical="center"/>
    </xf>
    <xf numFmtId="0" fontId="66" fillId="0" borderId="35" xfId="62" applyFont="1" applyBorder="1">
      <alignment horizontal="center" vertical="center"/>
    </xf>
    <xf numFmtId="0" fontId="66" fillId="0" borderId="35" xfId="64" applyFont="1" applyBorder="1">
      <alignment horizontal="left" vertical="center"/>
    </xf>
    <xf numFmtId="0" fontId="66" fillId="0" borderId="35" xfId="65" applyFont="1" applyBorder="1">
      <alignment horizontal="right" vertical="center"/>
    </xf>
    <xf numFmtId="0" fontId="79" fillId="23" borderId="16" xfId="66" applyFont="1" applyBorder="1">
      <alignment horizontal="center" vertical="center"/>
    </xf>
    <xf numFmtId="0" fontId="80" fillId="0" borderId="16" xfId="67" applyFont="1" applyBorder="1">
      <alignment horizontal="center" vertical="center"/>
    </xf>
    <xf numFmtId="14" fontId="80" fillId="0" borderId="16" xfId="68" applyNumberFormat="1" applyFont="1" applyBorder="1">
      <alignment horizontal="center" vertical="center"/>
    </xf>
    <xf numFmtId="183" fontId="80" fillId="0" borderId="16" xfId="69" applyNumberFormat="1" applyFont="1" applyBorder="1">
      <alignment horizontal="center" vertical="center"/>
    </xf>
    <xf numFmtId="49" fontId="80" fillId="0" borderId="16" xfId="67" applyNumberFormat="1" applyFont="1" applyBorder="1">
      <alignment horizontal="center" vertical="center"/>
    </xf>
    <xf numFmtId="0" fontId="79" fillId="23" borderId="16" xfId="70" applyFont="1" applyBorder="1">
      <alignment horizontal="center" vertical="center"/>
    </xf>
    <xf numFmtId="0" fontId="79" fillId="23" borderId="16" xfId="71" applyFont="1" applyBorder="1">
      <alignment horizontal="center" vertical="center" wrapText="1"/>
    </xf>
    <xf numFmtId="49" fontId="80" fillId="0" borderId="16" xfId="72" applyNumberFormat="1" applyFont="1" applyBorder="1" applyAlignment="1">
      <alignment horizontal="center" vertical="center" wrapText="1"/>
    </xf>
    <xf numFmtId="49" fontId="80" fillId="0" borderId="16" xfId="73" applyNumberFormat="1" applyFont="1" applyBorder="1" applyAlignment="1">
      <alignment horizontal="center" vertical="center"/>
    </xf>
    <xf numFmtId="183" fontId="80" fillId="0" borderId="16" xfId="73" applyNumberFormat="1" applyFont="1" applyBorder="1" applyAlignment="1">
      <alignment horizontal="center" vertical="center"/>
    </xf>
    <xf numFmtId="9" fontId="80" fillId="0" borderId="16" xfId="74" applyNumberFormat="1" applyFont="1" applyBorder="1" applyAlignment="1">
      <alignment horizontal="center" vertical="center"/>
    </xf>
    <xf numFmtId="0" fontId="76" fillId="0" borderId="0" xfId="75" applyFont="1">
      <alignment horizontal="left" vertical="center"/>
    </xf>
    <xf numFmtId="0" fontId="77" fillId="0" borderId="0" xfId="76" applyFont="1">
      <alignment horizontal="center" vertical="center"/>
    </xf>
    <xf numFmtId="0" fontId="66" fillId="0" borderId="0" xfId="77" applyFont="1">
      <alignment horizontal="center" vertical="center"/>
    </xf>
    <xf numFmtId="0" fontId="66" fillId="0" borderId="35" xfId="78" applyFont="1" applyBorder="1">
      <alignment horizontal="center" vertical="center"/>
    </xf>
    <xf numFmtId="0" fontId="79" fillId="23" borderId="16" xfId="79" applyFont="1" applyBorder="1">
      <alignment horizontal="center" vertical="center"/>
    </xf>
    <xf numFmtId="0" fontId="80" fillId="0" borderId="16" xfId="80" applyFont="1" applyBorder="1">
      <alignment horizontal="center" vertical="center"/>
    </xf>
    <xf numFmtId="0" fontId="66" fillId="0" borderId="35" xfId="81" applyFont="1" applyBorder="1">
      <alignment horizontal="left" vertical="center"/>
    </xf>
    <xf numFmtId="0" fontId="80" fillId="0" borderId="16" xfId="82" applyFont="1" applyBorder="1">
      <alignment horizontal="left" vertical="center"/>
    </xf>
    <xf numFmtId="0" fontId="66" fillId="0" borderId="0" xfId="83" applyFont="1">
      <alignment horizontal="left" vertical="center"/>
    </xf>
    <xf numFmtId="0" fontId="78" fillId="0" borderId="35" xfId="84" applyFont="1" applyBorder="1">
      <alignment horizontal="left" vertical="center"/>
    </xf>
    <xf numFmtId="0" fontId="78" fillId="0" borderId="0" xfId="85" applyFont="1">
      <alignment horizontal="left" vertical="center"/>
    </xf>
    <xf numFmtId="14" fontId="80" fillId="0" borderId="16" xfId="86" applyNumberFormat="1" applyFont="1" applyBorder="1">
      <alignment horizontal="center" vertical="center"/>
    </xf>
    <xf numFmtId="179" fontId="80" fillId="0" borderId="16" xfId="87" applyNumberFormat="1" applyFont="1" applyBorder="1">
      <alignment horizontal="center" vertical="center"/>
    </xf>
    <xf numFmtId="0" fontId="79" fillId="23" borderId="37" xfId="88" applyFont="1" applyBorder="1">
      <alignment horizontal="center" vertical="center"/>
    </xf>
    <xf numFmtId="0" fontId="78" fillId="0" borderId="16" xfId="89" applyFont="1" applyBorder="1">
      <alignment horizontal="left" vertical="center"/>
    </xf>
    <xf numFmtId="0" fontId="79" fillId="23" borderId="35" xfId="90" applyFont="1" applyBorder="1">
      <alignment horizontal="center" vertical="center"/>
    </xf>
    <xf numFmtId="0" fontId="79" fillId="23" borderId="38" xfId="91" applyFont="1" applyBorder="1">
      <alignment horizontal="center" vertical="center"/>
    </xf>
    <xf numFmtId="0" fontId="79" fillId="42" borderId="16" xfId="92" applyFont="1" applyBorder="1">
      <alignment horizontal="center" vertical="center"/>
    </xf>
    <xf numFmtId="180" fontId="80" fillId="0" borderId="16" xfId="93" applyNumberFormat="1" applyFont="1" applyBorder="1">
      <alignment horizontal="center" vertical="center"/>
    </xf>
    <xf numFmtId="0" fontId="77" fillId="0" borderId="0" xfId="96" applyFont="1" applyAlignment="1">
      <alignment horizontal="center" vertical="center" wrapText="1"/>
    </xf>
    <xf numFmtId="22" fontId="66" fillId="0" borderId="0" xfId="98" applyNumberFormat="1" applyFont="1" applyAlignment="1">
      <alignment horizontal="left" vertical="center" wrapText="1"/>
    </xf>
    <xf numFmtId="22" fontId="66" fillId="0" borderId="35" xfId="102" applyNumberFormat="1" applyFont="1" applyBorder="1" applyAlignment="1">
      <alignment horizontal="left" vertical="center" wrapText="1"/>
    </xf>
    <xf numFmtId="0" fontId="66" fillId="0" borderId="0" xfId="100" applyFont="1" applyAlignment="1">
      <alignment horizontal="right" vertical="center" wrapText="1"/>
    </xf>
    <xf numFmtId="0" fontId="66" fillId="0" borderId="35" xfId="103" applyFont="1" applyBorder="1" applyAlignment="1">
      <alignment horizontal="left" vertical="center" wrapText="1"/>
    </xf>
    <xf numFmtId="0" fontId="80" fillId="43" borderId="16" xfId="108" applyFont="1" applyBorder="1" applyAlignment="1">
      <alignment horizontal="center" vertical="center" wrapText="1"/>
    </xf>
    <xf numFmtId="0" fontId="79" fillId="23" borderId="16" xfId="113" applyFont="1" applyBorder="1">
      <alignment horizontal="center" vertical="center"/>
    </xf>
    <xf numFmtId="14" fontId="80" fillId="0" borderId="16" xfId="114" applyNumberFormat="1" applyFont="1" applyBorder="1" applyAlignment="1">
      <alignment horizontal="center" vertical="center" wrapText="1"/>
    </xf>
    <xf numFmtId="14" fontId="80" fillId="0" borderId="16" xfId="115" applyNumberFormat="1" applyFont="1" applyBorder="1" applyAlignment="1">
      <alignment horizontal="center" vertical="center"/>
    </xf>
    <xf numFmtId="0" fontId="79" fillId="23" borderId="16" xfId="116" applyFont="1" applyBorder="1">
      <alignment horizontal="center" vertical="center"/>
    </xf>
    <xf numFmtId="185" fontId="80" fillId="0" borderId="16" xfId="117" applyNumberFormat="1" applyFont="1" applyBorder="1" applyAlignment="1">
      <alignment horizontal="center" vertical="center"/>
    </xf>
    <xf numFmtId="9" fontId="80" fillId="0" borderId="16" xfId="119" applyNumberFormat="1" applyFont="1" applyBorder="1" applyAlignment="1">
      <alignment horizontal="center" vertical="center"/>
    </xf>
    <xf numFmtId="14" fontId="1" fillId="0" borderId="0" xfId="0" applyNumberFormat="1" applyFont="1" applyAlignment="1">
      <alignment horizontal="center" vertical="center" wrapText="1"/>
    </xf>
    <xf numFmtId="14" fontId="81" fillId="0" borderId="16" xfId="112" applyNumberFormat="1" applyFont="1" applyBorder="1" applyAlignment="1">
      <alignment horizontal="center" vertical="top" wrapText="1" shrinkToFit="1"/>
    </xf>
    <xf numFmtId="0" fontId="79" fillId="23" borderId="16" xfId="120" applyFont="1" applyBorder="1">
      <alignment horizontal="center" vertical="center"/>
    </xf>
    <xf numFmtId="0" fontId="79" fillId="23" borderId="16" xfId="121" applyFont="1" applyBorder="1">
      <alignment horizontal="center" vertical="center"/>
    </xf>
    <xf numFmtId="49" fontId="80" fillId="0" borderId="16" xfId="122" applyNumberFormat="1" applyFont="1" applyBorder="1" applyAlignment="1">
      <alignment horizontal="center" vertical="center"/>
    </xf>
    <xf numFmtId="183" fontId="80" fillId="0" borderId="16" xfId="122" applyNumberFormat="1" applyFont="1" applyBorder="1" applyAlignment="1">
      <alignment horizontal="center" vertical="center"/>
    </xf>
    <xf numFmtId="14" fontId="81" fillId="0" borderId="16" xfId="112" applyNumberFormat="1" applyFont="1" applyBorder="1" applyAlignment="1">
      <alignment horizontal="center" vertical="center" wrapText="1" shrinkToFit="1"/>
    </xf>
    <xf numFmtId="0" fontId="0" fillId="0" borderId="24" xfId="0" applyBorder="1" applyAlignment="1">
      <alignment vertical="center"/>
    </xf>
    <xf numFmtId="14" fontId="0" fillId="0" borderId="24" xfId="0" applyNumberFormat="1" applyBorder="1" applyAlignment="1">
      <alignment horizontal="center" vertical="center"/>
    </xf>
    <xf numFmtId="0" fontId="0" fillId="0" borderId="19" xfId="0" applyNumberFormat="1" applyBorder="1" applyAlignment="1">
      <alignment horizontal="center" vertical="center"/>
    </xf>
    <xf numFmtId="0" fontId="0" fillId="0" borderId="0" xfId="0" applyAlignment="1">
      <alignment horizontal="left" wrapText="1"/>
    </xf>
    <xf numFmtId="0" fontId="81" fillId="0" borderId="16" xfId="123" applyFont="1" applyBorder="1">
      <alignment horizontal="center" vertical="center"/>
    </xf>
    <xf numFmtId="0" fontId="80" fillId="0" borderId="16" xfId="124" applyFont="1" applyBorder="1">
      <alignment horizontal="center" vertical="center"/>
    </xf>
    <xf numFmtId="49" fontId="80" fillId="0" borderId="16" xfId="124" applyNumberFormat="1" applyFont="1" applyBorder="1">
      <alignment horizontal="center" vertical="center"/>
    </xf>
    <xf numFmtId="0" fontId="79" fillId="33" borderId="16" xfId="125" applyFont="1" applyBorder="1">
      <alignment horizontal="center" vertical="center"/>
    </xf>
    <xf numFmtId="0" fontId="80" fillId="0" borderId="16" xfId="124" applyNumberFormat="1" applyFont="1" applyBorder="1">
      <alignment horizontal="center" vertical="center"/>
    </xf>
    <xf numFmtId="0" fontId="79" fillId="23" borderId="16" xfId="126" applyFont="1" applyBorder="1">
      <alignment horizontal="center" vertical="center"/>
    </xf>
    <xf numFmtId="0" fontId="81" fillId="0" borderId="16" xfId="127" applyFont="1" applyBorder="1">
      <alignment horizontal="center" vertical="center"/>
    </xf>
    <xf numFmtId="0" fontId="80" fillId="0" borderId="16" xfId="128" applyFont="1" applyBorder="1">
      <alignment horizontal="center" vertical="center"/>
    </xf>
    <xf numFmtId="0" fontId="80" fillId="0" borderId="16" xfId="129" applyFont="1" applyBorder="1">
      <alignment horizontal="left" vertical="center"/>
    </xf>
    <xf numFmtId="0" fontId="79" fillId="23" borderId="16" xfId="131" applyFont="1" applyBorder="1">
      <alignment horizontal="center" vertical="center"/>
    </xf>
    <xf numFmtId="0" fontId="81" fillId="0" borderId="16" xfId="132" applyFont="1" applyBorder="1">
      <alignment horizontal="center" vertical="center"/>
    </xf>
    <xf numFmtId="0" fontId="81" fillId="0" borderId="16" xfId="133" applyFont="1" applyBorder="1">
      <alignment horizontal="left" vertical="center"/>
    </xf>
    <xf numFmtId="0" fontId="80" fillId="0" borderId="16" xfId="134" applyFont="1" applyBorder="1">
      <alignment horizontal="left" vertical="center"/>
    </xf>
    <xf numFmtId="0" fontId="80" fillId="0" borderId="16" xfId="135" applyFont="1" applyBorder="1">
      <alignment horizontal="center" vertical="center"/>
    </xf>
    <xf numFmtId="0" fontId="80" fillId="0" borderId="16" xfId="137" applyFont="1" applyBorder="1">
      <alignment horizontal="center" vertical="center"/>
    </xf>
    <xf numFmtId="49" fontId="80" fillId="0" borderId="16" xfId="137" applyNumberFormat="1" applyFont="1" applyBorder="1">
      <alignment horizontal="center" vertical="center"/>
    </xf>
    <xf numFmtId="1" fontId="80" fillId="0" borderId="16" xfId="137" applyNumberFormat="1" applyFont="1" applyBorder="1">
      <alignment horizontal="center" vertical="center"/>
    </xf>
    <xf numFmtId="0" fontId="80" fillId="0" borderId="16" xfId="137" applyNumberFormat="1" applyFont="1" applyBorder="1">
      <alignment horizontal="center" vertical="center"/>
    </xf>
    <xf numFmtId="49" fontId="80" fillId="0" borderId="16" xfId="80" applyNumberFormat="1" applyFont="1" applyBorder="1">
      <alignment horizontal="center" vertical="center"/>
    </xf>
    <xf numFmtId="0" fontId="79" fillId="23" borderId="36" xfId="138" applyFont="1" applyBorder="1">
      <alignment horizontal="center" vertical="center"/>
    </xf>
    <xf numFmtId="0" fontId="85" fillId="0" borderId="0" xfId="130" applyFont="1" applyAlignment="1">
      <alignment wrapText="1"/>
    </xf>
    <xf numFmtId="0" fontId="79" fillId="23" borderId="16" xfId="105" applyFont="1" applyBorder="1" applyAlignment="1">
      <alignment horizontal="center" vertical="center" wrapText="1"/>
    </xf>
    <xf numFmtId="14" fontId="1" fillId="0" borderId="21" xfId="0" applyNumberFormat="1" applyFont="1" applyFill="1" applyBorder="1" applyAlignment="1">
      <alignment vertical="center"/>
    </xf>
    <xf numFmtId="0" fontId="77" fillId="0" borderId="0" xfId="96" applyFont="1">
      <alignment horizontal="center" vertical="center"/>
    </xf>
    <xf numFmtId="0" fontId="66" fillId="0" borderId="0" xfId="99" applyFont="1">
      <alignment horizontal="left" vertical="center"/>
    </xf>
    <xf numFmtId="0" fontId="66" fillId="0" borderId="35" xfId="103" applyFont="1" applyBorder="1">
      <alignment horizontal="left" vertical="center"/>
    </xf>
    <xf numFmtId="49" fontId="84" fillId="41" borderId="16" xfId="110" applyNumberFormat="1" applyFont="1" applyFill="1" applyBorder="1">
      <alignment horizontal="center" vertical="center"/>
    </xf>
    <xf numFmtId="184" fontId="81" fillId="0" borderId="16" xfId="111" applyNumberFormat="1" applyFont="1" applyBorder="1">
      <alignment horizontal="center" vertical="center"/>
    </xf>
    <xf numFmtId="184" fontId="84" fillId="41" borderId="16" xfId="111" applyNumberFormat="1" applyFont="1" applyFill="1" applyBorder="1">
      <alignment horizontal="center" vertical="center"/>
    </xf>
    <xf numFmtId="14" fontId="81" fillId="0" borderId="16" xfId="112" applyNumberFormat="1" applyFont="1" applyBorder="1">
      <alignment horizontal="center" vertical="center"/>
    </xf>
    <xf numFmtId="14" fontId="84" fillId="41" borderId="16" xfId="112" applyNumberFormat="1" applyFont="1" applyFill="1" applyBorder="1">
      <alignment horizontal="center" vertical="center"/>
    </xf>
    <xf numFmtId="0" fontId="79" fillId="23" borderId="16" xfId="120" applyFont="1" applyBorder="1" applyAlignment="1">
      <alignment horizontal="center" vertical="center"/>
    </xf>
    <xf numFmtId="49" fontId="81" fillId="0" borderId="16" xfId="136" applyNumberFormat="1" applyFont="1" applyBorder="1" applyAlignment="1">
      <alignment horizontal="left" vertical="center"/>
    </xf>
    <xf numFmtId="0" fontId="80" fillId="0" borderId="16" xfId="134" applyFont="1" applyBorder="1" applyAlignment="1">
      <alignment horizontal="left" vertical="center"/>
    </xf>
    <xf numFmtId="0" fontId="1" fillId="0" borderId="0" xfId="0" applyNumberFormat="1" applyFont="1" applyAlignment="1">
      <alignment horizontal="center" vertical="center"/>
    </xf>
    <xf numFmtId="0" fontId="50" fillId="0" borderId="0" xfId="0" applyFont="1" applyAlignment="1">
      <alignment horizontal="center" vertical="center"/>
    </xf>
    <xf numFmtId="0" fontId="81" fillId="0" borderId="16" xfId="123" applyFont="1" applyBorder="1" applyAlignment="1">
      <alignment horizontal="left" vertical="center" wrapText="1" shrinkToFit="1"/>
    </xf>
    <xf numFmtId="49" fontId="83" fillId="0" borderId="16" xfId="109" applyNumberFormat="1" applyFont="1" applyBorder="1">
      <alignment horizontal="center" vertical="center"/>
    </xf>
    <xf numFmtId="0" fontId="73" fillId="0" borderId="24" xfId="0" applyFont="1" applyBorder="1" applyAlignment="1">
      <alignment horizontal="center" vertical="center"/>
    </xf>
    <xf numFmtId="0" fontId="1" fillId="0" borderId="15" xfId="0" applyFont="1" applyBorder="1" applyAlignment="1">
      <alignment horizontal="left" vertical="top" wrapText="1"/>
    </xf>
    <xf numFmtId="0" fontId="1" fillId="0" borderId="15" xfId="0" applyFont="1" applyBorder="1" applyAlignment="1">
      <alignment vertical="top" wrapText="1"/>
    </xf>
    <xf numFmtId="0" fontId="60" fillId="0" borderId="15" xfId="0" applyFont="1" applyBorder="1" applyAlignment="1">
      <alignment vertical="top" wrapText="1"/>
    </xf>
    <xf numFmtId="0" fontId="87" fillId="0" borderId="15" xfId="0" applyFont="1" applyBorder="1" applyAlignment="1">
      <alignment vertical="top" wrapText="1"/>
    </xf>
    <xf numFmtId="0" fontId="39" fillId="40" borderId="15" xfId="0" applyFont="1" applyFill="1" applyBorder="1" applyAlignment="1">
      <alignment horizontal="center" vertical="top" wrapText="1"/>
    </xf>
    <xf numFmtId="0" fontId="0" fillId="0" borderId="15" xfId="0" applyBorder="1" applyAlignment="1">
      <alignment vertical="top" wrapText="1"/>
    </xf>
    <xf numFmtId="0" fontId="50" fillId="0" borderId="15" xfId="0" applyFont="1" applyBorder="1" applyAlignment="1">
      <alignment vertical="top" wrapText="1"/>
    </xf>
    <xf numFmtId="0" fontId="58" fillId="44" borderId="15" xfId="0" applyNumberFormat="1" applyFont="1" applyFill="1" applyBorder="1" applyAlignment="1">
      <alignment horizontal="center" vertical="center" wrapText="1"/>
    </xf>
    <xf numFmtId="0" fontId="88"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0" xfId="0" applyAlignment="1">
      <alignment vertical="top" wrapText="1"/>
    </xf>
    <xf numFmtId="0" fontId="50" fillId="0" borderId="0" xfId="0" applyFont="1" applyAlignment="1">
      <alignment wrapText="1"/>
    </xf>
    <xf numFmtId="0" fontId="0" fillId="0" borderId="15" xfId="0" applyBorder="1" applyAlignment="1">
      <alignment horizontal="left" vertical="center" wrapText="1"/>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43" fillId="0" borderId="0" xfId="55" applyFont="1"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14" fontId="0" fillId="0" borderId="0" xfId="0" applyNumberFormat="1" applyBorder="1" applyAlignment="1">
      <alignment horizontal="center" vertical="center" wrapText="1"/>
    </xf>
    <xf numFmtId="0" fontId="0" fillId="0" borderId="0" xfId="0" applyBorder="1" applyAlignment="1">
      <alignment vertical="top" wrapText="1"/>
    </xf>
    <xf numFmtId="0" fontId="50" fillId="0" borderId="0" xfId="0" applyFont="1" applyFill="1" applyBorder="1" applyAlignment="1">
      <alignment vertical="center" wrapText="1"/>
    </xf>
    <xf numFmtId="0" fontId="43" fillId="0" borderId="16" xfId="55" applyFont="1" applyBorder="1" applyAlignment="1">
      <alignment horizontal="center" vertical="center" wrapText="1"/>
    </xf>
    <xf numFmtId="0" fontId="1" fillId="0" borderId="0" xfId="0" applyFont="1" applyFill="1" applyBorder="1" applyAlignment="1">
      <alignment vertical="center" wrapText="1"/>
    </xf>
    <xf numFmtId="0" fontId="1" fillId="0" borderId="0" xfId="0" applyFont="1" applyAlignment="1">
      <alignment wrapText="1"/>
    </xf>
    <xf numFmtId="14" fontId="1" fillId="0" borderId="15" xfId="0" applyNumberFormat="1" applyFont="1" applyBorder="1" applyAlignment="1">
      <alignment horizontal="center" vertical="center" wrapText="1"/>
    </xf>
    <xf numFmtId="0" fontId="60" fillId="0" borderId="0" xfId="0" applyFont="1" applyAlignment="1">
      <alignment wrapText="1"/>
    </xf>
    <xf numFmtId="0" fontId="0" fillId="0" borderId="15" xfId="0" applyBorder="1" applyAlignment="1">
      <alignment horizontal="left" vertical="top" wrapText="1"/>
    </xf>
    <xf numFmtId="14" fontId="80" fillId="0" borderId="16" xfId="118" applyNumberFormat="1" applyFont="1" applyBorder="1" applyAlignment="1">
      <alignment horizontal="left" vertical="center" wrapText="1" shrinkToFit="1"/>
    </xf>
    <xf numFmtId="14" fontId="80" fillId="0" borderId="16" xfId="118" applyNumberFormat="1" applyFont="1" applyBorder="1" applyAlignment="1">
      <alignment horizontal="left" vertical="center" wrapText="1"/>
    </xf>
    <xf numFmtId="1" fontId="80" fillId="0" borderId="16" xfId="124" applyNumberFormat="1" applyFont="1" applyBorder="1">
      <alignment horizontal="center" vertical="center"/>
    </xf>
    <xf numFmtId="0" fontId="81" fillId="0" borderId="16" xfId="167" applyFont="1" applyBorder="1" applyAlignment="1">
      <alignment horizontal="left" vertical="center" wrapText="1" shrinkToFit="1"/>
    </xf>
    <xf numFmtId="49" fontId="81" fillId="0" borderId="16" xfId="136" applyNumberFormat="1" applyFont="1" applyBorder="1">
      <alignment horizontal="left" vertical="center"/>
    </xf>
    <xf numFmtId="0" fontId="80" fillId="0" borderId="16" xfId="134" applyFont="1" applyBorder="1" applyAlignment="1">
      <alignment horizontal="left" vertical="center" wrapText="1" shrinkToFit="1"/>
    </xf>
    <xf numFmtId="0" fontId="0" fillId="0" borderId="21" xfId="0" applyFill="1" applyBorder="1" applyAlignment="1">
      <alignment vertical="center"/>
    </xf>
    <xf numFmtId="1" fontId="80" fillId="0" borderId="16" xfId="80" applyNumberFormat="1" applyFont="1" applyBorder="1">
      <alignment horizontal="center" vertical="center"/>
    </xf>
    <xf numFmtId="0" fontId="0" fillId="0" borderId="23" xfId="0" applyBorder="1" applyAlignment="1">
      <alignment vertical="center"/>
    </xf>
    <xf numFmtId="0" fontId="80" fillId="0" borderId="42" xfId="80" applyFont="1" applyBorder="1">
      <alignment horizontal="center" vertical="center"/>
    </xf>
    <xf numFmtId="0" fontId="0" fillId="0" borderId="24" xfId="0" applyBorder="1" applyAlignment="1">
      <alignment horizontal="left" vertical="center" wrapText="1"/>
    </xf>
    <xf numFmtId="14" fontId="0" fillId="0" borderId="24" xfId="0" applyNumberFormat="1" applyBorder="1" applyAlignment="1">
      <alignment vertical="center"/>
    </xf>
    <xf numFmtId="0" fontId="0" fillId="0" borderId="24" xfId="0" applyNumberFormat="1" applyBorder="1" applyAlignment="1">
      <alignment horizontal="center" vertical="center"/>
    </xf>
    <xf numFmtId="14" fontId="1" fillId="0" borderId="24" xfId="0" applyNumberFormat="1" applyFont="1" applyFill="1" applyBorder="1" applyAlignment="1">
      <alignment vertical="center"/>
    </xf>
    <xf numFmtId="9" fontId="0" fillId="0" borderId="25" xfId="0" applyNumberFormat="1" applyBorder="1" applyAlignment="1">
      <alignment horizontal="center" vertical="center"/>
    </xf>
    <xf numFmtId="180" fontId="0" fillId="0" borderId="19" xfId="0" applyNumberFormat="1" applyBorder="1" applyAlignment="1">
      <alignment horizontal="center" vertical="center"/>
    </xf>
    <xf numFmtId="181" fontId="0" fillId="0" borderId="15" xfId="0" applyNumberFormat="1" applyBorder="1" applyAlignment="1">
      <alignment horizontal="right" vertical="center"/>
    </xf>
    <xf numFmtId="0" fontId="0" fillId="0" borderId="19" xfId="0" applyBorder="1" applyAlignment="1">
      <alignment vertical="center"/>
    </xf>
    <xf numFmtId="0" fontId="92" fillId="0" borderId="15" xfId="0" applyFont="1" applyFill="1" applyBorder="1" applyAlignment="1">
      <alignment vertical="top" wrapText="1"/>
    </xf>
    <xf numFmtId="0" fontId="50" fillId="0" borderId="15" xfId="0" applyFont="1" applyFill="1" applyBorder="1" applyAlignment="1">
      <alignment vertical="top" wrapText="1"/>
    </xf>
    <xf numFmtId="0" fontId="65" fillId="0" borderId="15" xfId="0" applyFont="1" applyBorder="1" applyAlignment="1">
      <alignment vertical="center" wrapText="1"/>
    </xf>
    <xf numFmtId="0" fontId="47" fillId="0" borderId="15" xfId="0" applyFont="1" applyBorder="1" applyAlignment="1">
      <alignment vertical="top" wrapText="1"/>
    </xf>
    <xf numFmtId="0" fontId="52" fillId="0" borderId="15" xfId="0" applyFont="1" applyBorder="1" applyAlignment="1">
      <alignment vertical="center" wrapText="1"/>
    </xf>
    <xf numFmtId="0" fontId="93" fillId="0" borderId="15" xfId="0" applyFont="1" applyBorder="1" applyAlignment="1">
      <alignment vertical="top" wrapText="1"/>
    </xf>
    <xf numFmtId="0" fontId="91" fillId="0" borderId="15" xfId="0" applyFont="1" applyBorder="1" applyAlignment="1">
      <alignment vertical="top" wrapText="1"/>
    </xf>
    <xf numFmtId="182" fontId="94" fillId="0" borderId="15" xfId="0" applyNumberFormat="1" applyFont="1" applyBorder="1" applyAlignment="1">
      <alignment vertical="top" wrapText="1"/>
    </xf>
    <xf numFmtId="0" fontId="77" fillId="0" borderId="0" xfId="142" applyFont="1">
      <alignment horizontal="center" vertical="center"/>
    </xf>
    <xf numFmtId="0" fontId="79" fillId="23" borderId="16" xfId="70" applyFont="1" applyBorder="1" applyAlignment="1">
      <alignment horizontal="center" vertical="center" wrapText="1"/>
    </xf>
    <xf numFmtId="0" fontId="81" fillId="0" borderId="16" xfId="123" applyFont="1" applyBorder="1" applyAlignment="1">
      <alignment horizontal="left" vertical="center" wrapText="1"/>
    </xf>
    <xf numFmtId="0" fontId="80" fillId="0" borderId="16" xfId="124" applyFont="1" applyBorder="1" applyAlignment="1">
      <alignment horizontal="center" vertical="center" wrapText="1"/>
    </xf>
    <xf numFmtId="0" fontId="81" fillId="0" borderId="16" xfId="123" applyFont="1" applyBorder="1" applyAlignment="1">
      <alignment horizontal="center" vertical="center" wrapText="1"/>
    </xf>
    <xf numFmtId="0" fontId="66" fillId="0" borderId="0" xfId="143" applyFont="1">
      <alignment horizontal="center" vertical="center"/>
    </xf>
    <xf numFmtId="0" fontId="66" fillId="0" borderId="0" xfId="144" applyNumberFormat="1" applyFont="1" applyAlignment="1">
      <alignment horizontal="center" vertical="center"/>
    </xf>
    <xf numFmtId="0" fontId="66" fillId="0" borderId="0" xfId="145" applyFont="1">
      <alignment horizontal="right" vertical="center"/>
    </xf>
    <xf numFmtId="0" fontId="66" fillId="0" borderId="0" xfId="146" applyFont="1">
      <alignment horizontal="left" vertical="center"/>
    </xf>
    <xf numFmtId="186" fontId="66" fillId="0" borderId="0" xfId="147" applyNumberFormat="1" applyFont="1">
      <alignment horizontal="left" vertical="center"/>
    </xf>
    <xf numFmtId="0" fontId="79" fillId="23" borderId="36" xfId="149" applyFont="1" applyBorder="1">
      <alignment horizontal="center" vertical="center"/>
    </xf>
    <xf numFmtId="0" fontId="79" fillId="23" borderId="40" xfId="151" applyFont="1" applyBorder="1">
      <alignment vertical="center"/>
    </xf>
    <xf numFmtId="0" fontId="79" fillId="23" borderId="41" xfId="152" applyFont="1" applyBorder="1">
      <alignment vertical="center"/>
    </xf>
    <xf numFmtId="0" fontId="79" fillId="23" borderId="36" xfId="155" applyFont="1" applyBorder="1">
      <alignment horizontal="center" vertical="center"/>
    </xf>
    <xf numFmtId="186" fontId="83" fillId="0" borderId="16" xfId="156" applyNumberFormat="1" applyFont="1" applyBorder="1">
      <alignment horizontal="center" vertical="center"/>
    </xf>
    <xf numFmtId="0" fontId="79" fillId="23" borderId="16" xfId="157" applyFont="1" applyBorder="1">
      <alignment horizontal="center" vertical="center"/>
    </xf>
    <xf numFmtId="0" fontId="79" fillId="23" borderId="16" xfId="159" applyFont="1" applyBorder="1">
      <alignment horizontal="center" vertical="center" wrapText="1" shrinkToFit="1"/>
    </xf>
    <xf numFmtId="0" fontId="90" fillId="45" borderId="16" xfId="160" applyFont="1" applyBorder="1">
      <alignment horizontal="center" vertical="center"/>
    </xf>
    <xf numFmtId="0" fontId="90" fillId="45" borderId="16" xfId="161" applyFont="1" applyBorder="1">
      <alignment horizontal="center" vertical="center"/>
    </xf>
    <xf numFmtId="0" fontId="90" fillId="45" borderId="16" xfId="162" applyFont="1" applyBorder="1">
      <alignment horizontal="center" vertical="center"/>
    </xf>
    <xf numFmtId="0" fontId="81" fillId="0" borderId="16" xfId="164" applyFont="1" applyBorder="1">
      <alignment horizontal="center" vertical="center"/>
    </xf>
    <xf numFmtId="10" fontId="81" fillId="0" borderId="16" xfId="165" applyNumberFormat="1" applyFont="1" applyBorder="1" applyAlignment="1">
      <alignment horizontal="center" vertical="center"/>
    </xf>
    <xf numFmtId="10" fontId="81" fillId="0" borderId="16" xfId="166" applyNumberFormat="1" applyFont="1" applyBorder="1" applyAlignment="1">
      <alignment horizontal="center" vertical="center"/>
    </xf>
    <xf numFmtId="1" fontId="81" fillId="0" borderId="16" xfId="164" applyNumberFormat="1" applyFont="1" applyBorder="1">
      <alignment horizontal="center" vertical="center"/>
    </xf>
    <xf numFmtId="49" fontId="81" fillId="0" borderId="16" xfId="164" applyNumberFormat="1" applyFont="1" applyBorder="1">
      <alignment horizontal="center" vertical="center"/>
    </xf>
    <xf numFmtId="0" fontId="81" fillId="0" borderId="16" xfId="167" applyFont="1" applyBorder="1">
      <alignment horizontal="left" vertical="center"/>
    </xf>
    <xf numFmtId="0" fontId="81" fillId="0" borderId="16" xfId="164" applyNumberFormat="1" applyFont="1" applyBorder="1">
      <alignment horizontal="center" vertical="center"/>
    </xf>
    <xf numFmtId="0" fontId="85" fillId="0" borderId="0" xfId="130" applyFont="1"/>
    <xf numFmtId="0" fontId="79" fillId="23" borderId="16" xfId="105" applyFont="1" applyBorder="1">
      <alignment horizontal="center" vertical="center"/>
    </xf>
    <xf numFmtId="0" fontId="78" fillId="0" borderId="0" xfId="168" applyFont="1">
      <alignment vertical="center"/>
    </xf>
    <xf numFmtId="0" fontId="78" fillId="0" borderId="0" xfId="169" applyFont="1"/>
    <xf numFmtId="186" fontId="82" fillId="0" borderId="16" xfId="150" applyNumberFormat="1" applyFont="1" applyBorder="1">
      <alignment horizontal="center" vertical="center"/>
    </xf>
    <xf numFmtId="0" fontId="79" fillId="23" borderId="16" xfId="158" applyFont="1" applyBorder="1">
      <alignment horizontal="center" vertical="center"/>
    </xf>
    <xf numFmtId="14" fontId="80" fillId="0" borderId="16" xfId="93" applyNumberFormat="1" applyFont="1" applyBorder="1">
      <alignment horizontal="center" vertical="center"/>
    </xf>
    <xf numFmtId="0" fontId="80" fillId="29" borderId="16" xfId="170" applyFont="1" applyBorder="1">
      <alignment horizontal="center" vertical="center"/>
    </xf>
    <xf numFmtId="187" fontId="80" fillId="0" borderId="16" xfId="171" applyNumberFormat="1" applyFont="1" applyBorder="1">
      <alignment horizontal="center" vertical="center"/>
    </xf>
    <xf numFmtId="0" fontId="66" fillId="0" borderId="0" xfId="97" applyFont="1" applyAlignment="1">
      <alignment horizontal="center" vertical="center" wrapText="1"/>
    </xf>
    <xf numFmtId="0" fontId="66" fillId="0" borderId="35" xfId="101" applyFont="1" applyBorder="1" applyAlignment="1">
      <alignment horizontal="center" vertical="center" wrapText="1"/>
    </xf>
    <xf numFmtId="14" fontId="43" fillId="0" borderId="0" xfId="52" applyNumberFormat="1" applyFont="1" applyBorder="1">
      <alignment horizontal="center" vertical="center"/>
    </xf>
    <xf numFmtId="0" fontId="75" fillId="38" borderId="23" xfId="46" applyFont="1" applyFill="1" applyBorder="1" applyAlignment="1">
      <alignment horizontal="center" vertical="center"/>
    </xf>
    <xf numFmtId="0" fontId="75" fillId="38" borderId="25" xfId="46" applyFont="1" applyFill="1" applyBorder="1" applyAlignment="1">
      <alignment horizontal="center" vertical="center"/>
    </xf>
    <xf numFmtId="0" fontId="73" fillId="0" borderId="20" xfId="0" applyFont="1" applyBorder="1" applyAlignment="1">
      <alignment horizontal="center" vertical="center"/>
    </xf>
    <xf numFmtId="0" fontId="73" fillId="0" borderId="21" xfId="0" applyFont="1" applyBorder="1" applyAlignment="1">
      <alignment horizontal="center" vertical="center"/>
    </xf>
    <xf numFmtId="0" fontId="75" fillId="0" borderId="30" xfId="46" applyFont="1" applyBorder="1" applyAlignment="1">
      <alignment horizontal="center" vertical="center"/>
    </xf>
    <xf numFmtId="0" fontId="75" fillId="0" borderId="31" xfId="46" applyFont="1" applyBorder="1" applyAlignment="1">
      <alignment horizontal="center" vertical="center"/>
    </xf>
    <xf numFmtId="0" fontId="74" fillId="0" borderId="32" xfId="0" applyFont="1" applyBorder="1" applyAlignment="1">
      <alignment horizontal="center" vertical="center"/>
    </xf>
    <xf numFmtId="0" fontId="73" fillId="0" borderId="33" xfId="0" applyFont="1" applyBorder="1" applyAlignment="1">
      <alignment horizontal="center" vertical="center"/>
    </xf>
    <xf numFmtId="0" fontId="73" fillId="0" borderId="34" xfId="0" applyFont="1" applyBorder="1" applyAlignment="1">
      <alignment horizontal="center" vertical="center"/>
    </xf>
    <xf numFmtId="0" fontId="75" fillId="0" borderId="23" xfId="46" applyFont="1" applyBorder="1" applyAlignment="1">
      <alignment horizontal="center" vertical="center"/>
    </xf>
    <xf numFmtId="0" fontId="75" fillId="0" borderId="24" xfId="46" applyFont="1" applyBorder="1" applyAlignment="1">
      <alignment horizontal="center" vertical="center"/>
    </xf>
    <xf numFmtId="0" fontId="75" fillId="0" borderId="25" xfId="46" applyFont="1" applyBorder="1" applyAlignment="1">
      <alignment horizontal="center" vertical="center"/>
    </xf>
    <xf numFmtId="0" fontId="73" fillId="0" borderId="15" xfId="0" applyFont="1" applyBorder="1" applyAlignment="1">
      <alignment horizontal="center" vertical="center"/>
    </xf>
    <xf numFmtId="0" fontId="72" fillId="34" borderId="23" xfId="0" applyFont="1" applyFill="1" applyBorder="1" applyAlignment="1">
      <alignment horizontal="center" vertical="center"/>
    </xf>
    <xf numFmtId="0" fontId="72" fillId="34" borderId="25" xfId="0" applyFont="1" applyFill="1" applyBorder="1" applyAlignment="1">
      <alignment horizontal="center" vertical="center"/>
    </xf>
    <xf numFmtId="0" fontId="75" fillId="38" borderId="29" xfId="46" applyFont="1" applyFill="1" applyBorder="1" applyAlignment="1">
      <alignment horizontal="center" vertical="center"/>
    </xf>
    <xf numFmtId="0" fontId="73" fillId="0" borderId="23" xfId="0" applyFont="1" applyBorder="1" applyAlignment="1">
      <alignment horizontal="center" vertical="center"/>
    </xf>
    <xf numFmtId="0" fontId="73" fillId="0" borderId="25" xfId="0" applyFont="1" applyBorder="1" applyAlignment="1">
      <alignment horizontal="center" vertical="center"/>
    </xf>
    <xf numFmtId="0" fontId="72" fillId="0" borderId="29" xfId="0" applyFont="1" applyBorder="1" applyAlignment="1">
      <alignment horizontal="center" vertical="center" wrapText="1"/>
    </xf>
    <xf numFmtId="0" fontId="72" fillId="0" borderId="25" xfId="0" applyFont="1" applyBorder="1" applyAlignment="1">
      <alignment horizontal="center" vertical="center" wrapText="1"/>
    </xf>
    <xf numFmtId="0" fontId="74" fillId="31" borderId="15" xfId="0" applyFont="1" applyFill="1" applyBorder="1" applyAlignment="1">
      <alignment horizontal="center" vertical="center"/>
    </xf>
    <xf numFmtId="0" fontId="73" fillId="0" borderId="24" xfId="0" applyFont="1" applyBorder="1" applyAlignment="1">
      <alignment horizontal="center" vertical="center"/>
    </xf>
    <xf numFmtId="0" fontId="75" fillId="0" borderId="15" xfId="46" applyFont="1" applyBorder="1" applyAlignment="1">
      <alignment horizontal="center" vertical="center"/>
    </xf>
    <xf numFmtId="9" fontId="57" fillId="32" borderId="0" xfId="0" applyNumberFormat="1" applyFont="1" applyFill="1" applyAlignment="1">
      <alignment horizontal="center" vertical="center" wrapText="1"/>
    </xf>
    <xf numFmtId="181" fontId="58" fillId="33" borderId="19" xfId="0" applyNumberFormat="1" applyFont="1" applyFill="1" applyBorder="1" applyAlignment="1">
      <alignment horizontal="center" vertical="center" wrapText="1"/>
    </xf>
    <xf numFmtId="181" fontId="58" fillId="33" borderId="26" xfId="0" applyNumberFormat="1" applyFont="1" applyFill="1" applyBorder="1" applyAlignment="1">
      <alignment horizontal="center" vertical="center" wrapText="1"/>
    </xf>
    <xf numFmtId="0" fontId="58" fillId="32" borderId="0" xfId="0" applyFont="1" applyFill="1" applyAlignment="1">
      <alignment horizontal="center" vertical="center" wrapText="1"/>
    </xf>
    <xf numFmtId="0" fontId="58" fillId="32" borderId="19" xfId="0" applyFont="1" applyFill="1" applyBorder="1" applyAlignment="1">
      <alignment horizontal="center" vertical="center" wrapText="1"/>
    </xf>
    <xf numFmtId="9" fontId="58" fillId="32" borderId="0" xfId="0" applyNumberFormat="1" applyFont="1" applyFill="1" applyAlignment="1">
      <alignment horizontal="center" vertical="center" wrapText="1"/>
    </xf>
    <xf numFmtId="9" fontId="58" fillId="32" borderId="19" xfId="0" applyNumberFormat="1" applyFont="1" applyFill="1" applyBorder="1" applyAlignment="1">
      <alignment horizontal="center" vertical="center" wrapText="1"/>
    </xf>
    <xf numFmtId="14" fontId="58" fillId="32" borderId="0" xfId="0" applyNumberFormat="1" applyFont="1" applyFill="1" applyAlignment="1">
      <alignment horizontal="center" vertical="center" wrapText="1"/>
    </xf>
    <xf numFmtId="14" fontId="58" fillId="32" borderId="19" xfId="0" applyNumberFormat="1" applyFont="1" applyFill="1" applyBorder="1" applyAlignment="1">
      <alignment horizontal="center" vertical="center" wrapText="1"/>
    </xf>
    <xf numFmtId="0" fontId="58" fillId="38" borderId="0" xfId="0" applyNumberFormat="1" applyFont="1" applyFill="1" applyAlignment="1">
      <alignment horizontal="center" vertical="center" wrapText="1"/>
    </xf>
    <xf numFmtId="0" fontId="58" fillId="38" borderId="19" xfId="0" applyNumberFormat="1" applyFont="1" applyFill="1" applyBorder="1" applyAlignment="1">
      <alignment horizontal="center" vertical="center" wrapText="1"/>
    </xf>
    <xf numFmtId="0" fontId="86" fillId="0" borderId="23" xfId="0" applyFont="1" applyBorder="1" applyAlignment="1">
      <alignment horizontal="center" vertical="center"/>
    </xf>
    <xf numFmtId="0" fontId="74" fillId="0" borderId="23" xfId="0" applyFont="1" applyBorder="1" applyAlignment="1">
      <alignment horizontal="center" vertical="center"/>
    </xf>
    <xf numFmtId="0" fontId="74" fillId="0" borderId="24" xfId="0" applyFont="1" applyBorder="1" applyAlignment="1">
      <alignment horizontal="center" vertical="center"/>
    </xf>
    <xf numFmtId="0" fontId="74" fillId="0" borderId="25" xfId="0" applyFont="1" applyBorder="1" applyAlignment="1">
      <alignment horizontal="center" vertical="center"/>
    </xf>
    <xf numFmtId="0" fontId="85" fillId="0" borderId="0" xfId="130" applyFont="1"/>
    <xf numFmtId="0" fontId="79" fillId="23" borderId="16" xfId="105" applyFont="1" applyBorder="1">
      <alignment horizontal="center" vertical="center"/>
    </xf>
    <xf numFmtId="0" fontId="82" fillId="0" borderId="16" xfId="106" applyFont="1" applyBorder="1" applyAlignment="1">
      <alignment horizontal="center" vertical="center" wrapText="1"/>
    </xf>
    <xf numFmtId="0" fontId="82" fillId="0" borderId="39" xfId="107" applyFont="1" applyBorder="1">
      <alignment horizontal="center" vertical="center"/>
    </xf>
    <xf numFmtId="1" fontId="82" fillId="0" borderId="39" xfId="107" applyNumberFormat="1" applyFont="1" applyBorder="1">
      <alignment horizontal="center" vertical="center"/>
    </xf>
    <xf numFmtId="49" fontId="82" fillId="0" borderId="39" xfId="107" applyNumberFormat="1" applyFont="1" applyBorder="1">
      <alignment horizontal="center" vertical="center"/>
    </xf>
    <xf numFmtId="0" fontId="78" fillId="0" borderId="35" xfId="104" applyFont="1" applyBorder="1">
      <alignment horizontal="left" vertical="center"/>
    </xf>
    <xf numFmtId="0" fontId="76" fillId="0" borderId="0" xfId="95" applyFont="1">
      <alignment horizontal="center" vertical="center"/>
    </xf>
    <xf numFmtId="0" fontId="63" fillId="0" borderId="15" xfId="0" applyFont="1" applyBorder="1" applyAlignment="1">
      <alignment horizontal="center" vertical="top"/>
    </xf>
    <xf numFmtId="0" fontId="78" fillId="0" borderId="0" xfId="168" applyFont="1">
      <alignment vertical="center"/>
    </xf>
    <xf numFmtId="0" fontId="90" fillId="45" borderId="16" xfId="163" applyFont="1" applyBorder="1">
      <alignment horizontal="left" vertical="center"/>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76" fillId="0" borderId="0" xfId="140" applyFont="1">
      <alignment horizontal="center" vertical="center"/>
    </xf>
    <xf numFmtId="0" fontId="79" fillId="23" borderId="16" xfId="148" applyFont="1" applyBorder="1">
      <alignment horizontal="center" vertical="center"/>
    </xf>
    <xf numFmtId="0" fontId="79" fillId="23" borderId="36" xfId="153" applyFont="1" applyBorder="1">
      <alignment horizontal="center" vertical="center"/>
    </xf>
    <xf numFmtId="0" fontId="79" fillId="23" borderId="16" xfId="154" applyFont="1" applyBorder="1">
      <alignment horizontal="center" vertical="center"/>
    </xf>
    <xf numFmtId="0" fontId="78" fillId="0" borderId="0" xfId="169" applyFont="1"/>
    <xf numFmtId="0" fontId="76" fillId="0" borderId="0" xfId="139" applyFont="1">
      <alignment horizontal="center" vertical="center"/>
    </xf>
    <xf numFmtId="22" fontId="66" fillId="0" borderId="0" xfId="94" applyNumberFormat="1" applyFont="1">
      <alignment horizontal="left" vertical="center"/>
    </xf>
    <xf numFmtId="22" fontId="66" fillId="0" borderId="35" xfId="63" applyNumberFormat="1" applyFont="1" applyBorder="1">
      <alignment horizontal="left" vertical="center"/>
    </xf>
    <xf numFmtId="0" fontId="51" fillId="0" borderId="19" xfId="0" applyFont="1" applyBorder="1" applyAlignment="1" applyProtection="1">
      <alignment horizontal="left" wrapText="1"/>
    </xf>
    <xf numFmtId="0" fontId="32" fillId="0" borderId="15" xfId="0" applyNumberFormat="1" applyFont="1" applyFill="1" applyBorder="1" applyAlignment="1" applyProtection="1">
      <alignment horizontal="center" vertical="center"/>
    </xf>
    <xf numFmtId="31" fontId="28" fillId="0" borderId="15" xfId="0" applyNumberFormat="1" applyFont="1" applyFill="1" applyBorder="1" applyAlignment="1" applyProtection="1">
      <alignment horizontal="center" vertical="center"/>
    </xf>
    <xf numFmtId="0" fontId="36" fillId="0" borderId="0" xfId="34" applyFont="1" applyBorder="1" applyAlignment="1" applyProtection="1">
      <alignment horizontal="left" vertical="center"/>
    </xf>
    <xf numFmtId="176" fontId="28" fillId="0" borderId="13" xfId="0" applyNumberFormat="1" applyFont="1" applyFill="1" applyBorder="1" applyAlignment="1" applyProtection="1">
      <alignment horizontal="center" vertical="center" shrinkToFit="1"/>
      <protection locked="0"/>
    </xf>
    <xf numFmtId="14" fontId="28" fillId="21" borderId="14" xfId="0" applyNumberFormat="1" applyFont="1" applyFill="1" applyBorder="1" applyAlignment="1" applyProtection="1">
      <alignment horizontal="center" vertical="center" shrinkToFit="1"/>
      <protection locked="0"/>
    </xf>
    <xf numFmtId="0" fontId="45" fillId="0" borderId="17" xfId="47" applyFont="1" applyBorder="1">
      <alignment horizontal="left" vertical="center"/>
    </xf>
    <xf numFmtId="0" fontId="45" fillId="0" borderId="0" xfId="47" applyFont="1">
      <alignment horizontal="left" vertical="center"/>
    </xf>
    <xf numFmtId="0" fontId="45" fillId="0" borderId="18" xfId="47" applyFont="1" applyBorder="1">
      <alignment horizontal="left" vertical="center"/>
    </xf>
    <xf numFmtId="0" fontId="51" fillId="0" borderId="0" xfId="0" applyFont="1" applyAlignment="1" applyProtection="1">
      <alignment horizontal="left" vertical="top" wrapText="1"/>
    </xf>
    <xf numFmtId="0" fontId="82" fillId="0" borderId="42" xfId="106" applyFont="1" applyBorder="1" applyAlignment="1">
      <alignment horizontal="center" vertical="center" wrapText="1"/>
    </xf>
    <xf numFmtId="0" fontId="82" fillId="0" borderId="42" xfId="107" applyFont="1" applyBorder="1">
      <alignment horizontal="center" vertical="center"/>
    </xf>
    <xf numFmtId="0" fontId="80" fillId="43" borderId="42" xfId="108" applyFont="1" applyBorder="1" applyAlignment="1">
      <alignment horizontal="center" vertical="center" wrapText="1"/>
    </xf>
    <xf numFmtId="14" fontId="81" fillId="0" borderId="42" xfId="112" applyNumberFormat="1" applyFont="1" applyBorder="1">
      <alignment horizontal="center" vertical="center"/>
    </xf>
    <xf numFmtId="0" fontId="82" fillId="0" borderId="0" xfId="106" applyFont="1" applyBorder="1" applyAlignment="1">
      <alignment horizontal="center" vertical="center" wrapText="1"/>
    </xf>
    <xf numFmtId="0" fontId="82" fillId="0" borderId="0" xfId="107" applyFont="1" applyBorder="1">
      <alignment horizontal="center" vertical="center"/>
    </xf>
    <xf numFmtId="0" fontId="80" fillId="43" borderId="0" xfId="108" applyFont="1" applyBorder="1" applyAlignment="1">
      <alignment horizontal="center" vertical="center" wrapText="1"/>
    </xf>
    <xf numFmtId="14" fontId="81" fillId="0" borderId="0" xfId="112" applyNumberFormat="1" applyFont="1" applyBorder="1">
      <alignment horizontal="center" vertical="center"/>
    </xf>
    <xf numFmtId="14" fontId="81" fillId="0" borderId="0" xfId="112" applyNumberFormat="1" applyFont="1" applyBorder="1" applyAlignment="1">
      <alignment horizontal="center" vertical="top" wrapText="1" shrinkToFit="1"/>
    </xf>
    <xf numFmtId="14" fontId="81" fillId="0" borderId="0" xfId="112" applyNumberFormat="1" applyFont="1" applyBorder="1" applyAlignment="1">
      <alignment horizontal="center" vertical="center" wrapText="1" shrinkToFit="1"/>
    </xf>
    <xf numFmtId="0" fontId="50" fillId="24" borderId="16" xfId="125" applyFont="1" applyFill="1" applyBorder="1">
      <alignment horizontal="center" vertical="center"/>
    </xf>
    <xf numFmtId="0" fontId="50" fillId="46" borderId="16" xfId="125" applyFont="1" applyFill="1" applyBorder="1">
      <alignment horizontal="center" vertical="center"/>
    </xf>
  </cellXfs>
  <cellStyles count="172">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PLM001專案執行進度總表(依部門)_x1" xfId="95" xr:uid="{00000000-0005-0000-0000-000012000000}"/>
    <cellStyle name="PLM001專案執行進度總表(依部門)_x10" xfId="106" xr:uid="{00000000-0005-0000-0000-000013000000}"/>
    <cellStyle name="PLM001專案執行進度總表(依部門)_x11" xfId="107" xr:uid="{00000000-0005-0000-0000-000014000000}"/>
    <cellStyle name="PLM001專案執行進度總表(依部門)_x12" xfId="108" xr:uid="{00000000-0005-0000-0000-000015000000}"/>
    <cellStyle name="PLM001專案執行進度總表(依部門)_x13" xfId="109" xr:uid="{00000000-0005-0000-0000-000016000000}"/>
    <cellStyle name="PLM001專案執行進度總表(依部門)_x13_Background_color" xfId="110" xr:uid="{00000000-0005-0000-0000-000017000000}"/>
    <cellStyle name="PLM001專案執行進度總表(依部門)_x14_0;[Red](0)" xfId="111" xr:uid="{00000000-0005-0000-0000-000018000000}"/>
    <cellStyle name="PLM001專案執行進度總表(依部門)_x14_m/d/yyyy" xfId="112" xr:uid="{00000000-0005-0000-0000-000019000000}"/>
    <cellStyle name="PLM001專案執行進度總表(依部門)_x15_NoWrapText" xfId="130" xr:uid="{00000000-0005-0000-0000-00001A000000}"/>
    <cellStyle name="PLM001專案執行進度總表(依部門)_x2" xfId="96" xr:uid="{00000000-0005-0000-0000-00001B000000}"/>
    <cellStyle name="PLM001專案執行進度總表(依部門)_x3" xfId="97" xr:uid="{00000000-0005-0000-0000-00001C000000}"/>
    <cellStyle name="PLM001專案執行進度總表(依部門)_x4" xfId="99" xr:uid="{00000000-0005-0000-0000-00001D000000}"/>
    <cellStyle name="PLM001專案執行進度總表(依部門)_x4_m/d/yyyy h:mm" xfId="98" xr:uid="{00000000-0005-0000-0000-00001E000000}"/>
    <cellStyle name="PLM001專案執行進度總表(依部門)_x5" xfId="100" xr:uid="{00000000-0005-0000-0000-00001F000000}"/>
    <cellStyle name="PLM001專案執行進度總表(依部門)_x6" xfId="101" xr:uid="{00000000-0005-0000-0000-000020000000}"/>
    <cellStyle name="PLM001專案執行進度總表(依部門)_x7" xfId="103" xr:uid="{00000000-0005-0000-0000-000021000000}"/>
    <cellStyle name="PLM001專案執行進度總表(依部門)_x7_m/d/yyyy h:mm" xfId="102" xr:uid="{00000000-0005-0000-0000-000022000000}"/>
    <cellStyle name="PLM001專案執行進度總表(依部門)_x8" xfId="104" xr:uid="{00000000-0005-0000-0000-000023000000}"/>
    <cellStyle name="PLM001專案執行進度總表(依部門)_x9" xfId="105" xr:uid="{00000000-0005-0000-0000-000024000000}"/>
    <cellStyle name="一般" xfId="0" builtinId="0"/>
    <cellStyle name="一般 2" xfId="141" xr:uid="{0A403619-9E4F-46C8-B755-D9B11FFB0A9C}"/>
    <cellStyle name="工時明細表(含休假)_xl634661" xfId="57" xr:uid="{00000000-0005-0000-0000-000026000000}"/>
    <cellStyle name="工時明細表(含休假)_xl644661_NoWrapText" xfId="128" xr:uid="{00000000-0005-0000-0000-000027000000}"/>
    <cellStyle name="工時明細表(含休假)_xl654661;border-top:none;border-left:none" xfId="52" xr:uid="{00000000-0005-0000-0000-000028000000}"/>
    <cellStyle name="工時明細表(含休假)_xl654661_yyyy/m/d" xfId="115" xr:uid="{00000000-0005-0000-0000-000029000000}"/>
    <cellStyle name="工時明細表(含休假)_xl704661;border-left:none_border_.5pt solid black" xfId="116" xr:uid="{00000000-0005-0000-0000-00002A000000}"/>
    <cellStyle name="工時明細表(含休假)_xl704661;border-top:none;border-left:none" xfId="51" xr:uid="{00000000-0005-0000-0000-00002B000000}"/>
    <cellStyle name="工時明細表(含休假)_xl704661;border-top:none;border-left:none_border_.5pt solid black" xfId="113" xr:uid="{00000000-0005-0000-0000-00002C000000}"/>
    <cellStyle name="工時明細表(含休假)_xl704661_NoWrapText" xfId="126" xr:uid="{00000000-0005-0000-0000-00002D000000}"/>
    <cellStyle name="工時明細表(含休假)_xl724661_yyyy/m/d" xfId="118" xr:uid="{00000000-0005-0000-0000-00002E000000}"/>
    <cellStyle name="工時明細表(含休假)_xl734661_NoWrapText" xfId="127" xr:uid="{00000000-0005-0000-0000-00002F000000}"/>
    <cellStyle name="工時明細表(含休假)_xl744661_0.00 ;[Red]-0.00 " xfId="117" xr:uid="{00000000-0005-0000-0000-000030000000}"/>
    <cellStyle name="工時明細表(含休假)_xl754661_NoWrapText" xfId="129" xr:uid="{00000000-0005-0000-0000-000031000000}"/>
    <cellStyle name="工時明細表(含休假)_xl784661_yyyy/m/d" xfId="114" xr:uid="{00000000-0005-0000-0000-000032000000}"/>
    <cellStyle name="工時明細表(含休假)_xl794661" xfId="119" xr:uid="{00000000-0005-0000-0000-000033000000}"/>
    <cellStyle name="工時統計表_xl1531489" xfId="50" xr:uid="{00000000-0005-0000-0000-000034000000}"/>
    <cellStyle name="工時統計表_xl15391_NoWrapText" xfId="169" xr:uid="{2448B4B5-85F7-45A3-845D-6E8262385973}"/>
    <cellStyle name="工時統計表_xl65391_NoWrapText" xfId="168" xr:uid="{8EFEF212-BE2E-4C32-9A57-69307AE3A76E}"/>
    <cellStyle name="工時統計表_xl66391_NoWrapText" xfId="142" xr:uid="{26DE85F4-392B-4166-8427-3B441CA84E5E}"/>
    <cellStyle name="工時統計表_xl67391_NoWrapText" xfId="143" xr:uid="{D11A174C-E72C-4123-88D1-CC175CD6B777}"/>
    <cellStyle name="工時統計表_xl68391_NoWrapText" xfId="147" xr:uid="{71D8D10E-9FAD-4A1F-9404-C9D19BAD6391}"/>
    <cellStyle name="工時統計表_xl69391;border-top:none;border-left:none_border_.5pt solid black" xfId="158" xr:uid="{D210460E-C5C7-4F33-A8E9-4B6A57FC2FCE}"/>
    <cellStyle name="工時統計表_xl69391;border-top:none_border_.5pt solid black" xfId="157" xr:uid="{D67E8108-A4C3-4BAC-A781-74A5CA094720}"/>
    <cellStyle name="工時統計表_xl70391_NoWrapText" xfId="150" xr:uid="{C9016AEB-C7FC-4C9F-9C07-B0B4C76F80DC}"/>
    <cellStyle name="工時統計表_xl71391_NoWrapText" xfId="156" xr:uid="{DA48B0A3-EDEB-46B2-867C-C41B548CD7B0}"/>
    <cellStyle name="工時統計表_xl72391;border-top:none;border-left:none_border_.5pt solid black" xfId="161" xr:uid="{4A31BC50-A5A5-406B-BFFF-74283BD1B0FC}"/>
    <cellStyle name="工時統計表_xl72391;border-top:none_border_.5pt solid black" xfId="160" xr:uid="{7B8819A8-47F4-4CD9-B1F4-F7BE7A6CE316}"/>
    <cellStyle name="工時統計表_xl72391_NoWrapText" xfId="162" xr:uid="{907D0F04-0EAA-48C2-87A6-7B295A9A4C12}"/>
    <cellStyle name="工時統計表_xl73391;border-top:none;border-left:none_border_.5pt solid black" xfId="163" xr:uid="{27695ED8-E0C8-4AFD-831B-05FF8722B903}"/>
    <cellStyle name="工時統計表_xl76391_yyyy/m/d" xfId="144" xr:uid="{357B089D-4CAB-48A1-8CB2-37903F5095B2}"/>
    <cellStyle name="工時統計表_xl77391_0.00%" xfId="165" xr:uid="{71B98572-FD7E-4B5F-B166-07B0E42C03D3}"/>
    <cellStyle name="工時統計表_xl77391_NoWrapText" xfId="164" xr:uid="{4C881D88-E3EF-42D3-AD01-FE1DAF7D7532}"/>
    <cellStyle name="工時統計表_xl78391;border-top:none" xfId="155" xr:uid="{44FD4D0B-9F51-43F9-AA60-D2888E500581}"/>
    <cellStyle name="工時統計表_xl78391_NoWrapText" xfId="149" xr:uid="{67E1D05D-2574-4172-B9F2-4EE4A4877D33}"/>
    <cellStyle name="工時統計表_xl79391_NoWrapText" xfId="145" xr:uid="{7568F797-30F7-4917-80BB-982014747DB7}"/>
    <cellStyle name="工時統計表_xl80391_NoWrapText" xfId="146" xr:uid="{19B06163-9A59-49C0-9CC1-9A0B1634D390}"/>
    <cellStyle name="工時統計表_xl82391_NoWrapText" xfId="167" xr:uid="{F467BD4E-6767-49B3-81AA-94666048B072}"/>
    <cellStyle name="工時統計表_xl83391_0.00%" xfId="166" xr:uid="{4FFACEB3-6C65-4180-88BE-D8DBB4505FA4}"/>
    <cellStyle name="工時統計表_xl84391;border-top:none" xfId="151" xr:uid="{941E526D-5FFF-4BEF-B50F-3431B0409687}"/>
    <cellStyle name="工時統計表_xl85391;border-top:none" xfId="152" xr:uid="{527E9A09-DAA9-46D0-9542-F866231752CF}"/>
    <cellStyle name="工時統計表_xl86391;border-top:none;border-left:none;ShrinkToFit:true_border_.5pt solid black" xfId="159" xr:uid="{D9F2ACBF-D645-411E-A583-A8E91306FDD1}"/>
    <cellStyle name="工時統計表_xl87391_NoWrapText" xfId="140" xr:uid="{A6EEC0B6-E4A9-484D-87A9-58CEA7806060}"/>
    <cellStyle name="工時統計表_xl88391;border-left:   none;border-right:.5pt solid black" xfId="154" xr:uid="{C47564AF-9B6A-42E9-83AC-690AD6E69FCA}"/>
    <cellStyle name="工時統計表_xl88391;border-right:.5pt solid black" xfId="148" xr:uid="{B5EA3F03-0BEA-4053-8918-D953F9FFC0D5}"/>
    <cellStyle name="工時統計表_xl89391;border-right:.5pt solid black" xfId="153" xr:uid="{599DC31A-CBDF-4A5F-88A0-845FA7F87C2D}"/>
    <cellStyle name="中等" xfId="37" builtinId="28" customBuiltin="1"/>
    <cellStyle name="合計" xfId="42" builtinId="25" customBuiltin="1"/>
    <cellStyle name="好" xfId="29" builtinId="26" customBuiltin="1"/>
    <cellStyle name="百分比" xfId="40" builtinId="5"/>
    <cellStyle name="延遲專案細目_xl1513088" xfId="58" xr:uid="{00000000-0005-0000-0000-000039000000}"/>
    <cellStyle name="延遲專案細目_xl6313088;border-left:none_border_.5pt solid black" xfId="70" xr:uid="{00000000-0005-0000-0000-00003A000000}"/>
    <cellStyle name="延遲專案細目_xl6413088_NoWrapText" xfId="138" xr:uid="{00000000-0005-0000-0000-00003B000000}"/>
    <cellStyle name="延遲專案細目_xl6613088_NoWrapText" xfId="123" xr:uid="{00000000-0005-0000-0000-00003C000000}"/>
    <cellStyle name="延遲專案細目_xl6713088_NoWrapText" xfId="124" xr:uid="{00000000-0005-0000-0000-00003D000000}"/>
    <cellStyle name="延遲專案細目_xl6713088_yyyy/MM/dd" xfId="73" xr:uid="{00000000-0005-0000-0000-00003E000000}"/>
    <cellStyle name="延遲專案細目_xl6813088;border-left:none_border_.5pt solid black" xfId="71" xr:uid="{00000000-0005-0000-0000-00003F000000}"/>
    <cellStyle name="延遲專案細目_xl6913088_yyyy/MM/dd" xfId="72" xr:uid="{00000000-0005-0000-0000-000040000000}"/>
    <cellStyle name="延遲專案細目_xl7113088" xfId="74" xr:uid="{00000000-0005-0000-0000-000041000000}"/>
    <cellStyle name="延遲專案細目_xl7213088_NoWrapText" xfId="125" xr:uid="{00000000-0005-0000-0000-000042000000}"/>
    <cellStyle name="計算方式" xfId="26" builtinId="22" customBuiltin="1"/>
    <cellStyle name="員工簡易表_x1" xfId="59" xr:uid="{00000000-0005-0000-0000-000044000000}"/>
    <cellStyle name="員工簡易表_x10" xfId="67" xr:uid="{00000000-0005-0000-0000-000045000000}"/>
    <cellStyle name="員工簡易表_x10_m/d/yyyy" xfId="68" xr:uid="{00000000-0005-0000-0000-000046000000}"/>
    <cellStyle name="員工簡易表_x10_yyyy/mm/dd" xfId="69" xr:uid="{00000000-0005-0000-0000-000047000000}"/>
    <cellStyle name="員工簡易表_x3" xfId="61" xr:uid="{00000000-0005-0000-0000-000048000000}"/>
    <cellStyle name="員工簡易表_x4" xfId="60" xr:uid="{00000000-0005-0000-0000-000049000000}"/>
    <cellStyle name="員工簡易表_x5" xfId="62" xr:uid="{00000000-0005-0000-0000-00004A000000}"/>
    <cellStyle name="員工簡易表_x6" xfId="64" xr:uid="{00000000-0005-0000-0000-00004B000000}"/>
    <cellStyle name="員工簡易表_x6_m/d/yyyy h:mm" xfId="63" xr:uid="{00000000-0005-0000-0000-00004C000000}"/>
    <cellStyle name="員工簡易表_x7" xfId="65" xr:uid="{00000000-0005-0000-0000-00004D000000}"/>
    <cellStyle name="員工簡易表_x8" xfId="66" xr:uid="{00000000-0005-0000-0000-00004E000000}"/>
    <cellStyle name="員工簡易表_xl7932259" xfId="56" xr:uid="{00000000-0005-0000-0000-00004F000000}"/>
    <cellStyle name="專案任務明細表_xl637780" xfId="44" xr:uid="{00000000-0005-0000-0000-000050000000}"/>
    <cellStyle name="專案任務明細表_xl6726177;border-left:none" xfId="48" xr:uid="{00000000-0005-0000-0000-000051000000}"/>
    <cellStyle name="專案任務明細表_xl6726177;border-left:none_border_.5pt solid black" xfId="120" xr:uid="{00000000-0005-0000-0000-000052000000}"/>
    <cellStyle name="專案任務明細表_xl6726177;border-top:none;border-left:none_border_.5pt solid black" xfId="121" xr:uid="{00000000-0005-0000-0000-000053000000}"/>
    <cellStyle name="專案任務明細表_xl6726177_NoWrapText" xfId="131" xr:uid="{00000000-0005-0000-0000-000054000000}"/>
    <cellStyle name="專案任務明細表_xl677780;border-left:none" xfId="45" xr:uid="{00000000-0005-0000-0000-000055000000}"/>
    <cellStyle name="專案任務明細表_xl6926177;border-top:none;border-left:none" xfId="49" xr:uid="{00000000-0005-0000-0000-000056000000}"/>
    <cellStyle name="專案任務明細表_xl6926177_NoWrapText" xfId="137" xr:uid="{00000000-0005-0000-0000-000057000000}"/>
    <cellStyle name="專案任務明細表_xl6926177_yyyy/MM/dd" xfId="122" xr:uid="{00000000-0005-0000-0000-000058000000}"/>
    <cellStyle name="專案任務明細表_xl697780;border-top:none;border-left:none" xfId="46" xr:uid="{00000000-0005-0000-0000-000059000000}"/>
    <cellStyle name="專案任務明細表_xl7026177_NoWrapText" xfId="132" xr:uid="{00000000-0005-0000-0000-00005A000000}"/>
    <cellStyle name="專案任務明細表_xl7126177_NoWrapText" xfId="133" xr:uid="{00000000-0005-0000-0000-00005B000000}"/>
    <cellStyle name="專案任務明細表_xl7226177_NoWrapText" xfId="134" xr:uid="{00000000-0005-0000-0000-00005C000000}"/>
    <cellStyle name="專案任務明細表_xl7326177_NoWrapText" xfId="136" xr:uid="{00000000-0005-0000-0000-00005D000000}"/>
    <cellStyle name="專案任務明細表_xl7526177_NoWrapText" xfId="135" xr:uid="{00000000-0005-0000-0000-00005E000000}"/>
    <cellStyle name="專案年度統計表_x1" xfId="75" xr:uid="{00000000-0005-0000-0000-00005F000000}"/>
    <cellStyle name="專案年度統計表_x10" xfId="79" xr:uid="{00000000-0005-0000-0000-000060000000}"/>
    <cellStyle name="專案年度統計表_x11" xfId="88" xr:uid="{00000000-0005-0000-0000-000061000000}"/>
    <cellStyle name="專案年度統計表_x12" xfId="90" xr:uid="{00000000-0005-0000-0000-000062000000}"/>
    <cellStyle name="專案年度統計表_x13" xfId="91" xr:uid="{00000000-0005-0000-0000-000063000000}"/>
    <cellStyle name="專案年度統計表_x14" xfId="92" xr:uid="{00000000-0005-0000-0000-000064000000}"/>
    <cellStyle name="專案年度統計表_x15" xfId="80" xr:uid="{00000000-0005-0000-0000-000065000000}"/>
    <cellStyle name="專案年度統計表_x15_###0.00" xfId="87" xr:uid="{00000000-0005-0000-0000-000066000000}"/>
    <cellStyle name="專案年度統計表_x15_0.00_ " xfId="171" xr:uid="{FF1F6E95-7D18-4EA1-8147-5691378DD262}"/>
    <cellStyle name="專案年度統計表_x15_0_ " xfId="93" xr:uid="{00000000-0005-0000-0000-000068000000}"/>
    <cellStyle name="專案年度統計表_x15_m/d/yyyy" xfId="86" xr:uid="{00000000-0005-0000-0000-000069000000}"/>
    <cellStyle name="專案年度統計表_x16" xfId="82" xr:uid="{00000000-0005-0000-0000-00006A000000}"/>
    <cellStyle name="專案年度統計表_x17" xfId="170" xr:uid="{80BADB69-2CAA-44A6-8241-F9AA499F33F5}"/>
    <cellStyle name="專案年度統計表_x19" xfId="89" xr:uid="{00000000-0005-0000-0000-00006D000000}"/>
    <cellStyle name="專案年度統計表_x2" xfId="139" xr:uid="{00000000-0005-0000-0000-00006E000000}"/>
    <cellStyle name="專案年度統計表_x3" xfId="85" xr:uid="{00000000-0005-0000-0000-00006F000000}"/>
    <cellStyle name="專案年度統計表_x4" xfId="76" xr:uid="{00000000-0005-0000-0000-000070000000}"/>
    <cellStyle name="專案年度統計表_x5" xfId="77" xr:uid="{00000000-0005-0000-0000-000071000000}"/>
    <cellStyle name="專案年度統計表_x6" xfId="83" xr:uid="{00000000-0005-0000-0000-000072000000}"/>
    <cellStyle name="專案年度統計表_x6_m/d/yyyy h:mm" xfId="94" xr:uid="{00000000-0005-0000-0000-000073000000}"/>
    <cellStyle name="專案年度統計表_x7" xfId="78" xr:uid="{00000000-0005-0000-0000-000074000000}"/>
    <cellStyle name="專案年度統計表_x8" xfId="81" xr:uid="{00000000-0005-0000-0000-000075000000}"/>
    <cellStyle name="專案年度統計表_x9" xfId="84" xr:uid="{00000000-0005-0000-0000-000076000000}"/>
    <cellStyle name="專案年度統計表_xl7116547;border-top:none;border-left:none" xfId="55" xr:uid="{00000000-0005-0000-0000-000077000000}"/>
    <cellStyle name="專案執行進度總表(依專案類別)_xl15854" xfId="53" xr:uid="{00000000-0005-0000-0000-000078000000}"/>
    <cellStyle name="專案進度控管總表_xl7017856;border-top:none" xfId="54" xr:uid="{00000000-0005-0000-0000-000079000000}"/>
    <cellStyle name="連結的儲存格" xfId="36" builtinId="24" customBuiltin="1"/>
    <cellStyle name="備註" xfId="38" builtinId="10" customBuiltin="1"/>
    <cellStyle name="超連結" xfId="34" builtinId="8"/>
    <cellStyle name="說明文字" xfId="28" builtinId="53" customBuiltin="1"/>
    <cellStyle name="輔色1" xfId="19" builtinId="29" customBuiltin="1"/>
    <cellStyle name="輔色2" xfId="20" builtinId="33" customBuiltin="1"/>
    <cellStyle name="輔色3" xfId="21" builtinId="37" customBuiltin="1"/>
    <cellStyle name="輔色4" xfId="22" builtinId="41" customBuiltin="1"/>
    <cellStyle name="輔色5" xfId="23" builtinId="45" customBuiltin="1"/>
    <cellStyle name="輔色6" xfId="24" builtinId="49" customBuiltin="1"/>
    <cellStyle name="標題" xfId="41" builtinId="15" customBuiltin="1"/>
    <cellStyle name="標題 1" xfId="30" builtinId="16" customBuiltin="1"/>
    <cellStyle name="標題 2" xfId="31" builtinId="17" customBuiltin="1"/>
    <cellStyle name="標題 3" xfId="32" builtinId="18" customBuiltin="1"/>
    <cellStyle name="標題 4" xfId="33" builtinId="19" customBuiltin="1"/>
    <cellStyle name="標籤" xfId="47" xr:uid="{00000000-0005-0000-0000-000089000000}"/>
    <cellStyle name="輸入" xfId="35" builtinId="20" customBuiltin="1"/>
    <cellStyle name="輸出" xfId="39" builtinId="21" customBuiltin="1"/>
    <cellStyle name="檢查儲存格" xfId="27" builtinId="23" customBuiltin="1"/>
    <cellStyle name="壞" xfId="25" builtinId="27" customBuiltin="1"/>
    <cellStyle name="警告文字" xfId="43" builtinId="11" customBuiltin="1"/>
  </cellStyles>
  <dxfs count="183">
    <dxf>
      <fill>
        <patternFill patternType="gray125">
          <bgColor theme="0" tint="-0.14996795556505021"/>
        </patternFill>
      </fill>
    </dxf>
    <dxf>
      <fill>
        <patternFill>
          <bgColor rgb="FF00B050"/>
        </patternFill>
      </fill>
    </dxf>
    <dxf>
      <fill>
        <patternFill>
          <bgColor rgb="FF00B050"/>
        </patternFill>
      </fill>
    </dxf>
    <dxf>
      <fill>
        <patternFill patternType="gray0625">
          <bgColor theme="0" tint="-0.14996795556505021"/>
        </patternFill>
      </fill>
    </dxf>
    <dxf>
      <font>
        <color theme="0"/>
      </font>
      <fill>
        <patternFill>
          <bgColor rgb="FFFF0000"/>
        </patternFill>
      </fill>
    </dxf>
    <dxf>
      <font>
        <color theme="0"/>
      </font>
      <fill>
        <patternFill>
          <bgColor rgb="FFFF0000"/>
        </patternFill>
      </fill>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color auto="1"/>
      </font>
      <fill>
        <patternFill>
          <bgColor theme="9" tint="0.79998168889431442"/>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9900"/>
      <color rgb="FFFFCCCC"/>
      <color rgb="FFE6B8B7"/>
      <color rgb="FF006500"/>
      <color rgb="FFB8CCE4"/>
      <color rgb="FFB8D5B4"/>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Scroll" dx="22" fmlaLink="$K$4" horiz="1" max="100" min="1" page="0" val="66"/>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7</xdr:col>
      <xdr:colOff>2303162</xdr:colOff>
      <xdr:row>16</xdr:row>
      <xdr:rowOff>27622</xdr:rowOff>
    </xdr:to>
    <xdr:pic>
      <xdr:nvPicPr>
        <xdr:cNvPr id="8" name="Picture1">
          <a:extLst>
            <a:ext uri="{FF2B5EF4-FFF2-40B4-BE49-F238E27FC236}">
              <a16:creationId xmlns:a16="http://schemas.microsoft.com/office/drawing/2014/main" id="{D2391648-6B72-4364-A89A-93261ACB5706}"/>
            </a:ext>
          </a:extLst>
        </xdr:cNvPr>
        <xdr:cNvPicPr>
          <a:picLocks noChangeAspect="1"/>
        </xdr:cNvPicPr>
      </xdr:nvPicPr>
      <xdr:blipFill>
        <a:blip xmlns:r="http://schemas.openxmlformats.org/officeDocument/2006/relationships" r:embed="rId1">
          <a:extLst/>
        </a:blip>
        <a:srcRect/>
        <a:stretch>
          <a:fillRect/>
        </a:stretch>
      </xdr:blipFill>
      <xdr:spPr>
        <a:xfrm>
          <a:off x="0" y="3943350"/>
          <a:ext cx="8199137" cy="1075372"/>
        </a:xfrm>
        <a:prstGeom prst="rect">
          <a:avLst/>
        </a:prstGeom>
        <a:noFill/>
      </xdr:spPr>
    </xdr:pic>
    <xdr:clientData/>
  </xdr:twoCellAnchor>
  <xdr:twoCellAnchor editAs="oneCell">
    <xdr:from>
      <xdr:col>0</xdr:col>
      <xdr:colOff>0</xdr:colOff>
      <xdr:row>30</xdr:row>
      <xdr:rowOff>0</xdr:rowOff>
    </xdr:from>
    <xdr:to>
      <xdr:col>7</xdr:col>
      <xdr:colOff>2303162</xdr:colOff>
      <xdr:row>35</xdr:row>
      <xdr:rowOff>27622</xdr:rowOff>
    </xdr:to>
    <xdr:pic>
      <xdr:nvPicPr>
        <xdr:cNvPr id="9" name="Picture2">
          <a:extLst>
            <a:ext uri="{FF2B5EF4-FFF2-40B4-BE49-F238E27FC236}">
              <a16:creationId xmlns:a16="http://schemas.microsoft.com/office/drawing/2014/main" id="{DFCF4125-5695-41EB-BE4C-E75B8102E85A}"/>
            </a:ext>
          </a:extLst>
        </xdr:cNvPr>
        <xdr:cNvPicPr>
          <a:picLocks noChangeAspect="1"/>
        </xdr:cNvPicPr>
      </xdr:nvPicPr>
      <xdr:blipFill>
        <a:blip xmlns:r="http://schemas.openxmlformats.org/officeDocument/2006/relationships" r:embed="rId1">
          <a:extLst/>
        </a:blip>
        <a:srcRect/>
        <a:stretch>
          <a:fillRect/>
        </a:stretch>
      </xdr:blipFill>
      <xdr:spPr>
        <a:xfrm>
          <a:off x="0" y="9220200"/>
          <a:ext cx="8199137" cy="1075372"/>
        </a:xfrm>
        <a:prstGeom prst="rect">
          <a:avLst/>
        </a:prstGeom>
        <a:noFill/>
      </xdr:spPr>
    </xdr:pic>
    <xdr:clientData/>
  </xdr:twoCellAnchor>
  <xdr:twoCellAnchor editAs="oneCell">
    <xdr:from>
      <xdr:col>0</xdr:col>
      <xdr:colOff>0</xdr:colOff>
      <xdr:row>59</xdr:row>
      <xdr:rowOff>0</xdr:rowOff>
    </xdr:from>
    <xdr:to>
      <xdr:col>7</xdr:col>
      <xdr:colOff>2303162</xdr:colOff>
      <xdr:row>64</xdr:row>
      <xdr:rowOff>27622</xdr:rowOff>
    </xdr:to>
    <xdr:pic>
      <xdr:nvPicPr>
        <xdr:cNvPr id="11" name="Picture3">
          <a:extLst>
            <a:ext uri="{FF2B5EF4-FFF2-40B4-BE49-F238E27FC236}">
              <a16:creationId xmlns:a16="http://schemas.microsoft.com/office/drawing/2014/main" id="{FA7FDD6F-6F27-43EE-A335-9312EA6801C8}"/>
            </a:ext>
          </a:extLst>
        </xdr:cNvPr>
        <xdr:cNvPicPr>
          <a:picLocks noChangeAspect="1"/>
        </xdr:cNvPicPr>
      </xdr:nvPicPr>
      <xdr:blipFill>
        <a:blip xmlns:r="http://schemas.openxmlformats.org/officeDocument/2006/relationships" r:embed="rId1">
          <a:extLst/>
        </a:blip>
        <a:srcRect/>
        <a:stretch>
          <a:fillRect/>
        </a:stretch>
      </xdr:blipFill>
      <xdr:spPr>
        <a:xfrm>
          <a:off x="0" y="17564100"/>
          <a:ext cx="8199137" cy="1075372"/>
        </a:xfrm>
        <a:prstGeom prst="rect">
          <a:avLst/>
        </a:prstGeom>
        <a:noFill/>
      </xdr:spPr>
    </xdr:pic>
    <xdr:clientData/>
  </xdr:twoCellAnchor>
  <xdr:twoCellAnchor editAs="oneCell">
    <xdr:from>
      <xdr:col>0</xdr:col>
      <xdr:colOff>0</xdr:colOff>
      <xdr:row>98</xdr:row>
      <xdr:rowOff>0</xdr:rowOff>
    </xdr:from>
    <xdr:to>
      <xdr:col>7</xdr:col>
      <xdr:colOff>2303162</xdr:colOff>
      <xdr:row>101</xdr:row>
      <xdr:rowOff>94297</xdr:rowOff>
    </xdr:to>
    <xdr:pic>
      <xdr:nvPicPr>
        <xdr:cNvPr id="12" name="Picture4">
          <a:extLst>
            <a:ext uri="{FF2B5EF4-FFF2-40B4-BE49-F238E27FC236}">
              <a16:creationId xmlns:a16="http://schemas.microsoft.com/office/drawing/2014/main" id="{7C81E29E-4751-44CD-A1EE-D39C5640748F}"/>
            </a:ext>
          </a:extLst>
        </xdr:cNvPr>
        <xdr:cNvPicPr>
          <a:picLocks noChangeAspect="1"/>
        </xdr:cNvPicPr>
      </xdr:nvPicPr>
      <xdr:blipFill>
        <a:blip xmlns:r="http://schemas.openxmlformats.org/officeDocument/2006/relationships" r:embed="rId1">
          <a:extLst/>
        </a:blip>
        <a:srcRect/>
        <a:stretch>
          <a:fillRect/>
        </a:stretch>
      </xdr:blipFill>
      <xdr:spPr>
        <a:xfrm>
          <a:off x="0" y="27336750"/>
          <a:ext cx="8199137" cy="1075372"/>
        </a:xfrm>
        <a:prstGeom prst="rect">
          <a:avLst/>
        </a:prstGeom>
        <a:noFill/>
      </xdr:spPr>
    </xdr:pic>
    <xdr:clientData/>
  </xdr:twoCellAnchor>
  <xdr:twoCellAnchor editAs="oneCell">
    <xdr:from>
      <xdr:col>0</xdr:col>
      <xdr:colOff>0</xdr:colOff>
      <xdr:row>127</xdr:row>
      <xdr:rowOff>0</xdr:rowOff>
    </xdr:from>
    <xdr:to>
      <xdr:col>7</xdr:col>
      <xdr:colOff>2303162</xdr:colOff>
      <xdr:row>132</xdr:row>
      <xdr:rowOff>27622</xdr:rowOff>
    </xdr:to>
    <xdr:pic>
      <xdr:nvPicPr>
        <xdr:cNvPr id="14" name="Picture5">
          <a:extLst>
            <a:ext uri="{FF2B5EF4-FFF2-40B4-BE49-F238E27FC236}">
              <a16:creationId xmlns:a16="http://schemas.microsoft.com/office/drawing/2014/main" id="{0B3E9A6C-3C45-4AAF-BA10-D9CF28B97CC4}"/>
            </a:ext>
          </a:extLst>
        </xdr:cNvPr>
        <xdr:cNvPicPr>
          <a:picLocks noChangeAspect="1"/>
        </xdr:cNvPicPr>
      </xdr:nvPicPr>
      <xdr:blipFill>
        <a:blip xmlns:r="http://schemas.openxmlformats.org/officeDocument/2006/relationships" r:embed="rId1">
          <a:extLst/>
        </a:blip>
        <a:srcRect/>
        <a:stretch>
          <a:fillRect/>
        </a:stretch>
      </xdr:blipFill>
      <xdr:spPr>
        <a:xfrm>
          <a:off x="0" y="35337750"/>
          <a:ext cx="8199137" cy="1075372"/>
        </a:xfrm>
        <a:prstGeom prst="rect">
          <a:avLst/>
        </a:prstGeom>
        <a:noFill/>
      </xdr:spPr>
    </xdr:pic>
    <xdr:clientData/>
  </xdr:twoCellAnchor>
  <xdr:twoCellAnchor editAs="oneCell">
    <xdr:from>
      <xdr:col>0</xdr:col>
      <xdr:colOff>0</xdr:colOff>
      <xdr:row>151</xdr:row>
      <xdr:rowOff>0</xdr:rowOff>
    </xdr:from>
    <xdr:to>
      <xdr:col>7</xdr:col>
      <xdr:colOff>2303162</xdr:colOff>
      <xdr:row>156</xdr:row>
      <xdr:rowOff>27622</xdr:rowOff>
    </xdr:to>
    <xdr:pic>
      <xdr:nvPicPr>
        <xdr:cNvPr id="19" name="Picture6">
          <a:extLst>
            <a:ext uri="{FF2B5EF4-FFF2-40B4-BE49-F238E27FC236}">
              <a16:creationId xmlns:a16="http://schemas.microsoft.com/office/drawing/2014/main" id="{9BDCA9B2-31B9-45D0-A183-E424AEB16DAD}"/>
            </a:ext>
          </a:extLst>
        </xdr:cNvPr>
        <xdr:cNvPicPr>
          <a:picLocks noChangeAspect="1"/>
        </xdr:cNvPicPr>
      </xdr:nvPicPr>
      <xdr:blipFill>
        <a:blip xmlns:r="http://schemas.openxmlformats.org/officeDocument/2006/relationships" r:embed="rId1">
          <a:extLst/>
        </a:blip>
        <a:srcRect/>
        <a:stretch>
          <a:fillRect/>
        </a:stretch>
      </xdr:blipFill>
      <xdr:spPr>
        <a:xfrm>
          <a:off x="0" y="41205150"/>
          <a:ext cx="8199137" cy="1075372"/>
        </a:xfrm>
        <a:prstGeom prst="rect">
          <a:avLst/>
        </a:prstGeom>
        <a:noFill/>
      </xdr:spPr>
    </xdr:pic>
    <xdr:clientData/>
  </xdr:twoCellAnchor>
  <xdr:twoCellAnchor editAs="oneCell">
    <xdr:from>
      <xdr:col>0</xdr:col>
      <xdr:colOff>0</xdr:colOff>
      <xdr:row>73</xdr:row>
      <xdr:rowOff>0</xdr:rowOff>
    </xdr:from>
    <xdr:to>
      <xdr:col>7</xdr:col>
      <xdr:colOff>2303162</xdr:colOff>
      <xdr:row>78</xdr:row>
      <xdr:rowOff>18097</xdr:rowOff>
    </xdr:to>
    <xdr:pic>
      <xdr:nvPicPr>
        <xdr:cNvPr id="20" name="Picture3">
          <a:extLst>
            <a:ext uri="{FF2B5EF4-FFF2-40B4-BE49-F238E27FC236}">
              <a16:creationId xmlns:a16="http://schemas.microsoft.com/office/drawing/2014/main" id="{7A2AD2F2-DAD0-4863-9CFD-8E1D235F5260}"/>
            </a:ext>
          </a:extLst>
        </xdr:cNvPr>
        <xdr:cNvPicPr>
          <a:picLocks noChangeAspect="1"/>
        </xdr:cNvPicPr>
      </xdr:nvPicPr>
      <xdr:blipFill>
        <a:blip xmlns:r="http://schemas.openxmlformats.org/officeDocument/2006/relationships" r:embed="rId1">
          <a:extLst/>
        </a:blip>
        <a:srcRect/>
        <a:stretch>
          <a:fillRect/>
        </a:stretch>
      </xdr:blipFill>
      <xdr:spPr>
        <a:xfrm>
          <a:off x="0" y="21050250"/>
          <a:ext cx="8199137" cy="107537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38</xdr:row>
      <xdr:rowOff>0</xdr:rowOff>
    </xdr:from>
    <xdr:to>
      <xdr:col>10</xdr:col>
      <xdr:colOff>780566</xdr:colOff>
      <xdr:row>43</xdr:row>
      <xdr:rowOff>132397</xdr:rowOff>
    </xdr:to>
    <xdr:pic>
      <xdr:nvPicPr>
        <xdr:cNvPr id="3" name="Picture1">
          <a:extLst>
            <a:ext uri="{FF2B5EF4-FFF2-40B4-BE49-F238E27FC236}">
              <a16:creationId xmlns:a16="http://schemas.microsoft.com/office/drawing/2014/main" id="{C7B1ADD2-3476-4446-BFE6-3233FFC3C528}"/>
            </a:ext>
          </a:extLst>
        </xdr:cNvPr>
        <xdr:cNvPicPr>
          <a:picLocks noChangeAspect="1"/>
        </xdr:cNvPicPr>
      </xdr:nvPicPr>
      <xdr:blipFill>
        <a:blip xmlns:r="http://schemas.openxmlformats.org/officeDocument/2006/relationships" r:embed="rId1">
          <a:extLst/>
        </a:blip>
        <a:srcRect/>
        <a:stretch>
          <a:fillRect/>
        </a:stretch>
      </xdr:blipFill>
      <xdr:spPr>
        <a:xfrm>
          <a:off x="0" y="8477250"/>
          <a:ext cx="11353316" cy="1180147"/>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7620</xdr:colOff>
      <xdr:row>6</xdr:row>
      <xdr:rowOff>120015</xdr:rowOff>
    </xdr:from>
    <xdr:to>
      <xdr:col>12</xdr:col>
      <xdr:colOff>186690</xdr:colOff>
      <xdr:row>14</xdr:row>
      <xdr:rowOff>104775</xdr:rowOff>
    </xdr:to>
    <xdr:sp macro="" textlink="">
      <xdr:nvSpPr>
        <xdr:cNvPr id="8236" name="Text Box 44" hidden="1">
          <a:extLst>
            <a:ext uri="{FF2B5EF4-FFF2-40B4-BE49-F238E27FC236}">
              <a16:creationId xmlns:a16="http://schemas.microsoft.com/office/drawing/2014/main" id="{00000000-0008-0000-0B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17</xdr:col>
          <xdr:colOff>95250</xdr:colOff>
          <xdr:row>1</xdr:row>
          <xdr:rowOff>123825</xdr:rowOff>
        </xdr:from>
        <xdr:to>
          <xdr:col>35</xdr:col>
          <xdr:colOff>133350</xdr:colOff>
          <xdr:row>3</xdr:row>
          <xdr:rowOff>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B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Q61"/>
  <sheetViews>
    <sheetView tabSelected="1" zoomScale="88" zoomScaleNormal="88" workbookViewId="0">
      <selection activeCell="O34" sqref="O34:Q38"/>
    </sheetView>
  </sheetViews>
  <sheetFormatPr defaultRowHeight="12.75"/>
  <cols>
    <col min="1" max="1" width="11.42578125" style="155" bestFit="1" customWidth="1"/>
    <col min="2" max="2" width="20.7109375" style="265" customWidth="1"/>
    <col min="3" max="3" width="18.5703125" style="264" customWidth="1"/>
    <col min="4" max="4" width="7.28515625" style="264" customWidth="1"/>
    <col min="5" max="5" width="9.85546875" style="264" customWidth="1"/>
    <col min="6" max="6" width="11" style="263" customWidth="1"/>
    <col min="7" max="8" width="11.7109375" style="263" customWidth="1"/>
    <col min="9" max="9" width="11" style="263" customWidth="1"/>
    <col min="10" max="10" width="7.140625" style="264" customWidth="1"/>
    <col min="11" max="11" width="8.5703125" style="264" customWidth="1"/>
    <col min="12" max="12" width="11.28515625" style="264" customWidth="1"/>
    <col min="13" max="13" width="14.42578125" style="265" customWidth="1"/>
    <col min="14" max="14" width="14.42578125" style="266" customWidth="1"/>
    <col min="15" max="15" width="47.5703125" style="267" customWidth="1"/>
    <col min="16" max="16" width="30" style="267" customWidth="1"/>
    <col min="17" max="17" width="25.85546875" style="267" customWidth="1"/>
    <col min="18" max="16384" width="9.140625" style="155"/>
  </cols>
  <sheetData>
    <row r="1" spans="1:17" ht="15">
      <c r="A1" s="262" t="s">
        <v>10177</v>
      </c>
      <c r="B1" s="263">
        <v>45658</v>
      </c>
      <c r="C1" s="263">
        <v>46044</v>
      </c>
    </row>
    <row r="2" spans="1:17" ht="13.5">
      <c r="A2" s="268" t="s">
        <v>6516</v>
      </c>
    </row>
    <row r="3" spans="1:17" ht="25.5">
      <c r="A3" s="132" t="s">
        <v>11</v>
      </c>
      <c r="B3" s="135" t="s">
        <v>12</v>
      </c>
      <c r="C3" s="132"/>
      <c r="D3" s="132" t="s">
        <v>14</v>
      </c>
      <c r="E3" s="132" t="s">
        <v>222</v>
      </c>
      <c r="F3" s="133" t="s">
        <v>305</v>
      </c>
      <c r="G3" s="133" t="s">
        <v>224</v>
      </c>
      <c r="H3" s="133" t="s">
        <v>312</v>
      </c>
      <c r="I3" s="133" t="s">
        <v>313</v>
      </c>
      <c r="J3" s="134" t="s">
        <v>306</v>
      </c>
      <c r="K3" s="134" t="s">
        <v>307</v>
      </c>
      <c r="L3" s="261" t="s">
        <v>10176</v>
      </c>
      <c r="M3" s="138" t="s">
        <v>308</v>
      </c>
      <c r="N3" s="133" t="s">
        <v>511</v>
      </c>
      <c r="O3" s="137" t="s">
        <v>309</v>
      </c>
      <c r="P3" s="137" t="s">
        <v>9789</v>
      </c>
      <c r="Q3" s="137" t="s">
        <v>304</v>
      </c>
    </row>
    <row r="4" spans="1:17" ht="13.5">
      <c r="A4" s="178" t="s">
        <v>9785</v>
      </c>
      <c r="B4" s="269" t="str">
        <f>VLOOKUP(A4,專案進度表!B:DT,2,FALSE)</f>
        <v>EPH連板電測治具</v>
      </c>
      <c r="C4" s="270" t="str">
        <f>VLOOKUP(A4,專案進度表!$B:$DT,4,FALSE)</f>
        <v>研發一處</v>
      </c>
      <c r="D4" s="270" t="str">
        <f>VLOOKUP(A4,專案進度表!$B:$DT,5,FALSE)</f>
        <v>賴慶樺</v>
      </c>
      <c r="E4" s="270" t="str">
        <f>VLOOKUP(A4,專案進度表!$B:$DT,6,FALSE)</f>
        <v>Active</v>
      </c>
      <c r="F4" s="271">
        <f>VLOOKUP(A4,專案進度表!$B:$DT,7,FALSE)</f>
        <v>45862.666666666664</v>
      </c>
      <c r="G4" s="271">
        <f>VLOOKUP(A4,專案進度表!$B:$DT,8,FALSE)</f>
        <v>46051.666666666664</v>
      </c>
      <c r="H4" s="271">
        <f>IF(VLOOKUP(A4,專案進度表!$B:$DT,12,FALSE)=0,"",VLOOKUP(A4,專案進度表!$B:$DT,12,FALSE))</f>
        <v>45866</v>
      </c>
      <c r="I4" s="271" t="str">
        <f>IF(VLOOKUP(A4,專案進度表!$B:$DT,13,FALSE)=0,"",VLOOKUP(A4,專案進度表!$B:$DT,13,FALSE))</f>
        <v/>
      </c>
      <c r="J4" s="270" t="str">
        <f>IF(SUMIFS('PLM001-財務計算用'!$P:$P,'PLM001-財務計算用'!$A:$A,A4)=0,"未登入",SUMIFS('PLM001-財務計算用'!$P:$P,'PLM001-財務計算用'!$A:$A,A4))</f>
        <v>未登入</v>
      </c>
      <c r="K4" s="270">
        <f>SUMIFS('PLM002'!$K:$K,'PLM002'!$F:$F,$A4)</f>
        <v>76</v>
      </c>
      <c r="L4" s="270">
        <f>IF(SUMIFS('PLM002'!$K:$K,'PLM002'!$F:$F,A4,'PLM002'!$J:$J,"&gt;="&amp;$B$1,'PLM002'!$J:$J,"&lt;="&amp;$C$1)=0,"未投入",SUMIFS('PLM002'!$K:$K,'PLM002'!$F:$F,A4,'PLM002'!$J:$J,"&gt;="&amp;$B$1,'PLM002'!$J:$J,"&lt;="&amp;$C$1))</f>
        <v>76</v>
      </c>
      <c r="M4" s="269" t="str">
        <f ca="1">VLOOKUP(A4,專案進度表!$B:$DT,18,FALSE)</f>
        <v>專案即將異常</v>
      </c>
      <c r="N4" s="271" t="str">
        <f>IF(VLOOKUP(A4,'PLM014'!$B:$R,17,FALSE)=0,"",VLOOKUP(A4,'PLM014'!$B:$R,17,FALSE))</f>
        <v/>
      </c>
      <c r="O4" s="259"/>
      <c r="P4" s="259"/>
      <c r="Q4" s="259"/>
    </row>
    <row r="5" spans="1:17" ht="148.5">
      <c r="A5" s="178" t="s">
        <v>6337</v>
      </c>
      <c r="B5" s="269" t="str">
        <f>VLOOKUP(A5,專案進度表!B:DT,2,FALSE)</f>
        <v>一體型電磁流量計北美多重防爆認證</v>
      </c>
      <c r="C5" s="270" t="str">
        <f>VLOOKUP(A5,專案進度表!$B:$DT,4,FALSE)</f>
        <v>研發一處</v>
      </c>
      <c r="D5" s="270" t="str">
        <f>VLOOKUP(A5,專案進度表!$B:$DT,5,FALSE)</f>
        <v>陳威諭</v>
      </c>
      <c r="E5" s="270" t="str">
        <f>VLOOKUP(A5,專案進度表!$B:$DT,6,FALSE)</f>
        <v>Active</v>
      </c>
      <c r="F5" s="271">
        <f>VLOOKUP(A5,專案進度表!$B:$DT,7,FALSE)</f>
        <v>45725.666666666664</v>
      </c>
      <c r="G5" s="271">
        <f>VLOOKUP(A5,專案進度表!$B:$DT,8,FALSE)</f>
        <v>46190.666666666664</v>
      </c>
      <c r="H5" s="271">
        <f>IF(VLOOKUP(A5,專案進度表!$B:$DT,12,FALSE)=0,"",VLOOKUP(A5,專案進度表!$B:$DT,12,FALSE))</f>
        <v>45727</v>
      </c>
      <c r="I5" s="271" t="str">
        <f>IF(VLOOKUP(A5,專案進度表!$B:$DT,13,FALSE)=0,"",VLOOKUP(A5,專案進度表!$B:$DT,13,FALSE))</f>
        <v/>
      </c>
      <c r="J5" s="270">
        <f>IF(SUMIFS('PLM001-財務計算用'!$P:$P,'PLM001-財務計算用'!$A:$A,A5)=0,"未登入",SUMIFS('PLM001-財務計算用'!$P:$P,'PLM001-財務計算用'!$A:$A,A5))</f>
        <v>416</v>
      </c>
      <c r="K5" s="270">
        <f>SUMIFS('PLM002'!$K:$K,'PLM002'!$F:$F,$A5)</f>
        <v>1314.5</v>
      </c>
      <c r="L5" s="270">
        <f>IF(SUMIFS('PLM002'!$K:$K,'PLM002'!$F:$F,A5,'PLM002'!$J:$J,"&gt;="&amp;$B$1,'PLM002'!$J:$J,"&lt;="&amp;$C$1)=0,"未投入",SUMIFS('PLM002'!$K:$K,'PLM002'!$F:$F,A5,'PLM002'!$J:$J,"&gt;="&amp;$B$1,'PLM002'!$J:$J,"&lt;="&amp;$C$1))</f>
        <v>1314.5</v>
      </c>
      <c r="M5" s="269" t="str">
        <f ca="1">VLOOKUP(A5,專案進度表!$B:$DT,18,FALSE)</f>
        <v/>
      </c>
      <c r="N5" s="271" t="str">
        <f>IF(VLOOKUP(A5,'PLM014'!$B:$R,17,FALSE)=0,"",VLOOKUP(A5,'PLM014'!$B:$R,17,FALSE))</f>
        <v/>
      </c>
      <c r="O5" s="255" t="s">
        <v>13200</v>
      </c>
      <c r="P5" s="259"/>
      <c r="Q5" s="259"/>
    </row>
    <row r="6" spans="1:17" ht="13.5">
      <c r="A6" s="178" t="s">
        <v>14797</v>
      </c>
      <c r="B6" s="269" t="str">
        <f>VLOOKUP(A6,專案進度表!B:DT,2,FALSE)</f>
        <v>GPX 申請UL-61010認證</v>
      </c>
      <c r="C6" s="270" t="str">
        <f>VLOOKUP(A6,專案進度表!$B:$DT,4,FALSE)</f>
        <v>研發一處</v>
      </c>
      <c r="D6" s="270" t="str">
        <f>VLOOKUP(A6,專案進度表!$B:$DT,5,FALSE)</f>
        <v>賴慶樺</v>
      </c>
      <c r="E6" s="270" t="str">
        <f>VLOOKUP(A6,專案進度表!$B:$DT,6,FALSE)</f>
        <v>Active</v>
      </c>
      <c r="F6" s="271">
        <f>VLOOKUP(A6,專案進度表!$B:$DT,7,FALSE)</f>
        <v>46019.666666666664</v>
      </c>
      <c r="G6" s="271">
        <f>VLOOKUP(A6,專案進度表!$B:$DT,8,FALSE)</f>
        <v>46111.666666666664</v>
      </c>
      <c r="H6" s="271">
        <f>IF(VLOOKUP(A6,專案進度表!$B:$DT,12,FALSE)=0,"",VLOOKUP(A6,專案進度表!$B:$DT,12,FALSE))</f>
        <v>46024</v>
      </c>
      <c r="I6" s="271" t="str">
        <f>IF(VLOOKUP(A6,專案進度表!$B:$DT,13,FALSE)=0,"",VLOOKUP(A6,專案進度表!$B:$DT,13,FALSE))</f>
        <v/>
      </c>
      <c r="J6" s="270" t="str">
        <f>IF(SUMIFS('PLM001-財務計算用'!$P:$P,'PLM001-財務計算用'!$A:$A,A6)=0,"未登入",SUMIFS('PLM001-財務計算用'!$P:$P,'PLM001-財務計算用'!$A:$A,A6))</f>
        <v>未登入</v>
      </c>
      <c r="K6" s="270">
        <f>SUMIFS('PLM002'!$K:$K,'PLM002'!$F:$F,$A6)</f>
        <v>36</v>
      </c>
      <c r="L6" s="270">
        <f>IF(SUMIFS('PLM002'!$K:$K,'PLM002'!$F:$F,A6,'PLM002'!$J:$J,"&gt;="&amp;$B$1,'PLM002'!$J:$J,"&lt;="&amp;$C$1)=0,"未投入",SUMIFS('PLM002'!$K:$K,'PLM002'!$F:$F,A6,'PLM002'!$J:$J,"&gt;="&amp;$B$1,'PLM002'!$J:$J,"&lt;="&amp;$C$1))</f>
        <v>36</v>
      </c>
      <c r="M6" s="269" t="str">
        <f ca="1">VLOOKUP(A6,專案進度表!$B:$DT,18,FALSE)</f>
        <v>專案即將異常</v>
      </c>
      <c r="N6" s="271" t="str">
        <f>IF(VLOOKUP(A6,'PLM014'!$B:$R,17,FALSE)=0,"",VLOOKUP(A6,'PLM014'!$B:$R,17,FALSE))</f>
        <v/>
      </c>
      <c r="O6" s="255"/>
      <c r="P6" s="259"/>
      <c r="Q6" s="259"/>
    </row>
    <row r="7" spans="1:17">
      <c r="A7"/>
      <c r="B7" s="273"/>
      <c r="C7" s="274"/>
      <c r="D7" s="274"/>
      <c r="E7" s="274"/>
      <c r="F7" s="275"/>
      <c r="G7" s="275"/>
      <c r="H7" s="275"/>
      <c r="I7" s="275"/>
      <c r="J7" s="274"/>
      <c r="K7" s="274"/>
      <c r="L7" s="274"/>
      <c r="M7" s="273"/>
      <c r="N7" s="275"/>
      <c r="O7" s="276"/>
    </row>
    <row r="8" spans="1:17" ht="13.5" hidden="1">
      <c r="A8" s="277" t="s">
        <v>516</v>
      </c>
    </row>
    <row r="9" spans="1:17" ht="25.5" hidden="1">
      <c r="A9" s="132" t="s">
        <v>11</v>
      </c>
      <c r="B9" s="135" t="s">
        <v>12</v>
      </c>
      <c r="C9" s="132"/>
      <c r="D9" s="132" t="s">
        <v>14</v>
      </c>
      <c r="E9" s="132" t="s">
        <v>222</v>
      </c>
      <c r="F9" s="133" t="s">
        <v>305</v>
      </c>
      <c r="G9" s="133" t="s">
        <v>224</v>
      </c>
      <c r="H9" s="133" t="s">
        <v>310</v>
      </c>
      <c r="I9" s="133" t="s">
        <v>311</v>
      </c>
      <c r="J9" s="134" t="s">
        <v>306</v>
      </c>
      <c r="K9" s="134" t="s">
        <v>307</v>
      </c>
      <c r="L9" s="134"/>
      <c r="M9" s="138" t="s">
        <v>308</v>
      </c>
      <c r="N9" s="133" t="s">
        <v>510</v>
      </c>
      <c r="O9" s="258" t="s">
        <v>309</v>
      </c>
    </row>
    <row r="10" spans="1:17" ht="27" hidden="1">
      <c r="A10" s="278" t="s">
        <v>576</v>
      </c>
      <c r="B10" s="269" t="e">
        <f>VLOOKUP(A10,專案進度表!B:DT,2,FALSE)</f>
        <v>#N/A</v>
      </c>
      <c r="C10" s="270" t="e">
        <f>VLOOKUP(A10,專案進度表!$B:$DT,4,FALSE)</f>
        <v>#N/A</v>
      </c>
      <c r="D10" s="270" t="e">
        <f>VLOOKUP(A10,專案進度表!$B:$DT,5,FALSE)</f>
        <v>#N/A</v>
      </c>
      <c r="E10" s="270" t="e">
        <f>VLOOKUP(A10,專案進度表!$B:$DT,6,FALSE)</f>
        <v>#N/A</v>
      </c>
      <c r="F10" s="271" t="e">
        <f>VLOOKUP(A10,專案進度表!$B:$DT,7,FALSE)</f>
        <v>#N/A</v>
      </c>
      <c r="G10" s="271" t="e">
        <f>VLOOKUP(A10,專案進度表!$B:$DT,8,FALSE)</f>
        <v>#N/A</v>
      </c>
      <c r="H10" s="271" t="e">
        <f>VLOOKUP(A10,專案進度表!$B:$DT,12,FALSE)</f>
        <v>#N/A</v>
      </c>
      <c r="I10" s="271" t="e">
        <f>VLOOKUP(A10,專案進度表!$B:$DT,13,FALSE)</f>
        <v>#N/A</v>
      </c>
      <c r="J10" s="270" t="str">
        <f>IF(SUMIFS('PLM001-財務計算用'!$P:$P,'PLM001-財務計算用'!$A:$A,A10)=0,"未登入",SUMIFS('PLM001-財務計算用'!$P:$P,'PLM001-財務計算用'!$A:$A,A10))</f>
        <v>未登入</v>
      </c>
      <c r="K10" s="270" t="e">
        <f>SUMIFS('PLM002'!#REF!,'PLM002'!$F:$F,$A10)</f>
        <v>#REF!</v>
      </c>
      <c r="L10" s="270"/>
      <c r="M10" s="269" t="e">
        <f>VLOOKUP(A10,專案進度表!$B:$DT,18,FALSE)</f>
        <v>#N/A</v>
      </c>
      <c r="N10" s="271" t="e">
        <f>IF(VLOOKUP(A10,'PLM014'!$B:$R,17,FALSE)=0,"",VLOOKUP(A10,'PLM014'!$B:$R,17,FALSE))</f>
        <v>#N/A</v>
      </c>
      <c r="O10" s="259"/>
    </row>
    <row r="11" spans="1:17" ht="27" hidden="1">
      <c r="A11" s="278" t="s">
        <v>509</v>
      </c>
      <c r="B11" s="269" t="e">
        <f>VLOOKUP(A11,專案進度表!B:DT,2,FALSE)</f>
        <v>#N/A</v>
      </c>
      <c r="C11" s="270" t="e">
        <f>VLOOKUP(A11,專案進度表!$B:$DT,4,FALSE)</f>
        <v>#N/A</v>
      </c>
      <c r="D11" s="270" t="e">
        <f>VLOOKUP(A11,專案進度表!$B:$DT,5,FALSE)</f>
        <v>#N/A</v>
      </c>
      <c r="E11" s="270" t="e">
        <f>VLOOKUP(A11,專案進度表!$B:$DT,6,FALSE)</f>
        <v>#N/A</v>
      </c>
      <c r="F11" s="271" t="e">
        <f>VLOOKUP(A11,專案進度表!$B:$DT,7,FALSE)</f>
        <v>#N/A</v>
      </c>
      <c r="G11" s="271" t="e">
        <f>VLOOKUP(A11,專案進度表!$B:$DT,8,FALSE)</f>
        <v>#N/A</v>
      </c>
      <c r="H11" s="271" t="e">
        <f>VLOOKUP(A11,專案進度表!$B:$DT,12,FALSE)</f>
        <v>#N/A</v>
      </c>
      <c r="I11" s="271" t="e">
        <f>VLOOKUP(A11,專案進度表!$B:$DT,13,FALSE)</f>
        <v>#N/A</v>
      </c>
      <c r="J11" s="270" t="str">
        <f>IF(SUMIFS('PLM001-財務計算用'!$P:$P,'PLM001-財務計算用'!$A:$A,A11)=0,"未登入",SUMIFS('PLM001-財務計算用'!$P:$P,'PLM001-財務計算用'!$A:$A,A11))</f>
        <v>未登入</v>
      </c>
      <c r="K11" s="270" t="e">
        <f>SUMIFS('PLM002'!#REF!,'PLM002'!$F:$F,$A11)</f>
        <v>#REF!</v>
      </c>
      <c r="L11" s="270"/>
      <c r="M11" s="269" t="e">
        <f>VLOOKUP(A11,專案進度表!$B:$DT,18,FALSE)</f>
        <v>#N/A</v>
      </c>
      <c r="N11" s="271" t="e">
        <f>IF(VLOOKUP(A11,'PLM014'!$B:$R,17,FALSE)=0,"",VLOOKUP(A11,'PLM014'!$B:$R,17,FALSE))</f>
        <v>#N/A</v>
      </c>
      <c r="O11" s="259"/>
    </row>
    <row r="12" spans="1:17" ht="13.5" hidden="1">
      <c r="A12" s="272"/>
      <c r="B12" s="273"/>
      <c r="C12" s="274"/>
      <c r="D12" s="274"/>
      <c r="E12" s="274"/>
      <c r="F12" s="275"/>
      <c r="G12" s="275"/>
      <c r="H12" s="275"/>
      <c r="I12" s="275"/>
      <c r="J12" s="274"/>
      <c r="K12" s="274"/>
      <c r="L12" s="274"/>
      <c r="M12" s="273"/>
      <c r="N12" s="275"/>
      <c r="O12" s="276"/>
    </row>
    <row r="13" spans="1:17">
      <c r="A13" s="279" t="s">
        <v>507</v>
      </c>
    </row>
    <row r="14" spans="1:17" ht="25.5">
      <c r="A14" s="132" t="s">
        <v>11</v>
      </c>
      <c r="B14" s="135" t="s">
        <v>12</v>
      </c>
      <c r="C14" s="132"/>
      <c r="D14" s="132" t="s">
        <v>14</v>
      </c>
      <c r="E14" s="132" t="s">
        <v>222</v>
      </c>
      <c r="F14" s="133" t="s">
        <v>305</v>
      </c>
      <c r="G14" s="133" t="s">
        <v>224</v>
      </c>
      <c r="H14" s="133" t="s">
        <v>312</v>
      </c>
      <c r="I14" s="133" t="s">
        <v>313</v>
      </c>
      <c r="J14" s="134" t="s">
        <v>306</v>
      </c>
      <c r="K14" s="134" t="s">
        <v>307</v>
      </c>
      <c r="L14" s="261" t="s">
        <v>10176</v>
      </c>
      <c r="M14" s="138" t="s">
        <v>308</v>
      </c>
      <c r="N14" s="133" t="s">
        <v>510</v>
      </c>
      <c r="O14" s="137" t="s">
        <v>309</v>
      </c>
      <c r="P14" s="137" t="s">
        <v>9789</v>
      </c>
      <c r="Q14" s="137" t="s">
        <v>304</v>
      </c>
    </row>
    <row r="15" spans="1:17" ht="153">
      <c r="A15" s="178" t="s">
        <v>10819</v>
      </c>
      <c r="B15" s="269" t="str">
        <f>VLOOKUP(A15,專案進度表!B:DT,2,FALSE)</f>
        <v>申請量桶量槽製作資格</v>
      </c>
      <c r="C15" s="270" t="str">
        <f>VLOOKUP(A15,專案進度表!$B:$DT,4,FALSE)</f>
        <v>研一部</v>
      </c>
      <c r="D15" s="270" t="str">
        <f>VLOOKUP(A15,專案進度表!$B:$DT,5,FALSE)</f>
        <v>何昆達</v>
      </c>
      <c r="E15" s="270" t="str">
        <f>VLOOKUP(A15,專案進度表!$B:$DT,6,FALSE)</f>
        <v>Active</v>
      </c>
      <c r="F15" s="271">
        <f>VLOOKUP(A15,專案進度表!$B:$DT,7,FALSE)</f>
        <v>45886.666666666664</v>
      </c>
      <c r="G15" s="271">
        <f>VLOOKUP(A15,專案進度表!$B:$DT,8,FALSE)</f>
        <v>46049.666666666664</v>
      </c>
      <c r="H15" s="271">
        <f>IF(VLOOKUP(A15,專案進度表!$B:$DT,12,FALSE)=0,"",VLOOKUP(A15,專案進度表!$B:$DT,12,FALSE))</f>
        <v>45887</v>
      </c>
      <c r="I15" s="271" t="str">
        <f>IF(VLOOKUP(A15,專案進度表!$B:$DT,13,FALSE)=0,"",VLOOKUP(A15,專案進度表!$B:$DT,13,FALSE))</f>
        <v/>
      </c>
      <c r="J15" s="270">
        <f>IF(SUMIFS('PLM001-財務計算用'!$P:$P,'PLM001-財務計算用'!$A:$A,A15)=0,"未登入",SUMIFS('PLM001-財務計算用'!$P:$P,'PLM001-財務計算用'!$A:$A,A15))</f>
        <v>184</v>
      </c>
      <c r="K15" s="270">
        <f>SUMIFS('PLM002'!$K:$K,'PLM002'!$F:$F,$A15)</f>
        <v>172.7</v>
      </c>
      <c r="L15" s="270">
        <f>IF(SUMIFS('PLM002'!$K:$K,'PLM002'!$F:$F,A15,'PLM002'!$J:$J,"&gt;="&amp;$B$1,'PLM002'!$J:$J,"&lt;="&amp;$C$1)=0,"未投入",SUMIFS('PLM002'!$K:$K,'PLM002'!$F:$F,A15,'PLM002'!$J:$J,"&gt;="&amp;$B$1,'PLM002'!$J:$J,"&lt;="&amp;$C$1))</f>
        <v>172.7</v>
      </c>
      <c r="M15" s="269" t="str">
        <f ca="1">VLOOKUP(A15,專案進度表!$B:$DT,18,FALSE)</f>
        <v>專案即將異常</v>
      </c>
      <c r="N15" s="271" t="str">
        <f>IF(VLOOKUP(A15,'PLM014'!$B:$R,17,FALSE)=0,"",VLOOKUP(A15,'PLM014'!$B:$R,17,FALSE))</f>
        <v/>
      </c>
      <c r="O15" s="304" t="s">
        <v>14795</v>
      </c>
      <c r="P15" s="259"/>
      <c r="Q15" s="259"/>
    </row>
    <row r="16" spans="1:17" ht="128.25">
      <c r="A16" s="178" t="s">
        <v>4557</v>
      </c>
      <c r="B16" s="269" t="str">
        <f>VLOOKUP(A16,專案進度表!B:DT,2,FALSE)</f>
        <v>PCB濕製程用插入式壓力感測器</v>
      </c>
      <c r="C16" s="270" t="str">
        <f>VLOOKUP(A16,專案進度表!$B:$DT,4,FALSE)</f>
        <v>研一部</v>
      </c>
      <c r="D16" s="270" t="str">
        <f>VLOOKUP(A16,專案進度表!$B:$DT,5,FALSE)</f>
        <v>張良琪</v>
      </c>
      <c r="E16" s="270" t="str">
        <f>VLOOKUP(A16,專案進度表!$B:$DT,6,FALSE)</f>
        <v>Active</v>
      </c>
      <c r="F16" s="271">
        <f>VLOOKUP(A16,專案進度表!$B:$DT,7,FALSE)</f>
        <v>45641.666666666664</v>
      </c>
      <c r="G16" s="271">
        <f>VLOOKUP(A16,專案進度表!$B:$DT,8,FALSE)</f>
        <v>45807.666666666664</v>
      </c>
      <c r="H16" s="271">
        <f>IF(VLOOKUP(A16,專案進度表!$B:$DT,12,FALSE)=0,"",VLOOKUP(A16,專案進度表!$B:$DT,12,FALSE))</f>
        <v>45524</v>
      </c>
      <c r="I16" s="271" t="str">
        <f>IF(VLOOKUP(A16,專案進度表!$B:$DT,13,FALSE)=0,"",VLOOKUP(A16,專案進度表!$B:$DT,13,FALSE))</f>
        <v/>
      </c>
      <c r="J16" s="270">
        <f>IF(SUMIFS('PLM001-財務計算用'!$P:$P,'PLM001-財務計算用'!$A:$A,A16)=0,"未登入",SUMIFS('PLM001-財務計算用'!$P:$P,'PLM001-財務計算用'!$A:$A,A16))</f>
        <v>1146</v>
      </c>
      <c r="K16" s="270">
        <f>SUMIFS('PLM002'!$K:$K,'PLM002'!$F:$F,$A16)</f>
        <v>2762.3</v>
      </c>
      <c r="L16" s="270">
        <f>IF(SUMIFS('PLM002'!$K:$K,'PLM002'!$F:$F,A16,'PLM002'!$J:$J,"&gt;="&amp;$B$1,'PLM002'!$J:$J,"&lt;="&amp;$C$1)=0,"未投入",SUMIFS('PLM002'!$K:$K,'PLM002'!$F:$F,A16,'PLM002'!$J:$J,"&gt;="&amp;$B$1,'PLM002'!$J:$J,"&lt;="&amp;$C$1))</f>
        <v>2649.3</v>
      </c>
      <c r="M16" s="269" t="str">
        <f ca="1">VLOOKUP(A16,專案進度表!$B:$DT,18,FALSE)</f>
        <v>專案延遲 237 天</v>
      </c>
      <c r="N16" s="271">
        <f>IF(VLOOKUP(A16,'PLM014'!$B:$R,17,FALSE)=0,"",VLOOKUP(A16,'PLM014'!$B:$R,17,FALSE))</f>
        <v>45709</v>
      </c>
      <c r="O16" s="306" t="s">
        <v>14796</v>
      </c>
      <c r="P16" s="305"/>
      <c r="Q16" s="256" t="s">
        <v>13201</v>
      </c>
    </row>
    <row r="17" spans="1:17" ht="25.5">
      <c r="A17" s="178" t="s">
        <v>13781</v>
      </c>
      <c r="B17" s="269" t="str">
        <f>VLOOKUP(A17,專案進度表!B:DT,2,FALSE)</f>
        <v>緊湊型渦街流量計導入專案</v>
      </c>
      <c r="C17" s="270" t="str">
        <f>VLOOKUP(A17,專案進度表!$B:$DT,4,FALSE)</f>
        <v>研一部</v>
      </c>
      <c r="D17" s="270" t="str">
        <f>VLOOKUP(A17,專案進度表!$B:$DT,5,FALSE)</f>
        <v>陳奕宏</v>
      </c>
      <c r="E17" s="270" t="str">
        <f>VLOOKUP(A17,專案進度表!$B:$DT,6,FALSE)</f>
        <v>Active</v>
      </c>
      <c r="F17" s="271">
        <f>VLOOKUP(A17,專案進度表!$B:$DT,7,FALSE)</f>
        <v>46005.666666666664</v>
      </c>
      <c r="G17" s="271">
        <f>VLOOKUP(A17,專案進度表!$B:$DT,8,FALSE)</f>
        <v>46079.666666666664</v>
      </c>
      <c r="H17" s="271" t="str">
        <f>IF(VLOOKUP(A17,專案進度表!$B:$DT,12,FALSE)=0,"",VLOOKUP(A17,專案進度表!$B:$DT,12,FALSE))</f>
        <v/>
      </c>
      <c r="I17" s="271" t="str">
        <f>IF(VLOOKUP(A17,專案進度表!$B:$DT,13,FALSE)=0,"",VLOOKUP(A17,專案進度表!$B:$DT,13,FALSE))</f>
        <v/>
      </c>
      <c r="J17" s="270">
        <f>IF(SUMIFS('PLM001-財務計算用'!$P:$P,'PLM001-財務計算用'!$A:$A,A17)=0,"未登入",SUMIFS('PLM001-財務計算用'!$P:$P,'PLM001-財務計算用'!$A:$A,A17))</f>
        <v>436</v>
      </c>
      <c r="K17" s="270">
        <f>SUMIFS('PLM002'!$K:$K,'PLM002'!$F:$F,$A17)</f>
        <v>1</v>
      </c>
      <c r="L17" s="270">
        <f>IF(SUMIFS('PLM002'!$K:$K,'PLM002'!$F:$F,A17,'PLM002'!$J:$J,"&gt;="&amp;$B$1,'PLM002'!$J:$J,"&lt;="&amp;$C$1)=0,"未投入",SUMIFS('PLM002'!$K:$K,'PLM002'!$F:$F,A17,'PLM002'!$J:$J,"&gt;="&amp;$B$1,'PLM002'!$J:$J,"&lt;="&amp;$C$1))</f>
        <v>1</v>
      </c>
      <c r="M17" s="269" t="str">
        <f ca="1">VLOOKUP(A17,專案進度表!$B:$DT,18,FALSE)</f>
        <v>專案即將異常</v>
      </c>
      <c r="N17" s="271">
        <f>IF(VLOOKUP(A17,'PLM014'!$B:$R,17,FALSE)=0,"",VLOOKUP(A17,'PLM014'!$B:$R,17,FALSE))</f>
        <v>46062</v>
      </c>
      <c r="O17" s="306"/>
      <c r="P17" s="305"/>
      <c r="Q17" s="256"/>
    </row>
    <row r="18" spans="1:17">
      <c r="A18"/>
      <c r="B18" s="273"/>
      <c r="C18" s="274"/>
      <c r="D18" s="274"/>
      <c r="E18" s="274"/>
      <c r="F18" s="275"/>
      <c r="G18" s="275"/>
      <c r="H18" s="275"/>
      <c r="I18" s="275"/>
      <c r="J18" s="274"/>
      <c r="K18" s="274"/>
      <c r="L18" s="274"/>
      <c r="M18" s="273"/>
      <c r="N18" s="275"/>
      <c r="O18" s="276"/>
    </row>
    <row r="19" spans="1:17">
      <c r="A19" s="280" t="s">
        <v>314</v>
      </c>
    </row>
    <row r="20" spans="1:17" ht="25.5">
      <c r="A20" s="132" t="s">
        <v>11</v>
      </c>
      <c r="B20" s="135" t="s">
        <v>12</v>
      </c>
      <c r="C20" s="132"/>
      <c r="D20" s="132" t="s">
        <v>14</v>
      </c>
      <c r="E20" s="132" t="s">
        <v>222</v>
      </c>
      <c r="F20" s="133" t="s">
        <v>305</v>
      </c>
      <c r="G20" s="133" t="s">
        <v>224</v>
      </c>
      <c r="H20" s="133" t="s">
        <v>312</v>
      </c>
      <c r="I20" s="133" t="s">
        <v>313</v>
      </c>
      <c r="J20" s="134" t="s">
        <v>306</v>
      </c>
      <c r="K20" s="134" t="s">
        <v>307</v>
      </c>
      <c r="L20" s="261" t="s">
        <v>10176</v>
      </c>
      <c r="M20" s="138" t="s">
        <v>308</v>
      </c>
      <c r="N20" s="133" t="s">
        <v>510</v>
      </c>
      <c r="O20" s="137" t="s">
        <v>309</v>
      </c>
      <c r="P20" s="137" t="s">
        <v>9789</v>
      </c>
      <c r="Q20" s="137" t="s">
        <v>304</v>
      </c>
    </row>
    <row r="21" spans="1:17" ht="80.25">
      <c r="A21" s="178" t="s">
        <v>5212</v>
      </c>
      <c r="B21" s="269" t="str">
        <f>VLOOKUP(A21,專案進度表!B:DT,2,FALSE)</f>
        <v>AI冷卻系統數位通訊溫度偵測器</v>
      </c>
      <c r="C21" s="270" t="str">
        <f>VLOOKUP(A21,專案進度表!$B:$DT,4,FALSE)</f>
        <v>研二部</v>
      </c>
      <c r="D21" s="270" t="str">
        <f>VLOOKUP(A21,專案進度表!$B:$DT,5,FALSE)</f>
        <v>黃胤綸</v>
      </c>
      <c r="E21" s="270" t="str">
        <f>VLOOKUP(A21,專案進度表!$B:$DT,6,FALSE)</f>
        <v>Active</v>
      </c>
      <c r="F21" s="271">
        <f>VLOOKUP(A21,專案進度表!$B:$DT,7,FALSE)</f>
        <v>45669.666666666664</v>
      </c>
      <c r="G21" s="271">
        <f>VLOOKUP(A21,專案進度表!$B:$DT,8,FALSE)</f>
        <v>45776.666666666664</v>
      </c>
      <c r="H21" s="271">
        <f>IF(VLOOKUP(A21,專案進度表!$B:$DT,12,FALSE)=0,"",VLOOKUP(A21,專案進度表!$B:$DT,12,FALSE))</f>
        <v>45670</v>
      </c>
      <c r="I21" s="271" t="str">
        <f>IF(VLOOKUP(A21,專案進度表!$B:$DT,13,FALSE)=0,"",VLOOKUP(A21,專案進度表!$B:$DT,13,FALSE))</f>
        <v/>
      </c>
      <c r="J21" s="270">
        <f>IF(SUMIFS('PLM001-財務計算用'!$P:$P,'PLM001-財務計算用'!$A:$A,A21)=0,"未登入",SUMIFS('PLM001-財務計算用'!$P:$P,'PLM001-財務計算用'!$A:$A,A21))</f>
        <v>795</v>
      </c>
      <c r="K21" s="270">
        <f>SUMIFS('PLM002'!$K:$K,'PLM002'!$F:$F,$A21)</f>
        <v>1258</v>
      </c>
      <c r="L21" s="270">
        <f>IF(SUMIFS('PLM002'!$K:$K,'PLM002'!$F:$F,A21,'PLM002'!$J:$J,"&gt;="&amp;$B$1,'PLM002'!$J:$J,"&lt;="&amp;$C$1)=0,"未投入",SUMIFS('PLM002'!$K:$K,'PLM002'!$F:$F,A21,'PLM002'!$J:$J,"&gt;="&amp;$B$1,'PLM002'!$J:$J,"&lt;="&amp;$C$1))</f>
        <v>1258</v>
      </c>
      <c r="M21" s="269" t="str">
        <f ca="1">VLOOKUP(A21,專案進度表!$B:$DT,18,FALSE)</f>
        <v>專案延遲 268 天</v>
      </c>
      <c r="N21" s="271">
        <f>IF(VLOOKUP(A21,'PLM014'!$B:$R,17,FALSE)=0,"",VLOOKUP(A21,'PLM014'!$B:$R,17,FALSE))</f>
        <v>45700</v>
      </c>
      <c r="O21" s="309" t="s">
        <v>16239</v>
      </c>
      <c r="P21" s="255" t="s">
        <v>12276</v>
      </c>
      <c r="Q21" s="260" t="s">
        <v>13373</v>
      </c>
    </row>
    <row r="22" spans="1:17" ht="25.5" hidden="1">
      <c r="A22" s="178" t="s">
        <v>9823</v>
      </c>
      <c r="B22" s="269" t="str">
        <f>VLOOKUP(A22,專案進度表!B:DT,2,FALSE)</f>
        <v>2025年度-硬體模組化專案</v>
      </c>
      <c r="C22" s="270" t="str">
        <f>VLOOKUP(A22,專案進度表!$B:$DT,4,FALSE)</f>
        <v>研二部</v>
      </c>
      <c r="D22" s="270" t="str">
        <f>VLOOKUP(A22,專案進度表!$B:$DT,5,FALSE)</f>
        <v>黃胤綸</v>
      </c>
      <c r="E22" s="270" t="str">
        <f>VLOOKUP(A22,專案進度表!$B:$DT,6,FALSE)</f>
        <v>Active</v>
      </c>
      <c r="F22" s="271">
        <f>VLOOKUP(A22,專案進度表!$B:$DT,7,FALSE)</f>
        <v>45657.666666666664</v>
      </c>
      <c r="G22" s="271">
        <f>VLOOKUP(A22,專案進度表!$B:$DT,8,FALSE)</f>
        <v>46021.666666666664</v>
      </c>
      <c r="H22" s="271">
        <f>IF(VLOOKUP(A22,專案進度表!$B:$DT,12,FALSE)=0,"",VLOOKUP(A22,專案進度表!$B:$DT,12,FALSE))</f>
        <v>45847</v>
      </c>
      <c r="I22" s="271" t="str">
        <f>IF(VLOOKUP(A22,專案進度表!$B:$DT,13,FALSE)=0,"",VLOOKUP(A22,專案進度表!$B:$DT,13,FALSE))</f>
        <v/>
      </c>
      <c r="J22" s="270">
        <f>IF(SUMIFS('PLM001-財務計算用'!$P:$P,'PLM001-財務計算用'!$A:$A,A22)=0,"未登入",SUMIFS('PLM001-財務計算用'!$P:$P,'PLM001-財務計算用'!$A:$A,A22))</f>
        <v>488</v>
      </c>
      <c r="K22" s="270">
        <f>SUMIFS('PLM002'!$K:$K,'PLM002'!$F:$F,$A22)</f>
        <v>589.6</v>
      </c>
      <c r="L22" s="270">
        <f>IF(SUMIFS('PLM002'!$K:$K,'PLM002'!$F:$F,A22,'PLM002'!$J:$J,"&gt;="&amp;$B$1,'PLM002'!$J:$J,"&lt;="&amp;$C$1)=0,"未投入",SUMIFS('PLM002'!$K:$K,'PLM002'!$F:$F,A22,'PLM002'!$J:$J,"&gt;="&amp;$B$1,'PLM002'!$J:$J,"&lt;="&amp;$C$1))</f>
        <v>589.6</v>
      </c>
      <c r="M22" s="269" t="str">
        <f ca="1">VLOOKUP(A22,專案進度表!$B:$DT,18,FALSE)</f>
        <v>專案延遲 23 天</v>
      </c>
      <c r="N22" s="271" t="str">
        <f>IF(VLOOKUP(A22,'PLM014'!$B:$R,17,FALSE)=0,"",VLOOKUP(A22,'PLM014'!$B:$R,17,FALSE))</f>
        <v/>
      </c>
      <c r="O22" s="307"/>
      <c r="P22" s="260"/>
      <c r="Q22" s="257"/>
    </row>
    <row r="23" spans="1:17" ht="67.5">
      <c r="A23" s="178" t="s">
        <v>6005</v>
      </c>
      <c r="B23" s="269" t="str">
        <f>VLOOKUP(A23,專案進度表!B:DT,2,FALSE)</f>
        <v>工業爆炸環境防爆型音叉感測器</v>
      </c>
      <c r="C23" s="270" t="str">
        <f>VLOOKUP(A23,專案進度表!$B:$DT,4,FALSE)</f>
        <v>研二部</v>
      </c>
      <c r="D23" s="270" t="str">
        <f>VLOOKUP(A23,專案進度表!$B:$DT,5,FALSE)</f>
        <v>黃胤綸</v>
      </c>
      <c r="E23" s="270" t="str">
        <f>VLOOKUP(A23,專案進度表!$B:$DT,6,FALSE)</f>
        <v>Active</v>
      </c>
      <c r="F23" s="271">
        <f>VLOOKUP(A23,專案進度表!$B:$DT,7,FALSE)</f>
        <v>45713.666666666664</v>
      </c>
      <c r="G23" s="271">
        <f>VLOOKUP(A23,專案進度表!$B:$DT,8,FALSE)</f>
        <v>45922.666666666664</v>
      </c>
      <c r="H23" s="271">
        <f>IF(VLOOKUP(A23,專案進度表!$B:$DT,12,FALSE)=0,"",VLOOKUP(A23,專案進度表!$B:$DT,12,FALSE))</f>
        <v>45713</v>
      </c>
      <c r="I23" s="271" t="str">
        <f>IF(VLOOKUP(A23,專案進度表!$B:$DT,13,FALSE)=0,"",VLOOKUP(A23,專案進度表!$B:$DT,13,FALSE))</f>
        <v/>
      </c>
      <c r="J23" s="270">
        <f>IF(SUMIFS('PLM001-財務計算用'!$P:$P,'PLM001-財務計算用'!$A:$A,A23)=0,"未登入",SUMIFS('PLM001-財務計算用'!$P:$P,'PLM001-財務計算用'!$A:$A,A23))</f>
        <v>708</v>
      </c>
      <c r="K23" s="270">
        <f>SUMIFS('PLM002'!$K:$K,'PLM002'!$F:$F,$A23)</f>
        <v>1030</v>
      </c>
      <c r="L23" s="270">
        <f>IF(SUMIFS('PLM002'!$K:$K,'PLM002'!$F:$F,A23,'PLM002'!$J:$J,"&gt;="&amp;$B$1,'PLM002'!$J:$J,"&lt;="&amp;$C$1)=0,"未投入",SUMIFS('PLM002'!$K:$K,'PLM002'!$F:$F,A23,'PLM002'!$J:$J,"&gt;="&amp;$B$1,'PLM002'!$J:$J,"&lt;="&amp;$C$1))</f>
        <v>1030</v>
      </c>
      <c r="M23" s="269" t="str">
        <f ca="1">VLOOKUP(A23,專案進度表!$B:$DT,18,FALSE)</f>
        <v>專案延遲 122 天</v>
      </c>
      <c r="N23" s="271" t="str">
        <f>IF(VLOOKUP(A23,'PLM014'!$B:$R,17,FALSE)=0,"",VLOOKUP(A23,'PLM014'!$B:$R,17,FALSE))</f>
        <v/>
      </c>
      <c r="O23" s="307" t="s">
        <v>16240</v>
      </c>
      <c r="P23" s="260"/>
      <c r="Q23" s="257" t="s">
        <v>13374</v>
      </c>
    </row>
    <row r="24" spans="1:17" ht="54">
      <c r="A24" s="178" t="s">
        <v>11927</v>
      </c>
      <c r="B24" s="269" t="str">
        <f>VLOOKUP(A24,專案進度表!B:DT,2,FALSE)</f>
        <v>SDX光電開關微型化設計</v>
      </c>
      <c r="C24" s="270" t="str">
        <f>VLOOKUP(A24,專案進度表!$B:$DT,4,FALSE)</f>
        <v>研二部</v>
      </c>
      <c r="D24" s="270" t="str">
        <f>VLOOKUP(A24,專案進度表!$B:$DT,5,FALSE)</f>
        <v>彭志豪</v>
      </c>
      <c r="E24" s="270" t="str">
        <f>VLOOKUP(A24,專案進度表!$B:$DT,6,FALSE)</f>
        <v>Active</v>
      </c>
      <c r="F24" s="271">
        <f>VLOOKUP(A24,專案進度表!$B:$DT,7,FALSE)</f>
        <v>45966.666666666664</v>
      </c>
      <c r="G24" s="271">
        <f>VLOOKUP(A24,專案進度表!$B:$DT,8,FALSE)</f>
        <v>46128.666666666664</v>
      </c>
      <c r="H24" s="271">
        <f>IF(VLOOKUP(A24,專案進度表!$B:$DT,12,FALSE)=0,"",VLOOKUP(A24,專案進度表!$B:$DT,12,FALSE))</f>
        <v>45950</v>
      </c>
      <c r="I24" s="271" t="str">
        <f>IF(VLOOKUP(A24,專案進度表!$B:$DT,13,FALSE)=0,"",VLOOKUP(A24,專案進度表!$B:$DT,13,FALSE))</f>
        <v/>
      </c>
      <c r="J24" s="270">
        <f>IF(SUMIFS('PLM001-財務計算用'!$P:$P,'PLM001-財務計算用'!$A:$A,A24)=0,"未登入",SUMIFS('PLM001-財務計算用'!$P:$P,'PLM001-財務計算用'!$A:$A,A24))</f>
        <v>419</v>
      </c>
      <c r="K24" s="270">
        <f>SUMIFS('PLM002'!$K:$K,'PLM002'!$F:$F,$A24)</f>
        <v>794</v>
      </c>
      <c r="L24" s="270">
        <f>IF(SUMIFS('PLM002'!$K:$K,'PLM002'!$F:$F,A24,'PLM002'!$J:$J,"&gt;="&amp;$B$1,'PLM002'!$J:$J,"&lt;="&amp;$C$1)=0,"未投入",SUMIFS('PLM002'!$K:$K,'PLM002'!$F:$F,A24,'PLM002'!$J:$J,"&gt;="&amp;$B$1,'PLM002'!$J:$J,"&lt;="&amp;$C$1))</f>
        <v>794</v>
      </c>
      <c r="M24" s="269" t="str">
        <f ca="1">VLOOKUP(A24,專案進度表!$B:$DT,18,FALSE)</f>
        <v/>
      </c>
      <c r="N24" s="271">
        <f>IF(VLOOKUP(A24,'PLM014'!$B:$R,17,FALSE)=0,"",VLOOKUP(A24,'PLM014'!$B:$R,17,FALSE))</f>
        <v>46065</v>
      </c>
      <c r="O24" s="308" t="s">
        <v>16241</v>
      </c>
      <c r="P24" s="260"/>
      <c r="Q24" s="260" t="s">
        <v>13403</v>
      </c>
    </row>
    <row r="25" spans="1:17">
      <c r="A25"/>
      <c r="B25" s="273"/>
      <c r="C25" s="274"/>
      <c r="D25" s="274"/>
      <c r="E25" s="274"/>
      <c r="F25" s="275"/>
      <c r="G25" s="275"/>
      <c r="H25" s="275"/>
      <c r="I25" s="275"/>
      <c r="J25" s="274"/>
      <c r="K25" s="274"/>
      <c r="L25" s="274"/>
      <c r="M25" s="273"/>
      <c r="N25" s="275"/>
      <c r="O25" s="276"/>
    </row>
    <row r="26" spans="1:17">
      <c r="A26" s="280" t="s">
        <v>6340</v>
      </c>
    </row>
    <row r="27" spans="1:17" ht="25.5">
      <c r="A27" s="132" t="s">
        <v>11</v>
      </c>
      <c r="B27" s="135" t="s">
        <v>12</v>
      </c>
      <c r="C27" s="132"/>
      <c r="D27" s="132" t="s">
        <v>14</v>
      </c>
      <c r="E27" s="132" t="s">
        <v>222</v>
      </c>
      <c r="F27" s="133" t="s">
        <v>305</v>
      </c>
      <c r="G27" s="133" t="s">
        <v>224</v>
      </c>
      <c r="H27" s="133" t="s">
        <v>312</v>
      </c>
      <c r="I27" s="133" t="s">
        <v>313</v>
      </c>
      <c r="J27" s="134" t="s">
        <v>306</v>
      </c>
      <c r="K27" s="134" t="s">
        <v>307</v>
      </c>
      <c r="L27" s="261" t="s">
        <v>10176</v>
      </c>
      <c r="M27" s="138" t="s">
        <v>308</v>
      </c>
      <c r="N27" s="133" t="s">
        <v>510</v>
      </c>
      <c r="O27" s="137" t="s">
        <v>309</v>
      </c>
      <c r="P27" s="137" t="s">
        <v>9789</v>
      </c>
      <c r="Q27" s="137" t="s">
        <v>304</v>
      </c>
    </row>
    <row r="28" spans="1:17" ht="94.5">
      <c r="A28" s="178" t="s">
        <v>2241</v>
      </c>
      <c r="B28" s="269" t="str">
        <f>VLOOKUP(A28,專案進度表!B:DT,2,FALSE)</f>
        <v>一體式夾管超音波流量計(DN25)[RD4]</v>
      </c>
      <c r="C28" s="108" t="str">
        <f>VLOOKUP(A28,專案進度表!$B:$DT,4,FALSE)</f>
        <v>研三部</v>
      </c>
      <c r="D28" s="108" t="str">
        <f>VLOOKUP(A28,專案進度表!$B:$DT,5,FALSE)</f>
        <v>陳俊儒</v>
      </c>
      <c r="E28" s="270" t="str">
        <f>VLOOKUP(A28,專案進度表!$B:$DT,6,FALSE)</f>
        <v>Active</v>
      </c>
      <c r="F28" s="271">
        <f>VLOOKUP(A28,專案進度表!$B:$DT,7,FALSE)</f>
        <v>45536.666666666664</v>
      </c>
      <c r="G28" s="271">
        <f>VLOOKUP(A28,專案進度表!$B:$DT,8,FALSE)</f>
        <v>45755.666666666664</v>
      </c>
      <c r="H28" s="271">
        <f>IF(VLOOKUP(A28,專案進度表!$B:$DT,12,FALSE)=0,"",VLOOKUP(A28,專案進度表!$B:$DT,12,FALSE))</f>
        <v>45537</v>
      </c>
      <c r="I28" s="271" t="str">
        <f>IF(VLOOKUP(A28,專案進度表!$B:$DT,13,FALSE)=0,"",VLOOKUP(A28,專案進度表!$B:$DT,13,FALSE))</f>
        <v/>
      </c>
      <c r="J28" s="270">
        <f>IF(SUMIFS('PLM001-財務計算用'!$P:$P,'PLM001-財務計算用'!$A:$A,A28)=0,"未登入",SUMIFS('PLM001-財務計算用'!$P:$P,'PLM001-財務計算用'!$A:$A,A28))</f>
        <v>1896</v>
      </c>
      <c r="K28" s="270">
        <f>SUMIFS('PLM002'!$K:$K,'PLM002'!$F:$F,$A28)</f>
        <v>7306.6</v>
      </c>
      <c r="L28" s="270">
        <f>IF(SUMIFS('PLM002'!$K:$K,'PLM002'!$F:$F,A28,'PLM002'!$J:$J,"&gt;="&amp;$B$1,'PLM002'!$J:$J,"&lt;="&amp;$C$1)=0,"未投入",SUMIFS('PLM002'!$K:$K,'PLM002'!$F:$F,A28,'PLM002'!$J:$J,"&gt;="&amp;$B$1,'PLM002'!$J:$J,"&lt;="&amp;$C$1))</f>
        <v>5536.0999999999995</v>
      </c>
      <c r="M28" s="269" t="str">
        <f ca="1">VLOOKUP(A28,專案進度表!$B:$DT,18,FALSE)</f>
        <v/>
      </c>
      <c r="N28" s="271">
        <f>IF(VLOOKUP(A28,'PLM014'!$B:$R,17,FALSE)=0,"",VLOOKUP(A28,'PLM014'!$B:$R,17,FALSE))</f>
        <v>45695</v>
      </c>
      <c r="O28" s="302" t="s">
        <v>13375</v>
      </c>
      <c r="P28" s="260" t="s">
        <v>13202</v>
      </c>
      <c r="Q28" s="281">
        <v>45991</v>
      </c>
    </row>
    <row r="29" spans="1:17" ht="108">
      <c r="A29" s="178" t="s">
        <v>6525</v>
      </c>
      <c r="B29" s="269" t="str">
        <f>VLOOKUP(A29,專案進度表!B:DT,2,FALSE)</f>
        <v>軌道型顯示器夾管式超音波流量計</v>
      </c>
      <c r="C29" s="108" t="str">
        <f>VLOOKUP(A29,專案進度表!$B:$DT,4,FALSE)</f>
        <v>研三部</v>
      </c>
      <c r="D29" s="108" t="str">
        <f>VLOOKUP(A29,專案進度表!$B:$DT,5,FALSE)</f>
        <v>陳俊儒</v>
      </c>
      <c r="E29" s="270" t="str">
        <f>VLOOKUP(A29,專案進度表!$B:$DT,6,FALSE)</f>
        <v>Active</v>
      </c>
      <c r="F29" s="271">
        <f>VLOOKUP(A29,專案進度表!$B:$DT,7,FALSE)</f>
        <v>45747.666666666664</v>
      </c>
      <c r="G29" s="271">
        <f>VLOOKUP(A29,專案進度表!$B:$DT,8,FALSE)</f>
        <v>46008.666666666664</v>
      </c>
      <c r="H29" s="271">
        <f>IF(VLOOKUP(A29,專案進度表!$B:$DT,12,FALSE)=0,"",VLOOKUP(A29,專案進度表!$B:$DT,12,FALSE))</f>
        <v>45748</v>
      </c>
      <c r="I29" s="271" t="str">
        <f>IF(VLOOKUP(A29,專案進度表!$B:$DT,13,FALSE)=0,"",VLOOKUP(A29,專案進度表!$B:$DT,13,FALSE))</f>
        <v/>
      </c>
      <c r="J29" s="270">
        <f>IF(SUMIFS('PLM001-財務計算用'!$P:$P,'PLM001-財務計算用'!$A:$A,A29)=0,"未登入",SUMIFS('PLM001-財務計算用'!$P:$P,'PLM001-財務計算用'!$A:$A,A29))</f>
        <v>722</v>
      </c>
      <c r="K29" s="270">
        <f>SUMIFS('PLM002'!$K:$K,'PLM002'!$F:$F,$A29)</f>
        <v>1172.5999999999999</v>
      </c>
      <c r="L29" s="270">
        <f>IF(SUMIFS('PLM002'!$K:$K,'PLM002'!$F:$F,A29,'PLM002'!$J:$J,"&gt;="&amp;$B$1,'PLM002'!$J:$J,"&lt;="&amp;$C$1)=0,"未投入",SUMIFS('PLM002'!$K:$K,'PLM002'!$F:$F,A29,'PLM002'!$J:$J,"&gt;="&amp;$B$1,'PLM002'!$J:$J,"&lt;="&amp;$C$1))</f>
        <v>1172.5999999999999</v>
      </c>
      <c r="M29" s="269" t="str">
        <f ca="1">VLOOKUP(A29,專案進度表!$B:$DT,18,FALSE)</f>
        <v>專案延遲 36 天</v>
      </c>
      <c r="N29" s="271">
        <f>IF(VLOOKUP(A29,'PLM014'!$B:$R,17,FALSE)=0,"",VLOOKUP(A29,'PLM014'!$B:$R,17,FALSE))</f>
        <v>45916</v>
      </c>
      <c r="O29" s="303" t="s">
        <v>13376</v>
      </c>
      <c r="P29" s="255" t="s">
        <v>13203</v>
      </c>
      <c r="Q29" s="281">
        <v>46021</v>
      </c>
    </row>
    <row r="30" spans="1:17" ht="94.5">
      <c r="A30" s="178" t="s">
        <v>12108</v>
      </c>
      <c r="B30" s="269" t="str">
        <f>VLOOKUP(A30,專案進度表!B:DT,2,FALSE)</f>
        <v>台大超音波探頭貼合技術技轉案</v>
      </c>
      <c r="C30" s="108" t="str">
        <f>VLOOKUP(A30,專案進度表!$B:$DT,4,FALSE)</f>
        <v>研三部</v>
      </c>
      <c r="D30" s="108" t="str">
        <f>VLOOKUP(A30,專案進度表!$B:$DT,5,FALSE)</f>
        <v>陳俊儒</v>
      </c>
      <c r="E30" s="270" t="str">
        <f>VLOOKUP(A30,專案進度表!$B:$DT,6,FALSE)</f>
        <v>Closed</v>
      </c>
      <c r="F30" s="271">
        <f>VLOOKUP(A30,專案進度表!$B:$DT,7,FALSE)</f>
        <v>45900.666666666664</v>
      </c>
      <c r="G30" s="271">
        <f>VLOOKUP(A30,專案進度表!$B:$DT,8,FALSE)</f>
        <v>45988.666666666664</v>
      </c>
      <c r="H30" s="271">
        <f>IF(VLOOKUP(A30,專案進度表!$B:$DT,12,FALSE)=0,"",VLOOKUP(A30,專案進度表!$B:$DT,12,FALSE))</f>
        <v>45939</v>
      </c>
      <c r="I30" s="271">
        <f>IF(VLOOKUP(A30,專案進度表!$B:$DT,13,FALSE)=0,"",VLOOKUP(A30,專案進度表!$B:$DT,13,FALSE))</f>
        <v>46030</v>
      </c>
      <c r="J30" s="270" t="str">
        <f>IF(SUMIFS('PLM001-財務計算用'!$P:$P,'PLM001-財務計算用'!$A:$A,A30)=0,"未登入",SUMIFS('PLM001-財務計算用'!$P:$P,'PLM001-財務計算用'!$A:$A,A30))</f>
        <v>未登入</v>
      </c>
      <c r="K30" s="270">
        <f>SUMIFS('PLM002'!$K:$K,'PLM002'!$F:$F,$A30)</f>
        <v>253.5</v>
      </c>
      <c r="L30" s="270">
        <f>IF(SUMIFS('PLM002'!$K:$K,'PLM002'!$F:$F,A30,'PLM002'!$J:$J,"&gt;="&amp;$B$1,'PLM002'!$J:$J,"&lt;="&amp;$C$1)=0,"未投入",SUMIFS('PLM002'!$K:$K,'PLM002'!$F:$F,A30,'PLM002'!$J:$J,"&gt;="&amp;$B$1,'PLM002'!$J:$J,"&lt;="&amp;$C$1))</f>
        <v>253.5</v>
      </c>
      <c r="M30" s="269" t="str">
        <f ca="1">VLOOKUP(A30,專案進度表!$B:$DT,18,FALSE)</f>
        <v/>
      </c>
      <c r="N30" s="271" t="str">
        <f>IF(VLOOKUP(A30,'PLM014'!$B:$R,17,FALSE)=0,"",VLOOKUP(A30,'PLM014'!$B:$R,17,FALSE))</f>
        <v/>
      </c>
      <c r="O30" s="260" t="s">
        <v>13377</v>
      </c>
      <c r="P30" s="260" t="s">
        <v>11445</v>
      </c>
      <c r="Q30" s="281">
        <v>46021</v>
      </c>
    </row>
    <row r="31" spans="1:17">
      <c r="A31"/>
    </row>
    <row r="32" spans="1:17" ht="14.25">
      <c r="A32" s="282" t="s">
        <v>3133</v>
      </c>
      <c r="B32" s="273"/>
    </row>
    <row r="33" spans="1:17" ht="25.5">
      <c r="A33" s="132" t="s">
        <v>11</v>
      </c>
      <c r="B33" s="135" t="s">
        <v>12</v>
      </c>
      <c r="C33" s="132"/>
      <c r="D33" s="132" t="s">
        <v>14</v>
      </c>
      <c r="E33" s="132" t="s">
        <v>222</v>
      </c>
      <c r="F33" s="133" t="s">
        <v>305</v>
      </c>
      <c r="G33" s="133" t="s">
        <v>224</v>
      </c>
      <c r="H33" s="133" t="s">
        <v>312</v>
      </c>
      <c r="I33" s="133" t="s">
        <v>313</v>
      </c>
      <c r="J33" s="134" t="s">
        <v>306</v>
      </c>
      <c r="K33" s="134" t="s">
        <v>307</v>
      </c>
      <c r="L33" s="261" t="s">
        <v>10176</v>
      </c>
      <c r="M33" s="138" t="s">
        <v>308</v>
      </c>
      <c r="N33" s="133" t="s">
        <v>510</v>
      </c>
      <c r="O33" s="137" t="s">
        <v>309</v>
      </c>
      <c r="P33" s="137" t="s">
        <v>9789</v>
      </c>
      <c r="Q33" s="137" t="s">
        <v>304</v>
      </c>
    </row>
    <row r="34" spans="1:17" ht="156.75">
      <c r="A34" s="178" t="s">
        <v>2849</v>
      </c>
      <c r="B34" s="269" t="str">
        <f>VLOOKUP(A34,專案進度表!B:DT,2,FALSE)</f>
        <v>EPH結構改善與提升生產良率</v>
      </c>
      <c r="C34" s="270" t="str">
        <f>VLOOKUP(A34,專案進度表!$B:$DT,4,FALSE)</f>
        <v>產品開發</v>
      </c>
      <c r="D34" s="270" t="str">
        <f>VLOOKUP(A34,專案進度表!$B:$DT,5,FALSE)</f>
        <v>王瀚霆</v>
      </c>
      <c r="E34" s="270" t="str">
        <f>VLOOKUP(A34,專案進度表!$B:$DT,6,FALSE)</f>
        <v>Active</v>
      </c>
      <c r="F34" s="271">
        <f>VLOOKUP(A34,專案進度表!$B:$DT,7,FALSE)</f>
        <v>45557.666666666664</v>
      </c>
      <c r="G34" s="271">
        <f>VLOOKUP(A34,專案進度表!$B:$DT,8,FALSE)</f>
        <v>45620.666666666664</v>
      </c>
      <c r="H34" s="271">
        <f>IF(VLOOKUP(A34,專案進度表!$B:$DT,12,FALSE)=0,"",VLOOKUP(A34,專案進度表!$B:$DT,12,FALSE))</f>
        <v>45558</v>
      </c>
      <c r="I34" s="271" t="str">
        <f>IF(VLOOKUP(A34,專案進度表!$B:$DT,13,FALSE)=0,"",VLOOKUP(A34,專案進度表!$B:$DT,13,FALSE))</f>
        <v/>
      </c>
      <c r="J34" s="270">
        <f>IF(SUMIFS('PLM001-財務計算用'!$P:$P,'PLM001-財務計算用'!$A:$A,A34)=0,"未登入",SUMIFS('PLM001-財務計算用'!$P:$P,'PLM001-財務計算用'!$A:$A,A34))</f>
        <v>220</v>
      </c>
      <c r="K34" s="270">
        <f>SUMIFS('PLM002'!$K:$K,'PLM002'!$F:$F,$A34)</f>
        <v>936.5</v>
      </c>
      <c r="L34" s="270">
        <f>IF(SUMIFS('PLM002'!$K:$K,'PLM002'!$F:$F,A34,'PLM002'!$J:$J,"&gt;="&amp;$B$1,'PLM002'!$J:$J,"&lt;="&amp;$C$1)=0,"未投入",SUMIFS('PLM002'!$K:$K,'PLM002'!$F:$F,A34,'PLM002'!$J:$J,"&gt;="&amp;$B$1,'PLM002'!$J:$J,"&lt;="&amp;$C$1))</f>
        <v>683.5</v>
      </c>
      <c r="M34" s="269" t="str">
        <f ca="1">VLOOKUP(A34,專案進度表!$B:$DT,18,FALSE)</f>
        <v>專案延遲 424 天</v>
      </c>
      <c r="N34" s="271" t="str">
        <f>IF(VLOOKUP(A34,'PLM014'!$B:$R,17,FALSE)=0,"",VLOOKUP(A34,'PLM014'!$B:$R,17,FALSE))</f>
        <v/>
      </c>
      <c r="O34" s="255" t="s">
        <v>9790</v>
      </c>
      <c r="P34" s="259"/>
      <c r="Q34" s="254" t="s">
        <v>9791</v>
      </c>
    </row>
    <row r="35" spans="1:17" ht="25.5">
      <c r="A35" s="178" t="s">
        <v>8347</v>
      </c>
      <c r="B35" s="269" t="str">
        <f>VLOOKUP(A35,專案進度表!B:DT,2,FALSE)</f>
        <v>C級奧多曼電子水表先期研究</v>
      </c>
      <c r="C35" s="270" t="str">
        <f>VLOOKUP(A35,專案進度表!$B:$DT,4,FALSE)</f>
        <v>產品開發</v>
      </c>
      <c r="D35" s="270" t="str">
        <f>VLOOKUP(A35,專案進度表!$B:$DT,5,FALSE)</f>
        <v>鄭貫中</v>
      </c>
      <c r="E35" s="270" t="str">
        <f>VLOOKUP(A35,專案進度表!$B:$DT,6,FALSE)</f>
        <v>Active</v>
      </c>
      <c r="F35" s="271">
        <f>VLOOKUP(A35,專案進度表!$B:$DT,7,FALSE)</f>
        <v>45816.666666666664</v>
      </c>
      <c r="G35" s="271">
        <f>VLOOKUP(A35,專案進度表!$B:$DT,8,FALSE)</f>
        <v>45883.666666666664</v>
      </c>
      <c r="H35" s="271">
        <f>IF(VLOOKUP(A35,專案進度表!$B:$DT,12,FALSE)=0,"",VLOOKUP(A35,專案進度表!$B:$DT,12,FALSE))</f>
        <v>45811</v>
      </c>
      <c r="I35" s="271" t="str">
        <f>IF(VLOOKUP(A35,專案進度表!$B:$DT,13,FALSE)=0,"",VLOOKUP(A35,專案進度表!$B:$DT,13,FALSE))</f>
        <v/>
      </c>
      <c r="J35" s="270">
        <f>IF(SUMIFS('PLM001-財務計算用'!$P:$P,'PLM001-財務計算用'!$A:$A,A35)=0,"未登入",SUMIFS('PLM001-財務計算用'!$P:$P,'PLM001-財務計算用'!$A:$A,A35))</f>
        <v>462</v>
      </c>
      <c r="K35" s="270">
        <f>SUMIFS('PLM002'!$K:$K,'PLM002'!$F:$F,$A35)</f>
        <v>840.5</v>
      </c>
      <c r="L35" s="270">
        <f>IF(SUMIFS('PLM002'!$K:$K,'PLM002'!$F:$F,A35,'PLM002'!$J:$J,"&gt;="&amp;$B$1,'PLM002'!$J:$J,"&lt;="&amp;$C$1)=0,"未投入",SUMIFS('PLM002'!$K:$K,'PLM002'!$F:$F,A35,'PLM002'!$J:$J,"&gt;="&amp;$B$1,'PLM002'!$J:$J,"&lt;="&amp;$C$1))</f>
        <v>840.5</v>
      </c>
      <c r="M35" s="269" t="str">
        <f ca="1">VLOOKUP(A35,專案進度表!$B:$DT,18,FALSE)</f>
        <v>專案延遲 161 天</v>
      </c>
      <c r="N35" s="271" t="str">
        <f>IF(VLOOKUP(A35,'PLM014'!$B:$R,17,FALSE)=0,"",VLOOKUP(A35,'PLM014'!$B:$R,17,FALSE))</f>
        <v/>
      </c>
      <c r="O35" s="256" t="s">
        <v>9792</v>
      </c>
      <c r="P35" s="259"/>
      <c r="Q35" s="283"/>
    </row>
    <row r="36" spans="1:17" ht="14.25">
      <c r="A36" s="178" t="s">
        <v>13407</v>
      </c>
      <c r="B36" s="269" t="str">
        <f>VLOOKUP(A36,專案進度表!B:DT,2,FALSE)</f>
        <v>C級奧多曼電子水量計</v>
      </c>
      <c r="C36" s="270" t="str">
        <f>VLOOKUP(A36,專案進度表!$B:$DT,4,FALSE)</f>
        <v>產品開發</v>
      </c>
      <c r="D36" s="270" t="str">
        <f>VLOOKUP(A36,專案進度表!$B:$DT,5,FALSE)</f>
        <v>鄭貫中</v>
      </c>
      <c r="E36" s="270" t="str">
        <f>VLOOKUP(A36,專案進度表!$B:$DT,6,FALSE)</f>
        <v>Active</v>
      </c>
      <c r="F36" s="271">
        <f>VLOOKUP(A36,專案進度表!$B:$DT,7,FALSE)</f>
        <v>46001.666666666664</v>
      </c>
      <c r="G36" s="271">
        <f>VLOOKUP(A36,專案進度表!$B:$DT,8,FALSE)</f>
        <v>46324.666666666664</v>
      </c>
      <c r="H36" s="271">
        <f>IF(VLOOKUP(A36,專案進度表!$B:$DT,12,FALSE)=0,"",VLOOKUP(A36,專案進度表!$B:$DT,12,FALSE))</f>
        <v>46013</v>
      </c>
      <c r="I36" s="271" t="str">
        <f>IF(VLOOKUP(A36,專案進度表!$B:$DT,13,FALSE)=0,"",VLOOKUP(A36,專案進度表!$B:$DT,13,FALSE))</f>
        <v/>
      </c>
      <c r="J36" s="270">
        <f>IF(SUMIFS('PLM001-財務計算用'!$P:$P,'PLM001-財務計算用'!$A:$A,A36)=0,"未登入",SUMIFS('PLM001-財務計算用'!$P:$P,'PLM001-財務計算用'!$A:$A,A36))</f>
        <v>840</v>
      </c>
      <c r="K36" s="270">
        <f>SUMIFS('PLM002'!$K:$K,'PLM002'!$F:$F,$A36)</f>
        <v>258.5</v>
      </c>
      <c r="L36" s="270">
        <f>IF(SUMIFS('PLM002'!$K:$K,'PLM002'!$F:$F,A36,'PLM002'!$J:$J,"&gt;="&amp;$B$1,'PLM002'!$J:$J,"&lt;="&amp;$C$1)=0,"未投入",SUMIFS('PLM002'!$K:$K,'PLM002'!$F:$F,A36,'PLM002'!$J:$J,"&gt;="&amp;$B$1,'PLM002'!$J:$J,"&lt;="&amp;$C$1))</f>
        <v>258.5</v>
      </c>
      <c r="M36" s="269" t="str">
        <f ca="1">VLOOKUP(A36,專案進度表!$B:$DT,18,FALSE)</f>
        <v/>
      </c>
      <c r="N36" s="271" t="str">
        <f>IF(VLOOKUP(A36,'PLM014'!$B:$R,17,FALSE)=0,"",VLOOKUP(A36,'PLM014'!$B:$R,17,FALSE))</f>
        <v/>
      </c>
      <c r="O36" s="256"/>
      <c r="P36" s="259"/>
      <c r="Q36" s="283"/>
    </row>
    <row r="37" spans="1:17" ht="38.25">
      <c r="A37" s="178" t="s">
        <v>11929</v>
      </c>
      <c r="B37" s="269" t="str">
        <f>VLOOKUP(A37,專案進度表!B:DT,2,FALSE)</f>
        <v>EPH水量計型式認證技術規範CNPA49第4版結構驗證與改善</v>
      </c>
      <c r="C37" s="270" t="str">
        <f>VLOOKUP(A37,專案進度表!$B:$DT,4,FALSE)</f>
        <v>產品開發</v>
      </c>
      <c r="D37" s="270" t="str">
        <f>VLOOKUP(A37,專案進度表!$B:$DT,5,FALSE)</f>
        <v>王瀚霆</v>
      </c>
      <c r="E37" s="270" t="str">
        <f>VLOOKUP(A37,專案進度表!$B:$DT,6,FALSE)</f>
        <v>Active</v>
      </c>
      <c r="F37" s="271">
        <f>VLOOKUP(A37,專案進度表!$B:$DT,7,FALSE)</f>
        <v>45985.666666666664</v>
      </c>
      <c r="G37" s="271">
        <f>VLOOKUP(A37,專案進度表!$B:$DT,8,FALSE)</f>
        <v>46202.666666666664</v>
      </c>
      <c r="H37" s="271">
        <f>IF(VLOOKUP(A37,專案進度表!$B:$DT,12,FALSE)=0,"",VLOOKUP(A37,專案進度表!$B:$DT,12,FALSE))</f>
        <v>46036</v>
      </c>
      <c r="I37" s="271" t="str">
        <f>IF(VLOOKUP(A37,專案進度表!$B:$DT,13,FALSE)=0,"",VLOOKUP(A37,專案進度表!$B:$DT,13,FALSE))</f>
        <v/>
      </c>
      <c r="J37" s="270">
        <f>IF(SUMIFS('PLM001-財務計算用'!$P:$P,'PLM001-財務計算用'!$A:$A,A37)=0,"未登入",SUMIFS('PLM001-財務計算用'!$P:$P,'PLM001-財務計算用'!$A:$A,A37))</f>
        <v>1011</v>
      </c>
      <c r="K37" s="270">
        <f>SUMIFS('PLM002'!$K:$K,'PLM002'!$F:$F,$A37)</f>
        <v>24.5</v>
      </c>
      <c r="L37" s="270">
        <f>IF(SUMIFS('PLM002'!$K:$K,'PLM002'!$F:$F,A37,'PLM002'!$J:$J,"&gt;="&amp;$B$1,'PLM002'!$J:$J,"&lt;="&amp;$C$1)=0,"未投入",SUMIFS('PLM002'!$K:$K,'PLM002'!$F:$F,A37,'PLM002'!$J:$J,"&gt;="&amp;$B$1,'PLM002'!$J:$J,"&lt;="&amp;$C$1))</f>
        <v>24.5</v>
      </c>
      <c r="M37" s="269" t="str">
        <f ca="1">VLOOKUP(A37,專案進度表!$B:$DT,18,FALSE)</f>
        <v/>
      </c>
      <c r="N37" s="271" t="str">
        <f>IF(VLOOKUP(A37,'PLM014'!$B:$R,17,FALSE)=0,"",VLOOKUP(A37,'PLM014'!$B:$R,17,FALSE))</f>
        <v/>
      </c>
      <c r="O37" s="256"/>
      <c r="P37" s="259"/>
      <c r="Q37" s="283"/>
    </row>
    <row r="38" spans="1:17" ht="25.5">
      <c r="A38" s="178" t="s">
        <v>2053</v>
      </c>
      <c r="B38" s="269" t="str">
        <f>VLOOKUP(A38,專案進度表!B:DT,2,FALSE)</f>
        <v>PVD二口二位閥展型(DN15、DN20)</v>
      </c>
      <c r="C38" s="270" t="str">
        <f>VLOOKUP(A38,專案進度表!$B:$DT,4,FALSE)</f>
        <v>產品開發</v>
      </c>
      <c r="D38" s="270" t="str">
        <f>VLOOKUP(A38,專案進度表!$B:$DT,5,FALSE)</f>
        <v>葉宏政</v>
      </c>
      <c r="E38" s="270" t="str">
        <f>VLOOKUP(A38,專案進度表!$B:$DT,6,FALSE)</f>
        <v>Active</v>
      </c>
      <c r="F38" s="271">
        <f>VLOOKUP(A38,專案進度表!$B:$DT,7,FALSE)</f>
        <v>45529.666666666664</v>
      </c>
      <c r="G38" s="271">
        <f>VLOOKUP(A38,專案進度表!$B:$DT,8,FALSE)</f>
        <v>45896.666666666664</v>
      </c>
      <c r="H38" s="271">
        <f>IF(VLOOKUP(A38,專案進度表!$B:$DT,12,FALSE)=0,"",VLOOKUP(A38,專案進度表!$B:$DT,12,FALSE))</f>
        <v>45531</v>
      </c>
      <c r="I38" s="271" t="str">
        <f>IF(VLOOKUP(A38,專案進度表!$B:$DT,13,FALSE)=0,"",VLOOKUP(A38,專案進度表!$B:$DT,13,FALSE))</f>
        <v/>
      </c>
      <c r="J38" s="270">
        <f>IF(SUMIFS('PLM001-財務計算用'!$P:$P,'PLM001-財務計算用'!$A:$A,A38)=0,"未登入",SUMIFS('PLM001-財務計算用'!$P:$P,'PLM001-財務計算用'!$A:$A,A38))</f>
        <v>532</v>
      </c>
      <c r="K38" s="270">
        <f>SUMIFS('PLM002'!$K:$K,'PLM002'!$F:$F,$A38)</f>
        <v>1318.5</v>
      </c>
      <c r="L38" s="270">
        <f>IF(SUMIFS('PLM002'!$K:$K,'PLM002'!$F:$F,A38,'PLM002'!$J:$J,"&gt;="&amp;$B$1,'PLM002'!$J:$J,"&lt;="&amp;$C$1)=0,"未投入",SUMIFS('PLM002'!$K:$K,'PLM002'!$F:$F,A38,'PLM002'!$J:$J,"&gt;="&amp;$B$1,'PLM002'!$J:$J,"&lt;="&amp;$C$1))</f>
        <v>745.5</v>
      </c>
      <c r="M38" s="269" t="str">
        <f ca="1">VLOOKUP(A38,專案進度表!$B:$DT,18,FALSE)</f>
        <v>專案延遲 148 天</v>
      </c>
      <c r="N38" s="271">
        <f>IF(VLOOKUP(A38,'PLM014'!$B:$R,17,FALSE)=0,"",VLOOKUP(A38,'PLM014'!$B:$R,17,FALSE))</f>
        <v>45841</v>
      </c>
      <c r="O38" s="256"/>
      <c r="P38" s="259"/>
      <c r="Q38" s="283"/>
    </row>
    <row r="39" spans="1:17">
      <c r="A39"/>
      <c r="B39" s="273"/>
      <c r="C39" s="274"/>
      <c r="D39" s="274"/>
      <c r="E39" s="274"/>
      <c r="F39" s="275"/>
      <c r="G39" s="275"/>
      <c r="H39" s="275"/>
      <c r="I39" s="275"/>
      <c r="J39" s="274"/>
      <c r="K39" s="274"/>
      <c r="L39" s="274"/>
      <c r="M39" s="273"/>
      <c r="N39" s="275"/>
      <c r="O39" s="276"/>
    </row>
    <row r="40" spans="1:17">
      <c r="A40" s="280" t="s">
        <v>2181</v>
      </c>
    </row>
    <row r="41" spans="1:17" ht="25.5">
      <c r="A41" s="132" t="s">
        <v>11</v>
      </c>
      <c r="B41" s="135" t="s">
        <v>12</v>
      </c>
      <c r="C41" s="132"/>
      <c r="D41" s="132" t="s">
        <v>14</v>
      </c>
      <c r="E41" s="132" t="s">
        <v>222</v>
      </c>
      <c r="F41" s="133" t="s">
        <v>305</v>
      </c>
      <c r="G41" s="133" t="s">
        <v>224</v>
      </c>
      <c r="H41" s="133" t="s">
        <v>310</v>
      </c>
      <c r="I41" s="133" t="s">
        <v>313</v>
      </c>
      <c r="J41" s="134" t="s">
        <v>306</v>
      </c>
      <c r="K41" s="134" t="s">
        <v>307</v>
      </c>
      <c r="L41" s="261" t="s">
        <v>10176</v>
      </c>
      <c r="M41" s="138" t="s">
        <v>308</v>
      </c>
      <c r="N41" s="133" t="s">
        <v>510</v>
      </c>
      <c r="O41" s="137" t="s">
        <v>309</v>
      </c>
      <c r="P41" s="137" t="s">
        <v>9789</v>
      </c>
      <c r="Q41" s="137" t="s">
        <v>304</v>
      </c>
    </row>
    <row r="42" spans="1:17" ht="38.25">
      <c r="A42" s="178" t="s">
        <v>2167</v>
      </c>
      <c r="B42" s="269" t="str">
        <f>VLOOKUP(A42,專案進度表!B:DT,2,FALSE)</f>
        <v>TS認證查核點-設備監控保護裝置(防爆燈拉繩開關125VDC)</v>
      </c>
      <c r="C42" s="270" t="str">
        <f>VLOOKUP(A42,專案進度表!$B:$DT,4,FALSE)</f>
        <v>FAE</v>
      </c>
      <c r="D42" s="270" t="str">
        <f>VLOOKUP(A42,專案進度表!$B:$DT,5,FALSE)</f>
        <v>楊瑞洋</v>
      </c>
      <c r="E42" s="270" t="str">
        <f>VLOOKUP(A42,專案進度表!$B:$DT,6,FALSE)</f>
        <v>Active</v>
      </c>
      <c r="F42" s="271">
        <f>VLOOKUP(A42,專案進度表!$B:$DT,7,FALSE)</f>
        <v>45526.666666666664</v>
      </c>
      <c r="G42" s="271">
        <f>VLOOKUP(A42,專案進度表!$B:$DT,8,FALSE)</f>
        <v>46111.666666666664</v>
      </c>
      <c r="H42" s="271">
        <f>IF(VLOOKUP(A42,專案進度表!$B:$DT,12,FALSE)=0,"",VLOOKUP(A42,專案進度表!$B:$DT,12,FALSE))</f>
        <v>45533</v>
      </c>
      <c r="I42" s="271" t="str">
        <f>IF(VLOOKUP(A42,專案進度表!$B:$DT,13,FALSE)=0,"",VLOOKUP(A42,專案進度表!$B:$DT,13,FALSE))</f>
        <v/>
      </c>
      <c r="J42" s="270">
        <f>IF(SUMIFS('PLM001-財務計算用'!$P:$P,'PLM001-財務計算用'!$A:$A,A42)=0,"未登入",SUMIFS('PLM001-財務計算用'!$P:$P,'PLM001-財務計算用'!$A:$A,A42))</f>
        <v>37</v>
      </c>
      <c r="K42" s="270">
        <f>SUMIFS('PLM002'!$K:$K,'PLM002'!$F:$F,$A42)</f>
        <v>0</v>
      </c>
      <c r="L42" s="270" t="str">
        <f>IF(SUMIFS('PLM002'!$K:$K,'PLM002'!$F:$F,A42,'PLM002'!$J:$J,"&gt;="&amp;$B$1,'PLM002'!$J:$J,"&lt;="&amp;$C$1)=0,"未投入",SUMIFS('PLM002'!$K:$K,'PLM002'!$F:$F,A42,'PLM002'!$J:$J,"&gt;="&amp;$B$1,'PLM002'!$J:$J,"&lt;="&amp;$C$1))</f>
        <v>未投入</v>
      </c>
      <c r="M42" s="269" t="str">
        <f ca="1">VLOOKUP(A42,專案進度表!$B:$DT,18,FALSE)</f>
        <v/>
      </c>
      <c r="N42" s="271" t="str">
        <f>IF(VLOOKUP(A42,'PLM014'!$B:$R,17,FALSE)=0,"",VLOOKUP(A42,'PLM014'!$B:$R,17,FALSE))</f>
        <v/>
      </c>
      <c r="O42" s="259"/>
      <c r="P42" s="259"/>
      <c r="Q42" s="259"/>
    </row>
    <row r="43" spans="1:17">
      <c r="A43"/>
    </row>
    <row r="44" spans="1:17" ht="14.25">
      <c r="A44" s="282" t="s">
        <v>2397</v>
      </c>
    </row>
    <row r="45" spans="1:17" ht="25.5">
      <c r="A45" s="132" t="s">
        <v>11</v>
      </c>
      <c r="B45" s="135" t="s">
        <v>252</v>
      </c>
      <c r="C45" s="132"/>
      <c r="D45" s="132" t="s">
        <v>14</v>
      </c>
      <c r="E45" s="132" t="s">
        <v>222</v>
      </c>
      <c r="F45" s="133" t="s">
        <v>305</v>
      </c>
      <c r="G45" s="133" t="s">
        <v>224</v>
      </c>
      <c r="H45" s="133" t="s">
        <v>310</v>
      </c>
      <c r="I45" s="133" t="s">
        <v>313</v>
      </c>
      <c r="J45" s="134" t="s">
        <v>306</v>
      </c>
      <c r="K45" s="134" t="s">
        <v>307</v>
      </c>
      <c r="L45" s="261" t="s">
        <v>10176</v>
      </c>
      <c r="M45" s="138" t="s">
        <v>308</v>
      </c>
      <c r="N45" s="133" t="s">
        <v>510</v>
      </c>
      <c r="O45" s="137" t="s">
        <v>309</v>
      </c>
      <c r="P45" s="137" t="s">
        <v>9789</v>
      </c>
      <c r="Q45" s="137" t="s">
        <v>304</v>
      </c>
    </row>
    <row r="46" spans="1:17" ht="13.5">
      <c r="A46" s="178" t="s">
        <v>10189</v>
      </c>
      <c r="B46" s="269" t="str">
        <f>VLOOKUP(A46,專案進度表!B:DT,2,FALSE)</f>
        <v>EPD電磁流量計技转</v>
      </c>
      <c r="C46" s="270" t="str">
        <f>VLOOKUP(A46,專案進度表!$B:$DT,4,FALSE)</f>
        <v>研发一部</v>
      </c>
      <c r="D46" s="270" t="str">
        <f>VLOOKUP(A46,專案進度表!$B:$DT,5,FALSE)</f>
        <v>汪佳凯</v>
      </c>
      <c r="E46" s="270" t="str">
        <f>VLOOKUP(A46,專案進度表!$B:$DT,6,FALSE)</f>
        <v>Active</v>
      </c>
      <c r="F46" s="271">
        <f>VLOOKUP(A46,專案進度表!$B:$DT,7,FALSE)</f>
        <v>45872.666666666664</v>
      </c>
      <c r="G46" s="271">
        <f>VLOOKUP(A46,專案進度表!$B:$DT,8,FALSE)</f>
        <v>46147.666666666664</v>
      </c>
      <c r="H46" s="271">
        <f>IF(VLOOKUP(A46,專案進度表!$B:$DT,12,FALSE)=0,"",VLOOKUP(A46,專案進度表!$B:$DT,12,FALSE))</f>
        <v>45873</v>
      </c>
      <c r="I46" s="271" t="str">
        <f>IF(VLOOKUP(A46,專案進度表!$B:$DT,13,FALSE)=0,"",VLOOKUP(A46,專案進度表!$B:$DT,13,FALSE))</f>
        <v/>
      </c>
      <c r="J46" s="270">
        <f>IF(SUMIFS('PLM001-財務計算用'!$P:$P,'PLM001-財務計算用'!$A:$A,A46)=0,"未登入",SUMIFS('PLM001-財務計算用'!$P:$P,'PLM001-財務計算用'!$A:$A,A46))</f>
        <v>779</v>
      </c>
      <c r="K46" s="270">
        <f>SUMIFS('PLM002'!$K:$K,'PLM002'!$F:$F,$A46)</f>
        <v>0</v>
      </c>
      <c r="L46" s="270" t="str">
        <f>IF(SUMIFS('PLM002'!$K:$K,'PLM002'!$F:$F,A46,'PLM002'!$J:$J,"&gt;="&amp;$B$1,'PLM002'!$J:$J,"&lt;="&amp;$C$1)=0,"未投入",SUMIFS('PLM002'!$K:$K,'PLM002'!$F:$F,A46,'PLM002'!$J:$J,"&gt;="&amp;$B$1,'PLM002'!$J:$J,"&lt;="&amp;$C$1))</f>
        <v>未投入</v>
      </c>
      <c r="M46" s="269" t="str">
        <f ca="1">VLOOKUP(A46,專案進度表!$B:$DT,18,FALSE)</f>
        <v/>
      </c>
      <c r="N46" s="271" t="str">
        <f>IF(VLOOKUP(A46,'PLM014'!$B:$R,17,FALSE)=0,"",VLOOKUP(A46,'PLM014'!$B:$R,17,FALSE))</f>
        <v/>
      </c>
      <c r="O46" s="259"/>
      <c r="P46" s="259"/>
      <c r="Q46" s="259"/>
    </row>
    <row r="47" spans="1:17" ht="39.75" customHeight="1">
      <c r="A47" s="178" t="s">
        <v>10191</v>
      </c>
      <c r="B47" s="269" t="str">
        <f>VLOOKUP(A47,專案進度表!B:DT,2,FALSE)</f>
        <v>EGX5标准型技转</v>
      </c>
      <c r="C47" s="270" t="str">
        <f>VLOOKUP(A47,專案進度表!$B:$DT,4,FALSE)</f>
        <v>研发一部</v>
      </c>
      <c r="D47" s="270" t="str">
        <f>VLOOKUP(A47,專案進度表!$B:$DT,5,FALSE)</f>
        <v>汪佳凯</v>
      </c>
      <c r="E47" s="270" t="str">
        <f>VLOOKUP(A47,專案進度表!$B:$DT,6,FALSE)</f>
        <v>Active</v>
      </c>
      <c r="F47" s="271">
        <f>VLOOKUP(A47,專案進度表!$B:$DT,7,FALSE)</f>
        <v>45872.666666666664</v>
      </c>
      <c r="G47" s="271">
        <f>VLOOKUP(A47,專案進度表!$B:$DT,8,FALSE)</f>
        <v>46076.666666666664</v>
      </c>
      <c r="H47" s="271">
        <f>IF(VLOOKUP(A47,專案進度表!$B:$DT,12,FALSE)=0,"",VLOOKUP(A47,專案進度表!$B:$DT,12,FALSE))</f>
        <v>45873</v>
      </c>
      <c r="I47" s="271" t="str">
        <f>IF(VLOOKUP(A47,專案進度表!$B:$DT,13,FALSE)=0,"",VLOOKUP(A47,專案進度表!$B:$DT,13,FALSE))</f>
        <v/>
      </c>
      <c r="J47" s="270">
        <f>IF(SUMIFS('PLM001-財務計算用'!$P:$P,'PLM001-財務計算用'!$A:$A,A47)=0,"未登入",SUMIFS('PLM001-財務計算用'!$P:$P,'PLM001-財務計算用'!$A:$A,A47))</f>
        <v>839</v>
      </c>
      <c r="K47" s="270">
        <f>SUMIFS('PLM002'!$K:$K,'PLM002'!$F:$F,$A47)</f>
        <v>0</v>
      </c>
      <c r="L47" s="270" t="str">
        <f>IF(SUMIFS('PLM002'!$K:$K,'PLM002'!$F:$F,A47,'PLM002'!$J:$J,"&gt;="&amp;$B$1,'PLM002'!$J:$J,"&lt;="&amp;$C$1)=0,"未投入",SUMIFS('PLM002'!$K:$K,'PLM002'!$F:$F,A47,'PLM002'!$J:$J,"&gt;="&amp;$B$1,'PLM002'!$J:$J,"&lt;="&amp;$C$1))</f>
        <v>未投入</v>
      </c>
      <c r="M47" s="269" t="str">
        <f ca="1">VLOOKUP(A47,專案進度表!$B:$DT,18,FALSE)</f>
        <v/>
      </c>
      <c r="N47" s="271" t="str">
        <f>IF(VLOOKUP(A47,'PLM014'!$B:$R,17,FALSE)=0,"",VLOOKUP(A47,'PLM014'!$B:$R,17,FALSE))</f>
        <v/>
      </c>
      <c r="O47" s="259"/>
      <c r="P47" s="259"/>
      <c r="Q47" s="259"/>
    </row>
    <row r="48" spans="1:17" ht="39.75" customHeight="1">
      <c r="A48" s="178" t="s">
        <v>10187</v>
      </c>
      <c r="B48" s="269" t="str">
        <f>VLOOKUP(A48,專案進度表!B:DT,2,FALSE)</f>
        <v>SCX6标准/加长型技转</v>
      </c>
      <c r="C48" s="270" t="str">
        <f>VLOOKUP(A48,專案進度表!$B:$DT,4,FALSE)</f>
        <v>研发一部</v>
      </c>
      <c r="D48" s="270" t="str">
        <f>VLOOKUP(A48,專案進度表!$B:$DT,5,FALSE)</f>
        <v>郑仁春</v>
      </c>
      <c r="E48" s="270" t="str">
        <f>VLOOKUP(A48,專案進度表!$B:$DT,6,FALSE)</f>
        <v>Active</v>
      </c>
      <c r="F48" s="271">
        <f>VLOOKUP(A48,專案進度表!$B:$DT,7,FALSE)</f>
        <v>45869.666666666664</v>
      </c>
      <c r="G48" s="271">
        <f>VLOOKUP(A48,專案進度表!$B:$DT,8,FALSE)</f>
        <v>45970.666666666664</v>
      </c>
      <c r="H48" s="271">
        <f>IF(VLOOKUP(A48,專案進度表!$B:$DT,12,FALSE)=0,"",VLOOKUP(A48,專案進度表!$B:$DT,12,FALSE))</f>
        <v>45870</v>
      </c>
      <c r="I48" s="271" t="str">
        <f>IF(VLOOKUP(A48,專案進度表!$B:$DT,13,FALSE)=0,"",VLOOKUP(A48,專案進度表!$B:$DT,13,FALSE))</f>
        <v/>
      </c>
      <c r="J48" s="270" t="str">
        <f>IF(SUMIFS('PLM001-財務計算用'!$P:$P,'PLM001-財務計算用'!$A:$A,A48)=0,"未登入",SUMIFS('PLM001-財務計算用'!$P:$P,'PLM001-財務計算用'!$A:$A,A48))</f>
        <v>未登入</v>
      </c>
      <c r="K48" s="270">
        <f>SUMIFS('PLM002'!$K:$K,'PLM002'!$F:$F,$A48)</f>
        <v>0</v>
      </c>
      <c r="L48" s="270" t="str">
        <f>IF(SUMIFS('PLM002'!$K:$K,'PLM002'!$F:$F,A48,'PLM002'!$J:$J,"&gt;="&amp;$B$1,'PLM002'!$J:$J,"&lt;="&amp;$C$1)=0,"未投入",SUMIFS('PLM002'!$K:$K,'PLM002'!$F:$F,A48,'PLM002'!$J:$J,"&gt;="&amp;$B$1,'PLM002'!$J:$J,"&lt;="&amp;$C$1))</f>
        <v>未投入</v>
      </c>
      <c r="M48" s="269" t="str">
        <f ca="1">VLOOKUP(A48,專案進度表!$B:$DT,18,FALSE)</f>
        <v>專案延遲 74 天</v>
      </c>
      <c r="N48" s="271" t="str">
        <f>IF(VLOOKUP(A48,'PLM014'!$B:$R,17,FALSE)=0,"",VLOOKUP(A48,'PLM014'!$B:$R,17,FALSE))</f>
        <v/>
      </c>
      <c r="O48" s="259"/>
      <c r="P48" s="259"/>
      <c r="Q48" s="259"/>
    </row>
    <row r="49" spans="1:17" ht="39.75" customHeight="1">
      <c r="A49" s="178" t="s">
        <v>13830</v>
      </c>
      <c r="B49" s="269" t="str">
        <f>VLOOKUP(A49,專案進度表!B:DT,2,FALSE)</f>
        <v>EGX5防腐型技转</v>
      </c>
      <c r="C49" s="270" t="str">
        <f>VLOOKUP(A49,專案進度表!$B:$DT,4,FALSE)</f>
        <v>研发一部</v>
      </c>
      <c r="D49" s="270" t="str">
        <f>VLOOKUP(A49,專案進度表!$B:$DT,5,FALSE)</f>
        <v>汪佳凯</v>
      </c>
      <c r="E49" s="270" t="str">
        <f>VLOOKUP(A49,專案進度表!$B:$DT,6,FALSE)</f>
        <v>Active</v>
      </c>
      <c r="F49" s="271">
        <f>VLOOKUP(A49,專案進度表!$B:$DT,7,FALSE)</f>
        <v>45963.666666666664</v>
      </c>
      <c r="G49" s="271">
        <f>VLOOKUP(A49,專案進度表!$B:$DT,8,FALSE)</f>
        <v>46106.666666666664</v>
      </c>
      <c r="H49" s="271">
        <f>IF(VLOOKUP(A49,專案進度表!$B:$DT,12,FALSE)=0,"",VLOOKUP(A49,專案進度表!$B:$DT,12,FALSE))</f>
        <v>45961</v>
      </c>
      <c r="I49" s="271" t="str">
        <f>IF(VLOOKUP(A49,專案進度表!$B:$DT,13,FALSE)=0,"",VLOOKUP(A49,專案進度表!$B:$DT,13,FALSE))</f>
        <v/>
      </c>
      <c r="J49" s="270" t="str">
        <f>IF(SUMIFS('PLM001-財務計算用'!$P:$P,'PLM001-財務計算用'!$A:$A,A49)=0,"未登入",SUMIFS('PLM001-財務計算用'!$P:$P,'PLM001-財務計算用'!$A:$A,A49))</f>
        <v>未登入</v>
      </c>
      <c r="K49" s="270">
        <f>SUMIFS('PLM002'!$K:$K,'PLM002'!$F:$F,$A49)</f>
        <v>0</v>
      </c>
      <c r="L49" s="270" t="str">
        <f>IF(SUMIFS('PLM002'!$K:$K,'PLM002'!$F:$F,A49,'PLM002'!$J:$J,"&gt;="&amp;$B$1,'PLM002'!$J:$J,"&lt;="&amp;$C$1)=0,"未投入",SUMIFS('PLM002'!$K:$K,'PLM002'!$F:$F,A49,'PLM002'!$J:$J,"&gt;="&amp;$B$1,'PLM002'!$J:$J,"&lt;="&amp;$C$1))</f>
        <v>未投入</v>
      </c>
      <c r="M49" s="269" t="str">
        <f ca="1">VLOOKUP(A49,專案進度表!$B:$DT,18,FALSE)</f>
        <v/>
      </c>
      <c r="N49" s="271" t="str">
        <f>IF(VLOOKUP(A49,'PLM014'!$B:$R,17,FALSE)=0,"",VLOOKUP(A49,'PLM014'!$B:$R,17,FALSE))</f>
        <v/>
      </c>
      <c r="O49" s="259"/>
      <c r="P49" s="259"/>
      <c r="Q49" s="259"/>
    </row>
    <row r="50" spans="1:17">
      <c r="A50"/>
    </row>
    <row r="51" spans="1:17">
      <c r="A51"/>
    </row>
    <row r="52" spans="1:17" ht="14.25">
      <c r="A52" s="282" t="s">
        <v>2707</v>
      </c>
    </row>
    <row r="53" spans="1:17" ht="25.5">
      <c r="A53" s="132" t="s">
        <v>11</v>
      </c>
      <c r="B53" s="135" t="s">
        <v>12</v>
      </c>
      <c r="C53" s="132"/>
      <c r="D53" s="132" t="s">
        <v>14</v>
      </c>
      <c r="E53" s="132" t="s">
        <v>222</v>
      </c>
      <c r="F53" s="133" t="s">
        <v>305</v>
      </c>
      <c r="G53" s="133" t="s">
        <v>224</v>
      </c>
      <c r="H53" s="133" t="s">
        <v>310</v>
      </c>
      <c r="I53" s="133" t="s">
        <v>311</v>
      </c>
      <c r="J53" s="134" t="s">
        <v>306</v>
      </c>
      <c r="K53" s="134" t="s">
        <v>307</v>
      </c>
      <c r="L53" s="261" t="s">
        <v>10176</v>
      </c>
      <c r="M53" s="138" t="s">
        <v>308</v>
      </c>
      <c r="N53" s="133" t="s">
        <v>510</v>
      </c>
      <c r="O53" s="137" t="s">
        <v>309</v>
      </c>
      <c r="P53" s="137" t="s">
        <v>9789</v>
      </c>
      <c r="Q53" s="137" t="s">
        <v>304</v>
      </c>
    </row>
    <row r="54" spans="1:17" ht="25.5">
      <c r="A54" s="178" t="s">
        <v>5526</v>
      </c>
      <c r="B54" s="269" t="str">
        <f>VLOOKUP(A54,專案進度表!B:DT,2,FALSE)</f>
        <v>SQ壓力開關調校設備(單顆+步進馬達)</v>
      </c>
      <c r="C54" s="270" t="str">
        <f>VLOOKUP(A54,專案進度表!$B:$DT,4,FALSE)</f>
        <v>自動化</v>
      </c>
      <c r="D54" s="270" t="str">
        <f>VLOOKUP(A54,專案進度表!$B:$DT,5,FALSE)</f>
        <v>羅友彥</v>
      </c>
      <c r="E54" s="270" t="str">
        <f>VLOOKUP(A54,專案進度表!$B:$DT,6,FALSE)</f>
        <v>Active</v>
      </c>
      <c r="F54" s="271">
        <f>VLOOKUP(A54,專案進度表!$B:$DT,7,FALSE)</f>
        <v>45788.666666666664</v>
      </c>
      <c r="G54" s="271">
        <f>VLOOKUP(A54,專案進度表!$B:$DT,8,FALSE)</f>
        <v>46021.666666666664</v>
      </c>
      <c r="H54" s="271">
        <f>IF(VLOOKUP(A54,專案進度表!$B:$DT,12,FALSE)=0,"",VLOOKUP(A54,專案進度表!$B:$DT,12,FALSE))</f>
        <v>45789</v>
      </c>
      <c r="I54" s="271" t="str">
        <f>IF(VLOOKUP(A54,專案進度表!$B:$DT,13,FALSE)=0,"",VLOOKUP(A54,專案進度表!$B:$DT,13,FALSE))</f>
        <v/>
      </c>
      <c r="J54" s="270">
        <f>IF(SUMIFS('PLM001-財務計算用'!$P:$P,'PLM001-財務計算用'!$A:$A,A54)=0,"未登入",SUMIFS('PLM001-財務計算用'!$P:$P,'PLM001-財務計算用'!$A:$A,A54))</f>
        <v>480</v>
      </c>
      <c r="K54" s="270">
        <f>SUMIFS('PLM002'!$K:$K,'PLM002'!$F:$F,$A54)</f>
        <v>304</v>
      </c>
      <c r="L54" s="270">
        <f>IF(SUMIFS('PLM002'!$K:$K,'PLM002'!$F:$F,A54,'PLM002'!$J:$J,"&gt;="&amp;$B$1,'PLM002'!$J:$J,"&lt;="&amp;$C$1)=0,"未投入",SUMIFS('PLM002'!$K:$K,'PLM002'!$F:$F,A54,'PLM002'!$J:$J,"&gt;="&amp;$B$1,'PLM002'!$J:$J,"&lt;="&amp;$C$1))</f>
        <v>304</v>
      </c>
      <c r="M54" s="269" t="str">
        <f ca="1">VLOOKUP(A54,專案進度表!$B:$DT,18,FALSE)</f>
        <v>專案延遲 23 天</v>
      </c>
      <c r="N54" s="271" t="str">
        <f>IF(VLOOKUP(A54,'PLM014'!$B:$R,17,FALSE)=0,"",VLOOKUP(A54,'PLM014'!$B:$R,17,FALSE))</f>
        <v/>
      </c>
      <c r="O54" s="259"/>
      <c r="P54" s="259"/>
      <c r="Q54" s="259"/>
    </row>
    <row r="55" spans="1:17" ht="13.5">
      <c r="A55" s="178" t="s">
        <v>12277</v>
      </c>
      <c r="B55" s="269" t="str">
        <f>VLOOKUP(A55,專案進度表!B:DT,2,FALSE)</f>
        <v>GPX8溫度校正設備</v>
      </c>
      <c r="C55" s="270" t="str">
        <f>VLOOKUP(A55,專案進度表!$B:$DT,4,FALSE)</f>
        <v>自動化</v>
      </c>
      <c r="D55" s="270" t="str">
        <f>VLOOKUP(A55,專案進度表!$B:$DT,5,FALSE)</f>
        <v>羅友彥</v>
      </c>
      <c r="E55" s="270" t="str">
        <f>VLOOKUP(A55,專案進度表!$B:$DT,6,FALSE)</f>
        <v>Active</v>
      </c>
      <c r="F55" s="271">
        <f>VLOOKUP(A55,專案進度表!$B:$DT,7,FALSE)</f>
        <v>45945.666666666664</v>
      </c>
      <c r="G55" s="271">
        <f>VLOOKUP(A55,專案進度表!$B:$DT,8,FALSE)</f>
        <v>46041.666666666664</v>
      </c>
      <c r="H55" s="271">
        <f>IF(VLOOKUP(A55,專案進度表!$B:$DT,12,FALSE)=0,"",VLOOKUP(A55,專案進度表!$B:$DT,12,FALSE))</f>
        <v>45898</v>
      </c>
      <c r="I55" s="271" t="str">
        <f>IF(VLOOKUP(A55,專案進度表!$B:$DT,13,FALSE)=0,"",VLOOKUP(A55,專案進度表!$B:$DT,13,FALSE))</f>
        <v/>
      </c>
      <c r="J55" s="270">
        <f>IF(SUMIFS('PLM001-財務計算用'!$P:$P,'PLM001-財務計算用'!$A:$A,A55)=0,"未登入",SUMIFS('PLM001-財務計算用'!$P:$P,'PLM001-財務計算用'!$A:$A,A55))</f>
        <v>557</v>
      </c>
      <c r="K55" s="270">
        <f>SUMIFS('PLM002'!$K:$K,'PLM002'!$F:$F,$A55)</f>
        <v>163</v>
      </c>
      <c r="L55" s="270">
        <f>IF(SUMIFS('PLM002'!$K:$K,'PLM002'!$F:$F,A55,'PLM002'!$J:$J,"&gt;="&amp;$B$1,'PLM002'!$J:$J,"&lt;="&amp;$C$1)=0,"未投入",SUMIFS('PLM002'!$K:$K,'PLM002'!$F:$F,A55,'PLM002'!$J:$J,"&gt;="&amp;$B$1,'PLM002'!$J:$J,"&lt;="&amp;$C$1))</f>
        <v>163</v>
      </c>
      <c r="M55" s="269" t="str">
        <f ca="1">VLOOKUP(A55,專案進度表!$B:$DT,18,FALSE)</f>
        <v>專案延遲 3 天</v>
      </c>
      <c r="N55" s="271" t="str">
        <f>IF(VLOOKUP(A55,'PLM014'!$B:$R,17,FALSE)=0,"",VLOOKUP(A55,'PLM014'!$B:$R,17,FALSE))</f>
        <v/>
      </c>
      <c r="O55" s="259"/>
      <c r="P55" s="259"/>
      <c r="Q55" s="259"/>
    </row>
    <row r="56" spans="1:17" ht="13.5">
      <c r="A56" s="178" t="s">
        <v>12279</v>
      </c>
      <c r="B56" s="269" t="str">
        <f>VLOOKUP(A56,專案進度表!B:DT,2,FALSE)</f>
        <v>EPT測試台-400cm/s</v>
      </c>
      <c r="C56" s="270" t="str">
        <f>VLOOKUP(A56,專案進度表!$B:$DT,4,FALSE)</f>
        <v>自動化</v>
      </c>
      <c r="D56" s="270" t="str">
        <f>VLOOKUP(A56,專案進度表!$B:$DT,5,FALSE)</f>
        <v>蘇漢城</v>
      </c>
      <c r="E56" s="270" t="str">
        <f>VLOOKUP(A56,專案進度表!$B:$DT,6,FALSE)</f>
        <v>Active</v>
      </c>
      <c r="F56" s="271">
        <f>VLOOKUP(A56,專案進度表!$B:$DT,7,FALSE)</f>
        <v>45952.666666666664</v>
      </c>
      <c r="G56" s="271">
        <f>VLOOKUP(A56,專案進度表!$B:$DT,8,FALSE)</f>
        <v>46013.666666666664</v>
      </c>
      <c r="H56" s="271" t="str">
        <f>IF(VLOOKUP(A56,專案進度表!$B:$DT,12,FALSE)=0,"",VLOOKUP(A56,專案進度表!$B:$DT,12,FALSE))</f>
        <v/>
      </c>
      <c r="I56" s="271" t="str">
        <f>IF(VLOOKUP(A56,專案進度表!$B:$DT,13,FALSE)=0,"",VLOOKUP(A56,專案進度表!$B:$DT,13,FALSE))</f>
        <v/>
      </c>
      <c r="J56" s="270">
        <f>IF(SUMIFS('PLM001-財務計算用'!$P:$P,'PLM001-財務計算用'!$A:$A,A56)=0,"未登入",SUMIFS('PLM001-財務計算用'!$P:$P,'PLM001-財務計算用'!$A:$A,A56))</f>
        <v>350</v>
      </c>
      <c r="K56" s="270">
        <f>SUMIFS('PLM002'!$K:$K,'PLM002'!$F:$F,$A56)</f>
        <v>190.7</v>
      </c>
      <c r="L56" s="270">
        <f>IF(SUMIFS('PLM002'!$K:$K,'PLM002'!$F:$F,A56,'PLM002'!$J:$J,"&gt;="&amp;$B$1,'PLM002'!$J:$J,"&lt;="&amp;$C$1)=0,"未投入",SUMIFS('PLM002'!$K:$K,'PLM002'!$F:$F,A56,'PLM002'!$J:$J,"&gt;="&amp;$B$1,'PLM002'!$J:$J,"&lt;="&amp;$C$1))</f>
        <v>190.7</v>
      </c>
      <c r="M56" s="269" t="str">
        <f ca="1">VLOOKUP(A56,專案進度表!$B:$DT,18,FALSE)</f>
        <v>專案延遲 31 天</v>
      </c>
      <c r="N56" s="271" t="str">
        <f>IF(VLOOKUP(A56,'PLM014'!$B:$R,17,FALSE)=0,"",VLOOKUP(A56,'PLM014'!$B:$R,17,FALSE))</f>
        <v/>
      </c>
      <c r="O56" s="259"/>
      <c r="P56" s="259"/>
      <c r="Q56" s="259"/>
    </row>
    <row r="57" spans="1:17" ht="13.5">
      <c r="A57" s="178" t="s">
        <v>12281</v>
      </c>
      <c r="B57" s="269" t="str">
        <f>VLOOKUP(A57,專案進度表!B:DT,2,FALSE)</f>
        <v>小口徑EPH測試台</v>
      </c>
      <c r="C57" s="270" t="str">
        <f>VLOOKUP(A57,專案進度表!$B:$DT,4,FALSE)</f>
        <v>自動化</v>
      </c>
      <c r="D57" s="270" t="str">
        <f>VLOOKUP(A57,專案進度表!$B:$DT,5,FALSE)</f>
        <v>蘇漢城</v>
      </c>
      <c r="E57" s="270" t="str">
        <f>VLOOKUP(A57,專案進度表!$B:$DT,6,FALSE)</f>
        <v>Active</v>
      </c>
      <c r="F57" s="271">
        <f>VLOOKUP(A57,專案進度表!$B:$DT,7,FALSE)</f>
        <v>45952.666666666664</v>
      </c>
      <c r="G57" s="271">
        <f>VLOOKUP(A57,專案進度表!$B:$DT,8,FALSE)</f>
        <v>46054.666666666664</v>
      </c>
      <c r="H57" s="271">
        <f>IF(VLOOKUP(A57,專案進度表!$B:$DT,12,FALSE)=0,"",VLOOKUP(A57,專案進度表!$B:$DT,12,FALSE))</f>
        <v>45953</v>
      </c>
      <c r="I57" s="271" t="str">
        <f>IF(VLOOKUP(A57,專案進度表!$B:$DT,13,FALSE)=0,"",VLOOKUP(A57,專案進度表!$B:$DT,13,FALSE))</f>
        <v/>
      </c>
      <c r="J57" s="270">
        <f>IF(SUMIFS('PLM001-財務計算用'!$P:$P,'PLM001-財務計算用'!$A:$A,A57)=0,"未登入",SUMIFS('PLM001-財務計算用'!$P:$P,'PLM001-財務計算用'!$A:$A,A57))</f>
        <v>64</v>
      </c>
      <c r="K57" s="270">
        <f>SUMIFS('PLM002'!$K:$K,'PLM002'!$F:$F,$A57)</f>
        <v>432.5</v>
      </c>
      <c r="L57" s="270">
        <f>IF(SUMIFS('PLM002'!$K:$K,'PLM002'!$F:$F,A57,'PLM002'!$J:$J,"&gt;="&amp;$B$1,'PLM002'!$J:$J,"&lt;="&amp;$C$1)=0,"未投入",SUMIFS('PLM002'!$K:$K,'PLM002'!$F:$F,A57,'PLM002'!$J:$J,"&gt;="&amp;$B$1,'PLM002'!$J:$J,"&lt;="&amp;$C$1))</f>
        <v>432.5</v>
      </c>
      <c r="M57" s="269" t="str">
        <f ca="1">VLOOKUP(A57,專案進度表!$B:$DT,18,FALSE)</f>
        <v/>
      </c>
      <c r="N57" s="271" t="str">
        <f>IF(VLOOKUP(A57,'PLM014'!$B:$R,17,FALSE)=0,"",VLOOKUP(A57,'PLM014'!$B:$R,17,FALSE))</f>
        <v/>
      </c>
      <c r="O57" s="259"/>
      <c r="P57" s="259"/>
      <c r="Q57" s="259"/>
    </row>
    <row r="58" spans="1:17" ht="25.5">
      <c r="A58" s="178" t="s">
        <v>5060</v>
      </c>
      <c r="B58" s="269" t="str">
        <f>VLOOKUP(A58,專案進度表!B:DT,2,FALSE)</f>
        <v>(K201002R2)SP數位熱質式開關-DC一體型II</v>
      </c>
      <c r="C58" s="270" t="str">
        <f>VLOOKUP(A58,專案進度表!$B:$DT,4,FALSE)</f>
        <v>自動化</v>
      </c>
      <c r="D58" s="270" t="str">
        <f>VLOOKUP(A58,專案進度表!$B:$DT,5,FALSE)</f>
        <v>蘇漢城</v>
      </c>
      <c r="E58" s="270" t="str">
        <f>VLOOKUP(A58,專案進度表!$B:$DT,6,FALSE)</f>
        <v>Active</v>
      </c>
      <c r="F58" s="271">
        <f>VLOOKUP(A58,專案進度表!$B:$DT,7,FALSE)</f>
        <v>45665.666666666664</v>
      </c>
      <c r="G58" s="271">
        <f>VLOOKUP(A58,專案進度表!$B:$DT,8,FALSE)</f>
        <v>46112.666666666664</v>
      </c>
      <c r="H58" s="271">
        <f>IF(VLOOKUP(A58,專案進度表!$B:$DT,12,FALSE)=0,"",VLOOKUP(A58,專案進度表!$B:$DT,12,FALSE))</f>
        <v>45659</v>
      </c>
      <c r="I58" s="271" t="str">
        <f>IF(VLOOKUP(A58,專案進度表!$B:$DT,13,FALSE)=0,"",VLOOKUP(A58,專案進度表!$B:$DT,13,FALSE))</f>
        <v/>
      </c>
      <c r="J58" s="270">
        <f>IF(SUMIFS('PLM001-財務計算用'!$P:$P,'PLM001-財務計算用'!$A:$A,A58)=0,"未登入",SUMIFS('PLM001-財務計算用'!$P:$P,'PLM001-財務計算用'!$A:$A,A58))</f>
        <v>1598</v>
      </c>
      <c r="K58" s="270">
        <f>SUMIFS('PLM002'!$K:$K,'PLM002'!$F:$F,$A58)</f>
        <v>145.80000000000001</v>
      </c>
      <c r="L58" s="270">
        <f>IF(SUMIFS('PLM002'!$K:$K,'PLM002'!$F:$F,A58,'PLM002'!$J:$J,"&gt;="&amp;$B$1,'PLM002'!$J:$J,"&lt;="&amp;$C$1)=0,"未投入",SUMIFS('PLM002'!$K:$K,'PLM002'!$F:$F,A58,'PLM002'!$J:$J,"&gt;="&amp;$B$1,'PLM002'!$J:$J,"&lt;="&amp;$C$1))</f>
        <v>145.80000000000001</v>
      </c>
      <c r="M58" s="269" t="str">
        <f ca="1">VLOOKUP(A58,專案進度表!$B:$DT,18,FALSE)</f>
        <v>專案即將異常</v>
      </c>
      <c r="N58" s="271" t="str">
        <f>IF(VLOOKUP(A58,'PLM014'!$B:$R,17,FALSE)=0,"",VLOOKUP(A58,'PLM014'!$B:$R,17,FALSE))</f>
        <v/>
      </c>
      <c r="O58" s="259"/>
      <c r="P58" s="259"/>
      <c r="Q58" s="259"/>
    </row>
    <row r="59" spans="1:17" ht="25.5">
      <c r="A59" s="178" t="s">
        <v>1494</v>
      </c>
      <c r="B59" s="269" t="str">
        <f>VLOOKUP(A59,專案進度表!B:DT,2,FALSE)</f>
        <v>首次生產-AI伺服器用熱質流量計</v>
      </c>
      <c r="C59" s="270" t="str">
        <f>VLOOKUP(A59,專案進度表!$B:$DT,4,FALSE)</f>
        <v>自動化</v>
      </c>
      <c r="D59" s="270" t="str">
        <f>VLOOKUP(A59,專案進度表!$B:$DT,5,FALSE)</f>
        <v>蘇漢城</v>
      </c>
      <c r="E59" s="270" t="str">
        <f>VLOOKUP(A59,專案進度表!$B:$DT,6,FALSE)</f>
        <v>Active</v>
      </c>
      <c r="F59" s="271">
        <f>VLOOKUP(A59,專案進度表!$B:$DT,7,FALSE)</f>
        <v>45470.666666666664</v>
      </c>
      <c r="G59" s="271">
        <f>VLOOKUP(A59,專案進度表!$B:$DT,8,FALSE)</f>
        <v>46021.666666666664</v>
      </c>
      <c r="H59" s="271">
        <f>IF(VLOOKUP(A59,專案進度表!$B:$DT,12,FALSE)=0,"",VLOOKUP(A59,專案進度表!$B:$DT,12,FALSE))</f>
        <v>45481</v>
      </c>
      <c r="I59" s="271" t="str">
        <f>IF(VLOOKUP(A59,專案進度表!$B:$DT,13,FALSE)=0,"",VLOOKUP(A59,專案進度表!$B:$DT,13,FALSE))</f>
        <v/>
      </c>
      <c r="J59" s="270">
        <f>IF(SUMIFS('PLM001-財務計算用'!$P:$P,'PLM001-財務計算用'!$A:$A,A59)=0,"未登入",SUMIFS('PLM001-財務計算用'!$P:$P,'PLM001-財務計算用'!$A:$A,A59))</f>
        <v>728</v>
      </c>
      <c r="K59" s="270">
        <f>SUMIFS('PLM002'!$K:$K,'PLM002'!$F:$F,$A59)</f>
        <v>1076.9000000000001</v>
      </c>
      <c r="L59" s="270">
        <f>IF(SUMIFS('PLM002'!$K:$K,'PLM002'!$F:$F,A59,'PLM002'!$J:$J,"&gt;="&amp;$B$1,'PLM002'!$J:$J,"&lt;="&amp;$C$1)=0,"未投入",SUMIFS('PLM002'!$K:$K,'PLM002'!$F:$F,A59,'PLM002'!$J:$J,"&gt;="&amp;$B$1,'PLM002'!$J:$J,"&lt;="&amp;$C$1))</f>
        <v>1032.4000000000001</v>
      </c>
      <c r="M59" s="269" t="str">
        <f ca="1">VLOOKUP(A59,專案進度表!$B:$DT,18,FALSE)</f>
        <v>專案延遲 23 天</v>
      </c>
      <c r="N59" s="271" t="str">
        <f>IF(VLOOKUP(A59,'PLM014'!$B:$R,17,FALSE)=0,"",VLOOKUP(A59,'PLM014'!$B:$R,17,FALSE))</f>
        <v/>
      </c>
      <c r="O59" s="259"/>
      <c r="P59" s="259"/>
      <c r="Q59" s="259"/>
    </row>
    <row r="60" spans="1:17" ht="25.5">
      <c r="A60" s="178" t="s">
        <v>3275</v>
      </c>
      <c r="B60" s="269" t="str">
        <f>VLOOKUP(A60,專案進度表!B:DT,2,FALSE)</f>
        <v>首次生產-渦街流量計商品化</v>
      </c>
      <c r="C60" s="270" t="str">
        <f>VLOOKUP(A60,專案進度表!$B:$DT,4,FALSE)</f>
        <v>自動化</v>
      </c>
      <c r="D60" s="270" t="str">
        <f>VLOOKUP(A60,專案進度表!$B:$DT,5,FALSE)</f>
        <v>蘇漢城</v>
      </c>
      <c r="E60" s="270" t="str">
        <f>VLOOKUP(A60,專案進度表!$B:$DT,6,FALSE)</f>
        <v>Active</v>
      </c>
      <c r="F60" s="271">
        <f>VLOOKUP(A60,專案進度表!$B:$DT,7,FALSE)</f>
        <v>45580.666666666664</v>
      </c>
      <c r="G60" s="271">
        <f>VLOOKUP(A60,專案進度表!$B:$DT,8,FALSE)</f>
        <v>46023.666666666664</v>
      </c>
      <c r="H60" s="271">
        <f>IF(VLOOKUP(A60,專案進度表!$B:$DT,12,FALSE)=0,"",VLOOKUP(A60,專案進度表!$B:$DT,12,FALSE))</f>
        <v>45597</v>
      </c>
      <c r="I60" s="271" t="str">
        <f>IF(VLOOKUP(A60,專案進度表!$B:$DT,13,FALSE)=0,"",VLOOKUP(A60,專案進度表!$B:$DT,13,FALSE))</f>
        <v/>
      </c>
      <c r="J60" s="270">
        <f>IF(SUMIFS('PLM001-財務計算用'!$P:$P,'PLM001-財務計算用'!$A:$A,A60)=0,"未登入",SUMIFS('PLM001-財務計算用'!$P:$P,'PLM001-財務計算用'!$A:$A,A60))</f>
        <v>822</v>
      </c>
      <c r="K60" s="270">
        <f>SUMIFS('PLM002'!$K:$K,'PLM002'!$F:$F,$A60)</f>
        <v>8</v>
      </c>
      <c r="L60" s="270" t="str">
        <f>IF(SUMIFS('PLM002'!$K:$K,'PLM002'!$F:$F,A60,'PLM002'!$J:$J,"&gt;="&amp;$B$1,'PLM002'!$J:$J,"&lt;="&amp;$C$1)=0,"未投入",SUMIFS('PLM002'!$K:$K,'PLM002'!$F:$F,A60,'PLM002'!$J:$J,"&gt;="&amp;$B$1,'PLM002'!$J:$J,"&lt;="&amp;$C$1))</f>
        <v>未投入</v>
      </c>
      <c r="M60" s="269" t="str">
        <f ca="1">VLOOKUP(A60,專案進度表!$B:$DT,18,FALSE)</f>
        <v>專案延遲 21 天</v>
      </c>
      <c r="N60" s="271" t="str">
        <f>IF(VLOOKUP(A60,'PLM014'!$B:$R,17,FALSE)=0,"",VLOOKUP(A60,'PLM014'!$B:$R,17,FALSE))</f>
        <v/>
      </c>
      <c r="O60" s="259"/>
      <c r="P60" s="259"/>
      <c r="Q60" s="259"/>
    </row>
    <row r="61" spans="1:17" ht="25.5">
      <c r="A61" s="178" t="s">
        <v>3277</v>
      </c>
      <c r="B61" s="269" t="str">
        <f>VLOOKUP(A61,專案進度表!B:DT,2,FALSE)</f>
        <v>首次生產-液體洩漏偵測器</v>
      </c>
      <c r="C61" s="270" t="str">
        <f>VLOOKUP(A61,專案進度表!$B:$DT,4,FALSE)</f>
        <v>自動化</v>
      </c>
      <c r="D61" s="270" t="str">
        <f>VLOOKUP(A61,專案進度表!$B:$DT,5,FALSE)</f>
        <v>蘇漢城</v>
      </c>
      <c r="E61" s="270" t="str">
        <f>VLOOKUP(A61,專案進度表!$B:$DT,6,FALSE)</f>
        <v>Active</v>
      </c>
      <c r="F61" s="271">
        <f>VLOOKUP(A61,專案進度表!$B:$DT,7,FALSE)</f>
        <v>45580.666666666664</v>
      </c>
      <c r="G61" s="271">
        <f>VLOOKUP(A61,專案進度表!$B:$DT,8,FALSE)</f>
        <v>46113.666666666664</v>
      </c>
      <c r="H61" s="271">
        <f>IF(VLOOKUP(A61,專案進度表!$B:$DT,12,FALSE)=0,"",VLOOKUP(A61,專案進度表!$B:$DT,12,FALSE))</f>
        <v>45597</v>
      </c>
      <c r="I61" s="271" t="str">
        <f>IF(VLOOKUP(A61,專案進度表!$B:$DT,13,FALSE)=0,"",VLOOKUP(A61,專案進度表!$B:$DT,13,FALSE))</f>
        <v/>
      </c>
      <c r="J61" s="270">
        <f>IF(SUMIFS('PLM001-財務計算用'!$P:$P,'PLM001-財務計算用'!$A:$A,A61)=0,"未登入",SUMIFS('PLM001-財務計算用'!$P:$P,'PLM001-財務計算用'!$A:$A,A61))</f>
        <v>1823</v>
      </c>
      <c r="K61" s="270">
        <f>SUMIFS('PLM002'!$K:$K,'PLM002'!$F:$F,$A61)</f>
        <v>107.5</v>
      </c>
      <c r="L61" s="270">
        <f>IF(SUMIFS('PLM002'!$K:$K,'PLM002'!$F:$F,A61,'PLM002'!$J:$J,"&gt;="&amp;$B$1,'PLM002'!$J:$J,"&lt;="&amp;$C$1)=0,"未投入",SUMIFS('PLM002'!$K:$K,'PLM002'!$F:$F,A61,'PLM002'!$J:$J,"&gt;="&amp;$B$1,'PLM002'!$J:$J,"&lt;="&amp;$C$1))</f>
        <v>52.5</v>
      </c>
      <c r="M61" s="269" t="str">
        <f ca="1">VLOOKUP(A61,專案進度表!$B:$DT,18,FALSE)</f>
        <v>專案即將異常</v>
      </c>
      <c r="N61" s="271" t="str">
        <f>IF(VLOOKUP(A61,'PLM014'!$B:$R,17,FALSE)=0,"",VLOOKUP(A61,'PLM014'!$B:$R,17,FALSE))</f>
        <v/>
      </c>
      <c r="O61" s="259"/>
      <c r="P61" s="259"/>
      <c r="Q61" s="259"/>
    </row>
  </sheetData>
  <phoneticPr fontId="39" type="noConversion"/>
  <conditionalFormatting sqref="M13:N13 M43:N43 M62:N1048576 M26:N26 M31:N34 M20:M23 M28:M29 M25 M36 M17:M18 M3:M7 M39:N39">
    <cfRule type="cellIs" dxfId="182" priority="291" operator="equal">
      <formula>"專案即將異常"</formula>
    </cfRule>
    <cfRule type="notContainsBlanks" dxfId="181" priority="297">
      <formula>LEN(TRIM(M3))&gt;0</formula>
    </cfRule>
  </conditionalFormatting>
  <conditionalFormatting sqref="E34 E21:E23 E28:E29 E36 E25 E17:E18 E4:E7 E39">
    <cfRule type="cellIs" dxfId="180" priority="289" operator="equal">
      <formula>"Cancelled"</formula>
    </cfRule>
    <cfRule type="cellIs" dxfId="179" priority="290" operator="equal">
      <formula>"Closed"</formula>
    </cfRule>
  </conditionalFormatting>
  <conditionalFormatting sqref="M33">
    <cfRule type="cellIs" dxfId="178" priority="283" operator="equal">
      <formula>"專案即將異常"</formula>
    </cfRule>
    <cfRule type="notContainsBlanks" dxfId="177" priority="284">
      <formula>LEN(TRIM(M33))&gt;0</formula>
    </cfRule>
  </conditionalFormatting>
  <conditionalFormatting sqref="M27">
    <cfRule type="cellIs" dxfId="176" priority="277" operator="equal">
      <formula>"專案即將異常"</formula>
    </cfRule>
    <cfRule type="notContainsBlanks" dxfId="175" priority="278">
      <formula>LEN(TRIM(M27))&gt;0</formula>
    </cfRule>
  </conditionalFormatting>
  <conditionalFormatting sqref="M14">
    <cfRule type="cellIs" dxfId="174" priority="271" operator="equal">
      <formula>"專案即將異常"</formula>
    </cfRule>
    <cfRule type="notContainsBlanks" dxfId="173" priority="272">
      <formula>LEN(TRIM(M14))&gt;0</formula>
    </cfRule>
  </conditionalFormatting>
  <conditionalFormatting sqref="M8:N8">
    <cfRule type="cellIs" dxfId="172" priority="211" operator="equal">
      <formula>"專案即將異常"</formula>
    </cfRule>
    <cfRule type="notContainsBlanks" dxfId="171" priority="212">
      <formula>LEN(TRIM(M8))&gt;0</formula>
    </cfRule>
  </conditionalFormatting>
  <conditionalFormatting sqref="E10:E12">
    <cfRule type="cellIs" dxfId="170" priority="209" operator="equal">
      <formula>"Cancelled"</formula>
    </cfRule>
    <cfRule type="cellIs" dxfId="169" priority="210" operator="equal">
      <formula>"Closed"</formula>
    </cfRule>
  </conditionalFormatting>
  <conditionalFormatting sqref="M9">
    <cfRule type="cellIs" dxfId="168" priority="207" operator="equal">
      <formula>"專案即將異常"</formula>
    </cfRule>
    <cfRule type="notContainsBlanks" dxfId="167" priority="208">
      <formula>LEN(TRIM(M9))&gt;0</formula>
    </cfRule>
  </conditionalFormatting>
  <conditionalFormatting sqref="M10:M12">
    <cfRule type="cellIs" dxfId="166" priority="205" operator="equal">
      <formula>"專案即將異常"</formula>
    </cfRule>
    <cfRule type="notContainsBlanks" dxfId="165" priority="206">
      <formula>LEN(TRIM(M10))&gt;0</formula>
    </cfRule>
  </conditionalFormatting>
  <conditionalFormatting sqref="M40:N40 M42">
    <cfRule type="cellIs" dxfId="164" priority="169" operator="equal">
      <formula>"專案即將異常"</formula>
    </cfRule>
    <cfRule type="notContainsBlanks" dxfId="163" priority="170">
      <formula>LEN(TRIM(M40))&gt;0</formula>
    </cfRule>
  </conditionalFormatting>
  <conditionalFormatting sqref="E42">
    <cfRule type="cellIs" dxfId="162" priority="167" operator="equal">
      <formula>"Cancelled"</formula>
    </cfRule>
    <cfRule type="cellIs" dxfId="161" priority="168" operator="equal">
      <formula>"Closed"</formula>
    </cfRule>
  </conditionalFormatting>
  <conditionalFormatting sqref="M41">
    <cfRule type="cellIs" dxfId="160" priority="165" operator="equal">
      <formula>"專案即將異常"</formula>
    </cfRule>
    <cfRule type="notContainsBlanks" dxfId="159" priority="166">
      <formula>LEN(TRIM(M41))&gt;0</formula>
    </cfRule>
  </conditionalFormatting>
  <conditionalFormatting sqref="M44:N44 M46:M47">
    <cfRule type="cellIs" dxfId="158" priority="157" operator="equal">
      <formula>"專案即將異常"</formula>
    </cfRule>
    <cfRule type="notContainsBlanks" dxfId="157" priority="158">
      <formula>LEN(TRIM(M44))&gt;0</formula>
    </cfRule>
  </conditionalFormatting>
  <conditionalFormatting sqref="E46:E47">
    <cfRule type="cellIs" dxfId="156" priority="155" operator="equal">
      <formula>"Cancelled"</formula>
    </cfRule>
    <cfRule type="cellIs" dxfId="155" priority="156" operator="equal">
      <formula>"Closed"</formula>
    </cfRule>
  </conditionalFormatting>
  <conditionalFormatting sqref="M45">
    <cfRule type="cellIs" dxfId="154" priority="153" operator="equal">
      <formula>"專案即將異常"</formula>
    </cfRule>
    <cfRule type="notContainsBlanks" dxfId="153" priority="154">
      <formula>LEN(TRIM(M45))&gt;0</formula>
    </cfRule>
  </conditionalFormatting>
  <conditionalFormatting sqref="M52:N52 M54:M55">
    <cfRule type="cellIs" dxfId="152" priority="139" operator="equal">
      <formula>"專案即將異常"</formula>
    </cfRule>
    <cfRule type="notContainsBlanks" dxfId="151" priority="140">
      <formula>LEN(TRIM(M52))&gt;0</formula>
    </cfRule>
  </conditionalFormatting>
  <conditionalFormatting sqref="E54:E55">
    <cfRule type="cellIs" dxfId="150" priority="137" operator="equal">
      <formula>"Cancelled"</formula>
    </cfRule>
    <cfRule type="cellIs" dxfId="149" priority="138" operator="equal">
      <formula>"Closed"</formula>
    </cfRule>
  </conditionalFormatting>
  <conditionalFormatting sqref="M53">
    <cfRule type="cellIs" dxfId="148" priority="135" operator="equal">
      <formula>"專案即將異常"</formula>
    </cfRule>
    <cfRule type="notContainsBlanks" dxfId="147" priority="136">
      <formula>LEN(TRIM(M53))&gt;0</formula>
    </cfRule>
  </conditionalFormatting>
  <conditionalFormatting sqref="M56:M57">
    <cfRule type="cellIs" dxfId="146" priority="133" operator="equal">
      <formula>"專案即將異常"</formula>
    </cfRule>
    <cfRule type="notContainsBlanks" dxfId="145" priority="134">
      <formula>LEN(TRIM(M56))&gt;0</formula>
    </cfRule>
  </conditionalFormatting>
  <conditionalFormatting sqref="E56:E57">
    <cfRule type="cellIs" dxfId="144" priority="131" operator="equal">
      <formula>"Cancelled"</formula>
    </cfRule>
    <cfRule type="cellIs" dxfId="143" priority="132" operator="equal">
      <formula>"Closed"</formula>
    </cfRule>
  </conditionalFormatting>
  <conditionalFormatting sqref="M58:M59">
    <cfRule type="cellIs" dxfId="142" priority="129" operator="equal">
      <formula>"專案即將異常"</formula>
    </cfRule>
    <cfRule type="notContainsBlanks" dxfId="141" priority="130">
      <formula>LEN(TRIM(M58))&gt;0</formula>
    </cfRule>
  </conditionalFormatting>
  <conditionalFormatting sqref="E58:E59">
    <cfRule type="cellIs" dxfId="140" priority="127" operator="equal">
      <formula>"Cancelled"</formula>
    </cfRule>
    <cfRule type="cellIs" dxfId="139" priority="128" operator="equal">
      <formula>"Closed"</formula>
    </cfRule>
  </conditionalFormatting>
  <conditionalFormatting sqref="M60:M61">
    <cfRule type="cellIs" dxfId="138" priority="125" operator="equal">
      <formula>"專案即將異常"</formula>
    </cfRule>
    <cfRule type="notContainsBlanks" dxfId="137" priority="126">
      <formula>LEN(TRIM(M60))&gt;0</formula>
    </cfRule>
  </conditionalFormatting>
  <conditionalFormatting sqref="E60:E61">
    <cfRule type="cellIs" dxfId="136" priority="123" operator="equal">
      <formula>"Cancelled"</formula>
    </cfRule>
    <cfRule type="cellIs" dxfId="135" priority="124" operator="equal">
      <formula>"Closed"</formula>
    </cfRule>
  </conditionalFormatting>
  <conditionalFormatting sqref="M35:N35">
    <cfRule type="cellIs" dxfId="134" priority="97" operator="equal">
      <formula>"專案即將異常"</formula>
    </cfRule>
    <cfRule type="notContainsBlanks" dxfId="133" priority="98">
      <formula>LEN(TRIM(M35))&gt;0</formula>
    </cfRule>
  </conditionalFormatting>
  <conditionalFormatting sqref="E35">
    <cfRule type="cellIs" dxfId="132" priority="95" operator="equal">
      <formula>"Cancelled"</formula>
    </cfRule>
    <cfRule type="cellIs" dxfId="131" priority="96" operator="equal">
      <formula>"Closed"</formula>
    </cfRule>
  </conditionalFormatting>
  <conditionalFormatting sqref="L4:L6">
    <cfRule type="cellIs" dxfId="130" priority="94" operator="equal">
      <formula>"未投入"</formula>
    </cfRule>
  </conditionalFormatting>
  <conditionalFormatting sqref="L17">
    <cfRule type="cellIs" dxfId="129" priority="93" operator="equal">
      <formula>"未投入"</formula>
    </cfRule>
  </conditionalFormatting>
  <conditionalFormatting sqref="L21:L23">
    <cfRule type="cellIs" dxfId="128" priority="92" operator="equal">
      <formula>"未投入"</formula>
    </cfRule>
  </conditionalFormatting>
  <conditionalFormatting sqref="L28:L29">
    <cfRule type="cellIs" dxfId="127" priority="91" operator="equal">
      <formula>"未投入"</formula>
    </cfRule>
  </conditionalFormatting>
  <conditionalFormatting sqref="L34:L36">
    <cfRule type="cellIs" dxfId="126" priority="90" operator="equal">
      <formula>"未投入"</formula>
    </cfRule>
  </conditionalFormatting>
  <conditionalFormatting sqref="L42">
    <cfRule type="cellIs" dxfId="125" priority="89" operator="equal">
      <formula>"未投入"</formula>
    </cfRule>
  </conditionalFormatting>
  <conditionalFormatting sqref="L46:L47">
    <cfRule type="cellIs" dxfId="124" priority="88" operator="equal">
      <formula>"未投入"</formula>
    </cfRule>
  </conditionalFormatting>
  <conditionalFormatting sqref="L54:L61">
    <cfRule type="cellIs" dxfId="123" priority="87" operator="equal">
      <formula>"未投入"</formula>
    </cfRule>
  </conditionalFormatting>
  <conditionalFormatting sqref="M24">
    <cfRule type="cellIs" dxfId="122" priority="80" operator="equal">
      <formula>"專案即將異常"</formula>
    </cfRule>
    <cfRule type="notContainsBlanks" dxfId="121" priority="81">
      <formula>LEN(TRIM(M24))&gt;0</formula>
    </cfRule>
  </conditionalFormatting>
  <conditionalFormatting sqref="E24">
    <cfRule type="cellIs" dxfId="120" priority="78" operator="equal">
      <formula>"Cancelled"</formula>
    </cfRule>
    <cfRule type="cellIs" dxfId="119" priority="79" operator="equal">
      <formula>"Closed"</formula>
    </cfRule>
  </conditionalFormatting>
  <conditionalFormatting sqref="L24">
    <cfRule type="cellIs" dxfId="118" priority="77" operator="equal">
      <formula>"未投入"</formula>
    </cfRule>
  </conditionalFormatting>
  <conditionalFormatting sqref="M15">
    <cfRule type="cellIs" dxfId="117" priority="75" operator="equal">
      <formula>"專案即將異常"</formula>
    </cfRule>
    <cfRule type="notContainsBlanks" dxfId="116" priority="76">
      <formula>LEN(TRIM(M15))&gt;0</formula>
    </cfRule>
  </conditionalFormatting>
  <conditionalFormatting sqref="E15">
    <cfRule type="cellIs" dxfId="115" priority="73" operator="equal">
      <formula>"Cancelled"</formula>
    </cfRule>
    <cfRule type="cellIs" dxfId="114" priority="74" operator="equal">
      <formula>"Closed"</formula>
    </cfRule>
  </conditionalFormatting>
  <conditionalFormatting sqref="L15">
    <cfRule type="cellIs" dxfId="113" priority="72" operator="equal">
      <formula>"未投入"</formula>
    </cfRule>
  </conditionalFormatting>
  <conditionalFormatting sqref="M30">
    <cfRule type="cellIs" dxfId="112" priority="63" operator="equal">
      <formula>"專案即將異常"</formula>
    </cfRule>
    <cfRule type="notContainsBlanks" dxfId="111" priority="64">
      <formula>LEN(TRIM(M30))&gt;0</formula>
    </cfRule>
  </conditionalFormatting>
  <conditionalFormatting sqref="E30">
    <cfRule type="cellIs" dxfId="110" priority="61" operator="equal">
      <formula>"Cancelled"</formula>
    </cfRule>
    <cfRule type="cellIs" dxfId="109" priority="62" operator="equal">
      <formula>"Closed"</formula>
    </cfRule>
  </conditionalFormatting>
  <conditionalFormatting sqref="L30">
    <cfRule type="cellIs" dxfId="108" priority="60" operator="equal">
      <formula>"未投入"</formula>
    </cfRule>
  </conditionalFormatting>
  <conditionalFormatting sqref="M49">
    <cfRule type="cellIs" dxfId="107" priority="38" operator="equal">
      <formula>"專案即將異常"</formula>
    </cfRule>
    <cfRule type="notContainsBlanks" dxfId="106" priority="39">
      <formula>LEN(TRIM(M49))&gt;0</formula>
    </cfRule>
  </conditionalFormatting>
  <conditionalFormatting sqref="E49">
    <cfRule type="cellIs" dxfId="105" priority="36" operator="equal">
      <formula>"Cancelled"</formula>
    </cfRule>
    <cfRule type="cellIs" dxfId="104" priority="37" operator="equal">
      <formula>"Closed"</formula>
    </cfRule>
  </conditionalFormatting>
  <conditionalFormatting sqref="L49">
    <cfRule type="cellIs" dxfId="103" priority="35" operator="equal">
      <formula>"未投入"</formula>
    </cfRule>
  </conditionalFormatting>
  <conditionalFormatting sqref="M51:N51">
    <cfRule type="cellIs" dxfId="102" priority="23" operator="equal">
      <formula>"專案即將異常"</formula>
    </cfRule>
    <cfRule type="notContainsBlanks" dxfId="101" priority="24">
      <formula>LEN(TRIM(M51))&gt;0</formula>
    </cfRule>
  </conditionalFormatting>
  <conditionalFormatting sqref="M50:N50">
    <cfRule type="cellIs" dxfId="100" priority="21" operator="equal">
      <formula>"專案即將異常"</formula>
    </cfRule>
    <cfRule type="notContainsBlanks" dxfId="99" priority="22">
      <formula>LEN(TRIM(M50))&gt;0</formula>
    </cfRule>
  </conditionalFormatting>
  <conditionalFormatting sqref="M38">
    <cfRule type="cellIs" dxfId="98" priority="19" operator="equal">
      <formula>"專案即將異常"</formula>
    </cfRule>
    <cfRule type="notContainsBlanks" dxfId="97" priority="20">
      <formula>LEN(TRIM(M38))&gt;0</formula>
    </cfRule>
  </conditionalFormatting>
  <conditionalFormatting sqref="E38">
    <cfRule type="cellIs" dxfId="96" priority="17" operator="equal">
      <formula>"Cancelled"</formula>
    </cfRule>
    <cfRule type="cellIs" dxfId="95" priority="18" operator="equal">
      <formula>"Closed"</formula>
    </cfRule>
  </conditionalFormatting>
  <conditionalFormatting sqref="L38">
    <cfRule type="cellIs" dxfId="94" priority="16" operator="equal">
      <formula>"未投入"</formula>
    </cfRule>
  </conditionalFormatting>
  <conditionalFormatting sqref="M16">
    <cfRule type="cellIs" dxfId="93" priority="14" operator="equal">
      <formula>"專案即將異常"</formula>
    </cfRule>
    <cfRule type="notContainsBlanks" dxfId="92" priority="15">
      <formula>LEN(TRIM(M16))&gt;0</formula>
    </cfRule>
  </conditionalFormatting>
  <conditionalFormatting sqref="E16">
    <cfRule type="cellIs" dxfId="91" priority="12" operator="equal">
      <formula>"Cancelled"</formula>
    </cfRule>
    <cfRule type="cellIs" dxfId="90" priority="13" operator="equal">
      <formula>"Closed"</formula>
    </cfRule>
  </conditionalFormatting>
  <conditionalFormatting sqref="L16">
    <cfRule type="cellIs" dxfId="89" priority="11" operator="equal">
      <formula>"未投入"</formula>
    </cfRule>
  </conditionalFormatting>
  <conditionalFormatting sqref="M37">
    <cfRule type="cellIs" dxfId="88" priority="9" operator="equal">
      <formula>"專案即將異常"</formula>
    </cfRule>
    <cfRule type="notContainsBlanks" dxfId="87" priority="10">
      <formula>LEN(TRIM(M37))&gt;0</formula>
    </cfRule>
  </conditionalFormatting>
  <conditionalFormatting sqref="E37">
    <cfRule type="cellIs" dxfId="86" priority="7" operator="equal">
      <formula>"Cancelled"</formula>
    </cfRule>
    <cfRule type="cellIs" dxfId="85" priority="8" operator="equal">
      <formula>"Closed"</formula>
    </cfRule>
  </conditionalFormatting>
  <conditionalFormatting sqref="L37">
    <cfRule type="cellIs" dxfId="84" priority="6" operator="equal">
      <formula>"未投入"</formula>
    </cfRule>
  </conditionalFormatting>
  <conditionalFormatting sqref="M48">
    <cfRule type="cellIs" dxfId="83" priority="4" operator="equal">
      <formula>"專案即將異常"</formula>
    </cfRule>
    <cfRule type="notContainsBlanks" dxfId="82" priority="5">
      <formula>LEN(TRIM(M48))&gt;0</formula>
    </cfRule>
  </conditionalFormatting>
  <conditionalFormatting sqref="E48">
    <cfRule type="cellIs" dxfId="81" priority="2" operator="equal">
      <formula>"Cancelled"</formula>
    </cfRule>
    <cfRule type="cellIs" dxfId="80" priority="3" operator="equal">
      <formula>"Closed"</formula>
    </cfRule>
  </conditionalFormatting>
  <conditionalFormatting sqref="L48">
    <cfRule type="cellIs" dxfId="79" priority="1" operator="equal">
      <formula>"未投入"</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D56"/>
  <sheetViews>
    <sheetView zoomScaleNormal="100" zoomScaleSheetLayoutView="100" workbookViewId="0">
      <selection activeCell="C18" sqref="C18"/>
    </sheetView>
  </sheetViews>
  <sheetFormatPr defaultColWidth="9.140625" defaultRowHeight="12.75"/>
  <cols>
    <col min="1" max="1" width="7.140625" style="65" customWidth="1"/>
    <col min="2" max="2" width="11.7109375" style="65" customWidth="1"/>
    <col min="3" max="3" width="43.85546875" style="65" customWidth="1"/>
    <col min="4" max="4" width="0.5703125" style="65" hidden="1" customWidth="1"/>
    <col min="5" max="5" width="10" style="65" customWidth="1"/>
    <col min="6" max="6" width="7.7109375" style="65" customWidth="1"/>
    <col min="7" max="7" width="8.5703125" style="65" customWidth="1"/>
    <col min="8" max="8" width="13.42578125" style="70" customWidth="1"/>
    <col min="9" max="9" width="14.28515625" style="65" customWidth="1"/>
    <col min="10" max="10" width="8.5703125" style="81" customWidth="1"/>
    <col min="11" max="12" width="13" style="81" hidden="1" customWidth="1"/>
    <col min="13" max="13" width="12.42578125" style="65" customWidth="1"/>
    <col min="14" max="14" width="12.140625" style="70" customWidth="1"/>
    <col min="15" max="15" width="12.28515625" style="65" customWidth="1"/>
    <col min="16" max="16" width="11.28515625" style="70" customWidth="1"/>
    <col min="17" max="17" width="11.28515625" style="65" customWidth="1"/>
    <col min="18" max="18" width="11.28515625" style="66" customWidth="1"/>
    <col min="19" max="19" width="14.28515625" style="74" customWidth="1"/>
    <col min="20" max="20" width="0.85546875" style="67" customWidth="1"/>
    <col min="21" max="21" width="7.28515625" style="69" bestFit="1" customWidth="1"/>
    <col min="22" max="22" width="6.7109375" style="69" customWidth="1"/>
    <col min="23" max="23" width="7.28515625" style="69" bestFit="1" customWidth="1"/>
    <col min="24" max="24" width="6.7109375" style="69" customWidth="1"/>
    <col min="25" max="76" width="5.140625" style="68" customWidth="1"/>
    <col min="77" max="84" width="5.140625" style="68" hidden="1" customWidth="1"/>
    <col min="85" max="86" width="5.140625" style="68" customWidth="1"/>
    <col min="87" max="88" width="5.140625" style="68" hidden="1" customWidth="1"/>
    <col min="89" max="134" width="5.140625" style="68" customWidth="1"/>
    <col min="135" max="16384" width="9.140625" style="65"/>
  </cols>
  <sheetData>
    <row r="1" spans="1:134" ht="21">
      <c r="B1" s="85" t="s">
        <v>2390</v>
      </c>
      <c r="C1" s="85"/>
      <c r="D1" s="144"/>
      <c r="E1" s="85"/>
      <c r="F1" s="85"/>
      <c r="G1" s="85"/>
      <c r="H1" s="144"/>
      <c r="I1" s="88"/>
      <c r="J1" s="144"/>
      <c r="K1" s="144"/>
      <c r="L1" s="144"/>
      <c r="M1" s="89"/>
      <c r="N1" s="85"/>
      <c r="O1" s="144"/>
      <c r="P1" s="144"/>
      <c r="Q1" s="144"/>
      <c r="R1" s="144"/>
      <c r="S1" s="73"/>
      <c r="BK1" s="102"/>
    </row>
    <row r="2" spans="1:134" ht="25.5">
      <c r="H2" s="249"/>
      <c r="I2" s="70"/>
      <c r="M2" s="70"/>
      <c r="P2" s="87" t="s">
        <v>254</v>
      </c>
      <c r="Q2" s="70">
        <f ca="1">TODAY()</f>
        <v>46044</v>
      </c>
      <c r="R2" s="204" t="s">
        <v>1385</v>
      </c>
      <c r="S2" s="151"/>
      <c r="Y2" s="102"/>
      <c r="AA2" s="102"/>
      <c r="AC2" s="102"/>
      <c r="AE2" s="102"/>
      <c r="AG2" s="102"/>
      <c r="AH2" s="102"/>
      <c r="AI2" s="102"/>
      <c r="AK2" s="102"/>
      <c r="AM2" s="102"/>
      <c r="AO2" s="102"/>
      <c r="AQ2" s="102"/>
      <c r="AR2" s="102"/>
      <c r="AS2" s="102"/>
      <c r="AT2" s="250"/>
      <c r="AU2" s="102"/>
      <c r="AV2" s="250"/>
      <c r="AW2" s="102"/>
      <c r="AY2" s="102"/>
      <c r="BA2" s="102"/>
      <c r="BC2" s="102"/>
      <c r="BE2" s="102"/>
      <c r="BG2" s="102"/>
      <c r="BI2" s="102"/>
      <c r="BK2" s="102"/>
      <c r="BM2" s="102"/>
      <c r="BO2" s="102"/>
      <c r="BQ2" s="102"/>
      <c r="BS2" s="102"/>
      <c r="BT2" s="102"/>
      <c r="BU2" s="102"/>
      <c r="BW2" s="102"/>
      <c r="BY2" s="102"/>
      <c r="CA2" s="102"/>
      <c r="CC2" s="102"/>
      <c r="CE2" s="102"/>
      <c r="CG2" s="102"/>
      <c r="CI2" s="102"/>
      <c r="CK2" s="102"/>
      <c r="CM2" s="102"/>
      <c r="CO2" s="102"/>
      <c r="CQ2" s="102"/>
      <c r="CS2" s="102"/>
      <c r="CU2" s="102"/>
      <c r="CW2" s="102"/>
      <c r="CY2" s="102"/>
      <c r="DA2" s="102"/>
      <c r="DC2" s="102"/>
      <c r="DE2" s="102"/>
      <c r="DG2" s="102"/>
      <c r="DI2" s="102"/>
      <c r="DK2" s="102"/>
      <c r="DM2" s="102"/>
      <c r="DO2" s="102"/>
      <c r="DQ2" s="102"/>
      <c r="DS2" s="102"/>
      <c r="DU2" s="102"/>
      <c r="DW2" s="102"/>
      <c r="DY2" s="102"/>
      <c r="EA2" s="102"/>
      <c r="EC2" s="102"/>
    </row>
    <row r="3" spans="1:134" ht="14.25" customHeight="1">
      <c r="B3" s="145"/>
      <c r="C3" s="145"/>
      <c r="J3" s="86"/>
      <c r="K3" s="86"/>
      <c r="L3" s="86"/>
      <c r="Y3" s="383" t="s">
        <v>6517</v>
      </c>
      <c r="Z3" s="370"/>
      <c r="AA3" s="370"/>
      <c r="AB3" s="370"/>
      <c r="AC3" s="370"/>
      <c r="AD3" s="370"/>
      <c r="AE3" s="370"/>
      <c r="AF3" s="370"/>
      <c r="AG3" s="370"/>
      <c r="AH3" s="366"/>
      <c r="AI3" s="384" t="s">
        <v>516</v>
      </c>
      <c r="AJ3" s="385"/>
      <c r="AK3" s="385"/>
      <c r="AL3" s="385"/>
      <c r="AM3" s="385"/>
      <c r="AN3" s="385"/>
      <c r="AO3" s="385"/>
      <c r="AP3" s="385"/>
      <c r="AQ3" s="385"/>
      <c r="AR3" s="386"/>
      <c r="AS3" s="384" t="s">
        <v>1733</v>
      </c>
      <c r="AT3" s="370"/>
      <c r="AU3" s="370"/>
      <c r="AV3" s="370"/>
      <c r="AW3" s="370"/>
      <c r="AX3" s="370"/>
      <c r="AY3" s="370"/>
      <c r="AZ3" s="370"/>
      <c r="BA3" s="370"/>
      <c r="BB3" s="370"/>
      <c r="BC3" s="384" t="s">
        <v>1734</v>
      </c>
      <c r="BD3" s="385"/>
      <c r="BE3" s="385"/>
      <c r="BF3" s="385"/>
      <c r="BG3" s="385"/>
      <c r="BH3" s="385"/>
      <c r="BI3" s="385"/>
      <c r="BJ3" s="385"/>
      <c r="BK3" s="383" t="s">
        <v>6515</v>
      </c>
      <c r="BL3" s="370"/>
      <c r="BM3" s="370"/>
      <c r="BN3" s="370"/>
      <c r="BO3" s="370"/>
      <c r="BP3" s="370"/>
      <c r="BQ3" s="253"/>
      <c r="BR3" s="253"/>
      <c r="BS3" s="384" t="s">
        <v>2865</v>
      </c>
      <c r="BT3" s="385"/>
      <c r="BU3" s="385"/>
      <c r="BV3" s="385"/>
      <c r="BW3" s="385"/>
      <c r="BX3" s="385"/>
      <c r="BY3" s="369" t="s">
        <v>666</v>
      </c>
      <c r="BZ3" s="369"/>
      <c r="CA3" s="369"/>
      <c r="CB3" s="369"/>
      <c r="CC3" s="369"/>
      <c r="CD3" s="369"/>
      <c r="CE3" s="369"/>
      <c r="CF3" s="369"/>
      <c r="CG3" s="369"/>
      <c r="CH3" s="369"/>
      <c r="CI3" s="369"/>
      <c r="CJ3" s="369"/>
      <c r="CK3" s="369"/>
      <c r="CL3" s="369"/>
      <c r="CM3" s="369"/>
      <c r="CN3" s="369"/>
      <c r="CO3" s="369"/>
      <c r="CP3" s="369"/>
      <c r="CQ3" s="369"/>
      <c r="CR3" s="369"/>
      <c r="CS3" s="369"/>
      <c r="CT3" s="369"/>
      <c r="CU3" s="369"/>
      <c r="CV3" s="369"/>
      <c r="CW3" s="365" t="s">
        <v>235</v>
      </c>
      <c r="CX3" s="370"/>
      <c r="CY3" s="370"/>
      <c r="CZ3" s="370"/>
      <c r="DA3" s="370"/>
      <c r="DB3" s="370"/>
      <c r="DC3" s="370"/>
      <c r="DD3" s="370"/>
      <c r="DE3" s="351" t="s">
        <v>236</v>
      </c>
      <c r="DF3" s="352"/>
      <c r="DG3" s="352"/>
      <c r="DH3" s="352"/>
      <c r="DI3" s="351" t="s">
        <v>237</v>
      </c>
      <c r="DJ3" s="352"/>
      <c r="DK3" s="356"/>
      <c r="DL3" s="357"/>
      <c r="DM3" s="355" t="s">
        <v>2185</v>
      </c>
      <c r="DN3" s="356"/>
      <c r="DO3" s="356"/>
      <c r="DP3" s="357"/>
      <c r="DQ3" s="365" t="s">
        <v>238</v>
      </c>
      <c r="DR3" s="366"/>
      <c r="DS3" s="361" t="s">
        <v>239</v>
      </c>
      <c r="DT3" s="361"/>
      <c r="DU3" s="361"/>
      <c r="DV3" s="361"/>
      <c r="DW3" s="361"/>
      <c r="DX3" s="361"/>
      <c r="DY3" s="361"/>
      <c r="DZ3" s="361"/>
      <c r="EA3" s="361"/>
      <c r="EB3" s="361"/>
      <c r="EC3" s="361"/>
      <c r="ED3" s="361"/>
    </row>
    <row r="4" spans="1:134" s="79" customFormat="1" ht="26.25" customHeight="1">
      <c r="A4" s="375" t="s">
        <v>220</v>
      </c>
      <c r="B4" s="375" t="s">
        <v>11</v>
      </c>
      <c r="C4" s="375" t="s">
        <v>12</v>
      </c>
      <c r="D4" s="83" t="s">
        <v>252</v>
      </c>
      <c r="E4" s="375" t="s">
        <v>17</v>
      </c>
      <c r="F4" s="375" t="s">
        <v>14</v>
      </c>
      <c r="G4" s="375" t="s">
        <v>222</v>
      </c>
      <c r="H4" s="82" t="s">
        <v>223</v>
      </c>
      <c r="I4" s="375" t="s">
        <v>304</v>
      </c>
      <c r="J4" s="80" t="s">
        <v>250</v>
      </c>
      <c r="K4" s="381" t="s">
        <v>404</v>
      </c>
      <c r="L4" s="381" t="s">
        <v>405</v>
      </c>
      <c r="M4" s="375" t="s">
        <v>310</v>
      </c>
      <c r="N4" s="379" t="s">
        <v>311</v>
      </c>
      <c r="O4" s="77" t="s">
        <v>251</v>
      </c>
      <c r="P4" s="84" t="s">
        <v>253</v>
      </c>
      <c r="Q4" s="84" t="s">
        <v>251</v>
      </c>
      <c r="R4" s="377" t="s">
        <v>231</v>
      </c>
      <c r="S4" s="372" t="s">
        <v>246</v>
      </c>
      <c r="T4" s="78"/>
      <c r="U4" s="373" t="s">
        <v>358</v>
      </c>
      <c r="V4" s="374"/>
      <c r="W4" s="373" t="s">
        <v>357</v>
      </c>
      <c r="X4" s="374"/>
      <c r="Y4" s="362" t="s">
        <v>240</v>
      </c>
      <c r="Z4" s="363"/>
      <c r="AA4" s="362" t="s">
        <v>241</v>
      </c>
      <c r="AB4" s="363"/>
      <c r="AC4" s="362" t="s">
        <v>720</v>
      </c>
      <c r="AD4" s="363"/>
      <c r="AE4" s="362" t="s">
        <v>721</v>
      </c>
      <c r="AF4" s="363"/>
      <c r="AG4" s="362" t="s">
        <v>5861</v>
      </c>
      <c r="AH4" s="363"/>
      <c r="AI4" s="362" t="s">
        <v>11796</v>
      </c>
      <c r="AJ4" s="363"/>
      <c r="AK4" s="362" t="s">
        <v>723</v>
      </c>
      <c r="AL4" s="363"/>
      <c r="AM4" s="362" t="s">
        <v>395</v>
      </c>
      <c r="AN4" s="363"/>
      <c r="AO4" s="362" t="s">
        <v>1384</v>
      </c>
      <c r="AP4" s="363"/>
      <c r="AQ4" s="362" t="s">
        <v>722</v>
      </c>
      <c r="AR4" s="363"/>
      <c r="AS4" s="362" t="s">
        <v>726</v>
      </c>
      <c r="AT4" s="363"/>
      <c r="AU4" s="362" t="s">
        <v>243</v>
      </c>
      <c r="AV4" s="363"/>
      <c r="AW4" s="362" t="s">
        <v>2021</v>
      </c>
      <c r="AX4" s="363"/>
      <c r="AY4" s="362" t="s">
        <v>6007</v>
      </c>
      <c r="AZ4" s="363"/>
      <c r="BA4" s="362" t="s">
        <v>13380</v>
      </c>
      <c r="BB4" s="363"/>
      <c r="BC4" s="362" t="s">
        <v>724</v>
      </c>
      <c r="BD4" s="363"/>
      <c r="BE4" s="362" t="s">
        <v>480</v>
      </c>
      <c r="BF4" s="363"/>
      <c r="BG4" s="362" t="s">
        <v>619</v>
      </c>
      <c r="BH4" s="363"/>
      <c r="BI4" s="362" t="s">
        <v>733</v>
      </c>
      <c r="BJ4" s="363"/>
      <c r="BK4" s="362" t="s">
        <v>725</v>
      </c>
      <c r="BL4" s="363"/>
      <c r="BM4" s="362" t="s">
        <v>552</v>
      </c>
      <c r="BN4" s="363"/>
      <c r="BO4" s="362" t="s">
        <v>739</v>
      </c>
      <c r="BP4" s="363"/>
      <c r="BQ4" s="362" t="s">
        <v>6879</v>
      </c>
      <c r="BR4" s="363"/>
      <c r="BS4" s="362" t="s">
        <v>242</v>
      </c>
      <c r="BT4" s="363"/>
      <c r="BU4" s="362" t="s">
        <v>563</v>
      </c>
      <c r="BV4" s="363"/>
      <c r="BW4" s="362" t="s">
        <v>3686</v>
      </c>
      <c r="BX4" s="363"/>
      <c r="BY4" s="364" t="s">
        <v>727</v>
      </c>
      <c r="BZ4" s="350"/>
      <c r="CA4" s="364" t="s">
        <v>728</v>
      </c>
      <c r="CB4" s="350"/>
      <c r="CC4" s="349" t="s">
        <v>729</v>
      </c>
      <c r="CD4" s="350"/>
      <c r="CE4" s="349" t="s">
        <v>730</v>
      </c>
      <c r="CF4" s="350"/>
      <c r="CG4" s="349" t="s">
        <v>2577</v>
      </c>
      <c r="CH4" s="350"/>
      <c r="CI4" s="349" t="s">
        <v>5672</v>
      </c>
      <c r="CJ4" s="350"/>
      <c r="CK4" s="349" t="s">
        <v>10178</v>
      </c>
      <c r="CL4" s="350"/>
      <c r="CM4" s="349" t="s">
        <v>759</v>
      </c>
      <c r="CN4" s="350"/>
      <c r="CO4" s="349" t="s">
        <v>12664</v>
      </c>
      <c r="CP4" s="350"/>
      <c r="CQ4" s="349" t="s">
        <v>13553</v>
      </c>
      <c r="CR4" s="350"/>
      <c r="CS4" s="349" t="s">
        <v>864</v>
      </c>
      <c r="CT4" s="350"/>
      <c r="CU4" s="349" t="s">
        <v>13554</v>
      </c>
      <c r="CV4" s="350"/>
      <c r="CW4" s="358" t="s">
        <v>382</v>
      </c>
      <c r="CX4" s="360"/>
      <c r="CY4" s="358" t="s">
        <v>488</v>
      </c>
      <c r="CZ4" s="360"/>
      <c r="DA4" s="358" t="s">
        <v>731</v>
      </c>
      <c r="DB4" s="360"/>
      <c r="DC4" s="358" t="s">
        <v>2024</v>
      </c>
      <c r="DD4" s="360"/>
      <c r="DE4" s="358" t="s">
        <v>61</v>
      </c>
      <c r="DF4" s="360"/>
      <c r="DG4" s="358" t="s">
        <v>104</v>
      </c>
      <c r="DH4" s="359"/>
      <c r="DI4" s="371" t="s">
        <v>93</v>
      </c>
      <c r="DJ4" s="371"/>
      <c r="DK4" s="353" t="s">
        <v>2182</v>
      </c>
      <c r="DL4" s="354"/>
      <c r="DM4" s="353" t="s">
        <v>2183</v>
      </c>
      <c r="DN4" s="354"/>
      <c r="DO4" s="353" t="s">
        <v>2184</v>
      </c>
      <c r="DP4" s="354"/>
      <c r="DQ4" s="367" t="s">
        <v>732</v>
      </c>
      <c r="DR4" s="368"/>
      <c r="DS4" s="358" t="s">
        <v>2702</v>
      </c>
      <c r="DT4" s="360"/>
      <c r="DU4" s="358" t="s">
        <v>122</v>
      </c>
      <c r="DV4" s="360"/>
      <c r="DW4" s="358" t="s">
        <v>2703</v>
      </c>
      <c r="DX4" s="360"/>
      <c r="DY4" s="358" t="s">
        <v>2704</v>
      </c>
      <c r="DZ4" s="360"/>
      <c r="EA4" s="358" t="s">
        <v>2705</v>
      </c>
      <c r="EB4" s="360"/>
      <c r="EC4" s="358" t="s">
        <v>2706</v>
      </c>
      <c r="ED4" s="360"/>
    </row>
    <row r="5" spans="1:134" s="79" customFormat="1" ht="11.25" customHeight="1">
      <c r="A5" s="376"/>
      <c r="B5" s="376"/>
      <c r="C5" s="376"/>
      <c r="D5" s="83"/>
      <c r="E5" s="376"/>
      <c r="F5" s="376"/>
      <c r="G5" s="376"/>
      <c r="H5" s="82"/>
      <c r="I5" s="376"/>
      <c r="J5" s="80"/>
      <c r="K5" s="382"/>
      <c r="L5" s="382"/>
      <c r="M5" s="376"/>
      <c r="N5" s="380"/>
      <c r="O5" s="77"/>
      <c r="P5" s="84"/>
      <c r="Q5" s="84"/>
      <c r="R5" s="378"/>
      <c r="S5" s="372"/>
      <c r="T5" s="78"/>
      <c r="U5" s="152" t="s">
        <v>245</v>
      </c>
      <c r="V5" s="141" t="s">
        <v>316</v>
      </c>
      <c r="W5" s="140" t="s">
        <v>317</v>
      </c>
      <c r="X5" s="141" t="s">
        <v>318</v>
      </c>
      <c r="Y5" s="140" t="s">
        <v>315</v>
      </c>
      <c r="Z5" s="141" t="s">
        <v>316</v>
      </c>
      <c r="AA5" s="140" t="s">
        <v>245</v>
      </c>
      <c r="AB5" s="141" t="s">
        <v>316</v>
      </c>
      <c r="AC5" s="140" t="s">
        <v>245</v>
      </c>
      <c r="AD5" s="141" t="s">
        <v>244</v>
      </c>
      <c r="AE5" s="140" t="s">
        <v>245</v>
      </c>
      <c r="AF5" s="141" t="s">
        <v>244</v>
      </c>
      <c r="AG5" s="140" t="s">
        <v>245</v>
      </c>
      <c r="AH5" s="141" t="s">
        <v>244</v>
      </c>
      <c r="AI5" s="140" t="s">
        <v>245</v>
      </c>
      <c r="AJ5" s="141" t="s">
        <v>244</v>
      </c>
      <c r="AK5" s="140" t="s">
        <v>245</v>
      </c>
      <c r="AL5" s="141" t="s">
        <v>244</v>
      </c>
      <c r="AM5" s="140" t="s">
        <v>245</v>
      </c>
      <c r="AN5" s="141" t="s">
        <v>244</v>
      </c>
      <c r="AO5" s="140" t="s">
        <v>245</v>
      </c>
      <c r="AP5" s="141" t="s">
        <v>244</v>
      </c>
      <c r="AQ5" s="140" t="s">
        <v>245</v>
      </c>
      <c r="AR5" s="141" t="s">
        <v>244</v>
      </c>
      <c r="AS5" s="140" t="s">
        <v>245</v>
      </c>
      <c r="AT5" s="141" t="s">
        <v>244</v>
      </c>
      <c r="AU5" s="140" t="s">
        <v>245</v>
      </c>
      <c r="AV5" s="141" t="s">
        <v>244</v>
      </c>
      <c r="AW5" s="140" t="s">
        <v>245</v>
      </c>
      <c r="AX5" s="141" t="s">
        <v>244</v>
      </c>
      <c r="AY5" s="140" t="s">
        <v>245</v>
      </c>
      <c r="AZ5" s="141" t="s">
        <v>244</v>
      </c>
      <c r="BA5" s="140" t="s">
        <v>245</v>
      </c>
      <c r="BB5" s="141" t="s">
        <v>244</v>
      </c>
      <c r="BC5" s="140" t="s">
        <v>245</v>
      </c>
      <c r="BD5" s="141" t="s">
        <v>244</v>
      </c>
      <c r="BE5" s="140" t="s">
        <v>245</v>
      </c>
      <c r="BF5" s="141" t="s">
        <v>244</v>
      </c>
      <c r="BG5" s="140" t="s">
        <v>245</v>
      </c>
      <c r="BH5" s="141" t="s">
        <v>244</v>
      </c>
      <c r="BI5" s="140" t="s">
        <v>245</v>
      </c>
      <c r="BJ5" s="141" t="s">
        <v>244</v>
      </c>
      <c r="BK5" s="140" t="s">
        <v>245</v>
      </c>
      <c r="BL5" s="141" t="s">
        <v>244</v>
      </c>
      <c r="BM5" s="140" t="s">
        <v>245</v>
      </c>
      <c r="BN5" s="141" t="s">
        <v>244</v>
      </c>
      <c r="BO5" s="140" t="s">
        <v>245</v>
      </c>
      <c r="BP5" s="141" t="s">
        <v>244</v>
      </c>
      <c r="BQ5" s="140" t="s">
        <v>245</v>
      </c>
      <c r="BR5" s="141" t="s">
        <v>244</v>
      </c>
      <c r="BS5" s="140" t="s">
        <v>245</v>
      </c>
      <c r="BT5" s="141" t="s">
        <v>244</v>
      </c>
      <c r="BU5" s="140" t="s">
        <v>245</v>
      </c>
      <c r="BV5" s="141" t="s">
        <v>244</v>
      </c>
      <c r="BW5" s="140" t="s">
        <v>245</v>
      </c>
      <c r="BX5" s="141" t="s">
        <v>244</v>
      </c>
      <c r="BY5" s="140" t="s">
        <v>245</v>
      </c>
      <c r="BZ5" s="141" t="s">
        <v>244</v>
      </c>
      <c r="CA5" s="140" t="s">
        <v>245</v>
      </c>
      <c r="CB5" s="141" t="s">
        <v>244</v>
      </c>
      <c r="CC5" s="140" t="s">
        <v>245</v>
      </c>
      <c r="CD5" s="141" t="s">
        <v>244</v>
      </c>
      <c r="CE5" s="140" t="s">
        <v>245</v>
      </c>
      <c r="CF5" s="141" t="s">
        <v>244</v>
      </c>
      <c r="CG5" s="140" t="s">
        <v>245</v>
      </c>
      <c r="CH5" s="141" t="s">
        <v>244</v>
      </c>
      <c r="CI5" s="140" t="s">
        <v>245</v>
      </c>
      <c r="CJ5" s="141" t="s">
        <v>244</v>
      </c>
      <c r="CK5" s="140" t="s">
        <v>245</v>
      </c>
      <c r="CL5" s="141" t="s">
        <v>244</v>
      </c>
      <c r="CM5" s="140" t="s">
        <v>245</v>
      </c>
      <c r="CN5" s="141" t="s">
        <v>244</v>
      </c>
      <c r="CO5" s="140" t="s">
        <v>245</v>
      </c>
      <c r="CP5" s="141" t="s">
        <v>244</v>
      </c>
      <c r="CQ5" s="140" t="s">
        <v>245</v>
      </c>
      <c r="CR5" s="141" t="s">
        <v>244</v>
      </c>
      <c r="CS5" s="140" t="s">
        <v>245</v>
      </c>
      <c r="CT5" s="141" t="s">
        <v>244</v>
      </c>
      <c r="CU5" s="140" t="s">
        <v>245</v>
      </c>
      <c r="CV5" s="141" t="s">
        <v>244</v>
      </c>
      <c r="CW5" s="140" t="s">
        <v>245</v>
      </c>
      <c r="CX5" s="141" t="s">
        <v>244</v>
      </c>
      <c r="CY5" s="140" t="s">
        <v>245</v>
      </c>
      <c r="CZ5" s="141" t="s">
        <v>244</v>
      </c>
      <c r="DA5" s="140" t="s">
        <v>245</v>
      </c>
      <c r="DB5" s="141" t="s">
        <v>244</v>
      </c>
      <c r="DC5" s="140" t="s">
        <v>245</v>
      </c>
      <c r="DD5" s="141" t="s">
        <v>244</v>
      </c>
      <c r="DE5" s="140" t="s">
        <v>245</v>
      </c>
      <c r="DF5" s="141" t="s">
        <v>244</v>
      </c>
      <c r="DG5" s="140" t="s">
        <v>245</v>
      </c>
      <c r="DH5" s="141" t="s">
        <v>244</v>
      </c>
      <c r="DI5" s="140" t="s">
        <v>245</v>
      </c>
      <c r="DJ5" s="141" t="s">
        <v>244</v>
      </c>
      <c r="DK5" s="140" t="s">
        <v>245</v>
      </c>
      <c r="DL5" s="141" t="s">
        <v>244</v>
      </c>
      <c r="DM5" s="140" t="s">
        <v>245</v>
      </c>
      <c r="DN5" s="141" t="s">
        <v>244</v>
      </c>
      <c r="DO5" s="140" t="s">
        <v>245</v>
      </c>
      <c r="DP5" s="141" t="s">
        <v>244</v>
      </c>
      <c r="DQ5" s="140" t="s">
        <v>245</v>
      </c>
      <c r="DR5" s="141" t="s">
        <v>244</v>
      </c>
      <c r="DS5" s="140" t="s">
        <v>245</v>
      </c>
      <c r="DT5" s="141" t="s">
        <v>244</v>
      </c>
      <c r="DU5" s="140" t="s">
        <v>245</v>
      </c>
      <c r="DV5" s="141" t="s">
        <v>244</v>
      </c>
      <c r="DW5" s="140" t="s">
        <v>245</v>
      </c>
      <c r="DX5" s="141" t="s">
        <v>244</v>
      </c>
      <c r="DY5" s="140" t="s">
        <v>245</v>
      </c>
      <c r="DZ5" s="141" t="s">
        <v>244</v>
      </c>
      <c r="EA5" s="140" t="s">
        <v>245</v>
      </c>
      <c r="EB5" s="141" t="s">
        <v>244</v>
      </c>
      <c r="EC5" s="140" t="s">
        <v>245</v>
      </c>
      <c r="ED5" s="141" t="s">
        <v>244</v>
      </c>
    </row>
    <row r="6" spans="1:134" ht="13.5">
      <c r="A6" s="96" t="str">
        <f>'PLM014'!A7</f>
        <v>D-協同</v>
      </c>
      <c r="B6" s="178" t="s">
        <v>2849</v>
      </c>
      <c r="C6" s="131" t="str">
        <f>'PLM014'!C7</f>
        <v>EPH結構改善與提升生產良率</v>
      </c>
      <c r="D6" s="97" t="str">
        <f>"("&amp;B6&amp;")"&amp;"  "&amp;C6</f>
        <v>(D240902R1)  EPH結構改善與提升生產良率</v>
      </c>
      <c r="E6" s="97" t="str">
        <f>'PLM014'!E7</f>
        <v>產品開發</v>
      </c>
      <c r="F6" s="97" t="str">
        <f>'PLM014'!F7</f>
        <v>王瀚霆</v>
      </c>
      <c r="G6" s="97" t="str">
        <f>'PLM014'!G7</f>
        <v>Active</v>
      </c>
      <c r="H6" s="98">
        <f>'PLM014'!H7</f>
        <v>45557.666666666664</v>
      </c>
      <c r="I6" s="98">
        <f>'PLM014'!I7</f>
        <v>45620.666666666664</v>
      </c>
      <c r="J6" s="99">
        <f>IF(ISERROR(DATEDIF(H6,I6,"d")),"",DATEDIF(H6,I6,"d"))</f>
        <v>63</v>
      </c>
      <c r="K6" s="150">
        <f>H6+(J6*0.75)</f>
        <v>45604.916666666664</v>
      </c>
      <c r="L6" s="150">
        <f>H6+(J6*0.95)</f>
        <v>45617.516666666663</v>
      </c>
      <c r="M6" s="98">
        <f>IF(ISERROR('PLM014'!L7),"",('PLM014'!L7))</f>
        <v>45558</v>
      </c>
      <c r="N6" s="237" t="str">
        <f>IF(IF(ISERROR('PLM014'!N7),"",('PLM014'!N7))=0,"",IF(ISERROR('PLM014'!N7),"",('PLM014'!N7)))</f>
        <v/>
      </c>
      <c r="O6" s="99" t="str">
        <f t="shared" ref="O6:O55" si="0">IF(ISERROR(DATEDIF(M6,N6,"d")),"",IF(DATEDIF(M6,N6,"d")=0,"",DATEDIF(M6,N6,"d")))</f>
        <v/>
      </c>
      <c r="P6" s="98">
        <f t="shared" ref="P6:P55" ca="1" si="1">IF(N6="",TODAY(),N6)</f>
        <v>46044</v>
      </c>
      <c r="Q6" s="99">
        <f t="shared" ref="Q6:Q55" ca="1" si="2">IF(ISERROR(DATEDIF(M6,P6,"d")),"",IF(DATEDIF(M6,P6,"d")=0,"",DATEDIF(M6,P6,"d")))</f>
        <v>486</v>
      </c>
      <c r="R6" s="100">
        <f>'PLM014'!Q7/100</f>
        <v>0.97</v>
      </c>
      <c r="S6" s="139" t="str">
        <f t="shared" ref="S6:S55" ca="1" si="3">IF(AND(TODAY()&gt;I6,R6&lt;&gt;100%,G6="Active"),"專案延遲 "&amp;DATEDIF(I6,TODAY(),"d")&amp;" 天",IF(AND(TODAY()&gt;K6,R6&lt;75%,G6="Active"),"專案即將異常",IF(AND(TODAY()&gt;L6,R6&lt;95%,G6="Active"),"專案即將異常","")))</f>
        <v>專案延遲 424 天</v>
      </c>
      <c r="U6" s="101">
        <f t="shared" ref="U6:U37" si="4">IF(SUMIF($Y$5:$CV$5,$U$5,Y6:CV6)=0,"未登入",SUMIF($Y$5:$CV$5,$U$5,Y6:CV6))</f>
        <v>220</v>
      </c>
      <c r="V6" s="101">
        <f t="shared" ref="V6:V37" si="5">SUMIF($Y$5:$CV$5,$V$5,Y6:CV6)</f>
        <v>936.5</v>
      </c>
      <c r="W6" s="101">
        <f>IF(SUMIFS('PLM001-財務計算用'!$P:$P,'PLM001-財務計算用'!$A:$A,B6)=0,"未登入",SUMIFS('PLM001-財務計算用'!$P:$P,'PLM001-財務計算用'!$A:$A,B6))</f>
        <v>220</v>
      </c>
      <c r="X6" s="101">
        <f>SUMIFS('PLM002'!$K:$K,'PLM002'!$F:$F,$B6)</f>
        <v>936.5</v>
      </c>
      <c r="Y6" s="72" t="str">
        <f>IF(SUMIFS('PLM001-財務計算用'!$P:$P,'PLM001-財務計算用'!$J:$J,Y$4,'PLM001-財務計算用'!$A:$A,$B6)=0,"",SUMIFS('PLM001-財務計算用'!$P:$P,'PLM001-財務計算用'!$J:$J,Y$4,'PLM001-財務計算用'!$A:$A,$B6))</f>
        <v/>
      </c>
      <c r="Z6" s="71" t="str">
        <f>IF(SUMIFS('PLM002'!$K:$K,'PLM002'!$C:$C,Y$4,'PLM002'!$F:$F,$B6)=0,"",SUMIFS('PLM002'!$K:$K,'PLM002'!$C:$C,Y$4,'PLM002'!$F:$F,$B6))</f>
        <v/>
      </c>
      <c r="AA6" s="72" t="str">
        <f>IF(SUMIFS('PLM001-財務計算用'!$P:$P,'PLM001-財務計算用'!$J:$J,AA$4,'PLM001-財務計算用'!$A:$A,$B6)=0,"",SUMIFS('PLM001-財務計算用'!$P:$P,'PLM001-財務計算用'!$J:$J,AA$4,'PLM001-財務計算用'!$A:$A,$B6))</f>
        <v/>
      </c>
      <c r="AB6" s="71" t="str">
        <f>IF(SUMIFS('PLM002'!$K:$K,'PLM002'!$C:$C,AA$4,'PLM002'!$F:$F,$B6)=0,"",SUMIFS('PLM002'!$K:$K,'PLM002'!$C:$C,AA$4,'PLM002'!$F:$F,$B6))</f>
        <v/>
      </c>
      <c r="AC6" s="72" t="str">
        <f>IF(SUMIFS('PLM001-財務計算用'!$P:$P,'PLM001-財務計算用'!$J:$J,AC$4,'PLM001-財務計算用'!$A:$A,$B6)=0,"",SUMIFS('PLM001-財務計算用'!$P:$P,'PLM001-財務計算用'!$J:$J,AC$4,'PLM001-財務計算用'!$A:$A,$B6))</f>
        <v/>
      </c>
      <c r="AD6" s="71" t="str">
        <f>IF(SUMIFS('PLM002'!$K:$K,'PLM002'!$C:$C,AC$4,'PLM002'!$F:$F,$B6)=0,"",SUMIFS('PLM002'!$K:$K,'PLM002'!$C:$C,AC$4,'PLM002'!$F:$F,$B6))</f>
        <v/>
      </c>
      <c r="AE6" s="72" t="str">
        <f>IF(SUMIFS('PLM001-財務計算用'!$P:$P,'PLM001-財務計算用'!$J:$J,AE$4,'PLM001-財務計算用'!$A:$A,$B6)=0,"",SUMIFS('PLM001-財務計算用'!$P:$P,'PLM001-財務計算用'!$J:$J,AE$4,'PLM001-財務計算用'!$A:$A,$B6))</f>
        <v/>
      </c>
      <c r="AF6" s="71" t="str">
        <f>IF(SUMIFS('PLM002'!$K:$K,'PLM002'!$C:$C,AE$4,'PLM002'!$F:$F,$B6)=0,"",SUMIFS('PLM002'!$K:$K,'PLM002'!$C:$C,AE$4,'PLM002'!$F:$F,$B6))</f>
        <v/>
      </c>
      <c r="AG6" s="72" t="str">
        <f>IF(SUMIFS('PLM001-財務計算用'!$P:$P,'PLM001-財務計算用'!$J:$J,AG$4,'PLM001-財務計算用'!$A:$A,$B6)=0,"",SUMIFS('PLM001-財務計算用'!$P:$P,'PLM001-財務計算用'!$J:$J,AG$4,'PLM001-財務計算用'!$A:$A,$B6))</f>
        <v/>
      </c>
      <c r="AH6" s="71">
        <f>IF(SUMIFS('PLM002'!$K:$K,'PLM002'!$C:$C,AG$4,'PLM002'!$F:$F,$B6)=0,"",SUMIFS('PLM002'!$K:$K,'PLM002'!$C:$C,AG$4,'PLM002'!$F:$F,$B6))</f>
        <v>13.5</v>
      </c>
      <c r="AI6" s="72" t="str">
        <f>IF(SUMIFS('PLM001-財務計算用'!$P:$P,'PLM001-財務計算用'!$J:$J,AI$4,'PLM001-財務計算用'!$A:$A,$B6)=0,"",SUMIFS('PLM001-財務計算用'!$P:$P,'PLM001-財務計算用'!$J:$J,AI$4,'PLM001-財務計算用'!$A:$A,$B6))</f>
        <v/>
      </c>
      <c r="AJ6" s="71" t="str">
        <f>IF(SUMIFS('PLM002'!$K:$K,'PLM002'!$C:$C,AI$4,'PLM002'!$F:$F,$B6)=0,"",SUMIFS('PLM002'!$K:$K,'PLM002'!$C:$C,AI$4,'PLM002'!$F:$F,$B6))</f>
        <v/>
      </c>
      <c r="AK6" s="72" t="str">
        <f>IF(SUMIFS('PLM001-財務計算用'!$P:$P,'PLM001-財務計算用'!$J:$J,AK$4,'PLM001-財務計算用'!$A:$A,$B6)=0,"",SUMIFS('PLM001-財務計算用'!$P:$P,'PLM001-財務計算用'!$J:$J,AK$4,'PLM001-財務計算用'!$A:$A,$B6))</f>
        <v/>
      </c>
      <c r="AL6" s="71" t="str">
        <f>IF(SUMIFS('PLM002'!$K:$K,'PLM002'!$C:$C,AK$4,'PLM002'!$F:$F,$B6)=0,"",SUMIFS('PLM002'!$K:$K,'PLM002'!$C:$C,AK$4,'PLM002'!$F:$F,$B6))</f>
        <v/>
      </c>
      <c r="AM6" s="72" t="str">
        <f>IF(SUMIFS('PLM001-財務計算用'!$P:$P,'PLM001-財務計算用'!$J:$J,AM$4,'PLM001-財務計算用'!$A:$A,$B6)=0,"",SUMIFS('PLM001-財務計算用'!$P:$P,'PLM001-財務計算用'!$J:$J,AM$4,'PLM001-財務計算用'!$A:$A,$B6))</f>
        <v/>
      </c>
      <c r="AN6" s="71" t="str">
        <f>IF(SUMIFS('PLM002'!$K:$K,'PLM002'!$C:$C,AM$4,'PLM002'!$F:$F,$B6)=0,"",SUMIFS('PLM002'!$K:$K,'PLM002'!$C:$C,AM$4,'PLM002'!$F:$F,$B6))</f>
        <v/>
      </c>
      <c r="AO6" s="72" t="str">
        <f>IF(SUMIFS('PLM001-財務計算用'!$P:$P,'PLM001-財務計算用'!$J:$J,AO$4,'PLM001-財務計算用'!$A:$A,$B6)=0,"",SUMIFS('PLM001-財務計算用'!$P:$P,'PLM001-財務計算用'!$J:$J,AO$4,'PLM001-財務計算用'!$A:$A,$B6))</f>
        <v/>
      </c>
      <c r="AP6" s="71" t="str">
        <f>IF(SUMIFS('PLM002'!$K:$K,'PLM002'!$C:$C,AO$4,'PLM002'!$F:$F,$B6)=0,"",SUMIFS('PLM002'!$K:$K,'PLM002'!$C:$C,AO$4,'PLM002'!$F:$F,$B6))</f>
        <v/>
      </c>
      <c r="AQ6" s="72" t="str">
        <f>IF(SUMIFS('PLM001-財務計算用'!$P:$P,'PLM001-財務計算用'!$J:$J,AQ$4,'PLM001-財務計算用'!$A:$A,$B6)=0,"",SUMIFS('PLM001-財務計算用'!$P:$P,'PLM001-財務計算用'!$J:$J,AQ$4,'PLM001-財務計算用'!$A:$A,$B6))</f>
        <v/>
      </c>
      <c r="AR6" s="71" t="str">
        <f>IF(SUMIFS('PLM002'!$K:$K,'PLM002'!$C:$C,AQ$4,'PLM002'!$F:$F,$B6)=0,"",SUMIFS('PLM002'!$K:$K,'PLM002'!$C:$C,AQ$4,'PLM002'!$F:$F,$B6))</f>
        <v/>
      </c>
      <c r="AS6" s="72" t="str">
        <f>IF(SUMIFS('PLM001-財務計算用'!$P:$P,'PLM001-財務計算用'!$J:$J,AS$4,'PLM001-財務計算用'!$A:$A,$B6)=0,"",SUMIFS('PLM001-財務計算用'!$P:$P,'PLM001-財務計算用'!$J:$J,AS$4,'PLM001-財務計算用'!$A:$A,$B6))</f>
        <v/>
      </c>
      <c r="AT6" s="71" t="str">
        <f>IF(SUMIFS('PLM002'!$K:$K,'PLM002'!$C:$C,AS$4,'PLM002'!$F:$F,$B6)=0,"",SUMIFS('PLM002'!$K:$K,'PLM002'!$C:$C,AS$4,'PLM002'!$F:$F,$B6))</f>
        <v/>
      </c>
      <c r="AU6" s="72">
        <f>IF(SUMIFS('PLM001-財務計算用'!$P:$P,'PLM001-財務計算用'!$J:$J,AU$4,'PLM001-財務計算用'!$A:$A,$B6)=0,"",SUMIFS('PLM001-財務計算用'!$P:$P,'PLM001-財務計算用'!$J:$J,AU$4,'PLM001-財務計算用'!$A:$A,$B6))</f>
        <v>80</v>
      </c>
      <c r="AV6" s="71" t="str">
        <f>IF(SUMIFS('PLM002'!$K:$K,'PLM002'!$C:$C,AU$4,'PLM002'!$F:$F,$B6)=0,"",SUMIFS('PLM002'!$K:$K,'PLM002'!$C:$C,AU$4,'PLM002'!$F:$F,$B6))</f>
        <v/>
      </c>
      <c r="AW6" s="72" t="str">
        <f>IF(SUMIFS('PLM001-財務計算用'!$P:$P,'PLM001-財務計算用'!$J:$J,AW$4,'PLM001-財務計算用'!$A:$A,$B6)=0,"",SUMIFS('PLM001-財務計算用'!$P:$P,'PLM001-財務計算用'!$J:$J,AW$4,'PLM001-財務計算用'!$A:$A,$B6))</f>
        <v/>
      </c>
      <c r="AX6" s="71" t="str">
        <f>IF(SUMIFS('PLM002'!$K:$K,'PLM002'!$C:$C,AW$4,'PLM002'!$F:$F,$B6)=0,"",SUMIFS('PLM002'!$K:$K,'PLM002'!$C:$C,AW$4,'PLM002'!$F:$F,$B6))</f>
        <v/>
      </c>
      <c r="AY6" s="72" t="str">
        <f>IF(SUMIFS('PLM001-財務計算用'!$P:$P,'PLM001-財務計算用'!$J:$J,AY$4,'PLM001-財務計算用'!$A:$A,$B6)=0,"",SUMIFS('PLM001-財務計算用'!$P:$P,'PLM001-財務計算用'!$J:$J,AY$4,'PLM001-財務計算用'!$A:$A,$B6))</f>
        <v/>
      </c>
      <c r="AZ6" s="71" t="str">
        <f>IF(SUMIFS('PLM002'!$K:$K,'PLM002'!$C:$C,AY$4,'PLM002'!$F:$F,$B6)=0,"",SUMIFS('PLM002'!$K:$K,'PLM002'!$C:$C,AY$4,'PLM002'!$F:$F,$B6))</f>
        <v/>
      </c>
      <c r="BA6" s="72" t="str">
        <f>IF(SUMIFS('PLM001-財務計算用'!$P:$P,'PLM001-財務計算用'!$J:$J,BA$4,'PLM001-財務計算用'!$A:$A,$B6)=0,"",SUMIFS('PLM001-財務計算用'!$P:$P,'PLM001-財務計算用'!$J:$J,BA$4,'PLM001-財務計算用'!$A:$A,$B6))</f>
        <v/>
      </c>
      <c r="BB6" s="71" t="str">
        <f>IF(SUMIFS('PLM002'!$K:$K,'PLM002'!$C:$C,BA$4,'PLM002'!$F:$F,$B6)=0,"",SUMIFS('PLM002'!$K:$K,'PLM002'!$C:$C,BA$4,'PLM002'!$F:$F,$B6))</f>
        <v/>
      </c>
      <c r="BC6" s="72" t="str">
        <f>IF(SUMIFS('PLM001-財務計算用'!$P:$P,'PLM001-財務計算用'!$J:$J,BC$4,'PLM001-財務計算用'!$A:$A,$B6)=0,"",SUMIFS('PLM001-財務計算用'!$P:$P,'PLM001-財務計算用'!$J:$J,BC$4,'PLM001-財務計算用'!$A:$A,$B6))</f>
        <v/>
      </c>
      <c r="BD6" s="71" t="str">
        <f>IF(SUMIFS('PLM002'!$K:$K,'PLM002'!$C:$C,BC$4,'PLM002'!$F:$F,$B6)=0,"",SUMIFS('PLM002'!$K:$K,'PLM002'!$C:$C,BC$4,'PLM002'!$F:$F,$B6))</f>
        <v/>
      </c>
      <c r="BE6" s="72" t="str">
        <f>IF(SUMIFS('PLM001-財務計算用'!$P:$P,'PLM001-財務計算用'!$J:$J,BE$4,'PLM001-財務計算用'!$A:$A,$B6)=0,"",SUMIFS('PLM001-財務計算用'!$P:$P,'PLM001-財務計算用'!$J:$J,BE$4,'PLM001-財務計算用'!$A:$A,$B6))</f>
        <v/>
      </c>
      <c r="BF6" s="71" t="str">
        <f>IF(SUMIFS('PLM002'!$K:$K,'PLM002'!$C:$C,BE$4,'PLM002'!$F:$F,$B6)=0,"",SUMIFS('PLM002'!$K:$K,'PLM002'!$C:$C,BE$4,'PLM002'!$F:$F,$B6))</f>
        <v/>
      </c>
      <c r="BG6" s="72" t="str">
        <f>IF(SUMIFS('PLM001-財務計算用'!$P:$P,'PLM001-財務計算用'!$J:$J,BG$4,'PLM001-財務計算用'!$A:$A,$B6)=0,"",SUMIFS('PLM001-財務計算用'!$P:$P,'PLM001-財務計算用'!$J:$J,BG$4,'PLM001-財務計算用'!$A:$A,$B6))</f>
        <v/>
      </c>
      <c r="BH6" s="71" t="str">
        <f>IF(SUMIFS('PLM002'!$K:$K,'PLM002'!$C:$C,BG$4,'PLM002'!$F:$F,$B6)=0,"",SUMIFS('PLM002'!$K:$K,'PLM002'!$C:$C,BG$4,'PLM002'!$F:$F,$B6))</f>
        <v/>
      </c>
      <c r="BI6" s="72" t="str">
        <f>IF(SUMIFS('PLM001-財務計算用'!$P:$P,'PLM001-財務計算用'!$J:$J,BI$4,'PLM001-財務計算用'!$A:$A,$B6)=0,"",SUMIFS('PLM001-財務計算用'!$P:$P,'PLM001-財務計算用'!$J:$J,BI$4,'PLM001-財務計算用'!$A:$A,$B6))</f>
        <v/>
      </c>
      <c r="BJ6" s="71" t="str">
        <f>IF(SUMIFS('PLM002'!$K:$K,'PLM002'!$C:$C,BI$4,'PLM002'!$F:$F,$B6)=0,"",SUMIFS('PLM002'!$K:$K,'PLM002'!$C:$C,BI$4,'PLM002'!$F:$F,$B6))</f>
        <v/>
      </c>
      <c r="BK6" s="72" t="str">
        <f>IF(SUMIFS('PLM001-財務計算用'!$P:$P,'PLM001-財務計算用'!$J:$J,BK$4,'PLM001-財務計算用'!$A:$A,$B6)=0,"",SUMIFS('PLM001-財務計算用'!$P:$P,'PLM001-財務計算用'!$J:$J,BK$4,'PLM001-財務計算用'!$A:$A,$B6))</f>
        <v/>
      </c>
      <c r="BL6" s="71" t="str">
        <f>IF(SUMIFS('PLM002'!$K:$K,'PLM002'!$C:$C,BK$4,'PLM002'!$F:$F,$B6)=0,"",SUMIFS('PLM002'!$K:$K,'PLM002'!$C:$C,BK$4,'PLM002'!$F:$F,$B6))</f>
        <v/>
      </c>
      <c r="BM6" s="72" t="str">
        <f>IF(SUMIFS('PLM001-財務計算用'!$P:$P,'PLM001-財務計算用'!$J:$J,BM$4,'PLM001-財務計算用'!$A:$A,$B6)=0,"",SUMIFS('PLM001-財務計算用'!$P:$P,'PLM001-財務計算用'!$J:$J,BM$4,'PLM001-財務計算用'!$A:$A,$B6))</f>
        <v/>
      </c>
      <c r="BN6" s="71" t="str">
        <f>IF(SUMIFS('PLM002'!$K:$K,'PLM002'!$C:$C,BM$4,'PLM002'!$F:$F,$B6)=0,"",SUMIFS('PLM002'!$K:$K,'PLM002'!$C:$C,BM$4,'PLM002'!$F:$F,$B6))</f>
        <v/>
      </c>
      <c r="BO6" s="72" t="str">
        <f>IF(SUMIFS('PLM001-財務計算用'!$P:$P,'PLM001-財務計算用'!$J:$J,BO$4,'PLM001-財務計算用'!$A:$A,$B6)=0,"",SUMIFS('PLM001-財務計算用'!$P:$P,'PLM001-財務計算用'!$J:$J,BO$4,'PLM001-財務計算用'!$A:$A,$B6))</f>
        <v/>
      </c>
      <c r="BP6" s="71" t="str">
        <f>IF(SUMIFS('PLM002'!$K:$K,'PLM002'!$C:$C,BO$4,'PLM002'!$F:$F,$B6)=0,"",SUMIFS('PLM002'!$K:$K,'PLM002'!$C:$C,BO$4,'PLM002'!$F:$F,$B6))</f>
        <v/>
      </c>
      <c r="BQ6" s="72" t="str">
        <f>IF(SUMIFS('PLM001-財務計算用'!$P:$P,'PLM001-財務計算用'!$J:$J,BQ$4,'PLM001-財務計算用'!$A:$A,$B6)=0,"",SUMIFS('PLM001-財務計算用'!$P:$P,'PLM001-財務計算用'!$J:$J,BQ$4,'PLM001-財務計算用'!$A:$A,$B6))</f>
        <v/>
      </c>
      <c r="BR6" s="71" t="str">
        <f>IF(SUMIFS('PLM002'!$K:$K,'PLM002'!$C:$C,BQ$4,'PLM002'!$F:$F,$B6)=0,"",SUMIFS('PLM002'!$K:$K,'PLM002'!$C:$C,BQ$4,'PLM002'!$F:$F,$B6))</f>
        <v/>
      </c>
      <c r="BS6" s="72">
        <f>IF(SUMIFS('PLM001-財務計算用'!$P:$P,'PLM001-財務計算用'!$J:$J,BS$4,'PLM001-財務計算用'!$A:$A,$B6)=0,"",SUMIFS('PLM001-財務計算用'!$P:$P,'PLM001-財務計算用'!$J:$J,BS$4,'PLM001-財務計算用'!$A:$A,$B6))</f>
        <v>116</v>
      </c>
      <c r="BT6" s="71">
        <f>IF(SUMIFS('PLM002'!$K:$K,'PLM002'!$C:$C,BS$4,'PLM002'!$F:$F,$B6)=0,"",SUMIFS('PLM002'!$K:$K,'PLM002'!$C:$C,BS$4,'PLM002'!$F:$F,$B6))</f>
        <v>818.5</v>
      </c>
      <c r="BU6" s="72" t="str">
        <f>IF(SUMIFS('PLM001-財務計算用'!$P:$P,'PLM001-財務計算用'!$J:$J,BU$4,'PLM001-財務計算用'!$A:$A,$B6)=0,"",SUMIFS('PLM001-財務計算用'!$P:$P,'PLM001-財務計算用'!$J:$J,BU$4,'PLM001-財務計算用'!$A:$A,$B6))</f>
        <v/>
      </c>
      <c r="BV6" s="71">
        <f>IF(SUMIFS('PLM002'!$K:$K,'PLM002'!$C:$C,BU$4,'PLM002'!$F:$F,$B6)=0,"",SUMIFS('PLM002'!$K:$K,'PLM002'!$C:$C,BU$4,'PLM002'!$F:$F,$B6))</f>
        <v>18.5</v>
      </c>
      <c r="BW6" s="72" t="str">
        <f>IF(SUMIFS('PLM001-財務計算用'!$P:$P,'PLM001-財務計算用'!$J:$J,BW$4,'PLM001-財務計算用'!$A:$A,$B6)=0,"",SUMIFS('PLM001-財務計算用'!$P:$P,'PLM001-財務計算用'!$J:$J,BW$4,'PLM001-財務計算用'!$A:$A,$B6))</f>
        <v/>
      </c>
      <c r="BX6" s="71">
        <f>IF(SUMIFS('PLM002'!$K:$K,'PLM002'!$C:$C,BW$4,'PLM002'!$F:$F,$B6)=0,"",SUMIFS('PLM002'!$K:$K,'PLM002'!$C:$C,BW$4,'PLM002'!$F:$F,$B6))</f>
        <v>86</v>
      </c>
      <c r="BY6" s="72" t="str">
        <f>IF(SUMIFS('PLM001-財務計算用'!$P:$P,'PLM001-財務計算用'!$J:$J,BY$4,'PLM001-財務計算用'!$A:$A,$B6)=0,"",SUMIFS('PLM001-財務計算用'!$P:$P,'PLM001-財務計算用'!$J:$J,BY$4,'PLM001-財務計算用'!$A:$A,$B6))</f>
        <v/>
      </c>
      <c r="BZ6" s="71" t="str">
        <f>IF(SUMIFS('PLM002'!$K:$K,'PLM002'!$C:$C,BY$4,'PLM002'!$F:$F,$B6)=0,"",SUMIFS('PLM002'!$K:$K,'PLM002'!$C:$C,BY$4,'PLM002'!$F:$F,$B6))</f>
        <v/>
      </c>
      <c r="CA6" s="72" t="str">
        <f>IF(SUMIFS('PLM001-財務計算用'!$P:$P,'PLM001-財務計算用'!$J:$J,CA$4,'PLM001-財務計算用'!$A:$A,$B6)=0,"",SUMIFS('PLM001-財務計算用'!$P:$P,'PLM001-財務計算用'!$J:$J,CA$4,'PLM001-財務計算用'!$A:$A,$B6))</f>
        <v/>
      </c>
      <c r="CB6" s="71" t="str">
        <f>IF(SUMIFS('PLM002'!$K:$K,'PLM002'!$C:$C,CA$4,'PLM002'!$F:$F,$B6)=0,"",SUMIFS('PLM002'!$K:$K,'PLM002'!$C:$C,CA$4,'PLM002'!$F:$F,$B6))</f>
        <v/>
      </c>
      <c r="CC6" s="72" t="str">
        <f>IF(SUMIFS('PLM001-財務計算用'!$P:$P,'PLM001-財務計算用'!$J:$J,CC$4,'PLM001-財務計算用'!$A:$A,$B6)=0,"",SUMIFS('PLM001-財務計算用'!$P:$P,'PLM001-財務計算用'!$J:$J,CC$4,'PLM001-財務計算用'!$A:$A,$B6))</f>
        <v/>
      </c>
      <c r="CD6" s="71" t="str">
        <f>IF(SUMIFS('PLM002'!$K:$K,'PLM002'!$C:$C,CC$4,'PLM002'!$F:$F,$B6)=0,"",SUMIFS('PLM002'!$K:$K,'PLM002'!$C:$C,CC$4,'PLM002'!$F:$F,$B6))</f>
        <v/>
      </c>
      <c r="CE6" s="72" t="str">
        <f>IF(SUMIFS('PLM001-財務計算用'!$P:$P,'PLM001-財務計算用'!$J:$J,CE$4,'PLM001-財務計算用'!$A:$A,$B6)=0,"",SUMIFS('PLM001-財務計算用'!$P:$P,'PLM001-財務計算用'!$J:$J,CE$4,'PLM001-財務計算用'!$A:$A,$B6))</f>
        <v/>
      </c>
      <c r="CF6" s="71" t="str">
        <f>IF(SUMIFS('PLM002'!$K:$K,'PLM002'!$C:$C,CE$4,'PLM002'!$F:$F,$B6)=0,"",SUMIFS('PLM002'!$K:$K,'PLM002'!$C:$C,CE$4,'PLM002'!$F:$F,$B6))</f>
        <v/>
      </c>
      <c r="CG6" s="72" t="str">
        <f>IF(SUMIFS('PLM001-財務計算用'!$P:$P,'PLM001-財務計算用'!$J:$J,CG$4,'PLM001-財務計算用'!$A:$A,$B6)=0,"",SUMIFS('PLM001-財務計算用'!$P:$P,'PLM001-財務計算用'!$J:$J,CG$4,'PLM001-財務計算用'!$A:$A,$B6))</f>
        <v/>
      </c>
      <c r="CH6" s="71" t="str">
        <f>IF(SUMIFS('PLM002'!$K:$K,'PLM002'!$C:$C,CG$4,'PLM002'!$F:$F,$B6)=0,"",SUMIFS('PLM002'!$K:$K,'PLM002'!$C:$C,CG$4,'PLM002'!$F:$F,$B6))</f>
        <v/>
      </c>
      <c r="CI6" s="72" t="str">
        <f>IF(SUMIFS('PLM001-財務計算用'!$P:$P,'PLM001-財務計算用'!$J:$J,CI$4,'PLM001-財務計算用'!$A:$A,$B6)=0,"",SUMIFS('PLM001-財務計算用'!$P:$P,'PLM001-財務計算用'!$J:$J,CI$4,'PLM001-財務計算用'!$A:$A,$B6))</f>
        <v/>
      </c>
      <c r="CJ6" s="71" t="str">
        <f>IF(SUMIFS('PLM002'!$K:$K,'PLM002'!$C:$C,CI$4,'PLM002'!$F:$F,$B6)=0,"",SUMIFS('PLM002'!$K:$K,'PLM002'!$C:$C,CI$4,'PLM002'!$F:$F,$B6))</f>
        <v/>
      </c>
      <c r="CK6" s="72" t="str">
        <f>IF(SUMIFS('PLM001-財務計算用'!$P:$P,'PLM001-財務計算用'!$J:$J,CK$4,'PLM001-財務計算用'!$A:$A,$B6)=0,"",SUMIFS('PLM001-財務計算用'!$P:$P,'PLM001-財務計算用'!$J:$J,CK$4,'PLM001-財務計算用'!$A:$A,$B6))</f>
        <v/>
      </c>
      <c r="CL6" s="71" t="str">
        <f>IF(SUMIFS('PLM002'!$K:$K,'PLM002'!$C:$C,CK$4,'PLM002'!$F:$F,$B6)=0,"",SUMIFS('PLM002'!$K:$K,'PLM002'!$C:$C,CK$4,'PLM002'!$F:$F,$B6))</f>
        <v/>
      </c>
      <c r="CM6" s="72" t="str">
        <f>IF(SUMIFS('PLM001-財務計算用'!$P:$P,'PLM001-財務計算用'!$J:$J,CM$4,'PLM001-財務計算用'!$A:$A,$B6)=0,"",SUMIFS('PLM001-財務計算用'!$P:$P,'PLM001-財務計算用'!$J:$J,CM$4,'PLM001-財務計算用'!$A:$A,$B6))</f>
        <v/>
      </c>
      <c r="CN6" s="71" t="str">
        <f>IF(SUMIFS('PLM002'!$K:$K,'PLM002'!$C:$C,CM$4,'PLM002'!$F:$F,$B6)=0,"",SUMIFS('PLM002'!$K:$K,'PLM002'!$C:$C,CM$4,'PLM002'!$F:$F,$B6))</f>
        <v/>
      </c>
      <c r="CO6" s="72" t="str">
        <f>IF(SUMIFS('PLM001-財務計算用'!$P:$P,'PLM001-財務計算用'!$J:$J,CO$4,'PLM001-財務計算用'!$A:$A,$B6)=0,"",SUMIFS('PLM001-財務計算用'!$P:$P,'PLM001-財務計算用'!$J:$J,CO$4,'PLM001-財務計算用'!$A:$A,$B6))</f>
        <v/>
      </c>
      <c r="CP6" s="71" t="str">
        <f>IF(SUMIFS('PLM002'!$K:$K,'PLM002'!$C:$C,CO$4,'PLM002'!$F:$F,$B6)=0,"",SUMIFS('PLM002'!$K:$K,'PLM002'!$C:$C,CO$4,'PLM002'!$F:$F,$B6))</f>
        <v/>
      </c>
      <c r="CQ6" s="72" t="str">
        <f>IF(SUMIFS('PLM001-財務計算用'!$P:$P,'PLM001-財務計算用'!$J:$J,CQ$4,'PLM001-財務計算用'!$A:$A,$B6)=0,"",SUMIFS('PLM001-財務計算用'!$P:$P,'PLM001-財務計算用'!$J:$J,CQ$4,'PLM001-財務計算用'!$A:$A,$B6))</f>
        <v/>
      </c>
      <c r="CR6" s="71" t="str">
        <f>IF(SUMIFS('PLM002'!$K:$K,'PLM002'!$C:$C,CQ$4,'PLM002'!$F:$F,$B6)=0,"",SUMIFS('PLM002'!$K:$K,'PLM002'!$C:$C,CQ$4,'PLM002'!$F:$F,$B6))</f>
        <v/>
      </c>
      <c r="CS6" s="72">
        <f>IF(SUMIFS('PLM001-財務計算用'!$P:$P,'PLM001-財務計算用'!$J:$J,CS$4,'PLM001-財務計算用'!$A:$A,$B6)=0,"",SUMIFS('PLM001-財務計算用'!$P:$P,'PLM001-財務計算用'!$J:$J,CS$4,'PLM001-財務計算用'!$A:$A,$B6))</f>
        <v>24</v>
      </c>
      <c r="CT6" s="71" t="str">
        <f>IF(SUMIFS('PLM002'!$K:$K,'PLM002'!$C:$C,CS$4,'PLM002'!$F:$F,$B6)=0,"",SUMIFS('PLM002'!$K:$K,'PLM002'!$C:$C,CS$4,'PLM002'!$F:$F,$B6))</f>
        <v/>
      </c>
      <c r="CU6" s="72" t="str">
        <f>IF(SUMIFS('PLM001-財務計算用'!$P:$P,'PLM001-財務計算用'!$J:$J,CU$4,'PLM001-財務計算用'!$A:$A,$B6)=0,"",SUMIFS('PLM001-財務計算用'!$P:$P,'PLM001-財務計算用'!$J:$J,CU$4,'PLM001-財務計算用'!$A:$A,$B6))</f>
        <v/>
      </c>
      <c r="CV6" s="71" t="str">
        <f>IF(SUMIFS('PLM002'!$K:$K,'PLM002'!$C:$C,CU$4,'PLM002'!$F:$F,$B6)=0,"",SUMIFS('PLM002'!$K:$K,'PLM002'!$C:$C,CU$4,'PLM002'!$F:$F,$B6))</f>
        <v/>
      </c>
      <c r="CW6" s="72" t="str">
        <f>IF(SUMIFS('PLM001-財務計算用'!$P:$P,'PLM001-財務計算用'!$J:$J,CW$4,'PLM001-財務計算用'!$A:$A,$B6)=0,"",SUMIFS('PLM001-財務計算用'!$P:$P,'PLM001-財務計算用'!$J:$J,CW$4,'PLM001-財務計算用'!$A:$A,$B6))</f>
        <v/>
      </c>
      <c r="CX6" s="71" t="str">
        <f>IF(SUMIFS('PLM002'!$K:$K,'PLM002'!$C:$C,CW$4,'PLM002'!$F:$F,$B6)=0,"",SUMIFS('PLM002'!$K:$K,'PLM002'!$C:$C,CW$4,'PLM002'!$F:$F,$B6))</f>
        <v/>
      </c>
      <c r="CY6" s="72" t="str">
        <f>IF(SUMIFS('PLM001-財務計算用'!$P:$P,'PLM001-財務計算用'!$J:$J,CY$4,'PLM001-財務計算用'!$A:$A,$B6)=0,"",SUMIFS('PLM001-財務計算用'!$P:$P,'PLM001-財務計算用'!$J:$J,CY$4,'PLM001-財務計算用'!$A:$A,$B6))</f>
        <v/>
      </c>
      <c r="CZ6" s="71" t="str">
        <f>IF(SUMIFS('PLM002'!$K:$K,'PLM002'!$C:$C,CY$4,'PLM002'!$F:$F,$B6)=0,"",SUMIFS('PLM002'!$K:$K,'PLM002'!$C:$C,CY$4,'PLM002'!$F:$F,$B6))</f>
        <v/>
      </c>
      <c r="DA6" s="72" t="str">
        <f>IF(SUMIFS('PLM001-財務計算用'!$P:$P,'PLM001-財務計算用'!$J:$J,DA$4,'PLM001-財務計算用'!$A:$A,$B6)=0,"",SUMIFS('PLM001-財務計算用'!$P:$P,'PLM001-財務計算用'!$J:$J,DA$4,'PLM001-財務計算用'!$A:$A,$B6))</f>
        <v/>
      </c>
      <c r="DB6" s="71" t="str">
        <f>IF(SUMIFS('PLM002'!$K:$K,'PLM002'!$C:$C,DA$4,'PLM002'!$F:$F,$B6)=0,"",SUMIFS('PLM002'!$K:$K,'PLM002'!$C:$C,DA$4,'PLM002'!$F:$F,$B6))</f>
        <v/>
      </c>
      <c r="DC6" s="72" t="str">
        <f>IF(SUMIFS('PLM001-財務計算用'!$P:$P,'PLM001-財務計算用'!$J:$J,DC$4,'PLM001-財務計算用'!$A:$A,$B6)=0,"",SUMIFS('PLM001-財務計算用'!$P:$P,'PLM001-財務計算用'!$J:$J,DC$4,'PLM001-財務計算用'!$A:$A,$B6))</f>
        <v/>
      </c>
      <c r="DD6" s="71" t="str">
        <f>IF(SUMIFS('PLM002'!$K:$K,'PLM002'!$C:$C,DC$4,'PLM002'!$F:$F,$B6)=0,"",SUMIFS('PLM002'!$K:$K,'PLM002'!$C:$C,DC$4,'PLM002'!$F:$F,$B6))</f>
        <v/>
      </c>
      <c r="DE6" s="72" t="str">
        <f>IF(SUMIFS('PLM001-財務計算用'!$P:$P,'PLM001-財務計算用'!$J:$J,DE$4,'PLM001-財務計算用'!$A:$A,$B6)=0,"",SUMIFS('PLM001-財務計算用'!$P:$P,'PLM001-財務計算用'!$J:$J,DE$4,'PLM001-財務計算用'!$A:$A,$B6))</f>
        <v/>
      </c>
      <c r="DF6" s="71" t="str">
        <f>IF(SUMIFS('PLM002'!$K:$K,'PLM002'!$C:$C,DE$4,'PLM002'!$F:$F,$B6)=0,"",SUMIFS('PLM002'!$K:$K,'PLM002'!$C:$C,DE$4,'PLM002'!$F:$F,$B6))</f>
        <v/>
      </c>
      <c r="DG6" s="72" t="str">
        <f>IF(SUMIFS('PLM001-財務計算用'!$P:$P,'PLM001-財務計算用'!$J:$J,DG$4,'PLM001-財務計算用'!$A:$A,$B6)=0,"",SUMIFS('PLM001-財務計算用'!$P:$P,'PLM001-財務計算用'!$J:$J,DG$4,'PLM001-財務計算用'!$A:$A,$B6))</f>
        <v/>
      </c>
      <c r="DH6" s="71" t="str">
        <f>IF(SUMIFS('PLM002'!$K:$K,'PLM002'!$C:$C,DG$4,'PLM002'!$F:$F,$B6)=0,"",SUMIFS('PLM002'!$K:$K,'PLM002'!$C:$C,DG$4,'PLM002'!$F:$F,$B6))</f>
        <v/>
      </c>
      <c r="DI6" s="72" t="str">
        <f>IF(SUMIFS('PLM001-財務計算用'!$P:$P,'PLM001-財務計算用'!$J:$J,DI$4,'PLM001-財務計算用'!$A:$A,$B6)=0,"",SUMIFS('PLM001-財務計算用'!$P:$P,'PLM001-財務計算用'!$J:$J,DI$4,'PLM001-財務計算用'!$A:$A,$B6))</f>
        <v/>
      </c>
      <c r="DJ6" s="71" t="str">
        <f>IF(SUMIFS('PLM002'!$K:$K,'PLM002'!$C:$C,DI$4,'PLM002'!$F:$F,$B6)=0,"",SUMIFS('PLM002'!$K:$K,'PLM002'!$C:$C,DI$4,'PLM002'!$F:$F,$B6))</f>
        <v/>
      </c>
      <c r="DK6" s="72" t="str">
        <f>IF(SUMIFS('PLM001-財務計算用'!$P:$P,'PLM001-財務計算用'!$J:$J,DK$4,'PLM001-財務計算用'!$A:$A,$B6)=0,"",SUMIFS('PLM001-財務計算用'!$P:$P,'PLM001-財務計算用'!$J:$J,DK$4,'PLM001-財務計算用'!$A:$A,$B6))</f>
        <v/>
      </c>
      <c r="DL6" s="71" t="str">
        <f>IF(SUMIFS('PLM002'!$K:$K,'PLM002'!$C:$C,DK$4,'PLM002'!$F:$F,$B6)=0,"",SUMIFS('PLM002'!$K:$K,'PLM002'!$C:$C,DK$4,'PLM002'!$F:$F,$B6))</f>
        <v/>
      </c>
      <c r="DM6" s="72" t="str">
        <f>IF(SUMIFS('PLM001-財務計算用'!$P:$P,'PLM001-財務計算用'!$J:$J,DM$4,'PLM001-財務計算用'!$A:$A,$B6)=0,"",SUMIFS('PLM001-財務計算用'!$P:$P,'PLM001-財務計算用'!$J:$J,DM$4,'PLM001-財務計算用'!$A:$A,$B6))</f>
        <v/>
      </c>
      <c r="DN6" s="71" t="str">
        <f>IF(SUMIFS('PLM002'!$K:$K,'PLM002'!$C:$C,DM$4,'PLM002'!$F:$F,$B6)=0,"",SUMIFS('PLM002'!$K:$K,'PLM002'!$C:$C,DM$4,'PLM002'!$F:$F,$B6))</f>
        <v/>
      </c>
      <c r="DO6" s="72" t="str">
        <f>IF(SUMIFS('PLM001-財務計算用'!$P:$P,'PLM001-財務計算用'!$J:$J,DO$4,'PLM001-財務計算用'!$A:$A,$B6)=0,"",SUMIFS('PLM001-財務計算用'!$P:$P,'PLM001-財務計算用'!$J:$J,DO$4,'PLM001-財務計算用'!$A:$A,$B6))</f>
        <v/>
      </c>
      <c r="DP6" s="71" t="str">
        <f>IF(SUMIFS('PLM002'!$K:$K,'PLM002'!$C:$C,DO$4,'PLM002'!$F:$F,$B6)=0,"",SUMIFS('PLM002'!$K:$K,'PLM002'!$C:$C,DO$4,'PLM002'!$F:$F,$B6))</f>
        <v/>
      </c>
      <c r="DQ6" s="72" t="str">
        <f>IF(SUMIFS('PLM001-財務計算用'!$P:$P,'PLM001-財務計算用'!$J:$J,DQ$4,'PLM001-財務計算用'!$A:$A,$B6)=0,"",SUMIFS('PLM001-財務計算用'!$P:$P,'PLM001-財務計算用'!$J:$J,DQ$4,'PLM001-財務計算用'!$A:$A,$B6))</f>
        <v/>
      </c>
      <c r="DR6" s="71" t="str">
        <f>IF(SUMIFS('PLM002'!$K:$K,'PLM002'!$C:$C,DQ$4,'PLM002'!$F:$F,$B6)=0,"",SUMIFS('PLM002'!$K:$K,'PLM002'!$C:$C,DQ$4,'PLM002'!$F:$F,$B6))</f>
        <v/>
      </c>
      <c r="DS6" s="72" t="str">
        <f>IF(SUMIFS('PLM001-財務計算用'!$P:$P,'PLM001-財務計算用'!$J:$J,DS$4,'PLM001-財務計算用'!$A:$A,$B6)=0,"",SUMIFS('PLM001-財務計算用'!$P:$P,'PLM001-財務計算用'!$J:$J,DS$4,'PLM001-財務計算用'!$A:$A,$B6))</f>
        <v/>
      </c>
      <c r="DT6" s="71" t="str">
        <f>IF(SUMIFS('PLM002'!$K:$K,'PLM002'!$C:$C,DS$4,'PLM002'!$F:$F,$B6)=0,"",SUMIFS('PLM002'!$K:$K,'PLM002'!$C:$C,DS$4,'PLM002'!$F:$F,$B6))</f>
        <v/>
      </c>
      <c r="DU6" s="72" t="str">
        <f>IF(SUMIFS('PLM001-財務計算用'!$P:$P,'PLM001-財務計算用'!$J:$J,DU$4,'PLM001-財務計算用'!$A:$A,$B6)=0,"",SUMIFS('PLM001-財務計算用'!$P:$P,'PLM001-財務計算用'!$J:$J,DU$4,'PLM001-財務計算用'!$A:$A,$B6))</f>
        <v/>
      </c>
      <c r="DV6" s="71" t="str">
        <f>IF(SUMIFS('PLM002'!$K:$K,'PLM002'!$C:$C,DU$4,'PLM002'!$F:$F,$B6)=0,"",SUMIFS('PLM002'!$K:$K,'PLM002'!$C:$C,DU$4,'PLM002'!$F:$F,$B6))</f>
        <v/>
      </c>
      <c r="DW6" s="72" t="str">
        <f>IF(SUMIFS('PLM001-財務計算用'!$P:$P,'PLM001-財務計算用'!$J:$J,DW$4,'PLM001-財務計算用'!$A:$A,$B6)=0,"",SUMIFS('PLM001-財務計算用'!$P:$P,'PLM001-財務計算用'!$J:$J,DW$4,'PLM001-財務計算用'!$A:$A,$B6))</f>
        <v/>
      </c>
      <c r="DX6" s="71" t="str">
        <f>IF(SUMIFS('PLM002'!$K:$K,'PLM002'!$C:$C,DW$4,'PLM002'!$F:$F,$B6)=0,"",SUMIFS('PLM002'!$K:$K,'PLM002'!$C:$C,DW$4,'PLM002'!$F:$F,$B6))</f>
        <v/>
      </c>
      <c r="DY6" s="72" t="str">
        <f>IF(SUMIFS('PLM001-財務計算用'!$P:$P,'PLM001-財務計算用'!$J:$J,DY$4,'PLM001-財務計算用'!$A:$A,$B6)=0,"",SUMIFS('PLM001-財務計算用'!$P:$P,'PLM001-財務計算用'!$J:$J,DY$4,'PLM001-財務計算用'!$A:$A,$B6))</f>
        <v/>
      </c>
      <c r="DZ6" s="71" t="str">
        <f>IF(SUMIFS('PLM002'!$K:$K,'PLM002'!$C:$C,DY$4,'PLM002'!$F:$F,$B6)=0,"",SUMIFS('PLM002'!$K:$K,'PLM002'!$C:$C,DY$4,'PLM002'!$F:$F,$B6))</f>
        <v/>
      </c>
      <c r="EA6" s="72" t="str">
        <f>IF(SUMIFS('PLM001-財務計算用'!$P:$P,'PLM001-財務計算用'!$J:$J,EA$4,'PLM001-財務計算用'!$A:$A,$B6)=0,"",SUMIFS('PLM001-財務計算用'!$P:$P,'PLM001-財務計算用'!$J:$J,EA$4,'PLM001-財務計算用'!$A:$A,$B6))</f>
        <v/>
      </c>
      <c r="EB6" s="71" t="str">
        <f>IF(SUMIFS('PLM002'!$K:$K,'PLM002'!$C:$C,EA$4,'PLM002'!$F:$F,$B6)=0,"",SUMIFS('PLM002'!$K:$K,'PLM002'!$C:$C,EA$4,'PLM002'!$F:$F,$B6))</f>
        <v/>
      </c>
      <c r="EC6" s="72" t="str">
        <f>IF(SUMIFS('PLM001-財務計算用'!$P:$P,'PLM001-財務計算用'!$J:$J,EC$4,'PLM001-財務計算用'!$A:$A,$B6)=0,"",SUMIFS('PLM001-財務計算用'!$P:$P,'PLM001-財務計算用'!$J:$J,EC$4,'PLM001-財務計算用'!$A:$A,$B6))</f>
        <v/>
      </c>
      <c r="ED6" s="71" t="str">
        <f>IF(SUMIFS('PLM002'!$K:$K,'PLM002'!$C:$C,EC$4,'PLM002'!$F:$F,$B6)=0,"",SUMIFS('PLM002'!$K:$K,'PLM002'!$C:$C,EC$4,'PLM002'!$F:$F,$B6))</f>
        <v/>
      </c>
    </row>
    <row r="7" spans="1:134" ht="13.5">
      <c r="A7" s="96" t="str">
        <f>'PLM014'!A8</f>
        <v>D-協同</v>
      </c>
      <c r="B7" s="178" t="s">
        <v>5212</v>
      </c>
      <c r="C7" s="131" t="str">
        <f>'PLM014'!C8</f>
        <v>AI冷卻系統數位通訊溫度偵測器</v>
      </c>
      <c r="D7" s="97" t="str">
        <f t="shared" ref="D7:D21" si="6">"("&amp;B7&amp;")"&amp;"  "&amp;C7</f>
        <v>(D250101R1)  AI冷卻系統數位通訊溫度偵測器</v>
      </c>
      <c r="E7" s="97" t="str">
        <f>'PLM014'!E8</f>
        <v>研二部</v>
      </c>
      <c r="F7" s="97" t="str">
        <f>'PLM014'!F8</f>
        <v>黃胤綸</v>
      </c>
      <c r="G7" s="97" t="str">
        <f>'PLM014'!G8</f>
        <v>Active</v>
      </c>
      <c r="H7" s="98">
        <f>'PLM014'!H8</f>
        <v>45669.666666666664</v>
      </c>
      <c r="I7" s="98">
        <f>'PLM014'!I8</f>
        <v>45776.666666666664</v>
      </c>
      <c r="J7" s="99">
        <f t="shared" ref="J7:J55" si="7">IF(ISERROR(DATEDIF(H7,I7,"d")),"",DATEDIF(H7,I7,"d"))</f>
        <v>107</v>
      </c>
      <c r="K7" s="150">
        <f t="shared" ref="K7:K33" si="8">H7+(J7*0.75)</f>
        <v>45749.916666666664</v>
      </c>
      <c r="L7" s="150">
        <f t="shared" ref="L7:L33" si="9">H7+(J7*0.95)</f>
        <v>45771.316666666666</v>
      </c>
      <c r="M7" s="98">
        <f>IF(ISERROR('PLM014'!L8),"",('PLM014'!L8))</f>
        <v>45670</v>
      </c>
      <c r="N7" s="237" t="str">
        <f>IF(IF(ISERROR('PLM014'!N8),"",('PLM014'!N8))=0,"",IF(ISERROR('PLM014'!N8),"",('PLM014'!N8)))</f>
        <v/>
      </c>
      <c r="O7" s="99" t="str">
        <f t="shared" si="0"/>
        <v/>
      </c>
      <c r="P7" s="98">
        <f t="shared" ca="1" si="1"/>
        <v>46044</v>
      </c>
      <c r="Q7" s="99">
        <f t="shared" ca="1" si="2"/>
        <v>374</v>
      </c>
      <c r="R7" s="100">
        <f>'PLM014'!Q8/100</f>
        <v>0.88</v>
      </c>
      <c r="S7" s="139" t="str">
        <f t="shared" ca="1" si="3"/>
        <v>專案延遲 268 天</v>
      </c>
      <c r="U7" s="101">
        <f t="shared" si="4"/>
        <v>695</v>
      </c>
      <c r="V7" s="101">
        <f t="shared" si="5"/>
        <v>1258</v>
      </c>
      <c r="W7" s="101">
        <f>IF(SUMIFS('PLM001-財務計算用'!$P:$P,'PLM001-財務計算用'!$A:$A,B7)=0,"未登入",SUMIFS('PLM001-財務計算用'!$P:$P,'PLM001-財務計算用'!$A:$A,B7))</f>
        <v>795</v>
      </c>
      <c r="X7" s="101">
        <f>SUMIFS('PLM002'!$K:$K,'PLM002'!$F:$F,$B7)</f>
        <v>1258</v>
      </c>
      <c r="Y7" s="72">
        <f>IF(SUMIFS('PLM001-財務計算用'!$P:$P,'PLM001-財務計算用'!$J:$J,Y$4,'PLM001-財務計算用'!$A:$A,$B7)=0,"",SUMIFS('PLM001-財務計算用'!$P:$P,'PLM001-財務計算用'!$J:$J,Y$4,'PLM001-財務計算用'!$A:$A,$B7))</f>
        <v>18</v>
      </c>
      <c r="Z7" s="71">
        <f>IF(SUMIFS('PLM002'!$K:$K,'PLM002'!$C:$C,Y$4,'PLM002'!$F:$F,$B7)=0,"",SUMIFS('PLM002'!$K:$K,'PLM002'!$C:$C,Y$4,'PLM002'!$F:$F,$B7))</f>
        <v>57.5</v>
      </c>
      <c r="AA7" s="72" t="str">
        <f>IF(SUMIFS('PLM001-財務計算用'!$P:$P,'PLM001-財務計算用'!$J:$J,AA$4,'PLM001-財務計算用'!$A:$A,$B7)=0,"",SUMIFS('PLM001-財務計算用'!$P:$P,'PLM001-財務計算用'!$J:$J,AA$4,'PLM001-財務計算用'!$A:$A,$B7))</f>
        <v/>
      </c>
      <c r="AB7" s="71" t="str">
        <f>IF(SUMIFS('PLM002'!$K:$K,'PLM002'!$C:$C,AA$4,'PLM002'!$F:$F,$B7)=0,"",SUMIFS('PLM002'!$K:$K,'PLM002'!$C:$C,AA$4,'PLM002'!$F:$F,$B7))</f>
        <v/>
      </c>
      <c r="AC7" s="72" t="str">
        <f>IF(SUMIFS('PLM001-財務計算用'!$P:$P,'PLM001-財務計算用'!$J:$J,AC$4,'PLM001-財務計算用'!$A:$A,$B7)=0,"",SUMIFS('PLM001-財務計算用'!$P:$P,'PLM001-財務計算用'!$J:$J,AC$4,'PLM001-財務計算用'!$A:$A,$B7))</f>
        <v/>
      </c>
      <c r="AD7" s="71" t="str">
        <f>IF(SUMIFS('PLM002'!$K:$K,'PLM002'!$C:$C,AC$4,'PLM002'!$F:$F,$B7)=0,"",SUMIFS('PLM002'!$K:$K,'PLM002'!$C:$C,AC$4,'PLM002'!$F:$F,$B7))</f>
        <v/>
      </c>
      <c r="AE7" s="72">
        <f>IF(SUMIFS('PLM001-財務計算用'!$P:$P,'PLM001-財務計算用'!$J:$J,AE$4,'PLM001-財務計算用'!$A:$A,$B7)=0,"",SUMIFS('PLM001-財務計算用'!$P:$P,'PLM001-財務計算用'!$J:$J,AE$4,'PLM001-財務計算用'!$A:$A,$B7))</f>
        <v>60</v>
      </c>
      <c r="AF7" s="71" t="str">
        <f>IF(SUMIFS('PLM002'!$K:$K,'PLM002'!$C:$C,AE$4,'PLM002'!$F:$F,$B7)=0,"",SUMIFS('PLM002'!$K:$K,'PLM002'!$C:$C,AE$4,'PLM002'!$F:$F,$B7))</f>
        <v/>
      </c>
      <c r="AG7" s="72" t="str">
        <f>IF(SUMIFS('PLM001-財務計算用'!$P:$P,'PLM001-財務計算用'!$J:$J,AG$4,'PLM001-財務計算用'!$A:$A,$B7)=0,"",SUMIFS('PLM001-財務計算用'!$P:$P,'PLM001-財務計算用'!$J:$J,AG$4,'PLM001-財務計算用'!$A:$A,$B7))</f>
        <v/>
      </c>
      <c r="AH7" s="71">
        <f>IF(SUMIFS('PLM002'!$K:$K,'PLM002'!$C:$C,AG$4,'PLM002'!$F:$F,$B7)=0,"",SUMIFS('PLM002'!$K:$K,'PLM002'!$C:$C,AG$4,'PLM002'!$F:$F,$B7))</f>
        <v>66.5</v>
      </c>
      <c r="AI7" s="72" t="str">
        <f>IF(SUMIFS('PLM001-財務計算用'!$P:$P,'PLM001-財務計算用'!$J:$J,AI$4,'PLM001-財務計算用'!$A:$A,$B7)=0,"",SUMIFS('PLM001-財務計算用'!$P:$P,'PLM001-財務計算用'!$J:$J,AI$4,'PLM001-財務計算用'!$A:$A,$B7))</f>
        <v/>
      </c>
      <c r="AJ7" s="71" t="str">
        <f>IF(SUMIFS('PLM002'!$K:$K,'PLM002'!$C:$C,AI$4,'PLM002'!$F:$F,$B7)=0,"",SUMIFS('PLM002'!$K:$K,'PLM002'!$C:$C,AI$4,'PLM002'!$F:$F,$B7))</f>
        <v/>
      </c>
      <c r="AK7" s="72" t="str">
        <f>IF(SUMIFS('PLM001-財務計算用'!$P:$P,'PLM001-財務計算用'!$J:$J,AK$4,'PLM001-財務計算用'!$A:$A,$B7)=0,"",SUMIFS('PLM001-財務計算用'!$P:$P,'PLM001-財務計算用'!$J:$J,AK$4,'PLM001-財務計算用'!$A:$A,$B7))</f>
        <v/>
      </c>
      <c r="AL7" s="71" t="str">
        <f>IF(SUMIFS('PLM002'!$K:$K,'PLM002'!$C:$C,AK$4,'PLM002'!$F:$F,$B7)=0,"",SUMIFS('PLM002'!$K:$K,'PLM002'!$C:$C,AK$4,'PLM002'!$F:$F,$B7))</f>
        <v/>
      </c>
      <c r="AM7" s="72" t="str">
        <f>IF(SUMIFS('PLM001-財務計算用'!$P:$P,'PLM001-財務計算用'!$J:$J,AM$4,'PLM001-財務計算用'!$A:$A,$B7)=0,"",SUMIFS('PLM001-財務計算用'!$P:$P,'PLM001-財務計算用'!$J:$J,AM$4,'PLM001-財務計算用'!$A:$A,$B7))</f>
        <v/>
      </c>
      <c r="AN7" s="71" t="str">
        <f>IF(SUMIFS('PLM002'!$K:$K,'PLM002'!$C:$C,AM$4,'PLM002'!$F:$F,$B7)=0,"",SUMIFS('PLM002'!$K:$K,'PLM002'!$C:$C,AM$4,'PLM002'!$F:$F,$B7))</f>
        <v/>
      </c>
      <c r="AO7" s="72">
        <f>IF(SUMIFS('PLM001-財務計算用'!$P:$P,'PLM001-財務計算用'!$J:$J,AO$4,'PLM001-財務計算用'!$A:$A,$B7)=0,"",SUMIFS('PLM001-財務計算用'!$P:$P,'PLM001-財務計算用'!$J:$J,AO$4,'PLM001-財務計算用'!$A:$A,$B7))</f>
        <v>88</v>
      </c>
      <c r="AP7" s="71">
        <f>IF(SUMIFS('PLM002'!$K:$K,'PLM002'!$C:$C,AO$4,'PLM002'!$F:$F,$B7)=0,"",SUMIFS('PLM002'!$K:$K,'PLM002'!$C:$C,AO$4,'PLM002'!$F:$F,$B7))</f>
        <v>74</v>
      </c>
      <c r="AQ7" s="72" t="str">
        <f>IF(SUMIFS('PLM001-財務計算用'!$P:$P,'PLM001-財務計算用'!$J:$J,AQ$4,'PLM001-財務計算用'!$A:$A,$B7)=0,"",SUMIFS('PLM001-財務計算用'!$P:$P,'PLM001-財務計算用'!$J:$J,AQ$4,'PLM001-財務計算用'!$A:$A,$B7))</f>
        <v/>
      </c>
      <c r="AR7" s="71" t="str">
        <f>IF(SUMIFS('PLM002'!$K:$K,'PLM002'!$C:$C,AQ$4,'PLM002'!$F:$F,$B7)=0,"",SUMIFS('PLM002'!$K:$K,'PLM002'!$C:$C,AQ$4,'PLM002'!$F:$F,$B7))</f>
        <v/>
      </c>
      <c r="AS7" s="72" t="str">
        <f>IF(SUMIFS('PLM001-財務計算用'!$P:$P,'PLM001-財務計算用'!$J:$J,AS$4,'PLM001-財務計算用'!$A:$A,$B7)=0,"",SUMIFS('PLM001-財務計算用'!$P:$P,'PLM001-財務計算用'!$J:$J,AS$4,'PLM001-財務計算用'!$A:$A,$B7))</f>
        <v/>
      </c>
      <c r="AT7" s="71" t="str">
        <f>IF(SUMIFS('PLM002'!$K:$K,'PLM002'!$C:$C,AS$4,'PLM002'!$F:$F,$B7)=0,"",SUMIFS('PLM002'!$K:$K,'PLM002'!$C:$C,AS$4,'PLM002'!$F:$F,$B7))</f>
        <v/>
      </c>
      <c r="AU7" s="72" t="str">
        <f>IF(SUMIFS('PLM001-財務計算用'!$P:$P,'PLM001-財務計算用'!$J:$J,AU$4,'PLM001-財務計算用'!$A:$A,$B7)=0,"",SUMIFS('PLM001-財務計算用'!$P:$P,'PLM001-財務計算用'!$J:$J,AU$4,'PLM001-財務計算用'!$A:$A,$B7))</f>
        <v/>
      </c>
      <c r="AV7" s="71" t="str">
        <f>IF(SUMIFS('PLM002'!$K:$K,'PLM002'!$C:$C,AU$4,'PLM002'!$F:$F,$B7)=0,"",SUMIFS('PLM002'!$K:$K,'PLM002'!$C:$C,AU$4,'PLM002'!$F:$F,$B7))</f>
        <v/>
      </c>
      <c r="AW7" s="72" t="str">
        <f>IF(SUMIFS('PLM001-財務計算用'!$P:$P,'PLM001-財務計算用'!$J:$J,AW$4,'PLM001-財務計算用'!$A:$A,$B7)=0,"",SUMIFS('PLM001-財務計算用'!$P:$P,'PLM001-財務計算用'!$J:$J,AW$4,'PLM001-財務計算用'!$A:$A,$B7))</f>
        <v/>
      </c>
      <c r="AX7" s="71" t="str">
        <f>IF(SUMIFS('PLM002'!$K:$K,'PLM002'!$C:$C,AW$4,'PLM002'!$F:$F,$B7)=0,"",SUMIFS('PLM002'!$K:$K,'PLM002'!$C:$C,AW$4,'PLM002'!$F:$F,$B7))</f>
        <v/>
      </c>
      <c r="AY7" s="72" t="str">
        <f>IF(SUMIFS('PLM001-財務計算用'!$P:$P,'PLM001-財務計算用'!$J:$J,AY$4,'PLM001-財務計算用'!$A:$A,$B7)=0,"",SUMIFS('PLM001-財務計算用'!$P:$P,'PLM001-財務計算用'!$J:$J,AY$4,'PLM001-財務計算用'!$A:$A,$B7))</f>
        <v/>
      </c>
      <c r="AZ7" s="71" t="str">
        <f>IF(SUMIFS('PLM002'!$K:$K,'PLM002'!$C:$C,AY$4,'PLM002'!$F:$F,$B7)=0,"",SUMIFS('PLM002'!$K:$K,'PLM002'!$C:$C,AY$4,'PLM002'!$F:$F,$B7))</f>
        <v/>
      </c>
      <c r="BA7" s="72" t="str">
        <f>IF(SUMIFS('PLM001-財務計算用'!$P:$P,'PLM001-財務計算用'!$J:$J,BA$4,'PLM001-財務計算用'!$A:$A,$B7)=0,"",SUMIFS('PLM001-財務計算用'!$P:$P,'PLM001-財務計算用'!$J:$J,BA$4,'PLM001-財務計算用'!$A:$A,$B7))</f>
        <v/>
      </c>
      <c r="BB7" s="71" t="str">
        <f>IF(SUMIFS('PLM002'!$K:$K,'PLM002'!$C:$C,BA$4,'PLM002'!$F:$F,$B7)=0,"",SUMIFS('PLM002'!$K:$K,'PLM002'!$C:$C,BA$4,'PLM002'!$F:$F,$B7))</f>
        <v/>
      </c>
      <c r="BC7" s="72">
        <f>IF(SUMIFS('PLM001-財務計算用'!$P:$P,'PLM001-財務計算用'!$J:$J,BC$4,'PLM001-財務計算用'!$A:$A,$B7)=0,"",SUMIFS('PLM001-財務計算用'!$P:$P,'PLM001-財務計算用'!$J:$J,BC$4,'PLM001-財務計算用'!$A:$A,$B7))</f>
        <v>201</v>
      </c>
      <c r="BD7" s="71">
        <f>IF(SUMIFS('PLM002'!$K:$K,'PLM002'!$C:$C,BC$4,'PLM002'!$F:$F,$B7)=0,"",SUMIFS('PLM002'!$K:$K,'PLM002'!$C:$C,BC$4,'PLM002'!$F:$F,$B7))</f>
        <v>283.5</v>
      </c>
      <c r="BE7" s="72" t="str">
        <f>IF(SUMIFS('PLM001-財務計算用'!$P:$P,'PLM001-財務計算用'!$J:$J,BE$4,'PLM001-財務計算用'!$A:$A,$B7)=0,"",SUMIFS('PLM001-財務計算用'!$P:$P,'PLM001-財務計算用'!$J:$J,BE$4,'PLM001-財務計算用'!$A:$A,$B7))</f>
        <v/>
      </c>
      <c r="BF7" s="71" t="str">
        <f>IF(SUMIFS('PLM002'!$K:$K,'PLM002'!$C:$C,BE$4,'PLM002'!$F:$F,$B7)=0,"",SUMIFS('PLM002'!$K:$K,'PLM002'!$C:$C,BE$4,'PLM002'!$F:$F,$B7))</f>
        <v/>
      </c>
      <c r="BG7" s="72" t="str">
        <f>IF(SUMIFS('PLM001-財務計算用'!$P:$P,'PLM001-財務計算用'!$J:$J,BG$4,'PLM001-財務計算用'!$A:$A,$B7)=0,"",SUMIFS('PLM001-財務計算用'!$P:$P,'PLM001-財務計算用'!$J:$J,BG$4,'PLM001-財務計算用'!$A:$A,$B7))</f>
        <v/>
      </c>
      <c r="BH7" s="71" t="str">
        <f>IF(SUMIFS('PLM002'!$K:$K,'PLM002'!$C:$C,BG$4,'PLM002'!$F:$F,$B7)=0,"",SUMIFS('PLM002'!$K:$K,'PLM002'!$C:$C,BG$4,'PLM002'!$F:$F,$B7))</f>
        <v/>
      </c>
      <c r="BI7" s="72">
        <f>IF(SUMIFS('PLM001-財務計算用'!$P:$P,'PLM001-財務計算用'!$J:$J,BI$4,'PLM001-財務計算用'!$A:$A,$B7)=0,"",SUMIFS('PLM001-財務計算用'!$P:$P,'PLM001-財務計算用'!$J:$J,BI$4,'PLM001-財務計算用'!$A:$A,$B7))</f>
        <v>188</v>
      </c>
      <c r="BJ7" s="71">
        <f>IF(SUMIFS('PLM002'!$K:$K,'PLM002'!$C:$C,BI$4,'PLM002'!$F:$F,$B7)=0,"",SUMIFS('PLM002'!$K:$K,'PLM002'!$C:$C,BI$4,'PLM002'!$F:$F,$B7))</f>
        <v>555</v>
      </c>
      <c r="BK7" s="72" t="str">
        <f>IF(SUMIFS('PLM001-財務計算用'!$P:$P,'PLM001-財務計算用'!$J:$J,BK$4,'PLM001-財務計算用'!$A:$A,$B7)=0,"",SUMIFS('PLM001-財務計算用'!$P:$P,'PLM001-財務計算用'!$J:$J,BK$4,'PLM001-財務計算用'!$A:$A,$B7))</f>
        <v/>
      </c>
      <c r="BL7" s="71" t="str">
        <f>IF(SUMIFS('PLM002'!$K:$K,'PLM002'!$C:$C,BK$4,'PLM002'!$F:$F,$B7)=0,"",SUMIFS('PLM002'!$K:$K,'PLM002'!$C:$C,BK$4,'PLM002'!$F:$F,$B7))</f>
        <v/>
      </c>
      <c r="BM7" s="72" t="str">
        <f>IF(SUMIFS('PLM001-財務計算用'!$P:$P,'PLM001-財務計算用'!$J:$J,BM$4,'PLM001-財務計算用'!$A:$A,$B7)=0,"",SUMIFS('PLM001-財務計算用'!$P:$P,'PLM001-財務計算用'!$J:$J,BM$4,'PLM001-財務計算用'!$A:$A,$B7))</f>
        <v/>
      </c>
      <c r="BN7" s="71" t="str">
        <f>IF(SUMIFS('PLM002'!$K:$K,'PLM002'!$C:$C,BM$4,'PLM002'!$F:$F,$B7)=0,"",SUMIFS('PLM002'!$K:$K,'PLM002'!$C:$C,BM$4,'PLM002'!$F:$F,$B7))</f>
        <v/>
      </c>
      <c r="BO7" s="72" t="str">
        <f>IF(SUMIFS('PLM001-財務計算用'!$P:$P,'PLM001-財務計算用'!$J:$J,BO$4,'PLM001-財務計算用'!$A:$A,$B7)=0,"",SUMIFS('PLM001-財務計算用'!$P:$P,'PLM001-財務計算用'!$J:$J,BO$4,'PLM001-財務計算用'!$A:$A,$B7))</f>
        <v/>
      </c>
      <c r="BP7" s="71" t="str">
        <f>IF(SUMIFS('PLM002'!$K:$K,'PLM002'!$C:$C,BO$4,'PLM002'!$F:$F,$B7)=0,"",SUMIFS('PLM002'!$K:$K,'PLM002'!$C:$C,BO$4,'PLM002'!$F:$F,$B7))</f>
        <v/>
      </c>
      <c r="BQ7" s="72" t="str">
        <f>IF(SUMIFS('PLM001-財務計算用'!$P:$P,'PLM001-財務計算用'!$J:$J,BQ$4,'PLM001-財務計算用'!$A:$A,$B7)=0,"",SUMIFS('PLM001-財務計算用'!$P:$P,'PLM001-財務計算用'!$J:$J,BQ$4,'PLM001-財務計算用'!$A:$A,$B7))</f>
        <v/>
      </c>
      <c r="BR7" s="71" t="str">
        <f>IF(SUMIFS('PLM002'!$K:$K,'PLM002'!$C:$C,BQ$4,'PLM002'!$F:$F,$B7)=0,"",SUMIFS('PLM002'!$K:$K,'PLM002'!$C:$C,BQ$4,'PLM002'!$F:$F,$B7))</f>
        <v/>
      </c>
      <c r="BS7" s="72" t="str">
        <f>IF(SUMIFS('PLM001-財務計算用'!$P:$P,'PLM001-財務計算用'!$J:$J,BS$4,'PLM001-財務計算用'!$A:$A,$B7)=0,"",SUMIFS('PLM001-財務計算用'!$P:$P,'PLM001-財務計算用'!$J:$J,BS$4,'PLM001-財務計算用'!$A:$A,$B7))</f>
        <v/>
      </c>
      <c r="BT7" s="71">
        <f>IF(SUMIFS('PLM002'!$K:$K,'PLM002'!$C:$C,BS$4,'PLM002'!$F:$F,$B7)=0,"",SUMIFS('PLM002'!$K:$K,'PLM002'!$C:$C,BS$4,'PLM002'!$F:$F,$B7))</f>
        <v>127</v>
      </c>
      <c r="BU7" s="72" t="str">
        <f>IF(SUMIFS('PLM001-財務計算用'!$P:$P,'PLM001-財務計算用'!$J:$J,BU$4,'PLM001-財務計算用'!$A:$A,$B7)=0,"",SUMIFS('PLM001-財務計算用'!$P:$P,'PLM001-財務計算用'!$J:$J,BU$4,'PLM001-財務計算用'!$A:$A,$B7))</f>
        <v/>
      </c>
      <c r="BV7" s="71" t="str">
        <f>IF(SUMIFS('PLM002'!$K:$K,'PLM002'!$C:$C,BU$4,'PLM002'!$F:$F,$B7)=0,"",SUMIFS('PLM002'!$K:$K,'PLM002'!$C:$C,BU$4,'PLM002'!$F:$F,$B7))</f>
        <v/>
      </c>
      <c r="BW7" s="72">
        <f>IF(SUMIFS('PLM001-財務計算用'!$P:$P,'PLM001-財務計算用'!$J:$J,BW$4,'PLM001-財務計算用'!$A:$A,$B7)=0,"",SUMIFS('PLM001-財務計算用'!$P:$P,'PLM001-財務計算用'!$J:$J,BW$4,'PLM001-財務計算用'!$A:$A,$B7))</f>
        <v>140</v>
      </c>
      <c r="BX7" s="71">
        <f>IF(SUMIFS('PLM002'!$K:$K,'PLM002'!$C:$C,BW$4,'PLM002'!$F:$F,$B7)=0,"",SUMIFS('PLM002'!$K:$K,'PLM002'!$C:$C,BW$4,'PLM002'!$F:$F,$B7))</f>
        <v>94.5</v>
      </c>
      <c r="BY7" s="72" t="str">
        <f>IF(SUMIFS('PLM001-財務計算用'!$P:$P,'PLM001-財務計算用'!$J:$J,BY$4,'PLM001-財務計算用'!$A:$A,$B7)=0,"",SUMIFS('PLM001-財務計算用'!$P:$P,'PLM001-財務計算用'!$J:$J,BY$4,'PLM001-財務計算用'!$A:$A,$B7))</f>
        <v/>
      </c>
      <c r="BZ7" s="71" t="str">
        <f>IF(SUMIFS('PLM002'!$K:$K,'PLM002'!$C:$C,BY$4,'PLM002'!$F:$F,$B7)=0,"",SUMIFS('PLM002'!$K:$K,'PLM002'!$C:$C,BY$4,'PLM002'!$F:$F,$B7))</f>
        <v/>
      </c>
      <c r="CA7" s="72" t="str">
        <f>IF(SUMIFS('PLM001-財務計算用'!$P:$P,'PLM001-財務計算用'!$J:$J,CA$4,'PLM001-財務計算用'!$A:$A,$B7)=0,"",SUMIFS('PLM001-財務計算用'!$P:$P,'PLM001-財務計算用'!$J:$J,CA$4,'PLM001-財務計算用'!$A:$A,$B7))</f>
        <v/>
      </c>
      <c r="CB7" s="71" t="str">
        <f>IF(SUMIFS('PLM002'!$K:$K,'PLM002'!$C:$C,CA$4,'PLM002'!$F:$F,$B7)=0,"",SUMIFS('PLM002'!$K:$K,'PLM002'!$C:$C,CA$4,'PLM002'!$F:$F,$B7))</f>
        <v/>
      </c>
      <c r="CC7" s="72" t="str">
        <f>IF(SUMIFS('PLM001-財務計算用'!$P:$P,'PLM001-財務計算用'!$J:$J,CC$4,'PLM001-財務計算用'!$A:$A,$B7)=0,"",SUMIFS('PLM001-財務計算用'!$P:$P,'PLM001-財務計算用'!$J:$J,CC$4,'PLM001-財務計算用'!$A:$A,$B7))</f>
        <v/>
      </c>
      <c r="CD7" s="71" t="str">
        <f>IF(SUMIFS('PLM002'!$K:$K,'PLM002'!$C:$C,CC$4,'PLM002'!$F:$F,$B7)=0,"",SUMIFS('PLM002'!$K:$K,'PLM002'!$C:$C,CC$4,'PLM002'!$F:$F,$B7))</f>
        <v/>
      </c>
      <c r="CE7" s="72" t="str">
        <f>IF(SUMIFS('PLM001-財務計算用'!$P:$P,'PLM001-財務計算用'!$J:$J,CE$4,'PLM001-財務計算用'!$A:$A,$B7)=0,"",SUMIFS('PLM001-財務計算用'!$P:$P,'PLM001-財務計算用'!$J:$J,CE$4,'PLM001-財務計算用'!$A:$A,$B7))</f>
        <v/>
      </c>
      <c r="CF7" s="71" t="str">
        <f>IF(SUMIFS('PLM002'!$K:$K,'PLM002'!$C:$C,CE$4,'PLM002'!$F:$F,$B7)=0,"",SUMIFS('PLM002'!$K:$K,'PLM002'!$C:$C,CE$4,'PLM002'!$F:$F,$B7))</f>
        <v/>
      </c>
      <c r="CG7" s="72" t="str">
        <f>IF(SUMIFS('PLM001-財務計算用'!$P:$P,'PLM001-財務計算用'!$J:$J,CG$4,'PLM001-財務計算用'!$A:$A,$B7)=0,"",SUMIFS('PLM001-財務計算用'!$P:$P,'PLM001-財務計算用'!$J:$J,CG$4,'PLM001-財務計算用'!$A:$A,$B7))</f>
        <v/>
      </c>
      <c r="CH7" s="71" t="str">
        <f>IF(SUMIFS('PLM002'!$K:$K,'PLM002'!$C:$C,CG$4,'PLM002'!$F:$F,$B7)=0,"",SUMIFS('PLM002'!$K:$K,'PLM002'!$C:$C,CG$4,'PLM002'!$F:$F,$B7))</f>
        <v/>
      </c>
      <c r="CI7" s="72" t="str">
        <f>IF(SUMIFS('PLM001-財務計算用'!$P:$P,'PLM001-財務計算用'!$J:$J,CI$4,'PLM001-財務計算用'!$A:$A,$B7)=0,"",SUMIFS('PLM001-財務計算用'!$P:$P,'PLM001-財務計算用'!$J:$J,CI$4,'PLM001-財務計算用'!$A:$A,$B7))</f>
        <v/>
      </c>
      <c r="CJ7" s="71" t="str">
        <f>IF(SUMIFS('PLM002'!$K:$K,'PLM002'!$C:$C,CI$4,'PLM002'!$F:$F,$B7)=0,"",SUMIFS('PLM002'!$K:$K,'PLM002'!$C:$C,CI$4,'PLM002'!$F:$F,$B7))</f>
        <v/>
      </c>
      <c r="CK7" s="72" t="str">
        <f>IF(SUMIFS('PLM001-財務計算用'!$P:$P,'PLM001-財務計算用'!$J:$J,CK$4,'PLM001-財務計算用'!$A:$A,$B7)=0,"",SUMIFS('PLM001-財務計算用'!$P:$P,'PLM001-財務計算用'!$J:$J,CK$4,'PLM001-財務計算用'!$A:$A,$B7))</f>
        <v/>
      </c>
      <c r="CL7" s="71" t="str">
        <f>IF(SUMIFS('PLM002'!$K:$K,'PLM002'!$C:$C,CK$4,'PLM002'!$F:$F,$B7)=0,"",SUMIFS('PLM002'!$K:$K,'PLM002'!$C:$C,CK$4,'PLM002'!$F:$F,$B7))</f>
        <v/>
      </c>
      <c r="CM7" s="72" t="str">
        <f>IF(SUMIFS('PLM001-財務計算用'!$P:$P,'PLM001-財務計算用'!$J:$J,CM$4,'PLM001-財務計算用'!$A:$A,$B7)=0,"",SUMIFS('PLM001-財務計算用'!$P:$P,'PLM001-財務計算用'!$J:$J,CM$4,'PLM001-財務計算用'!$A:$A,$B7))</f>
        <v/>
      </c>
      <c r="CN7" s="71" t="str">
        <f>IF(SUMIFS('PLM002'!$K:$K,'PLM002'!$C:$C,CM$4,'PLM002'!$F:$F,$B7)=0,"",SUMIFS('PLM002'!$K:$K,'PLM002'!$C:$C,CM$4,'PLM002'!$F:$F,$B7))</f>
        <v/>
      </c>
      <c r="CO7" s="72" t="str">
        <f>IF(SUMIFS('PLM001-財務計算用'!$P:$P,'PLM001-財務計算用'!$J:$J,CO$4,'PLM001-財務計算用'!$A:$A,$B7)=0,"",SUMIFS('PLM001-財務計算用'!$P:$P,'PLM001-財務計算用'!$J:$J,CO$4,'PLM001-財務計算用'!$A:$A,$B7))</f>
        <v/>
      </c>
      <c r="CP7" s="71" t="str">
        <f>IF(SUMIFS('PLM002'!$K:$K,'PLM002'!$C:$C,CO$4,'PLM002'!$F:$F,$B7)=0,"",SUMIFS('PLM002'!$K:$K,'PLM002'!$C:$C,CO$4,'PLM002'!$F:$F,$B7))</f>
        <v/>
      </c>
      <c r="CQ7" s="72" t="str">
        <f>IF(SUMIFS('PLM001-財務計算用'!$P:$P,'PLM001-財務計算用'!$J:$J,CQ$4,'PLM001-財務計算用'!$A:$A,$B7)=0,"",SUMIFS('PLM001-財務計算用'!$P:$P,'PLM001-財務計算用'!$J:$J,CQ$4,'PLM001-財務計算用'!$A:$A,$B7))</f>
        <v/>
      </c>
      <c r="CR7" s="71" t="str">
        <f>IF(SUMIFS('PLM002'!$K:$K,'PLM002'!$C:$C,CQ$4,'PLM002'!$F:$F,$B7)=0,"",SUMIFS('PLM002'!$K:$K,'PLM002'!$C:$C,CQ$4,'PLM002'!$F:$F,$B7))</f>
        <v/>
      </c>
      <c r="CS7" s="72" t="str">
        <f>IF(SUMIFS('PLM001-財務計算用'!$P:$P,'PLM001-財務計算用'!$J:$J,CS$4,'PLM001-財務計算用'!$A:$A,$B7)=0,"",SUMIFS('PLM001-財務計算用'!$P:$P,'PLM001-財務計算用'!$J:$J,CS$4,'PLM001-財務計算用'!$A:$A,$B7))</f>
        <v/>
      </c>
      <c r="CT7" s="71" t="str">
        <f>IF(SUMIFS('PLM002'!$K:$K,'PLM002'!$C:$C,CS$4,'PLM002'!$F:$F,$B7)=0,"",SUMIFS('PLM002'!$K:$K,'PLM002'!$C:$C,CS$4,'PLM002'!$F:$F,$B7))</f>
        <v/>
      </c>
      <c r="CU7" s="72" t="str">
        <f>IF(SUMIFS('PLM001-財務計算用'!$P:$P,'PLM001-財務計算用'!$J:$J,CU$4,'PLM001-財務計算用'!$A:$A,$B7)=0,"",SUMIFS('PLM001-財務計算用'!$P:$P,'PLM001-財務計算用'!$J:$J,CU$4,'PLM001-財務計算用'!$A:$A,$B7))</f>
        <v/>
      </c>
      <c r="CV7" s="71" t="str">
        <f>IF(SUMIFS('PLM002'!$K:$K,'PLM002'!$C:$C,CU$4,'PLM002'!$F:$F,$B7)=0,"",SUMIFS('PLM002'!$K:$K,'PLM002'!$C:$C,CU$4,'PLM002'!$F:$F,$B7))</f>
        <v/>
      </c>
      <c r="CW7" s="72" t="str">
        <f>IF(SUMIFS('PLM001-財務計算用'!$P:$P,'PLM001-財務計算用'!$J:$J,CW$4,'PLM001-財務計算用'!$A:$A,$B7)=0,"",SUMIFS('PLM001-財務計算用'!$P:$P,'PLM001-財務計算用'!$J:$J,CW$4,'PLM001-財務計算用'!$A:$A,$B7))</f>
        <v/>
      </c>
      <c r="CX7" s="71" t="str">
        <f>IF(SUMIFS('PLM002'!$K:$K,'PLM002'!$C:$C,CW$4,'PLM002'!$F:$F,$B7)=0,"",SUMIFS('PLM002'!$K:$K,'PLM002'!$C:$C,CW$4,'PLM002'!$F:$F,$B7))</f>
        <v/>
      </c>
      <c r="CY7" s="72" t="str">
        <f>IF(SUMIFS('PLM001-財務計算用'!$P:$P,'PLM001-財務計算用'!$J:$J,CY$4,'PLM001-財務計算用'!$A:$A,$B7)=0,"",SUMIFS('PLM001-財務計算用'!$P:$P,'PLM001-財務計算用'!$J:$J,CY$4,'PLM001-財務計算用'!$A:$A,$B7))</f>
        <v/>
      </c>
      <c r="CZ7" s="71" t="str">
        <f>IF(SUMIFS('PLM002'!$K:$K,'PLM002'!$C:$C,CY$4,'PLM002'!$F:$F,$B7)=0,"",SUMIFS('PLM002'!$K:$K,'PLM002'!$C:$C,CY$4,'PLM002'!$F:$F,$B7))</f>
        <v/>
      </c>
      <c r="DA7" s="72" t="str">
        <f>IF(SUMIFS('PLM001-財務計算用'!$P:$P,'PLM001-財務計算用'!$J:$J,DA$4,'PLM001-財務計算用'!$A:$A,$B7)=0,"",SUMIFS('PLM001-財務計算用'!$P:$P,'PLM001-財務計算用'!$J:$J,DA$4,'PLM001-財務計算用'!$A:$A,$B7))</f>
        <v/>
      </c>
      <c r="DB7" s="71" t="str">
        <f>IF(SUMIFS('PLM002'!$K:$K,'PLM002'!$C:$C,DA$4,'PLM002'!$F:$F,$B7)=0,"",SUMIFS('PLM002'!$K:$K,'PLM002'!$C:$C,DA$4,'PLM002'!$F:$F,$B7))</f>
        <v/>
      </c>
      <c r="DC7" s="72">
        <f>IF(SUMIFS('PLM001-財務計算用'!$P:$P,'PLM001-財務計算用'!$J:$J,DC$4,'PLM001-財務計算用'!$A:$A,$B7)=0,"",SUMIFS('PLM001-財務計算用'!$P:$P,'PLM001-財務計算用'!$J:$J,DC$4,'PLM001-財務計算用'!$A:$A,$B7))</f>
        <v>100</v>
      </c>
      <c r="DD7" s="71" t="str">
        <f>IF(SUMIFS('PLM002'!$K:$K,'PLM002'!$C:$C,DC$4,'PLM002'!$F:$F,$B7)=0,"",SUMIFS('PLM002'!$K:$K,'PLM002'!$C:$C,DC$4,'PLM002'!$F:$F,$B7))</f>
        <v/>
      </c>
      <c r="DE7" s="72" t="str">
        <f>IF(SUMIFS('PLM001-財務計算用'!$P:$P,'PLM001-財務計算用'!$J:$J,DE$4,'PLM001-財務計算用'!$A:$A,$B7)=0,"",SUMIFS('PLM001-財務計算用'!$P:$P,'PLM001-財務計算用'!$J:$J,DE$4,'PLM001-財務計算用'!$A:$A,$B7))</f>
        <v/>
      </c>
      <c r="DF7" s="71" t="str">
        <f>IF(SUMIFS('PLM002'!$K:$K,'PLM002'!$C:$C,DE$4,'PLM002'!$F:$F,$B7)=0,"",SUMIFS('PLM002'!$K:$K,'PLM002'!$C:$C,DE$4,'PLM002'!$F:$F,$B7))</f>
        <v/>
      </c>
      <c r="DG7" s="72" t="str">
        <f>IF(SUMIFS('PLM001-財務計算用'!$P:$P,'PLM001-財務計算用'!$J:$J,DG$4,'PLM001-財務計算用'!$A:$A,$B7)=0,"",SUMIFS('PLM001-財務計算用'!$P:$P,'PLM001-財務計算用'!$J:$J,DG$4,'PLM001-財務計算用'!$A:$A,$B7))</f>
        <v/>
      </c>
      <c r="DH7" s="71" t="str">
        <f>IF(SUMIFS('PLM002'!$K:$K,'PLM002'!$C:$C,DG$4,'PLM002'!$F:$F,$B7)=0,"",SUMIFS('PLM002'!$K:$K,'PLM002'!$C:$C,DG$4,'PLM002'!$F:$F,$B7))</f>
        <v/>
      </c>
      <c r="DI7" s="72" t="str">
        <f>IF(SUMIFS('PLM001-財務計算用'!$P:$P,'PLM001-財務計算用'!$J:$J,DI$4,'PLM001-財務計算用'!$A:$A,$B7)=0,"",SUMIFS('PLM001-財務計算用'!$P:$P,'PLM001-財務計算用'!$J:$J,DI$4,'PLM001-財務計算用'!$A:$A,$B7))</f>
        <v/>
      </c>
      <c r="DJ7" s="71" t="str">
        <f>IF(SUMIFS('PLM002'!$K:$K,'PLM002'!$C:$C,DI$4,'PLM002'!$F:$F,$B7)=0,"",SUMIFS('PLM002'!$K:$K,'PLM002'!$C:$C,DI$4,'PLM002'!$F:$F,$B7))</f>
        <v/>
      </c>
      <c r="DK7" s="72" t="str">
        <f>IF(SUMIFS('PLM001-財務計算用'!$P:$P,'PLM001-財務計算用'!$J:$J,DK$4,'PLM001-財務計算用'!$A:$A,$B7)=0,"",SUMIFS('PLM001-財務計算用'!$P:$P,'PLM001-財務計算用'!$J:$J,DK$4,'PLM001-財務計算用'!$A:$A,$B7))</f>
        <v/>
      </c>
      <c r="DL7" s="71" t="str">
        <f>IF(SUMIFS('PLM002'!$K:$K,'PLM002'!$C:$C,DK$4,'PLM002'!$F:$F,$B7)=0,"",SUMIFS('PLM002'!$K:$K,'PLM002'!$C:$C,DK$4,'PLM002'!$F:$F,$B7))</f>
        <v/>
      </c>
      <c r="DM7" s="72" t="str">
        <f>IF(SUMIFS('PLM001-財務計算用'!$P:$P,'PLM001-財務計算用'!$J:$J,DM$4,'PLM001-財務計算用'!$A:$A,$B7)=0,"",SUMIFS('PLM001-財務計算用'!$P:$P,'PLM001-財務計算用'!$J:$J,DM$4,'PLM001-財務計算用'!$A:$A,$B7))</f>
        <v/>
      </c>
      <c r="DN7" s="71" t="str">
        <f>IF(SUMIFS('PLM002'!$K:$K,'PLM002'!$C:$C,DM$4,'PLM002'!$F:$F,$B7)=0,"",SUMIFS('PLM002'!$K:$K,'PLM002'!$C:$C,DM$4,'PLM002'!$F:$F,$B7))</f>
        <v/>
      </c>
      <c r="DO7" s="72" t="str">
        <f>IF(SUMIFS('PLM001-財務計算用'!$P:$P,'PLM001-財務計算用'!$J:$J,DO$4,'PLM001-財務計算用'!$A:$A,$B7)=0,"",SUMIFS('PLM001-財務計算用'!$P:$P,'PLM001-財務計算用'!$J:$J,DO$4,'PLM001-財務計算用'!$A:$A,$B7))</f>
        <v/>
      </c>
      <c r="DP7" s="71" t="str">
        <f>IF(SUMIFS('PLM002'!$K:$K,'PLM002'!$C:$C,DO$4,'PLM002'!$F:$F,$B7)=0,"",SUMIFS('PLM002'!$K:$K,'PLM002'!$C:$C,DO$4,'PLM002'!$F:$F,$B7))</f>
        <v/>
      </c>
      <c r="DQ7" s="72" t="str">
        <f>IF(SUMIFS('PLM001-財務計算用'!$P:$P,'PLM001-財務計算用'!$J:$J,DQ$4,'PLM001-財務計算用'!$A:$A,$B7)=0,"",SUMIFS('PLM001-財務計算用'!$P:$P,'PLM001-財務計算用'!$J:$J,DQ$4,'PLM001-財務計算用'!$A:$A,$B7))</f>
        <v/>
      </c>
      <c r="DR7" s="71" t="str">
        <f>IF(SUMIFS('PLM002'!$K:$K,'PLM002'!$C:$C,DQ$4,'PLM002'!$F:$F,$B7)=0,"",SUMIFS('PLM002'!$K:$K,'PLM002'!$C:$C,DQ$4,'PLM002'!$F:$F,$B7))</f>
        <v/>
      </c>
      <c r="DS7" s="72" t="str">
        <f>IF(SUMIFS('PLM001-財務計算用'!$P:$P,'PLM001-財務計算用'!$J:$J,DS$4,'PLM001-財務計算用'!$A:$A,$B7)=0,"",SUMIFS('PLM001-財務計算用'!$P:$P,'PLM001-財務計算用'!$J:$J,DS$4,'PLM001-財務計算用'!$A:$A,$B7))</f>
        <v/>
      </c>
      <c r="DT7" s="71" t="str">
        <f>IF(SUMIFS('PLM002'!$K:$K,'PLM002'!$C:$C,DS$4,'PLM002'!$F:$F,$B7)=0,"",SUMIFS('PLM002'!$K:$K,'PLM002'!$C:$C,DS$4,'PLM002'!$F:$F,$B7))</f>
        <v/>
      </c>
      <c r="DU7" s="72" t="str">
        <f>IF(SUMIFS('PLM001-財務計算用'!$P:$P,'PLM001-財務計算用'!$J:$J,DU$4,'PLM001-財務計算用'!$A:$A,$B7)=0,"",SUMIFS('PLM001-財務計算用'!$P:$P,'PLM001-財務計算用'!$J:$J,DU$4,'PLM001-財務計算用'!$A:$A,$B7))</f>
        <v/>
      </c>
      <c r="DV7" s="71" t="str">
        <f>IF(SUMIFS('PLM002'!$K:$K,'PLM002'!$C:$C,DU$4,'PLM002'!$F:$F,$B7)=0,"",SUMIFS('PLM002'!$K:$K,'PLM002'!$C:$C,DU$4,'PLM002'!$F:$F,$B7))</f>
        <v/>
      </c>
      <c r="DW7" s="72" t="str">
        <f>IF(SUMIFS('PLM001-財務計算用'!$P:$P,'PLM001-財務計算用'!$J:$J,DW$4,'PLM001-財務計算用'!$A:$A,$B7)=0,"",SUMIFS('PLM001-財務計算用'!$P:$P,'PLM001-財務計算用'!$J:$J,DW$4,'PLM001-財務計算用'!$A:$A,$B7))</f>
        <v/>
      </c>
      <c r="DX7" s="71" t="str">
        <f>IF(SUMIFS('PLM002'!$K:$K,'PLM002'!$C:$C,DW$4,'PLM002'!$F:$F,$B7)=0,"",SUMIFS('PLM002'!$K:$K,'PLM002'!$C:$C,DW$4,'PLM002'!$F:$F,$B7))</f>
        <v/>
      </c>
      <c r="DY7" s="72" t="str">
        <f>IF(SUMIFS('PLM001-財務計算用'!$P:$P,'PLM001-財務計算用'!$J:$J,DY$4,'PLM001-財務計算用'!$A:$A,$B7)=0,"",SUMIFS('PLM001-財務計算用'!$P:$P,'PLM001-財務計算用'!$J:$J,DY$4,'PLM001-財務計算用'!$A:$A,$B7))</f>
        <v/>
      </c>
      <c r="DZ7" s="71" t="str">
        <f>IF(SUMIFS('PLM002'!$K:$K,'PLM002'!$C:$C,DY$4,'PLM002'!$F:$F,$B7)=0,"",SUMIFS('PLM002'!$K:$K,'PLM002'!$C:$C,DY$4,'PLM002'!$F:$F,$B7))</f>
        <v/>
      </c>
      <c r="EA7" s="72" t="str">
        <f>IF(SUMIFS('PLM001-財務計算用'!$P:$P,'PLM001-財務計算用'!$J:$J,EA$4,'PLM001-財務計算用'!$A:$A,$B7)=0,"",SUMIFS('PLM001-財務計算用'!$P:$P,'PLM001-財務計算用'!$J:$J,EA$4,'PLM001-財務計算用'!$A:$A,$B7))</f>
        <v/>
      </c>
      <c r="EB7" s="71" t="str">
        <f>IF(SUMIFS('PLM002'!$K:$K,'PLM002'!$C:$C,EA$4,'PLM002'!$F:$F,$B7)=0,"",SUMIFS('PLM002'!$K:$K,'PLM002'!$C:$C,EA$4,'PLM002'!$F:$F,$B7))</f>
        <v/>
      </c>
      <c r="EC7" s="72" t="str">
        <f>IF(SUMIFS('PLM001-財務計算用'!$P:$P,'PLM001-財務計算用'!$J:$J,EC$4,'PLM001-財務計算用'!$A:$A,$B7)=0,"",SUMIFS('PLM001-財務計算用'!$P:$P,'PLM001-財務計算用'!$J:$J,EC$4,'PLM001-財務計算用'!$A:$A,$B7))</f>
        <v/>
      </c>
      <c r="ED7" s="71" t="str">
        <f>IF(SUMIFS('PLM002'!$K:$K,'PLM002'!$C:$C,EC$4,'PLM002'!$F:$F,$B7)=0,"",SUMIFS('PLM002'!$K:$K,'PLM002'!$C:$C,EC$4,'PLM002'!$F:$F,$B7))</f>
        <v/>
      </c>
    </row>
    <row r="8" spans="1:134" ht="13.5">
      <c r="A8" s="96" t="str">
        <f>'PLM014'!A9</f>
        <v>D-協同</v>
      </c>
      <c r="B8" s="178" t="s">
        <v>10189</v>
      </c>
      <c r="C8" s="131" t="str">
        <f>'PLM014'!C9</f>
        <v>EPD電磁流量計技转</v>
      </c>
      <c r="D8" s="97" t="str">
        <f t="shared" si="6"/>
        <v>(D250301R1)  EPD電磁流量計技转</v>
      </c>
      <c r="E8" s="97" t="str">
        <f>'PLM014'!E9</f>
        <v>研发一部</v>
      </c>
      <c r="F8" s="97" t="str">
        <f>'PLM014'!F9</f>
        <v>汪佳凯</v>
      </c>
      <c r="G8" s="97" t="str">
        <f>'PLM014'!G9</f>
        <v>Active</v>
      </c>
      <c r="H8" s="98">
        <f>'PLM014'!H9</f>
        <v>45872.666666666664</v>
      </c>
      <c r="I8" s="98">
        <f>'PLM014'!I9</f>
        <v>46147.666666666664</v>
      </c>
      <c r="J8" s="99">
        <f t="shared" si="7"/>
        <v>275</v>
      </c>
      <c r="K8" s="150">
        <f t="shared" si="8"/>
        <v>46078.916666666664</v>
      </c>
      <c r="L8" s="150">
        <f t="shared" si="9"/>
        <v>46133.916666666664</v>
      </c>
      <c r="M8" s="98">
        <f>IF(ISERROR('PLM014'!L9),"",('PLM014'!L9))</f>
        <v>45873</v>
      </c>
      <c r="N8" s="237" t="str">
        <f>IF(IF(ISERROR('PLM014'!N9),"",('PLM014'!N9))=0,"",IF(ISERROR('PLM014'!N9),"",('PLM014'!N9)))</f>
        <v/>
      </c>
      <c r="O8" s="99" t="str">
        <f t="shared" si="0"/>
        <v/>
      </c>
      <c r="P8" s="98">
        <f t="shared" ca="1" si="1"/>
        <v>46044</v>
      </c>
      <c r="Q8" s="99">
        <f t="shared" ca="1" si="2"/>
        <v>171</v>
      </c>
      <c r="R8" s="100">
        <f>'PLM014'!Q9/100</f>
        <v>0.18</v>
      </c>
      <c r="S8" s="139" t="str">
        <f t="shared" ca="1" si="3"/>
        <v/>
      </c>
      <c r="U8" s="101" t="str">
        <f t="shared" si="4"/>
        <v>未登入</v>
      </c>
      <c r="V8" s="101">
        <f t="shared" si="5"/>
        <v>0</v>
      </c>
      <c r="W8" s="101">
        <f>IF(SUMIFS('PLM001-財務計算用'!$P:$P,'PLM001-財務計算用'!$A:$A,B8)=0,"未登入",SUMIFS('PLM001-財務計算用'!$P:$P,'PLM001-財務計算用'!$A:$A,B8))</f>
        <v>779</v>
      </c>
      <c r="X8" s="101">
        <f>SUMIFS('PLM002'!$K:$K,'PLM002'!$F:$F,$B8)</f>
        <v>0</v>
      </c>
      <c r="Y8" s="72" t="str">
        <f>IF(SUMIFS('PLM001-財務計算用'!$P:$P,'PLM001-財務計算用'!$J:$J,Y$4,'PLM001-財務計算用'!$A:$A,$B8)=0,"",SUMIFS('PLM001-財務計算用'!$P:$P,'PLM001-財務計算用'!$J:$J,Y$4,'PLM001-財務計算用'!$A:$A,$B8))</f>
        <v/>
      </c>
      <c r="Z8" s="71" t="str">
        <f>IF(SUMIFS('PLM002'!$K:$K,'PLM002'!$C:$C,Y$4,'PLM002'!$F:$F,$B8)=0,"",SUMIFS('PLM002'!$K:$K,'PLM002'!$C:$C,Y$4,'PLM002'!$F:$F,$B8))</f>
        <v/>
      </c>
      <c r="AA8" s="72" t="str">
        <f>IF(SUMIFS('PLM001-財務計算用'!$P:$P,'PLM001-財務計算用'!$J:$J,AA$4,'PLM001-財務計算用'!$A:$A,$B8)=0,"",SUMIFS('PLM001-財務計算用'!$P:$P,'PLM001-財務計算用'!$J:$J,AA$4,'PLM001-財務計算用'!$A:$A,$B8))</f>
        <v/>
      </c>
      <c r="AB8" s="71" t="str">
        <f>IF(SUMIFS('PLM002'!$K:$K,'PLM002'!$C:$C,AA$4,'PLM002'!$F:$F,$B8)=0,"",SUMIFS('PLM002'!$K:$K,'PLM002'!$C:$C,AA$4,'PLM002'!$F:$F,$B8))</f>
        <v/>
      </c>
      <c r="AC8" s="72" t="str">
        <f>IF(SUMIFS('PLM001-財務計算用'!$P:$P,'PLM001-財務計算用'!$J:$J,AC$4,'PLM001-財務計算用'!$A:$A,$B8)=0,"",SUMIFS('PLM001-財務計算用'!$P:$P,'PLM001-財務計算用'!$J:$J,AC$4,'PLM001-財務計算用'!$A:$A,$B8))</f>
        <v/>
      </c>
      <c r="AD8" s="71" t="str">
        <f>IF(SUMIFS('PLM002'!$K:$K,'PLM002'!$C:$C,AC$4,'PLM002'!$F:$F,$B8)=0,"",SUMIFS('PLM002'!$K:$K,'PLM002'!$C:$C,AC$4,'PLM002'!$F:$F,$B8))</f>
        <v/>
      </c>
      <c r="AE8" s="72" t="str">
        <f>IF(SUMIFS('PLM001-財務計算用'!$P:$P,'PLM001-財務計算用'!$J:$J,AE$4,'PLM001-財務計算用'!$A:$A,$B8)=0,"",SUMIFS('PLM001-財務計算用'!$P:$P,'PLM001-財務計算用'!$J:$J,AE$4,'PLM001-財務計算用'!$A:$A,$B8))</f>
        <v/>
      </c>
      <c r="AF8" s="71" t="str">
        <f>IF(SUMIFS('PLM002'!$K:$K,'PLM002'!$C:$C,AE$4,'PLM002'!$F:$F,$B8)=0,"",SUMIFS('PLM002'!$K:$K,'PLM002'!$C:$C,AE$4,'PLM002'!$F:$F,$B8))</f>
        <v/>
      </c>
      <c r="AG8" s="72" t="str">
        <f>IF(SUMIFS('PLM001-財務計算用'!$P:$P,'PLM001-財務計算用'!$J:$J,AG$4,'PLM001-財務計算用'!$A:$A,$B8)=0,"",SUMIFS('PLM001-財務計算用'!$P:$P,'PLM001-財務計算用'!$J:$J,AG$4,'PLM001-財務計算用'!$A:$A,$B8))</f>
        <v/>
      </c>
      <c r="AH8" s="71" t="str">
        <f>IF(SUMIFS('PLM002'!$K:$K,'PLM002'!$C:$C,AG$4,'PLM002'!$F:$F,$B8)=0,"",SUMIFS('PLM002'!$K:$K,'PLM002'!$C:$C,AG$4,'PLM002'!$F:$F,$B8))</f>
        <v/>
      </c>
      <c r="AI8" s="72" t="str">
        <f>IF(SUMIFS('PLM001-財務計算用'!$P:$P,'PLM001-財務計算用'!$J:$J,AI$4,'PLM001-財務計算用'!$A:$A,$B8)=0,"",SUMIFS('PLM001-財務計算用'!$P:$P,'PLM001-財務計算用'!$J:$J,AI$4,'PLM001-財務計算用'!$A:$A,$B8))</f>
        <v/>
      </c>
      <c r="AJ8" s="71" t="str">
        <f>IF(SUMIFS('PLM002'!$K:$K,'PLM002'!$C:$C,AI$4,'PLM002'!$F:$F,$B8)=0,"",SUMIFS('PLM002'!$K:$K,'PLM002'!$C:$C,AI$4,'PLM002'!$F:$F,$B8))</f>
        <v/>
      </c>
      <c r="AK8" s="72" t="str">
        <f>IF(SUMIFS('PLM001-財務計算用'!$P:$P,'PLM001-財務計算用'!$J:$J,AK$4,'PLM001-財務計算用'!$A:$A,$B8)=0,"",SUMIFS('PLM001-財務計算用'!$P:$P,'PLM001-財務計算用'!$J:$J,AK$4,'PLM001-財務計算用'!$A:$A,$B8))</f>
        <v/>
      </c>
      <c r="AL8" s="71" t="str">
        <f>IF(SUMIFS('PLM002'!$K:$K,'PLM002'!$C:$C,AK$4,'PLM002'!$F:$F,$B8)=0,"",SUMIFS('PLM002'!$K:$K,'PLM002'!$C:$C,AK$4,'PLM002'!$F:$F,$B8))</f>
        <v/>
      </c>
      <c r="AM8" s="72" t="str">
        <f>IF(SUMIFS('PLM001-財務計算用'!$P:$P,'PLM001-財務計算用'!$J:$J,AM$4,'PLM001-財務計算用'!$A:$A,$B8)=0,"",SUMIFS('PLM001-財務計算用'!$P:$P,'PLM001-財務計算用'!$J:$J,AM$4,'PLM001-財務計算用'!$A:$A,$B8))</f>
        <v/>
      </c>
      <c r="AN8" s="71" t="str">
        <f>IF(SUMIFS('PLM002'!$K:$K,'PLM002'!$C:$C,AM$4,'PLM002'!$F:$F,$B8)=0,"",SUMIFS('PLM002'!$K:$K,'PLM002'!$C:$C,AM$4,'PLM002'!$F:$F,$B8))</f>
        <v/>
      </c>
      <c r="AO8" s="72" t="str">
        <f>IF(SUMIFS('PLM001-財務計算用'!$P:$P,'PLM001-財務計算用'!$J:$J,AO$4,'PLM001-財務計算用'!$A:$A,$B8)=0,"",SUMIFS('PLM001-財務計算用'!$P:$P,'PLM001-財務計算用'!$J:$J,AO$4,'PLM001-財務計算用'!$A:$A,$B8))</f>
        <v/>
      </c>
      <c r="AP8" s="71" t="str">
        <f>IF(SUMIFS('PLM002'!$K:$K,'PLM002'!$C:$C,AO$4,'PLM002'!$F:$F,$B8)=0,"",SUMIFS('PLM002'!$K:$K,'PLM002'!$C:$C,AO$4,'PLM002'!$F:$F,$B8))</f>
        <v/>
      </c>
      <c r="AQ8" s="72" t="str">
        <f>IF(SUMIFS('PLM001-財務計算用'!$P:$P,'PLM001-財務計算用'!$J:$J,AQ$4,'PLM001-財務計算用'!$A:$A,$B8)=0,"",SUMIFS('PLM001-財務計算用'!$P:$P,'PLM001-財務計算用'!$J:$J,AQ$4,'PLM001-財務計算用'!$A:$A,$B8))</f>
        <v/>
      </c>
      <c r="AR8" s="71" t="str">
        <f>IF(SUMIFS('PLM002'!$K:$K,'PLM002'!$C:$C,AQ$4,'PLM002'!$F:$F,$B8)=0,"",SUMIFS('PLM002'!$K:$K,'PLM002'!$C:$C,AQ$4,'PLM002'!$F:$F,$B8))</f>
        <v/>
      </c>
      <c r="AS8" s="72" t="str">
        <f>IF(SUMIFS('PLM001-財務計算用'!$P:$P,'PLM001-財務計算用'!$J:$J,AS$4,'PLM001-財務計算用'!$A:$A,$B8)=0,"",SUMIFS('PLM001-財務計算用'!$P:$P,'PLM001-財務計算用'!$J:$J,AS$4,'PLM001-財務計算用'!$A:$A,$B8))</f>
        <v/>
      </c>
      <c r="AT8" s="71" t="str">
        <f>IF(SUMIFS('PLM002'!$K:$K,'PLM002'!$C:$C,AS$4,'PLM002'!$F:$F,$B8)=0,"",SUMIFS('PLM002'!$K:$K,'PLM002'!$C:$C,AS$4,'PLM002'!$F:$F,$B8))</f>
        <v/>
      </c>
      <c r="AU8" s="72" t="str">
        <f>IF(SUMIFS('PLM001-財務計算用'!$P:$P,'PLM001-財務計算用'!$J:$J,AU$4,'PLM001-財務計算用'!$A:$A,$B8)=0,"",SUMIFS('PLM001-財務計算用'!$P:$P,'PLM001-財務計算用'!$J:$J,AU$4,'PLM001-財務計算用'!$A:$A,$B8))</f>
        <v/>
      </c>
      <c r="AV8" s="71" t="str">
        <f>IF(SUMIFS('PLM002'!$K:$K,'PLM002'!$C:$C,AU$4,'PLM002'!$F:$F,$B8)=0,"",SUMIFS('PLM002'!$K:$K,'PLM002'!$C:$C,AU$4,'PLM002'!$F:$F,$B8))</f>
        <v/>
      </c>
      <c r="AW8" s="72" t="str">
        <f>IF(SUMIFS('PLM001-財務計算用'!$P:$P,'PLM001-財務計算用'!$J:$J,AW$4,'PLM001-財務計算用'!$A:$A,$B8)=0,"",SUMIFS('PLM001-財務計算用'!$P:$P,'PLM001-財務計算用'!$J:$J,AW$4,'PLM001-財務計算用'!$A:$A,$B8))</f>
        <v/>
      </c>
      <c r="AX8" s="71" t="str">
        <f>IF(SUMIFS('PLM002'!$K:$K,'PLM002'!$C:$C,AW$4,'PLM002'!$F:$F,$B8)=0,"",SUMIFS('PLM002'!$K:$K,'PLM002'!$C:$C,AW$4,'PLM002'!$F:$F,$B8))</f>
        <v/>
      </c>
      <c r="AY8" s="72" t="str">
        <f>IF(SUMIFS('PLM001-財務計算用'!$P:$P,'PLM001-財務計算用'!$J:$J,AY$4,'PLM001-財務計算用'!$A:$A,$B8)=0,"",SUMIFS('PLM001-財務計算用'!$P:$P,'PLM001-財務計算用'!$J:$J,AY$4,'PLM001-財務計算用'!$A:$A,$B8))</f>
        <v/>
      </c>
      <c r="AZ8" s="71" t="str">
        <f>IF(SUMIFS('PLM002'!$K:$K,'PLM002'!$C:$C,AY$4,'PLM002'!$F:$F,$B8)=0,"",SUMIFS('PLM002'!$K:$K,'PLM002'!$C:$C,AY$4,'PLM002'!$F:$F,$B8))</f>
        <v/>
      </c>
      <c r="BA8" s="72" t="str">
        <f>IF(SUMIFS('PLM001-財務計算用'!$P:$P,'PLM001-財務計算用'!$J:$J,BA$4,'PLM001-財務計算用'!$A:$A,$B8)=0,"",SUMIFS('PLM001-財務計算用'!$P:$P,'PLM001-財務計算用'!$J:$J,BA$4,'PLM001-財務計算用'!$A:$A,$B8))</f>
        <v/>
      </c>
      <c r="BB8" s="71" t="str">
        <f>IF(SUMIFS('PLM002'!$K:$K,'PLM002'!$C:$C,BA$4,'PLM002'!$F:$F,$B8)=0,"",SUMIFS('PLM002'!$K:$K,'PLM002'!$C:$C,BA$4,'PLM002'!$F:$F,$B8))</f>
        <v/>
      </c>
      <c r="BC8" s="72" t="str">
        <f>IF(SUMIFS('PLM001-財務計算用'!$P:$P,'PLM001-財務計算用'!$J:$J,BC$4,'PLM001-財務計算用'!$A:$A,$B8)=0,"",SUMIFS('PLM001-財務計算用'!$P:$P,'PLM001-財務計算用'!$J:$J,BC$4,'PLM001-財務計算用'!$A:$A,$B8))</f>
        <v/>
      </c>
      <c r="BD8" s="71" t="str">
        <f>IF(SUMIFS('PLM002'!$K:$K,'PLM002'!$C:$C,BC$4,'PLM002'!$F:$F,$B8)=0,"",SUMIFS('PLM002'!$K:$K,'PLM002'!$C:$C,BC$4,'PLM002'!$F:$F,$B8))</f>
        <v/>
      </c>
      <c r="BE8" s="72" t="str">
        <f>IF(SUMIFS('PLM001-財務計算用'!$P:$P,'PLM001-財務計算用'!$J:$J,BE$4,'PLM001-財務計算用'!$A:$A,$B8)=0,"",SUMIFS('PLM001-財務計算用'!$P:$P,'PLM001-財務計算用'!$J:$J,BE$4,'PLM001-財務計算用'!$A:$A,$B8))</f>
        <v/>
      </c>
      <c r="BF8" s="71" t="str">
        <f>IF(SUMIFS('PLM002'!$K:$K,'PLM002'!$C:$C,BE$4,'PLM002'!$F:$F,$B8)=0,"",SUMIFS('PLM002'!$K:$K,'PLM002'!$C:$C,BE$4,'PLM002'!$F:$F,$B8))</f>
        <v/>
      </c>
      <c r="BG8" s="72" t="str">
        <f>IF(SUMIFS('PLM001-財務計算用'!$P:$P,'PLM001-財務計算用'!$J:$J,BG$4,'PLM001-財務計算用'!$A:$A,$B8)=0,"",SUMIFS('PLM001-財務計算用'!$P:$P,'PLM001-財務計算用'!$J:$J,BG$4,'PLM001-財務計算用'!$A:$A,$B8))</f>
        <v/>
      </c>
      <c r="BH8" s="71" t="str">
        <f>IF(SUMIFS('PLM002'!$K:$K,'PLM002'!$C:$C,BG$4,'PLM002'!$F:$F,$B8)=0,"",SUMIFS('PLM002'!$K:$K,'PLM002'!$C:$C,BG$4,'PLM002'!$F:$F,$B8))</f>
        <v/>
      </c>
      <c r="BI8" s="72" t="str">
        <f>IF(SUMIFS('PLM001-財務計算用'!$P:$P,'PLM001-財務計算用'!$J:$J,BI$4,'PLM001-財務計算用'!$A:$A,$B8)=0,"",SUMIFS('PLM001-財務計算用'!$P:$P,'PLM001-財務計算用'!$J:$J,BI$4,'PLM001-財務計算用'!$A:$A,$B8))</f>
        <v/>
      </c>
      <c r="BJ8" s="71" t="str">
        <f>IF(SUMIFS('PLM002'!$K:$K,'PLM002'!$C:$C,BI$4,'PLM002'!$F:$F,$B8)=0,"",SUMIFS('PLM002'!$K:$K,'PLM002'!$C:$C,BI$4,'PLM002'!$F:$F,$B8))</f>
        <v/>
      </c>
      <c r="BK8" s="72" t="str">
        <f>IF(SUMIFS('PLM001-財務計算用'!$P:$P,'PLM001-財務計算用'!$J:$J,BK$4,'PLM001-財務計算用'!$A:$A,$B8)=0,"",SUMIFS('PLM001-財務計算用'!$P:$P,'PLM001-財務計算用'!$J:$J,BK$4,'PLM001-財務計算用'!$A:$A,$B8))</f>
        <v/>
      </c>
      <c r="BL8" s="71" t="str">
        <f>IF(SUMIFS('PLM002'!$K:$K,'PLM002'!$C:$C,BK$4,'PLM002'!$F:$F,$B8)=0,"",SUMIFS('PLM002'!$K:$K,'PLM002'!$C:$C,BK$4,'PLM002'!$F:$F,$B8))</f>
        <v/>
      </c>
      <c r="BM8" s="72" t="str">
        <f>IF(SUMIFS('PLM001-財務計算用'!$P:$P,'PLM001-財務計算用'!$J:$J,BM$4,'PLM001-財務計算用'!$A:$A,$B8)=0,"",SUMIFS('PLM001-財務計算用'!$P:$P,'PLM001-財務計算用'!$J:$J,BM$4,'PLM001-財務計算用'!$A:$A,$B8))</f>
        <v/>
      </c>
      <c r="BN8" s="71" t="str">
        <f>IF(SUMIFS('PLM002'!$K:$K,'PLM002'!$C:$C,BM$4,'PLM002'!$F:$F,$B8)=0,"",SUMIFS('PLM002'!$K:$K,'PLM002'!$C:$C,BM$4,'PLM002'!$F:$F,$B8))</f>
        <v/>
      </c>
      <c r="BO8" s="72" t="str">
        <f>IF(SUMIFS('PLM001-財務計算用'!$P:$P,'PLM001-財務計算用'!$J:$J,BO$4,'PLM001-財務計算用'!$A:$A,$B8)=0,"",SUMIFS('PLM001-財務計算用'!$P:$P,'PLM001-財務計算用'!$J:$J,BO$4,'PLM001-財務計算用'!$A:$A,$B8))</f>
        <v/>
      </c>
      <c r="BP8" s="71" t="str">
        <f>IF(SUMIFS('PLM002'!$K:$K,'PLM002'!$C:$C,BO$4,'PLM002'!$F:$F,$B8)=0,"",SUMIFS('PLM002'!$K:$K,'PLM002'!$C:$C,BO$4,'PLM002'!$F:$F,$B8))</f>
        <v/>
      </c>
      <c r="BQ8" s="72" t="str">
        <f>IF(SUMIFS('PLM001-財務計算用'!$P:$P,'PLM001-財務計算用'!$J:$J,BQ$4,'PLM001-財務計算用'!$A:$A,$B8)=0,"",SUMIFS('PLM001-財務計算用'!$P:$P,'PLM001-財務計算用'!$J:$J,BQ$4,'PLM001-財務計算用'!$A:$A,$B8))</f>
        <v/>
      </c>
      <c r="BR8" s="71" t="str">
        <f>IF(SUMIFS('PLM002'!$K:$K,'PLM002'!$C:$C,BQ$4,'PLM002'!$F:$F,$B8)=0,"",SUMIFS('PLM002'!$K:$K,'PLM002'!$C:$C,BQ$4,'PLM002'!$F:$F,$B8))</f>
        <v/>
      </c>
      <c r="BS8" s="72" t="str">
        <f>IF(SUMIFS('PLM001-財務計算用'!$P:$P,'PLM001-財務計算用'!$J:$J,BS$4,'PLM001-財務計算用'!$A:$A,$B8)=0,"",SUMIFS('PLM001-財務計算用'!$P:$P,'PLM001-財務計算用'!$J:$J,BS$4,'PLM001-財務計算用'!$A:$A,$B8))</f>
        <v/>
      </c>
      <c r="BT8" s="71" t="str">
        <f>IF(SUMIFS('PLM002'!$K:$K,'PLM002'!$C:$C,BS$4,'PLM002'!$F:$F,$B8)=0,"",SUMIFS('PLM002'!$K:$K,'PLM002'!$C:$C,BS$4,'PLM002'!$F:$F,$B8))</f>
        <v/>
      </c>
      <c r="BU8" s="72" t="str">
        <f>IF(SUMIFS('PLM001-財務計算用'!$P:$P,'PLM001-財務計算用'!$J:$J,BU$4,'PLM001-財務計算用'!$A:$A,$B8)=0,"",SUMIFS('PLM001-財務計算用'!$P:$P,'PLM001-財務計算用'!$J:$J,BU$4,'PLM001-財務計算用'!$A:$A,$B8))</f>
        <v/>
      </c>
      <c r="BV8" s="71" t="str">
        <f>IF(SUMIFS('PLM002'!$K:$K,'PLM002'!$C:$C,BU$4,'PLM002'!$F:$F,$B8)=0,"",SUMIFS('PLM002'!$K:$K,'PLM002'!$C:$C,BU$4,'PLM002'!$F:$F,$B8))</f>
        <v/>
      </c>
      <c r="BW8" s="72" t="str">
        <f>IF(SUMIFS('PLM001-財務計算用'!$P:$P,'PLM001-財務計算用'!$J:$J,BW$4,'PLM001-財務計算用'!$A:$A,$B8)=0,"",SUMIFS('PLM001-財務計算用'!$P:$P,'PLM001-財務計算用'!$J:$J,BW$4,'PLM001-財務計算用'!$A:$A,$B8))</f>
        <v/>
      </c>
      <c r="BX8" s="71" t="str">
        <f>IF(SUMIFS('PLM002'!$K:$K,'PLM002'!$C:$C,BW$4,'PLM002'!$F:$F,$B8)=0,"",SUMIFS('PLM002'!$K:$K,'PLM002'!$C:$C,BW$4,'PLM002'!$F:$F,$B8))</f>
        <v/>
      </c>
      <c r="BY8" s="72" t="str">
        <f>IF(SUMIFS('PLM001-財務計算用'!$P:$P,'PLM001-財務計算用'!$J:$J,BY$4,'PLM001-財務計算用'!$A:$A,$B8)=0,"",SUMIFS('PLM001-財務計算用'!$P:$P,'PLM001-財務計算用'!$J:$J,BY$4,'PLM001-財務計算用'!$A:$A,$B8))</f>
        <v/>
      </c>
      <c r="BZ8" s="71" t="str">
        <f>IF(SUMIFS('PLM002'!$K:$K,'PLM002'!$C:$C,BY$4,'PLM002'!$F:$F,$B8)=0,"",SUMIFS('PLM002'!$K:$K,'PLM002'!$C:$C,BY$4,'PLM002'!$F:$F,$B8))</f>
        <v/>
      </c>
      <c r="CA8" s="72" t="str">
        <f>IF(SUMIFS('PLM001-財務計算用'!$P:$P,'PLM001-財務計算用'!$J:$J,CA$4,'PLM001-財務計算用'!$A:$A,$B8)=0,"",SUMIFS('PLM001-財務計算用'!$P:$P,'PLM001-財務計算用'!$J:$J,CA$4,'PLM001-財務計算用'!$A:$A,$B8))</f>
        <v/>
      </c>
      <c r="CB8" s="71" t="str">
        <f>IF(SUMIFS('PLM002'!$K:$K,'PLM002'!$C:$C,CA$4,'PLM002'!$F:$F,$B8)=0,"",SUMIFS('PLM002'!$K:$K,'PLM002'!$C:$C,CA$4,'PLM002'!$F:$F,$B8))</f>
        <v/>
      </c>
      <c r="CC8" s="72" t="str">
        <f>IF(SUMIFS('PLM001-財務計算用'!$P:$P,'PLM001-財務計算用'!$J:$J,CC$4,'PLM001-財務計算用'!$A:$A,$B8)=0,"",SUMIFS('PLM001-財務計算用'!$P:$P,'PLM001-財務計算用'!$J:$J,CC$4,'PLM001-財務計算用'!$A:$A,$B8))</f>
        <v/>
      </c>
      <c r="CD8" s="71" t="str">
        <f>IF(SUMIFS('PLM002'!$K:$K,'PLM002'!$C:$C,CC$4,'PLM002'!$F:$F,$B8)=0,"",SUMIFS('PLM002'!$K:$K,'PLM002'!$C:$C,CC$4,'PLM002'!$F:$F,$B8))</f>
        <v/>
      </c>
      <c r="CE8" s="72" t="str">
        <f>IF(SUMIFS('PLM001-財務計算用'!$P:$P,'PLM001-財務計算用'!$J:$J,CE$4,'PLM001-財務計算用'!$A:$A,$B8)=0,"",SUMIFS('PLM001-財務計算用'!$P:$P,'PLM001-財務計算用'!$J:$J,CE$4,'PLM001-財務計算用'!$A:$A,$B8))</f>
        <v/>
      </c>
      <c r="CF8" s="71" t="str">
        <f>IF(SUMIFS('PLM002'!$K:$K,'PLM002'!$C:$C,CE$4,'PLM002'!$F:$F,$B8)=0,"",SUMIFS('PLM002'!$K:$K,'PLM002'!$C:$C,CE$4,'PLM002'!$F:$F,$B8))</f>
        <v/>
      </c>
      <c r="CG8" s="72" t="str">
        <f>IF(SUMIFS('PLM001-財務計算用'!$P:$P,'PLM001-財務計算用'!$J:$J,CG$4,'PLM001-財務計算用'!$A:$A,$B8)=0,"",SUMIFS('PLM001-財務計算用'!$P:$P,'PLM001-財務計算用'!$J:$J,CG$4,'PLM001-財務計算用'!$A:$A,$B8))</f>
        <v/>
      </c>
      <c r="CH8" s="71" t="str">
        <f>IF(SUMIFS('PLM002'!$K:$K,'PLM002'!$C:$C,CG$4,'PLM002'!$F:$F,$B8)=0,"",SUMIFS('PLM002'!$K:$K,'PLM002'!$C:$C,CG$4,'PLM002'!$F:$F,$B8))</f>
        <v/>
      </c>
      <c r="CI8" s="72" t="str">
        <f>IF(SUMIFS('PLM001-財務計算用'!$P:$P,'PLM001-財務計算用'!$J:$J,CI$4,'PLM001-財務計算用'!$A:$A,$B8)=0,"",SUMIFS('PLM001-財務計算用'!$P:$P,'PLM001-財務計算用'!$J:$J,CI$4,'PLM001-財務計算用'!$A:$A,$B8))</f>
        <v/>
      </c>
      <c r="CJ8" s="71" t="str">
        <f>IF(SUMIFS('PLM002'!$K:$K,'PLM002'!$C:$C,CI$4,'PLM002'!$F:$F,$B8)=0,"",SUMIFS('PLM002'!$K:$K,'PLM002'!$C:$C,CI$4,'PLM002'!$F:$F,$B8))</f>
        <v/>
      </c>
      <c r="CK8" s="72" t="str">
        <f>IF(SUMIFS('PLM001-財務計算用'!$P:$P,'PLM001-財務計算用'!$J:$J,CK$4,'PLM001-財務計算用'!$A:$A,$B8)=0,"",SUMIFS('PLM001-財務計算用'!$P:$P,'PLM001-財務計算用'!$J:$J,CK$4,'PLM001-財務計算用'!$A:$A,$B8))</f>
        <v/>
      </c>
      <c r="CL8" s="71" t="str">
        <f>IF(SUMIFS('PLM002'!$K:$K,'PLM002'!$C:$C,CK$4,'PLM002'!$F:$F,$B8)=0,"",SUMIFS('PLM002'!$K:$K,'PLM002'!$C:$C,CK$4,'PLM002'!$F:$F,$B8))</f>
        <v/>
      </c>
      <c r="CM8" s="72" t="str">
        <f>IF(SUMIFS('PLM001-財務計算用'!$P:$P,'PLM001-財務計算用'!$J:$J,CM$4,'PLM001-財務計算用'!$A:$A,$B8)=0,"",SUMIFS('PLM001-財務計算用'!$P:$P,'PLM001-財務計算用'!$J:$J,CM$4,'PLM001-財務計算用'!$A:$A,$B8))</f>
        <v/>
      </c>
      <c r="CN8" s="71" t="str">
        <f>IF(SUMIFS('PLM002'!$K:$K,'PLM002'!$C:$C,CM$4,'PLM002'!$F:$F,$B8)=0,"",SUMIFS('PLM002'!$K:$K,'PLM002'!$C:$C,CM$4,'PLM002'!$F:$F,$B8))</f>
        <v/>
      </c>
      <c r="CO8" s="72" t="str">
        <f>IF(SUMIFS('PLM001-財務計算用'!$P:$P,'PLM001-財務計算用'!$J:$J,CO$4,'PLM001-財務計算用'!$A:$A,$B8)=0,"",SUMIFS('PLM001-財務計算用'!$P:$P,'PLM001-財務計算用'!$J:$J,CO$4,'PLM001-財務計算用'!$A:$A,$B8))</f>
        <v/>
      </c>
      <c r="CP8" s="71" t="str">
        <f>IF(SUMIFS('PLM002'!$K:$K,'PLM002'!$C:$C,CO$4,'PLM002'!$F:$F,$B8)=0,"",SUMIFS('PLM002'!$K:$K,'PLM002'!$C:$C,CO$4,'PLM002'!$F:$F,$B8))</f>
        <v/>
      </c>
      <c r="CQ8" s="72" t="str">
        <f>IF(SUMIFS('PLM001-財務計算用'!$P:$P,'PLM001-財務計算用'!$J:$J,CQ$4,'PLM001-財務計算用'!$A:$A,$B8)=0,"",SUMIFS('PLM001-財務計算用'!$P:$P,'PLM001-財務計算用'!$J:$J,CQ$4,'PLM001-財務計算用'!$A:$A,$B8))</f>
        <v/>
      </c>
      <c r="CR8" s="71" t="str">
        <f>IF(SUMIFS('PLM002'!$K:$K,'PLM002'!$C:$C,CQ$4,'PLM002'!$F:$F,$B8)=0,"",SUMIFS('PLM002'!$K:$K,'PLM002'!$C:$C,CQ$4,'PLM002'!$F:$F,$B8))</f>
        <v/>
      </c>
      <c r="CS8" s="72" t="str">
        <f>IF(SUMIFS('PLM001-財務計算用'!$P:$P,'PLM001-財務計算用'!$J:$J,CS$4,'PLM001-財務計算用'!$A:$A,$B8)=0,"",SUMIFS('PLM001-財務計算用'!$P:$P,'PLM001-財務計算用'!$J:$J,CS$4,'PLM001-財務計算用'!$A:$A,$B8))</f>
        <v/>
      </c>
      <c r="CT8" s="71" t="str">
        <f>IF(SUMIFS('PLM002'!$K:$K,'PLM002'!$C:$C,CS$4,'PLM002'!$F:$F,$B8)=0,"",SUMIFS('PLM002'!$K:$K,'PLM002'!$C:$C,CS$4,'PLM002'!$F:$F,$B8))</f>
        <v/>
      </c>
      <c r="CU8" s="72" t="str">
        <f>IF(SUMIFS('PLM001-財務計算用'!$P:$P,'PLM001-財務計算用'!$J:$J,CU$4,'PLM001-財務計算用'!$A:$A,$B8)=0,"",SUMIFS('PLM001-財務計算用'!$P:$P,'PLM001-財務計算用'!$J:$J,CU$4,'PLM001-財務計算用'!$A:$A,$B8))</f>
        <v/>
      </c>
      <c r="CV8" s="71" t="str">
        <f>IF(SUMIFS('PLM002'!$K:$K,'PLM002'!$C:$C,CU$4,'PLM002'!$F:$F,$B8)=0,"",SUMIFS('PLM002'!$K:$K,'PLM002'!$C:$C,CU$4,'PLM002'!$F:$F,$B8))</f>
        <v/>
      </c>
      <c r="CW8" s="72" t="str">
        <f>IF(SUMIFS('PLM001-財務計算用'!$P:$P,'PLM001-財務計算用'!$J:$J,CW$4,'PLM001-財務計算用'!$A:$A,$B8)=0,"",SUMIFS('PLM001-財務計算用'!$P:$P,'PLM001-財務計算用'!$J:$J,CW$4,'PLM001-財務計算用'!$A:$A,$B8))</f>
        <v/>
      </c>
      <c r="CX8" s="71" t="str">
        <f>IF(SUMIFS('PLM002'!$K:$K,'PLM002'!$C:$C,CW$4,'PLM002'!$F:$F,$B8)=0,"",SUMIFS('PLM002'!$K:$K,'PLM002'!$C:$C,CW$4,'PLM002'!$F:$F,$B8))</f>
        <v/>
      </c>
      <c r="CY8" s="72" t="str">
        <f>IF(SUMIFS('PLM001-財務計算用'!$P:$P,'PLM001-財務計算用'!$J:$J,CY$4,'PLM001-財務計算用'!$A:$A,$B8)=0,"",SUMIFS('PLM001-財務計算用'!$P:$P,'PLM001-財務計算用'!$J:$J,CY$4,'PLM001-財務計算用'!$A:$A,$B8))</f>
        <v/>
      </c>
      <c r="CZ8" s="71" t="str">
        <f>IF(SUMIFS('PLM002'!$K:$K,'PLM002'!$C:$C,CY$4,'PLM002'!$F:$F,$B8)=0,"",SUMIFS('PLM002'!$K:$K,'PLM002'!$C:$C,CY$4,'PLM002'!$F:$F,$B8))</f>
        <v/>
      </c>
      <c r="DA8" s="72" t="str">
        <f>IF(SUMIFS('PLM001-財務計算用'!$P:$P,'PLM001-財務計算用'!$J:$J,DA$4,'PLM001-財務計算用'!$A:$A,$B8)=0,"",SUMIFS('PLM001-財務計算用'!$P:$P,'PLM001-財務計算用'!$J:$J,DA$4,'PLM001-財務計算用'!$A:$A,$B8))</f>
        <v/>
      </c>
      <c r="DB8" s="71" t="str">
        <f>IF(SUMIFS('PLM002'!$K:$K,'PLM002'!$C:$C,DA$4,'PLM002'!$F:$F,$B8)=0,"",SUMIFS('PLM002'!$K:$K,'PLM002'!$C:$C,DA$4,'PLM002'!$F:$F,$B8))</f>
        <v/>
      </c>
      <c r="DC8" s="72" t="str">
        <f>IF(SUMIFS('PLM001-財務計算用'!$P:$P,'PLM001-財務計算用'!$J:$J,DC$4,'PLM001-財務計算用'!$A:$A,$B8)=0,"",SUMIFS('PLM001-財務計算用'!$P:$P,'PLM001-財務計算用'!$J:$J,DC$4,'PLM001-財務計算用'!$A:$A,$B8))</f>
        <v/>
      </c>
      <c r="DD8" s="71" t="str">
        <f>IF(SUMIFS('PLM002'!$K:$K,'PLM002'!$C:$C,DC$4,'PLM002'!$F:$F,$B8)=0,"",SUMIFS('PLM002'!$K:$K,'PLM002'!$C:$C,DC$4,'PLM002'!$F:$F,$B8))</f>
        <v/>
      </c>
      <c r="DE8" s="72" t="str">
        <f>IF(SUMIFS('PLM001-財務計算用'!$P:$P,'PLM001-財務計算用'!$J:$J,DE$4,'PLM001-財務計算用'!$A:$A,$B8)=0,"",SUMIFS('PLM001-財務計算用'!$P:$P,'PLM001-財務計算用'!$J:$J,DE$4,'PLM001-財務計算用'!$A:$A,$B8))</f>
        <v/>
      </c>
      <c r="DF8" s="71" t="str">
        <f>IF(SUMIFS('PLM002'!$K:$K,'PLM002'!$C:$C,DE$4,'PLM002'!$F:$F,$B8)=0,"",SUMIFS('PLM002'!$K:$K,'PLM002'!$C:$C,DE$4,'PLM002'!$F:$F,$B8))</f>
        <v/>
      </c>
      <c r="DG8" s="72" t="str">
        <f>IF(SUMIFS('PLM001-財務計算用'!$P:$P,'PLM001-財務計算用'!$J:$J,DG$4,'PLM001-財務計算用'!$A:$A,$B8)=0,"",SUMIFS('PLM001-財務計算用'!$P:$P,'PLM001-財務計算用'!$J:$J,DG$4,'PLM001-財務計算用'!$A:$A,$B8))</f>
        <v/>
      </c>
      <c r="DH8" s="71" t="str">
        <f>IF(SUMIFS('PLM002'!$K:$K,'PLM002'!$C:$C,DG$4,'PLM002'!$F:$F,$B8)=0,"",SUMIFS('PLM002'!$K:$K,'PLM002'!$C:$C,DG$4,'PLM002'!$F:$F,$B8))</f>
        <v/>
      </c>
      <c r="DI8" s="72" t="str">
        <f>IF(SUMIFS('PLM001-財務計算用'!$P:$P,'PLM001-財務計算用'!$J:$J,DI$4,'PLM001-財務計算用'!$A:$A,$B8)=0,"",SUMIFS('PLM001-財務計算用'!$P:$P,'PLM001-財務計算用'!$J:$J,DI$4,'PLM001-財務計算用'!$A:$A,$B8))</f>
        <v/>
      </c>
      <c r="DJ8" s="71" t="str">
        <f>IF(SUMIFS('PLM002'!$K:$K,'PLM002'!$C:$C,DI$4,'PLM002'!$F:$F,$B8)=0,"",SUMIFS('PLM002'!$K:$K,'PLM002'!$C:$C,DI$4,'PLM002'!$F:$F,$B8))</f>
        <v/>
      </c>
      <c r="DK8" s="72" t="str">
        <f>IF(SUMIFS('PLM001-財務計算用'!$P:$P,'PLM001-財務計算用'!$J:$J,DK$4,'PLM001-財務計算用'!$A:$A,$B8)=0,"",SUMIFS('PLM001-財務計算用'!$P:$P,'PLM001-財務計算用'!$J:$J,DK$4,'PLM001-財務計算用'!$A:$A,$B8))</f>
        <v/>
      </c>
      <c r="DL8" s="71" t="str">
        <f>IF(SUMIFS('PLM002'!$K:$K,'PLM002'!$C:$C,DK$4,'PLM002'!$F:$F,$B8)=0,"",SUMIFS('PLM002'!$K:$K,'PLM002'!$C:$C,DK$4,'PLM002'!$F:$F,$B8))</f>
        <v/>
      </c>
      <c r="DM8" s="72" t="str">
        <f>IF(SUMIFS('PLM001-財務計算用'!$P:$P,'PLM001-財務計算用'!$J:$J,DM$4,'PLM001-財務計算用'!$A:$A,$B8)=0,"",SUMIFS('PLM001-財務計算用'!$P:$P,'PLM001-財務計算用'!$J:$J,DM$4,'PLM001-財務計算用'!$A:$A,$B8))</f>
        <v/>
      </c>
      <c r="DN8" s="71" t="str">
        <f>IF(SUMIFS('PLM002'!$K:$K,'PLM002'!$C:$C,DM$4,'PLM002'!$F:$F,$B8)=0,"",SUMIFS('PLM002'!$K:$K,'PLM002'!$C:$C,DM$4,'PLM002'!$F:$F,$B8))</f>
        <v/>
      </c>
      <c r="DO8" s="72">
        <f>IF(SUMIFS('PLM001-財務計算用'!$P:$P,'PLM001-財務計算用'!$J:$J,DO$4,'PLM001-財務計算用'!$A:$A,$B8)=0,"",SUMIFS('PLM001-財務計算用'!$P:$P,'PLM001-財務計算用'!$J:$J,DO$4,'PLM001-財務計算用'!$A:$A,$B8))</f>
        <v>779</v>
      </c>
      <c r="DP8" s="71" t="str">
        <f>IF(SUMIFS('PLM002'!$K:$K,'PLM002'!$C:$C,DO$4,'PLM002'!$F:$F,$B8)=0,"",SUMIFS('PLM002'!$K:$K,'PLM002'!$C:$C,DO$4,'PLM002'!$F:$F,$B8))</f>
        <v/>
      </c>
      <c r="DQ8" s="72" t="str">
        <f>IF(SUMIFS('PLM001-財務計算用'!$P:$P,'PLM001-財務計算用'!$J:$J,DQ$4,'PLM001-財務計算用'!$A:$A,$B8)=0,"",SUMIFS('PLM001-財務計算用'!$P:$P,'PLM001-財務計算用'!$J:$J,DQ$4,'PLM001-財務計算用'!$A:$A,$B8))</f>
        <v/>
      </c>
      <c r="DR8" s="71" t="str">
        <f>IF(SUMIFS('PLM002'!$K:$K,'PLM002'!$C:$C,DQ$4,'PLM002'!$F:$F,$B8)=0,"",SUMIFS('PLM002'!$K:$K,'PLM002'!$C:$C,DQ$4,'PLM002'!$F:$F,$B8))</f>
        <v/>
      </c>
      <c r="DS8" s="72" t="str">
        <f>IF(SUMIFS('PLM001-財務計算用'!$P:$P,'PLM001-財務計算用'!$J:$J,DS$4,'PLM001-財務計算用'!$A:$A,$B8)=0,"",SUMIFS('PLM001-財務計算用'!$P:$P,'PLM001-財務計算用'!$J:$J,DS$4,'PLM001-財務計算用'!$A:$A,$B8))</f>
        <v/>
      </c>
      <c r="DT8" s="71" t="str">
        <f>IF(SUMIFS('PLM002'!$K:$K,'PLM002'!$C:$C,DS$4,'PLM002'!$F:$F,$B8)=0,"",SUMIFS('PLM002'!$K:$K,'PLM002'!$C:$C,DS$4,'PLM002'!$F:$F,$B8))</f>
        <v/>
      </c>
      <c r="DU8" s="72" t="str">
        <f>IF(SUMIFS('PLM001-財務計算用'!$P:$P,'PLM001-財務計算用'!$J:$J,DU$4,'PLM001-財務計算用'!$A:$A,$B8)=0,"",SUMIFS('PLM001-財務計算用'!$P:$P,'PLM001-財務計算用'!$J:$J,DU$4,'PLM001-財務計算用'!$A:$A,$B8))</f>
        <v/>
      </c>
      <c r="DV8" s="71" t="str">
        <f>IF(SUMIFS('PLM002'!$K:$K,'PLM002'!$C:$C,DU$4,'PLM002'!$F:$F,$B8)=0,"",SUMIFS('PLM002'!$K:$K,'PLM002'!$C:$C,DU$4,'PLM002'!$F:$F,$B8))</f>
        <v/>
      </c>
      <c r="DW8" s="72" t="str">
        <f>IF(SUMIFS('PLM001-財務計算用'!$P:$P,'PLM001-財務計算用'!$J:$J,DW$4,'PLM001-財務計算用'!$A:$A,$B8)=0,"",SUMIFS('PLM001-財務計算用'!$P:$P,'PLM001-財務計算用'!$J:$J,DW$4,'PLM001-財務計算用'!$A:$A,$B8))</f>
        <v/>
      </c>
      <c r="DX8" s="71" t="str">
        <f>IF(SUMIFS('PLM002'!$K:$K,'PLM002'!$C:$C,DW$4,'PLM002'!$F:$F,$B8)=0,"",SUMIFS('PLM002'!$K:$K,'PLM002'!$C:$C,DW$4,'PLM002'!$F:$F,$B8))</f>
        <v/>
      </c>
      <c r="DY8" s="72" t="str">
        <f>IF(SUMIFS('PLM001-財務計算用'!$P:$P,'PLM001-財務計算用'!$J:$J,DY$4,'PLM001-財務計算用'!$A:$A,$B8)=0,"",SUMIFS('PLM001-財務計算用'!$P:$P,'PLM001-財務計算用'!$J:$J,DY$4,'PLM001-財務計算用'!$A:$A,$B8))</f>
        <v/>
      </c>
      <c r="DZ8" s="71" t="str">
        <f>IF(SUMIFS('PLM002'!$K:$K,'PLM002'!$C:$C,DY$4,'PLM002'!$F:$F,$B8)=0,"",SUMIFS('PLM002'!$K:$K,'PLM002'!$C:$C,DY$4,'PLM002'!$F:$F,$B8))</f>
        <v/>
      </c>
      <c r="EA8" s="72" t="str">
        <f>IF(SUMIFS('PLM001-財務計算用'!$P:$P,'PLM001-財務計算用'!$J:$J,EA$4,'PLM001-財務計算用'!$A:$A,$B8)=0,"",SUMIFS('PLM001-財務計算用'!$P:$P,'PLM001-財務計算用'!$J:$J,EA$4,'PLM001-財務計算用'!$A:$A,$B8))</f>
        <v/>
      </c>
      <c r="EB8" s="71" t="str">
        <f>IF(SUMIFS('PLM002'!$K:$K,'PLM002'!$C:$C,EA$4,'PLM002'!$F:$F,$B8)=0,"",SUMIFS('PLM002'!$K:$K,'PLM002'!$C:$C,EA$4,'PLM002'!$F:$F,$B8))</f>
        <v/>
      </c>
      <c r="EC8" s="72" t="str">
        <f>IF(SUMIFS('PLM001-財務計算用'!$P:$P,'PLM001-財務計算用'!$J:$J,EC$4,'PLM001-財務計算用'!$A:$A,$B8)=0,"",SUMIFS('PLM001-財務計算用'!$P:$P,'PLM001-財務計算用'!$J:$J,EC$4,'PLM001-財務計算用'!$A:$A,$B8))</f>
        <v/>
      </c>
      <c r="ED8" s="71" t="str">
        <f>IF(SUMIFS('PLM002'!$K:$K,'PLM002'!$C:$C,EC$4,'PLM002'!$F:$F,$B8)=0,"",SUMIFS('PLM002'!$K:$K,'PLM002'!$C:$C,EC$4,'PLM002'!$F:$F,$B8))</f>
        <v/>
      </c>
    </row>
    <row r="9" spans="1:134" ht="13.5">
      <c r="A9" s="96" t="str">
        <f>'PLM014'!A10</f>
        <v>D-協同</v>
      </c>
      <c r="B9" s="178" t="s">
        <v>10191</v>
      </c>
      <c r="C9" s="131" t="str">
        <f>'PLM014'!C10</f>
        <v>EGX5标准型技转</v>
      </c>
      <c r="D9" s="97" t="str">
        <f t="shared" si="6"/>
        <v>(D250701R1)  EGX5标准型技转</v>
      </c>
      <c r="E9" s="97" t="str">
        <f>'PLM014'!E10</f>
        <v>研发一部</v>
      </c>
      <c r="F9" s="97" t="str">
        <f>'PLM014'!F10</f>
        <v>汪佳凯</v>
      </c>
      <c r="G9" s="97" t="str">
        <f>'PLM014'!G10</f>
        <v>Active</v>
      </c>
      <c r="H9" s="98">
        <f>'PLM014'!H10</f>
        <v>45872.666666666664</v>
      </c>
      <c r="I9" s="98">
        <f>'PLM014'!I10</f>
        <v>46076.666666666664</v>
      </c>
      <c r="J9" s="99">
        <f t="shared" si="7"/>
        <v>204</v>
      </c>
      <c r="K9" s="150">
        <f t="shared" si="8"/>
        <v>46025.666666666664</v>
      </c>
      <c r="L9" s="150">
        <f t="shared" si="9"/>
        <v>46066.466666666667</v>
      </c>
      <c r="M9" s="98">
        <f>IF(ISERROR('PLM014'!L10),"",('PLM014'!L10))</f>
        <v>45873</v>
      </c>
      <c r="N9" s="237" t="str">
        <f>IF(IF(ISERROR('PLM014'!N10),"",('PLM014'!N10))=0,"",IF(ISERROR('PLM014'!N10),"",('PLM014'!N10)))</f>
        <v/>
      </c>
      <c r="O9" s="99" t="str">
        <f t="shared" si="0"/>
        <v/>
      </c>
      <c r="P9" s="98">
        <f t="shared" ca="1" si="1"/>
        <v>46044</v>
      </c>
      <c r="Q9" s="99">
        <f t="shared" ca="1" si="2"/>
        <v>171</v>
      </c>
      <c r="R9" s="100">
        <f>'PLM014'!Q10/100</f>
        <v>0.87</v>
      </c>
      <c r="S9" s="139" t="str">
        <f t="shared" ca="1" si="3"/>
        <v/>
      </c>
      <c r="U9" s="101" t="str">
        <f t="shared" si="4"/>
        <v>未登入</v>
      </c>
      <c r="V9" s="101">
        <f t="shared" si="5"/>
        <v>0</v>
      </c>
      <c r="W9" s="101">
        <f>IF(SUMIFS('PLM001-財務計算用'!$P:$P,'PLM001-財務計算用'!$A:$A,B9)=0,"未登入",SUMIFS('PLM001-財務計算用'!$P:$P,'PLM001-財務計算用'!$A:$A,B9))</f>
        <v>839</v>
      </c>
      <c r="X9" s="101">
        <f>SUMIFS('PLM002'!$K:$K,'PLM002'!$F:$F,$B9)</f>
        <v>0</v>
      </c>
      <c r="Y9" s="72" t="str">
        <f>IF(SUMIFS('PLM001-財務計算用'!$P:$P,'PLM001-財務計算用'!$J:$J,Y$4,'PLM001-財務計算用'!$A:$A,$B9)=0,"",SUMIFS('PLM001-財務計算用'!$P:$P,'PLM001-財務計算用'!$J:$J,Y$4,'PLM001-財務計算用'!$A:$A,$B9))</f>
        <v/>
      </c>
      <c r="Z9" s="71" t="str">
        <f>IF(SUMIFS('PLM002'!$K:$K,'PLM002'!$C:$C,Y$4,'PLM002'!$F:$F,$B9)=0,"",SUMIFS('PLM002'!$K:$K,'PLM002'!$C:$C,Y$4,'PLM002'!$F:$F,$B9))</f>
        <v/>
      </c>
      <c r="AA9" s="72" t="str">
        <f>IF(SUMIFS('PLM001-財務計算用'!$P:$P,'PLM001-財務計算用'!$J:$J,AA$4,'PLM001-財務計算用'!$A:$A,$B9)=0,"",SUMIFS('PLM001-財務計算用'!$P:$P,'PLM001-財務計算用'!$J:$J,AA$4,'PLM001-財務計算用'!$A:$A,$B9))</f>
        <v/>
      </c>
      <c r="AB9" s="71" t="str">
        <f>IF(SUMIFS('PLM002'!$K:$K,'PLM002'!$C:$C,AA$4,'PLM002'!$F:$F,$B9)=0,"",SUMIFS('PLM002'!$K:$K,'PLM002'!$C:$C,AA$4,'PLM002'!$F:$F,$B9))</f>
        <v/>
      </c>
      <c r="AC9" s="72" t="str">
        <f>IF(SUMIFS('PLM001-財務計算用'!$P:$P,'PLM001-財務計算用'!$J:$J,AC$4,'PLM001-財務計算用'!$A:$A,$B9)=0,"",SUMIFS('PLM001-財務計算用'!$P:$P,'PLM001-財務計算用'!$J:$J,AC$4,'PLM001-財務計算用'!$A:$A,$B9))</f>
        <v/>
      </c>
      <c r="AD9" s="71" t="str">
        <f>IF(SUMIFS('PLM002'!$K:$K,'PLM002'!$C:$C,AC$4,'PLM002'!$F:$F,$B9)=0,"",SUMIFS('PLM002'!$K:$K,'PLM002'!$C:$C,AC$4,'PLM002'!$F:$F,$B9))</f>
        <v/>
      </c>
      <c r="AE9" s="72" t="str">
        <f>IF(SUMIFS('PLM001-財務計算用'!$P:$P,'PLM001-財務計算用'!$J:$J,AE$4,'PLM001-財務計算用'!$A:$A,$B9)=0,"",SUMIFS('PLM001-財務計算用'!$P:$P,'PLM001-財務計算用'!$J:$J,AE$4,'PLM001-財務計算用'!$A:$A,$B9))</f>
        <v/>
      </c>
      <c r="AF9" s="71" t="str">
        <f>IF(SUMIFS('PLM002'!$K:$K,'PLM002'!$C:$C,AE$4,'PLM002'!$F:$F,$B9)=0,"",SUMIFS('PLM002'!$K:$K,'PLM002'!$C:$C,AE$4,'PLM002'!$F:$F,$B9))</f>
        <v/>
      </c>
      <c r="AG9" s="72" t="str">
        <f>IF(SUMIFS('PLM001-財務計算用'!$P:$P,'PLM001-財務計算用'!$J:$J,AG$4,'PLM001-財務計算用'!$A:$A,$B9)=0,"",SUMIFS('PLM001-財務計算用'!$P:$P,'PLM001-財務計算用'!$J:$J,AG$4,'PLM001-財務計算用'!$A:$A,$B9))</f>
        <v/>
      </c>
      <c r="AH9" s="71" t="str">
        <f>IF(SUMIFS('PLM002'!$K:$K,'PLM002'!$C:$C,AG$4,'PLM002'!$F:$F,$B9)=0,"",SUMIFS('PLM002'!$K:$K,'PLM002'!$C:$C,AG$4,'PLM002'!$F:$F,$B9))</f>
        <v/>
      </c>
      <c r="AI9" s="72" t="str">
        <f>IF(SUMIFS('PLM001-財務計算用'!$P:$P,'PLM001-財務計算用'!$J:$J,AI$4,'PLM001-財務計算用'!$A:$A,$B9)=0,"",SUMIFS('PLM001-財務計算用'!$P:$P,'PLM001-財務計算用'!$J:$J,AI$4,'PLM001-財務計算用'!$A:$A,$B9))</f>
        <v/>
      </c>
      <c r="AJ9" s="71" t="str">
        <f>IF(SUMIFS('PLM002'!$K:$K,'PLM002'!$C:$C,AI$4,'PLM002'!$F:$F,$B9)=0,"",SUMIFS('PLM002'!$K:$K,'PLM002'!$C:$C,AI$4,'PLM002'!$F:$F,$B9))</f>
        <v/>
      </c>
      <c r="AK9" s="72" t="str">
        <f>IF(SUMIFS('PLM001-財務計算用'!$P:$P,'PLM001-財務計算用'!$J:$J,AK$4,'PLM001-財務計算用'!$A:$A,$B9)=0,"",SUMIFS('PLM001-財務計算用'!$P:$P,'PLM001-財務計算用'!$J:$J,AK$4,'PLM001-財務計算用'!$A:$A,$B9))</f>
        <v/>
      </c>
      <c r="AL9" s="71" t="str">
        <f>IF(SUMIFS('PLM002'!$K:$K,'PLM002'!$C:$C,AK$4,'PLM002'!$F:$F,$B9)=0,"",SUMIFS('PLM002'!$K:$K,'PLM002'!$C:$C,AK$4,'PLM002'!$F:$F,$B9))</f>
        <v/>
      </c>
      <c r="AM9" s="72" t="str">
        <f>IF(SUMIFS('PLM001-財務計算用'!$P:$P,'PLM001-財務計算用'!$J:$J,AM$4,'PLM001-財務計算用'!$A:$A,$B9)=0,"",SUMIFS('PLM001-財務計算用'!$P:$P,'PLM001-財務計算用'!$J:$J,AM$4,'PLM001-財務計算用'!$A:$A,$B9))</f>
        <v/>
      </c>
      <c r="AN9" s="71" t="str">
        <f>IF(SUMIFS('PLM002'!$K:$K,'PLM002'!$C:$C,AM$4,'PLM002'!$F:$F,$B9)=0,"",SUMIFS('PLM002'!$K:$K,'PLM002'!$C:$C,AM$4,'PLM002'!$F:$F,$B9))</f>
        <v/>
      </c>
      <c r="AO9" s="72" t="str">
        <f>IF(SUMIFS('PLM001-財務計算用'!$P:$P,'PLM001-財務計算用'!$J:$J,AO$4,'PLM001-財務計算用'!$A:$A,$B9)=0,"",SUMIFS('PLM001-財務計算用'!$P:$P,'PLM001-財務計算用'!$J:$J,AO$4,'PLM001-財務計算用'!$A:$A,$B9))</f>
        <v/>
      </c>
      <c r="AP9" s="71" t="str">
        <f>IF(SUMIFS('PLM002'!$K:$K,'PLM002'!$C:$C,AO$4,'PLM002'!$F:$F,$B9)=0,"",SUMIFS('PLM002'!$K:$K,'PLM002'!$C:$C,AO$4,'PLM002'!$F:$F,$B9))</f>
        <v/>
      </c>
      <c r="AQ9" s="72" t="str">
        <f>IF(SUMIFS('PLM001-財務計算用'!$P:$P,'PLM001-財務計算用'!$J:$J,AQ$4,'PLM001-財務計算用'!$A:$A,$B9)=0,"",SUMIFS('PLM001-財務計算用'!$P:$P,'PLM001-財務計算用'!$J:$J,AQ$4,'PLM001-財務計算用'!$A:$A,$B9))</f>
        <v/>
      </c>
      <c r="AR9" s="71" t="str">
        <f>IF(SUMIFS('PLM002'!$K:$K,'PLM002'!$C:$C,AQ$4,'PLM002'!$F:$F,$B9)=0,"",SUMIFS('PLM002'!$K:$K,'PLM002'!$C:$C,AQ$4,'PLM002'!$F:$F,$B9))</f>
        <v/>
      </c>
      <c r="AS9" s="72" t="str">
        <f>IF(SUMIFS('PLM001-財務計算用'!$P:$P,'PLM001-財務計算用'!$J:$J,AS$4,'PLM001-財務計算用'!$A:$A,$B9)=0,"",SUMIFS('PLM001-財務計算用'!$P:$P,'PLM001-財務計算用'!$J:$J,AS$4,'PLM001-財務計算用'!$A:$A,$B9))</f>
        <v/>
      </c>
      <c r="AT9" s="71" t="str">
        <f>IF(SUMIFS('PLM002'!$K:$K,'PLM002'!$C:$C,AS$4,'PLM002'!$F:$F,$B9)=0,"",SUMIFS('PLM002'!$K:$K,'PLM002'!$C:$C,AS$4,'PLM002'!$F:$F,$B9))</f>
        <v/>
      </c>
      <c r="AU9" s="72" t="str">
        <f>IF(SUMIFS('PLM001-財務計算用'!$P:$P,'PLM001-財務計算用'!$J:$J,AU$4,'PLM001-財務計算用'!$A:$A,$B9)=0,"",SUMIFS('PLM001-財務計算用'!$P:$P,'PLM001-財務計算用'!$J:$J,AU$4,'PLM001-財務計算用'!$A:$A,$B9))</f>
        <v/>
      </c>
      <c r="AV9" s="71" t="str">
        <f>IF(SUMIFS('PLM002'!$K:$K,'PLM002'!$C:$C,AU$4,'PLM002'!$F:$F,$B9)=0,"",SUMIFS('PLM002'!$K:$K,'PLM002'!$C:$C,AU$4,'PLM002'!$F:$F,$B9))</f>
        <v/>
      </c>
      <c r="AW9" s="72" t="str">
        <f>IF(SUMIFS('PLM001-財務計算用'!$P:$P,'PLM001-財務計算用'!$J:$J,AW$4,'PLM001-財務計算用'!$A:$A,$B9)=0,"",SUMIFS('PLM001-財務計算用'!$P:$P,'PLM001-財務計算用'!$J:$J,AW$4,'PLM001-財務計算用'!$A:$A,$B9))</f>
        <v/>
      </c>
      <c r="AX9" s="71" t="str">
        <f>IF(SUMIFS('PLM002'!$K:$K,'PLM002'!$C:$C,AW$4,'PLM002'!$F:$F,$B9)=0,"",SUMIFS('PLM002'!$K:$K,'PLM002'!$C:$C,AW$4,'PLM002'!$F:$F,$B9))</f>
        <v/>
      </c>
      <c r="AY9" s="72" t="str">
        <f>IF(SUMIFS('PLM001-財務計算用'!$P:$P,'PLM001-財務計算用'!$J:$J,AY$4,'PLM001-財務計算用'!$A:$A,$B9)=0,"",SUMIFS('PLM001-財務計算用'!$P:$P,'PLM001-財務計算用'!$J:$J,AY$4,'PLM001-財務計算用'!$A:$A,$B9))</f>
        <v/>
      </c>
      <c r="AZ9" s="71" t="str">
        <f>IF(SUMIFS('PLM002'!$K:$K,'PLM002'!$C:$C,AY$4,'PLM002'!$F:$F,$B9)=0,"",SUMIFS('PLM002'!$K:$K,'PLM002'!$C:$C,AY$4,'PLM002'!$F:$F,$B9))</f>
        <v/>
      </c>
      <c r="BA9" s="72" t="str">
        <f>IF(SUMIFS('PLM001-財務計算用'!$P:$P,'PLM001-財務計算用'!$J:$J,BA$4,'PLM001-財務計算用'!$A:$A,$B9)=0,"",SUMIFS('PLM001-財務計算用'!$P:$P,'PLM001-財務計算用'!$J:$J,BA$4,'PLM001-財務計算用'!$A:$A,$B9))</f>
        <v/>
      </c>
      <c r="BB9" s="71" t="str">
        <f>IF(SUMIFS('PLM002'!$K:$K,'PLM002'!$C:$C,BA$4,'PLM002'!$F:$F,$B9)=0,"",SUMIFS('PLM002'!$K:$K,'PLM002'!$C:$C,BA$4,'PLM002'!$F:$F,$B9))</f>
        <v/>
      </c>
      <c r="BC9" s="72" t="str">
        <f>IF(SUMIFS('PLM001-財務計算用'!$P:$P,'PLM001-財務計算用'!$J:$J,BC$4,'PLM001-財務計算用'!$A:$A,$B9)=0,"",SUMIFS('PLM001-財務計算用'!$P:$P,'PLM001-財務計算用'!$J:$J,BC$4,'PLM001-財務計算用'!$A:$A,$B9))</f>
        <v/>
      </c>
      <c r="BD9" s="71" t="str">
        <f>IF(SUMIFS('PLM002'!$K:$K,'PLM002'!$C:$C,BC$4,'PLM002'!$F:$F,$B9)=0,"",SUMIFS('PLM002'!$K:$K,'PLM002'!$C:$C,BC$4,'PLM002'!$F:$F,$B9))</f>
        <v/>
      </c>
      <c r="BE9" s="72" t="str">
        <f>IF(SUMIFS('PLM001-財務計算用'!$P:$P,'PLM001-財務計算用'!$J:$J,BE$4,'PLM001-財務計算用'!$A:$A,$B9)=0,"",SUMIFS('PLM001-財務計算用'!$P:$P,'PLM001-財務計算用'!$J:$J,BE$4,'PLM001-財務計算用'!$A:$A,$B9))</f>
        <v/>
      </c>
      <c r="BF9" s="71" t="str">
        <f>IF(SUMIFS('PLM002'!$K:$K,'PLM002'!$C:$C,BE$4,'PLM002'!$F:$F,$B9)=0,"",SUMIFS('PLM002'!$K:$K,'PLM002'!$C:$C,BE$4,'PLM002'!$F:$F,$B9))</f>
        <v/>
      </c>
      <c r="BG9" s="72" t="str">
        <f>IF(SUMIFS('PLM001-財務計算用'!$P:$P,'PLM001-財務計算用'!$J:$J,BG$4,'PLM001-財務計算用'!$A:$A,$B9)=0,"",SUMIFS('PLM001-財務計算用'!$P:$P,'PLM001-財務計算用'!$J:$J,BG$4,'PLM001-財務計算用'!$A:$A,$B9))</f>
        <v/>
      </c>
      <c r="BH9" s="71" t="str">
        <f>IF(SUMIFS('PLM002'!$K:$K,'PLM002'!$C:$C,BG$4,'PLM002'!$F:$F,$B9)=0,"",SUMIFS('PLM002'!$K:$K,'PLM002'!$C:$C,BG$4,'PLM002'!$F:$F,$B9))</f>
        <v/>
      </c>
      <c r="BI9" s="72" t="str">
        <f>IF(SUMIFS('PLM001-財務計算用'!$P:$P,'PLM001-財務計算用'!$J:$J,BI$4,'PLM001-財務計算用'!$A:$A,$B9)=0,"",SUMIFS('PLM001-財務計算用'!$P:$P,'PLM001-財務計算用'!$J:$J,BI$4,'PLM001-財務計算用'!$A:$A,$B9))</f>
        <v/>
      </c>
      <c r="BJ9" s="71" t="str">
        <f>IF(SUMIFS('PLM002'!$K:$K,'PLM002'!$C:$C,BI$4,'PLM002'!$F:$F,$B9)=0,"",SUMIFS('PLM002'!$K:$K,'PLM002'!$C:$C,BI$4,'PLM002'!$F:$F,$B9))</f>
        <v/>
      </c>
      <c r="BK9" s="72" t="str">
        <f>IF(SUMIFS('PLM001-財務計算用'!$P:$P,'PLM001-財務計算用'!$J:$J,BK$4,'PLM001-財務計算用'!$A:$A,$B9)=0,"",SUMIFS('PLM001-財務計算用'!$P:$P,'PLM001-財務計算用'!$J:$J,BK$4,'PLM001-財務計算用'!$A:$A,$B9))</f>
        <v/>
      </c>
      <c r="BL9" s="71" t="str">
        <f>IF(SUMIFS('PLM002'!$K:$K,'PLM002'!$C:$C,BK$4,'PLM002'!$F:$F,$B9)=0,"",SUMIFS('PLM002'!$K:$K,'PLM002'!$C:$C,BK$4,'PLM002'!$F:$F,$B9))</f>
        <v/>
      </c>
      <c r="BM9" s="72" t="str">
        <f>IF(SUMIFS('PLM001-財務計算用'!$P:$P,'PLM001-財務計算用'!$J:$J,BM$4,'PLM001-財務計算用'!$A:$A,$B9)=0,"",SUMIFS('PLM001-財務計算用'!$P:$P,'PLM001-財務計算用'!$J:$J,BM$4,'PLM001-財務計算用'!$A:$A,$B9))</f>
        <v/>
      </c>
      <c r="BN9" s="71" t="str">
        <f>IF(SUMIFS('PLM002'!$K:$K,'PLM002'!$C:$C,BM$4,'PLM002'!$F:$F,$B9)=0,"",SUMIFS('PLM002'!$K:$K,'PLM002'!$C:$C,BM$4,'PLM002'!$F:$F,$B9))</f>
        <v/>
      </c>
      <c r="BO9" s="72" t="str">
        <f>IF(SUMIFS('PLM001-財務計算用'!$P:$P,'PLM001-財務計算用'!$J:$J,BO$4,'PLM001-財務計算用'!$A:$A,$B9)=0,"",SUMIFS('PLM001-財務計算用'!$P:$P,'PLM001-財務計算用'!$J:$J,BO$4,'PLM001-財務計算用'!$A:$A,$B9))</f>
        <v/>
      </c>
      <c r="BP9" s="71" t="str">
        <f>IF(SUMIFS('PLM002'!$K:$K,'PLM002'!$C:$C,BO$4,'PLM002'!$F:$F,$B9)=0,"",SUMIFS('PLM002'!$K:$K,'PLM002'!$C:$C,BO$4,'PLM002'!$F:$F,$B9))</f>
        <v/>
      </c>
      <c r="BQ9" s="72" t="str">
        <f>IF(SUMIFS('PLM001-財務計算用'!$P:$P,'PLM001-財務計算用'!$J:$J,BQ$4,'PLM001-財務計算用'!$A:$A,$B9)=0,"",SUMIFS('PLM001-財務計算用'!$P:$P,'PLM001-財務計算用'!$J:$J,BQ$4,'PLM001-財務計算用'!$A:$A,$B9))</f>
        <v/>
      </c>
      <c r="BR9" s="71" t="str">
        <f>IF(SUMIFS('PLM002'!$K:$K,'PLM002'!$C:$C,BQ$4,'PLM002'!$F:$F,$B9)=0,"",SUMIFS('PLM002'!$K:$K,'PLM002'!$C:$C,BQ$4,'PLM002'!$F:$F,$B9))</f>
        <v/>
      </c>
      <c r="BS9" s="72" t="str">
        <f>IF(SUMIFS('PLM001-財務計算用'!$P:$P,'PLM001-財務計算用'!$J:$J,BS$4,'PLM001-財務計算用'!$A:$A,$B9)=0,"",SUMIFS('PLM001-財務計算用'!$P:$P,'PLM001-財務計算用'!$J:$J,BS$4,'PLM001-財務計算用'!$A:$A,$B9))</f>
        <v/>
      </c>
      <c r="BT9" s="71" t="str">
        <f>IF(SUMIFS('PLM002'!$K:$K,'PLM002'!$C:$C,BS$4,'PLM002'!$F:$F,$B9)=0,"",SUMIFS('PLM002'!$K:$K,'PLM002'!$C:$C,BS$4,'PLM002'!$F:$F,$B9))</f>
        <v/>
      </c>
      <c r="BU9" s="72" t="str">
        <f>IF(SUMIFS('PLM001-財務計算用'!$P:$P,'PLM001-財務計算用'!$J:$J,BU$4,'PLM001-財務計算用'!$A:$A,$B9)=0,"",SUMIFS('PLM001-財務計算用'!$P:$P,'PLM001-財務計算用'!$J:$J,BU$4,'PLM001-財務計算用'!$A:$A,$B9))</f>
        <v/>
      </c>
      <c r="BV9" s="71" t="str">
        <f>IF(SUMIFS('PLM002'!$K:$K,'PLM002'!$C:$C,BU$4,'PLM002'!$F:$F,$B9)=0,"",SUMIFS('PLM002'!$K:$K,'PLM002'!$C:$C,BU$4,'PLM002'!$F:$F,$B9))</f>
        <v/>
      </c>
      <c r="BW9" s="72" t="str">
        <f>IF(SUMIFS('PLM001-財務計算用'!$P:$P,'PLM001-財務計算用'!$J:$J,BW$4,'PLM001-財務計算用'!$A:$A,$B9)=0,"",SUMIFS('PLM001-財務計算用'!$P:$P,'PLM001-財務計算用'!$J:$J,BW$4,'PLM001-財務計算用'!$A:$A,$B9))</f>
        <v/>
      </c>
      <c r="BX9" s="71" t="str">
        <f>IF(SUMIFS('PLM002'!$K:$K,'PLM002'!$C:$C,BW$4,'PLM002'!$F:$F,$B9)=0,"",SUMIFS('PLM002'!$K:$K,'PLM002'!$C:$C,BW$4,'PLM002'!$F:$F,$B9))</f>
        <v/>
      </c>
      <c r="BY9" s="72" t="str">
        <f>IF(SUMIFS('PLM001-財務計算用'!$P:$P,'PLM001-財務計算用'!$J:$J,BY$4,'PLM001-財務計算用'!$A:$A,$B9)=0,"",SUMIFS('PLM001-財務計算用'!$P:$P,'PLM001-財務計算用'!$J:$J,BY$4,'PLM001-財務計算用'!$A:$A,$B9))</f>
        <v/>
      </c>
      <c r="BZ9" s="71" t="str">
        <f>IF(SUMIFS('PLM002'!$K:$K,'PLM002'!$C:$C,BY$4,'PLM002'!$F:$F,$B9)=0,"",SUMIFS('PLM002'!$K:$K,'PLM002'!$C:$C,BY$4,'PLM002'!$F:$F,$B9))</f>
        <v/>
      </c>
      <c r="CA9" s="72" t="str">
        <f>IF(SUMIFS('PLM001-財務計算用'!$P:$P,'PLM001-財務計算用'!$J:$J,CA$4,'PLM001-財務計算用'!$A:$A,$B9)=0,"",SUMIFS('PLM001-財務計算用'!$P:$P,'PLM001-財務計算用'!$J:$J,CA$4,'PLM001-財務計算用'!$A:$A,$B9))</f>
        <v/>
      </c>
      <c r="CB9" s="71" t="str">
        <f>IF(SUMIFS('PLM002'!$K:$K,'PLM002'!$C:$C,CA$4,'PLM002'!$F:$F,$B9)=0,"",SUMIFS('PLM002'!$K:$K,'PLM002'!$C:$C,CA$4,'PLM002'!$F:$F,$B9))</f>
        <v/>
      </c>
      <c r="CC9" s="72" t="str">
        <f>IF(SUMIFS('PLM001-財務計算用'!$P:$P,'PLM001-財務計算用'!$J:$J,CC$4,'PLM001-財務計算用'!$A:$A,$B9)=0,"",SUMIFS('PLM001-財務計算用'!$P:$P,'PLM001-財務計算用'!$J:$J,CC$4,'PLM001-財務計算用'!$A:$A,$B9))</f>
        <v/>
      </c>
      <c r="CD9" s="71" t="str">
        <f>IF(SUMIFS('PLM002'!$K:$K,'PLM002'!$C:$C,CC$4,'PLM002'!$F:$F,$B9)=0,"",SUMIFS('PLM002'!$K:$K,'PLM002'!$C:$C,CC$4,'PLM002'!$F:$F,$B9))</f>
        <v/>
      </c>
      <c r="CE9" s="72" t="str">
        <f>IF(SUMIFS('PLM001-財務計算用'!$P:$P,'PLM001-財務計算用'!$J:$J,CE$4,'PLM001-財務計算用'!$A:$A,$B9)=0,"",SUMIFS('PLM001-財務計算用'!$P:$P,'PLM001-財務計算用'!$J:$J,CE$4,'PLM001-財務計算用'!$A:$A,$B9))</f>
        <v/>
      </c>
      <c r="CF9" s="71" t="str">
        <f>IF(SUMIFS('PLM002'!$K:$K,'PLM002'!$C:$C,CE$4,'PLM002'!$F:$F,$B9)=0,"",SUMIFS('PLM002'!$K:$K,'PLM002'!$C:$C,CE$4,'PLM002'!$F:$F,$B9))</f>
        <v/>
      </c>
      <c r="CG9" s="72" t="str">
        <f>IF(SUMIFS('PLM001-財務計算用'!$P:$P,'PLM001-財務計算用'!$J:$J,CG$4,'PLM001-財務計算用'!$A:$A,$B9)=0,"",SUMIFS('PLM001-財務計算用'!$P:$P,'PLM001-財務計算用'!$J:$J,CG$4,'PLM001-財務計算用'!$A:$A,$B9))</f>
        <v/>
      </c>
      <c r="CH9" s="71" t="str">
        <f>IF(SUMIFS('PLM002'!$K:$K,'PLM002'!$C:$C,CG$4,'PLM002'!$F:$F,$B9)=0,"",SUMIFS('PLM002'!$K:$K,'PLM002'!$C:$C,CG$4,'PLM002'!$F:$F,$B9))</f>
        <v/>
      </c>
      <c r="CI9" s="72" t="str">
        <f>IF(SUMIFS('PLM001-財務計算用'!$P:$P,'PLM001-財務計算用'!$J:$J,CI$4,'PLM001-財務計算用'!$A:$A,$B9)=0,"",SUMIFS('PLM001-財務計算用'!$P:$P,'PLM001-財務計算用'!$J:$J,CI$4,'PLM001-財務計算用'!$A:$A,$B9))</f>
        <v/>
      </c>
      <c r="CJ9" s="71" t="str">
        <f>IF(SUMIFS('PLM002'!$K:$K,'PLM002'!$C:$C,CI$4,'PLM002'!$F:$F,$B9)=0,"",SUMIFS('PLM002'!$K:$K,'PLM002'!$C:$C,CI$4,'PLM002'!$F:$F,$B9))</f>
        <v/>
      </c>
      <c r="CK9" s="72" t="str">
        <f>IF(SUMIFS('PLM001-財務計算用'!$P:$P,'PLM001-財務計算用'!$J:$J,CK$4,'PLM001-財務計算用'!$A:$A,$B9)=0,"",SUMIFS('PLM001-財務計算用'!$P:$P,'PLM001-財務計算用'!$J:$J,CK$4,'PLM001-財務計算用'!$A:$A,$B9))</f>
        <v/>
      </c>
      <c r="CL9" s="71" t="str">
        <f>IF(SUMIFS('PLM002'!$K:$K,'PLM002'!$C:$C,CK$4,'PLM002'!$F:$F,$B9)=0,"",SUMIFS('PLM002'!$K:$K,'PLM002'!$C:$C,CK$4,'PLM002'!$F:$F,$B9))</f>
        <v/>
      </c>
      <c r="CM9" s="72" t="str">
        <f>IF(SUMIFS('PLM001-財務計算用'!$P:$P,'PLM001-財務計算用'!$J:$J,CM$4,'PLM001-財務計算用'!$A:$A,$B9)=0,"",SUMIFS('PLM001-財務計算用'!$P:$P,'PLM001-財務計算用'!$J:$J,CM$4,'PLM001-財務計算用'!$A:$A,$B9))</f>
        <v/>
      </c>
      <c r="CN9" s="71" t="str">
        <f>IF(SUMIFS('PLM002'!$K:$K,'PLM002'!$C:$C,CM$4,'PLM002'!$F:$F,$B9)=0,"",SUMIFS('PLM002'!$K:$K,'PLM002'!$C:$C,CM$4,'PLM002'!$F:$F,$B9))</f>
        <v/>
      </c>
      <c r="CO9" s="72" t="str">
        <f>IF(SUMIFS('PLM001-財務計算用'!$P:$P,'PLM001-財務計算用'!$J:$J,CO$4,'PLM001-財務計算用'!$A:$A,$B9)=0,"",SUMIFS('PLM001-財務計算用'!$P:$P,'PLM001-財務計算用'!$J:$J,CO$4,'PLM001-財務計算用'!$A:$A,$B9))</f>
        <v/>
      </c>
      <c r="CP9" s="71" t="str">
        <f>IF(SUMIFS('PLM002'!$K:$K,'PLM002'!$C:$C,CO$4,'PLM002'!$F:$F,$B9)=0,"",SUMIFS('PLM002'!$K:$K,'PLM002'!$C:$C,CO$4,'PLM002'!$F:$F,$B9))</f>
        <v/>
      </c>
      <c r="CQ9" s="72" t="str">
        <f>IF(SUMIFS('PLM001-財務計算用'!$P:$P,'PLM001-財務計算用'!$J:$J,CQ$4,'PLM001-財務計算用'!$A:$A,$B9)=0,"",SUMIFS('PLM001-財務計算用'!$P:$P,'PLM001-財務計算用'!$J:$J,CQ$4,'PLM001-財務計算用'!$A:$A,$B9))</f>
        <v/>
      </c>
      <c r="CR9" s="71" t="str">
        <f>IF(SUMIFS('PLM002'!$K:$K,'PLM002'!$C:$C,CQ$4,'PLM002'!$F:$F,$B9)=0,"",SUMIFS('PLM002'!$K:$K,'PLM002'!$C:$C,CQ$4,'PLM002'!$F:$F,$B9))</f>
        <v/>
      </c>
      <c r="CS9" s="72" t="str">
        <f>IF(SUMIFS('PLM001-財務計算用'!$P:$P,'PLM001-財務計算用'!$J:$J,CS$4,'PLM001-財務計算用'!$A:$A,$B9)=0,"",SUMIFS('PLM001-財務計算用'!$P:$P,'PLM001-財務計算用'!$J:$J,CS$4,'PLM001-財務計算用'!$A:$A,$B9))</f>
        <v/>
      </c>
      <c r="CT9" s="71" t="str">
        <f>IF(SUMIFS('PLM002'!$K:$K,'PLM002'!$C:$C,CS$4,'PLM002'!$F:$F,$B9)=0,"",SUMIFS('PLM002'!$K:$K,'PLM002'!$C:$C,CS$4,'PLM002'!$F:$F,$B9))</f>
        <v/>
      </c>
      <c r="CU9" s="72" t="str">
        <f>IF(SUMIFS('PLM001-財務計算用'!$P:$P,'PLM001-財務計算用'!$J:$J,CU$4,'PLM001-財務計算用'!$A:$A,$B9)=0,"",SUMIFS('PLM001-財務計算用'!$P:$P,'PLM001-財務計算用'!$J:$J,CU$4,'PLM001-財務計算用'!$A:$A,$B9))</f>
        <v/>
      </c>
      <c r="CV9" s="71" t="str">
        <f>IF(SUMIFS('PLM002'!$K:$K,'PLM002'!$C:$C,CU$4,'PLM002'!$F:$F,$B9)=0,"",SUMIFS('PLM002'!$K:$K,'PLM002'!$C:$C,CU$4,'PLM002'!$F:$F,$B9))</f>
        <v/>
      </c>
      <c r="CW9" s="72" t="str">
        <f>IF(SUMIFS('PLM001-財務計算用'!$P:$P,'PLM001-財務計算用'!$J:$J,CW$4,'PLM001-財務計算用'!$A:$A,$B9)=0,"",SUMIFS('PLM001-財務計算用'!$P:$P,'PLM001-財務計算用'!$J:$J,CW$4,'PLM001-財務計算用'!$A:$A,$B9))</f>
        <v/>
      </c>
      <c r="CX9" s="71" t="str">
        <f>IF(SUMIFS('PLM002'!$K:$K,'PLM002'!$C:$C,CW$4,'PLM002'!$F:$F,$B9)=0,"",SUMIFS('PLM002'!$K:$K,'PLM002'!$C:$C,CW$4,'PLM002'!$F:$F,$B9))</f>
        <v/>
      </c>
      <c r="CY9" s="72" t="str">
        <f>IF(SUMIFS('PLM001-財務計算用'!$P:$P,'PLM001-財務計算用'!$J:$J,CY$4,'PLM001-財務計算用'!$A:$A,$B9)=0,"",SUMIFS('PLM001-財務計算用'!$P:$P,'PLM001-財務計算用'!$J:$J,CY$4,'PLM001-財務計算用'!$A:$A,$B9))</f>
        <v/>
      </c>
      <c r="CZ9" s="71" t="str">
        <f>IF(SUMIFS('PLM002'!$K:$K,'PLM002'!$C:$C,CY$4,'PLM002'!$F:$F,$B9)=0,"",SUMIFS('PLM002'!$K:$K,'PLM002'!$C:$C,CY$4,'PLM002'!$F:$F,$B9))</f>
        <v/>
      </c>
      <c r="DA9" s="72" t="str">
        <f>IF(SUMIFS('PLM001-財務計算用'!$P:$P,'PLM001-財務計算用'!$J:$J,DA$4,'PLM001-財務計算用'!$A:$A,$B9)=0,"",SUMIFS('PLM001-財務計算用'!$P:$P,'PLM001-財務計算用'!$J:$J,DA$4,'PLM001-財務計算用'!$A:$A,$B9))</f>
        <v/>
      </c>
      <c r="DB9" s="71" t="str">
        <f>IF(SUMIFS('PLM002'!$K:$K,'PLM002'!$C:$C,DA$4,'PLM002'!$F:$F,$B9)=0,"",SUMIFS('PLM002'!$K:$K,'PLM002'!$C:$C,DA$4,'PLM002'!$F:$F,$B9))</f>
        <v/>
      </c>
      <c r="DC9" s="72" t="str">
        <f>IF(SUMIFS('PLM001-財務計算用'!$P:$P,'PLM001-財務計算用'!$J:$J,DC$4,'PLM001-財務計算用'!$A:$A,$B9)=0,"",SUMIFS('PLM001-財務計算用'!$P:$P,'PLM001-財務計算用'!$J:$J,DC$4,'PLM001-財務計算用'!$A:$A,$B9))</f>
        <v/>
      </c>
      <c r="DD9" s="71" t="str">
        <f>IF(SUMIFS('PLM002'!$K:$K,'PLM002'!$C:$C,DC$4,'PLM002'!$F:$F,$B9)=0,"",SUMIFS('PLM002'!$K:$K,'PLM002'!$C:$C,DC$4,'PLM002'!$F:$F,$B9))</f>
        <v/>
      </c>
      <c r="DE9" s="72" t="str">
        <f>IF(SUMIFS('PLM001-財務計算用'!$P:$P,'PLM001-財務計算用'!$J:$J,DE$4,'PLM001-財務計算用'!$A:$A,$B9)=0,"",SUMIFS('PLM001-財務計算用'!$P:$P,'PLM001-財務計算用'!$J:$J,DE$4,'PLM001-財務計算用'!$A:$A,$B9))</f>
        <v/>
      </c>
      <c r="DF9" s="71" t="str">
        <f>IF(SUMIFS('PLM002'!$K:$K,'PLM002'!$C:$C,DE$4,'PLM002'!$F:$F,$B9)=0,"",SUMIFS('PLM002'!$K:$K,'PLM002'!$C:$C,DE$4,'PLM002'!$F:$F,$B9))</f>
        <v/>
      </c>
      <c r="DG9" s="72" t="str">
        <f>IF(SUMIFS('PLM001-財務計算用'!$P:$P,'PLM001-財務計算用'!$J:$J,DG$4,'PLM001-財務計算用'!$A:$A,$B9)=0,"",SUMIFS('PLM001-財務計算用'!$P:$P,'PLM001-財務計算用'!$J:$J,DG$4,'PLM001-財務計算用'!$A:$A,$B9))</f>
        <v/>
      </c>
      <c r="DH9" s="71" t="str">
        <f>IF(SUMIFS('PLM002'!$K:$K,'PLM002'!$C:$C,DG$4,'PLM002'!$F:$F,$B9)=0,"",SUMIFS('PLM002'!$K:$K,'PLM002'!$C:$C,DG$4,'PLM002'!$F:$F,$B9))</f>
        <v/>
      </c>
      <c r="DI9" s="72" t="str">
        <f>IF(SUMIFS('PLM001-財務計算用'!$P:$P,'PLM001-財務計算用'!$J:$J,DI$4,'PLM001-財務計算用'!$A:$A,$B9)=0,"",SUMIFS('PLM001-財務計算用'!$P:$P,'PLM001-財務計算用'!$J:$J,DI$4,'PLM001-財務計算用'!$A:$A,$B9))</f>
        <v/>
      </c>
      <c r="DJ9" s="71" t="str">
        <f>IF(SUMIFS('PLM002'!$K:$K,'PLM002'!$C:$C,DI$4,'PLM002'!$F:$F,$B9)=0,"",SUMIFS('PLM002'!$K:$K,'PLM002'!$C:$C,DI$4,'PLM002'!$F:$F,$B9))</f>
        <v/>
      </c>
      <c r="DK9" s="72" t="str">
        <f>IF(SUMIFS('PLM001-財務計算用'!$P:$P,'PLM001-財務計算用'!$J:$J,DK$4,'PLM001-財務計算用'!$A:$A,$B9)=0,"",SUMIFS('PLM001-財務計算用'!$P:$P,'PLM001-財務計算用'!$J:$J,DK$4,'PLM001-財務計算用'!$A:$A,$B9))</f>
        <v/>
      </c>
      <c r="DL9" s="71" t="str">
        <f>IF(SUMIFS('PLM002'!$K:$K,'PLM002'!$C:$C,DK$4,'PLM002'!$F:$F,$B9)=0,"",SUMIFS('PLM002'!$K:$K,'PLM002'!$C:$C,DK$4,'PLM002'!$F:$F,$B9))</f>
        <v/>
      </c>
      <c r="DM9" s="72" t="str">
        <f>IF(SUMIFS('PLM001-財務計算用'!$P:$P,'PLM001-財務計算用'!$J:$J,DM$4,'PLM001-財務計算用'!$A:$A,$B9)=0,"",SUMIFS('PLM001-財務計算用'!$P:$P,'PLM001-財務計算用'!$J:$J,DM$4,'PLM001-財務計算用'!$A:$A,$B9))</f>
        <v/>
      </c>
      <c r="DN9" s="71" t="str">
        <f>IF(SUMIFS('PLM002'!$K:$K,'PLM002'!$C:$C,DM$4,'PLM002'!$F:$F,$B9)=0,"",SUMIFS('PLM002'!$K:$K,'PLM002'!$C:$C,DM$4,'PLM002'!$F:$F,$B9))</f>
        <v/>
      </c>
      <c r="DO9" s="72">
        <f>IF(SUMIFS('PLM001-財務計算用'!$P:$P,'PLM001-財務計算用'!$J:$J,DO$4,'PLM001-財務計算用'!$A:$A,$B9)=0,"",SUMIFS('PLM001-財務計算用'!$P:$P,'PLM001-財務計算用'!$J:$J,DO$4,'PLM001-財務計算用'!$A:$A,$B9))</f>
        <v>839</v>
      </c>
      <c r="DP9" s="71" t="str">
        <f>IF(SUMIFS('PLM002'!$K:$K,'PLM002'!$C:$C,DO$4,'PLM002'!$F:$F,$B9)=0,"",SUMIFS('PLM002'!$K:$K,'PLM002'!$C:$C,DO$4,'PLM002'!$F:$F,$B9))</f>
        <v/>
      </c>
      <c r="DQ9" s="72" t="str">
        <f>IF(SUMIFS('PLM001-財務計算用'!$P:$P,'PLM001-財務計算用'!$J:$J,DQ$4,'PLM001-財務計算用'!$A:$A,$B9)=0,"",SUMIFS('PLM001-財務計算用'!$P:$P,'PLM001-財務計算用'!$J:$J,DQ$4,'PLM001-財務計算用'!$A:$A,$B9))</f>
        <v/>
      </c>
      <c r="DR9" s="71" t="str">
        <f>IF(SUMIFS('PLM002'!$K:$K,'PLM002'!$C:$C,DQ$4,'PLM002'!$F:$F,$B9)=0,"",SUMIFS('PLM002'!$K:$K,'PLM002'!$C:$C,DQ$4,'PLM002'!$F:$F,$B9))</f>
        <v/>
      </c>
      <c r="DS9" s="72" t="str">
        <f>IF(SUMIFS('PLM001-財務計算用'!$P:$P,'PLM001-財務計算用'!$J:$J,DS$4,'PLM001-財務計算用'!$A:$A,$B9)=0,"",SUMIFS('PLM001-財務計算用'!$P:$P,'PLM001-財務計算用'!$J:$J,DS$4,'PLM001-財務計算用'!$A:$A,$B9))</f>
        <v/>
      </c>
      <c r="DT9" s="71" t="str">
        <f>IF(SUMIFS('PLM002'!$K:$K,'PLM002'!$C:$C,DS$4,'PLM002'!$F:$F,$B9)=0,"",SUMIFS('PLM002'!$K:$K,'PLM002'!$C:$C,DS$4,'PLM002'!$F:$F,$B9))</f>
        <v/>
      </c>
      <c r="DU9" s="72" t="str">
        <f>IF(SUMIFS('PLM001-財務計算用'!$P:$P,'PLM001-財務計算用'!$J:$J,DU$4,'PLM001-財務計算用'!$A:$A,$B9)=0,"",SUMIFS('PLM001-財務計算用'!$P:$P,'PLM001-財務計算用'!$J:$J,DU$4,'PLM001-財務計算用'!$A:$A,$B9))</f>
        <v/>
      </c>
      <c r="DV9" s="71" t="str">
        <f>IF(SUMIFS('PLM002'!$K:$K,'PLM002'!$C:$C,DU$4,'PLM002'!$F:$F,$B9)=0,"",SUMIFS('PLM002'!$K:$K,'PLM002'!$C:$C,DU$4,'PLM002'!$F:$F,$B9))</f>
        <v/>
      </c>
      <c r="DW9" s="72" t="str">
        <f>IF(SUMIFS('PLM001-財務計算用'!$P:$P,'PLM001-財務計算用'!$J:$J,DW$4,'PLM001-財務計算用'!$A:$A,$B9)=0,"",SUMIFS('PLM001-財務計算用'!$P:$P,'PLM001-財務計算用'!$J:$J,DW$4,'PLM001-財務計算用'!$A:$A,$B9))</f>
        <v/>
      </c>
      <c r="DX9" s="71" t="str">
        <f>IF(SUMIFS('PLM002'!$K:$K,'PLM002'!$C:$C,DW$4,'PLM002'!$F:$F,$B9)=0,"",SUMIFS('PLM002'!$K:$K,'PLM002'!$C:$C,DW$4,'PLM002'!$F:$F,$B9))</f>
        <v/>
      </c>
      <c r="DY9" s="72" t="str">
        <f>IF(SUMIFS('PLM001-財務計算用'!$P:$P,'PLM001-財務計算用'!$J:$J,DY$4,'PLM001-財務計算用'!$A:$A,$B9)=0,"",SUMIFS('PLM001-財務計算用'!$P:$P,'PLM001-財務計算用'!$J:$J,DY$4,'PLM001-財務計算用'!$A:$A,$B9))</f>
        <v/>
      </c>
      <c r="DZ9" s="71" t="str">
        <f>IF(SUMIFS('PLM002'!$K:$K,'PLM002'!$C:$C,DY$4,'PLM002'!$F:$F,$B9)=0,"",SUMIFS('PLM002'!$K:$K,'PLM002'!$C:$C,DY$4,'PLM002'!$F:$F,$B9))</f>
        <v/>
      </c>
      <c r="EA9" s="72" t="str">
        <f>IF(SUMIFS('PLM001-財務計算用'!$P:$P,'PLM001-財務計算用'!$J:$J,EA$4,'PLM001-財務計算用'!$A:$A,$B9)=0,"",SUMIFS('PLM001-財務計算用'!$P:$P,'PLM001-財務計算用'!$J:$J,EA$4,'PLM001-財務計算用'!$A:$A,$B9))</f>
        <v/>
      </c>
      <c r="EB9" s="71" t="str">
        <f>IF(SUMIFS('PLM002'!$K:$K,'PLM002'!$C:$C,EA$4,'PLM002'!$F:$F,$B9)=0,"",SUMIFS('PLM002'!$K:$K,'PLM002'!$C:$C,EA$4,'PLM002'!$F:$F,$B9))</f>
        <v/>
      </c>
      <c r="EC9" s="72" t="str">
        <f>IF(SUMIFS('PLM001-財務計算用'!$P:$P,'PLM001-財務計算用'!$J:$J,EC$4,'PLM001-財務計算用'!$A:$A,$B9)=0,"",SUMIFS('PLM001-財務計算用'!$P:$P,'PLM001-財務計算用'!$J:$J,EC$4,'PLM001-財務計算用'!$A:$A,$B9))</f>
        <v/>
      </c>
      <c r="ED9" s="71" t="str">
        <f>IF(SUMIFS('PLM002'!$K:$K,'PLM002'!$C:$C,EC$4,'PLM002'!$F:$F,$B9)=0,"",SUMIFS('PLM002'!$K:$K,'PLM002'!$C:$C,EC$4,'PLM002'!$F:$F,$B9))</f>
        <v/>
      </c>
    </row>
    <row r="10" spans="1:134" ht="13.5">
      <c r="A10" s="96" t="str">
        <f>'PLM014'!A11</f>
        <v>M-養護</v>
      </c>
      <c r="B10" s="178" t="s">
        <v>9823</v>
      </c>
      <c r="C10" s="131" t="str">
        <f>'PLM014'!C11</f>
        <v>2025年度-硬體模組化專案</v>
      </c>
      <c r="D10" s="97" t="str">
        <f t="shared" si="6"/>
        <v>(D250702R1)  2025年度-硬體模組化專案</v>
      </c>
      <c r="E10" s="97" t="str">
        <f>'PLM014'!E11</f>
        <v>研二部</v>
      </c>
      <c r="F10" s="97" t="str">
        <f>'PLM014'!F11</f>
        <v>黃胤綸</v>
      </c>
      <c r="G10" s="97" t="str">
        <f>'PLM014'!G11</f>
        <v>Active</v>
      </c>
      <c r="H10" s="98">
        <f>'PLM014'!H11</f>
        <v>45657.666666666664</v>
      </c>
      <c r="I10" s="98">
        <f>'PLM014'!I11</f>
        <v>46021.666666666664</v>
      </c>
      <c r="J10" s="99">
        <f t="shared" si="7"/>
        <v>364</v>
      </c>
      <c r="K10" s="150">
        <f t="shared" si="8"/>
        <v>45930.666666666664</v>
      </c>
      <c r="L10" s="150">
        <f t="shared" si="9"/>
        <v>46003.466666666667</v>
      </c>
      <c r="M10" s="98">
        <f>IF(ISERROR('PLM014'!L11),"",('PLM014'!L11))</f>
        <v>45847</v>
      </c>
      <c r="N10" s="237" t="str">
        <f>IF(IF(ISERROR('PLM014'!N11),"",('PLM014'!N11))=0,"",IF(ISERROR('PLM014'!N11),"",('PLM014'!N11)))</f>
        <v/>
      </c>
      <c r="O10" s="99" t="str">
        <f t="shared" si="0"/>
        <v/>
      </c>
      <c r="P10" s="98">
        <f t="shared" ca="1" si="1"/>
        <v>46044</v>
      </c>
      <c r="Q10" s="99">
        <f t="shared" ca="1" si="2"/>
        <v>197</v>
      </c>
      <c r="R10" s="100">
        <f>'PLM014'!Q11/100</f>
        <v>0.75</v>
      </c>
      <c r="S10" s="139" t="str">
        <f t="shared" ca="1" si="3"/>
        <v>專案延遲 23 天</v>
      </c>
      <c r="U10" s="101">
        <f t="shared" si="4"/>
        <v>488</v>
      </c>
      <c r="V10" s="101">
        <f t="shared" si="5"/>
        <v>589.6</v>
      </c>
      <c r="W10" s="101">
        <f>IF(SUMIFS('PLM001-財務計算用'!$P:$P,'PLM001-財務計算用'!$A:$A,B10)=0,"未登入",SUMIFS('PLM001-財務計算用'!$P:$P,'PLM001-財務計算用'!$A:$A,B10))</f>
        <v>488</v>
      </c>
      <c r="X10" s="101">
        <f>SUMIFS('PLM002'!$K:$K,'PLM002'!$F:$F,$B10)</f>
        <v>589.6</v>
      </c>
      <c r="Y10" s="72" t="str">
        <f>IF(SUMIFS('PLM001-財務計算用'!$P:$P,'PLM001-財務計算用'!$J:$J,Y$4,'PLM001-財務計算用'!$A:$A,$B10)=0,"",SUMIFS('PLM001-財務計算用'!$P:$P,'PLM001-財務計算用'!$J:$J,Y$4,'PLM001-財務計算用'!$A:$A,$B10))</f>
        <v/>
      </c>
      <c r="Z10" s="71" t="str">
        <f>IF(SUMIFS('PLM002'!$K:$K,'PLM002'!$C:$C,Y$4,'PLM002'!$F:$F,$B10)=0,"",SUMIFS('PLM002'!$K:$K,'PLM002'!$C:$C,Y$4,'PLM002'!$F:$F,$B10))</f>
        <v/>
      </c>
      <c r="AA10" s="72" t="str">
        <f>IF(SUMIFS('PLM001-財務計算用'!$P:$P,'PLM001-財務計算用'!$J:$J,AA$4,'PLM001-財務計算用'!$A:$A,$B10)=0,"",SUMIFS('PLM001-財務計算用'!$P:$P,'PLM001-財務計算用'!$J:$J,AA$4,'PLM001-財務計算用'!$A:$A,$B10))</f>
        <v/>
      </c>
      <c r="AB10" s="71" t="str">
        <f>IF(SUMIFS('PLM002'!$K:$K,'PLM002'!$C:$C,AA$4,'PLM002'!$F:$F,$B10)=0,"",SUMIFS('PLM002'!$K:$K,'PLM002'!$C:$C,AA$4,'PLM002'!$F:$F,$B10))</f>
        <v/>
      </c>
      <c r="AC10" s="72" t="str">
        <f>IF(SUMIFS('PLM001-財務計算用'!$P:$P,'PLM001-財務計算用'!$J:$J,AC$4,'PLM001-財務計算用'!$A:$A,$B10)=0,"",SUMIFS('PLM001-財務計算用'!$P:$P,'PLM001-財務計算用'!$J:$J,AC$4,'PLM001-財務計算用'!$A:$A,$B10))</f>
        <v/>
      </c>
      <c r="AD10" s="71" t="str">
        <f>IF(SUMIFS('PLM002'!$K:$K,'PLM002'!$C:$C,AC$4,'PLM002'!$F:$F,$B10)=0,"",SUMIFS('PLM002'!$K:$K,'PLM002'!$C:$C,AC$4,'PLM002'!$F:$F,$B10))</f>
        <v/>
      </c>
      <c r="AE10" s="72">
        <f>IF(SUMIFS('PLM001-財務計算用'!$P:$P,'PLM001-財務計算用'!$J:$J,AE$4,'PLM001-財務計算用'!$A:$A,$B10)=0,"",SUMIFS('PLM001-財務計算用'!$P:$P,'PLM001-財務計算用'!$J:$J,AE$4,'PLM001-財務計算用'!$A:$A,$B10))</f>
        <v>40</v>
      </c>
      <c r="AF10" s="71">
        <f>IF(SUMIFS('PLM002'!$K:$K,'PLM002'!$C:$C,AE$4,'PLM002'!$F:$F,$B10)=0,"",SUMIFS('PLM002'!$K:$K,'PLM002'!$C:$C,AE$4,'PLM002'!$F:$F,$B10))</f>
        <v>2</v>
      </c>
      <c r="AG10" s="72">
        <f>IF(SUMIFS('PLM001-財務計算用'!$P:$P,'PLM001-財務計算用'!$J:$J,AG$4,'PLM001-財務計算用'!$A:$A,$B10)=0,"",SUMIFS('PLM001-財務計算用'!$P:$P,'PLM001-財務計算用'!$J:$J,AG$4,'PLM001-財務計算用'!$A:$A,$B10))</f>
        <v>24</v>
      </c>
      <c r="AH10" s="71">
        <f>IF(SUMIFS('PLM002'!$K:$K,'PLM002'!$C:$C,AG$4,'PLM002'!$F:$F,$B10)=0,"",SUMIFS('PLM002'!$K:$K,'PLM002'!$C:$C,AG$4,'PLM002'!$F:$F,$B10))</f>
        <v>189.5</v>
      </c>
      <c r="AI10" s="72" t="str">
        <f>IF(SUMIFS('PLM001-財務計算用'!$P:$P,'PLM001-財務計算用'!$J:$J,AI$4,'PLM001-財務計算用'!$A:$A,$B10)=0,"",SUMIFS('PLM001-財務計算用'!$P:$P,'PLM001-財務計算用'!$J:$J,AI$4,'PLM001-財務計算用'!$A:$A,$B10))</f>
        <v/>
      </c>
      <c r="AJ10" s="71" t="str">
        <f>IF(SUMIFS('PLM002'!$K:$K,'PLM002'!$C:$C,AI$4,'PLM002'!$F:$F,$B10)=0,"",SUMIFS('PLM002'!$K:$K,'PLM002'!$C:$C,AI$4,'PLM002'!$F:$F,$B10))</f>
        <v/>
      </c>
      <c r="AK10" s="72" t="str">
        <f>IF(SUMIFS('PLM001-財務計算用'!$P:$P,'PLM001-財務計算用'!$J:$J,AK$4,'PLM001-財務計算用'!$A:$A,$B10)=0,"",SUMIFS('PLM001-財務計算用'!$P:$P,'PLM001-財務計算用'!$J:$J,AK$4,'PLM001-財務計算用'!$A:$A,$B10))</f>
        <v/>
      </c>
      <c r="AL10" s="71" t="str">
        <f>IF(SUMIFS('PLM002'!$K:$K,'PLM002'!$C:$C,AK$4,'PLM002'!$F:$F,$B10)=0,"",SUMIFS('PLM002'!$K:$K,'PLM002'!$C:$C,AK$4,'PLM002'!$F:$F,$B10))</f>
        <v/>
      </c>
      <c r="AM10" s="72" t="str">
        <f>IF(SUMIFS('PLM001-財務計算用'!$P:$P,'PLM001-財務計算用'!$J:$J,AM$4,'PLM001-財務計算用'!$A:$A,$B10)=0,"",SUMIFS('PLM001-財務計算用'!$P:$P,'PLM001-財務計算用'!$J:$J,AM$4,'PLM001-財務計算用'!$A:$A,$B10))</f>
        <v/>
      </c>
      <c r="AN10" s="71" t="str">
        <f>IF(SUMIFS('PLM002'!$K:$K,'PLM002'!$C:$C,AM$4,'PLM002'!$F:$F,$B10)=0,"",SUMIFS('PLM002'!$K:$K,'PLM002'!$C:$C,AM$4,'PLM002'!$F:$F,$B10))</f>
        <v/>
      </c>
      <c r="AO10" s="72" t="str">
        <f>IF(SUMIFS('PLM001-財務計算用'!$P:$P,'PLM001-財務計算用'!$J:$J,AO$4,'PLM001-財務計算用'!$A:$A,$B10)=0,"",SUMIFS('PLM001-財務計算用'!$P:$P,'PLM001-財務計算用'!$J:$J,AO$4,'PLM001-財務計算用'!$A:$A,$B10))</f>
        <v/>
      </c>
      <c r="AP10" s="71" t="str">
        <f>IF(SUMIFS('PLM002'!$K:$K,'PLM002'!$C:$C,AO$4,'PLM002'!$F:$F,$B10)=0,"",SUMIFS('PLM002'!$K:$K,'PLM002'!$C:$C,AO$4,'PLM002'!$F:$F,$B10))</f>
        <v/>
      </c>
      <c r="AQ10" s="72" t="str">
        <f>IF(SUMIFS('PLM001-財務計算用'!$P:$P,'PLM001-財務計算用'!$J:$J,AQ$4,'PLM001-財務計算用'!$A:$A,$B10)=0,"",SUMIFS('PLM001-財務計算用'!$P:$P,'PLM001-財務計算用'!$J:$J,AQ$4,'PLM001-財務計算用'!$A:$A,$B10))</f>
        <v/>
      </c>
      <c r="AR10" s="71" t="str">
        <f>IF(SUMIFS('PLM002'!$K:$K,'PLM002'!$C:$C,AQ$4,'PLM002'!$F:$F,$B10)=0,"",SUMIFS('PLM002'!$K:$K,'PLM002'!$C:$C,AQ$4,'PLM002'!$F:$F,$B10))</f>
        <v/>
      </c>
      <c r="AS10" s="72" t="str">
        <f>IF(SUMIFS('PLM001-財務計算用'!$P:$P,'PLM001-財務計算用'!$J:$J,AS$4,'PLM001-財務計算用'!$A:$A,$B10)=0,"",SUMIFS('PLM001-財務計算用'!$P:$P,'PLM001-財務計算用'!$J:$J,AS$4,'PLM001-財務計算用'!$A:$A,$B10))</f>
        <v/>
      </c>
      <c r="AT10" s="71">
        <f>IF(SUMIFS('PLM002'!$K:$K,'PLM002'!$C:$C,AS$4,'PLM002'!$F:$F,$B10)=0,"",SUMIFS('PLM002'!$K:$K,'PLM002'!$C:$C,AS$4,'PLM002'!$F:$F,$B10))</f>
        <v>7.6</v>
      </c>
      <c r="AU10" s="72">
        <f>IF(SUMIFS('PLM001-財務計算用'!$P:$P,'PLM001-財務計算用'!$J:$J,AU$4,'PLM001-財務計算用'!$A:$A,$B10)=0,"",SUMIFS('PLM001-財務計算用'!$P:$P,'PLM001-財務計算用'!$J:$J,AU$4,'PLM001-財務計算用'!$A:$A,$B10))</f>
        <v>40</v>
      </c>
      <c r="AV10" s="71">
        <f>IF(SUMIFS('PLM002'!$K:$K,'PLM002'!$C:$C,AU$4,'PLM002'!$F:$F,$B10)=0,"",SUMIFS('PLM002'!$K:$K,'PLM002'!$C:$C,AU$4,'PLM002'!$F:$F,$B10))</f>
        <v>4</v>
      </c>
      <c r="AW10" s="72">
        <f>IF(SUMIFS('PLM001-財務計算用'!$P:$P,'PLM001-財務計算用'!$J:$J,AW$4,'PLM001-財務計算用'!$A:$A,$B10)=0,"",SUMIFS('PLM001-財務計算用'!$P:$P,'PLM001-財務計算用'!$J:$J,AW$4,'PLM001-財務計算用'!$A:$A,$B10))</f>
        <v>40</v>
      </c>
      <c r="AX10" s="71">
        <f>IF(SUMIFS('PLM002'!$K:$K,'PLM002'!$C:$C,AW$4,'PLM002'!$F:$F,$B10)=0,"",SUMIFS('PLM002'!$K:$K,'PLM002'!$C:$C,AW$4,'PLM002'!$F:$F,$B10))</f>
        <v>32</v>
      </c>
      <c r="AY10" s="72">
        <f>IF(SUMIFS('PLM001-財務計算用'!$P:$P,'PLM001-財務計算用'!$J:$J,AY$4,'PLM001-財務計算用'!$A:$A,$B10)=0,"",SUMIFS('PLM001-財務計算用'!$P:$P,'PLM001-財務計算用'!$J:$J,AY$4,'PLM001-財務計算用'!$A:$A,$B10))</f>
        <v>40</v>
      </c>
      <c r="AZ10" s="71">
        <f>IF(SUMIFS('PLM002'!$K:$K,'PLM002'!$C:$C,AY$4,'PLM002'!$F:$F,$B10)=0,"",SUMIFS('PLM002'!$K:$K,'PLM002'!$C:$C,AY$4,'PLM002'!$F:$F,$B10))</f>
        <v>33</v>
      </c>
      <c r="BA10" s="72" t="str">
        <f>IF(SUMIFS('PLM001-財務計算用'!$P:$P,'PLM001-財務計算用'!$J:$J,BA$4,'PLM001-財務計算用'!$A:$A,$B10)=0,"",SUMIFS('PLM001-財務計算用'!$P:$P,'PLM001-財務計算用'!$J:$J,BA$4,'PLM001-財務計算用'!$A:$A,$B10))</f>
        <v/>
      </c>
      <c r="BB10" s="71" t="str">
        <f>IF(SUMIFS('PLM002'!$K:$K,'PLM002'!$C:$C,BA$4,'PLM002'!$F:$F,$B10)=0,"",SUMIFS('PLM002'!$K:$K,'PLM002'!$C:$C,BA$4,'PLM002'!$F:$F,$B10))</f>
        <v/>
      </c>
      <c r="BC10" s="72" t="str">
        <f>IF(SUMIFS('PLM001-財務計算用'!$P:$P,'PLM001-財務計算用'!$J:$J,BC$4,'PLM001-財務計算用'!$A:$A,$B10)=0,"",SUMIFS('PLM001-財務計算用'!$P:$P,'PLM001-財務計算用'!$J:$J,BC$4,'PLM001-財務計算用'!$A:$A,$B10))</f>
        <v/>
      </c>
      <c r="BD10" s="71">
        <f>IF(SUMIFS('PLM002'!$K:$K,'PLM002'!$C:$C,BC$4,'PLM002'!$F:$F,$B10)=0,"",SUMIFS('PLM002'!$K:$K,'PLM002'!$C:$C,BC$4,'PLM002'!$F:$F,$B10))</f>
        <v>34</v>
      </c>
      <c r="BE10" s="72">
        <f>IF(SUMIFS('PLM001-財務計算用'!$P:$P,'PLM001-財務計算用'!$J:$J,BE$4,'PLM001-財務計算用'!$A:$A,$B10)=0,"",SUMIFS('PLM001-財務計算用'!$P:$P,'PLM001-財務計算用'!$J:$J,BE$4,'PLM001-財務計算用'!$A:$A,$B10))</f>
        <v>40</v>
      </c>
      <c r="BF10" s="71">
        <f>IF(SUMIFS('PLM002'!$K:$K,'PLM002'!$C:$C,BE$4,'PLM002'!$F:$F,$B10)=0,"",SUMIFS('PLM002'!$K:$K,'PLM002'!$C:$C,BE$4,'PLM002'!$F:$F,$B10))</f>
        <v>9.5</v>
      </c>
      <c r="BG10" s="72">
        <f>IF(SUMIFS('PLM001-財務計算用'!$P:$P,'PLM001-財務計算用'!$J:$J,BG$4,'PLM001-財務計算用'!$A:$A,$B10)=0,"",SUMIFS('PLM001-財務計算用'!$P:$P,'PLM001-財務計算用'!$J:$J,BG$4,'PLM001-財務計算用'!$A:$A,$B10))</f>
        <v>40</v>
      </c>
      <c r="BH10" s="71">
        <f>IF(SUMIFS('PLM002'!$K:$K,'PLM002'!$C:$C,BG$4,'PLM002'!$F:$F,$B10)=0,"",SUMIFS('PLM002'!$K:$K,'PLM002'!$C:$C,BG$4,'PLM002'!$F:$F,$B10))</f>
        <v>43.5</v>
      </c>
      <c r="BI10" s="72">
        <f>IF(SUMIFS('PLM001-財務計算用'!$P:$P,'PLM001-財務計算用'!$J:$J,BI$4,'PLM001-財務計算用'!$A:$A,$B10)=0,"",SUMIFS('PLM001-財務計算用'!$P:$P,'PLM001-財務計算用'!$J:$J,BI$4,'PLM001-財務計算用'!$A:$A,$B10))</f>
        <v>40</v>
      </c>
      <c r="BJ10" s="71">
        <f>IF(SUMIFS('PLM002'!$K:$K,'PLM002'!$C:$C,BI$4,'PLM002'!$F:$F,$B10)=0,"",SUMIFS('PLM002'!$K:$K,'PLM002'!$C:$C,BI$4,'PLM002'!$F:$F,$B10))</f>
        <v>74</v>
      </c>
      <c r="BK10" s="72" t="str">
        <f>IF(SUMIFS('PLM001-財務計算用'!$P:$P,'PLM001-財務計算用'!$J:$J,BK$4,'PLM001-財務計算用'!$A:$A,$B10)=0,"",SUMIFS('PLM001-財務計算用'!$P:$P,'PLM001-財務計算用'!$J:$J,BK$4,'PLM001-財務計算用'!$A:$A,$B10))</f>
        <v/>
      </c>
      <c r="BL10" s="71" t="str">
        <f>IF(SUMIFS('PLM002'!$K:$K,'PLM002'!$C:$C,BK$4,'PLM002'!$F:$F,$B10)=0,"",SUMIFS('PLM002'!$K:$K,'PLM002'!$C:$C,BK$4,'PLM002'!$F:$F,$B10))</f>
        <v/>
      </c>
      <c r="BM10" s="72">
        <f>IF(SUMIFS('PLM001-財務計算用'!$P:$P,'PLM001-財務計算用'!$J:$J,BM$4,'PLM001-財務計算用'!$A:$A,$B10)=0,"",SUMIFS('PLM001-財務計算用'!$P:$P,'PLM001-財務計算用'!$J:$J,BM$4,'PLM001-財務計算用'!$A:$A,$B10))</f>
        <v>40</v>
      </c>
      <c r="BN10" s="71">
        <f>IF(SUMIFS('PLM002'!$K:$K,'PLM002'!$C:$C,BM$4,'PLM002'!$F:$F,$B10)=0,"",SUMIFS('PLM002'!$K:$K,'PLM002'!$C:$C,BM$4,'PLM002'!$F:$F,$B10))</f>
        <v>57.5</v>
      </c>
      <c r="BO10" s="72">
        <f>IF(SUMIFS('PLM001-財務計算用'!$P:$P,'PLM001-財務計算用'!$J:$J,BO$4,'PLM001-財務計算用'!$A:$A,$B10)=0,"",SUMIFS('PLM001-財務計算用'!$P:$P,'PLM001-財務計算用'!$J:$J,BO$4,'PLM001-財務計算用'!$A:$A,$B10))</f>
        <v>40</v>
      </c>
      <c r="BP10" s="71">
        <f>IF(SUMIFS('PLM002'!$K:$K,'PLM002'!$C:$C,BO$4,'PLM002'!$F:$F,$B10)=0,"",SUMIFS('PLM002'!$K:$K,'PLM002'!$C:$C,BO$4,'PLM002'!$F:$F,$B10))</f>
        <v>16</v>
      </c>
      <c r="BQ10" s="72">
        <f>IF(SUMIFS('PLM001-財務計算用'!$P:$P,'PLM001-財務計算用'!$J:$J,BQ$4,'PLM001-財務計算用'!$A:$A,$B10)=0,"",SUMIFS('PLM001-財務計算用'!$P:$P,'PLM001-財務計算用'!$J:$J,BQ$4,'PLM001-財務計算用'!$A:$A,$B10))</f>
        <v>24</v>
      </c>
      <c r="BR10" s="71">
        <f>IF(SUMIFS('PLM002'!$K:$K,'PLM002'!$C:$C,BQ$4,'PLM002'!$F:$F,$B10)=0,"",SUMIFS('PLM002'!$K:$K,'PLM002'!$C:$C,BQ$4,'PLM002'!$F:$F,$B10))</f>
        <v>48</v>
      </c>
      <c r="BS10" s="72" t="str">
        <f>IF(SUMIFS('PLM001-財務計算用'!$P:$P,'PLM001-財務計算用'!$J:$J,BS$4,'PLM001-財務計算用'!$A:$A,$B10)=0,"",SUMIFS('PLM001-財務計算用'!$P:$P,'PLM001-財務計算用'!$J:$J,BS$4,'PLM001-財務計算用'!$A:$A,$B10))</f>
        <v/>
      </c>
      <c r="BT10" s="71" t="str">
        <f>IF(SUMIFS('PLM002'!$K:$K,'PLM002'!$C:$C,BS$4,'PLM002'!$F:$F,$B10)=0,"",SUMIFS('PLM002'!$K:$K,'PLM002'!$C:$C,BS$4,'PLM002'!$F:$F,$B10))</f>
        <v/>
      </c>
      <c r="BU10" s="72" t="str">
        <f>IF(SUMIFS('PLM001-財務計算用'!$P:$P,'PLM001-財務計算用'!$J:$J,BU$4,'PLM001-財務計算用'!$A:$A,$B10)=0,"",SUMIFS('PLM001-財務計算用'!$P:$P,'PLM001-財務計算用'!$J:$J,BU$4,'PLM001-財務計算用'!$A:$A,$B10))</f>
        <v/>
      </c>
      <c r="BV10" s="71" t="str">
        <f>IF(SUMIFS('PLM002'!$K:$K,'PLM002'!$C:$C,BU$4,'PLM002'!$F:$F,$B10)=0,"",SUMIFS('PLM002'!$K:$K,'PLM002'!$C:$C,BU$4,'PLM002'!$F:$F,$B10))</f>
        <v/>
      </c>
      <c r="BW10" s="72" t="str">
        <f>IF(SUMIFS('PLM001-財務計算用'!$P:$P,'PLM001-財務計算用'!$J:$J,BW$4,'PLM001-財務計算用'!$A:$A,$B10)=0,"",SUMIFS('PLM001-財務計算用'!$P:$P,'PLM001-財務計算用'!$J:$J,BW$4,'PLM001-財務計算用'!$A:$A,$B10))</f>
        <v/>
      </c>
      <c r="BX10" s="71" t="str">
        <f>IF(SUMIFS('PLM002'!$K:$K,'PLM002'!$C:$C,BW$4,'PLM002'!$F:$F,$B10)=0,"",SUMIFS('PLM002'!$K:$K,'PLM002'!$C:$C,BW$4,'PLM002'!$F:$F,$B10))</f>
        <v/>
      </c>
      <c r="BY10" s="72" t="str">
        <f>IF(SUMIFS('PLM001-財務計算用'!$P:$P,'PLM001-財務計算用'!$J:$J,BY$4,'PLM001-財務計算用'!$A:$A,$B10)=0,"",SUMIFS('PLM001-財務計算用'!$P:$P,'PLM001-財務計算用'!$J:$J,BY$4,'PLM001-財務計算用'!$A:$A,$B10))</f>
        <v/>
      </c>
      <c r="BZ10" s="71" t="str">
        <f>IF(SUMIFS('PLM002'!$K:$K,'PLM002'!$C:$C,BY$4,'PLM002'!$F:$F,$B10)=0,"",SUMIFS('PLM002'!$K:$K,'PLM002'!$C:$C,BY$4,'PLM002'!$F:$F,$B10))</f>
        <v/>
      </c>
      <c r="CA10" s="72" t="str">
        <f>IF(SUMIFS('PLM001-財務計算用'!$P:$P,'PLM001-財務計算用'!$J:$J,CA$4,'PLM001-財務計算用'!$A:$A,$B10)=0,"",SUMIFS('PLM001-財務計算用'!$P:$P,'PLM001-財務計算用'!$J:$J,CA$4,'PLM001-財務計算用'!$A:$A,$B10))</f>
        <v/>
      </c>
      <c r="CB10" s="71" t="str">
        <f>IF(SUMIFS('PLM002'!$K:$K,'PLM002'!$C:$C,CA$4,'PLM002'!$F:$F,$B10)=0,"",SUMIFS('PLM002'!$K:$K,'PLM002'!$C:$C,CA$4,'PLM002'!$F:$F,$B10))</f>
        <v/>
      </c>
      <c r="CC10" s="72" t="str">
        <f>IF(SUMIFS('PLM001-財務計算用'!$P:$P,'PLM001-財務計算用'!$J:$J,CC$4,'PLM001-財務計算用'!$A:$A,$B10)=0,"",SUMIFS('PLM001-財務計算用'!$P:$P,'PLM001-財務計算用'!$J:$J,CC$4,'PLM001-財務計算用'!$A:$A,$B10))</f>
        <v/>
      </c>
      <c r="CD10" s="71" t="str">
        <f>IF(SUMIFS('PLM002'!$K:$K,'PLM002'!$C:$C,CC$4,'PLM002'!$F:$F,$B10)=0,"",SUMIFS('PLM002'!$K:$K,'PLM002'!$C:$C,CC$4,'PLM002'!$F:$F,$B10))</f>
        <v/>
      </c>
      <c r="CE10" s="72" t="str">
        <f>IF(SUMIFS('PLM001-財務計算用'!$P:$P,'PLM001-財務計算用'!$J:$J,CE$4,'PLM001-財務計算用'!$A:$A,$B10)=0,"",SUMIFS('PLM001-財務計算用'!$P:$P,'PLM001-財務計算用'!$J:$J,CE$4,'PLM001-財務計算用'!$A:$A,$B10))</f>
        <v/>
      </c>
      <c r="CF10" s="71" t="str">
        <f>IF(SUMIFS('PLM002'!$K:$K,'PLM002'!$C:$C,CE$4,'PLM002'!$F:$F,$B10)=0,"",SUMIFS('PLM002'!$K:$K,'PLM002'!$C:$C,CE$4,'PLM002'!$F:$F,$B10))</f>
        <v/>
      </c>
      <c r="CG10" s="72" t="str">
        <f>IF(SUMIFS('PLM001-財務計算用'!$P:$P,'PLM001-財務計算用'!$J:$J,CG$4,'PLM001-財務計算用'!$A:$A,$B10)=0,"",SUMIFS('PLM001-財務計算用'!$P:$P,'PLM001-財務計算用'!$J:$J,CG$4,'PLM001-財務計算用'!$A:$A,$B10))</f>
        <v/>
      </c>
      <c r="CH10" s="71" t="str">
        <f>IF(SUMIFS('PLM002'!$K:$K,'PLM002'!$C:$C,CG$4,'PLM002'!$F:$F,$B10)=0,"",SUMIFS('PLM002'!$K:$K,'PLM002'!$C:$C,CG$4,'PLM002'!$F:$F,$B10))</f>
        <v/>
      </c>
      <c r="CI10" s="72" t="str">
        <f>IF(SUMIFS('PLM001-財務計算用'!$P:$P,'PLM001-財務計算用'!$J:$J,CI$4,'PLM001-財務計算用'!$A:$A,$B10)=0,"",SUMIFS('PLM001-財務計算用'!$P:$P,'PLM001-財務計算用'!$J:$J,CI$4,'PLM001-財務計算用'!$A:$A,$B10))</f>
        <v/>
      </c>
      <c r="CJ10" s="71" t="str">
        <f>IF(SUMIFS('PLM002'!$K:$K,'PLM002'!$C:$C,CI$4,'PLM002'!$F:$F,$B10)=0,"",SUMIFS('PLM002'!$K:$K,'PLM002'!$C:$C,CI$4,'PLM002'!$F:$F,$B10))</f>
        <v/>
      </c>
      <c r="CK10" s="72" t="str">
        <f>IF(SUMIFS('PLM001-財務計算用'!$P:$P,'PLM001-財務計算用'!$J:$J,CK$4,'PLM001-財務計算用'!$A:$A,$B10)=0,"",SUMIFS('PLM001-財務計算用'!$P:$P,'PLM001-財務計算用'!$J:$J,CK$4,'PLM001-財務計算用'!$A:$A,$B10))</f>
        <v/>
      </c>
      <c r="CL10" s="71" t="str">
        <f>IF(SUMIFS('PLM002'!$K:$K,'PLM002'!$C:$C,CK$4,'PLM002'!$F:$F,$B10)=0,"",SUMIFS('PLM002'!$K:$K,'PLM002'!$C:$C,CK$4,'PLM002'!$F:$F,$B10))</f>
        <v/>
      </c>
      <c r="CM10" s="72">
        <f>IF(SUMIFS('PLM001-財務計算用'!$P:$P,'PLM001-財務計算用'!$J:$J,CM$4,'PLM001-財務計算用'!$A:$A,$B10)=0,"",SUMIFS('PLM001-財務計算用'!$P:$P,'PLM001-財務計算用'!$J:$J,CM$4,'PLM001-財務計算用'!$A:$A,$B10))</f>
        <v>40</v>
      </c>
      <c r="CN10" s="71" t="str">
        <f>IF(SUMIFS('PLM002'!$K:$K,'PLM002'!$C:$C,CM$4,'PLM002'!$F:$F,$B10)=0,"",SUMIFS('PLM002'!$K:$K,'PLM002'!$C:$C,CM$4,'PLM002'!$F:$F,$B10))</f>
        <v/>
      </c>
      <c r="CO10" s="72">
        <f>IF(SUMIFS('PLM001-財務計算用'!$P:$P,'PLM001-財務計算用'!$J:$J,CO$4,'PLM001-財務計算用'!$A:$A,$B10)=0,"",SUMIFS('PLM001-財務計算用'!$P:$P,'PLM001-財務計算用'!$J:$J,CO$4,'PLM001-財務計算用'!$A:$A,$B10))</f>
        <v>40</v>
      </c>
      <c r="CP10" s="71">
        <f>IF(SUMIFS('PLM002'!$K:$K,'PLM002'!$C:$C,CO$4,'PLM002'!$F:$F,$B10)=0,"",SUMIFS('PLM002'!$K:$K,'PLM002'!$C:$C,CO$4,'PLM002'!$F:$F,$B10))</f>
        <v>34</v>
      </c>
      <c r="CQ10" s="72" t="str">
        <f>IF(SUMIFS('PLM001-財務計算用'!$P:$P,'PLM001-財務計算用'!$J:$J,CQ$4,'PLM001-財務計算用'!$A:$A,$B10)=0,"",SUMIFS('PLM001-財務計算用'!$P:$P,'PLM001-財務計算用'!$J:$J,CQ$4,'PLM001-財務計算用'!$A:$A,$B10))</f>
        <v/>
      </c>
      <c r="CR10" s="71">
        <f>IF(SUMIFS('PLM002'!$K:$K,'PLM002'!$C:$C,CQ$4,'PLM002'!$F:$F,$B10)=0,"",SUMIFS('PLM002'!$K:$K,'PLM002'!$C:$C,CQ$4,'PLM002'!$F:$F,$B10))</f>
        <v>5</v>
      </c>
      <c r="CS10" s="72" t="str">
        <f>IF(SUMIFS('PLM001-財務計算用'!$P:$P,'PLM001-財務計算用'!$J:$J,CS$4,'PLM001-財務計算用'!$A:$A,$B10)=0,"",SUMIFS('PLM001-財務計算用'!$P:$P,'PLM001-財務計算用'!$J:$J,CS$4,'PLM001-財務計算用'!$A:$A,$B10))</f>
        <v/>
      </c>
      <c r="CT10" s="71" t="str">
        <f>IF(SUMIFS('PLM002'!$K:$K,'PLM002'!$C:$C,CS$4,'PLM002'!$F:$F,$B10)=0,"",SUMIFS('PLM002'!$K:$K,'PLM002'!$C:$C,CS$4,'PLM002'!$F:$F,$B10))</f>
        <v/>
      </c>
      <c r="CU10" s="72" t="str">
        <f>IF(SUMIFS('PLM001-財務計算用'!$P:$P,'PLM001-財務計算用'!$J:$J,CU$4,'PLM001-財務計算用'!$A:$A,$B10)=0,"",SUMIFS('PLM001-財務計算用'!$P:$P,'PLM001-財務計算用'!$J:$J,CU$4,'PLM001-財務計算用'!$A:$A,$B10))</f>
        <v/>
      </c>
      <c r="CV10" s="71" t="str">
        <f>IF(SUMIFS('PLM002'!$K:$K,'PLM002'!$C:$C,CU$4,'PLM002'!$F:$F,$B10)=0,"",SUMIFS('PLM002'!$K:$K,'PLM002'!$C:$C,CU$4,'PLM002'!$F:$F,$B10))</f>
        <v/>
      </c>
      <c r="CW10" s="72" t="str">
        <f>IF(SUMIFS('PLM001-財務計算用'!$P:$P,'PLM001-財務計算用'!$J:$J,CW$4,'PLM001-財務計算用'!$A:$A,$B10)=0,"",SUMIFS('PLM001-財務計算用'!$P:$P,'PLM001-財務計算用'!$J:$J,CW$4,'PLM001-財務計算用'!$A:$A,$B10))</f>
        <v/>
      </c>
      <c r="CX10" s="71" t="str">
        <f>IF(SUMIFS('PLM002'!$K:$K,'PLM002'!$C:$C,CW$4,'PLM002'!$F:$F,$B10)=0,"",SUMIFS('PLM002'!$K:$K,'PLM002'!$C:$C,CW$4,'PLM002'!$F:$F,$B10))</f>
        <v/>
      </c>
      <c r="CY10" s="72" t="str">
        <f>IF(SUMIFS('PLM001-財務計算用'!$P:$P,'PLM001-財務計算用'!$J:$J,CY$4,'PLM001-財務計算用'!$A:$A,$B10)=0,"",SUMIFS('PLM001-財務計算用'!$P:$P,'PLM001-財務計算用'!$J:$J,CY$4,'PLM001-財務計算用'!$A:$A,$B10))</f>
        <v/>
      </c>
      <c r="CZ10" s="71" t="str">
        <f>IF(SUMIFS('PLM002'!$K:$K,'PLM002'!$C:$C,CY$4,'PLM002'!$F:$F,$B10)=0,"",SUMIFS('PLM002'!$K:$K,'PLM002'!$C:$C,CY$4,'PLM002'!$F:$F,$B10))</f>
        <v/>
      </c>
      <c r="DA10" s="72" t="str">
        <f>IF(SUMIFS('PLM001-財務計算用'!$P:$P,'PLM001-財務計算用'!$J:$J,DA$4,'PLM001-財務計算用'!$A:$A,$B10)=0,"",SUMIFS('PLM001-財務計算用'!$P:$P,'PLM001-財務計算用'!$J:$J,DA$4,'PLM001-財務計算用'!$A:$A,$B10))</f>
        <v/>
      </c>
      <c r="DB10" s="71" t="str">
        <f>IF(SUMIFS('PLM002'!$K:$K,'PLM002'!$C:$C,DA$4,'PLM002'!$F:$F,$B10)=0,"",SUMIFS('PLM002'!$K:$K,'PLM002'!$C:$C,DA$4,'PLM002'!$F:$F,$B10))</f>
        <v/>
      </c>
      <c r="DC10" s="72" t="str">
        <f>IF(SUMIFS('PLM001-財務計算用'!$P:$P,'PLM001-財務計算用'!$J:$J,DC$4,'PLM001-財務計算用'!$A:$A,$B10)=0,"",SUMIFS('PLM001-財務計算用'!$P:$P,'PLM001-財務計算用'!$J:$J,DC$4,'PLM001-財務計算用'!$A:$A,$B10))</f>
        <v/>
      </c>
      <c r="DD10" s="71" t="str">
        <f>IF(SUMIFS('PLM002'!$K:$K,'PLM002'!$C:$C,DC$4,'PLM002'!$F:$F,$B10)=0,"",SUMIFS('PLM002'!$K:$K,'PLM002'!$C:$C,DC$4,'PLM002'!$F:$F,$B10))</f>
        <v/>
      </c>
      <c r="DE10" s="72" t="str">
        <f>IF(SUMIFS('PLM001-財務計算用'!$P:$P,'PLM001-財務計算用'!$J:$J,DE$4,'PLM001-財務計算用'!$A:$A,$B10)=0,"",SUMIFS('PLM001-財務計算用'!$P:$P,'PLM001-財務計算用'!$J:$J,DE$4,'PLM001-財務計算用'!$A:$A,$B10))</f>
        <v/>
      </c>
      <c r="DF10" s="71" t="str">
        <f>IF(SUMIFS('PLM002'!$K:$K,'PLM002'!$C:$C,DE$4,'PLM002'!$F:$F,$B10)=0,"",SUMIFS('PLM002'!$K:$K,'PLM002'!$C:$C,DE$4,'PLM002'!$F:$F,$B10))</f>
        <v/>
      </c>
      <c r="DG10" s="72" t="str">
        <f>IF(SUMIFS('PLM001-財務計算用'!$P:$P,'PLM001-財務計算用'!$J:$J,DG$4,'PLM001-財務計算用'!$A:$A,$B10)=0,"",SUMIFS('PLM001-財務計算用'!$P:$P,'PLM001-財務計算用'!$J:$J,DG$4,'PLM001-財務計算用'!$A:$A,$B10))</f>
        <v/>
      </c>
      <c r="DH10" s="71" t="str">
        <f>IF(SUMIFS('PLM002'!$K:$K,'PLM002'!$C:$C,DG$4,'PLM002'!$F:$F,$B10)=0,"",SUMIFS('PLM002'!$K:$K,'PLM002'!$C:$C,DG$4,'PLM002'!$F:$F,$B10))</f>
        <v/>
      </c>
      <c r="DI10" s="72" t="str">
        <f>IF(SUMIFS('PLM001-財務計算用'!$P:$P,'PLM001-財務計算用'!$J:$J,DI$4,'PLM001-財務計算用'!$A:$A,$B10)=0,"",SUMIFS('PLM001-財務計算用'!$P:$P,'PLM001-財務計算用'!$J:$J,DI$4,'PLM001-財務計算用'!$A:$A,$B10))</f>
        <v/>
      </c>
      <c r="DJ10" s="71" t="str">
        <f>IF(SUMIFS('PLM002'!$K:$K,'PLM002'!$C:$C,DI$4,'PLM002'!$F:$F,$B10)=0,"",SUMIFS('PLM002'!$K:$K,'PLM002'!$C:$C,DI$4,'PLM002'!$F:$F,$B10))</f>
        <v/>
      </c>
      <c r="DK10" s="72" t="str">
        <f>IF(SUMIFS('PLM001-財務計算用'!$P:$P,'PLM001-財務計算用'!$J:$J,DK$4,'PLM001-財務計算用'!$A:$A,$B10)=0,"",SUMIFS('PLM001-財務計算用'!$P:$P,'PLM001-財務計算用'!$J:$J,DK$4,'PLM001-財務計算用'!$A:$A,$B10))</f>
        <v/>
      </c>
      <c r="DL10" s="71" t="str">
        <f>IF(SUMIFS('PLM002'!$K:$K,'PLM002'!$C:$C,DK$4,'PLM002'!$F:$F,$B10)=0,"",SUMIFS('PLM002'!$K:$K,'PLM002'!$C:$C,DK$4,'PLM002'!$F:$F,$B10))</f>
        <v/>
      </c>
      <c r="DM10" s="72" t="str">
        <f>IF(SUMIFS('PLM001-財務計算用'!$P:$P,'PLM001-財務計算用'!$J:$J,DM$4,'PLM001-財務計算用'!$A:$A,$B10)=0,"",SUMIFS('PLM001-財務計算用'!$P:$P,'PLM001-財務計算用'!$J:$J,DM$4,'PLM001-財務計算用'!$A:$A,$B10))</f>
        <v/>
      </c>
      <c r="DN10" s="71" t="str">
        <f>IF(SUMIFS('PLM002'!$K:$K,'PLM002'!$C:$C,DM$4,'PLM002'!$F:$F,$B10)=0,"",SUMIFS('PLM002'!$K:$K,'PLM002'!$C:$C,DM$4,'PLM002'!$F:$F,$B10))</f>
        <v/>
      </c>
      <c r="DO10" s="72" t="str">
        <f>IF(SUMIFS('PLM001-財務計算用'!$P:$P,'PLM001-財務計算用'!$J:$J,DO$4,'PLM001-財務計算用'!$A:$A,$B10)=0,"",SUMIFS('PLM001-財務計算用'!$P:$P,'PLM001-財務計算用'!$J:$J,DO$4,'PLM001-財務計算用'!$A:$A,$B10))</f>
        <v/>
      </c>
      <c r="DP10" s="71" t="str">
        <f>IF(SUMIFS('PLM002'!$K:$K,'PLM002'!$C:$C,DO$4,'PLM002'!$F:$F,$B10)=0,"",SUMIFS('PLM002'!$K:$K,'PLM002'!$C:$C,DO$4,'PLM002'!$F:$F,$B10))</f>
        <v/>
      </c>
      <c r="DQ10" s="72" t="str">
        <f>IF(SUMIFS('PLM001-財務計算用'!$P:$P,'PLM001-財務計算用'!$J:$J,DQ$4,'PLM001-財務計算用'!$A:$A,$B10)=0,"",SUMIFS('PLM001-財務計算用'!$P:$P,'PLM001-財務計算用'!$J:$J,DQ$4,'PLM001-財務計算用'!$A:$A,$B10))</f>
        <v/>
      </c>
      <c r="DR10" s="71" t="str">
        <f>IF(SUMIFS('PLM002'!$K:$K,'PLM002'!$C:$C,DQ$4,'PLM002'!$F:$F,$B10)=0,"",SUMIFS('PLM002'!$K:$K,'PLM002'!$C:$C,DQ$4,'PLM002'!$F:$F,$B10))</f>
        <v/>
      </c>
      <c r="DS10" s="72" t="str">
        <f>IF(SUMIFS('PLM001-財務計算用'!$P:$P,'PLM001-財務計算用'!$J:$J,DS$4,'PLM001-財務計算用'!$A:$A,$B10)=0,"",SUMIFS('PLM001-財務計算用'!$P:$P,'PLM001-財務計算用'!$J:$J,DS$4,'PLM001-財務計算用'!$A:$A,$B10))</f>
        <v/>
      </c>
      <c r="DT10" s="71" t="str">
        <f>IF(SUMIFS('PLM002'!$K:$K,'PLM002'!$C:$C,DS$4,'PLM002'!$F:$F,$B10)=0,"",SUMIFS('PLM002'!$K:$K,'PLM002'!$C:$C,DS$4,'PLM002'!$F:$F,$B10))</f>
        <v/>
      </c>
      <c r="DU10" s="72" t="str">
        <f>IF(SUMIFS('PLM001-財務計算用'!$P:$P,'PLM001-財務計算用'!$J:$J,DU$4,'PLM001-財務計算用'!$A:$A,$B10)=0,"",SUMIFS('PLM001-財務計算用'!$P:$P,'PLM001-財務計算用'!$J:$J,DU$4,'PLM001-財務計算用'!$A:$A,$B10))</f>
        <v/>
      </c>
      <c r="DV10" s="71" t="str">
        <f>IF(SUMIFS('PLM002'!$K:$K,'PLM002'!$C:$C,DU$4,'PLM002'!$F:$F,$B10)=0,"",SUMIFS('PLM002'!$K:$K,'PLM002'!$C:$C,DU$4,'PLM002'!$F:$F,$B10))</f>
        <v/>
      </c>
      <c r="DW10" s="72" t="str">
        <f>IF(SUMIFS('PLM001-財務計算用'!$P:$P,'PLM001-財務計算用'!$J:$J,DW$4,'PLM001-財務計算用'!$A:$A,$B10)=0,"",SUMIFS('PLM001-財務計算用'!$P:$P,'PLM001-財務計算用'!$J:$J,DW$4,'PLM001-財務計算用'!$A:$A,$B10))</f>
        <v/>
      </c>
      <c r="DX10" s="71" t="str">
        <f>IF(SUMIFS('PLM002'!$K:$K,'PLM002'!$C:$C,DW$4,'PLM002'!$F:$F,$B10)=0,"",SUMIFS('PLM002'!$K:$K,'PLM002'!$C:$C,DW$4,'PLM002'!$F:$F,$B10))</f>
        <v/>
      </c>
      <c r="DY10" s="72" t="str">
        <f>IF(SUMIFS('PLM001-財務計算用'!$P:$P,'PLM001-財務計算用'!$J:$J,DY$4,'PLM001-財務計算用'!$A:$A,$B10)=0,"",SUMIFS('PLM001-財務計算用'!$P:$P,'PLM001-財務計算用'!$J:$J,DY$4,'PLM001-財務計算用'!$A:$A,$B10))</f>
        <v/>
      </c>
      <c r="DZ10" s="71" t="str">
        <f>IF(SUMIFS('PLM002'!$K:$K,'PLM002'!$C:$C,DY$4,'PLM002'!$F:$F,$B10)=0,"",SUMIFS('PLM002'!$K:$K,'PLM002'!$C:$C,DY$4,'PLM002'!$F:$F,$B10))</f>
        <v/>
      </c>
      <c r="EA10" s="72" t="str">
        <f>IF(SUMIFS('PLM001-財務計算用'!$P:$P,'PLM001-財務計算用'!$J:$J,EA$4,'PLM001-財務計算用'!$A:$A,$B10)=0,"",SUMIFS('PLM001-財務計算用'!$P:$P,'PLM001-財務計算用'!$J:$J,EA$4,'PLM001-財務計算用'!$A:$A,$B10))</f>
        <v/>
      </c>
      <c r="EB10" s="71" t="str">
        <f>IF(SUMIFS('PLM002'!$K:$K,'PLM002'!$C:$C,EA$4,'PLM002'!$F:$F,$B10)=0,"",SUMIFS('PLM002'!$K:$K,'PLM002'!$C:$C,EA$4,'PLM002'!$F:$F,$B10))</f>
        <v/>
      </c>
      <c r="EC10" s="72" t="str">
        <f>IF(SUMIFS('PLM001-財務計算用'!$P:$P,'PLM001-財務計算用'!$J:$J,EC$4,'PLM001-財務計算用'!$A:$A,$B10)=0,"",SUMIFS('PLM001-財務計算用'!$P:$P,'PLM001-財務計算用'!$J:$J,EC$4,'PLM001-財務計算用'!$A:$A,$B10))</f>
        <v/>
      </c>
      <c r="ED10" s="71" t="str">
        <f>IF(SUMIFS('PLM002'!$K:$K,'PLM002'!$C:$C,EC$4,'PLM002'!$F:$F,$B10)=0,"",SUMIFS('PLM002'!$K:$K,'PLM002'!$C:$C,EC$4,'PLM002'!$F:$F,$B10))</f>
        <v/>
      </c>
    </row>
    <row r="11" spans="1:134" ht="13.5">
      <c r="A11" s="96" t="str">
        <f>'PLM014'!A12</f>
        <v>D-協同</v>
      </c>
      <c r="B11" s="178" t="s">
        <v>9785</v>
      </c>
      <c r="C11" s="131" t="str">
        <f>'PLM014'!C12</f>
        <v>EPH連板電測治具</v>
      </c>
      <c r="D11" s="97" t="str">
        <f t="shared" si="6"/>
        <v>(D250703R1)  EPH連板電測治具</v>
      </c>
      <c r="E11" s="97" t="str">
        <f>'PLM014'!E12</f>
        <v>研發一處</v>
      </c>
      <c r="F11" s="97" t="str">
        <f>'PLM014'!F12</f>
        <v>賴慶樺</v>
      </c>
      <c r="G11" s="97" t="str">
        <f>'PLM014'!G12</f>
        <v>Active</v>
      </c>
      <c r="H11" s="98">
        <f>'PLM014'!H12</f>
        <v>45862.666666666664</v>
      </c>
      <c r="I11" s="98">
        <f>'PLM014'!I12</f>
        <v>46051.666666666664</v>
      </c>
      <c r="J11" s="99">
        <f t="shared" si="7"/>
        <v>189</v>
      </c>
      <c r="K11" s="150">
        <f t="shared" si="8"/>
        <v>46004.416666666664</v>
      </c>
      <c r="L11" s="150">
        <f t="shared" si="9"/>
        <v>46042.216666666667</v>
      </c>
      <c r="M11" s="98">
        <f>IF(ISERROR('PLM014'!L12),"",('PLM014'!L12))</f>
        <v>45866</v>
      </c>
      <c r="N11" s="237" t="str">
        <f>IF(IF(ISERROR('PLM014'!N12),"",('PLM014'!N12))=0,"",IF(ISERROR('PLM014'!N12),"",('PLM014'!N12)))</f>
        <v/>
      </c>
      <c r="O11" s="99" t="str">
        <f t="shared" si="0"/>
        <v/>
      </c>
      <c r="P11" s="98">
        <f t="shared" ca="1" si="1"/>
        <v>46044</v>
      </c>
      <c r="Q11" s="99">
        <f t="shared" ca="1" si="2"/>
        <v>178</v>
      </c>
      <c r="R11" s="100">
        <f>'PLM014'!Q12/100</f>
        <v>0.57999999999999996</v>
      </c>
      <c r="S11" s="139" t="str">
        <f t="shared" ca="1" si="3"/>
        <v>專案即將異常</v>
      </c>
      <c r="U11" s="101" t="str">
        <f t="shared" si="4"/>
        <v>未登入</v>
      </c>
      <c r="V11" s="101">
        <f t="shared" si="5"/>
        <v>76</v>
      </c>
      <c r="W11" s="101" t="str">
        <f>IF(SUMIFS('PLM001-財務計算用'!$P:$P,'PLM001-財務計算用'!$A:$A,B11)=0,"未登入",SUMIFS('PLM001-財務計算用'!$P:$P,'PLM001-財務計算用'!$A:$A,B11))</f>
        <v>未登入</v>
      </c>
      <c r="X11" s="101">
        <f>SUMIFS('PLM002'!$K:$K,'PLM002'!$F:$F,$B11)</f>
        <v>76</v>
      </c>
      <c r="Y11" s="72" t="str">
        <f>IF(SUMIFS('PLM001-財務計算用'!$P:$P,'PLM001-財務計算用'!$J:$J,Y$4,'PLM001-財務計算用'!$A:$A,$B11)=0,"",SUMIFS('PLM001-財務計算用'!$P:$P,'PLM001-財務計算用'!$J:$J,Y$4,'PLM001-財務計算用'!$A:$A,$B11))</f>
        <v/>
      </c>
      <c r="Z11" s="71" t="str">
        <f>IF(SUMIFS('PLM002'!$K:$K,'PLM002'!$C:$C,Y$4,'PLM002'!$F:$F,$B11)=0,"",SUMIFS('PLM002'!$K:$K,'PLM002'!$C:$C,Y$4,'PLM002'!$F:$F,$B11))</f>
        <v/>
      </c>
      <c r="AA11" s="72" t="str">
        <f>IF(SUMIFS('PLM001-財務計算用'!$P:$P,'PLM001-財務計算用'!$J:$J,AA$4,'PLM001-財務計算用'!$A:$A,$B11)=0,"",SUMIFS('PLM001-財務計算用'!$P:$P,'PLM001-財務計算用'!$J:$J,AA$4,'PLM001-財務計算用'!$A:$A,$B11))</f>
        <v/>
      </c>
      <c r="AB11" s="71" t="str">
        <f>IF(SUMIFS('PLM002'!$K:$K,'PLM002'!$C:$C,AA$4,'PLM002'!$F:$F,$B11)=0,"",SUMIFS('PLM002'!$K:$K,'PLM002'!$C:$C,AA$4,'PLM002'!$F:$F,$B11))</f>
        <v/>
      </c>
      <c r="AC11" s="72" t="str">
        <f>IF(SUMIFS('PLM001-財務計算用'!$P:$P,'PLM001-財務計算用'!$J:$J,AC$4,'PLM001-財務計算用'!$A:$A,$B11)=0,"",SUMIFS('PLM001-財務計算用'!$P:$P,'PLM001-財務計算用'!$J:$J,AC$4,'PLM001-財務計算用'!$A:$A,$B11))</f>
        <v/>
      </c>
      <c r="AD11" s="71" t="str">
        <f>IF(SUMIFS('PLM002'!$K:$K,'PLM002'!$C:$C,AC$4,'PLM002'!$F:$F,$B11)=0,"",SUMIFS('PLM002'!$K:$K,'PLM002'!$C:$C,AC$4,'PLM002'!$F:$F,$B11))</f>
        <v/>
      </c>
      <c r="AE11" s="72" t="str">
        <f>IF(SUMIFS('PLM001-財務計算用'!$P:$P,'PLM001-財務計算用'!$J:$J,AE$4,'PLM001-財務計算用'!$A:$A,$B11)=0,"",SUMIFS('PLM001-財務計算用'!$P:$P,'PLM001-財務計算用'!$J:$J,AE$4,'PLM001-財務計算用'!$A:$A,$B11))</f>
        <v/>
      </c>
      <c r="AF11" s="71">
        <f>IF(SUMIFS('PLM002'!$K:$K,'PLM002'!$C:$C,AE$4,'PLM002'!$F:$F,$B11)=0,"",SUMIFS('PLM002'!$K:$K,'PLM002'!$C:$C,AE$4,'PLM002'!$F:$F,$B11))</f>
        <v>76</v>
      </c>
      <c r="AG11" s="72" t="str">
        <f>IF(SUMIFS('PLM001-財務計算用'!$P:$P,'PLM001-財務計算用'!$J:$J,AG$4,'PLM001-財務計算用'!$A:$A,$B11)=0,"",SUMIFS('PLM001-財務計算用'!$P:$P,'PLM001-財務計算用'!$J:$J,AG$4,'PLM001-財務計算用'!$A:$A,$B11))</f>
        <v/>
      </c>
      <c r="AH11" s="71" t="str">
        <f>IF(SUMIFS('PLM002'!$K:$K,'PLM002'!$C:$C,AG$4,'PLM002'!$F:$F,$B11)=0,"",SUMIFS('PLM002'!$K:$K,'PLM002'!$C:$C,AG$4,'PLM002'!$F:$F,$B11))</f>
        <v/>
      </c>
      <c r="AI11" s="72" t="str">
        <f>IF(SUMIFS('PLM001-財務計算用'!$P:$P,'PLM001-財務計算用'!$J:$J,AI$4,'PLM001-財務計算用'!$A:$A,$B11)=0,"",SUMIFS('PLM001-財務計算用'!$P:$P,'PLM001-財務計算用'!$J:$J,AI$4,'PLM001-財務計算用'!$A:$A,$B11))</f>
        <v/>
      </c>
      <c r="AJ11" s="71" t="str">
        <f>IF(SUMIFS('PLM002'!$K:$K,'PLM002'!$C:$C,AI$4,'PLM002'!$F:$F,$B11)=0,"",SUMIFS('PLM002'!$K:$K,'PLM002'!$C:$C,AI$4,'PLM002'!$F:$F,$B11))</f>
        <v/>
      </c>
      <c r="AK11" s="72" t="str">
        <f>IF(SUMIFS('PLM001-財務計算用'!$P:$P,'PLM001-財務計算用'!$J:$J,AK$4,'PLM001-財務計算用'!$A:$A,$B11)=0,"",SUMIFS('PLM001-財務計算用'!$P:$P,'PLM001-財務計算用'!$J:$J,AK$4,'PLM001-財務計算用'!$A:$A,$B11))</f>
        <v/>
      </c>
      <c r="AL11" s="71" t="str">
        <f>IF(SUMIFS('PLM002'!$K:$K,'PLM002'!$C:$C,AK$4,'PLM002'!$F:$F,$B11)=0,"",SUMIFS('PLM002'!$K:$K,'PLM002'!$C:$C,AK$4,'PLM002'!$F:$F,$B11))</f>
        <v/>
      </c>
      <c r="AM11" s="72" t="str">
        <f>IF(SUMIFS('PLM001-財務計算用'!$P:$P,'PLM001-財務計算用'!$J:$J,AM$4,'PLM001-財務計算用'!$A:$A,$B11)=0,"",SUMIFS('PLM001-財務計算用'!$P:$P,'PLM001-財務計算用'!$J:$J,AM$4,'PLM001-財務計算用'!$A:$A,$B11))</f>
        <v/>
      </c>
      <c r="AN11" s="71" t="str">
        <f>IF(SUMIFS('PLM002'!$K:$K,'PLM002'!$C:$C,AM$4,'PLM002'!$F:$F,$B11)=0,"",SUMIFS('PLM002'!$K:$K,'PLM002'!$C:$C,AM$4,'PLM002'!$F:$F,$B11))</f>
        <v/>
      </c>
      <c r="AO11" s="72" t="str">
        <f>IF(SUMIFS('PLM001-財務計算用'!$P:$P,'PLM001-財務計算用'!$J:$J,AO$4,'PLM001-財務計算用'!$A:$A,$B11)=0,"",SUMIFS('PLM001-財務計算用'!$P:$P,'PLM001-財務計算用'!$J:$J,AO$4,'PLM001-財務計算用'!$A:$A,$B11))</f>
        <v/>
      </c>
      <c r="AP11" s="71" t="str">
        <f>IF(SUMIFS('PLM002'!$K:$K,'PLM002'!$C:$C,AO$4,'PLM002'!$F:$F,$B11)=0,"",SUMIFS('PLM002'!$K:$K,'PLM002'!$C:$C,AO$4,'PLM002'!$F:$F,$B11))</f>
        <v/>
      </c>
      <c r="AQ11" s="72" t="str">
        <f>IF(SUMIFS('PLM001-財務計算用'!$P:$P,'PLM001-財務計算用'!$J:$J,AQ$4,'PLM001-財務計算用'!$A:$A,$B11)=0,"",SUMIFS('PLM001-財務計算用'!$P:$P,'PLM001-財務計算用'!$J:$J,AQ$4,'PLM001-財務計算用'!$A:$A,$B11))</f>
        <v/>
      </c>
      <c r="AR11" s="71" t="str">
        <f>IF(SUMIFS('PLM002'!$K:$K,'PLM002'!$C:$C,AQ$4,'PLM002'!$F:$F,$B11)=0,"",SUMIFS('PLM002'!$K:$K,'PLM002'!$C:$C,AQ$4,'PLM002'!$F:$F,$B11))</f>
        <v/>
      </c>
      <c r="AS11" s="72" t="str">
        <f>IF(SUMIFS('PLM001-財務計算用'!$P:$P,'PLM001-財務計算用'!$J:$J,AS$4,'PLM001-財務計算用'!$A:$A,$B11)=0,"",SUMIFS('PLM001-財務計算用'!$P:$P,'PLM001-財務計算用'!$J:$J,AS$4,'PLM001-財務計算用'!$A:$A,$B11))</f>
        <v/>
      </c>
      <c r="AT11" s="71" t="str">
        <f>IF(SUMIFS('PLM002'!$K:$K,'PLM002'!$C:$C,AS$4,'PLM002'!$F:$F,$B11)=0,"",SUMIFS('PLM002'!$K:$K,'PLM002'!$C:$C,AS$4,'PLM002'!$F:$F,$B11))</f>
        <v/>
      </c>
      <c r="AU11" s="72" t="str">
        <f>IF(SUMIFS('PLM001-財務計算用'!$P:$P,'PLM001-財務計算用'!$J:$J,AU$4,'PLM001-財務計算用'!$A:$A,$B11)=0,"",SUMIFS('PLM001-財務計算用'!$P:$P,'PLM001-財務計算用'!$J:$J,AU$4,'PLM001-財務計算用'!$A:$A,$B11))</f>
        <v/>
      </c>
      <c r="AV11" s="71" t="str">
        <f>IF(SUMIFS('PLM002'!$K:$K,'PLM002'!$C:$C,AU$4,'PLM002'!$F:$F,$B11)=0,"",SUMIFS('PLM002'!$K:$K,'PLM002'!$C:$C,AU$4,'PLM002'!$F:$F,$B11))</f>
        <v/>
      </c>
      <c r="AW11" s="72" t="str">
        <f>IF(SUMIFS('PLM001-財務計算用'!$P:$P,'PLM001-財務計算用'!$J:$J,AW$4,'PLM001-財務計算用'!$A:$A,$B11)=0,"",SUMIFS('PLM001-財務計算用'!$P:$P,'PLM001-財務計算用'!$J:$J,AW$4,'PLM001-財務計算用'!$A:$A,$B11))</f>
        <v/>
      </c>
      <c r="AX11" s="71" t="str">
        <f>IF(SUMIFS('PLM002'!$K:$K,'PLM002'!$C:$C,AW$4,'PLM002'!$F:$F,$B11)=0,"",SUMIFS('PLM002'!$K:$K,'PLM002'!$C:$C,AW$4,'PLM002'!$F:$F,$B11))</f>
        <v/>
      </c>
      <c r="AY11" s="72" t="str">
        <f>IF(SUMIFS('PLM001-財務計算用'!$P:$P,'PLM001-財務計算用'!$J:$J,AY$4,'PLM001-財務計算用'!$A:$A,$B11)=0,"",SUMIFS('PLM001-財務計算用'!$P:$P,'PLM001-財務計算用'!$J:$J,AY$4,'PLM001-財務計算用'!$A:$A,$B11))</f>
        <v/>
      </c>
      <c r="AZ11" s="71" t="str">
        <f>IF(SUMIFS('PLM002'!$K:$K,'PLM002'!$C:$C,AY$4,'PLM002'!$F:$F,$B11)=0,"",SUMIFS('PLM002'!$K:$K,'PLM002'!$C:$C,AY$4,'PLM002'!$F:$F,$B11))</f>
        <v/>
      </c>
      <c r="BA11" s="72" t="str">
        <f>IF(SUMIFS('PLM001-財務計算用'!$P:$P,'PLM001-財務計算用'!$J:$J,BA$4,'PLM001-財務計算用'!$A:$A,$B11)=0,"",SUMIFS('PLM001-財務計算用'!$P:$P,'PLM001-財務計算用'!$J:$J,BA$4,'PLM001-財務計算用'!$A:$A,$B11))</f>
        <v/>
      </c>
      <c r="BB11" s="71" t="str">
        <f>IF(SUMIFS('PLM002'!$K:$K,'PLM002'!$C:$C,BA$4,'PLM002'!$F:$F,$B11)=0,"",SUMIFS('PLM002'!$K:$K,'PLM002'!$C:$C,BA$4,'PLM002'!$F:$F,$B11))</f>
        <v/>
      </c>
      <c r="BC11" s="72" t="str">
        <f>IF(SUMIFS('PLM001-財務計算用'!$P:$P,'PLM001-財務計算用'!$J:$J,BC$4,'PLM001-財務計算用'!$A:$A,$B11)=0,"",SUMIFS('PLM001-財務計算用'!$P:$P,'PLM001-財務計算用'!$J:$J,BC$4,'PLM001-財務計算用'!$A:$A,$B11))</f>
        <v/>
      </c>
      <c r="BD11" s="71" t="str">
        <f>IF(SUMIFS('PLM002'!$K:$K,'PLM002'!$C:$C,BC$4,'PLM002'!$F:$F,$B11)=0,"",SUMIFS('PLM002'!$K:$K,'PLM002'!$C:$C,BC$4,'PLM002'!$F:$F,$B11))</f>
        <v/>
      </c>
      <c r="BE11" s="72" t="str">
        <f>IF(SUMIFS('PLM001-財務計算用'!$P:$P,'PLM001-財務計算用'!$J:$J,BE$4,'PLM001-財務計算用'!$A:$A,$B11)=0,"",SUMIFS('PLM001-財務計算用'!$P:$P,'PLM001-財務計算用'!$J:$J,BE$4,'PLM001-財務計算用'!$A:$A,$B11))</f>
        <v/>
      </c>
      <c r="BF11" s="71" t="str">
        <f>IF(SUMIFS('PLM002'!$K:$K,'PLM002'!$C:$C,BE$4,'PLM002'!$F:$F,$B11)=0,"",SUMIFS('PLM002'!$K:$K,'PLM002'!$C:$C,BE$4,'PLM002'!$F:$F,$B11))</f>
        <v/>
      </c>
      <c r="BG11" s="72" t="str">
        <f>IF(SUMIFS('PLM001-財務計算用'!$P:$P,'PLM001-財務計算用'!$J:$J,BG$4,'PLM001-財務計算用'!$A:$A,$B11)=0,"",SUMIFS('PLM001-財務計算用'!$P:$P,'PLM001-財務計算用'!$J:$J,BG$4,'PLM001-財務計算用'!$A:$A,$B11))</f>
        <v/>
      </c>
      <c r="BH11" s="71" t="str">
        <f>IF(SUMIFS('PLM002'!$K:$K,'PLM002'!$C:$C,BG$4,'PLM002'!$F:$F,$B11)=0,"",SUMIFS('PLM002'!$K:$K,'PLM002'!$C:$C,BG$4,'PLM002'!$F:$F,$B11))</f>
        <v/>
      </c>
      <c r="BI11" s="72" t="str">
        <f>IF(SUMIFS('PLM001-財務計算用'!$P:$P,'PLM001-財務計算用'!$J:$J,BI$4,'PLM001-財務計算用'!$A:$A,$B11)=0,"",SUMIFS('PLM001-財務計算用'!$P:$P,'PLM001-財務計算用'!$J:$J,BI$4,'PLM001-財務計算用'!$A:$A,$B11))</f>
        <v/>
      </c>
      <c r="BJ11" s="71" t="str">
        <f>IF(SUMIFS('PLM002'!$K:$K,'PLM002'!$C:$C,BI$4,'PLM002'!$F:$F,$B11)=0,"",SUMIFS('PLM002'!$K:$K,'PLM002'!$C:$C,BI$4,'PLM002'!$F:$F,$B11))</f>
        <v/>
      </c>
      <c r="BK11" s="72" t="str">
        <f>IF(SUMIFS('PLM001-財務計算用'!$P:$P,'PLM001-財務計算用'!$J:$J,BK$4,'PLM001-財務計算用'!$A:$A,$B11)=0,"",SUMIFS('PLM001-財務計算用'!$P:$P,'PLM001-財務計算用'!$J:$J,BK$4,'PLM001-財務計算用'!$A:$A,$B11))</f>
        <v/>
      </c>
      <c r="BL11" s="71" t="str">
        <f>IF(SUMIFS('PLM002'!$K:$K,'PLM002'!$C:$C,BK$4,'PLM002'!$F:$F,$B11)=0,"",SUMIFS('PLM002'!$K:$K,'PLM002'!$C:$C,BK$4,'PLM002'!$F:$F,$B11))</f>
        <v/>
      </c>
      <c r="BM11" s="72" t="str">
        <f>IF(SUMIFS('PLM001-財務計算用'!$P:$P,'PLM001-財務計算用'!$J:$J,BM$4,'PLM001-財務計算用'!$A:$A,$B11)=0,"",SUMIFS('PLM001-財務計算用'!$P:$P,'PLM001-財務計算用'!$J:$J,BM$4,'PLM001-財務計算用'!$A:$A,$B11))</f>
        <v/>
      </c>
      <c r="BN11" s="71" t="str">
        <f>IF(SUMIFS('PLM002'!$K:$K,'PLM002'!$C:$C,BM$4,'PLM002'!$F:$F,$B11)=0,"",SUMIFS('PLM002'!$K:$K,'PLM002'!$C:$C,BM$4,'PLM002'!$F:$F,$B11))</f>
        <v/>
      </c>
      <c r="BO11" s="72" t="str">
        <f>IF(SUMIFS('PLM001-財務計算用'!$P:$P,'PLM001-財務計算用'!$J:$J,BO$4,'PLM001-財務計算用'!$A:$A,$B11)=0,"",SUMIFS('PLM001-財務計算用'!$P:$P,'PLM001-財務計算用'!$J:$J,BO$4,'PLM001-財務計算用'!$A:$A,$B11))</f>
        <v/>
      </c>
      <c r="BP11" s="71" t="str">
        <f>IF(SUMIFS('PLM002'!$K:$K,'PLM002'!$C:$C,BO$4,'PLM002'!$F:$F,$B11)=0,"",SUMIFS('PLM002'!$K:$K,'PLM002'!$C:$C,BO$4,'PLM002'!$F:$F,$B11))</f>
        <v/>
      </c>
      <c r="BQ11" s="72" t="str">
        <f>IF(SUMIFS('PLM001-財務計算用'!$P:$P,'PLM001-財務計算用'!$J:$J,BQ$4,'PLM001-財務計算用'!$A:$A,$B11)=0,"",SUMIFS('PLM001-財務計算用'!$P:$P,'PLM001-財務計算用'!$J:$J,BQ$4,'PLM001-財務計算用'!$A:$A,$B11))</f>
        <v/>
      </c>
      <c r="BR11" s="71" t="str">
        <f>IF(SUMIFS('PLM002'!$K:$K,'PLM002'!$C:$C,BQ$4,'PLM002'!$F:$F,$B11)=0,"",SUMIFS('PLM002'!$K:$K,'PLM002'!$C:$C,BQ$4,'PLM002'!$F:$F,$B11))</f>
        <v/>
      </c>
      <c r="BS11" s="72" t="str">
        <f>IF(SUMIFS('PLM001-財務計算用'!$P:$P,'PLM001-財務計算用'!$J:$J,BS$4,'PLM001-財務計算用'!$A:$A,$B11)=0,"",SUMIFS('PLM001-財務計算用'!$P:$P,'PLM001-財務計算用'!$J:$J,BS$4,'PLM001-財務計算用'!$A:$A,$B11))</f>
        <v/>
      </c>
      <c r="BT11" s="71" t="str">
        <f>IF(SUMIFS('PLM002'!$K:$K,'PLM002'!$C:$C,BS$4,'PLM002'!$F:$F,$B11)=0,"",SUMIFS('PLM002'!$K:$K,'PLM002'!$C:$C,BS$4,'PLM002'!$F:$F,$B11))</f>
        <v/>
      </c>
      <c r="BU11" s="72" t="str">
        <f>IF(SUMIFS('PLM001-財務計算用'!$P:$P,'PLM001-財務計算用'!$J:$J,BU$4,'PLM001-財務計算用'!$A:$A,$B11)=0,"",SUMIFS('PLM001-財務計算用'!$P:$P,'PLM001-財務計算用'!$J:$J,BU$4,'PLM001-財務計算用'!$A:$A,$B11))</f>
        <v/>
      </c>
      <c r="BV11" s="71" t="str">
        <f>IF(SUMIFS('PLM002'!$K:$K,'PLM002'!$C:$C,BU$4,'PLM002'!$F:$F,$B11)=0,"",SUMIFS('PLM002'!$K:$K,'PLM002'!$C:$C,BU$4,'PLM002'!$F:$F,$B11))</f>
        <v/>
      </c>
      <c r="BW11" s="72" t="str">
        <f>IF(SUMIFS('PLM001-財務計算用'!$P:$P,'PLM001-財務計算用'!$J:$J,BW$4,'PLM001-財務計算用'!$A:$A,$B11)=0,"",SUMIFS('PLM001-財務計算用'!$P:$P,'PLM001-財務計算用'!$J:$J,BW$4,'PLM001-財務計算用'!$A:$A,$B11))</f>
        <v/>
      </c>
      <c r="BX11" s="71" t="str">
        <f>IF(SUMIFS('PLM002'!$K:$K,'PLM002'!$C:$C,BW$4,'PLM002'!$F:$F,$B11)=0,"",SUMIFS('PLM002'!$K:$K,'PLM002'!$C:$C,BW$4,'PLM002'!$F:$F,$B11))</f>
        <v/>
      </c>
      <c r="BY11" s="72" t="str">
        <f>IF(SUMIFS('PLM001-財務計算用'!$P:$P,'PLM001-財務計算用'!$J:$J,BY$4,'PLM001-財務計算用'!$A:$A,$B11)=0,"",SUMIFS('PLM001-財務計算用'!$P:$P,'PLM001-財務計算用'!$J:$J,BY$4,'PLM001-財務計算用'!$A:$A,$B11))</f>
        <v/>
      </c>
      <c r="BZ11" s="71" t="str">
        <f>IF(SUMIFS('PLM002'!$K:$K,'PLM002'!$C:$C,BY$4,'PLM002'!$F:$F,$B11)=0,"",SUMIFS('PLM002'!$K:$K,'PLM002'!$C:$C,BY$4,'PLM002'!$F:$F,$B11))</f>
        <v/>
      </c>
      <c r="CA11" s="72" t="str">
        <f>IF(SUMIFS('PLM001-財務計算用'!$P:$P,'PLM001-財務計算用'!$J:$J,CA$4,'PLM001-財務計算用'!$A:$A,$B11)=0,"",SUMIFS('PLM001-財務計算用'!$P:$P,'PLM001-財務計算用'!$J:$J,CA$4,'PLM001-財務計算用'!$A:$A,$B11))</f>
        <v/>
      </c>
      <c r="CB11" s="71" t="str">
        <f>IF(SUMIFS('PLM002'!$K:$K,'PLM002'!$C:$C,CA$4,'PLM002'!$F:$F,$B11)=0,"",SUMIFS('PLM002'!$K:$K,'PLM002'!$C:$C,CA$4,'PLM002'!$F:$F,$B11))</f>
        <v/>
      </c>
      <c r="CC11" s="72" t="str">
        <f>IF(SUMIFS('PLM001-財務計算用'!$P:$P,'PLM001-財務計算用'!$J:$J,CC$4,'PLM001-財務計算用'!$A:$A,$B11)=0,"",SUMIFS('PLM001-財務計算用'!$P:$P,'PLM001-財務計算用'!$J:$J,CC$4,'PLM001-財務計算用'!$A:$A,$B11))</f>
        <v/>
      </c>
      <c r="CD11" s="71" t="str">
        <f>IF(SUMIFS('PLM002'!$K:$K,'PLM002'!$C:$C,CC$4,'PLM002'!$F:$F,$B11)=0,"",SUMIFS('PLM002'!$K:$K,'PLM002'!$C:$C,CC$4,'PLM002'!$F:$F,$B11))</f>
        <v/>
      </c>
      <c r="CE11" s="72" t="str">
        <f>IF(SUMIFS('PLM001-財務計算用'!$P:$P,'PLM001-財務計算用'!$J:$J,CE$4,'PLM001-財務計算用'!$A:$A,$B11)=0,"",SUMIFS('PLM001-財務計算用'!$P:$P,'PLM001-財務計算用'!$J:$J,CE$4,'PLM001-財務計算用'!$A:$A,$B11))</f>
        <v/>
      </c>
      <c r="CF11" s="71" t="str">
        <f>IF(SUMIFS('PLM002'!$K:$K,'PLM002'!$C:$C,CE$4,'PLM002'!$F:$F,$B11)=0,"",SUMIFS('PLM002'!$K:$K,'PLM002'!$C:$C,CE$4,'PLM002'!$F:$F,$B11))</f>
        <v/>
      </c>
      <c r="CG11" s="72" t="str">
        <f>IF(SUMIFS('PLM001-財務計算用'!$P:$P,'PLM001-財務計算用'!$J:$J,CG$4,'PLM001-財務計算用'!$A:$A,$B11)=0,"",SUMIFS('PLM001-財務計算用'!$P:$P,'PLM001-財務計算用'!$J:$J,CG$4,'PLM001-財務計算用'!$A:$A,$B11))</f>
        <v/>
      </c>
      <c r="CH11" s="71" t="str">
        <f>IF(SUMIFS('PLM002'!$K:$K,'PLM002'!$C:$C,CG$4,'PLM002'!$F:$F,$B11)=0,"",SUMIFS('PLM002'!$K:$K,'PLM002'!$C:$C,CG$4,'PLM002'!$F:$F,$B11))</f>
        <v/>
      </c>
      <c r="CI11" s="72" t="str">
        <f>IF(SUMIFS('PLM001-財務計算用'!$P:$P,'PLM001-財務計算用'!$J:$J,CI$4,'PLM001-財務計算用'!$A:$A,$B11)=0,"",SUMIFS('PLM001-財務計算用'!$P:$P,'PLM001-財務計算用'!$J:$J,CI$4,'PLM001-財務計算用'!$A:$A,$B11))</f>
        <v/>
      </c>
      <c r="CJ11" s="71" t="str">
        <f>IF(SUMIFS('PLM002'!$K:$K,'PLM002'!$C:$C,CI$4,'PLM002'!$F:$F,$B11)=0,"",SUMIFS('PLM002'!$K:$K,'PLM002'!$C:$C,CI$4,'PLM002'!$F:$F,$B11))</f>
        <v/>
      </c>
      <c r="CK11" s="72" t="str">
        <f>IF(SUMIFS('PLM001-財務計算用'!$P:$P,'PLM001-財務計算用'!$J:$J,CK$4,'PLM001-財務計算用'!$A:$A,$B11)=0,"",SUMIFS('PLM001-財務計算用'!$P:$P,'PLM001-財務計算用'!$J:$J,CK$4,'PLM001-財務計算用'!$A:$A,$B11))</f>
        <v/>
      </c>
      <c r="CL11" s="71" t="str">
        <f>IF(SUMIFS('PLM002'!$K:$K,'PLM002'!$C:$C,CK$4,'PLM002'!$F:$F,$B11)=0,"",SUMIFS('PLM002'!$K:$K,'PLM002'!$C:$C,CK$4,'PLM002'!$F:$F,$B11))</f>
        <v/>
      </c>
      <c r="CM11" s="72" t="str">
        <f>IF(SUMIFS('PLM001-財務計算用'!$P:$P,'PLM001-財務計算用'!$J:$J,CM$4,'PLM001-財務計算用'!$A:$A,$B11)=0,"",SUMIFS('PLM001-財務計算用'!$P:$P,'PLM001-財務計算用'!$J:$J,CM$4,'PLM001-財務計算用'!$A:$A,$B11))</f>
        <v/>
      </c>
      <c r="CN11" s="71" t="str">
        <f>IF(SUMIFS('PLM002'!$K:$K,'PLM002'!$C:$C,CM$4,'PLM002'!$F:$F,$B11)=0,"",SUMIFS('PLM002'!$K:$K,'PLM002'!$C:$C,CM$4,'PLM002'!$F:$F,$B11))</f>
        <v/>
      </c>
      <c r="CO11" s="72" t="str">
        <f>IF(SUMIFS('PLM001-財務計算用'!$P:$P,'PLM001-財務計算用'!$J:$J,CO$4,'PLM001-財務計算用'!$A:$A,$B11)=0,"",SUMIFS('PLM001-財務計算用'!$P:$P,'PLM001-財務計算用'!$J:$J,CO$4,'PLM001-財務計算用'!$A:$A,$B11))</f>
        <v/>
      </c>
      <c r="CP11" s="71" t="str">
        <f>IF(SUMIFS('PLM002'!$K:$K,'PLM002'!$C:$C,CO$4,'PLM002'!$F:$F,$B11)=0,"",SUMIFS('PLM002'!$K:$K,'PLM002'!$C:$C,CO$4,'PLM002'!$F:$F,$B11))</f>
        <v/>
      </c>
      <c r="CQ11" s="72" t="str">
        <f>IF(SUMIFS('PLM001-財務計算用'!$P:$P,'PLM001-財務計算用'!$J:$J,CQ$4,'PLM001-財務計算用'!$A:$A,$B11)=0,"",SUMIFS('PLM001-財務計算用'!$P:$P,'PLM001-財務計算用'!$J:$J,CQ$4,'PLM001-財務計算用'!$A:$A,$B11))</f>
        <v/>
      </c>
      <c r="CR11" s="71" t="str">
        <f>IF(SUMIFS('PLM002'!$K:$K,'PLM002'!$C:$C,CQ$4,'PLM002'!$F:$F,$B11)=0,"",SUMIFS('PLM002'!$K:$K,'PLM002'!$C:$C,CQ$4,'PLM002'!$F:$F,$B11))</f>
        <v/>
      </c>
      <c r="CS11" s="72" t="str">
        <f>IF(SUMIFS('PLM001-財務計算用'!$P:$P,'PLM001-財務計算用'!$J:$J,CS$4,'PLM001-財務計算用'!$A:$A,$B11)=0,"",SUMIFS('PLM001-財務計算用'!$P:$P,'PLM001-財務計算用'!$J:$J,CS$4,'PLM001-財務計算用'!$A:$A,$B11))</f>
        <v/>
      </c>
      <c r="CT11" s="71" t="str">
        <f>IF(SUMIFS('PLM002'!$K:$K,'PLM002'!$C:$C,CS$4,'PLM002'!$F:$F,$B11)=0,"",SUMIFS('PLM002'!$K:$K,'PLM002'!$C:$C,CS$4,'PLM002'!$F:$F,$B11))</f>
        <v/>
      </c>
      <c r="CU11" s="72" t="str">
        <f>IF(SUMIFS('PLM001-財務計算用'!$P:$P,'PLM001-財務計算用'!$J:$J,CU$4,'PLM001-財務計算用'!$A:$A,$B11)=0,"",SUMIFS('PLM001-財務計算用'!$P:$P,'PLM001-財務計算用'!$J:$J,CU$4,'PLM001-財務計算用'!$A:$A,$B11))</f>
        <v/>
      </c>
      <c r="CV11" s="71" t="str">
        <f>IF(SUMIFS('PLM002'!$K:$K,'PLM002'!$C:$C,CU$4,'PLM002'!$F:$F,$B11)=0,"",SUMIFS('PLM002'!$K:$K,'PLM002'!$C:$C,CU$4,'PLM002'!$F:$F,$B11))</f>
        <v/>
      </c>
      <c r="CW11" s="72" t="str">
        <f>IF(SUMIFS('PLM001-財務計算用'!$P:$P,'PLM001-財務計算用'!$J:$J,CW$4,'PLM001-財務計算用'!$A:$A,$B11)=0,"",SUMIFS('PLM001-財務計算用'!$P:$P,'PLM001-財務計算用'!$J:$J,CW$4,'PLM001-財務計算用'!$A:$A,$B11))</f>
        <v/>
      </c>
      <c r="CX11" s="71" t="str">
        <f>IF(SUMIFS('PLM002'!$K:$K,'PLM002'!$C:$C,CW$4,'PLM002'!$F:$F,$B11)=0,"",SUMIFS('PLM002'!$K:$K,'PLM002'!$C:$C,CW$4,'PLM002'!$F:$F,$B11))</f>
        <v/>
      </c>
      <c r="CY11" s="72" t="str">
        <f>IF(SUMIFS('PLM001-財務計算用'!$P:$P,'PLM001-財務計算用'!$J:$J,CY$4,'PLM001-財務計算用'!$A:$A,$B11)=0,"",SUMIFS('PLM001-財務計算用'!$P:$P,'PLM001-財務計算用'!$J:$J,CY$4,'PLM001-財務計算用'!$A:$A,$B11))</f>
        <v/>
      </c>
      <c r="CZ11" s="71" t="str">
        <f>IF(SUMIFS('PLM002'!$K:$K,'PLM002'!$C:$C,CY$4,'PLM002'!$F:$F,$B11)=0,"",SUMIFS('PLM002'!$K:$K,'PLM002'!$C:$C,CY$4,'PLM002'!$F:$F,$B11))</f>
        <v/>
      </c>
      <c r="DA11" s="72" t="str">
        <f>IF(SUMIFS('PLM001-財務計算用'!$P:$P,'PLM001-財務計算用'!$J:$J,DA$4,'PLM001-財務計算用'!$A:$A,$B11)=0,"",SUMIFS('PLM001-財務計算用'!$P:$P,'PLM001-財務計算用'!$J:$J,DA$4,'PLM001-財務計算用'!$A:$A,$B11))</f>
        <v/>
      </c>
      <c r="DB11" s="71" t="str">
        <f>IF(SUMIFS('PLM002'!$K:$K,'PLM002'!$C:$C,DA$4,'PLM002'!$F:$F,$B11)=0,"",SUMIFS('PLM002'!$K:$K,'PLM002'!$C:$C,DA$4,'PLM002'!$F:$F,$B11))</f>
        <v/>
      </c>
      <c r="DC11" s="72" t="str">
        <f>IF(SUMIFS('PLM001-財務計算用'!$P:$P,'PLM001-財務計算用'!$J:$J,DC$4,'PLM001-財務計算用'!$A:$A,$B11)=0,"",SUMIFS('PLM001-財務計算用'!$P:$P,'PLM001-財務計算用'!$J:$J,DC$4,'PLM001-財務計算用'!$A:$A,$B11))</f>
        <v/>
      </c>
      <c r="DD11" s="71" t="str">
        <f>IF(SUMIFS('PLM002'!$K:$K,'PLM002'!$C:$C,DC$4,'PLM002'!$F:$F,$B11)=0,"",SUMIFS('PLM002'!$K:$K,'PLM002'!$C:$C,DC$4,'PLM002'!$F:$F,$B11))</f>
        <v/>
      </c>
      <c r="DE11" s="72" t="str">
        <f>IF(SUMIFS('PLM001-財務計算用'!$P:$P,'PLM001-財務計算用'!$J:$J,DE$4,'PLM001-財務計算用'!$A:$A,$B11)=0,"",SUMIFS('PLM001-財務計算用'!$P:$P,'PLM001-財務計算用'!$J:$J,DE$4,'PLM001-財務計算用'!$A:$A,$B11))</f>
        <v/>
      </c>
      <c r="DF11" s="71" t="str">
        <f>IF(SUMIFS('PLM002'!$K:$K,'PLM002'!$C:$C,DE$4,'PLM002'!$F:$F,$B11)=0,"",SUMIFS('PLM002'!$K:$K,'PLM002'!$C:$C,DE$4,'PLM002'!$F:$F,$B11))</f>
        <v/>
      </c>
      <c r="DG11" s="72" t="str">
        <f>IF(SUMIFS('PLM001-財務計算用'!$P:$P,'PLM001-財務計算用'!$J:$J,DG$4,'PLM001-財務計算用'!$A:$A,$B11)=0,"",SUMIFS('PLM001-財務計算用'!$P:$P,'PLM001-財務計算用'!$J:$J,DG$4,'PLM001-財務計算用'!$A:$A,$B11))</f>
        <v/>
      </c>
      <c r="DH11" s="71" t="str">
        <f>IF(SUMIFS('PLM002'!$K:$K,'PLM002'!$C:$C,DG$4,'PLM002'!$F:$F,$B11)=0,"",SUMIFS('PLM002'!$K:$K,'PLM002'!$C:$C,DG$4,'PLM002'!$F:$F,$B11))</f>
        <v/>
      </c>
      <c r="DI11" s="72" t="str">
        <f>IF(SUMIFS('PLM001-財務計算用'!$P:$P,'PLM001-財務計算用'!$J:$J,DI$4,'PLM001-財務計算用'!$A:$A,$B11)=0,"",SUMIFS('PLM001-財務計算用'!$P:$P,'PLM001-財務計算用'!$J:$J,DI$4,'PLM001-財務計算用'!$A:$A,$B11))</f>
        <v/>
      </c>
      <c r="DJ11" s="71" t="str">
        <f>IF(SUMIFS('PLM002'!$K:$K,'PLM002'!$C:$C,DI$4,'PLM002'!$F:$F,$B11)=0,"",SUMIFS('PLM002'!$K:$K,'PLM002'!$C:$C,DI$4,'PLM002'!$F:$F,$B11))</f>
        <v/>
      </c>
      <c r="DK11" s="72" t="str">
        <f>IF(SUMIFS('PLM001-財務計算用'!$P:$P,'PLM001-財務計算用'!$J:$J,DK$4,'PLM001-財務計算用'!$A:$A,$B11)=0,"",SUMIFS('PLM001-財務計算用'!$P:$P,'PLM001-財務計算用'!$J:$J,DK$4,'PLM001-財務計算用'!$A:$A,$B11))</f>
        <v/>
      </c>
      <c r="DL11" s="71" t="str">
        <f>IF(SUMIFS('PLM002'!$K:$K,'PLM002'!$C:$C,DK$4,'PLM002'!$F:$F,$B11)=0,"",SUMIFS('PLM002'!$K:$K,'PLM002'!$C:$C,DK$4,'PLM002'!$F:$F,$B11))</f>
        <v/>
      </c>
      <c r="DM11" s="72" t="str">
        <f>IF(SUMIFS('PLM001-財務計算用'!$P:$P,'PLM001-財務計算用'!$J:$J,DM$4,'PLM001-財務計算用'!$A:$A,$B11)=0,"",SUMIFS('PLM001-財務計算用'!$P:$P,'PLM001-財務計算用'!$J:$J,DM$4,'PLM001-財務計算用'!$A:$A,$B11))</f>
        <v/>
      </c>
      <c r="DN11" s="71" t="str">
        <f>IF(SUMIFS('PLM002'!$K:$K,'PLM002'!$C:$C,DM$4,'PLM002'!$F:$F,$B11)=0,"",SUMIFS('PLM002'!$K:$K,'PLM002'!$C:$C,DM$4,'PLM002'!$F:$F,$B11))</f>
        <v/>
      </c>
      <c r="DO11" s="72" t="str">
        <f>IF(SUMIFS('PLM001-財務計算用'!$P:$P,'PLM001-財務計算用'!$J:$J,DO$4,'PLM001-財務計算用'!$A:$A,$B11)=0,"",SUMIFS('PLM001-財務計算用'!$P:$P,'PLM001-財務計算用'!$J:$J,DO$4,'PLM001-財務計算用'!$A:$A,$B11))</f>
        <v/>
      </c>
      <c r="DP11" s="71" t="str">
        <f>IF(SUMIFS('PLM002'!$K:$K,'PLM002'!$C:$C,DO$4,'PLM002'!$F:$F,$B11)=0,"",SUMIFS('PLM002'!$K:$K,'PLM002'!$C:$C,DO$4,'PLM002'!$F:$F,$B11))</f>
        <v/>
      </c>
      <c r="DQ11" s="72" t="str">
        <f>IF(SUMIFS('PLM001-財務計算用'!$P:$P,'PLM001-財務計算用'!$J:$J,DQ$4,'PLM001-財務計算用'!$A:$A,$B11)=0,"",SUMIFS('PLM001-財務計算用'!$P:$P,'PLM001-財務計算用'!$J:$J,DQ$4,'PLM001-財務計算用'!$A:$A,$B11))</f>
        <v/>
      </c>
      <c r="DR11" s="71" t="str">
        <f>IF(SUMIFS('PLM002'!$K:$K,'PLM002'!$C:$C,DQ$4,'PLM002'!$F:$F,$B11)=0,"",SUMIFS('PLM002'!$K:$K,'PLM002'!$C:$C,DQ$4,'PLM002'!$F:$F,$B11))</f>
        <v/>
      </c>
      <c r="DS11" s="72" t="str">
        <f>IF(SUMIFS('PLM001-財務計算用'!$P:$P,'PLM001-財務計算用'!$J:$J,DS$4,'PLM001-財務計算用'!$A:$A,$B11)=0,"",SUMIFS('PLM001-財務計算用'!$P:$P,'PLM001-財務計算用'!$J:$J,DS$4,'PLM001-財務計算用'!$A:$A,$B11))</f>
        <v/>
      </c>
      <c r="DT11" s="71" t="str">
        <f>IF(SUMIFS('PLM002'!$K:$K,'PLM002'!$C:$C,DS$4,'PLM002'!$F:$F,$B11)=0,"",SUMIFS('PLM002'!$K:$K,'PLM002'!$C:$C,DS$4,'PLM002'!$F:$F,$B11))</f>
        <v/>
      </c>
      <c r="DU11" s="72" t="str">
        <f>IF(SUMIFS('PLM001-財務計算用'!$P:$P,'PLM001-財務計算用'!$J:$J,DU$4,'PLM001-財務計算用'!$A:$A,$B11)=0,"",SUMIFS('PLM001-財務計算用'!$P:$P,'PLM001-財務計算用'!$J:$J,DU$4,'PLM001-財務計算用'!$A:$A,$B11))</f>
        <v/>
      </c>
      <c r="DV11" s="71" t="str">
        <f>IF(SUMIFS('PLM002'!$K:$K,'PLM002'!$C:$C,DU$4,'PLM002'!$F:$F,$B11)=0,"",SUMIFS('PLM002'!$K:$K,'PLM002'!$C:$C,DU$4,'PLM002'!$F:$F,$B11))</f>
        <v/>
      </c>
      <c r="DW11" s="72" t="str">
        <f>IF(SUMIFS('PLM001-財務計算用'!$P:$P,'PLM001-財務計算用'!$J:$J,DW$4,'PLM001-財務計算用'!$A:$A,$B11)=0,"",SUMIFS('PLM001-財務計算用'!$P:$P,'PLM001-財務計算用'!$J:$J,DW$4,'PLM001-財務計算用'!$A:$A,$B11))</f>
        <v/>
      </c>
      <c r="DX11" s="71" t="str">
        <f>IF(SUMIFS('PLM002'!$K:$K,'PLM002'!$C:$C,DW$4,'PLM002'!$F:$F,$B11)=0,"",SUMIFS('PLM002'!$K:$K,'PLM002'!$C:$C,DW$4,'PLM002'!$F:$F,$B11))</f>
        <v/>
      </c>
      <c r="DY11" s="72" t="str">
        <f>IF(SUMIFS('PLM001-財務計算用'!$P:$P,'PLM001-財務計算用'!$J:$J,DY$4,'PLM001-財務計算用'!$A:$A,$B11)=0,"",SUMIFS('PLM001-財務計算用'!$P:$P,'PLM001-財務計算用'!$J:$J,DY$4,'PLM001-財務計算用'!$A:$A,$B11))</f>
        <v/>
      </c>
      <c r="DZ11" s="71" t="str">
        <f>IF(SUMIFS('PLM002'!$K:$K,'PLM002'!$C:$C,DY$4,'PLM002'!$F:$F,$B11)=0,"",SUMIFS('PLM002'!$K:$K,'PLM002'!$C:$C,DY$4,'PLM002'!$F:$F,$B11))</f>
        <v/>
      </c>
      <c r="EA11" s="72" t="str">
        <f>IF(SUMIFS('PLM001-財務計算用'!$P:$P,'PLM001-財務計算用'!$J:$J,EA$4,'PLM001-財務計算用'!$A:$A,$B11)=0,"",SUMIFS('PLM001-財務計算用'!$P:$P,'PLM001-財務計算用'!$J:$J,EA$4,'PLM001-財務計算用'!$A:$A,$B11))</f>
        <v/>
      </c>
      <c r="EB11" s="71" t="str">
        <f>IF(SUMIFS('PLM002'!$K:$K,'PLM002'!$C:$C,EA$4,'PLM002'!$F:$F,$B11)=0,"",SUMIFS('PLM002'!$K:$K,'PLM002'!$C:$C,EA$4,'PLM002'!$F:$F,$B11))</f>
        <v/>
      </c>
      <c r="EC11" s="72" t="str">
        <f>IF(SUMIFS('PLM001-財務計算用'!$P:$P,'PLM001-財務計算用'!$J:$J,EC$4,'PLM001-財務計算用'!$A:$A,$B11)=0,"",SUMIFS('PLM001-財務計算用'!$P:$P,'PLM001-財務計算用'!$J:$J,EC$4,'PLM001-財務計算用'!$A:$A,$B11))</f>
        <v/>
      </c>
      <c r="ED11" s="71" t="str">
        <f>IF(SUMIFS('PLM002'!$K:$K,'PLM002'!$C:$C,EC$4,'PLM002'!$F:$F,$B11)=0,"",SUMIFS('PLM002'!$K:$K,'PLM002'!$C:$C,EC$4,'PLM002'!$F:$F,$B11))</f>
        <v/>
      </c>
    </row>
    <row r="12" spans="1:134" ht="13.5">
      <c r="A12" s="96" t="str">
        <f>'PLM014'!A13</f>
        <v>D-協同</v>
      </c>
      <c r="B12" s="178" t="s">
        <v>10187</v>
      </c>
      <c r="C12" s="131" t="str">
        <f>'PLM014'!C13</f>
        <v>SCX6标准/加长型技转</v>
      </c>
      <c r="D12" s="97" t="str">
        <f t="shared" si="6"/>
        <v>(D250801R1)  SCX6标准/加长型技转</v>
      </c>
      <c r="E12" s="97" t="str">
        <f>'PLM014'!E13</f>
        <v>研发一部</v>
      </c>
      <c r="F12" s="97" t="str">
        <f>'PLM014'!F13</f>
        <v>郑仁春</v>
      </c>
      <c r="G12" s="97" t="str">
        <f>'PLM014'!G13</f>
        <v>Active</v>
      </c>
      <c r="H12" s="98">
        <f>'PLM014'!H13</f>
        <v>45869.666666666664</v>
      </c>
      <c r="I12" s="98">
        <f>'PLM014'!I13</f>
        <v>45970.666666666664</v>
      </c>
      <c r="J12" s="99">
        <f t="shared" si="7"/>
        <v>101</v>
      </c>
      <c r="K12" s="150">
        <f t="shared" si="8"/>
        <v>45945.416666666664</v>
      </c>
      <c r="L12" s="150">
        <f t="shared" si="9"/>
        <v>45965.616666666661</v>
      </c>
      <c r="M12" s="98">
        <f>IF(ISERROR('PLM014'!L13),"",('PLM014'!L13))</f>
        <v>45870</v>
      </c>
      <c r="N12" s="237" t="str">
        <f>IF(IF(ISERROR('PLM014'!N13),"",('PLM014'!N13))=0,"",IF(ISERROR('PLM014'!N13),"",('PLM014'!N13)))</f>
        <v/>
      </c>
      <c r="O12" s="99" t="str">
        <f t="shared" si="0"/>
        <v/>
      </c>
      <c r="P12" s="98">
        <f t="shared" ca="1" si="1"/>
        <v>46044</v>
      </c>
      <c r="Q12" s="99">
        <f t="shared" ca="1" si="2"/>
        <v>174</v>
      </c>
      <c r="R12" s="100">
        <f>'PLM014'!Q13/100</f>
        <v>0.33</v>
      </c>
      <c r="S12" s="139" t="str">
        <f t="shared" ca="1" si="3"/>
        <v>專案延遲 74 天</v>
      </c>
      <c r="U12" s="101" t="str">
        <f t="shared" si="4"/>
        <v>未登入</v>
      </c>
      <c r="V12" s="101">
        <f t="shared" si="5"/>
        <v>0</v>
      </c>
      <c r="W12" s="101" t="str">
        <f>IF(SUMIFS('PLM001-財務計算用'!$P:$P,'PLM001-財務計算用'!$A:$A,B12)=0,"未登入",SUMIFS('PLM001-財務計算用'!$P:$P,'PLM001-財務計算用'!$A:$A,B12))</f>
        <v>未登入</v>
      </c>
      <c r="X12" s="101">
        <f>SUMIFS('PLM002'!$K:$K,'PLM002'!$F:$F,$B12)</f>
        <v>0</v>
      </c>
      <c r="Y12" s="72" t="str">
        <f>IF(SUMIFS('PLM001-財務計算用'!$P:$P,'PLM001-財務計算用'!$J:$J,Y$4,'PLM001-財務計算用'!$A:$A,$B12)=0,"",SUMIFS('PLM001-財務計算用'!$P:$P,'PLM001-財務計算用'!$J:$J,Y$4,'PLM001-財務計算用'!$A:$A,$B12))</f>
        <v/>
      </c>
      <c r="Z12" s="71" t="str">
        <f>IF(SUMIFS('PLM002'!$K:$K,'PLM002'!$C:$C,Y$4,'PLM002'!$F:$F,$B12)=0,"",SUMIFS('PLM002'!$K:$K,'PLM002'!$C:$C,Y$4,'PLM002'!$F:$F,$B12))</f>
        <v/>
      </c>
      <c r="AA12" s="72" t="str">
        <f>IF(SUMIFS('PLM001-財務計算用'!$P:$P,'PLM001-財務計算用'!$J:$J,AA$4,'PLM001-財務計算用'!$A:$A,$B12)=0,"",SUMIFS('PLM001-財務計算用'!$P:$P,'PLM001-財務計算用'!$J:$J,AA$4,'PLM001-財務計算用'!$A:$A,$B12))</f>
        <v/>
      </c>
      <c r="AB12" s="71" t="str">
        <f>IF(SUMIFS('PLM002'!$K:$K,'PLM002'!$C:$C,AA$4,'PLM002'!$F:$F,$B12)=0,"",SUMIFS('PLM002'!$K:$K,'PLM002'!$C:$C,AA$4,'PLM002'!$F:$F,$B12))</f>
        <v/>
      </c>
      <c r="AC12" s="72" t="str">
        <f>IF(SUMIFS('PLM001-財務計算用'!$P:$P,'PLM001-財務計算用'!$J:$J,AC$4,'PLM001-財務計算用'!$A:$A,$B12)=0,"",SUMIFS('PLM001-財務計算用'!$P:$P,'PLM001-財務計算用'!$J:$J,AC$4,'PLM001-財務計算用'!$A:$A,$B12))</f>
        <v/>
      </c>
      <c r="AD12" s="71" t="str">
        <f>IF(SUMIFS('PLM002'!$K:$K,'PLM002'!$C:$C,AC$4,'PLM002'!$F:$F,$B12)=0,"",SUMIFS('PLM002'!$K:$K,'PLM002'!$C:$C,AC$4,'PLM002'!$F:$F,$B12))</f>
        <v/>
      </c>
      <c r="AE12" s="72" t="str">
        <f>IF(SUMIFS('PLM001-財務計算用'!$P:$P,'PLM001-財務計算用'!$J:$J,AE$4,'PLM001-財務計算用'!$A:$A,$B12)=0,"",SUMIFS('PLM001-財務計算用'!$P:$P,'PLM001-財務計算用'!$J:$J,AE$4,'PLM001-財務計算用'!$A:$A,$B12))</f>
        <v/>
      </c>
      <c r="AF12" s="71" t="str">
        <f>IF(SUMIFS('PLM002'!$K:$K,'PLM002'!$C:$C,AE$4,'PLM002'!$F:$F,$B12)=0,"",SUMIFS('PLM002'!$K:$K,'PLM002'!$C:$C,AE$4,'PLM002'!$F:$F,$B12))</f>
        <v/>
      </c>
      <c r="AG12" s="72" t="str">
        <f>IF(SUMIFS('PLM001-財務計算用'!$P:$P,'PLM001-財務計算用'!$J:$J,AG$4,'PLM001-財務計算用'!$A:$A,$B12)=0,"",SUMIFS('PLM001-財務計算用'!$P:$P,'PLM001-財務計算用'!$J:$J,AG$4,'PLM001-財務計算用'!$A:$A,$B12))</f>
        <v/>
      </c>
      <c r="AH12" s="71" t="str">
        <f>IF(SUMIFS('PLM002'!$K:$K,'PLM002'!$C:$C,AG$4,'PLM002'!$F:$F,$B12)=0,"",SUMIFS('PLM002'!$K:$K,'PLM002'!$C:$C,AG$4,'PLM002'!$F:$F,$B12))</f>
        <v/>
      </c>
      <c r="AI12" s="72" t="str">
        <f>IF(SUMIFS('PLM001-財務計算用'!$P:$P,'PLM001-財務計算用'!$J:$J,AI$4,'PLM001-財務計算用'!$A:$A,$B12)=0,"",SUMIFS('PLM001-財務計算用'!$P:$P,'PLM001-財務計算用'!$J:$J,AI$4,'PLM001-財務計算用'!$A:$A,$B12))</f>
        <v/>
      </c>
      <c r="AJ12" s="71" t="str">
        <f>IF(SUMIFS('PLM002'!$K:$K,'PLM002'!$C:$C,AI$4,'PLM002'!$F:$F,$B12)=0,"",SUMIFS('PLM002'!$K:$K,'PLM002'!$C:$C,AI$4,'PLM002'!$F:$F,$B12))</f>
        <v/>
      </c>
      <c r="AK12" s="72" t="str">
        <f>IF(SUMIFS('PLM001-財務計算用'!$P:$P,'PLM001-財務計算用'!$J:$J,AK$4,'PLM001-財務計算用'!$A:$A,$B12)=0,"",SUMIFS('PLM001-財務計算用'!$P:$P,'PLM001-財務計算用'!$J:$J,AK$4,'PLM001-財務計算用'!$A:$A,$B12))</f>
        <v/>
      </c>
      <c r="AL12" s="71" t="str">
        <f>IF(SUMIFS('PLM002'!$K:$K,'PLM002'!$C:$C,AK$4,'PLM002'!$F:$F,$B12)=0,"",SUMIFS('PLM002'!$K:$K,'PLM002'!$C:$C,AK$4,'PLM002'!$F:$F,$B12))</f>
        <v/>
      </c>
      <c r="AM12" s="72" t="str">
        <f>IF(SUMIFS('PLM001-財務計算用'!$P:$P,'PLM001-財務計算用'!$J:$J,AM$4,'PLM001-財務計算用'!$A:$A,$B12)=0,"",SUMIFS('PLM001-財務計算用'!$P:$P,'PLM001-財務計算用'!$J:$J,AM$4,'PLM001-財務計算用'!$A:$A,$B12))</f>
        <v/>
      </c>
      <c r="AN12" s="71" t="str">
        <f>IF(SUMIFS('PLM002'!$K:$K,'PLM002'!$C:$C,AM$4,'PLM002'!$F:$F,$B12)=0,"",SUMIFS('PLM002'!$K:$K,'PLM002'!$C:$C,AM$4,'PLM002'!$F:$F,$B12))</f>
        <v/>
      </c>
      <c r="AO12" s="72" t="str">
        <f>IF(SUMIFS('PLM001-財務計算用'!$P:$P,'PLM001-財務計算用'!$J:$J,AO$4,'PLM001-財務計算用'!$A:$A,$B12)=0,"",SUMIFS('PLM001-財務計算用'!$P:$P,'PLM001-財務計算用'!$J:$J,AO$4,'PLM001-財務計算用'!$A:$A,$B12))</f>
        <v/>
      </c>
      <c r="AP12" s="71" t="str">
        <f>IF(SUMIFS('PLM002'!$K:$K,'PLM002'!$C:$C,AO$4,'PLM002'!$F:$F,$B12)=0,"",SUMIFS('PLM002'!$K:$K,'PLM002'!$C:$C,AO$4,'PLM002'!$F:$F,$B12))</f>
        <v/>
      </c>
      <c r="AQ12" s="72" t="str">
        <f>IF(SUMIFS('PLM001-財務計算用'!$P:$P,'PLM001-財務計算用'!$J:$J,AQ$4,'PLM001-財務計算用'!$A:$A,$B12)=0,"",SUMIFS('PLM001-財務計算用'!$P:$P,'PLM001-財務計算用'!$J:$J,AQ$4,'PLM001-財務計算用'!$A:$A,$B12))</f>
        <v/>
      </c>
      <c r="AR12" s="71" t="str">
        <f>IF(SUMIFS('PLM002'!$K:$K,'PLM002'!$C:$C,AQ$4,'PLM002'!$F:$F,$B12)=0,"",SUMIFS('PLM002'!$K:$K,'PLM002'!$C:$C,AQ$4,'PLM002'!$F:$F,$B12))</f>
        <v/>
      </c>
      <c r="AS12" s="72" t="str">
        <f>IF(SUMIFS('PLM001-財務計算用'!$P:$P,'PLM001-財務計算用'!$J:$J,AS$4,'PLM001-財務計算用'!$A:$A,$B12)=0,"",SUMIFS('PLM001-財務計算用'!$P:$P,'PLM001-財務計算用'!$J:$J,AS$4,'PLM001-財務計算用'!$A:$A,$B12))</f>
        <v/>
      </c>
      <c r="AT12" s="71" t="str">
        <f>IF(SUMIFS('PLM002'!$K:$K,'PLM002'!$C:$C,AS$4,'PLM002'!$F:$F,$B12)=0,"",SUMIFS('PLM002'!$K:$K,'PLM002'!$C:$C,AS$4,'PLM002'!$F:$F,$B12))</f>
        <v/>
      </c>
      <c r="AU12" s="72" t="str">
        <f>IF(SUMIFS('PLM001-財務計算用'!$P:$P,'PLM001-財務計算用'!$J:$J,AU$4,'PLM001-財務計算用'!$A:$A,$B12)=0,"",SUMIFS('PLM001-財務計算用'!$P:$P,'PLM001-財務計算用'!$J:$J,AU$4,'PLM001-財務計算用'!$A:$A,$B12))</f>
        <v/>
      </c>
      <c r="AV12" s="71" t="str">
        <f>IF(SUMIFS('PLM002'!$K:$K,'PLM002'!$C:$C,AU$4,'PLM002'!$F:$F,$B12)=0,"",SUMIFS('PLM002'!$K:$K,'PLM002'!$C:$C,AU$4,'PLM002'!$F:$F,$B12))</f>
        <v/>
      </c>
      <c r="AW12" s="72" t="str">
        <f>IF(SUMIFS('PLM001-財務計算用'!$P:$P,'PLM001-財務計算用'!$J:$J,AW$4,'PLM001-財務計算用'!$A:$A,$B12)=0,"",SUMIFS('PLM001-財務計算用'!$P:$P,'PLM001-財務計算用'!$J:$J,AW$4,'PLM001-財務計算用'!$A:$A,$B12))</f>
        <v/>
      </c>
      <c r="AX12" s="71" t="str">
        <f>IF(SUMIFS('PLM002'!$K:$K,'PLM002'!$C:$C,AW$4,'PLM002'!$F:$F,$B12)=0,"",SUMIFS('PLM002'!$K:$K,'PLM002'!$C:$C,AW$4,'PLM002'!$F:$F,$B12))</f>
        <v/>
      </c>
      <c r="AY12" s="72" t="str">
        <f>IF(SUMIFS('PLM001-財務計算用'!$P:$P,'PLM001-財務計算用'!$J:$J,AY$4,'PLM001-財務計算用'!$A:$A,$B12)=0,"",SUMIFS('PLM001-財務計算用'!$P:$P,'PLM001-財務計算用'!$J:$J,AY$4,'PLM001-財務計算用'!$A:$A,$B12))</f>
        <v/>
      </c>
      <c r="AZ12" s="71" t="str">
        <f>IF(SUMIFS('PLM002'!$K:$K,'PLM002'!$C:$C,AY$4,'PLM002'!$F:$F,$B12)=0,"",SUMIFS('PLM002'!$K:$K,'PLM002'!$C:$C,AY$4,'PLM002'!$F:$F,$B12))</f>
        <v/>
      </c>
      <c r="BA12" s="72" t="str">
        <f>IF(SUMIFS('PLM001-財務計算用'!$P:$P,'PLM001-財務計算用'!$J:$J,BA$4,'PLM001-財務計算用'!$A:$A,$B12)=0,"",SUMIFS('PLM001-財務計算用'!$P:$P,'PLM001-財務計算用'!$J:$J,BA$4,'PLM001-財務計算用'!$A:$A,$B12))</f>
        <v/>
      </c>
      <c r="BB12" s="71" t="str">
        <f>IF(SUMIFS('PLM002'!$K:$K,'PLM002'!$C:$C,BA$4,'PLM002'!$F:$F,$B12)=0,"",SUMIFS('PLM002'!$K:$K,'PLM002'!$C:$C,BA$4,'PLM002'!$F:$F,$B12))</f>
        <v/>
      </c>
      <c r="BC12" s="72" t="str">
        <f>IF(SUMIFS('PLM001-財務計算用'!$P:$P,'PLM001-財務計算用'!$J:$J,BC$4,'PLM001-財務計算用'!$A:$A,$B12)=0,"",SUMIFS('PLM001-財務計算用'!$P:$P,'PLM001-財務計算用'!$J:$J,BC$4,'PLM001-財務計算用'!$A:$A,$B12))</f>
        <v/>
      </c>
      <c r="BD12" s="71" t="str">
        <f>IF(SUMIFS('PLM002'!$K:$K,'PLM002'!$C:$C,BC$4,'PLM002'!$F:$F,$B12)=0,"",SUMIFS('PLM002'!$K:$K,'PLM002'!$C:$C,BC$4,'PLM002'!$F:$F,$B12))</f>
        <v/>
      </c>
      <c r="BE12" s="72" t="str">
        <f>IF(SUMIFS('PLM001-財務計算用'!$P:$P,'PLM001-財務計算用'!$J:$J,BE$4,'PLM001-財務計算用'!$A:$A,$B12)=0,"",SUMIFS('PLM001-財務計算用'!$P:$P,'PLM001-財務計算用'!$J:$J,BE$4,'PLM001-財務計算用'!$A:$A,$B12))</f>
        <v/>
      </c>
      <c r="BF12" s="71" t="str">
        <f>IF(SUMIFS('PLM002'!$K:$K,'PLM002'!$C:$C,BE$4,'PLM002'!$F:$F,$B12)=0,"",SUMIFS('PLM002'!$K:$K,'PLM002'!$C:$C,BE$4,'PLM002'!$F:$F,$B12))</f>
        <v/>
      </c>
      <c r="BG12" s="72" t="str">
        <f>IF(SUMIFS('PLM001-財務計算用'!$P:$P,'PLM001-財務計算用'!$J:$J,BG$4,'PLM001-財務計算用'!$A:$A,$B12)=0,"",SUMIFS('PLM001-財務計算用'!$P:$P,'PLM001-財務計算用'!$J:$J,BG$4,'PLM001-財務計算用'!$A:$A,$B12))</f>
        <v/>
      </c>
      <c r="BH12" s="71" t="str">
        <f>IF(SUMIFS('PLM002'!$K:$K,'PLM002'!$C:$C,BG$4,'PLM002'!$F:$F,$B12)=0,"",SUMIFS('PLM002'!$K:$K,'PLM002'!$C:$C,BG$4,'PLM002'!$F:$F,$B12))</f>
        <v/>
      </c>
      <c r="BI12" s="72" t="str">
        <f>IF(SUMIFS('PLM001-財務計算用'!$P:$P,'PLM001-財務計算用'!$J:$J,BI$4,'PLM001-財務計算用'!$A:$A,$B12)=0,"",SUMIFS('PLM001-財務計算用'!$P:$P,'PLM001-財務計算用'!$J:$J,BI$4,'PLM001-財務計算用'!$A:$A,$B12))</f>
        <v/>
      </c>
      <c r="BJ12" s="71" t="str">
        <f>IF(SUMIFS('PLM002'!$K:$K,'PLM002'!$C:$C,BI$4,'PLM002'!$F:$F,$B12)=0,"",SUMIFS('PLM002'!$K:$K,'PLM002'!$C:$C,BI$4,'PLM002'!$F:$F,$B12))</f>
        <v/>
      </c>
      <c r="BK12" s="72" t="str">
        <f>IF(SUMIFS('PLM001-財務計算用'!$P:$P,'PLM001-財務計算用'!$J:$J,BK$4,'PLM001-財務計算用'!$A:$A,$B12)=0,"",SUMIFS('PLM001-財務計算用'!$P:$P,'PLM001-財務計算用'!$J:$J,BK$4,'PLM001-財務計算用'!$A:$A,$B12))</f>
        <v/>
      </c>
      <c r="BL12" s="71" t="str">
        <f>IF(SUMIFS('PLM002'!$K:$K,'PLM002'!$C:$C,BK$4,'PLM002'!$F:$F,$B12)=0,"",SUMIFS('PLM002'!$K:$K,'PLM002'!$C:$C,BK$4,'PLM002'!$F:$F,$B12))</f>
        <v/>
      </c>
      <c r="BM12" s="72" t="str">
        <f>IF(SUMIFS('PLM001-財務計算用'!$P:$P,'PLM001-財務計算用'!$J:$J,BM$4,'PLM001-財務計算用'!$A:$A,$B12)=0,"",SUMIFS('PLM001-財務計算用'!$P:$P,'PLM001-財務計算用'!$J:$J,BM$4,'PLM001-財務計算用'!$A:$A,$B12))</f>
        <v/>
      </c>
      <c r="BN12" s="71" t="str">
        <f>IF(SUMIFS('PLM002'!$K:$K,'PLM002'!$C:$C,BM$4,'PLM002'!$F:$F,$B12)=0,"",SUMIFS('PLM002'!$K:$K,'PLM002'!$C:$C,BM$4,'PLM002'!$F:$F,$B12))</f>
        <v/>
      </c>
      <c r="BO12" s="72" t="str">
        <f>IF(SUMIFS('PLM001-財務計算用'!$P:$P,'PLM001-財務計算用'!$J:$J,BO$4,'PLM001-財務計算用'!$A:$A,$B12)=0,"",SUMIFS('PLM001-財務計算用'!$P:$P,'PLM001-財務計算用'!$J:$J,BO$4,'PLM001-財務計算用'!$A:$A,$B12))</f>
        <v/>
      </c>
      <c r="BP12" s="71" t="str">
        <f>IF(SUMIFS('PLM002'!$K:$K,'PLM002'!$C:$C,BO$4,'PLM002'!$F:$F,$B12)=0,"",SUMIFS('PLM002'!$K:$K,'PLM002'!$C:$C,BO$4,'PLM002'!$F:$F,$B12))</f>
        <v/>
      </c>
      <c r="BQ12" s="72" t="str">
        <f>IF(SUMIFS('PLM001-財務計算用'!$P:$P,'PLM001-財務計算用'!$J:$J,BQ$4,'PLM001-財務計算用'!$A:$A,$B12)=0,"",SUMIFS('PLM001-財務計算用'!$P:$P,'PLM001-財務計算用'!$J:$J,BQ$4,'PLM001-財務計算用'!$A:$A,$B12))</f>
        <v/>
      </c>
      <c r="BR12" s="71" t="str">
        <f>IF(SUMIFS('PLM002'!$K:$K,'PLM002'!$C:$C,BQ$4,'PLM002'!$F:$F,$B12)=0,"",SUMIFS('PLM002'!$K:$K,'PLM002'!$C:$C,BQ$4,'PLM002'!$F:$F,$B12))</f>
        <v/>
      </c>
      <c r="BS12" s="72" t="str">
        <f>IF(SUMIFS('PLM001-財務計算用'!$P:$P,'PLM001-財務計算用'!$J:$J,BS$4,'PLM001-財務計算用'!$A:$A,$B12)=0,"",SUMIFS('PLM001-財務計算用'!$P:$P,'PLM001-財務計算用'!$J:$J,BS$4,'PLM001-財務計算用'!$A:$A,$B12))</f>
        <v/>
      </c>
      <c r="BT12" s="71" t="str">
        <f>IF(SUMIFS('PLM002'!$K:$K,'PLM002'!$C:$C,BS$4,'PLM002'!$F:$F,$B12)=0,"",SUMIFS('PLM002'!$K:$K,'PLM002'!$C:$C,BS$4,'PLM002'!$F:$F,$B12))</f>
        <v/>
      </c>
      <c r="BU12" s="72" t="str">
        <f>IF(SUMIFS('PLM001-財務計算用'!$P:$P,'PLM001-財務計算用'!$J:$J,BU$4,'PLM001-財務計算用'!$A:$A,$B12)=0,"",SUMIFS('PLM001-財務計算用'!$P:$P,'PLM001-財務計算用'!$J:$J,BU$4,'PLM001-財務計算用'!$A:$A,$B12))</f>
        <v/>
      </c>
      <c r="BV12" s="71" t="str">
        <f>IF(SUMIFS('PLM002'!$K:$K,'PLM002'!$C:$C,BU$4,'PLM002'!$F:$F,$B12)=0,"",SUMIFS('PLM002'!$K:$K,'PLM002'!$C:$C,BU$4,'PLM002'!$F:$F,$B12))</f>
        <v/>
      </c>
      <c r="BW12" s="72" t="str">
        <f>IF(SUMIFS('PLM001-財務計算用'!$P:$P,'PLM001-財務計算用'!$J:$J,BW$4,'PLM001-財務計算用'!$A:$A,$B12)=0,"",SUMIFS('PLM001-財務計算用'!$P:$P,'PLM001-財務計算用'!$J:$J,BW$4,'PLM001-財務計算用'!$A:$A,$B12))</f>
        <v/>
      </c>
      <c r="BX12" s="71" t="str">
        <f>IF(SUMIFS('PLM002'!$K:$K,'PLM002'!$C:$C,BW$4,'PLM002'!$F:$F,$B12)=0,"",SUMIFS('PLM002'!$K:$K,'PLM002'!$C:$C,BW$4,'PLM002'!$F:$F,$B12))</f>
        <v/>
      </c>
      <c r="BY12" s="72" t="str">
        <f>IF(SUMIFS('PLM001-財務計算用'!$P:$P,'PLM001-財務計算用'!$J:$J,BY$4,'PLM001-財務計算用'!$A:$A,$B12)=0,"",SUMIFS('PLM001-財務計算用'!$P:$P,'PLM001-財務計算用'!$J:$J,BY$4,'PLM001-財務計算用'!$A:$A,$B12))</f>
        <v/>
      </c>
      <c r="BZ12" s="71" t="str">
        <f>IF(SUMIFS('PLM002'!$K:$K,'PLM002'!$C:$C,BY$4,'PLM002'!$F:$F,$B12)=0,"",SUMIFS('PLM002'!$K:$K,'PLM002'!$C:$C,BY$4,'PLM002'!$F:$F,$B12))</f>
        <v/>
      </c>
      <c r="CA12" s="72" t="str">
        <f>IF(SUMIFS('PLM001-財務計算用'!$P:$P,'PLM001-財務計算用'!$J:$J,CA$4,'PLM001-財務計算用'!$A:$A,$B12)=0,"",SUMIFS('PLM001-財務計算用'!$P:$P,'PLM001-財務計算用'!$J:$J,CA$4,'PLM001-財務計算用'!$A:$A,$B12))</f>
        <v/>
      </c>
      <c r="CB12" s="71" t="str">
        <f>IF(SUMIFS('PLM002'!$K:$K,'PLM002'!$C:$C,CA$4,'PLM002'!$F:$F,$B12)=0,"",SUMIFS('PLM002'!$K:$K,'PLM002'!$C:$C,CA$4,'PLM002'!$F:$F,$B12))</f>
        <v/>
      </c>
      <c r="CC12" s="72" t="str">
        <f>IF(SUMIFS('PLM001-財務計算用'!$P:$P,'PLM001-財務計算用'!$J:$J,CC$4,'PLM001-財務計算用'!$A:$A,$B12)=0,"",SUMIFS('PLM001-財務計算用'!$P:$P,'PLM001-財務計算用'!$J:$J,CC$4,'PLM001-財務計算用'!$A:$A,$B12))</f>
        <v/>
      </c>
      <c r="CD12" s="71" t="str">
        <f>IF(SUMIFS('PLM002'!$K:$K,'PLM002'!$C:$C,CC$4,'PLM002'!$F:$F,$B12)=0,"",SUMIFS('PLM002'!$K:$K,'PLM002'!$C:$C,CC$4,'PLM002'!$F:$F,$B12))</f>
        <v/>
      </c>
      <c r="CE12" s="72" t="str">
        <f>IF(SUMIFS('PLM001-財務計算用'!$P:$P,'PLM001-財務計算用'!$J:$J,CE$4,'PLM001-財務計算用'!$A:$A,$B12)=0,"",SUMIFS('PLM001-財務計算用'!$P:$P,'PLM001-財務計算用'!$J:$J,CE$4,'PLM001-財務計算用'!$A:$A,$B12))</f>
        <v/>
      </c>
      <c r="CF12" s="71" t="str">
        <f>IF(SUMIFS('PLM002'!$K:$K,'PLM002'!$C:$C,CE$4,'PLM002'!$F:$F,$B12)=0,"",SUMIFS('PLM002'!$K:$K,'PLM002'!$C:$C,CE$4,'PLM002'!$F:$F,$B12))</f>
        <v/>
      </c>
      <c r="CG12" s="72" t="str">
        <f>IF(SUMIFS('PLM001-財務計算用'!$P:$P,'PLM001-財務計算用'!$J:$J,CG$4,'PLM001-財務計算用'!$A:$A,$B12)=0,"",SUMIFS('PLM001-財務計算用'!$P:$P,'PLM001-財務計算用'!$J:$J,CG$4,'PLM001-財務計算用'!$A:$A,$B12))</f>
        <v/>
      </c>
      <c r="CH12" s="71" t="str">
        <f>IF(SUMIFS('PLM002'!$K:$K,'PLM002'!$C:$C,CG$4,'PLM002'!$F:$F,$B12)=0,"",SUMIFS('PLM002'!$K:$K,'PLM002'!$C:$C,CG$4,'PLM002'!$F:$F,$B12))</f>
        <v/>
      </c>
      <c r="CI12" s="72" t="str">
        <f>IF(SUMIFS('PLM001-財務計算用'!$P:$P,'PLM001-財務計算用'!$J:$J,CI$4,'PLM001-財務計算用'!$A:$A,$B12)=0,"",SUMIFS('PLM001-財務計算用'!$P:$P,'PLM001-財務計算用'!$J:$J,CI$4,'PLM001-財務計算用'!$A:$A,$B12))</f>
        <v/>
      </c>
      <c r="CJ12" s="71" t="str">
        <f>IF(SUMIFS('PLM002'!$K:$K,'PLM002'!$C:$C,CI$4,'PLM002'!$F:$F,$B12)=0,"",SUMIFS('PLM002'!$K:$K,'PLM002'!$C:$C,CI$4,'PLM002'!$F:$F,$B12))</f>
        <v/>
      </c>
      <c r="CK12" s="72" t="str">
        <f>IF(SUMIFS('PLM001-財務計算用'!$P:$P,'PLM001-財務計算用'!$J:$J,CK$4,'PLM001-財務計算用'!$A:$A,$B12)=0,"",SUMIFS('PLM001-財務計算用'!$P:$P,'PLM001-財務計算用'!$J:$J,CK$4,'PLM001-財務計算用'!$A:$A,$B12))</f>
        <v/>
      </c>
      <c r="CL12" s="71" t="str">
        <f>IF(SUMIFS('PLM002'!$K:$K,'PLM002'!$C:$C,CK$4,'PLM002'!$F:$F,$B12)=0,"",SUMIFS('PLM002'!$K:$K,'PLM002'!$C:$C,CK$4,'PLM002'!$F:$F,$B12))</f>
        <v/>
      </c>
      <c r="CM12" s="72" t="str">
        <f>IF(SUMIFS('PLM001-財務計算用'!$P:$P,'PLM001-財務計算用'!$J:$J,CM$4,'PLM001-財務計算用'!$A:$A,$B12)=0,"",SUMIFS('PLM001-財務計算用'!$P:$P,'PLM001-財務計算用'!$J:$J,CM$4,'PLM001-財務計算用'!$A:$A,$B12))</f>
        <v/>
      </c>
      <c r="CN12" s="71" t="str">
        <f>IF(SUMIFS('PLM002'!$K:$K,'PLM002'!$C:$C,CM$4,'PLM002'!$F:$F,$B12)=0,"",SUMIFS('PLM002'!$K:$K,'PLM002'!$C:$C,CM$4,'PLM002'!$F:$F,$B12))</f>
        <v/>
      </c>
      <c r="CO12" s="72" t="str">
        <f>IF(SUMIFS('PLM001-財務計算用'!$P:$P,'PLM001-財務計算用'!$J:$J,CO$4,'PLM001-財務計算用'!$A:$A,$B12)=0,"",SUMIFS('PLM001-財務計算用'!$P:$P,'PLM001-財務計算用'!$J:$J,CO$4,'PLM001-財務計算用'!$A:$A,$B12))</f>
        <v/>
      </c>
      <c r="CP12" s="71" t="str">
        <f>IF(SUMIFS('PLM002'!$K:$K,'PLM002'!$C:$C,CO$4,'PLM002'!$F:$F,$B12)=0,"",SUMIFS('PLM002'!$K:$K,'PLM002'!$C:$C,CO$4,'PLM002'!$F:$F,$B12))</f>
        <v/>
      </c>
      <c r="CQ12" s="72" t="str">
        <f>IF(SUMIFS('PLM001-財務計算用'!$P:$P,'PLM001-財務計算用'!$J:$J,CQ$4,'PLM001-財務計算用'!$A:$A,$B12)=0,"",SUMIFS('PLM001-財務計算用'!$P:$P,'PLM001-財務計算用'!$J:$J,CQ$4,'PLM001-財務計算用'!$A:$A,$B12))</f>
        <v/>
      </c>
      <c r="CR12" s="71" t="str">
        <f>IF(SUMIFS('PLM002'!$K:$K,'PLM002'!$C:$C,CQ$4,'PLM002'!$F:$F,$B12)=0,"",SUMIFS('PLM002'!$K:$K,'PLM002'!$C:$C,CQ$4,'PLM002'!$F:$F,$B12))</f>
        <v/>
      </c>
      <c r="CS12" s="72" t="str">
        <f>IF(SUMIFS('PLM001-財務計算用'!$P:$P,'PLM001-財務計算用'!$J:$J,CS$4,'PLM001-財務計算用'!$A:$A,$B12)=0,"",SUMIFS('PLM001-財務計算用'!$P:$P,'PLM001-財務計算用'!$J:$J,CS$4,'PLM001-財務計算用'!$A:$A,$B12))</f>
        <v/>
      </c>
      <c r="CT12" s="71" t="str">
        <f>IF(SUMIFS('PLM002'!$K:$K,'PLM002'!$C:$C,CS$4,'PLM002'!$F:$F,$B12)=0,"",SUMIFS('PLM002'!$K:$K,'PLM002'!$C:$C,CS$4,'PLM002'!$F:$F,$B12))</f>
        <v/>
      </c>
      <c r="CU12" s="72" t="str">
        <f>IF(SUMIFS('PLM001-財務計算用'!$P:$P,'PLM001-財務計算用'!$J:$J,CU$4,'PLM001-財務計算用'!$A:$A,$B12)=0,"",SUMIFS('PLM001-財務計算用'!$P:$P,'PLM001-財務計算用'!$J:$J,CU$4,'PLM001-財務計算用'!$A:$A,$B12))</f>
        <v/>
      </c>
      <c r="CV12" s="71" t="str">
        <f>IF(SUMIFS('PLM002'!$K:$K,'PLM002'!$C:$C,CU$4,'PLM002'!$F:$F,$B12)=0,"",SUMIFS('PLM002'!$K:$K,'PLM002'!$C:$C,CU$4,'PLM002'!$F:$F,$B12))</f>
        <v/>
      </c>
      <c r="CW12" s="72" t="str">
        <f>IF(SUMIFS('PLM001-財務計算用'!$P:$P,'PLM001-財務計算用'!$J:$J,CW$4,'PLM001-財務計算用'!$A:$A,$B12)=0,"",SUMIFS('PLM001-財務計算用'!$P:$P,'PLM001-財務計算用'!$J:$J,CW$4,'PLM001-財務計算用'!$A:$A,$B12))</f>
        <v/>
      </c>
      <c r="CX12" s="71" t="str">
        <f>IF(SUMIFS('PLM002'!$K:$K,'PLM002'!$C:$C,CW$4,'PLM002'!$F:$F,$B12)=0,"",SUMIFS('PLM002'!$K:$K,'PLM002'!$C:$C,CW$4,'PLM002'!$F:$F,$B12))</f>
        <v/>
      </c>
      <c r="CY12" s="72" t="str">
        <f>IF(SUMIFS('PLM001-財務計算用'!$P:$P,'PLM001-財務計算用'!$J:$J,CY$4,'PLM001-財務計算用'!$A:$A,$B12)=0,"",SUMIFS('PLM001-財務計算用'!$P:$P,'PLM001-財務計算用'!$J:$J,CY$4,'PLM001-財務計算用'!$A:$A,$B12))</f>
        <v/>
      </c>
      <c r="CZ12" s="71" t="str">
        <f>IF(SUMIFS('PLM002'!$K:$K,'PLM002'!$C:$C,CY$4,'PLM002'!$F:$F,$B12)=0,"",SUMIFS('PLM002'!$K:$K,'PLM002'!$C:$C,CY$4,'PLM002'!$F:$F,$B12))</f>
        <v/>
      </c>
      <c r="DA12" s="72" t="str">
        <f>IF(SUMIFS('PLM001-財務計算用'!$P:$P,'PLM001-財務計算用'!$J:$J,DA$4,'PLM001-財務計算用'!$A:$A,$B12)=0,"",SUMIFS('PLM001-財務計算用'!$P:$P,'PLM001-財務計算用'!$J:$J,DA$4,'PLM001-財務計算用'!$A:$A,$B12))</f>
        <v/>
      </c>
      <c r="DB12" s="71" t="str">
        <f>IF(SUMIFS('PLM002'!$K:$K,'PLM002'!$C:$C,DA$4,'PLM002'!$F:$F,$B12)=0,"",SUMIFS('PLM002'!$K:$K,'PLM002'!$C:$C,DA$4,'PLM002'!$F:$F,$B12))</f>
        <v/>
      </c>
      <c r="DC12" s="72" t="str">
        <f>IF(SUMIFS('PLM001-財務計算用'!$P:$P,'PLM001-財務計算用'!$J:$J,DC$4,'PLM001-財務計算用'!$A:$A,$B12)=0,"",SUMIFS('PLM001-財務計算用'!$P:$P,'PLM001-財務計算用'!$J:$J,DC$4,'PLM001-財務計算用'!$A:$A,$B12))</f>
        <v/>
      </c>
      <c r="DD12" s="71" t="str">
        <f>IF(SUMIFS('PLM002'!$K:$K,'PLM002'!$C:$C,DC$4,'PLM002'!$F:$F,$B12)=0,"",SUMIFS('PLM002'!$K:$K,'PLM002'!$C:$C,DC$4,'PLM002'!$F:$F,$B12))</f>
        <v/>
      </c>
      <c r="DE12" s="72" t="str">
        <f>IF(SUMIFS('PLM001-財務計算用'!$P:$P,'PLM001-財務計算用'!$J:$J,DE$4,'PLM001-財務計算用'!$A:$A,$B12)=0,"",SUMIFS('PLM001-財務計算用'!$P:$P,'PLM001-財務計算用'!$J:$J,DE$4,'PLM001-財務計算用'!$A:$A,$B12))</f>
        <v/>
      </c>
      <c r="DF12" s="71" t="str">
        <f>IF(SUMIFS('PLM002'!$K:$K,'PLM002'!$C:$C,DE$4,'PLM002'!$F:$F,$B12)=0,"",SUMIFS('PLM002'!$K:$K,'PLM002'!$C:$C,DE$4,'PLM002'!$F:$F,$B12))</f>
        <v/>
      </c>
      <c r="DG12" s="72" t="str">
        <f>IF(SUMIFS('PLM001-財務計算用'!$P:$P,'PLM001-財務計算用'!$J:$J,DG$4,'PLM001-財務計算用'!$A:$A,$B12)=0,"",SUMIFS('PLM001-財務計算用'!$P:$P,'PLM001-財務計算用'!$J:$J,DG$4,'PLM001-財務計算用'!$A:$A,$B12))</f>
        <v/>
      </c>
      <c r="DH12" s="71" t="str">
        <f>IF(SUMIFS('PLM002'!$K:$K,'PLM002'!$C:$C,DG$4,'PLM002'!$F:$F,$B12)=0,"",SUMIFS('PLM002'!$K:$K,'PLM002'!$C:$C,DG$4,'PLM002'!$F:$F,$B12))</f>
        <v/>
      </c>
      <c r="DI12" s="72" t="str">
        <f>IF(SUMIFS('PLM001-財務計算用'!$P:$P,'PLM001-財務計算用'!$J:$J,DI$4,'PLM001-財務計算用'!$A:$A,$B12)=0,"",SUMIFS('PLM001-財務計算用'!$P:$P,'PLM001-財務計算用'!$J:$J,DI$4,'PLM001-財務計算用'!$A:$A,$B12))</f>
        <v/>
      </c>
      <c r="DJ12" s="71" t="str">
        <f>IF(SUMIFS('PLM002'!$K:$K,'PLM002'!$C:$C,DI$4,'PLM002'!$F:$F,$B12)=0,"",SUMIFS('PLM002'!$K:$K,'PLM002'!$C:$C,DI$4,'PLM002'!$F:$F,$B12))</f>
        <v/>
      </c>
      <c r="DK12" s="72" t="str">
        <f>IF(SUMIFS('PLM001-財務計算用'!$P:$P,'PLM001-財務計算用'!$J:$J,DK$4,'PLM001-財務計算用'!$A:$A,$B12)=0,"",SUMIFS('PLM001-財務計算用'!$P:$P,'PLM001-財務計算用'!$J:$J,DK$4,'PLM001-財務計算用'!$A:$A,$B12))</f>
        <v/>
      </c>
      <c r="DL12" s="71" t="str">
        <f>IF(SUMIFS('PLM002'!$K:$K,'PLM002'!$C:$C,DK$4,'PLM002'!$F:$F,$B12)=0,"",SUMIFS('PLM002'!$K:$K,'PLM002'!$C:$C,DK$4,'PLM002'!$F:$F,$B12))</f>
        <v/>
      </c>
      <c r="DM12" s="72" t="str">
        <f>IF(SUMIFS('PLM001-財務計算用'!$P:$P,'PLM001-財務計算用'!$J:$J,DM$4,'PLM001-財務計算用'!$A:$A,$B12)=0,"",SUMIFS('PLM001-財務計算用'!$P:$P,'PLM001-財務計算用'!$J:$J,DM$4,'PLM001-財務計算用'!$A:$A,$B12))</f>
        <v/>
      </c>
      <c r="DN12" s="71" t="str">
        <f>IF(SUMIFS('PLM002'!$K:$K,'PLM002'!$C:$C,DM$4,'PLM002'!$F:$F,$B12)=0,"",SUMIFS('PLM002'!$K:$K,'PLM002'!$C:$C,DM$4,'PLM002'!$F:$F,$B12))</f>
        <v/>
      </c>
      <c r="DO12" s="72" t="str">
        <f>IF(SUMIFS('PLM001-財務計算用'!$P:$P,'PLM001-財務計算用'!$J:$J,DO$4,'PLM001-財務計算用'!$A:$A,$B12)=0,"",SUMIFS('PLM001-財務計算用'!$P:$P,'PLM001-財務計算用'!$J:$J,DO$4,'PLM001-財務計算用'!$A:$A,$B12))</f>
        <v/>
      </c>
      <c r="DP12" s="71" t="str">
        <f>IF(SUMIFS('PLM002'!$K:$K,'PLM002'!$C:$C,DO$4,'PLM002'!$F:$F,$B12)=0,"",SUMIFS('PLM002'!$K:$K,'PLM002'!$C:$C,DO$4,'PLM002'!$F:$F,$B12))</f>
        <v/>
      </c>
      <c r="DQ12" s="72" t="str">
        <f>IF(SUMIFS('PLM001-財務計算用'!$P:$P,'PLM001-財務計算用'!$J:$J,DQ$4,'PLM001-財務計算用'!$A:$A,$B12)=0,"",SUMIFS('PLM001-財務計算用'!$P:$P,'PLM001-財務計算用'!$J:$J,DQ$4,'PLM001-財務計算用'!$A:$A,$B12))</f>
        <v/>
      </c>
      <c r="DR12" s="71" t="str">
        <f>IF(SUMIFS('PLM002'!$K:$K,'PLM002'!$C:$C,DQ$4,'PLM002'!$F:$F,$B12)=0,"",SUMIFS('PLM002'!$K:$K,'PLM002'!$C:$C,DQ$4,'PLM002'!$F:$F,$B12))</f>
        <v/>
      </c>
      <c r="DS12" s="72" t="str">
        <f>IF(SUMIFS('PLM001-財務計算用'!$P:$P,'PLM001-財務計算用'!$J:$J,DS$4,'PLM001-財務計算用'!$A:$A,$B12)=0,"",SUMIFS('PLM001-財務計算用'!$P:$P,'PLM001-財務計算用'!$J:$J,DS$4,'PLM001-財務計算用'!$A:$A,$B12))</f>
        <v/>
      </c>
      <c r="DT12" s="71" t="str">
        <f>IF(SUMIFS('PLM002'!$K:$K,'PLM002'!$C:$C,DS$4,'PLM002'!$F:$F,$B12)=0,"",SUMIFS('PLM002'!$K:$K,'PLM002'!$C:$C,DS$4,'PLM002'!$F:$F,$B12))</f>
        <v/>
      </c>
      <c r="DU12" s="72" t="str">
        <f>IF(SUMIFS('PLM001-財務計算用'!$P:$P,'PLM001-財務計算用'!$J:$J,DU$4,'PLM001-財務計算用'!$A:$A,$B12)=0,"",SUMIFS('PLM001-財務計算用'!$P:$P,'PLM001-財務計算用'!$J:$J,DU$4,'PLM001-財務計算用'!$A:$A,$B12))</f>
        <v/>
      </c>
      <c r="DV12" s="71" t="str">
        <f>IF(SUMIFS('PLM002'!$K:$K,'PLM002'!$C:$C,DU$4,'PLM002'!$F:$F,$B12)=0,"",SUMIFS('PLM002'!$K:$K,'PLM002'!$C:$C,DU$4,'PLM002'!$F:$F,$B12))</f>
        <v/>
      </c>
      <c r="DW12" s="72" t="str">
        <f>IF(SUMIFS('PLM001-財務計算用'!$P:$P,'PLM001-財務計算用'!$J:$J,DW$4,'PLM001-財務計算用'!$A:$A,$B12)=0,"",SUMIFS('PLM001-財務計算用'!$P:$P,'PLM001-財務計算用'!$J:$J,DW$4,'PLM001-財務計算用'!$A:$A,$B12))</f>
        <v/>
      </c>
      <c r="DX12" s="71" t="str">
        <f>IF(SUMIFS('PLM002'!$K:$K,'PLM002'!$C:$C,DW$4,'PLM002'!$F:$F,$B12)=0,"",SUMIFS('PLM002'!$K:$K,'PLM002'!$C:$C,DW$4,'PLM002'!$F:$F,$B12))</f>
        <v/>
      </c>
      <c r="DY12" s="72" t="str">
        <f>IF(SUMIFS('PLM001-財務計算用'!$P:$P,'PLM001-財務計算用'!$J:$J,DY$4,'PLM001-財務計算用'!$A:$A,$B12)=0,"",SUMIFS('PLM001-財務計算用'!$P:$P,'PLM001-財務計算用'!$J:$J,DY$4,'PLM001-財務計算用'!$A:$A,$B12))</f>
        <v/>
      </c>
      <c r="DZ12" s="71" t="str">
        <f>IF(SUMIFS('PLM002'!$K:$K,'PLM002'!$C:$C,DY$4,'PLM002'!$F:$F,$B12)=0,"",SUMIFS('PLM002'!$K:$K,'PLM002'!$C:$C,DY$4,'PLM002'!$F:$F,$B12))</f>
        <v/>
      </c>
      <c r="EA12" s="72" t="str">
        <f>IF(SUMIFS('PLM001-財務計算用'!$P:$P,'PLM001-財務計算用'!$J:$J,EA$4,'PLM001-財務計算用'!$A:$A,$B12)=0,"",SUMIFS('PLM001-財務計算用'!$P:$P,'PLM001-財務計算用'!$J:$J,EA$4,'PLM001-財務計算用'!$A:$A,$B12))</f>
        <v/>
      </c>
      <c r="EB12" s="71" t="str">
        <f>IF(SUMIFS('PLM002'!$K:$K,'PLM002'!$C:$C,EA$4,'PLM002'!$F:$F,$B12)=0,"",SUMIFS('PLM002'!$K:$K,'PLM002'!$C:$C,EA$4,'PLM002'!$F:$F,$B12))</f>
        <v/>
      </c>
      <c r="EC12" s="72" t="str">
        <f>IF(SUMIFS('PLM001-財務計算用'!$P:$P,'PLM001-財務計算用'!$J:$J,EC$4,'PLM001-財務計算用'!$A:$A,$B12)=0,"",SUMIFS('PLM001-財務計算用'!$P:$P,'PLM001-財務計算用'!$J:$J,EC$4,'PLM001-財務計算用'!$A:$A,$B12))</f>
        <v/>
      </c>
      <c r="ED12" s="71" t="str">
        <f>IF(SUMIFS('PLM002'!$K:$K,'PLM002'!$C:$C,EC$4,'PLM002'!$F:$F,$B12)=0,"",SUMIFS('PLM002'!$K:$K,'PLM002'!$C:$C,EC$4,'PLM002'!$F:$F,$B12))</f>
        <v/>
      </c>
    </row>
    <row r="13" spans="1:134" ht="12.75" customHeight="1">
      <c r="A13" s="96" t="str">
        <f>'PLM014'!A14</f>
        <v>D-協同</v>
      </c>
      <c r="B13" s="178" t="s">
        <v>10819</v>
      </c>
      <c r="C13" s="131" t="str">
        <f>'PLM014'!C14</f>
        <v>申請量桶量槽製作資格</v>
      </c>
      <c r="D13" s="97" t="str">
        <f t="shared" si="6"/>
        <v>(D250802R1)  申請量桶量槽製作資格</v>
      </c>
      <c r="E13" s="290" t="str">
        <f>'PLM014'!E14</f>
        <v>研一部</v>
      </c>
      <c r="F13" s="290" t="str">
        <f>'PLM014'!F14</f>
        <v>何昆達</v>
      </c>
      <c r="G13" s="97" t="str">
        <f>'PLM014'!G14</f>
        <v>Active</v>
      </c>
      <c r="H13" s="98">
        <f>'PLM014'!H14</f>
        <v>45886.666666666664</v>
      </c>
      <c r="I13" s="98">
        <f>'PLM014'!I14</f>
        <v>46049.666666666664</v>
      </c>
      <c r="J13" s="99">
        <f t="shared" si="7"/>
        <v>163</v>
      </c>
      <c r="K13" s="150">
        <f t="shared" si="8"/>
        <v>46008.916666666664</v>
      </c>
      <c r="L13" s="150">
        <f t="shared" si="9"/>
        <v>46041.516666666663</v>
      </c>
      <c r="M13" s="98">
        <f>IF(ISERROR('PLM014'!L14),"",('PLM014'!L14))</f>
        <v>45887</v>
      </c>
      <c r="N13" s="237" t="str">
        <f>IF(IF(ISERROR('PLM014'!N14),"",('PLM014'!N14))=0,"",IF(ISERROR('PLM014'!N14),"",('PLM014'!N14)))</f>
        <v/>
      </c>
      <c r="O13" s="99" t="str">
        <f t="shared" si="0"/>
        <v/>
      </c>
      <c r="P13" s="98">
        <f t="shared" ca="1" si="1"/>
        <v>46044</v>
      </c>
      <c r="Q13" s="99">
        <f t="shared" ca="1" si="2"/>
        <v>157</v>
      </c>
      <c r="R13" s="100">
        <f>'PLM014'!Q14/100</f>
        <v>0.78</v>
      </c>
      <c r="S13" s="139" t="str">
        <f t="shared" ca="1" si="3"/>
        <v>專案即將異常</v>
      </c>
      <c r="U13" s="101">
        <f t="shared" si="4"/>
        <v>184</v>
      </c>
      <c r="V13" s="101">
        <f t="shared" si="5"/>
        <v>172.7</v>
      </c>
      <c r="W13" s="101">
        <f>IF(SUMIFS('PLM001-財務計算用'!$P:$P,'PLM001-財務計算用'!$A:$A,B13)=0,"未登入",SUMIFS('PLM001-財務計算用'!$P:$P,'PLM001-財務計算用'!$A:$A,B13))</f>
        <v>184</v>
      </c>
      <c r="X13" s="101">
        <f>SUMIFS('PLM002'!$K:$K,'PLM002'!$F:$F,$B13)</f>
        <v>172.7</v>
      </c>
      <c r="Y13" s="72" t="str">
        <f>IF(SUMIFS('PLM001-財務計算用'!$P:$P,'PLM001-財務計算用'!$J:$J,Y$4,'PLM001-財務計算用'!$A:$A,$B13)=0,"",SUMIFS('PLM001-財務計算用'!$P:$P,'PLM001-財務計算用'!$J:$J,Y$4,'PLM001-財務計算用'!$A:$A,$B13))</f>
        <v/>
      </c>
      <c r="Z13" s="71" t="str">
        <f>IF(SUMIFS('PLM002'!$K:$K,'PLM002'!$C:$C,Y$4,'PLM002'!$F:$F,$B13)=0,"",SUMIFS('PLM002'!$K:$K,'PLM002'!$C:$C,Y$4,'PLM002'!$F:$F,$B13))</f>
        <v/>
      </c>
      <c r="AA13" s="72" t="str">
        <f>IF(SUMIFS('PLM001-財務計算用'!$P:$P,'PLM001-財務計算用'!$J:$J,AA$4,'PLM001-財務計算用'!$A:$A,$B13)=0,"",SUMIFS('PLM001-財務計算用'!$P:$P,'PLM001-財務計算用'!$J:$J,AA$4,'PLM001-財務計算用'!$A:$A,$B13))</f>
        <v/>
      </c>
      <c r="AB13" s="71" t="str">
        <f>IF(SUMIFS('PLM002'!$K:$K,'PLM002'!$C:$C,AA$4,'PLM002'!$F:$F,$B13)=0,"",SUMIFS('PLM002'!$K:$K,'PLM002'!$C:$C,AA$4,'PLM002'!$F:$F,$B13))</f>
        <v/>
      </c>
      <c r="AC13" s="72" t="str">
        <f>IF(SUMIFS('PLM001-財務計算用'!$P:$P,'PLM001-財務計算用'!$J:$J,AC$4,'PLM001-財務計算用'!$A:$A,$B13)=0,"",SUMIFS('PLM001-財務計算用'!$P:$P,'PLM001-財務計算用'!$J:$J,AC$4,'PLM001-財務計算用'!$A:$A,$B13))</f>
        <v/>
      </c>
      <c r="AD13" s="71" t="str">
        <f>IF(SUMIFS('PLM002'!$K:$K,'PLM002'!$C:$C,AC$4,'PLM002'!$F:$F,$B13)=0,"",SUMIFS('PLM002'!$K:$K,'PLM002'!$C:$C,AC$4,'PLM002'!$F:$F,$B13))</f>
        <v/>
      </c>
      <c r="AE13" s="72" t="str">
        <f>IF(SUMIFS('PLM001-財務計算用'!$P:$P,'PLM001-財務計算用'!$J:$J,AE$4,'PLM001-財務計算用'!$A:$A,$B13)=0,"",SUMIFS('PLM001-財務計算用'!$P:$P,'PLM001-財務計算用'!$J:$J,AE$4,'PLM001-財務計算用'!$A:$A,$B13))</f>
        <v/>
      </c>
      <c r="AF13" s="71" t="str">
        <f>IF(SUMIFS('PLM002'!$K:$K,'PLM002'!$C:$C,AE$4,'PLM002'!$F:$F,$B13)=0,"",SUMIFS('PLM002'!$K:$K,'PLM002'!$C:$C,AE$4,'PLM002'!$F:$F,$B13))</f>
        <v/>
      </c>
      <c r="AG13" s="72" t="str">
        <f>IF(SUMIFS('PLM001-財務計算用'!$P:$P,'PLM001-財務計算用'!$J:$J,AG$4,'PLM001-財務計算用'!$A:$A,$B13)=0,"",SUMIFS('PLM001-財務計算用'!$P:$P,'PLM001-財務計算用'!$J:$J,AG$4,'PLM001-財務計算用'!$A:$A,$B13))</f>
        <v/>
      </c>
      <c r="AH13" s="71" t="str">
        <f>IF(SUMIFS('PLM002'!$K:$K,'PLM002'!$C:$C,AG$4,'PLM002'!$F:$F,$B13)=0,"",SUMIFS('PLM002'!$K:$K,'PLM002'!$C:$C,AG$4,'PLM002'!$F:$F,$B13))</f>
        <v/>
      </c>
      <c r="AI13" s="72" t="str">
        <f>IF(SUMIFS('PLM001-財務計算用'!$P:$P,'PLM001-財務計算用'!$J:$J,AI$4,'PLM001-財務計算用'!$A:$A,$B13)=0,"",SUMIFS('PLM001-財務計算用'!$P:$P,'PLM001-財務計算用'!$J:$J,AI$4,'PLM001-財務計算用'!$A:$A,$B13))</f>
        <v/>
      </c>
      <c r="AJ13" s="71" t="str">
        <f>IF(SUMIFS('PLM002'!$K:$K,'PLM002'!$C:$C,AI$4,'PLM002'!$F:$F,$B13)=0,"",SUMIFS('PLM002'!$K:$K,'PLM002'!$C:$C,AI$4,'PLM002'!$F:$F,$B13))</f>
        <v/>
      </c>
      <c r="AK13" s="72" t="str">
        <f>IF(SUMIFS('PLM001-財務計算用'!$P:$P,'PLM001-財務計算用'!$J:$J,AK$4,'PLM001-財務計算用'!$A:$A,$B13)=0,"",SUMIFS('PLM001-財務計算用'!$P:$P,'PLM001-財務計算用'!$J:$J,AK$4,'PLM001-財務計算用'!$A:$A,$B13))</f>
        <v/>
      </c>
      <c r="AL13" s="71" t="str">
        <f>IF(SUMIFS('PLM002'!$K:$K,'PLM002'!$C:$C,AK$4,'PLM002'!$F:$F,$B13)=0,"",SUMIFS('PLM002'!$K:$K,'PLM002'!$C:$C,AK$4,'PLM002'!$F:$F,$B13))</f>
        <v/>
      </c>
      <c r="AM13" s="72" t="str">
        <f>IF(SUMIFS('PLM001-財務計算用'!$P:$P,'PLM001-財務計算用'!$J:$J,AM$4,'PLM001-財務計算用'!$A:$A,$B13)=0,"",SUMIFS('PLM001-財務計算用'!$P:$P,'PLM001-財務計算用'!$J:$J,AM$4,'PLM001-財務計算用'!$A:$A,$B13))</f>
        <v/>
      </c>
      <c r="AN13" s="71" t="str">
        <f>IF(SUMIFS('PLM002'!$K:$K,'PLM002'!$C:$C,AM$4,'PLM002'!$F:$F,$B13)=0,"",SUMIFS('PLM002'!$K:$K,'PLM002'!$C:$C,AM$4,'PLM002'!$F:$F,$B13))</f>
        <v/>
      </c>
      <c r="AO13" s="72" t="str">
        <f>IF(SUMIFS('PLM001-財務計算用'!$P:$P,'PLM001-財務計算用'!$J:$J,AO$4,'PLM001-財務計算用'!$A:$A,$B13)=0,"",SUMIFS('PLM001-財務計算用'!$P:$P,'PLM001-財務計算用'!$J:$J,AO$4,'PLM001-財務計算用'!$A:$A,$B13))</f>
        <v/>
      </c>
      <c r="AP13" s="71" t="str">
        <f>IF(SUMIFS('PLM002'!$K:$K,'PLM002'!$C:$C,AO$4,'PLM002'!$F:$F,$B13)=0,"",SUMIFS('PLM002'!$K:$K,'PLM002'!$C:$C,AO$4,'PLM002'!$F:$F,$B13))</f>
        <v/>
      </c>
      <c r="AQ13" s="72" t="str">
        <f>IF(SUMIFS('PLM001-財務計算用'!$P:$P,'PLM001-財務計算用'!$J:$J,AQ$4,'PLM001-財務計算用'!$A:$A,$B13)=0,"",SUMIFS('PLM001-財務計算用'!$P:$P,'PLM001-財務計算用'!$J:$J,AQ$4,'PLM001-財務計算用'!$A:$A,$B13))</f>
        <v/>
      </c>
      <c r="AR13" s="71" t="str">
        <f>IF(SUMIFS('PLM002'!$K:$K,'PLM002'!$C:$C,AQ$4,'PLM002'!$F:$F,$B13)=0,"",SUMIFS('PLM002'!$K:$K,'PLM002'!$C:$C,AQ$4,'PLM002'!$F:$F,$B13))</f>
        <v/>
      </c>
      <c r="AS13" s="72" t="str">
        <f>IF(SUMIFS('PLM001-財務計算用'!$P:$P,'PLM001-財務計算用'!$J:$J,AS$4,'PLM001-財務計算用'!$A:$A,$B13)=0,"",SUMIFS('PLM001-財務計算用'!$P:$P,'PLM001-財務計算用'!$J:$J,AS$4,'PLM001-財務計算用'!$A:$A,$B13))</f>
        <v/>
      </c>
      <c r="AT13" s="71">
        <f>IF(SUMIFS('PLM002'!$K:$K,'PLM002'!$C:$C,AS$4,'PLM002'!$F:$F,$B13)=0,"",SUMIFS('PLM002'!$K:$K,'PLM002'!$C:$C,AS$4,'PLM002'!$F:$F,$B13))</f>
        <v>23.700000000000003</v>
      </c>
      <c r="AU13" s="72">
        <f>IF(SUMIFS('PLM001-財務計算用'!$P:$P,'PLM001-財務計算用'!$J:$J,AU$4,'PLM001-財務計算用'!$A:$A,$B13)=0,"",SUMIFS('PLM001-財務計算用'!$P:$P,'PLM001-財務計算用'!$J:$J,AU$4,'PLM001-財務計算用'!$A:$A,$B13))</f>
        <v>184</v>
      </c>
      <c r="AV13" s="71">
        <f>IF(SUMIFS('PLM002'!$K:$K,'PLM002'!$C:$C,AU$4,'PLM002'!$F:$F,$B13)=0,"",SUMIFS('PLM002'!$K:$K,'PLM002'!$C:$C,AU$4,'PLM002'!$F:$F,$B13))</f>
        <v>149</v>
      </c>
      <c r="AW13" s="72" t="str">
        <f>IF(SUMIFS('PLM001-財務計算用'!$P:$P,'PLM001-財務計算用'!$J:$J,AW$4,'PLM001-財務計算用'!$A:$A,$B13)=0,"",SUMIFS('PLM001-財務計算用'!$P:$P,'PLM001-財務計算用'!$J:$J,AW$4,'PLM001-財務計算用'!$A:$A,$B13))</f>
        <v/>
      </c>
      <c r="AX13" s="71" t="str">
        <f>IF(SUMIFS('PLM002'!$K:$K,'PLM002'!$C:$C,AW$4,'PLM002'!$F:$F,$B13)=0,"",SUMIFS('PLM002'!$K:$K,'PLM002'!$C:$C,AW$4,'PLM002'!$F:$F,$B13))</f>
        <v/>
      </c>
      <c r="AY13" s="72" t="str">
        <f>IF(SUMIFS('PLM001-財務計算用'!$P:$P,'PLM001-財務計算用'!$J:$J,AY$4,'PLM001-財務計算用'!$A:$A,$B13)=0,"",SUMIFS('PLM001-財務計算用'!$P:$P,'PLM001-財務計算用'!$J:$J,AY$4,'PLM001-財務計算用'!$A:$A,$B13))</f>
        <v/>
      </c>
      <c r="AZ13" s="71" t="str">
        <f>IF(SUMIFS('PLM002'!$K:$K,'PLM002'!$C:$C,AY$4,'PLM002'!$F:$F,$B13)=0,"",SUMIFS('PLM002'!$K:$K,'PLM002'!$C:$C,AY$4,'PLM002'!$F:$F,$B13))</f>
        <v/>
      </c>
      <c r="BA13" s="72" t="str">
        <f>IF(SUMIFS('PLM001-財務計算用'!$P:$P,'PLM001-財務計算用'!$J:$J,BA$4,'PLM001-財務計算用'!$A:$A,$B13)=0,"",SUMIFS('PLM001-財務計算用'!$P:$P,'PLM001-財務計算用'!$J:$J,BA$4,'PLM001-財務計算用'!$A:$A,$B13))</f>
        <v/>
      </c>
      <c r="BB13" s="71" t="str">
        <f>IF(SUMIFS('PLM002'!$K:$K,'PLM002'!$C:$C,BA$4,'PLM002'!$F:$F,$B13)=0,"",SUMIFS('PLM002'!$K:$K,'PLM002'!$C:$C,BA$4,'PLM002'!$F:$F,$B13))</f>
        <v/>
      </c>
      <c r="BC13" s="72" t="str">
        <f>IF(SUMIFS('PLM001-財務計算用'!$P:$P,'PLM001-財務計算用'!$J:$J,BC$4,'PLM001-財務計算用'!$A:$A,$B13)=0,"",SUMIFS('PLM001-財務計算用'!$P:$P,'PLM001-財務計算用'!$J:$J,BC$4,'PLM001-財務計算用'!$A:$A,$B13))</f>
        <v/>
      </c>
      <c r="BD13" s="71" t="str">
        <f>IF(SUMIFS('PLM002'!$K:$K,'PLM002'!$C:$C,BC$4,'PLM002'!$F:$F,$B13)=0,"",SUMIFS('PLM002'!$K:$K,'PLM002'!$C:$C,BC$4,'PLM002'!$F:$F,$B13))</f>
        <v/>
      </c>
      <c r="BE13" s="72" t="str">
        <f>IF(SUMIFS('PLM001-財務計算用'!$P:$P,'PLM001-財務計算用'!$J:$J,BE$4,'PLM001-財務計算用'!$A:$A,$B13)=0,"",SUMIFS('PLM001-財務計算用'!$P:$P,'PLM001-財務計算用'!$J:$J,BE$4,'PLM001-財務計算用'!$A:$A,$B13))</f>
        <v/>
      </c>
      <c r="BF13" s="71" t="str">
        <f>IF(SUMIFS('PLM002'!$K:$K,'PLM002'!$C:$C,BE$4,'PLM002'!$F:$F,$B13)=0,"",SUMIFS('PLM002'!$K:$K,'PLM002'!$C:$C,BE$4,'PLM002'!$F:$F,$B13))</f>
        <v/>
      </c>
      <c r="BG13" s="72" t="str">
        <f>IF(SUMIFS('PLM001-財務計算用'!$P:$P,'PLM001-財務計算用'!$J:$J,BG$4,'PLM001-財務計算用'!$A:$A,$B13)=0,"",SUMIFS('PLM001-財務計算用'!$P:$P,'PLM001-財務計算用'!$J:$J,BG$4,'PLM001-財務計算用'!$A:$A,$B13))</f>
        <v/>
      </c>
      <c r="BH13" s="71" t="str">
        <f>IF(SUMIFS('PLM002'!$K:$K,'PLM002'!$C:$C,BG$4,'PLM002'!$F:$F,$B13)=0,"",SUMIFS('PLM002'!$K:$K,'PLM002'!$C:$C,BG$4,'PLM002'!$F:$F,$B13))</f>
        <v/>
      </c>
      <c r="BI13" s="72" t="str">
        <f>IF(SUMIFS('PLM001-財務計算用'!$P:$P,'PLM001-財務計算用'!$J:$J,BI$4,'PLM001-財務計算用'!$A:$A,$B13)=0,"",SUMIFS('PLM001-財務計算用'!$P:$P,'PLM001-財務計算用'!$J:$J,BI$4,'PLM001-財務計算用'!$A:$A,$B13))</f>
        <v/>
      </c>
      <c r="BJ13" s="71" t="str">
        <f>IF(SUMIFS('PLM002'!$K:$K,'PLM002'!$C:$C,BI$4,'PLM002'!$F:$F,$B13)=0,"",SUMIFS('PLM002'!$K:$K,'PLM002'!$C:$C,BI$4,'PLM002'!$F:$F,$B13))</f>
        <v/>
      </c>
      <c r="BK13" s="72" t="str">
        <f>IF(SUMIFS('PLM001-財務計算用'!$P:$P,'PLM001-財務計算用'!$J:$J,BK$4,'PLM001-財務計算用'!$A:$A,$B13)=0,"",SUMIFS('PLM001-財務計算用'!$P:$P,'PLM001-財務計算用'!$J:$J,BK$4,'PLM001-財務計算用'!$A:$A,$B13))</f>
        <v/>
      </c>
      <c r="BL13" s="71" t="str">
        <f>IF(SUMIFS('PLM002'!$K:$K,'PLM002'!$C:$C,BK$4,'PLM002'!$F:$F,$B13)=0,"",SUMIFS('PLM002'!$K:$K,'PLM002'!$C:$C,BK$4,'PLM002'!$F:$F,$B13))</f>
        <v/>
      </c>
      <c r="BM13" s="72" t="str">
        <f>IF(SUMIFS('PLM001-財務計算用'!$P:$P,'PLM001-財務計算用'!$J:$J,BM$4,'PLM001-財務計算用'!$A:$A,$B13)=0,"",SUMIFS('PLM001-財務計算用'!$P:$P,'PLM001-財務計算用'!$J:$J,BM$4,'PLM001-財務計算用'!$A:$A,$B13))</f>
        <v/>
      </c>
      <c r="BN13" s="71" t="str">
        <f>IF(SUMIFS('PLM002'!$K:$K,'PLM002'!$C:$C,BM$4,'PLM002'!$F:$F,$B13)=0,"",SUMIFS('PLM002'!$K:$K,'PLM002'!$C:$C,BM$4,'PLM002'!$F:$F,$B13))</f>
        <v/>
      </c>
      <c r="BO13" s="72" t="str">
        <f>IF(SUMIFS('PLM001-財務計算用'!$P:$P,'PLM001-財務計算用'!$J:$J,BO$4,'PLM001-財務計算用'!$A:$A,$B13)=0,"",SUMIFS('PLM001-財務計算用'!$P:$P,'PLM001-財務計算用'!$J:$J,BO$4,'PLM001-財務計算用'!$A:$A,$B13))</f>
        <v/>
      </c>
      <c r="BP13" s="71" t="str">
        <f>IF(SUMIFS('PLM002'!$K:$K,'PLM002'!$C:$C,BO$4,'PLM002'!$F:$F,$B13)=0,"",SUMIFS('PLM002'!$K:$K,'PLM002'!$C:$C,BO$4,'PLM002'!$F:$F,$B13))</f>
        <v/>
      </c>
      <c r="BQ13" s="72" t="str">
        <f>IF(SUMIFS('PLM001-財務計算用'!$P:$P,'PLM001-財務計算用'!$J:$J,BQ$4,'PLM001-財務計算用'!$A:$A,$B13)=0,"",SUMIFS('PLM001-財務計算用'!$P:$P,'PLM001-財務計算用'!$J:$J,BQ$4,'PLM001-財務計算用'!$A:$A,$B13))</f>
        <v/>
      </c>
      <c r="BR13" s="71" t="str">
        <f>IF(SUMIFS('PLM002'!$K:$K,'PLM002'!$C:$C,BQ$4,'PLM002'!$F:$F,$B13)=0,"",SUMIFS('PLM002'!$K:$K,'PLM002'!$C:$C,BQ$4,'PLM002'!$F:$F,$B13))</f>
        <v/>
      </c>
      <c r="BS13" s="72" t="str">
        <f>IF(SUMIFS('PLM001-財務計算用'!$P:$P,'PLM001-財務計算用'!$J:$J,BS$4,'PLM001-財務計算用'!$A:$A,$B13)=0,"",SUMIFS('PLM001-財務計算用'!$P:$P,'PLM001-財務計算用'!$J:$J,BS$4,'PLM001-財務計算用'!$A:$A,$B13))</f>
        <v/>
      </c>
      <c r="BT13" s="71" t="str">
        <f>IF(SUMIFS('PLM002'!$K:$K,'PLM002'!$C:$C,BS$4,'PLM002'!$F:$F,$B13)=0,"",SUMIFS('PLM002'!$K:$K,'PLM002'!$C:$C,BS$4,'PLM002'!$F:$F,$B13))</f>
        <v/>
      </c>
      <c r="BU13" s="72" t="str">
        <f>IF(SUMIFS('PLM001-財務計算用'!$P:$P,'PLM001-財務計算用'!$J:$J,BU$4,'PLM001-財務計算用'!$A:$A,$B13)=0,"",SUMIFS('PLM001-財務計算用'!$P:$P,'PLM001-財務計算用'!$J:$J,BU$4,'PLM001-財務計算用'!$A:$A,$B13))</f>
        <v/>
      </c>
      <c r="BV13" s="71" t="str">
        <f>IF(SUMIFS('PLM002'!$K:$K,'PLM002'!$C:$C,BU$4,'PLM002'!$F:$F,$B13)=0,"",SUMIFS('PLM002'!$K:$K,'PLM002'!$C:$C,BU$4,'PLM002'!$F:$F,$B13))</f>
        <v/>
      </c>
      <c r="BW13" s="72" t="str">
        <f>IF(SUMIFS('PLM001-財務計算用'!$P:$P,'PLM001-財務計算用'!$J:$J,BW$4,'PLM001-財務計算用'!$A:$A,$B13)=0,"",SUMIFS('PLM001-財務計算用'!$P:$P,'PLM001-財務計算用'!$J:$J,BW$4,'PLM001-財務計算用'!$A:$A,$B13))</f>
        <v/>
      </c>
      <c r="BX13" s="71" t="str">
        <f>IF(SUMIFS('PLM002'!$K:$K,'PLM002'!$C:$C,BW$4,'PLM002'!$F:$F,$B13)=0,"",SUMIFS('PLM002'!$K:$K,'PLM002'!$C:$C,BW$4,'PLM002'!$F:$F,$B13))</f>
        <v/>
      </c>
      <c r="BY13" s="72" t="str">
        <f>IF(SUMIFS('PLM001-財務計算用'!$P:$P,'PLM001-財務計算用'!$J:$J,BY$4,'PLM001-財務計算用'!$A:$A,$B13)=0,"",SUMIFS('PLM001-財務計算用'!$P:$P,'PLM001-財務計算用'!$J:$J,BY$4,'PLM001-財務計算用'!$A:$A,$B13))</f>
        <v/>
      </c>
      <c r="BZ13" s="71" t="str">
        <f>IF(SUMIFS('PLM002'!$K:$K,'PLM002'!$C:$C,BY$4,'PLM002'!$F:$F,$B13)=0,"",SUMIFS('PLM002'!$K:$K,'PLM002'!$C:$C,BY$4,'PLM002'!$F:$F,$B13))</f>
        <v/>
      </c>
      <c r="CA13" s="72" t="str">
        <f>IF(SUMIFS('PLM001-財務計算用'!$P:$P,'PLM001-財務計算用'!$J:$J,CA$4,'PLM001-財務計算用'!$A:$A,$B13)=0,"",SUMIFS('PLM001-財務計算用'!$P:$P,'PLM001-財務計算用'!$J:$J,CA$4,'PLM001-財務計算用'!$A:$A,$B13))</f>
        <v/>
      </c>
      <c r="CB13" s="71" t="str">
        <f>IF(SUMIFS('PLM002'!$K:$K,'PLM002'!$C:$C,CA$4,'PLM002'!$F:$F,$B13)=0,"",SUMIFS('PLM002'!$K:$K,'PLM002'!$C:$C,CA$4,'PLM002'!$F:$F,$B13))</f>
        <v/>
      </c>
      <c r="CC13" s="72" t="str">
        <f>IF(SUMIFS('PLM001-財務計算用'!$P:$P,'PLM001-財務計算用'!$J:$J,CC$4,'PLM001-財務計算用'!$A:$A,$B13)=0,"",SUMIFS('PLM001-財務計算用'!$P:$P,'PLM001-財務計算用'!$J:$J,CC$4,'PLM001-財務計算用'!$A:$A,$B13))</f>
        <v/>
      </c>
      <c r="CD13" s="71" t="str">
        <f>IF(SUMIFS('PLM002'!$K:$K,'PLM002'!$C:$C,CC$4,'PLM002'!$F:$F,$B13)=0,"",SUMIFS('PLM002'!$K:$K,'PLM002'!$C:$C,CC$4,'PLM002'!$F:$F,$B13))</f>
        <v/>
      </c>
      <c r="CE13" s="72" t="str">
        <f>IF(SUMIFS('PLM001-財務計算用'!$P:$P,'PLM001-財務計算用'!$J:$J,CE$4,'PLM001-財務計算用'!$A:$A,$B13)=0,"",SUMIFS('PLM001-財務計算用'!$P:$P,'PLM001-財務計算用'!$J:$J,CE$4,'PLM001-財務計算用'!$A:$A,$B13))</f>
        <v/>
      </c>
      <c r="CF13" s="71" t="str">
        <f>IF(SUMIFS('PLM002'!$K:$K,'PLM002'!$C:$C,CE$4,'PLM002'!$F:$F,$B13)=0,"",SUMIFS('PLM002'!$K:$K,'PLM002'!$C:$C,CE$4,'PLM002'!$F:$F,$B13))</f>
        <v/>
      </c>
      <c r="CG13" s="72" t="str">
        <f>IF(SUMIFS('PLM001-財務計算用'!$P:$P,'PLM001-財務計算用'!$J:$J,CG$4,'PLM001-財務計算用'!$A:$A,$B13)=0,"",SUMIFS('PLM001-財務計算用'!$P:$P,'PLM001-財務計算用'!$J:$J,CG$4,'PLM001-財務計算用'!$A:$A,$B13))</f>
        <v/>
      </c>
      <c r="CH13" s="71" t="str">
        <f>IF(SUMIFS('PLM002'!$K:$K,'PLM002'!$C:$C,CG$4,'PLM002'!$F:$F,$B13)=0,"",SUMIFS('PLM002'!$K:$K,'PLM002'!$C:$C,CG$4,'PLM002'!$F:$F,$B13))</f>
        <v/>
      </c>
      <c r="CI13" s="72" t="str">
        <f>IF(SUMIFS('PLM001-財務計算用'!$P:$P,'PLM001-財務計算用'!$J:$J,CI$4,'PLM001-財務計算用'!$A:$A,$B13)=0,"",SUMIFS('PLM001-財務計算用'!$P:$P,'PLM001-財務計算用'!$J:$J,CI$4,'PLM001-財務計算用'!$A:$A,$B13))</f>
        <v/>
      </c>
      <c r="CJ13" s="71" t="str">
        <f>IF(SUMIFS('PLM002'!$K:$K,'PLM002'!$C:$C,CI$4,'PLM002'!$F:$F,$B13)=0,"",SUMIFS('PLM002'!$K:$K,'PLM002'!$C:$C,CI$4,'PLM002'!$F:$F,$B13))</f>
        <v/>
      </c>
      <c r="CK13" s="72" t="str">
        <f>IF(SUMIFS('PLM001-財務計算用'!$P:$P,'PLM001-財務計算用'!$J:$J,CK$4,'PLM001-財務計算用'!$A:$A,$B13)=0,"",SUMIFS('PLM001-財務計算用'!$P:$P,'PLM001-財務計算用'!$J:$J,CK$4,'PLM001-財務計算用'!$A:$A,$B13))</f>
        <v/>
      </c>
      <c r="CL13" s="71" t="str">
        <f>IF(SUMIFS('PLM002'!$K:$K,'PLM002'!$C:$C,CK$4,'PLM002'!$F:$F,$B13)=0,"",SUMIFS('PLM002'!$K:$K,'PLM002'!$C:$C,CK$4,'PLM002'!$F:$F,$B13))</f>
        <v/>
      </c>
      <c r="CM13" s="72" t="str">
        <f>IF(SUMIFS('PLM001-財務計算用'!$P:$P,'PLM001-財務計算用'!$J:$J,CM$4,'PLM001-財務計算用'!$A:$A,$B13)=0,"",SUMIFS('PLM001-財務計算用'!$P:$P,'PLM001-財務計算用'!$J:$J,CM$4,'PLM001-財務計算用'!$A:$A,$B13))</f>
        <v/>
      </c>
      <c r="CN13" s="71" t="str">
        <f>IF(SUMIFS('PLM002'!$K:$K,'PLM002'!$C:$C,CM$4,'PLM002'!$F:$F,$B13)=0,"",SUMIFS('PLM002'!$K:$K,'PLM002'!$C:$C,CM$4,'PLM002'!$F:$F,$B13))</f>
        <v/>
      </c>
      <c r="CO13" s="72" t="str">
        <f>IF(SUMIFS('PLM001-財務計算用'!$P:$P,'PLM001-財務計算用'!$J:$J,CO$4,'PLM001-財務計算用'!$A:$A,$B13)=0,"",SUMIFS('PLM001-財務計算用'!$P:$P,'PLM001-財務計算用'!$J:$J,CO$4,'PLM001-財務計算用'!$A:$A,$B13))</f>
        <v/>
      </c>
      <c r="CP13" s="71" t="str">
        <f>IF(SUMIFS('PLM002'!$K:$K,'PLM002'!$C:$C,CO$4,'PLM002'!$F:$F,$B13)=0,"",SUMIFS('PLM002'!$K:$K,'PLM002'!$C:$C,CO$4,'PLM002'!$F:$F,$B13))</f>
        <v/>
      </c>
      <c r="CQ13" s="72" t="str">
        <f>IF(SUMIFS('PLM001-財務計算用'!$P:$P,'PLM001-財務計算用'!$J:$J,CQ$4,'PLM001-財務計算用'!$A:$A,$B13)=0,"",SUMIFS('PLM001-財務計算用'!$P:$P,'PLM001-財務計算用'!$J:$J,CQ$4,'PLM001-財務計算用'!$A:$A,$B13))</f>
        <v/>
      </c>
      <c r="CR13" s="71" t="str">
        <f>IF(SUMIFS('PLM002'!$K:$K,'PLM002'!$C:$C,CQ$4,'PLM002'!$F:$F,$B13)=0,"",SUMIFS('PLM002'!$K:$K,'PLM002'!$C:$C,CQ$4,'PLM002'!$F:$F,$B13))</f>
        <v/>
      </c>
      <c r="CS13" s="72" t="str">
        <f>IF(SUMIFS('PLM001-財務計算用'!$P:$P,'PLM001-財務計算用'!$J:$J,CS$4,'PLM001-財務計算用'!$A:$A,$B13)=0,"",SUMIFS('PLM001-財務計算用'!$P:$P,'PLM001-財務計算用'!$J:$J,CS$4,'PLM001-財務計算用'!$A:$A,$B13))</f>
        <v/>
      </c>
      <c r="CT13" s="71" t="str">
        <f>IF(SUMIFS('PLM002'!$K:$K,'PLM002'!$C:$C,CS$4,'PLM002'!$F:$F,$B13)=0,"",SUMIFS('PLM002'!$K:$K,'PLM002'!$C:$C,CS$4,'PLM002'!$F:$F,$B13))</f>
        <v/>
      </c>
      <c r="CU13" s="72" t="str">
        <f>IF(SUMIFS('PLM001-財務計算用'!$P:$P,'PLM001-財務計算用'!$J:$J,CU$4,'PLM001-財務計算用'!$A:$A,$B13)=0,"",SUMIFS('PLM001-財務計算用'!$P:$P,'PLM001-財務計算用'!$J:$J,CU$4,'PLM001-財務計算用'!$A:$A,$B13))</f>
        <v/>
      </c>
      <c r="CV13" s="71" t="str">
        <f>IF(SUMIFS('PLM002'!$K:$K,'PLM002'!$C:$C,CU$4,'PLM002'!$F:$F,$B13)=0,"",SUMIFS('PLM002'!$K:$K,'PLM002'!$C:$C,CU$4,'PLM002'!$F:$F,$B13))</f>
        <v/>
      </c>
      <c r="CW13" s="72" t="str">
        <f>IF(SUMIFS('PLM001-財務計算用'!$P:$P,'PLM001-財務計算用'!$J:$J,CW$4,'PLM001-財務計算用'!$A:$A,$B13)=0,"",SUMIFS('PLM001-財務計算用'!$P:$P,'PLM001-財務計算用'!$J:$J,CW$4,'PLM001-財務計算用'!$A:$A,$B13))</f>
        <v/>
      </c>
      <c r="CX13" s="71" t="str">
        <f>IF(SUMIFS('PLM002'!$K:$K,'PLM002'!$C:$C,CW$4,'PLM002'!$F:$F,$B13)=0,"",SUMIFS('PLM002'!$K:$K,'PLM002'!$C:$C,CW$4,'PLM002'!$F:$F,$B13))</f>
        <v/>
      </c>
      <c r="CY13" s="72" t="str">
        <f>IF(SUMIFS('PLM001-財務計算用'!$P:$P,'PLM001-財務計算用'!$J:$J,CY$4,'PLM001-財務計算用'!$A:$A,$B13)=0,"",SUMIFS('PLM001-財務計算用'!$P:$P,'PLM001-財務計算用'!$J:$J,CY$4,'PLM001-財務計算用'!$A:$A,$B13))</f>
        <v/>
      </c>
      <c r="CZ13" s="71" t="str">
        <f>IF(SUMIFS('PLM002'!$K:$K,'PLM002'!$C:$C,CY$4,'PLM002'!$F:$F,$B13)=0,"",SUMIFS('PLM002'!$K:$K,'PLM002'!$C:$C,CY$4,'PLM002'!$F:$F,$B13))</f>
        <v/>
      </c>
      <c r="DA13" s="72" t="str">
        <f>IF(SUMIFS('PLM001-財務計算用'!$P:$P,'PLM001-財務計算用'!$J:$J,DA$4,'PLM001-財務計算用'!$A:$A,$B13)=0,"",SUMIFS('PLM001-財務計算用'!$P:$P,'PLM001-財務計算用'!$J:$J,DA$4,'PLM001-財務計算用'!$A:$A,$B13))</f>
        <v/>
      </c>
      <c r="DB13" s="71" t="str">
        <f>IF(SUMIFS('PLM002'!$K:$K,'PLM002'!$C:$C,DA$4,'PLM002'!$F:$F,$B13)=0,"",SUMIFS('PLM002'!$K:$K,'PLM002'!$C:$C,DA$4,'PLM002'!$F:$F,$B13))</f>
        <v/>
      </c>
      <c r="DC13" s="72" t="str">
        <f>IF(SUMIFS('PLM001-財務計算用'!$P:$P,'PLM001-財務計算用'!$J:$J,DC$4,'PLM001-財務計算用'!$A:$A,$B13)=0,"",SUMIFS('PLM001-財務計算用'!$P:$P,'PLM001-財務計算用'!$J:$J,DC$4,'PLM001-財務計算用'!$A:$A,$B13))</f>
        <v/>
      </c>
      <c r="DD13" s="71" t="str">
        <f>IF(SUMIFS('PLM002'!$K:$K,'PLM002'!$C:$C,DC$4,'PLM002'!$F:$F,$B13)=0,"",SUMIFS('PLM002'!$K:$K,'PLM002'!$C:$C,DC$4,'PLM002'!$F:$F,$B13))</f>
        <v/>
      </c>
      <c r="DE13" s="72" t="str">
        <f>IF(SUMIFS('PLM001-財務計算用'!$P:$P,'PLM001-財務計算用'!$J:$J,DE$4,'PLM001-財務計算用'!$A:$A,$B13)=0,"",SUMIFS('PLM001-財務計算用'!$P:$P,'PLM001-財務計算用'!$J:$J,DE$4,'PLM001-財務計算用'!$A:$A,$B13))</f>
        <v/>
      </c>
      <c r="DF13" s="71" t="str">
        <f>IF(SUMIFS('PLM002'!$K:$K,'PLM002'!$C:$C,DE$4,'PLM002'!$F:$F,$B13)=0,"",SUMIFS('PLM002'!$K:$K,'PLM002'!$C:$C,DE$4,'PLM002'!$F:$F,$B13))</f>
        <v/>
      </c>
      <c r="DG13" s="72" t="str">
        <f>IF(SUMIFS('PLM001-財務計算用'!$P:$P,'PLM001-財務計算用'!$J:$J,DG$4,'PLM001-財務計算用'!$A:$A,$B13)=0,"",SUMIFS('PLM001-財務計算用'!$P:$P,'PLM001-財務計算用'!$J:$J,DG$4,'PLM001-財務計算用'!$A:$A,$B13))</f>
        <v/>
      </c>
      <c r="DH13" s="71" t="str">
        <f>IF(SUMIFS('PLM002'!$K:$K,'PLM002'!$C:$C,DG$4,'PLM002'!$F:$F,$B13)=0,"",SUMIFS('PLM002'!$K:$K,'PLM002'!$C:$C,DG$4,'PLM002'!$F:$F,$B13))</f>
        <v/>
      </c>
      <c r="DI13" s="72" t="str">
        <f>IF(SUMIFS('PLM001-財務計算用'!$P:$P,'PLM001-財務計算用'!$J:$J,DI$4,'PLM001-財務計算用'!$A:$A,$B13)=0,"",SUMIFS('PLM001-財務計算用'!$P:$P,'PLM001-財務計算用'!$J:$J,DI$4,'PLM001-財務計算用'!$A:$A,$B13))</f>
        <v/>
      </c>
      <c r="DJ13" s="71" t="str">
        <f>IF(SUMIFS('PLM002'!$K:$K,'PLM002'!$C:$C,DI$4,'PLM002'!$F:$F,$B13)=0,"",SUMIFS('PLM002'!$K:$K,'PLM002'!$C:$C,DI$4,'PLM002'!$F:$F,$B13))</f>
        <v/>
      </c>
      <c r="DK13" s="72" t="str">
        <f>IF(SUMIFS('PLM001-財務計算用'!$P:$P,'PLM001-財務計算用'!$J:$J,DK$4,'PLM001-財務計算用'!$A:$A,$B13)=0,"",SUMIFS('PLM001-財務計算用'!$P:$P,'PLM001-財務計算用'!$J:$J,DK$4,'PLM001-財務計算用'!$A:$A,$B13))</f>
        <v/>
      </c>
      <c r="DL13" s="71" t="str">
        <f>IF(SUMIFS('PLM002'!$K:$K,'PLM002'!$C:$C,DK$4,'PLM002'!$F:$F,$B13)=0,"",SUMIFS('PLM002'!$K:$K,'PLM002'!$C:$C,DK$4,'PLM002'!$F:$F,$B13))</f>
        <v/>
      </c>
      <c r="DM13" s="72" t="str">
        <f>IF(SUMIFS('PLM001-財務計算用'!$P:$P,'PLM001-財務計算用'!$J:$J,DM$4,'PLM001-財務計算用'!$A:$A,$B13)=0,"",SUMIFS('PLM001-財務計算用'!$P:$P,'PLM001-財務計算用'!$J:$J,DM$4,'PLM001-財務計算用'!$A:$A,$B13))</f>
        <v/>
      </c>
      <c r="DN13" s="71" t="str">
        <f>IF(SUMIFS('PLM002'!$K:$K,'PLM002'!$C:$C,DM$4,'PLM002'!$F:$F,$B13)=0,"",SUMIFS('PLM002'!$K:$K,'PLM002'!$C:$C,DM$4,'PLM002'!$F:$F,$B13))</f>
        <v/>
      </c>
      <c r="DO13" s="72" t="str">
        <f>IF(SUMIFS('PLM001-財務計算用'!$P:$P,'PLM001-財務計算用'!$J:$J,DO$4,'PLM001-財務計算用'!$A:$A,$B13)=0,"",SUMIFS('PLM001-財務計算用'!$P:$P,'PLM001-財務計算用'!$J:$J,DO$4,'PLM001-財務計算用'!$A:$A,$B13))</f>
        <v/>
      </c>
      <c r="DP13" s="71" t="str">
        <f>IF(SUMIFS('PLM002'!$K:$K,'PLM002'!$C:$C,DO$4,'PLM002'!$F:$F,$B13)=0,"",SUMIFS('PLM002'!$K:$K,'PLM002'!$C:$C,DO$4,'PLM002'!$F:$F,$B13))</f>
        <v/>
      </c>
      <c r="DQ13" s="72" t="str">
        <f>IF(SUMIFS('PLM001-財務計算用'!$P:$P,'PLM001-財務計算用'!$J:$J,DQ$4,'PLM001-財務計算用'!$A:$A,$B13)=0,"",SUMIFS('PLM001-財務計算用'!$P:$P,'PLM001-財務計算用'!$J:$J,DQ$4,'PLM001-財務計算用'!$A:$A,$B13))</f>
        <v/>
      </c>
      <c r="DR13" s="71" t="str">
        <f>IF(SUMIFS('PLM002'!$K:$K,'PLM002'!$C:$C,DQ$4,'PLM002'!$F:$F,$B13)=0,"",SUMIFS('PLM002'!$K:$K,'PLM002'!$C:$C,DQ$4,'PLM002'!$F:$F,$B13))</f>
        <v/>
      </c>
      <c r="DS13" s="72" t="str">
        <f>IF(SUMIFS('PLM001-財務計算用'!$P:$P,'PLM001-財務計算用'!$J:$J,DS$4,'PLM001-財務計算用'!$A:$A,$B13)=0,"",SUMIFS('PLM001-財務計算用'!$P:$P,'PLM001-財務計算用'!$J:$J,DS$4,'PLM001-財務計算用'!$A:$A,$B13))</f>
        <v/>
      </c>
      <c r="DT13" s="71" t="str">
        <f>IF(SUMIFS('PLM002'!$K:$K,'PLM002'!$C:$C,DS$4,'PLM002'!$F:$F,$B13)=0,"",SUMIFS('PLM002'!$K:$K,'PLM002'!$C:$C,DS$4,'PLM002'!$F:$F,$B13))</f>
        <v/>
      </c>
      <c r="DU13" s="72" t="str">
        <f>IF(SUMIFS('PLM001-財務計算用'!$P:$P,'PLM001-財務計算用'!$J:$J,DU$4,'PLM001-財務計算用'!$A:$A,$B13)=0,"",SUMIFS('PLM001-財務計算用'!$P:$P,'PLM001-財務計算用'!$J:$J,DU$4,'PLM001-財務計算用'!$A:$A,$B13))</f>
        <v/>
      </c>
      <c r="DV13" s="71" t="str">
        <f>IF(SUMIFS('PLM002'!$K:$K,'PLM002'!$C:$C,DU$4,'PLM002'!$F:$F,$B13)=0,"",SUMIFS('PLM002'!$K:$K,'PLM002'!$C:$C,DU$4,'PLM002'!$F:$F,$B13))</f>
        <v/>
      </c>
      <c r="DW13" s="72" t="str">
        <f>IF(SUMIFS('PLM001-財務計算用'!$P:$P,'PLM001-財務計算用'!$J:$J,DW$4,'PLM001-財務計算用'!$A:$A,$B13)=0,"",SUMIFS('PLM001-財務計算用'!$P:$P,'PLM001-財務計算用'!$J:$J,DW$4,'PLM001-財務計算用'!$A:$A,$B13))</f>
        <v/>
      </c>
      <c r="DX13" s="71" t="str">
        <f>IF(SUMIFS('PLM002'!$K:$K,'PLM002'!$C:$C,DW$4,'PLM002'!$F:$F,$B13)=0,"",SUMIFS('PLM002'!$K:$K,'PLM002'!$C:$C,DW$4,'PLM002'!$F:$F,$B13))</f>
        <v/>
      </c>
      <c r="DY13" s="72" t="str">
        <f>IF(SUMIFS('PLM001-財務計算用'!$P:$P,'PLM001-財務計算用'!$J:$J,DY$4,'PLM001-財務計算用'!$A:$A,$B13)=0,"",SUMIFS('PLM001-財務計算用'!$P:$P,'PLM001-財務計算用'!$J:$J,DY$4,'PLM001-財務計算用'!$A:$A,$B13))</f>
        <v/>
      </c>
      <c r="DZ13" s="71" t="str">
        <f>IF(SUMIFS('PLM002'!$K:$K,'PLM002'!$C:$C,DY$4,'PLM002'!$F:$F,$B13)=0,"",SUMIFS('PLM002'!$K:$K,'PLM002'!$C:$C,DY$4,'PLM002'!$F:$F,$B13))</f>
        <v/>
      </c>
      <c r="EA13" s="72" t="str">
        <f>IF(SUMIFS('PLM001-財務計算用'!$P:$P,'PLM001-財務計算用'!$J:$J,EA$4,'PLM001-財務計算用'!$A:$A,$B13)=0,"",SUMIFS('PLM001-財務計算用'!$P:$P,'PLM001-財務計算用'!$J:$J,EA$4,'PLM001-財務計算用'!$A:$A,$B13))</f>
        <v/>
      </c>
      <c r="EB13" s="71" t="str">
        <f>IF(SUMIFS('PLM002'!$K:$K,'PLM002'!$C:$C,EA$4,'PLM002'!$F:$F,$B13)=0,"",SUMIFS('PLM002'!$K:$K,'PLM002'!$C:$C,EA$4,'PLM002'!$F:$F,$B13))</f>
        <v/>
      </c>
      <c r="EC13" s="72" t="str">
        <f>IF(SUMIFS('PLM001-財務計算用'!$P:$P,'PLM001-財務計算用'!$J:$J,EC$4,'PLM001-財務計算用'!$A:$A,$B13)=0,"",SUMIFS('PLM001-財務計算用'!$P:$P,'PLM001-財務計算用'!$J:$J,EC$4,'PLM001-財務計算用'!$A:$A,$B13))</f>
        <v/>
      </c>
      <c r="ED13" s="71" t="str">
        <f>IF(SUMIFS('PLM002'!$K:$K,'PLM002'!$C:$C,EC$4,'PLM002'!$F:$F,$B13)=0,"",SUMIFS('PLM002'!$K:$K,'PLM002'!$C:$C,EC$4,'PLM002'!$F:$F,$B13))</f>
        <v/>
      </c>
    </row>
    <row r="14" spans="1:134" ht="12.75" customHeight="1">
      <c r="A14" s="96" t="str">
        <f>'PLM014'!A15</f>
        <v>E-設備</v>
      </c>
      <c r="B14" s="178" t="s">
        <v>5526</v>
      </c>
      <c r="C14" s="131" t="str">
        <f>'PLM014'!C15</f>
        <v>SQ壓力開關調校設備(單顆+步進馬達)</v>
      </c>
      <c r="D14" s="97" t="str">
        <f t="shared" si="6"/>
        <v>(E250101I1)  SQ壓力開關調校設備(單顆+步進馬達)</v>
      </c>
      <c r="E14" s="290" t="str">
        <f>'PLM014'!E15</f>
        <v>自動化</v>
      </c>
      <c r="F14" s="290" t="str">
        <f>'PLM014'!F15</f>
        <v>羅友彥</v>
      </c>
      <c r="G14" s="97" t="str">
        <f>'PLM014'!G15</f>
        <v>Active</v>
      </c>
      <c r="H14" s="98">
        <f>'PLM014'!H15</f>
        <v>45788.666666666664</v>
      </c>
      <c r="I14" s="98">
        <f>'PLM014'!I15</f>
        <v>46021.666666666664</v>
      </c>
      <c r="J14" s="99">
        <f t="shared" si="7"/>
        <v>233</v>
      </c>
      <c r="K14" s="150">
        <f t="shared" si="8"/>
        <v>45963.416666666664</v>
      </c>
      <c r="L14" s="150">
        <f t="shared" si="9"/>
        <v>46010.016666666663</v>
      </c>
      <c r="M14" s="98">
        <f>IF(ISERROR('PLM014'!L15),"",('PLM014'!L15))</f>
        <v>45789</v>
      </c>
      <c r="N14" s="237" t="str">
        <f>IF(IF(ISERROR('PLM014'!N15),"",('PLM014'!N15))=0,"",IF(ISERROR('PLM014'!N15),"",('PLM014'!N15)))</f>
        <v/>
      </c>
      <c r="O14" s="99" t="str">
        <f t="shared" si="0"/>
        <v/>
      </c>
      <c r="P14" s="98">
        <f t="shared" ca="1" si="1"/>
        <v>46044</v>
      </c>
      <c r="Q14" s="99">
        <f t="shared" ca="1" si="2"/>
        <v>255</v>
      </c>
      <c r="R14" s="100">
        <f>'PLM014'!Q15/100</f>
        <v>0.9</v>
      </c>
      <c r="S14" s="139" t="str">
        <f t="shared" ca="1" si="3"/>
        <v>專案延遲 23 天</v>
      </c>
      <c r="U14" s="101" t="str">
        <f t="shared" si="4"/>
        <v>未登入</v>
      </c>
      <c r="V14" s="101">
        <f t="shared" si="5"/>
        <v>1</v>
      </c>
      <c r="W14" s="101">
        <f>IF(SUMIFS('PLM001-財務計算用'!$P:$P,'PLM001-財務計算用'!$A:$A,B14)=0,"未登入",SUMIFS('PLM001-財務計算用'!$P:$P,'PLM001-財務計算用'!$A:$A,B14))</f>
        <v>480</v>
      </c>
      <c r="X14" s="101">
        <f>SUMIFS('PLM002'!$K:$K,'PLM002'!$F:$F,$B14)</f>
        <v>304</v>
      </c>
      <c r="Y14" s="72" t="str">
        <f>IF(SUMIFS('PLM001-財務計算用'!$P:$P,'PLM001-財務計算用'!$J:$J,Y$4,'PLM001-財務計算用'!$A:$A,$B14)=0,"",SUMIFS('PLM001-財務計算用'!$P:$P,'PLM001-財務計算用'!$J:$J,Y$4,'PLM001-財務計算用'!$A:$A,$B14))</f>
        <v/>
      </c>
      <c r="Z14" s="71" t="str">
        <f>IF(SUMIFS('PLM002'!$K:$K,'PLM002'!$C:$C,Y$4,'PLM002'!$F:$F,$B14)=0,"",SUMIFS('PLM002'!$K:$K,'PLM002'!$C:$C,Y$4,'PLM002'!$F:$F,$B14))</f>
        <v/>
      </c>
      <c r="AA14" s="72" t="str">
        <f>IF(SUMIFS('PLM001-財務計算用'!$P:$P,'PLM001-財務計算用'!$J:$J,AA$4,'PLM001-財務計算用'!$A:$A,$B14)=0,"",SUMIFS('PLM001-財務計算用'!$P:$P,'PLM001-財務計算用'!$J:$J,AA$4,'PLM001-財務計算用'!$A:$A,$B14))</f>
        <v/>
      </c>
      <c r="AB14" s="71" t="str">
        <f>IF(SUMIFS('PLM002'!$K:$K,'PLM002'!$C:$C,AA$4,'PLM002'!$F:$F,$B14)=0,"",SUMIFS('PLM002'!$K:$K,'PLM002'!$C:$C,AA$4,'PLM002'!$F:$F,$B14))</f>
        <v/>
      </c>
      <c r="AC14" s="72" t="str">
        <f>IF(SUMIFS('PLM001-財務計算用'!$P:$P,'PLM001-財務計算用'!$J:$J,AC$4,'PLM001-財務計算用'!$A:$A,$B14)=0,"",SUMIFS('PLM001-財務計算用'!$P:$P,'PLM001-財務計算用'!$J:$J,AC$4,'PLM001-財務計算用'!$A:$A,$B14))</f>
        <v/>
      </c>
      <c r="AD14" s="71" t="str">
        <f>IF(SUMIFS('PLM002'!$K:$K,'PLM002'!$C:$C,AC$4,'PLM002'!$F:$F,$B14)=0,"",SUMIFS('PLM002'!$K:$K,'PLM002'!$C:$C,AC$4,'PLM002'!$F:$F,$B14))</f>
        <v/>
      </c>
      <c r="AE14" s="72" t="str">
        <f>IF(SUMIFS('PLM001-財務計算用'!$P:$P,'PLM001-財務計算用'!$J:$J,AE$4,'PLM001-財務計算用'!$A:$A,$B14)=0,"",SUMIFS('PLM001-財務計算用'!$P:$P,'PLM001-財務計算用'!$J:$J,AE$4,'PLM001-財務計算用'!$A:$A,$B14))</f>
        <v/>
      </c>
      <c r="AF14" s="71" t="str">
        <f>IF(SUMIFS('PLM002'!$K:$K,'PLM002'!$C:$C,AE$4,'PLM002'!$F:$F,$B14)=0,"",SUMIFS('PLM002'!$K:$K,'PLM002'!$C:$C,AE$4,'PLM002'!$F:$F,$B14))</f>
        <v/>
      </c>
      <c r="AG14" s="72" t="str">
        <f>IF(SUMIFS('PLM001-財務計算用'!$P:$P,'PLM001-財務計算用'!$J:$J,AG$4,'PLM001-財務計算用'!$A:$A,$B14)=0,"",SUMIFS('PLM001-財務計算用'!$P:$P,'PLM001-財務計算用'!$J:$J,AG$4,'PLM001-財務計算用'!$A:$A,$B14))</f>
        <v/>
      </c>
      <c r="AH14" s="71" t="str">
        <f>IF(SUMIFS('PLM002'!$K:$K,'PLM002'!$C:$C,AG$4,'PLM002'!$F:$F,$B14)=0,"",SUMIFS('PLM002'!$K:$K,'PLM002'!$C:$C,AG$4,'PLM002'!$F:$F,$B14))</f>
        <v/>
      </c>
      <c r="AI14" s="72" t="str">
        <f>IF(SUMIFS('PLM001-財務計算用'!$P:$P,'PLM001-財務計算用'!$J:$J,AI$4,'PLM001-財務計算用'!$A:$A,$B14)=0,"",SUMIFS('PLM001-財務計算用'!$P:$P,'PLM001-財務計算用'!$J:$J,AI$4,'PLM001-財務計算用'!$A:$A,$B14))</f>
        <v/>
      </c>
      <c r="AJ14" s="71" t="str">
        <f>IF(SUMIFS('PLM002'!$K:$K,'PLM002'!$C:$C,AI$4,'PLM002'!$F:$F,$B14)=0,"",SUMIFS('PLM002'!$K:$K,'PLM002'!$C:$C,AI$4,'PLM002'!$F:$F,$B14))</f>
        <v/>
      </c>
      <c r="AK14" s="72" t="str">
        <f>IF(SUMIFS('PLM001-財務計算用'!$P:$P,'PLM001-財務計算用'!$J:$J,AK$4,'PLM001-財務計算用'!$A:$A,$B14)=0,"",SUMIFS('PLM001-財務計算用'!$P:$P,'PLM001-財務計算用'!$J:$J,AK$4,'PLM001-財務計算用'!$A:$A,$B14))</f>
        <v/>
      </c>
      <c r="AL14" s="71" t="str">
        <f>IF(SUMIFS('PLM002'!$K:$K,'PLM002'!$C:$C,AK$4,'PLM002'!$F:$F,$B14)=0,"",SUMIFS('PLM002'!$K:$K,'PLM002'!$C:$C,AK$4,'PLM002'!$F:$F,$B14))</f>
        <v/>
      </c>
      <c r="AM14" s="72" t="str">
        <f>IF(SUMIFS('PLM001-財務計算用'!$P:$P,'PLM001-財務計算用'!$J:$J,AM$4,'PLM001-財務計算用'!$A:$A,$B14)=0,"",SUMIFS('PLM001-財務計算用'!$P:$P,'PLM001-財務計算用'!$J:$J,AM$4,'PLM001-財務計算用'!$A:$A,$B14))</f>
        <v/>
      </c>
      <c r="AN14" s="71" t="str">
        <f>IF(SUMIFS('PLM002'!$K:$K,'PLM002'!$C:$C,AM$4,'PLM002'!$F:$F,$B14)=0,"",SUMIFS('PLM002'!$K:$K,'PLM002'!$C:$C,AM$4,'PLM002'!$F:$F,$B14))</f>
        <v/>
      </c>
      <c r="AO14" s="72" t="str">
        <f>IF(SUMIFS('PLM001-財務計算用'!$P:$P,'PLM001-財務計算用'!$J:$J,AO$4,'PLM001-財務計算用'!$A:$A,$B14)=0,"",SUMIFS('PLM001-財務計算用'!$P:$P,'PLM001-財務計算用'!$J:$J,AO$4,'PLM001-財務計算用'!$A:$A,$B14))</f>
        <v/>
      </c>
      <c r="AP14" s="71" t="str">
        <f>IF(SUMIFS('PLM002'!$K:$K,'PLM002'!$C:$C,AO$4,'PLM002'!$F:$F,$B14)=0,"",SUMIFS('PLM002'!$K:$K,'PLM002'!$C:$C,AO$4,'PLM002'!$F:$F,$B14))</f>
        <v/>
      </c>
      <c r="AQ14" s="72" t="str">
        <f>IF(SUMIFS('PLM001-財務計算用'!$P:$P,'PLM001-財務計算用'!$J:$J,AQ$4,'PLM001-財務計算用'!$A:$A,$B14)=0,"",SUMIFS('PLM001-財務計算用'!$P:$P,'PLM001-財務計算用'!$J:$J,AQ$4,'PLM001-財務計算用'!$A:$A,$B14))</f>
        <v/>
      </c>
      <c r="AR14" s="71" t="str">
        <f>IF(SUMIFS('PLM002'!$K:$K,'PLM002'!$C:$C,AQ$4,'PLM002'!$F:$F,$B14)=0,"",SUMIFS('PLM002'!$K:$K,'PLM002'!$C:$C,AQ$4,'PLM002'!$F:$F,$B14))</f>
        <v/>
      </c>
      <c r="AS14" s="72" t="str">
        <f>IF(SUMIFS('PLM001-財務計算用'!$P:$P,'PLM001-財務計算用'!$J:$J,AS$4,'PLM001-財務計算用'!$A:$A,$B14)=0,"",SUMIFS('PLM001-財務計算用'!$P:$P,'PLM001-財務計算用'!$J:$J,AS$4,'PLM001-財務計算用'!$A:$A,$B14))</f>
        <v/>
      </c>
      <c r="AT14" s="71" t="str">
        <f>IF(SUMIFS('PLM002'!$K:$K,'PLM002'!$C:$C,AS$4,'PLM002'!$F:$F,$B14)=0,"",SUMIFS('PLM002'!$K:$K,'PLM002'!$C:$C,AS$4,'PLM002'!$F:$F,$B14))</f>
        <v/>
      </c>
      <c r="AU14" s="72" t="str">
        <f>IF(SUMIFS('PLM001-財務計算用'!$P:$P,'PLM001-財務計算用'!$J:$J,AU$4,'PLM001-財務計算用'!$A:$A,$B14)=0,"",SUMIFS('PLM001-財務計算用'!$P:$P,'PLM001-財務計算用'!$J:$J,AU$4,'PLM001-財務計算用'!$A:$A,$B14))</f>
        <v/>
      </c>
      <c r="AV14" s="71" t="str">
        <f>IF(SUMIFS('PLM002'!$K:$K,'PLM002'!$C:$C,AU$4,'PLM002'!$F:$F,$B14)=0,"",SUMIFS('PLM002'!$K:$K,'PLM002'!$C:$C,AU$4,'PLM002'!$F:$F,$B14))</f>
        <v/>
      </c>
      <c r="AW14" s="72" t="str">
        <f>IF(SUMIFS('PLM001-財務計算用'!$P:$P,'PLM001-財務計算用'!$J:$J,AW$4,'PLM001-財務計算用'!$A:$A,$B14)=0,"",SUMIFS('PLM001-財務計算用'!$P:$P,'PLM001-財務計算用'!$J:$J,AW$4,'PLM001-財務計算用'!$A:$A,$B14))</f>
        <v/>
      </c>
      <c r="AX14" s="71" t="str">
        <f>IF(SUMIFS('PLM002'!$K:$K,'PLM002'!$C:$C,AW$4,'PLM002'!$F:$F,$B14)=0,"",SUMIFS('PLM002'!$K:$K,'PLM002'!$C:$C,AW$4,'PLM002'!$F:$F,$B14))</f>
        <v/>
      </c>
      <c r="AY14" s="72" t="str">
        <f>IF(SUMIFS('PLM001-財務計算用'!$P:$P,'PLM001-財務計算用'!$J:$J,AY$4,'PLM001-財務計算用'!$A:$A,$B14)=0,"",SUMIFS('PLM001-財務計算用'!$P:$P,'PLM001-財務計算用'!$J:$J,AY$4,'PLM001-財務計算用'!$A:$A,$B14))</f>
        <v/>
      </c>
      <c r="AZ14" s="71" t="str">
        <f>IF(SUMIFS('PLM002'!$K:$K,'PLM002'!$C:$C,AY$4,'PLM002'!$F:$F,$B14)=0,"",SUMIFS('PLM002'!$K:$K,'PLM002'!$C:$C,AY$4,'PLM002'!$F:$F,$B14))</f>
        <v/>
      </c>
      <c r="BA14" s="72" t="str">
        <f>IF(SUMIFS('PLM001-財務計算用'!$P:$P,'PLM001-財務計算用'!$J:$J,BA$4,'PLM001-財務計算用'!$A:$A,$B14)=0,"",SUMIFS('PLM001-財務計算用'!$P:$P,'PLM001-財務計算用'!$J:$J,BA$4,'PLM001-財務計算用'!$A:$A,$B14))</f>
        <v/>
      </c>
      <c r="BB14" s="71" t="str">
        <f>IF(SUMIFS('PLM002'!$K:$K,'PLM002'!$C:$C,BA$4,'PLM002'!$F:$F,$B14)=0,"",SUMIFS('PLM002'!$K:$K,'PLM002'!$C:$C,BA$4,'PLM002'!$F:$F,$B14))</f>
        <v/>
      </c>
      <c r="BC14" s="72" t="str">
        <f>IF(SUMIFS('PLM001-財務計算用'!$P:$P,'PLM001-財務計算用'!$J:$J,BC$4,'PLM001-財務計算用'!$A:$A,$B14)=0,"",SUMIFS('PLM001-財務計算用'!$P:$P,'PLM001-財務計算用'!$J:$J,BC$4,'PLM001-財務計算用'!$A:$A,$B14))</f>
        <v/>
      </c>
      <c r="BD14" s="71" t="str">
        <f>IF(SUMIFS('PLM002'!$K:$K,'PLM002'!$C:$C,BC$4,'PLM002'!$F:$F,$B14)=0,"",SUMIFS('PLM002'!$K:$K,'PLM002'!$C:$C,BC$4,'PLM002'!$F:$F,$B14))</f>
        <v/>
      </c>
      <c r="BE14" s="72" t="str">
        <f>IF(SUMIFS('PLM001-財務計算用'!$P:$P,'PLM001-財務計算用'!$J:$J,BE$4,'PLM001-財務計算用'!$A:$A,$B14)=0,"",SUMIFS('PLM001-財務計算用'!$P:$P,'PLM001-財務計算用'!$J:$J,BE$4,'PLM001-財務計算用'!$A:$A,$B14))</f>
        <v/>
      </c>
      <c r="BF14" s="71" t="str">
        <f>IF(SUMIFS('PLM002'!$K:$K,'PLM002'!$C:$C,BE$4,'PLM002'!$F:$F,$B14)=0,"",SUMIFS('PLM002'!$K:$K,'PLM002'!$C:$C,BE$4,'PLM002'!$F:$F,$B14))</f>
        <v/>
      </c>
      <c r="BG14" s="72" t="str">
        <f>IF(SUMIFS('PLM001-財務計算用'!$P:$P,'PLM001-財務計算用'!$J:$J,BG$4,'PLM001-財務計算用'!$A:$A,$B14)=0,"",SUMIFS('PLM001-財務計算用'!$P:$P,'PLM001-財務計算用'!$J:$J,BG$4,'PLM001-財務計算用'!$A:$A,$B14))</f>
        <v/>
      </c>
      <c r="BH14" s="71" t="str">
        <f>IF(SUMIFS('PLM002'!$K:$K,'PLM002'!$C:$C,BG$4,'PLM002'!$F:$F,$B14)=0,"",SUMIFS('PLM002'!$K:$K,'PLM002'!$C:$C,BG$4,'PLM002'!$F:$F,$B14))</f>
        <v/>
      </c>
      <c r="BI14" s="72" t="str">
        <f>IF(SUMIFS('PLM001-財務計算用'!$P:$P,'PLM001-財務計算用'!$J:$J,BI$4,'PLM001-財務計算用'!$A:$A,$B14)=0,"",SUMIFS('PLM001-財務計算用'!$P:$P,'PLM001-財務計算用'!$J:$J,BI$4,'PLM001-財務計算用'!$A:$A,$B14))</f>
        <v/>
      </c>
      <c r="BJ14" s="71" t="str">
        <f>IF(SUMIFS('PLM002'!$K:$K,'PLM002'!$C:$C,BI$4,'PLM002'!$F:$F,$B14)=0,"",SUMIFS('PLM002'!$K:$K,'PLM002'!$C:$C,BI$4,'PLM002'!$F:$F,$B14))</f>
        <v/>
      </c>
      <c r="BK14" s="72" t="str">
        <f>IF(SUMIFS('PLM001-財務計算用'!$P:$P,'PLM001-財務計算用'!$J:$J,BK$4,'PLM001-財務計算用'!$A:$A,$B14)=0,"",SUMIFS('PLM001-財務計算用'!$P:$P,'PLM001-財務計算用'!$J:$J,BK$4,'PLM001-財務計算用'!$A:$A,$B14))</f>
        <v/>
      </c>
      <c r="BL14" s="71" t="str">
        <f>IF(SUMIFS('PLM002'!$K:$K,'PLM002'!$C:$C,BK$4,'PLM002'!$F:$F,$B14)=0,"",SUMIFS('PLM002'!$K:$K,'PLM002'!$C:$C,BK$4,'PLM002'!$F:$F,$B14))</f>
        <v/>
      </c>
      <c r="BM14" s="72" t="str">
        <f>IF(SUMIFS('PLM001-財務計算用'!$P:$P,'PLM001-財務計算用'!$J:$J,BM$4,'PLM001-財務計算用'!$A:$A,$B14)=0,"",SUMIFS('PLM001-財務計算用'!$P:$P,'PLM001-財務計算用'!$J:$J,BM$4,'PLM001-財務計算用'!$A:$A,$B14))</f>
        <v/>
      </c>
      <c r="BN14" s="71" t="str">
        <f>IF(SUMIFS('PLM002'!$K:$K,'PLM002'!$C:$C,BM$4,'PLM002'!$F:$F,$B14)=0,"",SUMIFS('PLM002'!$K:$K,'PLM002'!$C:$C,BM$4,'PLM002'!$F:$F,$B14))</f>
        <v/>
      </c>
      <c r="BO14" s="72" t="str">
        <f>IF(SUMIFS('PLM001-財務計算用'!$P:$P,'PLM001-財務計算用'!$J:$J,BO$4,'PLM001-財務計算用'!$A:$A,$B14)=0,"",SUMIFS('PLM001-財務計算用'!$P:$P,'PLM001-財務計算用'!$J:$J,BO$4,'PLM001-財務計算用'!$A:$A,$B14))</f>
        <v/>
      </c>
      <c r="BP14" s="71" t="str">
        <f>IF(SUMIFS('PLM002'!$K:$K,'PLM002'!$C:$C,BO$4,'PLM002'!$F:$F,$B14)=0,"",SUMIFS('PLM002'!$K:$K,'PLM002'!$C:$C,BO$4,'PLM002'!$F:$F,$B14))</f>
        <v/>
      </c>
      <c r="BQ14" s="72" t="str">
        <f>IF(SUMIFS('PLM001-財務計算用'!$P:$P,'PLM001-財務計算用'!$J:$J,BQ$4,'PLM001-財務計算用'!$A:$A,$B14)=0,"",SUMIFS('PLM001-財務計算用'!$P:$P,'PLM001-財務計算用'!$J:$J,BQ$4,'PLM001-財務計算用'!$A:$A,$B14))</f>
        <v/>
      </c>
      <c r="BR14" s="71" t="str">
        <f>IF(SUMIFS('PLM002'!$K:$K,'PLM002'!$C:$C,BQ$4,'PLM002'!$F:$F,$B14)=0,"",SUMIFS('PLM002'!$K:$K,'PLM002'!$C:$C,BQ$4,'PLM002'!$F:$F,$B14))</f>
        <v/>
      </c>
      <c r="BS14" s="72" t="str">
        <f>IF(SUMIFS('PLM001-財務計算用'!$P:$P,'PLM001-財務計算用'!$J:$J,BS$4,'PLM001-財務計算用'!$A:$A,$B14)=0,"",SUMIFS('PLM001-財務計算用'!$P:$P,'PLM001-財務計算用'!$J:$J,BS$4,'PLM001-財務計算用'!$A:$A,$B14))</f>
        <v/>
      </c>
      <c r="BT14" s="71">
        <f>IF(SUMIFS('PLM002'!$K:$K,'PLM002'!$C:$C,BS$4,'PLM002'!$F:$F,$B14)=0,"",SUMIFS('PLM002'!$K:$K,'PLM002'!$C:$C,BS$4,'PLM002'!$F:$F,$B14))</f>
        <v>1</v>
      </c>
      <c r="BU14" s="72" t="str">
        <f>IF(SUMIFS('PLM001-財務計算用'!$P:$P,'PLM001-財務計算用'!$J:$J,BU$4,'PLM001-財務計算用'!$A:$A,$B14)=0,"",SUMIFS('PLM001-財務計算用'!$P:$P,'PLM001-財務計算用'!$J:$J,BU$4,'PLM001-財務計算用'!$A:$A,$B14))</f>
        <v/>
      </c>
      <c r="BV14" s="71" t="str">
        <f>IF(SUMIFS('PLM002'!$K:$K,'PLM002'!$C:$C,BU$4,'PLM002'!$F:$F,$B14)=0,"",SUMIFS('PLM002'!$K:$K,'PLM002'!$C:$C,BU$4,'PLM002'!$F:$F,$B14))</f>
        <v/>
      </c>
      <c r="BW14" s="72" t="str">
        <f>IF(SUMIFS('PLM001-財務計算用'!$P:$P,'PLM001-財務計算用'!$J:$J,BW$4,'PLM001-財務計算用'!$A:$A,$B14)=0,"",SUMIFS('PLM001-財務計算用'!$P:$P,'PLM001-財務計算用'!$J:$J,BW$4,'PLM001-財務計算用'!$A:$A,$B14))</f>
        <v/>
      </c>
      <c r="BX14" s="71" t="str">
        <f>IF(SUMIFS('PLM002'!$K:$K,'PLM002'!$C:$C,BW$4,'PLM002'!$F:$F,$B14)=0,"",SUMIFS('PLM002'!$K:$K,'PLM002'!$C:$C,BW$4,'PLM002'!$F:$F,$B14))</f>
        <v/>
      </c>
      <c r="BY14" s="72" t="str">
        <f>IF(SUMIFS('PLM001-財務計算用'!$P:$P,'PLM001-財務計算用'!$J:$J,BY$4,'PLM001-財務計算用'!$A:$A,$B14)=0,"",SUMIFS('PLM001-財務計算用'!$P:$P,'PLM001-財務計算用'!$J:$J,BY$4,'PLM001-財務計算用'!$A:$A,$B14))</f>
        <v/>
      </c>
      <c r="BZ14" s="71" t="str">
        <f>IF(SUMIFS('PLM002'!$K:$K,'PLM002'!$C:$C,BY$4,'PLM002'!$F:$F,$B14)=0,"",SUMIFS('PLM002'!$K:$K,'PLM002'!$C:$C,BY$4,'PLM002'!$F:$F,$B14))</f>
        <v/>
      </c>
      <c r="CA14" s="72" t="str">
        <f>IF(SUMIFS('PLM001-財務計算用'!$P:$P,'PLM001-財務計算用'!$J:$J,CA$4,'PLM001-財務計算用'!$A:$A,$B14)=0,"",SUMIFS('PLM001-財務計算用'!$P:$P,'PLM001-財務計算用'!$J:$J,CA$4,'PLM001-財務計算用'!$A:$A,$B14))</f>
        <v/>
      </c>
      <c r="CB14" s="71" t="str">
        <f>IF(SUMIFS('PLM002'!$K:$K,'PLM002'!$C:$C,CA$4,'PLM002'!$F:$F,$B14)=0,"",SUMIFS('PLM002'!$K:$K,'PLM002'!$C:$C,CA$4,'PLM002'!$F:$F,$B14))</f>
        <v/>
      </c>
      <c r="CC14" s="72" t="str">
        <f>IF(SUMIFS('PLM001-財務計算用'!$P:$P,'PLM001-財務計算用'!$J:$J,CC$4,'PLM001-財務計算用'!$A:$A,$B14)=0,"",SUMIFS('PLM001-財務計算用'!$P:$P,'PLM001-財務計算用'!$J:$J,CC$4,'PLM001-財務計算用'!$A:$A,$B14))</f>
        <v/>
      </c>
      <c r="CD14" s="71" t="str">
        <f>IF(SUMIFS('PLM002'!$K:$K,'PLM002'!$C:$C,CC$4,'PLM002'!$F:$F,$B14)=0,"",SUMIFS('PLM002'!$K:$K,'PLM002'!$C:$C,CC$4,'PLM002'!$F:$F,$B14))</f>
        <v/>
      </c>
      <c r="CE14" s="72" t="str">
        <f>IF(SUMIFS('PLM001-財務計算用'!$P:$P,'PLM001-財務計算用'!$J:$J,CE$4,'PLM001-財務計算用'!$A:$A,$B14)=0,"",SUMIFS('PLM001-財務計算用'!$P:$P,'PLM001-財務計算用'!$J:$J,CE$4,'PLM001-財務計算用'!$A:$A,$B14))</f>
        <v/>
      </c>
      <c r="CF14" s="71" t="str">
        <f>IF(SUMIFS('PLM002'!$K:$K,'PLM002'!$C:$C,CE$4,'PLM002'!$F:$F,$B14)=0,"",SUMIFS('PLM002'!$K:$K,'PLM002'!$C:$C,CE$4,'PLM002'!$F:$F,$B14))</f>
        <v/>
      </c>
      <c r="CG14" s="72" t="str">
        <f>IF(SUMIFS('PLM001-財務計算用'!$P:$P,'PLM001-財務計算用'!$J:$J,CG$4,'PLM001-財務計算用'!$A:$A,$B14)=0,"",SUMIFS('PLM001-財務計算用'!$P:$P,'PLM001-財務計算用'!$J:$J,CG$4,'PLM001-財務計算用'!$A:$A,$B14))</f>
        <v/>
      </c>
      <c r="CH14" s="71" t="str">
        <f>IF(SUMIFS('PLM002'!$K:$K,'PLM002'!$C:$C,CG$4,'PLM002'!$F:$F,$B14)=0,"",SUMIFS('PLM002'!$K:$K,'PLM002'!$C:$C,CG$4,'PLM002'!$F:$F,$B14))</f>
        <v/>
      </c>
      <c r="CI14" s="72" t="str">
        <f>IF(SUMIFS('PLM001-財務計算用'!$P:$P,'PLM001-財務計算用'!$J:$J,CI$4,'PLM001-財務計算用'!$A:$A,$B14)=0,"",SUMIFS('PLM001-財務計算用'!$P:$P,'PLM001-財務計算用'!$J:$J,CI$4,'PLM001-財務計算用'!$A:$A,$B14))</f>
        <v/>
      </c>
      <c r="CJ14" s="71" t="str">
        <f>IF(SUMIFS('PLM002'!$K:$K,'PLM002'!$C:$C,CI$4,'PLM002'!$F:$F,$B14)=0,"",SUMIFS('PLM002'!$K:$K,'PLM002'!$C:$C,CI$4,'PLM002'!$F:$F,$B14))</f>
        <v/>
      </c>
      <c r="CK14" s="72" t="str">
        <f>IF(SUMIFS('PLM001-財務計算用'!$P:$P,'PLM001-財務計算用'!$J:$J,CK$4,'PLM001-財務計算用'!$A:$A,$B14)=0,"",SUMIFS('PLM001-財務計算用'!$P:$P,'PLM001-財務計算用'!$J:$J,CK$4,'PLM001-財務計算用'!$A:$A,$B14))</f>
        <v/>
      </c>
      <c r="CL14" s="71" t="str">
        <f>IF(SUMIFS('PLM002'!$K:$K,'PLM002'!$C:$C,CK$4,'PLM002'!$F:$F,$B14)=0,"",SUMIFS('PLM002'!$K:$K,'PLM002'!$C:$C,CK$4,'PLM002'!$F:$F,$B14))</f>
        <v/>
      </c>
      <c r="CM14" s="72" t="str">
        <f>IF(SUMIFS('PLM001-財務計算用'!$P:$P,'PLM001-財務計算用'!$J:$J,CM$4,'PLM001-財務計算用'!$A:$A,$B14)=0,"",SUMIFS('PLM001-財務計算用'!$P:$P,'PLM001-財務計算用'!$J:$J,CM$4,'PLM001-財務計算用'!$A:$A,$B14))</f>
        <v/>
      </c>
      <c r="CN14" s="71" t="str">
        <f>IF(SUMIFS('PLM002'!$K:$K,'PLM002'!$C:$C,CM$4,'PLM002'!$F:$F,$B14)=0,"",SUMIFS('PLM002'!$K:$K,'PLM002'!$C:$C,CM$4,'PLM002'!$F:$F,$B14))</f>
        <v/>
      </c>
      <c r="CO14" s="72" t="str">
        <f>IF(SUMIFS('PLM001-財務計算用'!$P:$P,'PLM001-財務計算用'!$J:$J,CO$4,'PLM001-財務計算用'!$A:$A,$B14)=0,"",SUMIFS('PLM001-財務計算用'!$P:$P,'PLM001-財務計算用'!$J:$J,CO$4,'PLM001-財務計算用'!$A:$A,$B14))</f>
        <v/>
      </c>
      <c r="CP14" s="71" t="str">
        <f>IF(SUMIFS('PLM002'!$K:$K,'PLM002'!$C:$C,CO$4,'PLM002'!$F:$F,$B14)=0,"",SUMIFS('PLM002'!$K:$K,'PLM002'!$C:$C,CO$4,'PLM002'!$F:$F,$B14))</f>
        <v/>
      </c>
      <c r="CQ14" s="72" t="str">
        <f>IF(SUMIFS('PLM001-財務計算用'!$P:$P,'PLM001-財務計算用'!$J:$J,CQ$4,'PLM001-財務計算用'!$A:$A,$B14)=0,"",SUMIFS('PLM001-財務計算用'!$P:$P,'PLM001-財務計算用'!$J:$J,CQ$4,'PLM001-財務計算用'!$A:$A,$B14))</f>
        <v/>
      </c>
      <c r="CR14" s="71" t="str">
        <f>IF(SUMIFS('PLM002'!$K:$K,'PLM002'!$C:$C,CQ$4,'PLM002'!$F:$F,$B14)=0,"",SUMIFS('PLM002'!$K:$K,'PLM002'!$C:$C,CQ$4,'PLM002'!$F:$F,$B14))</f>
        <v/>
      </c>
      <c r="CS14" s="72" t="str">
        <f>IF(SUMIFS('PLM001-財務計算用'!$P:$P,'PLM001-財務計算用'!$J:$J,CS$4,'PLM001-財務計算用'!$A:$A,$B14)=0,"",SUMIFS('PLM001-財務計算用'!$P:$P,'PLM001-財務計算用'!$J:$J,CS$4,'PLM001-財務計算用'!$A:$A,$B14))</f>
        <v/>
      </c>
      <c r="CT14" s="71" t="str">
        <f>IF(SUMIFS('PLM002'!$K:$K,'PLM002'!$C:$C,CS$4,'PLM002'!$F:$F,$B14)=0,"",SUMIFS('PLM002'!$K:$K,'PLM002'!$C:$C,CS$4,'PLM002'!$F:$F,$B14))</f>
        <v/>
      </c>
      <c r="CU14" s="72" t="str">
        <f>IF(SUMIFS('PLM001-財務計算用'!$P:$P,'PLM001-財務計算用'!$J:$J,CU$4,'PLM001-財務計算用'!$A:$A,$B14)=0,"",SUMIFS('PLM001-財務計算用'!$P:$P,'PLM001-財務計算用'!$J:$J,CU$4,'PLM001-財務計算用'!$A:$A,$B14))</f>
        <v/>
      </c>
      <c r="CV14" s="71" t="str">
        <f>IF(SUMIFS('PLM002'!$K:$K,'PLM002'!$C:$C,CU$4,'PLM002'!$F:$F,$B14)=0,"",SUMIFS('PLM002'!$K:$K,'PLM002'!$C:$C,CU$4,'PLM002'!$F:$F,$B14))</f>
        <v/>
      </c>
      <c r="CW14" s="72" t="str">
        <f>IF(SUMIFS('PLM001-財務計算用'!$P:$P,'PLM001-財務計算用'!$J:$J,CW$4,'PLM001-財務計算用'!$A:$A,$B14)=0,"",SUMIFS('PLM001-財務計算用'!$P:$P,'PLM001-財務計算用'!$J:$J,CW$4,'PLM001-財務計算用'!$A:$A,$B14))</f>
        <v/>
      </c>
      <c r="CX14" s="71" t="str">
        <f>IF(SUMIFS('PLM002'!$K:$K,'PLM002'!$C:$C,CW$4,'PLM002'!$F:$F,$B14)=0,"",SUMIFS('PLM002'!$K:$K,'PLM002'!$C:$C,CW$4,'PLM002'!$F:$F,$B14))</f>
        <v/>
      </c>
      <c r="CY14" s="72" t="str">
        <f>IF(SUMIFS('PLM001-財務計算用'!$P:$P,'PLM001-財務計算用'!$J:$J,CY$4,'PLM001-財務計算用'!$A:$A,$B14)=0,"",SUMIFS('PLM001-財務計算用'!$P:$P,'PLM001-財務計算用'!$J:$J,CY$4,'PLM001-財務計算用'!$A:$A,$B14))</f>
        <v/>
      </c>
      <c r="CZ14" s="71" t="str">
        <f>IF(SUMIFS('PLM002'!$K:$K,'PLM002'!$C:$C,CY$4,'PLM002'!$F:$F,$B14)=0,"",SUMIFS('PLM002'!$K:$K,'PLM002'!$C:$C,CY$4,'PLM002'!$F:$F,$B14))</f>
        <v/>
      </c>
      <c r="DA14" s="72" t="str">
        <f>IF(SUMIFS('PLM001-財務計算用'!$P:$P,'PLM001-財務計算用'!$J:$J,DA$4,'PLM001-財務計算用'!$A:$A,$B14)=0,"",SUMIFS('PLM001-財務計算用'!$P:$P,'PLM001-財務計算用'!$J:$J,DA$4,'PLM001-財務計算用'!$A:$A,$B14))</f>
        <v/>
      </c>
      <c r="DB14" s="71" t="str">
        <f>IF(SUMIFS('PLM002'!$K:$K,'PLM002'!$C:$C,DA$4,'PLM002'!$F:$F,$B14)=0,"",SUMIFS('PLM002'!$K:$K,'PLM002'!$C:$C,DA$4,'PLM002'!$F:$F,$B14))</f>
        <v/>
      </c>
      <c r="DC14" s="72" t="str">
        <f>IF(SUMIFS('PLM001-財務計算用'!$P:$P,'PLM001-財務計算用'!$J:$J,DC$4,'PLM001-財務計算用'!$A:$A,$B14)=0,"",SUMIFS('PLM001-財務計算用'!$P:$P,'PLM001-財務計算用'!$J:$J,DC$4,'PLM001-財務計算用'!$A:$A,$B14))</f>
        <v/>
      </c>
      <c r="DD14" s="71" t="str">
        <f>IF(SUMIFS('PLM002'!$K:$K,'PLM002'!$C:$C,DC$4,'PLM002'!$F:$F,$B14)=0,"",SUMIFS('PLM002'!$K:$K,'PLM002'!$C:$C,DC$4,'PLM002'!$F:$F,$B14))</f>
        <v/>
      </c>
      <c r="DE14" s="72" t="str">
        <f>IF(SUMIFS('PLM001-財務計算用'!$P:$P,'PLM001-財務計算用'!$J:$J,DE$4,'PLM001-財務計算用'!$A:$A,$B14)=0,"",SUMIFS('PLM001-財務計算用'!$P:$P,'PLM001-財務計算用'!$J:$J,DE$4,'PLM001-財務計算用'!$A:$A,$B14))</f>
        <v/>
      </c>
      <c r="DF14" s="71" t="str">
        <f>IF(SUMIFS('PLM002'!$K:$K,'PLM002'!$C:$C,DE$4,'PLM002'!$F:$F,$B14)=0,"",SUMIFS('PLM002'!$K:$K,'PLM002'!$C:$C,DE$4,'PLM002'!$F:$F,$B14))</f>
        <v/>
      </c>
      <c r="DG14" s="72" t="str">
        <f>IF(SUMIFS('PLM001-財務計算用'!$P:$P,'PLM001-財務計算用'!$J:$J,DG$4,'PLM001-財務計算用'!$A:$A,$B14)=0,"",SUMIFS('PLM001-財務計算用'!$P:$P,'PLM001-財務計算用'!$J:$J,DG$4,'PLM001-財務計算用'!$A:$A,$B14))</f>
        <v/>
      </c>
      <c r="DH14" s="71" t="str">
        <f>IF(SUMIFS('PLM002'!$K:$K,'PLM002'!$C:$C,DG$4,'PLM002'!$F:$F,$B14)=0,"",SUMIFS('PLM002'!$K:$K,'PLM002'!$C:$C,DG$4,'PLM002'!$F:$F,$B14))</f>
        <v/>
      </c>
      <c r="DI14" s="72" t="str">
        <f>IF(SUMIFS('PLM001-財務計算用'!$P:$P,'PLM001-財務計算用'!$J:$J,DI$4,'PLM001-財務計算用'!$A:$A,$B14)=0,"",SUMIFS('PLM001-財務計算用'!$P:$P,'PLM001-財務計算用'!$J:$J,DI$4,'PLM001-財務計算用'!$A:$A,$B14))</f>
        <v/>
      </c>
      <c r="DJ14" s="71" t="str">
        <f>IF(SUMIFS('PLM002'!$K:$K,'PLM002'!$C:$C,DI$4,'PLM002'!$F:$F,$B14)=0,"",SUMIFS('PLM002'!$K:$K,'PLM002'!$C:$C,DI$4,'PLM002'!$F:$F,$B14))</f>
        <v/>
      </c>
      <c r="DK14" s="72" t="str">
        <f>IF(SUMIFS('PLM001-財務計算用'!$P:$P,'PLM001-財務計算用'!$J:$J,DK$4,'PLM001-財務計算用'!$A:$A,$B14)=0,"",SUMIFS('PLM001-財務計算用'!$P:$P,'PLM001-財務計算用'!$J:$J,DK$4,'PLM001-財務計算用'!$A:$A,$B14))</f>
        <v/>
      </c>
      <c r="DL14" s="71" t="str">
        <f>IF(SUMIFS('PLM002'!$K:$K,'PLM002'!$C:$C,DK$4,'PLM002'!$F:$F,$B14)=0,"",SUMIFS('PLM002'!$K:$K,'PLM002'!$C:$C,DK$4,'PLM002'!$F:$F,$B14))</f>
        <v/>
      </c>
      <c r="DM14" s="72" t="str">
        <f>IF(SUMIFS('PLM001-財務計算用'!$P:$P,'PLM001-財務計算用'!$J:$J,DM$4,'PLM001-財務計算用'!$A:$A,$B14)=0,"",SUMIFS('PLM001-財務計算用'!$P:$P,'PLM001-財務計算用'!$J:$J,DM$4,'PLM001-財務計算用'!$A:$A,$B14))</f>
        <v/>
      </c>
      <c r="DN14" s="71" t="str">
        <f>IF(SUMIFS('PLM002'!$K:$K,'PLM002'!$C:$C,DM$4,'PLM002'!$F:$F,$B14)=0,"",SUMIFS('PLM002'!$K:$K,'PLM002'!$C:$C,DM$4,'PLM002'!$F:$F,$B14))</f>
        <v/>
      </c>
      <c r="DO14" s="72" t="str">
        <f>IF(SUMIFS('PLM001-財務計算用'!$P:$P,'PLM001-財務計算用'!$J:$J,DO$4,'PLM001-財務計算用'!$A:$A,$B14)=0,"",SUMIFS('PLM001-財務計算用'!$P:$P,'PLM001-財務計算用'!$J:$J,DO$4,'PLM001-財務計算用'!$A:$A,$B14))</f>
        <v/>
      </c>
      <c r="DP14" s="71" t="str">
        <f>IF(SUMIFS('PLM002'!$K:$K,'PLM002'!$C:$C,DO$4,'PLM002'!$F:$F,$B14)=0,"",SUMIFS('PLM002'!$K:$K,'PLM002'!$C:$C,DO$4,'PLM002'!$F:$F,$B14))</f>
        <v/>
      </c>
      <c r="DQ14" s="72" t="str">
        <f>IF(SUMIFS('PLM001-財務計算用'!$P:$P,'PLM001-財務計算用'!$J:$J,DQ$4,'PLM001-財務計算用'!$A:$A,$B14)=0,"",SUMIFS('PLM001-財務計算用'!$P:$P,'PLM001-財務計算用'!$J:$J,DQ$4,'PLM001-財務計算用'!$A:$A,$B14))</f>
        <v/>
      </c>
      <c r="DR14" s="71" t="str">
        <f>IF(SUMIFS('PLM002'!$K:$K,'PLM002'!$C:$C,DQ$4,'PLM002'!$F:$F,$B14)=0,"",SUMIFS('PLM002'!$K:$K,'PLM002'!$C:$C,DQ$4,'PLM002'!$F:$F,$B14))</f>
        <v/>
      </c>
      <c r="DS14" s="72" t="str">
        <f>IF(SUMIFS('PLM001-財務計算用'!$P:$P,'PLM001-財務計算用'!$J:$J,DS$4,'PLM001-財務計算用'!$A:$A,$B14)=0,"",SUMIFS('PLM001-財務計算用'!$P:$P,'PLM001-財務計算用'!$J:$J,DS$4,'PLM001-財務計算用'!$A:$A,$B14))</f>
        <v/>
      </c>
      <c r="DT14" s="71" t="str">
        <f>IF(SUMIFS('PLM002'!$K:$K,'PLM002'!$C:$C,DS$4,'PLM002'!$F:$F,$B14)=0,"",SUMIFS('PLM002'!$K:$K,'PLM002'!$C:$C,DS$4,'PLM002'!$F:$F,$B14))</f>
        <v/>
      </c>
      <c r="DU14" s="72">
        <f>IF(SUMIFS('PLM001-財務計算用'!$P:$P,'PLM001-財務計算用'!$J:$J,DU$4,'PLM001-財務計算用'!$A:$A,$B14)=0,"",SUMIFS('PLM001-財務計算用'!$P:$P,'PLM001-財務計算用'!$J:$J,DU$4,'PLM001-財務計算用'!$A:$A,$B14))</f>
        <v>100</v>
      </c>
      <c r="DV14" s="71">
        <f>IF(SUMIFS('PLM002'!$K:$K,'PLM002'!$C:$C,DU$4,'PLM002'!$F:$F,$B14)=0,"",SUMIFS('PLM002'!$K:$K,'PLM002'!$C:$C,DU$4,'PLM002'!$F:$F,$B14))</f>
        <v>140</v>
      </c>
      <c r="DW14" s="72" t="str">
        <f>IF(SUMIFS('PLM001-財務計算用'!$P:$P,'PLM001-財務計算用'!$J:$J,DW$4,'PLM001-財務計算用'!$A:$A,$B14)=0,"",SUMIFS('PLM001-財務計算用'!$P:$P,'PLM001-財務計算用'!$J:$J,DW$4,'PLM001-財務計算用'!$A:$A,$B14))</f>
        <v/>
      </c>
      <c r="DX14" s="71" t="str">
        <f>IF(SUMIFS('PLM002'!$K:$K,'PLM002'!$C:$C,DW$4,'PLM002'!$F:$F,$B14)=0,"",SUMIFS('PLM002'!$K:$K,'PLM002'!$C:$C,DW$4,'PLM002'!$F:$F,$B14))</f>
        <v/>
      </c>
      <c r="DY14" s="72">
        <f>IF(SUMIFS('PLM001-財務計算用'!$P:$P,'PLM001-財務計算用'!$J:$J,DY$4,'PLM001-財務計算用'!$A:$A,$B14)=0,"",SUMIFS('PLM001-財務計算用'!$P:$P,'PLM001-財務計算用'!$J:$J,DY$4,'PLM001-財務計算用'!$A:$A,$B14))</f>
        <v>259</v>
      </c>
      <c r="DZ14" s="71">
        <f>IF(SUMIFS('PLM002'!$K:$K,'PLM002'!$C:$C,DY$4,'PLM002'!$F:$F,$B14)=0,"",SUMIFS('PLM002'!$K:$K,'PLM002'!$C:$C,DY$4,'PLM002'!$F:$F,$B14))</f>
        <v>131</v>
      </c>
      <c r="EA14" s="72">
        <f>IF(SUMIFS('PLM001-財務計算用'!$P:$P,'PLM001-財務計算用'!$J:$J,EA$4,'PLM001-財務計算用'!$A:$A,$B14)=0,"",SUMIFS('PLM001-財務計算用'!$P:$P,'PLM001-財務計算用'!$J:$J,EA$4,'PLM001-財務計算用'!$A:$A,$B14))</f>
        <v>120</v>
      </c>
      <c r="EB14" s="71">
        <f>IF(SUMIFS('PLM002'!$K:$K,'PLM002'!$C:$C,EA$4,'PLM002'!$F:$F,$B14)=0,"",SUMIFS('PLM002'!$K:$K,'PLM002'!$C:$C,EA$4,'PLM002'!$F:$F,$B14))</f>
        <v>32</v>
      </c>
      <c r="EC14" s="72" t="str">
        <f>IF(SUMIFS('PLM001-財務計算用'!$P:$P,'PLM001-財務計算用'!$J:$J,EC$4,'PLM001-財務計算用'!$A:$A,$B14)=0,"",SUMIFS('PLM001-財務計算用'!$P:$P,'PLM001-財務計算用'!$J:$J,EC$4,'PLM001-財務計算用'!$A:$A,$B14))</f>
        <v/>
      </c>
      <c r="ED14" s="71" t="str">
        <f>IF(SUMIFS('PLM002'!$K:$K,'PLM002'!$C:$C,EC$4,'PLM002'!$F:$F,$B14)=0,"",SUMIFS('PLM002'!$K:$K,'PLM002'!$C:$C,EC$4,'PLM002'!$F:$F,$B14))</f>
        <v/>
      </c>
    </row>
    <row r="15" spans="1:134" ht="13.5">
      <c r="A15" s="96" t="str">
        <f>'PLM014'!A16</f>
        <v>E-設備</v>
      </c>
      <c r="B15" s="178" t="s">
        <v>12277</v>
      </c>
      <c r="C15" s="131" t="str">
        <f>'PLM014'!C16</f>
        <v>GPX8溫度校正設備</v>
      </c>
      <c r="D15" s="97" t="str">
        <f t="shared" si="6"/>
        <v>(E251001I1)  GPX8溫度校正設備</v>
      </c>
      <c r="E15" s="290" t="str">
        <f>'PLM014'!E16</f>
        <v>自動化</v>
      </c>
      <c r="F15" s="290" t="str">
        <f>'PLM014'!F16</f>
        <v>羅友彥</v>
      </c>
      <c r="G15" s="97" t="str">
        <f>'PLM014'!G16</f>
        <v>Active</v>
      </c>
      <c r="H15" s="98">
        <f>'PLM014'!H16</f>
        <v>45945.666666666664</v>
      </c>
      <c r="I15" s="98">
        <f>'PLM014'!I16</f>
        <v>46041.666666666664</v>
      </c>
      <c r="J15" s="99">
        <f t="shared" si="7"/>
        <v>96</v>
      </c>
      <c r="K15" s="150">
        <f t="shared" si="8"/>
        <v>46017.666666666664</v>
      </c>
      <c r="L15" s="150">
        <f t="shared" si="9"/>
        <v>46036.866666666661</v>
      </c>
      <c r="M15" s="98">
        <f>IF(ISERROR('PLM014'!L16),"",('PLM014'!L16))</f>
        <v>45898</v>
      </c>
      <c r="N15" s="237" t="str">
        <f>IF(IF(ISERROR('PLM014'!N16),"",('PLM014'!N16))=0,"",IF(ISERROR('PLM014'!N16),"",('PLM014'!N16)))</f>
        <v/>
      </c>
      <c r="O15" s="99" t="str">
        <f t="shared" si="0"/>
        <v/>
      </c>
      <c r="P15" s="98">
        <f t="shared" ca="1" si="1"/>
        <v>46044</v>
      </c>
      <c r="Q15" s="99">
        <f t="shared" ca="1" si="2"/>
        <v>146</v>
      </c>
      <c r="R15" s="100">
        <f>'PLM014'!Q16/100</f>
        <v>0.72</v>
      </c>
      <c r="S15" s="139" t="str">
        <f t="shared" ca="1" si="3"/>
        <v>專案延遲 3 天</v>
      </c>
      <c r="U15" s="101">
        <f t="shared" si="4"/>
        <v>108</v>
      </c>
      <c r="V15" s="101">
        <f t="shared" si="5"/>
        <v>1</v>
      </c>
      <c r="W15" s="101">
        <f>IF(SUMIFS('PLM001-財務計算用'!$P:$P,'PLM001-財務計算用'!$A:$A,B15)=0,"未登入",SUMIFS('PLM001-財務計算用'!$P:$P,'PLM001-財務計算用'!$A:$A,B15))</f>
        <v>557</v>
      </c>
      <c r="X15" s="101">
        <f>SUMIFS('PLM002'!$K:$K,'PLM002'!$F:$F,$B15)</f>
        <v>163</v>
      </c>
      <c r="Y15" s="72" t="str">
        <f>IF(SUMIFS('PLM001-財務計算用'!$P:$P,'PLM001-財務計算用'!$J:$J,Y$4,'PLM001-財務計算用'!$A:$A,$B15)=0,"",SUMIFS('PLM001-財務計算用'!$P:$P,'PLM001-財務計算用'!$J:$J,Y$4,'PLM001-財務計算用'!$A:$A,$B15))</f>
        <v/>
      </c>
      <c r="Z15" s="71" t="str">
        <f>IF(SUMIFS('PLM002'!$K:$K,'PLM002'!$C:$C,Y$4,'PLM002'!$F:$F,$B15)=0,"",SUMIFS('PLM002'!$K:$K,'PLM002'!$C:$C,Y$4,'PLM002'!$F:$F,$B15))</f>
        <v/>
      </c>
      <c r="AA15" s="72" t="str">
        <f>IF(SUMIFS('PLM001-財務計算用'!$P:$P,'PLM001-財務計算用'!$J:$J,AA$4,'PLM001-財務計算用'!$A:$A,$B15)=0,"",SUMIFS('PLM001-財務計算用'!$P:$P,'PLM001-財務計算用'!$J:$J,AA$4,'PLM001-財務計算用'!$A:$A,$B15))</f>
        <v/>
      </c>
      <c r="AB15" s="71" t="str">
        <f>IF(SUMIFS('PLM002'!$K:$K,'PLM002'!$C:$C,AA$4,'PLM002'!$F:$F,$B15)=0,"",SUMIFS('PLM002'!$K:$K,'PLM002'!$C:$C,AA$4,'PLM002'!$F:$F,$B15))</f>
        <v/>
      </c>
      <c r="AC15" s="72" t="str">
        <f>IF(SUMIFS('PLM001-財務計算用'!$P:$P,'PLM001-財務計算用'!$J:$J,AC$4,'PLM001-財務計算用'!$A:$A,$B15)=0,"",SUMIFS('PLM001-財務計算用'!$P:$P,'PLM001-財務計算用'!$J:$J,AC$4,'PLM001-財務計算用'!$A:$A,$B15))</f>
        <v/>
      </c>
      <c r="AD15" s="71" t="str">
        <f>IF(SUMIFS('PLM002'!$K:$K,'PLM002'!$C:$C,AC$4,'PLM002'!$F:$F,$B15)=0,"",SUMIFS('PLM002'!$K:$K,'PLM002'!$C:$C,AC$4,'PLM002'!$F:$F,$B15))</f>
        <v/>
      </c>
      <c r="AE15" s="72" t="str">
        <f>IF(SUMIFS('PLM001-財務計算用'!$P:$P,'PLM001-財務計算用'!$J:$J,AE$4,'PLM001-財務計算用'!$A:$A,$B15)=0,"",SUMIFS('PLM001-財務計算用'!$P:$P,'PLM001-財務計算用'!$J:$J,AE$4,'PLM001-財務計算用'!$A:$A,$B15))</f>
        <v/>
      </c>
      <c r="AF15" s="71" t="str">
        <f>IF(SUMIFS('PLM002'!$K:$K,'PLM002'!$C:$C,AE$4,'PLM002'!$F:$F,$B15)=0,"",SUMIFS('PLM002'!$K:$K,'PLM002'!$C:$C,AE$4,'PLM002'!$F:$F,$B15))</f>
        <v/>
      </c>
      <c r="AG15" s="72" t="str">
        <f>IF(SUMIFS('PLM001-財務計算用'!$P:$P,'PLM001-財務計算用'!$J:$J,AG$4,'PLM001-財務計算用'!$A:$A,$B15)=0,"",SUMIFS('PLM001-財務計算用'!$P:$P,'PLM001-財務計算用'!$J:$J,AG$4,'PLM001-財務計算用'!$A:$A,$B15))</f>
        <v/>
      </c>
      <c r="AH15" s="71" t="str">
        <f>IF(SUMIFS('PLM002'!$K:$K,'PLM002'!$C:$C,AG$4,'PLM002'!$F:$F,$B15)=0,"",SUMIFS('PLM002'!$K:$K,'PLM002'!$C:$C,AG$4,'PLM002'!$F:$F,$B15))</f>
        <v/>
      </c>
      <c r="AI15" s="72" t="str">
        <f>IF(SUMIFS('PLM001-財務計算用'!$P:$P,'PLM001-財務計算用'!$J:$J,AI$4,'PLM001-財務計算用'!$A:$A,$B15)=0,"",SUMIFS('PLM001-財務計算用'!$P:$P,'PLM001-財務計算用'!$J:$J,AI$4,'PLM001-財務計算用'!$A:$A,$B15))</f>
        <v/>
      </c>
      <c r="AJ15" s="71" t="str">
        <f>IF(SUMIFS('PLM002'!$K:$K,'PLM002'!$C:$C,AI$4,'PLM002'!$F:$F,$B15)=0,"",SUMIFS('PLM002'!$K:$K,'PLM002'!$C:$C,AI$4,'PLM002'!$F:$F,$B15))</f>
        <v/>
      </c>
      <c r="AK15" s="72" t="str">
        <f>IF(SUMIFS('PLM001-財務計算用'!$P:$P,'PLM001-財務計算用'!$J:$J,AK$4,'PLM001-財務計算用'!$A:$A,$B15)=0,"",SUMIFS('PLM001-財務計算用'!$P:$P,'PLM001-財務計算用'!$J:$J,AK$4,'PLM001-財務計算用'!$A:$A,$B15))</f>
        <v/>
      </c>
      <c r="AL15" s="71" t="str">
        <f>IF(SUMIFS('PLM002'!$K:$K,'PLM002'!$C:$C,AK$4,'PLM002'!$F:$F,$B15)=0,"",SUMIFS('PLM002'!$K:$K,'PLM002'!$C:$C,AK$4,'PLM002'!$F:$F,$B15))</f>
        <v/>
      </c>
      <c r="AM15" s="72" t="str">
        <f>IF(SUMIFS('PLM001-財務計算用'!$P:$P,'PLM001-財務計算用'!$J:$J,AM$4,'PLM001-財務計算用'!$A:$A,$B15)=0,"",SUMIFS('PLM001-財務計算用'!$P:$P,'PLM001-財務計算用'!$J:$J,AM$4,'PLM001-財務計算用'!$A:$A,$B15))</f>
        <v/>
      </c>
      <c r="AN15" s="71" t="str">
        <f>IF(SUMIFS('PLM002'!$K:$K,'PLM002'!$C:$C,AM$4,'PLM002'!$F:$F,$B15)=0,"",SUMIFS('PLM002'!$K:$K,'PLM002'!$C:$C,AM$4,'PLM002'!$F:$F,$B15))</f>
        <v/>
      </c>
      <c r="AO15" s="72" t="str">
        <f>IF(SUMIFS('PLM001-財務計算用'!$P:$P,'PLM001-財務計算用'!$J:$J,AO$4,'PLM001-財務計算用'!$A:$A,$B15)=0,"",SUMIFS('PLM001-財務計算用'!$P:$P,'PLM001-財務計算用'!$J:$J,AO$4,'PLM001-財務計算用'!$A:$A,$B15))</f>
        <v/>
      </c>
      <c r="AP15" s="71" t="str">
        <f>IF(SUMIFS('PLM002'!$K:$K,'PLM002'!$C:$C,AO$4,'PLM002'!$F:$F,$B15)=0,"",SUMIFS('PLM002'!$K:$K,'PLM002'!$C:$C,AO$4,'PLM002'!$F:$F,$B15))</f>
        <v/>
      </c>
      <c r="AQ15" s="72" t="str">
        <f>IF(SUMIFS('PLM001-財務計算用'!$P:$P,'PLM001-財務計算用'!$J:$J,AQ$4,'PLM001-財務計算用'!$A:$A,$B15)=0,"",SUMIFS('PLM001-財務計算用'!$P:$P,'PLM001-財務計算用'!$J:$J,AQ$4,'PLM001-財務計算用'!$A:$A,$B15))</f>
        <v/>
      </c>
      <c r="AR15" s="71" t="str">
        <f>IF(SUMIFS('PLM002'!$K:$K,'PLM002'!$C:$C,AQ$4,'PLM002'!$F:$F,$B15)=0,"",SUMIFS('PLM002'!$K:$K,'PLM002'!$C:$C,AQ$4,'PLM002'!$F:$F,$B15))</f>
        <v/>
      </c>
      <c r="AS15" s="72" t="str">
        <f>IF(SUMIFS('PLM001-財務計算用'!$P:$P,'PLM001-財務計算用'!$J:$J,AS$4,'PLM001-財務計算用'!$A:$A,$B15)=0,"",SUMIFS('PLM001-財務計算用'!$P:$P,'PLM001-財務計算用'!$J:$J,AS$4,'PLM001-財務計算用'!$A:$A,$B15))</f>
        <v/>
      </c>
      <c r="AT15" s="71" t="str">
        <f>IF(SUMIFS('PLM002'!$K:$K,'PLM002'!$C:$C,AS$4,'PLM002'!$F:$F,$B15)=0,"",SUMIFS('PLM002'!$K:$K,'PLM002'!$C:$C,AS$4,'PLM002'!$F:$F,$B15))</f>
        <v/>
      </c>
      <c r="AU15" s="72" t="str">
        <f>IF(SUMIFS('PLM001-財務計算用'!$P:$P,'PLM001-財務計算用'!$J:$J,AU$4,'PLM001-財務計算用'!$A:$A,$B15)=0,"",SUMIFS('PLM001-財務計算用'!$P:$P,'PLM001-財務計算用'!$J:$J,AU$4,'PLM001-財務計算用'!$A:$A,$B15))</f>
        <v/>
      </c>
      <c r="AV15" s="71" t="str">
        <f>IF(SUMIFS('PLM002'!$K:$K,'PLM002'!$C:$C,AU$4,'PLM002'!$F:$F,$B15)=0,"",SUMIFS('PLM002'!$K:$K,'PLM002'!$C:$C,AU$4,'PLM002'!$F:$F,$B15))</f>
        <v/>
      </c>
      <c r="AW15" s="72" t="str">
        <f>IF(SUMIFS('PLM001-財務計算用'!$P:$P,'PLM001-財務計算用'!$J:$J,AW$4,'PLM001-財務計算用'!$A:$A,$B15)=0,"",SUMIFS('PLM001-財務計算用'!$P:$P,'PLM001-財務計算用'!$J:$J,AW$4,'PLM001-財務計算用'!$A:$A,$B15))</f>
        <v/>
      </c>
      <c r="AX15" s="71" t="str">
        <f>IF(SUMIFS('PLM002'!$K:$K,'PLM002'!$C:$C,AW$4,'PLM002'!$F:$F,$B15)=0,"",SUMIFS('PLM002'!$K:$K,'PLM002'!$C:$C,AW$4,'PLM002'!$F:$F,$B15))</f>
        <v/>
      </c>
      <c r="AY15" s="72" t="str">
        <f>IF(SUMIFS('PLM001-財務計算用'!$P:$P,'PLM001-財務計算用'!$J:$J,AY$4,'PLM001-財務計算用'!$A:$A,$B15)=0,"",SUMIFS('PLM001-財務計算用'!$P:$P,'PLM001-財務計算用'!$J:$J,AY$4,'PLM001-財務計算用'!$A:$A,$B15))</f>
        <v/>
      </c>
      <c r="AZ15" s="71" t="str">
        <f>IF(SUMIFS('PLM002'!$K:$K,'PLM002'!$C:$C,AY$4,'PLM002'!$F:$F,$B15)=0,"",SUMIFS('PLM002'!$K:$K,'PLM002'!$C:$C,AY$4,'PLM002'!$F:$F,$B15))</f>
        <v/>
      </c>
      <c r="BA15" s="72" t="str">
        <f>IF(SUMIFS('PLM001-財務計算用'!$P:$P,'PLM001-財務計算用'!$J:$J,BA$4,'PLM001-財務計算用'!$A:$A,$B15)=0,"",SUMIFS('PLM001-財務計算用'!$P:$P,'PLM001-財務計算用'!$J:$J,BA$4,'PLM001-財務計算用'!$A:$A,$B15))</f>
        <v/>
      </c>
      <c r="BB15" s="71" t="str">
        <f>IF(SUMIFS('PLM002'!$K:$K,'PLM002'!$C:$C,BA$4,'PLM002'!$F:$F,$B15)=0,"",SUMIFS('PLM002'!$K:$K,'PLM002'!$C:$C,BA$4,'PLM002'!$F:$F,$B15))</f>
        <v/>
      </c>
      <c r="BC15" s="72">
        <f>IF(SUMIFS('PLM001-財務計算用'!$P:$P,'PLM001-財務計算用'!$J:$J,BC$4,'PLM001-財務計算用'!$A:$A,$B15)=0,"",SUMIFS('PLM001-財務計算用'!$P:$P,'PLM001-財務計算用'!$J:$J,BC$4,'PLM001-財務計算用'!$A:$A,$B15))</f>
        <v>108</v>
      </c>
      <c r="BD15" s="71" t="str">
        <f>IF(SUMIFS('PLM002'!$K:$K,'PLM002'!$C:$C,BC$4,'PLM002'!$F:$F,$B15)=0,"",SUMIFS('PLM002'!$K:$K,'PLM002'!$C:$C,BC$4,'PLM002'!$F:$F,$B15))</f>
        <v/>
      </c>
      <c r="BE15" s="72" t="str">
        <f>IF(SUMIFS('PLM001-財務計算用'!$P:$P,'PLM001-財務計算用'!$J:$J,BE$4,'PLM001-財務計算用'!$A:$A,$B15)=0,"",SUMIFS('PLM001-財務計算用'!$P:$P,'PLM001-財務計算用'!$J:$J,BE$4,'PLM001-財務計算用'!$A:$A,$B15))</f>
        <v/>
      </c>
      <c r="BF15" s="71" t="str">
        <f>IF(SUMIFS('PLM002'!$K:$K,'PLM002'!$C:$C,BE$4,'PLM002'!$F:$F,$B15)=0,"",SUMIFS('PLM002'!$K:$K,'PLM002'!$C:$C,BE$4,'PLM002'!$F:$F,$B15))</f>
        <v/>
      </c>
      <c r="BG15" s="72" t="str">
        <f>IF(SUMIFS('PLM001-財務計算用'!$P:$P,'PLM001-財務計算用'!$J:$J,BG$4,'PLM001-財務計算用'!$A:$A,$B15)=0,"",SUMIFS('PLM001-財務計算用'!$P:$P,'PLM001-財務計算用'!$J:$J,BG$4,'PLM001-財務計算用'!$A:$A,$B15))</f>
        <v/>
      </c>
      <c r="BH15" s="71" t="str">
        <f>IF(SUMIFS('PLM002'!$K:$K,'PLM002'!$C:$C,BG$4,'PLM002'!$F:$F,$B15)=0,"",SUMIFS('PLM002'!$K:$K,'PLM002'!$C:$C,BG$4,'PLM002'!$F:$F,$B15))</f>
        <v/>
      </c>
      <c r="BI15" s="72" t="str">
        <f>IF(SUMIFS('PLM001-財務計算用'!$P:$P,'PLM001-財務計算用'!$J:$J,BI$4,'PLM001-財務計算用'!$A:$A,$B15)=0,"",SUMIFS('PLM001-財務計算用'!$P:$P,'PLM001-財務計算用'!$J:$J,BI$4,'PLM001-財務計算用'!$A:$A,$B15))</f>
        <v/>
      </c>
      <c r="BJ15" s="71" t="str">
        <f>IF(SUMIFS('PLM002'!$K:$K,'PLM002'!$C:$C,BI$4,'PLM002'!$F:$F,$B15)=0,"",SUMIFS('PLM002'!$K:$K,'PLM002'!$C:$C,BI$4,'PLM002'!$F:$F,$B15))</f>
        <v/>
      </c>
      <c r="BK15" s="72" t="str">
        <f>IF(SUMIFS('PLM001-財務計算用'!$P:$P,'PLM001-財務計算用'!$J:$J,BK$4,'PLM001-財務計算用'!$A:$A,$B15)=0,"",SUMIFS('PLM001-財務計算用'!$P:$P,'PLM001-財務計算用'!$J:$J,BK$4,'PLM001-財務計算用'!$A:$A,$B15))</f>
        <v/>
      </c>
      <c r="BL15" s="71" t="str">
        <f>IF(SUMIFS('PLM002'!$K:$K,'PLM002'!$C:$C,BK$4,'PLM002'!$F:$F,$B15)=0,"",SUMIFS('PLM002'!$K:$K,'PLM002'!$C:$C,BK$4,'PLM002'!$F:$F,$B15))</f>
        <v/>
      </c>
      <c r="BM15" s="72" t="str">
        <f>IF(SUMIFS('PLM001-財務計算用'!$P:$P,'PLM001-財務計算用'!$J:$J,BM$4,'PLM001-財務計算用'!$A:$A,$B15)=0,"",SUMIFS('PLM001-財務計算用'!$P:$P,'PLM001-財務計算用'!$J:$J,BM$4,'PLM001-財務計算用'!$A:$A,$B15))</f>
        <v/>
      </c>
      <c r="BN15" s="71" t="str">
        <f>IF(SUMIFS('PLM002'!$K:$K,'PLM002'!$C:$C,BM$4,'PLM002'!$F:$F,$B15)=0,"",SUMIFS('PLM002'!$K:$K,'PLM002'!$C:$C,BM$4,'PLM002'!$F:$F,$B15))</f>
        <v/>
      </c>
      <c r="BO15" s="72" t="str">
        <f>IF(SUMIFS('PLM001-財務計算用'!$P:$P,'PLM001-財務計算用'!$J:$J,BO$4,'PLM001-財務計算用'!$A:$A,$B15)=0,"",SUMIFS('PLM001-財務計算用'!$P:$P,'PLM001-財務計算用'!$J:$J,BO$4,'PLM001-財務計算用'!$A:$A,$B15))</f>
        <v/>
      </c>
      <c r="BP15" s="71" t="str">
        <f>IF(SUMIFS('PLM002'!$K:$K,'PLM002'!$C:$C,BO$4,'PLM002'!$F:$F,$B15)=0,"",SUMIFS('PLM002'!$K:$K,'PLM002'!$C:$C,BO$4,'PLM002'!$F:$F,$B15))</f>
        <v/>
      </c>
      <c r="BQ15" s="72" t="str">
        <f>IF(SUMIFS('PLM001-財務計算用'!$P:$P,'PLM001-財務計算用'!$J:$J,BQ$4,'PLM001-財務計算用'!$A:$A,$B15)=0,"",SUMIFS('PLM001-財務計算用'!$P:$P,'PLM001-財務計算用'!$J:$J,BQ$4,'PLM001-財務計算用'!$A:$A,$B15))</f>
        <v/>
      </c>
      <c r="BR15" s="71" t="str">
        <f>IF(SUMIFS('PLM002'!$K:$K,'PLM002'!$C:$C,BQ$4,'PLM002'!$F:$F,$B15)=0,"",SUMIFS('PLM002'!$K:$K,'PLM002'!$C:$C,BQ$4,'PLM002'!$F:$F,$B15))</f>
        <v/>
      </c>
      <c r="BS15" s="72" t="str">
        <f>IF(SUMIFS('PLM001-財務計算用'!$P:$P,'PLM001-財務計算用'!$J:$J,BS$4,'PLM001-財務計算用'!$A:$A,$B15)=0,"",SUMIFS('PLM001-財務計算用'!$P:$P,'PLM001-財務計算用'!$J:$J,BS$4,'PLM001-財務計算用'!$A:$A,$B15))</f>
        <v/>
      </c>
      <c r="BT15" s="71">
        <f>IF(SUMIFS('PLM002'!$K:$K,'PLM002'!$C:$C,BS$4,'PLM002'!$F:$F,$B15)=0,"",SUMIFS('PLM002'!$K:$K,'PLM002'!$C:$C,BS$4,'PLM002'!$F:$F,$B15))</f>
        <v>1</v>
      </c>
      <c r="BU15" s="72" t="str">
        <f>IF(SUMIFS('PLM001-財務計算用'!$P:$P,'PLM001-財務計算用'!$J:$J,BU$4,'PLM001-財務計算用'!$A:$A,$B15)=0,"",SUMIFS('PLM001-財務計算用'!$P:$P,'PLM001-財務計算用'!$J:$J,BU$4,'PLM001-財務計算用'!$A:$A,$B15))</f>
        <v/>
      </c>
      <c r="BV15" s="71" t="str">
        <f>IF(SUMIFS('PLM002'!$K:$K,'PLM002'!$C:$C,BU$4,'PLM002'!$F:$F,$B15)=0,"",SUMIFS('PLM002'!$K:$K,'PLM002'!$C:$C,BU$4,'PLM002'!$F:$F,$B15))</f>
        <v/>
      </c>
      <c r="BW15" s="72" t="str">
        <f>IF(SUMIFS('PLM001-財務計算用'!$P:$P,'PLM001-財務計算用'!$J:$J,BW$4,'PLM001-財務計算用'!$A:$A,$B15)=0,"",SUMIFS('PLM001-財務計算用'!$P:$P,'PLM001-財務計算用'!$J:$J,BW$4,'PLM001-財務計算用'!$A:$A,$B15))</f>
        <v/>
      </c>
      <c r="BX15" s="71" t="str">
        <f>IF(SUMIFS('PLM002'!$K:$K,'PLM002'!$C:$C,BW$4,'PLM002'!$F:$F,$B15)=0,"",SUMIFS('PLM002'!$K:$K,'PLM002'!$C:$C,BW$4,'PLM002'!$F:$F,$B15))</f>
        <v/>
      </c>
      <c r="BY15" s="72" t="str">
        <f>IF(SUMIFS('PLM001-財務計算用'!$P:$P,'PLM001-財務計算用'!$J:$J,BY$4,'PLM001-財務計算用'!$A:$A,$B15)=0,"",SUMIFS('PLM001-財務計算用'!$P:$P,'PLM001-財務計算用'!$J:$J,BY$4,'PLM001-財務計算用'!$A:$A,$B15))</f>
        <v/>
      </c>
      <c r="BZ15" s="71" t="str">
        <f>IF(SUMIFS('PLM002'!$K:$K,'PLM002'!$C:$C,BY$4,'PLM002'!$F:$F,$B15)=0,"",SUMIFS('PLM002'!$K:$K,'PLM002'!$C:$C,BY$4,'PLM002'!$F:$F,$B15))</f>
        <v/>
      </c>
      <c r="CA15" s="72" t="str">
        <f>IF(SUMIFS('PLM001-財務計算用'!$P:$P,'PLM001-財務計算用'!$J:$J,CA$4,'PLM001-財務計算用'!$A:$A,$B15)=0,"",SUMIFS('PLM001-財務計算用'!$P:$P,'PLM001-財務計算用'!$J:$J,CA$4,'PLM001-財務計算用'!$A:$A,$B15))</f>
        <v/>
      </c>
      <c r="CB15" s="71" t="str">
        <f>IF(SUMIFS('PLM002'!$K:$K,'PLM002'!$C:$C,CA$4,'PLM002'!$F:$F,$B15)=0,"",SUMIFS('PLM002'!$K:$K,'PLM002'!$C:$C,CA$4,'PLM002'!$F:$F,$B15))</f>
        <v/>
      </c>
      <c r="CC15" s="72" t="str">
        <f>IF(SUMIFS('PLM001-財務計算用'!$P:$P,'PLM001-財務計算用'!$J:$J,CC$4,'PLM001-財務計算用'!$A:$A,$B15)=0,"",SUMIFS('PLM001-財務計算用'!$P:$P,'PLM001-財務計算用'!$J:$J,CC$4,'PLM001-財務計算用'!$A:$A,$B15))</f>
        <v/>
      </c>
      <c r="CD15" s="71" t="str">
        <f>IF(SUMIFS('PLM002'!$K:$K,'PLM002'!$C:$C,CC$4,'PLM002'!$F:$F,$B15)=0,"",SUMIFS('PLM002'!$K:$K,'PLM002'!$C:$C,CC$4,'PLM002'!$F:$F,$B15))</f>
        <v/>
      </c>
      <c r="CE15" s="72" t="str">
        <f>IF(SUMIFS('PLM001-財務計算用'!$P:$P,'PLM001-財務計算用'!$J:$J,CE$4,'PLM001-財務計算用'!$A:$A,$B15)=0,"",SUMIFS('PLM001-財務計算用'!$P:$P,'PLM001-財務計算用'!$J:$J,CE$4,'PLM001-財務計算用'!$A:$A,$B15))</f>
        <v/>
      </c>
      <c r="CF15" s="71" t="str">
        <f>IF(SUMIFS('PLM002'!$K:$K,'PLM002'!$C:$C,CE$4,'PLM002'!$F:$F,$B15)=0,"",SUMIFS('PLM002'!$K:$K,'PLM002'!$C:$C,CE$4,'PLM002'!$F:$F,$B15))</f>
        <v/>
      </c>
      <c r="CG15" s="72" t="str">
        <f>IF(SUMIFS('PLM001-財務計算用'!$P:$P,'PLM001-財務計算用'!$J:$J,CG$4,'PLM001-財務計算用'!$A:$A,$B15)=0,"",SUMIFS('PLM001-財務計算用'!$P:$P,'PLM001-財務計算用'!$J:$J,CG$4,'PLM001-財務計算用'!$A:$A,$B15))</f>
        <v/>
      </c>
      <c r="CH15" s="71" t="str">
        <f>IF(SUMIFS('PLM002'!$K:$K,'PLM002'!$C:$C,CG$4,'PLM002'!$F:$F,$B15)=0,"",SUMIFS('PLM002'!$K:$K,'PLM002'!$C:$C,CG$4,'PLM002'!$F:$F,$B15))</f>
        <v/>
      </c>
      <c r="CI15" s="72" t="str">
        <f>IF(SUMIFS('PLM001-財務計算用'!$P:$P,'PLM001-財務計算用'!$J:$J,CI$4,'PLM001-財務計算用'!$A:$A,$B15)=0,"",SUMIFS('PLM001-財務計算用'!$P:$P,'PLM001-財務計算用'!$J:$J,CI$4,'PLM001-財務計算用'!$A:$A,$B15))</f>
        <v/>
      </c>
      <c r="CJ15" s="71" t="str">
        <f>IF(SUMIFS('PLM002'!$K:$K,'PLM002'!$C:$C,CI$4,'PLM002'!$F:$F,$B15)=0,"",SUMIFS('PLM002'!$K:$K,'PLM002'!$C:$C,CI$4,'PLM002'!$F:$F,$B15))</f>
        <v/>
      </c>
      <c r="CK15" s="72" t="str">
        <f>IF(SUMIFS('PLM001-財務計算用'!$P:$P,'PLM001-財務計算用'!$J:$J,CK$4,'PLM001-財務計算用'!$A:$A,$B15)=0,"",SUMIFS('PLM001-財務計算用'!$P:$P,'PLM001-財務計算用'!$J:$J,CK$4,'PLM001-財務計算用'!$A:$A,$B15))</f>
        <v/>
      </c>
      <c r="CL15" s="71" t="str">
        <f>IF(SUMIFS('PLM002'!$K:$K,'PLM002'!$C:$C,CK$4,'PLM002'!$F:$F,$B15)=0,"",SUMIFS('PLM002'!$K:$K,'PLM002'!$C:$C,CK$4,'PLM002'!$F:$F,$B15))</f>
        <v/>
      </c>
      <c r="CM15" s="72" t="str">
        <f>IF(SUMIFS('PLM001-財務計算用'!$P:$P,'PLM001-財務計算用'!$J:$J,CM$4,'PLM001-財務計算用'!$A:$A,$B15)=0,"",SUMIFS('PLM001-財務計算用'!$P:$P,'PLM001-財務計算用'!$J:$J,CM$4,'PLM001-財務計算用'!$A:$A,$B15))</f>
        <v/>
      </c>
      <c r="CN15" s="71" t="str">
        <f>IF(SUMIFS('PLM002'!$K:$K,'PLM002'!$C:$C,CM$4,'PLM002'!$F:$F,$B15)=0,"",SUMIFS('PLM002'!$K:$K,'PLM002'!$C:$C,CM$4,'PLM002'!$F:$F,$B15))</f>
        <v/>
      </c>
      <c r="CO15" s="72" t="str">
        <f>IF(SUMIFS('PLM001-財務計算用'!$P:$P,'PLM001-財務計算用'!$J:$J,CO$4,'PLM001-財務計算用'!$A:$A,$B15)=0,"",SUMIFS('PLM001-財務計算用'!$P:$P,'PLM001-財務計算用'!$J:$J,CO$4,'PLM001-財務計算用'!$A:$A,$B15))</f>
        <v/>
      </c>
      <c r="CP15" s="71" t="str">
        <f>IF(SUMIFS('PLM002'!$K:$K,'PLM002'!$C:$C,CO$4,'PLM002'!$F:$F,$B15)=0,"",SUMIFS('PLM002'!$K:$K,'PLM002'!$C:$C,CO$4,'PLM002'!$F:$F,$B15))</f>
        <v/>
      </c>
      <c r="CQ15" s="72" t="str">
        <f>IF(SUMIFS('PLM001-財務計算用'!$P:$P,'PLM001-財務計算用'!$J:$J,CQ$4,'PLM001-財務計算用'!$A:$A,$B15)=0,"",SUMIFS('PLM001-財務計算用'!$P:$P,'PLM001-財務計算用'!$J:$J,CQ$4,'PLM001-財務計算用'!$A:$A,$B15))</f>
        <v/>
      </c>
      <c r="CR15" s="71" t="str">
        <f>IF(SUMIFS('PLM002'!$K:$K,'PLM002'!$C:$C,CQ$4,'PLM002'!$F:$F,$B15)=0,"",SUMIFS('PLM002'!$K:$K,'PLM002'!$C:$C,CQ$4,'PLM002'!$F:$F,$B15))</f>
        <v/>
      </c>
      <c r="CS15" s="72" t="str">
        <f>IF(SUMIFS('PLM001-財務計算用'!$P:$P,'PLM001-財務計算用'!$J:$J,CS$4,'PLM001-財務計算用'!$A:$A,$B15)=0,"",SUMIFS('PLM001-財務計算用'!$P:$P,'PLM001-財務計算用'!$J:$J,CS$4,'PLM001-財務計算用'!$A:$A,$B15))</f>
        <v/>
      </c>
      <c r="CT15" s="71" t="str">
        <f>IF(SUMIFS('PLM002'!$K:$K,'PLM002'!$C:$C,CS$4,'PLM002'!$F:$F,$B15)=0,"",SUMIFS('PLM002'!$K:$K,'PLM002'!$C:$C,CS$4,'PLM002'!$F:$F,$B15))</f>
        <v/>
      </c>
      <c r="CU15" s="72" t="str">
        <f>IF(SUMIFS('PLM001-財務計算用'!$P:$P,'PLM001-財務計算用'!$J:$J,CU$4,'PLM001-財務計算用'!$A:$A,$B15)=0,"",SUMIFS('PLM001-財務計算用'!$P:$P,'PLM001-財務計算用'!$J:$J,CU$4,'PLM001-財務計算用'!$A:$A,$B15))</f>
        <v/>
      </c>
      <c r="CV15" s="71" t="str">
        <f>IF(SUMIFS('PLM002'!$K:$K,'PLM002'!$C:$C,CU$4,'PLM002'!$F:$F,$B15)=0,"",SUMIFS('PLM002'!$K:$K,'PLM002'!$C:$C,CU$4,'PLM002'!$F:$F,$B15))</f>
        <v/>
      </c>
      <c r="CW15" s="72" t="str">
        <f>IF(SUMIFS('PLM001-財務計算用'!$P:$P,'PLM001-財務計算用'!$J:$J,CW$4,'PLM001-財務計算用'!$A:$A,$B15)=0,"",SUMIFS('PLM001-財務計算用'!$P:$P,'PLM001-財務計算用'!$J:$J,CW$4,'PLM001-財務計算用'!$A:$A,$B15))</f>
        <v/>
      </c>
      <c r="CX15" s="71" t="str">
        <f>IF(SUMIFS('PLM002'!$K:$K,'PLM002'!$C:$C,CW$4,'PLM002'!$F:$F,$B15)=0,"",SUMIFS('PLM002'!$K:$K,'PLM002'!$C:$C,CW$4,'PLM002'!$F:$F,$B15))</f>
        <v/>
      </c>
      <c r="CY15" s="72" t="str">
        <f>IF(SUMIFS('PLM001-財務計算用'!$P:$P,'PLM001-財務計算用'!$J:$J,CY$4,'PLM001-財務計算用'!$A:$A,$B15)=0,"",SUMIFS('PLM001-財務計算用'!$P:$P,'PLM001-財務計算用'!$J:$J,CY$4,'PLM001-財務計算用'!$A:$A,$B15))</f>
        <v/>
      </c>
      <c r="CZ15" s="71" t="str">
        <f>IF(SUMIFS('PLM002'!$K:$K,'PLM002'!$C:$C,CY$4,'PLM002'!$F:$F,$B15)=0,"",SUMIFS('PLM002'!$K:$K,'PLM002'!$C:$C,CY$4,'PLM002'!$F:$F,$B15))</f>
        <v/>
      </c>
      <c r="DA15" s="72" t="str">
        <f>IF(SUMIFS('PLM001-財務計算用'!$P:$P,'PLM001-財務計算用'!$J:$J,DA$4,'PLM001-財務計算用'!$A:$A,$B15)=0,"",SUMIFS('PLM001-財務計算用'!$P:$P,'PLM001-財務計算用'!$J:$J,DA$4,'PLM001-財務計算用'!$A:$A,$B15))</f>
        <v/>
      </c>
      <c r="DB15" s="71" t="str">
        <f>IF(SUMIFS('PLM002'!$K:$K,'PLM002'!$C:$C,DA$4,'PLM002'!$F:$F,$B15)=0,"",SUMIFS('PLM002'!$K:$K,'PLM002'!$C:$C,DA$4,'PLM002'!$F:$F,$B15))</f>
        <v/>
      </c>
      <c r="DC15" s="72" t="str">
        <f>IF(SUMIFS('PLM001-財務計算用'!$P:$P,'PLM001-財務計算用'!$J:$J,DC$4,'PLM001-財務計算用'!$A:$A,$B15)=0,"",SUMIFS('PLM001-財務計算用'!$P:$P,'PLM001-財務計算用'!$J:$J,DC$4,'PLM001-財務計算用'!$A:$A,$B15))</f>
        <v/>
      </c>
      <c r="DD15" s="71" t="str">
        <f>IF(SUMIFS('PLM002'!$K:$K,'PLM002'!$C:$C,DC$4,'PLM002'!$F:$F,$B15)=0,"",SUMIFS('PLM002'!$K:$K,'PLM002'!$C:$C,DC$4,'PLM002'!$F:$F,$B15))</f>
        <v/>
      </c>
      <c r="DE15" s="72" t="str">
        <f>IF(SUMIFS('PLM001-財務計算用'!$P:$P,'PLM001-財務計算用'!$J:$J,DE$4,'PLM001-財務計算用'!$A:$A,$B15)=0,"",SUMIFS('PLM001-財務計算用'!$P:$P,'PLM001-財務計算用'!$J:$J,DE$4,'PLM001-財務計算用'!$A:$A,$B15))</f>
        <v/>
      </c>
      <c r="DF15" s="71" t="str">
        <f>IF(SUMIFS('PLM002'!$K:$K,'PLM002'!$C:$C,DE$4,'PLM002'!$F:$F,$B15)=0,"",SUMIFS('PLM002'!$K:$K,'PLM002'!$C:$C,DE$4,'PLM002'!$F:$F,$B15))</f>
        <v/>
      </c>
      <c r="DG15" s="72" t="str">
        <f>IF(SUMIFS('PLM001-財務計算用'!$P:$P,'PLM001-財務計算用'!$J:$J,DG$4,'PLM001-財務計算用'!$A:$A,$B15)=0,"",SUMIFS('PLM001-財務計算用'!$P:$P,'PLM001-財務計算用'!$J:$J,DG$4,'PLM001-財務計算用'!$A:$A,$B15))</f>
        <v/>
      </c>
      <c r="DH15" s="71" t="str">
        <f>IF(SUMIFS('PLM002'!$K:$K,'PLM002'!$C:$C,DG$4,'PLM002'!$F:$F,$B15)=0,"",SUMIFS('PLM002'!$K:$K,'PLM002'!$C:$C,DG$4,'PLM002'!$F:$F,$B15))</f>
        <v/>
      </c>
      <c r="DI15" s="72" t="str">
        <f>IF(SUMIFS('PLM001-財務計算用'!$P:$P,'PLM001-財務計算用'!$J:$J,DI$4,'PLM001-財務計算用'!$A:$A,$B15)=0,"",SUMIFS('PLM001-財務計算用'!$P:$P,'PLM001-財務計算用'!$J:$J,DI$4,'PLM001-財務計算用'!$A:$A,$B15))</f>
        <v/>
      </c>
      <c r="DJ15" s="71" t="str">
        <f>IF(SUMIFS('PLM002'!$K:$K,'PLM002'!$C:$C,DI$4,'PLM002'!$F:$F,$B15)=0,"",SUMIFS('PLM002'!$K:$K,'PLM002'!$C:$C,DI$4,'PLM002'!$F:$F,$B15))</f>
        <v/>
      </c>
      <c r="DK15" s="72" t="str">
        <f>IF(SUMIFS('PLM001-財務計算用'!$P:$P,'PLM001-財務計算用'!$J:$J,DK$4,'PLM001-財務計算用'!$A:$A,$B15)=0,"",SUMIFS('PLM001-財務計算用'!$P:$P,'PLM001-財務計算用'!$J:$J,DK$4,'PLM001-財務計算用'!$A:$A,$B15))</f>
        <v/>
      </c>
      <c r="DL15" s="71" t="str">
        <f>IF(SUMIFS('PLM002'!$K:$K,'PLM002'!$C:$C,DK$4,'PLM002'!$F:$F,$B15)=0,"",SUMIFS('PLM002'!$K:$K,'PLM002'!$C:$C,DK$4,'PLM002'!$F:$F,$B15))</f>
        <v/>
      </c>
      <c r="DM15" s="72" t="str">
        <f>IF(SUMIFS('PLM001-財務計算用'!$P:$P,'PLM001-財務計算用'!$J:$J,DM$4,'PLM001-財務計算用'!$A:$A,$B15)=0,"",SUMIFS('PLM001-財務計算用'!$P:$P,'PLM001-財務計算用'!$J:$J,DM$4,'PLM001-財務計算用'!$A:$A,$B15))</f>
        <v/>
      </c>
      <c r="DN15" s="71" t="str">
        <f>IF(SUMIFS('PLM002'!$K:$K,'PLM002'!$C:$C,DM$4,'PLM002'!$F:$F,$B15)=0,"",SUMIFS('PLM002'!$K:$K,'PLM002'!$C:$C,DM$4,'PLM002'!$F:$F,$B15))</f>
        <v/>
      </c>
      <c r="DO15" s="72" t="str">
        <f>IF(SUMIFS('PLM001-財務計算用'!$P:$P,'PLM001-財務計算用'!$J:$J,DO$4,'PLM001-財務計算用'!$A:$A,$B15)=0,"",SUMIFS('PLM001-財務計算用'!$P:$P,'PLM001-財務計算用'!$J:$J,DO$4,'PLM001-財務計算用'!$A:$A,$B15))</f>
        <v/>
      </c>
      <c r="DP15" s="71" t="str">
        <f>IF(SUMIFS('PLM002'!$K:$K,'PLM002'!$C:$C,DO$4,'PLM002'!$F:$F,$B15)=0,"",SUMIFS('PLM002'!$K:$K,'PLM002'!$C:$C,DO$4,'PLM002'!$F:$F,$B15))</f>
        <v/>
      </c>
      <c r="DQ15" s="72" t="str">
        <f>IF(SUMIFS('PLM001-財務計算用'!$P:$P,'PLM001-財務計算用'!$J:$J,DQ$4,'PLM001-財務計算用'!$A:$A,$B15)=0,"",SUMIFS('PLM001-財務計算用'!$P:$P,'PLM001-財務計算用'!$J:$J,DQ$4,'PLM001-財務計算用'!$A:$A,$B15))</f>
        <v/>
      </c>
      <c r="DR15" s="71" t="str">
        <f>IF(SUMIFS('PLM002'!$K:$K,'PLM002'!$C:$C,DQ$4,'PLM002'!$F:$F,$B15)=0,"",SUMIFS('PLM002'!$K:$K,'PLM002'!$C:$C,DQ$4,'PLM002'!$F:$F,$B15))</f>
        <v/>
      </c>
      <c r="DS15" s="72" t="str">
        <f>IF(SUMIFS('PLM001-財務計算用'!$P:$P,'PLM001-財務計算用'!$J:$J,DS$4,'PLM001-財務計算用'!$A:$A,$B15)=0,"",SUMIFS('PLM001-財務計算用'!$P:$P,'PLM001-財務計算用'!$J:$J,DS$4,'PLM001-財務計算用'!$A:$A,$B15))</f>
        <v/>
      </c>
      <c r="DT15" s="71" t="str">
        <f>IF(SUMIFS('PLM002'!$K:$K,'PLM002'!$C:$C,DS$4,'PLM002'!$F:$F,$B15)=0,"",SUMIFS('PLM002'!$K:$K,'PLM002'!$C:$C,DS$4,'PLM002'!$F:$F,$B15))</f>
        <v/>
      </c>
      <c r="DU15" s="72">
        <f>IF(SUMIFS('PLM001-財務計算用'!$P:$P,'PLM001-財務計算用'!$J:$J,DU$4,'PLM001-財務計算用'!$A:$A,$B15)=0,"",SUMIFS('PLM001-財務計算用'!$P:$P,'PLM001-財務計算用'!$J:$J,DU$4,'PLM001-財務計算用'!$A:$A,$B15))</f>
        <v>120</v>
      </c>
      <c r="DV15" s="71">
        <f>IF(SUMIFS('PLM002'!$K:$K,'PLM002'!$C:$C,DU$4,'PLM002'!$F:$F,$B15)=0,"",SUMIFS('PLM002'!$K:$K,'PLM002'!$C:$C,DU$4,'PLM002'!$F:$F,$B15))</f>
        <v>74</v>
      </c>
      <c r="DW15" s="72" t="str">
        <f>IF(SUMIFS('PLM001-財務計算用'!$P:$P,'PLM001-財務計算用'!$J:$J,DW$4,'PLM001-財務計算用'!$A:$A,$B15)=0,"",SUMIFS('PLM001-財務計算用'!$P:$P,'PLM001-財務計算用'!$J:$J,DW$4,'PLM001-財務計算用'!$A:$A,$B15))</f>
        <v/>
      </c>
      <c r="DX15" s="71" t="str">
        <f>IF(SUMIFS('PLM002'!$K:$K,'PLM002'!$C:$C,DW$4,'PLM002'!$F:$F,$B15)=0,"",SUMIFS('PLM002'!$K:$K,'PLM002'!$C:$C,DW$4,'PLM002'!$F:$F,$B15))</f>
        <v/>
      </c>
      <c r="DY15" s="72">
        <f>IF(SUMIFS('PLM001-財務計算用'!$P:$P,'PLM001-財務計算用'!$J:$J,DY$4,'PLM001-財務計算用'!$A:$A,$B15)=0,"",SUMIFS('PLM001-財務計算用'!$P:$P,'PLM001-財務計算用'!$J:$J,DY$4,'PLM001-財務計算用'!$A:$A,$B15))</f>
        <v>201</v>
      </c>
      <c r="DZ15" s="71">
        <f>IF(SUMIFS('PLM002'!$K:$K,'PLM002'!$C:$C,DY$4,'PLM002'!$F:$F,$B15)=0,"",SUMIFS('PLM002'!$K:$K,'PLM002'!$C:$C,DY$4,'PLM002'!$F:$F,$B15))</f>
        <v>34</v>
      </c>
      <c r="EA15" s="72">
        <f>IF(SUMIFS('PLM001-財務計算用'!$P:$P,'PLM001-財務計算用'!$J:$J,EA$4,'PLM001-財務計算用'!$A:$A,$B15)=0,"",SUMIFS('PLM001-財務計算用'!$P:$P,'PLM001-財務計算用'!$J:$J,EA$4,'PLM001-財務計算用'!$A:$A,$B15))</f>
        <v>128</v>
      </c>
      <c r="EB15" s="71">
        <f>IF(SUMIFS('PLM002'!$K:$K,'PLM002'!$C:$C,EA$4,'PLM002'!$F:$F,$B15)=0,"",SUMIFS('PLM002'!$K:$K,'PLM002'!$C:$C,EA$4,'PLM002'!$F:$F,$B15))</f>
        <v>54</v>
      </c>
      <c r="EC15" s="72" t="str">
        <f>IF(SUMIFS('PLM001-財務計算用'!$P:$P,'PLM001-財務計算用'!$J:$J,EC$4,'PLM001-財務計算用'!$A:$A,$B15)=0,"",SUMIFS('PLM001-財務計算用'!$P:$P,'PLM001-財務計算用'!$J:$J,EC$4,'PLM001-財務計算用'!$A:$A,$B15))</f>
        <v/>
      </c>
      <c r="ED15" s="71" t="str">
        <f>IF(SUMIFS('PLM002'!$K:$K,'PLM002'!$C:$C,EC$4,'PLM002'!$F:$F,$B15)=0,"",SUMIFS('PLM002'!$K:$K,'PLM002'!$C:$C,EC$4,'PLM002'!$F:$F,$B15))</f>
        <v/>
      </c>
    </row>
    <row r="16" spans="1:134" ht="13.5">
      <c r="A16" s="96" t="str">
        <f>'PLM014'!A17</f>
        <v>E-設備</v>
      </c>
      <c r="B16" s="178" t="s">
        <v>12279</v>
      </c>
      <c r="C16" s="131" t="str">
        <f>'PLM014'!C17</f>
        <v>EPT測試台-400cm/s</v>
      </c>
      <c r="D16" s="97" t="str">
        <f t="shared" si="6"/>
        <v>(E251002I1)  EPT測試台-400cm/s</v>
      </c>
      <c r="E16" s="290" t="str">
        <f>'PLM014'!E17</f>
        <v>自動化</v>
      </c>
      <c r="F16" s="290" t="str">
        <f>'PLM014'!F17</f>
        <v>蘇漢城</v>
      </c>
      <c r="G16" s="97" t="str">
        <f>'PLM014'!G17</f>
        <v>Active</v>
      </c>
      <c r="H16" s="98">
        <f>'PLM014'!H17</f>
        <v>45952.666666666664</v>
      </c>
      <c r="I16" s="98">
        <f>'PLM014'!I17</f>
        <v>46013.666666666664</v>
      </c>
      <c r="J16" s="99">
        <f t="shared" si="7"/>
        <v>61</v>
      </c>
      <c r="K16" s="150">
        <f t="shared" si="8"/>
        <v>45998.416666666664</v>
      </c>
      <c r="L16" s="150">
        <f t="shared" si="9"/>
        <v>46010.616666666661</v>
      </c>
      <c r="M16" s="98">
        <f>IF(ISERROR('PLM014'!L17),"",('PLM014'!L17))</f>
        <v>0</v>
      </c>
      <c r="N16" s="237" t="str">
        <f>IF(IF(ISERROR('PLM014'!N17),"",('PLM014'!N17))=0,"",IF(ISERROR('PLM014'!N17),"",('PLM014'!N17)))</f>
        <v/>
      </c>
      <c r="O16" s="99" t="str">
        <f t="shared" si="0"/>
        <v/>
      </c>
      <c r="P16" s="98">
        <f t="shared" ca="1" si="1"/>
        <v>46044</v>
      </c>
      <c r="Q16" s="99">
        <f t="shared" ca="1" si="2"/>
        <v>46044</v>
      </c>
      <c r="R16" s="100">
        <f>'PLM014'!Q17/100</f>
        <v>0</v>
      </c>
      <c r="S16" s="139" t="str">
        <f t="shared" ca="1" si="3"/>
        <v>專案延遲 31 天</v>
      </c>
      <c r="U16" s="101" t="str">
        <f t="shared" si="4"/>
        <v>未登入</v>
      </c>
      <c r="V16" s="101">
        <f t="shared" si="5"/>
        <v>23.2</v>
      </c>
      <c r="W16" s="101">
        <f>IF(SUMIFS('PLM001-財務計算用'!$P:$P,'PLM001-財務計算用'!$A:$A,B16)=0,"未登入",SUMIFS('PLM001-財務計算用'!$P:$P,'PLM001-財務計算用'!$A:$A,B16))</f>
        <v>350</v>
      </c>
      <c r="X16" s="101">
        <f>SUMIFS('PLM002'!$K:$K,'PLM002'!$F:$F,$B16)</f>
        <v>190.7</v>
      </c>
      <c r="Y16" s="72" t="str">
        <f>IF(SUMIFS('PLM001-財務計算用'!$P:$P,'PLM001-財務計算用'!$J:$J,Y$4,'PLM001-財務計算用'!$A:$A,$B16)=0,"",SUMIFS('PLM001-財務計算用'!$P:$P,'PLM001-財務計算用'!$J:$J,Y$4,'PLM001-財務計算用'!$A:$A,$B16))</f>
        <v/>
      </c>
      <c r="Z16" s="71" t="str">
        <f>IF(SUMIFS('PLM002'!$K:$K,'PLM002'!$C:$C,Y$4,'PLM002'!$F:$F,$B16)=0,"",SUMIFS('PLM002'!$K:$K,'PLM002'!$C:$C,Y$4,'PLM002'!$F:$F,$B16))</f>
        <v/>
      </c>
      <c r="AA16" s="72" t="str">
        <f>IF(SUMIFS('PLM001-財務計算用'!$P:$P,'PLM001-財務計算用'!$J:$J,AA$4,'PLM001-財務計算用'!$A:$A,$B16)=0,"",SUMIFS('PLM001-財務計算用'!$P:$P,'PLM001-財務計算用'!$J:$J,AA$4,'PLM001-財務計算用'!$A:$A,$B16))</f>
        <v/>
      </c>
      <c r="AB16" s="71" t="str">
        <f>IF(SUMIFS('PLM002'!$K:$K,'PLM002'!$C:$C,AA$4,'PLM002'!$F:$F,$B16)=0,"",SUMIFS('PLM002'!$K:$K,'PLM002'!$C:$C,AA$4,'PLM002'!$F:$F,$B16))</f>
        <v/>
      </c>
      <c r="AC16" s="72" t="str">
        <f>IF(SUMIFS('PLM001-財務計算用'!$P:$P,'PLM001-財務計算用'!$J:$J,AC$4,'PLM001-財務計算用'!$A:$A,$B16)=0,"",SUMIFS('PLM001-財務計算用'!$P:$P,'PLM001-財務計算用'!$J:$J,AC$4,'PLM001-財務計算用'!$A:$A,$B16))</f>
        <v/>
      </c>
      <c r="AD16" s="71" t="str">
        <f>IF(SUMIFS('PLM002'!$K:$K,'PLM002'!$C:$C,AC$4,'PLM002'!$F:$F,$B16)=0,"",SUMIFS('PLM002'!$K:$K,'PLM002'!$C:$C,AC$4,'PLM002'!$F:$F,$B16))</f>
        <v/>
      </c>
      <c r="AE16" s="72" t="str">
        <f>IF(SUMIFS('PLM001-財務計算用'!$P:$P,'PLM001-財務計算用'!$J:$J,AE$4,'PLM001-財務計算用'!$A:$A,$B16)=0,"",SUMIFS('PLM001-財務計算用'!$P:$P,'PLM001-財務計算用'!$J:$J,AE$4,'PLM001-財務計算用'!$A:$A,$B16))</f>
        <v/>
      </c>
      <c r="AF16" s="71" t="str">
        <f>IF(SUMIFS('PLM002'!$K:$K,'PLM002'!$C:$C,AE$4,'PLM002'!$F:$F,$B16)=0,"",SUMIFS('PLM002'!$K:$K,'PLM002'!$C:$C,AE$4,'PLM002'!$F:$F,$B16))</f>
        <v/>
      </c>
      <c r="AG16" s="72" t="str">
        <f>IF(SUMIFS('PLM001-財務計算用'!$P:$P,'PLM001-財務計算用'!$J:$J,AG$4,'PLM001-財務計算用'!$A:$A,$B16)=0,"",SUMIFS('PLM001-財務計算用'!$P:$P,'PLM001-財務計算用'!$J:$J,AG$4,'PLM001-財務計算用'!$A:$A,$B16))</f>
        <v/>
      </c>
      <c r="AH16" s="71" t="str">
        <f>IF(SUMIFS('PLM002'!$K:$K,'PLM002'!$C:$C,AG$4,'PLM002'!$F:$F,$B16)=0,"",SUMIFS('PLM002'!$K:$K,'PLM002'!$C:$C,AG$4,'PLM002'!$F:$F,$B16))</f>
        <v/>
      </c>
      <c r="AI16" s="72" t="str">
        <f>IF(SUMIFS('PLM001-財務計算用'!$P:$P,'PLM001-財務計算用'!$J:$J,AI$4,'PLM001-財務計算用'!$A:$A,$B16)=0,"",SUMIFS('PLM001-財務計算用'!$P:$P,'PLM001-財務計算用'!$J:$J,AI$4,'PLM001-財務計算用'!$A:$A,$B16))</f>
        <v/>
      </c>
      <c r="AJ16" s="71" t="str">
        <f>IF(SUMIFS('PLM002'!$K:$K,'PLM002'!$C:$C,AI$4,'PLM002'!$F:$F,$B16)=0,"",SUMIFS('PLM002'!$K:$K,'PLM002'!$C:$C,AI$4,'PLM002'!$F:$F,$B16))</f>
        <v/>
      </c>
      <c r="AK16" s="72" t="str">
        <f>IF(SUMIFS('PLM001-財務計算用'!$P:$P,'PLM001-財務計算用'!$J:$J,AK$4,'PLM001-財務計算用'!$A:$A,$B16)=0,"",SUMIFS('PLM001-財務計算用'!$P:$P,'PLM001-財務計算用'!$J:$J,AK$4,'PLM001-財務計算用'!$A:$A,$B16))</f>
        <v/>
      </c>
      <c r="AL16" s="71" t="str">
        <f>IF(SUMIFS('PLM002'!$K:$K,'PLM002'!$C:$C,AK$4,'PLM002'!$F:$F,$B16)=0,"",SUMIFS('PLM002'!$K:$K,'PLM002'!$C:$C,AK$4,'PLM002'!$F:$F,$B16))</f>
        <v/>
      </c>
      <c r="AM16" s="72" t="str">
        <f>IF(SUMIFS('PLM001-財務計算用'!$P:$P,'PLM001-財務計算用'!$J:$J,AM$4,'PLM001-財務計算用'!$A:$A,$B16)=0,"",SUMIFS('PLM001-財務計算用'!$P:$P,'PLM001-財務計算用'!$J:$J,AM$4,'PLM001-財務計算用'!$A:$A,$B16))</f>
        <v/>
      </c>
      <c r="AN16" s="71" t="str">
        <f>IF(SUMIFS('PLM002'!$K:$K,'PLM002'!$C:$C,AM$4,'PLM002'!$F:$F,$B16)=0,"",SUMIFS('PLM002'!$K:$K,'PLM002'!$C:$C,AM$4,'PLM002'!$F:$F,$B16))</f>
        <v/>
      </c>
      <c r="AO16" s="72" t="str">
        <f>IF(SUMIFS('PLM001-財務計算用'!$P:$P,'PLM001-財務計算用'!$J:$J,AO$4,'PLM001-財務計算用'!$A:$A,$B16)=0,"",SUMIFS('PLM001-財務計算用'!$P:$P,'PLM001-財務計算用'!$J:$J,AO$4,'PLM001-財務計算用'!$A:$A,$B16))</f>
        <v/>
      </c>
      <c r="AP16" s="71" t="str">
        <f>IF(SUMIFS('PLM002'!$K:$K,'PLM002'!$C:$C,AO$4,'PLM002'!$F:$F,$B16)=0,"",SUMIFS('PLM002'!$K:$K,'PLM002'!$C:$C,AO$4,'PLM002'!$F:$F,$B16))</f>
        <v/>
      </c>
      <c r="AQ16" s="72" t="str">
        <f>IF(SUMIFS('PLM001-財務計算用'!$P:$P,'PLM001-財務計算用'!$J:$J,AQ$4,'PLM001-財務計算用'!$A:$A,$B16)=0,"",SUMIFS('PLM001-財務計算用'!$P:$P,'PLM001-財務計算用'!$J:$J,AQ$4,'PLM001-財務計算用'!$A:$A,$B16))</f>
        <v/>
      </c>
      <c r="AR16" s="71" t="str">
        <f>IF(SUMIFS('PLM002'!$K:$K,'PLM002'!$C:$C,AQ$4,'PLM002'!$F:$F,$B16)=0,"",SUMIFS('PLM002'!$K:$K,'PLM002'!$C:$C,AQ$4,'PLM002'!$F:$F,$B16))</f>
        <v/>
      </c>
      <c r="AS16" s="72" t="str">
        <f>IF(SUMIFS('PLM001-財務計算用'!$P:$P,'PLM001-財務計算用'!$J:$J,AS$4,'PLM001-財務計算用'!$A:$A,$B16)=0,"",SUMIFS('PLM001-財務計算用'!$P:$P,'PLM001-財務計算用'!$J:$J,AS$4,'PLM001-財務計算用'!$A:$A,$B16))</f>
        <v/>
      </c>
      <c r="AT16" s="71">
        <f>IF(SUMIFS('PLM002'!$K:$K,'PLM002'!$C:$C,AS$4,'PLM002'!$F:$F,$B16)=0,"",SUMIFS('PLM002'!$K:$K,'PLM002'!$C:$C,AS$4,'PLM002'!$F:$F,$B16))</f>
        <v>23.2</v>
      </c>
      <c r="AU16" s="72" t="str">
        <f>IF(SUMIFS('PLM001-財務計算用'!$P:$P,'PLM001-財務計算用'!$J:$J,AU$4,'PLM001-財務計算用'!$A:$A,$B16)=0,"",SUMIFS('PLM001-財務計算用'!$P:$P,'PLM001-財務計算用'!$J:$J,AU$4,'PLM001-財務計算用'!$A:$A,$B16))</f>
        <v/>
      </c>
      <c r="AV16" s="71" t="str">
        <f>IF(SUMIFS('PLM002'!$K:$K,'PLM002'!$C:$C,AU$4,'PLM002'!$F:$F,$B16)=0,"",SUMIFS('PLM002'!$K:$K,'PLM002'!$C:$C,AU$4,'PLM002'!$F:$F,$B16))</f>
        <v/>
      </c>
      <c r="AW16" s="72" t="str">
        <f>IF(SUMIFS('PLM001-財務計算用'!$P:$P,'PLM001-財務計算用'!$J:$J,AW$4,'PLM001-財務計算用'!$A:$A,$B16)=0,"",SUMIFS('PLM001-財務計算用'!$P:$P,'PLM001-財務計算用'!$J:$J,AW$4,'PLM001-財務計算用'!$A:$A,$B16))</f>
        <v/>
      </c>
      <c r="AX16" s="71" t="str">
        <f>IF(SUMIFS('PLM002'!$K:$K,'PLM002'!$C:$C,AW$4,'PLM002'!$F:$F,$B16)=0,"",SUMIFS('PLM002'!$K:$K,'PLM002'!$C:$C,AW$4,'PLM002'!$F:$F,$B16))</f>
        <v/>
      </c>
      <c r="AY16" s="72" t="str">
        <f>IF(SUMIFS('PLM001-財務計算用'!$P:$P,'PLM001-財務計算用'!$J:$J,AY$4,'PLM001-財務計算用'!$A:$A,$B16)=0,"",SUMIFS('PLM001-財務計算用'!$P:$P,'PLM001-財務計算用'!$J:$J,AY$4,'PLM001-財務計算用'!$A:$A,$B16))</f>
        <v/>
      </c>
      <c r="AZ16" s="71" t="str">
        <f>IF(SUMIFS('PLM002'!$K:$K,'PLM002'!$C:$C,AY$4,'PLM002'!$F:$F,$B16)=0,"",SUMIFS('PLM002'!$K:$K,'PLM002'!$C:$C,AY$4,'PLM002'!$F:$F,$B16))</f>
        <v/>
      </c>
      <c r="BA16" s="72" t="str">
        <f>IF(SUMIFS('PLM001-財務計算用'!$P:$P,'PLM001-財務計算用'!$J:$J,BA$4,'PLM001-財務計算用'!$A:$A,$B16)=0,"",SUMIFS('PLM001-財務計算用'!$P:$P,'PLM001-財務計算用'!$J:$J,BA$4,'PLM001-財務計算用'!$A:$A,$B16))</f>
        <v/>
      </c>
      <c r="BB16" s="71" t="str">
        <f>IF(SUMIFS('PLM002'!$K:$K,'PLM002'!$C:$C,BA$4,'PLM002'!$F:$F,$B16)=0,"",SUMIFS('PLM002'!$K:$K,'PLM002'!$C:$C,BA$4,'PLM002'!$F:$F,$B16))</f>
        <v/>
      </c>
      <c r="BC16" s="72" t="str">
        <f>IF(SUMIFS('PLM001-財務計算用'!$P:$P,'PLM001-財務計算用'!$J:$J,BC$4,'PLM001-財務計算用'!$A:$A,$B16)=0,"",SUMIFS('PLM001-財務計算用'!$P:$P,'PLM001-財務計算用'!$J:$J,BC$4,'PLM001-財務計算用'!$A:$A,$B16))</f>
        <v/>
      </c>
      <c r="BD16" s="71" t="str">
        <f>IF(SUMIFS('PLM002'!$K:$K,'PLM002'!$C:$C,BC$4,'PLM002'!$F:$F,$B16)=0,"",SUMIFS('PLM002'!$K:$K,'PLM002'!$C:$C,BC$4,'PLM002'!$F:$F,$B16))</f>
        <v/>
      </c>
      <c r="BE16" s="72" t="str">
        <f>IF(SUMIFS('PLM001-財務計算用'!$P:$P,'PLM001-財務計算用'!$J:$J,BE$4,'PLM001-財務計算用'!$A:$A,$B16)=0,"",SUMIFS('PLM001-財務計算用'!$P:$P,'PLM001-財務計算用'!$J:$J,BE$4,'PLM001-財務計算用'!$A:$A,$B16))</f>
        <v/>
      </c>
      <c r="BF16" s="71" t="str">
        <f>IF(SUMIFS('PLM002'!$K:$K,'PLM002'!$C:$C,BE$4,'PLM002'!$F:$F,$B16)=0,"",SUMIFS('PLM002'!$K:$K,'PLM002'!$C:$C,BE$4,'PLM002'!$F:$F,$B16))</f>
        <v/>
      </c>
      <c r="BG16" s="72" t="str">
        <f>IF(SUMIFS('PLM001-財務計算用'!$P:$P,'PLM001-財務計算用'!$J:$J,BG$4,'PLM001-財務計算用'!$A:$A,$B16)=0,"",SUMIFS('PLM001-財務計算用'!$P:$P,'PLM001-財務計算用'!$J:$J,BG$4,'PLM001-財務計算用'!$A:$A,$B16))</f>
        <v/>
      </c>
      <c r="BH16" s="71" t="str">
        <f>IF(SUMIFS('PLM002'!$K:$K,'PLM002'!$C:$C,BG$4,'PLM002'!$F:$F,$B16)=0,"",SUMIFS('PLM002'!$K:$K,'PLM002'!$C:$C,BG$4,'PLM002'!$F:$F,$B16))</f>
        <v/>
      </c>
      <c r="BI16" s="72" t="str">
        <f>IF(SUMIFS('PLM001-財務計算用'!$P:$P,'PLM001-財務計算用'!$J:$J,BI$4,'PLM001-財務計算用'!$A:$A,$B16)=0,"",SUMIFS('PLM001-財務計算用'!$P:$P,'PLM001-財務計算用'!$J:$J,BI$4,'PLM001-財務計算用'!$A:$A,$B16))</f>
        <v/>
      </c>
      <c r="BJ16" s="71" t="str">
        <f>IF(SUMIFS('PLM002'!$K:$K,'PLM002'!$C:$C,BI$4,'PLM002'!$F:$F,$B16)=0,"",SUMIFS('PLM002'!$K:$K,'PLM002'!$C:$C,BI$4,'PLM002'!$F:$F,$B16))</f>
        <v/>
      </c>
      <c r="BK16" s="72" t="str">
        <f>IF(SUMIFS('PLM001-財務計算用'!$P:$P,'PLM001-財務計算用'!$J:$J,BK$4,'PLM001-財務計算用'!$A:$A,$B16)=0,"",SUMIFS('PLM001-財務計算用'!$P:$P,'PLM001-財務計算用'!$J:$J,BK$4,'PLM001-財務計算用'!$A:$A,$B16))</f>
        <v/>
      </c>
      <c r="BL16" s="71" t="str">
        <f>IF(SUMIFS('PLM002'!$K:$K,'PLM002'!$C:$C,BK$4,'PLM002'!$F:$F,$B16)=0,"",SUMIFS('PLM002'!$K:$K,'PLM002'!$C:$C,BK$4,'PLM002'!$F:$F,$B16))</f>
        <v/>
      </c>
      <c r="BM16" s="72" t="str">
        <f>IF(SUMIFS('PLM001-財務計算用'!$P:$P,'PLM001-財務計算用'!$J:$J,BM$4,'PLM001-財務計算用'!$A:$A,$B16)=0,"",SUMIFS('PLM001-財務計算用'!$P:$P,'PLM001-財務計算用'!$J:$J,BM$4,'PLM001-財務計算用'!$A:$A,$B16))</f>
        <v/>
      </c>
      <c r="BN16" s="71" t="str">
        <f>IF(SUMIFS('PLM002'!$K:$K,'PLM002'!$C:$C,BM$4,'PLM002'!$F:$F,$B16)=0,"",SUMIFS('PLM002'!$K:$K,'PLM002'!$C:$C,BM$4,'PLM002'!$F:$F,$B16))</f>
        <v/>
      </c>
      <c r="BO16" s="72" t="str">
        <f>IF(SUMIFS('PLM001-財務計算用'!$P:$P,'PLM001-財務計算用'!$J:$J,BO$4,'PLM001-財務計算用'!$A:$A,$B16)=0,"",SUMIFS('PLM001-財務計算用'!$P:$P,'PLM001-財務計算用'!$J:$J,BO$4,'PLM001-財務計算用'!$A:$A,$B16))</f>
        <v/>
      </c>
      <c r="BP16" s="71" t="str">
        <f>IF(SUMIFS('PLM002'!$K:$K,'PLM002'!$C:$C,BO$4,'PLM002'!$F:$F,$B16)=0,"",SUMIFS('PLM002'!$K:$K,'PLM002'!$C:$C,BO$4,'PLM002'!$F:$F,$B16))</f>
        <v/>
      </c>
      <c r="BQ16" s="72" t="str">
        <f>IF(SUMIFS('PLM001-財務計算用'!$P:$P,'PLM001-財務計算用'!$J:$J,BQ$4,'PLM001-財務計算用'!$A:$A,$B16)=0,"",SUMIFS('PLM001-財務計算用'!$P:$P,'PLM001-財務計算用'!$J:$J,BQ$4,'PLM001-財務計算用'!$A:$A,$B16))</f>
        <v/>
      </c>
      <c r="BR16" s="71" t="str">
        <f>IF(SUMIFS('PLM002'!$K:$K,'PLM002'!$C:$C,BQ$4,'PLM002'!$F:$F,$B16)=0,"",SUMIFS('PLM002'!$K:$K,'PLM002'!$C:$C,BQ$4,'PLM002'!$F:$F,$B16))</f>
        <v/>
      </c>
      <c r="BS16" s="72" t="str">
        <f>IF(SUMIFS('PLM001-財務計算用'!$P:$P,'PLM001-財務計算用'!$J:$J,BS$4,'PLM001-財務計算用'!$A:$A,$B16)=0,"",SUMIFS('PLM001-財務計算用'!$P:$P,'PLM001-財務計算用'!$J:$J,BS$4,'PLM001-財務計算用'!$A:$A,$B16))</f>
        <v/>
      </c>
      <c r="BT16" s="71" t="str">
        <f>IF(SUMIFS('PLM002'!$K:$K,'PLM002'!$C:$C,BS$4,'PLM002'!$F:$F,$B16)=0,"",SUMIFS('PLM002'!$K:$K,'PLM002'!$C:$C,BS$4,'PLM002'!$F:$F,$B16))</f>
        <v/>
      </c>
      <c r="BU16" s="72" t="str">
        <f>IF(SUMIFS('PLM001-財務計算用'!$P:$P,'PLM001-財務計算用'!$J:$J,BU$4,'PLM001-財務計算用'!$A:$A,$B16)=0,"",SUMIFS('PLM001-財務計算用'!$P:$P,'PLM001-財務計算用'!$J:$J,BU$4,'PLM001-財務計算用'!$A:$A,$B16))</f>
        <v/>
      </c>
      <c r="BV16" s="71" t="str">
        <f>IF(SUMIFS('PLM002'!$K:$K,'PLM002'!$C:$C,BU$4,'PLM002'!$F:$F,$B16)=0,"",SUMIFS('PLM002'!$K:$K,'PLM002'!$C:$C,BU$4,'PLM002'!$F:$F,$B16))</f>
        <v/>
      </c>
      <c r="BW16" s="72" t="str">
        <f>IF(SUMIFS('PLM001-財務計算用'!$P:$P,'PLM001-財務計算用'!$J:$J,BW$4,'PLM001-財務計算用'!$A:$A,$B16)=0,"",SUMIFS('PLM001-財務計算用'!$P:$P,'PLM001-財務計算用'!$J:$J,BW$4,'PLM001-財務計算用'!$A:$A,$B16))</f>
        <v/>
      </c>
      <c r="BX16" s="71" t="str">
        <f>IF(SUMIFS('PLM002'!$K:$K,'PLM002'!$C:$C,BW$4,'PLM002'!$F:$F,$B16)=0,"",SUMIFS('PLM002'!$K:$K,'PLM002'!$C:$C,BW$4,'PLM002'!$F:$F,$B16))</f>
        <v/>
      </c>
      <c r="BY16" s="72" t="str">
        <f>IF(SUMIFS('PLM001-財務計算用'!$P:$P,'PLM001-財務計算用'!$J:$J,BY$4,'PLM001-財務計算用'!$A:$A,$B16)=0,"",SUMIFS('PLM001-財務計算用'!$P:$P,'PLM001-財務計算用'!$J:$J,BY$4,'PLM001-財務計算用'!$A:$A,$B16))</f>
        <v/>
      </c>
      <c r="BZ16" s="71" t="str">
        <f>IF(SUMIFS('PLM002'!$K:$K,'PLM002'!$C:$C,BY$4,'PLM002'!$F:$F,$B16)=0,"",SUMIFS('PLM002'!$K:$K,'PLM002'!$C:$C,BY$4,'PLM002'!$F:$F,$B16))</f>
        <v/>
      </c>
      <c r="CA16" s="72" t="str">
        <f>IF(SUMIFS('PLM001-財務計算用'!$P:$P,'PLM001-財務計算用'!$J:$J,CA$4,'PLM001-財務計算用'!$A:$A,$B16)=0,"",SUMIFS('PLM001-財務計算用'!$P:$P,'PLM001-財務計算用'!$J:$J,CA$4,'PLM001-財務計算用'!$A:$A,$B16))</f>
        <v/>
      </c>
      <c r="CB16" s="71" t="str">
        <f>IF(SUMIFS('PLM002'!$K:$K,'PLM002'!$C:$C,CA$4,'PLM002'!$F:$F,$B16)=0,"",SUMIFS('PLM002'!$K:$K,'PLM002'!$C:$C,CA$4,'PLM002'!$F:$F,$B16))</f>
        <v/>
      </c>
      <c r="CC16" s="72" t="str">
        <f>IF(SUMIFS('PLM001-財務計算用'!$P:$P,'PLM001-財務計算用'!$J:$J,CC$4,'PLM001-財務計算用'!$A:$A,$B16)=0,"",SUMIFS('PLM001-財務計算用'!$P:$P,'PLM001-財務計算用'!$J:$J,CC$4,'PLM001-財務計算用'!$A:$A,$B16))</f>
        <v/>
      </c>
      <c r="CD16" s="71" t="str">
        <f>IF(SUMIFS('PLM002'!$K:$K,'PLM002'!$C:$C,CC$4,'PLM002'!$F:$F,$B16)=0,"",SUMIFS('PLM002'!$K:$K,'PLM002'!$C:$C,CC$4,'PLM002'!$F:$F,$B16))</f>
        <v/>
      </c>
      <c r="CE16" s="72" t="str">
        <f>IF(SUMIFS('PLM001-財務計算用'!$P:$P,'PLM001-財務計算用'!$J:$J,CE$4,'PLM001-財務計算用'!$A:$A,$B16)=0,"",SUMIFS('PLM001-財務計算用'!$P:$P,'PLM001-財務計算用'!$J:$J,CE$4,'PLM001-財務計算用'!$A:$A,$B16))</f>
        <v/>
      </c>
      <c r="CF16" s="71" t="str">
        <f>IF(SUMIFS('PLM002'!$K:$K,'PLM002'!$C:$C,CE$4,'PLM002'!$F:$F,$B16)=0,"",SUMIFS('PLM002'!$K:$K,'PLM002'!$C:$C,CE$4,'PLM002'!$F:$F,$B16))</f>
        <v/>
      </c>
      <c r="CG16" s="72" t="str">
        <f>IF(SUMIFS('PLM001-財務計算用'!$P:$P,'PLM001-財務計算用'!$J:$J,CG$4,'PLM001-財務計算用'!$A:$A,$B16)=0,"",SUMIFS('PLM001-財務計算用'!$P:$P,'PLM001-財務計算用'!$J:$J,CG$4,'PLM001-財務計算用'!$A:$A,$B16))</f>
        <v/>
      </c>
      <c r="CH16" s="71" t="str">
        <f>IF(SUMIFS('PLM002'!$K:$K,'PLM002'!$C:$C,CG$4,'PLM002'!$F:$F,$B16)=0,"",SUMIFS('PLM002'!$K:$K,'PLM002'!$C:$C,CG$4,'PLM002'!$F:$F,$B16))</f>
        <v/>
      </c>
      <c r="CI16" s="72" t="str">
        <f>IF(SUMIFS('PLM001-財務計算用'!$P:$P,'PLM001-財務計算用'!$J:$J,CI$4,'PLM001-財務計算用'!$A:$A,$B16)=0,"",SUMIFS('PLM001-財務計算用'!$P:$P,'PLM001-財務計算用'!$J:$J,CI$4,'PLM001-財務計算用'!$A:$A,$B16))</f>
        <v/>
      </c>
      <c r="CJ16" s="71" t="str">
        <f>IF(SUMIFS('PLM002'!$K:$K,'PLM002'!$C:$C,CI$4,'PLM002'!$F:$F,$B16)=0,"",SUMIFS('PLM002'!$K:$K,'PLM002'!$C:$C,CI$4,'PLM002'!$F:$F,$B16))</f>
        <v/>
      </c>
      <c r="CK16" s="72" t="str">
        <f>IF(SUMIFS('PLM001-財務計算用'!$P:$P,'PLM001-財務計算用'!$J:$J,CK$4,'PLM001-財務計算用'!$A:$A,$B16)=0,"",SUMIFS('PLM001-財務計算用'!$P:$P,'PLM001-財務計算用'!$J:$J,CK$4,'PLM001-財務計算用'!$A:$A,$B16))</f>
        <v/>
      </c>
      <c r="CL16" s="71" t="str">
        <f>IF(SUMIFS('PLM002'!$K:$K,'PLM002'!$C:$C,CK$4,'PLM002'!$F:$F,$B16)=0,"",SUMIFS('PLM002'!$K:$K,'PLM002'!$C:$C,CK$4,'PLM002'!$F:$F,$B16))</f>
        <v/>
      </c>
      <c r="CM16" s="72" t="str">
        <f>IF(SUMIFS('PLM001-財務計算用'!$P:$P,'PLM001-財務計算用'!$J:$J,CM$4,'PLM001-財務計算用'!$A:$A,$B16)=0,"",SUMIFS('PLM001-財務計算用'!$P:$P,'PLM001-財務計算用'!$J:$J,CM$4,'PLM001-財務計算用'!$A:$A,$B16))</f>
        <v/>
      </c>
      <c r="CN16" s="71" t="str">
        <f>IF(SUMIFS('PLM002'!$K:$K,'PLM002'!$C:$C,CM$4,'PLM002'!$F:$F,$B16)=0,"",SUMIFS('PLM002'!$K:$K,'PLM002'!$C:$C,CM$4,'PLM002'!$F:$F,$B16))</f>
        <v/>
      </c>
      <c r="CO16" s="72" t="str">
        <f>IF(SUMIFS('PLM001-財務計算用'!$P:$P,'PLM001-財務計算用'!$J:$J,CO$4,'PLM001-財務計算用'!$A:$A,$B16)=0,"",SUMIFS('PLM001-財務計算用'!$P:$P,'PLM001-財務計算用'!$J:$J,CO$4,'PLM001-財務計算用'!$A:$A,$B16))</f>
        <v/>
      </c>
      <c r="CP16" s="71" t="str">
        <f>IF(SUMIFS('PLM002'!$K:$K,'PLM002'!$C:$C,CO$4,'PLM002'!$F:$F,$B16)=0,"",SUMIFS('PLM002'!$K:$K,'PLM002'!$C:$C,CO$4,'PLM002'!$F:$F,$B16))</f>
        <v/>
      </c>
      <c r="CQ16" s="72" t="str">
        <f>IF(SUMIFS('PLM001-財務計算用'!$P:$P,'PLM001-財務計算用'!$J:$J,CQ$4,'PLM001-財務計算用'!$A:$A,$B16)=0,"",SUMIFS('PLM001-財務計算用'!$P:$P,'PLM001-財務計算用'!$J:$J,CQ$4,'PLM001-財務計算用'!$A:$A,$B16))</f>
        <v/>
      </c>
      <c r="CR16" s="71" t="str">
        <f>IF(SUMIFS('PLM002'!$K:$K,'PLM002'!$C:$C,CQ$4,'PLM002'!$F:$F,$B16)=0,"",SUMIFS('PLM002'!$K:$K,'PLM002'!$C:$C,CQ$4,'PLM002'!$F:$F,$B16))</f>
        <v/>
      </c>
      <c r="CS16" s="72" t="str">
        <f>IF(SUMIFS('PLM001-財務計算用'!$P:$P,'PLM001-財務計算用'!$J:$J,CS$4,'PLM001-財務計算用'!$A:$A,$B16)=0,"",SUMIFS('PLM001-財務計算用'!$P:$P,'PLM001-財務計算用'!$J:$J,CS$4,'PLM001-財務計算用'!$A:$A,$B16))</f>
        <v/>
      </c>
      <c r="CT16" s="71" t="str">
        <f>IF(SUMIFS('PLM002'!$K:$K,'PLM002'!$C:$C,CS$4,'PLM002'!$F:$F,$B16)=0,"",SUMIFS('PLM002'!$K:$K,'PLM002'!$C:$C,CS$4,'PLM002'!$F:$F,$B16))</f>
        <v/>
      </c>
      <c r="CU16" s="72" t="str">
        <f>IF(SUMIFS('PLM001-財務計算用'!$P:$P,'PLM001-財務計算用'!$J:$J,CU$4,'PLM001-財務計算用'!$A:$A,$B16)=0,"",SUMIFS('PLM001-財務計算用'!$P:$P,'PLM001-財務計算用'!$J:$J,CU$4,'PLM001-財務計算用'!$A:$A,$B16))</f>
        <v/>
      </c>
      <c r="CV16" s="71" t="str">
        <f>IF(SUMIFS('PLM002'!$K:$K,'PLM002'!$C:$C,CU$4,'PLM002'!$F:$F,$B16)=0,"",SUMIFS('PLM002'!$K:$K,'PLM002'!$C:$C,CU$4,'PLM002'!$F:$F,$B16))</f>
        <v/>
      </c>
      <c r="CW16" s="72" t="str">
        <f>IF(SUMIFS('PLM001-財務計算用'!$P:$P,'PLM001-財務計算用'!$J:$J,CW$4,'PLM001-財務計算用'!$A:$A,$B16)=0,"",SUMIFS('PLM001-財務計算用'!$P:$P,'PLM001-財務計算用'!$J:$J,CW$4,'PLM001-財務計算用'!$A:$A,$B16))</f>
        <v/>
      </c>
      <c r="CX16" s="71" t="str">
        <f>IF(SUMIFS('PLM002'!$K:$K,'PLM002'!$C:$C,CW$4,'PLM002'!$F:$F,$B16)=0,"",SUMIFS('PLM002'!$K:$K,'PLM002'!$C:$C,CW$4,'PLM002'!$F:$F,$B16))</f>
        <v/>
      </c>
      <c r="CY16" s="72" t="str">
        <f>IF(SUMIFS('PLM001-財務計算用'!$P:$P,'PLM001-財務計算用'!$J:$J,CY$4,'PLM001-財務計算用'!$A:$A,$B16)=0,"",SUMIFS('PLM001-財務計算用'!$P:$P,'PLM001-財務計算用'!$J:$J,CY$4,'PLM001-財務計算用'!$A:$A,$B16))</f>
        <v/>
      </c>
      <c r="CZ16" s="71" t="str">
        <f>IF(SUMIFS('PLM002'!$K:$K,'PLM002'!$C:$C,CY$4,'PLM002'!$F:$F,$B16)=0,"",SUMIFS('PLM002'!$K:$K,'PLM002'!$C:$C,CY$4,'PLM002'!$F:$F,$B16))</f>
        <v/>
      </c>
      <c r="DA16" s="72" t="str">
        <f>IF(SUMIFS('PLM001-財務計算用'!$P:$P,'PLM001-財務計算用'!$J:$J,DA$4,'PLM001-財務計算用'!$A:$A,$B16)=0,"",SUMIFS('PLM001-財務計算用'!$P:$P,'PLM001-財務計算用'!$J:$J,DA$4,'PLM001-財務計算用'!$A:$A,$B16))</f>
        <v/>
      </c>
      <c r="DB16" s="71" t="str">
        <f>IF(SUMIFS('PLM002'!$K:$K,'PLM002'!$C:$C,DA$4,'PLM002'!$F:$F,$B16)=0,"",SUMIFS('PLM002'!$K:$K,'PLM002'!$C:$C,DA$4,'PLM002'!$F:$F,$B16))</f>
        <v/>
      </c>
      <c r="DC16" s="72" t="str">
        <f>IF(SUMIFS('PLM001-財務計算用'!$P:$P,'PLM001-財務計算用'!$J:$J,DC$4,'PLM001-財務計算用'!$A:$A,$B16)=0,"",SUMIFS('PLM001-財務計算用'!$P:$P,'PLM001-財務計算用'!$J:$J,DC$4,'PLM001-財務計算用'!$A:$A,$B16))</f>
        <v/>
      </c>
      <c r="DD16" s="71" t="str">
        <f>IF(SUMIFS('PLM002'!$K:$K,'PLM002'!$C:$C,DC$4,'PLM002'!$F:$F,$B16)=0,"",SUMIFS('PLM002'!$K:$K,'PLM002'!$C:$C,DC$4,'PLM002'!$F:$F,$B16))</f>
        <v/>
      </c>
      <c r="DE16" s="72" t="str">
        <f>IF(SUMIFS('PLM001-財務計算用'!$P:$P,'PLM001-財務計算用'!$J:$J,DE$4,'PLM001-財務計算用'!$A:$A,$B16)=0,"",SUMIFS('PLM001-財務計算用'!$P:$P,'PLM001-財務計算用'!$J:$J,DE$4,'PLM001-財務計算用'!$A:$A,$B16))</f>
        <v/>
      </c>
      <c r="DF16" s="71" t="str">
        <f>IF(SUMIFS('PLM002'!$K:$K,'PLM002'!$C:$C,DE$4,'PLM002'!$F:$F,$B16)=0,"",SUMIFS('PLM002'!$K:$K,'PLM002'!$C:$C,DE$4,'PLM002'!$F:$F,$B16))</f>
        <v/>
      </c>
      <c r="DG16" s="72" t="str">
        <f>IF(SUMIFS('PLM001-財務計算用'!$P:$P,'PLM001-財務計算用'!$J:$J,DG$4,'PLM001-財務計算用'!$A:$A,$B16)=0,"",SUMIFS('PLM001-財務計算用'!$P:$P,'PLM001-財務計算用'!$J:$J,DG$4,'PLM001-財務計算用'!$A:$A,$B16))</f>
        <v/>
      </c>
      <c r="DH16" s="71" t="str">
        <f>IF(SUMIFS('PLM002'!$K:$K,'PLM002'!$C:$C,DG$4,'PLM002'!$F:$F,$B16)=0,"",SUMIFS('PLM002'!$K:$K,'PLM002'!$C:$C,DG$4,'PLM002'!$F:$F,$B16))</f>
        <v/>
      </c>
      <c r="DI16" s="72" t="str">
        <f>IF(SUMIFS('PLM001-財務計算用'!$P:$P,'PLM001-財務計算用'!$J:$J,DI$4,'PLM001-財務計算用'!$A:$A,$B16)=0,"",SUMIFS('PLM001-財務計算用'!$P:$P,'PLM001-財務計算用'!$J:$J,DI$4,'PLM001-財務計算用'!$A:$A,$B16))</f>
        <v/>
      </c>
      <c r="DJ16" s="71" t="str">
        <f>IF(SUMIFS('PLM002'!$K:$K,'PLM002'!$C:$C,DI$4,'PLM002'!$F:$F,$B16)=0,"",SUMIFS('PLM002'!$K:$K,'PLM002'!$C:$C,DI$4,'PLM002'!$F:$F,$B16))</f>
        <v/>
      </c>
      <c r="DK16" s="72" t="str">
        <f>IF(SUMIFS('PLM001-財務計算用'!$P:$P,'PLM001-財務計算用'!$J:$J,DK$4,'PLM001-財務計算用'!$A:$A,$B16)=0,"",SUMIFS('PLM001-財務計算用'!$P:$P,'PLM001-財務計算用'!$J:$J,DK$4,'PLM001-財務計算用'!$A:$A,$B16))</f>
        <v/>
      </c>
      <c r="DL16" s="71" t="str">
        <f>IF(SUMIFS('PLM002'!$K:$K,'PLM002'!$C:$C,DK$4,'PLM002'!$F:$F,$B16)=0,"",SUMIFS('PLM002'!$K:$K,'PLM002'!$C:$C,DK$4,'PLM002'!$F:$F,$B16))</f>
        <v/>
      </c>
      <c r="DM16" s="72" t="str">
        <f>IF(SUMIFS('PLM001-財務計算用'!$P:$P,'PLM001-財務計算用'!$J:$J,DM$4,'PLM001-財務計算用'!$A:$A,$B16)=0,"",SUMIFS('PLM001-財務計算用'!$P:$P,'PLM001-財務計算用'!$J:$J,DM$4,'PLM001-財務計算用'!$A:$A,$B16))</f>
        <v/>
      </c>
      <c r="DN16" s="71" t="str">
        <f>IF(SUMIFS('PLM002'!$K:$K,'PLM002'!$C:$C,DM$4,'PLM002'!$F:$F,$B16)=0,"",SUMIFS('PLM002'!$K:$K,'PLM002'!$C:$C,DM$4,'PLM002'!$F:$F,$B16))</f>
        <v/>
      </c>
      <c r="DO16" s="72" t="str">
        <f>IF(SUMIFS('PLM001-財務計算用'!$P:$P,'PLM001-財務計算用'!$J:$J,DO$4,'PLM001-財務計算用'!$A:$A,$B16)=0,"",SUMIFS('PLM001-財務計算用'!$P:$P,'PLM001-財務計算用'!$J:$J,DO$4,'PLM001-財務計算用'!$A:$A,$B16))</f>
        <v/>
      </c>
      <c r="DP16" s="71" t="str">
        <f>IF(SUMIFS('PLM002'!$K:$K,'PLM002'!$C:$C,DO$4,'PLM002'!$F:$F,$B16)=0,"",SUMIFS('PLM002'!$K:$K,'PLM002'!$C:$C,DO$4,'PLM002'!$F:$F,$B16))</f>
        <v/>
      </c>
      <c r="DQ16" s="72" t="str">
        <f>IF(SUMIFS('PLM001-財務計算用'!$P:$P,'PLM001-財務計算用'!$J:$J,DQ$4,'PLM001-財務計算用'!$A:$A,$B16)=0,"",SUMIFS('PLM001-財務計算用'!$P:$P,'PLM001-財務計算用'!$J:$J,DQ$4,'PLM001-財務計算用'!$A:$A,$B16))</f>
        <v/>
      </c>
      <c r="DR16" s="71" t="str">
        <f>IF(SUMIFS('PLM002'!$K:$K,'PLM002'!$C:$C,DQ$4,'PLM002'!$F:$F,$B16)=0,"",SUMIFS('PLM002'!$K:$K,'PLM002'!$C:$C,DQ$4,'PLM002'!$F:$F,$B16))</f>
        <v/>
      </c>
      <c r="DS16" s="72" t="str">
        <f>IF(SUMIFS('PLM001-財務計算用'!$P:$P,'PLM001-財務計算用'!$J:$J,DS$4,'PLM001-財務計算用'!$A:$A,$B16)=0,"",SUMIFS('PLM001-財務計算用'!$P:$P,'PLM001-財務計算用'!$J:$J,DS$4,'PLM001-財務計算用'!$A:$A,$B16))</f>
        <v/>
      </c>
      <c r="DT16" s="71" t="str">
        <f>IF(SUMIFS('PLM002'!$K:$K,'PLM002'!$C:$C,DS$4,'PLM002'!$F:$F,$B16)=0,"",SUMIFS('PLM002'!$K:$K,'PLM002'!$C:$C,DS$4,'PLM002'!$F:$F,$B16))</f>
        <v/>
      </c>
      <c r="DU16" s="72" t="str">
        <f>IF(SUMIFS('PLM001-財務計算用'!$P:$P,'PLM001-財務計算用'!$J:$J,DU$4,'PLM001-財務計算用'!$A:$A,$B16)=0,"",SUMIFS('PLM001-財務計算用'!$P:$P,'PLM001-財務計算用'!$J:$J,DU$4,'PLM001-財務計算用'!$A:$A,$B16))</f>
        <v/>
      </c>
      <c r="DV16" s="71" t="str">
        <f>IF(SUMIFS('PLM002'!$K:$K,'PLM002'!$C:$C,DU$4,'PLM002'!$F:$F,$B16)=0,"",SUMIFS('PLM002'!$K:$K,'PLM002'!$C:$C,DU$4,'PLM002'!$F:$F,$B16))</f>
        <v/>
      </c>
      <c r="DW16" s="72" t="str">
        <f>IF(SUMIFS('PLM001-財務計算用'!$P:$P,'PLM001-財務計算用'!$J:$J,DW$4,'PLM001-財務計算用'!$A:$A,$B16)=0,"",SUMIFS('PLM001-財務計算用'!$P:$P,'PLM001-財務計算用'!$J:$J,DW$4,'PLM001-財務計算用'!$A:$A,$B16))</f>
        <v/>
      </c>
      <c r="DX16" s="71" t="str">
        <f>IF(SUMIFS('PLM002'!$K:$K,'PLM002'!$C:$C,DW$4,'PLM002'!$F:$F,$B16)=0,"",SUMIFS('PLM002'!$K:$K,'PLM002'!$C:$C,DW$4,'PLM002'!$F:$F,$B16))</f>
        <v/>
      </c>
      <c r="DY16" s="72" t="str">
        <f>IF(SUMIFS('PLM001-財務計算用'!$P:$P,'PLM001-財務計算用'!$J:$J,DY$4,'PLM001-財務計算用'!$A:$A,$B16)=0,"",SUMIFS('PLM001-財務計算用'!$P:$P,'PLM001-財務計算用'!$J:$J,DY$4,'PLM001-財務計算用'!$A:$A,$B16))</f>
        <v/>
      </c>
      <c r="DZ16" s="71" t="str">
        <f>IF(SUMIFS('PLM002'!$K:$K,'PLM002'!$C:$C,DY$4,'PLM002'!$F:$F,$B16)=0,"",SUMIFS('PLM002'!$K:$K,'PLM002'!$C:$C,DY$4,'PLM002'!$F:$F,$B16))</f>
        <v/>
      </c>
      <c r="EA16" s="72">
        <f>IF(SUMIFS('PLM001-財務計算用'!$P:$P,'PLM001-財務計算用'!$J:$J,EA$4,'PLM001-財務計算用'!$A:$A,$B16)=0,"",SUMIFS('PLM001-財務計算用'!$P:$P,'PLM001-財務計算用'!$J:$J,EA$4,'PLM001-財務計算用'!$A:$A,$B16))</f>
        <v>130</v>
      </c>
      <c r="EB16" s="71">
        <f>IF(SUMIFS('PLM002'!$K:$K,'PLM002'!$C:$C,EA$4,'PLM002'!$F:$F,$B16)=0,"",SUMIFS('PLM002'!$K:$K,'PLM002'!$C:$C,EA$4,'PLM002'!$F:$F,$B16))</f>
        <v>54</v>
      </c>
      <c r="EC16" s="72">
        <f>IF(SUMIFS('PLM001-財務計算用'!$P:$P,'PLM001-財務計算用'!$J:$J,EC$4,'PLM001-財務計算用'!$A:$A,$B16)=0,"",SUMIFS('PLM001-財務計算用'!$P:$P,'PLM001-財務計算用'!$J:$J,EC$4,'PLM001-財務計算用'!$A:$A,$B16))</f>
        <v>220</v>
      </c>
      <c r="ED16" s="71">
        <f>IF(SUMIFS('PLM002'!$K:$K,'PLM002'!$C:$C,EC$4,'PLM002'!$F:$F,$B16)=0,"",SUMIFS('PLM002'!$K:$K,'PLM002'!$C:$C,EC$4,'PLM002'!$F:$F,$B16))</f>
        <v>113.5</v>
      </c>
    </row>
    <row r="17" spans="1:134" ht="12.75" customHeight="1">
      <c r="A17" s="96" t="str">
        <f>'PLM014'!A18</f>
        <v>E-設備</v>
      </c>
      <c r="B17" s="178" t="s">
        <v>12281</v>
      </c>
      <c r="C17" s="131" t="str">
        <f>'PLM014'!C18</f>
        <v>小口徑EPH測試台</v>
      </c>
      <c r="D17" s="97" t="str">
        <f t="shared" si="6"/>
        <v>(E251003I1)  小口徑EPH測試台</v>
      </c>
      <c r="E17" s="290" t="str">
        <f>'PLM014'!E18</f>
        <v>自動化</v>
      </c>
      <c r="F17" s="290" t="str">
        <f>'PLM014'!F18</f>
        <v>蘇漢城</v>
      </c>
      <c r="G17" s="97" t="str">
        <f>'PLM014'!G18</f>
        <v>Active</v>
      </c>
      <c r="H17" s="98">
        <f>'PLM014'!H18</f>
        <v>45952.666666666664</v>
      </c>
      <c r="I17" s="98">
        <f>'PLM014'!I18</f>
        <v>46054.666666666664</v>
      </c>
      <c r="J17" s="99">
        <f t="shared" si="7"/>
        <v>102</v>
      </c>
      <c r="K17" s="150">
        <f t="shared" si="8"/>
        <v>46029.166666666664</v>
      </c>
      <c r="L17" s="150">
        <f t="shared" si="9"/>
        <v>46049.566666666666</v>
      </c>
      <c r="M17" s="98">
        <f>IF(ISERROR('PLM014'!L18),"",('PLM014'!L18))</f>
        <v>45953</v>
      </c>
      <c r="N17" s="237" t="str">
        <f>IF(IF(ISERROR('PLM014'!N18),"",('PLM014'!N18))=0,"",IF(ISERROR('PLM014'!N18),"",('PLM014'!N18)))</f>
        <v/>
      </c>
      <c r="O17" s="99" t="str">
        <f t="shared" si="0"/>
        <v/>
      </c>
      <c r="P17" s="98">
        <f t="shared" ca="1" si="1"/>
        <v>46044</v>
      </c>
      <c r="Q17" s="99">
        <f t="shared" ca="1" si="2"/>
        <v>91</v>
      </c>
      <c r="R17" s="100">
        <f>'PLM014'!Q18/100</f>
        <v>0.85</v>
      </c>
      <c r="S17" s="139" t="str">
        <f t="shared" ca="1" si="3"/>
        <v/>
      </c>
      <c r="U17" s="101" t="str">
        <f t="shared" si="4"/>
        <v>未登入</v>
      </c>
      <c r="V17" s="101">
        <f t="shared" si="5"/>
        <v>0</v>
      </c>
      <c r="W17" s="101">
        <f>IF(SUMIFS('PLM001-財務計算用'!$P:$P,'PLM001-財務計算用'!$A:$A,B17)=0,"未登入",SUMIFS('PLM001-財務計算用'!$P:$P,'PLM001-財務計算用'!$A:$A,B17))</f>
        <v>64</v>
      </c>
      <c r="X17" s="101">
        <f>SUMIFS('PLM002'!$K:$K,'PLM002'!$F:$F,$B17)</f>
        <v>432.5</v>
      </c>
      <c r="Y17" s="72" t="str">
        <f>IF(SUMIFS('PLM001-財務計算用'!$P:$P,'PLM001-財務計算用'!$J:$J,Y$4,'PLM001-財務計算用'!$A:$A,$B17)=0,"",SUMIFS('PLM001-財務計算用'!$P:$P,'PLM001-財務計算用'!$J:$J,Y$4,'PLM001-財務計算用'!$A:$A,$B17))</f>
        <v/>
      </c>
      <c r="Z17" s="71" t="str">
        <f>IF(SUMIFS('PLM002'!$K:$K,'PLM002'!$C:$C,Y$4,'PLM002'!$F:$F,$B17)=0,"",SUMIFS('PLM002'!$K:$K,'PLM002'!$C:$C,Y$4,'PLM002'!$F:$F,$B17))</f>
        <v/>
      </c>
      <c r="AA17" s="72" t="str">
        <f>IF(SUMIFS('PLM001-財務計算用'!$P:$P,'PLM001-財務計算用'!$J:$J,AA$4,'PLM001-財務計算用'!$A:$A,$B17)=0,"",SUMIFS('PLM001-財務計算用'!$P:$P,'PLM001-財務計算用'!$J:$J,AA$4,'PLM001-財務計算用'!$A:$A,$B17))</f>
        <v/>
      </c>
      <c r="AB17" s="71" t="str">
        <f>IF(SUMIFS('PLM002'!$K:$K,'PLM002'!$C:$C,AA$4,'PLM002'!$F:$F,$B17)=0,"",SUMIFS('PLM002'!$K:$K,'PLM002'!$C:$C,AA$4,'PLM002'!$F:$F,$B17))</f>
        <v/>
      </c>
      <c r="AC17" s="72" t="str">
        <f>IF(SUMIFS('PLM001-財務計算用'!$P:$P,'PLM001-財務計算用'!$J:$J,AC$4,'PLM001-財務計算用'!$A:$A,$B17)=0,"",SUMIFS('PLM001-財務計算用'!$P:$P,'PLM001-財務計算用'!$J:$J,AC$4,'PLM001-財務計算用'!$A:$A,$B17))</f>
        <v/>
      </c>
      <c r="AD17" s="71" t="str">
        <f>IF(SUMIFS('PLM002'!$K:$K,'PLM002'!$C:$C,AC$4,'PLM002'!$F:$F,$B17)=0,"",SUMIFS('PLM002'!$K:$K,'PLM002'!$C:$C,AC$4,'PLM002'!$F:$F,$B17))</f>
        <v/>
      </c>
      <c r="AE17" s="72" t="str">
        <f>IF(SUMIFS('PLM001-財務計算用'!$P:$P,'PLM001-財務計算用'!$J:$J,AE$4,'PLM001-財務計算用'!$A:$A,$B17)=0,"",SUMIFS('PLM001-財務計算用'!$P:$P,'PLM001-財務計算用'!$J:$J,AE$4,'PLM001-財務計算用'!$A:$A,$B17))</f>
        <v/>
      </c>
      <c r="AF17" s="71" t="str">
        <f>IF(SUMIFS('PLM002'!$K:$K,'PLM002'!$C:$C,AE$4,'PLM002'!$F:$F,$B17)=0,"",SUMIFS('PLM002'!$K:$K,'PLM002'!$C:$C,AE$4,'PLM002'!$F:$F,$B17))</f>
        <v/>
      </c>
      <c r="AG17" s="72" t="str">
        <f>IF(SUMIFS('PLM001-財務計算用'!$P:$P,'PLM001-財務計算用'!$J:$J,AG$4,'PLM001-財務計算用'!$A:$A,$B17)=0,"",SUMIFS('PLM001-財務計算用'!$P:$P,'PLM001-財務計算用'!$J:$J,AG$4,'PLM001-財務計算用'!$A:$A,$B17))</f>
        <v/>
      </c>
      <c r="AH17" s="71" t="str">
        <f>IF(SUMIFS('PLM002'!$K:$K,'PLM002'!$C:$C,AG$4,'PLM002'!$F:$F,$B17)=0,"",SUMIFS('PLM002'!$K:$K,'PLM002'!$C:$C,AG$4,'PLM002'!$F:$F,$B17))</f>
        <v/>
      </c>
      <c r="AI17" s="72" t="str">
        <f>IF(SUMIFS('PLM001-財務計算用'!$P:$P,'PLM001-財務計算用'!$J:$J,AI$4,'PLM001-財務計算用'!$A:$A,$B17)=0,"",SUMIFS('PLM001-財務計算用'!$P:$P,'PLM001-財務計算用'!$J:$J,AI$4,'PLM001-財務計算用'!$A:$A,$B17))</f>
        <v/>
      </c>
      <c r="AJ17" s="71" t="str">
        <f>IF(SUMIFS('PLM002'!$K:$K,'PLM002'!$C:$C,AI$4,'PLM002'!$F:$F,$B17)=0,"",SUMIFS('PLM002'!$K:$K,'PLM002'!$C:$C,AI$4,'PLM002'!$F:$F,$B17))</f>
        <v/>
      </c>
      <c r="AK17" s="72" t="str">
        <f>IF(SUMIFS('PLM001-財務計算用'!$P:$P,'PLM001-財務計算用'!$J:$J,AK$4,'PLM001-財務計算用'!$A:$A,$B17)=0,"",SUMIFS('PLM001-財務計算用'!$P:$P,'PLM001-財務計算用'!$J:$J,AK$4,'PLM001-財務計算用'!$A:$A,$B17))</f>
        <v/>
      </c>
      <c r="AL17" s="71" t="str">
        <f>IF(SUMIFS('PLM002'!$K:$K,'PLM002'!$C:$C,AK$4,'PLM002'!$F:$F,$B17)=0,"",SUMIFS('PLM002'!$K:$K,'PLM002'!$C:$C,AK$4,'PLM002'!$F:$F,$B17))</f>
        <v/>
      </c>
      <c r="AM17" s="72" t="str">
        <f>IF(SUMIFS('PLM001-財務計算用'!$P:$P,'PLM001-財務計算用'!$J:$J,AM$4,'PLM001-財務計算用'!$A:$A,$B17)=0,"",SUMIFS('PLM001-財務計算用'!$P:$P,'PLM001-財務計算用'!$J:$J,AM$4,'PLM001-財務計算用'!$A:$A,$B17))</f>
        <v/>
      </c>
      <c r="AN17" s="71" t="str">
        <f>IF(SUMIFS('PLM002'!$K:$K,'PLM002'!$C:$C,AM$4,'PLM002'!$F:$F,$B17)=0,"",SUMIFS('PLM002'!$K:$K,'PLM002'!$C:$C,AM$4,'PLM002'!$F:$F,$B17))</f>
        <v/>
      </c>
      <c r="AO17" s="72" t="str">
        <f>IF(SUMIFS('PLM001-財務計算用'!$P:$P,'PLM001-財務計算用'!$J:$J,AO$4,'PLM001-財務計算用'!$A:$A,$B17)=0,"",SUMIFS('PLM001-財務計算用'!$P:$P,'PLM001-財務計算用'!$J:$J,AO$4,'PLM001-財務計算用'!$A:$A,$B17))</f>
        <v/>
      </c>
      <c r="AP17" s="71" t="str">
        <f>IF(SUMIFS('PLM002'!$K:$K,'PLM002'!$C:$C,AO$4,'PLM002'!$F:$F,$B17)=0,"",SUMIFS('PLM002'!$K:$K,'PLM002'!$C:$C,AO$4,'PLM002'!$F:$F,$B17))</f>
        <v/>
      </c>
      <c r="AQ17" s="72" t="str">
        <f>IF(SUMIFS('PLM001-財務計算用'!$P:$P,'PLM001-財務計算用'!$J:$J,AQ$4,'PLM001-財務計算用'!$A:$A,$B17)=0,"",SUMIFS('PLM001-財務計算用'!$P:$P,'PLM001-財務計算用'!$J:$J,AQ$4,'PLM001-財務計算用'!$A:$A,$B17))</f>
        <v/>
      </c>
      <c r="AR17" s="71" t="str">
        <f>IF(SUMIFS('PLM002'!$K:$K,'PLM002'!$C:$C,AQ$4,'PLM002'!$F:$F,$B17)=0,"",SUMIFS('PLM002'!$K:$K,'PLM002'!$C:$C,AQ$4,'PLM002'!$F:$F,$B17))</f>
        <v/>
      </c>
      <c r="AS17" s="72" t="str">
        <f>IF(SUMIFS('PLM001-財務計算用'!$P:$P,'PLM001-財務計算用'!$J:$J,AS$4,'PLM001-財務計算用'!$A:$A,$B17)=0,"",SUMIFS('PLM001-財務計算用'!$P:$P,'PLM001-財務計算用'!$J:$J,AS$4,'PLM001-財務計算用'!$A:$A,$B17))</f>
        <v/>
      </c>
      <c r="AT17" s="71" t="str">
        <f>IF(SUMIFS('PLM002'!$K:$K,'PLM002'!$C:$C,AS$4,'PLM002'!$F:$F,$B17)=0,"",SUMIFS('PLM002'!$K:$K,'PLM002'!$C:$C,AS$4,'PLM002'!$F:$F,$B17))</f>
        <v/>
      </c>
      <c r="AU17" s="72" t="str">
        <f>IF(SUMIFS('PLM001-財務計算用'!$P:$P,'PLM001-財務計算用'!$J:$J,AU$4,'PLM001-財務計算用'!$A:$A,$B17)=0,"",SUMIFS('PLM001-財務計算用'!$P:$P,'PLM001-財務計算用'!$J:$J,AU$4,'PLM001-財務計算用'!$A:$A,$B17))</f>
        <v/>
      </c>
      <c r="AV17" s="71" t="str">
        <f>IF(SUMIFS('PLM002'!$K:$K,'PLM002'!$C:$C,AU$4,'PLM002'!$F:$F,$B17)=0,"",SUMIFS('PLM002'!$K:$K,'PLM002'!$C:$C,AU$4,'PLM002'!$F:$F,$B17))</f>
        <v/>
      </c>
      <c r="AW17" s="72" t="str">
        <f>IF(SUMIFS('PLM001-財務計算用'!$P:$P,'PLM001-財務計算用'!$J:$J,AW$4,'PLM001-財務計算用'!$A:$A,$B17)=0,"",SUMIFS('PLM001-財務計算用'!$P:$P,'PLM001-財務計算用'!$J:$J,AW$4,'PLM001-財務計算用'!$A:$A,$B17))</f>
        <v/>
      </c>
      <c r="AX17" s="71" t="str">
        <f>IF(SUMIFS('PLM002'!$K:$K,'PLM002'!$C:$C,AW$4,'PLM002'!$F:$F,$B17)=0,"",SUMIFS('PLM002'!$K:$K,'PLM002'!$C:$C,AW$4,'PLM002'!$F:$F,$B17))</f>
        <v/>
      </c>
      <c r="AY17" s="72" t="str">
        <f>IF(SUMIFS('PLM001-財務計算用'!$P:$P,'PLM001-財務計算用'!$J:$J,AY$4,'PLM001-財務計算用'!$A:$A,$B17)=0,"",SUMIFS('PLM001-財務計算用'!$P:$P,'PLM001-財務計算用'!$J:$J,AY$4,'PLM001-財務計算用'!$A:$A,$B17))</f>
        <v/>
      </c>
      <c r="AZ17" s="71" t="str">
        <f>IF(SUMIFS('PLM002'!$K:$K,'PLM002'!$C:$C,AY$4,'PLM002'!$F:$F,$B17)=0,"",SUMIFS('PLM002'!$K:$K,'PLM002'!$C:$C,AY$4,'PLM002'!$F:$F,$B17))</f>
        <v/>
      </c>
      <c r="BA17" s="72" t="str">
        <f>IF(SUMIFS('PLM001-財務計算用'!$P:$P,'PLM001-財務計算用'!$J:$J,BA$4,'PLM001-財務計算用'!$A:$A,$B17)=0,"",SUMIFS('PLM001-財務計算用'!$P:$P,'PLM001-財務計算用'!$J:$J,BA$4,'PLM001-財務計算用'!$A:$A,$B17))</f>
        <v/>
      </c>
      <c r="BB17" s="71" t="str">
        <f>IF(SUMIFS('PLM002'!$K:$K,'PLM002'!$C:$C,BA$4,'PLM002'!$F:$F,$B17)=0,"",SUMIFS('PLM002'!$K:$K,'PLM002'!$C:$C,BA$4,'PLM002'!$F:$F,$B17))</f>
        <v/>
      </c>
      <c r="BC17" s="72" t="str">
        <f>IF(SUMIFS('PLM001-財務計算用'!$P:$P,'PLM001-財務計算用'!$J:$J,BC$4,'PLM001-財務計算用'!$A:$A,$B17)=0,"",SUMIFS('PLM001-財務計算用'!$P:$P,'PLM001-財務計算用'!$J:$J,BC$4,'PLM001-財務計算用'!$A:$A,$B17))</f>
        <v/>
      </c>
      <c r="BD17" s="71" t="str">
        <f>IF(SUMIFS('PLM002'!$K:$K,'PLM002'!$C:$C,BC$4,'PLM002'!$F:$F,$B17)=0,"",SUMIFS('PLM002'!$K:$K,'PLM002'!$C:$C,BC$4,'PLM002'!$F:$F,$B17))</f>
        <v/>
      </c>
      <c r="BE17" s="72" t="str">
        <f>IF(SUMIFS('PLM001-財務計算用'!$P:$P,'PLM001-財務計算用'!$J:$J,BE$4,'PLM001-財務計算用'!$A:$A,$B17)=0,"",SUMIFS('PLM001-財務計算用'!$P:$P,'PLM001-財務計算用'!$J:$J,BE$4,'PLM001-財務計算用'!$A:$A,$B17))</f>
        <v/>
      </c>
      <c r="BF17" s="71" t="str">
        <f>IF(SUMIFS('PLM002'!$K:$K,'PLM002'!$C:$C,BE$4,'PLM002'!$F:$F,$B17)=0,"",SUMIFS('PLM002'!$K:$K,'PLM002'!$C:$C,BE$4,'PLM002'!$F:$F,$B17))</f>
        <v/>
      </c>
      <c r="BG17" s="72" t="str">
        <f>IF(SUMIFS('PLM001-財務計算用'!$P:$P,'PLM001-財務計算用'!$J:$J,BG$4,'PLM001-財務計算用'!$A:$A,$B17)=0,"",SUMIFS('PLM001-財務計算用'!$P:$P,'PLM001-財務計算用'!$J:$J,BG$4,'PLM001-財務計算用'!$A:$A,$B17))</f>
        <v/>
      </c>
      <c r="BH17" s="71" t="str">
        <f>IF(SUMIFS('PLM002'!$K:$K,'PLM002'!$C:$C,BG$4,'PLM002'!$F:$F,$B17)=0,"",SUMIFS('PLM002'!$K:$K,'PLM002'!$C:$C,BG$4,'PLM002'!$F:$F,$B17))</f>
        <v/>
      </c>
      <c r="BI17" s="72" t="str">
        <f>IF(SUMIFS('PLM001-財務計算用'!$P:$P,'PLM001-財務計算用'!$J:$J,BI$4,'PLM001-財務計算用'!$A:$A,$B17)=0,"",SUMIFS('PLM001-財務計算用'!$P:$P,'PLM001-財務計算用'!$J:$J,BI$4,'PLM001-財務計算用'!$A:$A,$B17))</f>
        <v/>
      </c>
      <c r="BJ17" s="71" t="str">
        <f>IF(SUMIFS('PLM002'!$K:$K,'PLM002'!$C:$C,BI$4,'PLM002'!$F:$F,$B17)=0,"",SUMIFS('PLM002'!$K:$K,'PLM002'!$C:$C,BI$4,'PLM002'!$F:$F,$B17))</f>
        <v/>
      </c>
      <c r="BK17" s="72" t="str">
        <f>IF(SUMIFS('PLM001-財務計算用'!$P:$P,'PLM001-財務計算用'!$J:$J,BK$4,'PLM001-財務計算用'!$A:$A,$B17)=0,"",SUMIFS('PLM001-財務計算用'!$P:$P,'PLM001-財務計算用'!$J:$J,BK$4,'PLM001-財務計算用'!$A:$A,$B17))</f>
        <v/>
      </c>
      <c r="BL17" s="71" t="str">
        <f>IF(SUMIFS('PLM002'!$K:$K,'PLM002'!$C:$C,BK$4,'PLM002'!$F:$F,$B17)=0,"",SUMIFS('PLM002'!$K:$K,'PLM002'!$C:$C,BK$4,'PLM002'!$F:$F,$B17))</f>
        <v/>
      </c>
      <c r="BM17" s="72" t="str">
        <f>IF(SUMIFS('PLM001-財務計算用'!$P:$P,'PLM001-財務計算用'!$J:$J,BM$4,'PLM001-財務計算用'!$A:$A,$B17)=0,"",SUMIFS('PLM001-財務計算用'!$P:$P,'PLM001-財務計算用'!$J:$J,BM$4,'PLM001-財務計算用'!$A:$A,$B17))</f>
        <v/>
      </c>
      <c r="BN17" s="71" t="str">
        <f>IF(SUMIFS('PLM002'!$K:$K,'PLM002'!$C:$C,BM$4,'PLM002'!$F:$F,$B17)=0,"",SUMIFS('PLM002'!$K:$K,'PLM002'!$C:$C,BM$4,'PLM002'!$F:$F,$B17))</f>
        <v/>
      </c>
      <c r="BO17" s="72" t="str">
        <f>IF(SUMIFS('PLM001-財務計算用'!$P:$P,'PLM001-財務計算用'!$J:$J,BO$4,'PLM001-財務計算用'!$A:$A,$B17)=0,"",SUMIFS('PLM001-財務計算用'!$P:$P,'PLM001-財務計算用'!$J:$J,BO$4,'PLM001-財務計算用'!$A:$A,$B17))</f>
        <v/>
      </c>
      <c r="BP17" s="71" t="str">
        <f>IF(SUMIFS('PLM002'!$K:$K,'PLM002'!$C:$C,BO$4,'PLM002'!$F:$F,$B17)=0,"",SUMIFS('PLM002'!$K:$K,'PLM002'!$C:$C,BO$4,'PLM002'!$F:$F,$B17))</f>
        <v/>
      </c>
      <c r="BQ17" s="72" t="str">
        <f>IF(SUMIFS('PLM001-財務計算用'!$P:$P,'PLM001-財務計算用'!$J:$J,BQ$4,'PLM001-財務計算用'!$A:$A,$B17)=0,"",SUMIFS('PLM001-財務計算用'!$P:$P,'PLM001-財務計算用'!$J:$J,BQ$4,'PLM001-財務計算用'!$A:$A,$B17))</f>
        <v/>
      </c>
      <c r="BR17" s="71" t="str">
        <f>IF(SUMIFS('PLM002'!$K:$K,'PLM002'!$C:$C,BQ$4,'PLM002'!$F:$F,$B17)=0,"",SUMIFS('PLM002'!$K:$K,'PLM002'!$C:$C,BQ$4,'PLM002'!$F:$F,$B17))</f>
        <v/>
      </c>
      <c r="BS17" s="72" t="str">
        <f>IF(SUMIFS('PLM001-財務計算用'!$P:$P,'PLM001-財務計算用'!$J:$J,BS$4,'PLM001-財務計算用'!$A:$A,$B17)=0,"",SUMIFS('PLM001-財務計算用'!$P:$P,'PLM001-財務計算用'!$J:$J,BS$4,'PLM001-財務計算用'!$A:$A,$B17))</f>
        <v/>
      </c>
      <c r="BT17" s="71" t="str">
        <f>IF(SUMIFS('PLM002'!$K:$K,'PLM002'!$C:$C,BS$4,'PLM002'!$F:$F,$B17)=0,"",SUMIFS('PLM002'!$K:$K,'PLM002'!$C:$C,BS$4,'PLM002'!$F:$F,$B17))</f>
        <v/>
      </c>
      <c r="BU17" s="72" t="str">
        <f>IF(SUMIFS('PLM001-財務計算用'!$P:$P,'PLM001-財務計算用'!$J:$J,BU$4,'PLM001-財務計算用'!$A:$A,$B17)=0,"",SUMIFS('PLM001-財務計算用'!$P:$P,'PLM001-財務計算用'!$J:$J,BU$4,'PLM001-財務計算用'!$A:$A,$B17))</f>
        <v/>
      </c>
      <c r="BV17" s="71" t="str">
        <f>IF(SUMIFS('PLM002'!$K:$K,'PLM002'!$C:$C,BU$4,'PLM002'!$F:$F,$B17)=0,"",SUMIFS('PLM002'!$K:$K,'PLM002'!$C:$C,BU$4,'PLM002'!$F:$F,$B17))</f>
        <v/>
      </c>
      <c r="BW17" s="72" t="str">
        <f>IF(SUMIFS('PLM001-財務計算用'!$P:$P,'PLM001-財務計算用'!$J:$J,BW$4,'PLM001-財務計算用'!$A:$A,$B17)=0,"",SUMIFS('PLM001-財務計算用'!$P:$P,'PLM001-財務計算用'!$J:$J,BW$4,'PLM001-財務計算用'!$A:$A,$B17))</f>
        <v/>
      </c>
      <c r="BX17" s="71" t="str">
        <f>IF(SUMIFS('PLM002'!$K:$K,'PLM002'!$C:$C,BW$4,'PLM002'!$F:$F,$B17)=0,"",SUMIFS('PLM002'!$K:$K,'PLM002'!$C:$C,BW$4,'PLM002'!$F:$F,$B17))</f>
        <v/>
      </c>
      <c r="BY17" s="72" t="str">
        <f>IF(SUMIFS('PLM001-財務計算用'!$P:$P,'PLM001-財務計算用'!$J:$J,BY$4,'PLM001-財務計算用'!$A:$A,$B17)=0,"",SUMIFS('PLM001-財務計算用'!$P:$P,'PLM001-財務計算用'!$J:$J,BY$4,'PLM001-財務計算用'!$A:$A,$B17))</f>
        <v/>
      </c>
      <c r="BZ17" s="71" t="str">
        <f>IF(SUMIFS('PLM002'!$K:$K,'PLM002'!$C:$C,BY$4,'PLM002'!$F:$F,$B17)=0,"",SUMIFS('PLM002'!$K:$K,'PLM002'!$C:$C,BY$4,'PLM002'!$F:$F,$B17))</f>
        <v/>
      </c>
      <c r="CA17" s="72" t="str">
        <f>IF(SUMIFS('PLM001-財務計算用'!$P:$P,'PLM001-財務計算用'!$J:$J,CA$4,'PLM001-財務計算用'!$A:$A,$B17)=0,"",SUMIFS('PLM001-財務計算用'!$P:$P,'PLM001-財務計算用'!$J:$J,CA$4,'PLM001-財務計算用'!$A:$A,$B17))</f>
        <v/>
      </c>
      <c r="CB17" s="71" t="str">
        <f>IF(SUMIFS('PLM002'!$K:$K,'PLM002'!$C:$C,CA$4,'PLM002'!$F:$F,$B17)=0,"",SUMIFS('PLM002'!$K:$K,'PLM002'!$C:$C,CA$4,'PLM002'!$F:$F,$B17))</f>
        <v/>
      </c>
      <c r="CC17" s="72" t="str">
        <f>IF(SUMIFS('PLM001-財務計算用'!$P:$P,'PLM001-財務計算用'!$J:$J,CC$4,'PLM001-財務計算用'!$A:$A,$B17)=0,"",SUMIFS('PLM001-財務計算用'!$P:$P,'PLM001-財務計算用'!$J:$J,CC$4,'PLM001-財務計算用'!$A:$A,$B17))</f>
        <v/>
      </c>
      <c r="CD17" s="71" t="str">
        <f>IF(SUMIFS('PLM002'!$K:$K,'PLM002'!$C:$C,CC$4,'PLM002'!$F:$F,$B17)=0,"",SUMIFS('PLM002'!$K:$K,'PLM002'!$C:$C,CC$4,'PLM002'!$F:$F,$B17))</f>
        <v/>
      </c>
      <c r="CE17" s="72" t="str">
        <f>IF(SUMIFS('PLM001-財務計算用'!$P:$P,'PLM001-財務計算用'!$J:$J,CE$4,'PLM001-財務計算用'!$A:$A,$B17)=0,"",SUMIFS('PLM001-財務計算用'!$P:$P,'PLM001-財務計算用'!$J:$J,CE$4,'PLM001-財務計算用'!$A:$A,$B17))</f>
        <v/>
      </c>
      <c r="CF17" s="71" t="str">
        <f>IF(SUMIFS('PLM002'!$K:$K,'PLM002'!$C:$C,CE$4,'PLM002'!$F:$F,$B17)=0,"",SUMIFS('PLM002'!$K:$K,'PLM002'!$C:$C,CE$4,'PLM002'!$F:$F,$B17))</f>
        <v/>
      </c>
      <c r="CG17" s="72" t="str">
        <f>IF(SUMIFS('PLM001-財務計算用'!$P:$P,'PLM001-財務計算用'!$J:$J,CG$4,'PLM001-財務計算用'!$A:$A,$B17)=0,"",SUMIFS('PLM001-財務計算用'!$P:$P,'PLM001-財務計算用'!$J:$J,CG$4,'PLM001-財務計算用'!$A:$A,$B17))</f>
        <v/>
      </c>
      <c r="CH17" s="71" t="str">
        <f>IF(SUMIFS('PLM002'!$K:$K,'PLM002'!$C:$C,CG$4,'PLM002'!$F:$F,$B17)=0,"",SUMIFS('PLM002'!$K:$K,'PLM002'!$C:$C,CG$4,'PLM002'!$F:$F,$B17))</f>
        <v/>
      </c>
      <c r="CI17" s="72" t="str">
        <f>IF(SUMIFS('PLM001-財務計算用'!$P:$P,'PLM001-財務計算用'!$J:$J,CI$4,'PLM001-財務計算用'!$A:$A,$B17)=0,"",SUMIFS('PLM001-財務計算用'!$P:$P,'PLM001-財務計算用'!$J:$J,CI$4,'PLM001-財務計算用'!$A:$A,$B17))</f>
        <v/>
      </c>
      <c r="CJ17" s="71" t="str">
        <f>IF(SUMIFS('PLM002'!$K:$K,'PLM002'!$C:$C,CI$4,'PLM002'!$F:$F,$B17)=0,"",SUMIFS('PLM002'!$K:$K,'PLM002'!$C:$C,CI$4,'PLM002'!$F:$F,$B17))</f>
        <v/>
      </c>
      <c r="CK17" s="72" t="str">
        <f>IF(SUMIFS('PLM001-財務計算用'!$P:$P,'PLM001-財務計算用'!$J:$J,CK$4,'PLM001-財務計算用'!$A:$A,$B17)=0,"",SUMIFS('PLM001-財務計算用'!$P:$P,'PLM001-財務計算用'!$J:$J,CK$4,'PLM001-財務計算用'!$A:$A,$B17))</f>
        <v/>
      </c>
      <c r="CL17" s="71" t="str">
        <f>IF(SUMIFS('PLM002'!$K:$K,'PLM002'!$C:$C,CK$4,'PLM002'!$F:$F,$B17)=0,"",SUMIFS('PLM002'!$K:$K,'PLM002'!$C:$C,CK$4,'PLM002'!$F:$F,$B17))</f>
        <v/>
      </c>
      <c r="CM17" s="72" t="str">
        <f>IF(SUMIFS('PLM001-財務計算用'!$P:$P,'PLM001-財務計算用'!$J:$J,CM$4,'PLM001-財務計算用'!$A:$A,$B17)=0,"",SUMIFS('PLM001-財務計算用'!$P:$P,'PLM001-財務計算用'!$J:$J,CM$4,'PLM001-財務計算用'!$A:$A,$B17))</f>
        <v/>
      </c>
      <c r="CN17" s="71" t="str">
        <f>IF(SUMIFS('PLM002'!$K:$K,'PLM002'!$C:$C,CM$4,'PLM002'!$F:$F,$B17)=0,"",SUMIFS('PLM002'!$K:$K,'PLM002'!$C:$C,CM$4,'PLM002'!$F:$F,$B17))</f>
        <v/>
      </c>
      <c r="CO17" s="72" t="str">
        <f>IF(SUMIFS('PLM001-財務計算用'!$P:$P,'PLM001-財務計算用'!$J:$J,CO$4,'PLM001-財務計算用'!$A:$A,$B17)=0,"",SUMIFS('PLM001-財務計算用'!$P:$P,'PLM001-財務計算用'!$J:$J,CO$4,'PLM001-財務計算用'!$A:$A,$B17))</f>
        <v/>
      </c>
      <c r="CP17" s="71" t="str">
        <f>IF(SUMIFS('PLM002'!$K:$K,'PLM002'!$C:$C,CO$4,'PLM002'!$F:$F,$B17)=0,"",SUMIFS('PLM002'!$K:$K,'PLM002'!$C:$C,CO$4,'PLM002'!$F:$F,$B17))</f>
        <v/>
      </c>
      <c r="CQ17" s="72" t="str">
        <f>IF(SUMIFS('PLM001-財務計算用'!$P:$P,'PLM001-財務計算用'!$J:$J,CQ$4,'PLM001-財務計算用'!$A:$A,$B17)=0,"",SUMIFS('PLM001-財務計算用'!$P:$P,'PLM001-財務計算用'!$J:$J,CQ$4,'PLM001-財務計算用'!$A:$A,$B17))</f>
        <v/>
      </c>
      <c r="CR17" s="71" t="str">
        <f>IF(SUMIFS('PLM002'!$K:$K,'PLM002'!$C:$C,CQ$4,'PLM002'!$F:$F,$B17)=0,"",SUMIFS('PLM002'!$K:$K,'PLM002'!$C:$C,CQ$4,'PLM002'!$F:$F,$B17))</f>
        <v/>
      </c>
      <c r="CS17" s="72" t="str">
        <f>IF(SUMIFS('PLM001-財務計算用'!$P:$P,'PLM001-財務計算用'!$J:$J,CS$4,'PLM001-財務計算用'!$A:$A,$B17)=0,"",SUMIFS('PLM001-財務計算用'!$P:$P,'PLM001-財務計算用'!$J:$J,CS$4,'PLM001-財務計算用'!$A:$A,$B17))</f>
        <v/>
      </c>
      <c r="CT17" s="71" t="str">
        <f>IF(SUMIFS('PLM002'!$K:$K,'PLM002'!$C:$C,CS$4,'PLM002'!$F:$F,$B17)=0,"",SUMIFS('PLM002'!$K:$K,'PLM002'!$C:$C,CS$4,'PLM002'!$F:$F,$B17))</f>
        <v/>
      </c>
      <c r="CU17" s="72" t="str">
        <f>IF(SUMIFS('PLM001-財務計算用'!$P:$P,'PLM001-財務計算用'!$J:$J,CU$4,'PLM001-財務計算用'!$A:$A,$B17)=0,"",SUMIFS('PLM001-財務計算用'!$P:$P,'PLM001-財務計算用'!$J:$J,CU$4,'PLM001-財務計算用'!$A:$A,$B17))</f>
        <v/>
      </c>
      <c r="CV17" s="71" t="str">
        <f>IF(SUMIFS('PLM002'!$K:$K,'PLM002'!$C:$C,CU$4,'PLM002'!$F:$F,$B17)=0,"",SUMIFS('PLM002'!$K:$K,'PLM002'!$C:$C,CU$4,'PLM002'!$F:$F,$B17))</f>
        <v/>
      </c>
      <c r="CW17" s="72" t="str">
        <f>IF(SUMIFS('PLM001-財務計算用'!$P:$P,'PLM001-財務計算用'!$J:$J,CW$4,'PLM001-財務計算用'!$A:$A,$B17)=0,"",SUMIFS('PLM001-財務計算用'!$P:$P,'PLM001-財務計算用'!$J:$J,CW$4,'PLM001-財務計算用'!$A:$A,$B17))</f>
        <v/>
      </c>
      <c r="CX17" s="71" t="str">
        <f>IF(SUMIFS('PLM002'!$K:$K,'PLM002'!$C:$C,CW$4,'PLM002'!$F:$F,$B17)=0,"",SUMIFS('PLM002'!$K:$K,'PLM002'!$C:$C,CW$4,'PLM002'!$F:$F,$B17))</f>
        <v/>
      </c>
      <c r="CY17" s="72" t="str">
        <f>IF(SUMIFS('PLM001-財務計算用'!$P:$P,'PLM001-財務計算用'!$J:$J,CY$4,'PLM001-財務計算用'!$A:$A,$B17)=0,"",SUMIFS('PLM001-財務計算用'!$P:$P,'PLM001-財務計算用'!$J:$J,CY$4,'PLM001-財務計算用'!$A:$A,$B17))</f>
        <v/>
      </c>
      <c r="CZ17" s="71" t="str">
        <f>IF(SUMIFS('PLM002'!$K:$K,'PLM002'!$C:$C,CY$4,'PLM002'!$F:$F,$B17)=0,"",SUMIFS('PLM002'!$K:$K,'PLM002'!$C:$C,CY$4,'PLM002'!$F:$F,$B17))</f>
        <v/>
      </c>
      <c r="DA17" s="72" t="str">
        <f>IF(SUMIFS('PLM001-財務計算用'!$P:$P,'PLM001-財務計算用'!$J:$J,DA$4,'PLM001-財務計算用'!$A:$A,$B17)=0,"",SUMIFS('PLM001-財務計算用'!$P:$P,'PLM001-財務計算用'!$J:$J,DA$4,'PLM001-財務計算用'!$A:$A,$B17))</f>
        <v/>
      </c>
      <c r="DB17" s="71" t="str">
        <f>IF(SUMIFS('PLM002'!$K:$K,'PLM002'!$C:$C,DA$4,'PLM002'!$F:$F,$B17)=0,"",SUMIFS('PLM002'!$K:$K,'PLM002'!$C:$C,DA$4,'PLM002'!$F:$F,$B17))</f>
        <v/>
      </c>
      <c r="DC17" s="72" t="str">
        <f>IF(SUMIFS('PLM001-財務計算用'!$P:$P,'PLM001-財務計算用'!$J:$J,DC$4,'PLM001-財務計算用'!$A:$A,$B17)=0,"",SUMIFS('PLM001-財務計算用'!$P:$P,'PLM001-財務計算用'!$J:$J,DC$4,'PLM001-財務計算用'!$A:$A,$B17))</f>
        <v/>
      </c>
      <c r="DD17" s="71" t="str">
        <f>IF(SUMIFS('PLM002'!$K:$K,'PLM002'!$C:$C,DC$4,'PLM002'!$F:$F,$B17)=0,"",SUMIFS('PLM002'!$K:$K,'PLM002'!$C:$C,DC$4,'PLM002'!$F:$F,$B17))</f>
        <v/>
      </c>
      <c r="DE17" s="72" t="str">
        <f>IF(SUMIFS('PLM001-財務計算用'!$P:$P,'PLM001-財務計算用'!$J:$J,DE$4,'PLM001-財務計算用'!$A:$A,$B17)=0,"",SUMIFS('PLM001-財務計算用'!$P:$P,'PLM001-財務計算用'!$J:$J,DE$4,'PLM001-財務計算用'!$A:$A,$B17))</f>
        <v/>
      </c>
      <c r="DF17" s="71" t="str">
        <f>IF(SUMIFS('PLM002'!$K:$K,'PLM002'!$C:$C,DE$4,'PLM002'!$F:$F,$B17)=0,"",SUMIFS('PLM002'!$K:$K,'PLM002'!$C:$C,DE$4,'PLM002'!$F:$F,$B17))</f>
        <v/>
      </c>
      <c r="DG17" s="72" t="str">
        <f>IF(SUMIFS('PLM001-財務計算用'!$P:$P,'PLM001-財務計算用'!$J:$J,DG$4,'PLM001-財務計算用'!$A:$A,$B17)=0,"",SUMIFS('PLM001-財務計算用'!$P:$P,'PLM001-財務計算用'!$J:$J,DG$4,'PLM001-財務計算用'!$A:$A,$B17))</f>
        <v/>
      </c>
      <c r="DH17" s="71" t="str">
        <f>IF(SUMIFS('PLM002'!$K:$K,'PLM002'!$C:$C,DG$4,'PLM002'!$F:$F,$B17)=0,"",SUMIFS('PLM002'!$K:$K,'PLM002'!$C:$C,DG$4,'PLM002'!$F:$F,$B17))</f>
        <v/>
      </c>
      <c r="DI17" s="72" t="str">
        <f>IF(SUMIFS('PLM001-財務計算用'!$P:$P,'PLM001-財務計算用'!$J:$J,DI$4,'PLM001-財務計算用'!$A:$A,$B17)=0,"",SUMIFS('PLM001-財務計算用'!$P:$P,'PLM001-財務計算用'!$J:$J,DI$4,'PLM001-財務計算用'!$A:$A,$B17))</f>
        <v/>
      </c>
      <c r="DJ17" s="71" t="str">
        <f>IF(SUMIFS('PLM002'!$K:$K,'PLM002'!$C:$C,DI$4,'PLM002'!$F:$F,$B17)=0,"",SUMIFS('PLM002'!$K:$K,'PLM002'!$C:$C,DI$4,'PLM002'!$F:$F,$B17))</f>
        <v/>
      </c>
      <c r="DK17" s="72" t="str">
        <f>IF(SUMIFS('PLM001-財務計算用'!$P:$P,'PLM001-財務計算用'!$J:$J,DK$4,'PLM001-財務計算用'!$A:$A,$B17)=0,"",SUMIFS('PLM001-財務計算用'!$P:$P,'PLM001-財務計算用'!$J:$J,DK$4,'PLM001-財務計算用'!$A:$A,$B17))</f>
        <v/>
      </c>
      <c r="DL17" s="71" t="str">
        <f>IF(SUMIFS('PLM002'!$K:$K,'PLM002'!$C:$C,DK$4,'PLM002'!$F:$F,$B17)=0,"",SUMIFS('PLM002'!$K:$K,'PLM002'!$C:$C,DK$4,'PLM002'!$F:$F,$B17))</f>
        <v/>
      </c>
      <c r="DM17" s="72" t="str">
        <f>IF(SUMIFS('PLM001-財務計算用'!$P:$P,'PLM001-財務計算用'!$J:$J,DM$4,'PLM001-財務計算用'!$A:$A,$B17)=0,"",SUMIFS('PLM001-財務計算用'!$P:$P,'PLM001-財務計算用'!$J:$J,DM$4,'PLM001-財務計算用'!$A:$A,$B17))</f>
        <v/>
      </c>
      <c r="DN17" s="71" t="str">
        <f>IF(SUMIFS('PLM002'!$K:$K,'PLM002'!$C:$C,DM$4,'PLM002'!$F:$F,$B17)=0,"",SUMIFS('PLM002'!$K:$K,'PLM002'!$C:$C,DM$4,'PLM002'!$F:$F,$B17))</f>
        <v/>
      </c>
      <c r="DO17" s="72" t="str">
        <f>IF(SUMIFS('PLM001-財務計算用'!$P:$P,'PLM001-財務計算用'!$J:$J,DO$4,'PLM001-財務計算用'!$A:$A,$B17)=0,"",SUMIFS('PLM001-財務計算用'!$P:$P,'PLM001-財務計算用'!$J:$J,DO$4,'PLM001-財務計算用'!$A:$A,$B17))</f>
        <v/>
      </c>
      <c r="DP17" s="71" t="str">
        <f>IF(SUMIFS('PLM002'!$K:$K,'PLM002'!$C:$C,DO$4,'PLM002'!$F:$F,$B17)=0,"",SUMIFS('PLM002'!$K:$K,'PLM002'!$C:$C,DO$4,'PLM002'!$F:$F,$B17))</f>
        <v/>
      </c>
      <c r="DQ17" s="72" t="str">
        <f>IF(SUMIFS('PLM001-財務計算用'!$P:$P,'PLM001-財務計算用'!$J:$J,DQ$4,'PLM001-財務計算用'!$A:$A,$B17)=0,"",SUMIFS('PLM001-財務計算用'!$P:$P,'PLM001-財務計算用'!$J:$J,DQ$4,'PLM001-財務計算用'!$A:$A,$B17))</f>
        <v/>
      </c>
      <c r="DR17" s="71" t="str">
        <f>IF(SUMIFS('PLM002'!$K:$K,'PLM002'!$C:$C,DQ$4,'PLM002'!$F:$F,$B17)=0,"",SUMIFS('PLM002'!$K:$K,'PLM002'!$C:$C,DQ$4,'PLM002'!$F:$F,$B17))</f>
        <v/>
      </c>
      <c r="DS17" s="72" t="str">
        <f>IF(SUMIFS('PLM001-財務計算用'!$P:$P,'PLM001-財務計算用'!$J:$J,DS$4,'PLM001-財務計算用'!$A:$A,$B17)=0,"",SUMIFS('PLM001-財務計算用'!$P:$P,'PLM001-財務計算用'!$J:$J,DS$4,'PLM001-財務計算用'!$A:$A,$B17))</f>
        <v/>
      </c>
      <c r="DT17" s="71" t="str">
        <f>IF(SUMIFS('PLM002'!$K:$K,'PLM002'!$C:$C,DS$4,'PLM002'!$F:$F,$B17)=0,"",SUMIFS('PLM002'!$K:$K,'PLM002'!$C:$C,DS$4,'PLM002'!$F:$F,$B17))</f>
        <v/>
      </c>
      <c r="DU17" s="72" t="str">
        <f>IF(SUMIFS('PLM001-財務計算用'!$P:$P,'PLM001-財務計算用'!$J:$J,DU$4,'PLM001-財務計算用'!$A:$A,$B17)=0,"",SUMIFS('PLM001-財務計算用'!$P:$P,'PLM001-財務計算用'!$J:$J,DU$4,'PLM001-財務計算用'!$A:$A,$B17))</f>
        <v/>
      </c>
      <c r="DV17" s="71" t="str">
        <f>IF(SUMIFS('PLM002'!$K:$K,'PLM002'!$C:$C,DU$4,'PLM002'!$F:$F,$B17)=0,"",SUMIFS('PLM002'!$K:$K,'PLM002'!$C:$C,DU$4,'PLM002'!$F:$F,$B17))</f>
        <v/>
      </c>
      <c r="DW17" s="72" t="str">
        <f>IF(SUMIFS('PLM001-財務計算用'!$P:$P,'PLM001-財務計算用'!$J:$J,DW$4,'PLM001-財務計算用'!$A:$A,$B17)=0,"",SUMIFS('PLM001-財務計算用'!$P:$P,'PLM001-財務計算用'!$J:$J,DW$4,'PLM001-財務計算用'!$A:$A,$B17))</f>
        <v/>
      </c>
      <c r="DX17" s="71" t="str">
        <f>IF(SUMIFS('PLM002'!$K:$K,'PLM002'!$C:$C,DW$4,'PLM002'!$F:$F,$B17)=0,"",SUMIFS('PLM002'!$K:$K,'PLM002'!$C:$C,DW$4,'PLM002'!$F:$F,$B17))</f>
        <v/>
      </c>
      <c r="DY17" s="72" t="str">
        <f>IF(SUMIFS('PLM001-財務計算用'!$P:$P,'PLM001-財務計算用'!$J:$J,DY$4,'PLM001-財務計算用'!$A:$A,$B17)=0,"",SUMIFS('PLM001-財務計算用'!$P:$P,'PLM001-財務計算用'!$J:$J,DY$4,'PLM001-財務計算用'!$A:$A,$B17))</f>
        <v/>
      </c>
      <c r="DZ17" s="71" t="str">
        <f>IF(SUMIFS('PLM002'!$K:$K,'PLM002'!$C:$C,DY$4,'PLM002'!$F:$F,$B17)=0,"",SUMIFS('PLM002'!$K:$K,'PLM002'!$C:$C,DY$4,'PLM002'!$F:$F,$B17))</f>
        <v/>
      </c>
      <c r="EA17" s="72">
        <f>IF(SUMIFS('PLM001-財務計算用'!$P:$P,'PLM001-財務計算用'!$J:$J,EA$4,'PLM001-財務計算用'!$A:$A,$B17)=0,"",SUMIFS('PLM001-財務計算用'!$P:$P,'PLM001-財務計算用'!$J:$J,EA$4,'PLM001-財務計算用'!$A:$A,$B17))</f>
        <v>25</v>
      </c>
      <c r="EB17" s="71">
        <f>IF(SUMIFS('PLM002'!$K:$K,'PLM002'!$C:$C,EA$4,'PLM002'!$F:$F,$B17)=0,"",SUMIFS('PLM002'!$K:$K,'PLM002'!$C:$C,EA$4,'PLM002'!$F:$F,$B17))</f>
        <v>168</v>
      </c>
      <c r="EC17" s="72">
        <f>IF(SUMIFS('PLM001-財務計算用'!$P:$P,'PLM001-財務計算用'!$J:$J,EC$4,'PLM001-財務計算用'!$A:$A,$B17)=0,"",SUMIFS('PLM001-財務計算用'!$P:$P,'PLM001-財務計算用'!$J:$J,EC$4,'PLM001-財務計算用'!$A:$A,$B17))</f>
        <v>39</v>
      </c>
      <c r="ED17" s="71">
        <f>IF(SUMIFS('PLM002'!$K:$K,'PLM002'!$C:$C,EC$4,'PLM002'!$F:$F,$B17)=0,"",SUMIFS('PLM002'!$K:$K,'PLM002'!$C:$C,EC$4,'PLM002'!$F:$F,$B17))</f>
        <v>264.5</v>
      </c>
    </row>
    <row r="18" spans="1:134" ht="13.5">
      <c r="A18" s="96" t="str">
        <f>'PLM014'!A19</f>
        <v>D-協同</v>
      </c>
      <c r="B18" s="178" t="s">
        <v>5060</v>
      </c>
      <c r="C18" s="131" t="str">
        <f>'PLM014'!C19</f>
        <v>(K201002R2)SP數位熱質式開關-DC一體型II</v>
      </c>
      <c r="D18" s="97" t="str">
        <f t="shared" si="6"/>
        <v>(K201002P2)  (K201002R2)SP數位熱質式開關-DC一體型II</v>
      </c>
      <c r="E18" s="290" t="str">
        <f>'PLM014'!E19</f>
        <v>自動化</v>
      </c>
      <c r="F18" s="290" t="str">
        <f>'PLM014'!F19</f>
        <v>蘇漢城</v>
      </c>
      <c r="G18" s="97" t="str">
        <f>'PLM014'!G19</f>
        <v>Active</v>
      </c>
      <c r="H18" s="98">
        <f>'PLM014'!H19</f>
        <v>45665.666666666664</v>
      </c>
      <c r="I18" s="98">
        <f>'PLM014'!I19</f>
        <v>46112.666666666664</v>
      </c>
      <c r="J18" s="99">
        <f t="shared" si="7"/>
        <v>447</v>
      </c>
      <c r="K18" s="150">
        <f t="shared" si="8"/>
        <v>46000.916666666664</v>
      </c>
      <c r="L18" s="150">
        <f t="shared" si="9"/>
        <v>46090.316666666666</v>
      </c>
      <c r="M18" s="98">
        <f>IF(ISERROR('PLM014'!L19),"",('PLM014'!L19))</f>
        <v>45659</v>
      </c>
      <c r="N18" s="237" t="str">
        <f>IF(IF(ISERROR('PLM014'!N19),"",('PLM014'!N19))=0,"",IF(ISERROR('PLM014'!N19),"",('PLM014'!N19)))</f>
        <v/>
      </c>
      <c r="O18" s="99" t="str">
        <f t="shared" si="0"/>
        <v/>
      </c>
      <c r="P18" s="98">
        <f t="shared" ca="1" si="1"/>
        <v>46044</v>
      </c>
      <c r="Q18" s="99">
        <f t="shared" ca="1" si="2"/>
        <v>385</v>
      </c>
      <c r="R18" s="100">
        <f>'PLM014'!Q19/100</f>
        <v>0.4</v>
      </c>
      <c r="S18" s="139" t="str">
        <f t="shared" ca="1" si="3"/>
        <v>專案即將異常</v>
      </c>
      <c r="U18" s="101">
        <f t="shared" si="4"/>
        <v>400</v>
      </c>
      <c r="V18" s="101">
        <f t="shared" si="5"/>
        <v>145.80000000000001</v>
      </c>
      <c r="W18" s="101">
        <f>IF(SUMIFS('PLM001-財務計算用'!$P:$P,'PLM001-財務計算用'!$A:$A,B18)=0,"未登入",SUMIFS('PLM001-財務計算用'!$P:$P,'PLM001-財務計算用'!$A:$A,B18))</f>
        <v>1598</v>
      </c>
      <c r="X18" s="101">
        <f>SUMIFS('PLM002'!$K:$K,'PLM002'!$F:$F,$B18)</f>
        <v>145.80000000000001</v>
      </c>
      <c r="Y18" s="72" t="str">
        <f>IF(SUMIFS('PLM001-財務計算用'!$P:$P,'PLM001-財務計算用'!$J:$J,Y$4,'PLM001-財務計算用'!$A:$A,$B18)=0,"",SUMIFS('PLM001-財務計算用'!$P:$P,'PLM001-財務計算用'!$J:$J,Y$4,'PLM001-財務計算用'!$A:$A,$B18))</f>
        <v/>
      </c>
      <c r="Z18" s="71" t="str">
        <f>IF(SUMIFS('PLM002'!$K:$K,'PLM002'!$C:$C,Y$4,'PLM002'!$F:$F,$B18)=0,"",SUMIFS('PLM002'!$K:$K,'PLM002'!$C:$C,Y$4,'PLM002'!$F:$F,$B18))</f>
        <v/>
      </c>
      <c r="AA18" s="72" t="str">
        <f>IF(SUMIFS('PLM001-財務計算用'!$P:$P,'PLM001-財務計算用'!$J:$J,AA$4,'PLM001-財務計算用'!$A:$A,$B18)=0,"",SUMIFS('PLM001-財務計算用'!$P:$P,'PLM001-財務計算用'!$J:$J,AA$4,'PLM001-財務計算用'!$A:$A,$B18))</f>
        <v/>
      </c>
      <c r="AB18" s="71" t="str">
        <f>IF(SUMIFS('PLM002'!$K:$K,'PLM002'!$C:$C,AA$4,'PLM002'!$F:$F,$B18)=0,"",SUMIFS('PLM002'!$K:$K,'PLM002'!$C:$C,AA$4,'PLM002'!$F:$F,$B18))</f>
        <v/>
      </c>
      <c r="AC18" s="72" t="str">
        <f>IF(SUMIFS('PLM001-財務計算用'!$P:$P,'PLM001-財務計算用'!$J:$J,AC$4,'PLM001-財務計算用'!$A:$A,$B18)=0,"",SUMIFS('PLM001-財務計算用'!$P:$P,'PLM001-財務計算用'!$J:$J,AC$4,'PLM001-財務計算用'!$A:$A,$B18))</f>
        <v/>
      </c>
      <c r="AD18" s="71" t="str">
        <f>IF(SUMIFS('PLM002'!$K:$K,'PLM002'!$C:$C,AC$4,'PLM002'!$F:$F,$B18)=0,"",SUMIFS('PLM002'!$K:$K,'PLM002'!$C:$C,AC$4,'PLM002'!$F:$F,$B18))</f>
        <v/>
      </c>
      <c r="AE18" s="72" t="str">
        <f>IF(SUMIFS('PLM001-財務計算用'!$P:$P,'PLM001-財務計算用'!$J:$J,AE$4,'PLM001-財務計算用'!$A:$A,$B18)=0,"",SUMIFS('PLM001-財務計算用'!$P:$P,'PLM001-財務計算用'!$J:$J,AE$4,'PLM001-財務計算用'!$A:$A,$B18))</f>
        <v/>
      </c>
      <c r="AF18" s="71" t="str">
        <f>IF(SUMIFS('PLM002'!$K:$K,'PLM002'!$C:$C,AE$4,'PLM002'!$F:$F,$B18)=0,"",SUMIFS('PLM002'!$K:$K,'PLM002'!$C:$C,AE$4,'PLM002'!$F:$F,$B18))</f>
        <v/>
      </c>
      <c r="AG18" s="72" t="str">
        <f>IF(SUMIFS('PLM001-財務計算用'!$P:$P,'PLM001-財務計算用'!$J:$J,AG$4,'PLM001-財務計算用'!$A:$A,$B18)=0,"",SUMIFS('PLM001-財務計算用'!$P:$P,'PLM001-財務計算用'!$J:$J,AG$4,'PLM001-財務計算用'!$A:$A,$B18))</f>
        <v/>
      </c>
      <c r="AH18" s="71" t="str">
        <f>IF(SUMIFS('PLM002'!$K:$K,'PLM002'!$C:$C,AG$4,'PLM002'!$F:$F,$B18)=0,"",SUMIFS('PLM002'!$K:$K,'PLM002'!$C:$C,AG$4,'PLM002'!$F:$F,$B18))</f>
        <v/>
      </c>
      <c r="AI18" s="72" t="str">
        <f>IF(SUMIFS('PLM001-財務計算用'!$P:$P,'PLM001-財務計算用'!$J:$J,AI$4,'PLM001-財務計算用'!$A:$A,$B18)=0,"",SUMIFS('PLM001-財務計算用'!$P:$P,'PLM001-財務計算用'!$J:$J,AI$4,'PLM001-財務計算用'!$A:$A,$B18))</f>
        <v/>
      </c>
      <c r="AJ18" s="71" t="str">
        <f>IF(SUMIFS('PLM002'!$K:$K,'PLM002'!$C:$C,AI$4,'PLM002'!$F:$F,$B18)=0,"",SUMIFS('PLM002'!$K:$K,'PLM002'!$C:$C,AI$4,'PLM002'!$F:$F,$B18))</f>
        <v/>
      </c>
      <c r="AK18" s="72" t="str">
        <f>IF(SUMIFS('PLM001-財務計算用'!$P:$P,'PLM001-財務計算用'!$J:$J,AK$4,'PLM001-財務計算用'!$A:$A,$B18)=0,"",SUMIFS('PLM001-財務計算用'!$P:$P,'PLM001-財務計算用'!$J:$J,AK$4,'PLM001-財務計算用'!$A:$A,$B18))</f>
        <v/>
      </c>
      <c r="AL18" s="71" t="str">
        <f>IF(SUMIFS('PLM002'!$K:$K,'PLM002'!$C:$C,AK$4,'PLM002'!$F:$F,$B18)=0,"",SUMIFS('PLM002'!$K:$K,'PLM002'!$C:$C,AK$4,'PLM002'!$F:$F,$B18))</f>
        <v/>
      </c>
      <c r="AM18" s="72" t="str">
        <f>IF(SUMIFS('PLM001-財務計算用'!$P:$P,'PLM001-財務計算用'!$J:$J,AM$4,'PLM001-財務計算用'!$A:$A,$B18)=0,"",SUMIFS('PLM001-財務計算用'!$P:$P,'PLM001-財務計算用'!$J:$J,AM$4,'PLM001-財務計算用'!$A:$A,$B18))</f>
        <v/>
      </c>
      <c r="AN18" s="71" t="str">
        <f>IF(SUMIFS('PLM002'!$K:$K,'PLM002'!$C:$C,AM$4,'PLM002'!$F:$F,$B18)=0,"",SUMIFS('PLM002'!$K:$K,'PLM002'!$C:$C,AM$4,'PLM002'!$F:$F,$B18))</f>
        <v/>
      </c>
      <c r="AO18" s="72" t="str">
        <f>IF(SUMIFS('PLM001-財務計算用'!$P:$P,'PLM001-財務計算用'!$J:$J,AO$4,'PLM001-財務計算用'!$A:$A,$B18)=0,"",SUMIFS('PLM001-財務計算用'!$P:$P,'PLM001-財務計算用'!$J:$J,AO$4,'PLM001-財務計算用'!$A:$A,$B18))</f>
        <v/>
      </c>
      <c r="AP18" s="71" t="str">
        <f>IF(SUMIFS('PLM002'!$K:$K,'PLM002'!$C:$C,AO$4,'PLM002'!$F:$F,$B18)=0,"",SUMIFS('PLM002'!$K:$K,'PLM002'!$C:$C,AO$4,'PLM002'!$F:$F,$B18))</f>
        <v/>
      </c>
      <c r="AQ18" s="72" t="str">
        <f>IF(SUMIFS('PLM001-財務計算用'!$P:$P,'PLM001-財務計算用'!$J:$J,AQ$4,'PLM001-財務計算用'!$A:$A,$B18)=0,"",SUMIFS('PLM001-財務計算用'!$P:$P,'PLM001-財務計算用'!$J:$J,AQ$4,'PLM001-財務計算用'!$A:$A,$B18))</f>
        <v/>
      </c>
      <c r="AR18" s="71" t="str">
        <f>IF(SUMIFS('PLM002'!$K:$K,'PLM002'!$C:$C,AQ$4,'PLM002'!$F:$F,$B18)=0,"",SUMIFS('PLM002'!$K:$K,'PLM002'!$C:$C,AQ$4,'PLM002'!$F:$F,$B18))</f>
        <v/>
      </c>
      <c r="AS18" s="72" t="str">
        <f>IF(SUMIFS('PLM001-財務計算用'!$P:$P,'PLM001-財務計算用'!$J:$J,AS$4,'PLM001-財務計算用'!$A:$A,$B18)=0,"",SUMIFS('PLM001-財務計算用'!$P:$P,'PLM001-財務計算用'!$J:$J,AS$4,'PLM001-財務計算用'!$A:$A,$B18))</f>
        <v/>
      </c>
      <c r="AT18" s="71">
        <f>IF(SUMIFS('PLM002'!$K:$K,'PLM002'!$C:$C,AS$4,'PLM002'!$F:$F,$B18)=0,"",SUMIFS('PLM002'!$K:$K,'PLM002'!$C:$C,AS$4,'PLM002'!$F:$F,$B18))</f>
        <v>93.3</v>
      </c>
      <c r="AU18" s="72" t="str">
        <f>IF(SUMIFS('PLM001-財務計算用'!$P:$P,'PLM001-財務計算用'!$J:$J,AU$4,'PLM001-財務計算用'!$A:$A,$B18)=0,"",SUMIFS('PLM001-財務計算用'!$P:$P,'PLM001-財務計算用'!$J:$J,AU$4,'PLM001-財務計算用'!$A:$A,$B18))</f>
        <v/>
      </c>
      <c r="AV18" s="71" t="str">
        <f>IF(SUMIFS('PLM002'!$K:$K,'PLM002'!$C:$C,AU$4,'PLM002'!$F:$F,$B18)=0,"",SUMIFS('PLM002'!$K:$K,'PLM002'!$C:$C,AU$4,'PLM002'!$F:$F,$B18))</f>
        <v/>
      </c>
      <c r="AW18" s="72" t="str">
        <f>IF(SUMIFS('PLM001-財務計算用'!$P:$P,'PLM001-財務計算用'!$J:$J,AW$4,'PLM001-財務計算用'!$A:$A,$B18)=0,"",SUMIFS('PLM001-財務計算用'!$P:$P,'PLM001-財務計算用'!$J:$J,AW$4,'PLM001-財務計算用'!$A:$A,$B18))</f>
        <v/>
      </c>
      <c r="AX18" s="71" t="str">
        <f>IF(SUMIFS('PLM002'!$K:$K,'PLM002'!$C:$C,AW$4,'PLM002'!$F:$F,$B18)=0,"",SUMIFS('PLM002'!$K:$K,'PLM002'!$C:$C,AW$4,'PLM002'!$F:$F,$B18))</f>
        <v/>
      </c>
      <c r="AY18" s="72" t="str">
        <f>IF(SUMIFS('PLM001-財務計算用'!$P:$P,'PLM001-財務計算用'!$J:$J,AY$4,'PLM001-財務計算用'!$A:$A,$B18)=0,"",SUMIFS('PLM001-財務計算用'!$P:$P,'PLM001-財務計算用'!$J:$J,AY$4,'PLM001-財務計算用'!$A:$A,$B18))</f>
        <v/>
      </c>
      <c r="AZ18" s="71" t="str">
        <f>IF(SUMIFS('PLM002'!$K:$K,'PLM002'!$C:$C,AY$4,'PLM002'!$F:$F,$B18)=0,"",SUMIFS('PLM002'!$K:$K,'PLM002'!$C:$C,AY$4,'PLM002'!$F:$F,$B18))</f>
        <v/>
      </c>
      <c r="BA18" s="72" t="str">
        <f>IF(SUMIFS('PLM001-財務計算用'!$P:$P,'PLM001-財務計算用'!$J:$J,BA$4,'PLM001-財務計算用'!$A:$A,$B18)=0,"",SUMIFS('PLM001-財務計算用'!$P:$P,'PLM001-財務計算用'!$J:$J,BA$4,'PLM001-財務計算用'!$A:$A,$B18))</f>
        <v/>
      </c>
      <c r="BB18" s="71" t="str">
        <f>IF(SUMIFS('PLM002'!$K:$K,'PLM002'!$C:$C,BA$4,'PLM002'!$F:$F,$B18)=0,"",SUMIFS('PLM002'!$K:$K,'PLM002'!$C:$C,BA$4,'PLM002'!$F:$F,$B18))</f>
        <v/>
      </c>
      <c r="BC18" s="72" t="str">
        <f>IF(SUMIFS('PLM001-財務計算用'!$P:$P,'PLM001-財務計算用'!$J:$J,BC$4,'PLM001-財務計算用'!$A:$A,$B18)=0,"",SUMIFS('PLM001-財務計算用'!$P:$P,'PLM001-財務計算用'!$J:$J,BC$4,'PLM001-財務計算用'!$A:$A,$B18))</f>
        <v/>
      </c>
      <c r="BD18" s="71" t="str">
        <f>IF(SUMIFS('PLM002'!$K:$K,'PLM002'!$C:$C,BC$4,'PLM002'!$F:$F,$B18)=0,"",SUMIFS('PLM002'!$K:$K,'PLM002'!$C:$C,BC$4,'PLM002'!$F:$F,$B18))</f>
        <v/>
      </c>
      <c r="BE18" s="72" t="str">
        <f>IF(SUMIFS('PLM001-財務計算用'!$P:$P,'PLM001-財務計算用'!$J:$J,BE$4,'PLM001-財務計算用'!$A:$A,$B18)=0,"",SUMIFS('PLM001-財務計算用'!$P:$P,'PLM001-財務計算用'!$J:$J,BE$4,'PLM001-財務計算用'!$A:$A,$B18))</f>
        <v/>
      </c>
      <c r="BF18" s="71" t="str">
        <f>IF(SUMIFS('PLM002'!$K:$K,'PLM002'!$C:$C,BE$4,'PLM002'!$F:$F,$B18)=0,"",SUMIFS('PLM002'!$K:$K,'PLM002'!$C:$C,BE$4,'PLM002'!$F:$F,$B18))</f>
        <v/>
      </c>
      <c r="BG18" s="72" t="str">
        <f>IF(SUMIFS('PLM001-財務計算用'!$P:$P,'PLM001-財務計算用'!$J:$J,BG$4,'PLM001-財務計算用'!$A:$A,$B18)=0,"",SUMIFS('PLM001-財務計算用'!$P:$P,'PLM001-財務計算用'!$J:$J,BG$4,'PLM001-財務計算用'!$A:$A,$B18))</f>
        <v/>
      </c>
      <c r="BH18" s="71" t="str">
        <f>IF(SUMIFS('PLM002'!$K:$K,'PLM002'!$C:$C,BG$4,'PLM002'!$F:$F,$B18)=0,"",SUMIFS('PLM002'!$K:$K,'PLM002'!$C:$C,BG$4,'PLM002'!$F:$F,$B18))</f>
        <v/>
      </c>
      <c r="BI18" s="72" t="str">
        <f>IF(SUMIFS('PLM001-財務計算用'!$P:$P,'PLM001-財務計算用'!$J:$J,BI$4,'PLM001-財務計算用'!$A:$A,$B18)=0,"",SUMIFS('PLM001-財務計算用'!$P:$P,'PLM001-財務計算用'!$J:$J,BI$4,'PLM001-財務計算用'!$A:$A,$B18))</f>
        <v/>
      </c>
      <c r="BJ18" s="71" t="str">
        <f>IF(SUMIFS('PLM002'!$K:$K,'PLM002'!$C:$C,BI$4,'PLM002'!$F:$F,$B18)=0,"",SUMIFS('PLM002'!$K:$K,'PLM002'!$C:$C,BI$4,'PLM002'!$F:$F,$B18))</f>
        <v/>
      </c>
      <c r="BK18" s="72" t="str">
        <f>IF(SUMIFS('PLM001-財務計算用'!$P:$P,'PLM001-財務計算用'!$J:$J,BK$4,'PLM001-財務計算用'!$A:$A,$B18)=0,"",SUMIFS('PLM001-財務計算用'!$P:$P,'PLM001-財務計算用'!$J:$J,BK$4,'PLM001-財務計算用'!$A:$A,$B18))</f>
        <v/>
      </c>
      <c r="BL18" s="71" t="str">
        <f>IF(SUMIFS('PLM002'!$K:$K,'PLM002'!$C:$C,BK$4,'PLM002'!$F:$F,$B18)=0,"",SUMIFS('PLM002'!$K:$K,'PLM002'!$C:$C,BK$4,'PLM002'!$F:$F,$B18))</f>
        <v/>
      </c>
      <c r="BM18" s="72" t="str">
        <f>IF(SUMIFS('PLM001-財務計算用'!$P:$P,'PLM001-財務計算用'!$J:$J,BM$4,'PLM001-財務計算用'!$A:$A,$B18)=0,"",SUMIFS('PLM001-財務計算用'!$P:$P,'PLM001-財務計算用'!$J:$J,BM$4,'PLM001-財務計算用'!$A:$A,$B18))</f>
        <v/>
      </c>
      <c r="BN18" s="71" t="str">
        <f>IF(SUMIFS('PLM002'!$K:$K,'PLM002'!$C:$C,BM$4,'PLM002'!$F:$F,$B18)=0,"",SUMIFS('PLM002'!$K:$K,'PLM002'!$C:$C,BM$4,'PLM002'!$F:$F,$B18))</f>
        <v/>
      </c>
      <c r="BO18" s="72" t="str">
        <f>IF(SUMIFS('PLM001-財務計算用'!$P:$P,'PLM001-財務計算用'!$J:$J,BO$4,'PLM001-財務計算用'!$A:$A,$B18)=0,"",SUMIFS('PLM001-財務計算用'!$P:$P,'PLM001-財務計算用'!$J:$J,BO$4,'PLM001-財務計算用'!$A:$A,$B18))</f>
        <v/>
      </c>
      <c r="BP18" s="71" t="str">
        <f>IF(SUMIFS('PLM002'!$K:$K,'PLM002'!$C:$C,BO$4,'PLM002'!$F:$F,$B18)=0,"",SUMIFS('PLM002'!$K:$K,'PLM002'!$C:$C,BO$4,'PLM002'!$F:$F,$B18))</f>
        <v/>
      </c>
      <c r="BQ18" s="72" t="str">
        <f>IF(SUMIFS('PLM001-財務計算用'!$P:$P,'PLM001-財務計算用'!$J:$J,BQ$4,'PLM001-財務計算用'!$A:$A,$B18)=0,"",SUMIFS('PLM001-財務計算用'!$P:$P,'PLM001-財務計算用'!$J:$J,BQ$4,'PLM001-財務計算用'!$A:$A,$B18))</f>
        <v/>
      </c>
      <c r="BR18" s="71" t="str">
        <f>IF(SUMIFS('PLM002'!$K:$K,'PLM002'!$C:$C,BQ$4,'PLM002'!$F:$F,$B18)=0,"",SUMIFS('PLM002'!$K:$K,'PLM002'!$C:$C,BQ$4,'PLM002'!$F:$F,$B18))</f>
        <v/>
      </c>
      <c r="BS18" s="72" t="str">
        <f>IF(SUMIFS('PLM001-財務計算用'!$P:$P,'PLM001-財務計算用'!$J:$J,BS$4,'PLM001-財務計算用'!$A:$A,$B18)=0,"",SUMIFS('PLM001-財務計算用'!$P:$P,'PLM001-財務計算用'!$J:$J,BS$4,'PLM001-財務計算用'!$A:$A,$B18))</f>
        <v/>
      </c>
      <c r="BT18" s="71" t="str">
        <f>IF(SUMIFS('PLM002'!$K:$K,'PLM002'!$C:$C,BS$4,'PLM002'!$F:$F,$B18)=0,"",SUMIFS('PLM002'!$K:$K,'PLM002'!$C:$C,BS$4,'PLM002'!$F:$F,$B18))</f>
        <v/>
      </c>
      <c r="BU18" s="72" t="str">
        <f>IF(SUMIFS('PLM001-財務計算用'!$P:$P,'PLM001-財務計算用'!$J:$J,BU$4,'PLM001-財務計算用'!$A:$A,$B18)=0,"",SUMIFS('PLM001-財務計算用'!$P:$P,'PLM001-財務計算用'!$J:$J,BU$4,'PLM001-財務計算用'!$A:$A,$B18))</f>
        <v/>
      </c>
      <c r="BV18" s="71" t="str">
        <f>IF(SUMIFS('PLM002'!$K:$K,'PLM002'!$C:$C,BU$4,'PLM002'!$F:$F,$B18)=0,"",SUMIFS('PLM002'!$K:$K,'PLM002'!$C:$C,BU$4,'PLM002'!$F:$F,$B18))</f>
        <v/>
      </c>
      <c r="BW18" s="72">
        <f>IF(SUMIFS('PLM001-財務計算用'!$P:$P,'PLM001-財務計算用'!$J:$J,BW$4,'PLM001-財務計算用'!$A:$A,$B18)=0,"",SUMIFS('PLM001-財務計算用'!$P:$P,'PLM001-財務計算用'!$J:$J,BW$4,'PLM001-財務計算用'!$A:$A,$B18))</f>
        <v>400</v>
      </c>
      <c r="BX18" s="71">
        <f>IF(SUMIFS('PLM002'!$K:$K,'PLM002'!$C:$C,BW$4,'PLM002'!$F:$F,$B18)=0,"",SUMIFS('PLM002'!$K:$K,'PLM002'!$C:$C,BW$4,'PLM002'!$F:$F,$B18))</f>
        <v>14.5</v>
      </c>
      <c r="BY18" s="72" t="str">
        <f>IF(SUMIFS('PLM001-財務計算用'!$P:$P,'PLM001-財務計算用'!$J:$J,BY$4,'PLM001-財務計算用'!$A:$A,$B18)=0,"",SUMIFS('PLM001-財務計算用'!$P:$P,'PLM001-財務計算用'!$J:$J,BY$4,'PLM001-財務計算用'!$A:$A,$B18))</f>
        <v/>
      </c>
      <c r="BZ18" s="71" t="str">
        <f>IF(SUMIFS('PLM002'!$K:$K,'PLM002'!$C:$C,BY$4,'PLM002'!$F:$F,$B18)=0,"",SUMIFS('PLM002'!$K:$K,'PLM002'!$C:$C,BY$4,'PLM002'!$F:$F,$B18))</f>
        <v/>
      </c>
      <c r="CA18" s="72" t="str">
        <f>IF(SUMIFS('PLM001-財務計算用'!$P:$P,'PLM001-財務計算用'!$J:$J,CA$4,'PLM001-財務計算用'!$A:$A,$B18)=0,"",SUMIFS('PLM001-財務計算用'!$P:$P,'PLM001-財務計算用'!$J:$J,CA$4,'PLM001-財務計算用'!$A:$A,$B18))</f>
        <v/>
      </c>
      <c r="CB18" s="71" t="str">
        <f>IF(SUMIFS('PLM002'!$K:$K,'PLM002'!$C:$C,CA$4,'PLM002'!$F:$F,$B18)=0,"",SUMIFS('PLM002'!$K:$K,'PLM002'!$C:$C,CA$4,'PLM002'!$F:$F,$B18))</f>
        <v/>
      </c>
      <c r="CC18" s="72" t="str">
        <f>IF(SUMIFS('PLM001-財務計算用'!$P:$P,'PLM001-財務計算用'!$J:$J,CC$4,'PLM001-財務計算用'!$A:$A,$B18)=0,"",SUMIFS('PLM001-財務計算用'!$P:$P,'PLM001-財務計算用'!$J:$J,CC$4,'PLM001-財務計算用'!$A:$A,$B18))</f>
        <v/>
      </c>
      <c r="CD18" s="71" t="str">
        <f>IF(SUMIFS('PLM002'!$K:$K,'PLM002'!$C:$C,CC$4,'PLM002'!$F:$F,$B18)=0,"",SUMIFS('PLM002'!$K:$K,'PLM002'!$C:$C,CC$4,'PLM002'!$F:$F,$B18))</f>
        <v/>
      </c>
      <c r="CE18" s="72" t="str">
        <f>IF(SUMIFS('PLM001-財務計算用'!$P:$P,'PLM001-財務計算用'!$J:$J,CE$4,'PLM001-財務計算用'!$A:$A,$B18)=0,"",SUMIFS('PLM001-財務計算用'!$P:$P,'PLM001-財務計算用'!$J:$J,CE$4,'PLM001-財務計算用'!$A:$A,$B18))</f>
        <v/>
      </c>
      <c r="CF18" s="71" t="str">
        <f>IF(SUMIFS('PLM002'!$K:$K,'PLM002'!$C:$C,CE$4,'PLM002'!$F:$F,$B18)=0,"",SUMIFS('PLM002'!$K:$K,'PLM002'!$C:$C,CE$4,'PLM002'!$F:$F,$B18))</f>
        <v/>
      </c>
      <c r="CG18" s="72" t="str">
        <f>IF(SUMIFS('PLM001-財務計算用'!$P:$P,'PLM001-財務計算用'!$J:$J,CG$4,'PLM001-財務計算用'!$A:$A,$B18)=0,"",SUMIFS('PLM001-財務計算用'!$P:$P,'PLM001-財務計算用'!$J:$J,CG$4,'PLM001-財務計算用'!$A:$A,$B18))</f>
        <v/>
      </c>
      <c r="CH18" s="71" t="str">
        <f>IF(SUMIFS('PLM002'!$K:$K,'PLM002'!$C:$C,CG$4,'PLM002'!$F:$F,$B18)=0,"",SUMIFS('PLM002'!$K:$K,'PLM002'!$C:$C,CG$4,'PLM002'!$F:$F,$B18))</f>
        <v/>
      </c>
      <c r="CI18" s="72" t="str">
        <f>IF(SUMIFS('PLM001-財務計算用'!$P:$P,'PLM001-財務計算用'!$J:$J,CI$4,'PLM001-財務計算用'!$A:$A,$B18)=0,"",SUMIFS('PLM001-財務計算用'!$P:$P,'PLM001-財務計算用'!$J:$J,CI$4,'PLM001-財務計算用'!$A:$A,$B18))</f>
        <v/>
      </c>
      <c r="CJ18" s="71" t="str">
        <f>IF(SUMIFS('PLM002'!$K:$K,'PLM002'!$C:$C,CI$4,'PLM002'!$F:$F,$B18)=0,"",SUMIFS('PLM002'!$K:$K,'PLM002'!$C:$C,CI$4,'PLM002'!$F:$F,$B18))</f>
        <v/>
      </c>
      <c r="CK18" s="72" t="str">
        <f>IF(SUMIFS('PLM001-財務計算用'!$P:$P,'PLM001-財務計算用'!$J:$J,CK$4,'PLM001-財務計算用'!$A:$A,$B18)=0,"",SUMIFS('PLM001-財務計算用'!$P:$P,'PLM001-財務計算用'!$J:$J,CK$4,'PLM001-財務計算用'!$A:$A,$B18))</f>
        <v/>
      </c>
      <c r="CL18" s="71" t="str">
        <f>IF(SUMIFS('PLM002'!$K:$K,'PLM002'!$C:$C,CK$4,'PLM002'!$F:$F,$B18)=0,"",SUMIFS('PLM002'!$K:$K,'PLM002'!$C:$C,CK$4,'PLM002'!$F:$F,$B18))</f>
        <v/>
      </c>
      <c r="CM18" s="72" t="str">
        <f>IF(SUMIFS('PLM001-財務計算用'!$P:$P,'PLM001-財務計算用'!$J:$J,CM$4,'PLM001-財務計算用'!$A:$A,$B18)=0,"",SUMIFS('PLM001-財務計算用'!$P:$P,'PLM001-財務計算用'!$J:$J,CM$4,'PLM001-財務計算用'!$A:$A,$B18))</f>
        <v/>
      </c>
      <c r="CN18" s="71" t="str">
        <f>IF(SUMIFS('PLM002'!$K:$K,'PLM002'!$C:$C,CM$4,'PLM002'!$F:$F,$B18)=0,"",SUMIFS('PLM002'!$K:$K,'PLM002'!$C:$C,CM$4,'PLM002'!$F:$F,$B18))</f>
        <v/>
      </c>
      <c r="CO18" s="72" t="str">
        <f>IF(SUMIFS('PLM001-財務計算用'!$P:$P,'PLM001-財務計算用'!$J:$J,CO$4,'PLM001-財務計算用'!$A:$A,$B18)=0,"",SUMIFS('PLM001-財務計算用'!$P:$P,'PLM001-財務計算用'!$J:$J,CO$4,'PLM001-財務計算用'!$A:$A,$B18))</f>
        <v/>
      </c>
      <c r="CP18" s="71">
        <f>IF(SUMIFS('PLM002'!$K:$K,'PLM002'!$C:$C,CO$4,'PLM002'!$F:$F,$B18)=0,"",SUMIFS('PLM002'!$K:$K,'PLM002'!$C:$C,CO$4,'PLM002'!$F:$F,$B18))</f>
        <v>38</v>
      </c>
      <c r="CQ18" s="72" t="str">
        <f>IF(SUMIFS('PLM001-財務計算用'!$P:$P,'PLM001-財務計算用'!$J:$J,CQ$4,'PLM001-財務計算用'!$A:$A,$B18)=0,"",SUMIFS('PLM001-財務計算用'!$P:$P,'PLM001-財務計算用'!$J:$J,CQ$4,'PLM001-財務計算用'!$A:$A,$B18))</f>
        <v/>
      </c>
      <c r="CR18" s="71" t="str">
        <f>IF(SUMIFS('PLM002'!$K:$K,'PLM002'!$C:$C,CQ$4,'PLM002'!$F:$F,$B18)=0,"",SUMIFS('PLM002'!$K:$K,'PLM002'!$C:$C,CQ$4,'PLM002'!$F:$F,$B18))</f>
        <v/>
      </c>
      <c r="CS18" s="72" t="str">
        <f>IF(SUMIFS('PLM001-財務計算用'!$P:$P,'PLM001-財務計算用'!$J:$J,CS$4,'PLM001-財務計算用'!$A:$A,$B18)=0,"",SUMIFS('PLM001-財務計算用'!$P:$P,'PLM001-財務計算用'!$J:$J,CS$4,'PLM001-財務計算用'!$A:$A,$B18))</f>
        <v/>
      </c>
      <c r="CT18" s="71" t="str">
        <f>IF(SUMIFS('PLM002'!$K:$K,'PLM002'!$C:$C,CS$4,'PLM002'!$F:$F,$B18)=0,"",SUMIFS('PLM002'!$K:$K,'PLM002'!$C:$C,CS$4,'PLM002'!$F:$F,$B18))</f>
        <v/>
      </c>
      <c r="CU18" s="72" t="str">
        <f>IF(SUMIFS('PLM001-財務計算用'!$P:$P,'PLM001-財務計算用'!$J:$J,CU$4,'PLM001-財務計算用'!$A:$A,$B18)=0,"",SUMIFS('PLM001-財務計算用'!$P:$P,'PLM001-財務計算用'!$J:$J,CU$4,'PLM001-財務計算用'!$A:$A,$B18))</f>
        <v/>
      </c>
      <c r="CV18" s="71" t="str">
        <f>IF(SUMIFS('PLM002'!$K:$K,'PLM002'!$C:$C,CU$4,'PLM002'!$F:$F,$B18)=0,"",SUMIFS('PLM002'!$K:$K,'PLM002'!$C:$C,CU$4,'PLM002'!$F:$F,$B18))</f>
        <v/>
      </c>
      <c r="CW18" s="72">
        <f>IF(SUMIFS('PLM001-財務計算用'!$P:$P,'PLM001-財務計算用'!$J:$J,CW$4,'PLM001-財務計算用'!$A:$A,$B18)=0,"",SUMIFS('PLM001-財務計算用'!$P:$P,'PLM001-財務計算用'!$J:$J,CW$4,'PLM001-財務計算用'!$A:$A,$B18))</f>
        <v>400</v>
      </c>
      <c r="CX18" s="71" t="str">
        <f>IF(SUMIFS('PLM002'!$K:$K,'PLM002'!$C:$C,CW$4,'PLM002'!$F:$F,$B18)=0,"",SUMIFS('PLM002'!$K:$K,'PLM002'!$C:$C,CW$4,'PLM002'!$F:$F,$B18))</f>
        <v/>
      </c>
      <c r="CY18" s="72" t="str">
        <f>IF(SUMIFS('PLM001-財務計算用'!$P:$P,'PLM001-財務計算用'!$J:$J,CY$4,'PLM001-財務計算用'!$A:$A,$B18)=0,"",SUMIFS('PLM001-財務計算用'!$P:$P,'PLM001-財務計算用'!$J:$J,CY$4,'PLM001-財務計算用'!$A:$A,$B18))</f>
        <v/>
      </c>
      <c r="CZ18" s="71" t="str">
        <f>IF(SUMIFS('PLM002'!$K:$K,'PLM002'!$C:$C,CY$4,'PLM002'!$F:$F,$B18)=0,"",SUMIFS('PLM002'!$K:$K,'PLM002'!$C:$C,CY$4,'PLM002'!$F:$F,$B18))</f>
        <v/>
      </c>
      <c r="DA18" s="72">
        <f>IF(SUMIFS('PLM001-財務計算用'!$P:$P,'PLM001-財務計算用'!$J:$J,DA$4,'PLM001-財務計算用'!$A:$A,$B18)=0,"",SUMIFS('PLM001-財務計算用'!$P:$P,'PLM001-財務計算用'!$J:$J,DA$4,'PLM001-財務計算用'!$A:$A,$B18))</f>
        <v>200</v>
      </c>
      <c r="DB18" s="71" t="str">
        <f>IF(SUMIFS('PLM002'!$K:$K,'PLM002'!$C:$C,DA$4,'PLM002'!$F:$F,$B18)=0,"",SUMIFS('PLM002'!$K:$K,'PLM002'!$C:$C,DA$4,'PLM002'!$F:$F,$B18))</f>
        <v/>
      </c>
      <c r="DC18" s="72" t="str">
        <f>IF(SUMIFS('PLM001-財務計算用'!$P:$P,'PLM001-財務計算用'!$J:$J,DC$4,'PLM001-財務計算用'!$A:$A,$B18)=0,"",SUMIFS('PLM001-財務計算用'!$P:$P,'PLM001-財務計算用'!$J:$J,DC$4,'PLM001-財務計算用'!$A:$A,$B18))</f>
        <v/>
      </c>
      <c r="DD18" s="71" t="str">
        <f>IF(SUMIFS('PLM002'!$K:$K,'PLM002'!$C:$C,DC$4,'PLM002'!$F:$F,$B18)=0,"",SUMIFS('PLM002'!$K:$K,'PLM002'!$C:$C,DC$4,'PLM002'!$F:$F,$B18))</f>
        <v/>
      </c>
      <c r="DE18" s="72" t="str">
        <f>IF(SUMIFS('PLM001-財務計算用'!$P:$P,'PLM001-財務計算用'!$J:$J,DE$4,'PLM001-財務計算用'!$A:$A,$B18)=0,"",SUMIFS('PLM001-財務計算用'!$P:$P,'PLM001-財務計算用'!$J:$J,DE$4,'PLM001-財務計算用'!$A:$A,$B18))</f>
        <v/>
      </c>
      <c r="DF18" s="71" t="str">
        <f>IF(SUMIFS('PLM002'!$K:$K,'PLM002'!$C:$C,DE$4,'PLM002'!$F:$F,$B18)=0,"",SUMIFS('PLM002'!$K:$K,'PLM002'!$C:$C,DE$4,'PLM002'!$F:$F,$B18))</f>
        <v/>
      </c>
      <c r="DG18" s="72" t="str">
        <f>IF(SUMIFS('PLM001-財務計算用'!$P:$P,'PLM001-財務計算用'!$J:$J,DG$4,'PLM001-財務計算用'!$A:$A,$B18)=0,"",SUMIFS('PLM001-財務計算用'!$P:$P,'PLM001-財務計算用'!$J:$J,DG$4,'PLM001-財務計算用'!$A:$A,$B18))</f>
        <v/>
      </c>
      <c r="DH18" s="71" t="str">
        <f>IF(SUMIFS('PLM002'!$K:$K,'PLM002'!$C:$C,DG$4,'PLM002'!$F:$F,$B18)=0,"",SUMIFS('PLM002'!$K:$K,'PLM002'!$C:$C,DG$4,'PLM002'!$F:$F,$B18))</f>
        <v/>
      </c>
      <c r="DI18" s="72" t="str">
        <f>IF(SUMIFS('PLM001-財務計算用'!$P:$P,'PLM001-財務計算用'!$J:$J,DI$4,'PLM001-財務計算用'!$A:$A,$B18)=0,"",SUMIFS('PLM001-財務計算用'!$P:$P,'PLM001-財務計算用'!$J:$J,DI$4,'PLM001-財務計算用'!$A:$A,$B18))</f>
        <v/>
      </c>
      <c r="DJ18" s="71" t="str">
        <f>IF(SUMIFS('PLM002'!$K:$K,'PLM002'!$C:$C,DI$4,'PLM002'!$F:$F,$B18)=0,"",SUMIFS('PLM002'!$K:$K,'PLM002'!$C:$C,DI$4,'PLM002'!$F:$F,$B18))</f>
        <v/>
      </c>
      <c r="DK18" s="72" t="str">
        <f>IF(SUMIFS('PLM001-財務計算用'!$P:$P,'PLM001-財務計算用'!$J:$J,DK$4,'PLM001-財務計算用'!$A:$A,$B18)=0,"",SUMIFS('PLM001-財務計算用'!$P:$P,'PLM001-財務計算用'!$J:$J,DK$4,'PLM001-財務計算用'!$A:$A,$B18))</f>
        <v/>
      </c>
      <c r="DL18" s="71" t="str">
        <f>IF(SUMIFS('PLM002'!$K:$K,'PLM002'!$C:$C,DK$4,'PLM002'!$F:$F,$B18)=0,"",SUMIFS('PLM002'!$K:$K,'PLM002'!$C:$C,DK$4,'PLM002'!$F:$F,$B18))</f>
        <v/>
      </c>
      <c r="DM18" s="72" t="str">
        <f>IF(SUMIFS('PLM001-財務計算用'!$P:$P,'PLM001-財務計算用'!$J:$J,DM$4,'PLM001-財務計算用'!$A:$A,$B18)=0,"",SUMIFS('PLM001-財務計算用'!$P:$P,'PLM001-財務計算用'!$J:$J,DM$4,'PLM001-財務計算用'!$A:$A,$B18))</f>
        <v/>
      </c>
      <c r="DN18" s="71" t="str">
        <f>IF(SUMIFS('PLM002'!$K:$K,'PLM002'!$C:$C,DM$4,'PLM002'!$F:$F,$B18)=0,"",SUMIFS('PLM002'!$K:$K,'PLM002'!$C:$C,DM$4,'PLM002'!$F:$F,$B18))</f>
        <v/>
      </c>
      <c r="DO18" s="72" t="str">
        <f>IF(SUMIFS('PLM001-財務計算用'!$P:$P,'PLM001-財務計算用'!$J:$J,DO$4,'PLM001-財務計算用'!$A:$A,$B18)=0,"",SUMIFS('PLM001-財務計算用'!$P:$P,'PLM001-財務計算用'!$J:$J,DO$4,'PLM001-財務計算用'!$A:$A,$B18))</f>
        <v/>
      </c>
      <c r="DP18" s="71" t="str">
        <f>IF(SUMIFS('PLM002'!$K:$K,'PLM002'!$C:$C,DO$4,'PLM002'!$F:$F,$B18)=0,"",SUMIFS('PLM002'!$K:$K,'PLM002'!$C:$C,DO$4,'PLM002'!$F:$F,$B18))</f>
        <v/>
      </c>
      <c r="DQ18" s="72" t="str">
        <f>IF(SUMIFS('PLM001-財務計算用'!$P:$P,'PLM001-財務計算用'!$J:$J,DQ$4,'PLM001-財務計算用'!$A:$A,$B18)=0,"",SUMIFS('PLM001-財務計算用'!$P:$P,'PLM001-財務計算用'!$J:$J,DQ$4,'PLM001-財務計算用'!$A:$A,$B18))</f>
        <v/>
      </c>
      <c r="DR18" s="71" t="str">
        <f>IF(SUMIFS('PLM002'!$K:$K,'PLM002'!$C:$C,DQ$4,'PLM002'!$F:$F,$B18)=0,"",SUMIFS('PLM002'!$K:$K,'PLM002'!$C:$C,DQ$4,'PLM002'!$F:$F,$B18))</f>
        <v/>
      </c>
      <c r="DS18" s="72" t="str">
        <f>IF(SUMIFS('PLM001-財務計算用'!$P:$P,'PLM001-財務計算用'!$J:$J,DS$4,'PLM001-財務計算用'!$A:$A,$B18)=0,"",SUMIFS('PLM001-財務計算用'!$P:$P,'PLM001-財務計算用'!$J:$J,DS$4,'PLM001-財務計算用'!$A:$A,$B18))</f>
        <v/>
      </c>
      <c r="DT18" s="71" t="str">
        <f>IF(SUMIFS('PLM002'!$K:$K,'PLM002'!$C:$C,DS$4,'PLM002'!$F:$F,$B18)=0,"",SUMIFS('PLM002'!$K:$K,'PLM002'!$C:$C,DS$4,'PLM002'!$F:$F,$B18))</f>
        <v/>
      </c>
      <c r="DU18" s="72" t="str">
        <f>IF(SUMIFS('PLM001-財務計算用'!$P:$P,'PLM001-財務計算用'!$J:$J,DU$4,'PLM001-財務計算用'!$A:$A,$B18)=0,"",SUMIFS('PLM001-財務計算用'!$P:$P,'PLM001-財務計算用'!$J:$J,DU$4,'PLM001-財務計算用'!$A:$A,$B18))</f>
        <v/>
      </c>
      <c r="DV18" s="71" t="str">
        <f>IF(SUMIFS('PLM002'!$K:$K,'PLM002'!$C:$C,DU$4,'PLM002'!$F:$F,$B18)=0,"",SUMIFS('PLM002'!$K:$K,'PLM002'!$C:$C,DU$4,'PLM002'!$F:$F,$B18))</f>
        <v/>
      </c>
      <c r="DW18" s="72" t="str">
        <f>IF(SUMIFS('PLM001-財務計算用'!$P:$P,'PLM001-財務計算用'!$J:$J,DW$4,'PLM001-財務計算用'!$A:$A,$B18)=0,"",SUMIFS('PLM001-財務計算用'!$P:$P,'PLM001-財務計算用'!$J:$J,DW$4,'PLM001-財務計算用'!$A:$A,$B18))</f>
        <v/>
      </c>
      <c r="DX18" s="71" t="str">
        <f>IF(SUMIFS('PLM002'!$K:$K,'PLM002'!$C:$C,DW$4,'PLM002'!$F:$F,$B18)=0,"",SUMIFS('PLM002'!$K:$K,'PLM002'!$C:$C,DW$4,'PLM002'!$F:$F,$B18))</f>
        <v/>
      </c>
      <c r="DY18" s="72" t="str">
        <f>IF(SUMIFS('PLM001-財務計算用'!$P:$P,'PLM001-財務計算用'!$J:$J,DY$4,'PLM001-財務計算用'!$A:$A,$B18)=0,"",SUMIFS('PLM001-財務計算用'!$P:$P,'PLM001-財務計算用'!$J:$J,DY$4,'PLM001-財務計算用'!$A:$A,$B18))</f>
        <v/>
      </c>
      <c r="DZ18" s="71" t="str">
        <f>IF(SUMIFS('PLM002'!$K:$K,'PLM002'!$C:$C,DY$4,'PLM002'!$F:$F,$B18)=0,"",SUMIFS('PLM002'!$K:$K,'PLM002'!$C:$C,DY$4,'PLM002'!$F:$F,$B18))</f>
        <v/>
      </c>
      <c r="EA18" s="72" t="str">
        <f>IF(SUMIFS('PLM001-財務計算用'!$P:$P,'PLM001-財務計算用'!$J:$J,EA$4,'PLM001-財務計算用'!$A:$A,$B18)=0,"",SUMIFS('PLM001-財務計算用'!$P:$P,'PLM001-財務計算用'!$J:$J,EA$4,'PLM001-財務計算用'!$A:$A,$B18))</f>
        <v/>
      </c>
      <c r="EB18" s="71" t="str">
        <f>IF(SUMIFS('PLM002'!$K:$K,'PLM002'!$C:$C,EA$4,'PLM002'!$F:$F,$B18)=0,"",SUMIFS('PLM002'!$K:$K,'PLM002'!$C:$C,EA$4,'PLM002'!$F:$F,$B18))</f>
        <v/>
      </c>
      <c r="EC18" s="72">
        <f>IF(SUMIFS('PLM001-財務計算用'!$P:$P,'PLM001-財務計算用'!$J:$J,EC$4,'PLM001-財務計算用'!$A:$A,$B18)=0,"",SUMIFS('PLM001-財務計算用'!$P:$P,'PLM001-財務計算用'!$J:$J,EC$4,'PLM001-財務計算用'!$A:$A,$B18))</f>
        <v>598</v>
      </c>
      <c r="ED18" s="71" t="str">
        <f>IF(SUMIFS('PLM002'!$K:$K,'PLM002'!$C:$C,EC$4,'PLM002'!$F:$F,$B18)=0,"",SUMIFS('PLM002'!$K:$K,'PLM002'!$C:$C,EC$4,'PLM002'!$F:$F,$B18))</f>
        <v/>
      </c>
    </row>
    <row r="19" spans="1:134" ht="12.75" customHeight="1">
      <c r="A19" s="96" t="str">
        <f>'PLM014'!A20</f>
        <v>D-協同</v>
      </c>
      <c r="B19" s="178" t="s">
        <v>1494</v>
      </c>
      <c r="C19" s="131" t="str">
        <f>'PLM014'!C20</f>
        <v>首次生產-AI伺服器用熱質流量計</v>
      </c>
      <c r="D19" s="97" t="str">
        <f t="shared" si="6"/>
        <v>(K231101P1)  首次生產-AI伺服器用熱質流量計</v>
      </c>
      <c r="E19" s="290" t="str">
        <f>'PLM014'!E20</f>
        <v>自動化</v>
      </c>
      <c r="F19" s="290" t="str">
        <f>'PLM014'!F20</f>
        <v>蘇漢城</v>
      </c>
      <c r="G19" s="97" t="str">
        <f>'PLM014'!G20</f>
        <v>Active</v>
      </c>
      <c r="H19" s="98">
        <f>'PLM014'!H20</f>
        <v>45470.666666666664</v>
      </c>
      <c r="I19" s="98">
        <f>'PLM014'!I20</f>
        <v>46021.666666666664</v>
      </c>
      <c r="J19" s="99">
        <f t="shared" si="7"/>
        <v>551</v>
      </c>
      <c r="K19" s="150">
        <f t="shared" si="8"/>
        <v>45883.916666666664</v>
      </c>
      <c r="L19" s="150">
        <f t="shared" si="9"/>
        <v>45994.116666666661</v>
      </c>
      <c r="M19" s="98">
        <f>IF(ISERROR('PLM014'!L20),"",('PLM014'!L20))</f>
        <v>45481</v>
      </c>
      <c r="N19" s="237" t="str">
        <f>IF(IF(ISERROR('PLM014'!N20),"",('PLM014'!N20))=0,"",IF(ISERROR('PLM014'!N20),"",('PLM014'!N20)))</f>
        <v/>
      </c>
      <c r="O19" s="99" t="str">
        <f t="shared" si="0"/>
        <v/>
      </c>
      <c r="P19" s="98">
        <f t="shared" ca="1" si="1"/>
        <v>46044</v>
      </c>
      <c r="Q19" s="99">
        <f t="shared" ca="1" si="2"/>
        <v>563</v>
      </c>
      <c r="R19" s="100">
        <f>'PLM014'!Q20/100</f>
        <v>0.8</v>
      </c>
      <c r="S19" s="139" t="str">
        <f t="shared" ca="1" si="3"/>
        <v>專案延遲 23 天</v>
      </c>
      <c r="U19" s="101">
        <f t="shared" si="4"/>
        <v>108</v>
      </c>
      <c r="V19" s="101">
        <f t="shared" si="5"/>
        <v>1076.9000000000001</v>
      </c>
      <c r="W19" s="101">
        <f>IF(SUMIFS('PLM001-財務計算用'!$P:$P,'PLM001-財務計算用'!$A:$A,B19)=0,"未登入",SUMIFS('PLM001-財務計算用'!$P:$P,'PLM001-財務計算用'!$A:$A,B19))</f>
        <v>728</v>
      </c>
      <c r="X19" s="101">
        <f>SUMIFS('PLM002'!$K:$K,'PLM002'!$F:$F,$B19)</f>
        <v>1076.9000000000001</v>
      </c>
      <c r="Y19" s="72" t="str">
        <f>IF(SUMIFS('PLM001-財務計算用'!$P:$P,'PLM001-財務計算用'!$J:$J,Y$4,'PLM001-財務計算用'!$A:$A,$B19)=0,"",SUMIFS('PLM001-財務計算用'!$P:$P,'PLM001-財務計算用'!$J:$J,Y$4,'PLM001-財務計算用'!$A:$A,$B19))</f>
        <v/>
      </c>
      <c r="Z19" s="71" t="str">
        <f>IF(SUMIFS('PLM002'!$K:$K,'PLM002'!$C:$C,Y$4,'PLM002'!$F:$F,$B19)=0,"",SUMIFS('PLM002'!$K:$K,'PLM002'!$C:$C,Y$4,'PLM002'!$F:$F,$B19))</f>
        <v/>
      </c>
      <c r="AA19" s="72" t="str">
        <f>IF(SUMIFS('PLM001-財務計算用'!$P:$P,'PLM001-財務計算用'!$J:$J,AA$4,'PLM001-財務計算用'!$A:$A,$B19)=0,"",SUMIFS('PLM001-財務計算用'!$P:$P,'PLM001-財務計算用'!$J:$J,AA$4,'PLM001-財務計算用'!$A:$A,$B19))</f>
        <v/>
      </c>
      <c r="AB19" s="71" t="str">
        <f>IF(SUMIFS('PLM002'!$K:$K,'PLM002'!$C:$C,AA$4,'PLM002'!$F:$F,$B19)=0,"",SUMIFS('PLM002'!$K:$K,'PLM002'!$C:$C,AA$4,'PLM002'!$F:$F,$B19))</f>
        <v/>
      </c>
      <c r="AC19" s="72">
        <f>IF(SUMIFS('PLM001-財務計算用'!$P:$P,'PLM001-財務計算用'!$J:$J,AC$4,'PLM001-財務計算用'!$A:$A,$B19)=0,"",SUMIFS('PLM001-財務計算用'!$P:$P,'PLM001-財務計算用'!$J:$J,AC$4,'PLM001-財務計算用'!$A:$A,$B19))</f>
        <v>8</v>
      </c>
      <c r="AD19" s="71" t="str">
        <f>IF(SUMIFS('PLM002'!$K:$K,'PLM002'!$C:$C,AC$4,'PLM002'!$F:$F,$B19)=0,"",SUMIFS('PLM002'!$K:$K,'PLM002'!$C:$C,AC$4,'PLM002'!$F:$F,$B19))</f>
        <v/>
      </c>
      <c r="AE19" s="72" t="str">
        <f>IF(SUMIFS('PLM001-財務計算用'!$P:$P,'PLM001-財務計算用'!$J:$J,AE$4,'PLM001-財務計算用'!$A:$A,$B19)=0,"",SUMIFS('PLM001-財務計算用'!$P:$P,'PLM001-財務計算用'!$J:$J,AE$4,'PLM001-財務計算用'!$A:$A,$B19))</f>
        <v/>
      </c>
      <c r="AF19" s="71" t="str">
        <f>IF(SUMIFS('PLM002'!$K:$K,'PLM002'!$C:$C,AE$4,'PLM002'!$F:$F,$B19)=0,"",SUMIFS('PLM002'!$K:$K,'PLM002'!$C:$C,AE$4,'PLM002'!$F:$F,$B19))</f>
        <v/>
      </c>
      <c r="AG19" s="72" t="str">
        <f>IF(SUMIFS('PLM001-財務計算用'!$P:$P,'PLM001-財務計算用'!$J:$J,AG$4,'PLM001-財務計算用'!$A:$A,$B19)=0,"",SUMIFS('PLM001-財務計算用'!$P:$P,'PLM001-財務計算用'!$J:$J,AG$4,'PLM001-財務計算用'!$A:$A,$B19))</f>
        <v/>
      </c>
      <c r="AH19" s="71" t="str">
        <f>IF(SUMIFS('PLM002'!$K:$K,'PLM002'!$C:$C,AG$4,'PLM002'!$F:$F,$B19)=0,"",SUMIFS('PLM002'!$K:$K,'PLM002'!$C:$C,AG$4,'PLM002'!$F:$F,$B19))</f>
        <v/>
      </c>
      <c r="AI19" s="72" t="str">
        <f>IF(SUMIFS('PLM001-財務計算用'!$P:$P,'PLM001-財務計算用'!$J:$J,AI$4,'PLM001-財務計算用'!$A:$A,$B19)=0,"",SUMIFS('PLM001-財務計算用'!$P:$P,'PLM001-財務計算用'!$J:$J,AI$4,'PLM001-財務計算用'!$A:$A,$B19))</f>
        <v/>
      </c>
      <c r="AJ19" s="71" t="str">
        <f>IF(SUMIFS('PLM002'!$K:$K,'PLM002'!$C:$C,AI$4,'PLM002'!$F:$F,$B19)=0,"",SUMIFS('PLM002'!$K:$K,'PLM002'!$C:$C,AI$4,'PLM002'!$F:$F,$B19))</f>
        <v/>
      </c>
      <c r="AK19" s="72" t="str">
        <f>IF(SUMIFS('PLM001-財務計算用'!$P:$P,'PLM001-財務計算用'!$J:$J,AK$4,'PLM001-財務計算用'!$A:$A,$B19)=0,"",SUMIFS('PLM001-財務計算用'!$P:$P,'PLM001-財務計算用'!$J:$J,AK$4,'PLM001-財務計算用'!$A:$A,$B19))</f>
        <v/>
      </c>
      <c r="AL19" s="71">
        <f>IF(SUMIFS('PLM002'!$K:$K,'PLM002'!$C:$C,AK$4,'PLM002'!$F:$F,$B19)=0,"",SUMIFS('PLM002'!$K:$K,'PLM002'!$C:$C,AK$4,'PLM002'!$F:$F,$B19))</f>
        <v>19</v>
      </c>
      <c r="AM19" s="72" t="str">
        <f>IF(SUMIFS('PLM001-財務計算用'!$P:$P,'PLM001-財務計算用'!$J:$J,AM$4,'PLM001-財務計算用'!$A:$A,$B19)=0,"",SUMIFS('PLM001-財務計算用'!$P:$P,'PLM001-財務計算用'!$J:$J,AM$4,'PLM001-財務計算用'!$A:$A,$B19))</f>
        <v/>
      </c>
      <c r="AN19" s="71" t="str">
        <f>IF(SUMIFS('PLM002'!$K:$K,'PLM002'!$C:$C,AM$4,'PLM002'!$F:$F,$B19)=0,"",SUMIFS('PLM002'!$K:$K,'PLM002'!$C:$C,AM$4,'PLM002'!$F:$F,$B19))</f>
        <v/>
      </c>
      <c r="AO19" s="72" t="str">
        <f>IF(SUMIFS('PLM001-財務計算用'!$P:$P,'PLM001-財務計算用'!$J:$J,AO$4,'PLM001-財務計算用'!$A:$A,$B19)=0,"",SUMIFS('PLM001-財務計算用'!$P:$P,'PLM001-財務計算用'!$J:$J,AO$4,'PLM001-財務計算用'!$A:$A,$B19))</f>
        <v/>
      </c>
      <c r="AP19" s="71">
        <f>IF(SUMIFS('PLM002'!$K:$K,'PLM002'!$C:$C,AO$4,'PLM002'!$F:$F,$B19)=0,"",SUMIFS('PLM002'!$K:$K,'PLM002'!$C:$C,AO$4,'PLM002'!$F:$F,$B19))</f>
        <v>8</v>
      </c>
      <c r="AQ19" s="72" t="str">
        <f>IF(SUMIFS('PLM001-財務計算用'!$P:$P,'PLM001-財務計算用'!$J:$J,AQ$4,'PLM001-財務計算用'!$A:$A,$B19)=0,"",SUMIFS('PLM001-財務計算用'!$P:$P,'PLM001-財務計算用'!$J:$J,AQ$4,'PLM001-財務計算用'!$A:$A,$B19))</f>
        <v/>
      </c>
      <c r="AR19" s="71" t="str">
        <f>IF(SUMIFS('PLM002'!$K:$K,'PLM002'!$C:$C,AQ$4,'PLM002'!$F:$F,$B19)=0,"",SUMIFS('PLM002'!$K:$K,'PLM002'!$C:$C,AQ$4,'PLM002'!$F:$F,$B19))</f>
        <v/>
      </c>
      <c r="AS19" s="72" t="str">
        <f>IF(SUMIFS('PLM001-財務計算用'!$P:$P,'PLM001-財務計算用'!$J:$J,AS$4,'PLM001-財務計算用'!$A:$A,$B19)=0,"",SUMIFS('PLM001-財務計算用'!$P:$P,'PLM001-財務計算用'!$J:$J,AS$4,'PLM001-財務計算用'!$A:$A,$B19))</f>
        <v/>
      </c>
      <c r="AT19" s="71">
        <f>IF(SUMIFS('PLM002'!$K:$K,'PLM002'!$C:$C,AS$4,'PLM002'!$F:$F,$B19)=0,"",SUMIFS('PLM002'!$K:$K,'PLM002'!$C:$C,AS$4,'PLM002'!$F:$F,$B19))</f>
        <v>776.4</v>
      </c>
      <c r="AU19" s="72" t="str">
        <f>IF(SUMIFS('PLM001-財務計算用'!$P:$P,'PLM001-財務計算用'!$J:$J,AU$4,'PLM001-財務計算用'!$A:$A,$B19)=0,"",SUMIFS('PLM001-財務計算用'!$P:$P,'PLM001-財務計算用'!$J:$J,AU$4,'PLM001-財務計算用'!$A:$A,$B19))</f>
        <v/>
      </c>
      <c r="AV19" s="71" t="str">
        <f>IF(SUMIFS('PLM002'!$K:$K,'PLM002'!$C:$C,AU$4,'PLM002'!$F:$F,$B19)=0,"",SUMIFS('PLM002'!$K:$K,'PLM002'!$C:$C,AU$4,'PLM002'!$F:$F,$B19))</f>
        <v/>
      </c>
      <c r="AW19" s="72" t="str">
        <f>IF(SUMIFS('PLM001-財務計算用'!$P:$P,'PLM001-財務計算用'!$J:$J,AW$4,'PLM001-財務計算用'!$A:$A,$B19)=0,"",SUMIFS('PLM001-財務計算用'!$P:$P,'PLM001-財務計算用'!$J:$J,AW$4,'PLM001-財務計算用'!$A:$A,$B19))</f>
        <v/>
      </c>
      <c r="AX19" s="71" t="str">
        <f>IF(SUMIFS('PLM002'!$K:$K,'PLM002'!$C:$C,AW$4,'PLM002'!$F:$F,$B19)=0,"",SUMIFS('PLM002'!$K:$K,'PLM002'!$C:$C,AW$4,'PLM002'!$F:$F,$B19))</f>
        <v/>
      </c>
      <c r="AY19" s="72" t="str">
        <f>IF(SUMIFS('PLM001-財務計算用'!$P:$P,'PLM001-財務計算用'!$J:$J,AY$4,'PLM001-財務計算用'!$A:$A,$B19)=0,"",SUMIFS('PLM001-財務計算用'!$P:$P,'PLM001-財務計算用'!$J:$J,AY$4,'PLM001-財務計算用'!$A:$A,$B19))</f>
        <v/>
      </c>
      <c r="AZ19" s="71" t="str">
        <f>IF(SUMIFS('PLM002'!$K:$K,'PLM002'!$C:$C,AY$4,'PLM002'!$F:$F,$B19)=0,"",SUMIFS('PLM002'!$K:$K,'PLM002'!$C:$C,AY$4,'PLM002'!$F:$F,$B19))</f>
        <v/>
      </c>
      <c r="BA19" s="72" t="str">
        <f>IF(SUMIFS('PLM001-財務計算用'!$P:$P,'PLM001-財務計算用'!$J:$J,BA$4,'PLM001-財務計算用'!$A:$A,$B19)=0,"",SUMIFS('PLM001-財務計算用'!$P:$P,'PLM001-財務計算用'!$J:$J,BA$4,'PLM001-財務計算用'!$A:$A,$B19))</f>
        <v/>
      </c>
      <c r="BB19" s="71" t="str">
        <f>IF(SUMIFS('PLM002'!$K:$K,'PLM002'!$C:$C,BA$4,'PLM002'!$F:$F,$B19)=0,"",SUMIFS('PLM002'!$K:$K,'PLM002'!$C:$C,BA$4,'PLM002'!$F:$F,$B19))</f>
        <v/>
      </c>
      <c r="BC19" s="72" t="str">
        <f>IF(SUMIFS('PLM001-財務計算用'!$P:$P,'PLM001-財務計算用'!$J:$J,BC$4,'PLM001-財務計算用'!$A:$A,$B19)=0,"",SUMIFS('PLM001-財務計算用'!$P:$P,'PLM001-財務計算用'!$J:$J,BC$4,'PLM001-財務計算用'!$A:$A,$B19))</f>
        <v/>
      </c>
      <c r="BD19" s="71" t="str">
        <f>IF(SUMIFS('PLM002'!$K:$K,'PLM002'!$C:$C,BC$4,'PLM002'!$F:$F,$B19)=0,"",SUMIFS('PLM002'!$K:$K,'PLM002'!$C:$C,BC$4,'PLM002'!$F:$F,$B19))</f>
        <v/>
      </c>
      <c r="BE19" s="72" t="str">
        <f>IF(SUMIFS('PLM001-財務計算用'!$P:$P,'PLM001-財務計算用'!$J:$J,BE$4,'PLM001-財務計算用'!$A:$A,$B19)=0,"",SUMIFS('PLM001-財務計算用'!$P:$P,'PLM001-財務計算用'!$J:$J,BE$4,'PLM001-財務計算用'!$A:$A,$B19))</f>
        <v/>
      </c>
      <c r="BF19" s="71" t="str">
        <f>IF(SUMIFS('PLM002'!$K:$K,'PLM002'!$C:$C,BE$4,'PLM002'!$F:$F,$B19)=0,"",SUMIFS('PLM002'!$K:$K,'PLM002'!$C:$C,BE$4,'PLM002'!$F:$F,$B19))</f>
        <v/>
      </c>
      <c r="BG19" s="72" t="str">
        <f>IF(SUMIFS('PLM001-財務計算用'!$P:$P,'PLM001-財務計算用'!$J:$J,BG$4,'PLM001-財務計算用'!$A:$A,$B19)=0,"",SUMIFS('PLM001-財務計算用'!$P:$P,'PLM001-財務計算用'!$J:$J,BG$4,'PLM001-財務計算用'!$A:$A,$B19))</f>
        <v/>
      </c>
      <c r="BH19" s="71" t="str">
        <f>IF(SUMIFS('PLM002'!$K:$K,'PLM002'!$C:$C,BG$4,'PLM002'!$F:$F,$B19)=0,"",SUMIFS('PLM002'!$K:$K,'PLM002'!$C:$C,BG$4,'PLM002'!$F:$F,$B19))</f>
        <v/>
      </c>
      <c r="BI19" s="72" t="str">
        <f>IF(SUMIFS('PLM001-財務計算用'!$P:$P,'PLM001-財務計算用'!$J:$J,BI$4,'PLM001-財務計算用'!$A:$A,$B19)=0,"",SUMIFS('PLM001-財務計算用'!$P:$P,'PLM001-財務計算用'!$J:$J,BI$4,'PLM001-財務計算用'!$A:$A,$B19))</f>
        <v/>
      </c>
      <c r="BJ19" s="71" t="str">
        <f>IF(SUMIFS('PLM002'!$K:$K,'PLM002'!$C:$C,BI$4,'PLM002'!$F:$F,$B19)=0,"",SUMIFS('PLM002'!$K:$K,'PLM002'!$C:$C,BI$4,'PLM002'!$F:$F,$B19))</f>
        <v/>
      </c>
      <c r="BK19" s="72" t="str">
        <f>IF(SUMIFS('PLM001-財務計算用'!$P:$P,'PLM001-財務計算用'!$J:$J,BK$4,'PLM001-財務計算用'!$A:$A,$B19)=0,"",SUMIFS('PLM001-財務計算用'!$P:$P,'PLM001-財務計算用'!$J:$J,BK$4,'PLM001-財務計算用'!$A:$A,$B19))</f>
        <v/>
      </c>
      <c r="BL19" s="71" t="str">
        <f>IF(SUMIFS('PLM002'!$K:$K,'PLM002'!$C:$C,BK$4,'PLM002'!$F:$F,$B19)=0,"",SUMIFS('PLM002'!$K:$K,'PLM002'!$C:$C,BK$4,'PLM002'!$F:$F,$B19))</f>
        <v/>
      </c>
      <c r="BM19" s="72" t="str">
        <f>IF(SUMIFS('PLM001-財務計算用'!$P:$P,'PLM001-財務計算用'!$J:$J,BM$4,'PLM001-財務計算用'!$A:$A,$B19)=0,"",SUMIFS('PLM001-財務計算用'!$P:$P,'PLM001-財務計算用'!$J:$J,BM$4,'PLM001-財務計算用'!$A:$A,$B19))</f>
        <v/>
      </c>
      <c r="BN19" s="71" t="str">
        <f>IF(SUMIFS('PLM002'!$K:$K,'PLM002'!$C:$C,BM$4,'PLM002'!$F:$F,$B19)=0,"",SUMIFS('PLM002'!$K:$K,'PLM002'!$C:$C,BM$4,'PLM002'!$F:$F,$B19))</f>
        <v/>
      </c>
      <c r="BO19" s="72" t="str">
        <f>IF(SUMIFS('PLM001-財務計算用'!$P:$P,'PLM001-財務計算用'!$J:$J,BO$4,'PLM001-財務計算用'!$A:$A,$B19)=0,"",SUMIFS('PLM001-財務計算用'!$P:$P,'PLM001-財務計算用'!$J:$J,BO$4,'PLM001-財務計算用'!$A:$A,$B19))</f>
        <v/>
      </c>
      <c r="BP19" s="71" t="str">
        <f>IF(SUMIFS('PLM002'!$K:$K,'PLM002'!$C:$C,BO$4,'PLM002'!$F:$F,$B19)=0,"",SUMIFS('PLM002'!$K:$K,'PLM002'!$C:$C,BO$4,'PLM002'!$F:$F,$B19))</f>
        <v/>
      </c>
      <c r="BQ19" s="72" t="str">
        <f>IF(SUMIFS('PLM001-財務計算用'!$P:$P,'PLM001-財務計算用'!$J:$J,BQ$4,'PLM001-財務計算用'!$A:$A,$B19)=0,"",SUMIFS('PLM001-財務計算用'!$P:$P,'PLM001-財務計算用'!$J:$J,BQ$4,'PLM001-財務計算用'!$A:$A,$B19))</f>
        <v/>
      </c>
      <c r="BR19" s="71" t="str">
        <f>IF(SUMIFS('PLM002'!$K:$K,'PLM002'!$C:$C,BQ$4,'PLM002'!$F:$F,$B19)=0,"",SUMIFS('PLM002'!$K:$K,'PLM002'!$C:$C,BQ$4,'PLM002'!$F:$F,$B19))</f>
        <v/>
      </c>
      <c r="BS19" s="72" t="str">
        <f>IF(SUMIFS('PLM001-財務計算用'!$P:$P,'PLM001-財務計算用'!$J:$J,BS$4,'PLM001-財務計算用'!$A:$A,$B19)=0,"",SUMIFS('PLM001-財務計算用'!$P:$P,'PLM001-財務計算用'!$J:$J,BS$4,'PLM001-財務計算用'!$A:$A,$B19))</f>
        <v/>
      </c>
      <c r="BT19" s="71">
        <f>IF(SUMIFS('PLM002'!$K:$K,'PLM002'!$C:$C,BS$4,'PLM002'!$F:$F,$B19)=0,"",SUMIFS('PLM002'!$K:$K,'PLM002'!$C:$C,BS$4,'PLM002'!$F:$F,$B19))</f>
        <v>186</v>
      </c>
      <c r="BU19" s="72" t="str">
        <f>IF(SUMIFS('PLM001-財務計算用'!$P:$P,'PLM001-財務計算用'!$J:$J,BU$4,'PLM001-財務計算用'!$A:$A,$B19)=0,"",SUMIFS('PLM001-財務計算用'!$P:$P,'PLM001-財務計算用'!$J:$J,BU$4,'PLM001-財務計算用'!$A:$A,$B19))</f>
        <v/>
      </c>
      <c r="BV19" s="71" t="str">
        <f>IF(SUMIFS('PLM002'!$K:$K,'PLM002'!$C:$C,BU$4,'PLM002'!$F:$F,$B19)=0,"",SUMIFS('PLM002'!$K:$K,'PLM002'!$C:$C,BU$4,'PLM002'!$F:$F,$B19))</f>
        <v/>
      </c>
      <c r="BW19" s="72" t="str">
        <f>IF(SUMIFS('PLM001-財務計算用'!$P:$P,'PLM001-財務計算用'!$J:$J,BW$4,'PLM001-財務計算用'!$A:$A,$B19)=0,"",SUMIFS('PLM001-財務計算用'!$P:$P,'PLM001-財務計算用'!$J:$J,BW$4,'PLM001-財務計算用'!$A:$A,$B19))</f>
        <v/>
      </c>
      <c r="BX19" s="71" t="str">
        <f>IF(SUMIFS('PLM002'!$K:$K,'PLM002'!$C:$C,BW$4,'PLM002'!$F:$F,$B19)=0,"",SUMIFS('PLM002'!$K:$K,'PLM002'!$C:$C,BW$4,'PLM002'!$F:$F,$B19))</f>
        <v/>
      </c>
      <c r="BY19" s="72" t="str">
        <f>IF(SUMIFS('PLM001-財務計算用'!$P:$P,'PLM001-財務計算用'!$J:$J,BY$4,'PLM001-財務計算用'!$A:$A,$B19)=0,"",SUMIFS('PLM001-財務計算用'!$P:$P,'PLM001-財務計算用'!$J:$J,BY$4,'PLM001-財務計算用'!$A:$A,$B19))</f>
        <v/>
      </c>
      <c r="BZ19" s="71" t="str">
        <f>IF(SUMIFS('PLM002'!$K:$K,'PLM002'!$C:$C,BY$4,'PLM002'!$F:$F,$B19)=0,"",SUMIFS('PLM002'!$K:$K,'PLM002'!$C:$C,BY$4,'PLM002'!$F:$F,$B19))</f>
        <v/>
      </c>
      <c r="CA19" s="72" t="str">
        <f>IF(SUMIFS('PLM001-財務計算用'!$P:$P,'PLM001-財務計算用'!$J:$J,CA$4,'PLM001-財務計算用'!$A:$A,$B19)=0,"",SUMIFS('PLM001-財務計算用'!$P:$P,'PLM001-財務計算用'!$J:$J,CA$4,'PLM001-財務計算用'!$A:$A,$B19))</f>
        <v/>
      </c>
      <c r="CB19" s="71" t="str">
        <f>IF(SUMIFS('PLM002'!$K:$K,'PLM002'!$C:$C,CA$4,'PLM002'!$F:$F,$B19)=0,"",SUMIFS('PLM002'!$K:$K,'PLM002'!$C:$C,CA$4,'PLM002'!$F:$F,$B19))</f>
        <v/>
      </c>
      <c r="CC19" s="72" t="str">
        <f>IF(SUMIFS('PLM001-財務計算用'!$P:$P,'PLM001-財務計算用'!$J:$J,CC$4,'PLM001-財務計算用'!$A:$A,$B19)=0,"",SUMIFS('PLM001-財務計算用'!$P:$P,'PLM001-財務計算用'!$J:$J,CC$4,'PLM001-財務計算用'!$A:$A,$B19))</f>
        <v/>
      </c>
      <c r="CD19" s="71" t="str">
        <f>IF(SUMIFS('PLM002'!$K:$K,'PLM002'!$C:$C,CC$4,'PLM002'!$F:$F,$B19)=0,"",SUMIFS('PLM002'!$K:$K,'PLM002'!$C:$C,CC$4,'PLM002'!$F:$F,$B19))</f>
        <v/>
      </c>
      <c r="CE19" s="72" t="str">
        <f>IF(SUMIFS('PLM001-財務計算用'!$P:$P,'PLM001-財務計算用'!$J:$J,CE$4,'PLM001-財務計算用'!$A:$A,$B19)=0,"",SUMIFS('PLM001-財務計算用'!$P:$P,'PLM001-財務計算用'!$J:$J,CE$4,'PLM001-財務計算用'!$A:$A,$B19))</f>
        <v/>
      </c>
      <c r="CF19" s="71" t="str">
        <f>IF(SUMIFS('PLM002'!$K:$K,'PLM002'!$C:$C,CE$4,'PLM002'!$F:$F,$B19)=0,"",SUMIFS('PLM002'!$K:$K,'PLM002'!$C:$C,CE$4,'PLM002'!$F:$F,$B19))</f>
        <v/>
      </c>
      <c r="CG19" s="72" t="str">
        <f>IF(SUMIFS('PLM001-財務計算用'!$P:$P,'PLM001-財務計算用'!$J:$J,CG$4,'PLM001-財務計算用'!$A:$A,$B19)=0,"",SUMIFS('PLM001-財務計算用'!$P:$P,'PLM001-財務計算用'!$J:$J,CG$4,'PLM001-財務計算用'!$A:$A,$B19))</f>
        <v/>
      </c>
      <c r="CH19" s="71" t="str">
        <f>IF(SUMIFS('PLM002'!$K:$K,'PLM002'!$C:$C,CG$4,'PLM002'!$F:$F,$B19)=0,"",SUMIFS('PLM002'!$K:$K,'PLM002'!$C:$C,CG$4,'PLM002'!$F:$F,$B19))</f>
        <v/>
      </c>
      <c r="CI19" s="72" t="str">
        <f>IF(SUMIFS('PLM001-財務計算用'!$P:$P,'PLM001-財務計算用'!$J:$J,CI$4,'PLM001-財務計算用'!$A:$A,$B19)=0,"",SUMIFS('PLM001-財務計算用'!$P:$P,'PLM001-財務計算用'!$J:$J,CI$4,'PLM001-財務計算用'!$A:$A,$B19))</f>
        <v/>
      </c>
      <c r="CJ19" s="71" t="str">
        <f>IF(SUMIFS('PLM002'!$K:$K,'PLM002'!$C:$C,CI$4,'PLM002'!$F:$F,$B19)=0,"",SUMIFS('PLM002'!$K:$K,'PLM002'!$C:$C,CI$4,'PLM002'!$F:$F,$B19))</f>
        <v/>
      </c>
      <c r="CK19" s="72" t="str">
        <f>IF(SUMIFS('PLM001-財務計算用'!$P:$P,'PLM001-財務計算用'!$J:$J,CK$4,'PLM001-財務計算用'!$A:$A,$B19)=0,"",SUMIFS('PLM001-財務計算用'!$P:$P,'PLM001-財務計算用'!$J:$J,CK$4,'PLM001-財務計算用'!$A:$A,$B19))</f>
        <v/>
      </c>
      <c r="CL19" s="71" t="str">
        <f>IF(SUMIFS('PLM002'!$K:$K,'PLM002'!$C:$C,CK$4,'PLM002'!$F:$F,$B19)=0,"",SUMIFS('PLM002'!$K:$K,'PLM002'!$C:$C,CK$4,'PLM002'!$F:$F,$B19))</f>
        <v/>
      </c>
      <c r="CM19" s="72" t="str">
        <f>IF(SUMIFS('PLM001-財務計算用'!$P:$P,'PLM001-財務計算用'!$J:$J,CM$4,'PLM001-財務計算用'!$A:$A,$B19)=0,"",SUMIFS('PLM001-財務計算用'!$P:$P,'PLM001-財務計算用'!$J:$J,CM$4,'PLM001-財務計算用'!$A:$A,$B19))</f>
        <v/>
      </c>
      <c r="CN19" s="71" t="str">
        <f>IF(SUMIFS('PLM002'!$K:$K,'PLM002'!$C:$C,CM$4,'PLM002'!$F:$F,$B19)=0,"",SUMIFS('PLM002'!$K:$K,'PLM002'!$C:$C,CM$4,'PLM002'!$F:$F,$B19))</f>
        <v/>
      </c>
      <c r="CO19" s="72">
        <f>IF(SUMIFS('PLM001-財務計算用'!$P:$P,'PLM001-財務計算用'!$J:$J,CO$4,'PLM001-財務計算用'!$A:$A,$B19)=0,"",SUMIFS('PLM001-財務計算用'!$P:$P,'PLM001-財務計算用'!$J:$J,CO$4,'PLM001-財務計算用'!$A:$A,$B19))</f>
        <v>100</v>
      </c>
      <c r="CP19" s="71">
        <f>IF(SUMIFS('PLM002'!$K:$K,'PLM002'!$C:$C,CO$4,'PLM002'!$F:$F,$B19)=0,"",SUMIFS('PLM002'!$K:$K,'PLM002'!$C:$C,CO$4,'PLM002'!$F:$F,$B19))</f>
        <v>28</v>
      </c>
      <c r="CQ19" s="72" t="str">
        <f>IF(SUMIFS('PLM001-財務計算用'!$P:$P,'PLM001-財務計算用'!$J:$J,CQ$4,'PLM001-財務計算用'!$A:$A,$B19)=0,"",SUMIFS('PLM001-財務計算用'!$P:$P,'PLM001-財務計算用'!$J:$J,CQ$4,'PLM001-財務計算用'!$A:$A,$B19))</f>
        <v/>
      </c>
      <c r="CR19" s="71" t="str">
        <f>IF(SUMIFS('PLM002'!$K:$K,'PLM002'!$C:$C,CQ$4,'PLM002'!$F:$F,$B19)=0,"",SUMIFS('PLM002'!$K:$K,'PLM002'!$C:$C,CQ$4,'PLM002'!$F:$F,$B19))</f>
        <v/>
      </c>
      <c r="CS19" s="72" t="str">
        <f>IF(SUMIFS('PLM001-財務計算用'!$P:$P,'PLM001-財務計算用'!$J:$J,CS$4,'PLM001-財務計算用'!$A:$A,$B19)=0,"",SUMIFS('PLM001-財務計算用'!$P:$P,'PLM001-財務計算用'!$J:$J,CS$4,'PLM001-財務計算用'!$A:$A,$B19))</f>
        <v/>
      </c>
      <c r="CT19" s="71">
        <f>IF(SUMIFS('PLM002'!$K:$K,'PLM002'!$C:$C,CS$4,'PLM002'!$F:$F,$B19)=0,"",SUMIFS('PLM002'!$K:$K,'PLM002'!$C:$C,CS$4,'PLM002'!$F:$F,$B19))</f>
        <v>59.5</v>
      </c>
      <c r="CU19" s="72" t="str">
        <f>IF(SUMIFS('PLM001-財務計算用'!$P:$P,'PLM001-財務計算用'!$J:$J,CU$4,'PLM001-財務計算用'!$A:$A,$B19)=0,"",SUMIFS('PLM001-財務計算用'!$P:$P,'PLM001-財務計算用'!$J:$J,CU$4,'PLM001-財務計算用'!$A:$A,$B19))</f>
        <v/>
      </c>
      <c r="CV19" s="71" t="str">
        <f>IF(SUMIFS('PLM002'!$K:$K,'PLM002'!$C:$C,CU$4,'PLM002'!$F:$F,$B19)=0,"",SUMIFS('PLM002'!$K:$K,'PLM002'!$C:$C,CU$4,'PLM002'!$F:$F,$B19))</f>
        <v/>
      </c>
      <c r="CW19" s="72" t="str">
        <f>IF(SUMIFS('PLM001-財務計算用'!$P:$P,'PLM001-財務計算用'!$J:$J,CW$4,'PLM001-財務計算用'!$A:$A,$B19)=0,"",SUMIFS('PLM001-財務計算用'!$P:$P,'PLM001-財務計算用'!$J:$J,CW$4,'PLM001-財務計算用'!$A:$A,$B19))</f>
        <v/>
      </c>
      <c r="CX19" s="71" t="str">
        <f>IF(SUMIFS('PLM002'!$K:$K,'PLM002'!$C:$C,CW$4,'PLM002'!$F:$F,$B19)=0,"",SUMIFS('PLM002'!$K:$K,'PLM002'!$C:$C,CW$4,'PLM002'!$F:$F,$B19))</f>
        <v/>
      </c>
      <c r="CY19" s="72">
        <f>IF(SUMIFS('PLM001-財務計算用'!$P:$P,'PLM001-財務計算用'!$J:$J,CY$4,'PLM001-財務計算用'!$A:$A,$B19)=0,"",SUMIFS('PLM001-財務計算用'!$P:$P,'PLM001-財務計算用'!$J:$J,CY$4,'PLM001-財務計算用'!$A:$A,$B19))</f>
        <v>300</v>
      </c>
      <c r="CZ19" s="71" t="str">
        <f>IF(SUMIFS('PLM002'!$K:$K,'PLM002'!$C:$C,CY$4,'PLM002'!$F:$F,$B19)=0,"",SUMIFS('PLM002'!$K:$K,'PLM002'!$C:$C,CY$4,'PLM002'!$F:$F,$B19))</f>
        <v/>
      </c>
      <c r="DA19" s="72" t="str">
        <f>IF(SUMIFS('PLM001-財務計算用'!$P:$P,'PLM001-財務計算用'!$J:$J,DA$4,'PLM001-財務計算用'!$A:$A,$B19)=0,"",SUMIFS('PLM001-財務計算用'!$P:$P,'PLM001-財務計算用'!$J:$J,DA$4,'PLM001-財務計算用'!$A:$A,$B19))</f>
        <v/>
      </c>
      <c r="DB19" s="71" t="str">
        <f>IF(SUMIFS('PLM002'!$K:$K,'PLM002'!$C:$C,DA$4,'PLM002'!$F:$F,$B19)=0,"",SUMIFS('PLM002'!$K:$K,'PLM002'!$C:$C,DA$4,'PLM002'!$F:$F,$B19))</f>
        <v/>
      </c>
      <c r="DC19" s="72" t="str">
        <f>IF(SUMIFS('PLM001-財務計算用'!$P:$P,'PLM001-財務計算用'!$J:$J,DC$4,'PLM001-財務計算用'!$A:$A,$B19)=0,"",SUMIFS('PLM001-財務計算用'!$P:$P,'PLM001-財務計算用'!$J:$J,DC$4,'PLM001-財務計算用'!$A:$A,$B19))</f>
        <v/>
      </c>
      <c r="DD19" s="71" t="str">
        <f>IF(SUMIFS('PLM002'!$K:$K,'PLM002'!$C:$C,DC$4,'PLM002'!$F:$F,$B19)=0,"",SUMIFS('PLM002'!$K:$K,'PLM002'!$C:$C,DC$4,'PLM002'!$F:$F,$B19))</f>
        <v/>
      </c>
      <c r="DE19" s="72" t="str">
        <f>IF(SUMIFS('PLM001-財務計算用'!$P:$P,'PLM001-財務計算用'!$J:$J,DE$4,'PLM001-財務計算用'!$A:$A,$B19)=0,"",SUMIFS('PLM001-財務計算用'!$P:$P,'PLM001-財務計算用'!$J:$J,DE$4,'PLM001-財務計算用'!$A:$A,$B19))</f>
        <v/>
      </c>
      <c r="DF19" s="71" t="str">
        <f>IF(SUMIFS('PLM002'!$K:$K,'PLM002'!$C:$C,DE$4,'PLM002'!$F:$F,$B19)=0,"",SUMIFS('PLM002'!$K:$K,'PLM002'!$C:$C,DE$4,'PLM002'!$F:$F,$B19))</f>
        <v/>
      </c>
      <c r="DG19" s="72" t="str">
        <f>IF(SUMIFS('PLM001-財務計算用'!$P:$P,'PLM001-財務計算用'!$J:$J,DG$4,'PLM001-財務計算用'!$A:$A,$B19)=0,"",SUMIFS('PLM001-財務計算用'!$P:$P,'PLM001-財務計算用'!$J:$J,DG$4,'PLM001-財務計算用'!$A:$A,$B19))</f>
        <v/>
      </c>
      <c r="DH19" s="71" t="str">
        <f>IF(SUMIFS('PLM002'!$K:$K,'PLM002'!$C:$C,DG$4,'PLM002'!$F:$F,$B19)=0,"",SUMIFS('PLM002'!$K:$K,'PLM002'!$C:$C,DG$4,'PLM002'!$F:$F,$B19))</f>
        <v/>
      </c>
      <c r="DI19" s="72" t="str">
        <f>IF(SUMIFS('PLM001-財務計算用'!$P:$P,'PLM001-財務計算用'!$J:$J,DI$4,'PLM001-財務計算用'!$A:$A,$B19)=0,"",SUMIFS('PLM001-財務計算用'!$P:$P,'PLM001-財務計算用'!$J:$J,DI$4,'PLM001-財務計算用'!$A:$A,$B19))</f>
        <v/>
      </c>
      <c r="DJ19" s="71" t="str">
        <f>IF(SUMIFS('PLM002'!$K:$K,'PLM002'!$C:$C,DI$4,'PLM002'!$F:$F,$B19)=0,"",SUMIFS('PLM002'!$K:$K,'PLM002'!$C:$C,DI$4,'PLM002'!$F:$F,$B19))</f>
        <v/>
      </c>
      <c r="DK19" s="72" t="str">
        <f>IF(SUMIFS('PLM001-財務計算用'!$P:$P,'PLM001-財務計算用'!$J:$J,DK$4,'PLM001-財務計算用'!$A:$A,$B19)=0,"",SUMIFS('PLM001-財務計算用'!$P:$P,'PLM001-財務計算用'!$J:$J,DK$4,'PLM001-財務計算用'!$A:$A,$B19))</f>
        <v/>
      </c>
      <c r="DL19" s="71" t="str">
        <f>IF(SUMIFS('PLM002'!$K:$K,'PLM002'!$C:$C,DK$4,'PLM002'!$F:$F,$B19)=0,"",SUMIFS('PLM002'!$K:$K,'PLM002'!$C:$C,DK$4,'PLM002'!$F:$F,$B19))</f>
        <v/>
      </c>
      <c r="DM19" s="72" t="str">
        <f>IF(SUMIFS('PLM001-財務計算用'!$P:$P,'PLM001-財務計算用'!$J:$J,DM$4,'PLM001-財務計算用'!$A:$A,$B19)=0,"",SUMIFS('PLM001-財務計算用'!$P:$P,'PLM001-財務計算用'!$J:$J,DM$4,'PLM001-財務計算用'!$A:$A,$B19))</f>
        <v/>
      </c>
      <c r="DN19" s="71" t="str">
        <f>IF(SUMIFS('PLM002'!$K:$K,'PLM002'!$C:$C,DM$4,'PLM002'!$F:$F,$B19)=0,"",SUMIFS('PLM002'!$K:$K,'PLM002'!$C:$C,DM$4,'PLM002'!$F:$F,$B19))</f>
        <v/>
      </c>
      <c r="DO19" s="72" t="str">
        <f>IF(SUMIFS('PLM001-財務計算用'!$P:$P,'PLM001-財務計算用'!$J:$J,DO$4,'PLM001-財務計算用'!$A:$A,$B19)=0,"",SUMIFS('PLM001-財務計算用'!$P:$P,'PLM001-財務計算用'!$J:$J,DO$4,'PLM001-財務計算用'!$A:$A,$B19))</f>
        <v/>
      </c>
      <c r="DP19" s="71" t="str">
        <f>IF(SUMIFS('PLM002'!$K:$K,'PLM002'!$C:$C,DO$4,'PLM002'!$F:$F,$B19)=0,"",SUMIFS('PLM002'!$K:$K,'PLM002'!$C:$C,DO$4,'PLM002'!$F:$F,$B19))</f>
        <v/>
      </c>
      <c r="DQ19" s="72">
        <f>IF(SUMIFS('PLM001-財務計算用'!$P:$P,'PLM001-財務計算用'!$J:$J,DQ$4,'PLM001-財務計算用'!$A:$A,$B19)=0,"",SUMIFS('PLM001-財務計算用'!$P:$P,'PLM001-財務計算用'!$J:$J,DQ$4,'PLM001-財務計算用'!$A:$A,$B19))</f>
        <v>20</v>
      </c>
      <c r="DR19" s="71" t="str">
        <f>IF(SUMIFS('PLM002'!$K:$K,'PLM002'!$C:$C,DQ$4,'PLM002'!$F:$F,$B19)=0,"",SUMIFS('PLM002'!$K:$K,'PLM002'!$C:$C,DQ$4,'PLM002'!$F:$F,$B19))</f>
        <v/>
      </c>
      <c r="DS19" s="72" t="str">
        <f>IF(SUMIFS('PLM001-財務計算用'!$P:$P,'PLM001-財務計算用'!$J:$J,DS$4,'PLM001-財務計算用'!$A:$A,$B19)=0,"",SUMIFS('PLM001-財務計算用'!$P:$P,'PLM001-財務計算用'!$J:$J,DS$4,'PLM001-財務計算用'!$A:$A,$B19))</f>
        <v/>
      </c>
      <c r="DT19" s="71" t="str">
        <f>IF(SUMIFS('PLM002'!$K:$K,'PLM002'!$C:$C,DS$4,'PLM002'!$F:$F,$B19)=0,"",SUMIFS('PLM002'!$K:$K,'PLM002'!$C:$C,DS$4,'PLM002'!$F:$F,$B19))</f>
        <v/>
      </c>
      <c r="DU19" s="72" t="str">
        <f>IF(SUMIFS('PLM001-財務計算用'!$P:$P,'PLM001-財務計算用'!$J:$J,DU$4,'PLM001-財務計算用'!$A:$A,$B19)=0,"",SUMIFS('PLM001-財務計算用'!$P:$P,'PLM001-財務計算用'!$J:$J,DU$4,'PLM001-財務計算用'!$A:$A,$B19))</f>
        <v/>
      </c>
      <c r="DV19" s="71" t="str">
        <f>IF(SUMIFS('PLM002'!$K:$K,'PLM002'!$C:$C,DU$4,'PLM002'!$F:$F,$B19)=0,"",SUMIFS('PLM002'!$K:$K,'PLM002'!$C:$C,DU$4,'PLM002'!$F:$F,$B19))</f>
        <v/>
      </c>
      <c r="DW19" s="72" t="str">
        <f>IF(SUMIFS('PLM001-財務計算用'!$P:$P,'PLM001-財務計算用'!$J:$J,DW$4,'PLM001-財務計算用'!$A:$A,$B19)=0,"",SUMIFS('PLM001-財務計算用'!$P:$P,'PLM001-財務計算用'!$J:$J,DW$4,'PLM001-財務計算用'!$A:$A,$B19))</f>
        <v/>
      </c>
      <c r="DX19" s="71" t="str">
        <f>IF(SUMIFS('PLM002'!$K:$K,'PLM002'!$C:$C,DW$4,'PLM002'!$F:$F,$B19)=0,"",SUMIFS('PLM002'!$K:$K,'PLM002'!$C:$C,DW$4,'PLM002'!$F:$F,$B19))</f>
        <v/>
      </c>
      <c r="DY19" s="72" t="str">
        <f>IF(SUMIFS('PLM001-財務計算用'!$P:$P,'PLM001-財務計算用'!$J:$J,DY$4,'PLM001-財務計算用'!$A:$A,$B19)=0,"",SUMIFS('PLM001-財務計算用'!$P:$P,'PLM001-財務計算用'!$J:$J,DY$4,'PLM001-財務計算用'!$A:$A,$B19))</f>
        <v/>
      </c>
      <c r="DZ19" s="71" t="str">
        <f>IF(SUMIFS('PLM002'!$K:$K,'PLM002'!$C:$C,DY$4,'PLM002'!$F:$F,$B19)=0,"",SUMIFS('PLM002'!$K:$K,'PLM002'!$C:$C,DY$4,'PLM002'!$F:$F,$B19))</f>
        <v/>
      </c>
      <c r="EA19" s="72" t="str">
        <f>IF(SUMIFS('PLM001-財務計算用'!$P:$P,'PLM001-財務計算用'!$J:$J,EA$4,'PLM001-財務計算用'!$A:$A,$B19)=0,"",SUMIFS('PLM001-財務計算用'!$P:$P,'PLM001-財務計算用'!$J:$J,EA$4,'PLM001-財務計算用'!$A:$A,$B19))</f>
        <v/>
      </c>
      <c r="EB19" s="71" t="str">
        <f>IF(SUMIFS('PLM002'!$K:$K,'PLM002'!$C:$C,EA$4,'PLM002'!$F:$F,$B19)=0,"",SUMIFS('PLM002'!$K:$K,'PLM002'!$C:$C,EA$4,'PLM002'!$F:$F,$B19))</f>
        <v/>
      </c>
      <c r="EC19" s="72">
        <f>IF(SUMIFS('PLM001-財務計算用'!$P:$P,'PLM001-財務計算用'!$J:$J,EC$4,'PLM001-財務計算用'!$A:$A,$B19)=0,"",SUMIFS('PLM001-財務計算用'!$P:$P,'PLM001-財務計算用'!$J:$J,EC$4,'PLM001-財務計算用'!$A:$A,$B19))</f>
        <v>130</v>
      </c>
      <c r="ED19" s="71" t="str">
        <f>IF(SUMIFS('PLM002'!$K:$K,'PLM002'!$C:$C,EC$4,'PLM002'!$F:$F,$B19)=0,"",SUMIFS('PLM002'!$K:$K,'PLM002'!$C:$C,EC$4,'PLM002'!$F:$F,$B19))</f>
        <v/>
      </c>
    </row>
    <row r="20" spans="1:134" ht="12.75" customHeight="1">
      <c r="A20" s="96" t="str">
        <f>'PLM014'!A21</f>
        <v>D-協同</v>
      </c>
      <c r="B20" s="178" t="s">
        <v>3275</v>
      </c>
      <c r="C20" s="131" t="str">
        <f>'PLM014'!C21</f>
        <v>首次生產-渦街流量計商品化</v>
      </c>
      <c r="D20" s="97" t="str">
        <f t="shared" si="6"/>
        <v>(K240101P1)  首次生產-渦街流量計商品化</v>
      </c>
      <c r="E20" s="290" t="str">
        <f>'PLM014'!E21</f>
        <v>自動化</v>
      </c>
      <c r="F20" s="290" t="str">
        <f>'PLM014'!F21</f>
        <v>蘇漢城</v>
      </c>
      <c r="G20" s="97" t="str">
        <f>'PLM014'!G21</f>
        <v>Active</v>
      </c>
      <c r="H20" s="98">
        <f>'PLM014'!H21</f>
        <v>45580.666666666664</v>
      </c>
      <c r="I20" s="98">
        <f>'PLM014'!I21</f>
        <v>46023.666666666664</v>
      </c>
      <c r="J20" s="99">
        <f t="shared" si="7"/>
        <v>443</v>
      </c>
      <c r="K20" s="150">
        <f t="shared" si="8"/>
        <v>45912.916666666664</v>
      </c>
      <c r="L20" s="150">
        <f t="shared" si="9"/>
        <v>46001.516666666663</v>
      </c>
      <c r="M20" s="98">
        <f>IF(ISERROR('PLM014'!L21),"",('PLM014'!L21))</f>
        <v>45597</v>
      </c>
      <c r="N20" s="237" t="str">
        <f>IF(IF(ISERROR('PLM014'!N21),"",('PLM014'!N21))=0,"",IF(ISERROR('PLM014'!N21),"",('PLM014'!N21)))</f>
        <v/>
      </c>
      <c r="O20" s="99" t="str">
        <f t="shared" si="0"/>
        <v/>
      </c>
      <c r="P20" s="98">
        <f t="shared" ca="1" si="1"/>
        <v>46044</v>
      </c>
      <c r="Q20" s="99">
        <f t="shared" ca="1" si="2"/>
        <v>447</v>
      </c>
      <c r="R20" s="100">
        <f>'PLM014'!Q21/100</f>
        <v>0.75</v>
      </c>
      <c r="S20" s="139" t="str">
        <f t="shared" ca="1" si="3"/>
        <v>專案延遲 21 天</v>
      </c>
      <c r="U20" s="101">
        <f t="shared" si="4"/>
        <v>48</v>
      </c>
      <c r="V20" s="101">
        <f t="shared" si="5"/>
        <v>8</v>
      </c>
      <c r="W20" s="101">
        <f>IF(SUMIFS('PLM001-財務計算用'!$P:$P,'PLM001-財務計算用'!$A:$A,B20)=0,"未登入",SUMIFS('PLM001-財務計算用'!$P:$P,'PLM001-財務計算用'!$A:$A,B20))</f>
        <v>822</v>
      </c>
      <c r="X20" s="101">
        <f>SUMIFS('PLM002'!$K:$K,'PLM002'!$F:$F,$B20)</f>
        <v>8</v>
      </c>
      <c r="Y20" s="72" t="str">
        <f>IF(SUMIFS('PLM001-財務計算用'!$P:$P,'PLM001-財務計算用'!$J:$J,Y$4,'PLM001-財務計算用'!$A:$A,$B20)=0,"",SUMIFS('PLM001-財務計算用'!$P:$P,'PLM001-財務計算用'!$J:$J,Y$4,'PLM001-財務計算用'!$A:$A,$B20))</f>
        <v/>
      </c>
      <c r="Z20" s="71" t="str">
        <f>IF(SUMIFS('PLM002'!$K:$K,'PLM002'!$C:$C,Y$4,'PLM002'!$F:$F,$B20)=0,"",SUMIFS('PLM002'!$K:$K,'PLM002'!$C:$C,Y$4,'PLM002'!$F:$F,$B20))</f>
        <v/>
      </c>
      <c r="AA20" s="72" t="str">
        <f>IF(SUMIFS('PLM001-財務計算用'!$P:$P,'PLM001-財務計算用'!$J:$J,AA$4,'PLM001-財務計算用'!$A:$A,$B20)=0,"",SUMIFS('PLM001-財務計算用'!$P:$P,'PLM001-財務計算用'!$J:$J,AA$4,'PLM001-財務計算用'!$A:$A,$B20))</f>
        <v/>
      </c>
      <c r="AB20" s="71" t="str">
        <f>IF(SUMIFS('PLM002'!$K:$K,'PLM002'!$C:$C,AA$4,'PLM002'!$F:$F,$B20)=0,"",SUMIFS('PLM002'!$K:$K,'PLM002'!$C:$C,AA$4,'PLM002'!$F:$F,$B20))</f>
        <v/>
      </c>
      <c r="AC20" s="72">
        <f>IF(SUMIFS('PLM001-財務計算用'!$P:$P,'PLM001-財務計算用'!$J:$J,AC$4,'PLM001-財務計算用'!$A:$A,$B20)=0,"",SUMIFS('PLM001-財務計算用'!$P:$P,'PLM001-財務計算用'!$J:$J,AC$4,'PLM001-財務計算用'!$A:$A,$B20))</f>
        <v>8</v>
      </c>
      <c r="AD20" s="71" t="str">
        <f>IF(SUMIFS('PLM002'!$K:$K,'PLM002'!$C:$C,AC$4,'PLM002'!$F:$F,$B20)=0,"",SUMIFS('PLM002'!$K:$K,'PLM002'!$C:$C,AC$4,'PLM002'!$F:$F,$B20))</f>
        <v/>
      </c>
      <c r="AE20" s="72" t="str">
        <f>IF(SUMIFS('PLM001-財務計算用'!$P:$P,'PLM001-財務計算用'!$J:$J,AE$4,'PLM001-財務計算用'!$A:$A,$B20)=0,"",SUMIFS('PLM001-財務計算用'!$P:$P,'PLM001-財務計算用'!$J:$J,AE$4,'PLM001-財務計算用'!$A:$A,$B20))</f>
        <v/>
      </c>
      <c r="AF20" s="71" t="str">
        <f>IF(SUMIFS('PLM002'!$K:$K,'PLM002'!$C:$C,AE$4,'PLM002'!$F:$F,$B20)=0,"",SUMIFS('PLM002'!$K:$K,'PLM002'!$C:$C,AE$4,'PLM002'!$F:$F,$B20))</f>
        <v/>
      </c>
      <c r="AG20" s="72" t="str">
        <f>IF(SUMIFS('PLM001-財務計算用'!$P:$P,'PLM001-財務計算用'!$J:$J,AG$4,'PLM001-財務計算用'!$A:$A,$B20)=0,"",SUMIFS('PLM001-財務計算用'!$P:$P,'PLM001-財務計算用'!$J:$J,AG$4,'PLM001-財務計算用'!$A:$A,$B20))</f>
        <v/>
      </c>
      <c r="AH20" s="71" t="str">
        <f>IF(SUMIFS('PLM002'!$K:$K,'PLM002'!$C:$C,AG$4,'PLM002'!$F:$F,$B20)=0,"",SUMIFS('PLM002'!$K:$K,'PLM002'!$C:$C,AG$4,'PLM002'!$F:$F,$B20))</f>
        <v/>
      </c>
      <c r="AI20" s="72" t="str">
        <f>IF(SUMIFS('PLM001-財務計算用'!$P:$P,'PLM001-財務計算用'!$J:$J,AI$4,'PLM001-財務計算用'!$A:$A,$B20)=0,"",SUMIFS('PLM001-財務計算用'!$P:$P,'PLM001-財務計算用'!$J:$J,AI$4,'PLM001-財務計算用'!$A:$A,$B20))</f>
        <v/>
      </c>
      <c r="AJ20" s="71" t="str">
        <f>IF(SUMIFS('PLM002'!$K:$K,'PLM002'!$C:$C,AI$4,'PLM002'!$F:$F,$B20)=0,"",SUMIFS('PLM002'!$K:$K,'PLM002'!$C:$C,AI$4,'PLM002'!$F:$F,$B20))</f>
        <v/>
      </c>
      <c r="AK20" s="72" t="str">
        <f>IF(SUMIFS('PLM001-財務計算用'!$P:$P,'PLM001-財務計算用'!$J:$J,AK$4,'PLM001-財務計算用'!$A:$A,$B20)=0,"",SUMIFS('PLM001-財務計算用'!$P:$P,'PLM001-財務計算用'!$J:$J,AK$4,'PLM001-財務計算用'!$A:$A,$B20))</f>
        <v/>
      </c>
      <c r="AL20" s="71" t="str">
        <f>IF(SUMIFS('PLM002'!$K:$K,'PLM002'!$C:$C,AK$4,'PLM002'!$F:$F,$B20)=0,"",SUMIFS('PLM002'!$K:$K,'PLM002'!$C:$C,AK$4,'PLM002'!$F:$F,$B20))</f>
        <v/>
      </c>
      <c r="AM20" s="72" t="str">
        <f>IF(SUMIFS('PLM001-財務計算用'!$P:$P,'PLM001-財務計算用'!$J:$J,AM$4,'PLM001-財務計算用'!$A:$A,$B20)=0,"",SUMIFS('PLM001-財務計算用'!$P:$P,'PLM001-財務計算用'!$J:$J,AM$4,'PLM001-財務計算用'!$A:$A,$B20))</f>
        <v/>
      </c>
      <c r="AN20" s="71" t="str">
        <f>IF(SUMIFS('PLM002'!$K:$K,'PLM002'!$C:$C,AM$4,'PLM002'!$F:$F,$B20)=0,"",SUMIFS('PLM002'!$K:$K,'PLM002'!$C:$C,AM$4,'PLM002'!$F:$F,$B20))</f>
        <v/>
      </c>
      <c r="AO20" s="72" t="str">
        <f>IF(SUMIFS('PLM001-財務計算用'!$P:$P,'PLM001-財務計算用'!$J:$J,AO$4,'PLM001-財務計算用'!$A:$A,$B20)=0,"",SUMIFS('PLM001-財務計算用'!$P:$P,'PLM001-財務計算用'!$J:$J,AO$4,'PLM001-財務計算用'!$A:$A,$B20))</f>
        <v/>
      </c>
      <c r="AP20" s="71" t="str">
        <f>IF(SUMIFS('PLM002'!$K:$K,'PLM002'!$C:$C,AO$4,'PLM002'!$F:$F,$B20)=0,"",SUMIFS('PLM002'!$K:$K,'PLM002'!$C:$C,AO$4,'PLM002'!$F:$F,$B20))</f>
        <v/>
      </c>
      <c r="AQ20" s="72" t="str">
        <f>IF(SUMIFS('PLM001-財務計算用'!$P:$P,'PLM001-財務計算用'!$J:$J,AQ$4,'PLM001-財務計算用'!$A:$A,$B20)=0,"",SUMIFS('PLM001-財務計算用'!$P:$P,'PLM001-財務計算用'!$J:$J,AQ$4,'PLM001-財務計算用'!$A:$A,$B20))</f>
        <v/>
      </c>
      <c r="AR20" s="71" t="str">
        <f>IF(SUMIFS('PLM002'!$K:$K,'PLM002'!$C:$C,AQ$4,'PLM002'!$F:$F,$B20)=0,"",SUMIFS('PLM002'!$K:$K,'PLM002'!$C:$C,AQ$4,'PLM002'!$F:$F,$B20))</f>
        <v/>
      </c>
      <c r="AS20" s="72" t="str">
        <f>IF(SUMIFS('PLM001-財務計算用'!$P:$P,'PLM001-財務計算用'!$J:$J,AS$4,'PLM001-財務計算用'!$A:$A,$B20)=0,"",SUMIFS('PLM001-財務計算用'!$P:$P,'PLM001-財務計算用'!$J:$J,AS$4,'PLM001-財務計算用'!$A:$A,$B20))</f>
        <v/>
      </c>
      <c r="AT20" s="71" t="str">
        <f>IF(SUMIFS('PLM002'!$K:$K,'PLM002'!$C:$C,AS$4,'PLM002'!$F:$F,$B20)=0,"",SUMIFS('PLM002'!$K:$K,'PLM002'!$C:$C,AS$4,'PLM002'!$F:$F,$B20))</f>
        <v/>
      </c>
      <c r="AU20" s="72" t="str">
        <f>IF(SUMIFS('PLM001-財務計算用'!$P:$P,'PLM001-財務計算用'!$J:$J,AU$4,'PLM001-財務計算用'!$A:$A,$B20)=0,"",SUMIFS('PLM001-財務計算用'!$P:$P,'PLM001-財務計算用'!$J:$J,AU$4,'PLM001-財務計算用'!$A:$A,$B20))</f>
        <v/>
      </c>
      <c r="AV20" s="71" t="str">
        <f>IF(SUMIFS('PLM002'!$K:$K,'PLM002'!$C:$C,AU$4,'PLM002'!$F:$F,$B20)=0,"",SUMIFS('PLM002'!$K:$K,'PLM002'!$C:$C,AU$4,'PLM002'!$F:$F,$B20))</f>
        <v/>
      </c>
      <c r="AW20" s="72" t="str">
        <f>IF(SUMIFS('PLM001-財務計算用'!$P:$P,'PLM001-財務計算用'!$J:$J,AW$4,'PLM001-財務計算用'!$A:$A,$B20)=0,"",SUMIFS('PLM001-財務計算用'!$P:$P,'PLM001-財務計算用'!$J:$J,AW$4,'PLM001-財務計算用'!$A:$A,$B20))</f>
        <v/>
      </c>
      <c r="AX20" s="71" t="str">
        <f>IF(SUMIFS('PLM002'!$K:$K,'PLM002'!$C:$C,AW$4,'PLM002'!$F:$F,$B20)=0,"",SUMIFS('PLM002'!$K:$K,'PLM002'!$C:$C,AW$4,'PLM002'!$F:$F,$B20))</f>
        <v/>
      </c>
      <c r="AY20" s="72" t="str">
        <f>IF(SUMIFS('PLM001-財務計算用'!$P:$P,'PLM001-財務計算用'!$J:$J,AY$4,'PLM001-財務計算用'!$A:$A,$B20)=0,"",SUMIFS('PLM001-財務計算用'!$P:$P,'PLM001-財務計算用'!$J:$J,AY$4,'PLM001-財務計算用'!$A:$A,$B20))</f>
        <v/>
      </c>
      <c r="AZ20" s="71" t="str">
        <f>IF(SUMIFS('PLM002'!$K:$K,'PLM002'!$C:$C,AY$4,'PLM002'!$F:$F,$B20)=0,"",SUMIFS('PLM002'!$K:$K,'PLM002'!$C:$C,AY$4,'PLM002'!$F:$F,$B20))</f>
        <v/>
      </c>
      <c r="BA20" s="72" t="str">
        <f>IF(SUMIFS('PLM001-財務計算用'!$P:$P,'PLM001-財務計算用'!$J:$J,BA$4,'PLM001-財務計算用'!$A:$A,$B20)=0,"",SUMIFS('PLM001-財務計算用'!$P:$P,'PLM001-財務計算用'!$J:$J,BA$4,'PLM001-財務計算用'!$A:$A,$B20))</f>
        <v/>
      </c>
      <c r="BB20" s="71" t="str">
        <f>IF(SUMIFS('PLM002'!$K:$K,'PLM002'!$C:$C,BA$4,'PLM002'!$F:$F,$B20)=0,"",SUMIFS('PLM002'!$K:$K,'PLM002'!$C:$C,BA$4,'PLM002'!$F:$F,$B20))</f>
        <v/>
      </c>
      <c r="BC20" s="72" t="str">
        <f>IF(SUMIFS('PLM001-財務計算用'!$P:$P,'PLM001-財務計算用'!$J:$J,BC$4,'PLM001-財務計算用'!$A:$A,$B20)=0,"",SUMIFS('PLM001-財務計算用'!$P:$P,'PLM001-財務計算用'!$J:$J,BC$4,'PLM001-財務計算用'!$A:$A,$B20))</f>
        <v/>
      </c>
      <c r="BD20" s="71" t="str">
        <f>IF(SUMIFS('PLM002'!$K:$K,'PLM002'!$C:$C,BC$4,'PLM002'!$F:$F,$B20)=0,"",SUMIFS('PLM002'!$K:$K,'PLM002'!$C:$C,BC$4,'PLM002'!$F:$F,$B20))</f>
        <v/>
      </c>
      <c r="BE20" s="72" t="str">
        <f>IF(SUMIFS('PLM001-財務計算用'!$P:$P,'PLM001-財務計算用'!$J:$J,BE$4,'PLM001-財務計算用'!$A:$A,$B20)=0,"",SUMIFS('PLM001-財務計算用'!$P:$P,'PLM001-財務計算用'!$J:$J,BE$4,'PLM001-財務計算用'!$A:$A,$B20))</f>
        <v/>
      </c>
      <c r="BF20" s="71" t="str">
        <f>IF(SUMIFS('PLM002'!$K:$K,'PLM002'!$C:$C,BE$4,'PLM002'!$F:$F,$B20)=0,"",SUMIFS('PLM002'!$K:$K,'PLM002'!$C:$C,BE$4,'PLM002'!$F:$F,$B20))</f>
        <v/>
      </c>
      <c r="BG20" s="72" t="str">
        <f>IF(SUMIFS('PLM001-財務計算用'!$P:$P,'PLM001-財務計算用'!$J:$J,BG$4,'PLM001-財務計算用'!$A:$A,$B20)=0,"",SUMIFS('PLM001-財務計算用'!$P:$P,'PLM001-財務計算用'!$J:$J,BG$4,'PLM001-財務計算用'!$A:$A,$B20))</f>
        <v/>
      </c>
      <c r="BH20" s="71" t="str">
        <f>IF(SUMIFS('PLM002'!$K:$K,'PLM002'!$C:$C,BG$4,'PLM002'!$F:$F,$B20)=0,"",SUMIFS('PLM002'!$K:$K,'PLM002'!$C:$C,BG$4,'PLM002'!$F:$F,$B20))</f>
        <v/>
      </c>
      <c r="BI20" s="72" t="str">
        <f>IF(SUMIFS('PLM001-財務計算用'!$P:$P,'PLM001-財務計算用'!$J:$J,BI$4,'PLM001-財務計算用'!$A:$A,$B20)=0,"",SUMIFS('PLM001-財務計算用'!$P:$P,'PLM001-財務計算用'!$J:$J,BI$4,'PLM001-財務計算用'!$A:$A,$B20))</f>
        <v/>
      </c>
      <c r="BJ20" s="71" t="str">
        <f>IF(SUMIFS('PLM002'!$K:$K,'PLM002'!$C:$C,BI$4,'PLM002'!$F:$F,$B20)=0,"",SUMIFS('PLM002'!$K:$K,'PLM002'!$C:$C,BI$4,'PLM002'!$F:$F,$B20))</f>
        <v/>
      </c>
      <c r="BK20" s="72" t="str">
        <f>IF(SUMIFS('PLM001-財務計算用'!$P:$P,'PLM001-財務計算用'!$J:$J,BK$4,'PLM001-財務計算用'!$A:$A,$B20)=0,"",SUMIFS('PLM001-財務計算用'!$P:$P,'PLM001-財務計算用'!$J:$J,BK$4,'PLM001-財務計算用'!$A:$A,$B20))</f>
        <v/>
      </c>
      <c r="BL20" s="71" t="str">
        <f>IF(SUMIFS('PLM002'!$K:$K,'PLM002'!$C:$C,BK$4,'PLM002'!$F:$F,$B20)=0,"",SUMIFS('PLM002'!$K:$K,'PLM002'!$C:$C,BK$4,'PLM002'!$F:$F,$B20))</f>
        <v/>
      </c>
      <c r="BM20" s="72" t="str">
        <f>IF(SUMIFS('PLM001-財務計算用'!$P:$P,'PLM001-財務計算用'!$J:$J,BM$4,'PLM001-財務計算用'!$A:$A,$B20)=0,"",SUMIFS('PLM001-財務計算用'!$P:$P,'PLM001-財務計算用'!$J:$J,BM$4,'PLM001-財務計算用'!$A:$A,$B20))</f>
        <v/>
      </c>
      <c r="BN20" s="71">
        <f>IF(SUMIFS('PLM002'!$K:$K,'PLM002'!$C:$C,BM$4,'PLM002'!$F:$F,$B20)=0,"",SUMIFS('PLM002'!$K:$K,'PLM002'!$C:$C,BM$4,'PLM002'!$F:$F,$B20))</f>
        <v>8</v>
      </c>
      <c r="BO20" s="72" t="str">
        <f>IF(SUMIFS('PLM001-財務計算用'!$P:$P,'PLM001-財務計算用'!$J:$J,BO$4,'PLM001-財務計算用'!$A:$A,$B20)=0,"",SUMIFS('PLM001-財務計算用'!$P:$P,'PLM001-財務計算用'!$J:$J,BO$4,'PLM001-財務計算用'!$A:$A,$B20))</f>
        <v/>
      </c>
      <c r="BP20" s="71" t="str">
        <f>IF(SUMIFS('PLM002'!$K:$K,'PLM002'!$C:$C,BO$4,'PLM002'!$F:$F,$B20)=0,"",SUMIFS('PLM002'!$K:$K,'PLM002'!$C:$C,BO$4,'PLM002'!$F:$F,$B20))</f>
        <v/>
      </c>
      <c r="BQ20" s="72" t="str">
        <f>IF(SUMIFS('PLM001-財務計算用'!$P:$P,'PLM001-財務計算用'!$J:$J,BQ$4,'PLM001-財務計算用'!$A:$A,$B20)=0,"",SUMIFS('PLM001-財務計算用'!$P:$P,'PLM001-財務計算用'!$J:$J,BQ$4,'PLM001-財務計算用'!$A:$A,$B20))</f>
        <v/>
      </c>
      <c r="BR20" s="71" t="str">
        <f>IF(SUMIFS('PLM002'!$K:$K,'PLM002'!$C:$C,BQ$4,'PLM002'!$F:$F,$B20)=0,"",SUMIFS('PLM002'!$K:$K,'PLM002'!$C:$C,BQ$4,'PLM002'!$F:$F,$B20))</f>
        <v/>
      </c>
      <c r="BS20" s="72" t="str">
        <f>IF(SUMIFS('PLM001-財務計算用'!$P:$P,'PLM001-財務計算用'!$J:$J,BS$4,'PLM001-財務計算用'!$A:$A,$B20)=0,"",SUMIFS('PLM001-財務計算用'!$P:$P,'PLM001-財務計算用'!$J:$J,BS$4,'PLM001-財務計算用'!$A:$A,$B20))</f>
        <v/>
      </c>
      <c r="BT20" s="71" t="str">
        <f>IF(SUMIFS('PLM002'!$K:$K,'PLM002'!$C:$C,BS$4,'PLM002'!$F:$F,$B20)=0,"",SUMIFS('PLM002'!$K:$K,'PLM002'!$C:$C,BS$4,'PLM002'!$F:$F,$B20))</f>
        <v/>
      </c>
      <c r="BU20" s="72" t="str">
        <f>IF(SUMIFS('PLM001-財務計算用'!$P:$P,'PLM001-財務計算用'!$J:$J,BU$4,'PLM001-財務計算用'!$A:$A,$B20)=0,"",SUMIFS('PLM001-財務計算用'!$P:$P,'PLM001-財務計算用'!$J:$J,BU$4,'PLM001-財務計算用'!$A:$A,$B20))</f>
        <v/>
      </c>
      <c r="BV20" s="71" t="str">
        <f>IF(SUMIFS('PLM002'!$K:$K,'PLM002'!$C:$C,BU$4,'PLM002'!$F:$F,$B20)=0,"",SUMIFS('PLM002'!$K:$K,'PLM002'!$C:$C,BU$4,'PLM002'!$F:$F,$B20))</f>
        <v/>
      </c>
      <c r="BW20" s="72" t="str">
        <f>IF(SUMIFS('PLM001-財務計算用'!$P:$P,'PLM001-財務計算用'!$J:$J,BW$4,'PLM001-財務計算用'!$A:$A,$B20)=0,"",SUMIFS('PLM001-財務計算用'!$P:$P,'PLM001-財務計算用'!$J:$J,BW$4,'PLM001-財務計算用'!$A:$A,$B20))</f>
        <v/>
      </c>
      <c r="BX20" s="71" t="str">
        <f>IF(SUMIFS('PLM002'!$K:$K,'PLM002'!$C:$C,BW$4,'PLM002'!$F:$F,$B20)=0,"",SUMIFS('PLM002'!$K:$K,'PLM002'!$C:$C,BW$4,'PLM002'!$F:$F,$B20))</f>
        <v/>
      </c>
      <c r="BY20" s="72" t="str">
        <f>IF(SUMIFS('PLM001-財務計算用'!$P:$P,'PLM001-財務計算用'!$J:$J,BY$4,'PLM001-財務計算用'!$A:$A,$B20)=0,"",SUMIFS('PLM001-財務計算用'!$P:$P,'PLM001-財務計算用'!$J:$J,BY$4,'PLM001-財務計算用'!$A:$A,$B20))</f>
        <v/>
      </c>
      <c r="BZ20" s="71" t="str">
        <f>IF(SUMIFS('PLM002'!$K:$K,'PLM002'!$C:$C,BY$4,'PLM002'!$F:$F,$B20)=0,"",SUMIFS('PLM002'!$K:$K,'PLM002'!$C:$C,BY$4,'PLM002'!$F:$F,$B20))</f>
        <v/>
      </c>
      <c r="CA20" s="72" t="str">
        <f>IF(SUMIFS('PLM001-財務計算用'!$P:$P,'PLM001-財務計算用'!$J:$J,CA$4,'PLM001-財務計算用'!$A:$A,$B20)=0,"",SUMIFS('PLM001-財務計算用'!$P:$P,'PLM001-財務計算用'!$J:$J,CA$4,'PLM001-財務計算用'!$A:$A,$B20))</f>
        <v/>
      </c>
      <c r="CB20" s="71" t="str">
        <f>IF(SUMIFS('PLM002'!$K:$K,'PLM002'!$C:$C,CA$4,'PLM002'!$F:$F,$B20)=0,"",SUMIFS('PLM002'!$K:$K,'PLM002'!$C:$C,CA$4,'PLM002'!$F:$F,$B20))</f>
        <v/>
      </c>
      <c r="CC20" s="72" t="str">
        <f>IF(SUMIFS('PLM001-財務計算用'!$P:$P,'PLM001-財務計算用'!$J:$J,CC$4,'PLM001-財務計算用'!$A:$A,$B20)=0,"",SUMIFS('PLM001-財務計算用'!$P:$P,'PLM001-財務計算用'!$J:$J,CC$4,'PLM001-財務計算用'!$A:$A,$B20))</f>
        <v/>
      </c>
      <c r="CD20" s="71" t="str">
        <f>IF(SUMIFS('PLM002'!$K:$K,'PLM002'!$C:$C,CC$4,'PLM002'!$F:$F,$B20)=0,"",SUMIFS('PLM002'!$K:$K,'PLM002'!$C:$C,CC$4,'PLM002'!$F:$F,$B20))</f>
        <v/>
      </c>
      <c r="CE20" s="72" t="str">
        <f>IF(SUMIFS('PLM001-財務計算用'!$P:$P,'PLM001-財務計算用'!$J:$J,CE$4,'PLM001-財務計算用'!$A:$A,$B20)=0,"",SUMIFS('PLM001-財務計算用'!$P:$P,'PLM001-財務計算用'!$J:$J,CE$4,'PLM001-財務計算用'!$A:$A,$B20))</f>
        <v/>
      </c>
      <c r="CF20" s="71" t="str">
        <f>IF(SUMIFS('PLM002'!$K:$K,'PLM002'!$C:$C,CE$4,'PLM002'!$F:$F,$B20)=0,"",SUMIFS('PLM002'!$K:$K,'PLM002'!$C:$C,CE$4,'PLM002'!$F:$F,$B20))</f>
        <v/>
      </c>
      <c r="CG20" s="72" t="str">
        <f>IF(SUMIFS('PLM001-財務計算用'!$P:$P,'PLM001-財務計算用'!$J:$J,CG$4,'PLM001-財務計算用'!$A:$A,$B20)=0,"",SUMIFS('PLM001-財務計算用'!$P:$P,'PLM001-財務計算用'!$J:$J,CG$4,'PLM001-財務計算用'!$A:$A,$B20))</f>
        <v/>
      </c>
      <c r="CH20" s="71" t="str">
        <f>IF(SUMIFS('PLM002'!$K:$K,'PLM002'!$C:$C,CG$4,'PLM002'!$F:$F,$B20)=0,"",SUMIFS('PLM002'!$K:$K,'PLM002'!$C:$C,CG$4,'PLM002'!$F:$F,$B20))</f>
        <v/>
      </c>
      <c r="CI20" s="72" t="str">
        <f>IF(SUMIFS('PLM001-財務計算用'!$P:$P,'PLM001-財務計算用'!$J:$J,CI$4,'PLM001-財務計算用'!$A:$A,$B20)=0,"",SUMIFS('PLM001-財務計算用'!$P:$P,'PLM001-財務計算用'!$J:$J,CI$4,'PLM001-財務計算用'!$A:$A,$B20))</f>
        <v/>
      </c>
      <c r="CJ20" s="71" t="str">
        <f>IF(SUMIFS('PLM002'!$K:$K,'PLM002'!$C:$C,CI$4,'PLM002'!$F:$F,$B20)=0,"",SUMIFS('PLM002'!$K:$K,'PLM002'!$C:$C,CI$4,'PLM002'!$F:$F,$B20))</f>
        <v/>
      </c>
      <c r="CK20" s="72">
        <f>IF(SUMIFS('PLM001-財務計算用'!$P:$P,'PLM001-財務計算用'!$J:$J,CK$4,'PLM001-財務計算用'!$A:$A,$B20)=0,"",SUMIFS('PLM001-財務計算用'!$P:$P,'PLM001-財務計算用'!$J:$J,CK$4,'PLM001-財務計算用'!$A:$A,$B20))</f>
        <v>40</v>
      </c>
      <c r="CL20" s="71" t="str">
        <f>IF(SUMIFS('PLM002'!$K:$K,'PLM002'!$C:$C,CK$4,'PLM002'!$F:$F,$B20)=0,"",SUMIFS('PLM002'!$K:$K,'PLM002'!$C:$C,CK$4,'PLM002'!$F:$F,$B20))</f>
        <v/>
      </c>
      <c r="CM20" s="72" t="str">
        <f>IF(SUMIFS('PLM001-財務計算用'!$P:$P,'PLM001-財務計算用'!$J:$J,CM$4,'PLM001-財務計算用'!$A:$A,$B20)=0,"",SUMIFS('PLM001-財務計算用'!$P:$P,'PLM001-財務計算用'!$J:$J,CM$4,'PLM001-財務計算用'!$A:$A,$B20))</f>
        <v/>
      </c>
      <c r="CN20" s="71" t="str">
        <f>IF(SUMIFS('PLM002'!$K:$K,'PLM002'!$C:$C,CM$4,'PLM002'!$F:$F,$B20)=0,"",SUMIFS('PLM002'!$K:$K,'PLM002'!$C:$C,CM$4,'PLM002'!$F:$F,$B20))</f>
        <v/>
      </c>
      <c r="CO20" s="72" t="str">
        <f>IF(SUMIFS('PLM001-財務計算用'!$P:$P,'PLM001-財務計算用'!$J:$J,CO$4,'PLM001-財務計算用'!$A:$A,$B20)=0,"",SUMIFS('PLM001-財務計算用'!$P:$P,'PLM001-財務計算用'!$J:$J,CO$4,'PLM001-財務計算用'!$A:$A,$B20))</f>
        <v/>
      </c>
      <c r="CP20" s="71" t="str">
        <f>IF(SUMIFS('PLM002'!$K:$K,'PLM002'!$C:$C,CO$4,'PLM002'!$F:$F,$B20)=0,"",SUMIFS('PLM002'!$K:$K,'PLM002'!$C:$C,CO$4,'PLM002'!$F:$F,$B20))</f>
        <v/>
      </c>
      <c r="CQ20" s="72" t="str">
        <f>IF(SUMIFS('PLM001-財務計算用'!$P:$P,'PLM001-財務計算用'!$J:$J,CQ$4,'PLM001-財務計算用'!$A:$A,$B20)=0,"",SUMIFS('PLM001-財務計算用'!$P:$P,'PLM001-財務計算用'!$J:$J,CQ$4,'PLM001-財務計算用'!$A:$A,$B20))</f>
        <v/>
      </c>
      <c r="CR20" s="71" t="str">
        <f>IF(SUMIFS('PLM002'!$K:$K,'PLM002'!$C:$C,CQ$4,'PLM002'!$F:$F,$B20)=0,"",SUMIFS('PLM002'!$K:$K,'PLM002'!$C:$C,CQ$4,'PLM002'!$F:$F,$B20))</f>
        <v/>
      </c>
      <c r="CS20" s="72" t="str">
        <f>IF(SUMIFS('PLM001-財務計算用'!$P:$P,'PLM001-財務計算用'!$J:$J,CS$4,'PLM001-財務計算用'!$A:$A,$B20)=0,"",SUMIFS('PLM001-財務計算用'!$P:$P,'PLM001-財務計算用'!$J:$J,CS$4,'PLM001-財務計算用'!$A:$A,$B20))</f>
        <v/>
      </c>
      <c r="CT20" s="71" t="str">
        <f>IF(SUMIFS('PLM002'!$K:$K,'PLM002'!$C:$C,CS$4,'PLM002'!$F:$F,$B20)=0,"",SUMIFS('PLM002'!$K:$K,'PLM002'!$C:$C,CS$4,'PLM002'!$F:$F,$B20))</f>
        <v/>
      </c>
      <c r="CU20" s="72" t="str">
        <f>IF(SUMIFS('PLM001-財務計算用'!$P:$P,'PLM001-財務計算用'!$J:$J,CU$4,'PLM001-財務計算用'!$A:$A,$B20)=0,"",SUMIFS('PLM001-財務計算用'!$P:$P,'PLM001-財務計算用'!$J:$J,CU$4,'PLM001-財務計算用'!$A:$A,$B20))</f>
        <v/>
      </c>
      <c r="CV20" s="71" t="str">
        <f>IF(SUMIFS('PLM002'!$K:$K,'PLM002'!$C:$C,CU$4,'PLM002'!$F:$F,$B20)=0,"",SUMIFS('PLM002'!$K:$K,'PLM002'!$C:$C,CU$4,'PLM002'!$F:$F,$B20))</f>
        <v/>
      </c>
      <c r="CW20" s="72">
        <f>IF(SUMIFS('PLM001-財務計算用'!$P:$P,'PLM001-財務計算用'!$J:$J,CW$4,'PLM001-財務計算用'!$A:$A,$B20)=0,"",SUMIFS('PLM001-財務計算用'!$P:$P,'PLM001-財務計算用'!$J:$J,CW$4,'PLM001-財務計算用'!$A:$A,$B20))</f>
        <v>30</v>
      </c>
      <c r="CX20" s="71" t="str">
        <f>IF(SUMIFS('PLM002'!$K:$K,'PLM002'!$C:$C,CW$4,'PLM002'!$F:$F,$B20)=0,"",SUMIFS('PLM002'!$K:$K,'PLM002'!$C:$C,CW$4,'PLM002'!$F:$F,$B20))</f>
        <v/>
      </c>
      <c r="CY20" s="72" t="str">
        <f>IF(SUMIFS('PLM001-財務計算用'!$P:$P,'PLM001-財務計算用'!$J:$J,CY$4,'PLM001-財務計算用'!$A:$A,$B20)=0,"",SUMIFS('PLM001-財務計算用'!$P:$P,'PLM001-財務計算用'!$J:$J,CY$4,'PLM001-財務計算用'!$A:$A,$B20))</f>
        <v/>
      </c>
      <c r="CZ20" s="71" t="str">
        <f>IF(SUMIFS('PLM002'!$K:$K,'PLM002'!$C:$C,CY$4,'PLM002'!$F:$F,$B20)=0,"",SUMIFS('PLM002'!$K:$K,'PLM002'!$C:$C,CY$4,'PLM002'!$F:$F,$B20))</f>
        <v/>
      </c>
      <c r="DA20" s="72">
        <f>IF(SUMIFS('PLM001-財務計算用'!$P:$P,'PLM001-財務計算用'!$J:$J,DA$4,'PLM001-財務計算用'!$A:$A,$B20)=0,"",SUMIFS('PLM001-財務計算用'!$P:$P,'PLM001-財務計算用'!$J:$J,DA$4,'PLM001-財務計算用'!$A:$A,$B20))</f>
        <v>150</v>
      </c>
      <c r="DB20" s="71" t="str">
        <f>IF(SUMIFS('PLM002'!$K:$K,'PLM002'!$C:$C,DA$4,'PLM002'!$F:$F,$B20)=0,"",SUMIFS('PLM002'!$K:$K,'PLM002'!$C:$C,DA$4,'PLM002'!$F:$F,$B20))</f>
        <v/>
      </c>
      <c r="DC20" s="72" t="str">
        <f>IF(SUMIFS('PLM001-財務計算用'!$P:$P,'PLM001-財務計算用'!$J:$J,DC$4,'PLM001-財務計算用'!$A:$A,$B20)=0,"",SUMIFS('PLM001-財務計算用'!$P:$P,'PLM001-財務計算用'!$J:$J,DC$4,'PLM001-財務計算用'!$A:$A,$B20))</f>
        <v/>
      </c>
      <c r="DD20" s="71" t="str">
        <f>IF(SUMIFS('PLM002'!$K:$K,'PLM002'!$C:$C,DC$4,'PLM002'!$F:$F,$B20)=0,"",SUMIFS('PLM002'!$K:$K,'PLM002'!$C:$C,DC$4,'PLM002'!$F:$F,$B20))</f>
        <v/>
      </c>
      <c r="DE20" s="72" t="str">
        <f>IF(SUMIFS('PLM001-財務計算用'!$P:$P,'PLM001-財務計算用'!$J:$J,DE$4,'PLM001-財務計算用'!$A:$A,$B20)=0,"",SUMIFS('PLM001-財務計算用'!$P:$P,'PLM001-財務計算用'!$J:$J,DE$4,'PLM001-財務計算用'!$A:$A,$B20))</f>
        <v/>
      </c>
      <c r="DF20" s="71" t="str">
        <f>IF(SUMIFS('PLM002'!$K:$K,'PLM002'!$C:$C,DE$4,'PLM002'!$F:$F,$B20)=0,"",SUMIFS('PLM002'!$K:$K,'PLM002'!$C:$C,DE$4,'PLM002'!$F:$F,$B20))</f>
        <v/>
      </c>
      <c r="DG20" s="72" t="str">
        <f>IF(SUMIFS('PLM001-財務計算用'!$P:$P,'PLM001-財務計算用'!$J:$J,DG$4,'PLM001-財務計算用'!$A:$A,$B20)=0,"",SUMIFS('PLM001-財務計算用'!$P:$P,'PLM001-財務計算用'!$J:$J,DG$4,'PLM001-財務計算用'!$A:$A,$B20))</f>
        <v/>
      </c>
      <c r="DH20" s="71" t="str">
        <f>IF(SUMIFS('PLM002'!$K:$K,'PLM002'!$C:$C,DG$4,'PLM002'!$F:$F,$B20)=0,"",SUMIFS('PLM002'!$K:$K,'PLM002'!$C:$C,DG$4,'PLM002'!$F:$F,$B20))</f>
        <v/>
      </c>
      <c r="DI20" s="72" t="str">
        <f>IF(SUMIFS('PLM001-財務計算用'!$P:$P,'PLM001-財務計算用'!$J:$J,DI$4,'PLM001-財務計算用'!$A:$A,$B20)=0,"",SUMIFS('PLM001-財務計算用'!$P:$P,'PLM001-財務計算用'!$J:$J,DI$4,'PLM001-財務計算用'!$A:$A,$B20))</f>
        <v/>
      </c>
      <c r="DJ20" s="71" t="str">
        <f>IF(SUMIFS('PLM002'!$K:$K,'PLM002'!$C:$C,DI$4,'PLM002'!$F:$F,$B20)=0,"",SUMIFS('PLM002'!$K:$K,'PLM002'!$C:$C,DI$4,'PLM002'!$F:$F,$B20))</f>
        <v/>
      </c>
      <c r="DK20" s="72" t="str">
        <f>IF(SUMIFS('PLM001-財務計算用'!$P:$P,'PLM001-財務計算用'!$J:$J,DK$4,'PLM001-財務計算用'!$A:$A,$B20)=0,"",SUMIFS('PLM001-財務計算用'!$P:$P,'PLM001-財務計算用'!$J:$J,DK$4,'PLM001-財務計算用'!$A:$A,$B20))</f>
        <v/>
      </c>
      <c r="DL20" s="71" t="str">
        <f>IF(SUMIFS('PLM002'!$K:$K,'PLM002'!$C:$C,DK$4,'PLM002'!$F:$F,$B20)=0,"",SUMIFS('PLM002'!$K:$K,'PLM002'!$C:$C,DK$4,'PLM002'!$F:$F,$B20))</f>
        <v/>
      </c>
      <c r="DM20" s="72" t="str">
        <f>IF(SUMIFS('PLM001-財務計算用'!$P:$P,'PLM001-財務計算用'!$J:$J,DM$4,'PLM001-財務計算用'!$A:$A,$B20)=0,"",SUMIFS('PLM001-財務計算用'!$P:$P,'PLM001-財務計算用'!$J:$J,DM$4,'PLM001-財務計算用'!$A:$A,$B20))</f>
        <v/>
      </c>
      <c r="DN20" s="71" t="str">
        <f>IF(SUMIFS('PLM002'!$K:$K,'PLM002'!$C:$C,DM$4,'PLM002'!$F:$F,$B20)=0,"",SUMIFS('PLM002'!$K:$K,'PLM002'!$C:$C,DM$4,'PLM002'!$F:$F,$B20))</f>
        <v/>
      </c>
      <c r="DO20" s="72" t="str">
        <f>IF(SUMIFS('PLM001-財務計算用'!$P:$P,'PLM001-財務計算用'!$J:$J,DO$4,'PLM001-財務計算用'!$A:$A,$B20)=0,"",SUMIFS('PLM001-財務計算用'!$P:$P,'PLM001-財務計算用'!$J:$J,DO$4,'PLM001-財務計算用'!$A:$A,$B20))</f>
        <v/>
      </c>
      <c r="DP20" s="71" t="str">
        <f>IF(SUMIFS('PLM002'!$K:$K,'PLM002'!$C:$C,DO$4,'PLM002'!$F:$F,$B20)=0,"",SUMIFS('PLM002'!$K:$K,'PLM002'!$C:$C,DO$4,'PLM002'!$F:$F,$B20))</f>
        <v/>
      </c>
      <c r="DQ20" s="72">
        <f>IF(SUMIFS('PLM001-財務計算用'!$P:$P,'PLM001-財務計算用'!$J:$J,DQ$4,'PLM001-財務計算用'!$A:$A,$B20)=0,"",SUMIFS('PLM001-財務計算用'!$P:$P,'PLM001-財務計算用'!$J:$J,DQ$4,'PLM001-財務計算用'!$A:$A,$B20))</f>
        <v>50</v>
      </c>
      <c r="DR20" s="71" t="str">
        <f>IF(SUMIFS('PLM002'!$K:$K,'PLM002'!$C:$C,DQ$4,'PLM002'!$F:$F,$B20)=0,"",SUMIFS('PLM002'!$K:$K,'PLM002'!$C:$C,DQ$4,'PLM002'!$F:$F,$B20))</f>
        <v/>
      </c>
      <c r="DS20" s="72" t="str">
        <f>IF(SUMIFS('PLM001-財務計算用'!$P:$P,'PLM001-財務計算用'!$J:$J,DS$4,'PLM001-財務計算用'!$A:$A,$B20)=0,"",SUMIFS('PLM001-財務計算用'!$P:$P,'PLM001-財務計算用'!$J:$J,DS$4,'PLM001-財務計算用'!$A:$A,$B20))</f>
        <v/>
      </c>
      <c r="DT20" s="71" t="str">
        <f>IF(SUMIFS('PLM002'!$K:$K,'PLM002'!$C:$C,DS$4,'PLM002'!$F:$F,$B20)=0,"",SUMIFS('PLM002'!$K:$K,'PLM002'!$C:$C,DS$4,'PLM002'!$F:$F,$B20))</f>
        <v/>
      </c>
      <c r="DU20" s="72" t="str">
        <f>IF(SUMIFS('PLM001-財務計算用'!$P:$P,'PLM001-財務計算用'!$J:$J,DU$4,'PLM001-財務計算用'!$A:$A,$B20)=0,"",SUMIFS('PLM001-財務計算用'!$P:$P,'PLM001-財務計算用'!$J:$J,DU$4,'PLM001-財務計算用'!$A:$A,$B20))</f>
        <v/>
      </c>
      <c r="DV20" s="71" t="str">
        <f>IF(SUMIFS('PLM002'!$K:$K,'PLM002'!$C:$C,DU$4,'PLM002'!$F:$F,$B20)=0,"",SUMIFS('PLM002'!$K:$K,'PLM002'!$C:$C,DU$4,'PLM002'!$F:$F,$B20))</f>
        <v/>
      </c>
      <c r="DW20" s="72" t="str">
        <f>IF(SUMIFS('PLM001-財務計算用'!$P:$P,'PLM001-財務計算用'!$J:$J,DW$4,'PLM001-財務計算用'!$A:$A,$B20)=0,"",SUMIFS('PLM001-財務計算用'!$P:$P,'PLM001-財務計算用'!$J:$J,DW$4,'PLM001-財務計算用'!$A:$A,$B20))</f>
        <v/>
      </c>
      <c r="DX20" s="71" t="str">
        <f>IF(SUMIFS('PLM002'!$K:$K,'PLM002'!$C:$C,DW$4,'PLM002'!$F:$F,$B20)=0,"",SUMIFS('PLM002'!$K:$K,'PLM002'!$C:$C,DW$4,'PLM002'!$F:$F,$B20))</f>
        <v/>
      </c>
      <c r="DY20" s="72" t="str">
        <f>IF(SUMIFS('PLM001-財務計算用'!$P:$P,'PLM001-財務計算用'!$J:$J,DY$4,'PLM001-財務計算用'!$A:$A,$B20)=0,"",SUMIFS('PLM001-財務計算用'!$P:$P,'PLM001-財務計算用'!$J:$J,DY$4,'PLM001-財務計算用'!$A:$A,$B20))</f>
        <v/>
      </c>
      <c r="DZ20" s="71" t="str">
        <f>IF(SUMIFS('PLM002'!$K:$K,'PLM002'!$C:$C,DY$4,'PLM002'!$F:$F,$B20)=0,"",SUMIFS('PLM002'!$K:$K,'PLM002'!$C:$C,DY$4,'PLM002'!$F:$F,$B20))</f>
        <v/>
      </c>
      <c r="EA20" s="72" t="str">
        <f>IF(SUMIFS('PLM001-財務計算用'!$P:$P,'PLM001-財務計算用'!$J:$J,EA$4,'PLM001-財務計算用'!$A:$A,$B20)=0,"",SUMIFS('PLM001-財務計算用'!$P:$P,'PLM001-財務計算用'!$J:$J,EA$4,'PLM001-財務計算用'!$A:$A,$B20))</f>
        <v/>
      </c>
      <c r="EB20" s="71" t="str">
        <f>IF(SUMIFS('PLM002'!$K:$K,'PLM002'!$C:$C,EA$4,'PLM002'!$F:$F,$B20)=0,"",SUMIFS('PLM002'!$K:$K,'PLM002'!$C:$C,EA$4,'PLM002'!$F:$F,$B20))</f>
        <v/>
      </c>
      <c r="EC20" s="72">
        <f>IF(SUMIFS('PLM001-財務計算用'!$P:$P,'PLM001-財務計算用'!$J:$J,EC$4,'PLM001-財務計算用'!$A:$A,$B20)=0,"",SUMIFS('PLM001-財務計算用'!$P:$P,'PLM001-財務計算用'!$J:$J,EC$4,'PLM001-財務計算用'!$A:$A,$B20))</f>
        <v>328</v>
      </c>
      <c r="ED20" s="71" t="str">
        <f>IF(SUMIFS('PLM002'!$K:$K,'PLM002'!$C:$C,EC$4,'PLM002'!$F:$F,$B20)=0,"",SUMIFS('PLM002'!$K:$K,'PLM002'!$C:$C,EC$4,'PLM002'!$F:$F,$B20))</f>
        <v/>
      </c>
    </row>
    <row r="21" spans="1:134" ht="12.75" customHeight="1">
      <c r="A21" s="96" t="str">
        <f>'PLM014'!A22</f>
        <v>K-關鍵</v>
      </c>
      <c r="B21" s="178" t="s">
        <v>2167</v>
      </c>
      <c r="C21" s="131" t="str">
        <f>'PLM014'!C22</f>
        <v>TS認證查核點-設備監控保護裝置(防爆燈拉繩開關125VDC)</v>
      </c>
      <c r="D21" s="97" t="str">
        <f t="shared" si="6"/>
        <v>(K240801C1)  TS認證查核點-設備監控保護裝置(防爆燈拉繩開關125VDC)</v>
      </c>
      <c r="E21" s="290" t="str">
        <f>'PLM014'!E22</f>
        <v>FAE</v>
      </c>
      <c r="F21" s="290" t="str">
        <f>'PLM014'!F22</f>
        <v>楊瑞洋</v>
      </c>
      <c r="G21" s="97" t="str">
        <f>'PLM014'!G22</f>
        <v>Active</v>
      </c>
      <c r="H21" s="98">
        <f>'PLM014'!H22</f>
        <v>45526.666666666664</v>
      </c>
      <c r="I21" s="98">
        <f>'PLM014'!I22</f>
        <v>46111.666666666664</v>
      </c>
      <c r="J21" s="99">
        <f t="shared" si="7"/>
        <v>585</v>
      </c>
      <c r="K21" s="150">
        <f t="shared" si="8"/>
        <v>45965.416666666664</v>
      </c>
      <c r="L21" s="150">
        <f t="shared" si="9"/>
        <v>46082.416666666664</v>
      </c>
      <c r="M21" s="98">
        <f>IF(ISERROR('PLM014'!L22),"",('PLM014'!L22))</f>
        <v>45533</v>
      </c>
      <c r="N21" s="237" t="str">
        <f>IF(IF(ISERROR('PLM014'!N22),"",('PLM014'!N22))=0,"",IF(ISERROR('PLM014'!N22),"",('PLM014'!N22)))</f>
        <v/>
      </c>
      <c r="O21" s="99" t="str">
        <f t="shared" si="0"/>
        <v/>
      </c>
      <c r="P21" s="98">
        <f t="shared" ca="1" si="1"/>
        <v>46044</v>
      </c>
      <c r="Q21" s="99">
        <f t="shared" ca="1" si="2"/>
        <v>511</v>
      </c>
      <c r="R21" s="100">
        <f>'PLM014'!Q22/100</f>
        <v>1</v>
      </c>
      <c r="S21" s="139" t="str">
        <f t="shared" ca="1" si="3"/>
        <v/>
      </c>
      <c r="U21" s="101" t="str">
        <f t="shared" si="4"/>
        <v>未登入</v>
      </c>
      <c r="V21" s="101">
        <f t="shared" si="5"/>
        <v>0</v>
      </c>
      <c r="W21" s="101">
        <f>IF(SUMIFS('PLM001-財務計算用'!$P:$P,'PLM001-財務計算用'!$A:$A,B21)=0,"未登入",SUMIFS('PLM001-財務計算用'!$P:$P,'PLM001-財務計算用'!$A:$A,B21))</f>
        <v>37</v>
      </c>
      <c r="X21" s="101">
        <f>SUMIFS('PLM002'!$K:$K,'PLM002'!$F:$F,$B21)</f>
        <v>0</v>
      </c>
      <c r="Y21" s="72" t="str">
        <f>IF(SUMIFS('PLM001-財務計算用'!$P:$P,'PLM001-財務計算用'!$J:$J,Y$4,'PLM001-財務計算用'!$A:$A,$B21)=0,"",SUMIFS('PLM001-財務計算用'!$P:$P,'PLM001-財務計算用'!$J:$J,Y$4,'PLM001-財務計算用'!$A:$A,$B21))</f>
        <v/>
      </c>
      <c r="Z21" s="71" t="str">
        <f>IF(SUMIFS('PLM002'!$K:$K,'PLM002'!$C:$C,Y$4,'PLM002'!$F:$F,$B21)=0,"",SUMIFS('PLM002'!$K:$K,'PLM002'!$C:$C,Y$4,'PLM002'!$F:$F,$B21))</f>
        <v/>
      </c>
      <c r="AA21" s="72" t="str">
        <f>IF(SUMIFS('PLM001-財務計算用'!$P:$P,'PLM001-財務計算用'!$J:$J,AA$4,'PLM001-財務計算用'!$A:$A,$B21)=0,"",SUMIFS('PLM001-財務計算用'!$P:$P,'PLM001-財務計算用'!$J:$J,AA$4,'PLM001-財務計算用'!$A:$A,$B21))</f>
        <v/>
      </c>
      <c r="AB21" s="71" t="str">
        <f>IF(SUMIFS('PLM002'!$K:$K,'PLM002'!$C:$C,AA$4,'PLM002'!$F:$F,$B21)=0,"",SUMIFS('PLM002'!$K:$K,'PLM002'!$C:$C,AA$4,'PLM002'!$F:$F,$B21))</f>
        <v/>
      </c>
      <c r="AC21" s="72" t="str">
        <f>IF(SUMIFS('PLM001-財務計算用'!$P:$P,'PLM001-財務計算用'!$J:$J,AC$4,'PLM001-財務計算用'!$A:$A,$B21)=0,"",SUMIFS('PLM001-財務計算用'!$P:$P,'PLM001-財務計算用'!$J:$J,AC$4,'PLM001-財務計算用'!$A:$A,$B21))</f>
        <v/>
      </c>
      <c r="AD21" s="71" t="str">
        <f>IF(SUMIFS('PLM002'!$K:$K,'PLM002'!$C:$C,AC$4,'PLM002'!$F:$F,$B21)=0,"",SUMIFS('PLM002'!$K:$K,'PLM002'!$C:$C,AC$4,'PLM002'!$F:$F,$B21))</f>
        <v/>
      </c>
      <c r="AE21" s="72" t="str">
        <f>IF(SUMIFS('PLM001-財務計算用'!$P:$P,'PLM001-財務計算用'!$J:$J,AE$4,'PLM001-財務計算用'!$A:$A,$B21)=0,"",SUMIFS('PLM001-財務計算用'!$P:$P,'PLM001-財務計算用'!$J:$J,AE$4,'PLM001-財務計算用'!$A:$A,$B21))</f>
        <v/>
      </c>
      <c r="AF21" s="71" t="str">
        <f>IF(SUMIFS('PLM002'!$K:$K,'PLM002'!$C:$C,AE$4,'PLM002'!$F:$F,$B21)=0,"",SUMIFS('PLM002'!$K:$K,'PLM002'!$C:$C,AE$4,'PLM002'!$F:$F,$B21))</f>
        <v/>
      </c>
      <c r="AG21" s="72" t="str">
        <f>IF(SUMIFS('PLM001-財務計算用'!$P:$P,'PLM001-財務計算用'!$J:$J,AG$4,'PLM001-財務計算用'!$A:$A,$B21)=0,"",SUMIFS('PLM001-財務計算用'!$P:$P,'PLM001-財務計算用'!$J:$J,AG$4,'PLM001-財務計算用'!$A:$A,$B21))</f>
        <v/>
      </c>
      <c r="AH21" s="71" t="str">
        <f>IF(SUMIFS('PLM002'!$K:$K,'PLM002'!$C:$C,AG$4,'PLM002'!$F:$F,$B21)=0,"",SUMIFS('PLM002'!$K:$K,'PLM002'!$C:$C,AG$4,'PLM002'!$F:$F,$B21))</f>
        <v/>
      </c>
      <c r="AI21" s="72" t="str">
        <f>IF(SUMIFS('PLM001-財務計算用'!$P:$P,'PLM001-財務計算用'!$J:$J,AI$4,'PLM001-財務計算用'!$A:$A,$B21)=0,"",SUMIFS('PLM001-財務計算用'!$P:$P,'PLM001-財務計算用'!$J:$J,AI$4,'PLM001-財務計算用'!$A:$A,$B21))</f>
        <v/>
      </c>
      <c r="AJ21" s="71" t="str">
        <f>IF(SUMIFS('PLM002'!$K:$K,'PLM002'!$C:$C,AI$4,'PLM002'!$F:$F,$B21)=0,"",SUMIFS('PLM002'!$K:$K,'PLM002'!$C:$C,AI$4,'PLM002'!$F:$F,$B21))</f>
        <v/>
      </c>
      <c r="AK21" s="72" t="str">
        <f>IF(SUMIFS('PLM001-財務計算用'!$P:$P,'PLM001-財務計算用'!$J:$J,AK$4,'PLM001-財務計算用'!$A:$A,$B21)=0,"",SUMIFS('PLM001-財務計算用'!$P:$P,'PLM001-財務計算用'!$J:$J,AK$4,'PLM001-財務計算用'!$A:$A,$B21))</f>
        <v/>
      </c>
      <c r="AL21" s="71" t="str">
        <f>IF(SUMIFS('PLM002'!$K:$K,'PLM002'!$C:$C,AK$4,'PLM002'!$F:$F,$B21)=0,"",SUMIFS('PLM002'!$K:$K,'PLM002'!$C:$C,AK$4,'PLM002'!$F:$F,$B21))</f>
        <v/>
      </c>
      <c r="AM21" s="72" t="str">
        <f>IF(SUMIFS('PLM001-財務計算用'!$P:$P,'PLM001-財務計算用'!$J:$J,AM$4,'PLM001-財務計算用'!$A:$A,$B21)=0,"",SUMIFS('PLM001-財務計算用'!$P:$P,'PLM001-財務計算用'!$J:$J,AM$4,'PLM001-財務計算用'!$A:$A,$B21))</f>
        <v/>
      </c>
      <c r="AN21" s="71" t="str">
        <f>IF(SUMIFS('PLM002'!$K:$K,'PLM002'!$C:$C,AM$4,'PLM002'!$F:$F,$B21)=0,"",SUMIFS('PLM002'!$K:$K,'PLM002'!$C:$C,AM$4,'PLM002'!$F:$F,$B21))</f>
        <v/>
      </c>
      <c r="AO21" s="72" t="str">
        <f>IF(SUMIFS('PLM001-財務計算用'!$P:$P,'PLM001-財務計算用'!$J:$J,AO$4,'PLM001-財務計算用'!$A:$A,$B21)=0,"",SUMIFS('PLM001-財務計算用'!$P:$P,'PLM001-財務計算用'!$J:$J,AO$4,'PLM001-財務計算用'!$A:$A,$B21))</f>
        <v/>
      </c>
      <c r="AP21" s="71" t="str">
        <f>IF(SUMIFS('PLM002'!$K:$K,'PLM002'!$C:$C,AO$4,'PLM002'!$F:$F,$B21)=0,"",SUMIFS('PLM002'!$K:$K,'PLM002'!$C:$C,AO$4,'PLM002'!$F:$F,$B21))</f>
        <v/>
      </c>
      <c r="AQ21" s="72" t="str">
        <f>IF(SUMIFS('PLM001-財務計算用'!$P:$P,'PLM001-財務計算用'!$J:$J,AQ$4,'PLM001-財務計算用'!$A:$A,$B21)=0,"",SUMIFS('PLM001-財務計算用'!$P:$P,'PLM001-財務計算用'!$J:$J,AQ$4,'PLM001-財務計算用'!$A:$A,$B21))</f>
        <v/>
      </c>
      <c r="AR21" s="71" t="str">
        <f>IF(SUMIFS('PLM002'!$K:$K,'PLM002'!$C:$C,AQ$4,'PLM002'!$F:$F,$B21)=0,"",SUMIFS('PLM002'!$K:$K,'PLM002'!$C:$C,AQ$4,'PLM002'!$F:$F,$B21))</f>
        <v/>
      </c>
      <c r="AS21" s="72" t="str">
        <f>IF(SUMIFS('PLM001-財務計算用'!$P:$P,'PLM001-財務計算用'!$J:$J,AS$4,'PLM001-財務計算用'!$A:$A,$B21)=0,"",SUMIFS('PLM001-財務計算用'!$P:$P,'PLM001-財務計算用'!$J:$J,AS$4,'PLM001-財務計算用'!$A:$A,$B21))</f>
        <v/>
      </c>
      <c r="AT21" s="71" t="str">
        <f>IF(SUMIFS('PLM002'!$K:$K,'PLM002'!$C:$C,AS$4,'PLM002'!$F:$F,$B21)=0,"",SUMIFS('PLM002'!$K:$K,'PLM002'!$C:$C,AS$4,'PLM002'!$F:$F,$B21))</f>
        <v/>
      </c>
      <c r="AU21" s="72" t="str">
        <f>IF(SUMIFS('PLM001-財務計算用'!$P:$P,'PLM001-財務計算用'!$J:$J,AU$4,'PLM001-財務計算用'!$A:$A,$B21)=0,"",SUMIFS('PLM001-財務計算用'!$P:$P,'PLM001-財務計算用'!$J:$J,AU$4,'PLM001-財務計算用'!$A:$A,$B21))</f>
        <v/>
      </c>
      <c r="AV21" s="71" t="str">
        <f>IF(SUMIFS('PLM002'!$K:$K,'PLM002'!$C:$C,AU$4,'PLM002'!$F:$F,$B21)=0,"",SUMIFS('PLM002'!$K:$K,'PLM002'!$C:$C,AU$4,'PLM002'!$F:$F,$B21))</f>
        <v/>
      </c>
      <c r="AW21" s="72" t="str">
        <f>IF(SUMIFS('PLM001-財務計算用'!$P:$P,'PLM001-財務計算用'!$J:$J,AW$4,'PLM001-財務計算用'!$A:$A,$B21)=0,"",SUMIFS('PLM001-財務計算用'!$P:$P,'PLM001-財務計算用'!$J:$J,AW$4,'PLM001-財務計算用'!$A:$A,$B21))</f>
        <v/>
      </c>
      <c r="AX21" s="71" t="str">
        <f>IF(SUMIFS('PLM002'!$K:$K,'PLM002'!$C:$C,AW$4,'PLM002'!$F:$F,$B21)=0,"",SUMIFS('PLM002'!$K:$K,'PLM002'!$C:$C,AW$4,'PLM002'!$F:$F,$B21))</f>
        <v/>
      </c>
      <c r="AY21" s="72" t="str">
        <f>IF(SUMIFS('PLM001-財務計算用'!$P:$P,'PLM001-財務計算用'!$J:$J,AY$4,'PLM001-財務計算用'!$A:$A,$B21)=0,"",SUMIFS('PLM001-財務計算用'!$P:$P,'PLM001-財務計算用'!$J:$J,AY$4,'PLM001-財務計算用'!$A:$A,$B21))</f>
        <v/>
      </c>
      <c r="AZ21" s="71" t="str">
        <f>IF(SUMIFS('PLM002'!$K:$K,'PLM002'!$C:$C,AY$4,'PLM002'!$F:$F,$B21)=0,"",SUMIFS('PLM002'!$K:$K,'PLM002'!$C:$C,AY$4,'PLM002'!$F:$F,$B21))</f>
        <v/>
      </c>
      <c r="BA21" s="72" t="str">
        <f>IF(SUMIFS('PLM001-財務計算用'!$P:$P,'PLM001-財務計算用'!$J:$J,BA$4,'PLM001-財務計算用'!$A:$A,$B21)=0,"",SUMIFS('PLM001-財務計算用'!$P:$P,'PLM001-財務計算用'!$J:$J,BA$4,'PLM001-財務計算用'!$A:$A,$B21))</f>
        <v/>
      </c>
      <c r="BB21" s="71" t="str">
        <f>IF(SUMIFS('PLM002'!$K:$K,'PLM002'!$C:$C,BA$4,'PLM002'!$F:$F,$B21)=0,"",SUMIFS('PLM002'!$K:$K,'PLM002'!$C:$C,BA$4,'PLM002'!$F:$F,$B21))</f>
        <v/>
      </c>
      <c r="BC21" s="72" t="str">
        <f>IF(SUMIFS('PLM001-財務計算用'!$P:$P,'PLM001-財務計算用'!$J:$J,BC$4,'PLM001-財務計算用'!$A:$A,$B21)=0,"",SUMIFS('PLM001-財務計算用'!$P:$P,'PLM001-財務計算用'!$J:$J,BC$4,'PLM001-財務計算用'!$A:$A,$B21))</f>
        <v/>
      </c>
      <c r="BD21" s="71" t="str">
        <f>IF(SUMIFS('PLM002'!$K:$K,'PLM002'!$C:$C,BC$4,'PLM002'!$F:$F,$B21)=0,"",SUMIFS('PLM002'!$K:$K,'PLM002'!$C:$C,BC$4,'PLM002'!$F:$F,$B21))</f>
        <v/>
      </c>
      <c r="BE21" s="72" t="str">
        <f>IF(SUMIFS('PLM001-財務計算用'!$P:$P,'PLM001-財務計算用'!$J:$J,BE$4,'PLM001-財務計算用'!$A:$A,$B21)=0,"",SUMIFS('PLM001-財務計算用'!$P:$P,'PLM001-財務計算用'!$J:$J,BE$4,'PLM001-財務計算用'!$A:$A,$B21))</f>
        <v/>
      </c>
      <c r="BF21" s="71" t="str">
        <f>IF(SUMIFS('PLM002'!$K:$K,'PLM002'!$C:$C,BE$4,'PLM002'!$F:$F,$B21)=0,"",SUMIFS('PLM002'!$K:$K,'PLM002'!$C:$C,BE$4,'PLM002'!$F:$F,$B21))</f>
        <v/>
      </c>
      <c r="BG21" s="72" t="str">
        <f>IF(SUMIFS('PLM001-財務計算用'!$P:$P,'PLM001-財務計算用'!$J:$J,BG$4,'PLM001-財務計算用'!$A:$A,$B21)=0,"",SUMIFS('PLM001-財務計算用'!$P:$P,'PLM001-財務計算用'!$J:$J,BG$4,'PLM001-財務計算用'!$A:$A,$B21))</f>
        <v/>
      </c>
      <c r="BH21" s="71" t="str">
        <f>IF(SUMIFS('PLM002'!$K:$K,'PLM002'!$C:$C,BG$4,'PLM002'!$F:$F,$B21)=0,"",SUMIFS('PLM002'!$K:$K,'PLM002'!$C:$C,BG$4,'PLM002'!$F:$F,$B21))</f>
        <v/>
      </c>
      <c r="BI21" s="72" t="str">
        <f>IF(SUMIFS('PLM001-財務計算用'!$P:$P,'PLM001-財務計算用'!$J:$J,BI$4,'PLM001-財務計算用'!$A:$A,$B21)=0,"",SUMIFS('PLM001-財務計算用'!$P:$P,'PLM001-財務計算用'!$J:$J,BI$4,'PLM001-財務計算用'!$A:$A,$B21))</f>
        <v/>
      </c>
      <c r="BJ21" s="71" t="str">
        <f>IF(SUMIFS('PLM002'!$K:$K,'PLM002'!$C:$C,BI$4,'PLM002'!$F:$F,$B21)=0,"",SUMIFS('PLM002'!$K:$K,'PLM002'!$C:$C,BI$4,'PLM002'!$F:$F,$B21))</f>
        <v/>
      </c>
      <c r="BK21" s="72" t="str">
        <f>IF(SUMIFS('PLM001-財務計算用'!$P:$P,'PLM001-財務計算用'!$J:$J,BK$4,'PLM001-財務計算用'!$A:$A,$B21)=0,"",SUMIFS('PLM001-財務計算用'!$P:$P,'PLM001-財務計算用'!$J:$J,BK$4,'PLM001-財務計算用'!$A:$A,$B21))</f>
        <v/>
      </c>
      <c r="BL21" s="71" t="str">
        <f>IF(SUMIFS('PLM002'!$K:$K,'PLM002'!$C:$C,BK$4,'PLM002'!$F:$F,$B21)=0,"",SUMIFS('PLM002'!$K:$K,'PLM002'!$C:$C,BK$4,'PLM002'!$F:$F,$B21))</f>
        <v/>
      </c>
      <c r="BM21" s="72" t="str">
        <f>IF(SUMIFS('PLM001-財務計算用'!$P:$P,'PLM001-財務計算用'!$J:$J,BM$4,'PLM001-財務計算用'!$A:$A,$B21)=0,"",SUMIFS('PLM001-財務計算用'!$P:$P,'PLM001-財務計算用'!$J:$J,BM$4,'PLM001-財務計算用'!$A:$A,$B21))</f>
        <v/>
      </c>
      <c r="BN21" s="71" t="str">
        <f>IF(SUMIFS('PLM002'!$K:$K,'PLM002'!$C:$C,BM$4,'PLM002'!$F:$F,$B21)=0,"",SUMIFS('PLM002'!$K:$K,'PLM002'!$C:$C,BM$4,'PLM002'!$F:$F,$B21))</f>
        <v/>
      </c>
      <c r="BO21" s="72" t="str">
        <f>IF(SUMIFS('PLM001-財務計算用'!$P:$P,'PLM001-財務計算用'!$J:$J,BO$4,'PLM001-財務計算用'!$A:$A,$B21)=0,"",SUMIFS('PLM001-財務計算用'!$P:$P,'PLM001-財務計算用'!$J:$J,BO$4,'PLM001-財務計算用'!$A:$A,$B21))</f>
        <v/>
      </c>
      <c r="BP21" s="71" t="str">
        <f>IF(SUMIFS('PLM002'!$K:$K,'PLM002'!$C:$C,BO$4,'PLM002'!$F:$F,$B21)=0,"",SUMIFS('PLM002'!$K:$K,'PLM002'!$C:$C,BO$4,'PLM002'!$F:$F,$B21))</f>
        <v/>
      </c>
      <c r="BQ21" s="72" t="str">
        <f>IF(SUMIFS('PLM001-財務計算用'!$P:$P,'PLM001-財務計算用'!$J:$J,BQ$4,'PLM001-財務計算用'!$A:$A,$B21)=0,"",SUMIFS('PLM001-財務計算用'!$P:$P,'PLM001-財務計算用'!$J:$J,BQ$4,'PLM001-財務計算用'!$A:$A,$B21))</f>
        <v/>
      </c>
      <c r="BR21" s="71" t="str">
        <f>IF(SUMIFS('PLM002'!$K:$K,'PLM002'!$C:$C,BQ$4,'PLM002'!$F:$F,$B21)=0,"",SUMIFS('PLM002'!$K:$K,'PLM002'!$C:$C,BQ$4,'PLM002'!$F:$F,$B21))</f>
        <v/>
      </c>
      <c r="BS21" s="72" t="str">
        <f>IF(SUMIFS('PLM001-財務計算用'!$P:$P,'PLM001-財務計算用'!$J:$J,BS$4,'PLM001-財務計算用'!$A:$A,$B21)=0,"",SUMIFS('PLM001-財務計算用'!$P:$P,'PLM001-財務計算用'!$J:$J,BS$4,'PLM001-財務計算用'!$A:$A,$B21))</f>
        <v/>
      </c>
      <c r="BT21" s="71" t="str">
        <f>IF(SUMIFS('PLM002'!$K:$K,'PLM002'!$C:$C,BS$4,'PLM002'!$F:$F,$B21)=0,"",SUMIFS('PLM002'!$K:$K,'PLM002'!$C:$C,BS$4,'PLM002'!$F:$F,$B21))</f>
        <v/>
      </c>
      <c r="BU21" s="72" t="str">
        <f>IF(SUMIFS('PLM001-財務計算用'!$P:$P,'PLM001-財務計算用'!$J:$J,BU$4,'PLM001-財務計算用'!$A:$A,$B21)=0,"",SUMIFS('PLM001-財務計算用'!$P:$P,'PLM001-財務計算用'!$J:$J,BU$4,'PLM001-財務計算用'!$A:$A,$B21))</f>
        <v/>
      </c>
      <c r="BV21" s="71" t="str">
        <f>IF(SUMIFS('PLM002'!$K:$K,'PLM002'!$C:$C,BU$4,'PLM002'!$F:$F,$B21)=0,"",SUMIFS('PLM002'!$K:$K,'PLM002'!$C:$C,BU$4,'PLM002'!$F:$F,$B21))</f>
        <v/>
      </c>
      <c r="BW21" s="72" t="str">
        <f>IF(SUMIFS('PLM001-財務計算用'!$P:$P,'PLM001-財務計算用'!$J:$J,BW$4,'PLM001-財務計算用'!$A:$A,$B21)=0,"",SUMIFS('PLM001-財務計算用'!$P:$P,'PLM001-財務計算用'!$J:$J,BW$4,'PLM001-財務計算用'!$A:$A,$B21))</f>
        <v/>
      </c>
      <c r="BX21" s="71" t="str">
        <f>IF(SUMIFS('PLM002'!$K:$K,'PLM002'!$C:$C,BW$4,'PLM002'!$F:$F,$B21)=0,"",SUMIFS('PLM002'!$K:$K,'PLM002'!$C:$C,BW$4,'PLM002'!$F:$F,$B21))</f>
        <v/>
      </c>
      <c r="BY21" s="72" t="str">
        <f>IF(SUMIFS('PLM001-財務計算用'!$P:$P,'PLM001-財務計算用'!$J:$J,BY$4,'PLM001-財務計算用'!$A:$A,$B21)=0,"",SUMIFS('PLM001-財務計算用'!$P:$P,'PLM001-財務計算用'!$J:$J,BY$4,'PLM001-財務計算用'!$A:$A,$B21))</f>
        <v/>
      </c>
      <c r="BZ21" s="71" t="str">
        <f>IF(SUMIFS('PLM002'!$K:$K,'PLM002'!$C:$C,BY$4,'PLM002'!$F:$F,$B21)=0,"",SUMIFS('PLM002'!$K:$K,'PLM002'!$C:$C,BY$4,'PLM002'!$F:$F,$B21))</f>
        <v/>
      </c>
      <c r="CA21" s="72" t="str">
        <f>IF(SUMIFS('PLM001-財務計算用'!$P:$P,'PLM001-財務計算用'!$J:$J,CA$4,'PLM001-財務計算用'!$A:$A,$B21)=0,"",SUMIFS('PLM001-財務計算用'!$P:$P,'PLM001-財務計算用'!$J:$J,CA$4,'PLM001-財務計算用'!$A:$A,$B21))</f>
        <v/>
      </c>
      <c r="CB21" s="71" t="str">
        <f>IF(SUMIFS('PLM002'!$K:$K,'PLM002'!$C:$C,CA$4,'PLM002'!$F:$F,$B21)=0,"",SUMIFS('PLM002'!$K:$K,'PLM002'!$C:$C,CA$4,'PLM002'!$F:$F,$B21))</f>
        <v/>
      </c>
      <c r="CC21" s="72" t="str">
        <f>IF(SUMIFS('PLM001-財務計算用'!$P:$P,'PLM001-財務計算用'!$J:$J,CC$4,'PLM001-財務計算用'!$A:$A,$B21)=0,"",SUMIFS('PLM001-財務計算用'!$P:$P,'PLM001-財務計算用'!$J:$J,CC$4,'PLM001-財務計算用'!$A:$A,$B21))</f>
        <v/>
      </c>
      <c r="CD21" s="71" t="str">
        <f>IF(SUMIFS('PLM002'!$K:$K,'PLM002'!$C:$C,CC$4,'PLM002'!$F:$F,$B21)=0,"",SUMIFS('PLM002'!$K:$K,'PLM002'!$C:$C,CC$4,'PLM002'!$F:$F,$B21))</f>
        <v/>
      </c>
      <c r="CE21" s="72" t="str">
        <f>IF(SUMIFS('PLM001-財務計算用'!$P:$P,'PLM001-財務計算用'!$J:$J,CE$4,'PLM001-財務計算用'!$A:$A,$B21)=0,"",SUMIFS('PLM001-財務計算用'!$P:$P,'PLM001-財務計算用'!$J:$J,CE$4,'PLM001-財務計算用'!$A:$A,$B21))</f>
        <v/>
      </c>
      <c r="CF21" s="71" t="str">
        <f>IF(SUMIFS('PLM002'!$K:$K,'PLM002'!$C:$C,CE$4,'PLM002'!$F:$F,$B21)=0,"",SUMIFS('PLM002'!$K:$K,'PLM002'!$C:$C,CE$4,'PLM002'!$F:$F,$B21))</f>
        <v/>
      </c>
      <c r="CG21" s="72" t="str">
        <f>IF(SUMIFS('PLM001-財務計算用'!$P:$P,'PLM001-財務計算用'!$J:$J,CG$4,'PLM001-財務計算用'!$A:$A,$B21)=0,"",SUMIFS('PLM001-財務計算用'!$P:$P,'PLM001-財務計算用'!$J:$J,CG$4,'PLM001-財務計算用'!$A:$A,$B21))</f>
        <v/>
      </c>
      <c r="CH21" s="71" t="str">
        <f>IF(SUMIFS('PLM002'!$K:$K,'PLM002'!$C:$C,CG$4,'PLM002'!$F:$F,$B21)=0,"",SUMIFS('PLM002'!$K:$K,'PLM002'!$C:$C,CG$4,'PLM002'!$F:$F,$B21))</f>
        <v/>
      </c>
      <c r="CI21" s="72" t="str">
        <f>IF(SUMIFS('PLM001-財務計算用'!$P:$P,'PLM001-財務計算用'!$J:$J,CI$4,'PLM001-財務計算用'!$A:$A,$B21)=0,"",SUMIFS('PLM001-財務計算用'!$P:$P,'PLM001-財務計算用'!$J:$J,CI$4,'PLM001-財務計算用'!$A:$A,$B21))</f>
        <v/>
      </c>
      <c r="CJ21" s="71" t="str">
        <f>IF(SUMIFS('PLM002'!$K:$K,'PLM002'!$C:$C,CI$4,'PLM002'!$F:$F,$B21)=0,"",SUMIFS('PLM002'!$K:$K,'PLM002'!$C:$C,CI$4,'PLM002'!$F:$F,$B21))</f>
        <v/>
      </c>
      <c r="CK21" s="72" t="str">
        <f>IF(SUMIFS('PLM001-財務計算用'!$P:$P,'PLM001-財務計算用'!$J:$J,CK$4,'PLM001-財務計算用'!$A:$A,$B21)=0,"",SUMIFS('PLM001-財務計算用'!$P:$P,'PLM001-財務計算用'!$J:$J,CK$4,'PLM001-財務計算用'!$A:$A,$B21))</f>
        <v/>
      </c>
      <c r="CL21" s="71" t="str">
        <f>IF(SUMIFS('PLM002'!$K:$K,'PLM002'!$C:$C,CK$4,'PLM002'!$F:$F,$B21)=0,"",SUMIFS('PLM002'!$K:$K,'PLM002'!$C:$C,CK$4,'PLM002'!$F:$F,$B21))</f>
        <v/>
      </c>
      <c r="CM21" s="72" t="str">
        <f>IF(SUMIFS('PLM001-財務計算用'!$P:$P,'PLM001-財務計算用'!$J:$J,CM$4,'PLM001-財務計算用'!$A:$A,$B21)=0,"",SUMIFS('PLM001-財務計算用'!$P:$P,'PLM001-財務計算用'!$J:$J,CM$4,'PLM001-財務計算用'!$A:$A,$B21))</f>
        <v/>
      </c>
      <c r="CN21" s="71" t="str">
        <f>IF(SUMIFS('PLM002'!$K:$K,'PLM002'!$C:$C,CM$4,'PLM002'!$F:$F,$B21)=0,"",SUMIFS('PLM002'!$K:$K,'PLM002'!$C:$C,CM$4,'PLM002'!$F:$F,$B21))</f>
        <v/>
      </c>
      <c r="CO21" s="72" t="str">
        <f>IF(SUMIFS('PLM001-財務計算用'!$P:$P,'PLM001-財務計算用'!$J:$J,CO$4,'PLM001-財務計算用'!$A:$A,$B21)=0,"",SUMIFS('PLM001-財務計算用'!$P:$P,'PLM001-財務計算用'!$J:$J,CO$4,'PLM001-財務計算用'!$A:$A,$B21))</f>
        <v/>
      </c>
      <c r="CP21" s="71" t="str">
        <f>IF(SUMIFS('PLM002'!$K:$K,'PLM002'!$C:$C,CO$4,'PLM002'!$F:$F,$B21)=0,"",SUMIFS('PLM002'!$K:$K,'PLM002'!$C:$C,CO$4,'PLM002'!$F:$F,$B21))</f>
        <v/>
      </c>
      <c r="CQ21" s="72" t="str">
        <f>IF(SUMIFS('PLM001-財務計算用'!$P:$P,'PLM001-財務計算用'!$J:$J,CQ$4,'PLM001-財務計算用'!$A:$A,$B21)=0,"",SUMIFS('PLM001-財務計算用'!$P:$P,'PLM001-財務計算用'!$J:$J,CQ$4,'PLM001-財務計算用'!$A:$A,$B21))</f>
        <v/>
      </c>
      <c r="CR21" s="71" t="str">
        <f>IF(SUMIFS('PLM002'!$K:$K,'PLM002'!$C:$C,CQ$4,'PLM002'!$F:$F,$B21)=0,"",SUMIFS('PLM002'!$K:$K,'PLM002'!$C:$C,CQ$4,'PLM002'!$F:$F,$B21))</f>
        <v/>
      </c>
      <c r="CS21" s="72" t="str">
        <f>IF(SUMIFS('PLM001-財務計算用'!$P:$P,'PLM001-財務計算用'!$J:$J,CS$4,'PLM001-財務計算用'!$A:$A,$B21)=0,"",SUMIFS('PLM001-財務計算用'!$P:$P,'PLM001-財務計算用'!$J:$J,CS$4,'PLM001-財務計算用'!$A:$A,$B21))</f>
        <v/>
      </c>
      <c r="CT21" s="71" t="str">
        <f>IF(SUMIFS('PLM002'!$K:$K,'PLM002'!$C:$C,CS$4,'PLM002'!$F:$F,$B21)=0,"",SUMIFS('PLM002'!$K:$K,'PLM002'!$C:$C,CS$4,'PLM002'!$F:$F,$B21))</f>
        <v/>
      </c>
      <c r="CU21" s="72" t="str">
        <f>IF(SUMIFS('PLM001-財務計算用'!$P:$P,'PLM001-財務計算用'!$J:$J,CU$4,'PLM001-財務計算用'!$A:$A,$B21)=0,"",SUMIFS('PLM001-財務計算用'!$P:$P,'PLM001-財務計算用'!$J:$J,CU$4,'PLM001-財務計算用'!$A:$A,$B21))</f>
        <v/>
      </c>
      <c r="CV21" s="71" t="str">
        <f>IF(SUMIFS('PLM002'!$K:$K,'PLM002'!$C:$C,CU$4,'PLM002'!$F:$F,$B21)=0,"",SUMIFS('PLM002'!$K:$K,'PLM002'!$C:$C,CU$4,'PLM002'!$F:$F,$B21))</f>
        <v/>
      </c>
      <c r="CW21" s="72" t="str">
        <f>IF(SUMIFS('PLM001-財務計算用'!$P:$P,'PLM001-財務計算用'!$J:$J,CW$4,'PLM001-財務計算用'!$A:$A,$B21)=0,"",SUMIFS('PLM001-財務計算用'!$P:$P,'PLM001-財務計算用'!$J:$J,CW$4,'PLM001-財務計算用'!$A:$A,$B21))</f>
        <v/>
      </c>
      <c r="CX21" s="71" t="str">
        <f>IF(SUMIFS('PLM002'!$K:$K,'PLM002'!$C:$C,CW$4,'PLM002'!$F:$F,$B21)=0,"",SUMIFS('PLM002'!$K:$K,'PLM002'!$C:$C,CW$4,'PLM002'!$F:$F,$B21))</f>
        <v/>
      </c>
      <c r="CY21" s="72" t="str">
        <f>IF(SUMIFS('PLM001-財務計算用'!$P:$P,'PLM001-財務計算用'!$J:$J,CY$4,'PLM001-財務計算用'!$A:$A,$B21)=0,"",SUMIFS('PLM001-財務計算用'!$P:$P,'PLM001-財務計算用'!$J:$J,CY$4,'PLM001-財務計算用'!$A:$A,$B21))</f>
        <v/>
      </c>
      <c r="CZ21" s="71" t="str">
        <f>IF(SUMIFS('PLM002'!$K:$K,'PLM002'!$C:$C,CY$4,'PLM002'!$F:$F,$B21)=0,"",SUMIFS('PLM002'!$K:$K,'PLM002'!$C:$C,CY$4,'PLM002'!$F:$F,$B21))</f>
        <v/>
      </c>
      <c r="DA21" s="72" t="str">
        <f>IF(SUMIFS('PLM001-財務計算用'!$P:$P,'PLM001-財務計算用'!$J:$J,DA$4,'PLM001-財務計算用'!$A:$A,$B21)=0,"",SUMIFS('PLM001-財務計算用'!$P:$P,'PLM001-財務計算用'!$J:$J,DA$4,'PLM001-財務計算用'!$A:$A,$B21))</f>
        <v/>
      </c>
      <c r="DB21" s="71" t="str">
        <f>IF(SUMIFS('PLM002'!$K:$K,'PLM002'!$C:$C,DA$4,'PLM002'!$F:$F,$B21)=0,"",SUMIFS('PLM002'!$K:$K,'PLM002'!$C:$C,DA$4,'PLM002'!$F:$F,$B21))</f>
        <v/>
      </c>
      <c r="DC21" s="72" t="str">
        <f>IF(SUMIFS('PLM001-財務計算用'!$P:$P,'PLM001-財務計算用'!$J:$J,DC$4,'PLM001-財務計算用'!$A:$A,$B21)=0,"",SUMIFS('PLM001-財務計算用'!$P:$P,'PLM001-財務計算用'!$J:$J,DC$4,'PLM001-財務計算用'!$A:$A,$B21))</f>
        <v/>
      </c>
      <c r="DD21" s="71" t="str">
        <f>IF(SUMIFS('PLM002'!$K:$K,'PLM002'!$C:$C,DC$4,'PLM002'!$F:$F,$B21)=0,"",SUMIFS('PLM002'!$K:$K,'PLM002'!$C:$C,DC$4,'PLM002'!$F:$F,$B21))</f>
        <v/>
      </c>
      <c r="DE21" s="72" t="str">
        <f>IF(SUMIFS('PLM001-財務計算用'!$P:$P,'PLM001-財務計算用'!$J:$J,DE$4,'PLM001-財務計算用'!$A:$A,$B21)=0,"",SUMIFS('PLM001-財務計算用'!$P:$P,'PLM001-財務計算用'!$J:$J,DE$4,'PLM001-財務計算用'!$A:$A,$B21))</f>
        <v/>
      </c>
      <c r="DF21" s="71" t="str">
        <f>IF(SUMIFS('PLM002'!$K:$K,'PLM002'!$C:$C,DE$4,'PLM002'!$F:$F,$B21)=0,"",SUMIFS('PLM002'!$K:$K,'PLM002'!$C:$C,DE$4,'PLM002'!$F:$F,$B21))</f>
        <v/>
      </c>
      <c r="DG21" s="72" t="str">
        <f>IF(SUMIFS('PLM001-財務計算用'!$P:$P,'PLM001-財務計算用'!$J:$J,DG$4,'PLM001-財務計算用'!$A:$A,$B21)=0,"",SUMIFS('PLM001-財務計算用'!$P:$P,'PLM001-財務計算用'!$J:$J,DG$4,'PLM001-財務計算用'!$A:$A,$B21))</f>
        <v/>
      </c>
      <c r="DH21" s="71" t="str">
        <f>IF(SUMIFS('PLM002'!$K:$K,'PLM002'!$C:$C,DG$4,'PLM002'!$F:$F,$B21)=0,"",SUMIFS('PLM002'!$K:$K,'PLM002'!$C:$C,DG$4,'PLM002'!$F:$F,$B21))</f>
        <v/>
      </c>
      <c r="DI21" s="72" t="str">
        <f>IF(SUMIFS('PLM001-財務計算用'!$P:$P,'PLM001-財務計算用'!$J:$J,DI$4,'PLM001-財務計算用'!$A:$A,$B21)=0,"",SUMIFS('PLM001-財務計算用'!$P:$P,'PLM001-財務計算用'!$J:$J,DI$4,'PLM001-財務計算用'!$A:$A,$B21))</f>
        <v/>
      </c>
      <c r="DJ21" s="71" t="str">
        <f>IF(SUMIFS('PLM002'!$K:$K,'PLM002'!$C:$C,DI$4,'PLM002'!$F:$F,$B21)=0,"",SUMIFS('PLM002'!$K:$K,'PLM002'!$C:$C,DI$4,'PLM002'!$F:$F,$B21))</f>
        <v/>
      </c>
      <c r="DK21" s="72">
        <f>IF(SUMIFS('PLM001-財務計算用'!$P:$P,'PLM001-財務計算用'!$J:$J,DK$4,'PLM001-財務計算用'!$A:$A,$B21)=0,"",SUMIFS('PLM001-財務計算用'!$P:$P,'PLM001-財務計算用'!$J:$J,DK$4,'PLM001-財務計算用'!$A:$A,$B21))</f>
        <v>31</v>
      </c>
      <c r="DL21" s="71" t="str">
        <f>IF(SUMIFS('PLM002'!$K:$K,'PLM002'!$C:$C,DK$4,'PLM002'!$F:$F,$B21)=0,"",SUMIFS('PLM002'!$K:$K,'PLM002'!$C:$C,DK$4,'PLM002'!$F:$F,$B21))</f>
        <v/>
      </c>
      <c r="DM21" s="72" t="str">
        <f>IF(SUMIFS('PLM001-財務計算用'!$P:$P,'PLM001-財務計算用'!$J:$J,DM$4,'PLM001-財務計算用'!$A:$A,$B21)=0,"",SUMIFS('PLM001-財務計算用'!$P:$P,'PLM001-財務計算用'!$J:$J,DM$4,'PLM001-財務計算用'!$A:$A,$B21))</f>
        <v/>
      </c>
      <c r="DN21" s="71" t="str">
        <f>IF(SUMIFS('PLM002'!$K:$K,'PLM002'!$C:$C,DM$4,'PLM002'!$F:$F,$B21)=0,"",SUMIFS('PLM002'!$K:$K,'PLM002'!$C:$C,DM$4,'PLM002'!$F:$F,$B21))</f>
        <v/>
      </c>
      <c r="DO21" s="72" t="str">
        <f>IF(SUMIFS('PLM001-財務計算用'!$P:$P,'PLM001-財務計算用'!$J:$J,DO$4,'PLM001-財務計算用'!$A:$A,$B21)=0,"",SUMIFS('PLM001-財務計算用'!$P:$P,'PLM001-財務計算用'!$J:$J,DO$4,'PLM001-財務計算用'!$A:$A,$B21))</f>
        <v/>
      </c>
      <c r="DP21" s="71" t="str">
        <f>IF(SUMIFS('PLM002'!$K:$K,'PLM002'!$C:$C,DO$4,'PLM002'!$F:$F,$B21)=0,"",SUMIFS('PLM002'!$K:$K,'PLM002'!$C:$C,DO$4,'PLM002'!$F:$F,$B21))</f>
        <v/>
      </c>
      <c r="DQ21" s="72" t="str">
        <f>IF(SUMIFS('PLM001-財務計算用'!$P:$P,'PLM001-財務計算用'!$J:$J,DQ$4,'PLM001-財務計算用'!$A:$A,$B21)=0,"",SUMIFS('PLM001-財務計算用'!$P:$P,'PLM001-財務計算用'!$J:$J,DQ$4,'PLM001-財務計算用'!$A:$A,$B21))</f>
        <v/>
      </c>
      <c r="DR21" s="71" t="str">
        <f>IF(SUMIFS('PLM002'!$K:$K,'PLM002'!$C:$C,DQ$4,'PLM002'!$F:$F,$B21)=0,"",SUMIFS('PLM002'!$K:$K,'PLM002'!$C:$C,DQ$4,'PLM002'!$F:$F,$B21))</f>
        <v/>
      </c>
      <c r="DS21" s="72" t="str">
        <f>IF(SUMIFS('PLM001-財務計算用'!$P:$P,'PLM001-財務計算用'!$J:$J,DS$4,'PLM001-財務計算用'!$A:$A,$B21)=0,"",SUMIFS('PLM001-財務計算用'!$P:$P,'PLM001-財務計算用'!$J:$J,DS$4,'PLM001-財務計算用'!$A:$A,$B21))</f>
        <v/>
      </c>
      <c r="DT21" s="71" t="str">
        <f>IF(SUMIFS('PLM002'!$K:$K,'PLM002'!$C:$C,DS$4,'PLM002'!$F:$F,$B21)=0,"",SUMIFS('PLM002'!$K:$K,'PLM002'!$C:$C,DS$4,'PLM002'!$F:$F,$B21))</f>
        <v/>
      </c>
      <c r="DU21" s="72" t="str">
        <f>IF(SUMIFS('PLM001-財務計算用'!$P:$P,'PLM001-財務計算用'!$J:$J,DU$4,'PLM001-財務計算用'!$A:$A,$B21)=0,"",SUMIFS('PLM001-財務計算用'!$P:$P,'PLM001-財務計算用'!$J:$J,DU$4,'PLM001-財務計算用'!$A:$A,$B21))</f>
        <v/>
      </c>
      <c r="DV21" s="71" t="str">
        <f>IF(SUMIFS('PLM002'!$K:$K,'PLM002'!$C:$C,DU$4,'PLM002'!$F:$F,$B21)=0,"",SUMIFS('PLM002'!$K:$K,'PLM002'!$C:$C,DU$4,'PLM002'!$F:$F,$B21))</f>
        <v/>
      </c>
      <c r="DW21" s="72" t="str">
        <f>IF(SUMIFS('PLM001-財務計算用'!$P:$P,'PLM001-財務計算用'!$J:$J,DW$4,'PLM001-財務計算用'!$A:$A,$B21)=0,"",SUMIFS('PLM001-財務計算用'!$P:$P,'PLM001-財務計算用'!$J:$J,DW$4,'PLM001-財務計算用'!$A:$A,$B21))</f>
        <v/>
      </c>
      <c r="DX21" s="71" t="str">
        <f>IF(SUMIFS('PLM002'!$K:$K,'PLM002'!$C:$C,DW$4,'PLM002'!$F:$F,$B21)=0,"",SUMIFS('PLM002'!$K:$K,'PLM002'!$C:$C,DW$4,'PLM002'!$F:$F,$B21))</f>
        <v/>
      </c>
      <c r="DY21" s="72" t="str">
        <f>IF(SUMIFS('PLM001-財務計算用'!$P:$P,'PLM001-財務計算用'!$J:$J,DY$4,'PLM001-財務計算用'!$A:$A,$B21)=0,"",SUMIFS('PLM001-財務計算用'!$P:$P,'PLM001-財務計算用'!$J:$J,DY$4,'PLM001-財務計算用'!$A:$A,$B21))</f>
        <v/>
      </c>
      <c r="DZ21" s="71" t="str">
        <f>IF(SUMIFS('PLM002'!$K:$K,'PLM002'!$C:$C,DY$4,'PLM002'!$F:$F,$B21)=0,"",SUMIFS('PLM002'!$K:$K,'PLM002'!$C:$C,DY$4,'PLM002'!$F:$F,$B21))</f>
        <v/>
      </c>
      <c r="EA21" s="72" t="str">
        <f>IF(SUMIFS('PLM001-財務計算用'!$P:$P,'PLM001-財務計算用'!$J:$J,EA$4,'PLM001-財務計算用'!$A:$A,$B21)=0,"",SUMIFS('PLM001-財務計算用'!$P:$P,'PLM001-財務計算用'!$J:$J,EA$4,'PLM001-財務計算用'!$A:$A,$B21))</f>
        <v/>
      </c>
      <c r="EB21" s="71" t="str">
        <f>IF(SUMIFS('PLM002'!$K:$K,'PLM002'!$C:$C,EA$4,'PLM002'!$F:$F,$B21)=0,"",SUMIFS('PLM002'!$K:$K,'PLM002'!$C:$C,EA$4,'PLM002'!$F:$F,$B21))</f>
        <v/>
      </c>
      <c r="EC21" s="72">
        <f>IF(SUMIFS('PLM001-財務計算用'!$P:$P,'PLM001-財務計算用'!$J:$J,EC$4,'PLM001-財務計算用'!$A:$A,$B21)=0,"",SUMIFS('PLM001-財務計算用'!$P:$P,'PLM001-財務計算用'!$J:$J,EC$4,'PLM001-財務計算用'!$A:$A,$B21))</f>
        <v>6</v>
      </c>
      <c r="ED21" s="71" t="str">
        <f>IF(SUMIFS('PLM002'!$K:$K,'PLM002'!$C:$C,EC$4,'PLM002'!$F:$F,$B21)=0,"",SUMIFS('PLM002'!$K:$K,'PLM002'!$C:$C,EC$4,'PLM002'!$F:$F,$B21))</f>
        <v/>
      </c>
    </row>
    <row r="22" spans="1:134" ht="12.75" customHeight="1">
      <c r="A22" s="96" t="str">
        <f>'PLM014'!A23</f>
        <v>K-關鍵</v>
      </c>
      <c r="B22" s="178" t="s">
        <v>4557</v>
      </c>
      <c r="C22" s="131" t="str">
        <f>'PLM014'!C23</f>
        <v>PCB濕製程用插入式壓力感測器</v>
      </c>
      <c r="D22" s="97" t="str">
        <f t="shared" ref="D22:D33" si="10">"("&amp;B22&amp;")"&amp;"  "&amp;C22</f>
        <v>(K240801R2)  PCB濕製程用插入式壓力感測器</v>
      </c>
      <c r="E22" s="290" t="str">
        <f>'PLM014'!E23</f>
        <v>研一部</v>
      </c>
      <c r="F22" s="290" t="str">
        <f>'PLM014'!F23</f>
        <v>張良琪</v>
      </c>
      <c r="G22" s="97" t="str">
        <f>'PLM014'!G23</f>
        <v>Active</v>
      </c>
      <c r="H22" s="98">
        <f>'PLM014'!H23</f>
        <v>45641.666666666664</v>
      </c>
      <c r="I22" s="98">
        <f>'PLM014'!I23</f>
        <v>45807.666666666664</v>
      </c>
      <c r="J22" s="99">
        <f t="shared" si="7"/>
        <v>166</v>
      </c>
      <c r="K22" s="150">
        <f t="shared" si="8"/>
        <v>45766.166666666664</v>
      </c>
      <c r="L22" s="150">
        <f t="shared" si="9"/>
        <v>45799.366666666661</v>
      </c>
      <c r="M22" s="98">
        <f>IF(ISERROR('PLM014'!L23),"",('PLM014'!L23))</f>
        <v>45524</v>
      </c>
      <c r="N22" s="237" t="str">
        <f>IF(IF(ISERROR('PLM014'!N23),"",('PLM014'!N23))=0,"",IF(ISERROR('PLM014'!N23),"",('PLM014'!N23)))</f>
        <v/>
      </c>
      <c r="O22" s="99" t="str">
        <f t="shared" si="0"/>
        <v/>
      </c>
      <c r="P22" s="98">
        <f t="shared" ca="1" si="1"/>
        <v>46044</v>
      </c>
      <c r="Q22" s="99">
        <f t="shared" ca="1" si="2"/>
        <v>520</v>
      </c>
      <c r="R22" s="100">
        <f>'PLM014'!Q23/100</f>
        <v>0.75</v>
      </c>
      <c r="S22" s="139" t="str">
        <f t="shared" ca="1" si="3"/>
        <v>專案延遲 237 天</v>
      </c>
      <c r="U22" s="101">
        <f t="shared" si="4"/>
        <v>798</v>
      </c>
      <c r="V22" s="101">
        <f t="shared" si="5"/>
        <v>2762.3</v>
      </c>
      <c r="W22" s="101">
        <f>IF(SUMIFS('PLM001-財務計算用'!$P:$P,'PLM001-財務計算用'!$A:$A,B22)=0,"未登入",SUMIFS('PLM001-財務計算用'!$P:$P,'PLM001-財務計算用'!$A:$A,B22))</f>
        <v>1146</v>
      </c>
      <c r="X22" s="101">
        <f>SUMIFS('PLM002'!$K:$K,'PLM002'!$F:$F,$B22)</f>
        <v>2762.3</v>
      </c>
      <c r="Y22" s="72">
        <f>IF(SUMIFS('PLM001-財務計算用'!$P:$P,'PLM001-財務計算用'!$J:$J,Y$4,'PLM001-財務計算用'!$A:$A,$B22)=0,"",SUMIFS('PLM001-財務計算用'!$P:$P,'PLM001-財務計算用'!$J:$J,Y$4,'PLM001-財務計算用'!$A:$A,$B22))</f>
        <v>20</v>
      </c>
      <c r="Z22" s="71">
        <f>IF(SUMIFS('PLM002'!$K:$K,'PLM002'!$C:$C,Y$4,'PLM002'!$F:$F,$B22)=0,"",SUMIFS('PLM002'!$K:$K,'PLM002'!$C:$C,Y$4,'PLM002'!$F:$F,$B22))</f>
        <v>71.3</v>
      </c>
      <c r="AA22" s="72" t="str">
        <f>IF(SUMIFS('PLM001-財務計算用'!$P:$P,'PLM001-財務計算用'!$J:$J,AA$4,'PLM001-財務計算用'!$A:$A,$B22)=0,"",SUMIFS('PLM001-財務計算用'!$P:$P,'PLM001-財務計算用'!$J:$J,AA$4,'PLM001-財務計算用'!$A:$A,$B22))</f>
        <v/>
      </c>
      <c r="AB22" s="71" t="str">
        <f>IF(SUMIFS('PLM002'!$K:$K,'PLM002'!$C:$C,AA$4,'PLM002'!$F:$F,$B22)=0,"",SUMIFS('PLM002'!$K:$K,'PLM002'!$C:$C,AA$4,'PLM002'!$F:$F,$B22))</f>
        <v/>
      </c>
      <c r="AC22" s="72" t="str">
        <f>IF(SUMIFS('PLM001-財務計算用'!$P:$P,'PLM001-財務計算用'!$J:$J,AC$4,'PLM001-財務計算用'!$A:$A,$B22)=0,"",SUMIFS('PLM001-財務計算用'!$P:$P,'PLM001-財務計算用'!$J:$J,AC$4,'PLM001-財務計算用'!$A:$A,$B22))</f>
        <v/>
      </c>
      <c r="AD22" s="71" t="str">
        <f>IF(SUMIFS('PLM002'!$K:$K,'PLM002'!$C:$C,AC$4,'PLM002'!$F:$F,$B22)=0,"",SUMIFS('PLM002'!$K:$K,'PLM002'!$C:$C,AC$4,'PLM002'!$F:$F,$B22))</f>
        <v/>
      </c>
      <c r="AE22" s="72" t="str">
        <f>IF(SUMIFS('PLM001-財務計算用'!$P:$P,'PLM001-財務計算用'!$J:$J,AE$4,'PLM001-財務計算用'!$A:$A,$B22)=0,"",SUMIFS('PLM001-財務計算用'!$P:$P,'PLM001-財務計算用'!$J:$J,AE$4,'PLM001-財務計算用'!$A:$A,$B22))</f>
        <v/>
      </c>
      <c r="AF22" s="71" t="str">
        <f>IF(SUMIFS('PLM002'!$K:$K,'PLM002'!$C:$C,AE$4,'PLM002'!$F:$F,$B22)=0,"",SUMIFS('PLM002'!$K:$K,'PLM002'!$C:$C,AE$4,'PLM002'!$F:$F,$B22))</f>
        <v/>
      </c>
      <c r="AG22" s="72" t="str">
        <f>IF(SUMIFS('PLM001-財務計算用'!$P:$P,'PLM001-財務計算用'!$J:$J,AG$4,'PLM001-財務計算用'!$A:$A,$B22)=0,"",SUMIFS('PLM001-財務計算用'!$P:$P,'PLM001-財務計算用'!$J:$J,AG$4,'PLM001-財務計算用'!$A:$A,$B22))</f>
        <v/>
      </c>
      <c r="AH22" s="71" t="str">
        <f>IF(SUMIFS('PLM002'!$K:$K,'PLM002'!$C:$C,AG$4,'PLM002'!$F:$F,$B22)=0,"",SUMIFS('PLM002'!$K:$K,'PLM002'!$C:$C,AG$4,'PLM002'!$F:$F,$B22))</f>
        <v/>
      </c>
      <c r="AI22" s="72" t="str">
        <f>IF(SUMIFS('PLM001-財務計算用'!$P:$P,'PLM001-財務計算用'!$J:$J,AI$4,'PLM001-財務計算用'!$A:$A,$B22)=0,"",SUMIFS('PLM001-財務計算用'!$P:$P,'PLM001-財務計算用'!$J:$J,AI$4,'PLM001-財務計算用'!$A:$A,$B22))</f>
        <v/>
      </c>
      <c r="AJ22" s="71" t="str">
        <f>IF(SUMIFS('PLM002'!$K:$K,'PLM002'!$C:$C,AI$4,'PLM002'!$F:$F,$B22)=0,"",SUMIFS('PLM002'!$K:$K,'PLM002'!$C:$C,AI$4,'PLM002'!$F:$F,$B22))</f>
        <v/>
      </c>
      <c r="AK22" s="72" t="str">
        <f>IF(SUMIFS('PLM001-財務計算用'!$P:$P,'PLM001-財務計算用'!$J:$J,AK$4,'PLM001-財務計算用'!$A:$A,$B22)=0,"",SUMIFS('PLM001-財務計算用'!$P:$P,'PLM001-財務計算用'!$J:$J,AK$4,'PLM001-財務計算用'!$A:$A,$B22))</f>
        <v/>
      </c>
      <c r="AL22" s="71" t="str">
        <f>IF(SUMIFS('PLM002'!$K:$K,'PLM002'!$C:$C,AK$4,'PLM002'!$F:$F,$B22)=0,"",SUMIFS('PLM002'!$K:$K,'PLM002'!$C:$C,AK$4,'PLM002'!$F:$F,$B22))</f>
        <v/>
      </c>
      <c r="AM22" s="72" t="str">
        <f>IF(SUMIFS('PLM001-財務計算用'!$P:$P,'PLM001-財務計算用'!$J:$J,AM$4,'PLM001-財務計算用'!$A:$A,$B22)=0,"",SUMIFS('PLM001-財務計算用'!$P:$P,'PLM001-財務計算用'!$J:$J,AM$4,'PLM001-財務計算用'!$A:$A,$B22))</f>
        <v/>
      </c>
      <c r="AN22" s="71">
        <f>IF(SUMIFS('PLM002'!$K:$K,'PLM002'!$C:$C,AM$4,'PLM002'!$F:$F,$B22)=0,"",SUMIFS('PLM002'!$K:$K,'PLM002'!$C:$C,AM$4,'PLM002'!$F:$F,$B22))</f>
        <v>316</v>
      </c>
      <c r="AO22" s="72" t="str">
        <f>IF(SUMIFS('PLM001-財務計算用'!$P:$P,'PLM001-財務計算用'!$J:$J,AO$4,'PLM001-財務計算用'!$A:$A,$B22)=0,"",SUMIFS('PLM001-財務計算用'!$P:$P,'PLM001-財務計算用'!$J:$J,AO$4,'PLM001-財務計算用'!$A:$A,$B22))</f>
        <v/>
      </c>
      <c r="AP22" s="71" t="str">
        <f>IF(SUMIFS('PLM002'!$K:$K,'PLM002'!$C:$C,AO$4,'PLM002'!$F:$F,$B22)=0,"",SUMIFS('PLM002'!$K:$K,'PLM002'!$C:$C,AO$4,'PLM002'!$F:$F,$B22))</f>
        <v/>
      </c>
      <c r="AQ22" s="72" t="str">
        <f>IF(SUMIFS('PLM001-財務計算用'!$P:$P,'PLM001-財務計算用'!$J:$J,AQ$4,'PLM001-財務計算用'!$A:$A,$B22)=0,"",SUMIFS('PLM001-財務計算用'!$P:$P,'PLM001-財務計算用'!$J:$J,AQ$4,'PLM001-財務計算用'!$A:$A,$B22))</f>
        <v/>
      </c>
      <c r="AR22" s="71" t="str">
        <f>IF(SUMIFS('PLM002'!$K:$K,'PLM002'!$C:$C,AQ$4,'PLM002'!$F:$F,$B22)=0,"",SUMIFS('PLM002'!$K:$K,'PLM002'!$C:$C,AQ$4,'PLM002'!$F:$F,$B22))</f>
        <v/>
      </c>
      <c r="AS22" s="72">
        <f>IF(SUMIFS('PLM001-財務計算用'!$P:$P,'PLM001-財務計算用'!$J:$J,AS$4,'PLM001-財務計算用'!$A:$A,$B22)=0,"",SUMIFS('PLM001-財務計算用'!$P:$P,'PLM001-財務計算用'!$J:$J,AS$4,'PLM001-財務計算用'!$A:$A,$B22))</f>
        <v>448</v>
      </c>
      <c r="AT22" s="71">
        <f>IF(SUMIFS('PLM002'!$K:$K,'PLM002'!$C:$C,AS$4,'PLM002'!$F:$F,$B22)=0,"",SUMIFS('PLM002'!$K:$K,'PLM002'!$C:$C,AS$4,'PLM002'!$F:$F,$B22))</f>
        <v>270</v>
      </c>
      <c r="AU22" s="72" t="str">
        <f>IF(SUMIFS('PLM001-財務計算用'!$P:$P,'PLM001-財務計算用'!$J:$J,AU$4,'PLM001-財務計算用'!$A:$A,$B22)=0,"",SUMIFS('PLM001-財務計算用'!$P:$P,'PLM001-財務計算用'!$J:$J,AU$4,'PLM001-財務計算用'!$A:$A,$B22))</f>
        <v/>
      </c>
      <c r="AV22" s="71">
        <f>IF(SUMIFS('PLM002'!$K:$K,'PLM002'!$C:$C,AU$4,'PLM002'!$F:$F,$B22)=0,"",SUMIFS('PLM002'!$K:$K,'PLM002'!$C:$C,AU$4,'PLM002'!$F:$F,$B22))</f>
        <v>103.5</v>
      </c>
      <c r="AW22" s="72" t="str">
        <f>IF(SUMIFS('PLM001-財務計算用'!$P:$P,'PLM001-財務計算用'!$J:$J,AW$4,'PLM001-財務計算用'!$A:$A,$B22)=0,"",SUMIFS('PLM001-財務計算用'!$P:$P,'PLM001-財務計算用'!$J:$J,AW$4,'PLM001-財務計算用'!$A:$A,$B22))</f>
        <v/>
      </c>
      <c r="AX22" s="71">
        <f>IF(SUMIFS('PLM002'!$K:$K,'PLM002'!$C:$C,AW$4,'PLM002'!$F:$F,$B22)=0,"",SUMIFS('PLM002'!$K:$K,'PLM002'!$C:$C,AW$4,'PLM002'!$F:$F,$B22))</f>
        <v>208</v>
      </c>
      <c r="AY22" s="72" t="str">
        <f>IF(SUMIFS('PLM001-財務計算用'!$P:$P,'PLM001-財務計算用'!$J:$J,AY$4,'PLM001-財務計算用'!$A:$A,$B22)=0,"",SUMIFS('PLM001-財務計算用'!$P:$P,'PLM001-財務計算用'!$J:$J,AY$4,'PLM001-財務計算用'!$A:$A,$B22))</f>
        <v/>
      </c>
      <c r="AZ22" s="71">
        <f>IF(SUMIFS('PLM002'!$K:$K,'PLM002'!$C:$C,AY$4,'PLM002'!$F:$F,$B22)=0,"",SUMIFS('PLM002'!$K:$K,'PLM002'!$C:$C,AY$4,'PLM002'!$F:$F,$B22))</f>
        <v>30</v>
      </c>
      <c r="BA22" s="72" t="str">
        <f>IF(SUMIFS('PLM001-財務計算用'!$P:$P,'PLM001-財務計算用'!$J:$J,BA$4,'PLM001-財務計算用'!$A:$A,$B22)=0,"",SUMIFS('PLM001-財務計算用'!$P:$P,'PLM001-財務計算用'!$J:$J,BA$4,'PLM001-財務計算用'!$A:$A,$B22))</f>
        <v/>
      </c>
      <c r="BB22" s="71">
        <f>IF(SUMIFS('PLM002'!$K:$K,'PLM002'!$C:$C,BA$4,'PLM002'!$F:$F,$B22)=0,"",SUMIFS('PLM002'!$K:$K,'PLM002'!$C:$C,BA$4,'PLM002'!$F:$F,$B22))</f>
        <v>64</v>
      </c>
      <c r="BC22" s="72" t="str">
        <f>IF(SUMIFS('PLM001-財務計算用'!$P:$P,'PLM001-財務計算用'!$J:$J,BC$4,'PLM001-財務計算用'!$A:$A,$B22)=0,"",SUMIFS('PLM001-財務計算用'!$P:$P,'PLM001-財務計算用'!$J:$J,BC$4,'PLM001-財務計算用'!$A:$A,$B22))</f>
        <v/>
      </c>
      <c r="BD22" s="71" t="str">
        <f>IF(SUMIFS('PLM002'!$K:$K,'PLM002'!$C:$C,BC$4,'PLM002'!$F:$F,$B22)=0,"",SUMIFS('PLM002'!$K:$K,'PLM002'!$C:$C,BC$4,'PLM002'!$F:$F,$B22))</f>
        <v/>
      </c>
      <c r="BE22" s="72" t="str">
        <f>IF(SUMIFS('PLM001-財務計算用'!$P:$P,'PLM001-財務計算用'!$J:$J,BE$4,'PLM001-財務計算用'!$A:$A,$B22)=0,"",SUMIFS('PLM001-財務計算用'!$P:$P,'PLM001-財務計算用'!$J:$J,BE$4,'PLM001-財務計算用'!$A:$A,$B22))</f>
        <v/>
      </c>
      <c r="BF22" s="71" t="str">
        <f>IF(SUMIFS('PLM002'!$K:$K,'PLM002'!$C:$C,BE$4,'PLM002'!$F:$F,$B22)=0,"",SUMIFS('PLM002'!$K:$K,'PLM002'!$C:$C,BE$4,'PLM002'!$F:$F,$B22))</f>
        <v/>
      </c>
      <c r="BG22" s="72" t="str">
        <f>IF(SUMIFS('PLM001-財務計算用'!$P:$P,'PLM001-財務計算用'!$J:$J,BG$4,'PLM001-財務計算用'!$A:$A,$B22)=0,"",SUMIFS('PLM001-財務計算用'!$P:$P,'PLM001-財務計算用'!$J:$J,BG$4,'PLM001-財務計算用'!$A:$A,$B22))</f>
        <v/>
      </c>
      <c r="BH22" s="71" t="str">
        <f>IF(SUMIFS('PLM002'!$K:$K,'PLM002'!$C:$C,BG$4,'PLM002'!$F:$F,$B22)=0,"",SUMIFS('PLM002'!$K:$K,'PLM002'!$C:$C,BG$4,'PLM002'!$F:$F,$B22))</f>
        <v/>
      </c>
      <c r="BI22" s="72" t="str">
        <f>IF(SUMIFS('PLM001-財務計算用'!$P:$P,'PLM001-財務計算用'!$J:$J,BI$4,'PLM001-財務計算用'!$A:$A,$B22)=0,"",SUMIFS('PLM001-財務計算用'!$P:$P,'PLM001-財務計算用'!$J:$J,BI$4,'PLM001-財務計算用'!$A:$A,$B22))</f>
        <v/>
      </c>
      <c r="BJ22" s="71" t="str">
        <f>IF(SUMIFS('PLM002'!$K:$K,'PLM002'!$C:$C,BI$4,'PLM002'!$F:$F,$B22)=0,"",SUMIFS('PLM002'!$K:$K,'PLM002'!$C:$C,BI$4,'PLM002'!$F:$F,$B22))</f>
        <v/>
      </c>
      <c r="BK22" s="72" t="str">
        <f>IF(SUMIFS('PLM001-財務計算用'!$P:$P,'PLM001-財務計算用'!$J:$J,BK$4,'PLM001-財務計算用'!$A:$A,$B22)=0,"",SUMIFS('PLM001-財務計算用'!$P:$P,'PLM001-財務計算用'!$J:$J,BK$4,'PLM001-財務計算用'!$A:$A,$B22))</f>
        <v/>
      </c>
      <c r="BL22" s="71" t="str">
        <f>IF(SUMIFS('PLM002'!$K:$K,'PLM002'!$C:$C,BK$4,'PLM002'!$F:$F,$B22)=0,"",SUMIFS('PLM002'!$K:$K,'PLM002'!$C:$C,BK$4,'PLM002'!$F:$F,$B22))</f>
        <v/>
      </c>
      <c r="BM22" s="72" t="str">
        <f>IF(SUMIFS('PLM001-財務計算用'!$P:$P,'PLM001-財務計算用'!$J:$J,BM$4,'PLM001-財務計算用'!$A:$A,$B22)=0,"",SUMIFS('PLM001-財務計算用'!$P:$P,'PLM001-財務計算用'!$J:$J,BM$4,'PLM001-財務計算用'!$A:$A,$B22))</f>
        <v/>
      </c>
      <c r="BN22" s="71" t="str">
        <f>IF(SUMIFS('PLM002'!$K:$K,'PLM002'!$C:$C,BM$4,'PLM002'!$F:$F,$B22)=0,"",SUMIFS('PLM002'!$K:$K,'PLM002'!$C:$C,BM$4,'PLM002'!$F:$F,$B22))</f>
        <v/>
      </c>
      <c r="BO22" s="72" t="str">
        <f>IF(SUMIFS('PLM001-財務計算用'!$P:$P,'PLM001-財務計算用'!$J:$J,BO$4,'PLM001-財務計算用'!$A:$A,$B22)=0,"",SUMIFS('PLM001-財務計算用'!$P:$P,'PLM001-財務計算用'!$J:$J,BO$4,'PLM001-財務計算用'!$A:$A,$B22))</f>
        <v/>
      </c>
      <c r="BP22" s="71" t="str">
        <f>IF(SUMIFS('PLM002'!$K:$K,'PLM002'!$C:$C,BO$4,'PLM002'!$F:$F,$B22)=0,"",SUMIFS('PLM002'!$K:$K,'PLM002'!$C:$C,BO$4,'PLM002'!$F:$F,$B22))</f>
        <v/>
      </c>
      <c r="BQ22" s="72" t="str">
        <f>IF(SUMIFS('PLM001-財務計算用'!$P:$P,'PLM001-財務計算用'!$J:$J,BQ$4,'PLM001-財務計算用'!$A:$A,$B22)=0,"",SUMIFS('PLM001-財務計算用'!$P:$P,'PLM001-財務計算用'!$J:$J,BQ$4,'PLM001-財務計算用'!$A:$A,$B22))</f>
        <v/>
      </c>
      <c r="BR22" s="71" t="str">
        <f>IF(SUMIFS('PLM002'!$K:$K,'PLM002'!$C:$C,BQ$4,'PLM002'!$F:$F,$B22)=0,"",SUMIFS('PLM002'!$K:$K,'PLM002'!$C:$C,BQ$4,'PLM002'!$F:$F,$B22))</f>
        <v/>
      </c>
      <c r="BS22" s="72" t="str">
        <f>IF(SUMIFS('PLM001-財務計算用'!$P:$P,'PLM001-財務計算用'!$J:$J,BS$4,'PLM001-財務計算用'!$A:$A,$B22)=0,"",SUMIFS('PLM001-財務計算用'!$P:$P,'PLM001-財務計算用'!$J:$J,BS$4,'PLM001-財務計算用'!$A:$A,$B22))</f>
        <v/>
      </c>
      <c r="BT22" s="71">
        <f>IF(SUMIFS('PLM002'!$K:$K,'PLM002'!$C:$C,BS$4,'PLM002'!$F:$F,$B22)=0,"",SUMIFS('PLM002'!$K:$K,'PLM002'!$C:$C,BS$4,'PLM002'!$F:$F,$B22))</f>
        <v>21</v>
      </c>
      <c r="BU22" s="72" t="str">
        <f>IF(SUMIFS('PLM001-財務計算用'!$P:$P,'PLM001-財務計算用'!$J:$J,BU$4,'PLM001-財務計算用'!$A:$A,$B22)=0,"",SUMIFS('PLM001-財務計算用'!$P:$P,'PLM001-財務計算用'!$J:$J,BU$4,'PLM001-財務計算用'!$A:$A,$B22))</f>
        <v/>
      </c>
      <c r="BV22" s="71">
        <f>IF(SUMIFS('PLM002'!$K:$K,'PLM002'!$C:$C,BU$4,'PLM002'!$F:$F,$B22)=0,"",SUMIFS('PLM002'!$K:$K,'PLM002'!$C:$C,BU$4,'PLM002'!$F:$F,$B22))</f>
        <v>13.5</v>
      </c>
      <c r="BW22" s="72" t="str">
        <f>IF(SUMIFS('PLM001-財務計算用'!$P:$P,'PLM001-財務計算用'!$J:$J,BW$4,'PLM001-財務計算用'!$A:$A,$B22)=0,"",SUMIFS('PLM001-財務計算用'!$P:$P,'PLM001-財務計算用'!$J:$J,BW$4,'PLM001-財務計算用'!$A:$A,$B22))</f>
        <v/>
      </c>
      <c r="BX22" s="71" t="str">
        <f>IF(SUMIFS('PLM002'!$K:$K,'PLM002'!$C:$C,BW$4,'PLM002'!$F:$F,$B22)=0,"",SUMIFS('PLM002'!$K:$K,'PLM002'!$C:$C,BW$4,'PLM002'!$F:$F,$B22))</f>
        <v/>
      </c>
      <c r="BY22" s="72" t="str">
        <f>IF(SUMIFS('PLM001-財務計算用'!$P:$P,'PLM001-財務計算用'!$J:$J,BY$4,'PLM001-財務計算用'!$A:$A,$B22)=0,"",SUMIFS('PLM001-財務計算用'!$P:$P,'PLM001-財務計算用'!$J:$J,BY$4,'PLM001-財務計算用'!$A:$A,$B22))</f>
        <v/>
      </c>
      <c r="BZ22" s="71" t="str">
        <f>IF(SUMIFS('PLM002'!$K:$K,'PLM002'!$C:$C,BY$4,'PLM002'!$F:$F,$B22)=0,"",SUMIFS('PLM002'!$K:$K,'PLM002'!$C:$C,BY$4,'PLM002'!$F:$F,$B22))</f>
        <v/>
      </c>
      <c r="CA22" s="72" t="str">
        <f>IF(SUMIFS('PLM001-財務計算用'!$P:$P,'PLM001-財務計算用'!$J:$J,CA$4,'PLM001-財務計算用'!$A:$A,$B22)=0,"",SUMIFS('PLM001-財務計算用'!$P:$P,'PLM001-財務計算用'!$J:$J,CA$4,'PLM001-財務計算用'!$A:$A,$B22))</f>
        <v/>
      </c>
      <c r="CB22" s="71" t="str">
        <f>IF(SUMIFS('PLM002'!$K:$K,'PLM002'!$C:$C,CA$4,'PLM002'!$F:$F,$B22)=0,"",SUMIFS('PLM002'!$K:$K,'PLM002'!$C:$C,CA$4,'PLM002'!$F:$F,$B22))</f>
        <v/>
      </c>
      <c r="CC22" s="72" t="str">
        <f>IF(SUMIFS('PLM001-財務計算用'!$P:$P,'PLM001-財務計算用'!$J:$J,CC$4,'PLM001-財務計算用'!$A:$A,$B22)=0,"",SUMIFS('PLM001-財務計算用'!$P:$P,'PLM001-財務計算用'!$J:$J,CC$4,'PLM001-財務計算用'!$A:$A,$B22))</f>
        <v/>
      </c>
      <c r="CD22" s="71" t="str">
        <f>IF(SUMIFS('PLM002'!$K:$K,'PLM002'!$C:$C,CC$4,'PLM002'!$F:$F,$B22)=0,"",SUMIFS('PLM002'!$K:$K,'PLM002'!$C:$C,CC$4,'PLM002'!$F:$F,$B22))</f>
        <v/>
      </c>
      <c r="CE22" s="72" t="str">
        <f>IF(SUMIFS('PLM001-財務計算用'!$P:$P,'PLM001-財務計算用'!$J:$J,CE$4,'PLM001-財務計算用'!$A:$A,$B22)=0,"",SUMIFS('PLM001-財務計算用'!$P:$P,'PLM001-財務計算用'!$J:$J,CE$4,'PLM001-財務計算用'!$A:$A,$B22))</f>
        <v/>
      </c>
      <c r="CF22" s="71" t="str">
        <f>IF(SUMIFS('PLM002'!$K:$K,'PLM002'!$C:$C,CE$4,'PLM002'!$F:$F,$B22)=0,"",SUMIFS('PLM002'!$K:$K,'PLM002'!$C:$C,CE$4,'PLM002'!$F:$F,$B22))</f>
        <v/>
      </c>
      <c r="CG22" s="72" t="str">
        <f>IF(SUMIFS('PLM001-財務計算用'!$P:$P,'PLM001-財務計算用'!$J:$J,CG$4,'PLM001-財務計算用'!$A:$A,$B22)=0,"",SUMIFS('PLM001-財務計算用'!$P:$P,'PLM001-財務計算用'!$J:$J,CG$4,'PLM001-財務計算用'!$A:$A,$B22))</f>
        <v/>
      </c>
      <c r="CH22" s="71" t="str">
        <f>IF(SUMIFS('PLM002'!$K:$K,'PLM002'!$C:$C,CG$4,'PLM002'!$F:$F,$B22)=0,"",SUMIFS('PLM002'!$K:$K,'PLM002'!$C:$C,CG$4,'PLM002'!$F:$F,$B22))</f>
        <v/>
      </c>
      <c r="CI22" s="72" t="str">
        <f>IF(SUMIFS('PLM001-財務計算用'!$P:$P,'PLM001-財務計算用'!$J:$J,CI$4,'PLM001-財務計算用'!$A:$A,$B22)=0,"",SUMIFS('PLM001-財務計算用'!$P:$P,'PLM001-財務計算用'!$J:$J,CI$4,'PLM001-財務計算用'!$A:$A,$B22))</f>
        <v/>
      </c>
      <c r="CJ22" s="71" t="str">
        <f>IF(SUMIFS('PLM002'!$K:$K,'PLM002'!$C:$C,CI$4,'PLM002'!$F:$F,$B22)=0,"",SUMIFS('PLM002'!$K:$K,'PLM002'!$C:$C,CI$4,'PLM002'!$F:$F,$B22))</f>
        <v/>
      </c>
      <c r="CK22" s="72" t="str">
        <f>IF(SUMIFS('PLM001-財務計算用'!$P:$P,'PLM001-財務計算用'!$J:$J,CK$4,'PLM001-財務計算用'!$A:$A,$B22)=0,"",SUMIFS('PLM001-財務計算用'!$P:$P,'PLM001-財務計算用'!$J:$J,CK$4,'PLM001-財務計算用'!$A:$A,$B22))</f>
        <v/>
      </c>
      <c r="CL22" s="71" t="str">
        <f>IF(SUMIFS('PLM002'!$K:$K,'PLM002'!$C:$C,CK$4,'PLM002'!$F:$F,$B22)=0,"",SUMIFS('PLM002'!$K:$K,'PLM002'!$C:$C,CK$4,'PLM002'!$F:$F,$B22))</f>
        <v/>
      </c>
      <c r="CM22" s="72" t="str">
        <f>IF(SUMIFS('PLM001-財務計算用'!$P:$P,'PLM001-財務計算用'!$J:$J,CM$4,'PLM001-財務計算用'!$A:$A,$B22)=0,"",SUMIFS('PLM001-財務計算用'!$P:$P,'PLM001-財務計算用'!$J:$J,CM$4,'PLM001-財務計算用'!$A:$A,$B22))</f>
        <v/>
      </c>
      <c r="CN22" s="71" t="str">
        <f>IF(SUMIFS('PLM002'!$K:$K,'PLM002'!$C:$C,CM$4,'PLM002'!$F:$F,$B22)=0,"",SUMIFS('PLM002'!$K:$K,'PLM002'!$C:$C,CM$4,'PLM002'!$F:$F,$B22))</f>
        <v/>
      </c>
      <c r="CO22" s="72">
        <f>IF(SUMIFS('PLM001-財務計算用'!$P:$P,'PLM001-財務計算用'!$J:$J,CO$4,'PLM001-財務計算用'!$A:$A,$B22)=0,"",SUMIFS('PLM001-財務計算用'!$P:$P,'PLM001-財務計算用'!$J:$J,CO$4,'PLM001-財務計算用'!$A:$A,$B22))</f>
        <v>160</v>
      </c>
      <c r="CP22" s="71">
        <f>IF(SUMIFS('PLM002'!$K:$K,'PLM002'!$C:$C,CO$4,'PLM002'!$F:$F,$B22)=0,"",SUMIFS('PLM002'!$K:$K,'PLM002'!$C:$C,CO$4,'PLM002'!$F:$F,$B22))</f>
        <v>96</v>
      </c>
      <c r="CQ22" s="72">
        <f>IF(SUMIFS('PLM001-財務計算用'!$P:$P,'PLM001-財務計算用'!$J:$J,CQ$4,'PLM001-財務計算用'!$A:$A,$B22)=0,"",SUMIFS('PLM001-財務計算用'!$P:$P,'PLM001-財務計算用'!$J:$J,CQ$4,'PLM001-財務計算用'!$A:$A,$B22))</f>
        <v>160</v>
      </c>
      <c r="CR22" s="71">
        <f>IF(SUMIFS('PLM002'!$K:$K,'PLM002'!$C:$C,CQ$4,'PLM002'!$F:$F,$B22)=0,"",SUMIFS('PLM002'!$K:$K,'PLM002'!$C:$C,CQ$4,'PLM002'!$F:$F,$B22))</f>
        <v>1077.5</v>
      </c>
      <c r="CS22" s="72">
        <f>IF(SUMIFS('PLM001-財務計算用'!$P:$P,'PLM001-財務計算用'!$J:$J,CS$4,'PLM001-財務計算用'!$A:$A,$B22)=0,"",SUMIFS('PLM001-財務計算用'!$P:$P,'PLM001-財務計算用'!$J:$J,CS$4,'PLM001-財務計算用'!$A:$A,$B22))</f>
        <v>10</v>
      </c>
      <c r="CT22" s="71">
        <f>IF(SUMIFS('PLM002'!$K:$K,'PLM002'!$C:$C,CS$4,'PLM002'!$F:$F,$B22)=0,"",SUMIFS('PLM002'!$K:$K,'PLM002'!$C:$C,CS$4,'PLM002'!$F:$F,$B22))</f>
        <v>491.5</v>
      </c>
      <c r="CU22" s="72" t="str">
        <f>IF(SUMIFS('PLM001-財務計算用'!$P:$P,'PLM001-財務計算用'!$J:$J,CU$4,'PLM001-財務計算用'!$A:$A,$B22)=0,"",SUMIFS('PLM001-財務計算用'!$P:$P,'PLM001-財務計算用'!$J:$J,CU$4,'PLM001-財務計算用'!$A:$A,$B22))</f>
        <v/>
      </c>
      <c r="CV22" s="71" t="str">
        <f>IF(SUMIFS('PLM002'!$K:$K,'PLM002'!$C:$C,CU$4,'PLM002'!$F:$F,$B22)=0,"",SUMIFS('PLM002'!$K:$K,'PLM002'!$C:$C,CU$4,'PLM002'!$F:$F,$B22))</f>
        <v/>
      </c>
      <c r="CW22" s="72">
        <f>IF(SUMIFS('PLM001-財務計算用'!$P:$P,'PLM001-財務計算用'!$J:$J,CW$4,'PLM001-財務計算用'!$A:$A,$B22)=0,"",SUMIFS('PLM001-財務計算用'!$P:$P,'PLM001-財務計算用'!$J:$J,CW$4,'PLM001-財務計算用'!$A:$A,$B22))</f>
        <v>20</v>
      </c>
      <c r="CX22" s="71" t="str">
        <f>IF(SUMIFS('PLM002'!$K:$K,'PLM002'!$C:$C,CW$4,'PLM002'!$F:$F,$B22)=0,"",SUMIFS('PLM002'!$K:$K,'PLM002'!$C:$C,CW$4,'PLM002'!$F:$F,$B22))</f>
        <v/>
      </c>
      <c r="CY22" s="72" t="str">
        <f>IF(SUMIFS('PLM001-財務計算用'!$P:$P,'PLM001-財務計算用'!$J:$J,CY$4,'PLM001-財務計算用'!$A:$A,$B22)=0,"",SUMIFS('PLM001-財務計算用'!$P:$P,'PLM001-財務計算用'!$J:$J,CY$4,'PLM001-財務計算用'!$A:$A,$B22))</f>
        <v/>
      </c>
      <c r="CZ22" s="71" t="str">
        <f>IF(SUMIFS('PLM002'!$K:$K,'PLM002'!$C:$C,CY$4,'PLM002'!$F:$F,$B22)=0,"",SUMIFS('PLM002'!$K:$K,'PLM002'!$C:$C,CY$4,'PLM002'!$F:$F,$B22))</f>
        <v/>
      </c>
      <c r="DA22" s="72">
        <f>IF(SUMIFS('PLM001-財務計算用'!$P:$P,'PLM001-財務計算用'!$J:$J,DA$4,'PLM001-財務計算用'!$A:$A,$B22)=0,"",SUMIFS('PLM001-財務計算用'!$P:$P,'PLM001-財務計算用'!$J:$J,DA$4,'PLM001-財務計算用'!$A:$A,$B22))</f>
        <v>160</v>
      </c>
      <c r="DB22" s="71" t="str">
        <f>IF(SUMIFS('PLM002'!$K:$K,'PLM002'!$C:$C,DA$4,'PLM002'!$F:$F,$B22)=0,"",SUMIFS('PLM002'!$K:$K,'PLM002'!$C:$C,DA$4,'PLM002'!$F:$F,$B22))</f>
        <v/>
      </c>
      <c r="DC22" s="72" t="str">
        <f>IF(SUMIFS('PLM001-財務計算用'!$P:$P,'PLM001-財務計算用'!$J:$J,DC$4,'PLM001-財務計算用'!$A:$A,$B22)=0,"",SUMIFS('PLM001-財務計算用'!$P:$P,'PLM001-財務計算用'!$J:$J,DC$4,'PLM001-財務計算用'!$A:$A,$B22))</f>
        <v/>
      </c>
      <c r="DD22" s="71" t="str">
        <f>IF(SUMIFS('PLM002'!$K:$K,'PLM002'!$C:$C,DC$4,'PLM002'!$F:$F,$B22)=0,"",SUMIFS('PLM002'!$K:$K,'PLM002'!$C:$C,DC$4,'PLM002'!$F:$F,$B22))</f>
        <v/>
      </c>
      <c r="DE22" s="72" t="str">
        <f>IF(SUMIFS('PLM001-財務計算用'!$P:$P,'PLM001-財務計算用'!$J:$J,DE$4,'PLM001-財務計算用'!$A:$A,$B22)=0,"",SUMIFS('PLM001-財務計算用'!$P:$P,'PLM001-財務計算用'!$J:$J,DE$4,'PLM001-財務計算用'!$A:$A,$B22))</f>
        <v/>
      </c>
      <c r="DF22" s="71" t="str">
        <f>IF(SUMIFS('PLM002'!$K:$K,'PLM002'!$C:$C,DE$4,'PLM002'!$F:$F,$B22)=0,"",SUMIFS('PLM002'!$K:$K,'PLM002'!$C:$C,DE$4,'PLM002'!$F:$F,$B22))</f>
        <v/>
      </c>
      <c r="DG22" s="72">
        <f>IF(SUMIFS('PLM001-財務計算用'!$P:$P,'PLM001-財務計算用'!$J:$J,DG$4,'PLM001-財務計算用'!$A:$A,$B22)=0,"",SUMIFS('PLM001-財務計算用'!$P:$P,'PLM001-財務計算用'!$J:$J,DG$4,'PLM001-財務計算用'!$A:$A,$B22))</f>
        <v>100</v>
      </c>
      <c r="DH22" s="71" t="str">
        <f>IF(SUMIFS('PLM002'!$K:$K,'PLM002'!$C:$C,DG$4,'PLM002'!$F:$F,$B22)=0,"",SUMIFS('PLM002'!$K:$K,'PLM002'!$C:$C,DG$4,'PLM002'!$F:$F,$B22))</f>
        <v/>
      </c>
      <c r="DI22" s="72">
        <f>IF(SUMIFS('PLM001-財務計算用'!$P:$P,'PLM001-財務計算用'!$J:$J,DI$4,'PLM001-財務計算用'!$A:$A,$B22)=0,"",SUMIFS('PLM001-財務計算用'!$P:$P,'PLM001-財務計算用'!$J:$J,DI$4,'PLM001-財務計算用'!$A:$A,$B22))</f>
        <v>60</v>
      </c>
      <c r="DJ22" s="71" t="str">
        <f>IF(SUMIFS('PLM002'!$K:$K,'PLM002'!$C:$C,DI$4,'PLM002'!$F:$F,$B22)=0,"",SUMIFS('PLM002'!$K:$K,'PLM002'!$C:$C,DI$4,'PLM002'!$F:$F,$B22))</f>
        <v/>
      </c>
      <c r="DK22" s="72" t="str">
        <f>IF(SUMIFS('PLM001-財務計算用'!$P:$P,'PLM001-財務計算用'!$J:$J,DK$4,'PLM001-財務計算用'!$A:$A,$B22)=0,"",SUMIFS('PLM001-財務計算用'!$P:$P,'PLM001-財務計算用'!$J:$J,DK$4,'PLM001-財務計算用'!$A:$A,$B22))</f>
        <v/>
      </c>
      <c r="DL22" s="71" t="str">
        <f>IF(SUMIFS('PLM002'!$K:$K,'PLM002'!$C:$C,DK$4,'PLM002'!$F:$F,$B22)=0,"",SUMIFS('PLM002'!$K:$K,'PLM002'!$C:$C,DK$4,'PLM002'!$F:$F,$B22))</f>
        <v/>
      </c>
      <c r="DM22" s="72" t="str">
        <f>IF(SUMIFS('PLM001-財務計算用'!$P:$P,'PLM001-財務計算用'!$J:$J,DM$4,'PLM001-財務計算用'!$A:$A,$B22)=0,"",SUMIFS('PLM001-財務計算用'!$P:$P,'PLM001-財務計算用'!$J:$J,DM$4,'PLM001-財務計算用'!$A:$A,$B22))</f>
        <v/>
      </c>
      <c r="DN22" s="71" t="str">
        <f>IF(SUMIFS('PLM002'!$K:$K,'PLM002'!$C:$C,DM$4,'PLM002'!$F:$F,$B22)=0,"",SUMIFS('PLM002'!$K:$K,'PLM002'!$C:$C,DM$4,'PLM002'!$F:$F,$B22))</f>
        <v/>
      </c>
      <c r="DO22" s="72" t="str">
        <f>IF(SUMIFS('PLM001-財務計算用'!$P:$P,'PLM001-財務計算用'!$J:$J,DO$4,'PLM001-財務計算用'!$A:$A,$B22)=0,"",SUMIFS('PLM001-財務計算用'!$P:$P,'PLM001-財務計算用'!$J:$J,DO$4,'PLM001-財務計算用'!$A:$A,$B22))</f>
        <v/>
      </c>
      <c r="DP22" s="71" t="str">
        <f>IF(SUMIFS('PLM002'!$K:$K,'PLM002'!$C:$C,DO$4,'PLM002'!$F:$F,$B22)=0,"",SUMIFS('PLM002'!$K:$K,'PLM002'!$C:$C,DO$4,'PLM002'!$F:$F,$B22))</f>
        <v/>
      </c>
      <c r="DQ22" s="72">
        <f>IF(SUMIFS('PLM001-財務計算用'!$P:$P,'PLM001-財務計算用'!$J:$J,DQ$4,'PLM001-財務計算用'!$A:$A,$B22)=0,"",SUMIFS('PLM001-財務計算用'!$P:$P,'PLM001-財務計算用'!$J:$J,DQ$4,'PLM001-財務計算用'!$A:$A,$B22))</f>
        <v>8</v>
      </c>
      <c r="DR22" s="71" t="str">
        <f>IF(SUMIFS('PLM002'!$K:$K,'PLM002'!$C:$C,DQ$4,'PLM002'!$F:$F,$B22)=0,"",SUMIFS('PLM002'!$K:$K,'PLM002'!$C:$C,DQ$4,'PLM002'!$F:$F,$B22))</f>
        <v/>
      </c>
      <c r="DS22" s="72" t="str">
        <f>IF(SUMIFS('PLM001-財務計算用'!$P:$P,'PLM001-財務計算用'!$J:$J,DS$4,'PLM001-財務計算用'!$A:$A,$B22)=0,"",SUMIFS('PLM001-財務計算用'!$P:$P,'PLM001-財務計算用'!$J:$J,DS$4,'PLM001-財務計算用'!$A:$A,$B22))</f>
        <v/>
      </c>
      <c r="DT22" s="71" t="str">
        <f>IF(SUMIFS('PLM002'!$K:$K,'PLM002'!$C:$C,DS$4,'PLM002'!$F:$F,$B22)=0,"",SUMIFS('PLM002'!$K:$K,'PLM002'!$C:$C,DS$4,'PLM002'!$F:$F,$B22))</f>
        <v/>
      </c>
      <c r="DU22" s="72" t="str">
        <f>IF(SUMIFS('PLM001-財務計算用'!$P:$P,'PLM001-財務計算用'!$J:$J,DU$4,'PLM001-財務計算用'!$A:$A,$B22)=0,"",SUMIFS('PLM001-財務計算用'!$P:$P,'PLM001-財務計算用'!$J:$J,DU$4,'PLM001-財務計算用'!$A:$A,$B22))</f>
        <v/>
      </c>
      <c r="DV22" s="71" t="str">
        <f>IF(SUMIFS('PLM002'!$K:$K,'PLM002'!$C:$C,DU$4,'PLM002'!$F:$F,$B22)=0,"",SUMIFS('PLM002'!$K:$K,'PLM002'!$C:$C,DU$4,'PLM002'!$F:$F,$B22))</f>
        <v/>
      </c>
      <c r="DW22" s="72" t="str">
        <f>IF(SUMIFS('PLM001-財務計算用'!$P:$P,'PLM001-財務計算用'!$J:$J,DW$4,'PLM001-財務計算用'!$A:$A,$B22)=0,"",SUMIFS('PLM001-財務計算用'!$P:$P,'PLM001-財務計算用'!$J:$J,DW$4,'PLM001-財務計算用'!$A:$A,$B22))</f>
        <v/>
      </c>
      <c r="DX22" s="71" t="str">
        <f>IF(SUMIFS('PLM002'!$K:$K,'PLM002'!$C:$C,DW$4,'PLM002'!$F:$F,$B22)=0,"",SUMIFS('PLM002'!$K:$K,'PLM002'!$C:$C,DW$4,'PLM002'!$F:$F,$B22))</f>
        <v/>
      </c>
      <c r="DY22" s="72" t="str">
        <f>IF(SUMIFS('PLM001-財務計算用'!$P:$P,'PLM001-財務計算用'!$J:$J,DY$4,'PLM001-財務計算用'!$A:$A,$B22)=0,"",SUMIFS('PLM001-財務計算用'!$P:$P,'PLM001-財務計算用'!$J:$J,DY$4,'PLM001-財務計算用'!$A:$A,$B22))</f>
        <v/>
      </c>
      <c r="DZ22" s="71" t="str">
        <f>IF(SUMIFS('PLM002'!$K:$K,'PLM002'!$C:$C,DY$4,'PLM002'!$F:$F,$B22)=0,"",SUMIFS('PLM002'!$K:$K,'PLM002'!$C:$C,DY$4,'PLM002'!$F:$F,$B22))</f>
        <v/>
      </c>
      <c r="EA22" s="72" t="str">
        <f>IF(SUMIFS('PLM001-財務計算用'!$P:$P,'PLM001-財務計算用'!$J:$J,EA$4,'PLM001-財務計算用'!$A:$A,$B22)=0,"",SUMIFS('PLM001-財務計算用'!$P:$P,'PLM001-財務計算用'!$J:$J,EA$4,'PLM001-財務計算用'!$A:$A,$B22))</f>
        <v/>
      </c>
      <c r="EB22" s="71" t="str">
        <f>IF(SUMIFS('PLM002'!$K:$K,'PLM002'!$C:$C,EA$4,'PLM002'!$F:$F,$B22)=0,"",SUMIFS('PLM002'!$K:$K,'PLM002'!$C:$C,EA$4,'PLM002'!$F:$F,$B22))</f>
        <v/>
      </c>
      <c r="EC22" s="72" t="str">
        <f>IF(SUMIFS('PLM001-財務計算用'!$P:$P,'PLM001-財務計算用'!$J:$J,EC$4,'PLM001-財務計算用'!$A:$A,$B22)=0,"",SUMIFS('PLM001-財務計算用'!$P:$P,'PLM001-財務計算用'!$J:$J,EC$4,'PLM001-財務計算用'!$A:$A,$B22))</f>
        <v/>
      </c>
      <c r="ED22" s="71" t="str">
        <f>IF(SUMIFS('PLM002'!$K:$K,'PLM002'!$C:$C,EC$4,'PLM002'!$F:$F,$B22)=0,"",SUMIFS('PLM002'!$K:$K,'PLM002'!$C:$C,EC$4,'PLM002'!$F:$F,$B22))</f>
        <v/>
      </c>
    </row>
    <row r="23" spans="1:134" ht="13.5">
      <c r="A23" s="96" t="str">
        <f>'PLM014'!A24</f>
        <v>K-關鍵</v>
      </c>
      <c r="B23" s="178" t="s">
        <v>8347</v>
      </c>
      <c r="C23" s="131" t="str">
        <f>'PLM014'!C24</f>
        <v>C級奧多曼電子水表先期研究</v>
      </c>
      <c r="D23" s="97" t="str">
        <f t="shared" si="10"/>
        <v>(K250501R1)  C級奧多曼電子水表先期研究</v>
      </c>
      <c r="E23" s="290" t="str">
        <f>'PLM014'!E24</f>
        <v>產品開發</v>
      </c>
      <c r="F23" s="290" t="str">
        <f>'PLM014'!F24</f>
        <v>鄭貫中</v>
      </c>
      <c r="G23" s="97" t="str">
        <f>'PLM014'!G24</f>
        <v>Active</v>
      </c>
      <c r="H23" s="98">
        <f>'PLM014'!H24</f>
        <v>45816.666666666664</v>
      </c>
      <c r="I23" s="98">
        <f>'PLM014'!I24</f>
        <v>45883.666666666664</v>
      </c>
      <c r="J23" s="99">
        <f t="shared" si="7"/>
        <v>67</v>
      </c>
      <c r="K23" s="150">
        <f t="shared" si="8"/>
        <v>45866.916666666664</v>
      </c>
      <c r="L23" s="150">
        <f t="shared" si="9"/>
        <v>45880.316666666666</v>
      </c>
      <c r="M23" s="98">
        <f>IF(ISERROR('PLM014'!L24),"",('PLM014'!L24))</f>
        <v>45811</v>
      </c>
      <c r="N23" s="237" t="str">
        <f>IF(IF(ISERROR('PLM014'!N24),"",('PLM014'!N24))=0,"",IF(ISERROR('PLM014'!N24),"",('PLM014'!N24)))</f>
        <v/>
      </c>
      <c r="O23" s="99" t="str">
        <f t="shared" si="0"/>
        <v/>
      </c>
      <c r="P23" s="98">
        <f t="shared" ca="1" si="1"/>
        <v>46044</v>
      </c>
      <c r="Q23" s="99">
        <f t="shared" ca="1" si="2"/>
        <v>233</v>
      </c>
      <c r="R23" s="100">
        <f>'PLM014'!Q24/100</f>
        <v>0.92</v>
      </c>
      <c r="S23" s="139" t="str">
        <f t="shared" ca="1" si="3"/>
        <v>專案延遲 161 天</v>
      </c>
      <c r="U23" s="101">
        <f t="shared" si="4"/>
        <v>462</v>
      </c>
      <c r="V23" s="101">
        <f t="shared" si="5"/>
        <v>840.5</v>
      </c>
      <c r="W23" s="101">
        <f>IF(SUMIFS('PLM001-財務計算用'!$P:$P,'PLM001-財務計算用'!$A:$A,B23)=0,"未登入",SUMIFS('PLM001-財務計算用'!$P:$P,'PLM001-財務計算用'!$A:$A,B23))</f>
        <v>462</v>
      </c>
      <c r="X23" s="101">
        <f>SUMIFS('PLM002'!$K:$K,'PLM002'!$F:$F,$B23)</f>
        <v>840.5</v>
      </c>
      <c r="Y23" s="72" t="str">
        <f>IF(SUMIFS('PLM001-財務計算用'!$P:$P,'PLM001-財務計算用'!$J:$J,Y$4,'PLM001-財務計算用'!$A:$A,$B23)=0,"",SUMIFS('PLM001-財務計算用'!$P:$P,'PLM001-財務計算用'!$J:$J,Y$4,'PLM001-財務計算用'!$A:$A,$B23))</f>
        <v/>
      </c>
      <c r="Z23" s="71">
        <f>IF(SUMIFS('PLM002'!$K:$K,'PLM002'!$C:$C,Y$4,'PLM002'!$F:$F,$B23)=0,"",SUMIFS('PLM002'!$K:$K,'PLM002'!$C:$C,Y$4,'PLM002'!$F:$F,$B23))</f>
        <v>2</v>
      </c>
      <c r="AA23" s="72" t="str">
        <f>IF(SUMIFS('PLM001-財務計算用'!$P:$P,'PLM001-財務計算用'!$J:$J,AA$4,'PLM001-財務計算用'!$A:$A,$B23)=0,"",SUMIFS('PLM001-財務計算用'!$P:$P,'PLM001-財務計算用'!$J:$J,AA$4,'PLM001-財務計算用'!$A:$A,$B23))</f>
        <v/>
      </c>
      <c r="AB23" s="71" t="str">
        <f>IF(SUMIFS('PLM002'!$K:$K,'PLM002'!$C:$C,AA$4,'PLM002'!$F:$F,$B23)=0,"",SUMIFS('PLM002'!$K:$K,'PLM002'!$C:$C,AA$4,'PLM002'!$F:$F,$B23))</f>
        <v/>
      </c>
      <c r="AC23" s="72" t="str">
        <f>IF(SUMIFS('PLM001-財務計算用'!$P:$P,'PLM001-財務計算用'!$J:$J,AC$4,'PLM001-財務計算用'!$A:$A,$B23)=0,"",SUMIFS('PLM001-財務計算用'!$P:$P,'PLM001-財務計算用'!$J:$J,AC$4,'PLM001-財務計算用'!$A:$A,$B23))</f>
        <v/>
      </c>
      <c r="AD23" s="71" t="str">
        <f>IF(SUMIFS('PLM002'!$K:$K,'PLM002'!$C:$C,AC$4,'PLM002'!$F:$F,$B23)=0,"",SUMIFS('PLM002'!$K:$K,'PLM002'!$C:$C,AC$4,'PLM002'!$F:$F,$B23))</f>
        <v/>
      </c>
      <c r="AE23" s="72" t="str">
        <f>IF(SUMIFS('PLM001-財務計算用'!$P:$P,'PLM001-財務計算用'!$J:$J,AE$4,'PLM001-財務計算用'!$A:$A,$B23)=0,"",SUMIFS('PLM001-財務計算用'!$P:$P,'PLM001-財務計算用'!$J:$J,AE$4,'PLM001-財務計算用'!$A:$A,$B23))</f>
        <v/>
      </c>
      <c r="AF23" s="71" t="str">
        <f>IF(SUMIFS('PLM002'!$K:$K,'PLM002'!$C:$C,AE$4,'PLM002'!$F:$F,$B23)=0,"",SUMIFS('PLM002'!$K:$K,'PLM002'!$C:$C,AE$4,'PLM002'!$F:$F,$B23))</f>
        <v/>
      </c>
      <c r="AG23" s="72" t="str">
        <f>IF(SUMIFS('PLM001-財務計算用'!$P:$P,'PLM001-財務計算用'!$J:$J,AG$4,'PLM001-財務計算用'!$A:$A,$B23)=0,"",SUMIFS('PLM001-財務計算用'!$P:$P,'PLM001-財務計算用'!$J:$J,AG$4,'PLM001-財務計算用'!$A:$A,$B23))</f>
        <v/>
      </c>
      <c r="AH23" s="71" t="str">
        <f>IF(SUMIFS('PLM002'!$K:$K,'PLM002'!$C:$C,AG$4,'PLM002'!$F:$F,$B23)=0,"",SUMIFS('PLM002'!$K:$K,'PLM002'!$C:$C,AG$4,'PLM002'!$F:$F,$B23))</f>
        <v/>
      </c>
      <c r="AI23" s="72" t="str">
        <f>IF(SUMIFS('PLM001-財務計算用'!$P:$P,'PLM001-財務計算用'!$J:$J,AI$4,'PLM001-財務計算用'!$A:$A,$B23)=0,"",SUMIFS('PLM001-財務計算用'!$P:$P,'PLM001-財務計算用'!$J:$J,AI$4,'PLM001-財務計算用'!$A:$A,$B23))</f>
        <v/>
      </c>
      <c r="AJ23" s="71" t="str">
        <f>IF(SUMIFS('PLM002'!$K:$K,'PLM002'!$C:$C,AI$4,'PLM002'!$F:$F,$B23)=0,"",SUMIFS('PLM002'!$K:$K,'PLM002'!$C:$C,AI$4,'PLM002'!$F:$F,$B23))</f>
        <v/>
      </c>
      <c r="AK23" s="72" t="str">
        <f>IF(SUMIFS('PLM001-財務計算用'!$P:$P,'PLM001-財務計算用'!$J:$J,AK$4,'PLM001-財務計算用'!$A:$A,$B23)=0,"",SUMIFS('PLM001-財務計算用'!$P:$P,'PLM001-財務計算用'!$J:$J,AK$4,'PLM001-財務計算用'!$A:$A,$B23))</f>
        <v/>
      </c>
      <c r="AL23" s="71" t="str">
        <f>IF(SUMIFS('PLM002'!$K:$K,'PLM002'!$C:$C,AK$4,'PLM002'!$F:$F,$B23)=0,"",SUMIFS('PLM002'!$K:$K,'PLM002'!$C:$C,AK$4,'PLM002'!$F:$F,$B23))</f>
        <v/>
      </c>
      <c r="AM23" s="72" t="str">
        <f>IF(SUMIFS('PLM001-財務計算用'!$P:$P,'PLM001-財務計算用'!$J:$J,AM$4,'PLM001-財務計算用'!$A:$A,$B23)=0,"",SUMIFS('PLM001-財務計算用'!$P:$P,'PLM001-財務計算用'!$J:$J,AM$4,'PLM001-財務計算用'!$A:$A,$B23))</f>
        <v/>
      </c>
      <c r="AN23" s="71" t="str">
        <f>IF(SUMIFS('PLM002'!$K:$K,'PLM002'!$C:$C,AM$4,'PLM002'!$F:$F,$B23)=0,"",SUMIFS('PLM002'!$K:$K,'PLM002'!$C:$C,AM$4,'PLM002'!$F:$F,$B23))</f>
        <v/>
      </c>
      <c r="AO23" s="72" t="str">
        <f>IF(SUMIFS('PLM001-財務計算用'!$P:$P,'PLM001-財務計算用'!$J:$J,AO$4,'PLM001-財務計算用'!$A:$A,$B23)=0,"",SUMIFS('PLM001-財務計算用'!$P:$P,'PLM001-財務計算用'!$J:$J,AO$4,'PLM001-財務計算用'!$A:$A,$B23))</f>
        <v/>
      </c>
      <c r="AP23" s="71" t="str">
        <f>IF(SUMIFS('PLM002'!$K:$K,'PLM002'!$C:$C,AO$4,'PLM002'!$F:$F,$B23)=0,"",SUMIFS('PLM002'!$K:$K,'PLM002'!$C:$C,AO$4,'PLM002'!$F:$F,$B23))</f>
        <v/>
      </c>
      <c r="AQ23" s="72" t="str">
        <f>IF(SUMIFS('PLM001-財務計算用'!$P:$P,'PLM001-財務計算用'!$J:$J,AQ$4,'PLM001-財務計算用'!$A:$A,$B23)=0,"",SUMIFS('PLM001-財務計算用'!$P:$P,'PLM001-財務計算用'!$J:$J,AQ$4,'PLM001-財務計算用'!$A:$A,$B23))</f>
        <v/>
      </c>
      <c r="AR23" s="71" t="str">
        <f>IF(SUMIFS('PLM002'!$K:$K,'PLM002'!$C:$C,AQ$4,'PLM002'!$F:$F,$B23)=0,"",SUMIFS('PLM002'!$K:$K,'PLM002'!$C:$C,AQ$4,'PLM002'!$F:$F,$B23))</f>
        <v/>
      </c>
      <c r="AS23" s="72" t="str">
        <f>IF(SUMIFS('PLM001-財務計算用'!$P:$P,'PLM001-財務計算用'!$J:$J,AS$4,'PLM001-財務計算用'!$A:$A,$B23)=0,"",SUMIFS('PLM001-財務計算用'!$P:$P,'PLM001-財務計算用'!$J:$J,AS$4,'PLM001-財務計算用'!$A:$A,$B23))</f>
        <v/>
      </c>
      <c r="AT23" s="71" t="str">
        <f>IF(SUMIFS('PLM002'!$K:$K,'PLM002'!$C:$C,AS$4,'PLM002'!$F:$F,$B23)=0,"",SUMIFS('PLM002'!$K:$K,'PLM002'!$C:$C,AS$4,'PLM002'!$F:$F,$B23))</f>
        <v/>
      </c>
      <c r="AU23" s="72" t="str">
        <f>IF(SUMIFS('PLM001-財務計算用'!$P:$P,'PLM001-財務計算用'!$J:$J,AU$4,'PLM001-財務計算用'!$A:$A,$B23)=0,"",SUMIFS('PLM001-財務計算用'!$P:$P,'PLM001-財務計算用'!$J:$J,AU$4,'PLM001-財務計算用'!$A:$A,$B23))</f>
        <v/>
      </c>
      <c r="AV23" s="71" t="str">
        <f>IF(SUMIFS('PLM002'!$K:$K,'PLM002'!$C:$C,AU$4,'PLM002'!$F:$F,$B23)=0,"",SUMIFS('PLM002'!$K:$K,'PLM002'!$C:$C,AU$4,'PLM002'!$F:$F,$B23))</f>
        <v/>
      </c>
      <c r="AW23" s="72" t="str">
        <f>IF(SUMIFS('PLM001-財務計算用'!$P:$P,'PLM001-財務計算用'!$J:$J,AW$4,'PLM001-財務計算用'!$A:$A,$B23)=0,"",SUMIFS('PLM001-財務計算用'!$P:$P,'PLM001-財務計算用'!$J:$J,AW$4,'PLM001-財務計算用'!$A:$A,$B23))</f>
        <v/>
      </c>
      <c r="AX23" s="71" t="str">
        <f>IF(SUMIFS('PLM002'!$K:$K,'PLM002'!$C:$C,AW$4,'PLM002'!$F:$F,$B23)=0,"",SUMIFS('PLM002'!$K:$K,'PLM002'!$C:$C,AW$4,'PLM002'!$F:$F,$B23))</f>
        <v/>
      </c>
      <c r="AY23" s="72" t="str">
        <f>IF(SUMIFS('PLM001-財務計算用'!$P:$P,'PLM001-財務計算用'!$J:$J,AY$4,'PLM001-財務計算用'!$A:$A,$B23)=0,"",SUMIFS('PLM001-財務計算用'!$P:$P,'PLM001-財務計算用'!$J:$J,AY$4,'PLM001-財務計算用'!$A:$A,$B23))</f>
        <v/>
      </c>
      <c r="AZ23" s="71" t="str">
        <f>IF(SUMIFS('PLM002'!$K:$K,'PLM002'!$C:$C,AY$4,'PLM002'!$F:$F,$B23)=0,"",SUMIFS('PLM002'!$K:$K,'PLM002'!$C:$C,AY$4,'PLM002'!$F:$F,$B23))</f>
        <v/>
      </c>
      <c r="BA23" s="72" t="str">
        <f>IF(SUMIFS('PLM001-財務計算用'!$P:$P,'PLM001-財務計算用'!$J:$J,BA$4,'PLM001-財務計算用'!$A:$A,$B23)=0,"",SUMIFS('PLM001-財務計算用'!$P:$P,'PLM001-財務計算用'!$J:$J,BA$4,'PLM001-財務計算用'!$A:$A,$B23))</f>
        <v/>
      </c>
      <c r="BB23" s="71" t="str">
        <f>IF(SUMIFS('PLM002'!$K:$K,'PLM002'!$C:$C,BA$4,'PLM002'!$F:$F,$B23)=0,"",SUMIFS('PLM002'!$K:$K,'PLM002'!$C:$C,BA$4,'PLM002'!$F:$F,$B23))</f>
        <v/>
      </c>
      <c r="BC23" s="72" t="str">
        <f>IF(SUMIFS('PLM001-財務計算用'!$P:$P,'PLM001-財務計算用'!$J:$J,BC$4,'PLM001-財務計算用'!$A:$A,$B23)=0,"",SUMIFS('PLM001-財務計算用'!$P:$P,'PLM001-財務計算用'!$J:$J,BC$4,'PLM001-財務計算用'!$A:$A,$B23))</f>
        <v/>
      </c>
      <c r="BD23" s="71">
        <f>IF(SUMIFS('PLM002'!$K:$K,'PLM002'!$C:$C,BC$4,'PLM002'!$F:$F,$B23)=0,"",SUMIFS('PLM002'!$K:$K,'PLM002'!$C:$C,BC$4,'PLM002'!$F:$F,$B23))</f>
        <v>1</v>
      </c>
      <c r="BE23" s="72" t="str">
        <f>IF(SUMIFS('PLM001-財務計算用'!$P:$P,'PLM001-財務計算用'!$J:$J,BE$4,'PLM001-財務計算用'!$A:$A,$B23)=0,"",SUMIFS('PLM001-財務計算用'!$P:$P,'PLM001-財務計算用'!$J:$J,BE$4,'PLM001-財務計算用'!$A:$A,$B23))</f>
        <v/>
      </c>
      <c r="BF23" s="71">
        <f>IF(SUMIFS('PLM002'!$K:$K,'PLM002'!$C:$C,BE$4,'PLM002'!$F:$F,$B23)=0,"",SUMIFS('PLM002'!$K:$K,'PLM002'!$C:$C,BE$4,'PLM002'!$F:$F,$B23))</f>
        <v>111</v>
      </c>
      <c r="BG23" s="72">
        <f>IF(SUMIFS('PLM001-財務計算用'!$P:$P,'PLM001-財務計算用'!$J:$J,BG$4,'PLM001-財務計算用'!$A:$A,$B23)=0,"",SUMIFS('PLM001-財務計算用'!$P:$P,'PLM001-財務計算用'!$J:$J,BG$4,'PLM001-財務計算用'!$A:$A,$B23))</f>
        <v>70</v>
      </c>
      <c r="BH23" s="71">
        <f>IF(SUMIFS('PLM002'!$K:$K,'PLM002'!$C:$C,BG$4,'PLM002'!$F:$F,$B23)=0,"",SUMIFS('PLM002'!$K:$K,'PLM002'!$C:$C,BG$4,'PLM002'!$F:$F,$B23))</f>
        <v>160</v>
      </c>
      <c r="BI23" s="72" t="str">
        <f>IF(SUMIFS('PLM001-財務計算用'!$P:$P,'PLM001-財務計算用'!$J:$J,BI$4,'PLM001-財務計算用'!$A:$A,$B23)=0,"",SUMIFS('PLM001-財務計算用'!$P:$P,'PLM001-財務計算用'!$J:$J,BI$4,'PLM001-財務計算用'!$A:$A,$B23))</f>
        <v/>
      </c>
      <c r="BJ23" s="71" t="str">
        <f>IF(SUMIFS('PLM002'!$K:$K,'PLM002'!$C:$C,BI$4,'PLM002'!$F:$F,$B23)=0,"",SUMIFS('PLM002'!$K:$K,'PLM002'!$C:$C,BI$4,'PLM002'!$F:$F,$B23))</f>
        <v/>
      </c>
      <c r="BK23" s="72" t="str">
        <f>IF(SUMIFS('PLM001-財務計算用'!$P:$P,'PLM001-財務計算用'!$J:$J,BK$4,'PLM001-財務計算用'!$A:$A,$B23)=0,"",SUMIFS('PLM001-財務計算用'!$P:$P,'PLM001-財務計算用'!$J:$J,BK$4,'PLM001-財務計算用'!$A:$A,$B23))</f>
        <v/>
      </c>
      <c r="BL23" s="71" t="str">
        <f>IF(SUMIFS('PLM002'!$K:$K,'PLM002'!$C:$C,BK$4,'PLM002'!$F:$F,$B23)=0,"",SUMIFS('PLM002'!$K:$K,'PLM002'!$C:$C,BK$4,'PLM002'!$F:$F,$B23))</f>
        <v/>
      </c>
      <c r="BM23" s="72" t="str">
        <f>IF(SUMIFS('PLM001-財務計算用'!$P:$P,'PLM001-財務計算用'!$J:$J,BM$4,'PLM001-財務計算用'!$A:$A,$B23)=0,"",SUMIFS('PLM001-財務計算用'!$P:$P,'PLM001-財務計算用'!$J:$J,BM$4,'PLM001-財務計算用'!$A:$A,$B23))</f>
        <v/>
      </c>
      <c r="BN23" s="71" t="str">
        <f>IF(SUMIFS('PLM002'!$K:$K,'PLM002'!$C:$C,BM$4,'PLM002'!$F:$F,$B23)=0,"",SUMIFS('PLM002'!$K:$K,'PLM002'!$C:$C,BM$4,'PLM002'!$F:$F,$B23))</f>
        <v/>
      </c>
      <c r="BO23" s="72" t="str">
        <f>IF(SUMIFS('PLM001-財務計算用'!$P:$P,'PLM001-財務計算用'!$J:$J,BO$4,'PLM001-財務計算用'!$A:$A,$B23)=0,"",SUMIFS('PLM001-財務計算用'!$P:$P,'PLM001-財務計算用'!$J:$J,BO$4,'PLM001-財務計算用'!$A:$A,$B23))</f>
        <v/>
      </c>
      <c r="BP23" s="71" t="str">
        <f>IF(SUMIFS('PLM002'!$K:$K,'PLM002'!$C:$C,BO$4,'PLM002'!$F:$F,$B23)=0,"",SUMIFS('PLM002'!$K:$K,'PLM002'!$C:$C,BO$4,'PLM002'!$F:$F,$B23))</f>
        <v/>
      </c>
      <c r="BQ23" s="72" t="str">
        <f>IF(SUMIFS('PLM001-財務計算用'!$P:$P,'PLM001-財務計算用'!$J:$J,BQ$4,'PLM001-財務計算用'!$A:$A,$B23)=0,"",SUMIFS('PLM001-財務計算用'!$P:$P,'PLM001-財務計算用'!$J:$J,BQ$4,'PLM001-財務計算用'!$A:$A,$B23))</f>
        <v/>
      </c>
      <c r="BR23" s="71" t="str">
        <f>IF(SUMIFS('PLM002'!$K:$K,'PLM002'!$C:$C,BQ$4,'PLM002'!$F:$F,$B23)=0,"",SUMIFS('PLM002'!$K:$K,'PLM002'!$C:$C,BQ$4,'PLM002'!$F:$F,$B23))</f>
        <v/>
      </c>
      <c r="BS23" s="72" t="str">
        <f>IF(SUMIFS('PLM001-財務計算用'!$P:$P,'PLM001-財務計算用'!$J:$J,BS$4,'PLM001-財務計算用'!$A:$A,$B23)=0,"",SUMIFS('PLM001-財務計算用'!$P:$P,'PLM001-財務計算用'!$J:$J,BS$4,'PLM001-財務計算用'!$A:$A,$B23))</f>
        <v/>
      </c>
      <c r="BT23" s="71">
        <f>IF(SUMIFS('PLM002'!$K:$K,'PLM002'!$C:$C,BS$4,'PLM002'!$F:$F,$B23)=0,"",SUMIFS('PLM002'!$K:$K,'PLM002'!$C:$C,BS$4,'PLM002'!$F:$F,$B23))</f>
        <v>3</v>
      </c>
      <c r="BU23" s="72" t="str">
        <f>IF(SUMIFS('PLM001-財務計算用'!$P:$P,'PLM001-財務計算用'!$J:$J,BU$4,'PLM001-財務計算用'!$A:$A,$B23)=0,"",SUMIFS('PLM001-財務計算用'!$P:$P,'PLM001-財務計算用'!$J:$J,BU$4,'PLM001-財務計算用'!$A:$A,$B23))</f>
        <v/>
      </c>
      <c r="BV23" s="71">
        <f>IF(SUMIFS('PLM002'!$K:$K,'PLM002'!$C:$C,BU$4,'PLM002'!$F:$F,$B23)=0,"",SUMIFS('PLM002'!$K:$K,'PLM002'!$C:$C,BU$4,'PLM002'!$F:$F,$B23))</f>
        <v>37</v>
      </c>
      <c r="BW23" s="72">
        <f>IF(SUMIFS('PLM001-財務計算用'!$P:$P,'PLM001-財務計算用'!$J:$J,BW$4,'PLM001-財務計算用'!$A:$A,$B23)=0,"",SUMIFS('PLM001-財務計算用'!$P:$P,'PLM001-財務計算用'!$J:$J,BW$4,'PLM001-財務計算用'!$A:$A,$B23))</f>
        <v>328</v>
      </c>
      <c r="BX23" s="71">
        <f>IF(SUMIFS('PLM002'!$K:$K,'PLM002'!$C:$C,BW$4,'PLM002'!$F:$F,$B23)=0,"",SUMIFS('PLM002'!$K:$K,'PLM002'!$C:$C,BW$4,'PLM002'!$F:$F,$B23))</f>
        <v>384.5</v>
      </c>
      <c r="BY23" s="72" t="str">
        <f>IF(SUMIFS('PLM001-財務計算用'!$P:$P,'PLM001-財務計算用'!$J:$J,BY$4,'PLM001-財務計算用'!$A:$A,$B23)=0,"",SUMIFS('PLM001-財務計算用'!$P:$P,'PLM001-財務計算用'!$J:$J,BY$4,'PLM001-財務計算用'!$A:$A,$B23))</f>
        <v/>
      </c>
      <c r="BZ23" s="71" t="str">
        <f>IF(SUMIFS('PLM002'!$K:$K,'PLM002'!$C:$C,BY$4,'PLM002'!$F:$F,$B23)=0,"",SUMIFS('PLM002'!$K:$K,'PLM002'!$C:$C,BY$4,'PLM002'!$F:$F,$B23))</f>
        <v/>
      </c>
      <c r="CA23" s="72" t="str">
        <f>IF(SUMIFS('PLM001-財務計算用'!$P:$P,'PLM001-財務計算用'!$J:$J,CA$4,'PLM001-財務計算用'!$A:$A,$B23)=0,"",SUMIFS('PLM001-財務計算用'!$P:$P,'PLM001-財務計算用'!$J:$J,CA$4,'PLM001-財務計算用'!$A:$A,$B23))</f>
        <v/>
      </c>
      <c r="CB23" s="71" t="str">
        <f>IF(SUMIFS('PLM002'!$K:$K,'PLM002'!$C:$C,CA$4,'PLM002'!$F:$F,$B23)=0,"",SUMIFS('PLM002'!$K:$K,'PLM002'!$C:$C,CA$4,'PLM002'!$F:$F,$B23))</f>
        <v/>
      </c>
      <c r="CC23" s="72" t="str">
        <f>IF(SUMIFS('PLM001-財務計算用'!$P:$P,'PLM001-財務計算用'!$J:$J,CC$4,'PLM001-財務計算用'!$A:$A,$B23)=0,"",SUMIFS('PLM001-財務計算用'!$P:$P,'PLM001-財務計算用'!$J:$J,CC$4,'PLM001-財務計算用'!$A:$A,$B23))</f>
        <v/>
      </c>
      <c r="CD23" s="71" t="str">
        <f>IF(SUMIFS('PLM002'!$K:$K,'PLM002'!$C:$C,CC$4,'PLM002'!$F:$F,$B23)=0,"",SUMIFS('PLM002'!$K:$K,'PLM002'!$C:$C,CC$4,'PLM002'!$F:$F,$B23))</f>
        <v/>
      </c>
      <c r="CE23" s="72" t="str">
        <f>IF(SUMIFS('PLM001-財務計算用'!$P:$P,'PLM001-財務計算用'!$J:$J,CE$4,'PLM001-財務計算用'!$A:$A,$B23)=0,"",SUMIFS('PLM001-財務計算用'!$P:$P,'PLM001-財務計算用'!$J:$J,CE$4,'PLM001-財務計算用'!$A:$A,$B23))</f>
        <v/>
      </c>
      <c r="CF23" s="71" t="str">
        <f>IF(SUMIFS('PLM002'!$K:$K,'PLM002'!$C:$C,CE$4,'PLM002'!$F:$F,$B23)=0,"",SUMIFS('PLM002'!$K:$K,'PLM002'!$C:$C,CE$4,'PLM002'!$F:$F,$B23))</f>
        <v/>
      </c>
      <c r="CG23" s="72" t="str">
        <f>IF(SUMIFS('PLM001-財務計算用'!$P:$P,'PLM001-財務計算用'!$J:$J,CG$4,'PLM001-財務計算用'!$A:$A,$B23)=0,"",SUMIFS('PLM001-財務計算用'!$P:$P,'PLM001-財務計算用'!$J:$J,CG$4,'PLM001-財務計算用'!$A:$A,$B23))</f>
        <v/>
      </c>
      <c r="CH23" s="71" t="str">
        <f>IF(SUMIFS('PLM002'!$K:$K,'PLM002'!$C:$C,CG$4,'PLM002'!$F:$F,$B23)=0,"",SUMIFS('PLM002'!$K:$K,'PLM002'!$C:$C,CG$4,'PLM002'!$F:$F,$B23))</f>
        <v/>
      </c>
      <c r="CI23" s="72" t="str">
        <f>IF(SUMIFS('PLM001-財務計算用'!$P:$P,'PLM001-財務計算用'!$J:$J,CI$4,'PLM001-財務計算用'!$A:$A,$B23)=0,"",SUMIFS('PLM001-財務計算用'!$P:$P,'PLM001-財務計算用'!$J:$J,CI$4,'PLM001-財務計算用'!$A:$A,$B23))</f>
        <v/>
      </c>
      <c r="CJ23" s="71" t="str">
        <f>IF(SUMIFS('PLM002'!$K:$K,'PLM002'!$C:$C,CI$4,'PLM002'!$F:$F,$B23)=0,"",SUMIFS('PLM002'!$K:$K,'PLM002'!$C:$C,CI$4,'PLM002'!$F:$F,$B23))</f>
        <v/>
      </c>
      <c r="CK23" s="72" t="str">
        <f>IF(SUMIFS('PLM001-財務計算用'!$P:$P,'PLM001-財務計算用'!$J:$J,CK$4,'PLM001-財務計算用'!$A:$A,$B23)=0,"",SUMIFS('PLM001-財務計算用'!$P:$P,'PLM001-財務計算用'!$J:$J,CK$4,'PLM001-財務計算用'!$A:$A,$B23))</f>
        <v/>
      </c>
      <c r="CL23" s="71" t="str">
        <f>IF(SUMIFS('PLM002'!$K:$K,'PLM002'!$C:$C,CK$4,'PLM002'!$F:$F,$B23)=0,"",SUMIFS('PLM002'!$K:$K,'PLM002'!$C:$C,CK$4,'PLM002'!$F:$F,$B23))</f>
        <v/>
      </c>
      <c r="CM23" s="72" t="str">
        <f>IF(SUMIFS('PLM001-財務計算用'!$P:$P,'PLM001-財務計算用'!$J:$J,CM$4,'PLM001-財務計算用'!$A:$A,$B23)=0,"",SUMIFS('PLM001-財務計算用'!$P:$P,'PLM001-財務計算用'!$J:$J,CM$4,'PLM001-財務計算用'!$A:$A,$B23))</f>
        <v/>
      </c>
      <c r="CN23" s="71">
        <f>IF(SUMIFS('PLM002'!$K:$K,'PLM002'!$C:$C,CM$4,'PLM002'!$F:$F,$B23)=0,"",SUMIFS('PLM002'!$K:$K,'PLM002'!$C:$C,CM$4,'PLM002'!$F:$F,$B23))</f>
        <v>55.5</v>
      </c>
      <c r="CO23" s="72" t="str">
        <f>IF(SUMIFS('PLM001-財務計算用'!$P:$P,'PLM001-財務計算用'!$J:$J,CO$4,'PLM001-財務計算用'!$A:$A,$B23)=0,"",SUMIFS('PLM001-財務計算用'!$P:$P,'PLM001-財務計算用'!$J:$J,CO$4,'PLM001-財務計算用'!$A:$A,$B23))</f>
        <v/>
      </c>
      <c r="CP23" s="71" t="str">
        <f>IF(SUMIFS('PLM002'!$K:$K,'PLM002'!$C:$C,CO$4,'PLM002'!$F:$F,$B23)=0,"",SUMIFS('PLM002'!$K:$K,'PLM002'!$C:$C,CO$4,'PLM002'!$F:$F,$B23))</f>
        <v/>
      </c>
      <c r="CQ23" s="72" t="str">
        <f>IF(SUMIFS('PLM001-財務計算用'!$P:$P,'PLM001-財務計算用'!$J:$J,CQ$4,'PLM001-財務計算用'!$A:$A,$B23)=0,"",SUMIFS('PLM001-財務計算用'!$P:$P,'PLM001-財務計算用'!$J:$J,CQ$4,'PLM001-財務計算用'!$A:$A,$B23))</f>
        <v/>
      </c>
      <c r="CR23" s="71" t="str">
        <f>IF(SUMIFS('PLM002'!$K:$K,'PLM002'!$C:$C,CQ$4,'PLM002'!$F:$F,$B23)=0,"",SUMIFS('PLM002'!$K:$K,'PLM002'!$C:$C,CQ$4,'PLM002'!$F:$F,$B23))</f>
        <v/>
      </c>
      <c r="CS23" s="72">
        <f>IF(SUMIFS('PLM001-財務計算用'!$P:$P,'PLM001-財務計算用'!$J:$J,CS$4,'PLM001-財務計算用'!$A:$A,$B23)=0,"",SUMIFS('PLM001-財務計算用'!$P:$P,'PLM001-財務計算用'!$J:$J,CS$4,'PLM001-財務計算用'!$A:$A,$B23))</f>
        <v>64</v>
      </c>
      <c r="CT23" s="71">
        <f>IF(SUMIFS('PLM002'!$K:$K,'PLM002'!$C:$C,CS$4,'PLM002'!$F:$F,$B23)=0,"",SUMIFS('PLM002'!$K:$K,'PLM002'!$C:$C,CS$4,'PLM002'!$F:$F,$B23))</f>
        <v>52.5</v>
      </c>
      <c r="CU23" s="72" t="str">
        <f>IF(SUMIFS('PLM001-財務計算用'!$P:$P,'PLM001-財務計算用'!$J:$J,CU$4,'PLM001-財務計算用'!$A:$A,$B23)=0,"",SUMIFS('PLM001-財務計算用'!$P:$P,'PLM001-財務計算用'!$J:$J,CU$4,'PLM001-財務計算用'!$A:$A,$B23))</f>
        <v/>
      </c>
      <c r="CV23" s="71">
        <f>IF(SUMIFS('PLM002'!$K:$K,'PLM002'!$C:$C,CU$4,'PLM002'!$F:$F,$B23)=0,"",SUMIFS('PLM002'!$K:$K,'PLM002'!$C:$C,CU$4,'PLM002'!$F:$F,$B23))</f>
        <v>34</v>
      </c>
      <c r="CW23" s="72" t="str">
        <f>IF(SUMIFS('PLM001-財務計算用'!$P:$P,'PLM001-財務計算用'!$J:$J,CW$4,'PLM001-財務計算用'!$A:$A,$B23)=0,"",SUMIFS('PLM001-財務計算用'!$P:$P,'PLM001-財務計算用'!$J:$J,CW$4,'PLM001-財務計算用'!$A:$A,$B23))</f>
        <v/>
      </c>
      <c r="CX23" s="71" t="str">
        <f>IF(SUMIFS('PLM002'!$K:$K,'PLM002'!$C:$C,CW$4,'PLM002'!$F:$F,$B23)=0,"",SUMIFS('PLM002'!$K:$K,'PLM002'!$C:$C,CW$4,'PLM002'!$F:$F,$B23))</f>
        <v/>
      </c>
      <c r="CY23" s="72" t="str">
        <f>IF(SUMIFS('PLM001-財務計算用'!$P:$P,'PLM001-財務計算用'!$J:$J,CY$4,'PLM001-財務計算用'!$A:$A,$B23)=0,"",SUMIFS('PLM001-財務計算用'!$P:$P,'PLM001-財務計算用'!$J:$J,CY$4,'PLM001-財務計算用'!$A:$A,$B23))</f>
        <v/>
      </c>
      <c r="CZ23" s="71" t="str">
        <f>IF(SUMIFS('PLM002'!$K:$K,'PLM002'!$C:$C,CY$4,'PLM002'!$F:$F,$B23)=0,"",SUMIFS('PLM002'!$K:$K,'PLM002'!$C:$C,CY$4,'PLM002'!$F:$F,$B23))</f>
        <v/>
      </c>
      <c r="DA23" s="72" t="str">
        <f>IF(SUMIFS('PLM001-財務計算用'!$P:$P,'PLM001-財務計算用'!$J:$J,DA$4,'PLM001-財務計算用'!$A:$A,$B23)=0,"",SUMIFS('PLM001-財務計算用'!$P:$P,'PLM001-財務計算用'!$J:$J,DA$4,'PLM001-財務計算用'!$A:$A,$B23))</f>
        <v/>
      </c>
      <c r="DB23" s="71" t="str">
        <f>IF(SUMIFS('PLM002'!$K:$K,'PLM002'!$C:$C,DA$4,'PLM002'!$F:$F,$B23)=0,"",SUMIFS('PLM002'!$K:$K,'PLM002'!$C:$C,DA$4,'PLM002'!$F:$F,$B23))</f>
        <v/>
      </c>
      <c r="DC23" s="72" t="str">
        <f>IF(SUMIFS('PLM001-財務計算用'!$P:$P,'PLM001-財務計算用'!$J:$J,DC$4,'PLM001-財務計算用'!$A:$A,$B23)=0,"",SUMIFS('PLM001-財務計算用'!$P:$P,'PLM001-財務計算用'!$J:$J,DC$4,'PLM001-財務計算用'!$A:$A,$B23))</f>
        <v/>
      </c>
      <c r="DD23" s="71" t="str">
        <f>IF(SUMIFS('PLM002'!$K:$K,'PLM002'!$C:$C,DC$4,'PLM002'!$F:$F,$B23)=0,"",SUMIFS('PLM002'!$K:$K,'PLM002'!$C:$C,DC$4,'PLM002'!$F:$F,$B23))</f>
        <v/>
      </c>
      <c r="DE23" s="72" t="str">
        <f>IF(SUMIFS('PLM001-財務計算用'!$P:$P,'PLM001-財務計算用'!$J:$J,DE$4,'PLM001-財務計算用'!$A:$A,$B23)=0,"",SUMIFS('PLM001-財務計算用'!$P:$P,'PLM001-財務計算用'!$J:$J,DE$4,'PLM001-財務計算用'!$A:$A,$B23))</f>
        <v/>
      </c>
      <c r="DF23" s="71" t="str">
        <f>IF(SUMIFS('PLM002'!$K:$K,'PLM002'!$C:$C,DE$4,'PLM002'!$F:$F,$B23)=0,"",SUMIFS('PLM002'!$K:$K,'PLM002'!$C:$C,DE$4,'PLM002'!$F:$F,$B23))</f>
        <v/>
      </c>
      <c r="DG23" s="72" t="str">
        <f>IF(SUMIFS('PLM001-財務計算用'!$P:$P,'PLM001-財務計算用'!$J:$J,DG$4,'PLM001-財務計算用'!$A:$A,$B23)=0,"",SUMIFS('PLM001-財務計算用'!$P:$P,'PLM001-財務計算用'!$J:$J,DG$4,'PLM001-財務計算用'!$A:$A,$B23))</f>
        <v/>
      </c>
      <c r="DH23" s="71" t="str">
        <f>IF(SUMIFS('PLM002'!$K:$K,'PLM002'!$C:$C,DG$4,'PLM002'!$F:$F,$B23)=0,"",SUMIFS('PLM002'!$K:$K,'PLM002'!$C:$C,DG$4,'PLM002'!$F:$F,$B23))</f>
        <v/>
      </c>
      <c r="DI23" s="72" t="str">
        <f>IF(SUMIFS('PLM001-財務計算用'!$P:$P,'PLM001-財務計算用'!$J:$J,DI$4,'PLM001-財務計算用'!$A:$A,$B23)=0,"",SUMIFS('PLM001-財務計算用'!$P:$P,'PLM001-財務計算用'!$J:$J,DI$4,'PLM001-財務計算用'!$A:$A,$B23))</f>
        <v/>
      </c>
      <c r="DJ23" s="71" t="str">
        <f>IF(SUMIFS('PLM002'!$K:$K,'PLM002'!$C:$C,DI$4,'PLM002'!$F:$F,$B23)=0,"",SUMIFS('PLM002'!$K:$K,'PLM002'!$C:$C,DI$4,'PLM002'!$F:$F,$B23))</f>
        <v/>
      </c>
      <c r="DK23" s="72" t="str">
        <f>IF(SUMIFS('PLM001-財務計算用'!$P:$P,'PLM001-財務計算用'!$J:$J,DK$4,'PLM001-財務計算用'!$A:$A,$B23)=0,"",SUMIFS('PLM001-財務計算用'!$P:$P,'PLM001-財務計算用'!$J:$J,DK$4,'PLM001-財務計算用'!$A:$A,$B23))</f>
        <v/>
      </c>
      <c r="DL23" s="71" t="str">
        <f>IF(SUMIFS('PLM002'!$K:$K,'PLM002'!$C:$C,DK$4,'PLM002'!$F:$F,$B23)=0,"",SUMIFS('PLM002'!$K:$K,'PLM002'!$C:$C,DK$4,'PLM002'!$F:$F,$B23))</f>
        <v/>
      </c>
      <c r="DM23" s="72" t="str">
        <f>IF(SUMIFS('PLM001-財務計算用'!$P:$P,'PLM001-財務計算用'!$J:$J,DM$4,'PLM001-財務計算用'!$A:$A,$B23)=0,"",SUMIFS('PLM001-財務計算用'!$P:$P,'PLM001-財務計算用'!$J:$J,DM$4,'PLM001-財務計算用'!$A:$A,$B23))</f>
        <v/>
      </c>
      <c r="DN23" s="71" t="str">
        <f>IF(SUMIFS('PLM002'!$K:$K,'PLM002'!$C:$C,DM$4,'PLM002'!$F:$F,$B23)=0,"",SUMIFS('PLM002'!$K:$K,'PLM002'!$C:$C,DM$4,'PLM002'!$F:$F,$B23))</f>
        <v/>
      </c>
      <c r="DO23" s="72" t="str">
        <f>IF(SUMIFS('PLM001-財務計算用'!$P:$P,'PLM001-財務計算用'!$J:$J,DO$4,'PLM001-財務計算用'!$A:$A,$B23)=0,"",SUMIFS('PLM001-財務計算用'!$P:$P,'PLM001-財務計算用'!$J:$J,DO$4,'PLM001-財務計算用'!$A:$A,$B23))</f>
        <v/>
      </c>
      <c r="DP23" s="71" t="str">
        <f>IF(SUMIFS('PLM002'!$K:$K,'PLM002'!$C:$C,DO$4,'PLM002'!$F:$F,$B23)=0,"",SUMIFS('PLM002'!$K:$K,'PLM002'!$C:$C,DO$4,'PLM002'!$F:$F,$B23))</f>
        <v/>
      </c>
      <c r="DQ23" s="72" t="str">
        <f>IF(SUMIFS('PLM001-財務計算用'!$P:$P,'PLM001-財務計算用'!$J:$J,DQ$4,'PLM001-財務計算用'!$A:$A,$B23)=0,"",SUMIFS('PLM001-財務計算用'!$P:$P,'PLM001-財務計算用'!$J:$J,DQ$4,'PLM001-財務計算用'!$A:$A,$B23))</f>
        <v/>
      </c>
      <c r="DR23" s="71" t="str">
        <f>IF(SUMIFS('PLM002'!$K:$K,'PLM002'!$C:$C,DQ$4,'PLM002'!$F:$F,$B23)=0,"",SUMIFS('PLM002'!$K:$K,'PLM002'!$C:$C,DQ$4,'PLM002'!$F:$F,$B23))</f>
        <v/>
      </c>
      <c r="DS23" s="72" t="str">
        <f>IF(SUMIFS('PLM001-財務計算用'!$P:$P,'PLM001-財務計算用'!$J:$J,DS$4,'PLM001-財務計算用'!$A:$A,$B23)=0,"",SUMIFS('PLM001-財務計算用'!$P:$P,'PLM001-財務計算用'!$J:$J,DS$4,'PLM001-財務計算用'!$A:$A,$B23))</f>
        <v/>
      </c>
      <c r="DT23" s="71" t="str">
        <f>IF(SUMIFS('PLM002'!$K:$K,'PLM002'!$C:$C,DS$4,'PLM002'!$F:$F,$B23)=0,"",SUMIFS('PLM002'!$K:$K,'PLM002'!$C:$C,DS$4,'PLM002'!$F:$F,$B23))</f>
        <v/>
      </c>
      <c r="DU23" s="72" t="str">
        <f>IF(SUMIFS('PLM001-財務計算用'!$P:$P,'PLM001-財務計算用'!$J:$J,DU$4,'PLM001-財務計算用'!$A:$A,$B23)=0,"",SUMIFS('PLM001-財務計算用'!$P:$P,'PLM001-財務計算用'!$J:$J,DU$4,'PLM001-財務計算用'!$A:$A,$B23))</f>
        <v/>
      </c>
      <c r="DV23" s="71" t="str">
        <f>IF(SUMIFS('PLM002'!$K:$K,'PLM002'!$C:$C,DU$4,'PLM002'!$F:$F,$B23)=0,"",SUMIFS('PLM002'!$K:$K,'PLM002'!$C:$C,DU$4,'PLM002'!$F:$F,$B23))</f>
        <v/>
      </c>
      <c r="DW23" s="72" t="str">
        <f>IF(SUMIFS('PLM001-財務計算用'!$P:$P,'PLM001-財務計算用'!$J:$J,DW$4,'PLM001-財務計算用'!$A:$A,$B23)=0,"",SUMIFS('PLM001-財務計算用'!$P:$P,'PLM001-財務計算用'!$J:$J,DW$4,'PLM001-財務計算用'!$A:$A,$B23))</f>
        <v/>
      </c>
      <c r="DX23" s="71" t="str">
        <f>IF(SUMIFS('PLM002'!$K:$K,'PLM002'!$C:$C,DW$4,'PLM002'!$F:$F,$B23)=0,"",SUMIFS('PLM002'!$K:$K,'PLM002'!$C:$C,DW$4,'PLM002'!$F:$F,$B23))</f>
        <v/>
      </c>
      <c r="DY23" s="72" t="str">
        <f>IF(SUMIFS('PLM001-財務計算用'!$P:$P,'PLM001-財務計算用'!$J:$J,DY$4,'PLM001-財務計算用'!$A:$A,$B23)=0,"",SUMIFS('PLM001-財務計算用'!$P:$P,'PLM001-財務計算用'!$J:$J,DY$4,'PLM001-財務計算用'!$A:$A,$B23))</f>
        <v/>
      </c>
      <c r="DZ23" s="71" t="str">
        <f>IF(SUMIFS('PLM002'!$K:$K,'PLM002'!$C:$C,DY$4,'PLM002'!$F:$F,$B23)=0,"",SUMIFS('PLM002'!$K:$K,'PLM002'!$C:$C,DY$4,'PLM002'!$F:$F,$B23))</f>
        <v/>
      </c>
      <c r="EA23" s="72" t="str">
        <f>IF(SUMIFS('PLM001-財務計算用'!$P:$P,'PLM001-財務計算用'!$J:$J,EA$4,'PLM001-財務計算用'!$A:$A,$B23)=0,"",SUMIFS('PLM001-財務計算用'!$P:$P,'PLM001-財務計算用'!$J:$J,EA$4,'PLM001-財務計算用'!$A:$A,$B23))</f>
        <v/>
      </c>
      <c r="EB23" s="71" t="str">
        <f>IF(SUMIFS('PLM002'!$K:$K,'PLM002'!$C:$C,EA$4,'PLM002'!$F:$F,$B23)=0,"",SUMIFS('PLM002'!$K:$K,'PLM002'!$C:$C,EA$4,'PLM002'!$F:$F,$B23))</f>
        <v/>
      </c>
      <c r="EC23" s="72" t="str">
        <f>IF(SUMIFS('PLM001-財務計算用'!$P:$P,'PLM001-財務計算用'!$J:$J,EC$4,'PLM001-財務計算用'!$A:$A,$B23)=0,"",SUMIFS('PLM001-財務計算用'!$P:$P,'PLM001-財務計算用'!$J:$J,EC$4,'PLM001-財務計算用'!$A:$A,$B23))</f>
        <v/>
      </c>
      <c r="ED23" s="71" t="str">
        <f>IF(SUMIFS('PLM002'!$K:$K,'PLM002'!$C:$C,EC$4,'PLM002'!$F:$F,$B23)=0,"",SUMIFS('PLM002'!$K:$K,'PLM002'!$C:$C,EC$4,'PLM002'!$F:$F,$B23))</f>
        <v/>
      </c>
    </row>
    <row r="24" spans="1:134" ht="13.5">
      <c r="A24" s="96" t="str">
        <f>'PLM014'!A25</f>
        <v>K-關鍵</v>
      </c>
      <c r="B24" s="178" t="s">
        <v>13407</v>
      </c>
      <c r="C24" s="131" t="str">
        <f>'PLM014'!C25</f>
        <v>C級奧多曼電子水量計</v>
      </c>
      <c r="D24" s="97" t="str">
        <f t="shared" si="10"/>
        <v>(K250501R2)  C級奧多曼電子水量計</v>
      </c>
      <c r="E24" s="290" t="str">
        <f>'PLM014'!E25</f>
        <v>產品開發</v>
      </c>
      <c r="F24" s="290" t="str">
        <f>'PLM014'!F25</f>
        <v>鄭貫中</v>
      </c>
      <c r="G24" s="97" t="str">
        <f>'PLM014'!G25</f>
        <v>Active</v>
      </c>
      <c r="H24" s="98">
        <f>'PLM014'!H25</f>
        <v>46001.666666666664</v>
      </c>
      <c r="I24" s="98">
        <f>'PLM014'!I25</f>
        <v>46324.666666666664</v>
      </c>
      <c r="J24" s="99">
        <f t="shared" si="7"/>
        <v>323</v>
      </c>
      <c r="K24" s="150">
        <f t="shared" si="8"/>
        <v>46243.916666666664</v>
      </c>
      <c r="L24" s="150">
        <f t="shared" si="9"/>
        <v>46308.516666666663</v>
      </c>
      <c r="M24" s="98">
        <f>IF(ISERROR('PLM014'!L25),"",('PLM014'!L25))</f>
        <v>46013</v>
      </c>
      <c r="N24" s="237" t="str">
        <f>IF(IF(ISERROR('PLM014'!N25),"",('PLM014'!N25))=0,"",IF(ISERROR('PLM014'!N25),"",('PLM014'!N25)))</f>
        <v/>
      </c>
      <c r="O24" s="99" t="str">
        <f t="shared" si="0"/>
        <v/>
      </c>
      <c r="P24" s="98">
        <f t="shared" ca="1" si="1"/>
        <v>46044</v>
      </c>
      <c r="Q24" s="99">
        <f t="shared" ca="1" si="2"/>
        <v>31</v>
      </c>
      <c r="R24" s="100">
        <f>'PLM014'!Q25/100</f>
        <v>0.01</v>
      </c>
      <c r="S24" s="139" t="str">
        <f t="shared" ca="1" si="3"/>
        <v/>
      </c>
      <c r="U24" s="101">
        <f t="shared" si="4"/>
        <v>461</v>
      </c>
      <c r="V24" s="101">
        <f t="shared" si="5"/>
        <v>258.5</v>
      </c>
      <c r="W24" s="101">
        <f>IF(SUMIFS('PLM001-財務計算用'!$P:$P,'PLM001-財務計算用'!$A:$A,B24)=0,"未登入",SUMIFS('PLM001-財務計算用'!$P:$P,'PLM001-財務計算用'!$A:$A,B24))</f>
        <v>840</v>
      </c>
      <c r="X24" s="101">
        <f>SUMIFS('PLM002'!$K:$K,'PLM002'!$F:$F,$B24)</f>
        <v>258.5</v>
      </c>
      <c r="Y24" s="72">
        <f>IF(SUMIFS('PLM001-財務計算用'!$P:$P,'PLM001-財務計算用'!$J:$J,Y$4,'PLM001-財務計算用'!$A:$A,$B24)=0,"",SUMIFS('PLM001-財務計算用'!$P:$P,'PLM001-財務計算用'!$J:$J,Y$4,'PLM001-財務計算用'!$A:$A,$B24))</f>
        <v>14</v>
      </c>
      <c r="Z24" s="71">
        <f>IF(SUMIFS('PLM002'!$K:$K,'PLM002'!$C:$C,Y$4,'PLM002'!$F:$F,$B24)=0,"",SUMIFS('PLM002'!$K:$K,'PLM002'!$C:$C,Y$4,'PLM002'!$F:$F,$B24))</f>
        <v>1</v>
      </c>
      <c r="AA24" s="72" t="str">
        <f>IF(SUMIFS('PLM001-財務計算用'!$P:$P,'PLM001-財務計算用'!$J:$J,AA$4,'PLM001-財務計算用'!$A:$A,$B24)=0,"",SUMIFS('PLM001-財務計算用'!$P:$P,'PLM001-財務計算用'!$J:$J,AA$4,'PLM001-財務計算用'!$A:$A,$B24))</f>
        <v/>
      </c>
      <c r="AB24" s="71" t="str">
        <f>IF(SUMIFS('PLM002'!$K:$K,'PLM002'!$C:$C,AA$4,'PLM002'!$F:$F,$B24)=0,"",SUMIFS('PLM002'!$K:$K,'PLM002'!$C:$C,AA$4,'PLM002'!$F:$F,$B24))</f>
        <v/>
      </c>
      <c r="AC24" s="72" t="str">
        <f>IF(SUMIFS('PLM001-財務計算用'!$P:$P,'PLM001-財務計算用'!$J:$J,AC$4,'PLM001-財務計算用'!$A:$A,$B24)=0,"",SUMIFS('PLM001-財務計算用'!$P:$P,'PLM001-財務計算用'!$J:$J,AC$4,'PLM001-財務計算用'!$A:$A,$B24))</f>
        <v/>
      </c>
      <c r="AD24" s="71" t="str">
        <f>IF(SUMIFS('PLM002'!$K:$K,'PLM002'!$C:$C,AC$4,'PLM002'!$F:$F,$B24)=0,"",SUMIFS('PLM002'!$K:$K,'PLM002'!$C:$C,AC$4,'PLM002'!$F:$F,$B24))</f>
        <v/>
      </c>
      <c r="AE24" s="72" t="str">
        <f>IF(SUMIFS('PLM001-財務計算用'!$P:$P,'PLM001-財務計算用'!$J:$J,AE$4,'PLM001-財務計算用'!$A:$A,$B24)=0,"",SUMIFS('PLM001-財務計算用'!$P:$P,'PLM001-財務計算用'!$J:$J,AE$4,'PLM001-財務計算用'!$A:$A,$B24))</f>
        <v/>
      </c>
      <c r="AF24" s="71" t="str">
        <f>IF(SUMIFS('PLM002'!$K:$K,'PLM002'!$C:$C,AE$4,'PLM002'!$F:$F,$B24)=0,"",SUMIFS('PLM002'!$K:$K,'PLM002'!$C:$C,AE$4,'PLM002'!$F:$F,$B24))</f>
        <v/>
      </c>
      <c r="AG24" s="72" t="str">
        <f>IF(SUMIFS('PLM001-財務計算用'!$P:$P,'PLM001-財務計算用'!$J:$J,AG$4,'PLM001-財務計算用'!$A:$A,$B24)=0,"",SUMIFS('PLM001-財務計算用'!$P:$P,'PLM001-財務計算用'!$J:$J,AG$4,'PLM001-財務計算用'!$A:$A,$B24))</f>
        <v/>
      </c>
      <c r="AH24" s="71" t="str">
        <f>IF(SUMIFS('PLM002'!$K:$K,'PLM002'!$C:$C,AG$4,'PLM002'!$F:$F,$B24)=0,"",SUMIFS('PLM002'!$K:$K,'PLM002'!$C:$C,AG$4,'PLM002'!$F:$F,$B24))</f>
        <v/>
      </c>
      <c r="AI24" s="72" t="str">
        <f>IF(SUMIFS('PLM001-財務計算用'!$P:$P,'PLM001-財務計算用'!$J:$J,AI$4,'PLM001-財務計算用'!$A:$A,$B24)=0,"",SUMIFS('PLM001-財務計算用'!$P:$P,'PLM001-財務計算用'!$J:$J,AI$4,'PLM001-財務計算用'!$A:$A,$B24))</f>
        <v/>
      </c>
      <c r="AJ24" s="71">
        <f>IF(SUMIFS('PLM002'!$K:$K,'PLM002'!$C:$C,AI$4,'PLM002'!$F:$F,$B24)=0,"",SUMIFS('PLM002'!$K:$K,'PLM002'!$C:$C,AI$4,'PLM002'!$F:$F,$B24))</f>
        <v>8</v>
      </c>
      <c r="AK24" s="72" t="str">
        <f>IF(SUMIFS('PLM001-財務計算用'!$P:$P,'PLM001-財務計算用'!$J:$J,AK$4,'PLM001-財務計算用'!$A:$A,$B24)=0,"",SUMIFS('PLM001-財務計算用'!$P:$P,'PLM001-財務計算用'!$J:$J,AK$4,'PLM001-財務計算用'!$A:$A,$B24))</f>
        <v/>
      </c>
      <c r="AL24" s="71" t="str">
        <f>IF(SUMIFS('PLM002'!$K:$K,'PLM002'!$C:$C,AK$4,'PLM002'!$F:$F,$B24)=0,"",SUMIFS('PLM002'!$K:$K,'PLM002'!$C:$C,AK$4,'PLM002'!$F:$F,$B24))</f>
        <v/>
      </c>
      <c r="AM24" s="72" t="str">
        <f>IF(SUMIFS('PLM001-財務計算用'!$P:$P,'PLM001-財務計算用'!$J:$J,AM$4,'PLM001-財務計算用'!$A:$A,$B24)=0,"",SUMIFS('PLM001-財務計算用'!$P:$P,'PLM001-財務計算用'!$J:$J,AM$4,'PLM001-財務計算用'!$A:$A,$B24))</f>
        <v/>
      </c>
      <c r="AN24" s="71">
        <f>IF(SUMIFS('PLM002'!$K:$K,'PLM002'!$C:$C,AM$4,'PLM002'!$F:$F,$B24)=0,"",SUMIFS('PLM002'!$K:$K,'PLM002'!$C:$C,AM$4,'PLM002'!$F:$F,$B24))</f>
        <v>48</v>
      </c>
      <c r="AO24" s="72" t="str">
        <f>IF(SUMIFS('PLM001-財務計算用'!$P:$P,'PLM001-財務計算用'!$J:$J,AO$4,'PLM001-財務計算用'!$A:$A,$B24)=0,"",SUMIFS('PLM001-財務計算用'!$P:$P,'PLM001-財務計算用'!$J:$J,AO$4,'PLM001-財務計算用'!$A:$A,$B24))</f>
        <v/>
      </c>
      <c r="AP24" s="71" t="str">
        <f>IF(SUMIFS('PLM002'!$K:$K,'PLM002'!$C:$C,AO$4,'PLM002'!$F:$F,$B24)=0,"",SUMIFS('PLM002'!$K:$K,'PLM002'!$C:$C,AO$4,'PLM002'!$F:$F,$B24))</f>
        <v/>
      </c>
      <c r="AQ24" s="72" t="str">
        <f>IF(SUMIFS('PLM001-財務計算用'!$P:$P,'PLM001-財務計算用'!$J:$J,AQ$4,'PLM001-財務計算用'!$A:$A,$B24)=0,"",SUMIFS('PLM001-財務計算用'!$P:$P,'PLM001-財務計算用'!$J:$J,AQ$4,'PLM001-財務計算用'!$A:$A,$B24))</f>
        <v/>
      </c>
      <c r="AR24" s="71" t="str">
        <f>IF(SUMIFS('PLM002'!$K:$K,'PLM002'!$C:$C,AQ$4,'PLM002'!$F:$F,$B24)=0,"",SUMIFS('PLM002'!$K:$K,'PLM002'!$C:$C,AQ$4,'PLM002'!$F:$F,$B24))</f>
        <v/>
      </c>
      <c r="AS24" s="72" t="str">
        <f>IF(SUMIFS('PLM001-財務計算用'!$P:$P,'PLM001-財務計算用'!$J:$J,AS$4,'PLM001-財務計算用'!$A:$A,$B24)=0,"",SUMIFS('PLM001-財務計算用'!$P:$P,'PLM001-財務計算用'!$J:$J,AS$4,'PLM001-財務計算用'!$A:$A,$B24))</f>
        <v/>
      </c>
      <c r="AT24" s="71" t="str">
        <f>IF(SUMIFS('PLM002'!$K:$K,'PLM002'!$C:$C,AS$4,'PLM002'!$F:$F,$B24)=0,"",SUMIFS('PLM002'!$K:$K,'PLM002'!$C:$C,AS$4,'PLM002'!$F:$F,$B24))</f>
        <v/>
      </c>
      <c r="AU24" s="72" t="str">
        <f>IF(SUMIFS('PLM001-財務計算用'!$P:$P,'PLM001-財務計算用'!$J:$J,AU$4,'PLM001-財務計算用'!$A:$A,$B24)=0,"",SUMIFS('PLM001-財務計算用'!$P:$P,'PLM001-財務計算用'!$J:$J,AU$4,'PLM001-財務計算用'!$A:$A,$B24))</f>
        <v/>
      </c>
      <c r="AV24" s="71" t="str">
        <f>IF(SUMIFS('PLM002'!$K:$K,'PLM002'!$C:$C,AU$4,'PLM002'!$F:$F,$B24)=0,"",SUMIFS('PLM002'!$K:$K,'PLM002'!$C:$C,AU$4,'PLM002'!$F:$F,$B24))</f>
        <v/>
      </c>
      <c r="AW24" s="72" t="str">
        <f>IF(SUMIFS('PLM001-財務計算用'!$P:$P,'PLM001-財務計算用'!$J:$J,AW$4,'PLM001-財務計算用'!$A:$A,$B24)=0,"",SUMIFS('PLM001-財務計算用'!$P:$P,'PLM001-財務計算用'!$J:$J,AW$4,'PLM001-財務計算用'!$A:$A,$B24))</f>
        <v/>
      </c>
      <c r="AX24" s="71" t="str">
        <f>IF(SUMIFS('PLM002'!$K:$K,'PLM002'!$C:$C,AW$4,'PLM002'!$F:$F,$B24)=0,"",SUMIFS('PLM002'!$K:$K,'PLM002'!$C:$C,AW$4,'PLM002'!$F:$F,$B24))</f>
        <v/>
      </c>
      <c r="AY24" s="72" t="str">
        <f>IF(SUMIFS('PLM001-財務計算用'!$P:$P,'PLM001-財務計算用'!$J:$J,AY$4,'PLM001-財務計算用'!$A:$A,$B24)=0,"",SUMIFS('PLM001-財務計算用'!$P:$P,'PLM001-財務計算用'!$J:$J,AY$4,'PLM001-財務計算用'!$A:$A,$B24))</f>
        <v/>
      </c>
      <c r="AZ24" s="71" t="str">
        <f>IF(SUMIFS('PLM002'!$K:$K,'PLM002'!$C:$C,AY$4,'PLM002'!$F:$F,$B24)=0,"",SUMIFS('PLM002'!$K:$K,'PLM002'!$C:$C,AY$4,'PLM002'!$F:$F,$B24))</f>
        <v/>
      </c>
      <c r="BA24" s="72" t="str">
        <f>IF(SUMIFS('PLM001-財務計算用'!$P:$P,'PLM001-財務計算用'!$J:$J,BA$4,'PLM001-財務計算用'!$A:$A,$B24)=0,"",SUMIFS('PLM001-財務計算用'!$P:$P,'PLM001-財務計算用'!$J:$J,BA$4,'PLM001-財務計算用'!$A:$A,$B24))</f>
        <v/>
      </c>
      <c r="BB24" s="71" t="str">
        <f>IF(SUMIFS('PLM002'!$K:$K,'PLM002'!$C:$C,BA$4,'PLM002'!$F:$F,$B24)=0,"",SUMIFS('PLM002'!$K:$K,'PLM002'!$C:$C,BA$4,'PLM002'!$F:$F,$B24))</f>
        <v/>
      </c>
      <c r="BC24" s="72" t="str">
        <f>IF(SUMIFS('PLM001-財務計算用'!$P:$P,'PLM001-財務計算用'!$J:$J,BC$4,'PLM001-財務計算用'!$A:$A,$B24)=0,"",SUMIFS('PLM001-財務計算用'!$P:$P,'PLM001-財務計算用'!$J:$J,BC$4,'PLM001-財務計算用'!$A:$A,$B24))</f>
        <v/>
      </c>
      <c r="BD24" s="71" t="str">
        <f>IF(SUMIFS('PLM002'!$K:$K,'PLM002'!$C:$C,BC$4,'PLM002'!$F:$F,$B24)=0,"",SUMIFS('PLM002'!$K:$K,'PLM002'!$C:$C,BC$4,'PLM002'!$F:$F,$B24))</f>
        <v/>
      </c>
      <c r="BE24" s="72" t="str">
        <f>IF(SUMIFS('PLM001-財務計算用'!$P:$P,'PLM001-財務計算用'!$J:$J,BE$4,'PLM001-財務計算用'!$A:$A,$B24)=0,"",SUMIFS('PLM001-財務計算用'!$P:$P,'PLM001-財務計算用'!$J:$J,BE$4,'PLM001-財務計算用'!$A:$A,$B24))</f>
        <v/>
      </c>
      <c r="BF24" s="71">
        <f>IF(SUMIFS('PLM002'!$K:$K,'PLM002'!$C:$C,BE$4,'PLM002'!$F:$F,$B24)=0,"",SUMIFS('PLM002'!$K:$K,'PLM002'!$C:$C,BE$4,'PLM002'!$F:$F,$B24))</f>
        <v>102.5</v>
      </c>
      <c r="BG24" s="72">
        <f>IF(SUMIFS('PLM001-財務計算用'!$P:$P,'PLM001-財務計算用'!$J:$J,BG$4,'PLM001-財務計算用'!$A:$A,$B24)=0,"",SUMIFS('PLM001-財務計算用'!$P:$P,'PLM001-財務計算用'!$J:$J,BG$4,'PLM001-財務計算用'!$A:$A,$B24))</f>
        <v>96</v>
      </c>
      <c r="BH24" s="71">
        <f>IF(SUMIFS('PLM002'!$K:$K,'PLM002'!$C:$C,BG$4,'PLM002'!$F:$F,$B24)=0,"",SUMIFS('PLM002'!$K:$K,'PLM002'!$C:$C,BG$4,'PLM002'!$F:$F,$B24))</f>
        <v>64.5</v>
      </c>
      <c r="BI24" s="72" t="str">
        <f>IF(SUMIFS('PLM001-財務計算用'!$P:$P,'PLM001-財務計算用'!$J:$J,BI$4,'PLM001-財務計算用'!$A:$A,$B24)=0,"",SUMIFS('PLM001-財務計算用'!$P:$P,'PLM001-財務計算用'!$J:$J,BI$4,'PLM001-財務計算用'!$A:$A,$B24))</f>
        <v/>
      </c>
      <c r="BJ24" s="71" t="str">
        <f>IF(SUMIFS('PLM002'!$K:$K,'PLM002'!$C:$C,BI$4,'PLM002'!$F:$F,$B24)=0,"",SUMIFS('PLM002'!$K:$K,'PLM002'!$C:$C,BI$4,'PLM002'!$F:$F,$B24))</f>
        <v/>
      </c>
      <c r="BK24" s="72" t="str">
        <f>IF(SUMIFS('PLM001-財務計算用'!$P:$P,'PLM001-財務計算用'!$J:$J,BK$4,'PLM001-財務計算用'!$A:$A,$B24)=0,"",SUMIFS('PLM001-財務計算用'!$P:$P,'PLM001-財務計算用'!$J:$J,BK$4,'PLM001-財務計算用'!$A:$A,$B24))</f>
        <v/>
      </c>
      <c r="BL24" s="71" t="str">
        <f>IF(SUMIFS('PLM002'!$K:$K,'PLM002'!$C:$C,BK$4,'PLM002'!$F:$F,$B24)=0,"",SUMIFS('PLM002'!$K:$K,'PLM002'!$C:$C,BK$4,'PLM002'!$F:$F,$B24))</f>
        <v/>
      </c>
      <c r="BM24" s="72" t="str">
        <f>IF(SUMIFS('PLM001-財務計算用'!$P:$P,'PLM001-財務計算用'!$J:$J,BM$4,'PLM001-財務計算用'!$A:$A,$B24)=0,"",SUMIFS('PLM001-財務計算用'!$P:$P,'PLM001-財務計算用'!$J:$J,BM$4,'PLM001-財務計算用'!$A:$A,$B24))</f>
        <v/>
      </c>
      <c r="BN24" s="71" t="str">
        <f>IF(SUMIFS('PLM002'!$K:$K,'PLM002'!$C:$C,BM$4,'PLM002'!$F:$F,$B24)=0,"",SUMIFS('PLM002'!$K:$K,'PLM002'!$C:$C,BM$4,'PLM002'!$F:$F,$B24))</f>
        <v/>
      </c>
      <c r="BO24" s="72" t="str">
        <f>IF(SUMIFS('PLM001-財務計算用'!$P:$P,'PLM001-財務計算用'!$J:$J,BO$4,'PLM001-財務計算用'!$A:$A,$B24)=0,"",SUMIFS('PLM001-財務計算用'!$P:$P,'PLM001-財務計算用'!$J:$J,BO$4,'PLM001-財務計算用'!$A:$A,$B24))</f>
        <v/>
      </c>
      <c r="BP24" s="71" t="str">
        <f>IF(SUMIFS('PLM002'!$K:$K,'PLM002'!$C:$C,BO$4,'PLM002'!$F:$F,$B24)=0,"",SUMIFS('PLM002'!$K:$K,'PLM002'!$C:$C,BO$4,'PLM002'!$F:$F,$B24))</f>
        <v/>
      </c>
      <c r="BQ24" s="72" t="str">
        <f>IF(SUMIFS('PLM001-財務計算用'!$P:$P,'PLM001-財務計算用'!$J:$J,BQ$4,'PLM001-財務計算用'!$A:$A,$B24)=0,"",SUMIFS('PLM001-財務計算用'!$P:$P,'PLM001-財務計算用'!$J:$J,BQ$4,'PLM001-財務計算用'!$A:$A,$B24))</f>
        <v/>
      </c>
      <c r="BR24" s="71" t="str">
        <f>IF(SUMIFS('PLM002'!$K:$K,'PLM002'!$C:$C,BQ$4,'PLM002'!$F:$F,$B24)=0,"",SUMIFS('PLM002'!$K:$K,'PLM002'!$C:$C,BQ$4,'PLM002'!$F:$F,$B24))</f>
        <v/>
      </c>
      <c r="BS24" s="72" t="str">
        <f>IF(SUMIFS('PLM001-財務計算用'!$P:$P,'PLM001-財務計算用'!$J:$J,BS$4,'PLM001-財務計算用'!$A:$A,$B24)=0,"",SUMIFS('PLM001-財務計算用'!$P:$P,'PLM001-財務計算用'!$J:$J,BS$4,'PLM001-財務計算用'!$A:$A,$B24))</f>
        <v/>
      </c>
      <c r="BT24" s="71">
        <f>IF(SUMIFS('PLM002'!$K:$K,'PLM002'!$C:$C,BS$4,'PLM002'!$F:$F,$B24)=0,"",SUMIFS('PLM002'!$K:$K,'PLM002'!$C:$C,BS$4,'PLM002'!$F:$F,$B24))</f>
        <v>1</v>
      </c>
      <c r="BU24" s="72" t="str">
        <f>IF(SUMIFS('PLM001-財務計算用'!$P:$P,'PLM001-財務計算用'!$J:$J,BU$4,'PLM001-財務計算用'!$A:$A,$B24)=0,"",SUMIFS('PLM001-財務計算用'!$P:$P,'PLM001-財務計算用'!$J:$J,BU$4,'PLM001-財務計算用'!$A:$A,$B24))</f>
        <v/>
      </c>
      <c r="BV24" s="71" t="str">
        <f>IF(SUMIFS('PLM002'!$K:$K,'PLM002'!$C:$C,BU$4,'PLM002'!$F:$F,$B24)=0,"",SUMIFS('PLM002'!$K:$K,'PLM002'!$C:$C,BU$4,'PLM002'!$F:$F,$B24))</f>
        <v/>
      </c>
      <c r="BW24" s="72">
        <f>IF(SUMIFS('PLM001-財務計算用'!$P:$P,'PLM001-財務計算用'!$J:$J,BW$4,'PLM001-財務計算用'!$A:$A,$B24)=0,"",SUMIFS('PLM001-財務計算用'!$P:$P,'PLM001-財務計算用'!$J:$J,BW$4,'PLM001-財務計算用'!$A:$A,$B24))</f>
        <v>351</v>
      </c>
      <c r="BX24" s="71">
        <f>IF(SUMIFS('PLM002'!$K:$K,'PLM002'!$C:$C,BW$4,'PLM002'!$F:$F,$B24)=0,"",SUMIFS('PLM002'!$K:$K,'PLM002'!$C:$C,BW$4,'PLM002'!$F:$F,$B24))</f>
        <v>33.5</v>
      </c>
      <c r="BY24" s="72" t="str">
        <f>IF(SUMIFS('PLM001-財務計算用'!$P:$P,'PLM001-財務計算用'!$J:$J,BY$4,'PLM001-財務計算用'!$A:$A,$B24)=0,"",SUMIFS('PLM001-財務計算用'!$P:$P,'PLM001-財務計算用'!$J:$J,BY$4,'PLM001-財務計算用'!$A:$A,$B24))</f>
        <v/>
      </c>
      <c r="BZ24" s="71" t="str">
        <f>IF(SUMIFS('PLM002'!$K:$K,'PLM002'!$C:$C,BY$4,'PLM002'!$F:$F,$B24)=0,"",SUMIFS('PLM002'!$K:$K,'PLM002'!$C:$C,BY$4,'PLM002'!$F:$F,$B24))</f>
        <v/>
      </c>
      <c r="CA24" s="72" t="str">
        <f>IF(SUMIFS('PLM001-財務計算用'!$P:$P,'PLM001-財務計算用'!$J:$J,CA$4,'PLM001-財務計算用'!$A:$A,$B24)=0,"",SUMIFS('PLM001-財務計算用'!$P:$P,'PLM001-財務計算用'!$J:$J,CA$4,'PLM001-財務計算用'!$A:$A,$B24))</f>
        <v/>
      </c>
      <c r="CB24" s="71" t="str">
        <f>IF(SUMIFS('PLM002'!$K:$K,'PLM002'!$C:$C,CA$4,'PLM002'!$F:$F,$B24)=0,"",SUMIFS('PLM002'!$K:$K,'PLM002'!$C:$C,CA$4,'PLM002'!$F:$F,$B24))</f>
        <v/>
      </c>
      <c r="CC24" s="72" t="str">
        <f>IF(SUMIFS('PLM001-財務計算用'!$P:$P,'PLM001-財務計算用'!$J:$J,CC$4,'PLM001-財務計算用'!$A:$A,$B24)=0,"",SUMIFS('PLM001-財務計算用'!$P:$P,'PLM001-財務計算用'!$J:$J,CC$4,'PLM001-財務計算用'!$A:$A,$B24))</f>
        <v/>
      </c>
      <c r="CD24" s="71" t="str">
        <f>IF(SUMIFS('PLM002'!$K:$K,'PLM002'!$C:$C,CC$4,'PLM002'!$F:$F,$B24)=0,"",SUMIFS('PLM002'!$K:$K,'PLM002'!$C:$C,CC$4,'PLM002'!$F:$F,$B24))</f>
        <v/>
      </c>
      <c r="CE24" s="72" t="str">
        <f>IF(SUMIFS('PLM001-財務計算用'!$P:$P,'PLM001-財務計算用'!$J:$J,CE$4,'PLM001-財務計算用'!$A:$A,$B24)=0,"",SUMIFS('PLM001-財務計算用'!$P:$P,'PLM001-財務計算用'!$J:$J,CE$4,'PLM001-財務計算用'!$A:$A,$B24))</f>
        <v/>
      </c>
      <c r="CF24" s="71" t="str">
        <f>IF(SUMIFS('PLM002'!$K:$K,'PLM002'!$C:$C,CE$4,'PLM002'!$F:$F,$B24)=0,"",SUMIFS('PLM002'!$K:$K,'PLM002'!$C:$C,CE$4,'PLM002'!$F:$F,$B24))</f>
        <v/>
      </c>
      <c r="CG24" s="72" t="str">
        <f>IF(SUMIFS('PLM001-財務計算用'!$P:$P,'PLM001-財務計算用'!$J:$J,CG$4,'PLM001-財務計算用'!$A:$A,$B24)=0,"",SUMIFS('PLM001-財務計算用'!$P:$P,'PLM001-財務計算用'!$J:$J,CG$4,'PLM001-財務計算用'!$A:$A,$B24))</f>
        <v/>
      </c>
      <c r="CH24" s="71" t="str">
        <f>IF(SUMIFS('PLM002'!$K:$K,'PLM002'!$C:$C,CG$4,'PLM002'!$F:$F,$B24)=0,"",SUMIFS('PLM002'!$K:$K,'PLM002'!$C:$C,CG$4,'PLM002'!$F:$F,$B24))</f>
        <v/>
      </c>
      <c r="CI24" s="72" t="str">
        <f>IF(SUMIFS('PLM001-財務計算用'!$P:$P,'PLM001-財務計算用'!$J:$J,CI$4,'PLM001-財務計算用'!$A:$A,$B24)=0,"",SUMIFS('PLM001-財務計算用'!$P:$P,'PLM001-財務計算用'!$J:$J,CI$4,'PLM001-財務計算用'!$A:$A,$B24))</f>
        <v/>
      </c>
      <c r="CJ24" s="71" t="str">
        <f>IF(SUMIFS('PLM002'!$K:$K,'PLM002'!$C:$C,CI$4,'PLM002'!$F:$F,$B24)=0,"",SUMIFS('PLM002'!$K:$K,'PLM002'!$C:$C,CI$4,'PLM002'!$F:$F,$B24))</f>
        <v/>
      </c>
      <c r="CK24" s="72" t="str">
        <f>IF(SUMIFS('PLM001-財務計算用'!$P:$P,'PLM001-財務計算用'!$J:$J,CK$4,'PLM001-財務計算用'!$A:$A,$B24)=0,"",SUMIFS('PLM001-財務計算用'!$P:$P,'PLM001-財務計算用'!$J:$J,CK$4,'PLM001-財務計算用'!$A:$A,$B24))</f>
        <v/>
      </c>
      <c r="CL24" s="71" t="str">
        <f>IF(SUMIFS('PLM002'!$K:$K,'PLM002'!$C:$C,CK$4,'PLM002'!$F:$F,$B24)=0,"",SUMIFS('PLM002'!$K:$K,'PLM002'!$C:$C,CK$4,'PLM002'!$F:$F,$B24))</f>
        <v/>
      </c>
      <c r="CM24" s="72" t="str">
        <f>IF(SUMIFS('PLM001-財務計算用'!$P:$P,'PLM001-財務計算用'!$J:$J,CM$4,'PLM001-財務計算用'!$A:$A,$B24)=0,"",SUMIFS('PLM001-財務計算用'!$P:$P,'PLM001-財務計算用'!$J:$J,CM$4,'PLM001-財務計算用'!$A:$A,$B24))</f>
        <v/>
      </c>
      <c r="CN24" s="71" t="str">
        <f>IF(SUMIFS('PLM002'!$K:$K,'PLM002'!$C:$C,CM$4,'PLM002'!$F:$F,$B24)=0,"",SUMIFS('PLM002'!$K:$K,'PLM002'!$C:$C,CM$4,'PLM002'!$F:$F,$B24))</f>
        <v/>
      </c>
      <c r="CO24" s="72" t="str">
        <f>IF(SUMIFS('PLM001-財務計算用'!$P:$P,'PLM001-財務計算用'!$J:$J,CO$4,'PLM001-財務計算用'!$A:$A,$B24)=0,"",SUMIFS('PLM001-財務計算用'!$P:$P,'PLM001-財務計算用'!$J:$J,CO$4,'PLM001-財務計算用'!$A:$A,$B24))</f>
        <v/>
      </c>
      <c r="CP24" s="71" t="str">
        <f>IF(SUMIFS('PLM002'!$K:$K,'PLM002'!$C:$C,CO$4,'PLM002'!$F:$F,$B24)=0,"",SUMIFS('PLM002'!$K:$K,'PLM002'!$C:$C,CO$4,'PLM002'!$F:$F,$B24))</f>
        <v/>
      </c>
      <c r="CQ24" s="72" t="str">
        <f>IF(SUMIFS('PLM001-財務計算用'!$P:$P,'PLM001-財務計算用'!$J:$J,CQ$4,'PLM001-財務計算用'!$A:$A,$B24)=0,"",SUMIFS('PLM001-財務計算用'!$P:$P,'PLM001-財務計算用'!$J:$J,CQ$4,'PLM001-財務計算用'!$A:$A,$B24))</f>
        <v/>
      </c>
      <c r="CR24" s="71" t="str">
        <f>IF(SUMIFS('PLM002'!$K:$K,'PLM002'!$C:$C,CQ$4,'PLM002'!$F:$F,$B24)=0,"",SUMIFS('PLM002'!$K:$K,'PLM002'!$C:$C,CQ$4,'PLM002'!$F:$F,$B24))</f>
        <v/>
      </c>
      <c r="CS24" s="72" t="str">
        <f>IF(SUMIFS('PLM001-財務計算用'!$P:$P,'PLM001-財務計算用'!$J:$J,CS$4,'PLM001-財務計算用'!$A:$A,$B24)=0,"",SUMIFS('PLM001-財務計算用'!$P:$P,'PLM001-財務計算用'!$J:$J,CS$4,'PLM001-財務計算用'!$A:$A,$B24))</f>
        <v/>
      </c>
      <c r="CT24" s="71" t="str">
        <f>IF(SUMIFS('PLM002'!$K:$K,'PLM002'!$C:$C,CS$4,'PLM002'!$F:$F,$B24)=0,"",SUMIFS('PLM002'!$K:$K,'PLM002'!$C:$C,CS$4,'PLM002'!$F:$F,$B24))</f>
        <v/>
      </c>
      <c r="CU24" s="72" t="str">
        <f>IF(SUMIFS('PLM001-財務計算用'!$P:$P,'PLM001-財務計算用'!$J:$J,CU$4,'PLM001-財務計算用'!$A:$A,$B24)=0,"",SUMIFS('PLM001-財務計算用'!$P:$P,'PLM001-財務計算用'!$J:$J,CU$4,'PLM001-財務計算用'!$A:$A,$B24))</f>
        <v/>
      </c>
      <c r="CV24" s="71" t="str">
        <f>IF(SUMIFS('PLM002'!$K:$K,'PLM002'!$C:$C,CU$4,'PLM002'!$F:$F,$B24)=0,"",SUMIFS('PLM002'!$K:$K,'PLM002'!$C:$C,CU$4,'PLM002'!$F:$F,$B24))</f>
        <v/>
      </c>
      <c r="CW24" s="72" t="str">
        <f>IF(SUMIFS('PLM001-財務計算用'!$P:$P,'PLM001-財務計算用'!$J:$J,CW$4,'PLM001-財務計算用'!$A:$A,$B24)=0,"",SUMIFS('PLM001-財務計算用'!$P:$P,'PLM001-財務計算用'!$J:$J,CW$4,'PLM001-財務計算用'!$A:$A,$B24))</f>
        <v/>
      </c>
      <c r="CX24" s="71" t="str">
        <f>IF(SUMIFS('PLM002'!$K:$K,'PLM002'!$C:$C,CW$4,'PLM002'!$F:$F,$B24)=0,"",SUMIFS('PLM002'!$K:$K,'PLM002'!$C:$C,CW$4,'PLM002'!$F:$F,$B24))</f>
        <v/>
      </c>
      <c r="CY24" s="72" t="str">
        <f>IF(SUMIFS('PLM001-財務計算用'!$P:$P,'PLM001-財務計算用'!$J:$J,CY$4,'PLM001-財務計算用'!$A:$A,$B24)=0,"",SUMIFS('PLM001-財務計算用'!$P:$P,'PLM001-財務計算用'!$J:$J,CY$4,'PLM001-財務計算用'!$A:$A,$B24))</f>
        <v/>
      </c>
      <c r="CZ24" s="71" t="str">
        <f>IF(SUMIFS('PLM002'!$K:$K,'PLM002'!$C:$C,CY$4,'PLM002'!$F:$F,$B24)=0,"",SUMIFS('PLM002'!$K:$K,'PLM002'!$C:$C,CY$4,'PLM002'!$F:$F,$B24))</f>
        <v/>
      </c>
      <c r="DA24" s="72" t="str">
        <f>IF(SUMIFS('PLM001-財務計算用'!$P:$P,'PLM001-財務計算用'!$J:$J,DA$4,'PLM001-財務計算用'!$A:$A,$B24)=0,"",SUMIFS('PLM001-財務計算用'!$P:$P,'PLM001-財務計算用'!$J:$J,DA$4,'PLM001-財務計算用'!$A:$A,$B24))</f>
        <v/>
      </c>
      <c r="DB24" s="71" t="str">
        <f>IF(SUMIFS('PLM002'!$K:$K,'PLM002'!$C:$C,DA$4,'PLM002'!$F:$F,$B24)=0,"",SUMIFS('PLM002'!$K:$K,'PLM002'!$C:$C,DA$4,'PLM002'!$F:$F,$B24))</f>
        <v/>
      </c>
      <c r="DC24" s="72">
        <f>IF(SUMIFS('PLM001-財務計算用'!$P:$P,'PLM001-財務計算用'!$J:$J,DC$4,'PLM001-財務計算用'!$A:$A,$B24)=0,"",SUMIFS('PLM001-財務計算用'!$P:$P,'PLM001-財務計算用'!$J:$J,DC$4,'PLM001-財務計算用'!$A:$A,$B24))</f>
        <v>124</v>
      </c>
      <c r="DD24" s="71" t="str">
        <f>IF(SUMIFS('PLM002'!$K:$K,'PLM002'!$C:$C,DC$4,'PLM002'!$F:$F,$B24)=0,"",SUMIFS('PLM002'!$K:$K,'PLM002'!$C:$C,DC$4,'PLM002'!$F:$F,$B24))</f>
        <v/>
      </c>
      <c r="DE24" s="72" t="str">
        <f>IF(SUMIFS('PLM001-財務計算用'!$P:$P,'PLM001-財務計算用'!$J:$J,DE$4,'PLM001-財務計算用'!$A:$A,$B24)=0,"",SUMIFS('PLM001-財務計算用'!$P:$P,'PLM001-財務計算用'!$J:$J,DE$4,'PLM001-財務計算用'!$A:$A,$B24))</f>
        <v/>
      </c>
      <c r="DF24" s="71" t="str">
        <f>IF(SUMIFS('PLM002'!$K:$K,'PLM002'!$C:$C,DE$4,'PLM002'!$F:$F,$B24)=0,"",SUMIFS('PLM002'!$K:$K,'PLM002'!$C:$C,DE$4,'PLM002'!$F:$F,$B24))</f>
        <v/>
      </c>
      <c r="DG24" s="72">
        <f>IF(SUMIFS('PLM001-財務計算用'!$P:$P,'PLM001-財務計算用'!$J:$J,DG$4,'PLM001-財務計算用'!$A:$A,$B24)=0,"",SUMIFS('PLM001-財務計算用'!$P:$P,'PLM001-財務計算用'!$J:$J,DG$4,'PLM001-財務計算用'!$A:$A,$B24))</f>
        <v>40</v>
      </c>
      <c r="DH24" s="71" t="str">
        <f>IF(SUMIFS('PLM002'!$K:$K,'PLM002'!$C:$C,DG$4,'PLM002'!$F:$F,$B24)=0,"",SUMIFS('PLM002'!$K:$K,'PLM002'!$C:$C,DG$4,'PLM002'!$F:$F,$B24))</f>
        <v/>
      </c>
      <c r="DI24" s="72" t="str">
        <f>IF(SUMIFS('PLM001-財務計算用'!$P:$P,'PLM001-財務計算用'!$J:$J,DI$4,'PLM001-財務計算用'!$A:$A,$B24)=0,"",SUMIFS('PLM001-財務計算用'!$P:$P,'PLM001-財務計算用'!$J:$J,DI$4,'PLM001-財務計算用'!$A:$A,$B24))</f>
        <v/>
      </c>
      <c r="DJ24" s="71" t="str">
        <f>IF(SUMIFS('PLM002'!$K:$K,'PLM002'!$C:$C,DI$4,'PLM002'!$F:$F,$B24)=0,"",SUMIFS('PLM002'!$K:$K,'PLM002'!$C:$C,DI$4,'PLM002'!$F:$F,$B24))</f>
        <v/>
      </c>
      <c r="DK24" s="72" t="str">
        <f>IF(SUMIFS('PLM001-財務計算用'!$P:$P,'PLM001-財務計算用'!$J:$J,DK$4,'PLM001-財務計算用'!$A:$A,$B24)=0,"",SUMIFS('PLM001-財務計算用'!$P:$P,'PLM001-財務計算用'!$J:$J,DK$4,'PLM001-財務計算用'!$A:$A,$B24))</f>
        <v/>
      </c>
      <c r="DL24" s="71" t="str">
        <f>IF(SUMIFS('PLM002'!$K:$K,'PLM002'!$C:$C,DK$4,'PLM002'!$F:$F,$B24)=0,"",SUMIFS('PLM002'!$K:$K,'PLM002'!$C:$C,DK$4,'PLM002'!$F:$F,$B24))</f>
        <v/>
      </c>
      <c r="DM24" s="72" t="str">
        <f>IF(SUMIFS('PLM001-財務計算用'!$P:$P,'PLM001-財務計算用'!$J:$J,DM$4,'PLM001-財務計算用'!$A:$A,$B24)=0,"",SUMIFS('PLM001-財務計算用'!$P:$P,'PLM001-財務計算用'!$J:$J,DM$4,'PLM001-財務計算用'!$A:$A,$B24))</f>
        <v/>
      </c>
      <c r="DN24" s="71" t="str">
        <f>IF(SUMIFS('PLM002'!$K:$K,'PLM002'!$C:$C,DM$4,'PLM002'!$F:$F,$B24)=0,"",SUMIFS('PLM002'!$K:$K,'PLM002'!$C:$C,DM$4,'PLM002'!$F:$F,$B24))</f>
        <v/>
      </c>
      <c r="DO24" s="72" t="str">
        <f>IF(SUMIFS('PLM001-財務計算用'!$P:$P,'PLM001-財務計算用'!$J:$J,DO$4,'PLM001-財務計算用'!$A:$A,$B24)=0,"",SUMIFS('PLM001-財務計算用'!$P:$P,'PLM001-財務計算用'!$J:$J,DO$4,'PLM001-財務計算用'!$A:$A,$B24))</f>
        <v/>
      </c>
      <c r="DP24" s="71" t="str">
        <f>IF(SUMIFS('PLM002'!$K:$K,'PLM002'!$C:$C,DO$4,'PLM002'!$F:$F,$B24)=0,"",SUMIFS('PLM002'!$K:$K,'PLM002'!$C:$C,DO$4,'PLM002'!$F:$F,$B24))</f>
        <v/>
      </c>
      <c r="DQ24" s="72">
        <f>IF(SUMIFS('PLM001-財務計算用'!$P:$P,'PLM001-財務計算用'!$J:$J,DQ$4,'PLM001-財務計算用'!$A:$A,$B24)=0,"",SUMIFS('PLM001-財務計算用'!$P:$P,'PLM001-財務計算用'!$J:$J,DQ$4,'PLM001-財務計算用'!$A:$A,$B24))</f>
        <v>5</v>
      </c>
      <c r="DR24" s="71" t="str">
        <f>IF(SUMIFS('PLM002'!$K:$K,'PLM002'!$C:$C,DQ$4,'PLM002'!$F:$F,$B24)=0,"",SUMIFS('PLM002'!$K:$K,'PLM002'!$C:$C,DQ$4,'PLM002'!$F:$F,$B24))</f>
        <v/>
      </c>
      <c r="DS24" s="72" t="str">
        <f>IF(SUMIFS('PLM001-財務計算用'!$P:$P,'PLM001-財務計算用'!$J:$J,DS$4,'PLM001-財務計算用'!$A:$A,$B24)=0,"",SUMIFS('PLM001-財務計算用'!$P:$P,'PLM001-財務計算用'!$J:$J,DS$4,'PLM001-財務計算用'!$A:$A,$B24))</f>
        <v/>
      </c>
      <c r="DT24" s="71" t="str">
        <f>IF(SUMIFS('PLM002'!$K:$K,'PLM002'!$C:$C,DS$4,'PLM002'!$F:$F,$B24)=0,"",SUMIFS('PLM002'!$K:$K,'PLM002'!$C:$C,DS$4,'PLM002'!$F:$F,$B24))</f>
        <v/>
      </c>
      <c r="DU24" s="72" t="str">
        <f>IF(SUMIFS('PLM001-財務計算用'!$P:$P,'PLM001-財務計算用'!$J:$J,DU$4,'PLM001-財務計算用'!$A:$A,$B24)=0,"",SUMIFS('PLM001-財務計算用'!$P:$P,'PLM001-財務計算用'!$J:$J,DU$4,'PLM001-財務計算用'!$A:$A,$B24))</f>
        <v/>
      </c>
      <c r="DV24" s="71" t="str">
        <f>IF(SUMIFS('PLM002'!$K:$K,'PLM002'!$C:$C,DU$4,'PLM002'!$F:$F,$B24)=0,"",SUMIFS('PLM002'!$K:$K,'PLM002'!$C:$C,DU$4,'PLM002'!$F:$F,$B24))</f>
        <v/>
      </c>
      <c r="DW24" s="72" t="str">
        <f>IF(SUMIFS('PLM001-財務計算用'!$P:$P,'PLM001-財務計算用'!$J:$J,DW$4,'PLM001-財務計算用'!$A:$A,$B24)=0,"",SUMIFS('PLM001-財務計算用'!$P:$P,'PLM001-財務計算用'!$J:$J,DW$4,'PLM001-財務計算用'!$A:$A,$B24))</f>
        <v/>
      </c>
      <c r="DX24" s="71" t="str">
        <f>IF(SUMIFS('PLM002'!$K:$K,'PLM002'!$C:$C,DW$4,'PLM002'!$F:$F,$B24)=0,"",SUMIFS('PLM002'!$K:$K,'PLM002'!$C:$C,DW$4,'PLM002'!$F:$F,$B24))</f>
        <v/>
      </c>
      <c r="DY24" s="72" t="str">
        <f>IF(SUMIFS('PLM001-財務計算用'!$P:$P,'PLM001-財務計算用'!$J:$J,DY$4,'PLM001-財務計算用'!$A:$A,$B24)=0,"",SUMIFS('PLM001-財務計算用'!$P:$P,'PLM001-財務計算用'!$J:$J,DY$4,'PLM001-財務計算用'!$A:$A,$B24))</f>
        <v/>
      </c>
      <c r="DZ24" s="71" t="str">
        <f>IF(SUMIFS('PLM002'!$K:$K,'PLM002'!$C:$C,DY$4,'PLM002'!$F:$F,$B24)=0,"",SUMIFS('PLM002'!$K:$K,'PLM002'!$C:$C,DY$4,'PLM002'!$F:$F,$B24))</f>
        <v/>
      </c>
      <c r="EA24" s="72" t="str">
        <f>IF(SUMIFS('PLM001-財務計算用'!$P:$P,'PLM001-財務計算用'!$J:$J,EA$4,'PLM001-財務計算用'!$A:$A,$B24)=0,"",SUMIFS('PLM001-財務計算用'!$P:$P,'PLM001-財務計算用'!$J:$J,EA$4,'PLM001-財務計算用'!$A:$A,$B24))</f>
        <v/>
      </c>
      <c r="EB24" s="71" t="str">
        <f>IF(SUMIFS('PLM002'!$K:$K,'PLM002'!$C:$C,EA$4,'PLM002'!$F:$F,$B24)=0,"",SUMIFS('PLM002'!$K:$K,'PLM002'!$C:$C,EA$4,'PLM002'!$F:$F,$B24))</f>
        <v/>
      </c>
      <c r="EC24" s="72">
        <f>IF(SUMIFS('PLM001-財務計算用'!$P:$P,'PLM001-財務計算用'!$J:$J,EC$4,'PLM001-財務計算用'!$A:$A,$B24)=0,"",SUMIFS('PLM001-財務計算用'!$P:$P,'PLM001-財務計算用'!$J:$J,EC$4,'PLM001-財務計算用'!$A:$A,$B24))</f>
        <v>50</v>
      </c>
      <c r="ED24" s="71" t="str">
        <f>IF(SUMIFS('PLM002'!$K:$K,'PLM002'!$C:$C,EC$4,'PLM002'!$F:$F,$B24)=0,"",SUMIFS('PLM002'!$K:$K,'PLM002'!$C:$C,EC$4,'PLM002'!$F:$F,$B24))</f>
        <v/>
      </c>
    </row>
    <row r="25" spans="1:134" ht="12.75" customHeight="1">
      <c r="A25" s="96" t="str">
        <f>'PLM014'!A26</f>
        <v>K-關鍵</v>
      </c>
      <c r="B25" s="178" t="s">
        <v>11929</v>
      </c>
      <c r="C25" s="131" t="str">
        <f>'PLM014'!C26</f>
        <v>EPH水量計型式認證技術規範CNPA49第4版結構驗證與改善</v>
      </c>
      <c r="D25" s="97" t="str">
        <f t="shared" si="10"/>
        <v>(K251001R1)  EPH水量計型式認證技術規範CNPA49第4版結構驗證與改善</v>
      </c>
      <c r="E25" s="290" t="str">
        <f>'PLM014'!E26</f>
        <v>產品開發</v>
      </c>
      <c r="F25" s="290" t="str">
        <f>'PLM014'!F26</f>
        <v>王瀚霆</v>
      </c>
      <c r="G25" s="97" t="str">
        <f>'PLM014'!G26</f>
        <v>Active</v>
      </c>
      <c r="H25" s="98">
        <f>'PLM014'!H26</f>
        <v>45985.666666666664</v>
      </c>
      <c r="I25" s="98">
        <f>'PLM014'!I26</f>
        <v>46202.666666666664</v>
      </c>
      <c r="J25" s="99">
        <f t="shared" si="7"/>
        <v>217</v>
      </c>
      <c r="K25" s="150">
        <f t="shared" si="8"/>
        <v>46148.416666666664</v>
      </c>
      <c r="L25" s="150">
        <f t="shared" si="9"/>
        <v>46191.816666666666</v>
      </c>
      <c r="M25" s="98">
        <f>IF(ISERROR('PLM014'!L26),"",('PLM014'!L26))</f>
        <v>46036</v>
      </c>
      <c r="N25" s="237" t="str">
        <f>IF(IF(ISERROR('PLM014'!N26),"",('PLM014'!N26))=0,"",IF(ISERROR('PLM014'!N26),"",('PLM014'!N26)))</f>
        <v/>
      </c>
      <c r="O25" s="99" t="str">
        <f t="shared" si="0"/>
        <v/>
      </c>
      <c r="P25" s="98">
        <f t="shared" ca="1" si="1"/>
        <v>46044</v>
      </c>
      <c r="Q25" s="99">
        <f t="shared" ca="1" si="2"/>
        <v>8</v>
      </c>
      <c r="R25" s="100">
        <f>'PLM014'!Q26/100</f>
        <v>0.01</v>
      </c>
      <c r="S25" s="139" t="str">
        <f t="shared" ca="1" si="3"/>
        <v/>
      </c>
      <c r="U25" s="101">
        <f t="shared" si="4"/>
        <v>558</v>
      </c>
      <c r="V25" s="101">
        <f t="shared" si="5"/>
        <v>24.5</v>
      </c>
      <c r="W25" s="101">
        <f>IF(SUMIFS('PLM001-財務計算用'!$P:$P,'PLM001-財務計算用'!$A:$A,B25)=0,"未登入",SUMIFS('PLM001-財務計算用'!$P:$P,'PLM001-財務計算用'!$A:$A,B25))</f>
        <v>1011</v>
      </c>
      <c r="X25" s="101">
        <f>SUMIFS('PLM002'!$K:$K,'PLM002'!$F:$F,$B25)</f>
        <v>24.5</v>
      </c>
      <c r="Y25" s="72">
        <f>IF(SUMIFS('PLM001-財務計算用'!$P:$P,'PLM001-財務計算用'!$J:$J,Y$4,'PLM001-財務計算用'!$A:$A,$B25)=0,"",SUMIFS('PLM001-財務計算用'!$P:$P,'PLM001-財務計算用'!$J:$J,Y$4,'PLM001-財務計算用'!$A:$A,$B25))</f>
        <v>4</v>
      </c>
      <c r="Z25" s="71" t="str">
        <f>IF(SUMIFS('PLM002'!$K:$K,'PLM002'!$C:$C,Y$4,'PLM002'!$F:$F,$B25)=0,"",SUMIFS('PLM002'!$K:$K,'PLM002'!$C:$C,Y$4,'PLM002'!$F:$F,$B25))</f>
        <v/>
      </c>
      <c r="AA25" s="72" t="str">
        <f>IF(SUMIFS('PLM001-財務計算用'!$P:$P,'PLM001-財務計算用'!$J:$J,AA$4,'PLM001-財務計算用'!$A:$A,$B25)=0,"",SUMIFS('PLM001-財務計算用'!$P:$P,'PLM001-財務計算用'!$J:$J,AA$4,'PLM001-財務計算用'!$A:$A,$B25))</f>
        <v/>
      </c>
      <c r="AB25" s="71" t="str">
        <f>IF(SUMIFS('PLM002'!$K:$K,'PLM002'!$C:$C,AA$4,'PLM002'!$F:$F,$B25)=0,"",SUMIFS('PLM002'!$K:$K,'PLM002'!$C:$C,AA$4,'PLM002'!$F:$F,$B25))</f>
        <v/>
      </c>
      <c r="AC25" s="72" t="str">
        <f>IF(SUMIFS('PLM001-財務計算用'!$P:$P,'PLM001-財務計算用'!$J:$J,AC$4,'PLM001-財務計算用'!$A:$A,$B25)=0,"",SUMIFS('PLM001-財務計算用'!$P:$P,'PLM001-財務計算用'!$J:$J,AC$4,'PLM001-財務計算用'!$A:$A,$B25))</f>
        <v/>
      </c>
      <c r="AD25" s="71" t="str">
        <f>IF(SUMIFS('PLM002'!$K:$K,'PLM002'!$C:$C,AC$4,'PLM002'!$F:$F,$B25)=0,"",SUMIFS('PLM002'!$K:$K,'PLM002'!$C:$C,AC$4,'PLM002'!$F:$F,$B25))</f>
        <v/>
      </c>
      <c r="AE25" s="72" t="str">
        <f>IF(SUMIFS('PLM001-財務計算用'!$P:$P,'PLM001-財務計算用'!$J:$J,AE$4,'PLM001-財務計算用'!$A:$A,$B25)=0,"",SUMIFS('PLM001-財務計算用'!$P:$P,'PLM001-財務計算用'!$J:$J,AE$4,'PLM001-財務計算用'!$A:$A,$B25))</f>
        <v/>
      </c>
      <c r="AF25" s="71" t="str">
        <f>IF(SUMIFS('PLM002'!$K:$K,'PLM002'!$C:$C,AE$4,'PLM002'!$F:$F,$B25)=0,"",SUMIFS('PLM002'!$K:$K,'PLM002'!$C:$C,AE$4,'PLM002'!$F:$F,$B25))</f>
        <v/>
      </c>
      <c r="AG25" s="72" t="str">
        <f>IF(SUMIFS('PLM001-財務計算用'!$P:$P,'PLM001-財務計算用'!$J:$J,AG$4,'PLM001-財務計算用'!$A:$A,$B25)=0,"",SUMIFS('PLM001-財務計算用'!$P:$P,'PLM001-財務計算用'!$J:$J,AG$4,'PLM001-財務計算用'!$A:$A,$B25))</f>
        <v/>
      </c>
      <c r="AH25" s="71" t="str">
        <f>IF(SUMIFS('PLM002'!$K:$K,'PLM002'!$C:$C,AG$4,'PLM002'!$F:$F,$B25)=0,"",SUMIFS('PLM002'!$K:$K,'PLM002'!$C:$C,AG$4,'PLM002'!$F:$F,$B25))</f>
        <v/>
      </c>
      <c r="AI25" s="72" t="str">
        <f>IF(SUMIFS('PLM001-財務計算用'!$P:$P,'PLM001-財務計算用'!$J:$J,AI$4,'PLM001-財務計算用'!$A:$A,$B25)=0,"",SUMIFS('PLM001-財務計算用'!$P:$P,'PLM001-財務計算用'!$J:$J,AI$4,'PLM001-財務計算用'!$A:$A,$B25))</f>
        <v/>
      </c>
      <c r="AJ25" s="71" t="str">
        <f>IF(SUMIFS('PLM002'!$K:$K,'PLM002'!$C:$C,AI$4,'PLM002'!$F:$F,$B25)=0,"",SUMIFS('PLM002'!$K:$K,'PLM002'!$C:$C,AI$4,'PLM002'!$F:$F,$B25))</f>
        <v/>
      </c>
      <c r="AK25" s="72" t="str">
        <f>IF(SUMIFS('PLM001-財務計算用'!$P:$P,'PLM001-財務計算用'!$J:$J,AK$4,'PLM001-財務計算用'!$A:$A,$B25)=0,"",SUMIFS('PLM001-財務計算用'!$P:$P,'PLM001-財務計算用'!$J:$J,AK$4,'PLM001-財務計算用'!$A:$A,$B25))</f>
        <v/>
      </c>
      <c r="AL25" s="71" t="str">
        <f>IF(SUMIFS('PLM002'!$K:$K,'PLM002'!$C:$C,AK$4,'PLM002'!$F:$F,$B25)=0,"",SUMIFS('PLM002'!$K:$K,'PLM002'!$C:$C,AK$4,'PLM002'!$F:$F,$B25))</f>
        <v/>
      </c>
      <c r="AM25" s="72" t="str">
        <f>IF(SUMIFS('PLM001-財務計算用'!$P:$P,'PLM001-財務計算用'!$J:$J,AM$4,'PLM001-財務計算用'!$A:$A,$B25)=0,"",SUMIFS('PLM001-財務計算用'!$P:$P,'PLM001-財務計算用'!$J:$J,AM$4,'PLM001-財務計算用'!$A:$A,$B25))</f>
        <v/>
      </c>
      <c r="AN25" s="71" t="str">
        <f>IF(SUMIFS('PLM002'!$K:$K,'PLM002'!$C:$C,AM$4,'PLM002'!$F:$F,$B25)=0,"",SUMIFS('PLM002'!$K:$K,'PLM002'!$C:$C,AM$4,'PLM002'!$F:$F,$B25))</f>
        <v/>
      </c>
      <c r="AO25" s="72" t="str">
        <f>IF(SUMIFS('PLM001-財務計算用'!$P:$P,'PLM001-財務計算用'!$J:$J,AO$4,'PLM001-財務計算用'!$A:$A,$B25)=0,"",SUMIFS('PLM001-財務計算用'!$P:$P,'PLM001-財務計算用'!$J:$J,AO$4,'PLM001-財務計算用'!$A:$A,$B25))</f>
        <v/>
      </c>
      <c r="AP25" s="71" t="str">
        <f>IF(SUMIFS('PLM002'!$K:$K,'PLM002'!$C:$C,AO$4,'PLM002'!$F:$F,$B25)=0,"",SUMIFS('PLM002'!$K:$K,'PLM002'!$C:$C,AO$4,'PLM002'!$F:$F,$B25))</f>
        <v/>
      </c>
      <c r="AQ25" s="72" t="str">
        <f>IF(SUMIFS('PLM001-財務計算用'!$P:$P,'PLM001-財務計算用'!$J:$J,AQ$4,'PLM001-財務計算用'!$A:$A,$B25)=0,"",SUMIFS('PLM001-財務計算用'!$P:$P,'PLM001-財務計算用'!$J:$J,AQ$4,'PLM001-財務計算用'!$A:$A,$B25))</f>
        <v/>
      </c>
      <c r="AR25" s="71" t="str">
        <f>IF(SUMIFS('PLM002'!$K:$K,'PLM002'!$C:$C,AQ$4,'PLM002'!$F:$F,$B25)=0,"",SUMIFS('PLM002'!$K:$K,'PLM002'!$C:$C,AQ$4,'PLM002'!$F:$F,$B25))</f>
        <v/>
      </c>
      <c r="AS25" s="72" t="str">
        <f>IF(SUMIFS('PLM001-財務計算用'!$P:$P,'PLM001-財務計算用'!$J:$J,AS$4,'PLM001-財務計算用'!$A:$A,$B25)=0,"",SUMIFS('PLM001-財務計算用'!$P:$P,'PLM001-財務計算用'!$J:$J,AS$4,'PLM001-財務計算用'!$A:$A,$B25))</f>
        <v/>
      </c>
      <c r="AT25" s="71" t="str">
        <f>IF(SUMIFS('PLM002'!$K:$K,'PLM002'!$C:$C,AS$4,'PLM002'!$F:$F,$B25)=0,"",SUMIFS('PLM002'!$K:$K,'PLM002'!$C:$C,AS$4,'PLM002'!$F:$F,$B25))</f>
        <v/>
      </c>
      <c r="AU25" s="72">
        <f>IF(SUMIFS('PLM001-財務計算用'!$P:$P,'PLM001-財務計算用'!$J:$J,AU$4,'PLM001-財務計算用'!$A:$A,$B25)=0,"",SUMIFS('PLM001-財務計算用'!$P:$P,'PLM001-財務計算用'!$J:$J,AU$4,'PLM001-財務計算用'!$A:$A,$B25))</f>
        <v>376</v>
      </c>
      <c r="AV25" s="71" t="str">
        <f>IF(SUMIFS('PLM002'!$K:$K,'PLM002'!$C:$C,AU$4,'PLM002'!$F:$F,$B25)=0,"",SUMIFS('PLM002'!$K:$K,'PLM002'!$C:$C,AU$4,'PLM002'!$F:$F,$B25))</f>
        <v/>
      </c>
      <c r="AW25" s="72" t="str">
        <f>IF(SUMIFS('PLM001-財務計算用'!$P:$P,'PLM001-財務計算用'!$J:$J,AW$4,'PLM001-財務計算用'!$A:$A,$B25)=0,"",SUMIFS('PLM001-財務計算用'!$P:$P,'PLM001-財務計算用'!$J:$J,AW$4,'PLM001-財務計算用'!$A:$A,$B25))</f>
        <v/>
      </c>
      <c r="AX25" s="71" t="str">
        <f>IF(SUMIFS('PLM002'!$K:$K,'PLM002'!$C:$C,AW$4,'PLM002'!$F:$F,$B25)=0,"",SUMIFS('PLM002'!$K:$K,'PLM002'!$C:$C,AW$4,'PLM002'!$F:$F,$B25))</f>
        <v/>
      </c>
      <c r="AY25" s="72" t="str">
        <f>IF(SUMIFS('PLM001-財務計算用'!$P:$P,'PLM001-財務計算用'!$J:$J,AY$4,'PLM001-財務計算用'!$A:$A,$B25)=0,"",SUMIFS('PLM001-財務計算用'!$P:$P,'PLM001-財務計算用'!$J:$J,AY$4,'PLM001-財務計算用'!$A:$A,$B25))</f>
        <v/>
      </c>
      <c r="AZ25" s="71" t="str">
        <f>IF(SUMIFS('PLM002'!$K:$K,'PLM002'!$C:$C,AY$4,'PLM002'!$F:$F,$B25)=0,"",SUMIFS('PLM002'!$K:$K,'PLM002'!$C:$C,AY$4,'PLM002'!$F:$F,$B25))</f>
        <v/>
      </c>
      <c r="BA25" s="72" t="str">
        <f>IF(SUMIFS('PLM001-財務計算用'!$P:$P,'PLM001-財務計算用'!$J:$J,BA$4,'PLM001-財務計算用'!$A:$A,$B25)=0,"",SUMIFS('PLM001-財務計算用'!$P:$P,'PLM001-財務計算用'!$J:$J,BA$4,'PLM001-財務計算用'!$A:$A,$B25))</f>
        <v/>
      </c>
      <c r="BB25" s="71" t="str">
        <f>IF(SUMIFS('PLM002'!$K:$K,'PLM002'!$C:$C,BA$4,'PLM002'!$F:$F,$B25)=0,"",SUMIFS('PLM002'!$K:$K,'PLM002'!$C:$C,BA$4,'PLM002'!$F:$F,$B25))</f>
        <v/>
      </c>
      <c r="BC25" s="72" t="str">
        <f>IF(SUMIFS('PLM001-財務計算用'!$P:$P,'PLM001-財務計算用'!$J:$J,BC$4,'PLM001-財務計算用'!$A:$A,$B25)=0,"",SUMIFS('PLM001-財務計算用'!$P:$P,'PLM001-財務計算用'!$J:$J,BC$4,'PLM001-財務計算用'!$A:$A,$B25))</f>
        <v/>
      </c>
      <c r="BD25" s="71">
        <f>IF(SUMIFS('PLM002'!$K:$K,'PLM002'!$C:$C,BC$4,'PLM002'!$F:$F,$B25)=0,"",SUMIFS('PLM002'!$K:$K,'PLM002'!$C:$C,BC$4,'PLM002'!$F:$F,$B25))</f>
        <v>2</v>
      </c>
      <c r="BE25" s="72" t="str">
        <f>IF(SUMIFS('PLM001-財務計算用'!$P:$P,'PLM001-財務計算用'!$J:$J,BE$4,'PLM001-財務計算用'!$A:$A,$B25)=0,"",SUMIFS('PLM001-財務計算用'!$P:$P,'PLM001-財務計算用'!$J:$J,BE$4,'PLM001-財務計算用'!$A:$A,$B25))</f>
        <v/>
      </c>
      <c r="BF25" s="71" t="str">
        <f>IF(SUMIFS('PLM002'!$K:$K,'PLM002'!$C:$C,BE$4,'PLM002'!$F:$F,$B25)=0,"",SUMIFS('PLM002'!$K:$K,'PLM002'!$C:$C,BE$4,'PLM002'!$F:$F,$B25))</f>
        <v/>
      </c>
      <c r="BG25" s="72" t="str">
        <f>IF(SUMIFS('PLM001-財務計算用'!$P:$P,'PLM001-財務計算用'!$J:$J,BG$4,'PLM001-財務計算用'!$A:$A,$B25)=0,"",SUMIFS('PLM001-財務計算用'!$P:$P,'PLM001-財務計算用'!$J:$J,BG$4,'PLM001-財務計算用'!$A:$A,$B25))</f>
        <v/>
      </c>
      <c r="BH25" s="71" t="str">
        <f>IF(SUMIFS('PLM002'!$K:$K,'PLM002'!$C:$C,BG$4,'PLM002'!$F:$F,$B25)=0,"",SUMIFS('PLM002'!$K:$K,'PLM002'!$C:$C,BG$4,'PLM002'!$F:$F,$B25))</f>
        <v/>
      </c>
      <c r="BI25" s="72" t="str">
        <f>IF(SUMIFS('PLM001-財務計算用'!$P:$P,'PLM001-財務計算用'!$J:$J,BI$4,'PLM001-財務計算用'!$A:$A,$B25)=0,"",SUMIFS('PLM001-財務計算用'!$P:$P,'PLM001-財務計算用'!$J:$J,BI$4,'PLM001-財務計算用'!$A:$A,$B25))</f>
        <v/>
      </c>
      <c r="BJ25" s="71" t="str">
        <f>IF(SUMIFS('PLM002'!$K:$K,'PLM002'!$C:$C,BI$4,'PLM002'!$F:$F,$B25)=0,"",SUMIFS('PLM002'!$K:$K,'PLM002'!$C:$C,BI$4,'PLM002'!$F:$F,$B25))</f>
        <v/>
      </c>
      <c r="BK25" s="72" t="str">
        <f>IF(SUMIFS('PLM001-財務計算用'!$P:$P,'PLM001-財務計算用'!$J:$J,BK$4,'PLM001-財務計算用'!$A:$A,$B25)=0,"",SUMIFS('PLM001-財務計算用'!$P:$P,'PLM001-財務計算用'!$J:$J,BK$4,'PLM001-財務計算用'!$A:$A,$B25))</f>
        <v/>
      </c>
      <c r="BL25" s="71" t="str">
        <f>IF(SUMIFS('PLM002'!$K:$K,'PLM002'!$C:$C,BK$4,'PLM002'!$F:$F,$B25)=0,"",SUMIFS('PLM002'!$K:$K,'PLM002'!$C:$C,BK$4,'PLM002'!$F:$F,$B25))</f>
        <v/>
      </c>
      <c r="BM25" s="72" t="str">
        <f>IF(SUMIFS('PLM001-財務計算用'!$P:$P,'PLM001-財務計算用'!$J:$J,BM$4,'PLM001-財務計算用'!$A:$A,$B25)=0,"",SUMIFS('PLM001-財務計算用'!$P:$P,'PLM001-財務計算用'!$J:$J,BM$4,'PLM001-財務計算用'!$A:$A,$B25))</f>
        <v/>
      </c>
      <c r="BN25" s="71" t="str">
        <f>IF(SUMIFS('PLM002'!$K:$K,'PLM002'!$C:$C,BM$4,'PLM002'!$F:$F,$B25)=0,"",SUMIFS('PLM002'!$K:$K,'PLM002'!$C:$C,BM$4,'PLM002'!$F:$F,$B25))</f>
        <v/>
      </c>
      <c r="BO25" s="72" t="str">
        <f>IF(SUMIFS('PLM001-財務計算用'!$P:$P,'PLM001-財務計算用'!$J:$J,BO$4,'PLM001-財務計算用'!$A:$A,$B25)=0,"",SUMIFS('PLM001-財務計算用'!$P:$P,'PLM001-財務計算用'!$J:$J,BO$4,'PLM001-財務計算用'!$A:$A,$B25))</f>
        <v/>
      </c>
      <c r="BP25" s="71" t="str">
        <f>IF(SUMIFS('PLM002'!$K:$K,'PLM002'!$C:$C,BO$4,'PLM002'!$F:$F,$B25)=0,"",SUMIFS('PLM002'!$K:$K,'PLM002'!$C:$C,BO$4,'PLM002'!$F:$F,$B25))</f>
        <v/>
      </c>
      <c r="BQ25" s="72" t="str">
        <f>IF(SUMIFS('PLM001-財務計算用'!$P:$P,'PLM001-財務計算用'!$J:$J,BQ$4,'PLM001-財務計算用'!$A:$A,$B25)=0,"",SUMIFS('PLM001-財務計算用'!$P:$P,'PLM001-財務計算用'!$J:$J,BQ$4,'PLM001-財務計算用'!$A:$A,$B25))</f>
        <v/>
      </c>
      <c r="BR25" s="71" t="str">
        <f>IF(SUMIFS('PLM002'!$K:$K,'PLM002'!$C:$C,BQ$4,'PLM002'!$F:$F,$B25)=0,"",SUMIFS('PLM002'!$K:$K,'PLM002'!$C:$C,BQ$4,'PLM002'!$F:$F,$B25))</f>
        <v/>
      </c>
      <c r="BS25" s="72">
        <f>IF(SUMIFS('PLM001-財務計算用'!$P:$P,'PLM001-財務計算用'!$J:$J,BS$4,'PLM001-財務計算用'!$A:$A,$B25)=0,"",SUMIFS('PLM001-財務計算用'!$P:$P,'PLM001-財務計算用'!$J:$J,BS$4,'PLM001-財務計算用'!$A:$A,$B25))</f>
        <v>122</v>
      </c>
      <c r="BT25" s="71">
        <f>IF(SUMIFS('PLM002'!$K:$K,'PLM002'!$C:$C,BS$4,'PLM002'!$F:$F,$B25)=0,"",SUMIFS('PLM002'!$K:$K,'PLM002'!$C:$C,BS$4,'PLM002'!$F:$F,$B25))</f>
        <v>22.5</v>
      </c>
      <c r="BU25" s="72" t="str">
        <f>IF(SUMIFS('PLM001-財務計算用'!$P:$P,'PLM001-財務計算用'!$J:$J,BU$4,'PLM001-財務計算用'!$A:$A,$B25)=0,"",SUMIFS('PLM001-財務計算用'!$P:$P,'PLM001-財務計算用'!$J:$J,BU$4,'PLM001-財務計算用'!$A:$A,$B25))</f>
        <v/>
      </c>
      <c r="BV25" s="71" t="str">
        <f>IF(SUMIFS('PLM002'!$K:$K,'PLM002'!$C:$C,BU$4,'PLM002'!$F:$F,$B25)=0,"",SUMIFS('PLM002'!$K:$K,'PLM002'!$C:$C,BU$4,'PLM002'!$F:$F,$B25))</f>
        <v/>
      </c>
      <c r="BW25" s="72" t="str">
        <f>IF(SUMIFS('PLM001-財務計算用'!$P:$P,'PLM001-財務計算用'!$J:$J,BW$4,'PLM001-財務計算用'!$A:$A,$B25)=0,"",SUMIFS('PLM001-財務計算用'!$P:$P,'PLM001-財務計算用'!$J:$J,BW$4,'PLM001-財務計算用'!$A:$A,$B25))</f>
        <v/>
      </c>
      <c r="BX25" s="71" t="str">
        <f>IF(SUMIFS('PLM002'!$K:$K,'PLM002'!$C:$C,BW$4,'PLM002'!$F:$F,$B25)=0,"",SUMIFS('PLM002'!$K:$K,'PLM002'!$C:$C,BW$4,'PLM002'!$F:$F,$B25))</f>
        <v/>
      </c>
      <c r="BY25" s="72" t="str">
        <f>IF(SUMIFS('PLM001-財務計算用'!$P:$P,'PLM001-財務計算用'!$J:$J,BY$4,'PLM001-財務計算用'!$A:$A,$B25)=0,"",SUMIFS('PLM001-財務計算用'!$P:$P,'PLM001-財務計算用'!$J:$J,BY$4,'PLM001-財務計算用'!$A:$A,$B25))</f>
        <v/>
      </c>
      <c r="BZ25" s="71" t="str">
        <f>IF(SUMIFS('PLM002'!$K:$K,'PLM002'!$C:$C,BY$4,'PLM002'!$F:$F,$B25)=0,"",SUMIFS('PLM002'!$K:$K,'PLM002'!$C:$C,BY$4,'PLM002'!$F:$F,$B25))</f>
        <v/>
      </c>
      <c r="CA25" s="72" t="str">
        <f>IF(SUMIFS('PLM001-財務計算用'!$P:$P,'PLM001-財務計算用'!$J:$J,CA$4,'PLM001-財務計算用'!$A:$A,$B25)=0,"",SUMIFS('PLM001-財務計算用'!$P:$P,'PLM001-財務計算用'!$J:$J,CA$4,'PLM001-財務計算用'!$A:$A,$B25))</f>
        <v/>
      </c>
      <c r="CB25" s="71" t="str">
        <f>IF(SUMIFS('PLM002'!$K:$K,'PLM002'!$C:$C,CA$4,'PLM002'!$F:$F,$B25)=0,"",SUMIFS('PLM002'!$K:$K,'PLM002'!$C:$C,CA$4,'PLM002'!$F:$F,$B25))</f>
        <v/>
      </c>
      <c r="CC25" s="72" t="str">
        <f>IF(SUMIFS('PLM001-財務計算用'!$P:$P,'PLM001-財務計算用'!$J:$J,CC$4,'PLM001-財務計算用'!$A:$A,$B25)=0,"",SUMIFS('PLM001-財務計算用'!$P:$P,'PLM001-財務計算用'!$J:$J,CC$4,'PLM001-財務計算用'!$A:$A,$B25))</f>
        <v/>
      </c>
      <c r="CD25" s="71" t="str">
        <f>IF(SUMIFS('PLM002'!$K:$K,'PLM002'!$C:$C,CC$4,'PLM002'!$F:$F,$B25)=0,"",SUMIFS('PLM002'!$K:$K,'PLM002'!$C:$C,CC$4,'PLM002'!$F:$F,$B25))</f>
        <v/>
      </c>
      <c r="CE25" s="72" t="str">
        <f>IF(SUMIFS('PLM001-財務計算用'!$P:$P,'PLM001-財務計算用'!$J:$J,CE$4,'PLM001-財務計算用'!$A:$A,$B25)=0,"",SUMIFS('PLM001-財務計算用'!$P:$P,'PLM001-財務計算用'!$J:$J,CE$4,'PLM001-財務計算用'!$A:$A,$B25))</f>
        <v/>
      </c>
      <c r="CF25" s="71" t="str">
        <f>IF(SUMIFS('PLM002'!$K:$K,'PLM002'!$C:$C,CE$4,'PLM002'!$F:$F,$B25)=0,"",SUMIFS('PLM002'!$K:$K,'PLM002'!$C:$C,CE$4,'PLM002'!$F:$F,$B25))</f>
        <v/>
      </c>
      <c r="CG25" s="72" t="str">
        <f>IF(SUMIFS('PLM001-財務計算用'!$P:$P,'PLM001-財務計算用'!$J:$J,CG$4,'PLM001-財務計算用'!$A:$A,$B25)=0,"",SUMIFS('PLM001-財務計算用'!$P:$P,'PLM001-財務計算用'!$J:$J,CG$4,'PLM001-財務計算用'!$A:$A,$B25))</f>
        <v/>
      </c>
      <c r="CH25" s="71" t="str">
        <f>IF(SUMIFS('PLM002'!$K:$K,'PLM002'!$C:$C,CG$4,'PLM002'!$F:$F,$B25)=0,"",SUMIFS('PLM002'!$K:$K,'PLM002'!$C:$C,CG$4,'PLM002'!$F:$F,$B25))</f>
        <v/>
      </c>
      <c r="CI25" s="72" t="str">
        <f>IF(SUMIFS('PLM001-財務計算用'!$P:$P,'PLM001-財務計算用'!$J:$J,CI$4,'PLM001-財務計算用'!$A:$A,$B25)=0,"",SUMIFS('PLM001-財務計算用'!$P:$P,'PLM001-財務計算用'!$J:$J,CI$4,'PLM001-財務計算用'!$A:$A,$B25))</f>
        <v/>
      </c>
      <c r="CJ25" s="71" t="str">
        <f>IF(SUMIFS('PLM002'!$K:$K,'PLM002'!$C:$C,CI$4,'PLM002'!$F:$F,$B25)=0,"",SUMIFS('PLM002'!$K:$K,'PLM002'!$C:$C,CI$4,'PLM002'!$F:$F,$B25))</f>
        <v/>
      </c>
      <c r="CK25" s="72" t="str">
        <f>IF(SUMIFS('PLM001-財務計算用'!$P:$P,'PLM001-財務計算用'!$J:$J,CK$4,'PLM001-財務計算用'!$A:$A,$B25)=0,"",SUMIFS('PLM001-財務計算用'!$P:$P,'PLM001-財務計算用'!$J:$J,CK$4,'PLM001-財務計算用'!$A:$A,$B25))</f>
        <v/>
      </c>
      <c r="CL25" s="71" t="str">
        <f>IF(SUMIFS('PLM002'!$K:$K,'PLM002'!$C:$C,CK$4,'PLM002'!$F:$F,$B25)=0,"",SUMIFS('PLM002'!$K:$K,'PLM002'!$C:$C,CK$4,'PLM002'!$F:$F,$B25))</f>
        <v/>
      </c>
      <c r="CM25" s="72" t="str">
        <f>IF(SUMIFS('PLM001-財務計算用'!$P:$P,'PLM001-財務計算用'!$J:$J,CM$4,'PLM001-財務計算用'!$A:$A,$B25)=0,"",SUMIFS('PLM001-財務計算用'!$P:$P,'PLM001-財務計算用'!$J:$J,CM$4,'PLM001-財務計算用'!$A:$A,$B25))</f>
        <v/>
      </c>
      <c r="CN25" s="71" t="str">
        <f>IF(SUMIFS('PLM002'!$K:$K,'PLM002'!$C:$C,CM$4,'PLM002'!$F:$F,$B25)=0,"",SUMIFS('PLM002'!$K:$K,'PLM002'!$C:$C,CM$4,'PLM002'!$F:$F,$B25))</f>
        <v/>
      </c>
      <c r="CO25" s="72" t="str">
        <f>IF(SUMIFS('PLM001-財務計算用'!$P:$P,'PLM001-財務計算用'!$J:$J,CO$4,'PLM001-財務計算用'!$A:$A,$B25)=0,"",SUMIFS('PLM001-財務計算用'!$P:$P,'PLM001-財務計算用'!$J:$J,CO$4,'PLM001-財務計算用'!$A:$A,$B25))</f>
        <v/>
      </c>
      <c r="CP25" s="71" t="str">
        <f>IF(SUMIFS('PLM002'!$K:$K,'PLM002'!$C:$C,CO$4,'PLM002'!$F:$F,$B25)=0,"",SUMIFS('PLM002'!$K:$K,'PLM002'!$C:$C,CO$4,'PLM002'!$F:$F,$B25))</f>
        <v/>
      </c>
      <c r="CQ25" s="72" t="str">
        <f>IF(SUMIFS('PLM001-財務計算用'!$P:$P,'PLM001-財務計算用'!$J:$J,CQ$4,'PLM001-財務計算用'!$A:$A,$B25)=0,"",SUMIFS('PLM001-財務計算用'!$P:$P,'PLM001-財務計算用'!$J:$J,CQ$4,'PLM001-財務計算用'!$A:$A,$B25))</f>
        <v/>
      </c>
      <c r="CR25" s="71" t="str">
        <f>IF(SUMIFS('PLM002'!$K:$K,'PLM002'!$C:$C,CQ$4,'PLM002'!$F:$F,$B25)=0,"",SUMIFS('PLM002'!$K:$K,'PLM002'!$C:$C,CQ$4,'PLM002'!$F:$F,$B25))</f>
        <v/>
      </c>
      <c r="CS25" s="72">
        <f>IF(SUMIFS('PLM001-財務計算用'!$P:$P,'PLM001-財務計算用'!$J:$J,CS$4,'PLM001-財務計算用'!$A:$A,$B25)=0,"",SUMIFS('PLM001-財務計算用'!$P:$P,'PLM001-財務計算用'!$J:$J,CS$4,'PLM001-財務計算用'!$A:$A,$B25))</f>
        <v>56</v>
      </c>
      <c r="CT25" s="71" t="str">
        <f>IF(SUMIFS('PLM002'!$K:$K,'PLM002'!$C:$C,CS$4,'PLM002'!$F:$F,$B25)=0,"",SUMIFS('PLM002'!$K:$K,'PLM002'!$C:$C,CS$4,'PLM002'!$F:$F,$B25))</f>
        <v/>
      </c>
      <c r="CU25" s="72" t="str">
        <f>IF(SUMIFS('PLM001-財務計算用'!$P:$P,'PLM001-財務計算用'!$J:$J,CU$4,'PLM001-財務計算用'!$A:$A,$B25)=0,"",SUMIFS('PLM001-財務計算用'!$P:$P,'PLM001-財務計算用'!$J:$J,CU$4,'PLM001-財務計算用'!$A:$A,$B25))</f>
        <v/>
      </c>
      <c r="CV25" s="71" t="str">
        <f>IF(SUMIFS('PLM002'!$K:$K,'PLM002'!$C:$C,CU$4,'PLM002'!$F:$F,$B25)=0,"",SUMIFS('PLM002'!$K:$K,'PLM002'!$C:$C,CU$4,'PLM002'!$F:$F,$B25))</f>
        <v/>
      </c>
      <c r="CW25" s="72" t="str">
        <f>IF(SUMIFS('PLM001-財務計算用'!$P:$P,'PLM001-財務計算用'!$J:$J,CW$4,'PLM001-財務計算用'!$A:$A,$B25)=0,"",SUMIFS('PLM001-財務計算用'!$P:$P,'PLM001-財務計算用'!$J:$J,CW$4,'PLM001-財務計算用'!$A:$A,$B25))</f>
        <v/>
      </c>
      <c r="CX25" s="71" t="str">
        <f>IF(SUMIFS('PLM002'!$K:$K,'PLM002'!$C:$C,CW$4,'PLM002'!$F:$F,$B25)=0,"",SUMIFS('PLM002'!$K:$K,'PLM002'!$C:$C,CW$4,'PLM002'!$F:$F,$B25))</f>
        <v/>
      </c>
      <c r="CY25" s="72" t="str">
        <f>IF(SUMIFS('PLM001-財務計算用'!$P:$P,'PLM001-財務計算用'!$J:$J,CY$4,'PLM001-財務計算用'!$A:$A,$B25)=0,"",SUMIFS('PLM001-財務計算用'!$P:$P,'PLM001-財務計算用'!$J:$J,CY$4,'PLM001-財務計算用'!$A:$A,$B25))</f>
        <v/>
      </c>
      <c r="CZ25" s="71" t="str">
        <f>IF(SUMIFS('PLM002'!$K:$K,'PLM002'!$C:$C,CY$4,'PLM002'!$F:$F,$B25)=0,"",SUMIFS('PLM002'!$K:$K,'PLM002'!$C:$C,CY$4,'PLM002'!$F:$F,$B25))</f>
        <v/>
      </c>
      <c r="DA25" s="72" t="str">
        <f>IF(SUMIFS('PLM001-財務計算用'!$P:$P,'PLM001-財務計算用'!$J:$J,DA$4,'PLM001-財務計算用'!$A:$A,$B25)=0,"",SUMIFS('PLM001-財務計算用'!$P:$P,'PLM001-財務計算用'!$J:$J,DA$4,'PLM001-財務計算用'!$A:$A,$B25))</f>
        <v/>
      </c>
      <c r="DB25" s="71" t="str">
        <f>IF(SUMIFS('PLM002'!$K:$K,'PLM002'!$C:$C,DA$4,'PLM002'!$F:$F,$B25)=0,"",SUMIFS('PLM002'!$K:$K,'PLM002'!$C:$C,DA$4,'PLM002'!$F:$F,$B25))</f>
        <v/>
      </c>
      <c r="DC25" s="72">
        <f>IF(SUMIFS('PLM001-財務計算用'!$P:$P,'PLM001-財務計算用'!$J:$J,DC$4,'PLM001-財務計算用'!$A:$A,$B25)=0,"",SUMIFS('PLM001-財務計算用'!$P:$P,'PLM001-財務計算用'!$J:$J,DC$4,'PLM001-財務計算用'!$A:$A,$B25))</f>
        <v>124</v>
      </c>
      <c r="DD25" s="71" t="str">
        <f>IF(SUMIFS('PLM002'!$K:$K,'PLM002'!$C:$C,DC$4,'PLM002'!$F:$F,$B25)=0,"",SUMIFS('PLM002'!$K:$K,'PLM002'!$C:$C,DC$4,'PLM002'!$F:$F,$B25))</f>
        <v/>
      </c>
      <c r="DE25" s="72" t="str">
        <f>IF(SUMIFS('PLM001-財務計算用'!$P:$P,'PLM001-財務計算用'!$J:$J,DE$4,'PLM001-財務計算用'!$A:$A,$B25)=0,"",SUMIFS('PLM001-財務計算用'!$P:$P,'PLM001-財務計算用'!$J:$J,DE$4,'PLM001-財務計算用'!$A:$A,$B25))</f>
        <v/>
      </c>
      <c r="DF25" s="71" t="str">
        <f>IF(SUMIFS('PLM002'!$K:$K,'PLM002'!$C:$C,DE$4,'PLM002'!$F:$F,$B25)=0,"",SUMIFS('PLM002'!$K:$K,'PLM002'!$C:$C,DE$4,'PLM002'!$F:$F,$B25))</f>
        <v/>
      </c>
      <c r="DG25" s="72">
        <f>IF(SUMIFS('PLM001-財務計算用'!$P:$P,'PLM001-財務計算用'!$J:$J,DG$4,'PLM001-財務計算用'!$A:$A,$B25)=0,"",SUMIFS('PLM001-財務計算用'!$P:$P,'PLM001-財務計算用'!$J:$J,DG$4,'PLM001-財務計算用'!$A:$A,$B25))</f>
        <v>40</v>
      </c>
      <c r="DH25" s="71" t="str">
        <f>IF(SUMIFS('PLM002'!$K:$K,'PLM002'!$C:$C,DG$4,'PLM002'!$F:$F,$B25)=0,"",SUMIFS('PLM002'!$K:$K,'PLM002'!$C:$C,DG$4,'PLM002'!$F:$F,$B25))</f>
        <v/>
      </c>
      <c r="DI25" s="72" t="str">
        <f>IF(SUMIFS('PLM001-財務計算用'!$P:$P,'PLM001-財務計算用'!$J:$J,DI$4,'PLM001-財務計算用'!$A:$A,$B25)=0,"",SUMIFS('PLM001-財務計算用'!$P:$P,'PLM001-財務計算用'!$J:$J,DI$4,'PLM001-財務計算用'!$A:$A,$B25))</f>
        <v/>
      </c>
      <c r="DJ25" s="71" t="str">
        <f>IF(SUMIFS('PLM002'!$K:$K,'PLM002'!$C:$C,DI$4,'PLM002'!$F:$F,$B25)=0,"",SUMIFS('PLM002'!$K:$K,'PLM002'!$C:$C,DI$4,'PLM002'!$F:$F,$B25))</f>
        <v/>
      </c>
      <c r="DK25" s="72" t="str">
        <f>IF(SUMIFS('PLM001-財務計算用'!$P:$P,'PLM001-財務計算用'!$J:$J,DK$4,'PLM001-財務計算用'!$A:$A,$B25)=0,"",SUMIFS('PLM001-財務計算用'!$P:$P,'PLM001-財務計算用'!$J:$J,DK$4,'PLM001-財務計算用'!$A:$A,$B25))</f>
        <v/>
      </c>
      <c r="DL25" s="71" t="str">
        <f>IF(SUMIFS('PLM002'!$K:$K,'PLM002'!$C:$C,DK$4,'PLM002'!$F:$F,$B25)=0,"",SUMIFS('PLM002'!$K:$K,'PLM002'!$C:$C,DK$4,'PLM002'!$F:$F,$B25))</f>
        <v/>
      </c>
      <c r="DM25" s="72" t="str">
        <f>IF(SUMIFS('PLM001-財務計算用'!$P:$P,'PLM001-財務計算用'!$J:$J,DM$4,'PLM001-財務計算用'!$A:$A,$B25)=0,"",SUMIFS('PLM001-財務計算用'!$P:$P,'PLM001-財務計算用'!$J:$J,DM$4,'PLM001-財務計算用'!$A:$A,$B25))</f>
        <v/>
      </c>
      <c r="DN25" s="71" t="str">
        <f>IF(SUMIFS('PLM002'!$K:$K,'PLM002'!$C:$C,DM$4,'PLM002'!$F:$F,$B25)=0,"",SUMIFS('PLM002'!$K:$K,'PLM002'!$C:$C,DM$4,'PLM002'!$F:$F,$B25))</f>
        <v/>
      </c>
      <c r="DO25" s="72" t="str">
        <f>IF(SUMIFS('PLM001-財務計算用'!$P:$P,'PLM001-財務計算用'!$J:$J,DO$4,'PLM001-財務計算用'!$A:$A,$B25)=0,"",SUMIFS('PLM001-財務計算用'!$P:$P,'PLM001-財務計算用'!$J:$J,DO$4,'PLM001-財務計算用'!$A:$A,$B25))</f>
        <v/>
      </c>
      <c r="DP25" s="71" t="str">
        <f>IF(SUMIFS('PLM002'!$K:$K,'PLM002'!$C:$C,DO$4,'PLM002'!$F:$F,$B25)=0,"",SUMIFS('PLM002'!$K:$K,'PLM002'!$C:$C,DO$4,'PLM002'!$F:$F,$B25))</f>
        <v/>
      </c>
      <c r="DQ25" s="72">
        <f>IF(SUMIFS('PLM001-財務計算用'!$P:$P,'PLM001-財務計算用'!$J:$J,DQ$4,'PLM001-財務計算用'!$A:$A,$B25)=0,"",SUMIFS('PLM001-財務計算用'!$P:$P,'PLM001-財務計算用'!$J:$J,DQ$4,'PLM001-財務計算用'!$A:$A,$B25))</f>
        <v>5</v>
      </c>
      <c r="DR25" s="71" t="str">
        <f>IF(SUMIFS('PLM002'!$K:$K,'PLM002'!$C:$C,DQ$4,'PLM002'!$F:$F,$B25)=0,"",SUMIFS('PLM002'!$K:$K,'PLM002'!$C:$C,DQ$4,'PLM002'!$F:$F,$B25))</f>
        <v/>
      </c>
      <c r="DS25" s="72" t="str">
        <f>IF(SUMIFS('PLM001-財務計算用'!$P:$P,'PLM001-財務計算用'!$J:$J,DS$4,'PLM001-財務計算用'!$A:$A,$B25)=0,"",SUMIFS('PLM001-財務計算用'!$P:$P,'PLM001-財務計算用'!$J:$J,DS$4,'PLM001-財務計算用'!$A:$A,$B25))</f>
        <v/>
      </c>
      <c r="DT25" s="71" t="str">
        <f>IF(SUMIFS('PLM002'!$K:$K,'PLM002'!$C:$C,DS$4,'PLM002'!$F:$F,$B25)=0,"",SUMIFS('PLM002'!$K:$K,'PLM002'!$C:$C,DS$4,'PLM002'!$F:$F,$B25))</f>
        <v/>
      </c>
      <c r="DU25" s="72" t="str">
        <f>IF(SUMIFS('PLM001-財務計算用'!$P:$P,'PLM001-財務計算用'!$J:$J,DU$4,'PLM001-財務計算用'!$A:$A,$B25)=0,"",SUMIFS('PLM001-財務計算用'!$P:$P,'PLM001-財務計算用'!$J:$J,DU$4,'PLM001-財務計算用'!$A:$A,$B25))</f>
        <v/>
      </c>
      <c r="DV25" s="71" t="str">
        <f>IF(SUMIFS('PLM002'!$K:$K,'PLM002'!$C:$C,DU$4,'PLM002'!$F:$F,$B25)=0,"",SUMIFS('PLM002'!$K:$K,'PLM002'!$C:$C,DU$4,'PLM002'!$F:$F,$B25))</f>
        <v/>
      </c>
      <c r="DW25" s="72" t="str">
        <f>IF(SUMIFS('PLM001-財務計算用'!$P:$P,'PLM001-財務計算用'!$J:$J,DW$4,'PLM001-財務計算用'!$A:$A,$B25)=0,"",SUMIFS('PLM001-財務計算用'!$P:$P,'PLM001-財務計算用'!$J:$J,DW$4,'PLM001-財務計算用'!$A:$A,$B25))</f>
        <v/>
      </c>
      <c r="DX25" s="71" t="str">
        <f>IF(SUMIFS('PLM002'!$K:$K,'PLM002'!$C:$C,DW$4,'PLM002'!$F:$F,$B25)=0,"",SUMIFS('PLM002'!$K:$K,'PLM002'!$C:$C,DW$4,'PLM002'!$F:$F,$B25))</f>
        <v/>
      </c>
      <c r="DY25" s="72" t="str">
        <f>IF(SUMIFS('PLM001-財務計算用'!$P:$P,'PLM001-財務計算用'!$J:$J,DY$4,'PLM001-財務計算用'!$A:$A,$B25)=0,"",SUMIFS('PLM001-財務計算用'!$P:$P,'PLM001-財務計算用'!$J:$J,DY$4,'PLM001-財務計算用'!$A:$A,$B25))</f>
        <v/>
      </c>
      <c r="DZ25" s="71" t="str">
        <f>IF(SUMIFS('PLM002'!$K:$K,'PLM002'!$C:$C,DY$4,'PLM002'!$F:$F,$B25)=0,"",SUMIFS('PLM002'!$K:$K,'PLM002'!$C:$C,DY$4,'PLM002'!$F:$F,$B25))</f>
        <v/>
      </c>
      <c r="EA25" s="72" t="str">
        <f>IF(SUMIFS('PLM001-財務計算用'!$P:$P,'PLM001-財務計算用'!$J:$J,EA$4,'PLM001-財務計算用'!$A:$A,$B25)=0,"",SUMIFS('PLM001-財務計算用'!$P:$P,'PLM001-財務計算用'!$J:$J,EA$4,'PLM001-財務計算用'!$A:$A,$B25))</f>
        <v/>
      </c>
      <c r="EB25" s="71" t="str">
        <f>IF(SUMIFS('PLM002'!$K:$K,'PLM002'!$C:$C,EA$4,'PLM002'!$F:$F,$B25)=0,"",SUMIFS('PLM002'!$K:$K,'PLM002'!$C:$C,EA$4,'PLM002'!$F:$F,$B25))</f>
        <v/>
      </c>
      <c r="EC25" s="72">
        <f>IF(SUMIFS('PLM001-財務計算用'!$P:$P,'PLM001-財務計算用'!$J:$J,EC$4,'PLM001-財務計算用'!$A:$A,$B25)=0,"",SUMIFS('PLM001-財務計算用'!$P:$P,'PLM001-財務計算用'!$J:$J,EC$4,'PLM001-財務計算用'!$A:$A,$B25))</f>
        <v>4</v>
      </c>
      <c r="ED25" s="71" t="str">
        <f>IF(SUMIFS('PLM002'!$K:$K,'PLM002'!$C:$C,EC$4,'PLM002'!$F:$F,$B25)=0,"",SUMIFS('PLM002'!$K:$K,'PLM002'!$C:$C,EC$4,'PLM002'!$F:$F,$B25))</f>
        <v/>
      </c>
    </row>
    <row r="26" spans="1:134" ht="13.5">
      <c r="A26" s="96" t="str">
        <f>'PLM014'!A27</f>
        <v>D-協同</v>
      </c>
      <c r="B26" s="178" t="s">
        <v>3277</v>
      </c>
      <c r="C26" s="131" t="str">
        <f>'PLM014'!C27</f>
        <v>首次生產-液體洩漏偵測器</v>
      </c>
      <c r="D26" s="97" t="str">
        <f t="shared" si="10"/>
        <v>(M240101P1)  首次生產-液體洩漏偵測器</v>
      </c>
      <c r="E26" s="290" t="str">
        <f>'PLM014'!E27</f>
        <v>自動化</v>
      </c>
      <c r="F26" s="290" t="str">
        <f>'PLM014'!F27</f>
        <v>蘇漢城</v>
      </c>
      <c r="G26" s="97" t="str">
        <f>'PLM014'!G27</f>
        <v>Active</v>
      </c>
      <c r="H26" s="98">
        <f>'PLM014'!H27</f>
        <v>45580.666666666664</v>
      </c>
      <c r="I26" s="98">
        <f>'PLM014'!I27</f>
        <v>46113.666666666664</v>
      </c>
      <c r="J26" s="99">
        <f t="shared" si="7"/>
        <v>533</v>
      </c>
      <c r="K26" s="150">
        <f t="shared" si="8"/>
        <v>45980.416666666664</v>
      </c>
      <c r="L26" s="150">
        <f t="shared" si="9"/>
        <v>46087.016666666663</v>
      </c>
      <c r="M26" s="98">
        <f>IF(ISERROR('PLM014'!L27),"",('PLM014'!L27))</f>
        <v>45597</v>
      </c>
      <c r="N26" s="237" t="str">
        <f>IF(IF(ISERROR('PLM014'!N27),"",('PLM014'!N27))=0,"",IF(ISERROR('PLM014'!N27),"",('PLM014'!N27)))</f>
        <v/>
      </c>
      <c r="O26" s="99" t="str">
        <f t="shared" si="0"/>
        <v/>
      </c>
      <c r="P26" s="98">
        <f t="shared" ca="1" si="1"/>
        <v>46044</v>
      </c>
      <c r="Q26" s="99">
        <f t="shared" ca="1" si="2"/>
        <v>447</v>
      </c>
      <c r="R26" s="100">
        <f>'PLM014'!Q27/100</f>
        <v>0.52</v>
      </c>
      <c r="S26" s="139" t="str">
        <f t="shared" ca="1" si="3"/>
        <v>專案即將異常</v>
      </c>
      <c r="U26" s="101">
        <f t="shared" si="4"/>
        <v>50</v>
      </c>
      <c r="V26" s="101">
        <f t="shared" si="5"/>
        <v>107.5</v>
      </c>
      <c r="W26" s="101">
        <f>IF(SUMIFS('PLM001-財務計算用'!$P:$P,'PLM001-財務計算用'!$A:$A,B26)=0,"未登入",SUMIFS('PLM001-財務計算用'!$P:$P,'PLM001-財務計算用'!$A:$A,B26))</f>
        <v>1823</v>
      </c>
      <c r="X26" s="101">
        <f>SUMIFS('PLM002'!$K:$K,'PLM002'!$F:$F,$B26)</f>
        <v>107.5</v>
      </c>
      <c r="Y26" s="72" t="str">
        <f>IF(SUMIFS('PLM001-財務計算用'!$P:$P,'PLM001-財務計算用'!$J:$J,Y$4,'PLM001-財務計算用'!$A:$A,$B26)=0,"",SUMIFS('PLM001-財務計算用'!$P:$P,'PLM001-財務計算用'!$J:$J,Y$4,'PLM001-財務計算用'!$A:$A,$B26))</f>
        <v/>
      </c>
      <c r="Z26" s="71" t="str">
        <f>IF(SUMIFS('PLM002'!$K:$K,'PLM002'!$C:$C,Y$4,'PLM002'!$F:$F,$B26)=0,"",SUMIFS('PLM002'!$K:$K,'PLM002'!$C:$C,Y$4,'PLM002'!$F:$F,$B26))</f>
        <v/>
      </c>
      <c r="AA26" s="72" t="str">
        <f>IF(SUMIFS('PLM001-財務計算用'!$P:$P,'PLM001-財務計算用'!$J:$J,AA$4,'PLM001-財務計算用'!$A:$A,$B26)=0,"",SUMIFS('PLM001-財務計算用'!$P:$P,'PLM001-財務計算用'!$J:$J,AA$4,'PLM001-財務計算用'!$A:$A,$B26))</f>
        <v/>
      </c>
      <c r="AB26" s="71" t="str">
        <f>IF(SUMIFS('PLM002'!$K:$K,'PLM002'!$C:$C,AA$4,'PLM002'!$F:$F,$B26)=0,"",SUMIFS('PLM002'!$K:$K,'PLM002'!$C:$C,AA$4,'PLM002'!$F:$F,$B26))</f>
        <v/>
      </c>
      <c r="AC26" s="72">
        <f>IF(SUMIFS('PLM001-財務計算用'!$P:$P,'PLM001-財務計算用'!$J:$J,AC$4,'PLM001-財務計算用'!$A:$A,$B26)=0,"",SUMIFS('PLM001-財務計算用'!$P:$P,'PLM001-財務計算用'!$J:$J,AC$4,'PLM001-財務計算用'!$A:$A,$B26))</f>
        <v>20</v>
      </c>
      <c r="AD26" s="71" t="str">
        <f>IF(SUMIFS('PLM002'!$K:$K,'PLM002'!$C:$C,AC$4,'PLM002'!$F:$F,$B26)=0,"",SUMIFS('PLM002'!$K:$K,'PLM002'!$C:$C,AC$4,'PLM002'!$F:$F,$B26))</f>
        <v/>
      </c>
      <c r="AE26" s="72" t="str">
        <f>IF(SUMIFS('PLM001-財務計算用'!$P:$P,'PLM001-財務計算用'!$J:$J,AE$4,'PLM001-財務計算用'!$A:$A,$B26)=0,"",SUMIFS('PLM001-財務計算用'!$P:$P,'PLM001-財務計算用'!$J:$J,AE$4,'PLM001-財務計算用'!$A:$A,$B26))</f>
        <v/>
      </c>
      <c r="AF26" s="71" t="str">
        <f>IF(SUMIFS('PLM002'!$K:$K,'PLM002'!$C:$C,AE$4,'PLM002'!$F:$F,$B26)=0,"",SUMIFS('PLM002'!$K:$K,'PLM002'!$C:$C,AE$4,'PLM002'!$F:$F,$B26))</f>
        <v/>
      </c>
      <c r="AG26" s="72" t="str">
        <f>IF(SUMIFS('PLM001-財務計算用'!$P:$P,'PLM001-財務計算用'!$J:$J,AG$4,'PLM001-財務計算用'!$A:$A,$B26)=0,"",SUMIFS('PLM001-財務計算用'!$P:$P,'PLM001-財務計算用'!$J:$J,AG$4,'PLM001-財務計算用'!$A:$A,$B26))</f>
        <v/>
      </c>
      <c r="AH26" s="71" t="str">
        <f>IF(SUMIFS('PLM002'!$K:$K,'PLM002'!$C:$C,AG$4,'PLM002'!$F:$F,$B26)=0,"",SUMIFS('PLM002'!$K:$K,'PLM002'!$C:$C,AG$4,'PLM002'!$F:$F,$B26))</f>
        <v/>
      </c>
      <c r="AI26" s="72" t="str">
        <f>IF(SUMIFS('PLM001-財務計算用'!$P:$P,'PLM001-財務計算用'!$J:$J,AI$4,'PLM001-財務計算用'!$A:$A,$B26)=0,"",SUMIFS('PLM001-財務計算用'!$P:$P,'PLM001-財務計算用'!$J:$J,AI$4,'PLM001-財務計算用'!$A:$A,$B26))</f>
        <v/>
      </c>
      <c r="AJ26" s="71" t="str">
        <f>IF(SUMIFS('PLM002'!$K:$K,'PLM002'!$C:$C,AI$4,'PLM002'!$F:$F,$B26)=0,"",SUMIFS('PLM002'!$K:$K,'PLM002'!$C:$C,AI$4,'PLM002'!$F:$F,$B26))</f>
        <v/>
      </c>
      <c r="AK26" s="72" t="str">
        <f>IF(SUMIFS('PLM001-財務計算用'!$P:$P,'PLM001-財務計算用'!$J:$J,AK$4,'PLM001-財務計算用'!$A:$A,$B26)=0,"",SUMIFS('PLM001-財務計算用'!$P:$P,'PLM001-財務計算用'!$J:$J,AK$4,'PLM001-財務計算用'!$A:$A,$B26))</f>
        <v/>
      </c>
      <c r="AL26" s="71" t="str">
        <f>IF(SUMIFS('PLM002'!$K:$K,'PLM002'!$C:$C,AK$4,'PLM002'!$F:$F,$B26)=0,"",SUMIFS('PLM002'!$K:$K,'PLM002'!$C:$C,AK$4,'PLM002'!$F:$F,$B26))</f>
        <v/>
      </c>
      <c r="AM26" s="72" t="str">
        <f>IF(SUMIFS('PLM001-財務計算用'!$P:$P,'PLM001-財務計算用'!$J:$J,AM$4,'PLM001-財務計算用'!$A:$A,$B26)=0,"",SUMIFS('PLM001-財務計算用'!$P:$P,'PLM001-財務計算用'!$J:$J,AM$4,'PLM001-財務計算用'!$A:$A,$B26))</f>
        <v/>
      </c>
      <c r="AN26" s="71" t="str">
        <f>IF(SUMIFS('PLM002'!$K:$K,'PLM002'!$C:$C,AM$4,'PLM002'!$F:$F,$B26)=0,"",SUMIFS('PLM002'!$K:$K,'PLM002'!$C:$C,AM$4,'PLM002'!$F:$F,$B26))</f>
        <v/>
      </c>
      <c r="AO26" s="72" t="str">
        <f>IF(SUMIFS('PLM001-財務計算用'!$P:$P,'PLM001-財務計算用'!$J:$J,AO$4,'PLM001-財務計算用'!$A:$A,$B26)=0,"",SUMIFS('PLM001-財務計算用'!$P:$P,'PLM001-財務計算用'!$J:$J,AO$4,'PLM001-財務計算用'!$A:$A,$B26))</f>
        <v/>
      </c>
      <c r="AP26" s="71" t="str">
        <f>IF(SUMIFS('PLM002'!$K:$K,'PLM002'!$C:$C,AO$4,'PLM002'!$F:$F,$B26)=0,"",SUMIFS('PLM002'!$K:$K,'PLM002'!$C:$C,AO$4,'PLM002'!$F:$F,$B26))</f>
        <v/>
      </c>
      <c r="AQ26" s="72" t="str">
        <f>IF(SUMIFS('PLM001-財務計算用'!$P:$P,'PLM001-財務計算用'!$J:$J,AQ$4,'PLM001-財務計算用'!$A:$A,$B26)=0,"",SUMIFS('PLM001-財務計算用'!$P:$P,'PLM001-財務計算用'!$J:$J,AQ$4,'PLM001-財務計算用'!$A:$A,$B26))</f>
        <v/>
      </c>
      <c r="AR26" s="71" t="str">
        <f>IF(SUMIFS('PLM002'!$K:$K,'PLM002'!$C:$C,AQ$4,'PLM002'!$F:$F,$B26)=0,"",SUMIFS('PLM002'!$K:$K,'PLM002'!$C:$C,AQ$4,'PLM002'!$F:$F,$B26))</f>
        <v/>
      </c>
      <c r="AS26" s="72" t="str">
        <f>IF(SUMIFS('PLM001-財務計算用'!$P:$P,'PLM001-財務計算用'!$J:$J,AS$4,'PLM001-財務計算用'!$A:$A,$B26)=0,"",SUMIFS('PLM001-財務計算用'!$P:$P,'PLM001-財務計算用'!$J:$J,AS$4,'PLM001-財務計算用'!$A:$A,$B26))</f>
        <v/>
      </c>
      <c r="AT26" s="71" t="str">
        <f>IF(SUMIFS('PLM002'!$K:$K,'PLM002'!$C:$C,AS$4,'PLM002'!$F:$F,$B26)=0,"",SUMIFS('PLM002'!$K:$K,'PLM002'!$C:$C,AS$4,'PLM002'!$F:$F,$B26))</f>
        <v/>
      </c>
      <c r="AU26" s="72" t="str">
        <f>IF(SUMIFS('PLM001-財務計算用'!$P:$P,'PLM001-財務計算用'!$J:$J,AU$4,'PLM001-財務計算用'!$A:$A,$B26)=0,"",SUMIFS('PLM001-財務計算用'!$P:$P,'PLM001-財務計算用'!$J:$J,AU$4,'PLM001-財務計算用'!$A:$A,$B26))</f>
        <v/>
      </c>
      <c r="AV26" s="71" t="str">
        <f>IF(SUMIFS('PLM002'!$K:$K,'PLM002'!$C:$C,AU$4,'PLM002'!$F:$F,$B26)=0,"",SUMIFS('PLM002'!$K:$K,'PLM002'!$C:$C,AU$4,'PLM002'!$F:$F,$B26))</f>
        <v/>
      </c>
      <c r="AW26" s="72" t="str">
        <f>IF(SUMIFS('PLM001-財務計算用'!$P:$P,'PLM001-財務計算用'!$J:$J,AW$4,'PLM001-財務計算用'!$A:$A,$B26)=0,"",SUMIFS('PLM001-財務計算用'!$P:$P,'PLM001-財務計算用'!$J:$J,AW$4,'PLM001-財務計算用'!$A:$A,$B26))</f>
        <v/>
      </c>
      <c r="AX26" s="71" t="str">
        <f>IF(SUMIFS('PLM002'!$K:$K,'PLM002'!$C:$C,AW$4,'PLM002'!$F:$F,$B26)=0,"",SUMIFS('PLM002'!$K:$K,'PLM002'!$C:$C,AW$4,'PLM002'!$F:$F,$B26))</f>
        <v/>
      </c>
      <c r="AY26" s="72" t="str">
        <f>IF(SUMIFS('PLM001-財務計算用'!$P:$P,'PLM001-財務計算用'!$J:$J,AY$4,'PLM001-財務計算用'!$A:$A,$B26)=0,"",SUMIFS('PLM001-財務計算用'!$P:$P,'PLM001-財務計算用'!$J:$J,AY$4,'PLM001-財務計算用'!$A:$A,$B26))</f>
        <v/>
      </c>
      <c r="AZ26" s="71" t="str">
        <f>IF(SUMIFS('PLM002'!$K:$K,'PLM002'!$C:$C,AY$4,'PLM002'!$F:$F,$B26)=0,"",SUMIFS('PLM002'!$K:$K,'PLM002'!$C:$C,AY$4,'PLM002'!$F:$F,$B26))</f>
        <v/>
      </c>
      <c r="BA26" s="72" t="str">
        <f>IF(SUMIFS('PLM001-財務計算用'!$P:$P,'PLM001-財務計算用'!$J:$J,BA$4,'PLM001-財務計算用'!$A:$A,$B26)=0,"",SUMIFS('PLM001-財務計算用'!$P:$P,'PLM001-財務計算用'!$J:$J,BA$4,'PLM001-財務計算用'!$A:$A,$B26))</f>
        <v/>
      </c>
      <c r="BB26" s="71" t="str">
        <f>IF(SUMIFS('PLM002'!$K:$K,'PLM002'!$C:$C,BA$4,'PLM002'!$F:$F,$B26)=0,"",SUMIFS('PLM002'!$K:$K,'PLM002'!$C:$C,BA$4,'PLM002'!$F:$F,$B26))</f>
        <v/>
      </c>
      <c r="BC26" s="72">
        <f>IF(SUMIFS('PLM001-財務計算用'!$P:$P,'PLM001-財務計算用'!$J:$J,BC$4,'PLM001-財務計算用'!$A:$A,$B26)=0,"",SUMIFS('PLM001-財務計算用'!$P:$P,'PLM001-財務計算用'!$J:$J,BC$4,'PLM001-財務計算用'!$A:$A,$B26))</f>
        <v>30</v>
      </c>
      <c r="BD26" s="71">
        <f>IF(SUMIFS('PLM002'!$K:$K,'PLM002'!$C:$C,BC$4,'PLM002'!$F:$F,$B26)=0,"",SUMIFS('PLM002'!$K:$K,'PLM002'!$C:$C,BC$4,'PLM002'!$F:$F,$B26))</f>
        <v>26</v>
      </c>
      <c r="BE26" s="72" t="str">
        <f>IF(SUMIFS('PLM001-財務計算用'!$P:$P,'PLM001-財務計算用'!$J:$J,BE$4,'PLM001-財務計算用'!$A:$A,$B26)=0,"",SUMIFS('PLM001-財務計算用'!$P:$P,'PLM001-財務計算用'!$J:$J,BE$4,'PLM001-財務計算用'!$A:$A,$B26))</f>
        <v/>
      </c>
      <c r="BF26" s="71" t="str">
        <f>IF(SUMIFS('PLM002'!$K:$K,'PLM002'!$C:$C,BE$4,'PLM002'!$F:$F,$B26)=0,"",SUMIFS('PLM002'!$K:$K,'PLM002'!$C:$C,BE$4,'PLM002'!$F:$F,$B26))</f>
        <v/>
      </c>
      <c r="BG26" s="72" t="str">
        <f>IF(SUMIFS('PLM001-財務計算用'!$P:$P,'PLM001-財務計算用'!$J:$J,BG$4,'PLM001-財務計算用'!$A:$A,$B26)=0,"",SUMIFS('PLM001-財務計算用'!$P:$P,'PLM001-財務計算用'!$J:$J,BG$4,'PLM001-財務計算用'!$A:$A,$B26))</f>
        <v/>
      </c>
      <c r="BH26" s="71" t="str">
        <f>IF(SUMIFS('PLM002'!$K:$K,'PLM002'!$C:$C,BG$4,'PLM002'!$F:$F,$B26)=0,"",SUMIFS('PLM002'!$K:$K,'PLM002'!$C:$C,BG$4,'PLM002'!$F:$F,$B26))</f>
        <v/>
      </c>
      <c r="BI26" s="72" t="str">
        <f>IF(SUMIFS('PLM001-財務計算用'!$P:$P,'PLM001-財務計算用'!$J:$J,BI$4,'PLM001-財務計算用'!$A:$A,$B26)=0,"",SUMIFS('PLM001-財務計算用'!$P:$P,'PLM001-財務計算用'!$J:$J,BI$4,'PLM001-財務計算用'!$A:$A,$B26))</f>
        <v/>
      </c>
      <c r="BJ26" s="71">
        <f>IF(SUMIFS('PLM002'!$K:$K,'PLM002'!$C:$C,BI$4,'PLM002'!$F:$F,$B26)=0,"",SUMIFS('PLM002'!$K:$K,'PLM002'!$C:$C,BI$4,'PLM002'!$F:$F,$B26))</f>
        <v>53</v>
      </c>
      <c r="BK26" s="72" t="str">
        <f>IF(SUMIFS('PLM001-財務計算用'!$P:$P,'PLM001-財務計算用'!$J:$J,BK$4,'PLM001-財務計算用'!$A:$A,$B26)=0,"",SUMIFS('PLM001-財務計算用'!$P:$P,'PLM001-財務計算用'!$J:$J,BK$4,'PLM001-財務計算用'!$A:$A,$B26))</f>
        <v/>
      </c>
      <c r="BL26" s="71" t="str">
        <f>IF(SUMIFS('PLM002'!$K:$K,'PLM002'!$C:$C,BK$4,'PLM002'!$F:$F,$B26)=0,"",SUMIFS('PLM002'!$K:$K,'PLM002'!$C:$C,BK$4,'PLM002'!$F:$F,$B26))</f>
        <v/>
      </c>
      <c r="BM26" s="72" t="str">
        <f>IF(SUMIFS('PLM001-財務計算用'!$P:$P,'PLM001-財務計算用'!$J:$J,BM$4,'PLM001-財務計算用'!$A:$A,$B26)=0,"",SUMIFS('PLM001-財務計算用'!$P:$P,'PLM001-財務計算用'!$J:$J,BM$4,'PLM001-財務計算用'!$A:$A,$B26))</f>
        <v/>
      </c>
      <c r="BN26" s="71" t="str">
        <f>IF(SUMIFS('PLM002'!$K:$K,'PLM002'!$C:$C,BM$4,'PLM002'!$F:$F,$B26)=0,"",SUMIFS('PLM002'!$K:$K,'PLM002'!$C:$C,BM$4,'PLM002'!$F:$F,$B26))</f>
        <v/>
      </c>
      <c r="BO26" s="72" t="str">
        <f>IF(SUMIFS('PLM001-財務計算用'!$P:$P,'PLM001-財務計算用'!$J:$J,BO$4,'PLM001-財務計算用'!$A:$A,$B26)=0,"",SUMIFS('PLM001-財務計算用'!$P:$P,'PLM001-財務計算用'!$J:$J,BO$4,'PLM001-財務計算用'!$A:$A,$B26))</f>
        <v/>
      </c>
      <c r="BP26" s="71" t="str">
        <f>IF(SUMIFS('PLM002'!$K:$K,'PLM002'!$C:$C,BO$4,'PLM002'!$F:$F,$B26)=0,"",SUMIFS('PLM002'!$K:$K,'PLM002'!$C:$C,BO$4,'PLM002'!$F:$F,$B26))</f>
        <v/>
      </c>
      <c r="BQ26" s="72" t="str">
        <f>IF(SUMIFS('PLM001-財務計算用'!$P:$P,'PLM001-財務計算用'!$J:$J,BQ$4,'PLM001-財務計算用'!$A:$A,$B26)=0,"",SUMIFS('PLM001-財務計算用'!$P:$P,'PLM001-財務計算用'!$J:$J,BQ$4,'PLM001-財務計算用'!$A:$A,$B26))</f>
        <v/>
      </c>
      <c r="BR26" s="71" t="str">
        <f>IF(SUMIFS('PLM002'!$K:$K,'PLM002'!$C:$C,BQ$4,'PLM002'!$F:$F,$B26)=0,"",SUMIFS('PLM002'!$K:$K,'PLM002'!$C:$C,BQ$4,'PLM002'!$F:$F,$B26))</f>
        <v/>
      </c>
      <c r="BS26" s="72" t="str">
        <f>IF(SUMIFS('PLM001-財務計算用'!$P:$P,'PLM001-財務計算用'!$J:$J,BS$4,'PLM001-財務計算用'!$A:$A,$B26)=0,"",SUMIFS('PLM001-財務計算用'!$P:$P,'PLM001-財務計算用'!$J:$J,BS$4,'PLM001-財務計算用'!$A:$A,$B26))</f>
        <v/>
      </c>
      <c r="BT26" s="71">
        <f>IF(SUMIFS('PLM002'!$K:$K,'PLM002'!$C:$C,BS$4,'PLM002'!$F:$F,$B26)=0,"",SUMIFS('PLM002'!$K:$K,'PLM002'!$C:$C,BS$4,'PLM002'!$F:$F,$B26))</f>
        <v>18.5</v>
      </c>
      <c r="BU26" s="72" t="str">
        <f>IF(SUMIFS('PLM001-財務計算用'!$P:$P,'PLM001-財務計算用'!$J:$J,BU$4,'PLM001-財務計算用'!$A:$A,$B26)=0,"",SUMIFS('PLM001-財務計算用'!$P:$P,'PLM001-財務計算用'!$J:$J,BU$4,'PLM001-財務計算用'!$A:$A,$B26))</f>
        <v/>
      </c>
      <c r="BV26" s="71" t="str">
        <f>IF(SUMIFS('PLM002'!$K:$K,'PLM002'!$C:$C,BU$4,'PLM002'!$F:$F,$B26)=0,"",SUMIFS('PLM002'!$K:$K,'PLM002'!$C:$C,BU$4,'PLM002'!$F:$F,$B26))</f>
        <v/>
      </c>
      <c r="BW26" s="72" t="str">
        <f>IF(SUMIFS('PLM001-財務計算用'!$P:$P,'PLM001-財務計算用'!$J:$J,BW$4,'PLM001-財務計算用'!$A:$A,$B26)=0,"",SUMIFS('PLM001-財務計算用'!$P:$P,'PLM001-財務計算用'!$J:$J,BW$4,'PLM001-財務計算用'!$A:$A,$B26))</f>
        <v/>
      </c>
      <c r="BX26" s="71" t="str">
        <f>IF(SUMIFS('PLM002'!$K:$K,'PLM002'!$C:$C,BW$4,'PLM002'!$F:$F,$B26)=0,"",SUMIFS('PLM002'!$K:$K,'PLM002'!$C:$C,BW$4,'PLM002'!$F:$F,$B26))</f>
        <v/>
      </c>
      <c r="BY26" s="72" t="str">
        <f>IF(SUMIFS('PLM001-財務計算用'!$P:$P,'PLM001-財務計算用'!$J:$J,BY$4,'PLM001-財務計算用'!$A:$A,$B26)=0,"",SUMIFS('PLM001-財務計算用'!$P:$P,'PLM001-財務計算用'!$J:$J,BY$4,'PLM001-財務計算用'!$A:$A,$B26))</f>
        <v/>
      </c>
      <c r="BZ26" s="71" t="str">
        <f>IF(SUMIFS('PLM002'!$K:$K,'PLM002'!$C:$C,BY$4,'PLM002'!$F:$F,$B26)=0,"",SUMIFS('PLM002'!$K:$K,'PLM002'!$C:$C,BY$4,'PLM002'!$F:$F,$B26))</f>
        <v/>
      </c>
      <c r="CA26" s="72" t="str">
        <f>IF(SUMIFS('PLM001-財務計算用'!$P:$P,'PLM001-財務計算用'!$J:$J,CA$4,'PLM001-財務計算用'!$A:$A,$B26)=0,"",SUMIFS('PLM001-財務計算用'!$P:$P,'PLM001-財務計算用'!$J:$J,CA$4,'PLM001-財務計算用'!$A:$A,$B26))</f>
        <v/>
      </c>
      <c r="CB26" s="71" t="str">
        <f>IF(SUMIFS('PLM002'!$K:$K,'PLM002'!$C:$C,CA$4,'PLM002'!$F:$F,$B26)=0,"",SUMIFS('PLM002'!$K:$K,'PLM002'!$C:$C,CA$4,'PLM002'!$F:$F,$B26))</f>
        <v/>
      </c>
      <c r="CC26" s="72" t="str">
        <f>IF(SUMIFS('PLM001-財務計算用'!$P:$P,'PLM001-財務計算用'!$J:$J,CC$4,'PLM001-財務計算用'!$A:$A,$B26)=0,"",SUMIFS('PLM001-財務計算用'!$P:$P,'PLM001-財務計算用'!$J:$J,CC$4,'PLM001-財務計算用'!$A:$A,$B26))</f>
        <v/>
      </c>
      <c r="CD26" s="71" t="str">
        <f>IF(SUMIFS('PLM002'!$K:$K,'PLM002'!$C:$C,CC$4,'PLM002'!$F:$F,$B26)=0,"",SUMIFS('PLM002'!$K:$K,'PLM002'!$C:$C,CC$4,'PLM002'!$F:$F,$B26))</f>
        <v/>
      </c>
      <c r="CE26" s="72" t="str">
        <f>IF(SUMIFS('PLM001-財務計算用'!$P:$P,'PLM001-財務計算用'!$J:$J,CE$4,'PLM001-財務計算用'!$A:$A,$B26)=0,"",SUMIFS('PLM001-財務計算用'!$P:$P,'PLM001-財務計算用'!$J:$J,CE$4,'PLM001-財務計算用'!$A:$A,$B26))</f>
        <v/>
      </c>
      <c r="CF26" s="71" t="str">
        <f>IF(SUMIFS('PLM002'!$K:$K,'PLM002'!$C:$C,CE$4,'PLM002'!$F:$F,$B26)=0,"",SUMIFS('PLM002'!$K:$K,'PLM002'!$C:$C,CE$4,'PLM002'!$F:$F,$B26))</f>
        <v/>
      </c>
      <c r="CG26" s="72" t="str">
        <f>IF(SUMIFS('PLM001-財務計算用'!$P:$P,'PLM001-財務計算用'!$J:$J,CG$4,'PLM001-財務計算用'!$A:$A,$B26)=0,"",SUMIFS('PLM001-財務計算用'!$P:$P,'PLM001-財務計算用'!$J:$J,CG$4,'PLM001-財務計算用'!$A:$A,$B26))</f>
        <v/>
      </c>
      <c r="CH26" s="71" t="str">
        <f>IF(SUMIFS('PLM002'!$K:$K,'PLM002'!$C:$C,CG$4,'PLM002'!$F:$F,$B26)=0,"",SUMIFS('PLM002'!$K:$K,'PLM002'!$C:$C,CG$4,'PLM002'!$F:$F,$B26))</f>
        <v/>
      </c>
      <c r="CI26" s="72" t="str">
        <f>IF(SUMIFS('PLM001-財務計算用'!$P:$P,'PLM001-財務計算用'!$J:$J,CI$4,'PLM001-財務計算用'!$A:$A,$B26)=0,"",SUMIFS('PLM001-財務計算用'!$P:$P,'PLM001-財務計算用'!$J:$J,CI$4,'PLM001-財務計算用'!$A:$A,$B26))</f>
        <v/>
      </c>
      <c r="CJ26" s="71" t="str">
        <f>IF(SUMIFS('PLM002'!$K:$K,'PLM002'!$C:$C,CI$4,'PLM002'!$F:$F,$B26)=0,"",SUMIFS('PLM002'!$K:$K,'PLM002'!$C:$C,CI$4,'PLM002'!$F:$F,$B26))</f>
        <v/>
      </c>
      <c r="CK26" s="72" t="str">
        <f>IF(SUMIFS('PLM001-財務計算用'!$P:$P,'PLM001-財務計算用'!$J:$J,CK$4,'PLM001-財務計算用'!$A:$A,$B26)=0,"",SUMIFS('PLM001-財務計算用'!$P:$P,'PLM001-財務計算用'!$J:$J,CK$4,'PLM001-財務計算用'!$A:$A,$B26))</f>
        <v/>
      </c>
      <c r="CL26" s="71" t="str">
        <f>IF(SUMIFS('PLM002'!$K:$K,'PLM002'!$C:$C,CK$4,'PLM002'!$F:$F,$B26)=0,"",SUMIFS('PLM002'!$K:$K,'PLM002'!$C:$C,CK$4,'PLM002'!$F:$F,$B26))</f>
        <v/>
      </c>
      <c r="CM26" s="72" t="str">
        <f>IF(SUMIFS('PLM001-財務計算用'!$P:$P,'PLM001-財務計算用'!$J:$J,CM$4,'PLM001-財務計算用'!$A:$A,$B26)=0,"",SUMIFS('PLM001-財務計算用'!$P:$P,'PLM001-財務計算用'!$J:$J,CM$4,'PLM001-財務計算用'!$A:$A,$B26))</f>
        <v/>
      </c>
      <c r="CN26" s="71">
        <f>IF(SUMIFS('PLM002'!$K:$K,'PLM002'!$C:$C,CM$4,'PLM002'!$F:$F,$B26)=0,"",SUMIFS('PLM002'!$K:$K,'PLM002'!$C:$C,CM$4,'PLM002'!$F:$F,$B26))</f>
        <v>3</v>
      </c>
      <c r="CO26" s="72" t="str">
        <f>IF(SUMIFS('PLM001-財務計算用'!$P:$P,'PLM001-財務計算用'!$J:$J,CO$4,'PLM001-財務計算用'!$A:$A,$B26)=0,"",SUMIFS('PLM001-財務計算用'!$P:$P,'PLM001-財務計算用'!$J:$J,CO$4,'PLM001-財務計算用'!$A:$A,$B26))</f>
        <v/>
      </c>
      <c r="CP26" s="71" t="str">
        <f>IF(SUMIFS('PLM002'!$K:$K,'PLM002'!$C:$C,CO$4,'PLM002'!$F:$F,$B26)=0,"",SUMIFS('PLM002'!$K:$K,'PLM002'!$C:$C,CO$4,'PLM002'!$F:$F,$B26))</f>
        <v/>
      </c>
      <c r="CQ26" s="72" t="str">
        <f>IF(SUMIFS('PLM001-財務計算用'!$P:$P,'PLM001-財務計算用'!$J:$J,CQ$4,'PLM001-財務計算用'!$A:$A,$B26)=0,"",SUMIFS('PLM001-財務計算用'!$P:$P,'PLM001-財務計算用'!$J:$J,CQ$4,'PLM001-財務計算用'!$A:$A,$B26))</f>
        <v/>
      </c>
      <c r="CR26" s="71" t="str">
        <f>IF(SUMIFS('PLM002'!$K:$K,'PLM002'!$C:$C,CQ$4,'PLM002'!$F:$F,$B26)=0,"",SUMIFS('PLM002'!$K:$K,'PLM002'!$C:$C,CQ$4,'PLM002'!$F:$F,$B26))</f>
        <v/>
      </c>
      <c r="CS26" s="72" t="str">
        <f>IF(SUMIFS('PLM001-財務計算用'!$P:$P,'PLM001-財務計算用'!$J:$J,CS$4,'PLM001-財務計算用'!$A:$A,$B26)=0,"",SUMIFS('PLM001-財務計算用'!$P:$P,'PLM001-財務計算用'!$J:$J,CS$4,'PLM001-財務計算用'!$A:$A,$B26))</f>
        <v/>
      </c>
      <c r="CT26" s="71">
        <f>IF(SUMIFS('PLM002'!$K:$K,'PLM002'!$C:$C,CS$4,'PLM002'!$F:$F,$B26)=0,"",SUMIFS('PLM002'!$K:$K,'PLM002'!$C:$C,CS$4,'PLM002'!$F:$F,$B26))</f>
        <v>7</v>
      </c>
      <c r="CU26" s="72" t="str">
        <f>IF(SUMIFS('PLM001-財務計算用'!$P:$P,'PLM001-財務計算用'!$J:$J,CU$4,'PLM001-財務計算用'!$A:$A,$B26)=0,"",SUMIFS('PLM001-財務計算用'!$P:$P,'PLM001-財務計算用'!$J:$J,CU$4,'PLM001-財務計算用'!$A:$A,$B26))</f>
        <v/>
      </c>
      <c r="CV26" s="71" t="str">
        <f>IF(SUMIFS('PLM002'!$K:$K,'PLM002'!$C:$C,CU$4,'PLM002'!$F:$F,$B26)=0,"",SUMIFS('PLM002'!$K:$K,'PLM002'!$C:$C,CU$4,'PLM002'!$F:$F,$B26))</f>
        <v/>
      </c>
      <c r="CW26" s="72">
        <f>IF(SUMIFS('PLM001-財務計算用'!$P:$P,'PLM001-財務計算用'!$J:$J,CW$4,'PLM001-財務計算用'!$A:$A,$B26)=0,"",SUMIFS('PLM001-財務計算用'!$P:$P,'PLM001-財務計算用'!$J:$J,CW$4,'PLM001-財務計算用'!$A:$A,$B26))</f>
        <v>400</v>
      </c>
      <c r="CX26" s="71" t="str">
        <f>IF(SUMIFS('PLM002'!$K:$K,'PLM002'!$C:$C,CW$4,'PLM002'!$F:$F,$B26)=0,"",SUMIFS('PLM002'!$K:$K,'PLM002'!$C:$C,CW$4,'PLM002'!$F:$F,$B26))</f>
        <v/>
      </c>
      <c r="CY26" s="72" t="str">
        <f>IF(SUMIFS('PLM001-財務計算用'!$P:$P,'PLM001-財務計算用'!$J:$J,CY$4,'PLM001-財務計算用'!$A:$A,$B26)=0,"",SUMIFS('PLM001-財務計算用'!$P:$P,'PLM001-財務計算用'!$J:$J,CY$4,'PLM001-財務計算用'!$A:$A,$B26))</f>
        <v/>
      </c>
      <c r="CZ26" s="71" t="str">
        <f>IF(SUMIFS('PLM002'!$K:$K,'PLM002'!$C:$C,CY$4,'PLM002'!$F:$F,$B26)=0,"",SUMIFS('PLM002'!$K:$K,'PLM002'!$C:$C,CY$4,'PLM002'!$F:$F,$B26))</f>
        <v/>
      </c>
      <c r="DA26" s="72">
        <f>IF(SUMIFS('PLM001-財務計算用'!$P:$P,'PLM001-財務計算用'!$J:$J,DA$4,'PLM001-財務計算用'!$A:$A,$B26)=0,"",SUMIFS('PLM001-財務計算用'!$P:$P,'PLM001-財務計算用'!$J:$J,DA$4,'PLM001-財務計算用'!$A:$A,$B26))</f>
        <v>200</v>
      </c>
      <c r="DB26" s="71" t="str">
        <f>IF(SUMIFS('PLM002'!$K:$K,'PLM002'!$C:$C,DA$4,'PLM002'!$F:$F,$B26)=0,"",SUMIFS('PLM002'!$K:$K,'PLM002'!$C:$C,DA$4,'PLM002'!$F:$F,$B26))</f>
        <v/>
      </c>
      <c r="DC26" s="72" t="str">
        <f>IF(SUMIFS('PLM001-財務計算用'!$P:$P,'PLM001-財務計算用'!$J:$J,DC$4,'PLM001-財務計算用'!$A:$A,$B26)=0,"",SUMIFS('PLM001-財務計算用'!$P:$P,'PLM001-財務計算用'!$J:$J,DC$4,'PLM001-財務計算用'!$A:$A,$B26))</f>
        <v/>
      </c>
      <c r="DD26" s="71" t="str">
        <f>IF(SUMIFS('PLM002'!$K:$K,'PLM002'!$C:$C,DC$4,'PLM002'!$F:$F,$B26)=0,"",SUMIFS('PLM002'!$K:$K,'PLM002'!$C:$C,DC$4,'PLM002'!$F:$F,$B26))</f>
        <v/>
      </c>
      <c r="DE26" s="72" t="str">
        <f>IF(SUMIFS('PLM001-財務計算用'!$P:$P,'PLM001-財務計算用'!$J:$J,DE$4,'PLM001-財務計算用'!$A:$A,$B26)=0,"",SUMIFS('PLM001-財務計算用'!$P:$P,'PLM001-財務計算用'!$J:$J,DE$4,'PLM001-財務計算用'!$A:$A,$B26))</f>
        <v/>
      </c>
      <c r="DF26" s="71" t="str">
        <f>IF(SUMIFS('PLM002'!$K:$K,'PLM002'!$C:$C,DE$4,'PLM002'!$F:$F,$B26)=0,"",SUMIFS('PLM002'!$K:$K,'PLM002'!$C:$C,DE$4,'PLM002'!$F:$F,$B26))</f>
        <v/>
      </c>
      <c r="DG26" s="72" t="str">
        <f>IF(SUMIFS('PLM001-財務計算用'!$P:$P,'PLM001-財務計算用'!$J:$J,DG$4,'PLM001-財務計算用'!$A:$A,$B26)=0,"",SUMIFS('PLM001-財務計算用'!$P:$P,'PLM001-財務計算用'!$J:$J,DG$4,'PLM001-財務計算用'!$A:$A,$B26))</f>
        <v/>
      </c>
      <c r="DH26" s="71" t="str">
        <f>IF(SUMIFS('PLM002'!$K:$K,'PLM002'!$C:$C,DG$4,'PLM002'!$F:$F,$B26)=0,"",SUMIFS('PLM002'!$K:$K,'PLM002'!$C:$C,DG$4,'PLM002'!$F:$F,$B26))</f>
        <v/>
      </c>
      <c r="DI26" s="72" t="str">
        <f>IF(SUMIFS('PLM001-財務計算用'!$P:$P,'PLM001-財務計算用'!$J:$J,DI$4,'PLM001-財務計算用'!$A:$A,$B26)=0,"",SUMIFS('PLM001-財務計算用'!$P:$P,'PLM001-財務計算用'!$J:$J,DI$4,'PLM001-財務計算用'!$A:$A,$B26))</f>
        <v/>
      </c>
      <c r="DJ26" s="71" t="str">
        <f>IF(SUMIFS('PLM002'!$K:$K,'PLM002'!$C:$C,DI$4,'PLM002'!$F:$F,$B26)=0,"",SUMIFS('PLM002'!$K:$K,'PLM002'!$C:$C,DI$4,'PLM002'!$F:$F,$B26))</f>
        <v/>
      </c>
      <c r="DK26" s="72" t="str">
        <f>IF(SUMIFS('PLM001-財務計算用'!$P:$P,'PLM001-財務計算用'!$J:$J,DK$4,'PLM001-財務計算用'!$A:$A,$B26)=0,"",SUMIFS('PLM001-財務計算用'!$P:$P,'PLM001-財務計算用'!$J:$J,DK$4,'PLM001-財務計算用'!$A:$A,$B26))</f>
        <v/>
      </c>
      <c r="DL26" s="71" t="str">
        <f>IF(SUMIFS('PLM002'!$K:$K,'PLM002'!$C:$C,DK$4,'PLM002'!$F:$F,$B26)=0,"",SUMIFS('PLM002'!$K:$K,'PLM002'!$C:$C,DK$4,'PLM002'!$F:$F,$B26))</f>
        <v/>
      </c>
      <c r="DM26" s="72" t="str">
        <f>IF(SUMIFS('PLM001-財務計算用'!$P:$P,'PLM001-財務計算用'!$J:$J,DM$4,'PLM001-財務計算用'!$A:$A,$B26)=0,"",SUMIFS('PLM001-財務計算用'!$P:$P,'PLM001-財務計算用'!$J:$J,DM$4,'PLM001-財務計算用'!$A:$A,$B26))</f>
        <v/>
      </c>
      <c r="DN26" s="71" t="str">
        <f>IF(SUMIFS('PLM002'!$K:$K,'PLM002'!$C:$C,DM$4,'PLM002'!$F:$F,$B26)=0,"",SUMIFS('PLM002'!$K:$K,'PLM002'!$C:$C,DM$4,'PLM002'!$F:$F,$B26))</f>
        <v/>
      </c>
      <c r="DO26" s="72" t="str">
        <f>IF(SUMIFS('PLM001-財務計算用'!$P:$P,'PLM001-財務計算用'!$J:$J,DO$4,'PLM001-財務計算用'!$A:$A,$B26)=0,"",SUMIFS('PLM001-財務計算用'!$P:$P,'PLM001-財務計算用'!$J:$J,DO$4,'PLM001-財務計算用'!$A:$A,$B26))</f>
        <v/>
      </c>
      <c r="DP26" s="71" t="str">
        <f>IF(SUMIFS('PLM002'!$K:$K,'PLM002'!$C:$C,DO$4,'PLM002'!$F:$F,$B26)=0,"",SUMIFS('PLM002'!$K:$K,'PLM002'!$C:$C,DO$4,'PLM002'!$F:$F,$B26))</f>
        <v/>
      </c>
      <c r="DQ26" s="72">
        <f>IF(SUMIFS('PLM001-財務計算用'!$P:$P,'PLM001-財務計算用'!$J:$J,DQ$4,'PLM001-財務計算用'!$A:$A,$B26)=0,"",SUMIFS('PLM001-財務計算用'!$P:$P,'PLM001-財務計算用'!$J:$J,DQ$4,'PLM001-財務計算用'!$A:$A,$B26))</f>
        <v>50</v>
      </c>
      <c r="DR26" s="71" t="str">
        <f>IF(SUMIFS('PLM002'!$K:$K,'PLM002'!$C:$C,DQ$4,'PLM002'!$F:$F,$B26)=0,"",SUMIFS('PLM002'!$K:$K,'PLM002'!$C:$C,DQ$4,'PLM002'!$F:$F,$B26))</f>
        <v/>
      </c>
      <c r="DS26" s="72" t="str">
        <f>IF(SUMIFS('PLM001-財務計算用'!$P:$P,'PLM001-財務計算用'!$J:$J,DS$4,'PLM001-財務計算用'!$A:$A,$B26)=0,"",SUMIFS('PLM001-財務計算用'!$P:$P,'PLM001-財務計算用'!$J:$J,DS$4,'PLM001-財務計算用'!$A:$A,$B26))</f>
        <v/>
      </c>
      <c r="DT26" s="71" t="str">
        <f>IF(SUMIFS('PLM002'!$K:$K,'PLM002'!$C:$C,DS$4,'PLM002'!$F:$F,$B26)=0,"",SUMIFS('PLM002'!$K:$K,'PLM002'!$C:$C,DS$4,'PLM002'!$F:$F,$B26))</f>
        <v/>
      </c>
      <c r="DU26" s="72" t="str">
        <f>IF(SUMIFS('PLM001-財務計算用'!$P:$P,'PLM001-財務計算用'!$J:$J,DU$4,'PLM001-財務計算用'!$A:$A,$B26)=0,"",SUMIFS('PLM001-財務計算用'!$P:$P,'PLM001-財務計算用'!$J:$J,DU$4,'PLM001-財務計算用'!$A:$A,$B26))</f>
        <v/>
      </c>
      <c r="DV26" s="71" t="str">
        <f>IF(SUMIFS('PLM002'!$K:$K,'PLM002'!$C:$C,DU$4,'PLM002'!$F:$F,$B26)=0,"",SUMIFS('PLM002'!$K:$K,'PLM002'!$C:$C,DU$4,'PLM002'!$F:$F,$B26))</f>
        <v/>
      </c>
      <c r="DW26" s="72" t="str">
        <f>IF(SUMIFS('PLM001-財務計算用'!$P:$P,'PLM001-財務計算用'!$J:$J,DW$4,'PLM001-財務計算用'!$A:$A,$B26)=0,"",SUMIFS('PLM001-財務計算用'!$P:$P,'PLM001-財務計算用'!$J:$J,DW$4,'PLM001-財務計算用'!$A:$A,$B26))</f>
        <v/>
      </c>
      <c r="DX26" s="71" t="str">
        <f>IF(SUMIFS('PLM002'!$K:$K,'PLM002'!$C:$C,DW$4,'PLM002'!$F:$F,$B26)=0,"",SUMIFS('PLM002'!$K:$K,'PLM002'!$C:$C,DW$4,'PLM002'!$F:$F,$B26))</f>
        <v/>
      </c>
      <c r="DY26" s="72" t="str">
        <f>IF(SUMIFS('PLM001-財務計算用'!$P:$P,'PLM001-財務計算用'!$J:$J,DY$4,'PLM001-財務計算用'!$A:$A,$B26)=0,"",SUMIFS('PLM001-財務計算用'!$P:$P,'PLM001-財務計算用'!$J:$J,DY$4,'PLM001-財務計算用'!$A:$A,$B26))</f>
        <v/>
      </c>
      <c r="DZ26" s="71" t="str">
        <f>IF(SUMIFS('PLM002'!$K:$K,'PLM002'!$C:$C,DY$4,'PLM002'!$F:$F,$B26)=0,"",SUMIFS('PLM002'!$K:$K,'PLM002'!$C:$C,DY$4,'PLM002'!$F:$F,$B26))</f>
        <v/>
      </c>
      <c r="EA26" s="72" t="str">
        <f>IF(SUMIFS('PLM001-財務計算用'!$P:$P,'PLM001-財務計算用'!$J:$J,EA$4,'PLM001-財務計算用'!$A:$A,$B26)=0,"",SUMIFS('PLM001-財務計算用'!$P:$P,'PLM001-財務計算用'!$J:$J,EA$4,'PLM001-財務計算用'!$A:$A,$B26))</f>
        <v/>
      </c>
      <c r="EB26" s="71" t="str">
        <f>IF(SUMIFS('PLM002'!$K:$K,'PLM002'!$C:$C,EA$4,'PLM002'!$F:$F,$B26)=0,"",SUMIFS('PLM002'!$K:$K,'PLM002'!$C:$C,EA$4,'PLM002'!$F:$F,$B26))</f>
        <v/>
      </c>
      <c r="EC26" s="72">
        <f>IF(SUMIFS('PLM001-財務計算用'!$P:$P,'PLM001-財務計算用'!$J:$J,EC$4,'PLM001-財務計算用'!$A:$A,$B26)=0,"",SUMIFS('PLM001-財務計算用'!$P:$P,'PLM001-財務計算用'!$J:$J,EC$4,'PLM001-財務計算用'!$A:$A,$B26))</f>
        <v>788</v>
      </c>
      <c r="ED26" s="71" t="str">
        <f>IF(SUMIFS('PLM002'!$K:$K,'PLM002'!$C:$C,EC$4,'PLM002'!$F:$F,$B26)=0,"",SUMIFS('PLM002'!$K:$K,'PLM002'!$C:$C,EC$4,'PLM002'!$F:$F,$B26))</f>
        <v/>
      </c>
    </row>
    <row r="27" spans="1:134" ht="12.75" customHeight="1">
      <c r="A27" s="96" t="str">
        <f>'PLM014'!A28</f>
        <v>M-養護</v>
      </c>
      <c r="B27" s="178" t="s">
        <v>2241</v>
      </c>
      <c r="C27" s="131" t="str">
        <f>'PLM014'!C28</f>
        <v>一體式夾管超音波流量計(DN25)[RD4]</v>
      </c>
      <c r="D27" s="97" t="str">
        <f t="shared" si="10"/>
        <v>(M240704R1)  一體式夾管超音波流量計(DN25)[RD4]</v>
      </c>
      <c r="E27" s="290" t="str">
        <f>'PLM014'!E28</f>
        <v>研三部</v>
      </c>
      <c r="F27" s="290" t="str">
        <f>'PLM014'!F28</f>
        <v>陳俊儒</v>
      </c>
      <c r="G27" s="97" t="str">
        <f>'PLM014'!G28</f>
        <v>Active</v>
      </c>
      <c r="H27" s="98">
        <f>'PLM014'!H28</f>
        <v>45536.666666666664</v>
      </c>
      <c r="I27" s="98">
        <f>'PLM014'!I28</f>
        <v>45755.666666666664</v>
      </c>
      <c r="J27" s="99">
        <f t="shared" si="7"/>
        <v>219</v>
      </c>
      <c r="K27" s="150">
        <f t="shared" si="8"/>
        <v>45700.916666666664</v>
      </c>
      <c r="L27" s="150">
        <f t="shared" si="9"/>
        <v>45744.716666666667</v>
      </c>
      <c r="M27" s="98">
        <f>IF(ISERROR('PLM014'!L28),"",('PLM014'!L28))</f>
        <v>45537</v>
      </c>
      <c r="N27" s="237" t="str">
        <f>IF(IF(ISERROR('PLM014'!N28),"",('PLM014'!N28))=0,"",IF(ISERROR('PLM014'!N28),"",('PLM014'!N28)))</f>
        <v/>
      </c>
      <c r="O27" s="99" t="str">
        <f t="shared" si="0"/>
        <v/>
      </c>
      <c r="P27" s="98">
        <f t="shared" ca="1" si="1"/>
        <v>46044</v>
      </c>
      <c r="Q27" s="99">
        <f t="shared" ca="1" si="2"/>
        <v>507</v>
      </c>
      <c r="R27" s="100">
        <f>'PLM014'!Q28/100</f>
        <v>1</v>
      </c>
      <c r="S27" s="139" t="str">
        <f t="shared" ca="1" si="3"/>
        <v/>
      </c>
      <c r="U27" s="101">
        <f t="shared" si="4"/>
        <v>1792</v>
      </c>
      <c r="V27" s="101">
        <f t="shared" si="5"/>
        <v>7306.6</v>
      </c>
      <c r="W27" s="101">
        <f>IF(SUMIFS('PLM001-財務計算用'!$P:$P,'PLM001-財務計算用'!$A:$A,B27)=0,"未登入",SUMIFS('PLM001-財務計算用'!$P:$P,'PLM001-財務計算用'!$A:$A,B27))</f>
        <v>1896</v>
      </c>
      <c r="X27" s="101">
        <f>SUMIFS('PLM002'!$K:$K,'PLM002'!$F:$F,$B27)</f>
        <v>7306.6</v>
      </c>
      <c r="Y27" s="72">
        <f>IF(SUMIFS('PLM001-財務計算用'!$P:$P,'PLM001-財務計算用'!$J:$J,Y$4,'PLM001-財務計算用'!$A:$A,$B27)=0,"",SUMIFS('PLM001-財務計算用'!$P:$P,'PLM001-財務計算用'!$J:$J,Y$4,'PLM001-財務計算用'!$A:$A,$B27))</f>
        <v>80</v>
      </c>
      <c r="Z27" s="71">
        <f>IF(SUMIFS('PLM002'!$K:$K,'PLM002'!$C:$C,Y$4,'PLM002'!$F:$F,$B27)=0,"",SUMIFS('PLM002'!$K:$K,'PLM002'!$C:$C,Y$4,'PLM002'!$F:$F,$B27))</f>
        <v>126</v>
      </c>
      <c r="AA27" s="72" t="str">
        <f>IF(SUMIFS('PLM001-財務計算用'!$P:$P,'PLM001-財務計算用'!$J:$J,AA$4,'PLM001-財務計算用'!$A:$A,$B27)=0,"",SUMIFS('PLM001-財務計算用'!$P:$P,'PLM001-財務計算用'!$J:$J,AA$4,'PLM001-財務計算用'!$A:$A,$B27))</f>
        <v/>
      </c>
      <c r="AB27" s="71" t="str">
        <f>IF(SUMIFS('PLM002'!$K:$K,'PLM002'!$C:$C,AA$4,'PLM002'!$F:$F,$B27)=0,"",SUMIFS('PLM002'!$K:$K,'PLM002'!$C:$C,AA$4,'PLM002'!$F:$F,$B27))</f>
        <v/>
      </c>
      <c r="AC27" s="72" t="str">
        <f>IF(SUMIFS('PLM001-財務計算用'!$P:$P,'PLM001-財務計算用'!$J:$J,AC$4,'PLM001-財務計算用'!$A:$A,$B27)=0,"",SUMIFS('PLM001-財務計算用'!$P:$P,'PLM001-財務計算用'!$J:$J,AC$4,'PLM001-財務計算用'!$A:$A,$B27))</f>
        <v/>
      </c>
      <c r="AD27" s="71" t="str">
        <f>IF(SUMIFS('PLM002'!$K:$K,'PLM002'!$C:$C,AC$4,'PLM002'!$F:$F,$B27)=0,"",SUMIFS('PLM002'!$K:$K,'PLM002'!$C:$C,AC$4,'PLM002'!$F:$F,$B27))</f>
        <v/>
      </c>
      <c r="AE27" s="72">
        <f>IF(SUMIFS('PLM001-財務計算用'!$P:$P,'PLM001-財務計算用'!$J:$J,AE$4,'PLM001-財務計算用'!$A:$A,$B27)=0,"",SUMIFS('PLM001-財務計算用'!$P:$P,'PLM001-財務計算用'!$J:$J,AE$4,'PLM001-財務計算用'!$A:$A,$B27))</f>
        <v>12</v>
      </c>
      <c r="AF27" s="71" t="str">
        <f>IF(SUMIFS('PLM002'!$K:$K,'PLM002'!$C:$C,AE$4,'PLM002'!$F:$F,$B27)=0,"",SUMIFS('PLM002'!$K:$K,'PLM002'!$C:$C,AE$4,'PLM002'!$F:$F,$B27))</f>
        <v/>
      </c>
      <c r="AG27" s="72" t="str">
        <f>IF(SUMIFS('PLM001-財務計算用'!$P:$P,'PLM001-財務計算用'!$J:$J,AG$4,'PLM001-財務計算用'!$A:$A,$B27)=0,"",SUMIFS('PLM001-財務計算用'!$P:$P,'PLM001-財務計算用'!$J:$J,AG$4,'PLM001-財務計算用'!$A:$A,$B27))</f>
        <v/>
      </c>
      <c r="AH27" s="71">
        <f>IF(SUMIFS('PLM002'!$K:$K,'PLM002'!$C:$C,AG$4,'PLM002'!$F:$F,$B27)=0,"",SUMIFS('PLM002'!$K:$K,'PLM002'!$C:$C,AG$4,'PLM002'!$F:$F,$B27))</f>
        <v>272.5</v>
      </c>
      <c r="AI27" s="72" t="str">
        <f>IF(SUMIFS('PLM001-財務計算用'!$P:$P,'PLM001-財務計算用'!$J:$J,AI$4,'PLM001-財務計算用'!$A:$A,$B27)=0,"",SUMIFS('PLM001-財務計算用'!$P:$P,'PLM001-財務計算用'!$J:$J,AI$4,'PLM001-財務計算用'!$A:$A,$B27))</f>
        <v/>
      </c>
      <c r="AJ27" s="71" t="str">
        <f>IF(SUMIFS('PLM002'!$K:$K,'PLM002'!$C:$C,AI$4,'PLM002'!$F:$F,$B27)=0,"",SUMIFS('PLM002'!$K:$K,'PLM002'!$C:$C,AI$4,'PLM002'!$F:$F,$B27))</f>
        <v/>
      </c>
      <c r="AK27" s="72" t="str">
        <f>IF(SUMIFS('PLM001-財務計算用'!$P:$P,'PLM001-財務計算用'!$J:$J,AK$4,'PLM001-財務計算用'!$A:$A,$B27)=0,"",SUMIFS('PLM001-財務計算用'!$P:$P,'PLM001-財務計算用'!$J:$J,AK$4,'PLM001-財務計算用'!$A:$A,$B27))</f>
        <v/>
      </c>
      <c r="AL27" s="71">
        <f>IF(SUMIFS('PLM002'!$K:$K,'PLM002'!$C:$C,AK$4,'PLM002'!$F:$F,$B27)=0,"",SUMIFS('PLM002'!$K:$K,'PLM002'!$C:$C,AK$4,'PLM002'!$F:$F,$B27))</f>
        <v>85</v>
      </c>
      <c r="AM27" s="72">
        <f>IF(SUMIFS('PLM001-財務計算用'!$P:$P,'PLM001-財務計算用'!$J:$J,AM$4,'PLM001-財務計算用'!$A:$A,$B27)=0,"",SUMIFS('PLM001-財務計算用'!$P:$P,'PLM001-財務計算用'!$J:$J,AM$4,'PLM001-財務計算用'!$A:$A,$B27))</f>
        <v>320</v>
      </c>
      <c r="AN27" s="71">
        <f>IF(SUMIFS('PLM002'!$K:$K,'PLM002'!$C:$C,AM$4,'PLM002'!$F:$F,$B27)=0,"",SUMIFS('PLM002'!$K:$K,'PLM002'!$C:$C,AM$4,'PLM002'!$F:$F,$B27))</f>
        <v>920</v>
      </c>
      <c r="AO27" s="72">
        <f>IF(SUMIFS('PLM001-財務計算用'!$P:$P,'PLM001-財務計算用'!$J:$J,AO$4,'PLM001-財務計算用'!$A:$A,$B27)=0,"",SUMIFS('PLM001-財務計算用'!$P:$P,'PLM001-財務計算用'!$J:$J,AO$4,'PLM001-財務計算用'!$A:$A,$B27))</f>
        <v>360</v>
      </c>
      <c r="AP27" s="71">
        <f>IF(SUMIFS('PLM002'!$K:$K,'PLM002'!$C:$C,AO$4,'PLM002'!$F:$F,$B27)=0,"",SUMIFS('PLM002'!$K:$K,'PLM002'!$C:$C,AO$4,'PLM002'!$F:$F,$B27))</f>
        <v>1797</v>
      </c>
      <c r="AQ27" s="72">
        <f>IF(SUMIFS('PLM001-財務計算用'!$P:$P,'PLM001-財務計算用'!$J:$J,AQ$4,'PLM001-財務計算用'!$A:$A,$B27)=0,"",SUMIFS('PLM001-財務計算用'!$P:$P,'PLM001-財務計算用'!$J:$J,AQ$4,'PLM001-財務計算用'!$A:$A,$B27))</f>
        <v>40</v>
      </c>
      <c r="AR27" s="71" t="str">
        <f>IF(SUMIFS('PLM002'!$K:$K,'PLM002'!$C:$C,AQ$4,'PLM002'!$F:$F,$B27)=0,"",SUMIFS('PLM002'!$K:$K,'PLM002'!$C:$C,AQ$4,'PLM002'!$F:$F,$B27))</f>
        <v/>
      </c>
      <c r="AS27" s="72" t="str">
        <f>IF(SUMIFS('PLM001-財務計算用'!$P:$P,'PLM001-財務計算用'!$J:$J,AS$4,'PLM001-財務計算用'!$A:$A,$B27)=0,"",SUMIFS('PLM001-財務計算用'!$P:$P,'PLM001-財務計算用'!$J:$J,AS$4,'PLM001-財務計算用'!$A:$A,$B27))</f>
        <v/>
      </c>
      <c r="AT27" s="71" t="str">
        <f>IF(SUMIFS('PLM002'!$K:$K,'PLM002'!$C:$C,AS$4,'PLM002'!$F:$F,$B27)=0,"",SUMIFS('PLM002'!$K:$K,'PLM002'!$C:$C,AS$4,'PLM002'!$F:$F,$B27))</f>
        <v/>
      </c>
      <c r="AU27" s="72" t="str">
        <f>IF(SUMIFS('PLM001-財務計算用'!$P:$P,'PLM001-財務計算用'!$J:$J,AU$4,'PLM001-財務計算用'!$A:$A,$B27)=0,"",SUMIFS('PLM001-財務計算用'!$P:$P,'PLM001-財務計算用'!$J:$J,AU$4,'PLM001-財務計算用'!$A:$A,$B27))</f>
        <v/>
      </c>
      <c r="AV27" s="71" t="str">
        <f>IF(SUMIFS('PLM002'!$K:$K,'PLM002'!$C:$C,AU$4,'PLM002'!$F:$F,$B27)=0,"",SUMIFS('PLM002'!$K:$K,'PLM002'!$C:$C,AU$4,'PLM002'!$F:$F,$B27))</f>
        <v/>
      </c>
      <c r="AW27" s="72" t="str">
        <f>IF(SUMIFS('PLM001-財務計算用'!$P:$P,'PLM001-財務計算用'!$J:$J,AW$4,'PLM001-財務計算用'!$A:$A,$B27)=0,"",SUMIFS('PLM001-財務計算用'!$P:$P,'PLM001-財務計算用'!$J:$J,AW$4,'PLM001-財務計算用'!$A:$A,$B27))</f>
        <v/>
      </c>
      <c r="AX27" s="71" t="str">
        <f>IF(SUMIFS('PLM002'!$K:$K,'PLM002'!$C:$C,AW$4,'PLM002'!$F:$F,$B27)=0,"",SUMIFS('PLM002'!$K:$K,'PLM002'!$C:$C,AW$4,'PLM002'!$F:$F,$B27))</f>
        <v/>
      </c>
      <c r="AY27" s="72" t="str">
        <f>IF(SUMIFS('PLM001-財務計算用'!$P:$P,'PLM001-財務計算用'!$J:$J,AY$4,'PLM001-財務計算用'!$A:$A,$B27)=0,"",SUMIFS('PLM001-財務計算用'!$P:$P,'PLM001-財務計算用'!$J:$J,AY$4,'PLM001-財務計算用'!$A:$A,$B27))</f>
        <v/>
      </c>
      <c r="AZ27" s="71" t="str">
        <f>IF(SUMIFS('PLM002'!$K:$K,'PLM002'!$C:$C,AY$4,'PLM002'!$F:$F,$B27)=0,"",SUMIFS('PLM002'!$K:$K,'PLM002'!$C:$C,AY$4,'PLM002'!$F:$F,$B27))</f>
        <v/>
      </c>
      <c r="BA27" s="72" t="str">
        <f>IF(SUMIFS('PLM001-財務計算用'!$P:$P,'PLM001-財務計算用'!$J:$J,BA$4,'PLM001-財務計算用'!$A:$A,$B27)=0,"",SUMIFS('PLM001-財務計算用'!$P:$P,'PLM001-財務計算用'!$J:$J,BA$4,'PLM001-財務計算用'!$A:$A,$B27))</f>
        <v/>
      </c>
      <c r="BB27" s="71" t="str">
        <f>IF(SUMIFS('PLM002'!$K:$K,'PLM002'!$C:$C,BA$4,'PLM002'!$F:$F,$B27)=0,"",SUMIFS('PLM002'!$K:$K,'PLM002'!$C:$C,BA$4,'PLM002'!$F:$F,$B27))</f>
        <v/>
      </c>
      <c r="BC27" s="72" t="str">
        <f>IF(SUMIFS('PLM001-財務計算用'!$P:$P,'PLM001-財務計算用'!$J:$J,BC$4,'PLM001-財務計算用'!$A:$A,$B27)=0,"",SUMIFS('PLM001-財務計算用'!$P:$P,'PLM001-財務計算用'!$J:$J,BC$4,'PLM001-財務計算用'!$A:$A,$B27))</f>
        <v/>
      </c>
      <c r="BD27" s="71">
        <f>IF(SUMIFS('PLM002'!$K:$K,'PLM002'!$C:$C,BC$4,'PLM002'!$F:$F,$B27)=0,"",SUMIFS('PLM002'!$K:$K,'PLM002'!$C:$C,BC$4,'PLM002'!$F:$F,$B27))</f>
        <v>1</v>
      </c>
      <c r="BE27" s="72" t="str">
        <f>IF(SUMIFS('PLM001-財務計算用'!$P:$P,'PLM001-財務計算用'!$J:$J,BE$4,'PLM001-財務計算用'!$A:$A,$B27)=0,"",SUMIFS('PLM001-財務計算用'!$P:$P,'PLM001-財務計算用'!$J:$J,BE$4,'PLM001-財務計算用'!$A:$A,$B27))</f>
        <v/>
      </c>
      <c r="BF27" s="71">
        <f>IF(SUMIFS('PLM002'!$K:$K,'PLM002'!$C:$C,BE$4,'PLM002'!$F:$F,$B27)=0,"",SUMIFS('PLM002'!$K:$K,'PLM002'!$C:$C,BE$4,'PLM002'!$F:$F,$B27))</f>
        <v>8</v>
      </c>
      <c r="BG27" s="72" t="str">
        <f>IF(SUMIFS('PLM001-財務計算用'!$P:$P,'PLM001-財務計算用'!$J:$J,BG$4,'PLM001-財務計算用'!$A:$A,$B27)=0,"",SUMIFS('PLM001-財務計算用'!$P:$P,'PLM001-財務計算用'!$J:$J,BG$4,'PLM001-財務計算用'!$A:$A,$B27))</f>
        <v/>
      </c>
      <c r="BH27" s="71" t="str">
        <f>IF(SUMIFS('PLM002'!$K:$K,'PLM002'!$C:$C,BG$4,'PLM002'!$F:$F,$B27)=0,"",SUMIFS('PLM002'!$K:$K,'PLM002'!$C:$C,BG$4,'PLM002'!$F:$F,$B27))</f>
        <v/>
      </c>
      <c r="BI27" s="72" t="str">
        <f>IF(SUMIFS('PLM001-財務計算用'!$P:$P,'PLM001-財務計算用'!$J:$J,BI$4,'PLM001-財務計算用'!$A:$A,$B27)=0,"",SUMIFS('PLM001-財務計算用'!$P:$P,'PLM001-財務計算用'!$J:$J,BI$4,'PLM001-財務計算用'!$A:$A,$B27))</f>
        <v/>
      </c>
      <c r="BJ27" s="71" t="str">
        <f>IF(SUMIFS('PLM002'!$K:$K,'PLM002'!$C:$C,BI$4,'PLM002'!$F:$F,$B27)=0,"",SUMIFS('PLM002'!$K:$K,'PLM002'!$C:$C,BI$4,'PLM002'!$F:$F,$B27))</f>
        <v/>
      </c>
      <c r="BK27" s="72">
        <f>IF(SUMIFS('PLM001-財務計算用'!$P:$P,'PLM001-財務計算用'!$J:$J,BK$4,'PLM001-財務計算用'!$A:$A,$B27)=0,"",SUMIFS('PLM001-財務計算用'!$P:$P,'PLM001-財務計算用'!$J:$J,BK$4,'PLM001-財務計算用'!$A:$A,$B27))</f>
        <v>8</v>
      </c>
      <c r="BL27" s="71">
        <f>IF(SUMIFS('PLM002'!$K:$K,'PLM002'!$C:$C,BK$4,'PLM002'!$F:$F,$B27)=0,"",SUMIFS('PLM002'!$K:$K,'PLM002'!$C:$C,BK$4,'PLM002'!$F:$F,$B27))</f>
        <v>460.6</v>
      </c>
      <c r="BM27" s="72">
        <f>IF(SUMIFS('PLM001-財務計算用'!$P:$P,'PLM001-財務計算用'!$J:$J,BM$4,'PLM001-財務計算用'!$A:$A,$B27)=0,"",SUMIFS('PLM001-財務計算用'!$P:$P,'PLM001-財務計算用'!$J:$J,BM$4,'PLM001-財務計算用'!$A:$A,$B27))</f>
        <v>284</v>
      </c>
      <c r="BN27" s="71">
        <f>IF(SUMIFS('PLM002'!$K:$K,'PLM002'!$C:$C,BM$4,'PLM002'!$F:$F,$B27)=0,"",SUMIFS('PLM002'!$K:$K,'PLM002'!$C:$C,BM$4,'PLM002'!$F:$F,$B27))</f>
        <v>728</v>
      </c>
      <c r="BO27" s="72">
        <f>IF(SUMIFS('PLM001-財務計算用'!$P:$P,'PLM001-財務計算用'!$J:$J,BO$4,'PLM001-財務計算用'!$A:$A,$B27)=0,"",SUMIFS('PLM001-財務計算用'!$P:$P,'PLM001-財務計算用'!$J:$J,BO$4,'PLM001-財務計算用'!$A:$A,$B27))</f>
        <v>480</v>
      </c>
      <c r="BP27" s="71">
        <f>IF(SUMIFS('PLM002'!$K:$K,'PLM002'!$C:$C,BO$4,'PLM002'!$F:$F,$B27)=0,"",SUMIFS('PLM002'!$K:$K,'PLM002'!$C:$C,BO$4,'PLM002'!$F:$F,$B27))</f>
        <v>2332</v>
      </c>
      <c r="BQ27" s="72" t="str">
        <f>IF(SUMIFS('PLM001-財務計算用'!$P:$P,'PLM001-財務計算用'!$J:$J,BQ$4,'PLM001-財務計算用'!$A:$A,$B27)=0,"",SUMIFS('PLM001-財務計算用'!$P:$P,'PLM001-財務計算用'!$J:$J,BQ$4,'PLM001-財務計算用'!$A:$A,$B27))</f>
        <v/>
      </c>
      <c r="BR27" s="71">
        <f>IF(SUMIFS('PLM002'!$K:$K,'PLM002'!$C:$C,BQ$4,'PLM002'!$F:$F,$B27)=0,"",SUMIFS('PLM002'!$K:$K,'PLM002'!$C:$C,BQ$4,'PLM002'!$F:$F,$B27))</f>
        <v>98.5</v>
      </c>
      <c r="BS27" s="72">
        <f>IF(SUMIFS('PLM001-財務計算用'!$P:$P,'PLM001-財務計算用'!$J:$J,BS$4,'PLM001-財務計算用'!$A:$A,$B27)=0,"",SUMIFS('PLM001-財務計算用'!$P:$P,'PLM001-財務計算用'!$J:$J,BS$4,'PLM001-財務計算用'!$A:$A,$B27))</f>
        <v>208</v>
      </c>
      <c r="BT27" s="71">
        <f>IF(SUMIFS('PLM002'!$K:$K,'PLM002'!$C:$C,BS$4,'PLM002'!$F:$F,$B27)=0,"",SUMIFS('PLM002'!$K:$K,'PLM002'!$C:$C,BS$4,'PLM002'!$F:$F,$B27))</f>
        <v>393.5</v>
      </c>
      <c r="BU27" s="72" t="str">
        <f>IF(SUMIFS('PLM001-財務計算用'!$P:$P,'PLM001-財務計算用'!$J:$J,BU$4,'PLM001-財務計算用'!$A:$A,$B27)=0,"",SUMIFS('PLM001-財務計算用'!$P:$P,'PLM001-財務計算用'!$J:$J,BU$4,'PLM001-財務計算用'!$A:$A,$B27))</f>
        <v/>
      </c>
      <c r="BV27" s="71" t="str">
        <f>IF(SUMIFS('PLM002'!$K:$K,'PLM002'!$C:$C,BU$4,'PLM002'!$F:$F,$B27)=0,"",SUMIFS('PLM002'!$K:$K,'PLM002'!$C:$C,BU$4,'PLM002'!$F:$F,$B27))</f>
        <v/>
      </c>
      <c r="BW27" s="72" t="str">
        <f>IF(SUMIFS('PLM001-財務計算用'!$P:$P,'PLM001-財務計算用'!$J:$J,BW$4,'PLM001-財務計算用'!$A:$A,$B27)=0,"",SUMIFS('PLM001-財務計算用'!$P:$P,'PLM001-財務計算用'!$J:$J,BW$4,'PLM001-財務計算用'!$A:$A,$B27))</f>
        <v/>
      </c>
      <c r="BX27" s="71">
        <f>IF(SUMIFS('PLM002'!$K:$K,'PLM002'!$C:$C,BW$4,'PLM002'!$F:$F,$B27)=0,"",SUMIFS('PLM002'!$K:$K,'PLM002'!$C:$C,BW$4,'PLM002'!$F:$F,$B27))</f>
        <v>75.5</v>
      </c>
      <c r="BY27" s="72" t="str">
        <f>IF(SUMIFS('PLM001-財務計算用'!$P:$P,'PLM001-財務計算用'!$J:$J,BY$4,'PLM001-財務計算用'!$A:$A,$B27)=0,"",SUMIFS('PLM001-財務計算用'!$P:$P,'PLM001-財務計算用'!$J:$J,BY$4,'PLM001-財務計算用'!$A:$A,$B27))</f>
        <v/>
      </c>
      <c r="BZ27" s="71" t="str">
        <f>IF(SUMIFS('PLM002'!$K:$K,'PLM002'!$C:$C,BY$4,'PLM002'!$F:$F,$B27)=0,"",SUMIFS('PLM002'!$K:$K,'PLM002'!$C:$C,BY$4,'PLM002'!$F:$F,$B27))</f>
        <v/>
      </c>
      <c r="CA27" s="72" t="str">
        <f>IF(SUMIFS('PLM001-財務計算用'!$P:$P,'PLM001-財務計算用'!$J:$J,CA$4,'PLM001-財務計算用'!$A:$A,$B27)=0,"",SUMIFS('PLM001-財務計算用'!$P:$P,'PLM001-財務計算用'!$J:$J,CA$4,'PLM001-財務計算用'!$A:$A,$B27))</f>
        <v/>
      </c>
      <c r="CB27" s="71" t="str">
        <f>IF(SUMIFS('PLM002'!$K:$K,'PLM002'!$C:$C,CA$4,'PLM002'!$F:$F,$B27)=0,"",SUMIFS('PLM002'!$K:$K,'PLM002'!$C:$C,CA$4,'PLM002'!$F:$F,$B27))</f>
        <v/>
      </c>
      <c r="CC27" s="72" t="str">
        <f>IF(SUMIFS('PLM001-財務計算用'!$P:$P,'PLM001-財務計算用'!$J:$J,CC$4,'PLM001-財務計算用'!$A:$A,$B27)=0,"",SUMIFS('PLM001-財務計算用'!$P:$P,'PLM001-財務計算用'!$J:$J,CC$4,'PLM001-財務計算用'!$A:$A,$B27))</f>
        <v/>
      </c>
      <c r="CD27" s="71" t="str">
        <f>IF(SUMIFS('PLM002'!$K:$K,'PLM002'!$C:$C,CC$4,'PLM002'!$F:$F,$B27)=0,"",SUMIFS('PLM002'!$K:$K,'PLM002'!$C:$C,CC$4,'PLM002'!$F:$F,$B27))</f>
        <v/>
      </c>
      <c r="CE27" s="72" t="str">
        <f>IF(SUMIFS('PLM001-財務計算用'!$P:$P,'PLM001-財務計算用'!$J:$J,CE$4,'PLM001-財務計算用'!$A:$A,$B27)=0,"",SUMIFS('PLM001-財務計算用'!$P:$P,'PLM001-財務計算用'!$J:$J,CE$4,'PLM001-財務計算用'!$A:$A,$B27))</f>
        <v/>
      </c>
      <c r="CF27" s="71" t="str">
        <f>IF(SUMIFS('PLM002'!$K:$K,'PLM002'!$C:$C,CE$4,'PLM002'!$F:$F,$B27)=0,"",SUMIFS('PLM002'!$K:$K,'PLM002'!$C:$C,CE$4,'PLM002'!$F:$F,$B27))</f>
        <v/>
      </c>
      <c r="CG27" s="72" t="str">
        <f>IF(SUMIFS('PLM001-財務計算用'!$P:$P,'PLM001-財務計算用'!$J:$J,CG$4,'PLM001-財務計算用'!$A:$A,$B27)=0,"",SUMIFS('PLM001-財務計算用'!$P:$P,'PLM001-財務計算用'!$J:$J,CG$4,'PLM001-財務計算用'!$A:$A,$B27))</f>
        <v/>
      </c>
      <c r="CH27" s="71" t="str">
        <f>IF(SUMIFS('PLM002'!$K:$K,'PLM002'!$C:$C,CG$4,'PLM002'!$F:$F,$B27)=0,"",SUMIFS('PLM002'!$K:$K,'PLM002'!$C:$C,CG$4,'PLM002'!$F:$F,$B27))</f>
        <v/>
      </c>
      <c r="CI27" s="72" t="str">
        <f>IF(SUMIFS('PLM001-財務計算用'!$P:$P,'PLM001-財務計算用'!$J:$J,CI$4,'PLM001-財務計算用'!$A:$A,$B27)=0,"",SUMIFS('PLM001-財務計算用'!$P:$P,'PLM001-財務計算用'!$J:$J,CI$4,'PLM001-財務計算用'!$A:$A,$B27))</f>
        <v/>
      </c>
      <c r="CJ27" s="71" t="str">
        <f>IF(SUMIFS('PLM002'!$K:$K,'PLM002'!$C:$C,CI$4,'PLM002'!$F:$F,$B27)=0,"",SUMIFS('PLM002'!$K:$K,'PLM002'!$C:$C,CI$4,'PLM002'!$F:$F,$B27))</f>
        <v/>
      </c>
      <c r="CK27" s="72" t="str">
        <f>IF(SUMIFS('PLM001-財務計算用'!$P:$P,'PLM001-財務計算用'!$J:$J,CK$4,'PLM001-財務計算用'!$A:$A,$B27)=0,"",SUMIFS('PLM001-財務計算用'!$P:$P,'PLM001-財務計算用'!$J:$J,CK$4,'PLM001-財務計算用'!$A:$A,$B27))</f>
        <v/>
      </c>
      <c r="CL27" s="71" t="str">
        <f>IF(SUMIFS('PLM002'!$K:$K,'PLM002'!$C:$C,CK$4,'PLM002'!$F:$F,$B27)=0,"",SUMIFS('PLM002'!$K:$K,'PLM002'!$C:$C,CK$4,'PLM002'!$F:$F,$B27))</f>
        <v/>
      </c>
      <c r="CM27" s="72" t="str">
        <f>IF(SUMIFS('PLM001-財務計算用'!$P:$P,'PLM001-財務計算用'!$J:$J,CM$4,'PLM001-財務計算用'!$A:$A,$B27)=0,"",SUMIFS('PLM001-財務計算用'!$P:$P,'PLM001-財務計算用'!$J:$J,CM$4,'PLM001-財務計算用'!$A:$A,$B27))</f>
        <v/>
      </c>
      <c r="CN27" s="71" t="str">
        <f>IF(SUMIFS('PLM002'!$K:$K,'PLM002'!$C:$C,CM$4,'PLM002'!$F:$F,$B27)=0,"",SUMIFS('PLM002'!$K:$K,'PLM002'!$C:$C,CM$4,'PLM002'!$F:$F,$B27))</f>
        <v/>
      </c>
      <c r="CO27" s="72" t="str">
        <f>IF(SUMIFS('PLM001-財務計算用'!$P:$P,'PLM001-財務計算用'!$J:$J,CO$4,'PLM001-財務計算用'!$A:$A,$B27)=0,"",SUMIFS('PLM001-財務計算用'!$P:$P,'PLM001-財務計算用'!$J:$J,CO$4,'PLM001-財務計算用'!$A:$A,$B27))</f>
        <v/>
      </c>
      <c r="CP27" s="71" t="str">
        <f>IF(SUMIFS('PLM002'!$K:$K,'PLM002'!$C:$C,CO$4,'PLM002'!$F:$F,$B27)=0,"",SUMIFS('PLM002'!$K:$K,'PLM002'!$C:$C,CO$4,'PLM002'!$F:$F,$B27))</f>
        <v/>
      </c>
      <c r="CQ27" s="72" t="str">
        <f>IF(SUMIFS('PLM001-財務計算用'!$P:$P,'PLM001-財務計算用'!$J:$J,CQ$4,'PLM001-財務計算用'!$A:$A,$B27)=0,"",SUMIFS('PLM001-財務計算用'!$P:$P,'PLM001-財務計算用'!$J:$J,CQ$4,'PLM001-財務計算用'!$A:$A,$B27))</f>
        <v/>
      </c>
      <c r="CR27" s="71" t="str">
        <f>IF(SUMIFS('PLM002'!$K:$K,'PLM002'!$C:$C,CQ$4,'PLM002'!$F:$F,$B27)=0,"",SUMIFS('PLM002'!$K:$K,'PLM002'!$C:$C,CQ$4,'PLM002'!$F:$F,$B27))</f>
        <v/>
      </c>
      <c r="CS27" s="72" t="str">
        <f>IF(SUMIFS('PLM001-財務計算用'!$P:$P,'PLM001-財務計算用'!$J:$J,CS$4,'PLM001-財務計算用'!$A:$A,$B27)=0,"",SUMIFS('PLM001-財務計算用'!$P:$P,'PLM001-財務計算用'!$J:$J,CS$4,'PLM001-財務計算用'!$A:$A,$B27))</f>
        <v/>
      </c>
      <c r="CT27" s="71">
        <f>IF(SUMIFS('PLM002'!$K:$K,'PLM002'!$C:$C,CS$4,'PLM002'!$F:$F,$B27)=0,"",SUMIFS('PLM002'!$K:$K,'PLM002'!$C:$C,CS$4,'PLM002'!$F:$F,$B27))</f>
        <v>9</v>
      </c>
      <c r="CU27" s="72" t="str">
        <f>IF(SUMIFS('PLM001-財務計算用'!$P:$P,'PLM001-財務計算用'!$J:$J,CU$4,'PLM001-財務計算用'!$A:$A,$B27)=0,"",SUMIFS('PLM001-財務計算用'!$P:$P,'PLM001-財務計算用'!$J:$J,CU$4,'PLM001-財務計算用'!$A:$A,$B27))</f>
        <v/>
      </c>
      <c r="CV27" s="71" t="str">
        <f>IF(SUMIFS('PLM002'!$K:$K,'PLM002'!$C:$C,CU$4,'PLM002'!$F:$F,$B27)=0,"",SUMIFS('PLM002'!$K:$K,'PLM002'!$C:$C,CU$4,'PLM002'!$F:$F,$B27))</f>
        <v/>
      </c>
      <c r="CW27" s="72">
        <f>IF(SUMIFS('PLM001-財務計算用'!$P:$P,'PLM001-財務計算用'!$J:$J,CW$4,'PLM001-財務計算用'!$A:$A,$B27)=0,"",SUMIFS('PLM001-財務計算用'!$P:$P,'PLM001-財務計算用'!$J:$J,CW$4,'PLM001-財務計算用'!$A:$A,$B27))</f>
        <v>16</v>
      </c>
      <c r="CX27" s="71" t="str">
        <f>IF(SUMIFS('PLM002'!$K:$K,'PLM002'!$C:$C,CW$4,'PLM002'!$F:$F,$B27)=0,"",SUMIFS('PLM002'!$K:$K,'PLM002'!$C:$C,CW$4,'PLM002'!$F:$F,$B27))</f>
        <v/>
      </c>
      <c r="CY27" s="72">
        <f>IF(SUMIFS('PLM001-財務計算用'!$P:$P,'PLM001-財務計算用'!$J:$J,CY$4,'PLM001-財務計算用'!$A:$A,$B27)=0,"",SUMIFS('PLM001-財務計算用'!$P:$P,'PLM001-財務計算用'!$J:$J,CY$4,'PLM001-財務計算用'!$A:$A,$B27))</f>
        <v>80</v>
      </c>
      <c r="CZ27" s="71" t="str">
        <f>IF(SUMIFS('PLM002'!$K:$K,'PLM002'!$C:$C,CY$4,'PLM002'!$F:$F,$B27)=0,"",SUMIFS('PLM002'!$K:$K,'PLM002'!$C:$C,CY$4,'PLM002'!$F:$F,$B27))</f>
        <v/>
      </c>
      <c r="DA27" s="72" t="str">
        <f>IF(SUMIFS('PLM001-財務計算用'!$P:$P,'PLM001-財務計算用'!$J:$J,DA$4,'PLM001-財務計算用'!$A:$A,$B27)=0,"",SUMIFS('PLM001-財務計算用'!$P:$P,'PLM001-財務計算用'!$J:$J,DA$4,'PLM001-財務計算用'!$A:$A,$B27))</f>
        <v/>
      </c>
      <c r="DB27" s="71" t="str">
        <f>IF(SUMIFS('PLM002'!$K:$K,'PLM002'!$C:$C,DA$4,'PLM002'!$F:$F,$B27)=0,"",SUMIFS('PLM002'!$K:$K,'PLM002'!$C:$C,DA$4,'PLM002'!$F:$F,$B27))</f>
        <v/>
      </c>
      <c r="DC27" s="72" t="str">
        <f>IF(SUMIFS('PLM001-財務計算用'!$P:$P,'PLM001-財務計算用'!$J:$J,DC$4,'PLM001-財務計算用'!$A:$A,$B27)=0,"",SUMIFS('PLM001-財務計算用'!$P:$P,'PLM001-財務計算用'!$J:$J,DC$4,'PLM001-財務計算用'!$A:$A,$B27))</f>
        <v/>
      </c>
      <c r="DD27" s="71" t="str">
        <f>IF(SUMIFS('PLM002'!$K:$K,'PLM002'!$C:$C,DC$4,'PLM002'!$F:$F,$B27)=0,"",SUMIFS('PLM002'!$K:$K,'PLM002'!$C:$C,DC$4,'PLM002'!$F:$F,$B27))</f>
        <v/>
      </c>
      <c r="DE27" s="72" t="str">
        <f>IF(SUMIFS('PLM001-財務計算用'!$P:$P,'PLM001-財務計算用'!$J:$J,DE$4,'PLM001-財務計算用'!$A:$A,$B27)=0,"",SUMIFS('PLM001-財務計算用'!$P:$P,'PLM001-財務計算用'!$J:$J,DE$4,'PLM001-財務計算用'!$A:$A,$B27))</f>
        <v/>
      </c>
      <c r="DF27" s="71" t="str">
        <f>IF(SUMIFS('PLM002'!$K:$K,'PLM002'!$C:$C,DE$4,'PLM002'!$F:$F,$B27)=0,"",SUMIFS('PLM002'!$K:$K,'PLM002'!$C:$C,DE$4,'PLM002'!$F:$F,$B27))</f>
        <v/>
      </c>
      <c r="DG27" s="72">
        <f>IF(SUMIFS('PLM001-財務計算用'!$P:$P,'PLM001-財務計算用'!$J:$J,DG$4,'PLM001-財務計算用'!$A:$A,$B27)=0,"",SUMIFS('PLM001-財務計算用'!$P:$P,'PLM001-財務計算用'!$J:$J,DG$4,'PLM001-財務計算用'!$A:$A,$B27))</f>
        <v>8</v>
      </c>
      <c r="DH27" s="71" t="str">
        <f>IF(SUMIFS('PLM002'!$K:$K,'PLM002'!$C:$C,DG$4,'PLM002'!$F:$F,$B27)=0,"",SUMIFS('PLM002'!$K:$K,'PLM002'!$C:$C,DG$4,'PLM002'!$F:$F,$B27))</f>
        <v/>
      </c>
      <c r="DI27" s="72" t="str">
        <f>IF(SUMIFS('PLM001-財務計算用'!$P:$P,'PLM001-財務計算用'!$J:$J,DI$4,'PLM001-財務計算用'!$A:$A,$B27)=0,"",SUMIFS('PLM001-財務計算用'!$P:$P,'PLM001-財務計算用'!$J:$J,DI$4,'PLM001-財務計算用'!$A:$A,$B27))</f>
        <v/>
      </c>
      <c r="DJ27" s="71" t="str">
        <f>IF(SUMIFS('PLM002'!$K:$K,'PLM002'!$C:$C,DI$4,'PLM002'!$F:$F,$B27)=0,"",SUMIFS('PLM002'!$K:$K,'PLM002'!$C:$C,DI$4,'PLM002'!$F:$F,$B27))</f>
        <v/>
      </c>
      <c r="DK27" s="72" t="str">
        <f>IF(SUMIFS('PLM001-財務計算用'!$P:$P,'PLM001-財務計算用'!$J:$J,DK$4,'PLM001-財務計算用'!$A:$A,$B27)=0,"",SUMIFS('PLM001-財務計算用'!$P:$P,'PLM001-財務計算用'!$J:$J,DK$4,'PLM001-財務計算用'!$A:$A,$B27))</f>
        <v/>
      </c>
      <c r="DL27" s="71" t="str">
        <f>IF(SUMIFS('PLM002'!$K:$K,'PLM002'!$C:$C,DK$4,'PLM002'!$F:$F,$B27)=0,"",SUMIFS('PLM002'!$K:$K,'PLM002'!$C:$C,DK$4,'PLM002'!$F:$F,$B27))</f>
        <v/>
      </c>
      <c r="DM27" s="72" t="str">
        <f>IF(SUMIFS('PLM001-財務計算用'!$P:$P,'PLM001-財務計算用'!$J:$J,DM$4,'PLM001-財務計算用'!$A:$A,$B27)=0,"",SUMIFS('PLM001-財務計算用'!$P:$P,'PLM001-財務計算用'!$J:$J,DM$4,'PLM001-財務計算用'!$A:$A,$B27))</f>
        <v/>
      </c>
      <c r="DN27" s="71" t="str">
        <f>IF(SUMIFS('PLM002'!$K:$K,'PLM002'!$C:$C,DM$4,'PLM002'!$F:$F,$B27)=0,"",SUMIFS('PLM002'!$K:$K,'PLM002'!$C:$C,DM$4,'PLM002'!$F:$F,$B27))</f>
        <v/>
      </c>
      <c r="DO27" s="72" t="str">
        <f>IF(SUMIFS('PLM001-財務計算用'!$P:$P,'PLM001-財務計算用'!$J:$J,DO$4,'PLM001-財務計算用'!$A:$A,$B27)=0,"",SUMIFS('PLM001-財務計算用'!$P:$P,'PLM001-財務計算用'!$J:$J,DO$4,'PLM001-財務計算用'!$A:$A,$B27))</f>
        <v/>
      </c>
      <c r="DP27" s="71" t="str">
        <f>IF(SUMIFS('PLM002'!$K:$K,'PLM002'!$C:$C,DO$4,'PLM002'!$F:$F,$B27)=0,"",SUMIFS('PLM002'!$K:$K,'PLM002'!$C:$C,DO$4,'PLM002'!$F:$F,$B27))</f>
        <v/>
      </c>
      <c r="DQ27" s="72" t="str">
        <f>IF(SUMIFS('PLM001-財務計算用'!$P:$P,'PLM001-財務計算用'!$J:$J,DQ$4,'PLM001-財務計算用'!$A:$A,$B27)=0,"",SUMIFS('PLM001-財務計算用'!$P:$P,'PLM001-財務計算用'!$J:$J,DQ$4,'PLM001-財務計算用'!$A:$A,$B27))</f>
        <v/>
      </c>
      <c r="DR27" s="71" t="str">
        <f>IF(SUMIFS('PLM002'!$K:$K,'PLM002'!$C:$C,DQ$4,'PLM002'!$F:$F,$B27)=0,"",SUMIFS('PLM002'!$K:$K,'PLM002'!$C:$C,DQ$4,'PLM002'!$F:$F,$B27))</f>
        <v/>
      </c>
      <c r="DS27" s="72" t="str">
        <f>IF(SUMIFS('PLM001-財務計算用'!$P:$P,'PLM001-財務計算用'!$J:$J,DS$4,'PLM001-財務計算用'!$A:$A,$B27)=0,"",SUMIFS('PLM001-財務計算用'!$P:$P,'PLM001-財務計算用'!$J:$J,DS$4,'PLM001-財務計算用'!$A:$A,$B27))</f>
        <v/>
      </c>
      <c r="DT27" s="71" t="str">
        <f>IF(SUMIFS('PLM002'!$K:$K,'PLM002'!$C:$C,DS$4,'PLM002'!$F:$F,$B27)=0,"",SUMIFS('PLM002'!$K:$K,'PLM002'!$C:$C,DS$4,'PLM002'!$F:$F,$B27))</f>
        <v/>
      </c>
      <c r="DU27" s="72" t="str">
        <f>IF(SUMIFS('PLM001-財務計算用'!$P:$P,'PLM001-財務計算用'!$J:$J,DU$4,'PLM001-財務計算用'!$A:$A,$B27)=0,"",SUMIFS('PLM001-財務計算用'!$P:$P,'PLM001-財務計算用'!$J:$J,DU$4,'PLM001-財務計算用'!$A:$A,$B27))</f>
        <v/>
      </c>
      <c r="DV27" s="71" t="str">
        <f>IF(SUMIFS('PLM002'!$K:$K,'PLM002'!$C:$C,DU$4,'PLM002'!$F:$F,$B27)=0,"",SUMIFS('PLM002'!$K:$K,'PLM002'!$C:$C,DU$4,'PLM002'!$F:$F,$B27))</f>
        <v/>
      </c>
      <c r="DW27" s="72" t="str">
        <f>IF(SUMIFS('PLM001-財務計算用'!$P:$P,'PLM001-財務計算用'!$J:$J,DW$4,'PLM001-財務計算用'!$A:$A,$B27)=0,"",SUMIFS('PLM001-財務計算用'!$P:$P,'PLM001-財務計算用'!$J:$J,DW$4,'PLM001-財務計算用'!$A:$A,$B27))</f>
        <v/>
      </c>
      <c r="DX27" s="71" t="str">
        <f>IF(SUMIFS('PLM002'!$K:$K,'PLM002'!$C:$C,DW$4,'PLM002'!$F:$F,$B27)=0,"",SUMIFS('PLM002'!$K:$K,'PLM002'!$C:$C,DW$4,'PLM002'!$F:$F,$B27))</f>
        <v/>
      </c>
      <c r="DY27" s="72" t="str">
        <f>IF(SUMIFS('PLM001-財務計算用'!$P:$P,'PLM001-財務計算用'!$J:$J,DY$4,'PLM001-財務計算用'!$A:$A,$B27)=0,"",SUMIFS('PLM001-財務計算用'!$P:$P,'PLM001-財務計算用'!$J:$J,DY$4,'PLM001-財務計算用'!$A:$A,$B27))</f>
        <v/>
      </c>
      <c r="DZ27" s="71" t="str">
        <f>IF(SUMIFS('PLM002'!$K:$K,'PLM002'!$C:$C,DY$4,'PLM002'!$F:$F,$B27)=0,"",SUMIFS('PLM002'!$K:$K,'PLM002'!$C:$C,DY$4,'PLM002'!$F:$F,$B27))</f>
        <v/>
      </c>
      <c r="EA27" s="72" t="str">
        <f>IF(SUMIFS('PLM001-財務計算用'!$P:$P,'PLM001-財務計算用'!$J:$J,EA$4,'PLM001-財務計算用'!$A:$A,$B27)=0,"",SUMIFS('PLM001-財務計算用'!$P:$P,'PLM001-財務計算用'!$J:$J,EA$4,'PLM001-財務計算用'!$A:$A,$B27))</f>
        <v/>
      </c>
      <c r="EB27" s="71" t="str">
        <f>IF(SUMIFS('PLM002'!$K:$K,'PLM002'!$C:$C,EA$4,'PLM002'!$F:$F,$B27)=0,"",SUMIFS('PLM002'!$K:$K,'PLM002'!$C:$C,EA$4,'PLM002'!$F:$F,$B27))</f>
        <v/>
      </c>
      <c r="EC27" s="72" t="str">
        <f>IF(SUMIFS('PLM001-財務計算用'!$P:$P,'PLM001-財務計算用'!$J:$J,EC$4,'PLM001-財務計算用'!$A:$A,$B27)=0,"",SUMIFS('PLM001-財務計算用'!$P:$P,'PLM001-財務計算用'!$J:$J,EC$4,'PLM001-財務計算用'!$A:$A,$B27))</f>
        <v/>
      </c>
      <c r="ED27" s="71" t="str">
        <f>IF(SUMIFS('PLM002'!$K:$K,'PLM002'!$C:$C,EC$4,'PLM002'!$F:$F,$B27)=0,"",SUMIFS('PLM002'!$K:$K,'PLM002'!$C:$C,EC$4,'PLM002'!$F:$F,$B27))</f>
        <v/>
      </c>
    </row>
    <row r="28" spans="1:134" ht="12.75" customHeight="1">
      <c r="A28" s="96" t="str">
        <f>'PLM014'!A29</f>
        <v>D-協同</v>
      </c>
      <c r="B28" s="178" t="s">
        <v>13830</v>
      </c>
      <c r="C28" s="131" t="str">
        <f>'PLM014'!C29</f>
        <v>EGX5防腐型技转</v>
      </c>
      <c r="D28" s="97" t="str">
        <f t="shared" si="10"/>
        <v>(M240803P1)  EGX5防腐型技转</v>
      </c>
      <c r="E28" s="290" t="str">
        <f>'PLM014'!E29</f>
        <v>研发一部</v>
      </c>
      <c r="F28" s="290" t="str">
        <f>'PLM014'!F29</f>
        <v>汪佳凯</v>
      </c>
      <c r="G28" s="97" t="str">
        <f>'PLM014'!G29</f>
        <v>Active</v>
      </c>
      <c r="H28" s="98">
        <f>'PLM014'!H29</f>
        <v>45963.666666666664</v>
      </c>
      <c r="I28" s="98">
        <f>'PLM014'!I29</f>
        <v>46106.666666666664</v>
      </c>
      <c r="J28" s="99">
        <f t="shared" si="7"/>
        <v>143</v>
      </c>
      <c r="K28" s="150">
        <f t="shared" si="8"/>
        <v>46070.916666666664</v>
      </c>
      <c r="L28" s="150">
        <f t="shared" si="9"/>
        <v>46099.516666666663</v>
      </c>
      <c r="M28" s="98">
        <f>IF(ISERROR('PLM014'!L29),"",('PLM014'!L29))</f>
        <v>45961</v>
      </c>
      <c r="N28" s="237" t="str">
        <f>IF(IF(ISERROR('PLM014'!N29),"",('PLM014'!N29))=0,"",IF(ISERROR('PLM014'!N29),"",('PLM014'!N29)))</f>
        <v/>
      </c>
      <c r="O28" s="99" t="str">
        <f t="shared" si="0"/>
        <v/>
      </c>
      <c r="P28" s="98">
        <f t="shared" ca="1" si="1"/>
        <v>46044</v>
      </c>
      <c r="Q28" s="99">
        <f t="shared" ca="1" si="2"/>
        <v>83</v>
      </c>
      <c r="R28" s="100">
        <f>'PLM014'!Q29/100</f>
        <v>0.5</v>
      </c>
      <c r="S28" s="139" t="str">
        <f t="shared" ca="1" si="3"/>
        <v/>
      </c>
      <c r="U28" s="101" t="str">
        <f t="shared" si="4"/>
        <v>未登入</v>
      </c>
      <c r="V28" s="101">
        <f t="shared" si="5"/>
        <v>0</v>
      </c>
      <c r="W28" s="101" t="str">
        <f>IF(SUMIFS('PLM001-財務計算用'!$P:$P,'PLM001-財務計算用'!$A:$A,B28)=0,"未登入",SUMIFS('PLM001-財務計算用'!$P:$P,'PLM001-財務計算用'!$A:$A,B28))</f>
        <v>未登入</v>
      </c>
      <c r="X28" s="101">
        <f>SUMIFS('PLM002'!$K:$K,'PLM002'!$F:$F,$B28)</f>
        <v>0</v>
      </c>
      <c r="Y28" s="72" t="str">
        <f>IF(SUMIFS('PLM001-財務計算用'!$P:$P,'PLM001-財務計算用'!$J:$J,Y$4,'PLM001-財務計算用'!$A:$A,$B28)=0,"",SUMIFS('PLM001-財務計算用'!$P:$P,'PLM001-財務計算用'!$J:$J,Y$4,'PLM001-財務計算用'!$A:$A,$B28))</f>
        <v/>
      </c>
      <c r="Z28" s="71" t="str">
        <f>IF(SUMIFS('PLM002'!$K:$K,'PLM002'!$C:$C,Y$4,'PLM002'!$F:$F,$B28)=0,"",SUMIFS('PLM002'!$K:$K,'PLM002'!$C:$C,Y$4,'PLM002'!$F:$F,$B28))</f>
        <v/>
      </c>
      <c r="AA28" s="72" t="str">
        <f>IF(SUMIFS('PLM001-財務計算用'!$P:$P,'PLM001-財務計算用'!$J:$J,AA$4,'PLM001-財務計算用'!$A:$A,$B28)=0,"",SUMIFS('PLM001-財務計算用'!$P:$P,'PLM001-財務計算用'!$J:$J,AA$4,'PLM001-財務計算用'!$A:$A,$B28))</f>
        <v/>
      </c>
      <c r="AB28" s="71" t="str">
        <f>IF(SUMIFS('PLM002'!$K:$K,'PLM002'!$C:$C,AA$4,'PLM002'!$F:$F,$B28)=0,"",SUMIFS('PLM002'!$K:$K,'PLM002'!$C:$C,AA$4,'PLM002'!$F:$F,$B28))</f>
        <v/>
      </c>
      <c r="AC28" s="72" t="str">
        <f>IF(SUMIFS('PLM001-財務計算用'!$P:$P,'PLM001-財務計算用'!$J:$J,AC$4,'PLM001-財務計算用'!$A:$A,$B28)=0,"",SUMIFS('PLM001-財務計算用'!$P:$P,'PLM001-財務計算用'!$J:$J,AC$4,'PLM001-財務計算用'!$A:$A,$B28))</f>
        <v/>
      </c>
      <c r="AD28" s="71" t="str">
        <f>IF(SUMIFS('PLM002'!$K:$K,'PLM002'!$C:$C,AC$4,'PLM002'!$F:$F,$B28)=0,"",SUMIFS('PLM002'!$K:$K,'PLM002'!$C:$C,AC$4,'PLM002'!$F:$F,$B28))</f>
        <v/>
      </c>
      <c r="AE28" s="72" t="str">
        <f>IF(SUMIFS('PLM001-財務計算用'!$P:$P,'PLM001-財務計算用'!$J:$J,AE$4,'PLM001-財務計算用'!$A:$A,$B28)=0,"",SUMIFS('PLM001-財務計算用'!$P:$P,'PLM001-財務計算用'!$J:$J,AE$4,'PLM001-財務計算用'!$A:$A,$B28))</f>
        <v/>
      </c>
      <c r="AF28" s="71" t="str">
        <f>IF(SUMIFS('PLM002'!$K:$K,'PLM002'!$C:$C,AE$4,'PLM002'!$F:$F,$B28)=0,"",SUMIFS('PLM002'!$K:$K,'PLM002'!$C:$C,AE$4,'PLM002'!$F:$F,$B28))</f>
        <v/>
      </c>
      <c r="AG28" s="72" t="str">
        <f>IF(SUMIFS('PLM001-財務計算用'!$P:$P,'PLM001-財務計算用'!$J:$J,AG$4,'PLM001-財務計算用'!$A:$A,$B28)=0,"",SUMIFS('PLM001-財務計算用'!$P:$P,'PLM001-財務計算用'!$J:$J,AG$4,'PLM001-財務計算用'!$A:$A,$B28))</f>
        <v/>
      </c>
      <c r="AH28" s="71" t="str">
        <f>IF(SUMIFS('PLM002'!$K:$K,'PLM002'!$C:$C,AG$4,'PLM002'!$F:$F,$B28)=0,"",SUMIFS('PLM002'!$K:$K,'PLM002'!$C:$C,AG$4,'PLM002'!$F:$F,$B28))</f>
        <v/>
      </c>
      <c r="AI28" s="72" t="str">
        <f>IF(SUMIFS('PLM001-財務計算用'!$P:$P,'PLM001-財務計算用'!$J:$J,AI$4,'PLM001-財務計算用'!$A:$A,$B28)=0,"",SUMIFS('PLM001-財務計算用'!$P:$P,'PLM001-財務計算用'!$J:$J,AI$4,'PLM001-財務計算用'!$A:$A,$B28))</f>
        <v/>
      </c>
      <c r="AJ28" s="71" t="str">
        <f>IF(SUMIFS('PLM002'!$K:$K,'PLM002'!$C:$C,AI$4,'PLM002'!$F:$F,$B28)=0,"",SUMIFS('PLM002'!$K:$K,'PLM002'!$C:$C,AI$4,'PLM002'!$F:$F,$B28))</f>
        <v/>
      </c>
      <c r="AK28" s="72" t="str">
        <f>IF(SUMIFS('PLM001-財務計算用'!$P:$P,'PLM001-財務計算用'!$J:$J,AK$4,'PLM001-財務計算用'!$A:$A,$B28)=0,"",SUMIFS('PLM001-財務計算用'!$P:$P,'PLM001-財務計算用'!$J:$J,AK$4,'PLM001-財務計算用'!$A:$A,$B28))</f>
        <v/>
      </c>
      <c r="AL28" s="71" t="str">
        <f>IF(SUMIFS('PLM002'!$K:$K,'PLM002'!$C:$C,AK$4,'PLM002'!$F:$F,$B28)=0,"",SUMIFS('PLM002'!$K:$K,'PLM002'!$C:$C,AK$4,'PLM002'!$F:$F,$B28))</f>
        <v/>
      </c>
      <c r="AM28" s="72" t="str">
        <f>IF(SUMIFS('PLM001-財務計算用'!$P:$P,'PLM001-財務計算用'!$J:$J,AM$4,'PLM001-財務計算用'!$A:$A,$B28)=0,"",SUMIFS('PLM001-財務計算用'!$P:$P,'PLM001-財務計算用'!$J:$J,AM$4,'PLM001-財務計算用'!$A:$A,$B28))</f>
        <v/>
      </c>
      <c r="AN28" s="71" t="str">
        <f>IF(SUMIFS('PLM002'!$K:$K,'PLM002'!$C:$C,AM$4,'PLM002'!$F:$F,$B28)=0,"",SUMIFS('PLM002'!$K:$K,'PLM002'!$C:$C,AM$4,'PLM002'!$F:$F,$B28))</f>
        <v/>
      </c>
      <c r="AO28" s="72" t="str">
        <f>IF(SUMIFS('PLM001-財務計算用'!$P:$P,'PLM001-財務計算用'!$J:$J,AO$4,'PLM001-財務計算用'!$A:$A,$B28)=0,"",SUMIFS('PLM001-財務計算用'!$P:$P,'PLM001-財務計算用'!$J:$J,AO$4,'PLM001-財務計算用'!$A:$A,$B28))</f>
        <v/>
      </c>
      <c r="AP28" s="71" t="str">
        <f>IF(SUMIFS('PLM002'!$K:$K,'PLM002'!$C:$C,AO$4,'PLM002'!$F:$F,$B28)=0,"",SUMIFS('PLM002'!$K:$K,'PLM002'!$C:$C,AO$4,'PLM002'!$F:$F,$B28))</f>
        <v/>
      </c>
      <c r="AQ28" s="72" t="str">
        <f>IF(SUMIFS('PLM001-財務計算用'!$P:$P,'PLM001-財務計算用'!$J:$J,AQ$4,'PLM001-財務計算用'!$A:$A,$B28)=0,"",SUMIFS('PLM001-財務計算用'!$P:$P,'PLM001-財務計算用'!$J:$J,AQ$4,'PLM001-財務計算用'!$A:$A,$B28))</f>
        <v/>
      </c>
      <c r="AR28" s="71" t="str">
        <f>IF(SUMIFS('PLM002'!$K:$K,'PLM002'!$C:$C,AQ$4,'PLM002'!$F:$F,$B28)=0,"",SUMIFS('PLM002'!$K:$K,'PLM002'!$C:$C,AQ$4,'PLM002'!$F:$F,$B28))</f>
        <v/>
      </c>
      <c r="AS28" s="72" t="str">
        <f>IF(SUMIFS('PLM001-財務計算用'!$P:$P,'PLM001-財務計算用'!$J:$J,AS$4,'PLM001-財務計算用'!$A:$A,$B28)=0,"",SUMIFS('PLM001-財務計算用'!$P:$P,'PLM001-財務計算用'!$J:$J,AS$4,'PLM001-財務計算用'!$A:$A,$B28))</f>
        <v/>
      </c>
      <c r="AT28" s="71" t="str">
        <f>IF(SUMIFS('PLM002'!$K:$K,'PLM002'!$C:$C,AS$4,'PLM002'!$F:$F,$B28)=0,"",SUMIFS('PLM002'!$K:$K,'PLM002'!$C:$C,AS$4,'PLM002'!$F:$F,$B28))</f>
        <v/>
      </c>
      <c r="AU28" s="72" t="str">
        <f>IF(SUMIFS('PLM001-財務計算用'!$P:$P,'PLM001-財務計算用'!$J:$J,AU$4,'PLM001-財務計算用'!$A:$A,$B28)=0,"",SUMIFS('PLM001-財務計算用'!$P:$P,'PLM001-財務計算用'!$J:$J,AU$4,'PLM001-財務計算用'!$A:$A,$B28))</f>
        <v/>
      </c>
      <c r="AV28" s="71" t="str">
        <f>IF(SUMIFS('PLM002'!$K:$K,'PLM002'!$C:$C,AU$4,'PLM002'!$F:$F,$B28)=0,"",SUMIFS('PLM002'!$K:$K,'PLM002'!$C:$C,AU$4,'PLM002'!$F:$F,$B28))</f>
        <v/>
      </c>
      <c r="AW28" s="72" t="str">
        <f>IF(SUMIFS('PLM001-財務計算用'!$P:$P,'PLM001-財務計算用'!$J:$J,AW$4,'PLM001-財務計算用'!$A:$A,$B28)=0,"",SUMIFS('PLM001-財務計算用'!$P:$P,'PLM001-財務計算用'!$J:$J,AW$4,'PLM001-財務計算用'!$A:$A,$B28))</f>
        <v/>
      </c>
      <c r="AX28" s="71" t="str">
        <f>IF(SUMIFS('PLM002'!$K:$K,'PLM002'!$C:$C,AW$4,'PLM002'!$F:$F,$B28)=0,"",SUMIFS('PLM002'!$K:$K,'PLM002'!$C:$C,AW$4,'PLM002'!$F:$F,$B28))</f>
        <v/>
      </c>
      <c r="AY28" s="72" t="str">
        <f>IF(SUMIFS('PLM001-財務計算用'!$P:$P,'PLM001-財務計算用'!$J:$J,AY$4,'PLM001-財務計算用'!$A:$A,$B28)=0,"",SUMIFS('PLM001-財務計算用'!$P:$P,'PLM001-財務計算用'!$J:$J,AY$4,'PLM001-財務計算用'!$A:$A,$B28))</f>
        <v/>
      </c>
      <c r="AZ28" s="71" t="str">
        <f>IF(SUMIFS('PLM002'!$K:$K,'PLM002'!$C:$C,AY$4,'PLM002'!$F:$F,$B28)=0,"",SUMIFS('PLM002'!$K:$K,'PLM002'!$C:$C,AY$4,'PLM002'!$F:$F,$B28))</f>
        <v/>
      </c>
      <c r="BA28" s="72" t="str">
        <f>IF(SUMIFS('PLM001-財務計算用'!$P:$P,'PLM001-財務計算用'!$J:$J,BA$4,'PLM001-財務計算用'!$A:$A,$B28)=0,"",SUMIFS('PLM001-財務計算用'!$P:$P,'PLM001-財務計算用'!$J:$J,BA$4,'PLM001-財務計算用'!$A:$A,$B28))</f>
        <v/>
      </c>
      <c r="BB28" s="71" t="str">
        <f>IF(SUMIFS('PLM002'!$K:$K,'PLM002'!$C:$C,BA$4,'PLM002'!$F:$F,$B28)=0,"",SUMIFS('PLM002'!$K:$K,'PLM002'!$C:$C,BA$4,'PLM002'!$F:$F,$B28))</f>
        <v/>
      </c>
      <c r="BC28" s="72" t="str">
        <f>IF(SUMIFS('PLM001-財務計算用'!$P:$P,'PLM001-財務計算用'!$J:$J,BC$4,'PLM001-財務計算用'!$A:$A,$B28)=0,"",SUMIFS('PLM001-財務計算用'!$P:$P,'PLM001-財務計算用'!$J:$J,BC$4,'PLM001-財務計算用'!$A:$A,$B28))</f>
        <v/>
      </c>
      <c r="BD28" s="71" t="str">
        <f>IF(SUMIFS('PLM002'!$K:$K,'PLM002'!$C:$C,BC$4,'PLM002'!$F:$F,$B28)=0,"",SUMIFS('PLM002'!$K:$K,'PLM002'!$C:$C,BC$4,'PLM002'!$F:$F,$B28))</f>
        <v/>
      </c>
      <c r="BE28" s="72" t="str">
        <f>IF(SUMIFS('PLM001-財務計算用'!$P:$P,'PLM001-財務計算用'!$J:$J,BE$4,'PLM001-財務計算用'!$A:$A,$B28)=0,"",SUMIFS('PLM001-財務計算用'!$P:$P,'PLM001-財務計算用'!$J:$J,BE$4,'PLM001-財務計算用'!$A:$A,$B28))</f>
        <v/>
      </c>
      <c r="BF28" s="71" t="str">
        <f>IF(SUMIFS('PLM002'!$K:$K,'PLM002'!$C:$C,BE$4,'PLM002'!$F:$F,$B28)=0,"",SUMIFS('PLM002'!$K:$K,'PLM002'!$C:$C,BE$4,'PLM002'!$F:$F,$B28))</f>
        <v/>
      </c>
      <c r="BG28" s="72" t="str">
        <f>IF(SUMIFS('PLM001-財務計算用'!$P:$P,'PLM001-財務計算用'!$J:$J,BG$4,'PLM001-財務計算用'!$A:$A,$B28)=0,"",SUMIFS('PLM001-財務計算用'!$P:$P,'PLM001-財務計算用'!$J:$J,BG$4,'PLM001-財務計算用'!$A:$A,$B28))</f>
        <v/>
      </c>
      <c r="BH28" s="71" t="str">
        <f>IF(SUMIFS('PLM002'!$K:$K,'PLM002'!$C:$C,BG$4,'PLM002'!$F:$F,$B28)=0,"",SUMIFS('PLM002'!$K:$K,'PLM002'!$C:$C,BG$4,'PLM002'!$F:$F,$B28))</f>
        <v/>
      </c>
      <c r="BI28" s="72" t="str">
        <f>IF(SUMIFS('PLM001-財務計算用'!$P:$P,'PLM001-財務計算用'!$J:$J,BI$4,'PLM001-財務計算用'!$A:$A,$B28)=0,"",SUMIFS('PLM001-財務計算用'!$P:$P,'PLM001-財務計算用'!$J:$J,BI$4,'PLM001-財務計算用'!$A:$A,$B28))</f>
        <v/>
      </c>
      <c r="BJ28" s="71" t="str">
        <f>IF(SUMIFS('PLM002'!$K:$K,'PLM002'!$C:$C,BI$4,'PLM002'!$F:$F,$B28)=0,"",SUMIFS('PLM002'!$K:$K,'PLM002'!$C:$C,BI$4,'PLM002'!$F:$F,$B28))</f>
        <v/>
      </c>
      <c r="BK28" s="72" t="str">
        <f>IF(SUMIFS('PLM001-財務計算用'!$P:$P,'PLM001-財務計算用'!$J:$J,BK$4,'PLM001-財務計算用'!$A:$A,$B28)=0,"",SUMIFS('PLM001-財務計算用'!$P:$P,'PLM001-財務計算用'!$J:$J,BK$4,'PLM001-財務計算用'!$A:$A,$B28))</f>
        <v/>
      </c>
      <c r="BL28" s="71" t="str">
        <f>IF(SUMIFS('PLM002'!$K:$K,'PLM002'!$C:$C,BK$4,'PLM002'!$F:$F,$B28)=0,"",SUMIFS('PLM002'!$K:$K,'PLM002'!$C:$C,BK$4,'PLM002'!$F:$F,$B28))</f>
        <v/>
      </c>
      <c r="BM28" s="72" t="str">
        <f>IF(SUMIFS('PLM001-財務計算用'!$P:$P,'PLM001-財務計算用'!$J:$J,BM$4,'PLM001-財務計算用'!$A:$A,$B28)=0,"",SUMIFS('PLM001-財務計算用'!$P:$P,'PLM001-財務計算用'!$J:$J,BM$4,'PLM001-財務計算用'!$A:$A,$B28))</f>
        <v/>
      </c>
      <c r="BN28" s="71" t="str">
        <f>IF(SUMIFS('PLM002'!$K:$K,'PLM002'!$C:$C,BM$4,'PLM002'!$F:$F,$B28)=0,"",SUMIFS('PLM002'!$K:$K,'PLM002'!$C:$C,BM$4,'PLM002'!$F:$F,$B28))</f>
        <v/>
      </c>
      <c r="BO28" s="72" t="str">
        <f>IF(SUMIFS('PLM001-財務計算用'!$P:$P,'PLM001-財務計算用'!$J:$J,BO$4,'PLM001-財務計算用'!$A:$A,$B28)=0,"",SUMIFS('PLM001-財務計算用'!$P:$P,'PLM001-財務計算用'!$J:$J,BO$4,'PLM001-財務計算用'!$A:$A,$B28))</f>
        <v/>
      </c>
      <c r="BP28" s="71" t="str">
        <f>IF(SUMIFS('PLM002'!$K:$K,'PLM002'!$C:$C,BO$4,'PLM002'!$F:$F,$B28)=0,"",SUMIFS('PLM002'!$K:$K,'PLM002'!$C:$C,BO$4,'PLM002'!$F:$F,$B28))</f>
        <v/>
      </c>
      <c r="BQ28" s="72" t="str">
        <f>IF(SUMIFS('PLM001-財務計算用'!$P:$P,'PLM001-財務計算用'!$J:$J,BQ$4,'PLM001-財務計算用'!$A:$A,$B28)=0,"",SUMIFS('PLM001-財務計算用'!$P:$P,'PLM001-財務計算用'!$J:$J,BQ$4,'PLM001-財務計算用'!$A:$A,$B28))</f>
        <v/>
      </c>
      <c r="BR28" s="71" t="str">
        <f>IF(SUMIFS('PLM002'!$K:$K,'PLM002'!$C:$C,BQ$4,'PLM002'!$F:$F,$B28)=0,"",SUMIFS('PLM002'!$K:$K,'PLM002'!$C:$C,BQ$4,'PLM002'!$F:$F,$B28))</f>
        <v/>
      </c>
      <c r="BS28" s="72" t="str">
        <f>IF(SUMIFS('PLM001-財務計算用'!$P:$P,'PLM001-財務計算用'!$J:$J,BS$4,'PLM001-財務計算用'!$A:$A,$B28)=0,"",SUMIFS('PLM001-財務計算用'!$P:$P,'PLM001-財務計算用'!$J:$J,BS$4,'PLM001-財務計算用'!$A:$A,$B28))</f>
        <v/>
      </c>
      <c r="BT28" s="71" t="str">
        <f>IF(SUMIFS('PLM002'!$K:$K,'PLM002'!$C:$C,BS$4,'PLM002'!$F:$F,$B28)=0,"",SUMIFS('PLM002'!$K:$K,'PLM002'!$C:$C,BS$4,'PLM002'!$F:$F,$B28))</f>
        <v/>
      </c>
      <c r="BU28" s="72" t="str">
        <f>IF(SUMIFS('PLM001-財務計算用'!$P:$P,'PLM001-財務計算用'!$J:$J,BU$4,'PLM001-財務計算用'!$A:$A,$B28)=0,"",SUMIFS('PLM001-財務計算用'!$P:$P,'PLM001-財務計算用'!$J:$J,BU$4,'PLM001-財務計算用'!$A:$A,$B28))</f>
        <v/>
      </c>
      <c r="BV28" s="71" t="str">
        <f>IF(SUMIFS('PLM002'!$K:$K,'PLM002'!$C:$C,BU$4,'PLM002'!$F:$F,$B28)=0,"",SUMIFS('PLM002'!$K:$K,'PLM002'!$C:$C,BU$4,'PLM002'!$F:$F,$B28))</f>
        <v/>
      </c>
      <c r="BW28" s="72" t="str">
        <f>IF(SUMIFS('PLM001-財務計算用'!$P:$P,'PLM001-財務計算用'!$J:$J,BW$4,'PLM001-財務計算用'!$A:$A,$B28)=0,"",SUMIFS('PLM001-財務計算用'!$P:$P,'PLM001-財務計算用'!$J:$J,BW$4,'PLM001-財務計算用'!$A:$A,$B28))</f>
        <v/>
      </c>
      <c r="BX28" s="71" t="str">
        <f>IF(SUMIFS('PLM002'!$K:$K,'PLM002'!$C:$C,BW$4,'PLM002'!$F:$F,$B28)=0,"",SUMIFS('PLM002'!$K:$K,'PLM002'!$C:$C,BW$4,'PLM002'!$F:$F,$B28))</f>
        <v/>
      </c>
      <c r="BY28" s="72" t="str">
        <f>IF(SUMIFS('PLM001-財務計算用'!$P:$P,'PLM001-財務計算用'!$J:$J,BY$4,'PLM001-財務計算用'!$A:$A,$B28)=0,"",SUMIFS('PLM001-財務計算用'!$P:$P,'PLM001-財務計算用'!$J:$J,BY$4,'PLM001-財務計算用'!$A:$A,$B28))</f>
        <v/>
      </c>
      <c r="BZ28" s="71" t="str">
        <f>IF(SUMIFS('PLM002'!$K:$K,'PLM002'!$C:$C,BY$4,'PLM002'!$F:$F,$B28)=0,"",SUMIFS('PLM002'!$K:$K,'PLM002'!$C:$C,BY$4,'PLM002'!$F:$F,$B28))</f>
        <v/>
      </c>
      <c r="CA28" s="72" t="str">
        <f>IF(SUMIFS('PLM001-財務計算用'!$P:$P,'PLM001-財務計算用'!$J:$J,CA$4,'PLM001-財務計算用'!$A:$A,$B28)=0,"",SUMIFS('PLM001-財務計算用'!$P:$P,'PLM001-財務計算用'!$J:$J,CA$4,'PLM001-財務計算用'!$A:$A,$B28))</f>
        <v/>
      </c>
      <c r="CB28" s="71" t="str">
        <f>IF(SUMIFS('PLM002'!$K:$K,'PLM002'!$C:$C,CA$4,'PLM002'!$F:$F,$B28)=0,"",SUMIFS('PLM002'!$K:$K,'PLM002'!$C:$C,CA$4,'PLM002'!$F:$F,$B28))</f>
        <v/>
      </c>
      <c r="CC28" s="72" t="str">
        <f>IF(SUMIFS('PLM001-財務計算用'!$P:$P,'PLM001-財務計算用'!$J:$J,CC$4,'PLM001-財務計算用'!$A:$A,$B28)=0,"",SUMIFS('PLM001-財務計算用'!$P:$P,'PLM001-財務計算用'!$J:$J,CC$4,'PLM001-財務計算用'!$A:$A,$B28))</f>
        <v/>
      </c>
      <c r="CD28" s="71" t="str">
        <f>IF(SUMIFS('PLM002'!$K:$K,'PLM002'!$C:$C,CC$4,'PLM002'!$F:$F,$B28)=0,"",SUMIFS('PLM002'!$K:$K,'PLM002'!$C:$C,CC$4,'PLM002'!$F:$F,$B28))</f>
        <v/>
      </c>
      <c r="CE28" s="72" t="str">
        <f>IF(SUMIFS('PLM001-財務計算用'!$P:$P,'PLM001-財務計算用'!$J:$J,CE$4,'PLM001-財務計算用'!$A:$A,$B28)=0,"",SUMIFS('PLM001-財務計算用'!$P:$P,'PLM001-財務計算用'!$J:$J,CE$4,'PLM001-財務計算用'!$A:$A,$B28))</f>
        <v/>
      </c>
      <c r="CF28" s="71" t="str">
        <f>IF(SUMIFS('PLM002'!$K:$K,'PLM002'!$C:$C,CE$4,'PLM002'!$F:$F,$B28)=0,"",SUMIFS('PLM002'!$K:$K,'PLM002'!$C:$C,CE$4,'PLM002'!$F:$F,$B28))</f>
        <v/>
      </c>
      <c r="CG28" s="72" t="str">
        <f>IF(SUMIFS('PLM001-財務計算用'!$P:$P,'PLM001-財務計算用'!$J:$J,CG$4,'PLM001-財務計算用'!$A:$A,$B28)=0,"",SUMIFS('PLM001-財務計算用'!$P:$P,'PLM001-財務計算用'!$J:$J,CG$4,'PLM001-財務計算用'!$A:$A,$B28))</f>
        <v/>
      </c>
      <c r="CH28" s="71" t="str">
        <f>IF(SUMIFS('PLM002'!$K:$K,'PLM002'!$C:$C,CG$4,'PLM002'!$F:$F,$B28)=0,"",SUMIFS('PLM002'!$K:$K,'PLM002'!$C:$C,CG$4,'PLM002'!$F:$F,$B28))</f>
        <v/>
      </c>
      <c r="CI28" s="72" t="str">
        <f>IF(SUMIFS('PLM001-財務計算用'!$P:$P,'PLM001-財務計算用'!$J:$J,CI$4,'PLM001-財務計算用'!$A:$A,$B28)=0,"",SUMIFS('PLM001-財務計算用'!$P:$P,'PLM001-財務計算用'!$J:$J,CI$4,'PLM001-財務計算用'!$A:$A,$B28))</f>
        <v/>
      </c>
      <c r="CJ28" s="71" t="str">
        <f>IF(SUMIFS('PLM002'!$K:$K,'PLM002'!$C:$C,CI$4,'PLM002'!$F:$F,$B28)=0,"",SUMIFS('PLM002'!$K:$K,'PLM002'!$C:$C,CI$4,'PLM002'!$F:$F,$B28))</f>
        <v/>
      </c>
      <c r="CK28" s="72" t="str">
        <f>IF(SUMIFS('PLM001-財務計算用'!$P:$P,'PLM001-財務計算用'!$J:$J,CK$4,'PLM001-財務計算用'!$A:$A,$B28)=0,"",SUMIFS('PLM001-財務計算用'!$P:$P,'PLM001-財務計算用'!$J:$J,CK$4,'PLM001-財務計算用'!$A:$A,$B28))</f>
        <v/>
      </c>
      <c r="CL28" s="71" t="str">
        <f>IF(SUMIFS('PLM002'!$K:$K,'PLM002'!$C:$C,CK$4,'PLM002'!$F:$F,$B28)=0,"",SUMIFS('PLM002'!$K:$K,'PLM002'!$C:$C,CK$4,'PLM002'!$F:$F,$B28))</f>
        <v/>
      </c>
      <c r="CM28" s="72" t="str">
        <f>IF(SUMIFS('PLM001-財務計算用'!$P:$P,'PLM001-財務計算用'!$J:$J,CM$4,'PLM001-財務計算用'!$A:$A,$B28)=0,"",SUMIFS('PLM001-財務計算用'!$P:$P,'PLM001-財務計算用'!$J:$J,CM$4,'PLM001-財務計算用'!$A:$A,$B28))</f>
        <v/>
      </c>
      <c r="CN28" s="71" t="str">
        <f>IF(SUMIFS('PLM002'!$K:$K,'PLM002'!$C:$C,CM$4,'PLM002'!$F:$F,$B28)=0,"",SUMIFS('PLM002'!$K:$K,'PLM002'!$C:$C,CM$4,'PLM002'!$F:$F,$B28))</f>
        <v/>
      </c>
      <c r="CO28" s="72" t="str">
        <f>IF(SUMIFS('PLM001-財務計算用'!$P:$P,'PLM001-財務計算用'!$J:$J,CO$4,'PLM001-財務計算用'!$A:$A,$B28)=0,"",SUMIFS('PLM001-財務計算用'!$P:$P,'PLM001-財務計算用'!$J:$J,CO$4,'PLM001-財務計算用'!$A:$A,$B28))</f>
        <v/>
      </c>
      <c r="CP28" s="71" t="str">
        <f>IF(SUMIFS('PLM002'!$K:$K,'PLM002'!$C:$C,CO$4,'PLM002'!$F:$F,$B28)=0,"",SUMIFS('PLM002'!$K:$K,'PLM002'!$C:$C,CO$4,'PLM002'!$F:$F,$B28))</f>
        <v/>
      </c>
      <c r="CQ28" s="72" t="str">
        <f>IF(SUMIFS('PLM001-財務計算用'!$P:$P,'PLM001-財務計算用'!$J:$J,CQ$4,'PLM001-財務計算用'!$A:$A,$B28)=0,"",SUMIFS('PLM001-財務計算用'!$P:$P,'PLM001-財務計算用'!$J:$J,CQ$4,'PLM001-財務計算用'!$A:$A,$B28))</f>
        <v/>
      </c>
      <c r="CR28" s="71" t="str">
        <f>IF(SUMIFS('PLM002'!$K:$K,'PLM002'!$C:$C,CQ$4,'PLM002'!$F:$F,$B28)=0,"",SUMIFS('PLM002'!$K:$K,'PLM002'!$C:$C,CQ$4,'PLM002'!$F:$F,$B28))</f>
        <v/>
      </c>
      <c r="CS28" s="72" t="str">
        <f>IF(SUMIFS('PLM001-財務計算用'!$P:$P,'PLM001-財務計算用'!$J:$J,CS$4,'PLM001-財務計算用'!$A:$A,$B28)=0,"",SUMIFS('PLM001-財務計算用'!$P:$P,'PLM001-財務計算用'!$J:$J,CS$4,'PLM001-財務計算用'!$A:$A,$B28))</f>
        <v/>
      </c>
      <c r="CT28" s="71" t="str">
        <f>IF(SUMIFS('PLM002'!$K:$K,'PLM002'!$C:$C,CS$4,'PLM002'!$F:$F,$B28)=0,"",SUMIFS('PLM002'!$K:$K,'PLM002'!$C:$C,CS$4,'PLM002'!$F:$F,$B28))</f>
        <v/>
      </c>
      <c r="CU28" s="72" t="str">
        <f>IF(SUMIFS('PLM001-財務計算用'!$P:$P,'PLM001-財務計算用'!$J:$J,CU$4,'PLM001-財務計算用'!$A:$A,$B28)=0,"",SUMIFS('PLM001-財務計算用'!$P:$P,'PLM001-財務計算用'!$J:$J,CU$4,'PLM001-財務計算用'!$A:$A,$B28))</f>
        <v/>
      </c>
      <c r="CV28" s="71" t="str">
        <f>IF(SUMIFS('PLM002'!$K:$K,'PLM002'!$C:$C,CU$4,'PLM002'!$F:$F,$B28)=0,"",SUMIFS('PLM002'!$K:$K,'PLM002'!$C:$C,CU$4,'PLM002'!$F:$F,$B28))</f>
        <v/>
      </c>
      <c r="CW28" s="72" t="str">
        <f>IF(SUMIFS('PLM001-財務計算用'!$P:$P,'PLM001-財務計算用'!$J:$J,CW$4,'PLM001-財務計算用'!$A:$A,$B28)=0,"",SUMIFS('PLM001-財務計算用'!$P:$P,'PLM001-財務計算用'!$J:$J,CW$4,'PLM001-財務計算用'!$A:$A,$B28))</f>
        <v/>
      </c>
      <c r="CX28" s="71" t="str">
        <f>IF(SUMIFS('PLM002'!$K:$K,'PLM002'!$C:$C,CW$4,'PLM002'!$F:$F,$B28)=0,"",SUMIFS('PLM002'!$K:$K,'PLM002'!$C:$C,CW$4,'PLM002'!$F:$F,$B28))</f>
        <v/>
      </c>
      <c r="CY28" s="72" t="str">
        <f>IF(SUMIFS('PLM001-財務計算用'!$P:$P,'PLM001-財務計算用'!$J:$J,CY$4,'PLM001-財務計算用'!$A:$A,$B28)=0,"",SUMIFS('PLM001-財務計算用'!$P:$P,'PLM001-財務計算用'!$J:$J,CY$4,'PLM001-財務計算用'!$A:$A,$B28))</f>
        <v/>
      </c>
      <c r="CZ28" s="71" t="str">
        <f>IF(SUMIFS('PLM002'!$K:$K,'PLM002'!$C:$C,CY$4,'PLM002'!$F:$F,$B28)=0,"",SUMIFS('PLM002'!$K:$K,'PLM002'!$C:$C,CY$4,'PLM002'!$F:$F,$B28))</f>
        <v/>
      </c>
      <c r="DA28" s="72" t="str">
        <f>IF(SUMIFS('PLM001-財務計算用'!$P:$P,'PLM001-財務計算用'!$J:$J,DA$4,'PLM001-財務計算用'!$A:$A,$B28)=0,"",SUMIFS('PLM001-財務計算用'!$P:$P,'PLM001-財務計算用'!$J:$J,DA$4,'PLM001-財務計算用'!$A:$A,$B28))</f>
        <v/>
      </c>
      <c r="DB28" s="71" t="str">
        <f>IF(SUMIFS('PLM002'!$K:$K,'PLM002'!$C:$C,DA$4,'PLM002'!$F:$F,$B28)=0,"",SUMIFS('PLM002'!$K:$K,'PLM002'!$C:$C,DA$4,'PLM002'!$F:$F,$B28))</f>
        <v/>
      </c>
      <c r="DC28" s="72" t="str">
        <f>IF(SUMIFS('PLM001-財務計算用'!$P:$P,'PLM001-財務計算用'!$J:$J,DC$4,'PLM001-財務計算用'!$A:$A,$B28)=0,"",SUMIFS('PLM001-財務計算用'!$P:$P,'PLM001-財務計算用'!$J:$J,DC$4,'PLM001-財務計算用'!$A:$A,$B28))</f>
        <v/>
      </c>
      <c r="DD28" s="71" t="str">
        <f>IF(SUMIFS('PLM002'!$K:$K,'PLM002'!$C:$C,DC$4,'PLM002'!$F:$F,$B28)=0,"",SUMIFS('PLM002'!$K:$K,'PLM002'!$C:$C,DC$4,'PLM002'!$F:$F,$B28))</f>
        <v/>
      </c>
      <c r="DE28" s="72" t="str">
        <f>IF(SUMIFS('PLM001-財務計算用'!$P:$P,'PLM001-財務計算用'!$J:$J,DE$4,'PLM001-財務計算用'!$A:$A,$B28)=0,"",SUMIFS('PLM001-財務計算用'!$P:$P,'PLM001-財務計算用'!$J:$J,DE$4,'PLM001-財務計算用'!$A:$A,$B28))</f>
        <v/>
      </c>
      <c r="DF28" s="71" t="str">
        <f>IF(SUMIFS('PLM002'!$K:$K,'PLM002'!$C:$C,DE$4,'PLM002'!$F:$F,$B28)=0,"",SUMIFS('PLM002'!$K:$K,'PLM002'!$C:$C,DE$4,'PLM002'!$F:$F,$B28))</f>
        <v/>
      </c>
      <c r="DG28" s="72" t="str">
        <f>IF(SUMIFS('PLM001-財務計算用'!$P:$P,'PLM001-財務計算用'!$J:$J,DG$4,'PLM001-財務計算用'!$A:$A,$B28)=0,"",SUMIFS('PLM001-財務計算用'!$P:$P,'PLM001-財務計算用'!$J:$J,DG$4,'PLM001-財務計算用'!$A:$A,$B28))</f>
        <v/>
      </c>
      <c r="DH28" s="71" t="str">
        <f>IF(SUMIFS('PLM002'!$K:$K,'PLM002'!$C:$C,DG$4,'PLM002'!$F:$F,$B28)=0,"",SUMIFS('PLM002'!$K:$K,'PLM002'!$C:$C,DG$4,'PLM002'!$F:$F,$B28))</f>
        <v/>
      </c>
      <c r="DI28" s="72" t="str">
        <f>IF(SUMIFS('PLM001-財務計算用'!$P:$P,'PLM001-財務計算用'!$J:$J,DI$4,'PLM001-財務計算用'!$A:$A,$B28)=0,"",SUMIFS('PLM001-財務計算用'!$P:$P,'PLM001-財務計算用'!$J:$J,DI$4,'PLM001-財務計算用'!$A:$A,$B28))</f>
        <v/>
      </c>
      <c r="DJ28" s="71" t="str">
        <f>IF(SUMIFS('PLM002'!$K:$K,'PLM002'!$C:$C,DI$4,'PLM002'!$F:$F,$B28)=0,"",SUMIFS('PLM002'!$K:$K,'PLM002'!$C:$C,DI$4,'PLM002'!$F:$F,$B28))</f>
        <v/>
      </c>
      <c r="DK28" s="72" t="str">
        <f>IF(SUMIFS('PLM001-財務計算用'!$P:$P,'PLM001-財務計算用'!$J:$J,DK$4,'PLM001-財務計算用'!$A:$A,$B28)=0,"",SUMIFS('PLM001-財務計算用'!$P:$P,'PLM001-財務計算用'!$J:$J,DK$4,'PLM001-財務計算用'!$A:$A,$B28))</f>
        <v/>
      </c>
      <c r="DL28" s="71" t="str">
        <f>IF(SUMIFS('PLM002'!$K:$K,'PLM002'!$C:$C,DK$4,'PLM002'!$F:$F,$B28)=0,"",SUMIFS('PLM002'!$K:$K,'PLM002'!$C:$C,DK$4,'PLM002'!$F:$F,$B28))</f>
        <v/>
      </c>
      <c r="DM28" s="72" t="str">
        <f>IF(SUMIFS('PLM001-財務計算用'!$P:$P,'PLM001-財務計算用'!$J:$J,DM$4,'PLM001-財務計算用'!$A:$A,$B28)=0,"",SUMIFS('PLM001-財務計算用'!$P:$P,'PLM001-財務計算用'!$J:$J,DM$4,'PLM001-財務計算用'!$A:$A,$B28))</f>
        <v/>
      </c>
      <c r="DN28" s="71" t="str">
        <f>IF(SUMIFS('PLM002'!$K:$K,'PLM002'!$C:$C,DM$4,'PLM002'!$F:$F,$B28)=0,"",SUMIFS('PLM002'!$K:$K,'PLM002'!$C:$C,DM$4,'PLM002'!$F:$F,$B28))</f>
        <v/>
      </c>
      <c r="DO28" s="72" t="str">
        <f>IF(SUMIFS('PLM001-財務計算用'!$P:$P,'PLM001-財務計算用'!$J:$J,DO$4,'PLM001-財務計算用'!$A:$A,$B28)=0,"",SUMIFS('PLM001-財務計算用'!$P:$P,'PLM001-財務計算用'!$J:$J,DO$4,'PLM001-財務計算用'!$A:$A,$B28))</f>
        <v/>
      </c>
      <c r="DP28" s="71" t="str">
        <f>IF(SUMIFS('PLM002'!$K:$K,'PLM002'!$C:$C,DO$4,'PLM002'!$F:$F,$B28)=0,"",SUMIFS('PLM002'!$K:$K,'PLM002'!$C:$C,DO$4,'PLM002'!$F:$F,$B28))</f>
        <v/>
      </c>
      <c r="DQ28" s="72" t="str">
        <f>IF(SUMIFS('PLM001-財務計算用'!$P:$P,'PLM001-財務計算用'!$J:$J,DQ$4,'PLM001-財務計算用'!$A:$A,$B28)=0,"",SUMIFS('PLM001-財務計算用'!$P:$P,'PLM001-財務計算用'!$J:$J,DQ$4,'PLM001-財務計算用'!$A:$A,$B28))</f>
        <v/>
      </c>
      <c r="DR28" s="71" t="str">
        <f>IF(SUMIFS('PLM002'!$K:$K,'PLM002'!$C:$C,DQ$4,'PLM002'!$F:$F,$B28)=0,"",SUMIFS('PLM002'!$K:$K,'PLM002'!$C:$C,DQ$4,'PLM002'!$F:$F,$B28))</f>
        <v/>
      </c>
      <c r="DS28" s="72" t="str">
        <f>IF(SUMIFS('PLM001-財務計算用'!$P:$P,'PLM001-財務計算用'!$J:$J,DS$4,'PLM001-財務計算用'!$A:$A,$B28)=0,"",SUMIFS('PLM001-財務計算用'!$P:$P,'PLM001-財務計算用'!$J:$J,DS$4,'PLM001-財務計算用'!$A:$A,$B28))</f>
        <v/>
      </c>
      <c r="DT28" s="71" t="str">
        <f>IF(SUMIFS('PLM002'!$K:$K,'PLM002'!$C:$C,DS$4,'PLM002'!$F:$F,$B28)=0,"",SUMIFS('PLM002'!$K:$K,'PLM002'!$C:$C,DS$4,'PLM002'!$F:$F,$B28))</f>
        <v/>
      </c>
      <c r="DU28" s="72" t="str">
        <f>IF(SUMIFS('PLM001-財務計算用'!$P:$P,'PLM001-財務計算用'!$J:$J,DU$4,'PLM001-財務計算用'!$A:$A,$B28)=0,"",SUMIFS('PLM001-財務計算用'!$P:$P,'PLM001-財務計算用'!$J:$J,DU$4,'PLM001-財務計算用'!$A:$A,$B28))</f>
        <v/>
      </c>
      <c r="DV28" s="71" t="str">
        <f>IF(SUMIFS('PLM002'!$K:$K,'PLM002'!$C:$C,DU$4,'PLM002'!$F:$F,$B28)=0,"",SUMIFS('PLM002'!$K:$K,'PLM002'!$C:$C,DU$4,'PLM002'!$F:$F,$B28))</f>
        <v/>
      </c>
      <c r="DW28" s="72" t="str">
        <f>IF(SUMIFS('PLM001-財務計算用'!$P:$P,'PLM001-財務計算用'!$J:$J,DW$4,'PLM001-財務計算用'!$A:$A,$B28)=0,"",SUMIFS('PLM001-財務計算用'!$P:$P,'PLM001-財務計算用'!$J:$J,DW$4,'PLM001-財務計算用'!$A:$A,$B28))</f>
        <v/>
      </c>
      <c r="DX28" s="71" t="str">
        <f>IF(SUMIFS('PLM002'!$K:$K,'PLM002'!$C:$C,DW$4,'PLM002'!$F:$F,$B28)=0,"",SUMIFS('PLM002'!$K:$K,'PLM002'!$C:$C,DW$4,'PLM002'!$F:$F,$B28))</f>
        <v/>
      </c>
      <c r="DY28" s="72" t="str">
        <f>IF(SUMIFS('PLM001-財務計算用'!$P:$P,'PLM001-財務計算用'!$J:$J,DY$4,'PLM001-財務計算用'!$A:$A,$B28)=0,"",SUMIFS('PLM001-財務計算用'!$P:$P,'PLM001-財務計算用'!$J:$J,DY$4,'PLM001-財務計算用'!$A:$A,$B28))</f>
        <v/>
      </c>
      <c r="DZ28" s="71" t="str">
        <f>IF(SUMIFS('PLM002'!$K:$K,'PLM002'!$C:$C,DY$4,'PLM002'!$F:$F,$B28)=0,"",SUMIFS('PLM002'!$K:$K,'PLM002'!$C:$C,DY$4,'PLM002'!$F:$F,$B28))</f>
        <v/>
      </c>
      <c r="EA28" s="72" t="str">
        <f>IF(SUMIFS('PLM001-財務計算用'!$P:$P,'PLM001-財務計算用'!$J:$J,EA$4,'PLM001-財務計算用'!$A:$A,$B28)=0,"",SUMIFS('PLM001-財務計算用'!$P:$P,'PLM001-財務計算用'!$J:$J,EA$4,'PLM001-財務計算用'!$A:$A,$B28))</f>
        <v/>
      </c>
      <c r="EB28" s="71" t="str">
        <f>IF(SUMIFS('PLM002'!$K:$K,'PLM002'!$C:$C,EA$4,'PLM002'!$F:$F,$B28)=0,"",SUMIFS('PLM002'!$K:$K,'PLM002'!$C:$C,EA$4,'PLM002'!$F:$F,$B28))</f>
        <v/>
      </c>
      <c r="EC28" s="72" t="str">
        <f>IF(SUMIFS('PLM001-財務計算用'!$P:$P,'PLM001-財務計算用'!$J:$J,EC$4,'PLM001-財務計算用'!$A:$A,$B28)=0,"",SUMIFS('PLM001-財務計算用'!$P:$P,'PLM001-財務計算用'!$J:$J,EC$4,'PLM001-財務計算用'!$A:$A,$B28))</f>
        <v/>
      </c>
      <c r="ED28" s="71" t="str">
        <f>IF(SUMIFS('PLM002'!$K:$K,'PLM002'!$C:$C,EC$4,'PLM002'!$F:$F,$B28)=0,"",SUMIFS('PLM002'!$K:$K,'PLM002'!$C:$C,EC$4,'PLM002'!$F:$F,$B28))</f>
        <v/>
      </c>
    </row>
    <row r="29" spans="1:134" ht="13.5">
      <c r="A29" s="96" t="str">
        <f>'PLM014'!A30</f>
        <v>M-養護</v>
      </c>
      <c r="B29" s="178" t="s">
        <v>2053</v>
      </c>
      <c r="C29" s="131" t="str">
        <f>'PLM014'!C30</f>
        <v>PVD二口二位閥展型(DN15、DN20)</v>
      </c>
      <c r="D29" s="97" t="str">
        <f t="shared" si="10"/>
        <v>(M240804R1)  PVD二口二位閥展型(DN15、DN20)</v>
      </c>
      <c r="E29" s="290" t="str">
        <f>'PLM014'!E30</f>
        <v>產品開發</v>
      </c>
      <c r="F29" s="290" t="str">
        <f>'PLM014'!F30</f>
        <v>葉宏政</v>
      </c>
      <c r="G29" s="97" t="str">
        <f>'PLM014'!G30</f>
        <v>Active</v>
      </c>
      <c r="H29" s="98">
        <f>'PLM014'!H30</f>
        <v>45529.666666666664</v>
      </c>
      <c r="I29" s="98">
        <f>'PLM014'!I30</f>
        <v>45896.666666666664</v>
      </c>
      <c r="J29" s="99">
        <f t="shared" si="7"/>
        <v>367</v>
      </c>
      <c r="K29" s="150">
        <f t="shared" si="8"/>
        <v>45804.916666666664</v>
      </c>
      <c r="L29" s="150">
        <f t="shared" si="9"/>
        <v>45878.316666666666</v>
      </c>
      <c r="M29" s="98">
        <f>IF(ISERROR('PLM014'!L30),"",('PLM014'!L30))</f>
        <v>45531</v>
      </c>
      <c r="N29" s="237" t="str">
        <f>IF(IF(ISERROR('PLM014'!N30),"",('PLM014'!N30))=0,"",IF(ISERROR('PLM014'!N30),"",('PLM014'!N30)))</f>
        <v/>
      </c>
      <c r="O29" s="99" t="str">
        <f t="shared" si="0"/>
        <v/>
      </c>
      <c r="P29" s="98">
        <f t="shared" ca="1" si="1"/>
        <v>46044</v>
      </c>
      <c r="Q29" s="99">
        <f t="shared" ca="1" si="2"/>
        <v>513</v>
      </c>
      <c r="R29" s="100">
        <f>'PLM014'!Q30/100</f>
        <v>0.87</v>
      </c>
      <c r="S29" s="139" t="str">
        <f t="shared" ca="1" si="3"/>
        <v>專案延遲 148 天</v>
      </c>
      <c r="U29" s="101">
        <f t="shared" si="4"/>
        <v>510</v>
      </c>
      <c r="V29" s="101">
        <f t="shared" si="5"/>
        <v>1318.5</v>
      </c>
      <c r="W29" s="101">
        <f>IF(SUMIFS('PLM001-財務計算用'!$P:$P,'PLM001-財務計算用'!$A:$A,B29)=0,"未登入",SUMIFS('PLM001-財務計算用'!$P:$P,'PLM001-財務計算用'!$A:$A,B29))</f>
        <v>532</v>
      </c>
      <c r="X29" s="101">
        <f>SUMIFS('PLM002'!$K:$K,'PLM002'!$F:$F,$B29)</f>
        <v>1318.5</v>
      </c>
      <c r="Y29" s="72">
        <f>IF(SUMIFS('PLM001-財務計算用'!$P:$P,'PLM001-財務計算用'!$J:$J,Y$4,'PLM001-財務計算用'!$A:$A,$B29)=0,"",SUMIFS('PLM001-財務計算用'!$P:$P,'PLM001-財務計算用'!$J:$J,Y$4,'PLM001-財務計算用'!$A:$A,$B29))</f>
        <v>4</v>
      </c>
      <c r="Z29" s="71" t="str">
        <f>IF(SUMIFS('PLM002'!$K:$K,'PLM002'!$C:$C,Y$4,'PLM002'!$F:$F,$B29)=0,"",SUMIFS('PLM002'!$K:$K,'PLM002'!$C:$C,Y$4,'PLM002'!$F:$F,$B29))</f>
        <v/>
      </c>
      <c r="AA29" s="72" t="str">
        <f>IF(SUMIFS('PLM001-財務計算用'!$P:$P,'PLM001-財務計算用'!$J:$J,AA$4,'PLM001-財務計算用'!$A:$A,$B29)=0,"",SUMIFS('PLM001-財務計算用'!$P:$P,'PLM001-財務計算用'!$J:$J,AA$4,'PLM001-財務計算用'!$A:$A,$B29))</f>
        <v/>
      </c>
      <c r="AB29" s="71" t="str">
        <f>IF(SUMIFS('PLM002'!$K:$K,'PLM002'!$C:$C,AA$4,'PLM002'!$F:$F,$B29)=0,"",SUMIFS('PLM002'!$K:$K,'PLM002'!$C:$C,AA$4,'PLM002'!$F:$F,$B29))</f>
        <v/>
      </c>
      <c r="AC29" s="72" t="str">
        <f>IF(SUMIFS('PLM001-財務計算用'!$P:$P,'PLM001-財務計算用'!$J:$J,AC$4,'PLM001-財務計算用'!$A:$A,$B29)=0,"",SUMIFS('PLM001-財務計算用'!$P:$P,'PLM001-財務計算用'!$J:$J,AC$4,'PLM001-財務計算用'!$A:$A,$B29))</f>
        <v/>
      </c>
      <c r="AD29" s="71" t="str">
        <f>IF(SUMIFS('PLM002'!$K:$K,'PLM002'!$C:$C,AC$4,'PLM002'!$F:$F,$B29)=0,"",SUMIFS('PLM002'!$K:$K,'PLM002'!$C:$C,AC$4,'PLM002'!$F:$F,$B29))</f>
        <v/>
      </c>
      <c r="AE29" s="72" t="str">
        <f>IF(SUMIFS('PLM001-財務計算用'!$P:$P,'PLM001-財務計算用'!$J:$J,AE$4,'PLM001-財務計算用'!$A:$A,$B29)=0,"",SUMIFS('PLM001-財務計算用'!$P:$P,'PLM001-財務計算用'!$J:$J,AE$4,'PLM001-財務計算用'!$A:$A,$B29))</f>
        <v/>
      </c>
      <c r="AF29" s="71" t="str">
        <f>IF(SUMIFS('PLM002'!$K:$K,'PLM002'!$C:$C,AE$4,'PLM002'!$F:$F,$B29)=0,"",SUMIFS('PLM002'!$K:$K,'PLM002'!$C:$C,AE$4,'PLM002'!$F:$F,$B29))</f>
        <v/>
      </c>
      <c r="AG29" s="72" t="str">
        <f>IF(SUMIFS('PLM001-財務計算用'!$P:$P,'PLM001-財務計算用'!$J:$J,AG$4,'PLM001-財務計算用'!$A:$A,$B29)=0,"",SUMIFS('PLM001-財務計算用'!$P:$P,'PLM001-財務計算用'!$J:$J,AG$4,'PLM001-財務計算用'!$A:$A,$B29))</f>
        <v/>
      </c>
      <c r="AH29" s="71" t="str">
        <f>IF(SUMIFS('PLM002'!$K:$K,'PLM002'!$C:$C,AG$4,'PLM002'!$F:$F,$B29)=0,"",SUMIFS('PLM002'!$K:$K,'PLM002'!$C:$C,AG$4,'PLM002'!$F:$F,$B29))</f>
        <v/>
      </c>
      <c r="AI29" s="72" t="str">
        <f>IF(SUMIFS('PLM001-財務計算用'!$P:$P,'PLM001-財務計算用'!$J:$J,AI$4,'PLM001-財務計算用'!$A:$A,$B29)=0,"",SUMIFS('PLM001-財務計算用'!$P:$P,'PLM001-財務計算用'!$J:$J,AI$4,'PLM001-財務計算用'!$A:$A,$B29))</f>
        <v/>
      </c>
      <c r="AJ29" s="71" t="str">
        <f>IF(SUMIFS('PLM002'!$K:$K,'PLM002'!$C:$C,AI$4,'PLM002'!$F:$F,$B29)=0,"",SUMIFS('PLM002'!$K:$K,'PLM002'!$C:$C,AI$4,'PLM002'!$F:$F,$B29))</f>
        <v/>
      </c>
      <c r="AK29" s="72" t="str">
        <f>IF(SUMIFS('PLM001-財務計算用'!$P:$P,'PLM001-財務計算用'!$J:$J,AK$4,'PLM001-財務計算用'!$A:$A,$B29)=0,"",SUMIFS('PLM001-財務計算用'!$P:$P,'PLM001-財務計算用'!$J:$J,AK$4,'PLM001-財務計算用'!$A:$A,$B29))</f>
        <v/>
      </c>
      <c r="AL29" s="71" t="str">
        <f>IF(SUMIFS('PLM002'!$K:$K,'PLM002'!$C:$C,AK$4,'PLM002'!$F:$F,$B29)=0,"",SUMIFS('PLM002'!$K:$K,'PLM002'!$C:$C,AK$4,'PLM002'!$F:$F,$B29))</f>
        <v/>
      </c>
      <c r="AM29" s="72" t="str">
        <f>IF(SUMIFS('PLM001-財務計算用'!$P:$P,'PLM001-財務計算用'!$J:$J,AM$4,'PLM001-財務計算用'!$A:$A,$B29)=0,"",SUMIFS('PLM001-財務計算用'!$P:$P,'PLM001-財務計算用'!$J:$J,AM$4,'PLM001-財務計算用'!$A:$A,$B29))</f>
        <v/>
      </c>
      <c r="AN29" s="71" t="str">
        <f>IF(SUMIFS('PLM002'!$K:$K,'PLM002'!$C:$C,AM$4,'PLM002'!$F:$F,$B29)=0,"",SUMIFS('PLM002'!$K:$K,'PLM002'!$C:$C,AM$4,'PLM002'!$F:$F,$B29))</f>
        <v/>
      </c>
      <c r="AO29" s="72" t="str">
        <f>IF(SUMIFS('PLM001-財務計算用'!$P:$P,'PLM001-財務計算用'!$J:$J,AO$4,'PLM001-財務計算用'!$A:$A,$B29)=0,"",SUMIFS('PLM001-財務計算用'!$P:$P,'PLM001-財務計算用'!$J:$J,AO$4,'PLM001-財務計算用'!$A:$A,$B29))</f>
        <v/>
      </c>
      <c r="AP29" s="71" t="str">
        <f>IF(SUMIFS('PLM002'!$K:$K,'PLM002'!$C:$C,AO$4,'PLM002'!$F:$F,$B29)=0,"",SUMIFS('PLM002'!$K:$K,'PLM002'!$C:$C,AO$4,'PLM002'!$F:$F,$B29))</f>
        <v/>
      </c>
      <c r="AQ29" s="72" t="str">
        <f>IF(SUMIFS('PLM001-財務計算用'!$P:$P,'PLM001-財務計算用'!$J:$J,AQ$4,'PLM001-財務計算用'!$A:$A,$B29)=0,"",SUMIFS('PLM001-財務計算用'!$P:$P,'PLM001-財務計算用'!$J:$J,AQ$4,'PLM001-財務計算用'!$A:$A,$B29))</f>
        <v/>
      </c>
      <c r="AR29" s="71" t="str">
        <f>IF(SUMIFS('PLM002'!$K:$K,'PLM002'!$C:$C,AQ$4,'PLM002'!$F:$F,$B29)=0,"",SUMIFS('PLM002'!$K:$K,'PLM002'!$C:$C,AQ$4,'PLM002'!$F:$F,$B29))</f>
        <v/>
      </c>
      <c r="AS29" s="72" t="str">
        <f>IF(SUMIFS('PLM001-財務計算用'!$P:$P,'PLM001-財務計算用'!$J:$J,AS$4,'PLM001-財務計算用'!$A:$A,$B29)=0,"",SUMIFS('PLM001-財務計算用'!$P:$P,'PLM001-財務計算用'!$J:$J,AS$4,'PLM001-財務計算用'!$A:$A,$B29))</f>
        <v/>
      </c>
      <c r="AT29" s="71" t="str">
        <f>IF(SUMIFS('PLM002'!$K:$K,'PLM002'!$C:$C,AS$4,'PLM002'!$F:$F,$B29)=0,"",SUMIFS('PLM002'!$K:$K,'PLM002'!$C:$C,AS$4,'PLM002'!$F:$F,$B29))</f>
        <v/>
      </c>
      <c r="AU29" s="72" t="str">
        <f>IF(SUMIFS('PLM001-財務計算用'!$P:$P,'PLM001-財務計算用'!$J:$J,AU$4,'PLM001-財務計算用'!$A:$A,$B29)=0,"",SUMIFS('PLM001-財務計算用'!$P:$P,'PLM001-財務計算用'!$J:$J,AU$4,'PLM001-財務計算用'!$A:$A,$B29))</f>
        <v/>
      </c>
      <c r="AV29" s="71" t="str">
        <f>IF(SUMIFS('PLM002'!$K:$K,'PLM002'!$C:$C,AU$4,'PLM002'!$F:$F,$B29)=0,"",SUMIFS('PLM002'!$K:$K,'PLM002'!$C:$C,AU$4,'PLM002'!$F:$F,$B29))</f>
        <v/>
      </c>
      <c r="AW29" s="72" t="str">
        <f>IF(SUMIFS('PLM001-財務計算用'!$P:$P,'PLM001-財務計算用'!$J:$J,AW$4,'PLM001-財務計算用'!$A:$A,$B29)=0,"",SUMIFS('PLM001-財務計算用'!$P:$P,'PLM001-財務計算用'!$J:$J,AW$4,'PLM001-財務計算用'!$A:$A,$B29))</f>
        <v/>
      </c>
      <c r="AX29" s="71" t="str">
        <f>IF(SUMIFS('PLM002'!$K:$K,'PLM002'!$C:$C,AW$4,'PLM002'!$F:$F,$B29)=0,"",SUMIFS('PLM002'!$K:$K,'PLM002'!$C:$C,AW$4,'PLM002'!$F:$F,$B29))</f>
        <v/>
      </c>
      <c r="AY29" s="72" t="str">
        <f>IF(SUMIFS('PLM001-財務計算用'!$P:$P,'PLM001-財務計算用'!$J:$J,AY$4,'PLM001-財務計算用'!$A:$A,$B29)=0,"",SUMIFS('PLM001-財務計算用'!$P:$P,'PLM001-財務計算用'!$J:$J,AY$4,'PLM001-財務計算用'!$A:$A,$B29))</f>
        <v/>
      </c>
      <c r="AZ29" s="71" t="str">
        <f>IF(SUMIFS('PLM002'!$K:$K,'PLM002'!$C:$C,AY$4,'PLM002'!$F:$F,$B29)=0,"",SUMIFS('PLM002'!$K:$K,'PLM002'!$C:$C,AY$4,'PLM002'!$F:$F,$B29))</f>
        <v/>
      </c>
      <c r="BA29" s="72" t="str">
        <f>IF(SUMIFS('PLM001-財務計算用'!$P:$P,'PLM001-財務計算用'!$J:$J,BA$4,'PLM001-財務計算用'!$A:$A,$B29)=0,"",SUMIFS('PLM001-財務計算用'!$P:$P,'PLM001-財務計算用'!$J:$J,BA$4,'PLM001-財務計算用'!$A:$A,$B29))</f>
        <v/>
      </c>
      <c r="BB29" s="71" t="str">
        <f>IF(SUMIFS('PLM002'!$K:$K,'PLM002'!$C:$C,BA$4,'PLM002'!$F:$F,$B29)=0,"",SUMIFS('PLM002'!$K:$K,'PLM002'!$C:$C,BA$4,'PLM002'!$F:$F,$B29))</f>
        <v/>
      </c>
      <c r="BC29" s="72" t="str">
        <f>IF(SUMIFS('PLM001-財務計算用'!$P:$P,'PLM001-財務計算用'!$J:$J,BC$4,'PLM001-財務計算用'!$A:$A,$B29)=0,"",SUMIFS('PLM001-財務計算用'!$P:$P,'PLM001-財務計算用'!$J:$J,BC$4,'PLM001-財務計算用'!$A:$A,$B29))</f>
        <v/>
      </c>
      <c r="BD29" s="71">
        <f>IF(SUMIFS('PLM002'!$K:$K,'PLM002'!$C:$C,BC$4,'PLM002'!$F:$F,$B29)=0,"",SUMIFS('PLM002'!$K:$K,'PLM002'!$C:$C,BC$4,'PLM002'!$F:$F,$B29))</f>
        <v>1</v>
      </c>
      <c r="BE29" s="72" t="str">
        <f>IF(SUMIFS('PLM001-財務計算用'!$P:$P,'PLM001-財務計算用'!$J:$J,BE$4,'PLM001-財務計算用'!$A:$A,$B29)=0,"",SUMIFS('PLM001-財務計算用'!$P:$P,'PLM001-財務計算用'!$J:$J,BE$4,'PLM001-財務計算用'!$A:$A,$B29))</f>
        <v/>
      </c>
      <c r="BF29" s="71" t="str">
        <f>IF(SUMIFS('PLM002'!$K:$K,'PLM002'!$C:$C,BE$4,'PLM002'!$F:$F,$B29)=0,"",SUMIFS('PLM002'!$K:$K,'PLM002'!$C:$C,BE$4,'PLM002'!$F:$F,$B29))</f>
        <v/>
      </c>
      <c r="BG29" s="72" t="str">
        <f>IF(SUMIFS('PLM001-財務計算用'!$P:$P,'PLM001-財務計算用'!$J:$J,BG$4,'PLM001-財務計算用'!$A:$A,$B29)=0,"",SUMIFS('PLM001-財務計算用'!$P:$P,'PLM001-財務計算用'!$J:$J,BG$4,'PLM001-財務計算用'!$A:$A,$B29))</f>
        <v/>
      </c>
      <c r="BH29" s="71" t="str">
        <f>IF(SUMIFS('PLM002'!$K:$K,'PLM002'!$C:$C,BG$4,'PLM002'!$F:$F,$B29)=0,"",SUMIFS('PLM002'!$K:$K,'PLM002'!$C:$C,BG$4,'PLM002'!$F:$F,$B29))</f>
        <v/>
      </c>
      <c r="BI29" s="72" t="str">
        <f>IF(SUMIFS('PLM001-財務計算用'!$P:$P,'PLM001-財務計算用'!$J:$J,BI$4,'PLM001-財務計算用'!$A:$A,$B29)=0,"",SUMIFS('PLM001-財務計算用'!$P:$P,'PLM001-財務計算用'!$J:$J,BI$4,'PLM001-財務計算用'!$A:$A,$B29))</f>
        <v/>
      </c>
      <c r="BJ29" s="71" t="str">
        <f>IF(SUMIFS('PLM002'!$K:$K,'PLM002'!$C:$C,BI$4,'PLM002'!$F:$F,$B29)=0,"",SUMIFS('PLM002'!$K:$K,'PLM002'!$C:$C,BI$4,'PLM002'!$F:$F,$B29))</f>
        <v/>
      </c>
      <c r="BK29" s="72" t="str">
        <f>IF(SUMIFS('PLM001-財務計算用'!$P:$P,'PLM001-財務計算用'!$J:$J,BK$4,'PLM001-財務計算用'!$A:$A,$B29)=0,"",SUMIFS('PLM001-財務計算用'!$P:$P,'PLM001-財務計算用'!$J:$J,BK$4,'PLM001-財務計算用'!$A:$A,$B29))</f>
        <v/>
      </c>
      <c r="BL29" s="71" t="str">
        <f>IF(SUMIFS('PLM002'!$K:$K,'PLM002'!$C:$C,BK$4,'PLM002'!$F:$F,$B29)=0,"",SUMIFS('PLM002'!$K:$K,'PLM002'!$C:$C,BK$4,'PLM002'!$F:$F,$B29))</f>
        <v/>
      </c>
      <c r="BM29" s="72" t="str">
        <f>IF(SUMIFS('PLM001-財務計算用'!$P:$P,'PLM001-財務計算用'!$J:$J,BM$4,'PLM001-財務計算用'!$A:$A,$B29)=0,"",SUMIFS('PLM001-財務計算用'!$P:$P,'PLM001-財務計算用'!$J:$J,BM$4,'PLM001-財務計算用'!$A:$A,$B29))</f>
        <v/>
      </c>
      <c r="BN29" s="71" t="str">
        <f>IF(SUMIFS('PLM002'!$K:$K,'PLM002'!$C:$C,BM$4,'PLM002'!$F:$F,$B29)=0,"",SUMIFS('PLM002'!$K:$K,'PLM002'!$C:$C,BM$4,'PLM002'!$F:$F,$B29))</f>
        <v/>
      </c>
      <c r="BO29" s="72" t="str">
        <f>IF(SUMIFS('PLM001-財務計算用'!$P:$P,'PLM001-財務計算用'!$J:$J,BO$4,'PLM001-財務計算用'!$A:$A,$B29)=0,"",SUMIFS('PLM001-財務計算用'!$P:$P,'PLM001-財務計算用'!$J:$J,BO$4,'PLM001-財務計算用'!$A:$A,$B29))</f>
        <v/>
      </c>
      <c r="BP29" s="71" t="str">
        <f>IF(SUMIFS('PLM002'!$K:$K,'PLM002'!$C:$C,BO$4,'PLM002'!$F:$F,$B29)=0,"",SUMIFS('PLM002'!$K:$K,'PLM002'!$C:$C,BO$4,'PLM002'!$F:$F,$B29))</f>
        <v/>
      </c>
      <c r="BQ29" s="72" t="str">
        <f>IF(SUMIFS('PLM001-財務計算用'!$P:$P,'PLM001-財務計算用'!$J:$J,BQ$4,'PLM001-財務計算用'!$A:$A,$B29)=0,"",SUMIFS('PLM001-財務計算用'!$P:$P,'PLM001-財務計算用'!$J:$J,BQ$4,'PLM001-財務計算用'!$A:$A,$B29))</f>
        <v/>
      </c>
      <c r="BR29" s="71" t="str">
        <f>IF(SUMIFS('PLM002'!$K:$K,'PLM002'!$C:$C,BQ$4,'PLM002'!$F:$F,$B29)=0,"",SUMIFS('PLM002'!$K:$K,'PLM002'!$C:$C,BQ$4,'PLM002'!$F:$F,$B29))</f>
        <v/>
      </c>
      <c r="BS29" s="72" t="str">
        <f>IF(SUMIFS('PLM001-財務計算用'!$P:$P,'PLM001-財務計算用'!$J:$J,BS$4,'PLM001-財務計算用'!$A:$A,$B29)=0,"",SUMIFS('PLM001-財務計算用'!$P:$P,'PLM001-財務計算用'!$J:$J,BS$4,'PLM001-財務計算用'!$A:$A,$B29))</f>
        <v/>
      </c>
      <c r="BT29" s="71">
        <f>IF(SUMIFS('PLM002'!$K:$K,'PLM002'!$C:$C,BS$4,'PLM002'!$F:$F,$B29)=0,"",SUMIFS('PLM002'!$K:$K,'PLM002'!$C:$C,BS$4,'PLM002'!$F:$F,$B29))</f>
        <v>6</v>
      </c>
      <c r="BU29" s="72">
        <f>IF(SUMIFS('PLM001-財務計算用'!$P:$P,'PLM001-財務計算用'!$J:$J,BU$4,'PLM001-財務計算用'!$A:$A,$B29)=0,"",SUMIFS('PLM001-財務計算用'!$P:$P,'PLM001-財務計算用'!$J:$J,BU$4,'PLM001-財務計算用'!$A:$A,$B29))</f>
        <v>506</v>
      </c>
      <c r="BV29" s="71">
        <f>IF(SUMIFS('PLM002'!$K:$K,'PLM002'!$C:$C,BU$4,'PLM002'!$F:$F,$B29)=0,"",SUMIFS('PLM002'!$K:$K,'PLM002'!$C:$C,BU$4,'PLM002'!$F:$F,$B29))</f>
        <v>1069.5</v>
      </c>
      <c r="BW29" s="72" t="str">
        <f>IF(SUMIFS('PLM001-財務計算用'!$P:$P,'PLM001-財務計算用'!$J:$J,BW$4,'PLM001-財務計算用'!$A:$A,$B29)=0,"",SUMIFS('PLM001-財務計算用'!$P:$P,'PLM001-財務計算用'!$J:$J,BW$4,'PLM001-財務計算用'!$A:$A,$B29))</f>
        <v/>
      </c>
      <c r="BX29" s="71">
        <f>IF(SUMIFS('PLM002'!$K:$K,'PLM002'!$C:$C,BW$4,'PLM002'!$F:$F,$B29)=0,"",SUMIFS('PLM002'!$K:$K,'PLM002'!$C:$C,BW$4,'PLM002'!$F:$F,$B29))</f>
        <v>7</v>
      </c>
      <c r="BY29" s="72" t="str">
        <f>IF(SUMIFS('PLM001-財務計算用'!$P:$P,'PLM001-財務計算用'!$J:$J,BY$4,'PLM001-財務計算用'!$A:$A,$B29)=0,"",SUMIFS('PLM001-財務計算用'!$P:$P,'PLM001-財務計算用'!$J:$J,BY$4,'PLM001-財務計算用'!$A:$A,$B29))</f>
        <v/>
      </c>
      <c r="BZ29" s="71" t="str">
        <f>IF(SUMIFS('PLM002'!$K:$K,'PLM002'!$C:$C,BY$4,'PLM002'!$F:$F,$B29)=0,"",SUMIFS('PLM002'!$K:$K,'PLM002'!$C:$C,BY$4,'PLM002'!$F:$F,$B29))</f>
        <v/>
      </c>
      <c r="CA29" s="72" t="str">
        <f>IF(SUMIFS('PLM001-財務計算用'!$P:$P,'PLM001-財務計算用'!$J:$J,CA$4,'PLM001-財務計算用'!$A:$A,$B29)=0,"",SUMIFS('PLM001-財務計算用'!$P:$P,'PLM001-財務計算用'!$J:$J,CA$4,'PLM001-財務計算用'!$A:$A,$B29))</f>
        <v/>
      </c>
      <c r="CB29" s="71" t="str">
        <f>IF(SUMIFS('PLM002'!$K:$K,'PLM002'!$C:$C,CA$4,'PLM002'!$F:$F,$B29)=0,"",SUMIFS('PLM002'!$K:$K,'PLM002'!$C:$C,CA$4,'PLM002'!$F:$F,$B29))</f>
        <v/>
      </c>
      <c r="CC29" s="72" t="str">
        <f>IF(SUMIFS('PLM001-財務計算用'!$P:$P,'PLM001-財務計算用'!$J:$J,CC$4,'PLM001-財務計算用'!$A:$A,$B29)=0,"",SUMIFS('PLM001-財務計算用'!$P:$P,'PLM001-財務計算用'!$J:$J,CC$4,'PLM001-財務計算用'!$A:$A,$B29))</f>
        <v/>
      </c>
      <c r="CD29" s="71" t="str">
        <f>IF(SUMIFS('PLM002'!$K:$K,'PLM002'!$C:$C,CC$4,'PLM002'!$F:$F,$B29)=0,"",SUMIFS('PLM002'!$K:$K,'PLM002'!$C:$C,CC$4,'PLM002'!$F:$F,$B29))</f>
        <v/>
      </c>
      <c r="CE29" s="72" t="str">
        <f>IF(SUMIFS('PLM001-財務計算用'!$P:$P,'PLM001-財務計算用'!$J:$J,CE$4,'PLM001-財務計算用'!$A:$A,$B29)=0,"",SUMIFS('PLM001-財務計算用'!$P:$P,'PLM001-財務計算用'!$J:$J,CE$4,'PLM001-財務計算用'!$A:$A,$B29))</f>
        <v/>
      </c>
      <c r="CF29" s="71" t="str">
        <f>IF(SUMIFS('PLM002'!$K:$K,'PLM002'!$C:$C,CE$4,'PLM002'!$F:$F,$B29)=0,"",SUMIFS('PLM002'!$K:$K,'PLM002'!$C:$C,CE$4,'PLM002'!$F:$F,$B29))</f>
        <v/>
      </c>
      <c r="CG29" s="72" t="str">
        <f>IF(SUMIFS('PLM001-財務計算用'!$P:$P,'PLM001-財務計算用'!$J:$J,CG$4,'PLM001-財務計算用'!$A:$A,$B29)=0,"",SUMIFS('PLM001-財務計算用'!$P:$P,'PLM001-財務計算用'!$J:$J,CG$4,'PLM001-財務計算用'!$A:$A,$B29))</f>
        <v/>
      </c>
      <c r="CH29" s="71">
        <f>IF(SUMIFS('PLM002'!$K:$K,'PLM002'!$C:$C,CG$4,'PLM002'!$F:$F,$B29)=0,"",SUMIFS('PLM002'!$K:$K,'PLM002'!$C:$C,CG$4,'PLM002'!$F:$F,$B29))</f>
        <v>141</v>
      </c>
      <c r="CI29" s="72" t="str">
        <f>IF(SUMIFS('PLM001-財務計算用'!$P:$P,'PLM001-財務計算用'!$J:$J,CI$4,'PLM001-財務計算用'!$A:$A,$B29)=0,"",SUMIFS('PLM001-財務計算用'!$P:$P,'PLM001-財務計算用'!$J:$J,CI$4,'PLM001-財務計算用'!$A:$A,$B29))</f>
        <v/>
      </c>
      <c r="CJ29" s="71" t="str">
        <f>IF(SUMIFS('PLM002'!$K:$K,'PLM002'!$C:$C,CI$4,'PLM002'!$F:$F,$B29)=0,"",SUMIFS('PLM002'!$K:$K,'PLM002'!$C:$C,CI$4,'PLM002'!$F:$F,$B29))</f>
        <v/>
      </c>
      <c r="CK29" s="72" t="str">
        <f>IF(SUMIFS('PLM001-財務計算用'!$P:$P,'PLM001-財務計算用'!$J:$J,CK$4,'PLM001-財務計算用'!$A:$A,$B29)=0,"",SUMIFS('PLM001-財務計算用'!$P:$P,'PLM001-財務計算用'!$J:$J,CK$4,'PLM001-財務計算用'!$A:$A,$B29))</f>
        <v/>
      </c>
      <c r="CL29" s="71" t="str">
        <f>IF(SUMIFS('PLM002'!$K:$K,'PLM002'!$C:$C,CK$4,'PLM002'!$F:$F,$B29)=0,"",SUMIFS('PLM002'!$K:$K,'PLM002'!$C:$C,CK$4,'PLM002'!$F:$F,$B29))</f>
        <v/>
      </c>
      <c r="CM29" s="72" t="str">
        <f>IF(SUMIFS('PLM001-財務計算用'!$P:$P,'PLM001-財務計算用'!$J:$J,CM$4,'PLM001-財務計算用'!$A:$A,$B29)=0,"",SUMIFS('PLM001-財務計算用'!$P:$P,'PLM001-財務計算用'!$J:$J,CM$4,'PLM001-財務計算用'!$A:$A,$B29))</f>
        <v/>
      </c>
      <c r="CN29" s="71" t="str">
        <f>IF(SUMIFS('PLM002'!$K:$K,'PLM002'!$C:$C,CM$4,'PLM002'!$F:$F,$B29)=0,"",SUMIFS('PLM002'!$K:$K,'PLM002'!$C:$C,CM$4,'PLM002'!$F:$F,$B29))</f>
        <v/>
      </c>
      <c r="CO29" s="72" t="str">
        <f>IF(SUMIFS('PLM001-財務計算用'!$P:$P,'PLM001-財務計算用'!$J:$J,CO$4,'PLM001-財務計算用'!$A:$A,$B29)=0,"",SUMIFS('PLM001-財務計算用'!$P:$P,'PLM001-財務計算用'!$J:$J,CO$4,'PLM001-財務計算用'!$A:$A,$B29))</f>
        <v/>
      </c>
      <c r="CP29" s="71" t="str">
        <f>IF(SUMIFS('PLM002'!$K:$K,'PLM002'!$C:$C,CO$4,'PLM002'!$F:$F,$B29)=0,"",SUMIFS('PLM002'!$K:$K,'PLM002'!$C:$C,CO$4,'PLM002'!$F:$F,$B29))</f>
        <v/>
      </c>
      <c r="CQ29" s="72" t="str">
        <f>IF(SUMIFS('PLM001-財務計算用'!$P:$P,'PLM001-財務計算用'!$J:$J,CQ$4,'PLM001-財務計算用'!$A:$A,$B29)=0,"",SUMIFS('PLM001-財務計算用'!$P:$P,'PLM001-財務計算用'!$J:$J,CQ$4,'PLM001-財務計算用'!$A:$A,$B29))</f>
        <v/>
      </c>
      <c r="CR29" s="71" t="str">
        <f>IF(SUMIFS('PLM002'!$K:$K,'PLM002'!$C:$C,CQ$4,'PLM002'!$F:$F,$B29)=0,"",SUMIFS('PLM002'!$K:$K,'PLM002'!$C:$C,CQ$4,'PLM002'!$F:$F,$B29))</f>
        <v/>
      </c>
      <c r="CS29" s="72" t="str">
        <f>IF(SUMIFS('PLM001-財務計算用'!$P:$P,'PLM001-財務計算用'!$J:$J,CS$4,'PLM001-財務計算用'!$A:$A,$B29)=0,"",SUMIFS('PLM001-財務計算用'!$P:$P,'PLM001-財務計算用'!$J:$J,CS$4,'PLM001-財務計算用'!$A:$A,$B29))</f>
        <v/>
      </c>
      <c r="CT29" s="71">
        <f>IF(SUMIFS('PLM002'!$K:$K,'PLM002'!$C:$C,CS$4,'PLM002'!$F:$F,$B29)=0,"",SUMIFS('PLM002'!$K:$K,'PLM002'!$C:$C,CS$4,'PLM002'!$F:$F,$B29))</f>
        <v>94</v>
      </c>
      <c r="CU29" s="72" t="str">
        <f>IF(SUMIFS('PLM001-財務計算用'!$P:$P,'PLM001-財務計算用'!$J:$J,CU$4,'PLM001-財務計算用'!$A:$A,$B29)=0,"",SUMIFS('PLM001-財務計算用'!$P:$P,'PLM001-財務計算用'!$J:$J,CU$4,'PLM001-財務計算用'!$A:$A,$B29))</f>
        <v/>
      </c>
      <c r="CV29" s="71" t="str">
        <f>IF(SUMIFS('PLM002'!$K:$K,'PLM002'!$C:$C,CU$4,'PLM002'!$F:$F,$B29)=0,"",SUMIFS('PLM002'!$K:$K,'PLM002'!$C:$C,CU$4,'PLM002'!$F:$F,$B29))</f>
        <v/>
      </c>
      <c r="CW29" s="72" t="str">
        <f>IF(SUMIFS('PLM001-財務計算用'!$P:$P,'PLM001-財務計算用'!$J:$J,CW$4,'PLM001-財務計算用'!$A:$A,$B29)=0,"",SUMIFS('PLM001-財務計算用'!$P:$P,'PLM001-財務計算用'!$J:$J,CW$4,'PLM001-財務計算用'!$A:$A,$B29))</f>
        <v/>
      </c>
      <c r="CX29" s="71" t="str">
        <f>IF(SUMIFS('PLM002'!$K:$K,'PLM002'!$C:$C,CW$4,'PLM002'!$F:$F,$B29)=0,"",SUMIFS('PLM002'!$K:$K,'PLM002'!$C:$C,CW$4,'PLM002'!$F:$F,$B29))</f>
        <v/>
      </c>
      <c r="CY29" s="72" t="str">
        <f>IF(SUMIFS('PLM001-財務計算用'!$P:$P,'PLM001-財務計算用'!$J:$J,CY$4,'PLM001-財務計算用'!$A:$A,$B29)=0,"",SUMIFS('PLM001-財務計算用'!$P:$P,'PLM001-財務計算用'!$J:$J,CY$4,'PLM001-財務計算用'!$A:$A,$B29))</f>
        <v/>
      </c>
      <c r="CZ29" s="71" t="str">
        <f>IF(SUMIFS('PLM002'!$K:$K,'PLM002'!$C:$C,CY$4,'PLM002'!$F:$F,$B29)=0,"",SUMIFS('PLM002'!$K:$K,'PLM002'!$C:$C,CY$4,'PLM002'!$F:$F,$B29))</f>
        <v/>
      </c>
      <c r="DA29" s="72" t="str">
        <f>IF(SUMIFS('PLM001-財務計算用'!$P:$P,'PLM001-財務計算用'!$J:$J,DA$4,'PLM001-財務計算用'!$A:$A,$B29)=0,"",SUMIFS('PLM001-財務計算用'!$P:$P,'PLM001-財務計算用'!$J:$J,DA$4,'PLM001-財務計算用'!$A:$A,$B29))</f>
        <v/>
      </c>
      <c r="DB29" s="71" t="str">
        <f>IF(SUMIFS('PLM002'!$K:$K,'PLM002'!$C:$C,DA$4,'PLM002'!$F:$F,$B29)=0,"",SUMIFS('PLM002'!$K:$K,'PLM002'!$C:$C,DA$4,'PLM002'!$F:$F,$B29))</f>
        <v/>
      </c>
      <c r="DC29" s="72">
        <f>IF(SUMIFS('PLM001-財務計算用'!$P:$P,'PLM001-財務計算用'!$J:$J,DC$4,'PLM001-財務計算用'!$A:$A,$B29)=0,"",SUMIFS('PLM001-財務計算用'!$P:$P,'PLM001-財務計算用'!$J:$J,DC$4,'PLM001-財務計算用'!$A:$A,$B29))</f>
        <v>10</v>
      </c>
      <c r="DD29" s="71" t="str">
        <f>IF(SUMIFS('PLM002'!$K:$K,'PLM002'!$C:$C,DC$4,'PLM002'!$F:$F,$B29)=0,"",SUMIFS('PLM002'!$K:$K,'PLM002'!$C:$C,DC$4,'PLM002'!$F:$F,$B29))</f>
        <v/>
      </c>
      <c r="DE29" s="72" t="str">
        <f>IF(SUMIFS('PLM001-財務計算用'!$P:$P,'PLM001-財務計算用'!$J:$J,DE$4,'PLM001-財務計算用'!$A:$A,$B29)=0,"",SUMIFS('PLM001-財務計算用'!$P:$P,'PLM001-財務計算用'!$J:$J,DE$4,'PLM001-財務計算用'!$A:$A,$B29))</f>
        <v/>
      </c>
      <c r="DF29" s="71" t="str">
        <f>IF(SUMIFS('PLM002'!$K:$K,'PLM002'!$C:$C,DE$4,'PLM002'!$F:$F,$B29)=0,"",SUMIFS('PLM002'!$K:$K,'PLM002'!$C:$C,DE$4,'PLM002'!$F:$F,$B29))</f>
        <v/>
      </c>
      <c r="DG29" s="72">
        <f>IF(SUMIFS('PLM001-財務計算用'!$P:$P,'PLM001-財務計算用'!$J:$J,DG$4,'PLM001-財務計算用'!$A:$A,$B29)=0,"",SUMIFS('PLM001-財務計算用'!$P:$P,'PLM001-財務計算用'!$J:$J,DG$4,'PLM001-財務計算用'!$A:$A,$B29))</f>
        <v>8</v>
      </c>
      <c r="DH29" s="71" t="str">
        <f>IF(SUMIFS('PLM002'!$K:$K,'PLM002'!$C:$C,DG$4,'PLM002'!$F:$F,$B29)=0,"",SUMIFS('PLM002'!$K:$K,'PLM002'!$C:$C,DG$4,'PLM002'!$F:$F,$B29))</f>
        <v/>
      </c>
      <c r="DI29" s="72" t="str">
        <f>IF(SUMIFS('PLM001-財務計算用'!$P:$P,'PLM001-財務計算用'!$J:$J,DI$4,'PLM001-財務計算用'!$A:$A,$B29)=0,"",SUMIFS('PLM001-財務計算用'!$P:$P,'PLM001-財務計算用'!$J:$J,DI$4,'PLM001-財務計算用'!$A:$A,$B29))</f>
        <v/>
      </c>
      <c r="DJ29" s="71" t="str">
        <f>IF(SUMIFS('PLM002'!$K:$K,'PLM002'!$C:$C,DI$4,'PLM002'!$F:$F,$B29)=0,"",SUMIFS('PLM002'!$K:$K,'PLM002'!$C:$C,DI$4,'PLM002'!$F:$F,$B29))</f>
        <v/>
      </c>
      <c r="DK29" s="72">
        <f>IF(SUMIFS('PLM001-財務計算用'!$P:$P,'PLM001-財務計算用'!$J:$J,DK$4,'PLM001-財務計算用'!$A:$A,$B29)=0,"",SUMIFS('PLM001-財務計算用'!$P:$P,'PLM001-財務計算用'!$J:$J,DK$4,'PLM001-財務計算用'!$A:$A,$B29))</f>
        <v>4</v>
      </c>
      <c r="DL29" s="71" t="str">
        <f>IF(SUMIFS('PLM002'!$K:$K,'PLM002'!$C:$C,DK$4,'PLM002'!$F:$F,$B29)=0,"",SUMIFS('PLM002'!$K:$K,'PLM002'!$C:$C,DK$4,'PLM002'!$F:$F,$B29))</f>
        <v/>
      </c>
      <c r="DM29" s="72" t="str">
        <f>IF(SUMIFS('PLM001-財務計算用'!$P:$P,'PLM001-財務計算用'!$J:$J,DM$4,'PLM001-財務計算用'!$A:$A,$B29)=0,"",SUMIFS('PLM001-財務計算用'!$P:$P,'PLM001-財務計算用'!$J:$J,DM$4,'PLM001-財務計算用'!$A:$A,$B29))</f>
        <v/>
      </c>
      <c r="DN29" s="71" t="str">
        <f>IF(SUMIFS('PLM002'!$K:$K,'PLM002'!$C:$C,DM$4,'PLM002'!$F:$F,$B29)=0,"",SUMIFS('PLM002'!$K:$K,'PLM002'!$C:$C,DM$4,'PLM002'!$F:$F,$B29))</f>
        <v/>
      </c>
      <c r="DO29" s="72" t="str">
        <f>IF(SUMIFS('PLM001-財務計算用'!$P:$P,'PLM001-財務計算用'!$J:$J,DO$4,'PLM001-財務計算用'!$A:$A,$B29)=0,"",SUMIFS('PLM001-財務計算用'!$P:$P,'PLM001-財務計算用'!$J:$J,DO$4,'PLM001-財務計算用'!$A:$A,$B29))</f>
        <v/>
      </c>
      <c r="DP29" s="71" t="str">
        <f>IF(SUMIFS('PLM002'!$K:$K,'PLM002'!$C:$C,DO$4,'PLM002'!$F:$F,$B29)=0,"",SUMIFS('PLM002'!$K:$K,'PLM002'!$C:$C,DO$4,'PLM002'!$F:$F,$B29))</f>
        <v/>
      </c>
      <c r="DQ29" s="72" t="str">
        <f>IF(SUMIFS('PLM001-財務計算用'!$P:$P,'PLM001-財務計算用'!$J:$J,DQ$4,'PLM001-財務計算用'!$A:$A,$B29)=0,"",SUMIFS('PLM001-財務計算用'!$P:$P,'PLM001-財務計算用'!$J:$J,DQ$4,'PLM001-財務計算用'!$A:$A,$B29))</f>
        <v/>
      </c>
      <c r="DR29" s="71" t="str">
        <f>IF(SUMIFS('PLM002'!$K:$K,'PLM002'!$C:$C,DQ$4,'PLM002'!$F:$F,$B29)=0,"",SUMIFS('PLM002'!$K:$K,'PLM002'!$C:$C,DQ$4,'PLM002'!$F:$F,$B29))</f>
        <v/>
      </c>
      <c r="DS29" s="72" t="str">
        <f>IF(SUMIFS('PLM001-財務計算用'!$P:$P,'PLM001-財務計算用'!$J:$J,DS$4,'PLM001-財務計算用'!$A:$A,$B29)=0,"",SUMIFS('PLM001-財務計算用'!$P:$P,'PLM001-財務計算用'!$J:$J,DS$4,'PLM001-財務計算用'!$A:$A,$B29))</f>
        <v/>
      </c>
      <c r="DT29" s="71" t="str">
        <f>IF(SUMIFS('PLM002'!$K:$K,'PLM002'!$C:$C,DS$4,'PLM002'!$F:$F,$B29)=0,"",SUMIFS('PLM002'!$K:$K,'PLM002'!$C:$C,DS$4,'PLM002'!$F:$F,$B29))</f>
        <v/>
      </c>
      <c r="DU29" s="72" t="str">
        <f>IF(SUMIFS('PLM001-財務計算用'!$P:$P,'PLM001-財務計算用'!$J:$J,DU$4,'PLM001-財務計算用'!$A:$A,$B29)=0,"",SUMIFS('PLM001-財務計算用'!$P:$P,'PLM001-財務計算用'!$J:$J,DU$4,'PLM001-財務計算用'!$A:$A,$B29))</f>
        <v/>
      </c>
      <c r="DV29" s="71" t="str">
        <f>IF(SUMIFS('PLM002'!$K:$K,'PLM002'!$C:$C,DU$4,'PLM002'!$F:$F,$B29)=0,"",SUMIFS('PLM002'!$K:$K,'PLM002'!$C:$C,DU$4,'PLM002'!$F:$F,$B29))</f>
        <v/>
      </c>
      <c r="DW29" s="72" t="str">
        <f>IF(SUMIFS('PLM001-財務計算用'!$P:$P,'PLM001-財務計算用'!$J:$J,DW$4,'PLM001-財務計算用'!$A:$A,$B29)=0,"",SUMIFS('PLM001-財務計算用'!$P:$P,'PLM001-財務計算用'!$J:$J,DW$4,'PLM001-財務計算用'!$A:$A,$B29))</f>
        <v/>
      </c>
      <c r="DX29" s="71" t="str">
        <f>IF(SUMIFS('PLM002'!$K:$K,'PLM002'!$C:$C,DW$4,'PLM002'!$F:$F,$B29)=0,"",SUMIFS('PLM002'!$K:$K,'PLM002'!$C:$C,DW$4,'PLM002'!$F:$F,$B29))</f>
        <v/>
      </c>
      <c r="DY29" s="72" t="str">
        <f>IF(SUMIFS('PLM001-財務計算用'!$P:$P,'PLM001-財務計算用'!$J:$J,DY$4,'PLM001-財務計算用'!$A:$A,$B29)=0,"",SUMIFS('PLM001-財務計算用'!$P:$P,'PLM001-財務計算用'!$J:$J,DY$4,'PLM001-財務計算用'!$A:$A,$B29))</f>
        <v/>
      </c>
      <c r="DZ29" s="71" t="str">
        <f>IF(SUMIFS('PLM002'!$K:$K,'PLM002'!$C:$C,DY$4,'PLM002'!$F:$F,$B29)=0,"",SUMIFS('PLM002'!$K:$K,'PLM002'!$C:$C,DY$4,'PLM002'!$F:$F,$B29))</f>
        <v/>
      </c>
      <c r="EA29" s="72" t="str">
        <f>IF(SUMIFS('PLM001-財務計算用'!$P:$P,'PLM001-財務計算用'!$J:$J,EA$4,'PLM001-財務計算用'!$A:$A,$B29)=0,"",SUMIFS('PLM001-財務計算用'!$P:$P,'PLM001-財務計算用'!$J:$J,EA$4,'PLM001-財務計算用'!$A:$A,$B29))</f>
        <v/>
      </c>
      <c r="EB29" s="71" t="str">
        <f>IF(SUMIFS('PLM002'!$K:$K,'PLM002'!$C:$C,EA$4,'PLM002'!$F:$F,$B29)=0,"",SUMIFS('PLM002'!$K:$K,'PLM002'!$C:$C,EA$4,'PLM002'!$F:$F,$B29))</f>
        <v/>
      </c>
      <c r="EC29" s="72" t="str">
        <f>IF(SUMIFS('PLM001-財務計算用'!$P:$P,'PLM001-財務計算用'!$J:$J,EC$4,'PLM001-財務計算用'!$A:$A,$B29)=0,"",SUMIFS('PLM001-財務計算用'!$P:$P,'PLM001-財務計算用'!$J:$J,EC$4,'PLM001-財務計算用'!$A:$A,$B29))</f>
        <v/>
      </c>
      <c r="ED29" s="71" t="str">
        <f>IF(SUMIFS('PLM002'!$K:$K,'PLM002'!$C:$C,EC$4,'PLM002'!$F:$F,$B29)=0,"",SUMIFS('PLM002'!$K:$K,'PLM002'!$C:$C,EC$4,'PLM002'!$F:$F,$B29))</f>
        <v/>
      </c>
    </row>
    <row r="30" spans="1:134" ht="13.5">
      <c r="A30" s="96" t="str">
        <f>'PLM014'!A31</f>
        <v>M-養護</v>
      </c>
      <c r="B30" s="178" t="s">
        <v>6005</v>
      </c>
      <c r="C30" s="131" t="str">
        <f>'PLM014'!C31</f>
        <v>工業爆炸環境防爆型音叉感測器</v>
      </c>
      <c r="D30" s="97" t="str">
        <f t="shared" si="10"/>
        <v>(M250201C1)  工業爆炸環境防爆型音叉感測器</v>
      </c>
      <c r="E30" s="290" t="str">
        <f>'PLM014'!E31</f>
        <v>研二部</v>
      </c>
      <c r="F30" s="290" t="str">
        <f>'PLM014'!F31</f>
        <v>黃胤綸</v>
      </c>
      <c r="G30" s="97" t="str">
        <f>'PLM014'!G31</f>
        <v>Active</v>
      </c>
      <c r="H30" s="98">
        <f>'PLM014'!H31</f>
        <v>45713.666666666664</v>
      </c>
      <c r="I30" s="98">
        <f>'PLM014'!I31</f>
        <v>45922.666666666664</v>
      </c>
      <c r="J30" s="99">
        <f t="shared" si="7"/>
        <v>209</v>
      </c>
      <c r="K30" s="150">
        <f t="shared" si="8"/>
        <v>45870.416666666664</v>
      </c>
      <c r="L30" s="150">
        <f t="shared" si="9"/>
        <v>45912.216666666667</v>
      </c>
      <c r="M30" s="98">
        <f>IF(ISERROR('PLM014'!L31),"",('PLM014'!L31))</f>
        <v>45713</v>
      </c>
      <c r="N30" s="237" t="str">
        <f>IF(IF(ISERROR('PLM014'!N31),"",('PLM014'!N31))=0,"",IF(ISERROR('PLM014'!N31),"",('PLM014'!N31)))</f>
        <v/>
      </c>
      <c r="O30" s="99" t="str">
        <f t="shared" si="0"/>
        <v/>
      </c>
      <c r="P30" s="98">
        <f t="shared" ca="1" si="1"/>
        <v>46044</v>
      </c>
      <c r="Q30" s="99">
        <f t="shared" ca="1" si="2"/>
        <v>331</v>
      </c>
      <c r="R30" s="100">
        <f>'PLM014'!Q31/100</f>
        <v>0.34</v>
      </c>
      <c r="S30" s="139" t="str">
        <f t="shared" ca="1" si="3"/>
        <v>專案延遲 122 天</v>
      </c>
      <c r="U30" s="101">
        <f t="shared" si="4"/>
        <v>648</v>
      </c>
      <c r="V30" s="101">
        <f t="shared" si="5"/>
        <v>1030</v>
      </c>
      <c r="W30" s="101">
        <f>IF(SUMIFS('PLM001-財務計算用'!$P:$P,'PLM001-財務計算用'!$A:$A,B30)=0,"未登入",SUMIFS('PLM001-財務計算用'!$P:$P,'PLM001-財務計算用'!$A:$A,B30))</f>
        <v>708</v>
      </c>
      <c r="X30" s="101">
        <f>SUMIFS('PLM002'!$K:$K,'PLM002'!$F:$F,$B30)</f>
        <v>1030</v>
      </c>
      <c r="Y30" s="72">
        <f>IF(SUMIFS('PLM001-財務計算用'!$P:$P,'PLM001-財務計算用'!$J:$J,Y$4,'PLM001-財務計算用'!$A:$A,$B30)=0,"",SUMIFS('PLM001-財務計算用'!$P:$P,'PLM001-財務計算用'!$J:$J,Y$4,'PLM001-財務計算用'!$A:$A,$B30))</f>
        <v>4</v>
      </c>
      <c r="Z30" s="71">
        <f>IF(SUMIFS('PLM002'!$K:$K,'PLM002'!$C:$C,Y$4,'PLM002'!$F:$F,$B30)=0,"",SUMIFS('PLM002'!$K:$K,'PLM002'!$C:$C,Y$4,'PLM002'!$F:$F,$B30))</f>
        <v>9.5</v>
      </c>
      <c r="AA30" s="72" t="str">
        <f>IF(SUMIFS('PLM001-財務計算用'!$P:$P,'PLM001-財務計算用'!$J:$J,AA$4,'PLM001-財務計算用'!$A:$A,$B30)=0,"",SUMIFS('PLM001-財務計算用'!$P:$P,'PLM001-財務計算用'!$J:$J,AA$4,'PLM001-財務計算用'!$A:$A,$B30))</f>
        <v/>
      </c>
      <c r="AB30" s="71" t="str">
        <f>IF(SUMIFS('PLM002'!$K:$K,'PLM002'!$C:$C,AA$4,'PLM002'!$F:$F,$B30)=0,"",SUMIFS('PLM002'!$K:$K,'PLM002'!$C:$C,AA$4,'PLM002'!$F:$F,$B30))</f>
        <v/>
      </c>
      <c r="AC30" s="72" t="str">
        <f>IF(SUMIFS('PLM001-財務計算用'!$P:$P,'PLM001-財務計算用'!$J:$J,AC$4,'PLM001-財務計算用'!$A:$A,$B30)=0,"",SUMIFS('PLM001-財務計算用'!$P:$P,'PLM001-財務計算用'!$J:$J,AC$4,'PLM001-財務計算用'!$A:$A,$B30))</f>
        <v/>
      </c>
      <c r="AD30" s="71" t="str">
        <f>IF(SUMIFS('PLM002'!$K:$K,'PLM002'!$C:$C,AC$4,'PLM002'!$F:$F,$B30)=0,"",SUMIFS('PLM002'!$K:$K,'PLM002'!$C:$C,AC$4,'PLM002'!$F:$F,$B30))</f>
        <v/>
      </c>
      <c r="AE30" s="72">
        <f>IF(SUMIFS('PLM001-財務計算用'!$P:$P,'PLM001-財務計算用'!$J:$J,AE$4,'PLM001-財務計算用'!$A:$A,$B30)=0,"",SUMIFS('PLM001-財務計算用'!$P:$P,'PLM001-財務計算用'!$J:$J,AE$4,'PLM001-財務計算用'!$A:$A,$B30))</f>
        <v>80</v>
      </c>
      <c r="AF30" s="71" t="str">
        <f>IF(SUMIFS('PLM002'!$K:$K,'PLM002'!$C:$C,AE$4,'PLM002'!$F:$F,$B30)=0,"",SUMIFS('PLM002'!$K:$K,'PLM002'!$C:$C,AE$4,'PLM002'!$F:$F,$B30))</f>
        <v/>
      </c>
      <c r="AG30" s="72" t="str">
        <f>IF(SUMIFS('PLM001-財務計算用'!$P:$P,'PLM001-財務計算用'!$J:$J,AG$4,'PLM001-財務計算用'!$A:$A,$B30)=0,"",SUMIFS('PLM001-財務計算用'!$P:$P,'PLM001-財務計算用'!$J:$J,AG$4,'PLM001-財務計算用'!$A:$A,$B30))</f>
        <v/>
      </c>
      <c r="AH30" s="71" t="str">
        <f>IF(SUMIFS('PLM002'!$K:$K,'PLM002'!$C:$C,AG$4,'PLM002'!$F:$F,$B30)=0,"",SUMIFS('PLM002'!$K:$K,'PLM002'!$C:$C,AG$4,'PLM002'!$F:$F,$B30))</f>
        <v/>
      </c>
      <c r="AI30" s="72" t="str">
        <f>IF(SUMIFS('PLM001-財務計算用'!$P:$P,'PLM001-財務計算用'!$J:$J,AI$4,'PLM001-財務計算用'!$A:$A,$B30)=0,"",SUMIFS('PLM001-財務計算用'!$P:$P,'PLM001-財務計算用'!$J:$J,AI$4,'PLM001-財務計算用'!$A:$A,$B30))</f>
        <v/>
      </c>
      <c r="AJ30" s="71" t="str">
        <f>IF(SUMIFS('PLM002'!$K:$K,'PLM002'!$C:$C,AI$4,'PLM002'!$F:$F,$B30)=0,"",SUMIFS('PLM002'!$K:$K,'PLM002'!$C:$C,AI$4,'PLM002'!$F:$F,$B30))</f>
        <v/>
      </c>
      <c r="AK30" s="72" t="str">
        <f>IF(SUMIFS('PLM001-財務計算用'!$P:$P,'PLM001-財務計算用'!$J:$J,AK$4,'PLM001-財務計算用'!$A:$A,$B30)=0,"",SUMIFS('PLM001-財務計算用'!$P:$P,'PLM001-財務計算用'!$J:$J,AK$4,'PLM001-財務計算用'!$A:$A,$B30))</f>
        <v/>
      </c>
      <c r="AL30" s="71" t="str">
        <f>IF(SUMIFS('PLM002'!$K:$K,'PLM002'!$C:$C,AK$4,'PLM002'!$F:$F,$B30)=0,"",SUMIFS('PLM002'!$K:$K,'PLM002'!$C:$C,AK$4,'PLM002'!$F:$F,$B30))</f>
        <v/>
      </c>
      <c r="AM30" s="72" t="str">
        <f>IF(SUMIFS('PLM001-財務計算用'!$P:$P,'PLM001-財務計算用'!$J:$J,AM$4,'PLM001-財務計算用'!$A:$A,$B30)=0,"",SUMIFS('PLM001-財務計算用'!$P:$P,'PLM001-財務計算用'!$J:$J,AM$4,'PLM001-財務計算用'!$A:$A,$B30))</f>
        <v/>
      </c>
      <c r="AN30" s="71" t="str">
        <f>IF(SUMIFS('PLM002'!$K:$K,'PLM002'!$C:$C,AM$4,'PLM002'!$F:$F,$B30)=0,"",SUMIFS('PLM002'!$K:$K,'PLM002'!$C:$C,AM$4,'PLM002'!$F:$F,$B30))</f>
        <v/>
      </c>
      <c r="AO30" s="72" t="str">
        <f>IF(SUMIFS('PLM001-財務計算用'!$P:$P,'PLM001-財務計算用'!$J:$J,AO$4,'PLM001-財務計算用'!$A:$A,$B30)=0,"",SUMIFS('PLM001-財務計算用'!$P:$P,'PLM001-財務計算用'!$J:$J,AO$4,'PLM001-財務計算用'!$A:$A,$B30))</f>
        <v/>
      </c>
      <c r="AP30" s="71" t="str">
        <f>IF(SUMIFS('PLM002'!$K:$K,'PLM002'!$C:$C,AO$4,'PLM002'!$F:$F,$B30)=0,"",SUMIFS('PLM002'!$K:$K,'PLM002'!$C:$C,AO$4,'PLM002'!$F:$F,$B30))</f>
        <v/>
      </c>
      <c r="AQ30" s="72">
        <f>IF(SUMIFS('PLM001-財務計算用'!$P:$P,'PLM001-財務計算用'!$J:$J,AQ$4,'PLM001-財務計算用'!$A:$A,$B30)=0,"",SUMIFS('PLM001-財務計算用'!$P:$P,'PLM001-財務計算用'!$J:$J,AQ$4,'PLM001-財務計算用'!$A:$A,$B30))</f>
        <v>32</v>
      </c>
      <c r="AR30" s="71" t="str">
        <f>IF(SUMIFS('PLM002'!$K:$K,'PLM002'!$C:$C,AQ$4,'PLM002'!$F:$F,$B30)=0,"",SUMIFS('PLM002'!$K:$K,'PLM002'!$C:$C,AQ$4,'PLM002'!$F:$F,$B30))</f>
        <v/>
      </c>
      <c r="AS30" s="72" t="str">
        <f>IF(SUMIFS('PLM001-財務計算用'!$P:$P,'PLM001-財務計算用'!$J:$J,AS$4,'PLM001-財務計算用'!$A:$A,$B30)=0,"",SUMIFS('PLM001-財務計算用'!$P:$P,'PLM001-財務計算用'!$J:$J,AS$4,'PLM001-財務計算用'!$A:$A,$B30))</f>
        <v/>
      </c>
      <c r="AT30" s="71" t="str">
        <f>IF(SUMIFS('PLM002'!$K:$K,'PLM002'!$C:$C,AS$4,'PLM002'!$F:$F,$B30)=0,"",SUMIFS('PLM002'!$K:$K,'PLM002'!$C:$C,AS$4,'PLM002'!$F:$F,$B30))</f>
        <v/>
      </c>
      <c r="AU30" s="72" t="str">
        <f>IF(SUMIFS('PLM001-財務計算用'!$P:$P,'PLM001-財務計算用'!$J:$J,AU$4,'PLM001-財務計算用'!$A:$A,$B30)=0,"",SUMIFS('PLM001-財務計算用'!$P:$P,'PLM001-財務計算用'!$J:$J,AU$4,'PLM001-財務計算用'!$A:$A,$B30))</f>
        <v/>
      </c>
      <c r="AV30" s="71" t="str">
        <f>IF(SUMIFS('PLM002'!$K:$K,'PLM002'!$C:$C,AU$4,'PLM002'!$F:$F,$B30)=0,"",SUMIFS('PLM002'!$K:$K,'PLM002'!$C:$C,AU$4,'PLM002'!$F:$F,$B30))</f>
        <v/>
      </c>
      <c r="AW30" s="72" t="str">
        <f>IF(SUMIFS('PLM001-財務計算用'!$P:$P,'PLM001-財務計算用'!$J:$J,AW$4,'PLM001-財務計算用'!$A:$A,$B30)=0,"",SUMIFS('PLM001-財務計算用'!$P:$P,'PLM001-財務計算用'!$J:$J,AW$4,'PLM001-財務計算用'!$A:$A,$B30))</f>
        <v/>
      </c>
      <c r="AX30" s="71" t="str">
        <f>IF(SUMIFS('PLM002'!$K:$K,'PLM002'!$C:$C,AW$4,'PLM002'!$F:$F,$B30)=0,"",SUMIFS('PLM002'!$K:$K,'PLM002'!$C:$C,AW$4,'PLM002'!$F:$F,$B30))</f>
        <v/>
      </c>
      <c r="AY30" s="72" t="str">
        <f>IF(SUMIFS('PLM001-財務計算用'!$P:$P,'PLM001-財務計算用'!$J:$J,AY$4,'PLM001-財務計算用'!$A:$A,$B30)=0,"",SUMIFS('PLM001-財務計算用'!$P:$P,'PLM001-財務計算用'!$J:$J,AY$4,'PLM001-財務計算用'!$A:$A,$B30))</f>
        <v/>
      </c>
      <c r="AZ30" s="71" t="str">
        <f>IF(SUMIFS('PLM002'!$K:$K,'PLM002'!$C:$C,AY$4,'PLM002'!$F:$F,$B30)=0,"",SUMIFS('PLM002'!$K:$K,'PLM002'!$C:$C,AY$4,'PLM002'!$F:$F,$B30))</f>
        <v/>
      </c>
      <c r="BA30" s="72" t="str">
        <f>IF(SUMIFS('PLM001-財務計算用'!$P:$P,'PLM001-財務計算用'!$J:$J,BA$4,'PLM001-財務計算用'!$A:$A,$B30)=0,"",SUMIFS('PLM001-財務計算用'!$P:$P,'PLM001-財務計算用'!$J:$J,BA$4,'PLM001-財務計算用'!$A:$A,$B30))</f>
        <v/>
      </c>
      <c r="BB30" s="71" t="str">
        <f>IF(SUMIFS('PLM002'!$K:$K,'PLM002'!$C:$C,BA$4,'PLM002'!$F:$F,$B30)=0,"",SUMIFS('PLM002'!$K:$K,'PLM002'!$C:$C,BA$4,'PLM002'!$F:$F,$B30))</f>
        <v/>
      </c>
      <c r="BC30" s="72">
        <f>IF(SUMIFS('PLM001-財務計算用'!$P:$P,'PLM001-財務計算用'!$J:$J,BC$4,'PLM001-財務計算用'!$A:$A,$B30)=0,"",SUMIFS('PLM001-財務計算用'!$P:$P,'PLM001-財務計算用'!$J:$J,BC$4,'PLM001-財務計算用'!$A:$A,$B30))</f>
        <v>328</v>
      </c>
      <c r="BD30" s="71">
        <f>IF(SUMIFS('PLM002'!$K:$K,'PLM002'!$C:$C,BC$4,'PLM002'!$F:$F,$B30)=0,"",SUMIFS('PLM002'!$K:$K,'PLM002'!$C:$C,BC$4,'PLM002'!$F:$F,$B30))</f>
        <v>282.5</v>
      </c>
      <c r="BE30" s="72" t="str">
        <f>IF(SUMIFS('PLM001-財務計算用'!$P:$P,'PLM001-財務計算用'!$J:$J,BE$4,'PLM001-財務計算用'!$A:$A,$B30)=0,"",SUMIFS('PLM001-財務計算用'!$P:$P,'PLM001-財務計算用'!$J:$J,BE$4,'PLM001-財務計算用'!$A:$A,$B30))</f>
        <v/>
      </c>
      <c r="BF30" s="71" t="str">
        <f>IF(SUMIFS('PLM002'!$K:$K,'PLM002'!$C:$C,BE$4,'PLM002'!$F:$F,$B30)=0,"",SUMIFS('PLM002'!$K:$K,'PLM002'!$C:$C,BE$4,'PLM002'!$F:$F,$B30))</f>
        <v/>
      </c>
      <c r="BG30" s="72" t="str">
        <f>IF(SUMIFS('PLM001-財務計算用'!$P:$P,'PLM001-財務計算用'!$J:$J,BG$4,'PLM001-財務計算用'!$A:$A,$B30)=0,"",SUMIFS('PLM001-財務計算用'!$P:$P,'PLM001-財務計算用'!$J:$J,BG$4,'PLM001-財務計算用'!$A:$A,$B30))</f>
        <v/>
      </c>
      <c r="BH30" s="71" t="str">
        <f>IF(SUMIFS('PLM002'!$K:$K,'PLM002'!$C:$C,BG$4,'PLM002'!$F:$F,$B30)=0,"",SUMIFS('PLM002'!$K:$K,'PLM002'!$C:$C,BG$4,'PLM002'!$F:$F,$B30))</f>
        <v/>
      </c>
      <c r="BI30" s="72">
        <f>IF(SUMIFS('PLM001-財務計算用'!$P:$P,'PLM001-財務計算用'!$J:$J,BI$4,'PLM001-財務計算用'!$A:$A,$B30)=0,"",SUMIFS('PLM001-財務計算用'!$P:$P,'PLM001-財務計算用'!$J:$J,BI$4,'PLM001-財務計算用'!$A:$A,$B30))</f>
        <v>164</v>
      </c>
      <c r="BJ30" s="71">
        <f>IF(SUMIFS('PLM002'!$K:$K,'PLM002'!$C:$C,BI$4,'PLM002'!$F:$F,$B30)=0,"",SUMIFS('PLM002'!$K:$K,'PLM002'!$C:$C,BI$4,'PLM002'!$F:$F,$B30))</f>
        <v>199.5</v>
      </c>
      <c r="BK30" s="72" t="str">
        <f>IF(SUMIFS('PLM001-財務計算用'!$P:$P,'PLM001-財務計算用'!$J:$J,BK$4,'PLM001-財務計算用'!$A:$A,$B30)=0,"",SUMIFS('PLM001-財務計算用'!$P:$P,'PLM001-財務計算用'!$J:$J,BK$4,'PLM001-財務計算用'!$A:$A,$B30))</f>
        <v/>
      </c>
      <c r="BL30" s="71" t="str">
        <f>IF(SUMIFS('PLM002'!$K:$K,'PLM002'!$C:$C,BK$4,'PLM002'!$F:$F,$B30)=0,"",SUMIFS('PLM002'!$K:$K,'PLM002'!$C:$C,BK$4,'PLM002'!$F:$F,$B30))</f>
        <v/>
      </c>
      <c r="BM30" s="72" t="str">
        <f>IF(SUMIFS('PLM001-財務計算用'!$P:$P,'PLM001-財務計算用'!$J:$J,BM$4,'PLM001-財務計算用'!$A:$A,$B30)=0,"",SUMIFS('PLM001-財務計算用'!$P:$P,'PLM001-財務計算用'!$J:$J,BM$4,'PLM001-財務計算用'!$A:$A,$B30))</f>
        <v/>
      </c>
      <c r="BN30" s="71" t="str">
        <f>IF(SUMIFS('PLM002'!$K:$K,'PLM002'!$C:$C,BM$4,'PLM002'!$F:$F,$B30)=0,"",SUMIFS('PLM002'!$K:$K,'PLM002'!$C:$C,BM$4,'PLM002'!$F:$F,$B30))</f>
        <v/>
      </c>
      <c r="BO30" s="72" t="str">
        <f>IF(SUMIFS('PLM001-財務計算用'!$P:$P,'PLM001-財務計算用'!$J:$J,BO$4,'PLM001-財務計算用'!$A:$A,$B30)=0,"",SUMIFS('PLM001-財務計算用'!$P:$P,'PLM001-財務計算用'!$J:$J,BO$4,'PLM001-財務計算用'!$A:$A,$B30))</f>
        <v/>
      </c>
      <c r="BP30" s="71" t="str">
        <f>IF(SUMIFS('PLM002'!$K:$K,'PLM002'!$C:$C,BO$4,'PLM002'!$F:$F,$B30)=0,"",SUMIFS('PLM002'!$K:$K,'PLM002'!$C:$C,BO$4,'PLM002'!$F:$F,$B30))</f>
        <v/>
      </c>
      <c r="BQ30" s="72" t="str">
        <f>IF(SUMIFS('PLM001-財務計算用'!$P:$P,'PLM001-財務計算用'!$J:$J,BQ$4,'PLM001-財務計算用'!$A:$A,$B30)=0,"",SUMIFS('PLM001-財務計算用'!$P:$P,'PLM001-財務計算用'!$J:$J,BQ$4,'PLM001-財務計算用'!$A:$A,$B30))</f>
        <v/>
      </c>
      <c r="BR30" s="71" t="str">
        <f>IF(SUMIFS('PLM002'!$K:$K,'PLM002'!$C:$C,BQ$4,'PLM002'!$F:$F,$B30)=0,"",SUMIFS('PLM002'!$K:$K,'PLM002'!$C:$C,BQ$4,'PLM002'!$F:$F,$B30))</f>
        <v/>
      </c>
      <c r="BS30" s="72" t="str">
        <f>IF(SUMIFS('PLM001-財務計算用'!$P:$P,'PLM001-財務計算用'!$J:$J,BS$4,'PLM001-財務計算用'!$A:$A,$B30)=0,"",SUMIFS('PLM001-財務計算用'!$P:$P,'PLM001-財務計算用'!$J:$J,BS$4,'PLM001-財務計算用'!$A:$A,$B30))</f>
        <v/>
      </c>
      <c r="BT30" s="71">
        <f>IF(SUMIFS('PLM002'!$K:$K,'PLM002'!$C:$C,BS$4,'PLM002'!$F:$F,$B30)=0,"",SUMIFS('PLM002'!$K:$K,'PLM002'!$C:$C,BS$4,'PLM002'!$F:$F,$B30))</f>
        <v>44</v>
      </c>
      <c r="BU30" s="72" t="str">
        <f>IF(SUMIFS('PLM001-財務計算用'!$P:$P,'PLM001-財務計算用'!$J:$J,BU$4,'PLM001-財務計算用'!$A:$A,$B30)=0,"",SUMIFS('PLM001-財務計算用'!$P:$P,'PLM001-財務計算用'!$J:$J,BU$4,'PLM001-財務計算用'!$A:$A,$B30))</f>
        <v/>
      </c>
      <c r="BV30" s="71" t="str">
        <f>IF(SUMIFS('PLM002'!$K:$K,'PLM002'!$C:$C,BU$4,'PLM002'!$F:$F,$B30)=0,"",SUMIFS('PLM002'!$K:$K,'PLM002'!$C:$C,BU$4,'PLM002'!$F:$F,$B30))</f>
        <v/>
      </c>
      <c r="BW30" s="72">
        <f>IF(SUMIFS('PLM001-財務計算用'!$P:$P,'PLM001-財務計算用'!$J:$J,BW$4,'PLM001-財務計算用'!$A:$A,$B30)=0,"",SUMIFS('PLM001-財務計算用'!$P:$P,'PLM001-財務計算用'!$J:$J,BW$4,'PLM001-財務計算用'!$A:$A,$B30))</f>
        <v>40</v>
      </c>
      <c r="BX30" s="71">
        <f>IF(SUMIFS('PLM002'!$K:$K,'PLM002'!$C:$C,BW$4,'PLM002'!$F:$F,$B30)=0,"",SUMIFS('PLM002'!$K:$K,'PLM002'!$C:$C,BW$4,'PLM002'!$F:$F,$B30))</f>
        <v>494.5</v>
      </c>
      <c r="BY30" s="72" t="str">
        <f>IF(SUMIFS('PLM001-財務計算用'!$P:$P,'PLM001-財務計算用'!$J:$J,BY$4,'PLM001-財務計算用'!$A:$A,$B30)=0,"",SUMIFS('PLM001-財務計算用'!$P:$P,'PLM001-財務計算用'!$J:$J,BY$4,'PLM001-財務計算用'!$A:$A,$B30))</f>
        <v/>
      </c>
      <c r="BZ30" s="71" t="str">
        <f>IF(SUMIFS('PLM002'!$K:$K,'PLM002'!$C:$C,BY$4,'PLM002'!$F:$F,$B30)=0,"",SUMIFS('PLM002'!$K:$K,'PLM002'!$C:$C,BY$4,'PLM002'!$F:$F,$B30))</f>
        <v/>
      </c>
      <c r="CA30" s="72" t="str">
        <f>IF(SUMIFS('PLM001-財務計算用'!$P:$P,'PLM001-財務計算用'!$J:$J,CA$4,'PLM001-財務計算用'!$A:$A,$B30)=0,"",SUMIFS('PLM001-財務計算用'!$P:$P,'PLM001-財務計算用'!$J:$J,CA$4,'PLM001-財務計算用'!$A:$A,$B30))</f>
        <v/>
      </c>
      <c r="CB30" s="71" t="str">
        <f>IF(SUMIFS('PLM002'!$K:$K,'PLM002'!$C:$C,CA$4,'PLM002'!$F:$F,$B30)=0,"",SUMIFS('PLM002'!$K:$K,'PLM002'!$C:$C,CA$4,'PLM002'!$F:$F,$B30))</f>
        <v/>
      </c>
      <c r="CC30" s="72" t="str">
        <f>IF(SUMIFS('PLM001-財務計算用'!$P:$P,'PLM001-財務計算用'!$J:$J,CC$4,'PLM001-財務計算用'!$A:$A,$B30)=0,"",SUMIFS('PLM001-財務計算用'!$P:$P,'PLM001-財務計算用'!$J:$J,CC$4,'PLM001-財務計算用'!$A:$A,$B30))</f>
        <v/>
      </c>
      <c r="CD30" s="71" t="str">
        <f>IF(SUMIFS('PLM002'!$K:$K,'PLM002'!$C:$C,CC$4,'PLM002'!$F:$F,$B30)=0,"",SUMIFS('PLM002'!$K:$K,'PLM002'!$C:$C,CC$4,'PLM002'!$F:$F,$B30))</f>
        <v/>
      </c>
      <c r="CE30" s="72" t="str">
        <f>IF(SUMIFS('PLM001-財務計算用'!$P:$P,'PLM001-財務計算用'!$J:$J,CE$4,'PLM001-財務計算用'!$A:$A,$B30)=0,"",SUMIFS('PLM001-財務計算用'!$P:$P,'PLM001-財務計算用'!$J:$J,CE$4,'PLM001-財務計算用'!$A:$A,$B30))</f>
        <v/>
      </c>
      <c r="CF30" s="71" t="str">
        <f>IF(SUMIFS('PLM002'!$K:$K,'PLM002'!$C:$C,CE$4,'PLM002'!$F:$F,$B30)=0,"",SUMIFS('PLM002'!$K:$K,'PLM002'!$C:$C,CE$4,'PLM002'!$F:$F,$B30))</f>
        <v/>
      </c>
      <c r="CG30" s="72" t="str">
        <f>IF(SUMIFS('PLM001-財務計算用'!$P:$P,'PLM001-財務計算用'!$J:$J,CG$4,'PLM001-財務計算用'!$A:$A,$B30)=0,"",SUMIFS('PLM001-財務計算用'!$P:$P,'PLM001-財務計算用'!$J:$J,CG$4,'PLM001-財務計算用'!$A:$A,$B30))</f>
        <v/>
      </c>
      <c r="CH30" s="71" t="str">
        <f>IF(SUMIFS('PLM002'!$K:$K,'PLM002'!$C:$C,CG$4,'PLM002'!$F:$F,$B30)=0,"",SUMIFS('PLM002'!$K:$K,'PLM002'!$C:$C,CG$4,'PLM002'!$F:$F,$B30))</f>
        <v/>
      </c>
      <c r="CI30" s="72" t="str">
        <f>IF(SUMIFS('PLM001-財務計算用'!$P:$P,'PLM001-財務計算用'!$J:$J,CI$4,'PLM001-財務計算用'!$A:$A,$B30)=0,"",SUMIFS('PLM001-財務計算用'!$P:$P,'PLM001-財務計算用'!$J:$J,CI$4,'PLM001-財務計算用'!$A:$A,$B30))</f>
        <v/>
      </c>
      <c r="CJ30" s="71" t="str">
        <f>IF(SUMIFS('PLM002'!$K:$K,'PLM002'!$C:$C,CI$4,'PLM002'!$F:$F,$B30)=0,"",SUMIFS('PLM002'!$K:$K,'PLM002'!$C:$C,CI$4,'PLM002'!$F:$F,$B30))</f>
        <v/>
      </c>
      <c r="CK30" s="72" t="str">
        <f>IF(SUMIFS('PLM001-財務計算用'!$P:$P,'PLM001-財務計算用'!$J:$J,CK$4,'PLM001-財務計算用'!$A:$A,$B30)=0,"",SUMIFS('PLM001-財務計算用'!$P:$P,'PLM001-財務計算用'!$J:$J,CK$4,'PLM001-財務計算用'!$A:$A,$B30))</f>
        <v/>
      </c>
      <c r="CL30" s="71" t="str">
        <f>IF(SUMIFS('PLM002'!$K:$K,'PLM002'!$C:$C,CK$4,'PLM002'!$F:$F,$B30)=0,"",SUMIFS('PLM002'!$K:$K,'PLM002'!$C:$C,CK$4,'PLM002'!$F:$F,$B30))</f>
        <v/>
      </c>
      <c r="CM30" s="72" t="str">
        <f>IF(SUMIFS('PLM001-財務計算用'!$P:$P,'PLM001-財務計算用'!$J:$J,CM$4,'PLM001-財務計算用'!$A:$A,$B30)=0,"",SUMIFS('PLM001-財務計算用'!$P:$P,'PLM001-財務計算用'!$J:$J,CM$4,'PLM001-財務計算用'!$A:$A,$B30))</f>
        <v/>
      </c>
      <c r="CN30" s="71" t="str">
        <f>IF(SUMIFS('PLM002'!$K:$K,'PLM002'!$C:$C,CM$4,'PLM002'!$F:$F,$B30)=0,"",SUMIFS('PLM002'!$K:$K,'PLM002'!$C:$C,CM$4,'PLM002'!$F:$F,$B30))</f>
        <v/>
      </c>
      <c r="CO30" s="72" t="str">
        <f>IF(SUMIFS('PLM001-財務計算用'!$P:$P,'PLM001-財務計算用'!$J:$J,CO$4,'PLM001-財務計算用'!$A:$A,$B30)=0,"",SUMIFS('PLM001-財務計算用'!$P:$P,'PLM001-財務計算用'!$J:$J,CO$4,'PLM001-財務計算用'!$A:$A,$B30))</f>
        <v/>
      </c>
      <c r="CP30" s="71" t="str">
        <f>IF(SUMIFS('PLM002'!$K:$K,'PLM002'!$C:$C,CO$4,'PLM002'!$F:$F,$B30)=0,"",SUMIFS('PLM002'!$K:$K,'PLM002'!$C:$C,CO$4,'PLM002'!$F:$F,$B30))</f>
        <v/>
      </c>
      <c r="CQ30" s="72" t="str">
        <f>IF(SUMIFS('PLM001-財務計算用'!$P:$P,'PLM001-財務計算用'!$J:$J,CQ$4,'PLM001-財務計算用'!$A:$A,$B30)=0,"",SUMIFS('PLM001-財務計算用'!$P:$P,'PLM001-財務計算用'!$J:$J,CQ$4,'PLM001-財務計算用'!$A:$A,$B30))</f>
        <v/>
      </c>
      <c r="CR30" s="71" t="str">
        <f>IF(SUMIFS('PLM002'!$K:$K,'PLM002'!$C:$C,CQ$4,'PLM002'!$F:$F,$B30)=0,"",SUMIFS('PLM002'!$K:$K,'PLM002'!$C:$C,CQ$4,'PLM002'!$F:$F,$B30))</f>
        <v/>
      </c>
      <c r="CS30" s="72" t="str">
        <f>IF(SUMIFS('PLM001-財務計算用'!$P:$P,'PLM001-財務計算用'!$J:$J,CS$4,'PLM001-財務計算用'!$A:$A,$B30)=0,"",SUMIFS('PLM001-財務計算用'!$P:$P,'PLM001-財務計算用'!$J:$J,CS$4,'PLM001-財務計算用'!$A:$A,$B30))</f>
        <v/>
      </c>
      <c r="CT30" s="71" t="str">
        <f>IF(SUMIFS('PLM002'!$K:$K,'PLM002'!$C:$C,CS$4,'PLM002'!$F:$F,$B30)=0,"",SUMIFS('PLM002'!$K:$K,'PLM002'!$C:$C,CS$4,'PLM002'!$F:$F,$B30))</f>
        <v/>
      </c>
      <c r="CU30" s="72" t="str">
        <f>IF(SUMIFS('PLM001-財務計算用'!$P:$P,'PLM001-財務計算用'!$J:$J,CU$4,'PLM001-財務計算用'!$A:$A,$B30)=0,"",SUMIFS('PLM001-財務計算用'!$P:$P,'PLM001-財務計算用'!$J:$J,CU$4,'PLM001-財務計算用'!$A:$A,$B30))</f>
        <v/>
      </c>
      <c r="CV30" s="71" t="str">
        <f>IF(SUMIFS('PLM002'!$K:$K,'PLM002'!$C:$C,CU$4,'PLM002'!$F:$F,$B30)=0,"",SUMIFS('PLM002'!$K:$K,'PLM002'!$C:$C,CU$4,'PLM002'!$F:$F,$B30))</f>
        <v/>
      </c>
      <c r="CW30" s="72">
        <f>IF(SUMIFS('PLM001-財務計算用'!$P:$P,'PLM001-財務計算用'!$J:$J,CW$4,'PLM001-財務計算用'!$A:$A,$B30)=0,"",SUMIFS('PLM001-財務計算用'!$P:$P,'PLM001-財務計算用'!$J:$J,CW$4,'PLM001-財務計算用'!$A:$A,$B30))</f>
        <v>60</v>
      </c>
      <c r="CX30" s="71" t="str">
        <f>IF(SUMIFS('PLM002'!$K:$K,'PLM002'!$C:$C,CW$4,'PLM002'!$F:$F,$B30)=0,"",SUMIFS('PLM002'!$K:$K,'PLM002'!$C:$C,CW$4,'PLM002'!$F:$F,$B30))</f>
        <v/>
      </c>
      <c r="CY30" s="72" t="str">
        <f>IF(SUMIFS('PLM001-財務計算用'!$P:$P,'PLM001-財務計算用'!$J:$J,CY$4,'PLM001-財務計算用'!$A:$A,$B30)=0,"",SUMIFS('PLM001-財務計算用'!$P:$P,'PLM001-財務計算用'!$J:$J,CY$4,'PLM001-財務計算用'!$A:$A,$B30))</f>
        <v/>
      </c>
      <c r="CZ30" s="71" t="str">
        <f>IF(SUMIFS('PLM002'!$K:$K,'PLM002'!$C:$C,CY$4,'PLM002'!$F:$F,$B30)=0,"",SUMIFS('PLM002'!$K:$K,'PLM002'!$C:$C,CY$4,'PLM002'!$F:$F,$B30))</f>
        <v/>
      </c>
      <c r="DA30" s="72" t="str">
        <f>IF(SUMIFS('PLM001-財務計算用'!$P:$P,'PLM001-財務計算用'!$J:$J,DA$4,'PLM001-財務計算用'!$A:$A,$B30)=0,"",SUMIFS('PLM001-財務計算用'!$P:$P,'PLM001-財務計算用'!$J:$J,DA$4,'PLM001-財務計算用'!$A:$A,$B30))</f>
        <v/>
      </c>
      <c r="DB30" s="71" t="str">
        <f>IF(SUMIFS('PLM002'!$K:$K,'PLM002'!$C:$C,DA$4,'PLM002'!$F:$F,$B30)=0,"",SUMIFS('PLM002'!$K:$K,'PLM002'!$C:$C,DA$4,'PLM002'!$F:$F,$B30))</f>
        <v/>
      </c>
      <c r="DC30" s="72" t="str">
        <f>IF(SUMIFS('PLM001-財務計算用'!$P:$P,'PLM001-財務計算用'!$J:$J,DC$4,'PLM001-財務計算用'!$A:$A,$B30)=0,"",SUMIFS('PLM001-財務計算用'!$P:$P,'PLM001-財務計算用'!$J:$J,DC$4,'PLM001-財務計算用'!$A:$A,$B30))</f>
        <v/>
      </c>
      <c r="DD30" s="71" t="str">
        <f>IF(SUMIFS('PLM002'!$K:$K,'PLM002'!$C:$C,DC$4,'PLM002'!$F:$F,$B30)=0,"",SUMIFS('PLM002'!$K:$K,'PLM002'!$C:$C,DC$4,'PLM002'!$F:$F,$B30))</f>
        <v/>
      </c>
      <c r="DE30" s="72" t="str">
        <f>IF(SUMIFS('PLM001-財務計算用'!$P:$P,'PLM001-財務計算用'!$J:$J,DE$4,'PLM001-財務計算用'!$A:$A,$B30)=0,"",SUMIFS('PLM001-財務計算用'!$P:$P,'PLM001-財務計算用'!$J:$J,DE$4,'PLM001-財務計算用'!$A:$A,$B30))</f>
        <v/>
      </c>
      <c r="DF30" s="71" t="str">
        <f>IF(SUMIFS('PLM002'!$K:$K,'PLM002'!$C:$C,DE$4,'PLM002'!$F:$F,$B30)=0,"",SUMIFS('PLM002'!$K:$K,'PLM002'!$C:$C,DE$4,'PLM002'!$F:$F,$B30))</f>
        <v/>
      </c>
      <c r="DG30" s="72" t="str">
        <f>IF(SUMIFS('PLM001-財務計算用'!$P:$P,'PLM001-財務計算用'!$J:$J,DG$4,'PLM001-財務計算用'!$A:$A,$B30)=0,"",SUMIFS('PLM001-財務計算用'!$P:$P,'PLM001-財務計算用'!$J:$J,DG$4,'PLM001-財務計算用'!$A:$A,$B30))</f>
        <v/>
      </c>
      <c r="DH30" s="71" t="str">
        <f>IF(SUMIFS('PLM002'!$K:$K,'PLM002'!$C:$C,DG$4,'PLM002'!$F:$F,$B30)=0,"",SUMIFS('PLM002'!$K:$K,'PLM002'!$C:$C,DG$4,'PLM002'!$F:$F,$B30))</f>
        <v/>
      </c>
      <c r="DI30" s="72" t="str">
        <f>IF(SUMIFS('PLM001-財務計算用'!$P:$P,'PLM001-財務計算用'!$J:$J,DI$4,'PLM001-財務計算用'!$A:$A,$B30)=0,"",SUMIFS('PLM001-財務計算用'!$P:$P,'PLM001-財務計算用'!$J:$J,DI$4,'PLM001-財務計算用'!$A:$A,$B30))</f>
        <v/>
      </c>
      <c r="DJ30" s="71" t="str">
        <f>IF(SUMIFS('PLM002'!$K:$K,'PLM002'!$C:$C,DI$4,'PLM002'!$F:$F,$B30)=0,"",SUMIFS('PLM002'!$K:$K,'PLM002'!$C:$C,DI$4,'PLM002'!$F:$F,$B30))</f>
        <v/>
      </c>
      <c r="DK30" s="72" t="str">
        <f>IF(SUMIFS('PLM001-財務計算用'!$P:$P,'PLM001-財務計算用'!$J:$J,DK$4,'PLM001-財務計算用'!$A:$A,$B30)=0,"",SUMIFS('PLM001-財務計算用'!$P:$P,'PLM001-財務計算用'!$J:$J,DK$4,'PLM001-財務計算用'!$A:$A,$B30))</f>
        <v/>
      </c>
      <c r="DL30" s="71" t="str">
        <f>IF(SUMIFS('PLM002'!$K:$K,'PLM002'!$C:$C,DK$4,'PLM002'!$F:$F,$B30)=0,"",SUMIFS('PLM002'!$K:$K,'PLM002'!$C:$C,DK$4,'PLM002'!$F:$F,$B30))</f>
        <v/>
      </c>
      <c r="DM30" s="72" t="str">
        <f>IF(SUMIFS('PLM001-財務計算用'!$P:$P,'PLM001-財務計算用'!$J:$J,DM$4,'PLM001-財務計算用'!$A:$A,$B30)=0,"",SUMIFS('PLM001-財務計算用'!$P:$P,'PLM001-財務計算用'!$J:$J,DM$4,'PLM001-財務計算用'!$A:$A,$B30))</f>
        <v/>
      </c>
      <c r="DN30" s="71" t="str">
        <f>IF(SUMIFS('PLM002'!$K:$K,'PLM002'!$C:$C,DM$4,'PLM002'!$F:$F,$B30)=0,"",SUMIFS('PLM002'!$K:$K,'PLM002'!$C:$C,DM$4,'PLM002'!$F:$F,$B30))</f>
        <v/>
      </c>
      <c r="DO30" s="72" t="str">
        <f>IF(SUMIFS('PLM001-財務計算用'!$P:$P,'PLM001-財務計算用'!$J:$J,DO$4,'PLM001-財務計算用'!$A:$A,$B30)=0,"",SUMIFS('PLM001-財務計算用'!$P:$P,'PLM001-財務計算用'!$J:$J,DO$4,'PLM001-財務計算用'!$A:$A,$B30))</f>
        <v/>
      </c>
      <c r="DP30" s="71" t="str">
        <f>IF(SUMIFS('PLM002'!$K:$K,'PLM002'!$C:$C,DO$4,'PLM002'!$F:$F,$B30)=0,"",SUMIFS('PLM002'!$K:$K,'PLM002'!$C:$C,DO$4,'PLM002'!$F:$F,$B30))</f>
        <v/>
      </c>
      <c r="DQ30" s="72" t="str">
        <f>IF(SUMIFS('PLM001-財務計算用'!$P:$P,'PLM001-財務計算用'!$J:$J,DQ$4,'PLM001-財務計算用'!$A:$A,$B30)=0,"",SUMIFS('PLM001-財務計算用'!$P:$P,'PLM001-財務計算用'!$J:$J,DQ$4,'PLM001-財務計算用'!$A:$A,$B30))</f>
        <v/>
      </c>
      <c r="DR30" s="71" t="str">
        <f>IF(SUMIFS('PLM002'!$K:$K,'PLM002'!$C:$C,DQ$4,'PLM002'!$F:$F,$B30)=0,"",SUMIFS('PLM002'!$K:$K,'PLM002'!$C:$C,DQ$4,'PLM002'!$F:$F,$B30))</f>
        <v/>
      </c>
      <c r="DS30" s="72" t="str">
        <f>IF(SUMIFS('PLM001-財務計算用'!$P:$P,'PLM001-財務計算用'!$J:$J,DS$4,'PLM001-財務計算用'!$A:$A,$B30)=0,"",SUMIFS('PLM001-財務計算用'!$P:$P,'PLM001-財務計算用'!$J:$J,DS$4,'PLM001-財務計算用'!$A:$A,$B30))</f>
        <v/>
      </c>
      <c r="DT30" s="71" t="str">
        <f>IF(SUMIFS('PLM002'!$K:$K,'PLM002'!$C:$C,DS$4,'PLM002'!$F:$F,$B30)=0,"",SUMIFS('PLM002'!$K:$K,'PLM002'!$C:$C,DS$4,'PLM002'!$F:$F,$B30))</f>
        <v/>
      </c>
      <c r="DU30" s="72" t="str">
        <f>IF(SUMIFS('PLM001-財務計算用'!$P:$P,'PLM001-財務計算用'!$J:$J,DU$4,'PLM001-財務計算用'!$A:$A,$B30)=0,"",SUMIFS('PLM001-財務計算用'!$P:$P,'PLM001-財務計算用'!$J:$J,DU$4,'PLM001-財務計算用'!$A:$A,$B30))</f>
        <v/>
      </c>
      <c r="DV30" s="71" t="str">
        <f>IF(SUMIFS('PLM002'!$K:$K,'PLM002'!$C:$C,DU$4,'PLM002'!$F:$F,$B30)=0,"",SUMIFS('PLM002'!$K:$K,'PLM002'!$C:$C,DU$4,'PLM002'!$F:$F,$B30))</f>
        <v/>
      </c>
      <c r="DW30" s="72" t="str">
        <f>IF(SUMIFS('PLM001-財務計算用'!$P:$P,'PLM001-財務計算用'!$J:$J,DW$4,'PLM001-財務計算用'!$A:$A,$B30)=0,"",SUMIFS('PLM001-財務計算用'!$P:$P,'PLM001-財務計算用'!$J:$J,DW$4,'PLM001-財務計算用'!$A:$A,$B30))</f>
        <v/>
      </c>
      <c r="DX30" s="71" t="str">
        <f>IF(SUMIFS('PLM002'!$K:$K,'PLM002'!$C:$C,DW$4,'PLM002'!$F:$F,$B30)=0,"",SUMIFS('PLM002'!$K:$K,'PLM002'!$C:$C,DW$4,'PLM002'!$F:$F,$B30))</f>
        <v/>
      </c>
      <c r="DY30" s="72" t="str">
        <f>IF(SUMIFS('PLM001-財務計算用'!$P:$P,'PLM001-財務計算用'!$J:$J,DY$4,'PLM001-財務計算用'!$A:$A,$B30)=0,"",SUMIFS('PLM001-財務計算用'!$P:$P,'PLM001-財務計算用'!$J:$J,DY$4,'PLM001-財務計算用'!$A:$A,$B30))</f>
        <v/>
      </c>
      <c r="DZ30" s="71" t="str">
        <f>IF(SUMIFS('PLM002'!$K:$K,'PLM002'!$C:$C,DY$4,'PLM002'!$F:$F,$B30)=0,"",SUMIFS('PLM002'!$K:$K,'PLM002'!$C:$C,DY$4,'PLM002'!$F:$F,$B30))</f>
        <v/>
      </c>
      <c r="EA30" s="72" t="str">
        <f>IF(SUMIFS('PLM001-財務計算用'!$P:$P,'PLM001-財務計算用'!$J:$J,EA$4,'PLM001-財務計算用'!$A:$A,$B30)=0,"",SUMIFS('PLM001-財務計算用'!$P:$P,'PLM001-財務計算用'!$J:$J,EA$4,'PLM001-財務計算用'!$A:$A,$B30))</f>
        <v/>
      </c>
      <c r="EB30" s="71" t="str">
        <f>IF(SUMIFS('PLM002'!$K:$K,'PLM002'!$C:$C,EA$4,'PLM002'!$F:$F,$B30)=0,"",SUMIFS('PLM002'!$K:$K,'PLM002'!$C:$C,EA$4,'PLM002'!$F:$F,$B30))</f>
        <v/>
      </c>
      <c r="EC30" s="72" t="str">
        <f>IF(SUMIFS('PLM001-財務計算用'!$P:$P,'PLM001-財務計算用'!$J:$J,EC$4,'PLM001-財務計算用'!$A:$A,$B30)=0,"",SUMIFS('PLM001-財務計算用'!$P:$P,'PLM001-財務計算用'!$J:$J,EC$4,'PLM001-財務計算用'!$A:$A,$B30))</f>
        <v/>
      </c>
      <c r="ED30" s="71" t="str">
        <f>IF(SUMIFS('PLM002'!$K:$K,'PLM002'!$C:$C,EC$4,'PLM002'!$F:$F,$B30)=0,"",SUMIFS('PLM002'!$K:$K,'PLM002'!$C:$C,EC$4,'PLM002'!$F:$F,$B30))</f>
        <v/>
      </c>
    </row>
    <row r="31" spans="1:134" ht="13.5">
      <c r="A31" s="96" t="str">
        <f>'PLM014'!A32</f>
        <v>M-養護</v>
      </c>
      <c r="B31" s="178" t="s">
        <v>6337</v>
      </c>
      <c r="C31" s="131" t="str">
        <f>'PLM014'!C32</f>
        <v>一體型電磁流量計北美多重防爆認證</v>
      </c>
      <c r="D31" s="97" t="str">
        <f t="shared" si="10"/>
        <v>(M250301C1)  一體型電磁流量計北美多重防爆認證</v>
      </c>
      <c r="E31" s="290" t="str">
        <f>'PLM014'!E32</f>
        <v>研發一處</v>
      </c>
      <c r="F31" s="290" t="str">
        <f>'PLM014'!F32</f>
        <v>陳威諭</v>
      </c>
      <c r="G31" s="97" t="str">
        <f>'PLM014'!G32</f>
        <v>Active</v>
      </c>
      <c r="H31" s="98">
        <f>'PLM014'!H32</f>
        <v>45725.666666666664</v>
      </c>
      <c r="I31" s="98">
        <f>'PLM014'!I32</f>
        <v>46190.666666666664</v>
      </c>
      <c r="J31" s="99">
        <f t="shared" si="7"/>
        <v>465</v>
      </c>
      <c r="K31" s="150">
        <f t="shared" si="8"/>
        <v>46074.416666666664</v>
      </c>
      <c r="L31" s="150">
        <f t="shared" si="9"/>
        <v>46167.416666666664</v>
      </c>
      <c r="M31" s="98">
        <f>IF(ISERROR('PLM014'!L32),"",('PLM014'!L32))</f>
        <v>45727</v>
      </c>
      <c r="N31" s="237" t="str">
        <f>IF(IF(ISERROR('PLM014'!N32),"",('PLM014'!N32))=0,"",IF(ISERROR('PLM014'!N32),"",('PLM014'!N32)))</f>
        <v/>
      </c>
      <c r="O31" s="99" t="str">
        <f t="shared" si="0"/>
        <v/>
      </c>
      <c r="P31" s="98">
        <f t="shared" ca="1" si="1"/>
        <v>46044</v>
      </c>
      <c r="Q31" s="99">
        <f t="shared" ca="1" si="2"/>
        <v>317</v>
      </c>
      <c r="R31" s="100">
        <f>'PLM014'!Q32/100</f>
        <v>0.62</v>
      </c>
      <c r="S31" s="139" t="str">
        <f t="shared" ca="1" si="3"/>
        <v/>
      </c>
      <c r="U31" s="101">
        <f t="shared" si="4"/>
        <v>336</v>
      </c>
      <c r="V31" s="101">
        <f t="shared" si="5"/>
        <v>1314.5</v>
      </c>
      <c r="W31" s="101">
        <f>IF(SUMIFS('PLM001-財務計算用'!$P:$P,'PLM001-財務計算用'!$A:$A,B31)=0,"未登入",SUMIFS('PLM001-財務計算用'!$P:$P,'PLM001-財務計算用'!$A:$A,B31))</f>
        <v>416</v>
      </c>
      <c r="X31" s="101">
        <f>SUMIFS('PLM002'!$K:$K,'PLM002'!$F:$F,$B31)</f>
        <v>1314.5</v>
      </c>
      <c r="Y31" s="72" t="str">
        <f>IF(SUMIFS('PLM001-財務計算用'!$P:$P,'PLM001-財務計算用'!$J:$J,Y$4,'PLM001-財務計算用'!$A:$A,$B31)=0,"",SUMIFS('PLM001-財務計算用'!$P:$P,'PLM001-財務計算用'!$J:$J,Y$4,'PLM001-財務計算用'!$A:$A,$B31))</f>
        <v/>
      </c>
      <c r="Z31" s="71">
        <f>IF(SUMIFS('PLM002'!$K:$K,'PLM002'!$C:$C,Y$4,'PLM002'!$F:$F,$B31)=0,"",SUMIFS('PLM002'!$K:$K,'PLM002'!$C:$C,Y$4,'PLM002'!$F:$F,$B31))</f>
        <v>106.5</v>
      </c>
      <c r="AA31" s="72" t="str">
        <f>IF(SUMIFS('PLM001-財務計算用'!$P:$P,'PLM001-財務計算用'!$J:$J,AA$4,'PLM001-財務計算用'!$A:$A,$B31)=0,"",SUMIFS('PLM001-財務計算用'!$P:$P,'PLM001-財務計算用'!$J:$J,AA$4,'PLM001-財務計算用'!$A:$A,$B31))</f>
        <v/>
      </c>
      <c r="AB31" s="71" t="str">
        <f>IF(SUMIFS('PLM002'!$K:$K,'PLM002'!$C:$C,AA$4,'PLM002'!$F:$F,$B31)=0,"",SUMIFS('PLM002'!$K:$K,'PLM002'!$C:$C,AA$4,'PLM002'!$F:$F,$B31))</f>
        <v/>
      </c>
      <c r="AC31" s="72" t="str">
        <f>IF(SUMIFS('PLM001-財務計算用'!$P:$P,'PLM001-財務計算用'!$J:$J,AC$4,'PLM001-財務計算用'!$A:$A,$B31)=0,"",SUMIFS('PLM001-財務計算用'!$P:$P,'PLM001-財務計算用'!$J:$J,AC$4,'PLM001-財務計算用'!$A:$A,$B31))</f>
        <v/>
      </c>
      <c r="AD31" s="71" t="str">
        <f>IF(SUMIFS('PLM002'!$K:$K,'PLM002'!$C:$C,AC$4,'PLM002'!$F:$F,$B31)=0,"",SUMIFS('PLM002'!$K:$K,'PLM002'!$C:$C,AC$4,'PLM002'!$F:$F,$B31))</f>
        <v/>
      </c>
      <c r="AE31" s="72" t="str">
        <f>IF(SUMIFS('PLM001-財務計算用'!$P:$P,'PLM001-財務計算用'!$J:$J,AE$4,'PLM001-財務計算用'!$A:$A,$B31)=0,"",SUMIFS('PLM001-財務計算用'!$P:$P,'PLM001-財務計算用'!$J:$J,AE$4,'PLM001-財務計算用'!$A:$A,$B31))</f>
        <v/>
      </c>
      <c r="AF31" s="71" t="str">
        <f>IF(SUMIFS('PLM002'!$K:$K,'PLM002'!$C:$C,AE$4,'PLM002'!$F:$F,$B31)=0,"",SUMIFS('PLM002'!$K:$K,'PLM002'!$C:$C,AE$4,'PLM002'!$F:$F,$B31))</f>
        <v/>
      </c>
      <c r="AG31" s="72">
        <f>IF(SUMIFS('PLM001-財務計算用'!$P:$P,'PLM001-財務計算用'!$J:$J,AG$4,'PLM001-財務計算用'!$A:$A,$B31)=0,"",SUMIFS('PLM001-財務計算用'!$P:$P,'PLM001-財務計算用'!$J:$J,AG$4,'PLM001-財務計算用'!$A:$A,$B31))</f>
        <v>188</v>
      </c>
      <c r="AH31" s="71">
        <f>IF(SUMIFS('PLM002'!$K:$K,'PLM002'!$C:$C,AG$4,'PLM002'!$F:$F,$B31)=0,"",SUMIFS('PLM002'!$K:$K,'PLM002'!$C:$C,AG$4,'PLM002'!$F:$F,$B31))</f>
        <v>454.5</v>
      </c>
      <c r="AI31" s="72" t="str">
        <f>IF(SUMIFS('PLM001-財務計算用'!$P:$P,'PLM001-財務計算用'!$J:$J,AI$4,'PLM001-財務計算用'!$A:$A,$B31)=0,"",SUMIFS('PLM001-財務計算用'!$P:$P,'PLM001-財務計算用'!$J:$J,AI$4,'PLM001-財務計算用'!$A:$A,$B31))</f>
        <v/>
      </c>
      <c r="AJ31" s="71" t="str">
        <f>IF(SUMIFS('PLM002'!$K:$K,'PLM002'!$C:$C,AI$4,'PLM002'!$F:$F,$B31)=0,"",SUMIFS('PLM002'!$K:$K,'PLM002'!$C:$C,AI$4,'PLM002'!$F:$F,$B31))</f>
        <v/>
      </c>
      <c r="AK31" s="72" t="str">
        <f>IF(SUMIFS('PLM001-財務計算用'!$P:$P,'PLM001-財務計算用'!$J:$J,AK$4,'PLM001-財務計算用'!$A:$A,$B31)=0,"",SUMIFS('PLM001-財務計算用'!$P:$P,'PLM001-財務計算用'!$J:$J,AK$4,'PLM001-財務計算用'!$A:$A,$B31))</f>
        <v/>
      </c>
      <c r="AL31" s="71" t="str">
        <f>IF(SUMIFS('PLM002'!$K:$K,'PLM002'!$C:$C,AK$4,'PLM002'!$F:$F,$B31)=0,"",SUMIFS('PLM002'!$K:$K,'PLM002'!$C:$C,AK$4,'PLM002'!$F:$F,$B31))</f>
        <v/>
      </c>
      <c r="AM31" s="72" t="str">
        <f>IF(SUMIFS('PLM001-財務計算用'!$P:$P,'PLM001-財務計算用'!$J:$J,AM$4,'PLM001-財務計算用'!$A:$A,$B31)=0,"",SUMIFS('PLM001-財務計算用'!$P:$P,'PLM001-財務計算用'!$J:$J,AM$4,'PLM001-財務計算用'!$A:$A,$B31))</f>
        <v/>
      </c>
      <c r="AN31" s="71" t="str">
        <f>IF(SUMIFS('PLM002'!$K:$K,'PLM002'!$C:$C,AM$4,'PLM002'!$F:$F,$B31)=0,"",SUMIFS('PLM002'!$K:$K,'PLM002'!$C:$C,AM$4,'PLM002'!$F:$F,$B31))</f>
        <v/>
      </c>
      <c r="AO31" s="72" t="str">
        <f>IF(SUMIFS('PLM001-財務計算用'!$P:$P,'PLM001-財務計算用'!$J:$J,AO$4,'PLM001-財務計算用'!$A:$A,$B31)=0,"",SUMIFS('PLM001-財務計算用'!$P:$P,'PLM001-財務計算用'!$J:$J,AO$4,'PLM001-財務計算用'!$A:$A,$B31))</f>
        <v/>
      </c>
      <c r="AP31" s="71" t="str">
        <f>IF(SUMIFS('PLM002'!$K:$K,'PLM002'!$C:$C,AO$4,'PLM002'!$F:$F,$B31)=0,"",SUMIFS('PLM002'!$K:$K,'PLM002'!$C:$C,AO$4,'PLM002'!$F:$F,$B31))</f>
        <v/>
      </c>
      <c r="AQ31" s="72" t="str">
        <f>IF(SUMIFS('PLM001-財務計算用'!$P:$P,'PLM001-財務計算用'!$J:$J,AQ$4,'PLM001-財務計算用'!$A:$A,$B31)=0,"",SUMIFS('PLM001-財務計算用'!$P:$P,'PLM001-財務計算用'!$J:$J,AQ$4,'PLM001-財務計算用'!$A:$A,$B31))</f>
        <v/>
      </c>
      <c r="AR31" s="71" t="str">
        <f>IF(SUMIFS('PLM002'!$K:$K,'PLM002'!$C:$C,AQ$4,'PLM002'!$F:$F,$B31)=0,"",SUMIFS('PLM002'!$K:$K,'PLM002'!$C:$C,AQ$4,'PLM002'!$F:$F,$B31))</f>
        <v/>
      </c>
      <c r="AS31" s="72" t="str">
        <f>IF(SUMIFS('PLM001-財務計算用'!$P:$P,'PLM001-財務計算用'!$J:$J,AS$4,'PLM001-財務計算用'!$A:$A,$B31)=0,"",SUMIFS('PLM001-財務計算用'!$P:$P,'PLM001-財務計算用'!$J:$J,AS$4,'PLM001-財務計算用'!$A:$A,$B31))</f>
        <v/>
      </c>
      <c r="AT31" s="71" t="str">
        <f>IF(SUMIFS('PLM002'!$K:$K,'PLM002'!$C:$C,AS$4,'PLM002'!$F:$F,$B31)=0,"",SUMIFS('PLM002'!$K:$K,'PLM002'!$C:$C,AS$4,'PLM002'!$F:$F,$B31))</f>
        <v/>
      </c>
      <c r="AU31" s="72" t="str">
        <f>IF(SUMIFS('PLM001-財務計算用'!$P:$P,'PLM001-財務計算用'!$J:$J,AU$4,'PLM001-財務計算用'!$A:$A,$B31)=0,"",SUMIFS('PLM001-財務計算用'!$P:$P,'PLM001-財務計算用'!$J:$J,AU$4,'PLM001-財務計算用'!$A:$A,$B31))</f>
        <v/>
      </c>
      <c r="AV31" s="71" t="str">
        <f>IF(SUMIFS('PLM002'!$K:$K,'PLM002'!$C:$C,AU$4,'PLM002'!$F:$F,$B31)=0,"",SUMIFS('PLM002'!$K:$K,'PLM002'!$C:$C,AU$4,'PLM002'!$F:$F,$B31))</f>
        <v/>
      </c>
      <c r="AW31" s="72" t="str">
        <f>IF(SUMIFS('PLM001-財務計算用'!$P:$P,'PLM001-財務計算用'!$J:$J,AW$4,'PLM001-財務計算用'!$A:$A,$B31)=0,"",SUMIFS('PLM001-財務計算用'!$P:$P,'PLM001-財務計算用'!$J:$J,AW$4,'PLM001-財務計算用'!$A:$A,$B31))</f>
        <v/>
      </c>
      <c r="AX31" s="71" t="str">
        <f>IF(SUMIFS('PLM002'!$K:$K,'PLM002'!$C:$C,AW$4,'PLM002'!$F:$F,$B31)=0,"",SUMIFS('PLM002'!$K:$K,'PLM002'!$C:$C,AW$4,'PLM002'!$F:$F,$B31))</f>
        <v/>
      </c>
      <c r="AY31" s="72" t="str">
        <f>IF(SUMIFS('PLM001-財務計算用'!$P:$P,'PLM001-財務計算用'!$J:$J,AY$4,'PLM001-財務計算用'!$A:$A,$B31)=0,"",SUMIFS('PLM001-財務計算用'!$P:$P,'PLM001-財務計算用'!$J:$J,AY$4,'PLM001-財務計算用'!$A:$A,$B31))</f>
        <v/>
      </c>
      <c r="AZ31" s="71" t="str">
        <f>IF(SUMIFS('PLM002'!$K:$K,'PLM002'!$C:$C,AY$4,'PLM002'!$F:$F,$B31)=0,"",SUMIFS('PLM002'!$K:$K,'PLM002'!$C:$C,AY$4,'PLM002'!$F:$F,$B31))</f>
        <v/>
      </c>
      <c r="BA31" s="72" t="str">
        <f>IF(SUMIFS('PLM001-財務計算用'!$P:$P,'PLM001-財務計算用'!$J:$J,BA$4,'PLM001-財務計算用'!$A:$A,$B31)=0,"",SUMIFS('PLM001-財務計算用'!$P:$P,'PLM001-財務計算用'!$J:$J,BA$4,'PLM001-財務計算用'!$A:$A,$B31))</f>
        <v/>
      </c>
      <c r="BB31" s="71" t="str">
        <f>IF(SUMIFS('PLM002'!$K:$K,'PLM002'!$C:$C,BA$4,'PLM002'!$F:$F,$B31)=0,"",SUMIFS('PLM002'!$K:$K,'PLM002'!$C:$C,BA$4,'PLM002'!$F:$F,$B31))</f>
        <v/>
      </c>
      <c r="BC31" s="72" t="str">
        <f>IF(SUMIFS('PLM001-財務計算用'!$P:$P,'PLM001-財務計算用'!$J:$J,BC$4,'PLM001-財務計算用'!$A:$A,$B31)=0,"",SUMIFS('PLM001-財務計算用'!$P:$P,'PLM001-財務計算用'!$J:$J,BC$4,'PLM001-財務計算用'!$A:$A,$B31))</f>
        <v/>
      </c>
      <c r="BD31" s="71" t="str">
        <f>IF(SUMIFS('PLM002'!$K:$K,'PLM002'!$C:$C,BC$4,'PLM002'!$F:$F,$B31)=0,"",SUMIFS('PLM002'!$K:$K,'PLM002'!$C:$C,BC$4,'PLM002'!$F:$F,$B31))</f>
        <v/>
      </c>
      <c r="BE31" s="72" t="str">
        <f>IF(SUMIFS('PLM001-財務計算用'!$P:$P,'PLM001-財務計算用'!$J:$J,BE$4,'PLM001-財務計算用'!$A:$A,$B31)=0,"",SUMIFS('PLM001-財務計算用'!$P:$P,'PLM001-財務計算用'!$J:$J,BE$4,'PLM001-財務計算用'!$A:$A,$B31))</f>
        <v/>
      </c>
      <c r="BF31" s="71" t="str">
        <f>IF(SUMIFS('PLM002'!$K:$K,'PLM002'!$C:$C,BE$4,'PLM002'!$F:$F,$B31)=0,"",SUMIFS('PLM002'!$K:$K,'PLM002'!$C:$C,BE$4,'PLM002'!$F:$F,$B31))</f>
        <v/>
      </c>
      <c r="BG31" s="72" t="str">
        <f>IF(SUMIFS('PLM001-財務計算用'!$P:$P,'PLM001-財務計算用'!$J:$J,BG$4,'PLM001-財務計算用'!$A:$A,$B31)=0,"",SUMIFS('PLM001-財務計算用'!$P:$P,'PLM001-財務計算用'!$J:$J,BG$4,'PLM001-財務計算用'!$A:$A,$B31))</f>
        <v/>
      </c>
      <c r="BH31" s="71" t="str">
        <f>IF(SUMIFS('PLM002'!$K:$K,'PLM002'!$C:$C,BG$4,'PLM002'!$F:$F,$B31)=0,"",SUMIFS('PLM002'!$K:$K,'PLM002'!$C:$C,BG$4,'PLM002'!$F:$F,$B31))</f>
        <v/>
      </c>
      <c r="BI31" s="72" t="str">
        <f>IF(SUMIFS('PLM001-財務計算用'!$P:$P,'PLM001-財務計算用'!$J:$J,BI$4,'PLM001-財務計算用'!$A:$A,$B31)=0,"",SUMIFS('PLM001-財務計算用'!$P:$P,'PLM001-財務計算用'!$J:$J,BI$4,'PLM001-財務計算用'!$A:$A,$B31))</f>
        <v/>
      </c>
      <c r="BJ31" s="71" t="str">
        <f>IF(SUMIFS('PLM002'!$K:$K,'PLM002'!$C:$C,BI$4,'PLM002'!$F:$F,$B31)=0,"",SUMIFS('PLM002'!$K:$K,'PLM002'!$C:$C,BI$4,'PLM002'!$F:$F,$B31))</f>
        <v/>
      </c>
      <c r="BK31" s="72">
        <f>IF(SUMIFS('PLM001-財務計算用'!$P:$P,'PLM001-財務計算用'!$J:$J,BK$4,'PLM001-財務計算用'!$A:$A,$B31)=0,"",SUMIFS('PLM001-財務計算用'!$P:$P,'PLM001-財務計算用'!$J:$J,BK$4,'PLM001-財務計算用'!$A:$A,$B31))</f>
        <v>16</v>
      </c>
      <c r="BL31" s="71">
        <f>IF(SUMIFS('PLM002'!$K:$K,'PLM002'!$C:$C,BK$4,'PLM002'!$F:$F,$B31)=0,"",SUMIFS('PLM002'!$K:$K,'PLM002'!$C:$C,BK$4,'PLM002'!$F:$F,$B31))</f>
        <v>191</v>
      </c>
      <c r="BM31" s="72" t="str">
        <f>IF(SUMIFS('PLM001-財務計算用'!$P:$P,'PLM001-財務計算用'!$J:$J,BM$4,'PLM001-財務計算用'!$A:$A,$B31)=0,"",SUMIFS('PLM001-財務計算用'!$P:$P,'PLM001-財務計算用'!$J:$J,BM$4,'PLM001-財務計算用'!$A:$A,$B31))</f>
        <v/>
      </c>
      <c r="BN31" s="71">
        <f>IF(SUMIFS('PLM002'!$K:$K,'PLM002'!$C:$C,BM$4,'PLM002'!$F:$F,$B31)=0,"",SUMIFS('PLM002'!$K:$K,'PLM002'!$C:$C,BM$4,'PLM002'!$F:$F,$B31))</f>
        <v>7.5</v>
      </c>
      <c r="BO31" s="72" t="str">
        <f>IF(SUMIFS('PLM001-財務計算用'!$P:$P,'PLM001-財務計算用'!$J:$J,BO$4,'PLM001-財務計算用'!$A:$A,$B31)=0,"",SUMIFS('PLM001-財務計算用'!$P:$P,'PLM001-財務計算用'!$J:$J,BO$4,'PLM001-財務計算用'!$A:$A,$B31))</f>
        <v/>
      </c>
      <c r="BP31" s="71" t="str">
        <f>IF(SUMIFS('PLM002'!$K:$K,'PLM002'!$C:$C,BO$4,'PLM002'!$F:$F,$B31)=0,"",SUMIFS('PLM002'!$K:$K,'PLM002'!$C:$C,BO$4,'PLM002'!$F:$F,$B31))</f>
        <v/>
      </c>
      <c r="BQ31" s="72">
        <f>IF(SUMIFS('PLM001-財務計算用'!$P:$P,'PLM001-財務計算用'!$J:$J,BQ$4,'PLM001-財務計算用'!$A:$A,$B31)=0,"",SUMIFS('PLM001-財務計算用'!$P:$P,'PLM001-財務計算用'!$J:$J,BQ$4,'PLM001-財務計算用'!$A:$A,$B31))</f>
        <v>124</v>
      </c>
      <c r="BR31" s="71">
        <f>IF(SUMIFS('PLM002'!$K:$K,'PLM002'!$C:$C,BQ$4,'PLM002'!$F:$F,$B31)=0,"",SUMIFS('PLM002'!$K:$K,'PLM002'!$C:$C,BQ$4,'PLM002'!$F:$F,$B31))</f>
        <v>144</v>
      </c>
      <c r="BS31" s="72" t="str">
        <f>IF(SUMIFS('PLM001-財務計算用'!$P:$P,'PLM001-財務計算用'!$J:$J,BS$4,'PLM001-財務計算用'!$A:$A,$B31)=0,"",SUMIFS('PLM001-財務計算用'!$P:$P,'PLM001-財務計算用'!$J:$J,BS$4,'PLM001-財務計算用'!$A:$A,$B31))</f>
        <v/>
      </c>
      <c r="BT31" s="71">
        <f>IF(SUMIFS('PLM002'!$K:$K,'PLM002'!$C:$C,BS$4,'PLM002'!$F:$F,$B31)=0,"",SUMIFS('PLM002'!$K:$K,'PLM002'!$C:$C,BS$4,'PLM002'!$F:$F,$B31))</f>
        <v>6.5</v>
      </c>
      <c r="BU31" s="72">
        <f>IF(SUMIFS('PLM001-財務計算用'!$P:$P,'PLM001-財務計算用'!$J:$J,BU$4,'PLM001-財務計算用'!$A:$A,$B31)=0,"",SUMIFS('PLM001-財務計算用'!$P:$P,'PLM001-財務計算用'!$J:$J,BU$4,'PLM001-財務計算用'!$A:$A,$B31))</f>
        <v>8</v>
      </c>
      <c r="BV31" s="71">
        <f>IF(SUMIFS('PLM002'!$K:$K,'PLM002'!$C:$C,BU$4,'PLM002'!$F:$F,$B31)=0,"",SUMIFS('PLM002'!$K:$K,'PLM002'!$C:$C,BU$4,'PLM002'!$F:$F,$B31))</f>
        <v>395.5</v>
      </c>
      <c r="BW31" s="72" t="str">
        <f>IF(SUMIFS('PLM001-財務計算用'!$P:$P,'PLM001-財務計算用'!$J:$J,BW$4,'PLM001-財務計算用'!$A:$A,$B31)=0,"",SUMIFS('PLM001-財務計算用'!$P:$P,'PLM001-財務計算用'!$J:$J,BW$4,'PLM001-財務計算用'!$A:$A,$B31))</f>
        <v/>
      </c>
      <c r="BX31" s="71" t="str">
        <f>IF(SUMIFS('PLM002'!$K:$K,'PLM002'!$C:$C,BW$4,'PLM002'!$F:$F,$B31)=0,"",SUMIFS('PLM002'!$K:$K,'PLM002'!$C:$C,BW$4,'PLM002'!$F:$F,$B31))</f>
        <v/>
      </c>
      <c r="BY31" s="72" t="str">
        <f>IF(SUMIFS('PLM001-財務計算用'!$P:$P,'PLM001-財務計算用'!$J:$J,BY$4,'PLM001-財務計算用'!$A:$A,$B31)=0,"",SUMIFS('PLM001-財務計算用'!$P:$P,'PLM001-財務計算用'!$J:$J,BY$4,'PLM001-財務計算用'!$A:$A,$B31))</f>
        <v/>
      </c>
      <c r="BZ31" s="71" t="str">
        <f>IF(SUMIFS('PLM002'!$K:$K,'PLM002'!$C:$C,BY$4,'PLM002'!$F:$F,$B31)=0,"",SUMIFS('PLM002'!$K:$K,'PLM002'!$C:$C,BY$4,'PLM002'!$F:$F,$B31))</f>
        <v/>
      </c>
      <c r="CA31" s="72" t="str">
        <f>IF(SUMIFS('PLM001-財務計算用'!$P:$P,'PLM001-財務計算用'!$J:$J,CA$4,'PLM001-財務計算用'!$A:$A,$B31)=0,"",SUMIFS('PLM001-財務計算用'!$P:$P,'PLM001-財務計算用'!$J:$J,CA$4,'PLM001-財務計算用'!$A:$A,$B31))</f>
        <v/>
      </c>
      <c r="CB31" s="71" t="str">
        <f>IF(SUMIFS('PLM002'!$K:$K,'PLM002'!$C:$C,CA$4,'PLM002'!$F:$F,$B31)=0,"",SUMIFS('PLM002'!$K:$K,'PLM002'!$C:$C,CA$4,'PLM002'!$F:$F,$B31))</f>
        <v/>
      </c>
      <c r="CC31" s="72" t="str">
        <f>IF(SUMIFS('PLM001-財務計算用'!$P:$P,'PLM001-財務計算用'!$J:$J,CC$4,'PLM001-財務計算用'!$A:$A,$B31)=0,"",SUMIFS('PLM001-財務計算用'!$P:$P,'PLM001-財務計算用'!$J:$J,CC$4,'PLM001-財務計算用'!$A:$A,$B31))</f>
        <v/>
      </c>
      <c r="CD31" s="71" t="str">
        <f>IF(SUMIFS('PLM002'!$K:$K,'PLM002'!$C:$C,CC$4,'PLM002'!$F:$F,$B31)=0,"",SUMIFS('PLM002'!$K:$K,'PLM002'!$C:$C,CC$4,'PLM002'!$F:$F,$B31))</f>
        <v/>
      </c>
      <c r="CE31" s="72" t="str">
        <f>IF(SUMIFS('PLM001-財務計算用'!$P:$P,'PLM001-財務計算用'!$J:$J,CE$4,'PLM001-財務計算用'!$A:$A,$B31)=0,"",SUMIFS('PLM001-財務計算用'!$P:$P,'PLM001-財務計算用'!$J:$J,CE$4,'PLM001-財務計算用'!$A:$A,$B31))</f>
        <v/>
      </c>
      <c r="CF31" s="71" t="str">
        <f>IF(SUMIFS('PLM002'!$K:$K,'PLM002'!$C:$C,CE$4,'PLM002'!$F:$F,$B31)=0,"",SUMIFS('PLM002'!$K:$K,'PLM002'!$C:$C,CE$4,'PLM002'!$F:$F,$B31))</f>
        <v/>
      </c>
      <c r="CG31" s="72" t="str">
        <f>IF(SUMIFS('PLM001-財務計算用'!$P:$P,'PLM001-財務計算用'!$J:$J,CG$4,'PLM001-財務計算用'!$A:$A,$B31)=0,"",SUMIFS('PLM001-財務計算用'!$P:$P,'PLM001-財務計算用'!$J:$J,CG$4,'PLM001-財務計算用'!$A:$A,$B31))</f>
        <v/>
      </c>
      <c r="CH31" s="71" t="str">
        <f>IF(SUMIFS('PLM002'!$K:$K,'PLM002'!$C:$C,CG$4,'PLM002'!$F:$F,$B31)=0,"",SUMIFS('PLM002'!$K:$K,'PLM002'!$C:$C,CG$4,'PLM002'!$F:$F,$B31))</f>
        <v/>
      </c>
      <c r="CI31" s="72" t="str">
        <f>IF(SUMIFS('PLM001-財務計算用'!$P:$P,'PLM001-財務計算用'!$J:$J,CI$4,'PLM001-財務計算用'!$A:$A,$B31)=0,"",SUMIFS('PLM001-財務計算用'!$P:$P,'PLM001-財務計算用'!$J:$J,CI$4,'PLM001-財務計算用'!$A:$A,$B31))</f>
        <v/>
      </c>
      <c r="CJ31" s="71" t="str">
        <f>IF(SUMIFS('PLM002'!$K:$K,'PLM002'!$C:$C,CI$4,'PLM002'!$F:$F,$B31)=0,"",SUMIFS('PLM002'!$K:$K,'PLM002'!$C:$C,CI$4,'PLM002'!$F:$F,$B31))</f>
        <v/>
      </c>
      <c r="CK31" s="72" t="str">
        <f>IF(SUMIFS('PLM001-財務計算用'!$P:$P,'PLM001-財務計算用'!$J:$J,CK$4,'PLM001-財務計算用'!$A:$A,$B31)=0,"",SUMIFS('PLM001-財務計算用'!$P:$P,'PLM001-財務計算用'!$J:$J,CK$4,'PLM001-財務計算用'!$A:$A,$B31))</f>
        <v/>
      </c>
      <c r="CL31" s="71" t="str">
        <f>IF(SUMIFS('PLM002'!$K:$K,'PLM002'!$C:$C,CK$4,'PLM002'!$F:$F,$B31)=0,"",SUMIFS('PLM002'!$K:$K,'PLM002'!$C:$C,CK$4,'PLM002'!$F:$F,$B31))</f>
        <v/>
      </c>
      <c r="CM31" s="72" t="str">
        <f>IF(SUMIFS('PLM001-財務計算用'!$P:$P,'PLM001-財務計算用'!$J:$J,CM$4,'PLM001-財務計算用'!$A:$A,$B31)=0,"",SUMIFS('PLM001-財務計算用'!$P:$P,'PLM001-財務計算用'!$J:$J,CM$4,'PLM001-財務計算用'!$A:$A,$B31))</f>
        <v/>
      </c>
      <c r="CN31" s="71" t="str">
        <f>IF(SUMIFS('PLM002'!$K:$K,'PLM002'!$C:$C,CM$4,'PLM002'!$F:$F,$B31)=0,"",SUMIFS('PLM002'!$K:$K,'PLM002'!$C:$C,CM$4,'PLM002'!$F:$F,$B31))</f>
        <v/>
      </c>
      <c r="CO31" s="72" t="str">
        <f>IF(SUMIFS('PLM001-財務計算用'!$P:$P,'PLM001-財務計算用'!$J:$J,CO$4,'PLM001-財務計算用'!$A:$A,$B31)=0,"",SUMIFS('PLM001-財務計算用'!$P:$P,'PLM001-財務計算用'!$J:$J,CO$4,'PLM001-財務計算用'!$A:$A,$B31))</f>
        <v/>
      </c>
      <c r="CP31" s="71" t="str">
        <f>IF(SUMIFS('PLM002'!$K:$K,'PLM002'!$C:$C,CO$4,'PLM002'!$F:$F,$B31)=0,"",SUMIFS('PLM002'!$K:$K,'PLM002'!$C:$C,CO$4,'PLM002'!$F:$F,$B31))</f>
        <v/>
      </c>
      <c r="CQ31" s="72" t="str">
        <f>IF(SUMIFS('PLM001-財務計算用'!$P:$P,'PLM001-財務計算用'!$J:$J,CQ$4,'PLM001-財務計算用'!$A:$A,$B31)=0,"",SUMIFS('PLM001-財務計算用'!$P:$P,'PLM001-財務計算用'!$J:$J,CQ$4,'PLM001-財務計算用'!$A:$A,$B31))</f>
        <v/>
      </c>
      <c r="CR31" s="71" t="str">
        <f>IF(SUMIFS('PLM002'!$K:$K,'PLM002'!$C:$C,CQ$4,'PLM002'!$F:$F,$B31)=0,"",SUMIFS('PLM002'!$K:$K,'PLM002'!$C:$C,CQ$4,'PLM002'!$F:$F,$B31))</f>
        <v/>
      </c>
      <c r="CS31" s="72" t="str">
        <f>IF(SUMIFS('PLM001-財務計算用'!$P:$P,'PLM001-財務計算用'!$J:$J,CS$4,'PLM001-財務計算用'!$A:$A,$B31)=0,"",SUMIFS('PLM001-財務計算用'!$P:$P,'PLM001-財務計算用'!$J:$J,CS$4,'PLM001-財務計算用'!$A:$A,$B31))</f>
        <v/>
      </c>
      <c r="CT31" s="71">
        <f>IF(SUMIFS('PLM002'!$K:$K,'PLM002'!$C:$C,CS$4,'PLM002'!$F:$F,$B31)=0,"",SUMIFS('PLM002'!$K:$K,'PLM002'!$C:$C,CS$4,'PLM002'!$F:$F,$B31))</f>
        <v>9</v>
      </c>
      <c r="CU31" s="72" t="str">
        <f>IF(SUMIFS('PLM001-財務計算用'!$P:$P,'PLM001-財務計算用'!$J:$J,CU$4,'PLM001-財務計算用'!$A:$A,$B31)=0,"",SUMIFS('PLM001-財務計算用'!$P:$P,'PLM001-財務計算用'!$J:$J,CU$4,'PLM001-財務計算用'!$A:$A,$B31))</f>
        <v/>
      </c>
      <c r="CV31" s="71" t="str">
        <f>IF(SUMIFS('PLM002'!$K:$K,'PLM002'!$C:$C,CU$4,'PLM002'!$F:$F,$B31)=0,"",SUMIFS('PLM002'!$K:$K,'PLM002'!$C:$C,CU$4,'PLM002'!$F:$F,$B31))</f>
        <v/>
      </c>
      <c r="CW31" s="72">
        <f>IF(SUMIFS('PLM001-財務計算用'!$P:$P,'PLM001-財務計算用'!$J:$J,CW$4,'PLM001-財務計算用'!$A:$A,$B31)=0,"",SUMIFS('PLM001-財務計算用'!$P:$P,'PLM001-財務計算用'!$J:$J,CW$4,'PLM001-財務計算用'!$A:$A,$B31))</f>
        <v>80</v>
      </c>
      <c r="CX31" s="71" t="str">
        <f>IF(SUMIFS('PLM002'!$K:$K,'PLM002'!$C:$C,CW$4,'PLM002'!$F:$F,$B31)=0,"",SUMIFS('PLM002'!$K:$K,'PLM002'!$C:$C,CW$4,'PLM002'!$F:$F,$B31))</f>
        <v/>
      </c>
      <c r="CY31" s="72" t="str">
        <f>IF(SUMIFS('PLM001-財務計算用'!$P:$P,'PLM001-財務計算用'!$J:$J,CY$4,'PLM001-財務計算用'!$A:$A,$B31)=0,"",SUMIFS('PLM001-財務計算用'!$P:$P,'PLM001-財務計算用'!$J:$J,CY$4,'PLM001-財務計算用'!$A:$A,$B31))</f>
        <v/>
      </c>
      <c r="CZ31" s="71" t="str">
        <f>IF(SUMIFS('PLM002'!$K:$K,'PLM002'!$C:$C,CY$4,'PLM002'!$F:$F,$B31)=0,"",SUMIFS('PLM002'!$K:$K,'PLM002'!$C:$C,CY$4,'PLM002'!$F:$F,$B31))</f>
        <v/>
      </c>
      <c r="DA31" s="72" t="str">
        <f>IF(SUMIFS('PLM001-財務計算用'!$P:$P,'PLM001-財務計算用'!$J:$J,DA$4,'PLM001-財務計算用'!$A:$A,$B31)=0,"",SUMIFS('PLM001-財務計算用'!$P:$P,'PLM001-財務計算用'!$J:$J,DA$4,'PLM001-財務計算用'!$A:$A,$B31))</f>
        <v/>
      </c>
      <c r="DB31" s="71" t="str">
        <f>IF(SUMIFS('PLM002'!$K:$K,'PLM002'!$C:$C,DA$4,'PLM002'!$F:$F,$B31)=0,"",SUMIFS('PLM002'!$K:$K,'PLM002'!$C:$C,DA$4,'PLM002'!$F:$F,$B31))</f>
        <v/>
      </c>
      <c r="DC31" s="72" t="str">
        <f>IF(SUMIFS('PLM001-財務計算用'!$P:$P,'PLM001-財務計算用'!$J:$J,DC$4,'PLM001-財務計算用'!$A:$A,$B31)=0,"",SUMIFS('PLM001-財務計算用'!$P:$P,'PLM001-財務計算用'!$J:$J,DC$4,'PLM001-財務計算用'!$A:$A,$B31))</f>
        <v/>
      </c>
      <c r="DD31" s="71" t="str">
        <f>IF(SUMIFS('PLM002'!$K:$K,'PLM002'!$C:$C,DC$4,'PLM002'!$F:$F,$B31)=0,"",SUMIFS('PLM002'!$K:$K,'PLM002'!$C:$C,DC$4,'PLM002'!$F:$F,$B31))</f>
        <v/>
      </c>
      <c r="DE31" s="72" t="str">
        <f>IF(SUMIFS('PLM001-財務計算用'!$P:$P,'PLM001-財務計算用'!$J:$J,DE$4,'PLM001-財務計算用'!$A:$A,$B31)=0,"",SUMIFS('PLM001-財務計算用'!$P:$P,'PLM001-財務計算用'!$J:$J,DE$4,'PLM001-財務計算用'!$A:$A,$B31))</f>
        <v/>
      </c>
      <c r="DF31" s="71" t="str">
        <f>IF(SUMIFS('PLM002'!$K:$K,'PLM002'!$C:$C,DE$4,'PLM002'!$F:$F,$B31)=0,"",SUMIFS('PLM002'!$K:$K,'PLM002'!$C:$C,DE$4,'PLM002'!$F:$F,$B31))</f>
        <v/>
      </c>
      <c r="DG31" s="72" t="str">
        <f>IF(SUMIFS('PLM001-財務計算用'!$P:$P,'PLM001-財務計算用'!$J:$J,DG$4,'PLM001-財務計算用'!$A:$A,$B31)=0,"",SUMIFS('PLM001-財務計算用'!$P:$P,'PLM001-財務計算用'!$J:$J,DG$4,'PLM001-財務計算用'!$A:$A,$B31))</f>
        <v/>
      </c>
      <c r="DH31" s="71" t="str">
        <f>IF(SUMIFS('PLM002'!$K:$K,'PLM002'!$C:$C,DG$4,'PLM002'!$F:$F,$B31)=0,"",SUMIFS('PLM002'!$K:$K,'PLM002'!$C:$C,DG$4,'PLM002'!$F:$F,$B31))</f>
        <v/>
      </c>
      <c r="DI31" s="72" t="str">
        <f>IF(SUMIFS('PLM001-財務計算用'!$P:$P,'PLM001-財務計算用'!$J:$J,DI$4,'PLM001-財務計算用'!$A:$A,$B31)=0,"",SUMIFS('PLM001-財務計算用'!$P:$P,'PLM001-財務計算用'!$J:$J,DI$4,'PLM001-財務計算用'!$A:$A,$B31))</f>
        <v/>
      </c>
      <c r="DJ31" s="71" t="str">
        <f>IF(SUMIFS('PLM002'!$K:$K,'PLM002'!$C:$C,DI$4,'PLM002'!$F:$F,$B31)=0,"",SUMIFS('PLM002'!$K:$K,'PLM002'!$C:$C,DI$4,'PLM002'!$F:$F,$B31))</f>
        <v/>
      </c>
      <c r="DK31" s="72" t="str">
        <f>IF(SUMIFS('PLM001-財務計算用'!$P:$P,'PLM001-財務計算用'!$J:$J,DK$4,'PLM001-財務計算用'!$A:$A,$B31)=0,"",SUMIFS('PLM001-財務計算用'!$P:$P,'PLM001-財務計算用'!$J:$J,DK$4,'PLM001-財務計算用'!$A:$A,$B31))</f>
        <v/>
      </c>
      <c r="DL31" s="71" t="str">
        <f>IF(SUMIFS('PLM002'!$K:$K,'PLM002'!$C:$C,DK$4,'PLM002'!$F:$F,$B31)=0,"",SUMIFS('PLM002'!$K:$K,'PLM002'!$C:$C,DK$4,'PLM002'!$F:$F,$B31))</f>
        <v/>
      </c>
      <c r="DM31" s="72" t="str">
        <f>IF(SUMIFS('PLM001-財務計算用'!$P:$P,'PLM001-財務計算用'!$J:$J,DM$4,'PLM001-財務計算用'!$A:$A,$B31)=0,"",SUMIFS('PLM001-財務計算用'!$P:$P,'PLM001-財務計算用'!$J:$J,DM$4,'PLM001-財務計算用'!$A:$A,$B31))</f>
        <v/>
      </c>
      <c r="DN31" s="71" t="str">
        <f>IF(SUMIFS('PLM002'!$K:$K,'PLM002'!$C:$C,DM$4,'PLM002'!$F:$F,$B31)=0,"",SUMIFS('PLM002'!$K:$K,'PLM002'!$C:$C,DM$4,'PLM002'!$F:$F,$B31))</f>
        <v/>
      </c>
      <c r="DO31" s="72" t="str">
        <f>IF(SUMIFS('PLM001-財務計算用'!$P:$P,'PLM001-財務計算用'!$J:$J,DO$4,'PLM001-財務計算用'!$A:$A,$B31)=0,"",SUMIFS('PLM001-財務計算用'!$P:$P,'PLM001-財務計算用'!$J:$J,DO$4,'PLM001-財務計算用'!$A:$A,$B31))</f>
        <v/>
      </c>
      <c r="DP31" s="71" t="str">
        <f>IF(SUMIFS('PLM002'!$K:$K,'PLM002'!$C:$C,DO$4,'PLM002'!$F:$F,$B31)=0,"",SUMIFS('PLM002'!$K:$K,'PLM002'!$C:$C,DO$4,'PLM002'!$F:$F,$B31))</f>
        <v/>
      </c>
      <c r="DQ31" s="72" t="str">
        <f>IF(SUMIFS('PLM001-財務計算用'!$P:$P,'PLM001-財務計算用'!$J:$J,DQ$4,'PLM001-財務計算用'!$A:$A,$B31)=0,"",SUMIFS('PLM001-財務計算用'!$P:$P,'PLM001-財務計算用'!$J:$J,DQ$4,'PLM001-財務計算用'!$A:$A,$B31))</f>
        <v/>
      </c>
      <c r="DR31" s="71" t="str">
        <f>IF(SUMIFS('PLM002'!$K:$K,'PLM002'!$C:$C,DQ$4,'PLM002'!$F:$F,$B31)=0,"",SUMIFS('PLM002'!$K:$K,'PLM002'!$C:$C,DQ$4,'PLM002'!$F:$F,$B31))</f>
        <v/>
      </c>
      <c r="DS31" s="72" t="str">
        <f>IF(SUMIFS('PLM001-財務計算用'!$P:$P,'PLM001-財務計算用'!$J:$J,DS$4,'PLM001-財務計算用'!$A:$A,$B31)=0,"",SUMIFS('PLM001-財務計算用'!$P:$P,'PLM001-財務計算用'!$J:$J,DS$4,'PLM001-財務計算用'!$A:$A,$B31))</f>
        <v/>
      </c>
      <c r="DT31" s="71" t="str">
        <f>IF(SUMIFS('PLM002'!$K:$K,'PLM002'!$C:$C,DS$4,'PLM002'!$F:$F,$B31)=0,"",SUMIFS('PLM002'!$K:$K,'PLM002'!$C:$C,DS$4,'PLM002'!$F:$F,$B31))</f>
        <v/>
      </c>
      <c r="DU31" s="72" t="str">
        <f>IF(SUMIFS('PLM001-財務計算用'!$P:$P,'PLM001-財務計算用'!$J:$J,DU$4,'PLM001-財務計算用'!$A:$A,$B31)=0,"",SUMIFS('PLM001-財務計算用'!$P:$P,'PLM001-財務計算用'!$J:$J,DU$4,'PLM001-財務計算用'!$A:$A,$B31))</f>
        <v/>
      </c>
      <c r="DV31" s="71" t="str">
        <f>IF(SUMIFS('PLM002'!$K:$K,'PLM002'!$C:$C,DU$4,'PLM002'!$F:$F,$B31)=0,"",SUMIFS('PLM002'!$K:$K,'PLM002'!$C:$C,DU$4,'PLM002'!$F:$F,$B31))</f>
        <v/>
      </c>
      <c r="DW31" s="72" t="str">
        <f>IF(SUMIFS('PLM001-財務計算用'!$P:$P,'PLM001-財務計算用'!$J:$J,DW$4,'PLM001-財務計算用'!$A:$A,$B31)=0,"",SUMIFS('PLM001-財務計算用'!$P:$P,'PLM001-財務計算用'!$J:$J,DW$4,'PLM001-財務計算用'!$A:$A,$B31))</f>
        <v/>
      </c>
      <c r="DX31" s="71" t="str">
        <f>IF(SUMIFS('PLM002'!$K:$K,'PLM002'!$C:$C,DW$4,'PLM002'!$F:$F,$B31)=0,"",SUMIFS('PLM002'!$K:$K,'PLM002'!$C:$C,DW$4,'PLM002'!$F:$F,$B31))</f>
        <v/>
      </c>
      <c r="DY31" s="72" t="str">
        <f>IF(SUMIFS('PLM001-財務計算用'!$P:$P,'PLM001-財務計算用'!$J:$J,DY$4,'PLM001-財務計算用'!$A:$A,$B31)=0,"",SUMIFS('PLM001-財務計算用'!$P:$P,'PLM001-財務計算用'!$J:$J,DY$4,'PLM001-財務計算用'!$A:$A,$B31))</f>
        <v/>
      </c>
      <c r="DZ31" s="71" t="str">
        <f>IF(SUMIFS('PLM002'!$K:$K,'PLM002'!$C:$C,DY$4,'PLM002'!$F:$F,$B31)=0,"",SUMIFS('PLM002'!$K:$K,'PLM002'!$C:$C,DY$4,'PLM002'!$F:$F,$B31))</f>
        <v/>
      </c>
      <c r="EA31" s="72" t="str">
        <f>IF(SUMIFS('PLM001-財務計算用'!$P:$P,'PLM001-財務計算用'!$J:$J,EA$4,'PLM001-財務計算用'!$A:$A,$B31)=0,"",SUMIFS('PLM001-財務計算用'!$P:$P,'PLM001-財務計算用'!$J:$J,EA$4,'PLM001-財務計算用'!$A:$A,$B31))</f>
        <v/>
      </c>
      <c r="EB31" s="71" t="str">
        <f>IF(SUMIFS('PLM002'!$K:$K,'PLM002'!$C:$C,EA$4,'PLM002'!$F:$F,$B31)=0,"",SUMIFS('PLM002'!$K:$K,'PLM002'!$C:$C,EA$4,'PLM002'!$F:$F,$B31))</f>
        <v/>
      </c>
      <c r="EC31" s="72" t="str">
        <f>IF(SUMIFS('PLM001-財務計算用'!$P:$P,'PLM001-財務計算用'!$J:$J,EC$4,'PLM001-財務計算用'!$A:$A,$B31)=0,"",SUMIFS('PLM001-財務計算用'!$P:$P,'PLM001-財務計算用'!$J:$J,EC$4,'PLM001-財務計算用'!$A:$A,$B31))</f>
        <v/>
      </c>
      <c r="ED31" s="71" t="str">
        <f>IF(SUMIFS('PLM002'!$K:$K,'PLM002'!$C:$C,EC$4,'PLM002'!$F:$F,$B31)=0,"",SUMIFS('PLM002'!$K:$K,'PLM002'!$C:$C,EC$4,'PLM002'!$F:$F,$B31))</f>
        <v/>
      </c>
    </row>
    <row r="32" spans="1:134" ht="13.5">
      <c r="A32" s="96" t="str">
        <f>'PLM014'!A33</f>
        <v>M-養護</v>
      </c>
      <c r="B32" s="178" t="s">
        <v>6525</v>
      </c>
      <c r="C32" s="131" t="str">
        <f>'PLM014'!C33</f>
        <v>軌道型顯示器夾管式超音波流量計</v>
      </c>
      <c r="D32" s="97" t="str">
        <f t="shared" si="10"/>
        <v>(M250301R1)  軌道型顯示器夾管式超音波流量計</v>
      </c>
      <c r="E32" s="290" t="str">
        <f>'PLM014'!E33</f>
        <v>研三部</v>
      </c>
      <c r="F32" s="290" t="str">
        <f>'PLM014'!F33</f>
        <v>陳俊儒</v>
      </c>
      <c r="G32" s="97" t="str">
        <f>'PLM014'!G33</f>
        <v>Active</v>
      </c>
      <c r="H32" s="98">
        <f>'PLM014'!H33</f>
        <v>45747.666666666664</v>
      </c>
      <c r="I32" s="98">
        <f>'PLM014'!I33</f>
        <v>46008.666666666664</v>
      </c>
      <c r="J32" s="99">
        <f t="shared" si="7"/>
        <v>261</v>
      </c>
      <c r="K32" s="150">
        <f t="shared" si="8"/>
        <v>45943.416666666664</v>
      </c>
      <c r="L32" s="150">
        <f t="shared" si="9"/>
        <v>45995.616666666661</v>
      </c>
      <c r="M32" s="98">
        <f>IF(ISERROR('PLM014'!L33),"",('PLM014'!L33))</f>
        <v>45748</v>
      </c>
      <c r="N32" s="237" t="str">
        <f>IF(IF(ISERROR('PLM014'!N33),"",('PLM014'!N33))=0,"",IF(ISERROR('PLM014'!N33),"",('PLM014'!N33)))</f>
        <v/>
      </c>
      <c r="O32" s="99" t="str">
        <f t="shared" si="0"/>
        <v/>
      </c>
      <c r="P32" s="98">
        <f t="shared" ca="1" si="1"/>
        <v>46044</v>
      </c>
      <c r="Q32" s="99">
        <f t="shared" ca="1" si="2"/>
        <v>296</v>
      </c>
      <c r="R32" s="100">
        <f>'PLM014'!Q33/100</f>
        <v>0.45</v>
      </c>
      <c r="S32" s="139" t="str">
        <f t="shared" ca="1" si="3"/>
        <v>專案延遲 36 天</v>
      </c>
      <c r="U32" s="101">
        <f t="shared" si="4"/>
        <v>534</v>
      </c>
      <c r="V32" s="101">
        <f t="shared" si="5"/>
        <v>1172.5999999999999</v>
      </c>
      <c r="W32" s="101">
        <f>IF(SUMIFS('PLM001-財務計算用'!$P:$P,'PLM001-財務計算用'!$A:$A,B32)=0,"未登入",SUMIFS('PLM001-財務計算用'!$P:$P,'PLM001-財務計算用'!$A:$A,B32))</f>
        <v>722</v>
      </c>
      <c r="X32" s="101">
        <f>SUMIFS('PLM002'!$K:$K,'PLM002'!$F:$F,$B32)</f>
        <v>1172.5999999999999</v>
      </c>
      <c r="Y32" s="72" t="str">
        <f>IF(SUMIFS('PLM001-財務計算用'!$P:$P,'PLM001-財務計算用'!$J:$J,Y$4,'PLM001-財務計算用'!$A:$A,$B32)=0,"",SUMIFS('PLM001-財務計算用'!$P:$P,'PLM001-財務計算用'!$J:$J,Y$4,'PLM001-財務計算用'!$A:$A,$B32))</f>
        <v/>
      </c>
      <c r="Z32" s="71">
        <f>IF(SUMIFS('PLM002'!$K:$K,'PLM002'!$C:$C,Y$4,'PLM002'!$F:$F,$B32)=0,"",SUMIFS('PLM002'!$K:$K,'PLM002'!$C:$C,Y$4,'PLM002'!$F:$F,$B32))</f>
        <v>116.5</v>
      </c>
      <c r="AA32" s="72" t="str">
        <f>IF(SUMIFS('PLM001-財務計算用'!$P:$P,'PLM001-財務計算用'!$J:$J,AA$4,'PLM001-財務計算用'!$A:$A,$B32)=0,"",SUMIFS('PLM001-財務計算用'!$P:$P,'PLM001-財務計算用'!$J:$J,AA$4,'PLM001-財務計算用'!$A:$A,$B32))</f>
        <v/>
      </c>
      <c r="AB32" s="71" t="str">
        <f>IF(SUMIFS('PLM002'!$K:$K,'PLM002'!$C:$C,AA$4,'PLM002'!$F:$F,$B32)=0,"",SUMIFS('PLM002'!$K:$K,'PLM002'!$C:$C,AA$4,'PLM002'!$F:$F,$B32))</f>
        <v/>
      </c>
      <c r="AC32" s="72" t="str">
        <f>IF(SUMIFS('PLM001-財務計算用'!$P:$P,'PLM001-財務計算用'!$J:$J,AC$4,'PLM001-財務計算用'!$A:$A,$B32)=0,"",SUMIFS('PLM001-財務計算用'!$P:$P,'PLM001-財務計算用'!$J:$J,AC$4,'PLM001-財務計算用'!$A:$A,$B32))</f>
        <v/>
      </c>
      <c r="AD32" s="71" t="str">
        <f>IF(SUMIFS('PLM002'!$K:$K,'PLM002'!$C:$C,AC$4,'PLM002'!$F:$F,$B32)=0,"",SUMIFS('PLM002'!$K:$K,'PLM002'!$C:$C,AC$4,'PLM002'!$F:$F,$B32))</f>
        <v/>
      </c>
      <c r="AE32" s="72" t="str">
        <f>IF(SUMIFS('PLM001-財務計算用'!$P:$P,'PLM001-財務計算用'!$J:$J,AE$4,'PLM001-財務計算用'!$A:$A,$B32)=0,"",SUMIFS('PLM001-財務計算用'!$P:$P,'PLM001-財務計算用'!$J:$J,AE$4,'PLM001-財務計算用'!$A:$A,$B32))</f>
        <v/>
      </c>
      <c r="AF32" s="71" t="str">
        <f>IF(SUMIFS('PLM002'!$K:$K,'PLM002'!$C:$C,AE$4,'PLM002'!$F:$F,$B32)=0,"",SUMIFS('PLM002'!$K:$K,'PLM002'!$C:$C,AE$4,'PLM002'!$F:$F,$B32))</f>
        <v/>
      </c>
      <c r="AG32" s="72" t="str">
        <f>IF(SUMIFS('PLM001-財務計算用'!$P:$P,'PLM001-財務計算用'!$J:$J,AG$4,'PLM001-財務計算用'!$A:$A,$B32)=0,"",SUMIFS('PLM001-財務計算用'!$P:$P,'PLM001-財務計算用'!$J:$J,AG$4,'PLM001-財務計算用'!$A:$A,$B32))</f>
        <v/>
      </c>
      <c r="AH32" s="71" t="str">
        <f>IF(SUMIFS('PLM002'!$K:$K,'PLM002'!$C:$C,AG$4,'PLM002'!$F:$F,$B32)=0,"",SUMIFS('PLM002'!$K:$K,'PLM002'!$C:$C,AG$4,'PLM002'!$F:$F,$B32))</f>
        <v/>
      </c>
      <c r="AI32" s="72" t="str">
        <f>IF(SUMIFS('PLM001-財務計算用'!$P:$P,'PLM001-財務計算用'!$J:$J,AI$4,'PLM001-財務計算用'!$A:$A,$B32)=0,"",SUMIFS('PLM001-財務計算用'!$P:$P,'PLM001-財務計算用'!$J:$J,AI$4,'PLM001-財務計算用'!$A:$A,$B32))</f>
        <v/>
      </c>
      <c r="AJ32" s="71" t="str">
        <f>IF(SUMIFS('PLM002'!$K:$K,'PLM002'!$C:$C,AI$4,'PLM002'!$F:$F,$B32)=0,"",SUMIFS('PLM002'!$K:$K,'PLM002'!$C:$C,AI$4,'PLM002'!$F:$F,$B32))</f>
        <v/>
      </c>
      <c r="AK32" s="72" t="str">
        <f>IF(SUMIFS('PLM001-財務計算用'!$P:$P,'PLM001-財務計算用'!$J:$J,AK$4,'PLM001-財務計算用'!$A:$A,$B32)=0,"",SUMIFS('PLM001-財務計算用'!$P:$P,'PLM001-財務計算用'!$J:$J,AK$4,'PLM001-財務計算用'!$A:$A,$B32))</f>
        <v/>
      </c>
      <c r="AL32" s="71">
        <f>IF(SUMIFS('PLM002'!$K:$K,'PLM002'!$C:$C,AK$4,'PLM002'!$F:$F,$B32)=0,"",SUMIFS('PLM002'!$K:$K,'PLM002'!$C:$C,AK$4,'PLM002'!$F:$F,$B32))</f>
        <v>159.1</v>
      </c>
      <c r="AM32" s="72" t="str">
        <f>IF(SUMIFS('PLM001-財務計算用'!$P:$P,'PLM001-財務計算用'!$J:$J,AM$4,'PLM001-財務計算用'!$A:$A,$B32)=0,"",SUMIFS('PLM001-財務計算用'!$P:$P,'PLM001-財務計算用'!$J:$J,AM$4,'PLM001-財務計算用'!$A:$A,$B32))</f>
        <v/>
      </c>
      <c r="AN32" s="71" t="str">
        <f>IF(SUMIFS('PLM002'!$K:$K,'PLM002'!$C:$C,AM$4,'PLM002'!$F:$F,$B32)=0,"",SUMIFS('PLM002'!$K:$K,'PLM002'!$C:$C,AM$4,'PLM002'!$F:$F,$B32))</f>
        <v/>
      </c>
      <c r="AO32" s="72" t="str">
        <f>IF(SUMIFS('PLM001-財務計算用'!$P:$P,'PLM001-財務計算用'!$J:$J,AO$4,'PLM001-財務計算用'!$A:$A,$B32)=0,"",SUMIFS('PLM001-財務計算用'!$P:$P,'PLM001-財務計算用'!$J:$J,AO$4,'PLM001-財務計算用'!$A:$A,$B32))</f>
        <v/>
      </c>
      <c r="AP32" s="71" t="str">
        <f>IF(SUMIFS('PLM002'!$K:$K,'PLM002'!$C:$C,AO$4,'PLM002'!$F:$F,$B32)=0,"",SUMIFS('PLM002'!$K:$K,'PLM002'!$C:$C,AO$4,'PLM002'!$F:$F,$B32))</f>
        <v/>
      </c>
      <c r="AQ32" s="72" t="str">
        <f>IF(SUMIFS('PLM001-財務計算用'!$P:$P,'PLM001-財務計算用'!$J:$J,AQ$4,'PLM001-財務計算用'!$A:$A,$B32)=0,"",SUMIFS('PLM001-財務計算用'!$P:$P,'PLM001-財務計算用'!$J:$J,AQ$4,'PLM001-財務計算用'!$A:$A,$B32))</f>
        <v/>
      </c>
      <c r="AR32" s="71" t="str">
        <f>IF(SUMIFS('PLM002'!$K:$K,'PLM002'!$C:$C,AQ$4,'PLM002'!$F:$F,$B32)=0,"",SUMIFS('PLM002'!$K:$K,'PLM002'!$C:$C,AQ$4,'PLM002'!$F:$F,$B32))</f>
        <v/>
      </c>
      <c r="AS32" s="72" t="str">
        <f>IF(SUMIFS('PLM001-財務計算用'!$P:$P,'PLM001-財務計算用'!$J:$J,AS$4,'PLM001-財務計算用'!$A:$A,$B32)=0,"",SUMIFS('PLM001-財務計算用'!$P:$P,'PLM001-財務計算用'!$J:$J,AS$4,'PLM001-財務計算用'!$A:$A,$B32))</f>
        <v/>
      </c>
      <c r="AT32" s="71" t="str">
        <f>IF(SUMIFS('PLM002'!$K:$K,'PLM002'!$C:$C,AS$4,'PLM002'!$F:$F,$B32)=0,"",SUMIFS('PLM002'!$K:$K,'PLM002'!$C:$C,AS$4,'PLM002'!$F:$F,$B32))</f>
        <v/>
      </c>
      <c r="AU32" s="72" t="str">
        <f>IF(SUMIFS('PLM001-財務計算用'!$P:$P,'PLM001-財務計算用'!$J:$J,AU$4,'PLM001-財務計算用'!$A:$A,$B32)=0,"",SUMIFS('PLM001-財務計算用'!$P:$P,'PLM001-財務計算用'!$J:$J,AU$4,'PLM001-財務計算用'!$A:$A,$B32))</f>
        <v/>
      </c>
      <c r="AV32" s="71" t="str">
        <f>IF(SUMIFS('PLM002'!$K:$K,'PLM002'!$C:$C,AU$4,'PLM002'!$F:$F,$B32)=0,"",SUMIFS('PLM002'!$K:$K,'PLM002'!$C:$C,AU$4,'PLM002'!$F:$F,$B32))</f>
        <v/>
      </c>
      <c r="AW32" s="72" t="str">
        <f>IF(SUMIFS('PLM001-財務計算用'!$P:$P,'PLM001-財務計算用'!$J:$J,AW$4,'PLM001-財務計算用'!$A:$A,$B32)=0,"",SUMIFS('PLM001-財務計算用'!$P:$P,'PLM001-財務計算用'!$J:$J,AW$4,'PLM001-財務計算用'!$A:$A,$B32))</f>
        <v/>
      </c>
      <c r="AX32" s="71" t="str">
        <f>IF(SUMIFS('PLM002'!$K:$K,'PLM002'!$C:$C,AW$4,'PLM002'!$F:$F,$B32)=0,"",SUMIFS('PLM002'!$K:$K,'PLM002'!$C:$C,AW$4,'PLM002'!$F:$F,$B32))</f>
        <v/>
      </c>
      <c r="AY32" s="72" t="str">
        <f>IF(SUMIFS('PLM001-財務計算用'!$P:$P,'PLM001-財務計算用'!$J:$J,AY$4,'PLM001-財務計算用'!$A:$A,$B32)=0,"",SUMIFS('PLM001-財務計算用'!$P:$P,'PLM001-財務計算用'!$J:$J,AY$4,'PLM001-財務計算用'!$A:$A,$B32))</f>
        <v/>
      </c>
      <c r="AZ32" s="71" t="str">
        <f>IF(SUMIFS('PLM002'!$K:$K,'PLM002'!$C:$C,AY$4,'PLM002'!$F:$F,$B32)=0,"",SUMIFS('PLM002'!$K:$K,'PLM002'!$C:$C,AY$4,'PLM002'!$F:$F,$B32))</f>
        <v/>
      </c>
      <c r="BA32" s="72" t="str">
        <f>IF(SUMIFS('PLM001-財務計算用'!$P:$P,'PLM001-財務計算用'!$J:$J,BA$4,'PLM001-財務計算用'!$A:$A,$B32)=0,"",SUMIFS('PLM001-財務計算用'!$P:$P,'PLM001-財務計算用'!$J:$J,BA$4,'PLM001-財務計算用'!$A:$A,$B32))</f>
        <v/>
      </c>
      <c r="BB32" s="71" t="str">
        <f>IF(SUMIFS('PLM002'!$K:$K,'PLM002'!$C:$C,BA$4,'PLM002'!$F:$F,$B32)=0,"",SUMIFS('PLM002'!$K:$K,'PLM002'!$C:$C,BA$4,'PLM002'!$F:$F,$B32))</f>
        <v/>
      </c>
      <c r="BC32" s="72" t="str">
        <f>IF(SUMIFS('PLM001-財務計算用'!$P:$P,'PLM001-財務計算用'!$J:$J,BC$4,'PLM001-財務計算用'!$A:$A,$B32)=0,"",SUMIFS('PLM001-財務計算用'!$P:$P,'PLM001-財務計算用'!$J:$J,BC$4,'PLM001-財務計算用'!$A:$A,$B32))</f>
        <v/>
      </c>
      <c r="BD32" s="71">
        <f>IF(SUMIFS('PLM002'!$K:$K,'PLM002'!$C:$C,BC$4,'PLM002'!$F:$F,$B32)=0,"",SUMIFS('PLM002'!$K:$K,'PLM002'!$C:$C,BC$4,'PLM002'!$F:$F,$B32))</f>
        <v>2</v>
      </c>
      <c r="BE32" s="72" t="str">
        <f>IF(SUMIFS('PLM001-財務計算用'!$P:$P,'PLM001-財務計算用'!$J:$J,BE$4,'PLM001-財務計算用'!$A:$A,$B32)=0,"",SUMIFS('PLM001-財務計算用'!$P:$P,'PLM001-財務計算用'!$J:$J,BE$4,'PLM001-財務計算用'!$A:$A,$B32))</f>
        <v/>
      </c>
      <c r="BF32" s="71" t="str">
        <f>IF(SUMIFS('PLM002'!$K:$K,'PLM002'!$C:$C,BE$4,'PLM002'!$F:$F,$B32)=0,"",SUMIFS('PLM002'!$K:$K,'PLM002'!$C:$C,BE$4,'PLM002'!$F:$F,$B32))</f>
        <v/>
      </c>
      <c r="BG32" s="72" t="str">
        <f>IF(SUMIFS('PLM001-財務計算用'!$P:$P,'PLM001-財務計算用'!$J:$J,BG$4,'PLM001-財務計算用'!$A:$A,$B32)=0,"",SUMIFS('PLM001-財務計算用'!$P:$P,'PLM001-財務計算用'!$J:$J,BG$4,'PLM001-財務計算用'!$A:$A,$B32))</f>
        <v/>
      </c>
      <c r="BH32" s="71" t="str">
        <f>IF(SUMIFS('PLM002'!$K:$K,'PLM002'!$C:$C,BG$4,'PLM002'!$F:$F,$B32)=0,"",SUMIFS('PLM002'!$K:$K,'PLM002'!$C:$C,BG$4,'PLM002'!$F:$F,$B32))</f>
        <v/>
      </c>
      <c r="BI32" s="72" t="str">
        <f>IF(SUMIFS('PLM001-財務計算用'!$P:$P,'PLM001-財務計算用'!$J:$J,BI$4,'PLM001-財務計算用'!$A:$A,$B32)=0,"",SUMIFS('PLM001-財務計算用'!$P:$P,'PLM001-財務計算用'!$J:$J,BI$4,'PLM001-財務計算用'!$A:$A,$B32))</f>
        <v/>
      </c>
      <c r="BJ32" s="71" t="str">
        <f>IF(SUMIFS('PLM002'!$K:$K,'PLM002'!$C:$C,BI$4,'PLM002'!$F:$F,$B32)=0,"",SUMIFS('PLM002'!$K:$K,'PLM002'!$C:$C,BI$4,'PLM002'!$F:$F,$B32))</f>
        <v/>
      </c>
      <c r="BK32" s="72">
        <f>IF(SUMIFS('PLM001-財務計算用'!$P:$P,'PLM001-財務計算用'!$J:$J,BK$4,'PLM001-財務計算用'!$A:$A,$B32)=0,"",SUMIFS('PLM001-財務計算用'!$P:$P,'PLM001-財務計算用'!$J:$J,BK$4,'PLM001-財務計算用'!$A:$A,$B32))</f>
        <v>304</v>
      </c>
      <c r="BL32" s="71">
        <f>IF(SUMIFS('PLM002'!$K:$K,'PLM002'!$C:$C,BK$4,'PLM002'!$F:$F,$B32)=0,"",SUMIFS('PLM002'!$K:$K,'PLM002'!$C:$C,BK$4,'PLM002'!$F:$F,$B32))</f>
        <v>33.5</v>
      </c>
      <c r="BM32" s="72">
        <f>IF(SUMIFS('PLM001-財務計算用'!$P:$P,'PLM001-財務計算用'!$J:$J,BM$4,'PLM001-財務計算用'!$A:$A,$B32)=0,"",SUMIFS('PLM001-財務計算用'!$P:$P,'PLM001-財務計算用'!$J:$J,BM$4,'PLM001-財務計算用'!$A:$A,$B32))</f>
        <v>222</v>
      </c>
      <c r="BN32" s="71">
        <f>IF(SUMIFS('PLM002'!$K:$K,'PLM002'!$C:$C,BM$4,'PLM002'!$F:$F,$B32)=0,"",SUMIFS('PLM002'!$K:$K,'PLM002'!$C:$C,BM$4,'PLM002'!$F:$F,$B32))</f>
        <v>5</v>
      </c>
      <c r="BO32" s="72" t="str">
        <f>IF(SUMIFS('PLM001-財務計算用'!$P:$P,'PLM001-財務計算用'!$J:$J,BO$4,'PLM001-財務計算用'!$A:$A,$B32)=0,"",SUMIFS('PLM001-財務計算用'!$P:$P,'PLM001-財務計算用'!$J:$J,BO$4,'PLM001-財務計算用'!$A:$A,$B32))</f>
        <v/>
      </c>
      <c r="BP32" s="71" t="str">
        <f>IF(SUMIFS('PLM002'!$K:$K,'PLM002'!$C:$C,BO$4,'PLM002'!$F:$F,$B32)=0,"",SUMIFS('PLM002'!$K:$K,'PLM002'!$C:$C,BO$4,'PLM002'!$F:$F,$B32))</f>
        <v/>
      </c>
      <c r="BQ32" s="72" t="str">
        <f>IF(SUMIFS('PLM001-財務計算用'!$P:$P,'PLM001-財務計算用'!$J:$J,BQ$4,'PLM001-財務計算用'!$A:$A,$B32)=0,"",SUMIFS('PLM001-財務計算用'!$P:$P,'PLM001-財務計算用'!$J:$J,BQ$4,'PLM001-財務計算用'!$A:$A,$B32))</f>
        <v/>
      </c>
      <c r="BR32" s="71">
        <f>IF(SUMIFS('PLM002'!$K:$K,'PLM002'!$C:$C,BQ$4,'PLM002'!$F:$F,$B32)=0,"",SUMIFS('PLM002'!$K:$K,'PLM002'!$C:$C,BQ$4,'PLM002'!$F:$F,$B32))</f>
        <v>334.5</v>
      </c>
      <c r="BS32" s="72" t="str">
        <f>IF(SUMIFS('PLM001-財務計算用'!$P:$P,'PLM001-財務計算用'!$J:$J,BS$4,'PLM001-財務計算用'!$A:$A,$B32)=0,"",SUMIFS('PLM001-財務計算用'!$P:$P,'PLM001-財務計算用'!$J:$J,BS$4,'PLM001-財務計算用'!$A:$A,$B32))</f>
        <v/>
      </c>
      <c r="BT32" s="71">
        <f>IF(SUMIFS('PLM002'!$K:$K,'PLM002'!$C:$C,BS$4,'PLM002'!$F:$F,$B32)=0,"",SUMIFS('PLM002'!$K:$K,'PLM002'!$C:$C,BS$4,'PLM002'!$F:$F,$B32))</f>
        <v>2</v>
      </c>
      <c r="BU32" s="72" t="str">
        <f>IF(SUMIFS('PLM001-財務計算用'!$P:$P,'PLM001-財務計算用'!$J:$J,BU$4,'PLM001-財務計算用'!$A:$A,$B32)=0,"",SUMIFS('PLM001-財務計算用'!$P:$P,'PLM001-財務計算用'!$J:$J,BU$4,'PLM001-財務計算用'!$A:$A,$B32))</f>
        <v/>
      </c>
      <c r="BV32" s="71">
        <f>IF(SUMIFS('PLM002'!$K:$K,'PLM002'!$C:$C,BU$4,'PLM002'!$F:$F,$B32)=0,"",SUMIFS('PLM002'!$K:$K,'PLM002'!$C:$C,BU$4,'PLM002'!$F:$F,$B32))</f>
        <v>140</v>
      </c>
      <c r="BW32" s="72" t="str">
        <f>IF(SUMIFS('PLM001-財務計算用'!$P:$P,'PLM001-財務計算用'!$J:$J,BW$4,'PLM001-財務計算用'!$A:$A,$B32)=0,"",SUMIFS('PLM001-財務計算用'!$P:$P,'PLM001-財務計算用'!$J:$J,BW$4,'PLM001-財務計算用'!$A:$A,$B32))</f>
        <v/>
      </c>
      <c r="BX32" s="71" t="str">
        <f>IF(SUMIFS('PLM002'!$K:$K,'PLM002'!$C:$C,BW$4,'PLM002'!$F:$F,$B32)=0,"",SUMIFS('PLM002'!$K:$K,'PLM002'!$C:$C,BW$4,'PLM002'!$F:$F,$B32))</f>
        <v/>
      </c>
      <c r="BY32" s="72" t="str">
        <f>IF(SUMIFS('PLM001-財務計算用'!$P:$P,'PLM001-財務計算用'!$J:$J,BY$4,'PLM001-財務計算用'!$A:$A,$B32)=0,"",SUMIFS('PLM001-財務計算用'!$P:$P,'PLM001-財務計算用'!$J:$J,BY$4,'PLM001-財務計算用'!$A:$A,$B32))</f>
        <v/>
      </c>
      <c r="BZ32" s="71" t="str">
        <f>IF(SUMIFS('PLM002'!$K:$K,'PLM002'!$C:$C,BY$4,'PLM002'!$F:$F,$B32)=0,"",SUMIFS('PLM002'!$K:$K,'PLM002'!$C:$C,BY$4,'PLM002'!$F:$F,$B32))</f>
        <v/>
      </c>
      <c r="CA32" s="72" t="str">
        <f>IF(SUMIFS('PLM001-財務計算用'!$P:$P,'PLM001-財務計算用'!$J:$J,CA$4,'PLM001-財務計算用'!$A:$A,$B32)=0,"",SUMIFS('PLM001-財務計算用'!$P:$P,'PLM001-財務計算用'!$J:$J,CA$4,'PLM001-財務計算用'!$A:$A,$B32))</f>
        <v/>
      </c>
      <c r="CB32" s="71" t="str">
        <f>IF(SUMIFS('PLM002'!$K:$K,'PLM002'!$C:$C,CA$4,'PLM002'!$F:$F,$B32)=0,"",SUMIFS('PLM002'!$K:$K,'PLM002'!$C:$C,CA$4,'PLM002'!$F:$F,$B32))</f>
        <v/>
      </c>
      <c r="CC32" s="72" t="str">
        <f>IF(SUMIFS('PLM001-財務計算用'!$P:$P,'PLM001-財務計算用'!$J:$J,CC$4,'PLM001-財務計算用'!$A:$A,$B32)=0,"",SUMIFS('PLM001-財務計算用'!$P:$P,'PLM001-財務計算用'!$J:$J,CC$4,'PLM001-財務計算用'!$A:$A,$B32))</f>
        <v/>
      </c>
      <c r="CD32" s="71" t="str">
        <f>IF(SUMIFS('PLM002'!$K:$K,'PLM002'!$C:$C,CC$4,'PLM002'!$F:$F,$B32)=0,"",SUMIFS('PLM002'!$K:$K,'PLM002'!$C:$C,CC$4,'PLM002'!$F:$F,$B32))</f>
        <v/>
      </c>
      <c r="CE32" s="72" t="str">
        <f>IF(SUMIFS('PLM001-財務計算用'!$P:$P,'PLM001-財務計算用'!$J:$J,CE$4,'PLM001-財務計算用'!$A:$A,$B32)=0,"",SUMIFS('PLM001-財務計算用'!$P:$P,'PLM001-財務計算用'!$J:$J,CE$4,'PLM001-財務計算用'!$A:$A,$B32))</f>
        <v/>
      </c>
      <c r="CF32" s="71" t="str">
        <f>IF(SUMIFS('PLM002'!$K:$K,'PLM002'!$C:$C,CE$4,'PLM002'!$F:$F,$B32)=0,"",SUMIFS('PLM002'!$K:$K,'PLM002'!$C:$C,CE$4,'PLM002'!$F:$F,$B32))</f>
        <v/>
      </c>
      <c r="CG32" s="72" t="str">
        <f>IF(SUMIFS('PLM001-財務計算用'!$P:$P,'PLM001-財務計算用'!$J:$J,CG$4,'PLM001-財務計算用'!$A:$A,$B32)=0,"",SUMIFS('PLM001-財務計算用'!$P:$P,'PLM001-財務計算用'!$J:$J,CG$4,'PLM001-財務計算用'!$A:$A,$B32))</f>
        <v/>
      </c>
      <c r="CH32" s="71" t="str">
        <f>IF(SUMIFS('PLM002'!$K:$K,'PLM002'!$C:$C,CG$4,'PLM002'!$F:$F,$B32)=0,"",SUMIFS('PLM002'!$K:$K,'PLM002'!$C:$C,CG$4,'PLM002'!$F:$F,$B32))</f>
        <v/>
      </c>
      <c r="CI32" s="72" t="str">
        <f>IF(SUMIFS('PLM001-財務計算用'!$P:$P,'PLM001-財務計算用'!$J:$J,CI$4,'PLM001-財務計算用'!$A:$A,$B32)=0,"",SUMIFS('PLM001-財務計算用'!$P:$P,'PLM001-財務計算用'!$J:$J,CI$4,'PLM001-財務計算用'!$A:$A,$B32))</f>
        <v/>
      </c>
      <c r="CJ32" s="71" t="str">
        <f>IF(SUMIFS('PLM002'!$K:$K,'PLM002'!$C:$C,CI$4,'PLM002'!$F:$F,$B32)=0,"",SUMIFS('PLM002'!$K:$K,'PLM002'!$C:$C,CI$4,'PLM002'!$F:$F,$B32))</f>
        <v/>
      </c>
      <c r="CK32" s="72">
        <f>IF(SUMIFS('PLM001-財務計算用'!$P:$P,'PLM001-財務計算用'!$J:$J,CK$4,'PLM001-財務計算用'!$A:$A,$B32)=0,"",SUMIFS('PLM001-財務計算用'!$P:$P,'PLM001-財務計算用'!$J:$J,CK$4,'PLM001-財務計算用'!$A:$A,$B32))</f>
        <v>8</v>
      </c>
      <c r="CL32" s="71">
        <f>IF(SUMIFS('PLM002'!$K:$K,'PLM002'!$C:$C,CK$4,'PLM002'!$F:$F,$B32)=0,"",SUMIFS('PLM002'!$K:$K,'PLM002'!$C:$C,CK$4,'PLM002'!$F:$F,$B32))</f>
        <v>380</v>
      </c>
      <c r="CM32" s="72" t="str">
        <f>IF(SUMIFS('PLM001-財務計算用'!$P:$P,'PLM001-財務計算用'!$J:$J,CM$4,'PLM001-財務計算用'!$A:$A,$B32)=0,"",SUMIFS('PLM001-財務計算用'!$P:$P,'PLM001-財務計算用'!$J:$J,CM$4,'PLM001-財務計算用'!$A:$A,$B32))</f>
        <v/>
      </c>
      <c r="CN32" s="71" t="str">
        <f>IF(SUMIFS('PLM002'!$K:$K,'PLM002'!$C:$C,CM$4,'PLM002'!$F:$F,$B32)=0,"",SUMIFS('PLM002'!$K:$K,'PLM002'!$C:$C,CM$4,'PLM002'!$F:$F,$B32))</f>
        <v/>
      </c>
      <c r="CO32" s="72" t="str">
        <f>IF(SUMIFS('PLM001-財務計算用'!$P:$P,'PLM001-財務計算用'!$J:$J,CO$4,'PLM001-財務計算用'!$A:$A,$B32)=0,"",SUMIFS('PLM001-財務計算用'!$P:$P,'PLM001-財務計算用'!$J:$J,CO$4,'PLM001-財務計算用'!$A:$A,$B32))</f>
        <v/>
      </c>
      <c r="CP32" s="71" t="str">
        <f>IF(SUMIFS('PLM002'!$K:$K,'PLM002'!$C:$C,CO$4,'PLM002'!$F:$F,$B32)=0,"",SUMIFS('PLM002'!$K:$K,'PLM002'!$C:$C,CO$4,'PLM002'!$F:$F,$B32))</f>
        <v/>
      </c>
      <c r="CQ32" s="72" t="str">
        <f>IF(SUMIFS('PLM001-財務計算用'!$P:$P,'PLM001-財務計算用'!$J:$J,CQ$4,'PLM001-財務計算用'!$A:$A,$B32)=0,"",SUMIFS('PLM001-財務計算用'!$P:$P,'PLM001-財務計算用'!$J:$J,CQ$4,'PLM001-財務計算用'!$A:$A,$B32))</f>
        <v/>
      </c>
      <c r="CR32" s="71" t="str">
        <f>IF(SUMIFS('PLM002'!$K:$K,'PLM002'!$C:$C,CQ$4,'PLM002'!$F:$F,$B32)=0,"",SUMIFS('PLM002'!$K:$K,'PLM002'!$C:$C,CQ$4,'PLM002'!$F:$F,$B32))</f>
        <v/>
      </c>
      <c r="CS32" s="72" t="str">
        <f>IF(SUMIFS('PLM001-財務計算用'!$P:$P,'PLM001-財務計算用'!$J:$J,CS$4,'PLM001-財務計算用'!$A:$A,$B32)=0,"",SUMIFS('PLM001-財務計算用'!$P:$P,'PLM001-財務計算用'!$J:$J,CS$4,'PLM001-財務計算用'!$A:$A,$B32))</f>
        <v/>
      </c>
      <c r="CT32" s="71" t="str">
        <f>IF(SUMIFS('PLM002'!$K:$K,'PLM002'!$C:$C,CS$4,'PLM002'!$F:$F,$B32)=0,"",SUMIFS('PLM002'!$K:$K,'PLM002'!$C:$C,CS$4,'PLM002'!$F:$F,$B32))</f>
        <v/>
      </c>
      <c r="CU32" s="72" t="str">
        <f>IF(SUMIFS('PLM001-財務計算用'!$P:$P,'PLM001-財務計算用'!$J:$J,CU$4,'PLM001-財務計算用'!$A:$A,$B32)=0,"",SUMIFS('PLM001-財務計算用'!$P:$P,'PLM001-財務計算用'!$J:$J,CU$4,'PLM001-財務計算用'!$A:$A,$B32))</f>
        <v/>
      </c>
      <c r="CV32" s="71" t="str">
        <f>IF(SUMIFS('PLM002'!$K:$K,'PLM002'!$C:$C,CU$4,'PLM002'!$F:$F,$B32)=0,"",SUMIFS('PLM002'!$K:$K,'PLM002'!$C:$C,CU$4,'PLM002'!$F:$F,$B32))</f>
        <v/>
      </c>
      <c r="CW32" s="72" t="str">
        <f>IF(SUMIFS('PLM001-財務計算用'!$P:$P,'PLM001-財務計算用'!$J:$J,CW$4,'PLM001-財務計算用'!$A:$A,$B32)=0,"",SUMIFS('PLM001-財務計算用'!$P:$P,'PLM001-財務計算用'!$J:$J,CW$4,'PLM001-財務計算用'!$A:$A,$B32))</f>
        <v/>
      </c>
      <c r="CX32" s="71" t="str">
        <f>IF(SUMIFS('PLM002'!$K:$K,'PLM002'!$C:$C,CW$4,'PLM002'!$F:$F,$B32)=0,"",SUMIFS('PLM002'!$K:$K,'PLM002'!$C:$C,CW$4,'PLM002'!$F:$F,$B32))</f>
        <v/>
      </c>
      <c r="CY32" s="72" t="str">
        <f>IF(SUMIFS('PLM001-財務計算用'!$P:$P,'PLM001-財務計算用'!$J:$J,CY$4,'PLM001-財務計算用'!$A:$A,$B32)=0,"",SUMIFS('PLM001-財務計算用'!$P:$P,'PLM001-財務計算用'!$J:$J,CY$4,'PLM001-財務計算用'!$A:$A,$B32))</f>
        <v/>
      </c>
      <c r="CZ32" s="71" t="str">
        <f>IF(SUMIFS('PLM002'!$K:$K,'PLM002'!$C:$C,CY$4,'PLM002'!$F:$F,$B32)=0,"",SUMIFS('PLM002'!$K:$K,'PLM002'!$C:$C,CY$4,'PLM002'!$F:$F,$B32))</f>
        <v/>
      </c>
      <c r="DA32" s="72">
        <f>IF(SUMIFS('PLM001-財務計算用'!$P:$P,'PLM001-財務計算用'!$J:$J,DA$4,'PLM001-財務計算用'!$A:$A,$B32)=0,"",SUMIFS('PLM001-財務計算用'!$P:$P,'PLM001-財務計算用'!$J:$J,DA$4,'PLM001-財務計算用'!$A:$A,$B32))</f>
        <v>152</v>
      </c>
      <c r="DB32" s="71" t="str">
        <f>IF(SUMIFS('PLM002'!$K:$K,'PLM002'!$C:$C,DA$4,'PLM002'!$F:$F,$B32)=0,"",SUMIFS('PLM002'!$K:$K,'PLM002'!$C:$C,DA$4,'PLM002'!$F:$F,$B32))</f>
        <v/>
      </c>
      <c r="DC32" s="72" t="str">
        <f>IF(SUMIFS('PLM001-財務計算用'!$P:$P,'PLM001-財務計算用'!$J:$J,DC$4,'PLM001-財務計算用'!$A:$A,$B32)=0,"",SUMIFS('PLM001-財務計算用'!$P:$P,'PLM001-財務計算用'!$J:$J,DC$4,'PLM001-財務計算用'!$A:$A,$B32))</f>
        <v/>
      </c>
      <c r="DD32" s="71" t="str">
        <f>IF(SUMIFS('PLM002'!$K:$K,'PLM002'!$C:$C,DC$4,'PLM002'!$F:$F,$B32)=0,"",SUMIFS('PLM002'!$K:$K,'PLM002'!$C:$C,DC$4,'PLM002'!$F:$F,$B32))</f>
        <v/>
      </c>
      <c r="DE32" s="72" t="str">
        <f>IF(SUMIFS('PLM001-財務計算用'!$P:$P,'PLM001-財務計算用'!$J:$J,DE$4,'PLM001-財務計算用'!$A:$A,$B32)=0,"",SUMIFS('PLM001-財務計算用'!$P:$P,'PLM001-財務計算用'!$J:$J,DE$4,'PLM001-財務計算用'!$A:$A,$B32))</f>
        <v/>
      </c>
      <c r="DF32" s="71" t="str">
        <f>IF(SUMIFS('PLM002'!$K:$K,'PLM002'!$C:$C,DE$4,'PLM002'!$F:$F,$B32)=0,"",SUMIFS('PLM002'!$K:$K,'PLM002'!$C:$C,DE$4,'PLM002'!$F:$F,$B32))</f>
        <v/>
      </c>
      <c r="DG32" s="72" t="str">
        <f>IF(SUMIFS('PLM001-財務計算用'!$P:$P,'PLM001-財務計算用'!$J:$J,DG$4,'PLM001-財務計算用'!$A:$A,$B32)=0,"",SUMIFS('PLM001-財務計算用'!$P:$P,'PLM001-財務計算用'!$J:$J,DG$4,'PLM001-財務計算用'!$A:$A,$B32))</f>
        <v/>
      </c>
      <c r="DH32" s="71" t="str">
        <f>IF(SUMIFS('PLM002'!$K:$K,'PLM002'!$C:$C,DG$4,'PLM002'!$F:$F,$B32)=0,"",SUMIFS('PLM002'!$K:$K,'PLM002'!$C:$C,DG$4,'PLM002'!$F:$F,$B32))</f>
        <v/>
      </c>
      <c r="DI32" s="72" t="str">
        <f>IF(SUMIFS('PLM001-財務計算用'!$P:$P,'PLM001-財務計算用'!$J:$J,DI$4,'PLM001-財務計算用'!$A:$A,$B32)=0,"",SUMIFS('PLM001-財務計算用'!$P:$P,'PLM001-財務計算用'!$J:$J,DI$4,'PLM001-財務計算用'!$A:$A,$B32))</f>
        <v/>
      </c>
      <c r="DJ32" s="71" t="str">
        <f>IF(SUMIFS('PLM002'!$K:$K,'PLM002'!$C:$C,DI$4,'PLM002'!$F:$F,$B32)=0,"",SUMIFS('PLM002'!$K:$K,'PLM002'!$C:$C,DI$4,'PLM002'!$F:$F,$B32))</f>
        <v/>
      </c>
      <c r="DK32" s="72">
        <f>IF(SUMIFS('PLM001-財務計算用'!$P:$P,'PLM001-財務計算用'!$J:$J,DK$4,'PLM001-財務計算用'!$A:$A,$B32)=0,"",SUMIFS('PLM001-財務計算用'!$P:$P,'PLM001-財務計算用'!$J:$J,DK$4,'PLM001-財務計算用'!$A:$A,$B32))</f>
        <v>16</v>
      </c>
      <c r="DL32" s="71" t="str">
        <f>IF(SUMIFS('PLM002'!$K:$K,'PLM002'!$C:$C,DK$4,'PLM002'!$F:$F,$B32)=0,"",SUMIFS('PLM002'!$K:$K,'PLM002'!$C:$C,DK$4,'PLM002'!$F:$F,$B32))</f>
        <v/>
      </c>
      <c r="DM32" s="72" t="str">
        <f>IF(SUMIFS('PLM001-財務計算用'!$P:$P,'PLM001-財務計算用'!$J:$J,DM$4,'PLM001-財務計算用'!$A:$A,$B32)=0,"",SUMIFS('PLM001-財務計算用'!$P:$P,'PLM001-財務計算用'!$J:$J,DM$4,'PLM001-財務計算用'!$A:$A,$B32))</f>
        <v/>
      </c>
      <c r="DN32" s="71" t="str">
        <f>IF(SUMIFS('PLM002'!$K:$K,'PLM002'!$C:$C,DM$4,'PLM002'!$F:$F,$B32)=0,"",SUMIFS('PLM002'!$K:$K,'PLM002'!$C:$C,DM$4,'PLM002'!$F:$F,$B32))</f>
        <v/>
      </c>
      <c r="DO32" s="72" t="str">
        <f>IF(SUMIFS('PLM001-財務計算用'!$P:$P,'PLM001-財務計算用'!$J:$J,DO$4,'PLM001-財務計算用'!$A:$A,$B32)=0,"",SUMIFS('PLM001-財務計算用'!$P:$P,'PLM001-財務計算用'!$J:$J,DO$4,'PLM001-財務計算用'!$A:$A,$B32))</f>
        <v/>
      </c>
      <c r="DP32" s="71" t="str">
        <f>IF(SUMIFS('PLM002'!$K:$K,'PLM002'!$C:$C,DO$4,'PLM002'!$F:$F,$B32)=0,"",SUMIFS('PLM002'!$K:$K,'PLM002'!$C:$C,DO$4,'PLM002'!$F:$F,$B32))</f>
        <v/>
      </c>
      <c r="DQ32" s="72">
        <f>IF(SUMIFS('PLM001-財務計算用'!$P:$P,'PLM001-財務計算用'!$J:$J,DQ$4,'PLM001-財務計算用'!$A:$A,$B32)=0,"",SUMIFS('PLM001-財務計算用'!$P:$P,'PLM001-財務計算用'!$J:$J,DQ$4,'PLM001-財務計算用'!$A:$A,$B32))</f>
        <v>4</v>
      </c>
      <c r="DR32" s="71" t="str">
        <f>IF(SUMIFS('PLM002'!$K:$K,'PLM002'!$C:$C,DQ$4,'PLM002'!$F:$F,$B32)=0,"",SUMIFS('PLM002'!$K:$K,'PLM002'!$C:$C,DQ$4,'PLM002'!$F:$F,$B32))</f>
        <v/>
      </c>
      <c r="DS32" s="72" t="str">
        <f>IF(SUMIFS('PLM001-財務計算用'!$P:$P,'PLM001-財務計算用'!$J:$J,DS$4,'PLM001-財務計算用'!$A:$A,$B32)=0,"",SUMIFS('PLM001-財務計算用'!$P:$P,'PLM001-財務計算用'!$J:$J,DS$4,'PLM001-財務計算用'!$A:$A,$B32))</f>
        <v/>
      </c>
      <c r="DT32" s="71" t="str">
        <f>IF(SUMIFS('PLM002'!$K:$K,'PLM002'!$C:$C,DS$4,'PLM002'!$F:$F,$B32)=0,"",SUMIFS('PLM002'!$K:$K,'PLM002'!$C:$C,DS$4,'PLM002'!$F:$F,$B32))</f>
        <v/>
      </c>
      <c r="DU32" s="72" t="str">
        <f>IF(SUMIFS('PLM001-財務計算用'!$P:$P,'PLM001-財務計算用'!$J:$J,DU$4,'PLM001-財務計算用'!$A:$A,$B32)=0,"",SUMIFS('PLM001-財務計算用'!$P:$P,'PLM001-財務計算用'!$J:$J,DU$4,'PLM001-財務計算用'!$A:$A,$B32))</f>
        <v/>
      </c>
      <c r="DV32" s="71" t="str">
        <f>IF(SUMIFS('PLM002'!$K:$K,'PLM002'!$C:$C,DU$4,'PLM002'!$F:$F,$B32)=0,"",SUMIFS('PLM002'!$K:$K,'PLM002'!$C:$C,DU$4,'PLM002'!$F:$F,$B32))</f>
        <v/>
      </c>
      <c r="DW32" s="72" t="str">
        <f>IF(SUMIFS('PLM001-財務計算用'!$P:$P,'PLM001-財務計算用'!$J:$J,DW$4,'PLM001-財務計算用'!$A:$A,$B32)=0,"",SUMIFS('PLM001-財務計算用'!$P:$P,'PLM001-財務計算用'!$J:$J,DW$4,'PLM001-財務計算用'!$A:$A,$B32))</f>
        <v/>
      </c>
      <c r="DX32" s="71" t="str">
        <f>IF(SUMIFS('PLM002'!$K:$K,'PLM002'!$C:$C,DW$4,'PLM002'!$F:$F,$B32)=0,"",SUMIFS('PLM002'!$K:$K,'PLM002'!$C:$C,DW$4,'PLM002'!$F:$F,$B32))</f>
        <v/>
      </c>
      <c r="DY32" s="72" t="str">
        <f>IF(SUMIFS('PLM001-財務計算用'!$P:$P,'PLM001-財務計算用'!$J:$J,DY$4,'PLM001-財務計算用'!$A:$A,$B32)=0,"",SUMIFS('PLM001-財務計算用'!$P:$P,'PLM001-財務計算用'!$J:$J,DY$4,'PLM001-財務計算用'!$A:$A,$B32))</f>
        <v/>
      </c>
      <c r="DZ32" s="71" t="str">
        <f>IF(SUMIFS('PLM002'!$K:$K,'PLM002'!$C:$C,DY$4,'PLM002'!$F:$F,$B32)=0,"",SUMIFS('PLM002'!$K:$K,'PLM002'!$C:$C,DY$4,'PLM002'!$F:$F,$B32))</f>
        <v/>
      </c>
      <c r="EA32" s="72" t="str">
        <f>IF(SUMIFS('PLM001-財務計算用'!$P:$P,'PLM001-財務計算用'!$J:$J,EA$4,'PLM001-財務計算用'!$A:$A,$B32)=0,"",SUMIFS('PLM001-財務計算用'!$P:$P,'PLM001-財務計算用'!$J:$J,EA$4,'PLM001-財務計算用'!$A:$A,$B32))</f>
        <v/>
      </c>
      <c r="EB32" s="71" t="str">
        <f>IF(SUMIFS('PLM002'!$K:$K,'PLM002'!$C:$C,EA$4,'PLM002'!$F:$F,$B32)=0,"",SUMIFS('PLM002'!$K:$K,'PLM002'!$C:$C,EA$4,'PLM002'!$F:$F,$B32))</f>
        <v/>
      </c>
      <c r="EC32" s="72" t="str">
        <f>IF(SUMIFS('PLM001-財務計算用'!$P:$P,'PLM001-財務計算用'!$J:$J,EC$4,'PLM001-財務計算用'!$A:$A,$B32)=0,"",SUMIFS('PLM001-財務計算用'!$P:$P,'PLM001-財務計算用'!$J:$J,EC$4,'PLM001-財務計算用'!$A:$A,$B32))</f>
        <v/>
      </c>
      <c r="ED32" s="71" t="str">
        <f>IF(SUMIFS('PLM002'!$K:$K,'PLM002'!$C:$C,EC$4,'PLM002'!$F:$F,$B32)=0,"",SUMIFS('PLM002'!$K:$K,'PLM002'!$C:$C,EC$4,'PLM002'!$F:$F,$B32))</f>
        <v/>
      </c>
    </row>
    <row r="33" spans="1:134" ht="13.5">
      <c r="A33" s="96" t="str">
        <f>'PLM014'!A34</f>
        <v>M-養護</v>
      </c>
      <c r="B33" s="178" t="s">
        <v>11927</v>
      </c>
      <c r="C33" s="131" t="str">
        <f>'PLM014'!C34</f>
        <v>SDX光電開關微型化設計</v>
      </c>
      <c r="D33" s="97" t="str">
        <f t="shared" si="10"/>
        <v>(M251001R1)  SDX光電開關微型化設計</v>
      </c>
      <c r="E33" s="290" t="str">
        <f>'PLM014'!E34</f>
        <v>研二部</v>
      </c>
      <c r="F33" s="290" t="str">
        <f>'PLM014'!F34</f>
        <v>彭志豪</v>
      </c>
      <c r="G33" s="97" t="str">
        <f>'PLM014'!G34</f>
        <v>Active</v>
      </c>
      <c r="H33" s="98">
        <f>'PLM014'!H34</f>
        <v>45966.666666666664</v>
      </c>
      <c r="I33" s="98">
        <f>'PLM014'!I34</f>
        <v>46128.666666666664</v>
      </c>
      <c r="J33" s="99">
        <f t="shared" si="7"/>
        <v>162</v>
      </c>
      <c r="K33" s="150">
        <f t="shared" si="8"/>
        <v>46088.166666666664</v>
      </c>
      <c r="L33" s="150">
        <f t="shared" si="9"/>
        <v>46120.566666666666</v>
      </c>
      <c r="M33" s="98">
        <f>IF(ISERROR('PLM014'!L34),"",('PLM014'!L34))</f>
        <v>45950</v>
      </c>
      <c r="N33" s="237" t="str">
        <f>IF(IF(ISERROR('PLM014'!N34),"",('PLM014'!N34))=0,"",IF(ISERROR('PLM014'!N34),"",('PLM014'!N34)))</f>
        <v/>
      </c>
      <c r="O33" s="99" t="str">
        <f t="shared" si="0"/>
        <v/>
      </c>
      <c r="P33" s="98">
        <f t="shared" ca="1" si="1"/>
        <v>46044</v>
      </c>
      <c r="Q33" s="99">
        <f t="shared" ca="1" si="2"/>
        <v>94</v>
      </c>
      <c r="R33" s="100">
        <f>'PLM014'!Q34/100</f>
        <v>0.25</v>
      </c>
      <c r="S33" s="139" t="str">
        <f t="shared" ca="1" si="3"/>
        <v/>
      </c>
      <c r="U33" s="101">
        <f t="shared" si="4"/>
        <v>319</v>
      </c>
      <c r="V33" s="101">
        <f t="shared" si="5"/>
        <v>794</v>
      </c>
      <c r="W33" s="101">
        <f>IF(SUMIFS('PLM001-財務計算用'!$P:$P,'PLM001-財務計算用'!$A:$A,B33)=0,"未登入",SUMIFS('PLM001-財務計算用'!$P:$P,'PLM001-財務計算用'!$A:$A,B33))</f>
        <v>419</v>
      </c>
      <c r="X33" s="101">
        <f>SUMIFS('PLM002'!$K:$K,'PLM002'!$F:$F,$B33)</f>
        <v>794</v>
      </c>
      <c r="Y33" s="72">
        <f>IF(SUMIFS('PLM001-財務計算用'!$P:$P,'PLM001-財務計算用'!$J:$J,Y$4,'PLM001-財務計算用'!$A:$A,$B33)=0,"",SUMIFS('PLM001-財務計算用'!$P:$P,'PLM001-財務計算用'!$J:$J,Y$4,'PLM001-財務計算用'!$A:$A,$B33))</f>
        <v>2</v>
      </c>
      <c r="Z33" s="71">
        <f>IF(SUMIFS('PLM002'!$K:$K,'PLM002'!$C:$C,Y$4,'PLM002'!$F:$F,$B33)=0,"",SUMIFS('PLM002'!$K:$K,'PLM002'!$C:$C,Y$4,'PLM002'!$F:$F,$B33))</f>
        <v>39.5</v>
      </c>
      <c r="AA33" s="72" t="str">
        <f>IF(SUMIFS('PLM001-財務計算用'!$P:$P,'PLM001-財務計算用'!$J:$J,AA$4,'PLM001-財務計算用'!$A:$A,$B33)=0,"",SUMIFS('PLM001-財務計算用'!$P:$P,'PLM001-財務計算用'!$J:$J,AA$4,'PLM001-財務計算用'!$A:$A,$B33))</f>
        <v/>
      </c>
      <c r="AB33" s="71" t="str">
        <f>IF(SUMIFS('PLM002'!$K:$K,'PLM002'!$C:$C,AA$4,'PLM002'!$F:$F,$B33)=0,"",SUMIFS('PLM002'!$K:$K,'PLM002'!$C:$C,AA$4,'PLM002'!$F:$F,$B33))</f>
        <v/>
      </c>
      <c r="AC33" s="72" t="str">
        <f>IF(SUMIFS('PLM001-財務計算用'!$P:$P,'PLM001-財務計算用'!$J:$J,AC$4,'PLM001-財務計算用'!$A:$A,$B33)=0,"",SUMIFS('PLM001-財務計算用'!$P:$P,'PLM001-財務計算用'!$J:$J,AC$4,'PLM001-財務計算用'!$A:$A,$B33))</f>
        <v/>
      </c>
      <c r="AD33" s="71" t="str">
        <f>IF(SUMIFS('PLM002'!$K:$K,'PLM002'!$C:$C,AC$4,'PLM002'!$F:$F,$B33)=0,"",SUMIFS('PLM002'!$K:$K,'PLM002'!$C:$C,AC$4,'PLM002'!$F:$F,$B33))</f>
        <v/>
      </c>
      <c r="AE33" s="72" t="str">
        <f>IF(SUMIFS('PLM001-財務計算用'!$P:$P,'PLM001-財務計算用'!$J:$J,AE$4,'PLM001-財務計算用'!$A:$A,$B33)=0,"",SUMIFS('PLM001-財務計算用'!$P:$P,'PLM001-財務計算用'!$J:$J,AE$4,'PLM001-財務計算用'!$A:$A,$B33))</f>
        <v/>
      </c>
      <c r="AF33" s="71" t="str">
        <f>IF(SUMIFS('PLM002'!$K:$K,'PLM002'!$C:$C,AE$4,'PLM002'!$F:$F,$B33)=0,"",SUMIFS('PLM002'!$K:$K,'PLM002'!$C:$C,AE$4,'PLM002'!$F:$F,$B33))</f>
        <v/>
      </c>
      <c r="AG33" s="72">
        <f>IF(SUMIFS('PLM001-財務計算用'!$P:$P,'PLM001-財務計算用'!$J:$J,AG$4,'PLM001-財務計算用'!$A:$A,$B33)=0,"",SUMIFS('PLM001-財務計算用'!$P:$P,'PLM001-財務計算用'!$J:$J,AG$4,'PLM001-財務計算用'!$A:$A,$B33))</f>
        <v>60</v>
      </c>
      <c r="AH33" s="71">
        <f>IF(SUMIFS('PLM002'!$K:$K,'PLM002'!$C:$C,AG$4,'PLM002'!$F:$F,$B33)=0,"",SUMIFS('PLM002'!$K:$K,'PLM002'!$C:$C,AG$4,'PLM002'!$F:$F,$B33))</f>
        <v>10</v>
      </c>
      <c r="AI33" s="72" t="str">
        <f>IF(SUMIFS('PLM001-財務計算用'!$P:$P,'PLM001-財務計算用'!$J:$J,AI$4,'PLM001-財務計算用'!$A:$A,$B33)=0,"",SUMIFS('PLM001-財務計算用'!$P:$P,'PLM001-財務計算用'!$J:$J,AI$4,'PLM001-財務計算用'!$A:$A,$B33))</f>
        <v/>
      </c>
      <c r="AJ33" s="71" t="str">
        <f>IF(SUMIFS('PLM002'!$K:$K,'PLM002'!$C:$C,AI$4,'PLM002'!$F:$F,$B33)=0,"",SUMIFS('PLM002'!$K:$K,'PLM002'!$C:$C,AI$4,'PLM002'!$F:$F,$B33))</f>
        <v/>
      </c>
      <c r="AK33" s="72" t="str">
        <f>IF(SUMIFS('PLM001-財務計算用'!$P:$P,'PLM001-財務計算用'!$J:$J,AK$4,'PLM001-財務計算用'!$A:$A,$B33)=0,"",SUMIFS('PLM001-財務計算用'!$P:$P,'PLM001-財務計算用'!$J:$J,AK$4,'PLM001-財務計算用'!$A:$A,$B33))</f>
        <v/>
      </c>
      <c r="AL33" s="71" t="str">
        <f>IF(SUMIFS('PLM002'!$K:$K,'PLM002'!$C:$C,AK$4,'PLM002'!$F:$F,$B33)=0,"",SUMIFS('PLM002'!$K:$K,'PLM002'!$C:$C,AK$4,'PLM002'!$F:$F,$B33))</f>
        <v/>
      </c>
      <c r="AM33" s="72" t="str">
        <f>IF(SUMIFS('PLM001-財務計算用'!$P:$P,'PLM001-財務計算用'!$J:$J,AM$4,'PLM001-財務計算用'!$A:$A,$B33)=0,"",SUMIFS('PLM001-財務計算用'!$P:$P,'PLM001-財務計算用'!$J:$J,AM$4,'PLM001-財務計算用'!$A:$A,$B33))</f>
        <v/>
      </c>
      <c r="AN33" s="71" t="str">
        <f>IF(SUMIFS('PLM002'!$K:$K,'PLM002'!$C:$C,AM$4,'PLM002'!$F:$F,$B33)=0,"",SUMIFS('PLM002'!$K:$K,'PLM002'!$C:$C,AM$4,'PLM002'!$F:$F,$B33))</f>
        <v/>
      </c>
      <c r="AO33" s="72" t="str">
        <f>IF(SUMIFS('PLM001-財務計算用'!$P:$P,'PLM001-財務計算用'!$J:$J,AO$4,'PLM001-財務計算用'!$A:$A,$B33)=0,"",SUMIFS('PLM001-財務計算用'!$P:$P,'PLM001-財務計算用'!$J:$J,AO$4,'PLM001-財務計算用'!$A:$A,$B33))</f>
        <v/>
      </c>
      <c r="AP33" s="71" t="str">
        <f>IF(SUMIFS('PLM002'!$K:$K,'PLM002'!$C:$C,AO$4,'PLM002'!$F:$F,$B33)=0,"",SUMIFS('PLM002'!$K:$K,'PLM002'!$C:$C,AO$4,'PLM002'!$F:$F,$B33))</f>
        <v/>
      </c>
      <c r="AQ33" s="72" t="str">
        <f>IF(SUMIFS('PLM001-財務計算用'!$P:$P,'PLM001-財務計算用'!$J:$J,AQ$4,'PLM001-財務計算用'!$A:$A,$B33)=0,"",SUMIFS('PLM001-財務計算用'!$P:$P,'PLM001-財務計算用'!$J:$J,AQ$4,'PLM001-財務計算用'!$A:$A,$B33))</f>
        <v/>
      </c>
      <c r="AR33" s="71" t="str">
        <f>IF(SUMIFS('PLM002'!$K:$K,'PLM002'!$C:$C,AQ$4,'PLM002'!$F:$F,$B33)=0,"",SUMIFS('PLM002'!$K:$K,'PLM002'!$C:$C,AQ$4,'PLM002'!$F:$F,$B33))</f>
        <v/>
      </c>
      <c r="AS33" s="72" t="str">
        <f>IF(SUMIFS('PLM001-財務計算用'!$P:$P,'PLM001-財務計算用'!$J:$J,AS$4,'PLM001-財務計算用'!$A:$A,$B33)=0,"",SUMIFS('PLM001-財務計算用'!$P:$P,'PLM001-財務計算用'!$J:$J,AS$4,'PLM001-財務計算用'!$A:$A,$B33))</f>
        <v/>
      </c>
      <c r="AT33" s="71" t="str">
        <f>IF(SUMIFS('PLM002'!$K:$K,'PLM002'!$C:$C,AS$4,'PLM002'!$F:$F,$B33)=0,"",SUMIFS('PLM002'!$K:$K,'PLM002'!$C:$C,AS$4,'PLM002'!$F:$F,$B33))</f>
        <v/>
      </c>
      <c r="AU33" s="72" t="str">
        <f>IF(SUMIFS('PLM001-財務計算用'!$P:$P,'PLM001-財務計算用'!$J:$J,AU$4,'PLM001-財務計算用'!$A:$A,$B33)=0,"",SUMIFS('PLM001-財務計算用'!$P:$P,'PLM001-財務計算用'!$J:$J,AU$4,'PLM001-財務計算用'!$A:$A,$B33))</f>
        <v/>
      </c>
      <c r="AV33" s="71" t="str">
        <f>IF(SUMIFS('PLM002'!$K:$K,'PLM002'!$C:$C,AU$4,'PLM002'!$F:$F,$B33)=0,"",SUMIFS('PLM002'!$K:$K,'PLM002'!$C:$C,AU$4,'PLM002'!$F:$F,$B33))</f>
        <v/>
      </c>
      <c r="AW33" s="72" t="str">
        <f>IF(SUMIFS('PLM001-財務計算用'!$P:$P,'PLM001-財務計算用'!$J:$J,AW$4,'PLM001-財務計算用'!$A:$A,$B33)=0,"",SUMIFS('PLM001-財務計算用'!$P:$P,'PLM001-財務計算用'!$J:$J,AW$4,'PLM001-財務計算用'!$A:$A,$B33))</f>
        <v/>
      </c>
      <c r="AX33" s="71" t="str">
        <f>IF(SUMIFS('PLM002'!$K:$K,'PLM002'!$C:$C,AW$4,'PLM002'!$F:$F,$B33)=0,"",SUMIFS('PLM002'!$K:$K,'PLM002'!$C:$C,AW$4,'PLM002'!$F:$F,$B33))</f>
        <v/>
      </c>
      <c r="AY33" s="72" t="str">
        <f>IF(SUMIFS('PLM001-財務計算用'!$P:$P,'PLM001-財務計算用'!$J:$J,AY$4,'PLM001-財務計算用'!$A:$A,$B33)=0,"",SUMIFS('PLM001-財務計算用'!$P:$P,'PLM001-財務計算用'!$J:$J,AY$4,'PLM001-財務計算用'!$A:$A,$B33))</f>
        <v/>
      </c>
      <c r="AZ33" s="71" t="str">
        <f>IF(SUMIFS('PLM002'!$K:$K,'PLM002'!$C:$C,AY$4,'PLM002'!$F:$F,$B33)=0,"",SUMIFS('PLM002'!$K:$K,'PLM002'!$C:$C,AY$4,'PLM002'!$F:$F,$B33))</f>
        <v/>
      </c>
      <c r="BA33" s="72" t="str">
        <f>IF(SUMIFS('PLM001-財務計算用'!$P:$P,'PLM001-財務計算用'!$J:$J,BA$4,'PLM001-財務計算用'!$A:$A,$B33)=0,"",SUMIFS('PLM001-財務計算用'!$P:$P,'PLM001-財務計算用'!$J:$J,BA$4,'PLM001-財務計算用'!$A:$A,$B33))</f>
        <v/>
      </c>
      <c r="BB33" s="71" t="str">
        <f>IF(SUMIFS('PLM002'!$K:$K,'PLM002'!$C:$C,BA$4,'PLM002'!$F:$F,$B33)=0,"",SUMIFS('PLM002'!$K:$K,'PLM002'!$C:$C,BA$4,'PLM002'!$F:$F,$B33))</f>
        <v/>
      </c>
      <c r="BC33" s="72" t="str">
        <f>IF(SUMIFS('PLM001-財務計算用'!$P:$P,'PLM001-財務計算用'!$J:$J,BC$4,'PLM001-財務計算用'!$A:$A,$B33)=0,"",SUMIFS('PLM001-財務計算用'!$P:$P,'PLM001-財務計算用'!$J:$J,BC$4,'PLM001-財務計算用'!$A:$A,$B33))</f>
        <v/>
      </c>
      <c r="BD33" s="71">
        <f>IF(SUMIFS('PLM002'!$K:$K,'PLM002'!$C:$C,BC$4,'PLM002'!$F:$F,$B33)=0,"",SUMIFS('PLM002'!$K:$K,'PLM002'!$C:$C,BC$4,'PLM002'!$F:$F,$B33))</f>
        <v>18</v>
      </c>
      <c r="BE33" s="72">
        <f>IF(SUMIFS('PLM001-財務計算用'!$P:$P,'PLM001-財務計算用'!$J:$J,BE$4,'PLM001-財務計算用'!$A:$A,$B33)=0,"",SUMIFS('PLM001-財務計算用'!$P:$P,'PLM001-財務計算用'!$J:$J,BE$4,'PLM001-財務計算用'!$A:$A,$B33))</f>
        <v>108</v>
      </c>
      <c r="BF33" s="71">
        <f>IF(SUMIFS('PLM002'!$K:$K,'PLM002'!$C:$C,BE$4,'PLM002'!$F:$F,$B33)=0,"",SUMIFS('PLM002'!$K:$K,'PLM002'!$C:$C,BE$4,'PLM002'!$F:$F,$B33))</f>
        <v>36.5</v>
      </c>
      <c r="BG33" s="72">
        <f>IF(SUMIFS('PLM001-財務計算用'!$P:$P,'PLM001-財務計算用'!$J:$J,BG$4,'PLM001-財務計算用'!$A:$A,$B33)=0,"",SUMIFS('PLM001-財務計算用'!$P:$P,'PLM001-財務計算用'!$J:$J,BG$4,'PLM001-財務計算用'!$A:$A,$B33))</f>
        <v>125</v>
      </c>
      <c r="BH33" s="71">
        <f>IF(SUMIFS('PLM002'!$K:$K,'PLM002'!$C:$C,BG$4,'PLM002'!$F:$F,$B33)=0,"",SUMIFS('PLM002'!$K:$K,'PLM002'!$C:$C,BG$4,'PLM002'!$F:$F,$B33))</f>
        <v>368</v>
      </c>
      <c r="BI33" s="72" t="str">
        <f>IF(SUMIFS('PLM001-財務計算用'!$P:$P,'PLM001-財務計算用'!$J:$J,BI$4,'PLM001-財務計算用'!$A:$A,$B33)=0,"",SUMIFS('PLM001-財務計算用'!$P:$P,'PLM001-財務計算用'!$J:$J,BI$4,'PLM001-財務計算用'!$A:$A,$B33))</f>
        <v/>
      </c>
      <c r="BJ33" s="71">
        <f>IF(SUMIFS('PLM002'!$K:$K,'PLM002'!$C:$C,BI$4,'PLM002'!$F:$F,$B33)=0,"",SUMIFS('PLM002'!$K:$K,'PLM002'!$C:$C,BI$4,'PLM002'!$F:$F,$B33))</f>
        <v>67</v>
      </c>
      <c r="BK33" s="72" t="str">
        <f>IF(SUMIFS('PLM001-財務計算用'!$P:$P,'PLM001-財務計算用'!$J:$J,BK$4,'PLM001-財務計算用'!$A:$A,$B33)=0,"",SUMIFS('PLM001-財務計算用'!$P:$P,'PLM001-財務計算用'!$J:$J,BK$4,'PLM001-財務計算用'!$A:$A,$B33))</f>
        <v/>
      </c>
      <c r="BL33" s="71" t="str">
        <f>IF(SUMIFS('PLM002'!$K:$K,'PLM002'!$C:$C,BK$4,'PLM002'!$F:$F,$B33)=0,"",SUMIFS('PLM002'!$K:$K,'PLM002'!$C:$C,BK$4,'PLM002'!$F:$F,$B33))</f>
        <v/>
      </c>
      <c r="BM33" s="72" t="str">
        <f>IF(SUMIFS('PLM001-財務計算用'!$P:$P,'PLM001-財務計算用'!$J:$J,BM$4,'PLM001-財務計算用'!$A:$A,$B33)=0,"",SUMIFS('PLM001-財務計算用'!$P:$P,'PLM001-財務計算用'!$J:$J,BM$4,'PLM001-財務計算用'!$A:$A,$B33))</f>
        <v/>
      </c>
      <c r="BN33" s="71" t="str">
        <f>IF(SUMIFS('PLM002'!$K:$K,'PLM002'!$C:$C,BM$4,'PLM002'!$F:$F,$B33)=0,"",SUMIFS('PLM002'!$K:$K,'PLM002'!$C:$C,BM$4,'PLM002'!$F:$F,$B33))</f>
        <v/>
      </c>
      <c r="BO33" s="72" t="str">
        <f>IF(SUMIFS('PLM001-財務計算用'!$P:$P,'PLM001-財務計算用'!$J:$J,BO$4,'PLM001-財務計算用'!$A:$A,$B33)=0,"",SUMIFS('PLM001-財務計算用'!$P:$P,'PLM001-財務計算用'!$J:$J,BO$4,'PLM001-財務計算用'!$A:$A,$B33))</f>
        <v/>
      </c>
      <c r="BP33" s="71" t="str">
        <f>IF(SUMIFS('PLM002'!$K:$K,'PLM002'!$C:$C,BO$4,'PLM002'!$F:$F,$B33)=0,"",SUMIFS('PLM002'!$K:$K,'PLM002'!$C:$C,BO$4,'PLM002'!$F:$F,$B33))</f>
        <v/>
      </c>
      <c r="BQ33" s="72" t="str">
        <f>IF(SUMIFS('PLM001-財務計算用'!$P:$P,'PLM001-財務計算用'!$J:$J,BQ$4,'PLM001-財務計算用'!$A:$A,$B33)=0,"",SUMIFS('PLM001-財務計算用'!$P:$P,'PLM001-財務計算用'!$J:$J,BQ$4,'PLM001-財務計算用'!$A:$A,$B33))</f>
        <v/>
      </c>
      <c r="BR33" s="71" t="str">
        <f>IF(SUMIFS('PLM002'!$K:$K,'PLM002'!$C:$C,BQ$4,'PLM002'!$F:$F,$B33)=0,"",SUMIFS('PLM002'!$K:$K,'PLM002'!$C:$C,BQ$4,'PLM002'!$F:$F,$B33))</f>
        <v/>
      </c>
      <c r="BS33" s="72" t="str">
        <f>IF(SUMIFS('PLM001-財務計算用'!$P:$P,'PLM001-財務計算用'!$J:$J,BS$4,'PLM001-財務計算用'!$A:$A,$B33)=0,"",SUMIFS('PLM001-財務計算用'!$P:$P,'PLM001-財務計算用'!$J:$J,BS$4,'PLM001-財務計算用'!$A:$A,$B33))</f>
        <v/>
      </c>
      <c r="BT33" s="71">
        <f>IF(SUMIFS('PLM002'!$K:$K,'PLM002'!$C:$C,BS$4,'PLM002'!$F:$F,$B33)=0,"",SUMIFS('PLM002'!$K:$K,'PLM002'!$C:$C,BS$4,'PLM002'!$F:$F,$B33))</f>
        <v>53</v>
      </c>
      <c r="BU33" s="72" t="str">
        <f>IF(SUMIFS('PLM001-財務計算用'!$P:$P,'PLM001-財務計算用'!$J:$J,BU$4,'PLM001-財務計算用'!$A:$A,$B33)=0,"",SUMIFS('PLM001-財務計算用'!$P:$P,'PLM001-財務計算用'!$J:$J,BU$4,'PLM001-財務計算用'!$A:$A,$B33))</f>
        <v/>
      </c>
      <c r="BV33" s="71">
        <f>IF(SUMIFS('PLM002'!$K:$K,'PLM002'!$C:$C,BU$4,'PLM002'!$F:$F,$B33)=0,"",SUMIFS('PLM002'!$K:$K,'PLM002'!$C:$C,BU$4,'PLM002'!$F:$F,$B33))</f>
        <v>6.5</v>
      </c>
      <c r="BW33" s="72" t="str">
        <f>IF(SUMIFS('PLM001-財務計算用'!$P:$P,'PLM001-財務計算用'!$J:$J,BW$4,'PLM001-財務計算用'!$A:$A,$B33)=0,"",SUMIFS('PLM001-財務計算用'!$P:$P,'PLM001-財務計算用'!$J:$J,BW$4,'PLM001-財務計算用'!$A:$A,$B33))</f>
        <v/>
      </c>
      <c r="BX33" s="71">
        <f>IF(SUMIFS('PLM002'!$K:$K,'PLM002'!$C:$C,BW$4,'PLM002'!$F:$F,$B33)=0,"",SUMIFS('PLM002'!$K:$K,'PLM002'!$C:$C,BW$4,'PLM002'!$F:$F,$B33))</f>
        <v>42</v>
      </c>
      <c r="BY33" s="72" t="str">
        <f>IF(SUMIFS('PLM001-財務計算用'!$P:$P,'PLM001-財務計算用'!$J:$J,BY$4,'PLM001-財務計算用'!$A:$A,$B33)=0,"",SUMIFS('PLM001-財務計算用'!$P:$P,'PLM001-財務計算用'!$J:$J,BY$4,'PLM001-財務計算用'!$A:$A,$B33))</f>
        <v/>
      </c>
      <c r="BZ33" s="71" t="str">
        <f>IF(SUMIFS('PLM002'!$K:$K,'PLM002'!$C:$C,BY$4,'PLM002'!$F:$F,$B33)=0,"",SUMIFS('PLM002'!$K:$K,'PLM002'!$C:$C,BY$4,'PLM002'!$F:$F,$B33))</f>
        <v/>
      </c>
      <c r="CA33" s="72" t="str">
        <f>IF(SUMIFS('PLM001-財務計算用'!$P:$P,'PLM001-財務計算用'!$J:$J,CA$4,'PLM001-財務計算用'!$A:$A,$B33)=0,"",SUMIFS('PLM001-財務計算用'!$P:$P,'PLM001-財務計算用'!$J:$J,CA$4,'PLM001-財務計算用'!$A:$A,$B33))</f>
        <v/>
      </c>
      <c r="CB33" s="71" t="str">
        <f>IF(SUMIFS('PLM002'!$K:$K,'PLM002'!$C:$C,CA$4,'PLM002'!$F:$F,$B33)=0,"",SUMIFS('PLM002'!$K:$K,'PLM002'!$C:$C,CA$4,'PLM002'!$F:$F,$B33))</f>
        <v/>
      </c>
      <c r="CC33" s="72" t="str">
        <f>IF(SUMIFS('PLM001-財務計算用'!$P:$P,'PLM001-財務計算用'!$J:$J,CC$4,'PLM001-財務計算用'!$A:$A,$B33)=0,"",SUMIFS('PLM001-財務計算用'!$P:$P,'PLM001-財務計算用'!$J:$J,CC$4,'PLM001-財務計算用'!$A:$A,$B33))</f>
        <v/>
      </c>
      <c r="CD33" s="71" t="str">
        <f>IF(SUMIFS('PLM002'!$K:$K,'PLM002'!$C:$C,CC$4,'PLM002'!$F:$F,$B33)=0,"",SUMIFS('PLM002'!$K:$K,'PLM002'!$C:$C,CC$4,'PLM002'!$F:$F,$B33))</f>
        <v/>
      </c>
      <c r="CE33" s="72" t="str">
        <f>IF(SUMIFS('PLM001-財務計算用'!$P:$P,'PLM001-財務計算用'!$J:$J,CE$4,'PLM001-財務計算用'!$A:$A,$B33)=0,"",SUMIFS('PLM001-財務計算用'!$P:$P,'PLM001-財務計算用'!$J:$J,CE$4,'PLM001-財務計算用'!$A:$A,$B33))</f>
        <v/>
      </c>
      <c r="CF33" s="71" t="str">
        <f>IF(SUMIFS('PLM002'!$K:$K,'PLM002'!$C:$C,CE$4,'PLM002'!$F:$F,$B33)=0,"",SUMIFS('PLM002'!$K:$K,'PLM002'!$C:$C,CE$4,'PLM002'!$F:$F,$B33))</f>
        <v/>
      </c>
      <c r="CG33" s="72" t="str">
        <f>IF(SUMIFS('PLM001-財務計算用'!$P:$P,'PLM001-財務計算用'!$J:$J,CG$4,'PLM001-財務計算用'!$A:$A,$B33)=0,"",SUMIFS('PLM001-財務計算用'!$P:$P,'PLM001-財務計算用'!$J:$J,CG$4,'PLM001-財務計算用'!$A:$A,$B33))</f>
        <v/>
      </c>
      <c r="CH33" s="71" t="str">
        <f>IF(SUMIFS('PLM002'!$K:$K,'PLM002'!$C:$C,CG$4,'PLM002'!$F:$F,$B33)=0,"",SUMIFS('PLM002'!$K:$K,'PLM002'!$C:$C,CG$4,'PLM002'!$F:$F,$B33))</f>
        <v/>
      </c>
      <c r="CI33" s="72" t="str">
        <f>IF(SUMIFS('PLM001-財務計算用'!$P:$P,'PLM001-財務計算用'!$J:$J,CI$4,'PLM001-財務計算用'!$A:$A,$B33)=0,"",SUMIFS('PLM001-財務計算用'!$P:$P,'PLM001-財務計算用'!$J:$J,CI$4,'PLM001-財務計算用'!$A:$A,$B33))</f>
        <v/>
      </c>
      <c r="CJ33" s="71" t="str">
        <f>IF(SUMIFS('PLM002'!$K:$K,'PLM002'!$C:$C,CI$4,'PLM002'!$F:$F,$B33)=0,"",SUMIFS('PLM002'!$K:$K,'PLM002'!$C:$C,CI$4,'PLM002'!$F:$F,$B33))</f>
        <v/>
      </c>
      <c r="CK33" s="72" t="str">
        <f>IF(SUMIFS('PLM001-財務計算用'!$P:$P,'PLM001-財務計算用'!$J:$J,CK$4,'PLM001-財務計算用'!$A:$A,$B33)=0,"",SUMIFS('PLM001-財務計算用'!$P:$P,'PLM001-財務計算用'!$J:$J,CK$4,'PLM001-財務計算用'!$A:$A,$B33))</f>
        <v/>
      </c>
      <c r="CL33" s="71" t="str">
        <f>IF(SUMIFS('PLM002'!$K:$K,'PLM002'!$C:$C,CK$4,'PLM002'!$F:$F,$B33)=0,"",SUMIFS('PLM002'!$K:$K,'PLM002'!$C:$C,CK$4,'PLM002'!$F:$F,$B33))</f>
        <v/>
      </c>
      <c r="CM33" s="72" t="str">
        <f>IF(SUMIFS('PLM001-財務計算用'!$P:$P,'PLM001-財務計算用'!$J:$J,CM$4,'PLM001-財務計算用'!$A:$A,$B33)=0,"",SUMIFS('PLM001-財務計算用'!$P:$P,'PLM001-財務計算用'!$J:$J,CM$4,'PLM001-財務計算用'!$A:$A,$B33))</f>
        <v/>
      </c>
      <c r="CN33" s="71" t="str">
        <f>IF(SUMIFS('PLM002'!$K:$K,'PLM002'!$C:$C,CM$4,'PLM002'!$F:$F,$B33)=0,"",SUMIFS('PLM002'!$K:$K,'PLM002'!$C:$C,CM$4,'PLM002'!$F:$F,$B33))</f>
        <v/>
      </c>
      <c r="CO33" s="72" t="str">
        <f>IF(SUMIFS('PLM001-財務計算用'!$P:$P,'PLM001-財務計算用'!$J:$J,CO$4,'PLM001-財務計算用'!$A:$A,$B33)=0,"",SUMIFS('PLM001-財務計算用'!$P:$P,'PLM001-財務計算用'!$J:$J,CO$4,'PLM001-財務計算用'!$A:$A,$B33))</f>
        <v/>
      </c>
      <c r="CP33" s="71" t="str">
        <f>IF(SUMIFS('PLM002'!$K:$K,'PLM002'!$C:$C,CO$4,'PLM002'!$F:$F,$B33)=0,"",SUMIFS('PLM002'!$K:$K,'PLM002'!$C:$C,CO$4,'PLM002'!$F:$F,$B33))</f>
        <v/>
      </c>
      <c r="CQ33" s="72" t="str">
        <f>IF(SUMIFS('PLM001-財務計算用'!$P:$P,'PLM001-財務計算用'!$J:$J,CQ$4,'PLM001-財務計算用'!$A:$A,$B33)=0,"",SUMIFS('PLM001-財務計算用'!$P:$P,'PLM001-財務計算用'!$J:$J,CQ$4,'PLM001-財務計算用'!$A:$A,$B33))</f>
        <v/>
      </c>
      <c r="CR33" s="71" t="str">
        <f>IF(SUMIFS('PLM002'!$K:$K,'PLM002'!$C:$C,CQ$4,'PLM002'!$F:$F,$B33)=0,"",SUMIFS('PLM002'!$K:$K,'PLM002'!$C:$C,CQ$4,'PLM002'!$F:$F,$B33))</f>
        <v/>
      </c>
      <c r="CS33" s="72" t="str">
        <f>IF(SUMIFS('PLM001-財務計算用'!$P:$P,'PLM001-財務計算用'!$J:$J,CS$4,'PLM001-財務計算用'!$A:$A,$B33)=0,"",SUMIFS('PLM001-財務計算用'!$P:$P,'PLM001-財務計算用'!$J:$J,CS$4,'PLM001-財務計算用'!$A:$A,$B33))</f>
        <v/>
      </c>
      <c r="CT33" s="71">
        <f>IF(SUMIFS('PLM002'!$K:$K,'PLM002'!$C:$C,CS$4,'PLM002'!$F:$F,$B33)=0,"",SUMIFS('PLM002'!$K:$K,'PLM002'!$C:$C,CS$4,'PLM002'!$F:$F,$B33))</f>
        <v>120</v>
      </c>
      <c r="CU33" s="72">
        <f>IF(SUMIFS('PLM001-財務計算用'!$P:$P,'PLM001-財務計算用'!$J:$J,CU$4,'PLM001-財務計算用'!$A:$A,$B33)=0,"",SUMIFS('PLM001-財務計算用'!$P:$P,'PLM001-財務計算用'!$J:$J,CU$4,'PLM001-財務計算用'!$A:$A,$B33))</f>
        <v>24</v>
      </c>
      <c r="CV33" s="71">
        <f>IF(SUMIFS('PLM002'!$K:$K,'PLM002'!$C:$C,CU$4,'PLM002'!$F:$F,$B33)=0,"",SUMIFS('PLM002'!$K:$K,'PLM002'!$C:$C,CU$4,'PLM002'!$F:$F,$B33))</f>
        <v>33.5</v>
      </c>
      <c r="CW33" s="72">
        <f>IF(SUMIFS('PLM001-財務計算用'!$P:$P,'PLM001-財務計算用'!$J:$J,CW$4,'PLM001-財務計算用'!$A:$A,$B33)=0,"",SUMIFS('PLM001-財務計算用'!$P:$P,'PLM001-財務計算用'!$J:$J,CW$4,'PLM001-財務計算用'!$A:$A,$B33))</f>
        <v>60</v>
      </c>
      <c r="CX33" s="71" t="str">
        <f>IF(SUMIFS('PLM002'!$K:$K,'PLM002'!$C:$C,CW$4,'PLM002'!$F:$F,$B33)=0,"",SUMIFS('PLM002'!$K:$K,'PLM002'!$C:$C,CW$4,'PLM002'!$F:$F,$B33))</f>
        <v/>
      </c>
      <c r="CY33" s="72" t="str">
        <f>IF(SUMIFS('PLM001-財務計算用'!$P:$P,'PLM001-財務計算用'!$J:$J,CY$4,'PLM001-財務計算用'!$A:$A,$B33)=0,"",SUMIFS('PLM001-財務計算用'!$P:$P,'PLM001-財務計算用'!$J:$J,CY$4,'PLM001-財務計算用'!$A:$A,$B33))</f>
        <v/>
      </c>
      <c r="CZ33" s="71" t="str">
        <f>IF(SUMIFS('PLM002'!$K:$K,'PLM002'!$C:$C,CY$4,'PLM002'!$F:$F,$B33)=0,"",SUMIFS('PLM002'!$K:$K,'PLM002'!$C:$C,CY$4,'PLM002'!$F:$F,$B33))</f>
        <v/>
      </c>
      <c r="DA33" s="72" t="str">
        <f>IF(SUMIFS('PLM001-財務計算用'!$P:$P,'PLM001-財務計算用'!$J:$J,DA$4,'PLM001-財務計算用'!$A:$A,$B33)=0,"",SUMIFS('PLM001-財務計算用'!$P:$P,'PLM001-財務計算用'!$J:$J,DA$4,'PLM001-財務計算用'!$A:$A,$B33))</f>
        <v/>
      </c>
      <c r="DB33" s="71" t="str">
        <f>IF(SUMIFS('PLM002'!$K:$K,'PLM002'!$C:$C,DA$4,'PLM002'!$F:$F,$B33)=0,"",SUMIFS('PLM002'!$K:$K,'PLM002'!$C:$C,DA$4,'PLM002'!$F:$F,$B33))</f>
        <v/>
      </c>
      <c r="DC33" s="72" t="str">
        <f>IF(SUMIFS('PLM001-財務計算用'!$P:$P,'PLM001-財務計算用'!$J:$J,DC$4,'PLM001-財務計算用'!$A:$A,$B33)=0,"",SUMIFS('PLM001-財務計算用'!$P:$P,'PLM001-財務計算用'!$J:$J,DC$4,'PLM001-財務計算用'!$A:$A,$B33))</f>
        <v/>
      </c>
      <c r="DD33" s="71" t="str">
        <f>IF(SUMIFS('PLM002'!$K:$K,'PLM002'!$C:$C,DC$4,'PLM002'!$F:$F,$B33)=0,"",SUMIFS('PLM002'!$K:$K,'PLM002'!$C:$C,DC$4,'PLM002'!$F:$F,$B33))</f>
        <v/>
      </c>
      <c r="DE33" s="72" t="str">
        <f>IF(SUMIFS('PLM001-財務計算用'!$P:$P,'PLM001-財務計算用'!$J:$J,DE$4,'PLM001-財務計算用'!$A:$A,$B33)=0,"",SUMIFS('PLM001-財務計算用'!$P:$P,'PLM001-財務計算用'!$J:$J,DE$4,'PLM001-財務計算用'!$A:$A,$B33))</f>
        <v/>
      </c>
      <c r="DF33" s="71" t="str">
        <f>IF(SUMIFS('PLM002'!$K:$K,'PLM002'!$C:$C,DE$4,'PLM002'!$F:$F,$B33)=0,"",SUMIFS('PLM002'!$K:$K,'PLM002'!$C:$C,DE$4,'PLM002'!$F:$F,$B33))</f>
        <v/>
      </c>
      <c r="DG33" s="72" t="str">
        <f>IF(SUMIFS('PLM001-財務計算用'!$P:$P,'PLM001-財務計算用'!$J:$J,DG$4,'PLM001-財務計算用'!$A:$A,$B33)=0,"",SUMIFS('PLM001-財務計算用'!$P:$P,'PLM001-財務計算用'!$J:$J,DG$4,'PLM001-財務計算用'!$A:$A,$B33))</f>
        <v/>
      </c>
      <c r="DH33" s="71" t="str">
        <f>IF(SUMIFS('PLM002'!$K:$K,'PLM002'!$C:$C,DG$4,'PLM002'!$F:$F,$B33)=0,"",SUMIFS('PLM002'!$K:$K,'PLM002'!$C:$C,DG$4,'PLM002'!$F:$F,$B33))</f>
        <v/>
      </c>
      <c r="DI33" s="72" t="str">
        <f>IF(SUMIFS('PLM001-財務計算用'!$P:$P,'PLM001-財務計算用'!$J:$J,DI$4,'PLM001-財務計算用'!$A:$A,$B33)=0,"",SUMIFS('PLM001-財務計算用'!$P:$P,'PLM001-財務計算用'!$J:$J,DI$4,'PLM001-財務計算用'!$A:$A,$B33))</f>
        <v/>
      </c>
      <c r="DJ33" s="71" t="str">
        <f>IF(SUMIFS('PLM002'!$K:$K,'PLM002'!$C:$C,DI$4,'PLM002'!$F:$F,$B33)=0,"",SUMIFS('PLM002'!$K:$K,'PLM002'!$C:$C,DI$4,'PLM002'!$F:$F,$B33))</f>
        <v/>
      </c>
      <c r="DK33" s="72" t="str">
        <f>IF(SUMIFS('PLM001-財務計算用'!$P:$P,'PLM001-財務計算用'!$J:$J,DK$4,'PLM001-財務計算用'!$A:$A,$B33)=0,"",SUMIFS('PLM001-財務計算用'!$P:$P,'PLM001-財務計算用'!$J:$J,DK$4,'PLM001-財務計算用'!$A:$A,$B33))</f>
        <v/>
      </c>
      <c r="DL33" s="71" t="str">
        <f>IF(SUMIFS('PLM002'!$K:$K,'PLM002'!$C:$C,DK$4,'PLM002'!$F:$F,$B33)=0,"",SUMIFS('PLM002'!$K:$K,'PLM002'!$C:$C,DK$4,'PLM002'!$F:$F,$B33))</f>
        <v/>
      </c>
      <c r="DM33" s="72" t="str">
        <f>IF(SUMIFS('PLM001-財務計算用'!$P:$P,'PLM001-財務計算用'!$J:$J,DM$4,'PLM001-財務計算用'!$A:$A,$B33)=0,"",SUMIFS('PLM001-財務計算用'!$P:$P,'PLM001-財務計算用'!$J:$J,DM$4,'PLM001-財務計算用'!$A:$A,$B33))</f>
        <v/>
      </c>
      <c r="DN33" s="71" t="str">
        <f>IF(SUMIFS('PLM002'!$K:$K,'PLM002'!$C:$C,DM$4,'PLM002'!$F:$F,$B33)=0,"",SUMIFS('PLM002'!$K:$K,'PLM002'!$C:$C,DM$4,'PLM002'!$F:$F,$B33))</f>
        <v/>
      </c>
      <c r="DO33" s="72" t="str">
        <f>IF(SUMIFS('PLM001-財務計算用'!$P:$P,'PLM001-財務計算用'!$J:$J,DO$4,'PLM001-財務計算用'!$A:$A,$B33)=0,"",SUMIFS('PLM001-財務計算用'!$P:$P,'PLM001-財務計算用'!$J:$J,DO$4,'PLM001-財務計算用'!$A:$A,$B33))</f>
        <v/>
      </c>
      <c r="DP33" s="71" t="str">
        <f>IF(SUMIFS('PLM002'!$K:$K,'PLM002'!$C:$C,DO$4,'PLM002'!$F:$F,$B33)=0,"",SUMIFS('PLM002'!$K:$K,'PLM002'!$C:$C,DO$4,'PLM002'!$F:$F,$B33))</f>
        <v/>
      </c>
      <c r="DQ33" s="72" t="str">
        <f>IF(SUMIFS('PLM001-財務計算用'!$P:$P,'PLM001-財務計算用'!$J:$J,DQ$4,'PLM001-財務計算用'!$A:$A,$B33)=0,"",SUMIFS('PLM001-財務計算用'!$P:$P,'PLM001-財務計算用'!$J:$J,DQ$4,'PLM001-財務計算用'!$A:$A,$B33))</f>
        <v/>
      </c>
      <c r="DR33" s="71" t="str">
        <f>IF(SUMIFS('PLM002'!$K:$K,'PLM002'!$C:$C,DQ$4,'PLM002'!$F:$F,$B33)=0,"",SUMIFS('PLM002'!$K:$K,'PLM002'!$C:$C,DQ$4,'PLM002'!$F:$F,$B33))</f>
        <v/>
      </c>
      <c r="DS33" s="72" t="str">
        <f>IF(SUMIFS('PLM001-財務計算用'!$P:$P,'PLM001-財務計算用'!$J:$J,DS$4,'PLM001-財務計算用'!$A:$A,$B33)=0,"",SUMIFS('PLM001-財務計算用'!$P:$P,'PLM001-財務計算用'!$J:$J,DS$4,'PLM001-財務計算用'!$A:$A,$B33))</f>
        <v/>
      </c>
      <c r="DT33" s="71" t="str">
        <f>IF(SUMIFS('PLM002'!$K:$K,'PLM002'!$C:$C,DS$4,'PLM002'!$F:$F,$B33)=0,"",SUMIFS('PLM002'!$K:$K,'PLM002'!$C:$C,DS$4,'PLM002'!$F:$F,$B33))</f>
        <v/>
      </c>
      <c r="DU33" s="72" t="str">
        <f>IF(SUMIFS('PLM001-財務計算用'!$P:$P,'PLM001-財務計算用'!$J:$J,DU$4,'PLM001-財務計算用'!$A:$A,$B33)=0,"",SUMIFS('PLM001-財務計算用'!$P:$P,'PLM001-財務計算用'!$J:$J,DU$4,'PLM001-財務計算用'!$A:$A,$B33))</f>
        <v/>
      </c>
      <c r="DV33" s="71" t="str">
        <f>IF(SUMIFS('PLM002'!$K:$K,'PLM002'!$C:$C,DU$4,'PLM002'!$F:$F,$B33)=0,"",SUMIFS('PLM002'!$K:$K,'PLM002'!$C:$C,DU$4,'PLM002'!$F:$F,$B33))</f>
        <v/>
      </c>
      <c r="DW33" s="72">
        <f>IF(SUMIFS('PLM001-財務計算用'!$P:$P,'PLM001-財務計算用'!$J:$J,DW$4,'PLM001-財務計算用'!$A:$A,$B33)=0,"",SUMIFS('PLM001-財務計算用'!$P:$P,'PLM001-財務計算用'!$J:$J,DW$4,'PLM001-財務計算用'!$A:$A,$B33))</f>
        <v>40</v>
      </c>
      <c r="DX33" s="71" t="str">
        <f>IF(SUMIFS('PLM002'!$K:$K,'PLM002'!$C:$C,DW$4,'PLM002'!$F:$F,$B33)=0,"",SUMIFS('PLM002'!$K:$K,'PLM002'!$C:$C,DW$4,'PLM002'!$F:$F,$B33))</f>
        <v/>
      </c>
      <c r="DY33" s="72" t="str">
        <f>IF(SUMIFS('PLM001-財務計算用'!$P:$P,'PLM001-財務計算用'!$J:$J,DY$4,'PLM001-財務計算用'!$A:$A,$B33)=0,"",SUMIFS('PLM001-財務計算用'!$P:$P,'PLM001-財務計算用'!$J:$J,DY$4,'PLM001-財務計算用'!$A:$A,$B33))</f>
        <v/>
      </c>
      <c r="DZ33" s="71" t="str">
        <f>IF(SUMIFS('PLM002'!$K:$K,'PLM002'!$C:$C,DY$4,'PLM002'!$F:$F,$B33)=0,"",SUMIFS('PLM002'!$K:$K,'PLM002'!$C:$C,DY$4,'PLM002'!$F:$F,$B33))</f>
        <v/>
      </c>
      <c r="EA33" s="72" t="str">
        <f>IF(SUMIFS('PLM001-財務計算用'!$P:$P,'PLM001-財務計算用'!$J:$J,EA$4,'PLM001-財務計算用'!$A:$A,$B33)=0,"",SUMIFS('PLM001-財務計算用'!$P:$P,'PLM001-財務計算用'!$J:$J,EA$4,'PLM001-財務計算用'!$A:$A,$B33))</f>
        <v/>
      </c>
      <c r="EB33" s="71" t="str">
        <f>IF(SUMIFS('PLM002'!$K:$K,'PLM002'!$C:$C,EA$4,'PLM002'!$F:$F,$B33)=0,"",SUMIFS('PLM002'!$K:$K,'PLM002'!$C:$C,EA$4,'PLM002'!$F:$F,$B33))</f>
        <v/>
      </c>
      <c r="EC33" s="72" t="str">
        <f>IF(SUMIFS('PLM001-財務計算用'!$P:$P,'PLM001-財務計算用'!$J:$J,EC$4,'PLM001-財務計算用'!$A:$A,$B33)=0,"",SUMIFS('PLM001-財務計算用'!$P:$P,'PLM001-財務計算用'!$J:$J,EC$4,'PLM001-財務計算用'!$A:$A,$B33))</f>
        <v/>
      </c>
      <c r="ED33" s="71" t="str">
        <f>IF(SUMIFS('PLM002'!$K:$K,'PLM002'!$C:$C,EC$4,'PLM002'!$F:$F,$B33)=0,"",SUMIFS('PLM002'!$K:$K,'PLM002'!$C:$C,EC$4,'PLM002'!$F:$F,$B33))</f>
        <v/>
      </c>
    </row>
    <row r="34" spans="1:134" ht="12.75" customHeight="1">
      <c r="A34" s="96" t="str">
        <f>'PLM014'!A35</f>
        <v>M-養護</v>
      </c>
      <c r="B34" s="178" t="s">
        <v>14797</v>
      </c>
      <c r="C34" s="131" t="str">
        <f>'PLM014'!C35</f>
        <v>GPX 申請UL-61010認證</v>
      </c>
      <c r="D34" s="97" t="str">
        <f t="shared" ref="D34:D45" si="11">"("&amp;B34&amp;")"&amp;"  "&amp;C34</f>
        <v>(M251201C1)  GPX 申請UL-61010認證</v>
      </c>
      <c r="E34" s="290" t="str">
        <f>'PLM014'!E35</f>
        <v>研發一處</v>
      </c>
      <c r="F34" s="290" t="str">
        <f>'PLM014'!F35</f>
        <v>賴慶樺</v>
      </c>
      <c r="G34" s="97" t="str">
        <f>'PLM014'!G35</f>
        <v>Active</v>
      </c>
      <c r="H34" s="98">
        <f>'PLM014'!H35</f>
        <v>46019.666666666664</v>
      </c>
      <c r="I34" s="98">
        <f>'PLM014'!I35</f>
        <v>46111.666666666664</v>
      </c>
      <c r="J34" s="99">
        <f t="shared" si="7"/>
        <v>92</v>
      </c>
      <c r="K34" s="150"/>
      <c r="L34" s="150"/>
      <c r="M34" s="98">
        <f>IF(ISERROR('PLM014'!L35),"",('PLM014'!L35))</f>
        <v>46024</v>
      </c>
      <c r="N34" s="237" t="str">
        <f>IF(IF(ISERROR('PLM014'!N35),"",('PLM014'!N35))=0,"",IF(ISERROR('PLM014'!N35),"",('PLM014'!N35)))</f>
        <v/>
      </c>
      <c r="O34" s="99" t="str">
        <f t="shared" si="0"/>
        <v/>
      </c>
      <c r="P34" s="98">
        <f t="shared" ca="1" si="1"/>
        <v>46044</v>
      </c>
      <c r="Q34" s="99">
        <f t="shared" ca="1" si="2"/>
        <v>20</v>
      </c>
      <c r="R34" s="100">
        <f>'PLM014'!Q35/100</f>
        <v>0.09</v>
      </c>
      <c r="S34" s="139" t="str">
        <f t="shared" ca="1" si="3"/>
        <v>專案即將異常</v>
      </c>
      <c r="U34" s="101" t="str">
        <f t="shared" si="4"/>
        <v>未登入</v>
      </c>
      <c r="V34" s="101">
        <f t="shared" si="5"/>
        <v>36</v>
      </c>
      <c r="W34" s="101" t="str">
        <f>IF(SUMIFS('PLM001-財務計算用'!$P:$P,'PLM001-財務計算用'!$A:$A,B34)=0,"未登入",SUMIFS('PLM001-財務計算用'!$P:$P,'PLM001-財務計算用'!$A:$A,B34))</f>
        <v>未登入</v>
      </c>
      <c r="X34" s="101">
        <f>SUMIFS('PLM002'!$K:$K,'PLM002'!$F:$F,$B34)</f>
        <v>36</v>
      </c>
      <c r="Y34" s="72" t="str">
        <f>IF(SUMIFS('PLM001-財務計算用'!$P:$P,'PLM001-財務計算用'!$J:$J,Y$4,'PLM001-財務計算用'!$A:$A,$B34)=0,"",SUMIFS('PLM001-財務計算用'!$P:$P,'PLM001-財務計算用'!$J:$J,Y$4,'PLM001-財務計算用'!$A:$A,$B34))</f>
        <v/>
      </c>
      <c r="Z34" s="71" t="str">
        <f>IF(SUMIFS('PLM002'!$K:$K,'PLM002'!$C:$C,Y$4,'PLM002'!$F:$F,$B34)=0,"",SUMIFS('PLM002'!$K:$K,'PLM002'!$C:$C,Y$4,'PLM002'!$F:$F,$B34))</f>
        <v/>
      </c>
      <c r="AA34" s="72" t="str">
        <f>IF(SUMIFS('PLM001-財務計算用'!$P:$P,'PLM001-財務計算用'!$J:$J,AA$4,'PLM001-財務計算用'!$A:$A,$B34)=0,"",SUMIFS('PLM001-財務計算用'!$P:$P,'PLM001-財務計算用'!$J:$J,AA$4,'PLM001-財務計算用'!$A:$A,$B34))</f>
        <v/>
      </c>
      <c r="AB34" s="71" t="str">
        <f>IF(SUMIFS('PLM002'!$K:$K,'PLM002'!$C:$C,AA$4,'PLM002'!$F:$F,$B34)=0,"",SUMIFS('PLM002'!$K:$K,'PLM002'!$C:$C,AA$4,'PLM002'!$F:$F,$B34))</f>
        <v/>
      </c>
      <c r="AC34" s="72" t="str">
        <f>IF(SUMIFS('PLM001-財務計算用'!$P:$P,'PLM001-財務計算用'!$J:$J,AC$4,'PLM001-財務計算用'!$A:$A,$B34)=0,"",SUMIFS('PLM001-財務計算用'!$P:$P,'PLM001-財務計算用'!$J:$J,AC$4,'PLM001-財務計算用'!$A:$A,$B34))</f>
        <v/>
      </c>
      <c r="AD34" s="71" t="str">
        <f>IF(SUMIFS('PLM002'!$K:$K,'PLM002'!$C:$C,AC$4,'PLM002'!$F:$F,$B34)=0,"",SUMIFS('PLM002'!$K:$K,'PLM002'!$C:$C,AC$4,'PLM002'!$F:$F,$B34))</f>
        <v/>
      </c>
      <c r="AE34" s="72" t="str">
        <f>IF(SUMIFS('PLM001-財務計算用'!$P:$P,'PLM001-財務計算用'!$J:$J,AE$4,'PLM001-財務計算用'!$A:$A,$B34)=0,"",SUMIFS('PLM001-財務計算用'!$P:$P,'PLM001-財務計算用'!$J:$J,AE$4,'PLM001-財務計算用'!$A:$A,$B34))</f>
        <v/>
      </c>
      <c r="AF34" s="71">
        <f>IF(SUMIFS('PLM002'!$K:$K,'PLM002'!$C:$C,AE$4,'PLM002'!$F:$F,$B34)=0,"",SUMIFS('PLM002'!$K:$K,'PLM002'!$C:$C,AE$4,'PLM002'!$F:$F,$B34))</f>
        <v>36</v>
      </c>
      <c r="AG34" s="72" t="str">
        <f>IF(SUMIFS('PLM001-財務計算用'!$P:$P,'PLM001-財務計算用'!$J:$J,AG$4,'PLM001-財務計算用'!$A:$A,$B34)=0,"",SUMIFS('PLM001-財務計算用'!$P:$P,'PLM001-財務計算用'!$J:$J,AG$4,'PLM001-財務計算用'!$A:$A,$B34))</f>
        <v/>
      </c>
      <c r="AH34" s="71" t="str">
        <f>IF(SUMIFS('PLM002'!$K:$K,'PLM002'!$C:$C,AG$4,'PLM002'!$F:$F,$B34)=0,"",SUMIFS('PLM002'!$K:$K,'PLM002'!$C:$C,AG$4,'PLM002'!$F:$F,$B34))</f>
        <v/>
      </c>
      <c r="AI34" s="72" t="str">
        <f>IF(SUMIFS('PLM001-財務計算用'!$P:$P,'PLM001-財務計算用'!$J:$J,AI$4,'PLM001-財務計算用'!$A:$A,$B34)=0,"",SUMIFS('PLM001-財務計算用'!$P:$P,'PLM001-財務計算用'!$J:$J,AI$4,'PLM001-財務計算用'!$A:$A,$B34))</f>
        <v/>
      </c>
      <c r="AJ34" s="71" t="str">
        <f>IF(SUMIFS('PLM002'!$K:$K,'PLM002'!$C:$C,AI$4,'PLM002'!$F:$F,$B34)=0,"",SUMIFS('PLM002'!$K:$K,'PLM002'!$C:$C,AI$4,'PLM002'!$F:$F,$B34))</f>
        <v/>
      </c>
      <c r="AK34" s="72" t="str">
        <f>IF(SUMIFS('PLM001-財務計算用'!$P:$P,'PLM001-財務計算用'!$J:$J,AK$4,'PLM001-財務計算用'!$A:$A,$B34)=0,"",SUMIFS('PLM001-財務計算用'!$P:$P,'PLM001-財務計算用'!$J:$J,AK$4,'PLM001-財務計算用'!$A:$A,$B34))</f>
        <v/>
      </c>
      <c r="AL34" s="71" t="str">
        <f>IF(SUMIFS('PLM002'!$K:$K,'PLM002'!$C:$C,AK$4,'PLM002'!$F:$F,$B34)=0,"",SUMIFS('PLM002'!$K:$K,'PLM002'!$C:$C,AK$4,'PLM002'!$F:$F,$B34))</f>
        <v/>
      </c>
      <c r="AM34" s="72" t="str">
        <f>IF(SUMIFS('PLM001-財務計算用'!$P:$P,'PLM001-財務計算用'!$J:$J,AM$4,'PLM001-財務計算用'!$A:$A,$B34)=0,"",SUMIFS('PLM001-財務計算用'!$P:$P,'PLM001-財務計算用'!$J:$J,AM$4,'PLM001-財務計算用'!$A:$A,$B34))</f>
        <v/>
      </c>
      <c r="AN34" s="71" t="str">
        <f>IF(SUMIFS('PLM002'!$K:$K,'PLM002'!$C:$C,AM$4,'PLM002'!$F:$F,$B34)=0,"",SUMIFS('PLM002'!$K:$K,'PLM002'!$C:$C,AM$4,'PLM002'!$F:$F,$B34))</f>
        <v/>
      </c>
      <c r="AO34" s="72" t="str">
        <f>IF(SUMIFS('PLM001-財務計算用'!$P:$P,'PLM001-財務計算用'!$J:$J,AO$4,'PLM001-財務計算用'!$A:$A,$B34)=0,"",SUMIFS('PLM001-財務計算用'!$P:$P,'PLM001-財務計算用'!$J:$J,AO$4,'PLM001-財務計算用'!$A:$A,$B34))</f>
        <v/>
      </c>
      <c r="AP34" s="71" t="str">
        <f>IF(SUMIFS('PLM002'!$K:$K,'PLM002'!$C:$C,AO$4,'PLM002'!$F:$F,$B34)=0,"",SUMIFS('PLM002'!$K:$K,'PLM002'!$C:$C,AO$4,'PLM002'!$F:$F,$B34))</f>
        <v/>
      </c>
      <c r="AQ34" s="72" t="str">
        <f>IF(SUMIFS('PLM001-財務計算用'!$P:$P,'PLM001-財務計算用'!$J:$J,AQ$4,'PLM001-財務計算用'!$A:$A,$B34)=0,"",SUMIFS('PLM001-財務計算用'!$P:$P,'PLM001-財務計算用'!$J:$J,AQ$4,'PLM001-財務計算用'!$A:$A,$B34))</f>
        <v/>
      </c>
      <c r="AR34" s="71" t="str">
        <f>IF(SUMIFS('PLM002'!$K:$K,'PLM002'!$C:$C,AQ$4,'PLM002'!$F:$F,$B34)=0,"",SUMIFS('PLM002'!$K:$K,'PLM002'!$C:$C,AQ$4,'PLM002'!$F:$F,$B34))</f>
        <v/>
      </c>
      <c r="AS34" s="72" t="str">
        <f>IF(SUMIFS('PLM001-財務計算用'!$P:$P,'PLM001-財務計算用'!$J:$J,AS$4,'PLM001-財務計算用'!$A:$A,$B34)=0,"",SUMIFS('PLM001-財務計算用'!$P:$P,'PLM001-財務計算用'!$J:$J,AS$4,'PLM001-財務計算用'!$A:$A,$B34))</f>
        <v/>
      </c>
      <c r="AT34" s="71" t="str">
        <f>IF(SUMIFS('PLM002'!$K:$K,'PLM002'!$C:$C,AS$4,'PLM002'!$F:$F,$B34)=0,"",SUMIFS('PLM002'!$K:$K,'PLM002'!$C:$C,AS$4,'PLM002'!$F:$F,$B34))</f>
        <v/>
      </c>
      <c r="AU34" s="72" t="str">
        <f>IF(SUMIFS('PLM001-財務計算用'!$P:$P,'PLM001-財務計算用'!$J:$J,AU$4,'PLM001-財務計算用'!$A:$A,$B34)=0,"",SUMIFS('PLM001-財務計算用'!$P:$P,'PLM001-財務計算用'!$J:$J,AU$4,'PLM001-財務計算用'!$A:$A,$B34))</f>
        <v/>
      </c>
      <c r="AV34" s="71" t="str">
        <f>IF(SUMIFS('PLM002'!$K:$K,'PLM002'!$C:$C,AU$4,'PLM002'!$F:$F,$B34)=0,"",SUMIFS('PLM002'!$K:$K,'PLM002'!$C:$C,AU$4,'PLM002'!$F:$F,$B34))</f>
        <v/>
      </c>
      <c r="AW34" s="72" t="str">
        <f>IF(SUMIFS('PLM001-財務計算用'!$P:$P,'PLM001-財務計算用'!$J:$J,AW$4,'PLM001-財務計算用'!$A:$A,$B34)=0,"",SUMIFS('PLM001-財務計算用'!$P:$P,'PLM001-財務計算用'!$J:$J,AW$4,'PLM001-財務計算用'!$A:$A,$B34))</f>
        <v/>
      </c>
      <c r="AX34" s="71" t="str">
        <f>IF(SUMIFS('PLM002'!$K:$K,'PLM002'!$C:$C,AW$4,'PLM002'!$F:$F,$B34)=0,"",SUMIFS('PLM002'!$K:$K,'PLM002'!$C:$C,AW$4,'PLM002'!$F:$F,$B34))</f>
        <v/>
      </c>
      <c r="AY34" s="72" t="str">
        <f>IF(SUMIFS('PLM001-財務計算用'!$P:$P,'PLM001-財務計算用'!$J:$J,AY$4,'PLM001-財務計算用'!$A:$A,$B34)=0,"",SUMIFS('PLM001-財務計算用'!$P:$P,'PLM001-財務計算用'!$J:$J,AY$4,'PLM001-財務計算用'!$A:$A,$B34))</f>
        <v/>
      </c>
      <c r="AZ34" s="71" t="str">
        <f>IF(SUMIFS('PLM002'!$K:$K,'PLM002'!$C:$C,AY$4,'PLM002'!$F:$F,$B34)=0,"",SUMIFS('PLM002'!$K:$K,'PLM002'!$C:$C,AY$4,'PLM002'!$F:$F,$B34))</f>
        <v/>
      </c>
      <c r="BA34" s="72" t="str">
        <f>IF(SUMIFS('PLM001-財務計算用'!$P:$P,'PLM001-財務計算用'!$J:$J,BA$4,'PLM001-財務計算用'!$A:$A,$B34)=0,"",SUMIFS('PLM001-財務計算用'!$P:$P,'PLM001-財務計算用'!$J:$J,BA$4,'PLM001-財務計算用'!$A:$A,$B34))</f>
        <v/>
      </c>
      <c r="BB34" s="71" t="str">
        <f>IF(SUMIFS('PLM002'!$K:$K,'PLM002'!$C:$C,BA$4,'PLM002'!$F:$F,$B34)=0,"",SUMIFS('PLM002'!$K:$K,'PLM002'!$C:$C,BA$4,'PLM002'!$F:$F,$B34))</f>
        <v/>
      </c>
      <c r="BC34" s="72" t="str">
        <f>IF(SUMIFS('PLM001-財務計算用'!$P:$P,'PLM001-財務計算用'!$J:$J,BC$4,'PLM001-財務計算用'!$A:$A,$B34)=0,"",SUMIFS('PLM001-財務計算用'!$P:$P,'PLM001-財務計算用'!$J:$J,BC$4,'PLM001-財務計算用'!$A:$A,$B34))</f>
        <v/>
      </c>
      <c r="BD34" s="71" t="str">
        <f>IF(SUMIFS('PLM002'!$K:$K,'PLM002'!$C:$C,BC$4,'PLM002'!$F:$F,$B34)=0,"",SUMIFS('PLM002'!$K:$K,'PLM002'!$C:$C,BC$4,'PLM002'!$F:$F,$B34))</f>
        <v/>
      </c>
      <c r="BE34" s="72" t="str">
        <f>IF(SUMIFS('PLM001-財務計算用'!$P:$P,'PLM001-財務計算用'!$J:$J,BE$4,'PLM001-財務計算用'!$A:$A,$B34)=0,"",SUMIFS('PLM001-財務計算用'!$P:$P,'PLM001-財務計算用'!$J:$J,BE$4,'PLM001-財務計算用'!$A:$A,$B34))</f>
        <v/>
      </c>
      <c r="BF34" s="71" t="str">
        <f>IF(SUMIFS('PLM002'!$K:$K,'PLM002'!$C:$C,BE$4,'PLM002'!$F:$F,$B34)=0,"",SUMIFS('PLM002'!$K:$K,'PLM002'!$C:$C,BE$4,'PLM002'!$F:$F,$B34))</f>
        <v/>
      </c>
      <c r="BG34" s="72" t="str">
        <f>IF(SUMIFS('PLM001-財務計算用'!$P:$P,'PLM001-財務計算用'!$J:$J,BG$4,'PLM001-財務計算用'!$A:$A,$B34)=0,"",SUMIFS('PLM001-財務計算用'!$P:$P,'PLM001-財務計算用'!$J:$J,BG$4,'PLM001-財務計算用'!$A:$A,$B34))</f>
        <v/>
      </c>
      <c r="BH34" s="71" t="str">
        <f>IF(SUMIFS('PLM002'!$K:$K,'PLM002'!$C:$C,BG$4,'PLM002'!$F:$F,$B34)=0,"",SUMIFS('PLM002'!$K:$K,'PLM002'!$C:$C,BG$4,'PLM002'!$F:$F,$B34))</f>
        <v/>
      </c>
      <c r="BI34" s="72" t="str">
        <f>IF(SUMIFS('PLM001-財務計算用'!$P:$P,'PLM001-財務計算用'!$J:$J,BI$4,'PLM001-財務計算用'!$A:$A,$B34)=0,"",SUMIFS('PLM001-財務計算用'!$P:$P,'PLM001-財務計算用'!$J:$J,BI$4,'PLM001-財務計算用'!$A:$A,$B34))</f>
        <v/>
      </c>
      <c r="BJ34" s="71" t="str">
        <f>IF(SUMIFS('PLM002'!$K:$K,'PLM002'!$C:$C,BI$4,'PLM002'!$F:$F,$B34)=0,"",SUMIFS('PLM002'!$K:$K,'PLM002'!$C:$C,BI$4,'PLM002'!$F:$F,$B34))</f>
        <v/>
      </c>
      <c r="BK34" s="72" t="str">
        <f>IF(SUMIFS('PLM001-財務計算用'!$P:$P,'PLM001-財務計算用'!$J:$J,BK$4,'PLM001-財務計算用'!$A:$A,$B34)=0,"",SUMIFS('PLM001-財務計算用'!$P:$P,'PLM001-財務計算用'!$J:$J,BK$4,'PLM001-財務計算用'!$A:$A,$B34))</f>
        <v/>
      </c>
      <c r="BL34" s="71" t="str">
        <f>IF(SUMIFS('PLM002'!$K:$K,'PLM002'!$C:$C,BK$4,'PLM002'!$F:$F,$B34)=0,"",SUMIFS('PLM002'!$K:$K,'PLM002'!$C:$C,BK$4,'PLM002'!$F:$F,$B34))</f>
        <v/>
      </c>
      <c r="BM34" s="72" t="str">
        <f>IF(SUMIFS('PLM001-財務計算用'!$P:$P,'PLM001-財務計算用'!$J:$J,BM$4,'PLM001-財務計算用'!$A:$A,$B34)=0,"",SUMIFS('PLM001-財務計算用'!$P:$P,'PLM001-財務計算用'!$J:$J,BM$4,'PLM001-財務計算用'!$A:$A,$B34))</f>
        <v/>
      </c>
      <c r="BN34" s="71" t="str">
        <f>IF(SUMIFS('PLM002'!$K:$K,'PLM002'!$C:$C,BM$4,'PLM002'!$F:$F,$B34)=0,"",SUMIFS('PLM002'!$K:$K,'PLM002'!$C:$C,BM$4,'PLM002'!$F:$F,$B34))</f>
        <v/>
      </c>
      <c r="BO34" s="72" t="str">
        <f>IF(SUMIFS('PLM001-財務計算用'!$P:$P,'PLM001-財務計算用'!$J:$J,BO$4,'PLM001-財務計算用'!$A:$A,$B34)=0,"",SUMIFS('PLM001-財務計算用'!$P:$P,'PLM001-財務計算用'!$J:$J,BO$4,'PLM001-財務計算用'!$A:$A,$B34))</f>
        <v/>
      </c>
      <c r="BP34" s="71" t="str">
        <f>IF(SUMIFS('PLM002'!$K:$K,'PLM002'!$C:$C,BO$4,'PLM002'!$F:$F,$B34)=0,"",SUMIFS('PLM002'!$K:$K,'PLM002'!$C:$C,BO$4,'PLM002'!$F:$F,$B34))</f>
        <v/>
      </c>
      <c r="BQ34" s="72" t="str">
        <f>IF(SUMIFS('PLM001-財務計算用'!$P:$P,'PLM001-財務計算用'!$J:$J,BQ$4,'PLM001-財務計算用'!$A:$A,$B34)=0,"",SUMIFS('PLM001-財務計算用'!$P:$P,'PLM001-財務計算用'!$J:$J,BQ$4,'PLM001-財務計算用'!$A:$A,$B34))</f>
        <v/>
      </c>
      <c r="BR34" s="71" t="str">
        <f>IF(SUMIFS('PLM002'!$K:$K,'PLM002'!$C:$C,BQ$4,'PLM002'!$F:$F,$B34)=0,"",SUMIFS('PLM002'!$K:$K,'PLM002'!$C:$C,BQ$4,'PLM002'!$F:$F,$B34))</f>
        <v/>
      </c>
      <c r="BS34" s="72" t="str">
        <f>IF(SUMIFS('PLM001-財務計算用'!$P:$P,'PLM001-財務計算用'!$J:$J,BS$4,'PLM001-財務計算用'!$A:$A,$B34)=0,"",SUMIFS('PLM001-財務計算用'!$P:$P,'PLM001-財務計算用'!$J:$J,BS$4,'PLM001-財務計算用'!$A:$A,$B34))</f>
        <v/>
      </c>
      <c r="BT34" s="71" t="str">
        <f>IF(SUMIFS('PLM002'!$K:$K,'PLM002'!$C:$C,BS$4,'PLM002'!$F:$F,$B34)=0,"",SUMIFS('PLM002'!$K:$K,'PLM002'!$C:$C,BS$4,'PLM002'!$F:$F,$B34))</f>
        <v/>
      </c>
      <c r="BU34" s="72" t="str">
        <f>IF(SUMIFS('PLM001-財務計算用'!$P:$P,'PLM001-財務計算用'!$J:$J,BU$4,'PLM001-財務計算用'!$A:$A,$B34)=0,"",SUMIFS('PLM001-財務計算用'!$P:$P,'PLM001-財務計算用'!$J:$J,BU$4,'PLM001-財務計算用'!$A:$A,$B34))</f>
        <v/>
      </c>
      <c r="BV34" s="71" t="str">
        <f>IF(SUMIFS('PLM002'!$K:$K,'PLM002'!$C:$C,BU$4,'PLM002'!$F:$F,$B34)=0,"",SUMIFS('PLM002'!$K:$K,'PLM002'!$C:$C,BU$4,'PLM002'!$F:$F,$B34))</f>
        <v/>
      </c>
      <c r="BW34" s="72" t="str">
        <f>IF(SUMIFS('PLM001-財務計算用'!$P:$P,'PLM001-財務計算用'!$J:$J,BW$4,'PLM001-財務計算用'!$A:$A,$B34)=0,"",SUMIFS('PLM001-財務計算用'!$P:$P,'PLM001-財務計算用'!$J:$J,BW$4,'PLM001-財務計算用'!$A:$A,$B34))</f>
        <v/>
      </c>
      <c r="BX34" s="71" t="str">
        <f>IF(SUMIFS('PLM002'!$K:$K,'PLM002'!$C:$C,BW$4,'PLM002'!$F:$F,$B34)=0,"",SUMIFS('PLM002'!$K:$K,'PLM002'!$C:$C,BW$4,'PLM002'!$F:$F,$B34))</f>
        <v/>
      </c>
      <c r="BY34" s="72" t="str">
        <f>IF(SUMIFS('PLM001-財務計算用'!$P:$P,'PLM001-財務計算用'!$J:$J,BY$4,'PLM001-財務計算用'!$A:$A,$B34)=0,"",SUMIFS('PLM001-財務計算用'!$P:$P,'PLM001-財務計算用'!$J:$J,BY$4,'PLM001-財務計算用'!$A:$A,$B34))</f>
        <v/>
      </c>
      <c r="BZ34" s="71" t="str">
        <f>IF(SUMIFS('PLM002'!$K:$K,'PLM002'!$C:$C,BY$4,'PLM002'!$F:$F,$B34)=0,"",SUMIFS('PLM002'!$K:$K,'PLM002'!$C:$C,BY$4,'PLM002'!$F:$F,$B34))</f>
        <v/>
      </c>
      <c r="CA34" s="72" t="str">
        <f>IF(SUMIFS('PLM001-財務計算用'!$P:$P,'PLM001-財務計算用'!$J:$J,CA$4,'PLM001-財務計算用'!$A:$A,$B34)=0,"",SUMIFS('PLM001-財務計算用'!$P:$P,'PLM001-財務計算用'!$J:$J,CA$4,'PLM001-財務計算用'!$A:$A,$B34))</f>
        <v/>
      </c>
      <c r="CB34" s="71" t="str">
        <f>IF(SUMIFS('PLM002'!$K:$K,'PLM002'!$C:$C,CA$4,'PLM002'!$F:$F,$B34)=0,"",SUMIFS('PLM002'!$K:$K,'PLM002'!$C:$C,CA$4,'PLM002'!$F:$F,$B34))</f>
        <v/>
      </c>
      <c r="CC34" s="72" t="str">
        <f>IF(SUMIFS('PLM001-財務計算用'!$P:$P,'PLM001-財務計算用'!$J:$J,CC$4,'PLM001-財務計算用'!$A:$A,$B34)=0,"",SUMIFS('PLM001-財務計算用'!$P:$P,'PLM001-財務計算用'!$J:$J,CC$4,'PLM001-財務計算用'!$A:$A,$B34))</f>
        <v/>
      </c>
      <c r="CD34" s="71" t="str">
        <f>IF(SUMIFS('PLM002'!$K:$K,'PLM002'!$C:$C,CC$4,'PLM002'!$F:$F,$B34)=0,"",SUMIFS('PLM002'!$K:$K,'PLM002'!$C:$C,CC$4,'PLM002'!$F:$F,$B34))</f>
        <v/>
      </c>
      <c r="CE34" s="72" t="str">
        <f>IF(SUMIFS('PLM001-財務計算用'!$P:$P,'PLM001-財務計算用'!$J:$J,CE$4,'PLM001-財務計算用'!$A:$A,$B34)=0,"",SUMIFS('PLM001-財務計算用'!$P:$P,'PLM001-財務計算用'!$J:$J,CE$4,'PLM001-財務計算用'!$A:$A,$B34))</f>
        <v/>
      </c>
      <c r="CF34" s="71" t="str">
        <f>IF(SUMIFS('PLM002'!$K:$K,'PLM002'!$C:$C,CE$4,'PLM002'!$F:$F,$B34)=0,"",SUMIFS('PLM002'!$K:$K,'PLM002'!$C:$C,CE$4,'PLM002'!$F:$F,$B34))</f>
        <v/>
      </c>
      <c r="CG34" s="72" t="str">
        <f>IF(SUMIFS('PLM001-財務計算用'!$P:$P,'PLM001-財務計算用'!$J:$J,CG$4,'PLM001-財務計算用'!$A:$A,$B34)=0,"",SUMIFS('PLM001-財務計算用'!$P:$P,'PLM001-財務計算用'!$J:$J,CG$4,'PLM001-財務計算用'!$A:$A,$B34))</f>
        <v/>
      </c>
      <c r="CH34" s="71" t="str">
        <f>IF(SUMIFS('PLM002'!$K:$K,'PLM002'!$C:$C,CG$4,'PLM002'!$F:$F,$B34)=0,"",SUMIFS('PLM002'!$K:$K,'PLM002'!$C:$C,CG$4,'PLM002'!$F:$F,$B34))</f>
        <v/>
      </c>
      <c r="CI34" s="72" t="str">
        <f>IF(SUMIFS('PLM001-財務計算用'!$P:$P,'PLM001-財務計算用'!$J:$J,CI$4,'PLM001-財務計算用'!$A:$A,$B34)=0,"",SUMIFS('PLM001-財務計算用'!$P:$P,'PLM001-財務計算用'!$J:$J,CI$4,'PLM001-財務計算用'!$A:$A,$B34))</f>
        <v/>
      </c>
      <c r="CJ34" s="71" t="str">
        <f>IF(SUMIFS('PLM002'!$K:$K,'PLM002'!$C:$C,CI$4,'PLM002'!$F:$F,$B34)=0,"",SUMIFS('PLM002'!$K:$K,'PLM002'!$C:$C,CI$4,'PLM002'!$F:$F,$B34))</f>
        <v/>
      </c>
      <c r="CK34" s="72" t="str">
        <f>IF(SUMIFS('PLM001-財務計算用'!$P:$P,'PLM001-財務計算用'!$J:$J,CK$4,'PLM001-財務計算用'!$A:$A,$B34)=0,"",SUMIFS('PLM001-財務計算用'!$P:$P,'PLM001-財務計算用'!$J:$J,CK$4,'PLM001-財務計算用'!$A:$A,$B34))</f>
        <v/>
      </c>
      <c r="CL34" s="71" t="str">
        <f>IF(SUMIFS('PLM002'!$K:$K,'PLM002'!$C:$C,CK$4,'PLM002'!$F:$F,$B34)=0,"",SUMIFS('PLM002'!$K:$K,'PLM002'!$C:$C,CK$4,'PLM002'!$F:$F,$B34))</f>
        <v/>
      </c>
      <c r="CM34" s="72" t="str">
        <f>IF(SUMIFS('PLM001-財務計算用'!$P:$P,'PLM001-財務計算用'!$J:$J,CM$4,'PLM001-財務計算用'!$A:$A,$B34)=0,"",SUMIFS('PLM001-財務計算用'!$P:$P,'PLM001-財務計算用'!$J:$J,CM$4,'PLM001-財務計算用'!$A:$A,$B34))</f>
        <v/>
      </c>
      <c r="CN34" s="71" t="str">
        <f>IF(SUMIFS('PLM002'!$K:$K,'PLM002'!$C:$C,CM$4,'PLM002'!$F:$F,$B34)=0,"",SUMIFS('PLM002'!$K:$K,'PLM002'!$C:$C,CM$4,'PLM002'!$F:$F,$B34))</f>
        <v/>
      </c>
      <c r="CO34" s="72" t="str">
        <f>IF(SUMIFS('PLM001-財務計算用'!$P:$P,'PLM001-財務計算用'!$J:$J,CO$4,'PLM001-財務計算用'!$A:$A,$B34)=0,"",SUMIFS('PLM001-財務計算用'!$P:$P,'PLM001-財務計算用'!$J:$J,CO$4,'PLM001-財務計算用'!$A:$A,$B34))</f>
        <v/>
      </c>
      <c r="CP34" s="71" t="str">
        <f>IF(SUMIFS('PLM002'!$K:$K,'PLM002'!$C:$C,CO$4,'PLM002'!$F:$F,$B34)=0,"",SUMIFS('PLM002'!$K:$K,'PLM002'!$C:$C,CO$4,'PLM002'!$F:$F,$B34))</f>
        <v/>
      </c>
      <c r="CQ34" s="72" t="str">
        <f>IF(SUMIFS('PLM001-財務計算用'!$P:$P,'PLM001-財務計算用'!$J:$J,CQ$4,'PLM001-財務計算用'!$A:$A,$B34)=0,"",SUMIFS('PLM001-財務計算用'!$P:$P,'PLM001-財務計算用'!$J:$J,CQ$4,'PLM001-財務計算用'!$A:$A,$B34))</f>
        <v/>
      </c>
      <c r="CR34" s="71" t="str">
        <f>IF(SUMIFS('PLM002'!$K:$K,'PLM002'!$C:$C,CQ$4,'PLM002'!$F:$F,$B34)=0,"",SUMIFS('PLM002'!$K:$K,'PLM002'!$C:$C,CQ$4,'PLM002'!$F:$F,$B34))</f>
        <v/>
      </c>
      <c r="CS34" s="72" t="str">
        <f>IF(SUMIFS('PLM001-財務計算用'!$P:$P,'PLM001-財務計算用'!$J:$J,CS$4,'PLM001-財務計算用'!$A:$A,$B34)=0,"",SUMIFS('PLM001-財務計算用'!$P:$P,'PLM001-財務計算用'!$J:$J,CS$4,'PLM001-財務計算用'!$A:$A,$B34))</f>
        <v/>
      </c>
      <c r="CT34" s="71" t="str">
        <f>IF(SUMIFS('PLM002'!$K:$K,'PLM002'!$C:$C,CS$4,'PLM002'!$F:$F,$B34)=0,"",SUMIFS('PLM002'!$K:$K,'PLM002'!$C:$C,CS$4,'PLM002'!$F:$F,$B34))</f>
        <v/>
      </c>
      <c r="CU34" s="72" t="str">
        <f>IF(SUMIFS('PLM001-財務計算用'!$P:$P,'PLM001-財務計算用'!$J:$J,CU$4,'PLM001-財務計算用'!$A:$A,$B34)=0,"",SUMIFS('PLM001-財務計算用'!$P:$P,'PLM001-財務計算用'!$J:$J,CU$4,'PLM001-財務計算用'!$A:$A,$B34))</f>
        <v/>
      </c>
      <c r="CV34" s="71" t="str">
        <f>IF(SUMIFS('PLM002'!$K:$K,'PLM002'!$C:$C,CU$4,'PLM002'!$F:$F,$B34)=0,"",SUMIFS('PLM002'!$K:$K,'PLM002'!$C:$C,CU$4,'PLM002'!$F:$F,$B34))</f>
        <v/>
      </c>
      <c r="CW34" s="72" t="str">
        <f>IF(SUMIFS('PLM001-財務計算用'!$P:$P,'PLM001-財務計算用'!$J:$J,CW$4,'PLM001-財務計算用'!$A:$A,$B34)=0,"",SUMIFS('PLM001-財務計算用'!$P:$P,'PLM001-財務計算用'!$J:$J,CW$4,'PLM001-財務計算用'!$A:$A,$B34))</f>
        <v/>
      </c>
      <c r="CX34" s="71" t="str">
        <f>IF(SUMIFS('PLM002'!$K:$K,'PLM002'!$C:$C,CW$4,'PLM002'!$F:$F,$B34)=0,"",SUMIFS('PLM002'!$K:$K,'PLM002'!$C:$C,CW$4,'PLM002'!$F:$F,$B34))</f>
        <v/>
      </c>
      <c r="CY34" s="72" t="str">
        <f>IF(SUMIFS('PLM001-財務計算用'!$P:$P,'PLM001-財務計算用'!$J:$J,CY$4,'PLM001-財務計算用'!$A:$A,$B34)=0,"",SUMIFS('PLM001-財務計算用'!$P:$P,'PLM001-財務計算用'!$J:$J,CY$4,'PLM001-財務計算用'!$A:$A,$B34))</f>
        <v/>
      </c>
      <c r="CZ34" s="71" t="str">
        <f>IF(SUMIFS('PLM002'!$K:$K,'PLM002'!$C:$C,CY$4,'PLM002'!$F:$F,$B34)=0,"",SUMIFS('PLM002'!$K:$K,'PLM002'!$C:$C,CY$4,'PLM002'!$F:$F,$B34))</f>
        <v/>
      </c>
      <c r="DA34" s="72" t="str">
        <f>IF(SUMIFS('PLM001-財務計算用'!$P:$P,'PLM001-財務計算用'!$J:$J,DA$4,'PLM001-財務計算用'!$A:$A,$B34)=0,"",SUMIFS('PLM001-財務計算用'!$P:$P,'PLM001-財務計算用'!$J:$J,DA$4,'PLM001-財務計算用'!$A:$A,$B34))</f>
        <v/>
      </c>
      <c r="DB34" s="71" t="str">
        <f>IF(SUMIFS('PLM002'!$K:$K,'PLM002'!$C:$C,DA$4,'PLM002'!$F:$F,$B34)=0,"",SUMIFS('PLM002'!$K:$K,'PLM002'!$C:$C,DA$4,'PLM002'!$F:$F,$B34))</f>
        <v/>
      </c>
      <c r="DC34" s="72" t="str">
        <f>IF(SUMIFS('PLM001-財務計算用'!$P:$P,'PLM001-財務計算用'!$J:$J,DC$4,'PLM001-財務計算用'!$A:$A,$B34)=0,"",SUMIFS('PLM001-財務計算用'!$P:$P,'PLM001-財務計算用'!$J:$J,DC$4,'PLM001-財務計算用'!$A:$A,$B34))</f>
        <v/>
      </c>
      <c r="DD34" s="71" t="str">
        <f>IF(SUMIFS('PLM002'!$K:$K,'PLM002'!$C:$C,DC$4,'PLM002'!$F:$F,$B34)=0,"",SUMIFS('PLM002'!$K:$K,'PLM002'!$C:$C,DC$4,'PLM002'!$F:$F,$B34))</f>
        <v/>
      </c>
      <c r="DE34" s="72" t="str">
        <f>IF(SUMIFS('PLM001-財務計算用'!$P:$P,'PLM001-財務計算用'!$J:$J,DE$4,'PLM001-財務計算用'!$A:$A,$B34)=0,"",SUMIFS('PLM001-財務計算用'!$P:$P,'PLM001-財務計算用'!$J:$J,DE$4,'PLM001-財務計算用'!$A:$A,$B34))</f>
        <v/>
      </c>
      <c r="DF34" s="71" t="str">
        <f>IF(SUMIFS('PLM002'!$K:$K,'PLM002'!$C:$C,DE$4,'PLM002'!$F:$F,$B34)=0,"",SUMIFS('PLM002'!$K:$K,'PLM002'!$C:$C,DE$4,'PLM002'!$F:$F,$B34))</f>
        <v/>
      </c>
      <c r="DG34" s="72" t="str">
        <f>IF(SUMIFS('PLM001-財務計算用'!$P:$P,'PLM001-財務計算用'!$J:$J,DG$4,'PLM001-財務計算用'!$A:$A,$B34)=0,"",SUMIFS('PLM001-財務計算用'!$P:$P,'PLM001-財務計算用'!$J:$J,DG$4,'PLM001-財務計算用'!$A:$A,$B34))</f>
        <v/>
      </c>
      <c r="DH34" s="71" t="str">
        <f>IF(SUMIFS('PLM002'!$K:$K,'PLM002'!$C:$C,DG$4,'PLM002'!$F:$F,$B34)=0,"",SUMIFS('PLM002'!$K:$K,'PLM002'!$C:$C,DG$4,'PLM002'!$F:$F,$B34))</f>
        <v/>
      </c>
      <c r="DI34" s="72" t="str">
        <f>IF(SUMIFS('PLM001-財務計算用'!$P:$P,'PLM001-財務計算用'!$J:$J,DI$4,'PLM001-財務計算用'!$A:$A,$B34)=0,"",SUMIFS('PLM001-財務計算用'!$P:$P,'PLM001-財務計算用'!$J:$J,DI$4,'PLM001-財務計算用'!$A:$A,$B34))</f>
        <v/>
      </c>
      <c r="DJ34" s="71" t="str">
        <f>IF(SUMIFS('PLM002'!$K:$K,'PLM002'!$C:$C,DI$4,'PLM002'!$F:$F,$B34)=0,"",SUMIFS('PLM002'!$K:$K,'PLM002'!$C:$C,DI$4,'PLM002'!$F:$F,$B34))</f>
        <v/>
      </c>
      <c r="DK34" s="72" t="str">
        <f>IF(SUMIFS('PLM001-財務計算用'!$P:$P,'PLM001-財務計算用'!$J:$J,DK$4,'PLM001-財務計算用'!$A:$A,$B34)=0,"",SUMIFS('PLM001-財務計算用'!$P:$P,'PLM001-財務計算用'!$J:$J,DK$4,'PLM001-財務計算用'!$A:$A,$B34))</f>
        <v/>
      </c>
      <c r="DL34" s="71" t="str">
        <f>IF(SUMIFS('PLM002'!$K:$K,'PLM002'!$C:$C,DK$4,'PLM002'!$F:$F,$B34)=0,"",SUMIFS('PLM002'!$K:$K,'PLM002'!$C:$C,DK$4,'PLM002'!$F:$F,$B34))</f>
        <v/>
      </c>
      <c r="DM34" s="72" t="str">
        <f>IF(SUMIFS('PLM001-財務計算用'!$P:$P,'PLM001-財務計算用'!$J:$J,DM$4,'PLM001-財務計算用'!$A:$A,$B34)=0,"",SUMIFS('PLM001-財務計算用'!$P:$P,'PLM001-財務計算用'!$J:$J,DM$4,'PLM001-財務計算用'!$A:$A,$B34))</f>
        <v/>
      </c>
      <c r="DN34" s="71" t="str">
        <f>IF(SUMIFS('PLM002'!$K:$K,'PLM002'!$C:$C,DM$4,'PLM002'!$F:$F,$B34)=0,"",SUMIFS('PLM002'!$K:$K,'PLM002'!$C:$C,DM$4,'PLM002'!$F:$F,$B34))</f>
        <v/>
      </c>
      <c r="DO34" s="72" t="str">
        <f>IF(SUMIFS('PLM001-財務計算用'!$P:$P,'PLM001-財務計算用'!$J:$J,DO$4,'PLM001-財務計算用'!$A:$A,$B34)=0,"",SUMIFS('PLM001-財務計算用'!$P:$P,'PLM001-財務計算用'!$J:$J,DO$4,'PLM001-財務計算用'!$A:$A,$B34))</f>
        <v/>
      </c>
      <c r="DP34" s="71" t="str">
        <f>IF(SUMIFS('PLM002'!$K:$K,'PLM002'!$C:$C,DO$4,'PLM002'!$F:$F,$B34)=0,"",SUMIFS('PLM002'!$K:$K,'PLM002'!$C:$C,DO$4,'PLM002'!$F:$F,$B34))</f>
        <v/>
      </c>
      <c r="DQ34" s="72" t="str">
        <f>IF(SUMIFS('PLM001-財務計算用'!$P:$P,'PLM001-財務計算用'!$J:$J,DQ$4,'PLM001-財務計算用'!$A:$A,$B34)=0,"",SUMIFS('PLM001-財務計算用'!$P:$P,'PLM001-財務計算用'!$J:$J,DQ$4,'PLM001-財務計算用'!$A:$A,$B34))</f>
        <v/>
      </c>
      <c r="DR34" s="71" t="str">
        <f>IF(SUMIFS('PLM002'!$K:$K,'PLM002'!$C:$C,DQ$4,'PLM002'!$F:$F,$B34)=0,"",SUMIFS('PLM002'!$K:$K,'PLM002'!$C:$C,DQ$4,'PLM002'!$F:$F,$B34))</f>
        <v/>
      </c>
      <c r="DS34" s="72" t="str">
        <f>IF(SUMIFS('PLM001-財務計算用'!$P:$P,'PLM001-財務計算用'!$J:$J,DS$4,'PLM001-財務計算用'!$A:$A,$B34)=0,"",SUMIFS('PLM001-財務計算用'!$P:$P,'PLM001-財務計算用'!$J:$J,DS$4,'PLM001-財務計算用'!$A:$A,$B34))</f>
        <v/>
      </c>
      <c r="DT34" s="71" t="str">
        <f>IF(SUMIFS('PLM002'!$K:$K,'PLM002'!$C:$C,DS$4,'PLM002'!$F:$F,$B34)=0,"",SUMIFS('PLM002'!$K:$K,'PLM002'!$C:$C,DS$4,'PLM002'!$F:$F,$B34))</f>
        <v/>
      </c>
      <c r="DU34" s="72" t="str">
        <f>IF(SUMIFS('PLM001-財務計算用'!$P:$P,'PLM001-財務計算用'!$J:$J,DU$4,'PLM001-財務計算用'!$A:$A,$B34)=0,"",SUMIFS('PLM001-財務計算用'!$P:$P,'PLM001-財務計算用'!$J:$J,DU$4,'PLM001-財務計算用'!$A:$A,$B34))</f>
        <v/>
      </c>
      <c r="DV34" s="71" t="str">
        <f>IF(SUMIFS('PLM002'!$K:$K,'PLM002'!$C:$C,DU$4,'PLM002'!$F:$F,$B34)=0,"",SUMIFS('PLM002'!$K:$K,'PLM002'!$C:$C,DU$4,'PLM002'!$F:$F,$B34))</f>
        <v/>
      </c>
      <c r="DW34" s="72" t="str">
        <f>IF(SUMIFS('PLM001-財務計算用'!$P:$P,'PLM001-財務計算用'!$J:$J,DW$4,'PLM001-財務計算用'!$A:$A,$B34)=0,"",SUMIFS('PLM001-財務計算用'!$P:$P,'PLM001-財務計算用'!$J:$J,DW$4,'PLM001-財務計算用'!$A:$A,$B34))</f>
        <v/>
      </c>
      <c r="DX34" s="71" t="str">
        <f>IF(SUMIFS('PLM002'!$K:$K,'PLM002'!$C:$C,DW$4,'PLM002'!$F:$F,$B34)=0,"",SUMIFS('PLM002'!$K:$K,'PLM002'!$C:$C,DW$4,'PLM002'!$F:$F,$B34))</f>
        <v/>
      </c>
      <c r="DY34" s="72" t="str">
        <f>IF(SUMIFS('PLM001-財務計算用'!$P:$P,'PLM001-財務計算用'!$J:$J,DY$4,'PLM001-財務計算用'!$A:$A,$B34)=0,"",SUMIFS('PLM001-財務計算用'!$P:$P,'PLM001-財務計算用'!$J:$J,DY$4,'PLM001-財務計算用'!$A:$A,$B34))</f>
        <v/>
      </c>
      <c r="DZ34" s="71" t="str">
        <f>IF(SUMIFS('PLM002'!$K:$K,'PLM002'!$C:$C,DY$4,'PLM002'!$F:$F,$B34)=0,"",SUMIFS('PLM002'!$K:$K,'PLM002'!$C:$C,DY$4,'PLM002'!$F:$F,$B34))</f>
        <v/>
      </c>
      <c r="EA34" s="72" t="str">
        <f>IF(SUMIFS('PLM001-財務計算用'!$P:$P,'PLM001-財務計算用'!$J:$J,EA$4,'PLM001-財務計算用'!$A:$A,$B34)=0,"",SUMIFS('PLM001-財務計算用'!$P:$P,'PLM001-財務計算用'!$J:$J,EA$4,'PLM001-財務計算用'!$A:$A,$B34))</f>
        <v/>
      </c>
      <c r="EB34" s="71" t="str">
        <f>IF(SUMIFS('PLM002'!$K:$K,'PLM002'!$C:$C,EA$4,'PLM002'!$F:$F,$B34)=0,"",SUMIFS('PLM002'!$K:$K,'PLM002'!$C:$C,EA$4,'PLM002'!$F:$F,$B34))</f>
        <v/>
      </c>
      <c r="EC34" s="72" t="str">
        <f>IF(SUMIFS('PLM001-財務計算用'!$P:$P,'PLM001-財務計算用'!$J:$J,EC$4,'PLM001-財務計算用'!$A:$A,$B34)=0,"",SUMIFS('PLM001-財務計算用'!$P:$P,'PLM001-財務計算用'!$J:$J,EC$4,'PLM001-財務計算用'!$A:$A,$B34))</f>
        <v/>
      </c>
      <c r="ED34" s="71" t="str">
        <f>IF(SUMIFS('PLM002'!$K:$K,'PLM002'!$C:$C,EC$4,'PLM002'!$F:$F,$B34)=0,"",SUMIFS('PLM002'!$K:$K,'PLM002'!$C:$C,EC$4,'PLM002'!$F:$F,$B34))</f>
        <v/>
      </c>
    </row>
    <row r="35" spans="1:134" ht="12.75" customHeight="1">
      <c r="A35" s="96" t="str">
        <f>'PLM014'!A36</f>
        <v>M-養護</v>
      </c>
      <c r="B35" s="178" t="s">
        <v>13781</v>
      </c>
      <c r="C35" s="131" t="str">
        <f>'PLM014'!C36</f>
        <v>緊湊型渦街流量計導入專案</v>
      </c>
      <c r="D35" s="97" t="str">
        <f t="shared" si="11"/>
        <v>(M251201R1)  緊湊型渦街流量計導入專案</v>
      </c>
      <c r="E35" s="290" t="str">
        <f>'PLM014'!E36</f>
        <v>研一部</v>
      </c>
      <c r="F35" s="290" t="str">
        <f>'PLM014'!F36</f>
        <v>陳奕宏</v>
      </c>
      <c r="G35" s="97" t="str">
        <f>'PLM014'!G36</f>
        <v>Active</v>
      </c>
      <c r="H35" s="98">
        <f>'PLM014'!H36</f>
        <v>46005.666666666664</v>
      </c>
      <c r="I35" s="98">
        <f>'PLM014'!I36</f>
        <v>46079.666666666664</v>
      </c>
      <c r="J35" s="99">
        <f t="shared" si="7"/>
        <v>74</v>
      </c>
      <c r="K35" s="150"/>
      <c r="L35" s="150"/>
      <c r="M35" s="98">
        <f>IF(ISERROR('PLM014'!L36),"",('PLM014'!L36))</f>
        <v>0</v>
      </c>
      <c r="N35" s="237" t="str">
        <f>IF(IF(ISERROR('PLM014'!N36),"",('PLM014'!N36))=0,"",IF(ISERROR('PLM014'!N36),"",('PLM014'!N36)))</f>
        <v/>
      </c>
      <c r="O35" s="99" t="str">
        <f t="shared" si="0"/>
        <v/>
      </c>
      <c r="P35" s="98">
        <f t="shared" ca="1" si="1"/>
        <v>46044</v>
      </c>
      <c r="Q35" s="99">
        <f t="shared" ca="1" si="2"/>
        <v>46044</v>
      </c>
      <c r="R35" s="100">
        <f>'PLM014'!Q36/100</f>
        <v>0</v>
      </c>
      <c r="S35" s="139" t="str">
        <f t="shared" ca="1" si="3"/>
        <v>專案即將異常</v>
      </c>
      <c r="U35" s="101">
        <f t="shared" si="4"/>
        <v>278</v>
      </c>
      <c r="V35" s="101">
        <f t="shared" si="5"/>
        <v>1</v>
      </c>
      <c r="W35" s="101">
        <f>IF(SUMIFS('PLM001-財務計算用'!$P:$P,'PLM001-財務計算用'!$A:$A,B35)=0,"未登入",SUMIFS('PLM001-財務計算用'!$P:$P,'PLM001-財務計算用'!$A:$A,B35))</f>
        <v>436</v>
      </c>
      <c r="X35" s="101">
        <f>SUMIFS('PLM002'!$K:$K,'PLM002'!$F:$F,$B35)</f>
        <v>1</v>
      </c>
      <c r="Y35" s="72" t="str">
        <f>IF(SUMIFS('PLM001-財務計算用'!$P:$P,'PLM001-財務計算用'!$J:$J,Y$4,'PLM001-財務計算用'!$A:$A,$B35)=0,"",SUMIFS('PLM001-財務計算用'!$P:$P,'PLM001-財務計算用'!$J:$J,Y$4,'PLM001-財務計算用'!$A:$A,$B35))</f>
        <v/>
      </c>
      <c r="Z35" s="71" t="str">
        <f>IF(SUMIFS('PLM002'!$K:$K,'PLM002'!$C:$C,Y$4,'PLM002'!$F:$F,$B35)=0,"",SUMIFS('PLM002'!$K:$K,'PLM002'!$C:$C,Y$4,'PLM002'!$F:$F,$B35))</f>
        <v/>
      </c>
      <c r="AA35" s="72" t="str">
        <f>IF(SUMIFS('PLM001-財務計算用'!$P:$P,'PLM001-財務計算用'!$J:$J,AA$4,'PLM001-財務計算用'!$A:$A,$B35)=0,"",SUMIFS('PLM001-財務計算用'!$P:$P,'PLM001-財務計算用'!$J:$J,AA$4,'PLM001-財務計算用'!$A:$A,$B35))</f>
        <v/>
      </c>
      <c r="AB35" s="71" t="str">
        <f>IF(SUMIFS('PLM002'!$K:$K,'PLM002'!$C:$C,AA$4,'PLM002'!$F:$F,$B35)=0,"",SUMIFS('PLM002'!$K:$K,'PLM002'!$C:$C,AA$4,'PLM002'!$F:$F,$B35))</f>
        <v/>
      </c>
      <c r="AC35" s="72" t="str">
        <f>IF(SUMIFS('PLM001-財務計算用'!$P:$P,'PLM001-財務計算用'!$J:$J,AC$4,'PLM001-財務計算用'!$A:$A,$B35)=0,"",SUMIFS('PLM001-財務計算用'!$P:$P,'PLM001-財務計算用'!$J:$J,AC$4,'PLM001-財務計算用'!$A:$A,$B35))</f>
        <v/>
      </c>
      <c r="AD35" s="71" t="str">
        <f>IF(SUMIFS('PLM002'!$K:$K,'PLM002'!$C:$C,AC$4,'PLM002'!$F:$F,$B35)=0,"",SUMIFS('PLM002'!$K:$K,'PLM002'!$C:$C,AC$4,'PLM002'!$F:$F,$B35))</f>
        <v/>
      </c>
      <c r="AE35" s="72" t="str">
        <f>IF(SUMIFS('PLM001-財務計算用'!$P:$P,'PLM001-財務計算用'!$J:$J,AE$4,'PLM001-財務計算用'!$A:$A,$B35)=0,"",SUMIFS('PLM001-財務計算用'!$P:$P,'PLM001-財務計算用'!$J:$J,AE$4,'PLM001-財務計算用'!$A:$A,$B35))</f>
        <v/>
      </c>
      <c r="AF35" s="71" t="str">
        <f>IF(SUMIFS('PLM002'!$K:$K,'PLM002'!$C:$C,AE$4,'PLM002'!$F:$F,$B35)=0,"",SUMIFS('PLM002'!$K:$K,'PLM002'!$C:$C,AE$4,'PLM002'!$F:$F,$B35))</f>
        <v/>
      </c>
      <c r="AG35" s="72" t="str">
        <f>IF(SUMIFS('PLM001-財務計算用'!$P:$P,'PLM001-財務計算用'!$J:$J,AG$4,'PLM001-財務計算用'!$A:$A,$B35)=0,"",SUMIFS('PLM001-財務計算用'!$P:$P,'PLM001-財務計算用'!$J:$J,AG$4,'PLM001-財務計算用'!$A:$A,$B35))</f>
        <v/>
      </c>
      <c r="AH35" s="71" t="str">
        <f>IF(SUMIFS('PLM002'!$K:$K,'PLM002'!$C:$C,AG$4,'PLM002'!$F:$F,$B35)=0,"",SUMIFS('PLM002'!$K:$K,'PLM002'!$C:$C,AG$4,'PLM002'!$F:$F,$B35))</f>
        <v/>
      </c>
      <c r="AI35" s="72" t="str">
        <f>IF(SUMIFS('PLM001-財務計算用'!$P:$P,'PLM001-財務計算用'!$J:$J,AI$4,'PLM001-財務計算用'!$A:$A,$B35)=0,"",SUMIFS('PLM001-財務計算用'!$P:$P,'PLM001-財務計算用'!$J:$J,AI$4,'PLM001-財務計算用'!$A:$A,$B35))</f>
        <v/>
      </c>
      <c r="AJ35" s="71" t="str">
        <f>IF(SUMIFS('PLM002'!$K:$K,'PLM002'!$C:$C,AI$4,'PLM002'!$F:$F,$B35)=0,"",SUMIFS('PLM002'!$K:$K,'PLM002'!$C:$C,AI$4,'PLM002'!$F:$F,$B35))</f>
        <v/>
      </c>
      <c r="AK35" s="72" t="str">
        <f>IF(SUMIFS('PLM001-財務計算用'!$P:$P,'PLM001-財務計算用'!$J:$J,AK$4,'PLM001-財務計算用'!$A:$A,$B35)=0,"",SUMIFS('PLM001-財務計算用'!$P:$P,'PLM001-財務計算用'!$J:$J,AK$4,'PLM001-財務計算用'!$A:$A,$B35))</f>
        <v/>
      </c>
      <c r="AL35" s="71" t="str">
        <f>IF(SUMIFS('PLM002'!$K:$K,'PLM002'!$C:$C,AK$4,'PLM002'!$F:$F,$B35)=0,"",SUMIFS('PLM002'!$K:$K,'PLM002'!$C:$C,AK$4,'PLM002'!$F:$F,$B35))</f>
        <v/>
      </c>
      <c r="AM35" s="72" t="str">
        <f>IF(SUMIFS('PLM001-財務計算用'!$P:$P,'PLM001-財務計算用'!$J:$J,AM$4,'PLM001-財務計算用'!$A:$A,$B35)=0,"",SUMIFS('PLM001-財務計算用'!$P:$P,'PLM001-財務計算用'!$J:$J,AM$4,'PLM001-財務計算用'!$A:$A,$B35))</f>
        <v/>
      </c>
      <c r="AN35" s="71" t="str">
        <f>IF(SUMIFS('PLM002'!$K:$K,'PLM002'!$C:$C,AM$4,'PLM002'!$F:$F,$B35)=0,"",SUMIFS('PLM002'!$K:$K,'PLM002'!$C:$C,AM$4,'PLM002'!$F:$F,$B35))</f>
        <v/>
      </c>
      <c r="AO35" s="72" t="str">
        <f>IF(SUMIFS('PLM001-財務計算用'!$P:$P,'PLM001-財務計算用'!$J:$J,AO$4,'PLM001-財務計算用'!$A:$A,$B35)=0,"",SUMIFS('PLM001-財務計算用'!$P:$P,'PLM001-財務計算用'!$J:$J,AO$4,'PLM001-財務計算用'!$A:$A,$B35))</f>
        <v/>
      </c>
      <c r="AP35" s="71" t="str">
        <f>IF(SUMIFS('PLM002'!$K:$K,'PLM002'!$C:$C,AO$4,'PLM002'!$F:$F,$B35)=0,"",SUMIFS('PLM002'!$K:$K,'PLM002'!$C:$C,AO$4,'PLM002'!$F:$F,$B35))</f>
        <v/>
      </c>
      <c r="AQ35" s="72" t="str">
        <f>IF(SUMIFS('PLM001-財務計算用'!$P:$P,'PLM001-財務計算用'!$J:$J,AQ$4,'PLM001-財務計算用'!$A:$A,$B35)=0,"",SUMIFS('PLM001-財務計算用'!$P:$P,'PLM001-財務計算用'!$J:$J,AQ$4,'PLM001-財務計算用'!$A:$A,$B35))</f>
        <v/>
      </c>
      <c r="AR35" s="71" t="str">
        <f>IF(SUMIFS('PLM002'!$K:$K,'PLM002'!$C:$C,AQ$4,'PLM002'!$F:$F,$B35)=0,"",SUMIFS('PLM002'!$K:$K,'PLM002'!$C:$C,AQ$4,'PLM002'!$F:$F,$B35))</f>
        <v/>
      </c>
      <c r="AS35" s="72" t="str">
        <f>IF(SUMIFS('PLM001-財務計算用'!$P:$P,'PLM001-財務計算用'!$J:$J,AS$4,'PLM001-財務計算用'!$A:$A,$B35)=0,"",SUMIFS('PLM001-財務計算用'!$P:$P,'PLM001-財務計算用'!$J:$J,AS$4,'PLM001-財務計算用'!$A:$A,$B35))</f>
        <v/>
      </c>
      <c r="AT35" s="71" t="str">
        <f>IF(SUMIFS('PLM002'!$K:$K,'PLM002'!$C:$C,AS$4,'PLM002'!$F:$F,$B35)=0,"",SUMIFS('PLM002'!$K:$K,'PLM002'!$C:$C,AS$4,'PLM002'!$F:$F,$B35))</f>
        <v/>
      </c>
      <c r="AU35" s="72" t="str">
        <f>IF(SUMIFS('PLM001-財務計算用'!$P:$P,'PLM001-財務計算用'!$J:$J,AU$4,'PLM001-財務計算用'!$A:$A,$B35)=0,"",SUMIFS('PLM001-財務計算用'!$P:$P,'PLM001-財務計算用'!$J:$J,AU$4,'PLM001-財務計算用'!$A:$A,$B35))</f>
        <v/>
      </c>
      <c r="AV35" s="71" t="str">
        <f>IF(SUMIFS('PLM002'!$K:$K,'PLM002'!$C:$C,AU$4,'PLM002'!$F:$F,$B35)=0,"",SUMIFS('PLM002'!$K:$K,'PLM002'!$C:$C,AU$4,'PLM002'!$F:$F,$B35))</f>
        <v/>
      </c>
      <c r="AW35" s="72">
        <f>IF(SUMIFS('PLM001-財務計算用'!$P:$P,'PLM001-財務計算用'!$J:$J,AW$4,'PLM001-財務計算用'!$A:$A,$B35)=0,"",SUMIFS('PLM001-財務計算用'!$P:$P,'PLM001-財務計算用'!$J:$J,AW$4,'PLM001-財務計算用'!$A:$A,$B35))</f>
        <v>48</v>
      </c>
      <c r="AX35" s="71" t="str">
        <f>IF(SUMIFS('PLM002'!$K:$K,'PLM002'!$C:$C,AW$4,'PLM002'!$F:$F,$B35)=0,"",SUMIFS('PLM002'!$K:$K,'PLM002'!$C:$C,AW$4,'PLM002'!$F:$F,$B35))</f>
        <v/>
      </c>
      <c r="AY35" s="72">
        <f>IF(SUMIFS('PLM001-財務計算用'!$P:$P,'PLM001-財務計算用'!$J:$J,AY$4,'PLM001-財務計算用'!$A:$A,$B35)=0,"",SUMIFS('PLM001-財務計算用'!$P:$P,'PLM001-財務計算用'!$J:$J,AY$4,'PLM001-財務計算用'!$A:$A,$B35))</f>
        <v>230</v>
      </c>
      <c r="AZ35" s="71" t="str">
        <f>IF(SUMIFS('PLM002'!$K:$K,'PLM002'!$C:$C,AY$4,'PLM002'!$F:$F,$B35)=0,"",SUMIFS('PLM002'!$K:$K,'PLM002'!$C:$C,AY$4,'PLM002'!$F:$F,$B35))</f>
        <v/>
      </c>
      <c r="BA35" s="72" t="str">
        <f>IF(SUMIFS('PLM001-財務計算用'!$P:$P,'PLM001-財務計算用'!$J:$J,BA$4,'PLM001-財務計算用'!$A:$A,$B35)=0,"",SUMIFS('PLM001-財務計算用'!$P:$P,'PLM001-財務計算用'!$J:$J,BA$4,'PLM001-財務計算用'!$A:$A,$B35))</f>
        <v/>
      </c>
      <c r="BB35" s="71" t="str">
        <f>IF(SUMIFS('PLM002'!$K:$K,'PLM002'!$C:$C,BA$4,'PLM002'!$F:$F,$B35)=0,"",SUMIFS('PLM002'!$K:$K,'PLM002'!$C:$C,BA$4,'PLM002'!$F:$F,$B35))</f>
        <v/>
      </c>
      <c r="BC35" s="72" t="str">
        <f>IF(SUMIFS('PLM001-財務計算用'!$P:$P,'PLM001-財務計算用'!$J:$J,BC$4,'PLM001-財務計算用'!$A:$A,$B35)=0,"",SUMIFS('PLM001-財務計算用'!$P:$P,'PLM001-財務計算用'!$J:$J,BC$4,'PLM001-財務計算用'!$A:$A,$B35))</f>
        <v/>
      </c>
      <c r="BD35" s="71" t="str">
        <f>IF(SUMIFS('PLM002'!$K:$K,'PLM002'!$C:$C,BC$4,'PLM002'!$F:$F,$B35)=0,"",SUMIFS('PLM002'!$K:$K,'PLM002'!$C:$C,BC$4,'PLM002'!$F:$F,$B35))</f>
        <v/>
      </c>
      <c r="BE35" s="72" t="str">
        <f>IF(SUMIFS('PLM001-財務計算用'!$P:$P,'PLM001-財務計算用'!$J:$J,BE$4,'PLM001-財務計算用'!$A:$A,$B35)=0,"",SUMIFS('PLM001-財務計算用'!$P:$P,'PLM001-財務計算用'!$J:$J,BE$4,'PLM001-財務計算用'!$A:$A,$B35))</f>
        <v/>
      </c>
      <c r="BF35" s="71" t="str">
        <f>IF(SUMIFS('PLM002'!$K:$K,'PLM002'!$C:$C,BE$4,'PLM002'!$F:$F,$B35)=0,"",SUMIFS('PLM002'!$K:$K,'PLM002'!$C:$C,BE$4,'PLM002'!$F:$F,$B35))</f>
        <v/>
      </c>
      <c r="BG35" s="72" t="str">
        <f>IF(SUMIFS('PLM001-財務計算用'!$P:$P,'PLM001-財務計算用'!$J:$J,BG$4,'PLM001-財務計算用'!$A:$A,$B35)=0,"",SUMIFS('PLM001-財務計算用'!$P:$P,'PLM001-財務計算用'!$J:$J,BG$4,'PLM001-財務計算用'!$A:$A,$B35))</f>
        <v/>
      </c>
      <c r="BH35" s="71" t="str">
        <f>IF(SUMIFS('PLM002'!$K:$K,'PLM002'!$C:$C,BG$4,'PLM002'!$F:$F,$B35)=0,"",SUMIFS('PLM002'!$K:$K,'PLM002'!$C:$C,BG$4,'PLM002'!$F:$F,$B35))</f>
        <v/>
      </c>
      <c r="BI35" s="72" t="str">
        <f>IF(SUMIFS('PLM001-財務計算用'!$P:$P,'PLM001-財務計算用'!$J:$J,BI$4,'PLM001-財務計算用'!$A:$A,$B35)=0,"",SUMIFS('PLM001-財務計算用'!$P:$P,'PLM001-財務計算用'!$J:$J,BI$4,'PLM001-財務計算用'!$A:$A,$B35))</f>
        <v/>
      </c>
      <c r="BJ35" s="71" t="str">
        <f>IF(SUMIFS('PLM002'!$K:$K,'PLM002'!$C:$C,BI$4,'PLM002'!$F:$F,$B35)=0,"",SUMIFS('PLM002'!$K:$K,'PLM002'!$C:$C,BI$4,'PLM002'!$F:$F,$B35))</f>
        <v/>
      </c>
      <c r="BK35" s="72" t="str">
        <f>IF(SUMIFS('PLM001-財務計算用'!$P:$P,'PLM001-財務計算用'!$J:$J,BK$4,'PLM001-財務計算用'!$A:$A,$B35)=0,"",SUMIFS('PLM001-財務計算用'!$P:$P,'PLM001-財務計算用'!$J:$J,BK$4,'PLM001-財務計算用'!$A:$A,$B35))</f>
        <v/>
      </c>
      <c r="BL35" s="71" t="str">
        <f>IF(SUMIFS('PLM002'!$K:$K,'PLM002'!$C:$C,BK$4,'PLM002'!$F:$F,$B35)=0,"",SUMIFS('PLM002'!$K:$K,'PLM002'!$C:$C,BK$4,'PLM002'!$F:$F,$B35))</f>
        <v/>
      </c>
      <c r="BM35" s="72" t="str">
        <f>IF(SUMIFS('PLM001-財務計算用'!$P:$P,'PLM001-財務計算用'!$J:$J,BM$4,'PLM001-財務計算用'!$A:$A,$B35)=0,"",SUMIFS('PLM001-財務計算用'!$P:$P,'PLM001-財務計算用'!$J:$J,BM$4,'PLM001-財務計算用'!$A:$A,$B35))</f>
        <v/>
      </c>
      <c r="BN35" s="71" t="str">
        <f>IF(SUMIFS('PLM002'!$K:$K,'PLM002'!$C:$C,BM$4,'PLM002'!$F:$F,$B35)=0,"",SUMIFS('PLM002'!$K:$K,'PLM002'!$C:$C,BM$4,'PLM002'!$F:$F,$B35))</f>
        <v/>
      </c>
      <c r="BO35" s="72" t="str">
        <f>IF(SUMIFS('PLM001-財務計算用'!$P:$P,'PLM001-財務計算用'!$J:$J,BO$4,'PLM001-財務計算用'!$A:$A,$B35)=0,"",SUMIFS('PLM001-財務計算用'!$P:$P,'PLM001-財務計算用'!$J:$J,BO$4,'PLM001-財務計算用'!$A:$A,$B35))</f>
        <v/>
      </c>
      <c r="BP35" s="71" t="str">
        <f>IF(SUMIFS('PLM002'!$K:$K,'PLM002'!$C:$C,BO$4,'PLM002'!$F:$F,$B35)=0,"",SUMIFS('PLM002'!$K:$K,'PLM002'!$C:$C,BO$4,'PLM002'!$F:$F,$B35))</f>
        <v/>
      </c>
      <c r="BQ35" s="72" t="str">
        <f>IF(SUMIFS('PLM001-財務計算用'!$P:$P,'PLM001-財務計算用'!$J:$J,BQ$4,'PLM001-財務計算用'!$A:$A,$B35)=0,"",SUMIFS('PLM001-財務計算用'!$P:$P,'PLM001-財務計算用'!$J:$J,BQ$4,'PLM001-財務計算用'!$A:$A,$B35))</f>
        <v/>
      </c>
      <c r="BR35" s="71" t="str">
        <f>IF(SUMIFS('PLM002'!$K:$K,'PLM002'!$C:$C,BQ$4,'PLM002'!$F:$F,$B35)=0,"",SUMIFS('PLM002'!$K:$K,'PLM002'!$C:$C,BQ$4,'PLM002'!$F:$F,$B35))</f>
        <v/>
      </c>
      <c r="BS35" s="72" t="str">
        <f>IF(SUMIFS('PLM001-財務計算用'!$P:$P,'PLM001-財務計算用'!$J:$J,BS$4,'PLM001-財務計算用'!$A:$A,$B35)=0,"",SUMIFS('PLM001-財務計算用'!$P:$P,'PLM001-財務計算用'!$J:$J,BS$4,'PLM001-財務計算用'!$A:$A,$B35))</f>
        <v/>
      </c>
      <c r="BT35" s="71">
        <f>IF(SUMIFS('PLM002'!$K:$K,'PLM002'!$C:$C,BS$4,'PLM002'!$F:$F,$B35)=0,"",SUMIFS('PLM002'!$K:$K,'PLM002'!$C:$C,BS$4,'PLM002'!$F:$F,$B35))</f>
        <v>1</v>
      </c>
      <c r="BU35" s="72" t="str">
        <f>IF(SUMIFS('PLM001-財務計算用'!$P:$P,'PLM001-財務計算用'!$J:$J,BU$4,'PLM001-財務計算用'!$A:$A,$B35)=0,"",SUMIFS('PLM001-財務計算用'!$P:$P,'PLM001-財務計算用'!$J:$J,BU$4,'PLM001-財務計算用'!$A:$A,$B35))</f>
        <v/>
      </c>
      <c r="BV35" s="71" t="str">
        <f>IF(SUMIFS('PLM002'!$K:$K,'PLM002'!$C:$C,BU$4,'PLM002'!$F:$F,$B35)=0,"",SUMIFS('PLM002'!$K:$K,'PLM002'!$C:$C,BU$4,'PLM002'!$F:$F,$B35))</f>
        <v/>
      </c>
      <c r="BW35" s="72" t="str">
        <f>IF(SUMIFS('PLM001-財務計算用'!$P:$P,'PLM001-財務計算用'!$J:$J,BW$4,'PLM001-財務計算用'!$A:$A,$B35)=0,"",SUMIFS('PLM001-財務計算用'!$P:$P,'PLM001-財務計算用'!$J:$J,BW$4,'PLM001-財務計算用'!$A:$A,$B35))</f>
        <v/>
      </c>
      <c r="BX35" s="71" t="str">
        <f>IF(SUMIFS('PLM002'!$K:$K,'PLM002'!$C:$C,BW$4,'PLM002'!$F:$F,$B35)=0,"",SUMIFS('PLM002'!$K:$K,'PLM002'!$C:$C,BW$4,'PLM002'!$F:$F,$B35))</f>
        <v/>
      </c>
      <c r="BY35" s="72" t="str">
        <f>IF(SUMIFS('PLM001-財務計算用'!$P:$P,'PLM001-財務計算用'!$J:$J,BY$4,'PLM001-財務計算用'!$A:$A,$B35)=0,"",SUMIFS('PLM001-財務計算用'!$P:$P,'PLM001-財務計算用'!$J:$J,BY$4,'PLM001-財務計算用'!$A:$A,$B35))</f>
        <v/>
      </c>
      <c r="BZ35" s="71" t="str">
        <f>IF(SUMIFS('PLM002'!$K:$K,'PLM002'!$C:$C,BY$4,'PLM002'!$F:$F,$B35)=0,"",SUMIFS('PLM002'!$K:$K,'PLM002'!$C:$C,BY$4,'PLM002'!$F:$F,$B35))</f>
        <v/>
      </c>
      <c r="CA35" s="72" t="str">
        <f>IF(SUMIFS('PLM001-財務計算用'!$P:$P,'PLM001-財務計算用'!$J:$J,CA$4,'PLM001-財務計算用'!$A:$A,$B35)=0,"",SUMIFS('PLM001-財務計算用'!$P:$P,'PLM001-財務計算用'!$J:$J,CA$4,'PLM001-財務計算用'!$A:$A,$B35))</f>
        <v/>
      </c>
      <c r="CB35" s="71" t="str">
        <f>IF(SUMIFS('PLM002'!$K:$K,'PLM002'!$C:$C,CA$4,'PLM002'!$F:$F,$B35)=0,"",SUMIFS('PLM002'!$K:$K,'PLM002'!$C:$C,CA$4,'PLM002'!$F:$F,$B35))</f>
        <v/>
      </c>
      <c r="CC35" s="72" t="str">
        <f>IF(SUMIFS('PLM001-財務計算用'!$P:$P,'PLM001-財務計算用'!$J:$J,CC$4,'PLM001-財務計算用'!$A:$A,$B35)=0,"",SUMIFS('PLM001-財務計算用'!$P:$P,'PLM001-財務計算用'!$J:$J,CC$4,'PLM001-財務計算用'!$A:$A,$B35))</f>
        <v/>
      </c>
      <c r="CD35" s="71" t="str">
        <f>IF(SUMIFS('PLM002'!$K:$K,'PLM002'!$C:$C,CC$4,'PLM002'!$F:$F,$B35)=0,"",SUMIFS('PLM002'!$K:$K,'PLM002'!$C:$C,CC$4,'PLM002'!$F:$F,$B35))</f>
        <v/>
      </c>
      <c r="CE35" s="72" t="str">
        <f>IF(SUMIFS('PLM001-財務計算用'!$P:$P,'PLM001-財務計算用'!$J:$J,CE$4,'PLM001-財務計算用'!$A:$A,$B35)=0,"",SUMIFS('PLM001-財務計算用'!$P:$P,'PLM001-財務計算用'!$J:$J,CE$4,'PLM001-財務計算用'!$A:$A,$B35))</f>
        <v/>
      </c>
      <c r="CF35" s="71" t="str">
        <f>IF(SUMIFS('PLM002'!$K:$K,'PLM002'!$C:$C,CE$4,'PLM002'!$F:$F,$B35)=0,"",SUMIFS('PLM002'!$K:$K,'PLM002'!$C:$C,CE$4,'PLM002'!$F:$F,$B35))</f>
        <v/>
      </c>
      <c r="CG35" s="72" t="str">
        <f>IF(SUMIFS('PLM001-財務計算用'!$P:$P,'PLM001-財務計算用'!$J:$J,CG$4,'PLM001-財務計算用'!$A:$A,$B35)=0,"",SUMIFS('PLM001-財務計算用'!$P:$P,'PLM001-財務計算用'!$J:$J,CG$4,'PLM001-財務計算用'!$A:$A,$B35))</f>
        <v/>
      </c>
      <c r="CH35" s="71" t="str">
        <f>IF(SUMIFS('PLM002'!$K:$K,'PLM002'!$C:$C,CG$4,'PLM002'!$F:$F,$B35)=0,"",SUMIFS('PLM002'!$K:$K,'PLM002'!$C:$C,CG$4,'PLM002'!$F:$F,$B35))</f>
        <v/>
      </c>
      <c r="CI35" s="72" t="str">
        <f>IF(SUMIFS('PLM001-財務計算用'!$P:$P,'PLM001-財務計算用'!$J:$J,CI$4,'PLM001-財務計算用'!$A:$A,$B35)=0,"",SUMIFS('PLM001-財務計算用'!$P:$P,'PLM001-財務計算用'!$J:$J,CI$4,'PLM001-財務計算用'!$A:$A,$B35))</f>
        <v/>
      </c>
      <c r="CJ35" s="71" t="str">
        <f>IF(SUMIFS('PLM002'!$K:$K,'PLM002'!$C:$C,CI$4,'PLM002'!$F:$F,$B35)=0,"",SUMIFS('PLM002'!$K:$K,'PLM002'!$C:$C,CI$4,'PLM002'!$F:$F,$B35))</f>
        <v/>
      </c>
      <c r="CK35" s="72" t="str">
        <f>IF(SUMIFS('PLM001-財務計算用'!$P:$P,'PLM001-財務計算用'!$J:$J,CK$4,'PLM001-財務計算用'!$A:$A,$B35)=0,"",SUMIFS('PLM001-財務計算用'!$P:$P,'PLM001-財務計算用'!$J:$J,CK$4,'PLM001-財務計算用'!$A:$A,$B35))</f>
        <v/>
      </c>
      <c r="CL35" s="71" t="str">
        <f>IF(SUMIFS('PLM002'!$K:$K,'PLM002'!$C:$C,CK$4,'PLM002'!$F:$F,$B35)=0,"",SUMIFS('PLM002'!$K:$K,'PLM002'!$C:$C,CK$4,'PLM002'!$F:$F,$B35))</f>
        <v/>
      </c>
      <c r="CM35" s="72" t="str">
        <f>IF(SUMIFS('PLM001-財務計算用'!$P:$P,'PLM001-財務計算用'!$J:$J,CM$4,'PLM001-財務計算用'!$A:$A,$B35)=0,"",SUMIFS('PLM001-財務計算用'!$P:$P,'PLM001-財務計算用'!$J:$J,CM$4,'PLM001-財務計算用'!$A:$A,$B35))</f>
        <v/>
      </c>
      <c r="CN35" s="71" t="str">
        <f>IF(SUMIFS('PLM002'!$K:$K,'PLM002'!$C:$C,CM$4,'PLM002'!$F:$F,$B35)=0,"",SUMIFS('PLM002'!$K:$K,'PLM002'!$C:$C,CM$4,'PLM002'!$F:$F,$B35))</f>
        <v/>
      </c>
      <c r="CO35" s="72" t="str">
        <f>IF(SUMIFS('PLM001-財務計算用'!$P:$P,'PLM001-財務計算用'!$J:$J,CO$4,'PLM001-財務計算用'!$A:$A,$B35)=0,"",SUMIFS('PLM001-財務計算用'!$P:$P,'PLM001-財務計算用'!$J:$J,CO$4,'PLM001-財務計算用'!$A:$A,$B35))</f>
        <v/>
      </c>
      <c r="CP35" s="71" t="str">
        <f>IF(SUMIFS('PLM002'!$K:$K,'PLM002'!$C:$C,CO$4,'PLM002'!$F:$F,$B35)=0,"",SUMIFS('PLM002'!$K:$K,'PLM002'!$C:$C,CO$4,'PLM002'!$F:$F,$B35))</f>
        <v/>
      </c>
      <c r="CQ35" s="72" t="str">
        <f>IF(SUMIFS('PLM001-財務計算用'!$P:$P,'PLM001-財務計算用'!$J:$J,CQ$4,'PLM001-財務計算用'!$A:$A,$B35)=0,"",SUMIFS('PLM001-財務計算用'!$P:$P,'PLM001-財務計算用'!$J:$J,CQ$4,'PLM001-財務計算用'!$A:$A,$B35))</f>
        <v/>
      </c>
      <c r="CR35" s="71" t="str">
        <f>IF(SUMIFS('PLM002'!$K:$K,'PLM002'!$C:$C,CQ$4,'PLM002'!$F:$F,$B35)=0,"",SUMIFS('PLM002'!$K:$K,'PLM002'!$C:$C,CQ$4,'PLM002'!$F:$F,$B35))</f>
        <v/>
      </c>
      <c r="CS35" s="72" t="str">
        <f>IF(SUMIFS('PLM001-財務計算用'!$P:$P,'PLM001-財務計算用'!$J:$J,CS$4,'PLM001-財務計算用'!$A:$A,$B35)=0,"",SUMIFS('PLM001-財務計算用'!$P:$P,'PLM001-財務計算用'!$J:$J,CS$4,'PLM001-財務計算用'!$A:$A,$B35))</f>
        <v/>
      </c>
      <c r="CT35" s="71" t="str">
        <f>IF(SUMIFS('PLM002'!$K:$K,'PLM002'!$C:$C,CS$4,'PLM002'!$F:$F,$B35)=0,"",SUMIFS('PLM002'!$K:$K,'PLM002'!$C:$C,CS$4,'PLM002'!$F:$F,$B35))</f>
        <v/>
      </c>
      <c r="CU35" s="72" t="str">
        <f>IF(SUMIFS('PLM001-財務計算用'!$P:$P,'PLM001-財務計算用'!$J:$J,CU$4,'PLM001-財務計算用'!$A:$A,$B35)=0,"",SUMIFS('PLM001-財務計算用'!$P:$P,'PLM001-財務計算用'!$J:$J,CU$4,'PLM001-財務計算用'!$A:$A,$B35))</f>
        <v/>
      </c>
      <c r="CV35" s="71" t="str">
        <f>IF(SUMIFS('PLM002'!$K:$K,'PLM002'!$C:$C,CU$4,'PLM002'!$F:$F,$B35)=0,"",SUMIFS('PLM002'!$K:$K,'PLM002'!$C:$C,CU$4,'PLM002'!$F:$F,$B35))</f>
        <v/>
      </c>
      <c r="CW35" s="72">
        <f>IF(SUMIFS('PLM001-財務計算用'!$P:$P,'PLM001-財務計算用'!$J:$J,CW$4,'PLM001-財務計算用'!$A:$A,$B35)=0,"",SUMIFS('PLM001-財務計算用'!$P:$P,'PLM001-財務計算用'!$J:$J,CW$4,'PLM001-財務計算用'!$A:$A,$B35))</f>
        <v>110</v>
      </c>
      <c r="CX35" s="71" t="str">
        <f>IF(SUMIFS('PLM002'!$K:$K,'PLM002'!$C:$C,CW$4,'PLM002'!$F:$F,$B35)=0,"",SUMIFS('PLM002'!$K:$K,'PLM002'!$C:$C,CW$4,'PLM002'!$F:$F,$B35))</f>
        <v/>
      </c>
      <c r="CY35" s="72" t="str">
        <f>IF(SUMIFS('PLM001-財務計算用'!$P:$P,'PLM001-財務計算用'!$J:$J,CY$4,'PLM001-財務計算用'!$A:$A,$B35)=0,"",SUMIFS('PLM001-財務計算用'!$P:$P,'PLM001-財務計算用'!$J:$J,CY$4,'PLM001-財務計算用'!$A:$A,$B35))</f>
        <v/>
      </c>
      <c r="CZ35" s="71" t="str">
        <f>IF(SUMIFS('PLM002'!$K:$K,'PLM002'!$C:$C,CY$4,'PLM002'!$F:$F,$B35)=0,"",SUMIFS('PLM002'!$K:$K,'PLM002'!$C:$C,CY$4,'PLM002'!$F:$F,$B35))</f>
        <v/>
      </c>
      <c r="DA35" s="72" t="str">
        <f>IF(SUMIFS('PLM001-財務計算用'!$P:$P,'PLM001-財務計算用'!$J:$J,DA$4,'PLM001-財務計算用'!$A:$A,$B35)=0,"",SUMIFS('PLM001-財務計算用'!$P:$P,'PLM001-財務計算用'!$J:$J,DA$4,'PLM001-財務計算用'!$A:$A,$B35))</f>
        <v/>
      </c>
      <c r="DB35" s="71" t="str">
        <f>IF(SUMIFS('PLM002'!$K:$K,'PLM002'!$C:$C,DA$4,'PLM002'!$F:$F,$B35)=0,"",SUMIFS('PLM002'!$K:$K,'PLM002'!$C:$C,DA$4,'PLM002'!$F:$F,$B35))</f>
        <v/>
      </c>
      <c r="DC35" s="72" t="str">
        <f>IF(SUMIFS('PLM001-財務計算用'!$P:$P,'PLM001-財務計算用'!$J:$J,DC$4,'PLM001-財務計算用'!$A:$A,$B35)=0,"",SUMIFS('PLM001-財務計算用'!$P:$P,'PLM001-財務計算用'!$J:$J,DC$4,'PLM001-財務計算用'!$A:$A,$B35))</f>
        <v/>
      </c>
      <c r="DD35" s="71" t="str">
        <f>IF(SUMIFS('PLM002'!$K:$K,'PLM002'!$C:$C,DC$4,'PLM002'!$F:$F,$B35)=0,"",SUMIFS('PLM002'!$K:$K,'PLM002'!$C:$C,DC$4,'PLM002'!$F:$F,$B35))</f>
        <v/>
      </c>
      <c r="DE35" s="72" t="str">
        <f>IF(SUMIFS('PLM001-財務計算用'!$P:$P,'PLM001-財務計算用'!$J:$J,DE$4,'PLM001-財務計算用'!$A:$A,$B35)=0,"",SUMIFS('PLM001-財務計算用'!$P:$P,'PLM001-財務計算用'!$J:$J,DE$4,'PLM001-財務計算用'!$A:$A,$B35))</f>
        <v/>
      </c>
      <c r="DF35" s="71" t="str">
        <f>IF(SUMIFS('PLM002'!$K:$K,'PLM002'!$C:$C,DE$4,'PLM002'!$F:$F,$B35)=0,"",SUMIFS('PLM002'!$K:$K,'PLM002'!$C:$C,DE$4,'PLM002'!$F:$F,$B35))</f>
        <v/>
      </c>
      <c r="DG35" s="72" t="str">
        <f>IF(SUMIFS('PLM001-財務計算用'!$P:$P,'PLM001-財務計算用'!$J:$J,DG$4,'PLM001-財務計算用'!$A:$A,$B35)=0,"",SUMIFS('PLM001-財務計算用'!$P:$P,'PLM001-財務計算用'!$J:$J,DG$4,'PLM001-財務計算用'!$A:$A,$B35))</f>
        <v/>
      </c>
      <c r="DH35" s="71" t="str">
        <f>IF(SUMIFS('PLM002'!$K:$K,'PLM002'!$C:$C,DG$4,'PLM002'!$F:$F,$B35)=0,"",SUMIFS('PLM002'!$K:$K,'PLM002'!$C:$C,DG$4,'PLM002'!$F:$F,$B35))</f>
        <v/>
      </c>
      <c r="DI35" s="72" t="str">
        <f>IF(SUMIFS('PLM001-財務計算用'!$P:$P,'PLM001-財務計算用'!$J:$J,DI$4,'PLM001-財務計算用'!$A:$A,$B35)=0,"",SUMIFS('PLM001-財務計算用'!$P:$P,'PLM001-財務計算用'!$J:$J,DI$4,'PLM001-財務計算用'!$A:$A,$B35))</f>
        <v/>
      </c>
      <c r="DJ35" s="71" t="str">
        <f>IF(SUMIFS('PLM002'!$K:$K,'PLM002'!$C:$C,DI$4,'PLM002'!$F:$F,$B35)=0,"",SUMIFS('PLM002'!$K:$K,'PLM002'!$C:$C,DI$4,'PLM002'!$F:$F,$B35))</f>
        <v/>
      </c>
      <c r="DK35" s="72" t="str">
        <f>IF(SUMIFS('PLM001-財務計算用'!$P:$P,'PLM001-財務計算用'!$J:$J,DK$4,'PLM001-財務計算用'!$A:$A,$B35)=0,"",SUMIFS('PLM001-財務計算用'!$P:$P,'PLM001-財務計算用'!$J:$J,DK$4,'PLM001-財務計算用'!$A:$A,$B35))</f>
        <v/>
      </c>
      <c r="DL35" s="71" t="str">
        <f>IF(SUMIFS('PLM002'!$K:$K,'PLM002'!$C:$C,DK$4,'PLM002'!$F:$F,$B35)=0,"",SUMIFS('PLM002'!$K:$K,'PLM002'!$C:$C,DK$4,'PLM002'!$F:$F,$B35))</f>
        <v/>
      </c>
      <c r="DM35" s="72" t="str">
        <f>IF(SUMIFS('PLM001-財務計算用'!$P:$P,'PLM001-財務計算用'!$J:$J,DM$4,'PLM001-財務計算用'!$A:$A,$B35)=0,"",SUMIFS('PLM001-財務計算用'!$P:$P,'PLM001-財務計算用'!$J:$J,DM$4,'PLM001-財務計算用'!$A:$A,$B35))</f>
        <v/>
      </c>
      <c r="DN35" s="71" t="str">
        <f>IF(SUMIFS('PLM002'!$K:$K,'PLM002'!$C:$C,DM$4,'PLM002'!$F:$F,$B35)=0,"",SUMIFS('PLM002'!$K:$K,'PLM002'!$C:$C,DM$4,'PLM002'!$F:$F,$B35))</f>
        <v/>
      </c>
      <c r="DO35" s="72" t="str">
        <f>IF(SUMIFS('PLM001-財務計算用'!$P:$P,'PLM001-財務計算用'!$J:$J,DO$4,'PLM001-財務計算用'!$A:$A,$B35)=0,"",SUMIFS('PLM001-財務計算用'!$P:$P,'PLM001-財務計算用'!$J:$J,DO$4,'PLM001-財務計算用'!$A:$A,$B35))</f>
        <v/>
      </c>
      <c r="DP35" s="71" t="str">
        <f>IF(SUMIFS('PLM002'!$K:$K,'PLM002'!$C:$C,DO$4,'PLM002'!$F:$F,$B35)=0,"",SUMIFS('PLM002'!$K:$K,'PLM002'!$C:$C,DO$4,'PLM002'!$F:$F,$B35))</f>
        <v/>
      </c>
      <c r="DQ35" s="72" t="str">
        <f>IF(SUMIFS('PLM001-財務計算用'!$P:$P,'PLM001-財務計算用'!$J:$J,DQ$4,'PLM001-財務計算用'!$A:$A,$B35)=0,"",SUMIFS('PLM001-財務計算用'!$P:$P,'PLM001-財務計算用'!$J:$J,DQ$4,'PLM001-財務計算用'!$A:$A,$B35))</f>
        <v/>
      </c>
      <c r="DR35" s="71" t="str">
        <f>IF(SUMIFS('PLM002'!$K:$K,'PLM002'!$C:$C,DQ$4,'PLM002'!$F:$F,$B35)=0,"",SUMIFS('PLM002'!$K:$K,'PLM002'!$C:$C,DQ$4,'PLM002'!$F:$F,$B35))</f>
        <v/>
      </c>
      <c r="DS35" s="72" t="str">
        <f>IF(SUMIFS('PLM001-財務計算用'!$P:$P,'PLM001-財務計算用'!$J:$J,DS$4,'PLM001-財務計算用'!$A:$A,$B35)=0,"",SUMIFS('PLM001-財務計算用'!$P:$P,'PLM001-財務計算用'!$J:$J,DS$4,'PLM001-財務計算用'!$A:$A,$B35))</f>
        <v/>
      </c>
      <c r="DT35" s="71" t="str">
        <f>IF(SUMIFS('PLM002'!$K:$K,'PLM002'!$C:$C,DS$4,'PLM002'!$F:$F,$B35)=0,"",SUMIFS('PLM002'!$K:$K,'PLM002'!$C:$C,DS$4,'PLM002'!$F:$F,$B35))</f>
        <v/>
      </c>
      <c r="DU35" s="72" t="str">
        <f>IF(SUMIFS('PLM001-財務計算用'!$P:$P,'PLM001-財務計算用'!$J:$J,DU$4,'PLM001-財務計算用'!$A:$A,$B35)=0,"",SUMIFS('PLM001-財務計算用'!$P:$P,'PLM001-財務計算用'!$J:$J,DU$4,'PLM001-財務計算用'!$A:$A,$B35))</f>
        <v/>
      </c>
      <c r="DV35" s="71" t="str">
        <f>IF(SUMIFS('PLM002'!$K:$K,'PLM002'!$C:$C,DU$4,'PLM002'!$F:$F,$B35)=0,"",SUMIFS('PLM002'!$K:$K,'PLM002'!$C:$C,DU$4,'PLM002'!$F:$F,$B35))</f>
        <v/>
      </c>
      <c r="DW35" s="72" t="str">
        <f>IF(SUMIFS('PLM001-財務計算用'!$P:$P,'PLM001-財務計算用'!$J:$J,DW$4,'PLM001-財務計算用'!$A:$A,$B35)=0,"",SUMIFS('PLM001-財務計算用'!$P:$P,'PLM001-財務計算用'!$J:$J,DW$4,'PLM001-財務計算用'!$A:$A,$B35))</f>
        <v/>
      </c>
      <c r="DX35" s="71" t="str">
        <f>IF(SUMIFS('PLM002'!$K:$K,'PLM002'!$C:$C,DW$4,'PLM002'!$F:$F,$B35)=0,"",SUMIFS('PLM002'!$K:$K,'PLM002'!$C:$C,DW$4,'PLM002'!$F:$F,$B35))</f>
        <v/>
      </c>
      <c r="DY35" s="72" t="str">
        <f>IF(SUMIFS('PLM001-財務計算用'!$P:$P,'PLM001-財務計算用'!$J:$J,DY$4,'PLM001-財務計算用'!$A:$A,$B35)=0,"",SUMIFS('PLM001-財務計算用'!$P:$P,'PLM001-財務計算用'!$J:$J,DY$4,'PLM001-財務計算用'!$A:$A,$B35))</f>
        <v/>
      </c>
      <c r="DZ35" s="71" t="str">
        <f>IF(SUMIFS('PLM002'!$K:$K,'PLM002'!$C:$C,DY$4,'PLM002'!$F:$F,$B35)=0,"",SUMIFS('PLM002'!$K:$K,'PLM002'!$C:$C,DY$4,'PLM002'!$F:$F,$B35))</f>
        <v/>
      </c>
      <c r="EA35" s="72" t="str">
        <f>IF(SUMIFS('PLM001-財務計算用'!$P:$P,'PLM001-財務計算用'!$J:$J,EA$4,'PLM001-財務計算用'!$A:$A,$B35)=0,"",SUMIFS('PLM001-財務計算用'!$P:$P,'PLM001-財務計算用'!$J:$J,EA$4,'PLM001-財務計算用'!$A:$A,$B35))</f>
        <v/>
      </c>
      <c r="EB35" s="71" t="str">
        <f>IF(SUMIFS('PLM002'!$K:$K,'PLM002'!$C:$C,EA$4,'PLM002'!$F:$F,$B35)=0,"",SUMIFS('PLM002'!$K:$K,'PLM002'!$C:$C,EA$4,'PLM002'!$F:$F,$B35))</f>
        <v/>
      </c>
      <c r="EC35" s="72" t="str">
        <f>IF(SUMIFS('PLM001-財務計算用'!$P:$P,'PLM001-財務計算用'!$J:$J,EC$4,'PLM001-財務計算用'!$A:$A,$B35)=0,"",SUMIFS('PLM001-財務計算用'!$P:$P,'PLM001-財務計算用'!$J:$J,EC$4,'PLM001-財務計算用'!$A:$A,$B35))</f>
        <v/>
      </c>
      <c r="ED35" s="71" t="str">
        <f>IF(SUMIFS('PLM002'!$K:$K,'PLM002'!$C:$C,EC$4,'PLM002'!$F:$F,$B35)=0,"",SUMIFS('PLM002'!$K:$K,'PLM002'!$C:$C,EC$4,'PLM002'!$F:$F,$B35))</f>
        <v/>
      </c>
    </row>
    <row r="36" spans="1:134" ht="12.75" customHeight="1">
      <c r="A36" s="96" t="str">
        <f>'PLM014'!A37</f>
        <v>D-協同</v>
      </c>
      <c r="B36" s="178" t="s">
        <v>12108</v>
      </c>
      <c r="C36" s="131" t="str">
        <f>'PLM014'!C37</f>
        <v>台大超音波探頭貼合技術技轉案</v>
      </c>
      <c r="D36" s="97" t="str">
        <f t="shared" si="11"/>
        <v>(D250803R1)  台大超音波探頭貼合技術技轉案</v>
      </c>
      <c r="E36" s="290" t="str">
        <f>'PLM014'!E37</f>
        <v>研三部</v>
      </c>
      <c r="F36" s="290" t="str">
        <f>'PLM014'!F37</f>
        <v>陳俊儒</v>
      </c>
      <c r="G36" s="97" t="str">
        <f>'PLM014'!G37</f>
        <v>Closed</v>
      </c>
      <c r="H36" s="98">
        <f>'PLM014'!H37</f>
        <v>45900.666666666664</v>
      </c>
      <c r="I36" s="98">
        <f>'PLM014'!I37</f>
        <v>45988.666666666664</v>
      </c>
      <c r="J36" s="99">
        <f t="shared" si="7"/>
        <v>88</v>
      </c>
      <c r="K36" s="150"/>
      <c r="L36" s="150"/>
      <c r="M36" s="98">
        <f>IF(ISERROR('PLM014'!L37),"",('PLM014'!L37))</f>
        <v>45939</v>
      </c>
      <c r="N36" s="237">
        <f>IF(IF(ISERROR('PLM014'!N37),"",('PLM014'!N37))=0,"",IF(ISERROR('PLM014'!N37),"",('PLM014'!N37)))</f>
        <v>46030</v>
      </c>
      <c r="O36" s="99">
        <f t="shared" si="0"/>
        <v>91</v>
      </c>
      <c r="P36" s="98">
        <f t="shared" ca="1" si="1"/>
        <v>46030</v>
      </c>
      <c r="Q36" s="99">
        <f t="shared" ca="1" si="2"/>
        <v>91</v>
      </c>
      <c r="R36" s="100">
        <f>'PLM014'!Q37/100</f>
        <v>1</v>
      </c>
      <c r="S36" s="139" t="str">
        <f t="shared" ca="1" si="3"/>
        <v/>
      </c>
      <c r="U36" s="101" t="str">
        <f t="shared" si="4"/>
        <v>未登入</v>
      </c>
      <c r="V36" s="101">
        <f t="shared" si="5"/>
        <v>221.5</v>
      </c>
      <c r="W36" s="101" t="str">
        <f>IF(SUMIFS('PLM001-財務計算用'!$P:$P,'PLM001-財務計算用'!$A:$A,B36)=0,"未登入",SUMIFS('PLM001-財務計算用'!$P:$P,'PLM001-財務計算用'!$A:$A,B36))</f>
        <v>未登入</v>
      </c>
      <c r="X36" s="101">
        <f>SUMIFS('PLM002'!$K:$K,'PLM002'!$F:$F,$B36)</f>
        <v>253.5</v>
      </c>
      <c r="Y36" s="72" t="str">
        <f>IF(SUMIFS('PLM001-財務計算用'!$P:$P,'PLM001-財務計算用'!$J:$J,Y$4,'PLM001-財務計算用'!$A:$A,$B36)=0,"",SUMIFS('PLM001-財務計算用'!$P:$P,'PLM001-財務計算用'!$J:$J,Y$4,'PLM001-財務計算用'!$A:$A,$B36))</f>
        <v/>
      </c>
      <c r="Z36" s="71" t="str">
        <f>IF(SUMIFS('PLM002'!$K:$K,'PLM002'!$C:$C,Y$4,'PLM002'!$F:$F,$B36)=0,"",SUMIFS('PLM002'!$K:$K,'PLM002'!$C:$C,Y$4,'PLM002'!$F:$F,$B36))</f>
        <v/>
      </c>
      <c r="AA36" s="72" t="str">
        <f>IF(SUMIFS('PLM001-財務計算用'!$P:$P,'PLM001-財務計算用'!$J:$J,AA$4,'PLM001-財務計算用'!$A:$A,$B36)=0,"",SUMIFS('PLM001-財務計算用'!$P:$P,'PLM001-財務計算用'!$J:$J,AA$4,'PLM001-財務計算用'!$A:$A,$B36))</f>
        <v/>
      </c>
      <c r="AB36" s="71" t="str">
        <f>IF(SUMIFS('PLM002'!$K:$K,'PLM002'!$C:$C,AA$4,'PLM002'!$F:$F,$B36)=0,"",SUMIFS('PLM002'!$K:$K,'PLM002'!$C:$C,AA$4,'PLM002'!$F:$F,$B36))</f>
        <v/>
      </c>
      <c r="AC36" s="72" t="str">
        <f>IF(SUMIFS('PLM001-財務計算用'!$P:$P,'PLM001-財務計算用'!$J:$J,AC$4,'PLM001-財務計算用'!$A:$A,$B36)=0,"",SUMIFS('PLM001-財務計算用'!$P:$P,'PLM001-財務計算用'!$J:$J,AC$4,'PLM001-財務計算用'!$A:$A,$B36))</f>
        <v/>
      </c>
      <c r="AD36" s="71" t="str">
        <f>IF(SUMIFS('PLM002'!$K:$K,'PLM002'!$C:$C,AC$4,'PLM002'!$F:$F,$B36)=0,"",SUMIFS('PLM002'!$K:$K,'PLM002'!$C:$C,AC$4,'PLM002'!$F:$F,$B36))</f>
        <v/>
      </c>
      <c r="AE36" s="72" t="str">
        <f>IF(SUMIFS('PLM001-財務計算用'!$P:$P,'PLM001-財務計算用'!$J:$J,AE$4,'PLM001-財務計算用'!$A:$A,$B36)=0,"",SUMIFS('PLM001-財務計算用'!$P:$P,'PLM001-財務計算用'!$J:$J,AE$4,'PLM001-財務計算用'!$A:$A,$B36))</f>
        <v/>
      </c>
      <c r="AF36" s="71" t="str">
        <f>IF(SUMIFS('PLM002'!$K:$K,'PLM002'!$C:$C,AE$4,'PLM002'!$F:$F,$B36)=0,"",SUMIFS('PLM002'!$K:$K,'PLM002'!$C:$C,AE$4,'PLM002'!$F:$F,$B36))</f>
        <v/>
      </c>
      <c r="AG36" s="72" t="str">
        <f>IF(SUMIFS('PLM001-財務計算用'!$P:$P,'PLM001-財務計算用'!$J:$J,AG$4,'PLM001-財務計算用'!$A:$A,$B36)=0,"",SUMIFS('PLM001-財務計算用'!$P:$P,'PLM001-財務計算用'!$J:$J,AG$4,'PLM001-財務計算用'!$A:$A,$B36))</f>
        <v/>
      </c>
      <c r="AH36" s="71" t="str">
        <f>IF(SUMIFS('PLM002'!$K:$K,'PLM002'!$C:$C,AG$4,'PLM002'!$F:$F,$B36)=0,"",SUMIFS('PLM002'!$K:$K,'PLM002'!$C:$C,AG$4,'PLM002'!$F:$F,$B36))</f>
        <v/>
      </c>
      <c r="AI36" s="72" t="str">
        <f>IF(SUMIFS('PLM001-財務計算用'!$P:$P,'PLM001-財務計算用'!$J:$J,AI$4,'PLM001-財務計算用'!$A:$A,$B36)=0,"",SUMIFS('PLM001-財務計算用'!$P:$P,'PLM001-財務計算用'!$J:$J,AI$4,'PLM001-財務計算用'!$A:$A,$B36))</f>
        <v/>
      </c>
      <c r="AJ36" s="71" t="str">
        <f>IF(SUMIFS('PLM002'!$K:$K,'PLM002'!$C:$C,AI$4,'PLM002'!$F:$F,$B36)=0,"",SUMIFS('PLM002'!$K:$K,'PLM002'!$C:$C,AI$4,'PLM002'!$F:$F,$B36))</f>
        <v/>
      </c>
      <c r="AK36" s="72" t="str">
        <f>IF(SUMIFS('PLM001-財務計算用'!$P:$P,'PLM001-財務計算用'!$J:$J,AK$4,'PLM001-財務計算用'!$A:$A,$B36)=0,"",SUMIFS('PLM001-財務計算用'!$P:$P,'PLM001-財務計算用'!$J:$J,AK$4,'PLM001-財務計算用'!$A:$A,$B36))</f>
        <v/>
      </c>
      <c r="AL36" s="71" t="str">
        <f>IF(SUMIFS('PLM002'!$K:$K,'PLM002'!$C:$C,AK$4,'PLM002'!$F:$F,$B36)=0,"",SUMIFS('PLM002'!$K:$K,'PLM002'!$C:$C,AK$4,'PLM002'!$F:$F,$B36))</f>
        <v/>
      </c>
      <c r="AM36" s="72" t="str">
        <f>IF(SUMIFS('PLM001-財務計算用'!$P:$P,'PLM001-財務計算用'!$J:$J,AM$4,'PLM001-財務計算用'!$A:$A,$B36)=0,"",SUMIFS('PLM001-財務計算用'!$P:$P,'PLM001-財務計算用'!$J:$J,AM$4,'PLM001-財務計算用'!$A:$A,$B36))</f>
        <v/>
      </c>
      <c r="AN36" s="71" t="str">
        <f>IF(SUMIFS('PLM002'!$K:$K,'PLM002'!$C:$C,AM$4,'PLM002'!$F:$F,$B36)=0,"",SUMIFS('PLM002'!$K:$K,'PLM002'!$C:$C,AM$4,'PLM002'!$F:$F,$B36))</f>
        <v/>
      </c>
      <c r="AO36" s="72" t="str">
        <f>IF(SUMIFS('PLM001-財務計算用'!$P:$P,'PLM001-財務計算用'!$J:$J,AO$4,'PLM001-財務計算用'!$A:$A,$B36)=0,"",SUMIFS('PLM001-財務計算用'!$P:$P,'PLM001-財務計算用'!$J:$J,AO$4,'PLM001-財務計算用'!$A:$A,$B36))</f>
        <v/>
      </c>
      <c r="AP36" s="71" t="str">
        <f>IF(SUMIFS('PLM002'!$K:$K,'PLM002'!$C:$C,AO$4,'PLM002'!$F:$F,$B36)=0,"",SUMIFS('PLM002'!$K:$K,'PLM002'!$C:$C,AO$4,'PLM002'!$F:$F,$B36))</f>
        <v/>
      </c>
      <c r="AQ36" s="72" t="str">
        <f>IF(SUMIFS('PLM001-財務計算用'!$P:$P,'PLM001-財務計算用'!$J:$J,AQ$4,'PLM001-財務計算用'!$A:$A,$B36)=0,"",SUMIFS('PLM001-財務計算用'!$P:$P,'PLM001-財務計算用'!$J:$J,AQ$4,'PLM001-財務計算用'!$A:$A,$B36))</f>
        <v/>
      </c>
      <c r="AR36" s="71" t="str">
        <f>IF(SUMIFS('PLM002'!$K:$K,'PLM002'!$C:$C,AQ$4,'PLM002'!$F:$F,$B36)=0,"",SUMIFS('PLM002'!$K:$K,'PLM002'!$C:$C,AQ$4,'PLM002'!$F:$F,$B36))</f>
        <v/>
      </c>
      <c r="AS36" s="72" t="str">
        <f>IF(SUMIFS('PLM001-財務計算用'!$P:$P,'PLM001-財務計算用'!$J:$J,AS$4,'PLM001-財務計算用'!$A:$A,$B36)=0,"",SUMIFS('PLM001-財務計算用'!$P:$P,'PLM001-財務計算用'!$J:$J,AS$4,'PLM001-財務計算用'!$A:$A,$B36))</f>
        <v/>
      </c>
      <c r="AT36" s="71" t="str">
        <f>IF(SUMIFS('PLM002'!$K:$K,'PLM002'!$C:$C,AS$4,'PLM002'!$F:$F,$B36)=0,"",SUMIFS('PLM002'!$K:$K,'PLM002'!$C:$C,AS$4,'PLM002'!$F:$F,$B36))</f>
        <v/>
      </c>
      <c r="AU36" s="72" t="str">
        <f>IF(SUMIFS('PLM001-財務計算用'!$P:$P,'PLM001-財務計算用'!$J:$J,AU$4,'PLM001-財務計算用'!$A:$A,$B36)=0,"",SUMIFS('PLM001-財務計算用'!$P:$P,'PLM001-財務計算用'!$J:$J,AU$4,'PLM001-財務計算用'!$A:$A,$B36))</f>
        <v/>
      </c>
      <c r="AV36" s="71" t="str">
        <f>IF(SUMIFS('PLM002'!$K:$K,'PLM002'!$C:$C,AU$4,'PLM002'!$F:$F,$B36)=0,"",SUMIFS('PLM002'!$K:$K,'PLM002'!$C:$C,AU$4,'PLM002'!$F:$F,$B36))</f>
        <v/>
      </c>
      <c r="AW36" s="72" t="str">
        <f>IF(SUMIFS('PLM001-財務計算用'!$P:$P,'PLM001-財務計算用'!$J:$J,AW$4,'PLM001-財務計算用'!$A:$A,$B36)=0,"",SUMIFS('PLM001-財務計算用'!$P:$P,'PLM001-財務計算用'!$J:$J,AW$4,'PLM001-財務計算用'!$A:$A,$B36))</f>
        <v/>
      </c>
      <c r="AX36" s="71" t="str">
        <f>IF(SUMIFS('PLM002'!$K:$K,'PLM002'!$C:$C,AW$4,'PLM002'!$F:$F,$B36)=0,"",SUMIFS('PLM002'!$K:$K,'PLM002'!$C:$C,AW$4,'PLM002'!$F:$F,$B36))</f>
        <v/>
      </c>
      <c r="AY36" s="72" t="str">
        <f>IF(SUMIFS('PLM001-財務計算用'!$P:$P,'PLM001-財務計算用'!$J:$J,AY$4,'PLM001-財務計算用'!$A:$A,$B36)=0,"",SUMIFS('PLM001-財務計算用'!$P:$P,'PLM001-財務計算用'!$J:$J,AY$4,'PLM001-財務計算用'!$A:$A,$B36))</f>
        <v/>
      </c>
      <c r="AZ36" s="71" t="str">
        <f>IF(SUMIFS('PLM002'!$K:$K,'PLM002'!$C:$C,AY$4,'PLM002'!$F:$F,$B36)=0,"",SUMIFS('PLM002'!$K:$K,'PLM002'!$C:$C,AY$4,'PLM002'!$F:$F,$B36))</f>
        <v/>
      </c>
      <c r="BA36" s="72" t="str">
        <f>IF(SUMIFS('PLM001-財務計算用'!$P:$P,'PLM001-財務計算用'!$J:$J,BA$4,'PLM001-財務計算用'!$A:$A,$B36)=0,"",SUMIFS('PLM001-財務計算用'!$P:$P,'PLM001-財務計算用'!$J:$J,BA$4,'PLM001-財務計算用'!$A:$A,$B36))</f>
        <v/>
      </c>
      <c r="BB36" s="71" t="str">
        <f>IF(SUMIFS('PLM002'!$K:$K,'PLM002'!$C:$C,BA$4,'PLM002'!$F:$F,$B36)=0,"",SUMIFS('PLM002'!$K:$K,'PLM002'!$C:$C,BA$4,'PLM002'!$F:$F,$B36))</f>
        <v/>
      </c>
      <c r="BC36" s="72" t="str">
        <f>IF(SUMIFS('PLM001-財務計算用'!$P:$P,'PLM001-財務計算用'!$J:$J,BC$4,'PLM001-財務計算用'!$A:$A,$B36)=0,"",SUMIFS('PLM001-財務計算用'!$P:$P,'PLM001-財務計算用'!$J:$J,BC$4,'PLM001-財務計算用'!$A:$A,$B36))</f>
        <v/>
      </c>
      <c r="BD36" s="71" t="str">
        <f>IF(SUMIFS('PLM002'!$K:$K,'PLM002'!$C:$C,BC$4,'PLM002'!$F:$F,$B36)=0,"",SUMIFS('PLM002'!$K:$K,'PLM002'!$C:$C,BC$4,'PLM002'!$F:$F,$B36))</f>
        <v/>
      </c>
      <c r="BE36" s="72" t="str">
        <f>IF(SUMIFS('PLM001-財務計算用'!$P:$P,'PLM001-財務計算用'!$J:$J,BE$4,'PLM001-財務計算用'!$A:$A,$B36)=0,"",SUMIFS('PLM001-財務計算用'!$P:$P,'PLM001-財務計算用'!$J:$J,BE$4,'PLM001-財務計算用'!$A:$A,$B36))</f>
        <v/>
      </c>
      <c r="BF36" s="71">
        <f>IF(SUMIFS('PLM002'!$K:$K,'PLM002'!$C:$C,BE$4,'PLM002'!$F:$F,$B36)=0,"",SUMIFS('PLM002'!$K:$K,'PLM002'!$C:$C,BE$4,'PLM002'!$F:$F,$B36))</f>
        <v>46</v>
      </c>
      <c r="BG36" s="72" t="str">
        <f>IF(SUMIFS('PLM001-財務計算用'!$P:$P,'PLM001-財務計算用'!$J:$J,BG$4,'PLM001-財務計算用'!$A:$A,$B36)=0,"",SUMIFS('PLM001-財務計算用'!$P:$P,'PLM001-財務計算用'!$J:$J,BG$4,'PLM001-財務計算用'!$A:$A,$B36))</f>
        <v/>
      </c>
      <c r="BH36" s="71" t="str">
        <f>IF(SUMIFS('PLM002'!$K:$K,'PLM002'!$C:$C,BG$4,'PLM002'!$F:$F,$B36)=0,"",SUMIFS('PLM002'!$K:$K,'PLM002'!$C:$C,BG$4,'PLM002'!$F:$F,$B36))</f>
        <v/>
      </c>
      <c r="BI36" s="72" t="str">
        <f>IF(SUMIFS('PLM001-財務計算用'!$P:$P,'PLM001-財務計算用'!$J:$J,BI$4,'PLM001-財務計算用'!$A:$A,$B36)=0,"",SUMIFS('PLM001-財務計算用'!$P:$P,'PLM001-財務計算用'!$J:$J,BI$4,'PLM001-財務計算用'!$A:$A,$B36))</f>
        <v/>
      </c>
      <c r="BJ36" s="71" t="str">
        <f>IF(SUMIFS('PLM002'!$K:$K,'PLM002'!$C:$C,BI$4,'PLM002'!$F:$F,$B36)=0,"",SUMIFS('PLM002'!$K:$K,'PLM002'!$C:$C,BI$4,'PLM002'!$F:$F,$B36))</f>
        <v/>
      </c>
      <c r="BK36" s="72" t="str">
        <f>IF(SUMIFS('PLM001-財務計算用'!$P:$P,'PLM001-財務計算用'!$J:$J,BK$4,'PLM001-財務計算用'!$A:$A,$B36)=0,"",SUMIFS('PLM001-財務計算用'!$P:$P,'PLM001-財務計算用'!$J:$J,BK$4,'PLM001-財務計算用'!$A:$A,$B36))</f>
        <v/>
      </c>
      <c r="BL36" s="71" t="str">
        <f>IF(SUMIFS('PLM002'!$K:$K,'PLM002'!$C:$C,BK$4,'PLM002'!$F:$F,$B36)=0,"",SUMIFS('PLM002'!$K:$K,'PLM002'!$C:$C,BK$4,'PLM002'!$F:$F,$B36))</f>
        <v/>
      </c>
      <c r="BM36" s="72" t="str">
        <f>IF(SUMIFS('PLM001-財務計算用'!$P:$P,'PLM001-財務計算用'!$J:$J,BM$4,'PLM001-財務計算用'!$A:$A,$B36)=0,"",SUMIFS('PLM001-財務計算用'!$P:$P,'PLM001-財務計算用'!$J:$J,BM$4,'PLM001-財務計算用'!$A:$A,$B36))</f>
        <v/>
      </c>
      <c r="BN36" s="71" t="str">
        <f>IF(SUMIFS('PLM002'!$K:$K,'PLM002'!$C:$C,BM$4,'PLM002'!$F:$F,$B36)=0,"",SUMIFS('PLM002'!$K:$K,'PLM002'!$C:$C,BM$4,'PLM002'!$F:$F,$B36))</f>
        <v/>
      </c>
      <c r="BO36" s="72" t="str">
        <f>IF(SUMIFS('PLM001-財務計算用'!$P:$P,'PLM001-財務計算用'!$J:$J,BO$4,'PLM001-財務計算用'!$A:$A,$B36)=0,"",SUMIFS('PLM001-財務計算用'!$P:$P,'PLM001-財務計算用'!$J:$J,BO$4,'PLM001-財務計算用'!$A:$A,$B36))</f>
        <v/>
      </c>
      <c r="BP36" s="71">
        <f>IF(SUMIFS('PLM002'!$K:$K,'PLM002'!$C:$C,BO$4,'PLM002'!$F:$F,$B36)=0,"",SUMIFS('PLM002'!$K:$K,'PLM002'!$C:$C,BO$4,'PLM002'!$F:$F,$B36))</f>
        <v>16</v>
      </c>
      <c r="BQ36" s="72" t="str">
        <f>IF(SUMIFS('PLM001-財務計算用'!$P:$P,'PLM001-財務計算用'!$J:$J,BQ$4,'PLM001-財務計算用'!$A:$A,$B36)=0,"",SUMIFS('PLM001-財務計算用'!$P:$P,'PLM001-財務計算用'!$J:$J,BQ$4,'PLM001-財務計算用'!$A:$A,$B36))</f>
        <v/>
      </c>
      <c r="BR36" s="71">
        <f>IF(SUMIFS('PLM002'!$K:$K,'PLM002'!$C:$C,BQ$4,'PLM002'!$F:$F,$B36)=0,"",SUMIFS('PLM002'!$K:$K,'PLM002'!$C:$C,BQ$4,'PLM002'!$F:$F,$B36))</f>
        <v>159.5</v>
      </c>
      <c r="BS36" s="72" t="str">
        <f>IF(SUMIFS('PLM001-財務計算用'!$P:$P,'PLM001-財務計算用'!$J:$J,BS$4,'PLM001-財務計算用'!$A:$A,$B36)=0,"",SUMIFS('PLM001-財務計算用'!$P:$P,'PLM001-財務計算用'!$J:$J,BS$4,'PLM001-財務計算用'!$A:$A,$B36))</f>
        <v/>
      </c>
      <c r="BT36" s="71" t="str">
        <f>IF(SUMIFS('PLM002'!$K:$K,'PLM002'!$C:$C,BS$4,'PLM002'!$F:$F,$B36)=0,"",SUMIFS('PLM002'!$K:$K,'PLM002'!$C:$C,BS$4,'PLM002'!$F:$F,$B36))</f>
        <v/>
      </c>
      <c r="BU36" s="72" t="str">
        <f>IF(SUMIFS('PLM001-財務計算用'!$P:$P,'PLM001-財務計算用'!$J:$J,BU$4,'PLM001-財務計算用'!$A:$A,$B36)=0,"",SUMIFS('PLM001-財務計算用'!$P:$P,'PLM001-財務計算用'!$J:$J,BU$4,'PLM001-財務計算用'!$A:$A,$B36))</f>
        <v/>
      </c>
      <c r="BV36" s="71" t="str">
        <f>IF(SUMIFS('PLM002'!$K:$K,'PLM002'!$C:$C,BU$4,'PLM002'!$F:$F,$B36)=0,"",SUMIFS('PLM002'!$K:$K,'PLM002'!$C:$C,BU$4,'PLM002'!$F:$F,$B36))</f>
        <v/>
      </c>
      <c r="BW36" s="72" t="str">
        <f>IF(SUMIFS('PLM001-財務計算用'!$P:$P,'PLM001-財務計算用'!$J:$J,BW$4,'PLM001-財務計算用'!$A:$A,$B36)=0,"",SUMIFS('PLM001-財務計算用'!$P:$P,'PLM001-財務計算用'!$J:$J,BW$4,'PLM001-財務計算用'!$A:$A,$B36))</f>
        <v/>
      </c>
      <c r="BX36" s="71" t="str">
        <f>IF(SUMIFS('PLM002'!$K:$K,'PLM002'!$C:$C,BW$4,'PLM002'!$F:$F,$B36)=0,"",SUMIFS('PLM002'!$K:$K,'PLM002'!$C:$C,BW$4,'PLM002'!$F:$F,$B36))</f>
        <v/>
      </c>
      <c r="BY36" s="72" t="str">
        <f>IF(SUMIFS('PLM001-財務計算用'!$P:$P,'PLM001-財務計算用'!$J:$J,BY$4,'PLM001-財務計算用'!$A:$A,$B36)=0,"",SUMIFS('PLM001-財務計算用'!$P:$P,'PLM001-財務計算用'!$J:$J,BY$4,'PLM001-財務計算用'!$A:$A,$B36))</f>
        <v/>
      </c>
      <c r="BZ36" s="71" t="str">
        <f>IF(SUMIFS('PLM002'!$K:$K,'PLM002'!$C:$C,BY$4,'PLM002'!$F:$F,$B36)=0,"",SUMIFS('PLM002'!$K:$K,'PLM002'!$C:$C,BY$4,'PLM002'!$F:$F,$B36))</f>
        <v/>
      </c>
      <c r="CA36" s="72" t="str">
        <f>IF(SUMIFS('PLM001-財務計算用'!$P:$P,'PLM001-財務計算用'!$J:$J,CA$4,'PLM001-財務計算用'!$A:$A,$B36)=0,"",SUMIFS('PLM001-財務計算用'!$P:$P,'PLM001-財務計算用'!$J:$J,CA$4,'PLM001-財務計算用'!$A:$A,$B36))</f>
        <v/>
      </c>
      <c r="CB36" s="71" t="str">
        <f>IF(SUMIFS('PLM002'!$K:$K,'PLM002'!$C:$C,CA$4,'PLM002'!$F:$F,$B36)=0,"",SUMIFS('PLM002'!$K:$K,'PLM002'!$C:$C,CA$4,'PLM002'!$F:$F,$B36))</f>
        <v/>
      </c>
      <c r="CC36" s="72" t="str">
        <f>IF(SUMIFS('PLM001-財務計算用'!$P:$P,'PLM001-財務計算用'!$J:$J,CC$4,'PLM001-財務計算用'!$A:$A,$B36)=0,"",SUMIFS('PLM001-財務計算用'!$P:$P,'PLM001-財務計算用'!$J:$J,CC$4,'PLM001-財務計算用'!$A:$A,$B36))</f>
        <v/>
      </c>
      <c r="CD36" s="71" t="str">
        <f>IF(SUMIFS('PLM002'!$K:$K,'PLM002'!$C:$C,CC$4,'PLM002'!$F:$F,$B36)=0,"",SUMIFS('PLM002'!$K:$K,'PLM002'!$C:$C,CC$4,'PLM002'!$F:$F,$B36))</f>
        <v/>
      </c>
      <c r="CE36" s="72" t="str">
        <f>IF(SUMIFS('PLM001-財務計算用'!$P:$P,'PLM001-財務計算用'!$J:$J,CE$4,'PLM001-財務計算用'!$A:$A,$B36)=0,"",SUMIFS('PLM001-財務計算用'!$P:$P,'PLM001-財務計算用'!$J:$J,CE$4,'PLM001-財務計算用'!$A:$A,$B36))</f>
        <v/>
      </c>
      <c r="CF36" s="71" t="str">
        <f>IF(SUMIFS('PLM002'!$K:$K,'PLM002'!$C:$C,CE$4,'PLM002'!$F:$F,$B36)=0,"",SUMIFS('PLM002'!$K:$K,'PLM002'!$C:$C,CE$4,'PLM002'!$F:$F,$B36))</f>
        <v/>
      </c>
      <c r="CG36" s="72" t="str">
        <f>IF(SUMIFS('PLM001-財務計算用'!$P:$P,'PLM001-財務計算用'!$J:$J,CG$4,'PLM001-財務計算用'!$A:$A,$B36)=0,"",SUMIFS('PLM001-財務計算用'!$P:$P,'PLM001-財務計算用'!$J:$J,CG$4,'PLM001-財務計算用'!$A:$A,$B36))</f>
        <v/>
      </c>
      <c r="CH36" s="71" t="str">
        <f>IF(SUMIFS('PLM002'!$K:$K,'PLM002'!$C:$C,CG$4,'PLM002'!$F:$F,$B36)=0,"",SUMIFS('PLM002'!$K:$K,'PLM002'!$C:$C,CG$4,'PLM002'!$F:$F,$B36))</f>
        <v/>
      </c>
      <c r="CI36" s="72" t="str">
        <f>IF(SUMIFS('PLM001-財務計算用'!$P:$P,'PLM001-財務計算用'!$J:$J,CI$4,'PLM001-財務計算用'!$A:$A,$B36)=0,"",SUMIFS('PLM001-財務計算用'!$P:$P,'PLM001-財務計算用'!$J:$J,CI$4,'PLM001-財務計算用'!$A:$A,$B36))</f>
        <v/>
      </c>
      <c r="CJ36" s="71" t="str">
        <f>IF(SUMIFS('PLM002'!$K:$K,'PLM002'!$C:$C,CI$4,'PLM002'!$F:$F,$B36)=0,"",SUMIFS('PLM002'!$K:$K,'PLM002'!$C:$C,CI$4,'PLM002'!$F:$F,$B36))</f>
        <v/>
      </c>
      <c r="CK36" s="72" t="str">
        <f>IF(SUMIFS('PLM001-財務計算用'!$P:$P,'PLM001-財務計算用'!$J:$J,CK$4,'PLM001-財務計算用'!$A:$A,$B36)=0,"",SUMIFS('PLM001-財務計算用'!$P:$P,'PLM001-財務計算用'!$J:$J,CK$4,'PLM001-財務計算用'!$A:$A,$B36))</f>
        <v/>
      </c>
      <c r="CL36" s="71" t="str">
        <f>IF(SUMIFS('PLM002'!$K:$K,'PLM002'!$C:$C,CK$4,'PLM002'!$F:$F,$B36)=0,"",SUMIFS('PLM002'!$K:$K,'PLM002'!$C:$C,CK$4,'PLM002'!$F:$F,$B36))</f>
        <v/>
      </c>
      <c r="CM36" s="72" t="str">
        <f>IF(SUMIFS('PLM001-財務計算用'!$P:$P,'PLM001-財務計算用'!$J:$J,CM$4,'PLM001-財務計算用'!$A:$A,$B36)=0,"",SUMIFS('PLM001-財務計算用'!$P:$P,'PLM001-財務計算用'!$J:$J,CM$4,'PLM001-財務計算用'!$A:$A,$B36))</f>
        <v/>
      </c>
      <c r="CN36" s="71" t="str">
        <f>IF(SUMIFS('PLM002'!$K:$K,'PLM002'!$C:$C,CM$4,'PLM002'!$F:$F,$B36)=0,"",SUMIFS('PLM002'!$K:$K,'PLM002'!$C:$C,CM$4,'PLM002'!$F:$F,$B36))</f>
        <v/>
      </c>
      <c r="CO36" s="72" t="str">
        <f>IF(SUMIFS('PLM001-財務計算用'!$P:$P,'PLM001-財務計算用'!$J:$J,CO$4,'PLM001-財務計算用'!$A:$A,$B36)=0,"",SUMIFS('PLM001-財務計算用'!$P:$P,'PLM001-財務計算用'!$J:$J,CO$4,'PLM001-財務計算用'!$A:$A,$B36))</f>
        <v/>
      </c>
      <c r="CP36" s="71" t="str">
        <f>IF(SUMIFS('PLM002'!$K:$K,'PLM002'!$C:$C,CO$4,'PLM002'!$F:$F,$B36)=0,"",SUMIFS('PLM002'!$K:$K,'PLM002'!$C:$C,CO$4,'PLM002'!$F:$F,$B36))</f>
        <v/>
      </c>
      <c r="CQ36" s="72" t="str">
        <f>IF(SUMIFS('PLM001-財務計算用'!$P:$P,'PLM001-財務計算用'!$J:$J,CQ$4,'PLM001-財務計算用'!$A:$A,$B36)=0,"",SUMIFS('PLM001-財務計算用'!$P:$P,'PLM001-財務計算用'!$J:$J,CQ$4,'PLM001-財務計算用'!$A:$A,$B36))</f>
        <v/>
      </c>
      <c r="CR36" s="71" t="str">
        <f>IF(SUMIFS('PLM002'!$K:$K,'PLM002'!$C:$C,CQ$4,'PLM002'!$F:$F,$B36)=0,"",SUMIFS('PLM002'!$K:$K,'PLM002'!$C:$C,CQ$4,'PLM002'!$F:$F,$B36))</f>
        <v/>
      </c>
      <c r="CS36" s="72" t="str">
        <f>IF(SUMIFS('PLM001-財務計算用'!$P:$P,'PLM001-財務計算用'!$J:$J,CS$4,'PLM001-財務計算用'!$A:$A,$B36)=0,"",SUMIFS('PLM001-財務計算用'!$P:$P,'PLM001-財務計算用'!$J:$J,CS$4,'PLM001-財務計算用'!$A:$A,$B36))</f>
        <v/>
      </c>
      <c r="CT36" s="71" t="str">
        <f>IF(SUMIFS('PLM002'!$K:$K,'PLM002'!$C:$C,CS$4,'PLM002'!$F:$F,$B36)=0,"",SUMIFS('PLM002'!$K:$K,'PLM002'!$C:$C,CS$4,'PLM002'!$F:$F,$B36))</f>
        <v/>
      </c>
      <c r="CU36" s="72" t="str">
        <f>IF(SUMIFS('PLM001-財務計算用'!$P:$P,'PLM001-財務計算用'!$J:$J,CU$4,'PLM001-財務計算用'!$A:$A,$B36)=0,"",SUMIFS('PLM001-財務計算用'!$P:$P,'PLM001-財務計算用'!$J:$J,CU$4,'PLM001-財務計算用'!$A:$A,$B36))</f>
        <v/>
      </c>
      <c r="CV36" s="71" t="str">
        <f>IF(SUMIFS('PLM002'!$K:$K,'PLM002'!$C:$C,CU$4,'PLM002'!$F:$F,$B36)=0,"",SUMIFS('PLM002'!$K:$K,'PLM002'!$C:$C,CU$4,'PLM002'!$F:$F,$B36))</f>
        <v/>
      </c>
      <c r="CW36" s="72" t="str">
        <f>IF(SUMIFS('PLM001-財務計算用'!$P:$P,'PLM001-財務計算用'!$J:$J,CW$4,'PLM001-財務計算用'!$A:$A,$B36)=0,"",SUMIFS('PLM001-財務計算用'!$P:$P,'PLM001-財務計算用'!$J:$J,CW$4,'PLM001-財務計算用'!$A:$A,$B36))</f>
        <v/>
      </c>
      <c r="CX36" s="71" t="str">
        <f>IF(SUMIFS('PLM002'!$K:$K,'PLM002'!$C:$C,CW$4,'PLM002'!$F:$F,$B36)=0,"",SUMIFS('PLM002'!$K:$K,'PLM002'!$C:$C,CW$4,'PLM002'!$F:$F,$B36))</f>
        <v/>
      </c>
      <c r="CY36" s="72" t="str">
        <f>IF(SUMIFS('PLM001-財務計算用'!$P:$P,'PLM001-財務計算用'!$J:$J,CY$4,'PLM001-財務計算用'!$A:$A,$B36)=0,"",SUMIFS('PLM001-財務計算用'!$P:$P,'PLM001-財務計算用'!$J:$J,CY$4,'PLM001-財務計算用'!$A:$A,$B36))</f>
        <v/>
      </c>
      <c r="CZ36" s="71" t="str">
        <f>IF(SUMIFS('PLM002'!$K:$K,'PLM002'!$C:$C,CY$4,'PLM002'!$F:$F,$B36)=0,"",SUMIFS('PLM002'!$K:$K,'PLM002'!$C:$C,CY$4,'PLM002'!$F:$F,$B36))</f>
        <v/>
      </c>
      <c r="DA36" s="72" t="str">
        <f>IF(SUMIFS('PLM001-財務計算用'!$P:$P,'PLM001-財務計算用'!$J:$J,DA$4,'PLM001-財務計算用'!$A:$A,$B36)=0,"",SUMIFS('PLM001-財務計算用'!$P:$P,'PLM001-財務計算用'!$J:$J,DA$4,'PLM001-財務計算用'!$A:$A,$B36))</f>
        <v/>
      </c>
      <c r="DB36" s="71" t="str">
        <f>IF(SUMIFS('PLM002'!$K:$K,'PLM002'!$C:$C,DA$4,'PLM002'!$F:$F,$B36)=0,"",SUMIFS('PLM002'!$K:$K,'PLM002'!$C:$C,DA$4,'PLM002'!$F:$F,$B36))</f>
        <v/>
      </c>
      <c r="DC36" s="72" t="str">
        <f>IF(SUMIFS('PLM001-財務計算用'!$P:$P,'PLM001-財務計算用'!$J:$J,DC$4,'PLM001-財務計算用'!$A:$A,$B36)=0,"",SUMIFS('PLM001-財務計算用'!$P:$P,'PLM001-財務計算用'!$J:$J,DC$4,'PLM001-財務計算用'!$A:$A,$B36))</f>
        <v/>
      </c>
      <c r="DD36" s="71" t="str">
        <f>IF(SUMIFS('PLM002'!$K:$K,'PLM002'!$C:$C,DC$4,'PLM002'!$F:$F,$B36)=0,"",SUMIFS('PLM002'!$K:$K,'PLM002'!$C:$C,DC$4,'PLM002'!$F:$F,$B36))</f>
        <v/>
      </c>
      <c r="DE36" s="72" t="str">
        <f>IF(SUMIFS('PLM001-財務計算用'!$P:$P,'PLM001-財務計算用'!$J:$J,DE$4,'PLM001-財務計算用'!$A:$A,$B36)=0,"",SUMIFS('PLM001-財務計算用'!$P:$P,'PLM001-財務計算用'!$J:$J,DE$4,'PLM001-財務計算用'!$A:$A,$B36))</f>
        <v/>
      </c>
      <c r="DF36" s="71" t="str">
        <f>IF(SUMIFS('PLM002'!$K:$K,'PLM002'!$C:$C,DE$4,'PLM002'!$F:$F,$B36)=0,"",SUMIFS('PLM002'!$K:$K,'PLM002'!$C:$C,DE$4,'PLM002'!$F:$F,$B36))</f>
        <v/>
      </c>
      <c r="DG36" s="72" t="str">
        <f>IF(SUMIFS('PLM001-財務計算用'!$P:$P,'PLM001-財務計算用'!$J:$J,DG$4,'PLM001-財務計算用'!$A:$A,$B36)=0,"",SUMIFS('PLM001-財務計算用'!$P:$P,'PLM001-財務計算用'!$J:$J,DG$4,'PLM001-財務計算用'!$A:$A,$B36))</f>
        <v/>
      </c>
      <c r="DH36" s="71" t="str">
        <f>IF(SUMIFS('PLM002'!$K:$K,'PLM002'!$C:$C,DG$4,'PLM002'!$F:$F,$B36)=0,"",SUMIFS('PLM002'!$K:$K,'PLM002'!$C:$C,DG$4,'PLM002'!$F:$F,$B36))</f>
        <v/>
      </c>
      <c r="DI36" s="72" t="str">
        <f>IF(SUMIFS('PLM001-財務計算用'!$P:$P,'PLM001-財務計算用'!$J:$J,DI$4,'PLM001-財務計算用'!$A:$A,$B36)=0,"",SUMIFS('PLM001-財務計算用'!$P:$P,'PLM001-財務計算用'!$J:$J,DI$4,'PLM001-財務計算用'!$A:$A,$B36))</f>
        <v/>
      </c>
      <c r="DJ36" s="71" t="str">
        <f>IF(SUMIFS('PLM002'!$K:$K,'PLM002'!$C:$C,DI$4,'PLM002'!$F:$F,$B36)=0,"",SUMIFS('PLM002'!$K:$K,'PLM002'!$C:$C,DI$4,'PLM002'!$F:$F,$B36))</f>
        <v/>
      </c>
      <c r="DK36" s="72" t="str">
        <f>IF(SUMIFS('PLM001-財務計算用'!$P:$P,'PLM001-財務計算用'!$J:$J,DK$4,'PLM001-財務計算用'!$A:$A,$B36)=0,"",SUMIFS('PLM001-財務計算用'!$P:$P,'PLM001-財務計算用'!$J:$J,DK$4,'PLM001-財務計算用'!$A:$A,$B36))</f>
        <v/>
      </c>
      <c r="DL36" s="71" t="str">
        <f>IF(SUMIFS('PLM002'!$K:$K,'PLM002'!$C:$C,DK$4,'PLM002'!$F:$F,$B36)=0,"",SUMIFS('PLM002'!$K:$K,'PLM002'!$C:$C,DK$4,'PLM002'!$F:$F,$B36))</f>
        <v/>
      </c>
      <c r="DM36" s="72" t="str">
        <f>IF(SUMIFS('PLM001-財務計算用'!$P:$P,'PLM001-財務計算用'!$J:$J,DM$4,'PLM001-財務計算用'!$A:$A,$B36)=0,"",SUMIFS('PLM001-財務計算用'!$P:$P,'PLM001-財務計算用'!$J:$J,DM$4,'PLM001-財務計算用'!$A:$A,$B36))</f>
        <v/>
      </c>
      <c r="DN36" s="71" t="str">
        <f>IF(SUMIFS('PLM002'!$K:$K,'PLM002'!$C:$C,DM$4,'PLM002'!$F:$F,$B36)=0,"",SUMIFS('PLM002'!$K:$K,'PLM002'!$C:$C,DM$4,'PLM002'!$F:$F,$B36))</f>
        <v/>
      </c>
      <c r="DO36" s="72" t="str">
        <f>IF(SUMIFS('PLM001-財務計算用'!$P:$P,'PLM001-財務計算用'!$J:$J,DO$4,'PLM001-財務計算用'!$A:$A,$B36)=0,"",SUMIFS('PLM001-財務計算用'!$P:$P,'PLM001-財務計算用'!$J:$J,DO$4,'PLM001-財務計算用'!$A:$A,$B36))</f>
        <v/>
      </c>
      <c r="DP36" s="71" t="str">
        <f>IF(SUMIFS('PLM002'!$K:$K,'PLM002'!$C:$C,DO$4,'PLM002'!$F:$F,$B36)=0,"",SUMIFS('PLM002'!$K:$K,'PLM002'!$C:$C,DO$4,'PLM002'!$F:$F,$B36))</f>
        <v/>
      </c>
      <c r="DQ36" s="72" t="str">
        <f>IF(SUMIFS('PLM001-財務計算用'!$P:$P,'PLM001-財務計算用'!$J:$J,DQ$4,'PLM001-財務計算用'!$A:$A,$B36)=0,"",SUMIFS('PLM001-財務計算用'!$P:$P,'PLM001-財務計算用'!$J:$J,DQ$4,'PLM001-財務計算用'!$A:$A,$B36))</f>
        <v/>
      </c>
      <c r="DR36" s="71" t="str">
        <f>IF(SUMIFS('PLM002'!$K:$K,'PLM002'!$C:$C,DQ$4,'PLM002'!$F:$F,$B36)=0,"",SUMIFS('PLM002'!$K:$K,'PLM002'!$C:$C,DQ$4,'PLM002'!$F:$F,$B36))</f>
        <v/>
      </c>
      <c r="DS36" s="72" t="str">
        <f>IF(SUMIFS('PLM001-財務計算用'!$P:$P,'PLM001-財務計算用'!$J:$J,DS$4,'PLM001-財務計算用'!$A:$A,$B36)=0,"",SUMIFS('PLM001-財務計算用'!$P:$P,'PLM001-財務計算用'!$J:$J,DS$4,'PLM001-財務計算用'!$A:$A,$B36))</f>
        <v/>
      </c>
      <c r="DT36" s="71" t="str">
        <f>IF(SUMIFS('PLM002'!$K:$K,'PLM002'!$C:$C,DS$4,'PLM002'!$F:$F,$B36)=0,"",SUMIFS('PLM002'!$K:$K,'PLM002'!$C:$C,DS$4,'PLM002'!$F:$F,$B36))</f>
        <v/>
      </c>
      <c r="DU36" s="72" t="str">
        <f>IF(SUMIFS('PLM001-財務計算用'!$P:$P,'PLM001-財務計算用'!$J:$J,DU$4,'PLM001-財務計算用'!$A:$A,$B36)=0,"",SUMIFS('PLM001-財務計算用'!$P:$P,'PLM001-財務計算用'!$J:$J,DU$4,'PLM001-財務計算用'!$A:$A,$B36))</f>
        <v/>
      </c>
      <c r="DV36" s="71" t="str">
        <f>IF(SUMIFS('PLM002'!$K:$K,'PLM002'!$C:$C,DU$4,'PLM002'!$F:$F,$B36)=0,"",SUMIFS('PLM002'!$K:$K,'PLM002'!$C:$C,DU$4,'PLM002'!$F:$F,$B36))</f>
        <v/>
      </c>
      <c r="DW36" s="72" t="str">
        <f>IF(SUMIFS('PLM001-財務計算用'!$P:$P,'PLM001-財務計算用'!$J:$J,DW$4,'PLM001-財務計算用'!$A:$A,$B36)=0,"",SUMIFS('PLM001-財務計算用'!$P:$P,'PLM001-財務計算用'!$J:$J,DW$4,'PLM001-財務計算用'!$A:$A,$B36))</f>
        <v/>
      </c>
      <c r="DX36" s="71" t="str">
        <f>IF(SUMIFS('PLM002'!$K:$K,'PLM002'!$C:$C,DW$4,'PLM002'!$F:$F,$B36)=0,"",SUMIFS('PLM002'!$K:$K,'PLM002'!$C:$C,DW$4,'PLM002'!$F:$F,$B36))</f>
        <v/>
      </c>
      <c r="DY36" s="72" t="str">
        <f>IF(SUMIFS('PLM001-財務計算用'!$P:$P,'PLM001-財務計算用'!$J:$J,DY$4,'PLM001-財務計算用'!$A:$A,$B36)=0,"",SUMIFS('PLM001-財務計算用'!$P:$P,'PLM001-財務計算用'!$J:$J,DY$4,'PLM001-財務計算用'!$A:$A,$B36))</f>
        <v/>
      </c>
      <c r="DZ36" s="71" t="str">
        <f>IF(SUMIFS('PLM002'!$K:$K,'PLM002'!$C:$C,DY$4,'PLM002'!$F:$F,$B36)=0,"",SUMIFS('PLM002'!$K:$K,'PLM002'!$C:$C,DY$4,'PLM002'!$F:$F,$B36))</f>
        <v/>
      </c>
      <c r="EA36" s="72" t="str">
        <f>IF(SUMIFS('PLM001-財務計算用'!$P:$P,'PLM001-財務計算用'!$J:$J,EA$4,'PLM001-財務計算用'!$A:$A,$B36)=0,"",SUMIFS('PLM001-財務計算用'!$P:$P,'PLM001-財務計算用'!$J:$J,EA$4,'PLM001-財務計算用'!$A:$A,$B36))</f>
        <v/>
      </c>
      <c r="EB36" s="71" t="str">
        <f>IF(SUMIFS('PLM002'!$K:$K,'PLM002'!$C:$C,EA$4,'PLM002'!$F:$F,$B36)=0,"",SUMIFS('PLM002'!$K:$K,'PLM002'!$C:$C,EA$4,'PLM002'!$F:$F,$B36))</f>
        <v/>
      </c>
      <c r="EC36" s="72" t="str">
        <f>IF(SUMIFS('PLM001-財務計算用'!$P:$P,'PLM001-財務計算用'!$J:$J,EC$4,'PLM001-財務計算用'!$A:$A,$B36)=0,"",SUMIFS('PLM001-財務計算用'!$P:$P,'PLM001-財務計算用'!$J:$J,EC$4,'PLM001-財務計算用'!$A:$A,$B36))</f>
        <v/>
      </c>
      <c r="ED36" s="71">
        <f>IF(SUMIFS('PLM002'!$K:$K,'PLM002'!$C:$C,EC$4,'PLM002'!$F:$F,$B36)=0,"",SUMIFS('PLM002'!$K:$K,'PLM002'!$C:$C,EC$4,'PLM002'!$F:$F,$B36))</f>
        <v>32</v>
      </c>
    </row>
    <row r="37" spans="1:134" ht="12.75" customHeight="1">
      <c r="A37" s="96">
        <f>'PLM014'!A38</f>
        <v>0</v>
      </c>
      <c r="B37" s="178"/>
      <c r="C37" s="131">
        <f>'PLM014'!C38</f>
        <v>0</v>
      </c>
      <c r="D37" s="97" t="str">
        <f t="shared" si="11"/>
        <v>()  0</v>
      </c>
      <c r="E37" s="290">
        <f>'PLM014'!E38</f>
        <v>0</v>
      </c>
      <c r="F37" s="290">
        <f>'PLM014'!F38</f>
        <v>0</v>
      </c>
      <c r="G37" s="97">
        <f>'PLM014'!G38</f>
        <v>0</v>
      </c>
      <c r="H37" s="98">
        <f>'PLM014'!H38</f>
        <v>0</v>
      </c>
      <c r="I37" s="98">
        <f>'PLM014'!I38</f>
        <v>0</v>
      </c>
      <c r="J37" s="99">
        <f t="shared" si="7"/>
        <v>0</v>
      </c>
      <c r="K37" s="150"/>
      <c r="L37" s="150"/>
      <c r="M37" s="98">
        <f>IF(ISERROR('PLM014'!L38),"",('PLM014'!L38))</f>
        <v>0</v>
      </c>
      <c r="N37" s="237" t="str">
        <f>IF(IF(ISERROR('PLM014'!N38),"",('PLM014'!N38))=0,"",IF(ISERROR('PLM014'!N38),"",('PLM014'!N38)))</f>
        <v/>
      </c>
      <c r="O37" s="99" t="str">
        <f t="shared" si="0"/>
        <v/>
      </c>
      <c r="P37" s="98">
        <f t="shared" ca="1" si="1"/>
        <v>46044</v>
      </c>
      <c r="Q37" s="99">
        <f t="shared" ca="1" si="2"/>
        <v>46044</v>
      </c>
      <c r="R37" s="100">
        <f>'PLM014'!Q38/100</f>
        <v>0</v>
      </c>
      <c r="S37" s="139" t="str">
        <f t="shared" ca="1" si="3"/>
        <v/>
      </c>
      <c r="U37" s="101" t="str">
        <f t="shared" si="4"/>
        <v>未登入</v>
      </c>
      <c r="V37" s="101">
        <f t="shared" si="5"/>
        <v>0</v>
      </c>
      <c r="W37" s="101" t="str">
        <f>IF(SUMIFS('PLM001-財務計算用'!$P:$P,'PLM001-財務計算用'!$A:$A,B37)=0,"未登入",SUMIFS('PLM001-財務計算用'!$P:$P,'PLM001-財務計算用'!$A:$A,B37))</f>
        <v>未登入</v>
      </c>
      <c r="X37" s="101">
        <f>SUMIFS('PLM002'!$K:$K,'PLM002'!$F:$F,$B37)</f>
        <v>0</v>
      </c>
      <c r="Y37" s="72" t="str">
        <f>IF(SUMIFS('PLM001-財務計算用'!$P:$P,'PLM001-財務計算用'!$J:$J,Y$4,'PLM001-財務計算用'!$A:$A,$B37)=0,"",SUMIFS('PLM001-財務計算用'!$P:$P,'PLM001-財務計算用'!$J:$J,Y$4,'PLM001-財務計算用'!$A:$A,$B37))</f>
        <v/>
      </c>
      <c r="Z37" s="71" t="str">
        <f>IF(SUMIFS('PLM002'!$K:$K,'PLM002'!$C:$C,Y$4,'PLM002'!$F:$F,$B37)=0,"",SUMIFS('PLM002'!$K:$K,'PLM002'!$C:$C,Y$4,'PLM002'!$F:$F,$B37))</f>
        <v/>
      </c>
      <c r="AA37" s="72" t="str">
        <f>IF(SUMIFS('PLM001-財務計算用'!$P:$P,'PLM001-財務計算用'!$J:$J,AA$4,'PLM001-財務計算用'!$A:$A,$B37)=0,"",SUMIFS('PLM001-財務計算用'!$P:$P,'PLM001-財務計算用'!$J:$J,AA$4,'PLM001-財務計算用'!$A:$A,$B37))</f>
        <v/>
      </c>
      <c r="AB37" s="71" t="str">
        <f>IF(SUMIFS('PLM002'!$K:$K,'PLM002'!$C:$C,AA$4,'PLM002'!$F:$F,$B37)=0,"",SUMIFS('PLM002'!$K:$K,'PLM002'!$C:$C,AA$4,'PLM002'!$F:$F,$B37))</f>
        <v/>
      </c>
      <c r="AC37" s="72" t="str">
        <f>IF(SUMIFS('PLM001-財務計算用'!$P:$P,'PLM001-財務計算用'!$J:$J,AC$4,'PLM001-財務計算用'!$A:$A,$B37)=0,"",SUMIFS('PLM001-財務計算用'!$P:$P,'PLM001-財務計算用'!$J:$J,AC$4,'PLM001-財務計算用'!$A:$A,$B37))</f>
        <v/>
      </c>
      <c r="AD37" s="71" t="str">
        <f>IF(SUMIFS('PLM002'!$K:$K,'PLM002'!$C:$C,AC$4,'PLM002'!$F:$F,$B37)=0,"",SUMIFS('PLM002'!$K:$K,'PLM002'!$C:$C,AC$4,'PLM002'!$F:$F,$B37))</f>
        <v/>
      </c>
      <c r="AE37" s="72" t="str">
        <f>IF(SUMIFS('PLM001-財務計算用'!$P:$P,'PLM001-財務計算用'!$J:$J,AE$4,'PLM001-財務計算用'!$A:$A,$B37)=0,"",SUMIFS('PLM001-財務計算用'!$P:$P,'PLM001-財務計算用'!$J:$J,AE$4,'PLM001-財務計算用'!$A:$A,$B37))</f>
        <v/>
      </c>
      <c r="AF37" s="71" t="str">
        <f>IF(SUMIFS('PLM002'!$K:$K,'PLM002'!$C:$C,AE$4,'PLM002'!$F:$F,$B37)=0,"",SUMIFS('PLM002'!$K:$K,'PLM002'!$C:$C,AE$4,'PLM002'!$F:$F,$B37))</f>
        <v/>
      </c>
      <c r="AG37" s="72" t="str">
        <f>IF(SUMIFS('PLM001-財務計算用'!$P:$P,'PLM001-財務計算用'!$J:$J,AG$4,'PLM001-財務計算用'!$A:$A,$B37)=0,"",SUMIFS('PLM001-財務計算用'!$P:$P,'PLM001-財務計算用'!$J:$J,AG$4,'PLM001-財務計算用'!$A:$A,$B37))</f>
        <v/>
      </c>
      <c r="AH37" s="71" t="str">
        <f>IF(SUMIFS('PLM002'!$K:$K,'PLM002'!$C:$C,AG$4,'PLM002'!$F:$F,$B37)=0,"",SUMIFS('PLM002'!$K:$K,'PLM002'!$C:$C,AG$4,'PLM002'!$F:$F,$B37))</f>
        <v/>
      </c>
      <c r="AI37" s="72" t="str">
        <f>IF(SUMIFS('PLM001-財務計算用'!$P:$P,'PLM001-財務計算用'!$J:$J,AI$4,'PLM001-財務計算用'!$A:$A,$B37)=0,"",SUMIFS('PLM001-財務計算用'!$P:$P,'PLM001-財務計算用'!$J:$J,AI$4,'PLM001-財務計算用'!$A:$A,$B37))</f>
        <v/>
      </c>
      <c r="AJ37" s="71" t="str">
        <f>IF(SUMIFS('PLM002'!$K:$K,'PLM002'!$C:$C,AI$4,'PLM002'!$F:$F,$B37)=0,"",SUMIFS('PLM002'!$K:$K,'PLM002'!$C:$C,AI$4,'PLM002'!$F:$F,$B37))</f>
        <v/>
      </c>
      <c r="AK37" s="72" t="str">
        <f>IF(SUMIFS('PLM001-財務計算用'!$P:$P,'PLM001-財務計算用'!$J:$J,AK$4,'PLM001-財務計算用'!$A:$A,$B37)=0,"",SUMIFS('PLM001-財務計算用'!$P:$P,'PLM001-財務計算用'!$J:$J,AK$4,'PLM001-財務計算用'!$A:$A,$B37))</f>
        <v/>
      </c>
      <c r="AL37" s="71" t="str">
        <f>IF(SUMIFS('PLM002'!$K:$K,'PLM002'!$C:$C,AK$4,'PLM002'!$F:$F,$B37)=0,"",SUMIFS('PLM002'!$K:$K,'PLM002'!$C:$C,AK$4,'PLM002'!$F:$F,$B37))</f>
        <v/>
      </c>
      <c r="AM37" s="72" t="str">
        <f>IF(SUMIFS('PLM001-財務計算用'!$P:$P,'PLM001-財務計算用'!$J:$J,AM$4,'PLM001-財務計算用'!$A:$A,$B37)=0,"",SUMIFS('PLM001-財務計算用'!$P:$P,'PLM001-財務計算用'!$J:$J,AM$4,'PLM001-財務計算用'!$A:$A,$B37))</f>
        <v/>
      </c>
      <c r="AN37" s="71" t="str">
        <f>IF(SUMIFS('PLM002'!$K:$K,'PLM002'!$C:$C,AM$4,'PLM002'!$F:$F,$B37)=0,"",SUMIFS('PLM002'!$K:$K,'PLM002'!$C:$C,AM$4,'PLM002'!$F:$F,$B37))</f>
        <v/>
      </c>
      <c r="AO37" s="72" t="str">
        <f>IF(SUMIFS('PLM001-財務計算用'!$P:$P,'PLM001-財務計算用'!$J:$J,AO$4,'PLM001-財務計算用'!$A:$A,$B37)=0,"",SUMIFS('PLM001-財務計算用'!$P:$P,'PLM001-財務計算用'!$J:$J,AO$4,'PLM001-財務計算用'!$A:$A,$B37))</f>
        <v/>
      </c>
      <c r="AP37" s="71" t="str">
        <f>IF(SUMIFS('PLM002'!$K:$K,'PLM002'!$C:$C,AO$4,'PLM002'!$F:$F,$B37)=0,"",SUMIFS('PLM002'!$K:$K,'PLM002'!$C:$C,AO$4,'PLM002'!$F:$F,$B37))</f>
        <v/>
      </c>
      <c r="AQ37" s="72" t="str">
        <f>IF(SUMIFS('PLM001-財務計算用'!$P:$P,'PLM001-財務計算用'!$J:$J,AQ$4,'PLM001-財務計算用'!$A:$A,$B37)=0,"",SUMIFS('PLM001-財務計算用'!$P:$P,'PLM001-財務計算用'!$J:$J,AQ$4,'PLM001-財務計算用'!$A:$A,$B37))</f>
        <v/>
      </c>
      <c r="AR37" s="71" t="str">
        <f>IF(SUMIFS('PLM002'!$K:$K,'PLM002'!$C:$C,AQ$4,'PLM002'!$F:$F,$B37)=0,"",SUMIFS('PLM002'!$K:$K,'PLM002'!$C:$C,AQ$4,'PLM002'!$F:$F,$B37))</f>
        <v/>
      </c>
      <c r="AS37" s="72" t="str">
        <f>IF(SUMIFS('PLM001-財務計算用'!$P:$P,'PLM001-財務計算用'!$J:$J,AS$4,'PLM001-財務計算用'!$A:$A,$B37)=0,"",SUMIFS('PLM001-財務計算用'!$P:$P,'PLM001-財務計算用'!$J:$J,AS$4,'PLM001-財務計算用'!$A:$A,$B37))</f>
        <v/>
      </c>
      <c r="AT37" s="71" t="str">
        <f>IF(SUMIFS('PLM002'!$K:$K,'PLM002'!$C:$C,AS$4,'PLM002'!$F:$F,$B37)=0,"",SUMIFS('PLM002'!$K:$K,'PLM002'!$C:$C,AS$4,'PLM002'!$F:$F,$B37))</f>
        <v/>
      </c>
      <c r="AU37" s="72" t="str">
        <f>IF(SUMIFS('PLM001-財務計算用'!$P:$P,'PLM001-財務計算用'!$J:$J,AU$4,'PLM001-財務計算用'!$A:$A,$B37)=0,"",SUMIFS('PLM001-財務計算用'!$P:$P,'PLM001-財務計算用'!$J:$J,AU$4,'PLM001-財務計算用'!$A:$A,$B37))</f>
        <v/>
      </c>
      <c r="AV37" s="71" t="str">
        <f>IF(SUMIFS('PLM002'!$K:$K,'PLM002'!$C:$C,AU$4,'PLM002'!$F:$F,$B37)=0,"",SUMIFS('PLM002'!$K:$K,'PLM002'!$C:$C,AU$4,'PLM002'!$F:$F,$B37))</f>
        <v/>
      </c>
      <c r="AW37" s="72" t="str">
        <f>IF(SUMIFS('PLM001-財務計算用'!$P:$P,'PLM001-財務計算用'!$J:$J,AW$4,'PLM001-財務計算用'!$A:$A,$B37)=0,"",SUMIFS('PLM001-財務計算用'!$P:$P,'PLM001-財務計算用'!$J:$J,AW$4,'PLM001-財務計算用'!$A:$A,$B37))</f>
        <v/>
      </c>
      <c r="AX37" s="71" t="str">
        <f>IF(SUMIFS('PLM002'!$K:$K,'PLM002'!$C:$C,AW$4,'PLM002'!$F:$F,$B37)=0,"",SUMIFS('PLM002'!$K:$K,'PLM002'!$C:$C,AW$4,'PLM002'!$F:$F,$B37))</f>
        <v/>
      </c>
      <c r="AY37" s="72" t="str">
        <f>IF(SUMIFS('PLM001-財務計算用'!$P:$P,'PLM001-財務計算用'!$J:$J,AY$4,'PLM001-財務計算用'!$A:$A,$B37)=0,"",SUMIFS('PLM001-財務計算用'!$P:$P,'PLM001-財務計算用'!$J:$J,AY$4,'PLM001-財務計算用'!$A:$A,$B37))</f>
        <v/>
      </c>
      <c r="AZ37" s="71" t="str">
        <f>IF(SUMIFS('PLM002'!$K:$K,'PLM002'!$C:$C,AY$4,'PLM002'!$F:$F,$B37)=0,"",SUMIFS('PLM002'!$K:$K,'PLM002'!$C:$C,AY$4,'PLM002'!$F:$F,$B37))</f>
        <v/>
      </c>
      <c r="BA37" s="72" t="str">
        <f>IF(SUMIFS('PLM001-財務計算用'!$P:$P,'PLM001-財務計算用'!$J:$J,BA$4,'PLM001-財務計算用'!$A:$A,$B37)=0,"",SUMIFS('PLM001-財務計算用'!$P:$P,'PLM001-財務計算用'!$J:$J,BA$4,'PLM001-財務計算用'!$A:$A,$B37))</f>
        <v/>
      </c>
      <c r="BB37" s="71" t="str">
        <f>IF(SUMIFS('PLM002'!$K:$K,'PLM002'!$C:$C,BA$4,'PLM002'!$F:$F,$B37)=0,"",SUMIFS('PLM002'!$K:$K,'PLM002'!$C:$C,BA$4,'PLM002'!$F:$F,$B37))</f>
        <v/>
      </c>
      <c r="BC37" s="72" t="str">
        <f>IF(SUMIFS('PLM001-財務計算用'!$P:$P,'PLM001-財務計算用'!$J:$J,BC$4,'PLM001-財務計算用'!$A:$A,$B37)=0,"",SUMIFS('PLM001-財務計算用'!$P:$P,'PLM001-財務計算用'!$J:$J,BC$4,'PLM001-財務計算用'!$A:$A,$B37))</f>
        <v/>
      </c>
      <c r="BD37" s="71" t="str">
        <f>IF(SUMIFS('PLM002'!$K:$K,'PLM002'!$C:$C,BC$4,'PLM002'!$F:$F,$B37)=0,"",SUMIFS('PLM002'!$K:$K,'PLM002'!$C:$C,BC$4,'PLM002'!$F:$F,$B37))</f>
        <v/>
      </c>
      <c r="BE37" s="72" t="str">
        <f>IF(SUMIFS('PLM001-財務計算用'!$P:$P,'PLM001-財務計算用'!$J:$J,BE$4,'PLM001-財務計算用'!$A:$A,$B37)=0,"",SUMIFS('PLM001-財務計算用'!$P:$P,'PLM001-財務計算用'!$J:$J,BE$4,'PLM001-財務計算用'!$A:$A,$B37))</f>
        <v/>
      </c>
      <c r="BF37" s="71" t="str">
        <f>IF(SUMIFS('PLM002'!$K:$K,'PLM002'!$C:$C,BE$4,'PLM002'!$F:$F,$B37)=0,"",SUMIFS('PLM002'!$K:$K,'PLM002'!$C:$C,BE$4,'PLM002'!$F:$F,$B37))</f>
        <v/>
      </c>
      <c r="BG37" s="72" t="str">
        <f>IF(SUMIFS('PLM001-財務計算用'!$P:$P,'PLM001-財務計算用'!$J:$J,BG$4,'PLM001-財務計算用'!$A:$A,$B37)=0,"",SUMIFS('PLM001-財務計算用'!$P:$P,'PLM001-財務計算用'!$J:$J,BG$4,'PLM001-財務計算用'!$A:$A,$B37))</f>
        <v/>
      </c>
      <c r="BH37" s="71" t="str">
        <f>IF(SUMIFS('PLM002'!$K:$K,'PLM002'!$C:$C,BG$4,'PLM002'!$F:$F,$B37)=0,"",SUMIFS('PLM002'!$K:$K,'PLM002'!$C:$C,BG$4,'PLM002'!$F:$F,$B37))</f>
        <v/>
      </c>
      <c r="BI37" s="72" t="str">
        <f>IF(SUMIFS('PLM001-財務計算用'!$P:$P,'PLM001-財務計算用'!$J:$J,BI$4,'PLM001-財務計算用'!$A:$A,$B37)=0,"",SUMIFS('PLM001-財務計算用'!$P:$P,'PLM001-財務計算用'!$J:$J,BI$4,'PLM001-財務計算用'!$A:$A,$B37))</f>
        <v/>
      </c>
      <c r="BJ37" s="71" t="str">
        <f>IF(SUMIFS('PLM002'!$K:$K,'PLM002'!$C:$C,BI$4,'PLM002'!$F:$F,$B37)=0,"",SUMIFS('PLM002'!$K:$K,'PLM002'!$C:$C,BI$4,'PLM002'!$F:$F,$B37))</f>
        <v/>
      </c>
      <c r="BK37" s="72" t="str">
        <f>IF(SUMIFS('PLM001-財務計算用'!$P:$P,'PLM001-財務計算用'!$J:$J,BK$4,'PLM001-財務計算用'!$A:$A,$B37)=0,"",SUMIFS('PLM001-財務計算用'!$P:$P,'PLM001-財務計算用'!$J:$J,BK$4,'PLM001-財務計算用'!$A:$A,$B37))</f>
        <v/>
      </c>
      <c r="BL37" s="71" t="str">
        <f>IF(SUMIFS('PLM002'!$K:$K,'PLM002'!$C:$C,BK$4,'PLM002'!$F:$F,$B37)=0,"",SUMIFS('PLM002'!$K:$K,'PLM002'!$C:$C,BK$4,'PLM002'!$F:$F,$B37))</f>
        <v/>
      </c>
      <c r="BM37" s="72" t="str">
        <f>IF(SUMIFS('PLM001-財務計算用'!$P:$P,'PLM001-財務計算用'!$J:$J,BM$4,'PLM001-財務計算用'!$A:$A,$B37)=0,"",SUMIFS('PLM001-財務計算用'!$P:$P,'PLM001-財務計算用'!$J:$J,BM$4,'PLM001-財務計算用'!$A:$A,$B37))</f>
        <v/>
      </c>
      <c r="BN37" s="71" t="str">
        <f>IF(SUMIFS('PLM002'!$K:$K,'PLM002'!$C:$C,BM$4,'PLM002'!$F:$F,$B37)=0,"",SUMIFS('PLM002'!$K:$K,'PLM002'!$C:$C,BM$4,'PLM002'!$F:$F,$B37))</f>
        <v/>
      </c>
      <c r="BO37" s="72" t="str">
        <f>IF(SUMIFS('PLM001-財務計算用'!$P:$P,'PLM001-財務計算用'!$J:$J,BO$4,'PLM001-財務計算用'!$A:$A,$B37)=0,"",SUMIFS('PLM001-財務計算用'!$P:$P,'PLM001-財務計算用'!$J:$J,BO$4,'PLM001-財務計算用'!$A:$A,$B37))</f>
        <v/>
      </c>
      <c r="BP37" s="71" t="str">
        <f>IF(SUMIFS('PLM002'!$K:$K,'PLM002'!$C:$C,BO$4,'PLM002'!$F:$F,$B37)=0,"",SUMIFS('PLM002'!$K:$K,'PLM002'!$C:$C,BO$4,'PLM002'!$F:$F,$B37))</f>
        <v/>
      </c>
      <c r="BQ37" s="72" t="str">
        <f>IF(SUMIFS('PLM001-財務計算用'!$P:$P,'PLM001-財務計算用'!$J:$J,BQ$4,'PLM001-財務計算用'!$A:$A,$B37)=0,"",SUMIFS('PLM001-財務計算用'!$P:$P,'PLM001-財務計算用'!$J:$J,BQ$4,'PLM001-財務計算用'!$A:$A,$B37))</f>
        <v/>
      </c>
      <c r="BR37" s="71" t="str">
        <f>IF(SUMIFS('PLM002'!$K:$K,'PLM002'!$C:$C,BQ$4,'PLM002'!$F:$F,$B37)=0,"",SUMIFS('PLM002'!$K:$K,'PLM002'!$C:$C,BQ$4,'PLM002'!$F:$F,$B37))</f>
        <v/>
      </c>
      <c r="BS37" s="72" t="str">
        <f>IF(SUMIFS('PLM001-財務計算用'!$P:$P,'PLM001-財務計算用'!$J:$J,BS$4,'PLM001-財務計算用'!$A:$A,$B37)=0,"",SUMIFS('PLM001-財務計算用'!$P:$P,'PLM001-財務計算用'!$J:$J,BS$4,'PLM001-財務計算用'!$A:$A,$B37))</f>
        <v/>
      </c>
      <c r="BT37" s="71" t="str">
        <f>IF(SUMIFS('PLM002'!$K:$K,'PLM002'!$C:$C,BS$4,'PLM002'!$F:$F,$B37)=0,"",SUMIFS('PLM002'!$K:$K,'PLM002'!$C:$C,BS$4,'PLM002'!$F:$F,$B37))</f>
        <v/>
      </c>
      <c r="BU37" s="72" t="str">
        <f>IF(SUMIFS('PLM001-財務計算用'!$P:$P,'PLM001-財務計算用'!$J:$J,BU$4,'PLM001-財務計算用'!$A:$A,$B37)=0,"",SUMIFS('PLM001-財務計算用'!$P:$P,'PLM001-財務計算用'!$J:$J,BU$4,'PLM001-財務計算用'!$A:$A,$B37))</f>
        <v/>
      </c>
      <c r="BV37" s="71" t="str">
        <f>IF(SUMIFS('PLM002'!$K:$K,'PLM002'!$C:$C,BU$4,'PLM002'!$F:$F,$B37)=0,"",SUMIFS('PLM002'!$K:$K,'PLM002'!$C:$C,BU$4,'PLM002'!$F:$F,$B37))</f>
        <v/>
      </c>
      <c r="BW37" s="72" t="str">
        <f>IF(SUMIFS('PLM001-財務計算用'!$P:$P,'PLM001-財務計算用'!$J:$J,BW$4,'PLM001-財務計算用'!$A:$A,$B37)=0,"",SUMIFS('PLM001-財務計算用'!$P:$P,'PLM001-財務計算用'!$J:$J,BW$4,'PLM001-財務計算用'!$A:$A,$B37))</f>
        <v/>
      </c>
      <c r="BX37" s="71" t="str">
        <f>IF(SUMIFS('PLM002'!$K:$K,'PLM002'!$C:$C,BW$4,'PLM002'!$F:$F,$B37)=0,"",SUMIFS('PLM002'!$K:$K,'PLM002'!$C:$C,BW$4,'PLM002'!$F:$F,$B37))</f>
        <v/>
      </c>
      <c r="BY37" s="72" t="str">
        <f>IF(SUMIFS('PLM001-財務計算用'!$P:$P,'PLM001-財務計算用'!$J:$J,BY$4,'PLM001-財務計算用'!$A:$A,$B37)=0,"",SUMIFS('PLM001-財務計算用'!$P:$P,'PLM001-財務計算用'!$J:$J,BY$4,'PLM001-財務計算用'!$A:$A,$B37))</f>
        <v/>
      </c>
      <c r="BZ37" s="71" t="str">
        <f>IF(SUMIFS('PLM002'!$K:$K,'PLM002'!$C:$C,BY$4,'PLM002'!$F:$F,$B37)=0,"",SUMIFS('PLM002'!$K:$K,'PLM002'!$C:$C,BY$4,'PLM002'!$F:$F,$B37))</f>
        <v/>
      </c>
      <c r="CA37" s="72" t="str">
        <f>IF(SUMIFS('PLM001-財務計算用'!$P:$P,'PLM001-財務計算用'!$J:$J,CA$4,'PLM001-財務計算用'!$A:$A,$B37)=0,"",SUMIFS('PLM001-財務計算用'!$P:$P,'PLM001-財務計算用'!$J:$J,CA$4,'PLM001-財務計算用'!$A:$A,$B37))</f>
        <v/>
      </c>
      <c r="CB37" s="71" t="str">
        <f>IF(SUMIFS('PLM002'!$K:$K,'PLM002'!$C:$C,CA$4,'PLM002'!$F:$F,$B37)=0,"",SUMIFS('PLM002'!$K:$K,'PLM002'!$C:$C,CA$4,'PLM002'!$F:$F,$B37))</f>
        <v/>
      </c>
      <c r="CC37" s="72" t="str">
        <f>IF(SUMIFS('PLM001-財務計算用'!$P:$P,'PLM001-財務計算用'!$J:$J,CC$4,'PLM001-財務計算用'!$A:$A,$B37)=0,"",SUMIFS('PLM001-財務計算用'!$P:$P,'PLM001-財務計算用'!$J:$J,CC$4,'PLM001-財務計算用'!$A:$A,$B37))</f>
        <v/>
      </c>
      <c r="CD37" s="71" t="str">
        <f>IF(SUMIFS('PLM002'!$K:$K,'PLM002'!$C:$C,CC$4,'PLM002'!$F:$F,$B37)=0,"",SUMIFS('PLM002'!$K:$K,'PLM002'!$C:$C,CC$4,'PLM002'!$F:$F,$B37))</f>
        <v/>
      </c>
      <c r="CE37" s="72" t="str">
        <f>IF(SUMIFS('PLM001-財務計算用'!$P:$P,'PLM001-財務計算用'!$J:$J,CE$4,'PLM001-財務計算用'!$A:$A,$B37)=0,"",SUMIFS('PLM001-財務計算用'!$P:$P,'PLM001-財務計算用'!$J:$J,CE$4,'PLM001-財務計算用'!$A:$A,$B37))</f>
        <v/>
      </c>
      <c r="CF37" s="71" t="str">
        <f>IF(SUMIFS('PLM002'!$K:$K,'PLM002'!$C:$C,CE$4,'PLM002'!$F:$F,$B37)=0,"",SUMIFS('PLM002'!$K:$K,'PLM002'!$C:$C,CE$4,'PLM002'!$F:$F,$B37))</f>
        <v/>
      </c>
      <c r="CG37" s="72" t="str">
        <f>IF(SUMIFS('PLM001-財務計算用'!$P:$P,'PLM001-財務計算用'!$J:$J,CG$4,'PLM001-財務計算用'!$A:$A,$B37)=0,"",SUMIFS('PLM001-財務計算用'!$P:$P,'PLM001-財務計算用'!$J:$J,CG$4,'PLM001-財務計算用'!$A:$A,$B37))</f>
        <v/>
      </c>
      <c r="CH37" s="71" t="str">
        <f>IF(SUMIFS('PLM002'!$K:$K,'PLM002'!$C:$C,CG$4,'PLM002'!$F:$F,$B37)=0,"",SUMIFS('PLM002'!$K:$K,'PLM002'!$C:$C,CG$4,'PLM002'!$F:$F,$B37))</f>
        <v/>
      </c>
      <c r="CI37" s="72" t="str">
        <f>IF(SUMIFS('PLM001-財務計算用'!$P:$P,'PLM001-財務計算用'!$J:$J,CI$4,'PLM001-財務計算用'!$A:$A,$B37)=0,"",SUMIFS('PLM001-財務計算用'!$P:$P,'PLM001-財務計算用'!$J:$J,CI$4,'PLM001-財務計算用'!$A:$A,$B37))</f>
        <v/>
      </c>
      <c r="CJ37" s="71" t="str">
        <f>IF(SUMIFS('PLM002'!$K:$K,'PLM002'!$C:$C,CI$4,'PLM002'!$F:$F,$B37)=0,"",SUMIFS('PLM002'!$K:$K,'PLM002'!$C:$C,CI$4,'PLM002'!$F:$F,$B37))</f>
        <v/>
      </c>
      <c r="CK37" s="72" t="str">
        <f>IF(SUMIFS('PLM001-財務計算用'!$P:$P,'PLM001-財務計算用'!$J:$J,CK$4,'PLM001-財務計算用'!$A:$A,$B37)=0,"",SUMIFS('PLM001-財務計算用'!$P:$P,'PLM001-財務計算用'!$J:$J,CK$4,'PLM001-財務計算用'!$A:$A,$B37))</f>
        <v/>
      </c>
      <c r="CL37" s="71" t="str">
        <f>IF(SUMIFS('PLM002'!$K:$K,'PLM002'!$C:$C,CK$4,'PLM002'!$F:$F,$B37)=0,"",SUMIFS('PLM002'!$K:$K,'PLM002'!$C:$C,CK$4,'PLM002'!$F:$F,$B37))</f>
        <v/>
      </c>
      <c r="CM37" s="72" t="str">
        <f>IF(SUMIFS('PLM001-財務計算用'!$P:$P,'PLM001-財務計算用'!$J:$J,CM$4,'PLM001-財務計算用'!$A:$A,$B37)=0,"",SUMIFS('PLM001-財務計算用'!$P:$P,'PLM001-財務計算用'!$J:$J,CM$4,'PLM001-財務計算用'!$A:$A,$B37))</f>
        <v/>
      </c>
      <c r="CN37" s="71" t="str">
        <f>IF(SUMIFS('PLM002'!$K:$K,'PLM002'!$C:$C,CM$4,'PLM002'!$F:$F,$B37)=0,"",SUMIFS('PLM002'!$K:$K,'PLM002'!$C:$C,CM$4,'PLM002'!$F:$F,$B37))</f>
        <v/>
      </c>
      <c r="CO37" s="72" t="str">
        <f>IF(SUMIFS('PLM001-財務計算用'!$P:$P,'PLM001-財務計算用'!$J:$J,CO$4,'PLM001-財務計算用'!$A:$A,$B37)=0,"",SUMIFS('PLM001-財務計算用'!$P:$P,'PLM001-財務計算用'!$J:$J,CO$4,'PLM001-財務計算用'!$A:$A,$B37))</f>
        <v/>
      </c>
      <c r="CP37" s="71" t="str">
        <f>IF(SUMIFS('PLM002'!$K:$K,'PLM002'!$C:$C,CO$4,'PLM002'!$F:$F,$B37)=0,"",SUMIFS('PLM002'!$K:$K,'PLM002'!$C:$C,CO$4,'PLM002'!$F:$F,$B37))</f>
        <v/>
      </c>
      <c r="CQ37" s="72" t="str">
        <f>IF(SUMIFS('PLM001-財務計算用'!$P:$P,'PLM001-財務計算用'!$J:$J,CQ$4,'PLM001-財務計算用'!$A:$A,$B37)=0,"",SUMIFS('PLM001-財務計算用'!$P:$P,'PLM001-財務計算用'!$J:$J,CQ$4,'PLM001-財務計算用'!$A:$A,$B37))</f>
        <v/>
      </c>
      <c r="CR37" s="71" t="str">
        <f>IF(SUMIFS('PLM002'!$K:$K,'PLM002'!$C:$C,CQ$4,'PLM002'!$F:$F,$B37)=0,"",SUMIFS('PLM002'!$K:$K,'PLM002'!$C:$C,CQ$4,'PLM002'!$F:$F,$B37))</f>
        <v/>
      </c>
      <c r="CS37" s="72" t="str">
        <f>IF(SUMIFS('PLM001-財務計算用'!$P:$P,'PLM001-財務計算用'!$J:$J,CS$4,'PLM001-財務計算用'!$A:$A,$B37)=0,"",SUMIFS('PLM001-財務計算用'!$P:$P,'PLM001-財務計算用'!$J:$J,CS$4,'PLM001-財務計算用'!$A:$A,$B37))</f>
        <v/>
      </c>
      <c r="CT37" s="71" t="str">
        <f>IF(SUMIFS('PLM002'!$K:$K,'PLM002'!$C:$C,CS$4,'PLM002'!$F:$F,$B37)=0,"",SUMIFS('PLM002'!$K:$K,'PLM002'!$C:$C,CS$4,'PLM002'!$F:$F,$B37))</f>
        <v/>
      </c>
      <c r="CU37" s="72" t="str">
        <f>IF(SUMIFS('PLM001-財務計算用'!$P:$P,'PLM001-財務計算用'!$J:$J,CU$4,'PLM001-財務計算用'!$A:$A,$B37)=0,"",SUMIFS('PLM001-財務計算用'!$P:$P,'PLM001-財務計算用'!$J:$J,CU$4,'PLM001-財務計算用'!$A:$A,$B37))</f>
        <v/>
      </c>
      <c r="CV37" s="71" t="str">
        <f>IF(SUMIFS('PLM002'!$K:$K,'PLM002'!$C:$C,CU$4,'PLM002'!$F:$F,$B37)=0,"",SUMIFS('PLM002'!$K:$K,'PLM002'!$C:$C,CU$4,'PLM002'!$F:$F,$B37))</f>
        <v/>
      </c>
      <c r="CW37" s="72" t="str">
        <f>IF(SUMIFS('PLM001-財務計算用'!$P:$P,'PLM001-財務計算用'!$J:$J,CW$4,'PLM001-財務計算用'!$A:$A,$B37)=0,"",SUMIFS('PLM001-財務計算用'!$P:$P,'PLM001-財務計算用'!$J:$J,CW$4,'PLM001-財務計算用'!$A:$A,$B37))</f>
        <v/>
      </c>
      <c r="CX37" s="71" t="str">
        <f>IF(SUMIFS('PLM002'!$K:$K,'PLM002'!$C:$C,CW$4,'PLM002'!$F:$F,$B37)=0,"",SUMIFS('PLM002'!$K:$K,'PLM002'!$C:$C,CW$4,'PLM002'!$F:$F,$B37))</f>
        <v/>
      </c>
      <c r="CY37" s="72" t="str">
        <f>IF(SUMIFS('PLM001-財務計算用'!$P:$P,'PLM001-財務計算用'!$J:$J,CY$4,'PLM001-財務計算用'!$A:$A,$B37)=0,"",SUMIFS('PLM001-財務計算用'!$P:$P,'PLM001-財務計算用'!$J:$J,CY$4,'PLM001-財務計算用'!$A:$A,$B37))</f>
        <v/>
      </c>
      <c r="CZ37" s="71" t="str">
        <f>IF(SUMIFS('PLM002'!$K:$K,'PLM002'!$C:$C,CY$4,'PLM002'!$F:$F,$B37)=0,"",SUMIFS('PLM002'!$K:$K,'PLM002'!$C:$C,CY$4,'PLM002'!$F:$F,$B37))</f>
        <v/>
      </c>
      <c r="DA37" s="72" t="str">
        <f>IF(SUMIFS('PLM001-財務計算用'!$P:$P,'PLM001-財務計算用'!$J:$J,DA$4,'PLM001-財務計算用'!$A:$A,$B37)=0,"",SUMIFS('PLM001-財務計算用'!$P:$P,'PLM001-財務計算用'!$J:$J,DA$4,'PLM001-財務計算用'!$A:$A,$B37))</f>
        <v/>
      </c>
      <c r="DB37" s="71" t="str">
        <f>IF(SUMIFS('PLM002'!$K:$K,'PLM002'!$C:$C,DA$4,'PLM002'!$F:$F,$B37)=0,"",SUMIFS('PLM002'!$K:$K,'PLM002'!$C:$C,DA$4,'PLM002'!$F:$F,$B37))</f>
        <v/>
      </c>
      <c r="DC37" s="72" t="str">
        <f>IF(SUMIFS('PLM001-財務計算用'!$P:$P,'PLM001-財務計算用'!$J:$J,DC$4,'PLM001-財務計算用'!$A:$A,$B37)=0,"",SUMIFS('PLM001-財務計算用'!$P:$P,'PLM001-財務計算用'!$J:$J,DC$4,'PLM001-財務計算用'!$A:$A,$B37))</f>
        <v/>
      </c>
      <c r="DD37" s="71" t="str">
        <f>IF(SUMIFS('PLM002'!$K:$K,'PLM002'!$C:$C,DC$4,'PLM002'!$F:$F,$B37)=0,"",SUMIFS('PLM002'!$K:$K,'PLM002'!$C:$C,DC$4,'PLM002'!$F:$F,$B37))</f>
        <v/>
      </c>
      <c r="DE37" s="72" t="str">
        <f>IF(SUMIFS('PLM001-財務計算用'!$P:$P,'PLM001-財務計算用'!$J:$J,DE$4,'PLM001-財務計算用'!$A:$A,$B37)=0,"",SUMIFS('PLM001-財務計算用'!$P:$P,'PLM001-財務計算用'!$J:$J,DE$4,'PLM001-財務計算用'!$A:$A,$B37))</f>
        <v/>
      </c>
      <c r="DF37" s="71" t="str">
        <f>IF(SUMIFS('PLM002'!$K:$K,'PLM002'!$C:$C,DE$4,'PLM002'!$F:$F,$B37)=0,"",SUMIFS('PLM002'!$K:$K,'PLM002'!$C:$C,DE$4,'PLM002'!$F:$F,$B37))</f>
        <v/>
      </c>
      <c r="DG37" s="72" t="str">
        <f>IF(SUMIFS('PLM001-財務計算用'!$P:$P,'PLM001-財務計算用'!$J:$J,DG$4,'PLM001-財務計算用'!$A:$A,$B37)=0,"",SUMIFS('PLM001-財務計算用'!$P:$P,'PLM001-財務計算用'!$J:$J,DG$4,'PLM001-財務計算用'!$A:$A,$B37))</f>
        <v/>
      </c>
      <c r="DH37" s="71" t="str">
        <f>IF(SUMIFS('PLM002'!$K:$K,'PLM002'!$C:$C,DG$4,'PLM002'!$F:$F,$B37)=0,"",SUMIFS('PLM002'!$K:$K,'PLM002'!$C:$C,DG$4,'PLM002'!$F:$F,$B37))</f>
        <v/>
      </c>
      <c r="DI37" s="72" t="str">
        <f>IF(SUMIFS('PLM001-財務計算用'!$P:$P,'PLM001-財務計算用'!$J:$J,DI$4,'PLM001-財務計算用'!$A:$A,$B37)=0,"",SUMIFS('PLM001-財務計算用'!$P:$P,'PLM001-財務計算用'!$J:$J,DI$4,'PLM001-財務計算用'!$A:$A,$B37))</f>
        <v/>
      </c>
      <c r="DJ37" s="71" t="str">
        <f>IF(SUMIFS('PLM002'!$K:$K,'PLM002'!$C:$C,DI$4,'PLM002'!$F:$F,$B37)=0,"",SUMIFS('PLM002'!$K:$K,'PLM002'!$C:$C,DI$4,'PLM002'!$F:$F,$B37))</f>
        <v/>
      </c>
      <c r="DK37" s="72" t="str">
        <f>IF(SUMIFS('PLM001-財務計算用'!$P:$P,'PLM001-財務計算用'!$J:$J,DK$4,'PLM001-財務計算用'!$A:$A,$B37)=0,"",SUMIFS('PLM001-財務計算用'!$P:$P,'PLM001-財務計算用'!$J:$J,DK$4,'PLM001-財務計算用'!$A:$A,$B37))</f>
        <v/>
      </c>
      <c r="DL37" s="71" t="str">
        <f>IF(SUMIFS('PLM002'!$K:$K,'PLM002'!$C:$C,DK$4,'PLM002'!$F:$F,$B37)=0,"",SUMIFS('PLM002'!$K:$K,'PLM002'!$C:$C,DK$4,'PLM002'!$F:$F,$B37))</f>
        <v/>
      </c>
      <c r="DM37" s="72" t="str">
        <f>IF(SUMIFS('PLM001-財務計算用'!$P:$P,'PLM001-財務計算用'!$J:$J,DM$4,'PLM001-財務計算用'!$A:$A,$B37)=0,"",SUMIFS('PLM001-財務計算用'!$P:$P,'PLM001-財務計算用'!$J:$J,DM$4,'PLM001-財務計算用'!$A:$A,$B37))</f>
        <v/>
      </c>
      <c r="DN37" s="71" t="str">
        <f>IF(SUMIFS('PLM002'!$K:$K,'PLM002'!$C:$C,DM$4,'PLM002'!$F:$F,$B37)=0,"",SUMIFS('PLM002'!$K:$K,'PLM002'!$C:$C,DM$4,'PLM002'!$F:$F,$B37))</f>
        <v/>
      </c>
      <c r="DO37" s="72" t="str">
        <f>IF(SUMIFS('PLM001-財務計算用'!$P:$P,'PLM001-財務計算用'!$J:$J,DO$4,'PLM001-財務計算用'!$A:$A,$B37)=0,"",SUMIFS('PLM001-財務計算用'!$P:$P,'PLM001-財務計算用'!$J:$J,DO$4,'PLM001-財務計算用'!$A:$A,$B37))</f>
        <v/>
      </c>
      <c r="DP37" s="71" t="str">
        <f>IF(SUMIFS('PLM002'!$K:$K,'PLM002'!$C:$C,DO$4,'PLM002'!$F:$F,$B37)=0,"",SUMIFS('PLM002'!$K:$K,'PLM002'!$C:$C,DO$4,'PLM002'!$F:$F,$B37))</f>
        <v/>
      </c>
      <c r="DQ37" s="72" t="str">
        <f>IF(SUMIFS('PLM001-財務計算用'!$P:$P,'PLM001-財務計算用'!$J:$J,DQ$4,'PLM001-財務計算用'!$A:$A,$B37)=0,"",SUMIFS('PLM001-財務計算用'!$P:$P,'PLM001-財務計算用'!$J:$J,DQ$4,'PLM001-財務計算用'!$A:$A,$B37))</f>
        <v/>
      </c>
      <c r="DR37" s="71" t="str">
        <f>IF(SUMIFS('PLM002'!$K:$K,'PLM002'!$C:$C,DQ$4,'PLM002'!$F:$F,$B37)=0,"",SUMIFS('PLM002'!$K:$K,'PLM002'!$C:$C,DQ$4,'PLM002'!$F:$F,$B37))</f>
        <v/>
      </c>
      <c r="DS37" s="72" t="str">
        <f>IF(SUMIFS('PLM001-財務計算用'!$P:$P,'PLM001-財務計算用'!$J:$J,DS$4,'PLM001-財務計算用'!$A:$A,$B37)=0,"",SUMIFS('PLM001-財務計算用'!$P:$P,'PLM001-財務計算用'!$J:$J,DS$4,'PLM001-財務計算用'!$A:$A,$B37))</f>
        <v/>
      </c>
      <c r="DT37" s="71" t="str">
        <f>IF(SUMIFS('PLM002'!$K:$K,'PLM002'!$C:$C,DS$4,'PLM002'!$F:$F,$B37)=0,"",SUMIFS('PLM002'!$K:$K,'PLM002'!$C:$C,DS$4,'PLM002'!$F:$F,$B37))</f>
        <v/>
      </c>
      <c r="DU37" s="72" t="str">
        <f>IF(SUMIFS('PLM001-財務計算用'!$P:$P,'PLM001-財務計算用'!$J:$J,DU$4,'PLM001-財務計算用'!$A:$A,$B37)=0,"",SUMIFS('PLM001-財務計算用'!$P:$P,'PLM001-財務計算用'!$J:$J,DU$4,'PLM001-財務計算用'!$A:$A,$B37))</f>
        <v/>
      </c>
      <c r="DV37" s="71" t="str">
        <f>IF(SUMIFS('PLM002'!$K:$K,'PLM002'!$C:$C,DU$4,'PLM002'!$F:$F,$B37)=0,"",SUMIFS('PLM002'!$K:$K,'PLM002'!$C:$C,DU$4,'PLM002'!$F:$F,$B37))</f>
        <v/>
      </c>
      <c r="DW37" s="72" t="str">
        <f>IF(SUMIFS('PLM001-財務計算用'!$P:$P,'PLM001-財務計算用'!$J:$J,DW$4,'PLM001-財務計算用'!$A:$A,$B37)=0,"",SUMIFS('PLM001-財務計算用'!$P:$P,'PLM001-財務計算用'!$J:$J,DW$4,'PLM001-財務計算用'!$A:$A,$B37))</f>
        <v/>
      </c>
      <c r="DX37" s="71" t="str">
        <f>IF(SUMIFS('PLM002'!$K:$K,'PLM002'!$C:$C,DW$4,'PLM002'!$F:$F,$B37)=0,"",SUMIFS('PLM002'!$K:$K,'PLM002'!$C:$C,DW$4,'PLM002'!$F:$F,$B37))</f>
        <v/>
      </c>
      <c r="DY37" s="72" t="str">
        <f>IF(SUMIFS('PLM001-財務計算用'!$P:$P,'PLM001-財務計算用'!$J:$J,DY$4,'PLM001-財務計算用'!$A:$A,$B37)=0,"",SUMIFS('PLM001-財務計算用'!$P:$P,'PLM001-財務計算用'!$J:$J,DY$4,'PLM001-財務計算用'!$A:$A,$B37))</f>
        <v/>
      </c>
      <c r="DZ37" s="71" t="str">
        <f>IF(SUMIFS('PLM002'!$K:$K,'PLM002'!$C:$C,DY$4,'PLM002'!$F:$F,$B37)=0,"",SUMIFS('PLM002'!$K:$K,'PLM002'!$C:$C,DY$4,'PLM002'!$F:$F,$B37))</f>
        <v/>
      </c>
      <c r="EA37" s="72" t="str">
        <f>IF(SUMIFS('PLM001-財務計算用'!$P:$P,'PLM001-財務計算用'!$J:$J,EA$4,'PLM001-財務計算用'!$A:$A,$B37)=0,"",SUMIFS('PLM001-財務計算用'!$P:$P,'PLM001-財務計算用'!$J:$J,EA$4,'PLM001-財務計算用'!$A:$A,$B37))</f>
        <v/>
      </c>
      <c r="EB37" s="71" t="str">
        <f>IF(SUMIFS('PLM002'!$K:$K,'PLM002'!$C:$C,EA$4,'PLM002'!$F:$F,$B37)=0,"",SUMIFS('PLM002'!$K:$K,'PLM002'!$C:$C,EA$4,'PLM002'!$F:$F,$B37))</f>
        <v/>
      </c>
      <c r="EC37" s="72" t="str">
        <f>IF(SUMIFS('PLM001-財務計算用'!$P:$P,'PLM001-財務計算用'!$J:$J,EC$4,'PLM001-財務計算用'!$A:$A,$B37)=0,"",SUMIFS('PLM001-財務計算用'!$P:$P,'PLM001-財務計算用'!$J:$J,EC$4,'PLM001-財務計算用'!$A:$A,$B37))</f>
        <v/>
      </c>
      <c r="ED37" s="71" t="str">
        <f>IF(SUMIFS('PLM002'!$K:$K,'PLM002'!$C:$C,EC$4,'PLM002'!$F:$F,$B37)=0,"",SUMIFS('PLM002'!$K:$K,'PLM002'!$C:$C,EC$4,'PLM002'!$F:$F,$B37))</f>
        <v/>
      </c>
    </row>
    <row r="38" spans="1:134" ht="12.75" customHeight="1">
      <c r="A38" s="96">
        <f>'PLM014'!A39</f>
        <v>0</v>
      </c>
      <c r="B38" s="178"/>
      <c r="C38" s="131">
        <f>'PLM014'!C39</f>
        <v>0</v>
      </c>
      <c r="D38" s="97" t="str">
        <f t="shared" si="11"/>
        <v>()  0</v>
      </c>
      <c r="E38" s="97">
        <f>'PLM014'!E39</f>
        <v>0</v>
      </c>
      <c r="F38" s="97">
        <f>'PLM014'!F39</f>
        <v>0</v>
      </c>
      <c r="G38" s="97">
        <f>'PLM014'!G39</f>
        <v>0</v>
      </c>
      <c r="H38" s="98">
        <f>'PLM014'!H39</f>
        <v>0</v>
      </c>
      <c r="I38" s="98">
        <f>'PLM014'!I39</f>
        <v>0</v>
      </c>
      <c r="J38" s="99">
        <f t="shared" si="7"/>
        <v>0</v>
      </c>
      <c r="K38" s="150"/>
      <c r="L38" s="150"/>
      <c r="M38" s="98">
        <f>IF(ISERROR('PLM014'!L39),"",('PLM014'!L39))</f>
        <v>0</v>
      </c>
      <c r="N38" s="237" t="str">
        <f>IF(IF(ISERROR('PLM014'!N39),"",('PLM014'!N39))=0,"",IF(ISERROR('PLM014'!N39),"",('PLM014'!N39)))</f>
        <v/>
      </c>
      <c r="O38" s="99" t="str">
        <f t="shared" si="0"/>
        <v/>
      </c>
      <c r="P38" s="98">
        <f t="shared" ca="1" si="1"/>
        <v>46044</v>
      </c>
      <c r="Q38" s="99">
        <f t="shared" ca="1" si="2"/>
        <v>46044</v>
      </c>
      <c r="R38" s="100">
        <f>'PLM014'!Q39/100</f>
        <v>0</v>
      </c>
      <c r="S38" s="139" t="str">
        <f t="shared" ca="1" si="3"/>
        <v/>
      </c>
      <c r="U38" s="101" t="str">
        <f t="shared" ref="U38:U56" si="12">IF(SUMIF($Y$5:$CV$5,$U$5,Y38:CV38)=0,"未登入",SUMIF($Y$5:$CV$5,$U$5,Y38:CV38))</f>
        <v>未登入</v>
      </c>
      <c r="V38" s="101">
        <f t="shared" ref="V38:V56" si="13">SUMIF($Y$5:$CV$5,$V$5,Y38:CV38)</f>
        <v>0</v>
      </c>
      <c r="W38" s="101" t="str">
        <f>IF(SUMIFS('PLM001-財務計算用'!$P:$P,'PLM001-財務計算用'!$A:$A,B38)=0,"未登入",SUMIFS('PLM001-財務計算用'!$P:$P,'PLM001-財務計算用'!$A:$A,B38))</f>
        <v>未登入</v>
      </c>
      <c r="X38" s="101">
        <f>SUMIFS('PLM002'!$K:$K,'PLM002'!$F:$F,$B38)</f>
        <v>0</v>
      </c>
      <c r="Y38" s="72" t="str">
        <f>IF(SUMIFS('PLM001-財務計算用'!$P:$P,'PLM001-財務計算用'!$J:$J,Y$4,'PLM001-財務計算用'!$A:$A,$B38)=0,"",SUMIFS('PLM001-財務計算用'!$P:$P,'PLM001-財務計算用'!$J:$J,Y$4,'PLM001-財務計算用'!$A:$A,$B38))</f>
        <v/>
      </c>
      <c r="Z38" s="71" t="str">
        <f>IF(SUMIFS('PLM002'!$K:$K,'PLM002'!$C:$C,Y$4,'PLM002'!$F:$F,$B38)=0,"",SUMIFS('PLM002'!$K:$K,'PLM002'!$C:$C,Y$4,'PLM002'!$F:$F,$B38))</f>
        <v/>
      </c>
      <c r="AA38" s="72" t="str">
        <f>IF(SUMIFS('PLM001-財務計算用'!$P:$P,'PLM001-財務計算用'!$J:$J,AA$4,'PLM001-財務計算用'!$A:$A,$B38)=0,"",SUMIFS('PLM001-財務計算用'!$P:$P,'PLM001-財務計算用'!$J:$J,AA$4,'PLM001-財務計算用'!$A:$A,$B38))</f>
        <v/>
      </c>
      <c r="AB38" s="71" t="str">
        <f>IF(SUMIFS('PLM002'!$K:$K,'PLM002'!$C:$C,AA$4,'PLM002'!$F:$F,$B38)=0,"",SUMIFS('PLM002'!$K:$K,'PLM002'!$C:$C,AA$4,'PLM002'!$F:$F,$B38))</f>
        <v/>
      </c>
      <c r="AC38" s="72" t="str">
        <f>IF(SUMIFS('PLM001-財務計算用'!$P:$P,'PLM001-財務計算用'!$J:$J,AC$4,'PLM001-財務計算用'!$A:$A,$B38)=0,"",SUMIFS('PLM001-財務計算用'!$P:$P,'PLM001-財務計算用'!$J:$J,AC$4,'PLM001-財務計算用'!$A:$A,$B38))</f>
        <v/>
      </c>
      <c r="AD38" s="71" t="str">
        <f>IF(SUMIFS('PLM002'!$K:$K,'PLM002'!$C:$C,AC$4,'PLM002'!$F:$F,$B38)=0,"",SUMIFS('PLM002'!$K:$K,'PLM002'!$C:$C,AC$4,'PLM002'!$F:$F,$B38))</f>
        <v/>
      </c>
      <c r="AE38" s="72" t="str">
        <f>IF(SUMIFS('PLM001-財務計算用'!$P:$P,'PLM001-財務計算用'!$J:$J,AE$4,'PLM001-財務計算用'!$A:$A,$B38)=0,"",SUMIFS('PLM001-財務計算用'!$P:$P,'PLM001-財務計算用'!$J:$J,AE$4,'PLM001-財務計算用'!$A:$A,$B38))</f>
        <v/>
      </c>
      <c r="AF38" s="71" t="str">
        <f>IF(SUMIFS('PLM002'!$K:$K,'PLM002'!$C:$C,AE$4,'PLM002'!$F:$F,$B38)=0,"",SUMIFS('PLM002'!$K:$K,'PLM002'!$C:$C,AE$4,'PLM002'!$F:$F,$B38))</f>
        <v/>
      </c>
      <c r="AG38" s="72" t="str">
        <f>IF(SUMIFS('PLM001-財務計算用'!$P:$P,'PLM001-財務計算用'!$J:$J,AG$4,'PLM001-財務計算用'!$A:$A,$B38)=0,"",SUMIFS('PLM001-財務計算用'!$P:$P,'PLM001-財務計算用'!$J:$J,AG$4,'PLM001-財務計算用'!$A:$A,$B38))</f>
        <v/>
      </c>
      <c r="AH38" s="71" t="str">
        <f>IF(SUMIFS('PLM002'!$K:$K,'PLM002'!$C:$C,AG$4,'PLM002'!$F:$F,$B38)=0,"",SUMIFS('PLM002'!$K:$K,'PLM002'!$C:$C,AG$4,'PLM002'!$F:$F,$B38))</f>
        <v/>
      </c>
      <c r="AI38" s="72" t="str">
        <f>IF(SUMIFS('PLM001-財務計算用'!$P:$P,'PLM001-財務計算用'!$J:$J,AI$4,'PLM001-財務計算用'!$A:$A,$B38)=0,"",SUMIFS('PLM001-財務計算用'!$P:$P,'PLM001-財務計算用'!$J:$J,AI$4,'PLM001-財務計算用'!$A:$A,$B38))</f>
        <v/>
      </c>
      <c r="AJ38" s="71" t="str">
        <f>IF(SUMIFS('PLM002'!$K:$K,'PLM002'!$C:$C,AI$4,'PLM002'!$F:$F,$B38)=0,"",SUMIFS('PLM002'!$K:$K,'PLM002'!$C:$C,AI$4,'PLM002'!$F:$F,$B38))</f>
        <v/>
      </c>
      <c r="AK38" s="72" t="str">
        <f>IF(SUMIFS('PLM001-財務計算用'!$P:$P,'PLM001-財務計算用'!$J:$J,AK$4,'PLM001-財務計算用'!$A:$A,$B38)=0,"",SUMIFS('PLM001-財務計算用'!$P:$P,'PLM001-財務計算用'!$J:$J,AK$4,'PLM001-財務計算用'!$A:$A,$B38))</f>
        <v/>
      </c>
      <c r="AL38" s="71" t="str">
        <f>IF(SUMIFS('PLM002'!$K:$K,'PLM002'!$C:$C,AK$4,'PLM002'!$F:$F,$B38)=0,"",SUMIFS('PLM002'!$K:$K,'PLM002'!$C:$C,AK$4,'PLM002'!$F:$F,$B38))</f>
        <v/>
      </c>
      <c r="AM38" s="72" t="str">
        <f>IF(SUMIFS('PLM001-財務計算用'!$P:$P,'PLM001-財務計算用'!$J:$J,AM$4,'PLM001-財務計算用'!$A:$A,$B38)=0,"",SUMIFS('PLM001-財務計算用'!$P:$P,'PLM001-財務計算用'!$J:$J,AM$4,'PLM001-財務計算用'!$A:$A,$B38))</f>
        <v/>
      </c>
      <c r="AN38" s="71" t="str">
        <f>IF(SUMIFS('PLM002'!$K:$K,'PLM002'!$C:$C,AM$4,'PLM002'!$F:$F,$B38)=0,"",SUMIFS('PLM002'!$K:$K,'PLM002'!$C:$C,AM$4,'PLM002'!$F:$F,$B38))</f>
        <v/>
      </c>
      <c r="AO38" s="72" t="str">
        <f>IF(SUMIFS('PLM001-財務計算用'!$P:$P,'PLM001-財務計算用'!$J:$J,AO$4,'PLM001-財務計算用'!$A:$A,$B38)=0,"",SUMIFS('PLM001-財務計算用'!$P:$P,'PLM001-財務計算用'!$J:$J,AO$4,'PLM001-財務計算用'!$A:$A,$B38))</f>
        <v/>
      </c>
      <c r="AP38" s="71" t="str">
        <f>IF(SUMIFS('PLM002'!$K:$K,'PLM002'!$C:$C,AO$4,'PLM002'!$F:$F,$B38)=0,"",SUMIFS('PLM002'!$K:$K,'PLM002'!$C:$C,AO$4,'PLM002'!$F:$F,$B38))</f>
        <v/>
      </c>
      <c r="AQ38" s="72" t="str">
        <f>IF(SUMIFS('PLM001-財務計算用'!$P:$P,'PLM001-財務計算用'!$J:$J,AQ$4,'PLM001-財務計算用'!$A:$A,$B38)=0,"",SUMIFS('PLM001-財務計算用'!$P:$P,'PLM001-財務計算用'!$J:$J,AQ$4,'PLM001-財務計算用'!$A:$A,$B38))</f>
        <v/>
      </c>
      <c r="AR38" s="71" t="str">
        <f>IF(SUMIFS('PLM002'!$K:$K,'PLM002'!$C:$C,AQ$4,'PLM002'!$F:$F,$B38)=0,"",SUMIFS('PLM002'!$K:$K,'PLM002'!$C:$C,AQ$4,'PLM002'!$F:$F,$B38))</f>
        <v/>
      </c>
      <c r="AS38" s="72" t="str">
        <f>IF(SUMIFS('PLM001-財務計算用'!$P:$P,'PLM001-財務計算用'!$J:$J,AS$4,'PLM001-財務計算用'!$A:$A,$B38)=0,"",SUMIFS('PLM001-財務計算用'!$P:$P,'PLM001-財務計算用'!$J:$J,AS$4,'PLM001-財務計算用'!$A:$A,$B38))</f>
        <v/>
      </c>
      <c r="AT38" s="71" t="str">
        <f>IF(SUMIFS('PLM002'!$K:$K,'PLM002'!$C:$C,AS$4,'PLM002'!$F:$F,$B38)=0,"",SUMIFS('PLM002'!$K:$K,'PLM002'!$C:$C,AS$4,'PLM002'!$F:$F,$B38))</f>
        <v/>
      </c>
      <c r="AU38" s="72" t="str">
        <f>IF(SUMIFS('PLM001-財務計算用'!$P:$P,'PLM001-財務計算用'!$J:$J,AU$4,'PLM001-財務計算用'!$A:$A,$B38)=0,"",SUMIFS('PLM001-財務計算用'!$P:$P,'PLM001-財務計算用'!$J:$J,AU$4,'PLM001-財務計算用'!$A:$A,$B38))</f>
        <v/>
      </c>
      <c r="AV38" s="71" t="str">
        <f>IF(SUMIFS('PLM002'!$K:$K,'PLM002'!$C:$C,AU$4,'PLM002'!$F:$F,$B38)=0,"",SUMIFS('PLM002'!$K:$K,'PLM002'!$C:$C,AU$4,'PLM002'!$F:$F,$B38))</f>
        <v/>
      </c>
      <c r="AW38" s="72" t="str">
        <f>IF(SUMIFS('PLM001-財務計算用'!$P:$P,'PLM001-財務計算用'!$J:$J,AW$4,'PLM001-財務計算用'!$A:$A,$B38)=0,"",SUMIFS('PLM001-財務計算用'!$P:$P,'PLM001-財務計算用'!$J:$J,AW$4,'PLM001-財務計算用'!$A:$A,$B38))</f>
        <v/>
      </c>
      <c r="AX38" s="71" t="str">
        <f>IF(SUMIFS('PLM002'!$K:$K,'PLM002'!$C:$C,AW$4,'PLM002'!$F:$F,$B38)=0,"",SUMIFS('PLM002'!$K:$K,'PLM002'!$C:$C,AW$4,'PLM002'!$F:$F,$B38))</f>
        <v/>
      </c>
      <c r="AY38" s="72" t="str">
        <f>IF(SUMIFS('PLM001-財務計算用'!$P:$P,'PLM001-財務計算用'!$J:$J,AY$4,'PLM001-財務計算用'!$A:$A,$B38)=0,"",SUMIFS('PLM001-財務計算用'!$P:$P,'PLM001-財務計算用'!$J:$J,AY$4,'PLM001-財務計算用'!$A:$A,$B38))</f>
        <v/>
      </c>
      <c r="AZ38" s="71" t="str">
        <f>IF(SUMIFS('PLM002'!$K:$K,'PLM002'!$C:$C,AY$4,'PLM002'!$F:$F,$B38)=0,"",SUMIFS('PLM002'!$K:$K,'PLM002'!$C:$C,AY$4,'PLM002'!$F:$F,$B38))</f>
        <v/>
      </c>
      <c r="BA38" s="72" t="str">
        <f>IF(SUMIFS('PLM001-財務計算用'!$P:$P,'PLM001-財務計算用'!$J:$J,BA$4,'PLM001-財務計算用'!$A:$A,$B38)=0,"",SUMIFS('PLM001-財務計算用'!$P:$P,'PLM001-財務計算用'!$J:$J,BA$4,'PLM001-財務計算用'!$A:$A,$B38))</f>
        <v/>
      </c>
      <c r="BB38" s="71" t="str">
        <f>IF(SUMIFS('PLM002'!$K:$K,'PLM002'!$C:$C,BA$4,'PLM002'!$F:$F,$B38)=0,"",SUMIFS('PLM002'!$K:$K,'PLM002'!$C:$C,BA$4,'PLM002'!$F:$F,$B38))</f>
        <v/>
      </c>
      <c r="BC38" s="72" t="str">
        <f>IF(SUMIFS('PLM001-財務計算用'!$P:$P,'PLM001-財務計算用'!$J:$J,BC$4,'PLM001-財務計算用'!$A:$A,$B38)=0,"",SUMIFS('PLM001-財務計算用'!$P:$P,'PLM001-財務計算用'!$J:$J,BC$4,'PLM001-財務計算用'!$A:$A,$B38))</f>
        <v/>
      </c>
      <c r="BD38" s="71" t="str">
        <f>IF(SUMIFS('PLM002'!$K:$K,'PLM002'!$C:$C,BC$4,'PLM002'!$F:$F,$B38)=0,"",SUMIFS('PLM002'!$K:$K,'PLM002'!$C:$C,BC$4,'PLM002'!$F:$F,$B38))</f>
        <v/>
      </c>
      <c r="BE38" s="72" t="str">
        <f>IF(SUMIFS('PLM001-財務計算用'!$P:$P,'PLM001-財務計算用'!$J:$J,BE$4,'PLM001-財務計算用'!$A:$A,$B38)=0,"",SUMIFS('PLM001-財務計算用'!$P:$P,'PLM001-財務計算用'!$J:$J,BE$4,'PLM001-財務計算用'!$A:$A,$B38))</f>
        <v/>
      </c>
      <c r="BF38" s="71" t="str">
        <f>IF(SUMIFS('PLM002'!$K:$K,'PLM002'!$C:$C,BE$4,'PLM002'!$F:$F,$B38)=0,"",SUMIFS('PLM002'!$K:$K,'PLM002'!$C:$C,BE$4,'PLM002'!$F:$F,$B38))</f>
        <v/>
      </c>
      <c r="BG38" s="72" t="str">
        <f>IF(SUMIFS('PLM001-財務計算用'!$P:$P,'PLM001-財務計算用'!$J:$J,BG$4,'PLM001-財務計算用'!$A:$A,$B38)=0,"",SUMIFS('PLM001-財務計算用'!$P:$P,'PLM001-財務計算用'!$J:$J,BG$4,'PLM001-財務計算用'!$A:$A,$B38))</f>
        <v/>
      </c>
      <c r="BH38" s="71" t="str">
        <f>IF(SUMIFS('PLM002'!$K:$K,'PLM002'!$C:$C,BG$4,'PLM002'!$F:$F,$B38)=0,"",SUMIFS('PLM002'!$K:$K,'PLM002'!$C:$C,BG$4,'PLM002'!$F:$F,$B38))</f>
        <v/>
      </c>
      <c r="BI38" s="72" t="str">
        <f>IF(SUMIFS('PLM001-財務計算用'!$P:$P,'PLM001-財務計算用'!$J:$J,BI$4,'PLM001-財務計算用'!$A:$A,$B38)=0,"",SUMIFS('PLM001-財務計算用'!$P:$P,'PLM001-財務計算用'!$J:$J,BI$4,'PLM001-財務計算用'!$A:$A,$B38))</f>
        <v/>
      </c>
      <c r="BJ38" s="71" t="str">
        <f>IF(SUMIFS('PLM002'!$K:$K,'PLM002'!$C:$C,BI$4,'PLM002'!$F:$F,$B38)=0,"",SUMIFS('PLM002'!$K:$K,'PLM002'!$C:$C,BI$4,'PLM002'!$F:$F,$B38))</f>
        <v/>
      </c>
      <c r="BK38" s="72" t="str">
        <f>IF(SUMIFS('PLM001-財務計算用'!$P:$P,'PLM001-財務計算用'!$J:$J,BK$4,'PLM001-財務計算用'!$A:$A,$B38)=0,"",SUMIFS('PLM001-財務計算用'!$P:$P,'PLM001-財務計算用'!$J:$J,BK$4,'PLM001-財務計算用'!$A:$A,$B38))</f>
        <v/>
      </c>
      <c r="BL38" s="71" t="str">
        <f>IF(SUMIFS('PLM002'!$K:$K,'PLM002'!$C:$C,BK$4,'PLM002'!$F:$F,$B38)=0,"",SUMIFS('PLM002'!$K:$K,'PLM002'!$C:$C,BK$4,'PLM002'!$F:$F,$B38))</f>
        <v/>
      </c>
      <c r="BM38" s="72" t="str">
        <f>IF(SUMIFS('PLM001-財務計算用'!$P:$P,'PLM001-財務計算用'!$J:$J,BM$4,'PLM001-財務計算用'!$A:$A,$B38)=0,"",SUMIFS('PLM001-財務計算用'!$P:$P,'PLM001-財務計算用'!$J:$J,BM$4,'PLM001-財務計算用'!$A:$A,$B38))</f>
        <v/>
      </c>
      <c r="BN38" s="71" t="str">
        <f>IF(SUMIFS('PLM002'!$K:$K,'PLM002'!$C:$C,BM$4,'PLM002'!$F:$F,$B38)=0,"",SUMIFS('PLM002'!$K:$K,'PLM002'!$C:$C,BM$4,'PLM002'!$F:$F,$B38))</f>
        <v/>
      </c>
      <c r="BO38" s="72" t="str">
        <f>IF(SUMIFS('PLM001-財務計算用'!$P:$P,'PLM001-財務計算用'!$J:$J,BO$4,'PLM001-財務計算用'!$A:$A,$B38)=0,"",SUMIFS('PLM001-財務計算用'!$P:$P,'PLM001-財務計算用'!$J:$J,BO$4,'PLM001-財務計算用'!$A:$A,$B38))</f>
        <v/>
      </c>
      <c r="BP38" s="71" t="str">
        <f>IF(SUMIFS('PLM002'!$K:$K,'PLM002'!$C:$C,BO$4,'PLM002'!$F:$F,$B38)=0,"",SUMIFS('PLM002'!$K:$K,'PLM002'!$C:$C,BO$4,'PLM002'!$F:$F,$B38))</f>
        <v/>
      </c>
      <c r="BQ38" s="72" t="str">
        <f>IF(SUMIFS('PLM001-財務計算用'!$P:$P,'PLM001-財務計算用'!$J:$J,BQ$4,'PLM001-財務計算用'!$A:$A,$B38)=0,"",SUMIFS('PLM001-財務計算用'!$P:$P,'PLM001-財務計算用'!$J:$J,BQ$4,'PLM001-財務計算用'!$A:$A,$B38))</f>
        <v/>
      </c>
      <c r="BR38" s="71" t="str">
        <f>IF(SUMIFS('PLM002'!$K:$K,'PLM002'!$C:$C,BQ$4,'PLM002'!$F:$F,$B38)=0,"",SUMIFS('PLM002'!$K:$K,'PLM002'!$C:$C,BQ$4,'PLM002'!$F:$F,$B38))</f>
        <v/>
      </c>
      <c r="BS38" s="72" t="str">
        <f>IF(SUMIFS('PLM001-財務計算用'!$P:$P,'PLM001-財務計算用'!$J:$J,BS$4,'PLM001-財務計算用'!$A:$A,$B38)=0,"",SUMIFS('PLM001-財務計算用'!$P:$P,'PLM001-財務計算用'!$J:$J,BS$4,'PLM001-財務計算用'!$A:$A,$B38))</f>
        <v/>
      </c>
      <c r="BT38" s="71" t="str">
        <f>IF(SUMIFS('PLM002'!$K:$K,'PLM002'!$C:$C,BS$4,'PLM002'!$F:$F,$B38)=0,"",SUMIFS('PLM002'!$K:$K,'PLM002'!$C:$C,BS$4,'PLM002'!$F:$F,$B38))</f>
        <v/>
      </c>
      <c r="BU38" s="72" t="str">
        <f>IF(SUMIFS('PLM001-財務計算用'!$P:$P,'PLM001-財務計算用'!$J:$J,BU$4,'PLM001-財務計算用'!$A:$A,$B38)=0,"",SUMIFS('PLM001-財務計算用'!$P:$P,'PLM001-財務計算用'!$J:$J,BU$4,'PLM001-財務計算用'!$A:$A,$B38))</f>
        <v/>
      </c>
      <c r="BV38" s="71" t="str">
        <f>IF(SUMIFS('PLM002'!$K:$K,'PLM002'!$C:$C,BU$4,'PLM002'!$F:$F,$B38)=0,"",SUMIFS('PLM002'!$K:$K,'PLM002'!$C:$C,BU$4,'PLM002'!$F:$F,$B38))</f>
        <v/>
      </c>
      <c r="BW38" s="72" t="str">
        <f>IF(SUMIFS('PLM001-財務計算用'!$P:$P,'PLM001-財務計算用'!$J:$J,BW$4,'PLM001-財務計算用'!$A:$A,$B38)=0,"",SUMIFS('PLM001-財務計算用'!$P:$P,'PLM001-財務計算用'!$J:$J,BW$4,'PLM001-財務計算用'!$A:$A,$B38))</f>
        <v/>
      </c>
      <c r="BX38" s="71" t="str">
        <f>IF(SUMIFS('PLM002'!$K:$K,'PLM002'!$C:$C,BW$4,'PLM002'!$F:$F,$B38)=0,"",SUMIFS('PLM002'!$K:$K,'PLM002'!$C:$C,BW$4,'PLM002'!$F:$F,$B38))</f>
        <v/>
      </c>
      <c r="BY38" s="72" t="str">
        <f>IF(SUMIFS('PLM001-財務計算用'!$P:$P,'PLM001-財務計算用'!$J:$J,BY$4,'PLM001-財務計算用'!$A:$A,$B38)=0,"",SUMIFS('PLM001-財務計算用'!$P:$P,'PLM001-財務計算用'!$J:$J,BY$4,'PLM001-財務計算用'!$A:$A,$B38))</f>
        <v/>
      </c>
      <c r="BZ38" s="71" t="str">
        <f>IF(SUMIFS('PLM002'!$K:$K,'PLM002'!$C:$C,BY$4,'PLM002'!$F:$F,$B38)=0,"",SUMIFS('PLM002'!$K:$K,'PLM002'!$C:$C,BY$4,'PLM002'!$F:$F,$B38))</f>
        <v/>
      </c>
      <c r="CA38" s="72" t="str">
        <f>IF(SUMIFS('PLM001-財務計算用'!$P:$P,'PLM001-財務計算用'!$J:$J,CA$4,'PLM001-財務計算用'!$A:$A,$B38)=0,"",SUMIFS('PLM001-財務計算用'!$P:$P,'PLM001-財務計算用'!$J:$J,CA$4,'PLM001-財務計算用'!$A:$A,$B38))</f>
        <v/>
      </c>
      <c r="CB38" s="71" t="str">
        <f>IF(SUMIFS('PLM002'!$K:$K,'PLM002'!$C:$C,CA$4,'PLM002'!$F:$F,$B38)=0,"",SUMIFS('PLM002'!$K:$K,'PLM002'!$C:$C,CA$4,'PLM002'!$F:$F,$B38))</f>
        <v/>
      </c>
      <c r="CC38" s="72" t="str">
        <f>IF(SUMIFS('PLM001-財務計算用'!$P:$P,'PLM001-財務計算用'!$J:$J,CC$4,'PLM001-財務計算用'!$A:$A,$B38)=0,"",SUMIFS('PLM001-財務計算用'!$P:$P,'PLM001-財務計算用'!$J:$J,CC$4,'PLM001-財務計算用'!$A:$A,$B38))</f>
        <v/>
      </c>
      <c r="CD38" s="71" t="str">
        <f>IF(SUMIFS('PLM002'!$K:$K,'PLM002'!$C:$C,CC$4,'PLM002'!$F:$F,$B38)=0,"",SUMIFS('PLM002'!$K:$K,'PLM002'!$C:$C,CC$4,'PLM002'!$F:$F,$B38))</f>
        <v/>
      </c>
      <c r="CE38" s="72" t="str">
        <f>IF(SUMIFS('PLM001-財務計算用'!$P:$P,'PLM001-財務計算用'!$J:$J,CE$4,'PLM001-財務計算用'!$A:$A,$B38)=0,"",SUMIFS('PLM001-財務計算用'!$P:$P,'PLM001-財務計算用'!$J:$J,CE$4,'PLM001-財務計算用'!$A:$A,$B38))</f>
        <v/>
      </c>
      <c r="CF38" s="71" t="str">
        <f>IF(SUMIFS('PLM002'!$K:$K,'PLM002'!$C:$C,CE$4,'PLM002'!$F:$F,$B38)=0,"",SUMIFS('PLM002'!$K:$K,'PLM002'!$C:$C,CE$4,'PLM002'!$F:$F,$B38))</f>
        <v/>
      </c>
      <c r="CG38" s="72" t="str">
        <f>IF(SUMIFS('PLM001-財務計算用'!$P:$P,'PLM001-財務計算用'!$J:$J,CG$4,'PLM001-財務計算用'!$A:$A,$B38)=0,"",SUMIFS('PLM001-財務計算用'!$P:$P,'PLM001-財務計算用'!$J:$J,CG$4,'PLM001-財務計算用'!$A:$A,$B38))</f>
        <v/>
      </c>
      <c r="CH38" s="71" t="str">
        <f>IF(SUMIFS('PLM002'!$K:$K,'PLM002'!$C:$C,CG$4,'PLM002'!$F:$F,$B38)=0,"",SUMIFS('PLM002'!$K:$K,'PLM002'!$C:$C,CG$4,'PLM002'!$F:$F,$B38))</f>
        <v/>
      </c>
      <c r="CI38" s="72" t="str">
        <f>IF(SUMIFS('PLM001-財務計算用'!$P:$P,'PLM001-財務計算用'!$J:$J,CI$4,'PLM001-財務計算用'!$A:$A,$B38)=0,"",SUMIFS('PLM001-財務計算用'!$P:$P,'PLM001-財務計算用'!$J:$J,CI$4,'PLM001-財務計算用'!$A:$A,$B38))</f>
        <v/>
      </c>
      <c r="CJ38" s="71" t="str">
        <f>IF(SUMIFS('PLM002'!$K:$K,'PLM002'!$C:$C,CI$4,'PLM002'!$F:$F,$B38)=0,"",SUMIFS('PLM002'!$K:$K,'PLM002'!$C:$C,CI$4,'PLM002'!$F:$F,$B38))</f>
        <v/>
      </c>
      <c r="CK38" s="72" t="str">
        <f>IF(SUMIFS('PLM001-財務計算用'!$P:$P,'PLM001-財務計算用'!$J:$J,CK$4,'PLM001-財務計算用'!$A:$A,$B38)=0,"",SUMIFS('PLM001-財務計算用'!$P:$P,'PLM001-財務計算用'!$J:$J,CK$4,'PLM001-財務計算用'!$A:$A,$B38))</f>
        <v/>
      </c>
      <c r="CL38" s="71" t="str">
        <f>IF(SUMIFS('PLM002'!$K:$K,'PLM002'!$C:$C,CK$4,'PLM002'!$F:$F,$B38)=0,"",SUMIFS('PLM002'!$K:$K,'PLM002'!$C:$C,CK$4,'PLM002'!$F:$F,$B38))</f>
        <v/>
      </c>
      <c r="CM38" s="72" t="str">
        <f>IF(SUMIFS('PLM001-財務計算用'!$P:$P,'PLM001-財務計算用'!$J:$J,CM$4,'PLM001-財務計算用'!$A:$A,$B38)=0,"",SUMIFS('PLM001-財務計算用'!$P:$P,'PLM001-財務計算用'!$J:$J,CM$4,'PLM001-財務計算用'!$A:$A,$B38))</f>
        <v/>
      </c>
      <c r="CN38" s="71" t="str">
        <f>IF(SUMIFS('PLM002'!$K:$K,'PLM002'!$C:$C,CM$4,'PLM002'!$F:$F,$B38)=0,"",SUMIFS('PLM002'!$K:$K,'PLM002'!$C:$C,CM$4,'PLM002'!$F:$F,$B38))</f>
        <v/>
      </c>
      <c r="CO38" s="72" t="str">
        <f>IF(SUMIFS('PLM001-財務計算用'!$P:$P,'PLM001-財務計算用'!$J:$J,CO$4,'PLM001-財務計算用'!$A:$A,$B38)=0,"",SUMIFS('PLM001-財務計算用'!$P:$P,'PLM001-財務計算用'!$J:$J,CO$4,'PLM001-財務計算用'!$A:$A,$B38))</f>
        <v/>
      </c>
      <c r="CP38" s="71" t="str">
        <f>IF(SUMIFS('PLM002'!$K:$K,'PLM002'!$C:$C,CO$4,'PLM002'!$F:$F,$B38)=0,"",SUMIFS('PLM002'!$K:$K,'PLM002'!$C:$C,CO$4,'PLM002'!$F:$F,$B38))</f>
        <v/>
      </c>
      <c r="CQ38" s="72" t="str">
        <f>IF(SUMIFS('PLM001-財務計算用'!$P:$P,'PLM001-財務計算用'!$J:$J,CQ$4,'PLM001-財務計算用'!$A:$A,$B38)=0,"",SUMIFS('PLM001-財務計算用'!$P:$P,'PLM001-財務計算用'!$J:$J,CQ$4,'PLM001-財務計算用'!$A:$A,$B38))</f>
        <v/>
      </c>
      <c r="CR38" s="71" t="str">
        <f>IF(SUMIFS('PLM002'!$K:$K,'PLM002'!$C:$C,CQ$4,'PLM002'!$F:$F,$B38)=0,"",SUMIFS('PLM002'!$K:$K,'PLM002'!$C:$C,CQ$4,'PLM002'!$F:$F,$B38))</f>
        <v/>
      </c>
      <c r="CS38" s="72" t="str">
        <f>IF(SUMIFS('PLM001-財務計算用'!$P:$P,'PLM001-財務計算用'!$J:$J,CS$4,'PLM001-財務計算用'!$A:$A,$B38)=0,"",SUMIFS('PLM001-財務計算用'!$P:$P,'PLM001-財務計算用'!$J:$J,CS$4,'PLM001-財務計算用'!$A:$A,$B38))</f>
        <v/>
      </c>
      <c r="CT38" s="71" t="str">
        <f>IF(SUMIFS('PLM002'!$K:$K,'PLM002'!$C:$C,CS$4,'PLM002'!$F:$F,$B38)=0,"",SUMIFS('PLM002'!$K:$K,'PLM002'!$C:$C,CS$4,'PLM002'!$F:$F,$B38))</f>
        <v/>
      </c>
      <c r="CU38" s="72" t="str">
        <f>IF(SUMIFS('PLM001-財務計算用'!$P:$P,'PLM001-財務計算用'!$J:$J,CU$4,'PLM001-財務計算用'!$A:$A,$B38)=0,"",SUMIFS('PLM001-財務計算用'!$P:$P,'PLM001-財務計算用'!$J:$J,CU$4,'PLM001-財務計算用'!$A:$A,$B38))</f>
        <v/>
      </c>
      <c r="CV38" s="71" t="str">
        <f>IF(SUMIFS('PLM002'!$K:$K,'PLM002'!$C:$C,CU$4,'PLM002'!$F:$F,$B38)=0,"",SUMIFS('PLM002'!$K:$K,'PLM002'!$C:$C,CU$4,'PLM002'!$F:$F,$B38))</f>
        <v/>
      </c>
      <c r="CW38" s="72" t="str">
        <f>IF(SUMIFS('PLM001-財務計算用'!$P:$P,'PLM001-財務計算用'!$J:$J,CW$4,'PLM001-財務計算用'!$A:$A,$B38)=0,"",SUMIFS('PLM001-財務計算用'!$P:$P,'PLM001-財務計算用'!$J:$J,CW$4,'PLM001-財務計算用'!$A:$A,$B38))</f>
        <v/>
      </c>
      <c r="CX38" s="71" t="str">
        <f>IF(SUMIFS('PLM002'!$K:$K,'PLM002'!$C:$C,CW$4,'PLM002'!$F:$F,$B38)=0,"",SUMIFS('PLM002'!$K:$K,'PLM002'!$C:$C,CW$4,'PLM002'!$F:$F,$B38))</f>
        <v/>
      </c>
      <c r="CY38" s="72" t="str">
        <f>IF(SUMIFS('PLM001-財務計算用'!$P:$P,'PLM001-財務計算用'!$J:$J,CY$4,'PLM001-財務計算用'!$A:$A,$B38)=0,"",SUMIFS('PLM001-財務計算用'!$P:$P,'PLM001-財務計算用'!$J:$J,CY$4,'PLM001-財務計算用'!$A:$A,$B38))</f>
        <v/>
      </c>
      <c r="CZ38" s="71" t="str">
        <f>IF(SUMIFS('PLM002'!$K:$K,'PLM002'!$C:$C,CY$4,'PLM002'!$F:$F,$B38)=0,"",SUMIFS('PLM002'!$K:$K,'PLM002'!$C:$C,CY$4,'PLM002'!$F:$F,$B38))</f>
        <v/>
      </c>
      <c r="DA38" s="72" t="str">
        <f>IF(SUMIFS('PLM001-財務計算用'!$P:$P,'PLM001-財務計算用'!$J:$J,DA$4,'PLM001-財務計算用'!$A:$A,$B38)=0,"",SUMIFS('PLM001-財務計算用'!$P:$P,'PLM001-財務計算用'!$J:$J,DA$4,'PLM001-財務計算用'!$A:$A,$B38))</f>
        <v/>
      </c>
      <c r="DB38" s="71" t="str">
        <f>IF(SUMIFS('PLM002'!$K:$K,'PLM002'!$C:$C,DA$4,'PLM002'!$F:$F,$B38)=0,"",SUMIFS('PLM002'!$K:$K,'PLM002'!$C:$C,DA$4,'PLM002'!$F:$F,$B38))</f>
        <v/>
      </c>
      <c r="DC38" s="72" t="str">
        <f>IF(SUMIFS('PLM001-財務計算用'!$P:$P,'PLM001-財務計算用'!$J:$J,DC$4,'PLM001-財務計算用'!$A:$A,$B38)=0,"",SUMIFS('PLM001-財務計算用'!$P:$P,'PLM001-財務計算用'!$J:$J,DC$4,'PLM001-財務計算用'!$A:$A,$B38))</f>
        <v/>
      </c>
      <c r="DD38" s="71" t="str">
        <f>IF(SUMIFS('PLM002'!$K:$K,'PLM002'!$C:$C,DC$4,'PLM002'!$F:$F,$B38)=0,"",SUMIFS('PLM002'!$K:$K,'PLM002'!$C:$C,DC$4,'PLM002'!$F:$F,$B38))</f>
        <v/>
      </c>
      <c r="DE38" s="72" t="str">
        <f>IF(SUMIFS('PLM001-財務計算用'!$P:$P,'PLM001-財務計算用'!$J:$J,DE$4,'PLM001-財務計算用'!$A:$A,$B38)=0,"",SUMIFS('PLM001-財務計算用'!$P:$P,'PLM001-財務計算用'!$J:$J,DE$4,'PLM001-財務計算用'!$A:$A,$B38))</f>
        <v/>
      </c>
      <c r="DF38" s="71" t="str">
        <f>IF(SUMIFS('PLM002'!$K:$K,'PLM002'!$C:$C,DE$4,'PLM002'!$F:$F,$B38)=0,"",SUMIFS('PLM002'!$K:$K,'PLM002'!$C:$C,DE$4,'PLM002'!$F:$F,$B38))</f>
        <v/>
      </c>
      <c r="DG38" s="72" t="str">
        <f>IF(SUMIFS('PLM001-財務計算用'!$P:$P,'PLM001-財務計算用'!$J:$J,DG$4,'PLM001-財務計算用'!$A:$A,$B38)=0,"",SUMIFS('PLM001-財務計算用'!$P:$P,'PLM001-財務計算用'!$J:$J,DG$4,'PLM001-財務計算用'!$A:$A,$B38))</f>
        <v/>
      </c>
      <c r="DH38" s="71" t="str">
        <f>IF(SUMIFS('PLM002'!$K:$K,'PLM002'!$C:$C,DG$4,'PLM002'!$F:$F,$B38)=0,"",SUMIFS('PLM002'!$K:$K,'PLM002'!$C:$C,DG$4,'PLM002'!$F:$F,$B38))</f>
        <v/>
      </c>
      <c r="DI38" s="72" t="str">
        <f>IF(SUMIFS('PLM001-財務計算用'!$P:$P,'PLM001-財務計算用'!$J:$J,DI$4,'PLM001-財務計算用'!$A:$A,$B38)=0,"",SUMIFS('PLM001-財務計算用'!$P:$P,'PLM001-財務計算用'!$J:$J,DI$4,'PLM001-財務計算用'!$A:$A,$B38))</f>
        <v/>
      </c>
      <c r="DJ38" s="71" t="str">
        <f>IF(SUMIFS('PLM002'!$K:$K,'PLM002'!$C:$C,DI$4,'PLM002'!$F:$F,$B38)=0,"",SUMIFS('PLM002'!$K:$K,'PLM002'!$C:$C,DI$4,'PLM002'!$F:$F,$B38))</f>
        <v/>
      </c>
      <c r="DK38" s="72" t="str">
        <f>IF(SUMIFS('PLM001-財務計算用'!$P:$P,'PLM001-財務計算用'!$J:$J,DK$4,'PLM001-財務計算用'!$A:$A,$B38)=0,"",SUMIFS('PLM001-財務計算用'!$P:$P,'PLM001-財務計算用'!$J:$J,DK$4,'PLM001-財務計算用'!$A:$A,$B38))</f>
        <v/>
      </c>
      <c r="DL38" s="71" t="str">
        <f>IF(SUMIFS('PLM002'!$K:$K,'PLM002'!$C:$C,DK$4,'PLM002'!$F:$F,$B38)=0,"",SUMIFS('PLM002'!$K:$K,'PLM002'!$C:$C,DK$4,'PLM002'!$F:$F,$B38))</f>
        <v/>
      </c>
      <c r="DM38" s="72" t="str">
        <f>IF(SUMIFS('PLM001-財務計算用'!$P:$P,'PLM001-財務計算用'!$J:$J,DM$4,'PLM001-財務計算用'!$A:$A,$B38)=0,"",SUMIFS('PLM001-財務計算用'!$P:$P,'PLM001-財務計算用'!$J:$J,DM$4,'PLM001-財務計算用'!$A:$A,$B38))</f>
        <v/>
      </c>
      <c r="DN38" s="71" t="str">
        <f>IF(SUMIFS('PLM002'!$K:$K,'PLM002'!$C:$C,DM$4,'PLM002'!$F:$F,$B38)=0,"",SUMIFS('PLM002'!$K:$K,'PLM002'!$C:$C,DM$4,'PLM002'!$F:$F,$B38))</f>
        <v/>
      </c>
      <c r="DO38" s="72" t="str">
        <f>IF(SUMIFS('PLM001-財務計算用'!$P:$P,'PLM001-財務計算用'!$J:$J,DO$4,'PLM001-財務計算用'!$A:$A,$B38)=0,"",SUMIFS('PLM001-財務計算用'!$P:$P,'PLM001-財務計算用'!$J:$J,DO$4,'PLM001-財務計算用'!$A:$A,$B38))</f>
        <v/>
      </c>
      <c r="DP38" s="71" t="str">
        <f>IF(SUMIFS('PLM002'!$K:$K,'PLM002'!$C:$C,DO$4,'PLM002'!$F:$F,$B38)=0,"",SUMIFS('PLM002'!$K:$K,'PLM002'!$C:$C,DO$4,'PLM002'!$F:$F,$B38))</f>
        <v/>
      </c>
      <c r="DQ38" s="72" t="str">
        <f>IF(SUMIFS('PLM001-財務計算用'!$P:$P,'PLM001-財務計算用'!$J:$J,DQ$4,'PLM001-財務計算用'!$A:$A,$B38)=0,"",SUMIFS('PLM001-財務計算用'!$P:$P,'PLM001-財務計算用'!$J:$J,DQ$4,'PLM001-財務計算用'!$A:$A,$B38))</f>
        <v/>
      </c>
      <c r="DR38" s="71" t="str">
        <f>IF(SUMIFS('PLM002'!$K:$K,'PLM002'!$C:$C,DQ$4,'PLM002'!$F:$F,$B38)=0,"",SUMIFS('PLM002'!$K:$K,'PLM002'!$C:$C,DQ$4,'PLM002'!$F:$F,$B38))</f>
        <v/>
      </c>
      <c r="DS38" s="72" t="str">
        <f>IF(SUMIFS('PLM001-財務計算用'!$P:$P,'PLM001-財務計算用'!$J:$J,DS$4,'PLM001-財務計算用'!$A:$A,$B38)=0,"",SUMIFS('PLM001-財務計算用'!$P:$P,'PLM001-財務計算用'!$J:$J,DS$4,'PLM001-財務計算用'!$A:$A,$B38))</f>
        <v/>
      </c>
      <c r="DT38" s="71" t="str">
        <f>IF(SUMIFS('PLM002'!$K:$K,'PLM002'!$C:$C,DS$4,'PLM002'!$F:$F,$B38)=0,"",SUMIFS('PLM002'!$K:$K,'PLM002'!$C:$C,DS$4,'PLM002'!$F:$F,$B38))</f>
        <v/>
      </c>
      <c r="DU38" s="72" t="str">
        <f>IF(SUMIFS('PLM001-財務計算用'!$P:$P,'PLM001-財務計算用'!$J:$J,DU$4,'PLM001-財務計算用'!$A:$A,$B38)=0,"",SUMIFS('PLM001-財務計算用'!$P:$P,'PLM001-財務計算用'!$J:$J,DU$4,'PLM001-財務計算用'!$A:$A,$B38))</f>
        <v/>
      </c>
      <c r="DV38" s="71" t="str">
        <f>IF(SUMIFS('PLM002'!$K:$K,'PLM002'!$C:$C,DU$4,'PLM002'!$F:$F,$B38)=0,"",SUMIFS('PLM002'!$K:$K,'PLM002'!$C:$C,DU$4,'PLM002'!$F:$F,$B38))</f>
        <v/>
      </c>
      <c r="DW38" s="72" t="str">
        <f>IF(SUMIFS('PLM001-財務計算用'!$P:$P,'PLM001-財務計算用'!$J:$J,DW$4,'PLM001-財務計算用'!$A:$A,$B38)=0,"",SUMIFS('PLM001-財務計算用'!$P:$P,'PLM001-財務計算用'!$J:$J,DW$4,'PLM001-財務計算用'!$A:$A,$B38))</f>
        <v/>
      </c>
      <c r="DX38" s="71" t="str">
        <f>IF(SUMIFS('PLM002'!$K:$K,'PLM002'!$C:$C,DW$4,'PLM002'!$F:$F,$B38)=0,"",SUMIFS('PLM002'!$K:$K,'PLM002'!$C:$C,DW$4,'PLM002'!$F:$F,$B38))</f>
        <v/>
      </c>
      <c r="DY38" s="72" t="str">
        <f>IF(SUMIFS('PLM001-財務計算用'!$P:$P,'PLM001-財務計算用'!$J:$J,DY$4,'PLM001-財務計算用'!$A:$A,$B38)=0,"",SUMIFS('PLM001-財務計算用'!$P:$P,'PLM001-財務計算用'!$J:$J,DY$4,'PLM001-財務計算用'!$A:$A,$B38))</f>
        <v/>
      </c>
      <c r="DZ38" s="71" t="str">
        <f>IF(SUMIFS('PLM002'!$K:$K,'PLM002'!$C:$C,DY$4,'PLM002'!$F:$F,$B38)=0,"",SUMIFS('PLM002'!$K:$K,'PLM002'!$C:$C,DY$4,'PLM002'!$F:$F,$B38))</f>
        <v/>
      </c>
      <c r="EA38" s="72" t="str">
        <f>IF(SUMIFS('PLM001-財務計算用'!$P:$P,'PLM001-財務計算用'!$J:$J,EA$4,'PLM001-財務計算用'!$A:$A,$B38)=0,"",SUMIFS('PLM001-財務計算用'!$P:$P,'PLM001-財務計算用'!$J:$J,EA$4,'PLM001-財務計算用'!$A:$A,$B38))</f>
        <v/>
      </c>
      <c r="EB38" s="71" t="str">
        <f>IF(SUMIFS('PLM002'!$K:$K,'PLM002'!$C:$C,EA$4,'PLM002'!$F:$F,$B38)=0,"",SUMIFS('PLM002'!$K:$K,'PLM002'!$C:$C,EA$4,'PLM002'!$F:$F,$B38))</f>
        <v/>
      </c>
      <c r="EC38" s="72" t="str">
        <f>IF(SUMIFS('PLM001-財務計算用'!$P:$P,'PLM001-財務計算用'!$J:$J,EC$4,'PLM001-財務計算用'!$A:$A,$B38)=0,"",SUMIFS('PLM001-財務計算用'!$P:$P,'PLM001-財務計算用'!$J:$J,EC$4,'PLM001-財務計算用'!$A:$A,$B38))</f>
        <v/>
      </c>
      <c r="ED38" s="71" t="str">
        <f>IF(SUMIFS('PLM002'!$K:$K,'PLM002'!$C:$C,EC$4,'PLM002'!$F:$F,$B38)=0,"",SUMIFS('PLM002'!$K:$K,'PLM002'!$C:$C,EC$4,'PLM002'!$F:$F,$B38))</f>
        <v/>
      </c>
    </row>
    <row r="39" spans="1:134" ht="12.75" customHeight="1">
      <c r="A39" s="96">
        <f>'PLM014'!A40</f>
        <v>0</v>
      </c>
      <c r="B39" s="178"/>
      <c r="C39" s="131">
        <f>'PLM014'!C40</f>
        <v>0</v>
      </c>
      <c r="D39" s="97" t="str">
        <f t="shared" si="11"/>
        <v>()  0</v>
      </c>
      <c r="E39" s="97">
        <f>'PLM014'!E40</f>
        <v>0</v>
      </c>
      <c r="F39" s="97">
        <f>'PLM014'!F40</f>
        <v>0</v>
      </c>
      <c r="G39" s="97">
        <f>'PLM014'!G40</f>
        <v>0</v>
      </c>
      <c r="H39" s="98">
        <f>'PLM014'!H40</f>
        <v>0</v>
      </c>
      <c r="I39" s="98">
        <f>'PLM014'!I40</f>
        <v>0</v>
      </c>
      <c r="J39" s="99">
        <f t="shared" si="7"/>
        <v>0</v>
      </c>
      <c r="K39" s="150"/>
      <c r="L39" s="150"/>
      <c r="M39" s="98">
        <f>IF(ISERROR('PLM014'!L40),"",('PLM014'!L40))</f>
        <v>0</v>
      </c>
      <c r="N39" s="237" t="str">
        <f>IF(IF(ISERROR('PLM014'!N40),"",('PLM014'!N40))=0,"",IF(ISERROR('PLM014'!N40),"",('PLM014'!N40)))</f>
        <v/>
      </c>
      <c r="O39" s="99" t="str">
        <f t="shared" si="0"/>
        <v/>
      </c>
      <c r="P39" s="98">
        <f t="shared" ca="1" si="1"/>
        <v>46044</v>
      </c>
      <c r="Q39" s="99">
        <f t="shared" ca="1" si="2"/>
        <v>46044</v>
      </c>
      <c r="R39" s="100">
        <f>'PLM014'!Q40/100</f>
        <v>0</v>
      </c>
      <c r="S39" s="139" t="str">
        <f t="shared" ca="1" si="3"/>
        <v/>
      </c>
      <c r="U39" s="101" t="str">
        <f t="shared" si="12"/>
        <v>未登入</v>
      </c>
      <c r="V39" s="101">
        <f t="shared" si="13"/>
        <v>0</v>
      </c>
      <c r="W39" s="101" t="str">
        <f>IF(SUMIFS('PLM001-財務計算用'!$P:$P,'PLM001-財務計算用'!$A:$A,B39)=0,"未登入",SUMIFS('PLM001-財務計算用'!$P:$P,'PLM001-財務計算用'!$A:$A,B39))</f>
        <v>未登入</v>
      </c>
      <c r="X39" s="101">
        <f>SUMIFS('PLM002'!$K:$K,'PLM002'!$F:$F,$B39)</f>
        <v>0</v>
      </c>
      <c r="Y39" s="72" t="str">
        <f>IF(SUMIFS('PLM001-財務計算用'!$P:$P,'PLM001-財務計算用'!$J:$J,Y$4,'PLM001-財務計算用'!$A:$A,$B39)=0,"",SUMIFS('PLM001-財務計算用'!$P:$P,'PLM001-財務計算用'!$J:$J,Y$4,'PLM001-財務計算用'!$A:$A,$B39))</f>
        <v/>
      </c>
      <c r="Z39" s="71" t="str">
        <f>IF(SUMIFS('PLM002'!$K:$K,'PLM002'!$C:$C,Y$4,'PLM002'!$F:$F,$B39)=0,"",SUMIFS('PLM002'!$K:$K,'PLM002'!$C:$C,Y$4,'PLM002'!$F:$F,$B39))</f>
        <v/>
      </c>
      <c r="AA39" s="72" t="str">
        <f>IF(SUMIFS('PLM001-財務計算用'!$P:$P,'PLM001-財務計算用'!$J:$J,AA$4,'PLM001-財務計算用'!$A:$A,$B39)=0,"",SUMIFS('PLM001-財務計算用'!$P:$P,'PLM001-財務計算用'!$J:$J,AA$4,'PLM001-財務計算用'!$A:$A,$B39))</f>
        <v/>
      </c>
      <c r="AB39" s="71" t="str">
        <f>IF(SUMIFS('PLM002'!$K:$K,'PLM002'!$C:$C,AA$4,'PLM002'!$F:$F,$B39)=0,"",SUMIFS('PLM002'!$K:$K,'PLM002'!$C:$C,AA$4,'PLM002'!$F:$F,$B39))</f>
        <v/>
      </c>
      <c r="AC39" s="72" t="str">
        <f>IF(SUMIFS('PLM001-財務計算用'!$P:$P,'PLM001-財務計算用'!$J:$J,AC$4,'PLM001-財務計算用'!$A:$A,$B39)=0,"",SUMIFS('PLM001-財務計算用'!$P:$P,'PLM001-財務計算用'!$J:$J,AC$4,'PLM001-財務計算用'!$A:$A,$B39))</f>
        <v/>
      </c>
      <c r="AD39" s="71" t="str">
        <f>IF(SUMIFS('PLM002'!$K:$K,'PLM002'!$C:$C,AC$4,'PLM002'!$F:$F,$B39)=0,"",SUMIFS('PLM002'!$K:$K,'PLM002'!$C:$C,AC$4,'PLM002'!$F:$F,$B39))</f>
        <v/>
      </c>
      <c r="AE39" s="72" t="str">
        <f>IF(SUMIFS('PLM001-財務計算用'!$P:$P,'PLM001-財務計算用'!$J:$J,AE$4,'PLM001-財務計算用'!$A:$A,$B39)=0,"",SUMIFS('PLM001-財務計算用'!$P:$P,'PLM001-財務計算用'!$J:$J,AE$4,'PLM001-財務計算用'!$A:$A,$B39))</f>
        <v/>
      </c>
      <c r="AF39" s="71" t="str">
        <f>IF(SUMIFS('PLM002'!$K:$K,'PLM002'!$C:$C,AE$4,'PLM002'!$F:$F,$B39)=0,"",SUMIFS('PLM002'!$K:$K,'PLM002'!$C:$C,AE$4,'PLM002'!$F:$F,$B39))</f>
        <v/>
      </c>
      <c r="AG39" s="72" t="str">
        <f>IF(SUMIFS('PLM001-財務計算用'!$P:$P,'PLM001-財務計算用'!$J:$J,AG$4,'PLM001-財務計算用'!$A:$A,$B39)=0,"",SUMIFS('PLM001-財務計算用'!$P:$P,'PLM001-財務計算用'!$J:$J,AG$4,'PLM001-財務計算用'!$A:$A,$B39))</f>
        <v/>
      </c>
      <c r="AH39" s="71" t="str">
        <f>IF(SUMIFS('PLM002'!$K:$K,'PLM002'!$C:$C,AG$4,'PLM002'!$F:$F,$B39)=0,"",SUMIFS('PLM002'!$K:$K,'PLM002'!$C:$C,AG$4,'PLM002'!$F:$F,$B39))</f>
        <v/>
      </c>
      <c r="AI39" s="72" t="str">
        <f>IF(SUMIFS('PLM001-財務計算用'!$P:$P,'PLM001-財務計算用'!$J:$J,AI$4,'PLM001-財務計算用'!$A:$A,$B39)=0,"",SUMIFS('PLM001-財務計算用'!$P:$P,'PLM001-財務計算用'!$J:$J,AI$4,'PLM001-財務計算用'!$A:$A,$B39))</f>
        <v/>
      </c>
      <c r="AJ39" s="71" t="str">
        <f>IF(SUMIFS('PLM002'!$K:$K,'PLM002'!$C:$C,AI$4,'PLM002'!$F:$F,$B39)=0,"",SUMIFS('PLM002'!$K:$K,'PLM002'!$C:$C,AI$4,'PLM002'!$F:$F,$B39))</f>
        <v/>
      </c>
      <c r="AK39" s="72" t="str">
        <f>IF(SUMIFS('PLM001-財務計算用'!$P:$P,'PLM001-財務計算用'!$J:$J,AK$4,'PLM001-財務計算用'!$A:$A,$B39)=0,"",SUMIFS('PLM001-財務計算用'!$P:$P,'PLM001-財務計算用'!$J:$J,AK$4,'PLM001-財務計算用'!$A:$A,$B39))</f>
        <v/>
      </c>
      <c r="AL39" s="71" t="str">
        <f>IF(SUMIFS('PLM002'!$K:$K,'PLM002'!$C:$C,AK$4,'PLM002'!$F:$F,$B39)=0,"",SUMIFS('PLM002'!$K:$K,'PLM002'!$C:$C,AK$4,'PLM002'!$F:$F,$B39))</f>
        <v/>
      </c>
      <c r="AM39" s="72" t="str">
        <f>IF(SUMIFS('PLM001-財務計算用'!$P:$P,'PLM001-財務計算用'!$J:$J,AM$4,'PLM001-財務計算用'!$A:$A,$B39)=0,"",SUMIFS('PLM001-財務計算用'!$P:$P,'PLM001-財務計算用'!$J:$J,AM$4,'PLM001-財務計算用'!$A:$A,$B39))</f>
        <v/>
      </c>
      <c r="AN39" s="71" t="str">
        <f>IF(SUMIFS('PLM002'!$K:$K,'PLM002'!$C:$C,AM$4,'PLM002'!$F:$F,$B39)=0,"",SUMIFS('PLM002'!$K:$K,'PLM002'!$C:$C,AM$4,'PLM002'!$F:$F,$B39))</f>
        <v/>
      </c>
      <c r="AO39" s="72" t="str">
        <f>IF(SUMIFS('PLM001-財務計算用'!$P:$P,'PLM001-財務計算用'!$J:$J,AO$4,'PLM001-財務計算用'!$A:$A,$B39)=0,"",SUMIFS('PLM001-財務計算用'!$P:$P,'PLM001-財務計算用'!$J:$J,AO$4,'PLM001-財務計算用'!$A:$A,$B39))</f>
        <v/>
      </c>
      <c r="AP39" s="71" t="str">
        <f>IF(SUMIFS('PLM002'!$K:$K,'PLM002'!$C:$C,AO$4,'PLM002'!$F:$F,$B39)=0,"",SUMIFS('PLM002'!$K:$K,'PLM002'!$C:$C,AO$4,'PLM002'!$F:$F,$B39))</f>
        <v/>
      </c>
      <c r="AQ39" s="72" t="str">
        <f>IF(SUMIFS('PLM001-財務計算用'!$P:$P,'PLM001-財務計算用'!$J:$J,AQ$4,'PLM001-財務計算用'!$A:$A,$B39)=0,"",SUMIFS('PLM001-財務計算用'!$P:$P,'PLM001-財務計算用'!$J:$J,AQ$4,'PLM001-財務計算用'!$A:$A,$B39))</f>
        <v/>
      </c>
      <c r="AR39" s="71" t="str">
        <f>IF(SUMIFS('PLM002'!$K:$K,'PLM002'!$C:$C,AQ$4,'PLM002'!$F:$F,$B39)=0,"",SUMIFS('PLM002'!$K:$K,'PLM002'!$C:$C,AQ$4,'PLM002'!$F:$F,$B39))</f>
        <v/>
      </c>
      <c r="AS39" s="72" t="str">
        <f>IF(SUMIFS('PLM001-財務計算用'!$P:$P,'PLM001-財務計算用'!$J:$J,AS$4,'PLM001-財務計算用'!$A:$A,$B39)=0,"",SUMIFS('PLM001-財務計算用'!$P:$P,'PLM001-財務計算用'!$J:$J,AS$4,'PLM001-財務計算用'!$A:$A,$B39))</f>
        <v/>
      </c>
      <c r="AT39" s="71" t="str">
        <f>IF(SUMIFS('PLM002'!$K:$K,'PLM002'!$C:$C,AS$4,'PLM002'!$F:$F,$B39)=0,"",SUMIFS('PLM002'!$K:$K,'PLM002'!$C:$C,AS$4,'PLM002'!$F:$F,$B39))</f>
        <v/>
      </c>
      <c r="AU39" s="72" t="str">
        <f>IF(SUMIFS('PLM001-財務計算用'!$P:$P,'PLM001-財務計算用'!$J:$J,AU$4,'PLM001-財務計算用'!$A:$A,$B39)=0,"",SUMIFS('PLM001-財務計算用'!$P:$P,'PLM001-財務計算用'!$J:$J,AU$4,'PLM001-財務計算用'!$A:$A,$B39))</f>
        <v/>
      </c>
      <c r="AV39" s="71" t="str">
        <f>IF(SUMIFS('PLM002'!$K:$K,'PLM002'!$C:$C,AU$4,'PLM002'!$F:$F,$B39)=0,"",SUMIFS('PLM002'!$K:$K,'PLM002'!$C:$C,AU$4,'PLM002'!$F:$F,$B39))</f>
        <v/>
      </c>
      <c r="AW39" s="72" t="str">
        <f>IF(SUMIFS('PLM001-財務計算用'!$P:$P,'PLM001-財務計算用'!$J:$J,AW$4,'PLM001-財務計算用'!$A:$A,$B39)=0,"",SUMIFS('PLM001-財務計算用'!$P:$P,'PLM001-財務計算用'!$J:$J,AW$4,'PLM001-財務計算用'!$A:$A,$B39))</f>
        <v/>
      </c>
      <c r="AX39" s="71" t="str">
        <f>IF(SUMIFS('PLM002'!$K:$K,'PLM002'!$C:$C,AW$4,'PLM002'!$F:$F,$B39)=0,"",SUMIFS('PLM002'!$K:$K,'PLM002'!$C:$C,AW$4,'PLM002'!$F:$F,$B39))</f>
        <v/>
      </c>
      <c r="AY39" s="72" t="str">
        <f>IF(SUMIFS('PLM001-財務計算用'!$P:$P,'PLM001-財務計算用'!$J:$J,AY$4,'PLM001-財務計算用'!$A:$A,$B39)=0,"",SUMIFS('PLM001-財務計算用'!$P:$P,'PLM001-財務計算用'!$J:$J,AY$4,'PLM001-財務計算用'!$A:$A,$B39))</f>
        <v/>
      </c>
      <c r="AZ39" s="71" t="str">
        <f>IF(SUMIFS('PLM002'!$K:$K,'PLM002'!$C:$C,AY$4,'PLM002'!$F:$F,$B39)=0,"",SUMIFS('PLM002'!$K:$K,'PLM002'!$C:$C,AY$4,'PLM002'!$F:$F,$B39))</f>
        <v/>
      </c>
      <c r="BA39" s="72" t="str">
        <f>IF(SUMIFS('PLM001-財務計算用'!$P:$P,'PLM001-財務計算用'!$J:$J,BA$4,'PLM001-財務計算用'!$A:$A,$B39)=0,"",SUMIFS('PLM001-財務計算用'!$P:$P,'PLM001-財務計算用'!$J:$J,BA$4,'PLM001-財務計算用'!$A:$A,$B39))</f>
        <v/>
      </c>
      <c r="BB39" s="71" t="str">
        <f>IF(SUMIFS('PLM002'!$K:$K,'PLM002'!$C:$C,BA$4,'PLM002'!$F:$F,$B39)=0,"",SUMIFS('PLM002'!$K:$K,'PLM002'!$C:$C,BA$4,'PLM002'!$F:$F,$B39))</f>
        <v/>
      </c>
      <c r="BC39" s="72" t="str">
        <f>IF(SUMIFS('PLM001-財務計算用'!$P:$P,'PLM001-財務計算用'!$J:$J,BC$4,'PLM001-財務計算用'!$A:$A,$B39)=0,"",SUMIFS('PLM001-財務計算用'!$P:$P,'PLM001-財務計算用'!$J:$J,BC$4,'PLM001-財務計算用'!$A:$A,$B39))</f>
        <v/>
      </c>
      <c r="BD39" s="71" t="str">
        <f>IF(SUMIFS('PLM002'!$K:$K,'PLM002'!$C:$C,BC$4,'PLM002'!$F:$F,$B39)=0,"",SUMIFS('PLM002'!$K:$K,'PLM002'!$C:$C,BC$4,'PLM002'!$F:$F,$B39))</f>
        <v/>
      </c>
      <c r="BE39" s="72" t="str">
        <f>IF(SUMIFS('PLM001-財務計算用'!$P:$P,'PLM001-財務計算用'!$J:$J,BE$4,'PLM001-財務計算用'!$A:$A,$B39)=0,"",SUMIFS('PLM001-財務計算用'!$P:$P,'PLM001-財務計算用'!$J:$J,BE$4,'PLM001-財務計算用'!$A:$A,$B39))</f>
        <v/>
      </c>
      <c r="BF39" s="71" t="str">
        <f>IF(SUMIFS('PLM002'!$K:$K,'PLM002'!$C:$C,BE$4,'PLM002'!$F:$F,$B39)=0,"",SUMIFS('PLM002'!$K:$K,'PLM002'!$C:$C,BE$4,'PLM002'!$F:$F,$B39))</f>
        <v/>
      </c>
      <c r="BG39" s="72" t="str">
        <f>IF(SUMIFS('PLM001-財務計算用'!$P:$P,'PLM001-財務計算用'!$J:$J,BG$4,'PLM001-財務計算用'!$A:$A,$B39)=0,"",SUMIFS('PLM001-財務計算用'!$P:$P,'PLM001-財務計算用'!$J:$J,BG$4,'PLM001-財務計算用'!$A:$A,$B39))</f>
        <v/>
      </c>
      <c r="BH39" s="71" t="str">
        <f>IF(SUMIFS('PLM002'!$K:$K,'PLM002'!$C:$C,BG$4,'PLM002'!$F:$F,$B39)=0,"",SUMIFS('PLM002'!$K:$K,'PLM002'!$C:$C,BG$4,'PLM002'!$F:$F,$B39))</f>
        <v/>
      </c>
      <c r="BI39" s="72" t="str">
        <f>IF(SUMIFS('PLM001-財務計算用'!$P:$P,'PLM001-財務計算用'!$J:$J,BI$4,'PLM001-財務計算用'!$A:$A,$B39)=0,"",SUMIFS('PLM001-財務計算用'!$P:$P,'PLM001-財務計算用'!$J:$J,BI$4,'PLM001-財務計算用'!$A:$A,$B39))</f>
        <v/>
      </c>
      <c r="BJ39" s="71" t="str">
        <f>IF(SUMIFS('PLM002'!$K:$K,'PLM002'!$C:$C,BI$4,'PLM002'!$F:$F,$B39)=0,"",SUMIFS('PLM002'!$K:$K,'PLM002'!$C:$C,BI$4,'PLM002'!$F:$F,$B39))</f>
        <v/>
      </c>
      <c r="BK39" s="72" t="str">
        <f>IF(SUMIFS('PLM001-財務計算用'!$P:$P,'PLM001-財務計算用'!$J:$J,BK$4,'PLM001-財務計算用'!$A:$A,$B39)=0,"",SUMIFS('PLM001-財務計算用'!$P:$P,'PLM001-財務計算用'!$J:$J,BK$4,'PLM001-財務計算用'!$A:$A,$B39))</f>
        <v/>
      </c>
      <c r="BL39" s="71" t="str">
        <f>IF(SUMIFS('PLM002'!$K:$K,'PLM002'!$C:$C,BK$4,'PLM002'!$F:$F,$B39)=0,"",SUMIFS('PLM002'!$K:$K,'PLM002'!$C:$C,BK$4,'PLM002'!$F:$F,$B39))</f>
        <v/>
      </c>
      <c r="BM39" s="72" t="str">
        <f>IF(SUMIFS('PLM001-財務計算用'!$P:$P,'PLM001-財務計算用'!$J:$J,BM$4,'PLM001-財務計算用'!$A:$A,$B39)=0,"",SUMIFS('PLM001-財務計算用'!$P:$P,'PLM001-財務計算用'!$J:$J,BM$4,'PLM001-財務計算用'!$A:$A,$B39))</f>
        <v/>
      </c>
      <c r="BN39" s="71" t="str">
        <f>IF(SUMIFS('PLM002'!$K:$K,'PLM002'!$C:$C,BM$4,'PLM002'!$F:$F,$B39)=0,"",SUMIFS('PLM002'!$K:$K,'PLM002'!$C:$C,BM$4,'PLM002'!$F:$F,$B39))</f>
        <v/>
      </c>
      <c r="BO39" s="72" t="str">
        <f>IF(SUMIFS('PLM001-財務計算用'!$P:$P,'PLM001-財務計算用'!$J:$J,BO$4,'PLM001-財務計算用'!$A:$A,$B39)=0,"",SUMIFS('PLM001-財務計算用'!$P:$P,'PLM001-財務計算用'!$J:$J,BO$4,'PLM001-財務計算用'!$A:$A,$B39))</f>
        <v/>
      </c>
      <c r="BP39" s="71" t="str">
        <f>IF(SUMIFS('PLM002'!$K:$K,'PLM002'!$C:$C,BO$4,'PLM002'!$F:$F,$B39)=0,"",SUMIFS('PLM002'!$K:$K,'PLM002'!$C:$C,BO$4,'PLM002'!$F:$F,$B39))</f>
        <v/>
      </c>
      <c r="BQ39" s="72" t="str">
        <f>IF(SUMIFS('PLM001-財務計算用'!$P:$P,'PLM001-財務計算用'!$J:$J,BQ$4,'PLM001-財務計算用'!$A:$A,$B39)=0,"",SUMIFS('PLM001-財務計算用'!$P:$P,'PLM001-財務計算用'!$J:$J,BQ$4,'PLM001-財務計算用'!$A:$A,$B39))</f>
        <v/>
      </c>
      <c r="BR39" s="71" t="str">
        <f>IF(SUMIFS('PLM002'!$K:$K,'PLM002'!$C:$C,BQ$4,'PLM002'!$F:$F,$B39)=0,"",SUMIFS('PLM002'!$K:$K,'PLM002'!$C:$C,BQ$4,'PLM002'!$F:$F,$B39))</f>
        <v/>
      </c>
      <c r="BS39" s="72" t="str">
        <f>IF(SUMIFS('PLM001-財務計算用'!$P:$P,'PLM001-財務計算用'!$J:$J,BS$4,'PLM001-財務計算用'!$A:$A,$B39)=0,"",SUMIFS('PLM001-財務計算用'!$P:$P,'PLM001-財務計算用'!$J:$J,BS$4,'PLM001-財務計算用'!$A:$A,$B39))</f>
        <v/>
      </c>
      <c r="BT39" s="71" t="str">
        <f>IF(SUMIFS('PLM002'!$K:$K,'PLM002'!$C:$C,BS$4,'PLM002'!$F:$F,$B39)=0,"",SUMIFS('PLM002'!$K:$K,'PLM002'!$C:$C,BS$4,'PLM002'!$F:$F,$B39))</f>
        <v/>
      </c>
      <c r="BU39" s="72" t="str">
        <f>IF(SUMIFS('PLM001-財務計算用'!$P:$P,'PLM001-財務計算用'!$J:$J,BU$4,'PLM001-財務計算用'!$A:$A,$B39)=0,"",SUMIFS('PLM001-財務計算用'!$P:$P,'PLM001-財務計算用'!$J:$J,BU$4,'PLM001-財務計算用'!$A:$A,$B39))</f>
        <v/>
      </c>
      <c r="BV39" s="71" t="str">
        <f>IF(SUMIFS('PLM002'!$K:$K,'PLM002'!$C:$C,BU$4,'PLM002'!$F:$F,$B39)=0,"",SUMIFS('PLM002'!$K:$K,'PLM002'!$C:$C,BU$4,'PLM002'!$F:$F,$B39))</f>
        <v/>
      </c>
      <c r="BW39" s="72" t="str">
        <f>IF(SUMIFS('PLM001-財務計算用'!$P:$P,'PLM001-財務計算用'!$J:$J,BW$4,'PLM001-財務計算用'!$A:$A,$B39)=0,"",SUMIFS('PLM001-財務計算用'!$P:$P,'PLM001-財務計算用'!$J:$J,BW$4,'PLM001-財務計算用'!$A:$A,$B39))</f>
        <v/>
      </c>
      <c r="BX39" s="71" t="str">
        <f>IF(SUMIFS('PLM002'!$K:$K,'PLM002'!$C:$C,BW$4,'PLM002'!$F:$F,$B39)=0,"",SUMIFS('PLM002'!$K:$K,'PLM002'!$C:$C,BW$4,'PLM002'!$F:$F,$B39))</f>
        <v/>
      </c>
      <c r="BY39" s="72" t="str">
        <f>IF(SUMIFS('PLM001-財務計算用'!$P:$P,'PLM001-財務計算用'!$J:$J,BY$4,'PLM001-財務計算用'!$A:$A,$B39)=0,"",SUMIFS('PLM001-財務計算用'!$P:$P,'PLM001-財務計算用'!$J:$J,BY$4,'PLM001-財務計算用'!$A:$A,$B39))</f>
        <v/>
      </c>
      <c r="BZ39" s="71" t="str">
        <f>IF(SUMIFS('PLM002'!$K:$K,'PLM002'!$C:$C,BY$4,'PLM002'!$F:$F,$B39)=0,"",SUMIFS('PLM002'!$K:$K,'PLM002'!$C:$C,BY$4,'PLM002'!$F:$F,$B39))</f>
        <v/>
      </c>
      <c r="CA39" s="72" t="str">
        <f>IF(SUMIFS('PLM001-財務計算用'!$P:$P,'PLM001-財務計算用'!$J:$J,CA$4,'PLM001-財務計算用'!$A:$A,$B39)=0,"",SUMIFS('PLM001-財務計算用'!$P:$P,'PLM001-財務計算用'!$J:$J,CA$4,'PLM001-財務計算用'!$A:$A,$B39))</f>
        <v/>
      </c>
      <c r="CB39" s="71" t="str">
        <f>IF(SUMIFS('PLM002'!$K:$K,'PLM002'!$C:$C,CA$4,'PLM002'!$F:$F,$B39)=0,"",SUMIFS('PLM002'!$K:$K,'PLM002'!$C:$C,CA$4,'PLM002'!$F:$F,$B39))</f>
        <v/>
      </c>
      <c r="CC39" s="72" t="str">
        <f>IF(SUMIFS('PLM001-財務計算用'!$P:$P,'PLM001-財務計算用'!$J:$J,CC$4,'PLM001-財務計算用'!$A:$A,$B39)=0,"",SUMIFS('PLM001-財務計算用'!$P:$P,'PLM001-財務計算用'!$J:$J,CC$4,'PLM001-財務計算用'!$A:$A,$B39))</f>
        <v/>
      </c>
      <c r="CD39" s="71" t="str">
        <f>IF(SUMIFS('PLM002'!$K:$K,'PLM002'!$C:$C,CC$4,'PLM002'!$F:$F,$B39)=0,"",SUMIFS('PLM002'!$K:$K,'PLM002'!$C:$C,CC$4,'PLM002'!$F:$F,$B39))</f>
        <v/>
      </c>
      <c r="CE39" s="72" t="str">
        <f>IF(SUMIFS('PLM001-財務計算用'!$P:$P,'PLM001-財務計算用'!$J:$J,CE$4,'PLM001-財務計算用'!$A:$A,$B39)=0,"",SUMIFS('PLM001-財務計算用'!$P:$P,'PLM001-財務計算用'!$J:$J,CE$4,'PLM001-財務計算用'!$A:$A,$B39))</f>
        <v/>
      </c>
      <c r="CF39" s="71" t="str">
        <f>IF(SUMIFS('PLM002'!$K:$K,'PLM002'!$C:$C,CE$4,'PLM002'!$F:$F,$B39)=0,"",SUMIFS('PLM002'!$K:$K,'PLM002'!$C:$C,CE$4,'PLM002'!$F:$F,$B39))</f>
        <v/>
      </c>
      <c r="CG39" s="72" t="str">
        <f>IF(SUMIFS('PLM001-財務計算用'!$P:$P,'PLM001-財務計算用'!$J:$J,CG$4,'PLM001-財務計算用'!$A:$A,$B39)=0,"",SUMIFS('PLM001-財務計算用'!$P:$P,'PLM001-財務計算用'!$J:$J,CG$4,'PLM001-財務計算用'!$A:$A,$B39))</f>
        <v/>
      </c>
      <c r="CH39" s="71" t="str">
        <f>IF(SUMIFS('PLM002'!$K:$K,'PLM002'!$C:$C,CG$4,'PLM002'!$F:$F,$B39)=0,"",SUMIFS('PLM002'!$K:$K,'PLM002'!$C:$C,CG$4,'PLM002'!$F:$F,$B39))</f>
        <v/>
      </c>
      <c r="CI39" s="72" t="str">
        <f>IF(SUMIFS('PLM001-財務計算用'!$P:$P,'PLM001-財務計算用'!$J:$J,CI$4,'PLM001-財務計算用'!$A:$A,$B39)=0,"",SUMIFS('PLM001-財務計算用'!$P:$P,'PLM001-財務計算用'!$J:$J,CI$4,'PLM001-財務計算用'!$A:$A,$B39))</f>
        <v/>
      </c>
      <c r="CJ39" s="71" t="str">
        <f>IF(SUMIFS('PLM002'!$K:$K,'PLM002'!$C:$C,CI$4,'PLM002'!$F:$F,$B39)=0,"",SUMIFS('PLM002'!$K:$K,'PLM002'!$C:$C,CI$4,'PLM002'!$F:$F,$B39))</f>
        <v/>
      </c>
      <c r="CK39" s="72" t="str">
        <f>IF(SUMIFS('PLM001-財務計算用'!$P:$P,'PLM001-財務計算用'!$J:$J,CK$4,'PLM001-財務計算用'!$A:$A,$B39)=0,"",SUMIFS('PLM001-財務計算用'!$P:$P,'PLM001-財務計算用'!$J:$J,CK$4,'PLM001-財務計算用'!$A:$A,$B39))</f>
        <v/>
      </c>
      <c r="CL39" s="71" t="str">
        <f>IF(SUMIFS('PLM002'!$K:$K,'PLM002'!$C:$C,CK$4,'PLM002'!$F:$F,$B39)=0,"",SUMIFS('PLM002'!$K:$K,'PLM002'!$C:$C,CK$4,'PLM002'!$F:$F,$B39))</f>
        <v/>
      </c>
      <c r="CM39" s="72" t="str">
        <f>IF(SUMIFS('PLM001-財務計算用'!$P:$P,'PLM001-財務計算用'!$J:$J,CM$4,'PLM001-財務計算用'!$A:$A,$B39)=0,"",SUMIFS('PLM001-財務計算用'!$P:$P,'PLM001-財務計算用'!$J:$J,CM$4,'PLM001-財務計算用'!$A:$A,$B39))</f>
        <v/>
      </c>
      <c r="CN39" s="71" t="str">
        <f>IF(SUMIFS('PLM002'!$K:$K,'PLM002'!$C:$C,CM$4,'PLM002'!$F:$F,$B39)=0,"",SUMIFS('PLM002'!$K:$K,'PLM002'!$C:$C,CM$4,'PLM002'!$F:$F,$B39))</f>
        <v/>
      </c>
      <c r="CO39" s="72" t="str">
        <f>IF(SUMIFS('PLM001-財務計算用'!$P:$P,'PLM001-財務計算用'!$J:$J,CO$4,'PLM001-財務計算用'!$A:$A,$B39)=0,"",SUMIFS('PLM001-財務計算用'!$P:$P,'PLM001-財務計算用'!$J:$J,CO$4,'PLM001-財務計算用'!$A:$A,$B39))</f>
        <v/>
      </c>
      <c r="CP39" s="71" t="str">
        <f>IF(SUMIFS('PLM002'!$K:$K,'PLM002'!$C:$C,CO$4,'PLM002'!$F:$F,$B39)=0,"",SUMIFS('PLM002'!$K:$K,'PLM002'!$C:$C,CO$4,'PLM002'!$F:$F,$B39))</f>
        <v/>
      </c>
      <c r="CQ39" s="72" t="str">
        <f>IF(SUMIFS('PLM001-財務計算用'!$P:$P,'PLM001-財務計算用'!$J:$J,CQ$4,'PLM001-財務計算用'!$A:$A,$B39)=0,"",SUMIFS('PLM001-財務計算用'!$P:$P,'PLM001-財務計算用'!$J:$J,CQ$4,'PLM001-財務計算用'!$A:$A,$B39))</f>
        <v/>
      </c>
      <c r="CR39" s="71" t="str">
        <f>IF(SUMIFS('PLM002'!$K:$K,'PLM002'!$C:$C,CQ$4,'PLM002'!$F:$F,$B39)=0,"",SUMIFS('PLM002'!$K:$K,'PLM002'!$C:$C,CQ$4,'PLM002'!$F:$F,$B39))</f>
        <v/>
      </c>
      <c r="CS39" s="72" t="str">
        <f>IF(SUMIFS('PLM001-財務計算用'!$P:$P,'PLM001-財務計算用'!$J:$J,CS$4,'PLM001-財務計算用'!$A:$A,$B39)=0,"",SUMIFS('PLM001-財務計算用'!$P:$P,'PLM001-財務計算用'!$J:$J,CS$4,'PLM001-財務計算用'!$A:$A,$B39))</f>
        <v/>
      </c>
      <c r="CT39" s="71" t="str">
        <f>IF(SUMIFS('PLM002'!$K:$K,'PLM002'!$C:$C,CS$4,'PLM002'!$F:$F,$B39)=0,"",SUMIFS('PLM002'!$K:$K,'PLM002'!$C:$C,CS$4,'PLM002'!$F:$F,$B39))</f>
        <v/>
      </c>
      <c r="CU39" s="72" t="str">
        <f>IF(SUMIFS('PLM001-財務計算用'!$P:$P,'PLM001-財務計算用'!$J:$J,CU$4,'PLM001-財務計算用'!$A:$A,$B39)=0,"",SUMIFS('PLM001-財務計算用'!$P:$P,'PLM001-財務計算用'!$J:$J,CU$4,'PLM001-財務計算用'!$A:$A,$B39))</f>
        <v/>
      </c>
      <c r="CV39" s="71" t="str">
        <f>IF(SUMIFS('PLM002'!$K:$K,'PLM002'!$C:$C,CU$4,'PLM002'!$F:$F,$B39)=0,"",SUMIFS('PLM002'!$K:$K,'PLM002'!$C:$C,CU$4,'PLM002'!$F:$F,$B39))</f>
        <v/>
      </c>
      <c r="CW39" s="72" t="str">
        <f>IF(SUMIFS('PLM001-財務計算用'!$P:$P,'PLM001-財務計算用'!$J:$J,CW$4,'PLM001-財務計算用'!$A:$A,$B39)=0,"",SUMIFS('PLM001-財務計算用'!$P:$P,'PLM001-財務計算用'!$J:$J,CW$4,'PLM001-財務計算用'!$A:$A,$B39))</f>
        <v/>
      </c>
      <c r="CX39" s="71" t="str">
        <f>IF(SUMIFS('PLM002'!$K:$K,'PLM002'!$C:$C,CW$4,'PLM002'!$F:$F,$B39)=0,"",SUMIFS('PLM002'!$K:$K,'PLM002'!$C:$C,CW$4,'PLM002'!$F:$F,$B39))</f>
        <v/>
      </c>
      <c r="CY39" s="72" t="str">
        <f>IF(SUMIFS('PLM001-財務計算用'!$P:$P,'PLM001-財務計算用'!$J:$J,CY$4,'PLM001-財務計算用'!$A:$A,$B39)=0,"",SUMIFS('PLM001-財務計算用'!$P:$P,'PLM001-財務計算用'!$J:$J,CY$4,'PLM001-財務計算用'!$A:$A,$B39))</f>
        <v/>
      </c>
      <c r="CZ39" s="71" t="str">
        <f>IF(SUMIFS('PLM002'!$K:$K,'PLM002'!$C:$C,CY$4,'PLM002'!$F:$F,$B39)=0,"",SUMIFS('PLM002'!$K:$K,'PLM002'!$C:$C,CY$4,'PLM002'!$F:$F,$B39))</f>
        <v/>
      </c>
      <c r="DA39" s="72" t="str">
        <f>IF(SUMIFS('PLM001-財務計算用'!$P:$P,'PLM001-財務計算用'!$J:$J,DA$4,'PLM001-財務計算用'!$A:$A,$B39)=0,"",SUMIFS('PLM001-財務計算用'!$P:$P,'PLM001-財務計算用'!$J:$J,DA$4,'PLM001-財務計算用'!$A:$A,$B39))</f>
        <v/>
      </c>
      <c r="DB39" s="71" t="str">
        <f>IF(SUMIFS('PLM002'!$K:$K,'PLM002'!$C:$C,DA$4,'PLM002'!$F:$F,$B39)=0,"",SUMIFS('PLM002'!$K:$K,'PLM002'!$C:$C,DA$4,'PLM002'!$F:$F,$B39))</f>
        <v/>
      </c>
      <c r="DC39" s="72" t="str">
        <f>IF(SUMIFS('PLM001-財務計算用'!$P:$P,'PLM001-財務計算用'!$J:$J,DC$4,'PLM001-財務計算用'!$A:$A,$B39)=0,"",SUMIFS('PLM001-財務計算用'!$P:$P,'PLM001-財務計算用'!$J:$J,DC$4,'PLM001-財務計算用'!$A:$A,$B39))</f>
        <v/>
      </c>
      <c r="DD39" s="71" t="str">
        <f>IF(SUMIFS('PLM002'!$K:$K,'PLM002'!$C:$C,DC$4,'PLM002'!$F:$F,$B39)=0,"",SUMIFS('PLM002'!$K:$K,'PLM002'!$C:$C,DC$4,'PLM002'!$F:$F,$B39))</f>
        <v/>
      </c>
      <c r="DE39" s="72" t="str">
        <f>IF(SUMIFS('PLM001-財務計算用'!$P:$P,'PLM001-財務計算用'!$J:$J,DE$4,'PLM001-財務計算用'!$A:$A,$B39)=0,"",SUMIFS('PLM001-財務計算用'!$P:$P,'PLM001-財務計算用'!$J:$J,DE$4,'PLM001-財務計算用'!$A:$A,$B39))</f>
        <v/>
      </c>
      <c r="DF39" s="71" t="str">
        <f>IF(SUMIFS('PLM002'!$K:$K,'PLM002'!$C:$C,DE$4,'PLM002'!$F:$F,$B39)=0,"",SUMIFS('PLM002'!$K:$K,'PLM002'!$C:$C,DE$4,'PLM002'!$F:$F,$B39))</f>
        <v/>
      </c>
      <c r="DG39" s="72" t="str">
        <f>IF(SUMIFS('PLM001-財務計算用'!$P:$P,'PLM001-財務計算用'!$J:$J,DG$4,'PLM001-財務計算用'!$A:$A,$B39)=0,"",SUMIFS('PLM001-財務計算用'!$P:$P,'PLM001-財務計算用'!$J:$J,DG$4,'PLM001-財務計算用'!$A:$A,$B39))</f>
        <v/>
      </c>
      <c r="DH39" s="71" t="str">
        <f>IF(SUMIFS('PLM002'!$K:$K,'PLM002'!$C:$C,DG$4,'PLM002'!$F:$F,$B39)=0,"",SUMIFS('PLM002'!$K:$K,'PLM002'!$C:$C,DG$4,'PLM002'!$F:$F,$B39))</f>
        <v/>
      </c>
      <c r="DI39" s="72" t="str">
        <f>IF(SUMIFS('PLM001-財務計算用'!$P:$P,'PLM001-財務計算用'!$J:$J,DI$4,'PLM001-財務計算用'!$A:$A,$B39)=0,"",SUMIFS('PLM001-財務計算用'!$P:$P,'PLM001-財務計算用'!$J:$J,DI$4,'PLM001-財務計算用'!$A:$A,$B39))</f>
        <v/>
      </c>
      <c r="DJ39" s="71" t="str">
        <f>IF(SUMIFS('PLM002'!$K:$K,'PLM002'!$C:$C,DI$4,'PLM002'!$F:$F,$B39)=0,"",SUMIFS('PLM002'!$K:$K,'PLM002'!$C:$C,DI$4,'PLM002'!$F:$F,$B39))</f>
        <v/>
      </c>
      <c r="DK39" s="72" t="str">
        <f>IF(SUMIFS('PLM001-財務計算用'!$P:$P,'PLM001-財務計算用'!$J:$J,DK$4,'PLM001-財務計算用'!$A:$A,$B39)=0,"",SUMIFS('PLM001-財務計算用'!$P:$P,'PLM001-財務計算用'!$J:$J,DK$4,'PLM001-財務計算用'!$A:$A,$B39))</f>
        <v/>
      </c>
      <c r="DL39" s="71" t="str">
        <f>IF(SUMIFS('PLM002'!$K:$K,'PLM002'!$C:$C,DK$4,'PLM002'!$F:$F,$B39)=0,"",SUMIFS('PLM002'!$K:$K,'PLM002'!$C:$C,DK$4,'PLM002'!$F:$F,$B39))</f>
        <v/>
      </c>
      <c r="DM39" s="72" t="str">
        <f>IF(SUMIFS('PLM001-財務計算用'!$P:$P,'PLM001-財務計算用'!$J:$J,DM$4,'PLM001-財務計算用'!$A:$A,$B39)=0,"",SUMIFS('PLM001-財務計算用'!$P:$P,'PLM001-財務計算用'!$J:$J,DM$4,'PLM001-財務計算用'!$A:$A,$B39))</f>
        <v/>
      </c>
      <c r="DN39" s="71" t="str">
        <f>IF(SUMIFS('PLM002'!$K:$K,'PLM002'!$C:$C,DM$4,'PLM002'!$F:$F,$B39)=0,"",SUMIFS('PLM002'!$K:$K,'PLM002'!$C:$C,DM$4,'PLM002'!$F:$F,$B39))</f>
        <v/>
      </c>
      <c r="DO39" s="72" t="str">
        <f>IF(SUMIFS('PLM001-財務計算用'!$P:$P,'PLM001-財務計算用'!$J:$J,DO$4,'PLM001-財務計算用'!$A:$A,$B39)=0,"",SUMIFS('PLM001-財務計算用'!$P:$P,'PLM001-財務計算用'!$J:$J,DO$4,'PLM001-財務計算用'!$A:$A,$B39))</f>
        <v/>
      </c>
      <c r="DP39" s="71" t="str">
        <f>IF(SUMIFS('PLM002'!$K:$K,'PLM002'!$C:$C,DO$4,'PLM002'!$F:$F,$B39)=0,"",SUMIFS('PLM002'!$K:$K,'PLM002'!$C:$C,DO$4,'PLM002'!$F:$F,$B39))</f>
        <v/>
      </c>
      <c r="DQ39" s="72" t="str">
        <f>IF(SUMIFS('PLM001-財務計算用'!$P:$P,'PLM001-財務計算用'!$J:$J,DQ$4,'PLM001-財務計算用'!$A:$A,$B39)=0,"",SUMIFS('PLM001-財務計算用'!$P:$P,'PLM001-財務計算用'!$J:$J,DQ$4,'PLM001-財務計算用'!$A:$A,$B39))</f>
        <v/>
      </c>
      <c r="DR39" s="71" t="str">
        <f>IF(SUMIFS('PLM002'!$K:$K,'PLM002'!$C:$C,DQ$4,'PLM002'!$F:$F,$B39)=0,"",SUMIFS('PLM002'!$K:$K,'PLM002'!$C:$C,DQ$4,'PLM002'!$F:$F,$B39))</f>
        <v/>
      </c>
      <c r="DS39" s="72" t="str">
        <f>IF(SUMIFS('PLM001-財務計算用'!$P:$P,'PLM001-財務計算用'!$J:$J,DS$4,'PLM001-財務計算用'!$A:$A,$B39)=0,"",SUMIFS('PLM001-財務計算用'!$P:$P,'PLM001-財務計算用'!$J:$J,DS$4,'PLM001-財務計算用'!$A:$A,$B39))</f>
        <v/>
      </c>
      <c r="DT39" s="71" t="str">
        <f>IF(SUMIFS('PLM002'!$K:$K,'PLM002'!$C:$C,DS$4,'PLM002'!$F:$F,$B39)=0,"",SUMIFS('PLM002'!$K:$K,'PLM002'!$C:$C,DS$4,'PLM002'!$F:$F,$B39))</f>
        <v/>
      </c>
      <c r="DU39" s="72" t="str">
        <f>IF(SUMIFS('PLM001-財務計算用'!$P:$P,'PLM001-財務計算用'!$J:$J,DU$4,'PLM001-財務計算用'!$A:$A,$B39)=0,"",SUMIFS('PLM001-財務計算用'!$P:$P,'PLM001-財務計算用'!$J:$J,DU$4,'PLM001-財務計算用'!$A:$A,$B39))</f>
        <v/>
      </c>
      <c r="DV39" s="71" t="str">
        <f>IF(SUMIFS('PLM002'!$K:$K,'PLM002'!$C:$C,DU$4,'PLM002'!$F:$F,$B39)=0,"",SUMIFS('PLM002'!$K:$K,'PLM002'!$C:$C,DU$4,'PLM002'!$F:$F,$B39))</f>
        <v/>
      </c>
      <c r="DW39" s="72" t="str">
        <f>IF(SUMIFS('PLM001-財務計算用'!$P:$P,'PLM001-財務計算用'!$J:$J,DW$4,'PLM001-財務計算用'!$A:$A,$B39)=0,"",SUMIFS('PLM001-財務計算用'!$P:$P,'PLM001-財務計算用'!$J:$J,DW$4,'PLM001-財務計算用'!$A:$A,$B39))</f>
        <v/>
      </c>
      <c r="DX39" s="71" t="str">
        <f>IF(SUMIFS('PLM002'!$K:$K,'PLM002'!$C:$C,DW$4,'PLM002'!$F:$F,$B39)=0,"",SUMIFS('PLM002'!$K:$K,'PLM002'!$C:$C,DW$4,'PLM002'!$F:$F,$B39))</f>
        <v/>
      </c>
      <c r="DY39" s="72" t="str">
        <f>IF(SUMIFS('PLM001-財務計算用'!$P:$P,'PLM001-財務計算用'!$J:$J,DY$4,'PLM001-財務計算用'!$A:$A,$B39)=0,"",SUMIFS('PLM001-財務計算用'!$P:$P,'PLM001-財務計算用'!$J:$J,DY$4,'PLM001-財務計算用'!$A:$A,$B39))</f>
        <v/>
      </c>
      <c r="DZ39" s="71" t="str">
        <f>IF(SUMIFS('PLM002'!$K:$K,'PLM002'!$C:$C,DY$4,'PLM002'!$F:$F,$B39)=0,"",SUMIFS('PLM002'!$K:$K,'PLM002'!$C:$C,DY$4,'PLM002'!$F:$F,$B39))</f>
        <v/>
      </c>
      <c r="EA39" s="72" t="str">
        <f>IF(SUMIFS('PLM001-財務計算用'!$P:$P,'PLM001-財務計算用'!$J:$J,EA$4,'PLM001-財務計算用'!$A:$A,$B39)=0,"",SUMIFS('PLM001-財務計算用'!$P:$P,'PLM001-財務計算用'!$J:$J,EA$4,'PLM001-財務計算用'!$A:$A,$B39))</f>
        <v/>
      </c>
      <c r="EB39" s="71" t="str">
        <f>IF(SUMIFS('PLM002'!$K:$K,'PLM002'!$C:$C,EA$4,'PLM002'!$F:$F,$B39)=0,"",SUMIFS('PLM002'!$K:$K,'PLM002'!$C:$C,EA$4,'PLM002'!$F:$F,$B39))</f>
        <v/>
      </c>
      <c r="EC39" s="72" t="str">
        <f>IF(SUMIFS('PLM001-財務計算用'!$P:$P,'PLM001-財務計算用'!$J:$J,EC$4,'PLM001-財務計算用'!$A:$A,$B39)=0,"",SUMIFS('PLM001-財務計算用'!$P:$P,'PLM001-財務計算用'!$J:$J,EC$4,'PLM001-財務計算用'!$A:$A,$B39))</f>
        <v/>
      </c>
      <c r="ED39" s="71" t="str">
        <f>IF(SUMIFS('PLM002'!$K:$K,'PLM002'!$C:$C,EC$4,'PLM002'!$F:$F,$B39)=0,"",SUMIFS('PLM002'!$K:$K,'PLM002'!$C:$C,EC$4,'PLM002'!$F:$F,$B39))</f>
        <v/>
      </c>
    </row>
    <row r="40" spans="1:134" ht="12.75" customHeight="1">
      <c r="A40" s="96">
        <f>'PLM014'!A41</f>
        <v>0</v>
      </c>
      <c r="B40" s="178"/>
      <c r="C40" s="131">
        <f>'PLM014'!C41</f>
        <v>0</v>
      </c>
      <c r="D40" s="97" t="str">
        <f t="shared" si="11"/>
        <v>()  0</v>
      </c>
      <c r="E40" s="97">
        <f>'PLM014'!E41</f>
        <v>0</v>
      </c>
      <c r="F40" s="97">
        <f>'PLM014'!F41</f>
        <v>0</v>
      </c>
      <c r="G40" s="97">
        <f>'PLM014'!G41</f>
        <v>0</v>
      </c>
      <c r="H40" s="98">
        <f>'PLM014'!H41</f>
        <v>0</v>
      </c>
      <c r="I40" s="98">
        <f>'PLM014'!I41</f>
        <v>0</v>
      </c>
      <c r="J40" s="99">
        <f t="shared" si="7"/>
        <v>0</v>
      </c>
      <c r="K40" s="150"/>
      <c r="L40" s="150"/>
      <c r="M40" s="98">
        <f>IF(ISERROR('PLM014'!L41),"",('PLM014'!L41))</f>
        <v>0</v>
      </c>
      <c r="N40" s="237" t="str">
        <f>IF(IF(ISERROR('PLM014'!N41),"",('PLM014'!N41))=0,"",IF(ISERROR('PLM014'!N41),"",('PLM014'!N41)))</f>
        <v/>
      </c>
      <c r="O40" s="99" t="str">
        <f t="shared" si="0"/>
        <v/>
      </c>
      <c r="P40" s="98">
        <f t="shared" ca="1" si="1"/>
        <v>46044</v>
      </c>
      <c r="Q40" s="99">
        <f t="shared" ca="1" si="2"/>
        <v>46044</v>
      </c>
      <c r="R40" s="100">
        <f>'PLM014'!Q41/100</f>
        <v>0</v>
      </c>
      <c r="S40" s="139" t="str">
        <f t="shared" ca="1" si="3"/>
        <v/>
      </c>
      <c r="U40" s="101" t="str">
        <f t="shared" si="12"/>
        <v>未登入</v>
      </c>
      <c r="V40" s="101">
        <f t="shared" si="13"/>
        <v>0</v>
      </c>
      <c r="W40" s="101" t="str">
        <f>IF(SUMIFS('PLM001-財務計算用'!$P:$P,'PLM001-財務計算用'!$A:$A,B40)=0,"未登入",SUMIFS('PLM001-財務計算用'!$P:$P,'PLM001-財務計算用'!$A:$A,B40))</f>
        <v>未登入</v>
      </c>
      <c r="X40" s="101">
        <f>SUMIFS('PLM002'!$K:$K,'PLM002'!$F:$F,$B40)</f>
        <v>0</v>
      </c>
      <c r="Y40" s="72" t="str">
        <f>IF(SUMIFS('PLM001-財務計算用'!$P:$P,'PLM001-財務計算用'!$J:$J,Y$4,'PLM001-財務計算用'!$A:$A,$B40)=0,"",SUMIFS('PLM001-財務計算用'!$P:$P,'PLM001-財務計算用'!$J:$J,Y$4,'PLM001-財務計算用'!$A:$A,$B40))</f>
        <v/>
      </c>
      <c r="Z40" s="71" t="str">
        <f>IF(SUMIFS('PLM002'!$K:$K,'PLM002'!$C:$C,Y$4,'PLM002'!$F:$F,$B40)=0,"",SUMIFS('PLM002'!$K:$K,'PLM002'!$C:$C,Y$4,'PLM002'!$F:$F,$B40))</f>
        <v/>
      </c>
      <c r="AA40" s="72" t="str">
        <f>IF(SUMIFS('PLM001-財務計算用'!$P:$P,'PLM001-財務計算用'!$J:$J,AA$4,'PLM001-財務計算用'!$A:$A,$B40)=0,"",SUMIFS('PLM001-財務計算用'!$P:$P,'PLM001-財務計算用'!$J:$J,AA$4,'PLM001-財務計算用'!$A:$A,$B40))</f>
        <v/>
      </c>
      <c r="AB40" s="71" t="str">
        <f>IF(SUMIFS('PLM002'!$K:$K,'PLM002'!$C:$C,AA$4,'PLM002'!$F:$F,$B40)=0,"",SUMIFS('PLM002'!$K:$K,'PLM002'!$C:$C,AA$4,'PLM002'!$F:$F,$B40))</f>
        <v/>
      </c>
      <c r="AC40" s="72" t="str">
        <f>IF(SUMIFS('PLM001-財務計算用'!$P:$P,'PLM001-財務計算用'!$J:$J,AC$4,'PLM001-財務計算用'!$A:$A,$B40)=0,"",SUMIFS('PLM001-財務計算用'!$P:$P,'PLM001-財務計算用'!$J:$J,AC$4,'PLM001-財務計算用'!$A:$A,$B40))</f>
        <v/>
      </c>
      <c r="AD40" s="71" t="str">
        <f>IF(SUMIFS('PLM002'!$K:$K,'PLM002'!$C:$C,AC$4,'PLM002'!$F:$F,$B40)=0,"",SUMIFS('PLM002'!$K:$K,'PLM002'!$C:$C,AC$4,'PLM002'!$F:$F,$B40))</f>
        <v/>
      </c>
      <c r="AE40" s="72" t="str">
        <f>IF(SUMIFS('PLM001-財務計算用'!$P:$P,'PLM001-財務計算用'!$J:$J,AE$4,'PLM001-財務計算用'!$A:$A,$B40)=0,"",SUMIFS('PLM001-財務計算用'!$P:$P,'PLM001-財務計算用'!$J:$J,AE$4,'PLM001-財務計算用'!$A:$A,$B40))</f>
        <v/>
      </c>
      <c r="AF40" s="71" t="str">
        <f>IF(SUMIFS('PLM002'!$K:$K,'PLM002'!$C:$C,AE$4,'PLM002'!$F:$F,$B40)=0,"",SUMIFS('PLM002'!$K:$K,'PLM002'!$C:$C,AE$4,'PLM002'!$F:$F,$B40))</f>
        <v/>
      </c>
      <c r="AG40" s="72" t="str">
        <f>IF(SUMIFS('PLM001-財務計算用'!$P:$P,'PLM001-財務計算用'!$J:$J,AG$4,'PLM001-財務計算用'!$A:$A,$B40)=0,"",SUMIFS('PLM001-財務計算用'!$P:$P,'PLM001-財務計算用'!$J:$J,AG$4,'PLM001-財務計算用'!$A:$A,$B40))</f>
        <v/>
      </c>
      <c r="AH40" s="71" t="str">
        <f>IF(SUMIFS('PLM002'!$K:$K,'PLM002'!$C:$C,AG$4,'PLM002'!$F:$F,$B40)=0,"",SUMIFS('PLM002'!$K:$K,'PLM002'!$C:$C,AG$4,'PLM002'!$F:$F,$B40))</f>
        <v/>
      </c>
      <c r="AI40" s="72" t="str">
        <f>IF(SUMIFS('PLM001-財務計算用'!$P:$P,'PLM001-財務計算用'!$J:$J,AI$4,'PLM001-財務計算用'!$A:$A,$B40)=0,"",SUMIFS('PLM001-財務計算用'!$P:$P,'PLM001-財務計算用'!$J:$J,AI$4,'PLM001-財務計算用'!$A:$A,$B40))</f>
        <v/>
      </c>
      <c r="AJ40" s="71" t="str">
        <f>IF(SUMIFS('PLM002'!$K:$K,'PLM002'!$C:$C,AI$4,'PLM002'!$F:$F,$B40)=0,"",SUMIFS('PLM002'!$K:$K,'PLM002'!$C:$C,AI$4,'PLM002'!$F:$F,$B40))</f>
        <v/>
      </c>
      <c r="AK40" s="72" t="str">
        <f>IF(SUMIFS('PLM001-財務計算用'!$P:$P,'PLM001-財務計算用'!$J:$J,AK$4,'PLM001-財務計算用'!$A:$A,$B40)=0,"",SUMIFS('PLM001-財務計算用'!$P:$P,'PLM001-財務計算用'!$J:$J,AK$4,'PLM001-財務計算用'!$A:$A,$B40))</f>
        <v/>
      </c>
      <c r="AL40" s="71" t="str">
        <f>IF(SUMIFS('PLM002'!$K:$K,'PLM002'!$C:$C,AK$4,'PLM002'!$F:$F,$B40)=0,"",SUMIFS('PLM002'!$K:$K,'PLM002'!$C:$C,AK$4,'PLM002'!$F:$F,$B40))</f>
        <v/>
      </c>
      <c r="AM40" s="72" t="str">
        <f>IF(SUMIFS('PLM001-財務計算用'!$P:$P,'PLM001-財務計算用'!$J:$J,AM$4,'PLM001-財務計算用'!$A:$A,$B40)=0,"",SUMIFS('PLM001-財務計算用'!$P:$P,'PLM001-財務計算用'!$J:$J,AM$4,'PLM001-財務計算用'!$A:$A,$B40))</f>
        <v/>
      </c>
      <c r="AN40" s="71" t="str">
        <f>IF(SUMIFS('PLM002'!$K:$K,'PLM002'!$C:$C,AM$4,'PLM002'!$F:$F,$B40)=0,"",SUMIFS('PLM002'!$K:$K,'PLM002'!$C:$C,AM$4,'PLM002'!$F:$F,$B40))</f>
        <v/>
      </c>
      <c r="AO40" s="72" t="str">
        <f>IF(SUMIFS('PLM001-財務計算用'!$P:$P,'PLM001-財務計算用'!$J:$J,AO$4,'PLM001-財務計算用'!$A:$A,$B40)=0,"",SUMIFS('PLM001-財務計算用'!$P:$P,'PLM001-財務計算用'!$J:$J,AO$4,'PLM001-財務計算用'!$A:$A,$B40))</f>
        <v/>
      </c>
      <c r="AP40" s="71" t="str">
        <f>IF(SUMIFS('PLM002'!$K:$K,'PLM002'!$C:$C,AO$4,'PLM002'!$F:$F,$B40)=0,"",SUMIFS('PLM002'!$K:$K,'PLM002'!$C:$C,AO$4,'PLM002'!$F:$F,$B40))</f>
        <v/>
      </c>
      <c r="AQ40" s="72" t="str">
        <f>IF(SUMIFS('PLM001-財務計算用'!$P:$P,'PLM001-財務計算用'!$J:$J,AQ$4,'PLM001-財務計算用'!$A:$A,$B40)=0,"",SUMIFS('PLM001-財務計算用'!$P:$P,'PLM001-財務計算用'!$J:$J,AQ$4,'PLM001-財務計算用'!$A:$A,$B40))</f>
        <v/>
      </c>
      <c r="AR40" s="71" t="str">
        <f>IF(SUMIFS('PLM002'!$K:$K,'PLM002'!$C:$C,AQ$4,'PLM002'!$F:$F,$B40)=0,"",SUMIFS('PLM002'!$K:$K,'PLM002'!$C:$C,AQ$4,'PLM002'!$F:$F,$B40))</f>
        <v/>
      </c>
      <c r="AS40" s="72" t="str">
        <f>IF(SUMIFS('PLM001-財務計算用'!$P:$P,'PLM001-財務計算用'!$J:$J,AS$4,'PLM001-財務計算用'!$A:$A,$B40)=0,"",SUMIFS('PLM001-財務計算用'!$P:$P,'PLM001-財務計算用'!$J:$J,AS$4,'PLM001-財務計算用'!$A:$A,$B40))</f>
        <v/>
      </c>
      <c r="AT40" s="71" t="str">
        <f>IF(SUMIFS('PLM002'!$K:$K,'PLM002'!$C:$C,AS$4,'PLM002'!$F:$F,$B40)=0,"",SUMIFS('PLM002'!$K:$K,'PLM002'!$C:$C,AS$4,'PLM002'!$F:$F,$B40))</f>
        <v/>
      </c>
      <c r="AU40" s="72" t="str">
        <f>IF(SUMIFS('PLM001-財務計算用'!$P:$P,'PLM001-財務計算用'!$J:$J,AU$4,'PLM001-財務計算用'!$A:$A,$B40)=0,"",SUMIFS('PLM001-財務計算用'!$P:$P,'PLM001-財務計算用'!$J:$J,AU$4,'PLM001-財務計算用'!$A:$A,$B40))</f>
        <v/>
      </c>
      <c r="AV40" s="71" t="str">
        <f>IF(SUMIFS('PLM002'!$K:$K,'PLM002'!$C:$C,AU$4,'PLM002'!$F:$F,$B40)=0,"",SUMIFS('PLM002'!$K:$K,'PLM002'!$C:$C,AU$4,'PLM002'!$F:$F,$B40))</f>
        <v/>
      </c>
      <c r="AW40" s="72" t="str">
        <f>IF(SUMIFS('PLM001-財務計算用'!$P:$P,'PLM001-財務計算用'!$J:$J,AW$4,'PLM001-財務計算用'!$A:$A,$B40)=0,"",SUMIFS('PLM001-財務計算用'!$P:$P,'PLM001-財務計算用'!$J:$J,AW$4,'PLM001-財務計算用'!$A:$A,$B40))</f>
        <v/>
      </c>
      <c r="AX40" s="71" t="str">
        <f>IF(SUMIFS('PLM002'!$K:$K,'PLM002'!$C:$C,AW$4,'PLM002'!$F:$F,$B40)=0,"",SUMIFS('PLM002'!$K:$K,'PLM002'!$C:$C,AW$4,'PLM002'!$F:$F,$B40))</f>
        <v/>
      </c>
      <c r="AY40" s="72" t="str">
        <f>IF(SUMIFS('PLM001-財務計算用'!$P:$P,'PLM001-財務計算用'!$J:$J,AY$4,'PLM001-財務計算用'!$A:$A,$B40)=0,"",SUMIFS('PLM001-財務計算用'!$P:$P,'PLM001-財務計算用'!$J:$J,AY$4,'PLM001-財務計算用'!$A:$A,$B40))</f>
        <v/>
      </c>
      <c r="AZ40" s="71" t="str">
        <f>IF(SUMIFS('PLM002'!$K:$K,'PLM002'!$C:$C,AY$4,'PLM002'!$F:$F,$B40)=0,"",SUMIFS('PLM002'!$K:$K,'PLM002'!$C:$C,AY$4,'PLM002'!$F:$F,$B40))</f>
        <v/>
      </c>
      <c r="BA40" s="72" t="str">
        <f>IF(SUMIFS('PLM001-財務計算用'!$P:$P,'PLM001-財務計算用'!$J:$J,BA$4,'PLM001-財務計算用'!$A:$A,$B40)=0,"",SUMIFS('PLM001-財務計算用'!$P:$P,'PLM001-財務計算用'!$J:$J,BA$4,'PLM001-財務計算用'!$A:$A,$B40))</f>
        <v/>
      </c>
      <c r="BB40" s="71" t="str">
        <f>IF(SUMIFS('PLM002'!$K:$K,'PLM002'!$C:$C,BA$4,'PLM002'!$F:$F,$B40)=0,"",SUMIFS('PLM002'!$K:$K,'PLM002'!$C:$C,BA$4,'PLM002'!$F:$F,$B40))</f>
        <v/>
      </c>
      <c r="BC40" s="72" t="str">
        <f>IF(SUMIFS('PLM001-財務計算用'!$P:$P,'PLM001-財務計算用'!$J:$J,BC$4,'PLM001-財務計算用'!$A:$A,$B40)=0,"",SUMIFS('PLM001-財務計算用'!$P:$P,'PLM001-財務計算用'!$J:$J,BC$4,'PLM001-財務計算用'!$A:$A,$B40))</f>
        <v/>
      </c>
      <c r="BD40" s="71" t="str">
        <f>IF(SUMIFS('PLM002'!$K:$K,'PLM002'!$C:$C,BC$4,'PLM002'!$F:$F,$B40)=0,"",SUMIFS('PLM002'!$K:$K,'PLM002'!$C:$C,BC$4,'PLM002'!$F:$F,$B40))</f>
        <v/>
      </c>
      <c r="BE40" s="72" t="str">
        <f>IF(SUMIFS('PLM001-財務計算用'!$P:$P,'PLM001-財務計算用'!$J:$J,BE$4,'PLM001-財務計算用'!$A:$A,$B40)=0,"",SUMIFS('PLM001-財務計算用'!$P:$P,'PLM001-財務計算用'!$J:$J,BE$4,'PLM001-財務計算用'!$A:$A,$B40))</f>
        <v/>
      </c>
      <c r="BF40" s="71" t="str">
        <f>IF(SUMIFS('PLM002'!$K:$K,'PLM002'!$C:$C,BE$4,'PLM002'!$F:$F,$B40)=0,"",SUMIFS('PLM002'!$K:$K,'PLM002'!$C:$C,BE$4,'PLM002'!$F:$F,$B40))</f>
        <v/>
      </c>
      <c r="BG40" s="72" t="str">
        <f>IF(SUMIFS('PLM001-財務計算用'!$P:$P,'PLM001-財務計算用'!$J:$J,BG$4,'PLM001-財務計算用'!$A:$A,$B40)=0,"",SUMIFS('PLM001-財務計算用'!$P:$P,'PLM001-財務計算用'!$J:$J,BG$4,'PLM001-財務計算用'!$A:$A,$B40))</f>
        <v/>
      </c>
      <c r="BH40" s="71" t="str">
        <f>IF(SUMIFS('PLM002'!$K:$K,'PLM002'!$C:$C,BG$4,'PLM002'!$F:$F,$B40)=0,"",SUMIFS('PLM002'!$K:$K,'PLM002'!$C:$C,BG$4,'PLM002'!$F:$F,$B40))</f>
        <v/>
      </c>
      <c r="BI40" s="72" t="str">
        <f>IF(SUMIFS('PLM001-財務計算用'!$P:$P,'PLM001-財務計算用'!$J:$J,BI$4,'PLM001-財務計算用'!$A:$A,$B40)=0,"",SUMIFS('PLM001-財務計算用'!$P:$P,'PLM001-財務計算用'!$J:$J,BI$4,'PLM001-財務計算用'!$A:$A,$B40))</f>
        <v/>
      </c>
      <c r="BJ40" s="71" t="str">
        <f>IF(SUMIFS('PLM002'!$K:$K,'PLM002'!$C:$C,BI$4,'PLM002'!$F:$F,$B40)=0,"",SUMIFS('PLM002'!$K:$K,'PLM002'!$C:$C,BI$4,'PLM002'!$F:$F,$B40))</f>
        <v/>
      </c>
      <c r="BK40" s="72" t="str">
        <f>IF(SUMIFS('PLM001-財務計算用'!$P:$P,'PLM001-財務計算用'!$J:$J,BK$4,'PLM001-財務計算用'!$A:$A,$B40)=0,"",SUMIFS('PLM001-財務計算用'!$P:$P,'PLM001-財務計算用'!$J:$J,BK$4,'PLM001-財務計算用'!$A:$A,$B40))</f>
        <v/>
      </c>
      <c r="BL40" s="71" t="str">
        <f>IF(SUMIFS('PLM002'!$K:$K,'PLM002'!$C:$C,BK$4,'PLM002'!$F:$F,$B40)=0,"",SUMIFS('PLM002'!$K:$K,'PLM002'!$C:$C,BK$4,'PLM002'!$F:$F,$B40))</f>
        <v/>
      </c>
      <c r="BM40" s="72" t="str">
        <f>IF(SUMIFS('PLM001-財務計算用'!$P:$P,'PLM001-財務計算用'!$J:$J,BM$4,'PLM001-財務計算用'!$A:$A,$B40)=0,"",SUMIFS('PLM001-財務計算用'!$P:$P,'PLM001-財務計算用'!$J:$J,BM$4,'PLM001-財務計算用'!$A:$A,$B40))</f>
        <v/>
      </c>
      <c r="BN40" s="71" t="str">
        <f>IF(SUMIFS('PLM002'!$K:$K,'PLM002'!$C:$C,BM$4,'PLM002'!$F:$F,$B40)=0,"",SUMIFS('PLM002'!$K:$K,'PLM002'!$C:$C,BM$4,'PLM002'!$F:$F,$B40))</f>
        <v/>
      </c>
      <c r="BO40" s="72" t="str">
        <f>IF(SUMIFS('PLM001-財務計算用'!$P:$P,'PLM001-財務計算用'!$J:$J,BO$4,'PLM001-財務計算用'!$A:$A,$B40)=0,"",SUMIFS('PLM001-財務計算用'!$P:$P,'PLM001-財務計算用'!$J:$J,BO$4,'PLM001-財務計算用'!$A:$A,$B40))</f>
        <v/>
      </c>
      <c r="BP40" s="71" t="str">
        <f>IF(SUMIFS('PLM002'!$K:$K,'PLM002'!$C:$C,BO$4,'PLM002'!$F:$F,$B40)=0,"",SUMIFS('PLM002'!$K:$K,'PLM002'!$C:$C,BO$4,'PLM002'!$F:$F,$B40))</f>
        <v/>
      </c>
      <c r="BQ40" s="72" t="str">
        <f>IF(SUMIFS('PLM001-財務計算用'!$P:$P,'PLM001-財務計算用'!$J:$J,BQ$4,'PLM001-財務計算用'!$A:$A,$B40)=0,"",SUMIFS('PLM001-財務計算用'!$P:$P,'PLM001-財務計算用'!$J:$J,BQ$4,'PLM001-財務計算用'!$A:$A,$B40))</f>
        <v/>
      </c>
      <c r="BR40" s="71" t="str">
        <f>IF(SUMIFS('PLM002'!$K:$K,'PLM002'!$C:$C,BQ$4,'PLM002'!$F:$F,$B40)=0,"",SUMIFS('PLM002'!$K:$K,'PLM002'!$C:$C,BQ$4,'PLM002'!$F:$F,$B40))</f>
        <v/>
      </c>
      <c r="BS40" s="72" t="str">
        <f>IF(SUMIFS('PLM001-財務計算用'!$P:$P,'PLM001-財務計算用'!$J:$J,BS$4,'PLM001-財務計算用'!$A:$A,$B40)=0,"",SUMIFS('PLM001-財務計算用'!$P:$P,'PLM001-財務計算用'!$J:$J,BS$4,'PLM001-財務計算用'!$A:$A,$B40))</f>
        <v/>
      </c>
      <c r="BT40" s="71" t="str">
        <f>IF(SUMIFS('PLM002'!$K:$K,'PLM002'!$C:$C,BS$4,'PLM002'!$F:$F,$B40)=0,"",SUMIFS('PLM002'!$K:$K,'PLM002'!$C:$C,BS$4,'PLM002'!$F:$F,$B40))</f>
        <v/>
      </c>
      <c r="BU40" s="72" t="str">
        <f>IF(SUMIFS('PLM001-財務計算用'!$P:$P,'PLM001-財務計算用'!$J:$J,BU$4,'PLM001-財務計算用'!$A:$A,$B40)=0,"",SUMIFS('PLM001-財務計算用'!$P:$P,'PLM001-財務計算用'!$J:$J,BU$4,'PLM001-財務計算用'!$A:$A,$B40))</f>
        <v/>
      </c>
      <c r="BV40" s="71" t="str">
        <f>IF(SUMIFS('PLM002'!$K:$K,'PLM002'!$C:$C,BU$4,'PLM002'!$F:$F,$B40)=0,"",SUMIFS('PLM002'!$K:$K,'PLM002'!$C:$C,BU$4,'PLM002'!$F:$F,$B40))</f>
        <v/>
      </c>
      <c r="BW40" s="72" t="str">
        <f>IF(SUMIFS('PLM001-財務計算用'!$P:$P,'PLM001-財務計算用'!$J:$J,BW$4,'PLM001-財務計算用'!$A:$A,$B40)=0,"",SUMIFS('PLM001-財務計算用'!$P:$P,'PLM001-財務計算用'!$J:$J,BW$4,'PLM001-財務計算用'!$A:$A,$B40))</f>
        <v/>
      </c>
      <c r="BX40" s="71" t="str">
        <f>IF(SUMIFS('PLM002'!$K:$K,'PLM002'!$C:$C,BW$4,'PLM002'!$F:$F,$B40)=0,"",SUMIFS('PLM002'!$K:$K,'PLM002'!$C:$C,BW$4,'PLM002'!$F:$F,$B40))</f>
        <v/>
      </c>
      <c r="BY40" s="72" t="str">
        <f>IF(SUMIFS('PLM001-財務計算用'!$P:$P,'PLM001-財務計算用'!$J:$J,BY$4,'PLM001-財務計算用'!$A:$A,$B40)=0,"",SUMIFS('PLM001-財務計算用'!$P:$P,'PLM001-財務計算用'!$J:$J,BY$4,'PLM001-財務計算用'!$A:$A,$B40))</f>
        <v/>
      </c>
      <c r="BZ40" s="71" t="str">
        <f>IF(SUMIFS('PLM002'!$K:$K,'PLM002'!$C:$C,BY$4,'PLM002'!$F:$F,$B40)=0,"",SUMIFS('PLM002'!$K:$K,'PLM002'!$C:$C,BY$4,'PLM002'!$F:$F,$B40))</f>
        <v/>
      </c>
      <c r="CA40" s="72" t="str">
        <f>IF(SUMIFS('PLM001-財務計算用'!$P:$P,'PLM001-財務計算用'!$J:$J,CA$4,'PLM001-財務計算用'!$A:$A,$B40)=0,"",SUMIFS('PLM001-財務計算用'!$P:$P,'PLM001-財務計算用'!$J:$J,CA$4,'PLM001-財務計算用'!$A:$A,$B40))</f>
        <v/>
      </c>
      <c r="CB40" s="71" t="str">
        <f>IF(SUMIFS('PLM002'!$K:$K,'PLM002'!$C:$C,CA$4,'PLM002'!$F:$F,$B40)=0,"",SUMIFS('PLM002'!$K:$K,'PLM002'!$C:$C,CA$4,'PLM002'!$F:$F,$B40))</f>
        <v/>
      </c>
      <c r="CC40" s="72" t="str">
        <f>IF(SUMIFS('PLM001-財務計算用'!$P:$P,'PLM001-財務計算用'!$J:$J,CC$4,'PLM001-財務計算用'!$A:$A,$B40)=0,"",SUMIFS('PLM001-財務計算用'!$P:$P,'PLM001-財務計算用'!$J:$J,CC$4,'PLM001-財務計算用'!$A:$A,$B40))</f>
        <v/>
      </c>
      <c r="CD40" s="71" t="str">
        <f>IF(SUMIFS('PLM002'!$K:$K,'PLM002'!$C:$C,CC$4,'PLM002'!$F:$F,$B40)=0,"",SUMIFS('PLM002'!$K:$K,'PLM002'!$C:$C,CC$4,'PLM002'!$F:$F,$B40))</f>
        <v/>
      </c>
      <c r="CE40" s="72" t="str">
        <f>IF(SUMIFS('PLM001-財務計算用'!$P:$P,'PLM001-財務計算用'!$J:$J,CE$4,'PLM001-財務計算用'!$A:$A,$B40)=0,"",SUMIFS('PLM001-財務計算用'!$P:$P,'PLM001-財務計算用'!$J:$J,CE$4,'PLM001-財務計算用'!$A:$A,$B40))</f>
        <v/>
      </c>
      <c r="CF40" s="71" t="str">
        <f>IF(SUMIFS('PLM002'!$K:$K,'PLM002'!$C:$C,CE$4,'PLM002'!$F:$F,$B40)=0,"",SUMIFS('PLM002'!$K:$K,'PLM002'!$C:$C,CE$4,'PLM002'!$F:$F,$B40))</f>
        <v/>
      </c>
      <c r="CG40" s="72" t="str">
        <f>IF(SUMIFS('PLM001-財務計算用'!$P:$P,'PLM001-財務計算用'!$J:$J,CG$4,'PLM001-財務計算用'!$A:$A,$B40)=0,"",SUMIFS('PLM001-財務計算用'!$P:$P,'PLM001-財務計算用'!$J:$J,CG$4,'PLM001-財務計算用'!$A:$A,$B40))</f>
        <v/>
      </c>
      <c r="CH40" s="71" t="str">
        <f>IF(SUMIFS('PLM002'!$K:$K,'PLM002'!$C:$C,CG$4,'PLM002'!$F:$F,$B40)=0,"",SUMIFS('PLM002'!$K:$K,'PLM002'!$C:$C,CG$4,'PLM002'!$F:$F,$B40))</f>
        <v/>
      </c>
      <c r="CI40" s="72" t="str">
        <f>IF(SUMIFS('PLM001-財務計算用'!$P:$P,'PLM001-財務計算用'!$J:$J,CI$4,'PLM001-財務計算用'!$A:$A,$B40)=0,"",SUMIFS('PLM001-財務計算用'!$P:$P,'PLM001-財務計算用'!$J:$J,CI$4,'PLM001-財務計算用'!$A:$A,$B40))</f>
        <v/>
      </c>
      <c r="CJ40" s="71" t="str">
        <f>IF(SUMIFS('PLM002'!$K:$K,'PLM002'!$C:$C,CI$4,'PLM002'!$F:$F,$B40)=0,"",SUMIFS('PLM002'!$K:$K,'PLM002'!$C:$C,CI$4,'PLM002'!$F:$F,$B40))</f>
        <v/>
      </c>
      <c r="CK40" s="72" t="str">
        <f>IF(SUMIFS('PLM001-財務計算用'!$P:$P,'PLM001-財務計算用'!$J:$J,CK$4,'PLM001-財務計算用'!$A:$A,$B40)=0,"",SUMIFS('PLM001-財務計算用'!$P:$P,'PLM001-財務計算用'!$J:$J,CK$4,'PLM001-財務計算用'!$A:$A,$B40))</f>
        <v/>
      </c>
      <c r="CL40" s="71" t="str">
        <f>IF(SUMIFS('PLM002'!$K:$K,'PLM002'!$C:$C,CK$4,'PLM002'!$F:$F,$B40)=0,"",SUMIFS('PLM002'!$K:$K,'PLM002'!$C:$C,CK$4,'PLM002'!$F:$F,$B40))</f>
        <v/>
      </c>
      <c r="CM40" s="72" t="str">
        <f>IF(SUMIFS('PLM001-財務計算用'!$P:$P,'PLM001-財務計算用'!$J:$J,CM$4,'PLM001-財務計算用'!$A:$A,$B40)=0,"",SUMIFS('PLM001-財務計算用'!$P:$P,'PLM001-財務計算用'!$J:$J,CM$4,'PLM001-財務計算用'!$A:$A,$B40))</f>
        <v/>
      </c>
      <c r="CN40" s="71" t="str">
        <f>IF(SUMIFS('PLM002'!$K:$K,'PLM002'!$C:$C,CM$4,'PLM002'!$F:$F,$B40)=0,"",SUMIFS('PLM002'!$K:$K,'PLM002'!$C:$C,CM$4,'PLM002'!$F:$F,$B40))</f>
        <v/>
      </c>
      <c r="CO40" s="72" t="str">
        <f>IF(SUMIFS('PLM001-財務計算用'!$P:$P,'PLM001-財務計算用'!$J:$J,CO$4,'PLM001-財務計算用'!$A:$A,$B40)=0,"",SUMIFS('PLM001-財務計算用'!$P:$P,'PLM001-財務計算用'!$J:$J,CO$4,'PLM001-財務計算用'!$A:$A,$B40))</f>
        <v/>
      </c>
      <c r="CP40" s="71" t="str">
        <f>IF(SUMIFS('PLM002'!$K:$K,'PLM002'!$C:$C,CO$4,'PLM002'!$F:$F,$B40)=0,"",SUMIFS('PLM002'!$K:$K,'PLM002'!$C:$C,CO$4,'PLM002'!$F:$F,$B40))</f>
        <v/>
      </c>
      <c r="CQ40" s="72" t="str">
        <f>IF(SUMIFS('PLM001-財務計算用'!$P:$P,'PLM001-財務計算用'!$J:$J,CQ$4,'PLM001-財務計算用'!$A:$A,$B40)=0,"",SUMIFS('PLM001-財務計算用'!$P:$P,'PLM001-財務計算用'!$J:$J,CQ$4,'PLM001-財務計算用'!$A:$A,$B40))</f>
        <v/>
      </c>
      <c r="CR40" s="71" t="str">
        <f>IF(SUMIFS('PLM002'!$K:$K,'PLM002'!$C:$C,CQ$4,'PLM002'!$F:$F,$B40)=0,"",SUMIFS('PLM002'!$K:$K,'PLM002'!$C:$C,CQ$4,'PLM002'!$F:$F,$B40))</f>
        <v/>
      </c>
      <c r="CS40" s="72" t="str">
        <f>IF(SUMIFS('PLM001-財務計算用'!$P:$P,'PLM001-財務計算用'!$J:$J,CS$4,'PLM001-財務計算用'!$A:$A,$B40)=0,"",SUMIFS('PLM001-財務計算用'!$P:$P,'PLM001-財務計算用'!$J:$J,CS$4,'PLM001-財務計算用'!$A:$A,$B40))</f>
        <v/>
      </c>
      <c r="CT40" s="71" t="str">
        <f>IF(SUMIFS('PLM002'!$K:$K,'PLM002'!$C:$C,CS$4,'PLM002'!$F:$F,$B40)=0,"",SUMIFS('PLM002'!$K:$K,'PLM002'!$C:$C,CS$4,'PLM002'!$F:$F,$B40))</f>
        <v/>
      </c>
      <c r="CU40" s="72" t="str">
        <f>IF(SUMIFS('PLM001-財務計算用'!$P:$P,'PLM001-財務計算用'!$J:$J,CU$4,'PLM001-財務計算用'!$A:$A,$B40)=0,"",SUMIFS('PLM001-財務計算用'!$P:$P,'PLM001-財務計算用'!$J:$J,CU$4,'PLM001-財務計算用'!$A:$A,$B40))</f>
        <v/>
      </c>
      <c r="CV40" s="71" t="str">
        <f>IF(SUMIFS('PLM002'!$K:$K,'PLM002'!$C:$C,CU$4,'PLM002'!$F:$F,$B40)=0,"",SUMIFS('PLM002'!$K:$K,'PLM002'!$C:$C,CU$4,'PLM002'!$F:$F,$B40))</f>
        <v/>
      </c>
      <c r="CW40" s="72" t="str">
        <f>IF(SUMIFS('PLM001-財務計算用'!$P:$P,'PLM001-財務計算用'!$J:$J,CW$4,'PLM001-財務計算用'!$A:$A,$B40)=0,"",SUMIFS('PLM001-財務計算用'!$P:$P,'PLM001-財務計算用'!$J:$J,CW$4,'PLM001-財務計算用'!$A:$A,$B40))</f>
        <v/>
      </c>
      <c r="CX40" s="71" t="str">
        <f>IF(SUMIFS('PLM002'!$K:$K,'PLM002'!$C:$C,CW$4,'PLM002'!$F:$F,$B40)=0,"",SUMIFS('PLM002'!$K:$K,'PLM002'!$C:$C,CW$4,'PLM002'!$F:$F,$B40))</f>
        <v/>
      </c>
      <c r="CY40" s="72" t="str">
        <f>IF(SUMIFS('PLM001-財務計算用'!$P:$P,'PLM001-財務計算用'!$J:$J,CY$4,'PLM001-財務計算用'!$A:$A,$B40)=0,"",SUMIFS('PLM001-財務計算用'!$P:$P,'PLM001-財務計算用'!$J:$J,CY$4,'PLM001-財務計算用'!$A:$A,$B40))</f>
        <v/>
      </c>
      <c r="CZ40" s="71" t="str">
        <f>IF(SUMIFS('PLM002'!$K:$K,'PLM002'!$C:$C,CY$4,'PLM002'!$F:$F,$B40)=0,"",SUMIFS('PLM002'!$K:$K,'PLM002'!$C:$C,CY$4,'PLM002'!$F:$F,$B40))</f>
        <v/>
      </c>
      <c r="DA40" s="72" t="str">
        <f>IF(SUMIFS('PLM001-財務計算用'!$P:$P,'PLM001-財務計算用'!$J:$J,DA$4,'PLM001-財務計算用'!$A:$A,$B40)=0,"",SUMIFS('PLM001-財務計算用'!$P:$P,'PLM001-財務計算用'!$J:$J,DA$4,'PLM001-財務計算用'!$A:$A,$B40))</f>
        <v/>
      </c>
      <c r="DB40" s="71" t="str">
        <f>IF(SUMIFS('PLM002'!$K:$K,'PLM002'!$C:$C,DA$4,'PLM002'!$F:$F,$B40)=0,"",SUMIFS('PLM002'!$K:$K,'PLM002'!$C:$C,DA$4,'PLM002'!$F:$F,$B40))</f>
        <v/>
      </c>
      <c r="DC40" s="72" t="str">
        <f>IF(SUMIFS('PLM001-財務計算用'!$P:$P,'PLM001-財務計算用'!$J:$J,DC$4,'PLM001-財務計算用'!$A:$A,$B40)=0,"",SUMIFS('PLM001-財務計算用'!$P:$P,'PLM001-財務計算用'!$J:$J,DC$4,'PLM001-財務計算用'!$A:$A,$B40))</f>
        <v/>
      </c>
      <c r="DD40" s="71" t="str">
        <f>IF(SUMIFS('PLM002'!$K:$K,'PLM002'!$C:$C,DC$4,'PLM002'!$F:$F,$B40)=0,"",SUMIFS('PLM002'!$K:$K,'PLM002'!$C:$C,DC$4,'PLM002'!$F:$F,$B40))</f>
        <v/>
      </c>
      <c r="DE40" s="72" t="str">
        <f>IF(SUMIFS('PLM001-財務計算用'!$P:$P,'PLM001-財務計算用'!$J:$J,DE$4,'PLM001-財務計算用'!$A:$A,$B40)=0,"",SUMIFS('PLM001-財務計算用'!$P:$P,'PLM001-財務計算用'!$J:$J,DE$4,'PLM001-財務計算用'!$A:$A,$B40))</f>
        <v/>
      </c>
      <c r="DF40" s="71" t="str">
        <f>IF(SUMIFS('PLM002'!$K:$K,'PLM002'!$C:$C,DE$4,'PLM002'!$F:$F,$B40)=0,"",SUMIFS('PLM002'!$K:$K,'PLM002'!$C:$C,DE$4,'PLM002'!$F:$F,$B40))</f>
        <v/>
      </c>
      <c r="DG40" s="72" t="str">
        <f>IF(SUMIFS('PLM001-財務計算用'!$P:$P,'PLM001-財務計算用'!$J:$J,DG$4,'PLM001-財務計算用'!$A:$A,$B40)=0,"",SUMIFS('PLM001-財務計算用'!$P:$P,'PLM001-財務計算用'!$J:$J,DG$4,'PLM001-財務計算用'!$A:$A,$B40))</f>
        <v/>
      </c>
      <c r="DH40" s="71" t="str">
        <f>IF(SUMIFS('PLM002'!$K:$K,'PLM002'!$C:$C,DG$4,'PLM002'!$F:$F,$B40)=0,"",SUMIFS('PLM002'!$K:$K,'PLM002'!$C:$C,DG$4,'PLM002'!$F:$F,$B40))</f>
        <v/>
      </c>
      <c r="DI40" s="72" t="str">
        <f>IF(SUMIFS('PLM001-財務計算用'!$P:$P,'PLM001-財務計算用'!$J:$J,DI$4,'PLM001-財務計算用'!$A:$A,$B40)=0,"",SUMIFS('PLM001-財務計算用'!$P:$P,'PLM001-財務計算用'!$J:$J,DI$4,'PLM001-財務計算用'!$A:$A,$B40))</f>
        <v/>
      </c>
      <c r="DJ40" s="71" t="str">
        <f>IF(SUMIFS('PLM002'!$K:$K,'PLM002'!$C:$C,DI$4,'PLM002'!$F:$F,$B40)=0,"",SUMIFS('PLM002'!$K:$K,'PLM002'!$C:$C,DI$4,'PLM002'!$F:$F,$B40))</f>
        <v/>
      </c>
      <c r="DK40" s="72" t="str">
        <f>IF(SUMIFS('PLM001-財務計算用'!$P:$P,'PLM001-財務計算用'!$J:$J,DK$4,'PLM001-財務計算用'!$A:$A,$B40)=0,"",SUMIFS('PLM001-財務計算用'!$P:$P,'PLM001-財務計算用'!$J:$J,DK$4,'PLM001-財務計算用'!$A:$A,$B40))</f>
        <v/>
      </c>
      <c r="DL40" s="71" t="str">
        <f>IF(SUMIFS('PLM002'!$K:$K,'PLM002'!$C:$C,DK$4,'PLM002'!$F:$F,$B40)=0,"",SUMIFS('PLM002'!$K:$K,'PLM002'!$C:$C,DK$4,'PLM002'!$F:$F,$B40))</f>
        <v/>
      </c>
      <c r="DM40" s="72" t="str">
        <f>IF(SUMIFS('PLM001-財務計算用'!$P:$P,'PLM001-財務計算用'!$J:$J,DM$4,'PLM001-財務計算用'!$A:$A,$B40)=0,"",SUMIFS('PLM001-財務計算用'!$P:$P,'PLM001-財務計算用'!$J:$J,DM$4,'PLM001-財務計算用'!$A:$A,$B40))</f>
        <v/>
      </c>
      <c r="DN40" s="71" t="str">
        <f>IF(SUMIFS('PLM002'!$K:$K,'PLM002'!$C:$C,DM$4,'PLM002'!$F:$F,$B40)=0,"",SUMIFS('PLM002'!$K:$K,'PLM002'!$C:$C,DM$4,'PLM002'!$F:$F,$B40))</f>
        <v/>
      </c>
      <c r="DO40" s="72" t="str">
        <f>IF(SUMIFS('PLM001-財務計算用'!$P:$P,'PLM001-財務計算用'!$J:$J,DO$4,'PLM001-財務計算用'!$A:$A,$B40)=0,"",SUMIFS('PLM001-財務計算用'!$P:$P,'PLM001-財務計算用'!$J:$J,DO$4,'PLM001-財務計算用'!$A:$A,$B40))</f>
        <v/>
      </c>
      <c r="DP40" s="71" t="str">
        <f>IF(SUMIFS('PLM002'!$K:$K,'PLM002'!$C:$C,DO$4,'PLM002'!$F:$F,$B40)=0,"",SUMIFS('PLM002'!$K:$K,'PLM002'!$C:$C,DO$4,'PLM002'!$F:$F,$B40))</f>
        <v/>
      </c>
      <c r="DQ40" s="72" t="str">
        <f>IF(SUMIFS('PLM001-財務計算用'!$P:$P,'PLM001-財務計算用'!$J:$J,DQ$4,'PLM001-財務計算用'!$A:$A,$B40)=0,"",SUMIFS('PLM001-財務計算用'!$P:$P,'PLM001-財務計算用'!$J:$J,DQ$4,'PLM001-財務計算用'!$A:$A,$B40))</f>
        <v/>
      </c>
      <c r="DR40" s="71" t="str">
        <f>IF(SUMIFS('PLM002'!$K:$K,'PLM002'!$C:$C,DQ$4,'PLM002'!$F:$F,$B40)=0,"",SUMIFS('PLM002'!$K:$K,'PLM002'!$C:$C,DQ$4,'PLM002'!$F:$F,$B40))</f>
        <v/>
      </c>
      <c r="DS40" s="72" t="str">
        <f>IF(SUMIFS('PLM001-財務計算用'!$P:$P,'PLM001-財務計算用'!$J:$J,DS$4,'PLM001-財務計算用'!$A:$A,$B40)=0,"",SUMIFS('PLM001-財務計算用'!$P:$P,'PLM001-財務計算用'!$J:$J,DS$4,'PLM001-財務計算用'!$A:$A,$B40))</f>
        <v/>
      </c>
      <c r="DT40" s="71" t="str">
        <f>IF(SUMIFS('PLM002'!$K:$K,'PLM002'!$C:$C,DS$4,'PLM002'!$F:$F,$B40)=0,"",SUMIFS('PLM002'!$K:$K,'PLM002'!$C:$C,DS$4,'PLM002'!$F:$F,$B40))</f>
        <v/>
      </c>
      <c r="DU40" s="72" t="str">
        <f>IF(SUMIFS('PLM001-財務計算用'!$P:$P,'PLM001-財務計算用'!$J:$J,DU$4,'PLM001-財務計算用'!$A:$A,$B40)=0,"",SUMIFS('PLM001-財務計算用'!$P:$P,'PLM001-財務計算用'!$J:$J,DU$4,'PLM001-財務計算用'!$A:$A,$B40))</f>
        <v/>
      </c>
      <c r="DV40" s="71" t="str">
        <f>IF(SUMIFS('PLM002'!$K:$K,'PLM002'!$C:$C,DU$4,'PLM002'!$F:$F,$B40)=0,"",SUMIFS('PLM002'!$K:$K,'PLM002'!$C:$C,DU$4,'PLM002'!$F:$F,$B40))</f>
        <v/>
      </c>
      <c r="DW40" s="72" t="str">
        <f>IF(SUMIFS('PLM001-財務計算用'!$P:$P,'PLM001-財務計算用'!$J:$J,DW$4,'PLM001-財務計算用'!$A:$A,$B40)=0,"",SUMIFS('PLM001-財務計算用'!$P:$P,'PLM001-財務計算用'!$J:$J,DW$4,'PLM001-財務計算用'!$A:$A,$B40))</f>
        <v/>
      </c>
      <c r="DX40" s="71" t="str">
        <f>IF(SUMIFS('PLM002'!$K:$K,'PLM002'!$C:$C,DW$4,'PLM002'!$F:$F,$B40)=0,"",SUMIFS('PLM002'!$K:$K,'PLM002'!$C:$C,DW$4,'PLM002'!$F:$F,$B40))</f>
        <v/>
      </c>
      <c r="DY40" s="72" t="str">
        <f>IF(SUMIFS('PLM001-財務計算用'!$P:$P,'PLM001-財務計算用'!$J:$J,DY$4,'PLM001-財務計算用'!$A:$A,$B40)=0,"",SUMIFS('PLM001-財務計算用'!$P:$P,'PLM001-財務計算用'!$J:$J,DY$4,'PLM001-財務計算用'!$A:$A,$B40))</f>
        <v/>
      </c>
      <c r="DZ40" s="71" t="str">
        <f>IF(SUMIFS('PLM002'!$K:$K,'PLM002'!$C:$C,DY$4,'PLM002'!$F:$F,$B40)=0,"",SUMIFS('PLM002'!$K:$K,'PLM002'!$C:$C,DY$4,'PLM002'!$F:$F,$B40))</f>
        <v/>
      </c>
      <c r="EA40" s="72" t="str">
        <f>IF(SUMIFS('PLM001-財務計算用'!$P:$P,'PLM001-財務計算用'!$J:$J,EA$4,'PLM001-財務計算用'!$A:$A,$B40)=0,"",SUMIFS('PLM001-財務計算用'!$P:$P,'PLM001-財務計算用'!$J:$J,EA$4,'PLM001-財務計算用'!$A:$A,$B40))</f>
        <v/>
      </c>
      <c r="EB40" s="71" t="str">
        <f>IF(SUMIFS('PLM002'!$K:$K,'PLM002'!$C:$C,EA$4,'PLM002'!$F:$F,$B40)=0,"",SUMIFS('PLM002'!$K:$K,'PLM002'!$C:$C,EA$4,'PLM002'!$F:$F,$B40))</f>
        <v/>
      </c>
      <c r="EC40" s="72" t="str">
        <f>IF(SUMIFS('PLM001-財務計算用'!$P:$P,'PLM001-財務計算用'!$J:$J,EC$4,'PLM001-財務計算用'!$A:$A,$B40)=0,"",SUMIFS('PLM001-財務計算用'!$P:$P,'PLM001-財務計算用'!$J:$J,EC$4,'PLM001-財務計算用'!$A:$A,$B40))</f>
        <v/>
      </c>
      <c r="ED40" s="71" t="str">
        <f>IF(SUMIFS('PLM002'!$K:$K,'PLM002'!$C:$C,EC$4,'PLM002'!$F:$F,$B40)=0,"",SUMIFS('PLM002'!$K:$K,'PLM002'!$C:$C,EC$4,'PLM002'!$F:$F,$B40))</f>
        <v/>
      </c>
    </row>
    <row r="41" spans="1:134" ht="12.75" customHeight="1">
      <c r="A41" s="96">
        <f>'PLM014'!A42</f>
        <v>0</v>
      </c>
      <c r="B41" s="178"/>
      <c r="C41" s="131">
        <f>'PLM014'!C42</f>
        <v>0</v>
      </c>
      <c r="D41" s="97" t="str">
        <f t="shared" si="11"/>
        <v>()  0</v>
      </c>
      <c r="E41" s="97">
        <f>'PLM014'!E42</f>
        <v>0</v>
      </c>
      <c r="F41" s="97">
        <f>'PLM014'!F42</f>
        <v>0</v>
      </c>
      <c r="G41" s="97">
        <f>'PLM014'!G42</f>
        <v>0</v>
      </c>
      <c r="H41" s="98">
        <f>'PLM014'!H42</f>
        <v>0</v>
      </c>
      <c r="I41" s="98">
        <f>'PLM014'!I42</f>
        <v>0</v>
      </c>
      <c r="J41" s="99">
        <f t="shared" si="7"/>
        <v>0</v>
      </c>
      <c r="K41" s="150"/>
      <c r="L41" s="150"/>
      <c r="M41" s="98">
        <f>IF(ISERROR('PLM014'!L42),"",('PLM014'!L42))</f>
        <v>0</v>
      </c>
      <c r="N41" s="237" t="str">
        <f>IF(IF(ISERROR('PLM014'!N42),"",('PLM014'!N42))=0,"",IF(ISERROR('PLM014'!N42),"",('PLM014'!N42)))</f>
        <v/>
      </c>
      <c r="O41" s="99" t="str">
        <f t="shared" si="0"/>
        <v/>
      </c>
      <c r="P41" s="98">
        <f t="shared" ca="1" si="1"/>
        <v>46044</v>
      </c>
      <c r="Q41" s="99">
        <f t="shared" ca="1" si="2"/>
        <v>46044</v>
      </c>
      <c r="R41" s="100">
        <f>'PLM014'!Q42/100</f>
        <v>0</v>
      </c>
      <c r="S41" s="139" t="str">
        <f t="shared" ca="1" si="3"/>
        <v/>
      </c>
      <c r="U41" s="101" t="str">
        <f t="shared" si="12"/>
        <v>未登入</v>
      </c>
      <c r="V41" s="101">
        <f t="shared" si="13"/>
        <v>0</v>
      </c>
      <c r="W41" s="101" t="str">
        <f>IF(SUMIFS('PLM001-財務計算用'!$P:$P,'PLM001-財務計算用'!$A:$A,B41)=0,"未登入",SUMIFS('PLM001-財務計算用'!$P:$P,'PLM001-財務計算用'!$A:$A,B41))</f>
        <v>未登入</v>
      </c>
      <c r="X41" s="101">
        <f>SUMIFS('PLM002'!$K:$K,'PLM002'!$F:$F,$B41)</f>
        <v>0</v>
      </c>
      <c r="Y41" s="72" t="str">
        <f>IF(SUMIFS('PLM001-財務計算用'!$P:$P,'PLM001-財務計算用'!$J:$J,Y$4,'PLM001-財務計算用'!$A:$A,$B41)=0,"",SUMIFS('PLM001-財務計算用'!$P:$P,'PLM001-財務計算用'!$J:$J,Y$4,'PLM001-財務計算用'!$A:$A,$B41))</f>
        <v/>
      </c>
      <c r="Z41" s="71" t="str">
        <f>IF(SUMIFS('PLM002'!$K:$K,'PLM002'!$C:$C,Y$4,'PLM002'!$F:$F,$B41)=0,"",SUMIFS('PLM002'!$K:$K,'PLM002'!$C:$C,Y$4,'PLM002'!$F:$F,$B41))</f>
        <v/>
      </c>
      <c r="AA41" s="72" t="str">
        <f>IF(SUMIFS('PLM001-財務計算用'!$P:$P,'PLM001-財務計算用'!$J:$J,AA$4,'PLM001-財務計算用'!$A:$A,$B41)=0,"",SUMIFS('PLM001-財務計算用'!$P:$P,'PLM001-財務計算用'!$J:$J,AA$4,'PLM001-財務計算用'!$A:$A,$B41))</f>
        <v/>
      </c>
      <c r="AB41" s="71" t="str">
        <f>IF(SUMIFS('PLM002'!$K:$K,'PLM002'!$C:$C,AA$4,'PLM002'!$F:$F,$B41)=0,"",SUMIFS('PLM002'!$K:$K,'PLM002'!$C:$C,AA$4,'PLM002'!$F:$F,$B41))</f>
        <v/>
      </c>
      <c r="AC41" s="72" t="str">
        <f>IF(SUMIFS('PLM001-財務計算用'!$P:$P,'PLM001-財務計算用'!$J:$J,AC$4,'PLM001-財務計算用'!$A:$A,$B41)=0,"",SUMIFS('PLM001-財務計算用'!$P:$P,'PLM001-財務計算用'!$J:$J,AC$4,'PLM001-財務計算用'!$A:$A,$B41))</f>
        <v/>
      </c>
      <c r="AD41" s="71" t="str">
        <f>IF(SUMIFS('PLM002'!$K:$K,'PLM002'!$C:$C,AC$4,'PLM002'!$F:$F,$B41)=0,"",SUMIFS('PLM002'!$K:$K,'PLM002'!$C:$C,AC$4,'PLM002'!$F:$F,$B41))</f>
        <v/>
      </c>
      <c r="AE41" s="72" t="str">
        <f>IF(SUMIFS('PLM001-財務計算用'!$P:$P,'PLM001-財務計算用'!$J:$J,AE$4,'PLM001-財務計算用'!$A:$A,$B41)=0,"",SUMIFS('PLM001-財務計算用'!$P:$P,'PLM001-財務計算用'!$J:$J,AE$4,'PLM001-財務計算用'!$A:$A,$B41))</f>
        <v/>
      </c>
      <c r="AF41" s="71" t="str">
        <f>IF(SUMIFS('PLM002'!$K:$K,'PLM002'!$C:$C,AE$4,'PLM002'!$F:$F,$B41)=0,"",SUMIFS('PLM002'!$K:$K,'PLM002'!$C:$C,AE$4,'PLM002'!$F:$F,$B41))</f>
        <v/>
      </c>
      <c r="AG41" s="72" t="str">
        <f>IF(SUMIFS('PLM001-財務計算用'!$P:$P,'PLM001-財務計算用'!$J:$J,AG$4,'PLM001-財務計算用'!$A:$A,$B41)=0,"",SUMIFS('PLM001-財務計算用'!$P:$P,'PLM001-財務計算用'!$J:$J,AG$4,'PLM001-財務計算用'!$A:$A,$B41))</f>
        <v/>
      </c>
      <c r="AH41" s="71" t="str">
        <f>IF(SUMIFS('PLM002'!$K:$K,'PLM002'!$C:$C,AG$4,'PLM002'!$F:$F,$B41)=0,"",SUMIFS('PLM002'!$K:$K,'PLM002'!$C:$C,AG$4,'PLM002'!$F:$F,$B41))</f>
        <v/>
      </c>
      <c r="AI41" s="72" t="str">
        <f>IF(SUMIFS('PLM001-財務計算用'!$P:$P,'PLM001-財務計算用'!$J:$J,AI$4,'PLM001-財務計算用'!$A:$A,$B41)=0,"",SUMIFS('PLM001-財務計算用'!$P:$P,'PLM001-財務計算用'!$J:$J,AI$4,'PLM001-財務計算用'!$A:$A,$B41))</f>
        <v/>
      </c>
      <c r="AJ41" s="71" t="str">
        <f>IF(SUMIFS('PLM002'!$K:$K,'PLM002'!$C:$C,AI$4,'PLM002'!$F:$F,$B41)=0,"",SUMIFS('PLM002'!$K:$K,'PLM002'!$C:$C,AI$4,'PLM002'!$F:$F,$B41))</f>
        <v/>
      </c>
      <c r="AK41" s="72" t="str">
        <f>IF(SUMIFS('PLM001-財務計算用'!$P:$P,'PLM001-財務計算用'!$J:$J,AK$4,'PLM001-財務計算用'!$A:$A,$B41)=0,"",SUMIFS('PLM001-財務計算用'!$P:$P,'PLM001-財務計算用'!$J:$J,AK$4,'PLM001-財務計算用'!$A:$A,$B41))</f>
        <v/>
      </c>
      <c r="AL41" s="71" t="str">
        <f>IF(SUMIFS('PLM002'!$K:$K,'PLM002'!$C:$C,AK$4,'PLM002'!$F:$F,$B41)=0,"",SUMIFS('PLM002'!$K:$K,'PLM002'!$C:$C,AK$4,'PLM002'!$F:$F,$B41))</f>
        <v/>
      </c>
      <c r="AM41" s="72" t="str">
        <f>IF(SUMIFS('PLM001-財務計算用'!$P:$P,'PLM001-財務計算用'!$J:$J,AM$4,'PLM001-財務計算用'!$A:$A,$B41)=0,"",SUMIFS('PLM001-財務計算用'!$P:$P,'PLM001-財務計算用'!$J:$J,AM$4,'PLM001-財務計算用'!$A:$A,$B41))</f>
        <v/>
      </c>
      <c r="AN41" s="71" t="str">
        <f>IF(SUMIFS('PLM002'!$K:$K,'PLM002'!$C:$C,AM$4,'PLM002'!$F:$F,$B41)=0,"",SUMIFS('PLM002'!$K:$K,'PLM002'!$C:$C,AM$4,'PLM002'!$F:$F,$B41))</f>
        <v/>
      </c>
      <c r="AO41" s="72" t="str">
        <f>IF(SUMIFS('PLM001-財務計算用'!$P:$P,'PLM001-財務計算用'!$J:$J,AO$4,'PLM001-財務計算用'!$A:$A,$B41)=0,"",SUMIFS('PLM001-財務計算用'!$P:$P,'PLM001-財務計算用'!$J:$J,AO$4,'PLM001-財務計算用'!$A:$A,$B41))</f>
        <v/>
      </c>
      <c r="AP41" s="71" t="str">
        <f>IF(SUMIFS('PLM002'!$K:$K,'PLM002'!$C:$C,AO$4,'PLM002'!$F:$F,$B41)=0,"",SUMIFS('PLM002'!$K:$K,'PLM002'!$C:$C,AO$4,'PLM002'!$F:$F,$B41))</f>
        <v/>
      </c>
      <c r="AQ41" s="72" t="str">
        <f>IF(SUMIFS('PLM001-財務計算用'!$P:$P,'PLM001-財務計算用'!$J:$J,AQ$4,'PLM001-財務計算用'!$A:$A,$B41)=0,"",SUMIFS('PLM001-財務計算用'!$P:$P,'PLM001-財務計算用'!$J:$J,AQ$4,'PLM001-財務計算用'!$A:$A,$B41))</f>
        <v/>
      </c>
      <c r="AR41" s="71" t="str">
        <f>IF(SUMIFS('PLM002'!$K:$K,'PLM002'!$C:$C,AQ$4,'PLM002'!$F:$F,$B41)=0,"",SUMIFS('PLM002'!$K:$K,'PLM002'!$C:$C,AQ$4,'PLM002'!$F:$F,$B41))</f>
        <v/>
      </c>
      <c r="AS41" s="72" t="str">
        <f>IF(SUMIFS('PLM001-財務計算用'!$P:$P,'PLM001-財務計算用'!$J:$J,AS$4,'PLM001-財務計算用'!$A:$A,$B41)=0,"",SUMIFS('PLM001-財務計算用'!$P:$P,'PLM001-財務計算用'!$J:$J,AS$4,'PLM001-財務計算用'!$A:$A,$B41))</f>
        <v/>
      </c>
      <c r="AT41" s="71" t="str">
        <f>IF(SUMIFS('PLM002'!$K:$K,'PLM002'!$C:$C,AS$4,'PLM002'!$F:$F,$B41)=0,"",SUMIFS('PLM002'!$K:$K,'PLM002'!$C:$C,AS$4,'PLM002'!$F:$F,$B41))</f>
        <v/>
      </c>
      <c r="AU41" s="72" t="str">
        <f>IF(SUMIFS('PLM001-財務計算用'!$P:$P,'PLM001-財務計算用'!$J:$J,AU$4,'PLM001-財務計算用'!$A:$A,$B41)=0,"",SUMIFS('PLM001-財務計算用'!$P:$P,'PLM001-財務計算用'!$J:$J,AU$4,'PLM001-財務計算用'!$A:$A,$B41))</f>
        <v/>
      </c>
      <c r="AV41" s="71" t="str">
        <f>IF(SUMIFS('PLM002'!$K:$K,'PLM002'!$C:$C,AU$4,'PLM002'!$F:$F,$B41)=0,"",SUMIFS('PLM002'!$K:$K,'PLM002'!$C:$C,AU$4,'PLM002'!$F:$F,$B41))</f>
        <v/>
      </c>
      <c r="AW41" s="72" t="str">
        <f>IF(SUMIFS('PLM001-財務計算用'!$P:$P,'PLM001-財務計算用'!$J:$J,AW$4,'PLM001-財務計算用'!$A:$A,$B41)=0,"",SUMIFS('PLM001-財務計算用'!$P:$P,'PLM001-財務計算用'!$J:$J,AW$4,'PLM001-財務計算用'!$A:$A,$B41))</f>
        <v/>
      </c>
      <c r="AX41" s="71" t="str">
        <f>IF(SUMIFS('PLM002'!$K:$K,'PLM002'!$C:$C,AW$4,'PLM002'!$F:$F,$B41)=0,"",SUMIFS('PLM002'!$K:$K,'PLM002'!$C:$C,AW$4,'PLM002'!$F:$F,$B41))</f>
        <v/>
      </c>
      <c r="AY41" s="72" t="str">
        <f>IF(SUMIFS('PLM001-財務計算用'!$P:$P,'PLM001-財務計算用'!$J:$J,AY$4,'PLM001-財務計算用'!$A:$A,$B41)=0,"",SUMIFS('PLM001-財務計算用'!$P:$P,'PLM001-財務計算用'!$J:$J,AY$4,'PLM001-財務計算用'!$A:$A,$B41))</f>
        <v/>
      </c>
      <c r="AZ41" s="71" t="str">
        <f>IF(SUMIFS('PLM002'!$K:$K,'PLM002'!$C:$C,AY$4,'PLM002'!$F:$F,$B41)=0,"",SUMIFS('PLM002'!$K:$K,'PLM002'!$C:$C,AY$4,'PLM002'!$F:$F,$B41))</f>
        <v/>
      </c>
      <c r="BA41" s="72" t="str">
        <f>IF(SUMIFS('PLM001-財務計算用'!$P:$P,'PLM001-財務計算用'!$J:$J,BA$4,'PLM001-財務計算用'!$A:$A,$B41)=0,"",SUMIFS('PLM001-財務計算用'!$P:$P,'PLM001-財務計算用'!$J:$J,BA$4,'PLM001-財務計算用'!$A:$A,$B41))</f>
        <v/>
      </c>
      <c r="BB41" s="71" t="str">
        <f>IF(SUMIFS('PLM002'!$K:$K,'PLM002'!$C:$C,BA$4,'PLM002'!$F:$F,$B41)=0,"",SUMIFS('PLM002'!$K:$K,'PLM002'!$C:$C,BA$4,'PLM002'!$F:$F,$B41))</f>
        <v/>
      </c>
      <c r="BC41" s="72" t="str">
        <f>IF(SUMIFS('PLM001-財務計算用'!$P:$P,'PLM001-財務計算用'!$J:$J,BC$4,'PLM001-財務計算用'!$A:$A,$B41)=0,"",SUMIFS('PLM001-財務計算用'!$P:$P,'PLM001-財務計算用'!$J:$J,BC$4,'PLM001-財務計算用'!$A:$A,$B41))</f>
        <v/>
      </c>
      <c r="BD41" s="71" t="str">
        <f>IF(SUMIFS('PLM002'!$K:$K,'PLM002'!$C:$C,BC$4,'PLM002'!$F:$F,$B41)=0,"",SUMIFS('PLM002'!$K:$K,'PLM002'!$C:$C,BC$4,'PLM002'!$F:$F,$B41))</f>
        <v/>
      </c>
      <c r="BE41" s="72" t="str">
        <f>IF(SUMIFS('PLM001-財務計算用'!$P:$P,'PLM001-財務計算用'!$J:$J,BE$4,'PLM001-財務計算用'!$A:$A,$B41)=0,"",SUMIFS('PLM001-財務計算用'!$P:$P,'PLM001-財務計算用'!$J:$J,BE$4,'PLM001-財務計算用'!$A:$A,$B41))</f>
        <v/>
      </c>
      <c r="BF41" s="71" t="str">
        <f>IF(SUMIFS('PLM002'!$K:$K,'PLM002'!$C:$C,BE$4,'PLM002'!$F:$F,$B41)=0,"",SUMIFS('PLM002'!$K:$K,'PLM002'!$C:$C,BE$4,'PLM002'!$F:$F,$B41))</f>
        <v/>
      </c>
      <c r="BG41" s="72" t="str">
        <f>IF(SUMIFS('PLM001-財務計算用'!$P:$P,'PLM001-財務計算用'!$J:$J,BG$4,'PLM001-財務計算用'!$A:$A,$B41)=0,"",SUMIFS('PLM001-財務計算用'!$P:$P,'PLM001-財務計算用'!$J:$J,BG$4,'PLM001-財務計算用'!$A:$A,$B41))</f>
        <v/>
      </c>
      <c r="BH41" s="71" t="str">
        <f>IF(SUMIFS('PLM002'!$K:$K,'PLM002'!$C:$C,BG$4,'PLM002'!$F:$F,$B41)=0,"",SUMIFS('PLM002'!$K:$K,'PLM002'!$C:$C,BG$4,'PLM002'!$F:$F,$B41))</f>
        <v/>
      </c>
      <c r="BI41" s="72" t="str">
        <f>IF(SUMIFS('PLM001-財務計算用'!$P:$P,'PLM001-財務計算用'!$J:$J,BI$4,'PLM001-財務計算用'!$A:$A,$B41)=0,"",SUMIFS('PLM001-財務計算用'!$P:$P,'PLM001-財務計算用'!$J:$J,BI$4,'PLM001-財務計算用'!$A:$A,$B41))</f>
        <v/>
      </c>
      <c r="BJ41" s="71" t="str">
        <f>IF(SUMIFS('PLM002'!$K:$K,'PLM002'!$C:$C,BI$4,'PLM002'!$F:$F,$B41)=0,"",SUMIFS('PLM002'!$K:$K,'PLM002'!$C:$C,BI$4,'PLM002'!$F:$F,$B41))</f>
        <v/>
      </c>
      <c r="BK41" s="72" t="str">
        <f>IF(SUMIFS('PLM001-財務計算用'!$P:$P,'PLM001-財務計算用'!$J:$J,BK$4,'PLM001-財務計算用'!$A:$A,$B41)=0,"",SUMIFS('PLM001-財務計算用'!$P:$P,'PLM001-財務計算用'!$J:$J,BK$4,'PLM001-財務計算用'!$A:$A,$B41))</f>
        <v/>
      </c>
      <c r="BL41" s="71" t="str">
        <f>IF(SUMIFS('PLM002'!$K:$K,'PLM002'!$C:$C,BK$4,'PLM002'!$F:$F,$B41)=0,"",SUMIFS('PLM002'!$K:$K,'PLM002'!$C:$C,BK$4,'PLM002'!$F:$F,$B41))</f>
        <v/>
      </c>
      <c r="BM41" s="72" t="str">
        <f>IF(SUMIFS('PLM001-財務計算用'!$P:$P,'PLM001-財務計算用'!$J:$J,BM$4,'PLM001-財務計算用'!$A:$A,$B41)=0,"",SUMIFS('PLM001-財務計算用'!$P:$P,'PLM001-財務計算用'!$J:$J,BM$4,'PLM001-財務計算用'!$A:$A,$B41))</f>
        <v/>
      </c>
      <c r="BN41" s="71" t="str">
        <f>IF(SUMIFS('PLM002'!$K:$K,'PLM002'!$C:$C,BM$4,'PLM002'!$F:$F,$B41)=0,"",SUMIFS('PLM002'!$K:$K,'PLM002'!$C:$C,BM$4,'PLM002'!$F:$F,$B41))</f>
        <v/>
      </c>
      <c r="BO41" s="72" t="str">
        <f>IF(SUMIFS('PLM001-財務計算用'!$P:$P,'PLM001-財務計算用'!$J:$J,BO$4,'PLM001-財務計算用'!$A:$A,$B41)=0,"",SUMIFS('PLM001-財務計算用'!$P:$P,'PLM001-財務計算用'!$J:$J,BO$4,'PLM001-財務計算用'!$A:$A,$B41))</f>
        <v/>
      </c>
      <c r="BP41" s="71" t="str">
        <f>IF(SUMIFS('PLM002'!$K:$K,'PLM002'!$C:$C,BO$4,'PLM002'!$F:$F,$B41)=0,"",SUMIFS('PLM002'!$K:$K,'PLM002'!$C:$C,BO$4,'PLM002'!$F:$F,$B41))</f>
        <v/>
      </c>
      <c r="BQ41" s="72" t="str">
        <f>IF(SUMIFS('PLM001-財務計算用'!$P:$P,'PLM001-財務計算用'!$J:$J,BQ$4,'PLM001-財務計算用'!$A:$A,$B41)=0,"",SUMIFS('PLM001-財務計算用'!$P:$P,'PLM001-財務計算用'!$J:$J,BQ$4,'PLM001-財務計算用'!$A:$A,$B41))</f>
        <v/>
      </c>
      <c r="BR41" s="71" t="str">
        <f>IF(SUMIFS('PLM002'!$K:$K,'PLM002'!$C:$C,BQ$4,'PLM002'!$F:$F,$B41)=0,"",SUMIFS('PLM002'!$K:$K,'PLM002'!$C:$C,BQ$4,'PLM002'!$F:$F,$B41))</f>
        <v/>
      </c>
      <c r="BS41" s="72" t="str">
        <f>IF(SUMIFS('PLM001-財務計算用'!$P:$P,'PLM001-財務計算用'!$J:$J,BS$4,'PLM001-財務計算用'!$A:$A,$B41)=0,"",SUMIFS('PLM001-財務計算用'!$P:$P,'PLM001-財務計算用'!$J:$J,BS$4,'PLM001-財務計算用'!$A:$A,$B41))</f>
        <v/>
      </c>
      <c r="BT41" s="71" t="str">
        <f>IF(SUMIFS('PLM002'!$K:$K,'PLM002'!$C:$C,BS$4,'PLM002'!$F:$F,$B41)=0,"",SUMIFS('PLM002'!$K:$K,'PLM002'!$C:$C,BS$4,'PLM002'!$F:$F,$B41))</f>
        <v/>
      </c>
      <c r="BU41" s="72" t="str">
        <f>IF(SUMIFS('PLM001-財務計算用'!$P:$P,'PLM001-財務計算用'!$J:$J,BU$4,'PLM001-財務計算用'!$A:$A,$B41)=0,"",SUMIFS('PLM001-財務計算用'!$P:$P,'PLM001-財務計算用'!$J:$J,BU$4,'PLM001-財務計算用'!$A:$A,$B41))</f>
        <v/>
      </c>
      <c r="BV41" s="71" t="str">
        <f>IF(SUMIFS('PLM002'!$K:$K,'PLM002'!$C:$C,BU$4,'PLM002'!$F:$F,$B41)=0,"",SUMIFS('PLM002'!$K:$K,'PLM002'!$C:$C,BU$4,'PLM002'!$F:$F,$B41))</f>
        <v/>
      </c>
      <c r="BW41" s="72" t="str">
        <f>IF(SUMIFS('PLM001-財務計算用'!$P:$P,'PLM001-財務計算用'!$J:$J,BW$4,'PLM001-財務計算用'!$A:$A,$B41)=0,"",SUMIFS('PLM001-財務計算用'!$P:$P,'PLM001-財務計算用'!$J:$J,BW$4,'PLM001-財務計算用'!$A:$A,$B41))</f>
        <v/>
      </c>
      <c r="BX41" s="71" t="str">
        <f>IF(SUMIFS('PLM002'!$K:$K,'PLM002'!$C:$C,BW$4,'PLM002'!$F:$F,$B41)=0,"",SUMIFS('PLM002'!$K:$K,'PLM002'!$C:$C,BW$4,'PLM002'!$F:$F,$B41))</f>
        <v/>
      </c>
      <c r="BY41" s="72" t="str">
        <f>IF(SUMIFS('PLM001-財務計算用'!$P:$P,'PLM001-財務計算用'!$J:$J,BY$4,'PLM001-財務計算用'!$A:$A,$B41)=0,"",SUMIFS('PLM001-財務計算用'!$P:$P,'PLM001-財務計算用'!$J:$J,BY$4,'PLM001-財務計算用'!$A:$A,$B41))</f>
        <v/>
      </c>
      <c r="BZ41" s="71" t="str">
        <f>IF(SUMIFS('PLM002'!$K:$K,'PLM002'!$C:$C,BY$4,'PLM002'!$F:$F,$B41)=0,"",SUMIFS('PLM002'!$K:$K,'PLM002'!$C:$C,BY$4,'PLM002'!$F:$F,$B41))</f>
        <v/>
      </c>
      <c r="CA41" s="72" t="str">
        <f>IF(SUMIFS('PLM001-財務計算用'!$P:$P,'PLM001-財務計算用'!$J:$J,CA$4,'PLM001-財務計算用'!$A:$A,$B41)=0,"",SUMIFS('PLM001-財務計算用'!$P:$P,'PLM001-財務計算用'!$J:$J,CA$4,'PLM001-財務計算用'!$A:$A,$B41))</f>
        <v/>
      </c>
      <c r="CB41" s="71" t="str">
        <f>IF(SUMIFS('PLM002'!$K:$K,'PLM002'!$C:$C,CA$4,'PLM002'!$F:$F,$B41)=0,"",SUMIFS('PLM002'!$K:$K,'PLM002'!$C:$C,CA$4,'PLM002'!$F:$F,$B41))</f>
        <v/>
      </c>
      <c r="CC41" s="72" t="str">
        <f>IF(SUMIFS('PLM001-財務計算用'!$P:$P,'PLM001-財務計算用'!$J:$J,CC$4,'PLM001-財務計算用'!$A:$A,$B41)=0,"",SUMIFS('PLM001-財務計算用'!$P:$P,'PLM001-財務計算用'!$J:$J,CC$4,'PLM001-財務計算用'!$A:$A,$B41))</f>
        <v/>
      </c>
      <c r="CD41" s="71" t="str">
        <f>IF(SUMIFS('PLM002'!$K:$K,'PLM002'!$C:$C,CC$4,'PLM002'!$F:$F,$B41)=0,"",SUMIFS('PLM002'!$K:$K,'PLM002'!$C:$C,CC$4,'PLM002'!$F:$F,$B41))</f>
        <v/>
      </c>
      <c r="CE41" s="72" t="str">
        <f>IF(SUMIFS('PLM001-財務計算用'!$P:$P,'PLM001-財務計算用'!$J:$J,CE$4,'PLM001-財務計算用'!$A:$A,$B41)=0,"",SUMIFS('PLM001-財務計算用'!$P:$P,'PLM001-財務計算用'!$J:$J,CE$4,'PLM001-財務計算用'!$A:$A,$B41))</f>
        <v/>
      </c>
      <c r="CF41" s="71" t="str">
        <f>IF(SUMIFS('PLM002'!$K:$K,'PLM002'!$C:$C,CE$4,'PLM002'!$F:$F,$B41)=0,"",SUMIFS('PLM002'!$K:$K,'PLM002'!$C:$C,CE$4,'PLM002'!$F:$F,$B41))</f>
        <v/>
      </c>
      <c r="CG41" s="72" t="str">
        <f>IF(SUMIFS('PLM001-財務計算用'!$P:$P,'PLM001-財務計算用'!$J:$J,CG$4,'PLM001-財務計算用'!$A:$A,$B41)=0,"",SUMIFS('PLM001-財務計算用'!$P:$P,'PLM001-財務計算用'!$J:$J,CG$4,'PLM001-財務計算用'!$A:$A,$B41))</f>
        <v/>
      </c>
      <c r="CH41" s="71" t="str">
        <f>IF(SUMIFS('PLM002'!$K:$K,'PLM002'!$C:$C,CG$4,'PLM002'!$F:$F,$B41)=0,"",SUMIFS('PLM002'!$K:$K,'PLM002'!$C:$C,CG$4,'PLM002'!$F:$F,$B41))</f>
        <v/>
      </c>
      <c r="CI41" s="72" t="str">
        <f>IF(SUMIFS('PLM001-財務計算用'!$P:$P,'PLM001-財務計算用'!$J:$J,CI$4,'PLM001-財務計算用'!$A:$A,$B41)=0,"",SUMIFS('PLM001-財務計算用'!$P:$P,'PLM001-財務計算用'!$J:$J,CI$4,'PLM001-財務計算用'!$A:$A,$B41))</f>
        <v/>
      </c>
      <c r="CJ41" s="71" t="str">
        <f>IF(SUMIFS('PLM002'!$K:$K,'PLM002'!$C:$C,CI$4,'PLM002'!$F:$F,$B41)=0,"",SUMIFS('PLM002'!$K:$K,'PLM002'!$C:$C,CI$4,'PLM002'!$F:$F,$B41))</f>
        <v/>
      </c>
      <c r="CK41" s="72" t="str">
        <f>IF(SUMIFS('PLM001-財務計算用'!$P:$P,'PLM001-財務計算用'!$J:$J,CK$4,'PLM001-財務計算用'!$A:$A,$B41)=0,"",SUMIFS('PLM001-財務計算用'!$P:$P,'PLM001-財務計算用'!$J:$J,CK$4,'PLM001-財務計算用'!$A:$A,$B41))</f>
        <v/>
      </c>
      <c r="CL41" s="71" t="str">
        <f>IF(SUMIFS('PLM002'!$K:$K,'PLM002'!$C:$C,CK$4,'PLM002'!$F:$F,$B41)=0,"",SUMIFS('PLM002'!$K:$K,'PLM002'!$C:$C,CK$4,'PLM002'!$F:$F,$B41))</f>
        <v/>
      </c>
      <c r="CM41" s="72" t="str">
        <f>IF(SUMIFS('PLM001-財務計算用'!$P:$P,'PLM001-財務計算用'!$J:$J,CM$4,'PLM001-財務計算用'!$A:$A,$B41)=0,"",SUMIFS('PLM001-財務計算用'!$P:$P,'PLM001-財務計算用'!$J:$J,CM$4,'PLM001-財務計算用'!$A:$A,$B41))</f>
        <v/>
      </c>
      <c r="CN41" s="71" t="str">
        <f>IF(SUMIFS('PLM002'!$K:$K,'PLM002'!$C:$C,CM$4,'PLM002'!$F:$F,$B41)=0,"",SUMIFS('PLM002'!$K:$K,'PLM002'!$C:$C,CM$4,'PLM002'!$F:$F,$B41))</f>
        <v/>
      </c>
      <c r="CO41" s="72" t="str">
        <f>IF(SUMIFS('PLM001-財務計算用'!$P:$P,'PLM001-財務計算用'!$J:$J,CO$4,'PLM001-財務計算用'!$A:$A,$B41)=0,"",SUMIFS('PLM001-財務計算用'!$P:$P,'PLM001-財務計算用'!$J:$J,CO$4,'PLM001-財務計算用'!$A:$A,$B41))</f>
        <v/>
      </c>
      <c r="CP41" s="71" t="str">
        <f>IF(SUMIFS('PLM002'!$K:$K,'PLM002'!$C:$C,CO$4,'PLM002'!$F:$F,$B41)=0,"",SUMIFS('PLM002'!$K:$K,'PLM002'!$C:$C,CO$4,'PLM002'!$F:$F,$B41))</f>
        <v/>
      </c>
      <c r="CQ41" s="72" t="str">
        <f>IF(SUMIFS('PLM001-財務計算用'!$P:$P,'PLM001-財務計算用'!$J:$J,CQ$4,'PLM001-財務計算用'!$A:$A,$B41)=0,"",SUMIFS('PLM001-財務計算用'!$P:$P,'PLM001-財務計算用'!$J:$J,CQ$4,'PLM001-財務計算用'!$A:$A,$B41))</f>
        <v/>
      </c>
      <c r="CR41" s="71" t="str">
        <f>IF(SUMIFS('PLM002'!$K:$K,'PLM002'!$C:$C,CQ$4,'PLM002'!$F:$F,$B41)=0,"",SUMIFS('PLM002'!$K:$K,'PLM002'!$C:$C,CQ$4,'PLM002'!$F:$F,$B41))</f>
        <v/>
      </c>
      <c r="CS41" s="72" t="str">
        <f>IF(SUMIFS('PLM001-財務計算用'!$P:$P,'PLM001-財務計算用'!$J:$J,CS$4,'PLM001-財務計算用'!$A:$A,$B41)=0,"",SUMIFS('PLM001-財務計算用'!$P:$P,'PLM001-財務計算用'!$J:$J,CS$4,'PLM001-財務計算用'!$A:$A,$B41))</f>
        <v/>
      </c>
      <c r="CT41" s="71" t="str">
        <f>IF(SUMIFS('PLM002'!$K:$K,'PLM002'!$C:$C,CS$4,'PLM002'!$F:$F,$B41)=0,"",SUMIFS('PLM002'!$K:$K,'PLM002'!$C:$C,CS$4,'PLM002'!$F:$F,$B41))</f>
        <v/>
      </c>
      <c r="CU41" s="72" t="str">
        <f>IF(SUMIFS('PLM001-財務計算用'!$P:$P,'PLM001-財務計算用'!$J:$J,CU$4,'PLM001-財務計算用'!$A:$A,$B41)=0,"",SUMIFS('PLM001-財務計算用'!$P:$P,'PLM001-財務計算用'!$J:$J,CU$4,'PLM001-財務計算用'!$A:$A,$B41))</f>
        <v/>
      </c>
      <c r="CV41" s="71" t="str">
        <f>IF(SUMIFS('PLM002'!$K:$K,'PLM002'!$C:$C,CU$4,'PLM002'!$F:$F,$B41)=0,"",SUMIFS('PLM002'!$K:$K,'PLM002'!$C:$C,CU$4,'PLM002'!$F:$F,$B41))</f>
        <v/>
      </c>
      <c r="CW41" s="72" t="str">
        <f>IF(SUMIFS('PLM001-財務計算用'!$P:$P,'PLM001-財務計算用'!$J:$J,CW$4,'PLM001-財務計算用'!$A:$A,$B41)=0,"",SUMIFS('PLM001-財務計算用'!$P:$P,'PLM001-財務計算用'!$J:$J,CW$4,'PLM001-財務計算用'!$A:$A,$B41))</f>
        <v/>
      </c>
      <c r="CX41" s="71" t="str">
        <f>IF(SUMIFS('PLM002'!$K:$K,'PLM002'!$C:$C,CW$4,'PLM002'!$F:$F,$B41)=0,"",SUMIFS('PLM002'!$K:$K,'PLM002'!$C:$C,CW$4,'PLM002'!$F:$F,$B41))</f>
        <v/>
      </c>
      <c r="CY41" s="72" t="str">
        <f>IF(SUMIFS('PLM001-財務計算用'!$P:$P,'PLM001-財務計算用'!$J:$J,CY$4,'PLM001-財務計算用'!$A:$A,$B41)=0,"",SUMIFS('PLM001-財務計算用'!$P:$P,'PLM001-財務計算用'!$J:$J,CY$4,'PLM001-財務計算用'!$A:$A,$B41))</f>
        <v/>
      </c>
      <c r="CZ41" s="71" t="str">
        <f>IF(SUMIFS('PLM002'!$K:$K,'PLM002'!$C:$C,CY$4,'PLM002'!$F:$F,$B41)=0,"",SUMIFS('PLM002'!$K:$K,'PLM002'!$C:$C,CY$4,'PLM002'!$F:$F,$B41))</f>
        <v/>
      </c>
      <c r="DA41" s="72" t="str">
        <f>IF(SUMIFS('PLM001-財務計算用'!$P:$P,'PLM001-財務計算用'!$J:$J,DA$4,'PLM001-財務計算用'!$A:$A,$B41)=0,"",SUMIFS('PLM001-財務計算用'!$P:$P,'PLM001-財務計算用'!$J:$J,DA$4,'PLM001-財務計算用'!$A:$A,$B41))</f>
        <v/>
      </c>
      <c r="DB41" s="71" t="str">
        <f>IF(SUMIFS('PLM002'!$K:$K,'PLM002'!$C:$C,DA$4,'PLM002'!$F:$F,$B41)=0,"",SUMIFS('PLM002'!$K:$K,'PLM002'!$C:$C,DA$4,'PLM002'!$F:$F,$B41))</f>
        <v/>
      </c>
      <c r="DC41" s="72" t="str">
        <f>IF(SUMIFS('PLM001-財務計算用'!$P:$P,'PLM001-財務計算用'!$J:$J,DC$4,'PLM001-財務計算用'!$A:$A,$B41)=0,"",SUMIFS('PLM001-財務計算用'!$P:$P,'PLM001-財務計算用'!$J:$J,DC$4,'PLM001-財務計算用'!$A:$A,$B41))</f>
        <v/>
      </c>
      <c r="DD41" s="71" t="str">
        <f>IF(SUMIFS('PLM002'!$K:$K,'PLM002'!$C:$C,DC$4,'PLM002'!$F:$F,$B41)=0,"",SUMIFS('PLM002'!$K:$K,'PLM002'!$C:$C,DC$4,'PLM002'!$F:$F,$B41))</f>
        <v/>
      </c>
      <c r="DE41" s="72" t="str">
        <f>IF(SUMIFS('PLM001-財務計算用'!$P:$P,'PLM001-財務計算用'!$J:$J,DE$4,'PLM001-財務計算用'!$A:$A,$B41)=0,"",SUMIFS('PLM001-財務計算用'!$P:$P,'PLM001-財務計算用'!$J:$J,DE$4,'PLM001-財務計算用'!$A:$A,$B41))</f>
        <v/>
      </c>
      <c r="DF41" s="71" t="str">
        <f>IF(SUMIFS('PLM002'!$K:$K,'PLM002'!$C:$C,DE$4,'PLM002'!$F:$F,$B41)=0,"",SUMIFS('PLM002'!$K:$K,'PLM002'!$C:$C,DE$4,'PLM002'!$F:$F,$B41))</f>
        <v/>
      </c>
      <c r="DG41" s="72" t="str">
        <f>IF(SUMIFS('PLM001-財務計算用'!$P:$P,'PLM001-財務計算用'!$J:$J,DG$4,'PLM001-財務計算用'!$A:$A,$B41)=0,"",SUMIFS('PLM001-財務計算用'!$P:$P,'PLM001-財務計算用'!$J:$J,DG$4,'PLM001-財務計算用'!$A:$A,$B41))</f>
        <v/>
      </c>
      <c r="DH41" s="71" t="str">
        <f>IF(SUMIFS('PLM002'!$K:$K,'PLM002'!$C:$C,DG$4,'PLM002'!$F:$F,$B41)=0,"",SUMIFS('PLM002'!$K:$K,'PLM002'!$C:$C,DG$4,'PLM002'!$F:$F,$B41))</f>
        <v/>
      </c>
      <c r="DI41" s="72" t="str">
        <f>IF(SUMIFS('PLM001-財務計算用'!$P:$P,'PLM001-財務計算用'!$J:$J,DI$4,'PLM001-財務計算用'!$A:$A,$B41)=0,"",SUMIFS('PLM001-財務計算用'!$P:$P,'PLM001-財務計算用'!$J:$J,DI$4,'PLM001-財務計算用'!$A:$A,$B41))</f>
        <v/>
      </c>
      <c r="DJ41" s="71" t="str">
        <f>IF(SUMIFS('PLM002'!$K:$K,'PLM002'!$C:$C,DI$4,'PLM002'!$F:$F,$B41)=0,"",SUMIFS('PLM002'!$K:$K,'PLM002'!$C:$C,DI$4,'PLM002'!$F:$F,$B41))</f>
        <v/>
      </c>
      <c r="DK41" s="72" t="str">
        <f>IF(SUMIFS('PLM001-財務計算用'!$P:$P,'PLM001-財務計算用'!$J:$J,DK$4,'PLM001-財務計算用'!$A:$A,$B41)=0,"",SUMIFS('PLM001-財務計算用'!$P:$P,'PLM001-財務計算用'!$J:$J,DK$4,'PLM001-財務計算用'!$A:$A,$B41))</f>
        <v/>
      </c>
      <c r="DL41" s="71" t="str">
        <f>IF(SUMIFS('PLM002'!$K:$K,'PLM002'!$C:$C,DK$4,'PLM002'!$F:$F,$B41)=0,"",SUMIFS('PLM002'!$K:$K,'PLM002'!$C:$C,DK$4,'PLM002'!$F:$F,$B41))</f>
        <v/>
      </c>
      <c r="DM41" s="72" t="str">
        <f>IF(SUMIFS('PLM001-財務計算用'!$P:$P,'PLM001-財務計算用'!$J:$J,DM$4,'PLM001-財務計算用'!$A:$A,$B41)=0,"",SUMIFS('PLM001-財務計算用'!$P:$P,'PLM001-財務計算用'!$J:$J,DM$4,'PLM001-財務計算用'!$A:$A,$B41))</f>
        <v/>
      </c>
      <c r="DN41" s="71" t="str">
        <f>IF(SUMIFS('PLM002'!$K:$K,'PLM002'!$C:$C,DM$4,'PLM002'!$F:$F,$B41)=0,"",SUMIFS('PLM002'!$K:$K,'PLM002'!$C:$C,DM$4,'PLM002'!$F:$F,$B41))</f>
        <v/>
      </c>
      <c r="DO41" s="72" t="str">
        <f>IF(SUMIFS('PLM001-財務計算用'!$P:$P,'PLM001-財務計算用'!$J:$J,DO$4,'PLM001-財務計算用'!$A:$A,$B41)=0,"",SUMIFS('PLM001-財務計算用'!$P:$P,'PLM001-財務計算用'!$J:$J,DO$4,'PLM001-財務計算用'!$A:$A,$B41))</f>
        <v/>
      </c>
      <c r="DP41" s="71" t="str">
        <f>IF(SUMIFS('PLM002'!$K:$K,'PLM002'!$C:$C,DO$4,'PLM002'!$F:$F,$B41)=0,"",SUMIFS('PLM002'!$K:$K,'PLM002'!$C:$C,DO$4,'PLM002'!$F:$F,$B41))</f>
        <v/>
      </c>
      <c r="DQ41" s="72" t="str">
        <f>IF(SUMIFS('PLM001-財務計算用'!$P:$P,'PLM001-財務計算用'!$J:$J,DQ$4,'PLM001-財務計算用'!$A:$A,$B41)=0,"",SUMIFS('PLM001-財務計算用'!$P:$P,'PLM001-財務計算用'!$J:$J,DQ$4,'PLM001-財務計算用'!$A:$A,$B41))</f>
        <v/>
      </c>
      <c r="DR41" s="71" t="str">
        <f>IF(SUMIFS('PLM002'!$K:$K,'PLM002'!$C:$C,DQ$4,'PLM002'!$F:$F,$B41)=0,"",SUMIFS('PLM002'!$K:$K,'PLM002'!$C:$C,DQ$4,'PLM002'!$F:$F,$B41))</f>
        <v/>
      </c>
      <c r="DS41" s="72" t="str">
        <f>IF(SUMIFS('PLM001-財務計算用'!$P:$P,'PLM001-財務計算用'!$J:$J,DS$4,'PLM001-財務計算用'!$A:$A,$B41)=0,"",SUMIFS('PLM001-財務計算用'!$P:$P,'PLM001-財務計算用'!$J:$J,DS$4,'PLM001-財務計算用'!$A:$A,$B41))</f>
        <v/>
      </c>
      <c r="DT41" s="71" t="str">
        <f>IF(SUMIFS('PLM002'!$K:$K,'PLM002'!$C:$C,DS$4,'PLM002'!$F:$F,$B41)=0,"",SUMIFS('PLM002'!$K:$K,'PLM002'!$C:$C,DS$4,'PLM002'!$F:$F,$B41))</f>
        <v/>
      </c>
      <c r="DU41" s="72" t="str">
        <f>IF(SUMIFS('PLM001-財務計算用'!$P:$P,'PLM001-財務計算用'!$J:$J,DU$4,'PLM001-財務計算用'!$A:$A,$B41)=0,"",SUMIFS('PLM001-財務計算用'!$P:$P,'PLM001-財務計算用'!$J:$J,DU$4,'PLM001-財務計算用'!$A:$A,$B41))</f>
        <v/>
      </c>
      <c r="DV41" s="71" t="str">
        <f>IF(SUMIFS('PLM002'!$K:$K,'PLM002'!$C:$C,DU$4,'PLM002'!$F:$F,$B41)=0,"",SUMIFS('PLM002'!$K:$K,'PLM002'!$C:$C,DU$4,'PLM002'!$F:$F,$B41))</f>
        <v/>
      </c>
      <c r="DW41" s="72" t="str">
        <f>IF(SUMIFS('PLM001-財務計算用'!$P:$P,'PLM001-財務計算用'!$J:$J,DW$4,'PLM001-財務計算用'!$A:$A,$B41)=0,"",SUMIFS('PLM001-財務計算用'!$P:$P,'PLM001-財務計算用'!$J:$J,DW$4,'PLM001-財務計算用'!$A:$A,$B41))</f>
        <v/>
      </c>
      <c r="DX41" s="71" t="str">
        <f>IF(SUMIFS('PLM002'!$K:$K,'PLM002'!$C:$C,DW$4,'PLM002'!$F:$F,$B41)=0,"",SUMIFS('PLM002'!$K:$K,'PLM002'!$C:$C,DW$4,'PLM002'!$F:$F,$B41))</f>
        <v/>
      </c>
      <c r="DY41" s="72" t="str">
        <f>IF(SUMIFS('PLM001-財務計算用'!$P:$P,'PLM001-財務計算用'!$J:$J,DY$4,'PLM001-財務計算用'!$A:$A,$B41)=0,"",SUMIFS('PLM001-財務計算用'!$P:$P,'PLM001-財務計算用'!$J:$J,DY$4,'PLM001-財務計算用'!$A:$A,$B41))</f>
        <v/>
      </c>
      <c r="DZ41" s="71" t="str">
        <f>IF(SUMIFS('PLM002'!$K:$K,'PLM002'!$C:$C,DY$4,'PLM002'!$F:$F,$B41)=0,"",SUMIFS('PLM002'!$K:$K,'PLM002'!$C:$C,DY$4,'PLM002'!$F:$F,$B41))</f>
        <v/>
      </c>
      <c r="EA41" s="72" t="str">
        <f>IF(SUMIFS('PLM001-財務計算用'!$P:$P,'PLM001-財務計算用'!$J:$J,EA$4,'PLM001-財務計算用'!$A:$A,$B41)=0,"",SUMIFS('PLM001-財務計算用'!$P:$P,'PLM001-財務計算用'!$J:$J,EA$4,'PLM001-財務計算用'!$A:$A,$B41))</f>
        <v/>
      </c>
      <c r="EB41" s="71" t="str">
        <f>IF(SUMIFS('PLM002'!$K:$K,'PLM002'!$C:$C,EA$4,'PLM002'!$F:$F,$B41)=0,"",SUMIFS('PLM002'!$K:$K,'PLM002'!$C:$C,EA$4,'PLM002'!$F:$F,$B41))</f>
        <v/>
      </c>
      <c r="EC41" s="72" t="str">
        <f>IF(SUMIFS('PLM001-財務計算用'!$P:$P,'PLM001-財務計算用'!$J:$J,EC$4,'PLM001-財務計算用'!$A:$A,$B41)=0,"",SUMIFS('PLM001-財務計算用'!$P:$P,'PLM001-財務計算用'!$J:$J,EC$4,'PLM001-財務計算用'!$A:$A,$B41))</f>
        <v/>
      </c>
      <c r="ED41" s="71" t="str">
        <f>IF(SUMIFS('PLM002'!$K:$K,'PLM002'!$C:$C,EC$4,'PLM002'!$F:$F,$B41)=0,"",SUMIFS('PLM002'!$K:$K,'PLM002'!$C:$C,EC$4,'PLM002'!$F:$F,$B41))</f>
        <v/>
      </c>
    </row>
    <row r="42" spans="1:134" ht="13.5">
      <c r="A42" s="96">
        <f>'PLM014'!A43</f>
        <v>0</v>
      </c>
      <c r="B42" s="178"/>
      <c r="C42" s="131">
        <f>'PLM014'!C43</f>
        <v>0</v>
      </c>
      <c r="D42" s="97" t="str">
        <f t="shared" si="11"/>
        <v>()  0</v>
      </c>
      <c r="E42" s="97">
        <f>'PLM014'!E43</f>
        <v>0</v>
      </c>
      <c r="F42" s="97">
        <f>'PLM014'!F43</f>
        <v>0</v>
      </c>
      <c r="G42" s="97">
        <f>'PLM014'!G43</f>
        <v>0</v>
      </c>
      <c r="H42" s="98">
        <f>'PLM014'!H43</f>
        <v>0</v>
      </c>
      <c r="I42" s="98">
        <f>'PLM014'!I43</f>
        <v>0</v>
      </c>
      <c r="J42" s="99">
        <f t="shared" si="7"/>
        <v>0</v>
      </c>
      <c r="K42" s="150"/>
      <c r="L42" s="150"/>
      <c r="M42" s="98">
        <f>IF(ISERROR('PLM014'!L43),"",('PLM014'!L43))</f>
        <v>0</v>
      </c>
      <c r="N42" s="237" t="str">
        <f>IF(IF(ISERROR('PLM014'!N43),"",('PLM014'!N43))=0,"",IF(ISERROR('PLM014'!N43),"",('PLM014'!N43)))</f>
        <v/>
      </c>
      <c r="O42" s="99" t="str">
        <f t="shared" si="0"/>
        <v/>
      </c>
      <c r="P42" s="98">
        <f t="shared" ca="1" si="1"/>
        <v>46044</v>
      </c>
      <c r="Q42" s="99">
        <f t="shared" ca="1" si="2"/>
        <v>46044</v>
      </c>
      <c r="R42" s="100">
        <f>'PLM014'!Q43/100</f>
        <v>0</v>
      </c>
      <c r="S42" s="139" t="str">
        <f t="shared" ca="1" si="3"/>
        <v/>
      </c>
      <c r="U42" s="101" t="str">
        <f t="shared" si="12"/>
        <v>未登入</v>
      </c>
      <c r="V42" s="101">
        <f t="shared" si="13"/>
        <v>0</v>
      </c>
      <c r="W42" s="101" t="str">
        <f>IF(SUMIFS('PLM001-財務計算用'!$P:$P,'PLM001-財務計算用'!$A:$A,B42)=0,"未登入",SUMIFS('PLM001-財務計算用'!$P:$P,'PLM001-財務計算用'!$A:$A,B42))</f>
        <v>未登入</v>
      </c>
      <c r="X42" s="101">
        <f>SUMIFS('PLM002'!$K:$K,'PLM002'!$F:$F,$B42)</f>
        <v>0</v>
      </c>
      <c r="Y42" s="72" t="str">
        <f>IF(SUMIFS('PLM001-財務計算用'!$P:$P,'PLM001-財務計算用'!$J:$J,Y$4,'PLM001-財務計算用'!$A:$A,$B42)=0,"",SUMIFS('PLM001-財務計算用'!$P:$P,'PLM001-財務計算用'!$J:$J,Y$4,'PLM001-財務計算用'!$A:$A,$B42))</f>
        <v/>
      </c>
      <c r="Z42" s="71" t="str">
        <f>IF(SUMIFS('PLM002'!$K:$K,'PLM002'!$C:$C,Y$4,'PLM002'!$F:$F,$B42)=0,"",SUMIFS('PLM002'!$K:$K,'PLM002'!$C:$C,Y$4,'PLM002'!$F:$F,$B42))</f>
        <v/>
      </c>
      <c r="AA42" s="72" t="str">
        <f>IF(SUMIFS('PLM001-財務計算用'!$P:$P,'PLM001-財務計算用'!$J:$J,AA$4,'PLM001-財務計算用'!$A:$A,$B42)=0,"",SUMIFS('PLM001-財務計算用'!$P:$P,'PLM001-財務計算用'!$J:$J,AA$4,'PLM001-財務計算用'!$A:$A,$B42))</f>
        <v/>
      </c>
      <c r="AB42" s="71" t="str">
        <f>IF(SUMIFS('PLM002'!$K:$K,'PLM002'!$C:$C,AA$4,'PLM002'!$F:$F,$B42)=0,"",SUMIFS('PLM002'!$K:$K,'PLM002'!$C:$C,AA$4,'PLM002'!$F:$F,$B42))</f>
        <v/>
      </c>
      <c r="AC42" s="72" t="str">
        <f>IF(SUMIFS('PLM001-財務計算用'!$P:$P,'PLM001-財務計算用'!$J:$J,AC$4,'PLM001-財務計算用'!$A:$A,$B42)=0,"",SUMIFS('PLM001-財務計算用'!$P:$P,'PLM001-財務計算用'!$J:$J,AC$4,'PLM001-財務計算用'!$A:$A,$B42))</f>
        <v/>
      </c>
      <c r="AD42" s="71" t="str">
        <f>IF(SUMIFS('PLM002'!$K:$K,'PLM002'!$C:$C,AC$4,'PLM002'!$F:$F,$B42)=0,"",SUMIFS('PLM002'!$K:$K,'PLM002'!$C:$C,AC$4,'PLM002'!$F:$F,$B42))</f>
        <v/>
      </c>
      <c r="AE42" s="72" t="str">
        <f>IF(SUMIFS('PLM001-財務計算用'!$P:$P,'PLM001-財務計算用'!$J:$J,AE$4,'PLM001-財務計算用'!$A:$A,$B42)=0,"",SUMIFS('PLM001-財務計算用'!$P:$P,'PLM001-財務計算用'!$J:$J,AE$4,'PLM001-財務計算用'!$A:$A,$B42))</f>
        <v/>
      </c>
      <c r="AF42" s="71" t="str">
        <f>IF(SUMIFS('PLM002'!$K:$K,'PLM002'!$C:$C,AE$4,'PLM002'!$F:$F,$B42)=0,"",SUMIFS('PLM002'!$K:$K,'PLM002'!$C:$C,AE$4,'PLM002'!$F:$F,$B42))</f>
        <v/>
      </c>
      <c r="AG42" s="72" t="str">
        <f>IF(SUMIFS('PLM001-財務計算用'!$P:$P,'PLM001-財務計算用'!$J:$J,AG$4,'PLM001-財務計算用'!$A:$A,$B42)=0,"",SUMIFS('PLM001-財務計算用'!$P:$P,'PLM001-財務計算用'!$J:$J,AG$4,'PLM001-財務計算用'!$A:$A,$B42))</f>
        <v/>
      </c>
      <c r="AH42" s="71" t="str">
        <f>IF(SUMIFS('PLM002'!$K:$K,'PLM002'!$C:$C,AG$4,'PLM002'!$F:$F,$B42)=0,"",SUMIFS('PLM002'!$K:$K,'PLM002'!$C:$C,AG$4,'PLM002'!$F:$F,$B42))</f>
        <v/>
      </c>
      <c r="AI42" s="72" t="str">
        <f>IF(SUMIFS('PLM001-財務計算用'!$P:$P,'PLM001-財務計算用'!$J:$J,AI$4,'PLM001-財務計算用'!$A:$A,$B42)=0,"",SUMIFS('PLM001-財務計算用'!$P:$P,'PLM001-財務計算用'!$J:$J,AI$4,'PLM001-財務計算用'!$A:$A,$B42))</f>
        <v/>
      </c>
      <c r="AJ42" s="71" t="str">
        <f>IF(SUMIFS('PLM002'!$K:$K,'PLM002'!$C:$C,AI$4,'PLM002'!$F:$F,$B42)=0,"",SUMIFS('PLM002'!$K:$K,'PLM002'!$C:$C,AI$4,'PLM002'!$F:$F,$B42))</f>
        <v/>
      </c>
      <c r="AK42" s="72" t="str">
        <f>IF(SUMIFS('PLM001-財務計算用'!$P:$P,'PLM001-財務計算用'!$J:$J,AK$4,'PLM001-財務計算用'!$A:$A,$B42)=0,"",SUMIFS('PLM001-財務計算用'!$P:$P,'PLM001-財務計算用'!$J:$J,AK$4,'PLM001-財務計算用'!$A:$A,$B42))</f>
        <v/>
      </c>
      <c r="AL42" s="71" t="str">
        <f>IF(SUMIFS('PLM002'!$K:$K,'PLM002'!$C:$C,AK$4,'PLM002'!$F:$F,$B42)=0,"",SUMIFS('PLM002'!$K:$K,'PLM002'!$C:$C,AK$4,'PLM002'!$F:$F,$B42))</f>
        <v/>
      </c>
      <c r="AM42" s="72" t="str">
        <f>IF(SUMIFS('PLM001-財務計算用'!$P:$P,'PLM001-財務計算用'!$J:$J,AM$4,'PLM001-財務計算用'!$A:$A,$B42)=0,"",SUMIFS('PLM001-財務計算用'!$P:$P,'PLM001-財務計算用'!$J:$J,AM$4,'PLM001-財務計算用'!$A:$A,$B42))</f>
        <v/>
      </c>
      <c r="AN42" s="71" t="str">
        <f>IF(SUMIFS('PLM002'!$K:$K,'PLM002'!$C:$C,AM$4,'PLM002'!$F:$F,$B42)=0,"",SUMIFS('PLM002'!$K:$K,'PLM002'!$C:$C,AM$4,'PLM002'!$F:$F,$B42))</f>
        <v/>
      </c>
      <c r="AO42" s="72" t="str">
        <f>IF(SUMIFS('PLM001-財務計算用'!$P:$P,'PLM001-財務計算用'!$J:$J,AO$4,'PLM001-財務計算用'!$A:$A,$B42)=0,"",SUMIFS('PLM001-財務計算用'!$P:$P,'PLM001-財務計算用'!$J:$J,AO$4,'PLM001-財務計算用'!$A:$A,$B42))</f>
        <v/>
      </c>
      <c r="AP42" s="71" t="str">
        <f>IF(SUMIFS('PLM002'!$K:$K,'PLM002'!$C:$C,AO$4,'PLM002'!$F:$F,$B42)=0,"",SUMIFS('PLM002'!$K:$K,'PLM002'!$C:$C,AO$4,'PLM002'!$F:$F,$B42))</f>
        <v/>
      </c>
      <c r="AQ42" s="72" t="str">
        <f>IF(SUMIFS('PLM001-財務計算用'!$P:$P,'PLM001-財務計算用'!$J:$J,AQ$4,'PLM001-財務計算用'!$A:$A,$B42)=0,"",SUMIFS('PLM001-財務計算用'!$P:$P,'PLM001-財務計算用'!$J:$J,AQ$4,'PLM001-財務計算用'!$A:$A,$B42))</f>
        <v/>
      </c>
      <c r="AR42" s="71" t="str">
        <f>IF(SUMIFS('PLM002'!$K:$K,'PLM002'!$C:$C,AQ$4,'PLM002'!$F:$F,$B42)=0,"",SUMIFS('PLM002'!$K:$K,'PLM002'!$C:$C,AQ$4,'PLM002'!$F:$F,$B42))</f>
        <v/>
      </c>
      <c r="AS42" s="72" t="str">
        <f>IF(SUMIFS('PLM001-財務計算用'!$P:$P,'PLM001-財務計算用'!$J:$J,AS$4,'PLM001-財務計算用'!$A:$A,$B42)=0,"",SUMIFS('PLM001-財務計算用'!$P:$P,'PLM001-財務計算用'!$J:$J,AS$4,'PLM001-財務計算用'!$A:$A,$B42))</f>
        <v/>
      </c>
      <c r="AT42" s="71" t="str">
        <f>IF(SUMIFS('PLM002'!$K:$K,'PLM002'!$C:$C,AS$4,'PLM002'!$F:$F,$B42)=0,"",SUMIFS('PLM002'!$K:$K,'PLM002'!$C:$C,AS$4,'PLM002'!$F:$F,$B42))</f>
        <v/>
      </c>
      <c r="AU42" s="72" t="str">
        <f>IF(SUMIFS('PLM001-財務計算用'!$P:$P,'PLM001-財務計算用'!$J:$J,AU$4,'PLM001-財務計算用'!$A:$A,$B42)=0,"",SUMIFS('PLM001-財務計算用'!$P:$P,'PLM001-財務計算用'!$J:$J,AU$4,'PLM001-財務計算用'!$A:$A,$B42))</f>
        <v/>
      </c>
      <c r="AV42" s="71" t="str">
        <f>IF(SUMIFS('PLM002'!$K:$K,'PLM002'!$C:$C,AU$4,'PLM002'!$F:$F,$B42)=0,"",SUMIFS('PLM002'!$K:$K,'PLM002'!$C:$C,AU$4,'PLM002'!$F:$F,$B42))</f>
        <v/>
      </c>
      <c r="AW42" s="72" t="str">
        <f>IF(SUMIFS('PLM001-財務計算用'!$P:$P,'PLM001-財務計算用'!$J:$J,AW$4,'PLM001-財務計算用'!$A:$A,$B42)=0,"",SUMIFS('PLM001-財務計算用'!$P:$P,'PLM001-財務計算用'!$J:$J,AW$4,'PLM001-財務計算用'!$A:$A,$B42))</f>
        <v/>
      </c>
      <c r="AX42" s="71" t="str">
        <f>IF(SUMIFS('PLM002'!$K:$K,'PLM002'!$C:$C,AW$4,'PLM002'!$F:$F,$B42)=0,"",SUMIFS('PLM002'!$K:$K,'PLM002'!$C:$C,AW$4,'PLM002'!$F:$F,$B42))</f>
        <v/>
      </c>
      <c r="AY42" s="72" t="str">
        <f>IF(SUMIFS('PLM001-財務計算用'!$P:$P,'PLM001-財務計算用'!$J:$J,AY$4,'PLM001-財務計算用'!$A:$A,$B42)=0,"",SUMIFS('PLM001-財務計算用'!$P:$P,'PLM001-財務計算用'!$J:$J,AY$4,'PLM001-財務計算用'!$A:$A,$B42))</f>
        <v/>
      </c>
      <c r="AZ42" s="71" t="str">
        <f>IF(SUMIFS('PLM002'!$K:$K,'PLM002'!$C:$C,AY$4,'PLM002'!$F:$F,$B42)=0,"",SUMIFS('PLM002'!$K:$K,'PLM002'!$C:$C,AY$4,'PLM002'!$F:$F,$B42))</f>
        <v/>
      </c>
      <c r="BA42" s="72" t="str">
        <f>IF(SUMIFS('PLM001-財務計算用'!$P:$P,'PLM001-財務計算用'!$J:$J,BA$4,'PLM001-財務計算用'!$A:$A,$B42)=0,"",SUMIFS('PLM001-財務計算用'!$P:$P,'PLM001-財務計算用'!$J:$J,BA$4,'PLM001-財務計算用'!$A:$A,$B42))</f>
        <v/>
      </c>
      <c r="BB42" s="71" t="str">
        <f>IF(SUMIFS('PLM002'!$K:$K,'PLM002'!$C:$C,BA$4,'PLM002'!$F:$F,$B42)=0,"",SUMIFS('PLM002'!$K:$K,'PLM002'!$C:$C,BA$4,'PLM002'!$F:$F,$B42))</f>
        <v/>
      </c>
      <c r="BC42" s="72" t="str">
        <f>IF(SUMIFS('PLM001-財務計算用'!$P:$P,'PLM001-財務計算用'!$J:$J,BC$4,'PLM001-財務計算用'!$A:$A,$B42)=0,"",SUMIFS('PLM001-財務計算用'!$P:$P,'PLM001-財務計算用'!$J:$J,BC$4,'PLM001-財務計算用'!$A:$A,$B42))</f>
        <v/>
      </c>
      <c r="BD42" s="71" t="str">
        <f>IF(SUMIFS('PLM002'!$K:$K,'PLM002'!$C:$C,BC$4,'PLM002'!$F:$F,$B42)=0,"",SUMIFS('PLM002'!$K:$K,'PLM002'!$C:$C,BC$4,'PLM002'!$F:$F,$B42))</f>
        <v/>
      </c>
      <c r="BE42" s="72" t="str">
        <f>IF(SUMIFS('PLM001-財務計算用'!$P:$P,'PLM001-財務計算用'!$J:$J,BE$4,'PLM001-財務計算用'!$A:$A,$B42)=0,"",SUMIFS('PLM001-財務計算用'!$P:$P,'PLM001-財務計算用'!$J:$J,BE$4,'PLM001-財務計算用'!$A:$A,$B42))</f>
        <v/>
      </c>
      <c r="BF42" s="71" t="str">
        <f>IF(SUMIFS('PLM002'!$K:$K,'PLM002'!$C:$C,BE$4,'PLM002'!$F:$F,$B42)=0,"",SUMIFS('PLM002'!$K:$K,'PLM002'!$C:$C,BE$4,'PLM002'!$F:$F,$B42))</f>
        <v/>
      </c>
      <c r="BG42" s="72" t="str">
        <f>IF(SUMIFS('PLM001-財務計算用'!$P:$P,'PLM001-財務計算用'!$J:$J,BG$4,'PLM001-財務計算用'!$A:$A,$B42)=0,"",SUMIFS('PLM001-財務計算用'!$P:$P,'PLM001-財務計算用'!$J:$J,BG$4,'PLM001-財務計算用'!$A:$A,$B42))</f>
        <v/>
      </c>
      <c r="BH42" s="71" t="str">
        <f>IF(SUMIFS('PLM002'!$K:$K,'PLM002'!$C:$C,BG$4,'PLM002'!$F:$F,$B42)=0,"",SUMIFS('PLM002'!$K:$K,'PLM002'!$C:$C,BG$4,'PLM002'!$F:$F,$B42))</f>
        <v/>
      </c>
      <c r="BI42" s="72" t="str">
        <f>IF(SUMIFS('PLM001-財務計算用'!$P:$P,'PLM001-財務計算用'!$J:$J,BI$4,'PLM001-財務計算用'!$A:$A,$B42)=0,"",SUMIFS('PLM001-財務計算用'!$P:$P,'PLM001-財務計算用'!$J:$J,BI$4,'PLM001-財務計算用'!$A:$A,$B42))</f>
        <v/>
      </c>
      <c r="BJ42" s="71" t="str">
        <f>IF(SUMIFS('PLM002'!$K:$K,'PLM002'!$C:$C,BI$4,'PLM002'!$F:$F,$B42)=0,"",SUMIFS('PLM002'!$K:$K,'PLM002'!$C:$C,BI$4,'PLM002'!$F:$F,$B42))</f>
        <v/>
      </c>
      <c r="BK42" s="72" t="str">
        <f>IF(SUMIFS('PLM001-財務計算用'!$P:$P,'PLM001-財務計算用'!$J:$J,BK$4,'PLM001-財務計算用'!$A:$A,$B42)=0,"",SUMIFS('PLM001-財務計算用'!$P:$P,'PLM001-財務計算用'!$J:$J,BK$4,'PLM001-財務計算用'!$A:$A,$B42))</f>
        <v/>
      </c>
      <c r="BL42" s="71" t="str">
        <f>IF(SUMIFS('PLM002'!$K:$K,'PLM002'!$C:$C,BK$4,'PLM002'!$F:$F,$B42)=0,"",SUMIFS('PLM002'!$K:$K,'PLM002'!$C:$C,BK$4,'PLM002'!$F:$F,$B42))</f>
        <v/>
      </c>
      <c r="BM42" s="72" t="str">
        <f>IF(SUMIFS('PLM001-財務計算用'!$P:$P,'PLM001-財務計算用'!$J:$J,BM$4,'PLM001-財務計算用'!$A:$A,$B42)=0,"",SUMIFS('PLM001-財務計算用'!$P:$P,'PLM001-財務計算用'!$J:$J,BM$4,'PLM001-財務計算用'!$A:$A,$B42))</f>
        <v/>
      </c>
      <c r="BN42" s="71" t="str">
        <f>IF(SUMIFS('PLM002'!$K:$K,'PLM002'!$C:$C,BM$4,'PLM002'!$F:$F,$B42)=0,"",SUMIFS('PLM002'!$K:$K,'PLM002'!$C:$C,BM$4,'PLM002'!$F:$F,$B42))</f>
        <v/>
      </c>
      <c r="BO42" s="72" t="str">
        <f>IF(SUMIFS('PLM001-財務計算用'!$P:$P,'PLM001-財務計算用'!$J:$J,BO$4,'PLM001-財務計算用'!$A:$A,$B42)=0,"",SUMIFS('PLM001-財務計算用'!$P:$P,'PLM001-財務計算用'!$J:$J,BO$4,'PLM001-財務計算用'!$A:$A,$B42))</f>
        <v/>
      </c>
      <c r="BP42" s="71" t="str">
        <f>IF(SUMIFS('PLM002'!$K:$K,'PLM002'!$C:$C,BO$4,'PLM002'!$F:$F,$B42)=0,"",SUMIFS('PLM002'!$K:$K,'PLM002'!$C:$C,BO$4,'PLM002'!$F:$F,$B42))</f>
        <v/>
      </c>
      <c r="BQ42" s="72" t="str">
        <f>IF(SUMIFS('PLM001-財務計算用'!$P:$P,'PLM001-財務計算用'!$J:$J,BQ$4,'PLM001-財務計算用'!$A:$A,$B42)=0,"",SUMIFS('PLM001-財務計算用'!$P:$P,'PLM001-財務計算用'!$J:$J,BQ$4,'PLM001-財務計算用'!$A:$A,$B42))</f>
        <v/>
      </c>
      <c r="BR42" s="71" t="str">
        <f>IF(SUMIFS('PLM002'!$K:$K,'PLM002'!$C:$C,BQ$4,'PLM002'!$F:$F,$B42)=0,"",SUMIFS('PLM002'!$K:$K,'PLM002'!$C:$C,BQ$4,'PLM002'!$F:$F,$B42))</f>
        <v/>
      </c>
      <c r="BS42" s="72" t="str">
        <f>IF(SUMIFS('PLM001-財務計算用'!$P:$P,'PLM001-財務計算用'!$J:$J,BS$4,'PLM001-財務計算用'!$A:$A,$B42)=0,"",SUMIFS('PLM001-財務計算用'!$P:$P,'PLM001-財務計算用'!$J:$J,BS$4,'PLM001-財務計算用'!$A:$A,$B42))</f>
        <v/>
      </c>
      <c r="BT42" s="71" t="str">
        <f>IF(SUMIFS('PLM002'!$K:$K,'PLM002'!$C:$C,BS$4,'PLM002'!$F:$F,$B42)=0,"",SUMIFS('PLM002'!$K:$K,'PLM002'!$C:$C,BS$4,'PLM002'!$F:$F,$B42))</f>
        <v/>
      </c>
      <c r="BU42" s="72" t="str">
        <f>IF(SUMIFS('PLM001-財務計算用'!$P:$P,'PLM001-財務計算用'!$J:$J,BU$4,'PLM001-財務計算用'!$A:$A,$B42)=0,"",SUMIFS('PLM001-財務計算用'!$P:$P,'PLM001-財務計算用'!$J:$J,BU$4,'PLM001-財務計算用'!$A:$A,$B42))</f>
        <v/>
      </c>
      <c r="BV42" s="71" t="str">
        <f>IF(SUMIFS('PLM002'!$K:$K,'PLM002'!$C:$C,BU$4,'PLM002'!$F:$F,$B42)=0,"",SUMIFS('PLM002'!$K:$K,'PLM002'!$C:$C,BU$4,'PLM002'!$F:$F,$B42))</f>
        <v/>
      </c>
      <c r="BW42" s="72" t="str">
        <f>IF(SUMIFS('PLM001-財務計算用'!$P:$P,'PLM001-財務計算用'!$J:$J,BW$4,'PLM001-財務計算用'!$A:$A,$B42)=0,"",SUMIFS('PLM001-財務計算用'!$P:$P,'PLM001-財務計算用'!$J:$J,BW$4,'PLM001-財務計算用'!$A:$A,$B42))</f>
        <v/>
      </c>
      <c r="BX42" s="71" t="str">
        <f>IF(SUMIFS('PLM002'!$K:$K,'PLM002'!$C:$C,BW$4,'PLM002'!$F:$F,$B42)=0,"",SUMIFS('PLM002'!$K:$K,'PLM002'!$C:$C,BW$4,'PLM002'!$F:$F,$B42))</f>
        <v/>
      </c>
      <c r="BY42" s="72" t="str">
        <f>IF(SUMIFS('PLM001-財務計算用'!$P:$P,'PLM001-財務計算用'!$J:$J,BY$4,'PLM001-財務計算用'!$A:$A,$B42)=0,"",SUMIFS('PLM001-財務計算用'!$P:$P,'PLM001-財務計算用'!$J:$J,BY$4,'PLM001-財務計算用'!$A:$A,$B42))</f>
        <v/>
      </c>
      <c r="BZ42" s="71" t="str">
        <f>IF(SUMIFS('PLM002'!$K:$K,'PLM002'!$C:$C,BY$4,'PLM002'!$F:$F,$B42)=0,"",SUMIFS('PLM002'!$K:$K,'PLM002'!$C:$C,BY$4,'PLM002'!$F:$F,$B42))</f>
        <v/>
      </c>
      <c r="CA42" s="72" t="str">
        <f>IF(SUMIFS('PLM001-財務計算用'!$P:$P,'PLM001-財務計算用'!$J:$J,CA$4,'PLM001-財務計算用'!$A:$A,$B42)=0,"",SUMIFS('PLM001-財務計算用'!$P:$P,'PLM001-財務計算用'!$J:$J,CA$4,'PLM001-財務計算用'!$A:$A,$B42))</f>
        <v/>
      </c>
      <c r="CB42" s="71" t="str">
        <f>IF(SUMIFS('PLM002'!$K:$K,'PLM002'!$C:$C,CA$4,'PLM002'!$F:$F,$B42)=0,"",SUMIFS('PLM002'!$K:$K,'PLM002'!$C:$C,CA$4,'PLM002'!$F:$F,$B42))</f>
        <v/>
      </c>
      <c r="CC42" s="72" t="str">
        <f>IF(SUMIFS('PLM001-財務計算用'!$P:$P,'PLM001-財務計算用'!$J:$J,CC$4,'PLM001-財務計算用'!$A:$A,$B42)=0,"",SUMIFS('PLM001-財務計算用'!$P:$P,'PLM001-財務計算用'!$J:$J,CC$4,'PLM001-財務計算用'!$A:$A,$B42))</f>
        <v/>
      </c>
      <c r="CD42" s="71" t="str">
        <f>IF(SUMIFS('PLM002'!$K:$K,'PLM002'!$C:$C,CC$4,'PLM002'!$F:$F,$B42)=0,"",SUMIFS('PLM002'!$K:$K,'PLM002'!$C:$C,CC$4,'PLM002'!$F:$F,$B42))</f>
        <v/>
      </c>
      <c r="CE42" s="72" t="str">
        <f>IF(SUMIFS('PLM001-財務計算用'!$P:$P,'PLM001-財務計算用'!$J:$J,CE$4,'PLM001-財務計算用'!$A:$A,$B42)=0,"",SUMIFS('PLM001-財務計算用'!$P:$P,'PLM001-財務計算用'!$J:$J,CE$4,'PLM001-財務計算用'!$A:$A,$B42))</f>
        <v/>
      </c>
      <c r="CF42" s="71" t="str">
        <f>IF(SUMIFS('PLM002'!$K:$K,'PLM002'!$C:$C,CE$4,'PLM002'!$F:$F,$B42)=0,"",SUMIFS('PLM002'!$K:$K,'PLM002'!$C:$C,CE$4,'PLM002'!$F:$F,$B42))</f>
        <v/>
      </c>
      <c r="CG42" s="72" t="str">
        <f>IF(SUMIFS('PLM001-財務計算用'!$P:$P,'PLM001-財務計算用'!$J:$J,CG$4,'PLM001-財務計算用'!$A:$A,$B42)=0,"",SUMIFS('PLM001-財務計算用'!$P:$P,'PLM001-財務計算用'!$J:$J,CG$4,'PLM001-財務計算用'!$A:$A,$B42))</f>
        <v/>
      </c>
      <c r="CH42" s="71" t="str">
        <f>IF(SUMIFS('PLM002'!$K:$K,'PLM002'!$C:$C,CG$4,'PLM002'!$F:$F,$B42)=0,"",SUMIFS('PLM002'!$K:$K,'PLM002'!$C:$C,CG$4,'PLM002'!$F:$F,$B42))</f>
        <v/>
      </c>
      <c r="CI42" s="72" t="str">
        <f>IF(SUMIFS('PLM001-財務計算用'!$P:$P,'PLM001-財務計算用'!$J:$J,CI$4,'PLM001-財務計算用'!$A:$A,$B42)=0,"",SUMIFS('PLM001-財務計算用'!$P:$P,'PLM001-財務計算用'!$J:$J,CI$4,'PLM001-財務計算用'!$A:$A,$B42))</f>
        <v/>
      </c>
      <c r="CJ42" s="71" t="str">
        <f>IF(SUMIFS('PLM002'!$K:$K,'PLM002'!$C:$C,CI$4,'PLM002'!$F:$F,$B42)=0,"",SUMIFS('PLM002'!$K:$K,'PLM002'!$C:$C,CI$4,'PLM002'!$F:$F,$B42))</f>
        <v/>
      </c>
      <c r="CK42" s="72" t="str">
        <f>IF(SUMIFS('PLM001-財務計算用'!$P:$P,'PLM001-財務計算用'!$J:$J,CK$4,'PLM001-財務計算用'!$A:$A,$B42)=0,"",SUMIFS('PLM001-財務計算用'!$P:$P,'PLM001-財務計算用'!$J:$J,CK$4,'PLM001-財務計算用'!$A:$A,$B42))</f>
        <v/>
      </c>
      <c r="CL42" s="71" t="str">
        <f>IF(SUMIFS('PLM002'!$K:$K,'PLM002'!$C:$C,CK$4,'PLM002'!$F:$F,$B42)=0,"",SUMIFS('PLM002'!$K:$K,'PLM002'!$C:$C,CK$4,'PLM002'!$F:$F,$B42))</f>
        <v/>
      </c>
      <c r="CM42" s="72" t="str">
        <f>IF(SUMIFS('PLM001-財務計算用'!$P:$P,'PLM001-財務計算用'!$J:$J,CM$4,'PLM001-財務計算用'!$A:$A,$B42)=0,"",SUMIFS('PLM001-財務計算用'!$P:$P,'PLM001-財務計算用'!$J:$J,CM$4,'PLM001-財務計算用'!$A:$A,$B42))</f>
        <v/>
      </c>
      <c r="CN42" s="71" t="str">
        <f>IF(SUMIFS('PLM002'!$K:$K,'PLM002'!$C:$C,CM$4,'PLM002'!$F:$F,$B42)=0,"",SUMIFS('PLM002'!$K:$K,'PLM002'!$C:$C,CM$4,'PLM002'!$F:$F,$B42))</f>
        <v/>
      </c>
      <c r="CO42" s="72" t="str">
        <f>IF(SUMIFS('PLM001-財務計算用'!$P:$P,'PLM001-財務計算用'!$J:$J,CO$4,'PLM001-財務計算用'!$A:$A,$B42)=0,"",SUMIFS('PLM001-財務計算用'!$P:$P,'PLM001-財務計算用'!$J:$J,CO$4,'PLM001-財務計算用'!$A:$A,$B42))</f>
        <v/>
      </c>
      <c r="CP42" s="71" t="str">
        <f>IF(SUMIFS('PLM002'!$K:$K,'PLM002'!$C:$C,CO$4,'PLM002'!$F:$F,$B42)=0,"",SUMIFS('PLM002'!$K:$K,'PLM002'!$C:$C,CO$4,'PLM002'!$F:$F,$B42))</f>
        <v/>
      </c>
      <c r="CQ42" s="72" t="str">
        <f>IF(SUMIFS('PLM001-財務計算用'!$P:$P,'PLM001-財務計算用'!$J:$J,CQ$4,'PLM001-財務計算用'!$A:$A,$B42)=0,"",SUMIFS('PLM001-財務計算用'!$P:$P,'PLM001-財務計算用'!$J:$J,CQ$4,'PLM001-財務計算用'!$A:$A,$B42))</f>
        <v/>
      </c>
      <c r="CR42" s="71" t="str">
        <f>IF(SUMIFS('PLM002'!$K:$K,'PLM002'!$C:$C,CQ$4,'PLM002'!$F:$F,$B42)=0,"",SUMIFS('PLM002'!$K:$K,'PLM002'!$C:$C,CQ$4,'PLM002'!$F:$F,$B42))</f>
        <v/>
      </c>
      <c r="CS42" s="72" t="str">
        <f>IF(SUMIFS('PLM001-財務計算用'!$P:$P,'PLM001-財務計算用'!$J:$J,CS$4,'PLM001-財務計算用'!$A:$A,$B42)=0,"",SUMIFS('PLM001-財務計算用'!$P:$P,'PLM001-財務計算用'!$J:$J,CS$4,'PLM001-財務計算用'!$A:$A,$B42))</f>
        <v/>
      </c>
      <c r="CT42" s="71" t="str">
        <f>IF(SUMIFS('PLM002'!$K:$K,'PLM002'!$C:$C,CS$4,'PLM002'!$F:$F,$B42)=0,"",SUMIFS('PLM002'!$K:$K,'PLM002'!$C:$C,CS$4,'PLM002'!$F:$F,$B42))</f>
        <v/>
      </c>
      <c r="CU42" s="72" t="str">
        <f>IF(SUMIFS('PLM001-財務計算用'!$P:$P,'PLM001-財務計算用'!$J:$J,CU$4,'PLM001-財務計算用'!$A:$A,$B42)=0,"",SUMIFS('PLM001-財務計算用'!$P:$P,'PLM001-財務計算用'!$J:$J,CU$4,'PLM001-財務計算用'!$A:$A,$B42))</f>
        <v/>
      </c>
      <c r="CV42" s="71" t="str">
        <f>IF(SUMIFS('PLM002'!$K:$K,'PLM002'!$C:$C,CU$4,'PLM002'!$F:$F,$B42)=0,"",SUMIFS('PLM002'!$K:$K,'PLM002'!$C:$C,CU$4,'PLM002'!$F:$F,$B42))</f>
        <v/>
      </c>
      <c r="CW42" s="72" t="str">
        <f>IF(SUMIFS('PLM001-財務計算用'!$P:$P,'PLM001-財務計算用'!$J:$J,CW$4,'PLM001-財務計算用'!$A:$A,$B42)=0,"",SUMIFS('PLM001-財務計算用'!$P:$P,'PLM001-財務計算用'!$J:$J,CW$4,'PLM001-財務計算用'!$A:$A,$B42))</f>
        <v/>
      </c>
      <c r="CX42" s="71" t="str">
        <f>IF(SUMIFS('PLM002'!$K:$K,'PLM002'!$C:$C,CW$4,'PLM002'!$F:$F,$B42)=0,"",SUMIFS('PLM002'!$K:$K,'PLM002'!$C:$C,CW$4,'PLM002'!$F:$F,$B42))</f>
        <v/>
      </c>
      <c r="CY42" s="72" t="str">
        <f>IF(SUMIFS('PLM001-財務計算用'!$P:$P,'PLM001-財務計算用'!$J:$J,CY$4,'PLM001-財務計算用'!$A:$A,$B42)=0,"",SUMIFS('PLM001-財務計算用'!$P:$P,'PLM001-財務計算用'!$J:$J,CY$4,'PLM001-財務計算用'!$A:$A,$B42))</f>
        <v/>
      </c>
      <c r="CZ42" s="71" t="str">
        <f>IF(SUMIFS('PLM002'!$K:$K,'PLM002'!$C:$C,CY$4,'PLM002'!$F:$F,$B42)=0,"",SUMIFS('PLM002'!$K:$K,'PLM002'!$C:$C,CY$4,'PLM002'!$F:$F,$B42))</f>
        <v/>
      </c>
      <c r="DA42" s="72" t="str">
        <f>IF(SUMIFS('PLM001-財務計算用'!$P:$P,'PLM001-財務計算用'!$J:$J,DA$4,'PLM001-財務計算用'!$A:$A,$B42)=0,"",SUMIFS('PLM001-財務計算用'!$P:$P,'PLM001-財務計算用'!$J:$J,DA$4,'PLM001-財務計算用'!$A:$A,$B42))</f>
        <v/>
      </c>
      <c r="DB42" s="71" t="str">
        <f>IF(SUMIFS('PLM002'!$K:$K,'PLM002'!$C:$C,DA$4,'PLM002'!$F:$F,$B42)=0,"",SUMIFS('PLM002'!$K:$K,'PLM002'!$C:$C,DA$4,'PLM002'!$F:$F,$B42))</f>
        <v/>
      </c>
      <c r="DC42" s="72" t="str">
        <f>IF(SUMIFS('PLM001-財務計算用'!$P:$P,'PLM001-財務計算用'!$J:$J,DC$4,'PLM001-財務計算用'!$A:$A,$B42)=0,"",SUMIFS('PLM001-財務計算用'!$P:$P,'PLM001-財務計算用'!$J:$J,DC$4,'PLM001-財務計算用'!$A:$A,$B42))</f>
        <v/>
      </c>
      <c r="DD42" s="71" t="str">
        <f>IF(SUMIFS('PLM002'!$K:$K,'PLM002'!$C:$C,DC$4,'PLM002'!$F:$F,$B42)=0,"",SUMIFS('PLM002'!$K:$K,'PLM002'!$C:$C,DC$4,'PLM002'!$F:$F,$B42))</f>
        <v/>
      </c>
      <c r="DE42" s="72" t="str">
        <f>IF(SUMIFS('PLM001-財務計算用'!$P:$P,'PLM001-財務計算用'!$J:$J,DE$4,'PLM001-財務計算用'!$A:$A,$B42)=0,"",SUMIFS('PLM001-財務計算用'!$P:$P,'PLM001-財務計算用'!$J:$J,DE$4,'PLM001-財務計算用'!$A:$A,$B42))</f>
        <v/>
      </c>
      <c r="DF42" s="71" t="str">
        <f>IF(SUMIFS('PLM002'!$K:$K,'PLM002'!$C:$C,DE$4,'PLM002'!$F:$F,$B42)=0,"",SUMIFS('PLM002'!$K:$K,'PLM002'!$C:$C,DE$4,'PLM002'!$F:$F,$B42))</f>
        <v/>
      </c>
      <c r="DG42" s="72" t="str">
        <f>IF(SUMIFS('PLM001-財務計算用'!$P:$P,'PLM001-財務計算用'!$J:$J,DG$4,'PLM001-財務計算用'!$A:$A,$B42)=0,"",SUMIFS('PLM001-財務計算用'!$P:$P,'PLM001-財務計算用'!$J:$J,DG$4,'PLM001-財務計算用'!$A:$A,$B42))</f>
        <v/>
      </c>
      <c r="DH42" s="71" t="str">
        <f>IF(SUMIFS('PLM002'!$K:$K,'PLM002'!$C:$C,DG$4,'PLM002'!$F:$F,$B42)=0,"",SUMIFS('PLM002'!$K:$K,'PLM002'!$C:$C,DG$4,'PLM002'!$F:$F,$B42))</f>
        <v/>
      </c>
      <c r="DI42" s="72" t="str">
        <f>IF(SUMIFS('PLM001-財務計算用'!$P:$P,'PLM001-財務計算用'!$J:$J,DI$4,'PLM001-財務計算用'!$A:$A,$B42)=0,"",SUMIFS('PLM001-財務計算用'!$P:$P,'PLM001-財務計算用'!$J:$J,DI$4,'PLM001-財務計算用'!$A:$A,$B42))</f>
        <v/>
      </c>
      <c r="DJ42" s="71" t="str">
        <f>IF(SUMIFS('PLM002'!$K:$K,'PLM002'!$C:$C,DI$4,'PLM002'!$F:$F,$B42)=0,"",SUMIFS('PLM002'!$K:$K,'PLM002'!$C:$C,DI$4,'PLM002'!$F:$F,$B42))</f>
        <v/>
      </c>
      <c r="DK42" s="72" t="str">
        <f>IF(SUMIFS('PLM001-財務計算用'!$P:$P,'PLM001-財務計算用'!$J:$J,DK$4,'PLM001-財務計算用'!$A:$A,$B42)=0,"",SUMIFS('PLM001-財務計算用'!$P:$P,'PLM001-財務計算用'!$J:$J,DK$4,'PLM001-財務計算用'!$A:$A,$B42))</f>
        <v/>
      </c>
      <c r="DL42" s="71" t="str">
        <f>IF(SUMIFS('PLM002'!$K:$K,'PLM002'!$C:$C,DK$4,'PLM002'!$F:$F,$B42)=0,"",SUMIFS('PLM002'!$K:$K,'PLM002'!$C:$C,DK$4,'PLM002'!$F:$F,$B42))</f>
        <v/>
      </c>
      <c r="DM42" s="72" t="str">
        <f>IF(SUMIFS('PLM001-財務計算用'!$P:$P,'PLM001-財務計算用'!$J:$J,DM$4,'PLM001-財務計算用'!$A:$A,$B42)=0,"",SUMIFS('PLM001-財務計算用'!$P:$P,'PLM001-財務計算用'!$J:$J,DM$4,'PLM001-財務計算用'!$A:$A,$B42))</f>
        <v/>
      </c>
      <c r="DN42" s="71" t="str">
        <f>IF(SUMIFS('PLM002'!$K:$K,'PLM002'!$C:$C,DM$4,'PLM002'!$F:$F,$B42)=0,"",SUMIFS('PLM002'!$K:$K,'PLM002'!$C:$C,DM$4,'PLM002'!$F:$F,$B42))</f>
        <v/>
      </c>
      <c r="DO42" s="72" t="str">
        <f>IF(SUMIFS('PLM001-財務計算用'!$P:$P,'PLM001-財務計算用'!$J:$J,DO$4,'PLM001-財務計算用'!$A:$A,$B42)=0,"",SUMIFS('PLM001-財務計算用'!$P:$P,'PLM001-財務計算用'!$J:$J,DO$4,'PLM001-財務計算用'!$A:$A,$B42))</f>
        <v/>
      </c>
      <c r="DP42" s="71" t="str">
        <f>IF(SUMIFS('PLM002'!$K:$K,'PLM002'!$C:$C,DO$4,'PLM002'!$F:$F,$B42)=0,"",SUMIFS('PLM002'!$K:$K,'PLM002'!$C:$C,DO$4,'PLM002'!$F:$F,$B42))</f>
        <v/>
      </c>
      <c r="DQ42" s="72" t="str">
        <f>IF(SUMIFS('PLM001-財務計算用'!$P:$P,'PLM001-財務計算用'!$J:$J,DQ$4,'PLM001-財務計算用'!$A:$A,$B42)=0,"",SUMIFS('PLM001-財務計算用'!$P:$P,'PLM001-財務計算用'!$J:$J,DQ$4,'PLM001-財務計算用'!$A:$A,$B42))</f>
        <v/>
      </c>
      <c r="DR42" s="71" t="str">
        <f>IF(SUMIFS('PLM002'!$K:$K,'PLM002'!$C:$C,DQ$4,'PLM002'!$F:$F,$B42)=0,"",SUMIFS('PLM002'!$K:$K,'PLM002'!$C:$C,DQ$4,'PLM002'!$F:$F,$B42))</f>
        <v/>
      </c>
      <c r="DS42" s="72" t="str">
        <f>IF(SUMIFS('PLM001-財務計算用'!$P:$P,'PLM001-財務計算用'!$J:$J,DS$4,'PLM001-財務計算用'!$A:$A,$B42)=0,"",SUMIFS('PLM001-財務計算用'!$P:$P,'PLM001-財務計算用'!$J:$J,DS$4,'PLM001-財務計算用'!$A:$A,$B42))</f>
        <v/>
      </c>
      <c r="DT42" s="71" t="str">
        <f>IF(SUMIFS('PLM002'!$K:$K,'PLM002'!$C:$C,DS$4,'PLM002'!$F:$F,$B42)=0,"",SUMIFS('PLM002'!$K:$K,'PLM002'!$C:$C,DS$4,'PLM002'!$F:$F,$B42))</f>
        <v/>
      </c>
      <c r="DU42" s="72" t="str">
        <f>IF(SUMIFS('PLM001-財務計算用'!$P:$P,'PLM001-財務計算用'!$J:$J,DU$4,'PLM001-財務計算用'!$A:$A,$B42)=0,"",SUMIFS('PLM001-財務計算用'!$P:$P,'PLM001-財務計算用'!$J:$J,DU$4,'PLM001-財務計算用'!$A:$A,$B42))</f>
        <v/>
      </c>
      <c r="DV42" s="71" t="str">
        <f>IF(SUMIFS('PLM002'!$K:$K,'PLM002'!$C:$C,DU$4,'PLM002'!$F:$F,$B42)=0,"",SUMIFS('PLM002'!$K:$K,'PLM002'!$C:$C,DU$4,'PLM002'!$F:$F,$B42))</f>
        <v/>
      </c>
      <c r="DW42" s="72" t="str">
        <f>IF(SUMIFS('PLM001-財務計算用'!$P:$P,'PLM001-財務計算用'!$J:$J,DW$4,'PLM001-財務計算用'!$A:$A,$B42)=0,"",SUMIFS('PLM001-財務計算用'!$P:$P,'PLM001-財務計算用'!$J:$J,DW$4,'PLM001-財務計算用'!$A:$A,$B42))</f>
        <v/>
      </c>
      <c r="DX42" s="71" t="str">
        <f>IF(SUMIFS('PLM002'!$K:$K,'PLM002'!$C:$C,DW$4,'PLM002'!$F:$F,$B42)=0,"",SUMIFS('PLM002'!$K:$K,'PLM002'!$C:$C,DW$4,'PLM002'!$F:$F,$B42))</f>
        <v/>
      </c>
      <c r="DY42" s="72" t="str">
        <f>IF(SUMIFS('PLM001-財務計算用'!$P:$P,'PLM001-財務計算用'!$J:$J,DY$4,'PLM001-財務計算用'!$A:$A,$B42)=0,"",SUMIFS('PLM001-財務計算用'!$P:$P,'PLM001-財務計算用'!$J:$J,DY$4,'PLM001-財務計算用'!$A:$A,$B42))</f>
        <v/>
      </c>
      <c r="DZ42" s="71" t="str">
        <f>IF(SUMIFS('PLM002'!$K:$K,'PLM002'!$C:$C,DY$4,'PLM002'!$F:$F,$B42)=0,"",SUMIFS('PLM002'!$K:$K,'PLM002'!$C:$C,DY$4,'PLM002'!$F:$F,$B42))</f>
        <v/>
      </c>
      <c r="EA42" s="72" t="str">
        <f>IF(SUMIFS('PLM001-財務計算用'!$P:$P,'PLM001-財務計算用'!$J:$J,EA$4,'PLM001-財務計算用'!$A:$A,$B42)=0,"",SUMIFS('PLM001-財務計算用'!$P:$P,'PLM001-財務計算用'!$J:$J,EA$4,'PLM001-財務計算用'!$A:$A,$B42))</f>
        <v/>
      </c>
      <c r="EB42" s="71" t="str">
        <f>IF(SUMIFS('PLM002'!$K:$K,'PLM002'!$C:$C,EA$4,'PLM002'!$F:$F,$B42)=0,"",SUMIFS('PLM002'!$K:$K,'PLM002'!$C:$C,EA$4,'PLM002'!$F:$F,$B42))</f>
        <v/>
      </c>
      <c r="EC42" s="72" t="str">
        <f>IF(SUMIFS('PLM001-財務計算用'!$P:$P,'PLM001-財務計算用'!$J:$J,EC$4,'PLM001-財務計算用'!$A:$A,$B42)=0,"",SUMIFS('PLM001-財務計算用'!$P:$P,'PLM001-財務計算用'!$J:$J,EC$4,'PLM001-財務計算用'!$A:$A,$B42))</f>
        <v/>
      </c>
      <c r="ED42" s="71" t="str">
        <f>IF(SUMIFS('PLM002'!$K:$K,'PLM002'!$C:$C,EC$4,'PLM002'!$F:$F,$B42)=0,"",SUMIFS('PLM002'!$K:$K,'PLM002'!$C:$C,EC$4,'PLM002'!$F:$F,$B42))</f>
        <v/>
      </c>
    </row>
    <row r="43" spans="1:134" ht="13.5">
      <c r="A43" s="96">
        <f>'PLM014'!A44</f>
        <v>0</v>
      </c>
      <c r="B43" s="178"/>
      <c r="C43" s="131">
        <f>'PLM014'!C44</f>
        <v>0</v>
      </c>
      <c r="D43" s="97" t="str">
        <f t="shared" si="11"/>
        <v>()  0</v>
      </c>
      <c r="E43" s="97">
        <f>'PLM014'!E44</f>
        <v>0</v>
      </c>
      <c r="F43" s="97">
        <f>'PLM014'!F44</f>
        <v>0</v>
      </c>
      <c r="G43" s="97">
        <f>'PLM014'!G44</f>
        <v>0</v>
      </c>
      <c r="H43" s="98">
        <f>'PLM014'!H44</f>
        <v>0</v>
      </c>
      <c r="I43" s="98">
        <f>'PLM014'!I44</f>
        <v>0</v>
      </c>
      <c r="J43" s="99">
        <f t="shared" si="7"/>
        <v>0</v>
      </c>
      <c r="K43" s="150"/>
      <c r="L43" s="150"/>
      <c r="M43" s="98">
        <f>IF(ISERROR('PLM014'!L44),"",('PLM014'!L44))</f>
        <v>0</v>
      </c>
      <c r="N43" s="237" t="str">
        <f>IF(IF(ISERROR('PLM014'!N44),"",('PLM014'!N44))=0,"",IF(ISERROR('PLM014'!N44),"",('PLM014'!N44)))</f>
        <v/>
      </c>
      <c r="O43" s="99" t="str">
        <f t="shared" si="0"/>
        <v/>
      </c>
      <c r="P43" s="98">
        <f t="shared" ca="1" si="1"/>
        <v>46044</v>
      </c>
      <c r="Q43" s="99">
        <f t="shared" ca="1" si="2"/>
        <v>46044</v>
      </c>
      <c r="R43" s="100">
        <f>'PLM014'!Q44/100</f>
        <v>0</v>
      </c>
      <c r="S43" s="139" t="str">
        <f t="shared" ca="1" si="3"/>
        <v/>
      </c>
      <c r="U43" s="101" t="str">
        <f t="shared" si="12"/>
        <v>未登入</v>
      </c>
      <c r="V43" s="101">
        <f t="shared" si="13"/>
        <v>0</v>
      </c>
      <c r="W43" s="101" t="str">
        <f>IF(SUMIFS('PLM001-財務計算用'!$P:$P,'PLM001-財務計算用'!$A:$A,B43)=0,"未登入",SUMIFS('PLM001-財務計算用'!$P:$P,'PLM001-財務計算用'!$A:$A,B43))</f>
        <v>未登入</v>
      </c>
      <c r="X43" s="101">
        <f>SUMIFS('PLM002'!$K:$K,'PLM002'!$F:$F,$B43)</f>
        <v>0</v>
      </c>
      <c r="Y43" s="72" t="str">
        <f>IF(SUMIFS('PLM001-財務計算用'!$P:$P,'PLM001-財務計算用'!$J:$J,Y$4,'PLM001-財務計算用'!$A:$A,$B43)=0,"",SUMIFS('PLM001-財務計算用'!$P:$P,'PLM001-財務計算用'!$J:$J,Y$4,'PLM001-財務計算用'!$A:$A,$B43))</f>
        <v/>
      </c>
      <c r="Z43" s="71" t="str">
        <f>IF(SUMIFS('PLM002'!$K:$K,'PLM002'!$C:$C,Y$4,'PLM002'!$F:$F,$B43)=0,"",SUMIFS('PLM002'!$K:$K,'PLM002'!$C:$C,Y$4,'PLM002'!$F:$F,$B43))</f>
        <v/>
      </c>
      <c r="AA43" s="72" t="str">
        <f>IF(SUMIFS('PLM001-財務計算用'!$P:$P,'PLM001-財務計算用'!$J:$J,AA$4,'PLM001-財務計算用'!$A:$A,$B43)=0,"",SUMIFS('PLM001-財務計算用'!$P:$P,'PLM001-財務計算用'!$J:$J,AA$4,'PLM001-財務計算用'!$A:$A,$B43))</f>
        <v/>
      </c>
      <c r="AB43" s="71" t="str">
        <f>IF(SUMIFS('PLM002'!$K:$K,'PLM002'!$C:$C,AA$4,'PLM002'!$F:$F,$B43)=0,"",SUMIFS('PLM002'!$K:$K,'PLM002'!$C:$C,AA$4,'PLM002'!$F:$F,$B43))</f>
        <v/>
      </c>
      <c r="AC43" s="72" t="str">
        <f>IF(SUMIFS('PLM001-財務計算用'!$P:$P,'PLM001-財務計算用'!$J:$J,AC$4,'PLM001-財務計算用'!$A:$A,$B43)=0,"",SUMIFS('PLM001-財務計算用'!$P:$P,'PLM001-財務計算用'!$J:$J,AC$4,'PLM001-財務計算用'!$A:$A,$B43))</f>
        <v/>
      </c>
      <c r="AD43" s="71" t="str">
        <f>IF(SUMIFS('PLM002'!$K:$K,'PLM002'!$C:$C,AC$4,'PLM002'!$F:$F,$B43)=0,"",SUMIFS('PLM002'!$K:$K,'PLM002'!$C:$C,AC$4,'PLM002'!$F:$F,$B43))</f>
        <v/>
      </c>
      <c r="AE43" s="72" t="str">
        <f>IF(SUMIFS('PLM001-財務計算用'!$P:$P,'PLM001-財務計算用'!$J:$J,AE$4,'PLM001-財務計算用'!$A:$A,$B43)=0,"",SUMIFS('PLM001-財務計算用'!$P:$P,'PLM001-財務計算用'!$J:$J,AE$4,'PLM001-財務計算用'!$A:$A,$B43))</f>
        <v/>
      </c>
      <c r="AF43" s="71" t="str">
        <f>IF(SUMIFS('PLM002'!$K:$K,'PLM002'!$C:$C,AE$4,'PLM002'!$F:$F,$B43)=0,"",SUMIFS('PLM002'!$K:$K,'PLM002'!$C:$C,AE$4,'PLM002'!$F:$F,$B43))</f>
        <v/>
      </c>
      <c r="AG43" s="72" t="str">
        <f>IF(SUMIFS('PLM001-財務計算用'!$P:$P,'PLM001-財務計算用'!$J:$J,AG$4,'PLM001-財務計算用'!$A:$A,$B43)=0,"",SUMIFS('PLM001-財務計算用'!$P:$P,'PLM001-財務計算用'!$J:$J,AG$4,'PLM001-財務計算用'!$A:$A,$B43))</f>
        <v/>
      </c>
      <c r="AH43" s="71" t="str">
        <f>IF(SUMIFS('PLM002'!$K:$K,'PLM002'!$C:$C,AG$4,'PLM002'!$F:$F,$B43)=0,"",SUMIFS('PLM002'!$K:$K,'PLM002'!$C:$C,AG$4,'PLM002'!$F:$F,$B43))</f>
        <v/>
      </c>
      <c r="AI43" s="72" t="str">
        <f>IF(SUMIFS('PLM001-財務計算用'!$P:$P,'PLM001-財務計算用'!$J:$J,AI$4,'PLM001-財務計算用'!$A:$A,$B43)=0,"",SUMIFS('PLM001-財務計算用'!$P:$P,'PLM001-財務計算用'!$J:$J,AI$4,'PLM001-財務計算用'!$A:$A,$B43))</f>
        <v/>
      </c>
      <c r="AJ43" s="71" t="str">
        <f>IF(SUMIFS('PLM002'!$K:$K,'PLM002'!$C:$C,AI$4,'PLM002'!$F:$F,$B43)=0,"",SUMIFS('PLM002'!$K:$K,'PLM002'!$C:$C,AI$4,'PLM002'!$F:$F,$B43))</f>
        <v/>
      </c>
      <c r="AK43" s="72" t="str">
        <f>IF(SUMIFS('PLM001-財務計算用'!$P:$P,'PLM001-財務計算用'!$J:$J,AK$4,'PLM001-財務計算用'!$A:$A,$B43)=0,"",SUMIFS('PLM001-財務計算用'!$P:$P,'PLM001-財務計算用'!$J:$J,AK$4,'PLM001-財務計算用'!$A:$A,$B43))</f>
        <v/>
      </c>
      <c r="AL43" s="71" t="str">
        <f>IF(SUMIFS('PLM002'!$K:$K,'PLM002'!$C:$C,AK$4,'PLM002'!$F:$F,$B43)=0,"",SUMIFS('PLM002'!$K:$K,'PLM002'!$C:$C,AK$4,'PLM002'!$F:$F,$B43))</f>
        <v/>
      </c>
      <c r="AM43" s="72" t="str">
        <f>IF(SUMIFS('PLM001-財務計算用'!$P:$P,'PLM001-財務計算用'!$J:$J,AM$4,'PLM001-財務計算用'!$A:$A,$B43)=0,"",SUMIFS('PLM001-財務計算用'!$P:$P,'PLM001-財務計算用'!$J:$J,AM$4,'PLM001-財務計算用'!$A:$A,$B43))</f>
        <v/>
      </c>
      <c r="AN43" s="71" t="str">
        <f>IF(SUMIFS('PLM002'!$K:$K,'PLM002'!$C:$C,AM$4,'PLM002'!$F:$F,$B43)=0,"",SUMIFS('PLM002'!$K:$K,'PLM002'!$C:$C,AM$4,'PLM002'!$F:$F,$B43))</f>
        <v/>
      </c>
      <c r="AO43" s="72" t="str">
        <f>IF(SUMIFS('PLM001-財務計算用'!$P:$P,'PLM001-財務計算用'!$J:$J,AO$4,'PLM001-財務計算用'!$A:$A,$B43)=0,"",SUMIFS('PLM001-財務計算用'!$P:$P,'PLM001-財務計算用'!$J:$J,AO$4,'PLM001-財務計算用'!$A:$A,$B43))</f>
        <v/>
      </c>
      <c r="AP43" s="71" t="str">
        <f>IF(SUMIFS('PLM002'!$K:$K,'PLM002'!$C:$C,AO$4,'PLM002'!$F:$F,$B43)=0,"",SUMIFS('PLM002'!$K:$K,'PLM002'!$C:$C,AO$4,'PLM002'!$F:$F,$B43))</f>
        <v/>
      </c>
      <c r="AQ43" s="72" t="str">
        <f>IF(SUMIFS('PLM001-財務計算用'!$P:$P,'PLM001-財務計算用'!$J:$J,AQ$4,'PLM001-財務計算用'!$A:$A,$B43)=0,"",SUMIFS('PLM001-財務計算用'!$P:$P,'PLM001-財務計算用'!$J:$J,AQ$4,'PLM001-財務計算用'!$A:$A,$B43))</f>
        <v/>
      </c>
      <c r="AR43" s="71" t="str">
        <f>IF(SUMIFS('PLM002'!$K:$K,'PLM002'!$C:$C,AQ$4,'PLM002'!$F:$F,$B43)=0,"",SUMIFS('PLM002'!$K:$K,'PLM002'!$C:$C,AQ$4,'PLM002'!$F:$F,$B43))</f>
        <v/>
      </c>
      <c r="AS43" s="72" t="str">
        <f>IF(SUMIFS('PLM001-財務計算用'!$P:$P,'PLM001-財務計算用'!$J:$J,AS$4,'PLM001-財務計算用'!$A:$A,$B43)=0,"",SUMIFS('PLM001-財務計算用'!$P:$P,'PLM001-財務計算用'!$J:$J,AS$4,'PLM001-財務計算用'!$A:$A,$B43))</f>
        <v/>
      </c>
      <c r="AT43" s="71" t="str">
        <f>IF(SUMIFS('PLM002'!$K:$K,'PLM002'!$C:$C,AS$4,'PLM002'!$F:$F,$B43)=0,"",SUMIFS('PLM002'!$K:$K,'PLM002'!$C:$C,AS$4,'PLM002'!$F:$F,$B43))</f>
        <v/>
      </c>
      <c r="AU43" s="72" t="str">
        <f>IF(SUMIFS('PLM001-財務計算用'!$P:$P,'PLM001-財務計算用'!$J:$J,AU$4,'PLM001-財務計算用'!$A:$A,$B43)=0,"",SUMIFS('PLM001-財務計算用'!$P:$P,'PLM001-財務計算用'!$J:$J,AU$4,'PLM001-財務計算用'!$A:$A,$B43))</f>
        <v/>
      </c>
      <c r="AV43" s="71" t="str">
        <f>IF(SUMIFS('PLM002'!$K:$K,'PLM002'!$C:$C,AU$4,'PLM002'!$F:$F,$B43)=0,"",SUMIFS('PLM002'!$K:$K,'PLM002'!$C:$C,AU$4,'PLM002'!$F:$F,$B43))</f>
        <v/>
      </c>
      <c r="AW43" s="72" t="str">
        <f>IF(SUMIFS('PLM001-財務計算用'!$P:$P,'PLM001-財務計算用'!$J:$J,AW$4,'PLM001-財務計算用'!$A:$A,$B43)=0,"",SUMIFS('PLM001-財務計算用'!$P:$P,'PLM001-財務計算用'!$J:$J,AW$4,'PLM001-財務計算用'!$A:$A,$B43))</f>
        <v/>
      </c>
      <c r="AX43" s="71" t="str">
        <f>IF(SUMIFS('PLM002'!$K:$K,'PLM002'!$C:$C,AW$4,'PLM002'!$F:$F,$B43)=0,"",SUMIFS('PLM002'!$K:$K,'PLM002'!$C:$C,AW$4,'PLM002'!$F:$F,$B43))</f>
        <v/>
      </c>
      <c r="AY43" s="72" t="str">
        <f>IF(SUMIFS('PLM001-財務計算用'!$P:$P,'PLM001-財務計算用'!$J:$J,AY$4,'PLM001-財務計算用'!$A:$A,$B43)=0,"",SUMIFS('PLM001-財務計算用'!$P:$P,'PLM001-財務計算用'!$J:$J,AY$4,'PLM001-財務計算用'!$A:$A,$B43))</f>
        <v/>
      </c>
      <c r="AZ43" s="71" t="str">
        <f>IF(SUMIFS('PLM002'!$K:$K,'PLM002'!$C:$C,AY$4,'PLM002'!$F:$F,$B43)=0,"",SUMIFS('PLM002'!$K:$K,'PLM002'!$C:$C,AY$4,'PLM002'!$F:$F,$B43))</f>
        <v/>
      </c>
      <c r="BA43" s="72" t="str">
        <f>IF(SUMIFS('PLM001-財務計算用'!$P:$P,'PLM001-財務計算用'!$J:$J,BA$4,'PLM001-財務計算用'!$A:$A,$B43)=0,"",SUMIFS('PLM001-財務計算用'!$P:$P,'PLM001-財務計算用'!$J:$J,BA$4,'PLM001-財務計算用'!$A:$A,$B43))</f>
        <v/>
      </c>
      <c r="BB43" s="71" t="str">
        <f>IF(SUMIFS('PLM002'!$K:$K,'PLM002'!$C:$C,BA$4,'PLM002'!$F:$F,$B43)=0,"",SUMIFS('PLM002'!$K:$K,'PLM002'!$C:$C,BA$4,'PLM002'!$F:$F,$B43))</f>
        <v/>
      </c>
      <c r="BC43" s="72" t="str">
        <f>IF(SUMIFS('PLM001-財務計算用'!$P:$P,'PLM001-財務計算用'!$J:$J,BC$4,'PLM001-財務計算用'!$A:$A,$B43)=0,"",SUMIFS('PLM001-財務計算用'!$P:$P,'PLM001-財務計算用'!$J:$J,BC$4,'PLM001-財務計算用'!$A:$A,$B43))</f>
        <v/>
      </c>
      <c r="BD43" s="71" t="str">
        <f>IF(SUMIFS('PLM002'!$K:$K,'PLM002'!$C:$C,BC$4,'PLM002'!$F:$F,$B43)=0,"",SUMIFS('PLM002'!$K:$K,'PLM002'!$C:$C,BC$4,'PLM002'!$F:$F,$B43))</f>
        <v/>
      </c>
      <c r="BE43" s="72" t="str">
        <f>IF(SUMIFS('PLM001-財務計算用'!$P:$P,'PLM001-財務計算用'!$J:$J,BE$4,'PLM001-財務計算用'!$A:$A,$B43)=0,"",SUMIFS('PLM001-財務計算用'!$P:$P,'PLM001-財務計算用'!$J:$J,BE$4,'PLM001-財務計算用'!$A:$A,$B43))</f>
        <v/>
      </c>
      <c r="BF43" s="71" t="str">
        <f>IF(SUMIFS('PLM002'!$K:$K,'PLM002'!$C:$C,BE$4,'PLM002'!$F:$F,$B43)=0,"",SUMIFS('PLM002'!$K:$K,'PLM002'!$C:$C,BE$4,'PLM002'!$F:$F,$B43))</f>
        <v/>
      </c>
      <c r="BG43" s="72" t="str">
        <f>IF(SUMIFS('PLM001-財務計算用'!$P:$P,'PLM001-財務計算用'!$J:$J,BG$4,'PLM001-財務計算用'!$A:$A,$B43)=0,"",SUMIFS('PLM001-財務計算用'!$P:$P,'PLM001-財務計算用'!$J:$J,BG$4,'PLM001-財務計算用'!$A:$A,$B43))</f>
        <v/>
      </c>
      <c r="BH43" s="71" t="str">
        <f>IF(SUMIFS('PLM002'!$K:$K,'PLM002'!$C:$C,BG$4,'PLM002'!$F:$F,$B43)=0,"",SUMIFS('PLM002'!$K:$K,'PLM002'!$C:$C,BG$4,'PLM002'!$F:$F,$B43))</f>
        <v/>
      </c>
      <c r="BI43" s="72" t="str">
        <f>IF(SUMIFS('PLM001-財務計算用'!$P:$P,'PLM001-財務計算用'!$J:$J,BI$4,'PLM001-財務計算用'!$A:$A,$B43)=0,"",SUMIFS('PLM001-財務計算用'!$P:$P,'PLM001-財務計算用'!$J:$J,BI$4,'PLM001-財務計算用'!$A:$A,$B43))</f>
        <v/>
      </c>
      <c r="BJ43" s="71" t="str">
        <f>IF(SUMIFS('PLM002'!$K:$K,'PLM002'!$C:$C,BI$4,'PLM002'!$F:$F,$B43)=0,"",SUMIFS('PLM002'!$K:$K,'PLM002'!$C:$C,BI$4,'PLM002'!$F:$F,$B43))</f>
        <v/>
      </c>
      <c r="BK43" s="72" t="str">
        <f>IF(SUMIFS('PLM001-財務計算用'!$P:$P,'PLM001-財務計算用'!$J:$J,BK$4,'PLM001-財務計算用'!$A:$A,$B43)=0,"",SUMIFS('PLM001-財務計算用'!$P:$P,'PLM001-財務計算用'!$J:$J,BK$4,'PLM001-財務計算用'!$A:$A,$B43))</f>
        <v/>
      </c>
      <c r="BL43" s="71" t="str">
        <f>IF(SUMIFS('PLM002'!$K:$K,'PLM002'!$C:$C,BK$4,'PLM002'!$F:$F,$B43)=0,"",SUMIFS('PLM002'!$K:$K,'PLM002'!$C:$C,BK$4,'PLM002'!$F:$F,$B43))</f>
        <v/>
      </c>
      <c r="BM43" s="72" t="str">
        <f>IF(SUMIFS('PLM001-財務計算用'!$P:$P,'PLM001-財務計算用'!$J:$J,BM$4,'PLM001-財務計算用'!$A:$A,$B43)=0,"",SUMIFS('PLM001-財務計算用'!$P:$P,'PLM001-財務計算用'!$J:$J,BM$4,'PLM001-財務計算用'!$A:$A,$B43))</f>
        <v/>
      </c>
      <c r="BN43" s="71" t="str">
        <f>IF(SUMIFS('PLM002'!$K:$K,'PLM002'!$C:$C,BM$4,'PLM002'!$F:$F,$B43)=0,"",SUMIFS('PLM002'!$K:$K,'PLM002'!$C:$C,BM$4,'PLM002'!$F:$F,$B43))</f>
        <v/>
      </c>
      <c r="BO43" s="72" t="str">
        <f>IF(SUMIFS('PLM001-財務計算用'!$P:$P,'PLM001-財務計算用'!$J:$J,BO$4,'PLM001-財務計算用'!$A:$A,$B43)=0,"",SUMIFS('PLM001-財務計算用'!$P:$P,'PLM001-財務計算用'!$J:$J,BO$4,'PLM001-財務計算用'!$A:$A,$B43))</f>
        <v/>
      </c>
      <c r="BP43" s="71" t="str">
        <f>IF(SUMIFS('PLM002'!$K:$K,'PLM002'!$C:$C,BO$4,'PLM002'!$F:$F,$B43)=0,"",SUMIFS('PLM002'!$K:$K,'PLM002'!$C:$C,BO$4,'PLM002'!$F:$F,$B43))</f>
        <v/>
      </c>
      <c r="BQ43" s="72" t="str">
        <f>IF(SUMIFS('PLM001-財務計算用'!$P:$P,'PLM001-財務計算用'!$J:$J,BQ$4,'PLM001-財務計算用'!$A:$A,$B43)=0,"",SUMIFS('PLM001-財務計算用'!$P:$P,'PLM001-財務計算用'!$J:$J,BQ$4,'PLM001-財務計算用'!$A:$A,$B43))</f>
        <v/>
      </c>
      <c r="BR43" s="71" t="str">
        <f>IF(SUMIFS('PLM002'!$K:$K,'PLM002'!$C:$C,BQ$4,'PLM002'!$F:$F,$B43)=0,"",SUMIFS('PLM002'!$K:$K,'PLM002'!$C:$C,BQ$4,'PLM002'!$F:$F,$B43))</f>
        <v/>
      </c>
      <c r="BS43" s="72" t="str">
        <f>IF(SUMIFS('PLM001-財務計算用'!$P:$P,'PLM001-財務計算用'!$J:$J,BS$4,'PLM001-財務計算用'!$A:$A,$B43)=0,"",SUMIFS('PLM001-財務計算用'!$P:$P,'PLM001-財務計算用'!$J:$J,BS$4,'PLM001-財務計算用'!$A:$A,$B43))</f>
        <v/>
      </c>
      <c r="BT43" s="71" t="str">
        <f>IF(SUMIFS('PLM002'!$K:$K,'PLM002'!$C:$C,BS$4,'PLM002'!$F:$F,$B43)=0,"",SUMIFS('PLM002'!$K:$K,'PLM002'!$C:$C,BS$4,'PLM002'!$F:$F,$B43))</f>
        <v/>
      </c>
      <c r="BU43" s="72" t="str">
        <f>IF(SUMIFS('PLM001-財務計算用'!$P:$P,'PLM001-財務計算用'!$J:$J,BU$4,'PLM001-財務計算用'!$A:$A,$B43)=0,"",SUMIFS('PLM001-財務計算用'!$P:$P,'PLM001-財務計算用'!$J:$J,BU$4,'PLM001-財務計算用'!$A:$A,$B43))</f>
        <v/>
      </c>
      <c r="BV43" s="71" t="str">
        <f>IF(SUMIFS('PLM002'!$K:$K,'PLM002'!$C:$C,BU$4,'PLM002'!$F:$F,$B43)=0,"",SUMIFS('PLM002'!$K:$K,'PLM002'!$C:$C,BU$4,'PLM002'!$F:$F,$B43))</f>
        <v/>
      </c>
      <c r="BW43" s="72" t="str">
        <f>IF(SUMIFS('PLM001-財務計算用'!$P:$P,'PLM001-財務計算用'!$J:$J,BW$4,'PLM001-財務計算用'!$A:$A,$B43)=0,"",SUMIFS('PLM001-財務計算用'!$P:$P,'PLM001-財務計算用'!$J:$J,BW$4,'PLM001-財務計算用'!$A:$A,$B43))</f>
        <v/>
      </c>
      <c r="BX43" s="71" t="str">
        <f>IF(SUMIFS('PLM002'!$K:$K,'PLM002'!$C:$C,BW$4,'PLM002'!$F:$F,$B43)=0,"",SUMIFS('PLM002'!$K:$K,'PLM002'!$C:$C,BW$4,'PLM002'!$F:$F,$B43))</f>
        <v/>
      </c>
      <c r="BY43" s="72" t="str">
        <f>IF(SUMIFS('PLM001-財務計算用'!$P:$P,'PLM001-財務計算用'!$J:$J,BY$4,'PLM001-財務計算用'!$A:$A,$B43)=0,"",SUMIFS('PLM001-財務計算用'!$P:$P,'PLM001-財務計算用'!$J:$J,BY$4,'PLM001-財務計算用'!$A:$A,$B43))</f>
        <v/>
      </c>
      <c r="BZ43" s="71" t="str">
        <f>IF(SUMIFS('PLM002'!$K:$K,'PLM002'!$C:$C,BY$4,'PLM002'!$F:$F,$B43)=0,"",SUMIFS('PLM002'!$K:$K,'PLM002'!$C:$C,BY$4,'PLM002'!$F:$F,$B43))</f>
        <v/>
      </c>
      <c r="CA43" s="72" t="str">
        <f>IF(SUMIFS('PLM001-財務計算用'!$P:$P,'PLM001-財務計算用'!$J:$J,CA$4,'PLM001-財務計算用'!$A:$A,$B43)=0,"",SUMIFS('PLM001-財務計算用'!$P:$P,'PLM001-財務計算用'!$J:$J,CA$4,'PLM001-財務計算用'!$A:$A,$B43))</f>
        <v/>
      </c>
      <c r="CB43" s="71" t="str">
        <f>IF(SUMIFS('PLM002'!$K:$K,'PLM002'!$C:$C,CA$4,'PLM002'!$F:$F,$B43)=0,"",SUMIFS('PLM002'!$K:$K,'PLM002'!$C:$C,CA$4,'PLM002'!$F:$F,$B43))</f>
        <v/>
      </c>
      <c r="CC43" s="72" t="str">
        <f>IF(SUMIFS('PLM001-財務計算用'!$P:$P,'PLM001-財務計算用'!$J:$J,CC$4,'PLM001-財務計算用'!$A:$A,$B43)=0,"",SUMIFS('PLM001-財務計算用'!$P:$P,'PLM001-財務計算用'!$J:$J,CC$4,'PLM001-財務計算用'!$A:$A,$B43))</f>
        <v/>
      </c>
      <c r="CD43" s="71" t="str">
        <f>IF(SUMIFS('PLM002'!$K:$K,'PLM002'!$C:$C,CC$4,'PLM002'!$F:$F,$B43)=0,"",SUMIFS('PLM002'!$K:$K,'PLM002'!$C:$C,CC$4,'PLM002'!$F:$F,$B43))</f>
        <v/>
      </c>
      <c r="CE43" s="72" t="str">
        <f>IF(SUMIFS('PLM001-財務計算用'!$P:$P,'PLM001-財務計算用'!$J:$J,CE$4,'PLM001-財務計算用'!$A:$A,$B43)=0,"",SUMIFS('PLM001-財務計算用'!$P:$P,'PLM001-財務計算用'!$J:$J,CE$4,'PLM001-財務計算用'!$A:$A,$B43))</f>
        <v/>
      </c>
      <c r="CF43" s="71" t="str">
        <f>IF(SUMIFS('PLM002'!$K:$K,'PLM002'!$C:$C,CE$4,'PLM002'!$F:$F,$B43)=0,"",SUMIFS('PLM002'!$K:$K,'PLM002'!$C:$C,CE$4,'PLM002'!$F:$F,$B43))</f>
        <v/>
      </c>
      <c r="CG43" s="72" t="str">
        <f>IF(SUMIFS('PLM001-財務計算用'!$P:$P,'PLM001-財務計算用'!$J:$J,CG$4,'PLM001-財務計算用'!$A:$A,$B43)=0,"",SUMIFS('PLM001-財務計算用'!$P:$P,'PLM001-財務計算用'!$J:$J,CG$4,'PLM001-財務計算用'!$A:$A,$B43))</f>
        <v/>
      </c>
      <c r="CH43" s="71" t="str">
        <f>IF(SUMIFS('PLM002'!$K:$K,'PLM002'!$C:$C,CG$4,'PLM002'!$F:$F,$B43)=0,"",SUMIFS('PLM002'!$K:$K,'PLM002'!$C:$C,CG$4,'PLM002'!$F:$F,$B43))</f>
        <v/>
      </c>
      <c r="CI43" s="72" t="str">
        <f>IF(SUMIFS('PLM001-財務計算用'!$P:$P,'PLM001-財務計算用'!$J:$J,CI$4,'PLM001-財務計算用'!$A:$A,$B43)=0,"",SUMIFS('PLM001-財務計算用'!$P:$P,'PLM001-財務計算用'!$J:$J,CI$4,'PLM001-財務計算用'!$A:$A,$B43))</f>
        <v/>
      </c>
      <c r="CJ43" s="71" t="str">
        <f>IF(SUMIFS('PLM002'!$K:$K,'PLM002'!$C:$C,CI$4,'PLM002'!$F:$F,$B43)=0,"",SUMIFS('PLM002'!$K:$K,'PLM002'!$C:$C,CI$4,'PLM002'!$F:$F,$B43))</f>
        <v/>
      </c>
      <c r="CK43" s="72" t="str">
        <f>IF(SUMIFS('PLM001-財務計算用'!$P:$P,'PLM001-財務計算用'!$J:$J,CK$4,'PLM001-財務計算用'!$A:$A,$B43)=0,"",SUMIFS('PLM001-財務計算用'!$P:$P,'PLM001-財務計算用'!$J:$J,CK$4,'PLM001-財務計算用'!$A:$A,$B43))</f>
        <v/>
      </c>
      <c r="CL43" s="71" t="str">
        <f>IF(SUMIFS('PLM002'!$K:$K,'PLM002'!$C:$C,CK$4,'PLM002'!$F:$F,$B43)=0,"",SUMIFS('PLM002'!$K:$K,'PLM002'!$C:$C,CK$4,'PLM002'!$F:$F,$B43))</f>
        <v/>
      </c>
      <c r="CM43" s="72" t="str">
        <f>IF(SUMIFS('PLM001-財務計算用'!$P:$P,'PLM001-財務計算用'!$J:$J,CM$4,'PLM001-財務計算用'!$A:$A,$B43)=0,"",SUMIFS('PLM001-財務計算用'!$P:$P,'PLM001-財務計算用'!$J:$J,CM$4,'PLM001-財務計算用'!$A:$A,$B43))</f>
        <v/>
      </c>
      <c r="CN43" s="71" t="str">
        <f>IF(SUMIFS('PLM002'!$K:$K,'PLM002'!$C:$C,CM$4,'PLM002'!$F:$F,$B43)=0,"",SUMIFS('PLM002'!$K:$K,'PLM002'!$C:$C,CM$4,'PLM002'!$F:$F,$B43))</f>
        <v/>
      </c>
      <c r="CO43" s="72" t="str">
        <f>IF(SUMIFS('PLM001-財務計算用'!$P:$P,'PLM001-財務計算用'!$J:$J,CO$4,'PLM001-財務計算用'!$A:$A,$B43)=0,"",SUMIFS('PLM001-財務計算用'!$P:$P,'PLM001-財務計算用'!$J:$J,CO$4,'PLM001-財務計算用'!$A:$A,$B43))</f>
        <v/>
      </c>
      <c r="CP43" s="71" t="str">
        <f>IF(SUMIFS('PLM002'!$K:$K,'PLM002'!$C:$C,CO$4,'PLM002'!$F:$F,$B43)=0,"",SUMIFS('PLM002'!$K:$K,'PLM002'!$C:$C,CO$4,'PLM002'!$F:$F,$B43))</f>
        <v/>
      </c>
      <c r="CQ43" s="72" t="str">
        <f>IF(SUMIFS('PLM001-財務計算用'!$P:$P,'PLM001-財務計算用'!$J:$J,CQ$4,'PLM001-財務計算用'!$A:$A,$B43)=0,"",SUMIFS('PLM001-財務計算用'!$P:$P,'PLM001-財務計算用'!$J:$J,CQ$4,'PLM001-財務計算用'!$A:$A,$B43))</f>
        <v/>
      </c>
      <c r="CR43" s="71" t="str">
        <f>IF(SUMIFS('PLM002'!$K:$K,'PLM002'!$C:$C,CQ$4,'PLM002'!$F:$F,$B43)=0,"",SUMIFS('PLM002'!$K:$K,'PLM002'!$C:$C,CQ$4,'PLM002'!$F:$F,$B43))</f>
        <v/>
      </c>
      <c r="CS43" s="72" t="str">
        <f>IF(SUMIFS('PLM001-財務計算用'!$P:$P,'PLM001-財務計算用'!$J:$J,CS$4,'PLM001-財務計算用'!$A:$A,$B43)=0,"",SUMIFS('PLM001-財務計算用'!$P:$P,'PLM001-財務計算用'!$J:$J,CS$4,'PLM001-財務計算用'!$A:$A,$B43))</f>
        <v/>
      </c>
      <c r="CT43" s="71" t="str">
        <f>IF(SUMIFS('PLM002'!$K:$K,'PLM002'!$C:$C,CS$4,'PLM002'!$F:$F,$B43)=0,"",SUMIFS('PLM002'!$K:$K,'PLM002'!$C:$C,CS$4,'PLM002'!$F:$F,$B43))</f>
        <v/>
      </c>
      <c r="CU43" s="72" t="str">
        <f>IF(SUMIFS('PLM001-財務計算用'!$P:$P,'PLM001-財務計算用'!$J:$J,CU$4,'PLM001-財務計算用'!$A:$A,$B43)=0,"",SUMIFS('PLM001-財務計算用'!$P:$P,'PLM001-財務計算用'!$J:$J,CU$4,'PLM001-財務計算用'!$A:$A,$B43))</f>
        <v/>
      </c>
      <c r="CV43" s="71" t="str">
        <f>IF(SUMIFS('PLM002'!$K:$K,'PLM002'!$C:$C,CU$4,'PLM002'!$F:$F,$B43)=0,"",SUMIFS('PLM002'!$K:$K,'PLM002'!$C:$C,CU$4,'PLM002'!$F:$F,$B43))</f>
        <v/>
      </c>
      <c r="CW43" s="72" t="str">
        <f>IF(SUMIFS('PLM001-財務計算用'!$P:$P,'PLM001-財務計算用'!$J:$J,CW$4,'PLM001-財務計算用'!$A:$A,$B43)=0,"",SUMIFS('PLM001-財務計算用'!$P:$P,'PLM001-財務計算用'!$J:$J,CW$4,'PLM001-財務計算用'!$A:$A,$B43))</f>
        <v/>
      </c>
      <c r="CX43" s="71" t="str">
        <f>IF(SUMIFS('PLM002'!$K:$K,'PLM002'!$C:$C,CW$4,'PLM002'!$F:$F,$B43)=0,"",SUMIFS('PLM002'!$K:$K,'PLM002'!$C:$C,CW$4,'PLM002'!$F:$F,$B43))</f>
        <v/>
      </c>
      <c r="CY43" s="72" t="str">
        <f>IF(SUMIFS('PLM001-財務計算用'!$P:$P,'PLM001-財務計算用'!$J:$J,CY$4,'PLM001-財務計算用'!$A:$A,$B43)=0,"",SUMIFS('PLM001-財務計算用'!$P:$P,'PLM001-財務計算用'!$J:$J,CY$4,'PLM001-財務計算用'!$A:$A,$B43))</f>
        <v/>
      </c>
      <c r="CZ43" s="71" t="str">
        <f>IF(SUMIFS('PLM002'!$K:$K,'PLM002'!$C:$C,CY$4,'PLM002'!$F:$F,$B43)=0,"",SUMIFS('PLM002'!$K:$K,'PLM002'!$C:$C,CY$4,'PLM002'!$F:$F,$B43))</f>
        <v/>
      </c>
      <c r="DA43" s="72" t="str">
        <f>IF(SUMIFS('PLM001-財務計算用'!$P:$P,'PLM001-財務計算用'!$J:$J,DA$4,'PLM001-財務計算用'!$A:$A,$B43)=0,"",SUMIFS('PLM001-財務計算用'!$P:$P,'PLM001-財務計算用'!$J:$J,DA$4,'PLM001-財務計算用'!$A:$A,$B43))</f>
        <v/>
      </c>
      <c r="DB43" s="71" t="str">
        <f>IF(SUMIFS('PLM002'!$K:$K,'PLM002'!$C:$C,DA$4,'PLM002'!$F:$F,$B43)=0,"",SUMIFS('PLM002'!$K:$K,'PLM002'!$C:$C,DA$4,'PLM002'!$F:$F,$B43))</f>
        <v/>
      </c>
      <c r="DC43" s="72" t="str">
        <f>IF(SUMIFS('PLM001-財務計算用'!$P:$P,'PLM001-財務計算用'!$J:$J,DC$4,'PLM001-財務計算用'!$A:$A,$B43)=0,"",SUMIFS('PLM001-財務計算用'!$P:$P,'PLM001-財務計算用'!$J:$J,DC$4,'PLM001-財務計算用'!$A:$A,$B43))</f>
        <v/>
      </c>
      <c r="DD43" s="71" t="str">
        <f>IF(SUMIFS('PLM002'!$K:$K,'PLM002'!$C:$C,DC$4,'PLM002'!$F:$F,$B43)=0,"",SUMIFS('PLM002'!$K:$K,'PLM002'!$C:$C,DC$4,'PLM002'!$F:$F,$B43))</f>
        <v/>
      </c>
      <c r="DE43" s="72" t="str">
        <f>IF(SUMIFS('PLM001-財務計算用'!$P:$P,'PLM001-財務計算用'!$J:$J,DE$4,'PLM001-財務計算用'!$A:$A,$B43)=0,"",SUMIFS('PLM001-財務計算用'!$P:$P,'PLM001-財務計算用'!$J:$J,DE$4,'PLM001-財務計算用'!$A:$A,$B43))</f>
        <v/>
      </c>
      <c r="DF43" s="71" t="str">
        <f>IF(SUMIFS('PLM002'!$K:$K,'PLM002'!$C:$C,DE$4,'PLM002'!$F:$F,$B43)=0,"",SUMIFS('PLM002'!$K:$K,'PLM002'!$C:$C,DE$4,'PLM002'!$F:$F,$B43))</f>
        <v/>
      </c>
      <c r="DG43" s="72" t="str">
        <f>IF(SUMIFS('PLM001-財務計算用'!$P:$P,'PLM001-財務計算用'!$J:$J,DG$4,'PLM001-財務計算用'!$A:$A,$B43)=0,"",SUMIFS('PLM001-財務計算用'!$P:$P,'PLM001-財務計算用'!$J:$J,DG$4,'PLM001-財務計算用'!$A:$A,$B43))</f>
        <v/>
      </c>
      <c r="DH43" s="71" t="str">
        <f>IF(SUMIFS('PLM002'!$K:$K,'PLM002'!$C:$C,DG$4,'PLM002'!$F:$F,$B43)=0,"",SUMIFS('PLM002'!$K:$K,'PLM002'!$C:$C,DG$4,'PLM002'!$F:$F,$B43))</f>
        <v/>
      </c>
      <c r="DI43" s="72" t="str">
        <f>IF(SUMIFS('PLM001-財務計算用'!$P:$P,'PLM001-財務計算用'!$J:$J,DI$4,'PLM001-財務計算用'!$A:$A,$B43)=0,"",SUMIFS('PLM001-財務計算用'!$P:$P,'PLM001-財務計算用'!$J:$J,DI$4,'PLM001-財務計算用'!$A:$A,$B43))</f>
        <v/>
      </c>
      <c r="DJ43" s="71" t="str">
        <f>IF(SUMIFS('PLM002'!$K:$K,'PLM002'!$C:$C,DI$4,'PLM002'!$F:$F,$B43)=0,"",SUMIFS('PLM002'!$K:$K,'PLM002'!$C:$C,DI$4,'PLM002'!$F:$F,$B43))</f>
        <v/>
      </c>
      <c r="DK43" s="72" t="str">
        <f>IF(SUMIFS('PLM001-財務計算用'!$P:$P,'PLM001-財務計算用'!$J:$J,DK$4,'PLM001-財務計算用'!$A:$A,$B43)=0,"",SUMIFS('PLM001-財務計算用'!$P:$P,'PLM001-財務計算用'!$J:$J,DK$4,'PLM001-財務計算用'!$A:$A,$B43))</f>
        <v/>
      </c>
      <c r="DL43" s="71" t="str">
        <f>IF(SUMIFS('PLM002'!$K:$K,'PLM002'!$C:$C,DK$4,'PLM002'!$F:$F,$B43)=0,"",SUMIFS('PLM002'!$K:$K,'PLM002'!$C:$C,DK$4,'PLM002'!$F:$F,$B43))</f>
        <v/>
      </c>
      <c r="DM43" s="72" t="str">
        <f>IF(SUMIFS('PLM001-財務計算用'!$P:$P,'PLM001-財務計算用'!$J:$J,DM$4,'PLM001-財務計算用'!$A:$A,$B43)=0,"",SUMIFS('PLM001-財務計算用'!$P:$P,'PLM001-財務計算用'!$J:$J,DM$4,'PLM001-財務計算用'!$A:$A,$B43))</f>
        <v/>
      </c>
      <c r="DN43" s="71" t="str">
        <f>IF(SUMIFS('PLM002'!$K:$K,'PLM002'!$C:$C,DM$4,'PLM002'!$F:$F,$B43)=0,"",SUMIFS('PLM002'!$K:$K,'PLM002'!$C:$C,DM$4,'PLM002'!$F:$F,$B43))</f>
        <v/>
      </c>
      <c r="DO43" s="72" t="str">
        <f>IF(SUMIFS('PLM001-財務計算用'!$P:$P,'PLM001-財務計算用'!$J:$J,DO$4,'PLM001-財務計算用'!$A:$A,$B43)=0,"",SUMIFS('PLM001-財務計算用'!$P:$P,'PLM001-財務計算用'!$J:$J,DO$4,'PLM001-財務計算用'!$A:$A,$B43))</f>
        <v/>
      </c>
      <c r="DP43" s="71" t="str">
        <f>IF(SUMIFS('PLM002'!$K:$K,'PLM002'!$C:$C,DO$4,'PLM002'!$F:$F,$B43)=0,"",SUMIFS('PLM002'!$K:$K,'PLM002'!$C:$C,DO$4,'PLM002'!$F:$F,$B43))</f>
        <v/>
      </c>
      <c r="DQ43" s="72" t="str">
        <f>IF(SUMIFS('PLM001-財務計算用'!$P:$P,'PLM001-財務計算用'!$J:$J,DQ$4,'PLM001-財務計算用'!$A:$A,$B43)=0,"",SUMIFS('PLM001-財務計算用'!$P:$P,'PLM001-財務計算用'!$J:$J,DQ$4,'PLM001-財務計算用'!$A:$A,$B43))</f>
        <v/>
      </c>
      <c r="DR43" s="71" t="str">
        <f>IF(SUMIFS('PLM002'!$K:$K,'PLM002'!$C:$C,DQ$4,'PLM002'!$F:$F,$B43)=0,"",SUMIFS('PLM002'!$K:$K,'PLM002'!$C:$C,DQ$4,'PLM002'!$F:$F,$B43))</f>
        <v/>
      </c>
      <c r="DS43" s="72" t="str">
        <f>IF(SUMIFS('PLM001-財務計算用'!$P:$P,'PLM001-財務計算用'!$J:$J,DS$4,'PLM001-財務計算用'!$A:$A,$B43)=0,"",SUMIFS('PLM001-財務計算用'!$P:$P,'PLM001-財務計算用'!$J:$J,DS$4,'PLM001-財務計算用'!$A:$A,$B43))</f>
        <v/>
      </c>
      <c r="DT43" s="71" t="str">
        <f>IF(SUMIFS('PLM002'!$K:$K,'PLM002'!$C:$C,DS$4,'PLM002'!$F:$F,$B43)=0,"",SUMIFS('PLM002'!$K:$K,'PLM002'!$C:$C,DS$4,'PLM002'!$F:$F,$B43))</f>
        <v/>
      </c>
      <c r="DU43" s="72" t="str">
        <f>IF(SUMIFS('PLM001-財務計算用'!$P:$P,'PLM001-財務計算用'!$J:$J,DU$4,'PLM001-財務計算用'!$A:$A,$B43)=0,"",SUMIFS('PLM001-財務計算用'!$P:$P,'PLM001-財務計算用'!$J:$J,DU$4,'PLM001-財務計算用'!$A:$A,$B43))</f>
        <v/>
      </c>
      <c r="DV43" s="71" t="str">
        <f>IF(SUMIFS('PLM002'!$K:$K,'PLM002'!$C:$C,DU$4,'PLM002'!$F:$F,$B43)=0,"",SUMIFS('PLM002'!$K:$K,'PLM002'!$C:$C,DU$4,'PLM002'!$F:$F,$B43))</f>
        <v/>
      </c>
      <c r="DW43" s="72" t="str">
        <f>IF(SUMIFS('PLM001-財務計算用'!$P:$P,'PLM001-財務計算用'!$J:$J,DW$4,'PLM001-財務計算用'!$A:$A,$B43)=0,"",SUMIFS('PLM001-財務計算用'!$P:$P,'PLM001-財務計算用'!$J:$J,DW$4,'PLM001-財務計算用'!$A:$A,$B43))</f>
        <v/>
      </c>
      <c r="DX43" s="71" t="str">
        <f>IF(SUMIFS('PLM002'!$K:$K,'PLM002'!$C:$C,DW$4,'PLM002'!$F:$F,$B43)=0,"",SUMIFS('PLM002'!$K:$K,'PLM002'!$C:$C,DW$4,'PLM002'!$F:$F,$B43))</f>
        <v/>
      </c>
      <c r="DY43" s="72" t="str">
        <f>IF(SUMIFS('PLM001-財務計算用'!$P:$P,'PLM001-財務計算用'!$J:$J,DY$4,'PLM001-財務計算用'!$A:$A,$B43)=0,"",SUMIFS('PLM001-財務計算用'!$P:$P,'PLM001-財務計算用'!$J:$J,DY$4,'PLM001-財務計算用'!$A:$A,$B43))</f>
        <v/>
      </c>
      <c r="DZ43" s="71" t="str">
        <f>IF(SUMIFS('PLM002'!$K:$K,'PLM002'!$C:$C,DY$4,'PLM002'!$F:$F,$B43)=0,"",SUMIFS('PLM002'!$K:$K,'PLM002'!$C:$C,DY$4,'PLM002'!$F:$F,$B43))</f>
        <v/>
      </c>
      <c r="EA43" s="72" t="str">
        <f>IF(SUMIFS('PLM001-財務計算用'!$P:$P,'PLM001-財務計算用'!$J:$J,EA$4,'PLM001-財務計算用'!$A:$A,$B43)=0,"",SUMIFS('PLM001-財務計算用'!$P:$P,'PLM001-財務計算用'!$J:$J,EA$4,'PLM001-財務計算用'!$A:$A,$B43))</f>
        <v/>
      </c>
      <c r="EB43" s="71" t="str">
        <f>IF(SUMIFS('PLM002'!$K:$K,'PLM002'!$C:$C,EA$4,'PLM002'!$F:$F,$B43)=0,"",SUMIFS('PLM002'!$K:$K,'PLM002'!$C:$C,EA$4,'PLM002'!$F:$F,$B43))</f>
        <v/>
      </c>
      <c r="EC43" s="72" t="str">
        <f>IF(SUMIFS('PLM001-財務計算用'!$P:$P,'PLM001-財務計算用'!$J:$J,EC$4,'PLM001-財務計算用'!$A:$A,$B43)=0,"",SUMIFS('PLM001-財務計算用'!$P:$P,'PLM001-財務計算用'!$J:$J,EC$4,'PLM001-財務計算用'!$A:$A,$B43))</f>
        <v/>
      </c>
      <c r="ED43" s="71" t="str">
        <f>IF(SUMIFS('PLM002'!$K:$K,'PLM002'!$C:$C,EC$4,'PLM002'!$F:$F,$B43)=0,"",SUMIFS('PLM002'!$K:$K,'PLM002'!$C:$C,EC$4,'PLM002'!$F:$F,$B43))</f>
        <v/>
      </c>
    </row>
    <row r="44" spans="1:134" ht="13.5">
      <c r="A44" s="96">
        <f>'PLM014'!A45</f>
        <v>0</v>
      </c>
      <c r="B44" s="178"/>
      <c r="C44" s="131">
        <f>'PLM014'!C45</f>
        <v>0</v>
      </c>
      <c r="D44" s="97" t="str">
        <f t="shared" si="11"/>
        <v>()  0</v>
      </c>
      <c r="E44" s="97">
        <f>'PLM014'!E45</f>
        <v>0</v>
      </c>
      <c r="F44" s="97">
        <f>'PLM014'!F45</f>
        <v>0</v>
      </c>
      <c r="G44" s="97">
        <f>'PLM014'!G45</f>
        <v>0</v>
      </c>
      <c r="H44" s="98">
        <f>'PLM014'!H45</f>
        <v>0</v>
      </c>
      <c r="I44" s="98">
        <f>'PLM014'!I45</f>
        <v>0</v>
      </c>
      <c r="J44" s="99">
        <f t="shared" si="7"/>
        <v>0</v>
      </c>
      <c r="K44" s="212"/>
      <c r="L44" s="212"/>
      <c r="M44" s="98">
        <f>IF(ISERROR('PLM014'!L45),"",('PLM014'!L45))</f>
        <v>0</v>
      </c>
      <c r="N44" s="237" t="str">
        <f>IF(IF(ISERROR('PLM014'!N45),"",('PLM014'!N45))=0,"",IF(ISERROR('PLM014'!N45),"",('PLM014'!N45)))</f>
        <v/>
      </c>
      <c r="O44" s="99" t="str">
        <f t="shared" si="0"/>
        <v/>
      </c>
      <c r="P44" s="98">
        <f t="shared" ca="1" si="1"/>
        <v>46044</v>
      </c>
      <c r="Q44" s="99">
        <f t="shared" ca="1" si="2"/>
        <v>46044</v>
      </c>
      <c r="R44" s="100">
        <f>'PLM014'!Q45/100</f>
        <v>0</v>
      </c>
      <c r="S44" s="139" t="str">
        <f t="shared" ca="1" si="3"/>
        <v/>
      </c>
      <c r="U44" s="101" t="str">
        <f t="shared" si="12"/>
        <v>未登入</v>
      </c>
      <c r="V44" s="101">
        <f t="shared" si="13"/>
        <v>0</v>
      </c>
      <c r="W44" s="101" t="str">
        <f>IF(SUMIFS('PLM001-財務計算用'!$P:$P,'PLM001-財務計算用'!$A:$A,B44)=0,"未登入",SUMIFS('PLM001-財務計算用'!$P:$P,'PLM001-財務計算用'!$A:$A,B44))</f>
        <v>未登入</v>
      </c>
      <c r="X44" s="101">
        <f>SUMIFS('PLM002'!$K:$K,'PLM002'!$F:$F,$B44)</f>
        <v>0</v>
      </c>
      <c r="Y44" s="72" t="str">
        <f>IF(SUMIFS('PLM001-財務計算用'!$P:$P,'PLM001-財務計算用'!$J:$J,Y$4,'PLM001-財務計算用'!$A:$A,$B44)=0,"",SUMIFS('PLM001-財務計算用'!$P:$P,'PLM001-財務計算用'!$J:$J,Y$4,'PLM001-財務計算用'!$A:$A,$B44))</f>
        <v/>
      </c>
      <c r="Z44" s="71" t="str">
        <f>IF(SUMIFS('PLM002'!$K:$K,'PLM002'!$C:$C,Y$4,'PLM002'!$F:$F,$B44)=0,"",SUMIFS('PLM002'!$K:$K,'PLM002'!$C:$C,Y$4,'PLM002'!$F:$F,$B44))</f>
        <v/>
      </c>
      <c r="AA44" s="72" t="str">
        <f>IF(SUMIFS('PLM001-財務計算用'!$P:$P,'PLM001-財務計算用'!$J:$J,AA$4,'PLM001-財務計算用'!$A:$A,$B44)=0,"",SUMIFS('PLM001-財務計算用'!$P:$P,'PLM001-財務計算用'!$J:$J,AA$4,'PLM001-財務計算用'!$A:$A,$B44))</f>
        <v/>
      </c>
      <c r="AB44" s="71" t="str">
        <f>IF(SUMIFS('PLM002'!$K:$K,'PLM002'!$C:$C,AA$4,'PLM002'!$F:$F,$B44)=0,"",SUMIFS('PLM002'!$K:$K,'PLM002'!$C:$C,AA$4,'PLM002'!$F:$F,$B44))</f>
        <v/>
      </c>
      <c r="AC44" s="72" t="str">
        <f>IF(SUMIFS('PLM001-財務計算用'!$P:$P,'PLM001-財務計算用'!$J:$J,AC$4,'PLM001-財務計算用'!$A:$A,$B44)=0,"",SUMIFS('PLM001-財務計算用'!$P:$P,'PLM001-財務計算用'!$J:$J,AC$4,'PLM001-財務計算用'!$A:$A,$B44))</f>
        <v/>
      </c>
      <c r="AD44" s="71" t="str">
        <f>IF(SUMIFS('PLM002'!$K:$K,'PLM002'!$C:$C,AC$4,'PLM002'!$F:$F,$B44)=0,"",SUMIFS('PLM002'!$K:$K,'PLM002'!$C:$C,AC$4,'PLM002'!$F:$F,$B44))</f>
        <v/>
      </c>
      <c r="AE44" s="72" t="str">
        <f>IF(SUMIFS('PLM001-財務計算用'!$P:$P,'PLM001-財務計算用'!$J:$J,AE$4,'PLM001-財務計算用'!$A:$A,$B44)=0,"",SUMIFS('PLM001-財務計算用'!$P:$P,'PLM001-財務計算用'!$J:$J,AE$4,'PLM001-財務計算用'!$A:$A,$B44))</f>
        <v/>
      </c>
      <c r="AF44" s="71" t="str">
        <f>IF(SUMIFS('PLM002'!$K:$K,'PLM002'!$C:$C,AE$4,'PLM002'!$F:$F,$B44)=0,"",SUMIFS('PLM002'!$K:$K,'PLM002'!$C:$C,AE$4,'PLM002'!$F:$F,$B44))</f>
        <v/>
      </c>
      <c r="AG44" s="72" t="str">
        <f>IF(SUMIFS('PLM001-財務計算用'!$P:$P,'PLM001-財務計算用'!$J:$J,AG$4,'PLM001-財務計算用'!$A:$A,$B44)=0,"",SUMIFS('PLM001-財務計算用'!$P:$P,'PLM001-財務計算用'!$J:$J,AG$4,'PLM001-財務計算用'!$A:$A,$B44))</f>
        <v/>
      </c>
      <c r="AH44" s="71" t="str">
        <f>IF(SUMIFS('PLM002'!$K:$K,'PLM002'!$C:$C,AG$4,'PLM002'!$F:$F,$B44)=0,"",SUMIFS('PLM002'!$K:$K,'PLM002'!$C:$C,AG$4,'PLM002'!$F:$F,$B44))</f>
        <v/>
      </c>
      <c r="AI44" s="72" t="str">
        <f>IF(SUMIFS('PLM001-財務計算用'!$P:$P,'PLM001-財務計算用'!$J:$J,AI$4,'PLM001-財務計算用'!$A:$A,$B44)=0,"",SUMIFS('PLM001-財務計算用'!$P:$P,'PLM001-財務計算用'!$J:$J,AI$4,'PLM001-財務計算用'!$A:$A,$B44))</f>
        <v/>
      </c>
      <c r="AJ44" s="71" t="str">
        <f>IF(SUMIFS('PLM002'!$K:$K,'PLM002'!$C:$C,AI$4,'PLM002'!$F:$F,$B44)=0,"",SUMIFS('PLM002'!$K:$K,'PLM002'!$C:$C,AI$4,'PLM002'!$F:$F,$B44))</f>
        <v/>
      </c>
      <c r="AK44" s="72" t="str">
        <f>IF(SUMIFS('PLM001-財務計算用'!$P:$P,'PLM001-財務計算用'!$J:$J,AK$4,'PLM001-財務計算用'!$A:$A,$B44)=0,"",SUMIFS('PLM001-財務計算用'!$P:$P,'PLM001-財務計算用'!$J:$J,AK$4,'PLM001-財務計算用'!$A:$A,$B44))</f>
        <v/>
      </c>
      <c r="AL44" s="71" t="str">
        <f>IF(SUMIFS('PLM002'!$K:$K,'PLM002'!$C:$C,AK$4,'PLM002'!$F:$F,$B44)=0,"",SUMIFS('PLM002'!$K:$K,'PLM002'!$C:$C,AK$4,'PLM002'!$F:$F,$B44))</f>
        <v/>
      </c>
      <c r="AM44" s="72" t="str">
        <f>IF(SUMIFS('PLM001-財務計算用'!$P:$P,'PLM001-財務計算用'!$J:$J,AM$4,'PLM001-財務計算用'!$A:$A,$B44)=0,"",SUMIFS('PLM001-財務計算用'!$P:$P,'PLM001-財務計算用'!$J:$J,AM$4,'PLM001-財務計算用'!$A:$A,$B44))</f>
        <v/>
      </c>
      <c r="AN44" s="71" t="str">
        <f>IF(SUMIFS('PLM002'!$K:$K,'PLM002'!$C:$C,AM$4,'PLM002'!$F:$F,$B44)=0,"",SUMIFS('PLM002'!$K:$K,'PLM002'!$C:$C,AM$4,'PLM002'!$F:$F,$B44))</f>
        <v/>
      </c>
      <c r="AO44" s="72" t="str">
        <f>IF(SUMIFS('PLM001-財務計算用'!$P:$P,'PLM001-財務計算用'!$J:$J,AO$4,'PLM001-財務計算用'!$A:$A,$B44)=0,"",SUMIFS('PLM001-財務計算用'!$P:$P,'PLM001-財務計算用'!$J:$J,AO$4,'PLM001-財務計算用'!$A:$A,$B44))</f>
        <v/>
      </c>
      <c r="AP44" s="71" t="str">
        <f>IF(SUMIFS('PLM002'!$K:$K,'PLM002'!$C:$C,AO$4,'PLM002'!$F:$F,$B44)=0,"",SUMIFS('PLM002'!$K:$K,'PLM002'!$C:$C,AO$4,'PLM002'!$F:$F,$B44))</f>
        <v/>
      </c>
      <c r="AQ44" s="72" t="str">
        <f>IF(SUMIFS('PLM001-財務計算用'!$P:$P,'PLM001-財務計算用'!$J:$J,AQ$4,'PLM001-財務計算用'!$A:$A,$B44)=0,"",SUMIFS('PLM001-財務計算用'!$P:$P,'PLM001-財務計算用'!$J:$J,AQ$4,'PLM001-財務計算用'!$A:$A,$B44))</f>
        <v/>
      </c>
      <c r="AR44" s="71" t="str">
        <f>IF(SUMIFS('PLM002'!$K:$K,'PLM002'!$C:$C,AQ$4,'PLM002'!$F:$F,$B44)=0,"",SUMIFS('PLM002'!$K:$K,'PLM002'!$C:$C,AQ$4,'PLM002'!$F:$F,$B44))</f>
        <v/>
      </c>
      <c r="AS44" s="72" t="str">
        <f>IF(SUMIFS('PLM001-財務計算用'!$P:$P,'PLM001-財務計算用'!$J:$J,AS$4,'PLM001-財務計算用'!$A:$A,$B44)=0,"",SUMIFS('PLM001-財務計算用'!$P:$P,'PLM001-財務計算用'!$J:$J,AS$4,'PLM001-財務計算用'!$A:$A,$B44))</f>
        <v/>
      </c>
      <c r="AT44" s="71" t="str">
        <f>IF(SUMIFS('PLM002'!$K:$K,'PLM002'!$C:$C,AS$4,'PLM002'!$F:$F,$B44)=0,"",SUMIFS('PLM002'!$K:$K,'PLM002'!$C:$C,AS$4,'PLM002'!$F:$F,$B44))</f>
        <v/>
      </c>
      <c r="AU44" s="72" t="str">
        <f>IF(SUMIFS('PLM001-財務計算用'!$P:$P,'PLM001-財務計算用'!$J:$J,AU$4,'PLM001-財務計算用'!$A:$A,$B44)=0,"",SUMIFS('PLM001-財務計算用'!$P:$P,'PLM001-財務計算用'!$J:$J,AU$4,'PLM001-財務計算用'!$A:$A,$B44))</f>
        <v/>
      </c>
      <c r="AV44" s="71" t="str">
        <f>IF(SUMIFS('PLM002'!$K:$K,'PLM002'!$C:$C,AU$4,'PLM002'!$F:$F,$B44)=0,"",SUMIFS('PLM002'!$K:$K,'PLM002'!$C:$C,AU$4,'PLM002'!$F:$F,$B44))</f>
        <v/>
      </c>
      <c r="AW44" s="72" t="str">
        <f>IF(SUMIFS('PLM001-財務計算用'!$P:$P,'PLM001-財務計算用'!$J:$J,AW$4,'PLM001-財務計算用'!$A:$A,$B44)=0,"",SUMIFS('PLM001-財務計算用'!$P:$P,'PLM001-財務計算用'!$J:$J,AW$4,'PLM001-財務計算用'!$A:$A,$B44))</f>
        <v/>
      </c>
      <c r="AX44" s="71" t="str">
        <f>IF(SUMIFS('PLM002'!$K:$K,'PLM002'!$C:$C,AW$4,'PLM002'!$F:$F,$B44)=0,"",SUMIFS('PLM002'!$K:$K,'PLM002'!$C:$C,AW$4,'PLM002'!$F:$F,$B44))</f>
        <v/>
      </c>
      <c r="AY44" s="72" t="str">
        <f>IF(SUMIFS('PLM001-財務計算用'!$P:$P,'PLM001-財務計算用'!$J:$J,AY$4,'PLM001-財務計算用'!$A:$A,$B44)=0,"",SUMIFS('PLM001-財務計算用'!$P:$P,'PLM001-財務計算用'!$J:$J,AY$4,'PLM001-財務計算用'!$A:$A,$B44))</f>
        <v/>
      </c>
      <c r="AZ44" s="71" t="str">
        <f>IF(SUMIFS('PLM002'!$K:$K,'PLM002'!$C:$C,AY$4,'PLM002'!$F:$F,$B44)=0,"",SUMIFS('PLM002'!$K:$K,'PLM002'!$C:$C,AY$4,'PLM002'!$F:$F,$B44))</f>
        <v/>
      </c>
      <c r="BA44" s="72" t="str">
        <f>IF(SUMIFS('PLM001-財務計算用'!$P:$P,'PLM001-財務計算用'!$J:$J,BA$4,'PLM001-財務計算用'!$A:$A,$B44)=0,"",SUMIFS('PLM001-財務計算用'!$P:$P,'PLM001-財務計算用'!$J:$J,BA$4,'PLM001-財務計算用'!$A:$A,$B44))</f>
        <v/>
      </c>
      <c r="BB44" s="71" t="str">
        <f>IF(SUMIFS('PLM002'!$K:$K,'PLM002'!$C:$C,BA$4,'PLM002'!$F:$F,$B44)=0,"",SUMIFS('PLM002'!$K:$K,'PLM002'!$C:$C,BA$4,'PLM002'!$F:$F,$B44))</f>
        <v/>
      </c>
      <c r="BC44" s="72" t="str">
        <f>IF(SUMIFS('PLM001-財務計算用'!$P:$P,'PLM001-財務計算用'!$J:$J,BC$4,'PLM001-財務計算用'!$A:$A,$B44)=0,"",SUMIFS('PLM001-財務計算用'!$P:$P,'PLM001-財務計算用'!$J:$J,BC$4,'PLM001-財務計算用'!$A:$A,$B44))</f>
        <v/>
      </c>
      <c r="BD44" s="71" t="str">
        <f>IF(SUMIFS('PLM002'!$K:$K,'PLM002'!$C:$C,BC$4,'PLM002'!$F:$F,$B44)=0,"",SUMIFS('PLM002'!$K:$K,'PLM002'!$C:$C,BC$4,'PLM002'!$F:$F,$B44))</f>
        <v/>
      </c>
      <c r="BE44" s="72" t="str">
        <f>IF(SUMIFS('PLM001-財務計算用'!$P:$P,'PLM001-財務計算用'!$J:$J,BE$4,'PLM001-財務計算用'!$A:$A,$B44)=0,"",SUMIFS('PLM001-財務計算用'!$P:$P,'PLM001-財務計算用'!$J:$J,BE$4,'PLM001-財務計算用'!$A:$A,$B44))</f>
        <v/>
      </c>
      <c r="BF44" s="71" t="str">
        <f>IF(SUMIFS('PLM002'!$K:$K,'PLM002'!$C:$C,BE$4,'PLM002'!$F:$F,$B44)=0,"",SUMIFS('PLM002'!$K:$K,'PLM002'!$C:$C,BE$4,'PLM002'!$F:$F,$B44))</f>
        <v/>
      </c>
      <c r="BG44" s="72" t="str">
        <f>IF(SUMIFS('PLM001-財務計算用'!$P:$P,'PLM001-財務計算用'!$J:$J,BG$4,'PLM001-財務計算用'!$A:$A,$B44)=0,"",SUMIFS('PLM001-財務計算用'!$P:$P,'PLM001-財務計算用'!$J:$J,BG$4,'PLM001-財務計算用'!$A:$A,$B44))</f>
        <v/>
      </c>
      <c r="BH44" s="71" t="str">
        <f>IF(SUMIFS('PLM002'!$K:$K,'PLM002'!$C:$C,BG$4,'PLM002'!$F:$F,$B44)=0,"",SUMIFS('PLM002'!$K:$K,'PLM002'!$C:$C,BG$4,'PLM002'!$F:$F,$B44))</f>
        <v/>
      </c>
      <c r="BI44" s="72" t="str">
        <f>IF(SUMIFS('PLM001-財務計算用'!$P:$P,'PLM001-財務計算用'!$J:$J,BI$4,'PLM001-財務計算用'!$A:$A,$B44)=0,"",SUMIFS('PLM001-財務計算用'!$P:$P,'PLM001-財務計算用'!$J:$J,BI$4,'PLM001-財務計算用'!$A:$A,$B44))</f>
        <v/>
      </c>
      <c r="BJ44" s="71" t="str">
        <f>IF(SUMIFS('PLM002'!$K:$K,'PLM002'!$C:$C,BI$4,'PLM002'!$F:$F,$B44)=0,"",SUMIFS('PLM002'!$K:$K,'PLM002'!$C:$C,BI$4,'PLM002'!$F:$F,$B44))</f>
        <v/>
      </c>
      <c r="BK44" s="72" t="str">
        <f>IF(SUMIFS('PLM001-財務計算用'!$P:$P,'PLM001-財務計算用'!$J:$J,BK$4,'PLM001-財務計算用'!$A:$A,$B44)=0,"",SUMIFS('PLM001-財務計算用'!$P:$P,'PLM001-財務計算用'!$J:$J,BK$4,'PLM001-財務計算用'!$A:$A,$B44))</f>
        <v/>
      </c>
      <c r="BL44" s="71" t="str">
        <f>IF(SUMIFS('PLM002'!$K:$K,'PLM002'!$C:$C,BK$4,'PLM002'!$F:$F,$B44)=0,"",SUMIFS('PLM002'!$K:$K,'PLM002'!$C:$C,BK$4,'PLM002'!$F:$F,$B44))</f>
        <v/>
      </c>
      <c r="BM44" s="72" t="str">
        <f>IF(SUMIFS('PLM001-財務計算用'!$P:$P,'PLM001-財務計算用'!$J:$J,BM$4,'PLM001-財務計算用'!$A:$A,$B44)=0,"",SUMIFS('PLM001-財務計算用'!$P:$P,'PLM001-財務計算用'!$J:$J,BM$4,'PLM001-財務計算用'!$A:$A,$B44))</f>
        <v/>
      </c>
      <c r="BN44" s="71" t="str">
        <f>IF(SUMIFS('PLM002'!$K:$K,'PLM002'!$C:$C,BM$4,'PLM002'!$F:$F,$B44)=0,"",SUMIFS('PLM002'!$K:$K,'PLM002'!$C:$C,BM$4,'PLM002'!$F:$F,$B44))</f>
        <v/>
      </c>
      <c r="BO44" s="72" t="str">
        <f>IF(SUMIFS('PLM001-財務計算用'!$P:$P,'PLM001-財務計算用'!$J:$J,BO$4,'PLM001-財務計算用'!$A:$A,$B44)=0,"",SUMIFS('PLM001-財務計算用'!$P:$P,'PLM001-財務計算用'!$J:$J,BO$4,'PLM001-財務計算用'!$A:$A,$B44))</f>
        <v/>
      </c>
      <c r="BP44" s="71" t="str">
        <f>IF(SUMIFS('PLM002'!$K:$K,'PLM002'!$C:$C,BO$4,'PLM002'!$F:$F,$B44)=0,"",SUMIFS('PLM002'!$K:$K,'PLM002'!$C:$C,BO$4,'PLM002'!$F:$F,$B44))</f>
        <v/>
      </c>
      <c r="BQ44" s="72" t="str">
        <f>IF(SUMIFS('PLM001-財務計算用'!$P:$P,'PLM001-財務計算用'!$J:$J,BQ$4,'PLM001-財務計算用'!$A:$A,$B44)=0,"",SUMIFS('PLM001-財務計算用'!$P:$P,'PLM001-財務計算用'!$J:$J,BQ$4,'PLM001-財務計算用'!$A:$A,$B44))</f>
        <v/>
      </c>
      <c r="BR44" s="71" t="str">
        <f>IF(SUMIFS('PLM002'!$K:$K,'PLM002'!$C:$C,BQ$4,'PLM002'!$F:$F,$B44)=0,"",SUMIFS('PLM002'!$K:$K,'PLM002'!$C:$C,BQ$4,'PLM002'!$F:$F,$B44))</f>
        <v/>
      </c>
      <c r="BS44" s="72" t="str">
        <f>IF(SUMIFS('PLM001-財務計算用'!$P:$P,'PLM001-財務計算用'!$J:$J,BS$4,'PLM001-財務計算用'!$A:$A,$B44)=0,"",SUMIFS('PLM001-財務計算用'!$P:$P,'PLM001-財務計算用'!$J:$J,BS$4,'PLM001-財務計算用'!$A:$A,$B44))</f>
        <v/>
      </c>
      <c r="BT44" s="71" t="str">
        <f>IF(SUMIFS('PLM002'!$K:$K,'PLM002'!$C:$C,BS$4,'PLM002'!$F:$F,$B44)=0,"",SUMIFS('PLM002'!$K:$K,'PLM002'!$C:$C,BS$4,'PLM002'!$F:$F,$B44))</f>
        <v/>
      </c>
      <c r="BU44" s="72" t="str">
        <f>IF(SUMIFS('PLM001-財務計算用'!$P:$P,'PLM001-財務計算用'!$J:$J,BU$4,'PLM001-財務計算用'!$A:$A,$B44)=0,"",SUMIFS('PLM001-財務計算用'!$P:$P,'PLM001-財務計算用'!$J:$J,BU$4,'PLM001-財務計算用'!$A:$A,$B44))</f>
        <v/>
      </c>
      <c r="BV44" s="71" t="str">
        <f>IF(SUMIFS('PLM002'!$K:$K,'PLM002'!$C:$C,BU$4,'PLM002'!$F:$F,$B44)=0,"",SUMIFS('PLM002'!$K:$K,'PLM002'!$C:$C,BU$4,'PLM002'!$F:$F,$B44))</f>
        <v/>
      </c>
      <c r="BW44" s="72" t="str">
        <f>IF(SUMIFS('PLM001-財務計算用'!$P:$P,'PLM001-財務計算用'!$J:$J,BW$4,'PLM001-財務計算用'!$A:$A,$B44)=0,"",SUMIFS('PLM001-財務計算用'!$P:$P,'PLM001-財務計算用'!$J:$J,BW$4,'PLM001-財務計算用'!$A:$A,$B44))</f>
        <v/>
      </c>
      <c r="BX44" s="71" t="str">
        <f>IF(SUMIFS('PLM002'!$K:$K,'PLM002'!$C:$C,BW$4,'PLM002'!$F:$F,$B44)=0,"",SUMIFS('PLM002'!$K:$K,'PLM002'!$C:$C,BW$4,'PLM002'!$F:$F,$B44))</f>
        <v/>
      </c>
      <c r="BY44" s="72" t="str">
        <f>IF(SUMIFS('PLM001-財務計算用'!$P:$P,'PLM001-財務計算用'!$J:$J,BY$4,'PLM001-財務計算用'!$A:$A,$B44)=0,"",SUMIFS('PLM001-財務計算用'!$P:$P,'PLM001-財務計算用'!$J:$J,BY$4,'PLM001-財務計算用'!$A:$A,$B44))</f>
        <v/>
      </c>
      <c r="BZ44" s="71" t="str">
        <f>IF(SUMIFS('PLM002'!$K:$K,'PLM002'!$C:$C,BY$4,'PLM002'!$F:$F,$B44)=0,"",SUMIFS('PLM002'!$K:$K,'PLM002'!$C:$C,BY$4,'PLM002'!$F:$F,$B44))</f>
        <v/>
      </c>
      <c r="CA44" s="72" t="str">
        <f>IF(SUMIFS('PLM001-財務計算用'!$P:$P,'PLM001-財務計算用'!$J:$J,CA$4,'PLM001-財務計算用'!$A:$A,$B44)=0,"",SUMIFS('PLM001-財務計算用'!$P:$P,'PLM001-財務計算用'!$J:$J,CA$4,'PLM001-財務計算用'!$A:$A,$B44))</f>
        <v/>
      </c>
      <c r="CB44" s="71" t="str">
        <f>IF(SUMIFS('PLM002'!$K:$K,'PLM002'!$C:$C,CA$4,'PLM002'!$F:$F,$B44)=0,"",SUMIFS('PLM002'!$K:$K,'PLM002'!$C:$C,CA$4,'PLM002'!$F:$F,$B44))</f>
        <v/>
      </c>
      <c r="CC44" s="72" t="str">
        <f>IF(SUMIFS('PLM001-財務計算用'!$P:$P,'PLM001-財務計算用'!$J:$J,CC$4,'PLM001-財務計算用'!$A:$A,$B44)=0,"",SUMIFS('PLM001-財務計算用'!$P:$P,'PLM001-財務計算用'!$J:$J,CC$4,'PLM001-財務計算用'!$A:$A,$B44))</f>
        <v/>
      </c>
      <c r="CD44" s="71" t="str">
        <f>IF(SUMIFS('PLM002'!$K:$K,'PLM002'!$C:$C,CC$4,'PLM002'!$F:$F,$B44)=0,"",SUMIFS('PLM002'!$K:$K,'PLM002'!$C:$C,CC$4,'PLM002'!$F:$F,$B44))</f>
        <v/>
      </c>
      <c r="CE44" s="72" t="str">
        <f>IF(SUMIFS('PLM001-財務計算用'!$P:$P,'PLM001-財務計算用'!$J:$J,CE$4,'PLM001-財務計算用'!$A:$A,$B44)=0,"",SUMIFS('PLM001-財務計算用'!$P:$P,'PLM001-財務計算用'!$J:$J,CE$4,'PLM001-財務計算用'!$A:$A,$B44))</f>
        <v/>
      </c>
      <c r="CF44" s="71" t="str">
        <f>IF(SUMIFS('PLM002'!$K:$K,'PLM002'!$C:$C,CE$4,'PLM002'!$F:$F,$B44)=0,"",SUMIFS('PLM002'!$K:$K,'PLM002'!$C:$C,CE$4,'PLM002'!$F:$F,$B44))</f>
        <v/>
      </c>
      <c r="CG44" s="72" t="str">
        <f>IF(SUMIFS('PLM001-財務計算用'!$P:$P,'PLM001-財務計算用'!$J:$J,CG$4,'PLM001-財務計算用'!$A:$A,$B44)=0,"",SUMIFS('PLM001-財務計算用'!$P:$P,'PLM001-財務計算用'!$J:$J,CG$4,'PLM001-財務計算用'!$A:$A,$B44))</f>
        <v/>
      </c>
      <c r="CH44" s="71" t="str">
        <f>IF(SUMIFS('PLM002'!$K:$K,'PLM002'!$C:$C,CG$4,'PLM002'!$F:$F,$B44)=0,"",SUMIFS('PLM002'!$K:$K,'PLM002'!$C:$C,CG$4,'PLM002'!$F:$F,$B44))</f>
        <v/>
      </c>
      <c r="CI44" s="72" t="str">
        <f>IF(SUMIFS('PLM001-財務計算用'!$P:$P,'PLM001-財務計算用'!$J:$J,CI$4,'PLM001-財務計算用'!$A:$A,$B44)=0,"",SUMIFS('PLM001-財務計算用'!$P:$P,'PLM001-財務計算用'!$J:$J,CI$4,'PLM001-財務計算用'!$A:$A,$B44))</f>
        <v/>
      </c>
      <c r="CJ44" s="71" t="str">
        <f>IF(SUMIFS('PLM002'!$K:$K,'PLM002'!$C:$C,CI$4,'PLM002'!$F:$F,$B44)=0,"",SUMIFS('PLM002'!$K:$K,'PLM002'!$C:$C,CI$4,'PLM002'!$F:$F,$B44))</f>
        <v/>
      </c>
      <c r="CK44" s="72" t="str">
        <f>IF(SUMIFS('PLM001-財務計算用'!$P:$P,'PLM001-財務計算用'!$J:$J,CK$4,'PLM001-財務計算用'!$A:$A,$B44)=0,"",SUMIFS('PLM001-財務計算用'!$P:$P,'PLM001-財務計算用'!$J:$J,CK$4,'PLM001-財務計算用'!$A:$A,$B44))</f>
        <v/>
      </c>
      <c r="CL44" s="71" t="str">
        <f>IF(SUMIFS('PLM002'!$K:$K,'PLM002'!$C:$C,CK$4,'PLM002'!$F:$F,$B44)=0,"",SUMIFS('PLM002'!$K:$K,'PLM002'!$C:$C,CK$4,'PLM002'!$F:$F,$B44))</f>
        <v/>
      </c>
      <c r="CM44" s="72" t="str">
        <f>IF(SUMIFS('PLM001-財務計算用'!$P:$P,'PLM001-財務計算用'!$J:$J,CM$4,'PLM001-財務計算用'!$A:$A,$B44)=0,"",SUMIFS('PLM001-財務計算用'!$P:$P,'PLM001-財務計算用'!$J:$J,CM$4,'PLM001-財務計算用'!$A:$A,$B44))</f>
        <v/>
      </c>
      <c r="CN44" s="71" t="str">
        <f>IF(SUMIFS('PLM002'!$K:$K,'PLM002'!$C:$C,CM$4,'PLM002'!$F:$F,$B44)=0,"",SUMIFS('PLM002'!$K:$K,'PLM002'!$C:$C,CM$4,'PLM002'!$F:$F,$B44))</f>
        <v/>
      </c>
      <c r="CO44" s="72" t="str">
        <f>IF(SUMIFS('PLM001-財務計算用'!$P:$P,'PLM001-財務計算用'!$J:$J,CO$4,'PLM001-財務計算用'!$A:$A,$B44)=0,"",SUMIFS('PLM001-財務計算用'!$P:$P,'PLM001-財務計算用'!$J:$J,CO$4,'PLM001-財務計算用'!$A:$A,$B44))</f>
        <v/>
      </c>
      <c r="CP44" s="71" t="str">
        <f>IF(SUMIFS('PLM002'!$K:$K,'PLM002'!$C:$C,CO$4,'PLM002'!$F:$F,$B44)=0,"",SUMIFS('PLM002'!$K:$K,'PLM002'!$C:$C,CO$4,'PLM002'!$F:$F,$B44))</f>
        <v/>
      </c>
      <c r="CQ44" s="72" t="str">
        <f>IF(SUMIFS('PLM001-財務計算用'!$P:$P,'PLM001-財務計算用'!$J:$J,CQ$4,'PLM001-財務計算用'!$A:$A,$B44)=0,"",SUMIFS('PLM001-財務計算用'!$P:$P,'PLM001-財務計算用'!$J:$J,CQ$4,'PLM001-財務計算用'!$A:$A,$B44))</f>
        <v/>
      </c>
      <c r="CR44" s="71" t="str">
        <f>IF(SUMIFS('PLM002'!$K:$K,'PLM002'!$C:$C,CQ$4,'PLM002'!$F:$F,$B44)=0,"",SUMIFS('PLM002'!$K:$K,'PLM002'!$C:$C,CQ$4,'PLM002'!$F:$F,$B44))</f>
        <v/>
      </c>
      <c r="CS44" s="72" t="str">
        <f>IF(SUMIFS('PLM001-財務計算用'!$P:$P,'PLM001-財務計算用'!$J:$J,CS$4,'PLM001-財務計算用'!$A:$A,$B44)=0,"",SUMIFS('PLM001-財務計算用'!$P:$P,'PLM001-財務計算用'!$J:$J,CS$4,'PLM001-財務計算用'!$A:$A,$B44))</f>
        <v/>
      </c>
      <c r="CT44" s="71" t="str">
        <f>IF(SUMIFS('PLM002'!$K:$K,'PLM002'!$C:$C,CS$4,'PLM002'!$F:$F,$B44)=0,"",SUMIFS('PLM002'!$K:$K,'PLM002'!$C:$C,CS$4,'PLM002'!$F:$F,$B44))</f>
        <v/>
      </c>
      <c r="CU44" s="72" t="str">
        <f>IF(SUMIFS('PLM001-財務計算用'!$P:$P,'PLM001-財務計算用'!$J:$J,CU$4,'PLM001-財務計算用'!$A:$A,$B44)=0,"",SUMIFS('PLM001-財務計算用'!$P:$P,'PLM001-財務計算用'!$J:$J,CU$4,'PLM001-財務計算用'!$A:$A,$B44))</f>
        <v/>
      </c>
      <c r="CV44" s="71" t="str">
        <f>IF(SUMIFS('PLM002'!$K:$K,'PLM002'!$C:$C,CU$4,'PLM002'!$F:$F,$B44)=0,"",SUMIFS('PLM002'!$K:$K,'PLM002'!$C:$C,CU$4,'PLM002'!$F:$F,$B44))</f>
        <v/>
      </c>
      <c r="CW44" s="72" t="str">
        <f>IF(SUMIFS('PLM001-財務計算用'!$P:$P,'PLM001-財務計算用'!$J:$J,CW$4,'PLM001-財務計算用'!$A:$A,$B44)=0,"",SUMIFS('PLM001-財務計算用'!$P:$P,'PLM001-財務計算用'!$J:$J,CW$4,'PLM001-財務計算用'!$A:$A,$B44))</f>
        <v/>
      </c>
      <c r="CX44" s="71" t="str">
        <f>IF(SUMIFS('PLM002'!$K:$K,'PLM002'!$C:$C,CW$4,'PLM002'!$F:$F,$B44)=0,"",SUMIFS('PLM002'!$K:$K,'PLM002'!$C:$C,CW$4,'PLM002'!$F:$F,$B44))</f>
        <v/>
      </c>
      <c r="CY44" s="72" t="str">
        <f>IF(SUMIFS('PLM001-財務計算用'!$P:$P,'PLM001-財務計算用'!$J:$J,CY$4,'PLM001-財務計算用'!$A:$A,$B44)=0,"",SUMIFS('PLM001-財務計算用'!$P:$P,'PLM001-財務計算用'!$J:$J,CY$4,'PLM001-財務計算用'!$A:$A,$B44))</f>
        <v/>
      </c>
      <c r="CZ44" s="71" t="str">
        <f>IF(SUMIFS('PLM002'!$K:$K,'PLM002'!$C:$C,CY$4,'PLM002'!$F:$F,$B44)=0,"",SUMIFS('PLM002'!$K:$K,'PLM002'!$C:$C,CY$4,'PLM002'!$F:$F,$B44))</f>
        <v/>
      </c>
      <c r="DA44" s="72" t="str">
        <f>IF(SUMIFS('PLM001-財務計算用'!$P:$P,'PLM001-財務計算用'!$J:$J,DA$4,'PLM001-財務計算用'!$A:$A,$B44)=0,"",SUMIFS('PLM001-財務計算用'!$P:$P,'PLM001-財務計算用'!$J:$J,DA$4,'PLM001-財務計算用'!$A:$A,$B44))</f>
        <v/>
      </c>
      <c r="DB44" s="71" t="str">
        <f>IF(SUMIFS('PLM002'!$K:$K,'PLM002'!$C:$C,DA$4,'PLM002'!$F:$F,$B44)=0,"",SUMIFS('PLM002'!$K:$K,'PLM002'!$C:$C,DA$4,'PLM002'!$F:$F,$B44))</f>
        <v/>
      </c>
      <c r="DC44" s="72" t="str">
        <f>IF(SUMIFS('PLM001-財務計算用'!$P:$P,'PLM001-財務計算用'!$J:$J,DC$4,'PLM001-財務計算用'!$A:$A,$B44)=0,"",SUMIFS('PLM001-財務計算用'!$P:$P,'PLM001-財務計算用'!$J:$J,DC$4,'PLM001-財務計算用'!$A:$A,$B44))</f>
        <v/>
      </c>
      <c r="DD44" s="71" t="str">
        <f>IF(SUMIFS('PLM002'!$K:$K,'PLM002'!$C:$C,DC$4,'PLM002'!$F:$F,$B44)=0,"",SUMIFS('PLM002'!$K:$K,'PLM002'!$C:$C,DC$4,'PLM002'!$F:$F,$B44))</f>
        <v/>
      </c>
      <c r="DE44" s="72" t="str">
        <f>IF(SUMIFS('PLM001-財務計算用'!$P:$P,'PLM001-財務計算用'!$J:$J,DE$4,'PLM001-財務計算用'!$A:$A,$B44)=0,"",SUMIFS('PLM001-財務計算用'!$P:$P,'PLM001-財務計算用'!$J:$J,DE$4,'PLM001-財務計算用'!$A:$A,$B44))</f>
        <v/>
      </c>
      <c r="DF44" s="71" t="str">
        <f>IF(SUMIFS('PLM002'!$K:$K,'PLM002'!$C:$C,DE$4,'PLM002'!$F:$F,$B44)=0,"",SUMIFS('PLM002'!$K:$K,'PLM002'!$C:$C,DE$4,'PLM002'!$F:$F,$B44))</f>
        <v/>
      </c>
      <c r="DG44" s="72" t="str">
        <f>IF(SUMIFS('PLM001-財務計算用'!$P:$P,'PLM001-財務計算用'!$J:$J,DG$4,'PLM001-財務計算用'!$A:$A,$B44)=0,"",SUMIFS('PLM001-財務計算用'!$P:$P,'PLM001-財務計算用'!$J:$J,DG$4,'PLM001-財務計算用'!$A:$A,$B44))</f>
        <v/>
      </c>
      <c r="DH44" s="71" t="str">
        <f>IF(SUMIFS('PLM002'!$K:$K,'PLM002'!$C:$C,DG$4,'PLM002'!$F:$F,$B44)=0,"",SUMIFS('PLM002'!$K:$K,'PLM002'!$C:$C,DG$4,'PLM002'!$F:$F,$B44))</f>
        <v/>
      </c>
      <c r="DI44" s="72" t="str">
        <f>IF(SUMIFS('PLM001-財務計算用'!$P:$P,'PLM001-財務計算用'!$J:$J,DI$4,'PLM001-財務計算用'!$A:$A,$B44)=0,"",SUMIFS('PLM001-財務計算用'!$P:$P,'PLM001-財務計算用'!$J:$J,DI$4,'PLM001-財務計算用'!$A:$A,$B44))</f>
        <v/>
      </c>
      <c r="DJ44" s="71" t="str">
        <f>IF(SUMIFS('PLM002'!$K:$K,'PLM002'!$C:$C,DI$4,'PLM002'!$F:$F,$B44)=0,"",SUMIFS('PLM002'!$K:$K,'PLM002'!$C:$C,DI$4,'PLM002'!$F:$F,$B44))</f>
        <v/>
      </c>
      <c r="DK44" s="72" t="str">
        <f>IF(SUMIFS('PLM001-財務計算用'!$P:$P,'PLM001-財務計算用'!$J:$J,DK$4,'PLM001-財務計算用'!$A:$A,$B44)=0,"",SUMIFS('PLM001-財務計算用'!$P:$P,'PLM001-財務計算用'!$J:$J,DK$4,'PLM001-財務計算用'!$A:$A,$B44))</f>
        <v/>
      </c>
      <c r="DL44" s="71" t="str">
        <f>IF(SUMIFS('PLM002'!$K:$K,'PLM002'!$C:$C,DK$4,'PLM002'!$F:$F,$B44)=0,"",SUMIFS('PLM002'!$K:$K,'PLM002'!$C:$C,DK$4,'PLM002'!$F:$F,$B44))</f>
        <v/>
      </c>
      <c r="DM44" s="72" t="str">
        <f>IF(SUMIFS('PLM001-財務計算用'!$P:$P,'PLM001-財務計算用'!$J:$J,DM$4,'PLM001-財務計算用'!$A:$A,$B44)=0,"",SUMIFS('PLM001-財務計算用'!$P:$P,'PLM001-財務計算用'!$J:$J,DM$4,'PLM001-財務計算用'!$A:$A,$B44))</f>
        <v/>
      </c>
      <c r="DN44" s="71" t="str">
        <f>IF(SUMIFS('PLM002'!$K:$K,'PLM002'!$C:$C,DM$4,'PLM002'!$F:$F,$B44)=0,"",SUMIFS('PLM002'!$K:$K,'PLM002'!$C:$C,DM$4,'PLM002'!$F:$F,$B44))</f>
        <v/>
      </c>
      <c r="DO44" s="72" t="str">
        <f>IF(SUMIFS('PLM001-財務計算用'!$P:$P,'PLM001-財務計算用'!$J:$J,DO$4,'PLM001-財務計算用'!$A:$A,$B44)=0,"",SUMIFS('PLM001-財務計算用'!$P:$P,'PLM001-財務計算用'!$J:$J,DO$4,'PLM001-財務計算用'!$A:$A,$B44))</f>
        <v/>
      </c>
      <c r="DP44" s="71" t="str">
        <f>IF(SUMIFS('PLM002'!$K:$K,'PLM002'!$C:$C,DO$4,'PLM002'!$F:$F,$B44)=0,"",SUMIFS('PLM002'!$K:$K,'PLM002'!$C:$C,DO$4,'PLM002'!$F:$F,$B44))</f>
        <v/>
      </c>
      <c r="DQ44" s="72" t="str">
        <f>IF(SUMIFS('PLM001-財務計算用'!$P:$P,'PLM001-財務計算用'!$J:$J,DQ$4,'PLM001-財務計算用'!$A:$A,$B44)=0,"",SUMIFS('PLM001-財務計算用'!$P:$P,'PLM001-財務計算用'!$J:$J,DQ$4,'PLM001-財務計算用'!$A:$A,$B44))</f>
        <v/>
      </c>
      <c r="DR44" s="71" t="str">
        <f>IF(SUMIFS('PLM002'!$K:$K,'PLM002'!$C:$C,DQ$4,'PLM002'!$F:$F,$B44)=0,"",SUMIFS('PLM002'!$K:$K,'PLM002'!$C:$C,DQ$4,'PLM002'!$F:$F,$B44))</f>
        <v/>
      </c>
      <c r="DS44" s="72" t="str">
        <f>IF(SUMIFS('PLM001-財務計算用'!$P:$P,'PLM001-財務計算用'!$J:$J,DS$4,'PLM001-財務計算用'!$A:$A,$B44)=0,"",SUMIFS('PLM001-財務計算用'!$P:$P,'PLM001-財務計算用'!$J:$J,DS$4,'PLM001-財務計算用'!$A:$A,$B44))</f>
        <v/>
      </c>
      <c r="DT44" s="71" t="str">
        <f>IF(SUMIFS('PLM002'!$K:$K,'PLM002'!$C:$C,DS$4,'PLM002'!$F:$F,$B44)=0,"",SUMIFS('PLM002'!$K:$K,'PLM002'!$C:$C,DS$4,'PLM002'!$F:$F,$B44))</f>
        <v/>
      </c>
      <c r="DU44" s="72" t="str">
        <f>IF(SUMIFS('PLM001-財務計算用'!$P:$P,'PLM001-財務計算用'!$J:$J,DU$4,'PLM001-財務計算用'!$A:$A,$B44)=0,"",SUMIFS('PLM001-財務計算用'!$P:$P,'PLM001-財務計算用'!$J:$J,DU$4,'PLM001-財務計算用'!$A:$A,$B44))</f>
        <v/>
      </c>
      <c r="DV44" s="71" t="str">
        <f>IF(SUMIFS('PLM002'!$K:$K,'PLM002'!$C:$C,DU$4,'PLM002'!$F:$F,$B44)=0,"",SUMIFS('PLM002'!$K:$K,'PLM002'!$C:$C,DU$4,'PLM002'!$F:$F,$B44))</f>
        <v/>
      </c>
      <c r="DW44" s="72" t="str">
        <f>IF(SUMIFS('PLM001-財務計算用'!$P:$P,'PLM001-財務計算用'!$J:$J,DW$4,'PLM001-財務計算用'!$A:$A,$B44)=0,"",SUMIFS('PLM001-財務計算用'!$P:$P,'PLM001-財務計算用'!$J:$J,DW$4,'PLM001-財務計算用'!$A:$A,$B44))</f>
        <v/>
      </c>
      <c r="DX44" s="71" t="str">
        <f>IF(SUMIFS('PLM002'!$K:$K,'PLM002'!$C:$C,DW$4,'PLM002'!$F:$F,$B44)=0,"",SUMIFS('PLM002'!$K:$K,'PLM002'!$C:$C,DW$4,'PLM002'!$F:$F,$B44))</f>
        <v/>
      </c>
      <c r="DY44" s="72" t="str">
        <f>IF(SUMIFS('PLM001-財務計算用'!$P:$P,'PLM001-財務計算用'!$J:$J,DY$4,'PLM001-財務計算用'!$A:$A,$B44)=0,"",SUMIFS('PLM001-財務計算用'!$P:$P,'PLM001-財務計算用'!$J:$J,DY$4,'PLM001-財務計算用'!$A:$A,$B44))</f>
        <v/>
      </c>
      <c r="DZ44" s="71" t="str">
        <f>IF(SUMIFS('PLM002'!$K:$K,'PLM002'!$C:$C,DY$4,'PLM002'!$F:$F,$B44)=0,"",SUMIFS('PLM002'!$K:$K,'PLM002'!$C:$C,DY$4,'PLM002'!$F:$F,$B44))</f>
        <v/>
      </c>
      <c r="EA44" s="72" t="str">
        <f>IF(SUMIFS('PLM001-財務計算用'!$P:$P,'PLM001-財務計算用'!$J:$J,EA$4,'PLM001-財務計算用'!$A:$A,$B44)=0,"",SUMIFS('PLM001-財務計算用'!$P:$P,'PLM001-財務計算用'!$J:$J,EA$4,'PLM001-財務計算用'!$A:$A,$B44))</f>
        <v/>
      </c>
      <c r="EB44" s="71" t="str">
        <f>IF(SUMIFS('PLM002'!$K:$K,'PLM002'!$C:$C,EA$4,'PLM002'!$F:$F,$B44)=0,"",SUMIFS('PLM002'!$K:$K,'PLM002'!$C:$C,EA$4,'PLM002'!$F:$F,$B44))</f>
        <v/>
      </c>
      <c r="EC44" s="72" t="str">
        <f>IF(SUMIFS('PLM001-財務計算用'!$P:$P,'PLM001-財務計算用'!$J:$J,EC$4,'PLM001-財務計算用'!$A:$A,$B44)=0,"",SUMIFS('PLM001-財務計算用'!$P:$P,'PLM001-財務計算用'!$J:$J,EC$4,'PLM001-財務計算用'!$A:$A,$B44))</f>
        <v/>
      </c>
      <c r="ED44" s="71" t="str">
        <f>IF(SUMIFS('PLM002'!$K:$K,'PLM002'!$C:$C,EC$4,'PLM002'!$F:$F,$B44)=0,"",SUMIFS('PLM002'!$K:$K,'PLM002'!$C:$C,EC$4,'PLM002'!$F:$F,$B44))</f>
        <v/>
      </c>
    </row>
    <row r="45" spans="1:134" ht="13.5">
      <c r="A45" s="96">
        <f>'PLM014'!A46</f>
        <v>0</v>
      </c>
      <c r="B45" s="178"/>
      <c r="C45" s="131">
        <f>'PLM014'!C46</f>
        <v>0</v>
      </c>
      <c r="D45" s="211" t="str">
        <f t="shared" si="11"/>
        <v>()  0</v>
      </c>
      <c r="E45" s="97">
        <f>'PLM014'!E46</f>
        <v>0</v>
      </c>
      <c r="F45" s="97">
        <f>'PLM014'!F46</f>
        <v>0</v>
      </c>
      <c r="G45" s="97">
        <f>'PLM014'!G46</f>
        <v>0</v>
      </c>
      <c r="H45" s="98">
        <f>'PLM014'!H46</f>
        <v>0</v>
      </c>
      <c r="I45" s="98">
        <f>'PLM014'!I46</f>
        <v>0</v>
      </c>
      <c r="J45" s="99">
        <f t="shared" si="7"/>
        <v>0</v>
      </c>
      <c r="K45" s="213"/>
      <c r="L45" s="213"/>
      <c r="M45" s="98">
        <f>IF(ISERROR('PLM014'!L46),"",('PLM014'!L46))</f>
        <v>0</v>
      </c>
      <c r="N45" s="237" t="str">
        <f>IF(IF(ISERROR('PLM014'!N46),"",('PLM014'!N46))=0,"",IF(ISERROR('PLM014'!N46),"",('PLM014'!N46)))</f>
        <v/>
      </c>
      <c r="O45" s="99" t="str">
        <f t="shared" si="0"/>
        <v/>
      </c>
      <c r="P45" s="98">
        <f t="shared" ca="1" si="1"/>
        <v>46044</v>
      </c>
      <c r="Q45" s="99">
        <f t="shared" ca="1" si="2"/>
        <v>46044</v>
      </c>
      <c r="R45" s="100">
        <f>'PLM014'!Q46/100</f>
        <v>0</v>
      </c>
      <c r="S45" s="139" t="str">
        <f t="shared" ca="1" si="3"/>
        <v/>
      </c>
      <c r="U45" s="101" t="str">
        <f t="shared" si="12"/>
        <v>未登入</v>
      </c>
      <c r="V45" s="101">
        <f t="shared" si="13"/>
        <v>0</v>
      </c>
      <c r="W45" s="101" t="str">
        <f>IF(SUMIFS('PLM001-財務計算用'!$P:$P,'PLM001-財務計算用'!$A:$A,B45)=0,"未登入",SUMIFS('PLM001-財務計算用'!$P:$P,'PLM001-財務計算用'!$A:$A,B45))</f>
        <v>未登入</v>
      </c>
      <c r="X45" s="101">
        <f>SUMIFS('PLM002'!$K:$K,'PLM002'!$F:$F,$B45)</f>
        <v>0</v>
      </c>
      <c r="Y45" s="72" t="str">
        <f>IF(SUMIFS('PLM001-財務計算用'!$P:$P,'PLM001-財務計算用'!$J:$J,Y$4,'PLM001-財務計算用'!$A:$A,$B45)=0,"",SUMIFS('PLM001-財務計算用'!$P:$P,'PLM001-財務計算用'!$J:$J,Y$4,'PLM001-財務計算用'!$A:$A,$B45))</f>
        <v/>
      </c>
      <c r="Z45" s="71" t="str">
        <f>IF(SUMIFS('PLM002'!$K:$K,'PLM002'!$C:$C,Y$4,'PLM002'!$F:$F,$B45)=0,"",SUMIFS('PLM002'!$K:$K,'PLM002'!$C:$C,Y$4,'PLM002'!$F:$F,$B45))</f>
        <v/>
      </c>
      <c r="AA45" s="72" t="str">
        <f>IF(SUMIFS('PLM001-財務計算用'!$P:$P,'PLM001-財務計算用'!$J:$J,AA$4,'PLM001-財務計算用'!$A:$A,$B45)=0,"",SUMIFS('PLM001-財務計算用'!$P:$P,'PLM001-財務計算用'!$J:$J,AA$4,'PLM001-財務計算用'!$A:$A,$B45))</f>
        <v/>
      </c>
      <c r="AB45" s="71" t="str">
        <f>IF(SUMIFS('PLM002'!$K:$K,'PLM002'!$C:$C,AA$4,'PLM002'!$F:$F,$B45)=0,"",SUMIFS('PLM002'!$K:$K,'PLM002'!$C:$C,AA$4,'PLM002'!$F:$F,$B45))</f>
        <v/>
      </c>
      <c r="AC45" s="72" t="str">
        <f>IF(SUMIFS('PLM001-財務計算用'!$P:$P,'PLM001-財務計算用'!$J:$J,AC$4,'PLM001-財務計算用'!$A:$A,$B45)=0,"",SUMIFS('PLM001-財務計算用'!$P:$P,'PLM001-財務計算用'!$J:$J,AC$4,'PLM001-財務計算用'!$A:$A,$B45))</f>
        <v/>
      </c>
      <c r="AD45" s="71" t="str">
        <f>IF(SUMIFS('PLM002'!$K:$K,'PLM002'!$C:$C,AC$4,'PLM002'!$F:$F,$B45)=0,"",SUMIFS('PLM002'!$K:$K,'PLM002'!$C:$C,AC$4,'PLM002'!$F:$F,$B45))</f>
        <v/>
      </c>
      <c r="AE45" s="72" t="str">
        <f>IF(SUMIFS('PLM001-財務計算用'!$P:$P,'PLM001-財務計算用'!$J:$J,AE$4,'PLM001-財務計算用'!$A:$A,$B45)=0,"",SUMIFS('PLM001-財務計算用'!$P:$P,'PLM001-財務計算用'!$J:$J,AE$4,'PLM001-財務計算用'!$A:$A,$B45))</f>
        <v/>
      </c>
      <c r="AF45" s="71" t="str">
        <f>IF(SUMIFS('PLM002'!$K:$K,'PLM002'!$C:$C,AE$4,'PLM002'!$F:$F,$B45)=0,"",SUMIFS('PLM002'!$K:$K,'PLM002'!$C:$C,AE$4,'PLM002'!$F:$F,$B45))</f>
        <v/>
      </c>
      <c r="AG45" s="72" t="str">
        <f>IF(SUMIFS('PLM001-財務計算用'!$P:$P,'PLM001-財務計算用'!$J:$J,AG$4,'PLM001-財務計算用'!$A:$A,$B45)=0,"",SUMIFS('PLM001-財務計算用'!$P:$P,'PLM001-財務計算用'!$J:$J,AG$4,'PLM001-財務計算用'!$A:$A,$B45))</f>
        <v/>
      </c>
      <c r="AH45" s="71" t="str">
        <f>IF(SUMIFS('PLM002'!$K:$K,'PLM002'!$C:$C,AG$4,'PLM002'!$F:$F,$B45)=0,"",SUMIFS('PLM002'!$K:$K,'PLM002'!$C:$C,AG$4,'PLM002'!$F:$F,$B45))</f>
        <v/>
      </c>
      <c r="AI45" s="72" t="str">
        <f>IF(SUMIFS('PLM001-財務計算用'!$P:$P,'PLM001-財務計算用'!$J:$J,AI$4,'PLM001-財務計算用'!$A:$A,$B45)=0,"",SUMIFS('PLM001-財務計算用'!$P:$P,'PLM001-財務計算用'!$J:$J,AI$4,'PLM001-財務計算用'!$A:$A,$B45))</f>
        <v/>
      </c>
      <c r="AJ45" s="71" t="str">
        <f>IF(SUMIFS('PLM002'!$K:$K,'PLM002'!$C:$C,AI$4,'PLM002'!$F:$F,$B45)=0,"",SUMIFS('PLM002'!$K:$K,'PLM002'!$C:$C,AI$4,'PLM002'!$F:$F,$B45))</f>
        <v/>
      </c>
      <c r="AK45" s="72" t="str">
        <f>IF(SUMIFS('PLM001-財務計算用'!$P:$P,'PLM001-財務計算用'!$J:$J,AK$4,'PLM001-財務計算用'!$A:$A,$B45)=0,"",SUMIFS('PLM001-財務計算用'!$P:$P,'PLM001-財務計算用'!$J:$J,AK$4,'PLM001-財務計算用'!$A:$A,$B45))</f>
        <v/>
      </c>
      <c r="AL45" s="71" t="str">
        <f>IF(SUMIFS('PLM002'!$K:$K,'PLM002'!$C:$C,AK$4,'PLM002'!$F:$F,$B45)=0,"",SUMIFS('PLM002'!$K:$K,'PLM002'!$C:$C,AK$4,'PLM002'!$F:$F,$B45))</f>
        <v/>
      </c>
      <c r="AM45" s="72" t="str">
        <f>IF(SUMIFS('PLM001-財務計算用'!$P:$P,'PLM001-財務計算用'!$J:$J,AM$4,'PLM001-財務計算用'!$A:$A,$B45)=0,"",SUMIFS('PLM001-財務計算用'!$P:$P,'PLM001-財務計算用'!$J:$J,AM$4,'PLM001-財務計算用'!$A:$A,$B45))</f>
        <v/>
      </c>
      <c r="AN45" s="71" t="str">
        <f>IF(SUMIFS('PLM002'!$K:$K,'PLM002'!$C:$C,AM$4,'PLM002'!$F:$F,$B45)=0,"",SUMIFS('PLM002'!$K:$K,'PLM002'!$C:$C,AM$4,'PLM002'!$F:$F,$B45))</f>
        <v/>
      </c>
      <c r="AO45" s="72" t="str">
        <f>IF(SUMIFS('PLM001-財務計算用'!$P:$P,'PLM001-財務計算用'!$J:$J,AO$4,'PLM001-財務計算用'!$A:$A,$B45)=0,"",SUMIFS('PLM001-財務計算用'!$P:$P,'PLM001-財務計算用'!$J:$J,AO$4,'PLM001-財務計算用'!$A:$A,$B45))</f>
        <v/>
      </c>
      <c r="AP45" s="71" t="str">
        <f>IF(SUMIFS('PLM002'!$K:$K,'PLM002'!$C:$C,AO$4,'PLM002'!$F:$F,$B45)=0,"",SUMIFS('PLM002'!$K:$K,'PLM002'!$C:$C,AO$4,'PLM002'!$F:$F,$B45))</f>
        <v/>
      </c>
      <c r="AQ45" s="72" t="str">
        <f>IF(SUMIFS('PLM001-財務計算用'!$P:$P,'PLM001-財務計算用'!$J:$J,AQ$4,'PLM001-財務計算用'!$A:$A,$B45)=0,"",SUMIFS('PLM001-財務計算用'!$P:$P,'PLM001-財務計算用'!$J:$J,AQ$4,'PLM001-財務計算用'!$A:$A,$B45))</f>
        <v/>
      </c>
      <c r="AR45" s="71" t="str">
        <f>IF(SUMIFS('PLM002'!$K:$K,'PLM002'!$C:$C,AQ$4,'PLM002'!$F:$F,$B45)=0,"",SUMIFS('PLM002'!$K:$K,'PLM002'!$C:$C,AQ$4,'PLM002'!$F:$F,$B45))</f>
        <v/>
      </c>
      <c r="AS45" s="72" t="str">
        <f>IF(SUMIFS('PLM001-財務計算用'!$P:$P,'PLM001-財務計算用'!$J:$J,AS$4,'PLM001-財務計算用'!$A:$A,$B45)=0,"",SUMIFS('PLM001-財務計算用'!$P:$P,'PLM001-財務計算用'!$J:$J,AS$4,'PLM001-財務計算用'!$A:$A,$B45))</f>
        <v/>
      </c>
      <c r="AT45" s="71" t="str">
        <f>IF(SUMIFS('PLM002'!$K:$K,'PLM002'!$C:$C,AS$4,'PLM002'!$F:$F,$B45)=0,"",SUMIFS('PLM002'!$K:$K,'PLM002'!$C:$C,AS$4,'PLM002'!$F:$F,$B45))</f>
        <v/>
      </c>
      <c r="AU45" s="72" t="str">
        <f>IF(SUMIFS('PLM001-財務計算用'!$P:$P,'PLM001-財務計算用'!$J:$J,AU$4,'PLM001-財務計算用'!$A:$A,$B45)=0,"",SUMIFS('PLM001-財務計算用'!$P:$P,'PLM001-財務計算用'!$J:$J,AU$4,'PLM001-財務計算用'!$A:$A,$B45))</f>
        <v/>
      </c>
      <c r="AV45" s="71" t="str">
        <f>IF(SUMIFS('PLM002'!$K:$K,'PLM002'!$C:$C,AU$4,'PLM002'!$F:$F,$B45)=0,"",SUMIFS('PLM002'!$K:$K,'PLM002'!$C:$C,AU$4,'PLM002'!$F:$F,$B45))</f>
        <v/>
      </c>
      <c r="AW45" s="72" t="str">
        <f>IF(SUMIFS('PLM001-財務計算用'!$P:$P,'PLM001-財務計算用'!$J:$J,AW$4,'PLM001-財務計算用'!$A:$A,$B45)=0,"",SUMIFS('PLM001-財務計算用'!$P:$P,'PLM001-財務計算用'!$J:$J,AW$4,'PLM001-財務計算用'!$A:$A,$B45))</f>
        <v/>
      </c>
      <c r="AX45" s="71" t="str">
        <f>IF(SUMIFS('PLM002'!$K:$K,'PLM002'!$C:$C,AW$4,'PLM002'!$F:$F,$B45)=0,"",SUMIFS('PLM002'!$K:$K,'PLM002'!$C:$C,AW$4,'PLM002'!$F:$F,$B45))</f>
        <v/>
      </c>
      <c r="AY45" s="72" t="str">
        <f>IF(SUMIFS('PLM001-財務計算用'!$P:$P,'PLM001-財務計算用'!$J:$J,AY$4,'PLM001-財務計算用'!$A:$A,$B45)=0,"",SUMIFS('PLM001-財務計算用'!$P:$P,'PLM001-財務計算用'!$J:$J,AY$4,'PLM001-財務計算用'!$A:$A,$B45))</f>
        <v/>
      </c>
      <c r="AZ45" s="71" t="str">
        <f>IF(SUMIFS('PLM002'!$K:$K,'PLM002'!$C:$C,AY$4,'PLM002'!$F:$F,$B45)=0,"",SUMIFS('PLM002'!$K:$K,'PLM002'!$C:$C,AY$4,'PLM002'!$F:$F,$B45))</f>
        <v/>
      </c>
      <c r="BA45" s="72" t="str">
        <f>IF(SUMIFS('PLM001-財務計算用'!$P:$P,'PLM001-財務計算用'!$J:$J,BA$4,'PLM001-財務計算用'!$A:$A,$B45)=0,"",SUMIFS('PLM001-財務計算用'!$P:$P,'PLM001-財務計算用'!$J:$J,BA$4,'PLM001-財務計算用'!$A:$A,$B45))</f>
        <v/>
      </c>
      <c r="BB45" s="71" t="str">
        <f>IF(SUMIFS('PLM002'!$K:$K,'PLM002'!$C:$C,BA$4,'PLM002'!$F:$F,$B45)=0,"",SUMIFS('PLM002'!$K:$K,'PLM002'!$C:$C,BA$4,'PLM002'!$F:$F,$B45))</f>
        <v/>
      </c>
      <c r="BC45" s="72" t="str">
        <f>IF(SUMIFS('PLM001-財務計算用'!$P:$P,'PLM001-財務計算用'!$J:$J,BC$4,'PLM001-財務計算用'!$A:$A,$B45)=0,"",SUMIFS('PLM001-財務計算用'!$P:$P,'PLM001-財務計算用'!$J:$J,BC$4,'PLM001-財務計算用'!$A:$A,$B45))</f>
        <v/>
      </c>
      <c r="BD45" s="71" t="str">
        <f>IF(SUMIFS('PLM002'!$K:$K,'PLM002'!$C:$C,BC$4,'PLM002'!$F:$F,$B45)=0,"",SUMIFS('PLM002'!$K:$K,'PLM002'!$C:$C,BC$4,'PLM002'!$F:$F,$B45))</f>
        <v/>
      </c>
      <c r="BE45" s="72" t="str">
        <f>IF(SUMIFS('PLM001-財務計算用'!$P:$P,'PLM001-財務計算用'!$J:$J,BE$4,'PLM001-財務計算用'!$A:$A,$B45)=0,"",SUMIFS('PLM001-財務計算用'!$P:$P,'PLM001-財務計算用'!$J:$J,BE$4,'PLM001-財務計算用'!$A:$A,$B45))</f>
        <v/>
      </c>
      <c r="BF45" s="71" t="str">
        <f>IF(SUMIFS('PLM002'!$K:$K,'PLM002'!$C:$C,BE$4,'PLM002'!$F:$F,$B45)=0,"",SUMIFS('PLM002'!$K:$K,'PLM002'!$C:$C,BE$4,'PLM002'!$F:$F,$B45))</f>
        <v/>
      </c>
      <c r="BG45" s="72" t="str">
        <f>IF(SUMIFS('PLM001-財務計算用'!$P:$P,'PLM001-財務計算用'!$J:$J,BG$4,'PLM001-財務計算用'!$A:$A,$B45)=0,"",SUMIFS('PLM001-財務計算用'!$P:$P,'PLM001-財務計算用'!$J:$J,BG$4,'PLM001-財務計算用'!$A:$A,$B45))</f>
        <v/>
      </c>
      <c r="BH45" s="71" t="str">
        <f>IF(SUMIFS('PLM002'!$K:$K,'PLM002'!$C:$C,BG$4,'PLM002'!$F:$F,$B45)=0,"",SUMIFS('PLM002'!$K:$K,'PLM002'!$C:$C,BG$4,'PLM002'!$F:$F,$B45))</f>
        <v/>
      </c>
      <c r="BI45" s="72" t="str">
        <f>IF(SUMIFS('PLM001-財務計算用'!$P:$P,'PLM001-財務計算用'!$J:$J,BI$4,'PLM001-財務計算用'!$A:$A,$B45)=0,"",SUMIFS('PLM001-財務計算用'!$P:$P,'PLM001-財務計算用'!$J:$J,BI$4,'PLM001-財務計算用'!$A:$A,$B45))</f>
        <v/>
      </c>
      <c r="BJ45" s="71" t="str">
        <f>IF(SUMIFS('PLM002'!$K:$K,'PLM002'!$C:$C,BI$4,'PLM002'!$F:$F,$B45)=0,"",SUMIFS('PLM002'!$K:$K,'PLM002'!$C:$C,BI$4,'PLM002'!$F:$F,$B45))</f>
        <v/>
      </c>
      <c r="BK45" s="72" t="str">
        <f>IF(SUMIFS('PLM001-財務計算用'!$P:$P,'PLM001-財務計算用'!$J:$J,BK$4,'PLM001-財務計算用'!$A:$A,$B45)=0,"",SUMIFS('PLM001-財務計算用'!$P:$P,'PLM001-財務計算用'!$J:$J,BK$4,'PLM001-財務計算用'!$A:$A,$B45))</f>
        <v/>
      </c>
      <c r="BL45" s="71" t="str">
        <f>IF(SUMIFS('PLM002'!$K:$K,'PLM002'!$C:$C,BK$4,'PLM002'!$F:$F,$B45)=0,"",SUMIFS('PLM002'!$K:$K,'PLM002'!$C:$C,BK$4,'PLM002'!$F:$F,$B45))</f>
        <v/>
      </c>
      <c r="BM45" s="72" t="str">
        <f>IF(SUMIFS('PLM001-財務計算用'!$P:$P,'PLM001-財務計算用'!$J:$J,BM$4,'PLM001-財務計算用'!$A:$A,$B45)=0,"",SUMIFS('PLM001-財務計算用'!$P:$P,'PLM001-財務計算用'!$J:$J,BM$4,'PLM001-財務計算用'!$A:$A,$B45))</f>
        <v/>
      </c>
      <c r="BN45" s="71" t="str">
        <f>IF(SUMIFS('PLM002'!$K:$K,'PLM002'!$C:$C,BM$4,'PLM002'!$F:$F,$B45)=0,"",SUMIFS('PLM002'!$K:$K,'PLM002'!$C:$C,BM$4,'PLM002'!$F:$F,$B45))</f>
        <v/>
      </c>
      <c r="BO45" s="72" t="str">
        <f>IF(SUMIFS('PLM001-財務計算用'!$P:$P,'PLM001-財務計算用'!$J:$J,BO$4,'PLM001-財務計算用'!$A:$A,$B45)=0,"",SUMIFS('PLM001-財務計算用'!$P:$P,'PLM001-財務計算用'!$J:$J,BO$4,'PLM001-財務計算用'!$A:$A,$B45))</f>
        <v/>
      </c>
      <c r="BP45" s="71" t="str">
        <f>IF(SUMIFS('PLM002'!$K:$K,'PLM002'!$C:$C,BO$4,'PLM002'!$F:$F,$B45)=0,"",SUMIFS('PLM002'!$K:$K,'PLM002'!$C:$C,BO$4,'PLM002'!$F:$F,$B45))</f>
        <v/>
      </c>
      <c r="BQ45" s="72" t="str">
        <f>IF(SUMIFS('PLM001-財務計算用'!$P:$P,'PLM001-財務計算用'!$J:$J,BQ$4,'PLM001-財務計算用'!$A:$A,$B45)=0,"",SUMIFS('PLM001-財務計算用'!$P:$P,'PLM001-財務計算用'!$J:$J,BQ$4,'PLM001-財務計算用'!$A:$A,$B45))</f>
        <v/>
      </c>
      <c r="BR45" s="71" t="str">
        <f>IF(SUMIFS('PLM002'!$K:$K,'PLM002'!$C:$C,BQ$4,'PLM002'!$F:$F,$B45)=0,"",SUMIFS('PLM002'!$K:$K,'PLM002'!$C:$C,BQ$4,'PLM002'!$F:$F,$B45))</f>
        <v/>
      </c>
      <c r="BS45" s="72" t="str">
        <f>IF(SUMIFS('PLM001-財務計算用'!$P:$P,'PLM001-財務計算用'!$J:$J,BS$4,'PLM001-財務計算用'!$A:$A,$B45)=0,"",SUMIFS('PLM001-財務計算用'!$P:$P,'PLM001-財務計算用'!$J:$J,BS$4,'PLM001-財務計算用'!$A:$A,$B45))</f>
        <v/>
      </c>
      <c r="BT45" s="71" t="str">
        <f>IF(SUMIFS('PLM002'!$K:$K,'PLM002'!$C:$C,BS$4,'PLM002'!$F:$F,$B45)=0,"",SUMIFS('PLM002'!$K:$K,'PLM002'!$C:$C,BS$4,'PLM002'!$F:$F,$B45))</f>
        <v/>
      </c>
      <c r="BU45" s="72" t="str">
        <f>IF(SUMIFS('PLM001-財務計算用'!$P:$P,'PLM001-財務計算用'!$J:$J,BU$4,'PLM001-財務計算用'!$A:$A,$B45)=0,"",SUMIFS('PLM001-財務計算用'!$P:$P,'PLM001-財務計算用'!$J:$J,BU$4,'PLM001-財務計算用'!$A:$A,$B45))</f>
        <v/>
      </c>
      <c r="BV45" s="71" t="str">
        <f>IF(SUMIFS('PLM002'!$K:$K,'PLM002'!$C:$C,BU$4,'PLM002'!$F:$F,$B45)=0,"",SUMIFS('PLM002'!$K:$K,'PLM002'!$C:$C,BU$4,'PLM002'!$F:$F,$B45))</f>
        <v/>
      </c>
      <c r="BW45" s="72" t="str">
        <f>IF(SUMIFS('PLM001-財務計算用'!$P:$P,'PLM001-財務計算用'!$J:$J,BW$4,'PLM001-財務計算用'!$A:$A,$B45)=0,"",SUMIFS('PLM001-財務計算用'!$P:$P,'PLM001-財務計算用'!$J:$J,BW$4,'PLM001-財務計算用'!$A:$A,$B45))</f>
        <v/>
      </c>
      <c r="BX45" s="71" t="str">
        <f>IF(SUMIFS('PLM002'!$K:$K,'PLM002'!$C:$C,BW$4,'PLM002'!$F:$F,$B45)=0,"",SUMIFS('PLM002'!$K:$K,'PLM002'!$C:$C,BW$4,'PLM002'!$F:$F,$B45))</f>
        <v/>
      </c>
      <c r="BY45" s="72" t="str">
        <f>IF(SUMIFS('PLM001-財務計算用'!$P:$P,'PLM001-財務計算用'!$J:$J,BY$4,'PLM001-財務計算用'!$A:$A,$B45)=0,"",SUMIFS('PLM001-財務計算用'!$P:$P,'PLM001-財務計算用'!$J:$J,BY$4,'PLM001-財務計算用'!$A:$A,$B45))</f>
        <v/>
      </c>
      <c r="BZ45" s="71" t="str">
        <f>IF(SUMIFS('PLM002'!$K:$K,'PLM002'!$C:$C,BY$4,'PLM002'!$F:$F,$B45)=0,"",SUMIFS('PLM002'!$K:$K,'PLM002'!$C:$C,BY$4,'PLM002'!$F:$F,$B45))</f>
        <v/>
      </c>
      <c r="CA45" s="72" t="str">
        <f>IF(SUMIFS('PLM001-財務計算用'!$P:$P,'PLM001-財務計算用'!$J:$J,CA$4,'PLM001-財務計算用'!$A:$A,$B45)=0,"",SUMIFS('PLM001-財務計算用'!$P:$P,'PLM001-財務計算用'!$J:$J,CA$4,'PLM001-財務計算用'!$A:$A,$B45))</f>
        <v/>
      </c>
      <c r="CB45" s="71" t="str">
        <f>IF(SUMIFS('PLM002'!$K:$K,'PLM002'!$C:$C,CA$4,'PLM002'!$F:$F,$B45)=0,"",SUMIFS('PLM002'!$K:$K,'PLM002'!$C:$C,CA$4,'PLM002'!$F:$F,$B45))</f>
        <v/>
      </c>
      <c r="CC45" s="72" t="str">
        <f>IF(SUMIFS('PLM001-財務計算用'!$P:$P,'PLM001-財務計算用'!$J:$J,CC$4,'PLM001-財務計算用'!$A:$A,$B45)=0,"",SUMIFS('PLM001-財務計算用'!$P:$P,'PLM001-財務計算用'!$J:$J,CC$4,'PLM001-財務計算用'!$A:$A,$B45))</f>
        <v/>
      </c>
      <c r="CD45" s="71" t="str">
        <f>IF(SUMIFS('PLM002'!$K:$K,'PLM002'!$C:$C,CC$4,'PLM002'!$F:$F,$B45)=0,"",SUMIFS('PLM002'!$K:$K,'PLM002'!$C:$C,CC$4,'PLM002'!$F:$F,$B45))</f>
        <v/>
      </c>
      <c r="CE45" s="72" t="str">
        <f>IF(SUMIFS('PLM001-財務計算用'!$P:$P,'PLM001-財務計算用'!$J:$J,CE$4,'PLM001-財務計算用'!$A:$A,$B45)=0,"",SUMIFS('PLM001-財務計算用'!$P:$P,'PLM001-財務計算用'!$J:$J,CE$4,'PLM001-財務計算用'!$A:$A,$B45))</f>
        <v/>
      </c>
      <c r="CF45" s="71" t="str">
        <f>IF(SUMIFS('PLM002'!$K:$K,'PLM002'!$C:$C,CE$4,'PLM002'!$F:$F,$B45)=0,"",SUMIFS('PLM002'!$K:$K,'PLM002'!$C:$C,CE$4,'PLM002'!$F:$F,$B45))</f>
        <v/>
      </c>
      <c r="CG45" s="72" t="str">
        <f>IF(SUMIFS('PLM001-財務計算用'!$P:$P,'PLM001-財務計算用'!$J:$J,CG$4,'PLM001-財務計算用'!$A:$A,$B45)=0,"",SUMIFS('PLM001-財務計算用'!$P:$P,'PLM001-財務計算用'!$J:$J,CG$4,'PLM001-財務計算用'!$A:$A,$B45))</f>
        <v/>
      </c>
      <c r="CH45" s="71" t="str">
        <f>IF(SUMIFS('PLM002'!$K:$K,'PLM002'!$C:$C,CG$4,'PLM002'!$F:$F,$B45)=0,"",SUMIFS('PLM002'!$K:$K,'PLM002'!$C:$C,CG$4,'PLM002'!$F:$F,$B45))</f>
        <v/>
      </c>
      <c r="CI45" s="72" t="str">
        <f>IF(SUMIFS('PLM001-財務計算用'!$P:$P,'PLM001-財務計算用'!$J:$J,CI$4,'PLM001-財務計算用'!$A:$A,$B45)=0,"",SUMIFS('PLM001-財務計算用'!$P:$P,'PLM001-財務計算用'!$J:$J,CI$4,'PLM001-財務計算用'!$A:$A,$B45))</f>
        <v/>
      </c>
      <c r="CJ45" s="71" t="str">
        <f>IF(SUMIFS('PLM002'!$K:$K,'PLM002'!$C:$C,CI$4,'PLM002'!$F:$F,$B45)=0,"",SUMIFS('PLM002'!$K:$K,'PLM002'!$C:$C,CI$4,'PLM002'!$F:$F,$B45))</f>
        <v/>
      </c>
      <c r="CK45" s="72" t="str">
        <f>IF(SUMIFS('PLM001-財務計算用'!$P:$P,'PLM001-財務計算用'!$J:$J,CK$4,'PLM001-財務計算用'!$A:$A,$B45)=0,"",SUMIFS('PLM001-財務計算用'!$P:$P,'PLM001-財務計算用'!$J:$J,CK$4,'PLM001-財務計算用'!$A:$A,$B45))</f>
        <v/>
      </c>
      <c r="CL45" s="71" t="str">
        <f>IF(SUMIFS('PLM002'!$K:$K,'PLM002'!$C:$C,CK$4,'PLM002'!$F:$F,$B45)=0,"",SUMIFS('PLM002'!$K:$K,'PLM002'!$C:$C,CK$4,'PLM002'!$F:$F,$B45))</f>
        <v/>
      </c>
      <c r="CM45" s="72" t="str">
        <f>IF(SUMIFS('PLM001-財務計算用'!$P:$P,'PLM001-財務計算用'!$J:$J,CM$4,'PLM001-財務計算用'!$A:$A,$B45)=0,"",SUMIFS('PLM001-財務計算用'!$P:$P,'PLM001-財務計算用'!$J:$J,CM$4,'PLM001-財務計算用'!$A:$A,$B45))</f>
        <v/>
      </c>
      <c r="CN45" s="71" t="str">
        <f>IF(SUMIFS('PLM002'!$K:$K,'PLM002'!$C:$C,CM$4,'PLM002'!$F:$F,$B45)=0,"",SUMIFS('PLM002'!$K:$K,'PLM002'!$C:$C,CM$4,'PLM002'!$F:$F,$B45))</f>
        <v/>
      </c>
      <c r="CO45" s="72" t="str">
        <f>IF(SUMIFS('PLM001-財務計算用'!$P:$P,'PLM001-財務計算用'!$J:$J,CO$4,'PLM001-財務計算用'!$A:$A,$B45)=0,"",SUMIFS('PLM001-財務計算用'!$P:$P,'PLM001-財務計算用'!$J:$J,CO$4,'PLM001-財務計算用'!$A:$A,$B45))</f>
        <v/>
      </c>
      <c r="CP45" s="71" t="str">
        <f>IF(SUMIFS('PLM002'!$K:$K,'PLM002'!$C:$C,CO$4,'PLM002'!$F:$F,$B45)=0,"",SUMIFS('PLM002'!$K:$K,'PLM002'!$C:$C,CO$4,'PLM002'!$F:$F,$B45))</f>
        <v/>
      </c>
      <c r="CQ45" s="72" t="str">
        <f>IF(SUMIFS('PLM001-財務計算用'!$P:$P,'PLM001-財務計算用'!$J:$J,CQ$4,'PLM001-財務計算用'!$A:$A,$B45)=0,"",SUMIFS('PLM001-財務計算用'!$P:$P,'PLM001-財務計算用'!$J:$J,CQ$4,'PLM001-財務計算用'!$A:$A,$B45))</f>
        <v/>
      </c>
      <c r="CR45" s="71" t="str">
        <f>IF(SUMIFS('PLM002'!$K:$K,'PLM002'!$C:$C,CQ$4,'PLM002'!$F:$F,$B45)=0,"",SUMIFS('PLM002'!$K:$K,'PLM002'!$C:$C,CQ$4,'PLM002'!$F:$F,$B45))</f>
        <v/>
      </c>
      <c r="CS45" s="72" t="str">
        <f>IF(SUMIFS('PLM001-財務計算用'!$P:$P,'PLM001-財務計算用'!$J:$J,CS$4,'PLM001-財務計算用'!$A:$A,$B45)=0,"",SUMIFS('PLM001-財務計算用'!$P:$P,'PLM001-財務計算用'!$J:$J,CS$4,'PLM001-財務計算用'!$A:$A,$B45))</f>
        <v/>
      </c>
      <c r="CT45" s="71" t="str">
        <f>IF(SUMIFS('PLM002'!$K:$K,'PLM002'!$C:$C,CS$4,'PLM002'!$F:$F,$B45)=0,"",SUMIFS('PLM002'!$K:$K,'PLM002'!$C:$C,CS$4,'PLM002'!$F:$F,$B45))</f>
        <v/>
      </c>
      <c r="CU45" s="72" t="str">
        <f>IF(SUMIFS('PLM001-財務計算用'!$P:$P,'PLM001-財務計算用'!$J:$J,CU$4,'PLM001-財務計算用'!$A:$A,$B45)=0,"",SUMIFS('PLM001-財務計算用'!$P:$P,'PLM001-財務計算用'!$J:$J,CU$4,'PLM001-財務計算用'!$A:$A,$B45))</f>
        <v/>
      </c>
      <c r="CV45" s="71" t="str">
        <f>IF(SUMIFS('PLM002'!$K:$K,'PLM002'!$C:$C,CU$4,'PLM002'!$F:$F,$B45)=0,"",SUMIFS('PLM002'!$K:$K,'PLM002'!$C:$C,CU$4,'PLM002'!$F:$F,$B45))</f>
        <v/>
      </c>
      <c r="CW45" s="72" t="str">
        <f>IF(SUMIFS('PLM001-財務計算用'!$P:$P,'PLM001-財務計算用'!$J:$J,CW$4,'PLM001-財務計算用'!$A:$A,$B45)=0,"",SUMIFS('PLM001-財務計算用'!$P:$P,'PLM001-財務計算用'!$J:$J,CW$4,'PLM001-財務計算用'!$A:$A,$B45))</f>
        <v/>
      </c>
      <c r="CX45" s="71" t="str">
        <f>IF(SUMIFS('PLM002'!$K:$K,'PLM002'!$C:$C,CW$4,'PLM002'!$F:$F,$B45)=0,"",SUMIFS('PLM002'!$K:$K,'PLM002'!$C:$C,CW$4,'PLM002'!$F:$F,$B45))</f>
        <v/>
      </c>
      <c r="CY45" s="72" t="str">
        <f>IF(SUMIFS('PLM001-財務計算用'!$P:$P,'PLM001-財務計算用'!$J:$J,CY$4,'PLM001-財務計算用'!$A:$A,$B45)=0,"",SUMIFS('PLM001-財務計算用'!$P:$P,'PLM001-財務計算用'!$J:$J,CY$4,'PLM001-財務計算用'!$A:$A,$B45))</f>
        <v/>
      </c>
      <c r="CZ45" s="71" t="str">
        <f>IF(SUMIFS('PLM002'!$K:$K,'PLM002'!$C:$C,CY$4,'PLM002'!$F:$F,$B45)=0,"",SUMIFS('PLM002'!$K:$K,'PLM002'!$C:$C,CY$4,'PLM002'!$F:$F,$B45))</f>
        <v/>
      </c>
      <c r="DA45" s="72" t="str">
        <f>IF(SUMIFS('PLM001-財務計算用'!$P:$P,'PLM001-財務計算用'!$J:$J,DA$4,'PLM001-財務計算用'!$A:$A,$B45)=0,"",SUMIFS('PLM001-財務計算用'!$P:$P,'PLM001-財務計算用'!$J:$J,DA$4,'PLM001-財務計算用'!$A:$A,$B45))</f>
        <v/>
      </c>
      <c r="DB45" s="71" t="str">
        <f>IF(SUMIFS('PLM002'!$K:$K,'PLM002'!$C:$C,DA$4,'PLM002'!$F:$F,$B45)=0,"",SUMIFS('PLM002'!$K:$K,'PLM002'!$C:$C,DA$4,'PLM002'!$F:$F,$B45))</f>
        <v/>
      </c>
      <c r="DC45" s="72" t="str">
        <f>IF(SUMIFS('PLM001-財務計算用'!$P:$P,'PLM001-財務計算用'!$J:$J,DC$4,'PLM001-財務計算用'!$A:$A,$B45)=0,"",SUMIFS('PLM001-財務計算用'!$P:$P,'PLM001-財務計算用'!$J:$J,DC$4,'PLM001-財務計算用'!$A:$A,$B45))</f>
        <v/>
      </c>
      <c r="DD45" s="71" t="str">
        <f>IF(SUMIFS('PLM002'!$K:$K,'PLM002'!$C:$C,DC$4,'PLM002'!$F:$F,$B45)=0,"",SUMIFS('PLM002'!$K:$K,'PLM002'!$C:$C,DC$4,'PLM002'!$F:$F,$B45))</f>
        <v/>
      </c>
      <c r="DE45" s="72" t="str">
        <f>IF(SUMIFS('PLM001-財務計算用'!$P:$P,'PLM001-財務計算用'!$J:$J,DE$4,'PLM001-財務計算用'!$A:$A,$B45)=0,"",SUMIFS('PLM001-財務計算用'!$P:$P,'PLM001-財務計算用'!$J:$J,DE$4,'PLM001-財務計算用'!$A:$A,$B45))</f>
        <v/>
      </c>
      <c r="DF45" s="71" t="str">
        <f>IF(SUMIFS('PLM002'!$K:$K,'PLM002'!$C:$C,DE$4,'PLM002'!$F:$F,$B45)=0,"",SUMIFS('PLM002'!$K:$K,'PLM002'!$C:$C,DE$4,'PLM002'!$F:$F,$B45))</f>
        <v/>
      </c>
      <c r="DG45" s="72" t="str">
        <f>IF(SUMIFS('PLM001-財務計算用'!$P:$P,'PLM001-財務計算用'!$J:$J,DG$4,'PLM001-財務計算用'!$A:$A,$B45)=0,"",SUMIFS('PLM001-財務計算用'!$P:$P,'PLM001-財務計算用'!$J:$J,DG$4,'PLM001-財務計算用'!$A:$A,$B45))</f>
        <v/>
      </c>
      <c r="DH45" s="71" t="str">
        <f>IF(SUMIFS('PLM002'!$K:$K,'PLM002'!$C:$C,DG$4,'PLM002'!$F:$F,$B45)=0,"",SUMIFS('PLM002'!$K:$K,'PLM002'!$C:$C,DG$4,'PLM002'!$F:$F,$B45))</f>
        <v/>
      </c>
      <c r="DI45" s="72" t="str">
        <f>IF(SUMIFS('PLM001-財務計算用'!$P:$P,'PLM001-財務計算用'!$J:$J,DI$4,'PLM001-財務計算用'!$A:$A,$B45)=0,"",SUMIFS('PLM001-財務計算用'!$P:$P,'PLM001-財務計算用'!$J:$J,DI$4,'PLM001-財務計算用'!$A:$A,$B45))</f>
        <v/>
      </c>
      <c r="DJ45" s="71" t="str">
        <f>IF(SUMIFS('PLM002'!$K:$K,'PLM002'!$C:$C,DI$4,'PLM002'!$F:$F,$B45)=0,"",SUMIFS('PLM002'!$K:$K,'PLM002'!$C:$C,DI$4,'PLM002'!$F:$F,$B45))</f>
        <v/>
      </c>
      <c r="DK45" s="72" t="str">
        <f>IF(SUMIFS('PLM001-財務計算用'!$P:$P,'PLM001-財務計算用'!$J:$J,DK$4,'PLM001-財務計算用'!$A:$A,$B45)=0,"",SUMIFS('PLM001-財務計算用'!$P:$P,'PLM001-財務計算用'!$J:$J,DK$4,'PLM001-財務計算用'!$A:$A,$B45))</f>
        <v/>
      </c>
      <c r="DL45" s="71" t="str">
        <f>IF(SUMIFS('PLM002'!$K:$K,'PLM002'!$C:$C,DK$4,'PLM002'!$F:$F,$B45)=0,"",SUMIFS('PLM002'!$K:$K,'PLM002'!$C:$C,DK$4,'PLM002'!$F:$F,$B45))</f>
        <v/>
      </c>
      <c r="DM45" s="72" t="str">
        <f>IF(SUMIFS('PLM001-財務計算用'!$P:$P,'PLM001-財務計算用'!$J:$J,DM$4,'PLM001-財務計算用'!$A:$A,$B45)=0,"",SUMIFS('PLM001-財務計算用'!$P:$P,'PLM001-財務計算用'!$J:$J,DM$4,'PLM001-財務計算用'!$A:$A,$B45))</f>
        <v/>
      </c>
      <c r="DN45" s="71" t="str">
        <f>IF(SUMIFS('PLM002'!$K:$K,'PLM002'!$C:$C,DM$4,'PLM002'!$F:$F,$B45)=0,"",SUMIFS('PLM002'!$K:$K,'PLM002'!$C:$C,DM$4,'PLM002'!$F:$F,$B45))</f>
        <v/>
      </c>
      <c r="DO45" s="72" t="str">
        <f>IF(SUMIFS('PLM001-財務計算用'!$P:$P,'PLM001-財務計算用'!$J:$J,DO$4,'PLM001-財務計算用'!$A:$A,$B45)=0,"",SUMIFS('PLM001-財務計算用'!$P:$P,'PLM001-財務計算用'!$J:$J,DO$4,'PLM001-財務計算用'!$A:$A,$B45))</f>
        <v/>
      </c>
      <c r="DP45" s="71" t="str">
        <f>IF(SUMIFS('PLM002'!$K:$K,'PLM002'!$C:$C,DO$4,'PLM002'!$F:$F,$B45)=0,"",SUMIFS('PLM002'!$K:$K,'PLM002'!$C:$C,DO$4,'PLM002'!$F:$F,$B45))</f>
        <v/>
      </c>
      <c r="DQ45" s="72" t="str">
        <f>IF(SUMIFS('PLM001-財務計算用'!$P:$P,'PLM001-財務計算用'!$J:$J,DQ$4,'PLM001-財務計算用'!$A:$A,$B45)=0,"",SUMIFS('PLM001-財務計算用'!$P:$P,'PLM001-財務計算用'!$J:$J,DQ$4,'PLM001-財務計算用'!$A:$A,$B45))</f>
        <v/>
      </c>
      <c r="DR45" s="71" t="str">
        <f>IF(SUMIFS('PLM002'!$K:$K,'PLM002'!$C:$C,DQ$4,'PLM002'!$F:$F,$B45)=0,"",SUMIFS('PLM002'!$K:$K,'PLM002'!$C:$C,DQ$4,'PLM002'!$F:$F,$B45))</f>
        <v/>
      </c>
      <c r="DS45" s="72" t="str">
        <f>IF(SUMIFS('PLM001-財務計算用'!$P:$P,'PLM001-財務計算用'!$J:$J,DS$4,'PLM001-財務計算用'!$A:$A,$B45)=0,"",SUMIFS('PLM001-財務計算用'!$P:$P,'PLM001-財務計算用'!$J:$J,DS$4,'PLM001-財務計算用'!$A:$A,$B45))</f>
        <v/>
      </c>
      <c r="DT45" s="71" t="str">
        <f>IF(SUMIFS('PLM002'!$K:$K,'PLM002'!$C:$C,DS$4,'PLM002'!$F:$F,$B45)=0,"",SUMIFS('PLM002'!$K:$K,'PLM002'!$C:$C,DS$4,'PLM002'!$F:$F,$B45))</f>
        <v/>
      </c>
      <c r="DU45" s="72" t="str">
        <f>IF(SUMIFS('PLM001-財務計算用'!$P:$P,'PLM001-財務計算用'!$J:$J,DU$4,'PLM001-財務計算用'!$A:$A,$B45)=0,"",SUMIFS('PLM001-財務計算用'!$P:$P,'PLM001-財務計算用'!$J:$J,DU$4,'PLM001-財務計算用'!$A:$A,$B45))</f>
        <v/>
      </c>
      <c r="DV45" s="71" t="str">
        <f>IF(SUMIFS('PLM002'!$K:$K,'PLM002'!$C:$C,DU$4,'PLM002'!$F:$F,$B45)=0,"",SUMIFS('PLM002'!$K:$K,'PLM002'!$C:$C,DU$4,'PLM002'!$F:$F,$B45))</f>
        <v/>
      </c>
      <c r="DW45" s="72" t="str">
        <f>IF(SUMIFS('PLM001-財務計算用'!$P:$P,'PLM001-財務計算用'!$J:$J,DW$4,'PLM001-財務計算用'!$A:$A,$B45)=0,"",SUMIFS('PLM001-財務計算用'!$P:$P,'PLM001-財務計算用'!$J:$J,DW$4,'PLM001-財務計算用'!$A:$A,$B45))</f>
        <v/>
      </c>
      <c r="DX45" s="71" t="str">
        <f>IF(SUMIFS('PLM002'!$K:$K,'PLM002'!$C:$C,DW$4,'PLM002'!$F:$F,$B45)=0,"",SUMIFS('PLM002'!$K:$K,'PLM002'!$C:$C,DW$4,'PLM002'!$F:$F,$B45))</f>
        <v/>
      </c>
      <c r="DY45" s="72" t="str">
        <f>IF(SUMIFS('PLM001-財務計算用'!$P:$P,'PLM001-財務計算用'!$J:$J,DY$4,'PLM001-財務計算用'!$A:$A,$B45)=0,"",SUMIFS('PLM001-財務計算用'!$P:$P,'PLM001-財務計算用'!$J:$J,DY$4,'PLM001-財務計算用'!$A:$A,$B45))</f>
        <v/>
      </c>
      <c r="DZ45" s="71" t="str">
        <f>IF(SUMIFS('PLM002'!$K:$K,'PLM002'!$C:$C,DY$4,'PLM002'!$F:$F,$B45)=0,"",SUMIFS('PLM002'!$K:$K,'PLM002'!$C:$C,DY$4,'PLM002'!$F:$F,$B45))</f>
        <v/>
      </c>
      <c r="EA45" s="72" t="str">
        <f>IF(SUMIFS('PLM001-財務計算用'!$P:$P,'PLM001-財務計算用'!$J:$J,EA$4,'PLM001-財務計算用'!$A:$A,$B45)=0,"",SUMIFS('PLM001-財務計算用'!$P:$P,'PLM001-財務計算用'!$J:$J,EA$4,'PLM001-財務計算用'!$A:$A,$B45))</f>
        <v/>
      </c>
      <c r="EB45" s="71" t="str">
        <f>IF(SUMIFS('PLM002'!$K:$K,'PLM002'!$C:$C,EA$4,'PLM002'!$F:$F,$B45)=0,"",SUMIFS('PLM002'!$K:$K,'PLM002'!$C:$C,EA$4,'PLM002'!$F:$F,$B45))</f>
        <v/>
      </c>
      <c r="EC45" s="72" t="str">
        <f>IF(SUMIFS('PLM001-財務計算用'!$P:$P,'PLM001-財務計算用'!$J:$J,EC$4,'PLM001-財務計算用'!$A:$A,$B45)=0,"",SUMIFS('PLM001-財務計算用'!$P:$P,'PLM001-財務計算用'!$J:$J,EC$4,'PLM001-財務計算用'!$A:$A,$B45))</f>
        <v/>
      </c>
      <c r="ED45" s="71" t="str">
        <f>IF(SUMIFS('PLM002'!$K:$K,'PLM002'!$C:$C,EC$4,'PLM002'!$F:$F,$B45)=0,"",SUMIFS('PLM002'!$K:$K,'PLM002'!$C:$C,EC$4,'PLM002'!$F:$F,$B45))</f>
        <v/>
      </c>
    </row>
    <row r="46" spans="1:134" ht="13.5">
      <c r="A46" s="96">
        <f>'PLM014'!A47</f>
        <v>0</v>
      </c>
      <c r="B46" s="178"/>
      <c r="C46" s="131">
        <f>'PLM014'!C47</f>
        <v>0</v>
      </c>
      <c r="D46" s="211" t="str">
        <f>"("&amp;B46&amp;")"&amp;"  "&amp;C46</f>
        <v>()  0</v>
      </c>
      <c r="E46" s="97">
        <f>'PLM014'!E47</f>
        <v>0</v>
      </c>
      <c r="F46" s="97">
        <f>'PLM014'!F47</f>
        <v>0</v>
      </c>
      <c r="G46" s="97">
        <f>'PLM014'!G47</f>
        <v>0</v>
      </c>
      <c r="H46" s="98">
        <f>'PLM014'!H47</f>
        <v>0</v>
      </c>
      <c r="I46" s="98">
        <f>'PLM014'!I47</f>
        <v>0</v>
      </c>
      <c r="J46" s="99">
        <f t="shared" si="7"/>
        <v>0</v>
      </c>
      <c r="K46" s="213"/>
      <c r="L46" s="213"/>
      <c r="M46" s="98">
        <f>IF(ISERROR('PLM014'!L47),"",('PLM014'!L47))</f>
        <v>0</v>
      </c>
      <c r="N46" s="237" t="str">
        <f>IF(IF(ISERROR('PLM014'!N47),"",('PLM014'!N47))=0,"",IF(ISERROR('PLM014'!N47),"",('PLM014'!N47)))</f>
        <v/>
      </c>
      <c r="O46" s="99" t="str">
        <f t="shared" si="0"/>
        <v/>
      </c>
      <c r="P46" s="98">
        <f t="shared" ca="1" si="1"/>
        <v>46044</v>
      </c>
      <c r="Q46" s="99">
        <f t="shared" ca="1" si="2"/>
        <v>46044</v>
      </c>
      <c r="R46" s="100">
        <f>'PLM014'!Q47/100</f>
        <v>0</v>
      </c>
      <c r="S46" s="139" t="str">
        <f t="shared" ca="1" si="3"/>
        <v/>
      </c>
      <c r="U46" s="101" t="str">
        <f t="shared" si="12"/>
        <v>未登入</v>
      </c>
      <c r="V46" s="101">
        <f t="shared" si="13"/>
        <v>0</v>
      </c>
      <c r="W46" s="101" t="str">
        <f>IF(SUMIFS('PLM001-財務計算用'!$P:$P,'PLM001-財務計算用'!$A:$A,B46)=0,"未登入",SUMIFS('PLM001-財務計算用'!$P:$P,'PLM001-財務計算用'!$A:$A,B46))</f>
        <v>未登入</v>
      </c>
      <c r="X46" s="101">
        <f>SUMIFS('PLM002'!$K:$K,'PLM002'!$F:$F,$B46)</f>
        <v>0</v>
      </c>
      <c r="Y46" s="72" t="str">
        <f>IF(SUMIFS('PLM001-財務計算用'!$P:$P,'PLM001-財務計算用'!$J:$J,Y$4,'PLM001-財務計算用'!$A:$A,$B46)=0,"",SUMIFS('PLM001-財務計算用'!$P:$P,'PLM001-財務計算用'!$J:$J,Y$4,'PLM001-財務計算用'!$A:$A,$B46))</f>
        <v/>
      </c>
      <c r="Z46" s="71" t="str">
        <f>IF(SUMIFS('PLM002'!$K:$K,'PLM002'!$C:$C,Y$4,'PLM002'!$F:$F,$B46)=0,"",SUMIFS('PLM002'!$K:$K,'PLM002'!$C:$C,Y$4,'PLM002'!$F:$F,$B46))</f>
        <v/>
      </c>
      <c r="AA46" s="72" t="str">
        <f>IF(SUMIFS('PLM001-財務計算用'!$P:$P,'PLM001-財務計算用'!$J:$J,AA$4,'PLM001-財務計算用'!$A:$A,$B46)=0,"",SUMIFS('PLM001-財務計算用'!$P:$P,'PLM001-財務計算用'!$J:$J,AA$4,'PLM001-財務計算用'!$A:$A,$B46))</f>
        <v/>
      </c>
      <c r="AB46" s="71" t="str">
        <f>IF(SUMIFS('PLM002'!$K:$K,'PLM002'!$C:$C,AA$4,'PLM002'!$F:$F,$B46)=0,"",SUMIFS('PLM002'!$K:$K,'PLM002'!$C:$C,AA$4,'PLM002'!$F:$F,$B46))</f>
        <v/>
      </c>
      <c r="AC46" s="72" t="str">
        <f>IF(SUMIFS('PLM001-財務計算用'!$P:$P,'PLM001-財務計算用'!$J:$J,AC$4,'PLM001-財務計算用'!$A:$A,$B46)=0,"",SUMIFS('PLM001-財務計算用'!$P:$P,'PLM001-財務計算用'!$J:$J,AC$4,'PLM001-財務計算用'!$A:$A,$B46))</f>
        <v/>
      </c>
      <c r="AD46" s="71" t="str">
        <f>IF(SUMIFS('PLM002'!$K:$K,'PLM002'!$C:$C,AC$4,'PLM002'!$F:$F,$B46)=0,"",SUMIFS('PLM002'!$K:$K,'PLM002'!$C:$C,AC$4,'PLM002'!$F:$F,$B46))</f>
        <v/>
      </c>
      <c r="AE46" s="72" t="str">
        <f>IF(SUMIFS('PLM001-財務計算用'!$P:$P,'PLM001-財務計算用'!$J:$J,AE$4,'PLM001-財務計算用'!$A:$A,$B46)=0,"",SUMIFS('PLM001-財務計算用'!$P:$P,'PLM001-財務計算用'!$J:$J,AE$4,'PLM001-財務計算用'!$A:$A,$B46))</f>
        <v/>
      </c>
      <c r="AF46" s="71" t="str">
        <f>IF(SUMIFS('PLM002'!$K:$K,'PLM002'!$C:$C,AE$4,'PLM002'!$F:$F,$B46)=0,"",SUMIFS('PLM002'!$K:$K,'PLM002'!$C:$C,AE$4,'PLM002'!$F:$F,$B46))</f>
        <v/>
      </c>
      <c r="AG46" s="72" t="str">
        <f>IF(SUMIFS('PLM001-財務計算用'!$P:$P,'PLM001-財務計算用'!$J:$J,AG$4,'PLM001-財務計算用'!$A:$A,$B46)=0,"",SUMIFS('PLM001-財務計算用'!$P:$P,'PLM001-財務計算用'!$J:$J,AG$4,'PLM001-財務計算用'!$A:$A,$B46))</f>
        <v/>
      </c>
      <c r="AH46" s="71" t="str">
        <f>IF(SUMIFS('PLM002'!$K:$K,'PLM002'!$C:$C,AG$4,'PLM002'!$F:$F,$B46)=0,"",SUMIFS('PLM002'!$K:$K,'PLM002'!$C:$C,AG$4,'PLM002'!$F:$F,$B46))</f>
        <v/>
      </c>
      <c r="AI46" s="72" t="str">
        <f>IF(SUMIFS('PLM001-財務計算用'!$P:$P,'PLM001-財務計算用'!$J:$J,AI$4,'PLM001-財務計算用'!$A:$A,$B46)=0,"",SUMIFS('PLM001-財務計算用'!$P:$P,'PLM001-財務計算用'!$J:$J,AI$4,'PLM001-財務計算用'!$A:$A,$B46))</f>
        <v/>
      </c>
      <c r="AJ46" s="71" t="str">
        <f>IF(SUMIFS('PLM002'!$K:$K,'PLM002'!$C:$C,AI$4,'PLM002'!$F:$F,$B46)=0,"",SUMIFS('PLM002'!$K:$K,'PLM002'!$C:$C,AI$4,'PLM002'!$F:$F,$B46))</f>
        <v/>
      </c>
      <c r="AK46" s="72" t="str">
        <f>IF(SUMIFS('PLM001-財務計算用'!$P:$P,'PLM001-財務計算用'!$J:$J,AK$4,'PLM001-財務計算用'!$A:$A,$B46)=0,"",SUMIFS('PLM001-財務計算用'!$P:$P,'PLM001-財務計算用'!$J:$J,AK$4,'PLM001-財務計算用'!$A:$A,$B46))</f>
        <v/>
      </c>
      <c r="AL46" s="71" t="str">
        <f>IF(SUMIFS('PLM002'!$K:$K,'PLM002'!$C:$C,AK$4,'PLM002'!$F:$F,$B46)=0,"",SUMIFS('PLM002'!$K:$K,'PLM002'!$C:$C,AK$4,'PLM002'!$F:$F,$B46))</f>
        <v/>
      </c>
      <c r="AM46" s="72" t="str">
        <f>IF(SUMIFS('PLM001-財務計算用'!$P:$P,'PLM001-財務計算用'!$J:$J,AM$4,'PLM001-財務計算用'!$A:$A,$B46)=0,"",SUMIFS('PLM001-財務計算用'!$P:$P,'PLM001-財務計算用'!$J:$J,AM$4,'PLM001-財務計算用'!$A:$A,$B46))</f>
        <v/>
      </c>
      <c r="AN46" s="71" t="str">
        <f>IF(SUMIFS('PLM002'!$K:$K,'PLM002'!$C:$C,AM$4,'PLM002'!$F:$F,$B46)=0,"",SUMIFS('PLM002'!$K:$K,'PLM002'!$C:$C,AM$4,'PLM002'!$F:$F,$B46))</f>
        <v/>
      </c>
      <c r="AO46" s="72" t="str">
        <f>IF(SUMIFS('PLM001-財務計算用'!$P:$P,'PLM001-財務計算用'!$J:$J,AO$4,'PLM001-財務計算用'!$A:$A,$B46)=0,"",SUMIFS('PLM001-財務計算用'!$P:$P,'PLM001-財務計算用'!$J:$J,AO$4,'PLM001-財務計算用'!$A:$A,$B46))</f>
        <v/>
      </c>
      <c r="AP46" s="71" t="str">
        <f>IF(SUMIFS('PLM002'!$K:$K,'PLM002'!$C:$C,AO$4,'PLM002'!$F:$F,$B46)=0,"",SUMIFS('PLM002'!$K:$K,'PLM002'!$C:$C,AO$4,'PLM002'!$F:$F,$B46))</f>
        <v/>
      </c>
      <c r="AQ46" s="72" t="str">
        <f>IF(SUMIFS('PLM001-財務計算用'!$P:$P,'PLM001-財務計算用'!$J:$J,AQ$4,'PLM001-財務計算用'!$A:$A,$B46)=0,"",SUMIFS('PLM001-財務計算用'!$P:$P,'PLM001-財務計算用'!$J:$J,AQ$4,'PLM001-財務計算用'!$A:$A,$B46))</f>
        <v/>
      </c>
      <c r="AR46" s="71" t="str">
        <f>IF(SUMIFS('PLM002'!$K:$K,'PLM002'!$C:$C,AQ$4,'PLM002'!$F:$F,$B46)=0,"",SUMIFS('PLM002'!$K:$K,'PLM002'!$C:$C,AQ$4,'PLM002'!$F:$F,$B46))</f>
        <v/>
      </c>
      <c r="AS46" s="72" t="str">
        <f>IF(SUMIFS('PLM001-財務計算用'!$P:$P,'PLM001-財務計算用'!$J:$J,AS$4,'PLM001-財務計算用'!$A:$A,$B46)=0,"",SUMIFS('PLM001-財務計算用'!$P:$P,'PLM001-財務計算用'!$J:$J,AS$4,'PLM001-財務計算用'!$A:$A,$B46))</f>
        <v/>
      </c>
      <c r="AT46" s="71" t="str">
        <f>IF(SUMIFS('PLM002'!$K:$K,'PLM002'!$C:$C,AS$4,'PLM002'!$F:$F,$B46)=0,"",SUMIFS('PLM002'!$K:$K,'PLM002'!$C:$C,AS$4,'PLM002'!$F:$F,$B46))</f>
        <v/>
      </c>
      <c r="AU46" s="72" t="str">
        <f>IF(SUMIFS('PLM001-財務計算用'!$P:$P,'PLM001-財務計算用'!$J:$J,AU$4,'PLM001-財務計算用'!$A:$A,$B46)=0,"",SUMIFS('PLM001-財務計算用'!$P:$P,'PLM001-財務計算用'!$J:$J,AU$4,'PLM001-財務計算用'!$A:$A,$B46))</f>
        <v/>
      </c>
      <c r="AV46" s="71" t="str">
        <f>IF(SUMIFS('PLM002'!$K:$K,'PLM002'!$C:$C,AU$4,'PLM002'!$F:$F,$B46)=0,"",SUMIFS('PLM002'!$K:$K,'PLM002'!$C:$C,AU$4,'PLM002'!$F:$F,$B46))</f>
        <v/>
      </c>
      <c r="AW46" s="72" t="str">
        <f>IF(SUMIFS('PLM001-財務計算用'!$P:$P,'PLM001-財務計算用'!$J:$J,AW$4,'PLM001-財務計算用'!$A:$A,$B46)=0,"",SUMIFS('PLM001-財務計算用'!$P:$P,'PLM001-財務計算用'!$J:$J,AW$4,'PLM001-財務計算用'!$A:$A,$B46))</f>
        <v/>
      </c>
      <c r="AX46" s="71" t="str">
        <f>IF(SUMIFS('PLM002'!$K:$K,'PLM002'!$C:$C,AW$4,'PLM002'!$F:$F,$B46)=0,"",SUMIFS('PLM002'!$K:$K,'PLM002'!$C:$C,AW$4,'PLM002'!$F:$F,$B46))</f>
        <v/>
      </c>
      <c r="AY46" s="72" t="str">
        <f>IF(SUMIFS('PLM001-財務計算用'!$P:$P,'PLM001-財務計算用'!$J:$J,AY$4,'PLM001-財務計算用'!$A:$A,$B46)=0,"",SUMIFS('PLM001-財務計算用'!$P:$P,'PLM001-財務計算用'!$J:$J,AY$4,'PLM001-財務計算用'!$A:$A,$B46))</f>
        <v/>
      </c>
      <c r="AZ46" s="71" t="str">
        <f>IF(SUMIFS('PLM002'!$K:$K,'PLM002'!$C:$C,AY$4,'PLM002'!$F:$F,$B46)=0,"",SUMIFS('PLM002'!$K:$K,'PLM002'!$C:$C,AY$4,'PLM002'!$F:$F,$B46))</f>
        <v/>
      </c>
      <c r="BA46" s="72" t="str">
        <f>IF(SUMIFS('PLM001-財務計算用'!$P:$P,'PLM001-財務計算用'!$J:$J,BA$4,'PLM001-財務計算用'!$A:$A,$B46)=0,"",SUMIFS('PLM001-財務計算用'!$P:$P,'PLM001-財務計算用'!$J:$J,BA$4,'PLM001-財務計算用'!$A:$A,$B46))</f>
        <v/>
      </c>
      <c r="BB46" s="71" t="str">
        <f>IF(SUMIFS('PLM002'!$K:$K,'PLM002'!$C:$C,BA$4,'PLM002'!$F:$F,$B46)=0,"",SUMIFS('PLM002'!$K:$K,'PLM002'!$C:$C,BA$4,'PLM002'!$F:$F,$B46))</f>
        <v/>
      </c>
      <c r="BC46" s="72" t="str">
        <f>IF(SUMIFS('PLM001-財務計算用'!$P:$P,'PLM001-財務計算用'!$J:$J,BC$4,'PLM001-財務計算用'!$A:$A,$B46)=0,"",SUMIFS('PLM001-財務計算用'!$P:$P,'PLM001-財務計算用'!$J:$J,BC$4,'PLM001-財務計算用'!$A:$A,$B46))</f>
        <v/>
      </c>
      <c r="BD46" s="71" t="str">
        <f>IF(SUMIFS('PLM002'!$K:$K,'PLM002'!$C:$C,BC$4,'PLM002'!$F:$F,$B46)=0,"",SUMIFS('PLM002'!$K:$K,'PLM002'!$C:$C,BC$4,'PLM002'!$F:$F,$B46))</f>
        <v/>
      </c>
      <c r="BE46" s="72" t="str">
        <f>IF(SUMIFS('PLM001-財務計算用'!$P:$P,'PLM001-財務計算用'!$J:$J,BE$4,'PLM001-財務計算用'!$A:$A,$B46)=0,"",SUMIFS('PLM001-財務計算用'!$P:$P,'PLM001-財務計算用'!$J:$J,BE$4,'PLM001-財務計算用'!$A:$A,$B46))</f>
        <v/>
      </c>
      <c r="BF46" s="71" t="str">
        <f>IF(SUMIFS('PLM002'!$K:$K,'PLM002'!$C:$C,BE$4,'PLM002'!$F:$F,$B46)=0,"",SUMIFS('PLM002'!$K:$K,'PLM002'!$C:$C,BE$4,'PLM002'!$F:$F,$B46))</f>
        <v/>
      </c>
      <c r="BG46" s="72" t="str">
        <f>IF(SUMIFS('PLM001-財務計算用'!$P:$P,'PLM001-財務計算用'!$J:$J,BG$4,'PLM001-財務計算用'!$A:$A,$B46)=0,"",SUMIFS('PLM001-財務計算用'!$P:$P,'PLM001-財務計算用'!$J:$J,BG$4,'PLM001-財務計算用'!$A:$A,$B46))</f>
        <v/>
      </c>
      <c r="BH46" s="71" t="str">
        <f>IF(SUMIFS('PLM002'!$K:$K,'PLM002'!$C:$C,BG$4,'PLM002'!$F:$F,$B46)=0,"",SUMIFS('PLM002'!$K:$K,'PLM002'!$C:$C,BG$4,'PLM002'!$F:$F,$B46))</f>
        <v/>
      </c>
      <c r="BI46" s="72" t="str">
        <f>IF(SUMIFS('PLM001-財務計算用'!$P:$P,'PLM001-財務計算用'!$J:$J,BI$4,'PLM001-財務計算用'!$A:$A,$B46)=0,"",SUMIFS('PLM001-財務計算用'!$P:$P,'PLM001-財務計算用'!$J:$J,BI$4,'PLM001-財務計算用'!$A:$A,$B46))</f>
        <v/>
      </c>
      <c r="BJ46" s="71" t="str">
        <f>IF(SUMIFS('PLM002'!$K:$K,'PLM002'!$C:$C,BI$4,'PLM002'!$F:$F,$B46)=0,"",SUMIFS('PLM002'!$K:$K,'PLM002'!$C:$C,BI$4,'PLM002'!$F:$F,$B46))</f>
        <v/>
      </c>
      <c r="BK46" s="72" t="str">
        <f>IF(SUMIFS('PLM001-財務計算用'!$P:$P,'PLM001-財務計算用'!$J:$J,BK$4,'PLM001-財務計算用'!$A:$A,$B46)=0,"",SUMIFS('PLM001-財務計算用'!$P:$P,'PLM001-財務計算用'!$J:$J,BK$4,'PLM001-財務計算用'!$A:$A,$B46))</f>
        <v/>
      </c>
      <c r="BL46" s="71" t="str">
        <f>IF(SUMIFS('PLM002'!$K:$K,'PLM002'!$C:$C,BK$4,'PLM002'!$F:$F,$B46)=0,"",SUMIFS('PLM002'!$K:$K,'PLM002'!$C:$C,BK$4,'PLM002'!$F:$F,$B46))</f>
        <v/>
      </c>
      <c r="BM46" s="72" t="str">
        <f>IF(SUMIFS('PLM001-財務計算用'!$P:$P,'PLM001-財務計算用'!$J:$J,BM$4,'PLM001-財務計算用'!$A:$A,$B46)=0,"",SUMIFS('PLM001-財務計算用'!$P:$P,'PLM001-財務計算用'!$J:$J,BM$4,'PLM001-財務計算用'!$A:$A,$B46))</f>
        <v/>
      </c>
      <c r="BN46" s="71" t="str">
        <f>IF(SUMIFS('PLM002'!$K:$K,'PLM002'!$C:$C,BM$4,'PLM002'!$F:$F,$B46)=0,"",SUMIFS('PLM002'!$K:$K,'PLM002'!$C:$C,BM$4,'PLM002'!$F:$F,$B46))</f>
        <v/>
      </c>
      <c r="BO46" s="72" t="str">
        <f>IF(SUMIFS('PLM001-財務計算用'!$P:$P,'PLM001-財務計算用'!$J:$J,BO$4,'PLM001-財務計算用'!$A:$A,$B46)=0,"",SUMIFS('PLM001-財務計算用'!$P:$P,'PLM001-財務計算用'!$J:$J,BO$4,'PLM001-財務計算用'!$A:$A,$B46))</f>
        <v/>
      </c>
      <c r="BP46" s="71" t="str">
        <f>IF(SUMIFS('PLM002'!$K:$K,'PLM002'!$C:$C,BO$4,'PLM002'!$F:$F,$B46)=0,"",SUMIFS('PLM002'!$K:$K,'PLM002'!$C:$C,BO$4,'PLM002'!$F:$F,$B46))</f>
        <v/>
      </c>
      <c r="BQ46" s="72" t="str">
        <f>IF(SUMIFS('PLM001-財務計算用'!$P:$P,'PLM001-財務計算用'!$J:$J,BQ$4,'PLM001-財務計算用'!$A:$A,$B46)=0,"",SUMIFS('PLM001-財務計算用'!$P:$P,'PLM001-財務計算用'!$J:$J,BQ$4,'PLM001-財務計算用'!$A:$A,$B46))</f>
        <v/>
      </c>
      <c r="BR46" s="71" t="str">
        <f>IF(SUMIFS('PLM002'!$K:$K,'PLM002'!$C:$C,BQ$4,'PLM002'!$F:$F,$B46)=0,"",SUMIFS('PLM002'!$K:$K,'PLM002'!$C:$C,BQ$4,'PLM002'!$F:$F,$B46))</f>
        <v/>
      </c>
      <c r="BS46" s="72" t="str">
        <f>IF(SUMIFS('PLM001-財務計算用'!$P:$P,'PLM001-財務計算用'!$J:$J,BS$4,'PLM001-財務計算用'!$A:$A,$B46)=0,"",SUMIFS('PLM001-財務計算用'!$P:$P,'PLM001-財務計算用'!$J:$J,BS$4,'PLM001-財務計算用'!$A:$A,$B46))</f>
        <v/>
      </c>
      <c r="BT46" s="71" t="str">
        <f>IF(SUMIFS('PLM002'!$K:$K,'PLM002'!$C:$C,BS$4,'PLM002'!$F:$F,$B46)=0,"",SUMIFS('PLM002'!$K:$K,'PLM002'!$C:$C,BS$4,'PLM002'!$F:$F,$B46))</f>
        <v/>
      </c>
      <c r="BU46" s="72" t="str">
        <f>IF(SUMIFS('PLM001-財務計算用'!$P:$P,'PLM001-財務計算用'!$J:$J,BU$4,'PLM001-財務計算用'!$A:$A,$B46)=0,"",SUMIFS('PLM001-財務計算用'!$P:$P,'PLM001-財務計算用'!$J:$J,BU$4,'PLM001-財務計算用'!$A:$A,$B46))</f>
        <v/>
      </c>
      <c r="BV46" s="71" t="str">
        <f>IF(SUMIFS('PLM002'!$K:$K,'PLM002'!$C:$C,BU$4,'PLM002'!$F:$F,$B46)=0,"",SUMIFS('PLM002'!$K:$K,'PLM002'!$C:$C,BU$4,'PLM002'!$F:$F,$B46))</f>
        <v/>
      </c>
      <c r="BW46" s="72" t="str">
        <f>IF(SUMIFS('PLM001-財務計算用'!$P:$P,'PLM001-財務計算用'!$J:$J,BW$4,'PLM001-財務計算用'!$A:$A,$B46)=0,"",SUMIFS('PLM001-財務計算用'!$P:$P,'PLM001-財務計算用'!$J:$J,BW$4,'PLM001-財務計算用'!$A:$A,$B46))</f>
        <v/>
      </c>
      <c r="BX46" s="71" t="str">
        <f>IF(SUMIFS('PLM002'!$K:$K,'PLM002'!$C:$C,BW$4,'PLM002'!$F:$F,$B46)=0,"",SUMIFS('PLM002'!$K:$K,'PLM002'!$C:$C,BW$4,'PLM002'!$F:$F,$B46))</f>
        <v/>
      </c>
      <c r="BY46" s="72" t="str">
        <f>IF(SUMIFS('PLM001-財務計算用'!$P:$P,'PLM001-財務計算用'!$J:$J,BY$4,'PLM001-財務計算用'!$A:$A,$B46)=0,"",SUMIFS('PLM001-財務計算用'!$P:$P,'PLM001-財務計算用'!$J:$J,BY$4,'PLM001-財務計算用'!$A:$A,$B46))</f>
        <v/>
      </c>
      <c r="BZ46" s="71" t="str">
        <f>IF(SUMIFS('PLM002'!$K:$K,'PLM002'!$C:$C,BY$4,'PLM002'!$F:$F,$B46)=0,"",SUMIFS('PLM002'!$K:$K,'PLM002'!$C:$C,BY$4,'PLM002'!$F:$F,$B46))</f>
        <v/>
      </c>
      <c r="CA46" s="72" t="str">
        <f>IF(SUMIFS('PLM001-財務計算用'!$P:$P,'PLM001-財務計算用'!$J:$J,CA$4,'PLM001-財務計算用'!$A:$A,$B46)=0,"",SUMIFS('PLM001-財務計算用'!$P:$P,'PLM001-財務計算用'!$J:$J,CA$4,'PLM001-財務計算用'!$A:$A,$B46))</f>
        <v/>
      </c>
      <c r="CB46" s="71" t="str">
        <f>IF(SUMIFS('PLM002'!$K:$K,'PLM002'!$C:$C,CA$4,'PLM002'!$F:$F,$B46)=0,"",SUMIFS('PLM002'!$K:$K,'PLM002'!$C:$C,CA$4,'PLM002'!$F:$F,$B46))</f>
        <v/>
      </c>
      <c r="CC46" s="72" t="str">
        <f>IF(SUMIFS('PLM001-財務計算用'!$P:$P,'PLM001-財務計算用'!$J:$J,CC$4,'PLM001-財務計算用'!$A:$A,$B46)=0,"",SUMIFS('PLM001-財務計算用'!$P:$P,'PLM001-財務計算用'!$J:$J,CC$4,'PLM001-財務計算用'!$A:$A,$B46))</f>
        <v/>
      </c>
      <c r="CD46" s="71" t="str">
        <f>IF(SUMIFS('PLM002'!$K:$K,'PLM002'!$C:$C,CC$4,'PLM002'!$F:$F,$B46)=0,"",SUMIFS('PLM002'!$K:$K,'PLM002'!$C:$C,CC$4,'PLM002'!$F:$F,$B46))</f>
        <v/>
      </c>
      <c r="CE46" s="72" t="str">
        <f>IF(SUMIFS('PLM001-財務計算用'!$P:$P,'PLM001-財務計算用'!$J:$J,CE$4,'PLM001-財務計算用'!$A:$A,$B46)=0,"",SUMIFS('PLM001-財務計算用'!$P:$P,'PLM001-財務計算用'!$J:$J,CE$4,'PLM001-財務計算用'!$A:$A,$B46))</f>
        <v/>
      </c>
      <c r="CF46" s="71" t="str">
        <f>IF(SUMIFS('PLM002'!$K:$K,'PLM002'!$C:$C,CE$4,'PLM002'!$F:$F,$B46)=0,"",SUMIFS('PLM002'!$K:$K,'PLM002'!$C:$C,CE$4,'PLM002'!$F:$F,$B46))</f>
        <v/>
      </c>
      <c r="CG46" s="72" t="str">
        <f>IF(SUMIFS('PLM001-財務計算用'!$P:$P,'PLM001-財務計算用'!$J:$J,CG$4,'PLM001-財務計算用'!$A:$A,$B46)=0,"",SUMIFS('PLM001-財務計算用'!$P:$P,'PLM001-財務計算用'!$J:$J,CG$4,'PLM001-財務計算用'!$A:$A,$B46))</f>
        <v/>
      </c>
      <c r="CH46" s="71" t="str">
        <f>IF(SUMIFS('PLM002'!$K:$K,'PLM002'!$C:$C,CG$4,'PLM002'!$F:$F,$B46)=0,"",SUMIFS('PLM002'!$K:$K,'PLM002'!$C:$C,CG$4,'PLM002'!$F:$F,$B46))</f>
        <v/>
      </c>
      <c r="CI46" s="72" t="str">
        <f>IF(SUMIFS('PLM001-財務計算用'!$P:$P,'PLM001-財務計算用'!$J:$J,CI$4,'PLM001-財務計算用'!$A:$A,$B46)=0,"",SUMIFS('PLM001-財務計算用'!$P:$P,'PLM001-財務計算用'!$J:$J,CI$4,'PLM001-財務計算用'!$A:$A,$B46))</f>
        <v/>
      </c>
      <c r="CJ46" s="71" t="str">
        <f>IF(SUMIFS('PLM002'!$K:$K,'PLM002'!$C:$C,CI$4,'PLM002'!$F:$F,$B46)=0,"",SUMIFS('PLM002'!$K:$K,'PLM002'!$C:$C,CI$4,'PLM002'!$F:$F,$B46))</f>
        <v/>
      </c>
      <c r="CK46" s="72" t="str">
        <f>IF(SUMIFS('PLM001-財務計算用'!$P:$P,'PLM001-財務計算用'!$J:$J,CK$4,'PLM001-財務計算用'!$A:$A,$B46)=0,"",SUMIFS('PLM001-財務計算用'!$P:$P,'PLM001-財務計算用'!$J:$J,CK$4,'PLM001-財務計算用'!$A:$A,$B46))</f>
        <v/>
      </c>
      <c r="CL46" s="71" t="str">
        <f>IF(SUMIFS('PLM002'!$K:$K,'PLM002'!$C:$C,CK$4,'PLM002'!$F:$F,$B46)=0,"",SUMIFS('PLM002'!$K:$K,'PLM002'!$C:$C,CK$4,'PLM002'!$F:$F,$B46))</f>
        <v/>
      </c>
      <c r="CM46" s="72" t="str">
        <f>IF(SUMIFS('PLM001-財務計算用'!$P:$P,'PLM001-財務計算用'!$J:$J,CM$4,'PLM001-財務計算用'!$A:$A,$B46)=0,"",SUMIFS('PLM001-財務計算用'!$P:$P,'PLM001-財務計算用'!$J:$J,CM$4,'PLM001-財務計算用'!$A:$A,$B46))</f>
        <v/>
      </c>
      <c r="CN46" s="71" t="str">
        <f>IF(SUMIFS('PLM002'!$K:$K,'PLM002'!$C:$C,CM$4,'PLM002'!$F:$F,$B46)=0,"",SUMIFS('PLM002'!$K:$K,'PLM002'!$C:$C,CM$4,'PLM002'!$F:$F,$B46))</f>
        <v/>
      </c>
      <c r="CO46" s="72" t="str">
        <f>IF(SUMIFS('PLM001-財務計算用'!$P:$P,'PLM001-財務計算用'!$J:$J,CO$4,'PLM001-財務計算用'!$A:$A,$B46)=0,"",SUMIFS('PLM001-財務計算用'!$P:$P,'PLM001-財務計算用'!$J:$J,CO$4,'PLM001-財務計算用'!$A:$A,$B46))</f>
        <v/>
      </c>
      <c r="CP46" s="71" t="str">
        <f>IF(SUMIFS('PLM002'!$K:$K,'PLM002'!$C:$C,CO$4,'PLM002'!$F:$F,$B46)=0,"",SUMIFS('PLM002'!$K:$K,'PLM002'!$C:$C,CO$4,'PLM002'!$F:$F,$B46))</f>
        <v/>
      </c>
      <c r="CQ46" s="72" t="str">
        <f>IF(SUMIFS('PLM001-財務計算用'!$P:$P,'PLM001-財務計算用'!$J:$J,CQ$4,'PLM001-財務計算用'!$A:$A,$B46)=0,"",SUMIFS('PLM001-財務計算用'!$P:$P,'PLM001-財務計算用'!$J:$J,CQ$4,'PLM001-財務計算用'!$A:$A,$B46))</f>
        <v/>
      </c>
      <c r="CR46" s="71" t="str">
        <f>IF(SUMIFS('PLM002'!$K:$K,'PLM002'!$C:$C,CQ$4,'PLM002'!$F:$F,$B46)=0,"",SUMIFS('PLM002'!$K:$K,'PLM002'!$C:$C,CQ$4,'PLM002'!$F:$F,$B46))</f>
        <v/>
      </c>
      <c r="CS46" s="72" t="str">
        <f>IF(SUMIFS('PLM001-財務計算用'!$P:$P,'PLM001-財務計算用'!$J:$J,CS$4,'PLM001-財務計算用'!$A:$A,$B46)=0,"",SUMIFS('PLM001-財務計算用'!$P:$P,'PLM001-財務計算用'!$J:$J,CS$4,'PLM001-財務計算用'!$A:$A,$B46))</f>
        <v/>
      </c>
      <c r="CT46" s="71" t="str">
        <f>IF(SUMIFS('PLM002'!$K:$K,'PLM002'!$C:$C,CS$4,'PLM002'!$F:$F,$B46)=0,"",SUMIFS('PLM002'!$K:$K,'PLM002'!$C:$C,CS$4,'PLM002'!$F:$F,$B46))</f>
        <v/>
      </c>
      <c r="CU46" s="72" t="str">
        <f>IF(SUMIFS('PLM001-財務計算用'!$P:$P,'PLM001-財務計算用'!$J:$J,CU$4,'PLM001-財務計算用'!$A:$A,$B46)=0,"",SUMIFS('PLM001-財務計算用'!$P:$P,'PLM001-財務計算用'!$J:$J,CU$4,'PLM001-財務計算用'!$A:$A,$B46))</f>
        <v/>
      </c>
      <c r="CV46" s="71" t="str">
        <f>IF(SUMIFS('PLM002'!$K:$K,'PLM002'!$C:$C,CU$4,'PLM002'!$F:$F,$B46)=0,"",SUMIFS('PLM002'!$K:$K,'PLM002'!$C:$C,CU$4,'PLM002'!$F:$F,$B46))</f>
        <v/>
      </c>
      <c r="CW46" s="72" t="str">
        <f>IF(SUMIFS('PLM001-財務計算用'!$P:$P,'PLM001-財務計算用'!$J:$J,CW$4,'PLM001-財務計算用'!$A:$A,$B46)=0,"",SUMIFS('PLM001-財務計算用'!$P:$P,'PLM001-財務計算用'!$J:$J,CW$4,'PLM001-財務計算用'!$A:$A,$B46))</f>
        <v/>
      </c>
      <c r="CX46" s="71" t="str">
        <f>IF(SUMIFS('PLM002'!$K:$K,'PLM002'!$C:$C,CW$4,'PLM002'!$F:$F,$B46)=0,"",SUMIFS('PLM002'!$K:$K,'PLM002'!$C:$C,CW$4,'PLM002'!$F:$F,$B46))</f>
        <v/>
      </c>
      <c r="CY46" s="72" t="str">
        <f>IF(SUMIFS('PLM001-財務計算用'!$P:$P,'PLM001-財務計算用'!$J:$J,CY$4,'PLM001-財務計算用'!$A:$A,$B46)=0,"",SUMIFS('PLM001-財務計算用'!$P:$P,'PLM001-財務計算用'!$J:$J,CY$4,'PLM001-財務計算用'!$A:$A,$B46))</f>
        <v/>
      </c>
      <c r="CZ46" s="71" t="str">
        <f>IF(SUMIFS('PLM002'!$K:$K,'PLM002'!$C:$C,CY$4,'PLM002'!$F:$F,$B46)=0,"",SUMIFS('PLM002'!$K:$K,'PLM002'!$C:$C,CY$4,'PLM002'!$F:$F,$B46))</f>
        <v/>
      </c>
      <c r="DA46" s="72" t="str">
        <f>IF(SUMIFS('PLM001-財務計算用'!$P:$P,'PLM001-財務計算用'!$J:$J,DA$4,'PLM001-財務計算用'!$A:$A,$B46)=0,"",SUMIFS('PLM001-財務計算用'!$P:$P,'PLM001-財務計算用'!$J:$J,DA$4,'PLM001-財務計算用'!$A:$A,$B46))</f>
        <v/>
      </c>
      <c r="DB46" s="71" t="str">
        <f>IF(SUMIFS('PLM002'!$K:$K,'PLM002'!$C:$C,DA$4,'PLM002'!$F:$F,$B46)=0,"",SUMIFS('PLM002'!$K:$K,'PLM002'!$C:$C,DA$4,'PLM002'!$F:$F,$B46))</f>
        <v/>
      </c>
      <c r="DC46" s="72" t="str">
        <f>IF(SUMIFS('PLM001-財務計算用'!$P:$P,'PLM001-財務計算用'!$J:$J,DC$4,'PLM001-財務計算用'!$A:$A,$B46)=0,"",SUMIFS('PLM001-財務計算用'!$P:$P,'PLM001-財務計算用'!$J:$J,DC$4,'PLM001-財務計算用'!$A:$A,$B46))</f>
        <v/>
      </c>
      <c r="DD46" s="71" t="str">
        <f>IF(SUMIFS('PLM002'!$K:$K,'PLM002'!$C:$C,DC$4,'PLM002'!$F:$F,$B46)=0,"",SUMIFS('PLM002'!$K:$K,'PLM002'!$C:$C,DC$4,'PLM002'!$F:$F,$B46))</f>
        <v/>
      </c>
      <c r="DE46" s="72" t="str">
        <f>IF(SUMIFS('PLM001-財務計算用'!$P:$P,'PLM001-財務計算用'!$J:$J,DE$4,'PLM001-財務計算用'!$A:$A,$B46)=0,"",SUMIFS('PLM001-財務計算用'!$P:$P,'PLM001-財務計算用'!$J:$J,DE$4,'PLM001-財務計算用'!$A:$A,$B46))</f>
        <v/>
      </c>
      <c r="DF46" s="71" t="str">
        <f>IF(SUMIFS('PLM002'!$K:$K,'PLM002'!$C:$C,DE$4,'PLM002'!$F:$F,$B46)=0,"",SUMIFS('PLM002'!$K:$K,'PLM002'!$C:$C,DE$4,'PLM002'!$F:$F,$B46))</f>
        <v/>
      </c>
      <c r="DG46" s="72" t="str">
        <f>IF(SUMIFS('PLM001-財務計算用'!$P:$P,'PLM001-財務計算用'!$J:$J,DG$4,'PLM001-財務計算用'!$A:$A,$B46)=0,"",SUMIFS('PLM001-財務計算用'!$P:$P,'PLM001-財務計算用'!$J:$J,DG$4,'PLM001-財務計算用'!$A:$A,$B46))</f>
        <v/>
      </c>
      <c r="DH46" s="71" t="str">
        <f>IF(SUMIFS('PLM002'!$K:$K,'PLM002'!$C:$C,DG$4,'PLM002'!$F:$F,$B46)=0,"",SUMIFS('PLM002'!$K:$K,'PLM002'!$C:$C,DG$4,'PLM002'!$F:$F,$B46))</f>
        <v/>
      </c>
      <c r="DI46" s="72" t="str">
        <f>IF(SUMIFS('PLM001-財務計算用'!$P:$P,'PLM001-財務計算用'!$J:$J,DI$4,'PLM001-財務計算用'!$A:$A,$B46)=0,"",SUMIFS('PLM001-財務計算用'!$P:$P,'PLM001-財務計算用'!$J:$J,DI$4,'PLM001-財務計算用'!$A:$A,$B46))</f>
        <v/>
      </c>
      <c r="DJ46" s="71" t="str">
        <f>IF(SUMIFS('PLM002'!$K:$K,'PLM002'!$C:$C,DI$4,'PLM002'!$F:$F,$B46)=0,"",SUMIFS('PLM002'!$K:$K,'PLM002'!$C:$C,DI$4,'PLM002'!$F:$F,$B46))</f>
        <v/>
      </c>
      <c r="DK46" s="72" t="str">
        <f>IF(SUMIFS('PLM001-財務計算用'!$P:$P,'PLM001-財務計算用'!$J:$J,DK$4,'PLM001-財務計算用'!$A:$A,$B46)=0,"",SUMIFS('PLM001-財務計算用'!$P:$P,'PLM001-財務計算用'!$J:$J,DK$4,'PLM001-財務計算用'!$A:$A,$B46))</f>
        <v/>
      </c>
      <c r="DL46" s="71" t="str">
        <f>IF(SUMIFS('PLM002'!$K:$K,'PLM002'!$C:$C,DK$4,'PLM002'!$F:$F,$B46)=0,"",SUMIFS('PLM002'!$K:$K,'PLM002'!$C:$C,DK$4,'PLM002'!$F:$F,$B46))</f>
        <v/>
      </c>
      <c r="DM46" s="72" t="str">
        <f>IF(SUMIFS('PLM001-財務計算用'!$P:$P,'PLM001-財務計算用'!$J:$J,DM$4,'PLM001-財務計算用'!$A:$A,$B46)=0,"",SUMIFS('PLM001-財務計算用'!$P:$P,'PLM001-財務計算用'!$J:$J,DM$4,'PLM001-財務計算用'!$A:$A,$B46))</f>
        <v/>
      </c>
      <c r="DN46" s="71" t="str">
        <f>IF(SUMIFS('PLM002'!$K:$K,'PLM002'!$C:$C,DM$4,'PLM002'!$F:$F,$B46)=0,"",SUMIFS('PLM002'!$K:$K,'PLM002'!$C:$C,DM$4,'PLM002'!$F:$F,$B46))</f>
        <v/>
      </c>
      <c r="DO46" s="72" t="str">
        <f>IF(SUMIFS('PLM001-財務計算用'!$P:$P,'PLM001-財務計算用'!$J:$J,DO$4,'PLM001-財務計算用'!$A:$A,$B46)=0,"",SUMIFS('PLM001-財務計算用'!$P:$P,'PLM001-財務計算用'!$J:$J,DO$4,'PLM001-財務計算用'!$A:$A,$B46))</f>
        <v/>
      </c>
      <c r="DP46" s="71" t="str">
        <f>IF(SUMIFS('PLM002'!$K:$K,'PLM002'!$C:$C,DO$4,'PLM002'!$F:$F,$B46)=0,"",SUMIFS('PLM002'!$K:$K,'PLM002'!$C:$C,DO$4,'PLM002'!$F:$F,$B46))</f>
        <v/>
      </c>
      <c r="DQ46" s="72" t="str">
        <f>IF(SUMIFS('PLM001-財務計算用'!$P:$P,'PLM001-財務計算用'!$J:$J,DQ$4,'PLM001-財務計算用'!$A:$A,$B46)=0,"",SUMIFS('PLM001-財務計算用'!$P:$P,'PLM001-財務計算用'!$J:$J,DQ$4,'PLM001-財務計算用'!$A:$A,$B46))</f>
        <v/>
      </c>
      <c r="DR46" s="71" t="str">
        <f>IF(SUMIFS('PLM002'!$K:$K,'PLM002'!$C:$C,DQ$4,'PLM002'!$F:$F,$B46)=0,"",SUMIFS('PLM002'!$K:$K,'PLM002'!$C:$C,DQ$4,'PLM002'!$F:$F,$B46))</f>
        <v/>
      </c>
      <c r="DS46" s="72" t="str">
        <f>IF(SUMIFS('PLM001-財務計算用'!$P:$P,'PLM001-財務計算用'!$J:$J,DS$4,'PLM001-財務計算用'!$A:$A,$B46)=0,"",SUMIFS('PLM001-財務計算用'!$P:$P,'PLM001-財務計算用'!$J:$J,DS$4,'PLM001-財務計算用'!$A:$A,$B46))</f>
        <v/>
      </c>
      <c r="DT46" s="71" t="str">
        <f>IF(SUMIFS('PLM002'!$K:$K,'PLM002'!$C:$C,DS$4,'PLM002'!$F:$F,$B46)=0,"",SUMIFS('PLM002'!$K:$K,'PLM002'!$C:$C,DS$4,'PLM002'!$F:$F,$B46))</f>
        <v/>
      </c>
      <c r="DU46" s="72" t="str">
        <f>IF(SUMIFS('PLM001-財務計算用'!$P:$P,'PLM001-財務計算用'!$J:$J,DU$4,'PLM001-財務計算用'!$A:$A,$B46)=0,"",SUMIFS('PLM001-財務計算用'!$P:$P,'PLM001-財務計算用'!$J:$J,DU$4,'PLM001-財務計算用'!$A:$A,$B46))</f>
        <v/>
      </c>
      <c r="DV46" s="71" t="str">
        <f>IF(SUMIFS('PLM002'!$K:$K,'PLM002'!$C:$C,DU$4,'PLM002'!$F:$F,$B46)=0,"",SUMIFS('PLM002'!$K:$K,'PLM002'!$C:$C,DU$4,'PLM002'!$F:$F,$B46))</f>
        <v/>
      </c>
      <c r="DW46" s="72" t="str">
        <f>IF(SUMIFS('PLM001-財務計算用'!$P:$P,'PLM001-財務計算用'!$J:$J,DW$4,'PLM001-財務計算用'!$A:$A,$B46)=0,"",SUMIFS('PLM001-財務計算用'!$P:$P,'PLM001-財務計算用'!$J:$J,DW$4,'PLM001-財務計算用'!$A:$A,$B46))</f>
        <v/>
      </c>
      <c r="DX46" s="71" t="str">
        <f>IF(SUMIFS('PLM002'!$K:$K,'PLM002'!$C:$C,DW$4,'PLM002'!$F:$F,$B46)=0,"",SUMIFS('PLM002'!$K:$K,'PLM002'!$C:$C,DW$4,'PLM002'!$F:$F,$B46))</f>
        <v/>
      </c>
      <c r="DY46" s="72" t="str">
        <f>IF(SUMIFS('PLM001-財務計算用'!$P:$P,'PLM001-財務計算用'!$J:$J,DY$4,'PLM001-財務計算用'!$A:$A,$B46)=0,"",SUMIFS('PLM001-財務計算用'!$P:$P,'PLM001-財務計算用'!$J:$J,DY$4,'PLM001-財務計算用'!$A:$A,$B46))</f>
        <v/>
      </c>
      <c r="DZ46" s="71" t="str">
        <f>IF(SUMIFS('PLM002'!$K:$K,'PLM002'!$C:$C,DY$4,'PLM002'!$F:$F,$B46)=0,"",SUMIFS('PLM002'!$K:$K,'PLM002'!$C:$C,DY$4,'PLM002'!$F:$F,$B46))</f>
        <v/>
      </c>
      <c r="EA46" s="72" t="str">
        <f>IF(SUMIFS('PLM001-財務計算用'!$P:$P,'PLM001-財務計算用'!$J:$J,EA$4,'PLM001-財務計算用'!$A:$A,$B46)=0,"",SUMIFS('PLM001-財務計算用'!$P:$P,'PLM001-財務計算用'!$J:$J,EA$4,'PLM001-財務計算用'!$A:$A,$B46))</f>
        <v/>
      </c>
      <c r="EB46" s="71" t="str">
        <f>IF(SUMIFS('PLM002'!$K:$K,'PLM002'!$C:$C,EA$4,'PLM002'!$F:$F,$B46)=0,"",SUMIFS('PLM002'!$K:$K,'PLM002'!$C:$C,EA$4,'PLM002'!$F:$F,$B46))</f>
        <v/>
      </c>
      <c r="EC46" s="72" t="str">
        <f>IF(SUMIFS('PLM001-財務計算用'!$P:$P,'PLM001-財務計算用'!$J:$J,EC$4,'PLM001-財務計算用'!$A:$A,$B46)=0,"",SUMIFS('PLM001-財務計算用'!$P:$P,'PLM001-財務計算用'!$J:$J,EC$4,'PLM001-財務計算用'!$A:$A,$B46))</f>
        <v/>
      </c>
      <c r="ED46" s="71" t="str">
        <f>IF(SUMIFS('PLM002'!$K:$K,'PLM002'!$C:$C,EC$4,'PLM002'!$F:$F,$B46)=0,"",SUMIFS('PLM002'!$K:$K,'PLM002'!$C:$C,EC$4,'PLM002'!$F:$F,$B46))</f>
        <v/>
      </c>
    </row>
    <row r="47" spans="1:134" ht="13.5">
      <c r="A47" s="96">
        <f>'PLM014'!A48</f>
        <v>0</v>
      </c>
      <c r="B47" s="178"/>
      <c r="C47" s="131">
        <f>'PLM014'!C48</f>
        <v>0</v>
      </c>
      <c r="D47" s="211" t="str">
        <f>"("&amp;B47&amp;")"&amp;"  "&amp;C47</f>
        <v>()  0</v>
      </c>
      <c r="E47" s="97">
        <f>'PLM014'!E48</f>
        <v>0</v>
      </c>
      <c r="F47" s="97">
        <f>'PLM014'!F48</f>
        <v>0</v>
      </c>
      <c r="G47" s="97">
        <f>'PLM014'!G48</f>
        <v>0</v>
      </c>
      <c r="H47" s="98">
        <f>'PLM014'!H48</f>
        <v>0</v>
      </c>
      <c r="I47" s="98">
        <f>'PLM014'!I48</f>
        <v>0</v>
      </c>
      <c r="J47" s="99">
        <f t="shared" si="7"/>
        <v>0</v>
      </c>
      <c r="K47" s="213"/>
      <c r="L47" s="213"/>
      <c r="M47" s="98">
        <f>IF(ISERROR('PLM014'!L48),"",('PLM014'!L48))</f>
        <v>0</v>
      </c>
      <c r="N47" s="237" t="str">
        <f>IF(IF(ISERROR('PLM014'!N48),"",('PLM014'!N48))=0,"",IF(ISERROR('PLM014'!N48),"",('PLM014'!N48)))</f>
        <v/>
      </c>
      <c r="O47" s="99" t="str">
        <f t="shared" si="0"/>
        <v/>
      </c>
      <c r="P47" s="98">
        <f t="shared" ca="1" si="1"/>
        <v>46044</v>
      </c>
      <c r="Q47" s="99">
        <f t="shared" ca="1" si="2"/>
        <v>46044</v>
      </c>
      <c r="R47" s="100">
        <f>'PLM014'!Q48/100</f>
        <v>0</v>
      </c>
      <c r="S47" s="139" t="str">
        <f t="shared" ca="1" si="3"/>
        <v/>
      </c>
      <c r="U47" s="101" t="str">
        <f t="shared" si="12"/>
        <v>未登入</v>
      </c>
      <c r="V47" s="101">
        <f t="shared" si="13"/>
        <v>0</v>
      </c>
      <c r="W47" s="101" t="str">
        <f>IF(SUMIFS('PLM001-財務計算用'!$P:$P,'PLM001-財務計算用'!$A:$A,B47)=0,"未登入",SUMIFS('PLM001-財務計算用'!$P:$P,'PLM001-財務計算用'!$A:$A,B47))</f>
        <v>未登入</v>
      </c>
      <c r="X47" s="101">
        <f>SUMIFS('PLM002'!$K:$K,'PLM002'!$F:$F,$B47)</f>
        <v>0</v>
      </c>
      <c r="Y47" s="72" t="str">
        <f>IF(SUMIFS('PLM001-財務計算用'!$P:$P,'PLM001-財務計算用'!$J:$J,Y$4,'PLM001-財務計算用'!$A:$A,$B47)=0,"",SUMIFS('PLM001-財務計算用'!$P:$P,'PLM001-財務計算用'!$J:$J,Y$4,'PLM001-財務計算用'!$A:$A,$B47))</f>
        <v/>
      </c>
      <c r="Z47" s="71" t="str">
        <f>IF(SUMIFS('PLM002'!$K:$K,'PLM002'!$C:$C,Y$4,'PLM002'!$F:$F,$B47)=0,"",SUMIFS('PLM002'!$K:$K,'PLM002'!$C:$C,Y$4,'PLM002'!$F:$F,$B47))</f>
        <v/>
      </c>
      <c r="AA47" s="72" t="str">
        <f>IF(SUMIFS('PLM001-財務計算用'!$P:$P,'PLM001-財務計算用'!$J:$J,AA$4,'PLM001-財務計算用'!$A:$A,$B47)=0,"",SUMIFS('PLM001-財務計算用'!$P:$P,'PLM001-財務計算用'!$J:$J,AA$4,'PLM001-財務計算用'!$A:$A,$B47))</f>
        <v/>
      </c>
      <c r="AB47" s="71" t="str">
        <f>IF(SUMIFS('PLM002'!$K:$K,'PLM002'!$C:$C,AA$4,'PLM002'!$F:$F,$B47)=0,"",SUMIFS('PLM002'!$K:$K,'PLM002'!$C:$C,AA$4,'PLM002'!$F:$F,$B47))</f>
        <v/>
      </c>
      <c r="AC47" s="72" t="str">
        <f>IF(SUMIFS('PLM001-財務計算用'!$P:$P,'PLM001-財務計算用'!$J:$J,AC$4,'PLM001-財務計算用'!$A:$A,$B47)=0,"",SUMIFS('PLM001-財務計算用'!$P:$P,'PLM001-財務計算用'!$J:$J,AC$4,'PLM001-財務計算用'!$A:$A,$B47))</f>
        <v/>
      </c>
      <c r="AD47" s="71" t="str">
        <f>IF(SUMIFS('PLM002'!$K:$K,'PLM002'!$C:$C,AC$4,'PLM002'!$F:$F,$B47)=0,"",SUMIFS('PLM002'!$K:$K,'PLM002'!$C:$C,AC$4,'PLM002'!$F:$F,$B47))</f>
        <v/>
      </c>
      <c r="AE47" s="72" t="str">
        <f>IF(SUMIFS('PLM001-財務計算用'!$P:$P,'PLM001-財務計算用'!$J:$J,AE$4,'PLM001-財務計算用'!$A:$A,$B47)=0,"",SUMIFS('PLM001-財務計算用'!$P:$P,'PLM001-財務計算用'!$J:$J,AE$4,'PLM001-財務計算用'!$A:$A,$B47))</f>
        <v/>
      </c>
      <c r="AF47" s="71" t="str">
        <f>IF(SUMIFS('PLM002'!$K:$K,'PLM002'!$C:$C,AE$4,'PLM002'!$F:$F,$B47)=0,"",SUMIFS('PLM002'!$K:$K,'PLM002'!$C:$C,AE$4,'PLM002'!$F:$F,$B47))</f>
        <v/>
      </c>
      <c r="AG47" s="72" t="str">
        <f>IF(SUMIFS('PLM001-財務計算用'!$P:$P,'PLM001-財務計算用'!$J:$J,AG$4,'PLM001-財務計算用'!$A:$A,$B47)=0,"",SUMIFS('PLM001-財務計算用'!$P:$P,'PLM001-財務計算用'!$J:$J,AG$4,'PLM001-財務計算用'!$A:$A,$B47))</f>
        <v/>
      </c>
      <c r="AH47" s="71" t="str">
        <f>IF(SUMIFS('PLM002'!$K:$K,'PLM002'!$C:$C,AG$4,'PLM002'!$F:$F,$B47)=0,"",SUMIFS('PLM002'!$K:$K,'PLM002'!$C:$C,AG$4,'PLM002'!$F:$F,$B47))</f>
        <v/>
      </c>
      <c r="AI47" s="72" t="str">
        <f>IF(SUMIFS('PLM001-財務計算用'!$P:$P,'PLM001-財務計算用'!$J:$J,AI$4,'PLM001-財務計算用'!$A:$A,$B47)=0,"",SUMIFS('PLM001-財務計算用'!$P:$P,'PLM001-財務計算用'!$J:$J,AI$4,'PLM001-財務計算用'!$A:$A,$B47))</f>
        <v/>
      </c>
      <c r="AJ47" s="71" t="str">
        <f>IF(SUMIFS('PLM002'!$K:$K,'PLM002'!$C:$C,AI$4,'PLM002'!$F:$F,$B47)=0,"",SUMIFS('PLM002'!$K:$K,'PLM002'!$C:$C,AI$4,'PLM002'!$F:$F,$B47))</f>
        <v/>
      </c>
      <c r="AK47" s="72" t="str">
        <f>IF(SUMIFS('PLM001-財務計算用'!$P:$P,'PLM001-財務計算用'!$J:$J,AK$4,'PLM001-財務計算用'!$A:$A,$B47)=0,"",SUMIFS('PLM001-財務計算用'!$P:$P,'PLM001-財務計算用'!$J:$J,AK$4,'PLM001-財務計算用'!$A:$A,$B47))</f>
        <v/>
      </c>
      <c r="AL47" s="71" t="str">
        <f>IF(SUMIFS('PLM002'!$K:$K,'PLM002'!$C:$C,AK$4,'PLM002'!$F:$F,$B47)=0,"",SUMIFS('PLM002'!$K:$K,'PLM002'!$C:$C,AK$4,'PLM002'!$F:$F,$B47))</f>
        <v/>
      </c>
      <c r="AM47" s="72" t="str">
        <f>IF(SUMIFS('PLM001-財務計算用'!$P:$P,'PLM001-財務計算用'!$J:$J,AM$4,'PLM001-財務計算用'!$A:$A,$B47)=0,"",SUMIFS('PLM001-財務計算用'!$P:$P,'PLM001-財務計算用'!$J:$J,AM$4,'PLM001-財務計算用'!$A:$A,$B47))</f>
        <v/>
      </c>
      <c r="AN47" s="71" t="str">
        <f>IF(SUMIFS('PLM002'!$K:$K,'PLM002'!$C:$C,AM$4,'PLM002'!$F:$F,$B47)=0,"",SUMIFS('PLM002'!$K:$K,'PLM002'!$C:$C,AM$4,'PLM002'!$F:$F,$B47))</f>
        <v/>
      </c>
      <c r="AO47" s="72" t="str">
        <f>IF(SUMIFS('PLM001-財務計算用'!$P:$P,'PLM001-財務計算用'!$J:$J,AO$4,'PLM001-財務計算用'!$A:$A,$B47)=0,"",SUMIFS('PLM001-財務計算用'!$P:$P,'PLM001-財務計算用'!$J:$J,AO$4,'PLM001-財務計算用'!$A:$A,$B47))</f>
        <v/>
      </c>
      <c r="AP47" s="71" t="str">
        <f>IF(SUMIFS('PLM002'!$K:$K,'PLM002'!$C:$C,AO$4,'PLM002'!$F:$F,$B47)=0,"",SUMIFS('PLM002'!$K:$K,'PLM002'!$C:$C,AO$4,'PLM002'!$F:$F,$B47))</f>
        <v/>
      </c>
      <c r="AQ47" s="72" t="str">
        <f>IF(SUMIFS('PLM001-財務計算用'!$P:$P,'PLM001-財務計算用'!$J:$J,AQ$4,'PLM001-財務計算用'!$A:$A,$B47)=0,"",SUMIFS('PLM001-財務計算用'!$P:$P,'PLM001-財務計算用'!$J:$J,AQ$4,'PLM001-財務計算用'!$A:$A,$B47))</f>
        <v/>
      </c>
      <c r="AR47" s="71" t="str">
        <f>IF(SUMIFS('PLM002'!$K:$K,'PLM002'!$C:$C,AQ$4,'PLM002'!$F:$F,$B47)=0,"",SUMIFS('PLM002'!$K:$K,'PLM002'!$C:$C,AQ$4,'PLM002'!$F:$F,$B47))</f>
        <v/>
      </c>
      <c r="AS47" s="72" t="str">
        <f>IF(SUMIFS('PLM001-財務計算用'!$P:$P,'PLM001-財務計算用'!$J:$J,AS$4,'PLM001-財務計算用'!$A:$A,$B47)=0,"",SUMIFS('PLM001-財務計算用'!$P:$P,'PLM001-財務計算用'!$J:$J,AS$4,'PLM001-財務計算用'!$A:$A,$B47))</f>
        <v/>
      </c>
      <c r="AT47" s="71" t="str">
        <f>IF(SUMIFS('PLM002'!$K:$K,'PLM002'!$C:$C,AS$4,'PLM002'!$F:$F,$B47)=0,"",SUMIFS('PLM002'!$K:$K,'PLM002'!$C:$C,AS$4,'PLM002'!$F:$F,$B47))</f>
        <v/>
      </c>
      <c r="AU47" s="72" t="str">
        <f>IF(SUMIFS('PLM001-財務計算用'!$P:$P,'PLM001-財務計算用'!$J:$J,AU$4,'PLM001-財務計算用'!$A:$A,$B47)=0,"",SUMIFS('PLM001-財務計算用'!$P:$P,'PLM001-財務計算用'!$J:$J,AU$4,'PLM001-財務計算用'!$A:$A,$B47))</f>
        <v/>
      </c>
      <c r="AV47" s="71" t="str">
        <f>IF(SUMIFS('PLM002'!$K:$K,'PLM002'!$C:$C,AU$4,'PLM002'!$F:$F,$B47)=0,"",SUMIFS('PLM002'!$K:$K,'PLM002'!$C:$C,AU$4,'PLM002'!$F:$F,$B47))</f>
        <v/>
      </c>
      <c r="AW47" s="72" t="str">
        <f>IF(SUMIFS('PLM001-財務計算用'!$P:$P,'PLM001-財務計算用'!$J:$J,AW$4,'PLM001-財務計算用'!$A:$A,$B47)=0,"",SUMIFS('PLM001-財務計算用'!$P:$P,'PLM001-財務計算用'!$J:$J,AW$4,'PLM001-財務計算用'!$A:$A,$B47))</f>
        <v/>
      </c>
      <c r="AX47" s="71" t="str">
        <f>IF(SUMIFS('PLM002'!$K:$K,'PLM002'!$C:$C,AW$4,'PLM002'!$F:$F,$B47)=0,"",SUMIFS('PLM002'!$K:$K,'PLM002'!$C:$C,AW$4,'PLM002'!$F:$F,$B47))</f>
        <v/>
      </c>
      <c r="AY47" s="72" t="str">
        <f>IF(SUMIFS('PLM001-財務計算用'!$P:$P,'PLM001-財務計算用'!$J:$J,AY$4,'PLM001-財務計算用'!$A:$A,$B47)=0,"",SUMIFS('PLM001-財務計算用'!$P:$P,'PLM001-財務計算用'!$J:$J,AY$4,'PLM001-財務計算用'!$A:$A,$B47))</f>
        <v/>
      </c>
      <c r="AZ47" s="71" t="str">
        <f>IF(SUMIFS('PLM002'!$K:$K,'PLM002'!$C:$C,AY$4,'PLM002'!$F:$F,$B47)=0,"",SUMIFS('PLM002'!$K:$K,'PLM002'!$C:$C,AY$4,'PLM002'!$F:$F,$B47))</f>
        <v/>
      </c>
      <c r="BA47" s="72" t="str">
        <f>IF(SUMIFS('PLM001-財務計算用'!$P:$P,'PLM001-財務計算用'!$J:$J,BA$4,'PLM001-財務計算用'!$A:$A,$B47)=0,"",SUMIFS('PLM001-財務計算用'!$P:$P,'PLM001-財務計算用'!$J:$J,BA$4,'PLM001-財務計算用'!$A:$A,$B47))</f>
        <v/>
      </c>
      <c r="BB47" s="71" t="str">
        <f>IF(SUMIFS('PLM002'!$K:$K,'PLM002'!$C:$C,BA$4,'PLM002'!$F:$F,$B47)=0,"",SUMIFS('PLM002'!$K:$K,'PLM002'!$C:$C,BA$4,'PLM002'!$F:$F,$B47))</f>
        <v/>
      </c>
      <c r="BC47" s="72" t="str">
        <f>IF(SUMIFS('PLM001-財務計算用'!$P:$P,'PLM001-財務計算用'!$J:$J,BC$4,'PLM001-財務計算用'!$A:$A,$B47)=0,"",SUMIFS('PLM001-財務計算用'!$P:$P,'PLM001-財務計算用'!$J:$J,BC$4,'PLM001-財務計算用'!$A:$A,$B47))</f>
        <v/>
      </c>
      <c r="BD47" s="71" t="str">
        <f>IF(SUMIFS('PLM002'!$K:$K,'PLM002'!$C:$C,BC$4,'PLM002'!$F:$F,$B47)=0,"",SUMIFS('PLM002'!$K:$K,'PLM002'!$C:$C,BC$4,'PLM002'!$F:$F,$B47))</f>
        <v/>
      </c>
      <c r="BE47" s="72" t="str">
        <f>IF(SUMIFS('PLM001-財務計算用'!$P:$P,'PLM001-財務計算用'!$J:$J,BE$4,'PLM001-財務計算用'!$A:$A,$B47)=0,"",SUMIFS('PLM001-財務計算用'!$P:$P,'PLM001-財務計算用'!$J:$J,BE$4,'PLM001-財務計算用'!$A:$A,$B47))</f>
        <v/>
      </c>
      <c r="BF47" s="71" t="str">
        <f>IF(SUMIFS('PLM002'!$K:$K,'PLM002'!$C:$C,BE$4,'PLM002'!$F:$F,$B47)=0,"",SUMIFS('PLM002'!$K:$K,'PLM002'!$C:$C,BE$4,'PLM002'!$F:$F,$B47))</f>
        <v/>
      </c>
      <c r="BG47" s="72" t="str">
        <f>IF(SUMIFS('PLM001-財務計算用'!$P:$P,'PLM001-財務計算用'!$J:$J,BG$4,'PLM001-財務計算用'!$A:$A,$B47)=0,"",SUMIFS('PLM001-財務計算用'!$P:$P,'PLM001-財務計算用'!$J:$J,BG$4,'PLM001-財務計算用'!$A:$A,$B47))</f>
        <v/>
      </c>
      <c r="BH47" s="71" t="str">
        <f>IF(SUMIFS('PLM002'!$K:$K,'PLM002'!$C:$C,BG$4,'PLM002'!$F:$F,$B47)=0,"",SUMIFS('PLM002'!$K:$K,'PLM002'!$C:$C,BG$4,'PLM002'!$F:$F,$B47))</f>
        <v/>
      </c>
      <c r="BI47" s="72" t="str">
        <f>IF(SUMIFS('PLM001-財務計算用'!$P:$P,'PLM001-財務計算用'!$J:$J,BI$4,'PLM001-財務計算用'!$A:$A,$B47)=0,"",SUMIFS('PLM001-財務計算用'!$P:$P,'PLM001-財務計算用'!$J:$J,BI$4,'PLM001-財務計算用'!$A:$A,$B47))</f>
        <v/>
      </c>
      <c r="BJ47" s="71" t="str">
        <f>IF(SUMIFS('PLM002'!$K:$K,'PLM002'!$C:$C,BI$4,'PLM002'!$F:$F,$B47)=0,"",SUMIFS('PLM002'!$K:$K,'PLM002'!$C:$C,BI$4,'PLM002'!$F:$F,$B47))</f>
        <v/>
      </c>
      <c r="BK47" s="72" t="str">
        <f>IF(SUMIFS('PLM001-財務計算用'!$P:$P,'PLM001-財務計算用'!$J:$J,BK$4,'PLM001-財務計算用'!$A:$A,$B47)=0,"",SUMIFS('PLM001-財務計算用'!$P:$P,'PLM001-財務計算用'!$J:$J,BK$4,'PLM001-財務計算用'!$A:$A,$B47))</f>
        <v/>
      </c>
      <c r="BL47" s="71" t="str">
        <f>IF(SUMIFS('PLM002'!$K:$K,'PLM002'!$C:$C,BK$4,'PLM002'!$F:$F,$B47)=0,"",SUMIFS('PLM002'!$K:$K,'PLM002'!$C:$C,BK$4,'PLM002'!$F:$F,$B47))</f>
        <v/>
      </c>
      <c r="BM47" s="72" t="str">
        <f>IF(SUMIFS('PLM001-財務計算用'!$P:$P,'PLM001-財務計算用'!$J:$J,BM$4,'PLM001-財務計算用'!$A:$A,$B47)=0,"",SUMIFS('PLM001-財務計算用'!$P:$P,'PLM001-財務計算用'!$J:$J,BM$4,'PLM001-財務計算用'!$A:$A,$B47))</f>
        <v/>
      </c>
      <c r="BN47" s="71" t="str">
        <f>IF(SUMIFS('PLM002'!$K:$K,'PLM002'!$C:$C,BM$4,'PLM002'!$F:$F,$B47)=0,"",SUMIFS('PLM002'!$K:$K,'PLM002'!$C:$C,BM$4,'PLM002'!$F:$F,$B47))</f>
        <v/>
      </c>
      <c r="BO47" s="72" t="str">
        <f>IF(SUMIFS('PLM001-財務計算用'!$P:$P,'PLM001-財務計算用'!$J:$J,BO$4,'PLM001-財務計算用'!$A:$A,$B47)=0,"",SUMIFS('PLM001-財務計算用'!$P:$P,'PLM001-財務計算用'!$J:$J,BO$4,'PLM001-財務計算用'!$A:$A,$B47))</f>
        <v/>
      </c>
      <c r="BP47" s="71" t="str">
        <f>IF(SUMIFS('PLM002'!$K:$K,'PLM002'!$C:$C,BO$4,'PLM002'!$F:$F,$B47)=0,"",SUMIFS('PLM002'!$K:$K,'PLM002'!$C:$C,BO$4,'PLM002'!$F:$F,$B47))</f>
        <v/>
      </c>
      <c r="BQ47" s="72" t="str">
        <f>IF(SUMIFS('PLM001-財務計算用'!$P:$P,'PLM001-財務計算用'!$J:$J,BQ$4,'PLM001-財務計算用'!$A:$A,$B47)=0,"",SUMIFS('PLM001-財務計算用'!$P:$P,'PLM001-財務計算用'!$J:$J,BQ$4,'PLM001-財務計算用'!$A:$A,$B47))</f>
        <v/>
      </c>
      <c r="BR47" s="71" t="str">
        <f>IF(SUMIFS('PLM002'!$K:$K,'PLM002'!$C:$C,BQ$4,'PLM002'!$F:$F,$B47)=0,"",SUMIFS('PLM002'!$K:$K,'PLM002'!$C:$C,BQ$4,'PLM002'!$F:$F,$B47))</f>
        <v/>
      </c>
      <c r="BS47" s="72" t="str">
        <f>IF(SUMIFS('PLM001-財務計算用'!$P:$P,'PLM001-財務計算用'!$J:$J,BS$4,'PLM001-財務計算用'!$A:$A,$B47)=0,"",SUMIFS('PLM001-財務計算用'!$P:$P,'PLM001-財務計算用'!$J:$J,BS$4,'PLM001-財務計算用'!$A:$A,$B47))</f>
        <v/>
      </c>
      <c r="BT47" s="71" t="str">
        <f>IF(SUMIFS('PLM002'!$K:$K,'PLM002'!$C:$C,BS$4,'PLM002'!$F:$F,$B47)=0,"",SUMIFS('PLM002'!$K:$K,'PLM002'!$C:$C,BS$4,'PLM002'!$F:$F,$B47))</f>
        <v/>
      </c>
      <c r="BU47" s="72" t="str">
        <f>IF(SUMIFS('PLM001-財務計算用'!$P:$P,'PLM001-財務計算用'!$J:$J,BU$4,'PLM001-財務計算用'!$A:$A,$B47)=0,"",SUMIFS('PLM001-財務計算用'!$P:$P,'PLM001-財務計算用'!$J:$J,BU$4,'PLM001-財務計算用'!$A:$A,$B47))</f>
        <v/>
      </c>
      <c r="BV47" s="71" t="str">
        <f>IF(SUMIFS('PLM002'!$K:$K,'PLM002'!$C:$C,BU$4,'PLM002'!$F:$F,$B47)=0,"",SUMIFS('PLM002'!$K:$K,'PLM002'!$C:$C,BU$4,'PLM002'!$F:$F,$B47))</f>
        <v/>
      </c>
      <c r="BW47" s="72" t="str">
        <f>IF(SUMIFS('PLM001-財務計算用'!$P:$P,'PLM001-財務計算用'!$J:$J,BW$4,'PLM001-財務計算用'!$A:$A,$B47)=0,"",SUMIFS('PLM001-財務計算用'!$P:$P,'PLM001-財務計算用'!$J:$J,BW$4,'PLM001-財務計算用'!$A:$A,$B47))</f>
        <v/>
      </c>
      <c r="BX47" s="71" t="str">
        <f>IF(SUMIFS('PLM002'!$K:$K,'PLM002'!$C:$C,BW$4,'PLM002'!$F:$F,$B47)=0,"",SUMIFS('PLM002'!$K:$K,'PLM002'!$C:$C,BW$4,'PLM002'!$F:$F,$B47))</f>
        <v/>
      </c>
      <c r="BY47" s="72" t="str">
        <f>IF(SUMIFS('PLM001-財務計算用'!$P:$P,'PLM001-財務計算用'!$J:$J,BY$4,'PLM001-財務計算用'!$A:$A,$B47)=0,"",SUMIFS('PLM001-財務計算用'!$P:$P,'PLM001-財務計算用'!$J:$J,BY$4,'PLM001-財務計算用'!$A:$A,$B47))</f>
        <v/>
      </c>
      <c r="BZ47" s="71" t="str">
        <f>IF(SUMIFS('PLM002'!$K:$K,'PLM002'!$C:$C,BY$4,'PLM002'!$F:$F,$B47)=0,"",SUMIFS('PLM002'!$K:$K,'PLM002'!$C:$C,BY$4,'PLM002'!$F:$F,$B47))</f>
        <v/>
      </c>
      <c r="CA47" s="72" t="str">
        <f>IF(SUMIFS('PLM001-財務計算用'!$P:$P,'PLM001-財務計算用'!$J:$J,CA$4,'PLM001-財務計算用'!$A:$A,$B47)=0,"",SUMIFS('PLM001-財務計算用'!$P:$P,'PLM001-財務計算用'!$J:$J,CA$4,'PLM001-財務計算用'!$A:$A,$B47))</f>
        <v/>
      </c>
      <c r="CB47" s="71" t="str">
        <f>IF(SUMIFS('PLM002'!$K:$K,'PLM002'!$C:$C,CA$4,'PLM002'!$F:$F,$B47)=0,"",SUMIFS('PLM002'!$K:$K,'PLM002'!$C:$C,CA$4,'PLM002'!$F:$F,$B47))</f>
        <v/>
      </c>
      <c r="CC47" s="72" t="str">
        <f>IF(SUMIFS('PLM001-財務計算用'!$P:$P,'PLM001-財務計算用'!$J:$J,CC$4,'PLM001-財務計算用'!$A:$A,$B47)=0,"",SUMIFS('PLM001-財務計算用'!$P:$P,'PLM001-財務計算用'!$J:$J,CC$4,'PLM001-財務計算用'!$A:$A,$B47))</f>
        <v/>
      </c>
      <c r="CD47" s="71" t="str">
        <f>IF(SUMIFS('PLM002'!$K:$K,'PLM002'!$C:$C,CC$4,'PLM002'!$F:$F,$B47)=0,"",SUMIFS('PLM002'!$K:$K,'PLM002'!$C:$C,CC$4,'PLM002'!$F:$F,$B47))</f>
        <v/>
      </c>
      <c r="CE47" s="72" t="str">
        <f>IF(SUMIFS('PLM001-財務計算用'!$P:$P,'PLM001-財務計算用'!$J:$J,CE$4,'PLM001-財務計算用'!$A:$A,$B47)=0,"",SUMIFS('PLM001-財務計算用'!$P:$P,'PLM001-財務計算用'!$J:$J,CE$4,'PLM001-財務計算用'!$A:$A,$B47))</f>
        <v/>
      </c>
      <c r="CF47" s="71" t="str">
        <f>IF(SUMIFS('PLM002'!$K:$K,'PLM002'!$C:$C,CE$4,'PLM002'!$F:$F,$B47)=0,"",SUMIFS('PLM002'!$K:$K,'PLM002'!$C:$C,CE$4,'PLM002'!$F:$F,$B47))</f>
        <v/>
      </c>
      <c r="CG47" s="72" t="str">
        <f>IF(SUMIFS('PLM001-財務計算用'!$P:$P,'PLM001-財務計算用'!$J:$J,CG$4,'PLM001-財務計算用'!$A:$A,$B47)=0,"",SUMIFS('PLM001-財務計算用'!$P:$P,'PLM001-財務計算用'!$J:$J,CG$4,'PLM001-財務計算用'!$A:$A,$B47))</f>
        <v/>
      </c>
      <c r="CH47" s="71" t="str">
        <f>IF(SUMIFS('PLM002'!$K:$K,'PLM002'!$C:$C,CG$4,'PLM002'!$F:$F,$B47)=0,"",SUMIFS('PLM002'!$K:$K,'PLM002'!$C:$C,CG$4,'PLM002'!$F:$F,$B47))</f>
        <v/>
      </c>
      <c r="CI47" s="72" t="str">
        <f>IF(SUMIFS('PLM001-財務計算用'!$P:$P,'PLM001-財務計算用'!$J:$J,CI$4,'PLM001-財務計算用'!$A:$A,$B47)=0,"",SUMIFS('PLM001-財務計算用'!$P:$P,'PLM001-財務計算用'!$J:$J,CI$4,'PLM001-財務計算用'!$A:$A,$B47))</f>
        <v/>
      </c>
      <c r="CJ47" s="71" t="str">
        <f>IF(SUMIFS('PLM002'!$K:$K,'PLM002'!$C:$C,CI$4,'PLM002'!$F:$F,$B47)=0,"",SUMIFS('PLM002'!$K:$K,'PLM002'!$C:$C,CI$4,'PLM002'!$F:$F,$B47))</f>
        <v/>
      </c>
      <c r="CK47" s="72" t="str">
        <f>IF(SUMIFS('PLM001-財務計算用'!$P:$P,'PLM001-財務計算用'!$J:$J,CK$4,'PLM001-財務計算用'!$A:$A,$B47)=0,"",SUMIFS('PLM001-財務計算用'!$P:$P,'PLM001-財務計算用'!$J:$J,CK$4,'PLM001-財務計算用'!$A:$A,$B47))</f>
        <v/>
      </c>
      <c r="CL47" s="71" t="str">
        <f>IF(SUMIFS('PLM002'!$K:$K,'PLM002'!$C:$C,CK$4,'PLM002'!$F:$F,$B47)=0,"",SUMIFS('PLM002'!$K:$K,'PLM002'!$C:$C,CK$4,'PLM002'!$F:$F,$B47))</f>
        <v/>
      </c>
      <c r="CM47" s="72" t="str">
        <f>IF(SUMIFS('PLM001-財務計算用'!$P:$P,'PLM001-財務計算用'!$J:$J,CM$4,'PLM001-財務計算用'!$A:$A,$B47)=0,"",SUMIFS('PLM001-財務計算用'!$P:$P,'PLM001-財務計算用'!$J:$J,CM$4,'PLM001-財務計算用'!$A:$A,$B47))</f>
        <v/>
      </c>
      <c r="CN47" s="71" t="str">
        <f>IF(SUMIFS('PLM002'!$K:$K,'PLM002'!$C:$C,CM$4,'PLM002'!$F:$F,$B47)=0,"",SUMIFS('PLM002'!$K:$K,'PLM002'!$C:$C,CM$4,'PLM002'!$F:$F,$B47))</f>
        <v/>
      </c>
      <c r="CO47" s="72" t="str">
        <f>IF(SUMIFS('PLM001-財務計算用'!$P:$P,'PLM001-財務計算用'!$J:$J,CO$4,'PLM001-財務計算用'!$A:$A,$B47)=0,"",SUMIFS('PLM001-財務計算用'!$P:$P,'PLM001-財務計算用'!$J:$J,CO$4,'PLM001-財務計算用'!$A:$A,$B47))</f>
        <v/>
      </c>
      <c r="CP47" s="71" t="str">
        <f>IF(SUMIFS('PLM002'!$K:$K,'PLM002'!$C:$C,CO$4,'PLM002'!$F:$F,$B47)=0,"",SUMIFS('PLM002'!$K:$K,'PLM002'!$C:$C,CO$4,'PLM002'!$F:$F,$B47))</f>
        <v/>
      </c>
      <c r="CQ47" s="72" t="str">
        <f>IF(SUMIFS('PLM001-財務計算用'!$P:$P,'PLM001-財務計算用'!$J:$J,CQ$4,'PLM001-財務計算用'!$A:$A,$B47)=0,"",SUMIFS('PLM001-財務計算用'!$P:$P,'PLM001-財務計算用'!$J:$J,CQ$4,'PLM001-財務計算用'!$A:$A,$B47))</f>
        <v/>
      </c>
      <c r="CR47" s="71" t="str">
        <f>IF(SUMIFS('PLM002'!$K:$K,'PLM002'!$C:$C,CQ$4,'PLM002'!$F:$F,$B47)=0,"",SUMIFS('PLM002'!$K:$K,'PLM002'!$C:$C,CQ$4,'PLM002'!$F:$F,$B47))</f>
        <v/>
      </c>
      <c r="CS47" s="72" t="str">
        <f>IF(SUMIFS('PLM001-財務計算用'!$P:$P,'PLM001-財務計算用'!$J:$J,CS$4,'PLM001-財務計算用'!$A:$A,$B47)=0,"",SUMIFS('PLM001-財務計算用'!$P:$P,'PLM001-財務計算用'!$J:$J,CS$4,'PLM001-財務計算用'!$A:$A,$B47))</f>
        <v/>
      </c>
      <c r="CT47" s="71" t="str">
        <f>IF(SUMIFS('PLM002'!$K:$K,'PLM002'!$C:$C,CS$4,'PLM002'!$F:$F,$B47)=0,"",SUMIFS('PLM002'!$K:$K,'PLM002'!$C:$C,CS$4,'PLM002'!$F:$F,$B47))</f>
        <v/>
      </c>
      <c r="CU47" s="72" t="str">
        <f>IF(SUMIFS('PLM001-財務計算用'!$P:$P,'PLM001-財務計算用'!$J:$J,CU$4,'PLM001-財務計算用'!$A:$A,$B47)=0,"",SUMIFS('PLM001-財務計算用'!$P:$P,'PLM001-財務計算用'!$J:$J,CU$4,'PLM001-財務計算用'!$A:$A,$B47))</f>
        <v/>
      </c>
      <c r="CV47" s="71" t="str">
        <f>IF(SUMIFS('PLM002'!$K:$K,'PLM002'!$C:$C,CU$4,'PLM002'!$F:$F,$B47)=0,"",SUMIFS('PLM002'!$K:$K,'PLM002'!$C:$C,CU$4,'PLM002'!$F:$F,$B47))</f>
        <v/>
      </c>
      <c r="CW47" s="72" t="str">
        <f>IF(SUMIFS('PLM001-財務計算用'!$P:$P,'PLM001-財務計算用'!$J:$J,CW$4,'PLM001-財務計算用'!$A:$A,$B47)=0,"",SUMIFS('PLM001-財務計算用'!$P:$P,'PLM001-財務計算用'!$J:$J,CW$4,'PLM001-財務計算用'!$A:$A,$B47))</f>
        <v/>
      </c>
      <c r="CX47" s="71" t="str">
        <f>IF(SUMIFS('PLM002'!$K:$K,'PLM002'!$C:$C,CW$4,'PLM002'!$F:$F,$B47)=0,"",SUMIFS('PLM002'!$K:$K,'PLM002'!$C:$C,CW$4,'PLM002'!$F:$F,$B47))</f>
        <v/>
      </c>
      <c r="CY47" s="72" t="str">
        <f>IF(SUMIFS('PLM001-財務計算用'!$P:$P,'PLM001-財務計算用'!$J:$J,CY$4,'PLM001-財務計算用'!$A:$A,$B47)=0,"",SUMIFS('PLM001-財務計算用'!$P:$P,'PLM001-財務計算用'!$J:$J,CY$4,'PLM001-財務計算用'!$A:$A,$B47))</f>
        <v/>
      </c>
      <c r="CZ47" s="71" t="str">
        <f>IF(SUMIFS('PLM002'!$K:$K,'PLM002'!$C:$C,CY$4,'PLM002'!$F:$F,$B47)=0,"",SUMIFS('PLM002'!$K:$K,'PLM002'!$C:$C,CY$4,'PLM002'!$F:$F,$B47))</f>
        <v/>
      </c>
      <c r="DA47" s="72" t="str">
        <f>IF(SUMIFS('PLM001-財務計算用'!$P:$P,'PLM001-財務計算用'!$J:$J,DA$4,'PLM001-財務計算用'!$A:$A,$B47)=0,"",SUMIFS('PLM001-財務計算用'!$P:$P,'PLM001-財務計算用'!$J:$J,DA$4,'PLM001-財務計算用'!$A:$A,$B47))</f>
        <v/>
      </c>
      <c r="DB47" s="71" t="str">
        <f>IF(SUMIFS('PLM002'!$K:$K,'PLM002'!$C:$C,DA$4,'PLM002'!$F:$F,$B47)=0,"",SUMIFS('PLM002'!$K:$K,'PLM002'!$C:$C,DA$4,'PLM002'!$F:$F,$B47))</f>
        <v/>
      </c>
      <c r="DC47" s="72" t="str">
        <f>IF(SUMIFS('PLM001-財務計算用'!$P:$P,'PLM001-財務計算用'!$J:$J,DC$4,'PLM001-財務計算用'!$A:$A,$B47)=0,"",SUMIFS('PLM001-財務計算用'!$P:$P,'PLM001-財務計算用'!$J:$J,DC$4,'PLM001-財務計算用'!$A:$A,$B47))</f>
        <v/>
      </c>
      <c r="DD47" s="71" t="str">
        <f>IF(SUMIFS('PLM002'!$K:$K,'PLM002'!$C:$C,DC$4,'PLM002'!$F:$F,$B47)=0,"",SUMIFS('PLM002'!$K:$K,'PLM002'!$C:$C,DC$4,'PLM002'!$F:$F,$B47))</f>
        <v/>
      </c>
      <c r="DE47" s="72" t="str">
        <f>IF(SUMIFS('PLM001-財務計算用'!$P:$P,'PLM001-財務計算用'!$J:$J,DE$4,'PLM001-財務計算用'!$A:$A,$B47)=0,"",SUMIFS('PLM001-財務計算用'!$P:$P,'PLM001-財務計算用'!$J:$J,DE$4,'PLM001-財務計算用'!$A:$A,$B47))</f>
        <v/>
      </c>
      <c r="DF47" s="71" t="str">
        <f>IF(SUMIFS('PLM002'!$K:$K,'PLM002'!$C:$C,DE$4,'PLM002'!$F:$F,$B47)=0,"",SUMIFS('PLM002'!$K:$K,'PLM002'!$C:$C,DE$4,'PLM002'!$F:$F,$B47))</f>
        <v/>
      </c>
      <c r="DG47" s="72" t="str">
        <f>IF(SUMIFS('PLM001-財務計算用'!$P:$P,'PLM001-財務計算用'!$J:$J,DG$4,'PLM001-財務計算用'!$A:$A,$B47)=0,"",SUMIFS('PLM001-財務計算用'!$P:$P,'PLM001-財務計算用'!$J:$J,DG$4,'PLM001-財務計算用'!$A:$A,$B47))</f>
        <v/>
      </c>
      <c r="DH47" s="71" t="str">
        <f>IF(SUMIFS('PLM002'!$K:$K,'PLM002'!$C:$C,DG$4,'PLM002'!$F:$F,$B47)=0,"",SUMIFS('PLM002'!$K:$K,'PLM002'!$C:$C,DG$4,'PLM002'!$F:$F,$B47))</f>
        <v/>
      </c>
      <c r="DI47" s="72" t="str">
        <f>IF(SUMIFS('PLM001-財務計算用'!$P:$P,'PLM001-財務計算用'!$J:$J,DI$4,'PLM001-財務計算用'!$A:$A,$B47)=0,"",SUMIFS('PLM001-財務計算用'!$P:$P,'PLM001-財務計算用'!$J:$J,DI$4,'PLM001-財務計算用'!$A:$A,$B47))</f>
        <v/>
      </c>
      <c r="DJ47" s="71" t="str">
        <f>IF(SUMIFS('PLM002'!$K:$K,'PLM002'!$C:$C,DI$4,'PLM002'!$F:$F,$B47)=0,"",SUMIFS('PLM002'!$K:$K,'PLM002'!$C:$C,DI$4,'PLM002'!$F:$F,$B47))</f>
        <v/>
      </c>
      <c r="DK47" s="72" t="str">
        <f>IF(SUMIFS('PLM001-財務計算用'!$P:$P,'PLM001-財務計算用'!$J:$J,DK$4,'PLM001-財務計算用'!$A:$A,$B47)=0,"",SUMIFS('PLM001-財務計算用'!$P:$P,'PLM001-財務計算用'!$J:$J,DK$4,'PLM001-財務計算用'!$A:$A,$B47))</f>
        <v/>
      </c>
      <c r="DL47" s="71" t="str">
        <f>IF(SUMIFS('PLM002'!$K:$K,'PLM002'!$C:$C,DK$4,'PLM002'!$F:$F,$B47)=0,"",SUMIFS('PLM002'!$K:$K,'PLM002'!$C:$C,DK$4,'PLM002'!$F:$F,$B47))</f>
        <v/>
      </c>
      <c r="DM47" s="72" t="str">
        <f>IF(SUMIFS('PLM001-財務計算用'!$P:$P,'PLM001-財務計算用'!$J:$J,DM$4,'PLM001-財務計算用'!$A:$A,$B47)=0,"",SUMIFS('PLM001-財務計算用'!$P:$P,'PLM001-財務計算用'!$J:$J,DM$4,'PLM001-財務計算用'!$A:$A,$B47))</f>
        <v/>
      </c>
      <c r="DN47" s="71" t="str">
        <f>IF(SUMIFS('PLM002'!$K:$K,'PLM002'!$C:$C,DM$4,'PLM002'!$F:$F,$B47)=0,"",SUMIFS('PLM002'!$K:$K,'PLM002'!$C:$C,DM$4,'PLM002'!$F:$F,$B47))</f>
        <v/>
      </c>
      <c r="DO47" s="72" t="str">
        <f>IF(SUMIFS('PLM001-財務計算用'!$P:$P,'PLM001-財務計算用'!$J:$J,DO$4,'PLM001-財務計算用'!$A:$A,$B47)=0,"",SUMIFS('PLM001-財務計算用'!$P:$P,'PLM001-財務計算用'!$J:$J,DO$4,'PLM001-財務計算用'!$A:$A,$B47))</f>
        <v/>
      </c>
      <c r="DP47" s="71" t="str">
        <f>IF(SUMIFS('PLM002'!$K:$K,'PLM002'!$C:$C,DO$4,'PLM002'!$F:$F,$B47)=0,"",SUMIFS('PLM002'!$K:$K,'PLM002'!$C:$C,DO$4,'PLM002'!$F:$F,$B47))</f>
        <v/>
      </c>
      <c r="DQ47" s="72" t="str">
        <f>IF(SUMIFS('PLM001-財務計算用'!$P:$P,'PLM001-財務計算用'!$J:$J,DQ$4,'PLM001-財務計算用'!$A:$A,$B47)=0,"",SUMIFS('PLM001-財務計算用'!$P:$P,'PLM001-財務計算用'!$J:$J,DQ$4,'PLM001-財務計算用'!$A:$A,$B47))</f>
        <v/>
      </c>
      <c r="DR47" s="71" t="str">
        <f>IF(SUMIFS('PLM002'!$K:$K,'PLM002'!$C:$C,DQ$4,'PLM002'!$F:$F,$B47)=0,"",SUMIFS('PLM002'!$K:$K,'PLM002'!$C:$C,DQ$4,'PLM002'!$F:$F,$B47))</f>
        <v/>
      </c>
      <c r="DS47" s="72" t="str">
        <f>IF(SUMIFS('PLM001-財務計算用'!$P:$P,'PLM001-財務計算用'!$J:$J,DS$4,'PLM001-財務計算用'!$A:$A,$B47)=0,"",SUMIFS('PLM001-財務計算用'!$P:$P,'PLM001-財務計算用'!$J:$J,DS$4,'PLM001-財務計算用'!$A:$A,$B47))</f>
        <v/>
      </c>
      <c r="DT47" s="71" t="str">
        <f>IF(SUMIFS('PLM002'!$K:$K,'PLM002'!$C:$C,DS$4,'PLM002'!$F:$F,$B47)=0,"",SUMIFS('PLM002'!$K:$K,'PLM002'!$C:$C,DS$4,'PLM002'!$F:$F,$B47))</f>
        <v/>
      </c>
      <c r="DU47" s="72" t="str">
        <f>IF(SUMIFS('PLM001-財務計算用'!$P:$P,'PLM001-財務計算用'!$J:$J,DU$4,'PLM001-財務計算用'!$A:$A,$B47)=0,"",SUMIFS('PLM001-財務計算用'!$P:$P,'PLM001-財務計算用'!$J:$J,DU$4,'PLM001-財務計算用'!$A:$A,$B47))</f>
        <v/>
      </c>
      <c r="DV47" s="71" t="str">
        <f>IF(SUMIFS('PLM002'!$K:$K,'PLM002'!$C:$C,DU$4,'PLM002'!$F:$F,$B47)=0,"",SUMIFS('PLM002'!$K:$K,'PLM002'!$C:$C,DU$4,'PLM002'!$F:$F,$B47))</f>
        <v/>
      </c>
      <c r="DW47" s="72" t="str">
        <f>IF(SUMIFS('PLM001-財務計算用'!$P:$P,'PLM001-財務計算用'!$J:$J,DW$4,'PLM001-財務計算用'!$A:$A,$B47)=0,"",SUMIFS('PLM001-財務計算用'!$P:$P,'PLM001-財務計算用'!$J:$J,DW$4,'PLM001-財務計算用'!$A:$A,$B47))</f>
        <v/>
      </c>
      <c r="DX47" s="71" t="str">
        <f>IF(SUMIFS('PLM002'!$K:$K,'PLM002'!$C:$C,DW$4,'PLM002'!$F:$F,$B47)=0,"",SUMIFS('PLM002'!$K:$K,'PLM002'!$C:$C,DW$4,'PLM002'!$F:$F,$B47))</f>
        <v/>
      </c>
      <c r="DY47" s="72" t="str">
        <f>IF(SUMIFS('PLM001-財務計算用'!$P:$P,'PLM001-財務計算用'!$J:$J,DY$4,'PLM001-財務計算用'!$A:$A,$B47)=0,"",SUMIFS('PLM001-財務計算用'!$P:$P,'PLM001-財務計算用'!$J:$J,DY$4,'PLM001-財務計算用'!$A:$A,$B47))</f>
        <v/>
      </c>
      <c r="DZ47" s="71" t="str">
        <f>IF(SUMIFS('PLM002'!$K:$K,'PLM002'!$C:$C,DY$4,'PLM002'!$F:$F,$B47)=0,"",SUMIFS('PLM002'!$K:$K,'PLM002'!$C:$C,DY$4,'PLM002'!$F:$F,$B47))</f>
        <v/>
      </c>
      <c r="EA47" s="72" t="str">
        <f>IF(SUMIFS('PLM001-財務計算用'!$P:$P,'PLM001-財務計算用'!$J:$J,EA$4,'PLM001-財務計算用'!$A:$A,$B47)=0,"",SUMIFS('PLM001-財務計算用'!$P:$P,'PLM001-財務計算用'!$J:$J,EA$4,'PLM001-財務計算用'!$A:$A,$B47))</f>
        <v/>
      </c>
      <c r="EB47" s="71" t="str">
        <f>IF(SUMIFS('PLM002'!$K:$K,'PLM002'!$C:$C,EA$4,'PLM002'!$F:$F,$B47)=0,"",SUMIFS('PLM002'!$K:$K,'PLM002'!$C:$C,EA$4,'PLM002'!$F:$F,$B47))</f>
        <v/>
      </c>
      <c r="EC47" s="72" t="str">
        <f>IF(SUMIFS('PLM001-財務計算用'!$P:$P,'PLM001-財務計算用'!$J:$J,EC$4,'PLM001-財務計算用'!$A:$A,$B47)=0,"",SUMIFS('PLM001-財務計算用'!$P:$P,'PLM001-財務計算用'!$J:$J,EC$4,'PLM001-財務計算用'!$A:$A,$B47))</f>
        <v/>
      </c>
      <c r="ED47" s="71" t="str">
        <f>IF(SUMIFS('PLM002'!$K:$K,'PLM002'!$C:$C,EC$4,'PLM002'!$F:$F,$B47)=0,"",SUMIFS('PLM002'!$K:$K,'PLM002'!$C:$C,EC$4,'PLM002'!$F:$F,$B47))</f>
        <v/>
      </c>
    </row>
    <row r="48" spans="1:134" ht="13.5">
      <c r="A48" s="96">
        <f>'PLM014'!A49</f>
        <v>0</v>
      </c>
      <c r="B48" s="178"/>
      <c r="C48" s="131">
        <f>'PLM014'!C49</f>
        <v>0</v>
      </c>
      <c r="D48" s="211" t="str">
        <f t="shared" ref="D48:D53" si="14">"("&amp;B48&amp;")"&amp;"  "&amp;C48</f>
        <v>()  0</v>
      </c>
      <c r="E48" s="97">
        <f>'PLM014'!E49</f>
        <v>0</v>
      </c>
      <c r="F48" s="97">
        <f>'PLM014'!F49</f>
        <v>0</v>
      </c>
      <c r="G48" s="97">
        <f>'PLM014'!G49</f>
        <v>0</v>
      </c>
      <c r="H48" s="98">
        <f>'PLM014'!H49</f>
        <v>0</v>
      </c>
      <c r="I48" s="98">
        <f>'PLM014'!I49</f>
        <v>0</v>
      </c>
      <c r="J48" s="99">
        <f t="shared" si="7"/>
        <v>0</v>
      </c>
      <c r="K48" s="213"/>
      <c r="L48" s="213"/>
      <c r="M48" s="98">
        <f>IF(ISERROR('PLM014'!L49),"",('PLM014'!L49))</f>
        <v>0</v>
      </c>
      <c r="N48" s="237" t="str">
        <f>IF(IF(ISERROR('PLM014'!N49),"",('PLM014'!N49))=0,"",IF(ISERROR('PLM014'!N49),"",('PLM014'!N49)))</f>
        <v/>
      </c>
      <c r="O48" s="99" t="str">
        <f t="shared" si="0"/>
        <v/>
      </c>
      <c r="P48" s="98">
        <f t="shared" ca="1" si="1"/>
        <v>46044</v>
      </c>
      <c r="Q48" s="99">
        <f t="shared" ca="1" si="2"/>
        <v>46044</v>
      </c>
      <c r="R48" s="100">
        <f>'PLM014'!Q49/100</f>
        <v>0</v>
      </c>
      <c r="S48" s="139" t="str">
        <f t="shared" ca="1" si="3"/>
        <v/>
      </c>
      <c r="U48" s="101" t="str">
        <f t="shared" si="12"/>
        <v>未登入</v>
      </c>
      <c r="V48" s="101">
        <f t="shared" si="13"/>
        <v>0</v>
      </c>
      <c r="W48" s="101" t="str">
        <f>IF(SUMIFS('PLM001-財務計算用'!$P:$P,'PLM001-財務計算用'!$A:$A,B48)=0,"未登入",SUMIFS('PLM001-財務計算用'!$P:$P,'PLM001-財務計算用'!$A:$A,B48))</f>
        <v>未登入</v>
      </c>
      <c r="X48" s="101">
        <f>SUMIFS('PLM002'!$K:$K,'PLM002'!$F:$F,$B48)</f>
        <v>0</v>
      </c>
      <c r="Y48" s="72" t="str">
        <f>IF(SUMIFS('PLM001-財務計算用'!$P:$P,'PLM001-財務計算用'!$J:$J,Y$4,'PLM001-財務計算用'!$A:$A,$B48)=0,"",SUMIFS('PLM001-財務計算用'!$P:$P,'PLM001-財務計算用'!$J:$J,Y$4,'PLM001-財務計算用'!$A:$A,$B48))</f>
        <v/>
      </c>
      <c r="Z48" s="71" t="str">
        <f>IF(SUMIFS('PLM002'!$K:$K,'PLM002'!$C:$C,Y$4,'PLM002'!$F:$F,$B48)=0,"",SUMIFS('PLM002'!$K:$K,'PLM002'!$C:$C,Y$4,'PLM002'!$F:$F,$B48))</f>
        <v/>
      </c>
      <c r="AA48" s="72" t="str">
        <f>IF(SUMIFS('PLM001-財務計算用'!$P:$P,'PLM001-財務計算用'!$J:$J,AA$4,'PLM001-財務計算用'!$A:$A,$B48)=0,"",SUMIFS('PLM001-財務計算用'!$P:$P,'PLM001-財務計算用'!$J:$J,AA$4,'PLM001-財務計算用'!$A:$A,$B48))</f>
        <v/>
      </c>
      <c r="AB48" s="71" t="str">
        <f>IF(SUMIFS('PLM002'!$K:$K,'PLM002'!$C:$C,AA$4,'PLM002'!$F:$F,$B48)=0,"",SUMIFS('PLM002'!$K:$K,'PLM002'!$C:$C,AA$4,'PLM002'!$F:$F,$B48))</f>
        <v/>
      </c>
      <c r="AC48" s="72" t="str">
        <f>IF(SUMIFS('PLM001-財務計算用'!$P:$P,'PLM001-財務計算用'!$J:$J,AC$4,'PLM001-財務計算用'!$A:$A,$B48)=0,"",SUMIFS('PLM001-財務計算用'!$P:$P,'PLM001-財務計算用'!$J:$J,AC$4,'PLM001-財務計算用'!$A:$A,$B48))</f>
        <v/>
      </c>
      <c r="AD48" s="71" t="str">
        <f>IF(SUMIFS('PLM002'!$K:$K,'PLM002'!$C:$C,AC$4,'PLM002'!$F:$F,$B48)=0,"",SUMIFS('PLM002'!$K:$K,'PLM002'!$C:$C,AC$4,'PLM002'!$F:$F,$B48))</f>
        <v/>
      </c>
      <c r="AE48" s="72" t="str">
        <f>IF(SUMIFS('PLM001-財務計算用'!$P:$P,'PLM001-財務計算用'!$J:$J,AE$4,'PLM001-財務計算用'!$A:$A,$B48)=0,"",SUMIFS('PLM001-財務計算用'!$P:$P,'PLM001-財務計算用'!$J:$J,AE$4,'PLM001-財務計算用'!$A:$A,$B48))</f>
        <v/>
      </c>
      <c r="AF48" s="71" t="str">
        <f>IF(SUMIFS('PLM002'!$K:$K,'PLM002'!$C:$C,AE$4,'PLM002'!$F:$F,$B48)=0,"",SUMIFS('PLM002'!$K:$K,'PLM002'!$C:$C,AE$4,'PLM002'!$F:$F,$B48))</f>
        <v/>
      </c>
      <c r="AG48" s="72" t="str">
        <f>IF(SUMIFS('PLM001-財務計算用'!$P:$P,'PLM001-財務計算用'!$J:$J,AG$4,'PLM001-財務計算用'!$A:$A,$B48)=0,"",SUMIFS('PLM001-財務計算用'!$P:$P,'PLM001-財務計算用'!$J:$J,AG$4,'PLM001-財務計算用'!$A:$A,$B48))</f>
        <v/>
      </c>
      <c r="AH48" s="71" t="str">
        <f>IF(SUMIFS('PLM002'!$K:$K,'PLM002'!$C:$C,AG$4,'PLM002'!$F:$F,$B48)=0,"",SUMIFS('PLM002'!$K:$K,'PLM002'!$C:$C,AG$4,'PLM002'!$F:$F,$B48))</f>
        <v/>
      </c>
      <c r="AI48" s="72" t="str">
        <f>IF(SUMIFS('PLM001-財務計算用'!$P:$P,'PLM001-財務計算用'!$J:$J,AI$4,'PLM001-財務計算用'!$A:$A,$B48)=0,"",SUMIFS('PLM001-財務計算用'!$P:$P,'PLM001-財務計算用'!$J:$J,AI$4,'PLM001-財務計算用'!$A:$A,$B48))</f>
        <v/>
      </c>
      <c r="AJ48" s="71" t="str">
        <f>IF(SUMIFS('PLM002'!$K:$K,'PLM002'!$C:$C,AI$4,'PLM002'!$F:$F,$B48)=0,"",SUMIFS('PLM002'!$K:$K,'PLM002'!$C:$C,AI$4,'PLM002'!$F:$F,$B48))</f>
        <v/>
      </c>
      <c r="AK48" s="72" t="str">
        <f>IF(SUMIFS('PLM001-財務計算用'!$P:$P,'PLM001-財務計算用'!$J:$J,AK$4,'PLM001-財務計算用'!$A:$A,$B48)=0,"",SUMIFS('PLM001-財務計算用'!$P:$P,'PLM001-財務計算用'!$J:$J,AK$4,'PLM001-財務計算用'!$A:$A,$B48))</f>
        <v/>
      </c>
      <c r="AL48" s="71" t="str">
        <f>IF(SUMIFS('PLM002'!$K:$K,'PLM002'!$C:$C,AK$4,'PLM002'!$F:$F,$B48)=0,"",SUMIFS('PLM002'!$K:$K,'PLM002'!$C:$C,AK$4,'PLM002'!$F:$F,$B48))</f>
        <v/>
      </c>
      <c r="AM48" s="72" t="str">
        <f>IF(SUMIFS('PLM001-財務計算用'!$P:$P,'PLM001-財務計算用'!$J:$J,AM$4,'PLM001-財務計算用'!$A:$A,$B48)=0,"",SUMIFS('PLM001-財務計算用'!$P:$P,'PLM001-財務計算用'!$J:$J,AM$4,'PLM001-財務計算用'!$A:$A,$B48))</f>
        <v/>
      </c>
      <c r="AN48" s="71" t="str">
        <f>IF(SUMIFS('PLM002'!$K:$K,'PLM002'!$C:$C,AM$4,'PLM002'!$F:$F,$B48)=0,"",SUMIFS('PLM002'!$K:$K,'PLM002'!$C:$C,AM$4,'PLM002'!$F:$F,$B48))</f>
        <v/>
      </c>
      <c r="AO48" s="72" t="str">
        <f>IF(SUMIFS('PLM001-財務計算用'!$P:$P,'PLM001-財務計算用'!$J:$J,AO$4,'PLM001-財務計算用'!$A:$A,$B48)=0,"",SUMIFS('PLM001-財務計算用'!$P:$P,'PLM001-財務計算用'!$J:$J,AO$4,'PLM001-財務計算用'!$A:$A,$B48))</f>
        <v/>
      </c>
      <c r="AP48" s="71" t="str">
        <f>IF(SUMIFS('PLM002'!$K:$K,'PLM002'!$C:$C,AO$4,'PLM002'!$F:$F,$B48)=0,"",SUMIFS('PLM002'!$K:$K,'PLM002'!$C:$C,AO$4,'PLM002'!$F:$F,$B48))</f>
        <v/>
      </c>
      <c r="AQ48" s="72" t="str">
        <f>IF(SUMIFS('PLM001-財務計算用'!$P:$P,'PLM001-財務計算用'!$J:$J,AQ$4,'PLM001-財務計算用'!$A:$A,$B48)=0,"",SUMIFS('PLM001-財務計算用'!$P:$P,'PLM001-財務計算用'!$J:$J,AQ$4,'PLM001-財務計算用'!$A:$A,$B48))</f>
        <v/>
      </c>
      <c r="AR48" s="71" t="str">
        <f>IF(SUMIFS('PLM002'!$K:$K,'PLM002'!$C:$C,AQ$4,'PLM002'!$F:$F,$B48)=0,"",SUMIFS('PLM002'!$K:$K,'PLM002'!$C:$C,AQ$4,'PLM002'!$F:$F,$B48))</f>
        <v/>
      </c>
      <c r="AS48" s="72" t="str">
        <f>IF(SUMIFS('PLM001-財務計算用'!$P:$P,'PLM001-財務計算用'!$J:$J,AS$4,'PLM001-財務計算用'!$A:$A,$B48)=0,"",SUMIFS('PLM001-財務計算用'!$P:$P,'PLM001-財務計算用'!$J:$J,AS$4,'PLM001-財務計算用'!$A:$A,$B48))</f>
        <v/>
      </c>
      <c r="AT48" s="71" t="str">
        <f>IF(SUMIFS('PLM002'!$K:$K,'PLM002'!$C:$C,AS$4,'PLM002'!$F:$F,$B48)=0,"",SUMIFS('PLM002'!$K:$K,'PLM002'!$C:$C,AS$4,'PLM002'!$F:$F,$B48))</f>
        <v/>
      </c>
      <c r="AU48" s="72" t="str">
        <f>IF(SUMIFS('PLM001-財務計算用'!$P:$P,'PLM001-財務計算用'!$J:$J,AU$4,'PLM001-財務計算用'!$A:$A,$B48)=0,"",SUMIFS('PLM001-財務計算用'!$P:$P,'PLM001-財務計算用'!$J:$J,AU$4,'PLM001-財務計算用'!$A:$A,$B48))</f>
        <v/>
      </c>
      <c r="AV48" s="71" t="str">
        <f>IF(SUMIFS('PLM002'!$K:$K,'PLM002'!$C:$C,AU$4,'PLM002'!$F:$F,$B48)=0,"",SUMIFS('PLM002'!$K:$K,'PLM002'!$C:$C,AU$4,'PLM002'!$F:$F,$B48))</f>
        <v/>
      </c>
      <c r="AW48" s="72" t="str">
        <f>IF(SUMIFS('PLM001-財務計算用'!$P:$P,'PLM001-財務計算用'!$J:$J,AW$4,'PLM001-財務計算用'!$A:$A,$B48)=0,"",SUMIFS('PLM001-財務計算用'!$P:$P,'PLM001-財務計算用'!$J:$J,AW$4,'PLM001-財務計算用'!$A:$A,$B48))</f>
        <v/>
      </c>
      <c r="AX48" s="71" t="str">
        <f>IF(SUMIFS('PLM002'!$K:$K,'PLM002'!$C:$C,AW$4,'PLM002'!$F:$F,$B48)=0,"",SUMIFS('PLM002'!$K:$K,'PLM002'!$C:$C,AW$4,'PLM002'!$F:$F,$B48))</f>
        <v/>
      </c>
      <c r="AY48" s="72" t="str">
        <f>IF(SUMIFS('PLM001-財務計算用'!$P:$P,'PLM001-財務計算用'!$J:$J,AY$4,'PLM001-財務計算用'!$A:$A,$B48)=0,"",SUMIFS('PLM001-財務計算用'!$P:$P,'PLM001-財務計算用'!$J:$J,AY$4,'PLM001-財務計算用'!$A:$A,$B48))</f>
        <v/>
      </c>
      <c r="AZ48" s="71" t="str">
        <f>IF(SUMIFS('PLM002'!$K:$K,'PLM002'!$C:$C,AY$4,'PLM002'!$F:$F,$B48)=0,"",SUMIFS('PLM002'!$K:$K,'PLM002'!$C:$C,AY$4,'PLM002'!$F:$F,$B48))</f>
        <v/>
      </c>
      <c r="BA48" s="72" t="str">
        <f>IF(SUMIFS('PLM001-財務計算用'!$P:$P,'PLM001-財務計算用'!$J:$J,BA$4,'PLM001-財務計算用'!$A:$A,$B48)=0,"",SUMIFS('PLM001-財務計算用'!$P:$P,'PLM001-財務計算用'!$J:$J,BA$4,'PLM001-財務計算用'!$A:$A,$B48))</f>
        <v/>
      </c>
      <c r="BB48" s="71" t="str">
        <f>IF(SUMIFS('PLM002'!$K:$K,'PLM002'!$C:$C,BA$4,'PLM002'!$F:$F,$B48)=0,"",SUMIFS('PLM002'!$K:$K,'PLM002'!$C:$C,BA$4,'PLM002'!$F:$F,$B48))</f>
        <v/>
      </c>
      <c r="BC48" s="72" t="str">
        <f>IF(SUMIFS('PLM001-財務計算用'!$P:$P,'PLM001-財務計算用'!$J:$J,BC$4,'PLM001-財務計算用'!$A:$A,$B48)=0,"",SUMIFS('PLM001-財務計算用'!$P:$P,'PLM001-財務計算用'!$J:$J,BC$4,'PLM001-財務計算用'!$A:$A,$B48))</f>
        <v/>
      </c>
      <c r="BD48" s="71" t="str">
        <f>IF(SUMIFS('PLM002'!$K:$K,'PLM002'!$C:$C,BC$4,'PLM002'!$F:$F,$B48)=0,"",SUMIFS('PLM002'!$K:$K,'PLM002'!$C:$C,BC$4,'PLM002'!$F:$F,$B48))</f>
        <v/>
      </c>
      <c r="BE48" s="72" t="str">
        <f>IF(SUMIFS('PLM001-財務計算用'!$P:$P,'PLM001-財務計算用'!$J:$J,BE$4,'PLM001-財務計算用'!$A:$A,$B48)=0,"",SUMIFS('PLM001-財務計算用'!$P:$P,'PLM001-財務計算用'!$J:$J,BE$4,'PLM001-財務計算用'!$A:$A,$B48))</f>
        <v/>
      </c>
      <c r="BF48" s="71" t="str">
        <f>IF(SUMIFS('PLM002'!$K:$K,'PLM002'!$C:$C,BE$4,'PLM002'!$F:$F,$B48)=0,"",SUMIFS('PLM002'!$K:$K,'PLM002'!$C:$C,BE$4,'PLM002'!$F:$F,$B48))</f>
        <v/>
      </c>
      <c r="BG48" s="72" t="str">
        <f>IF(SUMIFS('PLM001-財務計算用'!$P:$P,'PLM001-財務計算用'!$J:$J,BG$4,'PLM001-財務計算用'!$A:$A,$B48)=0,"",SUMIFS('PLM001-財務計算用'!$P:$P,'PLM001-財務計算用'!$J:$J,BG$4,'PLM001-財務計算用'!$A:$A,$B48))</f>
        <v/>
      </c>
      <c r="BH48" s="71" t="str">
        <f>IF(SUMIFS('PLM002'!$K:$K,'PLM002'!$C:$C,BG$4,'PLM002'!$F:$F,$B48)=0,"",SUMIFS('PLM002'!$K:$K,'PLM002'!$C:$C,BG$4,'PLM002'!$F:$F,$B48))</f>
        <v/>
      </c>
      <c r="BI48" s="72" t="str">
        <f>IF(SUMIFS('PLM001-財務計算用'!$P:$P,'PLM001-財務計算用'!$J:$J,BI$4,'PLM001-財務計算用'!$A:$A,$B48)=0,"",SUMIFS('PLM001-財務計算用'!$P:$P,'PLM001-財務計算用'!$J:$J,BI$4,'PLM001-財務計算用'!$A:$A,$B48))</f>
        <v/>
      </c>
      <c r="BJ48" s="71" t="str">
        <f>IF(SUMIFS('PLM002'!$K:$K,'PLM002'!$C:$C,BI$4,'PLM002'!$F:$F,$B48)=0,"",SUMIFS('PLM002'!$K:$K,'PLM002'!$C:$C,BI$4,'PLM002'!$F:$F,$B48))</f>
        <v/>
      </c>
      <c r="BK48" s="72" t="str">
        <f>IF(SUMIFS('PLM001-財務計算用'!$P:$P,'PLM001-財務計算用'!$J:$J,BK$4,'PLM001-財務計算用'!$A:$A,$B48)=0,"",SUMIFS('PLM001-財務計算用'!$P:$P,'PLM001-財務計算用'!$J:$J,BK$4,'PLM001-財務計算用'!$A:$A,$B48))</f>
        <v/>
      </c>
      <c r="BL48" s="71" t="str">
        <f>IF(SUMIFS('PLM002'!$K:$K,'PLM002'!$C:$C,BK$4,'PLM002'!$F:$F,$B48)=0,"",SUMIFS('PLM002'!$K:$K,'PLM002'!$C:$C,BK$4,'PLM002'!$F:$F,$B48))</f>
        <v/>
      </c>
      <c r="BM48" s="72" t="str">
        <f>IF(SUMIFS('PLM001-財務計算用'!$P:$P,'PLM001-財務計算用'!$J:$J,BM$4,'PLM001-財務計算用'!$A:$A,$B48)=0,"",SUMIFS('PLM001-財務計算用'!$P:$P,'PLM001-財務計算用'!$J:$J,BM$4,'PLM001-財務計算用'!$A:$A,$B48))</f>
        <v/>
      </c>
      <c r="BN48" s="71" t="str">
        <f>IF(SUMIFS('PLM002'!$K:$K,'PLM002'!$C:$C,BM$4,'PLM002'!$F:$F,$B48)=0,"",SUMIFS('PLM002'!$K:$K,'PLM002'!$C:$C,BM$4,'PLM002'!$F:$F,$B48))</f>
        <v/>
      </c>
      <c r="BO48" s="72" t="str">
        <f>IF(SUMIFS('PLM001-財務計算用'!$P:$P,'PLM001-財務計算用'!$J:$J,BO$4,'PLM001-財務計算用'!$A:$A,$B48)=0,"",SUMIFS('PLM001-財務計算用'!$P:$P,'PLM001-財務計算用'!$J:$J,BO$4,'PLM001-財務計算用'!$A:$A,$B48))</f>
        <v/>
      </c>
      <c r="BP48" s="71" t="str">
        <f>IF(SUMIFS('PLM002'!$K:$K,'PLM002'!$C:$C,BO$4,'PLM002'!$F:$F,$B48)=0,"",SUMIFS('PLM002'!$K:$K,'PLM002'!$C:$C,BO$4,'PLM002'!$F:$F,$B48))</f>
        <v/>
      </c>
      <c r="BQ48" s="72" t="str">
        <f>IF(SUMIFS('PLM001-財務計算用'!$P:$P,'PLM001-財務計算用'!$J:$J,BQ$4,'PLM001-財務計算用'!$A:$A,$B48)=0,"",SUMIFS('PLM001-財務計算用'!$P:$P,'PLM001-財務計算用'!$J:$J,BQ$4,'PLM001-財務計算用'!$A:$A,$B48))</f>
        <v/>
      </c>
      <c r="BR48" s="71" t="str">
        <f>IF(SUMIFS('PLM002'!$K:$K,'PLM002'!$C:$C,BQ$4,'PLM002'!$F:$F,$B48)=0,"",SUMIFS('PLM002'!$K:$K,'PLM002'!$C:$C,BQ$4,'PLM002'!$F:$F,$B48))</f>
        <v/>
      </c>
      <c r="BS48" s="72" t="str">
        <f>IF(SUMIFS('PLM001-財務計算用'!$P:$P,'PLM001-財務計算用'!$J:$J,BS$4,'PLM001-財務計算用'!$A:$A,$B48)=0,"",SUMIFS('PLM001-財務計算用'!$P:$P,'PLM001-財務計算用'!$J:$J,BS$4,'PLM001-財務計算用'!$A:$A,$B48))</f>
        <v/>
      </c>
      <c r="BT48" s="71" t="str">
        <f>IF(SUMIFS('PLM002'!$K:$K,'PLM002'!$C:$C,BS$4,'PLM002'!$F:$F,$B48)=0,"",SUMIFS('PLM002'!$K:$K,'PLM002'!$C:$C,BS$4,'PLM002'!$F:$F,$B48))</f>
        <v/>
      </c>
      <c r="BU48" s="72" t="str">
        <f>IF(SUMIFS('PLM001-財務計算用'!$P:$P,'PLM001-財務計算用'!$J:$J,BU$4,'PLM001-財務計算用'!$A:$A,$B48)=0,"",SUMIFS('PLM001-財務計算用'!$P:$P,'PLM001-財務計算用'!$J:$J,BU$4,'PLM001-財務計算用'!$A:$A,$B48))</f>
        <v/>
      </c>
      <c r="BV48" s="71" t="str">
        <f>IF(SUMIFS('PLM002'!$K:$K,'PLM002'!$C:$C,BU$4,'PLM002'!$F:$F,$B48)=0,"",SUMIFS('PLM002'!$K:$K,'PLM002'!$C:$C,BU$4,'PLM002'!$F:$F,$B48))</f>
        <v/>
      </c>
      <c r="BW48" s="72" t="str">
        <f>IF(SUMIFS('PLM001-財務計算用'!$P:$P,'PLM001-財務計算用'!$J:$J,BW$4,'PLM001-財務計算用'!$A:$A,$B48)=0,"",SUMIFS('PLM001-財務計算用'!$P:$P,'PLM001-財務計算用'!$J:$J,BW$4,'PLM001-財務計算用'!$A:$A,$B48))</f>
        <v/>
      </c>
      <c r="BX48" s="71" t="str">
        <f>IF(SUMIFS('PLM002'!$K:$K,'PLM002'!$C:$C,BW$4,'PLM002'!$F:$F,$B48)=0,"",SUMIFS('PLM002'!$K:$K,'PLM002'!$C:$C,BW$4,'PLM002'!$F:$F,$B48))</f>
        <v/>
      </c>
      <c r="BY48" s="72" t="str">
        <f>IF(SUMIFS('PLM001-財務計算用'!$P:$P,'PLM001-財務計算用'!$J:$J,BY$4,'PLM001-財務計算用'!$A:$A,$B48)=0,"",SUMIFS('PLM001-財務計算用'!$P:$P,'PLM001-財務計算用'!$J:$J,BY$4,'PLM001-財務計算用'!$A:$A,$B48))</f>
        <v/>
      </c>
      <c r="BZ48" s="71" t="str">
        <f>IF(SUMIFS('PLM002'!$K:$K,'PLM002'!$C:$C,BY$4,'PLM002'!$F:$F,$B48)=0,"",SUMIFS('PLM002'!$K:$K,'PLM002'!$C:$C,BY$4,'PLM002'!$F:$F,$B48))</f>
        <v/>
      </c>
      <c r="CA48" s="72" t="str">
        <f>IF(SUMIFS('PLM001-財務計算用'!$P:$P,'PLM001-財務計算用'!$J:$J,CA$4,'PLM001-財務計算用'!$A:$A,$B48)=0,"",SUMIFS('PLM001-財務計算用'!$P:$P,'PLM001-財務計算用'!$J:$J,CA$4,'PLM001-財務計算用'!$A:$A,$B48))</f>
        <v/>
      </c>
      <c r="CB48" s="71" t="str">
        <f>IF(SUMIFS('PLM002'!$K:$K,'PLM002'!$C:$C,CA$4,'PLM002'!$F:$F,$B48)=0,"",SUMIFS('PLM002'!$K:$K,'PLM002'!$C:$C,CA$4,'PLM002'!$F:$F,$B48))</f>
        <v/>
      </c>
      <c r="CC48" s="72" t="str">
        <f>IF(SUMIFS('PLM001-財務計算用'!$P:$P,'PLM001-財務計算用'!$J:$J,CC$4,'PLM001-財務計算用'!$A:$A,$B48)=0,"",SUMIFS('PLM001-財務計算用'!$P:$P,'PLM001-財務計算用'!$J:$J,CC$4,'PLM001-財務計算用'!$A:$A,$B48))</f>
        <v/>
      </c>
      <c r="CD48" s="71" t="str">
        <f>IF(SUMIFS('PLM002'!$K:$K,'PLM002'!$C:$C,CC$4,'PLM002'!$F:$F,$B48)=0,"",SUMIFS('PLM002'!$K:$K,'PLM002'!$C:$C,CC$4,'PLM002'!$F:$F,$B48))</f>
        <v/>
      </c>
      <c r="CE48" s="72" t="str">
        <f>IF(SUMIFS('PLM001-財務計算用'!$P:$P,'PLM001-財務計算用'!$J:$J,CE$4,'PLM001-財務計算用'!$A:$A,$B48)=0,"",SUMIFS('PLM001-財務計算用'!$P:$P,'PLM001-財務計算用'!$J:$J,CE$4,'PLM001-財務計算用'!$A:$A,$B48))</f>
        <v/>
      </c>
      <c r="CF48" s="71" t="str">
        <f>IF(SUMIFS('PLM002'!$K:$K,'PLM002'!$C:$C,CE$4,'PLM002'!$F:$F,$B48)=0,"",SUMIFS('PLM002'!$K:$K,'PLM002'!$C:$C,CE$4,'PLM002'!$F:$F,$B48))</f>
        <v/>
      </c>
      <c r="CG48" s="72" t="str">
        <f>IF(SUMIFS('PLM001-財務計算用'!$P:$P,'PLM001-財務計算用'!$J:$J,CG$4,'PLM001-財務計算用'!$A:$A,$B48)=0,"",SUMIFS('PLM001-財務計算用'!$P:$P,'PLM001-財務計算用'!$J:$J,CG$4,'PLM001-財務計算用'!$A:$A,$B48))</f>
        <v/>
      </c>
      <c r="CH48" s="71" t="str">
        <f>IF(SUMIFS('PLM002'!$K:$K,'PLM002'!$C:$C,CG$4,'PLM002'!$F:$F,$B48)=0,"",SUMIFS('PLM002'!$K:$K,'PLM002'!$C:$C,CG$4,'PLM002'!$F:$F,$B48))</f>
        <v/>
      </c>
      <c r="CI48" s="72" t="str">
        <f>IF(SUMIFS('PLM001-財務計算用'!$P:$P,'PLM001-財務計算用'!$J:$J,CI$4,'PLM001-財務計算用'!$A:$A,$B48)=0,"",SUMIFS('PLM001-財務計算用'!$P:$P,'PLM001-財務計算用'!$J:$J,CI$4,'PLM001-財務計算用'!$A:$A,$B48))</f>
        <v/>
      </c>
      <c r="CJ48" s="71" t="str">
        <f>IF(SUMIFS('PLM002'!$K:$K,'PLM002'!$C:$C,CI$4,'PLM002'!$F:$F,$B48)=0,"",SUMIFS('PLM002'!$K:$K,'PLM002'!$C:$C,CI$4,'PLM002'!$F:$F,$B48))</f>
        <v/>
      </c>
      <c r="CK48" s="72" t="str">
        <f>IF(SUMIFS('PLM001-財務計算用'!$P:$P,'PLM001-財務計算用'!$J:$J,CK$4,'PLM001-財務計算用'!$A:$A,$B48)=0,"",SUMIFS('PLM001-財務計算用'!$P:$P,'PLM001-財務計算用'!$J:$J,CK$4,'PLM001-財務計算用'!$A:$A,$B48))</f>
        <v/>
      </c>
      <c r="CL48" s="71" t="str">
        <f>IF(SUMIFS('PLM002'!$K:$K,'PLM002'!$C:$C,CK$4,'PLM002'!$F:$F,$B48)=0,"",SUMIFS('PLM002'!$K:$K,'PLM002'!$C:$C,CK$4,'PLM002'!$F:$F,$B48))</f>
        <v/>
      </c>
      <c r="CM48" s="72" t="str">
        <f>IF(SUMIFS('PLM001-財務計算用'!$P:$P,'PLM001-財務計算用'!$J:$J,CM$4,'PLM001-財務計算用'!$A:$A,$B48)=0,"",SUMIFS('PLM001-財務計算用'!$P:$P,'PLM001-財務計算用'!$J:$J,CM$4,'PLM001-財務計算用'!$A:$A,$B48))</f>
        <v/>
      </c>
      <c r="CN48" s="71" t="str">
        <f>IF(SUMIFS('PLM002'!$K:$K,'PLM002'!$C:$C,CM$4,'PLM002'!$F:$F,$B48)=0,"",SUMIFS('PLM002'!$K:$K,'PLM002'!$C:$C,CM$4,'PLM002'!$F:$F,$B48))</f>
        <v/>
      </c>
      <c r="CO48" s="72" t="str">
        <f>IF(SUMIFS('PLM001-財務計算用'!$P:$P,'PLM001-財務計算用'!$J:$J,CO$4,'PLM001-財務計算用'!$A:$A,$B48)=0,"",SUMIFS('PLM001-財務計算用'!$P:$P,'PLM001-財務計算用'!$J:$J,CO$4,'PLM001-財務計算用'!$A:$A,$B48))</f>
        <v/>
      </c>
      <c r="CP48" s="71" t="str">
        <f>IF(SUMIFS('PLM002'!$K:$K,'PLM002'!$C:$C,CO$4,'PLM002'!$F:$F,$B48)=0,"",SUMIFS('PLM002'!$K:$K,'PLM002'!$C:$C,CO$4,'PLM002'!$F:$F,$B48))</f>
        <v/>
      </c>
      <c r="CQ48" s="72" t="str">
        <f>IF(SUMIFS('PLM001-財務計算用'!$P:$P,'PLM001-財務計算用'!$J:$J,CQ$4,'PLM001-財務計算用'!$A:$A,$B48)=0,"",SUMIFS('PLM001-財務計算用'!$P:$P,'PLM001-財務計算用'!$J:$J,CQ$4,'PLM001-財務計算用'!$A:$A,$B48))</f>
        <v/>
      </c>
      <c r="CR48" s="71" t="str">
        <f>IF(SUMIFS('PLM002'!$K:$K,'PLM002'!$C:$C,CQ$4,'PLM002'!$F:$F,$B48)=0,"",SUMIFS('PLM002'!$K:$K,'PLM002'!$C:$C,CQ$4,'PLM002'!$F:$F,$B48))</f>
        <v/>
      </c>
      <c r="CS48" s="72" t="str">
        <f>IF(SUMIFS('PLM001-財務計算用'!$P:$P,'PLM001-財務計算用'!$J:$J,CS$4,'PLM001-財務計算用'!$A:$A,$B48)=0,"",SUMIFS('PLM001-財務計算用'!$P:$P,'PLM001-財務計算用'!$J:$J,CS$4,'PLM001-財務計算用'!$A:$A,$B48))</f>
        <v/>
      </c>
      <c r="CT48" s="71" t="str">
        <f>IF(SUMIFS('PLM002'!$K:$K,'PLM002'!$C:$C,CS$4,'PLM002'!$F:$F,$B48)=0,"",SUMIFS('PLM002'!$K:$K,'PLM002'!$C:$C,CS$4,'PLM002'!$F:$F,$B48))</f>
        <v/>
      </c>
      <c r="CU48" s="72" t="str">
        <f>IF(SUMIFS('PLM001-財務計算用'!$P:$P,'PLM001-財務計算用'!$J:$J,CU$4,'PLM001-財務計算用'!$A:$A,$B48)=0,"",SUMIFS('PLM001-財務計算用'!$P:$P,'PLM001-財務計算用'!$J:$J,CU$4,'PLM001-財務計算用'!$A:$A,$B48))</f>
        <v/>
      </c>
      <c r="CV48" s="71" t="str">
        <f>IF(SUMIFS('PLM002'!$K:$K,'PLM002'!$C:$C,CU$4,'PLM002'!$F:$F,$B48)=0,"",SUMIFS('PLM002'!$K:$K,'PLM002'!$C:$C,CU$4,'PLM002'!$F:$F,$B48))</f>
        <v/>
      </c>
      <c r="CW48" s="72" t="str">
        <f>IF(SUMIFS('PLM001-財務計算用'!$P:$P,'PLM001-財務計算用'!$J:$J,CW$4,'PLM001-財務計算用'!$A:$A,$B48)=0,"",SUMIFS('PLM001-財務計算用'!$P:$P,'PLM001-財務計算用'!$J:$J,CW$4,'PLM001-財務計算用'!$A:$A,$B48))</f>
        <v/>
      </c>
      <c r="CX48" s="71" t="str">
        <f>IF(SUMIFS('PLM002'!$K:$K,'PLM002'!$C:$C,CW$4,'PLM002'!$F:$F,$B48)=0,"",SUMIFS('PLM002'!$K:$K,'PLM002'!$C:$C,CW$4,'PLM002'!$F:$F,$B48))</f>
        <v/>
      </c>
      <c r="CY48" s="72" t="str">
        <f>IF(SUMIFS('PLM001-財務計算用'!$P:$P,'PLM001-財務計算用'!$J:$J,CY$4,'PLM001-財務計算用'!$A:$A,$B48)=0,"",SUMIFS('PLM001-財務計算用'!$P:$P,'PLM001-財務計算用'!$J:$J,CY$4,'PLM001-財務計算用'!$A:$A,$B48))</f>
        <v/>
      </c>
      <c r="CZ48" s="71" t="str">
        <f>IF(SUMIFS('PLM002'!$K:$K,'PLM002'!$C:$C,CY$4,'PLM002'!$F:$F,$B48)=0,"",SUMIFS('PLM002'!$K:$K,'PLM002'!$C:$C,CY$4,'PLM002'!$F:$F,$B48))</f>
        <v/>
      </c>
      <c r="DA48" s="72" t="str">
        <f>IF(SUMIFS('PLM001-財務計算用'!$P:$P,'PLM001-財務計算用'!$J:$J,DA$4,'PLM001-財務計算用'!$A:$A,$B48)=0,"",SUMIFS('PLM001-財務計算用'!$P:$P,'PLM001-財務計算用'!$J:$J,DA$4,'PLM001-財務計算用'!$A:$A,$B48))</f>
        <v/>
      </c>
      <c r="DB48" s="71" t="str">
        <f>IF(SUMIFS('PLM002'!$K:$K,'PLM002'!$C:$C,DA$4,'PLM002'!$F:$F,$B48)=0,"",SUMIFS('PLM002'!$K:$K,'PLM002'!$C:$C,DA$4,'PLM002'!$F:$F,$B48))</f>
        <v/>
      </c>
      <c r="DC48" s="72" t="str">
        <f>IF(SUMIFS('PLM001-財務計算用'!$P:$P,'PLM001-財務計算用'!$J:$J,DC$4,'PLM001-財務計算用'!$A:$A,$B48)=0,"",SUMIFS('PLM001-財務計算用'!$P:$P,'PLM001-財務計算用'!$J:$J,DC$4,'PLM001-財務計算用'!$A:$A,$B48))</f>
        <v/>
      </c>
      <c r="DD48" s="71" t="str">
        <f>IF(SUMIFS('PLM002'!$K:$K,'PLM002'!$C:$C,DC$4,'PLM002'!$F:$F,$B48)=0,"",SUMIFS('PLM002'!$K:$K,'PLM002'!$C:$C,DC$4,'PLM002'!$F:$F,$B48))</f>
        <v/>
      </c>
      <c r="DE48" s="72" t="str">
        <f>IF(SUMIFS('PLM001-財務計算用'!$P:$P,'PLM001-財務計算用'!$J:$J,DE$4,'PLM001-財務計算用'!$A:$A,$B48)=0,"",SUMIFS('PLM001-財務計算用'!$P:$P,'PLM001-財務計算用'!$J:$J,DE$4,'PLM001-財務計算用'!$A:$A,$B48))</f>
        <v/>
      </c>
      <c r="DF48" s="71" t="str">
        <f>IF(SUMIFS('PLM002'!$K:$K,'PLM002'!$C:$C,DE$4,'PLM002'!$F:$F,$B48)=0,"",SUMIFS('PLM002'!$K:$K,'PLM002'!$C:$C,DE$4,'PLM002'!$F:$F,$B48))</f>
        <v/>
      </c>
      <c r="DG48" s="72" t="str">
        <f>IF(SUMIFS('PLM001-財務計算用'!$P:$P,'PLM001-財務計算用'!$J:$J,DG$4,'PLM001-財務計算用'!$A:$A,$B48)=0,"",SUMIFS('PLM001-財務計算用'!$P:$P,'PLM001-財務計算用'!$J:$J,DG$4,'PLM001-財務計算用'!$A:$A,$B48))</f>
        <v/>
      </c>
      <c r="DH48" s="71" t="str">
        <f>IF(SUMIFS('PLM002'!$K:$K,'PLM002'!$C:$C,DG$4,'PLM002'!$F:$F,$B48)=0,"",SUMIFS('PLM002'!$K:$K,'PLM002'!$C:$C,DG$4,'PLM002'!$F:$F,$B48))</f>
        <v/>
      </c>
      <c r="DI48" s="72" t="str">
        <f>IF(SUMIFS('PLM001-財務計算用'!$P:$P,'PLM001-財務計算用'!$J:$J,DI$4,'PLM001-財務計算用'!$A:$A,$B48)=0,"",SUMIFS('PLM001-財務計算用'!$P:$P,'PLM001-財務計算用'!$J:$J,DI$4,'PLM001-財務計算用'!$A:$A,$B48))</f>
        <v/>
      </c>
      <c r="DJ48" s="71" t="str">
        <f>IF(SUMIFS('PLM002'!$K:$K,'PLM002'!$C:$C,DI$4,'PLM002'!$F:$F,$B48)=0,"",SUMIFS('PLM002'!$K:$K,'PLM002'!$C:$C,DI$4,'PLM002'!$F:$F,$B48))</f>
        <v/>
      </c>
      <c r="DK48" s="72" t="str">
        <f>IF(SUMIFS('PLM001-財務計算用'!$P:$P,'PLM001-財務計算用'!$J:$J,DK$4,'PLM001-財務計算用'!$A:$A,$B48)=0,"",SUMIFS('PLM001-財務計算用'!$P:$P,'PLM001-財務計算用'!$J:$J,DK$4,'PLM001-財務計算用'!$A:$A,$B48))</f>
        <v/>
      </c>
      <c r="DL48" s="71" t="str">
        <f>IF(SUMIFS('PLM002'!$K:$K,'PLM002'!$C:$C,DK$4,'PLM002'!$F:$F,$B48)=0,"",SUMIFS('PLM002'!$K:$K,'PLM002'!$C:$C,DK$4,'PLM002'!$F:$F,$B48))</f>
        <v/>
      </c>
      <c r="DM48" s="72" t="str">
        <f>IF(SUMIFS('PLM001-財務計算用'!$P:$P,'PLM001-財務計算用'!$J:$J,DM$4,'PLM001-財務計算用'!$A:$A,$B48)=0,"",SUMIFS('PLM001-財務計算用'!$P:$P,'PLM001-財務計算用'!$J:$J,DM$4,'PLM001-財務計算用'!$A:$A,$B48))</f>
        <v/>
      </c>
      <c r="DN48" s="71" t="str">
        <f>IF(SUMIFS('PLM002'!$K:$K,'PLM002'!$C:$C,DM$4,'PLM002'!$F:$F,$B48)=0,"",SUMIFS('PLM002'!$K:$K,'PLM002'!$C:$C,DM$4,'PLM002'!$F:$F,$B48))</f>
        <v/>
      </c>
      <c r="DO48" s="72" t="str">
        <f>IF(SUMIFS('PLM001-財務計算用'!$P:$P,'PLM001-財務計算用'!$J:$J,DO$4,'PLM001-財務計算用'!$A:$A,$B48)=0,"",SUMIFS('PLM001-財務計算用'!$P:$P,'PLM001-財務計算用'!$J:$J,DO$4,'PLM001-財務計算用'!$A:$A,$B48))</f>
        <v/>
      </c>
      <c r="DP48" s="71" t="str">
        <f>IF(SUMIFS('PLM002'!$K:$K,'PLM002'!$C:$C,DO$4,'PLM002'!$F:$F,$B48)=0,"",SUMIFS('PLM002'!$K:$K,'PLM002'!$C:$C,DO$4,'PLM002'!$F:$F,$B48))</f>
        <v/>
      </c>
      <c r="DQ48" s="72" t="str">
        <f>IF(SUMIFS('PLM001-財務計算用'!$P:$P,'PLM001-財務計算用'!$J:$J,DQ$4,'PLM001-財務計算用'!$A:$A,$B48)=0,"",SUMIFS('PLM001-財務計算用'!$P:$P,'PLM001-財務計算用'!$J:$J,DQ$4,'PLM001-財務計算用'!$A:$A,$B48))</f>
        <v/>
      </c>
      <c r="DR48" s="71" t="str">
        <f>IF(SUMIFS('PLM002'!$K:$K,'PLM002'!$C:$C,DQ$4,'PLM002'!$F:$F,$B48)=0,"",SUMIFS('PLM002'!$K:$K,'PLM002'!$C:$C,DQ$4,'PLM002'!$F:$F,$B48))</f>
        <v/>
      </c>
      <c r="DS48" s="72" t="str">
        <f>IF(SUMIFS('PLM001-財務計算用'!$P:$P,'PLM001-財務計算用'!$J:$J,DS$4,'PLM001-財務計算用'!$A:$A,$B48)=0,"",SUMIFS('PLM001-財務計算用'!$P:$P,'PLM001-財務計算用'!$J:$J,DS$4,'PLM001-財務計算用'!$A:$A,$B48))</f>
        <v/>
      </c>
      <c r="DT48" s="71" t="str">
        <f>IF(SUMIFS('PLM002'!$K:$K,'PLM002'!$C:$C,DS$4,'PLM002'!$F:$F,$B48)=0,"",SUMIFS('PLM002'!$K:$K,'PLM002'!$C:$C,DS$4,'PLM002'!$F:$F,$B48))</f>
        <v/>
      </c>
      <c r="DU48" s="72" t="str">
        <f>IF(SUMIFS('PLM001-財務計算用'!$P:$P,'PLM001-財務計算用'!$J:$J,DU$4,'PLM001-財務計算用'!$A:$A,$B48)=0,"",SUMIFS('PLM001-財務計算用'!$P:$P,'PLM001-財務計算用'!$J:$J,DU$4,'PLM001-財務計算用'!$A:$A,$B48))</f>
        <v/>
      </c>
      <c r="DV48" s="71" t="str">
        <f>IF(SUMIFS('PLM002'!$K:$K,'PLM002'!$C:$C,DU$4,'PLM002'!$F:$F,$B48)=0,"",SUMIFS('PLM002'!$K:$K,'PLM002'!$C:$C,DU$4,'PLM002'!$F:$F,$B48))</f>
        <v/>
      </c>
      <c r="DW48" s="72" t="str">
        <f>IF(SUMIFS('PLM001-財務計算用'!$P:$P,'PLM001-財務計算用'!$J:$J,DW$4,'PLM001-財務計算用'!$A:$A,$B48)=0,"",SUMIFS('PLM001-財務計算用'!$P:$P,'PLM001-財務計算用'!$J:$J,DW$4,'PLM001-財務計算用'!$A:$A,$B48))</f>
        <v/>
      </c>
      <c r="DX48" s="71" t="str">
        <f>IF(SUMIFS('PLM002'!$K:$K,'PLM002'!$C:$C,DW$4,'PLM002'!$F:$F,$B48)=0,"",SUMIFS('PLM002'!$K:$K,'PLM002'!$C:$C,DW$4,'PLM002'!$F:$F,$B48))</f>
        <v/>
      </c>
      <c r="DY48" s="72" t="str">
        <f>IF(SUMIFS('PLM001-財務計算用'!$P:$P,'PLM001-財務計算用'!$J:$J,DY$4,'PLM001-財務計算用'!$A:$A,$B48)=0,"",SUMIFS('PLM001-財務計算用'!$P:$P,'PLM001-財務計算用'!$J:$J,DY$4,'PLM001-財務計算用'!$A:$A,$B48))</f>
        <v/>
      </c>
      <c r="DZ48" s="71" t="str">
        <f>IF(SUMIFS('PLM002'!$K:$K,'PLM002'!$C:$C,DY$4,'PLM002'!$F:$F,$B48)=0,"",SUMIFS('PLM002'!$K:$K,'PLM002'!$C:$C,DY$4,'PLM002'!$F:$F,$B48))</f>
        <v/>
      </c>
      <c r="EA48" s="72" t="str">
        <f>IF(SUMIFS('PLM001-財務計算用'!$P:$P,'PLM001-財務計算用'!$J:$J,EA$4,'PLM001-財務計算用'!$A:$A,$B48)=0,"",SUMIFS('PLM001-財務計算用'!$P:$P,'PLM001-財務計算用'!$J:$J,EA$4,'PLM001-財務計算用'!$A:$A,$B48))</f>
        <v/>
      </c>
      <c r="EB48" s="71" t="str">
        <f>IF(SUMIFS('PLM002'!$K:$K,'PLM002'!$C:$C,EA$4,'PLM002'!$F:$F,$B48)=0,"",SUMIFS('PLM002'!$K:$K,'PLM002'!$C:$C,EA$4,'PLM002'!$F:$F,$B48))</f>
        <v/>
      </c>
      <c r="EC48" s="72" t="str">
        <f>IF(SUMIFS('PLM001-財務計算用'!$P:$P,'PLM001-財務計算用'!$J:$J,EC$4,'PLM001-財務計算用'!$A:$A,$B48)=0,"",SUMIFS('PLM001-財務計算用'!$P:$P,'PLM001-財務計算用'!$J:$J,EC$4,'PLM001-財務計算用'!$A:$A,$B48))</f>
        <v/>
      </c>
      <c r="ED48" s="71" t="str">
        <f>IF(SUMIFS('PLM002'!$K:$K,'PLM002'!$C:$C,EC$4,'PLM002'!$F:$F,$B48)=0,"",SUMIFS('PLM002'!$K:$K,'PLM002'!$C:$C,EC$4,'PLM002'!$F:$F,$B48))</f>
        <v/>
      </c>
    </row>
    <row r="49" spans="1:134" ht="13.5">
      <c r="A49" s="96">
        <f>'PLM014'!A50</f>
        <v>0</v>
      </c>
      <c r="B49" s="178"/>
      <c r="C49" s="131">
        <f>'PLM014'!C50</f>
        <v>0</v>
      </c>
      <c r="D49" s="211" t="str">
        <f t="shared" si="14"/>
        <v>()  0</v>
      </c>
      <c r="E49" s="97">
        <f>'PLM014'!E50</f>
        <v>0</v>
      </c>
      <c r="F49" s="97">
        <f>'PLM014'!F50</f>
        <v>0</v>
      </c>
      <c r="G49" s="97">
        <f>'PLM014'!G50</f>
        <v>0</v>
      </c>
      <c r="H49" s="98">
        <f>'PLM014'!H50</f>
        <v>0</v>
      </c>
      <c r="I49" s="98">
        <f>'PLM014'!I50</f>
        <v>0</v>
      </c>
      <c r="J49" s="99">
        <f t="shared" si="7"/>
        <v>0</v>
      </c>
      <c r="K49" s="213"/>
      <c r="L49" s="213"/>
      <c r="M49" s="98">
        <f>IF(ISERROR('PLM014'!L50),"",('PLM014'!L50))</f>
        <v>0</v>
      </c>
      <c r="N49" s="237" t="str">
        <f>IF(IF(ISERROR('PLM014'!N50),"",('PLM014'!N50))=0,"",IF(ISERROR('PLM014'!N50),"",('PLM014'!N50)))</f>
        <v/>
      </c>
      <c r="O49" s="99" t="str">
        <f t="shared" si="0"/>
        <v/>
      </c>
      <c r="P49" s="98">
        <f t="shared" ca="1" si="1"/>
        <v>46044</v>
      </c>
      <c r="Q49" s="99">
        <f t="shared" ca="1" si="2"/>
        <v>46044</v>
      </c>
      <c r="R49" s="100">
        <f>'PLM014'!Q50/100</f>
        <v>0</v>
      </c>
      <c r="S49" s="139" t="str">
        <f t="shared" ca="1" si="3"/>
        <v/>
      </c>
      <c r="U49" s="101" t="str">
        <f t="shared" si="12"/>
        <v>未登入</v>
      </c>
      <c r="V49" s="101">
        <f t="shared" si="13"/>
        <v>0</v>
      </c>
      <c r="W49" s="101" t="str">
        <f>IF(SUMIFS('PLM001-財務計算用'!$P:$P,'PLM001-財務計算用'!$A:$A,B49)=0,"未登入",SUMIFS('PLM001-財務計算用'!$P:$P,'PLM001-財務計算用'!$A:$A,B49))</f>
        <v>未登入</v>
      </c>
      <c r="X49" s="101">
        <f>SUMIFS('PLM002'!$K:$K,'PLM002'!$F:$F,$B49)</f>
        <v>0</v>
      </c>
      <c r="Y49" s="72" t="str">
        <f>IF(SUMIFS('PLM001-財務計算用'!$P:$P,'PLM001-財務計算用'!$J:$J,Y$4,'PLM001-財務計算用'!$A:$A,$B49)=0,"",SUMIFS('PLM001-財務計算用'!$P:$P,'PLM001-財務計算用'!$J:$J,Y$4,'PLM001-財務計算用'!$A:$A,$B49))</f>
        <v/>
      </c>
      <c r="Z49" s="71" t="str">
        <f>IF(SUMIFS('PLM002'!$K:$K,'PLM002'!$C:$C,Y$4,'PLM002'!$F:$F,$B49)=0,"",SUMIFS('PLM002'!$K:$K,'PLM002'!$C:$C,Y$4,'PLM002'!$F:$F,$B49))</f>
        <v/>
      </c>
      <c r="AA49" s="72" t="str">
        <f>IF(SUMIFS('PLM001-財務計算用'!$P:$P,'PLM001-財務計算用'!$J:$J,AA$4,'PLM001-財務計算用'!$A:$A,$B49)=0,"",SUMIFS('PLM001-財務計算用'!$P:$P,'PLM001-財務計算用'!$J:$J,AA$4,'PLM001-財務計算用'!$A:$A,$B49))</f>
        <v/>
      </c>
      <c r="AB49" s="71" t="str">
        <f>IF(SUMIFS('PLM002'!$K:$K,'PLM002'!$C:$C,AA$4,'PLM002'!$F:$F,$B49)=0,"",SUMIFS('PLM002'!$K:$K,'PLM002'!$C:$C,AA$4,'PLM002'!$F:$F,$B49))</f>
        <v/>
      </c>
      <c r="AC49" s="72" t="str">
        <f>IF(SUMIFS('PLM001-財務計算用'!$P:$P,'PLM001-財務計算用'!$J:$J,AC$4,'PLM001-財務計算用'!$A:$A,$B49)=0,"",SUMIFS('PLM001-財務計算用'!$P:$P,'PLM001-財務計算用'!$J:$J,AC$4,'PLM001-財務計算用'!$A:$A,$B49))</f>
        <v/>
      </c>
      <c r="AD49" s="71" t="str">
        <f>IF(SUMIFS('PLM002'!$K:$K,'PLM002'!$C:$C,AC$4,'PLM002'!$F:$F,$B49)=0,"",SUMIFS('PLM002'!$K:$K,'PLM002'!$C:$C,AC$4,'PLM002'!$F:$F,$B49))</f>
        <v/>
      </c>
      <c r="AE49" s="72" t="str">
        <f>IF(SUMIFS('PLM001-財務計算用'!$P:$P,'PLM001-財務計算用'!$J:$J,AE$4,'PLM001-財務計算用'!$A:$A,$B49)=0,"",SUMIFS('PLM001-財務計算用'!$P:$P,'PLM001-財務計算用'!$J:$J,AE$4,'PLM001-財務計算用'!$A:$A,$B49))</f>
        <v/>
      </c>
      <c r="AF49" s="71" t="str">
        <f>IF(SUMIFS('PLM002'!$K:$K,'PLM002'!$C:$C,AE$4,'PLM002'!$F:$F,$B49)=0,"",SUMIFS('PLM002'!$K:$K,'PLM002'!$C:$C,AE$4,'PLM002'!$F:$F,$B49))</f>
        <v/>
      </c>
      <c r="AG49" s="72" t="str">
        <f>IF(SUMIFS('PLM001-財務計算用'!$P:$P,'PLM001-財務計算用'!$J:$J,AG$4,'PLM001-財務計算用'!$A:$A,$B49)=0,"",SUMIFS('PLM001-財務計算用'!$P:$P,'PLM001-財務計算用'!$J:$J,AG$4,'PLM001-財務計算用'!$A:$A,$B49))</f>
        <v/>
      </c>
      <c r="AH49" s="71" t="str">
        <f>IF(SUMIFS('PLM002'!$K:$K,'PLM002'!$C:$C,AG$4,'PLM002'!$F:$F,$B49)=0,"",SUMIFS('PLM002'!$K:$K,'PLM002'!$C:$C,AG$4,'PLM002'!$F:$F,$B49))</f>
        <v/>
      </c>
      <c r="AI49" s="72" t="str">
        <f>IF(SUMIFS('PLM001-財務計算用'!$P:$P,'PLM001-財務計算用'!$J:$J,AI$4,'PLM001-財務計算用'!$A:$A,$B49)=0,"",SUMIFS('PLM001-財務計算用'!$P:$P,'PLM001-財務計算用'!$J:$J,AI$4,'PLM001-財務計算用'!$A:$A,$B49))</f>
        <v/>
      </c>
      <c r="AJ49" s="71" t="str">
        <f>IF(SUMIFS('PLM002'!$K:$K,'PLM002'!$C:$C,AI$4,'PLM002'!$F:$F,$B49)=0,"",SUMIFS('PLM002'!$K:$K,'PLM002'!$C:$C,AI$4,'PLM002'!$F:$F,$B49))</f>
        <v/>
      </c>
      <c r="AK49" s="72" t="str">
        <f>IF(SUMIFS('PLM001-財務計算用'!$P:$P,'PLM001-財務計算用'!$J:$J,AK$4,'PLM001-財務計算用'!$A:$A,$B49)=0,"",SUMIFS('PLM001-財務計算用'!$P:$P,'PLM001-財務計算用'!$J:$J,AK$4,'PLM001-財務計算用'!$A:$A,$B49))</f>
        <v/>
      </c>
      <c r="AL49" s="71" t="str">
        <f>IF(SUMIFS('PLM002'!$K:$K,'PLM002'!$C:$C,AK$4,'PLM002'!$F:$F,$B49)=0,"",SUMIFS('PLM002'!$K:$K,'PLM002'!$C:$C,AK$4,'PLM002'!$F:$F,$B49))</f>
        <v/>
      </c>
      <c r="AM49" s="72" t="str">
        <f>IF(SUMIFS('PLM001-財務計算用'!$P:$P,'PLM001-財務計算用'!$J:$J,AM$4,'PLM001-財務計算用'!$A:$A,$B49)=0,"",SUMIFS('PLM001-財務計算用'!$P:$P,'PLM001-財務計算用'!$J:$J,AM$4,'PLM001-財務計算用'!$A:$A,$B49))</f>
        <v/>
      </c>
      <c r="AN49" s="71" t="str">
        <f>IF(SUMIFS('PLM002'!$K:$K,'PLM002'!$C:$C,AM$4,'PLM002'!$F:$F,$B49)=0,"",SUMIFS('PLM002'!$K:$K,'PLM002'!$C:$C,AM$4,'PLM002'!$F:$F,$B49))</f>
        <v/>
      </c>
      <c r="AO49" s="72" t="str">
        <f>IF(SUMIFS('PLM001-財務計算用'!$P:$P,'PLM001-財務計算用'!$J:$J,AO$4,'PLM001-財務計算用'!$A:$A,$B49)=0,"",SUMIFS('PLM001-財務計算用'!$P:$P,'PLM001-財務計算用'!$J:$J,AO$4,'PLM001-財務計算用'!$A:$A,$B49))</f>
        <v/>
      </c>
      <c r="AP49" s="71" t="str">
        <f>IF(SUMIFS('PLM002'!$K:$K,'PLM002'!$C:$C,AO$4,'PLM002'!$F:$F,$B49)=0,"",SUMIFS('PLM002'!$K:$K,'PLM002'!$C:$C,AO$4,'PLM002'!$F:$F,$B49))</f>
        <v/>
      </c>
      <c r="AQ49" s="72" t="str">
        <f>IF(SUMIFS('PLM001-財務計算用'!$P:$P,'PLM001-財務計算用'!$J:$J,AQ$4,'PLM001-財務計算用'!$A:$A,$B49)=0,"",SUMIFS('PLM001-財務計算用'!$P:$P,'PLM001-財務計算用'!$J:$J,AQ$4,'PLM001-財務計算用'!$A:$A,$B49))</f>
        <v/>
      </c>
      <c r="AR49" s="71" t="str">
        <f>IF(SUMIFS('PLM002'!$K:$K,'PLM002'!$C:$C,AQ$4,'PLM002'!$F:$F,$B49)=0,"",SUMIFS('PLM002'!$K:$K,'PLM002'!$C:$C,AQ$4,'PLM002'!$F:$F,$B49))</f>
        <v/>
      </c>
      <c r="AS49" s="72" t="str">
        <f>IF(SUMIFS('PLM001-財務計算用'!$P:$P,'PLM001-財務計算用'!$J:$J,AS$4,'PLM001-財務計算用'!$A:$A,$B49)=0,"",SUMIFS('PLM001-財務計算用'!$P:$P,'PLM001-財務計算用'!$J:$J,AS$4,'PLM001-財務計算用'!$A:$A,$B49))</f>
        <v/>
      </c>
      <c r="AT49" s="71" t="str">
        <f>IF(SUMIFS('PLM002'!$K:$K,'PLM002'!$C:$C,AS$4,'PLM002'!$F:$F,$B49)=0,"",SUMIFS('PLM002'!$K:$K,'PLM002'!$C:$C,AS$4,'PLM002'!$F:$F,$B49))</f>
        <v/>
      </c>
      <c r="AU49" s="72" t="str">
        <f>IF(SUMIFS('PLM001-財務計算用'!$P:$P,'PLM001-財務計算用'!$J:$J,AU$4,'PLM001-財務計算用'!$A:$A,$B49)=0,"",SUMIFS('PLM001-財務計算用'!$P:$P,'PLM001-財務計算用'!$J:$J,AU$4,'PLM001-財務計算用'!$A:$A,$B49))</f>
        <v/>
      </c>
      <c r="AV49" s="71" t="str">
        <f>IF(SUMIFS('PLM002'!$K:$K,'PLM002'!$C:$C,AU$4,'PLM002'!$F:$F,$B49)=0,"",SUMIFS('PLM002'!$K:$K,'PLM002'!$C:$C,AU$4,'PLM002'!$F:$F,$B49))</f>
        <v/>
      </c>
      <c r="AW49" s="72" t="str">
        <f>IF(SUMIFS('PLM001-財務計算用'!$P:$P,'PLM001-財務計算用'!$J:$J,AW$4,'PLM001-財務計算用'!$A:$A,$B49)=0,"",SUMIFS('PLM001-財務計算用'!$P:$P,'PLM001-財務計算用'!$J:$J,AW$4,'PLM001-財務計算用'!$A:$A,$B49))</f>
        <v/>
      </c>
      <c r="AX49" s="71" t="str">
        <f>IF(SUMIFS('PLM002'!$K:$K,'PLM002'!$C:$C,AW$4,'PLM002'!$F:$F,$B49)=0,"",SUMIFS('PLM002'!$K:$K,'PLM002'!$C:$C,AW$4,'PLM002'!$F:$F,$B49))</f>
        <v/>
      </c>
      <c r="AY49" s="72" t="str">
        <f>IF(SUMIFS('PLM001-財務計算用'!$P:$P,'PLM001-財務計算用'!$J:$J,AY$4,'PLM001-財務計算用'!$A:$A,$B49)=0,"",SUMIFS('PLM001-財務計算用'!$P:$P,'PLM001-財務計算用'!$J:$J,AY$4,'PLM001-財務計算用'!$A:$A,$B49))</f>
        <v/>
      </c>
      <c r="AZ49" s="71" t="str">
        <f>IF(SUMIFS('PLM002'!$K:$K,'PLM002'!$C:$C,AY$4,'PLM002'!$F:$F,$B49)=0,"",SUMIFS('PLM002'!$K:$K,'PLM002'!$C:$C,AY$4,'PLM002'!$F:$F,$B49))</f>
        <v/>
      </c>
      <c r="BA49" s="72" t="str">
        <f>IF(SUMIFS('PLM001-財務計算用'!$P:$P,'PLM001-財務計算用'!$J:$J,BA$4,'PLM001-財務計算用'!$A:$A,$B49)=0,"",SUMIFS('PLM001-財務計算用'!$P:$P,'PLM001-財務計算用'!$J:$J,BA$4,'PLM001-財務計算用'!$A:$A,$B49))</f>
        <v/>
      </c>
      <c r="BB49" s="71" t="str">
        <f>IF(SUMIFS('PLM002'!$K:$K,'PLM002'!$C:$C,BA$4,'PLM002'!$F:$F,$B49)=0,"",SUMIFS('PLM002'!$K:$K,'PLM002'!$C:$C,BA$4,'PLM002'!$F:$F,$B49))</f>
        <v/>
      </c>
      <c r="BC49" s="72" t="str">
        <f>IF(SUMIFS('PLM001-財務計算用'!$P:$P,'PLM001-財務計算用'!$J:$J,BC$4,'PLM001-財務計算用'!$A:$A,$B49)=0,"",SUMIFS('PLM001-財務計算用'!$P:$P,'PLM001-財務計算用'!$J:$J,BC$4,'PLM001-財務計算用'!$A:$A,$B49))</f>
        <v/>
      </c>
      <c r="BD49" s="71" t="str">
        <f>IF(SUMIFS('PLM002'!$K:$K,'PLM002'!$C:$C,BC$4,'PLM002'!$F:$F,$B49)=0,"",SUMIFS('PLM002'!$K:$K,'PLM002'!$C:$C,BC$4,'PLM002'!$F:$F,$B49))</f>
        <v/>
      </c>
      <c r="BE49" s="72" t="str">
        <f>IF(SUMIFS('PLM001-財務計算用'!$P:$P,'PLM001-財務計算用'!$J:$J,BE$4,'PLM001-財務計算用'!$A:$A,$B49)=0,"",SUMIFS('PLM001-財務計算用'!$P:$P,'PLM001-財務計算用'!$J:$J,BE$4,'PLM001-財務計算用'!$A:$A,$B49))</f>
        <v/>
      </c>
      <c r="BF49" s="71" t="str">
        <f>IF(SUMIFS('PLM002'!$K:$K,'PLM002'!$C:$C,BE$4,'PLM002'!$F:$F,$B49)=0,"",SUMIFS('PLM002'!$K:$K,'PLM002'!$C:$C,BE$4,'PLM002'!$F:$F,$B49))</f>
        <v/>
      </c>
      <c r="BG49" s="72" t="str">
        <f>IF(SUMIFS('PLM001-財務計算用'!$P:$P,'PLM001-財務計算用'!$J:$J,BG$4,'PLM001-財務計算用'!$A:$A,$B49)=0,"",SUMIFS('PLM001-財務計算用'!$P:$P,'PLM001-財務計算用'!$J:$J,BG$4,'PLM001-財務計算用'!$A:$A,$B49))</f>
        <v/>
      </c>
      <c r="BH49" s="71" t="str">
        <f>IF(SUMIFS('PLM002'!$K:$K,'PLM002'!$C:$C,BG$4,'PLM002'!$F:$F,$B49)=0,"",SUMIFS('PLM002'!$K:$K,'PLM002'!$C:$C,BG$4,'PLM002'!$F:$F,$B49))</f>
        <v/>
      </c>
      <c r="BI49" s="72" t="str">
        <f>IF(SUMIFS('PLM001-財務計算用'!$P:$P,'PLM001-財務計算用'!$J:$J,BI$4,'PLM001-財務計算用'!$A:$A,$B49)=0,"",SUMIFS('PLM001-財務計算用'!$P:$P,'PLM001-財務計算用'!$J:$J,BI$4,'PLM001-財務計算用'!$A:$A,$B49))</f>
        <v/>
      </c>
      <c r="BJ49" s="71" t="str">
        <f>IF(SUMIFS('PLM002'!$K:$K,'PLM002'!$C:$C,BI$4,'PLM002'!$F:$F,$B49)=0,"",SUMIFS('PLM002'!$K:$K,'PLM002'!$C:$C,BI$4,'PLM002'!$F:$F,$B49))</f>
        <v/>
      </c>
      <c r="BK49" s="72" t="str">
        <f>IF(SUMIFS('PLM001-財務計算用'!$P:$P,'PLM001-財務計算用'!$J:$J,BK$4,'PLM001-財務計算用'!$A:$A,$B49)=0,"",SUMIFS('PLM001-財務計算用'!$P:$P,'PLM001-財務計算用'!$J:$J,BK$4,'PLM001-財務計算用'!$A:$A,$B49))</f>
        <v/>
      </c>
      <c r="BL49" s="71" t="str">
        <f>IF(SUMIFS('PLM002'!$K:$K,'PLM002'!$C:$C,BK$4,'PLM002'!$F:$F,$B49)=0,"",SUMIFS('PLM002'!$K:$K,'PLM002'!$C:$C,BK$4,'PLM002'!$F:$F,$B49))</f>
        <v/>
      </c>
      <c r="BM49" s="72" t="str">
        <f>IF(SUMIFS('PLM001-財務計算用'!$P:$P,'PLM001-財務計算用'!$J:$J,BM$4,'PLM001-財務計算用'!$A:$A,$B49)=0,"",SUMIFS('PLM001-財務計算用'!$P:$P,'PLM001-財務計算用'!$J:$J,BM$4,'PLM001-財務計算用'!$A:$A,$B49))</f>
        <v/>
      </c>
      <c r="BN49" s="71" t="str">
        <f>IF(SUMIFS('PLM002'!$K:$K,'PLM002'!$C:$C,BM$4,'PLM002'!$F:$F,$B49)=0,"",SUMIFS('PLM002'!$K:$K,'PLM002'!$C:$C,BM$4,'PLM002'!$F:$F,$B49))</f>
        <v/>
      </c>
      <c r="BO49" s="72" t="str">
        <f>IF(SUMIFS('PLM001-財務計算用'!$P:$P,'PLM001-財務計算用'!$J:$J,BO$4,'PLM001-財務計算用'!$A:$A,$B49)=0,"",SUMIFS('PLM001-財務計算用'!$P:$P,'PLM001-財務計算用'!$J:$J,BO$4,'PLM001-財務計算用'!$A:$A,$B49))</f>
        <v/>
      </c>
      <c r="BP49" s="71" t="str">
        <f>IF(SUMIFS('PLM002'!$K:$K,'PLM002'!$C:$C,BO$4,'PLM002'!$F:$F,$B49)=0,"",SUMIFS('PLM002'!$K:$K,'PLM002'!$C:$C,BO$4,'PLM002'!$F:$F,$B49))</f>
        <v/>
      </c>
      <c r="BQ49" s="72" t="str">
        <f>IF(SUMIFS('PLM001-財務計算用'!$P:$P,'PLM001-財務計算用'!$J:$J,BQ$4,'PLM001-財務計算用'!$A:$A,$B49)=0,"",SUMIFS('PLM001-財務計算用'!$P:$P,'PLM001-財務計算用'!$J:$J,BQ$4,'PLM001-財務計算用'!$A:$A,$B49))</f>
        <v/>
      </c>
      <c r="BR49" s="71" t="str">
        <f>IF(SUMIFS('PLM002'!$K:$K,'PLM002'!$C:$C,BQ$4,'PLM002'!$F:$F,$B49)=0,"",SUMIFS('PLM002'!$K:$K,'PLM002'!$C:$C,BQ$4,'PLM002'!$F:$F,$B49))</f>
        <v/>
      </c>
      <c r="BS49" s="72" t="str">
        <f>IF(SUMIFS('PLM001-財務計算用'!$P:$P,'PLM001-財務計算用'!$J:$J,BS$4,'PLM001-財務計算用'!$A:$A,$B49)=0,"",SUMIFS('PLM001-財務計算用'!$P:$P,'PLM001-財務計算用'!$J:$J,BS$4,'PLM001-財務計算用'!$A:$A,$B49))</f>
        <v/>
      </c>
      <c r="BT49" s="71" t="str">
        <f>IF(SUMIFS('PLM002'!$K:$K,'PLM002'!$C:$C,BS$4,'PLM002'!$F:$F,$B49)=0,"",SUMIFS('PLM002'!$K:$K,'PLM002'!$C:$C,BS$4,'PLM002'!$F:$F,$B49))</f>
        <v/>
      </c>
      <c r="BU49" s="72" t="str">
        <f>IF(SUMIFS('PLM001-財務計算用'!$P:$P,'PLM001-財務計算用'!$J:$J,BU$4,'PLM001-財務計算用'!$A:$A,$B49)=0,"",SUMIFS('PLM001-財務計算用'!$P:$P,'PLM001-財務計算用'!$J:$J,BU$4,'PLM001-財務計算用'!$A:$A,$B49))</f>
        <v/>
      </c>
      <c r="BV49" s="71" t="str">
        <f>IF(SUMIFS('PLM002'!$K:$K,'PLM002'!$C:$C,BU$4,'PLM002'!$F:$F,$B49)=0,"",SUMIFS('PLM002'!$K:$K,'PLM002'!$C:$C,BU$4,'PLM002'!$F:$F,$B49))</f>
        <v/>
      </c>
      <c r="BW49" s="72" t="str">
        <f>IF(SUMIFS('PLM001-財務計算用'!$P:$P,'PLM001-財務計算用'!$J:$J,BW$4,'PLM001-財務計算用'!$A:$A,$B49)=0,"",SUMIFS('PLM001-財務計算用'!$P:$P,'PLM001-財務計算用'!$J:$J,BW$4,'PLM001-財務計算用'!$A:$A,$B49))</f>
        <v/>
      </c>
      <c r="BX49" s="71" t="str">
        <f>IF(SUMIFS('PLM002'!$K:$K,'PLM002'!$C:$C,BW$4,'PLM002'!$F:$F,$B49)=0,"",SUMIFS('PLM002'!$K:$K,'PLM002'!$C:$C,BW$4,'PLM002'!$F:$F,$B49))</f>
        <v/>
      </c>
      <c r="BY49" s="72" t="str">
        <f>IF(SUMIFS('PLM001-財務計算用'!$P:$P,'PLM001-財務計算用'!$J:$J,BY$4,'PLM001-財務計算用'!$A:$A,$B49)=0,"",SUMIFS('PLM001-財務計算用'!$P:$P,'PLM001-財務計算用'!$J:$J,BY$4,'PLM001-財務計算用'!$A:$A,$B49))</f>
        <v/>
      </c>
      <c r="BZ49" s="71" t="str">
        <f>IF(SUMIFS('PLM002'!$K:$K,'PLM002'!$C:$C,BY$4,'PLM002'!$F:$F,$B49)=0,"",SUMIFS('PLM002'!$K:$K,'PLM002'!$C:$C,BY$4,'PLM002'!$F:$F,$B49))</f>
        <v/>
      </c>
      <c r="CA49" s="72" t="str">
        <f>IF(SUMIFS('PLM001-財務計算用'!$P:$P,'PLM001-財務計算用'!$J:$J,CA$4,'PLM001-財務計算用'!$A:$A,$B49)=0,"",SUMIFS('PLM001-財務計算用'!$P:$P,'PLM001-財務計算用'!$J:$J,CA$4,'PLM001-財務計算用'!$A:$A,$B49))</f>
        <v/>
      </c>
      <c r="CB49" s="71" t="str">
        <f>IF(SUMIFS('PLM002'!$K:$K,'PLM002'!$C:$C,CA$4,'PLM002'!$F:$F,$B49)=0,"",SUMIFS('PLM002'!$K:$K,'PLM002'!$C:$C,CA$4,'PLM002'!$F:$F,$B49))</f>
        <v/>
      </c>
      <c r="CC49" s="72" t="str">
        <f>IF(SUMIFS('PLM001-財務計算用'!$P:$P,'PLM001-財務計算用'!$J:$J,CC$4,'PLM001-財務計算用'!$A:$A,$B49)=0,"",SUMIFS('PLM001-財務計算用'!$P:$P,'PLM001-財務計算用'!$J:$J,CC$4,'PLM001-財務計算用'!$A:$A,$B49))</f>
        <v/>
      </c>
      <c r="CD49" s="71" t="str">
        <f>IF(SUMIFS('PLM002'!$K:$K,'PLM002'!$C:$C,CC$4,'PLM002'!$F:$F,$B49)=0,"",SUMIFS('PLM002'!$K:$K,'PLM002'!$C:$C,CC$4,'PLM002'!$F:$F,$B49))</f>
        <v/>
      </c>
      <c r="CE49" s="72" t="str">
        <f>IF(SUMIFS('PLM001-財務計算用'!$P:$P,'PLM001-財務計算用'!$J:$J,CE$4,'PLM001-財務計算用'!$A:$A,$B49)=0,"",SUMIFS('PLM001-財務計算用'!$P:$P,'PLM001-財務計算用'!$J:$J,CE$4,'PLM001-財務計算用'!$A:$A,$B49))</f>
        <v/>
      </c>
      <c r="CF49" s="71" t="str">
        <f>IF(SUMIFS('PLM002'!$K:$K,'PLM002'!$C:$C,CE$4,'PLM002'!$F:$F,$B49)=0,"",SUMIFS('PLM002'!$K:$K,'PLM002'!$C:$C,CE$4,'PLM002'!$F:$F,$B49))</f>
        <v/>
      </c>
      <c r="CG49" s="72" t="str">
        <f>IF(SUMIFS('PLM001-財務計算用'!$P:$P,'PLM001-財務計算用'!$J:$J,CG$4,'PLM001-財務計算用'!$A:$A,$B49)=0,"",SUMIFS('PLM001-財務計算用'!$P:$P,'PLM001-財務計算用'!$J:$J,CG$4,'PLM001-財務計算用'!$A:$A,$B49))</f>
        <v/>
      </c>
      <c r="CH49" s="71" t="str">
        <f>IF(SUMIFS('PLM002'!$K:$K,'PLM002'!$C:$C,CG$4,'PLM002'!$F:$F,$B49)=0,"",SUMIFS('PLM002'!$K:$K,'PLM002'!$C:$C,CG$4,'PLM002'!$F:$F,$B49))</f>
        <v/>
      </c>
      <c r="CI49" s="72" t="str">
        <f>IF(SUMIFS('PLM001-財務計算用'!$P:$P,'PLM001-財務計算用'!$J:$J,CI$4,'PLM001-財務計算用'!$A:$A,$B49)=0,"",SUMIFS('PLM001-財務計算用'!$P:$P,'PLM001-財務計算用'!$J:$J,CI$4,'PLM001-財務計算用'!$A:$A,$B49))</f>
        <v/>
      </c>
      <c r="CJ49" s="71" t="str">
        <f>IF(SUMIFS('PLM002'!$K:$K,'PLM002'!$C:$C,CI$4,'PLM002'!$F:$F,$B49)=0,"",SUMIFS('PLM002'!$K:$K,'PLM002'!$C:$C,CI$4,'PLM002'!$F:$F,$B49))</f>
        <v/>
      </c>
      <c r="CK49" s="72" t="str">
        <f>IF(SUMIFS('PLM001-財務計算用'!$P:$P,'PLM001-財務計算用'!$J:$J,CK$4,'PLM001-財務計算用'!$A:$A,$B49)=0,"",SUMIFS('PLM001-財務計算用'!$P:$P,'PLM001-財務計算用'!$J:$J,CK$4,'PLM001-財務計算用'!$A:$A,$B49))</f>
        <v/>
      </c>
      <c r="CL49" s="71" t="str">
        <f>IF(SUMIFS('PLM002'!$K:$K,'PLM002'!$C:$C,CK$4,'PLM002'!$F:$F,$B49)=0,"",SUMIFS('PLM002'!$K:$K,'PLM002'!$C:$C,CK$4,'PLM002'!$F:$F,$B49))</f>
        <v/>
      </c>
      <c r="CM49" s="72" t="str">
        <f>IF(SUMIFS('PLM001-財務計算用'!$P:$P,'PLM001-財務計算用'!$J:$J,CM$4,'PLM001-財務計算用'!$A:$A,$B49)=0,"",SUMIFS('PLM001-財務計算用'!$P:$P,'PLM001-財務計算用'!$J:$J,CM$4,'PLM001-財務計算用'!$A:$A,$B49))</f>
        <v/>
      </c>
      <c r="CN49" s="71" t="str">
        <f>IF(SUMIFS('PLM002'!$K:$K,'PLM002'!$C:$C,CM$4,'PLM002'!$F:$F,$B49)=0,"",SUMIFS('PLM002'!$K:$K,'PLM002'!$C:$C,CM$4,'PLM002'!$F:$F,$B49))</f>
        <v/>
      </c>
      <c r="CO49" s="72" t="str">
        <f>IF(SUMIFS('PLM001-財務計算用'!$P:$P,'PLM001-財務計算用'!$J:$J,CO$4,'PLM001-財務計算用'!$A:$A,$B49)=0,"",SUMIFS('PLM001-財務計算用'!$P:$P,'PLM001-財務計算用'!$J:$J,CO$4,'PLM001-財務計算用'!$A:$A,$B49))</f>
        <v/>
      </c>
      <c r="CP49" s="71" t="str">
        <f>IF(SUMIFS('PLM002'!$K:$K,'PLM002'!$C:$C,CO$4,'PLM002'!$F:$F,$B49)=0,"",SUMIFS('PLM002'!$K:$K,'PLM002'!$C:$C,CO$4,'PLM002'!$F:$F,$B49))</f>
        <v/>
      </c>
      <c r="CQ49" s="72" t="str">
        <f>IF(SUMIFS('PLM001-財務計算用'!$P:$P,'PLM001-財務計算用'!$J:$J,CQ$4,'PLM001-財務計算用'!$A:$A,$B49)=0,"",SUMIFS('PLM001-財務計算用'!$P:$P,'PLM001-財務計算用'!$J:$J,CQ$4,'PLM001-財務計算用'!$A:$A,$B49))</f>
        <v/>
      </c>
      <c r="CR49" s="71" t="str">
        <f>IF(SUMIFS('PLM002'!$K:$K,'PLM002'!$C:$C,CQ$4,'PLM002'!$F:$F,$B49)=0,"",SUMIFS('PLM002'!$K:$K,'PLM002'!$C:$C,CQ$4,'PLM002'!$F:$F,$B49))</f>
        <v/>
      </c>
      <c r="CS49" s="72" t="str">
        <f>IF(SUMIFS('PLM001-財務計算用'!$P:$P,'PLM001-財務計算用'!$J:$J,CS$4,'PLM001-財務計算用'!$A:$A,$B49)=0,"",SUMIFS('PLM001-財務計算用'!$P:$P,'PLM001-財務計算用'!$J:$J,CS$4,'PLM001-財務計算用'!$A:$A,$B49))</f>
        <v/>
      </c>
      <c r="CT49" s="71" t="str">
        <f>IF(SUMIFS('PLM002'!$K:$K,'PLM002'!$C:$C,CS$4,'PLM002'!$F:$F,$B49)=0,"",SUMIFS('PLM002'!$K:$K,'PLM002'!$C:$C,CS$4,'PLM002'!$F:$F,$B49))</f>
        <v/>
      </c>
      <c r="CU49" s="72" t="str">
        <f>IF(SUMIFS('PLM001-財務計算用'!$P:$P,'PLM001-財務計算用'!$J:$J,CU$4,'PLM001-財務計算用'!$A:$A,$B49)=0,"",SUMIFS('PLM001-財務計算用'!$P:$P,'PLM001-財務計算用'!$J:$J,CU$4,'PLM001-財務計算用'!$A:$A,$B49))</f>
        <v/>
      </c>
      <c r="CV49" s="71" t="str">
        <f>IF(SUMIFS('PLM002'!$K:$K,'PLM002'!$C:$C,CU$4,'PLM002'!$F:$F,$B49)=0,"",SUMIFS('PLM002'!$K:$K,'PLM002'!$C:$C,CU$4,'PLM002'!$F:$F,$B49))</f>
        <v/>
      </c>
      <c r="CW49" s="72" t="str">
        <f>IF(SUMIFS('PLM001-財務計算用'!$P:$P,'PLM001-財務計算用'!$J:$J,CW$4,'PLM001-財務計算用'!$A:$A,$B49)=0,"",SUMIFS('PLM001-財務計算用'!$P:$P,'PLM001-財務計算用'!$J:$J,CW$4,'PLM001-財務計算用'!$A:$A,$B49))</f>
        <v/>
      </c>
      <c r="CX49" s="71" t="str">
        <f>IF(SUMIFS('PLM002'!$K:$K,'PLM002'!$C:$C,CW$4,'PLM002'!$F:$F,$B49)=0,"",SUMIFS('PLM002'!$K:$K,'PLM002'!$C:$C,CW$4,'PLM002'!$F:$F,$B49))</f>
        <v/>
      </c>
      <c r="CY49" s="72" t="str">
        <f>IF(SUMIFS('PLM001-財務計算用'!$P:$P,'PLM001-財務計算用'!$J:$J,CY$4,'PLM001-財務計算用'!$A:$A,$B49)=0,"",SUMIFS('PLM001-財務計算用'!$P:$P,'PLM001-財務計算用'!$J:$J,CY$4,'PLM001-財務計算用'!$A:$A,$B49))</f>
        <v/>
      </c>
      <c r="CZ49" s="71" t="str">
        <f>IF(SUMIFS('PLM002'!$K:$K,'PLM002'!$C:$C,CY$4,'PLM002'!$F:$F,$B49)=0,"",SUMIFS('PLM002'!$K:$K,'PLM002'!$C:$C,CY$4,'PLM002'!$F:$F,$B49))</f>
        <v/>
      </c>
      <c r="DA49" s="72" t="str">
        <f>IF(SUMIFS('PLM001-財務計算用'!$P:$P,'PLM001-財務計算用'!$J:$J,DA$4,'PLM001-財務計算用'!$A:$A,$B49)=0,"",SUMIFS('PLM001-財務計算用'!$P:$P,'PLM001-財務計算用'!$J:$J,DA$4,'PLM001-財務計算用'!$A:$A,$B49))</f>
        <v/>
      </c>
      <c r="DB49" s="71" t="str">
        <f>IF(SUMIFS('PLM002'!$K:$K,'PLM002'!$C:$C,DA$4,'PLM002'!$F:$F,$B49)=0,"",SUMIFS('PLM002'!$K:$K,'PLM002'!$C:$C,DA$4,'PLM002'!$F:$F,$B49))</f>
        <v/>
      </c>
      <c r="DC49" s="72" t="str">
        <f>IF(SUMIFS('PLM001-財務計算用'!$P:$P,'PLM001-財務計算用'!$J:$J,DC$4,'PLM001-財務計算用'!$A:$A,$B49)=0,"",SUMIFS('PLM001-財務計算用'!$P:$P,'PLM001-財務計算用'!$J:$J,DC$4,'PLM001-財務計算用'!$A:$A,$B49))</f>
        <v/>
      </c>
      <c r="DD49" s="71" t="str">
        <f>IF(SUMIFS('PLM002'!$K:$K,'PLM002'!$C:$C,DC$4,'PLM002'!$F:$F,$B49)=0,"",SUMIFS('PLM002'!$K:$K,'PLM002'!$C:$C,DC$4,'PLM002'!$F:$F,$B49))</f>
        <v/>
      </c>
      <c r="DE49" s="72" t="str">
        <f>IF(SUMIFS('PLM001-財務計算用'!$P:$P,'PLM001-財務計算用'!$J:$J,DE$4,'PLM001-財務計算用'!$A:$A,$B49)=0,"",SUMIFS('PLM001-財務計算用'!$P:$P,'PLM001-財務計算用'!$J:$J,DE$4,'PLM001-財務計算用'!$A:$A,$B49))</f>
        <v/>
      </c>
      <c r="DF49" s="71" t="str">
        <f>IF(SUMIFS('PLM002'!$K:$K,'PLM002'!$C:$C,DE$4,'PLM002'!$F:$F,$B49)=0,"",SUMIFS('PLM002'!$K:$K,'PLM002'!$C:$C,DE$4,'PLM002'!$F:$F,$B49))</f>
        <v/>
      </c>
      <c r="DG49" s="72" t="str">
        <f>IF(SUMIFS('PLM001-財務計算用'!$P:$P,'PLM001-財務計算用'!$J:$J,DG$4,'PLM001-財務計算用'!$A:$A,$B49)=0,"",SUMIFS('PLM001-財務計算用'!$P:$P,'PLM001-財務計算用'!$J:$J,DG$4,'PLM001-財務計算用'!$A:$A,$B49))</f>
        <v/>
      </c>
      <c r="DH49" s="71" t="str">
        <f>IF(SUMIFS('PLM002'!$K:$K,'PLM002'!$C:$C,DG$4,'PLM002'!$F:$F,$B49)=0,"",SUMIFS('PLM002'!$K:$K,'PLM002'!$C:$C,DG$4,'PLM002'!$F:$F,$B49))</f>
        <v/>
      </c>
      <c r="DI49" s="72" t="str">
        <f>IF(SUMIFS('PLM001-財務計算用'!$P:$P,'PLM001-財務計算用'!$J:$J,DI$4,'PLM001-財務計算用'!$A:$A,$B49)=0,"",SUMIFS('PLM001-財務計算用'!$P:$P,'PLM001-財務計算用'!$J:$J,DI$4,'PLM001-財務計算用'!$A:$A,$B49))</f>
        <v/>
      </c>
      <c r="DJ49" s="71" t="str">
        <f>IF(SUMIFS('PLM002'!$K:$K,'PLM002'!$C:$C,DI$4,'PLM002'!$F:$F,$B49)=0,"",SUMIFS('PLM002'!$K:$K,'PLM002'!$C:$C,DI$4,'PLM002'!$F:$F,$B49))</f>
        <v/>
      </c>
      <c r="DK49" s="72" t="str">
        <f>IF(SUMIFS('PLM001-財務計算用'!$P:$P,'PLM001-財務計算用'!$J:$J,DK$4,'PLM001-財務計算用'!$A:$A,$B49)=0,"",SUMIFS('PLM001-財務計算用'!$P:$P,'PLM001-財務計算用'!$J:$J,DK$4,'PLM001-財務計算用'!$A:$A,$B49))</f>
        <v/>
      </c>
      <c r="DL49" s="71" t="str">
        <f>IF(SUMIFS('PLM002'!$K:$K,'PLM002'!$C:$C,DK$4,'PLM002'!$F:$F,$B49)=0,"",SUMIFS('PLM002'!$K:$K,'PLM002'!$C:$C,DK$4,'PLM002'!$F:$F,$B49))</f>
        <v/>
      </c>
      <c r="DM49" s="72" t="str">
        <f>IF(SUMIFS('PLM001-財務計算用'!$P:$P,'PLM001-財務計算用'!$J:$J,DM$4,'PLM001-財務計算用'!$A:$A,$B49)=0,"",SUMIFS('PLM001-財務計算用'!$P:$P,'PLM001-財務計算用'!$J:$J,DM$4,'PLM001-財務計算用'!$A:$A,$B49))</f>
        <v/>
      </c>
      <c r="DN49" s="71" t="str">
        <f>IF(SUMIFS('PLM002'!$K:$K,'PLM002'!$C:$C,DM$4,'PLM002'!$F:$F,$B49)=0,"",SUMIFS('PLM002'!$K:$K,'PLM002'!$C:$C,DM$4,'PLM002'!$F:$F,$B49))</f>
        <v/>
      </c>
      <c r="DO49" s="72" t="str">
        <f>IF(SUMIFS('PLM001-財務計算用'!$P:$P,'PLM001-財務計算用'!$J:$J,DO$4,'PLM001-財務計算用'!$A:$A,$B49)=0,"",SUMIFS('PLM001-財務計算用'!$P:$P,'PLM001-財務計算用'!$J:$J,DO$4,'PLM001-財務計算用'!$A:$A,$B49))</f>
        <v/>
      </c>
      <c r="DP49" s="71" t="str">
        <f>IF(SUMIFS('PLM002'!$K:$K,'PLM002'!$C:$C,DO$4,'PLM002'!$F:$F,$B49)=0,"",SUMIFS('PLM002'!$K:$K,'PLM002'!$C:$C,DO$4,'PLM002'!$F:$F,$B49))</f>
        <v/>
      </c>
      <c r="DQ49" s="72" t="str">
        <f>IF(SUMIFS('PLM001-財務計算用'!$P:$P,'PLM001-財務計算用'!$J:$J,DQ$4,'PLM001-財務計算用'!$A:$A,$B49)=0,"",SUMIFS('PLM001-財務計算用'!$P:$P,'PLM001-財務計算用'!$J:$J,DQ$4,'PLM001-財務計算用'!$A:$A,$B49))</f>
        <v/>
      </c>
      <c r="DR49" s="71" t="str">
        <f>IF(SUMIFS('PLM002'!$K:$K,'PLM002'!$C:$C,DQ$4,'PLM002'!$F:$F,$B49)=0,"",SUMIFS('PLM002'!$K:$K,'PLM002'!$C:$C,DQ$4,'PLM002'!$F:$F,$B49))</f>
        <v/>
      </c>
      <c r="DS49" s="72" t="str">
        <f>IF(SUMIFS('PLM001-財務計算用'!$P:$P,'PLM001-財務計算用'!$J:$J,DS$4,'PLM001-財務計算用'!$A:$A,$B49)=0,"",SUMIFS('PLM001-財務計算用'!$P:$P,'PLM001-財務計算用'!$J:$J,DS$4,'PLM001-財務計算用'!$A:$A,$B49))</f>
        <v/>
      </c>
      <c r="DT49" s="71" t="str">
        <f>IF(SUMIFS('PLM002'!$K:$K,'PLM002'!$C:$C,DS$4,'PLM002'!$F:$F,$B49)=0,"",SUMIFS('PLM002'!$K:$K,'PLM002'!$C:$C,DS$4,'PLM002'!$F:$F,$B49))</f>
        <v/>
      </c>
      <c r="DU49" s="72" t="str">
        <f>IF(SUMIFS('PLM001-財務計算用'!$P:$P,'PLM001-財務計算用'!$J:$J,DU$4,'PLM001-財務計算用'!$A:$A,$B49)=0,"",SUMIFS('PLM001-財務計算用'!$P:$P,'PLM001-財務計算用'!$J:$J,DU$4,'PLM001-財務計算用'!$A:$A,$B49))</f>
        <v/>
      </c>
      <c r="DV49" s="71" t="str">
        <f>IF(SUMIFS('PLM002'!$K:$K,'PLM002'!$C:$C,DU$4,'PLM002'!$F:$F,$B49)=0,"",SUMIFS('PLM002'!$K:$K,'PLM002'!$C:$C,DU$4,'PLM002'!$F:$F,$B49))</f>
        <v/>
      </c>
      <c r="DW49" s="72" t="str">
        <f>IF(SUMIFS('PLM001-財務計算用'!$P:$P,'PLM001-財務計算用'!$J:$J,DW$4,'PLM001-財務計算用'!$A:$A,$B49)=0,"",SUMIFS('PLM001-財務計算用'!$P:$P,'PLM001-財務計算用'!$J:$J,DW$4,'PLM001-財務計算用'!$A:$A,$B49))</f>
        <v/>
      </c>
      <c r="DX49" s="71" t="str">
        <f>IF(SUMIFS('PLM002'!$K:$K,'PLM002'!$C:$C,DW$4,'PLM002'!$F:$F,$B49)=0,"",SUMIFS('PLM002'!$K:$K,'PLM002'!$C:$C,DW$4,'PLM002'!$F:$F,$B49))</f>
        <v/>
      </c>
      <c r="DY49" s="72" t="str">
        <f>IF(SUMIFS('PLM001-財務計算用'!$P:$P,'PLM001-財務計算用'!$J:$J,DY$4,'PLM001-財務計算用'!$A:$A,$B49)=0,"",SUMIFS('PLM001-財務計算用'!$P:$P,'PLM001-財務計算用'!$J:$J,DY$4,'PLM001-財務計算用'!$A:$A,$B49))</f>
        <v/>
      </c>
      <c r="DZ49" s="71" t="str">
        <f>IF(SUMIFS('PLM002'!$K:$K,'PLM002'!$C:$C,DY$4,'PLM002'!$F:$F,$B49)=0,"",SUMIFS('PLM002'!$K:$K,'PLM002'!$C:$C,DY$4,'PLM002'!$F:$F,$B49))</f>
        <v/>
      </c>
      <c r="EA49" s="72" t="str">
        <f>IF(SUMIFS('PLM001-財務計算用'!$P:$P,'PLM001-財務計算用'!$J:$J,EA$4,'PLM001-財務計算用'!$A:$A,$B49)=0,"",SUMIFS('PLM001-財務計算用'!$P:$P,'PLM001-財務計算用'!$J:$J,EA$4,'PLM001-財務計算用'!$A:$A,$B49))</f>
        <v/>
      </c>
      <c r="EB49" s="71" t="str">
        <f>IF(SUMIFS('PLM002'!$K:$K,'PLM002'!$C:$C,EA$4,'PLM002'!$F:$F,$B49)=0,"",SUMIFS('PLM002'!$K:$K,'PLM002'!$C:$C,EA$4,'PLM002'!$F:$F,$B49))</f>
        <v/>
      </c>
      <c r="EC49" s="72" t="str">
        <f>IF(SUMIFS('PLM001-財務計算用'!$P:$P,'PLM001-財務計算用'!$J:$J,EC$4,'PLM001-財務計算用'!$A:$A,$B49)=0,"",SUMIFS('PLM001-財務計算用'!$P:$P,'PLM001-財務計算用'!$J:$J,EC$4,'PLM001-財務計算用'!$A:$A,$B49))</f>
        <v/>
      </c>
      <c r="ED49" s="71" t="str">
        <f>IF(SUMIFS('PLM002'!$K:$K,'PLM002'!$C:$C,EC$4,'PLM002'!$F:$F,$B49)=0,"",SUMIFS('PLM002'!$K:$K,'PLM002'!$C:$C,EC$4,'PLM002'!$F:$F,$B49))</f>
        <v/>
      </c>
    </row>
    <row r="50" spans="1:134" ht="13.5">
      <c r="A50" s="96">
        <f>'PLM014'!A51</f>
        <v>0</v>
      </c>
      <c r="B50" s="178"/>
      <c r="C50" s="131">
        <f>'PLM014'!C51</f>
        <v>0</v>
      </c>
      <c r="D50" s="211" t="str">
        <f t="shared" si="14"/>
        <v>()  0</v>
      </c>
      <c r="E50" s="97">
        <f>'PLM014'!E51</f>
        <v>0</v>
      </c>
      <c r="F50" s="97">
        <f>'PLM014'!F51</f>
        <v>0</v>
      </c>
      <c r="G50" s="97">
        <f>'PLM014'!G51</f>
        <v>0</v>
      </c>
      <c r="H50" s="98">
        <f>'PLM014'!H51</f>
        <v>0</v>
      </c>
      <c r="I50" s="98">
        <f>'PLM014'!I51</f>
        <v>0</v>
      </c>
      <c r="J50" s="99">
        <f t="shared" si="7"/>
        <v>0</v>
      </c>
      <c r="K50" s="213"/>
      <c r="L50" s="213"/>
      <c r="M50" s="98">
        <f>IF(ISERROR('PLM014'!L51),"",('PLM014'!L51))</f>
        <v>0</v>
      </c>
      <c r="N50" s="237" t="str">
        <f>IF(IF(ISERROR('PLM014'!N51),"",('PLM014'!N51))=0,"",IF(ISERROR('PLM014'!N51),"",('PLM014'!N51)))</f>
        <v/>
      </c>
      <c r="O50" s="99" t="str">
        <f t="shared" si="0"/>
        <v/>
      </c>
      <c r="P50" s="98">
        <f t="shared" ca="1" si="1"/>
        <v>46044</v>
      </c>
      <c r="Q50" s="99">
        <f t="shared" ca="1" si="2"/>
        <v>46044</v>
      </c>
      <c r="R50" s="100">
        <f>'PLM014'!Q51/100</f>
        <v>0</v>
      </c>
      <c r="S50" s="139" t="str">
        <f t="shared" ca="1" si="3"/>
        <v/>
      </c>
      <c r="U50" s="101" t="str">
        <f t="shared" si="12"/>
        <v>未登入</v>
      </c>
      <c r="V50" s="101">
        <f t="shared" si="13"/>
        <v>0</v>
      </c>
      <c r="W50" s="101" t="str">
        <f>IF(SUMIFS('PLM001-財務計算用'!$P:$P,'PLM001-財務計算用'!$A:$A,B50)=0,"未登入",SUMIFS('PLM001-財務計算用'!$P:$P,'PLM001-財務計算用'!$A:$A,B50))</f>
        <v>未登入</v>
      </c>
      <c r="X50" s="101">
        <f>SUMIFS('PLM002'!$K:$K,'PLM002'!$F:$F,$B50)</f>
        <v>0</v>
      </c>
      <c r="Y50" s="72" t="str">
        <f>IF(SUMIFS('PLM001-財務計算用'!$P:$P,'PLM001-財務計算用'!$J:$J,Y$4,'PLM001-財務計算用'!$A:$A,$B50)=0,"",SUMIFS('PLM001-財務計算用'!$P:$P,'PLM001-財務計算用'!$J:$J,Y$4,'PLM001-財務計算用'!$A:$A,$B50))</f>
        <v/>
      </c>
      <c r="Z50" s="71" t="str">
        <f>IF(SUMIFS('PLM002'!$K:$K,'PLM002'!$C:$C,Y$4,'PLM002'!$F:$F,$B50)=0,"",SUMIFS('PLM002'!$K:$K,'PLM002'!$C:$C,Y$4,'PLM002'!$F:$F,$B50))</f>
        <v/>
      </c>
      <c r="AA50" s="72" t="str">
        <f>IF(SUMIFS('PLM001-財務計算用'!$P:$P,'PLM001-財務計算用'!$J:$J,AA$4,'PLM001-財務計算用'!$A:$A,$B50)=0,"",SUMIFS('PLM001-財務計算用'!$P:$P,'PLM001-財務計算用'!$J:$J,AA$4,'PLM001-財務計算用'!$A:$A,$B50))</f>
        <v/>
      </c>
      <c r="AB50" s="71" t="str">
        <f>IF(SUMIFS('PLM002'!$K:$K,'PLM002'!$C:$C,AA$4,'PLM002'!$F:$F,$B50)=0,"",SUMIFS('PLM002'!$K:$K,'PLM002'!$C:$C,AA$4,'PLM002'!$F:$F,$B50))</f>
        <v/>
      </c>
      <c r="AC50" s="72" t="str">
        <f>IF(SUMIFS('PLM001-財務計算用'!$P:$P,'PLM001-財務計算用'!$J:$J,AC$4,'PLM001-財務計算用'!$A:$A,$B50)=0,"",SUMIFS('PLM001-財務計算用'!$P:$P,'PLM001-財務計算用'!$J:$J,AC$4,'PLM001-財務計算用'!$A:$A,$B50))</f>
        <v/>
      </c>
      <c r="AD50" s="71" t="str">
        <f>IF(SUMIFS('PLM002'!$K:$K,'PLM002'!$C:$C,AC$4,'PLM002'!$F:$F,$B50)=0,"",SUMIFS('PLM002'!$K:$K,'PLM002'!$C:$C,AC$4,'PLM002'!$F:$F,$B50))</f>
        <v/>
      </c>
      <c r="AE50" s="72" t="str">
        <f>IF(SUMIFS('PLM001-財務計算用'!$P:$P,'PLM001-財務計算用'!$J:$J,AE$4,'PLM001-財務計算用'!$A:$A,$B50)=0,"",SUMIFS('PLM001-財務計算用'!$P:$P,'PLM001-財務計算用'!$J:$J,AE$4,'PLM001-財務計算用'!$A:$A,$B50))</f>
        <v/>
      </c>
      <c r="AF50" s="71" t="str">
        <f>IF(SUMIFS('PLM002'!$K:$K,'PLM002'!$C:$C,AE$4,'PLM002'!$F:$F,$B50)=0,"",SUMIFS('PLM002'!$K:$K,'PLM002'!$C:$C,AE$4,'PLM002'!$F:$F,$B50))</f>
        <v/>
      </c>
      <c r="AG50" s="72" t="str">
        <f>IF(SUMIFS('PLM001-財務計算用'!$P:$P,'PLM001-財務計算用'!$J:$J,AG$4,'PLM001-財務計算用'!$A:$A,$B50)=0,"",SUMIFS('PLM001-財務計算用'!$P:$P,'PLM001-財務計算用'!$J:$J,AG$4,'PLM001-財務計算用'!$A:$A,$B50))</f>
        <v/>
      </c>
      <c r="AH50" s="71" t="str">
        <f>IF(SUMIFS('PLM002'!$K:$K,'PLM002'!$C:$C,AG$4,'PLM002'!$F:$F,$B50)=0,"",SUMIFS('PLM002'!$K:$K,'PLM002'!$C:$C,AG$4,'PLM002'!$F:$F,$B50))</f>
        <v/>
      </c>
      <c r="AI50" s="72" t="str">
        <f>IF(SUMIFS('PLM001-財務計算用'!$P:$P,'PLM001-財務計算用'!$J:$J,AI$4,'PLM001-財務計算用'!$A:$A,$B50)=0,"",SUMIFS('PLM001-財務計算用'!$P:$P,'PLM001-財務計算用'!$J:$J,AI$4,'PLM001-財務計算用'!$A:$A,$B50))</f>
        <v/>
      </c>
      <c r="AJ50" s="71" t="str">
        <f>IF(SUMIFS('PLM002'!$K:$K,'PLM002'!$C:$C,AI$4,'PLM002'!$F:$F,$B50)=0,"",SUMIFS('PLM002'!$K:$K,'PLM002'!$C:$C,AI$4,'PLM002'!$F:$F,$B50))</f>
        <v/>
      </c>
      <c r="AK50" s="72" t="str">
        <f>IF(SUMIFS('PLM001-財務計算用'!$P:$P,'PLM001-財務計算用'!$J:$J,AK$4,'PLM001-財務計算用'!$A:$A,$B50)=0,"",SUMIFS('PLM001-財務計算用'!$P:$P,'PLM001-財務計算用'!$J:$J,AK$4,'PLM001-財務計算用'!$A:$A,$B50))</f>
        <v/>
      </c>
      <c r="AL50" s="71" t="str">
        <f>IF(SUMIFS('PLM002'!$K:$K,'PLM002'!$C:$C,AK$4,'PLM002'!$F:$F,$B50)=0,"",SUMIFS('PLM002'!$K:$K,'PLM002'!$C:$C,AK$4,'PLM002'!$F:$F,$B50))</f>
        <v/>
      </c>
      <c r="AM50" s="72" t="str">
        <f>IF(SUMIFS('PLM001-財務計算用'!$P:$P,'PLM001-財務計算用'!$J:$J,AM$4,'PLM001-財務計算用'!$A:$A,$B50)=0,"",SUMIFS('PLM001-財務計算用'!$P:$P,'PLM001-財務計算用'!$J:$J,AM$4,'PLM001-財務計算用'!$A:$A,$B50))</f>
        <v/>
      </c>
      <c r="AN50" s="71" t="str">
        <f>IF(SUMIFS('PLM002'!$K:$K,'PLM002'!$C:$C,AM$4,'PLM002'!$F:$F,$B50)=0,"",SUMIFS('PLM002'!$K:$K,'PLM002'!$C:$C,AM$4,'PLM002'!$F:$F,$B50))</f>
        <v/>
      </c>
      <c r="AO50" s="72" t="str">
        <f>IF(SUMIFS('PLM001-財務計算用'!$P:$P,'PLM001-財務計算用'!$J:$J,AO$4,'PLM001-財務計算用'!$A:$A,$B50)=0,"",SUMIFS('PLM001-財務計算用'!$P:$P,'PLM001-財務計算用'!$J:$J,AO$4,'PLM001-財務計算用'!$A:$A,$B50))</f>
        <v/>
      </c>
      <c r="AP50" s="71" t="str">
        <f>IF(SUMIFS('PLM002'!$K:$K,'PLM002'!$C:$C,AO$4,'PLM002'!$F:$F,$B50)=0,"",SUMIFS('PLM002'!$K:$K,'PLM002'!$C:$C,AO$4,'PLM002'!$F:$F,$B50))</f>
        <v/>
      </c>
      <c r="AQ50" s="72" t="str">
        <f>IF(SUMIFS('PLM001-財務計算用'!$P:$P,'PLM001-財務計算用'!$J:$J,AQ$4,'PLM001-財務計算用'!$A:$A,$B50)=0,"",SUMIFS('PLM001-財務計算用'!$P:$P,'PLM001-財務計算用'!$J:$J,AQ$4,'PLM001-財務計算用'!$A:$A,$B50))</f>
        <v/>
      </c>
      <c r="AR50" s="71" t="str">
        <f>IF(SUMIFS('PLM002'!$K:$K,'PLM002'!$C:$C,AQ$4,'PLM002'!$F:$F,$B50)=0,"",SUMIFS('PLM002'!$K:$K,'PLM002'!$C:$C,AQ$4,'PLM002'!$F:$F,$B50))</f>
        <v/>
      </c>
      <c r="AS50" s="72" t="str">
        <f>IF(SUMIFS('PLM001-財務計算用'!$P:$P,'PLM001-財務計算用'!$J:$J,AS$4,'PLM001-財務計算用'!$A:$A,$B50)=0,"",SUMIFS('PLM001-財務計算用'!$P:$P,'PLM001-財務計算用'!$J:$J,AS$4,'PLM001-財務計算用'!$A:$A,$B50))</f>
        <v/>
      </c>
      <c r="AT50" s="71" t="str">
        <f>IF(SUMIFS('PLM002'!$K:$K,'PLM002'!$C:$C,AS$4,'PLM002'!$F:$F,$B50)=0,"",SUMIFS('PLM002'!$K:$K,'PLM002'!$C:$C,AS$4,'PLM002'!$F:$F,$B50))</f>
        <v/>
      </c>
      <c r="AU50" s="72" t="str">
        <f>IF(SUMIFS('PLM001-財務計算用'!$P:$P,'PLM001-財務計算用'!$J:$J,AU$4,'PLM001-財務計算用'!$A:$A,$B50)=0,"",SUMIFS('PLM001-財務計算用'!$P:$P,'PLM001-財務計算用'!$J:$J,AU$4,'PLM001-財務計算用'!$A:$A,$B50))</f>
        <v/>
      </c>
      <c r="AV50" s="71" t="str">
        <f>IF(SUMIFS('PLM002'!$K:$K,'PLM002'!$C:$C,AU$4,'PLM002'!$F:$F,$B50)=0,"",SUMIFS('PLM002'!$K:$K,'PLM002'!$C:$C,AU$4,'PLM002'!$F:$F,$B50))</f>
        <v/>
      </c>
      <c r="AW50" s="72" t="str">
        <f>IF(SUMIFS('PLM001-財務計算用'!$P:$P,'PLM001-財務計算用'!$J:$J,AW$4,'PLM001-財務計算用'!$A:$A,$B50)=0,"",SUMIFS('PLM001-財務計算用'!$P:$P,'PLM001-財務計算用'!$J:$J,AW$4,'PLM001-財務計算用'!$A:$A,$B50))</f>
        <v/>
      </c>
      <c r="AX50" s="71" t="str">
        <f>IF(SUMIFS('PLM002'!$K:$K,'PLM002'!$C:$C,AW$4,'PLM002'!$F:$F,$B50)=0,"",SUMIFS('PLM002'!$K:$K,'PLM002'!$C:$C,AW$4,'PLM002'!$F:$F,$B50))</f>
        <v/>
      </c>
      <c r="AY50" s="72" t="str">
        <f>IF(SUMIFS('PLM001-財務計算用'!$P:$P,'PLM001-財務計算用'!$J:$J,AY$4,'PLM001-財務計算用'!$A:$A,$B50)=0,"",SUMIFS('PLM001-財務計算用'!$P:$P,'PLM001-財務計算用'!$J:$J,AY$4,'PLM001-財務計算用'!$A:$A,$B50))</f>
        <v/>
      </c>
      <c r="AZ50" s="71" t="str">
        <f>IF(SUMIFS('PLM002'!$K:$K,'PLM002'!$C:$C,AY$4,'PLM002'!$F:$F,$B50)=0,"",SUMIFS('PLM002'!$K:$K,'PLM002'!$C:$C,AY$4,'PLM002'!$F:$F,$B50))</f>
        <v/>
      </c>
      <c r="BA50" s="72" t="str">
        <f>IF(SUMIFS('PLM001-財務計算用'!$P:$P,'PLM001-財務計算用'!$J:$J,BA$4,'PLM001-財務計算用'!$A:$A,$B50)=0,"",SUMIFS('PLM001-財務計算用'!$P:$P,'PLM001-財務計算用'!$J:$J,BA$4,'PLM001-財務計算用'!$A:$A,$B50))</f>
        <v/>
      </c>
      <c r="BB50" s="71" t="str">
        <f>IF(SUMIFS('PLM002'!$K:$K,'PLM002'!$C:$C,BA$4,'PLM002'!$F:$F,$B50)=0,"",SUMIFS('PLM002'!$K:$K,'PLM002'!$C:$C,BA$4,'PLM002'!$F:$F,$B50))</f>
        <v/>
      </c>
      <c r="BC50" s="72" t="str">
        <f>IF(SUMIFS('PLM001-財務計算用'!$P:$P,'PLM001-財務計算用'!$J:$J,BC$4,'PLM001-財務計算用'!$A:$A,$B50)=0,"",SUMIFS('PLM001-財務計算用'!$P:$P,'PLM001-財務計算用'!$J:$J,BC$4,'PLM001-財務計算用'!$A:$A,$B50))</f>
        <v/>
      </c>
      <c r="BD50" s="71" t="str">
        <f>IF(SUMIFS('PLM002'!$K:$K,'PLM002'!$C:$C,BC$4,'PLM002'!$F:$F,$B50)=0,"",SUMIFS('PLM002'!$K:$K,'PLM002'!$C:$C,BC$4,'PLM002'!$F:$F,$B50))</f>
        <v/>
      </c>
      <c r="BE50" s="72" t="str">
        <f>IF(SUMIFS('PLM001-財務計算用'!$P:$P,'PLM001-財務計算用'!$J:$J,BE$4,'PLM001-財務計算用'!$A:$A,$B50)=0,"",SUMIFS('PLM001-財務計算用'!$P:$P,'PLM001-財務計算用'!$J:$J,BE$4,'PLM001-財務計算用'!$A:$A,$B50))</f>
        <v/>
      </c>
      <c r="BF50" s="71" t="str">
        <f>IF(SUMIFS('PLM002'!$K:$K,'PLM002'!$C:$C,BE$4,'PLM002'!$F:$F,$B50)=0,"",SUMIFS('PLM002'!$K:$K,'PLM002'!$C:$C,BE$4,'PLM002'!$F:$F,$B50))</f>
        <v/>
      </c>
      <c r="BG50" s="72" t="str">
        <f>IF(SUMIFS('PLM001-財務計算用'!$P:$P,'PLM001-財務計算用'!$J:$J,BG$4,'PLM001-財務計算用'!$A:$A,$B50)=0,"",SUMIFS('PLM001-財務計算用'!$P:$P,'PLM001-財務計算用'!$J:$J,BG$4,'PLM001-財務計算用'!$A:$A,$B50))</f>
        <v/>
      </c>
      <c r="BH50" s="71" t="str">
        <f>IF(SUMIFS('PLM002'!$K:$K,'PLM002'!$C:$C,BG$4,'PLM002'!$F:$F,$B50)=0,"",SUMIFS('PLM002'!$K:$K,'PLM002'!$C:$C,BG$4,'PLM002'!$F:$F,$B50))</f>
        <v/>
      </c>
      <c r="BI50" s="72" t="str">
        <f>IF(SUMIFS('PLM001-財務計算用'!$P:$P,'PLM001-財務計算用'!$J:$J,BI$4,'PLM001-財務計算用'!$A:$A,$B50)=0,"",SUMIFS('PLM001-財務計算用'!$P:$P,'PLM001-財務計算用'!$J:$J,BI$4,'PLM001-財務計算用'!$A:$A,$B50))</f>
        <v/>
      </c>
      <c r="BJ50" s="71" t="str">
        <f>IF(SUMIFS('PLM002'!$K:$K,'PLM002'!$C:$C,BI$4,'PLM002'!$F:$F,$B50)=0,"",SUMIFS('PLM002'!$K:$K,'PLM002'!$C:$C,BI$4,'PLM002'!$F:$F,$B50))</f>
        <v/>
      </c>
      <c r="BK50" s="72" t="str">
        <f>IF(SUMIFS('PLM001-財務計算用'!$P:$P,'PLM001-財務計算用'!$J:$J,BK$4,'PLM001-財務計算用'!$A:$A,$B50)=0,"",SUMIFS('PLM001-財務計算用'!$P:$P,'PLM001-財務計算用'!$J:$J,BK$4,'PLM001-財務計算用'!$A:$A,$B50))</f>
        <v/>
      </c>
      <c r="BL50" s="71" t="str">
        <f>IF(SUMIFS('PLM002'!$K:$K,'PLM002'!$C:$C,BK$4,'PLM002'!$F:$F,$B50)=0,"",SUMIFS('PLM002'!$K:$K,'PLM002'!$C:$C,BK$4,'PLM002'!$F:$F,$B50))</f>
        <v/>
      </c>
      <c r="BM50" s="72" t="str">
        <f>IF(SUMIFS('PLM001-財務計算用'!$P:$P,'PLM001-財務計算用'!$J:$J,BM$4,'PLM001-財務計算用'!$A:$A,$B50)=0,"",SUMIFS('PLM001-財務計算用'!$P:$P,'PLM001-財務計算用'!$J:$J,BM$4,'PLM001-財務計算用'!$A:$A,$B50))</f>
        <v/>
      </c>
      <c r="BN50" s="71" t="str">
        <f>IF(SUMIFS('PLM002'!$K:$K,'PLM002'!$C:$C,BM$4,'PLM002'!$F:$F,$B50)=0,"",SUMIFS('PLM002'!$K:$K,'PLM002'!$C:$C,BM$4,'PLM002'!$F:$F,$B50))</f>
        <v/>
      </c>
      <c r="BO50" s="72" t="str">
        <f>IF(SUMIFS('PLM001-財務計算用'!$P:$P,'PLM001-財務計算用'!$J:$J,BO$4,'PLM001-財務計算用'!$A:$A,$B50)=0,"",SUMIFS('PLM001-財務計算用'!$P:$P,'PLM001-財務計算用'!$J:$J,BO$4,'PLM001-財務計算用'!$A:$A,$B50))</f>
        <v/>
      </c>
      <c r="BP50" s="71" t="str">
        <f>IF(SUMIFS('PLM002'!$K:$K,'PLM002'!$C:$C,BO$4,'PLM002'!$F:$F,$B50)=0,"",SUMIFS('PLM002'!$K:$K,'PLM002'!$C:$C,BO$4,'PLM002'!$F:$F,$B50))</f>
        <v/>
      </c>
      <c r="BQ50" s="72" t="str">
        <f>IF(SUMIFS('PLM001-財務計算用'!$P:$P,'PLM001-財務計算用'!$J:$J,BQ$4,'PLM001-財務計算用'!$A:$A,$B50)=0,"",SUMIFS('PLM001-財務計算用'!$P:$P,'PLM001-財務計算用'!$J:$J,BQ$4,'PLM001-財務計算用'!$A:$A,$B50))</f>
        <v/>
      </c>
      <c r="BR50" s="71" t="str">
        <f>IF(SUMIFS('PLM002'!$K:$K,'PLM002'!$C:$C,BQ$4,'PLM002'!$F:$F,$B50)=0,"",SUMIFS('PLM002'!$K:$K,'PLM002'!$C:$C,BQ$4,'PLM002'!$F:$F,$B50))</f>
        <v/>
      </c>
      <c r="BS50" s="72" t="str">
        <f>IF(SUMIFS('PLM001-財務計算用'!$P:$P,'PLM001-財務計算用'!$J:$J,BS$4,'PLM001-財務計算用'!$A:$A,$B50)=0,"",SUMIFS('PLM001-財務計算用'!$P:$P,'PLM001-財務計算用'!$J:$J,BS$4,'PLM001-財務計算用'!$A:$A,$B50))</f>
        <v/>
      </c>
      <c r="BT50" s="71" t="str">
        <f>IF(SUMIFS('PLM002'!$K:$K,'PLM002'!$C:$C,BS$4,'PLM002'!$F:$F,$B50)=0,"",SUMIFS('PLM002'!$K:$K,'PLM002'!$C:$C,BS$4,'PLM002'!$F:$F,$B50))</f>
        <v/>
      </c>
      <c r="BU50" s="72" t="str">
        <f>IF(SUMIFS('PLM001-財務計算用'!$P:$P,'PLM001-財務計算用'!$J:$J,BU$4,'PLM001-財務計算用'!$A:$A,$B50)=0,"",SUMIFS('PLM001-財務計算用'!$P:$P,'PLM001-財務計算用'!$J:$J,BU$4,'PLM001-財務計算用'!$A:$A,$B50))</f>
        <v/>
      </c>
      <c r="BV50" s="71" t="str">
        <f>IF(SUMIFS('PLM002'!$K:$K,'PLM002'!$C:$C,BU$4,'PLM002'!$F:$F,$B50)=0,"",SUMIFS('PLM002'!$K:$K,'PLM002'!$C:$C,BU$4,'PLM002'!$F:$F,$B50))</f>
        <v/>
      </c>
      <c r="BW50" s="72" t="str">
        <f>IF(SUMIFS('PLM001-財務計算用'!$P:$P,'PLM001-財務計算用'!$J:$J,BW$4,'PLM001-財務計算用'!$A:$A,$B50)=0,"",SUMIFS('PLM001-財務計算用'!$P:$P,'PLM001-財務計算用'!$J:$J,BW$4,'PLM001-財務計算用'!$A:$A,$B50))</f>
        <v/>
      </c>
      <c r="BX50" s="71" t="str">
        <f>IF(SUMIFS('PLM002'!$K:$K,'PLM002'!$C:$C,BW$4,'PLM002'!$F:$F,$B50)=0,"",SUMIFS('PLM002'!$K:$K,'PLM002'!$C:$C,BW$4,'PLM002'!$F:$F,$B50))</f>
        <v/>
      </c>
      <c r="BY50" s="72" t="str">
        <f>IF(SUMIFS('PLM001-財務計算用'!$P:$P,'PLM001-財務計算用'!$J:$J,BY$4,'PLM001-財務計算用'!$A:$A,$B50)=0,"",SUMIFS('PLM001-財務計算用'!$P:$P,'PLM001-財務計算用'!$J:$J,BY$4,'PLM001-財務計算用'!$A:$A,$B50))</f>
        <v/>
      </c>
      <c r="BZ50" s="71" t="str">
        <f>IF(SUMIFS('PLM002'!$K:$K,'PLM002'!$C:$C,BY$4,'PLM002'!$F:$F,$B50)=0,"",SUMIFS('PLM002'!$K:$K,'PLM002'!$C:$C,BY$4,'PLM002'!$F:$F,$B50))</f>
        <v/>
      </c>
      <c r="CA50" s="72" t="str">
        <f>IF(SUMIFS('PLM001-財務計算用'!$P:$P,'PLM001-財務計算用'!$J:$J,CA$4,'PLM001-財務計算用'!$A:$A,$B50)=0,"",SUMIFS('PLM001-財務計算用'!$P:$P,'PLM001-財務計算用'!$J:$J,CA$4,'PLM001-財務計算用'!$A:$A,$B50))</f>
        <v/>
      </c>
      <c r="CB50" s="71" t="str">
        <f>IF(SUMIFS('PLM002'!$K:$K,'PLM002'!$C:$C,CA$4,'PLM002'!$F:$F,$B50)=0,"",SUMIFS('PLM002'!$K:$K,'PLM002'!$C:$C,CA$4,'PLM002'!$F:$F,$B50))</f>
        <v/>
      </c>
      <c r="CC50" s="72" t="str">
        <f>IF(SUMIFS('PLM001-財務計算用'!$P:$P,'PLM001-財務計算用'!$J:$J,CC$4,'PLM001-財務計算用'!$A:$A,$B50)=0,"",SUMIFS('PLM001-財務計算用'!$P:$P,'PLM001-財務計算用'!$J:$J,CC$4,'PLM001-財務計算用'!$A:$A,$B50))</f>
        <v/>
      </c>
      <c r="CD50" s="71" t="str">
        <f>IF(SUMIFS('PLM002'!$K:$K,'PLM002'!$C:$C,CC$4,'PLM002'!$F:$F,$B50)=0,"",SUMIFS('PLM002'!$K:$K,'PLM002'!$C:$C,CC$4,'PLM002'!$F:$F,$B50))</f>
        <v/>
      </c>
      <c r="CE50" s="72" t="str">
        <f>IF(SUMIFS('PLM001-財務計算用'!$P:$P,'PLM001-財務計算用'!$J:$J,CE$4,'PLM001-財務計算用'!$A:$A,$B50)=0,"",SUMIFS('PLM001-財務計算用'!$P:$P,'PLM001-財務計算用'!$J:$J,CE$4,'PLM001-財務計算用'!$A:$A,$B50))</f>
        <v/>
      </c>
      <c r="CF50" s="71" t="str">
        <f>IF(SUMIFS('PLM002'!$K:$K,'PLM002'!$C:$C,CE$4,'PLM002'!$F:$F,$B50)=0,"",SUMIFS('PLM002'!$K:$K,'PLM002'!$C:$C,CE$4,'PLM002'!$F:$F,$B50))</f>
        <v/>
      </c>
      <c r="CG50" s="72" t="str">
        <f>IF(SUMIFS('PLM001-財務計算用'!$P:$P,'PLM001-財務計算用'!$J:$J,CG$4,'PLM001-財務計算用'!$A:$A,$B50)=0,"",SUMIFS('PLM001-財務計算用'!$P:$P,'PLM001-財務計算用'!$J:$J,CG$4,'PLM001-財務計算用'!$A:$A,$B50))</f>
        <v/>
      </c>
      <c r="CH50" s="71" t="str">
        <f>IF(SUMIFS('PLM002'!$K:$K,'PLM002'!$C:$C,CG$4,'PLM002'!$F:$F,$B50)=0,"",SUMIFS('PLM002'!$K:$K,'PLM002'!$C:$C,CG$4,'PLM002'!$F:$F,$B50))</f>
        <v/>
      </c>
      <c r="CI50" s="72" t="str">
        <f>IF(SUMIFS('PLM001-財務計算用'!$P:$P,'PLM001-財務計算用'!$J:$J,CI$4,'PLM001-財務計算用'!$A:$A,$B50)=0,"",SUMIFS('PLM001-財務計算用'!$P:$P,'PLM001-財務計算用'!$J:$J,CI$4,'PLM001-財務計算用'!$A:$A,$B50))</f>
        <v/>
      </c>
      <c r="CJ50" s="71" t="str">
        <f>IF(SUMIFS('PLM002'!$K:$K,'PLM002'!$C:$C,CI$4,'PLM002'!$F:$F,$B50)=0,"",SUMIFS('PLM002'!$K:$K,'PLM002'!$C:$C,CI$4,'PLM002'!$F:$F,$B50))</f>
        <v/>
      </c>
      <c r="CK50" s="72" t="str">
        <f>IF(SUMIFS('PLM001-財務計算用'!$P:$P,'PLM001-財務計算用'!$J:$J,CK$4,'PLM001-財務計算用'!$A:$A,$B50)=0,"",SUMIFS('PLM001-財務計算用'!$P:$P,'PLM001-財務計算用'!$J:$J,CK$4,'PLM001-財務計算用'!$A:$A,$B50))</f>
        <v/>
      </c>
      <c r="CL50" s="71" t="str">
        <f>IF(SUMIFS('PLM002'!$K:$K,'PLM002'!$C:$C,CK$4,'PLM002'!$F:$F,$B50)=0,"",SUMIFS('PLM002'!$K:$K,'PLM002'!$C:$C,CK$4,'PLM002'!$F:$F,$B50))</f>
        <v/>
      </c>
      <c r="CM50" s="72" t="str">
        <f>IF(SUMIFS('PLM001-財務計算用'!$P:$P,'PLM001-財務計算用'!$J:$J,CM$4,'PLM001-財務計算用'!$A:$A,$B50)=0,"",SUMIFS('PLM001-財務計算用'!$P:$P,'PLM001-財務計算用'!$J:$J,CM$4,'PLM001-財務計算用'!$A:$A,$B50))</f>
        <v/>
      </c>
      <c r="CN50" s="71" t="str">
        <f>IF(SUMIFS('PLM002'!$K:$K,'PLM002'!$C:$C,CM$4,'PLM002'!$F:$F,$B50)=0,"",SUMIFS('PLM002'!$K:$K,'PLM002'!$C:$C,CM$4,'PLM002'!$F:$F,$B50))</f>
        <v/>
      </c>
      <c r="CO50" s="72" t="str">
        <f>IF(SUMIFS('PLM001-財務計算用'!$P:$P,'PLM001-財務計算用'!$J:$J,CO$4,'PLM001-財務計算用'!$A:$A,$B50)=0,"",SUMIFS('PLM001-財務計算用'!$P:$P,'PLM001-財務計算用'!$J:$J,CO$4,'PLM001-財務計算用'!$A:$A,$B50))</f>
        <v/>
      </c>
      <c r="CP50" s="71" t="str">
        <f>IF(SUMIFS('PLM002'!$K:$K,'PLM002'!$C:$C,CO$4,'PLM002'!$F:$F,$B50)=0,"",SUMIFS('PLM002'!$K:$K,'PLM002'!$C:$C,CO$4,'PLM002'!$F:$F,$B50))</f>
        <v/>
      </c>
      <c r="CQ50" s="72" t="str">
        <f>IF(SUMIFS('PLM001-財務計算用'!$P:$P,'PLM001-財務計算用'!$J:$J,CQ$4,'PLM001-財務計算用'!$A:$A,$B50)=0,"",SUMIFS('PLM001-財務計算用'!$P:$P,'PLM001-財務計算用'!$J:$J,CQ$4,'PLM001-財務計算用'!$A:$A,$B50))</f>
        <v/>
      </c>
      <c r="CR50" s="71" t="str">
        <f>IF(SUMIFS('PLM002'!$K:$K,'PLM002'!$C:$C,CQ$4,'PLM002'!$F:$F,$B50)=0,"",SUMIFS('PLM002'!$K:$K,'PLM002'!$C:$C,CQ$4,'PLM002'!$F:$F,$B50))</f>
        <v/>
      </c>
      <c r="CS50" s="72" t="str">
        <f>IF(SUMIFS('PLM001-財務計算用'!$P:$P,'PLM001-財務計算用'!$J:$J,CS$4,'PLM001-財務計算用'!$A:$A,$B50)=0,"",SUMIFS('PLM001-財務計算用'!$P:$P,'PLM001-財務計算用'!$J:$J,CS$4,'PLM001-財務計算用'!$A:$A,$B50))</f>
        <v/>
      </c>
      <c r="CT50" s="71" t="str">
        <f>IF(SUMIFS('PLM002'!$K:$K,'PLM002'!$C:$C,CS$4,'PLM002'!$F:$F,$B50)=0,"",SUMIFS('PLM002'!$K:$K,'PLM002'!$C:$C,CS$4,'PLM002'!$F:$F,$B50))</f>
        <v/>
      </c>
      <c r="CU50" s="72" t="str">
        <f>IF(SUMIFS('PLM001-財務計算用'!$P:$P,'PLM001-財務計算用'!$J:$J,CU$4,'PLM001-財務計算用'!$A:$A,$B50)=0,"",SUMIFS('PLM001-財務計算用'!$P:$P,'PLM001-財務計算用'!$J:$J,CU$4,'PLM001-財務計算用'!$A:$A,$B50))</f>
        <v/>
      </c>
      <c r="CV50" s="71" t="str">
        <f>IF(SUMIFS('PLM002'!$K:$K,'PLM002'!$C:$C,CU$4,'PLM002'!$F:$F,$B50)=0,"",SUMIFS('PLM002'!$K:$K,'PLM002'!$C:$C,CU$4,'PLM002'!$F:$F,$B50))</f>
        <v/>
      </c>
      <c r="CW50" s="72" t="str">
        <f>IF(SUMIFS('PLM001-財務計算用'!$P:$P,'PLM001-財務計算用'!$J:$J,CW$4,'PLM001-財務計算用'!$A:$A,$B50)=0,"",SUMIFS('PLM001-財務計算用'!$P:$P,'PLM001-財務計算用'!$J:$J,CW$4,'PLM001-財務計算用'!$A:$A,$B50))</f>
        <v/>
      </c>
      <c r="CX50" s="71" t="str">
        <f>IF(SUMIFS('PLM002'!$K:$K,'PLM002'!$C:$C,CW$4,'PLM002'!$F:$F,$B50)=0,"",SUMIFS('PLM002'!$K:$K,'PLM002'!$C:$C,CW$4,'PLM002'!$F:$F,$B50))</f>
        <v/>
      </c>
      <c r="CY50" s="72" t="str">
        <f>IF(SUMIFS('PLM001-財務計算用'!$P:$P,'PLM001-財務計算用'!$J:$J,CY$4,'PLM001-財務計算用'!$A:$A,$B50)=0,"",SUMIFS('PLM001-財務計算用'!$P:$P,'PLM001-財務計算用'!$J:$J,CY$4,'PLM001-財務計算用'!$A:$A,$B50))</f>
        <v/>
      </c>
      <c r="CZ50" s="71" t="str">
        <f>IF(SUMIFS('PLM002'!$K:$K,'PLM002'!$C:$C,CY$4,'PLM002'!$F:$F,$B50)=0,"",SUMIFS('PLM002'!$K:$K,'PLM002'!$C:$C,CY$4,'PLM002'!$F:$F,$B50))</f>
        <v/>
      </c>
      <c r="DA50" s="72" t="str">
        <f>IF(SUMIFS('PLM001-財務計算用'!$P:$P,'PLM001-財務計算用'!$J:$J,DA$4,'PLM001-財務計算用'!$A:$A,$B50)=0,"",SUMIFS('PLM001-財務計算用'!$P:$P,'PLM001-財務計算用'!$J:$J,DA$4,'PLM001-財務計算用'!$A:$A,$B50))</f>
        <v/>
      </c>
      <c r="DB50" s="71" t="str">
        <f>IF(SUMIFS('PLM002'!$K:$K,'PLM002'!$C:$C,DA$4,'PLM002'!$F:$F,$B50)=0,"",SUMIFS('PLM002'!$K:$K,'PLM002'!$C:$C,DA$4,'PLM002'!$F:$F,$B50))</f>
        <v/>
      </c>
      <c r="DC50" s="72" t="str">
        <f>IF(SUMIFS('PLM001-財務計算用'!$P:$P,'PLM001-財務計算用'!$J:$J,DC$4,'PLM001-財務計算用'!$A:$A,$B50)=0,"",SUMIFS('PLM001-財務計算用'!$P:$P,'PLM001-財務計算用'!$J:$J,DC$4,'PLM001-財務計算用'!$A:$A,$B50))</f>
        <v/>
      </c>
      <c r="DD50" s="71" t="str">
        <f>IF(SUMIFS('PLM002'!$K:$K,'PLM002'!$C:$C,DC$4,'PLM002'!$F:$F,$B50)=0,"",SUMIFS('PLM002'!$K:$K,'PLM002'!$C:$C,DC$4,'PLM002'!$F:$F,$B50))</f>
        <v/>
      </c>
      <c r="DE50" s="72" t="str">
        <f>IF(SUMIFS('PLM001-財務計算用'!$P:$P,'PLM001-財務計算用'!$J:$J,DE$4,'PLM001-財務計算用'!$A:$A,$B50)=0,"",SUMIFS('PLM001-財務計算用'!$P:$P,'PLM001-財務計算用'!$J:$J,DE$4,'PLM001-財務計算用'!$A:$A,$B50))</f>
        <v/>
      </c>
      <c r="DF50" s="71" t="str">
        <f>IF(SUMIFS('PLM002'!$K:$K,'PLM002'!$C:$C,DE$4,'PLM002'!$F:$F,$B50)=0,"",SUMIFS('PLM002'!$K:$K,'PLM002'!$C:$C,DE$4,'PLM002'!$F:$F,$B50))</f>
        <v/>
      </c>
      <c r="DG50" s="72" t="str">
        <f>IF(SUMIFS('PLM001-財務計算用'!$P:$P,'PLM001-財務計算用'!$J:$J,DG$4,'PLM001-財務計算用'!$A:$A,$B50)=0,"",SUMIFS('PLM001-財務計算用'!$P:$P,'PLM001-財務計算用'!$J:$J,DG$4,'PLM001-財務計算用'!$A:$A,$B50))</f>
        <v/>
      </c>
      <c r="DH50" s="71" t="str">
        <f>IF(SUMIFS('PLM002'!$K:$K,'PLM002'!$C:$C,DG$4,'PLM002'!$F:$F,$B50)=0,"",SUMIFS('PLM002'!$K:$K,'PLM002'!$C:$C,DG$4,'PLM002'!$F:$F,$B50))</f>
        <v/>
      </c>
      <c r="DI50" s="72" t="str">
        <f>IF(SUMIFS('PLM001-財務計算用'!$P:$P,'PLM001-財務計算用'!$J:$J,DI$4,'PLM001-財務計算用'!$A:$A,$B50)=0,"",SUMIFS('PLM001-財務計算用'!$P:$P,'PLM001-財務計算用'!$J:$J,DI$4,'PLM001-財務計算用'!$A:$A,$B50))</f>
        <v/>
      </c>
      <c r="DJ50" s="71" t="str">
        <f>IF(SUMIFS('PLM002'!$K:$K,'PLM002'!$C:$C,DI$4,'PLM002'!$F:$F,$B50)=0,"",SUMIFS('PLM002'!$K:$K,'PLM002'!$C:$C,DI$4,'PLM002'!$F:$F,$B50))</f>
        <v/>
      </c>
      <c r="DK50" s="72" t="str">
        <f>IF(SUMIFS('PLM001-財務計算用'!$P:$P,'PLM001-財務計算用'!$J:$J,DK$4,'PLM001-財務計算用'!$A:$A,$B50)=0,"",SUMIFS('PLM001-財務計算用'!$P:$P,'PLM001-財務計算用'!$J:$J,DK$4,'PLM001-財務計算用'!$A:$A,$B50))</f>
        <v/>
      </c>
      <c r="DL50" s="71" t="str">
        <f>IF(SUMIFS('PLM002'!$K:$K,'PLM002'!$C:$C,DK$4,'PLM002'!$F:$F,$B50)=0,"",SUMIFS('PLM002'!$K:$K,'PLM002'!$C:$C,DK$4,'PLM002'!$F:$F,$B50))</f>
        <v/>
      </c>
      <c r="DM50" s="72" t="str">
        <f>IF(SUMIFS('PLM001-財務計算用'!$P:$P,'PLM001-財務計算用'!$J:$J,DM$4,'PLM001-財務計算用'!$A:$A,$B50)=0,"",SUMIFS('PLM001-財務計算用'!$P:$P,'PLM001-財務計算用'!$J:$J,DM$4,'PLM001-財務計算用'!$A:$A,$B50))</f>
        <v/>
      </c>
      <c r="DN50" s="71" t="str">
        <f>IF(SUMIFS('PLM002'!$K:$K,'PLM002'!$C:$C,DM$4,'PLM002'!$F:$F,$B50)=0,"",SUMIFS('PLM002'!$K:$K,'PLM002'!$C:$C,DM$4,'PLM002'!$F:$F,$B50))</f>
        <v/>
      </c>
      <c r="DO50" s="72" t="str">
        <f>IF(SUMIFS('PLM001-財務計算用'!$P:$P,'PLM001-財務計算用'!$J:$J,DO$4,'PLM001-財務計算用'!$A:$A,$B50)=0,"",SUMIFS('PLM001-財務計算用'!$P:$P,'PLM001-財務計算用'!$J:$J,DO$4,'PLM001-財務計算用'!$A:$A,$B50))</f>
        <v/>
      </c>
      <c r="DP50" s="71" t="str">
        <f>IF(SUMIFS('PLM002'!$K:$K,'PLM002'!$C:$C,DO$4,'PLM002'!$F:$F,$B50)=0,"",SUMIFS('PLM002'!$K:$K,'PLM002'!$C:$C,DO$4,'PLM002'!$F:$F,$B50))</f>
        <v/>
      </c>
      <c r="DQ50" s="72" t="str">
        <f>IF(SUMIFS('PLM001-財務計算用'!$P:$P,'PLM001-財務計算用'!$J:$J,DQ$4,'PLM001-財務計算用'!$A:$A,$B50)=0,"",SUMIFS('PLM001-財務計算用'!$P:$P,'PLM001-財務計算用'!$J:$J,DQ$4,'PLM001-財務計算用'!$A:$A,$B50))</f>
        <v/>
      </c>
      <c r="DR50" s="71" t="str">
        <f>IF(SUMIFS('PLM002'!$K:$K,'PLM002'!$C:$C,DQ$4,'PLM002'!$F:$F,$B50)=0,"",SUMIFS('PLM002'!$K:$K,'PLM002'!$C:$C,DQ$4,'PLM002'!$F:$F,$B50))</f>
        <v/>
      </c>
      <c r="DS50" s="72" t="str">
        <f>IF(SUMIFS('PLM001-財務計算用'!$P:$P,'PLM001-財務計算用'!$J:$J,DS$4,'PLM001-財務計算用'!$A:$A,$B50)=0,"",SUMIFS('PLM001-財務計算用'!$P:$P,'PLM001-財務計算用'!$J:$J,DS$4,'PLM001-財務計算用'!$A:$A,$B50))</f>
        <v/>
      </c>
      <c r="DT50" s="71" t="str">
        <f>IF(SUMIFS('PLM002'!$K:$K,'PLM002'!$C:$C,DS$4,'PLM002'!$F:$F,$B50)=0,"",SUMIFS('PLM002'!$K:$K,'PLM002'!$C:$C,DS$4,'PLM002'!$F:$F,$B50))</f>
        <v/>
      </c>
      <c r="DU50" s="72" t="str">
        <f>IF(SUMIFS('PLM001-財務計算用'!$P:$P,'PLM001-財務計算用'!$J:$J,DU$4,'PLM001-財務計算用'!$A:$A,$B50)=0,"",SUMIFS('PLM001-財務計算用'!$P:$P,'PLM001-財務計算用'!$J:$J,DU$4,'PLM001-財務計算用'!$A:$A,$B50))</f>
        <v/>
      </c>
      <c r="DV50" s="71" t="str">
        <f>IF(SUMIFS('PLM002'!$K:$K,'PLM002'!$C:$C,DU$4,'PLM002'!$F:$F,$B50)=0,"",SUMIFS('PLM002'!$K:$K,'PLM002'!$C:$C,DU$4,'PLM002'!$F:$F,$B50))</f>
        <v/>
      </c>
      <c r="DW50" s="72" t="str">
        <f>IF(SUMIFS('PLM001-財務計算用'!$P:$P,'PLM001-財務計算用'!$J:$J,DW$4,'PLM001-財務計算用'!$A:$A,$B50)=0,"",SUMIFS('PLM001-財務計算用'!$P:$P,'PLM001-財務計算用'!$J:$J,DW$4,'PLM001-財務計算用'!$A:$A,$B50))</f>
        <v/>
      </c>
      <c r="DX50" s="71" t="str">
        <f>IF(SUMIFS('PLM002'!$K:$K,'PLM002'!$C:$C,DW$4,'PLM002'!$F:$F,$B50)=0,"",SUMIFS('PLM002'!$K:$K,'PLM002'!$C:$C,DW$4,'PLM002'!$F:$F,$B50))</f>
        <v/>
      </c>
      <c r="DY50" s="72" t="str">
        <f>IF(SUMIFS('PLM001-財務計算用'!$P:$P,'PLM001-財務計算用'!$J:$J,DY$4,'PLM001-財務計算用'!$A:$A,$B50)=0,"",SUMIFS('PLM001-財務計算用'!$P:$P,'PLM001-財務計算用'!$J:$J,DY$4,'PLM001-財務計算用'!$A:$A,$B50))</f>
        <v/>
      </c>
      <c r="DZ50" s="71" t="str">
        <f>IF(SUMIFS('PLM002'!$K:$K,'PLM002'!$C:$C,DY$4,'PLM002'!$F:$F,$B50)=0,"",SUMIFS('PLM002'!$K:$K,'PLM002'!$C:$C,DY$4,'PLM002'!$F:$F,$B50))</f>
        <v/>
      </c>
      <c r="EA50" s="72" t="str">
        <f>IF(SUMIFS('PLM001-財務計算用'!$P:$P,'PLM001-財務計算用'!$J:$J,EA$4,'PLM001-財務計算用'!$A:$A,$B50)=0,"",SUMIFS('PLM001-財務計算用'!$P:$P,'PLM001-財務計算用'!$J:$J,EA$4,'PLM001-財務計算用'!$A:$A,$B50))</f>
        <v/>
      </c>
      <c r="EB50" s="71" t="str">
        <f>IF(SUMIFS('PLM002'!$K:$K,'PLM002'!$C:$C,EA$4,'PLM002'!$F:$F,$B50)=0,"",SUMIFS('PLM002'!$K:$K,'PLM002'!$C:$C,EA$4,'PLM002'!$F:$F,$B50))</f>
        <v/>
      </c>
      <c r="EC50" s="72" t="str">
        <f>IF(SUMIFS('PLM001-財務計算用'!$P:$P,'PLM001-財務計算用'!$J:$J,EC$4,'PLM001-財務計算用'!$A:$A,$B50)=0,"",SUMIFS('PLM001-財務計算用'!$P:$P,'PLM001-財務計算用'!$J:$J,EC$4,'PLM001-財務計算用'!$A:$A,$B50))</f>
        <v/>
      </c>
      <c r="ED50" s="71" t="str">
        <f>IF(SUMIFS('PLM002'!$K:$K,'PLM002'!$C:$C,EC$4,'PLM002'!$F:$F,$B50)=0,"",SUMIFS('PLM002'!$K:$K,'PLM002'!$C:$C,EC$4,'PLM002'!$F:$F,$B50))</f>
        <v/>
      </c>
    </row>
    <row r="51" spans="1:134" ht="13.5">
      <c r="A51" s="96">
        <f>'PLM014'!A52</f>
        <v>0</v>
      </c>
      <c r="B51" s="178"/>
      <c r="C51" s="131">
        <f>'PLM014'!C52</f>
        <v>0</v>
      </c>
      <c r="D51" s="211" t="str">
        <f t="shared" si="14"/>
        <v>()  0</v>
      </c>
      <c r="E51" s="97">
        <f>'PLM014'!E52</f>
        <v>0</v>
      </c>
      <c r="F51" s="97">
        <f>'PLM014'!F52</f>
        <v>0</v>
      </c>
      <c r="G51" s="97">
        <f>'PLM014'!G52</f>
        <v>0</v>
      </c>
      <c r="H51" s="98">
        <f>'PLM014'!H52</f>
        <v>0</v>
      </c>
      <c r="I51" s="98">
        <f>'PLM014'!I52</f>
        <v>0</v>
      </c>
      <c r="J51" s="99">
        <f t="shared" si="7"/>
        <v>0</v>
      </c>
      <c r="K51" s="213"/>
      <c r="L51" s="213"/>
      <c r="M51" s="98">
        <f>IF(ISERROR('PLM014'!L52),"",('PLM014'!L52))</f>
        <v>0</v>
      </c>
      <c r="N51" s="237" t="str">
        <f>IF(IF(ISERROR('PLM014'!N52),"",('PLM014'!N52))=0,"",IF(ISERROR('PLM014'!N52),"",('PLM014'!N52)))</f>
        <v/>
      </c>
      <c r="O51" s="99" t="str">
        <f t="shared" si="0"/>
        <v/>
      </c>
      <c r="P51" s="98">
        <f t="shared" ca="1" si="1"/>
        <v>46044</v>
      </c>
      <c r="Q51" s="99">
        <f t="shared" ca="1" si="2"/>
        <v>46044</v>
      </c>
      <c r="R51" s="100">
        <f>'PLM014'!Q52/100</f>
        <v>0</v>
      </c>
      <c r="S51" s="139" t="str">
        <f t="shared" ca="1" si="3"/>
        <v/>
      </c>
      <c r="U51" s="101" t="str">
        <f t="shared" si="12"/>
        <v>未登入</v>
      </c>
      <c r="V51" s="101">
        <f t="shared" si="13"/>
        <v>0</v>
      </c>
      <c r="W51" s="101" t="str">
        <f>IF(SUMIFS('PLM001-財務計算用'!$P:$P,'PLM001-財務計算用'!$A:$A,B51)=0,"未登入",SUMIFS('PLM001-財務計算用'!$P:$P,'PLM001-財務計算用'!$A:$A,B51))</f>
        <v>未登入</v>
      </c>
      <c r="X51" s="101">
        <f>SUMIFS('PLM002'!$K:$K,'PLM002'!$F:$F,$B51)</f>
        <v>0</v>
      </c>
      <c r="Y51" s="72" t="str">
        <f>IF(SUMIFS('PLM001-財務計算用'!$P:$P,'PLM001-財務計算用'!$J:$J,Y$4,'PLM001-財務計算用'!$A:$A,$B51)=0,"",SUMIFS('PLM001-財務計算用'!$P:$P,'PLM001-財務計算用'!$J:$J,Y$4,'PLM001-財務計算用'!$A:$A,$B51))</f>
        <v/>
      </c>
      <c r="Z51" s="71" t="str">
        <f>IF(SUMIFS('PLM002'!$K:$K,'PLM002'!$C:$C,Y$4,'PLM002'!$F:$F,$B51)=0,"",SUMIFS('PLM002'!$K:$K,'PLM002'!$C:$C,Y$4,'PLM002'!$F:$F,$B51))</f>
        <v/>
      </c>
      <c r="AA51" s="72" t="str">
        <f>IF(SUMIFS('PLM001-財務計算用'!$P:$P,'PLM001-財務計算用'!$J:$J,AA$4,'PLM001-財務計算用'!$A:$A,$B51)=0,"",SUMIFS('PLM001-財務計算用'!$P:$P,'PLM001-財務計算用'!$J:$J,AA$4,'PLM001-財務計算用'!$A:$A,$B51))</f>
        <v/>
      </c>
      <c r="AB51" s="71" t="str">
        <f>IF(SUMIFS('PLM002'!$K:$K,'PLM002'!$C:$C,AA$4,'PLM002'!$F:$F,$B51)=0,"",SUMIFS('PLM002'!$K:$K,'PLM002'!$C:$C,AA$4,'PLM002'!$F:$F,$B51))</f>
        <v/>
      </c>
      <c r="AC51" s="72" t="str">
        <f>IF(SUMIFS('PLM001-財務計算用'!$P:$P,'PLM001-財務計算用'!$J:$J,AC$4,'PLM001-財務計算用'!$A:$A,$B51)=0,"",SUMIFS('PLM001-財務計算用'!$P:$P,'PLM001-財務計算用'!$J:$J,AC$4,'PLM001-財務計算用'!$A:$A,$B51))</f>
        <v/>
      </c>
      <c r="AD51" s="71" t="str">
        <f>IF(SUMIFS('PLM002'!$K:$K,'PLM002'!$C:$C,AC$4,'PLM002'!$F:$F,$B51)=0,"",SUMIFS('PLM002'!$K:$K,'PLM002'!$C:$C,AC$4,'PLM002'!$F:$F,$B51))</f>
        <v/>
      </c>
      <c r="AE51" s="72" t="str">
        <f>IF(SUMIFS('PLM001-財務計算用'!$P:$P,'PLM001-財務計算用'!$J:$J,AE$4,'PLM001-財務計算用'!$A:$A,$B51)=0,"",SUMIFS('PLM001-財務計算用'!$P:$P,'PLM001-財務計算用'!$J:$J,AE$4,'PLM001-財務計算用'!$A:$A,$B51))</f>
        <v/>
      </c>
      <c r="AF51" s="71" t="str">
        <f>IF(SUMIFS('PLM002'!$K:$K,'PLM002'!$C:$C,AE$4,'PLM002'!$F:$F,$B51)=0,"",SUMIFS('PLM002'!$K:$K,'PLM002'!$C:$C,AE$4,'PLM002'!$F:$F,$B51))</f>
        <v/>
      </c>
      <c r="AG51" s="72" t="str">
        <f>IF(SUMIFS('PLM001-財務計算用'!$P:$P,'PLM001-財務計算用'!$J:$J,AG$4,'PLM001-財務計算用'!$A:$A,$B51)=0,"",SUMIFS('PLM001-財務計算用'!$P:$P,'PLM001-財務計算用'!$J:$J,AG$4,'PLM001-財務計算用'!$A:$A,$B51))</f>
        <v/>
      </c>
      <c r="AH51" s="71" t="str">
        <f>IF(SUMIFS('PLM002'!$K:$K,'PLM002'!$C:$C,AG$4,'PLM002'!$F:$F,$B51)=0,"",SUMIFS('PLM002'!$K:$K,'PLM002'!$C:$C,AG$4,'PLM002'!$F:$F,$B51))</f>
        <v/>
      </c>
      <c r="AI51" s="72" t="str">
        <f>IF(SUMIFS('PLM001-財務計算用'!$P:$P,'PLM001-財務計算用'!$J:$J,AI$4,'PLM001-財務計算用'!$A:$A,$B51)=0,"",SUMIFS('PLM001-財務計算用'!$P:$P,'PLM001-財務計算用'!$J:$J,AI$4,'PLM001-財務計算用'!$A:$A,$B51))</f>
        <v/>
      </c>
      <c r="AJ51" s="71" t="str">
        <f>IF(SUMIFS('PLM002'!$K:$K,'PLM002'!$C:$C,AI$4,'PLM002'!$F:$F,$B51)=0,"",SUMIFS('PLM002'!$K:$K,'PLM002'!$C:$C,AI$4,'PLM002'!$F:$F,$B51))</f>
        <v/>
      </c>
      <c r="AK51" s="72" t="str">
        <f>IF(SUMIFS('PLM001-財務計算用'!$P:$P,'PLM001-財務計算用'!$J:$J,AK$4,'PLM001-財務計算用'!$A:$A,$B51)=0,"",SUMIFS('PLM001-財務計算用'!$P:$P,'PLM001-財務計算用'!$J:$J,AK$4,'PLM001-財務計算用'!$A:$A,$B51))</f>
        <v/>
      </c>
      <c r="AL51" s="71" t="str">
        <f>IF(SUMIFS('PLM002'!$K:$K,'PLM002'!$C:$C,AK$4,'PLM002'!$F:$F,$B51)=0,"",SUMIFS('PLM002'!$K:$K,'PLM002'!$C:$C,AK$4,'PLM002'!$F:$F,$B51))</f>
        <v/>
      </c>
      <c r="AM51" s="72" t="str">
        <f>IF(SUMIFS('PLM001-財務計算用'!$P:$P,'PLM001-財務計算用'!$J:$J,AM$4,'PLM001-財務計算用'!$A:$A,$B51)=0,"",SUMIFS('PLM001-財務計算用'!$P:$P,'PLM001-財務計算用'!$J:$J,AM$4,'PLM001-財務計算用'!$A:$A,$B51))</f>
        <v/>
      </c>
      <c r="AN51" s="71" t="str">
        <f>IF(SUMIFS('PLM002'!$K:$K,'PLM002'!$C:$C,AM$4,'PLM002'!$F:$F,$B51)=0,"",SUMIFS('PLM002'!$K:$K,'PLM002'!$C:$C,AM$4,'PLM002'!$F:$F,$B51))</f>
        <v/>
      </c>
      <c r="AO51" s="72" t="str">
        <f>IF(SUMIFS('PLM001-財務計算用'!$P:$P,'PLM001-財務計算用'!$J:$J,AO$4,'PLM001-財務計算用'!$A:$A,$B51)=0,"",SUMIFS('PLM001-財務計算用'!$P:$P,'PLM001-財務計算用'!$J:$J,AO$4,'PLM001-財務計算用'!$A:$A,$B51))</f>
        <v/>
      </c>
      <c r="AP51" s="71" t="str">
        <f>IF(SUMIFS('PLM002'!$K:$K,'PLM002'!$C:$C,AO$4,'PLM002'!$F:$F,$B51)=0,"",SUMIFS('PLM002'!$K:$K,'PLM002'!$C:$C,AO$4,'PLM002'!$F:$F,$B51))</f>
        <v/>
      </c>
      <c r="AQ51" s="72" t="str">
        <f>IF(SUMIFS('PLM001-財務計算用'!$P:$P,'PLM001-財務計算用'!$J:$J,AQ$4,'PLM001-財務計算用'!$A:$A,$B51)=0,"",SUMIFS('PLM001-財務計算用'!$P:$P,'PLM001-財務計算用'!$J:$J,AQ$4,'PLM001-財務計算用'!$A:$A,$B51))</f>
        <v/>
      </c>
      <c r="AR51" s="71" t="str">
        <f>IF(SUMIFS('PLM002'!$K:$K,'PLM002'!$C:$C,AQ$4,'PLM002'!$F:$F,$B51)=0,"",SUMIFS('PLM002'!$K:$K,'PLM002'!$C:$C,AQ$4,'PLM002'!$F:$F,$B51))</f>
        <v/>
      </c>
      <c r="AS51" s="72" t="str">
        <f>IF(SUMIFS('PLM001-財務計算用'!$P:$P,'PLM001-財務計算用'!$J:$J,AS$4,'PLM001-財務計算用'!$A:$A,$B51)=0,"",SUMIFS('PLM001-財務計算用'!$P:$P,'PLM001-財務計算用'!$J:$J,AS$4,'PLM001-財務計算用'!$A:$A,$B51))</f>
        <v/>
      </c>
      <c r="AT51" s="71" t="str">
        <f>IF(SUMIFS('PLM002'!$K:$K,'PLM002'!$C:$C,AS$4,'PLM002'!$F:$F,$B51)=0,"",SUMIFS('PLM002'!$K:$K,'PLM002'!$C:$C,AS$4,'PLM002'!$F:$F,$B51))</f>
        <v/>
      </c>
      <c r="AU51" s="72" t="str">
        <f>IF(SUMIFS('PLM001-財務計算用'!$P:$P,'PLM001-財務計算用'!$J:$J,AU$4,'PLM001-財務計算用'!$A:$A,$B51)=0,"",SUMIFS('PLM001-財務計算用'!$P:$P,'PLM001-財務計算用'!$J:$J,AU$4,'PLM001-財務計算用'!$A:$A,$B51))</f>
        <v/>
      </c>
      <c r="AV51" s="71" t="str">
        <f>IF(SUMIFS('PLM002'!$K:$K,'PLM002'!$C:$C,AU$4,'PLM002'!$F:$F,$B51)=0,"",SUMIFS('PLM002'!$K:$K,'PLM002'!$C:$C,AU$4,'PLM002'!$F:$F,$B51))</f>
        <v/>
      </c>
      <c r="AW51" s="72" t="str">
        <f>IF(SUMIFS('PLM001-財務計算用'!$P:$P,'PLM001-財務計算用'!$J:$J,AW$4,'PLM001-財務計算用'!$A:$A,$B51)=0,"",SUMIFS('PLM001-財務計算用'!$P:$P,'PLM001-財務計算用'!$J:$J,AW$4,'PLM001-財務計算用'!$A:$A,$B51))</f>
        <v/>
      </c>
      <c r="AX51" s="71" t="str">
        <f>IF(SUMIFS('PLM002'!$K:$K,'PLM002'!$C:$C,AW$4,'PLM002'!$F:$F,$B51)=0,"",SUMIFS('PLM002'!$K:$K,'PLM002'!$C:$C,AW$4,'PLM002'!$F:$F,$B51))</f>
        <v/>
      </c>
      <c r="AY51" s="72" t="str">
        <f>IF(SUMIFS('PLM001-財務計算用'!$P:$P,'PLM001-財務計算用'!$J:$J,AY$4,'PLM001-財務計算用'!$A:$A,$B51)=0,"",SUMIFS('PLM001-財務計算用'!$P:$P,'PLM001-財務計算用'!$J:$J,AY$4,'PLM001-財務計算用'!$A:$A,$B51))</f>
        <v/>
      </c>
      <c r="AZ51" s="71" t="str">
        <f>IF(SUMIFS('PLM002'!$K:$K,'PLM002'!$C:$C,AY$4,'PLM002'!$F:$F,$B51)=0,"",SUMIFS('PLM002'!$K:$K,'PLM002'!$C:$C,AY$4,'PLM002'!$F:$F,$B51))</f>
        <v/>
      </c>
      <c r="BA51" s="72" t="str">
        <f>IF(SUMIFS('PLM001-財務計算用'!$P:$P,'PLM001-財務計算用'!$J:$J,BA$4,'PLM001-財務計算用'!$A:$A,$B51)=0,"",SUMIFS('PLM001-財務計算用'!$P:$P,'PLM001-財務計算用'!$J:$J,BA$4,'PLM001-財務計算用'!$A:$A,$B51))</f>
        <v/>
      </c>
      <c r="BB51" s="71" t="str">
        <f>IF(SUMIFS('PLM002'!$K:$K,'PLM002'!$C:$C,BA$4,'PLM002'!$F:$F,$B51)=0,"",SUMIFS('PLM002'!$K:$K,'PLM002'!$C:$C,BA$4,'PLM002'!$F:$F,$B51))</f>
        <v/>
      </c>
      <c r="BC51" s="72" t="str">
        <f>IF(SUMIFS('PLM001-財務計算用'!$P:$P,'PLM001-財務計算用'!$J:$J,BC$4,'PLM001-財務計算用'!$A:$A,$B51)=0,"",SUMIFS('PLM001-財務計算用'!$P:$P,'PLM001-財務計算用'!$J:$J,BC$4,'PLM001-財務計算用'!$A:$A,$B51))</f>
        <v/>
      </c>
      <c r="BD51" s="71" t="str">
        <f>IF(SUMIFS('PLM002'!$K:$K,'PLM002'!$C:$C,BC$4,'PLM002'!$F:$F,$B51)=0,"",SUMIFS('PLM002'!$K:$K,'PLM002'!$C:$C,BC$4,'PLM002'!$F:$F,$B51))</f>
        <v/>
      </c>
      <c r="BE51" s="72" t="str">
        <f>IF(SUMIFS('PLM001-財務計算用'!$P:$P,'PLM001-財務計算用'!$J:$J,BE$4,'PLM001-財務計算用'!$A:$A,$B51)=0,"",SUMIFS('PLM001-財務計算用'!$P:$P,'PLM001-財務計算用'!$J:$J,BE$4,'PLM001-財務計算用'!$A:$A,$B51))</f>
        <v/>
      </c>
      <c r="BF51" s="71" t="str">
        <f>IF(SUMIFS('PLM002'!$K:$K,'PLM002'!$C:$C,BE$4,'PLM002'!$F:$F,$B51)=0,"",SUMIFS('PLM002'!$K:$K,'PLM002'!$C:$C,BE$4,'PLM002'!$F:$F,$B51))</f>
        <v/>
      </c>
      <c r="BG51" s="72" t="str">
        <f>IF(SUMIFS('PLM001-財務計算用'!$P:$P,'PLM001-財務計算用'!$J:$J,BG$4,'PLM001-財務計算用'!$A:$A,$B51)=0,"",SUMIFS('PLM001-財務計算用'!$P:$P,'PLM001-財務計算用'!$J:$J,BG$4,'PLM001-財務計算用'!$A:$A,$B51))</f>
        <v/>
      </c>
      <c r="BH51" s="71" t="str">
        <f>IF(SUMIFS('PLM002'!$K:$K,'PLM002'!$C:$C,BG$4,'PLM002'!$F:$F,$B51)=0,"",SUMIFS('PLM002'!$K:$K,'PLM002'!$C:$C,BG$4,'PLM002'!$F:$F,$B51))</f>
        <v/>
      </c>
      <c r="BI51" s="72" t="str">
        <f>IF(SUMIFS('PLM001-財務計算用'!$P:$P,'PLM001-財務計算用'!$J:$J,BI$4,'PLM001-財務計算用'!$A:$A,$B51)=0,"",SUMIFS('PLM001-財務計算用'!$P:$P,'PLM001-財務計算用'!$J:$J,BI$4,'PLM001-財務計算用'!$A:$A,$B51))</f>
        <v/>
      </c>
      <c r="BJ51" s="71" t="str">
        <f>IF(SUMIFS('PLM002'!$K:$K,'PLM002'!$C:$C,BI$4,'PLM002'!$F:$F,$B51)=0,"",SUMIFS('PLM002'!$K:$K,'PLM002'!$C:$C,BI$4,'PLM002'!$F:$F,$B51))</f>
        <v/>
      </c>
      <c r="BK51" s="72" t="str">
        <f>IF(SUMIFS('PLM001-財務計算用'!$P:$P,'PLM001-財務計算用'!$J:$J,BK$4,'PLM001-財務計算用'!$A:$A,$B51)=0,"",SUMIFS('PLM001-財務計算用'!$P:$P,'PLM001-財務計算用'!$J:$J,BK$4,'PLM001-財務計算用'!$A:$A,$B51))</f>
        <v/>
      </c>
      <c r="BL51" s="71" t="str">
        <f>IF(SUMIFS('PLM002'!$K:$K,'PLM002'!$C:$C,BK$4,'PLM002'!$F:$F,$B51)=0,"",SUMIFS('PLM002'!$K:$K,'PLM002'!$C:$C,BK$4,'PLM002'!$F:$F,$B51))</f>
        <v/>
      </c>
      <c r="BM51" s="72" t="str">
        <f>IF(SUMIFS('PLM001-財務計算用'!$P:$P,'PLM001-財務計算用'!$J:$J,BM$4,'PLM001-財務計算用'!$A:$A,$B51)=0,"",SUMIFS('PLM001-財務計算用'!$P:$P,'PLM001-財務計算用'!$J:$J,BM$4,'PLM001-財務計算用'!$A:$A,$B51))</f>
        <v/>
      </c>
      <c r="BN51" s="71" t="str">
        <f>IF(SUMIFS('PLM002'!$K:$K,'PLM002'!$C:$C,BM$4,'PLM002'!$F:$F,$B51)=0,"",SUMIFS('PLM002'!$K:$K,'PLM002'!$C:$C,BM$4,'PLM002'!$F:$F,$B51))</f>
        <v/>
      </c>
      <c r="BO51" s="72" t="str">
        <f>IF(SUMIFS('PLM001-財務計算用'!$P:$P,'PLM001-財務計算用'!$J:$J,BO$4,'PLM001-財務計算用'!$A:$A,$B51)=0,"",SUMIFS('PLM001-財務計算用'!$P:$P,'PLM001-財務計算用'!$J:$J,BO$4,'PLM001-財務計算用'!$A:$A,$B51))</f>
        <v/>
      </c>
      <c r="BP51" s="71" t="str">
        <f>IF(SUMIFS('PLM002'!$K:$K,'PLM002'!$C:$C,BO$4,'PLM002'!$F:$F,$B51)=0,"",SUMIFS('PLM002'!$K:$K,'PLM002'!$C:$C,BO$4,'PLM002'!$F:$F,$B51))</f>
        <v/>
      </c>
      <c r="BQ51" s="72" t="str">
        <f>IF(SUMIFS('PLM001-財務計算用'!$P:$P,'PLM001-財務計算用'!$J:$J,BQ$4,'PLM001-財務計算用'!$A:$A,$B51)=0,"",SUMIFS('PLM001-財務計算用'!$P:$P,'PLM001-財務計算用'!$J:$J,BQ$4,'PLM001-財務計算用'!$A:$A,$B51))</f>
        <v/>
      </c>
      <c r="BR51" s="71" t="str">
        <f>IF(SUMIFS('PLM002'!$K:$K,'PLM002'!$C:$C,BQ$4,'PLM002'!$F:$F,$B51)=0,"",SUMIFS('PLM002'!$K:$K,'PLM002'!$C:$C,BQ$4,'PLM002'!$F:$F,$B51))</f>
        <v/>
      </c>
      <c r="BS51" s="72" t="str">
        <f>IF(SUMIFS('PLM001-財務計算用'!$P:$P,'PLM001-財務計算用'!$J:$J,BS$4,'PLM001-財務計算用'!$A:$A,$B51)=0,"",SUMIFS('PLM001-財務計算用'!$P:$P,'PLM001-財務計算用'!$J:$J,BS$4,'PLM001-財務計算用'!$A:$A,$B51))</f>
        <v/>
      </c>
      <c r="BT51" s="71" t="str">
        <f>IF(SUMIFS('PLM002'!$K:$K,'PLM002'!$C:$C,BS$4,'PLM002'!$F:$F,$B51)=0,"",SUMIFS('PLM002'!$K:$K,'PLM002'!$C:$C,BS$4,'PLM002'!$F:$F,$B51))</f>
        <v/>
      </c>
      <c r="BU51" s="72" t="str">
        <f>IF(SUMIFS('PLM001-財務計算用'!$P:$P,'PLM001-財務計算用'!$J:$J,BU$4,'PLM001-財務計算用'!$A:$A,$B51)=0,"",SUMIFS('PLM001-財務計算用'!$P:$P,'PLM001-財務計算用'!$J:$J,BU$4,'PLM001-財務計算用'!$A:$A,$B51))</f>
        <v/>
      </c>
      <c r="BV51" s="71" t="str">
        <f>IF(SUMIFS('PLM002'!$K:$K,'PLM002'!$C:$C,BU$4,'PLM002'!$F:$F,$B51)=0,"",SUMIFS('PLM002'!$K:$K,'PLM002'!$C:$C,BU$4,'PLM002'!$F:$F,$B51))</f>
        <v/>
      </c>
      <c r="BW51" s="72" t="str">
        <f>IF(SUMIFS('PLM001-財務計算用'!$P:$P,'PLM001-財務計算用'!$J:$J,BW$4,'PLM001-財務計算用'!$A:$A,$B51)=0,"",SUMIFS('PLM001-財務計算用'!$P:$P,'PLM001-財務計算用'!$J:$J,BW$4,'PLM001-財務計算用'!$A:$A,$B51))</f>
        <v/>
      </c>
      <c r="BX51" s="71" t="str">
        <f>IF(SUMIFS('PLM002'!$K:$K,'PLM002'!$C:$C,BW$4,'PLM002'!$F:$F,$B51)=0,"",SUMIFS('PLM002'!$K:$K,'PLM002'!$C:$C,BW$4,'PLM002'!$F:$F,$B51))</f>
        <v/>
      </c>
      <c r="BY51" s="72" t="str">
        <f>IF(SUMIFS('PLM001-財務計算用'!$P:$P,'PLM001-財務計算用'!$J:$J,BY$4,'PLM001-財務計算用'!$A:$A,$B51)=0,"",SUMIFS('PLM001-財務計算用'!$P:$P,'PLM001-財務計算用'!$J:$J,BY$4,'PLM001-財務計算用'!$A:$A,$B51))</f>
        <v/>
      </c>
      <c r="BZ51" s="71" t="str">
        <f>IF(SUMIFS('PLM002'!$K:$K,'PLM002'!$C:$C,BY$4,'PLM002'!$F:$F,$B51)=0,"",SUMIFS('PLM002'!$K:$K,'PLM002'!$C:$C,BY$4,'PLM002'!$F:$F,$B51))</f>
        <v/>
      </c>
      <c r="CA51" s="72" t="str">
        <f>IF(SUMIFS('PLM001-財務計算用'!$P:$P,'PLM001-財務計算用'!$J:$J,CA$4,'PLM001-財務計算用'!$A:$A,$B51)=0,"",SUMIFS('PLM001-財務計算用'!$P:$P,'PLM001-財務計算用'!$J:$J,CA$4,'PLM001-財務計算用'!$A:$A,$B51))</f>
        <v/>
      </c>
      <c r="CB51" s="71" t="str">
        <f>IF(SUMIFS('PLM002'!$K:$K,'PLM002'!$C:$C,CA$4,'PLM002'!$F:$F,$B51)=0,"",SUMIFS('PLM002'!$K:$K,'PLM002'!$C:$C,CA$4,'PLM002'!$F:$F,$B51))</f>
        <v/>
      </c>
      <c r="CC51" s="72" t="str">
        <f>IF(SUMIFS('PLM001-財務計算用'!$P:$P,'PLM001-財務計算用'!$J:$J,CC$4,'PLM001-財務計算用'!$A:$A,$B51)=0,"",SUMIFS('PLM001-財務計算用'!$P:$P,'PLM001-財務計算用'!$J:$J,CC$4,'PLM001-財務計算用'!$A:$A,$B51))</f>
        <v/>
      </c>
      <c r="CD51" s="71" t="str">
        <f>IF(SUMIFS('PLM002'!$K:$K,'PLM002'!$C:$C,CC$4,'PLM002'!$F:$F,$B51)=0,"",SUMIFS('PLM002'!$K:$K,'PLM002'!$C:$C,CC$4,'PLM002'!$F:$F,$B51))</f>
        <v/>
      </c>
      <c r="CE51" s="72" t="str">
        <f>IF(SUMIFS('PLM001-財務計算用'!$P:$P,'PLM001-財務計算用'!$J:$J,CE$4,'PLM001-財務計算用'!$A:$A,$B51)=0,"",SUMIFS('PLM001-財務計算用'!$P:$P,'PLM001-財務計算用'!$J:$J,CE$4,'PLM001-財務計算用'!$A:$A,$B51))</f>
        <v/>
      </c>
      <c r="CF51" s="71" t="str">
        <f>IF(SUMIFS('PLM002'!$K:$K,'PLM002'!$C:$C,CE$4,'PLM002'!$F:$F,$B51)=0,"",SUMIFS('PLM002'!$K:$K,'PLM002'!$C:$C,CE$4,'PLM002'!$F:$F,$B51))</f>
        <v/>
      </c>
      <c r="CG51" s="72" t="str">
        <f>IF(SUMIFS('PLM001-財務計算用'!$P:$P,'PLM001-財務計算用'!$J:$J,CG$4,'PLM001-財務計算用'!$A:$A,$B51)=0,"",SUMIFS('PLM001-財務計算用'!$P:$P,'PLM001-財務計算用'!$J:$J,CG$4,'PLM001-財務計算用'!$A:$A,$B51))</f>
        <v/>
      </c>
      <c r="CH51" s="71" t="str">
        <f>IF(SUMIFS('PLM002'!$K:$K,'PLM002'!$C:$C,CG$4,'PLM002'!$F:$F,$B51)=0,"",SUMIFS('PLM002'!$K:$K,'PLM002'!$C:$C,CG$4,'PLM002'!$F:$F,$B51))</f>
        <v/>
      </c>
      <c r="CI51" s="72" t="str">
        <f>IF(SUMIFS('PLM001-財務計算用'!$P:$P,'PLM001-財務計算用'!$J:$J,CI$4,'PLM001-財務計算用'!$A:$A,$B51)=0,"",SUMIFS('PLM001-財務計算用'!$P:$P,'PLM001-財務計算用'!$J:$J,CI$4,'PLM001-財務計算用'!$A:$A,$B51))</f>
        <v/>
      </c>
      <c r="CJ51" s="71" t="str">
        <f>IF(SUMIFS('PLM002'!$K:$K,'PLM002'!$C:$C,CI$4,'PLM002'!$F:$F,$B51)=0,"",SUMIFS('PLM002'!$K:$K,'PLM002'!$C:$C,CI$4,'PLM002'!$F:$F,$B51))</f>
        <v/>
      </c>
      <c r="CK51" s="72" t="str">
        <f>IF(SUMIFS('PLM001-財務計算用'!$P:$P,'PLM001-財務計算用'!$J:$J,CK$4,'PLM001-財務計算用'!$A:$A,$B51)=0,"",SUMIFS('PLM001-財務計算用'!$P:$P,'PLM001-財務計算用'!$J:$J,CK$4,'PLM001-財務計算用'!$A:$A,$B51))</f>
        <v/>
      </c>
      <c r="CL51" s="71" t="str">
        <f>IF(SUMIFS('PLM002'!$K:$K,'PLM002'!$C:$C,CK$4,'PLM002'!$F:$F,$B51)=0,"",SUMIFS('PLM002'!$K:$K,'PLM002'!$C:$C,CK$4,'PLM002'!$F:$F,$B51))</f>
        <v/>
      </c>
      <c r="CM51" s="72" t="str">
        <f>IF(SUMIFS('PLM001-財務計算用'!$P:$P,'PLM001-財務計算用'!$J:$J,CM$4,'PLM001-財務計算用'!$A:$A,$B51)=0,"",SUMIFS('PLM001-財務計算用'!$P:$P,'PLM001-財務計算用'!$J:$J,CM$4,'PLM001-財務計算用'!$A:$A,$B51))</f>
        <v/>
      </c>
      <c r="CN51" s="71" t="str">
        <f>IF(SUMIFS('PLM002'!$K:$K,'PLM002'!$C:$C,CM$4,'PLM002'!$F:$F,$B51)=0,"",SUMIFS('PLM002'!$K:$K,'PLM002'!$C:$C,CM$4,'PLM002'!$F:$F,$B51))</f>
        <v/>
      </c>
      <c r="CO51" s="72" t="str">
        <f>IF(SUMIFS('PLM001-財務計算用'!$P:$P,'PLM001-財務計算用'!$J:$J,CO$4,'PLM001-財務計算用'!$A:$A,$B51)=0,"",SUMIFS('PLM001-財務計算用'!$P:$P,'PLM001-財務計算用'!$J:$J,CO$4,'PLM001-財務計算用'!$A:$A,$B51))</f>
        <v/>
      </c>
      <c r="CP51" s="71" t="str">
        <f>IF(SUMIFS('PLM002'!$K:$K,'PLM002'!$C:$C,CO$4,'PLM002'!$F:$F,$B51)=0,"",SUMIFS('PLM002'!$K:$K,'PLM002'!$C:$C,CO$4,'PLM002'!$F:$F,$B51))</f>
        <v/>
      </c>
      <c r="CQ51" s="72" t="str">
        <f>IF(SUMIFS('PLM001-財務計算用'!$P:$P,'PLM001-財務計算用'!$J:$J,CQ$4,'PLM001-財務計算用'!$A:$A,$B51)=0,"",SUMIFS('PLM001-財務計算用'!$P:$P,'PLM001-財務計算用'!$J:$J,CQ$4,'PLM001-財務計算用'!$A:$A,$B51))</f>
        <v/>
      </c>
      <c r="CR51" s="71" t="str">
        <f>IF(SUMIFS('PLM002'!$K:$K,'PLM002'!$C:$C,CQ$4,'PLM002'!$F:$F,$B51)=0,"",SUMIFS('PLM002'!$K:$K,'PLM002'!$C:$C,CQ$4,'PLM002'!$F:$F,$B51))</f>
        <v/>
      </c>
      <c r="CS51" s="72" t="str">
        <f>IF(SUMIFS('PLM001-財務計算用'!$P:$P,'PLM001-財務計算用'!$J:$J,CS$4,'PLM001-財務計算用'!$A:$A,$B51)=0,"",SUMIFS('PLM001-財務計算用'!$P:$P,'PLM001-財務計算用'!$J:$J,CS$4,'PLM001-財務計算用'!$A:$A,$B51))</f>
        <v/>
      </c>
      <c r="CT51" s="71" t="str">
        <f>IF(SUMIFS('PLM002'!$K:$K,'PLM002'!$C:$C,CS$4,'PLM002'!$F:$F,$B51)=0,"",SUMIFS('PLM002'!$K:$K,'PLM002'!$C:$C,CS$4,'PLM002'!$F:$F,$B51))</f>
        <v/>
      </c>
      <c r="CU51" s="72" t="str">
        <f>IF(SUMIFS('PLM001-財務計算用'!$P:$P,'PLM001-財務計算用'!$J:$J,CU$4,'PLM001-財務計算用'!$A:$A,$B51)=0,"",SUMIFS('PLM001-財務計算用'!$P:$P,'PLM001-財務計算用'!$J:$J,CU$4,'PLM001-財務計算用'!$A:$A,$B51))</f>
        <v/>
      </c>
      <c r="CV51" s="71" t="str">
        <f>IF(SUMIFS('PLM002'!$K:$K,'PLM002'!$C:$C,CU$4,'PLM002'!$F:$F,$B51)=0,"",SUMIFS('PLM002'!$K:$K,'PLM002'!$C:$C,CU$4,'PLM002'!$F:$F,$B51))</f>
        <v/>
      </c>
      <c r="CW51" s="72" t="str">
        <f>IF(SUMIFS('PLM001-財務計算用'!$P:$P,'PLM001-財務計算用'!$J:$J,CW$4,'PLM001-財務計算用'!$A:$A,$B51)=0,"",SUMIFS('PLM001-財務計算用'!$P:$P,'PLM001-財務計算用'!$J:$J,CW$4,'PLM001-財務計算用'!$A:$A,$B51))</f>
        <v/>
      </c>
      <c r="CX51" s="71" t="str">
        <f>IF(SUMIFS('PLM002'!$K:$K,'PLM002'!$C:$C,CW$4,'PLM002'!$F:$F,$B51)=0,"",SUMIFS('PLM002'!$K:$K,'PLM002'!$C:$C,CW$4,'PLM002'!$F:$F,$B51))</f>
        <v/>
      </c>
      <c r="CY51" s="72" t="str">
        <f>IF(SUMIFS('PLM001-財務計算用'!$P:$P,'PLM001-財務計算用'!$J:$J,CY$4,'PLM001-財務計算用'!$A:$A,$B51)=0,"",SUMIFS('PLM001-財務計算用'!$P:$P,'PLM001-財務計算用'!$J:$J,CY$4,'PLM001-財務計算用'!$A:$A,$B51))</f>
        <v/>
      </c>
      <c r="CZ51" s="71" t="str">
        <f>IF(SUMIFS('PLM002'!$K:$K,'PLM002'!$C:$C,CY$4,'PLM002'!$F:$F,$B51)=0,"",SUMIFS('PLM002'!$K:$K,'PLM002'!$C:$C,CY$4,'PLM002'!$F:$F,$B51))</f>
        <v/>
      </c>
      <c r="DA51" s="72" t="str">
        <f>IF(SUMIFS('PLM001-財務計算用'!$P:$P,'PLM001-財務計算用'!$J:$J,DA$4,'PLM001-財務計算用'!$A:$A,$B51)=0,"",SUMIFS('PLM001-財務計算用'!$P:$P,'PLM001-財務計算用'!$J:$J,DA$4,'PLM001-財務計算用'!$A:$A,$B51))</f>
        <v/>
      </c>
      <c r="DB51" s="71" t="str">
        <f>IF(SUMIFS('PLM002'!$K:$K,'PLM002'!$C:$C,DA$4,'PLM002'!$F:$F,$B51)=0,"",SUMIFS('PLM002'!$K:$K,'PLM002'!$C:$C,DA$4,'PLM002'!$F:$F,$B51))</f>
        <v/>
      </c>
      <c r="DC51" s="72" t="str">
        <f>IF(SUMIFS('PLM001-財務計算用'!$P:$P,'PLM001-財務計算用'!$J:$J,DC$4,'PLM001-財務計算用'!$A:$A,$B51)=0,"",SUMIFS('PLM001-財務計算用'!$P:$P,'PLM001-財務計算用'!$J:$J,DC$4,'PLM001-財務計算用'!$A:$A,$B51))</f>
        <v/>
      </c>
      <c r="DD51" s="71" t="str">
        <f>IF(SUMIFS('PLM002'!$K:$K,'PLM002'!$C:$C,DC$4,'PLM002'!$F:$F,$B51)=0,"",SUMIFS('PLM002'!$K:$K,'PLM002'!$C:$C,DC$4,'PLM002'!$F:$F,$B51))</f>
        <v/>
      </c>
      <c r="DE51" s="72" t="str">
        <f>IF(SUMIFS('PLM001-財務計算用'!$P:$P,'PLM001-財務計算用'!$J:$J,DE$4,'PLM001-財務計算用'!$A:$A,$B51)=0,"",SUMIFS('PLM001-財務計算用'!$P:$P,'PLM001-財務計算用'!$J:$J,DE$4,'PLM001-財務計算用'!$A:$A,$B51))</f>
        <v/>
      </c>
      <c r="DF51" s="71" t="str">
        <f>IF(SUMIFS('PLM002'!$K:$K,'PLM002'!$C:$C,DE$4,'PLM002'!$F:$F,$B51)=0,"",SUMIFS('PLM002'!$K:$K,'PLM002'!$C:$C,DE$4,'PLM002'!$F:$F,$B51))</f>
        <v/>
      </c>
      <c r="DG51" s="72" t="str">
        <f>IF(SUMIFS('PLM001-財務計算用'!$P:$P,'PLM001-財務計算用'!$J:$J,DG$4,'PLM001-財務計算用'!$A:$A,$B51)=0,"",SUMIFS('PLM001-財務計算用'!$P:$P,'PLM001-財務計算用'!$J:$J,DG$4,'PLM001-財務計算用'!$A:$A,$B51))</f>
        <v/>
      </c>
      <c r="DH51" s="71" t="str">
        <f>IF(SUMIFS('PLM002'!$K:$K,'PLM002'!$C:$C,DG$4,'PLM002'!$F:$F,$B51)=0,"",SUMIFS('PLM002'!$K:$K,'PLM002'!$C:$C,DG$4,'PLM002'!$F:$F,$B51))</f>
        <v/>
      </c>
      <c r="DI51" s="72" t="str">
        <f>IF(SUMIFS('PLM001-財務計算用'!$P:$P,'PLM001-財務計算用'!$J:$J,DI$4,'PLM001-財務計算用'!$A:$A,$B51)=0,"",SUMIFS('PLM001-財務計算用'!$P:$P,'PLM001-財務計算用'!$J:$J,DI$4,'PLM001-財務計算用'!$A:$A,$B51))</f>
        <v/>
      </c>
      <c r="DJ51" s="71" t="str">
        <f>IF(SUMIFS('PLM002'!$K:$K,'PLM002'!$C:$C,DI$4,'PLM002'!$F:$F,$B51)=0,"",SUMIFS('PLM002'!$K:$K,'PLM002'!$C:$C,DI$4,'PLM002'!$F:$F,$B51))</f>
        <v/>
      </c>
      <c r="DK51" s="72" t="str">
        <f>IF(SUMIFS('PLM001-財務計算用'!$P:$P,'PLM001-財務計算用'!$J:$J,DK$4,'PLM001-財務計算用'!$A:$A,$B51)=0,"",SUMIFS('PLM001-財務計算用'!$P:$P,'PLM001-財務計算用'!$J:$J,DK$4,'PLM001-財務計算用'!$A:$A,$B51))</f>
        <v/>
      </c>
      <c r="DL51" s="71" t="str">
        <f>IF(SUMIFS('PLM002'!$K:$K,'PLM002'!$C:$C,DK$4,'PLM002'!$F:$F,$B51)=0,"",SUMIFS('PLM002'!$K:$K,'PLM002'!$C:$C,DK$4,'PLM002'!$F:$F,$B51))</f>
        <v/>
      </c>
      <c r="DM51" s="72" t="str">
        <f>IF(SUMIFS('PLM001-財務計算用'!$P:$P,'PLM001-財務計算用'!$J:$J,DM$4,'PLM001-財務計算用'!$A:$A,$B51)=0,"",SUMIFS('PLM001-財務計算用'!$P:$P,'PLM001-財務計算用'!$J:$J,DM$4,'PLM001-財務計算用'!$A:$A,$B51))</f>
        <v/>
      </c>
      <c r="DN51" s="71" t="str">
        <f>IF(SUMIFS('PLM002'!$K:$K,'PLM002'!$C:$C,DM$4,'PLM002'!$F:$F,$B51)=0,"",SUMIFS('PLM002'!$K:$K,'PLM002'!$C:$C,DM$4,'PLM002'!$F:$F,$B51))</f>
        <v/>
      </c>
      <c r="DO51" s="72" t="str">
        <f>IF(SUMIFS('PLM001-財務計算用'!$P:$P,'PLM001-財務計算用'!$J:$J,DO$4,'PLM001-財務計算用'!$A:$A,$B51)=0,"",SUMIFS('PLM001-財務計算用'!$P:$P,'PLM001-財務計算用'!$J:$J,DO$4,'PLM001-財務計算用'!$A:$A,$B51))</f>
        <v/>
      </c>
      <c r="DP51" s="71" t="str">
        <f>IF(SUMIFS('PLM002'!$K:$K,'PLM002'!$C:$C,DO$4,'PLM002'!$F:$F,$B51)=0,"",SUMIFS('PLM002'!$K:$K,'PLM002'!$C:$C,DO$4,'PLM002'!$F:$F,$B51))</f>
        <v/>
      </c>
      <c r="DQ51" s="72" t="str">
        <f>IF(SUMIFS('PLM001-財務計算用'!$P:$P,'PLM001-財務計算用'!$J:$J,DQ$4,'PLM001-財務計算用'!$A:$A,$B51)=0,"",SUMIFS('PLM001-財務計算用'!$P:$P,'PLM001-財務計算用'!$J:$J,DQ$4,'PLM001-財務計算用'!$A:$A,$B51))</f>
        <v/>
      </c>
      <c r="DR51" s="71" t="str">
        <f>IF(SUMIFS('PLM002'!$K:$K,'PLM002'!$C:$C,DQ$4,'PLM002'!$F:$F,$B51)=0,"",SUMIFS('PLM002'!$K:$K,'PLM002'!$C:$C,DQ$4,'PLM002'!$F:$F,$B51))</f>
        <v/>
      </c>
      <c r="DS51" s="72" t="str">
        <f>IF(SUMIFS('PLM001-財務計算用'!$P:$P,'PLM001-財務計算用'!$J:$J,DS$4,'PLM001-財務計算用'!$A:$A,$B51)=0,"",SUMIFS('PLM001-財務計算用'!$P:$P,'PLM001-財務計算用'!$J:$J,DS$4,'PLM001-財務計算用'!$A:$A,$B51))</f>
        <v/>
      </c>
      <c r="DT51" s="71" t="str">
        <f>IF(SUMIFS('PLM002'!$K:$K,'PLM002'!$C:$C,DS$4,'PLM002'!$F:$F,$B51)=0,"",SUMIFS('PLM002'!$K:$K,'PLM002'!$C:$C,DS$4,'PLM002'!$F:$F,$B51))</f>
        <v/>
      </c>
      <c r="DU51" s="72" t="str">
        <f>IF(SUMIFS('PLM001-財務計算用'!$P:$P,'PLM001-財務計算用'!$J:$J,DU$4,'PLM001-財務計算用'!$A:$A,$B51)=0,"",SUMIFS('PLM001-財務計算用'!$P:$P,'PLM001-財務計算用'!$J:$J,DU$4,'PLM001-財務計算用'!$A:$A,$B51))</f>
        <v/>
      </c>
      <c r="DV51" s="71" t="str">
        <f>IF(SUMIFS('PLM002'!$K:$K,'PLM002'!$C:$C,DU$4,'PLM002'!$F:$F,$B51)=0,"",SUMIFS('PLM002'!$K:$K,'PLM002'!$C:$C,DU$4,'PLM002'!$F:$F,$B51))</f>
        <v/>
      </c>
      <c r="DW51" s="72" t="str">
        <f>IF(SUMIFS('PLM001-財務計算用'!$P:$P,'PLM001-財務計算用'!$J:$J,DW$4,'PLM001-財務計算用'!$A:$A,$B51)=0,"",SUMIFS('PLM001-財務計算用'!$P:$P,'PLM001-財務計算用'!$J:$J,DW$4,'PLM001-財務計算用'!$A:$A,$B51))</f>
        <v/>
      </c>
      <c r="DX51" s="71" t="str">
        <f>IF(SUMIFS('PLM002'!$K:$K,'PLM002'!$C:$C,DW$4,'PLM002'!$F:$F,$B51)=0,"",SUMIFS('PLM002'!$K:$K,'PLM002'!$C:$C,DW$4,'PLM002'!$F:$F,$B51))</f>
        <v/>
      </c>
      <c r="DY51" s="72" t="str">
        <f>IF(SUMIFS('PLM001-財務計算用'!$P:$P,'PLM001-財務計算用'!$J:$J,DY$4,'PLM001-財務計算用'!$A:$A,$B51)=0,"",SUMIFS('PLM001-財務計算用'!$P:$P,'PLM001-財務計算用'!$J:$J,DY$4,'PLM001-財務計算用'!$A:$A,$B51))</f>
        <v/>
      </c>
      <c r="DZ51" s="71" t="str">
        <f>IF(SUMIFS('PLM002'!$K:$K,'PLM002'!$C:$C,DY$4,'PLM002'!$F:$F,$B51)=0,"",SUMIFS('PLM002'!$K:$K,'PLM002'!$C:$C,DY$4,'PLM002'!$F:$F,$B51))</f>
        <v/>
      </c>
      <c r="EA51" s="72" t="str">
        <f>IF(SUMIFS('PLM001-財務計算用'!$P:$P,'PLM001-財務計算用'!$J:$J,EA$4,'PLM001-財務計算用'!$A:$A,$B51)=0,"",SUMIFS('PLM001-財務計算用'!$P:$P,'PLM001-財務計算用'!$J:$J,EA$4,'PLM001-財務計算用'!$A:$A,$B51))</f>
        <v/>
      </c>
      <c r="EB51" s="71" t="str">
        <f>IF(SUMIFS('PLM002'!$K:$K,'PLM002'!$C:$C,EA$4,'PLM002'!$F:$F,$B51)=0,"",SUMIFS('PLM002'!$K:$K,'PLM002'!$C:$C,EA$4,'PLM002'!$F:$F,$B51))</f>
        <v/>
      </c>
      <c r="EC51" s="72" t="str">
        <f>IF(SUMIFS('PLM001-財務計算用'!$P:$P,'PLM001-財務計算用'!$J:$J,EC$4,'PLM001-財務計算用'!$A:$A,$B51)=0,"",SUMIFS('PLM001-財務計算用'!$P:$P,'PLM001-財務計算用'!$J:$J,EC$4,'PLM001-財務計算用'!$A:$A,$B51))</f>
        <v/>
      </c>
      <c r="ED51" s="71" t="str">
        <f>IF(SUMIFS('PLM002'!$K:$K,'PLM002'!$C:$C,EC$4,'PLM002'!$F:$F,$B51)=0,"",SUMIFS('PLM002'!$K:$K,'PLM002'!$C:$C,EC$4,'PLM002'!$F:$F,$B51))</f>
        <v/>
      </c>
    </row>
    <row r="52" spans="1:134" ht="13.5">
      <c r="A52" s="96">
        <f>'PLM014'!A53</f>
        <v>0</v>
      </c>
      <c r="B52" s="178"/>
      <c r="C52" s="131">
        <f>'PLM014'!C53</f>
        <v>0</v>
      </c>
      <c r="D52" s="211" t="str">
        <f t="shared" si="14"/>
        <v>()  0</v>
      </c>
      <c r="E52" s="97">
        <f>'PLM014'!E53</f>
        <v>0</v>
      </c>
      <c r="F52" s="97">
        <f>'PLM014'!F53</f>
        <v>0</v>
      </c>
      <c r="G52" s="97">
        <f>'PLM014'!G53</f>
        <v>0</v>
      </c>
      <c r="H52" s="98">
        <f>'PLM014'!H53</f>
        <v>0</v>
      </c>
      <c r="I52" s="98">
        <f>'PLM014'!I53</f>
        <v>0</v>
      </c>
      <c r="J52" s="99">
        <f t="shared" si="7"/>
        <v>0</v>
      </c>
      <c r="K52" s="213"/>
      <c r="L52" s="213"/>
      <c r="M52" s="98">
        <f>IF(ISERROR('PLM014'!L53),"",('PLM014'!L53))</f>
        <v>0</v>
      </c>
      <c r="N52" s="237" t="str">
        <f>IF(IF(ISERROR('PLM014'!N53),"",('PLM014'!N53))=0,"",IF(ISERROR('PLM014'!N53),"",('PLM014'!N53)))</f>
        <v/>
      </c>
      <c r="O52" s="99" t="str">
        <f t="shared" si="0"/>
        <v/>
      </c>
      <c r="P52" s="98">
        <f t="shared" ca="1" si="1"/>
        <v>46044</v>
      </c>
      <c r="Q52" s="99">
        <f t="shared" ca="1" si="2"/>
        <v>46044</v>
      </c>
      <c r="R52" s="100">
        <f>'PLM014'!Q53/100</f>
        <v>0</v>
      </c>
      <c r="S52" s="139" t="str">
        <f t="shared" ca="1" si="3"/>
        <v/>
      </c>
      <c r="U52" s="101" t="str">
        <f t="shared" si="12"/>
        <v>未登入</v>
      </c>
      <c r="V52" s="101">
        <f t="shared" si="13"/>
        <v>0</v>
      </c>
      <c r="W52" s="101" t="str">
        <f>IF(SUMIFS('PLM001-財務計算用'!$P:$P,'PLM001-財務計算用'!$A:$A,B52)=0,"未登入",SUMIFS('PLM001-財務計算用'!$P:$P,'PLM001-財務計算用'!$A:$A,B52))</f>
        <v>未登入</v>
      </c>
      <c r="X52" s="101">
        <f>SUMIFS('PLM002'!$K:$K,'PLM002'!$F:$F,$B52)</f>
        <v>0</v>
      </c>
      <c r="Y52" s="72" t="str">
        <f>IF(SUMIFS('PLM001-財務計算用'!$P:$P,'PLM001-財務計算用'!$J:$J,Y$4,'PLM001-財務計算用'!$A:$A,$B52)=0,"",SUMIFS('PLM001-財務計算用'!$P:$P,'PLM001-財務計算用'!$J:$J,Y$4,'PLM001-財務計算用'!$A:$A,$B52))</f>
        <v/>
      </c>
      <c r="Z52" s="71" t="str">
        <f>IF(SUMIFS('PLM002'!$K:$K,'PLM002'!$C:$C,Y$4,'PLM002'!$F:$F,$B52)=0,"",SUMIFS('PLM002'!$K:$K,'PLM002'!$C:$C,Y$4,'PLM002'!$F:$F,$B52))</f>
        <v/>
      </c>
      <c r="AA52" s="72" t="str">
        <f>IF(SUMIFS('PLM001-財務計算用'!$P:$P,'PLM001-財務計算用'!$J:$J,AA$4,'PLM001-財務計算用'!$A:$A,$B52)=0,"",SUMIFS('PLM001-財務計算用'!$P:$P,'PLM001-財務計算用'!$J:$J,AA$4,'PLM001-財務計算用'!$A:$A,$B52))</f>
        <v/>
      </c>
      <c r="AB52" s="71" t="str">
        <f>IF(SUMIFS('PLM002'!$K:$K,'PLM002'!$C:$C,AA$4,'PLM002'!$F:$F,$B52)=0,"",SUMIFS('PLM002'!$K:$K,'PLM002'!$C:$C,AA$4,'PLM002'!$F:$F,$B52))</f>
        <v/>
      </c>
      <c r="AC52" s="72" t="str">
        <f>IF(SUMIFS('PLM001-財務計算用'!$P:$P,'PLM001-財務計算用'!$J:$J,AC$4,'PLM001-財務計算用'!$A:$A,$B52)=0,"",SUMIFS('PLM001-財務計算用'!$P:$P,'PLM001-財務計算用'!$J:$J,AC$4,'PLM001-財務計算用'!$A:$A,$B52))</f>
        <v/>
      </c>
      <c r="AD52" s="71" t="str">
        <f>IF(SUMIFS('PLM002'!$K:$K,'PLM002'!$C:$C,AC$4,'PLM002'!$F:$F,$B52)=0,"",SUMIFS('PLM002'!$K:$K,'PLM002'!$C:$C,AC$4,'PLM002'!$F:$F,$B52))</f>
        <v/>
      </c>
      <c r="AE52" s="72" t="str">
        <f>IF(SUMIFS('PLM001-財務計算用'!$P:$P,'PLM001-財務計算用'!$J:$J,AE$4,'PLM001-財務計算用'!$A:$A,$B52)=0,"",SUMIFS('PLM001-財務計算用'!$P:$P,'PLM001-財務計算用'!$J:$J,AE$4,'PLM001-財務計算用'!$A:$A,$B52))</f>
        <v/>
      </c>
      <c r="AF52" s="71" t="str">
        <f>IF(SUMIFS('PLM002'!$K:$K,'PLM002'!$C:$C,AE$4,'PLM002'!$F:$F,$B52)=0,"",SUMIFS('PLM002'!$K:$K,'PLM002'!$C:$C,AE$4,'PLM002'!$F:$F,$B52))</f>
        <v/>
      </c>
      <c r="AG52" s="72" t="str">
        <f>IF(SUMIFS('PLM001-財務計算用'!$P:$P,'PLM001-財務計算用'!$J:$J,AG$4,'PLM001-財務計算用'!$A:$A,$B52)=0,"",SUMIFS('PLM001-財務計算用'!$P:$P,'PLM001-財務計算用'!$J:$J,AG$4,'PLM001-財務計算用'!$A:$A,$B52))</f>
        <v/>
      </c>
      <c r="AH52" s="71" t="str">
        <f>IF(SUMIFS('PLM002'!$K:$K,'PLM002'!$C:$C,AG$4,'PLM002'!$F:$F,$B52)=0,"",SUMIFS('PLM002'!$K:$K,'PLM002'!$C:$C,AG$4,'PLM002'!$F:$F,$B52))</f>
        <v/>
      </c>
      <c r="AI52" s="72" t="str">
        <f>IF(SUMIFS('PLM001-財務計算用'!$P:$P,'PLM001-財務計算用'!$J:$J,AI$4,'PLM001-財務計算用'!$A:$A,$B52)=0,"",SUMIFS('PLM001-財務計算用'!$P:$P,'PLM001-財務計算用'!$J:$J,AI$4,'PLM001-財務計算用'!$A:$A,$B52))</f>
        <v/>
      </c>
      <c r="AJ52" s="71" t="str">
        <f>IF(SUMIFS('PLM002'!$K:$K,'PLM002'!$C:$C,AI$4,'PLM002'!$F:$F,$B52)=0,"",SUMIFS('PLM002'!$K:$K,'PLM002'!$C:$C,AI$4,'PLM002'!$F:$F,$B52))</f>
        <v/>
      </c>
      <c r="AK52" s="72" t="str">
        <f>IF(SUMIFS('PLM001-財務計算用'!$P:$P,'PLM001-財務計算用'!$J:$J,AK$4,'PLM001-財務計算用'!$A:$A,$B52)=0,"",SUMIFS('PLM001-財務計算用'!$P:$P,'PLM001-財務計算用'!$J:$J,AK$4,'PLM001-財務計算用'!$A:$A,$B52))</f>
        <v/>
      </c>
      <c r="AL52" s="71" t="str">
        <f>IF(SUMIFS('PLM002'!$K:$K,'PLM002'!$C:$C,AK$4,'PLM002'!$F:$F,$B52)=0,"",SUMIFS('PLM002'!$K:$K,'PLM002'!$C:$C,AK$4,'PLM002'!$F:$F,$B52))</f>
        <v/>
      </c>
      <c r="AM52" s="72" t="str">
        <f>IF(SUMIFS('PLM001-財務計算用'!$P:$P,'PLM001-財務計算用'!$J:$J,AM$4,'PLM001-財務計算用'!$A:$A,$B52)=0,"",SUMIFS('PLM001-財務計算用'!$P:$P,'PLM001-財務計算用'!$J:$J,AM$4,'PLM001-財務計算用'!$A:$A,$B52))</f>
        <v/>
      </c>
      <c r="AN52" s="71" t="str">
        <f>IF(SUMIFS('PLM002'!$K:$K,'PLM002'!$C:$C,AM$4,'PLM002'!$F:$F,$B52)=0,"",SUMIFS('PLM002'!$K:$K,'PLM002'!$C:$C,AM$4,'PLM002'!$F:$F,$B52))</f>
        <v/>
      </c>
      <c r="AO52" s="72" t="str">
        <f>IF(SUMIFS('PLM001-財務計算用'!$P:$P,'PLM001-財務計算用'!$J:$J,AO$4,'PLM001-財務計算用'!$A:$A,$B52)=0,"",SUMIFS('PLM001-財務計算用'!$P:$P,'PLM001-財務計算用'!$J:$J,AO$4,'PLM001-財務計算用'!$A:$A,$B52))</f>
        <v/>
      </c>
      <c r="AP52" s="71" t="str">
        <f>IF(SUMIFS('PLM002'!$K:$K,'PLM002'!$C:$C,AO$4,'PLM002'!$F:$F,$B52)=0,"",SUMIFS('PLM002'!$K:$K,'PLM002'!$C:$C,AO$4,'PLM002'!$F:$F,$B52))</f>
        <v/>
      </c>
      <c r="AQ52" s="72" t="str">
        <f>IF(SUMIFS('PLM001-財務計算用'!$P:$P,'PLM001-財務計算用'!$J:$J,AQ$4,'PLM001-財務計算用'!$A:$A,$B52)=0,"",SUMIFS('PLM001-財務計算用'!$P:$P,'PLM001-財務計算用'!$J:$J,AQ$4,'PLM001-財務計算用'!$A:$A,$B52))</f>
        <v/>
      </c>
      <c r="AR52" s="71" t="str">
        <f>IF(SUMIFS('PLM002'!$K:$K,'PLM002'!$C:$C,AQ$4,'PLM002'!$F:$F,$B52)=0,"",SUMIFS('PLM002'!$K:$K,'PLM002'!$C:$C,AQ$4,'PLM002'!$F:$F,$B52))</f>
        <v/>
      </c>
      <c r="AS52" s="72" t="str">
        <f>IF(SUMIFS('PLM001-財務計算用'!$P:$P,'PLM001-財務計算用'!$J:$J,AS$4,'PLM001-財務計算用'!$A:$A,$B52)=0,"",SUMIFS('PLM001-財務計算用'!$P:$P,'PLM001-財務計算用'!$J:$J,AS$4,'PLM001-財務計算用'!$A:$A,$B52))</f>
        <v/>
      </c>
      <c r="AT52" s="71" t="str">
        <f>IF(SUMIFS('PLM002'!$K:$K,'PLM002'!$C:$C,AS$4,'PLM002'!$F:$F,$B52)=0,"",SUMIFS('PLM002'!$K:$K,'PLM002'!$C:$C,AS$4,'PLM002'!$F:$F,$B52))</f>
        <v/>
      </c>
      <c r="AU52" s="72" t="str">
        <f>IF(SUMIFS('PLM001-財務計算用'!$P:$P,'PLM001-財務計算用'!$J:$J,AU$4,'PLM001-財務計算用'!$A:$A,$B52)=0,"",SUMIFS('PLM001-財務計算用'!$P:$P,'PLM001-財務計算用'!$J:$J,AU$4,'PLM001-財務計算用'!$A:$A,$B52))</f>
        <v/>
      </c>
      <c r="AV52" s="71" t="str">
        <f>IF(SUMIFS('PLM002'!$K:$K,'PLM002'!$C:$C,AU$4,'PLM002'!$F:$F,$B52)=0,"",SUMIFS('PLM002'!$K:$K,'PLM002'!$C:$C,AU$4,'PLM002'!$F:$F,$B52))</f>
        <v/>
      </c>
      <c r="AW52" s="72" t="str">
        <f>IF(SUMIFS('PLM001-財務計算用'!$P:$P,'PLM001-財務計算用'!$J:$J,AW$4,'PLM001-財務計算用'!$A:$A,$B52)=0,"",SUMIFS('PLM001-財務計算用'!$P:$P,'PLM001-財務計算用'!$J:$J,AW$4,'PLM001-財務計算用'!$A:$A,$B52))</f>
        <v/>
      </c>
      <c r="AX52" s="71" t="str">
        <f>IF(SUMIFS('PLM002'!$K:$K,'PLM002'!$C:$C,AW$4,'PLM002'!$F:$F,$B52)=0,"",SUMIFS('PLM002'!$K:$K,'PLM002'!$C:$C,AW$4,'PLM002'!$F:$F,$B52))</f>
        <v/>
      </c>
      <c r="AY52" s="72" t="str">
        <f>IF(SUMIFS('PLM001-財務計算用'!$P:$P,'PLM001-財務計算用'!$J:$J,AY$4,'PLM001-財務計算用'!$A:$A,$B52)=0,"",SUMIFS('PLM001-財務計算用'!$P:$P,'PLM001-財務計算用'!$J:$J,AY$4,'PLM001-財務計算用'!$A:$A,$B52))</f>
        <v/>
      </c>
      <c r="AZ52" s="71" t="str">
        <f>IF(SUMIFS('PLM002'!$K:$K,'PLM002'!$C:$C,AY$4,'PLM002'!$F:$F,$B52)=0,"",SUMIFS('PLM002'!$K:$K,'PLM002'!$C:$C,AY$4,'PLM002'!$F:$F,$B52))</f>
        <v/>
      </c>
      <c r="BA52" s="72" t="str">
        <f>IF(SUMIFS('PLM001-財務計算用'!$P:$P,'PLM001-財務計算用'!$J:$J,BA$4,'PLM001-財務計算用'!$A:$A,$B52)=0,"",SUMIFS('PLM001-財務計算用'!$P:$P,'PLM001-財務計算用'!$J:$J,BA$4,'PLM001-財務計算用'!$A:$A,$B52))</f>
        <v/>
      </c>
      <c r="BB52" s="71" t="str">
        <f>IF(SUMIFS('PLM002'!$K:$K,'PLM002'!$C:$C,BA$4,'PLM002'!$F:$F,$B52)=0,"",SUMIFS('PLM002'!$K:$K,'PLM002'!$C:$C,BA$4,'PLM002'!$F:$F,$B52))</f>
        <v/>
      </c>
      <c r="BC52" s="72" t="str">
        <f>IF(SUMIFS('PLM001-財務計算用'!$P:$P,'PLM001-財務計算用'!$J:$J,BC$4,'PLM001-財務計算用'!$A:$A,$B52)=0,"",SUMIFS('PLM001-財務計算用'!$P:$P,'PLM001-財務計算用'!$J:$J,BC$4,'PLM001-財務計算用'!$A:$A,$B52))</f>
        <v/>
      </c>
      <c r="BD52" s="71" t="str">
        <f>IF(SUMIFS('PLM002'!$K:$K,'PLM002'!$C:$C,BC$4,'PLM002'!$F:$F,$B52)=0,"",SUMIFS('PLM002'!$K:$K,'PLM002'!$C:$C,BC$4,'PLM002'!$F:$F,$B52))</f>
        <v/>
      </c>
      <c r="BE52" s="72" t="str">
        <f>IF(SUMIFS('PLM001-財務計算用'!$P:$P,'PLM001-財務計算用'!$J:$J,BE$4,'PLM001-財務計算用'!$A:$A,$B52)=0,"",SUMIFS('PLM001-財務計算用'!$P:$P,'PLM001-財務計算用'!$J:$J,BE$4,'PLM001-財務計算用'!$A:$A,$B52))</f>
        <v/>
      </c>
      <c r="BF52" s="71" t="str">
        <f>IF(SUMIFS('PLM002'!$K:$K,'PLM002'!$C:$C,BE$4,'PLM002'!$F:$F,$B52)=0,"",SUMIFS('PLM002'!$K:$K,'PLM002'!$C:$C,BE$4,'PLM002'!$F:$F,$B52))</f>
        <v/>
      </c>
      <c r="BG52" s="72" t="str">
        <f>IF(SUMIFS('PLM001-財務計算用'!$P:$P,'PLM001-財務計算用'!$J:$J,BG$4,'PLM001-財務計算用'!$A:$A,$B52)=0,"",SUMIFS('PLM001-財務計算用'!$P:$P,'PLM001-財務計算用'!$J:$J,BG$4,'PLM001-財務計算用'!$A:$A,$B52))</f>
        <v/>
      </c>
      <c r="BH52" s="71" t="str">
        <f>IF(SUMIFS('PLM002'!$K:$K,'PLM002'!$C:$C,BG$4,'PLM002'!$F:$F,$B52)=0,"",SUMIFS('PLM002'!$K:$K,'PLM002'!$C:$C,BG$4,'PLM002'!$F:$F,$B52))</f>
        <v/>
      </c>
      <c r="BI52" s="72" t="str">
        <f>IF(SUMIFS('PLM001-財務計算用'!$P:$P,'PLM001-財務計算用'!$J:$J,BI$4,'PLM001-財務計算用'!$A:$A,$B52)=0,"",SUMIFS('PLM001-財務計算用'!$P:$P,'PLM001-財務計算用'!$J:$J,BI$4,'PLM001-財務計算用'!$A:$A,$B52))</f>
        <v/>
      </c>
      <c r="BJ52" s="71" t="str">
        <f>IF(SUMIFS('PLM002'!$K:$K,'PLM002'!$C:$C,BI$4,'PLM002'!$F:$F,$B52)=0,"",SUMIFS('PLM002'!$K:$K,'PLM002'!$C:$C,BI$4,'PLM002'!$F:$F,$B52))</f>
        <v/>
      </c>
      <c r="BK52" s="72" t="str">
        <f>IF(SUMIFS('PLM001-財務計算用'!$P:$P,'PLM001-財務計算用'!$J:$J,BK$4,'PLM001-財務計算用'!$A:$A,$B52)=0,"",SUMIFS('PLM001-財務計算用'!$P:$P,'PLM001-財務計算用'!$J:$J,BK$4,'PLM001-財務計算用'!$A:$A,$B52))</f>
        <v/>
      </c>
      <c r="BL52" s="71" t="str">
        <f>IF(SUMIFS('PLM002'!$K:$K,'PLM002'!$C:$C,BK$4,'PLM002'!$F:$F,$B52)=0,"",SUMIFS('PLM002'!$K:$K,'PLM002'!$C:$C,BK$4,'PLM002'!$F:$F,$B52))</f>
        <v/>
      </c>
      <c r="BM52" s="72" t="str">
        <f>IF(SUMIFS('PLM001-財務計算用'!$P:$P,'PLM001-財務計算用'!$J:$J,BM$4,'PLM001-財務計算用'!$A:$A,$B52)=0,"",SUMIFS('PLM001-財務計算用'!$P:$P,'PLM001-財務計算用'!$J:$J,BM$4,'PLM001-財務計算用'!$A:$A,$B52))</f>
        <v/>
      </c>
      <c r="BN52" s="71" t="str">
        <f>IF(SUMIFS('PLM002'!$K:$K,'PLM002'!$C:$C,BM$4,'PLM002'!$F:$F,$B52)=0,"",SUMIFS('PLM002'!$K:$K,'PLM002'!$C:$C,BM$4,'PLM002'!$F:$F,$B52))</f>
        <v/>
      </c>
      <c r="BO52" s="72" t="str">
        <f>IF(SUMIFS('PLM001-財務計算用'!$P:$P,'PLM001-財務計算用'!$J:$J,BO$4,'PLM001-財務計算用'!$A:$A,$B52)=0,"",SUMIFS('PLM001-財務計算用'!$P:$P,'PLM001-財務計算用'!$J:$J,BO$4,'PLM001-財務計算用'!$A:$A,$B52))</f>
        <v/>
      </c>
      <c r="BP52" s="71" t="str">
        <f>IF(SUMIFS('PLM002'!$K:$K,'PLM002'!$C:$C,BO$4,'PLM002'!$F:$F,$B52)=0,"",SUMIFS('PLM002'!$K:$K,'PLM002'!$C:$C,BO$4,'PLM002'!$F:$F,$B52))</f>
        <v/>
      </c>
      <c r="BQ52" s="72" t="str">
        <f>IF(SUMIFS('PLM001-財務計算用'!$P:$P,'PLM001-財務計算用'!$J:$J,BQ$4,'PLM001-財務計算用'!$A:$A,$B52)=0,"",SUMIFS('PLM001-財務計算用'!$P:$P,'PLM001-財務計算用'!$J:$J,BQ$4,'PLM001-財務計算用'!$A:$A,$B52))</f>
        <v/>
      </c>
      <c r="BR52" s="71" t="str">
        <f>IF(SUMIFS('PLM002'!$K:$K,'PLM002'!$C:$C,BQ$4,'PLM002'!$F:$F,$B52)=0,"",SUMIFS('PLM002'!$K:$K,'PLM002'!$C:$C,BQ$4,'PLM002'!$F:$F,$B52))</f>
        <v/>
      </c>
      <c r="BS52" s="72" t="str">
        <f>IF(SUMIFS('PLM001-財務計算用'!$P:$P,'PLM001-財務計算用'!$J:$J,BS$4,'PLM001-財務計算用'!$A:$A,$B52)=0,"",SUMIFS('PLM001-財務計算用'!$P:$P,'PLM001-財務計算用'!$J:$J,BS$4,'PLM001-財務計算用'!$A:$A,$B52))</f>
        <v/>
      </c>
      <c r="BT52" s="71" t="str">
        <f>IF(SUMIFS('PLM002'!$K:$K,'PLM002'!$C:$C,BS$4,'PLM002'!$F:$F,$B52)=0,"",SUMIFS('PLM002'!$K:$K,'PLM002'!$C:$C,BS$4,'PLM002'!$F:$F,$B52))</f>
        <v/>
      </c>
      <c r="BU52" s="72" t="str">
        <f>IF(SUMIFS('PLM001-財務計算用'!$P:$P,'PLM001-財務計算用'!$J:$J,BU$4,'PLM001-財務計算用'!$A:$A,$B52)=0,"",SUMIFS('PLM001-財務計算用'!$P:$P,'PLM001-財務計算用'!$J:$J,BU$4,'PLM001-財務計算用'!$A:$A,$B52))</f>
        <v/>
      </c>
      <c r="BV52" s="71" t="str">
        <f>IF(SUMIFS('PLM002'!$K:$K,'PLM002'!$C:$C,BU$4,'PLM002'!$F:$F,$B52)=0,"",SUMIFS('PLM002'!$K:$K,'PLM002'!$C:$C,BU$4,'PLM002'!$F:$F,$B52))</f>
        <v/>
      </c>
      <c r="BW52" s="72" t="str">
        <f>IF(SUMIFS('PLM001-財務計算用'!$P:$P,'PLM001-財務計算用'!$J:$J,BW$4,'PLM001-財務計算用'!$A:$A,$B52)=0,"",SUMIFS('PLM001-財務計算用'!$P:$P,'PLM001-財務計算用'!$J:$J,BW$4,'PLM001-財務計算用'!$A:$A,$B52))</f>
        <v/>
      </c>
      <c r="BX52" s="71" t="str">
        <f>IF(SUMIFS('PLM002'!$K:$K,'PLM002'!$C:$C,BW$4,'PLM002'!$F:$F,$B52)=0,"",SUMIFS('PLM002'!$K:$K,'PLM002'!$C:$C,BW$4,'PLM002'!$F:$F,$B52))</f>
        <v/>
      </c>
      <c r="BY52" s="72" t="str">
        <f>IF(SUMIFS('PLM001-財務計算用'!$P:$P,'PLM001-財務計算用'!$J:$J,BY$4,'PLM001-財務計算用'!$A:$A,$B52)=0,"",SUMIFS('PLM001-財務計算用'!$P:$P,'PLM001-財務計算用'!$J:$J,BY$4,'PLM001-財務計算用'!$A:$A,$B52))</f>
        <v/>
      </c>
      <c r="BZ52" s="71" t="str">
        <f>IF(SUMIFS('PLM002'!$K:$K,'PLM002'!$C:$C,BY$4,'PLM002'!$F:$F,$B52)=0,"",SUMIFS('PLM002'!$K:$K,'PLM002'!$C:$C,BY$4,'PLM002'!$F:$F,$B52))</f>
        <v/>
      </c>
      <c r="CA52" s="72" t="str">
        <f>IF(SUMIFS('PLM001-財務計算用'!$P:$P,'PLM001-財務計算用'!$J:$J,CA$4,'PLM001-財務計算用'!$A:$A,$B52)=0,"",SUMIFS('PLM001-財務計算用'!$P:$P,'PLM001-財務計算用'!$J:$J,CA$4,'PLM001-財務計算用'!$A:$A,$B52))</f>
        <v/>
      </c>
      <c r="CB52" s="71" t="str">
        <f>IF(SUMIFS('PLM002'!$K:$K,'PLM002'!$C:$C,CA$4,'PLM002'!$F:$F,$B52)=0,"",SUMIFS('PLM002'!$K:$K,'PLM002'!$C:$C,CA$4,'PLM002'!$F:$F,$B52))</f>
        <v/>
      </c>
      <c r="CC52" s="72" t="str">
        <f>IF(SUMIFS('PLM001-財務計算用'!$P:$P,'PLM001-財務計算用'!$J:$J,CC$4,'PLM001-財務計算用'!$A:$A,$B52)=0,"",SUMIFS('PLM001-財務計算用'!$P:$P,'PLM001-財務計算用'!$J:$J,CC$4,'PLM001-財務計算用'!$A:$A,$B52))</f>
        <v/>
      </c>
      <c r="CD52" s="71" t="str">
        <f>IF(SUMIFS('PLM002'!$K:$K,'PLM002'!$C:$C,CC$4,'PLM002'!$F:$F,$B52)=0,"",SUMIFS('PLM002'!$K:$K,'PLM002'!$C:$C,CC$4,'PLM002'!$F:$F,$B52))</f>
        <v/>
      </c>
      <c r="CE52" s="72" t="str">
        <f>IF(SUMIFS('PLM001-財務計算用'!$P:$P,'PLM001-財務計算用'!$J:$J,CE$4,'PLM001-財務計算用'!$A:$A,$B52)=0,"",SUMIFS('PLM001-財務計算用'!$P:$P,'PLM001-財務計算用'!$J:$J,CE$4,'PLM001-財務計算用'!$A:$A,$B52))</f>
        <v/>
      </c>
      <c r="CF52" s="71" t="str">
        <f>IF(SUMIFS('PLM002'!$K:$K,'PLM002'!$C:$C,CE$4,'PLM002'!$F:$F,$B52)=0,"",SUMIFS('PLM002'!$K:$K,'PLM002'!$C:$C,CE$4,'PLM002'!$F:$F,$B52))</f>
        <v/>
      </c>
      <c r="CG52" s="72" t="str">
        <f>IF(SUMIFS('PLM001-財務計算用'!$P:$P,'PLM001-財務計算用'!$J:$J,CG$4,'PLM001-財務計算用'!$A:$A,$B52)=0,"",SUMIFS('PLM001-財務計算用'!$P:$P,'PLM001-財務計算用'!$J:$J,CG$4,'PLM001-財務計算用'!$A:$A,$B52))</f>
        <v/>
      </c>
      <c r="CH52" s="71" t="str">
        <f>IF(SUMIFS('PLM002'!$K:$K,'PLM002'!$C:$C,CG$4,'PLM002'!$F:$F,$B52)=0,"",SUMIFS('PLM002'!$K:$K,'PLM002'!$C:$C,CG$4,'PLM002'!$F:$F,$B52))</f>
        <v/>
      </c>
      <c r="CI52" s="72" t="str">
        <f>IF(SUMIFS('PLM001-財務計算用'!$P:$P,'PLM001-財務計算用'!$J:$J,CI$4,'PLM001-財務計算用'!$A:$A,$B52)=0,"",SUMIFS('PLM001-財務計算用'!$P:$P,'PLM001-財務計算用'!$J:$J,CI$4,'PLM001-財務計算用'!$A:$A,$B52))</f>
        <v/>
      </c>
      <c r="CJ52" s="71" t="str">
        <f>IF(SUMIFS('PLM002'!$K:$K,'PLM002'!$C:$C,CI$4,'PLM002'!$F:$F,$B52)=0,"",SUMIFS('PLM002'!$K:$K,'PLM002'!$C:$C,CI$4,'PLM002'!$F:$F,$B52))</f>
        <v/>
      </c>
      <c r="CK52" s="72" t="str">
        <f>IF(SUMIFS('PLM001-財務計算用'!$P:$P,'PLM001-財務計算用'!$J:$J,CK$4,'PLM001-財務計算用'!$A:$A,$B52)=0,"",SUMIFS('PLM001-財務計算用'!$P:$P,'PLM001-財務計算用'!$J:$J,CK$4,'PLM001-財務計算用'!$A:$A,$B52))</f>
        <v/>
      </c>
      <c r="CL52" s="71" t="str">
        <f>IF(SUMIFS('PLM002'!$K:$K,'PLM002'!$C:$C,CK$4,'PLM002'!$F:$F,$B52)=0,"",SUMIFS('PLM002'!$K:$K,'PLM002'!$C:$C,CK$4,'PLM002'!$F:$F,$B52))</f>
        <v/>
      </c>
      <c r="CM52" s="72" t="str">
        <f>IF(SUMIFS('PLM001-財務計算用'!$P:$P,'PLM001-財務計算用'!$J:$J,CM$4,'PLM001-財務計算用'!$A:$A,$B52)=0,"",SUMIFS('PLM001-財務計算用'!$P:$P,'PLM001-財務計算用'!$J:$J,CM$4,'PLM001-財務計算用'!$A:$A,$B52))</f>
        <v/>
      </c>
      <c r="CN52" s="71" t="str">
        <f>IF(SUMIFS('PLM002'!$K:$K,'PLM002'!$C:$C,CM$4,'PLM002'!$F:$F,$B52)=0,"",SUMIFS('PLM002'!$K:$K,'PLM002'!$C:$C,CM$4,'PLM002'!$F:$F,$B52))</f>
        <v/>
      </c>
      <c r="CO52" s="72" t="str">
        <f>IF(SUMIFS('PLM001-財務計算用'!$P:$P,'PLM001-財務計算用'!$J:$J,CO$4,'PLM001-財務計算用'!$A:$A,$B52)=0,"",SUMIFS('PLM001-財務計算用'!$P:$P,'PLM001-財務計算用'!$J:$J,CO$4,'PLM001-財務計算用'!$A:$A,$B52))</f>
        <v/>
      </c>
      <c r="CP52" s="71" t="str">
        <f>IF(SUMIFS('PLM002'!$K:$K,'PLM002'!$C:$C,CO$4,'PLM002'!$F:$F,$B52)=0,"",SUMIFS('PLM002'!$K:$K,'PLM002'!$C:$C,CO$4,'PLM002'!$F:$F,$B52))</f>
        <v/>
      </c>
      <c r="CQ52" s="72" t="str">
        <f>IF(SUMIFS('PLM001-財務計算用'!$P:$P,'PLM001-財務計算用'!$J:$J,CQ$4,'PLM001-財務計算用'!$A:$A,$B52)=0,"",SUMIFS('PLM001-財務計算用'!$P:$P,'PLM001-財務計算用'!$J:$J,CQ$4,'PLM001-財務計算用'!$A:$A,$B52))</f>
        <v/>
      </c>
      <c r="CR52" s="71" t="str">
        <f>IF(SUMIFS('PLM002'!$K:$K,'PLM002'!$C:$C,CQ$4,'PLM002'!$F:$F,$B52)=0,"",SUMIFS('PLM002'!$K:$K,'PLM002'!$C:$C,CQ$4,'PLM002'!$F:$F,$B52))</f>
        <v/>
      </c>
      <c r="CS52" s="72" t="str">
        <f>IF(SUMIFS('PLM001-財務計算用'!$P:$P,'PLM001-財務計算用'!$J:$J,CS$4,'PLM001-財務計算用'!$A:$A,$B52)=0,"",SUMIFS('PLM001-財務計算用'!$P:$P,'PLM001-財務計算用'!$J:$J,CS$4,'PLM001-財務計算用'!$A:$A,$B52))</f>
        <v/>
      </c>
      <c r="CT52" s="71" t="str">
        <f>IF(SUMIFS('PLM002'!$K:$K,'PLM002'!$C:$C,CS$4,'PLM002'!$F:$F,$B52)=0,"",SUMIFS('PLM002'!$K:$K,'PLM002'!$C:$C,CS$4,'PLM002'!$F:$F,$B52))</f>
        <v/>
      </c>
      <c r="CU52" s="72" t="str">
        <f>IF(SUMIFS('PLM001-財務計算用'!$P:$P,'PLM001-財務計算用'!$J:$J,CU$4,'PLM001-財務計算用'!$A:$A,$B52)=0,"",SUMIFS('PLM001-財務計算用'!$P:$P,'PLM001-財務計算用'!$J:$J,CU$4,'PLM001-財務計算用'!$A:$A,$B52))</f>
        <v/>
      </c>
      <c r="CV52" s="71" t="str">
        <f>IF(SUMIFS('PLM002'!$K:$K,'PLM002'!$C:$C,CU$4,'PLM002'!$F:$F,$B52)=0,"",SUMIFS('PLM002'!$K:$K,'PLM002'!$C:$C,CU$4,'PLM002'!$F:$F,$B52))</f>
        <v/>
      </c>
      <c r="CW52" s="72" t="str">
        <f>IF(SUMIFS('PLM001-財務計算用'!$P:$P,'PLM001-財務計算用'!$J:$J,CW$4,'PLM001-財務計算用'!$A:$A,$B52)=0,"",SUMIFS('PLM001-財務計算用'!$P:$P,'PLM001-財務計算用'!$J:$J,CW$4,'PLM001-財務計算用'!$A:$A,$B52))</f>
        <v/>
      </c>
      <c r="CX52" s="71" t="str">
        <f>IF(SUMIFS('PLM002'!$K:$K,'PLM002'!$C:$C,CW$4,'PLM002'!$F:$F,$B52)=0,"",SUMIFS('PLM002'!$K:$K,'PLM002'!$C:$C,CW$4,'PLM002'!$F:$F,$B52))</f>
        <v/>
      </c>
      <c r="CY52" s="72" t="str">
        <f>IF(SUMIFS('PLM001-財務計算用'!$P:$P,'PLM001-財務計算用'!$J:$J,CY$4,'PLM001-財務計算用'!$A:$A,$B52)=0,"",SUMIFS('PLM001-財務計算用'!$P:$P,'PLM001-財務計算用'!$J:$J,CY$4,'PLM001-財務計算用'!$A:$A,$B52))</f>
        <v/>
      </c>
      <c r="CZ52" s="71" t="str">
        <f>IF(SUMIFS('PLM002'!$K:$K,'PLM002'!$C:$C,CY$4,'PLM002'!$F:$F,$B52)=0,"",SUMIFS('PLM002'!$K:$K,'PLM002'!$C:$C,CY$4,'PLM002'!$F:$F,$B52))</f>
        <v/>
      </c>
      <c r="DA52" s="72" t="str">
        <f>IF(SUMIFS('PLM001-財務計算用'!$P:$P,'PLM001-財務計算用'!$J:$J,DA$4,'PLM001-財務計算用'!$A:$A,$B52)=0,"",SUMIFS('PLM001-財務計算用'!$P:$P,'PLM001-財務計算用'!$J:$J,DA$4,'PLM001-財務計算用'!$A:$A,$B52))</f>
        <v/>
      </c>
      <c r="DB52" s="71" t="str">
        <f>IF(SUMIFS('PLM002'!$K:$K,'PLM002'!$C:$C,DA$4,'PLM002'!$F:$F,$B52)=0,"",SUMIFS('PLM002'!$K:$K,'PLM002'!$C:$C,DA$4,'PLM002'!$F:$F,$B52))</f>
        <v/>
      </c>
      <c r="DC52" s="72" t="str">
        <f>IF(SUMIFS('PLM001-財務計算用'!$P:$P,'PLM001-財務計算用'!$J:$J,DC$4,'PLM001-財務計算用'!$A:$A,$B52)=0,"",SUMIFS('PLM001-財務計算用'!$P:$P,'PLM001-財務計算用'!$J:$J,DC$4,'PLM001-財務計算用'!$A:$A,$B52))</f>
        <v/>
      </c>
      <c r="DD52" s="71" t="str">
        <f>IF(SUMIFS('PLM002'!$K:$K,'PLM002'!$C:$C,DC$4,'PLM002'!$F:$F,$B52)=0,"",SUMIFS('PLM002'!$K:$K,'PLM002'!$C:$C,DC$4,'PLM002'!$F:$F,$B52))</f>
        <v/>
      </c>
      <c r="DE52" s="72" t="str">
        <f>IF(SUMIFS('PLM001-財務計算用'!$P:$P,'PLM001-財務計算用'!$J:$J,DE$4,'PLM001-財務計算用'!$A:$A,$B52)=0,"",SUMIFS('PLM001-財務計算用'!$P:$P,'PLM001-財務計算用'!$J:$J,DE$4,'PLM001-財務計算用'!$A:$A,$B52))</f>
        <v/>
      </c>
      <c r="DF52" s="71" t="str">
        <f>IF(SUMIFS('PLM002'!$K:$K,'PLM002'!$C:$C,DE$4,'PLM002'!$F:$F,$B52)=0,"",SUMIFS('PLM002'!$K:$K,'PLM002'!$C:$C,DE$4,'PLM002'!$F:$F,$B52))</f>
        <v/>
      </c>
      <c r="DG52" s="72" t="str">
        <f>IF(SUMIFS('PLM001-財務計算用'!$P:$P,'PLM001-財務計算用'!$J:$J,DG$4,'PLM001-財務計算用'!$A:$A,$B52)=0,"",SUMIFS('PLM001-財務計算用'!$P:$P,'PLM001-財務計算用'!$J:$J,DG$4,'PLM001-財務計算用'!$A:$A,$B52))</f>
        <v/>
      </c>
      <c r="DH52" s="71" t="str">
        <f>IF(SUMIFS('PLM002'!$K:$K,'PLM002'!$C:$C,DG$4,'PLM002'!$F:$F,$B52)=0,"",SUMIFS('PLM002'!$K:$K,'PLM002'!$C:$C,DG$4,'PLM002'!$F:$F,$B52))</f>
        <v/>
      </c>
      <c r="DI52" s="72" t="str">
        <f>IF(SUMIFS('PLM001-財務計算用'!$P:$P,'PLM001-財務計算用'!$J:$J,DI$4,'PLM001-財務計算用'!$A:$A,$B52)=0,"",SUMIFS('PLM001-財務計算用'!$P:$P,'PLM001-財務計算用'!$J:$J,DI$4,'PLM001-財務計算用'!$A:$A,$B52))</f>
        <v/>
      </c>
      <c r="DJ52" s="71" t="str">
        <f>IF(SUMIFS('PLM002'!$K:$K,'PLM002'!$C:$C,DI$4,'PLM002'!$F:$F,$B52)=0,"",SUMIFS('PLM002'!$K:$K,'PLM002'!$C:$C,DI$4,'PLM002'!$F:$F,$B52))</f>
        <v/>
      </c>
      <c r="DK52" s="72" t="str">
        <f>IF(SUMIFS('PLM001-財務計算用'!$P:$P,'PLM001-財務計算用'!$J:$J,DK$4,'PLM001-財務計算用'!$A:$A,$B52)=0,"",SUMIFS('PLM001-財務計算用'!$P:$P,'PLM001-財務計算用'!$J:$J,DK$4,'PLM001-財務計算用'!$A:$A,$B52))</f>
        <v/>
      </c>
      <c r="DL52" s="71" t="str">
        <f>IF(SUMIFS('PLM002'!$K:$K,'PLM002'!$C:$C,DK$4,'PLM002'!$F:$F,$B52)=0,"",SUMIFS('PLM002'!$K:$K,'PLM002'!$C:$C,DK$4,'PLM002'!$F:$F,$B52))</f>
        <v/>
      </c>
      <c r="DM52" s="72" t="str">
        <f>IF(SUMIFS('PLM001-財務計算用'!$P:$P,'PLM001-財務計算用'!$J:$J,DM$4,'PLM001-財務計算用'!$A:$A,$B52)=0,"",SUMIFS('PLM001-財務計算用'!$P:$P,'PLM001-財務計算用'!$J:$J,DM$4,'PLM001-財務計算用'!$A:$A,$B52))</f>
        <v/>
      </c>
      <c r="DN52" s="71" t="str">
        <f>IF(SUMIFS('PLM002'!$K:$K,'PLM002'!$C:$C,DM$4,'PLM002'!$F:$F,$B52)=0,"",SUMIFS('PLM002'!$K:$K,'PLM002'!$C:$C,DM$4,'PLM002'!$F:$F,$B52))</f>
        <v/>
      </c>
      <c r="DO52" s="72" t="str">
        <f>IF(SUMIFS('PLM001-財務計算用'!$P:$P,'PLM001-財務計算用'!$J:$J,DO$4,'PLM001-財務計算用'!$A:$A,$B52)=0,"",SUMIFS('PLM001-財務計算用'!$P:$P,'PLM001-財務計算用'!$J:$J,DO$4,'PLM001-財務計算用'!$A:$A,$B52))</f>
        <v/>
      </c>
      <c r="DP52" s="71" t="str">
        <f>IF(SUMIFS('PLM002'!$K:$K,'PLM002'!$C:$C,DO$4,'PLM002'!$F:$F,$B52)=0,"",SUMIFS('PLM002'!$K:$K,'PLM002'!$C:$C,DO$4,'PLM002'!$F:$F,$B52))</f>
        <v/>
      </c>
      <c r="DQ52" s="72" t="str">
        <f>IF(SUMIFS('PLM001-財務計算用'!$P:$P,'PLM001-財務計算用'!$J:$J,DQ$4,'PLM001-財務計算用'!$A:$A,$B52)=0,"",SUMIFS('PLM001-財務計算用'!$P:$P,'PLM001-財務計算用'!$J:$J,DQ$4,'PLM001-財務計算用'!$A:$A,$B52))</f>
        <v/>
      </c>
      <c r="DR52" s="71" t="str">
        <f>IF(SUMIFS('PLM002'!$K:$K,'PLM002'!$C:$C,DQ$4,'PLM002'!$F:$F,$B52)=0,"",SUMIFS('PLM002'!$K:$K,'PLM002'!$C:$C,DQ$4,'PLM002'!$F:$F,$B52))</f>
        <v/>
      </c>
      <c r="DS52" s="72" t="str">
        <f>IF(SUMIFS('PLM001-財務計算用'!$P:$P,'PLM001-財務計算用'!$J:$J,DS$4,'PLM001-財務計算用'!$A:$A,$B52)=0,"",SUMIFS('PLM001-財務計算用'!$P:$P,'PLM001-財務計算用'!$J:$J,DS$4,'PLM001-財務計算用'!$A:$A,$B52))</f>
        <v/>
      </c>
      <c r="DT52" s="71" t="str">
        <f>IF(SUMIFS('PLM002'!$K:$K,'PLM002'!$C:$C,DS$4,'PLM002'!$F:$F,$B52)=0,"",SUMIFS('PLM002'!$K:$K,'PLM002'!$C:$C,DS$4,'PLM002'!$F:$F,$B52))</f>
        <v/>
      </c>
      <c r="DU52" s="72" t="str">
        <f>IF(SUMIFS('PLM001-財務計算用'!$P:$P,'PLM001-財務計算用'!$J:$J,DU$4,'PLM001-財務計算用'!$A:$A,$B52)=0,"",SUMIFS('PLM001-財務計算用'!$P:$P,'PLM001-財務計算用'!$J:$J,DU$4,'PLM001-財務計算用'!$A:$A,$B52))</f>
        <v/>
      </c>
      <c r="DV52" s="71" t="str">
        <f>IF(SUMIFS('PLM002'!$K:$K,'PLM002'!$C:$C,DU$4,'PLM002'!$F:$F,$B52)=0,"",SUMIFS('PLM002'!$K:$K,'PLM002'!$C:$C,DU$4,'PLM002'!$F:$F,$B52))</f>
        <v/>
      </c>
      <c r="DW52" s="72" t="str">
        <f>IF(SUMIFS('PLM001-財務計算用'!$P:$P,'PLM001-財務計算用'!$J:$J,DW$4,'PLM001-財務計算用'!$A:$A,$B52)=0,"",SUMIFS('PLM001-財務計算用'!$P:$P,'PLM001-財務計算用'!$J:$J,DW$4,'PLM001-財務計算用'!$A:$A,$B52))</f>
        <v/>
      </c>
      <c r="DX52" s="71" t="str">
        <f>IF(SUMIFS('PLM002'!$K:$K,'PLM002'!$C:$C,DW$4,'PLM002'!$F:$F,$B52)=0,"",SUMIFS('PLM002'!$K:$K,'PLM002'!$C:$C,DW$4,'PLM002'!$F:$F,$B52))</f>
        <v/>
      </c>
      <c r="DY52" s="72" t="str">
        <f>IF(SUMIFS('PLM001-財務計算用'!$P:$P,'PLM001-財務計算用'!$J:$J,DY$4,'PLM001-財務計算用'!$A:$A,$B52)=0,"",SUMIFS('PLM001-財務計算用'!$P:$P,'PLM001-財務計算用'!$J:$J,DY$4,'PLM001-財務計算用'!$A:$A,$B52))</f>
        <v/>
      </c>
      <c r="DZ52" s="71" t="str">
        <f>IF(SUMIFS('PLM002'!$K:$K,'PLM002'!$C:$C,DY$4,'PLM002'!$F:$F,$B52)=0,"",SUMIFS('PLM002'!$K:$K,'PLM002'!$C:$C,DY$4,'PLM002'!$F:$F,$B52))</f>
        <v/>
      </c>
      <c r="EA52" s="72" t="str">
        <f>IF(SUMIFS('PLM001-財務計算用'!$P:$P,'PLM001-財務計算用'!$J:$J,EA$4,'PLM001-財務計算用'!$A:$A,$B52)=0,"",SUMIFS('PLM001-財務計算用'!$P:$P,'PLM001-財務計算用'!$J:$J,EA$4,'PLM001-財務計算用'!$A:$A,$B52))</f>
        <v/>
      </c>
      <c r="EB52" s="71" t="str">
        <f>IF(SUMIFS('PLM002'!$K:$K,'PLM002'!$C:$C,EA$4,'PLM002'!$F:$F,$B52)=0,"",SUMIFS('PLM002'!$K:$K,'PLM002'!$C:$C,EA$4,'PLM002'!$F:$F,$B52))</f>
        <v/>
      </c>
      <c r="EC52" s="72" t="str">
        <f>IF(SUMIFS('PLM001-財務計算用'!$P:$P,'PLM001-財務計算用'!$J:$J,EC$4,'PLM001-財務計算用'!$A:$A,$B52)=0,"",SUMIFS('PLM001-財務計算用'!$P:$P,'PLM001-財務計算用'!$J:$J,EC$4,'PLM001-財務計算用'!$A:$A,$B52))</f>
        <v/>
      </c>
      <c r="ED52" s="71" t="str">
        <f>IF(SUMIFS('PLM002'!$K:$K,'PLM002'!$C:$C,EC$4,'PLM002'!$F:$F,$B52)=0,"",SUMIFS('PLM002'!$K:$K,'PLM002'!$C:$C,EC$4,'PLM002'!$F:$F,$B52))</f>
        <v/>
      </c>
    </row>
    <row r="53" spans="1:134" ht="13.5">
      <c r="A53" s="96">
        <f>'PLM014'!A54</f>
        <v>0</v>
      </c>
      <c r="B53" s="178"/>
      <c r="C53" s="131">
        <f>'PLM014'!C54</f>
        <v>0</v>
      </c>
      <c r="D53" s="211" t="str">
        <f t="shared" si="14"/>
        <v>()  0</v>
      </c>
      <c r="E53" s="97">
        <f>'PLM014'!E54</f>
        <v>0</v>
      </c>
      <c r="F53" s="97">
        <f>'PLM014'!F54</f>
        <v>0</v>
      </c>
      <c r="G53" s="97">
        <f>'PLM014'!G54</f>
        <v>0</v>
      </c>
      <c r="H53" s="98">
        <f>'PLM014'!H54</f>
        <v>0</v>
      </c>
      <c r="I53" s="98">
        <f>'PLM014'!I54</f>
        <v>0</v>
      </c>
      <c r="J53" s="99">
        <f t="shared" si="7"/>
        <v>0</v>
      </c>
      <c r="K53" s="213"/>
      <c r="L53" s="213"/>
      <c r="M53" s="98">
        <f>IF(ISERROR('PLM014'!L54),"",('PLM014'!L54))</f>
        <v>0</v>
      </c>
      <c r="N53" s="237" t="str">
        <f>IF(IF(ISERROR('PLM014'!N54),"",('PLM014'!N54))=0,"",IF(ISERROR('PLM014'!N54),"",('PLM014'!N54)))</f>
        <v/>
      </c>
      <c r="O53" s="99" t="str">
        <f t="shared" si="0"/>
        <v/>
      </c>
      <c r="P53" s="98">
        <f t="shared" ca="1" si="1"/>
        <v>46044</v>
      </c>
      <c r="Q53" s="99">
        <f t="shared" ca="1" si="2"/>
        <v>46044</v>
      </c>
      <c r="R53" s="100">
        <f>'PLM014'!Q54/100</f>
        <v>0</v>
      </c>
      <c r="S53" s="139" t="str">
        <f t="shared" ca="1" si="3"/>
        <v/>
      </c>
      <c r="U53" s="101" t="str">
        <f t="shared" si="12"/>
        <v>未登入</v>
      </c>
      <c r="V53" s="101">
        <f t="shared" si="13"/>
        <v>0</v>
      </c>
      <c r="W53" s="101" t="str">
        <f>IF(SUMIFS('PLM001-財務計算用'!$P:$P,'PLM001-財務計算用'!$A:$A,B53)=0,"未登入",SUMIFS('PLM001-財務計算用'!$P:$P,'PLM001-財務計算用'!$A:$A,B53))</f>
        <v>未登入</v>
      </c>
      <c r="X53" s="101">
        <f>SUMIFS('PLM002'!$K:$K,'PLM002'!$F:$F,$B53)</f>
        <v>0</v>
      </c>
      <c r="Y53" s="72" t="str">
        <f>IF(SUMIFS('PLM001-財務計算用'!$P:$P,'PLM001-財務計算用'!$J:$J,Y$4,'PLM001-財務計算用'!$A:$A,$B53)=0,"",SUMIFS('PLM001-財務計算用'!$P:$P,'PLM001-財務計算用'!$J:$J,Y$4,'PLM001-財務計算用'!$A:$A,$B53))</f>
        <v/>
      </c>
      <c r="Z53" s="71" t="str">
        <f>IF(SUMIFS('PLM002'!$K:$K,'PLM002'!$C:$C,Y$4,'PLM002'!$F:$F,$B53)=0,"",SUMIFS('PLM002'!$K:$K,'PLM002'!$C:$C,Y$4,'PLM002'!$F:$F,$B53))</f>
        <v/>
      </c>
      <c r="AA53" s="72" t="str">
        <f>IF(SUMIFS('PLM001-財務計算用'!$P:$P,'PLM001-財務計算用'!$J:$J,AA$4,'PLM001-財務計算用'!$A:$A,$B53)=0,"",SUMIFS('PLM001-財務計算用'!$P:$P,'PLM001-財務計算用'!$J:$J,AA$4,'PLM001-財務計算用'!$A:$A,$B53))</f>
        <v/>
      </c>
      <c r="AB53" s="71" t="str">
        <f>IF(SUMIFS('PLM002'!$K:$K,'PLM002'!$C:$C,AA$4,'PLM002'!$F:$F,$B53)=0,"",SUMIFS('PLM002'!$K:$K,'PLM002'!$C:$C,AA$4,'PLM002'!$F:$F,$B53))</f>
        <v/>
      </c>
      <c r="AC53" s="72" t="str">
        <f>IF(SUMIFS('PLM001-財務計算用'!$P:$P,'PLM001-財務計算用'!$J:$J,AC$4,'PLM001-財務計算用'!$A:$A,$B53)=0,"",SUMIFS('PLM001-財務計算用'!$P:$P,'PLM001-財務計算用'!$J:$J,AC$4,'PLM001-財務計算用'!$A:$A,$B53))</f>
        <v/>
      </c>
      <c r="AD53" s="71" t="str">
        <f>IF(SUMIFS('PLM002'!$K:$K,'PLM002'!$C:$C,AC$4,'PLM002'!$F:$F,$B53)=0,"",SUMIFS('PLM002'!$K:$K,'PLM002'!$C:$C,AC$4,'PLM002'!$F:$F,$B53))</f>
        <v/>
      </c>
      <c r="AE53" s="72" t="str">
        <f>IF(SUMIFS('PLM001-財務計算用'!$P:$P,'PLM001-財務計算用'!$J:$J,AE$4,'PLM001-財務計算用'!$A:$A,$B53)=0,"",SUMIFS('PLM001-財務計算用'!$P:$P,'PLM001-財務計算用'!$J:$J,AE$4,'PLM001-財務計算用'!$A:$A,$B53))</f>
        <v/>
      </c>
      <c r="AF53" s="71" t="str">
        <f>IF(SUMIFS('PLM002'!$K:$K,'PLM002'!$C:$C,AE$4,'PLM002'!$F:$F,$B53)=0,"",SUMIFS('PLM002'!$K:$K,'PLM002'!$C:$C,AE$4,'PLM002'!$F:$F,$B53))</f>
        <v/>
      </c>
      <c r="AG53" s="72" t="str">
        <f>IF(SUMIFS('PLM001-財務計算用'!$P:$P,'PLM001-財務計算用'!$J:$J,AG$4,'PLM001-財務計算用'!$A:$A,$B53)=0,"",SUMIFS('PLM001-財務計算用'!$P:$P,'PLM001-財務計算用'!$J:$J,AG$4,'PLM001-財務計算用'!$A:$A,$B53))</f>
        <v/>
      </c>
      <c r="AH53" s="71" t="str">
        <f>IF(SUMIFS('PLM002'!$K:$K,'PLM002'!$C:$C,AG$4,'PLM002'!$F:$F,$B53)=0,"",SUMIFS('PLM002'!$K:$K,'PLM002'!$C:$C,AG$4,'PLM002'!$F:$F,$B53))</f>
        <v/>
      </c>
      <c r="AI53" s="72" t="str">
        <f>IF(SUMIFS('PLM001-財務計算用'!$P:$P,'PLM001-財務計算用'!$J:$J,AI$4,'PLM001-財務計算用'!$A:$A,$B53)=0,"",SUMIFS('PLM001-財務計算用'!$P:$P,'PLM001-財務計算用'!$J:$J,AI$4,'PLM001-財務計算用'!$A:$A,$B53))</f>
        <v/>
      </c>
      <c r="AJ53" s="71" t="str">
        <f>IF(SUMIFS('PLM002'!$K:$K,'PLM002'!$C:$C,AI$4,'PLM002'!$F:$F,$B53)=0,"",SUMIFS('PLM002'!$K:$K,'PLM002'!$C:$C,AI$4,'PLM002'!$F:$F,$B53))</f>
        <v/>
      </c>
      <c r="AK53" s="72" t="str">
        <f>IF(SUMIFS('PLM001-財務計算用'!$P:$P,'PLM001-財務計算用'!$J:$J,AK$4,'PLM001-財務計算用'!$A:$A,$B53)=0,"",SUMIFS('PLM001-財務計算用'!$P:$P,'PLM001-財務計算用'!$J:$J,AK$4,'PLM001-財務計算用'!$A:$A,$B53))</f>
        <v/>
      </c>
      <c r="AL53" s="71" t="str">
        <f>IF(SUMIFS('PLM002'!$K:$K,'PLM002'!$C:$C,AK$4,'PLM002'!$F:$F,$B53)=0,"",SUMIFS('PLM002'!$K:$K,'PLM002'!$C:$C,AK$4,'PLM002'!$F:$F,$B53))</f>
        <v/>
      </c>
      <c r="AM53" s="72" t="str">
        <f>IF(SUMIFS('PLM001-財務計算用'!$P:$P,'PLM001-財務計算用'!$J:$J,AM$4,'PLM001-財務計算用'!$A:$A,$B53)=0,"",SUMIFS('PLM001-財務計算用'!$P:$P,'PLM001-財務計算用'!$J:$J,AM$4,'PLM001-財務計算用'!$A:$A,$B53))</f>
        <v/>
      </c>
      <c r="AN53" s="71" t="str">
        <f>IF(SUMIFS('PLM002'!$K:$K,'PLM002'!$C:$C,AM$4,'PLM002'!$F:$F,$B53)=0,"",SUMIFS('PLM002'!$K:$K,'PLM002'!$C:$C,AM$4,'PLM002'!$F:$F,$B53))</f>
        <v/>
      </c>
      <c r="AO53" s="72" t="str">
        <f>IF(SUMIFS('PLM001-財務計算用'!$P:$P,'PLM001-財務計算用'!$J:$J,AO$4,'PLM001-財務計算用'!$A:$A,$B53)=0,"",SUMIFS('PLM001-財務計算用'!$P:$P,'PLM001-財務計算用'!$J:$J,AO$4,'PLM001-財務計算用'!$A:$A,$B53))</f>
        <v/>
      </c>
      <c r="AP53" s="71" t="str">
        <f>IF(SUMIFS('PLM002'!$K:$K,'PLM002'!$C:$C,AO$4,'PLM002'!$F:$F,$B53)=0,"",SUMIFS('PLM002'!$K:$K,'PLM002'!$C:$C,AO$4,'PLM002'!$F:$F,$B53))</f>
        <v/>
      </c>
      <c r="AQ53" s="72" t="str">
        <f>IF(SUMIFS('PLM001-財務計算用'!$P:$P,'PLM001-財務計算用'!$J:$J,AQ$4,'PLM001-財務計算用'!$A:$A,$B53)=0,"",SUMIFS('PLM001-財務計算用'!$P:$P,'PLM001-財務計算用'!$J:$J,AQ$4,'PLM001-財務計算用'!$A:$A,$B53))</f>
        <v/>
      </c>
      <c r="AR53" s="71" t="str">
        <f>IF(SUMIFS('PLM002'!$K:$K,'PLM002'!$C:$C,AQ$4,'PLM002'!$F:$F,$B53)=0,"",SUMIFS('PLM002'!$K:$K,'PLM002'!$C:$C,AQ$4,'PLM002'!$F:$F,$B53))</f>
        <v/>
      </c>
      <c r="AS53" s="72" t="str">
        <f>IF(SUMIFS('PLM001-財務計算用'!$P:$P,'PLM001-財務計算用'!$J:$J,AS$4,'PLM001-財務計算用'!$A:$A,$B53)=0,"",SUMIFS('PLM001-財務計算用'!$P:$P,'PLM001-財務計算用'!$J:$J,AS$4,'PLM001-財務計算用'!$A:$A,$B53))</f>
        <v/>
      </c>
      <c r="AT53" s="71" t="str">
        <f>IF(SUMIFS('PLM002'!$K:$K,'PLM002'!$C:$C,AS$4,'PLM002'!$F:$F,$B53)=0,"",SUMIFS('PLM002'!$K:$K,'PLM002'!$C:$C,AS$4,'PLM002'!$F:$F,$B53))</f>
        <v/>
      </c>
      <c r="AU53" s="72" t="str">
        <f>IF(SUMIFS('PLM001-財務計算用'!$P:$P,'PLM001-財務計算用'!$J:$J,AU$4,'PLM001-財務計算用'!$A:$A,$B53)=0,"",SUMIFS('PLM001-財務計算用'!$P:$P,'PLM001-財務計算用'!$J:$J,AU$4,'PLM001-財務計算用'!$A:$A,$B53))</f>
        <v/>
      </c>
      <c r="AV53" s="71" t="str">
        <f>IF(SUMIFS('PLM002'!$K:$K,'PLM002'!$C:$C,AU$4,'PLM002'!$F:$F,$B53)=0,"",SUMIFS('PLM002'!$K:$K,'PLM002'!$C:$C,AU$4,'PLM002'!$F:$F,$B53))</f>
        <v/>
      </c>
      <c r="AW53" s="72" t="str">
        <f>IF(SUMIFS('PLM001-財務計算用'!$P:$P,'PLM001-財務計算用'!$J:$J,AW$4,'PLM001-財務計算用'!$A:$A,$B53)=0,"",SUMIFS('PLM001-財務計算用'!$P:$P,'PLM001-財務計算用'!$J:$J,AW$4,'PLM001-財務計算用'!$A:$A,$B53))</f>
        <v/>
      </c>
      <c r="AX53" s="71" t="str">
        <f>IF(SUMIFS('PLM002'!$K:$K,'PLM002'!$C:$C,AW$4,'PLM002'!$F:$F,$B53)=0,"",SUMIFS('PLM002'!$K:$K,'PLM002'!$C:$C,AW$4,'PLM002'!$F:$F,$B53))</f>
        <v/>
      </c>
      <c r="AY53" s="72" t="str">
        <f>IF(SUMIFS('PLM001-財務計算用'!$P:$P,'PLM001-財務計算用'!$J:$J,AY$4,'PLM001-財務計算用'!$A:$A,$B53)=0,"",SUMIFS('PLM001-財務計算用'!$P:$P,'PLM001-財務計算用'!$J:$J,AY$4,'PLM001-財務計算用'!$A:$A,$B53))</f>
        <v/>
      </c>
      <c r="AZ53" s="71" t="str">
        <f>IF(SUMIFS('PLM002'!$K:$K,'PLM002'!$C:$C,AY$4,'PLM002'!$F:$F,$B53)=0,"",SUMIFS('PLM002'!$K:$K,'PLM002'!$C:$C,AY$4,'PLM002'!$F:$F,$B53))</f>
        <v/>
      </c>
      <c r="BA53" s="72" t="str">
        <f>IF(SUMIFS('PLM001-財務計算用'!$P:$P,'PLM001-財務計算用'!$J:$J,BA$4,'PLM001-財務計算用'!$A:$A,$B53)=0,"",SUMIFS('PLM001-財務計算用'!$P:$P,'PLM001-財務計算用'!$J:$J,BA$4,'PLM001-財務計算用'!$A:$A,$B53))</f>
        <v/>
      </c>
      <c r="BB53" s="71" t="str">
        <f>IF(SUMIFS('PLM002'!$K:$K,'PLM002'!$C:$C,BA$4,'PLM002'!$F:$F,$B53)=0,"",SUMIFS('PLM002'!$K:$K,'PLM002'!$C:$C,BA$4,'PLM002'!$F:$F,$B53))</f>
        <v/>
      </c>
      <c r="BC53" s="72" t="str">
        <f>IF(SUMIFS('PLM001-財務計算用'!$P:$P,'PLM001-財務計算用'!$J:$J,BC$4,'PLM001-財務計算用'!$A:$A,$B53)=0,"",SUMIFS('PLM001-財務計算用'!$P:$P,'PLM001-財務計算用'!$J:$J,BC$4,'PLM001-財務計算用'!$A:$A,$B53))</f>
        <v/>
      </c>
      <c r="BD53" s="71" t="str">
        <f>IF(SUMIFS('PLM002'!$K:$K,'PLM002'!$C:$C,BC$4,'PLM002'!$F:$F,$B53)=0,"",SUMIFS('PLM002'!$K:$K,'PLM002'!$C:$C,BC$4,'PLM002'!$F:$F,$B53))</f>
        <v/>
      </c>
      <c r="BE53" s="72" t="str">
        <f>IF(SUMIFS('PLM001-財務計算用'!$P:$P,'PLM001-財務計算用'!$J:$J,BE$4,'PLM001-財務計算用'!$A:$A,$B53)=0,"",SUMIFS('PLM001-財務計算用'!$P:$P,'PLM001-財務計算用'!$J:$J,BE$4,'PLM001-財務計算用'!$A:$A,$B53))</f>
        <v/>
      </c>
      <c r="BF53" s="71" t="str">
        <f>IF(SUMIFS('PLM002'!$K:$K,'PLM002'!$C:$C,BE$4,'PLM002'!$F:$F,$B53)=0,"",SUMIFS('PLM002'!$K:$K,'PLM002'!$C:$C,BE$4,'PLM002'!$F:$F,$B53))</f>
        <v/>
      </c>
      <c r="BG53" s="72" t="str">
        <f>IF(SUMIFS('PLM001-財務計算用'!$P:$P,'PLM001-財務計算用'!$J:$J,BG$4,'PLM001-財務計算用'!$A:$A,$B53)=0,"",SUMIFS('PLM001-財務計算用'!$P:$P,'PLM001-財務計算用'!$J:$J,BG$4,'PLM001-財務計算用'!$A:$A,$B53))</f>
        <v/>
      </c>
      <c r="BH53" s="71" t="str">
        <f>IF(SUMIFS('PLM002'!$K:$K,'PLM002'!$C:$C,BG$4,'PLM002'!$F:$F,$B53)=0,"",SUMIFS('PLM002'!$K:$K,'PLM002'!$C:$C,BG$4,'PLM002'!$F:$F,$B53))</f>
        <v/>
      </c>
      <c r="BI53" s="72" t="str">
        <f>IF(SUMIFS('PLM001-財務計算用'!$P:$P,'PLM001-財務計算用'!$J:$J,BI$4,'PLM001-財務計算用'!$A:$A,$B53)=0,"",SUMIFS('PLM001-財務計算用'!$P:$P,'PLM001-財務計算用'!$J:$J,BI$4,'PLM001-財務計算用'!$A:$A,$B53))</f>
        <v/>
      </c>
      <c r="BJ53" s="71" t="str">
        <f>IF(SUMIFS('PLM002'!$K:$K,'PLM002'!$C:$C,BI$4,'PLM002'!$F:$F,$B53)=0,"",SUMIFS('PLM002'!$K:$K,'PLM002'!$C:$C,BI$4,'PLM002'!$F:$F,$B53))</f>
        <v/>
      </c>
      <c r="BK53" s="72" t="str">
        <f>IF(SUMIFS('PLM001-財務計算用'!$P:$P,'PLM001-財務計算用'!$J:$J,BK$4,'PLM001-財務計算用'!$A:$A,$B53)=0,"",SUMIFS('PLM001-財務計算用'!$P:$P,'PLM001-財務計算用'!$J:$J,BK$4,'PLM001-財務計算用'!$A:$A,$B53))</f>
        <v/>
      </c>
      <c r="BL53" s="71" t="str">
        <f>IF(SUMIFS('PLM002'!$K:$K,'PLM002'!$C:$C,BK$4,'PLM002'!$F:$F,$B53)=0,"",SUMIFS('PLM002'!$K:$K,'PLM002'!$C:$C,BK$4,'PLM002'!$F:$F,$B53))</f>
        <v/>
      </c>
      <c r="BM53" s="72" t="str">
        <f>IF(SUMIFS('PLM001-財務計算用'!$P:$P,'PLM001-財務計算用'!$J:$J,BM$4,'PLM001-財務計算用'!$A:$A,$B53)=0,"",SUMIFS('PLM001-財務計算用'!$P:$P,'PLM001-財務計算用'!$J:$J,BM$4,'PLM001-財務計算用'!$A:$A,$B53))</f>
        <v/>
      </c>
      <c r="BN53" s="71" t="str">
        <f>IF(SUMIFS('PLM002'!$K:$K,'PLM002'!$C:$C,BM$4,'PLM002'!$F:$F,$B53)=0,"",SUMIFS('PLM002'!$K:$K,'PLM002'!$C:$C,BM$4,'PLM002'!$F:$F,$B53))</f>
        <v/>
      </c>
      <c r="BO53" s="72" t="str">
        <f>IF(SUMIFS('PLM001-財務計算用'!$P:$P,'PLM001-財務計算用'!$J:$J,BO$4,'PLM001-財務計算用'!$A:$A,$B53)=0,"",SUMIFS('PLM001-財務計算用'!$P:$P,'PLM001-財務計算用'!$J:$J,BO$4,'PLM001-財務計算用'!$A:$A,$B53))</f>
        <v/>
      </c>
      <c r="BP53" s="71" t="str">
        <f>IF(SUMIFS('PLM002'!$K:$K,'PLM002'!$C:$C,BO$4,'PLM002'!$F:$F,$B53)=0,"",SUMIFS('PLM002'!$K:$K,'PLM002'!$C:$C,BO$4,'PLM002'!$F:$F,$B53))</f>
        <v/>
      </c>
      <c r="BQ53" s="72" t="str">
        <f>IF(SUMIFS('PLM001-財務計算用'!$P:$P,'PLM001-財務計算用'!$J:$J,BQ$4,'PLM001-財務計算用'!$A:$A,$B53)=0,"",SUMIFS('PLM001-財務計算用'!$P:$P,'PLM001-財務計算用'!$J:$J,BQ$4,'PLM001-財務計算用'!$A:$A,$B53))</f>
        <v/>
      </c>
      <c r="BR53" s="71" t="str">
        <f>IF(SUMIFS('PLM002'!$K:$K,'PLM002'!$C:$C,BQ$4,'PLM002'!$F:$F,$B53)=0,"",SUMIFS('PLM002'!$K:$K,'PLM002'!$C:$C,BQ$4,'PLM002'!$F:$F,$B53))</f>
        <v/>
      </c>
      <c r="BS53" s="72" t="str">
        <f>IF(SUMIFS('PLM001-財務計算用'!$P:$P,'PLM001-財務計算用'!$J:$J,BS$4,'PLM001-財務計算用'!$A:$A,$B53)=0,"",SUMIFS('PLM001-財務計算用'!$P:$P,'PLM001-財務計算用'!$J:$J,BS$4,'PLM001-財務計算用'!$A:$A,$B53))</f>
        <v/>
      </c>
      <c r="BT53" s="71" t="str">
        <f>IF(SUMIFS('PLM002'!$K:$K,'PLM002'!$C:$C,BS$4,'PLM002'!$F:$F,$B53)=0,"",SUMIFS('PLM002'!$K:$K,'PLM002'!$C:$C,BS$4,'PLM002'!$F:$F,$B53))</f>
        <v/>
      </c>
      <c r="BU53" s="72" t="str">
        <f>IF(SUMIFS('PLM001-財務計算用'!$P:$P,'PLM001-財務計算用'!$J:$J,BU$4,'PLM001-財務計算用'!$A:$A,$B53)=0,"",SUMIFS('PLM001-財務計算用'!$P:$P,'PLM001-財務計算用'!$J:$J,BU$4,'PLM001-財務計算用'!$A:$A,$B53))</f>
        <v/>
      </c>
      <c r="BV53" s="71" t="str">
        <f>IF(SUMIFS('PLM002'!$K:$K,'PLM002'!$C:$C,BU$4,'PLM002'!$F:$F,$B53)=0,"",SUMIFS('PLM002'!$K:$K,'PLM002'!$C:$C,BU$4,'PLM002'!$F:$F,$B53))</f>
        <v/>
      </c>
      <c r="BW53" s="72" t="str">
        <f>IF(SUMIFS('PLM001-財務計算用'!$P:$P,'PLM001-財務計算用'!$J:$J,BW$4,'PLM001-財務計算用'!$A:$A,$B53)=0,"",SUMIFS('PLM001-財務計算用'!$P:$P,'PLM001-財務計算用'!$J:$J,BW$4,'PLM001-財務計算用'!$A:$A,$B53))</f>
        <v/>
      </c>
      <c r="BX53" s="71" t="str">
        <f>IF(SUMIFS('PLM002'!$K:$K,'PLM002'!$C:$C,BW$4,'PLM002'!$F:$F,$B53)=0,"",SUMIFS('PLM002'!$K:$K,'PLM002'!$C:$C,BW$4,'PLM002'!$F:$F,$B53))</f>
        <v/>
      </c>
      <c r="BY53" s="72" t="str">
        <f>IF(SUMIFS('PLM001-財務計算用'!$P:$P,'PLM001-財務計算用'!$J:$J,BY$4,'PLM001-財務計算用'!$A:$A,$B53)=0,"",SUMIFS('PLM001-財務計算用'!$P:$P,'PLM001-財務計算用'!$J:$J,BY$4,'PLM001-財務計算用'!$A:$A,$B53))</f>
        <v/>
      </c>
      <c r="BZ53" s="71" t="str">
        <f>IF(SUMIFS('PLM002'!$K:$K,'PLM002'!$C:$C,BY$4,'PLM002'!$F:$F,$B53)=0,"",SUMIFS('PLM002'!$K:$K,'PLM002'!$C:$C,BY$4,'PLM002'!$F:$F,$B53))</f>
        <v/>
      </c>
      <c r="CA53" s="72" t="str">
        <f>IF(SUMIFS('PLM001-財務計算用'!$P:$P,'PLM001-財務計算用'!$J:$J,CA$4,'PLM001-財務計算用'!$A:$A,$B53)=0,"",SUMIFS('PLM001-財務計算用'!$P:$P,'PLM001-財務計算用'!$J:$J,CA$4,'PLM001-財務計算用'!$A:$A,$B53))</f>
        <v/>
      </c>
      <c r="CB53" s="71" t="str">
        <f>IF(SUMIFS('PLM002'!$K:$K,'PLM002'!$C:$C,CA$4,'PLM002'!$F:$F,$B53)=0,"",SUMIFS('PLM002'!$K:$K,'PLM002'!$C:$C,CA$4,'PLM002'!$F:$F,$B53))</f>
        <v/>
      </c>
      <c r="CC53" s="72" t="str">
        <f>IF(SUMIFS('PLM001-財務計算用'!$P:$P,'PLM001-財務計算用'!$J:$J,CC$4,'PLM001-財務計算用'!$A:$A,$B53)=0,"",SUMIFS('PLM001-財務計算用'!$P:$P,'PLM001-財務計算用'!$J:$J,CC$4,'PLM001-財務計算用'!$A:$A,$B53))</f>
        <v/>
      </c>
      <c r="CD53" s="71" t="str">
        <f>IF(SUMIFS('PLM002'!$K:$K,'PLM002'!$C:$C,CC$4,'PLM002'!$F:$F,$B53)=0,"",SUMIFS('PLM002'!$K:$K,'PLM002'!$C:$C,CC$4,'PLM002'!$F:$F,$B53))</f>
        <v/>
      </c>
      <c r="CE53" s="72" t="str">
        <f>IF(SUMIFS('PLM001-財務計算用'!$P:$P,'PLM001-財務計算用'!$J:$J,CE$4,'PLM001-財務計算用'!$A:$A,$B53)=0,"",SUMIFS('PLM001-財務計算用'!$P:$P,'PLM001-財務計算用'!$J:$J,CE$4,'PLM001-財務計算用'!$A:$A,$B53))</f>
        <v/>
      </c>
      <c r="CF53" s="71" t="str">
        <f>IF(SUMIFS('PLM002'!$K:$K,'PLM002'!$C:$C,CE$4,'PLM002'!$F:$F,$B53)=0,"",SUMIFS('PLM002'!$K:$K,'PLM002'!$C:$C,CE$4,'PLM002'!$F:$F,$B53))</f>
        <v/>
      </c>
      <c r="CG53" s="72" t="str">
        <f>IF(SUMIFS('PLM001-財務計算用'!$P:$P,'PLM001-財務計算用'!$J:$J,CG$4,'PLM001-財務計算用'!$A:$A,$B53)=0,"",SUMIFS('PLM001-財務計算用'!$P:$P,'PLM001-財務計算用'!$J:$J,CG$4,'PLM001-財務計算用'!$A:$A,$B53))</f>
        <v/>
      </c>
      <c r="CH53" s="71" t="str">
        <f>IF(SUMIFS('PLM002'!$K:$K,'PLM002'!$C:$C,CG$4,'PLM002'!$F:$F,$B53)=0,"",SUMIFS('PLM002'!$K:$K,'PLM002'!$C:$C,CG$4,'PLM002'!$F:$F,$B53))</f>
        <v/>
      </c>
      <c r="CI53" s="72" t="str">
        <f>IF(SUMIFS('PLM001-財務計算用'!$P:$P,'PLM001-財務計算用'!$J:$J,CI$4,'PLM001-財務計算用'!$A:$A,$B53)=0,"",SUMIFS('PLM001-財務計算用'!$P:$P,'PLM001-財務計算用'!$J:$J,CI$4,'PLM001-財務計算用'!$A:$A,$B53))</f>
        <v/>
      </c>
      <c r="CJ53" s="71" t="str">
        <f>IF(SUMIFS('PLM002'!$K:$K,'PLM002'!$C:$C,CI$4,'PLM002'!$F:$F,$B53)=0,"",SUMIFS('PLM002'!$K:$K,'PLM002'!$C:$C,CI$4,'PLM002'!$F:$F,$B53))</f>
        <v/>
      </c>
      <c r="CK53" s="72" t="str">
        <f>IF(SUMIFS('PLM001-財務計算用'!$P:$P,'PLM001-財務計算用'!$J:$J,CK$4,'PLM001-財務計算用'!$A:$A,$B53)=0,"",SUMIFS('PLM001-財務計算用'!$P:$P,'PLM001-財務計算用'!$J:$J,CK$4,'PLM001-財務計算用'!$A:$A,$B53))</f>
        <v/>
      </c>
      <c r="CL53" s="71" t="str">
        <f>IF(SUMIFS('PLM002'!$K:$K,'PLM002'!$C:$C,CK$4,'PLM002'!$F:$F,$B53)=0,"",SUMIFS('PLM002'!$K:$K,'PLM002'!$C:$C,CK$4,'PLM002'!$F:$F,$B53))</f>
        <v/>
      </c>
      <c r="CM53" s="72" t="str">
        <f>IF(SUMIFS('PLM001-財務計算用'!$P:$P,'PLM001-財務計算用'!$J:$J,CM$4,'PLM001-財務計算用'!$A:$A,$B53)=0,"",SUMIFS('PLM001-財務計算用'!$P:$P,'PLM001-財務計算用'!$J:$J,CM$4,'PLM001-財務計算用'!$A:$A,$B53))</f>
        <v/>
      </c>
      <c r="CN53" s="71" t="str">
        <f>IF(SUMIFS('PLM002'!$K:$K,'PLM002'!$C:$C,CM$4,'PLM002'!$F:$F,$B53)=0,"",SUMIFS('PLM002'!$K:$K,'PLM002'!$C:$C,CM$4,'PLM002'!$F:$F,$B53))</f>
        <v/>
      </c>
      <c r="CO53" s="72" t="str">
        <f>IF(SUMIFS('PLM001-財務計算用'!$P:$P,'PLM001-財務計算用'!$J:$J,CO$4,'PLM001-財務計算用'!$A:$A,$B53)=0,"",SUMIFS('PLM001-財務計算用'!$P:$P,'PLM001-財務計算用'!$J:$J,CO$4,'PLM001-財務計算用'!$A:$A,$B53))</f>
        <v/>
      </c>
      <c r="CP53" s="71" t="str">
        <f>IF(SUMIFS('PLM002'!$K:$K,'PLM002'!$C:$C,CO$4,'PLM002'!$F:$F,$B53)=0,"",SUMIFS('PLM002'!$K:$K,'PLM002'!$C:$C,CO$4,'PLM002'!$F:$F,$B53))</f>
        <v/>
      </c>
      <c r="CQ53" s="72" t="str">
        <f>IF(SUMIFS('PLM001-財務計算用'!$P:$P,'PLM001-財務計算用'!$J:$J,CQ$4,'PLM001-財務計算用'!$A:$A,$B53)=0,"",SUMIFS('PLM001-財務計算用'!$P:$P,'PLM001-財務計算用'!$J:$J,CQ$4,'PLM001-財務計算用'!$A:$A,$B53))</f>
        <v/>
      </c>
      <c r="CR53" s="71" t="str">
        <f>IF(SUMIFS('PLM002'!$K:$K,'PLM002'!$C:$C,CQ$4,'PLM002'!$F:$F,$B53)=0,"",SUMIFS('PLM002'!$K:$K,'PLM002'!$C:$C,CQ$4,'PLM002'!$F:$F,$B53))</f>
        <v/>
      </c>
      <c r="CS53" s="72" t="str">
        <f>IF(SUMIFS('PLM001-財務計算用'!$P:$P,'PLM001-財務計算用'!$J:$J,CS$4,'PLM001-財務計算用'!$A:$A,$B53)=0,"",SUMIFS('PLM001-財務計算用'!$P:$P,'PLM001-財務計算用'!$J:$J,CS$4,'PLM001-財務計算用'!$A:$A,$B53))</f>
        <v/>
      </c>
      <c r="CT53" s="71" t="str">
        <f>IF(SUMIFS('PLM002'!$K:$K,'PLM002'!$C:$C,CS$4,'PLM002'!$F:$F,$B53)=0,"",SUMIFS('PLM002'!$K:$K,'PLM002'!$C:$C,CS$4,'PLM002'!$F:$F,$B53))</f>
        <v/>
      </c>
      <c r="CU53" s="72" t="str">
        <f>IF(SUMIFS('PLM001-財務計算用'!$P:$P,'PLM001-財務計算用'!$J:$J,CU$4,'PLM001-財務計算用'!$A:$A,$B53)=0,"",SUMIFS('PLM001-財務計算用'!$P:$P,'PLM001-財務計算用'!$J:$J,CU$4,'PLM001-財務計算用'!$A:$A,$B53))</f>
        <v/>
      </c>
      <c r="CV53" s="71" t="str">
        <f>IF(SUMIFS('PLM002'!$K:$K,'PLM002'!$C:$C,CU$4,'PLM002'!$F:$F,$B53)=0,"",SUMIFS('PLM002'!$K:$K,'PLM002'!$C:$C,CU$4,'PLM002'!$F:$F,$B53))</f>
        <v/>
      </c>
      <c r="CW53" s="72" t="str">
        <f>IF(SUMIFS('PLM001-財務計算用'!$P:$P,'PLM001-財務計算用'!$J:$J,CW$4,'PLM001-財務計算用'!$A:$A,$B53)=0,"",SUMIFS('PLM001-財務計算用'!$P:$P,'PLM001-財務計算用'!$J:$J,CW$4,'PLM001-財務計算用'!$A:$A,$B53))</f>
        <v/>
      </c>
      <c r="CX53" s="71" t="str">
        <f>IF(SUMIFS('PLM002'!$K:$K,'PLM002'!$C:$C,CW$4,'PLM002'!$F:$F,$B53)=0,"",SUMIFS('PLM002'!$K:$K,'PLM002'!$C:$C,CW$4,'PLM002'!$F:$F,$B53))</f>
        <v/>
      </c>
      <c r="CY53" s="72" t="str">
        <f>IF(SUMIFS('PLM001-財務計算用'!$P:$P,'PLM001-財務計算用'!$J:$J,CY$4,'PLM001-財務計算用'!$A:$A,$B53)=0,"",SUMIFS('PLM001-財務計算用'!$P:$P,'PLM001-財務計算用'!$J:$J,CY$4,'PLM001-財務計算用'!$A:$A,$B53))</f>
        <v/>
      </c>
      <c r="CZ53" s="71" t="str">
        <f>IF(SUMIFS('PLM002'!$K:$K,'PLM002'!$C:$C,CY$4,'PLM002'!$F:$F,$B53)=0,"",SUMIFS('PLM002'!$K:$K,'PLM002'!$C:$C,CY$4,'PLM002'!$F:$F,$B53))</f>
        <v/>
      </c>
      <c r="DA53" s="72" t="str">
        <f>IF(SUMIFS('PLM001-財務計算用'!$P:$P,'PLM001-財務計算用'!$J:$J,DA$4,'PLM001-財務計算用'!$A:$A,$B53)=0,"",SUMIFS('PLM001-財務計算用'!$P:$P,'PLM001-財務計算用'!$J:$J,DA$4,'PLM001-財務計算用'!$A:$A,$B53))</f>
        <v/>
      </c>
      <c r="DB53" s="71" t="str">
        <f>IF(SUMIFS('PLM002'!$K:$K,'PLM002'!$C:$C,DA$4,'PLM002'!$F:$F,$B53)=0,"",SUMIFS('PLM002'!$K:$K,'PLM002'!$C:$C,DA$4,'PLM002'!$F:$F,$B53))</f>
        <v/>
      </c>
      <c r="DC53" s="72" t="str">
        <f>IF(SUMIFS('PLM001-財務計算用'!$P:$P,'PLM001-財務計算用'!$J:$J,DC$4,'PLM001-財務計算用'!$A:$A,$B53)=0,"",SUMIFS('PLM001-財務計算用'!$P:$P,'PLM001-財務計算用'!$J:$J,DC$4,'PLM001-財務計算用'!$A:$A,$B53))</f>
        <v/>
      </c>
      <c r="DD53" s="71" t="str">
        <f>IF(SUMIFS('PLM002'!$K:$K,'PLM002'!$C:$C,DC$4,'PLM002'!$F:$F,$B53)=0,"",SUMIFS('PLM002'!$K:$K,'PLM002'!$C:$C,DC$4,'PLM002'!$F:$F,$B53))</f>
        <v/>
      </c>
      <c r="DE53" s="72" t="str">
        <f>IF(SUMIFS('PLM001-財務計算用'!$P:$P,'PLM001-財務計算用'!$J:$J,DE$4,'PLM001-財務計算用'!$A:$A,$B53)=0,"",SUMIFS('PLM001-財務計算用'!$P:$P,'PLM001-財務計算用'!$J:$J,DE$4,'PLM001-財務計算用'!$A:$A,$B53))</f>
        <v/>
      </c>
      <c r="DF53" s="71" t="str">
        <f>IF(SUMIFS('PLM002'!$K:$K,'PLM002'!$C:$C,DE$4,'PLM002'!$F:$F,$B53)=0,"",SUMIFS('PLM002'!$K:$K,'PLM002'!$C:$C,DE$4,'PLM002'!$F:$F,$B53))</f>
        <v/>
      </c>
      <c r="DG53" s="72" t="str">
        <f>IF(SUMIFS('PLM001-財務計算用'!$P:$P,'PLM001-財務計算用'!$J:$J,DG$4,'PLM001-財務計算用'!$A:$A,$B53)=0,"",SUMIFS('PLM001-財務計算用'!$P:$P,'PLM001-財務計算用'!$J:$J,DG$4,'PLM001-財務計算用'!$A:$A,$B53))</f>
        <v/>
      </c>
      <c r="DH53" s="71" t="str">
        <f>IF(SUMIFS('PLM002'!$K:$K,'PLM002'!$C:$C,DG$4,'PLM002'!$F:$F,$B53)=0,"",SUMIFS('PLM002'!$K:$K,'PLM002'!$C:$C,DG$4,'PLM002'!$F:$F,$B53))</f>
        <v/>
      </c>
      <c r="DI53" s="72" t="str">
        <f>IF(SUMIFS('PLM001-財務計算用'!$P:$P,'PLM001-財務計算用'!$J:$J,DI$4,'PLM001-財務計算用'!$A:$A,$B53)=0,"",SUMIFS('PLM001-財務計算用'!$P:$P,'PLM001-財務計算用'!$J:$J,DI$4,'PLM001-財務計算用'!$A:$A,$B53))</f>
        <v/>
      </c>
      <c r="DJ53" s="71" t="str">
        <f>IF(SUMIFS('PLM002'!$K:$K,'PLM002'!$C:$C,DI$4,'PLM002'!$F:$F,$B53)=0,"",SUMIFS('PLM002'!$K:$K,'PLM002'!$C:$C,DI$4,'PLM002'!$F:$F,$B53))</f>
        <v/>
      </c>
      <c r="DK53" s="72" t="str">
        <f>IF(SUMIFS('PLM001-財務計算用'!$P:$P,'PLM001-財務計算用'!$J:$J,DK$4,'PLM001-財務計算用'!$A:$A,$B53)=0,"",SUMIFS('PLM001-財務計算用'!$P:$P,'PLM001-財務計算用'!$J:$J,DK$4,'PLM001-財務計算用'!$A:$A,$B53))</f>
        <v/>
      </c>
      <c r="DL53" s="71" t="str">
        <f>IF(SUMIFS('PLM002'!$K:$K,'PLM002'!$C:$C,DK$4,'PLM002'!$F:$F,$B53)=0,"",SUMIFS('PLM002'!$K:$K,'PLM002'!$C:$C,DK$4,'PLM002'!$F:$F,$B53))</f>
        <v/>
      </c>
      <c r="DM53" s="72" t="str">
        <f>IF(SUMIFS('PLM001-財務計算用'!$P:$P,'PLM001-財務計算用'!$J:$J,DM$4,'PLM001-財務計算用'!$A:$A,$B53)=0,"",SUMIFS('PLM001-財務計算用'!$P:$P,'PLM001-財務計算用'!$J:$J,DM$4,'PLM001-財務計算用'!$A:$A,$B53))</f>
        <v/>
      </c>
      <c r="DN53" s="71" t="str">
        <f>IF(SUMIFS('PLM002'!$K:$K,'PLM002'!$C:$C,DM$4,'PLM002'!$F:$F,$B53)=0,"",SUMIFS('PLM002'!$K:$K,'PLM002'!$C:$C,DM$4,'PLM002'!$F:$F,$B53))</f>
        <v/>
      </c>
      <c r="DO53" s="72" t="str">
        <f>IF(SUMIFS('PLM001-財務計算用'!$P:$P,'PLM001-財務計算用'!$J:$J,DO$4,'PLM001-財務計算用'!$A:$A,$B53)=0,"",SUMIFS('PLM001-財務計算用'!$P:$P,'PLM001-財務計算用'!$J:$J,DO$4,'PLM001-財務計算用'!$A:$A,$B53))</f>
        <v/>
      </c>
      <c r="DP53" s="71" t="str">
        <f>IF(SUMIFS('PLM002'!$K:$K,'PLM002'!$C:$C,DO$4,'PLM002'!$F:$F,$B53)=0,"",SUMIFS('PLM002'!$K:$K,'PLM002'!$C:$C,DO$4,'PLM002'!$F:$F,$B53))</f>
        <v/>
      </c>
      <c r="DQ53" s="72" t="str">
        <f>IF(SUMIFS('PLM001-財務計算用'!$P:$P,'PLM001-財務計算用'!$J:$J,DQ$4,'PLM001-財務計算用'!$A:$A,$B53)=0,"",SUMIFS('PLM001-財務計算用'!$P:$P,'PLM001-財務計算用'!$J:$J,DQ$4,'PLM001-財務計算用'!$A:$A,$B53))</f>
        <v/>
      </c>
      <c r="DR53" s="71" t="str">
        <f>IF(SUMIFS('PLM002'!$K:$K,'PLM002'!$C:$C,DQ$4,'PLM002'!$F:$F,$B53)=0,"",SUMIFS('PLM002'!$K:$K,'PLM002'!$C:$C,DQ$4,'PLM002'!$F:$F,$B53))</f>
        <v/>
      </c>
      <c r="DS53" s="72" t="str">
        <f>IF(SUMIFS('PLM001-財務計算用'!$P:$P,'PLM001-財務計算用'!$J:$J,DS$4,'PLM001-財務計算用'!$A:$A,$B53)=0,"",SUMIFS('PLM001-財務計算用'!$P:$P,'PLM001-財務計算用'!$J:$J,DS$4,'PLM001-財務計算用'!$A:$A,$B53))</f>
        <v/>
      </c>
      <c r="DT53" s="71" t="str">
        <f>IF(SUMIFS('PLM002'!$K:$K,'PLM002'!$C:$C,DS$4,'PLM002'!$F:$F,$B53)=0,"",SUMIFS('PLM002'!$K:$K,'PLM002'!$C:$C,DS$4,'PLM002'!$F:$F,$B53))</f>
        <v/>
      </c>
      <c r="DU53" s="72" t="str">
        <f>IF(SUMIFS('PLM001-財務計算用'!$P:$P,'PLM001-財務計算用'!$J:$J,DU$4,'PLM001-財務計算用'!$A:$A,$B53)=0,"",SUMIFS('PLM001-財務計算用'!$P:$P,'PLM001-財務計算用'!$J:$J,DU$4,'PLM001-財務計算用'!$A:$A,$B53))</f>
        <v/>
      </c>
      <c r="DV53" s="71" t="str">
        <f>IF(SUMIFS('PLM002'!$K:$K,'PLM002'!$C:$C,DU$4,'PLM002'!$F:$F,$B53)=0,"",SUMIFS('PLM002'!$K:$K,'PLM002'!$C:$C,DU$4,'PLM002'!$F:$F,$B53))</f>
        <v/>
      </c>
      <c r="DW53" s="72" t="str">
        <f>IF(SUMIFS('PLM001-財務計算用'!$P:$P,'PLM001-財務計算用'!$J:$J,DW$4,'PLM001-財務計算用'!$A:$A,$B53)=0,"",SUMIFS('PLM001-財務計算用'!$P:$P,'PLM001-財務計算用'!$J:$J,DW$4,'PLM001-財務計算用'!$A:$A,$B53))</f>
        <v/>
      </c>
      <c r="DX53" s="71" t="str">
        <f>IF(SUMIFS('PLM002'!$K:$K,'PLM002'!$C:$C,DW$4,'PLM002'!$F:$F,$B53)=0,"",SUMIFS('PLM002'!$K:$K,'PLM002'!$C:$C,DW$4,'PLM002'!$F:$F,$B53))</f>
        <v/>
      </c>
      <c r="DY53" s="72" t="str">
        <f>IF(SUMIFS('PLM001-財務計算用'!$P:$P,'PLM001-財務計算用'!$J:$J,DY$4,'PLM001-財務計算用'!$A:$A,$B53)=0,"",SUMIFS('PLM001-財務計算用'!$P:$P,'PLM001-財務計算用'!$J:$J,DY$4,'PLM001-財務計算用'!$A:$A,$B53))</f>
        <v/>
      </c>
      <c r="DZ53" s="71" t="str">
        <f>IF(SUMIFS('PLM002'!$K:$K,'PLM002'!$C:$C,DY$4,'PLM002'!$F:$F,$B53)=0,"",SUMIFS('PLM002'!$K:$K,'PLM002'!$C:$C,DY$4,'PLM002'!$F:$F,$B53))</f>
        <v/>
      </c>
      <c r="EA53" s="72" t="str">
        <f>IF(SUMIFS('PLM001-財務計算用'!$P:$P,'PLM001-財務計算用'!$J:$J,EA$4,'PLM001-財務計算用'!$A:$A,$B53)=0,"",SUMIFS('PLM001-財務計算用'!$P:$P,'PLM001-財務計算用'!$J:$J,EA$4,'PLM001-財務計算用'!$A:$A,$B53))</f>
        <v/>
      </c>
      <c r="EB53" s="71" t="str">
        <f>IF(SUMIFS('PLM002'!$K:$K,'PLM002'!$C:$C,EA$4,'PLM002'!$F:$F,$B53)=0,"",SUMIFS('PLM002'!$K:$K,'PLM002'!$C:$C,EA$4,'PLM002'!$F:$F,$B53))</f>
        <v/>
      </c>
      <c r="EC53" s="72" t="str">
        <f>IF(SUMIFS('PLM001-財務計算用'!$P:$P,'PLM001-財務計算用'!$J:$J,EC$4,'PLM001-財務計算用'!$A:$A,$B53)=0,"",SUMIFS('PLM001-財務計算用'!$P:$P,'PLM001-財務計算用'!$J:$J,EC$4,'PLM001-財務計算用'!$A:$A,$B53))</f>
        <v/>
      </c>
      <c r="ED53" s="71" t="str">
        <f>IF(SUMIFS('PLM002'!$K:$K,'PLM002'!$C:$C,EC$4,'PLM002'!$F:$F,$B53)=0,"",SUMIFS('PLM002'!$K:$K,'PLM002'!$C:$C,EC$4,'PLM002'!$F:$F,$B53))</f>
        <v/>
      </c>
    </row>
    <row r="54" spans="1:134" ht="13.5">
      <c r="A54" s="96">
        <f>'PLM014'!A55</f>
        <v>0</v>
      </c>
      <c r="B54" s="178"/>
      <c r="C54" s="131">
        <f>'PLM014'!C55</f>
        <v>0</v>
      </c>
      <c r="D54" s="211" t="str">
        <f>"("&amp;B54&amp;")"&amp;"  "&amp;C54</f>
        <v>()  0</v>
      </c>
      <c r="E54" s="97">
        <f>'PLM014'!E55</f>
        <v>0</v>
      </c>
      <c r="F54" s="97">
        <f>'PLM014'!F55</f>
        <v>0</v>
      </c>
      <c r="G54" s="97">
        <f>'PLM014'!G55</f>
        <v>0</v>
      </c>
      <c r="H54" s="98">
        <f>'PLM014'!H55</f>
        <v>0</v>
      </c>
      <c r="I54" s="98">
        <f>'PLM014'!I55</f>
        <v>0</v>
      </c>
      <c r="J54" s="99">
        <f t="shared" si="7"/>
        <v>0</v>
      </c>
      <c r="K54" s="213"/>
      <c r="L54" s="213"/>
      <c r="M54" s="98">
        <f>IF(ISERROR('PLM014'!L55),"",('PLM014'!L55))</f>
        <v>0</v>
      </c>
      <c r="N54" s="237" t="str">
        <f>IF(IF(ISERROR('PLM014'!N55),"",('PLM014'!N55))=0,"",IF(ISERROR('PLM014'!N55),"",('PLM014'!N55)))</f>
        <v/>
      </c>
      <c r="O54" s="99" t="str">
        <f t="shared" si="0"/>
        <v/>
      </c>
      <c r="P54" s="98">
        <f t="shared" ca="1" si="1"/>
        <v>46044</v>
      </c>
      <c r="Q54" s="99">
        <f t="shared" ca="1" si="2"/>
        <v>46044</v>
      </c>
      <c r="R54" s="100">
        <f>'PLM014'!Q55/100</f>
        <v>0</v>
      </c>
      <c r="S54" s="139" t="str">
        <f t="shared" ca="1" si="3"/>
        <v/>
      </c>
      <c r="U54" s="101" t="str">
        <f t="shared" si="12"/>
        <v>未登入</v>
      </c>
      <c r="V54" s="101">
        <f t="shared" si="13"/>
        <v>0</v>
      </c>
      <c r="W54" s="101" t="str">
        <f>IF(SUMIFS('PLM001-財務計算用'!$P:$P,'PLM001-財務計算用'!$A:$A,B54)=0,"未登入",SUMIFS('PLM001-財務計算用'!$P:$P,'PLM001-財務計算用'!$A:$A,B54))</f>
        <v>未登入</v>
      </c>
      <c r="X54" s="101">
        <f>SUMIFS('PLM002'!$K:$K,'PLM002'!$F:$F,$B54)</f>
        <v>0</v>
      </c>
      <c r="Y54" s="72" t="str">
        <f>IF(SUMIFS('PLM001-財務計算用'!$P:$P,'PLM001-財務計算用'!$J:$J,Y$4,'PLM001-財務計算用'!$A:$A,$B54)=0,"",SUMIFS('PLM001-財務計算用'!$P:$P,'PLM001-財務計算用'!$J:$J,Y$4,'PLM001-財務計算用'!$A:$A,$B54))</f>
        <v/>
      </c>
      <c r="Z54" s="71" t="str">
        <f>IF(SUMIFS('PLM002'!$K:$K,'PLM002'!$C:$C,Y$4,'PLM002'!$F:$F,$B54)=0,"",SUMIFS('PLM002'!$K:$K,'PLM002'!$C:$C,Y$4,'PLM002'!$F:$F,$B54))</f>
        <v/>
      </c>
      <c r="AA54" s="72" t="str">
        <f>IF(SUMIFS('PLM001-財務計算用'!$P:$P,'PLM001-財務計算用'!$J:$J,AA$4,'PLM001-財務計算用'!$A:$A,$B54)=0,"",SUMIFS('PLM001-財務計算用'!$P:$P,'PLM001-財務計算用'!$J:$J,AA$4,'PLM001-財務計算用'!$A:$A,$B54))</f>
        <v/>
      </c>
      <c r="AB54" s="71" t="str">
        <f>IF(SUMIFS('PLM002'!$K:$K,'PLM002'!$C:$C,AA$4,'PLM002'!$F:$F,$B54)=0,"",SUMIFS('PLM002'!$K:$K,'PLM002'!$C:$C,AA$4,'PLM002'!$F:$F,$B54))</f>
        <v/>
      </c>
      <c r="AC54" s="72" t="str">
        <f>IF(SUMIFS('PLM001-財務計算用'!$P:$P,'PLM001-財務計算用'!$J:$J,AC$4,'PLM001-財務計算用'!$A:$A,$B54)=0,"",SUMIFS('PLM001-財務計算用'!$P:$P,'PLM001-財務計算用'!$J:$J,AC$4,'PLM001-財務計算用'!$A:$A,$B54))</f>
        <v/>
      </c>
      <c r="AD54" s="71" t="str">
        <f>IF(SUMIFS('PLM002'!$K:$K,'PLM002'!$C:$C,AC$4,'PLM002'!$F:$F,$B54)=0,"",SUMIFS('PLM002'!$K:$K,'PLM002'!$C:$C,AC$4,'PLM002'!$F:$F,$B54))</f>
        <v/>
      </c>
      <c r="AE54" s="72" t="str">
        <f>IF(SUMIFS('PLM001-財務計算用'!$P:$P,'PLM001-財務計算用'!$J:$J,AE$4,'PLM001-財務計算用'!$A:$A,$B54)=0,"",SUMIFS('PLM001-財務計算用'!$P:$P,'PLM001-財務計算用'!$J:$J,AE$4,'PLM001-財務計算用'!$A:$A,$B54))</f>
        <v/>
      </c>
      <c r="AF54" s="71" t="str">
        <f>IF(SUMIFS('PLM002'!$K:$K,'PLM002'!$C:$C,AE$4,'PLM002'!$F:$F,$B54)=0,"",SUMIFS('PLM002'!$K:$K,'PLM002'!$C:$C,AE$4,'PLM002'!$F:$F,$B54))</f>
        <v/>
      </c>
      <c r="AG54" s="72" t="str">
        <f>IF(SUMIFS('PLM001-財務計算用'!$P:$P,'PLM001-財務計算用'!$J:$J,AG$4,'PLM001-財務計算用'!$A:$A,$B54)=0,"",SUMIFS('PLM001-財務計算用'!$P:$P,'PLM001-財務計算用'!$J:$J,AG$4,'PLM001-財務計算用'!$A:$A,$B54))</f>
        <v/>
      </c>
      <c r="AH54" s="71" t="str">
        <f>IF(SUMIFS('PLM002'!$K:$K,'PLM002'!$C:$C,AG$4,'PLM002'!$F:$F,$B54)=0,"",SUMIFS('PLM002'!$K:$K,'PLM002'!$C:$C,AG$4,'PLM002'!$F:$F,$B54))</f>
        <v/>
      </c>
      <c r="AI54" s="72" t="str">
        <f>IF(SUMIFS('PLM001-財務計算用'!$P:$P,'PLM001-財務計算用'!$J:$J,AI$4,'PLM001-財務計算用'!$A:$A,$B54)=0,"",SUMIFS('PLM001-財務計算用'!$P:$P,'PLM001-財務計算用'!$J:$J,AI$4,'PLM001-財務計算用'!$A:$A,$B54))</f>
        <v/>
      </c>
      <c r="AJ54" s="71" t="str">
        <f>IF(SUMIFS('PLM002'!$K:$K,'PLM002'!$C:$C,AI$4,'PLM002'!$F:$F,$B54)=0,"",SUMIFS('PLM002'!$K:$K,'PLM002'!$C:$C,AI$4,'PLM002'!$F:$F,$B54))</f>
        <v/>
      </c>
      <c r="AK54" s="72" t="str">
        <f>IF(SUMIFS('PLM001-財務計算用'!$P:$P,'PLM001-財務計算用'!$J:$J,AK$4,'PLM001-財務計算用'!$A:$A,$B54)=0,"",SUMIFS('PLM001-財務計算用'!$P:$P,'PLM001-財務計算用'!$J:$J,AK$4,'PLM001-財務計算用'!$A:$A,$B54))</f>
        <v/>
      </c>
      <c r="AL54" s="71" t="str">
        <f>IF(SUMIFS('PLM002'!$K:$K,'PLM002'!$C:$C,AK$4,'PLM002'!$F:$F,$B54)=0,"",SUMIFS('PLM002'!$K:$K,'PLM002'!$C:$C,AK$4,'PLM002'!$F:$F,$B54))</f>
        <v/>
      </c>
      <c r="AM54" s="72" t="str">
        <f>IF(SUMIFS('PLM001-財務計算用'!$P:$P,'PLM001-財務計算用'!$J:$J,AM$4,'PLM001-財務計算用'!$A:$A,$B54)=0,"",SUMIFS('PLM001-財務計算用'!$P:$P,'PLM001-財務計算用'!$J:$J,AM$4,'PLM001-財務計算用'!$A:$A,$B54))</f>
        <v/>
      </c>
      <c r="AN54" s="71" t="str">
        <f>IF(SUMIFS('PLM002'!$K:$K,'PLM002'!$C:$C,AM$4,'PLM002'!$F:$F,$B54)=0,"",SUMIFS('PLM002'!$K:$K,'PLM002'!$C:$C,AM$4,'PLM002'!$F:$F,$B54))</f>
        <v/>
      </c>
      <c r="AO54" s="72" t="str">
        <f>IF(SUMIFS('PLM001-財務計算用'!$P:$P,'PLM001-財務計算用'!$J:$J,AO$4,'PLM001-財務計算用'!$A:$A,$B54)=0,"",SUMIFS('PLM001-財務計算用'!$P:$P,'PLM001-財務計算用'!$J:$J,AO$4,'PLM001-財務計算用'!$A:$A,$B54))</f>
        <v/>
      </c>
      <c r="AP54" s="71" t="str">
        <f>IF(SUMIFS('PLM002'!$K:$K,'PLM002'!$C:$C,AO$4,'PLM002'!$F:$F,$B54)=0,"",SUMIFS('PLM002'!$K:$K,'PLM002'!$C:$C,AO$4,'PLM002'!$F:$F,$B54))</f>
        <v/>
      </c>
      <c r="AQ54" s="72" t="str">
        <f>IF(SUMIFS('PLM001-財務計算用'!$P:$P,'PLM001-財務計算用'!$J:$J,AQ$4,'PLM001-財務計算用'!$A:$A,$B54)=0,"",SUMIFS('PLM001-財務計算用'!$P:$P,'PLM001-財務計算用'!$J:$J,AQ$4,'PLM001-財務計算用'!$A:$A,$B54))</f>
        <v/>
      </c>
      <c r="AR54" s="71" t="str">
        <f>IF(SUMIFS('PLM002'!$K:$K,'PLM002'!$C:$C,AQ$4,'PLM002'!$F:$F,$B54)=0,"",SUMIFS('PLM002'!$K:$K,'PLM002'!$C:$C,AQ$4,'PLM002'!$F:$F,$B54))</f>
        <v/>
      </c>
      <c r="AS54" s="72" t="str">
        <f>IF(SUMIFS('PLM001-財務計算用'!$P:$P,'PLM001-財務計算用'!$J:$J,AS$4,'PLM001-財務計算用'!$A:$A,$B54)=0,"",SUMIFS('PLM001-財務計算用'!$P:$P,'PLM001-財務計算用'!$J:$J,AS$4,'PLM001-財務計算用'!$A:$A,$B54))</f>
        <v/>
      </c>
      <c r="AT54" s="71" t="str">
        <f>IF(SUMIFS('PLM002'!$K:$K,'PLM002'!$C:$C,AS$4,'PLM002'!$F:$F,$B54)=0,"",SUMIFS('PLM002'!$K:$K,'PLM002'!$C:$C,AS$4,'PLM002'!$F:$F,$B54))</f>
        <v/>
      </c>
      <c r="AU54" s="72" t="str">
        <f>IF(SUMIFS('PLM001-財務計算用'!$P:$P,'PLM001-財務計算用'!$J:$J,AU$4,'PLM001-財務計算用'!$A:$A,$B54)=0,"",SUMIFS('PLM001-財務計算用'!$P:$P,'PLM001-財務計算用'!$J:$J,AU$4,'PLM001-財務計算用'!$A:$A,$B54))</f>
        <v/>
      </c>
      <c r="AV54" s="71" t="str">
        <f>IF(SUMIFS('PLM002'!$K:$K,'PLM002'!$C:$C,AU$4,'PLM002'!$F:$F,$B54)=0,"",SUMIFS('PLM002'!$K:$K,'PLM002'!$C:$C,AU$4,'PLM002'!$F:$F,$B54))</f>
        <v/>
      </c>
      <c r="AW54" s="72" t="str">
        <f>IF(SUMIFS('PLM001-財務計算用'!$P:$P,'PLM001-財務計算用'!$J:$J,AW$4,'PLM001-財務計算用'!$A:$A,$B54)=0,"",SUMIFS('PLM001-財務計算用'!$P:$P,'PLM001-財務計算用'!$J:$J,AW$4,'PLM001-財務計算用'!$A:$A,$B54))</f>
        <v/>
      </c>
      <c r="AX54" s="71" t="str">
        <f>IF(SUMIFS('PLM002'!$K:$K,'PLM002'!$C:$C,AW$4,'PLM002'!$F:$F,$B54)=0,"",SUMIFS('PLM002'!$K:$K,'PLM002'!$C:$C,AW$4,'PLM002'!$F:$F,$B54))</f>
        <v/>
      </c>
      <c r="AY54" s="72" t="str">
        <f>IF(SUMIFS('PLM001-財務計算用'!$P:$P,'PLM001-財務計算用'!$J:$J,AY$4,'PLM001-財務計算用'!$A:$A,$B54)=0,"",SUMIFS('PLM001-財務計算用'!$P:$P,'PLM001-財務計算用'!$J:$J,AY$4,'PLM001-財務計算用'!$A:$A,$B54))</f>
        <v/>
      </c>
      <c r="AZ54" s="71" t="str">
        <f>IF(SUMIFS('PLM002'!$K:$K,'PLM002'!$C:$C,AY$4,'PLM002'!$F:$F,$B54)=0,"",SUMIFS('PLM002'!$K:$K,'PLM002'!$C:$C,AY$4,'PLM002'!$F:$F,$B54))</f>
        <v/>
      </c>
      <c r="BA54" s="72" t="str">
        <f>IF(SUMIFS('PLM001-財務計算用'!$P:$P,'PLM001-財務計算用'!$J:$J,BA$4,'PLM001-財務計算用'!$A:$A,$B54)=0,"",SUMIFS('PLM001-財務計算用'!$P:$P,'PLM001-財務計算用'!$J:$J,BA$4,'PLM001-財務計算用'!$A:$A,$B54))</f>
        <v/>
      </c>
      <c r="BB54" s="71" t="str">
        <f>IF(SUMIFS('PLM002'!$K:$K,'PLM002'!$C:$C,BA$4,'PLM002'!$F:$F,$B54)=0,"",SUMIFS('PLM002'!$K:$K,'PLM002'!$C:$C,BA$4,'PLM002'!$F:$F,$B54))</f>
        <v/>
      </c>
      <c r="BC54" s="72" t="str">
        <f>IF(SUMIFS('PLM001-財務計算用'!$P:$P,'PLM001-財務計算用'!$J:$J,BC$4,'PLM001-財務計算用'!$A:$A,$B54)=0,"",SUMIFS('PLM001-財務計算用'!$P:$P,'PLM001-財務計算用'!$J:$J,BC$4,'PLM001-財務計算用'!$A:$A,$B54))</f>
        <v/>
      </c>
      <c r="BD54" s="71" t="str">
        <f>IF(SUMIFS('PLM002'!$K:$K,'PLM002'!$C:$C,BC$4,'PLM002'!$F:$F,$B54)=0,"",SUMIFS('PLM002'!$K:$K,'PLM002'!$C:$C,BC$4,'PLM002'!$F:$F,$B54))</f>
        <v/>
      </c>
      <c r="BE54" s="72" t="str">
        <f>IF(SUMIFS('PLM001-財務計算用'!$P:$P,'PLM001-財務計算用'!$J:$J,BE$4,'PLM001-財務計算用'!$A:$A,$B54)=0,"",SUMIFS('PLM001-財務計算用'!$P:$P,'PLM001-財務計算用'!$J:$J,BE$4,'PLM001-財務計算用'!$A:$A,$B54))</f>
        <v/>
      </c>
      <c r="BF54" s="71" t="str">
        <f>IF(SUMIFS('PLM002'!$K:$K,'PLM002'!$C:$C,BE$4,'PLM002'!$F:$F,$B54)=0,"",SUMIFS('PLM002'!$K:$K,'PLM002'!$C:$C,BE$4,'PLM002'!$F:$F,$B54))</f>
        <v/>
      </c>
      <c r="BG54" s="72" t="str">
        <f>IF(SUMIFS('PLM001-財務計算用'!$P:$P,'PLM001-財務計算用'!$J:$J,BG$4,'PLM001-財務計算用'!$A:$A,$B54)=0,"",SUMIFS('PLM001-財務計算用'!$P:$P,'PLM001-財務計算用'!$J:$J,BG$4,'PLM001-財務計算用'!$A:$A,$B54))</f>
        <v/>
      </c>
      <c r="BH54" s="71" t="str">
        <f>IF(SUMIFS('PLM002'!$K:$K,'PLM002'!$C:$C,BG$4,'PLM002'!$F:$F,$B54)=0,"",SUMIFS('PLM002'!$K:$K,'PLM002'!$C:$C,BG$4,'PLM002'!$F:$F,$B54))</f>
        <v/>
      </c>
      <c r="BI54" s="72" t="str">
        <f>IF(SUMIFS('PLM001-財務計算用'!$P:$P,'PLM001-財務計算用'!$J:$J,BI$4,'PLM001-財務計算用'!$A:$A,$B54)=0,"",SUMIFS('PLM001-財務計算用'!$P:$P,'PLM001-財務計算用'!$J:$J,BI$4,'PLM001-財務計算用'!$A:$A,$B54))</f>
        <v/>
      </c>
      <c r="BJ54" s="71" t="str">
        <f>IF(SUMIFS('PLM002'!$K:$K,'PLM002'!$C:$C,BI$4,'PLM002'!$F:$F,$B54)=0,"",SUMIFS('PLM002'!$K:$K,'PLM002'!$C:$C,BI$4,'PLM002'!$F:$F,$B54))</f>
        <v/>
      </c>
      <c r="BK54" s="72" t="str">
        <f>IF(SUMIFS('PLM001-財務計算用'!$P:$P,'PLM001-財務計算用'!$J:$J,BK$4,'PLM001-財務計算用'!$A:$A,$B54)=0,"",SUMIFS('PLM001-財務計算用'!$P:$P,'PLM001-財務計算用'!$J:$J,BK$4,'PLM001-財務計算用'!$A:$A,$B54))</f>
        <v/>
      </c>
      <c r="BL54" s="71" t="str">
        <f>IF(SUMIFS('PLM002'!$K:$K,'PLM002'!$C:$C,BK$4,'PLM002'!$F:$F,$B54)=0,"",SUMIFS('PLM002'!$K:$K,'PLM002'!$C:$C,BK$4,'PLM002'!$F:$F,$B54))</f>
        <v/>
      </c>
      <c r="BM54" s="72" t="str">
        <f>IF(SUMIFS('PLM001-財務計算用'!$P:$P,'PLM001-財務計算用'!$J:$J,BM$4,'PLM001-財務計算用'!$A:$A,$B54)=0,"",SUMIFS('PLM001-財務計算用'!$P:$P,'PLM001-財務計算用'!$J:$J,BM$4,'PLM001-財務計算用'!$A:$A,$B54))</f>
        <v/>
      </c>
      <c r="BN54" s="71" t="str">
        <f>IF(SUMIFS('PLM002'!$K:$K,'PLM002'!$C:$C,BM$4,'PLM002'!$F:$F,$B54)=0,"",SUMIFS('PLM002'!$K:$K,'PLM002'!$C:$C,BM$4,'PLM002'!$F:$F,$B54))</f>
        <v/>
      </c>
      <c r="BO54" s="72" t="str">
        <f>IF(SUMIFS('PLM001-財務計算用'!$P:$P,'PLM001-財務計算用'!$J:$J,BO$4,'PLM001-財務計算用'!$A:$A,$B54)=0,"",SUMIFS('PLM001-財務計算用'!$P:$P,'PLM001-財務計算用'!$J:$J,BO$4,'PLM001-財務計算用'!$A:$A,$B54))</f>
        <v/>
      </c>
      <c r="BP54" s="71" t="str">
        <f>IF(SUMIFS('PLM002'!$K:$K,'PLM002'!$C:$C,BO$4,'PLM002'!$F:$F,$B54)=0,"",SUMIFS('PLM002'!$K:$K,'PLM002'!$C:$C,BO$4,'PLM002'!$F:$F,$B54))</f>
        <v/>
      </c>
      <c r="BQ54" s="72" t="str">
        <f>IF(SUMIFS('PLM001-財務計算用'!$P:$P,'PLM001-財務計算用'!$J:$J,BQ$4,'PLM001-財務計算用'!$A:$A,$B54)=0,"",SUMIFS('PLM001-財務計算用'!$P:$P,'PLM001-財務計算用'!$J:$J,BQ$4,'PLM001-財務計算用'!$A:$A,$B54))</f>
        <v/>
      </c>
      <c r="BR54" s="71" t="str">
        <f>IF(SUMIFS('PLM002'!$K:$K,'PLM002'!$C:$C,BQ$4,'PLM002'!$F:$F,$B54)=0,"",SUMIFS('PLM002'!$K:$K,'PLM002'!$C:$C,BQ$4,'PLM002'!$F:$F,$B54))</f>
        <v/>
      </c>
      <c r="BS54" s="72" t="str">
        <f>IF(SUMIFS('PLM001-財務計算用'!$P:$P,'PLM001-財務計算用'!$J:$J,BS$4,'PLM001-財務計算用'!$A:$A,$B54)=0,"",SUMIFS('PLM001-財務計算用'!$P:$P,'PLM001-財務計算用'!$J:$J,BS$4,'PLM001-財務計算用'!$A:$A,$B54))</f>
        <v/>
      </c>
      <c r="BT54" s="71" t="str">
        <f>IF(SUMIFS('PLM002'!$K:$K,'PLM002'!$C:$C,BS$4,'PLM002'!$F:$F,$B54)=0,"",SUMIFS('PLM002'!$K:$K,'PLM002'!$C:$C,BS$4,'PLM002'!$F:$F,$B54))</f>
        <v/>
      </c>
      <c r="BU54" s="72" t="str">
        <f>IF(SUMIFS('PLM001-財務計算用'!$P:$P,'PLM001-財務計算用'!$J:$J,BU$4,'PLM001-財務計算用'!$A:$A,$B54)=0,"",SUMIFS('PLM001-財務計算用'!$P:$P,'PLM001-財務計算用'!$J:$J,BU$4,'PLM001-財務計算用'!$A:$A,$B54))</f>
        <v/>
      </c>
      <c r="BV54" s="71" t="str">
        <f>IF(SUMIFS('PLM002'!$K:$K,'PLM002'!$C:$C,BU$4,'PLM002'!$F:$F,$B54)=0,"",SUMIFS('PLM002'!$K:$K,'PLM002'!$C:$C,BU$4,'PLM002'!$F:$F,$B54))</f>
        <v/>
      </c>
      <c r="BW54" s="72" t="str">
        <f>IF(SUMIFS('PLM001-財務計算用'!$P:$P,'PLM001-財務計算用'!$J:$J,BW$4,'PLM001-財務計算用'!$A:$A,$B54)=0,"",SUMIFS('PLM001-財務計算用'!$P:$P,'PLM001-財務計算用'!$J:$J,BW$4,'PLM001-財務計算用'!$A:$A,$B54))</f>
        <v/>
      </c>
      <c r="BX54" s="71" t="str">
        <f>IF(SUMIFS('PLM002'!$K:$K,'PLM002'!$C:$C,BW$4,'PLM002'!$F:$F,$B54)=0,"",SUMIFS('PLM002'!$K:$K,'PLM002'!$C:$C,BW$4,'PLM002'!$F:$F,$B54))</f>
        <v/>
      </c>
      <c r="BY54" s="72" t="str">
        <f>IF(SUMIFS('PLM001-財務計算用'!$P:$P,'PLM001-財務計算用'!$J:$J,BY$4,'PLM001-財務計算用'!$A:$A,$B54)=0,"",SUMIFS('PLM001-財務計算用'!$P:$P,'PLM001-財務計算用'!$J:$J,BY$4,'PLM001-財務計算用'!$A:$A,$B54))</f>
        <v/>
      </c>
      <c r="BZ54" s="71" t="str">
        <f>IF(SUMIFS('PLM002'!$K:$K,'PLM002'!$C:$C,BY$4,'PLM002'!$F:$F,$B54)=0,"",SUMIFS('PLM002'!$K:$K,'PLM002'!$C:$C,BY$4,'PLM002'!$F:$F,$B54))</f>
        <v/>
      </c>
      <c r="CA54" s="72" t="str">
        <f>IF(SUMIFS('PLM001-財務計算用'!$P:$P,'PLM001-財務計算用'!$J:$J,CA$4,'PLM001-財務計算用'!$A:$A,$B54)=0,"",SUMIFS('PLM001-財務計算用'!$P:$P,'PLM001-財務計算用'!$J:$J,CA$4,'PLM001-財務計算用'!$A:$A,$B54))</f>
        <v/>
      </c>
      <c r="CB54" s="71" t="str">
        <f>IF(SUMIFS('PLM002'!$K:$K,'PLM002'!$C:$C,CA$4,'PLM002'!$F:$F,$B54)=0,"",SUMIFS('PLM002'!$K:$K,'PLM002'!$C:$C,CA$4,'PLM002'!$F:$F,$B54))</f>
        <v/>
      </c>
      <c r="CC54" s="72" t="str">
        <f>IF(SUMIFS('PLM001-財務計算用'!$P:$P,'PLM001-財務計算用'!$J:$J,CC$4,'PLM001-財務計算用'!$A:$A,$B54)=0,"",SUMIFS('PLM001-財務計算用'!$P:$P,'PLM001-財務計算用'!$J:$J,CC$4,'PLM001-財務計算用'!$A:$A,$B54))</f>
        <v/>
      </c>
      <c r="CD54" s="71" t="str">
        <f>IF(SUMIFS('PLM002'!$K:$K,'PLM002'!$C:$C,CC$4,'PLM002'!$F:$F,$B54)=0,"",SUMIFS('PLM002'!$K:$K,'PLM002'!$C:$C,CC$4,'PLM002'!$F:$F,$B54))</f>
        <v/>
      </c>
      <c r="CE54" s="72" t="str">
        <f>IF(SUMIFS('PLM001-財務計算用'!$P:$P,'PLM001-財務計算用'!$J:$J,CE$4,'PLM001-財務計算用'!$A:$A,$B54)=0,"",SUMIFS('PLM001-財務計算用'!$P:$P,'PLM001-財務計算用'!$J:$J,CE$4,'PLM001-財務計算用'!$A:$A,$B54))</f>
        <v/>
      </c>
      <c r="CF54" s="71" t="str">
        <f>IF(SUMIFS('PLM002'!$K:$K,'PLM002'!$C:$C,CE$4,'PLM002'!$F:$F,$B54)=0,"",SUMIFS('PLM002'!$K:$K,'PLM002'!$C:$C,CE$4,'PLM002'!$F:$F,$B54))</f>
        <v/>
      </c>
      <c r="CG54" s="72" t="str">
        <f>IF(SUMIFS('PLM001-財務計算用'!$P:$P,'PLM001-財務計算用'!$J:$J,CG$4,'PLM001-財務計算用'!$A:$A,$B54)=0,"",SUMIFS('PLM001-財務計算用'!$P:$P,'PLM001-財務計算用'!$J:$J,CG$4,'PLM001-財務計算用'!$A:$A,$B54))</f>
        <v/>
      </c>
      <c r="CH54" s="71" t="str">
        <f>IF(SUMIFS('PLM002'!$K:$K,'PLM002'!$C:$C,CG$4,'PLM002'!$F:$F,$B54)=0,"",SUMIFS('PLM002'!$K:$K,'PLM002'!$C:$C,CG$4,'PLM002'!$F:$F,$B54))</f>
        <v/>
      </c>
      <c r="CI54" s="72" t="str">
        <f>IF(SUMIFS('PLM001-財務計算用'!$P:$P,'PLM001-財務計算用'!$J:$J,CI$4,'PLM001-財務計算用'!$A:$A,$B54)=0,"",SUMIFS('PLM001-財務計算用'!$P:$P,'PLM001-財務計算用'!$J:$J,CI$4,'PLM001-財務計算用'!$A:$A,$B54))</f>
        <v/>
      </c>
      <c r="CJ54" s="71" t="str">
        <f>IF(SUMIFS('PLM002'!$K:$K,'PLM002'!$C:$C,CI$4,'PLM002'!$F:$F,$B54)=0,"",SUMIFS('PLM002'!$K:$K,'PLM002'!$C:$C,CI$4,'PLM002'!$F:$F,$B54))</f>
        <v/>
      </c>
      <c r="CK54" s="72" t="str">
        <f>IF(SUMIFS('PLM001-財務計算用'!$P:$P,'PLM001-財務計算用'!$J:$J,CK$4,'PLM001-財務計算用'!$A:$A,$B54)=0,"",SUMIFS('PLM001-財務計算用'!$P:$P,'PLM001-財務計算用'!$J:$J,CK$4,'PLM001-財務計算用'!$A:$A,$B54))</f>
        <v/>
      </c>
      <c r="CL54" s="71" t="str">
        <f>IF(SUMIFS('PLM002'!$K:$K,'PLM002'!$C:$C,CK$4,'PLM002'!$F:$F,$B54)=0,"",SUMIFS('PLM002'!$K:$K,'PLM002'!$C:$C,CK$4,'PLM002'!$F:$F,$B54))</f>
        <v/>
      </c>
      <c r="CM54" s="72" t="str">
        <f>IF(SUMIFS('PLM001-財務計算用'!$P:$P,'PLM001-財務計算用'!$J:$J,CM$4,'PLM001-財務計算用'!$A:$A,$B54)=0,"",SUMIFS('PLM001-財務計算用'!$P:$P,'PLM001-財務計算用'!$J:$J,CM$4,'PLM001-財務計算用'!$A:$A,$B54))</f>
        <v/>
      </c>
      <c r="CN54" s="71" t="str">
        <f>IF(SUMIFS('PLM002'!$K:$K,'PLM002'!$C:$C,CM$4,'PLM002'!$F:$F,$B54)=0,"",SUMIFS('PLM002'!$K:$K,'PLM002'!$C:$C,CM$4,'PLM002'!$F:$F,$B54))</f>
        <v/>
      </c>
      <c r="CO54" s="72" t="str">
        <f>IF(SUMIFS('PLM001-財務計算用'!$P:$P,'PLM001-財務計算用'!$J:$J,CO$4,'PLM001-財務計算用'!$A:$A,$B54)=0,"",SUMIFS('PLM001-財務計算用'!$P:$P,'PLM001-財務計算用'!$J:$J,CO$4,'PLM001-財務計算用'!$A:$A,$B54))</f>
        <v/>
      </c>
      <c r="CP54" s="71" t="str">
        <f>IF(SUMIFS('PLM002'!$K:$K,'PLM002'!$C:$C,CO$4,'PLM002'!$F:$F,$B54)=0,"",SUMIFS('PLM002'!$K:$K,'PLM002'!$C:$C,CO$4,'PLM002'!$F:$F,$B54))</f>
        <v/>
      </c>
      <c r="CQ54" s="72" t="str">
        <f>IF(SUMIFS('PLM001-財務計算用'!$P:$P,'PLM001-財務計算用'!$J:$J,CQ$4,'PLM001-財務計算用'!$A:$A,$B54)=0,"",SUMIFS('PLM001-財務計算用'!$P:$P,'PLM001-財務計算用'!$J:$J,CQ$4,'PLM001-財務計算用'!$A:$A,$B54))</f>
        <v/>
      </c>
      <c r="CR54" s="71" t="str">
        <f>IF(SUMIFS('PLM002'!$K:$K,'PLM002'!$C:$C,CQ$4,'PLM002'!$F:$F,$B54)=0,"",SUMIFS('PLM002'!$K:$K,'PLM002'!$C:$C,CQ$4,'PLM002'!$F:$F,$B54))</f>
        <v/>
      </c>
      <c r="CS54" s="72" t="str">
        <f>IF(SUMIFS('PLM001-財務計算用'!$P:$P,'PLM001-財務計算用'!$J:$J,CS$4,'PLM001-財務計算用'!$A:$A,$B54)=0,"",SUMIFS('PLM001-財務計算用'!$P:$P,'PLM001-財務計算用'!$J:$J,CS$4,'PLM001-財務計算用'!$A:$A,$B54))</f>
        <v/>
      </c>
      <c r="CT54" s="71" t="str">
        <f>IF(SUMIFS('PLM002'!$K:$K,'PLM002'!$C:$C,CS$4,'PLM002'!$F:$F,$B54)=0,"",SUMIFS('PLM002'!$K:$K,'PLM002'!$C:$C,CS$4,'PLM002'!$F:$F,$B54))</f>
        <v/>
      </c>
      <c r="CU54" s="72" t="str">
        <f>IF(SUMIFS('PLM001-財務計算用'!$P:$P,'PLM001-財務計算用'!$J:$J,CU$4,'PLM001-財務計算用'!$A:$A,$B54)=0,"",SUMIFS('PLM001-財務計算用'!$P:$P,'PLM001-財務計算用'!$J:$J,CU$4,'PLM001-財務計算用'!$A:$A,$B54))</f>
        <v/>
      </c>
      <c r="CV54" s="71" t="str">
        <f>IF(SUMIFS('PLM002'!$K:$K,'PLM002'!$C:$C,CU$4,'PLM002'!$F:$F,$B54)=0,"",SUMIFS('PLM002'!$K:$K,'PLM002'!$C:$C,CU$4,'PLM002'!$F:$F,$B54))</f>
        <v/>
      </c>
      <c r="CW54" s="72" t="str">
        <f>IF(SUMIFS('PLM001-財務計算用'!$P:$P,'PLM001-財務計算用'!$J:$J,CW$4,'PLM001-財務計算用'!$A:$A,$B54)=0,"",SUMIFS('PLM001-財務計算用'!$P:$P,'PLM001-財務計算用'!$J:$J,CW$4,'PLM001-財務計算用'!$A:$A,$B54))</f>
        <v/>
      </c>
      <c r="CX54" s="71" t="str">
        <f>IF(SUMIFS('PLM002'!$K:$K,'PLM002'!$C:$C,CW$4,'PLM002'!$F:$F,$B54)=0,"",SUMIFS('PLM002'!$K:$K,'PLM002'!$C:$C,CW$4,'PLM002'!$F:$F,$B54))</f>
        <v/>
      </c>
      <c r="CY54" s="72" t="str">
        <f>IF(SUMIFS('PLM001-財務計算用'!$P:$P,'PLM001-財務計算用'!$J:$J,CY$4,'PLM001-財務計算用'!$A:$A,$B54)=0,"",SUMIFS('PLM001-財務計算用'!$P:$P,'PLM001-財務計算用'!$J:$J,CY$4,'PLM001-財務計算用'!$A:$A,$B54))</f>
        <v/>
      </c>
      <c r="CZ54" s="71" t="str">
        <f>IF(SUMIFS('PLM002'!$K:$K,'PLM002'!$C:$C,CY$4,'PLM002'!$F:$F,$B54)=0,"",SUMIFS('PLM002'!$K:$K,'PLM002'!$C:$C,CY$4,'PLM002'!$F:$F,$B54))</f>
        <v/>
      </c>
      <c r="DA54" s="72" t="str">
        <f>IF(SUMIFS('PLM001-財務計算用'!$P:$P,'PLM001-財務計算用'!$J:$J,DA$4,'PLM001-財務計算用'!$A:$A,$B54)=0,"",SUMIFS('PLM001-財務計算用'!$P:$P,'PLM001-財務計算用'!$J:$J,DA$4,'PLM001-財務計算用'!$A:$A,$B54))</f>
        <v/>
      </c>
      <c r="DB54" s="71" t="str">
        <f>IF(SUMIFS('PLM002'!$K:$K,'PLM002'!$C:$C,DA$4,'PLM002'!$F:$F,$B54)=0,"",SUMIFS('PLM002'!$K:$K,'PLM002'!$C:$C,DA$4,'PLM002'!$F:$F,$B54))</f>
        <v/>
      </c>
      <c r="DC54" s="72" t="str">
        <f>IF(SUMIFS('PLM001-財務計算用'!$P:$P,'PLM001-財務計算用'!$J:$J,DC$4,'PLM001-財務計算用'!$A:$A,$B54)=0,"",SUMIFS('PLM001-財務計算用'!$P:$P,'PLM001-財務計算用'!$J:$J,DC$4,'PLM001-財務計算用'!$A:$A,$B54))</f>
        <v/>
      </c>
      <c r="DD54" s="71" t="str">
        <f>IF(SUMIFS('PLM002'!$K:$K,'PLM002'!$C:$C,DC$4,'PLM002'!$F:$F,$B54)=0,"",SUMIFS('PLM002'!$K:$K,'PLM002'!$C:$C,DC$4,'PLM002'!$F:$F,$B54))</f>
        <v/>
      </c>
      <c r="DE54" s="72" t="str">
        <f>IF(SUMIFS('PLM001-財務計算用'!$P:$P,'PLM001-財務計算用'!$J:$J,DE$4,'PLM001-財務計算用'!$A:$A,$B54)=0,"",SUMIFS('PLM001-財務計算用'!$P:$P,'PLM001-財務計算用'!$J:$J,DE$4,'PLM001-財務計算用'!$A:$A,$B54))</f>
        <v/>
      </c>
      <c r="DF54" s="71" t="str">
        <f>IF(SUMIFS('PLM002'!$K:$K,'PLM002'!$C:$C,DE$4,'PLM002'!$F:$F,$B54)=0,"",SUMIFS('PLM002'!$K:$K,'PLM002'!$C:$C,DE$4,'PLM002'!$F:$F,$B54))</f>
        <v/>
      </c>
      <c r="DG54" s="72" t="str">
        <f>IF(SUMIFS('PLM001-財務計算用'!$P:$P,'PLM001-財務計算用'!$J:$J,DG$4,'PLM001-財務計算用'!$A:$A,$B54)=0,"",SUMIFS('PLM001-財務計算用'!$P:$P,'PLM001-財務計算用'!$J:$J,DG$4,'PLM001-財務計算用'!$A:$A,$B54))</f>
        <v/>
      </c>
      <c r="DH54" s="71" t="str">
        <f>IF(SUMIFS('PLM002'!$K:$K,'PLM002'!$C:$C,DG$4,'PLM002'!$F:$F,$B54)=0,"",SUMIFS('PLM002'!$K:$K,'PLM002'!$C:$C,DG$4,'PLM002'!$F:$F,$B54))</f>
        <v/>
      </c>
      <c r="DI54" s="72" t="str">
        <f>IF(SUMIFS('PLM001-財務計算用'!$P:$P,'PLM001-財務計算用'!$J:$J,DI$4,'PLM001-財務計算用'!$A:$A,$B54)=0,"",SUMIFS('PLM001-財務計算用'!$P:$P,'PLM001-財務計算用'!$J:$J,DI$4,'PLM001-財務計算用'!$A:$A,$B54))</f>
        <v/>
      </c>
      <c r="DJ54" s="71" t="str">
        <f>IF(SUMIFS('PLM002'!$K:$K,'PLM002'!$C:$C,DI$4,'PLM002'!$F:$F,$B54)=0,"",SUMIFS('PLM002'!$K:$K,'PLM002'!$C:$C,DI$4,'PLM002'!$F:$F,$B54))</f>
        <v/>
      </c>
      <c r="DK54" s="72" t="str">
        <f>IF(SUMIFS('PLM001-財務計算用'!$P:$P,'PLM001-財務計算用'!$J:$J,DK$4,'PLM001-財務計算用'!$A:$A,$B54)=0,"",SUMIFS('PLM001-財務計算用'!$P:$P,'PLM001-財務計算用'!$J:$J,DK$4,'PLM001-財務計算用'!$A:$A,$B54))</f>
        <v/>
      </c>
      <c r="DL54" s="71" t="str">
        <f>IF(SUMIFS('PLM002'!$K:$K,'PLM002'!$C:$C,DK$4,'PLM002'!$F:$F,$B54)=0,"",SUMIFS('PLM002'!$K:$K,'PLM002'!$C:$C,DK$4,'PLM002'!$F:$F,$B54))</f>
        <v/>
      </c>
      <c r="DM54" s="72" t="str">
        <f>IF(SUMIFS('PLM001-財務計算用'!$P:$P,'PLM001-財務計算用'!$J:$J,DM$4,'PLM001-財務計算用'!$A:$A,$B54)=0,"",SUMIFS('PLM001-財務計算用'!$P:$P,'PLM001-財務計算用'!$J:$J,DM$4,'PLM001-財務計算用'!$A:$A,$B54))</f>
        <v/>
      </c>
      <c r="DN54" s="71" t="str">
        <f>IF(SUMIFS('PLM002'!$K:$K,'PLM002'!$C:$C,DM$4,'PLM002'!$F:$F,$B54)=0,"",SUMIFS('PLM002'!$K:$K,'PLM002'!$C:$C,DM$4,'PLM002'!$F:$F,$B54))</f>
        <v/>
      </c>
      <c r="DO54" s="72" t="str">
        <f>IF(SUMIFS('PLM001-財務計算用'!$P:$P,'PLM001-財務計算用'!$J:$J,DO$4,'PLM001-財務計算用'!$A:$A,$B54)=0,"",SUMIFS('PLM001-財務計算用'!$P:$P,'PLM001-財務計算用'!$J:$J,DO$4,'PLM001-財務計算用'!$A:$A,$B54))</f>
        <v/>
      </c>
      <c r="DP54" s="71" t="str">
        <f>IF(SUMIFS('PLM002'!$K:$K,'PLM002'!$C:$C,DO$4,'PLM002'!$F:$F,$B54)=0,"",SUMIFS('PLM002'!$K:$K,'PLM002'!$C:$C,DO$4,'PLM002'!$F:$F,$B54))</f>
        <v/>
      </c>
      <c r="DQ54" s="72" t="str">
        <f>IF(SUMIFS('PLM001-財務計算用'!$P:$P,'PLM001-財務計算用'!$J:$J,DQ$4,'PLM001-財務計算用'!$A:$A,$B54)=0,"",SUMIFS('PLM001-財務計算用'!$P:$P,'PLM001-財務計算用'!$J:$J,DQ$4,'PLM001-財務計算用'!$A:$A,$B54))</f>
        <v/>
      </c>
      <c r="DR54" s="71" t="str">
        <f>IF(SUMIFS('PLM002'!$K:$K,'PLM002'!$C:$C,DQ$4,'PLM002'!$F:$F,$B54)=0,"",SUMIFS('PLM002'!$K:$K,'PLM002'!$C:$C,DQ$4,'PLM002'!$F:$F,$B54))</f>
        <v/>
      </c>
      <c r="DS54" s="72" t="str">
        <f>IF(SUMIFS('PLM001-財務計算用'!$P:$P,'PLM001-財務計算用'!$J:$J,DS$4,'PLM001-財務計算用'!$A:$A,$B54)=0,"",SUMIFS('PLM001-財務計算用'!$P:$P,'PLM001-財務計算用'!$J:$J,DS$4,'PLM001-財務計算用'!$A:$A,$B54))</f>
        <v/>
      </c>
      <c r="DT54" s="71" t="str">
        <f>IF(SUMIFS('PLM002'!$K:$K,'PLM002'!$C:$C,DS$4,'PLM002'!$F:$F,$B54)=0,"",SUMIFS('PLM002'!$K:$K,'PLM002'!$C:$C,DS$4,'PLM002'!$F:$F,$B54))</f>
        <v/>
      </c>
      <c r="DU54" s="72" t="str">
        <f>IF(SUMIFS('PLM001-財務計算用'!$P:$P,'PLM001-財務計算用'!$J:$J,DU$4,'PLM001-財務計算用'!$A:$A,$B54)=0,"",SUMIFS('PLM001-財務計算用'!$P:$P,'PLM001-財務計算用'!$J:$J,DU$4,'PLM001-財務計算用'!$A:$A,$B54))</f>
        <v/>
      </c>
      <c r="DV54" s="71" t="str">
        <f>IF(SUMIFS('PLM002'!$K:$K,'PLM002'!$C:$C,DU$4,'PLM002'!$F:$F,$B54)=0,"",SUMIFS('PLM002'!$K:$K,'PLM002'!$C:$C,DU$4,'PLM002'!$F:$F,$B54))</f>
        <v/>
      </c>
      <c r="DW54" s="72" t="str">
        <f>IF(SUMIFS('PLM001-財務計算用'!$P:$P,'PLM001-財務計算用'!$J:$J,DW$4,'PLM001-財務計算用'!$A:$A,$B54)=0,"",SUMIFS('PLM001-財務計算用'!$P:$P,'PLM001-財務計算用'!$J:$J,DW$4,'PLM001-財務計算用'!$A:$A,$B54))</f>
        <v/>
      </c>
      <c r="DX54" s="71" t="str">
        <f>IF(SUMIFS('PLM002'!$K:$K,'PLM002'!$C:$C,DW$4,'PLM002'!$F:$F,$B54)=0,"",SUMIFS('PLM002'!$K:$K,'PLM002'!$C:$C,DW$4,'PLM002'!$F:$F,$B54))</f>
        <v/>
      </c>
      <c r="DY54" s="72" t="str">
        <f>IF(SUMIFS('PLM001-財務計算用'!$P:$P,'PLM001-財務計算用'!$J:$J,DY$4,'PLM001-財務計算用'!$A:$A,$B54)=0,"",SUMIFS('PLM001-財務計算用'!$P:$P,'PLM001-財務計算用'!$J:$J,DY$4,'PLM001-財務計算用'!$A:$A,$B54))</f>
        <v/>
      </c>
      <c r="DZ54" s="71" t="str">
        <f>IF(SUMIFS('PLM002'!$K:$K,'PLM002'!$C:$C,DY$4,'PLM002'!$F:$F,$B54)=0,"",SUMIFS('PLM002'!$K:$K,'PLM002'!$C:$C,DY$4,'PLM002'!$F:$F,$B54))</f>
        <v/>
      </c>
      <c r="EA54" s="72" t="str">
        <f>IF(SUMIFS('PLM001-財務計算用'!$P:$P,'PLM001-財務計算用'!$J:$J,EA$4,'PLM001-財務計算用'!$A:$A,$B54)=0,"",SUMIFS('PLM001-財務計算用'!$P:$P,'PLM001-財務計算用'!$J:$J,EA$4,'PLM001-財務計算用'!$A:$A,$B54))</f>
        <v/>
      </c>
      <c r="EB54" s="71" t="str">
        <f>IF(SUMIFS('PLM002'!$K:$K,'PLM002'!$C:$C,EA$4,'PLM002'!$F:$F,$B54)=0,"",SUMIFS('PLM002'!$K:$K,'PLM002'!$C:$C,EA$4,'PLM002'!$F:$F,$B54))</f>
        <v/>
      </c>
      <c r="EC54" s="72" t="str">
        <f>IF(SUMIFS('PLM001-財務計算用'!$P:$P,'PLM001-財務計算用'!$J:$J,EC$4,'PLM001-財務計算用'!$A:$A,$B54)=0,"",SUMIFS('PLM001-財務計算用'!$P:$P,'PLM001-財務計算用'!$J:$J,EC$4,'PLM001-財務計算用'!$A:$A,$B54))</f>
        <v/>
      </c>
      <c r="ED54" s="71" t="str">
        <f>IF(SUMIFS('PLM002'!$K:$K,'PLM002'!$C:$C,EC$4,'PLM002'!$F:$F,$B54)=0,"",SUMIFS('PLM002'!$K:$K,'PLM002'!$C:$C,EC$4,'PLM002'!$F:$F,$B54))</f>
        <v/>
      </c>
    </row>
    <row r="55" spans="1:134" ht="13.5">
      <c r="A55" s="96">
        <f>'PLM014'!A56</f>
        <v>0</v>
      </c>
      <c r="B55" s="178"/>
      <c r="C55" s="131">
        <f>'PLM014'!C56</f>
        <v>0</v>
      </c>
      <c r="D55" s="211" t="str">
        <f>"("&amp;B55&amp;")"&amp;"  "&amp;C55</f>
        <v>()  0</v>
      </c>
      <c r="E55" s="97">
        <f>'PLM014'!E56</f>
        <v>0</v>
      </c>
      <c r="F55" s="97">
        <f>'PLM014'!F56</f>
        <v>0</v>
      </c>
      <c r="G55" s="97">
        <f>'PLM014'!G56</f>
        <v>0</v>
      </c>
      <c r="H55" s="98">
        <f>'PLM014'!H56</f>
        <v>0</v>
      </c>
      <c r="I55" s="98">
        <f>'PLM014'!I56</f>
        <v>0</v>
      </c>
      <c r="J55" s="99">
        <f t="shared" si="7"/>
        <v>0</v>
      </c>
      <c r="K55" s="213"/>
      <c r="L55" s="213"/>
      <c r="M55" s="98">
        <f>IF(ISERROR('PLM014'!L56),"",('PLM014'!L56))</f>
        <v>0</v>
      </c>
      <c r="N55" s="237" t="str">
        <f>IF(IF(ISERROR('PLM014'!N56),"",('PLM014'!N56))=0,"",IF(ISERROR('PLM014'!N56),"",('PLM014'!N56)))</f>
        <v/>
      </c>
      <c r="O55" s="99" t="str">
        <f t="shared" si="0"/>
        <v/>
      </c>
      <c r="P55" s="98">
        <f t="shared" ca="1" si="1"/>
        <v>46044</v>
      </c>
      <c r="Q55" s="99">
        <f t="shared" ca="1" si="2"/>
        <v>46044</v>
      </c>
      <c r="R55" s="100">
        <f>'PLM014'!Q56/100</f>
        <v>0</v>
      </c>
      <c r="S55" s="139" t="str">
        <f t="shared" ca="1" si="3"/>
        <v/>
      </c>
      <c r="U55" s="101" t="str">
        <f t="shared" si="12"/>
        <v>未登入</v>
      </c>
      <c r="V55" s="101">
        <f t="shared" si="13"/>
        <v>0</v>
      </c>
      <c r="W55" s="101" t="str">
        <f>IF(SUMIFS('PLM001-財務計算用'!$P:$P,'PLM001-財務計算用'!$A:$A,B55)=0,"未登入",SUMIFS('PLM001-財務計算用'!$P:$P,'PLM001-財務計算用'!$A:$A,B55))</f>
        <v>未登入</v>
      </c>
      <c r="X55" s="101">
        <f>SUMIFS('PLM002'!$K:$K,'PLM002'!$F:$F,$B55)</f>
        <v>0</v>
      </c>
      <c r="Y55" s="72" t="str">
        <f>IF(SUMIFS('PLM001-財務計算用'!$P:$P,'PLM001-財務計算用'!$J:$J,Y$4,'PLM001-財務計算用'!$A:$A,$B55)=0,"",SUMIFS('PLM001-財務計算用'!$P:$P,'PLM001-財務計算用'!$J:$J,Y$4,'PLM001-財務計算用'!$A:$A,$B55))</f>
        <v/>
      </c>
      <c r="Z55" s="71" t="str">
        <f>IF(SUMIFS('PLM002'!$K:$K,'PLM002'!$C:$C,Y$4,'PLM002'!$F:$F,$B55)=0,"",SUMIFS('PLM002'!$K:$K,'PLM002'!$C:$C,Y$4,'PLM002'!$F:$F,$B55))</f>
        <v/>
      </c>
      <c r="AA55" s="72" t="str">
        <f>IF(SUMIFS('PLM001-財務計算用'!$P:$P,'PLM001-財務計算用'!$J:$J,AA$4,'PLM001-財務計算用'!$A:$A,$B55)=0,"",SUMIFS('PLM001-財務計算用'!$P:$P,'PLM001-財務計算用'!$J:$J,AA$4,'PLM001-財務計算用'!$A:$A,$B55))</f>
        <v/>
      </c>
      <c r="AB55" s="71" t="str">
        <f>IF(SUMIFS('PLM002'!$K:$K,'PLM002'!$C:$C,AA$4,'PLM002'!$F:$F,$B55)=0,"",SUMIFS('PLM002'!$K:$K,'PLM002'!$C:$C,AA$4,'PLM002'!$F:$F,$B55))</f>
        <v/>
      </c>
      <c r="AC55" s="72" t="str">
        <f>IF(SUMIFS('PLM001-財務計算用'!$P:$P,'PLM001-財務計算用'!$J:$J,AC$4,'PLM001-財務計算用'!$A:$A,$B55)=0,"",SUMIFS('PLM001-財務計算用'!$P:$P,'PLM001-財務計算用'!$J:$J,AC$4,'PLM001-財務計算用'!$A:$A,$B55))</f>
        <v/>
      </c>
      <c r="AD55" s="71" t="str">
        <f>IF(SUMIFS('PLM002'!$K:$K,'PLM002'!$C:$C,AC$4,'PLM002'!$F:$F,$B55)=0,"",SUMIFS('PLM002'!$K:$K,'PLM002'!$C:$C,AC$4,'PLM002'!$F:$F,$B55))</f>
        <v/>
      </c>
      <c r="AE55" s="72" t="str">
        <f>IF(SUMIFS('PLM001-財務計算用'!$P:$P,'PLM001-財務計算用'!$J:$J,AE$4,'PLM001-財務計算用'!$A:$A,$B55)=0,"",SUMIFS('PLM001-財務計算用'!$P:$P,'PLM001-財務計算用'!$J:$J,AE$4,'PLM001-財務計算用'!$A:$A,$B55))</f>
        <v/>
      </c>
      <c r="AF55" s="71" t="str">
        <f>IF(SUMIFS('PLM002'!$K:$K,'PLM002'!$C:$C,AE$4,'PLM002'!$F:$F,$B55)=0,"",SUMIFS('PLM002'!$K:$K,'PLM002'!$C:$C,AE$4,'PLM002'!$F:$F,$B55))</f>
        <v/>
      </c>
      <c r="AG55" s="72" t="str">
        <f>IF(SUMIFS('PLM001-財務計算用'!$P:$P,'PLM001-財務計算用'!$J:$J,AG$4,'PLM001-財務計算用'!$A:$A,$B55)=0,"",SUMIFS('PLM001-財務計算用'!$P:$P,'PLM001-財務計算用'!$J:$J,AG$4,'PLM001-財務計算用'!$A:$A,$B55))</f>
        <v/>
      </c>
      <c r="AH55" s="71" t="str">
        <f>IF(SUMIFS('PLM002'!$K:$K,'PLM002'!$C:$C,AG$4,'PLM002'!$F:$F,$B55)=0,"",SUMIFS('PLM002'!$K:$K,'PLM002'!$C:$C,AG$4,'PLM002'!$F:$F,$B55))</f>
        <v/>
      </c>
      <c r="AI55" s="72" t="str">
        <f>IF(SUMIFS('PLM001-財務計算用'!$P:$P,'PLM001-財務計算用'!$J:$J,AI$4,'PLM001-財務計算用'!$A:$A,$B55)=0,"",SUMIFS('PLM001-財務計算用'!$P:$P,'PLM001-財務計算用'!$J:$J,AI$4,'PLM001-財務計算用'!$A:$A,$B55))</f>
        <v/>
      </c>
      <c r="AJ55" s="71" t="str">
        <f>IF(SUMIFS('PLM002'!$K:$K,'PLM002'!$C:$C,AI$4,'PLM002'!$F:$F,$B55)=0,"",SUMIFS('PLM002'!$K:$K,'PLM002'!$C:$C,AI$4,'PLM002'!$F:$F,$B55))</f>
        <v/>
      </c>
      <c r="AK55" s="72" t="str">
        <f>IF(SUMIFS('PLM001-財務計算用'!$P:$P,'PLM001-財務計算用'!$J:$J,AK$4,'PLM001-財務計算用'!$A:$A,$B55)=0,"",SUMIFS('PLM001-財務計算用'!$P:$P,'PLM001-財務計算用'!$J:$J,AK$4,'PLM001-財務計算用'!$A:$A,$B55))</f>
        <v/>
      </c>
      <c r="AL55" s="71" t="str">
        <f>IF(SUMIFS('PLM002'!$K:$K,'PLM002'!$C:$C,AK$4,'PLM002'!$F:$F,$B55)=0,"",SUMIFS('PLM002'!$K:$K,'PLM002'!$C:$C,AK$4,'PLM002'!$F:$F,$B55))</f>
        <v/>
      </c>
      <c r="AM55" s="72" t="str">
        <f>IF(SUMIFS('PLM001-財務計算用'!$P:$P,'PLM001-財務計算用'!$J:$J,AM$4,'PLM001-財務計算用'!$A:$A,$B55)=0,"",SUMIFS('PLM001-財務計算用'!$P:$P,'PLM001-財務計算用'!$J:$J,AM$4,'PLM001-財務計算用'!$A:$A,$B55))</f>
        <v/>
      </c>
      <c r="AN55" s="71" t="str">
        <f>IF(SUMIFS('PLM002'!$K:$K,'PLM002'!$C:$C,AM$4,'PLM002'!$F:$F,$B55)=0,"",SUMIFS('PLM002'!$K:$K,'PLM002'!$C:$C,AM$4,'PLM002'!$F:$F,$B55))</f>
        <v/>
      </c>
      <c r="AO55" s="72" t="str">
        <f>IF(SUMIFS('PLM001-財務計算用'!$P:$P,'PLM001-財務計算用'!$J:$J,AO$4,'PLM001-財務計算用'!$A:$A,$B55)=0,"",SUMIFS('PLM001-財務計算用'!$P:$P,'PLM001-財務計算用'!$J:$J,AO$4,'PLM001-財務計算用'!$A:$A,$B55))</f>
        <v/>
      </c>
      <c r="AP55" s="71" t="str">
        <f>IF(SUMIFS('PLM002'!$K:$K,'PLM002'!$C:$C,AO$4,'PLM002'!$F:$F,$B55)=0,"",SUMIFS('PLM002'!$K:$K,'PLM002'!$C:$C,AO$4,'PLM002'!$F:$F,$B55))</f>
        <v/>
      </c>
      <c r="AQ55" s="72" t="str">
        <f>IF(SUMIFS('PLM001-財務計算用'!$P:$P,'PLM001-財務計算用'!$J:$J,AQ$4,'PLM001-財務計算用'!$A:$A,$B55)=0,"",SUMIFS('PLM001-財務計算用'!$P:$P,'PLM001-財務計算用'!$J:$J,AQ$4,'PLM001-財務計算用'!$A:$A,$B55))</f>
        <v/>
      </c>
      <c r="AR55" s="71" t="str">
        <f>IF(SUMIFS('PLM002'!$K:$K,'PLM002'!$C:$C,AQ$4,'PLM002'!$F:$F,$B55)=0,"",SUMIFS('PLM002'!$K:$K,'PLM002'!$C:$C,AQ$4,'PLM002'!$F:$F,$B55))</f>
        <v/>
      </c>
      <c r="AS55" s="72" t="str">
        <f>IF(SUMIFS('PLM001-財務計算用'!$P:$P,'PLM001-財務計算用'!$J:$J,AS$4,'PLM001-財務計算用'!$A:$A,$B55)=0,"",SUMIFS('PLM001-財務計算用'!$P:$P,'PLM001-財務計算用'!$J:$J,AS$4,'PLM001-財務計算用'!$A:$A,$B55))</f>
        <v/>
      </c>
      <c r="AT55" s="71" t="str">
        <f>IF(SUMIFS('PLM002'!$K:$K,'PLM002'!$C:$C,AS$4,'PLM002'!$F:$F,$B55)=0,"",SUMIFS('PLM002'!$K:$K,'PLM002'!$C:$C,AS$4,'PLM002'!$F:$F,$B55))</f>
        <v/>
      </c>
      <c r="AU55" s="72" t="str">
        <f>IF(SUMIFS('PLM001-財務計算用'!$P:$P,'PLM001-財務計算用'!$J:$J,AU$4,'PLM001-財務計算用'!$A:$A,$B55)=0,"",SUMIFS('PLM001-財務計算用'!$P:$P,'PLM001-財務計算用'!$J:$J,AU$4,'PLM001-財務計算用'!$A:$A,$B55))</f>
        <v/>
      </c>
      <c r="AV55" s="71" t="str">
        <f>IF(SUMIFS('PLM002'!$K:$K,'PLM002'!$C:$C,AU$4,'PLM002'!$F:$F,$B55)=0,"",SUMIFS('PLM002'!$K:$K,'PLM002'!$C:$C,AU$4,'PLM002'!$F:$F,$B55))</f>
        <v/>
      </c>
      <c r="AW55" s="72" t="str">
        <f>IF(SUMIFS('PLM001-財務計算用'!$P:$P,'PLM001-財務計算用'!$J:$J,AW$4,'PLM001-財務計算用'!$A:$A,$B55)=0,"",SUMIFS('PLM001-財務計算用'!$P:$P,'PLM001-財務計算用'!$J:$J,AW$4,'PLM001-財務計算用'!$A:$A,$B55))</f>
        <v/>
      </c>
      <c r="AX55" s="71" t="str">
        <f>IF(SUMIFS('PLM002'!$K:$K,'PLM002'!$C:$C,AW$4,'PLM002'!$F:$F,$B55)=0,"",SUMIFS('PLM002'!$K:$K,'PLM002'!$C:$C,AW$4,'PLM002'!$F:$F,$B55))</f>
        <v/>
      </c>
      <c r="AY55" s="72" t="str">
        <f>IF(SUMIFS('PLM001-財務計算用'!$P:$P,'PLM001-財務計算用'!$J:$J,AY$4,'PLM001-財務計算用'!$A:$A,$B55)=0,"",SUMIFS('PLM001-財務計算用'!$P:$P,'PLM001-財務計算用'!$J:$J,AY$4,'PLM001-財務計算用'!$A:$A,$B55))</f>
        <v/>
      </c>
      <c r="AZ55" s="71" t="str">
        <f>IF(SUMIFS('PLM002'!$K:$K,'PLM002'!$C:$C,AY$4,'PLM002'!$F:$F,$B55)=0,"",SUMIFS('PLM002'!$K:$K,'PLM002'!$C:$C,AY$4,'PLM002'!$F:$F,$B55))</f>
        <v/>
      </c>
      <c r="BA55" s="72" t="str">
        <f>IF(SUMIFS('PLM001-財務計算用'!$P:$P,'PLM001-財務計算用'!$J:$J,BA$4,'PLM001-財務計算用'!$A:$A,$B55)=0,"",SUMIFS('PLM001-財務計算用'!$P:$P,'PLM001-財務計算用'!$J:$J,BA$4,'PLM001-財務計算用'!$A:$A,$B55))</f>
        <v/>
      </c>
      <c r="BB55" s="71" t="str">
        <f>IF(SUMIFS('PLM002'!$K:$K,'PLM002'!$C:$C,BA$4,'PLM002'!$F:$F,$B55)=0,"",SUMIFS('PLM002'!$K:$K,'PLM002'!$C:$C,BA$4,'PLM002'!$F:$F,$B55))</f>
        <v/>
      </c>
      <c r="BC55" s="72" t="str">
        <f>IF(SUMIFS('PLM001-財務計算用'!$P:$P,'PLM001-財務計算用'!$J:$J,BC$4,'PLM001-財務計算用'!$A:$A,$B55)=0,"",SUMIFS('PLM001-財務計算用'!$P:$P,'PLM001-財務計算用'!$J:$J,BC$4,'PLM001-財務計算用'!$A:$A,$B55))</f>
        <v/>
      </c>
      <c r="BD55" s="71" t="str">
        <f>IF(SUMIFS('PLM002'!$K:$K,'PLM002'!$C:$C,BC$4,'PLM002'!$F:$F,$B55)=0,"",SUMIFS('PLM002'!$K:$K,'PLM002'!$C:$C,BC$4,'PLM002'!$F:$F,$B55))</f>
        <v/>
      </c>
      <c r="BE55" s="72" t="str">
        <f>IF(SUMIFS('PLM001-財務計算用'!$P:$P,'PLM001-財務計算用'!$J:$J,BE$4,'PLM001-財務計算用'!$A:$A,$B55)=0,"",SUMIFS('PLM001-財務計算用'!$P:$P,'PLM001-財務計算用'!$J:$J,BE$4,'PLM001-財務計算用'!$A:$A,$B55))</f>
        <v/>
      </c>
      <c r="BF55" s="71" t="str">
        <f>IF(SUMIFS('PLM002'!$K:$K,'PLM002'!$C:$C,BE$4,'PLM002'!$F:$F,$B55)=0,"",SUMIFS('PLM002'!$K:$K,'PLM002'!$C:$C,BE$4,'PLM002'!$F:$F,$B55))</f>
        <v/>
      </c>
      <c r="BG55" s="72" t="str">
        <f>IF(SUMIFS('PLM001-財務計算用'!$P:$P,'PLM001-財務計算用'!$J:$J,BG$4,'PLM001-財務計算用'!$A:$A,$B55)=0,"",SUMIFS('PLM001-財務計算用'!$P:$P,'PLM001-財務計算用'!$J:$J,BG$4,'PLM001-財務計算用'!$A:$A,$B55))</f>
        <v/>
      </c>
      <c r="BH55" s="71" t="str">
        <f>IF(SUMIFS('PLM002'!$K:$K,'PLM002'!$C:$C,BG$4,'PLM002'!$F:$F,$B55)=0,"",SUMIFS('PLM002'!$K:$K,'PLM002'!$C:$C,BG$4,'PLM002'!$F:$F,$B55))</f>
        <v/>
      </c>
      <c r="BI55" s="72" t="str">
        <f>IF(SUMIFS('PLM001-財務計算用'!$P:$P,'PLM001-財務計算用'!$J:$J,BI$4,'PLM001-財務計算用'!$A:$A,$B55)=0,"",SUMIFS('PLM001-財務計算用'!$P:$P,'PLM001-財務計算用'!$J:$J,BI$4,'PLM001-財務計算用'!$A:$A,$B55))</f>
        <v/>
      </c>
      <c r="BJ55" s="71" t="str">
        <f>IF(SUMIFS('PLM002'!$K:$K,'PLM002'!$C:$C,BI$4,'PLM002'!$F:$F,$B55)=0,"",SUMIFS('PLM002'!$K:$K,'PLM002'!$C:$C,BI$4,'PLM002'!$F:$F,$B55))</f>
        <v/>
      </c>
      <c r="BK55" s="72" t="str">
        <f>IF(SUMIFS('PLM001-財務計算用'!$P:$P,'PLM001-財務計算用'!$J:$J,BK$4,'PLM001-財務計算用'!$A:$A,$B55)=0,"",SUMIFS('PLM001-財務計算用'!$P:$P,'PLM001-財務計算用'!$J:$J,BK$4,'PLM001-財務計算用'!$A:$A,$B55))</f>
        <v/>
      </c>
      <c r="BL55" s="71" t="str">
        <f>IF(SUMIFS('PLM002'!$K:$K,'PLM002'!$C:$C,BK$4,'PLM002'!$F:$F,$B55)=0,"",SUMIFS('PLM002'!$K:$K,'PLM002'!$C:$C,BK$4,'PLM002'!$F:$F,$B55))</f>
        <v/>
      </c>
      <c r="BM55" s="72" t="str">
        <f>IF(SUMIFS('PLM001-財務計算用'!$P:$P,'PLM001-財務計算用'!$J:$J,BM$4,'PLM001-財務計算用'!$A:$A,$B55)=0,"",SUMIFS('PLM001-財務計算用'!$P:$P,'PLM001-財務計算用'!$J:$J,BM$4,'PLM001-財務計算用'!$A:$A,$B55))</f>
        <v/>
      </c>
      <c r="BN55" s="71" t="str">
        <f>IF(SUMIFS('PLM002'!$K:$K,'PLM002'!$C:$C,BM$4,'PLM002'!$F:$F,$B55)=0,"",SUMIFS('PLM002'!$K:$K,'PLM002'!$C:$C,BM$4,'PLM002'!$F:$F,$B55))</f>
        <v/>
      </c>
      <c r="BO55" s="72" t="str">
        <f>IF(SUMIFS('PLM001-財務計算用'!$P:$P,'PLM001-財務計算用'!$J:$J,BO$4,'PLM001-財務計算用'!$A:$A,$B55)=0,"",SUMIFS('PLM001-財務計算用'!$P:$P,'PLM001-財務計算用'!$J:$J,BO$4,'PLM001-財務計算用'!$A:$A,$B55))</f>
        <v/>
      </c>
      <c r="BP55" s="71" t="str">
        <f>IF(SUMIFS('PLM002'!$K:$K,'PLM002'!$C:$C,BO$4,'PLM002'!$F:$F,$B55)=0,"",SUMIFS('PLM002'!$K:$K,'PLM002'!$C:$C,BO$4,'PLM002'!$F:$F,$B55))</f>
        <v/>
      </c>
      <c r="BQ55" s="72" t="str">
        <f>IF(SUMIFS('PLM001-財務計算用'!$P:$P,'PLM001-財務計算用'!$J:$J,BQ$4,'PLM001-財務計算用'!$A:$A,$B55)=0,"",SUMIFS('PLM001-財務計算用'!$P:$P,'PLM001-財務計算用'!$J:$J,BQ$4,'PLM001-財務計算用'!$A:$A,$B55))</f>
        <v/>
      </c>
      <c r="BR55" s="71" t="str">
        <f>IF(SUMIFS('PLM002'!$K:$K,'PLM002'!$C:$C,BQ$4,'PLM002'!$F:$F,$B55)=0,"",SUMIFS('PLM002'!$K:$K,'PLM002'!$C:$C,BQ$4,'PLM002'!$F:$F,$B55))</f>
        <v/>
      </c>
      <c r="BS55" s="72" t="str">
        <f>IF(SUMIFS('PLM001-財務計算用'!$P:$P,'PLM001-財務計算用'!$J:$J,BS$4,'PLM001-財務計算用'!$A:$A,$B55)=0,"",SUMIFS('PLM001-財務計算用'!$P:$P,'PLM001-財務計算用'!$J:$J,BS$4,'PLM001-財務計算用'!$A:$A,$B55))</f>
        <v/>
      </c>
      <c r="BT55" s="71" t="str">
        <f>IF(SUMIFS('PLM002'!$K:$K,'PLM002'!$C:$C,BS$4,'PLM002'!$F:$F,$B55)=0,"",SUMIFS('PLM002'!$K:$K,'PLM002'!$C:$C,BS$4,'PLM002'!$F:$F,$B55))</f>
        <v/>
      </c>
      <c r="BU55" s="72" t="str">
        <f>IF(SUMIFS('PLM001-財務計算用'!$P:$P,'PLM001-財務計算用'!$J:$J,BU$4,'PLM001-財務計算用'!$A:$A,$B55)=0,"",SUMIFS('PLM001-財務計算用'!$P:$P,'PLM001-財務計算用'!$J:$J,BU$4,'PLM001-財務計算用'!$A:$A,$B55))</f>
        <v/>
      </c>
      <c r="BV55" s="71" t="str">
        <f>IF(SUMIFS('PLM002'!$K:$K,'PLM002'!$C:$C,BU$4,'PLM002'!$F:$F,$B55)=0,"",SUMIFS('PLM002'!$K:$K,'PLM002'!$C:$C,BU$4,'PLM002'!$F:$F,$B55))</f>
        <v/>
      </c>
      <c r="BW55" s="72" t="str">
        <f>IF(SUMIFS('PLM001-財務計算用'!$P:$P,'PLM001-財務計算用'!$J:$J,BW$4,'PLM001-財務計算用'!$A:$A,$B55)=0,"",SUMIFS('PLM001-財務計算用'!$P:$P,'PLM001-財務計算用'!$J:$J,BW$4,'PLM001-財務計算用'!$A:$A,$B55))</f>
        <v/>
      </c>
      <c r="BX55" s="71" t="str">
        <f>IF(SUMIFS('PLM002'!$K:$K,'PLM002'!$C:$C,BW$4,'PLM002'!$F:$F,$B55)=0,"",SUMIFS('PLM002'!$K:$K,'PLM002'!$C:$C,BW$4,'PLM002'!$F:$F,$B55))</f>
        <v/>
      </c>
      <c r="BY55" s="72" t="str">
        <f>IF(SUMIFS('PLM001-財務計算用'!$P:$P,'PLM001-財務計算用'!$J:$J,BY$4,'PLM001-財務計算用'!$A:$A,$B55)=0,"",SUMIFS('PLM001-財務計算用'!$P:$P,'PLM001-財務計算用'!$J:$J,BY$4,'PLM001-財務計算用'!$A:$A,$B55))</f>
        <v/>
      </c>
      <c r="BZ55" s="71" t="str">
        <f>IF(SUMIFS('PLM002'!$K:$K,'PLM002'!$C:$C,BY$4,'PLM002'!$F:$F,$B55)=0,"",SUMIFS('PLM002'!$K:$K,'PLM002'!$C:$C,BY$4,'PLM002'!$F:$F,$B55))</f>
        <v/>
      </c>
      <c r="CA55" s="72" t="str">
        <f>IF(SUMIFS('PLM001-財務計算用'!$P:$P,'PLM001-財務計算用'!$J:$J,CA$4,'PLM001-財務計算用'!$A:$A,$B55)=0,"",SUMIFS('PLM001-財務計算用'!$P:$P,'PLM001-財務計算用'!$J:$J,CA$4,'PLM001-財務計算用'!$A:$A,$B55))</f>
        <v/>
      </c>
      <c r="CB55" s="71" t="str">
        <f>IF(SUMIFS('PLM002'!$K:$K,'PLM002'!$C:$C,CA$4,'PLM002'!$F:$F,$B55)=0,"",SUMIFS('PLM002'!$K:$K,'PLM002'!$C:$C,CA$4,'PLM002'!$F:$F,$B55))</f>
        <v/>
      </c>
      <c r="CC55" s="72" t="str">
        <f>IF(SUMIFS('PLM001-財務計算用'!$P:$P,'PLM001-財務計算用'!$J:$J,CC$4,'PLM001-財務計算用'!$A:$A,$B55)=0,"",SUMIFS('PLM001-財務計算用'!$P:$P,'PLM001-財務計算用'!$J:$J,CC$4,'PLM001-財務計算用'!$A:$A,$B55))</f>
        <v/>
      </c>
      <c r="CD55" s="71" t="str">
        <f>IF(SUMIFS('PLM002'!$K:$K,'PLM002'!$C:$C,CC$4,'PLM002'!$F:$F,$B55)=0,"",SUMIFS('PLM002'!$K:$K,'PLM002'!$C:$C,CC$4,'PLM002'!$F:$F,$B55))</f>
        <v/>
      </c>
      <c r="CE55" s="72" t="str">
        <f>IF(SUMIFS('PLM001-財務計算用'!$P:$P,'PLM001-財務計算用'!$J:$J,CE$4,'PLM001-財務計算用'!$A:$A,$B55)=0,"",SUMIFS('PLM001-財務計算用'!$P:$P,'PLM001-財務計算用'!$J:$J,CE$4,'PLM001-財務計算用'!$A:$A,$B55))</f>
        <v/>
      </c>
      <c r="CF55" s="71" t="str">
        <f>IF(SUMIFS('PLM002'!$K:$K,'PLM002'!$C:$C,CE$4,'PLM002'!$F:$F,$B55)=0,"",SUMIFS('PLM002'!$K:$K,'PLM002'!$C:$C,CE$4,'PLM002'!$F:$F,$B55))</f>
        <v/>
      </c>
      <c r="CG55" s="72" t="str">
        <f>IF(SUMIFS('PLM001-財務計算用'!$P:$P,'PLM001-財務計算用'!$J:$J,CG$4,'PLM001-財務計算用'!$A:$A,$B55)=0,"",SUMIFS('PLM001-財務計算用'!$P:$P,'PLM001-財務計算用'!$J:$J,CG$4,'PLM001-財務計算用'!$A:$A,$B55))</f>
        <v/>
      </c>
      <c r="CH55" s="71" t="str">
        <f>IF(SUMIFS('PLM002'!$K:$K,'PLM002'!$C:$C,CG$4,'PLM002'!$F:$F,$B55)=0,"",SUMIFS('PLM002'!$K:$K,'PLM002'!$C:$C,CG$4,'PLM002'!$F:$F,$B55))</f>
        <v/>
      </c>
      <c r="CI55" s="72" t="str">
        <f>IF(SUMIFS('PLM001-財務計算用'!$P:$P,'PLM001-財務計算用'!$J:$J,CI$4,'PLM001-財務計算用'!$A:$A,$B55)=0,"",SUMIFS('PLM001-財務計算用'!$P:$P,'PLM001-財務計算用'!$J:$J,CI$4,'PLM001-財務計算用'!$A:$A,$B55))</f>
        <v/>
      </c>
      <c r="CJ55" s="71" t="str">
        <f>IF(SUMIFS('PLM002'!$K:$K,'PLM002'!$C:$C,CI$4,'PLM002'!$F:$F,$B55)=0,"",SUMIFS('PLM002'!$K:$K,'PLM002'!$C:$C,CI$4,'PLM002'!$F:$F,$B55))</f>
        <v/>
      </c>
      <c r="CK55" s="72" t="str">
        <f>IF(SUMIFS('PLM001-財務計算用'!$P:$P,'PLM001-財務計算用'!$J:$J,CK$4,'PLM001-財務計算用'!$A:$A,$B55)=0,"",SUMIFS('PLM001-財務計算用'!$P:$P,'PLM001-財務計算用'!$J:$J,CK$4,'PLM001-財務計算用'!$A:$A,$B55))</f>
        <v/>
      </c>
      <c r="CL55" s="71" t="str">
        <f>IF(SUMIFS('PLM002'!$K:$K,'PLM002'!$C:$C,CK$4,'PLM002'!$F:$F,$B55)=0,"",SUMIFS('PLM002'!$K:$K,'PLM002'!$C:$C,CK$4,'PLM002'!$F:$F,$B55))</f>
        <v/>
      </c>
      <c r="CM55" s="72" t="str">
        <f>IF(SUMIFS('PLM001-財務計算用'!$P:$P,'PLM001-財務計算用'!$J:$J,CM$4,'PLM001-財務計算用'!$A:$A,$B55)=0,"",SUMIFS('PLM001-財務計算用'!$P:$P,'PLM001-財務計算用'!$J:$J,CM$4,'PLM001-財務計算用'!$A:$A,$B55))</f>
        <v/>
      </c>
      <c r="CN55" s="71" t="str">
        <f>IF(SUMIFS('PLM002'!$K:$K,'PLM002'!$C:$C,CM$4,'PLM002'!$F:$F,$B55)=0,"",SUMIFS('PLM002'!$K:$K,'PLM002'!$C:$C,CM$4,'PLM002'!$F:$F,$B55))</f>
        <v/>
      </c>
      <c r="CO55" s="72" t="str">
        <f>IF(SUMIFS('PLM001-財務計算用'!$P:$P,'PLM001-財務計算用'!$J:$J,CO$4,'PLM001-財務計算用'!$A:$A,$B55)=0,"",SUMIFS('PLM001-財務計算用'!$P:$P,'PLM001-財務計算用'!$J:$J,CO$4,'PLM001-財務計算用'!$A:$A,$B55))</f>
        <v/>
      </c>
      <c r="CP55" s="71" t="str">
        <f>IF(SUMIFS('PLM002'!$K:$K,'PLM002'!$C:$C,CO$4,'PLM002'!$F:$F,$B55)=0,"",SUMIFS('PLM002'!$K:$K,'PLM002'!$C:$C,CO$4,'PLM002'!$F:$F,$B55))</f>
        <v/>
      </c>
      <c r="CQ55" s="72" t="str">
        <f>IF(SUMIFS('PLM001-財務計算用'!$P:$P,'PLM001-財務計算用'!$J:$J,CQ$4,'PLM001-財務計算用'!$A:$A,$B55)=0,"",SUMIFS('PLM001-財務計算用'!$P:$P,'PLM001-財務計算用'!$J:$J,CQ$4,'PLM001-財務計算用'!$A:$A,$B55))</f>
        <v/>
      </c>
      <c r="CR55" s="71" t="str">
        <f>IF(SUMIFS('PLM002'!$K:$K,'PLM002'!$C:$C,CQ$4,'PLM002'!$F:$F,$B55)=0,"",SUMIFS('PLM002'!$K:$K,'PLM002'!$C:$C,CQ$4,'PLM002'!$F:$F,$B55))</f>
        <v/>
      </c>
      <c r="CS55" s="72" t="str">
        <f>IF(SUMIFS('PLM001-財務計算用'!$P:$P,'PLM001-財務計算用'!$J:$J,CS$4,'PLM001-財務計算用'!$A:$A,$B55)=0,"",SUMIFS('PLM001-財務計算用'!$P:$P,'PLM001-財務計算用'!$J:$J,CS$4,'PLM001-財務計算用'!$A:$A,$B55))</f>
        <v/>
      </c>
      <c r="CT55" s="71" t="str">
        <f>IF(SUMIFS('PLM002'!$K:$K,'PLM002'!$C:$C,CS$4,'PLM002'!$F:$F,$B55)=0,"",SUMIFS('PLM002'!$K:$K,'PLM002'!$C:$C,CS$4,'PLM002'!$F:$F,$B55))</f>
        <v/>
      </c>
      <c r="CU55" s="72" t="str">
        <f>IF(SUMIFS('PLM001-財務計算用'!$P:$P,'PLM001-財務計算用'!$J:$J,CU$4,'PLM001-財務計算用'!$A:$A,$B55)=0,"",SUMIFS('PLM001-財務計算用'!$P:$P,'PLM001-財務計算用'!$J:$J,CU$4,'PLM001-財務計算用'!$A:$A,$B55))</f>
        <v/>
      </c>
      <c r="CV55" s="71" t="str">
        <f>IF(SUMIFS('PLM002'!$K:$K,'PLM002'!$C:$C,CU$4,'PLM002'!$F:$F,$B55)=0,"",SUMIFS('PLM002'!$K:$K,'PLM002'!$C:$C,CU$4,'PLM002'!$F:$F,$B55))</f>
        <v/>
      </c>
      <c r="CW55" s="72" t="str">
        <f>IF(SUMIFS('PLM001-財務計算用'!$P:$P,'PLM001-財務計算用'!$J:$J,CW$4,'PLM001-財務計算用'!$A:$A,$B55)=0,"",SUMIFS('PLM001-財務計算用'!$P:$P,'PLM001-財務計算用'!$J:$J,CW$4,'PLM001-財務計算用'!$A:$A,$B55))</f>
        <v/>
      </c>
      <c r="CX55" s="71" t="str">
        <f>IF(SUMIFS('PLM002'!$K:$K,'PLM002'!$C:$C,CW$4,'PLM002'!$F:$F,$B55)=0,"",SUMIFS('PLM002'!$K:$K,'PLM002'!$C:$C,CW$4,'PLM002'!$F:$F,$B55))</f>
        <v/>
      </c>
      <c r="CY55" s="72" t="str">
        <f>IF(SUMIFS('PLM001-財務計算用'!$P:$P,'PLM001-財務計算用'!$J:$J,CY$4,'PLM001-財務計算用'!$A:$A,$B55)=0,"",SUMIFS('PLM001-財務計算用'!$P:$P,'PLM001-財務計算用'!$J:$J,CY$4,'PLM001-財務計算用'!$A:$A,$B55))</f>
        <v/>
      </c>
      <c r="CZ55" s="71" t="str">
        <f>IF(SUMIFS('PLM002'!$K:$K,'PLM002'!$C:$C,CY$4,'PLM002'!$F:$F,$B55)=0,"",SUMIFS('PLM002'!$K:$K,'PLM002'!$C:$C,CY$4,'PLM002'!$F:$F,$B55))</f>
        <v/>
      </c>
      <c r="DA55" s="72" t="str">
        <f>IF(SUMIFS('PLM001-財務計算用'!$P:$P,'PLM001-財務計算用'!$J:$J,DA$4,'PLM001-財務計算用'!$A:$A,$B55)=0,"",SUMIFS('PLM001-財務計算用'!$P:$P,'PLM001-財務計算用'!$J:$J,DA$4,'PLM001-財務計算用'!$A:$A,$B55))</f>
        <v/>
      </c>
      <c r="DB55" s="71" t="str">
        <f>IF(SUMIFS('PLM002'!$K:$K,'PLM002'!$C:$C,DA$4,'PLM002'!$F:$F,$B55)=0,"",SUMIFS('PLM002'!$K:$K,'PLM002'!$C:$C,DA$4,'PLM002'!$F:$F,$B55))</f>
        <v/>
      </c>
      <c r="DC55" s="72" t="str">
        <f>IF(SUMIFS('PLM001-財務計算用'!$P:$P,'PLM001-財務計算用'!$J:$J,DC$4,'PLM001-財務計算用'!$A:$A,$B55)=0,"",SUMIFS('PLM001-財務計算用'!$P:$P,'PLM001-財務計算用'!$J:$J,DC$4,'PLM001-財務計算用'!$A:$A,$B55))</f>
        <v/>
      </c>
      <c r="DD55" s="71" t="str">
        <f>IF(SUMIFS('PLM002'!$K:$K,'PLM002'!$C:$C,DC$4,'PLM002'!$F:$F,$B55)=0,"",SUMIFS('PLM002'!$K:$K,'PLM002'!$C:$C,DC$4,'PLM002'!$F:$F,$B55))</f>
        <v/>
      </c>
      <c r="DE55" s="72" t="str">
        <f>IF(SUMIFS('PLM001-財務計算用'!$P:$P,'PLM001-財務計算用'!$J:$J,DE$4,'PLM001-財務計算用'!$A:$A,$B55)=0,"",SUMIFS('PLM001-財務計算用'!$P:$P,'PLM001-財務計算用'!$J:$J,DE$4,'PLM001-財務計算用'!$A:$A,$B55))</f>
        <v/>
      </c>
      <c r="DF55" s="71" t="str">
        <f>IF(SUMIFS('PLM002'!$K:$K,'PLM002'!$C:$C,DE$4,'PLM002'!$F:$F,$B55)=0,"",SUMIFS('PLM002'!$K:$K,'PLM002'!$C:$C,DE$4,'PLM002'!$F:$F,$B55))</f>
        <v/>
      </c>
      <c r="DG55" s="72" t="str">
        <f>IF(SUMIFS('PLM001-財務計算用'!$P:$P,'PLM001-財務計算用'!$J:$J,DG$4,'PLM001-財務計算用'!$A:$A,$B55)=0,"",SUMIFS('PLM001-財務計算用'!$P:$P,'PLM001-財務計算用'!$J:$J,DG$4,'PLM001-財務計算用'!$A:$A,$B55))</f>
        <v/>
      </c>
      <c r="DH55" s="71" t="str">
        <f>IF(SUMIFS('PLM002'!$K:$K,'PLM002'!$C:$C,DG$4,'PLM002'!$F:$F,$B55)=0,"",SUMIFS('PLM002'!$K:$K,'PLM002'!$C:$C,DG$4,'PLM002'!$F:$F,$B55))</f>
        <v/>
      </c>
      <c r="DI55" s="72" t="str">
        <f>IF(SUMIFS('PLM001-財務計算用'!$P:$P,'PLM001-財務計算用'!$J:$J,DI$4,'PLM001-財務計算用'!$A:$A,$B55)=0,"",SUMIFS('PLM001-財務計算用'!$P:$P,'PLM001-財務計算用'!$J:$J,DI$4,'PLM001-財務計算用'!$A:$A,$B55))</f>
        <v/>
      </c>
      <c r="DJ55" s="71" t="str">
        <f>IF(SUMIFS('PLM002'!$K:$K,'PLM002'!$C:$C,DI$4,'PLM002'!$F:$F,$B55)=0,"",SUMIFS('PLM002'!$K:$K,'PLM002'!$C:$C,DI$4,'PLM002'!$F:$F,$B55))</f>
        <v/>
      </c>
      <c r="DK55" s="72" t="str">
        <f>IF(SUMIFS('PLM001-財務計算用'!$P:$P,'PLM001-財務計算用'!$J:$J,DK$4,'PLM001-財務計算用'!$A:$A,$B55)=0,"",SUMIFS('PLM001-財務計算用'!$P:$P,'PLM001-財務計算用'!$J:$J,DK$4,'PLM001-財務計算用'!$A:$A,$B55))</f>
        <v/>
      </c>
      <c r="DL55" s="71" t="str">
        <f>IF(SUMIFS('PLM002'!$K:$K,'PLM002'!$C:$C,DK$4,'PLM002'!$F:$F,$B55)=0,"",SUMIFS('PLM002'!$K:$K,'PLM002'!$C:$C,DK$4,'PLM002'!$F:$F,$B55))</f>
        <v/>
      </c>
      <c r="DM55" s="72" t="str">
        <f>IF(SUMIFS('PLM001-財務計算用'!$P:$P,'PLM001-財務計算用'!$J:$J,DM$4,'PLM001-財務計算用'!$A:$A,$B55)=0,"",SUMIFS('PLM001-財務計算用'!$P:$P,'PLM001-財務計算用'!$J:$J,DM$4,'PLM001-財務計算用'!$A:$A,$B55))</f>
        <v/>
      </c>
      <c r="DN55" s="71" t="str">
        <f>IF(SUMIFS('PLM002'!$K:$K,'PLM002'!$C:$C,DM$4,'PLM002'!$F:$F,$B55)=0,"",SUMIFS('PLM002'!$K:$K,'PLM002'!$C:$C,DM$4,'PLM002'!$F:$F,$B55))</f>
        <v/>
      </c>
      <c r="DO55" s="72" t="str">
        <f>IF(SUMIFS('PLM001-財務計算用'!$P:$P,'PLM001-財務計算用'!$J:$J,DO$4,'PLM001-財務計算用'!$A:$A,$B55)=0,"",SUMIFS('PLM001-財務計算用'!$P:$P,'PLM001-財務計算用'!$J:$J,DO$4,'PLM001-財務計算用'!$A:$A,$B55))</f>
        <v/>
      </c>
      <c r="DP55" s="71" t="str">
        <f>IF(SUMIFS('PLM002'!$K:$K,'PLM002'!$C:$C,DO$4,'PLM002'!$F:$F,$B55)=0,"",SUMIFS('PLM002'!$K:$K,'PLM002'!$C:$C,DO$4,'PLM002'!$F:$F,$B55))</f>
        <v/>
      </c>
      <c r="DQ55" s="72" t="str">
        <f>IF(SUMIFS('PLM001-財務計算用'!$P:$P,'PLM001-財務計算用'!$J:$J,DQ$4,'PLM001-財務計算用'!$A:$A,$B55)=0,"",SUMIFS('PLM001-財務計算用'!$P:$P,'PLM001-財務計算用'!$J:$J,DQ$4,'PLM001-財務計算用'!$A:$A,$B55))</f>
        <v/>
      </c>
      <c r="DR55" s="71" t="str">
        <f>IF(SUMIFS('PLM002'!$K:$K,'PLM002'!$C:$C,DQ$4,'PLM002'!$F:$F,$B55)=0,"",SUMIFS('PLM002'!$K:$K,'PLM002'!$C:$C,DQ$4,'PLM002'!$F:$F,$B55))</f>
        <v/>
      </c>
      <c r="DS55" s="72" t="str">
        <f>IF(SUMIFS('PLM001-財務計算用'!$P:$P,'PLM001-財務計算用'!$J:$J,DS$4,'PLM001-財務計算用'!$A:$A,$B55)=0,"",SUMIFS('PLM001-財務計算用'!$P:$P,'PLM001-財務計算用'!$J:$J,DS$4,'PLM001-財務計算用'!$A:$A,$B55))</f>
        <v/>
      </c>
      <c r="DT55" s="71" t="str">
        <f>IF(SUMIFS('PLM002'!$K:$K,'PLM002'!$C:$C,DS$4,'PLM002'!$F:$F,$B55)=0,"",SUMIFS('PLM002'!$K:$K,'PLM002'!$C:$C,DS$4,'PLM002'!$F:$F,$B55))</f>
        <v/>
      </c>
      <c r="DU55" s="72" t="str">
        <f>IF(SUMIFS('PLM001-財務計算用'!$P:$P,'PLM001-財務計算用'!$J:$J,DU$4,'PLM001-財務計算用'!$A:$A,$B55)=0,"",SUMIFS('PLM001-財務計算用'!$P:$P,'PLM001-財務計算用'!$J:$J,DU$4,'PLM001-財務計算用'!$A:$A,$B55))</f>
        <v/>
      </c>
      <c r="DV55" s="71" t="str">
        <f>IF(SUMIFS('PLM002'!$K:$K,'PLM002'!$C:$C,DU$4,'PLM002'!$F:$F,$B55)=0,"",SUMIFS('PLM002'!$K:$K,'PLM002'!$C:$C,DU$4,'PLM002'!$F:$F,$B55))</f>
        <v/>
      </c>
      <c r="DW55" s="72" t="str">
        <f>IF(SUMIFS('PLM001-財務計算用'!$P:$P,'PLM001-財務計算用'!$J:$J,DW$4,'PLM001-財務計算用'!$A:$A,$B55)=0,"",SUMIFS('PLM001-財務計算用'!$P:$P,'PLM001-財務計算用'!$J:$J,DW$4,'PLM001-財務計算用'!$A:$A,$B55))</f>
        <v/>
      </c>
      <c r="DX55" s="71" t="str">
        <f>IF(SUMIFS('PLM002'!$K:$K,'PLM002'!$C:$C,DW$4,'PLM002'!$F:$F,$B55)=0,"",SUMIFS('PLM002'!$K:$K,'PLM002'!$C:$C,DW$4,'PLM002'!$F:$F,$B55))</f>
        <v/>
      </c>
      <c r="DY55" s="72" t="str">
        <f>IF(SUMIFS('PLM001-財務計算用'!$P:$P,'PLM001-財務計算用'!$J:$J,DY$4,'PLM001-財務計算用'!$A:$A,$B55)=0,"",SUMIFS('PLM001-財務計算用'!$P:$P,'PLM001-財務計算用'!$J:$J,DY$4,'PLM001-財務計算用'!$A:$A,$B55))</f>
        <v/>
      </c>
      <c r="DZ55" s="71" t="str">
        <f>IF(SUMIFS('PLM002'!$K:$K,'PLM002'!$C:$C,DY$4,'PLM002'!$F:$F,$B55)=0,"",SUMIFS('PLM002'!$K:$K,'PLM002'!$C:$C,DY$4,'PLM002'!$F:$F,$B55))</f>
        <v/>
      </c>
      <c r="EA55" s="72" t="str">
        <f>IF(SUMIFS('PLM001-財務計算用'!$P:$P,'PLM001-財務計算用'!$J:$J,EA$4,'PLM001-財務計算用'!$A:$A,$B55)=0,"",SUMIFS('PLM001-財務計算用'!$P:$P,'PLM001-財務計算用'!$J:$J,EA$4,'PLM001-財務計算用'!$A:$A,$B55))</f>
        <v/>
      </c>
      <c r="EB55" s="71" t="str">
        <f>IF(SUMIFS('PLM002'!$K:$K,'PLM002'!$C:$C,EA$4,'PLM002'!$F:$F,$B55)=0,"",SUMIFS('PLM002'!$K:$K,'PLM002'!$C:$C,EA$4,'PLM002'!$F:$F,$B55))</f>
        <v/>
      </c>
      <c r="EC55" s="72" t="str">
        <f>IF(SUMIFS('PLM001-財務計算用'!$P:$P,'PLM001-財務計算用'!$J:$J,EC$4,'PLM001-財務計算用'!$A:$A,$B55)=0,"",SUMIFS('PLM001-財務計算用'!$P:$P,'PLM001-財務計算用'!$J:$J,EC$4,'PLM001-財務計算用'!$A:$A,$B55))</f>
        <v/>
      </c>
      <c r="ED55" s="71" t="str">
        <f>IF(SUMIFS('PLM002'!$K:$K,'PLM002'!$C:$C,EC$4,'PLM002'!$F:$F,$B55)=0,"",SUMIFS('PLM002'!$K:$K,'PLM002'!$C:$C,EC$4,'PLM002'!$F:$F,$B55))</f>
        <v/>
      </c>
    </row>
    <row r="56" spans="1:134" s="301" customFormat="1" ht="13.5">
      <c r="A56" s="292">
        <f>'PLM014'!A57</f>
        <v>0</v>
      </c>
      <c r="B56" s="293"/>
      <c r="C56" s="294">
        <f>'PLM014'!C57</f>
        <v>0</v>
      </c>
      <c r="D56" s="211" t="str">
        <f>"("&amp;B56&amp;")"&amp;"  "&amp;C56</f>
        <v>()  0</v>
      </c>
      <c r="E56" s="211">
        <f>'PLM014'!E57</f>
        <v>0</v>
      </c>
      <c r="F56" s="211">
        <f>'PLM014'!F57</f>
        <v>0</v>
      </c>
      <c r="G56" s="211">
        <f>'PLM014'!G57</f>
        <v>0</v>
      </c>
      <c r="H56" s="295">
        <f>'PLM014'!H57</f>
        <v>0</v>
      </c>
      <c r="I56" s="295">
        <f>'PLM014'!I57</f>
        <v>0</v>
      </c>
      <c r="J56" s="296">
        <f t="shared" ref="J56" si="15">IF(ISERROR(DATEDIF(H56,I56,"d")),"",DATEDIF(H56,I56,"d"))</f>
        <v>0</v>
      </c>
      <c r="K56" s="213"/>
      <c r="L56" s="213"/>
      <c r="M56" s="295">
        <f>IF(ISERROR('PLM014'!L57),"",('PLM014'!L57))</f>
        <v>0</v>
      </c>
      <c r="N56" s="297" t="str">
        <f>IF(IF(ISERROR('PLM014'!N57),"",('PLM014'!N57))=0,"",IF(ISERROR('PLM014'!N57),"",('PLM014'!N57)))</f>
        <v/>
      </c>
      <c r="O56" s="296" t="str">
        <f t="shared" ref="O56" si="16">IF(ISERROR(DATEDIF(M56,N56,"d")),"",IF(DATEDIF(M56,N56,"d")=0,"",DATEDIF(M56,N56,"d")))</f>
        <v/>
      </c>
      <c r="P56" s="295">
        <f t="shared" ref="P56" ca="1" si="17">IF(N56="",TODAY(),N56)</f>
        <v>46044</v>
      </c>
      <c r="Q56" s="296">
        <f t="shared" ref="Q56" ca="1" si="18">IF(ISERROR(DATEDIF(M56,P56,"d")),"",IF(DATEDIF(M56,P56,"d")=0,"",DATEDIF(M56,P56,"d")))</f>
        <v>46044</v>
      </c>
      <c r="R56" s="298">
        <f>'PLM014'!Q57/100</f>
        <v>0</v>
      </c>
      <c r="S56" s="139" t="str">
        <f t="shared" ref="S56" ca="1" si="19">IF(AND(TODAY()&gt;I56,R56&lt;&gt;100%,G56="Active"),"專案延遲 "&amp;DATEDIF(I56,TODAY(),"d")&amp;" 天",IF(AND(TODAY()&gt;K56,R56&lt;75%,G56="Active"),"專案即將異常",IF(AND(TODAY()&gt;L56,R56&lt;95%,G56="Active"),"專案即將異常","")))</f>
        <v/>
      </c>
      <c r="T56" s="299"/>
      <c r="U56" s="300" t="str">
        <f t="shared" si="12"/>
        <v>未登入</v>
      </c>
      <c r="V56" s="300">
        <f t="shared" si="13"/>
        <v>0</v>
      </c>
      <c r="W56" s="300" t="str">
        <f>IF(SUMIFS('PLM001-財務計算用'!$P:$P,'PLM001-財務計算用'!$A:$A,B56)=0,"未登入",SUMIFS('PLM001-財務計算用'!$P:$P,'PLM001-財務計算用'!$A:$A,B56))</f>
        <v>未登入</v>
      </c>
      <c r="X56" s="300">
        <f>SUMIFS('PLM002'!$K:$K,'PLM002'!$F:$F,$B56)</f>
        <v>0</v>
      </c>
      <c r="Y56" s="72" t="str">
        <f>IF(SUMIFS('PLM001-財務計算用'!$P:$P,'PLM001-財務計算用'!$J:$J,Y$4,'PLM001-財務計算用'!$A:$A,$B56)=0,"",SUMIFS('PLM001-財務計算用'!$P:$P,'PLM001-財務計算用'!$J:$J,Y$4,'PLM001-財務計算用'!$A:$A,$B56))</f>
        <v/>
      </c>
      <c r="Z56" s="71" t="str">
        <f>IF(SUMIFS('PLM002'!$K:$K,'PLM002'!$C:$C,Y$4,'PLM002'!$F:$F,$B56)=0,"",SUMIFS('PLM002'!$K:$K,'PLM002'!$C:$C,Y$4,'PLM002'!$F:$F,$B56))</f>
        <v/>
      </c>
      <c r="AA56" s="72" t="str">
        <f>IF(SUMIFS('PLM001-財務計算用'!$P:$P,'PLM001-財務計算用'!$J:$J,AA$4,'PLM001-財務計算用'!$A:$A,$B56)=0,"",SUMIFS('PLM001-財務計算用'!$P:$P,'PLM001-財務計算用'!$J:$J,AA$4,'PLM001-財務計算用'!$A:$A,$B56))</f>
        <v/>
      </c>
      <c r="AB56" s="71" t="str">
        <f>IF(SUMIFS('PLM002'!$K:$K,'PLM002'!$C:$C,AA$4,'PLM002'!$F:$F,$B56)=0,"",SUMIFS('PLM002'!$K:$K,'PLM002'!$C:$C,AA$4,'PLM002'!$F:$F,$B56))</f>
        <v/>
      </c>
      <c r="AC56" s="72" t="str">
        <f>IF(SUMIFS('PLM001-財務計算用'!$P:$P,'PLM001-財務計算用'!$J:$J,AC$4,'PLM001-財務計算用'!$A:$A,$B56)=0,"",SUMIFS('PLM001-財務計算用'!$P:$P,'PLM001-財務計算用'!$J:$J,AC$4,'PLM001-財務計算用'!$A:$A,$B56))</f>
        <v/>
      </c>
      <c r="AD56" s="71" t="str">
        <f>IF(SUMIFS('PLM002'!$K:$K,'PLM002'!$C:$C,AC$4,'PLM002'!$F:$F,$B56)=0,"",SUMIFS('PLM002'!$K:$K,'PLM002'!$C:$C,AC$4,'PLM002'!$F:$F,$B56))</f>
        <v/>
      </c>
      <c r="AE56" s="72" t="str">
        <f>IF(SUMIFS('PLM001-財務計算用'!$P:$P,'PLM001-財務計算用'!$J:$J,AE$4,'PLM001-財務計算用'!$A:$A,$B56)=0,"",SUMIFS('PLM001-財務計算用'!$P:$P,'PLM001-財務計算用'!$J:$J,AE$4,'PLM001-財務計算用'!$A:$A,$B56))</f>
        <v/>
      </c>
      <c r="AF56" s="71" t="str">
        <f>IF(SUMIFS('PLM002'!$K:$K,'PLM002'!$C:$C,AE$4,'PLM002'!$F:$F,$B56)=0,"",SUMIFS('PLM002'!$K:$K,'PLM002'!$C:$C,AE$4,'PLM002'!$F:$F,$B56))</f>
        <v/>
      </c>
      <c r="AG56" s="72" t="str">
        <f>IF(SUMIFS('PLM001-財務計算用'!$P:$P,'PLM001-財務計算用'!$J:$J,AG$4,'PLM001-財務計算用'!$A:$A,$B56)=0,"",SUMIFS('PLM001-財務計算用'!$P:$P,'PLM001-財務計算用'!$J:$J,AG$4,'PLM001-財務計算用'!$A:$A,$B56))</f>
        <v/>
      </c>
      <c r="AH56" s="71" t="str">
        <f>IF(SUMIFS('PLM002'!$K:$K,'PLM002'!$C:$C,AG$4,'PLM002'!$F:$F,$B56)=0,"",SUMIFS('PLM002'!$K:$K,'PLM002'!$C:$C,AG$4,'PLM002'!$F:$F,$B56))</f>
        <v/>
      </c>
      <c r="AI56" s="72" t="str">
        <f>IF(SUMIFS('PLM001-財務計算用'!$P:$P,'PLM001-財務計算用'!$J:$J,AI$4,'PLM001-財務計算用'!$A:$A,$B56)=0,"",SUMIFS('PLM001-財務計算用'!$P:$P,'PLM001-財務計算用'!$J:$J,AI$4,'PLM001-財務計算用'!$A:$A,$B56))</f>
        <v/>
      </c>
      <c r="AJ56" s="71" t="str">
        <f>IF(SUMIFS('PLM002'!$K:$K,'PLM002'!$C:$C,AI$4,'PLM002'!$F:$F,$B56)=0,"",SUMIFS('PLM002'!$K:$K,'PLM002'!$C:$C,AI$4,'PLM002'!$F:$F,$B56))</f>
        <v/>
      </c>
      <c r="AK56" s="72" t="str">
        <f>IF(SUMIFS('PLM001-財務計算用'!$P:$P,'PLM001-財務計算用'!$J:$J,AK$4,'PLM001-財務計算用'!$A:$A,$B56)=0,"",SUMIFS('PLM001-財務計算用'!$P:$P,'PLM001-財務計算用'!$J:$J,AK$4,'PLM001-財務計算用'!$A:$A,$B56))</f>
        <v/>
      </c>
      <c r="AL56" s="71" t="str">
        <f>IF(SUMIFS('PLM002'!$K:$K,'PLM002'!$C:$C,AK$4,'PLM002'!$F:$F,$B56)=0,"",SUMIFS('PLM002'!$K:$K,'PLM002'!$C:$C,AK$4,'PLM002'!$F:$F,$B56))</f>
        <v/>
      </c>
      <c r="AM56" s="72" t="str">
        <f>IF(SUMIFS('PLM001-財務計算用'!$P:$P,'PLM001-財務計算用'!$J:$J,AM$4,'PLM001-財務計算用'!$A:$A,$B56)=0,"",SUMIFS('PLM001-財務計算用'!$P:$P,'PLM001-財務計算用'!$J:$J,AM$4,'PLM001-財務計算用'!$A:$A,$B56))</f>
        <v/>
      </c>
      <c r="AN56" s="71" t="str">
        <f>IF(SUMIFS('PLM002'!$K:$K,'PLM002'!$C:$C,AM$4,'PLM002'!$F:$F,$B56)=0,"",SUMIFS('PLM002'!$K:$K,'PLM002'!$C:$C,AM$4,'PLM002'!$F:$F,$B56))</f>
        <v/>
      </c>
      <c r="AO56" s="72" t="str">
        <f>IF(SUMIFS('PLM001-財務計算用'!$P:$P,'PLM001-財務計算用'!$J:$J,AO$4,'PLM001-財務計算用'!$A:$A,$B56)=0,"",SUMIFS('PLM001-財務計算用'!$P:$P,'PLM001-財務計算用'!$J:$J,AO$4,'PLM001-財務計算用'!$A:$A,$B56))</f>
        <v/>
      </c>
      <c r="AP56" s="71" t="str">
        <f>IF(SUMIFS('PLM002'!$K:$K,'PLM002'!$C:$C,AO$4,'PLM002'!$F:$F,$B56)=0,"",SUMIFS('PLM002'!$K:$K,'PLM002'!$C:$C,AO$4,'PLM002'!$F:$F,$B56))</f>
        <v/>
      </c>
      <c r="AQ56" s="72" t="str">
        <f>IF(SUMIFS('PLM001-財務計算用'!$P:$P,'PLM001-財務計算用'!$J:$J,AQ$4,'PLM001-財務計算用'!$A:$A,$B56)=0,"",SUMIFS('PLM001-財務計算用'!$P:$P,'PLM001-財務計算用'!$J:$J,AQ$4,'PLM001-財務計算用'!$A:$A,$B56))</f>
        <v/>
      </c>
      <c r="AR56" s="71" t="str">
        <f>IF(SUMIFS('PLM002'!$K:$K,'PLM002'!$C:$C,AQ$4,'PLM002'!$F:$F,$B56)=0,"",SUMIFS('PLM002'!$K:$K,'PLM002'!$C:$C,AQ$4,'PLM002'!$F:$F,$B56))</f>
        <v/>
      </c>
      <c r="AS56" s="72" t="str">
        <f>IF(SUMIFS('PLM001-財務計算用'!$P:$P,'PLM001-財務計算用'!$J:$J,AS$4,'PLM001-財務計算用'!$A:$A,$B56)=0,"",SUMIFS('PLM001-財務計算用'!$P:$P,'PLM001-財務計算用'!$J:$J,AS$4,'PLM001-財務計算用'!$A:$A,$B56))</f>
        <v/>
      </c>
      <c r="AT56" s="71" t="str">
        <f>IF(SUMIFS('PLM002'!$K:$K,'PLM002'!$C:$C,AS$4,'PLM002'!$F:$F,$B56)=0,"",SUMIFS('PLM002'!$K:$K,'PLM002'!$C:$C,AS$4,'PLM002'!$F:$F,$B56))</f>
        <v/>
      </c>
      <c r="AU56" s="72" t="str">
        <f>IF(SUMIFS('PLM001-財務計算用'!$P:$P,'PLM001-財務計算用'!$J:$J,AU$4,'PLM001-財務計算用'!$A:$A,$B56)=0,"",SUMIFS('PLM001-財務計算用'!$P:$P,'PLM001-財務計算用'!$J:$J,AU$4,'PLM001-財務計算用'!$A:$A,$B56))</f>
        <v/>
      </c>
      <c r="AV56" s="71" t="str">
        <f>IF(SUMIFS('PLM002'!$K:$K,'PLM002'!$C:$C,AU$4,'PLM002'!$F:$F,$B56)=0,"",SUMIFS('PLM002'!$K:$K,'PLM002'!$C:$C,AU$4,'PLM002'!$F:$F,$B56))</f>
        <v/>
      </c>
      <c r="AW56" s="72" t="str">
        <f>IF(SUMIFS('PLM001-財務計算用'!$P:$P,'PLM001-財務計算用'!$J:$J,AW$4,'PLM001-財務計算用'!$A:$A,$B56)=0,"",SUMIFS('PLM001-財務計算用'!$P:$P,'PLM001-財務計算用'!$J:$J,AW$4,'PLM001-財務計算用'!$A:$A,$B56))</f>
        <v/>
      </c>
      <c r="AX56" s="71" t="str">
        <f>IF(SUMIFS('PLM002'!$K:$K,'PLM002'!$C:$C,AW$4,'PLM002'!$F:$F,$B56)=0,"",SUMIFS('PLM002'!$K:$K,'PLM002'!$C:$C,AW$4,'PLM002'!$F:$F,$B56))</f>
        <v/>
      </c>
      <c r="AY56" s="72" t="str">
        <f>IF(SUMIFS('PLM001-財務計算用'!$P:$P,'PLM001-財務計算用'!$J:$J,AY$4,'PLM001-財務計算用'!$A:$A,$B56)=0,"",SUMIFS('PLM001-財務計算用'!$P:$P,'PLM001-財務計算用'!$J:$J,AY$4,'PLM001-財務計算用'!$A:$A,$B56))</f>
        <v/>
      </c>
      <c r="AZ56" s="71" t="str">
        <f>IF(SUMIFS('PLM002'!$K:$K,'PLM002'!$C:$C,AY$4,'PLM002'!$F:$F,$B56)=0,"",SUMIFS('PLM002'!$K:$K,'PLM002'!$C:$C,AY$4,'PLM002'!$F:$F,$B56))</f>
        <v/>
      </c>
      <c r="BA56" s="72" t="str">
        <f>IF(SUMIFS('PLM001-財務計算用'!$P:$P,'PLM001-財務計算用'!$J:$J,BA$4,'PLM001-財務計算用'!$A:$A,$B56)=0,"",SUMIFS('PLM001-財務計算用'!$P:$P,'PLM001-財務計算用'!$J:$J,BA$4,'PLM001-財務計算用'!$A:$A,$B56))</f>
        <v/>
      </c>
      <c r="BB56" s="71" t="str">
        <f>IF(SUMIFS('PLM002'!$K:$K,'PLM002'!$C:$C,BA$4,'PLM002'!$F:$F,$B56)=0,"",SUMIFS('PLM002'!$K:$K,'PLM002'!$C:$C,BA$4,'PLM002'!$F:$F,$B56))</f>
        <v/>
      </c>
      <c r="BC56" s="72" t="str">
        <f>IF(SUMIFS('PLM001-財務計算用'!$P:$P,'PLM001-財務計算用'!$J:$J,BC$4,'PLM001-財務計算用'!$A:$A,$B56)=0,"",SUMIFS('PLM001-財務計算用'!$P:$P,'PLM001-財務計算用'!$J:$J,BC$4,'PLM001-財務計算用'!$A:$A,$B56))</f>
        <v/>
      </c>
      <c r="BD56" s="71" t="str">
        <f>IF(SUMIFS('PLM002'!$K:$K,'PLM002'!$C:$C,BC$4,'PLM002'!$F:$F,$B56)=0,"",SUMIFS('PLM002'!$K:$K,'PLM002'!$C:$C,BC$4,'PLM002'!$F:$F,$B56))</f>
        <v/>
      </c>
      <c r="BE56" s="72" t="str">
        <f>IF(SUMIFS('PLM001-財務計算用'!$P:$P,'PLM001-財務計算用'!$J:$J,BE$4,'PLM001-財務計算用'!$A:$A,$B56)=0,"",SUMIFS('PLM001-財務計算用'!$P:$P,'PLM001-財務計算用'!$J:$J,BE$4,'PLM001-財務計算用'!$A:$A,$B56))</f>
        <v/>
      </c>
      <c r="BF56" s="71" t="str">
        <f>IF(SUMIFS('PLM002'!$K:$K,'PLM002'!$C:$C,BE$4,'PLM002'!$F:$F,$B56)=0,"",SUMIFS('PLM002'!$K:$K,'PLM002'!$C:$C,BE$4,'PLM002'!$F:$F,$B56))</f>
        <v/>
      </c>
      <c r="BG56" s="72" t="str">
        <f>IF(SUMIFS('PLM001-財務計算用'!$P:$P,'PLM001-財務計算用'!$J:$J,BG$4,'PLM001-財務計算用'!$A:$A,$B56)=0,"",SUMIFS('PLM001-財務計算用'!$P:$P,'PLM001-財務計算用'!$J:$J,BG$4,'PLM001-財務計算用'!$A:$A,$B56))</f>
        <v/>
      </c>
      <c r="BH56" s="71" t="str">
        <f>IF(SUMIFS('PLM002'!$K:$K,'PLM002'!$C:$C,BG$4,'PLM002'!$F:$F,$B56)=0,"",SUMIFS('PLM002'!$K:$K,'PLM002'!$C:$C,BG$4,'PLM002'!$F:$F,$B56))</f>
        <v/>
      </c>
      <c r="BI56" s="72" t="str">
        <f>IF(SUMIFS('PLM001-財務計算用'!$P:$P,'PLM001-財務計算用'!$J:$J,BI$4,'PLM001-財務計算用'!$A:$A,$B56)=0,"",SUMIFS('PLM001-財務計算用'!$P:$P,'PLM001-財務計算用'!$J:$J,BI$4,'PLM001-財務計算用'!$A:$A,$B56))</f>
        <v/>
      </c>
      <c r="BJ56" s="71" t="str">
        <f>IF(SUMIFS('PLM002'!$K:$K,'PLM002'!$C:$C,BI$4,'PLM002'!$F:$F,$B56)=0,"",SUMIFS('PLM002'!$K:$K,'PLM002'!$C:$C,BI$4,'PLM002'!$F:$F,$B56))</f>
        <v/>
      </c>
      <c r="BK56" s="72" t="str">
        <f>IF(SUMIFS('PLM001-財務計算用'!$P:$P,'PLM001-財務計算用'!$J:$J,BK$4,'PLM001-財務計算用'!$A:$A,$B56)=0,"",SUMIFS('PLM001-財務計算用'!$P:$P,'PLM001-財務計算用'!$J:$J,BK$4,'PLM001-財務計算用'!$A:$A,$B56))</f>
        <v/>
      </c>
      <c r="BL56" s="71" t="str">
        <f>IF(SUMIFS('PLM002'!$K:$K,'PLM002'!$C:$C,BK$4,'PLM002'!$F:$F,$B56)=0,"",SUMIFS('PLM002'!$K:$K,'PLM002'!$C:$C,BK$4,'PLM002'!$F:$F,$B56))</f>
        <v/>
      </c>
      <c r="BM56" s="72" t="str">
        <f>IF(SUMIFS('PLM001-財務計算用'!$P:$P,'PLM001-財務計算用'!$J:$J,BM$4,'PLM001-財務計算用'!$A:$A,$B56)=0,"",SUMIFS('PLM001-財務計算用'!$P:$P,'PLM001-財務計算用'!$J:$J,BM$4,'PLM001-財務計算用'!$A:$A,$B56))</f>
        <v/>
      </c>
      <c r="BN56" s="71" t="str">
        <f>IF(SUMIFS('PLM002'!$K:$K,'PLM002'!$C:$C,BM$4,'PLM002'!$F:$F,$B56)=0,"",SUMIFS('PLM002'!$K:$K,'PLM002'!$C:$C,BM$4,'PLM002'!$F:$F,$B56))</f>
        <v/>
      </c>
      <c r="BO56" s="72" t="str">
        <f>IF(SUMIFS('PLM001-財務計算用'!$P:$P,'PLM001-財務計算用'!$J:$J,BO$4,'PLM001-財務計算用'!$A:$A,$B56)=0,"",SUMIFS('PLM001-財務計算用'!$P:$P,'PLM001-財務計算用'!$J:$J,BO$4,'PLM001-財務計算用'!$A:$A,$B56))</f>
        <v/>
      </c>
      <c r="BP56" s="71" t="str">
        <f>IF(SUMIFS('PLM002'!$K:$K,'PLM002'!$C:$C,BO$4,'PLM002'!$F:$F,$B56)=0,"",SUMIFS('PLM002'!$K:$K,'PLM002'!$C:$C,BO$4,'PLM002'!$F:$F,$B56))</f>
        <v/>
      </c>
      <c r="BQ56" s="72" t="str">
        <f>IF(SUMIFS('PLM001-財務計算用'!$P:$P,'PLM001-財務計算用'!$J:$J,BQ$4,'PLM001-財務計算用'!$A:$A,$B56)=0,"",SUMIFS('PLM001-財務計算用'!$P:$P,'PLM001-財務計算用'!$J:$J,BQ$4,'PLM001-財務計算用'!$A:$A,$B56))</f>
        <v/>
      </c>
      <c r="BR56" s="71" t="str">
        <f>IF(SUMIFS('PLM002'!$K:$K,'PLM002'!$C:$C,BQ$4,'PLM002'!$F:$F,$B56)=0,"",SUMIFS('PLM002'!$K:$K,'PLM002'!$C:$C,BQ$4,'PLM002'!$F:$F,$B56))</f>
        <v/>
      </c>
      <c r="BS56" s="72" t="str">
        <f>IF(SUMIFS('PLM001-財務計算用'!$P:$P,'PLM001-財務計算用'!$J:$J,BS$4,'PLM001-財務計算用'!$A:$A,$B56)=0,"",SUMIFS('PLM001-財務計算用'!$P:$P,'PLM001-財務計算用'!$J:$J,BS$4,'PLM001-財務計算用'!$A:$A,$B56))</f>
        <v/>
      </c>
      <c r="BT56" s="71" t="str">
        <f>IF(SUMIFS('PLM002'!$K:$K,'PLM002'!$C:$C,BS$4,'PLM002'!$F:$F,$B56)=0,"",SUMIFS('PLM002'!$K:$K,'PLM002'!$C:$C,BS$4,'PLM002'!$F:$F,$B56))</f>
        <v/>
      </c>
      <c r="BU56" s="72" t="str">
        <f>IF(SUMIFS('PLM001-財務計算用'!$P:$P,'PLM001-財務計算用'!$J:$J,BU$4,'PLM001-財務計算用'!$A:$A,$B56)=0,"",SUMIFS('PLM001-財務計算用'!$P:$P,'PLM001-財務計算用'!$J:$J,BU$4,'PLM001-財務計算用'!$A:$A,$B56))</f>
        <v/>
      </c>
      <c r="BV56" s="71" t="str">
        <f>IF(SUMIFS('PLM002'!$K:$K,'PLM002'!$C:$C,BU$4,'PLM002'!$F:$F,$B56)=0,"",SUMIFS('PLM002'!$K:$K,'PLM002'!$C:$C,BU$4,'PLM002'!$F:$F,$B56))</f>
        <v/>
      </c>
      <c r="BW56" s="72" t="str">
        <f>IF(SUMIFS('PLM001-財務計算用'!$P:$P,'PLM001-財務計算用'!$J:$J,BW$4,'PLM001-財務計算用'!$A:$A,$B56)=0,"",SUMIFS('PLM001-財務計算用'!$P:$P,'PLM001-財務計算用'!$J:$J,BW$4,'PLM001-財務計算用'!$A:$A,$B56))</f>
        <v/>
      </c>
      <c r="BX56" s="71" t="str">
        <f>IF(SUMIFS('PLM002'!$K:$K,'PLM002'!$C:$C,BW$4,'PLM002'!$F:$F,$B56)=0,"",SUMIFS('PLM002'!$K:$K,'PLM002'!$C:$C,BW$4,'PLM002'!$F:$F,$B56))</f>
        <v/>
      </c>
      <c r="BY56" s="72" t="str">
        <f>IF(SUMIFS('PLM001-財務計算用'!$P:$P,'PLM001-財務計算用'!$J:$J,BY$4,'PLM001-財務計算用'!$A:$A,$B56)=0,"",SUMIFS('PLM001-財務計算用'!$P:$P,'PLM001-財務計算用'!$J:$J,BY$4,'PLM001-財務計算用'!$A:$A,$B56))</f>
        <v/>
      </c>
      <c r="BZ56" s="71" t="str">
        <f>IF(SUMIFS('PLM002'!$K:$K,'PLM002'!$C:$C,BY$4,'PLM002'!$F:$F,$B56)=0,"",SUMIFS('PLM002'!$K:$K,'PLM002'!$C:$C,BY$4,'PLM002'!$F:$F,$B56))</f>
        <v/>
      </c>
      <c r="CA56" s="72" t="str">
        <f>IF(SUMIFS('PLM001-財務計算用'!$P:$P,'PLM001-財務計算用'!$J:$J,CA$4,'PLM001-財務計算用'!$A:$A,$B56)=0,"",SUMIFS('PLM001-財務計算用'!$P:$P,'PLM001-財務計算用'!$J:$J,CA$4,'PLM001-財務計算用'!$A:$A,$B56))</f>
        <v/>
      </c>
      <c r="CB56" s="71" t="str">
        <f>IF(SUMIFS('PLM002'!$K:$K,'PLM002'!$C:$C,CA$4,'PLM002'!$F:$F,$B56)=0,"",SUMIFS('PLM002'!$K:$K,'PLM002'!$C:$C,CA$4,'PLM002'!$F:$F,$B56))</f>
        <v/>
      </c>
      <c r="CC56" s="72" t="str">
        <f>IF(SUMIFS('PLM001-財務計算用'!$P:$P,'PLM001-財務計算用'!$J:$J,CC$4,'PLM001-財務計算用'!$A:$A,$B56)=0,"",SUMIFS('PLM001-財務計算用'!$P:$P,'PLM001-財務計算用'!$J:$J,CC$4,'PLM001-財務計算用'!$A:$A,$B56))</f>
        <v/>
      </c>
      <c r="CD56" s="71" t="str">
        <f>IF(SUMIFS('PLM002'!$K:$K,'PLM002'!$C:$C,CC$4,'PLM002'!$F:$F,$B56)=0,"",SUMIFS('PLM002'!$K:$K,'PLM002'!$C:$C,CC$4,'PLM002'!$F:$F,$B56))</f>
        <v/>
      </c>
      <c r="CE56" s="72" t="str">
        <f>IF(SUMIFS('PLM001-財務計算用'!$P:$P,'PLM001-財務計算用'!$J:$J,CE$4,'PLM001-財務計算用'!$A:$A,$B56)=0,"",SUMIFS('PLM001-財務計算用'!$P:$P,'PLM001-財務計算用'!$J:$J,CE$4,'PLM001-財務計算用'!$A:$A,$B56))</f>
        <v/>
      </c>
      <c r="CF56" s="71" t="str">
        <f>IF(SUMIFS('PLM002'!$K:$K,'PLM002'!$C:$C,CE$4,'PLM002'!$F:$F,$B56)=0,"",SUMIFS('PLM002'!$K:$K,'PLM002'!$C:$C,CE$4,'PLM002'!$F:$F,$B56))</f>
        <v/>
      </c>
      <c r="CG56" s="72" t="str">
        <f>IF(SUMIFS('PLM001-財務計算用'!$P:$P,'PLM001-財務計算用'!$J:$J,CG$4,'PLM001-財務計算用'!$A:$A,$B56)=0,"",SUMIFS('PLM001-財務計算用'!$P:$P,'PLM001-財務計算用'!$J:$J,CG$4,'PLM001-財務計算用'!$A:$A,$B56))</f>
        <v/>
      </c>
      <c r="CH56" s="71" t="str">
        <f>IF(SUMIFS('PLM002'!$K:$K,'PLM002'!$C:$C,CG$4,'PLM002'!$F:$F,$B56)=0,"",SUMIFS('PLM002'!$K:$K,'PLM002'!$C:$C,CG$4,'PLM002'!$F:$F,$B56))</f>
        <v/>
      </c>
      <c r="CI56" s="72" t="str">
        <f>IF(SUMIFS('PLM001-財務計算用'!$P:$P,'PLM001-財務計算用'!$J:$J,CI$4,'PLM001-財務計算用'!$A:$A,$B56)=0,"",SUMIFS('PLM001-財務計算用'!$P:$P,'PLM001-財務計算用'!$J:$J,CI$4,'PLM001-財務計算用'!$A:$A,$B56))</f>
        <v/>
      </c>
      <c r="CJ56" s="71" t="str">
        <f>IF(SUMIFS('PLM002'!$K:$K,'PLM002'!$C:$C,CI$4,'PLM002'!$F:$F,$B56)=0,"",SUMIFS('PLM002'!$K:$K,'PLM002'!$C:$C,CI$4,'PLM002'!$F:$F,$B56))</f>
        <v/>
      </c>
      <c r="CK56" s="72" t="str">
        <f>IF(SUMIFS('PLM001-財務計算用'!$P:$P,'PLM001-財務計算用'!$J:$J,CK$4,'PLM001-財務計算用'!$A:$A,$B56)=0,"",SUMIFS('PLM001-財務計算用'!$P:$P,'PLM001-財務計算用'!$J:$J,CK$4,'PLM001-財務計算用'!$A:$A,$B56))</f>
        <v/>
      </c>
      <c r="CL56" s="71" t="str">
        <f>IF(SUMIFS('PLM002'!$K:$K,'PLM002'!$C:$C,CK$4,'PLM002'!$F:$F,$B56)=0,"",SUMIFS('PLM002'!$K:$K,'PLM002'!$C:$C,CK$4,'PLM002'!$F:$F,$B56))</f>
        <v/>
      </c>
      <c r="CM56" s="72" t="str">
        <f>IF(SUMIFS('PLM001-財務計算用'!$P:$P,'PLM001-財務計算用'!$J:$J,CM$4,'PLM001-財務計算用'!$A:$A,$B56)=0,"",SUMIFS('PLM001-財務計算用'!$P:$P,'PLM001-財務計算用'!$J:$J,CM$4,'PLM001-財務計算用'!$A:$A,$B56))</f>
        <v/>
      </c>
      <c r="CN56" s="71" t="str">
        <f>IF(SUMIFS('PLM002'!$K:$K,'PLM002'!$C:$C,CM$4,'PLM002'!$F:$F,$B56)=0,"",SUMIFS('PLM002'!$K:$K,'PLM002'!$C:$C,CM$4,'PLM002'!$F:$F,$B56))</f>
        <v/>
      </c>
      <c r="CO56" s="72" t="str">
        <f>IF(SUMIFS('PLM001-財務計算用'!$P:$P,'PLM001-財務計算用'!$J:$J,CO$4,'PLM001-財務計算用'!$A:$A,$B56)=0,"",SUMIFS('PLM001-財務計算用'!$P:$P,'PLM001-財務計算用'!$J:$J,CO$4,'PLM001-財務計算用'!$A:$A,$B56))</f>
        <v/>
      </c>
      <c r="CP56" s="71" t="str">
        <f>IF(SUMIFS('PLM002'!$K:$K,'PLM002'!$C:$C,CO$4,'PLM002'!$F:$F,$B56)=0,"",SUMIFS('PLM002'!$K:$K,'PLM002'!$C:$C,CO$4,'PLM002'!$F:$F,$B56))</f>
        <v/>
      </c>
      <c r="CQ56" s="72" t="str">
        <f>IF(SUMIFS('PLM001-財務計算用'!$P:$P,'PLM001-財務計算用'!$J:$J,CQ$4,'PLM001-財務計算用'!$A:$A,$B56)=0,"",SUMIFS('PLM001-財務計算用'!$P:$P,'PLM001-財務計算用'!$J:$J,CQ$4,'PLM001-財務計算用'!$A:$A,$B56))</f>
        <v/>
      </c>
      <c r="CR56" s="71" t="str">
        <f>IF(SUMIFS('PLM002'!$K:$K,'PLM002'!$C:$C,CQ$4,'PLM002'!$F:$F,$B56)=0,"",SUMIFS('PLM002'!$K:$K,'PLM002'!$C:$C,CQ$4,'PLM002'!$F:$F,$B56))</f>
        <v/>
      </c>
      <c r="CS56" s="72" t="str">
        <f>IF(SUMIFS('PLM001-財務計算用'!$P:$P,'PLM001-財務計算用'!$J:$J,CS$4,'PLM001-財務計算用'!$A:$A,$B56)=0,"",SUMIFS('PLM001-財務計算用'!$P:$P,'PLM001-財務計算用'!$J:$J,CS$4,'PLM001-財務計算用'!$A:$A,$B56))</f>
        <v/>
      </c>
      <c r="CT56" s="71" t="str">
        <f>IF(SUMIFS('PLM002'!$K:$K,'PLM002'!$C:$C,CS$4,'PLM002'!$F:$F,$B56)=0,"",SUMIFS('PLM002'!$K:$K,'PLM002'!$C:$C,CS$4,'PLM002'!$F:$F,$B56))</f>
        <v/>
      </c>
      <c r="CU56" s="72" t="str">
        <f>IF(SUMIFS('PLM001-財務計算用'!$P:$P,'PLM001-財務計算用'!$J:$J,CU$4,'PLM001-財務計算用'!$A:$A,$B56)=0,"",SUMIFS('PLM001-財務計算用'!$P:$P,'PLM001-財務計算用'!$J:$J,CU$4,'PLM001-財務計算用'!$A:$A,$B56))</f>
        <v/>
      </c>
      <c r="CV56" s="71" t="str">
        <f>IF(SUMIFS('PLM002'!$K:$K,'PLM002'!$C:$C,CU$4,'PLM002'!$F:$F,$B56)=0,"",SUMIFS('PLM002'!$K:$K,'PLM002'!$C:$C,CU$4,'PLM002'!$F:$F,$B56))</f>
        <v/>
      </c>
      <c r="CW56" s="72" t="str">
        <f>IF(SUMIFS('PLM001-財務計算用'!$P:$P,'PLM001-財務計算用'!$J:$J,CW$4,'PLM001-財務計算用'!$A:$A,$B56)=0,"",SUMIFS('PLM001-財務計算用'!$P:$P,'PLM001-財務計算用'!$J:$J,CW$4,'PLM001-財務計算用'!$A:$A,$B56))</f>
        <v/>
      </c>
      <c r="CX56" s="71" t="str">
        <f>IF(SUMIFS('PLM002'!$K:$K,'PLM002'!$C:$C,CW$4,'PLM002'!$F:$F,$B56)=0,"",SUMIFS('PLM002'!$K:$K,'PLM002'!$C:$C,CW$4,'PLM002'!$F:$F,$B56))</f>
        <v/>
      </c>
      <c r="CY56" s="72" t="str">
        <f>IF(SUMIFS('PLM001-財務計算用'!$P:$P,'PLM001-財務計算用'!$J:$J,CY$4,'PLM001-財務計算用'!$A:$A,$B56)=0,"",SUMIFS('PLM001-財務計算用'!$P:$P,'PLM001-財務計算用'!$J:$J,CY$4,'PLM001-財務計算用'!$A:$A,$B56))</f>
        <v/>
      </c>
      <c r="CZ56" s="71" t="str">
        <f>IF(SUMIFS('PLM002'!$K:$K,'PLM002'!$C:$C,CY$4,'PLM002'!$F:$F,$B56)=0,"",SUMIFS('PLM002'!$K:$K,'PLM002'!$C:$C,CY$4,'PLM002'!$F:$F,$B56))</f>
        <v/>
      </c>
      <c r="DA56" s="72" t="str">
        <f>IF(SUMIFS('PLM001-財務計算用'!$P:$P,'PLM001-財務計算用'!$J:$J,DA$4,'PLM001-財務計算用'!$A:$A,$B56)=0,"",SUMIFS('PLM001-財務計算用'!$P:$P,'PLM001-財務計算用'!$J:$J,DA$4,'PLM001-財務計算用'!$A:$A,$B56))</f>
        <v/>
      </c>
      <c r="DB56" s="71" t="str">
        <f>IF(SUMIFS('PLM002'!$K:$K,'PLM002'!$C:$C,DA$4,'PLM002'!$F:$F,$B56)=0,"",SUMIFS('PLM002'!$K:$K,'PLM002'!$C:$C,DA$4,'PLM002'!$F:$F,$B56))</f>
        <v/>
      </c>
      <c r="DC56" s="72" t="str">
        <f>IF(SUMIFS('PLM001-財務計算用'!$P:$P,'PLM001-財務計算用'!$J:$J,DC$4,'PLM001-財務計算用'!$A:$A,$B56)=0,"",SUMIFS('PLM001-財務計算用'!$P:$P,'PLM001-財務計算用'!$J:$J,DC$4,'PLM001-財務計算用'!$A:$A,$B56))</f>
        <v/>
      </c>
      <c r="DD56" s="71" t="str">
        <f>IF(SUMIFS('PLM002'!$K:$K,'PLM002'!$C:$C,DC$4,'PLM002'!$F:$F,$B56)=0,"",SUMIFS('PLM002'!$K:$K,'PLM002'!$C:$C,DC$4,'PLM002'!$F:$F,$B56))</f>
        <v/>
      </c>
      <c r="DE56" s="72" t="str">
        <f>IF(SUMIFS('PLM001-財務計算用'!$P:$P,'PLM001-財務計算用'!$J:$J,DE$4,'PLM001-財務計算用'!$A:$A,$B56)=0,"",SUMIFS('PLM001-財務計算用'!$P:$P,'PLM001-財務計算用'!$J:$J,DE$4,'PLM001-財務計算用'!$A:$A,$B56))</f>
        <v/>
      </c>
      <c r="DF56" s="71" t="str">
        <f>IF(SUMIFS('PLM002'!$K:$K,'PLM002'!$C:$C,DE$4,'PLM002'!$F:$F,$B56)=0,"",SUMIFS('PLM002'!$K:$K,'PLM002'!$C:$C,DE$4,'PLM002'!$F:$F,$B56))</f>
        <v/>
      </c>
      <c r="DG56" s="72" t="str">
        <f>IF(SUMIFS('PLM001-財務計算用'!$P:$P,'PLM001-財務計算用'!$J:$J,DG$4,'PLM001-財務計算用'!$A:$A,$B56)=0,"",SUMIFS('PLM001-財務計算用'!$P:$P,'PLM001-財務計算用'!$J:$J,DG$4,'PLM001-財務計算用'!$A:$A,$B56))</f>
        <v/>
      </c>
      <c r="DH56" s="71" t="str">
        <f>IF(SUMIFS('PLM002'!$K:$K,'PLM002'!$C:$C,DG$4,'PLM002'!$F:$F,$B56)=0,"",SUMIFS('PLM002'!$K:$K,'PLM002'!$C:$C,DG$4,'PLM002'!$F:$F,$B56))</f>
        <v/>
      </c>
      <c r="DI56" s="72" t="str">
        <f>IF(SUMIFS('PLM001-財務計算用'!$P:$P,'PLM001-財務計算用'!$J:$J,DI$4,'PLM001-財務計算用'!$A:$A,$B56)=0,"",SUMIFS('PLM001-財務計算用'!$P:$P,'PLM001-財務計算用'!$J:$J,DI$4,'PLM001-財務計算用'!$A:$A,$B56))</f>
        <v/>
      </c>
      <c r="DJ56" s="71" t="str">
        <f>IF(SUMIFS('PLM002'!$K:$K,'PLM002'!$C:$C,DI$4,'PLM002'!$F:$F,$B56)=0,"",SUMIFS('PLM002'!$K:$K,'PLM002'!$C:$C,DI$4,'PLM002'!$F:$F,$B56))</f>
        <v/>
      </c>
      <c r="DK56" s="72" t="str">
        <f>IF(SUMIFS('PLM001-財務計算用'!$P:$P,'PLM001-財務計算用'!$J:$J,DK$4,'PLM001-財務計算用'!$A:$A,$B56)=0,"",SUMIFS('PLM001-財務計算用'!$P:$P,'PLM001-財務計算用'!$J:$J,DK$4,'PLM001-財務計算用'!$A:$A,$B56))</f>
        <v/>
      </c>
      <c r="DL56" s="71" t="str">
        <f>IF(SUMIFS('PLM002'!$K:$K,'PLM002'!$C:$C,DK$4,'PLM002'!$F:$F,$B56)=0,"",SUMIFS('PLM002'!$K:$K,'PLM002'!$C:$C,DK$4,'PLM002'!$F:$F,$B56))</f>
        <v/>
      </c>
      <c r="DM56" s="72" t="str">
        <f>IF(SUMIFS('PLM001-財務計算用'!$P:$P,'PLM001-財務計算用'!$J:$J,DM$4,'PLM001-財務計算用'!$A:$A,$B56)=0,"",SUMIFS('PLM001-財務計算用'!$P:$P,'PLM001-財務計算用'!$J:$J,DM$4,'PLM001-財務計算用'!$A:$A,$B56))</f>
        <v/>
      </c>
      <c r="DN56" s="71" t="str">
        <f>IF(SUMIFS('PLM002'!$K:$K,'PLM002'!$C:$C,DM$4,'PLM002'!$F:$F,$B56)=0,"",SUMIFS('PLM002'!$K:$K,'PLM002'!$C:$C,DM$4,'PLM002'!$F:$F,$B56))</f>
        <v/>
      </c>
      <c r="DO56" s="72" t="str">
        <f>IF(SUMIFS('PLM001-財務計算用'!$P:$P,'PLM001-財務計算用'!$J:$J,DO$4,'PLM001-財務計算用'!$A:$A,$B56)=0,"",SUMIFS('PLM001-財務計算用'!$P:$P,'PLM001-財務計算用'!$J:$J,DO$4,'PLM001-財務計算用'!$A:$A,$B56))</f>
        <v/>
      </c>
      <c r="DP56" s="71" t="str">
        <f>IF(SUMIFS('PLM002'!$K:$K,'PLM002'!$C:$C,DO$4,'PLM002'!$F:$F,$B56)=0,"",SUMIFS('PLM002'!$K:$K,'PLM002'!$C:$C,DO$4,'PLM002'!$F:$F,$B56))</f>
        <v/>
      </c>
      <c r="DQ56" s="72" t="str">
        <f>IF(SUMIFS('PLM001-財務計算用'!$P:$P,'PLM001-財務計算用'!$J:$J,DQ$4,'PLM001-財務計算用'!$A:$A,$B56)=0,"",SUMIFS('PLM001-財務計算用'!$P:$P,'PLM001-財務計算用'!$J:$J,DQ$4,'PLM001-財務計算用'!$A:$A,$B56))</f>
        <v/>
      </c>
      <c r="DR56" s="71" t="str">
        <f>IF(SUMIFS('PLM002'!$K:$K,'PLM002'!$C:$C,DQ$4,'PLM002'!$F:$F,$B56)=0,"",SUMIFS('PLM002'!$K:$K,'PLM002'!$C:$C,DQ$4,'PLM002'!$F:$F,$B56))</f>
        <v/>
      </c>
      <c r="DS56" s="72" t="str">
        <f>IF(SUMIFS('PLM001-財務計算用'!$P:$P,'PLM001-財務計算用'!$J:$J,DS$4,'PLM001-財務計算用'!$A:$A,$B56)=0,"",SUMIFS('PLM001-財務計算用'!$P:$P,'PLM001-財務計算用'!$J:$J,DS$4,'PLM001-財務計算用'!$A:$A,$B56))</f>
        <v/>
      </c>
      <c r="DT56" s="71" t="str">
        <f>IF(SUMIFS('PLM002'!$K:$K,'PLM002'!$C:$C,DS$4,'PLM002'!$F:$F,$B56)=0,"",SUMIFS('PLM002'!$K:$K,'PLM002'!$C:$C,DS$4,'PLM002'!$F:$F,$B56))</f>
        <v/>
      </c>
      <c r="DU56" s="72" t="str">
        <f>IF(SUMIFS('PLM001-財務計算用'!$P:$P,'PLM001-財務計算用'!$J:$J,DU$4,'PLM001-財務計算用'!$A:$A,$B56)=0,"",SUMIFS('PLM001-財務計算用'!$P:$P,'PLM001-財務計算用'!$J:$J,DU$4,'PLM001-財務計算用'!$A:$A,$B56))</f>
        <v/>
      </c>
      <c r="DV56" s="71" t="str">
        <f>IF(SUMIFS('PLM002'!$K:$K,'PLM002'!$C:$C,DU$4,'PLM002'!$F:$F,$B56)=0,"",SUMIFS('PLM002'!$K:$K,'PLM002'!$C:$C,DU$4,'PLM002'!$F:$F,$B56))</f>
        <v/>
      </c>
      <c r="DW56" s="72" t="str">
        <f>IF(SUMIFS('PLM001-財務計算用'!$P:$P,'PLM001-財務計算用'!$J:$J,DW$4,'PLM001-財務計算用'!$A:$A,$B56)=0,"",SUMIFS('PLM001-財務計算用'!$P:$P,'PLM001-財務計算用'!$J:$J,DW$4,'PLM001-財務計算用'!$A:$A,$B56))</f>
        <v/>
      </c>
      <c r="DX56" s="71" t="str">
        <f>IF(SUMIFS('PLM002'!$K:$K,'PLM002'!$C:$C,DW$4,'PLM002'!$F:$F,$B56)=0,"",SUMIFS('PLM002'!$K:$K,'PLM002'!$C:$C,DW$4,'PLM002'!$F:$F,$B56))</f>
        <v/>
      </c>
      <c r="DY56" s="72" t="str">
        <f>IF(SUMIFS('PLM001-財務計算用'!$P:$P,'PLM001-財務計算用'!$J:$J,DY$4,'PLM001-財務計算用'!$A:$A,$B56)=0,"",SUMIFS('PLM001-財務計算用'!$P:$P,'PLM001-財務計算用'!$J:$J,DY$4,'PLM001-財務計算用'!$A:$A,$B56))</f>
        <v/>
      </c>
      <c r="DZ56" s="71" t="str">
        <f>IF(SUMIFS('PLM002'!$K:$K,'PLM002'!$C:$C,DY$4,'PLM002'!$F:$F,$B56)=0,"",SUMIFS('PLM002'!$K:$K,'PLM002'!$C:$C,DY$4,'PLM002'!$F:$F,$B56))</f>
        <v/>
      </c>
      <c r="EA56" s="72" t="str">
        <f>IF(SUMIFS('PLM001-財務計算用'!$P:$P,'PLM001-財務計算用'!$J:$J,EA$4,'PLM001-財務計算用'!$A:$A,$B56)=0,"",SUMIFS('PLM001-財務計算用'!$P:$P,'PLM001-財務計算用'!$J:$J,EA$4,'PLM001-財務計算用'!$A:$A,$B56))</f>
        <v/>
      </c>
      <c r="EB56" s="71" t="str">
        <f>IF(SUMIFS('PLM002'!$K:$K,'PLM002'!$C:$C,EA$4,'PLM002'!$F:$F,$B56)=0,"",SUMIFS('PLM002'!$K:$K,'PLM002'!$C:$C,EA$4,'PLM002'!$F:$F,$B56))</f>
        <v/>
      </c>
      <c r="EC56" s="72" t="str">
        <f>IF(SUMIFS('PLM001-財務計算用'!$P:$P,'PLM001-財務計算用'!$J:$J,EC$4,'PLM001-財務計算用'!$A:$A,$B56)=0,"",SUMIFS('PLM001-財務計算用'!$P:$P,'PLM001-財務計算用'!$J:$J,EC$4,'PLM001-財務計算用'!$A:$A,$B56))</f>
        <v/>
      </c>
      <c r="ED56" s="71" t="str">
        <f>IF(SUMIFS('PLM002'!$K:$K,'PLM002'!$C:$C,EC$4,'PLM002'!$F:$F,$B56)=0,"",SUMIFS('PLM002'!$K:$K,'PLM002'!$C:$C,EC$4,'PLM002'!$F:$F,$B56))</f>
        <v/>
      </c>
    </row>
  </sheetData>
  <autoFilter ref="A4:S56" xr:uid="{00000000-0009-0000-0000-000001000000}"/>
  <sortState ref="A5:R39">
    <sortCondition ref="G5:G39"/>
  </sortState>
  <mergeCells count="83">
    <mergeCell ref="Y3:AH3"/>
    <mergeCell ref="AG4:AH4"/>
    <mergeCell ref="BS3:BX3"/>
    <mergeCell ref="BA4:BB4"/>
    <mergeCell ref="BG4:BH4"/>
    <mergeCell ref="AU4:AV4"/>
    <mergeCell ref="AM4:AN4"/>
    <mergeCell ref="BU4:BV4"/>
    <mergeCell ref="AW4:AX4"/>
    <mergeCell ref="AS3:BB3"/>
    <mergeCell ref="AI3:AR3"/>
    <mergeCell ref="BC3:BJ3"/>
    <mergeCell ref="BI4:BJ4"/>
    <mergeCell ref="BK3:BP3"/>
    <mergeCell ref="BE4:BF4"/>
    <mergeCell ref="BC4:BD4"/>
    <mergeCell ref="A4:A5"/>
    <mergeCell ref="R4:R5"/>
    <mergeCell ref="N4:N5"/>
    <mergeCell ref="M4:M5"/>
    <mergeCell ref="I4:I5"/>
    <mergeCell ref="G4:G5"/>
    <mergeCell ref="F4:F5"/>
    <mergeCell ref="E4:E5"/>
    <mergeCell ref="K4:K5"/>
    <mergeCell ref="L4:L5"/>
    <mergeCell ref="C4:C5"/>
    <mergeCell ref="B4:B5"/>
    <mergeCell ref="S4:S5"/>
    <mergeCell ref="BY4:BZ4"/>
    <mergeCell ref="U4:V4"/>
    <mergeCell ref="AE4:AF4"/>
    <mergeCell ref="BQ4:BR4"/>
    <mergeCell ref="W4:X4"/>
    <mergeCell ref="Y4:Z4"/>
    <mergeCell ref="AA4:AB4"/>
    <mergeCell ref="AC4:AD4"/>
    <mergeCell ref="CE4:CF4"/>
    <mergeCell ref="AO4:AP4"/>
    <mergeCell ref="AI4:AJ4"/>
    <mergeCell ref="AQ4:AR4"/>
    <mergeCell ref="BS4:BT4"/>
    <mergeCell ref="BK4:BL4"/>
    <mergeCell ref="BO4:BP4"/>
    <mergeCell ref="BW4:BX4"/>
    <mergeCell ref="AK4:AL4"/>
    <mergeCell ref="AS4:AT4"/>
    <mergeCell ref="AY4:AZ4"/>
    <mergeCell ref="CI4:CJ4"/>
    <mergeCell ref="BM4:BN4"/>
    <mergeCell ref="CA4:CB4"/>
    <mergeCell ref="CG4:CH4"/>
    <mergeCell ref="DQ3:DR3"/>
    <mergeCell ref="DQ4:DR4"/>
    <mergeCell ref="BY3:CV3"/>
    <mergeCell ref="DO4:DP4"/>
    <mergeCell ref="DA4:DB4"/>
    <mergeCell ref="CU4:CV4"/>
    <mergeCell ref="DK4:DL4"/>
    <mergeCell ref="CW3:DD3"/>
    <mergeCell ref="DI4:DJ4"/>
    <mergeCell ref="DI3:DL3"/>
    <mergeCell ref="CW4:CX4"/>
    <mergeCell ref="CC4:CD4"/>
    <mergeCell ref="DS3:ED3"/>
    <mergeCell ref="DU4:DV4"/>
    <mergeCell ref="DW4:DX4"/>
    <mergeCell ref="DY4:DZ4"/>
    <mergeCell ref="EA4:EB4"/>
    <mergeCell ref="DS4:DT4"/>
    <mergeCell ref="EC4:ED4"/>
    <mergeCell ref="CK4:CL4"/>
    <mergeCell ref="DE3:DH3"/>
    <mergeCell ref="DM4:DN4"/>
    <mergeCell ref="DM3:DP3"/>
    <mergeCell ref="DG4:DH4"/>
    <mergeCell ref="DC4:DD4"/>
    <mergeCell ref="DE4:DF4"/>
    <mergeCell ref="CY4:CZ4"/>
    <mergeCell ref="CM4:CN4"/>
    <mergeCell ref="CO4:CP4"/>
    <mergeCell ref="CQ4:CR4"/>
    <mergeCell ref="CS4:CT4"/>
  </mergeCells>
  <phoneticPr fontId="39" type="noConversion"/>
  <conditionalFormatting sqref="G2:G4 G6:G55 G57:G1048576">
    <cfRule type="cellIs" dxfId="78" priority="254" operator="equal">
      <formula>"Cancelled"</formula>
    </cfRule>
    <cfRule type="cellIs" dxfId="77" priority="255" operator="equal">
      <formula>"Closed"</formula>
    </cfRule>
  </conditionalFormatting>
  <conditionalFormatting sqref="S1:S4 S6:S55 S57:S1048576">
    <cfRule type="cellIs" dxfId="76" priority="178" operator="equal">
      <formula>"專案即將異常"</formula>
    </cfRule>
    <cfRule type="notContainsBlanks" dxfId="75" priority="257">
      <formula>LEN(TRIM(S1))&gt;0</formula>
    </cfRule>
  </conditionalFormatting>
  <conditionalFormatting sqref="T4:T5">
    <cfRule type="dataBar" priority="302">
      <dataBar>
        <cfvo type="percent" val="0"/>
        <cfvo type="percent" val="100"/>
        <color rgb="FF0070C0"/>
      </dataBar>
      <extLst>
        <ext xmlns:x14="http://schemas.microsoft.com/office/spreadsheetml/2009/9/main" uri="{B025F937-C7B1-47D3-B67F-A62EFF666E3E}">
          <x14:id>{5461533E-E4AE-4A86-B60A-1ED66691064D}</x14:id>
        </ext>
      </extLst>
    </cfRule>
  </conditionalFormatting>
  <conditionalFormatting sqref="R57:R1048576 R2:R4">
    <cfRule type="dataBar" priority="441">
      <dataBar>
        <cfvo type="percent" val="0"/>
        <cfvo type="percent" val="100"/>
        <color rgb="FF0070C0"/>
      </dataBar>
      <extLst>
        <ext xmlns:x14="http://schemas.microsoft.com/office/spreadsheetml/2009/9/main" uri="{B025F937-C7B1-47D3-B67F-A62EFF666E3E}">
          <x14:id>{3FD544DD-E1E0-41A5-B3AF-B1BB57E067CE}</x14:id>
        </ext>
      </extLst>
    </cfRule>
  </conditionalFormatting>
  <conditionalFormatting sqref="R6:R55">
    <cfRule type="dataBar" priority="556">
      <dataBar>
        <cfvo type="percent" val="0"/>
        <cfvo type="percent" val="100"/>
        <color rgb="FF0070C0"/>
      </dataBar>
      <extLst>
        <ext xmlns:x14="http://schemas.microsoft.com/office/spreadsheetml/2009/9/main" uri="{B025F937-C7B1-47D3-B67F-A62EFF666E3E}">
          <x14:id>{6001888F-7C3E-4C24-B663-D5C7456C7166}</x14:id>
        </ext>
      </extLst>
    </cfRule>
  </conditionalFormatting>
  <conditionalFormatting sqref="G56">
    <cfRule type="cellIs" dxfId="74" priority="2" operator="equal">
      <formula>"Cancelled"</formula>
    </cfRule>
    <cfRule type="cellIs" dxfId="73" priority="3" operator="equal">
      <formula>"Closed"</formula>
    </cfRule>
  </conditionalFormatting>
  <conditionalFormatting sqref="S56">
    <cfRule type="cellIs" dxfId="72" priority="1" operator="equal">
      <formula>"專案即將異常"</formula>
    </cfRule>
    <cfRule type="notContainsBlanks" dxfId="71" priority="4">
      <formula>LEN(TRIM(S56))&gt;0</formula>
    </cfRule>
  </conditionalFormatting>
  <conditionalFormatting sqref="R56">
    <cfRule type="dataBar" priority="5">
      <dataBar>
        <cfvo type="percent" val="0"/>
        <cfvo type="percent" val="100"/>
        <color rgb="FF0070C0"/>
      </dataBar>
      <extLst>
        <ext xmlns:x14="http://schemas.microsoft.com/office/spreadsheetml/2009/9/main" uri="{B025F937-C7B1-47D3-B67F-A62EFF666E3E}">
          <x14:id>{12FEAE6B-28D8-4D94-8985-543F0C8E8A90}</x14:id>
        </ext>
      </extLst>
    </cfRule>
  </conditionalFormatting>
  <pageMargins left="0.78740157480314965" right="0.78740157480314965" top="0.74803149606299213" bottom="0.74803149606299213" header="0.31496062992125984" footer="0.31496062992125984"/>
  <pageSetup paperSize="8" scale="96" orientation="landscape" r:id="rId1"/>
  <extLst>
    <ext xmlns:x14="http://schemas.microsoft.com/office/spreadsheetml/2009/9/main" uri="{78C0D931-6437-407d-A8EE-F0AAD7539E65}">
      <x14:conditionalFormattings>
        <x14:conditionalFormatting xmlns:xm="http://schemas.microsoft.com/office/excel/2006/main">
          <x14:cfRule type="dataBar" id="{5461533E-E4AE-4A86-B60A-1ED66691064D}">
            <x14:dataBar minLength="0" maxLength="100" gradient="0">
              <x14:cfvo type="percent">
                <xm:f>0</xm:f>
              </x14:cfvo>
              <x14:cfvo type="percent">
                <xm:f>100</xm:f>
              </x14:cfvo>
              <x14:negativeFillColor rgb="FFFF0000"/>
              <x14:axisColor rgb="FF000000"/>
            </x14:dataBar>
          </x14:cfRule>
          <xm:sqref>T4:T5</xm:sqref>
        </x14:conditionalFormatting>
        <x14:conditionalFormatting xmlns:xm="http://schemas.microsoft.com/office/excel/2006/main">
          <x14:cfRule type="dataBar" id="{3FD544DD-E1E0-41A5-B3AF-B1BB57E067CE}">
            <x14:dataBar minLength="0" maxLength="100" gradient="0">
              <x14:cfvo type="percent">
                <xm:f>0</xm:f>
              </x14:cfvo>
              <x14:cfvo type="percent">
                <xm:f>100</xm:f>
              </x14:cfvo>
              <x14:negativeFillColor rgb="FFFF0000"/>
              <x14:axisColor rgb="FF000000"/>
            </x14:dataBar>
          </x14:cfRule>
          <xm:sqref>R57:R1048576 R2:R4</xm:sqref>
        </x14:conditionalFormatting>
        <x14:conditionalFormatting xmlns:xm="http://schemas.microsoft.com/office/excel/2006/main">
          <x14:cfRule type="dataBar" id="{6001888F-7C3E-4C24-B663-D5C7456C7166}">
            <x14:dataBar minLength="0" maxLength="100" gradient="0">
              <x14:cfvo type="percent">
                <xm:f>0</xm:f>
              </x14:cfvo>
              <x14:cfvo type="percent">
                <xm:f>100</xm:f>
              </x14:cfvo>
              <x14:negativeFillColor rgb="FFFF0000"/>
              <x14:axisColor rgb="FF000000"/>
            </x14:dataBar>
          </x14:cfRule>
          <xm:sqref>R6:R55</xm:sqref>
        </x14:conditionalFormatting>
        <x14:conditionalFormatting xmlns:xm="http://schemas.microsoft.com/office/excel/2006/main">
          <x14:cfRule type="dataBar" id="{12FEAE6B-28D8-4D94-8985-543F0C8E8A90}">
            <x14:dataBar minLength="0" maxLength="100" gradient="0">
              <x14:cfvo type="percent">
                <xm:f>0</xm:f>
              </x14:cfvo>
              <x14:cfvo type="percent">
                <xm:f>100</xm:f>
              </x14:cfvo>
              <x14:negativeFillColor rgb="FFFF0000"/>
              <x14:axisColor rgb="FF000000"/>
            </x14:dataBar>
          </x14:cfRule>
          <xm:sqref>R56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58"/>
  <sheetViews>
    <sheetView zoomScaleNormal="100" workbookViewId="0">
      <selection activeCell="E7" sqref="E7:E11"/>
    </sheetView>
  </sheetViews>
  <sheetFormatPr defaultRowHeight="12.75"/>
  <cols>
    <col min="1" max="1" width="14" style="155" customWidth="1"/>
    <col min="2" max="2" width="26.140625" style="155" customWidth="1"/>
    <col min="3" max="5" width="9" customWidth="1"/>
    <col min="6" max="6" width="9.7109375" customWidth="1"/>
    <col min="7" max="7" width="11.5703125" style="155" customWidth="1"/>
    <col min="8" max="16" width="39" customWidth="1"/>
  </cols>
  <sheetData>
    <row r="1" spans="1:16" ht="21">
      <c r="A1" s="394" t="s">
        <v>8</v>
      </c>
      <c r="B1" s="394"/>
      <c r="C1" s="394"/>
      <c r="D1" s="394"/>
      <c r="E1" s="394"/>
      <c r="F1" s="394"/>
      <c r="G1" s="394"/>
      <c r="H1" s="394"/>
    </row>
    <row r="2" spans="1:16" ht="21">
      <c r="A2" s="394" t="s">
        <v>392</v>
      </c>
      <c r="B2" s="394"/>
      <c r="C2" s="394"/>
      <c r="D2" s="394"/>
      <c r="E2" s="394"/>
      <c r="F2" s="394"/>
      <c r="G2" s="394"/>
      <c r="H2" s="394"/>
    </row>
    <row r="3" spans="1:16" ht="19.5">
      <c r="A3" s="192"/>
      <c r="B3" s="192"/>
      <c r="C3" s="238"/>
      <c r="D3" s="238"/>
      <c r="E3" s="238"/>
      <c r="F3" s="238"/>
      <c r="G3" s="192"/>
      <c r="H3" s="238"/>
    </row>
    <row r="4" spans="1:16" ht="14.25">
      <c r="A4" s="346" t="s">
        <v>9</v>
      </c>
      <c r="B4" s="193">
        <v>46044.485972222225</v>
      </c>
      <c r="C4" s="239"/>
      <c r="D4" s="239"/>
      <c r="E4" s="239"/>
      <c r="F4" s="239"/>
      <c r="G4" s="195" t="s">
        <v>10</v>
      </c>
      <c r="H4" s="239" t="s">
        <v>5059</v>
      </c>
    </row>
    <row r="5" spans="1:16" ht="16.5">
      <c r="A5" s="347" t="s">
        <v>393</v>
      </c>
      <c r="B5" s="194" t="s">
        <v>6334</v>
      </c>
      <c r="C5" s="240"/>
      <c r="D5" s="240"/>
      <c r="E5" s="240"/>
      <c r="F5" s="240"/>
      <c r="G5" s="196"/>
      <c r="H5" s="393"/>
      <c r="I5" s="393"/>
      <c r="J5" s="393"/>
      <c r="K5" s="393"/>
      <c r="L5" s="393"/>
      <c r="M5" s="393"/>
      <c r="N5" s="393"/>
      <c r="O5" s="393"/>
      <c r="P5" s="393"/>
    </row>
    <row r="6" spans="1:16" ht="13.5">
      <c r="A6" s="236" t="s">
        <v>11</v>
      </c>
      <c r="B6" s="236" t="s">
        <v>30</v>
      </c>
      <c r="C6" s="338" t="s">
        <v>14</v>
      </c>
      <c r="D6" s="338" t="s">
        <v>231</v>
      </c>
      <c r="E6" s="338" t="s">
        <v>222</v>
      </c>
      <c r="F6" s="338" t="s">
        <v>30</v>
      </c>
      <c r="G6" s="236" t="s">
        <v>377</v>
      </c>
      <c r="H6" s="388" t="s">
        <v>378</v>
      </c>
      <c r="I6" s="388"/>
      <c r="J6" s="388"/>
      <c r="K6" s="388"/>
      <c r="L6" s="388"/>
      <c r="M6" s="388"/>
      <c r="N6" s="388"/>
      <c r="O6" s="388"/>
      <c r="P6" s="388"/>
    </row>
    <row r="7" spans="1:16" ht="13.5">
      <c r="A7" s="389" t="s">
        <v>6337</v>
      </c>
      <c r="B7" s="389" t="s">
        <v>6338</v>
      </c>
      <c r="C7" s="390" t="s">
        <v>5858</v>
      </c>
      <c r="D7" s="392">
        <v>62</v>
      </c>
      <c r="E7" s="390" t="s">
        <v>34</v>
      </c>
      <c r="F7" s="390"/>
      <c r="G7" s="197" t="s">
        <v>15</v>
      </c>
      <c r="H7" s="252" t="s">
        <v>56</v>
      </c>
      <c r="I7" s="252" t="s">
        <v>51</v>
      </c>
      <c r="J7" s="252" t="s">
        <v>255</v>
      </c>
      <c r="K7" s="252" t="s">
        <v>52</v>
      </c>
      <c r="L7" s="252" t="s">
        <v>6694</v>
      </c>
      <c r="M7" s="252" t="s">
        <v>6695</v>
      </c>
      <c r="N7" s="252" t="s">
        <v>41</v>
      </c>
      <c r="O7" s="252" t="s">
        <v>6696</v>
      </c>
      <c r="P7" s="252" t="s">
        <v>46</v>
      </c>
    </row>
    <row r="8" spans="1:16" ht="13.5">
      <c r="A8" s="389"/>
      <c r="B8" s="389"/>
      <c r="C8" s="390"/>
      <c r="D8" s="390"/>
      <c r="E8" s="390"/>
      <c r="F8" s="390"/>
      <c r="G8" s="197" t="s">
        <v>379</v>
      </c>
      <c r="H8" s="242">
        <v>100</v>
      </c>
      <c r="I8" s="242">
        <v>91</v>
      </c>
      <c r="J8" s="242">
        <v>96</v>
      </c>
      <c r="K8" s="242">
        <v>100</v>
      </c>
      <c r="L8" s="242">
        <v>75</v>
      </c>
      <c r="M8" s="242">
        <v>25</v>
      </c>
      <c r="N8" s="242">
        <v>37</v>
      </c>
      <c r="O8" s="242">
        <v>75</v>
      </c>
      <c r="P8" s="242">
        <v>0</v>
      </c>
    </row>
    <row r="9" spans="1:16" ht="13.5">
      <c r="A9" s="389"/>
      <c r="B9" s="389"/>
      <c r="C9" s="390"/>
      <c r="D9" s="390"/>
      <c r="E9" s="390"/>
      <c r="F9" s="390"/>
      <c r="G9" s="197" t="s">
        <v>21</v>
      </c>
      <c r="H9" s="244">
        <v>45726</v>
      </c>
      <c r="I9" s="244">
        <v>45733</v>
      </c>
      <c r="J9" s="244">
        <v>45733</v>
      </c>
      <c r="K9" s="244">
        <v>45733</v>
      </c>
      <c r="L9" s="244">
        <v>45768</v>
      </c>
      <c r="M9" s="244">
        <v>45975</v>
      </c>
      <c r="N9" s="244">
        <v>45975</v>
      </c>
      <c r="O9" s="244">
        <v>46003</v>
      </c>
      <c r="P9" s="244">
        <v>46010</v>
      </c>
    </row>
    <row r="10" spans="1:16" ht="13.5">
      <c r="A10" s="389"/>
      <c r="B10" s="389"/>
      <c r="C10" s="390"/>
      <c r="D10" s="390"/>
      <c r="E10" s="390"/>
      <c r="F10" s="390"/>
      <c r="G10" s="197" t="s">
        <v>22</v>
      </c>
      <c r="H10" s="244">
        <v>45737</v>
      </c>
      <c r="I10" s="244">
        <v>46055</v>
      </c>
      <c r="J10" s="244">
        <v>46041</v>
      </c>
      <c r="K10" s="244">
        <v>45804</v>
      </c>
      <c r="L10" s="244">
        <v>46043</v>
      </c>
      <c r="M10" s="244">
        <v>46002</v>
      </c>
      <c r="N10" s="244">
        <v>46161</v>
      </c>
      <c r="O10" s="244">
        <v>46161</v>
      </c>
      <c r="P10" s="244">
        <v>46191</v>
      </c>
    </row>
    <row r="11" spans="1:16" ht="67.5">
      <c r="A11" s="418"/>
      <c r="B11" s="418"/>
      <c r="C11" s="419"/>
      <c r="D11" s="419"/>
      <c r="E11" s="419"/>
      <c r="F11" s="419"/>
      <c r="G11" s="420" t="s">
        <v>380</v>
      </c>
      <c r="H11" s="421"/>
      <c r="I11" s="205" t="s">
        <v>15700</v>
      </c>
      <c r="J11" s="205" t="s">
        <v>15701</v>
      </c>
      <c r="K11" s="244"/>
      <c r="L11" s="210" t="s">
        <v>13764</v>
      </c>
      <c r="M11" s="210" t="s">
        <v>13765</v>
      </c>
      <c r="N11" s="210" t="s">
        <v>13766</v>
      </c>
      <c r="O11" s="210" t="s">
        <v>15702</v>
      </c>
      <c r="P11" s="210" t="s">
        <v>13767</v>
      </c>
    </row>
    <row r="12" spans="1:16" ht="16.5">
      <c r="A12" s="235"/>
      <c r="B12" s="235"/>
      <c r="C12" s="337"/>
      <c r="D12" s="337"/>
      <c r="E12" s="337"/>
      <c r="F12" s="337"/>
      <c r="G12" s="235"/>
      <c r="H12" s="387"/>
      <c r="I12" s="387"/>
      <c r="J12" s="387"/>
      <c r="K12" s="387"/>
      <c r="L12" s="387"/>
      <c r="M12" s="387"/>
      <c r="N12" s="387"/>
      <c r="O12" s="387"/>
      <c r="P12" s="387"/>
    </row>
    <row r="13" spans="1:16" ht="16.5">
      <c r="A13" s="235"/>
      <c r="B13" s="235"/>
      <c r="C13" s="337"/>
      <c r="D13" s="337"/>
      <c r="E13" s="337"/>
      <c r="F13" s="337"/>
      <c r="G13" s="235"/>
      <c r="H13" s="387"/>
      <c r="I13" s="387"/>
      <c r="J13" s="387"/>
      <c r="K13" s="387"/>
      <c r="L13" s="387"/>
      <c r="M13" s="387"/>
      <c r="N13" s="387"/>
      <c r="O13" s="387"/>
      <c r="P13" s="387"/>
    </row>
    <row r="14" spans="1:16" ht="16.5">
      <c r="A14" s="235"/>
      <c r="B14" s="235"/>
      <c r="C14" s="337"/>
      <c r="D14" s="337"/>
      <c r="E14" s="337"/>
      <c r="F14" s="337"/>
      <c r="G14" s="235"/>
      <c r="H14" s="387"/>
      <c r="I14" s="387"/>
      <c r="J14" s="387"/>
      <c r="K14" s="387"/>
      <c r="L14" s="387"/>
      <c r="M14" s="387"/>
      <c r="N14" s="387"/>
      <c r="O14" s="387"/>
      <c r="P14" s="387"/>
    </row>
    <row r="15" spans="1:16" ht="16.5">
      <c r="A15" s="235"/>
      <c r="B15" s="235"/>
      <c r="C15" s="337"/>
      <c r="D15" s="337"/>
      <c r="E15" s="337"/>
      <c r="F15" s="337"/>
      <c r="G15" s="235"/>
      <c r="H15" s="387"/>
      <c r="I15" s="387"/>
      <c r="J15" s="387"/>
      <c r="K15" s="387"/>
      <c r="L15" s="387"/>
      <c r="M15" s="387"/>
      <c r="N15" s="387"/>
      <c r="O15" s="387"/>
      <c r="P15" s="387"/>
    </row>
    <row r="16" spans="1:16" ht="16.5">
      <c r="A16" s="235"/>
      <c r="B16" s="235"/>
      <c r="C16" s="337"/>
      <c r="D16" s="337"/>
      <c r="E16" s="337"/>
      <c r="F16" s="337"/>
      <c r="G16" s="235"/>
      <c r="H16" s="387"/>
      <c r="I16" s="387"/>
      <c r="J16" s="387"/>
      <c r="K16" s="387"/>
      <c r="L16" s="387"/>
      <c r="M16" s="387"/>
      <c r="N16" s="387"/>
      <c r="O16" s="387"/>
      <c r="P16" s="387"/>
    </row>
    <row r="17" spans="1:16" ht="16.5">
      <c r="A17" s="235"/>
      <c r="B17" s="235"/>
      <c r="C17" s="337"/>
      <c r="D17" s="337"/>
      <c r="E17" s="337"/>
      <c r="F17" s="337"/>
      <c r="G17" s="235"/>
      <c r="H17" s="387"/>
      <c r="I17" s="387"/>
      <c r="J17" s="387"/>
      <c r="K17" s="387"/>
      <c r="L17" s="387"/>
      <c r="M17" s="387"/>
      <c r="N17" s="387"/>
      <c r="O17" s="387"/>
      <c r="P17" s="387"/>
    </row>
    <row r="18" spans="1:16" ht="16.5">
      <c r="A18" s="235"/>
      <c r="B18" s="235"/>
      <c r="C18" s="337"/>
      <c r="D18" s="337"/>
      <c r="E18" s="337"/>
      <c r="F18" s="337"/>
      <c r="G18" s="235"/>
      <c r="H18" s="387"/>
      <c r="I18" s="387"/>
      <c r="J18" s="387"/>
      <c r="K18" s="387"/>
      <c r="L18" s="387"/>
      <c r="M18" s="387"/>
      <c r="N18" s="387"/>
      <c r="O18" s="387"/>
      <c r="P18" s="387"/>
    </row>
    <row r="19" spans="1:16" ht="16.5">
      <c r="A19" s="347" t="s">
        <v>393</v>
      </c>
      <c r="B19" s="194" t="s">
        <v>506</v>
      </c>
      <c r="C19" s="240"/>
      <c r="D19" s="240"/>
      <c r="E19" s="240"/>
      <c r="F19" s="240"/>
      <c r="G19" s="196"/>
      <c r="H19" s="393"/>
      <c r="I19" s="393"/>
      <c r="J19" s="393"/>
      <c r="K19" s="393"/>
      <c r="L19" s="393"/>
      <c r="M19" s="393"/>
      <c r="N19" s="393"/>
      <c r="O19" s="393"/>
      <c r="P19" s="393"/>
    </row>
    <row r="20" spans="1:16" ht="13.5">
      <c r="A20" s="236" t="s">
        <v>11</v>
      </c>
      <c r="B20" s="236" t="s">
        <v>30</v>
      </c>
      <c r="C20" s="338" t="s">
        <v>14</v>
      </c>
      <c r="D20" s="338" t="s">
        <v>231</v>
      </c>
      <c r="E20" s="338" t="s">
        <v>222</v>
      </c>
      <c r="F20" s="338" t="s">
        <v>30</v>
      </c>
      <c r="G20" s="236" t="s">
        <v>377</v>
      </c>
      <c r="H20" s="388" t="s">
        <v>378</v>
      </c>
      <c r="I20" s="388"/>
      <c r="J20" s="388"/>
      <c r="K20" s="388"/>
      <c r="L20" s="388"/>
      <c r="M20" s="388"/>
      <c r="N20" s="388"/>
      <c r="O20" s="388"/>
      <c r="P20" s="388"/>
    </row>
    <row r="21" spans="1:16" ht="13.5">
      <c r="A21" s="389" t="s">
        <v>4557</v>
      </c>
      <c r="B21" s="389" t="s">
        <v>4558</v>
      </c>
      <c r="C21" s="390" t="s">
        <v>123</v>
      </c>
      <c r="D21" s="392">
        <v>75</v>
      </c>
      <c r="E21" s="390" t="s">
        <v>34</v>
      </c>
      <c r="F21" s="390"/>
      <c r="G21" s="197" t="s">
        <v>15</v>
      </c>
      <c r="H21" s="241" t="s">
        <v>56</v>
      </c>
      <c r="I21" s="241" t="s">
        <v>51</v>
      </c>
      <c r="J21" s="241" t="s">
        <v>255</v>
      </c>
      <c r="K21" s="241" t="s">
        <v>52</v>
      </c>
      <c r="L21" s="241" t="s">
        <v>321</v>
      </c>
      <c r="M21" s="241" t="s">
        <v>89</v>
      </c>
      <c r="N21" s="241" t="s">
        <v>41</v>
      </c>
      <c r="O21" s="241"/>
      <c r="P21" s="241"/>
    </row>
    <row r="22" spans="1:16" ht="13.5">
      <c r="A22" s="389"/>
      <c r="B22" s="389"/>
      <c r="C22" s="390"/>
      <c r="D22" s="390"/>
      <c r="E22" s="390"/>
      <c r="F22" s="390"/>
      <c r="G22" s="197" t="s">
        <v>379</v>
      </c>
      <c r="H22" s="243">
        <v>65</v>
      </c>
      <c r="I22" s="243">
        <v>90</v>
      </c>
      <c r="J22" s="243">
        <v>100</v>
      </c>
      <c r="K22" s="243">
        <v>100</v>
      </c>
      <c r="L22" s="243">
        <v>100</v>
      </c>
      <c r="M22" s="243">
        <v>60</v>
      </c>
      <c r="N22" s="243">
        <v>76</v>
      </c>
      <c r="O22" s="243"/>
      <c r="P22" s="243"/>
    </row>
    <row r="23" spans="1:16" ht="13.5">
      <c r="A23" s="389"/>
      <c r="B23" s="389"/>
      <c r="C23" s="390"/>
      <c r="D23" s="390"/>
      <c r="E23" s="390"/>
      <c r="F23" s="390"/>
      <c r="G23" s="197" t="s">
        <v>21</v>
      </c>
      <c r="H23" s="245">
        <v>45642</v>
      </c>
      <c r="I23" s="245">
        <v>45642</v>
      </c>
      <c r="J23" s="245">
        <v>45642</v>
      </c>
      <c r="K23" s="245">
        <v>45642</v>
      </c>
      <c r="L23" s="245">
        <v>45642</v>
      </c>
      <c r="M23" s="245">
        <v>45649</v>
      </c>
      <c r="N23" s="245">
        <v>45698</v>
      </c>
      <c r="O23" s="245"/>
      <c r="P23" s="245"/>
    </row>
    <row r="24" spans="1:16" ht="13.5">
      <c r="A24" s="389"/>
      <c r="B24" s="389"/>
      <c r="C24" s="390"/>
      <c r="D24" s="390"/>
      <c r="E24" s="390"/>
      <c r="F24" s="390"/>
      <c r="G24" s="197" t="s">
        <v>22</v>
      </c>
      <c r="H24" s="245">
        <v>45671</v>
      </c>
      <c r="I24" s="245">
        <v>45708</v>
      </c>
      <c r="J24" s="245">
        <v>45660</v>
      </c>
      <c r="K24" s="245">
        <v>45708</v>
      </c>
      <c r="L24" s="245">
        <v>45698</v>
      </c>
      <c r="M24" s="245">
        <v>45782</v>
      </c>
      <c r="N24" s="245">
        <v>45758</v>
      </c>
      <c r="O24" s="245"/>
      <c r="P24" s="245"/>
    </row>
    <row r="25" spans="1:16" ht="81">
      <c r="A25" s="389"/>
      <c r="B25" s="389"/>
      <c r="C25" s="390"/>
      <c r="D25" s="390"/>
      <c r="E25" s="390"/>
      <c r="F25" s="390"/>
      <c r="G25" s="197" t="s">
        <v>380</v>
      </c>
      <c r="H25" s="205" t="s">
        <v>14799</v>
      </c>
      <c r="I25" s="205" t="s">
        <v>14800</v>
      </c>
      <c r="J25" s="244"/>
      <c r="K25" s="244"/>
      <c r="L25" s="244"/>
      <c r="M25" s="210" t="s">
        <v>13769</v>
      </c>
      <c r="N25" s="210" t="s">
        <v>8898</v>
      </c>
      <c r="O25" s="244"/>
      <c r="P25" s="244"/>
    </row>
    <row r="26" spans="1:16" ht="13.5">
      <c r="A26" s="389" t="s">
        <v>13781</v>
      </c>
      <c r="B26" s="389" t="s">
        <v>13782</v>
      </c>
      <c r="C26" s="390" t="s">
        <v>6004</v>
      </c>
      <c r="D26" s="391">
        <v>0</v>
      </c>
      <c r="E26" s="390" t="s">
        <v>34</v>
      </c>
      <c r="F26" s="390"/>
      <c r="G26" s="197" t="s">
        <v>15</v>
      </c>
      <c r="H26" s="241" t="s">
        <v>56</v>
      </c>
      <c r="I26" s="241" t="s">
        <v>51</v>
      </c>
      <c r="J26" s="241" t="s">
        <v>46</v>
      </c>
      <c r="K26" s="241" t="s">
        <v>41</v>
      </c>
      <c r="L26" s="241"/>
      <c r="M26" s="241"/>
      <c r="N26" s="241"/>
      <c r="O26" s="241"/>
      <c r="P26" s="241"/>
    </row>
    <row r="27" spans="1:16" ht="13.5">
      <c r="A27" s="389"/>
      <c r="B27" s="389"/>
      <c r="C27" s="390"/>
      <c r="D27" s="390"/>
      <c r="E27" s="390"/>
      <c r="F27" s="390"/>
      <c r="G27" s="197" t="s">
        <v>379</v>
      </c>
      <c r="H27" s="243">
        <v>0</v>
      </c>
      <c r="I27" s="243">
        <v>0</v>
      </c>
      <c r="J27" s="243">
        <v>0</v>
      </c>
      <c r="K27" s="243">
        <v>0</v>
      </c>
      <c r="L27" s="243"/>
      <c r="M27" s="243"/>
      <c r="N27" s="243"/>
      <c r="O27" s="243"/>
      <c r="P27" s="243"/>
    </row>
    <row r="28" spans="1:16" ht="13.5">
      <c r="A28" s="389"/>
      <c r="B28" s="389"/>
      <c r="C28" s="390"/>
      <c r="D28" s="390"/>
      <c r="E28" s="390"/>
      <c r="F28" s="390"/>
      <c r="G28" s="197" t="s">
        <v>21</v>
      </c>
      <c r="H28" s="245">
        <v>46006</v>
      </c>
      <c r="I28" s="245">
        <v>46009</v>
      </c>
      <c r="J28" s="245">
        <v>46010</v>
      </c>
      <c r="K28" s="245">
        <v>46048</v>
      </c>
      <c r="L28" s="245"/>
      <c r="M28" s="245"/>
      <c r="N28" s="245"/>
      <c r="O28" s="245"/>
      <c r="P28" s="245"/>
    </row>
    <row r="29" spans="1:16" ht="13.5">
      <c r="A29" s="389"/>
      <c r="B29" s="389"/>
      <c r="C29" s="390"/>
      <c r="D29" s="390"/>
      <c r="E29" s="390"/>
      <c r="F29" s="390"/>
      <c r="G29" s="197" t="s">
        <v>22</v>
      </c>
      <c r="H29" s="245">
        <v>46009</v>
      </c>
      <c r="I29" s="245">
        <v>46045</v>
      </c>
      <c r="J29" s="245">
        <v>46079</v>
      </c>
      <c r="K29" s="245">
        <v>46059</v>
      </c>
      <c r="L29" s="245"/>
      <c r="M29" s="245"/>
      <c r="N29" s="245"/>
      <c r="O29" s="245"/>
      <c r="P29" s="245"/>
    </row>
    <row r="30" spans="1:16" ht="67.5">
      <c r="A30" s="389"/>
      <c r="B30" s="389"/>
      <c r="C30" s="390"/>
      <c r="D30" s="390"/>
      <c r="E30" s="390"/>
      <c r="F30" s="390"/>
      <c r="G30" s="197" t="s">
        <v>380</v>
      </c>
      <c r="H30" s="205" t="s">
        <v>14980</v>
      </c>
      <c r="I30" s="244"/>
      <c r="J30" s="210" t="s">
        <v>14981</v>
      </c>
      <c r="K30" s="210" t="s">
        <v>14982</v>
      </c>
      <c r="L30" s="244"/>
      <c r="M30" s="244"/>
      <c r="N30" s="244"/>
      <c r="O30" s="244"/>
      <c r="P30" s="244"/>
    </row>
    <row r="31" spans="1:16" ht="16.5">
      <c r="A31" s="235"/>
      <c r="B31" s="235"/>
      <c r="C31" s="337"/>
      <c r="D31" s="337"/>
      <c r="E31" s="337"/>
      <c r="F31" s="337"/>
      <c r="G31" s="235"/>
      <c r="H31" s="387"/>
      <c r="I31" s="387"/>
      <c r="J31" s="387"/>
      <c r="K31" s="387"/>
      <c r="L31" s="387"/>
      <c r="M31" s="387"/>
      <c r="N31" s="387"/>
      <c r="O31" s="387"/>
      <c r="P31" s="387"/>
    </row>
    <row r="32" spans="1:16" ht="16.5">
      <c r="A32" s="235"/>
      <c r="B32" s="235"/>
      <c r="C32" s="337"/>
      <c r="D32" s="337"/>
      <c r="E32" s="337"/>
      <c r="F32" s="337"/>
      <c r="G32" s="235"/>
      <c r="H32" s="387"/>
      <c r="I32" s="387"/>
      <c r="J32" s="387"/>
      <c r="K32" s="387"/>
      <c r="L32" s="387"/>
      <c r="M32" s="387"/>
      <c r="N32" s="387"/>
      <c r="O32" s="387"/>
      <c r="P32" s="387"/>
    </row>
    <row r="33" spans="1:16" ht="16.5">
      <c r="A33" s="235"/>
      <c r="B33" s="235"/>
      <c r="C33" s="337"/>
      <c r="D33" s="337"/>
      <c r="E33" s="337"/>
      <c r="F33" s="337"/>
      <c r="G33" s="235"/>
      <c r="H33" s="387"/>
      <c r="I33" s="387"/>
      <c r="J33" s="387"/>
      <c r="K33" s="387"/>
      <c r="L33" s="387"/>
      <c r="M33" s="387"/>
      <c r="N33" s="387"/>
      <c r="O33" s="387"/>
      <c r="P33" s="387"/>
    </row>
    <row r="34" spans="1:16" ht="16.5">
      <c r="A34" s="235"/>
      <c r="B34" s="235"/>
      <c r="C34" s="337"/>
      <c r="D34" s="337"/>
      <c r="E34" s="337"/>
      <c r="F34" s="337"/>
      <c r="G34" s="235"/>
      <c r="H34" s="387"/>
      <c r="I34" s="387"/>
      <c r="J34" s="387"/>
      <c r="K34" s="387"/>
      <c r="L34" s="387"/>
      <c r="M34" s="387"/>
      <c r="N34" s="387"/>
      <c r="O34" s="387"/>
      <c r="P34" s="387"/>
    </row>
    <row r="35" spans="1:16" ht="16.5">
      <c r="A35" s="235"/>
      <c r="B35" s="235"/>
      <c r="C35" s="337"/>
      <c r="D35" s="337"/>
      <c r="E35" s="337"/>
      <c r="F35" s="337"/>
      <c r="G35" s="235"/>
      <c r="H35" s="387"/>
      <c r="I35" s="387"/>
      <c r="J35" s="387"/>
      <c r="K35" s="387"/>
      <c r="L35" s="387"/>
      <c r="M35" s="387"/>
      <c r="N35" s="387"/>
      <c r="O35" s="387"/>
      <c r="P35" s="387"/>
    </row>
    <row r="36" spans="1:16" ht="16.5">
      <c r="A36" s="235"/>
      <c r="B36" s="235"/>
      <c r="C36" s="337"/>
      <c r="D36" s="337"/>
      <c r="E36" s="337"/>
      <c r="F36" s="337"/>
      <c r="G36" s="235"/>
      <c r="H36" s="387"/>
      <c r="I36" s="387"/>
      <c r="J36" s="387"/>
      <c r="K36" s="387"/>
      <c r="L36" s="387"/>
      <c r="M36" s="387"/>
      <c r="N36" s="387"/>
      <c r="O36" s="387"/>
      <c r="P36" s="387"/>
    </row>
    <row r="37" spans="1:16" ht="16.5">
      <c r="A37" s="235"/>
      <c r="B37" s="235"/>
      <c r="C37" s="337"/>
      <c r="D37" s="337"/>
      <c r="E37" s="337"/>
      <c r="F37" s="337"/>
      <c r="G37" s="235"/>
      <c r="H37" s="387"/>
      <c r="I37" s="387"/>
      <c r="J37" s="387"/>
      <c r="K37" s="387"/>
      <c r="L37" s="387"/>
      <c r="M37" s="387"/>
      <c r="N37" s="387"/>
      <c r="O37" s="387"/>
      <c r="P37" s="387"/>
    </row>
    <row r="38" spans="1:16" ht="16.5">
      <c r="A38" s="347" t="s">
        <v>393</v>
      </c>
      <c r="B38" s="194" t="s">
        <v>100</v>
      </c>
      <c r="C38" s="240"/>
      <c r="D38" s="240"/>
      <c r="E38" s="240"/>
      <c r="F38" s="240"/>
      <c r="G38" s="196"/>
      <c r="H38" s="393"/>
      <c r="I38" s="393"/>
      <c r="J38" s="393"/>
      <c r="K38" s="393"/>
      <c r="L38" s="393"/>
      <c r="M38" s="393"/>
      <c r="N38" s="393"/>
      <c r="O38" s="393"/>
      <c r="P38" s="393"/>
    </row>
    <row r="39" spans="1:16" ht="13.5">
      <c r="A39" s="236" t="s">
        <v>11</v>
      </c>
      <c r="B39" s="236" t="s">
        <v>30</v>
      </c>
      <c r="C39" s="338" t="s">
        <v>14</v>
      </c>
      <c r="D39" s="338" t="s">
        <v>231</v>
      </c>
      <c r="E39" s="338" t="s">
        <v>222</v>
      </c>
      <c r="F39" s="338" t="s">
        <v>30</v>
      </c>
      <c r="G39" s="236" t="s">
        <v>377</v>
      </c>
      <c r="H39" s="388" t="s">
        <v>378</v>
      </c>
      <c r="I39" s="388"/>
      <c r="J39" s="388"/>
      <c r="K39" s="388"/>
      <c r="L39" s="388"/>
      <c r="M39" s="388"/>
      <c r="N39" s="388"/>
      <c r="O39" s="388"/>
      <c r="P39" s="388"/>
    </row>
    <row r="40" spans="1:16" ht="13.5">
      <c r="A40" s="389" t="s">
        <v>5212</v>
      </c>
      <c r="B40" s="389" t="s">
        <v>5213</v>
      </c>
      <c r="C40" s="390" t="s">
        <v>115</v>
      </c>
      <c r="D40" s="392">
        <v>88</v>
      </c>
      <c r="E40" s="390" t="s">
        <v>34</v>
      </c>
      <c r="F40" s="390"/>
      <c r="G40" s="197" t="s">
        <v>15</v>
      </c>
      <c r="H40" s="252" t="s">
        <v>56</v>
      </c>
      <c r="I40" s="252" t="s">
        <v>51</v>
      </c>
      <c r="J40" s="252" t="s">
        <v>41</v>
      </c>
      <c r="K40" s="252" t="s">
        <v>46</v>
      </c>
      <c r="L40" s="252"/>
      <c r="M40" s="252"/>
      <c r="N40" s="252"/>
      <c r="O40" s="252"/>
      <c r="P40" s="252"/>
    </row>
    <row r="41" spans="1:16" ht="13.5">
      <c r="A41" s="389"/>
      <c r="B41" s="389"/>
      <c r="C41" s="390"/>
      <c r="D41" s="390"/>
      <c r="E41" s="390"/>
      <c r="F41" s="390"/>
      <c r="G41" s="197" t="s">
        <v>379</v>
      </c>
      <c r="H41" s="242">
        <v>100</v>
      </c>
      <c r="I41" s="242">
        <v>100</v>
      </c>
      <c r="J41" s="242">
        <v>100</v>
      </c>
      <c r="K41" s="242">
        <v>70</v>
      </c>
      <c r="L41" s="242"/>
      <c r="M41" s="242"/>
      <c r="N41" s="242"/>
      <c r="O41" s="242"/>
      <c r="P41" s="242"/>
    </row>
    <row r="42" spans="1:16" ht="13.5">
      <c r="A42" s="389"/>
      <c r="B42" s="389"/>
      <c r="C42" s="390"/>
      <c r="D42" s="390"/>
      <c r="E42" s="390"/>
      <c r="F42" s="390"/>
      <c r="G42" s="197" t="s">
        <v>21</v>
      </c>
      <c r="H42" s="244">
        <v>45670</v>
      </c>
      <c r="I42" s="244">
        <v>45672</v>
      </c>
      <c r="J42" s="244">
        <v>45672</v>
      </c>
      <c r="K42" s="244">
        <v>45700</v>
      </c>
      <c r="L42" s="244"/>
      <c r="M42" s="244"/>
      <c r="N42" s="244"/>
      <c r="O42" s="244"/>
      <c r="P42" s="244"/>
    </row>
    <row r="43" spans="1:16" ht="13.5">
      <c r="A43" s="389"/>
      <c r="B43" s="389"/>
      <c r="C43" s="390"/>
      <c r="D43" s="390"/>
      <c r="E43" s="390"/>
      <c r="F43" s="390"/>
      <c r="G43" s="197" t="s">
        <v>22</v>
      </c>
      <c r="H43" s="244">
        <v>45671</v>
      </c>
      <c r="I43" s="244">
        <v>45735</v>
      </c>
      <c r="J43" s="244">
        <v>45715</v>
      </c>
      <c r="K43" s="244">
        <v>45777</v>
      </c>
      <c r="L43" s="244"/>
      <c r="M43" s="244"/>
      <c r="N43" s="244"/>
      <c r="O43" s="244"/>
      <c r="P43" s="244"/>
    </row>
    <row r="44" spans="1:16" ht="40.5">
      <c r="A44" s="389"/>
      <c r="B44" s="389"/>
      <c r="C44" s="390"/>
      <c r="D44" s="390"/>
      <c r="E44" s="390"/>
      <c r="F44" s="390"/>
      <c r="G44" s="197" t="s">
        <v>380</v>
      </c>
      <c r="H44" s="244"/>
      <c r="I44" s="244"/>
      <c r="J44" s="244"/>
      <c r="K44" s="205" t="s">
        <v>15963</v>
      </c>
      <c r="L44" s="244"/>
      <c r="M44" s="244"/>
      <c r="N44" s="244"/>
      <c r="O44" s="244"/>
      <c r="P44" s="244"/>
    </row>
    <row r="45" spans="1:16" ht="13.5">
      <c r="A45" s="389" t="s">
        <v>9823</v>
      </c>
      <c r="B45" s="389" t="s">
        <v>9824</v>
      </c>
      <c r="C45" s="390" t="s">
        <v>115</v>
      </c>
      <c r="D45" s="392">
        <v>75</v>
      </c>
      <c r="E45" s="390" t="s">
        <v>34</v>
      </c>
      <c r="F45" s="390"/>
      <c r="G45" s="197" t="s">
        <v>15</v>
      </c>
      <c r="H45" s="241" t="s">
        <v>10400</v>
      </c>
      <c r="I45" s="241"/>
      <c r="J45" s="241"/>
      <c r="K45" s="241"/>
      <c r="L45" s="241"/>
      <c r="M45" s="241"/>
      <c r="N45" s="241"/>
      <c r="O45" s="241"/>
      <c r="P45" s="241"/>
    </row>
    <row r="46" spans="1:16" ht="13.5">
      <c r="A46" s="389"/>
      <c r="B46" s="389"/>
      <c r="C46" s="390"/>
      <c r="D46" s="390"/>
      <c r="E46" s="390"/>
      <c r="F46" s="390"/>
      <c r="G46" s="197" t="s">
        <v>379</v>
      </c>
      <c r="H46" s="243">
        <v>75</v>
      </c>
      <c r="I46" s="243"/>
      <c r="J46" s="243"/>
      <c r="K46" s="243"/>
      <c r="L46" s="243"/>
      <c r="M46" s="243"/>
      <c r="N46" s="243"/>
      <c r="O46" s="243"/>
      <c r="P46" s="243"/>
    </row>
    <row r="47" spans="1:16" ht="13.5">
      <c r="A47" s="389"/>
      <c r="B47" s="389"/>
      <c r="C47" s="390"/>
      <c r="D47" s="390"/>
      <c r="E47" s="390"/>
      <c r="F47" s="390"/>
      <c r="G47" s="197" t="s">
        <v>21</v>
      </c>
      <c r="H47" s="245">
        <v>45659</v>
      </c>
      <c r="I47" s="245"/>
      <c r="J47" s="245"/>
      <c r="K47" s="245"/>
      <c r="L47" s="245"/>
      <c r="M47" s="245"/>
      <c r="N47" s="245"/>
      <c r="O47" s="245"/>
      <c r="P47" s="245"/>
    </row>
    <row r="48" spans="1:16" ht="13.5">
      <c r="A48" s="389"/>
      <c r="B48" s="389"/>
      <c r="C48" s="390"/>
      <c r="D48" s="390"/>
      <c r="E48" s="390"/>
      <c r="F48" s="390"/>
      <c r="G48" s="197" t="s">
        <v>22</v>
      </c>
      <c r="H48" s="245">
        <v>46022</v>
      </c>
      <c r="I48" s="245"/>
      <c r="J48" s="245"/>
      <c r="K48" s="245"/>
      <c r="L48" s="245"/>
      <c r="M48" s="245"/>
      <c r="N48" s="245"/>
      <c r="O48" s="245"/>
      <c r="P48" s="245"/>
    </row>
    <row r="49" spans="1:16" ht="67.5">
      <c r="A49" s="389"/>
      <c r="B49" s="389"/>
      <c r="C49" s="390"/>
      <c r="D49" s="390"/>
      <c r="E49" s="390"/>
      <c r="F49" s="390"/>
      <c r="G49" s="197" t="s">
        <v>380</v>
      </c>
      <c r="H49" s="205" t="s">
        <v>15703</v>
      </c>
      <c r="I49" s="244"/>
      <c r="J49" s="244"/>
      <c r="K49" s="244"/>
      <c r="L49" s="244"/>
      <c r="M49" s="244"/>
      <c r="N49" s="244"/>
      <c r="O49" s="244"/>
      <c r="P49" s="244"/>
    </row>
    <row r="50" spans="1:16" ht="13.5">
      <c r="A50" s="389" t="s">
        <v>6005</v>
      </c>
      <c r="B50" s="389" t="s">
        <v>6006</v>
      </c>
      <c r="C50" s="390" t="s">
        <v>115</v>
      </c>
      <c r="D50" s="392">
        <v>34</v>
      </c>
      <c r="E50" s="390" t="s">
        <v>34</v>
      </c>
      <c r="F50" s="390"/>
      <c r="G50" s="197" t="s">
        <v>15</v>
      </c>
      <c r="H50" s="252" t="s">
        <v>56</v>
      </c>
      <c r="I50" s="252" t="s">
        <v>51</v>
      </c>
      <c r="J50" s="252" t="s">
        <v>52</v>
      </c>
      <c r="K50" s="252" t="s">
        <v>41</v>
      </c>
      <c r="L50" s="252" t="s">
        <v>46</v>
      </c>
      <c r="M50" s="252"/>
      <c r="N50" s="252"/>
      <c r="O50" s="252"/>
      <c r="P50" s="252"/>
    </row>
    <row r="51" spans="1:16" ht="13.5">
      <c r="A51" s="389"/>
      <c r="B51" s="389"/>
      <c r="C51" s="390"/>
      <c r="D51" s="390"/>
      <c r="E51" s="390"/>
      <c r="F51" s="390"/>
      <c r="G51" s="197" t="s">
        <v>379</v>
      </c>
      <c r="H51" s="242">
        <v>100</v>
      </c>
      <c r="I51" s="242">
        <v>61</v>
      </c>
      <c r="J51" s="242">
        <v>100</v>
      </c>
      <c r="K51" s="242">
        <v>45</v>
      </c>
      <c r="L51" s="242">
        <v>6</v>
      </c>
      <c r="M51" s="242"/>
      <c r="N51" s="242"/>
      <c r="O51" s="242"/>
      <c r="P51" s="242"/>
    </row>
    <row r="52" spans="1:16" ht="13.5">
      <c r="A52" s="389"/>
      <c r="B52" s="389"/>
      <c r="C52" s="390"/>
      <c r="D52" s="390"/>
      <c r="E52" s="390"/>
      <c r="F52" s="390"/>
      <c r="G52" s="197" t="s">
        <v>21</v>
      </c>
      <c r="H52" s="244">
        <v>45714</v>
      </c>
      <c r="I52" s="244">
        <v>45728</v>
      </c>
      <c r="J52" s="244">
        <v>45728</v>
      </c>
      <c r="K52" s="244">
        <v>45770</v>
      </c>
      <c r="L52" s="244">
        <v>45771</v>
      </c>
      <c r="M52" s="244"/>
      <c r="N52" s="244"/>
      <c r="O52" s="244"/>
      <c r="P52" s="244"/>
    </row>
    <row r="53" spans="1:16" ht="13.5">
      <c r="A53" s="389"/>
      <c r="B53" s="389"/>
      <c r="C53" s="390"/>
      <c r="D53" s="390"/>
      <c r="E53" s="390"/>
      <c r="F53" s="390"/>
      <c r="G53" s="197" t="s">
        <v>22</v>
      </c>
      <c r="H53" s="244">
        <v>45728</v>
      </c>
      <c r="I53" s="244">
        <v>45803</v>
      </c>
      <c r="J53" s="244">
        <v>45803</v>
      </c>
      <c r="K53" s="244">
        <v>45862</v>
      </c>
      <c r="L53" s="244">
        <v>45923</v>
      </c>
      <c r="M53" s="244"/>
      <c r="N53" s="244"/>
      <c r="O53" s="244"/>
      <c r="P53" s="244"/>
    </row>
    <row r="54" spans="1:16" ht="94.5">
      <c r="A54" s="389"/>
      <c r="B54" s="389"/>
      <c r="C54" s="390"/>
      <c r="D54" s="390"/>
      <c r="E54" s="390"/>
      <c r="F54" s="390"/>
      <c r="G54" s="197" t="s">
        <v>380</v>
      </c>
      <c r="H54" s="244"/>
      <c r="I54" s="205" t="s">
        <v>12298</v>
      </c>
      <c r="J54" s="244"/>
      <c r="K54" s="210" t="s">
        <v>6364</v>
      </c>
      <c r="L54" s="210" t="s">
        <v>6365</v>
      </c>
      <c r="M54" s="244"/>
      <c r="N54" s="244"/>
      <c r="O54" s="244"/>
      <c r="P54" s="244"/>
    </row>
    <row r="55" spans="1:16" ht="13.5">
      <c r="A55" s="389" t="s">
        <v>11927</v>
      </c>
      <c r="B55" s="389" t="s">
        <v>11928</v>
      </c>
      <c r="C55" s="390" t="s">
        <v>615</v>
      </c>
      <c r="D55" s="392">
        <v>25</v>
      </c>
      <c r="E55" s="390" t="s">
        <v>34</v>
      </c>
      <c r="F55" s="390"/>
      <c r="G55" s="197" t="s">
        <v>15</v>
      </c>
      <c r="H55" s="241" t="s">
        <v>56</v>
      </c>
      <c r="I55" s="241" t="s">
        <v>51</v>
      </c>
      <c r="J55" s="241" t="s">
        <v>255</v>
      </c>
      <c r="K55" s="241" t="s">
        <v>52</v>
      </c>
      <c r="L55" s="241" t="s">
        <v>46</v>
      </c>
      <c r="M55" s="241" t="s">
        <v>41</v>
      </c>
      <c r="N55" s="241"/>
      <c r="O55" s="241"/>
      <c r="P55" s="241"/>
    </row>
    <row r="56" spans="1:16" ht="13.5">
      <c r="A56" s="389"/>
      <c r="B56" s="389"/>
      <c r="C56" s="390"/>
      <c r="D56" s="390"/>
      <c r="E56" s="390"/>
      <c r="F56" s="390"/>
      <c r="G56" s="197" t="s">
        <v>379</v>
      </c>
      <c r="H56" s="243">
        <v>96</v>
      </c>
      <c r="I56" s="243">
        <v>32</v>
      </c>
      <c r="J56" s="243">
        <v>57</v>
      </c>
      <c r="K56" s="243">
        <v>17</v>
      </c>
      <c r="L56" s="243">
        <v>13</v>
      </c>
      <c r="M56" s="243">
        <v>0</v>
      </c>
      <c r="N56" s="243"/>
      <c r="O56" s="243"/>
      <c r="P56" s="243"/>
    </row>
    <row r="57" spans="1:16" ht="13.5">
      <c r="A57" s="389"/>
      <c r="B57" s="389"/>
      <c r="C57" s="390"/>
      <c r="D57" s="390"/>
      <c r="E57" s="390"/>
      <c r="F57" s="390"/>
      <c r="G57" s="197" t="s">
        <v>21</v>
      </c>
      <c r="H57" s="245">
        <v>45967</v>
      </c>
      <c r="I57" s="245">
        <v>45985</v>
      </c>
      <c r="J57" s="245">
        <v>45985</v>
      </c>
      <c r="K57" s="245">
        <v>45985</v>
      </c>
      <c r="L57" s="245">
        <v>46013</v>
      </c>
      <c r="M57" s="245">
        <v>46051</v>
      </c>
      <c r="N57" s="245"/>
      <c r="O57" s="245"/>
      <c r="P57" s="245"/>
    </row>
    <row r="58" spans="1:16" ht="13.5">
      <c r="A58" s="389"/>
      <c r="B58" s="389"/>
      <c r="C58" s="390"/>
      <c r="D58" s="390"/>
      <c r="E58" s="390"/>
      <c r="F58" s="390"/>
      <c r="G58" s="197" t="s">
        <v>22</v>
      </c>
      <c r="H58" s="245">
        <v>45994</v>
      </c>
      <c r="I58" s="245">
        <v>46050</v>
      </c>
      <c r="J58" s="245">
        <v>46050</v>
      </c>
      <c r="K58" s="245">
        <v>46045</v>
      </c>
      <c r="L58" s="245">
        <v>46129</v>
      </c>
      <c r="M58" s="245">
        <v>46064</v>
      </c>
      <c r="N58" s="245"/>
      <c r="O58" s="245"/>
      <c r="P58" s="245"/>
    </row>
    <row r="59" spans="1:16" ht="67.5">
      <c r="A59" s="389"/>
      <c r="B59" s="389"/>
      <c r="C59" s="390"/>
      <c r="D59" s="390"/>
      <c r="E59" s="390"/>
      <c r="F59" s="390"/>
      <c r="G59" s="197" t="s">
        <v>380</v>
      </c>
      <c r="H59" s="205" t="s">
        <v>13394</v>
      </c>
      <c r="I59" s="244"/>
      <c r="J59" s="210" t="s">
        <v>15704</v>
      </c>
      <c r="K59" s="210" t="s">
        <v>13797</v>
      </c>
      <c r="L59" s="210" t="s">
        <v>13395</v>
      </c>
      <c r="M59" s="210" t="s">
        <v>13396</v>
      </c>
      <c r="N59" s="244"/>
      <c r="O59" s="244"/>
      <c r="P59" s="244"/>
    </row>
    <row r="60" spans="1:16" ht="16.5">
      <c r="A60" s="235"/>
      <c r="B60" s="235"/>
      <c r="C60" s="337"/>
      <c r="D60" s="337"/>
      <c r="E60" s="337"/>
      <c r="F60" s="337"/>
      <c r="G60" s="235"/>
      <c r="H60" s="387"/>
      <c r="I60" s="387"/>
      <c r="J60" s="387"/>
      <c r="K60" s="387"/>
      <c r="L60" s="387"/>
      <c r="M60" s="387"/>
      <c r="N60" s="387"/>
      <c r="O60" s="387"/>
      <c r="P60" s="387"/>
    </row>
    <row r="61" spans="1:16" ht="16.5">
      <c r="A61" s="235"/>
      <c r="B61" s="235"/>
      <c r="C61" s="337"/>
      <c r="D61" s="337"/>
      <c r="E61" s="337"/>
      <c r="F61" s="337"/>
      <c r="G61" s="235"/>
      <c r="H61" s="387"/>
      <c r="I61" s="387"/>
      <c r="J61" s="387"/>
      <c r="K61" s="387"/>
      <c r="L61" s="387"/>
      <c r="M61" s="387"/>
      <c r="N61" s="387"/>
      <c r="O61" s="387"/>
      <c r="P61" s="387"/>
    </row>
    <row r="62" spans="1:16" ht="16.5">
      <c r="A62" s="235"/>
      <c r="B62" s="235"/>
      <c r="C62" s="337"/>
      <c r="D62" s="337"/>
      <c r="E62" s="337"/>
      <c r="F62" s="337"/>
      <c r="G62" s="235"/>
      <c r="H62" s="387"/>
      <c r="I62" s="387"/>
      <c r="J62" s="387"/>
      <c r="K62" s="387"/>
      <c r="L62" s="387"/>
      <c r="M62" s="387"/>
      <c r="N62" s="387"/>
      <c r="O62" s="387"/>
      <c r="P62" s="387"/>
    </row>
    <row r="63" spans="1:16" ht="16.5">
      <c r="A63" s="235"/>
      <c r="B63" s="235"/>
      <c r="C63" s="337"/>
      <c r="D63" s="337"/>
      <c r="E63" s="337"/>
      <c r="F63" s="337"/>
      <c r="G63" s="235"/>
      <c r="H63" s="387"/>
      <c r="I63" s="387"/>
      <c r="J63" s="387"/>
      <c r="K63" s="387"/>
      <c r="L63" s="387"/>
      <c r="M63" s="387"/>
      <c r="N63" s="387"/>
      <c r="O63" s="387"/>
      <c r="P63" s="387"/>
    </row>
    <row r="64" spans="1:16" ht="16.5">
      <c r="A64" s="235"/>
      <c r="B64" s="235"/>
      <c r="C64" s="337"/>
      <c r="D64" s="337"/>
      <c r="E64" s="337"/>
      <c r="F64" s="337"/>
      <c r="G64" s="235"/>
      <c r="H64" s="387"/>
      <c r="I64" s="387"/>
      <c r="J64" s="387"/>
      <c r="K64" s="387"/>
      <c r="L64" s="387"/>
      <c r="M64" s="387"/>
      <c r="N64" s="387"/>
      <c r="O64" s="387"/>
      <c r="P64" s="387"/>
    </row>
    <row r="65" spans="1:16" ht="16.5">
      <c r="A65" s="235"/>
      <c r="B65" s="235"/>
      <c r="C65" s="337"/>
      <c r="D65" s="337"/>
      <c r="E65" s="337"/>
      <c r="F65" s="337"/>
      <c r="G65" s="235"/>
      <c r="H65" s="387"/>
      <c r="I65" s="387"/>
      <c r="J65" s="387"/>
      <c r="K65" s="387"/>
      <c r="L65" s="387"/>
      <c r="M65" s="387"/>
      <c r="N65" s="387"/>
      <c r="O65" s="387"/>
      <c r="P65" s="387"/>
    </row>
    <row r="66" spans="1:16" ht="16.5">
      <c r="A66" s="235"/>
      <c r="B66" s="235"/>
      <c r="C66" s="337"/>
      <c r="D66" s="337"/>
      <c r="E66" s="337"/>
      <c r="F66" s="337"/>
      <c r="G66" s="235"/>
      <c r="H66" s="337"/>
      <c r="I66" s="337"/>
      <c r="J66" s="337"/>
      <c r="K66" s="337"/>
      <c r="L66" s="337"/>
      <c r="M66" s="337"/>
      <c r="N66" s="337"/>
      <c r="O66" s="337"/>
      <c r="P66" s="337"/>
    </row>
    <row r="67" spans="1:16" ht="16.5">
      <c r="A67" s="347" t="s">
        <v>393</v>
      </c>
      <c r="B67" s="194" t="s">
        <v>15699</v>
      </c>
      <c r="C67" s="240"/>
      <c r="D67" s="240"/>
      <c r="E67" s="240"/>
      <c r="F67" s="240"/>
      <c r="G67" s="196"/>
      <c r="H67" s="393"/>
      <c r="I67" s="393"/>
      <c r="J67" s="393"/>
      <c r="K67" s="393"/>
      <c r="L67" s="393"/>
      <c r="M67" s="393"/>
      <c r="N67" s="393"/>
      <c r="O67" s="393"/>
      <c r="P67" s="393"/>
    </row>
    <row r="68" spans="1:16" ht="13.5">
      <c r="A68" s="236" t="s">
        <v>11</v>
      </c>
      <c r="B68" s="236" t="s">
        <v>30</v>
      </c>
      <c r="C68" s="338" t="s">
        <v>14</v>
      </c>
      <c r="D68" s="338" t="s">
        <v>231</v>
      </c>
      <c r="E68" s="338" t="s">
        <v>222</v>
      </c>
      <c r="F68" s="338" t="s">
        <v>30</v>
      </c>
      <c r="G68" s="236" t="s">
        <v>377</v>
      </c>
      <c r="H68" s="388" t="s">
        <v>378</v>
      </c>
      <c r="I68" s="388"/>
      <c r="J68" s="388"/>
      <c r="K68" s="388"/>
      <c r="L68" s="388"/>
      <c r="M68" s="388"/>
      <c r="N68" s="388"/>
      <c r="O68" s="388"/>
      <c r="P68" s="388"/>
    </row>
    <row r="69" spans="1:16" ht="13.5">
      <c r="A69" s="389" t="s">
        <v>6525</v>
      </c>
      <c r="B69" s="389" t="s">
        <v>6697</v>
      </c>
      <c r="C69" s="390" t="s">
        <v>132</v>
      </c>
      <c r="D69" s="392">
        <v>45</v>
      </c>
      <c r="E69" s="390" t="s">
        <v>34</v>
      </c>
      <c r="F69" s="390"/>
      <c r="G69" s="197" t="s">
        <v>15</v>
      </c>
      <c r="H69" s="252" t="s">
        <v>56</v>
      </c>
      <c r="I69" s="252" t="s">
        <v>51</v>
      </c>
      <c r="J69" s="252" t="s">
        <v>255</v>
      </c>
      <c r="K69" s="252" t="s">
        <v>52</v>
      </c>
      <c r="L69" s="252" t="s">
        <v>41</v>
      </c>
      <c r="M69" s="252" t="s">
        <v>321</v>
      </c>
      <c r="N69" s="252" t="s">
        <v>46</v>
      </c>
      <c r="O69" s="252"/>
      <c r="P69" s="252"/>
    </row>
    <row r="70" spans="1:16" ht="13.5">
      <c r="A70" s="389"/>
      <c r="B70" s="389"/>
      <c r="C70" s="390"/>
      <c r="D70" s="390"/>
      <c r="E70" s="390"/>
      <c r="F70" s="390"/>
      <c r="G70" s="197" t="s">
        <v>379</v>
      </c>
      <c r="H70" s="242">
        <v>100</v>
      </c>
      <c r="I70" s="242">
        <v>70</v>
      </c>
      <c r="J70" s="242">
        <v>94</v>
      </c>
      <c r="K70" s="242">
        <v>100</v>
      </c>
      <c r="L70" s="242">
        <v>18</v>
      </c>
      <c r="M70" s="242">
        <v>65</v>
      </c>
      <c r="N70" s="242">
        <v>0</v>
      </c>
      <c r="O70" s="242"/>
      <c r="P70" s="242"/>
    </row>
    <row r="71" spans="1:16" ht="13.5">
      <c r="A71" s="389"/>
      <c r="B71" s="389"/>
      <c r="C71" s="390"/>
      <c r="D71" s="390"/>
      <c r="E71" s="390"/>
      <c r="F71" s="390"/>
      <c r="G71" s="197" t="s">
        <v>21</v>
      </c>
      <c r="H71" s="244">
        <v>45748</v>
      </c>
      <c r="I71" s="244">
        <v>45749</v>
      </c>
      <c r="J71" s="244">
        <v>45749</v>
      </c>
      <c r="K71" s="244">
        <v>45749</v>
      </c>
      <c r="L71" s="244">
        <v>45749</v>
      </c>
      <c r="M71" s="244">
        <v>45798</v>
      </c>
      <c r="N71" s="244">
        <v>45911</v>
      </c>
      <c r="O71" s="244"/>
      <c r="P71" s="244"/>
    </row>
    <row r="72" spans="1:16" ht="13.5">
      <c r="A72" s="389"/>
      <c r="B72" s="389"/>
      <c r="C72" s="390"/>
      <c r="D72" s="390"/>
      <c r="E72" s="390"/>
      <c r="F72" s="390"/>
      <c r="G72" s="197" t="s">
        <v>22</v>
      </c>
      <c r="H72" s="244">
        <v>45748</v>
      </c>
      <c r="I72" s="244">
        <v>45889</v>
      </c>
      <c r="J72" s="244">
        <v>45862</v>
      </c>
      <c r="K72" s="244">
        <v>45789</v>
      </c>
      <c r="L72" s="244">
        <v>45915</v>
      </c>
      <c r="M72" s="244">
        <v>45856</v>
      </c>
      <c r="N72" s="244">
        <v>46009</v>
      </c>
      <c r="O72" s="244"/>
      <c r="P72" s="244"/>
    </row>
    <row r="73" spans="1:16" ht="67.5">
      <c r="A73" s="389"/>
      <c r="B73" s="418"/>
      <c r="C73" s="419"/>
      <c r="D73" s="419"/>
      <c r="E73" s="419"/>
      <c r="F73" s="419"/>
      <c r="G73" s="420" t="s">
        <v>380</v>
      </c>
      <c r="H73" s="421"/>
      <c r="I73" s="205" t="s">
        <v>13768</v>
      </c>
      <c r="J73" s="205" t="s">
        <v>9275</v>
      </c>
      <c r="K73" s="244"/>
      <c r="L73" s="210" t="s">
        <v>8152</v>
      </c>
      <c r="M73" s="210" t="s">
        <v>11052</v>
      </c>
      <c r="N73" s="210" t="s">
        <v>7894</v>
      </c>
      <c r="O73" s="244"/>
      <c r="P73" s="244"/>
    </row>
    <row r="74" spans="1:16" ht="13.5">
      <c r="A74" s="422"/>
      <c r="B74" s="422"/>
      <c r="C74" s="423"/>
      <c r="D74" s="423"/>
      <c r="E74" s="423"/>
      <c r="F74" s="423"/>
      <c r="G74" s="424"/>
      <c r="H74" s="425"/>
      <c r="I74" s="426"/>
      <c r="J74" s="426"/>
      <c r="K74" s="425"/>
      <c r="L74" s="427"/>
      <c r="M74" s="427"/>
      <c r="N74" s="427"/>
      <c r="O74" s="425"/>
      <c r="P74" s="425"/>
    </row>
    <row r="75" spans="1:16" ht="13.5">
      <c r="A75" s="422"/>
      <c r="B75" s="422"/>
      <c r="C75" s="423"/>
      <c r="D75" s="423"/>
      <c r="E75" s="423"/>
      <c r="F75" s="423"/>
      <c r="G75" s="424"/>
      <c r="H75" s="425"/>
      <c r="I75" s="426"/>
      <c r="J75" s="426"/>
      <c r="K75" s="425"/>
      <c r="L75" s="427"/>
      <c r="M75" s="427"/>
      <c r="N75" s="427"/>
      <c r="O75" s="425"/>
      <c r="P75" s="425"/>
    </row>
    <row r="76" spans="1:16" ht="13.5">
      <c r="A76" s="422"/>
      <c r="B76" s="422"/>
      <c r="C76" s="423"/>
      <c r="D76" s="423"/>
      <c r="E76" s="423"/>
      <c r="F76" s="423"/>
      <c r="G76" s="424"/>
      <c r="H76" s="425"/>
      <c r="I76" s="426"/>
      <c r="J76" s="426"/>
      <c r="K76" s="425"/>
      <c r="L76" s="427"/>
      <c r="M76" s="427"/>
      <c r="N76" s="427"/>
      <c r="O76" s="425"/>
      <c r="P76" s="425"/>
    </row>
    <row r="77" spans="1:16" ht="13.5">
      <c r="A77" s="422"/>
      <c r="B77" s="422"/>
      <c r="C77" s="423"/>
      <c r="D77" s="423"/>
      <c r="E77" s="423"/>
      <c r="F77" s="423"/>
      <c r="G77" s="424"/>
      <c r="H77" s="425"/>
      <c r="I77" s="426"/>
      <c r="J77" s="426"/>
      <c r="K77" s="425"/>
      <c r="L77" s="427"/>
      <c r="M77" s="427"/>
      <c r="N77" s="427"/>
      <c r="O77" s="425"/>
      <c r="P77" s="425"/>
    </row>
    <row r="78" spans="1:16" ht="13.5">
      <c r="A78" s="422"/>
      <c r="B78" s="422"/>
      <c r="C78" s="423"/>
      <c r="D78" s="423"/>
      <c r="E78" s="423"/>
      <c r="F78" s="423"/>
      <c r="G78" s="424"/>
      <c r="H78" s="425"/>
      <c r="I78" s="426"/>
      <c r="J78" s="426"/>
      <c r="K78" s="425"/>
      <c r="L78" s="427"/>
      <c r="M78" s="427"/>
      <c r="N78" s="427"/>
      <c r="O78" s="425"/>
      <c r="P78" s="425"/>
    </row>
    <row r="79" spans="1:16" ht="13.5">
      <c r="A79" s="422"/>
      <c r="B79" s="422"/>
      <c r="C79" s="423"/>
      <c r="D79" s="423"/>
      <c r="E79" s="423"/>
      <c r="F79" s="423"/>
      <c r="G79" s="424"/>
      <c r="H79" s="425"/>
      <c r="I79" s="425"/>
      <c r="J79" s="425"/>
      <c r="K79" s="426"/>
      <c r="L79" s="425"/>
      <c r="M79" s="425"/>
      <c r="N79" s="425"/>
      <c r="O79" s="425"/>
      <c r="P79" s="425"/>
    </row>
    <row r="80" spans="1:16" ht="13.5">
      <c r="A80" s="422"/>
      <c r="B80" s="422"/>
      <c r="C80" s="423"/>
      <c r="D80" s="423"/>
      <c r="E80" s="423"/>
      <c r="F80" s="423"/>
      <c r="G80" s="424"/>
      <c r="H80" s="425"/>
      <c r="I80" s="425"/>
      <c r="J80" s="425"/>
      <c r="K80" s="426"/>
      <c r="L80" s="425"/>
      <c r="M80" s="425"/>
      <c r="N80" s="425"/>
      <c r="O80" s="425"/>
      <c r="P80" s="425"/>
    </row>
    <row r="81" spans="1:16" ht="16.5">
      <c r="A81" s="235"/>
      <c r="B81" s="235"/>
      <c r="C81" s="337"/>
      <c r="D81" s="337"/>
      <c r="E81" s="337"/>
      <c r="F81" s="337"/>
      <c r="G81" s="235"/>
      <c r="H81" s="387"/>
      <c r="I81" s="387"/>
      <c r="J81" s="387"/>
      <c r="K81" s="387"/>
      <c r="L81" s="387"/>
      <c r="M81" s="387"/>
      <c r="N81" s="387"/>
      <c r="O81" s="387"/>
      <c r="P81" s="387"/>
    </row>
    <row r="82" spans="1:16" ht="16.5">
      <c r="A82" s="347" t="s">
        <v>393</v>
      </c>
      <c r="B82" s="194" t="s">
        <v>2861</v>
      </c>
      <c r="C82" s="240"/>
      <c r="D82" s="240"/>
      <c r="E82" s="240"/>
      <c r="F82" s="240"/>
      <c r="G82" s="196"/>
      <c r="H82" s="393"/>
      <c r="I82" s="393"/>
      <c r="J82" s="393"/>
      <c r="K82" s="393"/>
      <c r="L82" s="393"/>
      <c r="M82" s="393"/>
      <c r="N82" s="393"/>
      <c r="O82" s="393"/>
      <c r="P82" s="393"/>
    </row>
    <row r="83" spans="1:16" ht="13.5">
      <c r="A83" s="236" t="s">
        <v>11</v>
      </c>
      <c r="B83" s="236" t="s">
        <v>30</v>
      </c>
      <c r="C83" s="338" t="s">
        <v>14</v>
      </c>
      <c r="D83" s="338" t="s">
        <v>231</v>
      </c>
      <c r="E83" s="338" t="s">
        <v>222</v>
      </c>
      <c r="F83" s="338" t="s">
        <v>30</v>
      </c>
      <c r="G83" s="236" t="s">
        <v>377</v>
      </c>
      <c r="H83" s="388" t="s">
        <v>378</v>
      </c>
      <c r="I83" s="388"/>
      <c r="J83" s="388"/>
      <c r="K83" s="388"/>
      <c r="L83" s="388"/>
      <c r="M83" s="388"/>
      <c r="N83" s="388"/>
      <c r="O83" s="388"/>
      <c r="P83" s="388"/>
    </row>
    <row r="84" spans="1:16" ht="13.5">
      <c r="A84" s="389" t="s">
        <v>5526</v>
      </c>
      <c r="B84" s="389" t="s">
        <v>6524</v>
      </c>
      <c r="C84" s="390" t="s">
        <v>262</v>
      </c>
      <c r="D84" s="392">
        <v>90</v>
      </c>
      <c r="E84" s="390" t="s">
        <v>34</v>
      </c>
      <c r="F84" s="390"/>
      <c r="G84" s="197" t="s">
        <v>15</v>
      </c>
      <c r="H84" s="252" t="s">
        <v>2715</v>
      </c>
      <c r="I84" s="252" t="s">
        <v>2716</v>
      </c>
      <c r="J84" s="252" t="s">
        <v>2717</v>
      </c>
      <c r="K84" s="252" t="s">
        <v>2728</v>
      </c>
      <c r="L84" s="252" t="s">
        <v>2718</v>
      </c>
      <c r="M84" s="252"/>
      <c r="N84" s="252"/>
      <c r="O84" s="252"/>
      <c r="P84" s="252"/>
    </row>
    <row r="85" spans="1:16" ht="13.5">
      <c r="A85" s="389"/>
      <c r="B85" s="389"/>
      <c r="C85" s="390"/>
      <c r="D85" s="390"/>
      <c r="E85" s="390"/>
      <c r="F85" s="390"/>
      <c r="G85" s="197" t="s">
        <v>379</v>
      </c>
      <c r="H85" s="242">
        <v>100</v>
      </c>
      <c r="I85" s="242">
        <v>100</v>
      </c>
      <c r="J85" s="242">
        <v>100</v>
      </c>
      <c r="K85" s="242">
        <v>26</v>
      </c>
      <c r="L85" s="242">
        <v>100</v>
      </c>
      <c r="M85" s="242"/>
      <c r="N85" s="242"/>
      <c r="O85" s="242"/>
      <c r="P85" s="242"/>
    </row>
    <row r="86" spans="1:16" ht="13.5">
      <c r="A86" s="389"/>
      <c r="B86" s="389"/>
      <c r="C86" s="390"/>
      <c r="D86" s="390"/>
      <c r="E86" s="390"/>
      <c r="F86" s="390"/>
      <c r="G86" s="197" t="s">
        <v>21</v>
      </c>
      <c r="H86" s="244">
        <v>45789</v>
      </c>
      <c r="I86" s="244">
        <v>45790</v>
      </c>
      <c r="J86" s="244">
        <v>45817</v>
      </c>
      <c r="K86" s="244">
        <v>45863</v>
      </c>
      <c r="L86" s="244">
        <v>45870</v>
      </c>
      <c r="M86" s="244"/>
      <c r="N86" s="244"/>
      <c r="O86" s="244"/>
      <c r="P86" s="244"/>
    </row>
    <row r="87" spans="1:16" ht="13.5">
      <c r="A87" s="389"/>
      <c r="B87" s="389"/>
      <c r="C87" s="390"/>
      <c r="D87" s="390"/>
      <c r="E87" s="390"/>
      <c r="F87" s="390"/>
      <c r="G87" s="197" t="s">
        <v>22</v>
      </c>
      <c r="H87" s="244">
        <v>45790</v>
      </c>
      <c r="I87" s="244">
        <v>45814</v>
      </c>
      <c r="J87" s="244">
        <v>45863</v>
      </c>
      <c r="K87" s="244">
        <v>46007</v>
      </c>
      <c r="L87" s="244">
        <v>45880</v>
      </c>
      <c r="M87" s="244"/>
      <c r="N87" s="244"/>
      <c r="O87" s="244"/>
      <c r="P87" s="244"/>
    </row>
    <row r="88" spans="1:16" ht="67.5">
      <c r="A88" s="389"/>
      <c r="B88" s="389"/>
      <c r="C88" s="390"/>
      <c r="D88" s="390"/>
      <c r="E88" s="390"/>
      <c r="F88" s="390"/>
      <c r="G88" s="197" t="s">
        <v>380</v>
      </c>
      <c r="H88" s="244"/>
      <c r="I88" s="244"/>
      <c r="J88" s="244"/>
      <c r="K88" s="205" t="s">
        <v>13009</v>
      </c>
      <c r="L88" s="244"/>
      <c r="M88" s="244"/>
      <c r="N88" s="244"/>
      <c r="O88" s="244"/>
      <c r="P88" s="244"/>
    </row>
    <row r="89" spans="1:16" ht="13.5">
      <c r="A89" s="389" t="s">
        <v>12277</v>
      </c>
      <c r="B89" s="389" t="s">
        <v>12278</v>
      </c>
      <c r="C89" s="390" t="s">
        <v>262</v>
      </c>
      <c r="D89" s="392">
        <v>72</v>
      </c>
      <c r="E89" s="390" t="s">
        <v>34</v>
      </c>
      <c r="F89" s="390"/>
      <c r="G89" s="197" t="s">
        <v>15</v>
      </c>
      <c r="H89" s="252" t="s">
        <v>2715</v>
      </c>
      <c r="I89" s="252" t="s">
        <v>2716</v>
      </c>
      <c r="J89" s="252" t="s">
        <v>2717</v>
      </c>
      <c r="K89" s="252" t="s">
        <v>2728</v>
      </c>
      <c r="L89" s="252" t="s">
        <v>2718</v>
      </c>
      <c r="M89" s="252"/>
      <c r="N89" s="252"/>
      <c r="O89" s="252"/>
      <c r="P89" s="252"/>
    </row>
    <row r="90" spans="1:16" ht="13.5">
      <c r="A90" s="389"/>
      <c r="B90" s="389"/>
      <c r="C90" s="390"/>
      <c r="D90" s="390"/>
      <c r="E90" s="390"/>
      <c r="F90" s="390"/>
      <c r="G90" s="197" t="s">
        <v>379</v>
      </c>
      <c r="H90" s="242">
        <v>100</v>
      </c>
      <c r="I90" s="242">
        <v>100</v>
      </c>
      <c r="J90" s="242">
        <v>72</v>
      </c>
      <c r="K90" s="242">
        <v>20</v>
      </c>
      <c r="L90" s="242">
        <v>90</v>
      </c>
      <c r="M90" s="242"/>
      <c r="N90" s="242"/>
      <c r="O90" s="242"/>
      <c r="P90" s="242"/>
    </row>
    <row r="91" spans="1:16" ht="13.5">
      <c r="A91" s="389"/>
      <c r="B91" s="389"/>
      <c r="C91" s="390"/>
      <c r="D91" s="390"/>
      <c r="E91" s="390"/>
      <c r="F91" s="390"/>
      <c r="G91" s="197" t="s">
        <v>21</v>
      </c>
      <c r="H91" s="244">
        <v>45947</v>
      </c>
      <c r="I91" s="244">
        <v>45951</v>
      </c>
      <c r="J91" s="244">
        <v>45960</v>
      </c>
      <c r="K91" s="244">
        <v>45989</v>
      </c>
      <c r="L91" s="244">
        <v>46020</v>
      </c>
      <c r="M91" s="244"/>
      <c r="N91" s="244"/>
      <c r="O91" s="244"/>
      <c r="P91" s="244"/>
    </row>
    <row r="92" spans="1:16" ht="13.5">
      <c r="A92" s="389"/>
      <c r="B92" s="389"/>
      <c r="C92" s="390"/>
      <c r="D92" s="390"/>
      <c r="E92" s="390"/>
      <c r="F92" s="390"/>
      <c r="G92" s="197" t="s">
        <v>22</v>
      </c>
      <c r="H92" s="244">
        <v>45951</v>
      </c>
      <c r="I92" s="244">
        <v>45960</v>
      </c>
      <c r="J92" s="244">
        <v>46034</v>
      </c>
      <c r="K92" s="244">
        <v>46041</v>
      </c>
      <c r="L92" s="244">
        <v>46034</v>
      </c>
      <c r="M92" s="244"/>
      <c r="N92" s="244"/>
      <c r="O92" s="244"/>
      <c r="P92" s="244"/>
    </row>
    <row r="93" spans="1:16" ht="40.5">
      <c r="A93" s="389"/>
      <c r="B93" s="389"/>
      <c r="C93" s="390"/>
      <c r="D93" s="390"/>
      <c r="E93" s="390"/>
      <c r="F93" s="390"/>
      <c r="G93" s="197" t="s">
        <v>380</v>
      </c>
      <c r="H93" s="244"/>
      <c r="I93" s="244"/>
      <c r="J93" s="205" t="s">
        <v>15705</v>
      </c>
      <c r="K93" s="205" t="s">
        <v>15706</v>
      </c>
      <c r="L93" s="205" t="s">
        <v>15707</v>
      </c>
      <c r="M93" s="244"/>
      <c r="N93" s="244"/>
      <c r="O93" s="244"/>
      <c r="P93" s="244"/>
    </row>
    <row r="94" spans="1:16" ht="13.5">
      <c r="A94" s="389" t="s">
        <v>12281</v>
      </c>
      <c r="B94" s="389" t="s">
        <v>12282</v>
      </c>
      <c r="C94" s="390" t="s">
        <v>421</v>
      </c>
      <c r="D94" s="392">
        <v>85</v>
      </c>
      <c r="E94" s="390" t="s">
        <v>34</v>
      </c>
      <c r="F94" s="390"/>
      <c r="G94" s="197" t="s">
        <v>15</v>
      </c>
      <c r="H94" s="252" t="s">
        <v>12502</v>
      </c>
      <c r="I94" s="252" t="s">
        <v>12503</v>
      </c>
      <c r="J94" s="252" t="s">
        <v>12504</v>
      </c>
      <c r="K94" s="252"/>
      <c r="L94" s="252"/>
      <c r="M94" s="252"/>
      <c r="N94" s="252"/>
      <c r="O94" s="252"/>
      <c r="P94" s="252"/>
    </row>
    <row r="95" spans="1:16" ht="13.5">
      <c r="A95" s="389"/>
      <c r="B95" s="389"/>
      <c r="C95" s="390"/>
      <c r="D95" s="390"/>
      <c r="E95" s="390"/>
      <c r="F95" s="390"/>
      <c r="G95" s="197" t="s">
        <v>379</v>
      </c>
      <c r="H95" s="242">
        <v>100</v>
      </c>
      <c r="I95" s="242">
        <v>0</v>
      </c>
      <c r="J95" s="242">
        <v>0</v>
      </c>
      <c r="K95" s="242"/>
      <c r="L95" s="242"/>
      <c r="M95" s="242"/>
      <c r="N95" s="242"/>
      <c r="O95" s="242"/>
      <c r="P95" s="242"/>
    </row>
    <row r="96" spans="1:16" ht="13.5">
      <c r="A96" s="389"/>
      <c r="B96" s="389"/>
      <c r="C96" s="390"/>
      <c r="D96" s="390"/>
      <c r="E96" s="390"/>
      <c r="F96" s="390"/>
      <c r="G96" s="197" t="s">
        <v>21</v>
      </c>
      <c r="H96" s="244">
        <v>45953</v>
      </c>
      <c r="I96" s="244">
        <v>46035</v>
      </c>
      <c r="J96" s="244">
        <v>46049</v>
      </c>
      <c r="K96" s="244"/>
      <c r="L96" s="244"/>
      <c r="M96" s="244"/>
      <c r="N96" s="244"/>
      <c r="O96" s="244"/>
      <c r="P96" s="244"/>
    </row>
    <row r="97" spans="1:16" ht="13.5">
      <c r="A97" s="389"/>
      <c r="B97" s="389"/>
      <c r="C97" s="390"/>
      <c r="D97" s="390"/>
      <c r="E97" s="390"/>
      <c r="F97" s="390"/>
      <c r="G97" s="197" t="s">
        <v>22</v>
      </c>
      <c r="H97" s="244">
        <v>46034</v>
      </c>
      <c r="I97" s="244">
        <v>46048</v>
      </c>
      <c r="J97" s="244">
        <v>46055</v>
      </c>
      <c r="K97" s="244"/>
      <c r="L97" s="244"/>
      <c r="M97" s="244"/>
      <c r="N97" s="244"/>
      <c r="O97" s="244"/>
      <c r="P97" s="244"/>
    </row>
    <row r="98" spans="1:16" ht="54">
      <c r="A98" s="389"/>
      <c r="B98" s="389"/>
      <c r="C98" s="390"/>
      <c r="D98" s="390"/>
      <c r="E98" s="390"/>
      <c r="F98" s="390"/>
      <c r="G98" s="197" t="s">
        <v>380</v>
      </c>
      <c r="H98" s="244"/>
      <c r="I98" s="205" t="s">
        <v>15708</v>
      </c>
      <c r="J98" s="205" t="s">
        <v>15709</v>
      </c>
      <c r="K98" s="244"/>
      <c r="L98" s="244"/>
      <c r="M98" s="244"/>
      <c r="N98" s="244"/>
      <c r="O98" s="244"/>
      <c r="P98" s="244"/>
    </row>
    <row r="99" spans="1:16" ht="16.5">
      <c r="A99" s="235"/>
      <c r="B99" s="235"/>
      <c r="C99" s="337"/>
      <c r="D99" s="337"/>
      <c r="E99" s="337"/>
      <c r="F99" s="337"/>
      <c r="G99" s="235"/>
      <c r="H99" s="387"/>
      <c r="I99" s="387"/>
      <c r="J99" s="387"/>
      <c r="K99" s="387"/>
      <c r="L99" s="387"/>
      <c r="M99" s="387"/>
      <c r="N99" s="387"/>
      <c r="O99" s="387"/>
      <c r="P99" s="387"/>
    </row>
    <row r="100" spans="1:16" ht="16.5">
      <c r="A100" s="235"/>
      <c r="B100" s="235"/>
      <c r="C100" s="337"/>
      <c r="D100" s="337"/>
      <c r="E100" s="337"/>
      <c r="F100" s="337"/>
      <c r="G100" s="235"/>
      <c r="H100" s="387"/>
      <c r="I100" s="387"/>
      <c r="J100" s="387"/>
      <c r="K100" s="387"/>
      <c r="L100" s="387"/>
      <c r="M100" s="387"/>
      <c r="N100" s="387"/>
      <c r="O100" s="387"/>
      <c r="P100" s="387"/>
    </row>
    <row r="101" spans="1:16" ht="16.5">
      <c r="A101" s="235"/>
      <c r="B101" s="235"/>
      <c r="C101" s="337"/>
      <c r="D101" s="337"/>
      <c r="E101" s="337"/>
      <c r="F101" s="337"/>
      <c r="G101" s="235"/>
      <c r="H101" s="387"/>
      <c r="I101" s="387"/>
      <c r="J101" s="387"/>
      <c r="K101" s="387"/>
      <c r="L101" s="387"/>
      <c r="M101" s="387"/>
      <c r="N101" s="387"/>
      <c r="O101" s="387"/>
      <c r="P101" s="387"/>
    </row>
    <row r="102" spans="1:16" ht="16.5">
      <c r="A102" s="235"/>
      <c r="B102" s="235"/>
      <c r="C102" s="337"/>
      <c r="D102" s="337"/>
      <c r="E102" s="337"/>
      <c r="F102" s="337"/>
      <c r="G102" s="235"/>
      <c r="H102" s="387"/>
      <c r="I102" s="387"/>
      <c r="J102" s="387"/>
      <c r="K102" s="387"/>
      <c r="L102" s="387"/>
      <c r="M102" s="387"/>
      <c r="N102" s="387"/>
      <c r="O102" s="387"/>
      <c r="P102" s="387"/>
    </row>
    <row r="103" spans="1:16" ht="16.5">
      <c r="A103" s="235"/>
      <c r="B103" s="235"/>
      <c r="C103" s="337"/>
      <c r="D103" s="337"/>
      <c r="E103" s="337"/>
      <c r="F103" s="337"/>
      <c r="G103" s="235"/>
      <c r="H103" s="387"/>
      <c r="I103" s="387"/>
      <c r="J103" s="387"/>
      <c r="K103" s="387"/>
      <c r="L103" s="387"/>
      <c r="M103" s="387"/>
      <c r="N103" s="387"/>
      <c r="O103" s="387"/>
      <c r="P103" s="387"/>
    </row>
    <row r="104" spans="1:16" ht="16.5">
      <c r="A104" s="235"/>
      <c r="B104" s="235"/>
      <c r="C104" s="337"/>
      <c r="D104" s="337"/>
      <c r="E104" s="337"/>
      <c r="F104" s="337"/>
      <c r="G104" s="235"/>
      <c r="H104" s="387"/>
      <c r="I104" s="387"/>
      <c r="J104" s="387"/>
      <c r="K104" s="387"/>
      <c r="L104" s="387"/>
      <c r="M104" s="387"/>
      <c r="N104" s="387"/>
      <c r="O104" s="387"/>
      <c r="P104" s="387"/>
    </row>
    <row r="105" spans="1:16" ht="16.5">
      <c r="A105" s="235"/>
      <c r="B105" s="235"/>
      <c r="C105" s="337"/>
      <c r="D105" s="337"/>
      <c r="E105" s="337"/>
      <c r="F105" s="337"/>
      <c r="G105" s="235"/>
      <c r="H105" s="387"/>
      <c r="I105" s="387"/>
      <c r="J105" s="387"/>
      <c r="K105" s="387"/>
      <c r="L105" s="387"/>
      <c r="M105" s="387"/>
      <c r="N105" s="387"/>
      <c r="O105" s="387"/>
      <c r="P105" s="387"/>
    </row>
    <row r="106" spans="1:16" ht="16.5">
      <c r="A106" s="347" t="s">
        <v>393</v>
      </c>
      <c r="B106" s="194" t="s">
        <v>2860</v>
      </c>
      <c r="C106" s="240"/>
      <c r="D106" s="240"/>
      <c r="E106" s="240"/>
      <c r="F106" s="240"/>
      <c r="G106" s="196"/>
      <c r="H106" s="393"/>
      <c r="I106" s="393"/>
      <c r="J106" s="393"/>
      <c r="K106" s="393"/>
      <c r="L106" s="393"/>
      <c r="M106" s="393"/>
      <c r="N106" s="393"/>
      <c r="O106" s="393"/>
      <c r="P106" s="393"/>
    </row>
    <row r="107" spans="1:16" ht="13.5">
      <c r="A107" s="236" t="s">
        <v>11</v>
      </c>
      <c r="B107" s="236" t="s">
        <v>30</v>
      </c>
      <c r="C107" s="338" t="s">
        <v>14</v>
      </c>
      <c r="D107" s="338" t="s">
        <v>231</v>
      </c>
      <c r="E107" s="338" t="s">
        <v>222</v>
      </c>
      <c r="F107" s="338" t="s">
        <v>30</v>
      </c>
      <c r="G107" s="236" t="s">
        <v>377</v>
      </c>
      <c r="H107" s="388" t="s">
        <v>378</v>
      </c>
      <c r="I107" s="388"/>
      <c r="J107" s="388"/>
      <c r="K107" s="388"/>
      <c r="L107" s="388"/>
      <c r="M107" s="388"/>
      <c r="N107" s="388"/>
      <c r="O107" s="388"/>
      <c r="P107" s="388"/>
    </row>
    <row r="108" spans="1:16" ht="13.5">
      <c r="A108" s="389" t="s">
        <v>8347</v>
      </c>
      <c r="B108" s="389" t="s">
        <v>8348</v>
      </c>
      <c r="C108" s="390" t="s">
        <v>3685</v>
      </c>
      <c r="D108" s="392">
        <v>92</v>
      </c>
      <c r="E108" s="390" t="s">
        <v>34</v>
      </c>
      <c r="F108" s="390"/>
      <c r="G108" s="197" t="s">
        <v>15</v>
      </c>
      <c r="H108" s="252" t="s">
        <v>8702</v>
      </c>
      <c r="I108" s="252" t="s">
        <v>8703</v>
      </c>
      <c r="J108" s="252" t="s">
        <v>8704</v>
      </c>
      <c r="K108" s="252"/>
      <c r="L108" s="252"/>
      <c r="M108" s="252"/>
      <c r="N108" s="252"/>
      <c r="O108" s="252"/>
      <c r="P108" s="252"/>
    </row>
    <row r="109" spans="1:16" ht="13.5">
      <c r="A109" s="389"/>
      <c r="B109" s="389"/>
      <c r="C109" s="390"/>
      <c r="D109" s="390"/>
      <c r="E109" s="390"/>
      <c r="F109" s="390"/>
      <c r="G109" s="197" t="s">
        <v>379</v>
      </c>
      <c r="H109" s="242">
        <v>100</v>
      </c>
      <c r="I109" s="242">
        <v>94</v>
      </c>
      <c r="J109" s="242">
        <v>0</v>
      </c>
      <c r="K109" s="242"/>
      <c r="L109" s="242"/>
      <c r="M109" s="242"/>
      <c r="N109" s="242"/>
      <c r="O109" s="242"/>
      <c r="P109" s="242"/>
    </row>
    <row r="110" spans="1:16" ht="13.5">
      <c r="A110" s="389"/>
      <c r="B110" s="389"/>
      <c r="C110" s="390"/>
      <c r="D110" s="390"/>
      <c r="E110" s="390"/>
      <c r="F110" s="390"/>
      <c r="G110" s="197" t="s">
        <v>21</v>
      </c>
      <c r="H110" s="244">
        <v>45817</v>
      </c>
      <c r="I110" s="244">
        <v>45824</v>
      </c>
      <c r="J110" s="244">
        <v>45883</v>
      </c>
      <c r="K110" s="244"/>
      <c r="L110" s="244"/>
      <c r="M110" s="244"/>
      <c r="N110" s="244"/>
      <c r="O110" s="244"/>
      <c r="P110" s="244"/>
    </row>
    <row r="111" spans="1:16" ht="13.5">
      <c r="A111" s="389"/>
      <c r="B111" s="389"/>
      <c r="C111" s="390"/>
      <c r="D111" s="390"/>
      <c r="E111" s="390"/>
      <c r="F111" s="390"/>
      <c r="G111" s="197" t="s">
        <v>22</v>
      </c>
      <c r="H111" s="244">
        <v>45877</v>
      </c>
      <c r="I111" s="244">
        <v>45882</v>
      </c>
      <c r="J111" s="244">
        <v>45884</v>
      </c>
      <c r="K111" s="244"/>
      <c r="L111" s="244"/>
      <c r="M111" s="244"/>
      <c r="N111" s="244"/>
      <c r="O111" s="244"/>
      <c r="P111" s="244"/>
    </row>
    <row r="112" spans="1:16" ht="27">
      <c r="A112" s="389"/>
      <c r="B112" s="389"/>
      <c r="C112" s="390"/>
      <c r="D112" s="390"/>
      <c r="E112" s="390"/>
      <c r="F112" s="390"/>
      <c r="G112" s="197" t="s">
        <v>380</v>
      </c>
      <c r="H112" s="244"/>
      <c r="I112" s="205" t="s">
        <v>15710</v>
      </c>
      <c r="J112" s="205" t="s">
        <v>9793</v>
      </c>
      <c r="K112" s="244"/>
      <c r="L112" s="244"/>
      <c r="M112" s="244"/>
      <c r="N112" s="244"/>
      <c r="O112" s="244"/>
      <c r="P112" s="244"/>
    </row>
    <row r="113" spans="1:16" ht="13.5">
      <c r="A113" s="389" t="s">
        <v>13407</v>
      </c>
      <c r="B113" s="389" t="s">
        <v>13400</v>
      </c>
      <c r="C113" s="390" t="s">
        <v>3685</v>
      </c>
      <c r="D113" s="392">
        <v>1</v>
      </c>
      <c r="E113" s="390" t="s">
        <v>34</v>
      </c>
      <c r="F113" s="390"/>
      <c r="G113" s="197" t="s">
        <v>15</v>
      </c>
      <c r="H113" s="252" t="s">
        <v>56</v>
      </c>
      <c r="I113" s="252" t="s">
        <v>51</v>
      </c>
      <c r="J113" s="252" t="s">
        <v>52</v>
      </c>
      <c r="K113" s="252" t="s">
        <v>255</v>
      </c>
      <c r="L113" s="252" t="s">
        <v>13770</v>
      </c>
      <c r="M113" s="252" t="s">
        <v>321</v>
      </c>
      <c r="N113" s="252" t="s">
        <v>41</v>
      </c>
      <c r="O113" s="252" t="s">
        <v>89</v>
      </c>
      <c r="P113" s="252"/>
    </row>
    <row r="114" spans="1:16" ht="13.5">
      <c r="A114" s="389"/>
      <c r="B114" s="389"/>
      <c r="C114" s="390"/>
      <c r="D114" s="390"/>
      <c r="E114" s="390"/>
      <c r="F114" s="390"/>
      <c r="G114" s="197" t="s">
        <v>379</v>
      </c>
      <c r="H114" s="242">
        <v>0</v>
      </c>
      <c r="I114" s="242">
        <v>2</v>
      </c>
      <c r="J114" s="242">
        <v>0</v>
      </c>
      <c r="K114" s="242">
        <v>15</v>
      </c>
      <c r="L114" s="242">
        <v>0</v>
      </c>
      <c r="M114" s="242">
        <v>0</v>
      </c>
      <c r="N114" s="242">
        <v>0</v>
      </c>
      <c r="O114" s="242">
        <v>0</v>
      </c>
      <c r="P114" s="242"/>
    </row>
    <row r="115" spans="1:16" ht="13.5">
      <c r="A115" s="389"/>
      <c r="B115" s="389"/>
      <c r="C115" s="390"/>
      <c r="D115" s="390"/>
      <c r="E115" s="390"/>
      <c r="F115" s="390"/>
      <c r="G115" s="197" t="s">
        <v>21</v>
      </c>
      <c r="H115" s="244">
        <v>46002</v>
      </c>
      <c r="I115" s="244">
        <v>46006</v>
      </c>
      <c r="J115" s="244">
        <v>46006</v>
      </c>
      <c r="K115" s="244">
        <v>46013</v>
      </c>
      <c r="L115" s="244">
        <v>46013</v>
      </c>
      <c r="M115" s="244">
        <v>46024</v>
      </c>
      <c r="N115" s="244">
        <v>46127</v>
      </c>
      <c r="O115" s="244">
        <v>46149</v>
      </c>
      <c r="P115" s="244"/>
    </row>
    <row r="116" spans="1:16" ht="13.5">
      <c r="A116" s="389"/>
      <c r="B116" s="389"/>
      <c r="C116" s="390"/>
      <c r="D116" s="390"/>
      <c r="E116" s="390"/>
      <c r="F116" s="390"/>
      <c r="G116" s="197" t="s">
        <v>22</v>
      </c>
      <c r="H116" s="244">
        <v>46045</v>
      </c>
      <c r="I116" s="244">
        <v>46126</v>
      </c>
      <c r="J116" s="244">
        <v>46092</v>
      </c>
      <c r="K116" s="244">
        <v>46063</v>
      </c>
      <c r="L116" s="244">
        <v>46092</v>
      </c>
      <c r="M116" s="244">
        <v>46056</v>
      </c>
      <c r="N116" s="244">
        <v>46210</v>
      </c>
      <c r="O116" s="244">
        <v>46247</v>
      </c>
      <c r="P116" s="244"/>
    </row>
    <row r="117" spans="1:16" ht="67.5">
      <c r="A117" s="389"/>
      <c r="B117" s="389"/>
      <c r="C117" s="390"/>
      <c r="D117" s="390"/>
      <c r="E117" s="390"/>
      <c r="F117" s="390"/>
      <c r="G117" s="197" t="s">
        <v>380</v>
      </c>
      <c r="H117" s="205" t="s">
        <v>13771</v>
      </c>
      <c r="I117" s="205" t="s">
        <v>13772</v>
      </c>
      <c r="J117" s="205" t="s">
        <v>13773</v>
      </c>
      <c r="K117" s="205" t="s">
        <v>15711</v>
      </c>
      <c r="L117" s="205" t="s">
        <v>13774</v>
      </c>
      <c r="M117" s="205" t="s">
        <v>13775</v>
      </c>
      <c r="N117" s="205" t="s">
        <v>13776</v>
      </c>
      <c r="O117" s="205" t="s">
        <v>13777</v>
      </c>
      <c r="P117" s="244"/>
    </row>
    <row r="118" spans="1:16" ht="13.5">
      <c r="A118" s="389" t="s">
        <v>11929</v>
      </c>
      <c r="B118" s="389" t="s">
        <v>11930</v>
      </c>
      <c r="C118" s="390" t="s">
        <v>50</v>
      </c>
      <c r="D118" s="392">
        <v>1</v>
      </c>
      <c r="E118" s="390" t="s">
        <v>34</v>
      </c>
      <c r="F118" s="390"/>
      <c r="G118" s="197" t="s">
        <v>15</v>
      </c>
      <c r="H118" s="241" t="s">
        <v>56</v>
      </c>
      <c r="I118" s="241" t="s">
        <v>51</v>
      </c>
      <c r="J118" s="241" t="s">
        <v>14983</v>
      </c>
      <c r="K118" s="241" t="s">
        <v>52</v>
      </c>
      <c r="L118" s="241" t="s">
        <v>255</v>
      </c>
      <c r="M118" s="241" t="s">
        <v>321</v>
      </c>
      <c r="N118" s="241" t="s">
        <v>41</v>
      </c>
      <c r="O118" s="241" t="s">
        <v>89</v>
      </c>
      <c r="P118" s="241"/>
    </row>
    <row r="119" spans="1:16" ht="13.5">
      <c r="A119" s="389"/>
      <c r="B119" s="389"/>
      <c r="C119" s="390"/>
      <c r="D119" s="390"/>
      <c r="E119" s="390"/>
      <c r="F119" s="390"/>
      <c r="G119" s="197" t="s">
        <v>379</v>
      </c>
      <c r="H119" s="243">
        <v>0</v>
      </c>
      <c r="I119" s="243">
        <v>3</v>
      </c>
      <c r="J119" s="243">
        <v>0</v>
      </c>
      <c r="K119" s="243">
        <v>0</v>
      </c>
      <c r="L119" s="243">
        <v>23</v>
      </c>
      <c r="M119" s="243">
        <v>0</v>
      </c>
      <c r="N119" s="243">
        <v>0</v>
      </c>
      <c r="O119" s="243">
        <v>0</v>
      </c>
      <c r="P119" s="243"/>
    </row>
    <row r="120" spans="1:16" ht="13.5">
      <c r="A120" s="389"/>
      <c r="B120" s="389"/>
      <c r="C120" s="390"/>
      <c r="D120" s="390"/>
      <c r="E120" s="390"/>
      <c r="F120" s="390"/>
      <c r="G120" s="197" t="s">
        <v>21</v>
      </c>
      <c r="H120" s="245">
        <v>45986</v>
      </c>
      <c r="I120" s="245">
        <v>45987</v>
      </c>
      <c r="J120" s="245">
        <v>45999</v>
      </c>
      <c r="K120" s="245">
        <v>46013</v>
      </c>
      <c r="L120" s="245">
        <v>46036</v>
      </c>
      <c r="M120" s="245">
        <v>46036</v>
      </c>
      <c r="N120" s="245">
        <v>46079</v>
      </c>
      <c r="O120" s="245">
        <v>46105</v>
      </c>
      <c r="P120" s="245"/>
    </row>
    <row r="121" spans="1:16" ht="13.5">
      <c r="A121" s="389"/>
      <c r="B121" s="389"/>
      <c r="C121" s="390"/>
      <c r="D121" s="390"/>
      <c r="E121" s="390"/>
      <c r="F121" s="390"/>
      <c r="G121" s="197" t="s">
        <v>22</v>
      </c>
      <c r="H121" s="245">
        <v>46021</v>
      </c>
      <c r="I121" s="245">
        <v>46112</v>
      </c>
      <c r="J121" s="245">
        <v>46036</v>
      </c>
      <c r="K121" s="245">
        <v>46112</v>
      </c>
      <c r="L121" s="245">
        <v>46066</v>
      </c>
      <c r="M121" s="245">
        <v>46066</v>
      </c>
      <c r="N121" s="245">
        <v>46163</v>
      </c>
      <c r="O121" s="245">
        <v>46198</v>
      </c>
      <c r="P121" s="245"/>
    </row>
    <row r="122" spans="1:16" ht="67.5">
      <c r="A122" s="389"/>
      <c r="B122" s="389"/>
      <c r="C122" s="390"/>
      <c r="D122" s="390"/>
      <c r="E122" s="390"/>
      <c r="F122" s="390"/>
      <c r="G122" s="197" t="s">
        <v>380</v>
      </c>
      <c r="H122" s="205" t="s">
        <v>14984</v>
      </c>
      <c r="I122" s="205" t="s">
        <v>14985</v>
      </c>
      <c r="J122" s="205" t="s">
        <v>14986</v>
      </c>
      <c r="K122" s="205" t="s">
        <v>14987</v>
      </c>
      <c r="L122" s="205" t="s">
        <v>14988</v>
      </c>
      <c r="M122" s="205" t="s">
        <v>15964</v>
      </c>
      <c r="N122" s="205" t="s">
        <v>14989</v>
      </c>
      <c r="O122" s="205" t="s">
        <v>14990</v>
      </c>
      <c r="P122" s="244"/>
    </row>
    <row r="123" spans="1:16" ht="13.5">
      <c r="A123" s="389" t="s">
        <v>2053</v>
      </c>
      <c r="B123" s="389" t="s">
        <v>9089</v>
      </c>
      <c r="C123" s="390" t="s">
        <v>562</v>
      </c>
      <c r="D123" s="392">
        <v>87</v>
      </c>
      <c r="E123" s="390" t="s">
        <v>34</v>
      </c>
      <c r="F123" s="390"/>
      <c r="G123" s="197" t="s">
        <v>15</v>
      </c>
      <c r="H123" s="252" t="s">
        <v>56</v>
      </c>
      <c r="I123" s="252" t="s">
        <v>2234</v>
      </c>
      <c r="J123" s="252" t="s">
        <v>41</v>
      </c>
      <c r="K123" s="252" t="s">
        <v>46</v>
      </c>
      <c r="L123" s="252"/>
      <c r="M123" s="252"/>
      <c r="N123" s="252"/>
      <c r="O123" s="252"/>
      <c r="P123" s="252"/>
    </row>
    <row r="124" spans="1:16" ht="13.5">
      <c r="A124" s="389"/>
      <c r="B124" s="389"/>
      <c r="C124" s="390"/>
      <c r="D124" s="390"/>
      <c r="E124" s="390"/>
      <c r="F124" s="390"/>
      <c r="G124" s="197" t="s">
        <v>379</v>
      </c>
      <c r="H124" s="242">
        <v>100</v>
      </c>
      <c r="I124" s="242">
        <v>100</v>
      </c>
      <c r="J124" s="242">
        <v>0</v>
      </c>
      <c r="K124" s="242">
        <v>46</v>
      </c>
      <c r="L124" s="242"/>
      <c r="M124" s="242"/>
      <c r="N124" s="242"/>
      <c r="O124" s="242"/>
      <c r="P124" s="242"/>
    </row>
    <row r="125" spans="1:16" ht="13.5">
      <c r="A125" s="389"/>
      <c r="B125" s="389"/>
      <c r="C125" s="390"/>
      <c r="D125" s="390"/>
      <c r="E125" s="390"/>
      <c r="F125" s="390"/>
      <c r="G125" s="197" t="s">
        <v>21</v>
      </c>
      <c r="H125" s="244">
        <v>45530</v>
      </c>
      <c r="I125" s="244">
        <v>45530</v>
      </c>
      <c r="J125" s="244">
        <v>45826</v>
      </c>
      <c r="K125" s="244">
        <v>45833</v>
      </c>
      <c r="L125" s="244"/>
      <c r="M125" s="244"/>
      <c r="N125" s="244"/>
      <c r="O125" s="244"/>
      <c r="P125" s="244"/>
    </row>
    <row r="126" spans="1:16" ht="13.5">
      <c r="A126" s="389"/>
      <c r="B126" s="389"/>
      <c r="C126" s="390"/>
      <c r="D126" s="390"/>
      <c r="E126" s="390"/>
      <c r="F126" s="390"/>
      <c r="G126" s="197" t="s">
        <v>22</v>
      </c>
      <c r="H126" s="244">
        <v>45541</v>
      </c>
      <c r="I126" s="244">
        <v>45826</v>
      </c>
      <c r="J126" s="244">
        <v>45832</v>
      </c>
      <c r="K126" s="244">
        <v>45897</v>
      </c>
      <c r="L126" s="244"/>
      <c r="M126" s="244"/>
      <c r="N126" s="244"/>
      <c r="O126" s="244"/>
      <c r="P126" s="244"/>
    </row>
    <row r="127" spans="1:16" ht="67.5">
      <c r="A127" s="389"/>
      <c r="B127" s="389"/>
      <c r="C127" s="390"/>
      <c r="D127" s="390"/>
      <c r="E127" s="390"/>
      <c r="F127" s="390"/>
      <c r="G127" s="197" t="s">
        <v>380</v>
      </c>
      <c r="H127" s="244"/>
      <c r="I127" s="244"/>
      <c r="J127" s="205" t="s">
        <v>9476</v>
      </c>
      <c r="K127" s="205" t="s">
        <v>9477</v>
      </c>
      <c r="L127" s="244"/>
      <c r="M127" s="244"/>
      <c r="N127" s="244"/>
      <c r="O127" s="244"/>
      <c r="P127" s="244"/>
    </row>
    <row r="128" spans="1:16" ht="16.5">
      <c r="A128" s="235"/>
      <c r="B128" s="235"/>
      <c r="C128" s="337"/>
      <c r="D128" s="337"/>
      <c r="E128" s="337"/>
      <c r="F128" s="337"/>
      <c r="G128" s="235"/>
      <c r="H128" s="387"/>
      <c r="I128" s="387"/>
      <c r="J128" s="387"/>
      <c r="K128" s="387"/>
      <c r="L128" s="387"/>
      <c r="M128" s="387"/>
      <c r="N128" s="387"/>
      <c r="O128" s="387"/>
      <c r="P128" s="387"/>
    </row>
    <row r="129" spans="1:16" ht="16.5">
      <c r="A129" s="235"/>
      <c r="B129" s="235"/>
      <c r="C129" s="337"/>
      <c r="D129" s="337"/>
      <c r="E129" s="337"/>
      <c r="F129" s="337"/>
      <c r="G129" s="235"/>
      <c r="H129" s="387"/>
      <c r="I129" s="387"/>
      <c r="J129" s="387"/>
      <c r="K129" s="387"/>
      <c r="L129" s="387"/>
      <c r="M129" s="387"/>
      <c r="N129" s="387"/>
      <c r="O129" s="387"/>
      <c r="P129" s="387"/>
    </row>
    <row r="130" spans="1:16" ht="16.5">
      <c r="A130" s="235"/>
      <c r="B130" s="235"/>
      <c r="C130" s="337"/>
      <c r="D130" s="337"/>
      <c r="E130" s="337"/>
      <c r="F130" s="337"/>
      <c r="G130" s="235"/>
      <c r="H130" s="387"/>
      <c r="I130" s="387"/>
      <c r="J130" s="387"/>
      <c r="K130" s="387"/>
      <c r="L130" s="387"/>
      <c r="M130" s="387"/>
      <c r="N130" s="387"/>
      <c r="O130" s="387"/>
      <c r="P130" s="387"/>
    </row>
    <row r="131" spans="1:16" ht="16.5">
      <c r="A131" s="235"/>
      <c r="B131" s="235"/>
      <c r="C131" s="337"/>
      <c r="D131" s="337"/>
      <c r="E131" s="337"/>
      <c r="F131" s="337"/>
      <c r="G131" s="235"/>
      <c r="H131" s="387"/>
      <c r="I131" s="387"/>
      <c r="J131" s="387"/>
      <c r="K131" s="387"/>
      <c r="L131" s="387"/>
      <c r="M131" s="387"/>
      <c r="N131" s="387"/>
      <c r="O131" s="387"/>
      <c r="P131" s="387"/>
    </row>
    <row r="132" spans="1:16" ht="16.5">
      <c r="A132" s="235"/>
      <c r="B132" s="235"/>
      <c r="C132" s="337"/>
      <c r="D132" s="337"/>
      <c r="E132" s="337"/>
      <c r="F132" s="337"/>
      <c r="G132" s="235"/>
      <c r="H132" s="387"/>
      <c r="I132" s="387"/>
      <c r="J132" s="387"/>
      <c r="K132" s="387"/>
      <c r="L132" s="387"/>
      <c r="M132" s="387"/>
      <c r="N132" s="387"/>
      <c r="O132" s="387"/>
      <c r="P132" s="387"/>
    </row>
    <row r="133" spans="1:16" ht="16.5">
      <c r="A133" s="235"/>
      <c r="B133" s="235"/>
      <c r="C133" s="337"/>
      <c r="D133" s="337"/>
      <c r="E133" s="337"/>
      <c r="F133" s="337"/>
      <c r="G133" s="235"/>
      <c r="H133" s="387"/>
      <c r="I133" s="387"/>
      <c r="J133" s="387"/>
      <c r="K133" s="387"/>
      <c r="L133" s="387"/>
      <c r="M133" s="387"/>
      <c r="N133" s="387"/>
      <c r="O133" s="387"/>
      <c r="P133" s="387"/>
    </row>
    <row r="134" spans="1:16" ht="16.5">
      <c r="A134" s="235"/>
      <c r="B134" s="235"/>
      <c r="C134" s="337"/>
      <c r="D134" s="337"/>
      <c r="E134" s="337"/>
      <c r="F134" s="337"/>
      <c r="G134" s="235"/>
      <c r="H134" s="387"/>
      <c r="I134" s="387"/>
      <c r="J134" s="387"/>
      <c r="K134" s="387"/>
      <c r="L134" s="387"/>
      <c r="M134" s="387"/>
      <c r="N134" s="387"/>
      <c r="O134" s="387"/>
      <c r="P134" s="387"/>
    </row>
    <row r="135" spans="1:16" ht="16.5">
      <c r="A135" s="347" t="s">
        <v>393</v>
      </c>
      <c r="B135" s="194" t="s">
        <v>2170</v>
      </c>
      <c r="C135" s="240"/>
      <c r="D135" s="240"/>
      <c r="E135" s="240"/>
      <c r="F135" s="240"/>
      <c r="G135" s="196"/>
      <c r="H135" s="393"/>
      <c r="I135" s="393"/>
      <c r="J135" s="393"/>
      <c r="K135" s="393"/>
      <c r="L135" s="393"/>
      <c r="M135" s="393"/>
      <c r="N135" s="393"/>
      <c r="O135" s="393"/>
      <c r="P135" s="393"/>
    </row>
    <row r="136" spans="1:16" ht="13.5">
      <c r="A136" s="236" t="s">
        <v>11</v>
      </c>
      <c r="B136" s="236" t="s">
        <v>30</v>
      </c>
      <c r="C136" s="338" t="s">
        <v>14</v>
      </c>
      <c r="D136" s="338" t="s">
        <v>231</v>
      </c>
      <c r="E136" s="338" t="s">
        <v>222</v>
      </c>
      <c r="F136" s="338" t="s">
        <v>30</v>
      </c>
      <c r="G136" s="236" t="s">
        <v>377</v>
      </c>
      <c r="H136" s="388" t="s">
        <v>378</v>
      </c>
      <c r="I136" s="388"/>
      <c r="J136" s="388"/>
      <c r="K136" s="388"/>
      <c r="L136" s="388"/>
      <c r="M136" s="388"/>
      <c r="N136" s="388"/>
      <c r="O136" s="388"/>
      <c r="P136" s="388"/>
    </row>
    <row r="137" spans="1:16" ht="13.5">
      <c r="A137" s="389" t="s">
        <v>10189</v>
      </c>
      <c r="B137" s="389" t="s">
        <v>10190</v>
      </c>
      <c r="C137" s="390" t="s">
        <v>2026</v>
      </c>
      <c r="D137" s="392">
        <v>18</v>
      </c>
      <c r="E137" s="390" t="s">
        <v>34</v>
      </c>
      <c r="F137" s="390"/>
      <c r="G137" s="197" t="s">
        <v>15</v>
      </c>
      <c r="H137" s="252" t="s">
        <v>13798</v>
      </c>
      <c r="I137" s="252" t="s">
        <v>2688</v>
      </c>
      <c r="J137" s="252" t="s">
        <v>13799</v>
      </c>
      <c r="K137" s="252" t="s">
        <v>390</v>
      </c>
      <c r="L137" s="252" t="s">
        <v>256</v>
      </c>
      <c r="M137" s="252" t="s">
        <v>2721</v>
      </c>
      <c r="N137" s="252" t="s">
        <v>2723</v>
      </c>
      <c r="O137" s="252"/>
      <c r="P137" s="252"/>
    </row>
    <row r="138" spans="1:16" ht="13.5">
      <c r="A138" s="389"/>
      <c r="B138" s="389"/>
      <c r="C138" s="390"/>
      <c r="D138" s="390"/>
      <c r="E138" s="390"/>
      <c r="F138" s="390"/>
      <c r="G138" s="197" t="s">
        <v>379</v>
      </c>
      <c r="H138" s="242">
        <v>100</v>
      </c>
      <c r="I138" s="242">
        <v>100</v>
      </c>
      <c r="J138" s="242">
        <v>72</v>
      </c>
      <c r="K138" s="242">
        <v>0</v>
      </c>
      <c r="L138" s="242">
        <v>0</v>
      </c>
      <c r="M138" s="242">
        <v>0</v>
      </c>
      <c r="N138" s="242">
        <v>0</v>
      </c>
      <c r="O138" s="242"/>
      <c r="P138" s="242"/>
    </row>
    <row r="139" spans="1:16" ht="13.5">
      <c r="A139" s="389"/>
      <c r="B139" s="389"/>
      <c r="C139" s="390"/>
      <c r="D139" s="390"/>
      <c r="E139" s="390"/>
      <c r="F139" s="390"/>
      <c r="G139" s="197" t="s">
        <v>21</v>
      </c>
      <c r="H139" s="244">
        <v>45873</v>
      </c>
      <c r="I139" s="244">
        <v>45911</v>
      </c>
      <c r="J139" s="244">
        <v>45932</v>
      </c>
      <c r="K139" s="244">
        <v>46002</v>
      </c>
      <c r="L139" s="244">
        <v>46059</v>
      </c>
      <c r="M139" s="244">
        <v>46111</v>
      </c>
      <c r="N139" s="244">
        <v>46133</v>
      </c>
      <c r="O139" s="244"/>
      <c r="P139" s="244"/>
    </row>
    <row r="140" spans="1:16" ht="13.5">
      <c r="A140" s="389"/>
      <c r="B140" s="389"/>
      <c r="C140" s="390"/>
      <c r="D140" s="390"/>
      <c r="E140" s="390"/>
      <c r="F140" s="390"/>
      <c r="G140" s="197" t="s">
        <v>22</v>
      </c>
      <c r="H140" s="244">
        <v>45910</v>
      </c>
      <c r="I140" s="244">
        <v>45931</v>
      </c>
      <c r="J140" s="244">
        <v>46001</v>
      </c>
      <c r="K140" s="244">
        <v>46058</v>
      </c>
      <c r="L140" s="244">
        <v>46108</v>
      </c>
      <c r="M140" s="244">
        <v>46132</v>
      </c>
      <c r="N140" s="244">
        <v>46148</v>
      </c>
      <c r="O140" s="244"/>
      <c r="P140" s="244"/>
    </row>
    <row r="141" spans="1:16" ht="54">
      <c r="A141" s="389"/>
      <c r="B141" s="389"/>
      <c r="C141" s="390"/>
      <c r="D141" s="390"/>
      <c r="E141" s="390"/>
      <c r="F141" s="390"/>
      <c r="G141" s="197" t="s">
        <v>380</v>
      </c>
      <c r="H141" s="244"/>
      <c r="I141" s="244"/>
      <c r="J141" s="205" t="s">
        <v>14991</v>
      </c>
      <c r="K141" s="205" t="s">
        <v>14992</v>
      </c>
      <c r="L141" s="205" t="s">
        <v>14993</v>
      </c>
      <c r="M141" s="205" t="s">
        <v>14994</v>
      </c>
      <c r="N141" s="205" t="s">
        <v>14995</v>
      </c>
      <c r="O141" s="244"/>
      <c r="P141" s="244"/>
    </row>
    <row r="142" spans="1:16" ht="13.5">
      <c r="A142" s="389" t="s">
        <v>10191</v>
      </c>
      <c r="B142" s="389" t="s">
        <v>10192</v>
      </c>
      <c r="C142" s="390" t="s">
        <v>2026</v>
      </c>
      <c r="D142" s="392">
        <v>87</v>
      </c>
      <c r="E142" s="390" t="s">
        <v>34</v>
      </c>
      <c r="F142" s="390"/>
      <c r="G142" s="197" t="s">
        <v>15</v>
      </c>
      <c r="H142" s="252" t="s">
        <v>13798</v>
      </c>
      <c r="I142" s="252" t="s">
        <v>2688</v>
      </c>
      <c r="J142" s="252" t="s">
        <v>13799</v>
      </c>
      <c r="K142" s="252" t="s">
        <v>390</v>
      </c>
      <c r="L142" s="252" t="s">
        <v>256</v>
      </c>
      <c r="M142" s="252" t="s">
        <v>2721</v>
      </c>
      <c r="N142" s="252" t="s">
        <v>2723</v>
      </c>
      <c r="O142" s="252"/>
      <c r="P142" s="252"/>
    </row>
    <row r="143" spans="1:16" ht="13.5">
      <c r="A143" s="389"/>
      <c r="B143" s="389"/>
      <c r="C143" s="390"/>
      <c r="D143" s="390"/>
      <c r="E143" s="390"/>
      <c r="F143" s="390"/>
      <c r="G143" s="197" t="s">
        <v>379</v>
      </c>
      <c r="H143" s="242">
        <v>100</v>
      </c>
      <c r="I143" s="242">
        <v>100</v>
      </c>
      <c r="J143" s="242">
        <v>100</v>
      </c>
      <c r="K143" s="242">
        <v>92</v>
      </c>
      <c r="L143" s="242">
        <v>100</v>
      </c>
      <c r="M143" s="242">
        <v>0</v>
      </c>
      <c r="N143" s="242">
        <v>0</v>
      </c>
      <c r="O143" s="242"/>
      <c r="P143" s="242"/>
    </row>
    <row r="144" spans="1:16" ht="13.5">
      <c r="A144" s="389"/>
      <c r="B144" s="389"/>
      <c r="C144" s="390"/>
      <c r="D144" s="390"/>
      <c r="E144" s="390"/>
      <c r="F144" s="390"/>
      <c r="G144" s="197" t="s">
        <v>21</v>
      </c>
      <c r="H144" s="244">
        <v>45873</v>
      </c>
      <c r="I144" s="244">
        <v>45873</v>
      </c>
      <c r="J144" s="244">
        <v>45902</v>
      </c>
      <c r="K144" s="244">
        <v>45947</v>
      </c>
      <c r="L144" s="244">
        <v>45992</v>
      </c>
      <c r="M144" s="244">
        <v>46036</v>
      </c>
      <c r="N144" s="244">
        <v>46056</v>
      </c>
      <c r="O144" s="244"/>
      <c r="P144" s="244"/>
    </row>
    <row r="145" spans="1:16" ht="13.5">
      <c r="A145" s="389"/>
      <c r="B145" s="389"/>
      <c r="C145" s="390"/>
      <c r="D145" s="390"/>
      <c r="E145" s="390"/>
      <c r="F145" s="390"/>
      <c r="G145" s="197" t="s">
        <v>22</v>
      </c>
      <c r="H145" s="244">
        <v>45890</v>
      </c>
      <c r="I145" s="244">
        <v>45901</v>
      </c>
      <c r="J145" s="244">
        <v>45946</v>
      </c>
      <c r="K145" s="244">
        <v>45989</v>
      </c>
      <c r="L145" s="244">
        <v>46035</v>
      </c>
      <c r="M145" s="244">
        <v>46055</v>
      </c>
      <c r="N145" s="244">
        <v>46077</v>
      </c>
      <c r="O145" s="244"/>
      <c r="P145" s="244"/>
    </row>
    <row r="146" spans="1:16" ht="40.5">
      <c r="A146" s="389"/>
      <c r="B146" s="389"/>
      <c r="C146" s="390"/>
      <c r="D146" s="390"/>
      <c r="E146" s="390"/>
      <c r="F146" s="390"/>
      <c r="G146" s="197" t="s">
        <v>380</v>
      </c>
      <c r="H146" s="244"/>
      <c r="I146" s="244"/>
      <c r="J146" s="244"/>
      <c r="K146" s="205" t="s">
        <v>14996</v>
      </c>
      <c r="L146" s="244"/>
      <c r="M146" s="210" t="s">
        <v>14997</v>
      </c>
      <c r="N146" s="210" t="s">
        <v>14998</v>
      </c>
      <c r="O146" s="244"/>
      <c r="P146" s="244"/>
    </row>
    <row r="147" spans="1:16" ht="13.5">
      <c r="A147" s="389" t="s">
        <v>10187</v>
      </c>
      <c r="B147" s="389" t="s">
        <v>10188</v>
      </c>
      <c r="C147" s="390" t="s">
        <v>2173</v>
      </c>
      <c r="D147" s="392">
        <v>33</v>
      </c>
      <c r="E147" s="390" t="s">
        <v>34</v>
      </c>
      <c r="F147" s="390"/>
      <c r="G147" s="197" t="s">
        <v>15</v>
      </c>
      <c r="H147" s="252" t="s">
        <v>2688</v>
      </c>
      <c r="I147" s="252" t="s">
        <v>390</v>
      </c>
      <c r="J147" s="252" t="s">
        <v>2721</v>
      </c>
      <c r="K147" s="252" t="s">
        <v>2722</v>
      </c>
      <c r="L147" s="252" t="s">
        <v>2723</v>
      </c>
      <c r="M147" s="252" t="s">
        <v>256</v>
      </c>
      <c r="N147" s="252"/>
      <c r="O147" s="252"/>
      <c r="P147" s="252"/>
    </row>
    <row r="148" spans="1:16" ht="13.5">
      <c r="A148" s="389"/>
      <c r="B148" s="389"/>
      <c r="C148" s="390"/>
      <c r="D148" s="390"/>
      <c r="E148" s="390"/>
      <c r="F148" s="390"/>
      <c r="G148" s="197" t="s">
        <v>379</v>
      </c>
      <c r="H148" s="242">
        <v>100</v>
      </c>
      <c r="I148" s="242">
        <v>42</v>
      </c>
      <c r="J148" s="242">
        <v>0</v>
      </c>
      <c r="K148" s="242">
        <v>0</v>
      </c>
      <c r="L148" s="242">
        <v>0</v>
      </c>
      <c r="M148" s="242">
        <v>0</v>
      </c>
      <c r="N148" s="242"/>
      <c r="O148" s="242"/>
      <c r="P148" s="242"/>
    </row>
    <row r="149" spans="1:16" ht="13.5">
      <c r="A149" s="389"/>
      <c r="B149" s="389"/>
      <c r="C149" s="390"/>
      <c r="D149" s="390"/>
      <c r="E149" s="390"/>
      <c r="F149" s="390"/>
      <c r="G149" s="197" t="s">
        <v>21</v>
      </c>
      <c r="H149" s="244">
        <v>45870</v>
      </c>
      <c r="I149" s="244">
        <v>45880</v>
      </c>
      <c r="J149" s="244">
        <v>45938</v>
      </c>
      <c r="K149" s="244">
        <v>45950</v>
      </c>
      <c r="L149" s="244">
        <v>45964</v>
      </c>
      <c r="M149" s="244">
        <v>45967</v>
      </c>
      <c r="N149" s="244"/>
      <c r="O149" s="244"/>
      <c r="P149" s="244"/>
    </row>
    <row r="150" spans="1:16" ht="13.5">
      <c r="A150" s="389"/>
      <c r="B150" s="389"/>
      <c r="C150" s="390"/>
      <c r="D150" s="390"/>
      <c r="E150" s="390"/>
      <c r="F150" s="390"/>
      <c r="G150" s="197" t="s">
        <v>22</v>
      </c>
      <c r="H150" s="244">
        <v>45877</v>
      </c>
      <c r="I150" s="244">
        <v>45971</v>
      </c>
      <c r="J150" s="244">
        <v>45947</v>
      </c>
      <c r="K150" s="244">
        <v>45961</v>
      </c>
      <c r="L150" s="244">
        <v>45971</v>
      </c>
      <c r="M150" s="244">
        <v>45971</v>
      </c>
      <c r="N150" s="244"/>
      <c r="O150" s="244"/>
      <c r="P150" s="244"/>
    </row>
    <row r="151" spans="1:16" ht="40.5">
      <c r="A151" s="389"/>
      <c r="B151" s="389"/>
      <c r="C151" s="390"/>
      <c r="D151" s="390"/>
      <c r="E151" s="390"/>
      <c r="F151" s="390"/>
      <c r="G151" s="197" t="s">
        <v>380</v>
      </c>
      <c r="H151" s="244"/>
      <c r="I151" s="205" t="s">
        <v>13800</v>
      </c>
      <c r="J151" s="205" t="s">
        <v>13801</v>
      </c>
      <c r="K151" s="205" t="s">
        <v>13802</v>
      </c>
      <c r="L151" s="205" t="s">
        <v>13803</v>
      </c>
      <c r="M151" s="205" t="s">
        <v>13804</v>
      </c>
      <c r="N151" s="244"/>
      <c r="O151" s="244"/>
      <c r="P151" s="244"/>
    </row>
    <row r="152" spans="1:16" ht="16.5">
      <c r="A152" s="235"/>
      <c r="B152" s="235"/>
      <c r="C152" s="337"/>
      <c r="D152" s="337"/>
      <c r="E152" s="337"/>
      <c r="F152" s="337"/>
      <c r="G152" s="235"/>
      <c r="H152" s="387"/>
      <c r="I152" s="387"/>
      <c r="J152" s="387"/>
      <c r="K152" s="387"/>
      <c r="L152" s="387"/>
      <c r="M152" s="387"/>
      <c r="N152" s="387"/>
      <c r="O152" s="387"/>
      <c r="P152" s="387"/>
    </row>
    <row r="153" spans="1:16" ht="16.5">
      <c r="A153" s="235"/>
      <c r="B153" s="235"/>
      <c r="C153" s="337"/>
      <c r="D153" s="337"/>
      <c r="E153" s="337"/>
      <c r="F153" s="337"/>
      <c r="G153" s="235"/>
      <c r="H153" s="387"/>
      <c r="I153" s="387"/>
      <c r="J153" s="387"/>
      <c r="K153" s="387"/>
      <c r="L153" s="387"/>
      <c r="M153" s="387"/>
      <c r="N153" s="387"/>
      <c r="O153" s="387"/>
      <c r="P153" s="387"/>
    </row>
    <row r="154" spans="1:16" ht="16.5">
      <c r="A154" s="235"/>
      <c r="B154" s="235"/>
      <c r="C154" s="337"/>
      <c r="D154" s="337"/>
      <c r="E154" s="337"/>
      <c r="F154" s="337"/>
      <c r="G154" s="235"/>
      <c r="H154" s="387"/>
      <c r="I154" s="387"/>
      <c r="J154" s="387"/>
      <c r="K154" s="387"/>
      <c r="L154" s="387"/>
      <c r="M154" s="387"/>
      <c r="N154" s="387"/>
      <c r="O154" s="387"/>
      <c r="P154" s="387"/>
    </row>
    <row r="155" spans="1:16" ht="16.5">
      <c r="A155" s="235"/>
      <c r="B155" s="235"/>
      <c r="C155" s="337"/>
      <c r="D155" s="337"/>
      <c r="E155" s="337"/>
      <c r="F155" s="337"/>
      <c r="G155" s="235"/>
      <c r="H155" s="387"/>
      <c r="I155" s="387"/>
      <c r="J155" s="387"/>
      <c r="K155" s="387"/>
      <c r="L155" s="387"/>
      <c r="M155" s="387"/>
      <c r="N155" s="387"/>
      <c r="O155" s="387"/>
      <c r="P155" s="387"/>
    </row>
    <row r="156" spans="1:16" ht="16.5">
      <c r="A156" s="235"/>
      <c r="B156" s="235"/>
      <c r="C156" s="337"/>
      <c r="D156" s="337"/>
      <c r="E156" s="337"/>
      <c r="F156" s="337"/>
      <c r="G156" s="235"/>
      <c r="H156" s="387"/>
      <c r="I156" s="387"/>
      <c r="J156" s="387"/>
      <c r="K156" s="387"/>
      <c r="L156" s="387"/>
      <c r="M156" s="387"/>
      <c r="N156" s="387"/>
      <c r="O156" s="387"/>
      <c r="P156" s="387"/>
    </row>
    <row r="157" spans="1:16" ht="16.5">
      <c r="A157" s="235"/>
      <c r="B157" s="235"/>
      <c r="C157" s="337"/>
      <c r="D157" s="337"/>
      <c r="E157" s="337"/>
      <c r="F157" s="337"/>
      <c r="G157" s="235"/>
      <c r="H157" s="387"/>
      <c r="I157" s="387"/>
      <c r="J157" s="387"/>
      <c r="K157" s="387"/>
      <c r="L157" s="387"/>
      <c r="M157" s="387"/>
      <c r="N157" s="387"/>
      <c r="O157" s="387"/>
      <c r="P157" s="387"/>
    </row>
    <row r="158" spans="1:16" ht="16.5">
      <c r="A158" s="235"/>
      <c r="B158" s="235"/>
      <c r="C158" s="337"/>
      <c r="D158" s="337"/>
      <c r="E158" s="337"/>
      <c r="F158" s="337"/>
      <c r="G158" s="235"/>
      <c r="H158" s="387"/>
      <c r="I158" s="387"/>
      <c r="J158" s="387"/>
      <c r="K158" s="387"/>
      <c r="L158" s="387"/>
      <c r="M158" s="387"/>
      <c r="N158" s="387"/>
      <c r="O158" s="387"/>
      <c r="P158" s="387"/>
    </row>
  </sheetData>
  <mergeCells count="166">
    <mergeCell ref="H155:P155"/>
    <mergeCell ref="H156:P156"/>
    <mergeCell ref="H157:P157"/>
    <mergeCell ref="H158:P158"/>
    <mergeCell ref="A147:A151"/>
    <mergeCell ref="B147:B151"/>
    <mergeCell ref="C147:C151"/>
    <mergeCell ref="D147:D151"/>
    <mergeCell ref="E147:E151"/>
    <mergeCell ref="F147:F151"/>
    <mergeCell ref="H152:P152"/>
    <mergeCell ref="H153:P153"/>
    <mergeCell ref="H154:P154"/>
    <mergeCell ref="A137:A141"/>
    <mergeCell ref="B137:B141"/>
    <mergeCell ref="C137:C141"/>
    <mergeCell ref="D137:D141"/>
    <mergeCell ref="E137:E141"/>
    <mergeCell ref="F137:F141"/>
    <mergeCell ref="A142:A146"/>
    <mergeCell ref="B142:B146"/>
    <mergeCell ref="C142:C146"/>
    <mergeCell ref="D142:D146"/>
    <mergeCell ref="E142:E146"/>
    <mergeCell ref="F142:F146"/>
    <mergeCell ref="H128:P128"/>
    <mergeCell ref="H129:P129"/>
    <mergeCell ref="H130:P130"/>
    <mergeCell ref="H131:P131"/>
    <mergeCell ref="H132:P132"/>
    <mergeCell ref="H133:P133"/>
    <mergeCell ref="H134:P134"/>
    <mergeCell ref="H135:P135"/>
    <mergeCell ref="H136:P136"/>
    <mergeCell ref="H81:P81"/>
    <mergeCell ref="H82:P82"/>
    <mergeCell ref="H83:P83"/>
    <mergeCell ref="A84:A88"/>
    <mergeCell ref="B84:B88"/>
    <mergeCell ref="C84:C88"/>
    <mergeCell ref="D84:D88"/>
    <mergeCell ref="E84:E88"/>
    <mergeCell ref="F84:F88"/>
    <mergeCell ref="A89:A93"/>
    <mergeCell ref="B89:B93"/>
    <mergeCell ref="C89:C93"/>
    <mergeCell ref="D89:D93"/>
    <mergeCell ref="E89:E93"/>
    <mergeCell ref="F89:F93"/>
    <mergeCell ref="A94:A98"/>
    <mergeCell ref="B94:B98"/>
    <mergeCell ref="C94:C98"/>
    <mergeCell ref="D94:D98"/>
    <mergeCell ref="E94:E98"/>
    <mergeCell ref="F94:F98"/>
    <mergeCell ref="H99:P99"/>
    <mergeCell ref="H100:P100"/>
    <mergeCell ref="H101:P101"/>
    <mergeCell ref="H102:P102"/>
    <mergeCell ref="H103:P103"/>
    <mergeCell ref="H104:P104"/>
    <mergeCell ref="H105:P105"/>
    <mergeCell ref="H106:P106"/>
    <mergeCell ref="H107:P107"/>
    <mergeCell ref="A113:A117"/>
    <mergeCell ref="B113:B117"/>
    <mergeCell ref="C113:C117"/>
    <mergeCell ref="D113:D117"/>
    <mergeCell ref="E113:E117"/>
    <mergeCell ref="F113:F117"/>
    <mergeCell ref="A118:A122"/>
    <mergeCell ref="H37:P37"/>
    <mergeCell ref="H38:P38"/>
    <mergeCell ref="H39:P39"/>
    <mergeCell ref="A50:A54"/>
    <mergeCell ref="B50:B54"/>
    <mergeCell ref="C50:C54"/>
    <mergeCell ref="D50:D54"/>
    <mergeCell ref="E50:E54"/>
    <mergeCell ref="F50:F54"/>
    <mergeCell ref="C45:C49"/>
    <mergeCell ref="D45:D49"/>
    <mergeCell ref="E45:E49"/>
    <mergeCell ref="F45:F49"/>
    <mergeCell ref="A45:A49"/>
    <mergeCell ref="B45:B49"/>
    <mergeCell ref="F21:F25"/>
    <mergeCell ref="A26:A30"/>
    <mergeCell ref="B26:B30"/>
    <mergeCell ref="C26:C30"/>
    <mergeCell ref="D26:D30"/>
    <mergeCell ref="E26:E30"/>
    <mergeCell ref="F26:F30"/>
    <mergeCell ref="H35:P35"/>
    <mergeCell ref="H36:P36"/>
    <mergeCell ref="B118:B122"/>
    <mergeCell ref="C118:C122"/>
    <mergeCell ref="D118:D122"/>
    <mergeCell ref="E118:E122"/>
    <mergeCell ref="F118:F122"/>
    <mergeCell ref="A123:A127"/>
    <mergeCell ref="B123:B127"/>
    <mergeCell ref="C123:C127"/>
    <mergeCell ref="D123:D127"/>
    <mergeCell ref="E123:E127"/>
    <mergeCell ref="F123:F127"/>
    <mergeCell ref="H12:P12"/>
    <mergeCell ref="H13:P13"/>
    <mergeCell ref="H14:P14"/>
    <mergeCell ref="H15:P15"/>
    <mergeCell ref="H16:P16"/>
    <mergeCell ref="A40:A44"/>
    <mergeCell ref="B40:B44"/>
    <mergeCell ref="C40:C44"/>
    <mergeCell ref="D40:D44"/>
    <mergeCell ref="E40:E44"/>
    <mergeCell ref="F40:F44"/>
    <mergeCell ref="H17:P17"/>
    <mergeCell ref="H18:P18"/>
    <mergeCell ref="H19:P19"/>
    <mergeCell ref="H20:P20"/>
    <mergeCell ref="H31:P31"/>
    <mergeCell ref="H32:P32"/>
    <mergeCell ref="H33:P33"/>
    <mergeCell ref="H34:P34"/>
    <mergeCell ref="A21:A25"/>
    <mergeCell ref="B21:B25"/>
    <mergeCell ref="C21:C25"/>
    <mergeCell ref="D21:D25"/>
    <mergeCell ref="E21:E25"/>
    <mergeCell ref="A1:H1"/>
    <mergeCell ref="A2:H2"/>
    <mergeCell ref="H5:P5"/>
    <mergeCell ref="H6:P6"/>
    <mergeCell ref="A7:A11"/>
    <mergeCell ref="B7:B11"/>
    <mergeCell ref="C7:C11"/>
    <mergeCell ref="D7:D11"/>
    <mergeCell ref="E7:E11"/>
    <mergeCell ref="F7:F11"/>
    <mergeCell ref="A55:A59"/>
    <mergeCell ref="B55:B59"/>
    <mergeCell ref="C55:C59"/>
    <mergeCell ref="D55:D59"/>
    <mergeCell ref="E55:E59"/>
    <mergeCell ref="F55:F59"/>
    <mergeCell ref="A69:A73"/>
    <mergeCell ref="B69:B73"/>
    <mergeCell ref="C69:C73"/>
    <mergeCell ref="D69:D73"/>
    <mergeCell ref="E69:E73"/>
    <mergeCell ref="F69:F73"/>
    <mergeCell ref="H60:P60"/>
    <mergeCell ref="H61:P61"/>
    <mergeCell ref="H62:P62"/>
    <mergeCell ref="H63:P63"/>
    <mergeCell ref="H64:P64"/>
    <mergeCell ref="H67:P67"/>
    <mergeCell ref="H68:P68"/>
    <mergeCell ref="H65:P65"/>
    <mergeCell ref="A108:A112"/>
    <mergeCell ref="B108:B112"/>
    <mergeCell ref="C108:C112"/>
    <mergeCell ref="D108:D112"/>
    <mergeCell ref="E108:E112"/>
    <mergeCell ref="F108:F112"/>
  </mergeCells>
  <phoneticPr fontId="39"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J14"/>
  <sheetViews>
    <sheetView zoomScale="71" zoomScaleNormal="71" workbookViewId="0">
      <selection activeCell="L23" sqref="L23"/>
    </sheetView>
  </sheetViews>
  <sheetFormatPr defaultRowHeight="12.75"/>
  <cols>
    <col min="1" max="1" width="7.28515625" bestFit="1" customWidth="1"/>
    <col min="2" max="3" width="9.140625" bestFit="1" customWidth="1"/>
    <col min="4" max="4" width="43" customWidth="1"/>
    <col min="5" max="5" width="9.140625" bestFit="1" customWidth="1"/>
    <col min="6" max="6" width="11.28515625" bestFit="1" customWidth="1"/>
    <col min="7" max="7" width="7.28515625" bestFit="1" customWidth="1"/>
    <col min="8" max="8" width="7.7109375" bestFit="1" customWidth="1"/>
    <col min="9" max="9" width="50" customWidth="1"/>
  </cols>
  <sheetData>
    <row r="1" spans="1:10" ht="32.25">
      <c r="A1" s="395" t="s">
        <v>300</v>
      </c>
      <c r="B1" s="395"/>
      <c r="C1" s="395"/>
      <c r="D1" s="395"/>
      <c r="E1" s="395"/>
      <c r="F1" s="395"/>
      <c r="G1" s="395"/>
      <c r="H1" s="395"/>
      <c r="I1" s="395"/>
    </row>
    <row r="2" spans="1:10" ht="28.5">
      <c r="A2" s="103" t="s">
        <v>286</v>
      </c>
      <c r="B2" s="104" t="s">
        <v>287</v>
      </c>
      <c r="C2" s="105" t="s">
        <v>288</v>
      </c>
      <c r="D2" s="106" t="s">
        <v>289</v>
      </c>
      <c r="E2" s="107" t="s">
        <v>290</v>
      </c>
      <c r="F2" s="105" t="s">
        <v>291</v>
      </c>
      <c r="G2" s="103" t="s">
        <v>292</v>
      </c>
      <c r="H2" s="103" t="s">
        <v>293</v>
      </c>
      <c r="I2" s="103" t="s">
        <v>294</v>
      </c>
    </row>
    <row r="3" spans="1:10" ht="67.5" customHeight="1">
      <c r="A3" s="122" t="s">
        <v>295</v>
      </c>
      <c r="B3" s="123" t="s">
        <v>296</v>
      </c>
      <c r="C3" s="124">
        <v>44273</v>
      </c>
      <c r="D3" s="125" t="s">
        <v>301</v>
      </c>
      <c r="E3" s="126" t="s">
        <v>297</v>
      </c>
      <c r="F3" s="127">
        <v>44306</v>
      </c>
      <c r="G3" s="128" t="s">
        <v>298</v>
      </c>
      <c r="H3" s="129" t="s">
        <v>299</v>
      </c>
      <c r="I3" s="117" t="s">
        <v>302</v>
      </c>
      <c r="J3" s="130" t="s">
        <v>303</v>
      </c>
    </row>
    <row r="4" spans="1:10" ht="14.25">
      <c r="A4" s="108"/>
      <c r="B4" s="109"/>
      <c r="C4" s="110"/>
      <c r="D4" s="111"/>
      <c r="E4" s="112"/>
      <c r="F4" s="113"/>
      <c r="G4" s="114"/>
      <c r="H4" s="115"/>
      <c r="I4" s="117"/>
    </row>
    <row r="5" spans="1:10" ht="14.25">
      <c r="A5" s="108"/>
      <c r="B5" s="118"/>
      <c r="C5" s="110"/>
      <c r="D5" s="111"/>
      <c r="E5" s="112"/>
      <c r="F5" s="113"/>
      <c r="G5" s="114"/>
      <c r="H5" s="115"/>
      <c r="I5" s="119"/>
    </row>
    <row r="6" spans="1:10" ht="14.25">
      <c r="A6" s="108"/>
      <c r="B6" s="118"/>
      <c r="C6" s="120"/>
      <c r="D6" s="111"/>
      <c r="E6" s="112"/>
      <c r="F6" s="113"/>
      <c r="G6" s="114"/>
      <c r="H6" s="115"/>
      <c r="I6" s="116"/>
    </row>
    <row r="7" spans="1:10" ht="14.25">
      <c r="A7" s="108"/>
      <c r="B7" s="118"/>
      <c r="C7" s="110"/>
      <c r="D7" s="111"/>
      <c r="E7" s="112"/>
      <c r="F7" s="113"/>
      <c r="G7" s="114"/>
      <c r="H7" s="115"/>
      <c r="I7" s="121"/>
    </row>
    <row r="8" spans="1:10" ht="14.25">
      <c r="A8" s="108"/>
      <c r="B8" s="118"/>
      <c r="C8" s="110"/>
      <c r="D8" s="111"/>
      <c r="E8" s="112"/>
      <c r="F8" s="113"/>
      <c r="G8" s="114"/>
      <c r="H8" s="115"/>
      <c r="I8" s="116"/>
    </row>
    <row r="9" spans="1:10" ht="14.25">
      <c r="A9" s="108"/>
      <c r="B9" s="118"/>
      <c r="C9" s="110"/>
      <c r="D9" s="111"/>
      <c r="E9" s="112"/>
      <c r="F9" s="113"/>
      <c r="G9" s="114"/>
      <c r="H9" s="115"/>
      <c r="I9" s="121"/>
    </row>
    <row r="10" spans="1:10" ht="14.25">
      <c r="A10" s="108"/>
      <c r="B10" s="118"/>
      <c r="C10" s="110"/>
      <c r="D10" s="111"/>
      <c r="E10" s="112"/>
      <c r="F10" s="113"/>
      <c r="G10" s="114"/>
      <c r="H10" s="115"/>
      <c r="I10" s="121"/>
    </row>
    <row r="11" spans="1:10" ht="14.25">
      <c r="A11" s="108"/>
      <c r="B11" s="118"/>
      <c r="C11" s="110"/>
      <c r="D11" s="111"/>
      <c r="E11" s="112"/>
      <c r="F11" s="113"/>
      <c r="G11" s="114"/>
      <c r="H11" s="115"/>
      <c r="I11" s="121"/>
    </row>
    <row r="12" spans="1:10" ht="14.25">
      <c r="A12" s="108"/>
      <c r="B12" s="109"/>
      <c r="C12" s="110"/>
      <c r="D12" s="111"/>
      <c r="E12" s="112"/>
      <c r="F12" s="113"/>
      <c r="G12" s="114"/>
      <c r="H12" s="115"/>
      <c r="I12" s="121"/>
    </row>
    <row r="13" spans="1:10" ht="14.25">
      <c r="A13" s="108"/>
      <c r="B13" s="109"/>
      <c r="C13" s="110"/>
      <c r="D13" s="111"/>
      <c r="E13" s="112"/>
      <c r="F13" s="113"/>
      <c r="G13" s="114"/>
      <c r="H13" s="115"/>
      <c r="I13" s="121"/>
    </row>
    <row r="14" spans="1:10" ht="14.25">
      <c r="A14" s="108"/>
      <c r="B14" s="109"/>
      <c r="C14" s="110"/>
      <c r="D14" s="111"/>
      <c r="E14" s="112"/>
      <c r="F14" s="113"/>
      <c r="G14" s="114"/>
      <c r="H14" s="115"/>
      <c r="I14" s="121"/>
    </row>
  </sheetData>
  <mergeCells count="1">
    <mergeCell ref="A1:I1"/>
  </mergeCells>
  <phoneticPr fontId="39" type="noConversion"/>
  <conditionalFormatting sqref="F14 F1:F5">
    <cfRule type="cellIs" priority="56" stopIfTrue="1" operator="equal">
      <formula>""</formula>
    </cfRule>
    <cfRule type="expression" dxfId="70" priority="57">
      <formula>IF(F1&gt;TODAY()-1,0,IF(H1="open",1,0))</formula>
    </cfRule>
  </conditionalFormatting>
  <conditionalFormatting sqref="H1:H2">
    <cfRule type="cellIs" dxfId="69" priority="58" stopIfTrue="1" operator="equal">
      <formula>"Hold"</formula>
    </cfRule>
    <cfRule type="cellIs" dxfId="68" priority="59" stopIfTrue="1" operator="equal">
      <formula>"Delay"</formula>
    </cfRule>
    <cfRule type="cellIs" dxfId="67" priority="60" stopIfTrue="1" operator="equal">
      <formula>"Open"</formula>
    </cfRule>
    <cfRule type="cellIs" dxfId="66" priority="61" stopIfTrue="1" operator="equal">
      <formula>"Close"</formula>
    </cfRule>
  </conditionalFormatting>
  <conditionalFormatting sqref="B1:B2">
    <cfRule type="cellIs" dxfId="65" priority="53" operator="equal">
      <formula>"機構"</formula>
    </cfRule>
    <cfRule type="cellIs" dxfId="64" priority="54" operator="equal">
      <formula>"硬體"</formula>
    </cfRule>
    <cfRule type="cellIs" dxfId="63" priority="55" operator="equal">
      <formula>"韌體"</formula>
    </cfRule>
  </conditionalFormatting>
  <conditionalFormatting sqref="H3:H4">
    <cfRule type="cellIs" dxfId="62" priority="49" stopIfTrue="1" operator="equal">
      <formula>"Hold"</formula>
    </cfRule>
    <cfRule type="cellIs" dxfId="61" priority="50" stopIfTrue="1" operator="equal">
      <formula>"Delay"</formula>
    </cfRule>
    <cfRule type="cellIs" dxfId="60" priority="51" stopIfTrue="1" operator="equal">
      <formula>"Open"</formula>
    </cfRule>
    <cfRule type="cellIs" dxfId="59" priority="52" stopIfTrue="1" operator="equal">
      <formula>"Close"</formula>
    </cfRule>
  </conditionalFormatting>
  <conditionalFormatting sqref="B3">
    <cfRule type="cellIs" dxfId="58" priority="46" operator="equal">
      <formula>"機構"</formula>
    </cfRule>
    <cfRule type="cellIs" dxfId="57" priority="47" operator="equal">
      <formula>"硬體"</formula>
    </cfRule>
    <cfRule type="cellIs" dxfId="56" priority="48" operator="equal">
      <formula>"韌體"</formula>
    </cfRule>
  </conditionalFormatting>
  <conditionalFormatting sqref="B4">
    <cfRule type="cellIs" dxfId="55" priority="43" operator="equal">
      <formula>"機構"</formula>
    </cfRule>
    <cfRule type="cellIs" dxfId="54" priority="44" operator="equal">
      <formula>"硬體"</formula>
    </cfRule>
    <cfRule type="cellIs" dxfId="53" priority="45" operator="equal">
      <formula>"韌體"</formula>
    </cfRule>
  </conditionalFormatting>
  <conditionalFormatting sqref="H5">
    <cfRule type="cellIs" dxfId="52" priority="39" stopIfTrue="1" operator="equal">
      <formula>"Hold"</formula>
    </cfRule>
    <cfRule type="cellIs" dxfId="51" priority="40" stopIfTrue="1" operator="equal">
      <formula>"Delay"</formula>
    </cfRule>
    <cfRule type="cellIs" dxfId="50" priority="41" stopIfTrue="1" operator="equal">
      <formula>"Open"</formula>
    </cfRule>
    <cfRule type="cellIs" dxfId="49" priority="42" stopIfTrue="1" operator="equal">
      <formula>"Close"</formula>
    </cfRule>
  </conditionalFormatting>
  <conditionalFormatting sqref="H14">
    <cfRule type="cellIs" dxfId="48" priority="35" stopIfTrue="1" operator="equal">
      <formula>"Hold"</formula>
    </cfRule>
    <cfRule type="cellIs" dxfId="47" priority="36" stopIfTrue="1" operator="equal">
      <formula>"Delay"</formula>
    </cfRule>
    <cfRule type="cellIs" dxfId="46" priority="37" stopIfTrue="1" operator="equal">
      <formula>"Open"</formula>
    </cfRule>
    <cfRule type="cellIs" dxfId="45" priority="38" stopIfTrue="1" operator="equal">
      <formula>"Close"</formula>
    </cfRule>
  </conditionalFormatting>
  <conditionalFormatting sqref="B14">
    <cfRule type="cellIs" dxfId="44" priority="32" operator="equal">
      <formula>"機構"</formula>
    </cfRule>
    <cfRule type="cellIs" dxfId="43" priority="33" operator="equal">
      <formula>"硬體"</formula>
    </cfRule>
    <cfRule type="cellIs" dxfId="42" priority="34" operator="equal">
      <formula>"韌體"</formula>
    </cfRule>
  </conditionalFormatting>
  <conditionalFormatting sqref="F12:F13">
    <cfRule type="cellIs" priority="30" stopIfTrue="1" operator="equal">
      <formula>""</formula>
    </cfRule>
    <cfRule type="expression" dxfId="41" priority="31">
      <formula>IF(F12&gt;TODAY()-1,0,IF(H12="open",1,0))</formula>
    </cfRule>
  </conditionalFormatting>
  <conditionalFormatting sqref="B12:B13">
    <cfRule type="cellIs" dxfId="40" priority="27" operator="equal">
      <formula>"機構"</formula>
    </cfRule>
    <cfRule type="cellIs" dxfId="39" priority="28" operator="equal">
      <formula>"硬體"</formula>
    </cfRule>
    <cfRule type="cellIs" dxfId="38" priority="29" operator="equal">
      <formula>"韌體"</formula>
    </cfRule>
  </conditionalFormatting>
  <conditionalFormatting sqref="H12:H13">
    <cfRule type="cellIs" dxfId="37" priority="23" stopIfTrue="1" operator="equal">
      <formula>"Hold"</formula>
    </cfRule>
    <cfRule type="cellIs" dxfId="36" priority="24" stopIfTrue="1" operator="equal">
      <formula>"Delay"</formula>
    </cfRule>
    <cfRule type="cellIs" dxfId="35" priority="25" stopIfTrue="1" operator="equal">
      <formula>"Open"</formula>
    </cfRule>
    <cfRule type="cellIs" dxfId="34" priority="26" stopIfTrue="1" operator="equal">
      <formula>"Close"</formula>
    </cfRule>
  </conditionalFormatting>
  <conditionalFormatting sqref="F6:F11">
    <cfRule type="cellIs" priority="21" stopIfTrue="1" operator="equal">
      <formula>""</formula>
    </cfRule>
    <cfRule type="expression" dxfId="33" priority="22">
      <formula>IF(F6&gt;TODAY()-1,0,IF(H6="open",1,0))</formula>
    </cfRule>
  </conditionalFormatting>
  <conditionalFormatting sqref="H6">
    <cfRule type="cellIs" dxfId="32" priority="17" stopIfTrue="1" operator="equal">
      <formula>"Hold"</formula>
    </cfRule>
    <cfRule type="cellIs" dxfId="31" priority="18" stopIfTrue="1" operator="equal">
      <formula>"Delay"</formula>
    </cfRule>
    <cfRule type="cellIs" dxfId="30" priority="19" stopIfTrue="1" operator="equal">
      <formula>"Open"</formula>
    </cfRule>
    <cfRule type="cellIs" dxfId="29" priority="20" stopIfTrue="1" operator="equal">
      <formula>"Close"</formula>
    </cfRule>
  </conditionalFormatting>
  <conditionalFormatting sqref="H8:H9">
    <cfRule type="cellIs" dxfId="28" priority="13" stopIfTrue="1" operator="equal">
      <formula>"Hold"</formula>
    </cfRule>
    <cfRule type="cellIs" dxfId="27" priority="14" stopIfTrue="1" operator="equal">
      <formula>"Delay"</formula>
    </cfRule>
    <cfRule type="cellIs" dxfId="26" priority="15" stopIfTrue="1" operator="equal">
      <formula>"Open"</formula>
    </cfRule>
    <cfRule type="cellIs" dxfId="25" priority="16" stopIfTrue="1" operator="equal">
      <formula>"Close"</formula>
    </cfRule>
  </conditionalFormatting>
  <conditionalFormatting sqref="H10">
    <cfRule type="cellIs" dxfId="24" priority="9" stopIfTrue="1" operator="equal">
      <formula>"Hold"</formula>
    </cfRule>
    <cfRule type="cellIs" dxfId="23" priority="10" stopIfTrue="1" operator="equal">
      <formula>"Delay"</formula>
    </cfRule>
    <cfRule type="cellIs" dxfId="22" priority="11" stopIfTrue="1" operator="equal">
      <formula>"Open"</formula>
    </cfRule>
    <cfRule type="cellIs" dxfId="21" priority="12" stopIfTrue="1" operator="equal">
      <formula>"Close"</formula>
    </cfRule>
  </conditionalFormatting>
  <conditionalFormatting sqref="H11">
    <cfRule type="cellIs" dxfId="20" priority="1" stopIfTrue="1" operator="equal">
      <formula>"Hold"</formula>
    </cfRule>
    <cfRule type="cellIs" dxfId="19" priority="2" stopIfTrue="1" operator="equal">
      <formula>"Delay"</formula>
    </cfRule>
    <cfRule type="cellIs" dxfId="18" priority="3" stopIfTrue="1" operator="equal">
      <formula>"Open"</formula>
    </cfRule>
    <cfRule type="cellIs" dxfId="17" priority="4" stopIfTrue="1" operator="equal">
      <formula>"Close"</formula>
    </cfRule>
  </conditionalFormatting>
  <conditionalFormatting sqref="H7">
    <cfRule type="cellIs" dxfId="16" priority="5" stopIfTrue="1" operator="equal">
      <formula>"Hold"</formula>
    </cfRule>
    <cfRule type="cellIs" dxfId="15" priority="6" stopIfTrue="1" operator="equal">
      <formula>"Delay"</formula>
    </cfRule>
    <cfRule type="cellIs" dxfId="14" priority="7" stopIfTrue="1" operator="equal">
      <formula>"Open"</formula>
    </cfRule>
    <cfRule type="cellIs" dxfId="13" priority="8" stopIfTrue="1" operator="equal">
      <formula>"Close"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64"/>
  <sheetViews>
    <sheetView workbookViewId="0">
      <pane ySplit="1" topLeftCell="A2" activePane="bottomLeft" state="frozen"/>
      <selection activeCell="E1" sqref="E1"/>
      <selection pane="bottomLeft" activeCell="I9" sqref="I9"/>
    </sheetView>
  </sheetViews>
  <sheetFormatPr defaultRowHeight="12.75"/>
  <cols>
    <col min="1" max="1" width="8.7109375" customWidth="1"/>
    <col min="2" max="2" width="9.7109375" customWidth="1"/>
    <col min="3" max="3" width="10.7109375" customWidth="1"/>
    <col min="4" max="4" width="13.7109375" style="136" customWidth="1"/>
    <col min="5" max="5" width="32.42578125" style="214" customWidth="1"/>
    <col min="6" max="6" width="34.28515625" style="214" customWidth="1"/>
    <col min="7" max="9" width="12.7109375" customWidth="1"/>
    <col min="10" max="13" width="8.7109375" customWidth="1"/>
    <col min="14" max="14" width="14.7109375" customWidth="1"/>
    <col min="15" max="15" width="60.7109375" style="214" customWidth="1"/>
  </cols>
  <sheetData>
    <row r="1" spans="1:15" ht="13.5">
      <c r="A1" s="234" t="s">
        <v>524</v>
      </c>
      <c r="B1" s="234" t="s">
        <v>17</v>
      </c>
      <c r="C1" s="234" t="s">
        <v>525</v>
      </c>
      <c r="D1" s="234" t="s">
        <v>11</v>
      </c>
      <c r="E1" s="311" t="s">
        <v>12</v>
      </c>
      <c r="F1" s="311" t="s">
        <v>526</v>
      </c>
      <c r="G1" s="168" t="s">
        <v>223</v>
      </c>
      <c r="H1" s="167" t="s">
        <v>22</v>
      </c>
      <c r="I1" s="167" t="s">
        <v>26</v>
      </c>
      <c r="J1" s="167" t="s">
        <v>527</v>
      </c>
      <c r="K1" s="167" t="s">
        <v>528</v>
      </c>
      <c r="L1" s="167" t="s">
        <v>25</v>
      </c>
      <c r="M1" s="167" t="s">
        <v>529</v>
      </c>
      <c r="N1" s="167" t="s">
        <v>530</v>
      </c>
      <c r="O1" s="311" t="s">
        <v>16</v>
      </c>
    </row>
    <row r="2" spans="1:15" ht="13.5">
      <c r="A2" s="215" t="s">
        <v>129</v>
      </c>
      <c r="B2" s="215" t="s">
        <v>70</v>
      </c>
      <c r="C2" s="215" t="s">
        <v>413</v>
      </c>
      <c r="D2" s="215" t="s">
        <v>4557</v>
      </c>
      <c r="E2" s="314" t="s">
        <v>4558</v>
      </c>
      <c r="F2" s="313" t="s">
        <v>69</v>
      </c>
      <c r="G2" s="169" t="s">
        <v>921</v>
      </c>
      <c r="H2" s="170" t="s">
        <v>2230</v>
      </c>
      <c r="I2" s="171"/>
      <c r="J2" s="217">
        <v>160</v>
      </c>
      <c r="K2" s="216"/>
      <c r="L2" s="216" t="s">
        <v>34</v>
      </c>
      <c r="M2" s="172">
        <v>0</v>
      </c>
      <c r="N2" s="218" t="s">
        <v>16022</v>
      </c>
      <c r="O2" s="312"/>
    </row>
    <row r="3" spans="1:15" ht="13.5">
      <c r="A3" s="215" t="s">
        <v>104</v>
      </c>
      <c r="B3" s="215" t="s">
        <v>60</v>
      </c>
      <c r="C3" s="215" t="s">
        <v>463</v>
      </c>
      <c r="D3" s="215" t="s">
        <v>4557</v>
      </c>
      <c r="E3" s="314" t="s">
        <v>4558</v>
      </c>
      <c r="F3" s="313" t="s">
        <v>59</v>
      </c>
      <c r="G3" s="169" t="s">
        <v>921</v>
      </c>
      <c r="H3" s="170" t="s">
        <v>2230</v>
      </c>
      <c r="I3" s="171"/>
      <c r="J3" s="217">
        <v>480</v>
      </c>
      <c r="K3" s="216"/>
      <c r="L3" s="216" t="s">
        <v>34</v>
      </c>
      <c r="M3" s="172">
        <v>0</v>
      </c>
      <c r="N3" s="218" t="s">
        <v>16022</v>
      </c>
      <c r="O3" s="312"/>
    </row>
    <row r="4" spans="1:15" ht="13.5">
      <c r="A4" s="215" t="s">
        <v>481</v>
      </c>
      <c r="B4" s="215" t="s">
        <v>506</v>
      </c>
      <c r="C4" s="215" t="s">
        <v>167</v>
      </c>
      <c r="D4" s="215" t="s">
        <v>9823</v>
      </c>
      <c r="E4" s="314" t="s">
        <v>9824</v>
      </c>
      <c r="F4" s="313" t="s">
        <v>10404</v>
      </c>
      <c r="G4" s="169" t="s">
        <v>2417</v>
      </c>
      <c r="H4" s="170" t="s">
        <v>9494</v>
      </c>
      <c r="I4" s="171"/>
      <c r="J4" s="217">
        <v>80</v>
      </c>
      <c r="K4" s="217">
        <v>34</v>
      </c>
      <c r="L4" s="216" t="s">
        <v>34</v>
      </c>
      <c r="M4" s="172">
        <v>0</v>
      </c>
      <c r="N4" s="218" t="s">
        <v>16024</v>
      </c>
      <c r="O4" s="312"/>
    </row>
    <row r="5" spans="1:15" ht="13.5">
      <c r="A5" s="215" t="s">
        <v>758</v>
      </c>
      <c r="B5" s="215" t="s">
        <v>100</v>
      </c>
      <c r="C5" s="215" t="s">
        <v>167</v>
      </c>
      <c r="D5" s="215" t="s">
        <v>9823</v>
      </c>
      <c r="E5" s="314" t="s">
        <v>9824</v>
      </c>
      <c r="F5" s="313" t="s">
        <v>10416</v>
      </c>
      <c r="G5" s="169" t="s">
        <v>2417</v>
      </c>
      <c r="H5" s="170" t="s">
        <v>9494</v>
      </c>
      <c r="I5" s="171"/>
      <c r="J5" s="217">
        <v>80</v>
      </c>
      <c r="K5" s="216"/>
      <c r="L5" s="216" t="s">
        <v>34</v>
      </c>
      <c r="M5" s="172">
        <v>0</v>
      </c>
      <c r="N5" s="218" t="s">
        <v>16024</v>
      </c>
      <c r="O5" s="312"/>
    </row>
    <row r="6" spans="1:15" ht="13.5">
      <c r="A6" s="215" t="s">
        <v>553</v>
      </c>
      <c r="B6" s="215" t="s">
        <v>32</v>
      </c>
      <c r="C6" s="215" t="s">
        <v>167</v>
      </c>
      <c r="D6" s="215" t="s">
        <v>9823</v>
      </c>
      <c r="E6" s="314" t="s">
        <v>9824</v>
      </c>
      <c r="F6" s="313" t="s">
        <v>10409</v>
      </c>
      <c r="G6" s="169" t="s">
        <v>2417</v>
      </c>
      <c r="H6" s="170" t="s">
        <v>9494</v>
      </c>
      <c r="I6" s="171"/>
      <c r="J6" s="217">
        <v>80</v>
      </c>
      <c r="K6" s="217">
        <v>8</v>
      </c>
      <c r="L6" s="216" t="s">
        <v>34</v>
      </c>
      <c r="M6" s="172">
        <v>0</v>
      </c>
      <c r="N6" s="218" t="s">
        <v>16024</v>
      </c>
      <c r="O6" s="312"/>
    </row>
    <row r="7" spans="1:15" ht="13.5">
      <c r="A7" s="215" t="s">
        <v>123</v>
      </c>
      <c r="B7" s="215" t="s">
        <v>506</v>
      </c>
      <c r="C7" s="215" t="s">
        <v>2174</v>
      </c>
      <c r="D7" s="215" t="s">
        <v>4557</v>
      </c>
      <c r="E7" s="314" t="s">
        <v>4558</v>
      </c>
      <c r="F7" s="313" t="s">
        <v>63</v>
      </c>
      <c r="G7" s="169" t="s">
        <v>4736</v>
      </c>
      <c r="H7" s="170" t="s">
        <v>4736</v>
      </c>
      <c r="I7" s="171"/>
      <c r="J7" s="217">
        <v>64</v>
      </c>
      <c r="K7" s="216"/>
      <c r="L7" s="216" t="s">
        <v>34</v>
      </c>
      <c r="M7" s="172">
        <v>0</v>
      </c>
      <c r="N7" s="218" t="s">
        <v>16025</v>
      </c>
      <c r="O7" s="312"/>
    </row>
    <row r="8" spans="1:15" ht="13.5">
      <c r="A8" s="215" t="s">
        <v>123</v>
      </c>
      <c r="B8" s="215" t="s">
        <v>506</v>
      </c>
      <c r="C8" s="215" t="s">
        <v>2174</v>
      </c>
      <c r="D8" s="215" t="s">
        <v>4557</v>
      </c>
      <c r="E8" s="314" t="s">
        <v>4558</v>
      </c>
      <c r="F8" s="313" t="s">
        <v>97</v>
      </c>
      <c r="G8" s="169" t="s">
        <v>1876</v>
      </c>
      <c r="H8" s="170" t="s">
        <v>4735</v>
      </c>
      <c r="I8" s="170" t="s">
        <v>6356</v>
      </c>
      <c r="J8" s="217">
        <v>640</v>
      </c>
      <c r="K8" s="217">
        <v>387</v>
      </c>
      <c r="L8" s="216" t="s">
        <v>34</v>
      </c>
      <c r="M8" s="172">
        <v>0.8</v>
      </c>
      <c r="N8" s="218" t="s">
        <v>16023</v>
      </c>
      <c r="O8" s="312" t="s">
        <v>13381</v>
      </c>
    </row>
    <row r="9" spans="1:15" ht="40.5">
      <c r="A9" s="215" t="s">
        <v>87</v>
      </c>
      <c r="B9" s="215" t="s">
        <v>86</v>
      </c>
      <c r="C9" s="215" t="s">
        <v>413</v>
      </c>
      <c r="D9" s="215" t="s">
        <v>4557</v>
      </c>
      <c r="E9" s="314" t="s">
        <v>4558</v>
      </c>
      <c r="F9" s="313" t="s">
        <v>85</v>
      </c>
      <c r="G9" s="169" t="s">
        <v>2051</v>
      </c>
      <c r="H9" s="170" t="s">
        <v>2415</v>
      </c>
      <c r="I9" s="171"/>
      <c r="J9" s="217">
        <v>64</v>
      </c>
      <c r="K9" s="216"/>
      <c r="L9" s="216" t="s">
        <v>34</v>
      </c>
      <c r="M9" s="172">
        <v>0</v>
      </c>
      <c r="N9" s="218" t="s">
        <v>15725</v>
      </c>
      <c r="O9" s="312"/>
    </row>
    <row r="10" spans="1:15" ht="13.5">
      <c r="A10" s="215" t="s">
        <v>104</v>
      </c>
      <c r="B10" s="215" t="s">
        <v>60</v>
      </c>
      <c r="C10" s="215" t="s">
        <v>463</v>
      </c>
      <c r="D10" s="215" t="s">
        <v>4557</v>
      </c>
      <c r="E10" s="314" t="s">
        <v>4558</v>
      </c>
      <c r="F10" s="313" t="s">
        <v>84</v>
      </c>
      <c r="G10" s="169" t="s">
        <v>3830</v>
      </c>
      <c r="H10" s="170" t="s">
        <v>4740</v>
      </c>
      <c r="I10" s="171"/>
      <c r="J10" s="217">
        <v>320</v>
      </c>
      <c r="K10" s="216"/>
      <c r="L10" s="216" t="s">
        <v>34</v>
      </c>
      <c r="M10" s="172">
        <v>0</v>
      </c>
      <c r="N10" s="218" t="s">
        <v>16026</v>
      </c>
      <c r="O10" s="312"/>
    </row>
    <row r="11" spans="1:15" ht="27">
      <c r="A11" s="215" t="s">
        <v>736</v>
      </c>
      <c r="B11" s="215" t="s">
        <v>100</v>
      </c>
      <c r="C11" s="215" t="s">
        <v>167</v>
      </c>
      <c r="D11" s="215" t="s">
        <v>6005</v>
      </c>
      <c r="E11" s="314" t="s">
        <v>6006</v>
      </c>
      <c r="F11" s="313" t="s">
        <v>6028</v>
      </c>
      <c r="G11" s="169" t="s">
        <v>2222</v>
      </c>
      <c r="H11" s="170" t="s">
        <v>5197</v>
      </c>
      <c r="I11" s="171"/>
      <c r="J11" s="217">
        <v>240</v>
      </c>
      <c r="K11" s="219">
        <v>150.5</v>
      </c>
      <c r="L11" s="216" t="s">
        <v>34</v>
      </c>
      <c r="M11" s="172">
        <v>0</v>
      </c>
      <c r="N11" s="218" t="s">
        <v>16027</v>
      </c>
      <c r="O11" s="312"/>
    </row>
    <row r="12" spans="1:15" ht="13.5">
      <c r="A12" s="215" t="s">
        <v>115</v>
      </c>
      <c r="B12" s="215" t="s">
        <v>100</v>
      </c>
      <c r="C12" s="215" t="s">
        <v>191</v>
      </c>
      <c r="D12" s="215" t="s">
        <v>5212</v>
      </c>
      <c r="E12" s="314" t="s">
        <v>5213</v>
      </c>
      <c r="F12" s="313" t="s">
        <v>146</v>
      </c>
      <c r="G12" s="169" t="s">
        <v>2415</v>
      </c>
      <c r="H12" s="170" t="s">
        <v>5199</v>
      </c>
      <c r="I12" s="171"/>
      <c r="J12" s="217">
        <v>300</v>
      </c>
      <c r="K12" s="217">
        <v>7</v>
      </c>
      <c r="L12" s="216" t="s">
        <v>34</v>
      </c>
      <c r="M12" s="172">
        <v>0</v>
      </c>
      <c r="N12" s="218" t="s">
        <v>16028</v>
      </c>
      <c r="O12" s="312"/>
    </row>
    <row r="13" spans="1:15" ht="13.5">
      <c r="A13" s="215" t="s">
        <v>123</v>
      </c>
      <c r="B13" s="215" t="s">
        <v>506</v>
      </c>
      <c r="C13" s="215" t="s">
        <v>2174</v>
      </c>
      <c r="D13" s="215" t="s">
        <v>4557</v>
      </c>
      <c r="E13" s="314" t="s">
        <v>4558</v>
      </c>
      <c r="F13" s="313" t="s">
        <v>91</v>
      </c>
      <c r="G13" s="169" t="s">
        <v>4741</v>
      </c>
      <c r="H13" s="170" t="s">
        <v>4742</v>
      </c>
      <c r="I13" s="171"/>
      <c r="J13" s="217">
        <v>800</v>
      </c>
      <c r="K13" s="216"/>
      <c r="L13" s="216" t="s">
        <v>34</v>
      </c>
      <c r="M13" s="172">
        <v>0</v>
      </c>
      <c r="N13" s="218" t="s">
        <v>16029</v>
      </c>
      <c r="O13" s="312"/>
    </row>
    <row r="14" spans="1:15" ht="27">
      <c r="A14" s="215" t="s">
        <v>123</v>
      </c>
      <c r="B14" s="215" t="s">
        <v>506</v>
      </c>
      <c r="C14" s="215" t="s">
        <v>2174</v>
      </c>
      <c r="D14" s="215" t="s">
        <v>4557</v>
      </c>
      <c r="E14" s="314" t="s">
        <v>4558</v>
      </c>
      <c r="F14" s="313" t="s">
        <v>94</v>
      </c>
      <c r="G14" s="169" t="s">
        <v>4741</v>
      </c>
      <c r="H14" s="170" t="s">
        <v>4743</v>
      </c>
      <c r="I14" s="171"/>
      <c r="J14" s="217">
        <v>160</v>
      </c>
      <c r="K14" s="216"/>
      <c r="L14" s="216" t="s">
        <v>34</v>
      </c>
      <c r="M14" s="172">
        <v>0</v>
      </c>
      <c r="N14" s="218" t="s">
        <v>16029</v>
      </c>
      <c r="O14" s="312"/>
    </row>
    <row r="15" spans="1:15" ht="27">
      <c r="A15" s="215" t="s">
        <v>736</v>
      </c>
      <c r="B15" s="215" t="s">
        <v>100</v>
      </c>
      <c r="C15" s="215" t="s">
        <v>167</v>
      </c>
      <c r="D15" s="215" t="s">
        <v>6005</v>
      </c>
      <c r="E15" s="314" t="s">
        <v>6006</v>
      </c>
      <c r="F15" s="313" t="s">
        <v>80</v>
      </c>
      <c r="G15" s="169" t="s">
        <v>5196</v>
      </c>
      <c r="H15" s="170" t="s">
        <v>5199</v>
      </c>
      <c r="I15" s="171"/>
      <c r="J15" s="217">
        <v>240</v>
      </c>
      <c r="K15" s="217">
        <v>15</v>
      </c>
      <c r="L15" s="216" t="s">
        <v>34</v>
      </c>
      <c r="M15" s="172">
        <v>0</v>
      </c>
      <c r="N15" s="218" t="s">
        <v>15726</v>
      </c>
      <c r="O15" s="312"/>
    </row>
    <row r="16" spans="1:15" ht="13.5">
      <c r="A16" s="215" t="s">
        <v>115</v>
      </c>
      <c r="B16" s="215" t="s">
        <v>100</v>
      </c>
      <c r="C16" s="215" t="s">
        <v>191</v>
      </c>
      <c r="D16" s="215" t="s">
        <v>5212</v>
      </c>
      <c r="E16" s="314" t="s">
        <v>5213</v>
      </c>
      <c r="F16" s="313" t="s">
        <v>5369</v>
      </c>
      <c r="G16" s="169" t="s">
        <v>5371</v>
      </c>
      <c r="H16" s="170" t="s">
        <v>4745</v>
      </c>
      <c r="I16" s="171"/>
      <c r="J16" s="217">
        <v>80</v>
      </c>
      <c r="K16" s="216"/>
      <c r="L16" s="216" t="s">
        <v>34</v>
      </c>
      <c r="M16" s="172">
        <v>0</v>
      </c>
      <c r="N16" s="218" t="s">
        <v>15004</v>
      </c>
      <c r="O16" s="312"/>
    </row>
    <row r="17" spans="1:15" ht="13.5">
      <c r="A17" s="215" t="s">
        <v>129</v>
      </c>
      <c r="B17" s="215" t="s">
        <v>70</v>
      </c>
      <c r="C17" s="215" t="s">
        <v>413</v>
      </c>
      <c r="D17" s="215" t="s">
        <v>6005</v>
      </c>
      <c r="E17" s="314" t="s">
        <v>6006</v>
      </c>
      <c r="F17" s="313" t="s">
        <v>125</v>
      </c>
      <c r="G17" s="169" t="s">
        <v>5191</v>
      </c>
      <c r="H17" s="170" t="s">
        <v>6234</v>
      </c>
      <c r="I17" s="171"/>
      <c r="J17" s="217">
        <v>360</v>
      </c>
      <c r="K17" s="216"/>
      <c r="L17" s="216" t="s">
        <v>34</v>
      </c>
      <c r="M17" s="172">
        <v>0</v>
      </c>
      <c r="N17" s="218" t="s">
        <v>16031</v>
      </c>
      <c r="O17" s="312" t="s">
        <v>10425</v>
      </c>
    </row>
    <row r="18" spans="1:15" ht="13.5">
      <c r="A18" s="215" t="s">
        <v>736</v>
      </c>
      <c r="B18" s="215" t="s">
        <v>100</v>
      </c>
      <c r="C18" s="215" t="s">
        <v>167</v>
      </c>
      <c r="D18" s="215" t="s">
        <v>6005</v>
      </c>
      <c r="E18" s="314" t="s">
        <v>6006</v>
      </c>
      <c r="F18" s="313" t="s">
        <v>6029</v>
      </c>
      <c r="G18" s="169" t="s">
        <v>5191</v>
      </c>
      <c r="H18" s="170" t="s">
        <v>4805</v>
      </c>
      <c r="I18" s="171"/>
      <c r="J18" s="217">
        <v>120</v>
      </c>
      <c r="K18" s="219">
        <v>296.5</v>
      </c>
      <c r="L18" s="216" t="s">
        <v>34</v>
      </c>
      <c r="M18" s="172">
        <v>0</v>
      </c>
      <c r="N18" s="218" t="s">
        <v>16031</v>
      </c>
      <c r="O18" s="312"/>
    </row>
    <row r="19" spans="1:15" ht="27">
      <c r="A19" s="215" t="s">
        <v>106</v>
      </c>
      <c r="B19" s="215" t="s">
        <v>6334</v>
      </c>
      <c r="C19" s="215" t="s">
        <v>164</v>
      </c>
      <c r="D19" s="215" t="s">
        <v>6005</v>
      </c>
      <c r="E19" s="314" t="s">
        <v>6006</v>
      </c>
      <c r="F19" s="313" t="s">
        <v>6031</v>
      </c>
      <c r="G19" s="169" t="s">
        <v>5191</v>
      </c>
      <c r="H19" s="170" t="s">
        <v>4810</v>
      </c>
      <c r="I19" s="171"/>
      <c r="J19" s="217">
        <v>480</v>
      </c>
      <c r="K19" s="216"/>
      <c r="L19" s="216" t="s">
        <v>34</v>
      </c>
      <c r="M19" s="172">
        <v>0</v>
      </c>
      <c r="N19" s="218" t="s">
        <v>16031</v>
      </c>
      <c r="O19" s="312"/>
    </row>
    <row r="20" spans="1:15" ht="27">
      <c r="A20" s="215" t="s">
        <v>115</v>
      </c>
      <c r="B20" s="215" t="s">
        <v>100</v>
      </c>
      <c r="C20" s="215" t="s">
        <v>191</v>
      </c>
      <c r="D20" s="215" t="s">
        <v>5212</v>
      </c>
      <c r="E20" s="314" t="s">
        <v>5213</v>
      </c>
      <c r="F20" s="313" t="s">
        <v>108</v>
      </c>
      <c r="G20" s="169" t="s">
        <v>4746</v>
      </c>
      <c r="H20" s="170" t="s">
        <v>4805</v>
      </c>
      <c r="I20" s="171"/>
      <c r="J20" s="217">
        <v>80</v>
      </c>
      <c r="K20" s="216"/>
      <c r="L20" s="216" t="s">
        <v>34</v>
      </c>
      <c r="M20" s="172">
        <v>0</v>
      </c>
      <c r="N20" s="218" t="s">
        <v>16032</v>
      </c>
      <c r="O20" s="312"/>
    </row>
    <row r="21" spans="1:15" ht="27">
      <c r="A21" s="215" t="s">
        <v>123</v>
      </c>
      <c r="B21" s="215" t="s">
        <v>506</v>
      </c>
      <c r="C21" s="215" t="s">
        <v>2174</v>
      </c>
      <c r="D21" s="215" t="s">
        <v>4557</v>
      </c>
      <c r="E21" s="314" t="s">
        <v>4558</v>
      </c>
      <c r="F21" s="313" t="s">
        <v>108</v>
      </c>
      <c r="G21" s="169" t="s">
        <v>4747</v>
      </c>
      <c r="H21" s="170" t="s">
        <v>4747</v>
      </c>
      <c r="I21" s="171"/>
      <c r="J21" s="217">
        <v>64</v>
      </c>
      <c r="K21" s="216"/>
      <c r="L21" s="216" t="s">
        <v>34</v>
      </c>
      <c r="M21" s="172">
        <v>0</v>
      </c>
      <c r="N21" s="218" t="s">
        <v>15727</v>
      </c>
      <c r="O21" s="312"/>
    </row>
    <row r="22" spans="1:15" ht="13.5">
      <c r="A22" s="215" t="s">
        <v>736</v>
      </c>
      <c r="B22" s="215" t="s">
        <v>100</v>
      </c>
      <c r="C22" s="215" t="s">
        <v>167</v>
      </c>
      <c r="D22" s="215" t="s">
        <v>6005</v>
      </c>
      <c r="E22" s="314" t="s">
        <v>6006</v>
      </c>
      <c r="F22" s="313" t="s">
        <v>45</v>
      </c>
      <c r="G22" s="169" t="s">
        <v>4810</v>
      </c>
      <c r="H22" s="170" t="s">
        <v>6236</v>
      </c>
      <c r="I22" s="171"/>
      <c r="J22" s="217">
        <v>24</v>
      </c>
      <c r="K22" s="216"/>
      <c r="L22" s="216" t="s">
        <v>34</v>
      </c>
      <c r="M22" s="172">
        <v>0</v>
      </c>
      <c r="N22" s="218" t="s">
        <v>16033</v>
      </c>
      <c r="O22" s="312"/>
    </row>
    <row r="23" spans="1:15" ht="13.5">
      <c r="A23" s="215" t="s">
        <v>736</v>
      </c>
      <c r="B23" s="215" t="s">
        <v>100</v>
      </c>
      <c r="C23" s="215" t="s">
        <v>167</v>
      </c>
      <c r="D23" s="215" t="s">
        <v>6005</v>
      </c>
      <c r="E23" s="314" t="s">
        <v>6006</v>
      </c>
      <c r="F23" s="313" t="s">
        <v>96</v>
      </c>
      <c r="G23" s="169" t="s">
        <v>4810</v>
      </c>
      <c r="H23" s="170" t="s">
        <v>6236</v>
      </c>
      <c r="I23" s="171"/>
      <c r="J23" s="217">
        <v>24</v>
      </c>
      <c r="K23" s="216"/>
      <c r="L23" s="216" t="s">
        <v>34</v>
      </c>
      <c r="M23" s="172">
        <v>0</v>
      </c>
      <c r="N23" s="218" t="s">
        <v>16033</v>
      </c>
      <c r="O23" s="312"/>
    </row>
    <row r="24" spans="1:15" ht="13.5">
      <c r="A24" s="215" t="s">
        <v>736</v>
      </c>
      <c r="B24" s="215" t="s">
        <v>100</v>
      </c>
      <c r="C24" s="215" t="s">
        <v>167</v>
      </c>
      <c r="D24" s="215" t="s">
        <v>6005</v>
      </c>
      <c r="E24" s="314" t="s">
        <v>6006</v>
      </c>
      <c r="F24" s="313" t="s">
        <v>48</v>
      </c>
      <c r="G24" s="169" t="s">
        <v>4810</v>
      </c>
      <c r="H24" s="170" t="s">
        <v>6236</v>
      </c>
      <c r="I24" s="171"/>
      <c r="J24" s="217">
        <v>24</v>
      </c>
      <c r="K24" s="216"/>
      <c r="L24" s="216" t="s">
        <v>34</v>
      </c>
      <c r="M24" s="172">
        <v>0</v>
      </c>
      <c r="N24" s="218" t="s">
        <v>16033</v>
      </c>
      <c r="O24" s="312"/>
    </row>
    <row r="25" spans="1:15" ht="13.5">
      <c r="A25" s="215" t="s">
        <v>736</v>
      </c>
      <c r="B25" s="215" t="s">
        <v>100</v>
      </c>
      <c r="C25" s="215" t="s">
        <v>167</v>
      </c>
      <c r="D25" s="215" t="s">
        <v>6005</v>
      </c>
      <c r="E25" s="314" t="s">
        <v>6006</v>
      </c>
      <c r="F25" s="313" t="s">
        <v>47</v>
      </c>
      <c r="G25" s="169" t="s">
        <v>4810</v>
      </c>
      <c r="H25" s="170" t="s">
        <v>6236</v>
      </c>
      <c r="I25" s="171"/>
      <c r="J25" s="217">
        <v>24</v>
      </c>
      <c r="K25" s="216"/>
      <c r="L25" s="216" t="s">
        <v>34</v>
      </c>
      <c r="M25" s="172">
        <v>0</v>
      </c>
      <c r="N25" s="218" t="s">
        <v>16033</v>
      </c>
      <c r="O25" s="312"/>
    </row>
    <row r="26" spans="1:15" ht="27">
      <c r="A26" s="215" t="s">
        <v>103</v>
      </c>
      <c r="B26" s="215" t="s">
        <v>73</v>
      </c>
      <c r="C26" s="215" t="s">
        <v>162</v>
      </c>
      <c r="D26" s="215" t="s">
        <v>6005</v>
      </c>
      <c r="E26" s="314" t="s">
        <v>6006</v>
      </c>
      <c r="F26" s="313" t="s">
        <v>6032</v>
      </c>
      <c r="G26" s="169" t="s">
        <v>5200</v>
      </c>
      <c r="H26" s="170" t="s">
        <v>6036</v>
      </c>
      <c r="I26" s="171"/>
      <c r="J26" s="217">
        <v>192</v>
      </c>
      <c r="K26" s="216"/>
      <c r="L26" s="216" t="s">
        <v>34</v>
      </c>
      <c r="M26" s="172">
        <v>0</v>
      </c>
      <c r="N26" s="218" t="s">
        <v>16034</v>
      </c>
      <c r="O26" s="312"/>
    </row>
    <row r="27" spans="1:15" ht="13.5">
      <c r="A27" s="215" t="s">
        <v>736</v>
      </c>
      <c r="B27" s="215" t="s">
        <v>100</v>
      </c>
      <c r="C27" s="215" t="s">
        <v>167</v>
      </c>
      <c r="D27" s="215" t="s">
        <v>6005</v>
      </c>
      <c r="E27" s="314" t="s">
        <v>6006</v>
      </c>
      <c r="F27" s="313" t="s">
        <v>90</v>
      </c>
      <c r="G27" s="169" t="s">
        <v>6037</v>
      </c>
      <c r="H27" s="170" t="s">
        <v>4809</v>
      </c>
      <c r="I27" s="171"/>
      <c r="J27" s="217">
        <v>240</v>
      </c>
      <c r="K27" s="216"/>
      <c r="L27" s="216" t="s">
        <v>34</v>
      </c>
      <c r="M27" s="172">
        <v>0</v>
      </c>
      <c r="N27" s="218" t="s">
        <v>15728</v>
      </c>
      <c r="O27" s="312"/>
    </row>
    <row r="28" spans="1:15" ht="13.5">
      <c r="A28" s="215" t="s">
        <v>74</v>
      </c>
      <c r="B28" s="215" t="s">
        <v>73</v>
      </c>
      <c r="C28" s="215" t="s">
        <v>191</v>
      </c>
      <c r="D28" s="215" t="s">
        <v>6525</v>
      </c>
      <c r="E28" s="314" t="s">
        <v>6697</v>
      </c>
      <c r="F28" s="313" t="s">
        <v>8344</v>
      </c>
      <c r="G28" s="169" t="s">
        <v>6036</v>
      </c>
      <c r="H28" s="170" t="s">
        <v>6237</v>
      </c>
      <c r="I28" s="170" t="s">
        <v>6238</v>
      </c>
      <c r="J28" s="217">
        <v>960</v>
      </c>
      <c r="K28" s="219">
        <v>77.5</v>
      </c>
      <c r="L28" s="216" t="s">
        <v>34</v>
      </c>
      <c r="M28" s="172">
        <v>0.7</v>
      </c>
      <c r="N28" s="218" t="s">
        <v>16035</v>
      </c>
      <c r="O28" s="312"/>
    </row>
    <row r="29" spans="1:15" ht="13.5">
      <c r="A29" s="215" t="s">
        <v>718</v>
      </c>
      <c r="B29" s="215" t="s">
        <v>70</v>
      </c>
      <c r="C29" s="215" t="s">
        <v>167</v>
      </c>
      <c r="D29" s="215" t="s">
        <v>2053</v>
      </c>
      <c r="E29" s="314" t="s">
        <v>9089</v>
      </c>
      <c r="F29" s="313" t="s">
        <v>125</v>
      </c>
      <c r="G29" s="169" t="s">
        <v>6367</v>
      </c>
      <c r="H29" s="170" t="s">
        <v>4819</v>
      </c>
      <c r="I29" s="171"/>
      <c r="J29" s="217">
        <v>50</v>
      </c>
      <c r="K29" s="216"/>
      <c r="L29" s="216" t="s">
        <v>34</v>
      </c>
      <c r="M29" s="172">
        <v>0</v>
      </c>
      <c r="N29" s="218" t="s">
        <v>15729</v>
      </c>
      <c r="O29" s="312"/>
    </row>
    <row r="30" spans="1:15" ht="13.5">
      <c r="A30" s="215" t="s">
        <v>562</v>
      </c>
      <c r="B30" s="215" t="s">
        <v>2860</v>
      </c>
      <c r="C30" s="215" t="s">
        <v>164</v>
      </c>
      <c r="D30" s="215" t="s">
        <v>2053</v>
      </c>
      <c r="E30" s="314" t="s">
        <v>9089</v>
      </c>
      <c r="F30" s="313" t="s">
        <v>97</v>
      </c>
      <c r="G30" s="169" t="s">
        <v>5208</v>
      </c>
      <c r="H30" s="170" t="s">
        <v>7909</v>
      </c>
      <c r="I30" s="171"/>
      <c r="J30" s="217">
        <v>200</v>
      </c>
      <c r="K30" s="219">
        <v>72.5</v>
      </c>
      <c r="L30" s="216" t="s">
        <v>34</v>
      </c>
      <c r="M30" s="172">
        <v>0</v>
      </c>
      <c r="N30" s="218" t="s">
        <v>15016</v>
      </c>
      <c r="O30" s="312"/>
    </row>
    <row r="31" spans="1:15" ht="13.5">
      <c r="A31" s="215" t="s">
        <v>703</v>
      </c>
      <c r="B31" s="215" t="s">
        <v>92</v>
      </c>
      <c r="C31" s="215" t="s">
        <v>162</v>
      </c>
      <c r="D31" s="215" t="s">
        <v>2053</v>
      </c>
      <c r="E31" s="314" t="s">
        <v>9089</v>
      </c>
      <c r="F31" s="313" t="s">
        <v>91</v>
      </c>
      <c r="G31" s="169" t="s">
        <v>7376</v>
      </c>
      <c r="H31" s="170" t="s">
        <v>7376</v>
      </c>
      <c r="I31" s="171"/>
      <c r="J31" s="217">
        <v>20</v>
      </c>
      <c r="K31" s="216"/>
      <c r="L31" s="216" t="s">
        <v>34</v>
      </c>
      <c r="M31" s="172">
        <v>0</v>
      </c>
      <c r="N31" s="218" t="s">
        <v>15005</v>
      </c>
      <c r="O31" s="312"/>
    </row>
    <row r="32" spans="1:15" ht="13.5">
      <c r="A32" s="215" t="s">
        <v>553</v>
      </c>
      <c r="B32" s="215" t="s">
        <v>32</v>
      </c>
      <c r="C32" s="215" t="s">
        <v>167</v>
      </c>
      <c r="D32" s="215" t="s">
        <v>6525</v>
      </c>
      <c r="E32" s="314" t="s">
        <v>6697</v>
      </c>
      <c r="F32" s="313" t="s">
        <v>81</v>
      </c>
      <c r="G32" s="169" t="s">
        <v>7376</v>
      </c>
      <c r="H32" s="170" t="s">
        <v>7377</v>
      </c>
      <c r="I32" s="171"/>
      <c r="J32" s="217">
        <v>80</v>
      </c>
      <c r="K32" s="216"/>
      <c r="L32" s="216" t="s">
        <v>34</v>
      </c>
      <c r="M32" s="172">
        <v>0</v>
      </c>
      <c r="N32" s="218" t="s">
        <v>15005</v>
      </c>
      <c r="O32" s="312"/>
    </row>
    <row r="33" spans="1:15" ht="13.5">
      <c r="A33" s="215" t="s">
        <v>562</v>
      </c>
      <c r="B33" s="215" t="s">
        <v>2860</v>
      </c>
      <c r="C33" s="215" t="s">
        <v>164</v>
      </c>
      <c r="D33" s="215" t="s">
        <v>2053</v>
      </c>
      <c r="E33" s="314" t="s">
        <v>9089</v>
      </c>
      <c r="F33" s="313" t="s">
        <v>487</v>
      </c>
      <c r="G33" s="169" t="s">
        <v>5209</v>
      </c>
      <c r="H33" s="170" t="s">
        <v>9290</v>
      </c>
      <c r="I33" s="171"/>
      <c r="J33" s="217">
        <v>400</v>
      </c>
      <c r="K33" s="219">
        <v>9.5</v>
      </c>
      <c r="L33" s="216" t="s">
        <v>34</v>
      </c>
      <c r="M33" s="172">
        <v>0</v>
      </c>
      <c r="N33" s="218" t="s">
        <v>16036</v>
      </c>
      <c r="O33" s="312"/>
    </row>
    <row r="34" spans="1:15" ht="27">
      <c r="A34" s="215" t="s">
        <v>3685</v>
      </c>
      <c r="B34" s="215" t="s">
        <v>2860</v>
      </c>
      <c r="C34" s="215" t="s">
        <v>162</v>
      </c>
      <c r="D34" s="215" t="s">
        <v>5060</v>
      </c>
      <c r="E34" s="314" t="s">
        <v>5061</v>
      </c>
      <c r="F34" s="313" t="s">
        <v>12082</v>
      </c>
      <c r="G34" s="169" t="s">
        <v>7904</v>
      </c>
      <c r="H34" s="170" t="s">
        <v>12293</v>
      </c>
      <c r="I34" s="171"/>
      <c r="J34" s="217">
        <v>3200</v>
      </c>
      <c r="K34" s="219">
        <v>14.5</v>
      </c>
      <c r="L34" s="216" t="s">
        <v>34</v>
      </c>
      <c r="M34" s="172">
        <v>0</v>
      </c>
      <c r="N34" s="218" t="s">
        <v>16037</v>
      </c>
      <c r="O34" s="312"/>
    </row>
    <row r="35" spans="1:15" ht="13.5">
      <c r="A35" s="215" t="s">
        <v>74</v>
      </c>
      <c r="B35" s="215" t="s">
        <v>73</v>
      </c>
      <c r="C35" s="215" t="s">
        <v>191</v>
      </c>
      <c r="D35" s="215" t="s">
        <v>6525</v>
      </c>
      <c r="E35" s="314" t="s">
        <v>6697</v>
      </c>
      <c r="F35" s="313" t="s">
        <v>75</v>
      </c>
      <c r="G35" s="169" t="s">
        <v>7911</v>
      </c>
      <c r="H35" s="170" t="s">
        <v>7911</v>
      </c>
      <c r="I35" s="171"/>
      <c r="J35" s="217">
        <v>64</v>
      </c>
      <c r="K35" s="216"/>
      <c r="L35" s="216" t="s">
        <v>34</v>
      </c>
      <c r="M35" s="172">
        <v>0</v>
      </c>
      <c r="N35" s="218" t="s">
        <v>16039</v>
      </c>
      <c r="O35" s="312"/>
    </row>
    <row r="36" spans="1:15" ht="13.5">
      <c r="A36" s="215" t="s">
        <v>553</v>
      </c>
      <c r="B36" s="215" t="s">
        <v>32</v>
      </c>
      <c r="C36" s="215" t="s">
        <v>167</v>
      </c>
      <c r="D36" s="215" t="s">
        <v>6525</v>
      </c>
      <c r="E36" s="314" t="s">
        <v>6697</v>
      </c>
      <c r="F36" s="313" t="s">
        <v>37</v>
      </c>
      <c r="G36" s="169" t="s">
        <v>7911</v>
      </c>
      <c r="H36" s="170" t="s">
        <v>6233</v>
      </c>
      <c r="I36" s="171"/>
      <c r="J36" s="217">
        <v>160</v>
      </c>
      <c r="K36" s="217">
        <v>40</v>
      </c>
      <c r="L36" s="216" t="s">
        <v>34</v>
      </c>
      <c r="M36" s="172">
        <v>0</v>
      </c>
      <c r="N36" s="218" t="s">
        <v>16039</v>
      </c>
      <c r="O36" s="312"/>
    </row>
    <row r="37" spans="1:15" ht="27">
      <c r="A37" s="215" t="s">
        <v>132</v>
      </c>
      <c r="B37" s="215" t="s">
        <v>6334</v>
      </c>
      <c r="C37" s="215" t="s">
        <v>374</v>
      </c>
      <c r="D37" s="215" t="s">
        <v>6525</v>
      </c>
      <c r="E37" s="314" t="s">
        <v>6697</v>
      </c>
      <c r="F37" s="313" t="s">
        <v>80</v>
      </c>
      <c r="G37" s="169" t="s">
        <v>7378</v>
      </c>
      <c r="H37" s="170" t="s">
        <v>6700</v>
      </c>
      <c r="I37" s="171"/>
      <c r="J37" s="217">
        <v>960</v>
      </c>
      <c r="K37" s="219">
        <v>158.5</v>
      </c>
      <c r="L37" s="216" t="s">
        <v>34</v>
      </c>
      <c r="M37" s="172">
        <v>0</v>
      </c>
      <c r="N37" s="218" t="s">
        <v>16040</v>
      </c>
      <c r="O37" s="312"/>
    </row>
    <row r="38" spans="1:15" ht="13.5">
      <c r="A38" s="215" t="s">
        <v>115</v>
      </c>
      <c r="B38" s="215" t="s">
        <v>100</v>
      </c>
      <c r="C38" s="215" t="s">
        <v>191</v>
      </c>
      <c r="D38" s="215" t="s">
        <v>6005</v>
      </c>
      <c r="E38" s="314" t="s">
        <v>6006</v>
      </c>
      <c r="F38" s="313" t="s">
        <v>6030</v>
      </c>
      <c r="G38" s="169" t="s">
        <v>5371</v>
      </c>
      <c r="H38" s="170" t="s">
        <v>6233</v>
      </c>
      <c r="I38" s="170" t="s">
        <v>13832</v>
      </c>
      <c r="J38" s="217">
        <v>480</v>
      </c>
      <c r="K38" s="217">
        <v>134</v>
      </c>
      <c r="L38" s="216" t="s">
        <v>34</v>
      </c>
      <c r="M38" s="172">
        <v>0.9</v>
      </c>
      <c r="N38" s="218" t="s">
        <v>16030</v>
      </c>
      <c r="O38" s="312"/>
    </row>
    <row r="39" spans="1:15" ht="13.5">
      <c r="A39" s="215" t="s">
        <v>115</v>
      </c>
      <c r="B39" s="215" t="s">
        <v>100</v>
      </c>
      <c r="C39" s="215" t="s">
        <v>191</v>
      </c>
      <c r="D39" s="215" t="s">
        <v>6005</v>
      </c>
      <c r="E39" s="314" t="s">
        <v>6006</v>
      </c>
      <c r="F39" s="313" t="s">
        <v>6033</v>
      </c>
      <c r="G39" s="169" t="s">
        <v>6241</v>
      </c>
      <c r="H39" s="170" t="s">
        <v>6242</v>
      </c>
      <c r="I39" s="171"/>
      <c r="J39" s="217">
        <v>48</v>
      </c>
      <c r="K39" s="216"/>
      <c r="L39" s="216" t="s">
        <v>34</v>
      </c>
      <c r="M39" s="172">
        <v>0</v>
      </c>
      <c r="N39" s="218" t="s">
        <v>15731</v>
      </c>
      <c r="O39" s="312"/>
    </row>
    <row r="40" spans="1:15" ht="13.5">
      <c r="A40" s="215" t="s">
        <v>115</v>
      </c>
      <c r="B40" s="215" t="s">
        <v>100</v>
      </c>
      <c r="C40" s="215" t="s">
        <v>191</v>
      </c>
      <c r="D40" s="215" t="s">
        <v>6005</v>
      </c>
      <c r="E40" s="314" t="s">
        <v>6006</v>
      </c>
      <c r="F40" s="313" t="s">
        <v>91</v>
      </c>
      <c r="G40" s="169" t="s">
        <v>6243</v>
      </c>
      <c r="H40" s="170" t="s">
        <v>6357</v>
      </c>
      <c r="I40" s="171"/>
      <c r="J40" s="217">
        <v>960</v>
      </c>
      <c r="K40" s="216"/>
      <c r="L40" s="216" t="s">
        <v>34</v>
      </c>
      <c r="M40" s="172">
        <v>0</v>
      </c>
      <c r="N40" s="218" t="s">
        <v>16042</v>
      </c>
      <c r="O40" s="312"/>
    </row>
    <row r="41" spans="1:15" ht="13.5">
      <c r="A41" s="215" t="s">
        <v>115</v>
      </c>
      <c r="B41" s="215" t="s">
        <v>100</v>
      </c>
      <c r="C41" s="215" t="s">
        <v>191</v>
      </c>
      <c r="D41" s="215" t="s">
        <v>6005</v>
      </c>
      <c r="E41" s="314" t="s">
        <v>6006</v>
      </c>
      <c r="F41" s="313" t="s">
        <v>6034</v>
      </c>
      <c r="G41" s="169" t="s">
        <v>6243</v>
      </c>
      <c r="H41" s="170" t="s">
        <v>6358</v>
      </c>
      <c r="I41" s="171"/>
      <c r="J41" s="217">
        <v>48</v>
      </c>
      <c r="K41" s="216"/>
      <c r="L41" s="216" t="s">
        <v>34</v>
      </c>
      <c r="M41" s="172">
        <v>0</v>
      </c>
      <c r="N41" s="218" t="s">
        <v>16042</v>
      </c>
      <c r="O41" s="312"/>
    </row>
    <row r="42" spans="1:15" ht="13.5">
      <c r="A42" s="215" t="s">
        <v>8147</v>
      </c>
      <c r="B42" s="215" t="s">
        <v>8146</v>
      </c>
      <c r="C42" s="215" t="s">
        <v>413</v>
      </c>
      <c r="D42" s="215" t="s">
        <v>5526</v>
      </c>
      <c r="E42" s="314" t="s">
        <v>6524</v>
      </c>
      <c r="F42" s="313" t="s">
        <v>590</v>
      </c>
      <c r="G42" s="169" t="s">
        <v>8151</v>
      </c>
      <c r="H42" s="170" t="s">
        <v>7913</v>
      </c>
      <c r="I42" s="170" t="s">
        <v>6700</v>
      </c>
      <c r="J42" s="217">
        <v>6</v>
      </c>
      <c r="K42" s="216"/>
      <c r="L42" s="216" t="s">
        <v>34</v>
      </c>
      <c r="M42" s="172">
        <v>0</v>
      </c>
      <c r="N42" s="218" t="s">
        <v>16041</v>
      </c>
      <c r="O42" s="312" t="s">
        <v>10434</v>
      </c>
    </row>
    <row r="43" spans="1:15" ht="13.5">
      <c r="A43" s="215" t="s">
        <v>615</v>
      </c>
      <c r="B43" s="215" t="s">
        <v>100</v>
      </c>
      <c r="C43" s="215" t="s">
        <v>164</v>
      </c>
      <c r="D43" s="215" t="s">
        <v>8347</v>
      </c>
      <c r="E43" s="314" t="s">
        <v>8348</v>
      </c>
      <c r="F43" s="313" t="s">
        <v>9287</v>
      </c>
      <c r="G43" s="169" t="s">
        <v>7908</v>
      </c>
      <c r="H43" s="170" t="s">
        <v>7379</v>
      </c>
      <c r="I43" s="170" t="s">
        <v>7906</v>
      </c>
      <c r="J43" s="217">
        <v>280</v>
      </c>
      <c r="K43" s="219">
        <v>263.5</v>
      </c>
      <c r="L43" s="216" t="s">
        <v>34</v>
      </c>
      <c r="M43" s="172">
        <v>0.8</v>
      </c>
      <c r="N43" s="218" t="s">
        <v>16038</v>
      </c>
      <c r="O43" s="312" t="s">
        <v>15716</v>
      </c>
    </row>
    <row r="44" spans="1:15" ht="13.5">
      <c r="A44" s="215" t="s">
        <v>553</v>
      </c>
      <c r="B44" s="215" t="s">
        <v>32</v>
      </c>
      <c r="C44" s="215" t="s">
        <v>167</v>
      </c>
      <c r="D44" s="215" t="s">
        <v>6525</v>
      </c>
      <c r="E44" s="314" t="s">
        <v>6697</v>
      </c>
      <c r="F44" s="313" t="s">
        <v>63</v>
      </c>
      <c r="G44" s="169" t="s">
        <v>7379</v>
      </c>
      <c r="H44" s="170" t="s">
        <v>7379</v>
      </c>
      <c r="I44" s="171"/>
      <c r="J44" s="217">
        <v>64</v>
      </c>
      <c r="K44" s="216"/>
      <c r="L44" s="216" t="s">
        <v>34</v>
      </c>
      <c r="M44" s="172">
        <v>0</v>
      </c>
      <c r="N44" s="218" t="s">
        <v>16038</v>
      </c>
      <c r="O44" s="312"/>
    </row>
    <row r="45" spans="1:15" ht="27">
      <c r="A45" s="215" t="s">
        <v>132</v>
      </c>
      <c r="B45" s="215" t="s">
        <v>6334</v>
      </c>
      <c r="C45" s="215" t="s">
        <v>374</v>
      </c>
      <c r="D45" s="215" t="s">
        <v>6525</v>
      </c>
      <c r="E45" s="314" t="s">
        <v>6697</v>
      </c>
      <c r="F45" s="313" t="s">
        <v>68</v>
      </c>
      <c r="G45" s="169" t="s">
        <v>7380</v>
      </c>
      <c r="H45" s="170" t="s">
        <v>7381</v>
      </c>
      <c r="I45" s="171"/>
      <c r="J45" s="217">
        <v>320</v>
      </c>
      <c r="K45" s="216"/>
      <c r="L45" s="216" t="s">
        <v>34</v>
      </c>
      <c r="M45" s="172">
        <v>0</v>
      </c>
      <c r="N45" s="218" t="s">
        <v>16043</v>
      </c>
      <c r="O45" s="312"/>
    </row>
    <row r="46" spans="1:15" ht="13.5">
      <c r="A46" s="215" t="s">
        <v>3685</v>
      </c>
      <c r="B46" s="215" t="s">
        <v>2860</v>
      </c>
      <c r="C46" s="215" t="s">
        <v>162</v>
      </c>
      <c r="D46" s="215" t="s">
        <v>8347</v>
      </c>
      <c r="E46" s="314" t="s">
        <v>8348</v>
      </c>
      <c r="F46" s="313" t="s">
        <v>8716</v>
      </c>
      <c r="G46" s="169" t="s">
        <v>7380</v>
      </c>
      <c r="H46" s="170" t="s">
        <v>9815</v>
      </c>
      <c r="I46" s="171"/>
      <c r="J46" s="217">
        <v>64</v>
      </c>
      <c r="K46" s="219">
        <v>8.5</v>
      </c>
      <c r="L46" s="216" t="s">
        <v>34</v>
      </c>
      <c r="M46" s="172">
        <v>0</v>
      </c>
      <c r="N46" s="218" t="s">
        <v>16043</v>
      </c>
      <c r="O46" s="312"/>
    </row>
    <row r="47" spans="1:15" ht="13.5">
      <c r="A47" s="215" t="s">
        <v>421</v>
      </c>
      <c r="B47" s="215" t="s">
        <v>2861</v>
      </c>
      <c r="C47" s="215" t="s">
        <v>162</v>
      </c>
      <c r="D47" s="215" t="s">
        <v>3277</v>
      </c>
      <c r="E47" s="314" t="s">
        <v>3278</v>
      </c>
      <c r="F47" s="313" t="s">
        <v>12087</v>
      </c>
      <c r="G47" s="169" t="s">
        <v>7381</v>
      </c>
      <c r="H47" s="170" t="s">
        <v>10838</v>
      </c>
      <c r="I47" s="171"/>
      <c r="J47" s="217">
        <v>2700</v>
      </c>
      <c r="K47" s="216"/>
      <c r="L47" s="216" t="s">
        <v>34</v>
      </c>
      <c r="M47" s="172">
        <v>0</v>
      </c>
      <c r="N47" s="218" t="s">
        <v>15730</v>
      </c>
      <c r="O47" s="312"/>
    </row>
    <row r="48" spans="1:15" ht="13.5">
      <c r="A48" s="215" t="s">
        <v>478</v>
      </c>
      <c r="B48" s="215" t="s">
        <v>70</v>
      </c>
      <c r="C48" s="215" t="s">
        <v>162</v>
      </c>
      <c r="D48" s="215" t="s">
        <v>6525</v>
      </c>
      <c r="E48" s="314" t="s">
        <v>6697</v>
      </c>
      <c r="F48" s="313" t="s">
        <v>125</v>
      </c>
      <c r="G48" s="169" t="s">
        <v>6358</v>
      </c>
      <c r="H48" s="170" t="s">
        <v>7914</v>
      </c>
      <c r="I48" s="171"/>
      <c r="J48" s="217">
        <v>960</v>
      </c>
      <c r="K48" s="217">
        <v>16</v>
      </c>
      <c r="L48" s="216" t="s">
        <v>34</v>
      </c>
      <c r="M48" s="172">
        <v>0</v>
      </c>
      <c r="N48" s="218" t="s">
        <v>15732</v>
      </c>
      <c r="O48" s="312"/>
    </row>
    <row r="49" spans="1:15" ht="13.5">
      <c r="A49" s="215" t="s">
        <v>638</v>
      </c>
      <c r="B49" s="215" t="s">
        <v>6244</v>
      </c>
      <c r="C49" s="215" t="s">
        <v>374</v>
      </c>
      <c r="D49" s="215" t="s">
        <v>6525</v>
      </c>
      <c r="E49" s="314" t="s">
        <v>6697</v>
      </c>
      <c r="F49" s="313" t="s">
        <v>6698</v>
      </c>
      <c r="G49" s="169" t="s">
        <v>6699</v>
      </c>
      <c r="H49" s="170" t="s">
        <v>6701</v>
      </c>
      <c r="I49" s="171"/>
      <c r="J49" s="217">
        <v>128</v>
      </c>
      <c r="K49" s="216"/>
      <c r="L49" s="216" t="s">
        <v>34</v>
      </c>
      <c r="M49" s="172">
        <v>0</v>
      </c>
      <c r="N49" s="218" t="s">
        <v>16044</v>
      </c>
      <c r="O49" s="312"/>
    </row>
    <row r="50" spans="1:15" ht="27">
      <c r="A50" s="215" t="s">
        <v>562</v>
      </c>
      <c r="B50" s="215" t="s">
        <v>2860</v>
      </c>
      <c r="C50" s="215" t="s">
        <v>164</v>
      </c>
      <c r="D50" s="215" t="s">
        <v>2053</v>
      </c>
      <c r="E50" s="314" t="s">
        <v>9089</v>
      </c>
      <c r="F50" s="313" t="s">
        <v>108</v>
      </c>
      <c r="G50" s="169" t="s">
        <v>9492</v>
      </c>
      <c r="H50" s="170" t="s">
        <v>9492</v>
      </c>
      <c r="I50" s="171"/>
      <c r="J50" s="217">
        <v>10</v>
      </c>
      <c r="K50" s="216"/>
      <c r="L50" s="216" t="s">
        <v>34</v>
      </c>
      <c r="M50" s="172">
        <v>0</v>
      </c>
      <c r="N50" s="218" t="s">
        <v>14819</v>
      </c>
      <c r="O50" s="312"/>
    </row>
    <row r="51" spans="1:15" ht="40.5">
      <c r="A51" s="215" t="s">
        <v>87</v>
      </c>
      <c r="B51" s="215" t="s">
        <v>86</v>
      </c>
      <c r="C51" s="215" t="s">
        <v>413</v>
      </c>
      <c r="D51" s="215" t="s">
        <v>6525</v>
      </c>
      <c r="E51" s="314" t="s">
        <v>6697</v>
      </c>
      <c r="F51" s="313" t="s">
        <v>126</v>
      </c>
      <c r="G51" s="169" t="s">
        <v>7915</v>
      </c>
      <c r="H51" s="170" t="s">
        <v>7915</v>
      </c>
      <c r="I51" s="171"/>
      <c r="J51" s="217">
        <v>32</v>
      </c>
      <c r="K51" s="216"/>
      <c r="L51" s="216" t="s">
        <v>34</v>
      </c>
      <c r="M51" s="172">
        <v>0</v>
      </c>
      <c r="N51" s="218" t="s">
        <v>16045</v>
      </c>
      <c r="O51" s="312"/>
    </row>
    <row r="52" spans="1:15" ht="13.5">
      <c r="A52" s="215" t="s">
        <v>553</v>
      </c>
      <c r="B52" s="215" t="s">
        <v>32</v>
      </c>
      <c r="C52" s="215" t="s">
        <v>167</v>
      </c>
      <c r="D52" s="215" t="s">
        <v>6525</v>
      </c>
      <c r="E52" s="314" t="s">
        <v>6697</v>
      </c>
      <c r="F52" s="313" t="s">
        <v>96</v>
      </c>
      <c r="G52" s="169" t="s">
        <v>7915</v>
      </c>
      <c r="H52" s="170" t="s">
        <v>7916</v>
      </c>
      <c r="I52" s="171"/>
      <c r="J52" s="217">
        <v>128</v>
      </c>
      <c r="K52" s="216"/>
      <c r="L52" s="216" t="s">
        <v>34</v>
      </c>
      <c r="M52" s="172">
        <v>0</v>
      </c>
      <c r="N52" s="218" t="s">
        <v>16045</v>
      </c>
      <c r="O52" s="312"/>
    </row>
    <row r="53" spans="1:15" ht="13.5">
      <c r="A53" s="215" t="s">
        <v>553</v>
      </c>
      <c r="B53" s="215" t="s">
        <v>32</v>
      </c>
      <c r="C53" s="215" t="s">
        <v>167</v>
      </c>
      <c r="D53" s="215" t="s">
        <v>6525</v>
      </c>
      <c r="E53" s="314" t="s">
        <v>6697</v>
      </c>
      <c r="F53" s="313" t="s">
        <v>97</v>
      </c>
      <c r="G53" s="169" t="s">
        <v>7915</v>
      </c>
      <c r="H53" s="170" t="s">
        <v>7917</v>
      </c>
      <c r="I53" s="171"/>
      <c r="J53" s="217">
        <v>800</v>
      </c>
      <c r="K53" s="217">
        <v>32</v>
      </c>
      <c r="L53" s="216" t="s">
        <v>34</v>
      </c>
      <c r="M53" s="172">
        <v>0</v>
      </c>
      <c r="N53" s="218" t="s">
        <v>16045</v>
      </c>
      <c r="O53" s="312"/>
    </row>
    <row r="54" spans="1:15" ht="13.5">
      <c r="A54" s="215" t="s">
        <v>553</v>
      </c>
      <c r="B54" s="215" t="s">
        <v>32</v>
      </c>
      <c r="C54" s="215" t="s">
        <v>167</v>
      </c>
      <c r="D54" s="215" t="s">
        <v>6525</v>
      </c>
      <c r="E54" s="314" t="s">
        <v>6697</v>
      </c>
      <c r="F54" s="313" t="s">
        <v>47</v>
      </c>
      <c r="G54" s="169" t="s">
        <v>7915</v>
      </c>
      <c r="H54" s="170" t="s">
        <v>7916</v>
      </c>
      <c r="I54" s="171"/>
      <c r="J54" s="217">
        <v>128</v>
      </c>
      <c r="K54" s="216"/>
      <c r="L54" s="216" t="s">
        <v>34</v>
      </c>
      <c r="M54" s="172">
        <v>0</v>
      </c>
      <c r="N54" s="218" t="s">
        <v>16045</v>
      </c>
      <c r="O54" s="312"/>
    </row>
    <row r="55" spans="1:15" ht="13.5">
      <c r="A55" s="215" t="s">
        <v>132</v>
      </c>
      <c r="B55" s="215" t="s">
        <v>6334</v>
      </c>
      <c r="C55" s="215" t="s">
        <v>374</v>
      </c>
      <c r="D55" s="215" t="s">
        <v>6525</v>
      </c>
      <c r="E55" s="314" t="s">
        <v>6697</v>
      </c>
      <c r="F55" s="313" t="s">
        <v>487</v>
      </c>
      <c r="G55" s="169" t="s">
        <v>6702</v>
      </c>
      <c r="H55" s="170" t="s">
        <v>6703</v>
      </c>
      <c r="I55" s="171"/>
      <c r="J55" s="217">
        <v>640</v>
      </c>
      <c r="K55" s="216"/>
      <c r="L55" s="216" t="s">
        <v>34</v>
      </c>
      <c r="M55" s="172">
        <v>0</v>
      </c>
      <c r="N55" s="218" t="s">
        <v>16046</v>
      </c>
      <c r="O55" s="312"/>
    </row>
    <row r="56" spans="1:15" ht="13.5">
      <c r="A56" s="215" t="s">
        <v>553</v>
      </c>
      <c r="B56" s="215" t="s">
        <v>32</v>
      </c>
      <c r="C56" s="215" t="s">
        <v>167</v>
      </c>
      <c r="D56" s="215" t="s">
        <v>6525</v>
      </c>
      <c r="E56" s="314" t="s">
        <v>6697</v>
      </c>
      <c r="F56" s="313" t="s">
        <v>48</v>
      </c>
      <c r="G56" s="169" t="s">
        <v>6357</v>
      </c>
      <c r="H56" s="170" t="s">
        <v>6703</v>
      </c>
      <c r="I56" s="171"/>
      <c r="J56" s="217">
        <v>128</v>
      </c>
      <c r="K56" s="217">
        <v>3</v>
      </c>
      <c r="L56" s="216" t="s">
        <v>34</v>
      </c>
      <c r="M56" s="172">
        <v>0</v>
      </c>
      <c r="N56" s="218" t="s">
        <v>15733</v>
      </c>
      <c r="O56" s="312"/>
    </row>
    <row r="57" spans="1:15" ht="13.5">
      <c r="A57" s="215" t="s">
        <v>553</v>
      </c>
      <c r="B57" s="215" t="s">
        <v>32</v>
      </c>
      <c r="C57" s="215" t="s">
        <v>167</v>
      </c>
      <c r="D57" s="215" t="s">
        <v>6525</v>
      </c>
      <c r="E57" s="314" t="s">
        <v>6697</v>
      </c>
      <c r="F57" s="313" t="s">
        <v>45</v>
      </c>
      <c r="G57" s="169" t="s">
        <v>6357</v>
      </c>
      <c r="H57" s="170" t="s">
        <v>6703</v>
      </c>
      <c r="I57" s="171"/>
      <c r="J57" s="217">
        <v>128</v>
      </c>
      <c r="K57" s="216"/>
      <c r="L57" s="216" t="s">
        <v>34</v>
      </c>
      <c r="M57" s="172">
        <v>0</v>
      </c>
      <c r="N57" s="218" t="s">
        <v>15733</v>
      </c>
      <c r="O57" s="312"/>
    </row>
    <row r="58" spans="1:15" ht="27">
      <c r="A58" s="215" t="s">
        <v>736</v>
      </c>
      <c r="B58" s="215" t="s">
        <v>100</v>
      </c>
      <c r="C58" s="215" t="s">
        <v>167</v>
      </c>
      <c r="D58" s="215" t="s">
        <v>6005</v>
      </c>
      <c r="E58" s="314" t="s">
        <v>6006</v>
      </c>
      <c r="F58" s="313" t="s">
        <v>108</v>
      </c>
      <c r="G58" s="169" t="s">
        <v>6359</v>
      </c>
      <c r="H58" s="170" t="s">
        <v>6360</v>
      </c>
      <c r="I58" s="171"/>
      <c r="J58" s="217">
        <v>48</v>
      </c>
      <c r="K58" s="216"/>
      <c r="L58" s="216" t="s">
        <v>34</v>
      </c>
      <c r="M58" s="172">
        <v>0</v>
      </c>
      <c r="N58" s="218" t="s">
        <v>16047</v>
      </c>
      <c r="O58" s="312"/>
    </row>
    <row r="59" spans="1:15" ht="13.5">
      <c r="A59" s="215" t="s">
        <v>553</v>
      </c>
      <c r="B59" s="215" t="s">
        <v>32</v>
      </c>
      <c r="C59" s="215" t="s">
        <v>167</v>
      </c>
      <c r="D59" s="215" t="s">
        <v>6525</v>
      </c>
      <c r="E59" s="314" t="s">
        <v>6697</v>
      </c>
      <c r="F59" s="313" t="s">
        <v>99</v>
      </c>
      <c r="G59" s="169" t="s">
        <v>6360</v>
      </c>
      <c r="H59" s="170" t="s">
        <v>6703</v>
      </c>
      <c r="I59" s="171"/>
      <c r="J59" s="217">
        <v>64</v>
      </c>
      <c r="K59" s="216"/>
      <c r="L59" s="216" t="s">
        <v>34</v>
      </c>
      <c r="M59" s="172">
        <v>0</v>
      </c>
      <c r="N59" s="218" t="s">
        <v>15734</v>
      </c>
      <c r="O59" s="312"/>
    </row>
    <row r="60" spans="1:15" ht="27">
      <c r="A60" s="215" t="s">
        <v>132</v>
      </c>
      <c r="B60" s="215" t="s">
        <v>6334</v>
      </c>
      <c r="C60" s="215" t="s">
        <v>374</v>
      </c>
      <c r="D60" s="215" t="s">
        <v>6525</v>
      </c>
      <c r="E60" s="314" t="s">
        <v>6697</v>
      </c>
      <c r="F60" s="313" t="s">
        <v>95</v>
      </c>
      <c r="G60" s="169" t="s">
        <v>10194</v>
      </c>
      <c r="H60" s="170" t="s">
        <v>10197</v>
      </c>
      <c r="I60" s="171"/>
      <c r="J60" s="217">
        <v>128</v>
      </c>
      <c r="K60" s="216"/>
      <c r="L60" s="216" t="s">
        <v>34</v>
      </c>
      <c r="M60" s="172">
        <v>0</v>
      </c>
      <c r="N60" s="218" t="s">
        <v>16048</v>
      </c>
      <c r="O60" s="312"/>
    </row>
    <row r="61" spans="1:15" ht="13.5">
      <c r="A61" s="215" t="s">
        <v>2173</v>
      </c>
      <c r="B61" s="215" t="s">
        <v>2170</v>
      </c>
      <c r="C61" s="215" t="s">
        <v>2174</v>
      </c>
      <c r="D61" s="215" t="s">
        <v>10187</v>
      </c>
      <c r="E61" s="314" t="s">
        <v>10188</v>
      </c>
      <c r="F61" s="313" t="s">
        <v>258</v>
      </c>
      <c r="G61" s="169" t="s">
        <v>10197</v>
      </c>
      <c r="H61" s="170" t="s">
        <v>7917</v>
      </c>
      <c r="I61" s="171"/>
      <c r="J61" s="286">
        <v>0</v>
      </c>
      <c r="K61" s="216"/>
      <c r="L61" s="216" t="s">
        <v>34</v>
      </c>
      <c r="M61" s="172">
        <v>0</v>
      </c>
      <c r="N61" s="218" t="s">
        <v>15735</v>
      </c>
      <c r="O61" s="312"/>
    </row>
    <row r="62" spans="1:15" ht="13.5">
      <c r="A62" s="215" t="s">
        <v>2173</v>
      </c>
      <c r="B62" s="215" t="s">
        <v>2170</v>
      </c>
      <c r="C62" s="215" t="s">
        <v>2174</v>
      </c>
      <c r="D62" s="215" t="s">
        <v>10187</v>
      </c>
      <c r="E62" s="314" t="s">
        <v>10188</v>
      </c>
      <c r="F62" s="313" t="s">
        <v>589</v>
      </c>
      <c r="G62" s="169" t="s">
        <v>7917</v>
      </c>
      <c r="H62" s="170" t="s">
        <v>10199</v>
      </c>
      <c r="I62" s="171"/>
      <c r="J62" s="286">
        <v>0</v>
      </c>
      <c r="K62" s="216"/>
      <c r="L62" s="216" t="s">
        <v>34</v>
      </c>
      <c r="M62" s="172">
        <v>0</v>
      </c>
      <c r="N62" s="218" t="s">
        <v>16049</v>
      </c>
      <c r="O62" s="312"/>
    </row>
    <row r="63" spans="1:15" ht="13.5">
      <c r="A63" s="215" t="s">
        <v>553</v>
      </c>
      <c r="B63" s="215" t="s">
        <v>32</v>
      </c>
      <c r="C63" s="215" t="s">
        <v>167</v>
      </c>
      <c r="D63" s="215" t="s">
        <v>6525</v>
      </c>
      <c r="E63" s="314" t="s">
        <v>6697</v>
      </c>
      <c r="F63" s="313" t="s">
        <v>90</v>
      </c>
      <c r="G63" s="169" t="s">
        <v>10815</v>
      </c>
      <c r="H63" s="170" t="s">
        <v>7918</v>
      </c>
      <c r="I63" s="171"/>
      <c r="J63" s="217">
        <v>256</v>
      </c>
      <c r="K63" s="217">
        <v>16</v>
      </c>
      <c r="L63" s="216" t="s">
        <v>34</v>
      </c>
      <c r="M63" s="172">
        <v>0</v>
      </c>
      <c r="N63" s="218" t="s">
        <v>16050</v>
      </c>
      <c r="O63" s="312"/>
    </row>
    <row r="64" spans="1:15" ht="13.5">
      <c r="A64" s="215" t="s">
        <v>2173</v>
      </c>
      <c r="B64" s="215" t="s">
        <v>2170</v>
      </c>
      <c r="C64" s="215" t="s">
        <v>2174</v>
      </c>
      <c r="D64" s="215" t="s">
        <v>10187</v>
      </c>
      <c r="E64" s="314" t="s">
        <v>10188</v>
      </c>
      <c r="F64" s="313" t="s">
        <v>328</v>
      </c>
      <c r="G64" s="169" t="s">
        <v>10815</v>
      </c>
      <c r="H64" s="170" t="s">
        <v>10204</v>
      </c>
      <c r="I64" s="171"/>
      <c r="J64" s="286">
        <v>0</v>
      </c>
      <c r="K64" s="216"/>
      <c r="L64" s="216" t="s">
        <v>34</v>
      </c>
      <c r="M64" s="172">
        <v>0</v>
      </c>
      <c r="N64" s="218" t="s">
        <v>16050</v>
      </c>
      <c r="O64" s="312"/>
    </row>
    <row r="65" spans="1:15" ht="13.5">
      <c r="A65" s="215" t="s">
        <v>2173</v>
      </c>
      <c r="B65" s="215" t="s">
        <v>2170</v>
      </c>
      <c r="C65" s="215" t="s">
        <v>2174</v>
      </c>
      <c r="D65" s="215" t="s">
        <v>10187</v>
      </c>
      <c r="E65" s="314" t="s">
        <v>10188</v>
      </c>
      <c r="F65" s="313" t="s">
        <v>710</v>
      </c>
      <c r="G65" s="169" t="s">
        <v>10201</v>
      </c>
      <c r="H65" s="170" t="s">
        <v>7918</v>
      </c>
      <c r="I65" s="171"/>
      <c r="J65" s="286">
        <v>0</v>
      </c>
      <c r="K65" s="216"/>
      <c r="L65" s="216" t="s">
        <v>34</v>
      </c>
      <c r="M65" s="172">
        <v>0</v>
      </c>
      <c r="N65" s="218" t="s">
        <v>15736</v>
      </c>
      <c r="O65" s="312"/>
    </row>
    <row r="66" spans="1:15" ht="13.5">
      <c r="A66" s="215" t="s">
        <v>422</v>
      </c>
      <c r="B66" s="215" t="s">
        <v>2861</v>
      </c>
      <c r="C66" s="215" t="s">
        <v>162</v>
      </c>
      <c r="D66" s="215" t="s">
        <v>12279</v>
      </c>
      <c r="E66" s="314" t="s">
        <v>12280</v>
      </c>
      <c r="F66" s="313" t="s">
        <v>423</v>
      </c>
      <c r="G66" s="169" t="s">
        <v>7918</v>
      </c>
      <c r="H66" s="170" t="s">
        <v>12507</v>
      </c>
      <c r="I66" s="171"/>
      <c r="J66" s="217">
        <v>400</v>
      </c>
      <c r="K66" s="217">
        <v>15</v>
      </c>
      <c r="L66" s="216" t="s">
        <v>34</v>
      </c>
      <c r="M66" s="172">
        <v>0</v>
      </c>
      <c r="N66" s="218" t="s">
        <v>16051</v>
      </c>
      <c r="O66" s="312"/>
    </row>
    <row r="67" spans="1:15" ht="13.5">
      <c r="A67" s="215" t="s">
        <v>421</v>
      </c>
      <c r="B67" s="215" t="s">
        <v>2861</v>
      </c>
      <c r="C67" s="215" t="s">
        <v>162</v>
      </c>
      <c r="D67" s="215" t="s">
        <v>12279</v>
      </c>
      <c r="E67" s="314" t="s">
        <v>12280</v>
      </c>
      <c r="F67" s="313" t="s">
        <v>417</v>
      </c>
      <c r="G67" s="169" t="s">
        <v>7918</v>
      </c>
      <c r="H67" s="170" t="s">
        <v>12507</v>
      </c>
      <c r="I67" s="171"/>
      <c r="J67" s="217">
        <v>400</v>
      </c>
      <c r="K67" s="216"/>
      <c r="L67" s="216" t="s">
        <v>34</v>
      </c>
      <c r="M67" s="172">
        <v>0</v>
      </c>
      <c r="N67" s="218" t="s">
        <v>16051</v>
      </c>
      <c r="O67" s="312" t="s">
        <v>13014</v>
      </c>
    </row>
    <row r="68" spans="1:15" ht="13.5">
      <c r="A68" s="215" t="s">
        <v>2173</v>
      </c>
      <c r="B68" s="215" t="s">
        <v>2170</v>
      </c>
      <c r="C68" s="215" t="s">
        <v>2174</v>
      </c>
      <c r="D68" s="215" t="s">
        <v>10187</v>
      </c>
      <c r="E68" s="314" t="s">
        <v>10188</v>
      </c>
      <c r="F68" s="313" t="s">
        <v>33</v>
      </c>
      <c r="G68" s="169" t="s">
        <v>10202</v>
      </c>
      <c r="H68" s="170" t="s">
        <v>10198</v>
      </c>
      <c r="I68" s="171"/>
      <c r="J68" s="286">
        <v>0</v>
      </c>
      <c r="K68" s="216"/>
      <c r="L68" s="216" t="s">
        <v>34</v>
      </c>
      <c r="M68" s="172">
        <v>0</v>
      </c>
      <c r="N68" s="218" t="s">
        <v>16052</v>
      </c>
      <c r="O68" s="312"/>
    </row>
    <row r="69" spans="1:15" ht="13.5">
      <c r="A69" s="215" t="s">
        <v>703</v>
      </c>
      <c r="B69" s="215" t="s">
        <v>92</v>
      </c>
      <c r="C69" s="215" t="s">
        <v>162</v>
      </c>
      <c r="D69" s="215" t="s">
        <v>6525</v>
      </c>
      <c r="E69" s="314" t="s">
        <v>6697</v>
      </c>
      <c r="F69" s="313" t="s">
        <v>91</v>
      </c>
      <c r="G69" s="169" t="s">
        <v>10816</v>
      </c>
      <c r="H69" s="170" t="s">
        <v>10211</v>
      </c>
      <c r="I69" s="171"/>
      <c r="J69" s="217">
        <v>128</v>
      </c>
      <c r="K69" s="216"/>
      <c r="L69" s="216" t="s">
        <v>34</v>
      </c>
      <c r="M69" s="172">
        <v>0</v>
      </c>
      <c r="N69" s="218" t="s">
        <v>15017</v>
      </c>
      <c r="O69" s="312"/>
    </row>
    <row r="70" spans="1:15" ht="13.5">
      <c r="A70" s="215" t="s">
        <v>2026</v>
      </c>
      <c r="B70" s="215" t="s">
        <v>2170</v>
      </c>
      <c r="C70" s="215" t="s">
        <v>11613</v>
      </c>
      <c r="D70" s="215" t="s">
        <v>10189</v>
      </c>
      <c r="E70" s="314" t="s">
        <v>10190</v>
      </c>
      <c r="F70" s="313" t="s">
        <v>10193</v>
      </c>
      <c r="G70" s="169" t="s">
        <v>10205</v>
      </c>
      <c r="H70" s="170" t="s">
        <v>10206</v>
      </c>
      <c r="I70" s="171"/>
      <c r="J70" s="217">
        <v>240</v>
      </c>
      <c r="K70" s="216"/>
      <c r="L70" s="216" t="s">
        <v>34</v>
      </c>
      <c r="M70" s="172">
        <v>0</v>
      </c>
      <c r="N70" s="218" t="s">
        <v>14821</v>
      </c>
      <c r="O70" s="312"/>
    </row>
    <row r="71" spans="1:15" ht="13.5">
      <c r="A71" s="215" t="s">
        <v>2173</v>
      </c>
      <c r="B71" s="215" t="s">
        <v>2170</v>
      </c>
      <c r="C71" s="215" t="s">
        <v>2174</v>
      </c>
      <c r="D71" s="215" t="s">
        <v>10187</v>
      </c>
      <c r="E71" s="314" t="s">
        <v>10188</v>
      </c>
      <c r="F71" s="313" t="s">
        <v>2725</v>
      </c>
      <c r="G71" s="169" t="s">
        <v>10205</v>
      </c>
      <c r="H71" s="170" t="s">
        <v>10207</v>
      </c>
      <c r="I71" s="171"/>
      <c r="J71" s="286">
        <v>0</v>
      </c>
      <c r="K71" s="216"/>
      <c r="L71" s="216" t="s">
        <v>34</v>
      </c>
      <c r="M71" s="172">
        <v>0</v>
      </c>
      <c r="N71" s="218" t="s">
        <v>14821</v>
      </c>
      <c r="O71" s="312"/>
    </row>
    <row r="72" spans="1:15" ht="13.5">
      <c r="A72" s="215" t="s">
        <v>122</v>
      </c>
      <c r="B72" s="215" t="s">
        <v>2861</v>
      </c>
      <c r="C72" s="215" t="s">
        <v>411</v>
      </c>
      <c r="D72" s="215" t="s">
        <v>12277</v>
      </c>
      <c r="E72" s="314" t="s">
        <v>12278</v>
      </c>
      <c r="F72" s="313" t="s">
        <v>4563</v>
      </c>
      <c r="G72" s="169" t="s">
        <v>12093</v>
      </c>
      <c r="H72" s="170" t="s">
        <v>12106</v>
      </c>
      <c r="I72" s="171"/>
      <c r="J72" s="217">
        <v>720</v>
      </c>
      <c r="K72" s="216"/>
      <c r="L72" s="216" t="s">
        <v>34</v>
      </c>
      <c r="M72" s="172">
        <v>0</v>
      </c>
      <c r="N72" s="218" t="s">
        <v>16053</v>
      </c>
      <c r="O72" s="312"/>
    </row>
    <row r="73" spans="1:15" ht="13.5">
      <c r="A73" s="215" t="s">
        <v>2173</v>
      </c>
      <c r="B73" s="215" t="s">
        <v>2170</v>
      </c>
      <c r="C73" s="215" t="s">
        <v>2174</v>
      </c>
      <c r="D73" s="215" t="s">
        <v>10187</v>
      </c>
      <c r="E73" s="314" t="s">
        <v>10188</v>
      </c>
      <c r="F73" s="313" t="s">
        <v>2723</v>
      </c>
      <c r="G73" s="169" t="s">
        <v>10208</v>
      </c>
      <c r="H73" s="170" t="s">
        <v>10204</v>
      </c>
      <c r="I73" s="171"/>
      <c r="J73" s="286">
        <v>0</v>
      </c>
      <c r="K73" s="216"/>
      <c r="L73" s="216" t="s">
        <v>34</v>
      </c>
      <c r="M73" s="172">
        <v>0</v>
      </c>
      <c r="N73" s="218" t="s">
        <v>16054</v>
      </c>
      <c r="O73" s="312"/>
    </row>
    <row r="74" spans="1:15" ht="13.5">
      <c r="A74" s="215" t="s">
        <v>2173</v>
      </c>
      <c r="B74" s="215" t="s">
        <v>2170</v>
      </c>
      <c r="C74" s="215" t="s">
        <v>2174</v>
      </c>
      <c r="D74" s="215" t="s">
        <v>10187</v>
      </c>
      <c r="E74" s="314" t="s">
        <v>10188</v>
      </c>
      <c r="F74" s="313" t="s">
        <v>257</v>
      </c>
      <c r="G74" s="169" t="s">
        <v>10208</v>
      </c>
      <c r="H74" s="170" t="s">
        <v>10204</v>
      </c>
      <c r="I74" s="171"/>
      <c r="J74" s="286">
        <v>0</v>
      </c>
      <c r="K74" s="216"/>
      <c r="L74" s="216" t="s">
        <v>34</v>
      </c>
      <c r="M74" s="172">
        <v>0</v>
      </c>
      <c r="N74" s="218" t="s">
        <v>16054</v>
      </c>
      <c r="O74" s="312"/>
    </row>
    <row r="75" spans="1:15" ht="27">
      <c r="A75" s="215" t="s">
        <v>50</v>
      </c>
      <c r="B75" s="215" t="s">
        <v>2860</v>
      </c>
      <c r="C75" s="215" t="s">
        <v>191</v>
      </c>
      <c r="D75" s="215" t="s">
        <v>11929</v>
      </c>
      <c r="E75" s="314" t="s">
        <v>11930</v>
      </c>
      <c r="F75" s="313" t="s">
        <v>586</v>
      </c>
      <c r="G75" s="169" t="s">
        <v>11236</v>
      </c>
      <c r="H75" s="170" t="s">
        <v>11236</v>
      </c>
      <c r="I75" s="171"/>
      <c r="J75" s="217">
        <v>72</v>
      </c>
      <c r="K75" s="217">
        <v>7</v>
      </c>
      <c r="L75" s="216" t="s">
        <v>34</v>
      </c>
      <c r="M75" s="172">
        <v>0</v>
      </c>
      <c r="N75" s="429" t="s">
        <v>16055</v>
      </c>
      <c r="O75" s="312"/>
    </row>
    <row r="76" spans="1:15" ht="27">
      <c r="A76" s="215" t="s">
        <v>104</v>
      </c>
      <c r="B76" s="215" t="s">
        <v>60</v>
      </c>
      <c r="C76" s="215" t="s">
        <v>463</v>
      </c>
      <c r="D76" s="215" t="s">
        <v>11929</v>
      </c>
      <c r="E76" s="314" t="s">
        <v>11930</v>
      </c>
      <c r="F76" s="313" t="s">
        <v>59</v>
      </c>
      <c r="G76" s="169" t="s">
        <v>11236</v>
      </c>
      <c r="H76" s="170" t="s">
        <v>10215</v>
      </c>
      <c r="I76" s="171"/>
      <c r="J76" s="217">
        <v>360</v>
      </c>
      <c r="K76" s="216"/>
      <c r="L76" s="216" t="s">
        <v>34</v>
      </c>
      <c r="M76" s="172">
        <v>0</v>
      </c>
      <c r="N76" s="429" t="s">
        <v>16055</v>
      </c>
      <c r="O76" s="312"/>
    </row>
    <row r="77" spans="1:15" ht="27">
      <c r="A77" s="215" t="s">
        <v>50</v>
      </c>
      <c r="B77" s="215" t="s">
        <v>2860</v>
      </c>
      <c r="C77" s="215" t="s">
        <v>191</v>
      </c>
      <c r="D77" s="215" t="s">
        <v>11929</v>
      </c>
      <c r="E77" s="314" t="s">
        <v>11930</v>
      </c>
      <c r="F77" s="313" t="s">
        <v>13205</v>
      </c>
      <c r="G77" s="169" t="s">
        <v>11056</v>
      </c>
      <c r="H77" s="170" t="s">
        <v>13019</v>
      </c>
      <c r="I77" s="171"/>
      <c r="J77" s="217">
        <v>72</v>
      </c>
      <c r="K77" s="216"/>
      <c r="L77" s="216" t="s">
        <v>34</v>
      </c>
      <c r="M77" s="172">
        <v>0</v>
      </c>
      <c r="N77" s="429" t="s">
        <v>16056</v>
      </c>
      <c r="O77" s="312"/>
    </row>
    <row r="78" spans="1:15" ht="27">
      <c r="A78" s="215" t="s">
        <v>50</v>
      </c>
      <c r="B78" s="215" t="s">
        <v>2860</v>
      </c>
      <c r="C78" s="215" t="s">
        <v>191</v>
      </c>
      <c r="D78" s="215" t="s">
        <v>11929</v>
      </c>
      <c r="E78" s="314" t="s">
        <v>11930</v>
      </c>
      <c r="F78" s="313" t="s">
        <v>12111</v>
      </c>
      <c r="G78" s="169" t="s">
        <v>12506</v>
      </c>
      <c r="H78" s="170" t="s">
        <v>10839</v>
      </c>
      <c r="I78" s="171"/>
      <c r="J78" s="217">
        <v>225</v>
      </c>
      <c r="K78" s="217">
        <v>12</v>
      </c>
      <c r="L78" s="216" t="s">
        <v>34</v>
      </c>
      <c r="M78" s="172">
        <v>0</v>
      </c>
      <c r="N78" s="429" t="s">
        <v>16057</v>
      </c>
      <c r="O78" s="312"/>
    </row>
    <row r="79" spans="1:15" ht="13.5">
      <c r="A79" s="215" t="s">
        <v>132</v>
      </c>
      <c r="B79" s="215" t="s">
        <v>6334</v>
      </c>
      <c r="C79" s="215" t="s">
        <v>374</v>
      </c>
      <c r="D79" s="215" t="s">
        <v>6337</v>
      </c>
      <c r="E79" s="314" t="s">
        <v>6338</v>
      </c>
      <c r="F79" s="313" t="s">
        <v>9825</v>
      </c>
      <c r="G79" s="169" t="s">
        <v>12293</v>
      </c>
      <c r="H79" s="170" t="s">
        <v>12507</v>
      </c>
      <c r="I79" s="171"/>
      <c r="J79" s="217">
        <v>240</v>
      </c>
      <c r="K79" s="216"/>
      <c r="L79" s="216" t="s">
        <v>34</v>
      </c>
      <c r="M79" s="172">
        <v>0</v>
      </c>
      <c r="N79" s="429" t="s">
        <v>16058</v>
      </c>
      <c r="O79" s="312"/>
    </row>
    <row r="80" spans="1:15" ht="27">
      <c r="A80" s="215" t="s">
        <v>421</v>
      </c>
      <c r="B80" s="215" t="s">
        <v>2861</v>
      </c>
      <c r="C80" s="215" t="s">
        <v>162</v>
      </c>
      <c r="D80" s="215" t="s">
        <v>1494</v>
      </c>
      <c r="E80" s="314" t="s">
        <v>1495</v>
      </c>
      <c r="F80" s="313" t="s">
        <v>710</v>
      </c>
      <c r="G80" s="169" t="s">
        <v>2237</v>
      </c>
      <c r="H80" s="170" t="s">
        <v>10839</v>
      </c>
      <c r="I80" s="170" t="s">
        <v>2227</v>
      </c>
      <c r="J80" s="217">
        <v>350</v>
      </c>
      <c r="K80" s="216"/>
      <c r="L80" s="216" t="s">
        <v>34</v>
      </c>
      <c r="M80" s="172">
        <v>0.5</v>
      </c>
      <c r="N80" s="429" t="s">
        <v>15737</v>
      </c>
      <c r="O80" s="312" t="s">
        <v>5352</v>
      </c>
    </row>
    <row r="81" spans="1:15" ht="27">
      <c r="A81" s="215" t="s">
        <v>112</v>
      </c>
      <c r="B81" s="215" t="s">
        <v>506</v>
      </c>
      <c r="C81" s="215" t="s">
        <v>191</v>
      </c>
      <c r="D81" s="215" t="s">
        <v>10819</v>
      </c>
      <c r="E81" s="314" t="s">
        <v>10820</v>
      </c>
      <c r="F81" s="313" t="s">
        <v>10836</v>
      </c>
      <c r="G81" s="169" t="s">
        <v>10839</v>
      </c>
      <c r="H81" s="170" t="s">
        <v>13388</v>
      </c>
      <c r="I81" s="171"/>
      <c r="J81" s="217">
        <v>120</v>
      </c>
      <c r="K81" s="217">
        <v>8</v>
      </c>
      <c r="L81" s="216" t="s">
        <v>34</v>
      </c>
      <c r="M81" s="172">
        <v>0</v>
      </c>
      <c r="N81" s="429" t="s">
        <v>15737</v>
      </c>
      <c r="O81" s="312"/>
    </row>
    <row r="82" spans="1:15" ht="13.5">
      <c r="A82" s="215" t="s">
        <v>13729</v>
      </c>
      <c r="B82" s="215" t="s">
        <v>2860</v>
      </c>
      <c r="C82" s="215" t="s">
        <v>164</v>
      </c>
      <c r="D82" s="215" t="s">
        <v>11927</v>
      </c>
      <c r="E82" s="314" t="s">
        <v>11928</v>
      </c>
      <c r="F82" s="313" t="s">
        <v>351</v>
      </c>
      <c r="G82" s="169" t="s">
        <v>10839</v>
      </c>
      <c r="H82" s="170" t="s">
        <v>10839</v>
      </c>
      <c r="I82" s="171"/>
      <c r="J82" s="217">
        <v>7</v>
      </c>
      <c r="K82" s="219">
        <v>14.5</v>
      </c>
      <c r="L82" s="216" t="s">
        <v>34</v>
      </c>
      <c r="M82" s="172">
        <v>0</v>
      </c>
      <c r="N82" s="429" t="s">
        <v>15737</v>
      </c>
      <c r="O82" s="312" t="s">
        <v>12846</v>
      </c>
    </row>
    <row r="83" spans="1:15" ht="13.5">
      <c r="A83" s="215" t="s">
        <v>615</v>
      </c>
      <c r="B83" s="215" t="s">
        <v>100</v>
      </c>
      <c r="C83" s="215" t="s">
        <v>164</v>
      </c>
      <c r="D83" s="215" t="s">
        <v>11927</v>
      </c>
      <c r="E83" s="314" t="s">
        <v>11928</v>
      </c>
      <c r="F83" s="313" t="s">
        <v>591</v>
      </c>
      <c r="G83" s="169" t="s">
        <v>12098</v>
      </c>
      <c r="H83" s="170" t="s">
        <v>12098</v>
      </c>
      <c r="I83" s="171"/>
      <c r="J83" s="217">
        <v>14</v>
      </c>
      <c r="K83" s="216"/>
      <c r="L83" s="216" t="s">
        <v>34</v>
      </c>
      <c r="M83" s="172">
        <v>0</v>
      </c>
      <c r="N83" s="429" t="s">
        <v>15738</v>
      </c>
      <c r="O83" s="312"/>
    </row>
    <row r="84" spans="1:15" ht="13.5">
      <c r="A84" s="215" t="s">
        <v>13729</v>
      </c>
      <c r="B84" s="215" t="s">
        <v>2860</v>
      </c>
      <c r="C84" s="215" t="s">
        <v>164</v>
      </c>
      <c r="D84" s="215" t="s">
        <v>11927</v>
      </c>
      <c r="E84" s="314" t="s">
        <v>11928</v>
      </c>
      <c r="F84" s="313" t="s">
        <v>38</v>
      </c>
      <c r="G84" s="169" t="s">
        <v>12098</v>
      </c>
      <c r="H84" s="170" t="s">
        <v>12098</v>
      </c>
      <c r="I84" s="171"/>
      <c r="J84" s="217">
        <v>28</v>
      </c>
      <c r="K84" s="217">
        <v>21</v>
      </c>
      <c r="L84" s="216" t="s">
        <v>34</v>
      </c>
      <c r="M84" s="172">
        <v>0</v>
      </c>
      <c r="N84" s="429" t="s">
        <v>15738</v>
      </c>
      <c r="O84" s="312"/>
    </row>
    <row r="85" spans="1:15" ht="13.5">
      <c r="A85" s="215" t="s">
        <v>421</v>
      </c>
      <c r="B85" s="215" t="s">
        <v>2861</v>
      </c>
      <c r="C85" s="215" t="s">
        <v>162</v>
      </c>
      <c r="D85" s="215" t="s">
        <v>1494</v>
      </c>
      <c r="E85" s="314" t="s">
        <v>1495</v>
      </c>
      <c r="F85" s="313" t="s">
        <v>33</v>
      </c>
      <c r="G85" s="169" t="s">
        <v>12098</v>
      </c>
      <c r="H85" s="170" t="s">
        <v>12105</v>
      </c>
      <c r="I85" s="171"/>
      <c r="J85" s="217">
        <v>350</v>
      </c>
      <c r="K85" s="216"/>
      <c r="L85" s="216" t="s">
        <v>34</v>
      </c>
      <c r="M85" s="172">
        <v>0</v>
      </c>
      <c r="N85" s="429" t="s">
        <v>15738</v>
      </c>
      <c r="O85" s="312"/>
    </row>
    <row r="86" spans="1:15" ht="27">
      <c r="A86" s="215" t="s">
        <v>50</v>
      </c>
      <c r="B86" s="215" t="s">
        <v>2860</v>
      </c>
      <c r="C86" s="215" t="s">
        <v>191</v>
      </c>
      <c r="D86" s="215" t="s">
        <v>11929</v>
      </c>
      <c r="E86" s="314" t="s">
        <v>11930</v>
      </c>
      <c r="F86" s="313" t="s">
        <v>55</v>
      </c>
      <c r="G86" s="169" t="s">
        <v>12507</v>
      </c>
      <c r="H86" s="170" t="s">
        <v>12507</v>
      </c>
      <c r="I86" s="171"/>
      <c r="J86" s="217">
        <v>27</v>
      </c>
      <c r="K86" s="219">
        <v>3.5</v>
      </c>
      <c r="L86" s="216" t="s">
        <v>34</v>
      </c>
      <c r="M86" s="172">
        <v>0</v>
      </c>
      <c r="N86" s="429" t="s">
        <v>15739</v>
      </c>
      <c r="O86" s="312"/>
    </row>
    <row r="87" spans="1:15" ht="13.5">
      <c r="A87" s="215" t="s">
        <v>13729</v>
      </c>
      <c r="B87" s="215" t="s">
        <v>2860</v>
      </c>
      <c r="C87" s="215" t="s">
        <v>164</v>
      </c>
      <c r="D87" s="215" t="s">
        <v>11927</v>
      </c>
      <c r="E87" s="314" t="s">
        <v>11928</v>
      </c>
      <c r="F87" s="313" t="s">
        <v>13408</v>
      </c>
      <c r="G87" s="169" t="s">
        <v>12507</v>
      </c>
      <c r="H87" s="170" t="s">
        <v>6363</v>
      </c>
      <c r="I87" s="171"/>
      <c r="J87" s="217">
        <v>224</v>
      </c>
      <c r="K87" s="217">
        <v>16</v>
      </c>
      <c r="L87" s="216" t="s">
        <v>34</v>
      </c>
      <c r="M87" s="172">
        <v>0</v>
      </c>
      <c r="N87" s="429" t="s">
        <v>15739</v>
      </c>
      <c r="O87" s="312"/>
    </row>
    <row r="88" spans="1:15" ht="13.5">
      <c r="A88" s="215" t="s">
        <v>13729</v>
      </c>
      <c r="B88" s="215" t="s">
        <v>2860</v>
      </c>
      <c r="C88" s="215" t="s">
        <v>164</v>
      </c>
      <c r="D88" s="215" t="s">
        <v>11927</v>
      </c>
      <c r="E88" s="314" t="s">
        <v>11928</v>
      </c>
      <c r="F88" s="313" t="s">
        <v>13565</v>
      </c>
      <c r="G88" s="169" t="s">
        <v>12507</v>
      </c>
      <c r="H88" s="170" t="s">
        <v>6363</v>
      </c>
      <c r="I88" s="171"/>
      <c r="J88" s="217">
        <v>224</v>
      </c>
      <c r="K88" s="219">
        <v>10.5</v>
      </c>
      <c r="L88" s="216" t="s">
        <v>34</v>
      </c>
      <c r="M88" s="172">
        <v>0</v>
      </c>
      <c r="N88" s="429" t="s">
        <v>15739</v>
      </c>
      <c r="O88" s="312"/>
    </row>
    <row r="89" spans="1:15" ht="13.5">
      <c r="A89" s="215" t="s">
        <v>13729</v>
      </c>
      <c r="B89" s="215" t="s">
        <v>2860</v>
      </c>
      <c r="C89" s="215" t="s">
        <v>164</v>
      </c>
      <c r="D89" s="215" t="s">
        <v>11927</v>
      </c>
      <c r="E89" s="314" t="s">
        <v>11928</v>
      </c>
      <c r="F89" s="313" t="s">
        <v>13409</v>
      </c>
      <c r="G89" s="169" t="s">
        <v>12507</v>
      </c>
      <c r="H89" s="170" t="s">
        <v>6363</v>
      </c>
      <c r="I89" s="171"/>
      <c r="J89" s="217">
        <v>224</v>
      </c>
      <c r="K89" s="217">
        <v>63</v>
      </c>
      <c r="L89" s="216" t="s">
        <v>34</v>
      </c>
      <c r="M89" s="172">
        <v>0</v>
      </c>
      <c r="N89" s="429" t="s">
        <v>15739</v>
      </c>
      <c r="O89" s="312"/>
    </row>
    <row r="90" spans="1:15" ht="27">
      <c r="A90" s="215" t="s">
        <v>50</v>
      </c>
      <c r="B90" s="215" t="s">
        <v>2860</v>
      </c>
      <c r="C90" s="215" t="s">
        <v>191</v>
      </c>
      <c r="D90" s="215" t="s">
        <v>11929</v>
      </c>
      <c r="E90" s="314" t="s">
        <v>11930</v>
      </c>
      <c r="F90" s="313" t="s">
        <v>57</v>
      </c>
      <c r="G90" s="169" t="s">
        <v>12294</v>
      </c>
      <c r="H90" s="170" t="s">
        <v>12294</v>
      </c>
      <c r="I90" s="171"/>
      <c r="J90" s="217">
        <v>27</v>
      </c>
      <c r="K90" s="217">
        <v>2</v>
      </c>
      <c r="L90" s="216" t="s">
        <v>34</v>
      </c>
      <c r="M90" s="172">
        <v>0</v>
      </c>
      <c r="N90" s="429" t="s">
        <v>15740</v>
      </c>
      <c r="O90" s="312"/>
    </row>
    <row r="91" spans="1:15" ht="13.5">
      <c r="A91" s="215" t="s">
        <v>132</v>
      </c>
      <c r="B91" s="215" t="s">
        <v>6334</v>
      </c>
      <c r="C91" s="215" t="s">
        <v>374</v>
      </c>
      <c r="D91" s="215" t="s">
        <v>6337</v>
      </c>
      <c r="E91" s="314" t="s">
        <v>6338</v>
      </c>
      <c r="F91" s="313" t="s">
        <v>9099</v>
      </c>
      <c r="G91" s="169" t="s">
        <v>12294</v>
      </c>
      <c r="H91" s="170" t="s">
        <v>10212</v>
      </c>
      <c r="I91" s="171"/>
      <c r="J91" s="217">
        <v>80</v>
      </c>
      <c r="K91" s="216"/>
      <c r="L91" s="216" t="s">
        <v>34</v>
      </c>
      <c r="M91" s="172">
        <v>0</v>
      </c>
      <c r="N91" s="429" t="s">
        <v>15740</v>
      </c>
      <c r="O91" s="312"/>
    </row>
    <row r="92" spans="1:15" ht="13.5">
      <c r="A92" s="215" t="s">
        <v>562</v>
      </c>
      <c r="B92" s="215" t="s">
        <v>2860</v>
      </c>
      <c r="C92" s="215" t="s">
        <v>164</v>
      </c>
      <c r="D92" s="215" t="s">
        <v>6337</v>
      </c>
      <c r="E92" s="314" t="s">
        <v>6338</v>
      </c>
      <c r="F92" s="313" t="s">
        <v>9826</v>
      </c>
      <c r="G92" s="169" t="s">
        <v>12294</v>
      </c>
      <c r="H92" s="170" t="s">
        <v>10212</v>
      </c>
      <c r="I92" s="171"/>
      <c r="J92" s="217">
        <v>240</v>
      </c>
      <c r="K92" s="216"/>
      <c r="L92" s="216" t="s">
        <v>34</v>
      </c>
      <c r="M92" s="172">
        <v>0</v>
      </c>
      <c r="N92" s="429" t="s">
        <v>15740</v>
      </c>
      <c r="O92" s="312"/>
    </row>
    <row r="93" spans="1:15" ht="13.5">
      <c r="A93" s="215" t="s">
        <v>13729</v>
      </c>
      <c r="B93" s="215" t="s">
        <v>2860</v>
      </c>
      <c r="C93" s="215" t="s">
        <v>164</v>
      </c>
      <c r="D93" s="215" t="s">
        <v>11927</v>
      </c>
      <c r="E93" s="314" t="s">
        <v>11928</v>
      </c>
      <c r="F93" s="313" t="s">
        <v>13834</v>
      </c>
      <c r="G93" s="169" t="s">
        <v>12294</v>
      </c>
      <c r="H93" s="170" t="s">
        <v>10818</v>
      </c>
      <c r="I93" s="171"/>
      <c r="J93" s="217">
        <v>112</v>
      </c>
      <c r="K93" s="217">
        <v>3</v>
      </c>
      <c r="L93" s="216" t="s">
        <v>34</v>
      </c>
      <c r="M93" s="172">
        <v>0</v>
      </c>
      <c r="N93" s="429" t="s">
        <v>15740</v>
      </c>
      <c r="O93" s="312"/>
    </row>
    <row r="94" spans="1:15" ht="27">
      <c r="A94" s="215" t="s">
        <v>122</v>
      </c>
      <c r="B94" s="215" t="s">
        <v>2861</v>
      </c>
      <c r="C94" s="215" t="s">
        <v>411</v>
      </c>
      <c r="D94" s="215" t="s">
        <v>11929</v>
      </c>
      <c r="E94" s="314" t="s">
        <v>11930</v>
      </c>
      <c r="F94" s="313" t="s">
        <v>14999</v>
      </c>
      <c r="G94" s="169" t="s">
        <v>13019</v>
      </c>
      <c r="H94" s="170" t="s">
        <v>12107</v>
      </c>
      <c r="I94" s="171"/>
      <c r="J94" s="217">
        <v>360</v>
      </c>
      <c r="K94" s="216"/>
      <c r="L94" s="216" t="s">
        <v>34</v>
      </c>
      <c r="M94" s="172">
        <v>0</v>
      </c>
      <c r="N94" s="429" t="s">
        <v>16059</v>
      </c>
      <c r="O94" s="312"/>
    </row>
    <row r="95" spans="1:15" ht="13.5">
      <c r="A95" s="215" t="s">
        <v>132</v>
      </c>
      <c r="B95" s="215" t="s">
        <v>6334</v>
      </c>
      <c r="C95" s="215" t="s">
        <v>374</v>
      </c>
      <c r="D95" s="215" t="s">
        <v>6337</v>
      </c>
      <c r="E95" s="314" t="s">
        <v>6338</v>
      </c>
      <c r="F95" s="313" t="s">
        <v>398</v>
      </c>
      <c r="G95" s="169" t="s">
        <v>13019</v>
      </c>
      <c r="H95" s="170" t="s">
        <v>12103</v>
      </c>
      <c r="I95" s="171"/>
      <c r="J95" s="217">
        <v>160</v>
      </c>
      <c r="K95" s="216"/>
      <c r="L95" s="216" t="s">
        <v>34</v>
      </c>
      <c r="M95" s="172">
        <v>0</v>
      </c>
      <c r="N95" s="429" t="s">
        <v>16059</v>
      </c>
      <c r="O95" s="312"/>
    </row>
    <row r="96" spans="1:15" ht="27">
      <c r="A96" s="215" t="s">
        <v>421</v>
      </c>
      <c r="B96" s="215" t="s">
        <v>2861</v>
      </c>
      <c r="C96" s="215" t="s">
        <v>162</v>
      </c>
      <c r="D96" s="215" t="s">
        <v>11929</v>
      </c>
      <c r="E96" s="314" t="s">
        <v>11930</v>
      </c>
      <c r="F96" s="313" t="s">
        <v>15002</v>
      </c>
      <c r="G96" s="169" t="s">
        <v>13019</v>
      </c>
      <c r="H96" s="170" t="s">
        <v>12107</v>
      </c>
      <c r="I96" s="171"/>
      <c r="J96" s="217">
        <v>720</v>
      </c>
      <c r="K96" s="216"/>
      <c r="L96" s="216" t="s">
        <v>34</v>
      </c>
      <c r="M96" s="172">
        <v>0</v>
      </c>
      <c r="N96" s="429" t="s">
        <v>16059</v>
      </c>
      <c r="O96" s="312"/>
    </row>
    <row r="97" spans="1:15" ht="13.5">
      <c r="A97" s="215" t="s">
        <v>2026</v>
      </c>
      <c r="B97" s="215" t="s">
        <v>2170</v>
      </c>
      <c r="C97" s="215" t="s">
        <v>11613</v>
      </c>
      <c r="D97" s="215" t="s">
        <v>10189</v>
      </c>
      <c r="E97" s="314" t="s">
        <v>10190</v>
      </c>
      <c r="F97" s="313" t="s">
        <v>2708</v>
      </c>
      <c r="G97" s="169" t="s">
        <v>10212</v>
      </c>
      <c r="H97" s="170" t="s">
        <v>10213</v>
      </c>
      <c r="I97" s="171"/>
      <c r="J97" s="217">
        <v>400</v>
      </c>
      <c r="K97" s="216"/>
      <c r="L97" s="216" t="s">
        <v>34</v>
      </c>
      <c r="M97" s="172">
        <v>0</v>
      </c>
      <c r="N97" s="429" t="s">
        <v>15006</v>
      </c>
      <c r="O97" s="312"/>
    </row>
    <row r="98" spans="1:15" ht="13.5">
      <c r="A98" s="215" t="s">
        <v>132</v>
      </c>
      <c r="B98" s="215" t="s">
        <v>6334</v>
      </c>
      <c r="C98" s="215" t="s">
        <v>374</v>
      </c>
      <c r="D98" s="215" t="s">
        <v>6525</v>
      </c>
      <c r="E98" s="314" t="s">
        <v>6697</v>
      </c>
      <c r="F98" s="313" t="s">
        <v>98</v>
      </c>
      <c r="G98" s="169" t="s">
        <v>10212</v>
      </c>
      <c r="H98" s="170" t="s">
        <v>10817</v>
      </c>
      <c r="I98" s="171"/>
      <c r="J98" s="217">
        <v>320</v>
      </c>
      <c r="K98" s="219">
        <v>0.5</v>
      </c>
      <c r="L98" s="216" t="s">
        <v>34</v>
      </c>
      <c r="M98" s="172">
        <v>0</v>
      </c>
      <c r="N98" s="429" t="s">
        <v>15006</v>
      </c>
      <c r="O98" s="312"/>
    </row>
    <row r="99" spans="1:15" ht="13.5">
      <c r="A99" s="215" t="s">
        <v>3685</v>
      </c>
      <c r="B99" s="215" t="s">
        <v>2860</v>
      </c>
      <c r="C99" s="215" t="s">
        <v>162</v>
      </c>
      <c r="D99" s="215" t="s">
        <v>13407</v>
      </c>
      <c r="E99" s="314" t="s">
        <v>13400</v>
      </c>
      <c r="F99" s="313" t="s">
        <v>586</v>
      </c>
      <c r="G99" s="169" t="s">
        <v>10212</v>
      </c>
      <c r="H99" s="170" t="s">
        <v>10212</v>
      </c>
      <c r="I99" s="171"/>
      <c r="J99" s="217">
        <v>72</v>
      </c>
      <c r="K99" s="216"/>
      <c r="L99" s="216" t="s">
        <v>34</v>
      </c>
      <c r="M99" s="172">
        <v>0</v>
      </c>
      <c r="N99" s="429" t="s">
        <v>15006</v>
      </c>
      <c r="O99" s="312"/>
    </row>
    <row r="100" spans="1:15" ht="27">
      <c r="A100" s="215" t="s">
        <v>3685</v>
      </c>
      <c r="B100" s="215" t="s">
        <v>2860</v>
      </c>
      <c r="C100" s="215" t="s">
        <v>162</v>
      </c>
      <c r="D100" s="215" t="s">
        <v>13407</v>
      </c>
      <c r="E100" s="314" t="s">
        <v>13400</v>
      </c>
      <c r="F100" s="313" t="s">
        <v>58</v>
      </c>
      <c r="G100" s="169" t="s">
        <v>12667</v>
      </c>
      <c r="H100" s="170" t="s">
        <v>12101</v>
      </c>
      <c r="I100" s="171"/>
      <c r="J100" s="217">
        <v>180</v>
      </c>
      <c r="K100" s="217">
        <v>23</v>
      </c>
      <c r="L100" s="216" t="s">
        <v>34</v>
      </c>
      <c r="M100" s="172">
        <v>0</v>
      </c>
      <c r="N100" s="429" t="s">
        <v>15007</v>
      </c>
      <c r="O100" s="312"/>
    </row>
    <row r="101" spans="1:15" ht="27">
      <c r="A101" s="215" t="s">
        <v>50</v>
      </c>
      <c r="B101" s="215" t="s">
        <v>2860</v>
      </c>
      <c r="C101" s="215" t="s">
        <v>191</v>
      </c>
      <c r="D101" s="215" t="s">
        <v>11929</v>
      </c>
      <c r="E101" s="314" t="s">
        <v>11930</v>
      </c>
      <c r="F101" s="313" t="s">
        <v>13780</v>
      </c>
      <c r="G101" s="169" t="s">
        <v>12101</v>
      </c>
      <c r="H101" s="170" t="s">
        <v>12102</v>
      </c>
      <c r="I101" s="171"/>
      <c r="J101" s="217">
        <v>144</v>
      </c>
      <c r="K101" s="216"/>
      <c r="L101" s="216" t="s">
        <v>34</v>
      </c>
      <c r="M101" s="172">
        <v>0</v>
      </c>
      <c r="N101" s="429" t="s">
        <v>15742</v>
      </c>
      <c r="O101" s="312"/>
    </row>
    <row r="102" spans="1:15" ht="13.5">
      <c r="A102" s="215" t="s">
        <v>6004</v>
      </c>
      <c r="B102" s="215" t="s">
        <v>506</v>
      </c>
      <c r="C102" s="215" t="s">
        <v>164</v>
      </c>
      <c r="D102" s="215" t="s">
        <v>13781</v>
      </c>
      <c r="E102" s="314" t="s">
        <v>13782</v>
      </c>
      <c r="F102" s="313" t="s">
        <v>55</v>
      </c>
      <c r="G102" s="169" t="s">
        <v>12101</v>
      </c>
      <c r="H102" s="170" t="s">
        <v>12101</v>
      </c>
      <c r="I102" s="171"/>
      <c r="J102" s="217">
        <v>40</v>
      </c>
      <c r="K102" s="216"/>
      <c r="L102" s="216" t="s">
        <v>34</v>
      </c>
      <c r="M102" s="172">
        <v>0</v>
      </c>
      <c r="N102" s="429" t="s">
        <v>15742</v>
      </c>
      <c r="O102" s="312"/>
    </row>
    <row r="103" spans="1:15" ht="13.5">
      <c r="A103" s="215" t="s">
        <v>562</v>
      </c>
      <c r="B103" s="215" t="s">
        <v>2860</v>
      </c>
      <c r="C103" s="215" t="s">
        <v>164</v>
      </c>
      <c r="D103" s="215" t="s">
        <v>13407</v>
      </c>
      <c r="E103" s="314" t="s">
        <v>13400</v>
      </c>
      <c r="F103" s="313" t="s">
        <v>14790</v>
      </c>
      <c r="G103" s="169" t="s">
        <v>12101</v>
      </c>
      <c r="H103" s="170" t="s">
        <v>12102</v>
      </c>
      <c r="I103" s="171"/>
      <c r="J103" s="217">
        <v>360</v>
      </c>
      <c r="K103" s="216"/>
      <c r="L103" s="216" t="s">
        <v>34</v>
      </c>
      <c r="M103" s="172">
        <v>0</v>
      </c>
      <c r="N103" s="429" t="s">
        <v>15742</v>
      </c>
      <c r="O103" s="312"/>
    </row>
    <row r="104" spans="1:15" ht="13.5">
      <c r="A104" s="215" t="s">
        <v>3685</v>
      </c>
      <c r="B104" s="215" t="s">
        <v>2860</v>
      </c>
      <c r="C104" s="215" t="s">
        <v>162</v>
      </c>
      <c r="D104" s="215" t="s">
        <v>13407</v>
      </c>
      <c r="E104" s="314" t="s">
        <v>13400</v>
      </c>
      <c r="F104" s="313" t="s">
        <v>14791</v>
      </c>
      <c r="G104" s="169" t="s">
        <v>12101</v>
      </c>
      <c r="H104" s="170" t="s">
        <v>12102</v>
      </c>
      <c r="I104" s="171"/>
      <c r="J104" s="217">
        <v>360</v>
      </c>
      <c r="K104" s="216"/>
      <c r="L104" s="216" t="s">
        <v>34</v>
      </c>
      <c r="M104" s="172">
        <v>0</v>
      </c>
      <c r="N104" s="429" t="s">
        <v>15742</v>
      </c>
      <c r="O104" s="312"/>
    </row>
    <row r="105" spans="1:15" ht="13.5">
      <c r="A105" s="215" t="s">
        <v>6004</v>
      </c>
      <c r="B105" s="215" t="s">
        <v>506</v>
      </c>
      <c r="C105" s="215" t="s">
        <v>164</v>
      </c>
      <c r="D105" s="215" t="s">
        <v>13781</v>
      </c>
      <c r="E105" s="314" t="s">
        <v>13782</v>
      </c>
      <c r="F105" s="313" t="s">
        <v>131</v>
      </c>
      <c r="G105" s="169" t="s">
        <v>12105</v>
      </c>
      <c r="H105" s="170" t="s">
        <v>12105</v>
      </c>
      <c r="I105" s="171"/>
      <c r="J105" s="217">
        <v>40</v>
      </c>
      <c r="K105" s="216"/>
      <c r="L105" s="216" t="s">
        <v>34</v>
      </c>
      <c r="M105" s="172">
        <v>0</v>
      </c>
      <c r="N105" s="429" t="s">
        <v>16060</v>
      </c>
      <c r="O105" s="312"/>
    </row>
    <row r="106" spans="1:15" ht="13.5">
      <c r="A106" s="215" t="s">
        <v>3685</v>
      </c>
      <c r="B106" s="215" t="s">
        <v>2860</v>
      </c>
      <c r="C106" s="215" t="s">
        <v>162</v>
      </c>
      <c r="D106" s="215" t="s">
        <v>13407</v>
      </c>
      <c r="E106" s="314" t="s">
        <v>13400</v>
      </c>
      <c r="F106" s="313" t="s">
        <v>55</v>
      </c>
      <c r="G106" s="169" t="s">
        <v>12105</v>
      </c>
      <c r="H106" s="170" t="s">
        <v>12105</v>
      </c>
      <c r="I106" s="171"/>
      <c r="J106" s="217">
        <v>36</v>
      </c>
      <c r="K106" s="216"/>
      <c r="L106" s="216" t="s">
        <v>34</v>
      </c>
      <c r="M106" s="172">
        <v>0</v>
      </c>
      <c r="N106" s="429" t="s">
        <v>16060</v>
      </c>
      <c r="O106" s="312"/>
    </row>
    <row r="107" spans="1:15" ht="13.5">
      <c r="A107" s="215" t="s">
        <v>2727</v>
      </c>
      <c r="B107" s="215" t="s">
        <v>2726</v>
      </c>
      <c r="C107" s="215" t="s">
        <v>162</v>
      </c>
      <c r="D107" s="215" t="s">
        <v>1494</v>
      </c>
      <c r="E107" s="314" t="s">
        <v>1495</v>
      </c>
      <c r="F107" s="313" t="s">
        <v>2725</v>
      </c>
      <c r="G107" s="169" t="s">
        <v>10817</v>
      </c>
      <c r="H107" s="170" t="s">
        <v>10214</v>
      </c>
      <c r="I107" s="171"/>
      <c r="J107" s="217">
        <v>245</v>
      </c>
      <c r="K107" s="216"/>
      <c r="L107" s="216" t="s">
        <v>34</v>
      </c>
      <c r="M107" s="172">
        <v>0</v>
      </c>
      <c r="N107" s="429" t="s">
        <v>16061</v>
      </c>
      <c r="O107" s="312"/>
    </row>
    <row r="108" spans="1:15" ht="27">
      <c r="A108" s="215" t="s">
        <v>6004</v>
      </c>
      <c r="B108" s="215" t="s">
        <v>506</v>
      </c>
      <c r="C108" s="215" t="s">
        <v>164</v>
      </c>
      <c r="D108" s="215" t="s">
        <v>13781</v>
      </c>
      <c r="E108" s="314" t="s">
        <v>13782</v>
      </c>
      <c r="F108" s="313" t="s">
        <v>13783</v>
      </c>
      <c r="G108" s="169" t="s">
        <v>10817</v>
      </c>
      <c r="H108" s="170" t="s">
        <v>10817</v>
      </c>
      <c r="I108" s="171"/>
      <c r="J108" s="217">
        <v>40</v>
      </c>
      <c r="K108" s="216"/>
      <c r="L108" s="216" t="s">
        <v>34</v>
      </c>
      <c r="M108" s="172">
        <v>0</v>
      </c>
      <c r="N108" s="429" t="s">
        <v>16061</v>
      </c>
      <c r="O108" s="312"/>
    </row>
    <row r="109" spans="1:15" ht="13.5">
      <c r="A109" s="215" t="s">
        <v>3685</v>
      </c>
      <c r="B109" s="215" t="s">
        <v>2860</v>
      </c>
      <c r="C109" s="215" t="s">
        <v>162</v>
      </c>
      <c r="D109" s="215" t="s">
        <v>13407</v>
      </c>
      <c r="E109" s="314" t="s">
        <v>13400</v>
      </c>
      <c r="F109" s="313" t="s">
        <v>13731</v>
      </c>
      <c r="G109" s="169" t="s">
        <v>10817</v>
      </c>
      <c r="H109" s="170" t="s">
        <v>10817</v>
      </c>
      <c r="I109" s="171"/>
      <c r="J109" s="217">
        <v>36</v>
      </c>
      <c r="K109" s="216"/>
      <c r="L109" s="216" t="s">
        <v>34</v>
      </c>
      <c r="M109" s="172">
        <v>0</v>
      </c>
      <c r="N109" s="429" t="s">
        <v>16061</v>
      </c>
      <c r="O109" s="312"/>
    </row>
    <row r="110" spans="1:15" ht="13.5">
      <c r="A110" s="215" t="s">
        <v>6876</v>
      </c>
      <c r="B110" s="215" t="s">
        <v>32</v>
      </c>
      <c r="C110" s="215" t="s">
        <v>167</v>
      </c>
      <c r="D110" s="215" t="s">
        <v>6337</v>
      </c>
      <c r="E110" s="314" t="s">
        <v>6338</v>
      </c>
      <c r="F110" s="313" t="s">
        <v>77</v>
      </c>
      <c r="G110" s="169" t="s">
        <v>10817</v>
      </c>
      <c r="H110" s="170" t="s">
        <v>10818</v>
      </c>
      <c r="I110" s="170" t="s">
        <v>15722</v>
      </c>
      <c r="J110" s="217">
        <v>80</v>
      </c>
      <c r="K110" s="216"/>
      <c r="L110" s="216" t="s">
        <v>34</v>
      </c>
      <c r="M110" s="172">
        <v>0.8</v>
      </c>
      <c r="N110" s="429" t="s">
        <v>14818</v>
      </c>
      <c r="O110" s="312"/>
    </row>
    <row r="111" spans="1:15" ht="13.5">
      <c r="A111" s="215" t="s">
        <v>129</v>
      </c>
      <c r="B111" s="215" t="s">
        <v>70</v>
      </c>
      <c r="C111" s="215" t="s">
        <v>413</v>
      </c>
      <c r="D111" s="215" t="s">
        <v>13781</v>
      </c>
      <c r="E111" s="314" t="s">
        <v>13782</v>
      </c>
      <c r="F111" s="313" t="s">
        <v>69</v>
      </c>
      <c r="G111" s="169" t="s">
        <v>10818</v>
      </c>
      <c r="H111" s="170" t="s">
        <v>12104</v>
      </c>
      <c r="I111" s="171"/>
      <c r="J111" s="217">
        <v>150</v>
      </c>
      <c r="K111" s="216"/>
      <c r="L111" s="216" t="s">
        <v>34</v>
      </c>
      <c r="M111" s="172">
        <v>0</v>
      </c>
      <c r="N111" s="429" t="s">
        <v>14818</v>
      </c>
      <c r="O111" s="312"/>
    </row>
    <row r="112" spans="1:15" ht="13.5">
      <c r="A112" s="215" t="s">
        <v>718</v>
      </c>
      <c r="B112" s="215" t="s">
        <v>70</v>
      </c>
      <c r="C112" s="215" t="s">
        <v>167</v>
      </c>
      <c r="D112" s="215" t="s">
        <v>13407</v>
      </c>
      <c r="E112" s="314" t="s">
        <v>13400</v>
      </c>
      <c r="F112" s="313" t="s">
        <v>69</v>
      </c>
      <c r="G112" s="169" t="s">
        <v>10818</v>
      </c>
      <c r="H112" s="170" t="s">
        <v>10218</v>
      </c>
      <c r="I112" s="171"/>
      <c r="J112" s="217">
        <v>360</v>
      </c>
      <c r="K112" s="216"/>
      <c r="L112" s="216" t="s">
        <v>34</v>
      </c>
      <c r="M112" s="172">
        <v>0</v>
      </c>
      <c r="N112" s="429" t="s">
        <v>14818</v>
      </c>
      <c r="O112" s="312"/>
    </row>
    <row r="113" spans="1:15" ht="13.5">
      <c r="A113" s="215" t="s">
        <v>104</v>
      </c>
      <c r="B113" s="215" t="s">
        <v>60</v>
      </c>
      <c r="C113" s="215" t="s">
        <v>463</v>
      </c>
      <c r="D113" s="215" t="s">
        <v>13407</v>
      </c>
      <c r="E113" s="314" t="s">
        <v>13400</v>
      </c>
      <c r="F113" s="313" t="s">
        <v>59</v>
      </c>
      <c r="G113" s="169" t="s">
        <v>10818</v>
      </c>
      <c r="H113" s="170" t="s">
        <v>6363</v>
      </c>
      <c r="I113" s="171"/>
      <c r="J113" s="217">
        <v>360</v>
      </c>
      <c r="K113" s="216"/>
      <c r="L113" s="216" t="s">
        <v>34</v>
      </c>
      <c r="M113" s="172">
        <v>0</v>
      </c>
      <c r="N113" s="429" t="s">
        <v>14818</v>
      </c>
      <c r="O113" s="312"/>
    </row>
    <row r="114" spans="1:15" ht="27">
      <c r="A114" s="215" t="s">
        <v>132</v>
      </c>
      <c r="B114" s="215" t="s">
        <v>6334</v>
      </c>
      <c r="C114" s="215" t="s">
        <v>374</v>
      </c>
      <c r="D114" s="215" t="s">
        <v>6525</v>
      </c>
      <c r="E114" s="314" t="s">
        <v>6697</v>
      </c>
      <c r="F114" s="313" t="s">
        <v>108</v>
      </c>
      <c r="G114" s="169" t="s">
        <v>10818</v>
      </c>
      <c r="H114" s="170" t="s">
        <v>10818</v>
      </c>
      <c r="I114" s="171"/>
      <c r="J114" s="217">
        <v>64</v>
      </c>
      <c r="K114" s="216"/>
      <c r="L114" s="216" t="s">
        <v>34</v>
      </c>
      <c r="M114" s="172">
        <v>0</v>
      </c>
      <c r="N114" s="429" t="s">
        <v>14818</v>
      </c>
      <c r="O114" s="312"/>
    </row>
    <row r="115" spans="1:15" ht="13.5">
      <c r="A115" s="215" t="s">
        <v>6004</v>
      </c>
      <c r="B115" s="215" t="s">
        <v>506</v>
      </c>
      <c r="C115" s="215" t="s">
        <v>164</v>
      </c>
      <c r="D115" s="215" t="s">
        <v>13781</v>
      </c>
      <c r="E115" s="314" t="s">
        <v>13782</v>
      </c>
      <c r="F115" s="313" t="s">
        <v>13784</v>
      </c>
      <c r="G115" s="169" t="s">
        <v>10818</v>
      </c>
      <c r="H115" s="170" t="s">
        <v>12104</v>
      </c>
      <c r="I115" s="171"/>
      <c r="J115" s="217">
        <v>150</v>
      </c>
      <c r="K115" s="216"/>
      <c r="L115" s="216" t="s">
        <v>34</v>
      </c>
      <c r="M115" s="172">
        <v>0</v>
      </c>
      <c r="N115" s="429" t="s">
        <v>14818</v>
      </c>
      <c r="O115" s="312"/>
    </row>
    <row r="116" spans="1:15" ht="27">
      <c r="A116" s="215" t="s">
        <v>6004</v>
      </c>
      <c r="B116" s="215" t="s">
        <v>506</v>
      </c>
      <c r="C116" s="215" t="s">
        <v>164</v>
      </c>
      <c r="D116" s="215" t="s">
        <v>13781</v>
      </c>
      <c r="E116" s="314" t="s">
        <v>13782</v>
      </c>
      <c r="F116" s="313" t="s">
        <v>128</v>
      </c>
      <c r="G116" s="169" t="s">
        <v>10818</v>
      </c>
      <c r="H116" s="170" t="s">
        <v>10818</v>
      </c>
      <c r="I116" s="171"/>
      <c r="J116" s="217">
        <v>40</v>
      </c>
      <c r="K116" s="216"/>
      <c r="L116" s="216" t="s">
        <v>34</v>
      </c>
      <c r="M116" s="172">
        <v>0</v>
      </c>
      <c r="N116" s="429" t="s">
        <v>14818</v>
      </c>
      <c r="O116" s="312"/>
    </row>
    <row r="117" spans="1:15" ht="13.5">
      <c r="A117" s="215" t="s">
        <v>6004</v>
      </c>
      <c r="B117" s="215" t="s">
        <v>506</v>
      </c>
      <c r="C117" s="215" t="s">
        <v>164</v>
      </c>
      <c r="D117" s="215" t="s">
        <v>13781</v>
      </c>
      <c r="E117" s="314" t="s">
        <v>13782</v>
      </c>
      <c r="F117" s="313" t="s">
        <v>13785</v>
      </c>
      <c r="G117" s="169" t="s">
        <v>10818</v>
      </c>
      <c r="H117" s="170" t="s">
        <v>6362</v>
      </c>
      <c r="I117" s="171"/>
      <c r="J117" s="217">
        <v>100</v>
      </c>
      <c r="K117" s="216"/>
      <c r="L117" s="216" t="s">
        <v>34</v>
      </c>
      <c r="M117" s="172">
        <v>0</v>
      </c>
      <c r="N117" s="429" t="s">
        <v>14818</v>
      </c>
      <c r="O117" s="312"/>
    </row>
    <row r="118" spans="1:15" ht="27">
      <c r="A118" s="215" t="s">
        <v>770</v>
      </c>
      <c r="B118" s="215" t="s">
        <v>506</v>
      </c>
      <c r="C118" s="215" t="s">
        <v>168</v>
      </c>
      <c r="D118" s="215" t="s">
        <v>13781</v>
      </c>
      <c r="E118" s="314" t="s">
        <v>13782</v>
      </c>
      <c r="F118" s="313" t="s">
        <v>68</v>
      </c>
      <c r="G118" s="169" t="s">
        <v>10818</v>
      </c>
      <c r="H118" s="170" t="s">
        <v>10818</v>
      </c>
      <c r="I118" s="171"/>
      <c r="J118" s="217">
        <v>40</v>
      </c>
      <c r="K118" s="216"/>
      <c r="L118" s="216" t="s">
        <v>34</v>
      </c>
      <c r="M118" s="172">
        <v>0</v>
      </c>
      <c r="N118" s="429" t="s">
        <v>14818</v>
      </c>
      <c r="O118" s="312"/>
    </row>
    <row r="119" spans="1:15" ht="13.5">
      <c r="A119" s="215" t="s">
        <v>3685</v>
      </c>
      <c r="B119" s="215" t="s">
        <v>2860</v>
      </c>
      <c r="C119" s="215" t="s">
        <v>162</v>
      </c>
      <c r="D119" s="215" t="s">
        <v>13407</v>
      </c>
      <c r="E119" s="314" t="s">
        <v>13400</v>
      </c>
      <c r="F119" s="313" t="s">
        <v>12299</v>
      </c>
      <c r="G119" s="169" t="s">
        <v>10818</v>
      </c>
      <c r="H119" s="170" t="s">
        <v>12102</v>
      </c>
      <c r="I119" s="171"/>
      <c r="J119" s="217">
        <v>90</v>
      </c>
      <c r="K119" s="219">
        <v>4.5</v>
      </c>
      <c r="L119" s="216" t="s">
        <v>34</v>
      </c>
      <c r="M119" s="172">
        <v>0</v>
      </c>
      <c r="N119" s="429" t="s">
        <v>14818</v>
      </c>
      <c r="O119" s="312"/>
    </row>
    <row r="120" spans="1:15" ht="27">
      <c r="A120" s="215" t="s">
        <v>615</v>
      </c>
      <c r="B120" s="215" t="s">
        <v>100</v>
      </c>
      <c r="C120" s="215" t="s">
        <v>164</v>
      </c>
      <c r="D120" s="215" t="s">
        <v>11927</v>
      </c>
      <c r="E120" s="314" t="s">
        <v>11928</v>
      </c>
      <c r="F120" s="313" t="s">
        <v>13405</v>
      </c>
      <c r="G120" s="169" t="s">
        <v>10817</v>
      </c>
      <c r="H120" s="170" t="s">
        <v>12102</v>
      </c>
      <c r="I120" s="170" t="s">
        <v>12105</v>
      </c>
      <c r="J120" s="217">
        <v>168</v>
      </c>
      <c r="K120" s="217">
        <v>95</v>
      </c>
      <c r="L120" s="216" t="s">
        <v>34</v>
      </c>
      <c r="M120" s="172">
        <v>0.75</v>
      </c>
      <c r="N120" s="429" t="s">
        <v>15008</v>
      </c>
      <c r="O120" s="251" t="s">
        <v>15744</v>
      </c>
    </row>
    <row r="121" spans="1:15" ht="13.5">
      <c r="A121" s="215" t="s">
        <v>770</v>
      </c>
      <c r="B121" s="215" t="s">
        <v>506</v>
      </c>
      <c r="C121" s="215" t="s">
        <v>168</v>
      </c>
      <c r="D121" s="215" t="s">
        <v>13781</v>
      </c>
      <c r="E121" s="314" t="s">
        <v>13782</v>
      </c>
      <c r="F121" s="313" t="s">
        <v>99</v>
      </c>
      <c r="G121" s="169" t="s">
        <v>12102</v>
      </c>
      <c r="H121" s="170" t="s">
        <v>12102</v>
      </c>
      <c r="I121" s="171"/>
      <c r="J121" s="217">
        <v>40</v>
      </c>
      <c r="K121" s="216"/>
      <c r="L121" s="216" t="s">
        <v>34</v>
      </c>
      <c r="M121" s="172">
        <v>0</v>
      </c>
      <c r="N121" s="429" t="s">
        <v>15008</v>
      </c>
      <c r="O121" s="312"/>
    </row>
    <row r="122" spans="1:15" ht="27">
      <c r="A122" s="215" t="s">
        <v>50</v>
      </c>
      <c r="B122" s="215" t="s">
        <v>2860</v>
      </c>
      <c r="C122" s="215" t="s">
        <v>191</v>
      </c>
      <c r="D122" s="215" t="s">
        <v>11929</v>
      </c>
      <c r="E122" s="314" t="s">
        <v>11930</v>
      </c>
      <c r="F122" s="313" t="s">
        <v>12299</v>
      </c>
      <c r="G122" s="169" t="s">
        <v>10209</v>
      </c>
      <c r="H122" s="170" t="s">
        <v>10209</v>
      </c>
      <c r="I122" s="171"/>
      <c r="J122" s="217">
        <v>72</v>
      </c>
      <c r="K122" s="216"/>
      <c r="L122" s="216" t="s">
        <v>34</v>
      </c>
      <c r="M122" s="172">
        <v>0</v>
      </c>
      <c r="N122" s="429" t="s">
        <v>14817</v>
      </c>
      <c r="O122" s="312"/>
    </row>
    <row r="123" spans="1:15" ht="27">
      <c r="A123" s="215" t="s">
        <v>718</v>
      </c>
      <c r="B123" s="215" t="s">
        <v>70</v>
      </c>
      <c r="C123" s="215" t="s">
        <v>167</v>
      </c>
      <c r="D123" s="215" t="s">
        <v>11929</v>
      </c>
      <c r="E123" s="314" t="s">
        <v>11930</v>
      </c>
      <c r="F123" s="313" t="s">
        <v>69</v>
      </c>
      <c r="G123" s="169" t="s">
        <v>10209</v>
      </c>
      <c r="H123" s="170" t="s">
        <v>6361</v>
      </c>
      <c r="I123" s="171"/>
      <c r="J123" s="217">
        <v>360</v>
      </c>
      <c r="K123" s="216"/>
      <c r="L123" s="216" t="s">
        <v>34</v>
      </c>
      <c r="M123" s="172">
        <v>0</v>
      </c>
      <c r="N123" s="429" t="s">
        <v>14817</v>
      </c>
      <c r="O123" s="312"/>
    </row>
    <row r="124" spans="1:15" ht="27">
      <c r="A124" s="215" t="s">
        <v>112</v>
      </c>
      <c r="B124" s="215" t="s">
        <v>506</v>
      </c>
      <c r="C124" s="215" t="s">
        <v>191</v>
      </c>
      <c r="D124" s="215" t="s">
        <v>11929</v>
      </c>
      <c r="E124" s="314" t="s">
        <v>11930</v>
      </c>
      <c r="F124" s="313" t="s">
        <v>13206</v>
      </c>
      <c r="G124" s="169" t="s">
        <v>10209</v>
      </c>
      <c r="H124" s="170" t="s">
        <v>10218</v>
      </c>
      <c r="I124" s="171"/>
      <c r="J124" s="217">
        <v>864</v>
      </c>
      <c r="K124" s="216"/>
      <c r="L124" s="216" t="s">
        <v>34</v>
      </c>
      <c r="M124" s="172">
        <v>0</v>
      </c>
      <c r="N124" s="429" t="s">
        <v>14817</v>
      </c>
      <c r="O124" s="312"/>
    </row>
    <row r="125" spans="1:15" ht="13.5">
      <c r="A125" s="215" t="s">
        <v>476</v>
      </c>
      <c r="B125" s="215" t="s">
        <v>100</v>
      </c>
      <c r="C125" s="215" t="s">
        <v>167</v>
      </c>
      <c r="D125" s="215" t="s">
        <v>11927</v>
      </c>
      <c r="E125" s="314" t="s">
        <v>11928</v>
      </c>
      <c r="F125" s="313" t="s">
        <v>13385</v>
      </c>
      <c r="G125" s="169" t="s">
        <v>10209</v>
      </c>
      <c r="H125" s="170" t="s">
        <v>9495</v>
      </c>
      <c r="I125" s="171"/>
      <c r="J125" s="217">
        <v>420</v>
      </c>
      <c r="K125" s="216"/>
      <c r="L125" s="216" t="s">
        <v>34</v>
      </c>
      <c r="M125" s="172">
        <v>0</v>
      </c>
      <c r="N125" s="429" t="s">
        <v>14817</v>
      </c>
      <c r="O125" s="312"/>
    </row>
    <row r="126" spans="1:15" ht="13.5">
      <c r="A126" s="215" t="s">
        <v>476</v>
      </c>
      <c r="B126" s="215" t="s">
        <v>100</v>
      </c>
      <c r="C126" s="215" t="s">
        <v>167</v>
      </c>
      <c r="D126" s="215" t="s">
        <v>11927</v>
      </c>
      <c r="E126" s="314" t="s">
        <v>11928</v>
      </c>
      <c r="F126" s="313" t="s">
        <v>47</v>
      </c>
      <c r="G126" s="169" t="s">
        <v>10209</v>
      </c>
      <c r="H126" s="170" t="s">
        <v>10213</v>
      </c>
      <c r="I126" s="171"/>
      <c r="J126" s="217">
        <v>28</v>
      </c>
      <c r="K126" s="216"/>
      <c r="L126" s="216" t="s">
        <v>34</v>
      </c>
      <c r="M126" s="172">
        <v>0</v>
      </c>
      <c r="N126" s="429" t="s">
        <v>14817</v>
      </c>
      <c r="O126" s="312"/>
    </row>
    <row r="127" spans="1:15" ht="13.5">
      <c r="A127" s="215" t="s">
        <v>476</v>
      </c>
      <c r="B127" s="215" t="s">
        <v>100</v>
      </c>
      <c r="C127" s="215" t="s">
        <v>167</v>
      </c>
      <c r="D127" s="215" t="s">
        <v>11927</v>
      </c>
      <c r="E127" s="314" t="s">
        <v>11928</v>
      </c>
      <c r="F127" s="313" t="s">
        <v>45</v>
      </c>
      <c r="G127" s="169" t="s">
        <v>10209</v>
      </c>
      <c r="H127" s="170" t="s">
        <v>10213</v>
      </c>
      <c r="I127" s="171"/>
      <c r="J127" s="217">
        <v>56</v>
      </c>
      <c r="K127" s="216"/>
      <c r="L127" s="216" t="s">
        <v>34</v>
      </c>
      <c r="M127" s="172">
        <v>0</v>
      </c>
      <c r="N127" s="429" t="s">
        <v>14817</v>
      </c>
      <c r="O127" s="312"/>
    </row>
    <row r="128" spans="1:15" ht="13.5">
      <c r="A128" s="215" t="s">
        <v>476</v>
      </c>
      <c r="B128" s="215" t="s">
        <v>100</v>
      </c>
      <c r="C128" s="215" t="s">
        <v>167</v>
      </c>
      <c r="D128" s="215" t="s">
        <v>11927</v>
      </c>
      <c r="E128" s="314" t="s">
        <v>11928</v>
      </c>
      <c r="F128" s="313" t="s">
        <v>96</v>
      </c>
      <c r="G128" s="169" t="s">
        <v>10209</v>
      </c>
      <c r="H128" s="170" t="s">
        <v>10213</v>
      </c>
      <c r="I128" s="171"/>
      <c r="J128" s="217">
        <v>28</v>
      </c>
      <c r="K128" s="217">
        <v>4</v>
      </c>
      <c r="L128" s="216" t="s">
        <v>34</v>
      </c>
      <c r="M128" s="172">
        <v>0</v>
      </c>
      <c r="N128" s="429" t="s">
        <v>14817</v>
      </c>
      <c r="O128" s="312"/>
    </row>
    <row r="129" spans="1:15" ht="13.5">
      <c r="A129" s="215" t="s">
        <v>476</v>
      </c>
      <c r="B129" s="215" t="s">
        <v>100</v>
      </c>
      <c r="C129" s="215" t="s">
        <v>167</v>
      </c>
      <c r="D129" s="215" t="s">
        <v>11927</v>
      </c>
      <c r="E129" s="314" t="s">
        <v>11928</v>
      </c>
      <c r="F129" s="313" t="s">
        <v>48</v>
      </c>
      <c r="G129" s="169" t="s">
        <v>10209</v>
      </c>
      <c r="H129" s="170" t="s">
        <v>10213</v>
      </c>
      <c r="I129" s="171"/>
      <c r="J129" s="217">
        <v>56</v>
      </c>
      <c r="K129" s="217">
        <v>3</v>
      </c>
      <c r="L129" s="216" t="s">
        <v>34</v>
      </c>
      <c r="M129" s="172">
        <v>0</v>
      </c>
      <c r="N129" s="429" t="s">
        <v>14817</v>
      </c>
      <c r="O129" s="312"/>
    </row>
    <row r="130" spans="1:15" ht="13.5">
      <c r="A130" s="215" t="s">
        <v>66</v>
      </c>
      <c r="B130" s="215" t="s">
        <v>6334</v>
      </c>
      <c r="C130" s="215" t="s">
        <v>162</v>
      </c>
      <c r="D130" s="215" t="s">
        <v>11927</v>
      </c>
      <c r="E130" s="314" t="s">
        <v>11928</v>
      </c>
      <c r="F130" s="313" t="s">
        <v>88</v>
      </c>
      <c r="G130" s="169" t="s">
        <v>10209</v>
      </c>
      <c r="H130" s="170" t="s">
        <v>10213</v>
      </c>
      <c r="I130" s="171"/>
      <c r="J130" s="217">
        <v>14</v>
      </c>
      <c r="K130" s="216"/>
      <c r="L130" s="216" t="s">
        <v>34</v>
      </c>
      <c r="M130" s="172">
        <v>0</v>
      </c>
      <c r="N130" s="429" t="s">
        <v>14817</v>
      </c>
      <c r="O130" s="312" t="s">
        <v>15967</v>
      </c>
    </row>
    <row r="131" spans="1:15" ht="13.5">
      <c r="A131" s="215" t="s">
        <v>615</v>
      </c>
      <c r="B131" s="215" t="s">
        <v>100</v>
      </c>
      <c r="C131" s="215" t="s">
        <v>164</v>
      </c>
      <c r="D131" s="215" t="s">
        <v>11927</v>
      </c>
      <c r="E131" s="314" t="s">
        <v>11928</v>
      </c>
      <c r="F131" s="313" t="s">
        <v>99</v>
      </c>
      <c r="G131" s="169" t="s">
        <v>10209</v>
      </c>
      <c r="H131" s="170" t="s">
        <v>10213</v>
      </c>
      <c r="I131" s="171"/>
      <c r="J131" s="217">
        <v>7</v>
      </c>
      <c r="K131" s="217">
        <v>1</v>
      </c>
      <c r="L131" s="216" t="s">
        <v>34</v>
      </c>
      <c r="M131" s="172">
        <v>0</v>
      </c>
      <c r="N131" s="429" t="s">
        <v>14817</v>
      </c>
      <c r="O131" s="312"/>
    </row>
    <row r="132" spans="1:15" ht="13.5">
      <c r="A132" s="215" t="s">
        <v>115</v>
      </c>
      <c r="B132" s="215" t="s">
        <v>100</v>
      </c>
      <c r="C132" s="215" t="s">
        <v>191</v>
      </c>
      <c r="D132" s="215" t="s">
        <v>12277</v>
      </c>
      <c r="E132" s="314" t="s">
        <v>12278</v>
      </c>
      <c r="F132" s="313" t="s">
        <v>590</v>
      </c>
      <c r="G132" s="169" t="s">
        <v>10209</v>
      </c>
      <c r="H132" s="170" t="s">
        <v>13739</v>
      </c>
      <c r="I132" s="171"/>
      <c r="J132" s="217">
        <v>192</v>
      </c>
      <c r="K132" s="216"/>
      <c r="L132" s="216" t="s">
        <v>34</v>
      </c>
      <c r="M132" s="172">
        <v>0</v>
      </c>
      <c r="N132" s="429" t="s">
        <v>14817</v>
      </c>
      <c r="O132" s="312"/>
    </row>
    <row r="133" spans="1:15" ht="13.5">
      <c r="A133" s="215" t="s">
        <v>3685</v>
      </c>
      <c r="B133" s="215" t="s">
        <v>2860</v>
      </c>
      <c r="C133" s="215" t="s">
        <v>162</v>
      </c>
      <c r="D133" s="215" t="s">
        <v>13407</v>
      </c>
      <c r="E133" s="314" t="s">
        <v>13400</v>
      </c>
      <c r="F133" s="313" t="s">
        <v>39</v>
      </c>
      <c r="G133" s="169" t="s">
        <v>10209</v>
      </c>
      <c r="H133" s="170" t="s">
        <v>10209</v>
      </c>
      <c r="I133" s="171"/>
      <c r="J133" s="217">
        <v>36</v>
      </c>
      <c r="K133" s="216"/>
      <c r="L133" s="216" t="s">
        <v>34</v>
      </c>
      <c r="M133" s="172">
        <v>0</v>
      </c>
      <c r="N133" s="429" t="s">
        <v>14817</v>
      </c>
      <c r="O133" s="312"/>
    </row>
    <row r="134" spans="1:15" ht="13.5">
      <c r="A134" s="215" t="s">
        <v>421</v>
      </c>
      <c r="B134" s="215" t="s">
        <v>2861</v>
      </c>
      <c r="C134" s="215" t="s">
        <v>162</v>
      </c>
      <c r="D134" s="215" t="s">
        <v>13407</v>
      </c>
      <c r="E134" s="314" t="s">
        <v>13400</v>
      </c>
      <c r="F134" s="313" t="s">
        <v>15003</v>
      </c>
      <c r="G134" s="169" t="s">
        <v>10209</v>
      </c>
      <c r="H134" s="170" t="s">
        <v>13024</v>
      </c>
      <c r="I134" s="171"/>
      <c r="J134" s="217">
        <v>900</v>
      </c>
      <c r="K134" s="216"/>
      <c r="L134" s="216" t="s">
        <v>34</v>
      </c>
      <c r="M134" s="172">
        <v>0</v>
      </c>
      <c r="N134" s="429" t="s">
        <v>14817</v>
      </c>
      <c r="O134" s="312"/>
    </row>
    <row r="135" spans="1:15" ht="13.5">
      <c r="A135" s="215" t="s">
        <v>3685</v>
      </c>
      <c r="B135" s="215" t="s">
        <v>2860</v>
      </c>
      <c r="C135" s="215" t="s">
        <v>162</v>
      </c>
      <c r="D135" s="215" t="s">
        <v>13407</v>
      </c>
      <c r="E135" s="314" t="s">
        <v>13400</v>
      </c>
      <c r="F135" s="313" t="s">
        <v>15000</v>
      </c>
      <c r="G135" s="169" t="s">
        <v>10214</v>
      </c>
      <c r="H135" s="170" t="s">
        <v>10213</v>
      </c>
      <c r="I135" s="171"/>
      <c r="J135" s="217">
        <v>288</v>
      </c>
      <c r="K135" s="216"/>
      <c r="L135" s="216" t="s">
        <v>34</v>
      </c>
      <c r="M135" s="172">
        <v>0</v>
      </c>
      <c r="N135" s="429" t="s">
        <v>15743</v>
      </c>
      <c r="O135" s="312"/>
    </row>
    <row r="136" spans="1:15" ht="27">
      <c r="A136" s="215" t="s">
        <v>615</v>
      </c>
      <c r="B136" s="215" t="s">
        <v>100</v>
      </c>
      <c r="C136" s="215" t="s">
        <v>164</v>
      </c>
      <c r="D136" s="215" t="s">
        <v>11927</v>
      </c>
      <c r="E136" s="314" t="s">
        <v>11928</v>
      </c>
      <c r="F136" s="313" t="s">
        <v>68</v>
      </c>
      <c r="G136" s="169" t="s">
        <v>10209</v>
      </c>
      <c r="H136" s="170" t="s">
        <v>12104</v>
      </c>
      <c r="I136" s="170" t="s">
        <v>10213</v>
      </c>
      <c r="J136" s="217">
        <v>168</v>
      </c>
      <c r="K136" s="216"/>
      <c r="L136" s="216" t="s">
        <v>34</v>
      </c>
      <c r="M136" s="172">
        <v>0.1</v>
      </c>
      <c r="N136" s="428" t="s">
        <v>15745</v>
      </c>
      <c r="O136" s="312" t="s">
        <v>15747</v>
      </c>
    </row>
    <row r="137" spans="1:15" ht="13.5">
      <c r="A137" s="215" t="s">
        <v>2727</v>
      </c>
      <c r="B137" s="215" t="s">
        <v>2726</v>
      </c>
      <c r="C137" s="215" t="s">
        <v>162</v>
      </c>
      <c r="D137" s="215" t="s">
        <v>1494</v>
      </c>
      <c r="E137" s="314" t="s">
        <v>1495</v>
      </c>
      <c r="F137" s="313" t="s">
        <v>2723</v>
      </c>
      <c r="G137" s="169" t="s">
        <v>12104</v>
      </c>
      <c r="H137" s="170" t="s">
        <v>9494</v>
      </c>
      <c r="I137" s="171"/>
      <c r="J137" s="217">
        <v>245</v>
      </c>
      <c r="K137" s="216"/>
      <c r="L137" s="216" t="s">
        <v>34</v>
      </c>
      <c r="M137" s="172">
        <v>0</v>
      </c>
      <c r="N137" s="428" t="s">
        <v>15745</v>
      </c>
      <c r="O137" s="312"/>
    </row>
    <row r="138" spans="1:15" ht="27">
      <c r="A138" s="215" t="s">
        <v>5858</v>
      </c>
      <c r="B138" s="215" t="s">
        <v>6334</v>
      </c>
      <c r="C138" s="215" t="s">
        <v>164</v>
      </c>
      <c r="D138" s="215" t="s">
        <v>6337</v>
      </c>
      <c r="E138" s="314" t="s">
        <v>6338</v>
      </c>
      <c r="F138" s="313" t="s">
        <v>6352</v>
      </c>
      <c r="G138" s="169" t="s">
        <v>12102</v>
      </c>
      <c r="H138" s="170" t="s">
        <v>12106</v>
      </c>
      <c r="I138" s="170" t="s">
        <v>10209</v>
      </c>
      <c r="J138" s="217">
        <v>80</v>
      </c>
      <c r="K138" s="216"/>
      <c r="L138" s="216" t="s">
        <v>34</v>
      </c>
      <c r="M138" s="172">
        <v>0</v>
      </c>
      <c r="N138" s="428" t="s">
        <v>15009</v>
      </c>
      <c r="O138" s="312" t="s">
        <v>13732</v>
      </c>
    </row>
    <row r="139" spans="1:15" ht="27">
      <c r="A139" s="215" t="s">
        <v>615</v>
      </c>
      <c r="B139" s="215" t="s">
        <v>100</v>
      </c>
      <c r="C139" s="215" t="s">
        <v>164</v>
      </c>
      <c r="D139" s="215" t="s">
        <v>13407</v>
      </c>
      <c r="E139" s="314" t="s">
        <v>13400</v>
      </c>
      <c r="F139" s="313" t="s">
        <v>79</v>
      </c>
      <c r="G139" s="169" t="s">
        <v>10209</v>
      </c>
      <c r="H139" s="170" t="s">
        <v>12106</v>
      </c>
      <c r="I139" s="170" t="s">
        <v>15723</v>
      </c>
      <c r="J139" s="217">
        <v>180</v>
      </c>
      <c r="K139" s="217">
        <v>96</v>
      </c>
      <c r="L139" s="216" t="s">
        <v>34</v>
      </c>
      <c r="M139" s="172">
        <v>0.2</v>
      </c>
      <c r="N139" s="428" t="s">
        <v>15009</v>
      </c>
      <c r="O139" s="251" t="s">
        <v>15746</v>
      </c>
    </row>
    <row r="140" spans="1:15" ht="13.5">
      <c r="A140" s="215" t="s">
        <v>615</v>
      </c>
      <c r="B140" s="215" t="s">
        <v>100</v>
      </c>
      <c r="C140" s="215" t="s">
        <v>164</v>
      </c>
      <c r="D140" s="215" t="s">
        <v>13407</v>
      </c>
      <c r="E140" s="314" t="s">
        <v>13400</v>
      </c>
      <c r="F140" s="313" t="s">
        <v>76</v>
      </c>
      <c r="G140" s="169" t="s">
        <v>10213</v>
      </c>
      <c r="H140" s="170" t="s">
        <v>10213</v>
      </c>
      <c r="I140" s="170" t="s">
        <v>15723</v>
      </c>
      <c r="J140" s="217">
        <v>36</v>
      </c>
      <c r="K140" s="216"/>
      <c r="L140" s="216" t="s">
        <v>34</v>
      </c>
      <c r="M140" s="172">
        <v>0.2</v>
      </c>
      <c r="N140" s="428" t="s">
        <v>15010</v>
      </c>
      <c r="O140" s="312" t="s">
        <v>15748</v>
      </c>
    </row>
    <row r="141" spans="1:15" ht="13.5">
      <c r="A141" s="215" t="s">
        <v>2026</v>
      </c>
      <c r="B141" s="215" t="s">
        <v>2170</v>
      </c>
      <c r="C141" s="215" t="s">
        <v>11613</v>
      </c>
      <c r="D141" s="215" t="s">
        <v>10189</v>
      </c>
      <c r="E141" s="314" t="s">
        <v>10190</v>
      </c>
      <c r="F141" s="313" t="s">
        <v>2714</v>
      </c>
      <c r="G141" s="169" t="s">
        <v>10215</v>
      </c>
      <c r="H141" s="170" t="s">
        <v>10218</v>
      </c>
      <c r="I141" s="171"/>
      <c r="J141" s="217">
        <v>1200</v>
      </c>
      <c r="K141" s="216"/>
      <c r="L141" s="216" t="s">
        <v>34</v>
      </c>
      <c r="M141" s="172">
        <v>0</v>
      </c>
      <c r="N141" s="428" t="s">
        <v>15011</v>
      </c>
      <c r="O141" s="312"/>
    </row>
    <row r="142" spans="1:15" ht="13.5">
      <c r="A142" s="215" t="s">
        <v>66</v>
      </c>
      <c r="B142" s="215" t="s">
        <v>6334</v>
      </c>
      <c r="C142" s="215" t="s">
        <v>162</v>
      </c>
      <c r="D142" s="215" t="s">
        <v>13407</v>
      </c>
      <c r="E142" s="314" t="s">
        <v>13400</v>
      </c>
      <c r="F142" s="313" t="s">
        <v>67</v>
      </c>
      <c r="G142" s="169" t="s">
        <v>10215</v>
      </c>
      <c r="H142" s="170" t="s">
        <v>9494</v>
      </c>
      <c r="I142" s="171"/>
      <c r="J142" s="217">
        <v>90</v>
      </c>
      <c r="K142" s="217">
        <v>1</v>
      </c>
      <c r="L142" s="216" t="s">
        <v>34</v>
      </c>
      <c r="M142" s="172">
        <v>0</v>
      </c>
      <c r="N142" s="428" t="s">
        <v>15011</v>
      </c>
      <c r="O142" s="312" t="s">
        <v>16062</v>
      </c>
    </row>
    <row r="143" spans="1:15" ht="13.5">
      <c r="A143" s="215" t="s">
        <v>3685</v>
      </c>
      <c r="B143" s="215" t="s">
        <v>2860</v>
      </c>
      <c r="C143" s="215" t="s">
        <v>162</v>
      </c>
      <c r="D143" s="215" t="s">
        <v>13407</v>
      </c>
      <c r="E143" s="314" t="s">
        <v>13400</v>
      </c>
      <c r="F143" s="313" t="s">
        <v>15001</v>
      </c>
      <c r="G143" s="169" t="s">
        <v>10215</v>
      </c>
      <c r="H143" s="170" t="s">
        <v>9496</v>
      </c>
      <c r="I143" s="171"/>
      <c r="J143" s="217">
        <v>90</v>
      </c>
      <c r="K143" s="216"/>
      <c r="L143" s="216" t="s">
        <v>34</v>
      </c>
      <c r="M143" s="172">
        <v>0</v>
      </c>
      <c r="N143" s="428" t="s">
        <v>15011</v>
      </c>
      <c r="O143" s="312"/>
    </row>
    <row r="144" spans="1:15" ht="121.5">
      <c r="A144" s="215" t="s">
        <v>5858</v>
      </c>
      <c r="B144" s="215" t="s">
        <v>6334</v>
      </c>
      <c r="C144" s="215" t="s">
        <v>164</v>
      </c>
      <c r="D144" s="215" t="s">
        <v>6337</v>
      </c>
      <c r="E144" s="314" t="s">
        <v>6338</v>
      </c>
      <c r="F144" s="313" t="s">
        <v>14815</v>
      </c>
      <c r="G144" s="169" t="s">
        <v>9494</v>
      </c>
      <c r="H144" s="170" t="s">
        <v>14816</v>
      </c>
      <c r="I144" s="171"/>
      <c r="J144" s="217">
        <v>80</v>
      </c>
      <c r="K144" s="216"/>
      <c r="L144" s="216" t="s">
        <v>34</v>
      </c>
      <c r="M144" s="172">
        <v>0</v>
      </c>
      <c r="N144" s="428" t="s">
        <v>14793</v>
      </c>
      <c r="O144" s="251" t="s">
        <v>16067</v>
      </c>
    </row>
    <row r="145" spans="1:15" ht="13.5">
      <c r="A145" s="215" t="s">
        <v>399</v>
      </c>
      <c r="B145" s="215" t="s">
        <v>73</v>
      </c>
      <c r="C145" s="215" t="s">
        <v>164</v>
      </c>
      <c r="D145" s="215" t="s">
        <v>13407</v>
      </c>
      <c r="E145" s="314" t="s">
        <v>13400</v>
      </c>
      <c r="F145" s="313" t="s">
        <v>72</v>
      </c>
      <c r="G145" s="169" t="s">
        <v>10217</v>
      </c>
      <c r="H145" s="170" t="s">
        <v>12509</v>
      </c>
      <c r="I145" s="171"/>
      <c r="J145" s="217">
        <v>1440</v>
      </c>
      <c r="K145" s="216"/>
      <c r="L145" s="216" t="s">
        <v>34</v>
      </c>
      <c r="M145" s="172">
        <v>0</v>
      </c>
      <c r="N145" s="428" t="s">
        <v>15012</v>
      </c>
      <c r="O145" s="312"/>
    </row>
    <row r="146" spans="1:15" ht="13.5">
      <c r="A146" s="215" t="s">
        <v>66</v>
      </c>
      <c r="B146" s="215" t="s">
        <v>6334</v>
      </c>
      <c r="C146" s="215" t="s">
        <v>162</v>
      </c>
      <c r="D146" s="215" t="s">
        <v>13407</v>
      </c>
      <c r="E146" s="314" t="s">
        <v>13400</v>
      </c>
      <c r="F146" s="313" t="s">
        <v>78</v>
      </c>
      <c r="G146" s="169" t="s">
        <v>10217</v>
      </c>
      <c r="H146" s="170" t="s">
        <v>9496</v>
      </c>
      <c r="I146" s="171"/>
      <c r="J146" s="217">
        <v>144</v>
      </c>
      <c r="K146" s="216"/>
      <c r="L146" s="216" t="s">
        <v>34</v>
      </c>
      <c r="M146" s="172">
        <v>0</v>
      </c>
      <c r="N146" s="428" t="s">
        <v>15012</v>
      </c>
      <c r="O146" s="312" t="s">
        <v>16062</v>
      </c>
    </row>
    <row r="147" spans="1:15" ht="13.5">
      <c r="A147" s="215" t="s">
        <v>6876</v>
      </c>
      <c r="B147" s="215" t="s">
        <v>32</v>
      </c>
      <c r="C147" s="215" t="s">
        <v>167</v>
      </c>
      <c r="D147" s="215" t="s">
        <v>6337</v>
      </c>
      <c r="E147" s="314" t="s">
        <v>6338</v>
      </c>
      <c r="F147" s="313" t="s">
        <v>14814</v>
      </c>
      <c r="G147" s="169" t="s">
        <v>10213</v>
      </c>
      <c r="H147" s="170" t="s">
        <v>14792</v>
      </c>
      <c r="I147" s="170" t="s">
        <v>14977</v>
      </c>
      <c r="J147" s="217">
        <v>400</v>
      </c>
      <c r="K147" s="217">
        <v>8</v>
      </c>
      <c r="L147" s="216" t="s">
        <v>34</v>
      </c>
      <c r="M147" s="172">
        <v>0.75</v>
      </c>
      <c r="N147" s="428" t="s">
        <v>14820</v>
      </c>
      <c r="O147" s="312"/>
    </row>
    <row r="148" spans="1:15" ht="13.5">
      <c r="A148" s="215" t="s">
        <v>615</v>
      </c>
      <c r="B148" s="215" t="s">
        <v>100</v>
      </c>
      <c r="C148" s="215" t="s">
        <v>164</v>
      </c>
      <c r="D148" s="215" t="s">
        <v>13407</v>
      </c>
      <c r="E148" s="314" t="s">
        <v>13400</v>
      </c>
      <c r="F148" s="313" t="s">
        <v>64</v>
      </c>
      <c r="G148" s="169" t="s">
        <v>9497</v>
      </c>
      <c r="H148" s="170" t="s">
        <v>10218</v>
      </c>
      <c r="I148" s="171"/>
      <c r="J148" s="217">
        <v>36</v>
      </c>
      <c r="K148" s="216"/>
      <c r="L148" s="216" t="s">
        <v>34</v>
      </c>
      <c r="M148" s="172">
        <v>0</v>
      </c>
      <c r="N148" s="428" t="s">
        <v>14794</v>
      </c>
      <c r="O148" s="312"/>
    </row>
    <row r="149" spans="1:15" ht="13.5">
      <c r="A149" s="215" t="s">
        <v>3685</v>
      </c>
      <c r="B149" s="215" t="s">
        <v>2860</v>
      </c>
      <c r="C149" s="215" t="s">
        <v>162</v>
      </c>
      <c r="D149" s="215" t="s">
        <v>13407</v>
      </c>
      <c r="E149" s="314" t="s">
        <v>13400</v>
      </c>
      <c r="F149" s="313" t="s">
        <v>118</v>
      </c>
      <c r="G149" s="169" t="s">
        <v>9497</v>
      </c>
      <c r="H149" s="170" t="s">
        <v>13024</v>
      </c>
      <c r="I149" s="171"/>
      <c r="J149" s="217">
        <v>360</v>
      </c>
      <c r="K149" s="216"/>
      <c r="L149" s="216" t="s">
        <v>34</v>
      </c>
      <c r="M149" s="172">
        <v>0</v>
      </c>
      <c r="N149" s="428" t="s">
        <v>14794</v>
      </c>
      <c r="O149" s="312"/>
    </row>
    <row r="150" spans="1:15" ht="13.5">
      <c r="A150" s="215" t="s">
        <v>421</v>
      </c>
      <c r="B150" s="215" t="s">
        <v>2861</v>
      </c>
      <c r="C150" s="215" t="s">
        <v>162</v>
      </c>
      <c r="D150" s="215" t="s">
        <v>13407</v>
      </c>
      <c r="E150" s="314" t="s">
        <v>13400</v>
      </c>
      <c r="F150" s="313" t="s">
        <v>13733</v>
      </c>
      <c r="G150" s="169" t="s">
        <v>13387</v>
      </c>
      <c r="H150" s="170" t="s">
        <v>10219</v>
      </c>
      <c r="I150" s="171"/>
      <c r="J150" s="217">
        <v>450</v>
      </c>
      <c r="K150" s="216"/>
      <c r="L150" s="216" t="s">
        <v>34</v>
      </c>
      <c r="M150" s="172">
        <v>0</v>
      </c>
      <c r="N150" s="428" t="s">
        <v>16063</v>
      </c>
      <c r="O150" s="312"/>
    </row>
    <row r="151" spans="1:15" ht="27">
      <c r="A151" s="215" t="s">
        <v>262</v>
      </c>
      <c r="B151" s="215" t="s">
        <v>2861</v>
      </c>
      <c r="C151" s="215" t="s">
        <v>162</v>
      </c>
      <c r="D151" s="215" t="s">
        <v>12277</v>
      </c>
      <c r="E151" s="314" t="s">
        <v>12278</v>
      </c>
      <c r="F151" s="313" t="s">
        <v>2730</v>
      </c>
      <c r="G151" s="169" t="s">
        <v>10213</v>
      </c>
      <c r="H151" s="170" t="s">
        <v>10216</v>
      </c>
      <c r="I151" s="170" t="s">
        <v>12107</v>
      </c>
      <c r="J151" s="217">
        <v>30</v>
      </c>
      <c r="K151" s="216"/>
      <c r="L151" s="216" t="s">
        <v>34</v>
      </c>
      <c r="M151" s="172">
        <v>0.9</v>
      </c>
      <c r="N151" s="428" t="s">
        <v>15013</v>
      </c>
      <c r="O151" s="312" t="s">
        <v>15720</v>
      </c>
    </row>
    <row r="152" spans="1:15" ht="13.5">
      <c r="A152" s="215" t="s">
        <v>421</v>
      </c>
      <c r="B152" s="215" t="s">
        <v>2861</v>
      </c>
      <c r="C152" s="215" t="s">
        <v>162</v>
      </c>
      <c r="D152" s="215" t="s">
        <v>12281</v>
      </c>
      <c r="E152" s="314" t="s">
        <v>12282</v>
      </c>
      <c r="F152" s="313" t="s">
        <v>2729</v>
      </c>
      <c r="G152" s="169" t="s">
        <v>10218</v>
      </c>
      <c r="H152" s="170" t="s">
        <v>13739</v>
      </c>
      <c r="I152" s="171"/>
      <c r="J152" s="217">
        <v>12</v>
      </c>
      <c r="K152" s="216"/>
      <c r="L152" s="216" t="s">
        <v>34</v>
      </c>
      <c r="M152" s="172">
        <v>0</v>
      </c>
      <c r="N152" s="428" t="s">
        <v>16064</v>
      </c>
      <c r="O152" s="312"/>
    </row>
    <row r="153" spans="1:15" ht="27">
      <c r="A153" s="215" t="s">
        <v>50</v>
      </c>
      <c r="B153" s="215" t="s">
        <v>2860</v>
      </c>
      <c r="C153" s="215" t="s">
        <v>191</v>
      </c>
      <c r="D153" s="215" t="s">
        <v>11929</v>
      </c>
      <c r="E153" s="314" t="s">
        <v>11930</v>
      </c>
      <c r="F153" s="313" t="s">
        <v>16020</v>
      </c>
      <c r="G153" s="169" t="s">
        <v>12107</v>
      </c>
      <c r="H153" s="170" t="s">
        <v>6363</v>
      </c>
      <c r="I153" s="171"/>
      <c r="J153" s="217">
        <v>432</v>
      </c>
      <c r="K153" s="216"/>
      <c r="L153" s="216" t="s">
        <v>34</v>
      </c>
      <c r="M153" s="172">
        <v>0</v>
      </c>
      <c r="N153" s="428" t="s">
        <v>15014</v>
      </c>
      <c r="O153" s="312"/>
    </row>
    <row r="154" spans="1:15" ht="27">
      <c r="A154" s="215" t="s">
        <v>112</v>
      </c>
      <c r="B154" s="215" t="s">
        <v>506</v>
      </c>
      <c r="C154" s="215" t="s">
        <v>191</v>
      </c>
      <c r="D154" s="215" t="s">
        <v>11929</v>
      </c>
      <c r="E154" s="314" t="s">
        <v>11930</v>
      </c>
      <c r="F154" s="313" t="s">
        <v>79</v>
      </c>
      <c r="G154" s="169" t="s">
        <v>12107</v>
      </c>
      <c r="H154" s="170" t="s">
        <v>14812</v>
      </c>
      <c r="I154" s="171"/>
      <c r="J154" s="217">
        <v>144</v>
      </c>
      <c r="K154" s="216"/>
      <c r="L154" s="216" t="s">
        <v>34</v>
      </c>
      <c r="M154" s="172">
        <v>0</v>
      </c>
      <c r="N154" s="428" t="s">
        <v>15014</v>
      </c>
      <c r="O154" s="312"/>
    </row>
    <row r="155" spans="1:15" ht="13.5">
      <c r="A155" s="215" t="s">
        <v>2026</v>
      </c>
      <c r="B155" s="215" t="s">
        <v>2170</v>
      </c>
      <c r="C155" s="215" t="s">
        <v>11613</v>
      </c>
      <c r="D155" s="215" t="s">
        <v>10191</v>
      </c>
      <c r="E155" s="314" t="s">
        <v>10192</v>
      </c>
      <c r="F155" s="313" t="s">
        <v>258</v>
      </c>
      <c r="G155" s="169" t="s">
        <v>12107</v>
      </c>
      <c r="H155" s="170" t="s">
        <v>13827</v>
      </c>
      <c r="I155" s="171"/>
      <c r="J155" s="217">
        <v>240</v>
      </c>
      <c r="K155" s="216"/>
      <c r="L155" s="216" t="s">
        <v>34</v>
      </c>
      <c r="M155" s="172">
        <v>0</v>
      </c>
      <c r="N155" s="428" t="s">
        <v>15014</v>
      </c>
      <c r="O155" s="312"/>
    </row>
    <row r="156" spans="1:15" ht="135">
      <c r="A156" s="215" t="s">
        <v>5858</v>
      </c>
      <c r="B156" s="215" t="s">
        <v>6334</v>
      </c>
      <c r="C156" s="215" t="s">
        <v>164</v>
      </c>
      <c r="D156" s="215" t="s">
        <v>6337</v>
      </c>
      <c r="E156" s="314" t="s">
        <v>6338</v>
      </c>
      <c r="F156" s="313" t="s">
        <v>15724</v>
      </c>
      <c r="G156" s="169" t="s">
        <v>12107</v>
      </c>
      <c r="H156" s="170" t="s">
        <v>10220</v>
      </c>
      <c r="I156" s="171"/>
      <c r="J156" s="217">
        <v>80</v>
      </c>
      <c r="K156" s="216"/>
      <c r="L156" s="216" t="s">
        <v>34</v>
      </c>
      <c r="M156" s="172">
        <v>0</v>
      </c>
      <c r="N156" s="428" t="s">
        <v>15014</v>
      </c>
      <c r="O156" s="251" t="s">
        <v>16066</v>
      </c>
    </row>
    <row r="157" spans="1:15" ht="13.5">
      <c r="A157" s="215" t="s">
        <v>615</v>
      </c>
      <c r="B157" s="215" t="s">
        <v>100</v>
      </c>
      <c r="C157" s="215" t="s">
        <v>164</v>
      </c>
      <c r="D157" s="215" t="s">
        <v>13407</v>
      </c>
      <c r="E157" s="314" t="s">
        <v>13400</v>
      </c>
      <c r="F157" s="313" t="s">
        <v>81</v>
      </c>
      <c r="G157" s="169" t="s">
        <v>12107</v>
      </c>
      <c r="H157" s="170" t="s">
        <v>14813</v>
      </c>
      <c r="I157" s="171"/>
      <c r="J157" s="217">
        <v>432</v>
      </c>
      <c r="K157" s="216"/>
      <c r="L157" s="216" t="s">
        <v>34</v>
      </c>
      <c r="M157" s="172">
        <v>0</v>
      </c>
      <c r="N157" s="428" t="s">
        <v>15014</v>
      </c>
      <c r="O157" s="312"/>
    </row>
    <row r="158" spans="1:15" ht="27">
      <c r="A158" s="215" t="s">
        <v>112</v>
      </c>
      <c r="B158" s="215" t="s">
        <v>506</v>
      </c>
      <c r="C158" s="215" t="s">
        <v>191</v>
      </c>
      <c r="D158" s="215" t="s">
        <v>11929</v>
      </c>
      <c r="E158" s="314" t="s">
        <v>11930</v>
      </c>
      <c r="F158" s="313" t="s">
        <v>76</v>
      </c>
      <c r="G158" s="169" t="s">
        <v>14812</v>
      </c>
      <c r="H158" s="170" t="s">
        <v>14812</v>
      </c>
      <c r="I158" s="171"/>
      <c r="J158" s="217">
        <v>27</v>
      </c>
      <c r="K158" s="216"/>
      <c r="L158" s="216" t="s">
        <v>34</v>
      </c>
      <c r="M158" s="172">
        <v>0</v>
      </c>
      <c r="N158" s="428" t="s">
        <v>16065</v>
      </c>
      <c r="O158" s="312"/>
    </row>
    <row r="159" spans="1:15" ht="13.5">
      <c r="A159" s="215" t="s">
        <v>421</v>
      </c>
      <c r="B159" s="215" t="s">
        <v>2861</v>
      </c>
      <c r="C159" s="215" t="s">
        <v>162</v>
      </c>
      <c r="D159" s="215" t="s">
        <v>13407</v>
      </c>
      <c r="E159" s="314" t="s">
        <v>13400</v>
      </c>
      <c r="F159" s="313" t="s">
        <v>97</v>
      </c>
      <c r="G159" s="169" t="s">
        <v>14812</v>
      </c>
      <c r="H159" s="170" t="s">
        <v>16021</v>
      </c>
      <c r="I159" s="171"/>
      <c r="J159" s="217">
        <v>450</v>
      </c>
      <c r="K159" s="216"/>
      <c r="L159" s="216" t="s">
        <v>34</v>
      </c>
      <c r="M159" s="172">
        <v>0</v>
      </c>
      <c r="N159" s="428" t="s">
        <v>16065</v>
      </c>
      <c r="O159" s="312"/>
    </row>
    <row r="160" spans="1:15" ht="27">
      <c r="A160" s="215" t="s">
        <v>112</v>
      </c>
      <c r="B160" s="215" t="s">
        <v>506</v>
      </c>
      <c r="C160" s="215" t="s">
        <v>191</v>
      </c>
      <c r="D160" s="215" t="s">
        <v>11929</v>
      </c>
      <c r="E160" s="314" t="s">
        <v>11930</v>
      </c>
      <c r="F160" s="313" t="s">
        <v>37</v>
      </c>
      <c r="G160" s="169" t="s">
        <v>13739</v>
      </c>
      <c r="H160" s="170" t="s">
        <v>6363</v>
      </c>
      <c r="I160" s="171"/>
      <c r="J160" s="217">
        <v>72</v>
      </c>
      <c r="K160" s="216"/>
      <c r="L160" s="216" t="s">
        <v>34</v>
      </c>
      <c r="M160" s="172">
        <v>0</v>
      </c>
      <c r="N160" s="428" t="s">
        <v>15749</v>
      </c>
      <c r="O160" s="312"/>
    </row>
    <row r="161" spans="1:15" ht="108">
      <c r="A161" s="215" t="s">
        <v>5858</v>
      </c>
      <c r="B161" s="215" t="s">
        <v>6334</v>
      </c>
      <c r="C161" s="215" t="s">
        <v>164</v>
      </c>
      <c r="D161" s="215" t="s">
        <v>11927</v>
      </c>
      <c r="E161" s="314" t="s">
        <v>11928</v>
      </c>
      <c r="F161" s="313" t="s">
        <v>13384</v>
      </c>
      <c r="G161" s="169" t="s">
        <v>10209</v>
      </c>
      <c r="H161" s="170" t="s">
        <v>9495</v>
      </c>
      <c r="I161" s="170" t="s">
        <v>14977</v>
      </c>
      <c r="J161" s="217">
        <v>420</v>
      </c>
      <c r="K161" s="217">
        <v>10</v>
      </c>
      <c r="L161" s="216" t="s">
        <v>34</v>
      </c>
      <c r="M161" s="172">
        <v>0</v>
      </c>
      <c r="N161" s="428" t="s">
        <v>15741</v>
      </c>
      <c r="O161" s="251" t="s">
        <v>16068</v>
      </c>
    </row>
    <row r="162" spans="1:15" ht="13.5">
      <c r="A162" s="215" t="s">
        <v>3685</v>
      </c>
      <c r="B162" s="215" t="s">
        <v>2860</v>
      </c>
      <c r="C162" s="215" t="s">
        <v>162</v>
      </c>
      <c r="D162" s="215" t="s">
        <v>13407</v>
      </c>
      <c r="E162" s="314" t="s">
        <v>13400</v>
      </c>
      <c r="F162" s="313" t="s">
        <v>83</v>
      </c>
      <c r="G162" s="169" t="s">
        <v>9495</v>
      </c>
      <c r="H162" s="170" t="s">
        <v>12113</v>
      </c>
      <c r="I162" s="171"/>
      <c r="J162" s="217">
        <v>90</v>
      </c>
      <c r="K162" s="216"/>
      <c r="L162" s="216" t="s">
        <v>34</v>
      </c>
      <c r="M162" s="172">
        <v>0</v>
      </c>
      <c r="N162" s="428" t="s">
        <v>15741</v>
      </c>
      <c r="O162" s="312"/>
    </row>
    <row r="163" spans="1:15" ht="13.5">
      <c r="A163" s="215" t="s">
        <v>421</v>
      </c>
      <c r="B163" s="215" t="s">
        <v>2861</v>
      </c>
      <c r="C163" s="215" t="s">
        <v>162</v>
      </c>
      <c r="D163" s="215" t="s">
        <v>12281</v>
      </c>
      <c r="E163" s="314" t="s">
        <v>12282</v>
      </c>
      <c r="F163" s="313" t="s">
        <v>590</v>
      </c>
      <c r="G163" s="169" t="s">
        <v>9495</v>
      </c>
      <c r="H163" s="170" t="s">
        <v>12113</v>
      </c>
      <c r="I163" s="171"/>
      <c r="J163" s="217">
        <v>12</v>
      </c>
      <c r="K163" s="216"/>
      <c r="L163" s="216" t="s">
        <v>34</v>
      </c>
      <c r="M163" s="172">
        <v>0</v>
      </c>
      <c r="N163" s="428" t="s">
        <v>15741</v>
      </c>
      <c r="O163" s="312"/>
    </row>
    <row r="164" spans="1:15" ht="27">
      <c r="A164" s="215" t="s">
        <v>112</v>
      </c>
      <c r="B164" s="215" t="s">
        <v>506</v>
      </c>
      <c r="C164" s="215" t="s">
        <v>191</v>
      </c>
      <c r="D164" s="215" t="s">
        <v>11929</v>
      </c>
      <c r="E164" s="314" t="s">
        <v>11930</v>
      </c>
      <c r="F164" s="313" t="s">
        <v>77</v>
      </c>
      <c r="G164" s="169" t="s">
        <v>15968</v>
      </c>
      <c r="H164" s="170" t="s">
        <v>12113</v>
      </c>
      <c r="I164" s="171"/>
      <c r="J164" s="217">
        <v>72</v>
      </c>
      <c r="K164" s="216"/>
      <c r="L164" s="216" t="s">
        <v>34</v>
      </c>
      <c r="M164" s="172">
        <v>0</v>
      </c>
      <c r="N164" s="428" t="s">
        <v>15015</v>
      </c>
      <c r="O164" s="312"/>
    </row>
  </sheetData>
  <autoFilter ref="A1:N155" xr:uid="{00000000-0009-0000-0000-000004000000}"/>
  <sortState ref="A2:O155">
    <sortCondition ref="G2:G155"/>
    <sortCondition ref="N2:N155"/>
  </sortState>
  <phoneticPr fontId="39" type="noConversion"/>
  <pageMargins left="0.7" right="0.7" top="0.75" bottom="0.75" header="0.3" footer="0.3"/>
  <pageSetup paperSize="8"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546"/>
  <sheetViews>
    <sheetView zoomScaleNormal="100" workbookViewId="0">
      <selection activeCell="E15" sqref="E15"/>
    </sheetView>
  </sheetViews>
  <sheetFormatPr defaultColWidth="9.140625" defaultRowHeight="12.75"/>
  <cols>
    <col min="1" max="1" width="9.85546875" customWidth="1"/>
    <col min="2" max="2" width="29.85546875" customWidth="1"/>
    <col min="3" max="3" width="21.5703125" customWidth="1"/>
    <col min="4" max="4" width="10.42578125" customWidth="1"/>
    <col min="5" max="5" width="20" customWidth="1"/>
    <col min="6" max="6" width="18.5703125" customWidth="1"/>
    <col min="7" max="7" width="12" customWidth="1"/>
    <col min="8" max="10" width="10.28515625" customWidth="1"/>
    <col min="11" max="11" width="10.7109375" customWidth="1"/>
    <col min="12" max="13" width="12.140625" customWidth="1"/>
    <col min="14" max="15" width="9" customWidth="1"/>
    <col min="16" max="16" width="10.28515625" customWidth="1"/>
    <col min="17" max="18" width="17.5703125" customWidth="1"/>
    <col min="19" max="20" width="14.140625" customWidth="1"/>
    <col min="21" max="21" width="12.5703125" customWidth="1"/>
  </cols>
  <sheetData>
    <row r="1" spans="1:21" ht="16.5" customHeight="1">
      <c r="A1" s="224" t="s">
        <v>11</v>
      </c>
      <c r="B1" s="206" t="s">
        <v>12</v>
      </c>
      <c r="C1" s="206" t="s">
        <v>13</v>
      </c>
      <c r="D1" s="206" t="s">
        <v>14</v>
      </c>
      <c r="E1" s="206" t="s">
        <v>15</v>
      </c>
      <c r="F1" s="206" t="s">
        <v>16</v>
      </c>
      <c r="G1" s="206" t="s">
        <v>17</v>
      </c>
      <c r="H1" s="206" t="s">
        <v>18</v>
      </c>
      <c r="I1" s="206" t="s">
        <v>19</v>
      </c>
      <c r="J1" s="146" t="s">
        <v>151</v>
      </c>
      <c r="K1" s="206" t="s">
        <v>20</v>
      </c>
      <c r="L1" s="206" t="s">
        <v>21</v>
      </c>
      <c r="M1" s="206" t="s">
        <v>22</v>
      </c>
      <c r="N1" s="206" t="s">
        <v>23</v>
      </c>
      <c r="O1" s="206" t="s">
        <v>24</v>
      </c>
      <c r="P1" s="206" t="s">
        <v>25</v>
      </c>
      <c r="Q1" s="206" t="s">
        <v>26</v>
      </c>
      <c r="R1" s="207" t="s">
        <v>27</v>
      </c>
      <c r="S1" s="207" t="s">
        <v>28</v>
      </c>
      <c r="T1" s="206" t="s">
        <v>29</v>
      </c>
      <c r="U1" s="206" t="s">
        <v>30</v>
      </c>
    </row>
    <row r="2" spans="1:21" ht="16.5" customHeight="1">
      <c r="A2" s="225" t="s">
        <v>1494</v>
      </c>
      <c r="B2" s="226" t="s">
        <v>1495</v>
      </c>
      <c r="C2" s="227" t="s">
        <v>2688</v>
      </c>
      <c r="D2" s="228" t="s">
        <v>421</v>
      </c>
      <c r="E2" s="288" t="s">
        <v>384</v>
      </c>
      <c r="F2" s="289" t="s">
        <v>2734</v>
      </c>
      <c r="G2" s="228" t="s">
        <v>2862</v>
      </c>
      <c r="H2" s="229" t="s">
        <v>709</v>
      </c>
      <c r="I2" s="229"/>
      <c r="J2" s="147" t="str">
        <f t="shared" ref="J2:J65" si="0">IF(I2="",H2,LEFT(I2,3))</f>
        <v>鄭華瑜</v>
      </c>
      <c r="K2" s="230">
        <v>100</v>
      </c>
      <c r="L2" s="208" t="s">
        <v>649</v>
      </c>
      <c r="M2" s="208" t="s">
        <v>692</v>
      </c>
      <c r="N2" s="230">
        <v>3</v>
      </c>
      <c r="O2" s="230">
        <v>20</v>
      </c>
      <c r="P2" s="229" t="s">
        <v>31</v>
      </c>
      <c r="Q2" s="229" t="s">
        <v>1472</v>
      </c>
      <c r="R2" s="229" t="s">
        <v>1473</v>
      </c>
      <c r="S2" s="230">
        <v>2</v>
      </c>
      <c r="T2" s="229"/>
      <c r="U2" s="229"/>
    </row>
    <row r="3" spans="1:21" ht="16.5" customHeight="1">
      <c r="A3" s="225" t="s">
        <v>1494</v>
      </c>
      <c r="B3" s="226" t="s">
        <v>1495</v>
      </c>
      <c r="C3" s="227" t="s">
        <v>2688</v>
      </c>
      <c r="D3" s="228" t="s">
        <v>421</v>
      </c>
      <c r="E3" s="288" t="s">
        <v>711</v>
      </c>
      <c r="F3" s="227"/>
      <c r="G3" s="228" t="s">
        <v>6334</v>
      </c>
      <c r="H3" s="229" t="s">
        <v>133</v>
      </c>
      <c r="I3" s="229"/>
      <c r="J3" s="147" t="str">
        <f t="shared" si="0"/>
        <v>王淑瑤</v>
      </c>
      <c r="K3" s="230">
        <v>100</v>
      </c>
      <c r="L3" s="208" t="s">
        <v>693</v>
      </c>
      <c r="M3" s="208" t="s">
        <v>693</v>
      </c>
      <c r="N3" s="230">
        <v>1</v>
      </c>
      <c r="O3" s="230">
        <v>8</v>
      </c>
      <c r="P3" s="229" t="s">
        <v>31</v>
      </c>
      <c r="Q3" s="229" t="s">
        <v>763</v>
      </c>
      <c r="R3" s="229" t="s">
        <v>763</v>
      </c>
      <c r="S3" s="230">
        <v>1</v>
      </c>
      <c r="T3" s="229"/>
      <c r="U3" s="229"/>
    </row>
    <row r="4" spans="1:21" ht="16.5" customHeight="1">
      <c r="A4" s="225" t="s">
        <v>1494</v>
      </c>
      <c r="B4" s="226" t="s">
        <v>1495</v>
      </c>
      <c r="C4" s="227" t="s">
        <v>390</v>
      </c>
      <c r="D4" s="228" t="s">
        <v>421</v>
      </c>
      <c r="E4" s="288" t="s">
        <v>2708</v>
      </c>
      <c r="F4" s="227" t="s">
        <v>4156</v>
      </c>
      <c r="G4" s="228" t="s">
        <v>86</v>
      </c>
      <c r="H4" s="229" t="s">
        <v>87</v>
      </c>
      <c r="I4" s="229"/>
      <c r="J4" s="147" t="str">
        <f t="shared" si="0"/>
        <v>周家儀</v>
      </c>
      <c r="K4" s="230">
        <v>100</v>
      </c>
      <c r="L4" s="208" t="s">
        <v>694</v>
      </c>
      <c r="M4" s="208" t="s">
        <v>648</v>
      </c>
      <c r="N4" s="230">
        <v>3</v>
      </c>
      <c r="O4" s="230">
        <v>20</v>
      </c>
      <c r="P4" s="229" t="s">
        <v>31</v>
      </c>
      <c r="Q4" s="229" t="s">
        <v>648</v>
      </c>
      <c r="R4" s="229" t="s">
        <v>2701</v>
      </c>
      <c r="S4" s="230">
        <v>90</v>
      </c>
      <c r="T4" s="229"/>
      <c r="U4" s="229"/>
    </row>
    <row r="5" spans="1:21" ht="16.5" customHeight="1">
      <c r="A5" s="225" t="s">
        <v>1494</v>
      </c>
      <c r="B5" s="226" t="s">
        <v>1495</v>
      </c>
      <c r="C5" s="227" t="s">
        <v>390</v>
      </c>
      <c r="D5" s="228" t="s">
        <v>421</v>
      </c>
      <c r="E5" s="288" t="s">
        <v>2714</v>
      </c>
      <c r="F5" s="227" t="s">
        <v>4157</v>
      </c>
      <c r="G5" s="228" t="s">
        <v>522</v>
      </c>
      <c r="H5" s="229" t="s">
        <v>523</v>
      </c>
      <c r="I5" s="229"/>
      <c r="J5" s="147" t="str">
        <f t="shared" si="0"/>
        <v>曾瑞琳</v>
      </c>
      <c r="K5" s="230">
        <v>100</v>
      </c>
      <c r="L5" s="208" t="s">
        <v>650</v>
      </c>
      <c r="M5" s="208" t="s">
        <v>762</v>
      </c>
      <c r="N5" s="230">
        <v>10</v>
      </c>
      <c r="O5" s="230">
        <v>50</v>
      </c>
      <c r="P5" s="229" t="s">
        <v>31</v>
      </c>
      <c r="Q5" s="229" t="s">
        <v>762</v>
      </c>
      <c r="R5" s="229" t="s">
        <v>2701</v>
      </c>
      <c r="S5" s="230">
        <v>80</v>
      </c>
      <c r="T5" s="229"/>
      <c r="U5" s="229"/>
    </row>
    <row r="6" spans="1:21" ht="16.5" customHeight="1">
      <c r="A6" s="225" t="s">
        <v>1494</v>
      </c>
      <c r="B6" s="226" t="s">
        <v>1495</v>
      </c>
      <c r="C6" s="227" t="s">
        <v>390</v>
      </c>
      <c r="D6" s="228" t="s">
        <v>421</v>
      </c>
      <c r="E6" s="288" t="s">
        <v>2713</v>
      </c>
      <c r="F6" s="227" t="s">
        <v>4158</v>
      </c>
      <c r="G6" s="228" t="s">
        <v>2712</v>
      </c>
      <c r="H6" s="229" t="s">
        <v>2711</v>
      </c>
      <c r="I6" s="229"/>
      <c r="J6" s="147" t="str">
        <f t="shared" si="0"/>
        <v>許宏旭</v>
      </c>
      <c r="K6" s="230">
        <v>100</v>
      </c>
      <c r="L6" s="208" t="s">
        <v>696</v>
      </c>
      <c r="M6" s="208" t="s">
        <v>745</v>
      </c>
      <c r="N6" s="230">
        <v>5</v>
      </c>
      <c r="O6" s="230">
        <v>30</v>
      </c>
      <c r="P6" s="229" t="s">
        <v>31</v>
      </c>
      <c r="Q6" s="229" t="s">
        <v>745</v>
      </c>
      <c r="R6" s="229" t="s">
        <v>2701</v>
      </c>
      <c r="S6" s="230">
        <v>75</v>
      </c>
      <c r="T6" s="230">
        <v>4</v>
      </c>
      <c r="U6" s="229"/>
    </row>
    <row r="7" spans="1:21" ht="16.5" customHeight="1">
      <c r="A7" s="225" t="s">
        <v>1494</v>
      </c>
      <c r="B7" s="226" t="s">
        <v>1495</v>
      </c>
      <c r="C7" s="227" t="s">
        <v>390</v>
      </c>
      <c r="D7" s="228" t="s">
        <v>421</v>
      </c>
      <c r="E7" s="288" t="s">
        <v>328</v>
      </c>
      <c r="F7" s="227" t="s">
        <v>4159</v>
      </c>
      <c r="G7" s="228" t="s">
        <v>2861</v>
      </c>
      <c r="H7" s="229" t="s">
        <v>421</v>
      </c>
      <c r="I7" s="229"/>
      <c r="J7" s="147" t="str">
        <f t="shared" si="0"/>
        <v>蘇漢城</v>
      </c>
      <c r="K7" s="230">
        <v>100</v>
      </c>
      <c r="L7" s="208" t="s">
        <v>698</v>
      </c>
      <c r="M7" s="208" t="s">
        <v>1473</v>
      </c>
      <c r="N7" s="230">
        <v>5</v>
      </c>
      <c r="O7" s="230">
        <v>30</v>
      </c>
      <c r="P7" s="229" t="s">
        <v>31</v>
      </c>
      <c r="Q7" s="229" t="s">
        <v>1473</v>
      </c>
      <c r="R7" s="229" t="s">
        <v>2701</v>
      </c>
      <c r="S7" s="230">
        <v>70</v>
      </c>
      <c r="T7" s="232">
        <v>43.5</v>
      </c>
      <c r="U7" s="229"/>
    </row>
    <row r="8" spans="1:21" ht="16.5" customHeight="1">
      <c r="A8" s="225" t="s">
        <v>1494</v>
      </c>
      <c r="B8" s="226" t="s">
        <v>1495</v>
      </c>
      <c r="C8" s="227" t="s">
        <v>256</v>
      </c>
      <c r="D8" s="228" t="s">
        <v>421</v>
      </c>
      <c r="E8" s="288" t="s">
        <v>257</v>
      </c>
      <c r="F8" s="227" t="s">
        <v>4727</v>
      </c>
      <c r="G8" s="228" t="s">
        <v>70</v>
      </c>
      <c r="H8" s="229" t="s">
        <v>71</v>
      </c>
      <c r="I8" s="229"/>
      <c r="J8" s="147" t="str">
        <f t="shared" si="0"/>
        <v>余承翰</v>
      </c>
      <c r="K8" s="230">
        <v>100</v>
      </c>
      <c r="L8" s="208" t="s">
        <v>1474</v>
      </c>
      <c r="M8" s="208" t="s">
        <v>916</v>
      </c>
      <c r="N8" s="230">
        <v>90</v>
      </c>
      <c r="O8" s="230">
        <v>300</v>
      </c>
      <c r="P8" s="229" t="s">
        <v>31</v>
      </c>
      <c r="Q8" s="229" t="s">
        <v>1748</v>
      </c>
      <c r="R8" s="229" t="s">
        <v>922</v>
      </c>
      <c r="S8" s="230">
        <v>67</v>
      </c>
      <c r="T8" s="230">
        <v>80</v>
      </c>
      <c r="U8" s="229"/>
    </row>
    <row r="9" spans="1:21" ht="16.5" customHeight="1">
      <c r="A9" s="225" t="s">
        <v>2167</v>
      </c>
      <c r="B9" s="226" t="s">
        <v>2168</v>
      </c>
      <c r="C9" s="227" t="s">
        <v>543</v>
      </c>
      <c r="D9" s="228" t="s">
        <v>703</v>
      </c>
      <c r="E9" s="288" t="s">
        <v>389</v>
      </c>
      <c r="F9" s="227"/>
      <c r="G9" s="228" t="s">
        <v>92</v>
      </c>
      <c r="H9" s="229" t="s">
        <v>703</v>
      </c>
      <c r="I9" s="229"/>
      <c r="J9" s="147" t="str">
        <f t="shared" si="0"/>
        <v>楊瑞洋</v>
      </c>
      <c r="K9" s="230">
        <v>100</v>
      </c>
      <c r="L9" s="208" t="s">
        <v>749</v>
      </c>
      <c r="M9" s="208" t="s">
        <v>16237</v>
      </c>
      <c r="N9" s="230">
        <v>5</v>
      </c>
      <c r="O9" s="230">
        <v>3</v>
      </c>
      <c r="P9" s="229" t="s">
        <v>31</v>
      </c>
      <c r="Q9" s="229" t="s">
        <v>750</v>
      </c>
      <c r="R9" s="229" t="s">
        <v>2224</v>
      </c>
      <c r="S9" s="230">
        <v>5</v>
      </c>
      <c r="T9" s="229"/>
      <c r="U9" s="229"/>
    </row>
    <row r="10" spans="1:21" ht="16.5" customHeight="1">
      <c r="A10" s="225" t="s">
        <v>2167</v>
      </c>
      <c r="B10" s="226" t="s">
        <v>2168</v>
      </c>
      <c r="C10" s="227" t="s">
        <v>543</v>
      </c>
      <c r="D10" s="228" t="s">
        <v>703</v>
      </c>
      <c r="E10" s="288" t="s">
        <v>544</v>
      </c>
      <c r="F10" s="227"/>
      <c r="G10" s="228" t="s">
        <v>92</v>
      </c>
      <c r="H10" s="229" t="s">
        <v>703</v>
      </c>
      <c r="I10" s="229"/>
      <c r="J10" s="147" t="str">
        <f t="shared" si="0"/>
        <v>楊瑞洋</v>
      </c>
      <c r="K10" s="230">
        <v>100</v>
      </c>
      <c r="L10" s="208" t="s">
        <v>749</v>
      </c>
      <c r="M10" s="208" t="s">
        <v>750</v>
      </c>
      <c r="N10" s="230">
        <v>5</v>
      </c>
      <c r="O10" s="230">
        <v>5</v>
      </c>
      <c r="P10" s="229" t="s">
        <v>31</v>
      </c>
      <c r="Q10" s="229" t="s">
        <v>750</v>
      </c>
      <c r="R10" s="229" t="s">
        <v>900</v>
      </c>
      <c r="S10" s="230">
        <v>4</v>
      </c>
      <c r="T10" s="229"/>
      <c r="U10" s="229"/>
    </row>
    <row r="11" spans="1:21" ht="16.5" customHeight="1">
      <c r="A11" s="225" t="s">
        <v>2167</v>
      </c>
      <c r="B11" s="226" t="s">
        <v>2168</v>
      </c>
      <c r="C11" s="227" t="s">
        <v>543</v>
      </c>
      <c r="D11" s="228" t="s">
        <v>703</v>
      </c>
      <c r="E11" s="288" t="s">
        <v>545</v>
      </c>
      <c r="F11" s="227"/>
      <c r="G11" s="228" t="s">
        <v>92</v>
      </c>
      <c r="H11" s="229" t="s">
        <v>703</v>
      </c>
      <c r="I11" s="229"/>
      <c r="J11" s="147" t="str">
        <f t="shared" si="0"/>
        <v>楊瑞洋</v>
      </c>
      <c r="K11" s="230">
        <v>100</v>
      </c>
      <c r="L11" s="208" t="s">
        <v>749</v>
      </c>
      <c r="M11" s="208" t="s">
        <v>750</v>
      </c>
      <c r="N11" s="230">
        <v>5</v>
      </c>
      <c r="O11" s="230">
        <v>3</v>
      </c>
      <c r="P11" s="229" t="s">
        <v>31</v>
      </c>
      <c r="Q11" s="229" t="s">
        <v>750</v>
      </c>
      <c r="R11" s="229" t="s">
        <v>900</v>
      </c>
      <c r="S11" s="230">
        <v>4</v>
      </c>
      <c r="T11" s="229"/>
      <c r="U11" s="229"/>
    </row>
    <row r="12" spans="1:21" ht="16.5" customHeight="1">
      <c r="A12" s="225" t="s">
        <v>2167</v>
      </c>
      <c r="B12" s="226" t="s">
        <v>2168</v>
      </c>
      <c r="C12" s="227" t="s">
        <v>543</v>
      </c>
      <c r="D12" s="228" t="s">
        <v>703</v>
      </c>
      <c r="E12" s="288" t="s">
        <v>546</v>
      </c>
      <c r="F12" s="227"/>
      <c r="G12" s="228" t="s">
        <v>92</v>
      </c>
      <c r="H12" s="229" t="s">
        <v>703</v>
      </c>
      <c r="I12" s="229"/>
      <c r="J12" s="147" t="str">
        <f t="shared" si="0"/>
        <v>楊瑞洋</v>
      </c>
      <c r="K12" s="230">
        <v>100</v>
      </c>
      <c r="L12" s="208" t="s">
        <v>749</v>
      </c>
      <c r="M12" s="208" t="s">
        <v>750</v>
      </c>
      <c r="N12" s="230">
        <v>5</v>
      </c>
      <c r="O12" s="230">
        <v>3</v>
      </c>
      <c r="P12" s="229" t="s">
        <v>31</v>
      </c>
      <c r="Q12" s="229" t="s">
        <v>750</v>
      </c>
      <c r="R12" s="229" t="s">
        <v>900</v>
      </c>
      <c r="S12" s="230">
        <v>4</v>
      </c>
      <c r="T12" s="229"/>
      <c r="U12" s="229"/>
    </row>
    <row r="13" spans="1:21" ht="16.5" customHeight="1">
      <c r="A13" s="225" t="s">
        <v>2167</v>
      </c>
      <c r="B13" s="226" t="s">
        <v>2168</v>
      </c>
      <c r="C13" s="227" t="s">
        <v>543</v>
      </c>
      <c r="D13" s="228" t="s">
        <v>703</v>
      </c>
      <c r="E13" s="288" t="s">
        <v>547</v>
      </c>
      <c r="F13" s="227"/>
      <c r="G13" s="228" t="s">
        <v>2861</v>
      </c>
      <c r="H13" s="229" t="s">
        <v>421</v>
      </c>
      <c r="I13" s="229"/>
      <c r="J13" s="147" t="str">
        <f t="shared" si="0"/>
        <v>蘇漢城</v>
      </c>
      <c r="K13" s="230">
        <v>100</v>
      </c>
      <c r="L13" s="208" t="s">
        <v>749</v>
      </c>
      <c r="M13" s="208" t="s">
        <v>750</v>
      </c>
      <c r="N13" s="230">
        <v>5</v>
      </c>
      <c r="O13" s="230">
        <v>3</v>
      </c>
      <c r="P13" s="229" t="s">
        <v>31</v>
      </c>
      <c r="Q13" s="229" t="s">
        <v>750</v>
      </c>
      <c r="R13" s="229" t="s">
        <v>750</v>
      </c>
      <c r="S13" s="230">
        <v>1</v>
      </c>
      <c r="T13" s="229"/>
      <c r="U13" s="229"/>
    </row>
    <row r="14" spans="1:21" ht="16.5" customHeight="1">
      <c r="A14" s="225" t="s">
        <v>2167</v>
      </c>
      <c r="B14" s="226" t="s">
        <v>2168</v>
      </c>
      <c r="C14" s="227" t="s">
        <v>543</v>
      </c>
      <c r="D14" s="228" t="s">
        <v>703</v>
      </c>
      <c r="E14" s="288" t="s">
        <v>548</v>
      </c>
      <c r="F14" s="227"/>
      <c r="G14" s="228" t="s">
        <v>2861</v>
      </c>
      <c r="H14" s="229" t="s">
        <v>421</v>
      </c>
      <c r="I14" s="229"/>
      <c r="J14" s="147" t="str">
        <f t="shared" si="0"/>
        <v>蘇漢城</v>
      </c>
      <c r="K14" s="230">
        <v>100</v>
      </c>
      <c r="L14" s="208" t="s">
        <v>749</v>
      </c>
      <c r="M14" s="208" t="s">
        <v>750</v>
      </c>
      <c r="N14" s="230">
        <v>5</v>
      </c>
      <c r="O14" s="230">
        <v>3</v>
      </c>
      <c r="P14" s="229" t="s">
        <v>31</v>
      </c>
      <c r="Q14" s="229" t="s">
        <v>1477</v>
      </c>
      <c r="R14" s="229" t="s">
        <v>750</v>
      </c>
      <c r="S14" s="230">
        <v>2</v>
      </c>
      <c r="T14" s="229"/>
      <c r="U14" s="229"/>
    </row>
    <row r="15" spans="1:21" ht="16.5" customHeight="1">
      <c r="A15" s="225" t="s">
        <v>2053</v>
      </c>
      <c r="B15" s="226" t="s">
        <v>9089</v>
      </c>
      <c r="C15" s="227" t="s">
        <v>56</v>
      </c>
      <c r="D15" s="228" t="s">
        <v>562</v>
      </c>
      <c r="E15" s="288" t="s">
        <v>55</v>
      </c>
      <c r="F15" s="227" t="s">
        <v>3812</v>
      </c>
      <c r="G15" s="228" t="s">
        <v>2860</v>
      </c>
      <c r="H15" s="229" t="s">
        <v>562</v>
      </c>
      <c r="I15" s="229"/>
      <c r="J15" s="147" t="str">
        <f t="shared" si="0"/>
        <v>葉宏政</v>
      </c>
      <c r="K15" s="230">
        <v>100</v>
      </c>
      <c r="L15" s="208" t="s">
        <v>749</v>
      </c>
      <c r="M15" s="208" t="s">
        <v>749</v>
      </c>
      <c r="N15" s="230">
        <v>1</v>
      </c>
      <c r="O15" s="230">
        <v>8</v>
      </c>
      <c r="P15" s="229" t="s">
        <v>31</v>
      </c>
      <c r="Q15" s="229" t="s">
        <v>2224</v>
      </c>
      <c r="R15" s="229" t="s">
        <v>2225</v>
      </c>
      <c r="S15" s="230">
        <v>46</v>
      </c>
      <c r="T15" s="230">
        <v>9</v>
      </c>
      <c r="U15" s="229"/>
    </row>
    <row r="16" spans="1:21" ht="16.5" customHeight="1">
      <c r="A16" s="225" t="s">
        <v>2053</v>
      </c>
      <c r="B16" s="226" t="s">
        <v>9089</v>
      </c>
      <c r="C16" s="227" t="s">
        <v>56</v>
      </c>
      <c r="D16" s="228" t="s">
        <v>562</v>
      </c>
      <c r="E16" s="288" t="s">
        <v>130</v>
      </c>
      <c r="F16" s="227"/>
      <c r="G16" s="228" t="s">
        <v>60</v>
      </c>
      <c r="H16" s="229" t="s">
        <v>104</v>
      </c>
      <c r="I16" s="229"/>
      <c r="J16" s="147" t="str">
        <f t="shared" si="0"/>
        <v>吳志嘉</v>
      </c>
      <c r="K16" s="230">
        <v>100</v>
      </c>
      <c r="L16" s="208" t="s">
        <v>749</v>
      </c>
      <c r="M16" s="208" t="s">
        <v>766</v>
      </c>
      <c r="N16" s="230">
        <v>10</v>
      </c>
      <c r="O16" s="230">
        <v>8</v>
      </c>
      <c r="P16" s="229" t="s">
        <v>31</v>
      </c>
      <c r="Q16" s="229" t="s">
        <v>919</v>
      </c>
      <c r="R16" s="229" t="s">
        <v>919</v>
      </c>
      <c r="S16" s="230">
        <v>1</v>
      </c>
      <c r="T16" s="229"/>
      <c r="U16" s="229"/>
    </row>
    <row r="17" spans="1:21" ht="16.5" customHeight="1">
      <c r="A17" s="225" t="s">
        <v>2053</v>
      </c>
      <c r="B17" s="226" t="s">
        <v>9089</v>
      </c>
      <c r="C17" s="227" t="s">
        <v>2234</v>
      </c>
      <c r="D17" s="228" t="s">
        <v>562</v>
      </c>
      <c r="E17" s="288" t="s">
        <v>39</v>
      </c>
      <c r="F17" s="227" t="s">
        <v>3813</v>
      </c>
      <c r="G17" s="228" t="s">
        <v>2860</v>
      </c>
      <c r="H17" s="229" t="s">
        <v>562</v>
      </c>
      <c r="I17" s="229"/>
      <c r="J17" s="147" t="str">
        <f t="shared" si="0"/>
        <v>葉宏政</v>
      </c>
      <c r="K17" s="230">
        <v>100</v>
      </c>
      <c r="L17" s="208" t="s">
        <v>749</v>
      </c>
      <c r="M17" s="208" t="s">
        <v>749</v>
      </c>
      <c r="N17" s="230">
        <v>1</v>
      </c>
      <c r="O17" s="230">
        <v>4</v>
      </c>
      <c r="P17" s="229" t="s">
        <v>31</v>
      </c>
      <c r="Q17" s="229" t="s">
        <v>1490</v>
      </c>
      <c r="R17" s="229" t="s">
        <v>2225</v>
      </c>
      <c r="S17" s="230">
        <v>11</v>
      </c>
      <c r="T17" s="229"/>
      <c r="U17" s="229"/>
    </row>
    <row r="18" spans="1:21" ht="16.5" customHeight="1">
      <c r="A18" s="225" t="s">
        <v>2053</v>
      </c>
      <c r="B18" s="226" t="s">
        <v>9089</v>
      </c>
      <c r="C18" s="227" t="s">
        <v>2234</v>
      </c>
      <c r="D18" s="228" t="s">
        <v>562</v>
      </c>
      <c r="E18" s="288" t="s">
        <v>52</v>
      </c>
      <c r="F18" s="289" t="s">
        <v>3814</v>
      </c>
      <c r="G18" s="228" t="s">
        <v>2860</v>
      </c>
      <c r="H18" s="229" t="s">
        <v>562</v>
      </c>
      <c r="I18" s="229"/>
      <c r="J18" s="147" t="str">
        <f t="shared" si="0"/>
        <v>葉宏政</v>
      </c>
      <c r="K18" s="230">
        <v>100</v>
      </c>
      <c r="L18" s="208" t="s">
        <v>749</v>
      </c>
      <c r="M18" s="208" t="s">
        <v>1488</v>
      </c>
      <c r="N18" s="230">
        <v>38</v>
      </c>
      <c r="O18" s="230">
        <v>150</v>
      </c>
      <c r="P18" s="229" t="s">
        <v>31</v>
      </c>
      <c r="Q18" s="229" t="s">
        <v>1749</v>
      </c>
      <c r="R18" s="229" t="s">
        <v>2225</v>
      </c>
      <c r="S18" s="230">
        <v>36</v>
      </c>
      <c r="T18" s="230">
        <v>324</v>
      </c>
      <c r="U18" s="229"/>
    </row>
    <row r="19" spans="1:21" ht="16.5" customHeight="1">
      <c r="A19" s="225" t="s">
        <v>2053</v>
      </c>
      <c r="B19" s="226" t="s">
        <v>9089</v>
      </c>
      <c r="C19" s="227" t="s">
        <v>56</v>
      </c>
      <c r="D19" s="228" t="s">
        <v>562</v>
      </c>
      <c r="E19" s="288" t="s">
        <v>127</v>
      </c>
      <c r="F19" s="227" t="s">
        <v>5863</v>
      </c>
      <c r="G19" s="228" t="s">
        <v>2860</v>
      </c>
      <c r="H19" s="229" t="s">
        <v>562</v>
      </c>
      <c r="I19" s="229"/>
      <c r="J19" s="147" t="str">
        <f t="shared" si="0"/>
        <v>葉宏政</v>
      </c>
      <c r="K19" s="230">
        <v>100</v>
      </c>
      <c r="L19" s="208" t="s">
        <v>1480</v>
      </c>
      <c r="M19" s="208" t="s">
        <v>1480</v>
      </c>
      <c r="N19" s="230">
        <v>1</v>
      </c>
      <c r="O19" s="230">
        <v>4</v>
      </c>
      <c r="P19" s="229" t="s">
        <v>31</v>
      </c>
      <c r="Q19" s="229" t="s">
        <v>1480</v>
      </c>
      <c r="R19" s="229" t="s">
        <v>2046</v>
      </c>
      <c r="S19" s="230">
        <v>119</v>
      </c>
      <c r="T19" s="229"/>
      <c r="U19" s="229"/>
    </row>
    <row r="20" spans="1:21" ht="16.5" customHeight="1">
      <c r="A20" s="225" t="s">
        <v>2241</v>
      </c>
      <c r="B20" s="226" t="s">
        <v>2242</v>
      </c>
      <c r="C20" s="227" t="s">
        <v>56</v>
      </c>
      <c r="D20" s="228" t="s">
        <v>132</v>
      </c>
      <c r="E20" s="288" t="s">
        <v>55</v>
      </c>
      <c r="F20" s="227"/>
      <c r="G20" s="228" t="s">
        <v>15962</v>
      </c>
      <c r="H20" s="229" t="s">
        <v>132</v>
      </c>
      <c r="I20" s="229"/>
      <c r="J20" s="147" t="str">
        <f t="shared" si="0"/>
        <v>陳俊儒</v>
      </c>
      <c r="K20" s="230">
        <v>100</v>
      </c>
      <c r="L20" s="208" t="s">
        <v>765</v>
      </c>
      <c r="M20" s="208" t="s">
        <v>765</v>
      </c>
      <c r="N20" s="230">
        <v>1</v>
      </c>
      <c r="O20" s="230">
        <v>8</v>
      </c>
      <c r="P20" s="229" t="s">
        <v>31</v>
      </c>
      <c r="Q20" s="229" t="s">
        <v>765</v>
      </c>
      <c r="R20" s="229" t="s">
        <v>900</v>
      </c>
      <c r="S20" s="230">
        <v>3</v>
      </c>
      <c r="T20" s="230">
        <v>2</v>
      </c>
      <c r="U20" s="229"/>
    </row>
    <row r="21" spans="1:21" ht="16.5" customHeight="1">
      <c r="A21" s="225" t="s">
        <v>2241</v>
      </c>
      <c r="B21" s="226" t="s">
        <v>2242</v>
      </c>
      <c r="C21" s="227" t="s">
        <v>56</v>
      </c>
      <c r="D21" s="228" t="s">
        <v>132</v>
      </c>
      <c r="E21" s="288" t="s">
        <v>4295</v>
      </c>
      <c r="F21" s="227"/>
      <c r="G21" s="228" t="s">
        <v>15962</v>
      </c>
      <c r="H21" s="229" t="s">
        <v>132</v>
      </c>
      <c r="I21" s="229"/>
      <c r="J21" s="147" t="str">
        <f t="shared" si="0"/>
        <v>陳俊儒</v>
      </c>
      <c r="K21" s="230">
        <v>100</v>
      </c>
      <c r="L21" s="208" t="s">
        <v>765</v>
      </c>
      <c r="M21" s="208" t="s">
        <v>765</v>
      </c>
      <c r="N21" s="230">
        <v>1</v>
      </c>
      <c r="O21" s="231">
        <v>0</v>
      </c>
      <c r="P21" s="229" t="s">
        <v>31</v>
      </c>
      <c r="Q21" s="229" t="s">
        <v>765</v>
      </c>
      <c r="R21" s="229" t="s">
        <v>1873</v>
      </c>
      <c r="S21" s="230">
        <v>65</v>
      </c>
      <c r="T21" s="229"/>
      <c r="U21" s="229"/>
    </row>
    <row r="22" spans="1:21" ht="16.5" customHeight="1">
      <c r="A22" s="225" t="s">
        <v>2241</v>
      </c>
      <c r="B22" s="226" t="s">
        <v>2242</v>
      </c>
      <c r="C22" s="227" t="s">
        <v>41</v>
      </c>
      <c r="D22" s="228" t="s">
        <v>132</v>
      </c>
      <c r="E22" s="288" t="s">
        <v>69</v>
      </c>
      <c r="F22" s="227" t="s">
        <v>10397</v>
      </c>
      <c r="G22" s="228" t="s">
        <v>70</v>
      </c>
      <c r="H22" s="229" t="s">
        <v>129</v>
      </c>
      <c r="I22" s="229"/>
      <c r="J22" s="147" t="str">
        <f t="shared" si="0"/>
        <v>王琇眉</v>
      </c>
      <c r="K22" s="230">
        <v>100</v>
      </c>
      <c r="L22" s="208" t="s">
        <v>1748</v>
      </c>
      <c r="M22" s="208" t="s">
        <v>1484</v>
      </c>
      <c r="N22" s="230">
        <v>10</v>
      </c>
      <c r="O22" s="230">
        <v>16</v>
      </c>
      <c r="P22" s="229" t="s">
        <v>31</v>
      </c>
      <c r="Q22" s="229" t="s">
        <v>10435</v>
      </c>
      <c r="R22" s="229" t="s">
        <v>6243</v>
      </c>
      <c r="S22" s="230">
        <v>131</v>
      </c>
      <c r="T22" s="229"/>
      <c r="U22" s="229"/>
    </row>
    <row r="23" spans="1:21" ht="16.5" customHeight="1">
      <c r="A23" s="225" t="s">
        <v>2241</v>
      </c>
      <c r="B23" s="226" t="s">
        <v>2242</v>
      </c>
      <c r="C23" s="227" t="s">
        <v>56</v>
      </c>
      <c r="D23" s="228" t="s">
        <v>132</v>
      </c>
      <c r="E23" s="288" t="s">
        <v>130</v>
      </c>
      <c r="F23" s="227"/>
      <c r="G23" s="228" t="s">
        <v>60</v>
      </c>
      <c r="H23" s="229" t="s">
        <v>104</v>
      </c>
      <c r="I23" s="229"/>
      <c r="J23" s="147" t="str">
        <f t="shared" si="0"/>
        <v>吳志嘉</v>
      </c>
      <c r="K23" s="230">
        <v>100</v>
      </c>
      <c r="L23" s="208" t="s">
        <v>1748</v>
      </c>
      <c r="M23" s="208" t="s">
        <v>1484</v>
      </c>
      <c r="N23" s="230">
        <v>10</v>
      </c>
      <c r="O23" s="230">
        <v>8</v>
      </c>
      <c r="P23" s="229" t="s">
        <v>31</v>
      </c>
      <c r="Q23" s="229" t="s">
        <v>919</v>
      </c>
      <c r="R23" s="229" t="s">
        <v>919</v>
      </c>
      <c r="S23" s="230">
        <v>1</v>
      </c>
      <c r="T23" s="229"/>
      <c r="U23" s="229"/>
    </row>
    <row r="24" spans="1:21" ht="16.5" customHeight="1">
      <c r="A24" s="225" t="s">
        <v>2241</v>
      </c>
      <c r="B24" s="226" t="s">
        <v>2242</v>
      </c>
      <c r="C24" s="227" t="s">
        <v>79</v>
      </c>
      <c r="D24" s="228" t="s">
        <v>132</v>
      </c>
      <c r="E24" s="288" t="s">
        <v>79</v>
      </c>
      <c r="F24" s="227" t="s">
        <v>3533</v>
      </c>
      <c r="G24" s="228" t="s">
        <v>32</v>
      </c>
      <c r="H24" s="229" t="s">
        <v>741</v>
      </c>
      <c r="I24" s="229"/>
      <c r="J24" s="147" t="str">
        <f t="shared" si="0"/>
        <v>蘇哲弘</v>
      </c>
      <c r="K24" s="230">
        <v>100</v>
      </c>
      <c r="L24" s="208" t="s">
        <v>1748</v>
      </c>
      <c r="M24" s="208" t="s">
        <v>909</v>
      </c>
      <c r="N24" s="230">
        <v>20</v>
      </c>
      <c r="O24" s="230">
        <v>120</v>
      </c>
      <c r="P24" s="229" t="s">
        <v>31</v>
      </c>
      <c r="Q24" s="229" t="s">
        <v>915</v>
      </c>
      <c r="R24" s="229" t="s">
        <v>915</v>
      </c>
      <c r="S24" s="230">
        <v>1</v>
      </c>
      <c r="T24" s="229"/>
      <c r="U24" s="229"/>
    </row>
    <row r="25" spans="1:21" ht="16.5" customHeight="1">
      <c r="A25" s="225" t="s">
        <v>2167</v>
      </c>
      <c r="B25" s="226" t="s">
        <v>2168</v>
      </c>
      <c r="C25" s="227" t="s">
        <v>549</v>
      </c>
      <c r="D25" s="228" t="s">
        <v>703</v>
      </c>
      <c r="E25" s="288" t="s">
        <v>13805</v>
      </c>
      <c r="F25" s="227"/>
      <c r="G25" s="228" t="s">
        <v>92</v>
      </c>
      <c r="H25" s="229" t="s">
        <v>703</v>
      </c>
      <c r="I25" s="229"/>
      <c r="J25" s="147" t="str">
        <f t="shared" si="0"/>
        <v>楊瑞洋</v>
      </c>
      <c r="K25" s="230">
        <v>100</v>
      </c>
      <c r="L25" s="208" t="s">
        <v>1481</v>
      </c>
      <c r="M25" s="208" t="s">
        <v>1758</v>
      </c>
      <c r="N25" s="230">
        <v>75</v>
      </c>
      <c r="O25" s="230">
        <v>8</v>
      </c>
      <c r="P25" s="229" t="s">
        <v>31</v>
      </c>
      <c r="Q25" s="229" t="s">
        <v>13821</v>
      </c>
      <c r="R25" s="229" t="s">
        <v>13822</v>
      </c>
      <c r="S25" s="231">
        <v>0</v>
      </c>
      <c r="T25" s="229"/>
      <c r="U25" s="229"/>
    </row>
    <row r="26" spans="1:21" ht="16.5" customHeight="1">
      <c r="A26" s="225" t="s">
        <v>2241</v>
      </c>
      <c r="B26" s="226" t="s">
        <v>2242</v>
      </c>
      <c r="C26" s="227" t="s">
        <v>52</v>
      </c>
      <c r="D26" s="228" t="s">
        <v>132</v>
      </c>
      <c r="E26" s="288" t="s">
        <v>52</v>
      </c>
      <c r="F26" s="289" t="s">
        <v>4160</v>
      </c>
      <c r="G26" s="228" t="s">
        <v>2860</v>
      </c>
      <c r="H26" s="229" t="s">
        <v>50</v>
      </c>
      <c r="I26" s="229"/>
      <c r="J26" s="147" t="str">
        <f t="shared" si="0"/>
        <v>王瀚霆</v>
      </c>
      <c r="K26" s="230">
        <v>100</v>
      </c>
      <c r="L26" s="208" t="s">
        <v>903</v>
      </c>
      <c r="M26" s="208" t="s">
        <v>902</v>
      </c>
      <c r="N26" s="230">
        <v>15</v>
      </c>
      <c r="O26" s="230">
        <v>120</v>
      </c>
      <c r="P26" s="229" t="s">
        <v>31</v>
      </c>
      <c r="Q26" s="229" t="s">
        <v>1490</v>
      </c>
      <c r="R26" s="229" t="s">
        <v>1754</v>
      </c>
      <c r="S26" s="230">
        <v>19</v>
      </c>
      <c r="T26" s="232">
        <v>167.5</v>
      </c>
      <c r="U26" s="229"/>
    </row>
    <row r="27" spans="1:21" ht="16.5" customHeight="1">
      <c r="A27" s="225" t="s">
        <v>2849</v>
      </c>
      <c r="B27" s="226" t="s">
        <v>2850</v>
      </c>
      <c r="C27" s="227" t="s">
        <v>46</v>
      </c>
      <c r="D27" s="228" t="s">
        <v>50</v>
      </c>
      <c r="E27" s="288" t="s">
        <v>2851</v>
      </c>
      <c r="F27" s="289" t="s">
        <v>3693</v>
      </c>
      <c r="G27" s="228" t="s">
        <v>2860</v>
      </c>
      <c r="H27" s="229" t="s">
        <v>50</v>
      </c>
      <c r="I27" s="229"/>
      <c r="J27" s="147" t="str">
        <f t="shared" si="0"/>
        <v>王瀚霆</v>
      </c>
      <c r="K27" s="230">
        <v>90</v>
      </c>
      <c r="L27" s="208" t="s">
        <v>2033</v>
      </c>
      <c r="M27" s="208" t="s">
        <v>911</v>
      </c>
      <c r="N27" s="230">
        <v>15</v>
      </c>
      <c r="O27" s="230">
        <v>60</v>
      </c>
      <c r="P27" s="229" t="s">
        <v>31</v>
      </c>
      <c r="Q27" s="229" t="s">
        <v>2033</v>
      </c>
      <c r="R27" s="229" t="s">
        <v>917</v>
      </c>
      <c r="S27" s="230">
        <v>29</v>
      </c>
      <c r="T27" s="230">
        <v>450</v>
      </c>
      <c r="U27" s="229"/>
    </row>
    <row r="28" spans="1:21" ht="16.5" customHeight="1">
      <c r="A28" s="225" t="s">
        <v>2241</v>
      </c>
      <c r="B28" s="226" t="s">
        <v>2242</v>
      </c>
      <c r="C28" s="227" t="s">
        <v>2398</v>
      </c>
      <c r="D28" s="228" t="s">
        <v>132</v>
      </c>
      <c r="E28" s="288" t="s">
        <v>72</v>
      </c>
      <c r="F28" s="227" t="s">
        <v>8899</v>
      </c>
      <c r="G28" s="228" t="s">
        <v>73</v>
      </c>
      <c r="H28" s="229" t="s">
        <v>877</v>
      </c>
      <c r="I28" s="229"/>
      <c r="J28" s="147" t="str">
        <f t="shared" si="0"/>
        <v>張政崙</v>
      </c>
      <c r="K28" s="230">
        <v>100</v>
      </c>
      <c r="L28" s="208" t="s">
        <v>901</v>
      </c>
      <c r="M28" s="208" t="s">
        <v>2406</v>
      </c>
      <c r="N28" s="230">
        <v>40</v>
      </c>
      <c r="O28" s="230">
        <v>352</v>
      </c>
      <c r="P28" s="229" t="s">
        <v>31</v>
      </c>
      <c r="Q28" s="229" t="s">
        <v>902</v>
      </c>
      <c r="R28" s="229" t="s">
        <v>6367</v>
      </c>
      <c r="S28" s="230">
        <v>170</v>
      </c>
      <c r="T28" s="230">
        <v>418</v>
      </c>
      <c r="U28" s="229"/>
    </row>
    <row r="29" spans="1:21" ht="16.5" customHeight="1">
      <c r="A29" s="225" t="s">
        <v>2241</v>
      </c>
      <c r="B29" s="226" t="s">
        <v>2242</v>
      </c>
      <c r="C29" s="227" t="s">
        <v>79</v>
      </c>
      <c r="D29" s="228" t="s">
        <v>132</v>
      </c>
      <c r="E29" s="288" t="s">
        <v>76</v>
      </c>
      <c r="F29" s="227" t="s">
        <v>3534</v>
      </c>
      <c r="G29" s="228" t="s">
        <v>32</v>
      </c>
      <c r="H29" s="229" t="s">
        <v>741</v>
      </c>
      <c r="I29" s="229"/>
      <c r="J29" s="147" t="str">
        <f t="shared" si="0"/>
        <v>蘇哲弘</v>
      </c>
      <c r="K29" s="230">
        <v>100</v>
      </c>
      <c r="L29" s="208" t="s">
        <v>902</v>
      </c>
      <c r="M29" s="208" t="s">
        <v>902</v>
      </c>
      <c r="N29" s="230">
        <v>1</v>
      </c>
      <c r="O29" s="230">
        <v>8</v>
      </c>
      <c r="P29" s="229" t="s">
        <v>31</v>
      </c>
      <c r="Q29" s="229" t="s">
        <v>915</v>
      </c>
      <c r="R29" s="229" t="s">
        <v>915</v>
      </c>
      <c r="S29" s="230">
        <v>1</v>
      </c>
      <c r="T29" s="229"/>
      <c r="U29" s="229"/>
    </row>
    <row r="30" spans="1:21" ht="16.5" customHeight="1">
      <c r="A30" s="225" t="s">
        <v>2241</v>
      </c>
      <c r="B30" s="226" t="s">
        <v>2242</v>
      </c>
      <c r="C30" s="227" t="s">
        <v>79</v>
      </c>
      <c r="D30" s="228" t="s">
        <v>132</v>
      </c>
      <c r="E30" s="288" t="s">
        <v>67</v>
      </c>
      <c r="F30" s="227" t="s">
        <v>3818</v>
      </c>
      <c r="G30" s="228" t="s">
        <v>6334</v>
      </c>
      <c r="H30" s="229" t="s">
        <v>66</v>
      </c>
      <c r="I30" s="229"/>
      <c r="J30" s="147" t="str">
        <f t="shared" si="0"/>
        <v>許慧芝</v>
      </c>
      <c r="K30" s="230">
        <v>100</v>
      </c>
      <c r="L30" s="208" t="s">
        <v>2034</v>
      </c>
      <c r="M30" s="208" t="s">
        <v>1486</v>
      </c>
      <c r="N30" s="230">
        <v>5</v>
      </c>
      <c r="O30" s="230">
        <v>24</v>
      </c>
      <c r="P30" s="229" t="s">
        <v>31</v>
      </c>
      <c r="Q30" s="229" t="s">
        <v>917</v>
      </c>
      <c r="R30" s="229" t="s">
        <v>917</v>
      </c>
      <c r="S30" s="230">
        <v>1</v>
      </c>
      <c r="T30" s="230">
        <v>4</v>
      </c>
      <c r="U30" s="229"/>
    </row>
    <row r="31" spans="1:21" ht="16.5" customHeight="1">
      <c r="A31" s="225" t="s">
        <v>2849</v>
      </c>
      <c r="B31" s="226" t="s">
        <v>2850</v>
      </c>
      <c r="C31" s="227" t="s">
        <v>46</v>
      </c>
      <c r="D31" s="228" t="s">
        <v>50</v>
      </c>
      <c r="E31" s="288" t="s">
        <v>2854</v>
      </c>
      <c r="F31" s="227" t="s">
        <v>3696</v>
      </c>
      <c r="G31" s="228" t="s">
        <v>2860</v>
      </c>
      <c r="H31" s="229" t="s">
        <v>50</v>
      </c>
      <c r="I31" s="229"/>
      <c r="J31" s="147" t="str">
        <f t="shared" si="0"/>
        <v>王瀚霆</v>
      </c>
      <c r="K31" s="230">
        <v>100</v>
      </c>
      <c r="L31" s="208" t="s">
        <v>913</v>
      </c>
      <c r="M31" s="208" t="s">
        <v>1487</v>
      </c>
      <c r="N31" s="230">
        <v>5</v>
      </c>
      <c r="O31" s="230">
        <v>40</v>
      </c>
      <c r="P31" s="229" t="s">
        <v>31</v>
      </c>
      <c r="Q31" s="229" t="s">
        <v>917</v>
      </c>
      <c r="R31" s="229" t="s">
        <v>917</v>
      </c>
      <c r="S31" s="230">
        <v>1</v>
      </c>
      <c r="T31" s="232">
        <v>167.5</v>
      </c>
      <c r="U31" s="229"/>
    </row>
    <row r="32" spans="1:21" ht="16.5" customHeight="1">
      <c r="A32" s="225" t="s">
        <v>2849</v>
      </c>
      <c r="B32" s="226" t="s">
        <v>2850</v>
      </c>
      <c r="C32" s="227" t="s">
        <v>46</v>
      </c>
      <c r="D32" s="228" t="s">
        <v>50</v>
      </c>
      <c r="E32" s="288" t="s">
        <v>80</v>
      </c>
      <c r="F32" s="227"/>
      <c r="G32" s="228" t="s">
        <v>506</v>
      </c>
      <c r="H32" s="229" t="s">
        <v>112</v>
      </c>
      <c r="I32" s="229"/>
      <c r="J32" s="147" t="str">
        <f t="shared" si="0"/>
        <v>何昆達</v>
      </c>
      <c r="K32" s="230">
        <v>100</v>
      </c>
      <c r="L32" s="208" t="s">
        <v>1485</v>
      </c>
      <c r="M32" s="208" t="s">
        <v>1753</v>
      </c>
      <c r="N32" s="230">
        <v>23</v>
      </c>
      <c r="O32" s="230">
        <v>80</v>
      </c>
      <c r="P32" s="229" t="s">
        <v>31</v>
      </c>
      <c r="Q32" s="229" t="s">
        <v>4752</v>
      </c>
      <c r="R32" s="229" t="s">
        <v>929</v>
      </c>
      <c r="S32" s="230">
        <v>23</v>
      </c>
      <c r="T32" s="230">
        <v>93</v>
      </c>
      <c r="U32" s="229"/>
    </row>
    <row r="33" spans="1:21" ht="16.5" customHeight="1">
      <c r="A33" s="225" t="s">
        <v>3275</v>
      </c>
      <c r="B33" s="226" t="s">
        <v>3276</v>
      </c>
      <c r="C33" s="227" t="s">
        <v>2688</v>
      </c>
      <c r="D33" s="228" t="s">
        <v>421</v>
      </c>
      <c r="E33" s="288" t="s">
        <v>384</v>
      </c>
      <c r="F33" s="289" t="s">
        <v>3815</v>
      </c>
      <c r="G33" s="228" t="s">
        <v>2862</v>
      </c>
      <c r="H33" s="229" t="s">
        <v>709</v>
      </c>
      <c r="I33" s="229"/>
      <c r="J33" s="147" t="str">
        <f t="shared" si="0"/>
        <v>鄭華瑜</v>
      </c>
      <c r="K33" s="230">
        <v>100</v>
      </c>
      <c r="L33" s="208" t="s">
        <v>1485</v>
      </c>
      <c r="M33" s="208" t="s">
        <v>1488</v>
      </c>
      <c r="N33" s="230">
        <v>3</v>
      </c>
      <c r="O33" s="230">
        <v>20</v>
      </c>
      <c r="P33" s="229" t="s">
        <v>31</v>
      </c>
      <c r="Q33" s="229" t="s">
        <v>2225</v>
      </c>
      <c r="R33" s="229" t="s">
        <v>2225</v>
      </c>
      <c r="S33" s="230">
        <v>1</v>
      </c>
      <c r="T33" s="229"/>
      <c r="U33" s="229"/>
    </row>
    <row r="34" spans="1:21" ht="16.5" customHeight="1">
      <c r="A34" s="225" t="s">
        <v>3277</v>
      </c>
      <c r="B34" s="226" t="s">
        <v>3278</v>
      </c>
      <c r="C34" s="227" t="s">
        <v>2688</v>
      </c>
      <c r="D34" s="228" t="s">
        <v>421</v>
      </c>
      <c r="E34" s="288" t="s">
        <v>384</v>
      </c>
      <c r="F34" s="289" t="s">
        <v>3816</v>
      </c>
      <c r="G34" s="228" t="s">
        <v>2862</v>
      </c>
      <c r="H34" s="229" t="s">
        <v>709</v>
      </c>
      <c r="I34" s="229"/>
      <c r="J34" s="147" t="str">
        <f t="shared" si="0"/>
        <v>鄭華瑜</v>
      </c>
      <c r="K34" s="230">
        <v>100</v>
      </c>
      <c r="L34" s="208" t="s">
        <v>1485</v>
      </c>
      <c r="M34" s="208" t="s">
        <v>1488</v>
      </c>
      <c r="N34" s="230">
        <v>3</v>
      </c>
      <c r="O34" s="230">
        <v>20</v>
      </c>
      <c r="P34" s="229" t="s">
        <v>31</v>
      </c>
      <c r="Q34" s="229" t="s">
        <v>2225</v>
      </c>
      <c r="R34" s="229" t="s">
        <v>2225</v>
      </c>
      <c r="S34" s="230">
        <v>1</v>
      </c>
      <c r="T34" s="229"/>
      <c r="U34" s="229"/>
    </row>
    <row r="35" spans="1:21" ht="16.5" customHeight="1">
      <c r="A35" s="225" t="s">
        <v>2241</v>
      </c>
      <c r="B35" s="226" t="s">
        <v>2242</v>
      </c>
      <c r="C35" s="227" t="s">
        <v>52</v>
      </c>
      <c r="D35" s="228" t="s">
        <v>132</v>
      </c>
      <c r="E35" s="288" t="s">
        <v>39</v>
      </c>
      <c r="F35" s="289" t="s">
        <v>6008</v>
      </c>
      <c r="G35" s="228" t="s">
        <v>2860</v>
      </c>
      <c r="H35" s="229" t="s">
        <v>50</v>
      </c>
      <c r="I35" s="229"/>
      <c r="J35" s="147" t="str">
        <f t="shared" si="0"/>
        <v>王瀚霆</v>
      </c>
      <c r="K35" s="230">
        <v>100</v>
      </c>
      <c r="L35" s="208" t="s">
        <v>1486</v>
      </c>
      <c r="M35" s="208" t="s">
        <v>1486</v>
      </c>
      <c r="N35" s="230">
        <v>1</v>
      </c>
      <c r="O35" s="230">
        <v>8</v>
      </c>
      <c r="P35" s="229" t="s">
        <v>31</v>
      </c>
      <c r="Q35" s="229" t="s">
        <v>917</v>
      </c>
      <c r="R35" s="229" t="s">
        <v>2035</v>
      </c>
      <c r="S35" s="230">
        <v>4</v>
      </c>
      <c r="T35" s="230">
        <v>5</v>
      </c>
      <c r="U35" s="229"/>
    </row>
    <row r="36" spans="1:21" ht="16.5" customHeight="1">
      <c r="A36" s="225" t="s">
        <v>2241</v>
      </c>
      <c r="B36" s="226" t="s">
        <v>2242</v>
      </c>
      <c r="C36" s="227" t="s">
        <v>79</v>
      </c>
      <c r="D36" s="228" t="s">
        <v>132</v>
      </c>
      <c r="E36" s="288" t="s">
        <v>78</v>
      </c>
      <c r="F36" s="227" t="s">
        <v>4161</v>
      </c>
      <c r="G36" s="228" t="s">
        <v>6334</v>
      </c>
      <c r="H36" s="229" t="s">
        <v>66</v>
      </c>
      <c r="I36" s="229"/>
      <c r="J36" s="147" t="str">
        <f t="shared" si="0"/>
        <v>許慧芝</v>
      </c>
      <c r="K36" s="230">
        <v>100</v>
      </c>
      <c r="L36" s="208" t="s">
        <v>1488</v>
      </c>
      <c r="M36" s="208" t="s">
        <v>1490</v>
      </c>
      <c r="N36" s="230">
        <v>7</v>
      </c>
      <c r="O36" s="230">
        <v>48</v>
      </c>
      <c r="P36" s="229" t="s">
        <v>31</v>
      </c>
      <c r="Q36" s="229" t="s">
        <v>1871</v>
      </c>
      <c r="R36" s="229" t="s">
        <v>1871</v>
      </c>
      <c r="S36" s="230">
        <v>1</v>
      </c>
      <c r="T36" s="230">
        <v>12</v>
      </c>
      <c r="U36" s="229"/>
    </row>
    <row r="37" spans="1:21" ht="16.5" customHeight="1">
      <c r="A37" s="225" t="s">
        <v>2241</v>
      </c>
      <c r="B37" s="226" t="s">
        <v>2242</v>
      </c>
      <c r="C37" s="227" t="s">
        <v>52</v>
      </c>
      <c r="D37" s="228" t="s">
        <v>132</v>
      </c>
      <c r="E37" s="288" t="s">
        <v>38</v>
      </c>
      <c r="F37" s="227" t="s">
        <v>3819</v>
      </c>
      <c r="G37" s="228" t="s">
        <v>2860</v>
      </c>
      <c r="H37" s="229" t="s">
        <v>50</v>
      </c>
      <c r="I37" s="229"/>
      <c r="J37" s="147" t="str">
        <f t="shared" si="0"/>
        <v>王瀚霆</v>
      </c>
      <c r="K37" s="230">
        <v>100</v>
      </c>
      <c r="L37" s="208" t="s">
        <v>1488</v>
      </c>
      <c r="M37" s="208" t="s">
        <v>904</v>
      </c>
      <c r="N37" s="230">
        <v>10</v>
      </c>
      <c r="O37" s="230">
        <v>24</v>
      </c>
      <c r="P37" s="229" t="s">
        <v>31</v>
      </c>
      <c r="Q37" s="229" t="s">
        <v>2038</v>
      </c>
      <c r="R37" s="229" t="s">
        <v>2223</v>
      </c>
      <c r="S37" s="230">
        <v>2</v>
      </c>
      <c r="T37" s="230">
        <v>125</v>
      </c>
      <c r="U37" s="229"/>
    </row>
    <row r="38" spans="1:21" ht="16.5" customHeight="1">
      <c r="A38" s="225" t="s">
        <v>3275</v>
      </c>
      <c r="B38" s="226" t="s">
        <v>3276</v>
      </c>
      <c r="C38" s="227" t="s">
        <v>2688</v>
      </c>
      <c r="D38" s="228" t="s">
        <v>421</v>
      </c>
      <c r="E38" s="288" t="s">
        <v>711</v>
      </c>
      <c r="F38" s="227"/>
      <c r="G38" s="228" t="s">
        <v>6334</v>
      </c>
      <c r="H38" s="229" t="s">
        <v>133</v>
      </c>
      <c r="I38" s="229"/>
      <c r="J38" s="147" t="str">
        <f t="shared" si="0"/>
        <v>王淑瑤</v>
      </c>
      <c r="K38" s="230">
        <v>100</v>
      </c>
      <c r="L38" s="208" t="s">
        <v>1487</v>
      </c>
      <c r="M38" s="208" t="s">
        <v>912</v>
      </c>
      <c r="N38" s="230">
        <v>3</v>
      </c>
      <c r="O38" s="230">
        <v>8</v>
      </c>
      <c r="P38" s="229" t="s">
        <v>31</v>
      </c>
      <c r="Q38" s="229" t="s">
        <v>3290</v>
      </c>
      <c r="R38" s="229" t="s">
        <v>3290</v>
      </c>
      <c r="S38" s="230">
        <v>1</v>
      </c>
      <c r="T38" s="229"/>
      <c r="U38" s="229"/>
    </row>
    <row r="39" spans="1:21" ht="16.5" customHeight="1">
      <c r="A39" s="225" t="s">
        <v>3277</v>
      </c>
      <c r="B39" s="226" t="s">
        <v>3278</v>
      </c>
      <c r="C39" s="227" t="s">
        <v>2688</v>
      </c>
      <c r="D39" s="228" t="s">
        <v>421</v>
      </c>
      <c r="E39" s="288" t="s">
        <v>711</v>
      </c>
      <c r="F39" s="227"/>
      <c r="G39" s="228" t="s">
        <v>6334</v>
      </c>
      <c r="H39" s="229" t="s">
        <v>133</v>
      </c>
      <c r="I39" s="229"/>
      <c r="J39" s="147" t="str">
        <f t="shared" si="0"/>
        <v>王淑瑤</v>
      </c>
      <c r="K39" s="230">
        <v>100</v>
      </c>
      <c r="L39" s="208" t="s">
        <v>1487</v>
      </c>
      <c r="M39" s="208" t="s">
        <v>912</v>
      </c>
      <c r="N39" s="230">
        <v>3</v>
      </c>
      <c r="O39" s="230">
        <v>20</v>
      </c>
      <c r="P39" s="229" t="s">
        <v>31</v>
      </c>
      <c r="Q39" s="229" t="s">
        <v>917</v>
      </c>
      <c r="R39" s="229" t="s">
        <v>917</v>
      </c>
      <c r="S39" s="230">
        <v>1</v>
      </c>
      <c r="T39" s="229"/>
      <c r="U39" s="229"/>
    </row>
    <row r="40" spans="1:21" ht="16.5" customHeight="1">
      <c r="A40" s="225" t="s">
        <v>2053</v>
      </c>
      <c r="B40" s="226" t="s">
        <v>9089</v>
      </c>
      <c r="C40" s="227" t="s">
        <v>2234</v>
      </c>
      <c r="D40" s="228" t="s">
        <v>562</v>
      </c>
      <c r="E40" s="288" t="s">
        <v>38</v>
      </c>
      <c r="F40" s="289" t="s">
        <v>5346</v>
      </c>
      <c r="G40" s="228" t="s">
        <v>2860</v>
      </c>
      <c r="H40" s="229" t="s">
        <v>562</v>
      </c>
      <c r="I40" s="229"/>
      <c r="J40" s="147" t="str">
        <f t="shared" si="0"/>
        <v>葉宏政</v>
      </c>
      <c r="K40" s="230">
        <v>100</v>
      </c>
      <c r="L40" s="208" t="s">
        <v>1487</v>
      </c>
      <c r="M40" s="208" t="s">
        <v>917</v>
      </c>
      <c r="N40" s="230">
        <v>10</v>
      </c>
      <c r="O40" s="230">
        <v>30</v>
      </c>
      <c r="P40" s="229" t="s">
        <v>31</v>
      </c>
      <c r="Q40" s="229" t="s">
        <v>2037</v>
      </c>
      <c r="R40" s="229" t="s">
        <v>2042</v>
      </c>
      <c r="S40" s="230">
        <v>60</v>
      </c>
      <c r="T40" s="230">
        <v>118</v>
      </c>
      <c r="U40" s="229"/>
    </row>
    <row r="41" spans="1:21" ht="16.5" customHeight="1">
      <c r="A41" s="225" t="s">
        <v>2053</v>
      </c>
      <c r="B41" s="226" t="s">
        <v>9089</v>
      </c>
      <c r="C41" s="227" t="s">
        <v>2234</v>
      </c>
      <c r="D41" s="228" t="s">
        <v>562</v>
      </c>
      <c r="E41" s="288" t="s">
        <v>3811</v>
      </c>
      <c r="F41" s="289" t="s">
        <v>5347</v>
      </c>
      <c r="G41" s="228" t="s">
        <v>2860</v>
      </c>
      <c r="H41" s="229" t="s">
        <v>562</v>
      </c>
      <c r="I41" s="229"/>
      <c r="J41" s="147" t="str">
        <f t="shared" si="0"/>
        <v>葉宏政</v>
      </c>
      <c r="K41" s="230">
        <v>100</v>
      </c>
      <c r="L41" s="208" t="s">
        <v>1487</v>
      </c>
      <c r="M41" s="208" t="s">
        <v>2041</v>
      </c>
      <c r="N41" s="230">
        <v>65</v>
      </c>
      <c r="O41" s="231">
        <v>0</v>
      </c>
      <c r="P41" s="229" t="s">
        <v>31</v>
      </c>
      <c r="Q41" s="229" t="s">
        <v>917</v>
      </c>
      <c r="R41" s="229" t="s">
        <v>2042</v>
      </c>
      <c r="S41" s="230">
        <v>57</v>
      </c>
      <c r="T41" s="232">
        <v>2.5</v>
      </c>
      <c r="U41" s="229"/>
    </row>
    <row r="42" spans="1:21" ht="16.5" customHeight="1">
      <c r="A42" s="225" t="s">
        <v>2849</v>
      </c>
      <c r="B42" s="226" t="s">
        <v>2850</v>
      </c>
      <c r="C42" s="227" t="s">
        <v>46</v>
      </c>
      <c r="D42" s="228" t="s">
        <v>50</v>
      </c>
      <c r="E42" s="288" t="s">
        <v>2855</v>
      </c>
      <c r="F42" s="289" t="s">
        <v>3699</v>
      </c>
      <c r="G42" s="228" t="s">
        <v>2860</v>
      </c>
      <c r="H42" s="229" t="s">
        <v>50</v>
      </c>
      <c r="I42" s="229"/>
      <c r="J42" s="147" t="str">
        <f t="shared" si="0"/>
        <v>王瀚霆</v>
      </c>
      <c r="K42" s="230">
        <v>100</v>
      </c>
      <c r="L42" s="208" t="s">
        <v>1489</v>
      </c>
      <c r="M42" s="208" t="s">
        <v>2226</v>
      </c>
      <c r="N42" s="230">
        <v>25</v>
      </c>
      <c r="O42" s="230">
        <v>16</v>
      </c>
      <c r="P42" s="229" t="s">
        <v>31</v>
      </c>
      <c r="Q42" s="229" t="s">
        <v>917</v>
      </c>
      <c r="R42" s="229" t="s">
        <v>917</v>
      </c>
      <c r="S42" s="230">
        <v>1</v>
      </c>
      <c r="T42" s="232">
        <v>101.5</v>
      </c>
      <c r="U42" s="229"/>
    </row>
    <row r="43" spans="1:21" ht="16.5" customHeight="1">
      <c r="A43" s="225" t="s">
        <v>3275</v>
      </c>
      <c r="B43" s="226" t="s">
        <v>3276</v>
      </c>
      <c r="C43" s="227" t="s">
        <v>390</v>
      </c>
      <c r="D43" s="228" t="s">
        <v>421</v>
      </c>
      <c r="E43" s="288" t="s">
        <v>2708</v>
      </c>
      <c r="F43" s="227"/>
      <c r="G43" s="228" t="s">
        <v>86</v>
      </c>
      <c r="H43" s="229" t="s">
        <v>87</v>
      </c>
      <c r="I43" s="229"/>
      <c r="J43" s="147" t="str">
        <f t="shared" si="0"/>
        <v>周家儀</v>
      </c>
      <c r="K43" s="230">
        <v>100</v>
      </c>
      <c r="L43" s="208" t="s">
        <v>914</v>
      </c>
      <c r="M43" s="208" t="s">
        <v>917</v>
      </c>
      <c r="N43" s="230">
        <v>7</v>
      </c>
      <c r="O43" s="230">
        <v>50</v>
      </c>
      <c r="P43" s="229" t="s">
        <v>31</v>
      </c>
      <c r="Q43" s="229" t="s">
        <v>917</v>
      </c>
      <c r="R43" s="229" t="s">
        <v>2701</v>
      </c>
      <c r="S43" s="230">
        <v>8</v>
      </c>
      <c r="T43" s="229"/>
      <c r="U43" s="229"/>
    </row>
    <row r="44" spans="1:21" ht="16.5" customHeight="1">
      <c r="A44" s="225" t="s">
        <v>3277</v>
      </c>
      <c r="B44" s="226" t="s">
        <v>3278</v>
      </c>
      <c r="C44" s="227" t="s">
        <v>390</v>
      </c>
      <c r="D44" s="228" t="s">
        <v>421</v>
      </c>
      <c r="E44" s="288" t="s">
        <v>2708</v>
      </c>
      <c r="F44" s="227"/>
      <c r="G44" s="228" t="s">
        <v>86</v>
      </c>
      <c r="H44" s="229" t="s">
        <v>87</v>
      </c>
      <c r="I44" s="229"/>
      <c r="J44" s="147" t="str">
        <f t="shared" si="0"/>
        <v>周家儀</v>
      </c>
      <c r="K44" s="230">
        <v>100</v>
      </c>
      <c r="L44" s="208" t="s">
        <v>914</v>
      </c>
      <c r="M44" s="208" t="s">
        <v>917</v>
      </c>
      <c r="N44" s="230">
        <v>7</v>
      </c>
      <c r="O44" s="230">
        <v>50</v>
      </c>
      <c r="P44" s="229" t="s">
        <v>31</v>
      </c>
      <c r="Q44" s="229" t="s">
        <v>917</v>
      </c>
      <c r="R44" s="229" t="s">
        <v>2701</v>
      </c>
      <c r="S44" s="230">
        <v>8</v>
      </c>
      <c r="T44" s="229"/>
      <c r="U44" s="229"/>
    </row>
    <row r="45" spans="1:21" ht="16.5" customHeight="1">
      <c r="A45" s="225" t="s">
        <v>2241</v>
      </c>
      <c r="B45" s="226" t="s">
        <v>2242</v>
      </c>
      <c r="C45" s="227" t="s">
        <v>2398</v>
      </c>
      <c r="D45" s="228" t="s">
        <v>132</v>
      </c>
      <c r="E45" s="288" t="s">
        <v>3529</v>
      </c>
      <c r="F45" s="289" t="s">
        <v>6009</v>
      </c>
      <c r="G45" s="228" t="s">
        <v>73</v>
      </c>
      <c r="H45" s="229" t="s">
        <v>399</v>
      </c>
      <c r="I45" s="229"/>
      <c r="J45" s="147" t="str">
        <f t="shared" si="0"/>
        <v>張文魁</v>
      </c>
      <c r="K45" s="230">
        <v>100</v>
      </c>
      <c r="L45" s="208" t="s">
        <v>914</v>
      </c>
      <c r="M45" s="208" t="s">
        <v>920</v>
      </c>
      <c r="N45" s="230">
        <v>40</v>
      </c>
      <c r="O45" s="230">
        <v>320</v>
      </c>
      <c r="P45" s="229" t="s">
        <v>31</v>
      </c>
      <c r="Q45" s="229" t="s">
        <v>915</v>
      </c>
      <c r="R45" s="229" t="s">
        <v>3291</v>
      </c>
      <c r="S45" s="230">
        <v>78</v>
      </c>
      <c r="T45" s="229"/>
      <c r="U45" s="229"/>
    </row>
    <row r="46" spans="1:21" ht="16.5" customHeight="1">
      <c r="A46" s="225" t="s">
        <v>2241</v>
      </c>
      <c r="B46" s="226" t="s">
        <v>2242</v>
      </c>
      <c r="C46" s="227" t="s">
        <v>79</v>
      </c>
      <c r="D46" s="228" t="s">
        <v>132</v>
      </c>
      <c r="E46" s="288" t="s">
        <v>64</v>
      </c>
      <c r="F46" s="289" t="s">
        <v>4296</v>
      </c>
      <c r="G46" s="228" t="s">
        <v>6334</v>
      </c>
      <c r="H46" s="229" t="s">
        <v>66</v>
      </c>
      <c r="I46" s="229"/>
      <c r="J46" s="147" t="str">
        <f t="shared" si="0"/>
        <v>許慧芝</v>
      </c>
      <c r="K46" s="230">
        <v>100</v>
      </c>
      <c r="L46" s="208" t="s">
        <v>2037</v>
      </c>
      <c r="M46" s="208" t="s">
        <v>2223</v>
      </c>
      <c r="N46" s="230">
        <v>9</v>
      </c>
      <c r="O46" s="230">
        <v>4</v>
      </c>
      <c r="P46" s="229" t="s">
        <v>31</v>
      </c>
      <c r="Q46" s="229" t="s">
        <v>1871</v>
      </c>
      <c r="R46" s="229" t="s">
        <v>1871</v>
      </c>
      <c r="S46" s="230">
        <v>1</v>
      </c>
      <c r="T46" s="230">
        <v>1</v>
      </c>
      <c r="U46" s="229"/>
    </row>
    <row r="47" spans="1:21" ht="16.5" customHeight="1">
      <c r="A47" s="225" t="s">
        <v>3275</v>
      </c>
      <c r="B47" s="226" t="s">
        <v>3276</v>
      </c>
      <c r="C47" s="227" t="s">
        <v>390</v>
      </c>
      <c r="D47" s="228" t="s">
        <v>421</v>
      </c>
      <c r="E47" s="288" t="s">
        <v>2714</v>
      </c>
      <c r="F47" s="227"/>
      <c r="G47" s="228" t="s">
        <v>522</v>
      </c>
      <c r="H47" s="229" t="s">
        <v>523</v>
      </c>
      <c r="I47" s="229"/>
      <c r="J47" s="147" t="str">
        <f t="shared" si="0"/>
        <v>曾瑞琳</v>
      </c>
      <c r="K47" s="230">
        <v>100</v>
      </c>
      <c r="L47" s="208" t="s">
        <v>3290</v>
      </c>
      <c r="M47" s="208" t="s">
        <v>919</v>
      </c>
      <c r="N47" s="230">
        <v>20</v>
      </c>
      <c r="O47" s="230">
        <v>100</v>
      </c>
      <c r="P47" s="229" t="s">
        <v>31</v>
      </c>
      <c r="Q47" s="229" t="s">
        <v>1752</v>
      </c>
      <c r="R47" s="229" t="s">
        <v>1870</v>
      </c>
      <c r="S47" s="230">
        <v>2</v>
      </c>
      <c r="T47" s="229"/>
      <c r="U47" s="229"/>
    </row>
    <row r="48" spans="1:21" ht="16.5" customHeight="1">
      <c r="A48" s="225" t="s">
        <v>3277</v>
      </c>
      <c r="B48" s="226" t="s">
        <v>3278</v>
      </c>
      <c r="C48" s="227" t="s">
        <v>390</v>
      </c>
      <c r="D48" s="228" t="s">
        <v>421</v>
      </c>
      <c r="E48" s="288" t="s">
        <v>2714</v>
      </c>
      <c r="F48" s="227"/>
      <c r="G48" s="228" t="s">
        <v>522</v>
      </c>
      <c r="H48" s="229" t="s">
        <v>523</v>
      </c>
      <c r="I48" s="229"/>
      <c r="J48" s="147" t="str">
        <f t="shared" si="0"/>
        <v>曾瑞琳</v>
      </c>
      <c r="K48" s="230">
        <v>100</v>
      </c>
      <c r="L48" s="208" t="s">
        <v>3290</v>
      </c>
      <c r="M48" s="208" t="s">
        <v>919</v>
      </c>
      <c r="N48" s="230">
        <v>20</v>
      </c>
      <c r="O48" s="230">
        <v>150</v>
      </c>
      <c r="P48" s="229" t="s">
        <v>31</v>
      </c>
      <c r="Q48" s="229" t="s">
        <v>2701</v>
      </c>
      <c r="R48" s="229" t="s">
        <v>2701</v>
      </c>
      <c r="S48" s="230">
        <v>1</v>
      </c>
      <c r="T48" s="229"/>
      <c r="U48" s="229"/>
    </row>
    <row r="49" spans="1:21" ht="16.5" customHeight="1">
      <c r="A49" s="225" t="s">
        <v>2053</v>
      </c>
      <c r="B49" s="226" t="s">
        <v>9089</v>
      </c>
      <c r="C49" s="227" t="s">
        <v>2234</v>
      </c>
      <c r="D49" s="228" t="s">
        <v>562</v>
      </c>
      <c r="E49" s="288" t="s">
        <v>2235</v>
      </c>
      <c r="F49" s="289" t="s">
        <v>6344</v>
      </c>
      <c r="G49" s="228" t="s">
        <v>2860</v>
      </c>
      <c r="H49" s="229" t="s">
        <v>562</v>
      </c>
      <c r="I49" s="229"/>
      <c r="J49" s="147" t="str">
        <f t="shared" si="0"/>
        <v>葉宏政</v>
      </c>
      <c r="K49" s="230">
        <v>100</v>
      </c>
      <c r="L49" s="208" t="s">
        <v>3290</v>
      </c>
      <c r="M49" s="208" t="s">
        <v>1755</v>
      </c>
      <c r="N49" s="230">
        <v>15</v>
      </c>
      <c r="O49" s="230">
        <v>10</v>
      </c>
      <c r="P49" s="229" t="s">
        <v>31</v>
      </c>
      <c r="Q49" s="229" t="s">
        <v>2223</v>
      </c>
      <c r="R49" s="229" t="s">
        <v>2046</v>
      </c>
      <c r="S49" s="230">
        <v>68</v>
      </c>
      <c r="T49" s="232">
        <v>41.5</v>
      </c>
      <c r="U49" s="229"/>
    </row>
    <row r="50" spans="1:21" ht="16.5" customHeight="1">
      <c r="A50" s="225" t="s">
        <v>2241</v>
      </c>
      <c r="B50" s="226" t="s">
        <v>2242</v>
      </c>
      <c r="C50" s="227" t="s">
        <v>79</v>
      </c>
      <c r="D50" s="228" t="s">
        <v>132</v>
      </c>
      <c r="E50" s="288" t="s">
        <v>81</v>
      </c>
      <c r="F50" s="289" t="s">
        <v>10398</v>
      </c>
      <c r="G50" s="228" t="s">
        <v>32</v>
      </c>
      <c r="H50" s="229" t="s">
        <v>741</v>
      </c>
      <c r="I50" s="229"/>
      <c r="J50" s="147" t="str">
        <f t="shared" si="0"/>
        <v>蘇哲弘</v>
      </c>
      <c r="K50" s="230">
        <v>100</v>
      </c>
      <c r="L50" s="208" t="s">
        <v>2225</v>
      </c>
      <c r="M50" s="208" t="s">
        <v>1755</v>
      </c>
      <c r="N50" s="230">
        <v>10</v>
      </c>
      <c r="O50" s="230">
        <v>16</v>
      </c>
      <c r="P50" s="229" t="s">
        <v>31</v>
      </c>
      <c r="Q50" s="229" t="s">
        <v>1756</v>
      </c>
      <c r="R50" s="229" t="s">
        <v>6242</v>
      </c>
      <c r="S50" s="230">
        <v>166</v>
      </c>
      <c r="T50" s="230">
        <v>12</v>
      </c>
      <c r="U50" s="229"/>
    </row>
    <row r="51" spans="1:21" ht="16.5" customHeight="1">
      <c r="A51" s="225" t="s">
        <v>2241</v>
      </c>
      <c r="B51" s="226" t="s">
        <v>2242</v>
      </c>
      <c r="C51" s="227" t="s">
        <v>79</v>
      </c>
      <c r="D51" s="228" t="s">
        <v>132</v>
      </c>
      <c r="E51" s="288" t="s">
        <v>37</v>
      </c>
      <c r="F51" s="289" t="s">
        <v>4298</v>
      </c>
      <c r="G51" s="228" t="s">
        <v>32</v>
      </c>
      <c r="H51" s="229" t="s">
        <v>553</v>
      </c>
      <c r="I51" s="229"/>
      <c r="J51" s="147" t="str">
        <f t="shared" si="0"/>
        <v>魏暉恩</v>
      </c>
      <c r="K51" s="230">
        <v>100</v>
      </c>
      <c r="L51" s="208" t="s">
        <v>1753</v>
      </c>
      <c r="M51" s="208" t="s">
        <v>1754</v>
      </c>
      <c r="N51" s="230">
        <v>5</v>
      </c>
      <c r="O51" s="230">
        <v>16</v>
      </c>
      <c r="P51" s="229" t="s">
        <v>31</v>
      </c>
      <c r="Q51" s="229" t="s">
        <v>1752</v>
      </c>
      <c r="R51" s="229" t="s">
        <v>1752</v>
      </c>
      <c r="S51" s="230">
        <v>1</v>
      </c>
      <c r="T51" s="229"/>
      <c r="U51" s="229"/>
    </row>
    <row r="52" spans="1:21" ht="16.5" customHeight="1">
      <c r="A52" s="225" t="s">
        <v>2849</v>
      </c>
      <c r="B52" s="226" t="s">
        <v>2850</v>
      </c>
      <c r="C52" s="227" t="s">
        <v>46</v>
      </c>
      <c r="D52" s="228" t="s">
        <v>50</v>
      </c>
      <c r="E52" s="288" t="s">
        <v>2856</v>
      </c>
      <c r="F52" s="289" t="s">
        <v>4774</v>
      </c>
      <c r="G52" s="228" t="s">
        <v>2860</v>
      </c>
      <c r="H52" s="229" t="s">
        <v>796</v>
      </c>
      <c r="I52" s="229"/>
      <c r="J52" s="147" t="str">
        <f t="shared" si="0"/>
        <v>洪子芸</v>
      </c>
      <c r="K52" s="230">
        <v>100</v>
      </c>
      <c r="L52" s="208" t="s">
        <v>1752</v>
      </c>
      <c r="M52" s="208" t="s">
        <v>2406</v>
      </c>
      <c r="N52" s="230">
        <v>3</v>
      </c>
      <c r="O52" s="230">
        <v>8</v>
      </c>
      <c r="P52" s="229" t="s">
        <v>31</v>
      </c>
      <c r="Q52" s="229" t="s">
        <v>1752</v>
      </c>
      <c r="R52" s="229" t="s">
        <v>2040</v>
      </c>
      <c r="S52" s="230">
        <v>25</v>
      </c>
      <c r="T52" s="230">
        <v>59</v>
      </c>
      <c r="U52" s="229"/>
    </row>
    <row r="53" spans="1:21" ht="16.5" customHeight="1">
      <c r="A53" s="225" t="s">
        <v>2849</v>
      </c>
      <c r="B53" s="226" t="s">
        <v>2850</v>
      </c>
      <c r="C53" s="227" t="s">
        <v>46</v>
      </c>
      <c r="D53" s="228" t="s">
        <v>50</v>
      </c>
      <c r="E53" s="288" t="s">
        <v>2857</v>
      </c>
      <c r="F53" s="289" t="s">
        <v>4775</v>
      </c>
      <c r="G53" s="228" t="s">
        <v>2860</v>
      </c>
      <c r="H53" s="229" t="s">
        <v>796</v>
      </c>
      <c r="I53" s="229"/>
      <c r="J53" s="147" t="str">
        <f t="shared" si="0"/>
        <v>洪子芸</v>
      </c>
      <c r="K53" s="230">
        <v>100</v>
      </c>
      <c r="L53" s="208" t="s">
        <v>1752</v>
      </c>
      <c r="M53" s="208" t="s">
        <v>2406</v>
      </c>
      <c r="N53" s="230">
        <v>3</v>
      </c>
      <c r="O53" s="230">
        <v>8</v>
      </c>
      <c r="P53" s="229" t="s">
        <v>31</v>
      </c>
      <c r="Q53" s="229" t="s">
        <v>1752</v>
      </c>
      <c r="R53" s="229" t="s">
        <v>2040</v>
      </c>
      <c r="S53" s="230">
        <v>25</v>
      </c>
      <c r="T53" s="230">
        <v>8</v>
      </c>
      <c r="U53" s="229"/>
    </row>
    <row r="54" spans="1:21" ht="16.5" customHeight="1">
      <c r="A54" s="225" t="s">
        <v>2849</v>
      </c>
      <c r="B54" s="226" t="s">
        <v>2850</v>
      </c>
      <c r="C54" s="227" t="s">
        <v>46</v>
      </c>
      <c r="D54" s="228" t="s">
        <v>50</v>
      </c>
      <c r="E54" s="288" t="s">
        <v>2858</v>
      </c>
      <c r="F54" s="289" t="s">
        <v>4776</v>
      </c>
      <c r="G54" s="228" t="s">
        <v>2860</v>
      </c>
      <c r="H54" s="229" t="s">
        <v>796</v>
      </c>
      <c r="I54" s="229"/>
      <c r="J54" s="147" t="str">
        <f t="shared" si="0"/>
        <v>洪子芸</v>
      </c>
      <c r="K54" s="230">
        <v>100</v>
      </c>
      <c r="L54" s="208" t="s">
        <v>1752</v>
      </c>
      <c r="M54" s="208" t="s">
        <v>2406</v>
      </c>
      <c r="N54" s="230">
        <v>3</v>
      </c>
      <c r="O54" s="230">
        <v>8</v>
      </c>
      <c r="P54" s="229" t="s">
        <v>31</v>
      </c>
      <c r="Q54" s="229" t="s">
        <v>1752</v>
      </c>
      <c r="R54" s="229" t="s">
        <v>2040</v>
      </c>
      <c r="S54" s="230">
        <v>25</v>
      </c>
      <c r="T54" s="230">
        <v>3</v>
      </c>
      <c r="U54" s="229"/>
    </row>
    <row r="55" spans="1:21" ht="16.5" customHeight="1">
      <c r="A55" s="225" t="s">
        <v>2241</v>
      </c>
      <c r="B55" s="226" t="s">
        <v>2242</v>
      </c>
      <c r="C55" s="227" t="s">
        <v>2398</v>
      </c>
      <c r="D55" s="228" t="s">
        <v>132</v>
      </c>
      <c r="E55" s="288" t="s">
        <v>75</v>
      </c>
      <c r="F55" s="227" t="s">
        <v>4163</v>
      </c>
      <c r="G55" s="228" t="s">
        <v>73</v>
      </c>
      <c r="H55" s="229" t="s">
        <v>877</v>
      </c>
      <c r="I55" s="229"/>
      <c r="J55" s="147" t="str">
        <f t="shared" si="0"/>
        <v>張政崙</v>
      </c>
      <c r="K55" s="230">
        <v>100</v>
      </c>
      <c r="L55" s="208" t="s">
        <v>1754</v>
      </c>
      <c r="M55" s="208" t="s">
        <v>1755</v>
      </c>
      <c r="N55" s="230">
        <v>2</v>
      </c>
      <c r="O55" s="230">
        <v>8</v>
      </c>
      <c r="P55" s="229" t="s">
        <v>31</v>
      </c>
      <c r="Q55" s="229" t="s">
        <v>1871</v>
      </c>
      <c r="R55" s="229" t="s">
        <v>3414</v>
      </c>
      <c r="S55" s="230">
        <v>35</v>
      </c>
      <c r="T55" s="229"/>
      <c r="U55" s="229"/>
    </row>
    <row r="56" spans="1:21" ht="16.5" customHeight="1">
      <c r="A56" s="225" t="s">
        <v>2241</v>
      </c>
      <c r="B56" s="226" t="s">
        <v>2242</v>
      </c>
      <c r="C56" s="227" t="s">
        <v>79</v>
      </c>
      <c r="D56" s="228" t="s">
        <v>132</v>
      </c>
      <c r="E56" s="288" t="s">
        <v>80</v>
      </c>
      <c r="F56" s="227" t="s">
        <v>10604</v>
      </c>
      <c r="G56" s="228" t="s">
        <v>32</v>
      </c>
      <c r="H56" s="229" t="s">
        <v>741</v>
      </c>
      <c r="I56" s="229" t="s">
        <v>2399</v>
      </c>
      <c r="J56" s="147" t="str">
        <f t="shared" si="0"/>
        <v>魏暉恩</v>
      </c>
      <c r="K56" s="230">
        <v>100</v>
      </c>
      <c r="L56" s="208" t="s">
        <v>2226</v>
      </c>
      <c r="M56" s="208" t="s">
        <v>925</v>
      </c>
      <c r="N56" s="230">
        <v>33</v>
      </c>
      <c r="O56" s="230">
        <v>176</v>
      </c>
      <c r="P56" s="229" t="s">
        <v>31</v>
      </c>
      <c r="Q56" s="229" t="s">
        <v>2050</v>
      </c>
      <c r="R56" s="229" t="s">
        <v>9497</v>
      </c>
      <c r="S56" s="231">
        <v>0</v>
      </c>
      <c r="T56" s="230">
        <v>346</v>
      </c>
      <c r="U56" s="229"/>
    </row>
    <row r="57" spans="1:21" ht="16.5" customHeight="1">
      <c r="A57" s="225" t="s">
        <v>2241</v>
      </c>
      <c r="B57" s="226" t="s">
        <v>2242</v>
      </c>
      <c r="C57" s="227" t="s">
        <v>79</v>
      </c>
      <c r="D57" s="228" t="s">
        <v>132</v>
      </c>
      <c r="E57" s="288" t="s">
        <v>80</v>
      </c>
      <c r="F57" s="227" t="s">
        <v>10604</v>
      </c>
      <c r="G57" s="228" t="s">
        <v>32</v>
      </c>
      <c r="H57" s="229" t="s">
        <v>741</v>
      </c>
      <c r="I57" s="229" t="s">
        <v>2400</v>
      </c>
      <c r="J57" s="147" t="str">
        <f t="shared" si="0"/>
        <v>蘇哲弘</v>
      </c>
      <c r="K57" s="230">
        <v>100</v>
      </c>
      <c r="L57" s="208" t="s">
        <v>2226</v>
      </c>
      <c r="M57" s="208" t="s">
        <v>925</v>
      </c>
      <c r="N57" s="230">
        <v>33</v>
      </c>
      <c r="O57" s="230">
        <v>176</v>
      </c>
      <c r="P57" s="229" t="s">
        <v>31</v>
      </c>
      <c r="Q57" s="229" t="s">
        <v>2050</v>
      </c>
      <c r="R57" s="229" t="s">
        <v>9497</v>
      </c>
      <c r="S57" s="231">
        <v>0</v>
      </c>
      <c r="T57" s="230">
        <v>346</v>
      </c>
      <c r="U57" s="229"/>
    </row>
    <row r="58" spans="1:21" ht="16.5" customHeight="1">
      <c r="A58" s="225" t="s">
        <v>3275</v>
      </c>
      <c r="B58" s="226" t="s">
        <v>3276</v>
      </c>
      <c r="C58" s="227" t="s">
        <v>390</v>
      </c>
      <c r="D58" s="228" t="s">
        <v>421</v>
      </c>
      <c r="E58" s="288" t="s">
        <v>2713</v>
      </c>
      <c r="F58" s="227" t="s">
        <v>5067</v>
      </c>
      <c r="G58" s="228" t="s">
        <v>2712</v>
      </c>
      <c r="H58" s="229" t="s">
        <v>2744</v>
      </c>
      <c r="I58" s="229"/>
      <c r="J58" s="147" t="str">
        <f t="shared" si="0"/>
        <v>杜至</v>
      </c>
      <c r="K58" s="230">
        <v>100</v>
      </c>
      <c r="L58" s="208" t="s">
        <v>2039</v>
      </c>
      <c r="M58" s="208" t="s">
        <v>916</v>
      </c>
      <c r="N58" s="230">
        <v>8</v>
      </c>
      <c r="O58" s="230">
        <v>56</v>
      </c>
      <c r="P58" s="229" t="s">
        <v>31</v>
      </c>
      <c r="Q58" s="229" t="s">
        <v>2407</v>
      </c>
      <c r="R58" s="229" t="s">
        <v>4752</v>
      </c>
      <c r="S58" s="230">
        <v>46</v>
      </c>
      <c r="T58" s="229"/>
      <c r="U58" s="229"/>
    </row>
    <row r="59" spans="1:21" ht="16.5" customHeight="1">
      <c r="A59" s="225" t="s">
        <v>3277</v>
      </c>
      <c r="B59" s="226" t="s">
        <v>3278</v>
      </c>
      <c r="C59" s="227" t="s">
        <v>390</v>
      </c>
      <c r="D59" s="228" t="s">
        <v>421</v>
      </c>
      <c r="E59" s="288" t="s">
        <v>2713</v>
      </c>
      <c r="F59" s="227" t="s">
        <v>5068</v>
      </c>
      <c r="G59" s="228" t="s">
        <v>2712</v>
      </c>
      <c r="H59" s="229" t="s">
        <v>2744</v>
      </c>
      <c r="I59" s="229"/>
      <c r="J59" s="147" t="str">
        <f t="shared" si="0"/>
        <v>杜至</v>
      </c>
      <c r="K59" s="230">
        <v>100</v>
      </c>
      <c r="L59" s="208" t="s">
        <v>2039</v>
      </c>
      <c r="M59" s="208" t="s">
        <v>916</v>
      </c>
      <c r="N59" s="230">
        <v>8</v>
      </c>
      <c r="O59" s="230">
        <v>60</v>
      </c>
      <c r="P59" s="229" t="s">
        <v>31</v>
      </c>
      <c r="Q59" s="229" t="s">
        <v>3290</v>
      </c>
      <c r="R59" s="229" t="s">
        <v>4752</v>
      </c>
      <c r="S59" s="230">
        <v>47</v>
      </c>
      <c r="T59" s="232">
        <v>2.5</v>
      </c>
      <c r="U59" s="229"/>
    </row>
    <row r="60" spans="1:21" ht="16.5" customHeight="1">
      <c r="A60" s="225" t="s">
        <v>1494</v>
      </c>
      <c r="B60" s="226" t="s">
        <v>1495</v>
      </c>
      <c r="C60" s="227" t="s">
        <v>2721</v>
      </c>
      <c r="D60" s="228" t="s">
        <v>421</v>
      </c>
      <c r="E60" s="288" t="s">
        <v>258</v>
      </c>
      <c r="F60" s="227" t="s">
        <v>5070</v>
      </c>
      <c r="G60" s="228" t="s">
        <v>506</v>
      </c>
      <c r="H60" s="229" t="s">
        <v>481</v>
      </c>
      <c r="I60" s="229"/>
      <c r="J60" s="147" t="str">
        <f t="shared" si="0"/>
        <v>丁智軒</v>
      </c>
      <c r="K60" s="230">
        <v>100</v>
      </c>
      <c r="L60" s="208" t="s">
        <v>918</v>
      </c>
      <c r="M60" s="208" t="s">
        <v>1762</v>
      </c>
      <c r="N60" s="230">
        <v>10</v>
      </c>
      <c r="O60" s="230">
        <v>50</v>
      </c>
      <c r="P60" s="229" t="s">
        <v>31</v>
      </c>
      <c r="Q60" s="229" t="s">
        <v>1876</v>
      </c>
      <c r="R60" s="229" t="s">
        <v>4752</v>
      </c>
      <c r="S60" s="230">
        <v>12</v>
      </c>
      <c r="T60" s="232">
        <v>102.5</v>
      </c>
      <c r="U60" s="229"/>
    </row>
    <row r="61" spans="1:21" ht="16.5" customHeight="1">
      <c r="A61" s="225" t="s">
        <v>3275</v>
      </c>
      <c r="B61" s="226" t="s">
        <v>3276</v>
      </c>
      <c r="C61" s="227" t="s">
        <v>390</v>
      </c>
      <c r="D61" s="228" t="s">
        <v>421</v>
      </c>
      <c r="E61" s="288" t="s">
        <v>328</v>
      </c>
      <c r="F61" s="227" t="s">
        <v>6220</v>
      </c>
      <c r="G61" s="228" t="s">
        <v>2861</v>
      </c>
      <c r="H61" s="229" t="s">
        <v>421</v>
      </c>
      <c r="I61" s="229"/>
      <c r="J61" s="147" t="str">
        <f t="shared" si="0"/>
        <v>蘇漢城</v>
      </c>
      <c r="K61" s="230">
        <v>100</v>
      </c>
      <c r="L61" s="208" t="s">
        <v>918</v>
      </c>
      <c r="M61" s="208" t="s">
        <v>6035</v>
      </c>
      <c r="N61" s="230">
        <v>90</v>
      </c>
      <c r="O61" s="230">
        <v>150</v>
      </c>
      <c r="P61" s="229" t="s">
        <v>31</v>
      </c>
      <c r="Q61" s="229" t="s">
        <v>1756</v>
      </c>
      <c r="R61" s="229" t="s">
        <v>2049</v>
      </c>
      <c r="S61" s="230">
        <v>58</v>
      </c>
      <c r="T61" s="229"/>
      <c r="U61" s="229"/>
    </row>
    <row r="62" spans="1:21" ht="16.5" customHeight="1">
      <c r="A62" s="225" t="s">
        <v>3277</v>
      </c>
      <c r="B62" s="226" t="s">
        <v>3278</v>
      </c>
      <c r="C62" s="227" t="s">
        <v>390</v>
      </c>
      <c r="D62" s="228" t="s">
        <v>421</v>
      </c>
      <c r="E62" s="288" t="s">
        <v>328</v>
      </c>
      <c r="F62" s="227" t="s">
        <v>5071</v>
      </c>
      <c r="G62" s="228" t="s">
        <v>2710</v>
      </c>
      <c r="H62" s="229" t="s">
        <v>2709</v>
      </c>
      <c r="I62" s="229"/>
      <c r="J62" s="147" t="str">
        <f t="shared" si="0"/>
        <v>林俊伸</v>
      </c>
      <c r="K62" s="230">
        <v>100</v>
      </c>
      <c r="L62" s="208" t="s">
        <v>918</v>
      </c>
      <c r="M62" s="208" t="s">
        <v>1760</v>
      </c>
      <c r="N62" s="230">
        <v>9</v>
      </c>
      <c r="O62" s="230">
        <v>65</v>
      </c>
      <c r="P62" s="229" t="s">
        <v>31</v>
      </c>
      <c r="Q62" s="229" t="s">
        <v>1750</v>
      </c>
      <c r="R62" s="229" t="s">
        <v>4752</v>
      </c>
      <c r="S62" s="230">
        <v>40</v>
      </c>
      <c r="T62" s="230">
        <v>28</v>
      </c>
      <c r="U62" s="229"/>
    </row>
    <row r="63" spans="1:21" ht="16.5" customHeight="1">
      <c r="A63" s="225" t="s">
        <v>4557</v>
      </c>
      <c r="B63" s="226" t="s">
        <v>4558</v>
      </c>
      <c r="C63" s="227" t="s">
        <v>51</v>
      </c>
      <c r="D63" s="228" t="s">
        <v>123</v>
      </c>
      <c r="E63" s="288" t="s">
        <v>69</v>
      </c>
      <c r="F63" s="227"/>
      <c r="G63" s="228" t="s">
        <v>70</v>
      </c>
      <c r="H63" s="229" t="s">
        <v>129</v>
      </c>
      <c r="I63" s="229"/>
      <c r="J63" s="147" t="str">
        <f t="shared" si="0"/>
        <v>王琇眉</v>
      </c>
      <c r="K63" s="231">
        <v>0</v>
      </c>
      <c r="L63" s="208" t="s">
        <v>921</v>
      </c>
      <c r="M63" s="208" t="s">
        <v>2230</v>
      </c>
      <c r="N63" s="230">
        <v>15</v>
      </c>
      <c r="O63" s="230">
        <v>20</v>
      </c>
      <c r="P63" s="229" t="s">
        <v>34</v>
      </c>
      <c r="Q63" s="229"/>
      <c r="R63" s="229"/>
      <c r="S63" s="231">
        <v>0</v>
      </c>
      <c r="T63" s="229"/>
      <c r="U63" s="229"/>
    </row>
    <row r="64" spans="1:21" ht="16.5" customHeight="1">
      <c r="A64" s="225" t="s">
        <v>4557</v>
      </c>
      <c r="B64" s="226" t="s">
        <v>4558</v>
      </c>
      <c r="C64" s="227" t="s">
        <v>56</v>
      </c>
      <c r="D64" s="228" t="s">
        <v>123</v>
      </c>
      <c r="E64" s="288" t="s">
        <v>55</v>
      </c>
      <c r="F64" s="227"/>
      <c r="G64" s="228" t="s">
        <v>506</v>
      </c>
      <c r="H64" s="229" t="s">
        <v>123</v>
      </c>
      <c r="I64" s="229"/>
      <c r="J64" s="147" t="str">
        <f t="shared" si="0"/>
        <v>張良琪</v>
      </c>
      <c r="K64" s="230">
        <v>100</v>
      </c>
      <c r="L64" s="208" t="s">
        <v>921</v>
      </c>
      <c r="M64" s="208" t="s">
        <v>921</v>
      </c>
      <c r="N64" s="230">
        <v>1</v>
      </c>
      <c r="O64" s="230">
        <v>8</v>
      </c>
      <c r="P64" s="229" t="s">
        <v>31</v>
      </c>
      <c r="Q64" s="229" t="s">
        <v>2418</v>
      </c>
      <c r="R64" s="229" t="s">
        <v>2418</v>
      </c>
      <c r="S64" s="230">
        <v>1</v>
      </c>
      <c r="T64" s="229"/>
      <c r="U64" s="229"/>
    </row>
    <row r="65" spans="1:21" ht="16.5" customHeight="1">
      <c r="A65" s="225" t="s">
        <v>4557</v>
      </c>
      <c r="B65" s="226" t="s">
        <v>4558</v>
      </c>
      <c r="C65" s="227" t="s">
        <v>56</v>
      </c>
      <c r="D65" s="228" t="s">
        <v>123</v>
      </c>
      <c r="E65" s="288" t="s">
        <v>59</v>
      </c>
      <c r="F65" s="227"/>
      <c r="G65" s="228" t="s">
        <v>60</v>
      </c>
      <c r="H65" s="229" t="s">
        <v>104</v>
      </c>
      <c r="I65" s="229"/>
      <c r="J65" s="147" t="str">
        <f t="shared" si="0"/>
        <v>吳志嘉</v>
      </c>
      <c r="K65" s="231">
        <v>0</v>
      </c>
      <c r="L65" s="208" t="s">
        <v>921</v>
      </c>
      <c r="M65" s="208" t="s">
        <v>2230</v>
      </c>
      <c r="N65" s="230">
        <v>15</v>
      </c>
      <c r="O65" s="230">
        <v>60</v>
      </c>
      <c r="P65" s="229" t="s">
        <v>34</v>
      </c>
      <c r="Q65" s="229"/>
      <c r="R65" s="229"/>
      <c r="S65" s="231">
        <v>0</v>
      </c>
      <c r="T65" s="229"/>
      <c r="U65" s="229"/>
    </row>
    <row r="66" spans="1:21" ht="16.5" customHeight="1">
      <c r="A66" s="225" t="s">
        <v>4557</v>
      </c>
      <c r="B66" s="226" t="s">
        <v>4558</v>
      </c>
      <c r="C66" s="227" t="s">
        <v>56</v>
      </c>
      <c r="D66" s="228" t="s">
        <v>123</v>
      </c>
      <c r="E66" s="288" t="s">
        <v>111</v>
      </c>
      <c r="F66" s="227"/>
      <c r="G66" s="228" t="s">
        <v>92</v>
      </c>
      <c r="H66" s="229" t="s">
        <v>93</v>
      </c>
      <c r="I66" s="229"/>
      <c r="J66" s="147" t="str">
        <f t="shared" ref="J66:J129" si="1">IF(I66="",H66,LEFT(I66,3))</f>
        <v>林宏銘</v>
      </c>
      <c r="K66" s="230">
        <v>100</v>
      </c>
      <c r="L66" s="208" t="s">
        <v>921</v>
      </c>
      <c r="M66" s="208" t="s">
        <v>2230</v>
      </c>
      <c r="N66" s="230">
        <v>15</v>
      </c>
      <c r="O66" s="230">
        <v>60</v>
      </c>
      <c r="P66" s="229" t="s">
        <v>31</v>
      </c>
      <c r="Q66" s="229" t="s">
        <v>2417</v>
      </c>
      <c r="R66" s="229" t="s">
        <v>925</v>
      </c>
      <c r="S66" s="230">
        <v>6</v>
      </c>
      <c r="T66" s="229"/>
      <c r="U66" s="229"/>
    </row>
    <row r="67" spans="1:21" ht="16.5" customHeight="1">
      <c r="A67" s="225" t="s">
        <v>4557</v>
      </c>
      <c r="B67" s="226" t="s">
        <v>4558</v>
      </c>
      <c r="C67" s="227" t="s">
        <v>56</v>
      </c>
      <c r="D67" s="228" t="s">
        <v>123</v>
      </c>
      <c r="E67" s="288" t="s">
        <v>113</v>
      </c>
      <c r="F67" s="227" t="s">
        <v>5351</v>
      </c>
      <c r="G67" s="228" t="s">
        <v>2860</v>
      </c>
      <c r="H67" s="229" t="s">
        <v>796</v>
      </c>
      <c r="I67" s="229"/>
      <c r="J67" s="147" t="str">
        <f t="shared" si="1"/>
        <v>洪子芸</v>
      </c>
      <c r="K67" s="230">
        <v>100</v>
      </c>
      <c r="L67" s="208" t="s">
        <v>921</v>
      </c>
      <c r="M67" s="208" t="s">
        <v>2232</v>
      </c>
      <c r="N67" s="230">
        <v>20</v>
      </c>
      <c r="O67" s="230">
        <v>10</v>
      </c>
      <c r="P67" s="229" t="s">
        <v>31</v>
      </c>
      <c r="Q67" s="229" t="s">
        <v>895</v>
      </c>
      <c r="R67" s="229" t="s">
        <v>2042</v>
      </c>
      <c r="S67" s="230">
        <v>108</v>
      </c>
      <c r="T67" s="230">
        <v>3</v>
      </c>
      <c r="U67" s="229"/>
    </row>
    <row r="68" spans="1:21" ht="16.5" customHeight="1">
      <c r="A68" s="225" t="s">
        <v>4557</v>
      </c>
      <c r="B68" s="226" t="s">
        <v>4558</v>
      </c>
      <c r="C68" s="227" t="s">
        <v>56</v>
      </c>
      <c r="D68" s="228" t="s">
        <v>123</v>
      </c>
      <c r="E68" s="288" t="s">
        <v>58</v>
      </c>
      <c r="F68" s="227"/>
      <c r="G68" s="228" t="s">
        <v>506</v>
      </c>
      <c r="H68" s="229" t="s">
        <v>123</v>
      </c>
      <c r="I68" s="229"/>
      <c r="J68" s="147" t="str">
        <f t="shared" si="1"/>
        <v>張良琪</v>
      </c>
      <c r="K68" s="230">
        <v>100</v>
      </c>
      <c r="L68" s="208" t="s">
        <v>923</v>
      </c>
      <c r="M68" s="208" t="s">
        <v>2227</v>
      </c>
      <c r="N68" s="230">
        <v>20</v>
      </c>
      <c r="O68" s="230">
        <v>10</v>
      </c>
      <c r="P68" s="229" t="s">
        <v>31</v>
      </c>
      <c r="Q68" s="229" t="s">
        <v>5370</v>
      </c>
      <c r="R68" s="229" t="s">
        <v>2041</v>
      </c>
      <c r="S68" s="230">
        <v>13</v>
      </c>
      <c r="T68" s="229"/>
      <c r="U68" s="229"/>
    </row>
    <row r="69" spans="1:21" ht="16.5" customHeight="1">
      <c r="A69" s="225" t="s">
        <v>4557</v>
      </c>
      <c r="B69" s="226" t="s">
        <v>4558</v>
      </c>
      <c r="C69" s="227" t="s">
        <v>56</v>
      </c>
      <c r="D69" s="228" t="s">
        <v>123</v>
      </c>
      <c r="E69" s="288" t="s">
        <v>62</v>
      </c>
      <c r="F69" s="227"/>
      <c r="G69" s="228" t="s">
        <v>506</v>
      </c>
      <c r="H69" s="229" t="s">
        <v>123</v>
      </c>
      <c r="I69" s="229"/>
      <c r="J69" s="147" t="str">
        <f t="shared" si="1"/>
        <v>張良琪</v>
      </c>
      <c r="K69" s="230">
        <v>100</v>
      </c>
      <c r="L69" s="208" t="s">
        <v>2040</v>
      </c>
      <c r="M69" s="208" t="s">
        <v>1762</v>
      </c>
      <c r="N69" s="230">
        <v>4</v>
      </c>
      <c r="O69" s="230">
        <v>20</v>
      </c>
      <c r="P69" s="229" t="s">
        <v>31</v>
      </c>
      <c r="Q69" s="229" t="s">
        <v>4752</v>
      </c>
      <c r="R69" s="229" t="s">
        <v>4752</v>
      </c>
      <c r="S69" s="230">
        <v>1</v>
      </c>
      <c r="T69" s="229"/>
      <c r="U69" s="229"/>
    </row>
    <row r="70" spans="1:21" ht="16.5" customHeight="1">
      <c r="A70" s="225" t="s">
        <v>4557</v>
      </c>
      <c r="B70" s="226" t="s">
        <v>4558</v>
      </c>
      <c r="C70" s="227" t="s">
        <v>89</v>
      </c>
      <c r="D70" s="228" t="s">
        <v>123</v>
      </c>
      <c r="E70" s="288" t="s">
        <v>97</v>
      </c>
      <c r="F70" s="227" t="s">
        <v>13381</v>
      </c>
      <c r="G70" s="228" t="s">
        <v>506</v>
      </c>
      <c r="H70" s="229" t="s">
        <v>123</v>
      </c>
      <c r="I70" s="229"/>
      <c r="J70" s="147" t="str">
        <f t="shared" si="1"/>
        <v>張良琪</v>
      </c>
      <c r="K70" s="230">
        <v>80</v>
      </c>
      <c r="L70" s="208" t="s">
        <v>1876</v>
      </c>
      <c r="M70" s="208" t="s">
        <v>4735</v>
      </c>
      <c r="N70" s="230">
        <v>45</v>
      </c>
      <c r="O70" s="230">
        <v>80</v>
      </c>
      <c r="P70" s="229" t="s">
        <v>34</v>
      </c>
      <c r="Q70" s="229" t="s">
        <v>7912</v>
      </c>
      <c r="R70" s="229"/>
      <c r="S70" s="231">
        <v>0</v>
      </c>
      <c r="T70" s="230">
        <v>387</v>
      </c>
      <c r="U70" s="229"/>
    </row>
    <row r="71" spans="1:21" ht="16.5" customHeight="1">
      <c r="A71" s="225" t="s">
        <v>3277</v>
      </c>
      <c r="B71" s="226" t="s">
        <v>3278</v>
      </c>
      <c r="C71" s="227" t="s">
        <v>256</v>
      </c>
      <c r="D71" s="228" t="s">
        <v>421</v>
      </c>
      <c r="E71" s="288" t="s">
        <v>257</v>
      </c>
      <c r="F71" s="227"/>
      <c r="G71" s="228" t="s">
        <v>70</v>
      </c>
      <c r="H71" s="229" t="s">
        <v>478</v>
      </c>
      <c r="I71" s="229"/>
      <c r="J71" s="147" t="str">
        <f t="shared" si="1"/>
        <v>陳威宏</v>
      </c>
      <c r="K71" s="230">
        <v>100</v>
      </c>
      <c r="L71" s="208" t="s">
        <v>1762</v>
      </c>
      <c r="M71" s="208" t="s">
        <v>3828</v>
      </c>
      <c r="N71" s="230">
        <v>30</v>
      </c>
      <c r="O71" s="230">
        <v>200</v>
      </c>
      <c r="P71" s="229" t="s">
        <v>31</v>
      </c>
      <c r="Q71" s="229" t="s">
        <v>1491</v>
      </c>
      <c r="R71" s="229" t="s">
        <v>2237</v>
      </c>
      <c r="S71" s="230">
        <v>10</v>
      </c>
      <c r="T71" s="232">
        <v>7.5</v>
      </c>
      <c r="U71" s="229"/>
    </row>
    <row r="72" spans="1:21" ht="16.5" customHeight="1">
      <c r="A72" s="225" t="s">
        <v>1494</v>
      </c>
      <c r="B72" s="226" t="s">
        <v>1495</v>
      </c>
      <c r="C72" s="227" t="s">
        <v>2721</v>
      </c>
      <c r="D72" s="228" t="s">
        <v>421</v>
      </c>
      <c r="E72" s="288" t="s">
        <v>589</v>
      </c>
      <c r="F72" s="227" t="s">
        <v>5073</v>
      </c>
      <c r="G72" s="228" t="s">
        <v>506</v>
      </c>
      <c r="H72" s="229" t="s">
        <v>481</v>
      </c>
      <c r="I72" s="229"/>
      <c r="J72" s="147" t="str">
        <f t="shared" si="1"/>
        <v>丁智軒</v>
      </c>
      <c r="K72" s="230">
        <v>100</v>
      </c>
      <c r="L72" s="208" t="s">
        <v>1877</v>
      </c>
      <c r="M72" s="208" t="s">
        <v>925</v>
      </c>
      <c r="N72" s="230">
        <v>10</v>
      </c>
      <c r="O72" s="230">
        <v>50</v>
      </c>
      <c r="P72" s="229" t="s">
        <v>31</v>
      </c>
      <c r="Q72" s="229" t="s">
        <v>1876</v>
      </c>
      <c r="R72" s="229" t="s">
        <v>4752</v>
      </c>
      <c r="S72" s="230">
        <v>12</v>
      </c>
      <c r="T72" s="229"/>
      <c r="U72" s="229"/>
    </row>
    <row r="73" spans="1:21" ht="16.5" customHeight="1">
      <c r="A73" s="225" t="s">
        <v>4557</v>
      </c>
      <c r="B73" s="226" t="s">
        <v>4558</v>
      </c>
      <c r="C73" s="227" t="s">
        <v>51</v>
      </c>
      <c r="D73" s="228" t="s">
        <v>123</v>
      </c>
      <c r="E73" s="288" t="s">
        <v>68</v>
      </c>
      <c r="F73" s="227"/>
      <c r="G73" s="228" t="s">
        <v>506</v>
      </c>
      <c r="H73" s="229" t="s">
        <v>123</v>
      </c>
      <c r="I73" s="229"/>
      <c r="J73" s="147" t="str">
        <f t="shared" si="1"/>
        <v>張良琪</v>
      </c>
      <c r="K73" s="230">
        <v>100</v>
      </c>
      <c r="L73" s="208" t="s">
        <v>1877</v>
      </c>
      <c r="M73" s="208" t="s">
        <v>925</v>
      </c>
      <c r="N73" s="230">
        <v>10</v>
      </c>
      <c r="O73" s="230">
        <v>40</v>
      </c>
      <c r="P73" s="229" t="s">
        <v>31</v>
      </c>
      <c r="Q73" s="229" t="s">
        <v>10215</v>
      </c>
      <c r="R73" s="229" t="s">
        <v>10215</v>
      </c>
      <c r="S73" s="230">
        <v>1</v>
      </c>
      <c r="T73" s="229"/>
      <c r="U73" s="229"/>
    </row>
    <row r="74" spans="1:21" ht="16.5" customHeight="1">
      <c r="A74" s="225" t="s">
        <v>2167</v>
      </c>
      <c r="B74" s="226" t="s">
        <v>2168</v>
      </c>
      <c r="C74" s="227" t="s">
        <v>13806</v>
      </c>
      <c r="D74" s="228" t="s">
        <v>703</v>
      </c>
      <c r="E74" s="288" t="s">
        <v>13807</v>
      </c>
      <c r="F74" s="227" t="s">
        <v>13808</v>
      </c>
      <c r="G74" s="228" t="s">
        <v>92</v>
      </c>
      <c r="H74" s="229" t="s">
        <v>703</v>
      </c>
      <c r="I74" s="229"/>
      <c r="J74" s="147" t="str">
        <f t="shared" si="1"/>
        <v>楊瑞洋</v>
      </c>
      <c r="K74" s="230">
        <v>100</v>
      </c>
      <c r="L74" s="208" t="s">
        <v>1758</v>
      </c>
      <c r="M74" s="208" t="s">
        <v>2222</v>
      </c>
      <c r="N74" s="230">
        <v>58</v>
      </c>
      <c r="O74" s="230">
        <v>3</v>
      </c>
      <c r="P74" s="229" t="s">
        <v>31</v>
      </c>
      <c r="Q74" s="229" t="s">
        <v>10203</v>
      </c>
      <c r="R74" s="229" t="s">
        <v>13821</v>
      </c>
      <c r="S74" s="230">
        <v>12</v>
      </c>
      <c r="T74" s="229"/>
      <c r="U74" s="229"/>
    </row>
    <row r="75" spans="1:21" ht="16.5" customHeight="1">
      <c r="A75" s="225" t="s">
        <v>2167</v>
      </c>
      <c r="B75" s="226" t="s">
        <v>2168</v>
      </c>
      <c r="C75" s="227" t="s">
        <v>13806</v>
      </c>
      <c r="D75" s="228" t="s">
        <v>703</v>
      </c>
      <c r="E75" s="288" t="s">
        <v>13809</v>
      </c>
      <c r="F75" s="227"/>
      <c r="G75" s="228" t="s">
        <v>92</v>
      </c>
      <c r="H75" s="229" t="s">
        <v>703</v>
      </c>
      <c r="I75" s="229"/>
      <c r="J75" s="147" t="str">
        <f t="shared" si="1"/>
        <v>楊瑞洋</v>
      </c>
      <c r="K75" s="230">
        <v>100</v>
      </c>
      <c r="L75" s="208" t="s">
        <v>1758</v>
      </c>
      <c r="M75" s="208" t="s">
        <v>2222</v>
      </c>
      <c r="N75" s="230">
        <v>58</v>
      </c>
      <c r="O75" s="230">
        <v>3</v>
      </c>
      <c r="P75" s="229" t="s">
        <v>31</v>
      </c>
      <c r="Q75" s="229" t="s">
        <v>13822</v>
      </c>
      <c r="R75" s="229" t="s">
        <v>13821</v>
      </c>
      <c r="S75" s="230">
        <v>2</v>
      </c>
      <c r="T75" s="229"/>
      <c r="U75" s="229"/>
    </row>
    <row r="76" spans="1:21" ht="16.5" customHeight="1">
      <c r="A76" s="225" t="s">
        <v>2167</v>
      </c>
      <c r="B76" s="226" t="s">
        <v>2168</v>
      </c>
      <c r="C76" s="227" t="s">
        <v>13806</v>
      </c>
      <c r="D76" s="228" t="s">
        <v>703</v>
      </c>
      <c r="E76" s="288" t="s">
        <v>13810</v>
      </c>
      <c r="F76" s="227"/>
      <c r="G76" s="228" t="s">
        <v>92</v>
      </c>
      <c r="H76" s="229" t="s">
        <v>703</v>
      </c>
      <c r="I76" s="229"/>
      <c r="J76" s="147" t="str">
        <f t="shared" si="1"/>
        <v>楊瑞洋</v>
      </c>
      <c r="K76" s="230">
        <v>100</v>
      </c>
      <c r="L76" s="208" t="s">
        <v>1758</v>
      </c>
      <c r="M76" s="208" t="s">
        <v>2222</v>
      </c>
      <c r="N76" s="230">
        <v>58</v>
      </c>
      <c r="O76" s="230">
        <v>3</v>
      </c>
      <c r="P76" s="229" t="s">
        <v>31</v>
      </c>
      <c r="Q76" s="229" t="s">
        <v>12292</v>
      </c>
      <c r="R76" s="229" t="s">
        <v>12097</v>
      </c>
      <c r="S76" s="230">
        <v>2</v>
      </c>
      <c r="T76" s="229"/>
      <c r="U76" s="229"/>
    </row>
    <row r="77" spans="1:21" ht="16.5" customHeight="1">
      <c r="A77" s="225" t="s">
        <v>9823</v>
      </c>
      <c r="B77" s="226" t="s">
        <v>9824</v>
      </c>
      <c r="C77" s="227" t="s">
        <v>10400</v>
      </c>
      <c r="D77" s="228" t="s">
        <v>115</v>
      </c>
      <c r="E77" s="288" t="s">
        <v>10401</v>
      </c>
      <c r="F77" s="227"/>
      <c r="G77" s="228" t="s">
        <v>506</v>
      </c>
      <c r="H77" s="229" t="s">
        <v>112</v>
      </c>
      <c r="I77" s="229"/>
      <c r="J77" s="147" t="str">
        <f t="shared" si="1"/>
        <v>何昆達</v>
      </c>
      <c r="K77" s="230">
        <v>100</v>
      </c>
      <c r="L77" s="208" t="s">
        <v>2417</v>
      </c>
      <c r="M77" s="208" t="s">
        <v>9494</v>
      </c>
      <c r="N77" s="230">
        <v>246</v>
      </c>
      <c r="O77" s="230">
        <v>40</v>
      </c>
      <c r="P77" s="229" t="s">
        <v>31</v>
      </c>
      <c r="Q77" s="229" t="s">
        <v>10838</v>
      </c>
      <c r="R77" s="229" t="s">
        <v>10212</v>
      </c>
      <c r="S77" s="230">
        <v>9</v>
      </c>
      <c r="T77" s="230">
        <v>4</v>
      </c>
      <c r="U77" s="229"/>
    </row>
    <row r="78" spans="1:21" ht="16.5" customHeight="1">
      <c r="A78" s="225" t="s">
        <v>9823</v>
      </c>
      <c r="B78" s="226" t="s">
        <v>9824</v>
      </c>
      <c r="C78" s="227" t="s">
        <v>10400</v>
      </c>
      <c r="D78" s="228" t="s">
        <v>115</v>
      </c>
      <c r="E78" s="288" t="s">
        <v>10402</v>
      </c>
      <c r="F78" s="227"/>
      <c r="G78" s="228" t="s">
        <v>506</v>
      </c>
      <c r="H78" s="229" t="s">
        <v>6004</v>
      </c>
      <c r="I78" s="229"/>
      <c r="J78" s="147" t="str">
        <f t="shared" si="1"/>
        <v>陳奕宏</v>
      </c>
      <c r="K78" s="230">
        <v>100</v>
      </c>
      <c r="L78" s="208" t="s">
        <v>2417</v>
      </c>
      <c r="M78" s="208" t="s">
        <v>9494</v>
      </c>
      <c r="N78" s="230">
        <v>246</v>
      </c>
      <c r="O78" s="230">
        <v>40</v>
      </c>
      <c r="P78" s="229" t="s">
        <v>31</v>
      </c>
      <c r="Q78" s="229" t="s">
        <v>7907</v>
      </c>
      <c r="R78" s="229" t="s">
        <v>6360</v>
      </c>
      <c r="S78" s="230">
        <v>55</v>
      </c>
      <c r="T78" s="230">
        <v>29</v>
      </c>
      <c r="U78" s="229"/>
    </row>
    <row r="79" spans="1:21" ht="16.5" customHeight="1">
      <c r="A79" s="225" t="s">
        <v>9823</v>
      </c>
      <c r="B79" s="226" t="s">
        <v>9824</v>
      </c>
      <c r="C79" s="227" t="s">
        <v>10400</v>
      </c>
      <c r="D79" s="228" t="s">
        <v>115</v>
      </c>
      <c r="E79" s="288" t="s">
        <v>10403</v>
      </c>
      <c r="F79" s="227"/>
      <c r="G79" s="228" t="s">
        <v>100</v>
      </c>
      <c r="H79" s="229" t="s">
        <v>476</v>
      </c>
      <c r="I79" s="229"/>
      <c r="J79" s="147" t="str">
        <f t="shared" si="1"/>
        <v>莊廉琯</v>
      </c>
      <c r="K79" s="230">
        <v>100</v>
      </c>
      <c r="L79" s="208" t="s">
        <v>2417</v>
      </c>
      <c r="M79" s="208" t="s">
        <v>9494</v>
      </c>
      <c r="N79" s="230">
        <v>246</v>
      </c>
      <c r="O79" s="230">
        <v>40</v>
      </c>
      <c r="P79" s="229" t="s">
        <v>31</v>
      </c>
      <c r="Q79" s="229" t="s">
        <v>14974</v>
      </c>
      <c r="R79" s="229" t="s">
        <v>9497</v>
      </c>
      <c r="S79" s="230">
        <v>84</v>
      </c>
      <c r="T79" s="232">
        <v>10.5</v>
      </c>
      <c r="U79" s="229"/>
    </row>
    <row r="80" spans="1:21" ht="16.5" customHeight="1">
      <c r="A80" s="225" t="s">
        <v>9823</v>
      </c>
      <c r="B80" s="226" t="s">
        <v>9824</v>
      </c>
      <c r="C80" s="227" t="s">
        <v>10400</v>
      </c>
      <c r="D80" s="228" t="s">
        <v>115</v>
      </c>
      <c r="E80" s="288" t="s">
        <v>10404</v>
      </c>
      <c r="F80" s="227"/>
      <c r="G80" s="228" t="s">
        <v>506</v>
      </c>
      <c r="H80" s="229" t="s">
        <v>481</v>
      </c>
      <c r="I80" s="229"/>
      <c r="J80" s="147" t="str">
        <f t="shared" si="1"/>
        <v>丁智軒</v>
      </c>
      <c r="K80" s="231">
        <v>0</v>
      </c>
      <c r="L80" s="208" t="s">
        <v>2417</v>
      </c>
      <c r="M80" s="208" t="s">
        <v>9494</v>
      </c>
      <c r="N80" s="230">
        <v>246</v>
      </c>
      <c r="O80" s="230">
        <v>40</v>
      </c>
      <c r="P80" s="229" t="s">
        <v>34</v>
      </c>
      <c r="Q80" s="229"/>
      <c r="R80" s="229"/>
      <c r="S80" s="231">
        <v>0</v>
      </c>
      <c r="T80" s="230">
        <v>34</v>
      </c>
      <c r="U80" s="229"/>
    </row>
    <row r="81" spans="1:21" ht="16.5" customHeight="1">
      <c r="A81" s="225" t="s">
        <v>9823</v>
      </c>
      <c r="B81" s="226" t="s">
        <v>9824</v>
      </c>
      <c r="C81" s="227" t="s">
        <v>10400</v>
      </c>
      <c r="D81" s="228" t="s">
        <v>115</v>
      </c>
      <c r="E81" s="288" t="s">
        <v>10405</v>
      </c>
      <c r="F81" s="227" t="s">
        <v>15712</v>
      </c>
      <c r="G81" s="228" t="s">
        <v>100</v>
      </c>
      <c r="H81" s="229" t="s">
        <v>615</v>
      </c>
      <c r="I81" s="229"/>
      <c r="J81" s="147" t="str">
        <f t="shared" si="1"/>
        <v>彭志豪</v>
      </c>
      <c r="K81" s="230">
        <v>100</v>
      </c>
      <c r="L81" s="208" t="s">
        <v>2417</v>
      </c>
      <c r="M81" s="208" t="s">
        <v>9494</v>
      </c>
      <c r="N81" s="230">
        <v>246</v>
      </c>
      <c r="O81" s="230">
        <v>40</v>
      </c>
      <c r="P81" s="229" t="s">
        <v>31</v>
      </c>
      <c r="Q81" s="229" t="s">
        <v>10197</v>
      </c>
      <c r="R81" s="229" t="s">
        <v>6362</v>
      </c>
      <c r="S81" s="230">
        <v>64</v>
      </c>
      <c r="T81" s="232">
        <v>43.5</v>
      </c>
      <c r="U81" s="229"/>
    </row>
    <row r="82" spans="1:21" ht="16.5" customHeight="1">
      <c r="A82" s="225" t="s">
        <v>9823</v>
      </c>
      <c r="B82" s="226" t="s">
        <v>9824</v>
      </c>
      <c r="C82" s="227" t="s">
        <v>10400</v>
      </c>
      <c r="D82" s="228" t="s">
        <v>115</v>
      </c>
      <c r="E82" s="288" t="s">
        <v>10406</v>
      </c>
      <c r="F82" s="227"/>
      <c r="G82" s="228" t="s">
        <v>32</v>
      </c>
      <c r="H82" s="229" t="s">
        <v>6876</v>
      </c>
      <c r="I82" s="229"/>
      <c r="J82" s="147" t="str">
        <f t="shared" si="1"/>
        <v>許博元</v>
      </c>
      <c r="K82" s="230">
        <v>100</v>
      </c>
      <c r="L82" s="208" t="s">
        <v>2417</v>
      </c>
      <c r="M82" s="208" t="s">
        <v>9494</v>
      </c>
      <c r="N82" s="230">
        <v>246</v>
      </c>
      <c r="O82" s="230">
        <v>8</v>
      </c>
      <c r="P82" s="229" t="s">
        <v>31</v>
      </c>
      <c r="Q82" s="229" t="s">
        <v>10197</v>
      </c>
      <c r="R82" s="229" t="s">
        <v>10216</v>
      </c>
      <c r="S82" s="230">
        <v>65</v>
      </c>
      <c r="T82" s="230">
        <v>32</v>
      </c>
      <c r="U82" s="229"/>
    </row>
    <row r="83" spans="1:21" ht="16.5" customHeight="1">
      <c r="A83" s="225" t="s">
        <v>9823</v>
      </c>
      <c r="B83" s="226" t="s">
        <v>9824</v>
      </c>
      <c r="C83" s="227" t="s">
        <v>10400</v>
      </c>
      <c r="D83" s="228" t="s">
        <v>115</v>
      </c>
      <c r="E83" s="288" t="s">
        <v>10407</v>
      </c>
      <c r="F83" s="227"/>
      <c r="G83" s="228" t="s">
        <v>32</v>
      </c>
      <c r="H83" s="229" t="s">
        <v>6876</v>
      </c>
      <c r="I83" s="229"/>
      <c r="J83" s="147" t="str">
        <f t="shared" si="1"/>
        <v>許博元</v>
      </c>
      <c r="K83" s="230">
        <v>100</v>
      </c>
      <c r="L83" s="208" t="s">
        <v>2417</v>
      </c>
      <c r="M83" s="208" t="s">
        <v>9494</v>
      </c>
      <c r="N83" s="230">
        <v>246</v>
      </c>
      <c r="O83" s="230">
        <v>8</v>
      </c>
      <c r="P83" s="229" t="s">
        <v>31</v>
      </c>
      <c r="Q83" s="229" t="s">
        <v>10197</v>
      </c>
      <c r="R83" s="229" t="s">
        <v>10216</v>
      </c>
      <c r="S83" s="230">
        <v>65</v>
      </c>
      <c r="T83" s="229"/>
      <c r="U83" s="229"/>
    </row>
    <row r="84" spans="1:21" ht="16.5" customHeight="1">
      <c r="A84" s="225" t="s">
        <v>9823</v>
      </c>
      <c r="B84" s="226" t="s">
        <v>9824</v>
      </c>
      <c r="C84" s="227" t="s">
        <v>10400</v>
      </c>
      <c r="D84" s="228" t="s">
        <v>115</v>
      </c>
      <c r="E84" s="288" t="s">
        <v>10408</v>
      </c>
      <c r="F84" s="227"/>
      <c r="G84" s="228" t="s">
        <v>32</v>
      </c>
      <c r="H84" s="229" t="s">
        <v>6876</v>
      </c>
      <c r="I84" s="229"/>
      <c r="J84" s="147" t="str">
        <f t="shared" si="1"/>
        <v>許博元</v>
      </c>
      <c r="K84" s="230">
        <v>100</v>
      </c>
      <c r="L84" s="208" t="s">
        <v>2417</v>
      </c>
      <c r="M84" s="208" t="s">
        <v>9494</v>
      </c>
      <c r="N84" s="230">
        <v>246</v>
      </c>
      <c r="O84" s="230">
        <v>8</v>
      </c>
      <c r="P84" s="229" t="s">
        <v>31</v>
      </c>
      <c r="Q84" s="229" t="s">
        <v>10197</v>
      </c>
      <c r="R84" s="229" t="s">
        <v>10216</v>
      </c>
      <c r="S84" s="230">
        <v>65</v>
      </c>
      <c r="T84" s="229"/>
      <c r="U84" s="229"/>
    </row>
    <row r="85" spans="1:21" ht="16.5" customHeight="1">
      <c r="A85" s="225" t="s">
        <v>9823</v>
      </c>
      <c r="B85" s="226" t="s">
        <v>9824</v>
      </c>
      <c r="C85" s="227" t="s">
        <v>10400</v>
      </c>
      <c r="D85" s="228" t="s">
        <v>115</v>
      </c>
      <c r="E85" s="288" t="s">
        <v>10409</v>
      </c>
      <c r="F85" s="227"/>
      <c r="G85" s="228" t="s">
        <v>32</v>
      </c>
      <c r="H85" s="229" t="s">
        <v>553</v>
      </c>
      <c r="I85" s="229"/>
      <c r="J85" s="147" t="str">
        <f t="shared" si="1"/>
        <v>魏暉恩</v>
      </c>
      <c r="K85" s="231">
        <v>0</v>
      </c>
      <c r="L85" s="208" t="s">
        <v>2417</v>
      </c>
      <c r="M85" s="208" t="s">
        <v>9494</v>
      </c>
      <c r="N85" s="230">
        <v>246</v>
      </c>
      <c r="O85" s="230">
        <v>40</v>
      </c>
      <c r="P85" s="229" t="s">
        <v>34</v>
      </c>
      <c r="Q85" s="229"/>
      <c r="R85" s="229"/>
      <c r="S85" s="231">
        <v>0</v>
      </c>
      <c r="T85" s="230">
        <v>8</v>
      </c>
      <c r="U85" s="229"/>
    </row>
    <row r="86" spans="1:21" ht="16.5" customHeight="1">
      <c r="A86" s="225" t="s">
        <v>9823</v>
      </c>
      <c r="B86" s="226" t="s">
        <v>9824</v>
      </c>
      <c r="C86" s="227" t="s">
        <v>10400</v>
      </c>
      <c r="D86" s="228" t="s">
        <v>115</v>
      </c>
      <c r="E86" s="288" t="s">
        <v>10410</v>
      </c>
      <c r="F86" s="227"/>
      <c r="G86" s="228" t="s">
        <v>506</v>
      </c>
      <c r="H86" s="229" t="s">
        <v>770</v>
      </c>
      <c r="I86" s="229"/>
      <c r="J86" s="147" t="str">
        <f t="shared" si="1"/>
        <v>鄭珅易</v>
      </c>
      <c r="K86" s="230">
        <v>100</v>
      </c>
      <c r="L86" s="208" t="s">
        <v>2417</v>
      </c>
      <c r="M86" s="208" t="s">
        <v>9494</v>
      </c>
      <c r="N86" s="230">
        <v>246</v>
      </c>
      <c r="O86" s="230">
        <v>40</v>
      </c>
      <c r="P86" s="229" t="s">
        <v>31</v>
      </c>
      <c r="Q86" s="229" t="s">
        <v>12291</v>
      </c>
      <c r="R86" s="229" t="s">
        <v>10217</v>
      </c>
      <c r="S86" s="230">
        <v>45</v>
      </c>
      <c r="T86" s="230">
        <v>24</v>
      </c>
      <c r="U86" s="229"/>
    </row>
    <row r="87" spans="1:21" ht="16.5" customHeight="1">
      <c r="A87" s="225" t="s">
        <v>9823</v>
      </c>
      <c r="B87" s="226" t="s">
        <v>9824</v>
      </c>
      <c r="C87" s="227" t="s">
        <v>10400</v>
      </c>
      <c r="D87" s="228" t="s">
        <v>115</v>
      </c>
      <c r="E87" s="288" t="s">
        <v>10411</v>
      </c>
      <c r="F87" s="289" t="s">
        <v>14967</v>
      </c>
      <c r="G87" s="228" t="s">
        <v>6334</v>
      </c>
      <c r="H87" s="229" t="s">
        <v>5858</v>
      </c>
      <c r="I87" s="229"/>
      <c r="J87" s="147" t="str">
        <f t="shared" si="1"/>
        <v>陳威諭</v>
      </c>
      <c r="K87" s="230">
        <v>100</v>
      </c>
      <c r="L87" s="208" t="s">
        <v>2417</v>
      </c>
      <c r="M87" s="208" t="s">
        <v>9494</v>
      </c>
      <c r="N87" s="230">
        <v>246</v>
      </c>
      <c r="O87" s="230">
        <v>8</v>
      </c>
      <c r="P87" s="229" t="s">
        <v>31</v>
      </c>
      <c r="Q87" s="229" t="s">
        <v>8151</v>
      </c>
      <c r="R87" s="229" t="s">
        <v>14792</v>
      </c>
      <c r="S87" s="230">
        <v>106</v>
      </c>
      <c r="T87" s="230">
        <v>64</v>
      </c>
      <c r="U87" s="229"/>
    </row>
    <row r="88" spans="1:21" ht="16.5" customHeight="1">
      <c r="A88" s="225" t="s">
        <v>9823</v>
      </c>
      <c r="B88" s="226" t="s">
        <v>9824</v>
      </c>
      <c r="C88" s="227" t="s">
        <v>10400</v>
      </c>
      <c r="D88" s="228" t="s">
        <v>115</v>
      </c>
      <c r="E88" s="288" t="s">
        <v>10412</v>
      </c>
      <c r="F88" s="289" t="s">
        <v>14968</v>
      </c>
      <c r="G88" s="228" t="s">
        <v>6334</v>
      </c>
      <c r="H88" s="229" t="s">
        <v>5858</v>
      </c>
      <c r="I88" s="229"/>
      <c r="J88" s="147" t="str">
        <f t="shared" si="1"/>
        <v>陳威諭</v>
      </c>
      <c r="K88" s="230">
        <v>100</v>
      </c>
      <c r="L88" s="208" t="s">
        <v>2417</v>
      </c>
      <c r="M88" s="208" t="s">
        <v>9494</v>
      </c>
      <c r="N88" s="230">
        <v>246</v>
      </c>
      <c r="O88" s="230">
        <v>8</v>
      </c>
      <c r="P88" s="229" t="s">
        <v>31</v>
      </c>
      <c r="Q88" s="229" t="s">
        <v>7909</v>
      </c>
      <c r="R88" s="229" t="s">
        <v>14792</v>
      </c>
      <c r="S88" s="230">
        <v>119</v>
      </c>
      <c r="T88" s="230">
        <v>14</v>
      </c>
      <c r="U88" s="229"/>
    </row>
    <row r="89" spans="1:21" ht="16.5" customHeight="1">
      <c r="A89" s="225" t="s">
        <v>9823</v>
      </c>
      <c r="B89" s="226" t="s">
        <v>9824</v>
      </c>
      <c r="C89" s="227" t="s">
        <v>10400</v>
      </c>
      <c r="D89" s="228" t="s">
        <v>115</v>
      </c>
      <c r="E89" s="288" t="s">
        <v>10413</v>
      </c>
      <c r="F89" s="289" t="s">
        <v>14969</v>
      </c>
      <c r="G89" s="228" t="s">
        <v>6334</v>
      </c>
      <c r="H89" s="229" t="s">
        <v>5858</v>
      </c>
      <c r="I89" s="229"/>
      <c r="J89" s="147" t="str">
        <f t="shared" si="1"/>
        <v>陳威諭</v>
      </c>
      <c r="K89" s="230">
        <v>100</v>
      </c>
      <c r="L89" s="208" t="s">
        <v>2417</v>
      </c>
      <c r="M89" s="208" t="s">
        <v>9494</v>
      </c>
      <c r="N89" s="230">
        <v>246</v>
      </c>
      <c r="O89" s="230">
        <v>8</v>
      </c>
      <c r="P89" s="229" t="s">
        <v>31</v>
      </c>
      <c r="Q89" s="229" t="s">
        <v>10837</v>
      </c>
      <c r="R89" s="229" t="s">
        <v>14792</v>
      </c>
      <c r="S89" s="230">
        <v>85</v>
      </c>
      <c r="T89" s="230">
        <v>56</v>
      </c>
      <c r="U89" s="229"/>
    </row>
    <row r="90" spans="1:21" ht="16.5" customHeight="1">
      <c r="A90" s="225" t="s">
        <v>9823</v>
      </c>
      <c r="B90" s="226" t="s">
        <v>9824</v>
      </c>
      <c r="C90" s="227" t="s">
        <v>10400</v>
      </c>
      <c r="D90" s="228" t="s">
        <v>115</v>
      </c>
      <c r="E90" s="288" t="s">
        <v>10414</v>
      </c>
      <c r="F90" s="227"/>
      <c r="G90" s="228" t="s">
        <v>100</v>
      </c>
      <c r="H90" s="229" t="s">
        <v>736</v>
      </c>
      <c r="I90" s="229"/>
      <c r="J90" s="147" t="str">
        <f t="shared" si="1"/>
        <v>李騏敬</v>
      </c>
      <c r="K90" s="230">
        <v>100</v>
      </c>
      <c r="L90" s="208" t="s">
        <v>2417</v>
      </c>
      <c r="M90" s="208" t="s">
        <v>9494</v>
      </c>
      <c r="N90" s="230">
        <v>246</v>
      </c>
      <c r="O90" s="230">
        <v>40</v>
      </c>
      <c r="P90" s="229" t="s">
        <v>31</v>
      </c>
      <c r="Q90" s="229" t="s">
        <v>9494</v>
      </c>
      <c r="R90" s="229" t="s">
        <v>6362</v>
      </c>
      <c r="S90" s="230">
        <v>7</v>
      </c>
      <c r="T90" s="230">
        <v>74</v>
      </c>
      <c r="U90" s="229"/>
    </row>
    <row r="91" spans="1:21" ht="16.5" customHeight="1">
      <c r="A91" s="225" t="s">
        <v>9823</v>
      </c>
      <c r="B91" s="226" t="s">
        <v>9824</v>
      </c>
      <c r="C91" s="227" t="s">
        <v>10400</v>
      </c>
      <c r="D91" s="228" t="s">
        <v>115</v>
      </c>
      <c r="E91" s="288" t="s">
        <v>10415</v>
      </c>
      <c r="F91" s="227" t="s">
        <v>14970</v>
      </c>
      <c r="G91" s="228" t="s">
        <v>32</v>
      </c>
      <c r="H91" s="229" t="s">
        <v>741</v>
      </c>
      <c r="I91" s="229"/>
      <c r="J91" s="147" t="str">
        <f t="shared" si="1"/>
        <v>蘇哲弘</v>
      </c>
      <c r="K91" s="230">
        <v>100</v>
      </c>
      <c r="L91" s="208" t="s">
        <v>2417</v>
      </c>
      <c r="M91" s="208" t="s">
        <v>9494</v>
      </c>
      <c r="N91" s="230">
        <v>246</v>
      </c>
      <c r="O91" s="230">
        <v>40</v>
      </c>
      <c r="P91" s="229" t="s">
        <v>31</v>
      </c>
      <c r="Q91" s="229" t="s">
        <v>12291</v>
      </c>
      <c r="R91" s="229" t="s">
        <v>13387</v>
      </c>
      <c r="S91" s="230">
        <v>49</v>
      </c>
      <c r="T91" s="229"/>
      <c r="U91" s="229"/>
    </row>
    <row r="92" spans="1:21" ht="16.5" customHeight="1">
      <c r="A92" s="225" t="s">
        <v>9823</v>
      </c>
      <c r="B92" s="226" t="s">
        <v>9824</v>
      </c>
      <c r="C92" s="227" t="s">
        <v>10400</v>
      </c>
      <c r="D92" s="228" t="s">
        <v>115</v>
      </c>
      <c r="E92" s="288" t="s">
        <v>10416</v>
      </c>
      <c r="F92" s="227"/>
      <c r="G92" s="228" t="s">
        <v>100</v>
      </c>
      <c r="H92" s="229" t="s">
        <v>758</v>
      </c>
      <c r="I92" s="229"/>
      <c r="J92" s="147" t="str">
        <f t="shared" si="1"/>
        <v>江俊毅</v>
      </c>
      <c r="K92" s="231">
        <v>0</v>
      </c>
      <c r="L92" s="208" t="s">
        <v>2417</v>
      </c>
      <c r="M92" s="208" t="s">
        <v>9494</v>
      </c>
      <c r="N92" s="230">
        <v>246</v>
      </c>
      <c r="O92" s="230">
        <v>40</v>
      </c>
      <c r="P92" s="229" t="s">
        <v>34</v>
      </c>
      <c r="Q92" s="229"/>
      <c r="R92" s="229"/>
      <c r="S92" s="231">
        <v>0</v>
      </c>
      <c r="T92" s="229"/>
      <c r="U92" s="229"/>
    </row>
    <row r="93" spans="1:21" ht="16.5" customHeight="1">
      <c r="A93" s="225" t="s">
        <v>9823</v>
      </c>
      <c r="B93" s="226" t="s">
        <v>9824</v>
      </c>
      <c r="C93" s="227" t="s">
        <v>10400</v>
      </c>
      <c r="D93" s="228" t="s">
        <v>115</v>
      </c>
      <c r="E93" s="288" t="s">
        <v>10417</v>
      </c>
      <c r="F93" s="227" t="s">
        <v>14971</v>
      </c>
      <c r="G93" s="228" t="s">
        <v>6334</v>
      </c>
      <c r="H93" s="229" t="s">
        <v>106</v>
      </c>
      <c r="I93" s="229"/>
      <c r="J93" s="147" t="str">
        <f t="shared" si="1"/>
        <v>賴慶樺</v>
      </c>
      <c r="K93" s="230">
        <v>100</v>
      </c>
      <c r="L93" s="208" t="s">
        <v>2417</v>
      </c>
      <c r="M93" s="208" t="s">
        <v>9494</v>
      </c>
      <c r="N93" s="230">
        <v>246</v>
      </c>
      <c r="O93" s="230">
        <v>40</v>
      </c>
      <c r="P93" s="229" t="s">
        <v>31</v>
      </c>
      <c r="Q93" s="229" t="s">
        <v>10817</v>
      </c>
      <c r="R93" s="229" t="s">
        <v>10217</v>
      </c>
      <c r="S93" s="230">
        <v>11</v>
      </c>
      <c r="T93" s="229"/>
      <c r="U93" s="229"/>
    </row>
    <row r="94" spans="1:21" ht="16.5" customHeight="1">
      <c r="A94" s="225" t="s">
        <v>4557</v>
      </c>
      <c r="B94" s="226" t="s">
        <v>4558</v>
      </c>
      <c r="C94" s="227" t="s">
        <v>51</v>
      </c>
      <c r="D94" s="228" t="s">
        <v>123</v>
      </c>
      <c r="E94" s="288" t="s">
        <v>80</v>
      </c>
      <c r="F94" s="289" t="s">
        <v>6222</v>
      </c>
      <c r="G94" s="228" t="s">
        <v>506</v>
      </c>
      <c r="H94" s="229" t="s">
        <v>481</v>
      </c>
      <c r="I94" s="229"/>
      <c r="J94" s="147" t="str">
        <f t="shared" si="1"/>
        <v>丁智軒</v>
      </c>
      <c r="K94" s="230">
        <v>80</v>
      </c>
      <c r="L94" s="208" t="s">
        <v>2230</v>
      </c>
      <c r="M94" s="208" t="s">
        <v>2229</v>
      </c>
      <c r="N94" s="230">
        <v>20</v>
      </c>
      <c r="O94" s="230">
        <v>160</v>
      </c>
      <c r="P94" s="229" t="s">
        <v>31</v>
      </c>
      <c r="Q94" s="229" t="s">
        <v>2410</v>
      </c>
      <c r="R94" s="229" t="s">
        <v>2413</v>
      </c>
      <c r="S94" s="230">
        <v>19</v>
      </c>
      <c r="T94" s="229"/>
      <c r="U94" s="229"/>
    </row>
    <row r="95" spans="1:21" ht="16.5" customHeight="1">
      <c r="A95" s="225" t="s">
        <v>5060</v>
      </c>
      <c r="B95" s="226" t="s">
        <v>5061</v>
      </c>
      <c r="C95" s="227" t="s">
        <v>390</v>
      </c>
      <c r="D95" s="228" t="s">
        <v>421</v>
      </c>
      <c r="E95" s="288" t="s">
        <v>328</v>
      </c>
      <c r="F95" s="227" t="s">
        <v>6223</v>
      </c>
      <c r="G95" s="228" t="s">
        <v>2861</v>
      </c>
      <c r="H95" s="229" t="s">
        <v>421</v>
      </c>
      <c r="I95" s="229"/>
      <c r="J95" s="147" t="str">
        <f t="shared" si="1"/>
        <v>蘇漢城</v>
      </c>
      <c r="K95" s="230">
        <v>100</v>
      </c>
      <c r="L95" s="208" t="s">
        <v>925</v>
      </c>
      <c r="M95" s="208" t="s">
        <v>2042</v>
      </c>
      <c r="N95" s="230">
        <v>9</v>
      </c>
      <c r="O95" s="230">
        <v>40</v>
      </c>
      <c r="P95" s="229" t="s">
        <v>31</v>
      </c>
      <c r="Q95" s="229" t="s">
        <v>2417</v>
      </c>
      <c r="R95" s="229" t="s">
        <v>2049</v>
      </c>
      <c r="S95" s="230">
        <v>39</v>
      </c>
      <c r="T95" s="229"/>
      <c r="U95" s="229"/>
    </row>
    <row r="96" spans="1:21" ht="16.5" customHeight="1">
      <c r="A96" s="225" t="s">
        <v>1494</v>
      </c>
      <c r="B96" s="226" t="s">
        <v>1495</v>
      </c>
      <c r="C96" s="227" t="s">
        <v>2722</v>
      </c>
      <c r="D96" s="228" t="s">
        <v>421</v>
      </c>
      <c r="E96" s="288" t="s">
        <v>710</v>
      </c>
      <c r="F96" s="227" t="s">
        <v>5352</v>
      </c>
      <c r="G96" s="228" t="s">
        <v>2861</v>
      </c>
      <c r="H96" s="229" t="s">
        <v>421</v>
      </c>
      <c r="I96" s="229"/>
      <c r="J96" s="147" t="str">
        <f t="shared" si="1"/>
        <v>蘇漢城</v>
      </c>
      <c r="K96" s="230">
        <v>50</v>
      </c>
      <c r="L96" s="208" t="s">
        <v>2237</v>
      </c>
      <c r="M96" s="208" t="s">
        <v>10839</v>
      </c>
      <c r="N96" s="230">
        <v>220</v>
      </c>
      <c r="O96" s="230">
        <v>50</v>
      </c>
      <c r="P96" s="229" t="s">
        <v>34</v>
      </c>
      <c r="Q96" s="229" t="s">
        <v>3414</v>
      </c>
      <c r="R96" s="229"/>
      <c r="S96" s="231">
        <v>0</v>
      </c>
      <c r="T96" s="229"/>
      <c r="U96" s="229"/>
    </row>
    <row r="97" spans="1:21" ht="16.5" customHeight="1">
      <c r="A97" s="225" t="s">
        <v>2241</v>
      </c>
      <c r="B97" s="226" t="s">
        <v>2242</v>
      </c>
      <c r="C97" s="227" t="s">
        <v>635</v>
      </c>
      <c r="D97" s="228" t="s">
        <v>132</v>
      </c>
      <c r="E97" s="288" t="s">
        <v>2401</v>
      </c>
      <c r="F97" s="227" t="s">
        <v>9797</v>
      </c>
      <c r="G97" s="228" t="s">
        <v>6334</v>
      </c>
      <c r="H97" s="229" t="s">
        <v>106</v>
      </c>
      <c r="I97" s="229"/>
      <c r="J97" s="147" t="str">
        <f t="shared" si="1"/>
        <v>賴慶樺</v>
      </c>
      <c r="K97" s="230">
        <v>100</v>
      </c>
      <c r="L97" s="208" t="s">
        <v>2237</v>
      </c>
      <c r="M97" s="208" t="s">
        <v>2237</v>
      </c>
      <c r="N97" s="230">
        <v>1</v>
      </c>
      <c r="O97" s="230">
        <v>8</v>
      </c>
      <c r="P97" s="229" t="s">
        <v>31</v>
      </c>
      <c r="Q97" s="229" t="s">
        <v>4744</v>
      </c>
      <c r="R97" s="229" t="s">
        <v>10837</v>
      </c>
      <c r="S97" s="230">
        <v>95</v>
      </c>
      <c r="T97" s="232">
        <v>231.5</v>
      </c>
      <c r="U97" s="229"/>
    </row>
    <row r="98" spans="1:21" ht="16.5" customHeight="1">
      <c r="A98" s="225" t="s">
        <v>2241</v>
      </c>
      <c r="B98" s="226" t="s">
        <v>2242</v>
      </c>
      <c r="C98" s="227" t="s">
        <v>79</v>
      </c>
      <c r="D98" s="228" t="s">
        <v>132</v>
      </c>
      <c r="E98" s="288" t="s">
        <v>68</v>
      </c>
      <c r="F98" s="227"/>
      <c r="G98" s="228" t="s">
        <v>32</v>
      </c>
      <c r="H98" s="229" t="s">
        <v>741</v>
      </c>
      <c r="I98" s="229"/>
      <c r="J98" s="147" t="str">
        <f t="shared" si="1"/>
        <v>蘇哲弘</v>
      </c>
      <c r="K98" s="230">
        <v>100</v>
      </c>
      <c r="L98" s="208" t="s">
        <v>2237</v>
      </c>
      <c r="M98" s="208" t="s">
        <v>2408</v>
      </c>
      <c r="N98" s="230">
        <v>5</v>
      </c>
      <c r="O98" s="230">
        <v>40</v>
      </c>
      <c r="P98" s="229" t="s">
        <v>31</v>
      </c>
      <c r="Q98" s="229" t="s">
        <v>12105</v>
      </c>
      <c r="R98" s="229" t="s">
        <v>13387</v>
      </c>
      <c r="S98" s="230">
        <v>16</v>
      </c>
      <c r="T98" s="229"/>
      <c r="U98" s="229"/>
    </row>
    <row r="99" spans="1:21" ht="16.5" customHeight="1">
      <c r="A99" s="225" t="s">
        <v>2241</v>
      </c>
      <c r="B99" s="226" t="s">
        <v>2242</v>
      </c>
      <c r="C99" s="227" t="s">
        <v>52</v>
      </c>
      <c r="D99" s="228" t="s">
        <v>132</v>
      </c>
      <c r="E99" s="288" t="s">
        <v>118</v>
      </c>
      <c r="F99" s="289" t="s">
        <v>13204</v>
      </c>
      <c r="G99" s="228" t="s">
        <v>2860</v>
      </c>
      <c r="H99" s="229" t="s">
        <v>50</v>
      </c>
      <c r="I99" s="229"/>
      <c r="J99" s="147" t="str">
        <f t="shared" si="1"/>
        <v>王瀚霆</v>
      </c>
      <c r="K99" s="230">
        <v>100</v>
      </c>
      <c r="L99" s="208" t="s">
        <v>2237</v>
      </c>
      <c r="M99" s="208" t="s">
        <v>2239</v>
      </c>
      <c r="N99" s="230">
        <v>40</v>
      </c>
      <c r="O99" s="230">
        <v>40</v>
      </c>
      <c r="P99" s="229" t="s">
        <v>31</v>
      </c>
      <c r="Q99" s="229" t="s">
        <v>4737</v>
      </c>
      <c r="R99" s="229" t="s">
        <v>12100</v>
      </c>
      <c r="S99" s="230">
        <v>179</v>
      </c>
      <c r="T99" s="232">
        <v>32.5</v>
      </c>
      <c r="U99" s="229"/>
    </row>
    <row r="100" spans="1:21" ht="16.5" customHeight="1">
      <c r="A100" s="225" t="s">
        <v>5212</v>
      </c>
      <c r="B100" s="226" t="s">
        <v>5213</v>
      </c>
      <c r="C100" s="227" t="s">
        <v>56</v>
      </c>
      <c r="D100" s="228" t="s">
        <v>115</v>
      </c>
      <c r="E100" s="288" t="s">
        <v>2599</v>
      </c>
      <c r="F100" s="227" t="s">
        <v>5353</v>
      </c>
      <c r="G100" s="228" t="s">
        <v>100</v>
      </c>
      <c r="H100" s="229" t="s">
        <v>115</v>
      </c>
      <c r="I100" s="229"/>
      <c r="J100" s="147" t="str">
        <f t="shared" si="1"/>
        <v>黃胤綸</v>
      </c>
      <c r="K100" s="230">
        <v>100</v>
      </c>
      <c r="L100" s="208" t="s">
        <v>2232</v>
      </c>
      <c r="M100" s="208" t="s">
        <v>2227</v>
      </c>
      <c r="N100" s="230">
        <v>2</v>
      </c>
      <c r="O100" s="230">
        <v>8</v>
      </c>
      <c r="P100" s="229" t="s">
        <v>31</v>
      </c>
      <c r="Q100" s="229" t="s">
        <v>2232</v>
      </c>
      <c r="R100" s="229" t="s">
        <v>2412</v>
      </c>
      <c r="S100" s="230">
        <v>19</v>
      </c>
      <c r="T100" s="229"/>
      <c r="U100" s="229"/>
    </row>
    <row r="101" spans="1:21" ht="16.5" customHeight="1">
      <c r="A101" s="225" t="s">
        <v>5212</v>
      </c>
      <c r="B101" s="226" t="s">
        <v>5213</v>
      </c>
      <c r="C101" s="227" t="s">
        <v>56</v>
      </c>
      <c r="D101" s="228" t="s">
        <v>115</v>
      </c>
      <c r="E101" s="288" t="s">
        <v>5354</v>
      </c>
      <c r="F101" s="227" t="s">
        <v>5355</v>
      </c>
      <c r="G101" s="228" t="s">
        <v>100</v>
      </c>
      <c r="H101" s="229" t="s">
        <v>115</v>
      </c>
      <c r="I101" s="229"/>
      <c r="J101" s="147" t="str">
        <f t="shared" si="1"/>
        <v>黃胤綸</v>
      </c>
      <c r="K101" s="230">
        <v>100</v>
      </c>
      <c r="L101" s="208" t="s">
        <v>2232</v>
      </c>
      <c r="M101" s="208" t="s">
        <v>2232</v>
      </c>
      <c r="N101" s="230">
        <v>1</v>
      </c>
      <c r="O101" s="230">
        <v>8</v>
      </c>
      <c r="P101" s="229" t="s">
        <v>31</v>
      </c>
      <c r="Q101" s="229" t="s">
        <v>2232</v>
      </c>
      <c r="R101" s="229" t="s">
        <v>2228</v>
      </c>
      <c r="S101" s="230">
        <v>8</v>
      </c>
      <c r="T101" s="230">
        <v>8</v>
      </c>
      <c r="U101" s="229"/>
    </row>
    <row r="102" spans="1:21" ht="16.5" customHeight="1">
      <c r="A102" s="225" t="s">
        <v>2241</v>
      </c>
      <c r="B102" s="226" t="s">
        <v>2242</v>
      </c>
      <c r="C102" s="227" t="s">
        <v>635</v>
      </c>
      <c r="D102" s="228" t="s">
        <v>132</v>
      </c>
      <c r="E102" s="288" t="s">
        <v>2402</v>
      </c>
      <c r="F102" s="227" t="s">
        <v>7744</v>
      </c>
      <c r="G102" s="228" t="s">
        <v>6334</v>
      </c>
      <c r="H102" s="229" t="s">
        <v>106</v>
      </c>
      <c r="I102" s="229"/>
      <c r="J102" s="147" t="str">
        <f t="shared" si="1"/>
        <v>賴慶樺</v>
      </c>
      <c r="K102" s="230">
        <v>100</v>
      </c>
      <c r="L102" s="208" t="s">
        <v>2232</v>
      </c>
      <c r="M102" s="208" t="s">
        <v>927</v>
      </c>
      <c r="N102" s="230">
        <v>10</v>
      </c>
      <c r="O102" s="230">
        <v>4</v>
      </c>
      <c r="P102" s="229" t="s">
        <v>31</v>
      </c>
      <c r="Q102" s="229" t="s">
        <v>4747</v>
      </c>
      <c r="R102" s="229" t="s">
        <v>8150</v>
      </c>
      <c r="S102" s="230">
        <v>61</v>
      </c>
      <c r="T102" s="230">
        <v>22</v>
      </c>
      <c r="U102" s="229"/>
    </row>
    <row r="103" spans="1:21" ht="16.5" customHeight="1">
      <c r="A103" s="225" t="s">
        <v>2241</v>
      </c>
      <c r="B103" s="226" t="s">
        <v>2242</v>
      </c>
      <c r="C103" s="227" t="s">
        <v>635</v>
      </c>
      <c r="D103" s="228" t="s">
        <v>132</v>
      </c>
      <c r="E103" s="288" t="s">
        <v>2403</v>
      </c>
      <c r="F103" s="227"/>
      <c r="G103" s="228" t="s">
        <v>73</v>
      </c>
      <c r="H103" s="229" t="s">
        <v>103</v>
      </c>
      <c r="I103" s="229"/>
      <c r="J103" s="147" t="str">
        <f t="shared" si="1"/>
        <v>李奕澔</v>
      </c>
      <c r="K103" s="230">
        <v>100</v>
      </c>
      <c r="L103" s="208" t="s">
        <v>2232</v>
      </c>
      <c r="M103" s="208" t="s">
        <v>927</v>
      </c>
      <c r="N103" s="230">
        <v>10</v>
      </c>
      <c r="O103" s="230">
        <v>40</v>
      </c>
      <c r="P103" s="229" t="s">
        <v>31</v>
      </c>
      <c r="Q103" s="229" t="s">
        <v>9816</v>
      </c>
      <c r="R103" s="229" t="s">
        <v>10213</v>
      </c>
      <c r="S103" s="230">
        <v>91</v>
      </c>
      <c r="T103" s="229"/>
      <c r="U103" s="229"/>
    </row>
    <row r="104" spans="1:21" ht="16.5" customHeight="1">
      <c r="A104" s="225" t="s">
        <v>4557</v>
      </c>
      <c r="B104" s="226" t="s">
        <v>4558</v>
      </c>
      <c r="C104" s="227" t="s">
        <v>56</v>
      </c>
      <c r="D104" s="228" t="s">
        <v>123</v>
      </c>
      <c r="E104" s="288" t="s">
        <v>57</v>
      </c>
      <c r="F104" s="227"/>
      <c r="G104" s="228" t="s">
        <v>506</v>
      </c>
      <c r="H104" s="229" t="s">
        <v>123</v>
      </c>
      <c r="I104" s="229"/>
      <c r="J104" s="147" t="str">
        <f t="shared" si="1"/>
        <v>張良琪</v>
      </c>
      <c r="K104" s="230">
        <v>100</v>
      </c>
      <c r="L104" s="208" t="s">
        <v>2227</v>
      </c>
      <c r="M104" s="208" t="s">
        <v>2227</v>
      </c>
      <c r="N104" s="231">
        <v>0</v>
      </c>
      <c r="O104" s="230">
        <v>4</v>
      </c>
      <c r="P104" s="229" t="s">
        <v>31</v>
      </c>
      <c r="Q104" s="229" t="s">
        <v>10215</v>
      </c>
      <c r="R104" s="229" t="s">
        <v>10215</v>
      </c>
      <c r="S104" s="230">
        <v>1</v>
      </c>
      <c r="T104" s="229"/>
      <c r="U104" s="229"/>
    </row>
    <row r="105" spans="1:21" ht="16.5" customHeight="1">
      <c r="A105" s="225" t="s">
        <v>5212</v>
      </c>
      <c r="B105" s="226" t="s">
        <v>5213</v>
      </c>
      <c r="C105" s="227" t="s">
        <v>41</v>
      </c>
      <c r="D105" s="228" t="s">
        <v>115</v>
      </c>
      <c r="E105" s="288" t="s">
        <v>5356</v>
      </c>
      <c r="F105" s="227"/>
      <c r="G105" s="228" t="s">
        <v>70</v>
      </c>
      <c r="H105" s="229" t="s">
        <v>718</v>
      </c>
      <c r="I105" s="229"/>
      <c r="J105" s="147" t="str">
        <f t="shared" si="1"/>
        <v>朱哲演</v>
      </c>
      <c r="K105" s="230">
        <v>100</v>
      </c>
      <c r="L105" s="208" t="s">
        <v>3414</v>
      </c>
      <c r="M105" s="208" t="s">
        <v>1492</v>
      </c>
      <c r="N105" s="230">
        <v>10</v>
      </c>
      <c r="O105" s="230">
        <v>40</v>
      </c>
      <c r="P105" s="229" t="s">
        <v>31</v>
      </c>
      <c r="Q105" s="229" t="s">
        <v>7912</v>
      </c>
      <c r="R105" s="229" t="s">
        <v>9492</v>
      </c>
      <c r="S105" s="230">
        <v>17</v>
      </c>
      <c r="T105" s="229"/>
      <c r="U105" s="229"/>
    </row>
    <row r="106" spans="1:21" ht="16.5" customHeight="1">
      <c r="A106" s="225" t="s">
        <v>5212</v>
      </c>
      <c r="B106" s="226" t="s">
        <v>5213</v>
      </c>
      <c r="C106" s="227" t="s">
        <v>51</v>
      </c>
      <c r="D106" s="228" t="s">
        <v>115</v>
      </c>
      <c r="E106" s="288" t="s">
        <v>5357</v>
      </c>
      <c r="F106" s="289" t="s">
        <v>6891</v>
      </c>
      <c r="G106" s="228" t="s">
        <v>100</v>
      </c>
      <c r="H106" s="229" t="s">
        <v>115</v>
      </c>
      <c r="I106" s="229"/>
      <c r="J106" s="147" t="str">
        <f t="shared" si="1"/>
        <v>黃胤綸</v>
      </c>
      <c r="K106" s="230">
        <v>100</v>
      </c>
      <c r="L106" s="208" t="s">
        <v>3414</v>
      </c>
      <c r="M106" s="208" t="s">
        <v>2408</v>
      </c>
      <c r="N106" s="230">
        <v>2</v>
      </c>
      <c r="O106" s="230">
        <v>16</v>
      </c>
      <c r="P106" s="229" t="s">
        <v>31</v>
      </c>
      <c r="Q106" s="229" t="s">
        <v>3414</v>
      </c>
      <c r="R106" s="229" t="s">
        <v>2411</v>
      </c>
      <c r="S106" s="230">
        <v>52</v>
      </c>
      <c r="T106" s="230">
        <v>37</v>
      </c>
      <c r="U106" s="229"/>
    </row>
    <row r="107" spans="1:21" ht="16.5" customHeight="1">
      <c r="A107" s="225" t="s">
        <v>5212</v>
      </c>
      <c r="B107" s="226" t="s">
        <v>5213</v>
      </c>
      <c r="C107" s="227" t="s">
        <v>51</v>
      </c>
      <c r="D107" s="228" t="s">
        <v>115</v>
      </c>
      <c r="E107" s="288" t="s">
        <v>52</v>
      </c>
      <c r="F107" s="227"/>
      <c r="G107" s="228" t="s">
        <v>2860</v>
      </c>
      <c r="H107" s="229" t="s">
        <v>3685</v>
      </c>
      <c r="I107" s="229"/>
      <c r="J107" s="147" t="str">
        <f t="shared" si="1"/>
        <v>鄭貫中</v>
      </c>
      <c r="K107" s="230">
        <v>100</v>
      </c>
      <c r="L107" s="208" t="s">
        <v>3414</v>
      </c>
      <c r="M107" s="208" t="s">
        <v>2042</v>
      </c>
      <c r="N107" s="230">
        <v>5</v>
      </c>
      <c r="O107" s="230">
        <v>40</v>
      </c>
      <c r="P107" s="229" t="s">
        <v>31</v>
      </c>
      <c r="Q107" s="229" t="s">
        <v>2228</v>
      </c>
      <c r="R107" s="229" t="s">
        <v>2228</v>
      </c>
      <c r="S107" s="230">
        <v>1</v>
      </c>
      <c r="T107" s="232">
        <v>77.5</v>
      </c>
      <c r="U107" s="229"/>
    </row>
    <row r="108" spans="1:21" ht="16.5" customHeight="1">
      <c r="A108" s="225" t="s">
        <v>5212</v>
      </c>
      <c r="B108" s="226" t="s">
        <v>5213</v>
      </c>
      <c r="C108" s="227" t="s">
        <v>51</v>
      </c>
      <c r="D108" s="228" t="s">
        <v>115</v>
      </c>
      <c r="E108" s="288" t="s">
        <v>124</v>
      </c>
      <c r="F108" s="227" t="s">
        <v>5358</v>
      </c>
      <c r="G108" s="228" t="s">
        <v>100</v>
      </c>
      <c r="H108" s="229" t="s">
        <v>115</v>
      </c>
      <c r="I108" s="229"/>
      <c r="J108" s="147" t="str">
        <f t="shared" si="1"/>
        <v>黃胤綸</v>
      </c>
      <c r="K108" s="230">
        <v>100</v>
      </c>
      <c r="L108" s="208" t="s">
        <v>2409</v>
      </c>
      <c r="M108" s="208" t="s">
        <v>2409</v>
      </c>
      <c r="N108" s="230">
        <v>1</v>
      </c>
      <c r="O108" s="230">
        <v>8</v>
      </c>
      <c r="P108" s="229" t="s">
        <v>31</v>
      </c>
      <c r="Q108" s="229" t="s">
        <v>2409</v>
      </c>
      <c r="R108" s="229" t="s">
        <v>2412</v>
      </c>
      <c r="S108" s="230">
        <v>15</v>
      </c>
      <c r="T108" s="230">
        <v>4</v>
      </c>
      <c r="U108" s="229"/>
    </row>
    <row r="109" spans="1:21" ht="16.5" customHeight="1">
      <c r="A109" s="225" t="s">
        <v>2241</v>
      </c>
      <c r="B109" s="226" t="s">
        <v>2242</v>
      </c>
      <c r="C109" s="227" t="s">
        <v>41</v>
      </c>
      <c r="D109" s="228" t="s">
        <v>132</v>
      </c>
      <c r="E109" s="288" t="s">
        <v>125</v>
      </c>
      <c r="F109" s="227" t="s">
        <v>10419</v>
      </c>
      <c r="G109" s="228" t="s">
        <v>70</v>
      </c>
      <c r="H109" s="229" t="s">
        <v>71</v>
      </c>
      <c r="I109" s="229"/>
      <c r="J109" s="147" t="str">
        <f t="shared" si="1"/>
        <v>余承翰</v>
      </c>
      <c r="K109" s="230">
        <v>100</v>
      </c>
      <c r="L109" s="208" t="s">
        <v>2409</v>
      </c>
      <c r="M109" s="208" t="s">
        <v>928</v>
      </c>
      <c r="N109" s="230">
        <v>10</v>
      </c>
      <c r="O109" s="230">
        <v>80</v>
      </c>
      <c r="P109" s="229" t="s">
        <v>31</v>
      </c>
      <c r="Q109" s="229" t="s">
        <v>6355</v>
      </c>
      <c r="R109" s="229" t="s">
        <v>10204</v>
      </c>
      <c r="S109" s="230">
        <v>70</v>
      </c>
      <c r="T109" s="229"/>
      <c r="U109" s="229"/>
    </row>
    <row r="110" spans="1:21" ht="16.5" customHeight="1">
      <c r="A110" s="225" t="s">
        <v>5212</v>
      </c>
      <c r="B110" s="226" t="s">
        <v>5213</v>
      </c>
      <c r="C110" s="227" t="s">
        <v>51</v>
      </c>
      <c r="D110" s="228" t="s">
        <v>115</v>
      </c>
      <c r="E110" s="288" t="s">
        <v>5343</v>
      </c>
      <c r="F110" s="289" t="s">
        <v>6224</v>
      </c>
      <c r="G110" s="228" t="s">
        <v>6334</v>
      </c>
      <c r="H110" s="229" t="s">
        <v>66</v>
      </c>
      <c r="I110" s="229"/>
      <c r="J110" s="147" t="str">
        <f t="shared" si="1"/>
        <v>許慧芝</v>
      </c>
      <c r="K110" s="230">
        <v>100</v>
      </c>
      <c r="L110" s="208" t="s">
        <v>2041</v>
      </c>
      <c r="M110" s="208" t="s">
        <v>2042</v>
      </c>
      <c r="N110" s="230">
        <v>2</v>
      </c>
      <c r="O110" s="230">
        <v>16</v>
      </c>
      <c r="P110" s="229" t="s">
        <v>31</v>
      </c>
      <c r="Q110" s="229" t="s">
        <v>3829</v>
      </c>
      <c r="R110" s="229" t="s">
        <v>2413</v>
      </c>
      <c r="S110" s="230">
        <v>6</v>
      </c>
      <c r="T110" s="230">
        <v>8</v>
      </c>
      <c r="U110" s="229"/>
    </row>
    <row r="111" spans="1:21" ht="16.5" customHeight="1">
      <c r="A111" s="225" t="s">
        <v>5212</v>
      </c>
      <c r="B111" s="226" t="s">
        <v>5213</v>
      </c>
      <c r="C111" s="227" t="s">
        <v>51</v>
      </c>
      <c r="D111" s="228" t="s">
        <v>115</v>
      </c>
      <c r="E111" s="288" t="s">
        <v>285</v>
      </c>
      <c r="F111" s="227" t="s">
        <v>5870</v>
      </c>
      <c r="G111" s="228" t="s">
        <v>73</v>
      </c>
      <c r="H111" s="229" t="s">
        <v>877</v>
      </c>
      <c r="I111" s="229"/>
      <c r="J111" s="147" t="str">
        <f t="shared" si="1"/>
        <v>張政崙</v>
      </c>
      <c r="K111" s="230">
        <v>100</v>
      </c>
      <c r="L111" s="208" t="s">
        <v>2041</v>
      </c>
      <c r="M111" s="208" t="s">
        <v>2229</v>
      </c>
      <c r="N111" s="230">
        <v>10</v>
      </c>
      <c r="O111" s="230">
        <v>80</v>
      </c>
      <c r="P111" s="229" t="s">
        <v>31</v>
      </c>
      <c r="Q111" s="229" t="s">
        <v>2041</v>
      </c>
      <c r="R111" s="229" t="s">
        <v>929</v>
      </c>
      <c r="S111" s="230">
        <v>15</v>
      </c>
      <c r="T111" s="229"/>
      <c r="U111" s="229"/>
    </row>
    <row r="112" spans="1:21" ht="16.5" customHeight="1">
      <c r="A112" s="225" t="s">
        <v>2053</v>
      </c>
      <c r="B112" s="226" t="s">
        <v>9089</v>
      </c>
      <c r="C112" s="227" t="s">
        <v>2234</v>
      </c>
      <c r="D112" s="228" t="s">
        <v>562</v>
      </c>
      <c r="E112" s="288" t="s">
        <v>118</v>
      </c>
      <c r="F112" s="289" t="s">
        <v>5517</v>
      </c>
      <c r="G112" s="228" t="s">
        <v>2860</v>
      </c>
      <c r="H112" s="229" t="s">
        <v>562</v>
      </c>
      <c r="I112" s="229"/>
      <c r="J112" s="147" t="str">
        <f t="shared" si="1"/>
        <v>葉宏政</v>
      </c>
      <c r="K112" s="230">
        <v>100</v>
      </c>
      <c r="L112" s="208" t="s">
        <v>2042</v>
      </c>
      <c r="M112" s="208" t="s">
        <v>4809</v>
      </c>
      <c r="N112" s="230">
        <v>84</v>
      </c>
      <c r="O112" s="230">
        <v>20</v>
      </c>
      <c r="P112" s="229" t="s">
        <v>31</v>
      </c>
      <c r="Q112" s="229" t="s">
        <v>1490</v>
      </c>
      <c r="R112" s="229" t="s">
        <v>2043</v>
      </c>
      <c r="S112" s="230">
        <v>67</v>
      </c>
      <c r="T112" s="230">
        <v>287</v>
      </c>
      <c r="U112" s="229"/>
    </row>
    <row r="113" spans="1:21" ht="16.5" customHeight="1">
      <c r="A113" s="225" t="s">
        <v>5212</v>
      </c>
      <c r="B113" s="226" t="s">
        <v>5213</v>
      </c>
      <c r="C113" s="227" t="s">
        <v>51</v>
      </c>
      <c r="D113" s="228" t="s">
        <v>115</v>
      </c>
      <c r="E113" s="288" t="s">
        <v>5344</v>
      </c>
      <c r="F113" s="227" t="s">
        <v>5521</v>
      </c>
      <c r="G113" s="228" t="s">
        <v>100</v>
      </c>
      <c r="H113" s="229" t="s">
        <v>115</v>
      </c>
      <c r="I113" s="229"/>
      <c r="J113" s="147" t="str">
        <f t="shared" si="1"/>
        <v>黃胤綸</v>
      </c>
      <c r="K113" s="230">
        <v>100</v>
      </c>
      <c r="L113" s="208" t="s">
        <v>2228</v>
      </c>
      <c r="M113" s="208" t="s">
        <v>926</v>
      </c>
      <c r="N113" s="230">
        <v>2</v>
      </c>
      <c r="O113" s="230">
        <v>1</v>
      </c>
      <c r="P113" s="229" t="s">
        <v>31</v>
      </c>
      <c r="Q113" s="229" t="s">
        <v>3414</v>
      </c>
      <c r="R113" s="229" t="s">
        <v>2043</v>
      </c>
      <c r="S113" s="230">
        <v>11</v>
      </c>
      <c r="T113" s="230">
        <v>15</v>
      </c>
      <c r="U113" s="229"/>
    </row>
    <row r="114" spans="1:21" ht="16.5" customHeight="1">
      <c r="A114" s="225" t="s">
        <v>5212</v>
      </c>
      <c r="B114" s="226" t="s">
        <v>5213</v>
      </c>
      <c r="C114" s="227" t="s">
        <v>51</v>
      </c>
      <c r="D114" s="228" t="s">
        <v>115</v>
      </c>
      <c r="E114" s="288" t="s">
        <v>351</v>
      </c>
      <c r="F114" s="289" t="s">
        <v>5872</v>
      </c>
      <c r="G114" s="228" t="s">
        <v>2860</v>
      </c>
      <c r="H114" s="229" t="s">
        <v>3685</v>
      </c>
      <c r="I114" s="229"/>
      <c r="J114" s="147" t="str">
        <f t="shared" si="1"/>
        <v>鄭貫中</v>
      </c>
      <c r="K114" s="230">
        <v>100</v>
      </c>
      <c r="L114" s="208" t="s">
        <v>2228</v>
      </c>
      <c r="M114" s="208" t="s">
        <v>1492</v>
      </c>
      <c r="N114" s="230">
        <v>5</v>
      </c>
      <c r="O114" s="230">
        <v>24</v>
      </c>
      <c r="P114" s="229" t="s">
        <v>31</v>
      </c>
      <c r="Q114" s="229" t="s">
        <v>2232</v>
      </c>
      <c r="R114" s="229" t="s">
        <v>2412</v>
      </c>
      <c r="S114" s="230">
        <v>19</v>
      </c>
      <c r="T114" s="232">
        <v>8.5</v>
      </c>
      <c r="U114" s="229"/>
    </row>
    <row r="115" spans="1:21" ht="16.5" customHeight="1">
      <c r="A115" s="225" t="s">
        <v>5212</v>
      </c>
      <c r="B115" s="226" t="s">
        <v>5213</v>
      </c>
      <c r="C115" s="227" t="s">
        <v>51</v>
      </c>
      <c r="D115" s="228" t="s">
        <v>115</v>
      </c>
      <c r="E115" s="288" t="s">
        <v>265</v>
      </c>
      <c r="F115" s="289" t="s">
        <v>6690</v>
      </c>
      <c r="G115" s="228" t="s">
        <v>2860</v>
      </c>
      <c r="H115" s="229" t="s">
        <v>3685</v>
      </c>
      <c r="I115" s="229"/>
      <c r="J115" s="147" t="str">
        <f t="shared" si="1"/>
        <v>鄭貫中</v>
      </c>
      <c r="K115" s="230">
        <v>100</v>
      </c>
      <c r="L115" s="208" t="s">
        <v>2228</v>
      </c>
      <c r="M115" s="208" t="s">
        <v>1492</v>
      </c>
      <c r="N115" s="230">
        <v>5</v>
      </c>
      <c r="O115" s="230">
        <v>20</v>
      </c>
      <c r="P115" s="229" t="s">
        <v>31</v>
      </c>
      <c r="Q115" s="229" t="s">
        <v>2228</v>
      </c>
      <c r="R115" s="229" t="s">
        <v>4740</v>
      </c>
      <c r="S115" s="230">
        <v>50</v>
      </c>
      <c r="T115" s="230">
        <v>28</v>
      </c>
      <c r="U115" s="229"/>
    </row>
    <row r="116" spans="1:21" ht="16.5" customHeight="1">
      <c r="A116" s="225" t="s">
        <v>5060</v>
      </c>
      <c r="B116" s="226" t="s">
        <v>5061</v>
      </c>
      <c r="C116" s="227" t="s">
        <v>256</v>
      </c>
      <c r="D116" s="228" t="s">
        <v>421</v>
      </c>
      <c r="E116" s="288" t="s">
        <v>257</v>
      </c>
      <c r="F116" s="227" t="s">
        <v>6226</v>
      </c>
      <c r="G116" s="228" t="s">
        <v>70</v>
      </c>
      <c r="H116" s="229" t="s">
        <v>478</v>
      </c>
      <c r="I116" s="229"/>
      <c r="J116" s="147" t="str">
        <f t="shared" si="1"/>
        <v>陳威宏</v>
      </c>
      <c r="K116" s="230">
        <v>100</v>
      </c>
      <c r="L116" s="208" t="s">
        <v>2228</v>
      </c>
      <c r="M116" s="208" t="s">
        <v>4739</v>
      </c>
      <c r="N116" s="230">
        <v>30</v>
      </c>
      <c r="O116" s="230">
        <v>200</v>
      </c>
      <c r="P116" s="229" t="s">
        <v>31</v>
      </c>
      <c r="Q116" s="229" t="s">
        <v>926</v>
      </c>
      <c r="R116" s="229" t="s">
        <v>2049</v>
      </c>
      <c r="S116" s="230">
        <v>24</v>
      </c>
      <c r="T116" s="229"/>
      <c r="U116" s="229"/>
    </row>
    <row r="117" spans="1:21" ht="16.5" customHeight="1">
      <c r="A117" s="225" t="s">
        <v>5212</v>
      </c>
      <c r="B117" s="226" t="s">
        <v>5213</v>
      </c>
      <c r="C117" s="227" t="s">
        <v>51</v>
      </c>
      <c r="D117" s="228" t="s">
        <v>115</v>
      </c>
      <c r="E117" s="288" t="s">
        <v>5359</v>
      </c>
      <c r="F117" s="289" t="s">
        <v>5674</v>
      </c>
      <c r="G117" s="228" t="s">
        <v>100</v>
      </c>
      <c r="H117" s="229" t="s">
        <v>736</v>
      </c>
      <c r="I117" s="229"/>
      <c r="J117" s="147" t="str">
        <f t="shared" si="1"/>
        <v>李騏敬</v>
      </c>
      <c r="K117" s="230">
        <v>100</v>
      </c>
      <c r="L117" s="208" t="s">
        <v>927</v>
      </c>
      <c r="M117" s="208" t="s">
        <v>2410</v>
      </c>
      <c r="N117" s="230">
        <v>2</v>
      </c>
      <c r="O117" s="230">
        <v>16</v>
      </c>
      <c r="P117" s="229" t="s">
        <v>31</v>
      </c>
      <c r="Q117" s="229" t="s">
        <v>2041</v>
      </c>
      <c r="R117" s="229" t="s">
        <v>5678</v>
      </c>
      <c r="S117" s="230">
        <v>10</v>
      </c>
      <c r="T117" s="230">
        <v>34</v>
      </c>
      <c r="U117" s="229"/>
    </row>
    <row r="118" spans="1:21" ht="16.5" customHeight="1">
      <c r="A118" s="225" t="s">
        <v>2241</v>
      </c>
      <c r="B118" s="226" t="s">
        <v>2242</v>
      </c>
      <c r="C118" s="227" t="s">
        <v>635</v>
      </c>
      <c r="D118" s="228" t="s">
        <v>132</v>
      </c>
      <c r="E118" s="288" t="s">
        <v>2404</v>
      </c>
      <c r="F118" s="289" t="s">
        <v>7745</v>
      </c>
      <c r="G118" s="228" t="s">
        <v>32</v>
      </c>
      <c r="H118" s="229" t="s">
        <v>553</v>
      </c>
      <c r="I118" s="229"/>
      <c r="J118" s="147" t="str">
        <f t="shared" si="1"/>
        <v>魏暉恩</v>
      </c>
      <c r="K118" s="230">
        <v>100</v>
      </c>
      <c r="L118" s="208" t="s">
        <v>2410</v>
      </c>
      <c r="M118" s="208" t="s">
        <v>2229</v>
      </c>
      <c r="N118" s="230">
        <v>5</v>
      </c>
      <c r="O118" s="230">
        <v>40</v>
      </c>
      <c r="P118" s="229" t="s">
        <v>31</v>
      </c>
      <c r="Q118" s="229" t="s">
        <v>4744</v>
      </c>
      <c r="R118" s="229" t="s">
        <v>7555</v>
      </c>
      <c r="S118" s="230">
        <v>12</v>
      </c>
      <c r="T118" s="230">
        <v>27</v>
      </c>
      <c r="U118" s="229"/>
    </row>
    <row r="119" spans="1:21" ht="16.5" customHeight="1">
      <c r="A119" s="225" t="s">
        <v>5212</v>
      </c>
      <c r="B119" s="226" t="s">
        <v>5213</v>
      </c>
      <c r="C119" s="227" t="s">
        <v>51</v>
      </c>
      <c r="D119" s="228" t="s">
        <v>115</v>
      </c>
      <c r="E119" s="288" t="s">
        <v>5360</v>
      </c>
      <c r="F119" s="227" t="s">
        <v>5675</v>
      </c>
      <c r="G119" s="228" t="s">
        <v>100</v>
      </c>
      <c r="H119" s="229" t="s">
        <v>736</v>
      </c>
      <c r="I119" s="229"/>
      <c r="J119" s="147" t="str">
        <f t="shared" si="1"/>
        <v>李騏敬</v>
      </c>
      <c r="K119" s="230">
        <v>100</v>
      </c>
      <c r="L119" s="208" t="s">
        <v>1492</v>
      </c>
      <c r="M119" s="208" t="s">
        <v>4736</v>
      </c>
      <c r="N119" s="230">
        <v>5</v>
      </c>
      <c r="O119" s="230">
        <v>40</v>
      </c>
      <c r="P119" s="229" t="s">
        <v>31</v>
      </c>
      <c r="Q119" s="229" t="s">
        <v>926</v>
      </c>
      <c r="R119" s="229" t="s">
        <v>5678</v>
      </c>
      <c r="S119" s="230">
        <v>7</v>
      </c>
      <c r="T119" s="230">
        <v>63</v>
      </c>
      <c r="U119" s="229"/>
    </row>
    <row r="120" spans="1:21" ht="16.5" customHeight="1">
      <c r="A120" s="225" t="s">
        <v>5212</v>
      </c>
      <c r="B120" s="226" t="s">
        <v>5213</v>
      </c>
      <c r="C120" s="227" t="s">
        <v>51</v>
      </c>
      <c r="D120" s="228" t="s">
        <v>115</v>
      </c>
      <c r="E120" s="288" t="s">
        <v>38</v>
      </c>
      <c r="F120" s="227" t="s">
        <v>6521</v>
      </c>
      <c r="G120" s="228" t="s">
        <v>2860</v>
      </c>
      <c r="H120" s="229" t="s">
        <v>3685</v>
      </c>
      <c r="I120" s="229"/>
      <c r="J120" s="147" t="str">
        <f t="shared" si="1"/>
        <v>鄭貫中</v>
      </c>
      <c r="K120" s="230">
        <v>100</v>
      </c>
      <c r="L120" s="208" t="s">
        <v>2043</v>
      </c>
      <c r="M120" s="208" t="s">
        <v>2045</v>
      </c>
      <c r="N120" s="230">
        <v>5</v>
      </c>
      <c r="O120" s="230">
        <v>40</v>
      </c>
      <c r="P120" s="229" t="s">
        <v>31</v>
      </c>
      <c r="Q120" s="229" t="s">
        <v>2413</v>
      </c>
      <c r="R120" s="229" t="s">
        <v>3831</v>
      </c>
      <c r="S120" s="230">
        <v>12</v>
      </c>
      <c r="T120" s="230">
        <v>14</v>
      </c>
      <c r="U120" s="229"/>
    </row>
    <row r="121" spans="1:21" ht="16.5" customHeight="1">
      <c r="A121" s="225" t="s">
        <v>5212</v>
      </c>
      <c r="B121" s="226" t="s">
        <v>5213</v>
      </c>
      <c r="C121" s="227" t="s">
        <v>51</v>
      </c>
      <c r="D121" s="228" t="s">
        <v>115</v>
      </c>
      <c r="E121" s="288" t="s">
        <v>5361</v>
      </c>
      <c r="F121" s="289" t="s">
        <v>5874</v>
      </c>
      <c r="G121" s="228" t="s">
        <v>100</v>
      </c>
      <c r="H121" s="229" t="s">
        <v>736</v>
      </c>
      <c r="I121" s="229"/>
      <c r="J121" s="147" t="str">
        <f t="shared" si="1"/>
        <v>李騏敬</v>
      </c>
      <c r="K121" s="230">
        <v>100</v>
      </c>
      <c r="L121" s="208" t="s">
        <v>2043</v>
      </c>
      <c r="M121" s="208" t="s">
        <v>2045</v>
      </c>
      <c r="N121" s="230">
        <v>5</v>
      </c>
      <c r="O121" s="230">
        <v>40</v>
      </c>
      <c r="P121" s="229" t="s">
        <v>31</v>
      </c>
      <c r="Q121" s="229" t="s">
        <v>2045</v>
      </c>
      <c r="R121" s="229" t="s">
        <v>3829</v>
      </c>
      <c r="S121" s="230">
        <v>8</v>
      </c>
      <c r="T121" s="230">
        <v>275</v>
      </c>
      <c r="U121" s="229"/>
    </row>
    <row r="122" spans="1:21" ht="16.5" customHeight="1">
      <c r="A122" s="225" t="s">
        <v>2241</v>
      </c>
      <c r="B122" s="226" t="s">
        <v>2242</v>
      </c>
      <c r="C122" s="227" t="s">
        <v>46</v>
      </c>
      <c r="D122" s="228" t="s">
        <v>132</v>
      </c>
      <c r="E122" s="288" t="s">
        <v>487</v>
      </c>
      <c r="F122" s="227"/>
      <c r="G122" s="228" t="s">
        <v>32</v>
      </c>
      <c r="H122" s="229" t="s">
        <v>741</v>
      </c>
      <c r="I122" s="229"/>
      <c r="J122" s="147" t="str">
        <f t="shared" si="1"/>
        <v>蘇哲弘</v>
      </c>
      <c r="K122" s="230">
        <v>100</v>
      </c>
      <c r="L122" s="208" t="s">
        <v>2229</v>
      </c>
      <c r="M122" s="208" t="s">
        <v>2411</v>
      </c>
      <c r="N122" s="230">
        <v>40</v>
      </c>
      <c r="O122" s="230">
        <v>80</v>
      </c>
      <c r="P122" s="229" t="s">
        <v>31</v>
      </c>
      <c r="Q122" s="229" t="s">
        <v>12506</v>
      </c>
      <c r="R122" s="229" t="s">
        <v>13387</v>
      </c>
      <c r="S122" s="230">
        <v>29</v>
      </c>
      <c r="T122" s="230">
        <v>8</v>
      </c>
      <c r="U122" s="229"/>
    </row>
    <row r="123" spans="1:21" ht="16.5" customHeight="1">
      <c r="A123" s="225" t="s">
        <v>2241</v>
      </c>
      <c r="B123" s="226" t="s">
        <v>2242</v>
      </c>
      <c r="C123" s="227" t="s">
        <v>46</v>
      </c>
      <c r="D123" s="228" t="s">
        <v>132</v>
      </c>
      <c r="E123" s="288" t="s">
        <v>97</v>
      </c>
      <c r="F123" s="227"/>
      <c r="G123" s="228" t="s">
        <v>32</v>
      </c>
      <c r="H123" s="229" t="s">
        <v>741</v>
      </c>
      <c r="I123" s="229"/>
      <c r="J123" s="147" t="str">
        <f t="shared" si="1"/>
        <v>蘇哲弘</v>
      </c>
      <c r="K123" s="230">
        <v>100</v>
      </c>
      <c r="L123" s="208" t="s">
        <v>2229</v>
      </c>
      <c r="M123" s="208" t="s">
        <v>2045</v>
      </c>
      <c r="N123" s="230">
        <v>3</v>
      </c>
      <c r="O123" s="230">
        <v>4</v>
      </c>
      <c r="P123" s="229" t="s">
        <v>31</v>
      </c>
      <c r="Q123" s="229" t="s">
        <v>10210</v>
      </c>
      <c r="R123" s="229" t="s">
        <v>6362</v>
      </c>
      <c r="S123" s="230">
        <v>34</v>
      </c>
      <c r="T123" s="232">
        <v>46.5</v>
      </c>
      <c r="U123" s="229"/>
    </row>
    <row r="124" spans="1:21" ht="16.5" customHeight="1">
      <c r="A124" s="225" t="s">
        <v>2241</v>
      </c>
      <c r="B124" s="226" t="s">
        <v>2242</v>
      </c>
      <c r="C124" s="227" t="s">
        <v>46</v>
      </c>
      <c r="D124" s="228" t="s">
        <v>132</v>
      </c>
      <c r="E124" s="288" t="s">
        <v>45</v>
      </c>
      <c r="F124" s="227"/>
      <c r="G124" s="228" t="s">
        <v>32</v>
      </c>
      <c r="H124" s="229" t="s">
        <v>741</v>
      </c>
      <c r="I124" s="229"/>
      <c r="J124" s="147" t="str">
        <f t="shared" si="1"/>
        <v>蘇哲弘</v>
      </c>
      <c r="K124" s="230">
        <v>100</v>
      </c>
      <c r="L124" s="208" t="s">
        <v>2229</v>
      </c>
      <c r="M124" s="208" t="s">
        <v>2412</v>
      </c>
      <c r="N124" s="230">
        <v>5</v>
      </c>
      <c r="O124" s="230">
        <v>4</v>
      </c>
      <c r="P124" s="229" t="s">
        <v>31</v>
      </c>
      <c r="Q124" s="229" t="s">
        <v>12292</v>
      </c>
      <c r="R124" s="229" t="s">
        <v>13387</v>
      </c>
      <c r="S124" s="230">
        <v>38</v>
      </c>
      <c r="T124" s="230">
        <v>9</v>
      </c>
      <c r="U124" s="229"/>
    </row>
    <row r="125" spans="1:21" ht="16.5" customHeight="1">
      <c r="A125" s="225" t="s">
        <v>2241</v>
      </c>
      <c r="B125" s="226" t="s">
        <v>2242</v>
      </c>
      <c r="C125" s="227" t="s">
        <v>46</v>
      </c>
      <c r="D125" s="228" t="s">
        <v>132</v>
      </c>
      <c r="E125" s="288" t="s">
        <v>48</v>
      </c>
      <c r="F125" s="227"/>
      <c r="G125" s="228" t="s">
        <v>32</v>
      </c>
      <c r="H125" s="229" t="s">
        <v>553</v>
      </c>
      <c r="I125" s="229"/>
      <c r="J125" s="147" t="str">
        <f t="shared" si="1"/>
        <v>魏暉恩</v>
      </c>
      <c r="K125" s="230">
        <v>100</v>
      </c>
      <c r="L125" s="208" t="s">
        <v>2229</v>
      </c>
      <c r="M125" s="208" t="s">
        <v>2412</v>
      </c>
      <c r="N125" s="230">
        <v>5</v>
      </c>
      <c r="O125" s="230">
        <v>4</v>
      </c>
      <c r="P125" s="229" t="s">
        <v>31</v>
      </c>
      <c r="Q125" s="229" t="s">
        <v>9818</v>
      </c>
      <c r="R125" s="229" t="s">
        <v>6701</v>
      </c>
      <c r="S125" s="230">
        <v>16</v>
      </c>
      <c r="T125" s="232">
        <v>8.5</v>
      </c>
      <c r="U125" s="229"/>
    </row>
    <row r="126" spans="1:21" ht="16.5" customHeight="1">
      <c r="A126" s="225" t="s">
        <v>2241</v>
      </c>
      <c r="B126" s="226" t="s">
        <v>2242</v>
      </c>
      <c r="C126" s="227" t="s">
        <v>46</v>
      </c>
      <c r="D126" s="228" t="s">
        <v>132</v>
      </c>
      <c r="E126" s="288" t="s">
        <v>47</v>
      </c>
      <c r="F126" s="227"/>
      <c r="G126" s="228" t="s">
        <v>32</v>
      </c>
      <c r="H126" s="229" t="s">
        <v>553</v>
      </c>
      <c r="I126" s="229"/>
      <c r="J126" s="147" t="str">
        <f t="shared" si="1"/>
        <v>魏暉恩</v>
      </c>
      <c r="K126" s="230">
        <v>100</v>
      </c>
      <c r="L126" s="208" t="s">
        <v>2229</v>
      </c>
      <c r="M126" s="208" t="s">
        <v>2412</v>
      </c>
      <c r="N126" s="230">
        <v>5</v>
      </c>
      <c r="O126" s="230">
        <v>4</v>
      </c>
      <c r="P126" s="229" t="s">
        <v>31</v>
      </c>
      <c r="Q126" s="229" t="s">
        <v>7915</v>
      </c>
      <c r="R126" s="229" t="s">
        <v>9819</v>
      </c>
      <c r="S126" s="230">
        <v>2</v>
      </c>
      <c r="T126" s="232">
        <v>12.5</v>
      </c>
      <c r="U126" s="229"/>
    </row>
    <row r="127" spans="1:21" ht="16.5" customHeight="1">
      <c r="A127" s="225" t="s">
        <v>2241</v>
      </c>
      <c r="B127" s="226" t="s">
        <v>2242</v>
      </c>
      <c r="C127" s="227" t="s">
        <v>46</v>
      </c>
      <c r="D127" s="228" t="s">
        <v>132</v>
      </c>
      <c r="E127" s="288" t="s">
        <v>96</v>
      </c>
      <c r="F127" s="227"/>
      <c r="G127" s="228" t="s">
        <v>32</v>
      </c>
      <c r="H127" s="229" t="s">
        <v>553</v>
      </c>
      <c r="I127" s="229"/>
      <c r="J127" s="147" t="str">
        <f t="shared" si="1"/>
        <v>魏暉恩</v>
      </c>
      <c r="K127" s="230">
        <v>100</v>
      </c>
      <c r="L127" s="208" t="s">
        <v>2229</v>
      </c>
      <c r="M127" s="208" t="s">
        <v>2412</v>
      </c>
      <c r="N127" s="230">
        <v>5</v>
      </c>
      <c r="O127" s="230">
        <v>4</v>
      </c>
      <c r="P127" s="229" t="s">
        <v>31</v>
      </c>
      <c r="Q127" s="229" t="s">
        <v>9819</v>
      </c>
      <c r="R127" s="229" t="s">
        <v>9819</v>
      </c>
      <c r="S127" s="230">
        <v>1</v>
      </c>
      <c r="T127" s="232">
        <v>12.5</v>
      </c>
      <c r="U127" s="229"/>
    </row>
    <row r="128" spans="1:21" ht="16.5" customHeight="1">
      <c r="A128" s="225" t="s">
        <v>2241</v>
      </c>
      <c r="B128" s="226" t="s">
        <v>2242</v>
      </c>
      <c r="C128" s="227" t="s">
        <v>46</v>
      </c>
      <c r="D128" s="228" t="s">
        <v>132</v>
      </c>
      <c r="E128" s="288" t="s">
        <v>2405</v>
      </c>
      <c r="F128" s="227" t="s">
        <v>15713</v>
      </c>
      <c r="G128" s="228" t="s">
        <v>32</v>
      </c>
      <c r="H128" s="229" t="s">
        <v>741</v>
      </c>
      <c r="I128" s="229"/>
      <c r="J128" s="147" t="str">
        <f t="shared" si="1"/>
        <v>蘇哲弘</v>
      </c>
      <c r="K128" s="230">
        <v>100</v>
      </c>
      <c r="L128" s="208" t="s">
        <v>2229</v>
      </c>
      <c r="M128" s="208" t="s">
        <v>2413</v>
      </c>
      <c r="N128" s="230">
        <v>15</v>
      </c>
      <c r="O128" s="230">
        <v>4</v>
      </c>
      <c r="P128" s="229" t="s">
        <v>31</v>
      </c>
      <c r="Q128" s="229" t="s">
        <v>9818</v>
      </c>
      <c r="R128" s="229" t="s">
        <v>13387</v>
      </c>
      <c r="S128" s="230">
        <v>93</v>
      </c>
      <c r="T128" s="229"/>
      <c r="U128" s="229"/>
    </row>
    <row r="129" spans="1:21" ht="16.5" customHeight="1">
      <c r="A129" s="225" t="s">
        <v>2241</v>
      </c>
      <c r="B129" s="226" t="s">
        <v>2242</v>
      </c>
      <c r="C129" s="227" t="s">
        <v>46</v>
      </c>
      <c r="D129" s="228" t="s">
        <v>132</v>
      </c>
      <c r="E129" s="288" t="s">
        <v>88</v>
      </c>
      <c r="F129" s="289" t="s">
        <v>7554</v>
      </c>
      <c r="G129" s="228" t="s">
        <v>6334</v>
      </c>
      <c r="H129" s="229" t="s">
        <v>66</v>
      </c>
      <c r="I129" s="229"/>
      <c r="J129" s="147" t="str">
        <f t="shared" si="1"/>
        <v>許慧芝</v>
      </c>
      <c r="K129" s="230">
        <v>100</v>
      </c>
      <c r="L129" s="208" t="s">
        <v>2229</v>
      </c>
      <c r="M129" s="208" t="s">
        <v>2412</v>
      </c>
      <c r="N129" s="230">
        <v>5</v>
      </c>
      <c r="O129" s="230">
        <v>4</v>
      </c>
      <c r="P129" s="229" t="s">
        <v>31</v>
      </c>
      <c r="Q129" s="229" t="s">
        <v>4747</v>
      </c>
      <c r="R129" s="229" t="s">
        <v>4747</v>
      </c>
      <c r="S129" s="230">
        <v>1</v>
      </c>
      <c r="T129" s="229"/>
      <c r="U129" s="229"/>
    </row>
    <row r="130" spans="1:21" ht="16.5" customHeight="1">
      <c r="A130" s="225" t="s">
        <v>2241</v>
      </c>
      <c r="B130" s="226" t="s">
        <v>2242</v>
      </c>
      <c r="C130" s="227" t="s">
        <v>46</v>
      </c>
      <c r="D130" s="228" t="s">
        <v>132</v>
      </c>
      <c r="E130" s="288" t="s">
        <v>49</v>
      </c>
      <c r="F130" s="227" t="s">
        <v>8705</v>
      </c>
      <c r="G130" s="228" t="s">
        <v>2860</v>
      </c>
      <c r="H130" s="229" t="s">
        <v>50</v>
      </c>
      <c r="I130" s="229"/>
      <c r="J130" s="147" t="str">
        <f t="shared" ref="J130:J193" si="2">IF(I130="",H130,LEFT(I130,3))</f>
        <v>王瀚霆</v>
      </c>
      <c r="K130" s="230">
        <v>100</v>
      </c>
      <c r="L130" s="208" t="s">
        <v>2229</v>
      </c>
      <c r="M130" s="208" t="s">
        <v>2412</v>
      </c>
      <c r="N130" s="230">
        <v>5</v>
      </c>
      <c r="O130" s="230">
        <v>8</v>
      </c>
      <c r="P130" s="229" t="s">
        <v>31</v>
      </c>
      <c r="Q130" s="229" t="s">
        <v>4807</v>
      </c>
      <c r="R130" s="229" t="s">
        <v>4816</v>
      </c>
      <c r="S130" s="230">
        <v>13</v>
      </c>
      <c r="T130" s="230">
        <v>56</v>
      </c>
      <c r="U130" s="229"/>
    </row>
    <row r="131" spans="1:21" ht="16.5" customHeight="1">
      <c r="A131" s="225" t="s">
        <v>2241</v>
      </c>
      <c r="B131" s="226" t="s">
        <v>2242</v>
      </c>
      <c r="C131" s="227" t="s">
        <v>46</v>
      </c>
      <c r="D131" s="228" t="s">
        <v>132</v>
      </c>
      <c r="E131" s="288" t="s">
        <v>99</v>
      </c>
      <c r="F131" s="289" t="s">
        <v>14972</v>
      </c>
      <c r="G131" s="228" t="s">
        <v>32</v>
      </c>
      <c r="H131" s="229" t="s">
        <v>741</v>
      </c>
      <c r="I131" s="229"/>
      <c r="J131" s="147" t="str">
        <f t="shared" si="2"/>
        <v>蘇哲弘</v>
      </c>
      <c r="K131" s="230">
        <v>100</v>
      </c>
      <c r="L131" s="208" t="s">
        <v>2229</v>
      </c>
      <c r="M131" s="208" t="s">
        <v>2412</v>
      </c>
      <c r="N131" s="230">
        <v>5</v>
      </c>
      <c r="O131" s="230">
        <v>4</v>
      </c>
      <c r="P131" s="229" t="s">
        <v>31</v>
      </c>
      <c r="Q131" s="229" t="s">
        <v>10203</v>
      </c>
      <c r="R131" s="229" t="s">
        <v>13387</v>
      </c>
      <c r="S131" s="230">
        <v>50</v>
      </c>
      <c r="T131" s="229"/>
      <c r="U131" s="229"/>
    </row>
    <row r="132" spans="1:21" ht="16.5" customHeight="1">
      <c r="A132" s="225" t="s">
        <v>2241</v>
      </c>
      <c r="B132" s="226" t="s">
        <v>2242</v>
      </c>
      <c r="C132" s="227" t="s">
        <v>46</v>
      </c>
      <c r="D132" s="228" t="s">
        <v>132</v>
      </c>
      <c r="E132" s="288" t="s">
        <v>114</v>
      </c>
      <c r="F132" s="227" t="s">
        <v>8705</v>
      </c>
      <c r="G132" s="228" t="s">
        <v>2860</v>
      </c>
      <c r="H132" s="229" t="s">
        <v>50</v>
      </c>
      <c r="I132" s="229"/>
      <c r="J132" s="147" t="str">
        <f t="shared" si="2"/>
        <v>王瀚霆</v>
      </c>
      <c r="K132" s="230">
        <v>100</v>
      </c>
      <c r="L132" s="208" t="s">
        <v>2229</v>
      </c>
      <c r="M132" s="208" t="s">
        <v>2412</v>
      </c>
      <c r="N132" s="230">
        <v>5</v>
      </c>
      <c r="O132" s="230">
        <v>8</v>
      </c>
      <c r="P132" s="229" t="s">
        <v>31</v>
      </c>
      <c r="Q132" s="229" t="s">
        <v>6037</v>
      </c>
      <c r="R132" s="229" t="s">
        <v>4816</v>
      </c>
      <c r="S132" s="230">
        <v>11</v>
      </c>
      <c r="T132" s="230">
        <v>10</v>
      </c>
      <c r="U132" s="229"/>
    </row>
    <row r="133" spans="1:21" ht="16.5" customHeight="1">
      <c r="A133" s="225" t="s">
        <v>5212</v>
      </c>
      <c r="B133" s="226" t="s">
        <v>5213</v>
      </c>
      <c r="C133" s="227" t="s">
        <v>51</v>
      </c>
      <c r="D133" s="228" t="s">
        <v>115</v>
      </c>
      <c r="E133" s="288" t="s">
        <v>350</v>
      </c>
      <c r="F133" s="227" t="s">
        <v>11234</v>
      </c>
      <c r="G133" s="228" t="s">
        <v>73</v>
      </c>
      <c r="H133" s="229" t="s">
        <v>877</v>
      </c>
      <c r="I133" s="229"/>
      <c r="J133" s="147" t="str">
        <f t="shared" si="2"/>
        <v>張政崙</v>
      </c>
      <c r="K133" s="230">
        <v>100</v>
      </c>
      <c r="L133" s="208" t="s">
        <v>4736</v>
      </c>
      <c r="M133" s="208" t="s">
        <v>2045</v>
      </c>
      <c r="N133" s="230">
        <v>2</v>
      </c>
      <c r="O133" s="230">
        <v>8</v>
      </c>
      <c r="P133" s="229" t="s">
        <v>31</v>
      </c>
      <c r="Q133" s="229" t="s">
        <v>3828</v>
      </c>
      <c r="R133" s="229" t="s">
        <v>7914</v>
      </c>
      <c r="S133" s="230">
        <v>147</v>
      </c>
      <c r="T133" s="229"/>
      <c r="U133" s="229"/>
    </row>
    <row r="134" spans="1:21" ht="16.5" customHeight="1">
      <c r="A134" s="225" t="s">
        <v>4557</v>
      </c>
      <c r="B134" s="226" t="s">
        <v>4558</v>
      </c>
      <c r="C134" s="227" t="s">
        <v>41</v>
      </c>
      <c r="D134" s="228" t="s">
        <v>123</v>
      </c>
      <c r="E134" s="288" t="s">
        <v>105</v>
      </c>
      <c r="F134" s="227"/>
      <c r="G134" s="228" t="s">
        <v>70</v>
      </c>
      <c r="H134" s="229" t="s">
        <v>478</v>
      </c>
      <c r="I134" s="229"/>
      <c r="J134" s="147" t="str">
        <f t="shared" si="2"/>
        <v>陳威宏</v>
      </c>
      <c r="K134" s="230">
        <v>100</v>
      </c>
      <c r="L134" s="208" t="s">
        <v>4736</v>
      </c>
      <c r="M134" s="208" t="s">
        <v>4737</v>
      </c>
      <c r="N134" s="230">
        <v>20</v>
      </c>
      <c r="O134" s="230">
        <v>160</v>
      </c>
      <c r="P134" s="229" t="s">
        <v>31</v>
      </c>
      <c r="Q134" s="229" t="s">
        <v>2049</v>
      </c>
      <c r="R134" s="229" t="s">
        <v>6367</v>
      </c>
      <c r="S134" s="230">
        <v>73</v>
      </c>
      <c r="T134" s="229"/>
      <c r="U134" s="229"/>
    </row>
    <row r="135" spans="1:21" ht="16.5" customHeight="1">
      <c r="A135" s="225" t="s">
        <v>4557</v>
      </c>
      <c r="B135" s="226" t="s">
        <v>4558</v>
      </c>
      <c r="C135" s="227" t="s">
        <v>51</v>
      </c>
      <c r="D135" s="228" t="s">
        <v>123</v>
      </c>
      <c r="E135" s="288" t="s">
        <v>63</v>
      </c>
      <c r="F135" s="227"/>
      <c r="G135" s="228" t="s">
        <v>506</v>
      </c>
      <c r="H135" s="229" t="s">
        <v>123</v>
      </c>
      <c r="I135" s="229"/>
      <c r="J135" s="147" t="str">
        <f t="shared" si="2"/>
        <v>張良琪</v>
      </c>
      <c r="K135" s="231">
        <v>0</v>
      </c>
      <c r="L135" s="208" t="s">
        <v>4736</v>
      </c>
      <c r="M135" s="208" t="s">
        <v>4736</v>
      </c>
      <c r="N135" s="230">
        <v>1</v>
      </c>
      <c r="O135" s="230">
        <v>8</v>
      </c>
      <c r="P135" s="229" t="s">
        <v>34</v>
      </c>
      <c r="Q135" s="229"/>
      <c r="R135" s="229"/>
      <c r="S135" s="231">
        <v>0</v>
      </c>
      <c r="T135" s="229"/>
      <c r="U135" s="229"/>
    </row>
    <row r="136" spans="1:21" ht="16.5" customHeight="1">
      <c r="A136" s="225" t="s">
        <v>5212</v>
      </c>
      <c r="B136" s="226" t="s">
        <v>5213</v>
      </c>
      <c r="C136" s="227" t="s">
        <v>46</v>
      </c>
      <c r="D136" s="228" t="s">
        <v>115</v>
      </c>
      <c r="E136" s="288" t="s">
        <v>487</v>
      </c>
      <c r="F136" s="227" t="s">
        <v>5676</v>
      </c>
      <c r="G136" s="228" t="s">
        <v>100</v>
      </c>
      <c r="H136" s="229" t="s">
        <v>115</v>
      </c>
      <c r="I136" s="229"/>
      <c r="J136" s="147" t="str">
        <f t="shared" si="2"/>
        <v>黃胤綸</v>
      </c>
      <c r="K136" s="230">
        <v>100</v>
      </c>
      <c r="L136" s="208" t="s">
        <v>3828</v>
      </c>
      <c r="M136" s="208" t="s">
        <v>2044</v>
      </c>
      <c r="N136" s="230">
        <v>5</v>
      </c>
      <c r="O136" s="230">
        <v>40</v>
      </c>
      <c r="P136" s="229" t="s">
        <v>31</v>
      </c>
      <c r="Q136" s="229" t="s">
        <v>2229</v>
      </c>
      <c r="R136" s="229" t="s">
        <v>2412</v>
      </c>
      <c r="S136" s="230">
        <v>5</v>
      </c>
      <c r="T136" s="232">
        <v>131.5</v>
      </c>
      <c r="U136" s="229"/>
    </row>
    <row r="137" spans="1:21" ht="16.5" customHeight="1">
      <c r="A137" s="225" t="s">
        <v>5212</v>
      </c>
      <c r="B137" s="226" t="s">
        <v>5213</v>
      </c>
      <c r="C137" s="227" t="s">
        <v>51</v>
      </c>
      <c r="D137" s="228" t="s">
        <v>115</v>
      </c>
      <c r="E137" s="288" t="s">
        <v>5362</v>
      </c>
      <c r="F137" s="289" t="s">
        <v>10179</v>
      </c>
      <c r="G137" s="228" t="s">
        <v>2860</v>
      </c>
      <c r="H137" s="229" t="s">
        <v>3685</v>
      </c>
      <c r="I137" s="229"/>
      <c r="J137" s="147" t="str">
        <f t="shared" si="2"/>
        <v>鄭貫中</v>
      </c>
      <c r="K137" s="230">
        <v>100</v>
      </c>
      <c r="L137" s="208" t="s">
        <v>3828</v>
      </c>
      <c r="M137" s="208" t="s">
        <v>3832</v>
      </c>
      <c r="N137" s="230">
        <v>25</v>
      </c>
      <c r="O137" s="230">
        <v>8</v>
      </c>
      <c r="P137" s="229" t="s">
        <v>31</v>
      </c>
      <c r="Q137" s="229" t="s">
        <v>5195</v>
      </c>
      <c r="R137" s="229" t="s">
        <v>10186</v>
      </c>
      <c r="S137" s="230">
        <v>90</v>
      </c>
      <c r="T137" s="232">
        <v>5.5</v>
      </c>
      <c r="U137" s="229"/>
    </row>
    <row r="138" spans="1:21" ht="16.5" customHeight="1">
      <c r="A138" s="225" t="s">
        <v>5212</v>
      </c>
      <c r="B138" s="226" t="s">
        <v>5213</v>
      </c>
      <c r="C138" s="227" t="s">
        <v>51</v>
      </c>
      <c r="D138" s="228" t="s">
        <v>115</v>
      </c>
      <c r="E138" s="288" t="s">
        <v>5363</v>
      </c>
      <c r="F138" s="227" t="s">
        <v>5677</v>
      </c>
      <c r="G138" s="228" t="s">
        <v>100</v>
      </c>
      <c r="H138" s="229" t="s">
        <v>115</v>
      </c>
      <c r="I138" s="229"/>
      <c r="J138" s="147" t="str">
        <f t="shared" si="2"/>
        <v>黃胤綸</v>
      </c>
      <c r="K138" s="230">
        <v>100</v>
      </c>
      <c r="L138" s="208" t="s">
        <v>3828</v>
      </c>
      <c r="M138" s="208" t="s">
        <v>2412</v>
      </c>
      <c r="N138" s="230">
        <v>2</v>
      </c>
      <c r="O138" s="230">
        <v>8</v>
      </c>
      <c r="P138" s="229" t="s">
        <v>31</v>
      </c>
      <c r="Q138" s="229" t="s">
        <v>928</v>
      </c>
      <c r="R138" s="229" t="s">
        <v>2412</v>
      </c>
      <c r="S138" s="230">
        <v>6</v>
      </c>
      <c r="T138" s="230">
        <v>12</v>
      </c>
      <c r="U138" s="229"/>
    </row>
    <row r="139" spans="1:21" ht="16.5" customHeight="1">
      <c r="A139" s="225" t="s">
        <v>3277</v>
      </c>
      <c r="B139" s="226" t="s">
        <v>3278</v>
      </c>
      <c r="C139" s="227" t="s">
        <v>6228</v>
      </c>
      <c r="D139" s="228" t="s">
        <v>421</v>
      </c>
      <c r="E139" s="288" t="s">
        <v>6229</v>
      </c>
      <c r="F139" s="227" t="s">
        <v>12074</v>
      </c>
      <c r="G139" s="228" t="s">
        <v>2861</v>
      </c>
      <c r="H139" s="229" t="s">
        <v>421</v>
      </c>
      <c r="I139" s="229"/>
      <c r="J139" s="147" t="str">
        <f t="shared" si="2"/>
        <v>蘇漢城</v>
      </c>
      <c r="K139" s="230">
        <v>100</v>
      </c>
      <c r="L139" s="208" t="s">
        <v>2412</v>
      </c>
      <c r="M139" s="208" t="s">
        <v>7904</v>
      </c>
      <c r="N139" s="230">
        <v>100</v>
      </c>
      <c r="O139" s="230">
        <v>200</v>
      </c>
      <c r="P139" s="229" t="s">
        <v>31</v>
      </c>
      <c r="Q139" s="229" t="s">
        <v>7376</v>
      </c>
      <c r="R139" s="229" t="s">
        <v>10196</v>
      </c>
      <c r="S139" s="230">
        <v>66</v>
      </c>
      <c r="T139" s="229"/>
      <c r="U139" s="229"/>
    </row>
    <row r="140" spans="1:21" ht="16.5" customHeight="1">
      <c r="A140" s="225" t="s">
        <v>5212</v>
      </c>
      <c r="B140" s="226" t="s">
        <v>5213</v>
      </c>
      <c r="C140" s="227" t="s">
        <v>41</v>
      </c>
      <c r="D140" s="228" t="s">
        <v>115</v>
      </c>
      <c r="E140" s="288" t="s">
        <v>5364</v>
      </c>
      <c r="F140" s="227"/>
      <c r="G140" s="228" t="s">
        <v>70</v>
      </c>
      <c r="H140" s="229" t="s">
        <v>718</v>
      </c>
      <c r="I140" s="229"/>
      <c r="J140" s="147" t="str">
        <f t="shared" si="2"/>
        <v>朱哲演</v>
      </c>
      <c r="K140" s="230">
        <v>100</v>
      </c>
      <c r="L140" s="208" t="s">
        <v>929</v>
      </c>
      <c r="M140" s="208" t="s">
        <v>2413</v>
      </c>
      <c r="N140" s="230">
        <v>10</v>
      </c>
      <c r="O140" s="230">
        <v>60</v>
      </c>
      <c r="P140" s="229" t="s">
        <v>31</v>
      </c>
      <c r="Q140" s="229" t="s">
        <v>7912</v>
      </c>
      <c r="R140" s="229" t="s">
        <v>9492</v>
      </c>
      <c r="S140" s="230">
        <v>17</v>
      </c>
      <c r="T140" s="230">
        <v>4</v>
      </c>
      <c r="U140" s="229"/>
    </row>
    <row r="141" spans="1:21" ht="16.5" customHeight="1">
      <c r="A141" s="225" t="s">
        <v>2241</v>
      </c>
      <c r="B141" s="226" t="s">
        <v>2242</v>
      </c>
      <c r="C141" s="227" t="s">
        <v>46</v>
      </c>
      <c r="D141" s="228" t="s">
        <v>132</v>
      </c>
      <c r="E141" s="288" t="s">
        <v>90</v>
      </c>
      <c r="F141" s="227"/>
      <c r="G141" s="228" t="s">
        <v>32</v>
      </c>
      <c r="H141" s="229" t="s">
        <v>553</v>
      </c>
      <c r="I141" s="229"/>
      <c r="J141" s="147" t="str">
        <f t="shared" si="2"/>
        <v>魏暉恩</v>
      </c>
      <c r="K141" s="230">
        <v>100</v>
      </c>
      <c r="L141" s="208" t="s">
        <v>929</v>
      </c>
      <c r="M141" s="208" t="s">
        <v>2413</v>
      </c>
      <c r="N141" s="230">
        <v>10</v>
      </c>
      <c r="O141" s="230">
        <v>40</v>
      </c>
      <c r="P141" s="229" t="s">
        <v>31</v>
      </c>
      <c r="Q141" s="229" t="s">
        <v>9818</v>
      </c>
      <c r="R141" s="229" t="s">
        <v>6701</v>
      </c>
      <c r="S141" s="230">
        <v>16</v>
      </c>
      <c r="T141" s="230">
        <v>73</v>
      </c>
      <c r="U141" s="229"/>
    </row>
    <row r="142" spans="1:21" ht="16.5" customHeight="1">
      <c r="A142" s="225" t="s">
        <v>4557</v>
      </c>
      <c r="B142" s="226" t="s">
        <v>4558</v>
      </c>
      <c r="C142" s="227" t="s">
        <v>89</v>
      </c>
      <c r="D142" s="228" t="s">
        <v>123</v>
      </c>
      <c r="E142" s="288" t="s">
        <v>487</v>
      </c>
      <c r="F142" s="227"/>
      <c r="G142" s="228" t="s">
        <v>6339</v>
      </c>
      <c r="H142" s="229" t="s">
        <v>1732</v>
      </c>
      <c r="I142" s="229"/>
      <c r="J142" s="147" t="str">
        <f t="shared" si="2"/>
        <v>王俊博</v>
      </c>
      <c r="K142" s="230">
        <v>100</v>
      </c>
      <c r="L142" s="208" t="s">
        <v>4738</v>
      </c>
      <c r="M142" s="208" t="s">
        <v>2414</v>
      </c>
      <c r="N142" s="230">
        <v>10</v>
      </c>
      <c r="O142" s="230">
        <v>40</v>
      </c>
      <c r="P142" s="229" t="s">
        <v>31</v>
      </c>
      <c r="Q142" s="229" t="s">
        <v>10186</v>
      </c>
      <c r="R142" s="229" t="s">
        <v>9492</v>
      </c>
      <c r="S142" s="230">
        <v>19</v>
      </c>
      <c r="T142" s="230">
        <v>113</v>
      </c>
      <c r="U142" s="229"/>
    </row>
    <row r="143" spans="1:21" ht="16.5" customHeight="1">
      <c r="A143" s="225" t="s">
        <v>4557</v>
      </c>
      <c r="B143" s="226" t="s">
        <v>4558</v>
      </c>
      <c r="C143" s="227" t="s">
        <v>89</v>
      </c>
      <c r="D143" s="228" t="s">
        <v>123</v>
      </c>
      <c r="E143" s="288" t="s">
        <v>45</v>
      </c>
      <c r="F143" s="227"/>
      <c r="G143" s="228" t="s">
        <v>6339</v>
      </c>
      <c r="H143" s="229" t="s">
        <v>1732</v>
      </c>
      <c r="I143" s="229"/>
      <c r="J143" s="147" t="str">
        <f t="shared" si="2"/>
        <v>王俊博</v>
      </c>
      <c r="K143" s="230">
        <v>100</v>
      </c>
      <c r="L143" s="208" t="s">
        <v>4738</v>
      </c>
      <c r="M143" s="208" t="s">
        <v>2413</v>
      </c>
      <c r="N143" s="230">
        <v>5</v>
      </c>
      <c r="O143" s="230">
        <v>20</v>
      </c>
      <c r="P143" s="229" t="s">
        <v>31</v>
      </c>
      <c r="Q143" s="229" t="s">
        <v>6356</v>
      </c>
      <c r="R143" s="229" t="s">
        <v>6356</v>
      </c>
      <c r="S143" s="230">
        <v>1</v>
      </c>
      <c r="T143" s="229"/>
      <c r="U143" s="229"/>
    </row>
    <row r="144" spans="1:21" ht="16.5" customHeight="1">
      <c r="A144" s="225" t="s">
        <v>6005</v>
      </c>
      <c r="B144" s="226" t="s">
        <v>6006</v>
      </c>
      <c r="C144" s="227" t="s">
        <v>56</v>
      </c>
      <c r="D144" s="228" t="s">
        <v>115</v>
      </c>
      <c r="E144" s="288" t="s">
        <v>6020</v>
      </c>
      <c r="F144" s="227" t="s">
        <v>6231</v>
      </c>
      <c r="G144" s="228" t="s">
        <v>100</v>
      </c>
      <c r="H144" s="229" t="s">
        <v>115</v>
      </c>
      <c r="I144" s="229"/>
      <c r="J144" s="147" t="str">
        <f t="shared" si="2"/>
        <v>黃胤綸</v>
      </c>
      <c r="K144" s="230">
        <v>100</v>
      </c>
      <c r="L144" s="208" t="s">
        <v>2048</v>
      </c>
      <c r="M144" s="208" t="s">
        <v>2238</v>
      </c>
      <c r="N144" s="230">
        <v>3</v>
      </c>
      <c r="O144" s="230">
        <v>8</v>
      </c>
      <c r="P144" s="229" t="s">
        <v>31</v>
      </c>
      <c r="Q144" s="229" t="s">
        <v>2047</v>
      </c>
      <c r="R144" s="229" t="s">
        <v>2049</v>
      </c>
      <c r="S144" s="230">
        <v>6</v>
      </c>
      <c r="T144" s="230">
        <v>8</v>
      </c>
      <c r="U144" s="229"/>
    </row>
    <row r="145" spans="1:21" ht="16.5" customHeight="1">
      <c r="A145" s="225" t="s">
        <v>5212</v>
      </c>
      <c r="B145" s="226" t="s">
        <v>5213</v>
      </c>
      <c r="C145" s="227" t="s">
        <v>46</v>
      </c>
      <c r="D145" s="228" t="s">
        <v>115</v>
      </c>
      <c r="E145" s="288" t="s">
        <v>2694</v>
      </c>
      <c r="F145" s="227"/>
      <c r="G145" s="228" t="s">
        <v>6334</v>
      </c>
      <c r="H145" s="229" t="s">
        <v>106</v>
      </c>
      <c r="I145" s="229"/>
      <c r="J145" s="147" t="str">
        <f t="shared" si="2"/>
        <v>賴慶樺</v>
      </c>
      <c r="K145" s="230">
        <v>100</v>
      </c>
      <c r="L145" s="208" t="s">
        <v>2238</v>
      </c>
      <c r="M145" s="208" t="s">
        <v>5192</v>
      </c>
      <c r="N145" s="230">
        <v>15</v>
      </c>
      <c r="O145" s="230">
        <v>60</v>
      </c>
      <c r="P145" s="229" t="s">
        <v>31</v>
      </c>
      <c r="Q145" s="229" t="s">
        <v>10186</v>
      </c>
      <c r="R145" s="229" t="s">
        <v>10211</v>
      </c>
      <c r="S145" s="230">
        <v>89</v>
      </c>
      <c r="T145" s="232">
        <v>80.5</v>
      </c>
      <c r="U145" s="229"/>
    </row>
    <row r="146" spans="1:21" ht="16.5" customHeight="1">
      <c r="A146" s="225" t="s">
        <v>5212</v>
      </c>
      <c r="B146" s="226" t="s">
        <v>5213</v>
      </c>
      <c r="C146" s="227" t="s">
        <v>46</v>
      </c>
      <c r="D146" s="228" t="s">
        <v>115</v>
      </c>
      <c r="E146" s="288" t="s">
        <v>45</v>
      </c>
      <c r="F146" s="227" t="s">
        <v>10813</v>
      </c>
      <c r="G146" s="228" t="s">
        <v>100</v>
      </c>
      <c r="H146" s="229" t="s">
        <v>736</v>
      </c>
      <c r="I146" s="229"/>
      <c r="J146" s="147" t="str">
        <f t="shared" si="2"/>
        <v>李騏敬</v>
      </c>
      <c r="K146" s="230">
        <v>100</v>
      </c>
      <c r="L146" s="208" t="s">
        <v>2238</v>
      </c>
      <c r="M146" s="208" t="s">
        <v>2414</v>
      </c>
      <c r="N146" s="230">
        <v>5</v>
      </c>
      <c r="O146" s="230">
        <v>4</v>
      </c>
      <c r="P146" s="229" t="s">
        <v>31</v>
      </c>
      <c r="Q146" s="229" t="s">
        <v>6699</v>
      </c>
      <c r="R146" s="229" t="s">
        <v>6699</v>
      </c>
      <c r="S146" s="230">
        <v>1</v>
      </c>
      <c r="T146" s="230">
        <v>10</v>
      </c>
      <c r="U146" s="229"/>
    </row>
    <row r="147" spans="1:21" ht="16.5" customHeight="1">
      <c r="A147" s="225" t="s">
        <v>5212</v>
      </c>
      <c r="B147" s="226" t="s">
        <v>5213</v>
      </c>
      <c r="C147" s="227" t="s">
        <v>46</v>
      </c>
      <c r="D147" s="228" t="s">
        <v>115</v>
      </c>
      <c r="E147" s="288" t="s">
        <v>48</v>
      </c>
      <c r="F147" s="227" t="s">
        <v>7898</v>
      </c>
      <c r="G147" s="228" t="s">
        <v>100</v>
      </c>
      <c r="H147" s="229" t="s">
        <v>736</v>
      </c>
      <c r="I147" s="229"/>
      <c r="J147" s="147" t="str">
        <f t="shared" si="2"/>
        <v>李騏敬</v>
      </c>
      <c r="K147" s="230">
        <v>100</v>
      </c>
      <c r="L147" s="208" t="s">
        <v>2238</v>
      </c>
      <c r="M147" s="208" t="s">
        <v>2414</v>
      </c>
      <c r="N147" s="230">
        <v>5</v>
      </c>
      <c r="O147" s="230">
        <v>4</v>
      </c>
      <c r="P147" s="229" t="s">
        <v>31</v>
      </c>
      <c r="Q147" s="229" t="s">
        <v>5200</v>
      </c>
      <c r="R147" s="229" t="s">
        <v>5200</v>
      </c>
      <c r="S147" s="230">
        <v>1</v>
      </c>
      <c r="T147" s="230">
        <v>10</v>
      </c>
      <c r="U147" s="229"/>
    </row>
    <row r="148" spans="1:21" ht="16.5" customHeight="1">
      <c r="A148" s="225" t="s">
        <v>5212</v>
      </c>
      <c r="B148" s="226" t="s">
        <v>5213</v>
      </c>
      <c r="C148" s="227" t="s">
        <v>46</v>
      </c>
      <c r="D148" s="228" t="s">
        <v>115</v>
      </c>
      <c r="E148" s="288" t="s">
        <v>47</v>
      </c>
      <c r="F148" s="227" t="s">
        <v>10421</v>
      </c>
      <c r="G148" s="228" t="s">
        <v>100</v>
      </c>
      <c r="H148" s="229" t="s">
        <v>736</v>
      </c>
      <c r="I148" s="229"/>
      <c r="J148" s="147" t="str">
        <f t="shared" si="2"/>
        <v>李騏敬</v>
      </c>
      <c r="K148" s="230">
        <v>100</v>
      </c>
      <c r="L148" s="208" t="s">
        <v>2238</v>
      </c>
      <c r="M148" s="208" t="s">
        <v>2414</v>
      </c>
      <c r="N148" s="230">
        <v>5</v>
      </c>
      <c r="O148" s="230">
        <v>2</v>
      </c>
      <c r="P148" s="229" t="s">
        <v>31</v>
      </c>
      <c r="Q148" s="229" t="s">
        <v>7913</v>
      </c>
      <c r="R148" s="229" t="s">
        <v>7913</v>
      </c>
      <c r="S148" s="230">
        <v>1</v>
      </c>
      <c r="T148" s="230">
        <v>7</v>
      </c>
      <c r="U148" s="229"/>
    </row>
    <row r="149" spans="1:21" ht="16.5" customHeight="1">
      <c r="A149" s="225" t="s">
        <v>5212</v>
      </c>
      <c r="B149" s="226" t="s">
        <v>5213</v>
      </c>
      <c r="C149" s="227" t="s">
        <v>46</v>
      </c>
      <c r="D149" s="228" t="s">
        <v>115</v>
      </c>
      <c r="E149" s="288" t="s">
        <v>96</v>
      </c>
      <c r="F149" s="227" t="s">
        <v>10422</v>
      </c>
      <c r="G149" s="228" t="s">
        <v>100</v>
      </c>
      <c r="H149" s="229" t="s">
        <v>736</v>
      </c>
      <c r="I149" s="229"/>
      <c r="J149" s="147" t="str">
        <f t="shared" si="2"/>
        <v>李騏敬</v>
      </c>
      <c r="K149" s="230">
        <v>100</v>
      </c>
      <c r="L149" s="208" t="s">
        <v>2238</v>
      </c>
      <c r="M149" s="208" t="s">
        <v>2414</v>
      </c>
      <c r="N149" s="230">
        <v>5</v>
      </c>
      <c r="O149" s="230">
        <v>2</v>
      </c>
      <c r="P149" s="229" t="s">
        <v>31</v>
      </c>
      <c r="Q149" s="229" t="s">
        <v>5200</v>
      </c>
      <c r="R149" s="229" t="s">
        <v>5200</v>
      </c>
      <c r="S149" s="230">
        <v>1</v>
      </c>
      <c r="T149" s="230">
        <v>3</v>
      </c>
      <c r="U149" s="229"/>
    </row>
    <row r="150" spans="1:21" ht="16.5" customHeight="1">
      <c r="A150" s="225" t="s">
        <v>5212</v>
      </c>
      <c r="B150" s="226" t="s">
        <v>5213</v>
      </c>
      <c r="C150" s="227" t="s">
        <v>46</v>
      </c>
      <c r="D150" s="228" t="s">
        <v>115</v>
      </c>
      <c r="E150" s="288" t="s">
        <v>49</v>
      </c>
      <c r="F150" s="289" t="s">
        <v>12283</v>
      </c>
      <c r="G150" s="228" t="s">
        <v>2860</v>
      </c>
      <c r="H150" s="229" t="s">
        <v>3685</v>
      </c>
      <c r="I150" s="229"/>
      <c r="J150" s="147" t="str">
        <f t="shared" si="2"/>
        <v>鄭貫中</v>
      </c>
      <c r="K150" s="230">
        <v>100</v>
      </c>
      <c r="L150" s="208" t="s">
        <v>2238</v>
      </c>
      <c r="M150" s="208" t="s">
        <v>2414</v>
      </c>
      <c r="N150" s="230">
        <v>5</v>
      </c>
      <c r="O150" s="230">
        <v>8</v>
      </c>
      <c r="P150" s="229" t="s">
        <v>31</v>
      </c>
      <c r="Q150" s="229" t="s">
        <v>2222</v>
      </c>
      <c r="R150" s="229" t="s">
        <v>10201</v>
      </c>
      <c r="S150" s="230">
        <v>140</v>
      </c>
      <c r="T150" s="230">
        <v>27</v>
      </c>
      <c r="U150" s="229"/>
    </row>
    <row r="151" spans="1:21" ht="16.5" customHeight="1">
      <c r="A151" s="225" t="s">
        <v>5212</v>
      </c>
      <c r="B151" s="226" t="s">
        <v>5213</v>
      </c>
      <c r="C151" s="227" t="s">
        <v>46</v>
      </c>
      <c r="D151" s="228" t="s">
        <v>115</v>
      </c>
      <c r="E151" s="288" t="s">
        <v>116</v>
      </c>
      <c r="F151" s="227" t="s">
        <v>6346</v>
      </c>
      <c r="G151" s="228" t="s">
        <v>6334</v>
      </c>
      <c r="H151" s="229" t="s">
        <v>66</v>
      </c>
      <c r="I151" s="229"/>
      <c r="J151" s="147" t="str">
        <f t="shared" si="2"/>
        <v>許慧芝</v>
      </c>
      <c r="K151" s="230">
        <v>100</v>
      </c>
      <c r="L151" s="208" t="s">
        <v>2238</v>
      </c>
      <c r="M151" s="208" t="s">
        <v>2414</v>
      </c>
      <c r="N151" s="230">
        <v>5</v>
      </c>
      <c r="O151" s="230">
        <v>2</v>
      </c>
      <c r="P151" s="229" t="s">
        <v>31</v>
      </c>
      <c r="Q151" s="229" t="s">
        <v>4737</v>
      </c>
      <c r="R151" s="229" t="s">
        <v>4737</v>
      </c>
      <c r="S151" s="230">
        <v>1</v>
      </c>
      <c r="T151" s="230">
        <v>8</v>
      </c>
      <c r="U151" s="229"/>
    </row>
    <row r="152" spans="1:21" ht="16.5" customHeight="1">
      <c r="A152" s="225" t="s">
        <v>5212</v>
      </c>
      <c r="B152" s="226" t="s">
        <v>5213</v>
      </c>
      <c r="C152" s="227" t="s">
        <v>46</v>
      </c>
      <c r="D152" s="228" t="s">
        <v>115</v>
      </c>
      <c r="E152" s="288" t="s">
        <v>5365</v>
      </c>
      <c r="F152" s="227" t="s">
        <v>15965</v>
      </c>
      <c r="G152" s="228" t="s">
        <v>100</v>
      </c>
      <c r="H152" s="229" t="s">
        <v>115</v>
      </c>
      <c r="I152" s="229"/>
      <c r="J152" s="147" t="str">
        <f t="shared" si="2"/>
        <v>黃胤綸</v>
      </c>
      <c r="K152" s="230">
        <v>100</v>
      </c>
      <c r="L152" s="208" t="s">
        <v>2238</v>
      </c>
      <c r="M152" s="208" t="s">
        <v>2414</v>
      </c>
      <c r="N152" s="230">
        <v>5</v>
      </c>
      <c r="O152" s="230">
        <v>4</v>
      </c>
      <c r="P152" s="229" t="s">
        <v>31</v>
      </c>
      <c r="Q152" s="229" t="s">
        <v>7909</v>
      </c>
      <c r="R152" s="229" t="s">
        <v>15968</v>
      </c>
      <c r="S152" s="230">
        <v>131</v>
      </c>
      <c r="T152" s="229"/>
      <c r="U152" s="229"/>
    </row>
    <row r="153" spans="1:21" ht="16.5" customHeight="1">
      <c r="A153" s="225" t="s">
        <v>5212</v>
      </c>
      <c r="B153" s="226" t="s">
        <v>5213</v>
      </c>
      <c r="C153" s="227" t="s">
        <v>46</v>
      </c>
      <c r="D153" s="228" t="s">
        <v>115</v>
      </c>
      <c r="E153" s="288" t="s">
        <v>5366</v>
      </c>
      <c r="F153" s="227" t="s">
        <v>10423</v>
      </c>
      <c r="G153" s="228" t="s">
        <v>100</v>
      </c>
      <c r="H153" s="229" t="s">
        <v>115</v>
      </c>
      <c r="I153" s="229"/>
      <c r="J153" s="147" t="str">
        <f t="shared" si="2"/>
        <v>黃胤綸</v>
      </c>
      <c r="K153" s="230">
        <v>100</v>
      </c>
      <c r="L153" s="208" t="s">
        <v>2238</v>
      </c>
      <c r="M153" s="208" t="s">
        <v>2049</v>
      </c>
      <c r="N153" s="230">
        <v>3</v>
      </c>
      <c r="O153" s="230">
        <v>16</v>
      </c>
      <c r="P153" s="229" t="s">
        <v>31</v>
      </c>
      <c r="Q153" s="229" t="s">
        <v>4741</v>
      </c>
      <c r="R153" s="229" t="s">
        <v>7380</v>
      </c>
      <c r="S153" s="230">
        <v>88</v>
      </c>
      <c r="T153" s="229"/>
      <c r="U153" s="229"/>
    </row>
    <row r="154" spans="1:21" ht="16.5" customHeight="1">
      <c r="A154" s="225" t="s">
        <v>4557</v>
      </c>
      <c r="B154" s="226" t="s">
        <v>4558</v>
      </c>
      <c r="C154" s="227" t="s">
        <v>89</v>
      </c>
      <c r="D154" s="228" t="s">
        <v>123</v>
      </c>
      <c r="E154" s="288" t="s">
        <v>48</v>
      </c>
      <c r="F154" s="227"/>
      <c r="G154" s="228" t="s">
        <v>6339</v>
      </c>
      <c r="H154" s="229" t="s">
        <v>1732</v>
      </c>
      <c r="I154" s="229"/>
      <c r="J154" s="147" t="str">
        <f t="shared" si="2"/>
        <v>王俊博</v>
      </c>
      <c r="K154" s="230">
        <v>100</v>
      </c>
      <c r="L154" s="208" t="s">
        <v>2238</v>
      </c>
      <c r="M154" s="208" t="s">
        <v>2049</v>
      </c>
      <c r="N154" s="230">
        <v>3</v>
      </c>
      <c r="O154" s="230">
        <v>20</v>
      </c>
      <c r="P154" s="229" t="s">
        <v>31</v>
      </c>
      <c r="Q154" s="229" t="s">
        <v>6356</v>
      </c>
      <c r="R154" s="229" t="s">
        <v>6356</v>
      </c>
      <c r="S154" s="230">
        <v>1</v>
      </c>
      <c r="T154" s="230">
        <v>13</v>
      </c>
      <c r="U154" s="229"/>
    </row>
    <row r="155" spans="1:21" ht="16.5" customHeight="1">
      <c r="A155" s="225" t="s">
        <v>4557</v>
      </c>
      <c r="B155" s="226" t="s">
        <v>4558</v>
      </c>
      <c r="C155" s="227" t="s">
        <v>89</v>
      </c>
      <c r="D155" s="228" t="s">
        <v>123</v>
      </c>
      <c r="E155" s="288" t="s">
        <v>49</v>
      </c>
      <c r="F155" s="289" t="s">
        <v>9277</v>
      </c>
      <c r="G155" s="228" t="s">
        <v>506</v>
      </c>
      <c r="H155" s="229" t="s">
        <v>123</v>
      </c>
      <c r="I155" s="229"/>
      <c r="J155" s="147" t="str">
        <f t="shared" si="2"/>
        <v>張良琪</v>
      </c>
      <c r="K155" s="230">
        <v>100</v>
      </c>
      <c r="L155" s="208" t="s">
        <v>2238</v>
      </c>
      <c r="M155" s="208" t="s">
        <v>2414</v>
      </c>
      <c r="N155" s="230">
        <v>5</v>
      </c>
      <c r="O155" s="230">
        <v>30</v>
      </c>
      <c r="P155" s="229" t="s">
        <v>31</v>
      </c>
      <c r="Q155" s="229" t="s">
        <v>2238</v>
      </c>
      <c r="R155" s="229" t="s">
        <v>5209</v>
      </c>
      <c r="S155" s="230">
        <v>86</v>
      </c>
      <c r="T155" s="230">
        <v>95</v>
      </c>
      <c r="U155" s="229"/>
    </row>
    <row r="156" spans="1:21" ht="16.5" customHeight="1">
      <c r="A156" s="225" t="s">
        <v>4557</v>
      </c>
      <c r="B156" s="226" t="s">
        <v>4558</v>
      </c>
      <c r="C156" s="227" t="s">
        <v>89</v>
      </c>
      <c r="D156" s="228" t="s">
        <v>123</v>
      </c>
      <c r="E156" s="288" t="s">
        <v>88</v>
      </c>
      <c r="F156" s="227"/>
      <c r="G156" s="228" t="s">
        <v>6334</v>
      </c>
      <c r="H156" s="229" t="s">
        <v>66</v>
      </c>
      <c r="I156" s="229"/>
      <c r="J156" s="147" t="str">
        <f t="shared" si="2"/>
        <v>許慧芝</v>
      </c>
      <c r="K156" s="230">
        <v>100</v>
      </c>
      <c r="L156" s="208" t="s">
        <v>2238</v>
      </c>
      <c r="M156" s="208" t="s">
        <v>2414</v>
      </c>
      <c r="N156" s="230">
        <v>5</v>
      </c>
      <c r="O156" s="230">
        <v>20</v>
      </c>
      <c r="P156" s="229" t="s">
        <v>31</v>
      </c>
      <c r="Q156" s="229" t="s">
        <v>2050</v>
      </c>
      <c r="R156" s="229" t="s">
        <v>2050</v>
      </c>
      <c r="S156" s="230">
        <v>1</v>
      </c>
      <c r="T156" s="230">
        <v>4</v>
      </c>
      <c r="U156" s="229"/>
    </row>
    <row r="157" spans="1:21" ht="16.5" customHeight="1">
      <c r="A157" s="225" t="s">
        <v>2241</v>
      </c>
      <c r="B157" s="226" t="s">
        <v>2242</v>
      </c>
      <c r="C157" s="227" t="s">
        <v>46</v>
      </c>
      <c r="D157" s="228" t="s">
        <v>132</v>
      </c>
      <c r="E157" s="288" t="s">
        <v>91</v>
      </c>
      <c r="F157" s="227"/>
      <c r="G157" s="228" t="s">
        <v>32</v>
      </c>
      <c r="H157" s="229" t="s">
        <v>741</v>
      </c>
      <c r="I157" s="229"/>
      <c r="J157" s="147" t="str">
        <f t="shared" si="2"/>
        <v>蘇哲弘</v>
      </c>
      <c r="K157" s="230">
        <v>100</v>
      </c>
      <c r="L157" s="208" t="s">
        <v>2238</v>
      </c>
      <c r="M157" s="208" t="s">
        <v>2238</v>
      </c>
      <c r="N157" s="230">
        <v>1</v>
      </c>
      <c r="O157" s="230">
        <v>8</v>
      </c>
      <c r="P157" s="229" t="s">
        <v>31</v>
      </c>
      <c r="Q157" s="229" t="s">
        <v>10209</v>
      </c>
      <c r="R157" s="229" t="s">
        <v>13387</v>
      </c>
      <c r="S157" s="230">
        <v>12</v>
      </c>
      <c r="T157" s="230">
        <v>27</v>
      </c>
      <c r="U157" s="229"/>
    </row>
    <row r="158" spans="1:21" ht="16.5" customHeight="1">
      <c r="A158" s="225" t="s">
        <v>2241</v>
      </c>
      <c r="B158" s="226" t="s">
        <v>2242</v>
      </c>
      <c r="C158" s="227" t="s">
        <v>46</v>
      </c>
      <c r="D158" s="228" t="s">
        <v>132</v>
      </c>
      <c r="E158" s="288" t="s">
        <v>95</v>
      </c>
      <c r="F158" s="227"/>
      <c r="G158" s="228" t="s">
        <v>32</v>
      </c>
      <c r="H158" s="229" t="s">
        <v>741</v>
      </c>
      <c r="I158" s="229"/>
      <c r="J158" s="147" t="str">
        <f t="shared" si="2"/>
        <v>蘇哲弘</v>
      </c>
      <c r="K158" s="230">
        <v>100</v>
      </c>
      <c r="L158" s="208" t="s">
        <v>2238</v>
      </c>
      <c r="M158" s="208" t="s">
        <v>2414</v>
      </c>
      <c r="N158" s="230">
        <v>5</v>
      </c>
      <c r="O158" s="230">
        <v>4</v>
      </c>
      <c r="P158" s="229" t="s">
        <v>31</v>
      </c>
      <c r="Q158" s="229" t="s">
        <v>10195</v>
      </c>
      <c r="R158" s="229" t="s">
        <v>13387</v>
      </c>
      <c r="S158" s="230">
        <v>59</v>
      </c>
      <c r="T158" s="229"/>
      <c r="U158" s="229"/>
    </row>
    <row r="159" spans="1:21" ht="16.5" customHeight="1">
      <c r="A159" s="225" t="s">
        <v>2241</v>
      </c>
      <c r="B159" s="226" t="s">
        <v>2242</v>
      </c>
      <c r="C159" s="227" t="s">
        <v>46</v>
      </c>
      <c r="D159" s="228" t="s">
        <v>132</v>
      </c>
      <c r="E159" s="288" t="s">
        <v>98</v>
      </c>
      <c r="F159" s="227"/>
      <c r="G159" s="228" t="s">
        <v>32</v>
      </c>
      <c r="H159" s="229" t="s">
        <v>741</v>
      </c>
      <c r="I159" s="229"/>
      <c r="J159" s="147" t="str">
        <f t="shared" si="2"/>
        <v>蘇哲弘</v>
      </c>
      <c r="K159" s="230">
        <v>100</v>
      </c>
      <c r="L159" s="208" t="s">
        <v>2238</v>
      </c>
      <c r="M159" s="208" t="s">
        <v>2414</v>
      </c>
      <c r="N159" s="230">
        <v>5</v>
      </c>
      <c r="O159" s="230">
        <v>8</v>
      </c>
      <c r="P159" s="229" t="s">
        <v>31</v>
      </c>
      <c r="Q159" s="229" t="s">
        <v>3833</v>
      </c>
      <c r="R159" s="229" t="s">
        <v>13387</v>
      </c>
      <c r="S159" s="230">
        <v>202</v>
      </c>
      <c r="T159" s="229"/>
      <c r="U159" s="229"/>
    </row>
    <row r="160" spans="1:21" ht="16.5" customHeight="1">
      <c r="A160" s="225" t="s">
        <v>6005</v>
      </c>
      <c r="B160" s="226" t="s">
        <v>6006</v>
      </c>
      <c r="C160" s="227" t="s">
        <v>56</v>
      </c>
      <c r="D160" s="228" t="s">
        <v>115</v>
      </c>
      <c r="E160" s="288" t="s">
        <v>277</v>
      </c>
      <c r="F160" s="289" t="s">
        <v>6522</v>
      </c>
      <c r="G160" s="228" t="s">
        <v>100</v>
      </c>
      <c r="H160" s="229" t="s">
        <v>115</v>
      </c>
      <c r="I160" s="229"/>
      <c r="J160" s="147" t="str">
        <f t="shared" si="2"/>
        <v>黃胤綸</v>
      </c>
      <c r="K160" s="230">
        <v>100</v>
      </c>
      <c r="L160" s="208" t="s">
        <v>4735</v>
      </c>
      <c r="M160" s="208" t="s">
        <v>4737</v>
      </c>
      <c r="N160" s="230">
        <v>5</v>
      </c>
      <c r="O160" s="230">
        <v>32</v>
      </c>
      <c r="P160" s="229" t="s">
        <v>31</v>
      </c>
      <c r="Q160" s="229" t="s">
        <v>2413</v>
      </c>
      <c r="R160" s="229" t="s">
        <v>4739</v>
      </c>
      <c r="S160" s="230">
        <v>9</v>
      </c>
      <c r="T160" s="230">
        <v>39</v>
      </c>
      <c r="U160" s="229"/>
    </row>
    <row r="161" spans="1:21" ht="16.5" customHeight="1">
      <c r="A161" s="225" t="s">
        <v>4557</v>
      </c>
      <c r="B161" s="226" t="s">
        <v>4558</v>
      </c>
      <c r="C161" s="227" t="s">
        <v>89</v>
      </c>
      <c r="D161" s="228" t="s">
        <v>123</v>
      </c>
      <c r="E161" s="288" t="s">
        <v>47</v>
      </c>
      <c r="F161" s="227"/>
      <c r="G161" s="228" t="s">
        <v>6339</v>
      </c>
      <c r="H161" s="229" t="s">
        <v>1732</v>
      </c>
      <c r="I161" s="229"/>
      <c r="J161" s="147" t="str">
        <f t="shared" si="2"/>
        <v>王俊博</v>
      </c>
      <c r="K161" s="230">
        <v>100</v>
      </c>
      <c r="L161" s="208" t="s">
        <v>2050</v>
      </c>
      <c r="M161" s="208" t="s">
        <v>4739</v>
      </c>
      <c r="N161" s="230">
        <v>5</v>
      </c>
      <c r="O161" s="230">
        <v>20</v>
      </c>
      <c r="P161" s="229" t="s">
        <v>31</v>
      </c>
      <c r="Q161" s="229" t="s">
        <v>7907</v>
      </c>
      <c r="R161" s="229" t="s">
        <v>7907</v>
      </c>
      <c r="S161" s="230">
        <v>1</v>
      </c>
      <c r="T161" s="230">
        <v>8</v>
      </c>
      <c r="U161" s="229"/>
    </row>
    <row r="162" spans="1:21" ht="16.5" customHeight="1">
      <c r="A162" s="225" t="s">
        <v>4557</v>
      </c>
      <c r="B162" s="226" t="s">
        <v>4558</v>
      </c>
      <c r="C162" s="227" t="s">
        <v>89</v>
      </c>
      <c r="D162" s="228" t="s">
        <v>123</v>
      </c>
      <c r="E162" s="288" t="s">
        <v>96</v>
      </c>
      <c r="F162" s="227"/>
      <c r="G162" s="228" t="s">
        <v>6339</v>
      </c>
      <c r="H162" s="229" t="s">
        <v>1732</v>
      </c>
      <c r="I162" s="229"/>
      <c r="J162" s="147" t="str">
        <f t="shared" si="2"/>
        <v>王俊博</v>
      </c>
      <c r="K162" s="230">
        <v>100</v>
      </c>
      <c r="L162" s="208" t="s">
        <v>2050</v>
      </c>
      <c r="M162" s="208" t="s">
        <v>4739</v>
      </c>
      <c r="N162" s="230">
        <v>5</v>
      </c>
      <c r="O162" s="230">
        <v>20</v>
      </c>
      <c r="P162" s="229" t="s">
        <v>31</v>
      </c>
      <c r="Q162" s="229" t="s">
        <v>7907</v>
      </c>
      <c r="R162" s="229" t="s">
        <v>7907</v>
      </c>
      <c r="S162" s="230">
        <v>1</v>
      </c>
      <c r="T162" s="229"/>
      <c r="U162" s="229"/>
    </row>
    <row r="163" spans="1:21" ht="16.5" customHeight="1">
      <c r="A163" s="225" t="s">
        <v>6337</v>
      </c>
      <c r="B163" s="226" t="s">
        <v>6338</v>
      </c>
      <c r="C163" s="227" t="s">
        <v>56</v>
      </c>
      <c r="D163" s="228" t="s">
        <v>5858</v>
      </c>
      <c r="E163" s="288" t="s">
        <v>55</v>
      </c>
      <c r="F163" s="227" t="s">
        <v>6892</v>
      </c>
      <c r="G163" s="228" t="s">
        <v>6334</v>
      </c>
      <c r="H163" s="229" t="s">
        <v>5858</v>
      </c>
      <c r="I163" s="229"/>
      <c r="J163" s="147" t="str">
        <f t="shared" si="2"/>
        <v>陳威諭</v>
      </c>
      <c r="K163" s="230">
        <v>100</v>
      </c>
      <c r="L163" s="208" t="s">
        <v>4737</v>
      </c>
      <c r="M163" s="208" t="s">
        <v>5192</v>
      </c>
      <c r="N163" s="230">
        <v>10</v>
      </c>
      <c r="O163" s="230">
        <v>40</v>
      </c>
      <c r="P163" s="229" t="s">
        <v>31</v>
      </c>
      <c r="Q163" s="229" t="s">
        <v>2051</v>
      </c>
      <c r="R163" s="229" t="s">
        <v>2222</v>
      </c>
      <c r="S163" s="230">
        <v>15</v>
      </c>
      <c r="T163" s="230">
        <v>4</v>
      </c>
      <c r="U163" s="229"/>
    </row>
    <row r="164" spans="1:21" ht="16.5" customHeight="1">
      <c r="A164" s="225" t="s">
        <v>6337</v>
      </c>
      <c r="B164" s="226" t="s">
        <v>6338</v>
      </c>
      <c r="C164" s="227" t="s">
        <v>56</v>
      </c>
      <c r="D164" s="228" t="s">
        <v>5858</v>
      </c>
      <c r="E164" s="288" t="s">
        <v>6350</v>
      </c>
      <c r="F164" s="227"/>
      <c r="G164" s="228" t="s">
        <v>6334</v>
      </c>
      <c r="H164" s="229" t="s">
        <v>5858</v>
      </c>
      <c r="I164" s="229"/>
      <c r="J164" s="147" t="str">
        <f t="shared" si="2"/>
        <v>陳威諭</v>
      </c>
      <c r="K164" s="230">
        <v>100</v>
      </c>
      <c r="L164" s="208" t="s">
        <v>4737</v>
      </c>
      <c r="M164" s="208" t="s">
        <v>4737</v>
      </c>
      <c r="N164" s="230">
        <v>1</v>
      </c>
      <c r="O164" s="230">
        <v>4</v>
      </c>
      <c r="P164" s="229" t="s">
        <v>31</v>
      </c>
      <c r="Q164" s="229" t="s">
        <v>2051</v>
      </c>
      <c r="R164" s="229" t="s">
        <v>2051</v>
      </c>
      <c r="S164" s="230">
        <v>1</v>
      </c>
      <c r="T164" s="230">
        <v>5</v>
      </c>
      <c r="U164" s="229"/>
    </row>
    <row r="165" spans="1:21" ht="16.5" customHeight="1">
      <c r="A165" s="225" t="s">
        <v>6337</v>
      </c>
      <c r="B165" s="226" t="s">
        <v>6338</v>
      </c>
      <c r="C165" s="227" t="s">
        <v>56</v>
      </c>
      <c r="D165" s="228" t="s">
        <v>5858</v>
      </c>
      <c r="E165" s="288" t="s">
        <v>6893</v>
      </c>
      <c r="F165" s="289" t="s">
        <v>6894</v>
      </c>
      <c r="G165" s="228" t="s">
        <v>6334</v>
      </c>
      <c r="H165" s="229" t="s">
        <v>5858</v>
      </c>
      <c r="I165" s="229"/>
      <c r="J165" s="147" t="str">
        <f t="shared" si="2"/>
        <v>陳威諭</v>
      </c>
      <c r="K165" s="230">
        <v>100</v>
      </c>
      <c r="L165" s="208" t="s">
        <v>4737</v>
      </c>
      <c r="M165" s="208" t="s">
        <v>5192</v>
      </c>
      <c r="N165" s="230">
        <v>10</v>
      </c>
      <c r="O165" s="230">
        <v>4</v>
      </c>
      <c r="P165" s="229" t="s">
        <v>31</v>
      </c>
      <c r="Q165" s="229" t="s">
        <v>2222</v>
      </c>
      <c r="R165" s="229" t="s">
        <v>2222</v>
      </c>
      <c r="S165" s="230">
        <v>1</v>
      </c>
      <c r="T165" s="230">
        <v>52</v>
      </c>
      <c r="U165" s="229"/>
    </row>
    <row r="166" spans="1:21" ht="16.5" customHeight="1">
      <c r="A166" s="225" t="s">
        <v>4557</v>
      </c>
      <c r="B166" s="226" t="s">
        <v>4558</v>
      </c>
      <c r="C166" s="227" t="s">
        <v>41</v>
      </c>
      <c r="D166" s="228" t="s">
        <v>123</v>
      </c>
      <c r="E166" s="288" t="s">
        <v>85</v>
      </c>
      <c r="F166" s="227"/>
      <c r="G166" s="228" t="s">
        <v>86</v>
      </c>
      <c r="H166" s="229" t="s">
        <v>87</v>
      </c>
      <c r="I166" s="229"/>
      <c r="J166" s="147" t="str">
        <f t="shared" si="2"/>
        <v>周家儀</v>
      </c>
      <c r="K166" s="231">
        <v>0</v>
      </c>
      <c r="L166" s="208" t="s">
        <v>2051</v>
      </c>
      <c r="M166" s="208" t="s">
        <v>2415</v>
      </c>
      <c r="N166" s="230">
        <v>20</v>
      </c>
      <c r="O166" s="230">
        <v>8</v>
      </c>
      <c r="P166" s="229" t="s">
        <v>34</v>
      </c>
      <c r="Q166" s="229"/>
      <c r="R166" s="229"/>
      <c r="S166" s="231">
        <v>0</v>
      </c>
      <c r="T166" s="229"/>
      <c r="U166" s="229"/>
    </row>
    <row r="167" spans="1:21" ht="16.5" customHeight="1">
      <c r="A167" s="225" t="s">
        <v>6005</v>
      </c>
      <c r="B167" s="226" t="s">
        <v>6006</v>
      </c>
      <c r="C167" s="227" t="s">
        <v>56</v>
      </c>
      <c r="D167" s="228" t="s">
        <v>115</v>
      </c>
      <c r="E167" s="288" t="s">
        <v>55</v>
      </c>
      <c r="F167" s="227" t="s">
        <v>6351</v>
      </c>
      <c r="G167" s="228" t="s">
        <v>100</v>
      </c>
      <c r="H167" s="229" t="s">
        <v>115</v>
      </c>
      <c r="I167" s="229"/>
      <c r="J167" s="147" t="str">
        <f t="shared" si="2"/>
        <v>黃胤綸</v>
      </c>
      <c r="K167" s="230">
        <v>100</v>
      </c>
      <c r="L167" s="208" t="s">
        <v>2051</v>
      </c>
      <c r="M167" s="208" t="s">
        <v>2051</v>
      </c>
      <c r="N167" s="230">
        <v>1</v>
      </c>
      <c r="O167" s="230">
        <v>4</v>
      </c>
      <c r="P167" s="229" t="s">
        <v>31</v>
      </c>
      <c r="Q167" s="229" t="s">
        <v>2051</v>
      </c>
      <c r="R167" s="229" t="s">
        <v>4739</v>
      </c>
      <c r="S167" s="230">
        <v>2</v>
      </c>
      <c r="T167" s="230">
        <v>4</v>
      </c>
      <c r="U167" s="229"/>
    </row>
    <row r="168" spans="1:21" ht="16.5" customHeight="1">
      <c r="A168" s="225" t="s">
        <v>6005</v>
      </c>
      <c r="B168" s="226" t="s">
        <v>6006</v>
      </c>
      <c r="C168" s="227" t="s">
        <v>56</v>
      </c>
      <c r="D168" s="228" t="s">
        <v>115</v>
      </c>
      <c r="E168" s="288" t="s">
        <v>397</v>
      </c>
      <c r="F168" s="227" t="s">
        <v>6523</v>
      </c>
      <c r="G168" s="228" t="s">
        <v>100</v>
      </c>
      <c r="H168" s="229" t="s">
        <v>115</v>
      </c>
      <c r="I168" s="229"/>
      <c r="J168" s="147" t="str">
        <f t="shared" si="2"/>
        <v>黃胤綸</v>
      </c>
      <c r="K168" s="230">
        <v>100</v>
      </c>
      <c r="L168" s="208" t="s">
        <v>4739</v>
      </c>
      <c r="M168" s="208" t="s">
        <v>4739</v>
      </c>
      <c r="N168" s="230">
        <v>1</v>
      </c>
      <c r="O168" s="230">
        <v>4</v>
      </c>
      <c r="P168" s="229" t="s">
        <v>31</v>
      </c>
      <c r="Q168" s="229" t="s">
        <v>3830</v>
      </c>
      <c r="R168" s="229" t="s">
        <v>3832</v>
      </c>
      <c r="S168" s="230">
        <v>5</v>
      </c>
      <c r="T168" s="230">
        <v>8</v>
      </c>
      <c r="U168" s="229"/>
    </row>
    <row r="169" spans="1:21" ht="16.5" customHeight="1">
      <c r="A169" s="225" t="s">
        <v>5060</v>
      </c>
      <c r="B169" s="226" t="s">
        <v>5061</v>
      </c>
      <c r="C169" s="227" t="s">
        <v>7900</v>
      </c>
      <c r="D169" s="228" t="s">
        <v>421</v>
      </c>
      <c r="E169" s="288" t="s">
        <v>7901</v>
      </c>
      <c r="F169" s="227" t="s">
        <v>12075</v>
      </c>
      <c r="G169" s="228" t="s">
        <v>2861</v>
      </c>
      <c r="H169" s="229" t="s">
        <v>421</v>
      </c>
      <c r="I169" s="229"/>
      <c r="J169" s="147" t="str">
        <f t="shared" si="2"/>
        <v>蘇漢城</v>
      </c>
      <c r="K169" s="230">
        <v>100</v>
      </c>
      <c r="L169" s="208" t="s">
        <v>3830</v>
      </c>
      <c r="M169" s="208" t="s">
        <v>5203</v>
      </c>
      <c r="N169" s="230">
        <v>50</v>
      </c>
      <c r="O169" s="230">
        <v>200</v>
      </c>
      <c r="P169" s="229" t="s">
        <v>31</v>
      </c>
      <c r="Q169" s="229" t="s">
        <v>5203</v>
      </c>
      <c r="R169" s="229" t="s">
        <v>10196</v>
      </c>
      <c r="S169" s="230">
        <v>93</v>
      </c>
      <c r="T169" s="229"/>
      <c r="U169" s="229"/>
    </row>
    <row r="170" spans="1:21" ht="16.5" customHeight="1">
      <c r="A170" s="225" t="s">
        <v>4557</v>
      </c>
      <c r="B170" s="226" t="s">
        <v>4558</v>
      </c>
      <c r="C170" s="227" t="s">
        <v>41</v>
      </c>
      <c r="D170" s="228" t="s">
        <v>123</v>
      </c>
      <c r="E170" s="288" t="s">
        <v>84</v>
      </c>
      <c r="F170" s="227"/>
      <c r="G170" s="228" t="s">
        <v>60</v>
      </c>
      <c r="H170" s="229" t="s">
        <v>104</v>
      </c>
      <c r="I170" s="229"/>
      <c r="J170" s="147" t="str">
        <f t="shared" si="2"/>
        <v>吳志嘉</v>
      </c>
      <c r="K170" s="231">
        <v>0</v>
      </c>
      <c r="L170" s="208" t="s">
        <v>3830</v>
      </c>
      <c r="M170" s="208" t="s">
        <v>4740</v>
      </c>
      <c r="N170" s="230">
        <v>20</v>
      </c>
      <c r="O170" s="230">
        <v>40</v>
      </c>
      <c r="P170" s="229" t="s">
        <v>34</v>
      </c>
      <c r="Q170" s="229"/>
      <c r="R170" s="229"/>
      <c r="S170" s="231">
        <v>0</v>
      </c>
      <c r="T170" s="229"/>
      <c r="U170" s="229"/>
    </row>
    <row r="171" spans="1:21" ht="16.5" customHeight="1">
      <c r="A171" s="225" t="s">
        <v>4557</v>
      </c>
      <c r="B171" s="226" t="s">
        <v>4558</v>
      </c>
      <c r="C171" s="227" t="s">
        <v>89</v>
      </c>
      <c r="D171" s="228" t="s">
        <v>123</v>
      </c>
      <c r="E171" s="288" t="s">
        <v>90</v>
      </c>
      <c r="F171" s="227" t="s">
        <v>10181</v>
      </c>
      <c r="G171" s="228" t="s">
        <v>506</v>
      </c>
      <c r="H171" s="229" t="s">
        <v>123</v>
      </c>
      <c r="I171" s="229"/>
      <c r="J171" s="147" t="str">
        <f t="shared" si="2"/>
        <v>張良琪</v>
      </c>
      <c r="K171" s="230">
        <v>30</v>
      </c>
      <c r="L171" s="208" t="s">
        <v>3830</v>
      </c>
      <c r="M171" s="208" t="s">
        <v>4740</v>
      </c>
      <c r="N171" s="230">
        <v>20</v>
      </c>
      <c r="O171" s="230">
        <v>100</v>
      </c>
      <c r="P171" s="229" t="s">
        <v>31</v>
      </c>
      <c r="Q171" s="229" t="s">
        <v>6356</v>
      </c>
      <c r="R171" s="229" t="s">
        <v>6356</v>
      </c>
      <c r="S171" s="230">
        <v>1</v>
      </c>
      <c r="T171" s="230">
        <v>11</v>
      </c>
      <c r="U171" s="229"/>
    </row>
    <row r="172" spans="1:21" ht="16.5" customHeight="1">
      <c r="A172" s="225" t="s">
        <v>6005</v>
      </c>
      <c r="B172" s="226" t="s">
        <v>6006</v>
      </c>
      <c r="C172" s="227" t="s">
        <v>51</v>
      </c>
      <c r="D172" s="228" t="s">
        <v>115</v>
      </c>
      <c r="E172" s="288" t="s">
        <v>6022</v>
      </c>
      <c r="F172" s="227" t="s">
        <v>10424</v>
      </c>
      <c r="G172" s="228" t="s">
        <v>100</v>
      </c>
      <c r="H172" s="229" t="s">
        <v>115</v>
      </c>
      <c r="I172" s="229"/>
      <c r="J172" s="147" t="str">
        <f t="shared" si="2"/>
        <v>黃胤綸</v>
      </c>
      <c r="K172" s="230">
        <v>100</v>
      </c>
      <c r="L172" s="208" t="s">
        <v>3830</v>
      </c>
      <c r="M172" s="208" t="s">
        <v>3832</v>
      </c>
      <c r="N172" s="230">
        <v>5</v>
      </c>
      <c r="O172" s="230">
        <v>8</v>
      </c>
      <c r="P172" s="229" t="s">
        <v>31</v>
      </c>
      <c r="Q172" s="229" t="s">
        <v>5200</v>
      </c>
      <c r="R172" s="229" t="s">
        <v>7379</v>
      </c>
      <c r="S172" s="230">
        <v>64</v>
      </c>
      <c r="T172" s="230">
        <v>13</v>
      </c>
      <c r="U172" s="229"/>
    </row>
    <row r="173" spans="1:21" ht="16.5" customHeight="1">
      <c r="A173" s="225" t="s">
        <v>6005</v>
      </c>
      <c r="B173" s="226" t="s">
        <v>6006</v>
      </c>
      <c r="C173" s="227" t="s">
        <v>51</v>
      </c>
      <c r="D173" s="228" t="s">
        <v>115</v>
      </c>
      <c r="E173" s="288" t="s">
        <v>6023</v>
      </c>
      <c r="F173" s="227" t="s">
        <v>10182</v>
      </c>
      <c r="G173" s="228" t="s">
        <v>100</v>
      </c>
      <c r="H173" s="229" t="s">
        <v>115</v>
      </c>
      <c r="I173" s="229"/>
      <c r="J173" s="147" t="str">
        <f t="shared" si="2"/>
        <v>黃胤綸</v>
      </c>
      <c r="K173" s="230">
        <v>100</v>
      </c>
      <c r="L173" s="208" t="s">
        <v>3830</v>
      </c>
      <c r="M173" s="208" t="s">
        <v>3832</v>
      </c>
      <c r="N173" s="230">
        <v>5</v>
      </c>
      <c r="O173" s="230">
        <v>4</v>
      </c>
      <c r="P173" s="229" t="s">
        <v>31</v>
      </c>
      <c r="Q173" s="229" t="s">
        <v>5200</v>
      </c>
      <c r="R173" s="229" t="s">
        <v>7912</v>
      </c>
      <c r="S173" s="230">
        <v>59</v>
      </c>
      <c r="T173" s="229"/>
      <c r="U173" s="229"/>
    </row>
    <row r="174" spans="1:21" ht="16.5" customHeight="1">
      <c r="A174" s="225" t="s">
        <v>6005</v>
      </c>
      <c r="B174" s="226" t="s">
        <v>6006</v>
      </c>
      <c r="C174" s="227" t="s">
        <v>51</v>
      </c>
      <c r="D174" s="228" t="s">
        <v>115</v>
      </c>
      <c r="E174" s="288" t="s">
        <v>6024</v>
      </c>
      <c r="F174" s="227" t="s">
        <v>10183</v>
      </c>
      <c r="G174" s="228" t="s">
        <v>100</v>
      </c>
      <c r="H174" s="229" t="s">
        <v>115</v>
      </c>
      <c r="I174" s="229"/>
      <c r="J174" s="147" t="str">
        <f t="shared" si="2"/>
        <v>黃胤綸</v>
      </c>
      <c r="K174" s="230">
        <v>100</v>
      </c>
      <c r="L174" s="208" t="s">
        <v>3830</v>
      </c>
      <c r="M174" s="208" t="s">
        <v>3832</v>
      </c>
      <c r="N174" s="230">
        <v>5</v>
      </c>
      <c r="O174" s="230">
        <v>4</v>
      </c>
      <c r="P174" s="229" t="s">
        <v>31</v>
      </c>
      <c r="Q174" s="229" t="s">
        <v>5200</v>
      </c>
      <c r="R174" s="229" t="s">
        <v>7912</v>
      </c>
      <c r="S174" s="230">
        <v>59</v>
      </c>
      <c r="T174" s="232">
        <v>5.5</v>
      </c>
      <c r="U174" s="229"/>
    </row>
    <row r="175" spans="1:21" ht="16.5" customHeight="1">
      <c r="A175" s="225" t="s">
        <v>6005</v>
      </c>
      <c r="B175" s="226" t="s">
        <v>6006</v>
      </c>
      <c r="C175" s="227" t="s">
        <v>51</v>
      </c>
      <c r="D175" s="228" t="s">
        <v>115</v>
      </c>
      <c r="E175" s="288" t="s">
        <v>6027</v>
      </c>
      <c r="F175" s="227" t="s">
        <v>7157</v>
      </c>
      <c r="G175" s="228" t="s">
        <v>2860</v>
      </c>
      <c r="H175" s="229" t="s">
        <v>3685</v>
      </c>
      <c r="I175" s="229"/>
      <c r="J175" s="147" t="str">
        <f t="shared" si="2"/>
        <v>鄭貫中</v>
      </c>
      <c r="K175" s="230">
        <v>100</v>
      </c>
      <c r="L175" s="208" t="s">
        <v>3832</v>
      </c>
      <c r="M175" s="208" t="s">
        <v>5194</v>
      </c>
      <c r="N175" s="230">
        <v>8</v>
      </c>
      <c r="O175" s="230">
        <v>8</v>
      </c>
      <c r="P175" s="229" t="s">
        <v>31</v>
      </c>
      <c r="Q175" s="229" t="s">
        <v>5192</v>
      </c>
      <c r="R175" s="229" t="s">
        <v>5197</v>
      </c>
      <c r="S175" s="230">
        <v>16</v>
      </c>
      <c r="T175" s="232">
        <v>17.5</v>
      </c>
      <c r="U175" s="229"/>
    </row>
    <row r="176" spans="1:21" ht="16.5" customHeight="1">
      <c r="A176" s="225" t="s">
        <v>5212</v>
      </c>
      <c r="B176" s="226" t="s">
        <v>5213</v>
      </c>
      <c r="C176" s="227" t="s">
        <v>46</v>
      </c>
      <c r="D176" s="228" t="s">
        <v>115</v>
      </c>
      <c r="E176" s="288" t="s">
        <v>5367</v>
      </c>
      <c r="F176" s="227" t="s">
        <v>15714</v>
      </c>
      <c r="G176" s="228" t="s">
        <v>100</v>
      </c>
      <c r="H176" s="229" t="s">
        <v>736</v>
      </c>
      <c r="I176" s="229"/>
      <c r="J176" s="147" t="str">
        <f t="shared" si="2"/>
        <v>李騏敬</v>
      </c>
      <c r="K176" s="230">
        <v>100</v>
      </c>
      <c r="L176" s="208" t="s">
        <v>3834</v>
      </c>
      <c r="M176" s="208" t="s">
        <v>5194</v>
      </c>
      <c r="N176" s="230">
        <v>5</v>
      </c>
      <c r="O176" s="230">
        <v>40</v>
      </c>
      <c r="P176" s="229" t="s">
        <v>31</v>
      </c>
      <c r="Q176" s="229" t="s">
        <v>9820</v>
      </c>
      <c r="R176" s="229" t="s">
        <v>10218</v>
      </c>
      <c r="S176" s="230">
        <v>85</v>
      </c>
      <c r="T176" s="230">
        <v>59</v>
      </c>
      <c r="U176" s="229"/>
    </row>
    <row r="177" spans="1:21" ht="16.5" customHeight="1">
      <c r="A177" s="225" t="s">
        <v>6005</v>
      </c>
      <c r="B177" s="226" t="s">
        <v>6006</v>
      </c>
      <c r="C177" s="227" t="s">
        <v>51</v>
      </c>
      <c r="D177" s="228" t="s">
        <v>115</v>
      </c>
      <c r="E177" s="288" t="s">
        <v>6025</v>
      </c>
      <c r="F177" s="227" t="s">
        <v>10184</v>
      </c>
      <c r="G177" s="228" t="s">
        <v>100</v>
      </c>
      <c r="H177" s="229" t="s">
        <v>115</v>
      </c>
      <c r="I177" s="229"/>
      <c r="J177" s="147" t="str">
        <f t="shared" si="2"/>
        <v>黃胤綸</v>
      </c>
      <c r="K177" s="230">
        <v>100</v>
      </c>
      <c r="L177" s="208" t="s">
        <v>3834</v>
      </c>
      <c r="M177" s="208" t="s">
        <v>5194</v>
      </c>
      <c r="N177" s="230">
        <v>5</v>
      </c>
      <c r="O177" s="230">
        <v>4</v>
      </c>
      <c r="P177" s="229" t="s">
        <v>31</v>
      </c>
      <c r="Q177" s="229" t="s">
        <v>5200</v>
      </c>
      <c r="R177" s="229" t="s">
        <v>7912</v>
      </c>
      <c r="S177" s="230">
        <v>59</v>
      </c>
      <c r="T177" s="229"/>
      <c r="U177" s="229"/>
    </row>
    <row r="178" spans="1:21" ht="16.5" customHeight="1">
      <c r="A178" s="225" t="s">
        <v>6005</v>
      </c>
      <c r="B178" s="226" t="s">
        <v>6006</v>
      </c>
      <c r="C178" s="227" t="s">
        <v>51</v>
      </c>
      <c r="D178" s="228" t="s">
        <v>115</v>
      </c>
      <c r="E178" s="288" t="s">
        <v>6026</v>
      </c>
      <c r="F178" s="289" t="s">
        <v>12284</v>
      </c>
      <c r="G178" s="228" t="s">
        <v>2860</v>
      </c>
      <c r="H178" s="229" t="s">
        <v>3685</v>
      </c>
      <c r="I178" s="229"/>
      <c r="J178" s="147" t="str">
        <f t="shared" si="2"/>
        <v>鄭貫中</v>
      </c>
      <c r="K178" s="230">
        <v>100</v>
      </c>
      <c r="L178" s="208" t="s">
        <v>3834</v>
      </c>
      <c r="M178" s="208" t="s">
        <v>5194</v>
      </c>
      <c r="N178" s="230">
        <v>5</v>
      </c>
      <c r="O178" s="230">
        <v>16</v>
      </c>
      <c r="P178" s="229" t="s">
        <v>31</v>
      </c>
      <c r="Q178" s="229" t="s">
        <v>4814</v>
      </c>
      <c r="R178" s="229" t="s">
        <v>10201</v>
      </c>
      <c r="S178" s="230">
        <v>102</v>
      </c>
      <c r="T178" s="230">
        <v>147</v>
      </c>
      <c r="U178" s="229"/>
    </row>
    <row r="179" spans="1:21" ht="16.5" customHeight="1">
      <c r="A179" s="225" t="s">
        <v>5212</v>
      </c>
      <c r="B179" s="226" t="s">
        <v>5213</v>
      </c>
      <c r="C179" s="227" t="s">
        <v>46</v>
      </c>
      <c r="D179" s="228" t="s">
        <v>115</v>
      </c>
      <c r="E179" s="288" t="s">
        <v>5368</v>
      </c>
      <c r="F179" s="227" t="s">
        <v>6895</v>
      </c>
      <c r="G179" s="228" t="s">
        <v>100</v>
      </c>
      <c r="H179" s="229" t="s">
        <v>736</v>
      </c>
      <c r="I179" s="229"/>
      <c r="J179" s="147" t="str">
        <f t="shared" si="2"/>
        <v>李騏敬</v>
      </c>
      <c r="K179" s="230">
        <v>100</v>
      </c>
      <c r="L179" s="208" t="s">
        <v>2222</v>
      </c>
      <c r="M179" s="208" t="s">
        <v>2411</v>
      </c>
      <c r="N179" s="230">
        <v>5</v>
      </c>
      <c r="O179" s="230">
        <v>40</v>
      </c>
      <c r="P179" s="229" t="s">
        <v>31</v>
      </c>
      <c r="Q179" s="229" t="s">
        <v>4804</v>
      </c>
      <c r="R179" s="229" t="s">
        <v>4806</v>
      </c>
      <c r="S179" s="230">
        <v>2</v>
      </c>
      <c r="T179" s="230">
        <v>73</v>
      </c>
      <c r="U179" s="229"/>
    </row>
    <row r="180" spans="1:21" ht="16.5" customHeight="1">
      <c r="A180" s="225" t="s">
        <v>6005</v>
      </c>
      <c r="B180" s="226" t="s">
        <v>6006</v>
      </c>
      <c r="C180" s="227" t="s">
        <v>51</v>
      </c>
      <c r="D180" s="228" t="s">
        <v>115</v>
      </c>
      <c r="E180" s="288" t="s">
        <v>6028</v>
      </c>
      <c r="F180" s="227"/>
      <c r="G180" s="228" t="s">
        <v>100</v>
      </c>
      <c r="H180" s="229" t="s">
        <v>736</v>
      </c>
      <c r="I180" s="229"/>
      <c r="J180" s="147" t="str">
        <f t="shared" si="2"/>
        <v>李騏敬</v>
      </c>
      <c r="K180" s="231">
        <v>0</v>
      </c>
      <c r="L180" s="208" t="s">
        <v>2222</v>
      </c>
      <c r="M180" s="208" t="s">
        <v>5197</v>
      </c>
      <c r="N180" s="230">
        <v>10</v>
      </c>
      <c r="O180" s="230">
        <v>40</v>
      </c>
      <c r="P180" s="229" t="s">
        <v>34</v>
      </c>
      <c r="Q180" s="229"/>
      <c r="R180" s="229"/>
      <c r="S180" s="231">
        <v>0</v>
      </c>
      <c r="T180" s="232">
        <v>150.5</v>
      </c>
      <c r="U180" s="229"/>
    </row>
    <row r="181" spans="1:21" ht="16.5" customHeight="1">
      <c r="A181" s="225" t="s">
        <v>6525</v>
      </c>
      <c r="B181" s="226" t="s">
        <v>6697</v>
      </c>
      <c r="C181" s="227" t="s">
        <v>56</v>
      </c>
      <c r="D181" s="228" t="s">
        <v>132</v>
      </c>
      <c r="E181" s="288" t="s">
        <v>55</v>
      </c>
      <c r="F181" s="227"/>
      <c r="G181" s="228" t="s">
        <v>32</v>
      </c>
      <c r="H181" s="229" t="s">
        <v>462</v>
      </c>
      <c r="I181" s="229"/>
      <c r="J181" s="147" t="str">
        <f t="shared" si="2"/>
        <v>簡振芳</v>
      </c>
      <c r="K181" s="230">
        <v>100</v>
      </c>
      <c r="L181" s="208" t="s">
        <v>4804</v>
      </c>
      <c r="M181" s="208" t="s">
        <v>4804</v>
      </c>
      <c r="N181" s="230">
        <v>1</v>
      </c>
      <c r="O181" s="230">
        <v>8</v>
      </c>
      <c r="P181" s="229" t="s">
        <v>31</v>
      </c>
      <c r="Q181" s="229" t="s">
        <v>4804</v>
      </c>
      <c r="R181" s="229" t="s">
        <v>5204</v>
      </c>
      <c r="S181" s="230">
        <v>32</v>
      </c>
      <c r="T181" s="230">
        <v>94</v>
      </c>
      <c r="U181" s="229"/>
    </row>
    <row r="182" spans="1:21" ht="16.5" customHeight="1">
      <c r="A182" s="225" t="s">
        <v>6525</v>
      </c>
      <c r="B182" s="226" t="s">
        <v>6697</v>
      </c>
      <c r="C182" s="227" t="s">
        <v>41</v>
      </c>
      <c r="D182" s="228" t="s">
        <v>132</v>
      </c>
      <c r="E182" s="288" t="s">
        <v>69</v>
      </c>
      <c r="F182" s="227"/>
      <c r="G182" s="228" t="s">
        <v>70</v>
      </c>
      <c r="H182" s="229" t="s">
        <v>478</v>
      </c>
      <c r="I182" s="229"/>
      <c r="J182" s="147" t="str">
        <f t="shared" si="2"/>
        <v>陳威宏</v>
      </c>
      <c r="K182" s="230">
        <v>100</v>
      </c>
      <c r="L182" s="208" t="s">
        <v>4806</v>
      </c>
      <c r="M182" s="208" t="s">
        <v>5191</v>
      </c>
      <c r="N182" s="230">
        <v>15</v>
      </c>
      <c r="O182" s="230">
        <v>32</v>
      </c>
      <c r="P182" s="229" t="s">
        <v>31</v>
      </c>
      <c r="Q182" s="229" t="s">
        <v>4811</v>
      </c>
      <c r="R182" s="229" t="s">
        <v>5200</v>
      </c>
      <c r="S182" s="230">
        <v>7</v>
      </c>
      <c r="T182" s="229"/>
      <c r="U182" s="229"/>
    </row>
    <row r="183" spans="1:21" ht="16.5" customHeight="1">
      <c r="A183" s="225" t="s">
        <v>5212</v>
      </c>
      <c r="B183" s="226" t="s">
        <v>5213</v>
      </c>
      <c r="C183" s="227" t="s">
        <v>46</v>
      </c>
      <c r="D183" s="228" t="s">
        <v>115</v>
      </c>
      <c r="E183" s="288" t="s">
        <v>146</v>
      </c>
      <c r="F183" s="227"/>
      <c r="G183" s="228" t="s">
        <v>100</v>
      </c>
      <c r="H183" s="229" t="s">
        <v>115</v>
      </c>
      <c r="I183" s="229"/>
      <c r="J183" s="147" t="str">
        <f t="shared" si="2"/>
        <v>黃胤綸</v>
      </c>
      <c r="K183" s="231">
        <v>0</v>
      </c>
      <c r="L183" s="208" t="s">
        <v>2415</v>
      </c>
      <c r="M183" s="208" t="s">
        <v>5199</v>
      </c>
      <c r="N183" s="230">
        <v>10</v>
      </c>
      <c r="O183" s="230">
        <v>60</v>
      </c>
      <c r="P183" s="229" t="s">
        <v>34</v>
      </c>
      <c r="Q183" s="229"/>
      <c r="R183" s="229"/>
      <c r="S183" s="231">
        <v>0</v>
      </c>
      <c r="T183" s="230">
        <v>7</v>
      </c>
      <c r="U183" s="229"/>
    </row>
    <row r="184" spans="1:21" ht="16.5" customHeight="1">
      <c r="A184" s="225" t="s">
        <v>2241</v>
      </c>
      <c r="B184" s="226" t="s">
        <v>2242</v>
      </c>
      <c r="C184" s="227" t="s">
        <v>46</v>
      </c>
      <c r="D184" s="228" t="s">
        <v>132</v>
      </c>
      <c r="E184" s="288" t="s">
        <v>108</v>
      </c>
      <c r="F184" s="227"/>
      <c r="G184" s="228" t="s">
        <v>32</v>
      </c>
      <c r="H184" s="229" t="s">
        <v>741</v>
      </c>
      <c r="I184" s="229"/>
      <c r="J184" s="147" t="str">
        <f t="shared" si="2"/>
        <v>蘇哲弘</v>
      </c>
      <c r="K184" s="230">
        <v>100</v>
      </c>
      <c r="L184" s="208" t="s">
        <v>2415</v>
      </c>
      <c r="M184" s="208" t="s">
        <v>2415</v>
      </c>
      <c r="N184" s="230">
        <v>1</v>
      </c>
      <c r="O184" s="230">
        <v>4</v>
      </c>
      <c r="P184" s="229" t="s">
        <v>31</v>
      </c>
      <c r="Q184" s="229" t="s">
        <v>9494</v>
      </c>
      <c r="R184" s="229" t="s">
        <v>13387</v>
      </c>
      <c r="S184" s="230">
        <v>6</v>
      </c>
      <c r="T184" s="229"/>
      <c r="U184" s="229"/>
    </row>
    <row r="185" spans="1:21" ht="16.5" customHeight="1">
      <c r="A185" s="225" t="s">
        <v>4557</v>
      </c>
      <c r="B185" s="226" t="s">
        <v>4558</v>
      </c>
      <c r="C185" s="227" t="s">
        <v>89</v>
      </c>
      <c r="D185" s="228" t="s">
        <v>123</v>
      </c>
      <c r="E185" s="288" t="s">
        <v>91</v>
      </c>
      <c r="F185" s="227"/>
      <c r="G185" s="228" t="s">
        <v>506</v>
      </c>
      <c r="H185" s="229" t="s">
        <v>123</v>
      </c>
      <c r="I185" s="229"/>
      <c r="J185" s="147" t="str">
        <f t="shared" si="2"/>
        <v>張良琪</v>
      </c>
      <c r="K185" s="231">
        <v>0</v>
      </c>
      <c r="L185" s="208" t="s">
        <v>4741</v>
      </c>
      <c r="M185" s="208" t="s">
        <v>4742</v>
      </c>
      <c r="N185" s="230">
        <v>15</v>
      </c>
      <c r="O185" s="230">
        <v>100</v>
      </c>
      <c r="P185" s="229" t="s">
        <v>34</v>
      </c>
      <c r="Q185" s="229"/>
      <c r="R185" s="229"/>
      <c r="S185" s="231">
        <v>0</v>
      </c>
      <c r="T185" s="229"/>
      <c r="U185" s="229"/>
    </row>
    <row r="186" spans="1:21" ht="16.5" customHeight="1">
      <c r="A186" s="225" t="s">
        <v>4557</v>
      </c>
      <c r="B186" s="226" t="s">
        <v>4558</v>
      </c>
      <c r="C186" s="227" t="s">
        <v>89</v>
      </c>
      <c r="D186" s="228" t="s">
        <v>123</v>
      </c>
      <c r="E186" s="288" t="s">
        <v>94</v>
      </c>
      <c r="F186" s="227"/>
      <c r="G186" s="228" t="s">
        <v>506</v>
      </c>
      <c r="H186" s="229" t="s">
        <v>123</v>
      </c>
      <c r="I186" s="229"/>
      <c r="J186" s="147" t="str">
        <f t="shared" si="2"/>
        <v>張良琪</v>
      </c>
      <c r="K186" s="231">
        <v>0</v>
      </c>
      <c r="L186" s="208" t="s">
        <v>4741</v>
      </c>
      <c r="M186" s="208" t="s">
        <v>4743</v>
      </c>
      <c r="N186" s="230">
        <v>5</v>
      </c>
      <c r="O186" s="230">
        <v>20</v>
      </c>
      <c r="P186" s="229" t="s">
        <v>34</v>
      </c>
      <c r="Q186" s="229"/>
      <c r="R186" s="229"/>
      <c r="S186" s="231">
        <v>0</v>
      </c>
      <c r="T186" s="229"/>
      <c r="U186" s="229"/>
    </row>
    <row r="187" spans="1:21" ht="16.5" customHeight="1">
      <c r="A187" s="225" t="s">
        <v>6005</v>
      </c>
      <c r="B187" s="226" t="s">
        <v>6006</v>
      </c>
      <c r="C187" s="227" t="s">
        <v>51</v>
      </c>
      <c r="D187" s="228" t="s">
        <v>115</v>
      </c>
      <c r="E187" s="288" t="s">
        <v>80</v>
      </c>
      <c r="F187" s="227"/>
      <c r="G187" s="228" t="s">
        <v>100</v>
      </c>
      <c r="H187" s="229" t="s">
        <v>736</v>
      </c>
      <c r="I187" s="229"/>
      <c r="J187" s="147" t="str">
        <f t="shared" si="2"/>
        <v>李騏敬</v>
      </c>
      <c r="K187" s="231">
        <v>0</v>
      </c>
      <c r="L187" s="208" t="s">
        <v>5196</v>
      </c>
      <c r="M187" s="208" t="s">
        <v>5199</v>
      </c>
      <c r="N187" s="230">
        <v>5</v>
      </c>
      <c r="O187" s="230">
        <v>40</v>
      </c>
      <c r="P187" s="229" t="s">
        <v>34</v>
      </c>
      <c r="Q187" s="229"/>
      <c r="R187" s="229"/>
      <c r="S187" s="231">
        <v>0</v>
      </c>
      <c r="T187" s="230">
        <v>15</v>
      </c>
      <c r="U187" s="229"/>
    </row>
    <row r="188" spans="1:21" ht="16.5" customHeight="1">
      <c r="A188" s="225" t="s">
        <v>4557</v>
      </c>
      <c r="B188" s="226" t="s">
        <v>4558</v>
      </c>
      <c r="C188" s="227" t="s">
        <v>89</v>
      </c>
      <c r="D188" s="228" t="s">
        <v>123</v>
      </c>
      <c r="E188" s="288" t="s">
        <v>99</v>
      </c>
      <c r="F188" s="227" t="s">
        <v>10814</v>
      </c>
      <c r="G188" s="228" t="s">
        <v>6339</v>
      </c>
      <c r="H188" s="229" t="s">
        <v>1732</v>
      </c>
      <c r="I188" s="229"/>
      <c r="J188" s="147" t="str">
        <f t="shared" si="2"/>
        <v>王俊博</v>
      </c>
      <c r="K188" s="230">
        <v>100</v>
      </c>
      <c r="L188" s="208" t="s">
        <v>4744</v>
      </c>
      <c r="M188" s="208" t="s">
        <v>4745</v>
      </c>
      <c r="N188" s="230">
        <v>5</v>
      </c>
      <c r="O188" s="230">
        <v>20</v>
      </c>
      <c r="P188" s="229" t="s">
        <v>31</v>
      </c>
      <c r="Q188" s="229" t="s">
        <v>9289</v>
      </c>
      <c r="R188" s="229" t="s">
        <v>6358</v>
      </c>
      <c r="S188" s="230">
        <v>3</v>
      </c>
      <c r="T188" s="230">
        <v>8</v>
      </c>
      <c r="U188" s="229"/>
    </row>
    <row r="189" spans="1:21" ht="16.5" customHeight="1">
      <c r="A189" s="225" t="s">
        <v>5212</v>
      </c>
      <c r="B189" s="226" t="s">
        <v>5213</v>
      </c>
      <c r="C189" s="227" t="s">
        <v>46</v>
      </c>
      <c r="D189" s="228" t="s">
        <v>115</v>
      </c>
      <c r="E189" s="288" t="s">
        <v>5369</v>
      </c>
      <c r="F189" s="227"/>
      <c r="G189" s="228" t="s">
        <v>100</v>
      </c>
      <c r="H189" s="229" t="s">
        <v>115</v>
      </c>
      <c r="I189" s="229"/>
      <c r="J189" s="147" t="str">
        <f t="shared" si="2"/>
        <v>黃胤綸</v>
      </c>
      <c r="K189" s="231">
        <v>0</v>
      </c>
      <c r="L189" s="208" t="s">
        <v>5371</v>
      </c>
      <c r="M189" s="208" t="s">
        <v>4745</v>
      </c>
      <c r="N189" s="230">
        <v>3</v>
      </c>
      <c r="O189" s="230">
        <v>16</v>
      </c>
      <c r="P189" s="229" t="s">
        <v>34</v>
      </c>
      <c r="Q189" s="229"/>
      <c r="R189" s="229"/>
      <c r="S189" s="231">
        <v>0</v>
      </c>
      <c r="T189" s="229"/>
      <c r="U189" s="229"/>
    </row>
    <row r="190" spans="1:21" ht="16.5" customHeight="1">
      <c r="A190" s="225" t="s">
        <v>6005</v>
      </c>
      <c r="B190" s="226" t="s">
        <v>6006</v>
      </c>
      <c r="C190" s="227" t="s">
        <v>41</v>
      </c>
      <c r="D190" s="228" t="s">
        <v>115</v>
      </c>
      <c r="E190" s="288" t="s">
        <v>6030</v>
      </c>
      <c r="F190" s="227"/>
      <c r="G190" s="228" t="s">
        <v>100</v>
      </c>
      <c r="H190" s="229" t="s">
        <v>115</v>
      </c>
      <c r="I190" s="229"/>
      <c r="J190" s="147" t="str">
        <f t="shared" si="2"/>
        <v>黃胤綸</v>
      </c>
      <c r="K190" s="230">
        <v>90</v>
      </c>
      <c r="L190" s="208" t="s">
        <v>5371</v>
      </c>
      <c r="M190" s="208" t="s">
        <v>6233</v>
      </c>
      <c r="N190" s="230">
        <v>66</v>
      </c>
      <c r="O190" s="230">
        <v>80</v>
      </c>
      <c r="P190" s="229" t="s">
        <v>34</v>
      </c>
      <c r="Q190" s="229" t="s">
        <v>2222</v>
      </c>
      <c r="R190" s="229"/>
      <c r="S190" s="231">
        <v>0</v>
      </c>
      <c r="T190" s="230">
        <v>134</v>
      </c>
      <c r="U190" s="229"/>
    </row>
    <row r="191" spans="1:21" ht="16.5" customHeight="1">
      <c r="A191" s="225" t="s">
        <v>6005</v>
      </c>
      <c r="B191" s="226" t="s">
        <v>6006</v>
      </c>
      <c r="C191" s="227" t="s">
        <v>41</v>
      </c>
      <c r="D191" s="228" t="s">
        <v>115</v>
      </c>
      <c r="E191" s="288" t="s">
        <v>125</v>
      </c>
      <c r="F191" s="227" t="s">
        <v>10425</v>
      </c>
      <c r="G191" s="228" t="s">
        <v>70</v>
      </c>
      <c r="H191" s="229" t="s">
        <v>129</v>
      </c>
      <c r="I191" s="229"/>
      <c r="J191" s="147" t="str">
        <f t="shared" si="2"/>
        <v>王琇眉</v>
      </c>
      <c r="K191" s="231">
        <v>0</v>
      </c>
      <c r="L191" s="208" t="s">
        <v>5191</v>
      </c>
      <c r="M191" s="208" t="s">
        <v>6234</v>
      </c>
      <c r="N191" s="230">
        <v>14</v>
      </c>
      <c r="O191" s="230">
        <v>60</v>
      </c>
      <c r="P191" s="229" t="s">
        <v>34</v>
      </c>
      <c r="Q191" s="229"/>
      <c r="R191" s="229"/>
      <c r="S191" s="231">
        <v>0</v>
      </c>
      <c r="T191" s="229"/>
      <c r="U191" s="229"/>
    </row>
    <row r="192" spans="1:21" ht="16.5" customHeight="1">
      <c r="A192" s="225" t="s">
        <v>6005</v>
      </c>
      <c r="B192" s="226" t="s">
        <v>6006</v>
      </c>
      <c r="C192" s="227" t="s">
        <v>41</v>
      </c>
      <c r="D192" s="228" t="s">
        <v>115</v>
      </c>
      <c r="E192" s="288" t="s">
        <v>6029</v>
      </c>
      <c r="F192" s="227"/>
      <c r="G192" s="228" t="s">
        <v>100</v>
      </c>
      <c r="H192" s="229" t="s">
        <v>736</v>
      </c>
      <c r="I192" s="229"/>
      <c r="J192" s="147" t="str">
        <f t="shared" si="2"/>
        <v>李騏敬</v>
      </c>
      <c r="K192" s="231">
        <v>0</v>
      </c>
      <c r="L192" s="208" t="s">
        <v>5191</v>
      </c>
      <c r="M192" s="208" t="s">
        <v>4805</v>
      </c>
      <c r="N192" s="230">
        <v>5</v>
      </c>
      <c r="O192" s="230">
        <v>20</v>
      </c>
      <c r="P192" s="229" t="s">
        <v>34</v>
      </c>
      <c r="Q192" s="229"/>
      <c r="R192" s="229"/>
      <c r="S192" s="231">
        <v>0</v>
      </c>
      <c r="T192" s="232">
        <v>296.5</v>
      </c>
      <c r="U192" s="229"/>
    </row>
    <row r="193" spans="1:21" ht="16.5" customHeight="1">
      <c r="A193" s="225" t="s">
        <v>6005</v>
      </c>
      <c r="B193" s="226" t="s">
        <v>6006</v>
      </c>
      <c r="C193" s="227" t="s">
        <v>46</v>
      </c>
      <c r="D193" s="228" t="s">
        <v>115</v>
      </c>
      <c r="E193" s="288" t="s">
        <v>6031</v>
      </c>
      <c r="F193" s="227"/>
      <c r="G193" s="228" t="s">
        <v>6334</v>
      </c>
      <c r="H193" s="229" t="s">
        <v>106</v>
      </c>
      <c r="I193" s="229"/>
      <c r="J193" s="147" t="str">
        <f t="shared" si="2"/>
        <v>賴慶樺</v>
      </c>
      <c r="K193" s="231">
        <v>0</v>
      </c>
      <c r="L193" s="208" t="s">
        <v>5191</v>
      </c>
      <c r="M193" s="208" t="s">
        <v>4810</v>
      </c>
      <c r="N193" s="230">
        <v>15</v>
      </c>
      <c r="O193" s="230">
        <v>80</v>
      </c>
      <c r="P193" s="229" t="s">
        <v>34</v>
      </c>
      <c r="Q193" s="229"/>
      <c r="R193" s="229"/>
      <c r="S193" s="231">
        <v>0</v>
      </c>
      <c r="T193" s="229"/>
      <c r="U193" s="229"/>
    </row>
    <row r="194" spans="1:21" ht="16.5" customHeight="1">
      <c r="A194" s="225" t="s">
        <v>5212</v>
      </c>
      <c r="B194" s="226" t="s">
        <v>5213</v>
      </c>
      <c r="C194" s="227" t="s">
        <v>46</v>
      </c>
      <c r="D194" s="228" t="s">
        <v>115</v>
      </c>
      <c r="E194" s="288" t="s">
        <v>108</v>
      </c>
      <c r="F194" s="227"/>
      <c r="G194" s="228" t="s">
        <v>100</v>
      </c>
      <c r="H194" s="229" t="s">
        <v>115</v>
      </c>
      <c r="I194" s="229"/>
      <c r="J194" s="147" t="str">
        <f t="shared" ref="J194:J257" si="3">IF(I194="",H194,LEFT(I194,3))</f>
        <v>黃胤綸</v>
      </c>
      <c r="K194" s="231">
        <v>0</v>
      </c>
      <c r="L194" s="208" t="s">
        <v>4746</v>
      </c>
      <c r="M194" s="208" t="s">
        <v>4805</v>
      </c>
      <c r="N194" s="230">
        <v>3</v>
      </c>
      <c r="O194" s="230">
        <v>16</v>
      </c>
      <c r="P194" s="229" t="s">
        <v>34</v>
      </c>
      <c r="Q194" s="229"/>
      <c r="R194" s="229"/>
      <c r="S194" s="231">
        <v>0</v>
      </c>
      <c r="T194" s="229"/>
      <c r="U194" s="229"/>
    </row>
    <row r="195" spans="1:21" ht="16.5" customHeight="1">
      <c r="A195" s="225" t="s">
        <v>4557</v>
      </c>
      <c r="B195" s="226" t="s">
        <v>4558</v>
      </c>
      <c r="C195" s="227" t="s">
        <v>89</v>
      </c>
      <c r="D195" s="228" t="s">
        <v>123</v>
      </c>
      <c r="E195" s="288" t="s">
        <v>95</v>
      </c>
      <c r="F195" s="227"/>
      <c r="G195" s="228" t="s">
        <v>6339</v>
      </c>
      <c r="H195" s="229" t="s">
        <v>1732</v>
      </c>
      <c r="I195" s="229"/>
      <c r="J195" s="147" t="str">
        <f t="shared" si="3"/>
        <v>王俊博</v>
      </c>
      <c r="K195" s="230">
        <v>100</v>
      </c>
      <c r="L195" s="208" t="s">
        <v>4746</v>
      </c>
      <c r="M195" s="208" t="s">
        <v>4742</v>
      </c>
      <c r="N195" s="230">
        <v>5</v>
      </c>
      <c r="O195" s="230">
        <v>20</v>
      </c>
      <c r="P195" s="229" t="s">
        <v>31</v>
      </c>
      <c r="Q195" s="229" t="s">
        <v>6243</v>
      </c>
      <c r="R195" s="229" t="s">
        <v>6243</v>
      </c>
      <c r="S195" s="230">
        <v>1</v>
      </c>
      <c r="T195" s="229"/>
      <c r="U195" s="229"/>
    </row>
    <row r="196" spans="1:21" ht="16.5" customHeight="1">
      <c r="A196" s="225" t="s">
        <v>4557</v>
      </c>
      <c r="B196" s="226" t="s">
        <v>4558</v>
      </c>
      <c r="C196" s="227" t="s">
        <v>89</v>
      </c>
      <c r="D196" s="228" t="s">
        <v>123</v>
      </c>
      <c r="E196" s="288" t="s">
        <v>98</v>
      </c>
      <c r="F196" s="227"/>
      <c r="G196" s="228" t="s">
        <v>506</v>
      </c>
      <c r="H196" s="229" t="s">
        <v>123</v>
      </c>
      <c r="I196" s="229"/>
      <c r="J196" s="147" t="str">
        <f t="shared" si="3"/>
        <v>張良琪</v>
      </c>
      <c r="K196" s="230">
        <v>100</v>
      </c>
      <c r="L196" s="208" t="s">
        <v>4746</v>
      </c>
      <c r="M196" s="208" t="s">
        <v>4742</v>
      </c>
      <c r="N196" s="230">
        <v>5</v>
      </c>
      <c r="O196" s="230">
        <v>20</v>
      </c>
      <c r="P196" s="229" t="s">
        <v>31</v>
      </c>
      <c r="Q196" s="229" t="s">
        <v>10215</v>
      </c>
      <c r="R196" s="229" t="s">
        <v>10215</v>
      </c>
      <c r="S196" s="230">
        <v>1</v>
      </c>
      <c r="T196" s="229"/>
      <c r="U196" s="229"/>
    </row>
    <row r="197" spans="1:21" ht="16.5" customHeight="1">
      <c r="A197" s="225" t="s">
        <v>3275</v>
      </c>
      <c r="B197" s="226" t="s">
        <v>3276</v>
      </c>
      <c r="C197" s="227" t="s">
        <v>256</v>
      </c>
      <c r="D197" s="228" t="s">
        <v>421</v>
      </c>
      <c r="E197" s="288" t="s">
        <v>257</v>
      </c>
      <c r="F197" s="227"/>
      <c r="G197" s="228" t="s">
        <v>70</v>
      </c>
      <c r="H197" s="229" t="s">
        <v>478</v>
      </c>
      <c r="I197" s="229"/>
      <c r="J197" s="147" t="str">
        <f t="shared" si="3"/>
        <v>陳威宏</v>
      </c>
      <c r="K197" s="230">
        <v>100</v>
      </c>
      <c r="L197" s="208" t="s">
        <v>4805</v>
      </c>
      <c r="M197" s="208" t="s">
        <v>6237</v>
      </c>
      <c r="N197" s="230">
        <v>30</v>
      </c>
      <c r="O197" s="230">
        <v>150</v>
      </c>
      <c r="P197" s="229" t="s">
        <v>31</v>
      </c>
      <c r="Q197" s="229" t="s">
        <v>5191</v>
      </c>
      <c r="R197" s="229" t="s">
        <v>5202</v>
      </c>
      <c r="S197" s="230">
        <v>13</v>
      </c>
      <c r="T197" s="229"/>
      <c r="U197" s="229"/>
    </row>
    <row r="198" spans="1:21" ht="16.5" customHeight="1">
      <c r="A198" s="225" t="s">
        <v>4557</v>
      </c>
      <c r="B198" s="226" t="s">
        <v>4558</v>
      </c>
      <c r="C198" s="227" t="s">
        <v>89</v>
      </c>
      <c r="D198" s="228" t="s">
        <v>123</v>
      </c>
      <c r="E198" s="288" t="s">
        <v>108</v>
      </c>
      <c r="F198" s="227"/>
      <c r="G198" s="228" t="s">
        <v>506</v>
      </c>
      <c r="H198" s="229" t="s">
        <v>123</v>
      </c>
      <c r="I198" s="229"/>
      <c r="J198" s="147" t="str">
        <f t="shared" si="3"/>
        <v>張良琪</v>
      </c>
      <c r="K198" s="231">
        <v>0</v>
      </c>
      <c r="L198" s="208" t="s">
        <v>4747</v>
      </c>
      <c r="M198" s="208" t="s">
        <v>4747</v>
      </c>
      <c r="N198" s="230">
        <v>1</v>
      </c>
      <c r="O198" s="230">
        <v>8</v>
      </c>
      <c r="P198" s="229" t="s">
        <v>34</v>
      </c>
      <c r="Q198" s="229"/>
      <c r="R198" s="229"/>
      <c r="S198" s="231">
        <v>0</v>
      </c>
      <c r="T198" s="229"/>
      <c r="U198" s="229"/>
    </row>
    <row r="199" spans="1:21" ht="16.5" customHeight="1">
      <c r="A199" s="225" t="s">
        <v>5526</v>
      </c>
      <c r="B199" s="226" t="s">
        <v>6524</v>
      </c>
      <c r="C199" s="227" t="s">
        <v>2715</v>
      </c>
      <c r="D199" s="228" t="s">
        <v>262</v>
      </c>
      <c r="E199" s="288" t="s">
        <v>7922</v>
      </c>
      <c r="F199" s="227" t="s">
        <v>8696</v>
      </c>
      <c r="G199" s="228" t="s">
        <v>2861</v>
      </c>
      <c r="H199" s="229" t="s">
        <v>262</v>
      </c>
      <c r="I199" s="229"/>
      <c r="J199" s="147" t="str">
        <f t="shared" si="3"/>
        <v>羅友彥</v>
      </c>
      <c r="K199" s="230">
        <v>100</v>
      </c>
      <c r="L199" s="208" t="s">
        <v>5202</v>
      </c>
      <c r="M199" s="208" t="s">
        <v>6234</v>
      </c>
      <c r="N199" s="230">
        <v>2</v>
      </c>
      <c r="O199" s="230">
        <v>1</v>
      </c>
      <c r="P199" s="229" t="s">
        <v>31</v>
      </c>
      <c r="Q199" s="229" t="s">
        <v>5202</v>
      </c>
      <c r="R199" s="229" t="s">
        <v>4809</v>
      </c>
      <c r="S199" s="230">
        <v>13</v>
      </c>
      <c r="T199" s="230">
        <v>2</v>
      </c>
      <c r="U199" s="229"/>
    </row>
    <row r="200" spans="1:21" ht="16.5" customHeight="1">
      <c r="A200" s="225" t="s">
        <v>5526</v>
      </c>
      <c r="B200" s="226" t="s">
        <v>6524</v>
      </c>
      <c r="C200" s="227" t="s">
        <v>2715</v>
      </c>
      <c r="D200" s="228" t="s">
        <v>262</v>
      </c>
      <c r="E200" s="288" t="s">
        <v>5529</v>
      </c>
      <c r="F200" s="227" t="s">
        <v>8696</v>
      </c>
      <c r="G200" s="228" t="s">
        <v>2861</v>
      </c>
      <c r="H200" s="229" t="s">
        <v>262</v>
      </c>
      <c r="I200" s="229"/>
      <c r="J200" s="147" t="str">
        <f t="shared" si="3"/>
        <v>羅友彥</v>
      </c>
      <c r="K200" s="230">
        <v>100</v>
      </c>
      <c r="L200" s="208" t="s">
        <v>5202</v>
      </c>
      <c r="M200" s="208" t="s">
        <v>6234</v>
      </c>
      <c r="N200" s="230">
        <v>2</v>
      </c>
      <c r="O200" s="230">
        <v>1</v>
      </c>
      <c r="P200" s="229" t="s">
        <v>31</v>
      </c>
      <c r="Q200" s="229" t="s">
        <v>5202</v>
      </c>
      <c r="R200" s="229" t="s">
        <v>4809</v>
      </c>
      <c r="S200" s="230">
        <v>13</v>
      </c>
      <c r="T200" s="229"/>
      <c r="U200" s="229"/>
    </row>
    <row r="201" spans="1:21" ht="16.5" customHeight="1">
      <c r="A201" s="225" t="s">
        <v>5526</v>
      </c>
      <c r="B201" s="226" t="s">
        <v>6524</v>
      </c>
      <c r="C201" s="227" t="s">
        <v>2716</v>
      </c>
      <c r="D201" s="228" t="s">
        <v>262</v>
      </c>
      <c r="E201" s="288" t="s">
        <v>416</v>
      </c>
      <c r="F201" s="289" t="s">
        <v>8697</v>
      </c>
      <c r="G201" s="228" t="s">
        <v>2861</v>
      </c>
      <c r="H201" s="229" t="s">
        <v>262</v>
      </c>
      <c r="I201" s="229"/>
      <c r="J201" s="147" t="str">
        <f t="shared" si="3"/>
        <v>羅友彥</v>
      </c>
      <c r="K201" s="230">
        <v>100</v>
      </c>
      <c r="L201" s="208" t="s">
        <v>6234</v>
      </c>
      <c r="M201" s="208" t="s">
        <v>5205</v>
      </c>
      <c r="N201" s="230">
        <v>13</v>
      </c>
      <c r="O201" s="230">
        <v>100</v>
      </c>
      <c r="P201" s="229" t="s">
        <v>31</v>
      </c>
      <c r="Q201" s="229" t="s">
        <v>5202</v>
      </c>
      <c r="R201" s="229" t="s">
        <v>4813</v>
      </c>
      <c r="S201" s="230">
        <v>18</v>
      </c>
      <c r="T201" s="230">
        <v>7</v>
      </c>
      <c r="U201" s="229"/>
    </row>
    <row r="202" spans="1:21" ht="16.5" customHeight="1">
      <c r="A202" s="225" t="s">
        <v>5526</v>
      </c>
      <c r="B202" s="226" t="s">
        <v>6524</v>
      </c>
      <c r="C202" s="227" t="s">
        <v>2716</v>
      </c>
      <c r="D202" s="228" t="s">
        <v>262</v>
      </c>
      <c r="E202" s="288" t="s">
        <v>415</v>
      </c>
      <c r="F202" s="289" t="s">
        <v>8698</v>
      </c>
      <c r="G202" s="228" t="s">
        <v>2861</v>
      </c>
      <c r="H202" s="229" t="s">
        <v>262</v>
      </c>
      <c r="I202" s="229"/>
      <c r="J202" s="147" t="str">
        <f t="shared" si="3"/>
        <v>羅友彥</v>
      </c>
      <c r="K202" s="230">
        <v>100</v>
      </c>
      <c r="L202" s="208" t="s">
        <v>6234</v>
      </c>
      <c r="M202" s="208" t="s">
        <v>5205</v>
      </c>
      <c r="N202" s="230">
        <v>13</v>
      </c>
      <c r="O202" s="230">
        <v>30</v>
      </c>
      <c r="P202" s="229" t="s">
        <v>31</v>
      </c>
      <c r="Q202" s="229" t="s">
        <v>5202</v>
      </c>
      <c r="R202" s="229" t="s">
        <v>4813</v>
      </c>
      <c r="S202" s="230">
        <v>18</v>
      </c>
      <c r="T202" s="230">
        <v>11</v>
      </c>
      <c r="U202" s="229"/>
    </row>
    <row r="203" spans="1:21" ht="16.5" customHeight="1">
      <c r="A203" s="225" t="s">
        <v>6005</v>
      </c>
      <c r="B203" s="226" t="s">
        <v>6006</v>
      </c>
      <c r="C203" s="227" t="s">
        <v>46</v>
      </c>
      <c r="D203" s="228" t="s">
        <v>115</v>
      </c>
      <c r="E203" s="288" t="s">
        <v>45</v>
      </c>
      <c r="F203" s="227"/>
      <c r="G203" s="228" t="s">
        <v>100</v>
      </c>
      <c r="H203" s="229" t="s">
        <v>736</v>
      </c>
      <c r="I203" s="229"/>
      <c r="J203" s="147" t="str">
        <f t="shared" si="3"/>
        <v>李騏敬</v>
      </c>
      <c r="K203" s="231">
        <v>0</v>
      </c>
      <c r="L203" s="208" t="s">
        <v>4810</v>
      </c>
      <c r="M203" s="208" t="s">
        <v>6236</v>
      </c>
      <c r="N203" s="230">
        <v>10</v>
      </c>
      <c r="O203" s="230">
        <v>4</v>
      </c>
      <c r="P203" s="229" t="s">
        <v>34</v>
      </c>
      <c r="Q203" s="229"/>
      <c r="R203" s="229"/>
      <c r="S203" s="231">
        <v>0</v>
      </c>
      <c r="T203" s="229"/>
      <c r="U203" s="229"/>
    </row>
    <row r="204" spans="1:21" ht="16.5" customHeight="1">
      <c r="A204" s="225" t="s">
        <v>6005</v>
      </c>
      <c r="B204" s="226" t="s">
        <v>6006</v>
      </c>
      <c r="C204" s="227" t="s">
        <v>46</v>
      </c>
      <c r="D204" s="228" t="s">
        <v>115</v>
      </c>
      <c r="E204" s="288" t="s">
        <v>48</v>
      </c>
      <c r="F204" s="227"/>
      <c r="G204" s="228" t="s">
        <v>100</v>
      </c>
      <c r="H204" s="229" t="s">
        <v>736</v>
      </c>
      <c r="I204" s="229"/>
      <c r="J204" s="147" t="str">
        <f t="shared" si="3"/>
        <v>李騏敬</v>
      </c>
      <c r="K204" s="231">
        <v>0</v>
      </c>
      <c r="L204" s="208" t="s">
        <v>4810</v>
      </c>
      <c r="M204" s="208" t="s">
        <v>6236</v>
      </c>
      <c r="N204" s="230">
        <v>10</v>
      </c>
      <c r="O204" s="230">
        <v>4</v>
      </c>
      <c r="P204" s="229" t="s">
        <v>34</v>
      </c>
      <c r="Q204" s="229"/>
      <c r="R204" s="229"/>
      <c r="S204" s="231">
        <v>0</v>
      </c>
      <c r="T204" s="229"/>
      <c r="U204" s="229"/>
    </row>
    <row r="205" spans="1:21" ht="16.5" customHeight="1">
      <c r="A205" s="225" t="s">
        <v>6005</v>
      </c>
      <c r="B205" s="226" t="s">
        <v>6006</v>
      </c>
      <c r="C205" s="227" t="s">
        <v>46</v>
      </c>
      <c r="D205" s="228" t="s">
        <v>115</v>
      </c>
      <c r="E205" s="288" t="s">
        <v>47</v>
      </c>
      <c r="F205" s="227"/>
      <c r="G205" s="228" t="s">
        <v>100</v>
      </c>
      <c r="H205" s="229" t="s">
        <v>736</v>
      </c>
      <c r="I205" s="229"/>
      <c r="J205" s="147" t="str">
        <f t="shared" si="3"/>
        <v>李騏敬</v>
      </c>
      <c r="K205" s="231">
        <v>0</v>
      </c>
      <c r="L205" s="208" t="s">
        <v>4810</v>
      </c>
      <c r="M205" s="208" t="s">
        <v>6236</v>
      </c>
      <c r="N205" s="230">
        <v>10</v>
      </c>
      <c r="O205" s="230">
        <v>4</v>
      </c>
      <c r="P205" s="229" t="s">
        <v>34</v>
      </c>
      <c r="Q205" s="229"/>
      <c r="R205" s="229"/>
      <c r="S205" s="231">
        <v>0</v>
      </c>
      <c r="T205" s="229"/>
      <c r="U205" s="229"/>
    </row>
    <row r="206" spans="1:21" ht="16.5" customHeight="1">
      <c r="A206" s="225" t="s">
        <v>6005</v>
      </c>
      <c r="B206" s="226" t="s">
        <v>6006</v>
      </c>
      <c r="C206" s="227" t="s">
        <v>46</v>
      </c>
      <c r="D206" s="228" t="s">
        <v>115</v>
      </c>
      <c r="E206" s="288" t="s">
        <v>96</v>
      </c>
      <c r="F206" s="227"/>
      <c r="G206" s="228" t="s">
        <v>100</v>
      </c>
      <c r="H206" s="229" t="s">
        <v>736</v>
      </c>
      <c r="I206" s="229"/>
      <c r="J206" s="147" t="str">
        <f t="shared" si="3"/>
        <v>李騏敬</v>
      </c>
      <c r="K206" s="231">
        <v>0</v>
      </c>
      <c r="L206" s="208" t="s">
        <v>4810</v>
      </c>
      <c r="M206" s="208" t="s">
        <v>6236</v>
      </c>
      <c r="N206" s="230">
        <v>10</v>
      </c>
      <c r="O206" s="230">
        <v>4</v>
      </c>
      <c r="P206" s="229" t="s">
        <v>34</v>
      </c>
      <c r="Q206" s="229"/>
      <c r="R206" s="229"/>
      <c r="S206" s="231">
        <v>0</v>
      </c>
      <c r="T206" s="229"/>
      <c r="U206" s="229"/>
    </row>
    <row r="207" spans="1:21" ht="16.5" customHeight="1">
      <c r="A207" s="225" t="s">
        <v>6005</v>
      </c>
      <c r="B207" s="226" t="s">
        <v>6006</v>
      </c>
      <c r="C207" s="227" t="s">
        <v>46</v>
      </c>
      <c r="D207" s="228" t="s">
        <v>115</v>
      </c>
      <c r="E207" s="288" t="s">
        <v>88</v>
      </c>
      <c r="F207" s="227" t="s">
        <v>8699</v>
      </c>
      <c r="G207" s="228" t="s">
        <v>6334</v>
      </c>
      <c r="H207" s="229" t="s">
        <v>66</v>
      </c>
      <c r="I207" s="229"/>
      <c r="J207" s="147" t="str">
        <f t="shared" si="3"/>
        <v>許慧芝</v>
      </c>
      <c r="K207" s="230">
        <v>100</v>
      </c>
      <c r="L207" s="208" t="s">
        <v>4810</v>
      </c>
      <c r="M207" s="208" t="s">
        <v>6236</v>
      </c>
      <c r="N207" s="230">
        <v>10</v>
      </c>
      <c r="O207" s="230">
        <v>4</v>
      </c>
      <c r="P207" s="229" t="s">
        <v>31</v>
      </c>
      <c r="Q207" s="229" t="s">
        <v>4816</v>
      </c>
      <c r="R207" s="229" t="s">
        <v>6366</v>
      </c>
      <c r="S207" s="230">
        <v>3</v>
      </c>
      <c r="T207" s="230">
        <v>4</v>
      </c>
      <c r="U207" s="229"/>
    </row>
    <row r="208" spans="1:21" ht="16.5" customHeight="1">
      <c r="A208" s="225" t="s">
        <v>6005</v>
      </c>
      <c r="B208" s="226" t="s">
        <v>6006</v>
      </c>
      <c r="C208" s="227" t="s">
        <v>46</v>
      </c>
      <c r="D208" s="228" t="s">
        <v>115</v>
      </c>
      <c r="E208" s="288" t="s">
        <v>6032</v>
      </c>
      <c r="F208" s="227"/>
      <c r="G208" s="228" t="s">
        <v>73</v>
      </c>
      <c r="H208" s="229" t="s">
        <v>103</v>
      </c>
      <c r="I208" s="229"/>
      <c r="J208" s="147" t="str">
        <f t="shared" si="3"/>
        <v>李奕澔</v>
      </c>
      <c r="K208" s="231">
        <v>0</v>
      </c>
      <c r="L208" s="208" t="s">
        <v>5200</v>
      </c>
      <c r="M208" s="208" t="s">
        <v>6036</v>
      </c>
      <c r="N208" s="230">
        <v>5</v>
      </c>
      <c r="O208" s="230">
        <v>32</v>
      </c>
      <c r="P208" s="229" t="s">
        <v>34</v>
      </c>
      <c r="Q208" s="229"/>
      <c r="R208" s="229"/>
      <c r="S208" s="231">
        <v>0</v>
      </c>
      <c r="T208" s="229"/>
      <c r="U208" s="229"/>
    </row>
    <row r="209" spans="1:21" ht="16.5" customHeight="1">
      <c r="A209" s="225" t="s">
        <v>6005</v>
      </c>
      <c r="B209" s="226" t="s">
        <v>6006</v>
      </c>
      <c r="C209" s="227" t="s">
        <v>46</v>
      </c>
      <c r="D209" s="228" t="s">
        <v>115</v>
      </c>
      <c r="E209" s="288" t="s">
        <v>90</v>
      </c>
      <c r="F209" s="227"/>
      <c r="G209" s="228" t="s">
        <v>100</v>
      </c>
      <c r="H209" s="229" t="s">
        <v>736</v>
      </c>
      <c r="I209" s="229"/>
      <c r="J209" s="147" t="str">
        <f t="shared" si="3"/>
        <v>李騏敬</v>
      </c>
      <c r="K209" s="231">
        <v>0</v>
      </c>
      <c r="L209" s="208" t="s">
        <v>6037</v>
      </c>
      <c r="M209" s="208" t="s">
        <v>4809</v>
      </c>
      <c r="N209" s="230">
        <v>5</v>
      </c>
      <c r="O209" s="230">
        <v>40</v>
      </c>
      <c r="P209" s="229" t="s">
        <v>34</v>
      </c>
      <c r="Q209" s="229"/>
      <c r="R209" s="229"/>
      <c r="S209" s="231">
        <v>0</v>
      </c>
      <c r="T209" s="229"/>
      <c r="U209" s="229"/>
    </row>
    <row r="210" spans="1:21" ht="16.5" customHeight="1">
      <c r="A210" s="225" t="s">
        <v>5526</v>
      </c>
      <c r="B210" s="226" t="s">
        <v>6524</v>
      </c>
      <c r="C210" s="227" t="s">
        <v>2716</v>
      </c>
      <c r="D210" s="228" t="s">
        <v>262</v>
      </c>
      <c r="E210" s="288" t="s">
        <v>3413</v>
      </c>
      <c r="F210" s="289" t="s">
        <v>8700</v>
      </c>
      <c r="G210" s="228" t="s">
        <v>2861</v>
      </c>
      <c r="H210" s="229" t="s">
        <v>262</v>
      </c>
      <c r="I210" s="229"/>
      <c r="J210" s="147" t="str">
        <f t="shared" si="3"/>
        <v>羅友彥</v>
      </c>
      <c r="K210" s="230">
        <v>100</v>
      </c>
      <c r="L210" s="208" t="s">
        <v>5203</v>
      </c>
      <c r="M210" s="208" t="s">
        <v>4816</v>
      </c>
      <c r="N210" s="230">
        <v>10</v>
      </c>
      <c r="O210" s="230">
        <v>30</v>
      </c>
      <c r="P210" s="229" t="s">
        <v>31</v>
      </c>
      <c r="Q210" s="229" t="s">
        <v>4807</v>
      </c>
      <c r="R210" s="229" t="s">
        <v>4813</v>
      </c>
      <c r="S210" s="230">
        <v>12</v>
      </c>
      <c r="T210" s="230">
        <v>9</v>
      </c>
      <c r="U210" s="229"/>
    </row>
    <row r="211" spans="1:21" ht="16.5" customHeight="1">
      <c r="A211" s="225" t="s">
        <v>5060</v>
      </c>
      <c r="B211" s="226" t="s">
        <v>5061</v>
      </c>
      <c r="C211" s="227" t="s">
        <v>7900</v>
      </c>
      <c r="D211" s="228" t="s">
        <v>421</v>
      </c>
      <c r="E211" s="288" t="s">
        <v>7903</v>
      </c>
      <c r="F211" s="289" t="s">
        <v>12076</v>
      </c>
      <c r="G211" s="228" t="s">
        <v>70</v>
      </c>
      <c r="H211" s="229" t="s">
        <v>129</v>
      </c>
      <c r="I211" s="229"/>
      <c r="J211" s="147" t="str">
        <f t="shared" si="3"/>
        <v>王琇眉</v>
      </c>
      <c r="K211" s="230">
        <v>100</v>
      </c>
      <c r="L211" s="208" t="s">
        <v>4814</v>
      </c>
      <c r="M211" s="208" t="s">
        <v>6693</v>
      </c>
      <c r="N211" s="230">
        <v>30</v>
      </c>
      <c r="O211" s="230">
        <v>200</v>
      </c>
      <c r="P211" s="229" t="s">
        <v>31</v>
      </c>
      <c r="Q211" s="229" t="s">
        <v>5206</v>
      </c>
      <c r="R211" s="229" t="s">
        <v>10196</v>
      </c>
      <c r="S211" s="230">
        <v>79</v>
      </c>
      <c r="T211" s="229"/>
      <c r="U211" s="229"/>
    </row>
    <row r="212" spans="1:21" ht="16.5" customHeight="1">
      <c r="A212" s="225" t="s">
        <v>2053</v>
      </c>
      <c r="B212" s="226" t="s">
        <v>9089</v>
      </c>
      <c r="C212" s="227" t="s">
        <v>2234</v>
      </c>
      <c r="D212" s="228" t="s">
        <v>562</v>
      </c>
      <c r="E212" s="288" t="s">
        <v>2236</v>
      </c>
      <c r="F212" s="289" t="s">
        <v>9091</v>
      </c>
      <c r="G212" s="228" t="s">
        <v>2860</v>
      </c>
      <c r="H212" s="229" t="s">
        <v>562</v>
      </c>
      <c r="I212" s="229"/>
      <c r="J212" s="147" t="str">
        <f t="shared" si="3"/>
        <v>葉宏政</v>
      </c>
      <c r="K212" s="230">
        <v>100</v>
      </c>
      <c r="L212" s="208" t="s">
        <v>5205</v>
      </c>
      <c r="M212" s="208" t="s">
        <v>9288</v>
      </c>
      <c r="N212" s="230">
        <v>3</v>
      </c>
      <c r="O212" s="230">
        <v>10</v>
      </c>
      <c r="P212" s="229" t="s">
        <v>31</v>
      </c>
      <c r="Q212" s="229" t="s">
        <v>5206</v>
      </c>
      <c r="R212" s="229" t="s">
        <v>4819</v>
      </c>
      <c r="S212" s="230">
        <v>8</v>
      </c>
      <c r="T212" s="230">
        <v>23</v>
      </c>
      <c r="U212" s="229"/>
    </row>
    <row r="213" spans="1:21" ht="16.5" customHeight="1">
      <c r="A213" s="225" t="s">
        <v>6005</v>
      </c>
      <c r="B213" s="226" t="s">
        <v>6006</v>
      </c>
      <c r="C213" s="227" t="s">
        <v>46</v>
      </c>
      <c r="D213" s="228" t="s">
        <v>115</v>
      </c>
      <c r="E213" s="288" t="s">
        <v>99</v>
      </c>
      <c r="F213" s="227" t="s">
        <v>15715</v>
      </c>
      <c r="G213" s="228" t="s">
        <v>100</v>
      </c>
      <c r="H213" s="229" t="s">
        <v>115</v>
      </c>
      <c r="I213" s="229"/>
      <c r="J213" s="147" t="str">
        <f t="shared" si="3"/>
        <v>黃胤綸</v>
      </c>
      <c r="K213" s="230">
        <v>100</v>
      </c>
      <c r="L213" s="208" t="s">
        <v>5205</v>
      </c>
      <c r="M213" s="208" t="s">
        <v>4813</v>
      </c>
      <c r="N213" s="230">
        <v>5</v>
      </c>
      <c r="O213" s="230">
        <v>4</v>
      </c>
      <c r="P213" s="229" t="s">
        <v>31</v>
      </c>
      <c r="Q213" s="229" t="s">
        <v>7376</v>
      </c>
      <c r="R213" s="229" t="s">
        <v>12107</v>
      </c>
      <c r="S213" s="230">
        <v>135</v>
      </c>
      <c r="T213" s="229"/>
      <c r="U213" s="229"/>
    </row>
    <row r="214" spans="1:21" ht="16.5" customHeight="1">
      <c r="A214" s="225" t="s">
        <v>2053</v>
      </c>
      <c r="B214" s="226" t="s">
        <v>9089</v>
      </c>
      <c r="C214" s="227" t="s">
        <v>2234</v>
      </c>
      <c r="D214" s="228" t="s">
        <v>562</v>
      </c>
      <c r="E214" s="288" t="s">
        <v>80</v>
      </c>
      <c r="F214" s="289" t="s">
        <v>9092</v>
      </c>
      <c r="G214" s="228" t="s">
        <v>2860</v>
      </c>
      <c r="H214" s="229" t="s">
        <v>562</v>
      </c>
      <c r="I214" s="229"/>
      <c r="J214" s="147" t="str">
        <f t="shared" si="3"/>
        <v>葉宏政</v>
      </c>
      <c r="K214" s="230">
        <v>100</v>
      </c>
      <c r="L214" s="208" t="s">
        <v>9493</v>
      </c>
      <c r="M214" s="208" t="s">
        <v>6239</v>
      </c>
      <c r="N214" s="230">
        <v>10</v>
      </c>
      <c r="O214" s="230">
        <v>40</v>
      </c>
      <c r="P214" s="229" t="s">
        <v>31</v>
      </c>
      <c r="Q214" s="229" t="s">
        <v>5206</v>
      </c>
      <c r="R214" s="229" t="s">
        <v>4819</v>
      </c>
      <c r="S214" s="230">
        <v>8</v>
      </c>
      <c r="T214" s="232">
        <v>94.5</v>
      </c>
      <c r="U214" s="229"/>
    </row>
    <row r="215" spans="1:21" ht="16.5" customHeight="1">
      <c r="A215" s="225" t="s">
        <v>5526</v>
      </c>
      <c r="B215" s="226" t="s">
        <v>6524</v>
      </c>
      <c r="C215" s="227" t="s">
        <v>2717</v>
      </c>
      <c r="D215" s="228" t="s">
        <v>262</v>
      </c>
      <c r="E215" s="288" t="s">
        <v>8137</v>
      </c>
      <c r="F215" s="289" t="s">
        <v>9282</v>
      </c>
      <c r="G215" s="228" t="s">
        <v>2861</v>
      </c>
      <c r="H215" s="229" t="s">
        <v>262</v>
      </c>
      <c r="I215" s="229"/>
      <c r="J215" s="147" t="str">
        <f t="shared" si="3"/>
        <v>羅友彥</v>
      </c>
      <c r="K215" s="230">
        <v>100</v>
      </c>
      <c r="L215" s="208" t="s">
        <v>6897</v>
      </c>
      <c r="M215" s="208" t="s">
        <v>6237</v>
      </c>
      <c r="N215" s="230">
        <v>3</v>
      </c>
      <c r="O215" s="230">
        <v>2</v>
      </c>
      <c r="P215" s="229" t="s">
        <v>31</v>
      </c>
      <c r="Q215" s="229" t="s">
        <v>6236</v>
      </c>
      <c r="R215" s="229" t="s">
        <v>4820</v>
      </c>
      <c r="S215" s="230">
        <v>24</v>
      </c>
      <c r="T215" s="232">
        <v>14.5</v>
      </c>
      <c r="U215" s="229"/>
    </row>
    <row r="216" spans="1:21" ht="16.5" customHeight="1">
      <c r="A216" s="225" t="s">
        <v>8347</v>
      </c>
      <c r="B216" s="226" t="s">
        <v>8348</v>
      </c>
      <c r="C216" s="227" t="s">
        <v>8702</v>
      </c>
      <c r="D216" s="228" t="s">
        <v>3685</v>
      </c>
      <c r="E216" s="288" t="s">
        <v>58</v>
      </c>
      <c r="F216" s="289" t="s">
        <v>9483</v>
      </c>
      <c r="G216" s="228" t="s">
        <v>2860</v>
      </c>
      <c r="H216" s="229" t="s">
        <v>3685</v>
      </c>
      <c r="I216" s="229"/>
      <c r="J216" s="147" t="str">
        <f t="shared" si="3"/>
        <v>鄭貫中</v>
      </c>
      <c r="K216" s="230">
        <v>100</v>
      </c>
      <c r="L216" s="208" t="s">
        <v>6897</v>
      </c>
      <c r="M216" s="208" t="s">
        <v>6237</v>
      </c>
      <c r="N216" s="230">
        <v>3</v>
      </c>
      <c r="O216" s="230">
        <v>20</v>
      </c>
      <c r="P216" s="229" t="s">
        <v>31</v>
      </c>
      <c r="Q216" s="229" t="s">
        <v>6897</v>
      </c>
      <c r="R216" s="229" t="s">
        <v>5210</v>
      </c>
      <c r="S216" s="230">
        <v>20</v>
      </c>
      <c r="T216" s="230">
        <v>52</v>
      </c>
      <c r="U216" s="229"/>
    </row>
    <row r="217" spans="1:21" ht="16.5" customHeight="1">
      <c r="A217" s="225" t="s">
        <v>3275</v>
      </c>
      <c r="B217" s="226" t="s">
        <v>3276</v>
      </c>
      <c r="C217" s="227" t="s">
        <v>12077</v>
      </c>
      <c r="D217" s="228" t="s">
        <v>421</v>
      </c>
      <c r="E217" s="288" t="s">
        <v>12078</v>
      </c>
      <c r="F217" s="227" t="s">
        <v>12079</v>
      </c>
      <c r="G217" s="228" t="s">
        <v>2861</v>
      </c>
      <c r="H217" s="229" t="s">
        <v>421</v>
      </c>
      <c r="I217" s="229"/>
      <c r="J217" s="147" t="str">
        <f t="shared" si="3"/>
        <v>蘇漢城</v>
      </c>
      <c r="K217" s="230">
        <v>100</v>
      </c>
      <c r="L217" s="208" t="s">
        <v>6238</v>
      </c>
      <c r="M217" s="208" t="s">
        <v>7917</v>
      </c>
      <c r="N217" s="230">
        <v>85</v>
      </c>
      <c r="O217" s="230">
        <v>90</v>
      </c>
      <c r="P217" s="229" t="s">
        <v>31</v>
      </c>
      <c r="Q217" s="229" t="s">
        <v>9098</v>
      </c>
      <c r="R217" s="229" t="s">
        <v>10196</v>
      </c>
      <c r="S217" s="230">
        <v>11</v>
      </c>
      <c r="T217" s="229"/>
      <c r="U217" s="229"/>
    </row>
    <row r="218" spans="1:21" ht="16.5" customHeight="1">
      <c r="A218" s="225" t="s">
        <v>8347</v>
      </c>
      <c r="B218" s="226" t="s">
        <v>8348</v>
      </c>
      <c r="C218" s="227" t="s">
        <v>8702</v>
      </c>
      <c r="D218" s="228" t="s">
        <v>3685</v>
      </c>
      <c r="E218" s="288" t="s">
        <v>479</v>
      </c>
      <c r="F218" s="227" t="s">
        <v>9482</v>
      </c>
      <c r="G218" s="228" t="s">
        <v>2860</v>
      </c>
      <c r="H218" s="229" t="s">
        <v>3685</v>
      </c>
      <c r="I218" s="229"/>
      <c r="J218" s="147" t="str">
        <f t="shared" si="3"/>
        <v>鄭貫中</v>
      </c>
      <c r="K218" s="230">
        <v>100</v>
      </c>
      <c r="L218" s="208" t="s">
        <v>6238</v>
      </c>
      <c r="M218" s="208" t="s">
        <v>6238</v>
      </c>
      <c r="N218" s="230">
        <v>1</v>
      </c>
      <c r="O218" s="230">
        <v>4</v>
      </c>
      <c r="P218" s="229" t="s">
        <v>31</v>
      </c>
      <c r="Q218" s="229" t="s">
        <v>6238</v>
      </c>
      <c r="R218" s="229" t="s">
        <v>5210</v>
      </c>
      <c r="S218" s="230">
        <v>17</v>
      </c>
      <c r="T218" s="230">
        <v>4</v>
      </c>
      <c r="U218" s="229"/>
    </row>
    <row r="219" spans="1:21" ht="16.5" customHeight="1">
      <c r="A219" s="225" t="s">
        <v>5526</v>
      </c>
      <c r="B219" s="226" t="s">
        <v>6524</v>
      </c>
      <c r="C219" s="227" t="s">
        <v>2717</v>
      </c>
      <c r="D219" s="228" t="s">
        <v>262</v>
      </c>
      <c r="E219" s="288" t="s">
        <v>417</v>
      </c>
      <c r="F219" s="289" t="s">
        <v>9284</v>
      </c>
      <c r="G219" s="228" t="s">
        <v>2861</v>
      </c>
      <c r="H219" s="229" t="s">
        <v>262</v>
      </c>
      <c r="I219" s="229"/>
      <c r="J219" s="147" t="str">
        <f t="shared" si="3"/>
        <v>羅友彥</v>
      </c>
      <c r="K219" s="230">
        <v>100</v>
      </c>
      <c r="L219" s="208" t="s">
        <v>5206</v>
      </c>
      <c r="M219" s="208" t="s">
        <v>4818</v>
      </c>
      <c r="N219" s="230">
        <v>11</v>
      </c>
      <c r="O219" s="231">
        <v>0</v>
      </c>
      <c r="P219" s="229" t="s">
        <v>31</v>
      </c>
      <c r="Q219" s="229" t="s">
        <v>6237</v>
      </c>
      <c r="R219" s="229" t="s">
        <v>8717</v>
      </c>
      <c r="S219" s="230">
        <v>15</v>
      </c>
      <c r="T219" s="232">
        <v>2.5</v>
      </c>
      <c r="U219" s="229"/>
    </row>
    <row r="220" spans="1:21" ht="16.5" customHeight="1">
      <c r="A220" s="225" t="s">
        <v>5526</v>
      </c>
      <c r="B220" s="226" t="s">
        <v>6524</v>
      </c>
      <c r="C220" s="227" t="s">
        <v>2717</v>
      </c>
      <c r="D220" s="228" t="s">
        <v>262</v>
      </c>
      <c r="E220" s="288" t="s">
        <v>423</v>
      </c>
      <c r="F220" s="289" t="s">
        <v>10608</v>
      </c>
      <c r="G220" s="228" t="s">
        <v>2861</v>
      </c>
      <c r="H220" s="229" t="s">
        <v>422</v>
      </c>
      <c r="I220" s="229"/>
      <c r="J220" s="147" t="str">
        <f t="shared" si="3"/>
        <v>李育儒</v>
      </c>
      <c r="K220" s="230">
        <v>100</v>
      </c>
      <c r="L220" s="208" t="s">
        <v>5206</v>
      </c>
      <c r="M220" s="208" t="s">
        <v>7908</v>
      </c>
      <c r="N220" s="230">
        <v>21</v>
      </c>
      <c r="O220" s="230">
        <v>60</v>
      </c>
      <c r="P220" s="229" t="s">
        <v>31</v>
      </c>
      <c r="Q220" s="229" t="s">
        <v>6236</v>
      </c>
      <c r="R220" s="229" t="s">
        <v>9815</v>
      </c>
      <c r="S220" s="230">
        <v>58</v>
      </c>
      <c r="T220" s="230">
        <v>2</v>
      </c>
      <c r="U220" s="229"/>
    </row>
    <row r="221" spans="1:21" ht="16.5" customHeight="1">
      <c r="A221" s="225" t="s">
        <v>5526</v>
      </c>
      <c r="B221" s="226" t="s">
        <v>6524</v>
      </c>
      <c r="C221" s="227" t="s">
        <v>2717</v>
      </c>
      <c r="D221" s="228" t="s">
        <v>262</v>
      </c>
      <c r="E221" s="288" t="s">
        <v>4563</v>
      </c>
      <c r="F221" s="227" t="s">
        <v>11053</v>
      </c>
      <c r="G221" s="228" t="s">
        <v>2861</v>
      </c>
      <c r="H221" s="229" t="s">
        <v>122</v>
      </c>
      <c r="I221" s="229"/>
      <c r="J221" s="147" t="str">
        <f t="shared" si="3"/>
        <v>郭景成</v>
      </c>
      <c r="K221" s="230">
        <v>100</v>
      </c>
      <c r="L221" s="208" t="s">
        <v>5206</v>
      </c>
      <c r="M221" s="208" t="s">
        <v>7911</v>
      </c>
      <c r="N221" s="230">
        <v>26</v>
      </c>
      <c r="O221" s="230">
        <v>100</v>
      </c>
      <c r="P221" s="229" t="s">
        <v>31</v>
      </c>
      <c r="Q221" s="229" t="s">
        <v>10837</v>
      </c>
      <c r="R221" s="229" t="s">
        <v>10837</v>
      </c>
      <c r="S221" s="230">
        <v>1</v>
      </c>
      <c r="T221" s="229"/>
      <c r="U221" s="229"/>
    </row>
    <row r="222" spans="1:21" ht="16.5" customHeight="1">
      <c r="A222" s="225" t="s">
        <v>5526</v>
      </c>
      <c r="B222" s="226" t="s">
        <v>6524</v>
      </c>
      <c r="C222" s="227" t="s">
        <v>2717</v>
      </c>
      <c r="D222" s="228" t="s">
        <v>262</v>
      </c>
      <c r="E222" s="288" t="s">
        <v>419</v>
      </c>
      <c r="F222" s="289" t="s">
        <v>10609</v>
      </c>
      <c r="G222" s="228" t="s">
        <v>2861</v>
      </c>
      <c r="H222" s="229" t="s">
        <v>422</v>
      </c>
      <c r="I222" s="229"/>
      <c r="J222" s="147" t="str">
        <f t="shared" si="3"/>
        <v>李育儒</v>
      </c>
      <c r="K222" s="230">
        <v>100</v>
      </c>
      <c r="L222" s="208" t="s">
        <v>5206</v>
      </c>
      <c r="M222" s="208" t="s">
        <v>7908</v>
      </c>
      <c r="N222" s="230">
        <v>21</v>
      </c>
      <c r="O222" s="230">
        <v>60</v>
      </c>
      <c r="P222" s="229" t="s">
        <v>31</v>
      </c>
      <c r="Q222" s="229" t="s">
        <v>6236</v>
      </c>
      <c r="R222" s="229" t="s">
        <v>9815</v>
      </c>
      <c r="S222" s="230">
        <v>58</v>
      </c>
      <c r="T222" s="230">
        <v>30</v>
      </c>
      <c r="U222" s="229"/>
    </row>
    <row r="223" spans="1:21" ht="16.5" customHeight="1">
      <c r="A223" s="225" t="s">
        <v>8347</v>
      </c>
      <c r="B223" s="226" t="s">
        <v>8348</v>
      </c>
      <c r="C223" s="227" t="s">
        <v>8702</v>
      </c>
      <c r="D223" s="228" t="s">
        <v>3685</v>
      </c>
      <c r="E223" s="288" t="s">
        <v>8349</v>
      </c>
      <c r="F223" s="289" t="s">
        <v>9801</v>
      </c>
      <c r="G223" s="228" t="s">
        <v>2860</v>
      </c>
      <c r="H223" s="229" t="s">
        <v>3685</v>
      </c>
      <c r="I223" s="229"/>
      <c r="J223" s="147" t="str">
        <f t="shared" si="3"/>
        <v>鄭貫中</v>
      </c>
      <c r="K223" s="230">
        <v>100</v>
      </c>
      <c r="L223" s="208" t="s">
        <v>5206</v>
      </c>
      <c r="M223" s="208" t="s">
        <v>6239</v>
      </c>
      <c r="N223" s="230">
        <v>3</v>
      </c>
      <c r="O223" s="230">
        <v>24</v>
      </c>
      <c r="P223" s="229" t="s">
        <v>31</v>
      </c>
      <c r="Q223" s="229" t="s">
        <v>5206</v>
      </c>
      <c r="R223" s="229" t="s">
        <v>6241</v>
      </c>
      <c r="S223" s="230">
        <v>31</v>
      </c>
      <c r="T223" s="230">
        <v>17</v>
      </c>
      <c r="U223" s="229"/>
    </row>
    <row r="224" spans="1:21" ht="16.5" customHeight="1">
      <c r="A224" s="225" t="s">
        <v>8347</v>
      </c>
      <c r="B224" s="226" t="s">
        <v>8348</v>
      </c>
      <c r="C224" s="227" t="s">
        <v>8703</v>
      </c>
      <c r="D224" s="228" t="s">
        <v>3685</v>
      </c>
      <c r="E224" s="288" t="s">
        <v>8706</v>
      </c>
      <c r="F224" s="289" t="s">
        <v>9484</v>
      </c>
      <c r="G224" s="228" t="s">
        <v>2860</v>
      </c>
      <c r="H224" s="229" t="s">
        <v>796</v>
      </c>
      <c r="I224" s="229"/>
      <c r="J224" s="147" t="str">
        <f t="shared" si="3"/>
        <v>洪子芸</v>
      </c>
      <c r="K224" s="230">
        <v>100</v>
      </c>
      <c r="L224" s="208" t="s">
        <v>5207</v>
      </c>
      <c r="M224" s="208" t="s">
        <v>6239</v>
      </c>
      <c r="N224" s="230">
        <v>2</v>
      </c>
      <c r="O224" s="230">
        <v>16</v>
      </c>
      <c r="P224" s="229" t="s">
        <v>31</v>
      </c>
      <c r="Q224" s="229" t="s">
        <v>7376</v>
      </c>
      <c r="R224" s="229" t="s">
        <v>5209</v>
      </c>
      <c r="S224" s="230">
        <v>2</v>
      </c>
      <c r="T224" s="229"/>
      <c r="U224" s="229"/>
    </row>
    <row r="225" spans="1:21" ht="16.5" customHeight="1">
      <c r="A225" s="225" t="s">
        <v>8347</v>
      </c>
      <c r="B225" s="226" t="s">
        <v>8348</v>
      </c>
      <c r="C225" s="227" t="s">
        <v>8702</v>
      </c>
      <c r="D225" s="228" t="s">
        <v>3685</v>
      </c>
      <c r="E225" s="288" t="s">
        <v>8707</v>
      </c>
      <c r="F225" s="227" t="s">
        <v>9802</v>
      </c>
      <c r="G225" s="228" t="s">
        <v>2860</v>
      </c>
      <c r="H225" s="229" t="s">
        <v>3685</v>
      </c>
      <c r="I225" s="229"/>
      <c r="J225" s="147" t="str">
        <f t="shared" si="3"/>
        <v>鄭貫中</v>
      </c>
      <c r="K225" s="230">
        <v>100</v>
      </c>
      <c r="L225" s="208" t="s">
        <v>6239</v>
      </c>
      <c r="M225" s="208" t="s">
        <v>4817</v>
      </c>
      <c r="N225" s="230">
        <v>8</v>
      </c>
      <c r="O225" s="230">
        <v>64</v>
      </c>
      <c r="P225" s="229" t="s">
        <v>31</v>
      </c>
      <c r="Q225" s="229" t="s">
        <v>6239</v>
      </c>
      <c r="R225" s="229" t="s">
        <v>7378</v>
      </c>
      <c r="S225" s="230">
        <v>27</v>
      </c>
      <c r="T225" s="230">
        <v>1</v>
      </c>
      <c r="U225" s="229"/>
    </row>
    <row r="226" spans="1:21" ht="16.5" customHeight="1">
      <c r="A226" s="225" t="s">
        <v>8347</v>
      </c>
      <c r="B226" s="226" t="s">
        <v>8348</v>
      </c>
      <c r="C226" s="227" t="s">
        <v>8703</v>
      </c>
      <c r="D226" s="228" t="s">
        <v>3685</v>
      </c>
      <c r="E226" s="288" t="s">
        <v>8708</v>
      </c>
      <c r="F226" s="289" t="s">
        <v>9486</v>
      </c>
      <c r="G226" s="228" t="s">
        <v>2860</v>
      </c>
      <c r="H226" s="229" t="s">
        <v>796</v>
      </c>
      <c r="I226" s="229"/>
      <c r="J226" s="147" t="str">
        <f t="shared" si="3"/>
        <v>洪子芸</v>
      </c>
      <c r="K226" s="230">
        <v>100</v>
      </c>
      <c r="L226" s="208" t="s">
        <v>6367</v>
      </c>
      <c r="M226" s="208" t="s">
        <v>5208</v>
      </c>
      <c r="N226" s="230">
        <v>6</v>
      </c>
      <c r="O226" s="230">
        <v>48</v>
      </c>
      <c r="P226" s="229" t="s">
        <v>31</v>
      </c>
      <c r="Q226" s="229" t="s">
        <v>9288</v>
      </c>
      <c r="R226" s="229" t="s">
        <v>5209</v>
      </c>
      <c r="S226" s="230">
        <v>23</v>
      </c>
      <c r="T226" s="232">
        <v>78.5</v>
      </c>
      <c r="U226" s="229"/>
    </row>
    <row r="227" spans="1:21" ht="16.5" customHeight="1">
      <c r="A227" s="225" t="s">
        <v>2053</v>
      </c>
      <c r="B227" s="226" t="s">
        <v>9089</v>
      </c>
      <c r="C227" s="227" t="s">
        <v>41</v>
      </c>
      <c r="D227" s="228" t="s">
        <v>562</v>
      </c>
      <c r="E227" s="288" t="s">
        <v>125</v>
      </c>
      <c r="F227" s="227"/>
      <c r="G227" s="228" t="s">
        <v>70</v>
      </c>
      <c r="H227" s="229" t="s">
        <v>718</v>
      </c>
      <c r="I227" s="229"/>
      <c r="J227" s="147" t="str">
        <f t="shared" si="3"/>
        <v>朱哲演</v>
      </c>
      <c r="K227" s="231">
        <v>0</v>
      </c>
      <c r="L227" s="208" t="s">
        <v>6367</v>
      </c>
      <c r="M227" s="208" t="s">
        <v>4819</v>
      </c>
      <c r="N227" s="230">
        <v>5</v>
      </c>
      <c r="O227" s="230">
        <v>10</v>
      </c>
      <c r="P227" s="229" t="s">
        <v>34</v>
      </c>
      <c r="Q227" s="229"/>
      <c r="R227" s="229"/>
      <c r="S227" s="231">
        <v>0</v>
      </c>
      <c r="T227" s="229"/>
      <c r="U227" s="229"/>
    </row>
    <row r="228" spans="1:21" ht="16.5" customHeight="1">
      <c r="A228" s="225" t="s">
        <v>2053</v>
      </c>
      <c r="B228" s="226" t="s">
        <v>9089</v>
      </c>
      <c r="C228" s="227" t="s">
        <v>2234</v>
      </c>
      <c r="D228" s="228" t="s">
        <v>562</v>
      </c>
      <c r="E228" s="288" t="s">
        <v>68</v>
      </c>
      <c r="F228" s="227" t="s">
        <v>9093</v>
      </c>
      <c r="G228" s="228" t="s">
        <v>2860</v>
      </c>
      <c r="H228" s="229" t="s">
        <v>562</v>
      </c>
      <c r="I228" s="229"/>
      <c r="J228" s="147" t="str">
        <f t="shared" si="3"/>
        <v>葉宏政</v>
      </c>
      <c r="K228" s="230">
        <v>100</v>
      </c>
      <c r="L228" s="208" t="s">
        <v>6367</v>
      </c>
      <c r="M228" s="208" t="s">
        <v>6367</v>
      </c>
      <c r="N228" s="230">
        <v>1</v>
      </c>
      <c r="O228" s="230">
        <v>4</v>
      </c>
      <c r="P228" s="229" t="s">
        <v>31</v>
      </c>
      <c r="Q228" s="229" t="s">
        <v>4815</v>
      </c>
      <c r="R228" s="229" t="s">
        <v>4819</v>
      </c>
      <c r="S228" s="230">
        <v>2</v>
      </c>
      <c r="T228" s="230">
        <v>6</v>
      </c>
      <c r="U228" s="229"/>
    </row>
    <row r="229" spans="1:21" ht="16.5" customHeight="1">
      <c r="A229" s="225" t="s">
        <v>8347</v>
      </c>
      <c r="B229" s="226" t="s">
        <v>8348</v>
      </c>
      <c r="C229" s="227" t="s">
        <v>8703</v>
      </c>
      <c r="D229" s="228" t="s">
        <v>3685</v>
      </c>
      <c r="E229" s="288" t="s">
        <v>8709</v>
      </c>
      <c r="F229" s="289" t="s">
        <v>9487</v>
      </c>
      <c r="G229" s="228" t="s">
        <v>2860</v>
      </c>
      <c r="H229" s="229" t="s">
        <v>3685</v>
      </c>
      <c r="I229" s="229"/>
      <c r="J229" s="147" t="str">
        <f t="shared" si="3"/>
        <v>鄭貫中</v>
      </c>
      <c r="K229" s="230">
        <v>100</v>
      </c>
      <c r="L229" s="208" t="s">
        <v>7905</v>
      </c>
      <c r="M229" s="208" t="s">
        <v>4815</v>
      </c>
      <c r="N229" s="230">
        <v>2</v>
      </c>
      <c r="O229" s="230">
        <v>16</v>
      </c>
      <c r="P229" s="229" t="s">
        <v>31</v>
      </c>
      <c r="Q229" s="229" t="s">
        <v>7905</v>
      </c>
      <c r="R229" s="229" t="s">
        <v>5210</v>
      </c>
      <c r="S229" s="230">
        <v>11</v>
      </c>
      <c r="T229" s="230">
        <v>9</v>
      </c>
      <c r="U229" s="229"/>
    </row>
    <row r="230" spans="1:21" ht="16.5" customHeight="1">
      <c r="A230" s="225" t="s">
        <v>8347</v>
      </c>
      <c r="B230" s="226" t="s">
        <v>8348</v>
      </c>
      <c r="C230" s="227" t="s">
        <v>8703</v>
      </c>
      <c r="D230" s="228" t="s">
        <v>3685</v>
      </c>
      <c r="E230" s="288" t="s">
        <v>8710</v>
      </c>
      <c r="F230" s="227" t="s">
        <v>9804</v>
      </c>
      <c r="G230" s="228" t="s">
        <v>2860</v>
      </c>
      <c r="H230" s="229" t="s">
        <v>3685</v>
      </c>
      <c r="I230" s="229"/>
      <c r="J230" s="147" t="str">
        <f t="shared" si="3"/>
        <v>鄭貫中</v>
      </c>
      <c r="K230" s="230">
        <v>100</v>
      </c>
      <c r="L230" s="208" t="s">
        <v>4819</v>
      </c>
      <c r="M230" s="208" t="s">
        <v>8717</v>
      </c>
      <c r="N230" s="230">
        <v>6</v>
      </c>
      <c r="O230" s="230">
        <v>48</v>
      </c>
      <c r="P230" s="229" t="s">
        <v>31</v>
      </c>
      <c r="Q230" s="229" t="s">
        <v>6238</v>
      </c>
      <c r="R230" s="229" t="s">
        <v>7378</v>
      </c>
      <c r="S230" s="230">
        <v>30</v>
      </c>
      <c r="T230" s="230">
        <v>113</v>
      </c>
      <c r="U230" s="229"/>
    </row>
    <row r="231" spans="1:21" ht="16.5" customHeight="1">
      <c r="A231" s="225" t="s">
        <v>2053</v>
      </c>
      <c r="B231" s="226" t="s">
        <v>9089</v>
      </c>
      <c r="C231" s="227" t="s">
        <v>46</v>
      </c>
      <c r="D231" s="228" t="s">
        <v>562</v>
      </c>
      <c r="E231" s="288" t="s">
        <v>47</v>
      </c>
      <c r="F231" s="227" t="s">
        <v>9094</v>
      </c>
      <c r="G231" s="228" t="s">
        <v>2860</v>
      </c>
      <c r="H231" s="229" t="s">
        <v>562</v>
      </c>
      <c r="I231" s="229"/>
      <c r="J231" s="147" t="str">
        <f t="shared" si="3"/>
        <v>葉宏政</v>
      </c>
      <c r="K231" s="230">
        <v>100</v>
      </c>
      <c r="L231" s="208" t="s">
        <v>5208</v>
      </c>
      <c r="M231" s="208" t="s">
        <v>4820</v>
      </c>
      <c r="N231" s="230">
        <v>4</v>
      </c>
      <c r="O231" s="230">
        <v>8</v>
      </c>
      <c r="P231" s="229" t="s">
        <v>31</v>
      </c>
      <c r="Q231" s="229" t="s">
        <v>4819</v>
      </c>
      <c r="R231" s="229" t="s">
        <v>4819</v>
      </c>
      <c r="S231" s="230">
        <v>1</v>
      </c>
      <c r="T231" s="229"/>
      <c r="U231" s="229"/>
    </row>
    <row r="232" spans="1:21" ht="16.5" customHeight="1">
      <c r="A232" s="225" t="s">
        <v>2053</v>
      </c>
      <c r="B232" s="226" t="s">
        <v>9089</v>
      </c>
      <c r="C232" s="227" t="s">
        <v>46</v>
      </c>
      <c r="D232" s="228" t="s">
        <v>562</v>
      </c>
      <c r="E232" s="288" t="s">
        <v>96</v>
      </c>
      <c r="F232" s="227" t="s">
        <v>9095</v>
      </c>
      <c r="G232" s="228" t="s">
        <v>2860</v>
      </c>
      <c r="H232" s="229" t="s">
        <v>562</v>
      </c>
      <c r="I232" s="229"/>
      <c r="J232" s="147" t="str">
        <f t="shared" si="3"/>
        <v>葉宏政</v>
      </c>
      <c r="K232" s="230">
        <v>100</v>
      </c>
      <c r="L232" s="208" t="s">
        <v>5208</v>
      </c>
      <c r="M232" s="208" t="s">
        <v>4820</v>
      </c>
      <c r="N232" s="230">
        <v>4</v>
      </c>
      <c r="O232" s="230">
        <v>8</v>
      </c>
      <c r="P232" s="229" t="s">
        <v>31</v>
      </c>
      <c r="Q232" s="229" t="s">
        <v>4819</v>
      </c>
      <c r="R232" s="229" t="s">
        <v>4819</v>
      </c>
      <c r="S232" s="230">
        <v>1</v>
      </c>
      <c r="T232" s="229"/>
      <c r="U232" s="229"/>
    </row>
    <row r="233" spans="1:21" ht="16.5" customHeight="1">
      <c r="A233" s="225" t="s">
        <v>2053</v>
      </c>
      <c r="B233" s="226" t="s">
        <v>9089</v>
      </c>
      <c r="C233" s="227" t="s">
        <v>46</v>
      </c>
      <c r="D233" s="228" t="s">
        <v>562</v>
      </c>
      <c r="E233" s="288" t="s">
        <v>99</v>
      </c>
      <c r="F233" s="227" t="s">
        <v>5189</v>
      </c>
      <c r="G233" s="228" t="s">
        <v>6334</v>
      </c>
      <c r="H233" s="229" t="s">
        <v>66</v>
      </c>
      <c r="I233" s="229"/>
      <c r="J233" s="147" t="str">
        <f t="shared" si="3"/>
        <v>許慧芝</v>
      </c>
      <c r="K233" s="230">
        <v>100</v>
      </c>
      <c r="L233" s="208" t="s">
        <v>5208</v>
      </c>
      <c r="M233" s="208" t="s">
        <v>8717</v>
      </c>
      <c r="N233" s="230">
        <v>5</v>
      </c>
      <c r="O233" s="230">
        <v>4</v>
      </c>
      <c r="P233" s="229" t="s">
        <v>31</v>
      </c>
      <c r="Q233" s="229" t="s">
        <v>2232</v>
      </c>
      <c r="R233" s="229" t="s">
        <v>3414</v>
      </c>
      <c r="S233" s="230">
        <v>3</v>
      </c>
      <c r="T233" s="229"/>
      <c r="U233" s="229"/>
    </row>
    <row r="234" spans="1:21" ht="16.5" customHeight="1">
      <c r="A234" s="225" t="s">
        <v>2053</v>
      </c>
      <c r="B234" s="226" t="s">
        <v>9089</v>
      </c>
      <c r="C234" s="227" t="s">
        <v>46</v>
      </c>
      <c r="D234" s="228" t="s">
        <v>562</v>
      </c>
      <c r="E234" s="288" t="s">
        <v>97</v>
      </c>
      <c r="F234" s="227"/>
      <c r="G234" s="228" t="s">
        <v>2860</v>
      </c>
      <c r="H234" s="229" t="s">
        <v>562</v>
      </c>
      <c r="I234" s="229"/>
      <c r="J234" s="147" t="str">
        <f t="shared" si="3"/>
        <v>葉宏政</v>
      </c>
      <c r="K234" s="231">
        <v>0</v>
      </c>
      <c r="L234" s="208" t="s">
        <v>5208</v>
      </c>
      <c r="M234" s="208" t="s">
        <v>7909</v>
      </c>
      <c r="N234" s="230">
        <v>15</v>
      </c>
      <c r="O234" s="230">
        <v>40</v>
      </c>
      <c r="P234" s="229" t="s">
        <v>34</v>
      </c>
      <c r="Q234" s="229"/>
      <c r="R234" s="229"/>
      <c r="S234" s="231">
        <v>0</v>
      </c>
      <c r="T234" s="232">
        <v>72.5</v>
      </c>
      <c r="U234" s="229"/>
    </row>
    <row r="235" spans="1:21" ht="16.5" customHeight="1">
      <c r="A235" s="225" t="s">
        <v>2053</v>
      </c>
      <c r="B235" s="226" t="s">
        <v>9089</v>
      </c>
      <c r="C235" s="227" t="s">
        <v>46</v>
      </c>
      <c r="D235" s="228" t="s">
        <v>562</v>
      </c>
      <c r="E235" s="288" t="s">
        <v>90</v>
      </c>
      <c r="F235" s="227" t="s">
        <v>9489</v>
      </c>
      <c r="G235" s="228" t="s">
        <v>2860</v>
      </c>
      <c r="H235" s="229" t="s">
        <v>562</v>
      </c>
      <c r="I235" s="229"/>
      <c r="J235" s="147" t="str">
        <f t="shared" si="3"/>
        <v>葉宏政</v>
      </c>
      <c r="K235" s="230">
        <v>100</v>
      </c>
      <c r="L235" s="208" t="s">
        <v>5208</v>
      </c>
      <c r="M235" s="208" t="s">
        <v>8717</v>
      </c>
      <c r="N235" s="230">
        <v>5</v>
      </c>
      <c r="O235" s="230">
        <v>16</v>
      </c>
      <c r="P235" s="229" t="s">
        <v>31</v>
      </c>
      <c r="Q235" s="229" t="s">
        <v>7908</v>
      </c>
      <c r="R235" s="229" t="s">
        <v>7908</v>
      </c>
      <c r="S235" s="230">
        <v>1</v>
      </c>
      <c r="T235" s="232">
        <v>6.5</v>
      </c>
      <c r="U235" s="229"/>
    </row>
    <row r="236" spans="1:21" ht="16.5" customHeight="1">
      <c r="A236" s="225" t="s">
        <v>2053</v>
      </c>
      <c r="B236" s="226" t="s">
        <v>9089</v>
      </c>
      <c r="C236" s="227" t="s">
        <v>46</v>
      </c>
      <c r="D236" s="228" t="s">
        <v>562</v>
      </c>
      <c r="E236" s="288" t="s">
        <v>48</v>
      </c>
      <c r="F236" s="227" t="s">
        <v>9276</v>
      </c>
      <c r="G236" s="228" t="s">
        <v>2860</v>
      </c>
      <c r="H236" s="229" t="s">
        <v>562</v>
      </c>
      <c r="I236" s="229"/>
      <c r="J236" s="147" t="str">
        <f t="shared" si="3"/>
        <v>葉宏政</v>
      </c>
      <c r="K236" s="230">
        <v>100</v>
      </c>
      <c r="L236" s="208" t="s">
        <v>5208</v>
      </c>
      <c r="M236" s="208" t="s">
        <v>8717</v>
      </c>
      <c r="N236" s="230">
        <v>5</v>
      </c>
      <c r="O236" s="230">
        <v>40</v>
      </c>
      <c r="P236" s="229" t="s">
        <v>31</v>
      </c>
      <c r="Q236" s="229" t="s">
        <v>7376</v>
      </c>
      <c r="R236" s="229" t="s">
        <v>7376</v>
      </c>
      <c r="S236" s="230">
        <v>1</v>
      </c>
      <c r="T236" s="230">
        <v>16</v>
      </c>
      <c r="U236" s="229"/>
    </row>
    <row r="237" spans="1:21" ht="16.5" customHeight="1">
      <c r="A237" s="225" t="s">
        <v>2053</v>
      </c>
      <c r="B237" s="226" t="s">
        <v>9089</v>
      </c>
      <c r="C237" s="227" t="s">
        <v>46</v>
      </c>
      <c r="D237" s="228" t="s">
        <v>562</v>
      </c>
      <c r="E237" s="288" t="s">
        <v>45</v>
      </c>
      <c r="F237" s="227" t="s">
        <v>9096</v>
      </c>
      <c r="G237" s="228" t="s">
        <v>2860</v>
      </c>
      <c r="H237" s="229" t="s">
        <v>562</v>
      </c>
      <c r="I237" s="229"/>
      <c r="J237" s="147" t="str">
        <f t="shared" si="3"/>
        <v>葉宏政</v>
      </c>
      <c r="K237" s="230">
        <v>100</v>
      </c>
      <c r="L237" s="208" t="s">
        <v>5208</v>
      </c>
      <c r="M237" s="208" t="s">
        <v>4820</v>
      </c>
      <c r="N237" s="230">
        <v>4</v>
      </c>
      <c r="O237" s="230">
        <v>4</v>
      </c>
      <c r="P237" s="229" t="s">
        <v>31</v>
      </c>
      <c r="Q237" s="229" t="s">
        <v>4819</v>
      </c>
      <c r="R237" s="229" t="s">
        <v>4819</v>
      </c>
      <c r="S237" s="230">
        <v>1</v>
      </c>
      <c r="T237" s="230">
        <v>2</v>
      </c>
      <c r="U237" s="229"/>
    </row>
    <row r="238" spans="1:21" ht="16.5" customHeight="1">
      <c r="A238" s="225" t="s">
        <v>5526</v>
      </c>
      <c r="B238" s="226" t="s">
        <v>6524</v>
      </c>
      <c r="C238" s="227" t="s">
        <v>2717</v>
      </c>
      <c r="D238" s="228" t="s">
        <v>262</v>
      </c>
      <c r="E238" s="288" t="s">
        <v>418</v>
      </c>
      <c r="F238" s="289" t="s">
        <v>10429</v>
      </c>
      <c r="G238" s="228" t="s">
        <v>2861</v>
      </c>
      <c r="H238" s="229" t="s">
        <v>262</v>
      </c>
      <c r="I238" s="229"/>
      <c r="J238" s="147" t="str">
        <f t="shared" si="3"/>
        <v>羅友彥</v>
      </c>
      <c r="K238" s="230">
        <v>100</v>
      </c>
      <c r="L238" s="208" t="s">
        <v>4818</v>
      </c>
      <c r="M238" s="208" t="s">
        <v>7908</v>
      </c>
      <c r="N238" s="230">
        <v>11</v>
      </c>
      <c r="O238" s="230">
        <v>50</v>
      </c>
      <c r="P238" s="229" t="s">
        <v>31</v>
      </c>
      <c r="Q238" s="229" t="s">
        <v>4820</v>
      </c>
      <c r="R238" s="229" t="s">
        <v>7913</v>
      </c>
      <c r="S238" s="230">
        <v>31</v>
      </c>
      <c r="T238" s="230">
        <v>28</v>
      </c>
      <c r="U238" s="229"/>
    </row>
    <row r="239" spans="1:21" ht="16.5" customHeight="1">
      <c r="A239" s="225" t="s">
        <v>8347</v>
      </c>
      <c r="B239" s="226" t="s">
        <v>8348</v>
      </c>
      <c r="C239" s="227" t="s">
        <v>8703</v>
      </c>
      <c r="D239" s="228" t="s">
        <v>3685</v>
      </c>
      <c r="E239" s="288" t="s">
        <v>8712</v>
      </c>
      <c r="F239" s="289" t="s">
        <v>9485</v>
      </c>
      <c r="G239" s="228" t="s">
        <v>2860</v>
      </c>
      <c r="H239" s="229" t="s">
        <v>3685</v>
      </c>
      <c r="I239" s="229"/>
      <c r="J239" s="147" t="str">
        <f t="shared" si="3"/>
        <v>鄭貫中</v>
      </c>
      <c r="K239" s="230">
        <v>100</v>
      </c>
      <c r="L239" s="208" t="s">
        <v>8717</v>
      </c>
      <c r="M239" s="208" t="s">
        <v>7376</v>
      </c>
      <c r="N239" s="230">
        <v>2</v>
      </c>
      <c r="O239" s="230">
        <v>16</v>
      </c>
      <c r="P239" s="229" t="s">
        <v>31</v>
      </c>
      <c r="Q239" s="229" t="s">
        <v>7906</v>
      </c>
      <c r="R239" s="229" t="s">
        <v>7908</v>
      </c>
      <c r="S239" s="230">
        <v>2</v>
      </c>
      <c r="T239" s="232">
        <v>4.5</v>
      </c>
      <c r="U239" s="229"/>
    </row>
    <row r="240" spans="1:21" ht="16.5" customHeight="1">
      <c r="A240" s="225" t="s">
        <v>2053</v>
      </c>
      <c r="B240" s="226" t="s">
        <v>9089</v>
      </c>
      <c r="C240" s="227" t="s">
        <v>46</v>
      </c>
      <c r="D240" s="228" t="s">
        <v>562</v>
      </c>
      <c r="E240" s="288" t="s">
        <v>91</v>
      </c>
      <c r="F240" s="227"/>
      <c r="G240" s="228" t="s">
        <v>92</v>
      </c>
      <c r="H240" s="229" t="s">
        <v>703</v>
      </c>
      <c r="I240" s="229"/>
      <c r="J240" s="147" t="str">
        <f t="shared" si="3"/>
        <v>楊瑞洋</v>
      </c>
      <c r="K240" s="231">
        <v>0</v>
      </c>
      <c r="L240" s="208" t="s">
        <v>7376</v>
      </c>
      <c r="M240" s="208" t="s">
        <v>7376</v>
      </c>
      <c r="N240" s="230">
        <v>1</v>
      </c>
      <c r="O240" s="230">
        <v>4</v>
      </c>
      <c r="P240" s="229" t="s">
        <v>34</v>
      </c>
      <c r="Q240" s="229"/>
      <c r="R240" s="229"/>
      <c r="S240" s="231">
        <v>0</v>
      </c>
      <c r="T240" s="229"/>
      <c r="U240" s="229"/>
    </row>
    <row r="241" spans="1:21" ht="16.5" customHeight="1">
      <c r="A241" s="225" t="s">
        <v>2053</v>
      </c>
      <c r="B241" s="226" t="s">
        <v>9089</v>
      </c>
      <c r="C241" s="227" t="s">
        <v>46</v>
      </c>
      <c r="D241" s="228" t="s">
        <v>562</v>
      </c>
      <c r="E241" s="288" t="s">
        <v>95</v>
      </c>
      <c r="F241" s="227" t="s">
        <v>9488</v>
      </c>
      <c r="G241" s="228" t="s">
        <v>2860</v>
      </c>
      <c r="H241" s="229" t="s">
        <v>562</v>
      </c>
      <c r="I241" s="229"/>
      <c r="J241" s="147" t="str">
        <f t="shared" si="3"/>
        <v>葉宏政</v>
      </c>
      <c r="K241" s="230">
        <v>100</v>
      </c>
      <c r="L241" s="208" t="s">
        <v>7376</v>
      </c>
      <c r="M241" s="208" t="s">
        <v>5209</v>
      </c>
      <c r="N241" s="230">
        <v>2</v>
      </c>
      <c r="O241" s="230">
        <v>4</v>
      </c>
      <c r="P241" s="229" t="s">
        <v>31</v>
      </c>
      <c r="Q241" s="229" t="s">
        <v>5209</v>
      </c>
      <c r="R241" s="229" t="s">
        <v>5209</v>
      </c>
      <c r="S241" s="230">
        <v>1</v>
      </c>
      <c r="T241" s="230">
        <v>1</v>
      </c>
      <c r="U241" s="229"/>
    </row>
    <row r="242" spans="1:21" ht="16.5" customHeight="1">
      <c r="A242" s="225" t="s">
        <v>2053</v>
      </c>
      <c r="B242" s="226" t="s">
        <v>9089</v>
      </c>
      <c r="C242" s="227" t="s">
        <v>46</v>
      </c>
      <c r="D242" s="228" t="s">
        <v>562</v>
      </c>
      <c r="E242" s="288" t="s">
        <v>98</v>
      </c>
      <c r="F242" s="227" t="s">
        <v>9097</v>
      </c>
      <c r="G242" s="228" t="s">
        <v>2860</v>
      </c>
      <c r="H242" s="229" t="s">
        <v>562</v>
      </c>
      <c r="I242" s="229"/>
      <c r="J242" s="147" t="str">
        <f t="shared" si="3"/>
        <v>葉宏政</v>
      </c>
      <c r="K242" s="230">
        <v>100</v>
      </c>
      <c r="L242" s="208" t="s">
        <v>7376</v>
      </c>
      <c r="M242" s="208" t="s">
        <v>7904</v>
      </c>
      <c r="N242" s="230">
        <v>5</v>
      </c>
      <c r="O242" s="230">
        <v>4</v>
      </c>
      <c r="P242" s="229" t="s">
        <v>31</v>
      </c>
      <c r="Q242" s="229" t="s">
        <v>7905</v>
      </c>
      <c r="R242" s="229" t="s">
        <v>4819</v>
      </c>
      <c r="S242" s="230">
        <v>3</v>
      </c>
      <c r="T242" s="229"/>
      <c r="U242" s="229"/>
    </row>
    <row r="243" spans="1:21" ht="16.5" customHeight="1">
      <c r="A243" s="225" t="s">
        <v>2053</v>
      </c>
      <c r="B243" s="226" t="s">
        <v>9089</v>
      </c>
      <c r="C243" s="227" t="s">
        <v>46</v>
      </c>
      <c r="D243" s="228" t="s">
        <v>562</v>
      </c>
      <c r="E243" s="288" t="s">
        <v>49</v>
      </c>
      <c r="F243" s="227" t="s">
        <v>9490</v>
      </c>
      <c r="G243" s="228" t="s">
        <v>2860</v>
      </c>
      <c r="H243" s="229" t="s">
        <v>562</v>
      </c>
      <c r="I243" s="229"/>
      <c r="J243" s="147" t="str">
        <f t="shared" si="3"/>
        <v>葉宏政</v>
      </c>
      <c r="K243" s="230">
        <v>100</v>
      </c>
      <c r="L243" s="208" t="s">
        <v>7376</v>
      </c>
      <c r="M243" s="208" t="s">
        <v>7904</v>
      </c>
      <c r="N243" s="230">
        <v>5</v>
      </c>
      <c r="O243" s="230">
        <v>20</v>
      </c>
      <c r="P243" s="229" t="s">
        <v>31</v>
      </c>
      <c r="Q243" s="229" t="s">
        <v>8717</v>
      </c>
      <c r="R243" s="229" t="s">
        <v>5209</v>
      </c>
      <c r="S243" s="230">
        <v>3</v>
      </c>
      <c r="T243" s="232">
        <v>29.5</v>
      </c>
      <c r="U243" s="229"/>
    </row>
    <row r="244" spans="1:21" ht="16.5" customHeight="1">
      <c r="A244" s="225" t="s">
        <v>6525</v>
      </c>
      <c r="B244" s="226" t="s">
        <v>6697</v>
      </c>
      <c r="C244" s="227" t="s">
        <v>51</v>
      </c>
      <c r="D244" s="228" t="s">
        <v>132</v>
      </c>
      <c r="E244" s="288" t="s">
        <v>81</v>
      </c>
      <c r="F244" s="227"/>
      <c r="G244" s="228" t="s">
        <v>32</v>
      </c>
      <c r="H244" s="229" t="s">
        <v>553</v>
      </c>
      <c r="I244" s="229"/>
      <c r="J244" s="147" t="str">
        <f t="shared" si="3"/>
        <v>魏暉恩</v>
      </c>
      <c r="K244" s="231">
        <v>0</v>
      </c>
      <c r="L244" s="208" t="s">
        <v>7376</v>
      </c>
      <c r="M244" s="208" t="s">
        <v>7377</v>
      </c>
      <c r="N244" s="230">
        <v>15</v>
      </c>
      <c r="O244" s="230">
        <v>10</v>
      </c>
      <c r="P244" s="229" t="s">
        <v>34</v>
      </c>
      <c r="Q244" s="229"/>
      <c r="R244" s="229"/>
      <c r="S244" s="231">
        <v>0</v>
      </c>
      <c r="T244" s="229"/>
      <c r="U244" s="229"/>
    </row>
    <row r="245" spans="1:21" ht="16.5" customHeight="1">
      <c r="A245" s="225" t="s">
        <v>8347</v>
      </c>
      <c r="B245" s="226" t="s">
        <v>8348</v>
      </c>
      <c r="C245" s="227" t="s">
        <v>8703</v>
      </c>
      <c r="D245" s="228" t="s">
        <v>3685</v>
      </c>
      <c r="E245" s="288" t="s">
        <v>8713</v>
      </c>
      <c r="F245" s="289" t="s">
        <v>9805</v>
      </c>
      <c r="G245" s="228" t="s">
        <v>2860</v>
      </c>
      <c r="H245" s="229" t="s">
        <v>3685</v>
      </c>
      <c r="I245" s="229"/>
      <c r="J245" s="147" t="str">
        <f t="shared" si="3"/>
        <v>鄭貫中</v>
      </c>
      <c r="K245" s="230">
        <v>100</v>
      </c>
      <c r="L245" s="208" t="s">
        <v>5209</v>
      </c>
      <c r="M245" s="208" t="s">
        <v>7906</v>
      </c>
      <c r="N245" s="230">
        <v>6</v>
      </c>
      <c r="O245" s="230">
        <v>48</v>
      </c>
      <c r="P245" s="229" t="s">
        <v>31</v>
      </c>
      <c r="Q245" s="229" t="s">
        <v>5211</v>
      </c>
      <c r="R245" s="229" t="s">
        <v>6241</v>
      </c>
      <c r="S245" s="230">
        <v>10</v>
      </c>
      <c r="T245" s="232">
        <v>50.5</v>
      </c>
      <c r="U245" s="229"/>
    </row>
    <row r="246" spans="1:21" ht="16.5" customHeight="1">
      <c r="A246" s="225" t="s">
        <v>2053</v>
      </c>
      <c r="B246" s="226" t="s">
        <v>9089</v>
      </c>
      <c r="C246" s="227" t="s">
        <v>46</v>
      </c>
      <c r="D246" s="228" t="s">
        <v>562</v>
      </c>
      <c r="E246" s="288" t="s">
        <v>487</v>
      </c>
      <c r="F246" s="227"/>
      <c r="G246" s="228" t="s">
        <v>2860</v>
      </c>
      <c r="H246" s="229" t="s">
        <v>562</v>
      </c>
      <c r="I246" s="229"/>
      <c r="J246" s="147" t="str">
        <f t="shared" si="3"/>
        <v>葉宏政</v>
      </c>
      <c r="K246" s="231">
        <v>0</v>
      </c>
      <c r="L246" s="208" t="s">
        <v>5209</v>
      </c>
      <c r="M246" s="208" t="s">
        <v>9290</v>
      </c>
      <c r="N246" s="230">
        <v>40</v>
      </c>
      <c r="O246" s="230">
        <v>80</v>
      </c>
      <c r="P246" s="229" t="s">
        <v>34</v>
      </c>
      <c r="Q246" s="229"/>
      <c r="R246" s="229"/>
      <c r="S246" s="231">
        <v>0</v>
      </c>
      <c r="T246" s="232">
        <v>9.5</v>
      </c>
      <c r="U246" s="229"/>
    </row>
    <row r="247" spans="1:21" ht="16.5" customHeight="1">
      <c r="A247" s="225" t="s">
        <v>5060</v>
      </c>
      <c r="B247" s="226" t="s">
        <v>5061</v>
      </c>
      <c r="C247" s="227" t="s">
        <v>12081</v>
      </c>
      <c r="D247" s="228" t="s">
        <v>421</v>
      </c>
      <c r="E247" s="288" t="s">
        <v>12082</v>
      </c>
      <c r="F247" s="227"/>
      <c r="G247" s="228" t="s">
        <v>2860</v>
      </c>
      <c r="H247" s="229" t="s">
        <v>3685</v>
      </c>
      <c r="I247" s="229"/>
      <c r="J247" s="147" t="str">
        <f t="shared" si="3"/>
        <v>鄭貫中</v>
      </c>
      <c r="K247" s="231">
        <v>0</v>
      </c>
      <c r="L247" s="208" t="s">
        <v>7904</v>
      </c>
      <c r="M247" s="208" t="s">
        <v>12293</v>
      </c>
      <c r="N247" s="230">
        <v>100</v>
      </c>
      <c r="O247" s="230">
        <v>400</v>
      </c>
      <c r="P247" s="229" t="s">
        <v>34</v>
      </c>
      <c r="Q247" s="229"/>
      <c r="R247" s="229"/>
      <c r="S247" s="231">
        <v>0</v>
      </c>
      <c r="T247" s="232">
        <v>14.5</v>
      </c>
      <c r="U247" s="229"/>
    </row>
    <row r="248" spans="1:21" ht="16.5" customHeight="1">
      <c r="A248" s="225" t="s">
        <v>3277</v>
      </c>
      <c r="B248" s="226" t="s">
        <v>3278</v>
      </c>
      <c r="C248" s="227" t="s">
        <v>6228</v>
      </c>
      <c r="D248" s="228" t="s">
        <v>421</v>
      </c>
      <c r="E248" s="288" t="s">
        <v>6232</v>
      </c>
      <c r="F248" s="289" t="s">
        <v>12083</v>
      </c>
      <c r="G248" s="228" t="s">
        <v>70</v>
      </c>
      <c r="H248" s="229" t="s">
        <v>129</v>
      </c>
      <c r="I248" s="229"/>
      <c r="J248" s="147" t="str">
        <f t="shared" si="3"/>
        <v>王琇眉</v>
      </c>
      <c r="K248" s="230">
        <v>100</v>
      </c>
      <c r="L248" s="208" t="s">
        <v>7907</v>
      </c>
      <c r="M248" s="208" t="s">
        <v>9289</v>
      </c>
      <c r="N248" s="230">
        <v>30</v>
      </c>
      <c r="O248" s="230">
        <v>200</v>
      </c>
      <c r="P248" s="229" t="s">
        <v>31</v>
      </c>
      <c r="Q248" s="229" t="s">
        <v>8151</v>
      </c>
      <c r="R248" s="229" t="s">
        <v>10196</v>
      </c>
      <c r="S248" s="230">
        <v>44</v>
      </c>
      <c r="T248" s="229"/>
      <c r="U248" s="229"/>
    </row>
    <row r="249" spans="1:21" ht="16.5" customHeight="1">
      <c r="A249" s="225" t="s">
        <v>8347</v>
      </c>
      <c r="B249" s="226" t="s">
        <v>8348</v>
      </c>
      <c r="C249" s="227" t="s">
        <v>8703</v>
      </c>
      <c r="D249" s="228" t="s">
        <v>3685</v>
      </c>
      <c r="E249" s="288" t="s">
        <v>8714</v>
      </c>
      <c r="F249" s="289" t="s">
        <v>9806</v>
      </c>
      <c r="G249" s="228" t="s">
        <v>2860</v>
      </c>
      <c r="H249" s="229" t="s">
        <v>3685</v>
      </c>
      <c r="I249" s="229"/>
      <c r="J249" s="147" t="str">
        <f t="shared" si="3"/>
        <v>鄭貫中</v>
      </c>
      <c r="K249" s="230">
        <v>100</v>
      </c>
      <c r="L249" s="208" t="s">
        <v>7908</v>
      </c>
      <c r="M249" s="208" t="s">
        <v>5211</v>
      </c>
      <c r="N249" s="230">
        <v>2</v>
      </c>
      <c r="O249" s="230">
        <v>16</v>
      </c>
      <c r="P249" s="229" t="s">
        <v>31</v>
      </c>
      <c r="Q249" s="229" t="s">
        <v>7910</v>
      </c>
      <c r="R249" s="229" t="s">
        <v>6241</v>
      </c>
      <c r="S249" s="230">
        <v>5</v>
      </c>
      <c r="T249" s="232">
        <v>83.5</v>
      </c>
      <c r="U249" s="229"/>
    </row>
    <row r="250" spans="1:21" ht="16.5" customHeight="1">
      <c r="A250" s="225" t="s">
        <v>8347</v>
      </c>
      <c r="B250" s="226" t="s">
        <v>8348</v>
      </c>
      <c r="C250" s="227" t="s">
        <v>8703</v>
      </c>
      <c r="D250" s="228" t="s">
        <v>3685</v>
      </c>
      <c r="E250" s="288" t="s">
        <v>9287</v>
      </c>
      <c r="F250" s="227" t="s">
        <v>15716</v>
      </c>
      <c r="G250" s="228" t="s">
        <v>100</v>
      </c>
      <c r="H250" s="229" t="s">
        <v>615</v>
      </c>
      <c r="I250" s="229"/>
      <c r="J250" s="147" t="str">
        <f t="shared" si="3"/>
        <v>彭志豪</v>
      </c>
      <c r="K250" s="230">
        <v>80</v>
      </c>
      <c r="L250" s="208" t="s">
        <v>7908</v>
      </c>
      <c r="M250" s="208" t="s">
        <v>7379</v>
      </c>
      <c r="N250" s="230">
        <v>24</v>
      </c>
      <c r="O250" s="230">
        <v>70</v>
      </c>
      <c r="P250" s="229" t="s">
        <v>34</v>
      </c>
      <c r="Q250" s="229" t="s">
        <v>7908</v>
      </c>
      <c r="R250" s="229"/>
      <c r="S250" s="231">
        <v>0</v>
      </c>
      <c r="T250" s="232">
        <v>263.5</v>
      </c>
      <c r="U250" s="229"/>
    </row>
    <row r="251" spans="1:21" ht="16.5" customHeight="1">
      <c r="A251" s="225" t="s">
        <v>5526</v>
      </c>
      <c r="B251" s="226" t="s">
        <v>6524</v>
      </c>
      <c r="C251" s="227" t="s">
        <v>2717</v>
      </c>
      <c r="D251" s="228" t="s">
        <v>262</v>
      </c>
      <c r="E251" s="288" t="s">
        <v>2731</v>
      </c>
      <c r="F251" s="289" t="s">
        <v>13012</v>
      </c>
      <c r="G251" s="228" t="s">
        <v>2861</v>
      </c>
      <c r="H251" s="229" t="s">
        <v>262</v>
      </c>
      <c r="I251" s="229"/>
      <c r="J251" s="147" t="str">
        <f t="shared" si="3"/>
        <v>羅友彥</v>
      </c>
      <c r="K251" s="230">
        <v>100</v>
      </c>
      <c r="L251" s="208" t="s">
        <v>7911</v>
      </c>
      <c r="M251" s="208" t="s">
        <v>6241</v>
      </c>
      <c r="N251" s="230">
        <v>6</v>
      </c>
      <c r="O251" s="230">
        <v>20</v>
      </c>
      <c r="P251" s="229" t="s">
        <v>31</v>
      </c>
      <c r="Q251" s="229" t="s">
        <v>9814</v>
      </c>
      <c r="R251" s="229" t="s">
        <v>12096</v>
      </c>
      <c r="S251" s="230">
        <v>78</v>
      </c>
      <c r="T251" s="232">
        <v>53.5</v>
      </c>
      <c r="U251" s="229"/>
    </row>
    <row r="252" spans="1:21" ht="16.5" customHeight="1">
      <c r="A252" s="225" t="s">
        <v>8347</v>
      </c>
      <c r="B252" s="226" t="s">
        <v>8348</v>
      </c>
      <c r="C252" s="227" t="s">
        <v>8702</v>
      </c>
      <c r="D252" s="228" t="s">
        <v>3685</v>
      </c>
      <c r="E252" s="288" t="s">
        <v>8711</v>
      </c>
      <c r="F252" s="289" t="s">
        <v>10431</v>
      </c>
      <c r="G252" s="228" t="s">
        <v>2860</v>
      </c>
      <c r="H252" s="229" t="s">
        <v>3685</v>
      </c>
      <c r="I252" s="229"/>
      <c r="J252" s="147" t="str">
        <f t="shared" si="3"/>
        <v>鄭貫中</v>
      </c>
      <c r="K252" s="230">
        <v>100</v>
      </c>
      <c r="L252" s="208" t="s">
        <v>7910</v>
      </c>
      <c r="M252" s="208" t="s">
        <v>7912</v>
      </c>
      <c r="N252" s="230">
        <v>13</v>
      </c>
      <c r="O252" s="230">
        <v>40</v>
      </c>
      <c r="P252" s="229" t="s">
        <v>31</v>
      </c>
      <c r="Q252" s="229" t="s">
        <v>7910</v>
      </c>
      <c r="R252" s="229" t="s">
        <v>7913</v>
      </c>
      <c r="S252" s="230">
        <v>16</v>
      </c>
      <c r="T252" s="229"/>
      <c r="U252" s="229"/>
    </row>
    <row r="253" spans="1:21" ht="16.5" customHeight="1">
      <c r="A253" s="225" t="s">
        <v>8347</v>
      </c>
      <c r="B253" s="226" t="s">
        <v>8348</v>
      </c>
      <c r="C253" s="227" t="s">
        <v>8702</v>
      </c>
      <c r="D253" s="228" t="s">
        <v>3685</v>
      </c>
      <c r="E253" s="288" t="s">
        <v>8715</v>
      </c>
      <c r="F253" s="289" t="s">
        <v>10432</v>
      </c>
      <c r="G253" s="228" t="s">
        <v>2860</v>
      </c>
      <c r="H253" s="229" t="s">
        <v>3685</v>
      </c>
      <c r="I253" s="229"/>
      <c r="J253" s="147" t="str">
        <f t="shared" si="3"/>
        <v>鄭貫中</v>
      </c>
      <c r="K253" s="230">
        <v>100</v>
      </c>
      <c r="L253" s="208" t="s">
        <v>7377</v>
      </c>
      <c r="M253" s="208" t="s">
        <v>6243</v>
      </c>
      <c r="N253" s="230">
        <v>14</v>
      </c>
      <c r="O253" s="230">
        <v>16</v>
      </c>
      <c r="P253" s="229" t="s">
        <v>31</v>
      </c>
      <c r="Q253" s="229" t="s">
        <v>7377</v>
      </c>
      <c r="R253" s="229" t="s">
        <v>7913</v>
      </c>
      <c r="S253" s="230">
        <v>15</v>
      </c>
      <c r="T253" s="232">
        <v>28.5</v>
      </c>
      <c r="U253" s="229"/>
    </row>
    <row r="254" spans="1:21" ht="16.5" customHeight="1">
      <c r="A254" s="225" t="s">
        <v>6525</v>
      </c>
      <c r="B254" s="226" t="s">
        <v>6697</v>
      </c>
      <c r="C254" s="227" t="s">
        <v>51</v>
      </c>
      <c r="D254" s="228" t="s">
        <v>132</v>
      </c>
      <c r="E254" s="288" t="s">
        <v>80</v>
      </c>
      <c r="F254" s="227"/>
      <c r="G254" s="228" t="s">
        <v>15962</v>
      </c>
      <c r="H254" s="229" t="s">
        <v>132</v>
      </c>
      <c r="I254" s="229"/>
      <c r="J254" s="147" t="str">
        <f t="shared" si="3"/>
        <v>陳俊儒</v>
      </c>
      <c r="K254" s="231">
        <v>0</v>
      </c>
      <c r="L254" s="208" t="s">
        <v>7378</v>
      </c>
      <c r="M254" s="208" t="s">
        <v>6700</v>
      </c>
      <c r="N254" s="230">
        <v>15</v>
      </c>
      <c r="O254" s="230">
        <v>120</v>
      </c>
      <c r="P254" s="229" t="s">
        <v>34</v>
      </c>
      <c r="Q254" s="229"/>
      <c r="R254" s="229"/>
      <c r="S254" s="231">
        <v>0</v>
      </c>
      <c r="T254" s="232">
        <v>158.5</v>
      </c>
      <c r="U254" s="229"/>
    </row>
    <row r="255" spans="1:21" ht="16.5" customHeight="1">
      <c r="A255" s="225" t="s">
        <v>9785</v>
      </c>
      <c r="B255" s="226" t="s">
        <v>9786</v>
      </c>
      <c r="C255" s="227" t="s">
        <v>8264</v>
      </c>
      <c r="D255" s="228" t="s">
        <v>106</v>
      </c>
      <c r="E255" s="288" t="s">
        <v>319</v>
      </c>
      <c r="F255" s="227"/>
      <c r="G255" s="228" t="s">
        <v>6334</v>
      </c>
      <c r="H255" s="229" t="s">
        <v>106</v>
      </c>
      <c r="I255" s="229"/>
      <c r="J255" s="147" t="str">
        <f t="shared" si="3"/>
        <v>賴慶樺</v>
      </c>
      <c r="K255" s="230">
        <v>100</v>
      </c>
      <c r="L255" s="208" t="s">
        <v>6241</v>
      </c>
      <c r="M255" s="208" t="s">
        <v>8150</v>
      </c>
      <c r="N255" s="230">
        <v>3</v>
      </c>
      <c r="O255" s="231">
        <v>0</v>
      </c>
      <c r="P255" s="229" t="s">
        <v>31</v>
      </c>
      <c r="Q255" s="229" t="s">
        <v>9814</v>
      </c>
      <c r="R255" s="229" t="s">
        <v>8150</v>
      </c>
      <c r="S255" s="230">
        <v>2</v>
      </c>
      <c r="T255" s="230">
        <v>8</v>
      </c>
      <c r="U255" s="229"/>
    </row>
    <row r="256" spans="1:21" ht="16.5" customHeight="1">
      <c r="A256" s="225" t="s">
        <v>5526</v>
      </c>
      <c r="B256" s="226" t="s">
        <v>6524</v>
      </c>
      <c r="C256" s="227" t="s">
        <v>2728</v>
      </c>
      <c r="D256" s="228" t="s">
        <v>262</v>
      </c>
      <c r="E256" s="288" t="s">
        <v>2729</v>
      </c>
      <c r="F256" s="289" t="s">
        <v>11446</v>
      </c>
      <c r="G256" s="228" t="s">
        <v>2861</v>
      </c>
      <c r="H256" s="229" t="s">
        <v>262</v>
      </c>
      <c r="I256" s="229"/>
      <c r="J256" s="147" t="str">
        <f t="shared" si="3"/>
        <v>羅友彥</v>
      </c>
      <c r="K256" s="230">
        <v>100</v>
      </c>
      <c r="L256" s="208" t="s">
        <v>6241</v>
      </c>
      <c r="M256" s="208" t="s">
        <v>6243</v>
      </c>
      <c r="N256" s="230">
        <v>11</v>
      </c>
      <c r="O256" s="230">
        <v>20</v>
      </c>
      <c r="P256" s="229" t="s">
        <v>31</v>
      </c>
      <c r="Q256" s="229" t="s">
        <v>6700</v>
      </c>
      <c r="R256" s="229" t="s">
        <v>9819</v>
      </c>
      <c r="S256" s="230">
        <v>24</v>
      </c>
      <c r="T256" s="229"/>
      <c r="U256" s="229"/>
    </row>
    <row r="257" spans="1:21" ht="16.5" customHeight="1">
      <c r="A257" s="225" t="s">
        <v>6005</v>
      </c>
      <c r="B257" s="226" t="s">
        <v>6006</v>
      </c>
      <c r="C257" s="227" t="s">
        <v>46</v>
      </c>
      <c r="D257" s="228" t="s">
        <v>115</v>
      </c>
      <c r="E257" s="288" t="s">
        <v>49</v>
      </c>
      <c r="F257" s="227" t="s">
        <v>12285</v>
      </c>
      <c r="G257" s="228" t="s">
        <v>2860</v>
      </c>
      <c r="H257" s="229" t="s">
        <v>3685</v>
      </c>
      <c r="I257" s="229"/>
      <c r="J257" s="147" t="str">
        <f t="shared" si="3"/>
        <v>鄭貫中</v>
      </c>
      <c r="K257" s="230">
        <v>100</v>
      </c>
      <c r="L257" s="208" t="s">
        <v>6241</v>
      </c>
      <c r="M257" s="208" t="s">
        <v>6242</v>
      </c>
      <c r="N257" s="230">
        <v>10</v>
      </c>
      <c r="O257" s="230">
        <v>16</v>
      </c>
      <c r="P257" s="229" t="s">
        <v>31</v>
      </c>
      <c r="Q257" s="229" t="s">
        <v>9292</v>
      </c>
      <c r="R257" s="229" t="s">
        <v>10201</v>
      </c>
      <c r="S257" s="230">
        <v>15</v>
      </c>
      <c r="T257" s="230">
        <v>63</v>
      </c>
      <c r="U257" s="229"/>
    </row>
    <row r="258" spans="1:21" ht="16.5" customHeight="1">
      <c r="A258" s="225" t="s">
        <v>6005</v>
      </c>
      <c r="B258" s="226" t="s">
        <v>6006</v>
      </c>
      <c r="C258" s="227" t="s">
        <v>46</v>
      </c>
      <c r="D258" s="228" t="s">
        <v>115</v>
      </c>
      <c r="E258" s="288" t="s">
        <v>6033</v>
      </c>
      <c r="F258" s="227"/>
      <c r="G258" s="228" t="s">
        <v>100</v>
      </c>
      <c r="H258" s="229" t="s">
        <v>115</v>
      </c>
      <c r="I258" s="229"/>
      <c r="J258" s="147" t="str">
        <f t="shared" ref="J258:J321" si="4">IF(I258="",H258,LEFT(I258,3))</f>
        <v>黃胤綸</v>
      </c>
      <c r="K258" s="231">
        <v>0</v>
      </c>
      <c r="L258" s="208" t="s">
        <v>6241</v>
      </c>
      <c r="M258" s="208" t="s">
        <v>6242</v>
      </c>
      <c r="N258" s="230">
        <v>10</v>
      </c>
      <c r="O258" s="230">
        <v>8</v>
      </c>
      <c r="P258" s="229" t="s">
        <v>34</v>
      </c>
      <c r="Q258" s="229"/>
      <c r="R258" s="229"/>
      <c r="S258" s="231">
        <v>0</v>
      </c>
      <c r="T258" s="229"/>
      <c r="U258" s="229"/>
    </row>
    <row r="259" spans="1:21" ht="16.5" customHeight="1">
      <c r="A259" s="225" t="s">
        <v>9785</v>
      </c>
      <c r="B259" s="226" t="s">
        <v>9786</v>
      </c>
      <c r="C259" s="227" t="s">
        <v>79</v>
      </c>
      <c r="D259" s="228" t="s">
        <v>106</v>
      </c>
      <c r="E259" s="288" t="s">
        <v>9807</v>
      </c>
      <c r="F259" s="289" t="s">
        <v>12847</v>
      </c>
      <c r="G259" s="228" t="s">
        <v>6334</v>
      </c>
      <c r="H259" s="229" t="s">
        <v>106</v>
      </c>
      <c r="I259" s="229"/>
      <c r="J259" s="147" t="str">
        <f t="shared" si="4"/>
        <v>賴慶樺</v>
      </c>
      <c r="K259" s="230">
        <v>100</v>
      </c>
      <c r="L259" s="208" t="s">
        <v>8151</v>
      </c>
      <c r="M259" s="208" t="s">
        <v>6358</v>
      </c>
      <c r="N259" s="230">
        <v>15</v>
      </c>
      <c r="O259" s="231">
        <v>0</v>
      </c>
      <c r="P259" s="229" t="s">
        <v>31</v>
      </c>
      <c r="Q259" s="229" t="s">
        <v>9816</v>
      </c>
      <c r="R259" s="229" t="s">
        <v>12666</v>
      </c>
      <c r="S259" s="230">
        <v>56</v>
      </c>
      <c r="T259" s="229"/>
      <c r="U259" s="229"/>
    </row>
    <row r="260" spans="1:21" ht="16.5" customHeight="1">
      <c r="A260" s="225" t="s">
        <v>10187</v>
      </c>
      <c r="B260" s="226" t="s">
        <v>10188</v>
      </c>
      <c r="C260" s="227" t="s">
        <v>2688</v>
      </c>
      <c r="D260" s="228" t="s">
        <v>2173</v>
      </c>
      <c r="E260" s="288" t="s">
        <v>384</v>
      </c>
      <c r="F260" s="227"/>
      <c r="G260" s="228" t="s">
        <v>2170</v>
      </c>
      <c r="H260" s="229" t="s">
        <v>2173</v>
      </c>
      <c r="I260" s="229"/>
      <c r="J260" s="147" t="str">
        <f t="shared" si="4"/>
        <v>郑仁春</v>
      </c>
      <c r="K260" s="230">
        <v>100</v>
      </c>
      <c r="L260" s="208" t="s">
        <v>8151</v>
      </c>
      <c r="M260" s="208" t="s">
        <v>6243</v>
      </c>
      <c r="N260" s="230">
        <v>6</v>
      </c>
      <c r="O260" s="231">
        <v>0</v>
      </c>
      <c r="P260" s="229" t="s">
        <v>31</v>
      </c>
      <c r="Q260" s="229" t="s">
        <v>8151</v>
      </c>
      <c r="R260" s="229" t="s">
        <v>12849</v>
      </c>
      <c r="S260" s="230">
        <v>69</v>
      </c>
      <c r="T260" s="229"/>
      <c r="U260" s="229"/>
    </row>
    <row r="261" spans="1:21" ht="16.5" customHeight="1">
      <c r="A261" s="225" t="s">
        <v>5526</v>
      </c>
      <c r="B261" s="226" t="s">
        <v>6524</v>
      </c>
      <c r="C261" s="227" t="s">
        <v>2728</v>
      </c>
      <c r="D261" s="228" t="s">
        <v>262</v>
      </c>
      <c r="E261" s="288" t="s">
        <v>2748</v>
      </c>
      <c r="F261" s="289" t="s">
        <v>11612</v>
      </c>
      <c r="G261" s="228" t="s">
        <v>2861</v>
      </c>
      <c r="H261" s="229" t="s">
        <v>262</v>
      </c>
      <c r="I261" s="229"/>
      <c r="J261" s="147" t="str">
        <f t="shared" si="4"/>
        <v>羅友彥</v>
      </c>
      <c r="K261" s="230">
        <v>100</v>
      </c>
      <c r="L261" s="208" t="s">
        <v>8151</v>
      </c>
      <c r="M261" s="208" t="s">
        <v>6242</v>
      </c>
      <c r="N261" s="230">
        <v>5</v>
      </c>
      <c r="O261" s="230">
        <v>1</v>
      </c>
      <c r="P261" s="229" t="s">
        <v>31</v>
      </c>
      <c r="Q261" s="229" t="s">
        <v>6359</v>
      </c>
      <c r="R261" s="229" t="s">
        <v>6359</v>
      </c>
      <c r="S261" s="230">
        <v>1</v>
      </c>
      <c r="T261" s="230">
        <v>1</v>
      </c>
      <c r="U261" s="229"/>
    </row>
    <row r="262" spans="1:21" ht="16.5" customHeight="1">
      <c r="A262" s="225" t="s">
        <v>5526</v>
      </c>
      <c r="B262" s="226" t="s">
        <v>6524</v>
      </c>
      <c r="C262" s="227" t="s">
        <v>2728</v>
      </c>
      <c r="D262" s="228" t="s">
        <v>262</v>
      </c>
      <c r="E262" s="288" t="s">
        <v>590</v>
      </c>
      <c r="F262" s="227" t="s">
        <v>10434</v>
      </c>
      <c r="G262" s="228" t="s">
        <v>8146</v>
      </c>
      <c r="H262" s="229" t="s">
        <v>8147</v>
      </c>
      <c r="I262" s="229"/>
      <c r="J262" s="147" t="str">
        <f t="shared" si="4"/>
        <v>李嘉怡</v>
      </c>
      <c r="K262" s="231">
        <v>0</v>
      </c>
      <c r="L262" s="208" t="s">
        <v>8151</v>
      </c>
      <c r="M262" s="208" t="s">
        <v>7913</v>
      </c>
      <c r="N262" s="230">
        <v>7</v>
      </c>
      <c r="O262" s="230">
        <v>1</v>
      </c>
      <c r="P262" s="229" t="s">
        <v>34</v>
      </c>
      <c r="Q262" s="229" t="s">
        <v>7379</v>
      </c>
      <c r="R262" s="229"/>
      <c r="S262" s="231">
        <v>0</v>
      </c>
      <c r="T262" s="229"/>
      <c r="U262" s="229"/>
    </row>
    <row r="263" spans="1:21" ht="16.5" customHeight="1">
      <c r="A263" s="225" t="s">
        <v>5526</v>
      </c>
      <c r="B263" s="226" t="s">
        <v>6524</v>
      </c>
      <c r="C263" s="227" t="s">
        <v>2718</v>
      </c>
      <c r="D263" s="228" t="s">
        <v>262</v>
      </c>
      <c r="E263" s="288" t="s">
        <v>2730</v>
      </c>
      <c r="F263" s="289" t="s">
        <v>11798</v>
      </c>
      <c r="G263" s="228" t="s">
        <v>2861</v>
      </c>
      <c r="H263" s="229" t="s">
        <v>262</v>
      </c>
      <c r="I263" s="229"/>
      <c r="J263" s="147" t="str">
        <f t="shared" si="4"/>
        <v>羅友彥</v>
      </c>
      <c r="K263" s="230">
        <v>100</v>
      </c>
      <c r="L263" s="208" t="s">
        <v>8151</v>
      </c>
      <c r="M263" s="208" t="s">
        <v>7913</v>
      </c>
      <c r="N263" s="230">
        <v>7</v>
      </c>
      <c r="O263" s="230">
        <v>4</v>
      </c>
      <c r="P263" s="229" t="s">
        <v>31</v>
      </c>
      <c r="Q263" s="229" t="s">
        <v>7913</v>
      </c>
      <c r="R263" s="229" t="s">
        <v>10194</v>
      </c>
      <c r="S263" s="230">
        <v>37</v>
      </c>
      <c r="T263" s="229"/>
      <c r="U263" s="229"/>
    </row>
    <row r="264" spans="1:21" ht="16.5" customHeight="1">
      <c r="A264" s="225" t="s">
        <v>10189</v>
      </c>
      <c r="B264" s="226" t="s">
        <v>10190</v>
      </c>
      <c r="C264" s="227" t="s">
        <v>13798</v>
      </c>
      <c r="D264" s="228" t="s">
        <v>2026</v>
      </c>
      <c r="E264" s="288" t="s">
        <v>13811</v>
      </c>
      <c r="F264" s="227"/>
      <c r="G264" s="228" t="s">
        <v>2170</v>
      </c>
      <c r="H264" s="229" t="s">
        <v>2026</v>
      </c>
      <c r="I264" s="229"/>
      <c r="J264" s="147" t="str">
        <f t="shared" si="4"/>
        <v>汪佳凯</v>
      </c>
      <c r="K264" s="230">
        <v>100</v>
      </c>
      <c r="L264" s="208" t="s">
        <v>10186</v>
      </c>
      <c r="M264" s="208" t="s">
        <v>6358</v>
      </c>
      <c r="N264" s="230">
        <v>14</v>
      </c>
      <c r="O264" s="230">
        <v>4</v>
      </c>
      <c r="P264" s="229" t="s">
        <v>31</v>
      </c>
      <c r="Q264" s="229" t="s">
        <v>10186</v>
      </c>
      <c r="R264" s="229" t="s">
        <v>12849</v>
      </c>
      <c r="S264" s="230">
        <v>68</v>
      </c>
      <c r="T264" s="229"/>
      <c r="U264" s="229"/>
    </row>
    <row r="265" spans="1:21" ht="16.5" customHeight="1">
      <c r="A265" s="225" t="s">
        <v>10191</v>
      </c>
      <c r="B265" s="226" t="s">
        <v>10192</v>
      </c>
      <c r="C265" s="227" t="s">
        <v>2688</v>
      </c>
      <c r="D265" s="228" t="s">
        <v>2026</v>
      </c>
      <c r="E265" s="288" t="s">
        <v>384</v>
      </c>
      <c r="F265" s="227"/>
      <c r="G265" s="228" t="s">
        <v>2170</v>
      </c>
      <c r="H265" s="229" t="s">
        <v>2026</v>
      </c>
      <c r="I265" s="229"/>
      <c r="J265" s="147" t="str">
        <f t="shared" si="4"/>
        <v>汪佳凯</v>
      </c>
      <c r="K265" s="230">
        <v>100</v>
      </c>
      <c r="L265" s="208" t="s">
        <v>10186</v>
      </c>
      <c r="M265" s="208" t="s">
        <v>10837</v>
      </c>
      <c r="N265" s="230">
        <v>21</v>
      </c>
      <c r="O265" s="230">
        <v>60</v>
      </c>
      <c r="P265" s="229" t="s">
        <v>31</v>
      </c>
      <c r="Q265" s="229" t="s">
        <v>10186</v>
      </c>
      <c r="R265" s="229" t="s">
        <v>12849</v>
      </c>
      <c r="S265" s="230">
        <v>68</v>
      </c>
      <c r="T265" s="229"/>
      <c r="U265" s="229"/>
    </row>
    <row r="266" spans="1:21" ht="16.5" customHeight="1">
      <c r="A266" s="225" t="s">
        <v>10191</v>
      </c>
      <c r="B266" s="226" t="s">
        <v>10192</v>
      </c>
      <c r="C266" s="227" t="s">
        <v>13798</v>
      </c>
      <c r="D266" s="228" t="s">
        <v>2026</v>
      </c>
      <c r="E266" s="288" t="s">
        <v>13811</v>
      </c>
      <c r="F266" s="227"/>
      <c r="G266" s="228" t="s">
        <v>2170</v>
      </c>
      <c r="H266" s="229" t="s">
        <v>2026</v>
      </c>
      <c r="I266" s="229"/>
      <c r="J266" s="147" t="str">
        <f t="shared" si="4"/>
        <v>汪佳凯</v>
      </c>
      <c r="K266" s="230">
        <v>100</v>
      </c>
      <c r="L266" s="208" t="s">
        <v>10186</v>
      </c>
      <c r="M266" s="208" t="s">
        <v>6358</v>
      </c>
      <c r="N266" s="230">
        <v>14</v>
      </c>
      <c r="O266" s="230">
        <v>4</v>
      </c>
      <c r="P266" s="229" t="s">
        <v>31</v>
      </c>
      <c r="Q266" s="229" t="s">
        <v>10186</v>
      </c>
      <c r="R266" s="229" t="s">
        <v>12849</v>
      </c>
      <c r="S266" s="230">
        <v>68</v>
      </c>
      <c r="T266" s="229"/>
      <c r="U266" s="229"/>
    </row>
    <row r="267" spans="1:21" ht="16.5" customHeight="1">
      <c r="A267" s="225" t="s">
        <v>10191</v>
      </c>
      <c r="B267" s="226" t="s">
        <v>10192</v>
      </c>
      <c r="C267" s="227" t="s">
        <v>13798</v>
      </c>
      <c r="D267" s="228" t="s">
        <v>2026</v>
      </c>
      <c r="E267" s="288" t="s">
        <v>13812</v>
      </c>
      <c r="F267" s="227"/>
      <c r="G267" s="228" t="s">
        <v>2170</v>
      </c>
      <c r="H267" s="229" t="s">
        <v>2026</v>
      </c>
      <c r="I267" s="229"/>
      <c r="J267" s="147" t="str">
        <f t="shared" si="4"/>
        <v>汪佳凯</v>
      </c>
      <c r="K267" s="230">
        <v>100</v>
      </c>
      <c r="L267" s="208" t="s">
        <v>10186</v>
      </c>
      <c r="M267" s="208" t="s">
        <v>6358</v>
      </c>
      <c r="N267" s="230">
        <v>14</v>
      </c>
      <c r="O267" s="230">
        <v>20</v>
      </c>
      <c r="P267" s="229" t="s">
        <v>31</v>
      </c>
      <c r="Q267" s="229" t="s">
        <v>10186</v>
      </c>
      <c r="R267" s="229" t="s">
        <v>12849</v>
      </c>
      <c r="S267" s="230">
        <v>68</v>
      </c>
      <c r="T267" s="229"/>
      <c r="U267" s="229"/>
    </row>
    <row r="268" spans="1:21" ht="16.5" customHeight="1">
      <c r="A268" s="225" t="s">
        <v>6005</v>
      </c>
      <c r="B268" s="226" t="s">
        <v>6006</v>
      </c>
      <c r="C268" s="227" t="s">
        <v>46</v>
      </c>
      <c r="D268" s="228" t="s">
        <v>115</v>
      </c>
      <c r="E268" s="288" t="s">
        <v>91</v>
      </c>
      <c r="F268" s="227"/>
      <c r="G268" s="228" t="s">
        <v>100</v>
      </c>
      <c r="H268" s="229" t="s">
        <v>115</v>
      </c>
      <c r="I268" s="229"/>
      <c r="J268" s="147" t="str">
        <f t="shared" si="4"/>
        <v>黃胤綸</v>
      </c>
      <c r="K268" s="231">
        <v>0</v>
      </c>
      <c r="L268" s="208" t="s">
        <v>6243</v>
      </c>
      <c r="M268" s="208" t="s">
        <v>6357</v>
      </c>
      <c r="N268" s="230">
        <v>30</v>
      </c>
      <c r="O268" s="230">
        <v>160</v>
      </c>
      <c r="P268" s="229" t="s">
        <v>34</v>
      </c>
      <c r="Q268" s="229"/>
      <c r="R268" s="229"/>
      <c r="S268" s="231">
        <v>0</v>
      </c>
      <c r="T268" s="229"/>
      <c r="U268" s="229"/>
    </row>
    <row r="269" spans="1:21" ht="16.5" customHeight="1">
      <c r="A269" s="225" t="s">
        <v>6005</v>
      </c>
      <c r="B269" s="226" t="s">
        <v>6006</v>
      </c>
      <c r="C269" s="227" t="s">
        <v>46</v>
      </c>
      <c r="D269" s="228" t="s">
        <v>115</v>
      </c>
      <c r="E269" s="288" t="s">
        <v>6034</v>
      </c>
      <c r="F269" s="227"/>
      <c r="G269" s="228" t="s">
        <v>100</v>
      </c>
      <c r="H269" s="229" t="s">
        <v>115</v>
      </c>
      <c r="I269" s="229"/>
      <c r="J269" s="147" t="str">
        <f t="shared" si="4"/>
        <v>黃胤綸</v>
      </c>
      <c r="K269" s="231">
        <v>0</v>
      </c>
      <c r="L269" s="208" t="s">
        <v>6243</v>
      </c>
      <c r="M269" s="208" t="s">
        <v>6358</v>
      </c>
      <c r="N269" s="230">
        <v>10</v>
      </c>
      <c r="O269" s="230">
        <v>8</v>
      </c>
      <c r="P269" s="229" t="s">
        <v>34</v>
      </c>
      <c r="Q269" s="229"/>
      <c r="R269" s="229"/>
      <c r="S269" s="231">
        <v>0</v>
      </c>
      <c r="T269" s="229"/>
      <c r="U269" s="229"/>
    </row>
    <row r="270" spans="1:21" ht="16.5" customHeight="1">
      <c r="A270" s="225" t="s">
        <v>10187</v>
      </c>
      <c r="B270" s="226" t="s">
        <v>10188</v>
      </c>
      <c r="C270" s="227" t="s">
        <v>390</v>
      </c>
      <c r="D270" s="228" t="s">
        <v>2173</v>
      </c>
      <c r="E270" s="288" t="s">
        <v>13813</v>
      </c>
      <c r="F270" s="227" t="s">
        <v>13814</v>
      </c>
      <c r="G270" s="228" t="s">
        <v>2170</v>
      </c>
      <c r="H270" s="229" t="s">
        <v>2173</v>
      </c>
      <c r="I270" s="229"/>
      <c r="J270" s="147" t="str">
        <f t="shared" si="4"/>
        <v>郑仁春</v>
      </c>
      <c r="K270" s="230">
        <v>100</v>
      </c>
      <c r="L270" s="208" t="s">
        <v>7913</v>
      </c>
      <c r="M270" s="208" t="s">
        <v>10199</v>
      </c>
      <c r="N270" s="230">
        <v>47</v>
      </c>
      <c r="O270" s="231">
        <v>0</v>
      </c>
      <c r="P270" s="229" t="s">
        <v>31</v>
      </c>
      <c r="Q270" s="229" t="s">
        <v>6243</v>
      </c>
      <c r="R270" s="229" t="s">
        <v>12849</v>
      </c>
      <c r="S270" s="230">
        <v>64</v>
      </c>
      <c r="T270" s="229"/>
      <c r="U270" s="229"/>
    </row>
    <row r="271" spans="1:21" ht="16.5" customHeight="1">
      <c r="A271" s="225" t="s">
        <v>6525</v>
      </c>
      <c r="B271" s="226" t="s">
        <v>6697</v>
      </c>
      <c r="C271" s="227" t="s">
        <v>51</v>
      </c>
      <c r="D271" s="228" t="s">
        <v>132</v>
      </c>
      <c r="E271" s="288" t="s">
        <v>63</v>
      </c>
      <c r="F271" s="227"/>
      <c r="G271" s="228" t="s">
        <v>32</v>
      </c>
      <c r="H271" s="229" t="s">
        <v>553</v>
      </c>
      <c r="I271" s="229"/>
      <c r="J271" s="147" t="str">
        <f t="shared" si="4"/>
        <v>魏暉恩</v>
      </c>
      <c r="K271" s="231">
        <v>0</v>
      </c>
      <c r="L271" s="208" t="s">
        <v>7379</v>
      </c>
      <c r="M271" s="208" t="s">
        <v>7379</v>
      </c>
      <c r="N271" s="230">
        <v>1</v>
      </c>
      <c r="O271" s="230">
        <v>8</v>
      </c>
      <c r="P271" s="229" t="s">
        <v>34</v>
      </c>
      <c r="Q271" s="229"/>
      <c r="R271" s="229"/>
      <c r="S271" s="231">
        <v>0</v>
      </c>
      <c r="T271" s="229"/>
      <c r="U271" s="229"/>
    </row>
    <row r="272" spans="1:21" ht="16.5" customHeight="1">
      <c r="A272" s="225" t="s">
        <v>8347</v>
      </c>
      <c r="B272" s="226" t="s">
        <v>8348</v>
      </c>
      <c r="C272" s="227" t="s">
        <v>8704</v>
      </c>
      <c r="D272" s="228" t="s">
        <v>3685</v>
      </c>
      <c r="E272" s="288" t="s">
        <v>8716</v>
      </c>
      <c r="F272" s="227"/>
      <c r="G272" s="228" t="s">
        <v>2860</v>
      </c>
      <c r="H272" s="229" t="s">
        <v>3685</v>
      </c>
      <c r="I272" s="229"/>
      <c r="J272" s="147" t="str">
        <f t="shared" si="4"/>
        <v>鄭貫中</v>
      </c>
      <c r="K272" s="231">
        <v>0</v>
      </c>
      <c r="L272" s="208" t="s">
        <v>7380</v>
      </c>
      <c r="M272" s="208" t="s">
        <v>9815</v>
      </c>
      <c r="N272" s="230">
        <v>2</v>
      </c>
      <c r="O272" s="230">
        <v>16</v>
      </c>
      <c r="P272" s="229" t="s">
        <v>34</v>
      </c>
      <c r="Q272" s="229"/>
      <c r="R272" s="229"/>
      <c r="S272" s="231">
        <v>0</v>
      </c>
      <c r="T272" s="232">
        <v>8.5</v>
      </c>
      <c r="U272" s="229"/>
    </row>
    <row r="273" spans="1:21" ht="16.5" customHeight="1">
      <c r="A273" s="225" t="s">
        <v>6525</v>
      </c>
      <c r="B273" s="226" t="s">
        <v>6697</v>
      </c>
      <c r="C273" s="227" t="s">
        <v>51</v>
      </c>
      <c r="D273" s="228" t="s">
        <v>132</v>
      </c>
      <c r="E273" s="288" t="s">
        <v>68</v>
      </c>
      <c r="F273" s="227"/>
      <c r="G273" s="228" t="s">
        <v>15962</v>
      </c>
      <c r="H273" s="229" t="s">
        <v>132</v>
      </c>
      <c r="I273" s="229"/>
      <c r="J273" s="147" t="str">
        <f t="shared" si="4"/>
        <v>陳俊儒</v>
      </c>
      <c r="K273" s="231">
        <v>0</v>
      </c>
      <c r="L273" s="208" t="s">
        <v>7380</v>
      </c>
      <c r="M273" s="208" t="s">
        <v>7381</v>
      </c>
      <c r="N273" s="230">
        <v>5</v>
      </c>
      <c r="O273" s="230">
        <v>40</v>
      </c>
      <c r="P273" s="229" t="s">
        <v>34</v>
      </c>
      <c r="Q273" s="229"/>
      <c r="R273" s="229"/>
      <c r="S273" s="231">
        <v>0</v>
      </c>
      <c r="T273" s="229"/>
      <c r="U273" s="229"/>
    </row>
    <row r="274" spans="1:21" ht="16.5" customHeight="1">
      <c r="A274" s="225" t="s">
        <v>10819</v>
      </c>
      <c r="B274" s="226" t="s">
        <v>10820</v>
      </c>
      <c r="C274" s="227" t="s">
        <v>10821</v>
      </c>
      <c r="D274" s="228" t="s">
        <v>112</v>
      </c>
      <c r="E274" s="288" t="s">
        <v>10822</v>
      </c>
      <c r="F274" s="227"/>
      <c r="G274" s="228" t="s">
        <v>506</v>
      </c>
      <c r="H274" s="229" t="s">
        <v>112</v>
      </c>
      <c r="I274" s="229"/>
      <c r="J274" s="147" t="str">
        <f t="shared" si="4"/>
        <v>何昆達</v>
      </c>
      <c r="K274" s="230">
        <v>100</v>
      </c>
      <c r="L274" s="208" t="s">
        <v>9816</v>
      </c>
      <c r="M274" s="208" t="s">
        <v>9816</v>
      </c>
      <c r="N274" s="230">
        <v>1</v>
      </c>
      <c r="O274" s="230">
        <v>8</v>
      </c>
      <c r="P274" s="229" t="s">
        <v>31</v>
      </c>
      <c r="Q274" s="229" t="s">
        <v>9816</v>
      </c>
      <c r="R274" s="229" t="s">
        <v>9817</v>
      </c>
      <c r="S274" s="230">
        <v>10</v>
      </c>
      <c r="T274" s="229"/>
      <c r="U274" s="229"/>
    </row>
    <row r="275" spans="1:21" ht="16.5" customHeight="1">
      <c r="A275" s="225" t="s">
        <v>10819</v>
      </c>
      <c r="B275" s="226" t="s">
        <v>10820</v>
      </c>
      <c r="C275" s="227" t="s">
        <v>10821</v>
      </c>
      <c r="D275" s="228" t="s">
        <v>112</v>
      </c>
      <c r="E275" s="288" t="s">
        <v>10823</v>
      </c>
      <c r="F275" s="227"/>
      <c r="G275" s="228" t="s">
        <v>506</v>
      </c>
      <c r="H275" s="229" t="s">
        <v>112</v>
      </c>
      <c r="I275" s="229"/>
      <c r="J275" s="147" t="str">
        <f t="shared" si="4"/>
        <v>何昆達</v>
      </c>
      <c r="K275" s="230">
        <v>100</v>
      </c>
      <c r="L275" s="208" t="s">
        <v>9289</v>
      </c>
      <c r="M275" s="208" t="s">
        <v>9289</v>
      </c>
      <c r="N275" s="230">
        <v>1</v>
      </c>
      <c r="O275" s="230">
        <v>8</v>
      </c>
      <c r="P275" s="229" t="s">
        <v>31</v>
      </c>
      <c r="Q275" s="229" t="s">
        <v>9289</v>
      </c>
      <c r="R275" s="229" t="s">
        <v>9817</v>
      </c>
      <c r="S275" s="230">
        <v>9</v>
      </c>
      <c r="T275" s="229"/>
      <c r="U275" s="229"/>
    </row>
    <row r="276" spans="1:21" ht="16.5" customHeight="1">
      <c r="A276" s="225" t="s">
        <v>10819</v>
      </c>
      <c r="B276" s="226" t="s">
        <v>10820</v>
      </c>
      <c r="C276" s="227" t="s">
        <v>10821</v>
      </c>
      <c r="D276" s="228" t="s">
        <v>112</v>
      </c>
      <c r="E276" s="288" t="s">
        <v>10824</v>
      </c>
      <c r="F276" s="227"/>
      <c r="G276" s="228" t="s">
        <v>506</v>
      </c>
      <c r="H276" s="229" t="s">
        <v>112</v>
      </c>
      <c r="I276" s="229"/>
      <c r="J276" s="147" t="str">
        <f t="shared" si="4"/>
        <v>何昆達</v>
      </c>
      <c r="K276" s="230">
        <v>100</v>
      </c>
      <c r="L276" s="208" t="s">
        <v>7381</v>
      </c>
      <c r="M276" s="208" t="s">
        <v>7381</v>
      </c>
      <c r="N276" s="230">
        <v>1</v>
      </c>
      <c r="O276" s="230">
        <v>8</v>
      </c>
      <c r="P276" s="229" t="s">
        <v>31</v>
      </c>
      <c r="Q276" s="229" t="s">
        <v>7381</v>
      </c>
      <c r="R276" s="229" t="s">
        <v>9817</v>
      </c>
      <c r="S276" s="230">
        <v>8</v>
      </c>
      <c r="T276" s="229"/>
      <c r="U276" s="229"/>
    </row>
    <row r="277" spans="1:21" ht="16.5" customHeight="1">
      <c r="A277" s="225" t="s">
        <v>3277</v>
      </c>
      <c r="B277" s="226" t="s">
        <v>3278</v>
      </c>
      <c r="C277" s="227" t="s">
        <v>12086</v>
      </c>
      <c r="D277" s="228" t="s">
        <v>421</v>
      </c>
      <c r="E277" s="288" t="s">
        <v>12087</v>
      </c>
      <c r="F277" s="227"/>
      <c r="G277" s="228" t="s">
        <v>2861</v>
      </c>
      <c r="H277" s="229" t="s">
        <v>421</v>
      </c>
      <c r="I277" s="229"/>
      <c r="J277" s="147" t="str">
        <f t="shared" si="4"/>
        <v>蘇漢城</v>
      </c>
      <c r="K277" s="231">
        <v>0</v>
      </c>
      <c r="L277" s="208" t="s">
        <v>7381</v>
      </c>
      <c r="M277" s="208" t="s">
        <v>10838</v>
      </c>
      <c r="N277" s="230">
        <v>70</v>
      </c>
      <c r="O277" s="230">
        <v>300</v>
      </c>
      <c r="P277" s="229" t="s">
        <v>34</v>
      </c>
      <c r="Q277" s="229"/>
      <c r="R277" s="229"/>
      <c r="S277" s="231">
        <v>0</v>
      </c>
      <c r="T277" s="229"/>
      <c r="U277" s="229"/>
    </row>
    <row r="278" spans="1:21" ht="16.5" customHeight="1">
      <c r="A278" s="225" t="s">
        <v>10819</v>
      </c>
      <c r="B278" s="226" t="s">
        <v>10820</v>
      </c>
      <c r="C278" s="227" t="s">
        <v>10821</v>
      </c>
      <c r="D278" s="228" t="s">
        <v>112</v>
      </c>
      <c r="E278" s="288" t="s">
        <v>10825</v>
      </c>
      <c r="F278" s="227"/>
      <c r="G278" s="228" t="s">
        <v>506</v>
      </c>
      <c r="H278" s="229" t="s">
        <v>112</v>
      </c>
      <c r="I278" s="229"/>
      <c r="J278" s="147" t="str">
        <f t="shared" si="4"/>
        <v>何昆達</v>
      </c>
      <c r="K278" s="230">
        <v>100</v>
      </c>
      <c r="L278" s="208" t="s">
        <v>6358</v>
      </c>
      <c r="M278" s="208" t="s">
        <v>9818</v>
      </c>
      <c r="N278" s="230">
        <v>3</v>
      </c>
      <c r="O278" s="230">
        <v>12</v>
      </c>
      <c r="P278" s="229" t="s">
        <v>31</v>
      </c>
      <c r="Q278" s="229" t="s">
        <v>6358</v>
      </c>
      <c r="R278" s="229" t="s">
        <v>9817</v>
      </c>
      <c r="S278" s="230">
        <v>7</v>
      </c>
      <c r="T278" s="230">
        <v>4</v>
      </c>
      <c r="U278" s="229"/>
    </row>
    <row r="279" spans="1:21" ht="16.5" customHeight="1">
      <c r="A279" s="225" t="s">
        <v>6525</v>
      </c>
      <c r="B279" s="226" t="s">
        <v>6697</v>
      </c>
      <c r="C279" s="227" t="s">
        <v>41</v>
      </c>
      <c r="D279" s="228" t="s">
        <v>132</v>
      </c>
      <c r="E279" s="288" t="s">
        <v>125</v>
      </c>
      <c r="F279" s="227"/>
      <c r="G279" s="228" t="s">
        <v>70</v>
      </c>
      <c r="H279" s="229" t="s">
        <v>478</v>
      </c>
      <c r="I279" s="229"/>
      <c r="J279" s="147" t="str">
        <f t="shared" si="4"/>
        <v>陳威宏</v>
      </c>
      <c r="K279" s="231">
        <v>0</v>
      </c>
      <c r="L279" s="208" t="s">
        <v>6358</v>
      </c>
      <c r="M279" s="208" t="s">
        <v>7914</v>
      </c>
      <c r="N279" s="230">
        <v>15</v>
      </c>
      <c r="O279" s="230">
        <v>120</v>
      </c>
      <c r="P279" s="229" t="s">
        <v>34</v>
      </c>
      <c r="Q279" s="229"/>
      <c r="R279" s="229"/>
      <c r="S279" s="231">
        <v>0</v>
      </c>
      <c r="T279" s="230">
        <v>16</v>
      </c>
      <c r="U279" s="229"/>
    </row>
    <row r="280" spans="1:21" ht="16.5" customHeight="1">
      <c r="A280" s="225" t="s">
        <v>10189</v>
      </c>
      <c r="B280" s="226" t="s">
        <v>10190</v>
      </c>
      <c r="C280" s="227" t="s">
        <v>13798</v>
      </c>
      <c r="D280" s="228" t="s">
        <v>2026</v>
      </c>
      <c r="E280" s="288" t="s">
        <v>13812</v>
      </c>
      <c r="F280" s="227"/>
      <c r="G280" s="228" t="s">
        <v>2170</v>
      </c>
      <c r="H280" s="229" t="s">
        <v>2026</v>
      </c>
      <c r="I280" s="229"/>
      <c r="J280" s="147" t="str">
        <f t="shared" si="4"/>
        <v>汪佳凯</v>
      </c>
      <c r="K280" s="230">
        <v>100</v>
      </c>
      <c r="L280" s="208" t="s">
        <v>13823</v>
      </c>
      <c r="M280" s="208" t="s">
        <v>7914</v>
      </c>
      <c r="N280" s="230">
        <v>14</v>
      </c>
      <c r="O280" s="230">
        <v>20</v>
      </c>
      <c r="P280" s="229" t="s">
        <v>31</v>
      </c>
      <c r="Q280" s="229" t="s">
        <v>13823</v>
      </c>
      <c r="R280" s="229" t="s">
        <v>12849</v>
      </c>
      <c r="S280" s="230">
        <v>54</v>
      </c>
      <c r="T280" s="229"/>
      <c r="U280" s="229"/>
    </row>
    <row r="281" spans="1:21" ht="16.5" customHeight="1">
      <c r="A281" s="225" t="s">
        <v>9785</v>
      </c>
      <c r="B281" s="226" t="s">
        <v>9786</v>
      </c>
      <c r="C281" s="227" t="s">
        <v>8264</v>
      </c>
      <c r="D281" s="228" t="s">
        <v>106</v>
      </c>
      <c r="E281" s="288" t="s">
        <v>9809</v>
      </c>
      <c r="F281" s="227" t="s">
        <v>12848</v>
      </c>
      <c r="G281" s="228" t="s">
        <v>6334</v>
      </c>
      <c r="H281" s="229" t="s">
        <v>106</v>
      </c>
      <c r="I281" s="229"/>
      <c r="J281" s="147" t="str">
        <f t="shared" si="4"/>
        <v>賴慶樺</v>
      </c>
      <c r="K281" s="230">
        <v>100</v>
      </c>
      <c r="L281" s="208" t="s">
        <v>9818</v>
      </c>
      <c r="M281" s="208" t="s">
        <v>9819</v>
      </c>
      <c r="N281" s="230">
        <v>15</v>
      </c>
      <c r="O281" s="231">
        <v>0</v>
      </c>
      <c r="P281" s="229" t="s">
        <v>31</v>
      </c>
      <c r="Q281" s="229" t="s">
        <v>8150</v>
      </c>
      <c r="R281" s="229" t="s">
        <v>12666</v>
      </c>
      <c r="S281" s="230">
        <v>70</v>
      </c>
      <c r="T281" s="230">
        <v>8</v>
      </c>
      <c r="U281" s="229"/>
    </row>
    <row r="282" spans="1:21" ht="16.5" customHeight="1">
      <c r="A282" s="225" t="s">
        <v>10819</v>
      </c>
      <c r="B282" s="226" t="s">
        <v>10820</v>
      </c>
      <c r="C282" s="227" t="s">
        <v>10821</v>
      </c>
      <c r="D282" s="228" t="s">
        <v>112</v>
      </c>
      <c r="E282" s="288" t="s">
        <v>10826</v>
      </c>
      <c r="F282" s="227"/>
      <c r="G282" s="228" t="s">
        <v>506</v>
      </c>
      <c r="H282" s="229" t="s">
        <v>112</v>
      </c>
      <c r="I282" s="229"/>
      <c r="J282" s="147" t="str">
        <f t="shared" si="4"/>
        <v>何昆達</v>
      </c>
      <c r="K282" s="230">
        <v>100</v>
      </c>
      <c r="L282" s="208" t="s">
        <v>6699</v>
      </c>
      <c r="M282" s="208" t="s">
        <v>6699</v>
      </c>
      <c r="N282" s="230">
        <v>1</v>
      </c>
      <c r="O282" s="230">
        <v>4</v>
      </c>
      <c r="P282" s="229" t="s">
        <v>31</v>
      </c>
      <c r="Q282" s="229" t="s">
        <v>6699</v>
      </c>
      <c r="R282" s="229" t="s">
        <v>9817</v>
      </c>
      <c r="S282" s="230">
        <v>4</v>
      </c>
      <c r="T282" s="229"/>
      <c r="U282" s="229"/>
    </row>
    <row r="283" spans="1:21" ht="16.5" customHeight="1">
      <c r="A283" s="225" t="s">
        <v>6525</v>
      </c>
      <c r="B283" s="226" t="s">
        <v>6697</v>
      </c>
      <c r="C283" s="227" t="s">
        <v>41</v>
      </c>
      <c r="D283" s="228" t="s">
        <v>132</v>
      </c>
      <c r="E283" s="288" t="s">
        <v>6698</v>
      </c>
      <c r="F283" s="227"/>
      <c r="G283" s="228" t="s">
        <v>6244</v>
      </c>
      <c r="H283" s="229" t="s">
        <v>638</v>
      </c>
      <c r="I283" s="229"/>
      <c r="J283" s="147" t="str">
        <f t="shared" si="4"/>
        <v>郭俊元</v>
      </c>
      <c r="K283" s="231">
        <v>0</v>
      </c>
      <c r="L283" s="208" t="s">
        <v>6699</v>
      </c>
      <c r="M283" s="208" t="s">
        <v>6701</v>
      </c>
      <c r="N283" s="230">
        <v>15</v>
      </c>
      <c r="O283" s="230">
        <v>16</v>
      </c>
      <c r="P283" s="229" t="s">
        <v>34</v>
      </c>
      <c r="Q283" s="229"/>
      <c r="R283" s="229"/>
      <c r="S283" s="231">
        <v>0</v>
      </c>
      <c r="T283" s="229"/>
      <c r="U283" s="229"/>
    </row>
    <row r="284" spans="1:21" ht="16.5" customHeight="1">
      <c r="A284" s="225" t="s">
        <v>10819</v>
      </c>
      <c r="B284" s="226" t="s">
        <v>10820</v>
      </c>
      <c r="C284" s="227" t="s">
        <v>10821</v>
      </c>
      <c r="D284" s="228" t="s">
        <v>112</v>
      </c>
      <c r="E284" s="288" t="s">
        <v>10827</v>
      </c>
      <c r="F284" s="227"/>
      <c r="G284" s="228" t="s">
        <v>506</v>
      </c>
      <c r="H284" s="229" t="s">
        <v>112</v>
      </c>
      <c r="I284" s="229"/>
      <c r="J284" s="147" t="str">
        <f t="shared" si="4"/>
        <v>何昆達</v>
      </c>
      <c r="K284" s="230">
        <v>100</v>
      </c>
      <c r="L284" s="208" t="s">
        <v>9290</v>
      </c>
      <c r="M284" s="208" t="s">
        <v>9290</v>
      </c>
      <c r="N284" s="230">
        <v>1</v>
      </c>
      <c r="O284" s="230">
        <v>8</v>
      </c>
      <c r="P284" s="229" t="s">
        <v>31</v>
      </c>
      <c r="Q284" s="229" t="s">
        <v>9290</v>
      </c>
      <c r="R284" s="229" t="s">
        <v>9817</v>
      </c>
      <c r="S284" s="230">
        <v>3</v>
      </c>
      <c r="T284" s="230">
        <v>4</v>
      </c>
      <c r="U284" s="229"/>
    </row>
    <row r="285" spans="1:21" ht="16.5" customHeight="1">
      <c r="A285" s="225" t="s">
        <v>10819</v>
      </c>
      <c r="B285" s="226" t="s">
        <v>10820</v>
      </c>
      <c r="C285" s="227" t="s">
        <v>10821</v>
      </c>
      <c r="D285" s="228" t="s">
        <v>112</v>
      </c>
      <c r="E285" s="288" t="s">
        <v>10828</v>
      </c>
      <c r="F285" s="227"/>
      <c r="G285" s="228" t="s">
        <v>506</v>
      </c>
      <c r="H285" s="229" t="s">
        <v>112</v>
      </c>
      <c r="I285" s="229"/>
      <c r="J285" s="147" t="str">
        <f t="shared" si="4"/>
        <v>何昆達</v>
      </c>
      <c r="K285" s="230">
        <v>100</v>
      </c>
      <c r="L285" s="208" t="s">
        <v>9492</v>
      </c>
      <c r="M285" s="208" t="s">
        <v>9492</v>
      </c>
      <c r="N285" s="230">
        <v>1</v>
      </c>
      <c r="O285" s="230">
        <v>8</v>
      </c>
      <c r="P285" s="229" t="s">
        <v>31</v>
      </c>
      <c r="Q285" s="229" t="s">
        <v>9492</v>
      </c>
      <c r="R285" s="229" t="s">
        <v>9817</v>
      </c>
      <c r="S285" s="230">
        <v>2</v>
      </c>
      <c r="T285" s="230">
        <v>16</v>
      </c>
      <c r="U285" s="229"/>
    </row>
    <row r="286" spans="1:21" ht="16.5" customHeight="1">
      <c r="A286" s="225" t="s">
        <v>2053</v>
      </c>
      <c r="B286" s="226" t="s">
        <v>9089</v>
      </c>
      <c r="C286" s="227" t="s">
        <v>46</v>
      </c>
      <c r="D286" s="228" t="s">
        <v>562</v>
      </c>
      <c r="E286" s="288" t="s">
        <v>108</v>
      </c>
      <c r="F286" s="227"/>
      <c r="G286" s="228" t="s">
        <v>2860</v>
      </c>
      <c r="H286" s="229" t="s">
        <v>562</v>
      </c>
      <c r="I286" s="229"/>
      <c r="J286" s="147" t="str">
        <f t="shared" si="4"/>
        <v>葉宏政</v>
      </c>
      <c r="K286" s="231">
        <v>0</v>
      </c>
      <c r="L286" s="208" t="s">
        <v>9492</v>
      </c>
      <c r="M286" s="208" t="s">
        <v>9492</v>
      </c>
      <c r="N286" s="230">
        <v>1</v>
      </c>
      <c r="O286" s="230">
        <v>2</v>
      </c>
      <c r="P286" s="229" t="s">
        <v>34</v>
      </c>
      <c r="Q286" s="229"/>
      <c r="R286" s="229"/>
      <c r="S286" s="231">
        <v>0</v>
      </c>
      <c r="T286" s="229"/>
      <c r="U286" s="229"/>
    </row>
    <row r="287" spans="1:21" ht="16.5" customHeight="1">
      <c r="A287" s="225" t="s">
        <v>10819</v>
      </c>
      <c r="B287" s="226" t="s">
        <v>10820</v>
      </c>
      <c r="C287" s="227" t="s">
        <v>10821</v>
      </c>
      <c r="D287" s="228" t="s">
        <v>112</v>
      </c>
      <c r="E287" s="288" t="s">
        <v>10829</v>
      </c>
      <c r="F287" s="227"/>
      <c r="G287" s="228" t="s">
        <v>506</v>
      </c>
      <c r="H287" s="229" t="s">
        <v>112</v>
      </c>
      <c r="I287" s="229"/>
      <c r="J287" s="147" t="str">
        <f t="shared" si="4"/>
        <v>何昆達</v>
      </c>
      <c r="K287" s="230">
        <v>100</v>
      </c>
      <c r="L287" s="208" t="s">
        <v>9817</v>
      </c>
      <c r="M287" s="208" t="s">
        <v>9817</v>
      </c>
      <c r="N287" s="230">
        <v>1</v>
      </c>
      <c r="O287" s="230">
        <v>8</v>
      </c>
      <c r="P287" s="229" t="s">
        <v>31</v>
      </c>
      <c r="Q287" s="229" t="s">
        <v>9817</v>
      </c>
      <c r="R287" s="229" t="s">
        <v>11235</v>
      </c>
      <c r="S287" s="230">
        <v>7</v>
      </c>
      <c r="T287" s="230">
        <v>16</v>
      </c>
      <c r="U287" s="229"/>
    </row>
    <row r="288" spans="1:21" ht="16.5" customHeight="1">
      <c r="A288" s="225" t="s">
        <v>10819</v>
      </c>
      <c r="B288" s="226" t="s">
        <v>10820</v>
      </c>
      <c r="C288" s="227" t="s">
        <v>10821</v>
      </c>
      <c r="D288" s="228" t="s">
        <v>112</v>
      </c>
      <c r="E288" s="288" t="s">
        <v>10830</v>
      </c>
      <c r="F288" s="289" t="s">
        <v>11447</v>
      </c>
      <c r="G288" s="228" t="s">
        <v>506</v>
      </c>
      <c r="H288" s="229" t="s">
        <v>112</v>
      </c>
      <c r="I288" s="229"/>
      <c r="J288" s="147" t="str">
        <f t="shared" si="4"/>
        <v>何昆達</v>
      </c>
      <c r="K288" s="230">
        <v>100</v>
      </c>
      <c r="L288" s="208" t="s">
        <v>10837</v>
      </c>
      <c r="M288" s="208" t="s">
        <v>9819</v>
      </c>
      <c r="N288" s="230">
        <v>10</v>
      </c>
      <c r="O288" s="230">
        <v>20</v>
      </c>
      <c r="P288" s="229" t="s">
        <v>31</v>
      </c>
      <c r="Q288" s="229" t="s">
        <v>12094</v>
      </c>
      <c r="R288" s="229" t="s">
        <v>10203</v>
      </c>
      <c r="S288" s="230">
        <v>16</v>
      </c>
      <c r="T288" s="229"/>
      <c r="U288" s="229"/>
    </row>
    <row r="289" spans="1:21" ht="16.5" customHeight="1">
      <c r="A289" s="225" t="s">
        <v>10191</v>
      </c>
      <c r="B289" s="226" t="s">
        <v>10192</v>
      </c>
      <c r="C289" s="227" t="s">
        <v>13799</v>
      </c>
      <c r="D289" s="228" t="s">
        <v>2026</v>
      </c>
      <c r="E289" s="288" t="s">
        <v>13815</v>
      </c>
      <c r="F289" s="227"/>
      <c r="G289" s="228" t="s">
        <v>2170</v>
      </c>
      <c r="H289" s="229" t="s">
        <v>2026</v>
      </c>
      <c r="I289" s="229"/>
      <c r="J289" s="147" t="str">
        <f t="shared" si="4"/>
        <v>汪佳凯</v>
      </c>
      <c r="K289" s="230">
        <v>100</v>
      </c>
      <c r="L289" s="208" t="s">
        <v>13824</v>
      </c>
      <c r="M289" s="208" t="s">
        <v>13825</v>
      </c>
      <c r="N289" s="230">
        <v>30</v>
      </c>
      <c r="O289" s="230">
        <v>150</v>
      </c>
      <c r="P289" s="229" t="s">
        <v>31</v>
      </c>
      <c r="Q289" s="229" t="s">
        <v>13824</v>
      </c>
      <c r="R289" s="229" t="s">
        <v>12849</v>
      </c>
      <c r="S289" s="230">
        <v>47</v>
      </c>
      <c r="T289" s="229"/>
      <c r="U289" s="229"/>
    </row>
    <row r="290" spans="1:21" ht="16.5" customHeight="1">
      <c r="A290" s="225" t="s">
        <v>10189</v>
      </c>
      <c r="B290" s="226" t="s">
        <v>10190</v>
      </c>
      <c r="C290" s="227" t="s">
        <v>2688</v>
      </c>
      <c r="D290" s="228" t="s">
        <v>2026</v>
      </c>
      <c r="E290" s="288" t="s">
        <v>384</v>
      </c>
      <c r="F290" s="227"/>
      <c r="G290" s="228" t="s">
        <v>2170</v>
      </c>
      <c r="H290" s="229" t="s">
        <v>2026</v>
      </c>
      <c r="I290" s="229"/>
      <c r="J290" s="147" t="str">
        <f t="shared" si="4"/>
        <v>汪佳凯</v>
      </c>
      <c r="K290" s="230">
        <v>100</v>
      </c>
      <c r="L290" s="208" t="s">
        <v>7915</v>
      </c>
      <c r="M290" s="208" t="s">
        <v>10194</v>
      </c>
      <c r="N290" s="230">
        <v>14</v>
      </c>
      <c r="O290" s="230">
        <v>40</v>
      </c>
      <c r="P290" s="229" t="s">
        <v>31</v>
      </c>
      <c r="Q290" s="229" t="s">
        <v>7915</v>
      </c>
      <c r="R290" s="229" t="s">
        <v>12849</v>
      </c>
      <c r="S290" s="230">
        <v>40</v>
      </c>
      <c r="T290" s="229"/>
      <c r="U290" s="229"/>
    </row>
    <row r="291" spans="1:21" ht="16.5" customHeight="1">
      <c r="A291" s="225" t="s">
        <v>6525</v>
      </c>
      <c r="B291" s="226" t="s">
        <v>6697</v>
      </c>
      <c r="C291" s="227" t="s">
        <v>41</v>
      </c>
      <c r="D291" s="228" t="s">
        <v>132</v>
      </c>
      <c r="E291" s="288" t="s">
        <v>126</v>
      </c>
      <c r="F291" s="227"/>
      <c r="G291" s="228" t="s">
        <v>86</v>
      </c>
      <c r="H291" s="229" t="s">
        <v>87</v>
      </c>
      <c r="I291" s="229"/>
      <c r="J291" s="147" t="str">
        <f t="shared" si="4"/>
        <v>周家儀</v>
      </c>
      <c r="K291" s="231">
        <v>0</v>
      </c>
      <c r="L291" s="208" t="s">
        <v>7915</v>
      </c>
      <c r="M291" s="208" t="s">
        <v>7915</v>
      </c>
      <c r="N291" s="230">
        <v>1</v>
      </c>
      <c r="O291" s="230">
        <v>4</v>
      </c>
      <c r="P291" s="229" t="s">
        <v>34</v>
      </c>
      <c r="Q291" s="229"/>
      <c r="R291" s="229"/>
      <c r="S291" s="231">
        <v>0</v>
      </c>
      <c r="T291" s="229"/>
      <c r="U291" s="229"/>
    </row>
    <row r="292" spans="1:21" ht="16.5" customHeight="1">
      <c r="A292" s="225" t="s">
        <v>6525</v>
      </c>
      <c r="B292" s="226" t="s">
        <v>6697</v>
      </c>
      <c r="C292" s="227" t="s">
        <v>46</v>
      </c>
      <c r="D292" s="228" t="s">
        <v>132</v>
      </c>
      <c r="E292" s="288" t="s">
        <v>47</v>
      </c>
      <c r="F292" s="227"/>
      <c r="G292" s="228" t="s">
        <v>32</v>
      </c>
      <c r="H292" s="229" t="s">
        <v>553</v>
      </c>
      <c r="I292" s="229"/>
      <c r="J292" s="147" t="str">
        <f t="shared" si="4"/>
        <v>魏暉恩</v>
      </c>
      <c r="K292" s="231">
        <v>0</v>
      </c>
      <c r="L292" s="208" t="s">
        <v>7915</v>
      </c>
      <c r="M292" s="208" t="s">
        <v>7916</v>
      </c>
      <c r="N292" s="230">
        <v>8</v>
      </c>
      <c r="O292" s="230">
        <v>16</v>
      </c>
      <c r="P292" s="229" t="s">
        <v>34</v>
      </c>
      <c r="Q292" s="229"/>
      <c r="R292" s="229"/>
      <c r="S292" s="231">
        <v>0</v>
      </c>
      <c r="T292" s="229"/>
      <c r="U292" s="229"/>
    </row>
    <row r="293" spans="1:21" ht="16.5" customHeight="1">
      <c r="A293" s="225" t="s">
        <v>6525</v>
      </c>
      <c r="B293" s="226" t="s">
        <v>6697</v>
      </c>
      <c r="C293" s="227" t="s">
        <v>46</v>
      </c>
      <c r="D293" s="228" t="s">
        <v>132</v>
      </c>
      <c r="E293" s="288" t="s">
        <v>96</v>
      </c>
      <c r="F293" s="227"/>
      <c r="G293" s="228" t="s">
        <v>32</v>
      </c>
      <c r="H293" s="229" t="s">
        <v>553</v>
      </c>
      <c r="I293" s="229"/>
      <c r="J293" s="147" t="str">
        <f t="shared" si="4"/>
        <v>魏暉恩</v>
      </c>
      <c r="K293" s="231">
        <v>0</v>
      </c>
      <c r="L293" s="208" t="s">
        <v>7915</v>
      </c>
      <c r="M293" s="208" t="s">
        <v>7916</v>
      </c>
      <c r="N293" s="230">
        <v>8</v>
      </c>
      <c r="O293" s="230">
        <v>16</v>
      </c>
      <c r="P293" s="229" t="s">
        <v>34</v>
      </c>
      <c r="Q293" s="229"/>
      <c r="R293" s="229"/>
      <c r="S293" s="231">
        <v>0</v>
      </c>
      <c r="T293" s="229"/>
      <c r="U293" s="229"/>
    </row>
    <row r="294" spans="1:21" ht="16.5" customHeight="1">
      <c r="A294" s="225" t="s">
        <v>6525</v>
      </c>
      <c r="B294" s="226" t="s">
        <v>6697</v>
      </c>
      <c r="C294" s="227" t="s">
        <v>46</v>
      </c>
      <c r="D294" s="228" t="s">
        <v>132</v>
      </c>
      <c r="E294" s="288" t="s">
        <v>97</v>
      </c>
      <c r="F294" s="227"/>
      <c r="G294" s="228" t="s">
        <v>32</v>
      </c>
      <c r="H294" s="229" t="s">
        <v>553</v>
      </c>
      <c r="I294" s="229"/>
      <c r="J294" s="147" t="str">
        <f t="shared" si="4"/>
        <v>魏暉恩</v>
      </c>
      <c r="K294" s="231">
        <v>0</v>
      </c>
      <c r="L294" s="208" t="s">
        <v>7915</v>
      </c>
      <c r="M294" s="208" t="s">
        <v>7917</v>
      </c>
      <c r="N294" s="230">
        <v>20</v>
      </c>
      <c r="O294" s="230">
        <v>100</v>
      </c>
      <c r="P294" s="229" t="s">
        <v>34</v>
      </c>
      <c r="Q294" s="229"/>
      <c r="R294" s="229"/>
      <c r="S294" s="231">
        <v>0</v>
      </c>
      <c r="T294" s="230">
        <v>32</v>
      </c>
      <c r="U294" s="229"/>
    </row>
    <row r="295" spans="1:21" ht="16.5" customHeight="1">
      <c r="A295" s="225" t="s">
        <v>10819</v>
      </c>
      <c r="B295" s="226" t="s">
        <v>10820</v>
      </c>
      <c r="C295" s="227" t="s">
        <v>10821</v>
      </c>
      <c r="D295" s="228" t="s">
        <v>112</v>
      </c>
      <c r="E295" s="288" t="s">
        <v>10831</v>
      </c>
      <c r="F295" s="227"/>
      <c r="G295" s="228" t="s">
        <v>506</v>
      </c>
      <c r="H295" s="229" t="s">
        <v>112</v>
      </c>
      <c r="I295" s="229"/>
      <c r="J295" s="147" t="str">
        <f t="shared" si="4"/>
        <v>何昆達</v>
      </c>
      <c r="K295" s="230">
        <v>100</v>
      </c>
      <c r="L295" s="208" t="s">
        <v>6701</v>
      </c>
      <c r="M295" s="208" t="s">
        <v>6701</v>
      </c>
      <c r="N295" s="230">
        <v>1</v>
      </c>
      <c r="O295" s="230">
        <v>8</v>
      </c>
      <c r="P295" s="229" t="s">
        <v>31</v>
      </c>
      <c r="Q295" s="229" t="s">
        <v>10198</v>
      </c>
      <c r="R295" s="229" t="s">
        <v>10206</v>
      </c>
      <c r="S295" s="230">
        <v>15</v>
      </c>
      <c r="T295" s="230">
        <v>8</v>
      </c>
      <c r="U295" s="229"/>
    </row>
    <row r="296" spans="1:21" ht="16.5" customHeight="1">
      <c r="A296" s="225" t="s">
        <v>10819</v>
      </c>
      <c r="B296" s="226" t="s">
        <v>10820</v>
      </c>
      <c r="C296" s="227" t="s">
        <v>10821</v>
      </c>
      <c r="D296" s="228" t="s">
        <v>112</v>
      </c>
      <c r="E296" s="288" t="s">
        <v>10832</v>
      </c>
      <c r="F296" s="227"/>
      <c r="G296" s="228" t="s">
        <v>506</v>
      </c>
      <c r="H296" s="229" t="s">
        <v>112</v>
      </c>
      <c r="I296" s="229"/>
      <c r="J296" s="147" t="str">
        <f t="shared" si="4"/>
        <v>何昆達</v>
      </c>
      <c r="K296" s="230">
        <v>100</v>
      </c>
      <c r="L296" s="208" t="s">
        <v>6702</v>
      </c>
      <c r="M296" s="208" t="s">
        <v>6703</v>
      </c>
      <c r="N296" s="230">
        <v>10</v>
      </c>
      <c r="O296" s="230">
        <v>8</v>
      </c>
      <c r="P296" s="229" t="s">
        <v>31</v>
      </c>
      <c r="Q296" s="229" t="s">
        <v>12849</v>
      </c>
      <c r="R296" s="229" t="s">
        <v>10206</v>
      </c>
      <c r="S296" s="230">
        <v>8</v>
      </c>
      <c r="T296" s="229"/>
      <c r="U296" s="229"/>
    </row>
    <row r="297" spans="1:21" ht="16.5" customHeight="1">
      <c r="A297" s="225" t="s">
        <v>6525</v>
      </c>
      <c r="B297" s="226" t="s">
        <v>6697</v>
      </c>
      <c r="C297" s="227" t="s">
        <v>46</v>
      </c>
      <c r="D297" s="228" t="s">
        <v>132</v>
      </c>
      <c r="E297" s="288" t="s">
        <v>487</v>
      </c>
      <c r="F297" s="227"/>
      <c r="G297" s="228" t="s">
        <v>15962</v>
      </c>
      <c r="H297" s="229" t="s">
        <v>132</v>
      </c>
      <c r="I297" s="229"/>
      <c r="J297" s="147" t="str">
        <f t="shared" si="4"/>
        <v>陳俊儒</v>
      </c>
      <c r="K297" s="231">
        <v>0</v>
      </c>
      <c r="L297" s="208" t="s">
        <v>6702</v>
      </c>
      <c r="M297" s="208" t="s">
        <v>6703</v>
      </c>
      <c r="N297" s="230">
        <v>10</v>
      </c>
      <c r="O297" s="230">
        <v>80</v>
      </c>
      <c r="P297" s="229" t="s">
        <v>34</v>
      </c>
      <c r="Q297" s="229"/>
      <c r="R297" s="229"/>
      <c r="S297" s="231">
        <v>0</v>
      </c>
      <c r="T297" s="229"/>
      <c r="U297" s="229"/>
    </row>
    <row r="298" spans="1:21" ht="16.5" customHeight="1">
      <c r="A298" s="225" t="s">
        <v>6525</v>
      </c>
      <c r="B298" s="226" t="s">
        <v>6697</v>
      </c>
      <c r="C298" s="227" t="s">
        <v>46</v>
      </c>
      <c r="D298" s="228" t="s">
        <v>132</v>
      </c>
      <c r="E298" s="288" t="s">
        <v>45</v>
      </c>
      <c r="F298" s="227"/>
      <c r="G298" s="228" t="s">
        <v>32</v>
      </c>
      <c r="H298" s="229" t="s">
        <v>553</v>
      </c>
      <c r="I298" s="229"/>
      <c r="J298" s="147" t="str">
        <f t="shared" si="4"/>
        <v>魏暉恩</v>
      </c>
      <c r="K298" s="231">
        <v>0</v>
      </c>
      <c r="L298" s="208" t="s">
        <v>6357</v>
      </c>
      <c r="M298" s="208" t="s">
        <v>6703</v>
      </c>
      <c r="N298" s="230">
        <v>8</v>
      </c>
      <c r="O298" s="230">
        <v>16</v>
      </c>
      <c r="P298" s="229" t="s">
        <v>34</v>
      </c>
      <c r="Q298" s="229"/>
      <c r="R298" s="229"/>
      <c r="S298" s="231">
        <v>0</v>
      </c>
      <c r="T298" s="229"/>
      <c r="U298" s="229"/>
    </row>
    <row r="299" spans="1:21" ht="16.5" customHeight="1">
      <c r="A299" s="225" t="s">
        <v>6525</v>
      </c>
      <c r="B299" s="226" t="s">
        <v>6697</v>
      </c>
      <c r="C299" s="227" t="s">
        <v>46</v>
      </c>
      <c r="D299" s="228" t="s">
        <v>132</v>
      </c>
      <c r="E299" s="288" t="s">
        <v>48</v>
      </c>
      <c r="F299" s="227"/>
      <c r="G299" s="228" t="s">
        <v>32</v>
      </c>
      <c r="H299" s="229" t="s">
        <v>553</v>
      </c>
      <c r="I299" s="229"/>
      <c r="J299" s="147" t="str">
        <f t="shared" si="4"/>
        <v>魏暉恩</v>
      </c>
      <c r="K299" s="231">
        <v>0</v>
      </c>
      <c r="L299" s="208" t="s">
        <v>6357</v>
      </c>
      <c r="M299" s="208" t="s">
        <v>6703</v>
      </c>
      <c r="N299" s="230">
        <v>8</v>
      </c>
      <c r="O299" s="230">
        <v>16</v>
      </c>
      <c r="P299" s="229" t="s">
        <v>34</v>
      </c>
      <c r="Q299" s="229"/>
      <c r="R299" s="229"/>
      <c r="S299" s="231">
        <v>0</v>
      </c>
      <c r="T299" s="230">
        <v>3</v>
      </c>
      <c r="U299" s="229"/>
    </row>
    <row r="300" spans="1:21" ht="16.5" customHeight="1">
      <c r="A300" s="225" t="s">
        <v>6005</v>
      </c>
      <c r="B300" s="226" t="s">
        <v>6006</v>
      </c>
      <c r="C300" s="227" t="s">
        <v>46</v>
      </c>
      <c r="D300" s="228" t="s">
        <v>115</v>
      </c>
      <c r="E300" s="288" t="s">
        <v>108</v>
      </c>
      <c r="F300" s="227"/>
      <c r="G300" s="228" t="s">
        <v>100</v>
      </c>
      <c r="H300" s="229" t="s">
        <v>736</v>
      </c>
      <c r="I300" s="229"/>
      <c r="J300" s="147" t="str">
        <f t="shared" si="4"/>
        <v>李騏敬</v>
      </c>
      <c r="K300" s="231">
        <v>0</v>
      </c>
      <c r="L300" s="208" t="s">
        <v>6359</v>
      </c>
      <c r="M300" s="208" t="s">
        <v>6360</v>
      </c>
      <c r="N300" s="230">
        <v>3</v>
      </c>
      <c r="O300" s="230">
        <v>8</v>
      </c>
      <c r="P300" s="229" t="s">
        <v>34</v>
      </c>
      <c r="Q300" s="229"/>
      <c r="R300" s="229"/>
      <c r="S300" s="231">
        <v>0</v>
      </c>
      <c r="T300" s="229"/>
      <c r="U300" s="229"/>
    </row>
    <row r="301" spans="1:21" ht="16.5" customHeight="1">
      <c r="A301" s="225" t="s">
        <v>6525</v>
      </c>
      <c r="B301" s="226" t="s">
        <v>6697</v>
      </c>
      <c r="C301" s="227" t="s">
        <v>46</v>
      </c>
      <c r="D301" s="228" t="s">
        <v>132</v>
      </c>
      <c r="E301" s="288" t="s">
        <v>99</v>
      </c>
      <c r="F301" s="227"/>
      <c r="G301" s="228" t="s">
        <v>32</v>
      </c>
      <c r="H301" s="229" t="s">
        <v>553</v>
      </c>
      <c r="I301" s="229"/>
      <c r="J301" s="147" t="str">
        <f t="shared" si="4"/>
        <v>魏暉恩</v>
      </c>
      <c r="K301" s="231">
        <v>0</v>
      </c>
      <c r="L301" s="208" t="s">
        <v>6360</v>
      </c>
      <c r="M301" s="208" t="s">
        <v>6703</v>
      </c>
      <c r="N301" s="230">
        <v>5</v>
      </c>
      <c r="O301" s="230">
        <v>8</v>
      </c>
      <c r="P301" s="229" t="s">
        <v>34</v>
      </c>
      <c r="Q301" s="229"/>
      <c r="R301" s="229"/>
      <c r="S301" s="231">
        <v>0</v>
      </c>
      <c r="T301" s="229"/>
      <c r="U301" s="229"/>
    </row>
    <row r="302" spans="1:21" ht="16.5" customHeight="1">
      <c r="A302" s="225" t="s">
        <v>10819</v>
      </c>
      <c r="B302" s="226" t="s">
        <v>10820</v>
      </c>
      <c r="C302" s="227" t="s">
        <v>10821</v>
      </c>
      <c r="D302" s="228" t="s">
        <v>112</v>
      </c>
      <c r="E302" s="288" t="s">
        <v>10833</v>
      </c>
      <c r="F302" s="227"/>
      <c r="G302" s="228" t="s">
        <v>506</v>
      </c>
      <c r="H302" s="229" t="s">
        <v>112</v>
      </c>
      <c r="I302" s="229"/>
      <c r="J302" s="147" t="str">
        <f t="shared" si="4"/>
        <v>何昆達</v>
      </c>
      <c r="K302" s="230">
        <v>100</v>
      </c>
      <c r="L302" s="208" t="s">
        <v>10194</v>
      </c>
      <c r="M302" s="208" t="s">
        <v>10194</v>
      </c>
      <c r="N302" s="230">
        <v>1</v>
      </c>
      <c r="O302" s="230">
        <v>4</v>
      </c>
      <c r="P302" s="229" t="s">
        <v>31</v>
      </c>
      <c r="Q302" s="229" t="s">
        <v>12097</v>
      </c>
      <c r="R302" s="229" t="s">
        <v>10206</v>
      </c>
      <c r="S302" s="230">
        <v>4</v>
      </c>
      <c r="T302" s="229"/>
      <c r="U302" s="229"/>
    </row>
    <row r="303" spans="1:21" ht="16.5" customHeight="1">
      <c r="A303" s="225" t="s">
        <v>6525</v>
      </c>
      <c r="B303" s="226" t="s">
        <v>6697</v>
      </c>
      <c r="C303" s="227" t="s">
        <v>46</v>
      </c>
      <c r="D303" s="228" t="s">
        <v>132</v>
      </c>
      <c r="E303" s="288" t="s">
        <v>95</v>
      </c>
      <c r="F303" s="227"/>
      <c r="G303" s="228" t="s">
        <v>15962</v>
      </c>
      <c r="H303" s="229" t="s">
        <v>132</v>
      </c>
      <c r="I303" s="229"/>
      <c r="J303" s="147" t="str">
        <f t="shared" si="4"/>
        <v>陳俊儒</v>
      </c>
      <c r="K303" s="231">
        <v>0</v>
      </c>
      <c r="L303" s="208" t="s">
        <v>10194</v>
      </c>
      <c r="M303" s="208" t="s">
        <v>10197</v>
      </c>
      <c r="N303" s="230">
        <v>5</v>
      </c>
      <c r="O303" s="230">
        <v>16</v>
      </c>
      <c r="P303" s="229" t="s">
        <v>34</v>
      </c>
      <c r="Q303" s="229"/>
      <c r="R303" s="229"/>
      <c r="S303" s="231">
        <v>0</v>
      </c>
      <c r="T303" s="229"/>
      <c r="U303" s="229"/>
    </row>
    <row r="304" spans="1:21" ht="16.5" customHeight="1">
      <c r="A304" s="225" t="s">
        <v>10189</v>
      </c>
      <c r="B304" s="226" t="s">
        <v>10190</v>
      </c>
      <c r="C304" s="227" t="s">
        <v>13799</v>
      </c>
      <c r="D304" s="228" t="s">
        <v>2026</v>
      </c>
      <c r="E304" s="288" t="s">
        <v>13816</v>
      </c>
      <c r="F304" s="227"/>
      <c r="G304" s="228" t="s">
        <v>2170</v>
      </c>
      <c r="H304" s="229" t="s">
        <v>2026</v>
      </c>
      <c r="I304" s="229"/>
      <c r="J304" s="147" t="str">
        <f t="shared" si="4"/>
        <v>汪佳凯</v>
      </c>
      <c r="K304" s="230">
        <v>100</v>
      </c>
      <c r="L304" s="208" t="s">
        <v>10196</v>
      </c>
      <c r="M304" s="208" t="s">
        <v>13826</v>
      </c>
      <c r="N304" s="230">
        <v>5</v>
      </c>
      <c r="O304" s="230">
        <v>30</v>
      </c>
      <c r="P304" s="229" t="s">
        <v>31</v>
      </c>
      <c r="Q304" s="229" t="s">
        <v>7916</v>
      </c>
      <c r="R304" s="229" t="s">
        <v>12849</v>
      </c>
      <c r="S304" s="230">
        <v>33</v>
      </c>
      <c r="T304" s="229"/>
      <c r="U304" s="229"/>
    </row>
    <row r="305" spans="1:21" ht="16.5" customHeight="1">
      <c r="A305" s="225" t="s">
        <v>10819</v>
      </c>
      <c r="B305" s="226" t="s">
        <v>10820</v>
      </c>
      <c r="C305" s="227" t="s">
        <v>10834</v>
      </c>
      <c r="D305" s="228" t="s">
        <v>112</v>
      </c>
      <c r="E305" s="288" t="s">
        <v>10835</v>
      </c>
      <c r="F305" s="227"/>
      <c r="G305" s="228" t="s">
        <v>506</v>
      </c>
      <c r="H305" s="229" t="s">
        <v>112</v>
      </c>
      <c r="I305" s="229"/>
      <c r="J305" s="147" t="str">
        <f t="shared" si="4"/>
        <v>何昆達</v>
      </c>
      <c r="K305" s="230">
        <v>100</v>
      </c>
      <c r="L305" s="208" t="s">
        <v>10196</v>
      </c>
      <c r="M305" s="208" t="s">
        <v>10838</v>
      </c>
      <c r="N305" s="230">
        <v>40</v>
      </c>
      <c r="O305" s="230">
        <v>40</v>
      </c>
      <c r="P305" s="229" t="s">
        <v>31</v>
      </c>
      <c r="Q305" s="229" t="s">
        <v>10838</v>
      </c>
      <c r="R305" s="229" t="s">
        <v>10211</v>
      </c>
      <c r="S305" s="230">
        <v>8</v>
      </c>
      <c r="T305" s="230">
        <v>24</v>
      </c>
      <c r="U305" s="229"/>
    </row>
    <row r="306" spans="1:21" ht="16.5" customHeight="1">
      <c r="A306" s="225" t="s">
        <v>10187</v>
      </c>
      <c r="B306" s="226" t="s">
        <v>10188</v>
      </c>
      <c r="C306" s="227" t="s">
        <v>2721</v>
      </c>
      <c r="D306" s="228" t="s">
        <v>2173</v>
      </c>
      <c r="E306" s="288" t="s">
        <v>258</v>
      </c>
      <c r="F306" s="227"/>
      <c r="G306" s="228" t="s">
        <v>2170</v>
      </c>
      <c r="H306" s="229" t="s">
        <v>2173</v>
      </c>
      <c r="I306" s="229"/>
      <c r="J306" s="147" t="str">
        <f t="shared" si="4"/>
        <v>郑仁春</v>
      </c>
      <c r="K306" s="231">
        <v>0</v>
      </c>
      <c r="L306" s="208" t="s">
        <v>10197</v>
      </c>
      <c r="M306" s="208" t="s">
        <v>7917</v>
      </c>
      <c r="N306" s="230">
        <v>3</v>
      </c>
      <c r="O306" s="231">
        <v>0</v>
      </c>
      <c r="P306" s="229" t="s">
        <v>34</v>
      </c>
      <c r="Q306" s="229"/>
      <c r="R306" s="229"/>
      <c r="S306" s="231">
        <v>0</v>
      </c>
      <c r="T306" s="229"/>
      <c r="U306" s="229"/>
    </row>
    <row r="307" spans="1:21" ht="16.5" customHeight="1">
      <c r="A307" s="225" t="s">
        <v>10189</v>
      </c>
      <c r="B307" s="226" t="s">
        <v>10190</v>
      </c>
      <c r="C307" s="227" t="s">
        <v>13799</v>
      </c>
      <c r="D307" s="228" t="s">
        <v>2026</v>
      </c>
      <c r="E307" s="288" t="s">
        <v>13817</v>
      </c>
      <c r="F307" s="227"/>
      <c r="G307" s="228" t="s">
        <v>2170</v>
      </c>
      <c r="H307" s="229" t="s">
        <v>2026</v>
      </c>
      <c r="I307" s="229"/>
      <c r="J307" s="147" t="str">
        <f t="shared" si="4"/>
        <v>汪佳凯</v>
      </c>
      <c r="K307" s="230">
        <v>100</v>
      </c>
      <c r="L307" s="208" t="s">
        <v>7917</v>
      </c>
      <c r="M307" s="208" t="s">
        <v>10198</v>
      </c>
      <c r="N307" s="230">
        <v>14</v>
      </c>
      <c r="O307" s="230">
        <v>20</v>
      </c>
      <c r="P307" s="229" t="s">
        <v>31</v>
      </c>
      <c r="Q307" s="229" t="s">
        <v>9821</v>
      </c>
      <c r="R307" s="229" t="s">
        <v>12849</v>
      </c>
      <c r="S307" s="230">
        <v>29</v>
      </c>
      <c r="T307" s="229"/>
      <c r="U307" s="229"/>
    </row>
    <row r="308" spans="1:21" ht="16.5" customHeight="1">
      <c r="A308" s="225" t="s">
        <v>10187</v>
      </c>
      <c r="B308" s="226" t="s">
        <v>10188</v>
      </c>
      <c r="C308" s="227" t="s">
        <v>2721</v>
      </c>
      <c r="D308" s="228" t="s">
        <v>2173</v>
      </c>
      <c r="E308" s="288" t="s">
        <v>589</v>
      </c>
      <c r="F308" s="227"/>
      <c r="G308" s="228" t="s">
        <v>2170</v>
      </c>
      <c r="H308" s="229" t="s">
        <v>2173</v>
      </c>
      <c r="I308" s="229"/>
      <c r="J308" s="147" t="str">
        <f t="shared" si="4"/>
        <v>郑仁春</v>
      </c>
      <c r="K308" s="231">
        <v>0</v>
      </c>
      <c r="L308" s="208" t="s">
        <v>7917</v>
      </c>
      <c r="M308" s="208" t="s">
        <v>10199</v>
      </c>
      <c r="N308" s="230">
        <v>5</v>
      </c>
      <c r="O308" s="231">
        <v>0</v>
      </c>
      <c r="P308" s="229" t="s">
        <v>34</v>
      </c>
      <c r="Q308" s="229"/>
      <c r="R308" s="229"/>
      <c r="S308" s="231">
        <v>0</v>
      </c>
      <c r="T308" s="229"/>
      <c r="U308" s="229"/>
    </row>
    <row r="309" spans="1:21" ht="16.5" customHeight="1">
      <c r="A309" s="225" t="s">
        <v>10187</v>
      </c>
      <c r="B309" s="226" t="s">
        <v>10188</v>
      </c>
      <c r="C309" s="227" t="s">
        <v>390</v>
      </c>
      <c r="D309" s="228" t="s">
        <v>2173</v>
      </c>
      <c r="E309" s="288" t="s">
        <v>328</v>
      </c>
      <c r="F309" s="227"/>
      <c r="G309" s="228" t="s">
        <v>2170</v>
      </c>
      <c r="H309" s="229" t="s">
        <v>2173</v>
      </c>
      <c r="I309" s="229"/>
      <c r="J309" s="147" t="str">
        <f t="shared" si="4"/>
        <v>郑仁春</v>
      </c>
      <c r="K309" s="231">
        <v>0</v>
      </c>
      <c r="L309" s="208" t="s">
        <v>10815</v>
      </c>
      <c r="M309" s="208" t="s">
        <v>10204</v>
      </c>
      <c r="N309" s="230">
        <v>19</v>
      </c>
      <c r="O309" s="231">
        <v>0</v>
      </c>
      <c r="P309" s="229" t="s">
        <v>34</v>
      </c>
      <c r="Q309" s="229"/>
      <c r="R309" s="229"/>
      <c r="S309" s="231">
        <v>0</v>
      </c>
      <c r="T309" s="229"/>
      <c r="U309" s="229"/>
    </row>
    <row r="310" spans="1:21" ht="16.5" customHeight="1">
      <c r="A310" s="225" t="s">
        <v>10187</v>
      </c>
      <c r="B310" s="226" t="s">
        <v>10188</v>
      </c>
      <c r="C310" s="227" t="s">
        <v>390</v>
      </c>
      <c r="D310" s="228" t="s">
        <v>2173</v>
      </c>
      <c r="E310" s="288" t="s">
        <v>13818</v>
      </c>
      <c r="F310" s="227"/>
      <c r="G310" s="228" t="s">
        <v>2170</v>
      </c>
      <c r="H310" s="229" t="s">
        <v>2173</v>
      </c>
      <c r="I310" s="229"/>
      <c r="J310" s="147" t="str">
        <f t="shared" si="4"/>
        <v>郑仁春</v>
      </c>
      <c r="K310" s="230">
        <v>50</v>
      </c>
      <c r="L310" s="208" t="s">
        <v>10815</v>
      </c>
      <c r="M310" s="208" t="s">
        <v>10204</v>
      </c>
      <c r="N310" s="230">
        <v>19</v>
      </c>
      <c r="O310" s="231">
        <v>0</v>
      </c>
      <c r="P310" s="229" t="s">
        <v>31</v>
      </c>
      <c r="Q310" s="229" t="s">
        <v>10205</v>
      </c>
      <c r="R310" s="229" t="s">
        <v>12849</v>
      </c>
      <c r="S310" s="230">
        <v>7</v>
      </c>
      <c r="T310" s="229"/>
      <c r="U310" s="229"/>
    </row>
    <row r="311" spans="1:21" ht="16.5" customHeight="1">
      <c r="A311" s="225" t="s">
        <v>3275</v>
      </c>
      <c r="B311" s="226" t="s">
        <v>3276</v>
      </c>
      <c r="C311" s="227" t="s">
        <v>12089</v>
      </c>
      <c r="D311" s="228" t="s">
        <v>421</v>
      </c>
      <c r="E311" s="288" t="s">
        <v>257</v>
      </c>
      <c r="F311" s="227"/>
      <c r="G311" s="228" t="s">
        <v>70</v>
      </c>
      <c r="H311" s="229" t="s">
        <v>129</v>
      </c>
      <c r="I311" s="229"/>
      <c r="J311" s="147" t="str">
        <f t="shared" si="4"/>
        <v>王琇眉</v>
      </c>
      <c r="K311" s="231">
        <v>0</v>
      </c>
      <c r="L311" s="208" t="s">
        <v>10815</v>
      </c>
      <c r="M311" s="208" t="s">
        <v>11236</v>
      </c>
      <c r="N311" s="230">
        <v>30</v>
      </c>
      <c r="O311" s="230">
        <v>30</v>
      </c>
      <c r="P311" s="229" t="s">
        <v>36</v>
      </c>
      <c r="Q311" s="229"/>
      <c r="R311" s="229"/>
      <c r="S311" s="231">
        <v>0</v>
      </c>
      <c r="T311" s="229"/>
      <c r="U311" s="229"/>
    </row>
    <row r="312" spans="1:21" ht="16.5" customHeight="1">
      <c r="A312" s="225" t="s">
        <v>6525</v>
      </c>
      <c r="B312" s="226" t="s">
        <v>6697</v>
      </c>
      <c r="C312" s="227" t="s">
        <v>46</v>
      </c>
      <c r="D312" s="228" t="s">
        <v>132</v>
      </c>
      <c r="E312" s="288" t="s">
        <v>90</v>
      </c>
      <c r="F312" s="227"/>
      <c r="G312" s="228" t="s">
        <v>32</v>
      </c>
      <c r="H312" s="229" t="s">
        <v>553</v>
      </c>
      <c r="I312" s="229"/>
      <c r="J312" s="147" t="str">
        <f t="shared" si="4"/>
        <v>魏暉恩</v>
      </c>
      <c r="K312" s="231">
        <v>0</v>
      </c>
      <c r="L312" s="208" t="s">
        <v>10815</v>
      </c>
      <c r="M312" s="208" t="s">
        <v>7918</v>
      </c>
      <c r="N312" s="230">
        <v>8</v>
      </c>
      <c r="O312" s="230">
        <v>32</v>
      </c>
      <c r="P312" s="229" t="s">
        <v>34</v>
      </c>
      <c r="Q312" s="229"/>
      <c r="R312" s="229"/>
      <c r="S312" s="231">
        <v>0</v>
      </c>
      <c r="T312" s="230">
        <v>16</v>
      </c>
      <c r="U312" s="229"/>
    </row>
    <row r="313" spans="1:21" ht="16.5" customHeight="1">
      <c r="A313" s="225" t="s">
        <v>10191</v>
      </c>
      <c r="B313" s="226" t="s">
        <v>10192</v>
      </c>
      <c r="C313" s="227" t="s">
        <v>390</v>
      </c>
      <c r="D313" s="228" t="s">
        <v>2026</v>
      </c>
      <c r="E313" s="288" t="s">
        <v>2708</v>
      </c>
      <c r="F313" s="227"/>
      <c r="G313" s="228" t="s">
        <v>2170</v>
      </c>
      <c r="H313" s="229" t="s">
        <v>2026</v>
      </c>
      <c r="I313" s="229"/>
      <c r="J313" s="147" t="str">
        <f t="shared" si="4"/>
        <v>汪佳凯</v>
      </c>
      <c r="K313" s="230">
        <v>50</v>
      </c>
      <c r="L313" s="208" t="s">
        <v>10199</v>
      </c>
      <c r="M313" s="208" t="s">
        <v>12095</v>
      </c>
      <c r="N313" s="230">
        <v>3</v>
      </c>
      <c r="O313" s="230">
        <v>50</v>
      </c>
      <c r="P313" s="229" t="s">
        <v>31</v>
      </c>
      <c r="Q313" s="229" t="s">
        <v>10199</v>
      </c>
      <c r="R313" s="229" t="s">
        <v>14975</v>
      </c>
      <c r="S313" s="230">
        <v>1</v>
      </c>
      <c r="T313" s="229"/>
      <c r="U313" s="229"/>
    </row>
    <row r="314" spans="1:21" ht="16.5" customHeight="1">
      <c r="A314" s="225" t="s">
        <v>12277</v>
      </c>
      <c r="B314" s="226" t="s">
        <v>12278</v>
      </c>
      <c r="C314" s="227" t="s">
        <v>2715</v>
      </c>
      <c r="D314" s="228" t="s">
        <v>262</v>
      </c>
      <c r="E314" s="288" t="s">
        <v>7922</v>
      </c>
      <c r="F314" s="289" t="s">
        <v>12286</v>
      </c>
      <c r="G314" s="228" t="s">
        <v>2861</v>
      </c>
      <c r="H314" s="229" t="s">
        <v>262</v>
      </c>
      <c r="I314" s="229"/>
      <c r="J314" s="147" t="str">
        <f t="shared" si="4"/>
        <v>羅友彥</v>
      </c>
      <c r="K314" s="230">
        <v>100</v>
      </c>
      <c r="L314" s="208" t="s">
        <v>10199</v>
      </c>
      <c r="M314" s="208" t="s">
        <v>10201</v>
      </c>
      <c r="N314" s="230">
        <v>2</v>
      </c>
      <c r="O314" s="230">
        <v>4</v>
      </c>
      <c r="P314" s="229" t="s">
        <v>31</v>
      </c>
      <c r="Q314" s="229" t="s">
        <v>10199</v>
      </c>
      <c r="R314" s="229" t="s">
        <v>12112</v>
      </c>
      <c r="S314" s="230">
        <v>4</v>
      </c>
      <c r="T314" s="230">
        <v>4</v>
      </c>
      <c r="U314" s="229"/>
    </row>
    <row r="315" spans="1:21" ht="16.5" customHeight="1">
      <c r="A315" s="225" t="s">
        <v>10187</v>
      </c>
      <c r="B315" s="226" t="s">
        <v>10188</v>
      </c>
      <c r="C315" s="227" t="s">
        <v>2722</v>
      </c>
      <c r="D315" s="228" t="s">
        <v>2173</v>
      </c>
      <c r="E315" s="288" t="s">
        <v>710</v>
      </c>
      <c r="F315" s="227"/>
      <c r="G315" s="228" t="s">
        <v>2170</v>
      </c>
      <c r="H315" s="229" t="s">
        <v>2173</v>
      </c>
      <c r="I315" s="229"/>
      <c r="J315" s="147" t="str">
        <f t="shared" si="4"/>
        <v>郑仁春</v>
      </c>
      <c r="K315" s="231">
        <v>0</v>
      </c>
      <c r="L315" s="208" t="s">
        <v>10201</v>
      </c>
      <c r="M315" s="208" t="s">
        <v>7918</v>
      </c>
      <c r="N315" s="230">
        <v>4</v>
      </c>
      <c r="O315" s="231">
        <v>0</v>
      </c>
      <c r="P315" s="229" t="s">
        <v>34</v>
      </c>
      <c r="Q315" s="229"/>
      <c r="R315" s="229"/>
      <c r="S315" s="231">
        <v>0</v>
      </c>
      <c r="T315" s="229"/>
      <c r="U315" s="229"/>
    </row>
    <row r="316" spans="1:21" ht="16.5" customHeight="1">
      <c r="A316" s="225" t="s">
        <v>12277</v>
      </c>
      <c r="B316" s="226" t="s">
        <v>12278</v>
      </c>
      <c r="C316" s="227" t="s">
        <v>2715</v>
      </c>
      <c r="D316" s="228" t="s">
        <v>262</v>
      </c>
      <c r="E316" s="288" t="s">
        <v>5529</v>
      </c>
      <c r="F316" s="227"/>
      <c r="G316" s="228" t="s">
        <v>100</v>
      </c>
      <c r="H316" s="229" t="s">
        <v>115</v>
      </c>
      <c r="I316" s="229"/>
      <c r="J316" s="147" t="str">
        <f t="shared" si="4"/>
        <v>黃胤綸</v>
      </c>
      <c r="K316" s="230">
        <v>100</v>
      </c>
      <c r="L316" s="208" t="s">
        <v>10201</v>
      </c>
      <c r="M316" s="208" t="s">
        <v>12095</v>
      </c>
      <c r="N316" s="230">
        <v>2</v>
      </c>
      <c r="O316" s="230">
        <v>4</v>
      </c>
      <c r="P316" s="229" t="s">
        <v>31</v>
      </c>
      <c r="Q316" s="229" t="s">
        <v>9817</v>
      </c>
      <c r="R316" s="229" t="s">
        <v>12107</v>
      </c>
      <c r="S316" s="230">
        <v>93</v>
      </c>
      <c r="T316" s="229"/>
      <c r="U316" s="229"/>
    </row>
    <row r="317" spans="1:21" ht="16.5" customHeight="1">
      <c r="A317" s="225" t="s">
        <v>12277</v>
      </c>
      <c r="B317" s="226" t="s">
        <v>12278</v>
      </c>
      <c r="C317" s="227" t="s">
        <v>2716</v>
      </c>
      <c r="D317" s="228" t="s">
        <v>262</v>
      </c>
      <c r="E317" s="288" t="s">
        <v>12287</v>
      </c>
      <c r="F317" s="289" t="s">
        <v>12288</v>
      </c>
      <c r="G317" s="228" t="s">
        <v>2861</v>
      </c>
      <c r="H317" s="229" t="s">
        <v>262</v>
      </c>
      <c r="I317" s="229"/>
      <c r="J317" s="147" t="str">
        <f t="shared" si="4"/>
        <v>羅友彥</v>
      </c>
      <c r="K317" s="230">
        <v>100</v>
      </c>
      <c r="L317" s="208" t="s">
        <v>12095</v>
      </c>
      <c r="M317" s="208" t="s">
        <v>7918</v>
      </c>
      <c r="N317" s="230">
        <v>3</v>
      </c>
      <c r="O317" s="230">
        <v>24</v>
      </c>
      <c r="P317" s="229" t="s">
        <v>31</v>
      </c>
      <c r="Q317" s="229" t="s">
        <v>10199</v>
      </c>
      <c r="R317" s="229" t="s">
        <v>10200</v>
      </c>
      <c r="S317" s="230">
        <v>7</v>
      </c>
      <c r="T317" s="229"/>
      <c r="U317" s="229"/>
    </row>
    <row r="318" spans="1:21" ht="16.5" customHeight="1">
      <c r="A318" s="225" t="s">
        <v>10191</v>
      </c>
      <c r="B318" s="226" t="s">
        <v>10192</v>
      </c>
      <c r="C318" s="227" t="s">
        <v>390</v>
      </c>
      <c r="D318" s="228" t="s">
        <v>2026</v>
      </c>
      <c r="E318" s="288" t="s">
        <v>2714</v>
      </c>
      <c r="F318" s="227"/>
      <c r="G318" s="228" t="s">
        <v>2170</v>
      </c>
      <c r="H318" s="229" t="s">
        <v>2026</v>
      </c>
      <c r="I318" s="229"/>
      <c r="J318" s="147" t="str">
        <f t="shared" si="4"/>
        <v>汪佳凯</v>
      </c>
      <c r="K318" s="230">
        <v>100</v>
      </c>
      <c r="L318" s="208" t="s">
        <v>12112</v>
      </c>
      <c r="M318" s="208" t="s">
        <v>10207</v>
      </c>
      <c r="N318" s="230">
        <v>10</v>
      </c>
      <c r="O318" s="230">
        <v>150</v>
      </c>
      <c r="P318" s="229" t="s">
        <v>31</v>
      </c>
      <c r="Q318" s="229" t="s">
        <v>12112</v>
      </c>
      <c r="R318" s="229" t="s">
        <v>14976</v>
      </c>
      <c r="S318" s="230">
        <v>32</v>
      </c>
      <c r="T318" s="229"/>
      <c r="U318" s="229"/>
    </row>
    <row r="319" spans="1:21" ht="16.5" customHeight="1">
      <c r="A319" s="225" t="s">
        <v>12277</v>
      </c>
      <c r="B319" s="226" t="s">
        <v>12278</v>
      </c>
      <c r="C319" s="227" t="s">
        <v>2716</v>
      </c>
      <c r="D319" s="228" t="s">
        <v>262</v>
      </c>
      <c r="E319" s="288" t="s">
        <v>415</v>
      </c>
      <c r="F319" s="289" t="s">
        <v>12288</v>
      </c>
      <c r="G319" s="228" t="s">
        <v>2861</v>
      </c>
      <c r="H319" s="229" t="s">
        <v>262</v>
      </c>
      <c r="I319" s="229"/>
      <c r="J319" s="147" t="str">
        <f t="shared" si="4"/>
        <v>羅友彥</v>
      </c>
      <c r="K319" s="230">
        <v>100</v>
      </c>
      <c r="L319" s="208" t="s">
        <v>7918</v>
      </c>
      <c r="M319" s="208" t="s">
        <v>10200</v>
      </c>
      <c r="N319" s="230">
        <v>3</v>
      </c>
      <c r="O319" s="230">
        <v>24</v>
      </c>
      <c r="P319" s="229" t="s">
        <v>31</v>
      </c>
      <c r="Q319" s="229" t="s">
        <v>10199</v>
      </c>
      <c r="R319" s="229" t="s">
        <v>10200</v>
      </c>
      <c r="S319" s="230">
        <v>7</v>
      </c>
      <c r="T319" s="229"/>
      <c r="U319" s="229"/>
    </row>
    <row r="320" spans="1:21" ht="16.5" customHeight="1">
      <c r="A320" s="225" t="s">
        <v>12279</v>
      </c>
      <c r="B320" s="226" t="s">
        <v>12280</v>
      </c>
      <c r="C320" s="227" t="s">
        <v>12502</v>
      </c>
      <c r="D320" s="228" t="s">
        <v>421</v>
      </c>
      <c r="E320" s="288" t="s">
        <v>417</v>
      </c>
      <c r="F320" s="227" t="s">
        <v>13014</v>
      </c>
      <c r="G320" s="228" t="s">
        <v>2861</v>
      </c>
      <c r="H320" s="229" t="s">
        <v>421</v>
      </c>
      <c r="I320" s="229"/>
      <c r="J320" s="147" t="str">
        <f t="shared" si="4"/>
        <v>蘇漢城</v>
      </c>
      <c r="K320" s="231">
        <v>0</v>
      </c>
      <c r="L320" s="208" t="s">
        <v>7918</v>
      </c>
      <c r="M320" s="208" t="s">
        <v>12507</v>
      </c>
      <c r="N320" s="230">
        <v>30</v>
      </c>
      <c r="O320" s="230">
        <v>100</v>
      </c>
      <c r="P320" s="229" t="s">
        <v>34</v>
      </c>
      <c r="Q320" s="229"/>
      <c r="R320" s="229"/>
      <c r="S320" s="231">
        <v>0</v>
      </c>
      <c r="T320" s="229"/>
      <c r="U320" s="229"/>
    </row>
    <row r="321" spans="1:21" ht="16.5" customHeight="1">
      <c r="A321" s="225" t="s">
        <v>12279</v>
      </c>
      <c r="B321" s="226" t="s">
        <v>12280</v>
      </c>
      <c r="C321" s="227" t="s">
        <v>12502</v>
      </c>
      <c r="D321" s="228" t="s">
        <v>421</v>
      </c>
      <c r="E321" s="288" t="s">
        <v>423</v>
      </c>
      <c r="F321" s="227"/>
      <c r="G321" s="228" t="s">
        <v>2861</v>
      </c>
      <c r="H321" s="229" t="s">
        <v>422</v>
      </c>
      <c r="I321" s="229"/>
      <c r="J321" s="147" t="str">
        <f t="shared" si="4"/>
        <v>李育儒</v>
      </c>
      <c r="K321" s="231">
        <v>0</v>
      </c>
      <c r="L321" s="208" t="s">
        <v>7918</v>
      </c>
      <c r="M321" s="208" t="s">
        <v>12507</v>
      </c>
      <c r="N321" s="230">
        <v>30</v>
      </c>
      <c r="O321" s="230">
        <v>100</v>
      </c>
      <c r="P321" s="229" t="s">
        <v>34</v>
      </c>
      <c r="Q321" s="229"/>
      <c r="R321" s="229"/>
      <c r="S321" s="231">
        <v>0</v>
      </c>
      <c r="T321" s="230">
        <v>15</v>
      </c>
      <c r="U321" s="229"/>
    </row>
    <row r="322" spans="1:21" ht="16.5" customHeight="1">
      <c r="A322" s="225" t="s">
        <v>12281</v>
      </c>
      <c r="B322" s="226" t="s">
        <v>12282</v>
      </c>
      <c r="C322" s="227" t="s">
        <v>12502</v>
      </c>
      <c r="D322" s="228" t="s">
        <v>421</v>
      </c>
      <c r="E322" s="288" t="s">
        <v>417</v>
      </c>
      <c r="F322" s="227" t="s">
        <v>13015</v>
      </c>
      <c r="G322" s="228" t="s">
        <v>2861</v>
      </c>
      <c r="H322" s="229" t="s">
        <v>421</v>
      </c>
      <c r="I322" s="229"/>
      <c r="J322" s="147" t="str">
        <f t="shared" ref="J322:J385" si="5">IF(I322="",H322,LEFT(I322,3))</f>
        <v>蘇漢城</v>
      </c>
      <c r="K322" s="230">
        <v>100</v>
      </c>
      <c r="L322" s="208" t="s">
        <v>7918</v>
      </c>
      <c r="M322" s="208" t="s">
        <v>10206</v>
      </c>
      <c r="N322" s="230">
        <v>20</v>
      </c>
      <c r="O322" s="230">
        <v>20</v>
      </c>
      <c r="P322" s="229" t="s">
        <v>31</v>
      </c>
      <c r="Q322" s="229" t="s">
        <v>10205</v>
      </c>
      <c r="R322" s="229" t="s">
        <v>12099</v>
      </c>
      <c r="S322" s="230">
        <v>13</v>
      </c>
      <c r="T322" s="230">
        <v>2</v>
      </c>
      <c r="U322" s="229"/>
    </row>
    <row r="323" spans="1:21" ht="16.5" customHeight="1">
      <c r="A323" s="225" t="s">
        <v>12281</v>
      </c>
      <c r="B323" s="226" t="s">
        <v>12282</v>
      </c>
      <c r="C323" s="227" t="s">
        <v>12502</v>
      </c>
      <c r="D323" s="228" t="s">
        <v>421</v>
      </c>
      <c r="E323" s="288" t="s">
        <v>423</v>
      </c>
      <c r="F323" s="227" t="s">
        <v>15717</v>
      </c>
      <c r="G323" s="228" t="s">
        <v>2861</v>
      </c>
      <c r="H323" s="229" t="s">
        <v>422</v>
      </c>
      <c r="I323" s="229"/>
      <c r="J323" s="147" t="str">
        <f t="shared" si="5"/>
        <v>李育儒</v>
      </c>
      <c r="K323" s="230">
        <v>100</v>
      </c>
      <c r="L323" s="208" t="s">
        <v>7918</v>
      </c>
      <c r="M323" s="208" t="s">
        <v>10206</v>
      </c>
      <c r="N323" s="230">
        <v>20</v>
      </c>
      <c r="O323" s="230">
        <v>20</v>
      </c>
      <c r="P323" s="229" t="s">
        <v>31</v>
      </c>
      <c r="Q323" s="229" t="s">
        <v>7918</v>
      </c>
      <c r="R323" s="229" t="s">
        <v>6361</v>
      </c>
      <c r="S323" s="230">
        <v>58</v>
      </c>
      <c r="T323" s="229"/>
      <c r="U323" s="229"/>
    </row>
    <row r="324" spans="1:21" ht="16.5" customHeight="1">
      <c r="A324" s="225" t="s">
        <v>10187</v>
      </c>
      <c r="B324" s="226" t="s">
        <v>10188</v>
      </c>
      <c r="C324" s="227" t="s">
        <v>2722</v>
      </c>
      <c r="D324" s="228" t="s">
        <v>2173</v>
      </c>
      <c r="E324" s="288" t="s">
        <v>33</v>
      </c>
      <c r="F324" s="227"/>
      <c r="G324" s="228" t="s">
        <v>2170</v>
      </c>
      <c r="H324" s="229" t="s">
        <v>2173</v>
      </c>
      <c r="I324" s="229"/>
      <c r="J324" s="147" t="str">
        <f t="shared" si="5"/>
        <v>郑仁春</v>
      </c>
      <c r="K324" s="231">
        <v>0</v>
      </c>
      <c r="L324" s="208" t="s">
        <v>10202</v>
      </c>
      <c r="M324" s="208" t="s">
        <v>10198</v>
      </c>
      <c r="N324" s="230">
        <v>5</v>
      </c>
      <c r="O324" s="231">
        <v>0</v>
      </c>
      <c r="P324" s="229" t="s">
        <v>34</v>
      </c>
      <c r="Q324" s="229"/>
      <c r="R324" s="229"/>
      <c r="S324" s="231">
        <v>0</v>
      </c>
      <c r="T324" s="229"/>
      <c r="U324" s="229"/>
    </row>
    <row r="325" spans="1:21" ht="16.5" customHeight="1">
      <c r="A325" s="225" t="s">
        <v>6525</v>
      </c>
      <c r="B325" s="226" t="s">
        <v>6697</v>
      </c>
      <c r="C325" s="227" t="s">
        <v>46</v>
      </c>
      <c r="D325" s="228" t="s">
        <v>132</v>
      </c>
      <c r="E325" s="288" t="s">
        <v>91</v>
      </c>
      <c r="F325" s="227"/>
      <c r="G325" s="228" t="s">
        <v>92</v>
      </c>
      <c r="H325" s="229" t="s">
        <v>703</v>
      </c>
      <c r="I325" s="229"/>
      <c r="J325" s="147" t="str">
        <f t="shared" si="5"/>
        <v>楊瑞洋</v>
      </c>
      <c r="K325" s="231">
        <v>0</v>
      </c>
      <c r="L325" s="208" t="s">
        <v>10816</v>
      </c>
      <c r="M325" s="208" t="s">
        <v>10211</v>
      </c>
      <c r="N325" s="230">
        <v>33</v>
      </c>
      <c r="O325" s="230">
        <v>16</v>
      </c>
      <c r="P325" s="229" t="s">
        <v>34</v>
      </c>
      <c r="Q325" s="229"/>
      <c r="R325" s="229"/>
      <c r="S325" s="231">
        <v>0</v>
      </c>
      <c r="T325" s="229"/>
      <c r="U325" s="229"/>
    </row>
    <row r="326" spans="1:21" ht="16.5" customHeight="1">
      <c r="A326" s="225" t="s">
        <v>10187</v>
      </c>
      <c r="B326" s="226" t="s">
        <v>10188</v>
      </c>
      <c r="C326" s="227" t="s">
        <v>390</v>
      </c>
      <c r="D326" s="228" t="s">
        <v>2173</v>
      </c>
      <c r="E326" s="288" t="s">
        <v>13819</v>
      </c>
      <c r="F326" s="227"/>
      <c r="G326" s="228"/>
      <c r="H326" s="229"/>
      <c r="I326" s="229"/>
      <c r="J326" s="147">
        <f t="shared" si="5"/>
        <v>0</v>
      </c>
      <c r="K326" s="231">
        <v>0</v>
      </c>
      <c r="L326" s="208" t="s">
        <v>10200</v>
      </c>
      <c r="M326" s="208" t="s">
        <v>10204</v>
      </c>
      <c r="N326" s="230">
        <v>10</v>
      </c>
      <c r="O326" s="231">
        <v>0</v>
      </c>
      <c r="P326" s="229" t="s">
        <v>34</v>
      </c>
      <c r="Q326" s="229"/>
      <c r="R326" s="229"/>
      <c r="S326" s="231">
        <v>0</v>
      </c>
      <c r="T326" s="229"/>
      <c r="U326" s="229"/>
    </row>
    <row r="327" spans="1:21" ht="16.5" customHeight="1">
      <c r="A327" s="225" t="s">
        <v>12277</v>
      </c>
      <c r="B327" s="226" t="s">
        <v>12278</v>
      </c>
      <c r="C327" s="227" t="s">
        <v>2716</v>
      </c>
      <c r="D327" s="228" t="s">
        <v>262</v>
      </c>
      <c r="E327" s="288" t="s">
        <v>3413</v>
      </c>
      <c r="F327" s="289" t="s">
        <v>12289</v>
      </c>
      <c r="G327" s="228" t="s">
        <v>2861</v>
      </c>
      <c r="H327" s="229" t="s">
        <v>262</v>
      </c>
      <c r="I327" s="229"/>
      <c r="J327" s="147" t="str">
        <f t="shared" si="5"/>
        <v>羅友彥</v>
      </c>
      <c r="K327" s="230">
        <v>100</v>
      </c>
      <c r="L327" s="208" t="s">
        <v>10200</v>
      </c>
      <c r="M327" s="208" t="s">
        <v>12291</v>
      </c>
      <c r="N327" s="230">
        <v>3</v>
      </c>
      <c r="O327" s="230">
        <v>24</v>
      </c>
      <c r="P327" s="229" t="s">
        <v>31</v>
      </c>
      <c r="Q327" s="229" t="s">
        <v>10199</v>
      </c>
      <c r="R327" s="229" t="s">
        <v>10200</v>
      </c>
      <c r="S327" s="230">
        <v>7</v>
      </c>
      <c r="T327" s="230">
        <v>4</v>
      </c>
      <c r="U327" s="229"/>
    </row>
    <row r="328" spans="1:21" ht="16.5" customHeight="1">
      <c r="A328" s="225" t="s">
        <v>12277</v>
      </c>
      <c r="B328" s="226" t="s">
        <v>12278</v>
      </c>
      <c r="C328" s="227" t="s">
        <v>2717</v>
      </c>
      <c r="D328" s="228" t="s">
        <v>262</v>
      </c>
      <c r="E328" s="288" t="s">
        <v>8137</v>
      </c>
      <c r="F328" s="289" t="s">
        <v>13016</v>
      </c>
      <c r="G328" s="228" t="s">
        <v>2861</v>
      </c>
      <c r="H328" s="229" t="s">
        <v>262</v>
      </c>
      <c r="I328" s="229"/>
      <c r="J328" s="147" t="str">
        <f t="shared" si="5"/>
        <v>羅友彥</v>
      </c>
      <c r="K328" s="230">
        <v>100</v>
      </c>
      <c r="L328" s="208" t="s">
        <v>12291</v>
      </c>
      <c r="M328" s="208" t="s">
        <v>12093</v>
      </c>
      <c r="N328" s="230">
        <v>4</v>
      </c>
      <c r="O328" s="230">
        <v>32</v>
      </c>
      <c r="P328" s="229" t="s">
        <v>31</v>
      </c>
      <c r="Q328" s="229" t="s">
        <v>10201</v>
      </c>
      <c r="R328" s="229" t="s">
        <v>12096</v>
      </c>
      <c r="S328" s="230">
        <v>21</v>
      </c>
      <c r="T328" s="230">
        <v>3</v>
      </c>
      <c r="U328" s="229"/>
    </row>
    <row r="329" spans="1:21" ht="16.5" customHeight="1">
      <c r="A329" s="225" t="s">
        <v>12277</v>
      </c>
      <c r="B329" s="226" t="s">
        <v>12278</v>
      </c>
      <c r="C329" s="227" t="s">
        <v>2717</v>
      </c>
      <c r="D329" s="228" t="s">
        <v>262</v>
      </c>
      <c r="E329" s="288" t="s">
        <v>12290</v>
      </c>
      <c r="F329" s="227"/>
      <c r="G329" s="228" t="s">
        <v>100</v>
      </c>
      <c r="H329" s="229" t="s">
        <v>115</v>
      </c>
      <c r="I329" s="229"/>
      <c r="J329" s="147" t="str">
        <f t="shared" si="5"/>
        <v>黃胤綸</v>
      </c>
      <c r="K329" s="230">
        <v>100</v>
      </c>
      <c r="L329" s="208" t="s">
        <v>12291</v>
      </c>
      <c r="M329" s="208" t="s">
        <v>12106</v>
      </c>
      <c r="N329" s="230">
        <v>41</v>
      </c>
      <c r="O329" s="230">
        <v>32</v>
      </c>
      <c r="P329" s="229" t="s">
        <v>31</v>
      </c>
      <c r="Q329" s="229" t="s">
        <v>12112</v>
      </c>
      <c r="R329" s="229" t="s">
        <v>12107</v>
      </c>
      <c r="S329" s="230">
        <v>58</v>
      </c>
      <c r="T329" s="229"/>
      <c r="U329" s="229"/>
    </row>
    <row r="330" spans="1:21" ht="16.5" customHeight="1">
      <c r="A330" s="225" t="s">
        <v>10189</v>
      </c>
      <c r="B330" s="226" t="s">
        <v>10190</v>
      </c>
      <c r="C330" s="227" t="s">
        <v>13799</v>
      </c>
      <c r="D330" s="228" t="s">
        <v>2026</v>
      </c>
      <c r="E330" s="288" t="s">
        <v>10193</v>
      </c>
      <c r="F330" s="227"/>
      <c r="G330" s="228" t="s">
        <v>2170</v>
      </c>
      <c r="H330" s="229" t="s">
        <v>2026</v>
      </c>
      <c r="I330" s="229"/>
      <c r="J330" s="147" t="str">
        <f t="shared" si="5"/>
        <v>汪佳凯</v>
      </c>
      <c r="K330" s="231">
        <v>0</v>
      </c>
      <c r="L330" s="208" t="s">
        <v>10205</v>
      </c>
      <c r="M330" s="208" t="s">
        <v>10206</v>
      </c>
      <c r="N330" s="230">
        <v>14</v>
      </c>
      <c r="O330" s="230">
        <v>30</v>
      </c>
      <c r="P330" s="229" t="s">
        <v>34</v>
      </c>
      <c r="Q330" s="229"/>
      <c r="R330" s="229"/>
      <c r="S330" s="231">
        <v>0</v>
      </c>
      <c r="T330" s="229"/>
      <c r="U330" s="229"/>
    </row>
    <row r="331" spans="1:21" ht="16.5" customHeight="1">
      <c r="A331" s="225" t="s">
        <v>10187</v>
      </c>
      <c r="B331" s="226" t="s">
        <v>10188</v>
      </c>
      <c r="C331" s="227" t="s">
        <v>2723</v>
      </c>
      <c r="D331" s="228" t="s">
        <v>2173</v>
      </c>
      <c r="E331" s="288" t="s">
        <v>2725</v>
      </c>
      <c r="F331" s="227"/>
      <c r="G331" s="228" t="s">
        <v>2170</v>
      </c>
      <c r="H331" s="229" t="s">
        <v>2173</v>
      </c>
      <c r="I331" s="229"/>
      <c r="J331" s="147" t="str">
        <f t="shared" si="5"/>
        <v>郑仁春</v>
      </c>
      <c r="K331" s="231">
        <v>0</v>
      </c>
      <c r="L331" s="208" t="s">
        <v>10205</v>
      </c>
      <c r="M331" s="208" t="s">
        <v>10207</v>
      </c>
      <c r="N331" s="230">
        <v>3</v>
      </c>
      <c r="O331" s="231">
        <v>0</v>
      </c>
      <c r="P331" s="229" t="s">
        <v>34</v>
      </c>
      <c r="Q331" s="229"/>
      <c r="R331" s="229"/>
      <c r="S331" s="231">
        <v>0</v>
      </c>
      <c r="T331" s="229"/>
      <c r="U331" s="229"/>
    </row>
    <row r="332" spans="1:21" ht="16.5" customHeight="1">
      <c r="A332" s="225" t="s">
        <v>13830</v>
      </c>
      <c r="B332" s="226" t="s">
        <v>13831</v>
      </c>
      <c r="C332" s="227" t="s">
        <v>2688</v>
      </c>
      <c r="D332" s="228" t="s">
        <v>2026</v>
      </c>
      <c r="E332" s="288" t="s">
        <v>384</v>
      </c>
      <c r="F332" s="227"/>
      <c r="G332" s="228" t="s">
        <v>2170</v>
      </c>
      <c r="H332" s="229" t="s">
        <v>2026</v>
      </c>
      <c r="I332" s="229"/>
      <c r="J332" s="147" t="str">
        <f t="shared" si="5"/>
        <v>汪佳凯</v>
      </c>
      <c r="K332" s="230">
        <v>100</v>
      </c>
      <c r="L332" s="208" t="s">
        <v>10205</v>
      </c>
      <c r="M332" s="208" t="s">
        <v>10207</v>
      </c>
      <c r="N332" s="230">
        <v>3</v>
      </c>
      <c r="O332" s="231">
        <v>0</v>
      </c>
      <c r="P332" s="229" t="s">
        <v>31</v>
      </c>
      <c r="Q332" s="229" t="s">
        <v>10205</v>
      </c>
      <c r="R332" s="229" t="s">
        <v>10208</v>
      </c>
      <c r="S332" s="230">
        <v>4</v>
      </c>
      <c r="T332" s="229"/>
      <c r="U332" s="229"/>
    </row>
    <row r="333" spans="1:21" ht="16.5" customHeight="1">
      <c r="A333" s="225" t="s">
        <v>12277</v>
      </c>
      <c r="B333" s="226" t="s">
        <v>12278</v>
      </c>
      <c r="C333" s="227" t="s">
        <v>2717</v>
      </c>
      <c r="D333" s="228" t="s">
        <v>262</v>
      </c>
      <c r="E333" s="288" t="s">
        <v>417</v>
      </c>
      <c r="F333" s="289" t="s">
        <v>13017</v>
      </c>
      <c r="G333" s="228" t="s">
        <v>2861</v>
      </c>
      <c r="H333" s="229" t="s">
        <v>262</v>
      </c>
      <c r="I333" s="229"/>
      <c r="J333" s="147" t="str">
        <f t="shared" si="5"/>
        <v>羅友彥</v>
      </c>
      <c r="K333" s="230">
        <v>100</v>
      </c>
      <c r="L333" s="208" t="s">
        <v>12093</v>
      </c>
      <c r="M333" s="208" t="s">
        <v>10204</v>
      </c>
      <c r="N333" s="230">
        <v>5</v>
      </c>
      <c r="O333" s="230">
        <v>40</v>
      </c>
      <c r="P333" s="229" t="s">
        <v>31</v>
      </c>
      <c r="Q333" s="229" t="s">
        <v>10816</v>
      </c>
      <c r="R333" s="229" t="s">
        <v>12096</v>
      </c>
      <c r="S333" s="230">
        <v>17</v>
      </c>
      <c r="T333" s="229"/>
      <c r="U333" s="229"/>
    </row>
    <row r="334" spans="1:21" ht="16.5" customHeight="1">
      <c r="A334" s="225" t="s">
        <v>12277</v>
      </c>
      <c r="B334" s="226" t="s">
        <v>12278</v>
      </c>
      <c r="C334" s="227" t="s">
        <v>2717</v>
      </c>
      <c r="D334" s="228" t="s">
        <v>262</v>
      </c>
      <c r="E334" s="288" t="s">
        <v>423</v>
      </c>
      <c r="F334" s="227" t="s">
        <v>15717</v>
      </c>
      <c r="G334" s="228" t="s">
        <v>2861</v>
      </c>
      <c r="H334" s="229" t="s">
        <v>422</v>
      </c>
      <c r="I334" s="229"/>
      <c r="J334" s="147" t="str">
        <f t="shared" si="5"/>
        <v>李育儒</v>
      </c>
      <c r="K334" s="230">
        <v>100</v>
      </c>
      <c r="L334" s="208" t="s">
        <v>12093</v>
      </c>
      <c r="M334" s="208" t="s">
        <v>12101</v>
      </c>
      <c r="N334" s="230">
        <v>30</v>
      </c>
      <c r="O334" s="230">
        <v>24</v>
      </c>
      <c r="P334" s="229" t="s">
        <v>31</v>
      </c>
      <c r="Q334" s="229" t="s">
        <v>12093</v>
      </c>
      <c r="R334" s="229" t="s">
        <v>6361</v>
      </c>
      <c r="S334" s="230">
        <v>51</v>
      </c>
      <c r="T334" s="230">
        <v>8</v>
      </c>
      <c r="U334" s="229"/>
    </row>
    <row r="335" spans="1:21" ht="16.5" customHeight="1">
      <c r="A335" s="225" t="s">
        <v>12277</v>
      </c>
      <c r="B335" s="226" t="s">
        <v>12278</v>
      </c>
      <c r="C335" s="227" t="s">
        <v>2717</v>
      </c>
      <c r="D335" s="228" t="s">
        <v>262</v>
      </c>
      <c r="E335" s="288" t="s">
        <v>4563</v>
      </c>
      <c r="F335" s="227"/>
      <c r="G335" s="228" t="s">
        <v>2861</v>
      </c>
      <c r="H335" s="229" t="s">
        <v>122</v>
      </c>
      <c r="I335" s="229"/>
      <c r="J335" s="147" t="str">
        <f t="shared" si="5"/>
        <v>郭景成</v>
      </c>
      <c r="K335" s="231">
        <v>0</v>
      </c>
      <c r="L335" s="208" t="s">
        <v>12093</v>
      </c>
      <c r="M335" s="208" t="s">
        <v>12106</v>
      </c>
      <c r="N335" s="230">
        <v>38</v>
      </c>
      <c r="O335" s="230">
        <v>120</v>
      </c>
      <c r="P335" s="229" t="s">
        <v>34</v>
      </c>
      <c r="Q335" s="229"/>
      <c r="R335" s="229"/>
      <c r="S335" s="231">
        <v>0</v>
      </c>
      <c r="T335" s="229"/>
      <c r="U335" s="229"/>
    </row>
    <row r="336" spans="1:21" ht="16.5" customHeight="1">
      <c r="A336" s="225" t="s">
        <v>10191</v>
      </c>
      <c r="B336" s="226" t="s">
        <v>10192</v>
      </c>
      <c r="C336" s="227" t="s">
        <v>390</v>
      </c>
      <c r="D336" s="228" t="s">
        <v>2026</v>
      </c>
      <c r="E336" s="288" t="s">
        <v>2713</v>
      </c>
      <c r="F336" s="227"/>
      <c r="G336" s="228" t="s">
        <v>2170</v>
      </c>
      <c r="H336" s="229" t="s">
        <v>2026</v>
      </c>
      <c r="I336" s="229"/>
      <c r="J336" s="147" t="str">
        <f t="shared" si="5"/>
        <v>汪佳凯</v>
      </c>
      <c r="K336" s="230">
        <v>100</v>
      </c>
      <c r="L336" s="208" t="s">
        <v>10208</v>
      </c>
      <c r="M336" s="208" t="s">
        <v>12097</v>
      </c>
      <c r="N336" s="230">
        <v>8</v>
      </c>
      <c r="O336" s="230">
        <v>60</v>
      </c>
      <c r="P336" s="229" t="s">
        <v>31</v>
      </c>
      <c r="Q336" s="229" t="s">
        <v>12097</v>
      </c>
      <c r="R336" s="229" t="s">
        <v>12097</v>
      </c>
      <c r="S336" s="230">
        <v>1</v>
      </c>
      <c r="T336" s="229"/>
      <c r="U336" s="229"/>
    </row>
    <row r="337" spans="1:21" ht="16.5" customHeight="1">
      <c r="A337" s="225" t="s">
        <v>10187</v>
      </c>
      <c r="B337" s="226" t="s">
        <v>10188</v>
      </c>
      <c r="C337" s="227" t="s">
        <v>2723</v>
      </c>
      <c r="D337" s="228" t="s">
        <v>2173</v>
      </c>
      <c r="E337" s="288" t="s">
        <v>2723</v>
      </c>
      <c r="F337" s="227"/>
      <c r="G337" s="228" t="s">
        <v>2170</v>
      </c>
      <c r="H337" s="229" t="s">
        <v>2173</v>
      </c>
      <c r="I337" s="229"/>
      <c r="J337" s="147" t="str">
        <f t="shared" si="5"/>
        <v>郑仁春</v>
      </c>
      <c r="K337" s="231">
        <v>0</v>
      </c>
      <c r="L337" s="208" t="s">
        <v>10208</v>
      </c>
      <c r="M337" s="208" t="s">
        <v>10204</v>
      </c>
      <c r="N337" s="230">
        <v>3</v>
      </c>
      <c r="O337" s="231">
        <v>0</v>
      </c>
      <c r="P337" s="229" t="s">
        <v>34</v>
      </c>
      <c r="Q337" s="229"/>
      <c r="R337" s="229"/>
      <c r="S337" s="231">
        <v>0</v>
      </c>
      <c r="T337" s="229"/>
      <c r="U337" s="229"/>
    </row>
    <row r="338" spans="1:21" ht="16.5" customHeight="1">
      <c r="A338" s="225" t="s">
        <v>10187</v>
      </c>
      <c r="B338" s="226" t="s">
        <v>10188</v>
      </c>
      <c r="C338" s="227" t="s">
        <v>256</v>
      </c>
      <c r="D338" s="228" t="s">
        <v>2173</v>
      </c>
      <c r="E338" s="288" t="s">
        <v>257</v>
      </c>
      <c r="F338" s="227"/>
      <c r="G338" s="228" t="s">
        <v>2170</v>
      </c>
      <c r="H338" s="229" t="s">
        <v>2173</v>
      </c>
      <c r="I338" s="229"/>
      <c r="J338" s="147" t="str">
        <f t="shared" si="5"/>
        <v>郑仁春</v>
      </c>
      <c r="K338" s="231">
        <v>0</v>
      </c>
      <c r="L338" s="208" t="s">
        <v>10208</v>
      </c>
      <c r="M338" s="208" t="s">
        <v>10204</v>
      </c>
      <c r="N338" s="230">
        <v>3</v>
      </c>
      <c r="O338" s="231">
        <v>0</v>
      </c>
      <c r="P338" s="229" t="s">
        <v>34</v>
      </c>
      <c r="Q338" s="229"/>
      <c r="R338" s="229"/>
      <c r="S338" s="231">
        <v>0</v>
      </c>
      <c r="T338" s="229"/>
      <c r="U338" s="229"/>
    </row>
    <row r="339" spans="1:21" ht="16.5" customHeight="1">
      <c r="A339" s="225" t="s">
        <v>12277</v>
      </c>
      <c r="B339" s="226" t="s">
        <v>12278</v>
      </c>
      <c r="C339" s="227" t="s">
        <v>2717</v>
      </c>
      <c r="D339" s="228" t="s">
        <v>262</v>
      </c>
      <c r="E339" s="288" t="s">
        <v>419</v>
      </c>
      <c r="F339" s="227" t="s">
        <v>15717</v>
      </c>
      <c r="G339" s="228" t="s">
        <v>2861</v>
      </c>
      <c r="H339" s="229" t="s">
        <v>422</v>
      </c>
      <c r="I339" s="229"/>
      <c r="J339" s="147" t="str">
        <f t="shared" si="5"/>
        <v>李育儒</v>
      </c>
      <c r="K339" s="230">
        <v>100</v>
      </c>
      <c r="L339" s="208" t="s">
        <v>10208</v>
      </c>
      <c r="M339" s="208" t="s">
        <v>12101</v>
      </c>
      <c r="N339" s="230">
        <v>28</v>
      </c>
      <c r="O339" s="230">
        <v>104</v>
      </c>
      <c r="P339" s="229" t="s">
        <v>31</v>
      </c>
      <c r="Q339" s="229" t="s">
        <v>10208</v>
      </c>
      <c r="R339" s="229" t="s">
        <v>6361</v>
      </c>
      <c r="S339" s="230">
        <v>49</v>
      </c>
      <c r="T339" s="230">
        <v>46</v>
      </c>
      <c r="U339" s="229"/>
    </row>
    <row r="340" spans="1:21" ht="16.5" customHeight="1">
      <c r="A340" s="225" t="s">
        <v>13830</v>
      </c>
      <c r="B340" s="226" t="s">
        <v>13831</v>
      </c>
      <c r="C340" s="227" t="s">
        <v>2688</v>
      </c>
      <c r="D340" s="228" t="s">
        <v>2026</v>
      </c>
      <c r="E340" s="288" t="s">
        <v>14973</v>
      </c>
      <c r="F340" s="227"/>
      <c r="G340" s="228" t="s">
        <v>6334</v>
      </c>
      <c r="H340" s="229" t="s">
        <v>66</v>
      </c>
      <c r="I340" s="229"/>
      <c r="J340" s="147" t="str">
        <f t="shared" si="5"/>
        <v>許慧芝</v>
      </c>
      <c r="K340" s="230">
        <v>100</v>
      </c>
      <c r="L340" s="208" t="s">
        <v>10208</v>
      </c>
      <c r="M340" s="208" t="s">
        <v>10204</v>
      </c>
      <c r="N340" s="230">
        <v>3</v>
      </c>
      <c r="O340" s="231">
        <v>0</v>
      </c>
      <c r="P340" s="229" t="s">
        <v>31</v>
      </c>
      <c r="Q340" s="229" t="s">
        <v>9497</v>
      </c>
      <c r="R340" s="229" t="s">
        <v>9497</v>
      </c>
      <c r="S340" s="230">
        <v>1</v>
      </c>
      <c r="T340" s="229"/>
      <c r="U340" s="229"/>
    </row>
    <row r="341" spans="1:21" ht="16.5" customHeight="1">
      <c r="A341" s="225" t="s">
        <v>11927</v>
      </c>
      <c r="B341" s="226" t="s">
        <v>11928</v>
      </c>
      <c r="C341" s="227" t="s">
        <v>56</v>
      </c>
      <c r="D341" s="228" t="s">
        <v>615</v>
      </c>
      <c r="E341" s="288" t="s">
        <v>624</v>
      </c>
      <c r="F341" s="227" t="s">
        <v>13382</v>
      </c>
      <c r="G341" s="228" t="s">
        <v>100</v>
      </c>
      <c r="H341" s="229" t="s">
        <v>615</v>
      </c>
      <c r="I341" s="229"/>
      <c r="J341" s="147" t="str">
        <f t="shared" si="5"/>
        <v>彭志豪</v>
      </c>
      <c r="K341" s="230">
        <v>100</v>
      </c>
      <c r="L341" s="208" t="s">
        <v>10208</v>
      </c>
      <c r="M341" s="208" t="s">
        <v>12666</v>
      </c>
      <c r="N341" s="230">
        <v>2</v>
      </c>
      <c r="O341" s="230">
        <v>8</v>
      </c>
      <c r="P341" s="229" t="s">
        <v>31</v>
      </c>
      <c r="Q341" s="229" t="s">
        <v>10208</v>
      </c>
      <c r="R341" s="229" t="s">
        <v>10208</v>
      </c>
      <c r="S341" s="230">
        <v>1</v>
      </c>
      <c r="T341" s="232">
        <v>6.5</v>
      </c>
      <c r="U341" s="229"/>
    </row>
    <row r="342" spans="1:21" ht="16.5" customHeight="1">
      <c r="A342" s="225" t="s">
        <v>12277</v>
      </c>
      <c r="B342" s="226" t="s">
        <v>12278</v>
      </c>
      <c r="C342" s="227" t="s">
        <v>2717</v>
      </c>
      <c r="D342" s="228" t="s">
        <v>262</v>
      </c>
      <c r="E342" s="288" t="s">
        <v>418</v>
      </c>
      <c r="F342" s="289" t="s">
        <v>13730</v>
      </c>
      <c r="G342" s="228" t="s">
        <v>2861</v>
      </c>
      <c r="H342" s="229" t="s">
        <v>262</v>
      </c>
      <c r="I342" s="229"/>
      <c r="J342" s="147" t="str">
        <f t="shared" si="5"/>
        <v>羅友彥</v>
      </c>
      <c r="K342" s="230">
        <v>100</v>
      </c>
      <c r="L342" s="208" t="s">
        <v>10204</v>
      </c>
      <c r="M342" s="208" t="s">
        <v>12293</v>
      </c>
      <c r="N342" s="230">
        <v>15</v>
      </c>
      <c r="O342" s="230">
        <v>40</v>
      </c>
      <c r="P342" s="229" t="s">
        <v>31</v>
      </c>
      <c r="Q342" s="229" t="s">
        <v>10816</v>
      </c>
      <c r="R342" s="229" t="s">
        <v>12667</v>
      </c>
      <c r="S342" s="230">
        <v>35</v>
      </c>
      <c r="T342" s="230">
        <v>24</v>
      </c>
      <c r="U342" s="229"/>
    </row>
    <row r="343" spans="1:21" ht="16.5" customHeight="1">
      <c r="A343" s="225" t="s">
        <v>11927</v>
      </c>
      <c r="B343" s="226" t="s">
        <v>11928</v>
      </c>
      <c r="C343" s="227" t="s">
        <v>56</v>
      </c>
      <c r="D343" s="228" t="s">
        <v>615</v>
      </c>
      <c r="E343" s="288" t="s">
        <v>623</v>
      </c>
      <c r="F343" s="227" t="s">
        <v>13383</v>
      </c>
      <c r="G343" s="228" t="s">
        <v>100</v>
      </c>
      <c r="H343" s="229" t="s">
        <v>615</v>
      </c>
      <c r="I343" s="229"/>
      <c r="J343" s="147" t="str">
        <f t="shared" si="5"/>
        <v>彭志豪</v>
      </c>
      <c r="K343" s="230">
        <v>100</v>
      </c>
      <c r="L343" s="208" t="s">
        <v>10204</v>
      </c>
      <c r="M343" s="208" t="s">
        <v>10210</v>
      </c>
      <c r="N343" s="230">
        <v>10</v>
      </c>
      <c r="O343" s="230">
        <v>40</v>
      </c>
      <c r="P343" s="229" t="s">
        <v>31</v>
      </c>
      <c r="Q343" s="229" t="s">
        <v>10204</v>
      </c>
      <c r="R343" s="229" t="s">
        <v>10838</v>
      </c>
      <c r="S343" s="230">
        <v>16</v>
      </c>
      <c r="T343" s="232">
        <v>96.5</v>
      </c>
      <c r="U343" s="229"/>
    </row>
    <row r="344" spans="1:21" ht="16.5" customHeight="1">
      <c r="A344" s="225" t="s">
        <v>13830</v>
      </c>
      <c r="B344" s="226" t="s">
        <v>13831</v>
      </c>
      <c r="C344" s="227" t="s">
        <v>2688</v>
      </c>
      <c r="D344" s="228" t="s">
        <v>2026</v>
      </c>
      <c r="E344" s="288" t="s">
        <v>711</v>
      </c>
      <c r="F344" s="227"/>
      <c r="G344" s="228" t="s">
        <v>2170</v>
      </c>
      <c r="H344" s="229" t="s">
        <v>2026</v>
      </c>
      <c r="I344" s="229"/>
      <c r="J344" s="147" t="str">
        <f t="shared" si="5"/>
        <v>汪佳凯</v>
      </c>
      <c r="K344" s="230">
        <v>100</v>
      </c>
      <c r="L344" s="208" t="s">
        <v>12849</v>
      </c>
      <c r="M344" s="208" t="s">
        <v>13821</v>
      </c>
      <c r="N344" s="230">
        <v>3</v>
      </c>
      <c r="O344" s="231">
        <v>0</v>
      </c>
      <c r="P344" s="229" t="s">
        <v>31</v>
      </c>
      <c r="Q344" s="229" t="s">
        <v>10198</v>
      </c>
      <c r="R344" s="229" t="s">
        <v>12291</v>
      </c>
      <c r="S344" s="231">
        <v>0</v>
      </c>
      <c r="T344" s="229"/>
      <c r="U344" s="229"/>
    </row>
    <row r="345" spans="1:21" ht="16.5" customHeight="1">
      <c r="A345" s="225" t="s">
        <v>13830</v>
      </c>
      <c r="B345" s="226" t="s">
        <v>13831</v>
      </c>
      <c r="C345" s="227" t="s">
        <v>390</v>
      </c>
      <c r="D345" s="228" t="s">
        <v>2026</v>
      </c>
      <c r="E345" s="288" t="s">
        <v>2708</v>
      </c>
      <c r="F345" s="227"/>
      <c r="G345" s="228" t="s">
        <v>2170</v>
      </c>
      <c r="H345" s="229" t="s">
        <v>2026</v>
      </c>
      <c r="I345" s="229"/>
      <c r="J345" s="147" t="str">
        <f t="shared" si="5"/>
        <v>汪佳凯</v>
      </c>
      <c r="K345" s="230">
        <v>100</v>
      </c>
      <c r="L345" s="208" t="s">
        <v>12292</v>
      </c>
      <c r="M345" s="208" t="s">
        <v>12096</v>
      </c>
      <c r="N345" s="230">
        <v>3</v>
      </c>
      <c r="O345" s="231">
        <v>0</v>
      </c>
      <c r="P345" s="229" t="s">
        <v>31</v>
      </c>
      <c r="Q345" s="229" t="s">
        <v>13821</v>
      </c>
      <c r="R345" s="229" t="s">
        <v>12097</v>
      </c>
      <c r="S345" s="230">
        <v>3</v>
      </c>
      <c r="T345" s="229"/>
      <c r="U345" s="229"/>
    </row>
    <row r="346" spans="1:21" ht="16.5" customHeight="1">
      <c r="A346" s="225" t="s">
        <v>10191</v>
      </c>
      <c r="B346" s="226" t="s">
        <v>10192</v>
      </c>
      <c r="C346" s="227" t="s">
        <v>390</v>
      </c>
      <c r="D346" s="228" t="s">
        <v>2026</v>
      </c>
      <c r="E346" s="288" t="s">
        <v>328</v>
      </c>
      <c r="F346" s="227"/>
      <c r="G346" s="228" t="s">
        <v>2170</v>
      </c>
      <c r="H346" s="229" t="s">
        <v>2026</v>
      </c>
      <c r="I346" s="229"/>
      <c r="J346" s="147" t="str">
        <f t="shared" si="5"/>
        <v>汪佳凯</v>
      </c>
      <c r="K346" s="230">
        <v>100</v>
      </c>
      <c r="L346" s="208" t="s">
        <v>12096</v>
      </c>
      <c r="M346" s="208" t="s">
        <v>12293</v>
      </c>
      <c r="N346" s="230">
        <v>9</v>
      </c>
      <c r="O346" s="230">
        <v>65</v>
      </c>
      <c r="P346" s="229" t="s">
        <v>31</v>
      </c>
      <c r="Q346" s="229" t="s">
        <v>10198</v>
      </c>
      <c r="R346" s="229" t="s">
        <v>12291</v>
      </c>
      <c r="S346" s="231">
        <v>0</v>
      </c>
      <c r="T346" s="229"/>
      <c r="U346" s="229"/>
    </row>
    <row r="347" spans="1:21" ht="16.5" customHeight="1">
      <c r="A347" s="225" t="s">
        <v>13830</v>
      </c>
      <c r="B347" s="226" t="s">
        <v>13831</v>
      </c>
      <c r="C347" s="227" t="s">
        <v>390</v>
      </c>
      <c r="D347" s="228" t="s">
        <v>2026</v>
      </c>
      <c r="E347" s="288" t="s">
        <v>2714</v>
      </c>
      <c r="F347" s="227"/>
      <c r="G347" s="228" t="s">
        <v>2170</v>
      </c>
      <c r="H347" s="229" t="s">
        <v>2026</v>
      </c>
      <c r="I347" s="229"/>
      <c r="J347" s="147" t="str">
        <f t="shared" si="5"/>
        <v>汪佳凯</v>
      </c>
      <c r="K347" s="230">
        <v>100</v>
      </c>
      <c r="L347" s="208" t="s">
        <v>12099</v>
      </c>
      <c r="M347" s="208" t="s">
        <v>10839</v>
      </c>
      <c r="N347" s="230">
        <v>10</v>
      </c>
      <c r="O347" s="231">
        <v>0</v>
      </c>
      <c r="P347" s="229" t="s">
        <v>31</v>
      </c>
      <c r="Q347" s="229" t="s">
        <v>12506</v>
      </c>
      <c r="R347" s="229" t="s">
        <v>12507</v>
      </c>
      <c r="S347" s="230">
        <v>6</v>
      </c>
      <c r="T347" s="229"/>
      <c r="U347" s="229"/>
    </row>
    <row r="348" spans="1:21" ht="16.5" customHeight="1">
      <c r="A348" s="225" t="s">
        <v>10189</v>
      </c>
      <c r="B348" s="226" t="s">
        <v>10190</v>
      </c>
      <c r="C348" s="227" t="s">
        <v>13799</v>
      </c>
      <c r="D348" s="228" t="s">
        <v>2026</v>
      </c>
      <c r="E348" s="288" t="s">
        <v>13820</v>
      </c>
      <c r="F348" s="227"/>
      <c r="G348" s="228" t="s">
        <v>2170</v>
      </c>
      <c r="H348" s="229" t="s">
        <v>2026</v>
      </c>
      <c r="I348" s="229"/>
      <c r="J348" s="147" t="str">
        <f t="shared" si="5"/>
        <v>汪佳凯</v>
      </c>
      <c r="K348" s="230">
        <v>100</v>
      </c>
      <c r="L348" s="208" t="s">
        <v>10210</v>
      </c>
      <c r="M348" s="208" t="s">
        <v>10211</v>
      </c>
      <c r="N348" s="230">
        <v>14</v>
      </c>
      <c r="O348" s="230">
        <v>30</v>
      </c>
      <c r="P348" s="229" t="s">
        <v>34</v>
      </c>
      <c r="Q348" s="229" t="s">
        <v>10211</v>
      </c>
      <c r="R348" s="229"/>
      <c r="S348" s="231">
        <v>0</v>
      </c>
      <c r="T348" s="229"/>
      <c r="U348" s="229"/>
    </row>
    <row r="349" spans="1:21" ht="16.5" customHeight="1">
      <c r="A349" s="225" t="s">
        <v>12281</v>
      </c>
      <c r="B349" s="226" t="s">
        <v>12282</v>
      </c>
      <c r="C349" s="227" t="s">
        <v>12502</v>
      </c>
      <c r="D349" s="228" t="s">
        <v>421</v>
      </c>
      <c r="E349" s="288" t="s">
        <v>418</v>
      </c>
      <c r="F349" s="289" t="s">
        <v>15718</v>
      </c>
      <c r="G349" s="228" t="s">
        <v>2861</v>
      </c>
      <c r="H349" s="229" t="s">
        <v>421</v>
      </c>
      <c r="I349" s="229"/>
      <c r="J349" s="147" t="str">
        <f t="shared" si="5"/>
        <v>蘇漢城</v>
      </c>
      <c r="K349" s="230">
        <v>100</v>
      </c>
      <c r="L349" s="208" t="s">
        <v>10210</v>
      </c>
      <c r="M349" s="208" t="s">
        <v>12106</v>
      </c>
      <c r="N349" s="230">
        <v>25</v>
      </c>
      <c r="O349" s="230">
        <v>5</v>
      </c>
      <c r="P349" s="229" t="s">
        <v>31</v>
      </c>
      <c r="Q349" s="229" t="s">
        <v>10838</v>
      </c>
      <c r="R349" s="229" t="s">
        <v>6361</v>
      </c>
      <c r="S349" s="230">
        <v>32</v>
      </c>
      <c r="T349" s="232">
        <v>201.5</v>
      </c>
      <c r="U349" s="229"/>
    </row>
    <row r="350" spans="1:21" ht="16.5" customHeight="1">
      <c r="A350" s="225" t="s">
        <v>12281</v>
      </c>
      <c r="B350" s="226" t="s">
        <v>12282</v>
      </c>
      <c r="C350" s="227" t="s">
        <v>12502</v>
      </c>
      <c r="D350" s="228" t="s">
        <v>421</v>
      </c>
      <c r="E350" s="288" t="s">
        <v>419</v>
      </c>
      <c r="F350" s="227" t="s">
        <v>15717</v>
      </c>
      <c r="G350" s="228" t="s">
        <v>2861</v>
      </c>
      <c r="H350" s="229" t="s">
        <v>422</v>
      </c>
      <c r="I350" s="229"/>
      <c r="J350" s="147" t="str">
        <f t="shared" si="5"/>
        <v>李育儒</v>
      </c>
      <c r="K350" s="230">
        <v>100</v>
      </c>
      <c r="L350" s="208" t="s">
        <v>10210</v>
      </c>
      <c r="M350" s="208" t="s">
        <v>12106</v>
      </c>
      <c r="N350" s="230">
        <v>25</v>
      </c>
      <c r="O350" s="230">
        <v>5</v>
      </c>
      <c r="P350" s="229" t="s">
        <v>31</v>
      </c>
      <c r="Q350" s="229" t="s">
        <v>10210</v>
      </c>
      <c r="R350" s="229" t="s">
        <v>6361</v>
      </c>
      <c r="S350" s="230">
        <v>38</v>
      </c>
      <c r="T350" s="230">
        <v>168</v>
      </c>
      <c r="U350" s="229"/>
    </row>
    <row r="351" spans="1:21" ht="16.5" customHeight="1">
      <c r="A351" s="225" t="s">
        <v>12277</v>
      </c>
      <c r="B351" s="226" t="s">
        <v>12278</v>
      </c>
      <c r="C351" s="227" t="s">
        <v>2717</v>
      </c>
      <c r="D351" s="228" t="s">
        <v>262</v>
      </c>
      <c r="E351" s="288" t="s">
        <v>2731</v>
      </c>
      <c r="F351" s="227"/>
      <c r="G351" s="228" t="s">
        <v>100</v>
      </c>
      <c r="H351" s="229" t="s">
        <v>115</v>
      </c>
      <c r="I351" s="229"/>
      <c r="J351" s="147" t="str">
        <f t="shared" si="5"/>
        <v>黃胤綸</v>
      </c>
      <c r="K351" s="230">
        <v>100</v>
      </c>
      <c r="L351" s="208" t="s">
        <v>12100</v>
      </c>
      <c r="M351" s="208" t="s">
        <v>10216</v>
      </c>
      <c r="N351" s="230">
        <v>34</v>
      </c>
      <c r="O351" s="230">
        <v>40</v>
      </c>
      <c r="P351" s="229" t="s">
        <v>31</v>
      </c>
      <c r="Q351" s="229" t="s">
        <v>14792</v>
      </c>
      <c r="R351" s="229" t="s">
        <v>12107</v>
      </c>
      <c r="S351" s="230">
        <v>8</v>
      </c>
      <c r="T351" s="229"/>
      <c r="U351" s="229"/>
    </row>
    <row r="352" spans="1:21" ht="16.5" customHeight="1">
      <c r="A352" s="225" t="s">
        <v>11929</v>
      </c>
      <c r="B352" s="226" t="s">
        <v>11930</v>
      </c>
      <c r="C352" s="227" t="s">
        <v>56</v>
      </c>
      <c r="D352" s="228" t="s">
        <v>50</v>
      </c>
      <c r="E352" s="288" t="s">
        <v>59</v>
      </c>
      <c r="F352" s="227"/>
      <c r="G352" s="228" t="s">
        <v>60</v>
      </c>
      <c r="H352" s="229" t="s">
        <v>104</v>
      </c>
      <c r="I352" s="229"/>
      <c r="J352" s="147" t="str">
        <f t="shared" si="5"/>
        <v>吳志嘉</v>
      </c>
      <c r="K352" s="231">
        <v>0</v>
      </c>
      <c r="L352" s="208" t="s">
        <v>11236</v>
      </c>
      <c r="M352" s="208" t="s">
        <v>10215</v>
      </c>
      <c r="N352" s="230">
        <v>25</v>
      </c>
      <c r="O352" s="230">
        <v>40</v>
      </c>
      <c r="P352" s="229" t="s">
        <v>34</v>
      </c>
      <c r="Q352" s="229"/>
      <c r="R352" s="229"/>
      <c r="S352" s="231">
        <v>0</v>
      </c>
      <c r="T352" s="229"/>
      <c r="U352" s="229"/>
    </row>
    <row r="353" spans="1:21" ht="16.5" customHeight="1">
      <c r="A353" s="225" t="s">
        <v>11929</v>
      </c>
      <c r="B353" s="226" t="s">
        <v>11930</v>
      </c>
      <c r="C353" s="227" t="s">
        <v>56</v>
      </c>
      <c r="D353" s="228" t="s">
        <v>50</v>
      </c>
      <c r="E353" s="288" t="s">
        <v>586</v>
      </c>
      <c r="F353" s="227"/>
      <c r="G353" s="228" t="s">
        <v>2860</v>
      </c>
      <c r="H353" s="229" t="s">
        <v>50</v>
      </c>
      <c r="I353" s="229"/>
      <c r="J353" s="147" t="str">
        <f t="shared" si="5"/>
        <v>王瀚霆</v>
      </c>
      <c r="K353" s="231">
        <v>0</v>
      </c>
      <c r="L353" s="208" t="s">
        <v>11236</v>
      </c>
      <c r="M353" s="208" t="s">
        <v>11236</v>
      </c>
      <c r="N353" s="230">
        <v>1</v>
      </c>
      <c r="O353" s="230">
        <v>8</v>
      </c>
      <c r="P353" s="229" t="s">
        <v>34</v>
      </c>
      <c r="Q353" s="229"/>
      <c r="R353" s="229"/>
      <c r="S353" s="231">
        <v>0</v>
      </c>
      <c r="T353" s="230">
        <v>7</v>
      </c>
      <c r="U353" s="229"/>
    </row>
    <row r="354" spans="1:21" ht="16.5" customHeight="1">
      <c r="A354" s="225" t="s">
        <v>3275</v>
      </c>
      <c r="B354" s="226" t="s">
        <v>3276</v>
      </c>
      <c r="C354" s="227" t="s">
        <v>2721</v>
      </c>
      <c r="D354" s="228" t="s">
        <v>421</v>
      </c>
      <c r="E354" s="288" t="s">
        <v>258</v>
      </c>
      <c r="F354" s="227"/>
      <c r="G354" s="228" t="s">
        <v>32</v>
      </c>
      <c r="H354" s="229" t="s">
        <v>462</v>
      </c>
      <c r="I354" s="229"/>
      <c r="J354" s="147" t="str">
        <f t="shared" si="5"/>
        <v>簡振芳</v>
      </c>
      <c r="K354" s="231">
        <v>0</v>
      </c>
      <c r="L354" s="208" t="s">
        <v>11056</v>
      </c>
      <c r="M354" s="208" t="s">
        <v>10839</v>
      </c>
      <c r="N354" s="230">
        <v>5</v>
      </c>
      <c r="O354" s="230">
        <v>40</v>
      </c>
      <c r="P354" s="229" t="s">
        <v>36</v>
      </c>
      <c r="Q354" s="229"/>
      <c r="R354" s="229"/>
      <c r="S354" s="231">
        <v>0</v>
      </c>
      <c r="T354" s="229"/>
      <c r="U354" s="229"/>
    </row>
    <row r="355" spans="1:21" ht="16.5" customHeight="1">
      <c r="A355" s="225" t="s">
        <v>11929</v>
      </c>
      <c r="B355" s="226" t="s">
        <v>11930</v>
      </c>
      <c r="C355" s="227" t="s">
        <v>51</v>
      </c>
      <c r="D355" s="228" t="s">
        <v>50</v>
      </c>
      <c r="E355" s="288" t="s">
        <v>13205</v>
      </c>
      <c r="F355" s="227"/>
      <c r="G355" s="228" t="s">
        <v>2860</v>
      </c>
      <c r="H355" s="229" t="s">
        <v>50</v>
      </c>
      <c r="I355" s="229"/>
      <c r="J355" s="147" t="str">
        <f t="shared" si="5"/>
        <v>王瀚霆</v>
      </c>
      <c r="K355" s="231">
        <v>0</v>
      </c>
      <c r="L355" s="208" t="s">
        <v>11056</v>
      </c>
      <c r="M355" s="208" t="s">
        <v>13019</v>
      </c>
      <c r="N355" s="230">
        <v>9</v>
      </c>
      <c r="O355" s="230">
        <v>8</v>
      </c>
      <c r="P355" s="229" t="s">
        <v>34</v>
      </c>
      <c r="Q355" s="229"/>
      <c r="R355" s="229"/>
      <c r="S355" s="231">
        <v>0</v>
      </c>
      <c r="T355" s="229"/>
      <c r="U355" s="229"/>
    </row>
    <row r="356" spans="1:21" ht="16.5" customHeight="1">
      <c r="A356" s="225" t="s">
        <v>11929</v>
      </c>
      <c r="B356" s="226" t="s">
        <v>11930</v>
      </c>
      <c r="C356" s="227" t="s">
        <v>56</v>
      </c>
      <c r="D356" s="228" t="s">
        <v>50</v>
      </c>
      <c r="E356" s="288" t="s">
        <v>12111</v>
      </c>
      <c r="F356" s="227"/>
      <c r="G356" s="228" t="s">
        <v>2860</v>
      </c>
      <c r="H356" s="229" t="s">
        <v>50</v>
      </c>
      <c r="I356" s="229"/>
      <c r="J356" s="147" t="str">
        <f t="shared" si="5"/>
        <v>王瀚霆</v>
      </c>
      <c r="K356" s="231">
        <v>0</v>
      </c>
      <c r="L356" s="208" t="s">
        <v>12506</v>
      </c>
      <c r="M356" s="208" t="s">
        <v>10839</v>
      </c>
      <c r="N356" s="230">
        <v>4</v>
      </c>
      <c r="O356" s="230">
        <v>25</v>
      </c>
      <c r="P356" s="229" t="s">
        <v>34</v>
      </c>
      <c r="Q356" s="229"/>
      <c r="R356" s="229"/>
      <c r="S356" s="231">
        <v>0</v>
      </c>
      <c r="T356" s="230">
        <v>12</v>
      </c>
      <c r="U356" s="229"/>
    </row>
    <row r="357" spans="1:21" ht="16.5" customHeight="1">
      <c r="A357" s="225" t="s">
        <v>9785</v>
      </c>
      <c r="B357" s="226" t="s">
        <v>9786</v>
      </c>
      <c r="C357" s="227" t="s">
        <v>198</v>
      </c>
      <c r="D357" s="228" t="s">
        <v>106</v>
      </c>
      <c r="E357" s="288" t="s">
        <v>9808</v>
      </c>
      <c r="F357" s="227" t="s">
        <v>13555</v>
      </c>
      <c r="G357" s="228" t="s">
        <v>6334</v>
      </c>
      <c r="H357" s="229" t="s">
        <v>106</v>
      </c>
      <c r="I357" s="229"/>
      <c r="J357" s="147" t="str">
        <f t="shared" si="5"/>
        <v>賴慶樺</v>
      </c>
      <c r="K357" s="230">
        <v>100</v>
      </c>
      <c r="L357" s="208" t="s">
        <v>12293</v>
      </c>
      <c r="M357" s="208" t="s">
        <v>10212</v>
      </c>
      <c r="N357" s="230">
        <v>10</v>
      </c>
      <c r="O357" s="231">
        <v>0</v>
      </c>
      <c r="P357" s="229" t="s">
        <v>31</v>
      </c>
      <c r="Q357" s="229" t="s">
        <v>12099</v>
      </c>
      <c r="R357" s="229" t="s">
        <v>10211</v>
      </c>
      <c r="S357" s="230">
        <v>16</v>
      </c>
      <c r="T357" s="229"/>
      <c r="U357" s="229"/>
    </row>
    <row r="358" spans="1:21" ht="16.5" customHeight="1">
      <c r="A358" s="225" t="s">
        <v>12277</v>
      </c>
      <c r="B358" s="226" t="s">
        <v>12278</v>
      </c>
      <c r="C358" s="227" t="s">
        <v>2728</v>
      </c>
      <c r="D358" s="228" t="s">
        <v>262</v>
      </c>
      <c r="E358" s="288" t="s">
        <v>2729</v>
      </c>
      <c r="F358" s="227" t="s">
        <v>15719</v>
      </c>
      <c r="G358" s="228" t="s">
        <v>2861</v>
      </c>
      <c r="H358" s="229" t="s">
        <v>262</v>
      </c>
      <c r="I358" s="229"/>
      <c r="J358" s="147" t="str">
        <f t="shared" si="5"/>
        <v>羅友彥</v>
      </c>
      <c r="K358" s="230">
        <v>100</v>
      </c>
      <c r="L358" s="208" t="s">
        <v>12293</v>
      </c>
      <c r="M358" s="208" t="s">
        <v>10216</v>
      </c>
      <c r="N358" s="230">
        <v>30</v>
      </c>
      <c r="O358" s="230">
        <v>8</v>
      </c>
      <c r="P358" s="229" t="s">
        <v>31</v>
      </c>
      <c r="Q358" s="229" t="s">
        <v>12107</v>
      </c>
      <c r="R358" s="229" t="s">
        <v>12107</v>
      </c>
      <c r="S358" s="230">
        <v>1</v>
      </c>
      <c r="T358" s="229"/>
      <c r="U358" s="229"/>
    </row>
    <row r="359" spans="1:21" ht="16.5" customHeight="1">
      <c r="A359" s="225" t="s">
        <v>11927</v>
      </c>
      <c r="B359" s="226" t="s">
        <v>11928</v>
      </c>
      <c r="C359" s="227" t="s">
        <v>56</v>
      </c>
      <c r="D359" s="228" t="s">
        <v>615</v>
      </c>
      <c r="E359" s="288" t="s">
        <v>55</v>
      </c>
      <c r="F359" s="227"/>
      <c r="G359" s="228" t="s">
        <v>100</v>
      </c>
      <c r="H359" s="229" t="s">
        <v>615</v>
      </c>
      <c r="I359" s="229"/>
      <c r="J359" s="147" t="str">
        <f t="shared" si="5"/>
        <v>彭志豪</v>
      </c>
      <c r="K359" s="230">
        <v>100</v>
      </c>
      <c r="L359" s="208" t="s">
        <v>12293</v>
      </c>
      <c r="M359" s="208" t="s">
        <v>12293</v>
      </c>
      <c r="N359" s="230">
        <v>1</v>
      </c>
      <c r="O359" s="230">
        <v>2</v>
      </c>
      <c r="P359" s="229" t="s">
        <v>31</v>
      </c>
      <c r="Q359" s="229" t="s">
        <v>12293</v>
      </c>
      <c r="R359" s="229" t="s">
        <v>10838</v>
      </c>
      <c r="S359" s="230">
        <v>2</v>
      </c>
      <c r="T359" s="230">
        <v>1</v>
      </c>
      <c r="U359" s="229"/>
    </row>
    <row r="360" spans="1:21" ht="16.5" customHeight="1">
      <c r="A360" s="225" t="s">
        <v>10191</v>
      </c>
      <c r="B360" s="226" t="s">
        <v>10192</v>
      </c>
      <c r="C360" s="227" t="s">
        <v>256</v>
      </c>
      <c r="D360" s="228" t="s">
        <v>2026</v>
      </c>
      <c r="E360" s="288" t="s">
        <v>257</v>
      </c>
      <c r="F360" s="227"/>
      <c r="G360" s="228" t="s">
        <v>2170</v>
      </c>
      <c r="H360" s="229" t="s">
        <v>2026</v>
      </c>
      <c r="I360" s="229"/>
      <c r="J360" s="147" t="str">
        <f t="shared" si="5"/>
        <v>汪佳凯</v>
      </c>
      <c r="K360" s="230">
        <v>100</v>
      </c>
      <c r="L360" s="208" t="s">
        <v>10838</v>
      </c>
      <c r="M360" s="208" t="s">
        <v>10218</v>
      </c>
      <c r="N360" s="230">
        <v>30</v>
      </c>
      <c r="O360" s="230">
        <v>200</v>
      </c>
      <c r="P360" s="229" t="s">
        <v>31</v>
      </c>
      <c r="Q360" s="229" t="s">
        <v>12102</v>
      </c>
      <c r="R360" s="229" t="s">
        <v>6361</v>
      </c>
      <c r="S360" s="230">
        <v>18</v>
      </c>
      <c r="T360" s="229"/>
      <c r="U360" s="229"/>
    </row>
    <row r="361" spans="1:21" ht="16.5" customHeight="1">
      <c r="A361" s="225" t="s">
        <v>5060</v>
      </c>
      <c r="B361" s="226" t="s">
        <v>5061</v>
      </c>
      <c r="C361" s="227" t="s">
        <v>12081</v>
      </c>
      <c r="D361" s="228" t="s">
        <v>421</v>
      </c>
      <c r="E361" s="288" t="s">
        <v>12088</v>
      </c>
      <c r="F361" s="227"/>
      <c r="G361" s="228" t="s">
        <v>2861</v>
      </c>
      <c r="H361" s="229" t="s">
        <v>421</v>
      </c>
      <c r="I361" s="229"/>
      <c r="J361" s="147" t="str">
        <f t="shared" si="5"/>
        <v>蘇漢城</v>
      </c>
      <c r="K361" s="231">
        <v>0</v>
      </c>
      <c r="L361" s="208" t="s">
        <v>10838</v>
      </c>
      <c r="M361" s="208" t="s">
        <v>10216</v>
      </c>
      <c r="N361" s="230">
        <v>30</v>
      </c>
      <c r="O361" s="230">
        <v>200</v>
      </c>
      <c r="P361" s="229" t="s">
        <v>36</v>
      </c>
      <c r="Q361" s="229"/>
      <c r="R361" s="229"/>
      <c r="S361" s="231">
        <v>0</v>
      </c>
      <c r="T361" s="229"/>
      <c r="U361" s="229"/>
    </row>
    <row r="362" spans="1:21" ht="16.5" customHeight="1">
      <c r="A362" s="225" t="s">
        <v>10819</v>
      </c>
      <c r="B362" s="226" t="s">
        <v>10820</v>
      </c>
      <c r="C362" s="227" t="s">
        <v>10834</v>
      </c>
      <c r="D362" s="228" t="s">
        <v>112</v>
      </c>
      <c r="E362" s="288" t="s">
        <v>10836</v>
      </c>
      <c r="F362" s="227"/>
      <c r="G362" s="228" t="s">
        <v>506</v>
      </c>
      <c r="H362" s="229" t="s">
        <v>112</v>
      </c>
      <c r="I362" s="229"/>
      <c r="J362" s="147" t="str">
        <f t="shared" si="5"/>
        <v>何昆達</v>
      </c>
      <c r="K362" s="231">
        <v>0</v>
      </c>
      <c r="L362" s="208" t="s">
        <v>10839</v>
      </c>
      <c r="M362" s="208" t="s">
        <v>13388</v>
      </c>
      <c r="N362" s="230">
        <v>40</v>
      </c>
      <c r="O362" s="230">
        <v>40</v>
      </c>
      <c r="P362" s="229" t="s">
        <v>34</v>
      </c>
      <c r="Q362" s="229"/>
      <c r="R362" s="229"/>
      <c r="S362" s="231">
        <v>0</v>
      </c>
      <c r="T362" s="230">
        <v>8</v>
      </c>
      <c r="U362" s="229"/>
    </row>
    <row r="363" spans="1:21" ht="16.5" customHeight="1">
      <c r="A363" s="225" t="s">
        <v>3277</v>
      </c>
      <c r="B363" s="226" t="s">
        <v>3278</v>
      </c>
      <c r="C363" s="227" t="s">
        <v>12086</v>
      </c>
      <c r="D363" s="228" t="s">
        <v>421</v>
      </c>
      <c r="E363" s="288" t="s">
        <v>12090</v>
      </c>
      <c r="F363" s="227"/>
      <c r="G363" s="228" t="s">
        <v>2861</v>
      </c>
      <c r="H363" s="229" t="s">
        <v>421</v>
      </c>
      <c r="I363" s="229"/>
      <c r="J363" s="147" t="str">
        <f t="shared" si="5"/>
        <v>蘇漢城</v>
      </c>
      <c r="K363" s="231">
        <v>0</v>
      </c>
      <c r="L363" s="208" t="s">
        <v>10839</v>
      </c>
      <c r="M363" s="208" t="s">
        <v>10218</v>
      </c>
      <c r="N363" s="230">
        <v>30</v>
      </c>
      <c r="O363" s="230">
        <v>200</v>
      </c>
      <c r="P363" s="229" t="s">
        <v>36</v>
      </c>
      <c r="Q363" s="229"/>
      <c r="R363" s="229"/>
      <c r="S363" s="231">
        <v>0</v>
      </c>
      <c r="T363" s="229"/>
      <c r="U363" s="229"/>
    </row>
    <row r="364" spans="1:21" ht="16.5" customHeight="1">
      <c r="A364" s="225" t="s">
        <v>1494</v>
      </c>
      <c r="B364" s="226" t="s">
        <v>1495</v>
      </c>
      <c r="C364" s="227" t="s">
        <v>2722</v>
      </c>
      <c r="D364" s="228" t="s">
        <v>421</v>
      </c>
      <c r="E364" s="288" t="s">
        <v>33</v>
      </c>
      <c r="F364" s="227"/>
      <c r="G364" s="228" t="s">
        <v>2861</v>
      </c>
      <c r="H364" s="229" t="s">
        <v>421</v>
      </c>
      <c r="I364" s="229"/>
      <c r="J364" s="147" t="str">
        <f t="shared" si="5"/>
        <v>蘇漢城</v>
      </c>
      <c r="K364" s="231">
        <v>0</v>
      </c>
      <c r="L364" s="208" t="s">
        <v>12098</v>
      </c>
      <c r="M364" s="208" t="s">
        <v>12105</v>
      </c>
      <c r="N364" s="230">
        <v>10</v>
      </c>
      <c r="O364" s="230">
        <v>50</v>
      </c>
      <c r="P364" s="229" t="s">
        <v>34</v>
      </c>
      <c r="Q364" s="229"/>
      <c r="R364" s="229"/>
      <c r="S364" s="231">
        <v>0</v>
      </c>
      <c r="T364" s="229"/>
      <c r="U364" s="229"/>
    </row>
    <row r="365" spans="1:21" ht="16.5" customHeight="1">
      <c r="A365" s="225" t="s">
        <v>3275</v>
      </c>
      <c r="B365" s="226" t="s">
        <v>3276</v>
      </c>
      <c r="C365" s="227" t="s">
        <v>2721</v>
      </c>
      <c r="D365" s="228" t="s">
        <v>421</v>
      </c>
      <c r="E365" s="288" t="s">
        <v>589</v>
      </c>
      <c r="F365" s="227"/>
      <c r="G365" s="228" t="s">
        <v>2861</v>
      </c>
      <c r="H365" s="229" t="s">
        <v>421</v>
      </c>
      <c r="I365" s="229"/>
      <c r="J365" s="147" t="str">
        <f t="shared" si="5"/>
        <v>蘇漢城</v>
      </c>
      <c r="K365" s="231">
        <v>0</v>
      </c>
      <c r="L365" s="208" t="s">
        <v>12098</v>
      </c>
      <c r="M365" s="208" t="s">
        <v>12103</v>
      </c>
      <c r="N365" s="230">
        <v>5</v>
      </c>
      <c r="O365" s="230">
        <v>40</v>
      </c>
      <c r="P365" s="229" t="s">
        <v>36</v>
      </c>
      <c r="Q365" s="229"/>
      <c r="R365" s="229"/>
      <c r="S365" s="231">
        <v>0</v>
      </c>
      <c r="T365" s="229"/>
      <c r="U365" s="229"/>
    </row>
    <row r="366" spans="1:21" ht="16.5" customHeight="1">
      <c r="A366" s="225" t="s">
        <v>13830</v>
      </c>
      <c r="B366" s="226" t="s">
        <v>13831</v>
      </c>
      <c r="C366" s="227" t="s">
        <v>390</v>
      </c>
      <c r="D366" s="228" t="s">
        <v>2026</v>
      </c>
      <c r="E366" s="288" t="s">
        <v>2713</v>
      </c>
      <c r="F366" s="227"/>
      <c r="G366" s="228" t="s">
        <v>2170</v>
      </c>
      <c r="H366" s="229" t="s">
        <v>2026</v>
      </c>
      <c r="I366" s="229"/>
      <c r="J366" s="147" t="str">
        <f t="shared" si="5"/>
        <v>汪佳凯</v>
      </c>
      <c r="K366" s="230">
        <v>100</v>
      </c>
      <c r="L366" s="208" t="s">
        <v>12098</v>
      </c>
      <c r="M366" s="208" t="s">
        <v>12667</v>
      </c>
      <c r="N366" s="230">
        <v>8</v>
      </c>
      <c r="O366" s="231">
        <v>0</v>
      </c>
      <c r="P366" s="229" t="s">
        <v>31</v>
      </c>
      <c r="Q366" s="229" t="s">
        <v>12098</v>
      </c>
      <c r="R366" s="229" t="s">
        <v>12098</v>
      </c>
      <c r="S366" s="230">
        <v>1</v>
      </c>
      <c r="T366" s="229"/>
      <c r="U366" s="229"/>
    </row>
    <row r="367" spans="1:21" ht="16.5" customHeight="1">
      <c r="A367" s="225" t="s">
        <v>11927</v>
      </c>
      <c r="B367" s="226" t="s">
        <v>11928</v>
      </c>
      <c r="C367" s="227" t="s">
        <v>56</v>
      </c>
      <c r="D367" s="228" t="s">
        <v>615</v>
      </c>
      <c r="E367" s="288" t="s">
        <v>591</v>
      </c>
      <c r="F367" s="227"/>
      <c r="G367" s="228" t="s">
        <v>100</v>
      </c>
      <c r="H367" s="229" t="s">
        <v>615</v>
      </c>
      <c r="I367" s="229"/>
      <c r="J367" s="147" t="str">
        <f t="shared" si="5"/>
        <v>彭志豪</v>
      </c>
      <c r="K367" s="231">
        <v>0</v>
      </c>
      <c r="L367" s="208" t="s">
        <v>12098</v>
      </c>
      <c r="M367" s="208" t="s">
        <v>12098</v>
      </c>
      <c r="N367" s="230">
        <v>1</v>
      </c>
      <c r="O367" s="230">
        <v>2</v>
      </c>
      <c r="P367" s="229" t="s">
        <v>34</v>
      </c>
      <c r="Q367" s="229"/>
      <c r="R367" s="229"/>
      <c r="S367" s="231">
        <v>0</v>
      </c>
      <c r="T367" s="229"/>
      <c r="U367" s="229"/>
    </row>
    <row r="368" spans="1:21" ht="16.5" customHeight="1">
      <c r="A368" s="225" t="s">
        <v>11929</v>
      </c>
      <c r="B368" s="226" t="s">
        <v>11930</v>
      </c>
      <c r="C368" s="227" t="s">
        <v>56</v>
      </c>
      <c r="D368" s="228" t="s">
        <v>50</v>
      </c>
      <c r="E368" s="288" t="s">
        <v>55</v>
      </c>
      <c r="F368" s="227"/>
      <c r="G368" s="228" t="s">
        <v>2860</v>
      </c>
      <c r="H368" s="229" t="s">
        <v>50</v>
      </c>
      <c r="I368" s="229"/>
      <c r="J368" s="147" t="str">
        <f t="shared" si="5"/>
        <v>王瀚霆</v>
      </c>
      <c r="K368" s="231">
        <v>0</v>
      </c>
      <c r="L368" s="208" t="s">
        <v>12507</v>
      </c>
      <c r="M368" s="208" t="s">
        <v>12507</v>
      </c>
      <c r="N368" s="230">
        <v>1</v>
      </c>
      <c r="O368" s="230">
        <v>3</v>
      </c>
      <c r="P368" s="229" t="s">
        <v>34</v>
      </c>
      <c r="Q368" s="229"/>
      <c r="R368" s="229"/>
      <c r="S368" s="231">
        <v>0</v>
      </c>
      <c r="T368" s="232">
        <v>3.5</v>
      </c>
      <c r="U368" s="229"/>
    </row>
    <row r="369" spans="1:21" ht="16.5" customHeight="1">
      <c r="A369" s="225" t="s">
        <v>12279</v>
      </c>
      <c r="B369" s="226" t="s">
        <v>12280</v>
      </c>
      <c r="C369" s="227" t="s">
        <v>12502</v>
      </c>
      <c r="D369" s="228" t="s">
        <v>421</v>
      </c>
      <c r="E369" s="288" t="s">
        <v>418</v>
      </c>
      <c r="F369" s="227"/>
      <c r="G369" s="228" t="s">
        <v>2861</v>
      </c>
      <c r="H369" s="229" t="s">
        <v>421</v>
      </c>
      <c r="I369" s="229"/>
      <c r="J369" s="147" t="str">
        <f t="shared" si="5"/>
        <v>蘇漢城</v>
      </c>
      <c r="K369" s="231">
        <v>0</v>
      </c>
      <c r="L369" s="208" t="s">
        <v>12294</v>
      </c>
      <c r="M369" s="208" t="s">
        <v>10212</v>
      </c>
      <c r="N369" s="230">
        <v>5</v>
      </c>
      <c r="O369" s="230">
        <v>30</v>
      </c>
      <c r="P369" s="229" t="s">
        <v>36</v>
      </c>
      <c r="Q369" s="229"/>
      <c r="R369" s="229"/>
      <c r="S369" s="231">
        <v>0</v>
      </c>
      <c r="T369" s="230">
        <v>68</v>
      </c>
      <c r="U369" s="229"/>
    </row>
    <row r="370" spans="1:21" ht="16.5" customHeight="1">
      <c r="A370" s="225" t="s">
        <v>12279</v>
      </c>
      <c r="B370" s="226" t="s">
        <v>12280</v>
      </c>
      <c r="C370" s="227" t="s">
        <v>12502</v>
      </c>
      <c r="D370" s="228" t="s">
        <v>421</v>
      </c>
      <c r="E370" s="288" t="s">
        <v>419</v>
      </c>
      <c r="F370" s="227"/>
      <c r="G370" s="228" t="s">
        <v>2861</v>
      </c>
      <c r="H370" s="229" t="s">
        <v>422</v>
      </c>
      <c r="I370" s="229"/>
      <c r="J370" s="147" t="str">
        <f t="shared" si="5"/>
        <v>李育儒</v>
      </c>
      <c r="K370" s="231">
        <v>0</v>
      </c>
      <c r="L370" s="208" t="s">
        <v>12294</v>
      </c>
      <c r="M370" s="208" t="s">
        <v>10212</v>
      </c>
      <c r="N370" s="230">
        <v>5</v>
      </c>
      <c r="O370" s="230">
        <v>30</v>
      </c>
      <c r="P370" s="229" t="s">
        <v>36</v>
      </c>
      <c r="Q370" s="229"/>
      <c r="R370" s="229"/>
      <c r="S370" s="231">
        <v>0</v>
      </c>
      <c r="T370" s="230">
        <v>39</v>
      </c>
      <c r="U370" s="229"/>
    </row>
    <row r="371" spans="1:21" ht="16.5" customHeight="1">
      <c r="A371" s="225" t="s">
        <v>11929</v>
      </c>
      <c r="B371" s="226" t="s">
        <v>11930</v>
      </c>
      <c r="C371" s="227" t="s">
        <v>56</v>
      </c>
      <c r="D371" s="228" t="s">
        <v>50</v>
      </c>
      <c r="E371" s="288" t="s">
        <v>57</v>
      </c>
      <c r="F371" s="227"/>
      <c r="G371" s="228" t="s">
        <v>2860</v>
      </c>
      <c r="H371" s="229" t="s">
        <v>50</v>
      </c>
      <c r="I371" s="229"/>
      <c r="J371" s="147" t="str">
        <f t="shared" si="5"/>
        <v>王瀚霆</v>
      </c>
      <c r="K371" s="231">
        <v>0</v>
      </c>
      <c r="L371" s="208" t="s">
        <v>12294</v>
      </c>
      <c r="M371" s="208" t="s">
        <v>12294</v>
      </c>
      <c r="N371" s="230">
        <v>1</v>
      </c>
      <c r="O371" s="230">
        <v>3</v>
      </c>
      <c r="P371" s="229" t="s">
        <v>34</v>
      </c>
      <c r="Q371" s="229"/>
      <c r="R371" s="229"/>
      <c r="S371" s="231">
        <v>0</v>
      </c>
      <c r="T371" s="230">
        <v>2</v>
      </c>
      <c r="U371" s="229"/>
    </row>
    <row r="372" spans="1:21" ht="16.5" customHeight="1">
      <c r="A372" s="225" t="s">
        <v>5526</v>
      </c>
      <c r="B372" s="226" t="s">
        <v>6524</v>
      </c>
      <c r="C372" s="227" t="s">
        <v>2728</v>
      </c>
      <c r="D372" s="228" t="s">
        <v>262</v>
      </c>
      <c r="E372" s="288" t="s">
        <v>13018</v>
      </c>
      <c r="F372" s="227"/>
      <c r="G372" s="228" t="s">
        <v>2861</v>
      </c>
      <c r="H372" s="229" t="s">
        <v>262</v>
      </c>
      <c r="I372" s="229"/>
      <c r="J372" s="147" t="str">
        <f t="shared" si="5"/>
        <v>羅友彥</v>
      </c>
      <c r="K372" s="231">
        <v>0</v>
      </c>
      <c r="L372" s="208" t="s">
        <v>13019</v>
      </c>
      <c r="M372" s="208" t="s">
        <v>12105</v>
      </c>
      <c r="N372" s="230">
        <v>7</v>
      </c>
      <c r="O372" s="231">
        <v>0</v>
      </c>
      <c r="P372" s="229" t="s">
        <v>36</v>
      </c>
      <c r="Q372" s="229"/>
      <c r="R372" s="229"/>
      <c r="S372" s="231">
        <v>0</v>
      </c>
      <c r="T372" s="230">
        <v>1</v>
      </c>
      <c r="U372" s="229"/>
    </row>
    <row r="373" spans="1:21" ht="16.5" customHeight="1">
      <c r="A373" s="225" t="s">
        <v>3275</v>
      </c>
      <c r="B373" s="226" t="s">
        <v>3276</v>
      </c>
      <c r="C373" s="227" t="s">
        <v>2722</v>
      </c>
      <c r="D373" s="228" t="s">
        <v>421</v>
      </c>
      <c r="E373" s="288" t="s">
        <v>710</v>
      </c>
      <c r="F373" s="227"/>
      <c r="G373" s="228" t="s">
        <v>2861</v>
      </c>
      <c r="H373" s="229" t="s">
        <v>421</v>
      </c>
      <c r="I373" s="229"/>
      <c r="J373" s="147" t="str">
        <f t="shared" si="5"/>
        <v>蘇漢城</v>
      </c>
      <c r="K373" s="231">
        <v>0</v>
      </c>
      <c r="L373" s="208" t="s">
        <v>10211</v>
      </c>
      <c r="M373" s="208" t="s">
        <v>10211</v>
      </c>
      <c r="N373" s="230">
        <v>1</v>
      </c>
      <c r="O373" s="230">
        <v>8</v>
      </c>
      <c r="P373" s="229" t="s">
        <v>36</v>
      </c>
      <c r="Q373" s="229"/>
      <c r="R373" s="229"/>
      <c r="S373" s="231">
        <v>0</v>
      </c>
      <c r="T373" s="229"/>
      <c r="U373" s="229"/>
    </row>
    <row r="374" spans="1:21" ht="16.5" customHeight="1">
      <c r="A374" s="225" t="s">
        <v>10189</v>
      </c>
      <c r="B374" s="226" t="s">
        <v>10190</v>
      </c>
      <c r="C374" s="227" t="s">
        <v>390</v>
      </c>
      <c r="D374" s="228" t="s">
        <v>2026</v>
      </c>
      <c r="E374" s="288" t="s">
        <v>2708</v>
      </c>
      <c r="F374" s="227"/>
      <c r="G374" s="228" t="s">
        <v>2170</v>
      </c>
      <c r="H374" s="229" t="s">
        <v>2026</v>
      </c>
      <c r="I374" s="229"/>
      <c r="J374" s="147" t="str">
        <f t="shared" si="5"/>
        <v>汪佳凯</v>
      </c>
      <c r="K374" s="231">
        <v>0</v>
      </c>
      <c r="L374" s="208" t="s">
        <v>10212</v>
      </c>
      <c r="M374" s="208" t="s">
        <v>10213</v>
      </c>
      <c r="N374" s="230">
        <v>12</v>
      </c>
      <c r="O374" s="230">
        <v>50</v>
      </c>
      <c r="P374" s="229" t="s">
        <v>34</v>
      </c>
      <c r="Q374" s="229"/>
      <c r="R374" s="229"/>
      <c r="S374" s="231">
        <v>0</v>
      </c>
      <c r="T374" s="229"/>
      <c r="U374" s="229"/>
    </row>
    <row r="375" spans="1:21" ht="16.5" customHeight="1">
      <c r="A375" s="225" t="s">
        <v>3275</v>
      </c>
      <c r="B375" s="226" t="s">
        <v>3276</v>
      </c>
      <c r="C375" s="227" t="s">
        <v>2722</v>
      </c>
      <c r="D375" s="228" t="s">
        <v>421</v>
      </c>
      <c r="E375" s="288" t="s">
        <v>33</v>
      </c>
      <c r="F375" s="227"/>
      <c r="G375" s="228" t="s">
        <v>2861</v>
      </c>
      <c r="H375" s="229" t="s">
        <v>421</v>
      </c>
      <c r="I375" s="229"/>
      <c r="J375" s="147" t="str">
        <f t="shared" si="5"/>
        <v>蘇漢城</v>
      </c>
      <c r="K375" s="231">
        <v>0</v>
      </c>
      <c r="L375" s="208" t="s">
        <v>10212</v>
      </c>
      <c r="M375" s="208" t="s">
        <v>12104</v>
      </c>
      <c r="N375" s="230">
        <v>10</v>
      </c>
      <c r="O375" s="230">
        <v>40</v>
      </c>
      <c r="P375" s="229" t="s">
        <v>36</v>
      </c>
      <c r="Q375" s="229"/>
      <c r="R375" s="229"/>
      <c r="S375" s="231">
        <v>0</v>
      </c>
      <c r="T375" s="229"/>
      <c r="U375" s="229"/>
    </row>
    <row r="376" spans="1:21" ht="16.5" customHeight="1">
      <c r="A376" s="225" t="s">
        <v>13407</v>
      </c>
      <c r="B376" s="226" t="s">
        <v>13400</v>
      </c>
      <c r="C376" s="227" t="s">
        <v>56</v>
      </c>
      <c r="D376" s="228" t="s">
        <v>3685</v>
      </c>
      <c r="E376" s="288" t="s">
        <v>586</v>
      </c>
      <c r="F376" s="227"/>
      <c r="G376" s="228" t="s">
        <v>2860</v>
      </c>
      <c r="H376" s="229" t="s">
        <v>3685</v>
      </c>
      <c r="I376" s="229"/>
      <c r="J376" s="147" t="str">
        <f t="shared" si="5"/>
        <v>鄭貫中</v>
      </c>
      <c r="K376" s="231">
        <v>0</v>
      </c>
      <c r="L376" s="208" t="s">
        <v>10212</v>
      </c>
      <c r="M376" s="208" t="s">
        <v>10212</v>
      </c>
      <c r="N376" s="230">
        <v>1</v>
      </c>
      <c r="O376" s="230">
        <v>8</v>
      </c>
      <c r="P376" s="229" t="s">
        <v>34</v>
      </c>
      <c r="Q376" s="229"/>
      <c r="R376" s="229"/>
      <c r="S376" s="231">
        <v>0</v>
      </c>
      <c r="T376" s="229"/>
      <c r="U376" s="229"/>
    </row>
    <row r="377" spans="1:21" ht="16.5" customHeight="1">
      <c r="A377" s="225" t="s">
        <v>6525</v>
      </c>
      <c r="B377" s="226" t="s">
        <v>6697</v>
      </c>
      <c r="C377" s="227" t="s">
        <v>46</v>
      </c>
      <c r="D377" s="228" t="s">
        <v>132</v>
      </c>
      <c r="E377" s="288" t="s">
        <v>98</v>
      </c>
      <c r="F377" s="227"/>
      <c r="G377" s="228" t="s">
        <v>15962</v>
      </c>
      <c r="H377" s="229" t="s">
        <v>132</v>
      </c>
      <c r="I377" s="229"/>
      <c r="J377" s="147" t="str">
        <f t="shared" si="5"/>
        <v>陳俊儒</v>
      </c>
      <c r="K377" s="231">
        <v>0</v>
      </c>
      <c r="L377" s="208" t="s">
        <v>10212</v>
      </c>
      <c r="M377" s="208" t="s">
        <v>10817</v>
      </c>
      <c r="N377" s="230">
        <v>5</v>
      </c>
      <c r="O377" s="230">
        <v>40</v>
      </c>
      <c r="P377" s="229" t="s">
        <v>34</v>
      </c>
      <c r="Q377" s="229"/>
      <c r="R377" s="229"/>
      <c r="S377" s="231">
        <v>0</v>
      </c>
      <c r="T377" s="232">
        <v>0.5</v>
      </c>
      <c r="U377" s="229"/>
    </row>
    <row r="378" spans="1:21" ht="16.5" customHeight="1">
      <c r="A378" s="225" t="s">
        <v>12279</v>
      </c>
      <c r="B378" s="226" t="s">
        <v>12280</v>
      </c>
      <c r="C378" s="227" t="s">
        <v>12502</v>
      </c>
      <c r="D378" s="228" t="s">
        <v>421</v>
      </c>
      <c r="E378" s="288" t="s">
        <v>2731</v>
      </c>
      <c r="F378" s="227"/>
      <c r="G378" s="228" t="s">
        <v>2861</v>
      </c>
      <c r="H378" s="229" t="s">
        <v>421</v>
      </c>
      <c r="I378" s="229"/>
      <c r="J378" s="147" t="str">
        <f t="shared" si="5"/>
        <v>蘇漢城</v>
      </c>
      <c r="K378" s="231">
        <v>0</v>
      </c>
      <c r="L378" s="208" t="s">
        <v>12667</v>
      </c>
      <c r="M378" s="208" t="s">
        <v>10818</v>
      </c>
      <c r="N378" s="230">
        <v>5</v>
      </c>
      <c r="O378" s="230">
        <v>30</v>
      </c>
      <c r="P378" s="229" t="s">
        <v>36</v>
      </c>
      <c r="Q378" s="229"/>
      <c r="R378" s="229"/>
      <c r="S378" s="231">
        <v>0</v>
      </c>
      <c r="T378" s="232">
        <v>45.5</v>
      </c>
      <c r="U378" s="229"/>
    </row>
    <row r="379" spans="1:21" ht="16.5" customHeight="1">
      <c r="A379" s="225" t="s">
        <v>12279</v>
      </c>
      <c r="B379" s="226" t="s">
        <v>12280</v>
      </c>
      <c r="C379" s="227" t="s">
        <v>12503</v>
      </c>
      <c r="D379" s="228" t="s">
        <v>421</v>
      </c>
      <c r="E379" s="288" t="s">
        <v>2729</v>
      </c>
      <c r="F379" s="227"/>
      <c r="G379" s="228" t="s">
        <v>2861</v>
      </c>
      <c r="H379" s="229" t="s">
        <v>421</v>
      </c>
      <c r="I379" s="229"/>
      <c r="J379" s="147" t="str">
        <f t="shared" si="5"/>
        <v>蘇漢城</v>
      </c>
      <c r="K379" s="231">
        <v>0</v>
      </c>
      <c r="L379" s="208" t="s">
        <v>12667</v>
      </c>
      <c r="M379" s="208" t="s">
        <v>12105</v>
      </c>
      <c r="N379" s="230">
        <v>3</v>
      </c>
      <c r="O379" s="230">
        <v>20</v>
      </c>
      <c r="P379" s="229" t="s">
        <v>36</v>
      </c>
      <c r="Q379" s="229"/>
      <c r="R379" s="229"/>
      <c r="S379" s="231">
        <v>0</v>
      </c>
      <c r="T379" s="229"/>
      <c r="U379" s="229"/>
    </row>
    <row r="380" spans="1:21" ht="16.5" customHeight="1">
      <c r="A380" s="225" t="s">
        <v>13407</v>
      </c>
      <c r="B380" s="226" t="s">
        <v>13400</v>
      </c>
      <c r="C380" s="227" t="s">
        <v>56</v>
      </c>
      <c r="D380" s="228" t="s">
        <v>3685</v>
      </c>
      <c r="E380" s="288" t="s">
        <v>58</v>
      </c>
      <c r="F380" s="227"/>
      <c r="G380" s="228" t="s">
        <v>2860</v>
      </c>
      <c r="H380" s="229" t="s">
        <v>3685</v>
      </c>
      <c r="I380" s="229"/>
      <c r="J380" s="147" t="str">
        <f t="shared" si="5"/>
        <v>鄭貫中</v>
      </c>
      <c r="K380" s="231">
        <v>0</v>
      </c>
      <c r="L380" s="208" t="s">
        <v>12667</v>
      </c>
      <c r="M380" s="208" t="s">
        <v>12101</v>
      </c>
      <c r="N380" s="230">
        <v>2</v>
      </c>
      <c r="O380" s="230">
        <v>20</v>
      </c>
      <c r="P380" s="229" t="s">
        <v>34</v>
      </c>
      <c r="Q380" s="229"/>
      <c r="R380" s="229"/>
      <c r="S380" s="231">
        <v>0</v>
      </c>
      <c r="T380" s="230">
        <v>23</v>
      </c>
      <c r="U380" s="229"/>
    </row>
    <row r="381" spans="1:21" ht="16.5" customHeight="1">
      <c r="A381" s="225" t="s">
        <v>9785</v>
      </c>
      <c r="B381" s="226" t="s">
        <v>9786</v>
      </c>
      <c r="C381" s="227" t="s">
        <v>618</v>
      </c>
      <c r="D381" s="228" t="s">
        <v>106</v>
      </c>
      <c r="E381" s="288" t="s">
        <v>9810</v>
      </c>
      <c r="F381" s="227"/>
      <c r="G381" s="228" t="s">
        <v>6334</v>
      </c>
      <c r="H381" s="229" t="s">
        <v>106</v>
      </c>
      <c r="I381" s="229"/>
      <c r="J381" s="147" t="str">
        <f t="shared" si="5"/>
        <v>賴慶樺</v>
      </c>
      <c r="K381" s="231">
        <v>0</v>
      </c>
      <c r="L381" s="208" t="s">
        <v>12101</v>
      </c>
      <c r="M381" s="208" t="s">
        <v>10218</v>
      </c>
      <c r="N381" s="230">
        <v>20</v>
      </c>
      <c r="O381" s="231">
        <v>0</v>
      </c>
      <c r="P381" s="229" t="s">
        <v>36</v>
      </c>
      <c r="Q381" s="229"/>
      <c r="R381" s="229"/>
      <c r="S381" s="231">
        <v>0</v>
      </c>
      <c r="T381" s="230">
        <v>20</v>
      </c>
      <c r="U381" s="229"/>
    </row>
    <row r="382" spans="1:21" ht="16.5" customHeight="1">
      <c r="A382" s="225" t="s">
        <v>11929</v>
      </c>
      <c r="B382" s="226" t="s">
        <v>11930</v>
      </c>
      <c r="C382" s="227" t="s">
        <v>56</v>
      </c>
      <c r="D382" s="228" t="s">
        <v>50</v>
      </c>
      <c r="E382" s="288" t="s">
        <v>13780</v>
      </c>
      <c r="F382" s="227"/>
      <c r="G382" s="228" t="s">
        <v>2860</v>
      </c>
      <c r="H382" s="229" t="s">
        <v>50</v>
      </c>
      <c r="I382" s="229"/>
      <c r="J382" s="147" t="str">
        <f t="shared" si="5"/>
        <v>王瀚霆</v>
      </c>
      <c r="K382" s="231">
        <v>0</v>
      </c>
      <c r="L382" s="208" t="s">
        <v>12101</v>
      </c>
      <c r="M382" s="208" t="s">
        <v>12102</v>
      </c>
      <c r="N382" s="230">
        <v>5</v>
      </c>
      <c r="O382" s="230">
        <v>16</v>
      </c>
      <c r="P382" s="229" t="s">
        <v>34</v>
      </c>
      <c r="Q382" s="229"/>
      <c r="R382" s="229"/>
      <c r="S382" s="231">
        <v>0</v>
      </c>
      <c r="T382" s="229"/>
      <c r="U382" s="229"/>
    </row>
    <row r="383" spans="1:21" ht="16.5" customHeight="1">
      <c r="A383" s="225" t="s">
        <v>13830</v>
      </c>
      <c r="B383" s="226" t="s">
        <v>13831</v>
      </c>
      <c r="C383" s="227" t="s">
        <v>390</v>
      </c>
      <c r="D383" s="228" t="s">
        <v>2026</v>
      </c>
      <c r="E383" s="288" t="s">
        <v>328</v>
      </c>
      <c r="F383" s="227"/>
      <c r="G383" s="228" t="s">
        <v>2170</v>
      </c>
      <c r="H383" s="229" t="s">
        <v>2026</v>
      </c>
      <c r="I383" s="229"/>
      <c r="J383" s="147" t="str">
        <f t="shared" si="5"/>
        <v>汪佳凯</v>
      </c>
      <c r="K383" s="230">
        <v>100</v>
      </c>
      <c r="L383" s="208" t="s">
        <v>12101</v>
      </c>
      <c r="M383" s="208" t="s">
        <v>12106</v>
      </c>
      <c r="N383" s="230">
        <v>9</v>
      </c>
      <c r="O383" s="231">
        <v>0</v>
      </c>
      <c r="P383" s="229" t="s">
        <v>31</v>
      </c>
      <c r="Q383" s="229" t="s">
        <v>12101</v>
      </c>
      <c r="R383" s="229" t="s">
        <v>10214</v>
      </c>
      <c r="S383" s="230">
        <v>7</v>
      </c>
      <c r="T383" s="229"/>
      <c r="U383" s="229"/>
    </row>
    <row r="384" spans="1:21" ht="16.5" customHeight="1">
      <c r="A384" s="225" t="s">
        <v>13781</v>
      </c>
      <c r="B384" s="226" t="s">
        <v>13782</v>
      </c>
      <c r="C384" s="227" t="s">
        <v>56</v>
      </c>
      <c r="D384" s="228" t="s">
        <v>6004</v>
      </c>
      <c r="E384" s="288" t="s">
        <v>55</v>
      </c>
      <c r="F384" s="227"/>
      <c r="G384" s="228" t="s">
        <v>506</v>
      </c>
      <c r="H384" s="229" t="s">
        <v>6004</v>
      </c>
      <c r="I384" s="229"/>
      <c r="J384" s="147" t="str">
        <f t="shared" si="5"/>
        <v>陳奕宏</v>
      </c>
      <c r="K384" s="231">
        <v>0</v>
      </c>
      <c r="L384" s="208" t="s">
        <v>12101</v>
      </c>
      <c r="M384" s="208" t="s">
        <v>12101</v>
      </c>
      <c r="N384" s="230">
        <v>1</v>
      </c>
      <c r="O384" s="230">
        <v>8</v>
      </c>
      <c r="P384" s="229" t="s">
        <v>34</v>
      </c>
      <c r="Q384" s="229"/>
      <c r="R384" s="229"/>
      <c r="S384" s="231">
        <v>0</v>
      </c>
      <c r="T384" s="229"/>
      <c r="U384" s="229"/>
    </row>
    <row r="385" spans="1:21" ht="16.5" customHeight="1">
      <c r="A385" s="225" t="s">
        <v>13407</v>
      </c>
      <c r="B385" s="226" t="s">
        <v>13400</v>
      </c>
      <c r="C385" s="227" t="s">
        <v>56</v>
      </c>
      <c r="D385" s="228" t="s">
        <v>3685</v>
      </c>
      <c r="E385" s="288" t="s">
        <v>55</v>
      </c>
      <c r="F385" s="227"/>
      <c r="G385" s="228" t="s">
        <v>2860</v>
      </c>
      <c r="H385" s="229" t="s">
        <v>3685</v>
      </c>
      <c r="I385" s="229"/>
      <c r="J385" s="147" t="str">
        <f t="shared" si="5"/>
        <v>鄭貫中</v>
      </c>
      <c r="K385" s="231">
        <v>0</v>
      </c>
      <c r="L385" s="208" t="s">
        <v>12105</v>
      </c>
      <c r="M385" s="208" t="s">
        <v>12105</v>
      </c>
      <c r="N385" s="230">
        <v>1</v>
      </c>
      <c r="O385" s="230">
        <v>4</v>
      </c>
      <c r="P385" s="229" t="s">
        <v>34</v>
      </c>
      <c r="Q385" s="229"/>
      <c r="R385" s="229"/>
      <c r="S385" s="231">
        <v>0</v>
      </c>
      <c r="T385" s="229"/>
      <c r="U385" s="229"/>
    </row>
    <row r="386" spans="1:21" ht="16.5" customHeight="1">
      <c r="A386" s="225" t="s">
        <v>13781</v>
      </c>
      <c r="B386" s="226" t="s">
        <v>13782</v>
      </c>
      <c r="C386" s="227" t="s">
        <v>56</v>
      </c>
      <c r="D386" s="228" t="s">
        <v>6004</v>
      </c>
      <c r="E386" s="288" t="s">
        <v>131</v>
      </c>
      <c r="F386" s="227"/>
      <c r="G386" s="228" t="s">
        <v>506</v>
      </c>
      <c r="H386" s="229" t="s">
        <v>6004</v>
      </c>
      <c r="I386" s="229"/>
      <c r="J386" s="147" t="str">
        <f t="shared" ref="J386:J449" si="6">IF(I386="",H386,LEFT(I386,3))</f>
        <v>陳奕宏</v>
      </c>
      <c r="K386" s="231">
        <v>0</v>
      </c>
      <c r="L386" s="208" t="s">
        <v>12105</v>
      </c>
      <c r="M386" s="208" t="s">
        <v>12105</v>
      </c>
      <c r="N386" s="230">
        <v>1</v>
      </c>
      <c r="O386" s="230">
        <v>8</v>
      </c>
      <c r="P386" s="229" t="s">
        <v>34</v>
      </c>
      <c r="Q386" s="229"/>
      <c r="R386" s="229"/>
      <c r="S386" s="231">
        <v>0</v>
      </c>
      <c r="T386" s="229"/>
      <c r="U386" s="229"/>
    </row>
    <row r="387" spans="1:21" ht="16.5" customHeight="1">
      <c r="A387" s="225" t="s">
        <v>12279</v>
      </c>
      <c r="B387" s="226" t="s">
        <v>12280</v>
      </c>
      <c r="C387" s="227" t="s">
        <v>12504</v>
      </c>
      <c r="D387" s="228" t="s">
        <v>421</v>
      </c>
      <c r="E387" s="288" t="s">
        <v>12505</v>
      </c>
      <c r="F387" s="227"/>
      <c r="G387" s="228" t="s">
        <v>2861</v>
      </c>
      <c r="H387" s="229" t="s">
        <v>421</v>
      </c>
      <c r="I387" s="229"/>
      <c r="J387" s="147" t="str">
        <f t="shared" si="6"/>
        <v>蘇漢城</v>
      </c>
      <c r="K387" s="231">
        <v>0</v>
      </c>
      <c r="L387" s="208" t="s">
        <v>10817</v>
      </c>
      <c r="M387" s="208" t="s">
        <v>12102</v>
      </c>
      <c r="N387" s="230">
        <v>3</v>
      </c>
      <c r="O387" s="230">
        <v>20</v>
      </c>
      <c r="P387" s="229" t="s">
        <v>36</v>
      </c>
      <c r="Q387" s="229"/>
      <c r="R387" s="229"/>
      <c r="S387" s="231">
        <v>0</v>
      </c>
      <c r="T387" s="229"/>
      <c r="U387" s="229"/>
    </row>
    <row r="388" spans="1:21" ht="16.5" customHeight="1">
      <c r="A388" s="225" t="s">
        <v>1494</v>
      </c>
      <c r="B388" s="226" t="s">
        <v>1495</v>
      </c>
      <c r="C388" s="227" t="s">
        <v>2723</v>
      </c>
      <c r="D388" s="228" t="s">
        <v>421</v>
      </c>
      <c r="E388" s="288" t="s">
        <v>2725</v>
      </c>
      <c r="F388" s="227"/>
      <c r="G388" s="228" t="s">
        <v>2726</v>
      </c>
      <c r="H388" s="229" t="s">
        <v>2727</v>
      </c>
      <c r="I388" s="229"/>
      <c r="J388" s="147" t="str">
        <f t="shared" si="6"/>
        <v>余依錚</v>
      </c>
      <c r="K388" s="231">
        <v>0</v>
      </c>
      <c r="L388" s="208" t="s">
        <v>10817</v>
      </c>
      <c r="M388" s="208" t="s">
        <v>10214</v>
      </c>
      <c r="N388" s="230">
        <v>5</v>
      </c>
      <c r="O388" s="230">
        <v>35</v>
      </c>
      <c r="P388" s="229" t="s">
        <v>34</v>
      </c>
      <c r="Q388" s="229"/>
      <c r="R388" s="229"/>
      <c r="S388" s="231">
        <v>0</v>
      </c>
      <c r="T388" s="229"/>
      <c r="U388" s="229"/>
    </row>
    <row r="389" spans="1:21" ht="16.5" customHeight="1">
      <c r="A389" s="225" t="s">
        <v>13407</v>
      </c>
      <c r="B389" s="226" t="s">
        <v>13400</v>
      </c>
      <c r="C389" s="227" t="s">
        <v>56</v>
      </c>
      <c r="D389" s="228" t="s">
        <v>3685</v>
      </c>
      <c r="E389" s="288" t="s">
        <v>13731</v>
      </c>
      <c r="F389" s="227"/>
      <c r="G389" s="228" t="s">
        <v>2860</v>
      </c>
      <c r="H389" s="229" t="s">
        <v>3685</v>
      </c>
      <c r="I389" s="229"/>
      <c r="J389" s="147" t="str">
        <f t="shared" si="6"/>
        <v>鄭貫中</v>
      </c>
      <c r="K389" s="231">
        <v>0</v>
      </c>
      <c r="L389" s="208" t="s">
        <v>10817</v>
      </c>
      <c r="M389" s="208" t="s">
        <v>10817</v>
      </c>
      <c r="N389" s="230">
        <v>1</v>
      </c>
      <c r="O389" s="230">
        <v>4</v>
      </c>
      <c r="P389" s="229" t="s">
        <v>34</v>
      </c>
      <c r="Q389" s="229"/>
      <c r="R389" s="229"/>
      <c r="S389" s="231">
        <v>0</v>
      </c>
      <c r="T389" s="229"/>
      <c r="U389" s="229"/>
    </row>
    <row r="390" spans="1:21" ht="16.5" customHeight="1">
      <c r="A390" s="225" t="s">
        <v>13781</v>
      </c>
      <c r="B390" s="226" t="s">
        <v>13782</v>
      </c>
      <c r="C390" s="227" t="s">
        <v>56</v>
      </c>
      <c r="D390" s="228" t="s">
        <v>6004</v>
      </c>
      <c r="E390" s="288" t="s">
        <v>13783</v>
      </c>
      <c r="F390" s="227"/>
      <c r="G390" s="228" t="s">
        <v>506</v>
      </c>
      <c r="H390" s="229" t="s">
        <v>6004</v>
      </c>
      <c r="I390" s="229"/>
      <c r="J390" s="147" t="str">
        <f t="shared" si="6"/>
        <v>陳奕宏</v>
      </c>
      <c r="K390" s="231">
        <v>0</v>
      </c>
      <c r="L390" s="208" t="s">
        <v>10817</v>
      </c>
      <c r="M390" s="208" t="s">
        <v>10817</v>
      </c>
      <c r="N390" s="230">
        <v>1</v>
      </c>
      <c r="O390" s="230">
        <v>8</v>
      </c>
      <c r="P390" s="229" t="s">
        <v>34</v>
      </c>
      <c r="Q390" s="229"/>
      <c r="R390" s="229"/>
      <c r="S390" s="231">
        <v>0</v>
      </c>
      <c r="T390" s="229"/>
      <c r="U390" s="229"/>
    </row>
    <row r="391" spans="1:21" ht="16.5" customHeight="1">
      <c r="A391" s="225" t="s">
        <v>13407</v>
      </c>
      <c r="B391" s="226" t="s">
        <v>13400</v>
      </c>
      <c r="C391" s="227" t="s">
        <v>56</v>
      </c>
      <c r="D391" s="228" t="s">
        <v>3685</v>
      </c>
      <c r="E391" s="288" t="s">
        <v>59</v>
      </c>
      <c r="F391" s="227"/>
      <c r="G391" s="228" t="s">
        <v>60</v>
      </c>
      <c r="H391" s="229" t="s">
        <v>104</v>
      </c>
      <c r="I391" s="229"/>
      <c r="J391" s="147" t="str">
        <f t="shared" si="6"/>
        <v>吳志嘉</v>
      </c>
      <c r="K391" s="231">
        <v>0</v>
      </c>
      <c r="L391" s="208" t="s">
        <v>10818</v>
      </c>
      <c r="M391" s="208" t="s">
        <v>6363</v>
      </c>
      <c r="N391" s="230">
        <v>25</v>
      </c>
      <c r="O391" s="230">
        <v>40</v>
      </c>
      <c r="P391" s="229" t="s">
        <v>34</v>
      </c>
      <c r="Q391" s="229"/>
      <c r="R391" s="229"/>
      <c r="S391" s="231">
        <v>0</v>
      </c>
      <c r="T391" s="229"/>
      <c r="U391" s="229"/>
    </row>
    <row r="392" spans="1:21" ht="16.5" customHeight="1">
      <c r="A392" s="225" t="s">
        <v>13407</v>
      </c>
      <c r="B392" s="226" t="s">
        <v>13400</v>
      </c>
      <c r="C392" s="227" t="s">
        <v>56</v>
      </c>
      <c r="D392" s="228" t="s">
        <v>3685</v>
      </c>
      <c r="E392" s="288" t="s">
        <v>69</v>
      </c>
      <c r="F392" s="227"/>
      <c r="G392" s="228" t="s">
        <v>70</v>
      </c>
      <c r="H392" s="229" t="s">
        <v>718</v>
      </c>
      <c r="I392" s="229"/>
      <c r="J392" s="147" t="str">
        <f t="shared" si="6"/>
        <v>朱哲演</v>
      </c>
      <c r="K392" s="231">
        <v>0</v>
      </c>
      <c r="L392" s="208" t="s">
        <v>10818</v>
      </c>
      <c r="M392" s="208" t="s">
        <v>10218</v>
      </c>
      <c r="N392" s="230">
        <v>17</v>
      </c>
      <c r="O392" s="230">
        <v>40</v>
      </c>
      <c r="P392" s="229" t="s">
        <v>34</v>
      </c>
      <c r="Q392" s="229"/>
      <c r="R392" s="229"/>
      <c r="S392" s="231">
        <v>0</v>
      </c>
      <c r="T392" s="229"/>
      <c r="U392" s="229"/>
    </row>
    <row r="393" spans="1:21" ht="16.5" customHeight="1">
      <c r="A393" s="225" t="s">
        <v>6525</v>
      </c>
      <c r="B393" s="226" t="s">
        <v>6697</v>
      </c>
      <c r="C393" s="227" t="s">
        <v>46</v>
      </c>
      <c r="D393" s="228" t="s">
        <v>132</v>
      </c>
      <c r="E393" s="288" t="s">
        <v>108</v>
      </c>
      <c r="F393" s="227"/>
      <c r="G393" s="228" t="s">
        <v>15962</v>
      </c>
      <c r="H393" s="229" t="s">
        <v>132</v>
      </c>
      <c r="I393" s="229"/>
      <c r="J393" s="147" t="str">
        <f t="shared" si="6"/>
        <v>陳俊儒</v>
      </c>
      <c r="K393" s="231">
        <v>0</v>
      </c>
      <c r="L393" s="208" t="s">
        <v>10818</v>
      </c>
      <c r="M393" s="208" t="s">
        <v>10818</v>
      </c>
      <c r="N393" s="230">
        <v>1</v>
      </c>
      <c r="O393" s="230">
        <v>8</v>
      </c>
      <c r="P393" s="229" t="s">
        <v>34</v>
      </c>
      <c r="Q393" s="229"/>
      <c r="R393" s="229"/>
      <c r="S393" s="231">
        <v>0</v>
      </c>
      <c r="T393" s="229"/>
      <c r="U393" s="229"/>
    </row>
    <row r="394" spans="1:21" ht="16.5" customHeight="1">
      <c r="A394" s="225" t="s">
        <v>13781</v>
      </c>
      <c r="B394" s="226" t="s">
        <v>13782</v>
      </c>
      <c r="C394" s="227" t="s">
        <v>51</v>
      </c>
      <c r="D394" s="228" t="s">
        <v>6004</v>
      </c>
      <c r="E394" s="288" t="s">
        <v>69</v>
      </c>
      <c r="F394" s="227"/>
      <c r="G394" s="228" t="s">
        <v>70</v>
      </c>
      <c r="H394" s="229" t="s">
        <v>129</v>
      </c>
      <c r="I394" s="229"/>
      <c r="J394" s="147" t="str">
        <f t="shared" si="6"/>
        <v>王琇眉</v>
      </c>
      <c r="K394" s="231">
        <v>0</v>
      </c>
      <c r="L394" s="208" t="s">
        <v>10818</v>
      </c>
      <c r="M394" s="208" t="s">
        <v>12104</v>
      </c>
      <c r="N394" s="230">
        <v>5</v>
      </c>
      <c r="O394" s="230">
        <v>30</v>
      </c>
      <c r="P394" s="229" t="s">
        <v>34</v>
      </c>
      <c r="Q394" s="229"/>
      <c r="R394" s="229"/>
      <c r="S394" s="231">
        <v>0</v>
      </c>
      <c r="T394" s="229"/>
      <c r="U394" s="229"/>
    </row>
    <row r="395" spans="1:21" ht="16.5" customHeight="1">
      <c r="A395" s="225" t="s">
        <v>13781</v>
      </c>
      <c r="B395" s="226" t="s">
        <v>13782</v>
      </c>
      <c r="C395" s="227" t="s">
        <v>51</v>
      </c>
      <c r="D395" s="228" t="s">
        <v>6004</v>
      </c>
      <c r="E395" s="288" t="s">
        <v>13784</v>
      </c>
      <c r="F395" s="227"/>
      <c r="G395" s="228" t="s">
        <v>506</v>
      </c>
      <c r="H395" s="229" t="s">
        <v>6004</v>
      </c>
      <c r="I395" s="229"/>
      <c r="J395" s="147" t="str">
        <f t="shared" si="6"/>
        <v>陳奕宏</v>
      </c>
      <c r="K395" s="231">
        <v>0</v>
      </c>
      <c r="L395" s="208" t="s">
        <v>10818</v>
      </c>
      <c r="M395" s="208" t="s">
        <v>12104</v>
      </c>
      <c r="N395" s="230">
        <v>5</v>
      </c>
      <c r="O395" s="230">
        <v>30</v>
      </c>
      <c r="P395" s="229" t="s">
        <v>34</v>
      </c>
      <c r="Q395" s="229"/>
      <c r="R395" s="229"/>
      <c r="S395" s="231">
        <v>0</v>
      </c>
      <c r="T395" s="229"/>
      <c r="U395" s="229"/>
    </row>
    <row r="396" spans="1:21" ht="16.5" customHeight="1">
      <c r="A396" s="225" t="s">
        <v>13781</v>
      </c>
      <c r="B396" s="226" t="s">
        <v>13782</v>
      </c>
      <c r="C396" s="227" t="s">
        <v>51</v>
      </c>
      <c r="D396" s="228" t="s">
        <v>6004</v>
      </c>
      <c r="E396" s="288" t="s">
        <v>13785</v>
      </c>
      <c r="F396" s="227"/>
      <c r="G396" s="228" t="s">
        <v>506</v>
      </c>
      <c r="H396" s="229" t="s">
        <v>6004</v>
      </c>
      <c r="I396" s="229"/>
      <c r="J396" s="147" t="str">
        <f t="shared" si="6"/>
        <v>陳奕宏</v>
      </c>
      <c r="K396" s="231">
        <v>0</v>
      </c>
      <c r="L396" s="208" t="s">
        <v>10818</v>
      </c>
      <c r="M396" s="208" t="s">
        <v>6362</v>
      </c>
      <c r="N396" s="230">
        <v>15</v>
      </c>
      <c r="O396" s="230">
        <v>20</v>
      </c>
      <c r="P396" s="229" t="s">
        <v>34</v>
      </c>
      <c r="Q396" s="229"/>
      <c r="R396" s="229"/>
      <c r="S396" s="231">
        <v>0</v>
      </c>
      <c r="T396" s="229"/>
      <c r="U396" s="229"/>
    </row>
    <row r="397" spans="1:21" ht="16.5" customHeight="1">
      <c r="A397" s="225" t="s">
        <v>13781</v>
      </c>
      <c r="B397" s="226" t="s">
        <v>13782</v>
      </c>
      <c r="C397" s="227" t="s">
        <v>51</v>
      </c>
      <c r="D397" s="228" t="s">
        <v>6004</v>
      </c>
      <c r="E397" s="288" t="s">
        <v>13786</v>
      </c>
      <c r="F397" s="227"/>
      <c r="G397" s="228"/>
      <c r="H397" s="229"/>
      <c r="I397" s="229"/>
      <c r="J397" s="147">
        <f t="shared" si="6"/>
        <v>0</v>
      </c>
      <c r="K397" s="231">
        <v>0</v>
      </c>
      <c r="L397" s="208" t="s">
        <v>10818</v>
      </c>
      <c r="M397" s="208" t="s">
        <v>12104</v>
      </c>
      <c r="N397" s="230">
        <v>5</v>
      </c>
      <c r="O397" s="230">
        <v>40</v>
      </c>
      <c r="P397" s="229" t="s">
        <v>34</v>
      </c>
      <c r="Q397" s="229"/>
      <c r="R397" s="229"/>
      <c r="S397" s="231">
        <v>0</v>
      </c>
      <c r="T397" s="229"/>
      <c r="U397" s="229"/>
    </row>
    <row r="398" spans="1:21" ht="16.5" customHeight="1">
      <c r="A398" s="225" t="s">
        <v>13781</v>
      </c>
      <c r="B398" s="226" t="s">
        <v>13782</v>
      </c>
      <c r="C398" s="227" t="s">
        <v>51</v>
      </c>
      <c r="D398" s="228" t="s">
        <v>6004</v>
      </c>
      <c r="E398" s="288" t="s">
        <v>68</v>
      </c>
      <c r="F398" s="227"/>
      <c r="G398" s="228" t="s">
        <v>506</v>
      </c>
      <c r="H398" s="229" t="s">
        <v>770</v>
      </c>
      <c r="I398" s="229"/>
      <c r="J398" s="147" t="str">
        <f t="shared" si="6"/>
        <v>鄭珅易</v>
      </c>
      <c r="K398" s="231">
        <v>0</v>
      </c>
      <c r="L398" s="208" t="s">
        <v>10818</v>
      </c>
      <c r="M398" s="208" t="s">
        <v>10818</v>
      </c>
      <c r="N398" s="230">
        <v>1</v>
      </c>
      <c r="O398" s="230">
        <v>8</v>
      </c>
      <c r="P398" s="229" t="s">
        <v>34</v>
      </c>
      <c r="Q398" s="229"/>
      <c r="R398" s="229"/>
      <c r="S398" s="231">
        <v>0</v>
      </c>
      <c r="T398" s="229"/>
      <c r="U398" s="229"/>
    </row>
    <row r="399" spans="1:21" ht="16.5" customHeight="1">
      <c r="A399" s="225" t="s">
        <v>13781</v>
      </c>
      <c r="B399" s="226" t="s">
        <v>13782</v>
      </c>
      <c r="C399" s="227" t="s">
        <v>56</v>
      </c>
      <c r="D399" s="228" t="s">
        <v>6004</v>
      </c>
      <c r="E399" s="288" t="s">
        <v>128</v>
      </c>
      <c r="F399" s="227"/>
      <c r="G399" s="228" t="s">
        <v>506</v>
      </c>
      <c r="H399" s="229" t="s">
        <v>6004</v>
      </c>
      <c r="I399" s="229"/>
      <c r="J399" s="147" t="str">
        <f t="shared" si="6"/>
        <v>陳奕宏</v>
      </c>
      <c r="K399" s="231">
        <v>0</v>
      </c>
      <c r="L399" s="208" t="s">
        <v>10818</v>
      </c>
      <c r="M399" s="208" t="s">
        <v>10818</v>
      </c>
      <c r="N399" s="230">
        <v>1</v>
      </c>
      <c r="O399" s="230">
        <v>8</v>
      </c>
      <c r="P399" s="229" t="s">
        <v>34</v>
      </c>
      <c r="Q399" s="229"/>
      <c r="R399" s="229"/>
      <c r="S399" s="231">
        <v>0</v>
      </c>
      <c r="T399" s="229"/>
      <c r="U399" s="229"/>
    </row>
    <row r="400" spans="1:21" ht="16.5" customHeight="1">
      <c r="A400" s="225" t="s">
        <v>12279</v>
      </c>
      <c r="B400" s="226" t="s">
        <v>12280</v>
      </c>
      <c r="C400" s="227" t="s">
        <v>12503</v>
      </c>
      <c r="D400" s="228" t="s">
        <v>421</v>
      </c>
      <c r="E400" s="288" t="s">
        <v>590</v>
      </c>
      <c r="F400" s="227"/>
      <c r="G400" s="228" t="s">
        <v>2861</v>
      </c>
      <c r="H400" s="229" t="s">
        <v>421</v>
      </c>
      <c r="I400" s="229"/>
      <c r="J400" s="147" t="str">
        <f t="shared" si="6"/>
        <v>蘇漢城</v>
      </c>
      <c r="K400" s="231">
        <v>0</v>
      </c>
      <c r="L400" s="208" t="s">
        <v>12102</v>
      </c>
      <c r="M400" s="208" t="s">
        <v>10214</v>
      </c>
      <c r="N400" s="230">
        <v>3</v>
      </c>
      <c r="O400" s="230">
        <v>20</v>
      </c>
      <c r="P400" s="229" t="s">
        <v>36</v>
      </c>
      <c r="Q400" s="229"/>
      <c r="R400" s="229"/>
      <c r="S400" s="231">
        <v>0</v>
      </c>
      <c r="T400" s="229"/>
      <c r="U400" s="229"/>
    </row>
    <row r="401" spans="1:21" ht="16.5" customHeight="1">
      <c r="A401" s="225" t="s">
        <v>6337</v>
      </c>
      <c r="B401" s="226" t="s">
        <v>6338</v>
      </c>
      <c r="C401" s="227" t="s">
        <v>46</v>
      </c>
      <c r="D401" s="228" t="s">
        <v>5858</v>
      </c>
      <c r="E401" s="288" t="s">
        <v>6352</v>
      </c>
      <c r="F401" s="227" t="s">
        <v>13732</v>
      </c>
      <c r="G401" s="228" t="s">
        <v>6334</v>
      </c>
      <c r="H401" s="229" t="s">
        <v>5858</v>
      </c>
      <c r="I401" s="229"/>
      <c r="J401" s="147" t="str">
        <f t="shared" si="6"/>
        <v>陳威諭</v>
      </c>
      <c r="K401" s="231">
        <v>0</v>
      </c>
      <c r="L401" s="208" t="s">
        <v>12102</v>
      </c>
      <c r="M401" s="208" t="s">
        <v>12106</v>
      </c>
      <c r="N401" s="230">
        <v>5</v>
      </c>
      <c r="O401" s="230">
        <v>8</v>
      </c>
      <c r="P401" s="229" t="s">
        <v>34</v>
      </c>
      <c r="Q401" s="229" t="s">
        <v>10214</v>
      </c>
      <c r="R401" s="229"/>
      <c r="S401" s="231">
        <v>0</v>
      </c>
      <c r="T401" s="229"/>
      <c r="U401" s="229"/>
    </row>
    <row r="402" spans="1:21" ht="16.5" customHeight="1">
      <c r="A402" s="225" t="s">
        <v>13781</v>
      </c>
      <c r="B402" s="226" t="s">
        <v>13782</v>
      </c>
      <c r="C402" s="227" t="s">
        <v>46</v>
      </c>
      <c r="D402" s="228" t="s">
        <v>6004</v>
      </c>
      <c r="E402" s="288" t="s">
        <v>99</v>
      </c>
      <c r="F402" s="227"/>
      <c r="G402" s="228" t="s">
        <v>506</v>
      </c>
      <c r="H402" s="229" t="s">
        <v>770</v>
      </c>
      <c r="I402" s="229"/>
      <c r="J402" s="147" t="str">
        <f t="shared" si="6"/>
        <v>鄭珅易</v>
      </c>
      <c r="K402" s="231">
        <v>0</v>
      </c>
      <c r="L402" s="208" t="s">
        <v>12102</v>
      </c>
      <c r="M402" s="208" t="s">
        <v>12102</v>
      </c>
      <c r="N402" s="230">
        <v>1</v>
      </c>
      <c r="O402" s="230">
        <v>8</v>
      </c>
      <c r="P402" s="229" t="s">
        <v>34</v>
      </c>
      <c r="Q402" s="229"/>
      <c r="R402" s="229"/>
      <c r="S402" s="231">
        <v>0</v>
      </c>
      <c r="T402" s="229"/>
      <c r="U402" s="229"/>
    </row>
    <row r="403" spans="1:21" ht="16.5" customHeight="1">
      <c r="A403" s="225" t="s">
        <v>12277</v>
      </c>
      <c r="B403" s="226" t="s">
        <v>12278</v>
      </c>
      <c r="C403" s="227" t="s">
        <v>2728</v>
      </c>
      <c r="D403" s="228" t="s">
        <v>262</v>
      </c>
      <c r="E403" s="288" t="s">
        <v>590</v>
      </c>
      <c r="F403" s="227"/>
      <c r="G403" s="228" t="s">
        <v>100</v>
      </c>
      <c r="H403" s="229" t="s">
        <v>115</v>
      </c>
      <c r="I403" s="229"/>
      <c r="J403" s="147" t="str">
        <f t="shared" si="6"/>
        <v>黃胤綸</v>
      </c>
      <c r="K403" s="231">
        <v>0</v>
      </c>
      <c r="L403" s="208" t="s">
        <v>10209</v>
      </c>
      <c r="M403" s="208" t="s">
        <v>13739</v>
      </c>
      <c r="N403" s="230">
        <v>19</v>
      </c>
      <c r="O403" s="230">
        <v>32</v>
      </c>
      <c r="P403" s="229" t="s">
        <v>34</v>
      </c>
      <c r="Q403" s="229"/>
      <c r="R403" s="229"/>
      <c r="S403" s="231">
        <v>0</v>
      </c>
      <c r="T403" s="229"/>
      <c r="U403" s="229"/>
    </row>
    <row r="404" spans="1:21" ht="16.5" customHeight="1">
      <c r="A404" s="225" t="s">
        <v>11929</v>
      </c>
      <c r="B404" s="226" t="s">
        <v>11930</v>
      </c>
      <c r="C404" s="227" t="s">
        <v>51</v>
      </c>
      <c r="D404" s="228" t="s">
        <v>50</v>
      </c>
      <c r="E404" s="288" t="s">
        <v>69</v>
      </c>
      <c r="F404" s="227"/>
      <c r="G404" s="228" t="s">
        <v>70</v>
      </c>
      <c r="H404" s="229" t="s">
        <v>718</v>
      </c>
      <c r="I404" s="229"/>
      <c r="J404" s="147" t="str">
        <f t="shared" si="6"/>
        <v>朱哲演</v>
      </c>
      <c r="K404" s="231">
        <v>0</v>
      </c>
      <c r="L404" s="208" t="s">
        <v>10209</v>
      </c>
      <c r="M404" s="208" t="s">
        <v>6361</v>
      </c>
      <c r="N404" s="230">
        <v>17</v>
      </c>
      <c r="O404" s="230">
        <v>40</v>
      </c>
      <c r="P404" s="229" t="s">
        <v>34</v>
      </c>
      <c r="Q404" s="229"/>
      <c r="R404" s="229"/>
      <c r="S404" s="231">
        <v>0</v>
      </c>
      <c r="T404" s="229"/>
      <c r="U404" s="229"/>
    </row>
    <row r="405" spans="1:21" ht="16.5" customHeight="1">
      <c r="A405" s="225" t="s">
        <v>11929</v>
      </c>
      <c r="B405" s="226" t="s">
        <v>11930</v>
      </c>
      <c r="C405" s="227" t="s">
        <v>51</v>
      </c>
      <c r="D405" s="228" t="s">
        <v>50</v>
      </c>
      <c r="E405" s="288" t="s">
        <v>13206</v>
      </c>
      <c r="F405" s="227"/>
      <c r="G405" s="228" t="s">
        <v>506</v>
      </c>
      <c r="H405" s="229" t="s">
        <v>112</v>
      </c>
      <c r="I405" s="229"/>
      <c r="J405" s="147" t="str">
        <f t="shared" si="6"/>
        <v>何昆達</v>
      </c>
      <c r="K405" s="231">
        <v>0</v>
      </c>
      <c r="L405" s="208" t="s">
        <v>10209</v>
      </c>
      <c r="M405" s="208" t="s">
        <v>10218</v>
      </c>
      <c r="N405" s="230">
        <v>15</v>
      </c>
      <c r="O405" s="230">
        <v>96</v>
      </c>
      <c r="P405" s="229" t="s">
        <v>34</v>
      </c>
      <c r="Q405" s="229"/>
      <c r="R405" s="229"/>
      <c r="S405" s="231">
        <v>0</v>
      </c>
      <c r="T405" s="229"/>
      <c r="U405" s="229"/>
    </row>
    <row r="406" spans="1:21" ht="16.5" customHeight="1">
      <c r="A406" s="225" t="s">
        <v>11927</v>
      </c>
      <c r="B406" s="226" t="s">
        <v>11928</v>
      </c>
      <c r="C406" s="227" t="s">
        <v>46</v>
      </c>
      <c r="D406" s="228" t="s">
        <v>615</v>
      </c>
      <c r="E406" s="288" t="s">
        <v>13384</v>
      </c>
      <c r="F406" s="289" t="s">
        <v>15966</v>
      </c>
      <c r="G406" s="228" t="s">
        <v>6334</v>
      </c>
      <c r="H406" s="229" t="s">
        <v>5858</v>
      </c>
      <c r="I406" s="229"/>
      <c r="J406" s="147" t="str">
        <f t="shared" si="6"/>
        <v>陳威諭</v>
      </c>
      <c r="K406" s="231">
        <v>0</v>
      </c>
      <c r="L406" s="208" t="s">
        <v>10209</v>
      </c>
      <c r="M406" s="208" t="s">
        <v>9495</v>
      </c>
      <c r="N406" s="230">
        <v>20</v>
      </c>
      <c r="O406" s="230">
        <v>60</v>
      </c>
      <c r="P406" s="229" t="s">
        <v>34</v>
      </c>
      <c r="Q406" s="229" t="s">
        <v>12106</v>
      </c>
      <c r="R406" s="229"/>
      <c r="S406" s="231">
        <v>0</v>
      </c>
      <c r="T406" s="230">
        <v>10</v>
      </c>
      <c r="U406" s="229"/>
    </row>
    <row r="407" spans="1:21" ht="16.5" customHeight="1">
      <c r="A407" s="225" t="s">
        <v>11927</v>
      </c>
      <c r="B407" s="226" t="s">
        <v>11928</v>
      </c>
      <c r="C407" s="227" t="s">
        <v>46</v>
      </c>
      <c r="D407" s="228" t="s">
        <v>615</v>
      </c>
      <c r="E407" s="288" t="s">
        <v>45</v>
      </c>
      <c r="F407" s="227"/>
      <c r="G407" s="228" t="s">
        <v>100</v>
      </c>
      <c r="H407" s="229" t="s">
        <v>476</v>
      </c>
      <c r="I407" s="229"/>
      <c r="J407" s="147" t="str">
        <f t="shared" si="6"/>
        <v>莊廉琯</v>
      </c>
      <c r="K407" s="231">
        <v>0</v>
      </c>
      <c r="L407" s="208" t="s">
        <v>10209</v>
      </c>
      <c r="M407" s="208" t="s">
        <v>10213</v>
      </c>
      <c r="N407" s="230">
        <v>5</v>
      </c>
      <c r="O407" s="230">
        <v>8</v>
      </c>
      <c r="P407" s="229" t="s">
        <v>34</v>
      </c>
      <c r="Q407" s="229"/>
      <c r="R407" s="229"/>
      <c r="S407" s="231">
        <v>0</v>
      </c>
      <c r="T407" s="229"/>
      <c r="U407" s="229"/>
    </row>
    <row r="408" spans="1:21" ht="16.5" customHeight="1">
      <c r="A408" s="225" t="s">
        <v>11927</v>
      </c>
      <c r="B408" s="226" t="s">
        <v>11928</v>
      </c>
      <c r="C408" s="227" t="s">
        <v>46</v>
      </c>
      <c r="D408" s="228" t="s">
        <v>615</v>
      </c>
      <c r="E408" s="288" t="s">
        <v>48</v>
      </c>
      <c r="F408" s="227"/>
      <c r="G408" s="228" t="s">
        <v>100</v>
      </c>
      <c r="H408" s="229" t="s">
        <v>476</v>
      </c>
      <c r="I408" s="229"/>
      <c r="J408" s="147" t="str">
        <f t="shared" si="6"/>
        <v>莊廉琯</v>
      </c>
      <c r="K408" s="231">
        <v>0</v>
      </c>
      <c r="L408" s="208" t="s">
        <v>10209</v>
      </c>
      <c r="M408" s="208" t="s">
        <v>10213</v>
      </c>
      <c r="N408" s="230">
        <v>5</v>
      </c>
      <c r="O408" s="230">
        <v>8</v>
      </c>
      <c r="P408" s="229" t="s">
        <v>34</v>
      </c>
      <c r="Q408" s="229"/>
      <c r="R408" s="229"/>
      <c r="S408" s="231">
        <v>0</v>
      </c>
      <c r="T408" s="230">
        <v>3</v>
      </c>
      <c r="U408" s="229"/>
    </row>
    <row r="409" spans="1:21" ht="16.5" customHeight="1">
      <c r="A409" s="225" t="s">
        <v>11927</v>
      </c>
      <c r="B409" s="226" t="s">
        <v>11928</v>
      </c>
      <c r="C409" s="227" t="s">
        <v>46</v>
      </c>
      <c r="D409" s="228" t="s">
        <v>615</v>
      </c>
      <c r="E409" s="288" t="s">
        <v>47</v>
      </c>
      <c r="F409" s="227"/>
      <c r="G409" s="228" t="s">
        <v>100</v>
      </c>
      <c r="H409" s="229" t="s">
        <v>476</v>
      </c>
      <c r="I409" s="229"/>
      <c r="J409" s="147" t="str">
        <f t="shared" si="6"/>
        <v>莊廉琯</v>
      </c>
      <c r="K409" s="231">
        <v>0</v>
      </c>
      <c r="L409" s="208" t="s">
        <v>10209</v>
      </c>
      <c r="M409" s="208" t="s">
        <v>10213</v>
      </c>
      <c r="N409" s="230">
        <v>5</v>
      </c>
      <c r="O409" s="230">
        <v>4</v>
      </c>
      <c r="P409" s="229" t="s">
        <v>34</v>
      </c>
      <c r="Q409" s="229"/>
      <c r="R409" s="229"/>
      <c r="S409" s="231">
        <v>0</v>
      </c>
      <c r="T409" s="229"/>
      <c r="U409" s="229"/>
    </row>
    <row r="410" spans="1:21" ht="16.5" customHeight="1">
      <c r="A410" s="225" t="s">
        <v>11927</v>
      </c>
      <c r="B410" s="226" t="s">
        <v>11928</v>
      </c>
      <c r="C410" s="227" t="s">
        <v>46</v>
      </c>
      <c r="D410" s="228" t="s">
        <v>615</v>
      </c>
      <c r="E410" s="288" t="s">
        <v>96</v>
      </c>
      <c r="F410" s="227"/>
      <c r="G410" s="228" t="s">
        <v>100</v>
      </c>
      <c r="H410" s="229" t="s">
        <v>476</v>
      </c>
      <c r="I410" s="229"/>
      <c r="J410" s="147" t="str">
        <f t="shared" si="6"/>
        <v>莊廉琯</v>
      </c>
      <c r="K410" s="231">
        <v>0</v>
      </c>
      <c r="L410" s="208" t="s">
        <v>10209</v>
      </c>
      <c r="M410" s="208" t="s">
        <v>10213</v>
      </c>
      <c r="N410" s="230">
        <v>5</v>
      </c>
      <c r="O410" s="230">
        <v>4</v>
      </c>
      <c r="P410" s="229" t="s">
        <v>34</v>
      </c>
      <c r="Q410" s="229"/>
      <c r="R410" s="229"/>
      <c r="S410" s="231">
        <v>0</v>
      </c>
      <c r="T410" s="230">
        <v>4</v>
      </c>
      <c r="U410" s="229"/>
    </row>
    <row r="411" spans="1:21" ht="16.5" customHeight="1">
      <c r="A411" s="225" t="s">
        <v>11927</v>
      </c>
      <c r="B411" s="226" t="s">
        <v>11928</v>
      </c>
      <c r="C411" s="227" t="s">
        <v>46</v>
      </c>
      <c r="D411" s="228" t="s">
        <v>615</v>
      </c>
      <c r="E411" s="288" t="s">
        <v>88</v>
      </c>
      <c r="F411" s="227" t="s">
        <v>15967</v>
      </c>
      <c r="G411" s="228" t="s">
        <v>6334</v>
      </c>
      <c r="H411" s="229" t="s">
        <v>66</v>
      </c>
      <c r="I411" s="229"/>
      <c r="J411" s="147" t="str">
        <f t="shared" si="6"/>
        <v>許慧芝</v>
      </c>
      <c r="K411" s="231">
        <v>0</v>
      </c>
      <c r="L411" s="208" t="s">
        <v>10209</v>
      </c>
      <c r="M411" s="208" t="s">
        <v>10213</v>
      </c>
      <c r="N411" s="230">
        <v>5</v>
      </c>
      <c r="O411" s="230">
        <v>2</v>
      </c>
      <c r="P411" s="229" t="s">
        <v>34</v>
      </c>
      <c r="Q411" s="229"/>
      <c r="R411" s="229"/>
      <c r="S411" s="231">
        <v>0</v>
      </c>
      <c r="T411" s="229"/>
      <c r="U411" s="229"/>
    </row>
    <row r="412" spans="1:21" ht="16.5" customHeight="1">
      <c r="A412" s="225" t="s">
        <v>11927</v>
      </c>
      <c r="B412" s="226" t="s">
        <v>11928</v>
      </c>
      <c r="C412" s="227" t="s">
        <v>46</v>
      </c>
      <c r="D412" s="228" t="s">
        <v>615</v>
      </c>
      <c r="E412" s="288" t="s">
        <v>99</v>
      </c>
      <c r="F412" s="227"/>
      <c r="G412" s="228" t="s">
        <v>100</v>
      </c>
      <c r="H412" s="229" t="s">
        <v>615</v>
      </c>
      <c r="I412" s="229"/>
      <c r="J412" s="147" t="str">
        <f t="shared" si="6"/>
        <v>彭志豪</v>
      </c>
      <c r="K412" s="231">
        <v>0</v>
      </c>
      <c r="L412" s="208" t="s">
        <v>10209</v>
      </c>
      <c r="M412" s="208" t="s">
        <v>10213</v>
      </c>
      <c r="N412" s="230">
        <v>5</v>
      </c>
      <c r="O412" s="230">
        <v>1</v>
      </c>
      <c r="P412" s="229" t="s">
        <v>34</v>
      </c>
      <c r="Q412" s="229"/>
      <c r="R412" s="229"/>
      <c r="S412" s="231">
        <v>0</v>
      </c>
      <c r="T412" s="230">
        <v>1</v>
      </c>
      <c r="U412" s="229"/>
    </row>
    <row r="413" spans="1:21" ht="16.5" customHeight="1">
      <c r="A413" s="225" t="s">
        <v>11927</v>
      </c>
      <c r="B413" s="226" t="s">
        <v>11928</v>
      </c>
      <c r="C413" s="227" t="s">
        <v>46</v>
      </c>
      <c r="D413" s="228" t="s">
        <v>615</v>
      </c>
      <c r="E413" s="288" t="s">
        <v>13385</v>
      </c>
      <c r="F413" s="227"/>
      <c r="G413" s="228" t="s">
        <v>100</v>
      </c>
      <c r="H413" s="229" t="s">
        <v>476</v>
      </c>
      <c r="I413" s="229"/>
      <c r="J413" s="147" t="str">
        <f t="shared" si="6"/>
        <v>莊廉琯</v>
      </c>
      <c r="K413" s="231">
        <v>0</v>
      </c>
      <c r="L413" s="208" t="s">
        <v>10209</v>
      </c>
      <c r="M413" s="208" t="s">
        <v>9495</v>
      </c>
      <c r="N413" s="230">
        <v>20</v>
      </c>
      <c r="O413" s="230">
        <v>60</v>
      </c>
      <c r="P413" s="229" t="s">
        <v>34</v>
      </c>
      <c r="Q413" s="229"/>
      <c r="R413" s="229"/>
      <c r="S413" s="231">
        <v>0</v>
      </c>
      <c r="T413" s="229"/>
      <c r="U413" s="229"/>
    </row>
    <row r="414" spans="1:21" ht="16.5" customHeight="1">
      <c r="A414" s="225" t="s">
        <v>11927</v>
      </c>
      <c r="B414" s="226" t="s">
        <v>11928</v>
      </c>
      <c r="C414" s="227" t="s">
        <v>46</v>
      </c>
      <c r="D414" s="228" t="s">
        <v>615</v>
      </c>
      <c r="E414" s="288" t="s">
        <v>13386</v>
      </c>
      <c r="F414" s="227"/>
      <c r="G414" s="228" t="s">
        <v>2861</v>
      </c>
      <c r="H414" s="229" t="s">
        <v>274</v>
      </c>
      <c r="I414" s="229"/>
      <c r="J414" s="147" t="str">
        <f t="shared" si="6"/>
        <v>陳威瑜</v>
      </c>
      <c r="K414" s="230">
        <v>100</v>
      </c>
      <c r="L414" s="208" t="s">
        <v>10209</v>
      </c>
      <c r="M414" s="208" t="s">
        <v>9495</v>
      </c>
      <c r="N414" s="230">
        <v>20</v>
      </c>
      <c r="O414" s="230">
        <v>40</v>
      </c>
      <c r="P414" s="229" t="s">
        <v>31</v>
      </c>
      <c r="Q414" s="229" t="s">
        <v>14792</v>
      </c>
      <c r="R414" s="229" t="s">
        <v>6361</v>
      </c>
      <c r="S414" s="230">
        <v>9</v>
      </c>
      <c r="T414" s="230">
        <v>8</v>
      </c>
      <c r="U414" s="229"/>
    </row>
    <row r="415" spans="1:21" ht="16.5" customHeight="1">
      <c r="A415" s="225" t="s">
        <v>1494</v>
      </c>
      <c r="B415" s="226" t="s">
        <v>1495</v>
      </c>
      <c r="C415" s="227" t="s">
        <v>2723</v>
      </c>
      <c r="D415" s="228" t="s">
        <v>421</v>
      </c>
      <c r="E415" s="288" t="s">
        <v>2723</v>
      </c>
      <c r="F415" s="227"/>
      <c r="G415" s="228" t="s">
        <v>2726</v>
      </c>
      <c r="H415" s="229" t="s">
        <v>2727</v>
      </c>
      <c r="I415" s="229"/>
      <c r="J415" s="147" t="str">
        <f t="shared" si="6"/>
        <v>余依錚</v>
      </c>
      <c r="K415" s="231">
        <v>0</v>
      </c>
      <c r="L415" s="208" t="s">
        <v>12104</v>
      </c>
      <c r="M415" s="208" t="s">
        <v>9494</v>
      </c>
      <c r="N415" s="230">
        <v>5</v>
      </c>
      <c r="O415" s="230">
        <v>35</v>
      </c>
      <c r="P415" s="229" t="s">
        <v>34</v>
      </c>
      <c r="Q415" s="229"/>
      <c r="R415" s="229"/>
      <c r="S415" s="231">
        <v>0</v>
      </c>
      <c r="T415" s="229"/>
      <c r="U415" s="229"/>
    </row>
    <row r="416" spans="1:21" ht="16.5" customHeight="1">
      <c r="A416" s="225" t="s">
        <v>3275</v>
      </c>
      <c r="B416" s="226" t="s">
        <v>3276</v>
      </c>
      <c r="C416" s="227" t="s">
        <v>2723</v>
      </c>
      <c r="D416" s="228" t="s">
        <v>421</v>
      </c>
      <c r="E416" s="288" t="s">
        <v>2725</v>
      </c>
      <c r="F416" s="227"/>
      <c r="G416" s="228" t="s">
        <v>2726</v>
      </c>
      <c r="H416" s="229" t="s">
        <v>2727</v>
      </c>
      <c r="I416" s="229"/>
      <c r="J416" s="147" t="str">
        <f t="shared" si="6"/>
        <v>余依錚</v>
      </c>
      <c r="K416" s="231">
        <v>0</v>
      </c>
      <c r="L416" s="208" t="s">
        <v>12106</v>
      </c>
      <c r="M416" s="208" t="s">
        <v>10215</v>
      </c>
      <c r="N416" s="230">
        <v>3</v>
      </c>
      <c r="O416" s="230">
        <v>20</v>
      </c>
      <c r="P416" s="229" t="s">
        <v>36</v>
      </c>
      <c r="Q416" s="229"/>
      <c r="R416" s="229"/>
      <c r="S416" s="231">
        <v>0</v>
      </c>
      <c r="T416" s="229"/>
      <c r="U416" s="229"/>
    </row>
    <row r="417" spans="1:21" ht="16.5" customHeight="1">
      <c r="A417" s="225" t="s">
        <v>13781</v>
      </c>
      <c r="B417" s="226" t="s">
        <v>13782</v>
      </c>
      <c r="C417" s="227" t="s">
        <v>51</v>
      </c>
      <c r="D417" s="228" t="s">
        <v>6004</v>
      </c>
      <c r="E417" s="288" t="s">
        <v>13787</v>
      </c>
      <c r="F417" s="227"/>
      <c r="G417" s="228"/>
      <c r="H417" s="229"/>
      <c r="I417" s="229"/>
      <c r="J417" s="147">
        <f t="shared" si="6"/>
        <v>0</v>
      </c>
      <c r="K417" s="231">
        <v>0</v>
      </c>
      <c r="L417" s="208" t="s">
        <v>12106</v>
      </c>
      <c r="M417" s="208" t="s">
        <v>6362</v>
      </c>
      <c r="N417" s="230">
        <v>10</v>
      </c>
      <c r="O417" s="230">
        <v>8</v>
      </c>
      <c r="P417" s="229" t="s">
        <v>34</v>
      </c>
      <c r="Q417" s="229"/>
      <c r="R417" s="229"/>
      <c r="S417" s="231">
        <v>0</v>
      </c>
      <c r="T417" s="229"/>
      <c r="U417" s="229"/>
    </row>
    <row r="418" spans="1:21" ht="16.5" customHeight="1">
      <c r="A418" s="225" t="s">
        <v>12277</v>
      </c>
      <c r="B418" s="226" t="s">
        <v>12278</v>
      </c>
      <c r="C418" s="227" t="s">
        <v>2718</v>
      </c>
      <c r="D418" s="228" t="s">
        <v>262</v>
      </c>
      <c r="E418" s="288" t="s">
        <v>2730</v>
      </c>
      <c r="F418" s="227" t="s">
        <v>15720</v>
      </c>
      <c r="G418" s="228" t="s">
        <v>2861</v>
      </c>
      <c r="H418" s="229" t="s">
        <v>262</v>
      </c>
      <c r="I418" s="229"/>
      <c r="J418" s="147" t="str">
        <f t="shared" si="6"/>
        <v>羅友彥</v>
      </c>
      <c r="K418" s="230">
        <v>90</v>
      </c>
      <c r="L418" s="208" t="s">
        <v>10213</v>
      </c>
      <c r="M418" s="208" t="s">
        <v>10216</v>
      </c>
      <c r="N418" s="230">
        <v>10</v>
      </c>
      <c r="O418" s="230">
        <v>5</v>
      </c>
      <c r="P418" s="229" t="s">
        <v>34</v>
      </c>
      <c r="Q418" s="229" t="s">
        <v>6361</v>
      </c>
      <c r="R418" s="229"/>
      <c r="S418" s="231">
        <v>0</v>
      </c>
      <c r="T418" s="229"/>
      <c r="U418" s="229"/>
    </row>
    <row r="419" spans="1:21" ht="16.5" customHeight="1">
      <c r="A419" s="225" t="s">
        <v>12281</v>
      </c>
      <c r="B419" s="226" t="s">
        <v>12282</v>
      </c>
      <c r="C419" s="227" t="s">
        <v>12502</v>
      </c>
      <c r="D419" s="228" t="s">
        <v>421</v>
      </c>
      <c r="E419" s="288" t="s">
        <v>2731</v>
      </c>
      <c r="F419" s="289" t="s">
        <v>15721</v>
      </c>
      <c r="G419" s="228" t="s">
        <v>2861</v>
      </c>
      <c r="H419" s="229" t="s">
        <v>421</v>
      </c>
      <c r="I419" s="229"/>
      <c r="J419" s="147" t="str">
        <f t="shared" si="6"/>
        <v>蘇漢城</v>
      </c>
      <c r="K419" s="230">
        <v>100</v>
      </c>
      <c r="L419" s="208" t="s">
        <v>10213</v>
      </c>
      <c r="M419" s="208" t="s">
        <v>10216</v>
      </c>
      <c r="N419" s="230">
        <v>10</v>
      </c>
      <c r="O419" s="230">
        <v>5</v>
      </c>
      <c r="P419" s="229" t="s">
        <v>31</v>
      </c>
      <c r="Q419" s="229" t="s">
        <v>10217</v>
      </c>
      <c r="R419" s="229" t="s">
        <v>6361</v>
      </c>
      <c r="S419" s="230">
        <v>10</v>
      </c>
      <c r="T419" s="230">
        <v>61</v>
      </c>
      <c r="U419" s="229"/>
    </row>
    <row r="420" spans="1:21" ht="16.5" customHeight="1">
      <c r="A420" s="225" t="s">
        <v>13830</v>
      </c>
      <c r="B420" s="226" t="s">
        <v>13831</v>
      </c>
      <c r="C420" s="227" t="s">
        <v>256</v>
      </c>
      <c r="D420" s="228" t="s">
        <v>2026</v>
      </c>
      <c r="E420" s="288" t="s">
        <v>257</v>
      </c>
      <c r="F420" s="227"/>
      <c r="G420" s="228" t="s">
        <v>2170</v>
      </c>
      <c r="H420" s="229" t="s">
        <v>2026</v>
      </c>
      <c r="I420" s="229"/>
      <c r="J420" s="147" t="str">
        <f t="shared" si="6"/>
        <v>汪佳凯</v>
      </c>
      <c r="K420" s="230">
        <v>30</v>
      </c>
      <c r="L420" s="208" t="s">
        <v>10213</v>
      </c>
      <c r="M420" s="208" t="s">
        <v>13790</v>
      </c>
      <c r="N420" s="230">
        <v>30</v>
      </c>
      <c r="O420" s="231">
        <v>0</v>
      </c>
      <c r="P420" s="229" t="s">
        <v>34</v>
      </c>
      <c r="Q420" s="229" t="s">
        <v>14977</v>
      </c>
      <c r="R420" s="229"/>
      <c r="S420" s="231">
        <v>0</v>
      </c>
      <c r="T420" s="229"/>
      <c r="U420" s="229"/>
    </row>
    <row r="421" spans="1:21" ht="16.5" customHeight="1">
      <c r="A421" s="225" t="s">
        <v>14797</v>
      </c>
      <c r="B421" s="226" t="s">
        <v>14798</v>
      </c>
      <c r="C421" s="227" t="s">
        <v>541</v>
      </c>
      <c r="D421" s="228" t="s">
        <v>106</v>
      </c>
      <c r="E421" s="288" t="s">
        <v>200</v>
      </c>
      <c r="F421" s="227"/>
      <c r="G421" s="228" t="s">
        <v>6334</v>
      </c>
      <c r="H421" s="229" t="s">
        <v>106</v>
      </c>
      <c r="I421" s="229"/>
      <c r="J421" s="147" t="str">
        <f t="shared" si="6"/>
        <v>賴慶樺</v>
      </c>
      <c r="K421" s="230">
        <v>100</v>
      </c>
      <c r="L421" s="208" t="s">
        <v>10213</v>
      </c>
      <c r="M421" s="208" t="s">
        <v>9497</v>
      </c>
      <c r="N421" s="230">
        <v>7</v>
      </c>
      <c r="O421" s="231">
        <v>0</v>
      </c>
      <c r="P421" s="229" t="s">
        <v>31</v>
      </c>
      <c r="Q421" s="229" t="s">
        <v>10217</v>
      </c>
      <c r="R421" s="229" t="s">
        <v>13387</v>
      </c>
      <c r="S421" s="230">
        <v>5</v>
      </c>
      <c r="T421" s="230">
        <v>16</v>
      </c>
      <c r="U421" s="229"/>
    </row>
    <row r="422" spans="1:21" ht="16.5" customHeight="1">
      <c r="A422" s="225" t="s">
        <v>10189</v>
      </c>
      <c r="B422" s="226" t="s">
        <v>10190</v>
      </c>
      <c r="C422" s="227" t="s">
        <v>390</v>
      </c>
      <c r="D422" s="228" t="s">
        <v>2026</v>
      </c>
      <c r="E422" s="288" t="s">
        <v>2714</v>
      </c>
      <c r="F422" s="227"/>
      <c r="G422" s="228" t="s">
        <v>2170</v>
      </c>
      <c r="H422" s="229" t="s">
        <v>2026</v>
      </c>
      <c r="I422" s="229"/>
      <c r="J422" s="147" t="str">
        <f t="shared" si="6"/>
        <v>汪佳凯</v>
      </c>
      <c r="K422" s="231">
        <v>0</v>
      </c>
      <c r="L422" s="208" t="s">
        <v>10215</v>
      </c>
      <c r="M422" s="208" t="s">
        <v>10218</v>
      </c>
      <c r="N422" s="230">
        <v>10</v>
      </c>
      <c r="O422" s="230">
        <v>150</v>
      </c>
      <c r="P422" s="229" t="s">
        <v>34</v>
      </c>
      <c r="Q422" s="229"/>
      <c r="R422" s="229"/>
      <c r="S422" s="231">
        <v>0</v>
      </c>
      <c r="T422" s="229"/>
      <c r="U422" s="229"/>
    </row>
    <row r="423" spans="1:21" ht="16.5" customHeight="1">
      <c r="A423" s="225" t="s">
        <v>3275</v>
      </c>
      <c r="B423" s="226" t="s">
        <v>3276</v>
      </c>
      <c r="C423" s="227" t="s">
        <v>2723</v>
      </c>
      <c r="D423" s="228" t="s">
        <v>421</v>
      </c>
      <c r="E423" s="288" t="s">
        <v>2723</v>
      </c>
      <c r="F423" s="227"/>
      <c r="G423" s="228" t="s">
        <v>2726</v>
      </c>
      <c r="H423" s="229" t="s">
        <v>2727</v>
      </c>
      <c r="I423" s="229"/>
      <c r="J423" s="147" t="str">
        <f t="shared" si="6"/>
        <v>余依錚</v>
      </c>
      <c r="K423" s="231">
        <v>0</v>
      </c>
      <c r="L423" s="208" t="s">
        <v>9494</v>
      </c>
      <c r="M423" s="208" t="s">
        <v>10217</v>
      </c>
      <c r="N423" s="230">
        <v>3</v>
      </c>
      <c r="O423" s="230">
        <v>20</v>
      </c>
      <c r="P423" s="229" t="s">
        <v>36</v>
      </c>
      <c r="Q423" s="229"/>
      <c r="R423" s="229"/>
      <c r="S423" s="231">
        <v>0</v>
      </c>
      <c r="T423" s="229"/>
      <c r="U423" s="229"/>
    </row>
    <row r="424" spans="1:21" ht="16.5" customHeight="1">
      <c r="A424" s="225" t="s">
        <v>13407</v>
      </c>
      <c r="B424" s="226" t="s">
        <v>13400</v>
      </c>
      <c r="C424" s="227" t="s">
        <v>51</v>
      </c>
      <c r="D424" s="228" t="s">
        <v>3685</v>
      </c>
      <c r="E424" s="288" t="s">
        <v>13733</v>
      </c>
      <c r="F424" s="227"/>
      <c r="G424" s="228" t="s">
        <v>2861</v>
      </c>
      <c r="H424" s="229" t="s">
        <v>421</v>
      </c>
      <c r="I424" s="229"/>
      <c r="J424" s="147" t="str">
        <f t="shared" si="6"/>
        <v>蘇漢城</v>
      </c>
      <c r="K424" s="231">
        <v>0</v>
      </c>
      <c r="L424" s="208" t="s">
        <v>13387</v>
      </c>
      <c r="M424" s="208" t="s">
        <v>10219</v>
      </c>
      <c r="N424" s="230">
        <v>20</v>
      </c>
      <c r="O424" s="230">
        <v>50</v>
      </c>
      <c r="P424" s="229" t="s">
        <v>34</v>
      </c>
      <c r="Q424" s="229"/>
      <c r="R424" s="229"/>
      <c r="S424" s="231">
        <v>0</v>
      </c>
      <c r="T424" s="229"/>
      <c r="U424" s="229"/>
    </row>
    <row r="425" spans="1:21" ht="16.5" customHeight="1">
      <c r="A425" s="225" t="s">
        <v>14797</v>
      </c>
      <c r="B425" s="226" t="s">
        <v>14798</v>
      </c>
      <c r="C425" s="227" t="s">
        <v>541</v>
      </c>
      <c r="D425" s="228" t="s">
        <v>106</v>
      </c>
      <c r="E425" s="288" t="s">
        <v>128</v>
      </c>
      <c r="F425" s="227"/>
      <c r="G425" s="228" t="s">
        <v>6334</v>
      </c>
      <c r="H425" s="229" t="s">
        <v>106</v>
      </c>
      <c r="I425" s="229"/>
      <c r="J425" s="147" t="str">
        <f t="shared" si="6"/>
        <v>賴慶樺</v>
      </c>
      <c r="K425" s="230">
        <v>100</v>
      </c>
      <c r="L425" s="208" t="s">
        <v>13387</v>
      </c>
      <c r="M425" s="208" t="s">
        <v>6362</v>
      </c>
      <c r="N425" s="230">
        <v>2</v>
      </c>
      <c r="O425" s="231">
        <v>0</v>
      </c>
      <c r="P425" s="229" t="s">
        <v>31</v>
      </c>
      <c r="Q425" s="229" t="s">
        <v>13387</v>
      </c>
      <c r="R425" s="229" t="s">
        <v>13387</v>
      </c>
      <c r="S425" s="230">
        <v>1</v>
      </c>
      <c r="T425" s="230">
        <v>12</v>
      </c>
      <c r="U425" s="229"/>
    </row>
    <row r="426" spans="1:21" ht="16.5" customHeight="1">
      <c r="A426" s="225" t="s">
        <v>14797</v>
      </c>
      <c r="B426" s="226" t="s">
        <v>14798</v>
      </c>
      <c r="C426" s="227" t="s">
        <v>542</v>
      </c>
      <c r="D426" s="228" t="s">
        <v>106</v>
      </c>
      <c r="E426" s="288" t="s">
        <v>1389</v>
      </c>
      <c r="F426" s="227"/>
      <c r="G426" s="228" t="s">
        <v>6334</v>
      </c>
      <c r="H426" s="229" t="s">
        <v>106</v>
      </c>
      <c r="I426" s="229"/>
      <c r="J426" s="147" t="str">
        <f t="shared" si="6"/>
        <v>賴慶樺</v>
      </c>
      <c r="K426" s="231">
        <v>0</v>
      </c>
      <c r="L426" s="208" t="s">
        <v>10216</v>
      </c>
      <c r="M426" s="208" t="s">
        <v>14812</v>
      </c>
      <c r="N426" s="230">
        <v>5</v>
      </c>
      <c r="O426" s="231">
        <v>0</v>
      </c>
      <c r="P426" s="229" t="s">
        <v>36</v>
      </c>
      <c r="Q426" s="229"/>
      <c r="R426" s="229"/>
      <c r="S426" s="231">
        <v>0</v>
      </c>
      <c r="T426" s="230">
        <v>8</v>
      </c>
      <c r="U426" s="229"/>
    </row>
    <row r="427" spans="1:21" ht="16.5" customHeight="1">
      <c r="A427" s="225" t="s">
        <v>14797</v>
      </c>
      <c r="B427" s="226" t="s">
        <v>14798</v>
      </c>
      <c r="C427" s="227" t="s">
        <v>542</v>
      </c>
      <c r="D427" s="228" t="s">
        <v>106</v>
      </c>
      <c r="E427" s="288" t="s">
        <v>14801</v>
      </c>
      <c r="F427" s="227"/>
      <c r="G427" s="228" t="s">
        <v>6334</v>
      </c>
      <c r="H427" s="229" t="s">
        <v>106</v>
      </c>
      <c r="I427" s="229"/>
      <c r="J427" s="147" t="str">
        <f t="shared" si="6"/>
        <v>賴慶樺</v>
      </c>
      <c r="K427" s="231">
        <v>0</v>
      </c>
      <c r="L427" s="208" t="s">
        <v>10216</v>
      </c>
      <c r="M427" s="208" t="s">
        <v>14812</v>
      </c>
      <c r="N427" s="230">
        <v>5</v>
      </c>
      <c r="O427" s="231">
        <v>0</v>
      </c>
      <c r="P427" s="229" t="s">
        <v>36</v>
      </c>
      <c r="Q427" s="229"/>
      <c r="R427" s="229"/>
      <c r="S427" s="231">
        <v>0</v>
      </c>
      <c r="T427" s="229"/>
      <c r="U427" s="229"/>
    </row>
    <row r="428" spans="1:21" ht="16.5" customHeight="1">
      <c r="A428" s="225" t="s">
        <v>14797</v>
      </c>
      <c r="B428" s="226" t="s">
        <v>14798</v>
      </c>
      <c r="C428" s="227" t="s">
        <v>542</v>
      </c>
      <c r="D428" s="228" t="s">
        <v>106</v>
      </c>
      <c r="E428" s="288" t="s">
        <v>14802</v>
      </c>
      <c r="F428" s="227"/>
      <c r="G428" s="228" t="s">
        <v>6334</v>
      </c>
      <c r="H428" s="229" t="s">
        <v>106</v>
      </c>
      <c r="I428" s="229"/>
      <c r="J428" s="147" t="str">
        <f t="shared" si="6"/>
        <v>賴慶樺</v>
      </c>
      <c r="K428" s="231">
        <v>0</v>
      </c>
      <c r="L428" s="208" t="s">
        <v>10216</v>
      </c>
      <c r="M428" s="208" t="s">
        <v>12107</v>
      </c>
      <c r="N428" s="230">
        <v>3</v>
      </c>
      <c r="O428" s="231">
        <v>0</v>
      </c>
      <c r="P428" s="229" t="s">
        <v>36</v>
      </c>
      <c r="Q428" s="229"/>
      <c r="R428" s="229"/>
      <c r="S428" s="231">
        <v>0</v>
      </c>
      <c r="T428" s="229"/>
      <c r="U428" s="229"/>
    </row>
    <row r="429" spans="1:21" ht="16.5" customHeight="1">
      <c r="A429" s="225" t="s">
        <v>13781</v>
      </c>
      <c r="B429" s="226" t="s">
        <v>13782</v>
      </c>
      <c r="C429" s="227" t="s">
        <v>51</v>
      </c>
      <c r="D429" s="228" t="s">
        <v>6004</v>
      </c>
      <c r="E429" s="288" t="s">
        <v>13788</v>
      </c>
      <c r="F429" s="227"/>
      <c r="G429" s="228" t="s">
        <v>506</v>
      </c>
      <c r="H429" s="229" t="s">
        <v>6004</v>
      </c>
      <c r="I429" s="229"/>
      <c r="J429" s="147" t="str">
        <f t="shared" si="6"/>
        <v>陳奕宏</v>
      </c>
      <c r="K429" s="231">
        <v>0</v>
      </c>
      <c r="L429" s="208" t="s">
        <v>10216</v>
      </c>
      <c r="M429" s="208" t="s">
        <v>6363</v>
      </c>
      <c r="N429" s="230">
        <v>10</v>
      </c>
      <c r="O429" s="230">
        <v>80</v>
      </c>
      <c r="P429" s="229" t="s">
        <v>36</v>
      </c>
      <c r="Q429" s="229"/>
      <c r="R429" s="229"/>
      <c r="S429" s="231">
        <v>0</v>
      </c>
      <c r="T429" s="229"/>
      <c r="U429" s="229"/>
    </row>
    <row r="430" spans="1:21" ht="16.5" customHeight="1">
      <c r="A430" s="225" t="s">
        <v>9785</v>
      </c>
      <c r="B430" s="226" t="s">
        <v>9786</v>
      </c>
      <c r="C430" s="227" t="s">
        <v>618</v>
      </c>
      <c r="D430" s="228" t="s">
        <v>106</v>
      </c>
      <c r="E430" s="288" t="s">
        <v>9812</v>
      </c>
      <c r="F430" s="227"/>
      <c r="G430" s="228" t="s">
        <v>6334</v>
      </c>
      <c r="H430" s="229" t="s">
        <v>106</v>
      </c>
      <c r="I430" s="229"/>
      <c r="J430" s="147" t="str">
        <f t="shared" si="6"/>
        <v>賴慶樺</v>
      </c>
      <c r="K430" s="231">
        <v>0</v>
      </c>
      <c r="L430" s="208" t="s">
        <v>10218</v>
      </c>
      <c r="M430" s="208" t="s">
        <v>12113</v>
      </c>
      <c r="N430" s="230">
        <v>10</v>
      </c>
      <c r="O430" s="231">
        <v>0</v>
      </c>
      <c r="P430" s="229" t="s">
        <v>36</v>
      </c>
      <c r="Q430" s="229"/>
      <c r="R430" s="229"/>
      <c r="S430" s="231">
        <v>0</v>
      </c>
      <c r="T430" s="229"/>
      <c r="U430" s="229"/>
    </row>
    <row r="431" spans="1:21" ht="16.5" customHeight="1">
      <c r="A431" s="225" t="s">
        <v>12281</v>
      </c>
      <c r="B431" s="226" t="s">
        <v>12282</v>
      </c>
      <c r="C431" s="227" t="s">
        <v>12503</v>
      </c>
      <c r="D431" s="228" t="s">
        <v>421</v>
      </c>
      <c r="E431" s="288" t="s">
        <v>2729</v>
      </c>
      <c r="F431" s="227"/>
      <c r="G431" s="228" t="s">
        <v>2861</v>
      </c>
      <c r="H431" s="229" t="s">
        <v>421</v>
      </c>
      <c r="I431" s="229"/>
      <c r="J431" s="147" t="str">
        <f t="shared" si="6"/>
        <v>蘇漢城</v>
      </c>
      <c r="K431" s="231">
        <v>0</v>
      </c>
      <c r="L431" s="208" t="s">
        <v>10218</v>
      </c>
      <c r="M431" s="208" t="s">
        <v>13739</v>
      </c>
      <c r="N431" s="230">
        <v>5</v>
      </c>
      <c r="O431" s="230">
        <v>3</v>
      </c>
      <c r="P431" s="229" t="s">
        <v>34</v>
      </c>
      <c r="Q431" s="229"/>
      <c r="R431" s="229"/>
      <c r="S431" s="231">
        <v>0</v>
      </c>
      <c r="T431" s="229"/>
      <c r="U431" s="229"/>
    </row>
    <row r="432" spans="1:21" ht="16.5" customHeight="1">
      <c r="A432" s="225" t="s">
        <v>5060</v>
      </c>
      <c r="B432" s="226" t="s">
        <v>5061</v>
      </c>
      <c r="C432" s="227" t="s">
        <v>12081</v>
      </c>
      <c r="D432" s="228" t="s">
        <v>421</v>
      </c>
      <c r="E432" s="288" t="s">
        <v>12086</v>
      </c>
      <c r="F432" s="227"/>
      <c r="G432" s="228" t="s">
        <v>70</v>
      </c>
      <c r="H432" s="229" t="s">
        <v>129</v>
      </c>
      <c r="I432" s="229"/>
      <c r="J432" s="147" t="str">
        <f t="shared" si="6"/>
        <v>王琇眉</v>
      </c>
      <c r="K432" s="231">
        <v>0</v>
      </c>
      <c r="L432" s="208" t="s">
        <v>10218</v>
      </c>
      <c r="M432" s="208" t="s">
        <v>13020</v>
      </c>
      <c r="N432" s="230">
        <v>30</v>
      </c>
      <c r="O432" s="230">
        <v>200</v>
      </c>
      <c r="P432" s="229" t="s">
        <v>36</v>
      </c>
      <c r="Q432" s="229"/>
      <c r="R432" s="229"/>
      <c r="S432" s="231">
        <v>0</v>
      </c>
      <c r="T432" s="229"/>
      <c r="U432" s="229"/>
    </row>
    <row r="433" spans="1:21" ht="16.5" customHeight="1">
      <c r="A433" s="225" t="s">
        <v>10189</v>
      </c>
      <c r="B433" s="226" t="s">
        <v>10190</v>
      </c>
      <c r="C433" s="227" t="s">
        <v>390</v>
      </c>
      <c r="D433" s="228" t="s">
        <v>2026</v>
      </c>
      <c r="E433" s="288" t="s">
        <v>2713</v>
      </c>
      <c r="F433" s="227"/>
      <c r="G433" s="228" t="s">
        <v>2170</v>
      </c>
      <c r="H433" s="229" t="s">
        <v>2026</v>
      </c>
      <c r="I433" s="229"/>
      <c r="J433" s="147" t="str">
        <f t="shared" si="6"/>
        <v>汪佳凯</v>
      </c>
      <c r="K433" s="231">
        <v>0</v>
      </c>
      <c r="L433" s="208" t="s">
        <v>12107</v>
      </c>
      <c r="M433" s="208" t="s">
        <v>6363</v>
      </c>
      <c r="N433" s="230">
        <v>8</v>
      </c>
      <c r="O433" s="230">
        <v>60</v>
      </c>
      <c r="P433" s="229" t="s">
        <v>36</v>
      </c>
      <c r="Q433" s="229"/>
      <c r="R433" s="229"/>
      <c r="S433" s="231">
        <v>0</v>
      </c>
      <c r="T433" s="229"/>
      <c r="U433" s="229"/>
    </row>
    <row r="434" spans="1:21" ht="16.5" customHeight="1">
      <c r="A434" s="225" t="s">
        <v>10191</v>
      </c>
      <c r="B434" s="226" t="s">
        <v>10192</v>
      </c>
      <c r="C434" s="227" t="s">
        <v>2721</v>
      </c>
      <c r="D434" s="228" t="s">
        <v>2026</v>
      </c>
      <c r="E434" s="288" t="s">
        <v>258</v>
      </c>
      <c r="F434" s="227"/>
      <c r="G434" s="228" t="s">
        <v>2170</v>
      </c>
      <c r="H434" s="229" t="s">
        <v>2026</v>
      </c>
      <c r="I434" s="229"/>
      <c r="J434" s="147" t="str">
        <f t="shared" si="6"/>
        <v>汪佳凯</v>
      </c>
      <c r="K434" s="231">
        <v>0</v>
      </c>
      <c r="L434" s="208" t="s">
        <v>12107</v>
      </c>
      <c r="M434" s="208" t="s">
        <v>13827</v>
      </c>
      <c r="N434" s="230">
        <v>7</v>
      </c>
      <c r="O434" s="230">
        <v>30</v>
      </c>
      <c r="P434" s="229" t="s">
        <v>34</v>
      </c>
      <c r="Q434" s="229"/>
      <c r="R434" s="229"/>
      <c r="S434" s="231">
        <v>0</v>
      </c>
      <c r="T434" s="229"/>
      <c r="U434" s="229"/>
    </row>
    <row r="435" spans="1:21" ht="16.5" customHeight="1">
      <c r="A435" s="225" t="s">
        <v>3277</v>
      </c>
      <c r="B435" s="226" t="s">
        <v>3278</v>
      </c>
      <c r="C435" s="227" t="s">
        <v>12086</v>
      </c>
      <c r="D435" s="228" t="s">
        <v>421</v>
      </c>
      <c r="E435" s="288" t="s">
        <v>12091</v>
      </c>
      <c r="F435" s="227"/>
      <c r="G435" s="228" t="s">
        <v>70</v>
      </c>
      <c r="H435" s="229" t="s">
        <v>129</v>
      </c>
      <c r="I435" s="229"/>
      <c r="J435" s="147" t="str">
        <f t="shared" si="6"/>
        <v>王琇眉</v>
      </c>
      <c r="K435" s="231">
        <v>0</v>
      </c>
      <c r="L435" s="208" t="s">
        <v>12107</v>
      </c>
      <c r="M435" s="208" t="s">
        <v>12296</v>
      </c>
      <c r="N435" s="230">
        <v>30</v>
      </c>
      <c r="O435" s="230">
        <v>200</v>
      </c>
      <c r="P435" s="229" t="s">
        <v>36</v>
      </c>
      <c r="Q435" s="229"/>
      <c r="R435" s="229"/>
      <c r="S435" s="231">
        <v>0</v>
      </c>
      <c r="T435" s="229"/>
      <c r="U435" s="229"/>
    </row>
    <row r="436" spans="1:21" ht="13.5">
      <c r="A436" s="225" t="s">
        <v>14797</v>
      </c>
      <c r="B436" s="226" t="s">
        <v>14798</v>
      </c>
      <c r="C436" s="227" t="s">
        <v>542</v>
      </c>
      <c r="D436" s="228" t="s">
        <v>106</v>
      </c>
      <c r="E436" s="288" t="s">
        <v>14803</v>
      </c>
      <c r="F436" s="227"/>
      <c r="G436" s="228" t="s">
        <v>6334</v>
      </c>
      <c r="H436" s="229" t="s">
        <v>106</v>
      </c>
      <c r="I436" s="229"/>
      <c r="J436" s="147" t="str">
        <f t="shared" si="6"/>
        <v>賴慶樺</v>
      </c>
      <c r="K436" s="231">
        <v>0</v>
      </c>
      <c r="L436" s="208" t="s">
        <v>12107</v>
      </c>
      <c r="M436" s="208" t="s">
        <v>14813</v>
      </c>
      <c r="N436" s="230">
        <v>10</v>
      </c>
      <c r="O436" s="231">
        <v>0</v>
      </c>
      <c r="P436" s="229" t="s">
        <v>36</v>
      </c>
      <c r="Q436" s="229"/>
      <c r="R436" s="229"/>
      <c r="S436" s="231">
        <v>0</v>
      </c>
      <c r="T436" s="229"/>
      <c r="U436" s="229"/>
    </row>
    <row r="437" spans="1:21" ht="13.5">
      <c r="A437" s="225" t="s">
        <v>12281</v>
      </c>
      <c r="B437" s="226" t="s">
        <v>12282</v>
      </c>
      <c r="C437" s="227" t="s">
        <v>12503</v>
      </c>
      <c r="D437" s="228" t="s">
        <v>421</v>
      </c>
      <c r="E437" s="288" t="s">
        <v>590</v>
      </c>
      <c r="F437" s="227"/>
      <c r="G437" s="228" t="s">
        <v>2861</v>
      </c>
      <c r="H437" s="229" t="s">
        <v>421</v>
      </c>
      <c r="I437" s="229"/>
      <c r="J437" s="147" t="str">
        <f t="shared" si="6"/>
        <v>蘇漢城</v>
      </c>
      <c r="K437" s="231">
        <v>0</v>
      </c>
      <c r="L437" s="208" t="s">
        <v>9495</v>
      </c>
      <c r="M437" s="208" t="s">
        <v>12113</v>
      </c>
      <c r="N437" s="230">
        <v>5</v>
      </c>
      <c r="O437" s="230">
        <v>3</v>
      </c>
      <c r="P437" s="229" t="s">
        <v>34</v>
      </c>
      <c r="Q437" s="229"/>
      <c r="R437" s="229"/>
      <c r="S437" s="231">
        <v>0</v>
      </c>
      <c r="T437" s="229"/>
      <c r="U437" s="229"/>
    </row>
    <row r="438" spans="1:21" ht="13.5">
      <c r="A438" s="225" t="s">
        <v>6337</v>
      </c>
      <c r="B438" s="226" t="s">
        <v>6338</v>
      </c>
      <c r="C438" s="227" t="s">
        <v>51</v>
      </c>
      <c r="D438" s="228" t="s">
        <v>5858</v>
      </c>
      <c r="E438" s="288" t="s">
        <v>80</v>
      </c>
      <c r="F438" s="227"/>
      <c r="G438" s="228" t="s">
        <v>32</v>
      </c>
      <c r="H438" s="229" t="s">
        <v>6876</v>
      </c>
      <c r="I438" s="229"/>
      <c r="J438" s="147" t="str">
        <f t="shared" si="6"/>
        <v>許博元</v>
      </c>
      <c r="K438" s="230">
        <v>75</v>
      </c>
      <c r="L438" s="208" t="s">
        <v>9495</v>
      </c>
      <c r="M438" s="208" t="s">
        <v>12509</v>
      </c>
      <c r="N438" s="230">
        <v>10</v>
      </c>
      <c r="O438" s="230">
        <v>60</v>
      </c>
      <c r="P438" s="229" t="s">
        <v>34</v>
      </c>
      <c r="Q438" s="229" t="s">
        <v>13019</v>
      </c>
      <c r="R438" s="229"/>
      <c r="S438" s="231">
        <v>0</v>
      </c>
      <c r="T438" s="230">
        <v>32</v>
      </c>
      <c r="U438" s="229"/>
    </row>
    <row r="439" spans="1:21" ht="13.5">
      <c r="A439" s="225" t="s">
        <v>10191</v>
      </c>
      <c r="B439" s="226" t="s">
        <v>10192</v>
      </c>
      <c r="C439" s="227" t="s">
        <v>2721</v>
      </c>
      <c r="D439" s="228" t="s">
        <v>2026</v>
      </c>
      <c r="E439" s="288" t="s">
        <v>589</v>
      </c>
      <c r="F439" s="227"/>
      <c r="G439" s="228" t="s">
        <v>2170</v>
      </c>
      <c r="H439" s="229" t="s">
        <v>2026</v>
      </c>
      <c r="I439" s="229"/>
      <c r="J439" s="147" t="str">
        <f t="shared" si="6"/>
        <v>汪佳凯</v>
      </c>
      <c r="K439" s="231">
        <v>0</v>
      </c>
      <c r="L439" s="208" t="s">
        <v>6363</v>
      </c>
      <c r="M439" s="208" t="s">
        <v>12509</v>
      </c>
      <c r="N439" s="230">
        <v>7</v>
      </c>
      <c r="O439" s="230">
        <v>30</v>
      </c>
      <c r="P439" s="229" t="s">
        <v>36</v>
      </c>
      <c r="Q439" s="229"/>
      <c r="R439" s="229"/>
      <c r="S439" s="231">
        <v>0</v>
      </c>
      <c r="T439" s="229"/>
      <c r="U439" s="229"/>
    </row>
    <row r="440" spans="1:21" ht="13.5">
      <c r="A440" s="225" t="s">
        <v>10189</v>
      </c>
      <c r="B440" s="226" t="s">
        <v>10190</v>
      </c>
      <c r="C440" s="227" t="s">
        <v>390</v>
      </c>
      <c r="D440" s="228" t="s">
        <v>2026</v>
      </c>
      <c r="E440" s="288" t="s">
        <v>328</v>
      </c>
      <c r="F440" s="227"/>
      <c r="G440" s="228" t="s">
        <v>2170</v>
      </c>
      <c r="H440" s="229" t="s">
        <v>2026</v>
      </c>
      <c r="I440" s="229"/>
      <c r="J440" s="147" t="str">
        <f t="shared" si="6"/>
        <v>汪佳凯</v>
      </c>
      <c r="K440" s="231">
        <v>0</v>
      </c>
      <c r="L440" s="208" t="s">
        <v>12113</v>
      </c>
      <c r="M440" s="208" t="s">
        <v>13828</v>
      </c>
      <c r="N440" s="230">
        <v>9</v>
      </c>
      <c r="O440" s="230">
        <v>65</v>
      </c>
      <c r="P440" s="229" t="s">
        <v>36</v>
      </c>
      <c r="Q440" s="229"/>
      <c r="R440" s="229"/>
      <c r="S440" s="231">
        <v>0</v>
      </c>
      <c r="T440" s="229"/>
      <c r="U440" s="229"/>
    </row>
    <row r="441" spans="1:21" ht="13.5">
      <c r="A441" s="225" t="s">
        <v>13781</v>
      </c>
      <c r="B441" s="226" t="s">
        <v>13782</v>
      </c>
      <c r="C441" s="227" t="s">
        <v>41</v>
      </c>
      <c r="D441" s="228" t="s">
        <v>6004</v>
      </c>
      <c r="E441" s="288" t="s">
        <v>125</v>
      </c>
      <c r="F441" s="227"/>
      <c r="G441" s="228" t="s">
        <v>70</v>
      </c>
      <c r="H441" s="229" t="s">
        <v>129</v>
      </c>
      <c r="I441" s="229"/>
      <c r="J441" s="147" t="str">
        <f t="shared" si="6"/>
        <v>王琇眉</v>
      </c>
      <c r="K441" s="231">
        <v>0</v>
      </c>
      <c r="L441" s="208" t="s">
        <v>12113</v>
      </c>
      <c r="M441" s="208" t="s">
        <v>13222</v>
      </c>
      <c r="N441" s="230">
        <v>10</v>
      </c>
      <c r="O441" s="230">
        <v>80</v>
      </c>
      <c r="P441" s="229" t="s">
        <v>36</v>
      </c>
      <c r="Q441" s="229"/>
      <c r="R441" s="229"/>
      <c r="S441" s="231">
        <v>0</v>
      </c>
      <c r="T441" s="229"/>
      <c r="U441" s="229"/>
    </row>
    <row r="442" spans="1:21" ht="13.5">
      <c r="A442" s="225" t="s">
        <v>12281</v>
      </c>
      <c r="B442" s="226" t="s">
        <v>12282</v>
      </c>
      <c r="C442" s="227" t="s">
        <v>12504</v>
      </c>
      <c r="D442" s="228" t="s">
        <v>421</v>
      </c>
      <c r="E442" s="288" t="s">
        <v>12505</v>
      </c>
      <c r="F442" s="227"/>
      <c r="G442" s="228" t="s">
        <v>2861</v>
      </c>
      <c r="H442" s="229" t="s">
        <v>421</v>
      </c>
      <c r="I442" s="229"/>
      <c r="J442" s="147" t="str">
        <f t="shared" si="6"/>
        <v>蘇漢城</v>
      </c>
      <c r="K442" s="231">
        <v>0</v>
      </c>
      <c r="L442" s="208" t="s">
        <v>14813</v>
      </c>
      <c r="M442" s="208" t="s">
        <v>12509</v>
      </c>
      <c r="N442" s="230">
        <v>5</v>
      </c>
      <c r="O442" s="230">
        <v>3</v>
      </c>
      <c r="P442" s="229" t="s">
        <v>34</v>
      </c>
      <c r="Q442" s="229"/>
      <c r="R442" s="229"/>
      <c r="S442" s="231">
        <v>0</v>
      </c>
      <c r="T442" s="229"/>
      <c r="U442" s="229"/>
    </row>
    <row r="443" spans="1:21" ht="13.5">
      <c r="A443" s="225" t="s">
        <v>14797</v>
      </c>
      <c r="B443" s="226" t="s">
        <v>14798</v>
      </c>
      <c r="C443" s="227" t="s">
        <v>14804</v>
      </c>
      <c r="D443" s="228" t="s">
        <v>106</v>
      </c>
      <c r="E443" s="288" t="s">
        <v>14805</v>
      </c>
      <c r="F443" s="227"/>
      <c r="G443" s="228" t="s">
        <v>6334</v>
      </c>
      <c r="H443" s="229" t="s">
        <v>106</v>
      </c>
      <c r="I443" s="229"/>
      <c r="J443" s="147" t="str">
        <f t="shared" si="6"/>
        <v>賴慶樺</v>
      </c>
      <c r="K443" s="231">
        <v>0</v>
      </c>
      <c r="L443" s="208" t="s">
        <v>14813</v>
      </c>
      <c r="M443" s="208" t="s">
        <v>13020</v>
      </c>
      <c r="N443" s="230">
        <v>15</v>
      </c>
      <c r="O443" s="231">
        <v>0</v>
      </c>
      <c r="P443" s="229" t="s">
        <v>36</v>
      </c>
      <c r="Q443" s="229"/>
      <c r="R443" s="229"/>
      <c r="S443" s="231">
        <v>0</v>
      </c>
      <c r="T443" s="229"/>
      <c r="U443" s="229"/>
    </row>
    <row r="444" spans="1:21" ht="13.5">
      <c r="A444" s="225" t="s">
        <v>11927</v>
      </c>
      <c r="B444" s="226" t="s">
        <v>11928</v>
      </c>
      <c r="C444" s="227" t="s">
        <v>46</v>
      </c>
      <c r="D444" s="228" t="s">
        <v>615</v>
      </c>
      <c r="E444" s="288" t="s">
        <v>49</v>
      </c>
      <c r="F444" s="227"/>
      <c r="G444" s="228" t="s">
        <v>2860</v>
      </c>
      <c r="H444" s="229" t="s">
        <v>13729</v>
      </c>
      <c r="I444" s="229"/>
      <c r="J444" s="147" t="str">
        <f t="shared" si="6"/>
        <v>蔣永華</v>
      </c>
      <c r="K444" s="231">
        <v>0</v>
      </c>
      <c r="L444" s="208" t="s">
        <v>13388</v>
      </c>
      <c r="M444" s="208" t="s">
        <v>13221</v>
      </c>
      <c r="N444" s="230">
        <v>5</v>
      </c>
      <c r="O444" s="230">
        <v>24</v>
      </c>
      <c r="P444" s="229" t="s">
        <v>36</v>
      </c>
      <c r="Q444" s="229"/>
      <c r="R444" s="229"/>
      <c r="S444" s="231">
        <v>0</v>
      </c>
      <c r="T444" s="230">
        <v>2</v>
      </c>
      <c r="U444" s="229"/>
    </row>
    <row r="445" spans="1:21" ht="13.5">
      <c r="A445" s="225" t="s">
        <v>11927</v>
      </c>
      <c r="B445" s="226" t="s">
        <v>11928</v>
      </c>
      <c r="C445" s="227" t="s">
        <v>46</v>
      </c>
      <c r="D445" s="228" t="s">
        <v>615</v>
      </c>
      <c r="E445" s="288" t="s">
        <v>90</v>
      </c>
      <c r="F445" s="227"/>
      <c r="G445" s="228" t="s">
        <v>100</v>
      </c>
      <c r="H445" s="229" t="s">
        <v>476</v>
      </c>
      <c r="I445" s="229"/>
      <c r="J445" s="147" t="str">
        <f t="shared" si="6"/>
        <v>莊廉琯</v>
      </c>
      <c r="K445" s="231">
        <v>0</v>
      </c>
      <c r="L445" s="208" t="s">
        <v>13388</v>
      </c>
      <c r="M445" s="208" t="s">
        <v>12508</v>
      </c>
      <c r="N445" s="230">
        <v>3</v>
      </c>
      <c r="O445" s="230">
        <v>24</v>
      </c>
      <c r="P445" s="229" t="s">
        <v>36</v>
      </c>
      <c r="Q445" s="229"/>
      <c r="R445" s="229"/>
      <c r="S445" s="231">
        <v>0</v>
      </c>
      <c r="T445" s="229"/>
      <c r="U445" s="229"/>
    </row>
    <row r="446" spans="1:21" ht="13.5">
      <c r="A446" s="225" t="s">
        <v>11929</v>
      </c>
      <c r="B446" s="226" t="s">
        <v>11930</v>
      </c>
      <c r="C446" s="227" t="s">
        <v>51</v>
      </c>
      <c r="D446" s="228" t="s">
        <v>50</v>
      </c>
      <c r="E446" s="288" t="s">
        <v>13207</v>
      </c>
      <c r="F446" s="227"/>
      <c r="G446" s="228" t="s">
        <v>506</v>
      </c>
      <c r="H446" s="229" t="s">
        <v>112</v>
      </c>
      <c r="I446" s="229"/>
      <c r="J446" s="147" t="str">
        <f t="shared" si="6"/>
        <v>何昆達</v>
      </c>
      <c r="K446" s="231">
        <v>0</v>
      </c>
      <c r="L446" s="208" t="s">
        <v>13389</v>
      </c>
      <c r="M446" s="208" t="s">
        <v>12114</v>
      </c>
      <c r="N446" s="230">
        <v>15</v>
      </c>
      <c r="O446" s="230">
        <v>96</v>
      </c>
      <c r="P446" s="229" t="s">
        <v>36</v>
      </c>
      <c r="Q446" s="229"/>
      <c r="R446" s="229"/>
      <c r="S446" s="231">
        <v>0</v>
      </c>
      <c r="T446" s="229"/>
      <c r="U446" s="229"/>
    </row>
    <row r="447" spans="1:21" ht="13.5">
      <c r="A447" s="225" t="s">
        <v>11927</v>
      </c>
      <c r="B447" s="226" t="s">
        <v>11928</v>
      </c>
      <c r="C447" s="227" t="s">
        <v>41</v>
      </c>
      <c r="D447" s="228" t="s">
        <v>615</v>
      </c>
      <c r="E447" s="288" t="s">
        <v>125</v>
      </c>
      <c r="F447" s="227"/>
      <c r="G447" s="228" t="s">
        <v>70</v>
      </c>
      <c r="H447" s="229" t="s">
        <v>129</v>
      </c>
      <c r="I447" s="229"/>
      <c r="J447" s="147" t="str">
        <f t="shared" si="6"/>
        <v>王琇眉</v>
      </c>
      <c r="K447" s="231">
        <v>0</v>
      </c>
      <c r="L447" s="208" t="s">
        <v>13389</v>
      </c>
      <c r="M447" s="208" t="s">
        <v>13390</v>
      </c>
      <c r="N447" s="230">
        <v>10</v>
      </c>
      <c r="O447" s="230">
        <v>60</v>
      </c>
      <c r="P447" s="229" t="s">
        <v>36</v>
      </c>
      <c r="Q447" s="229"/>
      <c r="R447" s="229"/>
      <c r="S447" s="231">
        <v>0</v>
      </c>
      <c r="T447" s="229"/>
      <c r="U447" s="229"/>
    </row>
    <row r="448" spans="1:21" ht="13.5">
      <c r="A448" s="225" t="s">
        <v>14797</v>
      </c>
      <c r="B448" s="226" t="s">
        <v>14798</v>
      </c>
      <c r="C448" s="227" t="s">
        <v>14806</v>
      </c>
      <c r="D448" s="228" t="s">
        <v>106</v>
      </c>
      <c r="E448" s="288" t="s">
        <v>14807</v>
      </c>
      <c r="F448" s="227"/>
      <c r="G448" s="228" t="s">
        <v>6334</v>
      </c>
      <c r="H448" s="229" t="s">
        <v>106</v>
      </c>
      <c r="I448" s="229"/>
      <c r="J448" s="147" t="str">
        <f t="shared" si="6"/>
        <v>賴慶樺</v>
      </c>
      <c r="K448" s="231">
        <v>0</v>
      </c>
      <c r="L448" s="208" t="s">
        <v>12509</v>
      </c>
      <c r="M448" s="208" t="s">
        <v>13021</v>
      </c>
      <c r="N448" s="230">
        <v>15</v>
      </c>
      <c r="O448" s="231">
        <v>0</v>
      </c>
      <c r="P448" s="229" t="s">
        <v>36</v>
      </c>
      <c r="Q448" s="229"/>
      <c r="R448" s="229"/>
      <c r="S448" s="231">
        <v>0</v>
      </c>
      <c r="T448" s="229"/>
      <c r="U448" s="229"/>
    </row>
    <row r="449" spans="1:21" ht="13.5">
      <c r="A449" s="225" t="s">
        <v>10191</v>
      </c>
      <c r="B449" s="226" t="s">
        <v>10192</v>
      </c>
      <c r="C449" s="227" t="s">
        <v>2723</v>
      </c>
      <c r="D449" s="228" t="s">
        <v>2026</v>
      </c>
      <c r="E449" s="288" t="s">
        <v>2725</v>
      </c>
      <c r="F449" s="227"/>
      <c r="G449" s="228" t="s">
        <v>2170</v>
      </c>
      <c r="H449" s="229" t="s">
        <v>2026</v>
      </c>
      <c r="I449" s="229"/>
      <c r="J449" s="147" t="str">
        <f t="shared" si="6"/>
        <v>汪佳凯</v>
      </c>
      <c r="K449" s="231">
        <v>0</v>
      </c>
      <c r="L449" s="208" t="s">
        <v>13221</v>
      </c>
      <c r="M449" s="208" t="s">
        <v>13828</v>
      </c>
      <c r="N449" s="230">
        <v>3</v>
      </c>
      <c r="O449" s="230">
        <v>10</v>
      </c>
      <c r="P449" s="229" t="s">
        <v>36</v>
      </c>
      <c r="Q449" s="229"/>
      <c r="R449" s="229"/>
      <c r="S449" s="231">
        <v>0</v>
      </c>
      <c r="T449" s="229"/>
      <c r="U449" s="229"/>
    </row>
    <row r="450" spans="1:21" ht="13.5">
      <c r="A450" s="225" t="s">
        <v>10189</v>
      </c>
      <c r="B450" s="226" t="s">
        <v>10190</v>
      </c>
      <c r="C450" s="227" t="s">
        <v>256</v>
      </c>
      <c r="D450" s="228" t="s">
        <v>2026</v>
      </c>
      <c r="E450" s="288" t="s">
        <v>257</v>
      </c>
      <c r="F450" s="227"/>
      <c r="G450" s="228" t="s">
        <v>2170</v>
      </c>
      <c r="H450" s="229" t="s">
        <v>2026</v>
      </c>
      <c r="I450" s="229"/>
      <c r="J450" s="147" t="str">
        <f t="shared" ref="J450:J513" si="7">IF(I450="",H450,LEFT(I450,3))</f>
        <v>汪佳凯</v>
      </c>
      <c r="K450" s="231">
        <v>0</v>
      </c>
      <c r="L450" s="208" t="s">
        <v>13222</v>
      </c>
      <c r="M450" s="208" t="s">
        <v>10221</v>
      </c>
      <c r="N450" s="230">
        <v>30</v>
      </c>
      <c r="O450" s="230">
        <v>200</v>
      </c>
      <c r="P450" s="229" t="s">
        <v>36</v>
      </c>
      <c r="Q450" s="229"/>
      <c r="R450" s="229"/>
      <c r="S450" s="231">
        <v>0</v>
      </c>
      <c r="T450" s="229"/>
      <c r="U450" s="229"/>
    </row>
    <row r="451" spans="1:21" ht="13.5">
      <c r="A451" s="225" t="s">
        <v>10191</v>
      </c>
      <c r="B451" s="226" t="s">
        <v>10192</v>
      </c>
      <c r="C451" s="227" t="s">
        <v>2723</v>
      </c>
      <c r="D451" s="228" t="s">
        <v>2026</v>
      </c>
      <c r="E451" s="288" t="s">
        <v>2723</v>
      </c>
      <c r="F451" s="227"/>
      <c r="G451" s="228" t="s">
        <v>2170</v>
      </c>
      <c r="H451" s="229" t="s">
        <v>2026</v>
      </c>
      <c r="I451" s="229"/>
      <c r="J451" s="147" t="str">
        <f t="shared" si="7"/>
        <v>汪佳凯</v>
      </c>
      <c r="K451" s="231">
        <v>0</v>
      </c>
      <c r="L451" s="208" t="s">
        <v>13222</v>
      </c>
      <c r="M451" s="208" t="s">
        <v>12296</v>
      </c>
      <c r="N451" s="230">
        <v>8</v>
      </c>
      <c r="O451" s="230">
        <v>10</v>
      </c>
      <c r="P451" s="229" t="s">
        <v>36</v>
      </c>
      <c r="Q451" s="229"/>
      <c r="R451" s="229"/>
      <c r="S451" s="231">
        <v>0</v>
      </c>
      <c r="T451" s="229"/>
      <c r="U451" s="229"/>
    </row>
    <row r="452" spans="1:21" ht="13.5">
      <c r="A452" s="225" t="s">
        <v>14797</v>
      </c>
      <c r="B452" s="226" t="s">
        <v>14798</v>
      </c>
      <c r="C452" s="227" t="s">
        <v>14806</v>
      </c>
      <c r="D452" s="228" t="s">
        <v>106</v>
      </c>
      <c r="E452" s="288" t="s">
        <v>14808</v>
      </c>
      <c r="F452" s="227"/>
      <c r="G452" s="228" t="s">
        <v>6334</v>
      </c>
      <c r="H452" s="229" t="s">
        <v>106</v>
      </c>
      <c r="I452" s="229"/>
      <c r="J452" s="147" t="str">
        <f t="shared" si="7"/>
        <v>賴慶樺</v>
      </c>
      <c r="K452" s="231">
        <v>0</v>
      </c>
      <c r="L452" s="208" t="s">
        <v>13790</v>
      </c>
      <c r="M452" s="208" t="s">
        <v>13021</v>
      </c>
      <c r="N452" s="230">
        <v>10</v>
      </c>
      <c r="O452" s="231">
        <v>0</v>
      </c>
      <c r="P452" s="229" t="s">
        <v>36</v>
      </c>
      <c r="Q452" s="229"/>
      <c r="R452" s="229"/>
      <c r="S452" s="231">
        <v>0</v>
      </c>
      <c r="T452" s="229"/>
      <c r="U452" s="229"/>
    </row>
    <row r="453" spans="1:21" ht="13.5">
      <c r="A453" s="225" t="s">
        <v>13781</v>
      </c>
      <c r="B453" s="226" t="s">
        <v>13782</v>
      </c>
      <c r="C453" s="227" t="s">
        <v>46</v>
      </c>
      <c r="D453" s="228" t="s">
        <v>6004</v>
      </c>
      <c r="E453" s="288" t="s">
        <v>487</v>
      </c>
      <c r="F453" s="227"/>
      <c r="G453" s="228" t="s">
        <v>506</v>
      </c>
      <c r="H453" s="229" t="s">
        <v>6004</v>
      </c>
      <c r="I453" s="229"/>
      <c r="J453" s="147" t="str">
        <f t="shared" si="7"/>
        <v>陳奕宏</v>
      </c>
      <c r="K453" s="231">
        <v>0</v>
      </c>
      <c r="L453" s="208" t="s">
        <v>13790</v>
      </c>
      <c r="M453" s="208" t="s">
        <v>13791</v>
      </c>
      <c r="N453" s="230">
        <v>5</v>
      </c>
      <c r="O453" s="230">
        <v>20</v>
      </c>
      <c r="P453" s="229" t="s">
        <v>36</v>
      </c>
      <c r="Q453" s="229"/>
      <c r="R453" s="229"/>
      <c r="S453" s="231">
        <v>0</v>
      </c>
      <c r="T453" s="229"/>
      <c r="U453" s="229"/>
    </row>
    <row r="454" spans="1:21" ht="13.5">
      <c r="A454" s="225" t="s">
        <v>13781</v>
      </c>
      <c r="B454" s="226" t="s">
        <v>13782</v>
      </c>
      <c r="C454" s="227" t="s">
        <v>46</v>
      </c>
      <c r="D454" s="228" t="s">
        <v>6004</v>
      </c>
      <c r="E454" s="288" t="s">
        <v>45</v>
      </c>
      <c r="F454" s="227"/>
      <c r="G454" s="228" t="s">
        <v>506</v>
      </c>
      <c r="H454" s="229" t="s">
        <v>6004</v>
      </c>
      <c r="I454" s="229"/>
      <c r="J454" s="147" t="str">
        <f t="shared" si="7"/>
        <v>陳奕宏</v>
      </c>
      <c r="K454" s="231">
        <v>0</v>
      </c>
      <c r="L454" s="208" t="s">
        <v>13790</v>
      </c>
      <c r="M454" s="208" t="s">
        <v>13224</v>
      </c>
      <c r="N454" s="230">
        <v>2</v>
      </c>
      <c r="O454" s="230">
        <v>8</v>
      </c>
      <c r="P454" s="229" t="s">
        <v>36</v>
      </c>
      <c r="Q454" s="229"/>
      <c r="R454" s="229"/>
      <c r="S454" s="231">
        <v>0</v>
      </c>
      <c r="T454" s="229"/>
      <c r="U454" s="229"/>
    </row>
    <row r="455" spans="1:21" ht="13.5">
      <c r="A455" s="225" t="s">
        <v>13830</v>
      </c>
      <c r="B455" s="226" t="s">
        <v>13831</v>
      </c>
      <c r="C455" s="227" t="s">
        <v>2721</v>
      </c>
      <c r="D455" s="228" t="s">
        <v>2026</v>
      </c>
      <c r="E455" s="288" t="s">
        <v>258</v>
      </c>
      <c r="F455" s="227"/>
      <c r="G455" s="228" t="s">
        <v>2170</v>
      </c>
      <c r="H455" s="229" t="s">
        <v>2026</v>
      </c>
      <c r="I455" s="229"/>
      <c r="J455" s="147" t="str">
        <f t="shared" si="7"/>
        <v>汪佳凯</v>
      </c>
      <c r="K455" s="231">
        <v>0</v>
      </c>
      <c r="L455" s="208" t="s">
        <v>13224</v>
      </c>
      <c r="M455" s="208" t="s">
        <v>13020</v>
      </c>
      <c r="N455" s="230">
        <v>5</v>
      </c>
      <c r="O455" s="231">
        <v>0</v>
      </c>
      <c r="P455" s="229" t="s">
        <v>36</v>
      </c>
      <c r="Q455" s="229"/>
      <c r="R455" s="229"/>
      <c r="S455" s="231">
        <v>0</v>
      </c>
      <c r="T455" s="229"/>
      <c r="U455" s="229"/>
    </row>
    <row r="456" spans="1:21" ht="13.5">
      <c r="A456" s="225" t="s">
        <v>13781</v>
      </c>
      <c r="B456" s="226" t="s">
        <v>13782</v>
      </c>
      <c r="C456" s="227" t="s">
        <v>46</v>
      </c>
      <c r="D456" s="228" t="s">
        <v>6004</v>
      </c>
      <c r="E456" s="288" t="s">
        <v>12668</v>
      </c>
      <c r="F456" s="227"/>
      <c r="G456" s="228" t="s">
        <v>506</v>
      </c>
      <c r="H456" s="229" t="s">
        <v>770</v>
      </c>
      <c r="I456" s="229"/>
      <c r="J456" s="147" t="str">
        <f t="shared" si="7"/>
        <v>鄭珅易</v>
      </c>
      <c r="K456" s="231">
        <v>0</v>
      </c>
      <c r="L456" s="208" t="s">
        <v>13390</v>
      </c>
      <c r="M456" s="208" t="s">
        <v>13390</v>
      </c>
      <c r="N456" s="230">
        <v>1</v>
      </c>
      <c r="O456" s="230">
        <v>8</v>
      </c>
      <c r="P456" s="229" t="s">
        <v>36</v>
      </c>
      <c r="Q456" s="229"/>
      <c r="R456" s="229"/>
      <c r="S456" s="231">
        <v>0</v>
      </c>
      <c r="T456" s="229"/>
      <c r="U456" s="229"/>
    </row>
    <row r="457" spans="1:21" ht="13.5">
      <c r="A457" s="225" t="s">
        <v>11927</v>
      </c>
      <c r="B457" s="226" t="s">
        <v>11928</v>
      </c>
      <c r="C457" s="227" t="s">
        <v>46</v>
      </c>
      <c r="D457" s="228" t="s">
        <v>615</v>
      </c>
      <c r="E457" s="288" t="s">
        <v>487</v>
      </c>
      <c r="F457" s="227"/>
      <c r="G457" s="228" t="s">
        <v>100</v>
      </c>
      <c r="H457" s="229" t="s">
        <v>615</v>
      </c>
      <c r="I457" s="229"/>
      <c r="J457" s="147" t="str">
        <f t="shared" si="7"/>
        <v>彭志豪</v>
      </c>
      <c r="K457" s="231">
        <v>0</v>
      </c>
      <c r="L457" s="208" t="s">
        <v>13391</v>
      </c>
      <c r="M457" s="208" t="s">
        <v>13392</v>
      </c>
      <c r="N457" s="230">
        <v>10</v>
      </c>
      <c r="O457" s="230">
        <v>16</v>
      </c>
      <c r="P457" s="229" t="s">
        <v>36</v>
      </c>
      <c r="Q457" s="229"/>
      <c r="R457" s="229"/>
      <c r="S457" s="231">
        <v>0</v>
      </c>
      <c r="T457" s="229"/>
      <c r="U457" s="229"/>
    </row>
    <row r="458" spans="1:21" ht="13.5">
      <c r="A458" s="225" t="s">
        <v>11927</v>
      </c>
      <c r="B458" s="226" t="s">
        <v>11928</v>
      </c>
      <c r="C458" s="227" t="s">
        <v>46</v>
      </c>
      <c r="D458" s="228" t="s">
        <v>615</v>
      </c>
      <c r="E458" s="288" t="s">
        <v>91</v>
      </c>
      <c r="F458" s="227"/>
      <c r="G458" s="228" t="s">
        <v>100</v>
      </c>
      <c r="H458" s="229" t="s">
        <v>615</v>
      </c>
      <c r="I458" s="229"/>
      <c r="J458" s="147" t="str">
        <f t="shared" si="7"/>
        <v>彭志豪</v>
      </c>
      <c r="K458" s="231">
        <v>0</v>
      </c>
      <c r="L458" s="208" t="s">
        <v>13391</v>
      </c>
      <c r="M458" s="208" t="s">
        <v>13226</v>
      </c>
      <c r="N458" s="230">
        <v>33</v>
      </c>
      <c r="O458" s="230">
        <v>40</v>
      </c>
      <c r="P458" s="229" t="s">
        <v>36</v>
      </c>
      <c r="Q458" s="229"/>
      <c r="R458" s="229"/>
      <c r="S458" s="231">
        <v>0</v>
      </c>
      <c r="T458" s="229"/>
      <c r="U458" s="229"/>
    </row>
    <row r="459" spans="1:21" ht="13.5">
      <c r="A459" s="225" t="s">
        <v>13781</v>
      </c>
      <c r="B459" s="226" t="s">
        <v>13782</v>
      </c>
      <c r="C459" s="227" t="s">
        <v>46</v>
      </c>
      <c r="D459" s="228" t="s">
        <v>6004</v>
      </c>
      <c r="E459" s="288" t="s">
        <v>47</v>
      </c>
      <c r="F459" s="227"/>
      <c r="G459" s="228" t="s">
        <v>506</v>
      </c>
      <c r="H459" s="229" t="s">
        <v>770</v>
      </c>
      <c r="I459" s="229"/>
      <c r="J459" s="147" t="str">
        <f t="shared" si="7"/>
        <v>鄭珅易</v>
      </c>
      <c r="K459" s="231">
        <v>0</v>
      </c>
      <c r="L459" s="208" t="s">
        <v>13391</v>
      </c>
      <c r="M459" s="208" t="s">
        <v>13391</v>
      </c>
      <c r="N459" s="230">
        <v>1</v>
      </c>
      <c r="O459" s="230">
        <v>4</v>
      </c>
      <c r="P459" s="229" t="s">
        <v>36</v>
      </c>
      <c r="Q459" s="229"/>
      <c r="R459" s="229"/>
      <c r="S459" s="231">
        <v>0</v>
      </c>
      <c r="T459" s="229"/>
      <c r="U459" s="229"/>
    </row>
    <row r="460" spans="1:21" ht="13.5">
      <c r="A460" s="225" t="s">
        <v>13781</v>
      </c>
      <c r="B460" s="226" t="s">
        <v>13782</v>
      </c>
      <c r="C460" s="227" t="s">
        <v>46</v>
      </c>
      <c r="D460" s="228" t="s">
        <v>6004</v>
      </c>
      <c r="E460" s="288" t="s">
        <v>96</v>
      </c>
      <c r="F460" s="227"/>
      <c r="G460" s="228" t="s">
        <v>506</v>
      </c>
      <c r="H460" s="229" t="s">
        <v>770</v>
      </c>
      <c r="I460" s="229"/>
      <c r="J460" s="147" t="str">
        <f t="shared" si="7"/>
        <v>鄭珅易</v>
      </c>
      <c r="K460" s="231">
        <v>0</v>
      </c>
      <c r="L460" s="208" t="s">
        <v>13391</v>
      </c>
      <c r="M460" s="208" t="s">
        <v>13391</v>
      </c>
      <c r="N460" s="230">
        <v>1</v>
      </c>
      <c r="O460" s="230">
        <v>4</v>
      </c>
      <c r="P460" s="229" t="s">
        <v>36</v>
      </c>
      <c r="Q460" s="229"/>
      <c r="R460" s="229"/>
      <c r="S460" s="231">
        <v>0</v>
      </c>
      <c r="T460" s="229"/>
      <c r="U460" s="229"/>
    </row>
    <row r="461" spans="1:21" ht="13.5">
      <c r="A461" s="225" t="s">
        <v>13781</v>
      </c>
      <c r="B461" s="226" t="s">
        <v>13782</v>
      </c>
      <c r="C461" s="227" t="s">
        <v>46</v>
      </c>
      <c r="D461" s="228" t="s">
        <v>6004</v>
      </c>
      <c r="E461" s="288" t="s">
        <v>13789</v>
      </c>
      <c r="F461" s="227"/>
      <c r="G461" s="228" t="s">
        <v>506</v>
      </c>
      <c r="H461" s="229" t="s">
        <v>770</v>
      </c>
      <c r="I461" s="229"/>
      <c r="J461" s="147" t="str">
        <f t="shared" si="7"/>
        <v>鄭珅易</v>
      </c>
      <c r="K461" s="231">
        <v>0</v>
      </c>
      <c r="L461" s="208" t="s">
        <v>13791</v>
      </c>
      <c r="M461" s="208" t="s">
        <v>13020</v>
      </c>
      <c r="N461" s="230">
        <v>2</v>
      </c>
      <c r="O461" s="230">
        <v>16</v>
      </c>
      <c r="P461" s="229" t="s">
        <v>36</v>
      </c>
      <c r="Q461" s="229"/>
      <c r="R461" s="229"/>
      <c r="S461" s="231">
        <v>0</v>
      </c>
      <c r="T461" s="229"/>
      <c r="U461" s="229"/>
    </row>
    <row r="462" spans="1:21" ht="13.5">
      <c r="A462" s="225" t="s">
        <v>6337</v>
      </c>
      <c r="B462" s="226" t="s">
        <v>6338</v>
      </c>
      <c r="C462" s="227" t="s">
        <v>41</v>
      </c>
      <c r="D462" s="228" t="s">
        <v>5858</v>
      </c>
      <c r="E462" s="288" t="s">
        <v>125</v>
      </c>
      <c r="F462" s="227" t="s">
        <v>12300</v>
      </c>
      <c r="G462" s="228" t="s">
        <v>70</v>
      </c>
      <c r="H462" s="229" t="s">
        <v>129</v>
      </c>
      <c r="I462" s="229"/>
      <c r="J462" s="147" t="str">
        <f t="shared" si="7"/>
        <v>王琇眉</v>
      </c>
      <c r="K462" s="231">
        <v>0</v>
      </c>
      <c r="L462" s="208" t="s">
        <v>13020</v>
      </c>
      <c r="M462" s="208" t="s">
        <v>13557</v>
      </c>
      <c r="N462" s="230">
        <v>14</v>
      </c>
      <c r="O462" s="230">
        <v>80</v>
      </c>
      <c r="P462" s="229" t="s">
        <v>34</v>
      </c>
      <c r="Q462" s="229"/>
      <c r="R462" s="229"/>
      <c r="S462" s="231">
        <v>0</v>
      </c>
      <c r="T462" s="229"/>
      <c r="U462" s="229"/>
    </row>
    <row r="463" spans="1:21" ht="13.5">
      <c r="A463" s="225" t="s">
        <v>5060</v>
      </c>
      <c r="B463" s="226" t="s">
        <v>5061</v>
      </c>
      <c r="C463" s="227" t="s">
        <v>2721</v>
      </c>
      <c r="D463" s="228" t="s">
        <v>421</v>
      </c>
      <c r="E463" s="288" t="s">
        <v>258</v>
      </c>
      <c r="F463" s="227"/>
      <c r="G463" s="228" t="s">
        <v>2861</v>
      </c>
      <c r="H463" s="229" t="s">
        <v>421</v>
      </c>
      <c r="I463" s="229"/>
      <c r="J463" s="147" t="str">
        <f t="shared" si="7"/>
        <v>蘇漢城</v>
      </c>
      <c r="K463" s="231">
        <v>0</v>
      </c>
      <c r="L463" s="208" t="s">
        <v>12296</v>
      </c>
      <c r="M463" s="208" t="s">
        <v>13021</v>
      </c>
      <c r="N463" s="230">
        <v>5</v>
      </c>
      <c r="O463" s="230">
        <v>30</v>
      </c>
      <c r="P463" s="229" t="s">
        <v>36</v>
      </c>
      <c r="Q463" s="229"/>
      <c r="R463" s="229"/>
      <c r="S463" s="231">
        <v>0</v>
      </c>
      <c r="T463" s="229"/>
      <c r="U463" s="229"/>
    </row>
    <row r="464" spans="1:21" ht="13.5">
      <c r="A464" s="225" t="s">
        <v>13830</v>
      </c>
      <c r="B464" s="226" t="s">
        <v>13831</v>
      </c>
      <c r="C464" s="227" t="s">
        <v>2721</v>
      </c>
      <c r="D464" s="228" t="s">
        <v>2026</v>
      </c>
      <c r="E464" s="288" t="s">
        <v>589</v>
      </c>
      <c r="F464" s="227"/>
      <c r="G464" s="228" t="s">
        <v>2170</v>
      </c>
      <c r="H464" s="229" t="s">
        <v>2026</v>
      </c>
      <c r="I464" s="229"/>
      <c r="J464" s="147" t="str">
        <f t="shared" si="7"/>
        <v>汪佳凯</v>
      </c>
      <c r="K464" s="231">
        <v>0</v>
      </c>
      <c r="L464" s="208" t="s">
        <v>12296</v>
      </c>
      <c r="M464" s="208" t="s">
        <v>12295</v>
      </c>
      <c r="N464" s="230">
        <v>5</v>
      </c>
      <c r="O464" s="231">
        <v>0</v>
      </c>
      <c r="P464" s="229" t="s">
        <v>36</v>
      </c>
      <c r="Q464" s="229"/>
      <c r="R464" s="229"/>
      <c r="S464" s="231">
        <v>0</v>
      </c>
      <c r="T464" s="229"/>
      <c r="U464" s="229"/>
    </row>
    <row r="465" spans="1:21" ht="13.5">
      <c r="A465" s="225" t="s">
        <v>13781</v>
      </c>
      <c r="B465" s="226" t="s">
        <v>13782</v>
      </c>
      <c r="C465" s="227" t="s">
        <v>46</v>
      </c>
      <c r="D465" s="228" t="s">
        <v>6004</v>
      </c>
      <c r="E465" s="288" t="s">
        <v>95</v>
      </c>
      <c r="F465" s="227"/>
      <c r="G465" s="228" t="s">
        <v>506</v>
      </c>
      <c r="H465" s="229" t="s">
        <v>6004</v>
      </c>
      <c r="I465" s="229"/>
      <c r="J465" s="147" t="str">
        <f t="shared" si="7"/>
        <v>陳奕宏</v>
      </c>
      <c r="K465" s="231">
        <v>0</v>
      </c>
      <c r="L465" s="208" t="s">
        <v>12296</v>
      </c>
      <c r="M465" s="208" t="s">
        <v>12114</v>
      </c>
      <c r="N465" s="230">
        <v>2</v>
      </c>
      <c r="O465" s="230">
        <v>16</v>
      </c>
      <c r="P465" s="229" t="s">
        <v>36</v>
      </c>
      <c r="Q465" s="229"/>
      <c r="R465" s="229"/>
      <c r="S465" s="231">
        <v>0</v>
      </c>
      <c r="T465" s="229"/>
      <c r="U465" s="229"/>
    </row>
    <row r="466" spans="1:21" ht="13.5">
      <c r="A466" s="225" t="s">
        <v>13781</v>
      </c>
      <c r="B466" s="226" t="s">
        <v>13782</v>
      </c>
      <c r="C466" s="227" t="s">
        <v>46</v>
      </c>
      <c r="D466" s="228" t="s">
        <v>6004</v>
      </c>
      <c r="E466" s="288" t="s">
        <v>98</v>
      </c>
      <c r="F466" s="227"/>
      <c r="G466" s="228" t="s">
        <v>506</v>
      </c>
      <c r="H466" s="229" t="s">
        <v>6004</v>
      </c>
      <c r="I466" s="229"/>
      <c r="J466" s="147" t="str">
        <f t="shared" si="7"/>
        <v>陳奕宏</v>
      </c>
      <c r="K466" s="231">
        <v>0</v>
      </c>
      <c r="L466" s="208" t="s">
        <v>12296</v>
      </c>
      <c r="M466" s="208" t="s">
        <v>12114</v>
      </c>
      <c r="N466" s="230">
        <v>2</v>
      </c>
      <c r="O466" s="230">
        <v>16</v>
      </c>
      <c r="P466" s="229" t="s">
        <v>36</v>
      </c>
      <c r="Q466" s="229"/>
      <c r="R466" s="229"/>
      <c r="S466" s="231">
        <v>0</v>
      </c>
      <c r="T466" s="229"/>
      <c r="U466" s="229"/>
    </row>
    <row r="467" spans="1:21" ht="13.5">
      <c r="A467" s="225" t="s">
        <v>3277</v>
      </c>
      <c r="B467" s="226" t="s">
        <v>3278</v>
      </c>
      <c r="C467" s="227" t="s">
        <v>2721</v>
      </c>
      <c r="D467" s="228" t="s">
        <v>421</v>
      </c>
      <c r="E467" s="288" t="s">
        <v>258</v>
      </c>
      <c r="F467" s="227"/>
      <c r="G467" s="228" t="s">
        <v>100</v>
      </c>
      <c r="H467" s="229" t="s">
        <v>115</v>
      </c>
      <c r="I467" s="229"/>
      <c r="J467" s="147" t="str">
        <f t="shared" si="7"/>
        <v>黃胤綸</v>
      </c>
      <c r="K467" s="231">
        <v>0</v>
      </c>
      <c r="L467" s="208" t="s">
        <v>12114</v>
      </c>
      <c r="M467" s="208" t="s">
        <v>12295</v>
      </c>
      <c r="N467" s="230">
        <v>5</v>
      </c>
      <c r="O467" s="230">
        <v>30</v>
      </c>
      <c r="P467" s="229" t="s">
        <v>36</v>
      </c>
      <c r="Q467" s="229"/>
      <c r="R467" s="229"/>
      <c r="S467" s="231">
        <v>0</v>
      </c>
      <c r="T467" s="232">
        <v>8.5</v>
      </c>
      <c r="U467" s="229"/>
    </row>
    <row r="468" spans="1:21" ht="13.5">
      <c r="A468" s="225" t="s">
        <v>11929</v>
      </c>
      <c r="B468" s="226" t="s">
        <v>11930</v>
      </c>
      <c r="C468" s="227" t="s">
        <v>41</v>
      </c>
      <c r="D468" s="228" t="s">
        <v>50</v>
      </c>
      <c r="E468" s="288" t="s">
        <v>85</v>
      </c>
      <c r="F468" s="227"/>
      <c r="G468" s="228" t="s">
        <v>86</v>
      </c>
      <c r="H468" s="229" t="s">
        <v>87</v>
      </c>
      <c r="I468" s="229"/>
      <c r="J468" s="147" t="str">
        <f t="shared" si="7"/>
        <v>周家儀</v>
      </c>
      <c r="K468" s="231">
        <v>0</v>
      </c>
      <c r="L468" s="208" t="s">
        <v>13223</v>
      </c>
      <c r="M468" s="208" t="s">
        <v>13029</v>
      </c>
      <c r="N468" s="230">
        <v>23</v>
      </c>
      <c r="O468" s="230">
        <v>5</v>
      </c>
      <c r="P468" s="229" t="s">
        <v>36</v>
      </c>
      <c r="Q468" s="229"/>
      <c r="R468" s="229"/>
      <c r="S468" s="231">
        <v>0</v>
      </c>
      <c r="T468" s="229"/>
      <c r="U468" s="229"/>
    </row>
    <row r="469" spans="1:21" ht="13.5">
      <c r="A469" s="225" t="s">
        <v>11929</v>
      </c>
      <c r="B469" s="226" t="s">
        <v>11930</v>
      </c>
      <c r="C469" s="227" t="s">
        <v>51</v>
      </c>
      <c r="D469" s="228" t="s">
        <v>50</v>
      </c>
      <c r="E469" s="288" t="s">
        <v>63</v>
      </c>
      <c r="F469" s="227"/>
      <c r="G469" s="228" t="s">
        <v>2860</v>
      </c>
      <c r="H469" s="229" t="s">
        <v>50</v>
      </c>
      <c r="I469" s="229"/>
      <c r="J469" s="147" t="str">
        <f t="shared" si="7"/>
        <v>王瀚霆</v>
      </c>
      <c r="K469" s="231">
        <v>0</v>
      </c>
      <c r="L469" s="208" t="s">
        <v>13223</v>
      </c>
      <c r="M469" s="208" t="s">
        <v>13021</v>
      </c>
      <c r="N469" s="230">
        <v>2</v>
      </c>
      <c r="O469" s="230">
        <v>8</v>
      </c>
      <c r="P469" s="229" t="s">
        <v>36</v>
      </c>
      <c r="Q469" s="229"/>
      <c r="R469" s="229"/>
      <c r="S469" s="231">
        <v>0</v>
      </c>
      <c r="T469" s="229"/>
      <c r="U469" s="229"/>
    </row>
    <row r="470" spans="1:21" ht="13.5">
      <c r="A470" s="225" t="s">
        <v>13781</v>
      </c>
      <c r="B470" s="226" t="s">
        <v>13782</v>
      </c>
      <c r="C470" s="227" t="s">
        <v>46</v>
      </c>
      <c r="D470" s="228" t="s">
        <v>6004</v>
      </c>
      <c r="E470" s="288" t="s">
        <v>108</v>
      </c>
      <c r="F470" s="227"/>
      <c r="G470" s="228" t="s">
        <v>506</v>
      </c>
      <c r="H470" s="229" t="s">
        <v>6004</v>
      </c>
      <c r="I470" s="229"/>
      <c r="J470" s="147" t="str">
        <f t="shared" si="7"/>
        <v>陳奕宏</v>
      </c>
      <c r="K470" s="231">
        <v>0</v>
      </c>
      <c r="L470" s="208" t="s">
        <v>13223</v>
      </c>
      <c r="M470" s="208" t="s">
        <v>13223</v>
      </c>
      <c r="N470" s="230">
        <v>1</v>
      </c>
      <c r="O470" s="230">
        <v>8</v>
      </c>
      <c r="P470" s="229" t="s">
        <v>36</v>
      </c>
      <c r="Q470" s="229"/>
      <c r="R470" s="229"/>
      <c r="S470" s="231">
        <v>0</v>
      </c>
      <c r="T470" s="229"/>
      <c r="U470" s="229"/>
    </row>
    <row r="471" spans="1:21" ht="13.5">
      <c r="A471" s="225" t="s">
        <v>5060</v>
      </c>
      <c r="B471" s="226" t="s">
        <v>5061</v>
      </c>
      <c r="C471" s="227" t="s">
        <v>2721</v>
      </c>
      <c r="D471" s="228" t="s">
        <v>421</v>
      </c>
      <c r="E471" s="288" t="s">
        <v>589</v>
      </c>
      <c r="F471" s="227"/>
      <c r="G471" s="228" t="s">
        <v>2861</v>
      </c>
      <c r="H471" s="229" t="s">
        <v>421</v>
      </c>
      <c r="I471" s="229"/>
      <c r="J471" s="147" t="str">
        <f t="shared" si="7"/>
        <v>蘇漢城</v>
      </c>
      <c r="K471" s="231">
        <v>0</v>
      </c>
      <c r="L471" s="208" t="s">
        <v>12295</v>
      </c>
      <c r="M471" s="208" t="s">
        <v>9498</v>
      </c>
      <c r="N471" s="230">
        <v>5</v>
      </c>
      <c r="O471" s="230">
        <v>30</v>
      </c>
      <c r="P471" s="229" t="s">
        <v>36</v>
      </c>
      <c r="Q471" s="229"/>
      <c r="R471" s="229"/>
      <c r="S471" s="231">
        <v>0</v>
      </c>
      <c r="T471" s="229"/>
      <c r="U471" s="229"/>
    </row>
    <row r="472" spans="1:21" ht="13.5">
      <c r="A472" s="225" t="s">
        <v>11929</v>
      </c>
      <c r="B472" s="226" t="s">
        <v>11930</v>
      </c>
      <c r="C472" s="227" t="s">
        <v>41</v>
      </c>
      <c r="D472" s="228" t="s">
        <v>50</v>
      </c>
      <c r="E472" s="288" t="s">
        <v>13208</v>
      </c>
      <c r="F472" s="227"/>
      <c r="G472" s="228" t="s">
        <v>70</v>
      </c>
      <c r="H472" s="229" t="s">
        <v>718</v>
      </c>
      <c r="I472" s="229"/>
      <c r="J472" s="147" t="str">
        <f t="shared" si="7"/>
        <v>朱哲演</v>
      </c>
      <c r="K472" s="231">
        <v>0</v>
      </c>
      <c r="L472" s="208" t="s">
        <v>12295</v>
      </c>
      <c r="M472" s="208" t="s">
        <v>13742</v>
      </c>
      <c r="N472" s="230">
        <v>15</v>
      </c>
      <c r="O472" s="230">
        <v>80</v>
      </c>
      <c r="P472" s="229" t="s">
        <v>36</v>
      </c>
      <c r="Q472" s="229"/>
      <c r="R472" s="229"/>
      <c r="S472" s="231">
        <v>0</v>
      </c>
      <c r="T472" s="229"/>
      <c r="U472" s="229"/>
    </row>
    <row r="473" spans="1:21" ht="13.5">
      <c r="A473" s="225" t="s">
        <v>11929</v>
      </c>
      <c r="B473" s="226" t="s">
        <v>11930</v>
      </c>
      <c r="C473" s="227" t="s">
        <v>51</v>
      </c>
      <c r="D473" s="228" t="s">
        <v>50</v>
      </c>
      <c r="E473" s="288" t="s">
        <v>68</v>
      </c>
      <c r="F473" s="227"/>
      <c r="G473" s="228" t="s">
        <v>506</v>
      </c>
      <c r="H473" s="229" t="s">
        <v>112</v>
      </c>
      <c r="I473" s="229"/>
      <c r="J473" s="147" t="str">
        <f t="shared" si="7"/>
        <v>何昆達</v>
      </c>
      <c r="K473" s="231">
        <v>0</v>
      </c>
      <c r="L473" s="208" t="s">
        <v>12295</v>
      </c>
      <c r="M473" s="208" t="s">
        <v>13392</v>
      </c>
      <c r="N473" s="230">
        <v>3</v>
      </c>
      <c r="O473" s="230">
        <v>16</v>
      </c>
      <c r="P473" s="229" t="s">
        <v>36</v>
      </c>
      <c r="Q473" s="229"/>
      <c r="R473" s="229"/>
      <c r="S473" s="231">
        <v>0</v>
      </c>
      <c r="T473" s="229"/>
      <c r="U473" s="229"/>
    </row>
    <row r="474" spans="1:21" ht="13.5">
      <c r="A474" s="225" t="s">
        <v>3277</v>
      </c>
      <c r="B474" s="226" t="s">
        <v>3278</v>
      </c>
      <c r="C474" s="227" t="s">
        <v>2721</v>
      </c>
      <c r="D474" s="228" t="s">
        <v>421</v>
      </c>
      <c r="E474" s="288" t="s">
        <v>589</v>
      </c>
      <c r="F474" s="227"/>
      <c r="G474" s="228" t="s">
        <v>2861</v>
      </c>
      <c r="H474" s="229" t="s">
        <v>421</v>
      </c>
      <c r="I474" s="229"/>
      <c r="J474" s="147" t="str">
        <f t="shared" si="7"/>
        <v>蘇漢城</v>
      </c>
      <c r="K474" s="231">
        <v>0</v>
      </c>
      <c r="L474" s="208" t="s">
        <v>13022</v>
      </c>
      <c r="M474" s="208" t="s">
        <v>13023</v>
      </c>
      <c r="N474" s="230">
        <v>5</v>
      </c>
      <c r="O474" s="230">
        <v>30</v>
      </c>
      <c r="P474" s="229" t="s">
        <v>36</v>
      </c>
      <c r="Q474" s="229"/>
      <c r="R474" s="229"/>
      <c r="S474" s="231">
        <v>0</v>
      </c>
      <c r="T474" s="230">
        <v>34</v>
      </c>
      <c r="U474" s="229"/>
    </row>
    <row r="475" spans="1:21" ht="13.5">
      <c r="A475" s="225" t="s">
        <v>13830</v>
      </c>
      <c r="B475" s="226" t="s">
        <v>13831</v>
      </c>
      <c r="C475" s="227" t="s">
        <v>2722</v>
      </c>
      <c r="D475" s="228" t="s">
        <v>2026</v>
      </c>
      <c r="E475" s="288" t="s">
        <v>710</v>
      </c>
      <c r="F475" s="227"/>
      <c r="G475" s="228" t="s">
        <v>2170</v>
      </c>
      <c r="H475" s="229" t="s">
        <v>2026</v>
      </c>
      <c r="I475" s="229"/>
      <c r="J475" s="147" t="str">
        <f t="shared" si="7"/>
        <v>汪佳凯</v>
      </c>
      <c r="K475" s="231">
        <v>0</v>
      </c>
      <c r="L475" s="208" t="s">
        <v>13022</v>
      </c>
      <c r="M475" s="208" t="s">
        <v>13022</v>
      </c>
      <c r="N475" s="230">
        <v>1</v>
      </c>
      <c r="O475" s="231">
        <v>0</v>
      </c>
      <c r="P475" s="229" t="s">
        <v>36</v>
      </c>
      <c r="Q475" s="229"/>
      <c r="R475" s="229"/>
      <c r="S475" s="231">
        <v>0</v>
      </c>
      <c r="T475" s="229"/>
      <c r="U475" s="229"/>
    </row>
    <row r="476" spans="1:21" ht="13.5">
      <c r="A476" s="225" t="s">
        <v>14797</v>
      </c>
      <c r="B476" s="226" t="s">
        <v>14798</v>
      </c>
      <c r="C476" s="227" t="s">
        <v>14809</v>
      </c>
      <c r="D476" s="228" t="s">
        <v>106</v>
      </c>
      <c r="E476" s="288" t="s">
        <v>14810</v>
      </c>
      <c r="F476" s="227"/>
      <c r="G476" s="228" t="s">
        <v>6334</v>
      </c>
      <c r="H476" s="229" t="s">
        <v>106</v>
      </c>
      <c r="I476" s="229"/>
      <c r="J476" s="147" t="str">
        <f t="shared" si="7"/>
        <v>賴慶樺</v>
      </c>
      <c r="K476" s="231">
        <v>0</v>
      </c>
      <c r="L476" s="208" t="s">
        <v>13022</v>
      </c>
      <c r="M476" s="208" t="s">
        <v>13025</v>
      </c>
      <c r="N476" s="230">
        <v>15</v>
      </c>
      <c r="O476" s="231">
        <v>0</v>
      </c>
      <c r="P476" s="229" t="s">
        <v>36</v>
      </c>
      <c r="Q476" s="229"/>
      <c r="R476" s="229"/>
      <c r="S476" s="231">
        <v>0</v>
      </c>
      <c r="T476" s="229"/>
      <c r="U476" s="229"/>
    </row>
    <row r="477" spans="1:21" ht="13.5">
      <c r="A477" s="225" t="s">
        <v>13830</v>
      </c>
      <c r="B477" s="226" t="s">
        <v>13831</v>
      </c>
      <c r="C477" s="227" t="s">
        <v>2722</v>
      </c>
      <c r="D477" s="228" t="s">
        <v>2026</v>
      </c>
      <c r="E477" s="288" t="s">
        <v>33</v>
      </c>
      <c r="F477" s="227"/>
      <c r="G477" s="228" t="s">
        <v>2170</v>
      </c>
      <c r="H477" s="229" t="s">
        <v>2026</v>
      </c>
      <c r="I477" s="229"/>
      <c r="J477" s="147" t="str">
        <f t="shared" si="7"/>
        <v>汪佳凯</v>
      </c>
      <c r="K477" s="231">
        <v>0</v>
      </c>
      <c r="L477" s="208" t="s">
        <v>13392</v>
      </c>
      <c r="M477" s="208" t="s">
        <v>10220</v>
      </c>
      <c r="N477" s="230">
        <v>10</v>
      </c>
      <c r="O477" s="231">
        <v>0</v>
      </c>
      <c r="P477" s="229" t="s">
        <v>36</v>
      </c>
      <c r="Q477" s="229"/>
      <c r="R477" s="229"/>
      <c r="S477" s="231">
        <v>0</v>
      </c>
      <c r="T477" s="229"/>
      <c r="U477" s="229"/>
    </row>
    <row r="478" spans="1:21" ht="13.5">
      <c r="A478" s="225" t="s">
        <v>5060</v>
      </c>
      <c r="B478" s="226" t="s">
        <v>5061</v>
      </c>
      <c r="C478" s="227" t="s">
        <v>2722</v>
      </c>
      <c r="D478" s="228" t="s">
        <v>421</v>
      </c>
      <c r="E478" s="288" t="s">
        <v>710</v>
      </c>
      <c r="F478" s="227"/>
      <c r="G478" s="228" t="s">
        <v>2861</v>
      </c>
      <c r="H478" s="229" t="s">
        <v>421</v>
      </c>
      <c r="I478" s="229"/>
      <c r="J478" s="147" t="str">
        <f t="shared" si="7"/>
        <v>蘇漢城</v>
      </c>
      <c r="K478" s="231">
        <v>0</v>
      </c>
      <c r="L478" s="208" t="s">
        <v>13023</v>
      </c>
      <c r="M478" s="208" t="s">
        <v>13023</v>
      </c>
      <c r="N478" s="230">
        <v>1</v>
      </c>
      <c r="O478" s="230">
        <v>8</v>
      </c>
      <c r="P478" s="229" t="s">
        <v>36</v>
      </c>
      <c r="Q478" s="229"/>
      <c r="R478" s="229"/>
      <c r="S478" s="231">
        <v>0</v>
      </c>
      <c r="T478" s="229"/>
      <c r="U478" s="229"/>
    </row>
    <row r="479" spans="1:21" ht="13.5">
      <c r="A479" s="225" t="s">
        <v>5060</v>
      </c>
      <c r="B479" s="226" t="s">
        <v>5061</v>
      </c>
      <c r="C479" s="227" t="s">
        <v>2722</v>
      </c>
      <c r="D479" s="228" t="s">
        <v>421</v>
      </c>
      <c r="E479" s="288" t="s">
        <v>33</v>
      </c>
      <c r="F479" s="227"/>
      <c r="G479" s="228" t="s">
        <v>2861</v>
      </c>
      <c r="H479" s="229" t="s">
        <v>421</v>
      </c>
      <c r="I479" s="229"/>
      <c r="J479" s="147" t="str">
        <f t="shared" si="7"/>
        <v>蘇漢城</v>
      </c>
      <c r="K479" s="231">
        <v>0</v>
      </c>
      <c r="L479" s="208" t="s">
        <v>13024</v>
      </c>
      <c r="M479" s="208" t="s">
        <v>13025</v>
      </c>
      <c r="N479" s="230">
        <v>10</v>
      </c>
      <c r="O479" s="230">
        <v>50</v>
      </c>
      <c r="P479" s="229" t="s">
        <v>36</v>
      </c>
      <c r="Q479" s="229"/>
      <c r="R479" s="229"/>
      <c r="S479" s="231">
        <v>0</v>
      </c>
      <c r="T479" s="229"/>
      <c r="U479" s="229"/>
    </row>
    <row r="480" spans="1:21" ht="13.5">
      <c r="A480" s="225" t="s">
        <v>3277</v>
      </c>
      <c r="B480" s="226" t="s">
        <v>3278</v>
      </c>
      <c r="C480" s="227" t="s">
        <v>2722</v>
      </c>
      <c r="D480" s="228" t="s">
        <v>421</v>
      </c>
      <c r="E480" s="288" t="s">
        <v>710</v>
      </c>
      <c r="F480" s="227"/>
      <c r="G480" s="228" t="s">
        <v>2861</v>
      </c>
      <c r="H480" s="229" t="s">
        <v>421</v>
      </c>
      <c r="I480" s="229"/>
      <c r="J480" s="147" t="str">
        <f t="shared" si="7"/>
        <v>蘇漢城</v>
      </c>
      <c r="K480" s="231">
        <v>0</v>
      </c>
      <c r="L480" s="208" t="s">
        <v>13024</v>
      </c>
      <c r="M480" s="208" t="s">
        <v>13024</v>
      </c>
      <c r="N480" s="230">
        <v>1</v>
      </c>
      <c r="O480" s="230">
        <v>8</v>
      </c>
      <c r="P480" s="229" t="s">
        <v>36</v>
      </c>
      <c r="Q480" s="229"/>
      <c r="R480" s="229"/>
      <c r="S480" s="231">
        <v>0</v>
      </c>
      <c r="T480" s="229"/>
      <c r="U480" s="229"/>
    </row>
    <row r="481" spans="1:21" ht="13.5">
      <c r="A481" s="225" t="s">
        <v>3277</v>
      </c>
      <c r="B481" s="226" t="s">
        <v>3278</v>
      </c>
      <c r="C481" s="227" t="s">
        <v>2722</v>
      </c>
      <c r="D481" s="228" t="s">
        <v>421</v>
      </c>
      <c r="E481" s="288" t="s">
        <v>33</v>
      </c>
      <c r="F481" s="227"/>
      <c r="G481" s="228" t="s">
        <v>2861</v>
      </c>
      <c r="H481" s="229" t="s">
        <v>421</v>
      </c>
      <c r="I481" s="229"/>
      <c r="J481" s="147" t="str">
        <f t="shared" si="7"/>
        <v>蘇漢城</v>
      </c>
      <c r="K481" s="231">
        <v>0</v>
      </c>
      <c r="L481" s="208" t="s">
        <v>13026</v>
      </c>
      <c r="M481" s="208" t="s">
        <v>12115</v>
      </c>
      <c r="N481" s="230">
        <v>10</v>
      </c>
      <c r="O481" s="230">
        <v>50</v>
      </c>
      <c r="P481" s="229" t="s">
        <v>36</v>
      </c>
      <c r="Q481" s="229"/>
      <c r="R481" s="229"/>
      <c r="S481" s="231">
        <v>0</v>
      </c>
      <c r="T481" s="229"/>
      <c r="U481" s="229"/>
    </row>
    <row r="482" spans="1:21" ht="13.5">
      <c r="A482" s="225" t="s">
        <v>6337</v>
      </c>
      <c r="B482" s="226" t="s">
        <v>6338</v>
      </c>
      <c r="C482" s="227" t="s">
        <v>41</v>
      </c>
      <c r="D482" s="228" t="s">
        <v>5858</v>
      </c>
      <c r="E482" s="288" t="s">
        <v>126</v>
      </c>
      <c r="F482" s="227"/>
      <c r="G482" s="228" t="s">
        <v>32</v>
      </c>
      <c r="H482" s="229" t="s">
        <v>6876</v>
      </c>
      <c r="I482" s="229"/>
      <c r="J482" s="147" t="str">
        <f t="shared" si="7"/>
        <v>許博元</v>
      </c>
      <c r="K482" s="231">
        <v>0</v>
      </c>
      <c r="L482" s="208" t="s">
        <v>13740</v>
      </c>
      <c r="M482" s="208" t="s">
        <v>13740</v>
      </c>
      <c r="N482" s="230">
        <v>1</v>
      </c>
      <c r="O482" s="230">
        <v>4</v>
      </c>
      <c r="P482" s="229" t="s">
        <v>34</v>
      </c>
      <c r="Q482" s="229"/>
      <c r="R482" s="229"/>
      <c r="S482" s="231">
        <v>0</v>
      </c>
      <c r="T482" s="229"/>
      <c r="U482" s="229"/>
    </row>
    <row r="483" spans="1:21" ht="13.5">
      <c r="A483" s="225" t="s">
        <v>6337</v>
      </c>
      <c r="B483" s="226" t="s">
        <v>6338</v>
      </c>
      <c r="C483" s="227" t="s">
        <v>46</v>
      </c>
      <c r="D483" s="228" t="s">
        <v>5858</v>
      </c>
      <c r="E483" s="288" t="s">
        <v>97</v>
      </c>
      <c r="F483" s="227"/>
      <c r="G483" s="228" t="s">
        <v>6334</v>
      </c>
      <c r="H483" s="229" t="s">
        <v>5858</v>
      </c>
      <c r="I483" s="229"/>
      <c r="J483" s="147" t="str">
        <f t="shared" si="7"/>
        <v>陳威諭</v>
      </c>
      <c r="K483" s="231">
        <v>0</v>
      </c>
      <c r="L483" s="208" t="s">
        <v>13740</v>
      </c>
      <c r="M483" s="208" t="s">
        <v>10223</v>
      </c>
      <c r="N483" s="230">
        <v>15</v>
      </c>
      <c r="O483" s="230">
        <v>80</v>
      </c>
      <c r="P483" s="229" t="s">
        <v>36</v>
      </c>
      <c r="Q483" s="229"/>
      <c r="R483" s="229"/>
      <c r="S483" s="231">
        <v>0</v>
      </c>
      <c r="T483" s="229"/>
      <c r="U483" s="229"/>
    </row>
    <row r="484" spans="1:21" ht="13.5">
      <c r="A484" s="225" t="s">
        <v>6337</v>
      </c>
      <c r="B484" s="226" t="s">
        <v>6338</v>
      </c>
      <c r="C484" s="227" t="s">
        <v>46</v>
      </c>
      <c r="D484" s="228" t="s">
        <v>5858</v>
      </c>
      <c r="E484" s="288" t="s">
        <v>45</v>
      </c>
      <c r="F484" s="227"/>
      <c r="G484" s="228" t="s">
        <v>32</v>
      </c>
      <c r="H484" s="229" t="s">
        <v>6876</v>
      </c>
      <c r="I484" s="229"/>
      <c r="J484" s="147" t="str">
        <f t="shared" si="7"/>
        <v>許博元</v>
      </c>
      <c r="K484" s="231">
        <v>0</v>
      </c>
      <c r="L484" s="208" t="s">
        <v>13740</v>
      </c>
      <c r="M484" s="208" t="s">
        <v>13741</v>
      </c>
      <c r="N484" s="230">
        <v>5</v>
      </c>
      <c r="O484" s="230">
        <v>4</v>
      </c>
      <c r="P484" s="229" t="s">
        <v>36</v>
      </c>
      <c r="Q484" s="229"/>
      <c r="R484" s="229"/>
      <c r="S484" s="231">
        <v>0</v>
      </c>
      <c r="T484" s="229"/>
      <c r="U484" s="229"/>
    </row>
    <row r="485" spans="1:21" ht="13.5">
      <c r="A485" s="225" t="s">
        <v>6337</v>
      </c>
      <c r="B485" s="226" t="s">
        <v>6338</v>
      </c>
      <c r="C485" s="227" t="s">
        <v>46</v>
      </c>
      <c r="D485" s="228" t="s">
        <v>5858</v>
      </c>
      <c r="E485" s="288" t="s">
        <v>48</v>
      </c>
      <c r="F485" s="227"/>
      <c r="G485" s="228" t="s">
        <v>32</v>
      </c>
      <c r="H485" s="229" t="s">
        <v>6876</v>
      </c>
      <c r="I485" s="229"/>
      <c r="J485" s="147" t="str">
        <f t="shared" si="7"/>
        <v>許博元</v>
      </c>
      <c r="K485" s="231">
        <v>0</v>
      </c>
      <c r="L485" s="208" t="s">
        <v>13740</v>
      </c>
      <c r="M485" s="208" t="s">
        <v>13741</v>
      </c>
      <c r="N485" s="230">
        <v>5</v>
      </c>
      <c r="O485" s="230">
        <v>4</v>
      </c>
      <c r="P485" s="229" t="s">
        <v>36</v>
      </c>
      <c r="Q485" s="229"/>
      <c r="R485" s="229"/>
      <c r="S485" s="231">
        <v>0</v>
      </c>
      <c r="T485" s="229"/>
      <c r="U485" s="229"/>
    </row>
    <row r="486" spans="1:21" ht="13.5">
      <c r="A486" s="225" t="s">
        <v>6337</v>
      </c>
      <c r="B486" s="226" t="s">
        <v>6338</v>
      </c>
      <c r="C486" s="227" t="s">
        <v>46</v>
      </c>
      <c r="D486" s="228" t="s">
        <v>5858</v>
      </c>
      <c r="E486" s="288" t="s">
        <v>47</v>
      </c>
      <c r="F486" s="227"/>
      <c r="G486" s="228" t="s">
        <v>32</v>
      </c>
      <c r="H486" s="229" t="s">
        <v>6876</v>
      </c>
      <c r="I486" s="229"/>
      <c r="J486" s="147" t="str">
        <f t="shared" si="7"/>
        <v>許博元</v>
      </c>
      <c r="K486" s="231">
        <v>0</v>
      </c>
      <c r="L486" s="208" t="s">
        <v>13740</v>
      </c>
      <c r="M486" s="208" t="s">
        <v>13741</v>
      </c>
      <c r="N486" s="230">
        <v>5</v>
      </c>
      <c r="O486" s="230">
        <v>4</v>
      </c>
      <c r="P486" s="229" t="s">
        <v>36</v>
      </c>
      <c r="Q486" s="229"/>
      <c r="R486" s="229"/>
      <c r="S486" s="231">
        <v>0</v>
      </c>
      <c r="T486" s="229"/>
      <c r="U486" s="229"/>
    </row>
    <row r="487" spans="1:21" ht="13.5">
      <c r="A487" s="225" t="s">
        <v>6337</v>
      </c>
      <c r="B487" s="226" t="s">
        <v>6338</v>
      </c>
      <c r="C487" s="227" t="s">
        <v>46</v>
      </c>
      <c r="D487" s="228" t="s">
        <v>5858</v>
      </c>
      <c r="E487" s="288" t="s">
        <v>96</v>
      </c>
      <c r="F487" s="227"/>
      <c r="G487" s="228" t="s">
        <v>32</v>
      </c>
      <c r="H487" s="229" t="s">
        <v>6876</v>
      </c>
      <c r="I487" s="229"/>
      <c r="J487" s="147" t="str">
        <f t="shared" si="7"/>
        <v>許博元</v>
      </c>
      <c r="K487" s="231">
        <v>0</v>
      </c>
      <c r="L487" s="208" t="s">
        <v>13740</v>
      </c>
      <c r="M487" s="208" t="s">
        <v>13741</v>
      </c>
      <c r="N487" s="230">
        <v>5</v>
      </c>
      <c r="O487" s="230">
        <v>4</v>
      </c>
      <c r="P487" s="229" t="s">
        <v>36</v>
      </c>
      <c r="Q487" s="229"/>
      <c r="R487" s="229"/>
      <c r="S487" s="231">
        <v>0</v>
      </c>
      <c r="T487" s="229"/>
      <c r="U487" s="229"/>
    </row>
    <row r="488" spans="1:21" ht="13.5">
      <c r="A488" s="225" t="s">
        <v>6337</v>
      </c>
      <c r="B488" s="226" t="s">
        <v>6338</v>
      </c>
      <c r="C488" s="227" t="s">
        <v>46</v>
      </c>
      <c r="D488" s="228" t="s">
        <v>5858</v>
      </c>
      <c r="E488" s="288" t="s">
        <v>94</v>
      </c>
      <c r="F488" s="227"/>
      <c r="G488" s="228" t="s">
        <v>32</v>
      </c>
      <c r="H488" s="229" t="s">
        <v>6876</v>
      </c>
      <c r="I488" s="229"/>
      <c r="J488" s="147" t="str">
        <f t="shared" si="7"/>
        <v>許博元</v>
      </c>
      <c r="K488" s="231">
        <v>0</v>
      </c>
      <c r="L488" s="208" t="s">
        <v>13740</v>
      </c>
      <c r="M488" s="208" t="s">
        <v>13741</v>
      </c>
      <c r="N488" s="230">
        <v>5</v>
      </c>
      <c r="O488" s="230">
        <v>4</v>
      </c>
      <c r="P488" s="229" t="s">
        <v>36</v>
      </c>
      <c r="Q488" s="229"/>
      <c r="R488" s="229"/>
      <c r="S488" s="231">
        <v>0</v>
      </c>
      <c r="T488" s="229"/>
      <c r="U488" s="229"/>
    </row>
    <row r="489" spans="1:21" ht="13.5">
      <c r="A489" s="225" t="s">
        <v>6337</v>
      </c>
      <c r="B489" s="226" t="s">
        <v>6338</v>
      </c>
      <c r="C489" s="227" t="s">
        <v>46</v>
      </c>
      <c r="D489" s="228" t="s">
        <v>5858</v>
      </c>
      <c r="E489" s="288" t="s">
        <v>54</v>
      </c>
      <c r="F489" s="227"/>
      <c r="G489" s="228" t="s">
        <v>2860</v>
      </c>
      <c r="H489" s="229" t="s">
        <v>562</v>
      </c>
      <c r="I489" s="229"/>
      <c r="J489" s="147" t="str">
        <f t="shared" si="7"/>
        <v>葉宏政</v>
      </c>
      <c r="K489" s="231">
        <v>0</v>
      </c>
      <c r="L489" s="208" t="s">
        <v>13740</v>
      </c>
      <c r="M489" s="208" t="s">
        <v>13741</v>
      </c>
      <c r="N489" s="230">
        <v>5</v>
      </c>
      <c r="O489" s="230">
        <v>8</v>
      </c>
      <c r="P489" s="229" t="s">
        <v>36</v>
      </c>
      <c r="Q489" s="229"/>
      <c r="R489" s="229"/>
      <c r="S489" s="231">
        <v>0</v>
      </c>
      <c r="T489" s="229"/>
      <c r="U489" s="229"/>
    </row>
    <row r="490" spans="1:21" ht="13.5">
      <c r="A490" s="225" t="s">
        <v>13830</v>
      </c>
      <c r="B490" s="226" t="s">
        <v>13831</v>
      </c>
      <c r="C490" s="227" t="s">
        <v>2723</v>
      </c>
      <c r="D490" s="228" t="s">
        <v>2026</v>
      </c>
      <c r="E490" s="288" t="s">
        <v>2725</v>
      </c>
      <c r="F490" s="227"/>
      <c r="G490" s="228" t="s">
        <v>2170</v>
      </c>
      <c r="H490" s="229" t="s">
        <v>2026</v>
      </c>
      <c r="I490" s="229"/>
      <c r="J490" s="147" t="str">
        <f t="shared" si="7"/>
        <v>汪佳凯</v>
      </c>
      <c r="K490" s="231">
        <v>0</v>
      </c>
      <c r="L490" s="208" t="s">
        <v>13829</v>
      </c>
      <c r="M490" s="208" t="s">
        <v>13742</v>
      </c>
      <c r="N490" s="230">
        <v>3</v>
      </c>
      <c r="O490" s="231">
        <v>0</v>
      </c>
      <c r="P490" s="229" t="s">
        <v>36</v>
      </c>
      <c r="Q490" s="229"/>
      <c r="R490" s="229"/>
      <c r="S490" s="231">
        <v>0</v>
      </c>
      <c r="T490" s="229"/>
      <c r="U490" s="229"/>
    </row>
    <row r="491" spans="1:21" ht="13.5">
      <c r="A491" s="225" t="s">
        <v>13407</v>
      </c>
      <c r="B491" s="226" t="s">
        <v>13400</v>
      </c>
      <c r="C491" s="227" t="s">
        <v>51</v>
      </c>
      <c r="D491" s="228" t="s">
        <v>3685</v>
      </c>
      <c r="E491" s="288" t="s">
        <v>80</v>
      </c>
      <c r="F491" s="227"/>
      <c r="G491" s="228" t="s">
        <v>100</v>
      </c>
      <c r="H491" s="229" t="s">
        <v>615</v>
      </c>
      <c r="I491" s="229"/>
      <c r="J491" s="147" t="str">
        <f t="shared" si="7"/>
        <v>彭志豪</v>
      </c>
      <c r="K491" s="231">
        <v>0</v>
      </c>
      <c r="L491" s="208" t="s">
        <v>13742</v>
      </c>
      <c r="M491" s="208" t="s">
        <v>12297</v>
      </c>
      <c r="N491" s="230">
        <v>15</v>
      </c>
      <c r="O491" s="230">
        <v>96</v>
      </c>
      <c r="P491" s="229" t="s">
        <v>36</v>
      </c>
      <c r="Q491" s="229"/>
      <c r="R491" s="229"/>
      <c r="S491" s="231">
        <v>0</v>
      </c>
      <c r="T491" s="229"/>
      <c r="U491" s="229"/>
    </row>
    <row r="492" spans="1:21" ht="13.5">
      <c r="A492" s="225" t="s">
        <v>6337</v>
      </c>
      <c r="B492" s="226" t="s">
        <v>6338</v>
      </c>
      <c r="C492" s="227" t="s">
        <v>46</v>
      </c>
      <c r="D492" s="228" t="s">
        <v>5858</v>
      </c>
      <c r="E492" s="288" t="s">
        <v>90</v>
      </c>
      <c r="F492" s="227"/>
      <c r="G492" s="228" t="s">
        <v>32</v>
      </c>
      <c r="H492" s="229" t="s">
        <v>6876</v>
      </c>
      <c r="I492" s="229"/>
      <c r="J492" s="147" t="str">
        <f t="shared" si="7"/>
        <v>許博元</v>
      </c>
      <c r="K492" s="231">
        <v>0</v>
      </c>
      <c r="L492" s="208" t="s">
        <v>13742</v>
      </c>
      <c r="M492" s="208" t="s">
        <v>10223</v>
      </c>
      <c r="N492" s="230">
        <v>10</v>
      </c>
      <c r="O492" s="230">
        <v>40</v>
      </c>
      <c r="P492" s="229" t="s">
        <v>36</v>
      </c>
      <c r="Q492" s="229"/>
      <c r="R492" s="229"/>
      <c r="S492" s="231">
        <v>0</v>
      </c>
      <c r="T492" s="229"/>
      <c r="U492" s="229"/>
    </row>
    <row r="493" spans="1:21" ht="13.5">
      <c r="A493" s="225" t="s">
        <v>11929</v>
      </c>
      <c r="B493" s="226" t="s">
        <v>11930</v>
      </c>
      <c r="C493" s="227" t="s">
        <v>41</v>
      </c>
      <c r="D493" s="228" t="s">
        <v>50</v>
      </c>
      <c r="E493" s="288" t="s">
        <v>13209</v>
      </c>
      <c r="F493" s="227"/>
      <c r="G493" s="228" t="s">
        <v>506</v>
      </c>
      <c r="H493" s="229" t="s">
        <v>112</v>
      </c>
      <c r="I493" s="229"/>
      <c r="J493" s="147" t="str">
        <f t="shared" si="7"/>
        <v>何昆達</v>
      </c>
      <c r="K493" s="231">
        <v>0</v>
      </c>
      <c r="L493" s="208" t="s">
        <v>13025</v>
      </c>
      <c r="M493" s="208" t="s">
        <v>13751</v>
      </c>
      <c r="N493" s="230">
        <v>40</v>
      </c>
      <c r="O493" s="230">
        <v>160</v>
      </c>
      <c r="P493" s="229" t="s">
        <v>36</v>
      </c>
      <c r="Q493" s="229"/>
      <c r="R493" s="229"/>
      <c r="S493" s="231">
        <v>0</v>
      </c>
      <c r="T493" s="229"/>
      <c r="U493" s="229"/>
    </row>
    <row r="494" spans="1:21" ht="13.5">
      <c r="A494" s="225" t="s">
        <v>11929</v>
      </c>
      <c r="B494" s="226" t="s">
        <v>11930</v>
      </c>
      <c r="C494" s="227" t="s">
        <v>41</v>
      </c>
      <c r="D494" s="228" t="s">
        <v>50</v>
      </c>
      <c r="E494" s="288" t="s">
        <v>494</v>
      </c>
      <c r="F494" s="227"/>
      <c r="G494" s="228" t="s">
        <v>70</v>
      </c>
      <c r="H494" s="229" t="s">
        <v>718</v>
      </c>
      <c r="I494" s="229"/>
      <c r="J494" s="147" t="str">
        <f t="shared" si="7"/>
        <v>朱哲演</v>
      </c>
      <c r="K494" s="231">
        <v>0</v>
      </c>
      <c r="L494" s="208" t="s">
        <v>13025</v>
      </c>
      <c r="M494" s="208" t="s">
        <v>13027</v>
      </c>
      <c r="N494" s="230">
        <v>3</v>
      </c>
      <c r="O494" s="230">
        <v>4</v>
      </c>
      <c r="P494" s="229" t="s">
        <v>36</v>
      </c>
      <c r="Q494" s="229"/>
      <c r="R494" s="229"/>
      <c r="S494" s="231">
        <v>0</v>
      </c>
      <c r="T494" s="229"/>
      <c r="U494" s="229"/>
    </row>
    <row r="495" spans="1:21" ht="13.5">
      <c r="A495" s="225" t="s">
        <v>11929</v>
      </c>
      <c r="B495" s="226" t="s">
        <v>11930</v>
      </c>
      <c r="C495" s="227" t="s">
        <v>89</v>
      </c>
      <c r="D495" s="228" t="s">
        <v>50</v>
      </c>
      <c r="E495" s="288" t="s">
        <v>97</v>
      </c>
      <c r="F495" s="227"/>
      <c r="G495" s="228" t="s">
        <v>2861</v>
      </c>
      <c r="H495" s="229" t="s">
        <v>421</v>
      </c>
      <c r="I495" s="229"/>
      <c r="J495" s="147" t="str">
        <f t="shared" si="7"/>
        <v>蘇漢城</v>
      </c>
      <c r="K495" s="231">
        <v>0</v>
      </c>
      <c r="L495" s="208" t="s">
        <v>13025</v>
      </c>
      <c r="M495" s="208" t="s">
        <v>13227</v>
      </c>
      <c r="N495" s="230">
        <v>30</v>
      </c>
      <c r="O495" s="230">
        <v>4</v>
      </c>
      <c r="P495" s="229" t="s">
        <v>36</v>
      </c>
      <c r="Q495" s="229"/>
      <c r="R495" s="229"/>
      <c r="S495" s="231">
        <v>0</v>
      </c>
      <c r="T495" s="229"/>
      <c r="U495" s="229"/>
    </row>
    <row r="496" spans="1:21" ht="13.5">
      <c r="A496" s="225" t="s">
        <v>11929</v>
      </c>
      <c r="B496" s="226" t="s">
        <v>11930</v>
      </c>
      <c r="C496" s="227" t="s">
        <v>89</v>
      </c>
      <c r="D496" s="228" t="s">
        <v>50</v>
      </c>
      <c r="E496" s="288" t="s">
        <v>13210</v>
      </c>
      <c r="F496" s="227"/>
      <c r="G496" s="228" t="s">
        <v>2860</v>
      </c>
      <c r="H496" s="229" t="s">
        <v>796</v>
      </c>
      <c r="I496" s="229"/>
      <c r="J496" s="147" t="str">
        <f t="shared" si="7"/>
        <v>洪子芸</v>
      </c>
      <c r="K496" s="231">
        <v>0</v>
      </c>
      <c r="L496" s="208" t="s">
        <v>13025</v>
      </c>
      <c r="M496" s="208" t="s">
        <v>10225</v>
      </c>
      <c r="N496" s="230">
        <v>20</v>
      </c>
      <c r="O496" s="230">
        <v>8</v>
      </c>
      <c r="P496" s="229" t="s">
        <v>36</v>
      </c>
      <c r="Q496" s="229"/>
      <c r="R496" s="229"/>
      <c r="S496" s="231">
        <v>0</v>
      </c>
      <c r="T496" s="229"/>
      <c r="U496" s="229"/>
    </row>
    <row r="497" spans="1:21" ht="13.5">
      <c r="A497" s="225" t="s">
        <v>11929</v>
      </c>
      <c r="B497" s="226" t="s">
        <v>11930</v>
      </c>
      <c r="C497" s="227" t="s">
        <v>89</v>
      </c>
      <c r="D497" s="228" t="s">
        <v>50</v>
      </c>
      <c r="E497" s="288" t="s">
        <v>13211</v>
      </c>
      <c r="F497" s="227"/>
      <c r="G497" s="228" t="s">
        <v>2860</v>
      </c>
      <c r="H497" s="229" t="s">
        <v>796</v>
      </c>
      <c r="I497" s="229"/>
      <c r="J497" s="147" t="str">
        <f t="shared" si="7"/>
        <v>洪子芸</v>
      </c>
      <c r="K497" s="231">
        <v>0</v>
      </c>
      <c r="L497" s="208" t="s">
        <v>13025</v>
      </c>
      <c r="M497" s="208" t="s">
        <v>10225</v>
      </c>
      <c r="N497" s="230">
        <v>20</v>
      </c>
      <c r="O497" s="230">
        <v>8</v>
      </c>
      <c r="P497" s="229" t="s">
        <v>36</v>
      </c>
      <c r="Q497" s="229"/>
      <c r="R497" s="229"/>
      <c r="S497" s="231">
        <v>0</v>
      </c>
      <c r="T497" s="229"/>
      <c r="U497" s="229"/>
    </row>
    <row r="498" spans="1:21" ht="13.5">
      <c r="A498" s="225" t="s">
        <v>11929</v>
      </c>
      <c r="B498" s="226" t="s">
        <v>11930</v>
      </c>
      <c r="C498" s="227" t="s">
        <v>89</v>
      </c>
      <c r="D498" s="228" t="s">
        <v>50</v>
      </c>
      <c r="E498" s="288" t="s">
        <v>13212</v>
      </c>
      <c r="F498" s="227"/>
      <c r="G498" s="228" t="s">
        <v>2860</v>
      </c>
      <c r="H498" s="229" t="s">
        <v>796</v>
      </c>
      <c r="I498" s="229"/>
      <c r="J498" s="147" t="str">
        <f t="shared" si="7"/>
        <v>洪子芸</v>
      </c>
      <c r="K498" s="231">
        <v>0</v>
      </c>
      <c r="L498" s="208" t="s">
        <v>13025</v>
      </c>
      <c r="M498" s="208" t="s">
        <v>10225</v>
      </c>
      <c r="N498" s="230">
        <v>20</v>
      </c>
      <c r="O498" s="230">
        <v>8</v>
      </c>
      <c r="P498" s="229" t="s">
        <v>36</v>
      </c>
      <c r="Q498" s="229"/>
      <c r="R498" s="229"/>
      <c r="S498" s="231">
        <v>0</v>
      </c>
      <c r="T498" s="229"/>
      <c r="U498" s="229"/>
    </row>
    <row r="499" spans="1:21" ht="13.5">
      <c r="A499" s="225" t="s">
        <v>11929</v>
      </c>
      <c r="B499" s="226" t="s">
        <v>11930</v>
      </c>
      <c r="C499" s="227" t="s">
        <v>89</v>
      </c>
      <c r="D499" s="228" t="s">
        <v>50</v>
      </c>
      <c r="E499" s="288" t="s">
        <v>13213</v>
      </c>
      <c r="F499" s="227"/>
      <c r="G499" s="228" t="s">
        <v>2860</v>
      </c>
      <c r="H499" s="229" t="s">
        <v>796</v>
      </c>
      <c r="I499" s="229"/>
      <c r="J499" s="147" t="str">
        <f t="shared" si="7"/>
        <v>洪子芸</v>
      </c>
      <c r="K499" s="231">
        <v>0</v>
      </c>
      <c r="L499" s="208" t="s">
        <v>13025</v>
      </c>
      <c r="M499" s="208" t="s">
        <v>10225</v>
      </c>
      <c r="N499" s="230">
        <v>20</v>
      </c>
      <c r="O499" s="230">
        <v>24</v>
      </c>
      <c r="P499" s="229" t="s">
        <v>36</v>
      </c>
      <c r="Q499" s="229"/>
      <c r="R499" s="229"/>
      <c r="S499" s="231">
        <v>0</v>
      </c>
      <c r="T499" s="229"/>
      <c r="U499" s="229"/>
    </row>
    <row r="500" spans="1:21" ht="13.5">
      <c r="A500" s="225" t="s">
        <v>11929</v>
      </c>
      <c r="B500" s="226" t="s">
        <v>11930</v>
      </c>
      <c r="C500" s="227" t="s">
        <v>89</v>
      </c>
      <c r="D500" s="228" t="s">
        <v>50</v>
      </c>
      <c r="E500" s="288" t="s">
        <v>13214</v>
      </c>
      <c r="F500" s="227"/>
      <c r="G500" s="228" t="s">
        <v>2860</v>
      </c>
      <c r="H500" s="229" t="s">
        <v>796</v>
      </c>
      <c r="I500" s="229"/>
      <c r="J500" s="147" t="str">
        <f t="shared" si="7"/>
        <v>洪子芸</v>
      </c>
      <c r="K500" s="231">
        <v>0</v>
      </c>
      <c r="L500" s="208" t="s">
        <v>13025</v>
      </c>
      <c r="M500" s="208" t="s">
        <v>10225</v>
      </c>
      <c r="N500" s="230">
        <v>20</v>
      </c>
      <c r="O500" s="230">
        <v>8</v>
      </c>
      <c r="P500" s="229" t="s">
        <v>36</v>
      </c>
      <c r="Q500" s="229"/>
      <c r="R500" s="229"/>
      <c r="S500" s="231">
        <v>0</v>
      </c>
      <c r="T500" s="229"/>
      <c r="U500" s="229"/>
    </row>
    <row r="501" spans="1:21" ht="13.5">
      <c r="A501" s="225" t="s">
        <v>13830</v>
      </c>
      <c r="B501" s="226" t="s">
        <v>13831</v>
      </c>
      <c r="C501" s="227" t="s">
        <v>2723</v>
      </c>
      <c r="D501" s="228" t="s">
        <v>2026</v>
      </c>
      <c r="E501" s="288" t="s">
        <v>2723</v>
      </c>
      <c r="F501" s="227"/>
      <c r="G501" s="228" t="s">
        <v>2170</v>
      </c>
      <c r="H501" s="229" t="s">
        <v>2026</v>
      </c>
      <c r="I501" s="229"/>
      <c r="J501" s="147" t="str">
        <f t="shared" si="7"/>
        <v>汪佳凯</v>
      </c>
      <c r="K501" s="231">
        <v>0</v>
      </c>
      <c r="L501" s="208" t="s">
        <v>13025</v>
      </c>
      <c r="M501" s="208" t="s">
        <v>13027</v>
      </c>
      <c r="N501" s="230">
        <v>3</v>
      </c>
      <c r="O501" s="231">
        <v>0</v>
      </c>
      <c r="P501" s="229" t="s">
        <v>36</v>
      </c>
      <c r="Q501" s="229"/>
      <c r="R501" s="229"/>
      <c r="S501" s="231">
        <v>0</v>
      </c>
      <c r="T501" s="229"/>
      <c r="U501" s="229"/>
    </row>
    <row r="502" spans="1:21" ht="13.5">
      <c r="A502" s="225" t="s">
        <v>14797</v>
      </c>
      <c r="B502" s="226" t="s">
        <v>14798</v>
      </c>
      <c r="C502" s="227" t="s">
        <v>14809</v>
      </c>
      <c r="D502" s="228" t="s">
        <v>106</v>
      </c>
      <c r="E502" s="288" t="s">
        <v>14811</v>
      </c>
      <c r="F502" s="227"/>
      <c r="G502" s="228" t="s">
        <v>6334</v>
      </c>
      <c r="H502" s="229" t="s">
        <v>106</v>
      </c>
      <c r="I502" s="229"/>
      <c r="J502" s="147" t="str">
        <f t="shared" si="7"/>
        <v>賴慶樺</v>
      </c>
      <c r="K502" s="231">
        <v>0</v>
      </c>
      <c r="L502" s="208" t="s">
        <v>13025</v>
      </c>
      <c r="M502" s="208" t="s">
        <v>10222</v>
      </c>
      <c r="N502" s="230">
        <v>5</v>
      </c>
      <c r="O502" s="231">
        <v>0</v>
      </c>
      <c r="P502" s="229" t="s">
        <v>36</v>
      </c>
      <c r="Q502" s="229"/>
      <c r="R502" s="229"/>
      <c r="S502" s="231">
        <v>0</v>
      </c>
      <c r="T502" s="229"/>
      <c r="U502" s="229"/>
    </row>
    <row r="503" spans="1:21" ht="13.5">
      <c r="A503" s="225" t="s">
        <v>5060</v>
      </c>
      <c r="B503" s="226" t="s">
        <v>5061</v>
      </c>
      <c r="C503" s="227" t="s">
        <v>2723</v>
      </c>
      <c r="D503" s="228" t="s">
        <v>421</v>
      </c>
      <c r="E503" s="288" t="s">
        <v>2725</v>
      </c>
      <c r="F503" s="227"/>
      <c r="G503" s="228" t="s">
        <v>2861</v>
      </c>
      <c r="H503" s="229" t="s">
        <v>421</v>
      </c>
      <c r="I503" s="229"/>
      <c r="J503" s="147" t="str">
        <f t="shared" si="7"/>
        <v>蘇漢城</v>
      </c>
      <c r="K503" s="231">
        <v>0</v>
      </c>
      <c r="L503" s="208" t="s">
        <v>12115</v>
      </c>
      <c r="M503" s="208" t="s">
        <v>10221</v>
      </c>
      <c r="N503" s="230">
        <v>3</v>
      </c>
      <c r="O503" s="230">
        <v>20</v>
      </c>
      <c r="P503" s="229" t="s">
        <v>36</v>
      </c>
      <c r="Q503" s="229"/>
      <c r="R503" s="229"/>
      <c r="S503" s="231">
        <v>0</v>
      </c>
      <c r="T503" s="229"/>
      <c r="U503" s="229"/>
    </row>
    <row r="504" spans="1:21" ht="13.5">
      <c r="A504" s="225" t="s">
        <v>3277</v>
      </c>
      <c r="B504" s="226" t="s">
        <v>3278</v>
      </c>
      <c r="C504" s="227" t="s">
        <v>2723</v>
      </c>
      <c r="D504" s="228" t="s">
        <v>421</v>
      </c>
      <c r="E504" s="288" t="s">
        <v>2725</v>
      </c>
      <c r="F504" s="227"/>
      <c r="G504" s="228" t="s">
        <v>2726</v>
      </c>
      <c r="H504" s="229" t="s">
        <v>2727</v>
      </c>
      <c r="I504" s="229"/>
      <c r="J504" s="147" t="str">
        <f t="shared" si="7"/>
        <v>余依錚</v>
      </c>
      <c r="K504" s="231">
        <v>0</v>
      </c>
      <c r="L504" s="208" t="s">
        <v>13027</v>
      </c>
      <c r="M504" s="208" t="s">
        <v>10222</v>
      </c>
      <c r="N504" s="230">
        <v>3</v>
      </c>
      <c r="O504" s="230">
        <v>20</v>
      </c>
      <c r="P504" s="229" t="s">
        <v>36</v>
      </c>
      <c r="Q504" s="229"/>
      <c r="R504" s="229"/>
      <c r="S504" s="231">
        <v>0</v>
      </c>
      <c r="T504" s="229"/>
      <c r="U504" s="229"/>
    </row>
    <row r="505" spans="1:21" ht="13.5">
      <c r="A505" s="225" t="s">
        <v>10189</v>
      </c>
      <c r="B505" s="226" t="s">
        <v>10190</v>
      </c>
      <c r="C505" s="227" t="s">
        <v>2721</v>
      </c>
      <c r="D505" s="228" t="s">
        <v>2026</v>
      </c>
      <c r="E505" s="288" t="s">
        <v>258</v>
      </c>
      <c r="F505" s="227"/>
      <c r="G505" s="228" t="s">
        <v>2170</v>
      </c>
      <c r="H505" s="229" t="s">
        <v>2026</v>
      </c>
      <c r="I505" s="229"/>
      <c r="J505" s="147" t="str">
        <f t="shared" si="7"/>
        <v>汪佳凯</v>
      </c>
      <c r="K505" s="231">
        <v>0</v>
      </c>
      <c r="L505" s="208" t="s">
        <v>10222</v>
      </c>
      <c r="M505" s="208" t="s">
        <v>13226</v>
      </c>
      <c r="N505" s="230">
        <v>7</v>
      </c>
      <c r="O505" s="230">
        <v>30</v>
      </c>
      <c r="P505" s="229" t="s">
        <v>36</v>
      </c>
      <c r="Q505" s="229"/>
      <c r="R505" s="229"/>
      <c r="S505" s="231">
        <v>0</v>
      </c>
      <c r="T505" s="229"/>
      <c r="U505" s="229"/>
    </row>
    <row r="506" spans="1:21" ht="13.5">
      <c r="A506" s="225" t="s">
        <v>5060</v>
      </c>
      <c r="B506" s="226" t="s">
        <v>5061</v>
      </c>
      <c r="C506" s="227" t="s">
        <v>2723</v>
      </c>
      <c r="D506" s="228" t="s">
        <v>421</v>
      </c>
      <c r="E506" s="288" t="s">
        <v>2723</v>
      </c>
      <c r="F506" s="227"/>
      <c r="G506" s="228" t="s">
        <v>2861</v>
      </c>
      <c r="H506" s="229" t="s">
        <v>421</v>
      </c>
      <c r="I506" s="229"/>
      <c r="J506" s="147" t="str">
        <f t="shared" si="7"/>
        <v>蘇漢城</v>
      </c>
      <c r="K506" s="231">
        <v>0</v>
      </c>
      <c r="L506" s="208" t="s">
        <v>10222</v>
      </c>
      <c r="M506" s="208" t="s">
        <v>13028</v>
      </c>
      <c r="N506" s="230">
        <v>3</v>
      </c>
      <c r="O506" s="230">
        <v>20</v>
      </c>
      <c r="P506" s="229" t="s">
        <v>36</v>
      </c>
      <c r="Q506" s="229"/>
      <c r="R506" s="229"/>
      <c r="S506" s="231">
        <v>0</v>
      </c>
      <c r="T506" s="229"/>
      <c r="U506" s="229"/>
    </row>
    <row r="507" spans="1:21" ht="13.5">
      <c r="A507" s="225" t="s">
        <v>3277</v>
      </c>
      <c r="B507" s="226" t="s">
        <v>3278</v>
      </c>
      <c r="C507" s="227" t="s">
        <v>2723</v>
      </c>
      <c r="D507" s="228" t="s">
        <v>421</v>
      </c>
      <c r="E507" s="288" t="s">
        <v>2723</v>
      </c>
      <c r="F507" s="227"/>
      <c r="G507" s="228" t="s">
        <v>2726</v>
      </c>
      <c r="H507" s="229" t="s">
        <v>2727</v>
      </c>
      <c r="I507" s="229"/>
      <c r="J507" s="147" t="str">
        <f t="shared" si="7"/>
        <v>余依錚</v>
      </c>
      <c r="K507" s="231">
        <v>0</v>
      </c>
      <c r="L507" s="208" t="s">
        <v>13029</v>
      </c>
      <c r="M507" s="208" t="s">
        <v>13030</v>
      </c>
      <c r="N507" s="230">
        <v>3</v>
      </c>
      <c r="O507" s="230">
        <v>20</v>
      </c>
      <c r="P507" s="229" t="s">
        <v>36</v>
      </c>
      <c r="Q507" s="229"/>
      <c r="R507" s="229"/>
      <c r="S507" s="231">
        <v>0</v>
      </c>
      <c r="T507" s="229"/>
      <c r="U507" s="229"/>
    </row>
    <row r="508" spans="1:21" ht="13.5">
      <c r="A508" s="225" t="s">
        <v>10189</v>
      </c>
      <c r="B508" s="226" t="s">
        <v>10190</v>
      </c>
      <c r="C508" s="227" t="s">
        <v>2721</v>
      </c>
      <c r="D508" s="228" t="s">
        <v>2026</v>
      </c>
      <c r="E508" s="288" t="s">
        <v>589</v>
      </c>
      <c r="F508" s="227"/>
      <c r="G508" s="228" t="s">
        <v>2170</v>
      </c>
      <c r="H508" s="229" t="s">
        <v>2026</v>
      </c>
      <c r="I508" s="229"/>
      <c r="J508" s="147" t="str">
        <f t="shared" si="7"/>
        <v>汪佳凯</v>
      </c>
      <c r="K508" s="231">
        <v>0</v>
      </c>
      <c r="L508" s="208" t="s">
        <v>10224</v>
      </c>
      <c r="M508" s="208" t="s">
        <v>14978</v>
      </c>
      <c r="N508" s="230">
        <v>7</v>
      </c>
      <c r="O508" s="230">
        <v>30</v>
      </c>
      <c r="P508" s="229" t="s">
        <v>36</v>
      </c>
      <c r="Q508" s="229"/>
      <c r="R508" s="229"/>
      <c r="S508" s="231">
        <v>0</v>
      </c>
      <c r="T508" s="229"/>
      <c r="U508" s="229"/>
    </row>
    <row r="509" spans="1:21" ht="13.5">
      <c r="A509" s="225" t="s">
        <v>11927</v>
      </c>
      <c r="B509" s="226" t="s">
        <v>11928</v>
      </c>
      <c r="C509" s="227" t="s">
        <v>46</v>
      </c>
      <c r="D509" s="228" t="s">
        <v>615</v>
      </c>
      <c r="E509" s="288" t="s">
        <v>95</v>
      </c>
      <c r="F509" s="227"/>
      <c r="G509" s="228" t="s">
        <v>100</v>
      </c>
      <c r="H509" s="229" t="s">
        <v>615</v>
      </c>
      <c r="I509" s="229"/>
      <c r="J509" s="147" t="str">
        <f t="shared" si="7"/>
        <v>彭志豪</v>
      </c>
      <c r="K509" s="231">
        <v>0</v>
      </c>
      <c r="L509" s="208" t="s">
        <v>10224</v>
      </c>
      <c r="M509" s="208" t="s">
        <v>10224</v>
      </c>
      <c r="N509" s="230">
        <v>1</v>
      </c>
      <c r="O509" s="230">
        <v>4</v>
      </c>
      <c r="P509" s="229" t="s">
        <v>36</v>
      </c>
      <c r="Q509" s="229"/>
      <c r="R509" s="229"/>
      <c r="S509" s="231">
        <v>0</v>
      </c>
      <c r="T509" s="229"/>
      <c r="U509" s="229"/>
    </row>
    <row r="510" spans="1:21" ht="13.5">
      <c r="A510" s="225" t="s">
        <v>11927</v>
      </c>
      <c r="B510" s="226" t="s">
        <v>11928</v>
      </c>
      <c r="C510" s="227" t="s">
        <v>46</v>
      </c>
      <c r="D510" s="228" t="s">
        <v>615</v>
      </c>
      <c r="E510" s="288" t="s">
        <v>98</v>
      </c>
      <c r="F510" s="227"/>
      <c r="G510" s="228" t="s">
        <v>100</v>
      </c>
      <c r="H510" s="229" t="s">
        <v>615</v>
      </c>
      <c r="I510" s="229"/>
      <c r="J510" s="147" t="str">
        <f t="shared" si="7"/>
        <v>彭志豪</v>
      </c>
      <c r="K510" s="231">
        <v>0</v>
      </c>
      <c r="L510" s="208" t="s">
        <v>12297</v>
      </c>
      <c r="M510" s="208" t="s">
        <v>12297</v>
      </c>
      <c r="N510" s="230">
        <v>1</v>
      </c>
      <c r="O510" s="230">
        <v>4</v>
      </c>
      <c r="P510" s="229" t="s">
        <v>36</v>
      </c>
      <c r="Q510" s="229"/>
      <c r="R510" s="229"/>
      <c r="S510" s="231">
        <v>0</v>
      </c>
      <c r="T510" s="229"/>
      <c r="U510" s="229"/>
    </row>
    <row r="511" spans="1:21" ht="13.5">
      <c r="A511" s="225" t="s">
        <v>11927</v>
      </c>
      <c r="B511" s="226" t="s">
        <v>11928</v>
      </c>
      <c r="C511" s="227" t="s">
        <v>46</v>
      </c>
      <c r="D511" s="228" t="s">
        <v>615</v>
      </c>
      <c r="E511" s="288" t="s">
        <v>108</v>
      </c>
      <c r="F511" s="227"/>
      <c r="G511" s="228" t="s">
        <v>100</v>
      </c>
      <c r="H511" s="229" t="s">
        <v>615</v>
      </c>
      <c r="I511" s="229"/>
      <c r="J511" s="147" t="str">
        <f t="shared" si="7"/>
        <v>彭志豪</v>
      </c>
      <c r="K511" s="231">
        <v>0</v>
      </c>
      <c r="L511" s="208" t="s">
        <v>12297</v>
      </c>
      <c r="M511" s="208" t="s">
        <v>13393</v>
      </c>
      <c r="N511" s="230">
        <v>4</v>
      </c>
      <c r="O511" s="230">
        <v>8</v>
      </c>
      <c r="P511" s="229" t="s">
        <v>36</v>
      </c>
      <c r="Q511" s="229"/>
      <c r="R511" s="229"/>
      <c r="S511" s="231">
        <v>0</v>
      </c>
      <c r="T511" s="229"/>
      <c r="U511" s="229"/>
    </row>
    <row r="512" spans="1:21" ht="13.5">
      <c r="A512" s="225" t="s">
        <v>13407</v>
      </c>
      <c r="B512" s="226" t="s">
        <v>13400</v>
      </c>
      <c r="C512" s="227" t="s">
        <v>41</v>
      </c>
      <c r="D512" s="228" t="s">
        <v>3685</v>
      </c>
      <c r="E512" s="288" t="s">
        <v>13208</v>
      </c>
      <c r="F512" s="227"/>
      <c r="G512" s="228" t="s">
        <v>70</v>
      </c>
      <c r="H512" s="229" t="s">
        <v>718</v>
      </c>
      <c r="I512" s="229"/>
      <c r="J512" s="147" t="str">
        <f t="shared" si="7"/>
        <v>朱哲演</v>
      </c>
      <c r="K512" s="231">
        <v>0</v>
      </c>
      <c r="L512" s="208" t="s">
        <v>13743</v>
      </c>
      <c r="M512" s="208" t="s">
        <v>13744</v>
      </c>
      <c r="N512" s="230">
        <v>15</v>
      </c>
      <c r="O512" s="230">
        <v>80</v>
      </c>
      <c r="P512" s="229" t="s">
        <v>36</v>
      </c>
      <c r="Q512" s="229"/>
      <c r="R512" s="229"/>
      <c r="S512" s="231">
        <v>0</v>
      </c>
      <c r="T512" s="229"/>
      <c r="U512" s="229"/>
    </row>
    <row r="513" spans="1:21" ht="13.5">
      <c r="A513" s="225" t="s">
        <v>10189</v>
      </c>
      <c r="B513" s="226" t="s">
        <v>10190</v>
      </c>
      <c r="C513" s="227" t="s">
        <v>2723</v>
      </c>
      <c r="D513" s="228" t="s">
        <v>2026</v>
      </c>
      <c r="E513" s="288" t="s">
        <v>2725</v>
      </c>
      <c r="F513" s="227"/>
      <c r="G513" s="228" t="s">
        <v>2170</v>
      </c>
      <c r="H513" s="229" t="s">
        <v>2026</v>
      </c>
      <c r="I513" s="229"/>
      <c r="J513" s="147" t="str">
        <f t="shared" si="7"/>
        <v>汪佳凯</v>
      </c>
      <c r="K513" s="231">
        <v>0</v>
      </c>
      <c r="L513" s="208" t="s">
        <v>13558</v>
      </c>
      <c r="M513" s="208" t="s">
        <v>13225</v>
      </c>
      <c r="N513" s="230">
        <v>3</v>
      </c>
      <c r="O513" s="230">
        <v>10</v>
      </c>
      <c r="P513" s="229" t="s">
        <v>36</v>
      </c>
      <c r="Q513" s="229"/>
      <c r="R513" s="229"/>
      <c r="S513" s="231">
        <v>0</v>
      </c>
      <c r="T513" s="229"/>
      <c r="U513" s="229"/>
    </row>
    <row r="514" spans="1:21" ht="13.5">
      <c r="A514" s="225" t="s">
        <v>11929</v>
      </c>
      <c r="B514" s="226" t="s">
        <v>11930</v>
      </c>
      <c r="C514" s="227" t="s">
        <v>89</v>
      </c>
      <c r="D514" s="228" t="s">
        <v>50</v>
      </c>
      <c r="E514" s="288" t="s">
        <v>88</v>
      </c>
      <c r="F514" s="227"/>
      <c r="G514" s="228" t="s">
        <v>6334</v>
      </c>
      <c r="H514" s="229" t="s">
        <v>66</v>
      </c>
      <c r="I514" s="229"/>
      <c r="J514" s="147" t="str">
        <f t="shared" ref="J514:J546" si="8">IF(I514="",H514,LEFT(I514,3))</f>
        <v>許慧芝</v>
      </c>
      <c r="K514" s="230">
        <v>100</v>
      </c>
      <c r="L514" s="208" t="s">
        <v>13225</v>
      </c>
      <c r="M514" s="208" t="s">
        <v>13228</v>
      </c>
      <c r="N514" s="230">
        <v>8</v>
      </c>
      <c r="O514" s="230">
        <v>4</v>
      </c>
      <c r="P514" s="229" t="s">
        <v>34</v>
      </c>
      <c r="Q514" s="229" t="s">
        <v>15968</v>
      </c>
      <c r="R514" s="229"/>
      <c r="S514" s="231">
        <v>0</v>
      </c>
      <c r="T514" s="229"/>
      <c r="U514" s="229"/>
    </row>
    <row r="515" spans="1:21" ht="13.5">
      <c r="A515" s="225" t="s">
        <v>11929</v>
      </c>
      <c r="B515" s="226" t="s">
        <v>11930</v>
      </c>
      <c r="C515" s="227" t="s">
        <v>89</v>
      </c>
      <c r="D515" s="228" t="s">
        <v>50</v>
      </c>
      <c r="E515" s="288" t="s">
        <v>95</v>
      </c>
      <c r="F515" s="227"/>
      <c r="G515" s="228" t="s">
        <v>506</v>
      </c>
      <c r="H515" s="229" t="s">
        <v>112</v>
      </c>
      <c r="I515" s="229"/>
      <c r="J515" s="147" t="str">
        <f t="shared" si="8"/>
        <v>何昆達</v>
      </c>
      <c r="K515" s="231">
        <v>0</v>
      </c>
      <c r="L515" s="208" t="s">
        <v>13225</v>
      </c>
      <c r="M515" s="208" t="s">
        <v>13751</v>
      </c>
      <c r="N515" s="230">
        <v>20</v>
      </c>
      <c r="O515" s="230">
        <v>8</v>
      </c>
      <c r="P515" s="229" t="s">
        <v>36</v>
      </c>
      <c r="Q515" s="229"/>
      <c r="R515" s="229"/>
      <c r="S515" s="231">
        <v>0</v>
      </c>
      <c r="T515" s="229"/>
      <c r="U515" s="229"/>
    </row>
    <row r="516" spans="1:21" ht="13.5">
      <c r="A516" s="225" t="s">
        <v>10189</v>
      </c>
      <c r="B516" s="226" t="s">
        <v>10190</v>
      </c>
      <c r="C516" s="227" t="s">
        <v>2723</v>
      </c>
      <c r="D516" s="228" t="s">
        <v>2026</v>
      </c>
      <c r="E516" s="288" t="s">
        <v>2723</v>
      </c>
      <c r="F516" s="227"/>
      <c r="G516" s="228" t="s">
        <v>2170</v>
      </c>
      <c r="H516" s="229" t="s">
        <v>2026</v>
      </c>
      <c r="I516" s="229"/>
      <c r="J516" s="147" t="str">
        <f t="shared" si="8"/>
        <v>汪佳凯</v>
      </c>
      <c r="K516" s="231">
        <v>0</v>
      </c>
      <c r="L516" s="208" t="s">
        <v>14979</v>
      </c>
      <c r="M516" s="208" t="s">
        <v>13744</v>
      </c>
      <c r="N516" s="230">
        <v>8</v>
      </c>
      <c r="O516" s="230">
        <v>10</v>
      </c>
      <c r="P516" s="229" t="s">
        <v>36</v>
      </c>
      <c r="Q516" s="229"/>
      <c r="R516" s="229"/>
      <c r="S516" s="231">
        <v>0</v>
      </c>
      <c r="T516" s="229"/>
      <c r="U516" s="229"/>
    </row>
    <row r="517" spans="1:21" ht="13.5">
      <c r="A517" s="225" t="s">
        <v>6337</v>
      </c>
      <c r="B517" s="226" t="s">
        <v>6338</v>
      </c>
      <c r="C517" s="227" t="s">
        <v>46</v>
      </c>
      <c r="D517" s="228" t="s">
        <v>5858</v>
      </c>
      <c r="E517" s="288" t="s">
        <v>6353</v>
      </c>
      <c r="F517" s="227"/>
      <c r="G517" s="228" t="s">
        <v>6334</v>
      </c>
      <c r="H517" s="229" t="s">
        <v>5858</v>
      </c>
      <c r="I517" s="229"/>
      <c r="J517" s="147" t="str">
        <f t="shared" si="8"/>
        <v>陳威諭</v>
      </c>
      <c r="K517" s="231">
        <v>0</v>
      </c>
      <c r="L517" s="208" t="s">
        <v>13745</v>
      </c>
      <c r="M517" s="208" t="s">
        <v>13746</v>
      </c>
      <c r="N517" s="230">
        <v>33</v>
      </c>
      <c r="O517" s="230">
        <v>40</v>
      </c>
      <c r="P517" s="229" t="s">
        <v>36</v>
      </c>
      <c r="Q517" s="229"/>
      <c r="R517" s="229"/>
      <c r="S517" s="231">
        <v>0</v>
      </c>
      <c r="T517" s="229"/>
      <c r="U517" s="229"/>
    </row>
    <row r="518" spans="1:21" ht="13.5">
      <c r="A518" s="225" t="s">
        <v>13407</v>
      </c>
      <c r="B518" s="226" t="s">
        <v>13400</v>
      </c>
      <c r="C518" s="227" t="s">
        <v>41</v>
      </c>
      <c r="D518" s="228" t="s">
        <v>3685</v>
      </c>
      <c r="E518" s="288" t="s">
        <v>13734</v>
      </c>
      <c r="F518" s="227"/>
      <c r="G518" s="228" t="s">
        <v>70</v>
      </c>
      <c r="H518" s="229" t="s">
        <v>718</v>
      </c>
      <c r="I518" s="229"/>
      <c r="J518" s="147" t="str">
        <f t="shared" si="8"/>
        <v>朱哲演</v>
      </c>
      <c r="K518" s="231">
        <v>0</v>
      </c>
      <c r="L518" s="208" t="s">
        <v>13227</v>
      </c>
      <c r="M518" s="208" t="s">
        <v>13747</v>
      </c>
      <c r="N518" s="230">
        <v>3</v>
      </c>
      <c r="O518" s="230">
        <v>4</v>
      </c>
      <c r="P518" s="229" t="s">
        <v>36</v>
      </c>
      <c r="Q518" s="229"/>
      <c r="R518" s="229"/>
      <c r="S518" s="231">
        <v>0</v>
      </c>
      <c r="T518" s="229"/>
      <c r="U518" s="229"/>
    </row>
    <row r="519" spans="1:21" ht="13.5">
      <c r="A519" s="225" t="s">
        <v>13407</v>
      </c>
      <c r="B519" s="226" t="s">
        <v>13400</v>
      </c>
      <c r="C519" s="227" t="s">
        <v>41</v>
      </c>
      <c r="D519" s="228" t="s">
        <v>3685</v>
      </c>
      <c r="E519" s="288" t="s">
        <v>68</v>
      </c>
      <c r="F519" s="227"/>
      <c r="G519" s="228" t="s">
        <v>2860</v>
      </c>
      <c r="H519" s="229" t="s">
        <v>3685</v>
      </c>
      <c r="I519" s="229"/>
      <c r="J519" s="147" t="str">
        <f t="shared" si="8"/>
        <v>鄭貫中</v>
      </c>
      <c r="K519" s="231">
        <v>0</v>
      </c>
      <c r="L519" s="208" t="s">
        <v>13227</v>
      </c>
      <c r="M519" s="208" t="s">
        <v>13748</v>
      </c>
      <c r="N519" s="230">
        <v>5</v>
      </c>
      <c r="O519" s="230">
        <v>16</v>
      </c>
      <c r="P519" s="229" t="s">
        <v>36</v>
      </c>
      <c r="Q519" s="229"/>
      <c r="R519" s="229"/>
      <c r="S519" s="231">
        <v>0</v>
      </c>
      <c r="T519" s="229"/>
      <c r="U519" s="229"/>
    </row>
    <row r="520" spans="1:21" ht="13.5">
      <c r="A520" s="225" t="s">
        <v>13407</v>
      </c>
      <c r="B520" s="226" t="s">
        <v>13400</v>
      </c>
      <c r="C520" s="227" t="s">
        <v>89</v>
      </c>
      <c r="D520" s="228" t="s">
        <v>3685</v>
      </c>
      <c r="E520" s="288" t="s">
        <v>45</v>
      </c>
      <c r="F520" s="227"/>
      <c r="G520" s="228" t="s">
        <v>2860</v>
      </c>
      <c r="H520" s="229" t="s">
        <v>3685</v>
      </c>
      <c r="I520" s="229"/>
      <c r="J520" s="147" t="str">
        <f t="shared" si="8"/>
        <v>鄭貫中</v>
      </c>
      <c r="K520" s="231">
        <v>0</v>
      </c>
      <c r="L520" s="208" t="s">
        <v>13227</v>
      </c>
      <c r="M520" s="208" t="s">
        <v>13229</v>
      </c>
      <c r="N520" s="230">
        <v>15</v>
      </c>
      <c r="O520" s="230">
        <v>8</v>
      </c>
      <c r="P520" s="229" t="s">
        <v>36</v>
      </c>
      <c r="Q520" s="229"/>
      <c r="R520" s="229"/>
      <c r="S520" s="231">
        <v>0</v>
      </c>
      <c r="T520" s="229"/>
      <c r="U520" s="229"/>
    </row>
    <row r="521" spans="1:21" ht="13.5">
      <c r="A521" s="225" t="s">
        <v>13407</v>
      </c>
      <c r="B521" s="226" t="s">
        <v>13400</v>
      </c>
      <c r="C521" s="227" t="s">
        <v>89</v>
      </c>
      <c r="D521" s="228" t="s">
        <v>3685</v>
      </c>
      <c r="E521" s="288" t="s">
        <v>13735</v>
      </c>
      <c r="F521" s="227"/>
      <c r="G521" s="228" t="s">
        <v>2860</v>
      </c>
      <c r="H521" s="229" t="s">
        <v>3685</v>
      </c>
      <c r="I521" s="229"/>
      <c r="J521" s="147" t="str">
        <f t="shared" si="8"/>
        <v>鄭貫中</v>
      </c>
      <c r="K521" s="231">
        <v>0</v>
      </c>
      <c r="L521" s="208" t="s">
        <v>13227</v>
      </c>
      <c r="M521" s="208" t="s">
        <v>13229</v>
      </c>
      <c r="N521" s="230">
        <v>15</v>
      </c>
      <c r="O521" s="230">
        <v>8</v>
      </c>
      <c r="P521" s="229" t="s">
        <v>36</v>
      </c>
      <c r="Q521" s="229"/>
      <c r="R521" s="229"/>
      <c r="S521" s="231">
        <v>0</v>
      </c>
      <c r="T521" s="229"/>
      <c r="U521" s="229"/>
    </row>
    <row r="522" spans="1:21" ht="13.5">
      <c r="A522" s="225" t="s">
        <v>13407</v>
      </c>
      <c r="B522" s="226" t="s">
        <v>13400</v>
      </c>
      <c r="C522" s="227" t="s">
        <v>89</v>
      </c>
      <c r="D522" s="228" t="s">
        <v>3685</v>
      </c>
      <c r="E522" s="288" t="s">
        <v>47</v>
      </c>
      <c r="F522" s="227"/>
      <c r="G522" s="228" t="s">
        <v>2860</v>
      </c>
      <c r="H522" s="229" t="s">
        <v>3685</v>
      </c>
      <c r="I522" s="229"/>
      <c r="J522" s="147" t="str">
        <f t="shared" si="8"/>
        <v>鄭貫中</v>
      </c>
      <c r="K522" s="231">
        <v>0</v>
      </c>
      <c r="L522" s="208" t="s">
        <v>13227</v>
      </c>
      <c r="M522" s="208" t="s">
        <v>13229</v>
      </c>
      <c r="N522" s="230">
        <v>15</v>
      </c>
      <c r="O522" s="230">
        <v>8</v>
      </c>
      <c r="P522" s="229" t="s">
        <v>36</v>
      </c>
      <c r="Q522" s="229"/>
      <c r="R522" s="229"/>
      <c r="S522" s="231">
        <v>0</v>
      </c>
      <c r="T522" s="229"/>
      <c r="U522" s="229"/>
    </row>
    <row r="523" spans="1:21" ht="13.5">
      <c r="A523" s="225" t="s">
        <v>13407</v>
      </c>
      <c r="B523" s="226" t="s">
        <v>13400</v>
      </c>
      <c r="C523" s="227" t="s">
        <v>89</v>
      </c>
      <c r="D523" s="228" t="s">
        <v>3685</v>
      </c>
      <c r="E523" s="288" t="s">
        <v>96</v>
      </c>
      <c r="F523" s="227"/>
      <c r="G523" s="228" t="s">
        <v>2860</v>
      </c>
      <c r="H523" s="229" t="s">
        <v>3685</v>
      </c>
      <c r="I523" s="229"/>
      <c r="J523" s="147" t="str">
        <f t="shared" si="8"/>
        <v>鄭貫中</v>
      </c>
      <c r="K523" s="231">
        <v>0</v>
      </c>
      <c r="L523" s="208" t="s">
        <v>13227</v>
      </c>
      <c r="M523" s="208" t="s">
        <v>13229</v>
      </c>
      <c r="N523" s="230">
        <v>15</v>
      </c>
      <c r="O523" s="230">
        <v>8</v>
      </c>
      <c r="P523" s="229" t="s">
        <v>36</v>
      </c>
      <c r="Q523" s="229"/>
      <c r="R523" s="229"/>
      <c r="S523" s="231">
        <v>0</v>
      </c>
      <c r="T523" s="229"/>
      <c r="U523" s="229"/>
    </row>
    <row r="524" spans="1:21" ht="13.5">
      <c r="A524" s="225" t="s">
        <v>13407</v>
      </c>
      <c r="B524" s="226" t="s">
        <v>13400</v>
      </c>
      <c r="C524" s="227" t="s">
        <v>89</v>
      </c>
      <c r="D524" s="228" t="s">
        <v>3685</v>
      </c>
      <c r="E524" s="288" t="s">
        <v>90</v>
      </c>
      <c r="F524" s="227"/>
      <c r="G524" s="228" t="s">
        <v>2860</v>
      </c>
      <c r="H524" s="229" t="s">
        <v>3685</v>
      </c>
      <c r="I524" s="229"/>
      <c r="J524" s="147" t="str">
        <f t="shared" si="8"/>
        <v>鄭貫中</v>
      </c>
      <c r="K524" s="231">
        <v>0</v>
      </c>
      <c r="L524" s="208" t="s">
        <v>13227</v>
      </c>
      <c r="M524" s="208" t="s">
        <v>13229</v>
      </c>
      <c r="N524" s="230">
        <v>15</v>
      </c>
      <c r="O524" s="230">
        <v>32</v>
      </c>
      <c r="P524" s="229" t="s">
        <v>36</v>
      </c>
      <c r="Q524" s="229"/>
      <c r="R524" s="229"/>
      <c r="S524" s="231">
        <v>0</v>
      </c>
      <c r="T524" s="229"/>
      <c r="U524" s="229"/>
    </row>
    <row r="525" spans="1:21" ht="13.5">
      <c r="A525" s="225" t="s">
        <v>13407</v>
      </c>
      <c r="B525" s="226" t="s">
        <v>13400</v>
      </c>
      <c r="C525" s="227" t="s">
        <v>41</v>
      </c>
      <c r="D525" s="228" t="s">
        <v>3685</v>
      </c>
      <c r="E525" s="288" t="s">
        <v>85</v>
      </c>
      <c r="F525" s="227"/>
      <c r="G525" s="228" t="s">
        <v>86</v>
      </c>
      <c r="H525" s="229" t="s">
        <v>87</v>
      </c>
      <c r="I525" s="229"/>
      <c r="J525" s="147" t="str">
        <f t="shared" si="8"/>
        <v>周家儀</v>
      </c>
      <c r="K525" s="231">
        <v>0</v>
      </c>
      <c r="L525" s="208" t="s">
        <v>13749</v>
      </c>
      <c r="M525" s="208" t="s">
        <v>13750</v>
      </c>
      <c r="N525" s="230">
        <v>23</v>
      </c>
      <c r="O525" s="230">
        <v>5</v>
      </c>
      <c r="P525" s="229" t="s">
        <v>36</v>
      </c>
      <c r="Q525" s="229"/>
      <c r="R525" s="229"/>
      <c r="S525" s="231">
        <v>0</v>
      </c>
      <c r="T525" s="229"/>
      <c r="U525" s="229"/>
    </row>
    <row r="526" spans="1:21" ht="13.5">
      <c r="A526" s="225" t="s">
        <v>13407</v>
      </c>
      <c r="B526" s="226" t="s">
        <v>13400</v>
      </c>
      <c r="C526" s="227" t="s">
        <v>41</v>
      </c>
      <c r="D526" s="228" t="s">
        <v>3685</v>
      </c>
      <c r="E526" s="288" t="s">
        <v>13736</v>
      </c>
      <c r="F526" s="227"/>
      <c r="G526" s="228" t="s">
        <v>2860</v>
      </c>
      <c r="H526" s="229" t="s">
        <v>3685</v>
      </c>
      <c r="I526" s="229"/>
      <c r="J526" s="147" t="str">
        <f t="shared" si="8"/>
        <v>鄭貫中</v>
      </c>
      <c r="K526" s="231">
        <v>0</v>
      </c>
      <c r="L526" s="208" t="s">
        <v>13749</v>
      </c>
      <c r="M526" s="208" t="s">
        <v>13561</v>
      </c>
      <c r="N526" s="230">
        <v>40</v>
      </c>
      <c r="O526" s="230">
        <v>160</v>
      </c>
      <c r="P526" s="229" t="s">
        <v>36</v>
      </c>
      <c r="Q526" s="229"/>
      <c r="R526" s="229"/>
      <c r="S526" s="231">
        <v>0</v>
      </c>
      <c r="T526" s="229"/>
      <c r="U526" s="229"/>
    </row>
    <row r="527" spans="1:21" ht="13.5">
      <c r="A527" s="225" t="s">
        <v>6337</v>
      </c>
      <c r="B527" s="226" t="s">
        <v>6338</v>
      </c>
      <c r="C527" s="227" t="s">
        <v>46</v>
      </c>
      <c r="D527" s="228" t="s">
        <v>5858</v>
      </c>
      <c r="E527" s="288" t="s">
        <v>6691</v>
      </c>
      <c r="F527" s="227"/>
      <c r="G527" s="228" t="s">
        <v>6334</v>
      </c>
      <c r="H527" s="229" t="s">
        <v>5858</v>
      </c>
      <c r="I527" s="229"/>
      <c r="J527" s="147" t="str">
        <f t="shared" si="8"/>
        <v>陳威諭</v>
      </c>
      <c r="K527" s="231">
        <v>0</v>
      </c>
      <c r="L527" s="208" t="s">
        <v>13751</v>
      </c>
      <c r="M527" s="208" t="s">
        <v>13752</v>
      </c>
      <c r="N527" s="230">
        <v>7</v>
      </c>
      <c r="O527" s="230">
        <v>4</v>
      </c>
      <c r="P527" s="229" t="s">
        <v>36</v>
      </c>
      <c r="Q527" s="229"/>
      <c r="R527" s="229"/>
      <c r="S527" s="231">
        <v>0</v>
      </c>
      <c r="T527" s="229"/>
      <c r="U527" s="229"/>
    </row>
    <row r="528" spans="1:21" ht="13.5">
      <c r="A528" s="225" t="s">
        <v>6337</v>
      </c>
      <c r="B528" s="226" t="s">
        <v>6338</v>
      </c>
      <c r="C528" s="227" t="s">
        <v>46</v>
      </c>
      <c r="D528" s="228" t="s">
        <v>5858</v>
      </c>
      <c r="E528" s="288" t="s">
        <v>6692</v>
      </c>
      <c r="F528" s="227"/>
      <c r="G528" s="228" t="s">
        <v>6334</v>
      </c>
      <c r="H528" s="229" t="s">
        <v>5858</v>
      </c>
      <c r="I528" s="229"/>
      <c r="J528" s="147" t="str">
        <f t="shared" si="8"/>
        <v>陳威諭</v>
      </c>
      <c r="K528" s="231">
        <v>0</v>
      </c>
      <c r="L528" s="208" t="s">
        <v>13751</v>
      </c>
      <c r="M528" s="208" t="s">
        <v>13752</v>
      </c>
      <c r="N528" s="230">
        <v>7</v>
      </c>
      <c r="O528" s="230">
        <v>4</v>
      </c>
      <c r="P528" s="229" t="s">
        <v>36</v>
      </c>
      <c r="Q528" s="229"/>
      <c r="R528" s="229"/>
      <c r="S528" s="231">
        <v>0</v>
      </c>
      <c r="T528" s="229"/>
      <c r="U528" s="229"/>
    </row>
    <row r="529" spans="1:21" ht="13.5">
      <c r="A529" s="225" t="s">
        <v>11929</v>
      </c>
      <c r="B529" s="226" t="s">
        <v>11930</v>
      </c>
      <c r="C529" s="227" t="s">
        <v>89</v>
      </c>
      <c r="D529" s="228" t="s">
        <v>50</v>
      </c>
      <c r="E529" s="288" t="s">
        <v>13215</v>
      </c>
      <c r="F529" s="227"/>
      <c r="G529" s="228" t="s">
        <v>520</v>
      </c>
      <c r="H529" s="229" t="s">
        <v>521</v>
      </c>
      <c r="I529" s="229"/>
      <c r="J529" s="147" t="str">
        <f t="shared" si="8"/>
        <v>陳義雄</v>
      </c>
      <c r="K529" s="231">
        <v>0</v>
      </c>
      <c r="L529" s="208" t="s">
        <v>13792</v>
      </c>
      <c r="M529" s="208" t="s">
        <v>13753</v>
      </c>
      <c r="N529" s="230">
        <v>5</v>
      </c>
      <c r="O529" s="230">
        <v>40</v>
      </c>
      <c r="P529" s="229" t="s">
        <v>36</v>
      </c>
      <c r="Q529" s="229"/>
      <c r="R529" s="229"/>
      <c r="S529" s="231">
        <v>0</v>
      </c>
      <c r="T529" s="229"/>
      <c r="U529" s="229"/>
    </row>
    <row r="530" spans="1:21" ht="13.5">
      <c r="A530" s="225" t="s">
        <v>11929</v>
      </c>
      <c r="B530" s="226" t="s">
        <v>11930</v>
      </c>
      <c r="C530" s="227" t="s">
        <v>89</v>
      </c>
      <c r="D530" s="228" t="s">
        <v>50</v>
      </c>
      <c r="E530" s="288" t="s">
        <v>13216</v>
      </c>
      <c r="F530" s="227"/>
      <c r="G530" s="228" t="s">
        <v>520</v>
      </c>
      <c r="H530" s="229" t="s">
        <v>521</v>
      </c>
      <c r="I530" s="229"/>
      <c r="J530" s="147" t="str">
        <f t="shared" si="8"/>
        <v>陳義雄</v>
      </c>
      <c r="K530" s="231">
        <v>0</v>
      </c>
      <c r="L530" s="208" t="s">
        <v>13792</v>
      </c>
      <c r="M530" s="208" t="s">
        <v>13560</v>
      </c>
      <c r="N530" s="230">
        <v>10</v>
      </c>
      <c r="O530" s="230">
        <v>80</v>
      </c>
      <c r="P530" s="229" t="s">
        <v>36</v>
      </c>
      <c r="Q530" s="229"/>
      <c r="R530" s="229"/>
      <c r="S530" s="231">
        <v>0</v>
      </c>
      <c r="T530" s="229"/>
      <c r="U530" s="229"/>
    </row>
    <row r="531" spans="1:21" ht="13.5">
      <c r="A531" s="225" t="s">
        <v>11929</v>
      </c>
      <c r="B531" s="226" t="s">
        <v>11930</v>
      </c>
      <c r="C531" s="227" t="s">
        <v>89</v>
      </c>
      <c r="D531" s="228" t="s">
        <v>50</v>
      </c>
      <c r="E531" s="288" t="s">
        <v>13217</v>
      </c>
      <c r="F531" s="227"/>
      <c r="G531" s="228" t="s">
        <v>520</v>
      </c>
      <c r="H531" s="229" t="s">
        <v>521</v>
      </c>
      <c r="I531" s="229"/>
      <c r="J531" s="147" t="str">
        <f t="shared" si="8"/>
        <v>陳義雄</v>
      </c>
      <c r="K531" s="231">
        <v>0</v>
      </c>
      <c r="L531" s="208" t="s">
        <v>13792</v>
      </c>
      <c r="M531" s="208" t="s">
        <v>13560</v>
      </c>
      <c r="N531" s="230">
        <v>10</v>
      </c>
      <c r="O531" s="230">
        <v>80</v>
      </c>
      <c r="P531" s="229" t="s">
        <v>36</v>
      </c>
      <c r="Q531" s="229"/>
      <c r="R531" s="229"/>
      <c r="S531" s="231">
        <v>0</v>
      </c>
      <c r="T531" s="229"/>
      <c r="U531" s="229"/>
    </row>
    <row r="532" spans="1:21" ht="13.5">
      <c r="A532" s="225" t="s">
        <v>11929</v>
      </c>
      <c r="B532" s="226" t="s">
        <v>11930</v>
      </c>
      <c r="C532" s="227" t="s">
        <v>89</v>
      </c>
      <c r="D532" s="228" t="s">
        <v>50</v>
      </c>
      <c r="E532" s="288" t="s">
        <v>13218</v>
      </c>
      <c r="F532" s="227"/>
      <c r="G532" s="228" t="s">
        <v>2860</v>
      </c>
      <c r="H532" s="229" t="s">
        <v>50</v>
      </c>
      <c r="I532" s="229"/>
      <c r="J532" s="147" t="str">
        <f t="shared" si="8"/>
        <v>王瀚霆</v>
      </c>
      <c r="K532" s="231">
        <v>0</v>
      </c>
      <c r="L532" s="208" t="s">
        <v>13792</v>
      </c>
      <c r="M532" s="208" t="s">
        <v>13560</v>
      </c>
      <c r="N532" s="230">
        <v>10</v>
      </c>
      <c r="O532" s="230">
        <v>24</v>
      </c>
      <c r="P532" s="229" t="s">
        <v>36</v>
      </c>
      <c r="Q532" s="229"/>
      <c r="R532" s="229"/>
      <c r="S532" s="231">
        <v>0</v>
      </c>
      <c r="T532" s="229"/>
      <c r="U532" s="229"/>
    </row>
    <row r="533" spans="1:21" ht="13.5">
      <c r="A533" s="225" t="s">
        <v>13407</v>
      </c>
      <c r="B533" s="226" t="s">
        <v>13400</v>
      </c>
      <c r="C533" s="227" t="s">
        <v>89</v>
      </c>
      <c r="D533" s="228" t="s">
        <v>3685</v>
      </c>
      <c r="E533" s="288" t="s">
        <v>99</v>
      </c>
      <c r="F533" s="227"/>
      <c r="G533" s="228" t="s">
        <v>6334</v>
      </c>
      <c r="H533" s="229" t="s">
        <v>66</v>
      </c>
      <c r="I533" s="229"/>
      <c r="J533" s="147" t="str">
        <f t="shared" si="8"/>
        <v>許慧芝</v>
      </c>
      <c r="K533" s="231">
        <v>0</v>
      </c>
      <c r="L533" s="208" t="s">
        <v>13753</v>
      </c>
      <c r="M533" s="208" t="s">
        <v>13754</v>
      </c>
      <c r="N533" s="230">
        <v>8</v>
      </c>
      <c r="O533" s="230">
        <v>10</v>
      </c>
      <c r="P533" s="229" t="s">
        <v>36</v>
      </c>
      <c r="Q533" s="229"/>
      <c r="R533" s="229"/>
      <c r="S533" s="231">
        <v>0</v>
      </c>
      <c r="T533" s="229"/>
      <c r="U533" s="229"/>
    </row>
    <row r="534" spans="1:21" ht="13.5">
      <c r="A534" s="225" t="s">
        <v>13407</v>
      </c>
      <c r="B534" s="226" t="s">
        <v>13400</v>
      </c>
      <c r="C534" s="227" t="s">
        <v>89</v>
      </c>
      <c r="D534" s="228" t="s">
        <v>3685</v>
      </c>
      <c r="E534" s="288" t="s">
        <v>95</v>
      </c>
      <c r="F534" s="227"/>
      <c r="G534" s="228" t="s">
        <v>2860</v>
      </c>
      <c r="H534" s="229" t="s">
        <v>3685</v>
      </c>
      <c r="I534" s="229"/>
      <c r="J534" s="147" t="str">
        <f t="shared" si="8"/>
        <v>鄭貫中</v>
      </c>
      <c r="K534" s="231">
        <v>0</v>
      </c>
      <c r="L534" s="208" t="s">
        <v>13753</v>
      </c>
      <c r="M534" s="208" t="s">
        <v>13754</v>
      </c>
      <c r="N534" s="230">
        <v>8</v>
      </c>
      <c r="O534" s="230">
        <v>24</v>
      </c>
      <c r="P534" s="229" t="s">
        <v>36</v>
      </c>
      <c r="Q534" s="229"/>
      <c r="R534" s="229"/>
      <c r="S534" s="231">
        <v>0</v>
      </c>
      <c r="T534" s="229"/>
      <c r="U534" s="229"/>
    </row>
    <row r="535" spans="1:21" ht="13.5">
      <c r="A535" s="225" t="s">
        <v>13407</v>
      </c>
      <c r="B535" s="226" t="s">
        <v>13400</v>
      </c>
      <c r="C535" s="227" t="s">
        <v>89</v>
      </c>
      <c r="D535" s="228" t="s">
        <v>3685</v>
      </c>
      <c r="E535" s="288" t="s">
        <v>88</v>
      </c>
      <c r="F535" s="227"/>
      <c r="G535" s="228" t="s">
        <v>6334</v>
      </c>
      <c r="H535" s="229" t="s">
        <v>66</v>
      </c>
      <c r="I535" s="229"/>
      <c r="J535" s="147" t="str">
        <f t="shared" si="8"/>
        <v>許慧芝</v>
      </c>
      <c r="K535" s="231">
        <v>0</v>
      </c>
      <c r="L535" s="208" t="s">
        <v>13753</v>
      </c>
      <c r="M535" s="208" t="s">
        <v>13754</v>
      </c>
      <c r="N535" s="230">
        <v>8</v>
      </c>
      <c r="O535" s="230">
        <v>4</v>
      </c>
      <c r="P535" s="229" t="s">
        <v>36</v>
      </c>
      <c r="Q535" s="229"/>
      <c r="R535" s="229"/>
      <c r="S535" s="231">
        <v>0</v>
      </c>
      <c r="T535" s="229"/>
      <c r="U535" s="229"/>
    </row>
    <row r="536" spans="1:21" ht="13.5">
      <c r="A536" s="225" t="s">
        <v>6337</v>
      </c>
      <c r="B536" s="226" t="s">
        <v>6338</v>
      </c>
      <c r="C536" s="227" t="s">
        <v>46</v>
      </c>
      <c r="D536" s="228" t="s">
        <v>5858</v>
      </c>
      <c r="E536" s="288" t="s">
        <v>6354</v>
      </c>
      <c r="F536" s="227"/>
      <c r="G536" s="228" t="s">
        <v>15962</v>
      </c>
      <c r="H536" s="229" t="s">
        <v>132</v>
      </c>
      <c r="I536" s="229"/>
      <c r="J536" s="147" t="str">
        <f t="shared" si="8"/>
        <v>陳俊儒</v>
      </c>
      <c r="K536" s="231">
        <v>0</v>
      </c>
      <c r="L536" s="208" t="s">
        <v>13755</v>
      </c>
      <c r="M536" s="208" t="s">
        <v>13756</v>
      </c>
      <c r="N536" s="230">
        <v>10</v>
      </c>
      <c r="O536" s="230">
        <v>16</v>
      </c>
      <c r="P536" s="229" t="s">
        <v>36</v>
      </c>
      <c r="Q536" s="229"/>
      <c r="R536" s="229"/>
      <c r="S536" s="231">
        <v>0</v>
      </c>
      <c r="T536" s="229"/>
      <c r="U536" s="229"/>
    </row>
    <row r="537" spans="1:21" ht="13.5">
      <c r="A537" s="225" t="s">
        <v>11929</v>
      </c>
      <c r="B537" s="226" t="s">
        <v>11930</v>
      </c>
      <c r="C537" s="227" t="s">
        <v>89</v>
      </c>
      <c r="D537" s="228" t="s">
        <v>50</v>
      </c>
      <c r="E537" s="288" t="s">
        <v>13219</v>
      </c>
      <c r="F537" s="227"/>
      <c r="G537" s="228" t="s">
        <v>520</v>
      </c>
      <c r="H537" s="229" t="s">
        <v>521</v>
      </c>
      <c r="I537" s="229"/>
      <c r="J537" s="147" t="str">
        <f t="shared" si="8"/>
        <v>陳義雄</v>
      </c>
      <c r="K537" s="231">
        <v>0</v>
      </c>
      <c r="L537" s="208" t="s">
        <v>13794</v>
      </c>
      <c r="M537" s="208" t="s">
        <v>13750</v>
      </c>
      <c r="N537" s="230">
        <v>5</v>
      </c>
      <c r="O537" s="230">
        <v>40</v>
      </c>
      <c r="P537" s="229" t="s">
        <v>36</v>
      </c>
      <c r="Q537" s="229"/>
      <c r="R537" s="229"/>
      <c r="S537" s="231">
        <v>0</v>
      </c>
      <c r="T537" s="229"/>
      <c r="U537" s="229"/>
    </row>
    <row r="538" spans="1:21" ht="13.5">
      <c r="A538" s="225" t="s">
        <v>11929</v>
      </c>
      <c r="B538" s="226" t="s">
        <v>11930</v>
      </c>
      <c r="C538" s="227" t="s">
        <v>89</v>
      </c>
      <c r="D538" s="228" t="s">
        <v>50</v>
      </c>
      <c r="E538" s="288" t="s">
        <v>13220</v>
      </c>
      <c r="F538" s="227"/>
      <c r="G538" s="228" t="s">
        <v>520</v>
      </c>
      <c r="H538" s="229" t="s">
        <v>521</v>
      </c>
      <c r="I538" s="229"/>
      <c r="J538" s="147" t="str">
        <f t="shared" si="8"/>
        <v>陳義雄</v>
      </c>
      <c r="K538" s="231">
        <v>0</v>
      </c>
      <c r="L538" s="208" t="s">
        <v>13794</v>
      </c>
      <c r="M538" s="208" t="s">
        <v>13750</v>
      </c>
      <c r="N538" s="230">
        <v>5</v>
      </c>
      <c r="O538" s="230">
        <v>40</v>
      </c>
      <c r="P538" s="229" t="s">
        <v>36</v>
      </c>
      <c r="Q538" s="229"/>
      <c r="R538" s="229"/>
      <c r="S538" s="231">
        <v>0</v>
      </c>
      <c r="T538" s="229"/>
      <c r="U538" s="229"/>
    </row>
    <row r="539" spans="1:21" ht="13.5">
      <c r="A539" s="225" t="s">
        <v>11929</v>
      </c>
      <c r="B539" s="226" t="s">
        <v>11930</v>
      </c>
      <c r="C539" s="227" t="s">
        <v>89</v>
      </c>
      <c r="D539" s="228" t="s">
        <v>50</v>
      </c>
      <c r="E539" s="288" t="s">
        <v>98</v>
      </c>
      <c r="F539" s="227"/>
      <c r="G539" s="228" t="s">
        <v>2860</v>
      </c>
      <c r="H539" s="229" t="s">
        <v>50</v>
      </c>
      <c r="I539" s="229"/>
      <c r="J539" s="147" t="str">
        <f t="shared" si="8"/>
        <v>王瀚霆</v>
      </c>
      <c r="K539" s="231">
        <v>0</v>
      </c>
      <c r="L539" s="208" t="s">
        <v>13756</v>
      </c>
      <c r="M539" s="208" t="s">
        <v>13795</v>
      </c>
      <c r="N539" s="230">
        <v>8</v>
      </c>
      <c r="O539" s="230">
        <v>24</v>
      </c>
      <c r="P539" s="229" t="s">
        <v>36</v>
      </c>
      <c r="Q539" s="229"/>
      <c r="R539" s="229"/>
      <c r="S539" s="231">
        <v>0</v>
      </c>
      <c r="T539" s="229"/>
      <c r="U539" s="229"/>
    </row>
    <row r="540" spans="1:21" ht="13.5">
      <c r="A540" s="225" t="s">
        <v>6337</v>
      </c>
      <c r="B540" s="226" t="s">
        <v>6338</v>
      </c>
      <c r="C540" s="227" t="s">
        <v>46</v>
      </c>
      <c r="D540" s="228" t="s">
        <v>5858</v>
      </c>
      <c r="E540" s="288" t="s">
        <v>108</v>
      </c>
      <c r="F540" s="227"/>
      <c r="G540" s="228" t="s">
        <v>6334</v>
      </c>
      <c r="H540" s="229" t="s">
        <v>5858</v>
      </c>
      <c r="I540" s="229"/>
      <c r="J540" s="147" t="str">
        <f t="shared" si="8"/>
        <v>陳威諭</v>
      </c>
      <c r="K540" s="231">
        <v>0</v>
      </c>
      <c r="L540" s="208" t="s">
        <v>13757</v>
      </c>
      <c r="M540" s="208" t="s">
        <v>13757</v>
      </c>
      <c r="N540" s="230">
        <v>1</v>
      </c>
      <c r="O540" s="230">
        <v>4</v>
      </c>
      <c r="P540" s="229" t="s">
        <v>36</v>
      </c>
      <c r="Q540" s="229"/>
      <c r="R540" s="229"/>
      <c r="S540" s="231">
        <v>0</v>
      </c>
      <c r="T540" s="229"/>
      <c r="U540" s="229"/>
    </row>
    <row r="541" spans="1:21" ht="13.5">
      <c r="A541" s="225" t="s">
        <v>11929</v>
      </c>
      <c r="B541" s="226" t="s">
        <v>11930</v>
      </c>
      <c r="C541" s="227" t="s">
        <v>89</v>
      </c>
      <c r="D541" s="228" t="s">
        <v>50</v>
      </c>
      <c r="E541" s="288" t="s">
        <v>108</v>
      </c>
      <c r="F541" s="227"/>
      <c r="G541" s="228" t="s">
        <v>2860</v>
      </c>
      <c r="H541" s="229" t="s">
        <v>50</v>
      </c>
      <c r="I541" s="229"/>
      <c r="J541" s="147" t="str">
        <f t="shared" si="8"/>
        <v>王瀚霆</v>
      </c>
      <c r="K541" s="231">
        <v>0</v>
      </c>
      <c r="L541" s="208" t="s">
        <v>13796</v>
      </c>
      <c r="M541" s="208" t="s">
        <v>13796</v>
      </c>
      <c r="N541" s="230">
        <v>1</v>
      </c>
      <c r="O541" s="230">
        <v>3</v>
      </c>
      <c r="P541" s="229" t="s">
        <v>36</v>
      </c>
      <c r="Q541" s="229"/>
      <c r="R541" s="229"/>
      <c r="S541" s="231">
        <v>0</v>
      </c>
      <c r="T541" s="229"/>
      <c r="U541" s="229"/>
    </row>
    <row r="542" spans="1:21" ht="13.5">
      <c r="A542" s="225" t="s">
        <v>13407</v>
      </c>
      <c r="B542" s="226" t="s">
        <v>13400</v>
      </c>
      <c r="C542" s="227" t="s">
        <v>89</v>
      </c>
      <c r="D542" s="228" t="s">
        <v>3685</v>
      </c>
      <c r="E542" s="288" t="s">
        <v>13737</v>
      </c>
      <c r="F542" s="227"/>
      <c r="G542" s="228" t="s">
        <v>520</v>
      </c>
      <c r="H542" s="229" t="s">
        <v>521</v>
      </c>
      <c r="I542" s="229"/>
      <c r="J542" s="147" t="str">
        <f t="shared" si="8"/>
        <v>陳義雄</v>
      </c>
      <c r="K542" s="231">
        <v>0</v>
      </c>
      <c r="L542" s="208" t="s">
        <v>13563</v>
      </c>
      <c r="M542" s="208" t="s">
        <v>13758</v>
      </c>
      <c r="N542" s="230">
        <v>15</v>
      </c>
      <c r="O542" s="230">
        <v>120</v>
      </c>
      <c r="P542" s="229" t="s">
        <v>36</v>
      </c>
      <c r="Q542" s="229"/>
      <c r="R542" s="229"/>
      <c r="S542" s="231">
        <v>0</v>
      </c>
      <c r="T542" s="229"/>
      <c r="U542" s="229"/>
    </row>
    <row r="543" spans="1:21" ht="13.5">
      <c r="A543" s="225" t="s">
        <v>13407</v>
      </c>
      <c r="B543" s="226" t="s">
        <v>13400</v>
      </c>
      <c r="C543" s="227" t="s">
        <v>89</v>
      </c>
      <c r="D543" s="228" t="s">
        <v>3685</v>
      </c>
      <c r="E543" s="288" t="s">
        <v>49</v>
      </c>
      <c r="F543" s="227"/>
      <c r="G543" s="228" t="s">
        <v>2860</v>
      </c>
      <c r="H543" s="229" t="s">
        <v>3685</v>
      </c>
      <c r="I543" s="229"/>
      <c r="J543" s="147" t="str">
        <f t="shared" si="8"/>
        <v>鄭貫中</v>
      </c>
      <c r="K543" s="231">
        <v>0</v>
      </c>
      <c r="L543" s="208" t="s">
        <v>13563</v>
      </c>
      <c r="M543" s="208" t="s">
        <v>13759</v>
      </c>
      <c r="N543" s="230">
        <v>10</v>
      </c>
      <c r="O543" s="230">
        <v>24</v>
      </c>
      <c r="P543" s="229" t="s">
        <v>36</v>
      </c>
      <c r="Q543" s="229"/>
      <c r="R543" s="229"/>
      <c r="S543" s="231">
        <v>0</v>
      </c>
      <c r="T543" s="229"/>
      <c r="U543" s="229"/>
    </row>
    <row r="544" spans="1:21" ht="13.5">
      <c r="A544" s="225" t="s">
        <v>13407</v>
      </c>
      <c r="B544" s="226" t="s">
        <v>13400</v>
      </c>
      <c r="C544" s="227" t="s">
        <v>89</v>
      </c>
      <c r="D544" s="228" t="s">
        <v>3685</v>
      </c>
      <c r="E544" s="288" t="s">
        <v>13738</v>
      </c>
      <c r="F544" s="227"/>
      <c r="G544" s="228" t="s">
        <v>520</v>
      </c>
      <c r="H544" s="229" t="s">
        <v>521</v>
      </c>
      <c r="I544" s="229"/>
      <c r="J544" s="147" t="str">
        <f t="shared" si="8"/>
        <v>陳義雄</v>
      </c>
      <c r="K544" s="231">
        <v>0</v>
      </c>
      <c r="L544" s="208" t="s">
        <v>13760</v>
      </c>
      <c r="M544" s="208" t="s">
        <v>13758</v>
      </c>
      <c r="N544" s="230">
        <v>5</v>
      </c>
      <c r="O544" s="230">
        <v>40</v>
      </c>
      <c r="P544" s="229" t="s">
        <v>36</v>
      </c>
      <c r="Q544" s="229"/>
      <c r="R544" s="229"/>
      <c r="S544" s="231">
        <v>0</v>
      </c>
      <c r="T544" s="229"/>
      <c r="U544" s="229"/>
    </row>
    <row r="545" spans="1:21" ht="13.5">
      <c r="A545" s="225" t="s">
        <v>13407</v>
      </c>
      <c r="B545" s="226" t="s">
        <v>13400</v>
      </c>
      <c r="C545" s="227" t="s">
        <v>89</v>
      </c>
      <c r="D545" s="228" t="s">
        <v>3685</v>
      </c>
      <c r="E545" s="288" t="s">
        <v>98</v>
      </c>
      <c r="F545" s="227"/>
      <c r="G545" s="228" t="s">
        <v>2860</v>
      </c>
      <c r="H545" s="229" t="s">
        <v>3685</v>
      </c>
      <c r="I545" s="229"/>
      <c r="J545" s="147" t="str">
        <f t="shared" si="8"/>
        <v>鄭貫中</v>
      </c>
      <c r="K545" s="231">
        <v>0</v>
      </c>
      <c r="L545" s="208" t="s">
        <v>13761</v>
      </c>
      <c r="M545" s="208" t="s">
        <v>13762</v>
      </c>
      <c r="N545" s="230">
        <v>8</v>
      </c>
      <c r="O545" s="230">
        <v>24</v>
      </c>
      <c r="P545" s="229" t="s">
        <v>36</v>
      </c>
      <c r="Q545" s="229"/>
      <c r="R545" s="229"/>
      <c r="S545" s="231">
        <v>0</v>
      </c>
      <c r="T545" s="229"/>
      <c r="U545" s="229"/>
    </row>
    <row r="546" spans="1:21" ht="13.5">
      <c r="A546" s="225" t="s">
        <v>13407</v>
      </c>
      <c r="B546" s="226" t="s">
        <v>13400</v>
      </c>
      <c r="C546" s="227" t="s">
        <v>89</v>
      </c>
      <c r="D546" s="228" t="s">
        <v>3685</v>
      </c>
      <c r="E546" s="288" t="s">
        <v>108</v>
      </c>
      <c r="F546" s="227"/>
      <c r="G546" s="228" t="s">
        <v>2860</v>
      </c>
      <c r="H546" s="229" t="s">
        <v>3685</v>
      </c>
      <c r="I546" s="229"/>
      <c r="J546" s="147" t="str">
        <f t="shared" si="8"/>
        <v>鄭貫中</v>
      </c>
      <c r="K546" s="231">
        <v>0</v>
      </c>
      <c r="L546" s="208" t="s">
        <v>13763</v>
      </c>
      <c r="M546" s="208" t="s">
        <v>13763</v>
      </c>
      <c r="N546" s="230">
        <v>1</v>
      </c>
      <c r="O546" s="230">
        <v>3</v>
      </c>
      <c r="P546" s="229" t="s">
        <v>36</v>
      </c>
      <c r="Q546" s="229"/>
      <c r="R546" s="229"/>
      <c r="S546" s="231">
        <v>0</v>
      </c>
      <c r="T546" s="229"/>
      <c r="U546" s="229"/>
    </row>
  </sheetData>
  <autoFilter ref="A1:U608" xr:uid="{00000000-0009-0000-0000-000005000000}"/>
  <sortState ref="A2:U648">
    <sortCondition ref="L2:L648"/>
  </sortState>
  <phoneticPr fontId="39"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332"/>
  <sheetViews>
    <sheetView zoomScaleNormal="100" workbookViewId="0">
      <selection activeCell="E7" sqref="E7"/>
    </sheetView>
  </sheetViews>
  <sheetFormatPr defaultColWidth="9.140625" defaultRowHeight="12.75"/>
  <cols>
    <col min="1" max="1" width="9.85546875" customWidth="1"/>
    <col min="2" max="2" width="29.85546875" customWidth="1"/>
    <col min="3" max="3" width="21.5703125" customWidth="1"/>
    <col min="4" max="4" width="10.42578125" customWidth="1"/>
    <col min="5" max="5" width="20" style="142" customWidth="1"/>
    <col min="6" max="6" width="18.5703125" style="142" customWidth="1"/>
    <col min="7" max="7" width="12" customWidth="1"/>
    <col min="8" max="9" width="10.28515625" customWidth="1"/>
    <col min="10" max="10" width="10.28515625" style="142" customWidth="1"/>
    <col min="11" max="11" width="10.7109375" customWidth="1"/>
    <col min="12" max="14" width="12.140625" customWidth="1"/>
    <col min="15" max="16" width="9" customWidth="1"/>
    <col min="17" max="17" width="10.28515625" customWidth="1"/>
    <col min="18" max="19" width="17.5703125" customWidth="1"/>
    <col min="20" max="21" width="14.140625" customWidth="1"/>
    <col min="22" max="22" width="12.5703125" customWidth="1"/>
  </cols>
  <sheetData>
    <row r="1" spans="1:22" ht="16.5" customHeight="1">
      <c r="A1" s="224" t="s">
        <v>11</v>
      </c>
      <c r="B1" s="206" t="s">
        <v>12</v>
      </c>
      <c r="C1" s="206" t="s">
        <v>13</v>
      </c>
      <c r="D1" s="206" t="s">
        <v>14</v>
      </c>
      <c r="E1" s="246" t="s">
        <v>15</v>
      </c>
      <c r="F1" s="246" t="s">
        <v>16</v>
      </c>
      <c r="G1" s="206" t="s">
        <v>17</v>
      </c>
      <c r="H1" s="206" t="s">
        <v>18</v>
      </c>
      <c r="I1" s="206" t="s">
        <v>19</v>
      </c>
      <c r="J1" s="146" t="s">
        <v>151</v>
      </c>
      <c r="K1" s="206" t="s">
        <v>20</v>
      </c>
      <c r="L1" s="206" t="s">
        <v>21</v>
      </c>
      <c r="M1" s="206" t="s">
        <v>22</v>
      </c>
      <c r="N1" s="149" t="s">
        <v>588</v>
      </c>
      <c r="O1" s="206" t="s">
        <v>23</v>
      </c>
      <c r="P1" s="206" t="s">
        <v>24</v>
      </c>
      <c r="Q1" s="206" t="s">
        <v>25</v>
      </c>
      <c r="R1" s="206" t="s">
        <v>26</v>
      </c>
      <c r="S1" s="207" t="s">
        <v>27</v>
      </c>
      <c r="T1" s="207" t="s">
        <v>28</v>
      </c>
      <c r="U1" s="206" t="s">
        <v>29</v>
      </c>
      <c r="V1" s="206" t="s">
        <v>30</v>
      </c>
    </row>
    <row r="2" spans="1:22" ht="13.5">
      <c r="A2" s="225" t="s">
        <v>1494</v>
      </c>
      <c r="B2" s="226" t="s">
        <v>1495</v>
      </c>
      <c r="C2" s="227" t="s">
        <v>2688</v>
      </c>
      <c r="D2" s="228" t="s">
        <v>421</v>
      </c>
      <c r="E2" s="247" t="s">
        <v>384</v>
      </c>
      <c r="F2" s="248" t="s">
        <v>2734</v>
      </c>
      <c r="G2" s="228" t="s">
        <v>2862</v>
      </c>
      <c r="H2" s="229" t="s">
        <v>709</v>
      </c>
      <c r="I2" s="229"/>
      <c r="J2" s="147" t="str">
        <f>IF(I2="",H2,LEFT(I2,3))</f>
        <v>鄭華瑜</v>
      </c>
      <c r="K2" s="230">
        <v>100</v>
      </c>
      <c r="L2" s="208" t="s">
        <v>649</v>
      </c>
      <c r="M2" s="208" t="s">
        <v>692</v>
      </c>
      <c r="N2" s="154">
        <f t="shared" ref="N2:N65" si="0">DATEVALUE(M2)</f>
        <v>45475</v>
      </c>
      <c r="O2" s="230">
        <v>3</v>
      </c>
      <c r="P2" s="230">
        <v>20</v>
      </c>
      <c r="Q2" s="229" t="s">
        <v>31</v>
      </c>
      <c r="R2" s="229" t="s">
        <v>1472</v>
      </c>
      <c r="S2" s="229" t="s">
        <v>1473</v>
      </c>
      <c r="T2" s="230">
        <v>2</v>
      </c>
      <c r="U2" s="229"/>
      <c r="V2" s="209"/>
    </row>
    <row r="3" spans="1:22" ht="13.5">
      <c r="A3" s="225" t="s">
        <v>1494</v>
      </c>
      <c r="B3" s="226" t="s">
        <v>1495</v>
      </c>
      <c r="C3" s="227" t="s">
        <v>2688</v>
      </c>
      <c r="D3" s="228" t="s">
        <v>421</v>
      </c>
      <c r="E3" s="247" t="s">
        <v>711</v>
      </c>
      <c r="F3" s="248"/>
      <c r="G3" s="228" t="s">
        <v>6334</v>
      </c>
      <c r="H3" s="229" t="s">
        <v>133</v>
      </c>
      <c r="I3" s="229"/>
      <c r="J3" s="147" t="str">
        <f t="shared" ref="J3:J66" si="1">IF(I3="",H3,LEFT(I3,3))</f>
        <v>王淑瑤</v>
      </c>
      <c r="K3" s="230">
        <v>100</v>
      </c>
      <c r="L3" s="208" t="s">
        <v>693</v>
      </c>
      <c r="M3" s="208" t="s">
        <v>693</v>
      </c>
      <c r="N3" s="154">
        <f t="shared" si="0"/>
        <v>45476</v>
      </c>
      <c r="O3" s="230">
        <v>1</v>
      </c>
      <c r="P3" s="230">
        <v>8</v>
      </c>
      <c r="Q3" s="229" t="s">
        <v>31</v>
      </c>
      <c r="R3" s="229" t="s">
        <v>763</v>
      </c>
      <c r="S3" s="229" t="s">
        <v>763</v>
      </c>
      <c r="T3" s="230">
        <v>1</v>
      </c>
      <c r="U3" s="229"/>
      <c r="V3" s="209"/>
    </row>
    <row r="4" spans="1:22" ht="13.5">
      <c r="A4" s="225" t="s">
        <v>1494</v>
      </c>
      <c r="B4" s="226" t="s">
        <v>1495</v>
      </c>
      <c r="C4" s="227" t="s">
        <v>390</v>
      </c>
      <c r="D4" s="228" t="s">
        <v>421</v>
      </c>
      <c r="E4" s="247" t="s">
        <v>2708</v>
      </c>
      <c r="F4" s="248" t="s">
        <v>4156</v>
      </c>
      <c r="G4" s="228" t="s">
        <v>86</v>
      </c>
      <c r="H4" s="229" t="s">
        <v>87</v>
      </c>
      <c r="I4" s="229"/>
      <c r="J4" s="147" t="str">
        <f t="shared" si="1"/>
        <v>周家儀</v>
      </c>
      <c r="K4" s="230">
        <v>100</v>
      </c>
      <c r="L4" s="208" t="s">
        <v>694</v>
      </c>
      <c r="M4" s="208" t="s">
        <v>648</v>
      </c>
      <c r="N4" s="154">
        <f t="shared" si="0"/>
        <v>45481</v>
      </c>
      <c r="O4" s="230">
        <v>3</v>
      </c>
      <c r="P4" s="230">
        <v>20</v>
      </c>
      <c r="Q4" s="229" t="s">
        <v>31</v>
      </c>
      <c r="R4" s="229" t="s">
        <v>648</v>
      </c>
      <c r="S4" s="229" t="s">
        <v>2701</v>
      </c>
      <c r="T4" s="230">
        <v>90</v>
      </c>
      <c r="U4" s="229"/>
      <c r="V4" s="209"/>
    </row>
    <row r="5" spans="1:22" ht="13.5">
      <c r="A5" s="225" t="s">
        <v>1494</v>
      </c>
      <c r="B5" s="226" t="s">
        <v>1495</v>
      </c>
      <c r="C5" s="227" t="s">
        <v>390</v>
      </c>
      <c r="D5" s="228" t="s">
        <v>421</v>
      </c>
      <c r="E5" s="247" t="s">
        <v>2714</v>
      </c>
      <c r="F5" s="248" t="s">
        <v>4157</v>
      </c>
      <c r="G5" s="228" t="s">
        <v>522</v>
      </c>
      <c r="H5" s="229" t="s">
        <v>523</v>
      </c>
      <c r="I5" s="229"/>
      <c r="J5" s="147" t="str">
        <f t="shared" si="1"/>
        <v>曾瑞琳</v>
      </c>
      <c r="K5" s="230">
        <v>100</v>
      </c>
      <c r="L5" s="208" t="s">
        <v>650</v>
      </c>
      <c r="M5" s="208" t="s">
        <v>762</v>
      </c>
      <c r="N5" s="154">
        <f t="shared" si="0"/>
        <v>45495</v>
      </c>
      <c r="O5" s="230">
        <v>10</v>
      </c>
      <c r="P5" s="230">
        <v>50</v>
      </c>
      <c r="Q5" s="229" t="s">
        <v>31</v>
      </c>
      <c r="R5" s="229" t="s">
        <v>762</v>
      </c>
      <c r="S5" s="229" t="s">
        <v>2701</v>
      </c>
      <c r="T5" s="230">
        <v>80</v>
      </c>
      <c r="U5" s="229"/>
      <c r="V5" s="209"/>
    </row>
    <row r="6" spans="1:22" ht="13.5">
      <c r="A6" s="225" t="s">
        <v>878</v>
      </c>
      <c r="B6" s="226" t="s">
        <v>879</v>
      </c>
      <c r="C6" s="227" t="s">
        <v>56</v>
      </c>
      <c r="D6" s="228" t="s">
        <v>115</v>
      </c>
      <c r="E6" s="247" t="s">
        <v>880</v>
      </c>
      <c r="F6" s="248" t="s">
        <v>2030</v>
      </c>
      <c r="G6" s="228" t="s">
        <v>100</v>
      </c>
      <c r="H6" s="229" t="s">
        <v>115</v>
      </c>
      <c r="I6" s="229"/>
      <c r="J6" s="147" t="str">
        <f t="shared" si="1"/>
        <v>黃胤綸</v>
      </c>
      <c r="K6" s="230">
        <v>100</v>
      </c>
      <c r="L6" s="208" t="s">
        <v>695</v>
      </c>
      <c r="M6" s="208" t="s">
        <v>698</v>
      </c>
      <c r="N6" s="154">
        <f t="shared" si="0"/>
        <v>45503</v>
      </c>
      <c r="O6" s="230">
        <v>10</v>
      </c>
      <c r="P6" s="230">
        <v>40</v>
      </c>
      <c r="Q6" s="229" t="s">
        <v>31</v>
      </c>
      <c r="R6" s="229" t="s">
        <v>695</v>
      </c>
      <c r="S6" s="229" t="s">
        <v>1478</v>
      </c>
      <c r="T6" s="230">
        <v>23</v>
      </c>
      <c r="U6" s="230">
        <v>27</v>
      </c>
      <c r="V6" s="208" t="s">
        <v>897</v>
      </c>
    </row>
    <row r="7" spans="1:22" ht="13.5">
      <c r="A7" s="225" t="s">
        <v>1386</v>
      </c>
      <c r="B7" s="226" t="s">
        <v>1607</v>
      </c>
      <c r="C7" s="227" t="s">
        <v>41</v>
      </c>
      <c r="D7" s="228" t="s">
        <v>741</v>
      </c>
      <c r="E7" s="247" t="s">
        <v>126</v>
      </c>
      <c r="F7" s="248"/>
      <c r="G7" s="228"/>
      <c r="H7" s="229"/>
      <c r="I7" s="229"/>
      <c r="J7" s="147">
        <f t="shared" si="1"/>
        <v>0</v>
      </c>
      <c r="K7" s="231">
        <v>0</v>
      </c>
      <c r="L7" s="208" t="s">
        <v>761</v>
      </c>
      <c r="M7" s="208" t="s">
        <v>1471</v>
      </c>
      <c r="N7" s="154">
        <f t="shared" si="0"/>
        <v>45512</v>
      </c>
      <c r="O7" s="230">
        <v>15</v>
      </c>
      <c r="P7" s="231">
        <v>0</v>
      </c>
      <c r="Q7" s="229" t="s">
        <v>36</v>
      </c>
      <c r="R7" s="229"/>
      <c r="S7" s="229"/>
      <c r="T7" s="231">
        <v>0</v>
      </c>
      <c r="U7" s="229"/>
      <c r="V7" s="209"/>
    </row>
    <row r="8" spans="1:22" ht="13.5">
      <c r="A8" s="225" t="s">
        <v>1386</v>
      </c>
      <c r="B8" s="226" t="s">
        <v>1607</v>
      </c>
      <c r="C8" s="227" t="s">
        <v>46</v>
      </c>
      <c r="D8" s="228" t="s">
        <v>741</v>
      </c>
      <c r="E8" s="247" t="s">
        <v>487</v>
      </c>
      <c r="F8" s="248"/>
      <c r="G8" s="228"/>
      <c r="H8" s="229"/>
      <c r="I8" s="229"/>
      <c r="J8" s="147">
        <f t="shared" si="1"/>
        <v>0</v>
      </c>
      <c r="K8" s="231">
        <v>0</v>
      </c>
      <c r="L8" s="208" t="s">
        <v>761</v>
      </c>
      <c r="M8" s="208" t="s">
        <v>763</v>
      </c>
      <c r="N8" s="154">
        <f t="shared" si="0"/>
        <v>45505</v>
      </c>
      <c r="O8" s="230">
        <v>10</v>
      </c>
      <c r="P8" s="231">
        <v>0</v>
      </c>
      <c r="Q8" s="229" t="s">
        <v>36</v>
      </c>
      <c r="R8" s="229"/>
      <c r="S8" s="229"/>
      <c r="T8" s="231">
        <v>0</v>
      </c>
      <c r="U8" s="229"/>
      <c r="V8" s="209"/>
    </row>
    <row r="9" spans="1:22" ht="13.5">
      <c r="A9" s="225" t="s">
        <v>1386</v>
      </c>
      <c r="B9" s="226" t="s">
        <v>1607</v>
      </c>
      <c r="C9" s="227" t="s">
        <v>51</v>
      </c>
      <c r="D9" s="228" t="s">
        <v>741</v>
      </c>
      <c r="E9" s="247" t="s">
        <v>72</v>
      </c>
      <c r="F9" s="248"/>
      <c r="G9" s="228"/>
      <c r="H9" s="229"/>
      <c r="I9" s="229"/>
      <c r="J9" s="147">
        <f t="shared" si="1"/>
        <v>0</v>
      </c>
      <c r="K9" s="231">
        <v>0</v>
      </c>
      <c r="L9" s="208" t="s">
        <v>761</v>
      </c>
      <c r="M9" s="208" t="s">
        <v>1471</v>
      </c>
      <c r="N9" s="154">
        <f t="shared" si="0"/>
        <v>45512</v>
      </c>
      <c r="O9" s="230">
        <v>15</v>
      </c>
      <c r="P9" s="231">
        <v>0</v>
      </c>
      <c r="Q9" s="229" t="s">
        <v>36</v>
      </c>
      <c r="R9" s="229"/>
      <c r="S9" s="229"/>
      <c r="T9" s="231">
        <v>0</v>
      </c>
      <c r="U9" s="230">
        <v>8</v>
      </c>
      <c r="V9" s="209"/>
    </row>
    <row r="10" spans="1:22" ht="13.5">
      <c r="A10" s="225" t="s">
        <v>1386</v>
      </c>
      <c r="B10" s="226" t="s">
        <v>1607</v>
      </c>
      <c r="C10" s="227" t="s">
        <v>51</v>
      </c>
      <c r="D10" s="228" t="s">
        <v>741</v>
      </c>
      <c r="E10" s="247" t="s">
        <v>67</v>
      </c>
      <c r="F10" s="248"/>
      <c r="G10" s="228"/>
      <c r="H10" s="229"/>
      <c r="I10" s="229"/>
      <c r="J10" s="147">
        <f t="shared" si="1"/>
        <v>0</v>
      </c>
      <c r="K10" s="231">
        <v>0</v>
      </c>
      <c r="L10" s="208" t="s">
        <v>761</v>
      </c>
      <c r="M10" s="208" t="s">
        <v>762</v>
      </c>
      <c r="N10" s="154">
        <f t="shared" si="0"/>
        <v>45495</v>
      </c>
      <c r="O10" s="230">
        <v>2</v>
      </c>
      <c r="P10" s="231">
        <v>0</v>
      </c>
      <c r="Q10" s="229" t="s">
        <v>36</v>
      </c>
      <c r="R10" s="229"/>
      <c r="S10" s="229"/>
      <c r="T10" s="231">
        <v>0</v>
      </c>
      <c r="U10" s="229"/>
      <c r="V10" s="209"/>
    </row>
    <row r="11" spans="1:22" ht="13.5">
      <c r="A11" s="225" t="s">
        <v>1386</v>
      </c>
      <c r="B11" s="226" t="s">
        <v>1607</v>
      </c>
      <c r="C11" s="227" t="s">
        <v>51</v>
      </c>
      <c r="D11" s="228" t="s">
        <v>741</v>
      </c>
      <c r="E11" s="247" t="s">
        <v>81</v>
      </c>
      <c r="F11" s="248"/>
      <c r="G11" s="228"/>
      <c r="H11" s="229"/>
      <c r="I11" s="229"/>
      <c r="J11" s="147">
        <f t="shared" si="1"/>
        <v>0</v>
      </c>
      <c r="K11" s="231">
        <v>0</v>
      </c>
      <c r="L11" s="208" t="s">
        <v>761</v>
      </c>
      <c r="M11" s="208" t="s">
        <v>763</v>
      </c>
      <c r="N11" s="154">
        <f t="shared" si="0"/>
        <v>45505</v>
      </c>
      <c r="O11" s="230">
        <v>10</v>
      </c>
      <c r="P11" s="231">
        <v>0</v>
      </c>
      <c r="Q11" s="229" t="s">
        <v>36</v>
      </c>
      <c r="R11" s="229"/>
      <c r="S11" s="229"/>
      <c r="T11" s="231">
        <v>0</v>
      </c>
      <c r="U11" s="230">
        <v>23</v>
      </c>
      <c r="V11" s="209"/>
    </row>
    <row r="12" spans="1:22" ht="13.5">
      <c r="A12" s="225" t="s">
        <v>1386</v>
      </c>
      <c r="B12" s="226" t="s">
        <v>1607</v>
      </c>
      <c r="C12" s="227" t="s">
        <v>56</v>
      </c>
      <c r="D12" s="228" t="s">
        <v>741</v>
      </c>
      <c r="E12" s="247" t="s">
        <v>55</v>
      </c>
      <c r="F12" s="248"/>
      <c r="G12" s="228"/>
      <c r="H12" s="229"/>
      <c r="I12" s="229"/>
      <c r="J12" s="147">
        <f t="shared" si="1"/>
        <v>0</v>
      </c>
      <c r="K12" s="231">
        <v>0</v>
      </c>
      <c r="L12" s="208" t="s">
        <v>761</v>
      </c>
      <c r="M12" s="208" t="s">
        <v>761</v>
      </c>
      <c r="N12" s="154">
        <f t="shared" si="0"/>
        <v>45492</v>
      </c>
      <c r="O12" s="230">
        <v>1</v>
      </c>
      <c r="P12" s="231">
        <v>0</v>
      </c>
      <c r="Q12" s="229" t="s">
        <v>36</v>
      </c>
      <c r="R12" s="229"/>
      <c r="S12" s="229"/>
      <c r="T12" s="231">
        <v>0</v>
      </c>
      <c r="U12" s="229"/>
      <c r="V12" s="209"/>
    </row>
    <row r="13" spans="1:22" ht="13.5">
      <c r="A13" s="225" t="s">
        <v>1386</v>
      </c>
      <c r="B13" s="226" t="s">
        <v>1607</v>
      </c>
      <c r="C13" s="227" t="s">
        <v>56</v>
      </c>
      <c r="D13" s="228" t="s">
        <v>741</v>
      </c>
      <c r="E13" s="247" t="s">
        <v>131</v>
      </c>
      <c r="F13" s="248"/>
      <c r="G13" s="228"/>
      <c r="H13" s="229"/>
      <c r="I13" s="229"/>
      <c r="J13" s="147">
        <f t="shared" si="1"/>
        <v>0</v>
      </c>
      <c r="K13" s="231">
        <v>0</v>
      </c>
      <c r="L13" s="208" t="s">
        <v>761</v>
      </c>
      <c r="M13" s="208" t="s">
        <v>761</v>
      </c>
      <c r="N13" s="154">
        <f t="shared" si="0"/>
        <v>45492</v>
      </c>
      <c r="O13" s="230">
        <v>1</v>
      </c>
      <c r="P13" s="231">
        <v>0</v>
      </c>
      <c r="Q13" s="229" t="s">
        <v>36</v>
      </c>
      <c r="R13" s="229"/>
      <c r="S13" s="229"/>
      <c r="T13" s="231">
        <v>0</v>
      </c>
      <c r="U13" s="229"/>
      <c r="V13" s="209"/>
    </row>
    <row r="14" spans="1:22" ht="13.5">
      <c r="A14" s="225" t="s">
        <v>1386</v>
      </c>
      <c r="B14" s="226" t="s">
        <v>1607</v>
      </c>
      <c r="C14" s="227" t="s">
        <v>56</v>
      </c>
      <c r="D14" s="228" t="s">
        <v>741</v>
      </c>
      <c r="E14" s="247" t="s">
        <v>127</v>
      </c>
      <c r="F14" s="248"/>
      <c r="G14" s="228"/>
      <c r="H14" s="229"/>
      <c r="I14" s="229"/>
      <c r="J14" s="147">
        <f t="shared" si="1"/>
        <v>0</v>
      </c>
      <c r="K14" s="231">
        <v>0</v>
      </c>
      <c r="L14" s="208" t="s">
        <v>761</v>
      </c>
      <c r="M14" s="208" t="s">
        <v>761</v>
      </c>
      <c r="N14" s="154">
        <f t="shared" si="0"/>
        <v>45492</v>
      </c>
      <c r="O14" s="230">
        <v>1</v>
      </c>
      <c r="P14" s="231">
        <v>0</v>
      </c>
      <c r="Q14" s="229" t="s">
        <v>36</v>
      </c>
      <c r="R14" s="229"/>
      <c r="S14" s="229"/>
      <c r="T14" s="231">
        <v>0</v>
      </c>
      <c r="U14" s="229"/>
      <c r="V14" s="209"/>
    </row>
    <row r="15" spans="1:22" ht="13.5">
      <c r="A15" s="225" t="s">
        <v>1386</v>
      </c>
      <c r="B15" s="226" t="s">
        <v>1607</v>
      </c>
      <c r="C15" s="227" t="s">
        <v>56</v>
      </c>
      <c r="D15" s="228" t="s">
        <v>741</v>
      </c>
      <c r="E15" s="247" t="s">
        <v>128</v>
      </c>
      <c r="F15" s="248"/>
      <c r="G15" s="228"/>
      <c r="H15" s="229"/>
      <c r="I15" s="229"/>
      <c r="J15" s="147">
        <f t="shared" si="1"/>
        <v>0</v>
      </c>
      <c r="K15" s="231">
        <v>0</v>
      </c>
      <c r="L15" s="208" t="s">
        <v>761</v>
      </c>
      <c r="M15" s="208" t="s">
        <v>761</v>
      </c>
      <c r="N15" s="154">
        <f t="shared" si="0"/>
        <v>45492</v>
      </c>
      <c r="O15" s="230">
        <v>1</v>
      </c>
      <c r="P15" s="231">
        <v>0</v>
      </c>
      <c r="Q15" s="229" t="s">
        <v>36</v>
      </c>
      <c r="R15" s="229"/>
      <c r="S15" s="229"/>
      <c r="T15" s="231">
        <v>0</v>
      </c>
      <c r="U15" s="229"/>
      <c r="V15" s="209"/>
    </row>
    <row r="16" spans="1:22" ht="13.5">
      <c r="A16" s="225" t="s">
        <v>1387</v>
      </c>
      <c r="B16" s="226" t="s">
        <v>1388</v>
      </c>
      <c r="C16" s="227" t="s">
        <v>541</v>
      </c>
      <c r="D16" s="228" t="s">
        <v>106</v>
      </c>
      <c r="E16" s="247" t="s">
        <v>200</v>
      </c>
      <c r="F16" s="248"/>
      <c r="G16" s="228" t="s">
        <v>6334</v>
      </c>
      <c r="H16" s="229" t="s">
        <v>106</v>
      </c>
      <c r="I16" s="229"/>
      <c r="J16" s="147" t="str">
        <f t="shared" si="1"/>
        <v>賴慶樺</v>
      </c>
      <c r="K16" s="230">
        <v>100</v>
      </c>
      <c r="L16" s="208" t="s">
        <v>762</v>
      </c>
      <c r="M16" s="208" t="s">
        <v>697</v>
      </c>
      <c r="N16" s="154">
        <f t="shared" si="0"/>
        <v>45497</v>
      </c>
      <c r="O16" s="230">
        <v>3</v>
      </c>
      <c r="P16" s="230">
        <v>20</v>
      </c>
      <c r="Q16" s="229" t="s">
        <v>31</v>
      </c>
      <c r="R16" s="229" t="s">
        <v>697</v>
      </c>
      <c r="S16" s="229" t="s">
        <v>1471</v>
      </c>
      <c r="T16" s="230">
        <v>12</v>
      </c>
      <c r="U16" s="229"/>
      <c r="V16" s="208" t="s">
        <v>6037</v>
      </c>
    </row>
    <row r="17" spans="1:22" ht="13.5">
      <c r="A17" s="225" t="s">
        <v>1387</v>
      </c>
      <c r="B17" s="226" t="s">
        <v>1388</v>
      </c>
      <c r="C17" s="227" t="s">
        <v>541</v>
      </c>
      <c r="D17" s="228" t="s">
        <v>106</v>
      </c>
      <c r="E17" s="247" t="s">
        <v>35</v>
      </c>
      <c r="F17" s="248"/>
      <c r="G17" s="228" t="s">
        <v>6334</v>
      </c>
      <c r="H17" s="229" t="s">
        <v>106</v>
      </c>
      <c r="I17" s="229"/>
      <c r="J17" s="147" t="str">
        <f t="shared" si="1"/>
        <v>賴慶樺</v>
      </c>
      <c r="K17" s="230">
        <v>100</v>
      </c>
      <c r="L17" s="208" t="s">
        <v>762</v>
      </c>
      <c r="M17" s="208" t="s">
        <v>697</v>
      </c>
      <c r="N17" s="154">
        <f t="shared" si="0"/>
        <v>45497</v>
      </c>
      <c r="O17" s="230">
        <v>3</v>
      </c>
      <c r="P17" s="230">
        <v>10</v>
      </c>
      <c r="Q17" s="229" t="s">
        <v>31</v>
      </c>
      <c r="R17" s="229" t="s">
        <v>697</v>
      </c>
      <c r="S17" s="229" t="s">
        <v>1471</v>
      </c>
      <c r="T17" s="230">
        <v>12</v>
      </c>
      <c r="U17" s="229"/>
      <c r="V17" s="208" t="s">
        <v>6037</v>
      </c>
    </row>
    <row r="18" spans="1:22" ht="13.5">
      <c r="A18" s="225" t="s">
        <v>1387</v>
      </c>
      <c r="B18" s="226" t="s">
        <v>1388</v>
      </c>
      <c r="C18" s="227" t="s">
        <v>542</v>
      </c>
      <c r="D18" s="228" t="s">
        <v>106</v>
      </c>
      <c r="E18" s="247" t="s">
        <v>1389</v>
      </c>
      <c r="F18" s="248" t="s">
        <v>1868</v>
      </c>
      <c r="G18" s="228" t="s">
        <v>6334</v>
      </c>
      <c r="H18" s="229" t="s">
        <v>106</v>
      </c>
      <c r="I18" s="229"/>
      <c r="J18" s="147" t="str">
        <f t="shared" si="1"/>
        <v>賴慶樺</v>
      </c>
      <c r="K18" s="230">
        <v>100</v>
      </c>
      <c r="L18" s="208" t="s">
        <v>762</v>
      </c>
      <c r="M18" s="208" t="s">
        <v>696</v>
      </c>
      <c r="N18" s="154">
        <f t="shared" si="0"/>
        <v>45496</v>
      </c>
      <c r="O18" s="230">
        <v>2</v>
      </c>
      <c r="P18" s="230">
        <v>12</v>
      </c>
      <c r="Q18" s="229" t="s">
        <v>31</v>
      </c>
      <c r="R18" s="229" t="s">
        <v>762</v>
      </c>
      <c r="S18" s="229" t="s">
        <v>1471</v>
      </c>
      <c r="T18" s="230">
        <v>14</v>
      </c>
      <c r="U18" s="229"/>
      <c r="V18" s="208" t="s">
        <v>6037</v>
      </c>
    </row>
    <row r="19" spans="1:22" ht="13.5">
      <c r="A19" s="225" t="s">
        <v>1387</v>
      </c>
      <c r="B19" s="226" t="s">
        <v>1388</v>
      </c>
      <c r="C19" s="227" t="s">
        <v>542</v>
      </c>
      <c r="D19" s="228" t="s">
        <v>106</v>
      </c>
      <c r="E19" s="247" t="s">
        <v>1390</v>
      </c>
      <c r="F19" s="248"/>
      <c r="G19" s="228" t="s">
        <v>6334</v>
      </c>
      <c r="H19" s="229" t="s">
        <v>106</v>
      </c>
      <c r="I19" s="229"/>
      <c r="J19" s="147" t="str">
        <f t="shared" si="1"/>
        <v>賴慶樺</v>
      </c>
      <c r="K19" s="230">
        <v>100</v>
      </c>
      <c r="L19" s="208" t="s">
        <v>762</v>
      </c>
      <c r="M19" s="208" t="s">
        <v>1472</v>
      </c>
      <c r="N19" s="154">
        <f t="shared" si="0"/>
        <v>45506</v>
      </c>
      <c r="O19" s="230">
        <v>10</v>
      </c>
      <c r="P19" s="230">
        <v>40</v>
      </c>
      <c r="Q19" s="229" t="s">
        <v>31</v>
      </c>
      <c r="R19" s="229" t="s">
        <v>698</v>
      </c>
      <c r="S19" s="229" t="s">
        <v>1471</v>
      </c>
      <c r="T19" s="230">
        <v>8</v>
      </c>
      <c r="U19" s="230">
        <v>32</v>
      </c>
      <c r="V19" s="208" t="s">
        <v>6037</v>
      </c>
    </row>
    <row r="20" spans="1:22" ht="13.5">
      <c r="A20" s="225" t="s">
        <v>1391</v>
      </c>
      <c r="B20" s="226" t="s">
        <v>1392</v>
      </c>
      <c r="C20" s="227" t="s">
        <v>541</v>
      </c>
      <c r="D20" s="228" t="s">
        <v>106</v>
      </c>
      <c r="E20" s="247" t="s">
        <v>200</v>
      </c>
      <c r="F20" s="248"/>
      <c r="G20" s="228" t="s">
        <v>6334</v>
      </c>
      <c r="H20" s="229" t="s">
        <v>106</v>
      </c>
      <c r="I20" s="229"/>
      <c r="J20" s="147" t="str">
        <f t="shared" si="1"/>
        <v>賴慶樺</v>
      </c>
      <c r="K20" s="230">
        <v>100</v>
      </c>
      <c r="L20" s="208" t="s">
        <v>762</v>
      </c>
      <c r="M20" s="208" t="s">
        <v>697</v>
      </c>
      <c r="N20" s="154">
        <f t="shared" si="0"/>
        <v>45497</v>
      </c>
      <c r="O20" s="230">
        <v>3</v>
      </c>
      <c r="P20" s="230">
        <v>20</v>
      </c>
      <c r="Q20" s="229" t="s">
        <v>31</v>
      </c>
      <c r="R20" s="229" t="s">
        <v>697</v>
      </c>
      <c r="S20" s="229" t="s">
        <v>1471</v>
      </c>
      <c r="T20" s="230">
        <v>12</v>
      </c>
      <c r="U20" s="229"/>
      <c r="V20" s="208" t="s">
        <v>1872</v>
      </c>
    </row>
    <row r="21" spans="1:22" ht="13.5">
      <c r="A21" s="225" t="s">
        <v>1391</v>
      </c>
      <c r="B21" s="226" t="s">
        <v>1392</v>
      </c>
      <c r="C21" s="227" t="s">
        <v>541</v>
      </c>
      <c r="D21" s="228" t="s">
        <v>106</v>
      </c>
      <c r="E21" s="247" t="s">
        <v>35</v>
      </c>
      <c r="F21" s="248"/>
      <c r="G21" s="228" t="s">
        <v>6334</v>
      </c>
      <c r="H21" s="229" t="s">
        <v>106</v>
      </c>
      <c r="I21" s="229"/>
      <c r="J21" s="147" t="str">
        <f t="shared" si="1"/>
        <v>賴慶樺</v>
      </c>
      <c r="K21" s="230">
        <v>100</v>
      </c>
      <c r="L21" s="208" t="s">
        <v>762</v>
      </c>
      <c r="M21" s="208" t="s">
        <v>697</v>
      </c>
      <c r="N21" s="154">
        <f t="shared" si="0"/>
        <v>45497</v>
      </c>
      <c r="O21" s="230">
        <v>3</v>
      </c>
      <c r="P21" s="230">
        <v>10</v>
      </c>
      <c r="Q21" s="229" t="s">
        <v>31</v>
      </c>
      <c r="R21" s="229" t="s">
        <v>697</v>
      </c>
      <c r="S21" s="229" t="s">
        <v>1471</v>
      </c>
      <c r="T21" s="230">
        <v>12</v>
      </c>
      <c r="U21" s="229"/>
      <c r="V21" s="208" t="s">
        <v>1872</v>
      </c>
    </row>
    <row r="22" spans="1:22" ht="13.5">
      <c r="A22" s="225" t="s">
        <v>1391</v>
      </c>
      <c r="B22" s="226" t="s">
        <v>1392</v>
      </c>
      <c r="C22" s="227" t="s">
        <v>542</v>
      </c>
      <c r="D22" s="228" t="s">
        <v>106</v>
      </c>
      <c r="E22" s="247" t="s">
        <v>1608</v>
      </c>
      <c r="F22" s="248" t="s">
        <v>1868</v>
      </c>
      <c r="G22" s="228" t="s">
        <v>6334</v>
      </c>
      <c r="H22" s="229" t="s">
        <v>106</v>
      </c>
      <c r="I22" s="229"/>
      <c r="J22" s="147" t="str">
        <f t="shared" si="1"/>
        <v>賴慶樺</v>
      </c>
      <c r="K22" s="230">
        <v>100</v>
      </c>
      <c r="L22" s="208" t="s">
        <v>762</v>
      </c>
      <c r="M22" s="208" t="s">
        <v>696</v>
      </c>
      <c r="N22" s="154">
        <f t="shared" si="0"/>
        <v>45496</v>
      </c>
      <c r="O22" s="230">
        <v>2</v>
      </c>
      <c r="P22" s="230">
        <v>12</v>
      </c>
      <c r="Q22" s="229" t="s">
        <v>31</v>
      </c>
      <c r="R22" s="229" t="s">
        <v>762</v>
      </c>
      <c r="S22" s="229" t="s">
        <v>1471</v>
      </c>
      <c r="T22" s="230">
        <v>14</v>
      </c>
      <c r="U22" s="229"/>
      <c r="V22" s="208" t="s">
        <v>1872</v>
      </c>
    </row>
    <row r="23" spans="1:22" ht="13.5">
      <c r="A23" s="225" t="s">
        <v>1391</v>
      </c>
      <c r="B23" s="226" t="s">
        <v>1392</v>
      </c>
      <c r="C23" s="227" t="s">
        <v>542</v>
      </c>
      <c r="D23" s="228" t="s">
        <v>106</v>
      </c>
      <c r="E23" s="247" t="s">
        <v>1393</v>
      </c>
      <c r="F23" s="248"/>
      <c r="G23" s="228" t="s">
        <v>6334</v>
      </c>
      <c r="H23" s="229" t="s">
        <v>106</v>
      </c>
      <c r="I23" s="229"/>
      <c r="J23" s="147" t="str">
        <f t="shared" si="1"/>
        <v>賴慶樺</v>
      </c>
      <c r="K23" s="230">
        <v>100</v>
      </c>
      <c r="L23" s="208" t="s">
        <v>762</v>
      </c>
      <c r="M23" s="208" t="s">
        <v>1472</v>
      </c>
      <c r="N23" s="154">
        <f t="shared" si="0"/>
        <v>45506</v>
      </c>
      <c r="O23" s="230">
        <v>10</v>
      </c>
      <c r="P23" s="230">
        <v>40</v>
      </c>
      <c r="Q23" s="229" t="s">
        <v>31</v>
      </c>
      <c r="R23" s="229" t="s">
        <v>698</v>
      </c>
      <c r="S23" s="229" t="s">
        <v>1471</v>
      </c>
      <c r="T23" s="230">
        <v>8</v>
      </c>
      <c r="U23" s="229"/>
      <c r="V23" s="208" t="s">
        <v>1872</v>
      </c>
    </row>
    <row r="24" spans="1:22" ht="13.5">
      <c r="A24" s="225" t="s">
        <v>1386</v>
      </c>
      <c r="B24" s="226" t="s">
        <v>1607</v>
      </c>
      <c r="C24" s="227" t="s">
        <v>51</v>
      </c>
      <c r="D24" s="228" t="s">
        <v>741</v>
      </c>
      <c r="E24" s="247" t="s">
        <v>69</v>
      </c>
      <c r="F24" s="248"/>
      <c r="G24" s="228"/>
      <c r="H24" s="229"/>
      <c r="I24" s="229"/>
      <c r="J24" s="147">
        <f t="shared" si="1"/>
        <v>0</v>
      </c>
      <c r="K24" s="231">
        <v>0</v>
      </c>
      <c r="L24" s="208" t="s">
        <v>762</v>
      </c>
      <c r="M24" s="208" t="s">
        <v>746</v>
      </c>
      <c r="N24" s="154">
        <f t="shared" si="0"/>
        <v>45513</v>
      </c>
      <c r="O24" s="230">
        <v>15</v>
      </c>
      <c r="P24" s="231">
        <v>0</v>
      </c>
      <c r="Q24" s="229" t="s">
        <v>36</v>
      </c>
      <c r="R24" s="229"/>
      <c r="S24" s="229"/>
      <c r="T24" s="231">
        <v>0</v>
      </c>
      <c r="U24" s="229"/>
      <c r="V24" s="209"/>
    </row>
    <row r="25" spans="1:22" ht="13.5">
      <c r="A25" s="225" t="s">
        <v>1386</v>
      </c>
      <c r="B25" s="226" t="s">
        <v>1607</v>
      </c>
      <c r="C25" s="227" t="s">
        <v>51</v>
      </c>
      <c r="D25" s="228" t="s">
        <v>741</v>
      </c>
      <c r="E25" s="247" t="s">
        <v>52</v>
      </c>
      <c r="F25" s="248"/>
      <c r="G25" s="228"/>
      <c r="H25" s="229"/>
      <c r="I25" s="229"/>
      <c r="J25" s="147">
        <f t="shared" si="1"/>
        <v>0</v>
      </c>
      <c r="K25" s="231">
        <v>0</v>
      </c>
      <c r="L25" s="208" t="s">
        <v>762</v>
      </c>
      <c r="M25" s="208" t="s">
        <v>746</v>
      </c>
      <c r="N25" s="154">
        <f t="shared" si="0"/>
        <v>45513</v>
      </c>
      <c r="O25" s="230">
        <v>15</v>
      </c>
      <c r="P25" s="231">
        <v>0</v>
      </c>
      <c r="Q25" s="229" t="s">
        <v>36</v>
      </c>
      <c r="R25" s="229"/>
      <c r="S25" s="229"/>
      <c r="T25" s="231">
        <v>0</v>
      </c>
      <c r="U25" s="232">
        <v>2.5</v>
      </c>
      <c r="V25" s="209"/>
    </row>
    <row r="26" spans="1:22" ht="13.5">
      <c r="A26" s="225" t="s">
        <v>1386</v>
      </c>
      <c r="B26" s="226" t="s">
        <v>1607</v>
      </c>
      <c r="C26" s="227" t="s">
        <v>51</v>
      </c>
      <c r="D26" s="228" t="s">
        <v>741</v>
      </c>
      <c r="E26" s="247" t="s">
        <v>79</v>
      </c>
      <c r="F26" s="248"/>
      <c r="G26" s="228"/>
      <c r="H26" s="229"/>
      <c r="I26" s="229"/>
      <c r="J26" s="147">
        <f t="shared" si="1"/>
        <v>0</v>
      </c>
      <c r="K26" s="231">
        <v>0</v>
      </c>
      <c r="L26" s="208" t="s">
        <v>762</v>
      </c>
      <c r="M26" s="208" t="s">
        <v>746</v>
      </c>
      <c r="N26" s="154">
        <f t="shared" si="0"/>
        <v>45513</v>
      </c>
      <c r="O26" s="230">
        <v>15</v>
      </c>
      <c r="P26" s="231">
        <v>0</v>
      </c>
      <c r="Q26" s="229" t="s">
        <v>36</v>
      </c>
      <c r="R26" s="229"/>
      <c r="S26" s="229"/>
      <c r="T26" s="231">
        <v>0</v>
      </c>
      <c r="U26" s="229"/>
      <c r="V26" s="209"/>
    </row>
    <row r="27" spans="1:22" ht="13.5">
      <c r="A27" s="225" t="s">
        <v>1735</v>
      </c>
      <c r="B27" s="226" t="s">
        <v>1736</v>
      </c>
      <c r="C27" s="227" t="s">
        <v>1737</v>
      </c>
      <c r="D27" s="228" t="s">
        <v>481</v>
      </c>
      <c r="E27" s="247" t="s">
        <v>42</v>
      </c>
      <c r="F27" s="248" t="s">
        <v>2031</v>
      </c>
      <c r="G27" s="228" t="s">
        <v>70</v>
      </c>
      <c r="H27" s="229" t="s">
        <v>71</v>
      </c>
      <c r="I27" s="229"/>
      <c r="J27" s="147" t="str">
        <f t="shared" si="1"/>
        <v>余承翰</v>
      </c>
      <c r="K27" s="230">
        <v>100</v>
      </c>
      <c r="L27" s="208" t="s">
        <v>762</v>
      </c>
      <c r="M27" s="208" t="s">
        <v>697</v>
      </c>
      <c r="N27" s="154">
        <f t="shared" si="0"/>
        <v>45497</v>
      </c>
      <c r="O27" s="230">
        <v>3</v>
      </c>
      <c r="P27" s="230">
        <v>20</v>
      </c>
      <c r="Q27" s="229" t="s">
        <v>31</v>
      </c>
      <c r="R27" s="229" t="s">
        <v>678</v>
      </c>
      <c r="S27" s="229" t="s">
        <v>895</v>
      </c>
      <c r="T27" s="230">
        <v>27</v>
      </c>
      <c r="U27" s="229"/>
      <c r="V27" s="208" t="s">
        <v>2407</v>
      </c>
    </row>
    <row r="28" spans="1:22" ht="13.5">
      <c r="A28" s="225" t="s">
        <v>1494</v>
      </c>
      <c r="B28" s="226" t="s">
        <v>1495</v>
      </c>
      <c r="C28" s="227" t="s">
        <v>390</v>
      </c>
      <c r="D28" s="228" t="s">
        <v>421</v>
      </c>
      <c r="E28" s="247" t="s">
        <v>2713</v>
      </c>
      <c r="F28" s="248" t="s">
        <v>4158</v>
      </c>
      <c r="G28" s="228" t="s">
        <v>2712</v>
      </c>
      <c r="H28" s="229" t="s">
        <v>2711</v>
      </c>
      <c r="I28" s="229"/>
      <c r="J28" s="147" t="str">
        <f t="shared" si="1"/>
        <v>許宏旭</v>
      </c>
      <c r="K28" s="230">
        <v>100</v>
      </c>
      <c r="L28" s="208" t="s">
        <v>696</v>
      </c>
      <c r="M28" s="208" t="s">
        <v>745</v>
      </c>
      <c r="N28" s="154">
        <f t="shared" si="0"/>
        <v>45502</v>
      </c>
      <c r="O28" s="230">
        <v>5</v>
      </c>
      <c r="P28" s="230">
        <v>30</v>
      </c>
      <c r="Q28" s="229" t="s">
        <v>31</v>
      </c>
      <c r="R28" s="229" t="s">
        <v>745</v>
      </c>
      <c r="S28" s="229" t="s">
        <v>2701</v>
      </c>
      <c r="T28" s="230">
        <v>75</v>
      </c>
      <c r="U28" s="230">
        <v>4</v>
      </c>
      <c r="V28" s="209"/>
    </row>
    <row r="29" spans="1:22" ht="13.5">
      <c r="A29" s="225" t="s">
        <v>1386</v>
      </c>
      <c r="B29" s="226" t="s">
        <v>1607</v>
      </c>
      <c r="C29" s="227" t="s">
        <v>51</v>
      </c>
      <c r="D29" s="228" t="s">
        <v>741</v>
      </c>
      <c r="E29" s="247" t="s">
        <v>78</v>
      </c>
      <c r="F29" s="248"/>
      <c r="G29" s="228"/>
      <c r="H29" s="229"/>
      <c r="I29" s="229"/>
      <c r="J29" s="147">
        <f t="shared" si="1"/>
        <v>0</v>
      </c>
      <c r="K29" s="231">
        <v>0</v>
      </c>
      <c r="L29" s="208" t="s">
        <v>696</v>
      </c>
      <c r="M29" s="208" t="s">
        <v>745</v>
      </c>
      <c r="N29" s="154">
        <f t="shared" si="0"/>
        <v>45502</v>
      </c>
      <c r="O29" s="230">
        <v>5</v>
      </c>
      <c r="P29" s="231">
        <v>0</v>
      </c>
      <c r="Q29" s="229" t="s">
        <v>36</v>
      </c>
      <c r="R29" s="229"/>
      <c r="S29" s="229"/>
      <c r="T29" s="231">
        <v>0</v>
      </c>
      <c r="U29" s="230">
        <v>8</v>
      </c>
      <c r="V29" s="209"/>
    </row>
    <row r="30" spans="1:22" ht="13.5">
      <c r="A30" s="225" t="s">
        <v>1735</v>
      </c>
      <c r="B30" s="226" t="s">
        <v>1736</v>
      </c>
      <c r="C30" s="227" t="s">
        <v>1737</v>
      </c>
      <c r="D30" s="228" t="s">
        <v>481</v>
      </c>
      <c r="E30" s="247" t="s">
        <v>40</v>
      </c>
      <c r="F30" s="248"/>
      <c r="G30" s="228" t="s">
        <v>70</v>
      </c>
      <c r="H30" s="229" t="s">
        <v>71</v>
      </c>
      <c r="I30" s="229"/>
      <c r="J30" s="147" t="str">
        <f t="shared" si="1"/>
        <v>余承翰</v>
      </c>
      <c r="K30" s="230">
        <v>100</v>
      </c>
      <c r="L30" s="208" t="s">
        <v>1606</v>
      </c>
      <c r="M30" s="208" t="s">
        <v>745</v>
      </c>
      <c r="N30" s="154">
        <f t="shared" si="0"/>
        <v>45502</v>
      </c>
      <c r="O30" s="230">
        <v>3</v>
      </c>
      <c r="P30" s="230">
        <v>20</v>
      </c>
      <c r="Q30" s="229" t="s">
        <v>31</v>
      </c>
      <c r="R30" s="229" t="s">
        <v>678</v>
      </c>
      <c r="S30" s="229" t="s">
        <v>895</v>
      </c>
      <c r="T30" s="230">
        <v>27</v>
      </c>
      <c r="U30" s="229"/>
      <c r="V30" s="208" t="s">
        <v>2407</v>
      </c>
    </row>
    <row r="31" spans="1:22" ht="13.5">
      <c r="A31" s="225" t="s">
        <v>937</v>
      </c>
      <c r="B31" s="226" t="s">
        <v>938</v>
      </c>
      <c r="C31" s="227" t="s">
        <v>56</v>
      </c>
      <c r="D31" s="228" t="s">
        <v>615</v>
      </c>
      <c r="E31" s="247" t="s">
        <v>624</v>
      </c>
      <c r="F31" s="248"/>
      <c r="G31" s="228" t="s">
        <v>100</v>
      </c>
      <c r="H31" s="229" t="s">
        <v>615</v>
      </c>
      <c r="I31" s="229"/>
      <c r="J31" s="147" t="str">
        <f t="shared" si="1"/>
        <v>彭志豪</v>
      </c>
      <c r="K31" s="230">
        <v>100</v>
      </c>
      <c r="L31" s="208" t="s">
        <v>745</v>
      </c>
      <c r="M31" s="208" t="s">
        <v>748</v>
      </c>
      <c r="N31" s="154">
        <f t="shared" si="0"/>
        <v>45527</v>
      </c>
      <c r="O31" s="230">
        <v>20</v>
      </c>
      <c r="P31" s="230">
        <v>16</v>
      </c>
      <c r="Q31" s="229" t="s">
        <v>31</v>
      </c>
      <c r="R31" s="229" t="s">
        <v>745</v>
      </c>
      <c r="S31" s="229" t="s">
        <v>764</v>
      </c>
      <c r="T31" s="230">
        <v>23</v>
      </c>
      <c r="U31" s="230">
        <v>2</v>
      </c>
      <c r="V31" s="208" t="s">
        <v>10201</v>
      </c>
    </row>
    <row r="32" spans="1:22" ht="13.5">
      <c r="A32" s="225" t="s">
        <v>1494</v>
      </c>
      <c r="B32" s="226" t="s">
        <v>1495</v>
      </c>
      <c r="C32" s="227" t="s">
        <v>390</v>
      </c>
      <c r="D32" s="228" t="s">
        <v>421</v>
      </c>
      <c r="E32" s="247" t="s">
        <v>328</v>
      </c>
      <c r="F32" s="248" t="s">
        <v>4159</v>
      </c>
      <c r="G32" s="228" t="s">
        <v>2861</v>
      </c>
      <c r="H32" s="229" t="s">
        <v>421</v>
      </c>
      <c r="I32" s="229"/>
      <c r="J32" s="147" t="str">
        <f t="shared" si="1"/>
        <v>蘇漢城</v>
      </c>
      <c r="K32" s="230">
        <v>100</v>
      </c>
      <c r="L32" s="208" t="s">
        <v>698</v>
      </c>
      <c r="M32" s="208" t="s">
        <v>1473</v>
      </c>
      <c r="N32" s="154">
        <f t="shared" si="0"/>
        <v>45509</v>
      </c>
      <c r="O32" s="230">
        <v>5</v>
      </c>
      <c r="P32" s="230">
        <v>30</v>
      </c>
      <c r="Q32" s="229" t="s">
        <v>31</v>
      </c>
      <c r="R32" s="229" t="s">
        <v>1473</v>
      </c>
      <c r="S32" s="229" t="s">
        <v>2701</v>
      </c>
      <c r="T32" s="230">
        <v>70</v>
      </c>
      <c r="U32" s="232">
        <v>43.5</v>
      </c>
      <c r="V32" s="209"/>
    </row>
    <row r="33" spans="1:22" ht="13.5">
      <c r="A33" s="225" t="s">
        <v>1386</v>
      </c>
      <c r="B33" s="226" t="s">
        <v>1607</v>
      </c>
      <c r="C33" s="227" t="s">
        <v>51</v>
      </c>
      <c r="D33" s="228" t="s">
        <v>741</v>
      </c>
      <c r="E33" s="247" t="s">
        <v>64</v>
      </c>
      <c r="F33" s="248"/>
      <c r="G33" s="228"/>
      <c r="H33" s="229"/>
      <c r="I33" s="229"/>
      <c r="J33" s="147">
        <f t="shared" si="1"/>
        <v>0</v>
      </c>
      <c r="K33" s="231">
        <v>0</v>
      </c>
      <c r="L33" s="208" t="s">
        <v>698</v>
      </c>
      <c r="M33" s="208" t="s">
        <v>1473</v>
      </c>
      <c r="N33" s="154">
        <f t="shared" si="0"/>
        <v>45509</v>
      </c>
      <c r="O33" s="230">
        <v>5</v>
      </c>
      <c r="P33" s="231">
        <v>0</v>
      </c>
      <c r="Q33" s="229" t="s">
        <v>36</v>
      </c>
      <c r="R33" s="229"/>
      <c r="S33" s="229"/>
      <c r="T33" s="231">
        <v>0</v>
      </c>
      <c r="U33" s="230">
        <v>3</v>
      </c>
      <c r="V33" s="209"/>
    </row>
    <row r="34" spans="1:22" ht="13.5">
      <c r="A34" s="225" t="s">
        <v>1735</v>
      </c>
      <c r="B34" s="226" t="s">
        <v>1736</v>
      </c>
      <c r="C34" s="227" t="s">
        <v>1737</v>
      </c>
      <c r="D34" s="228" t="s">
        <v>481</v>
      </c>
      <c r="E34" s="247" t="s">
        <v>44</v>
      </c>
      <c r="F34" s="248"/>
      <c r="G34" s="228" t="s">
        <v>70</v>
      </c>
      <c r="H34" s="229" t="s">
        <v>71</v>
      </c>
      <c r="I34" s="229"/>
      <c r="J34" s="147" t="str">
        <f t="shared" si="1"/>
        <v>余承翰</v>
      </c>
      <c r="K34" s="230">
        <v>100</v>
      </c>
      <c r="L34" s="208" t="s">
        <v>698</v>
      </c>
      <c r="M34" s="208" t="s">
        <v>763</v>
      </c>
      <c r="N34" s="154">
        <f t="shared" si="0"/>
        <v>45505</v>
      </c>
      <c r="O34" s="230">
        <v>3</v>
      </c>
      <c r="P34" s="230">
        <v>20</v>
      </c>
      <c r="Q34" s="229" t="s">
        <v>31</v>
      </c>
      <c r="R34" s="229" t="s">
        <v>678</v>
      </c>
      <c r="S34" s="229" t="s">
        <v>895</v>
      </c>
      <c r="T34" s="230">
        <v>27</v>
      </c>
      <c r="U34" s="229"/>
      <c r="V34" s="208" t="s">
        <v>2407</v>
      </c>
    </row>
    <row r="35" spans="1:22" ht="13.5">
      <c r="A35" s="225" t="s">
        <v>878</v>
      </c>
      <c r="B35" s="226" t="s">
        <v>879</v>
      </c>
      <c r="C35" s="227" t="s">
        <v>56</v>
      </c>
      <c r="D35" s="228" t="s">
        <v>115</v>
      </c>
      <c r="E35" s="247" t="s">
        <v>881</v>
      </c>
      <c r="F35" s="248"/>
      <c r="G35" s="228" t="s">
        <v>100</v>
      </c>
      <c r="H35" s="229" t="s">
        <v>115</v>
      </c>
      <c r="I35" s="229"/>
      <c r="J35" s="147" t="str">
        <f t="shared" si="1"/>
        <v>黃胤綸</v>
      </c>
      <c r="K35" s="230">
        <v>100</v>
      </c>
      <c r="L35" s="208" t="s">
        <v>699</v>
      </c>
      <c r="M35" s="208" t="s">
        <v>1480</v>
      </c>
      <c r="N35" s="154">
        <f t="shared" si="0"/>
        <v>45531</v>
      </c>
      <c r="O35" s="230">
        <v>20</v>
      </c>
      <c r="P35" s="230">
        <v>80</v>
      </c>
      <c r="Q35" s="229" t="s">
        <v>31</v>
      </c>
      <c r="R35" s="229" t="s">
        <v>763</v>
      </c>
      <c r="S35" s="229" t="s">
        <v>1748</v>
      </c>
      <c r="T35" s="230">
        <v>29</v>
      </c>
      <c r="U35" s="230">
        <v>90</v>
      </c>
      <c r="V35" s="208" t="s">
        <v>897</v>
      </c>
    </row>
    <row r="36" spans="1:22" ht="13.5">
      <c r="A36" s="225" t="s">
        <v>1387</v>
      </c>
      <c r="B36" s="226" t="s">
        <v>1388</v>
      </c>
      <c r="C36" s="227" t="s">
        <v>542</v>
      </c>
      <c r="D36" s="228" t="s">
        <v>106</v>
      </c>
      <c r="E36" s="247" t="s">
        <v>1394</v>
      </c>
      <c r="F36" s="248"/>
      <c r="G36" s="228" t="s">
        <v>6334</v>
      </c>
      <c r="H36" s="229" t="s">
        <v>106</v>
      </c>
      <c r="I36" s="229"/>
      <c r="J36" s="147" t="str">
        <f t="shared" si="1"/>
        <v>賴慶樺</v>
      </c>
      <c r="K36" s="230">
        <v>100</v>
      </c>
      <c r="L36" s="208" t="s">
        <v>1472</v>
      </c>
      <c r="M36" s="208" t="s">
        <v>1471</v>
      </c>
      <c r="N36" s="154">
        <f t="shared" si="0"/>
        <v>45512</v>
      </c>
      <c r="O36" s="230">
        <v>5</v>
      </c>
      <c r="P36" s="230">
        <v>20</v>
      </c>
      <c r="Q36" s="229" t="s">
        <v>31</v>
      </c>
      <c r="R36" s="229" t="s">
        <v>1471</v>
      </c>
      <c r="S36" s="229" t="s">
        <v>1471</v>
      </c>
      <c r="T36" s="230">
        <v>1</v>
      </c>
      <c r="U36" s="229"/>
      <c r="V36" s="208" t="s">
        <v>6037</v>
      </c>
    </row>
    <row r="37" spans="1:22" ht="13.5">
      <c r="A37" s="225" t="s">
        <v>1391</v>
      </c>
      <c r="B37" s="226" t="s">
        <v>1392</v>
      </c>
      <c r="C37" s="227" t="s">
        <v>542</v>
      </c>
      <c r="D37" s="228" t="s">
        <v>106</v>
      </c>
      <c r="E37" s="247" t="s">
        <v>1395</v>
      </c>
      <c r="F37" s="248"/>
      <c r="G37" s="228" t="s">
        <v>6334</v>
      </c>
      <c r="H37" s="229" t="s">
        <v>106</v>
      </c>
      <c r="I37" s="229"/>
      <c r="J37" s="147" t="str">
        <f t="shared" si="1"/>
        <v>賴慶樺</v>
      </c>
      <c r="K37" s="230">
        <v>100</v>
      </c>
      <c r="L37" s="208" t="s">
        <v>1472</v>
      </c>
      <c r="M37" s="208" t="s">
        <v>1471</v>
      </c>
      <c r="N37" s="154">
        <f t="shared" si="0"/>
        <v>45512</v>
      </c>
      <c r="O37" s="230">
        <v>5</v>
      </c>
      <c r="P37" s="230">
        <v>20</v>
      </c>
      <c r="Q37" s="229" t="s">
        <v>31</v>
      </c>
      <c r="R37" s="229" t="s">
        <v>748</v>
      </c>
      <c r="S37" s="229" t="s">
        <v>1480</v>
      </c>
      <c r="T37" s="230">
        <v>3</v>
      </c>
      <c r="U37" s="229"/>
      <c r="V37" s="208" t="s">
        <v>1872</v>
      </c>
    </row>
    <row r="38" spans="1:22" ht="13.5">
      <c r="A38" s="225" t="s">
        <v>1735</v>
      </c>
      <c r="B38" s="226" t="s">
        <v>1736</v>
      </c>
      <c r="C38" s="227" t="s">
        <v>1738</v>
      </c>
      <c r="D38" s="228" t="s">
        <v>481</v>
      </c>
      <c r="E38" s="247" t="s">
        <v>1739</v>
      </c>
      <c r="F38" s="248" t="s">
        <v>3689</v>
      </c>
      <c r="G38" s="228" t="s">
        <v>506</v>
      </c>
      <c r="H38" s="229" t="s">
        <v>481</v>
      </c>
      <c r="I38" s="229"/>
      <c r="J38" s="147" t="str">
        <f t="shared" si="1"/>
        <v>丁智軒</v>
      </c>
      <c r="K38" s="230">
        <v>100</v>
      </c>
      <c r="L38" s="208" t="s">
        <v>1472</v>
      </c>
      <c r="M38" s="208" t="s">
        <v>1471</v>
      </c>
      <c r="N38" s="154">
        <f t="shared" si="0"/>
        <v>45512</v>
      </c>
      <c r="O38" s="230">
        <v>5</v>
      </c>
      <c r="P38" s="230">
        <v>30</v>
      </c>
      <c r="Q38" s="229" t="s">
        <v>31</v>
      </c>
      <c r="R38" s="229" t="s">
        <v>1471</v>
      </c>
      <c r="S38" s="229" t="s">
        <v>907</v>
      </c>
      <c r="T38" s="230">
        <v>37</v>
      </c>
      <c r="U38" s="230">
        <v>8</v>
      </c>
      <c r="V38" s="208" t="s">
        <v>2407</v>
      </c>
    </row>
    <row r="39" spans="1:22" ht="13.5">
      <c r="A39" s="225" t="s">
        <v>1735</v>
      </c>
      <c r="B39" s="226" t="s">
        <v>1736</v>
      </c>
      <c r="C39" s="227" t="s">
        <v>1740</v>
      </c>
      <c r="D39" s="228" t="s">
        <v>481</v>
      </c>
      <c r="E39" s="247" t="s">
        <v>1741</v>
      </c>
      <c r="F39" s="248"/>
      <c r="G39" s="228" t="s">
        <v>506</v>
      </c>
      <c r="H39" s="229" t="s">
        <v>770</v>
      </c>
      <c r="I39" s="229"/>
      <c r="J39" s="147" t="str">
        <f t="shared" si="1"/>
        <v>鄭珅易</v>
      </c>
      <c r="K39" s="230">
        <v>100</v>
      </c>
      <c r="L39" s="208" t="s">
        <v>1472</v>
      </c>
      <c r="M39" s="208" t="s">
        <v>894</v>
      </c>
      <c r="N39" s="154">
        <f t="shared" si="0"/>
        <v>45519</v>
      </c>
      <c r="O39" s="230">
        <v>10</v>
      </c>
      <c r="P39" s="230">
        <v>40</v>
      </c>
      <c r="Q39" s="229" t="s">
        <v>31</v>
      </c>
      <c r="R39" s="229" t="s">
        <v>909</v>
      </c>
      <c r="S39" s="229" t="s">
        <v>913</v>
      </c>
      <c r="T39" s="230">
        <v>5</v>
      </c>
      <c r="U39" s="230">
        <v>1</v>
      </c>
      <c r="V39" s="208" t="s">
        <v>2407</v>
      </c>
    </row>
    <row r="40" spans="1:22" ht="13.5">
      <c r="A40" s="225" t="s">
        <v>2022</v>
      </c>
      <c r="B40" s="226" t="s">
        <v>2023</v>
      </c>
      <c r="C40" s="227" t="s">
        <v>339</v>
      </c>
      <c r="D40" s="228" t="s">
        <v>123</v>
      </c>
      <c r="E40" s="247" t="s">
        <v>452</v>
      </c>
      <c r="F40" s="248"/>
      <c r="G40" s="228" t="s">
        <v>506</v>
      </c>
      <c r="H40" s="229" t="s">
        <v>123</v>
      </c>
      <c r="I40" s="229"/>
      <c r="J40" s="147" t="str">
        <f t="shared" si="1"/>
        <v>張良琪</v>
      </c>
      <c r="K40" s="231">
        <v>0</v>
      </c>
      <c r="L40" s="208" t="s">
        <v>1473</v>
      </c>
      <c r="M40" s="208" t="s">
        <v>748</v>
      </c>
      <c r="N40" s="154">
        <f t="shared" si="0"/>
        <v>45527</v>
      </c>
      <c r="O40" s="230">
        <v>15</v>
      </c>
      <c r="P40" s="231">
        <v>0</v>
      </c>
      <c r="Q40" s="229" t="s">
        <v>34</v>
      </c>
      <c r="R40" s="229"/>
      <c r="S40" s="229"/>
      <c r="T40" s="231">
        <v>0</v>
      </c>
      <c r="U40" s="229"/>
      <c r="V40" s="208" t="s">
        <v>2406</v>
      </c>
    </row>
    <row r="41" spans="1:22" ht="13.5">
      <c r="A41" s="225" t="s">
        <v>1742</v>
      </c>
      <c r="B41" s="226" t="s">
        <v>1743</v>
      </c>
      <c r="C41" s="227" t="s">
        <v>56</v>
      </c>
      <c r="D41" s="228" t="s">
        <v>462</v>
      </c>
      <c r="E41" s="247" t="s">
        <v>55</v>
      </c>
      <c r="F41" s="248"/>
      <c r="G41" s="228" t="s">
        <v>32</v>
      </c>
      <c r="H41" s="229" t="s">
        <v>462</v>
      </c>
      <c r="I41" s="229"/>
      <c r="J41" s="147" t="str">
        <f t="shared" si="1"/>
        <v>簡振芳</v>
      </c>
      <c r="K41" s="230">
        <v>100</v>
      </c>
      <c r="L41" s="208" t="s">
        <v>1473</v>
      </c>
      <c r="M41" s="208" t="s">
        <v>1473</v>
      </c>
      <c r="N41" s="154">
        <f t="shared" si="0"/>
        <v>45509</v>
      </c>
      <c r="O41" s="230">
        <v>1</v>
      </c>
      <c r="P41" s="230">
        <v>8</v>
      </c>
      <c r="Q41" s="229" t="s">
        <v>31</v>
      </c>
      <c r="R41" s="229" t="s">
        <v>1473</v>
      </c>
      <c r="S41" s="229" t="s">
        <v>1471</v>
      </c>
      <c r="T41" s="230">
        <v>4</v>
      </c>
      <c r="U41" s="230">
        <v>12</v>
      </c>
      <c r="V41" s="208" t="s">
        <v>2049</v>
      </c>
    </row>
    <row r="42" spans="1:22" ht="13.5">
      <c r="A42" s="225" t="s">
        <v>1742</v>
      </c>
      <c r="B42" s="226" t="s">
        <v>1743</v>
      </c>
      <c r="C42" s="227" t="s">
        <v>381</v>
      </c>
      <c r="D42" s="228" t="s">
        <v>462</v>
      </c>
      <c r="E42" s="247" t="s">
        <v>72</v>
      </c>
      <c r="F42" s="248" t="s">
        <v>2838</v>
      </c>
      <c r="G42" s="228" t="s">
        <v>73</v>
      </c>
      <c r="H42" s="229" t="s">
        <v>399</v>
      </c>
      <c r="I42" s="229"/>
      <c r="J42" s="147" t="str">
        <f t="shared" si="1"/>
        <v>張文魁</v>
      </c>
      <c r="K42" s="230">
        <v>100</v>
      </c>
      <c r="L42" s="208" t="s">
        <v>1473</v>
      </c>
      <c r="M42" s="208" t="s">
        <v>907</v>
      </c>
      <c r="N42" s="154">
        <f t="shared" si="0"/>
        <v>45565</v>
      </c>
      <c r="O42" s="230">
        <v>40</v>
      </c>
      <c r="P42" s="230">
        <v>40</v>
      </c>
      <c r="Q42" s="229" t="s">
        <v>31</v>
      </c>
      <c r="R42" s="229" t="s">
        <v>2847</v>
      </c>
      <c r="S42" s="229" t="s">
        <v>901</v>
      </c>
      <c r="T42" s="230">
        <v>32</v>
      </c>
      <c r="U42" s="230">
        <v>24</v>
      </c>
      <c r="V42" s="208" t="s">
        <v>2049</v>
      </c>
    </row>
    <row r="43" spans="1:22" ht="13.5">
      <c r="A43" s="225" t="s">
        <v>1742</v>
      </c>
      <c r="B43" s="226" t="s">
        <v>1743</v>
      </c>
      <c r="C43" s="227" t="s">
        <v>52</v>
      </c>
      <c r="D43" s="228" t="s">
        <v>462</v>
      </c>
      <c r="E43" s="247" t="s">
        <v>52</v>
      </c>
      <c r="F43" s="248" t="s">
        <v>1869</v>
      </c>
      <c r="G43" s="228" t="s">
        <v>2860</v>
      </c>
      <c r="H43" s="229" t="s">
        <v>562</v>
      </c>
      <c r="I43" s="229"/>
      <c r="J43" s="147" t="str">
        <f t="shared" si="1"/>
        <v>葉宏政</v>
      </c>
      <c r="K43" s="230">
        <v>100</v>
      </c>
      <c r="L43" s="208" t="s">
        <v>1473</v>
      </c>
      <c r="M43" s="208" t="s">
        <v>1478</v>
      </c>
      <c r="N43" s="154">
        <f t="shared" si="0"/>
        <v>45520</v>
      </c>
      <c r="O43" s="230">
        <v>10</v>
      </c>
      <c r="P43" s="230">
        <v>40</v>
      </c>
      <c r="Q43" s="229" t="s">
        <v>31</v>
      </c>
      <c r="R43" s="229" t="s">
        <v>1473</v>
      </c>
      <c r="S43" s="229" t="s">
        <v>746</v>
      </c>
      <c r="T43" s="230">
        <v>5</v>
      </c>
      <c r="U43" s="230">
        <v>50</v>
      </c>
      <c r="V43" s="208" t="s">
        <v>2049</v>
      </c>
    </row>
    <row r="44" spans="1:22" ht="13.5">
      <c r="A44" s="225" t="s">
        <v>1494</v>
      </c>
      <c r="B44" s="226" t="s">
        <v>1495</v>
      </c>
      <c r="C44" s="227" t="s">
        <v>256</v>
      </c>
      <c r="D44" s="228" t="s">
        <v>421</v>
      </c>
      <c r="E44" s="247" t="s">
        <v>257</v>
      </c>
      <c r="F44" s="248" t="s">
        <v>4727</v>
      </c>
      <c r="G44" s="228" t="s">
        <v>70</v>
      </c>
      <c r="H44" s="229" t="s">
        <v>71</v>
      </c>
      <c r="I44" s="229"/>
      <c r="J44" s="147" t="str">
        <f t="shared" si="1"/>
        <v>余承翰</v>
      </c>
      <c r="K44" s="230">
        <v>100</v>
      </c>
      <c r="L44" s="208" t="s">
        <v>1474</v>
      </c>
      <c r="M44" s="208" t="s">
        <v>916</v>
      </c>
      <c r="N44" s="154">
        <f t="shared" si="0"/>
        <v>45637</v>
      </c>
      <c r="O44" s="230">
        <v>90</v>
      </c>
      <c r="P44" s="230">
        <v>300</v>
      </c>
      <c r="Q44" s="229" t="s">
        <v>31</v>
      </c>
      <c r="R44" s="229" t="s">
        <v>1748</v>
      </c>
      <c r="S44" s="229" t="s">
        <v>922</v>
      </c>
      <c r="T44" s="230">
        <v>67</v>
      </c>
      <c r="U44" s="230">
        <v>80</v>
      </c>
      <c r="V44" s="209"/>
    </row>
    <row r="45" spans="1:22" ht="13.5">
      <c r="A45" s="225" t="s">
        <v>1742</v>
      </c>
      <c r="B45" s="226" t="s">
        <v>1743</v>
      </c>
      <c r="C45" s="227" t="s">
        <v>41</v>
      </c>
      <c r="D45" s="228" t="s">
        <v>462</v>
      </c>
      <c r="E45" s="247" t="s">
        <v>69</v>
      </c>
      <c r="F45" s="248"/>
      <c r="G45" s="228" t="s">
        <v>70</v>
      </c>
      <c r="H45" s="229" t="s">
        <v>478</v>
      </c>
      <c r="I45" s="229"/>
      <c r="J45" s="147" t="str">
        <f t="shared" si="1"/>
        <v>陳威宏</v>
      </c>
      <c r="K45" s="230">
        <v>100</v>
      </c>
      <c r="L45" s="208" t="s">
        <v>1474</v>
      </c>
      <c r="M45" s="208" t="s">
        <v>749</v>
      </c>
      <c r="N45" s="154">
        <f t="shared" si="0"/>
        <v>45530</v>
      </c>
      <c r="O45" s="230">
        <v>15</v>
      </c>
      <c r="P45" s="230">
        <v>16</v>
      </c>
      <c r="Q45" s="229" t="s">
        <v>31</v>
      </c>
      <c r="R45" s="229" t="s">
        <v>893</v>
      </c>
      <c r="S45" s="229" t="s">
        <v>894</v>
      </c>
      <c r="T45" s="230">
        <v>2</v>
      </c>
      <c r="U45" s="229"/>
      <c r="V45" s="208" t="s">
        <v>2049</v>
      </c>
    </row>
    <row r="46" spans="1:22" ht="13.5">
      <c r="A46" s="225" t="s">
        <v>1386</v>
      </c>
      <c r="B46" s="226" t="s">
        <v>1607</v>
      </c>
      <c r="C46" s="227" t="s">
        <v>51</v>
      </c>
      <c r="D46" s="228" t="s">
        <v>741</v>
      </c>
      <c r="E46" s="247" t="s">
        <v>37</v>
      </c>
      <c r="F46" s="248"/>
      <c r="G46" s="228"/>
      <c r="H46" s="229"/>
      <c r="I46" s="229"/>
      <c r="J46" s="147">
        <f t="shared" si="1"/>
        <v>0</v>
      </c>
      <c r="K46" s="231">
        <v>0</v>
      </c>
      <c r="L46" s="208" t="s">
        <v>1474</v>
      </c>
      <c r="M46" s="208" t="s">
        <v>747</v>
      </c>
      <c r="N46" s="154">
        <f t="shared" si="0"/>
        <v>45516</v>
      </c>
      <c r="O46" s="230">
        <v>5</v>
      </c>
      <c r="P46" s="231">
        <v>0</v>
      </c>
      <c r="Q46" s="229" t="s">
        <v>36</v>
      </c>
      <c r="R46" s="229"/>
      <c r="S46" s="229"/>
      <c r="T46" s="231">
        <v>0</v>
      </c>
      <c r="U46" s="229"/>
      <c r="V46" s="209"/>
    </row>
    <row r="47" spans="1:22" ht="13.5">
      <c r="A47" s="225" t="s">
        <v>1742</v>
      </c>
      <c r="B47" s="226" t="s">
        <v>1743</v>
      </c>
      <c r="C47" s="227" t="s">
        <v>255</v>
      </c>
      <c r="D47" s="228" t="s">
        <v>462</v>
      </c>
      <c r="E47" s="247" t="s">
        <v>79</v>
      </c>
      <c r="F47" s="248"/>
      <c r="G47" s="228" t="s">
        <v>32</v>
      </c>
      <c r="H47" s="229" t="s">
        <v>462</v>
      </c>
      <c r="I47" s="229"/>
      <c r="J47" s="147" t="str">
        <f t="shared" si="1"/>
        <v>簡振芳</v>
      </c>
      <c r="K47" s="230">
        <v>100</v>
      </c>
      <c r="L47" s="208" t="s">
        <v>1475</v>
      </c>
      <c r="M47" s="208" t="s">
        <v>760</v>
      </c>
      <c r="N47" s="154">
        <f t="shared" si="0"/>
        <v>45517</v>
      </c>
      <c r="O47" s="230">
        <v>5</v>
      </c>
      <c r="P47" s="230">
        <v>40</v>
      </c>
      <c r="Q47" s="229" t="s">
        <v>31</v>
      </c>
      <c r="R47" s="229" t="s">
        <v>1475</v>
      </c>
      <c r="S47" s="229" t="s">
        <v>893</v>
      </c>
      <c r="T47" s="230">
        <v>6</v>
      </c>
      <c r="U47" s="230">
        <v>16</v>
      </c>
      <c r="V47" s="208" t="s">
        <v>2049</v>
      </c>
    </row>
    <row r="48" spans="1:22" ht="13.5">
      <c r="A48" s="225" t="s">
        <v>1386</v>
      </c>
      <c r="B48" s="226" t="s">
        <v>1607</v>
      </c>
      <c r="C48" s="227" t="s">
        <v>51</v>
      </c>
      <c r="D48" s="228" t="s">
        <v>741</v>
      </c>
      <c r="E48" s="247" t="s">
        <v>75</v>
      </c>
      <c r="F48" s="248"/>
      <c r="G48" s="228"/>
      <c r="H48" s="229"/>
      <c r="I48" s="229"/>
      <c r="J48" s="147">
        <f t="shared" si="1"/>
        <v>0</v>
      </c>
      <c r="K48" s="231">
        <v>0</v>
      </c>
      <c r="L48" s="208" t="s">
        <v>1471</v>
      </c>
      <c r="M48" s="208" t="s">
        <v>1471</v>
      </c>
      <c r="N48" s="154">
        <f t="shared" si="0"/>
        <v>45512</v>
      </c>
      <c r="O48" s="231">
        <v>0</v>
      </c>
      <c r="P48" s="231">
        <v>0</v>
      </c>
      <c r="Q48" s="229" t="s">
        <v>36</v>
      </c>
      <c r="R48" s="229"/>
      <c r="S48" s="229"/>
      <c r="T48" s="231">
        <v>0</v>
      </c>
      <c r="U48" s="229"/>
      <c r="V48" s="209"/>
    </row>
    <row r="49" spans="1:22" ht="13.5">
      <c r="A49" s="225" t="s">
        <v>1387</v>
      </c>
      <c r="B49" s="226" t="s">
        <v>1388</v>
      </c>
      <c r="C49" s="227" t="s">
        <v>1396</v>
      </c>
      <c r="D49" s="228" t="s">
        <v>106</v>
      </c>
      <c r="E49" s="247" t="s">
        <v>1397</v>
      </c>
      <c r="F49" s="248"/>
      <c r="G49" s="228" t="s">
        <v>6334</v>
      </c>
      <c r="H49" s="229" t="s">
        <v>106</v>
      </c>
      <c r="I49" s="229"/>
      <c r="J49" s="147" t="str">
        <f t="shared" si="1"/>
        <v>賴慶樺</v>
      </c>
      <c r="K49" s="230">
        <v>100</v>
      </c>
      <c r="L49" s="208" t="s">
        <v>746</v>
      </c>
      <c r="M49" s="208" t="s">
        <v>894</v>
      </c>
      <c r="N49" s="154">
        <f t="shared" si="0"/>
        <v>45519</v>
      </c>
      <c r="O49" s="230">
        <v>5</v>
      </c>
      <c r="P49" s="230">
        <v>20</v>
      </c>
      <c r="Q49" s="229" t="s">
        <v>31</v>
      </c>
      <c r="R49" s="229" t="s">
        <v>894</v>
      </c>
      <c r="S49" s="229" t="s">
        <v>764</v>
      </c>
      <c r="T49" s="230">
        <v>10</v>
      </c>
      <c r="U49" s="230">
        <v>8</v>
      </c>
      <c r="V49" s="208" t="s">
        <v>6037</v>
      </c>
    </row>
    <row r="50" spans="1:22" ht="13.5">
      <c r="A50" s="225" t="s">
        <v>1387</v>
      </c>
      <c r="B50" s="226" t="s">
        <v>1388</v>
      </c>
      <c r="C50" s="227" t="s">
        <v>1396</v>
      </c>
      <c r="D50" s="228" t="s">
        <v>106</v>
      </c>
      <c r="E50" s="247" t="s">
        <v>1398</v>
      </c>
      <c r="F50" s="248"/>
      <c r="G50" s="228" t="s">
        <v>6334</v>
      </c>
      <c r="H50" s="229" t="s">
        <v>106</v>
      </c>
      <c r="I50" s="229"/>
      <c r="J50" s="147" t="str">
        <f t="shared" si="1"/>
        <v>賴慶樺</v>
      </c>
      <c r="K50" s="230">
        <v>100</v>
      </c>
      <c r="L50" s="208" t="s">
        <v>746</v>
      </c>
      <c r="M50" s="208" t="s">
        <v>1476</v>
      </c>
      <c r="N50" s="154">
        <f t="shared" si="0"/>
        <v>45526</v>
      </c>
      <c r="O50" s="230">
        <v>10</v>
      </c>
      <c r="P50" s="230">
        <v>40</v>
      </c>
      <c r="Q50" s="229" t="s">
        <v>31</v>
      </c>
      <c r="R50" s="229" t="s">
        <v>1476</v>
      </c>
      <c r="S50" s="229" t="s">
        <v>764</v>
      </c>
      <c r="T50" s="230">
        <v>5</v>
      </c>
      <c r="U50" s="230">
        <v>10</v>
      </c>
      <c r="V50" s="208" t="s">
        <v>6037</v>
      </c>
    </row>
    <row r="51" spans="1:22" ht="13.5">
      <c r="A51" s="225" t="s">
        <v>1387</v>
      </c>
      <c r="B51" s="226" t="s">
        <v>1388</v>
      </c>
      <c r="C51" s="227" t="s">
        <v>1396</v>
      </c>
      <c r="D51" s="228" t="s">
        <v>106</v>
      </c>
      <c r="E51" s="247" t="s">
        <v>1399</v>
      </c>
      <c r="F51" s="248"/>
      <c r="G51" s="228" t="s">
        <v>6334</v>
      </c>
      <c r="H51" s="229" t="s">
        <v>106</v>
      </c>
      <c r="I51" s="229"/>
      <c r="J51" s="147" t="str">
        <f t="shared" si="1"/>
        <v>賴慶樺</v>
      </c>
      <c r="K51" s="230">
        <v>100</v>
      </c>
      <c r="L51" s="208" t="s">
        <v>746</v>
      </c>
      <c r="M51" s="208" t="s">
        <v>1476</v>
      </c>
      <c r="N51" s="154">
        <f t="shared" si="0"/>
        <v>45526</v>
      </c>
      <c r="O51" s="230">
        <v>10</v>
      </c>
      <c r="P51" s="230">
        <v>40</v>
      </c>
      <c r="Q51" s="229" t="s">
        <v>31</v>
      </c>
      <c r="R51" s="229" t="s">
        <v>1476</v>
      </c>
      <c r="S51" s="229" t="s">
        <v>764</v>
      </c>
      <c r="T51" s="230">
        <v>5</v>
      </c>
      <c r="U51" s="230">
        <v>4</v>
      </c>
      <c r="V51" s="208" t="s">
        <v>6037</v>
      </c>
    </row>
    <row r="52" spans="1:22" ht="13.5">
      <c r="A52" s="225" t="s">
        <v>1387</v>
      </c>
      <c r="B52" s="226" t="s">
        <v>1388</v>
      </c>
      <c r="C52" s="227" t="s">
        <v>1396</v>
      </c>
      <c r="D52" s="228" t="s">
        <v>106</v>
      </c>
      <c r="E52" s="247" t="s">
        <v>1400</v>
      </c>
      <c r="F52" s="248"/>
      <c r="G52" s="228" t="s">
        <v>6334</v>
      </c>
      <c r="H52" s="229" t="s">
        <v>106</v>
      </c>
      <c r="I52" s="229"/>
      <c r="J52" s="147" t="str">
        <f t="shared" si="1"/>
        <v>賴慶樺</v>
      </c>
      <c r="K52" s="230">
        <v>100</v>
      </c>
      <c r="L52" s="208" t="s">
        <v>746</v>
      </c>
      <c r="M52" s="208" t="s">
        <v>894</v>
      </c>
      <c r="N52" s="154">
        <f t="shared" si="0"/>
        <v>45519</v>
      </c>
      <c r="O52" s="230">
        <v>5</v>
      </c>
      <c r="P52" s="230">
        <v>10</v>
      </c>
      <c r="Q52" s="229" t="s">
        <v>31</v>
      </c>
      <c r="R52" s="229" t="s">
        <v>894</v>
      </c>
      <c r="S52" s="229" t="s">
        <v>764</v>
      </c>
      <c r="T52" s="230">
        <v>10</v>
      </c>
      <c r="U52" s="229"/>
      <c r="V52" s="208" t="s">
        <v>6037</v>
      </c>
    </row>
    <row r="53" spans="1:22" ht="13.5">
      <c r="A53" s="225" t="s">
        <v>1387</v>
      </c>
      <c r="B53" s="226" t="s">
        <v>1388</v>
      </c>
      <c r="C53" s="227" t="s">
        <v>1396</v>
      </c>
      <c r="D53" s="228" t="s">
        <v>106</v>
      </c>
      <c r="E53" s="247" t="s">
        <v>1401</v>
      </c>
      <c r="F53" s="248"/>
      <c r="G53" s="228" t="s">
        <v>6334</v>
      </c>
      <c r="H53" s="229" t="s">
        <v>106</v>
      </c>
      <c r="I53" s="229"/>
      <c r="J53" s="147" t="str">
        <f t="shared" si="1"/>
        <v>賴慶樺</v>
      </c>
      <c r="K53" s="230">
        <v>100</v>
      </c>
      <c r="L53" s="208" t="s">
        <v>746</v>
      </c>
      <c r="M53" s="208" t="s">
        <v>894</v>
      </c>
      <c r="N53" s="154">
        <f t="shared" si="0"/>
        <v>45519</v>
      </c>
      <c r="O53" s="230">
        <v>5</v>
      </c>
      <c r="P53" s="230">
        <v>10</v>
      </c>
      <c r="Q53" s="229" t="s">
        <v>31</v>
      </c>
      <c r="R53" s="229" t="s">
        <v>894</v>
      </c>
      <c r="S53" s="229" t="s">
        <v>764</v>
      </c>
      <c r="T53" s="230">
        <v>10</v>
      </c>
      <c r="U53" s="229"/>
      <c r="V53" s="208" t="s">
        <v>6037</v>
      </c>
    </row>
    <row r="54" spans="1:22" ht="13.5">
      <c r="A54" s="225" t="s">
        <v>1387</v>
      </c>
      <c r="B54" s="226" t="s">
        <v>1388</v>
      </c>
      <c r="C54" s="227" t="s">
        <v>1396</v>
      </c>
      <c r="D54" s="228" t="s">
        <v>106</v>
      </c>
      <c r="E54" s="247" t="s">
        <v>1402</v>
      </c>
      <c r="F54" s="248" t="s">
        <v>3531</v>
      </c>
      <c r="G54" s="228" t="s">
        <v>506</v>
      </c>
      <c r="H54" s="229" t="s">
        <v>481</v>
      </c>
      <c r="I54" s="229"/>
      <c r="J54" s="147" t="str">
        <f t="shared" si="1"/>
        <v>丁智軒</v>
      </c>
      <c r="K54" s="230">
        <v>100</v>
      </c>
      <c r="L54" s="208" t="s">
        <v>746</v>
      </c>
      <c r="M54" s="208" t="s">
        <v>1477</v>
      </c>
      <c r="N54" s="154">
        <f t="shared" si="0"/>
        <v>45533</v>
      </c>
      <c r="O54" s="230">
        <v>15</v>
      </c>
      <c r="P54" s="230">
        <v>60</v>
      </c>
      <c r="Q54" s="229" t="s">
        <v>31</v>
      </c>
      <c r="R54" s="229" t="s">
        <v>1485</v>
      </c>
      <c r="S54" s="229" t="s">
        <v>1490</v>
      </c>
      <c r="T54" s="230">
        <v>9</v>
      </c>
      <c r="U54" s="229"/>
      <c r="V54" s="208" t="s">
        <v>6037</v>
      </c>
    </row>
    <row r="55" spans="1:22" ht="13.5">
      <c r="A55" s="225" t="s">
        <v>1387</v>
      </c>
      <c r="B55" s="226" t="s">
        <v>1388</v>
      </c>
      <c r="C55" s="227" t="s">
        <v>1396</v>
      </c>
      <c r="D55" s="228" t="s">
        <v>106</v>
      </c>
      <c r="E55" s="247" t="s">
        <v>1403</v>
      </c>
      <c r="F55" s="248"/>
      <c r="G55" s="228" t="s">
        <v>506</v>
      </c>
      <c r="H55" s="229" t="s">
        <v>481</v>
      </c>
      <c r="I55" s="229"/>
      <c r="J55" s="147" t="str">
        <f t="shared" si="1"/>
        <v>丁智軒</v>
      </c>
      <c r="K55" s="230">
        <v>100</v>
      </c>
      <c r="L55" s="208" t="s">
        <v>746</v>
      </c>
      <c r="M55" s="208" t="s">
        <v>894</v>
      </c>
      <c r="N55" s="154">
        <f t="shared" si="0"/>
        <v>45519</v>
      </c>
      <c r="O55" s="230">
        <v>5</v>
      </c>
      <c r="P55" s="230">
        <v>20</v>
      </c>
      <c r="Q55" s="229" t="s">
        <v>31</v>
      </c>
      <c r="R55" s="229" t="s">
        <v>1490</v>
      </c>
      <c r="S55" s="229" t="s">
        <v>1490</v>
      </c>
      <c r="T55" s="230">
        <v>1</v>
      </c>
      <c r="U55" s="229"/>
      <c r="V55" s="208" t="s">
        <v>6037</v>
      </c>
    </row>
    <row r="56" spans="1:22" ht="13.5">
      <c r="A56" s="225" t="s">
        <v>1387</v>
      </c>
      <c r="B56" s="226" t="s">
        <v>1388</v>
      </c>
      <c r="C56" s="227" t="s">
        <v>1396</v>
      </c>
      <c r="D56" s="228" t="s">
        <v>106</v>
      </c>
      <c r="E56" s="247" t="s">
        <v>1404</v>
      </c>
      <c r="F56" s="248"/>
      <c r="G56" s="228" t="s">
        <v>6334</v>
      </c>
      <c r="H56" s="229" t="s">
        <v>106</v>
      </c>
      <c r="I56" s="229"/>
      <c r="J56" s="147" t="str">
        <f t="shared" si="1"/>
        <v>賴慶樺</v>
      </c>
      <c r="K56" s="230">
        <v>100</v>
      </c>
      <c r="L56" s="208" t="s">
        <v>746</v>
      </c>
      <c r="M56" s="208" t="s">
        <v>894</v>
      </c>
      <c r="N56" s="154">
        <f t="shared" si="0"/>
        <v>45519</v>
      </c>
      <c r="O56" s="230">
        <v>5</v>
      </c>
      <c r="P56" s="230">
        <v>10</v>
      </c>
      <c r="Q56" s="229" t="s">
        <v>31</v>
      </c>
      <c r="R56" s="229" t="s">
        <v>894</v>
      </c>
      <c r="S56" s="229" t="s">
        <v>764</v>
      </c>
      <c r="T56" s="230">
        <v>10</v>
      </c>
      <c r="U56" s="229"/>
      <c r="V56" s="208" t="s">
        <v>6037</v>
      </c>
    </row>
    <row r="57" spans="1:22" ht="13.5">
      <c r="A57" s="225" t="s">
        <v>1387</v>
      </c>
      <c r="B57" s="226" t="s">
        <v>1388</v>
      </c>
      <c r="C57" s="227" t="s">
        <v>1405</v>
      </c>
      <c r="D57" s="228" t="s">
        <v>106</v>
      </c>
      <c r="E57" s="247" t="s">
        <v>1406</v>
      </c>
      <c r="F57" s="248"/>
      <c r="G57" s="228" t="s">
        <v>6334</v>
      </c>
      <c r="H57" s="229" t="s">
        <v>106</v>
      </c>
      <c r="I57" s="229"/>
      <c r="J57" s="147" t="str">
        <f t="shared" si="1"/>
        <v>賴慶樺</v>
      </c>
      <c r="K57" s="230">
        <v>100</v>
      </c>
      <c r="L57" s="208" t="s">
        <v>746</v>
      </c>
      <c r="M57" s="208" t="s">
        <v>894</v>
      </c>
      <c r="N57" s="154">
        <f t="shared" si="0"/>
        <v>45519</v>
      </c>
      <c r="O57" s="230">
        <v>5</v>
      </c>
      <c r="P57" s="230">
        <v>20</v>
      </c>
      <c r="Q57" s="229" t="s">
        <v>31</v>
      </c>
      <c r="R57" s="229" t="s">
        <v>894</v>
      </c>
      <c r="S57" s="229" t="s">
        <v>764</v>
      </c>
      <c r="T57" s="230">
        <v>10</v>
      </c>
      <c r="U57" s="230">
        <v>16</v>
      </c>
      <c r="V57" s="208" t="s">
        <v>6037</v>
      </c>
    </row>
    <row r="58" spans="1:22" ht="13.5">
      <c r="A58" s="225" t="s">
        <v>1387</v>
      </c>
      <c r="B58" s="226" t="s">
        <v>1388</v>
      </c>
      <c r="C58" s="227" t="s">
        <v>1405</v>
      </c>
      <c r="D58" s="228" t="s">
        <v>106</v>
      </c>
      <c r="E58" s="247" t="s">
        <v>1407</v>
      </c>
      <c r="F58" s="248"/>
      <c r="G58" s="228" t="s">
        <v>6334</v>
      </c>
      <c r="H58" s="229" t="s">
        <v>106</v>
      </c>
      <c r="I58" s="229"/>
      <c r="J58" s="147" t="str">
        <f t="shared" si="1"/>
        <v>賴慶樺</v>
      </c>
      <c r="K58" s="230">
        <v>100</v>
      </c>
      <c r="L58" s="208" t="s">
        <v>746</v>
      </c>
      <c r="M58" s="208" t="s">
        <v>1476</v>
      </c>
      <c r="N58" s="154">
        <f t="shared" si="0"/>
        <v>45526</v>
      </c>
      <c r="O58" s="230">
        <v>10</v>
      </c>
      <c r="P58" s="230">
        <v>40</v>
      </c>
      <c r="Q58" s="229" t="s">
        <v>31</v>
      </c>
      <c r="R58" s="229" t="s">
        <v>1476</v>
      </c>
      <c r="S58" s="229" t="s">
        <v>764</v>
      </c>
      <c r="T58" s="230">
        <v>5</v>
      </c>
      <c r="U58" s="229"/>
      <c r="V58" s="208" t="s">
        <v>6037</v>
      </c>
    </row>
    <row r="59" spans="1:22" ht="13.5">
      <c r="A59" s="225" t="s">
        <v>1387</v>
      </c>
      <c r="B59" s="226" t="s">
        <v>1388</v>
      </c>
      <c r="C59" s="227" t="s">
        <v>1405</v>
      </c>
      <c r="D59" s="228" t="s">
        <v>106</v>
      </c>
      <c r="E59" s="247" t="s">
        <v>1408</v>
      </c>
      <c r="F59" s="248"/>
      <c r="G59" s="228" t="s">
        <v>6334</v>
      </c>
      <c r="H59" s="229" t="s">
        <v>106</v>
      </c>
      <c r="I59" s="229"/>
      <c r="J59" s="147" t="str">
        <f t="shared" si="1"/>
        <v>賴慶樺</v>
      </c>
      <c r="K59" s="230">
        <v>100</v>
      </c>
      <c r="L59" s="208" t="s">
        <v>746</v>
      </c>
      <c r="M59" s="208" t="s">
        <v>1476</v>
      </c>
      <c r="N59" s="154">
        <f t="shared" si="0"/>
        <v>45526</v>
      </c>
      <c r="O59" s="230">
        <v>10</v>
      </c>
      <c r="P59" s="230">
        <v>40</v>
      </c>
      <c r="Q59" s="229" t="s">
        <v>31</v>
      </c>
      <c r="R59" s="229" t="s">
        <v>1476</v>
      </c>
      <c r="S59" s="229" t="s">
        <v>764</v>
      </c>
      <c r="T59" s="230">
        <v>5</v>
      </c>
      <c r="U59" s="229"/>
      <c r="V59" s="208" t="s">
        <v>6037</v>
      </c>
    </row>
    <row r="60" spans="1:22" ht="13.5">
      <c r="A60" s="225" t="s">
        <v>1387</v>
      </c>
      <c r="B60" s="226" t="s">
        <v>1388</v>
      </c>
      <c r="C60" s="227" t="s">
        <v>1405</v>
      </c>
      <c r="D60" s="228" t="s">
        <v>106</v>
      </c>
      <c r="E60" s="247" t="s">
        <v>1409</v>
      </c>
      <c r="F60" s="248"/>
      <c r="G60" s="228" t="s">
        <v>6334</v>
      </c>
      <c r="H60" s="229" t="s">
        <v>106</v>
      </c>
      <c r="I60" s="229"/>
      <c r="J60" s="147" t="str">
        <f t="shared" si="1"/>
        <v>賴慶樺</v>
      </c>
      <c r="K60" s="230">
        <v>100</v>
      </c>
      <c r="L60" s="208" t="s">
        <v>746</v>
      </c>
      <c r="M60" s="208" t="s">
        <v>894</v>
      </c>
      <c r="N60" s="154">
        <f t="shared" si="0"/>
        <v>45519</v>
      </c>
      <c r="O60" s="230">
        <v>5</v>
      </c>
      <c r="P60" s="230">
        <v>10</v>
      </c>
      <c r="Q60" s="229" t="s">
        <v>31</v>
      </c>
      <c r="R60" s="229" t="s">
        <v>894</v>
      </c>
      <c r="S60" s="229" t="s">
        <v>764</v>
      </c>
      <c r="T60" s="230">
        <v>10</v>
      </c>
      <c r="U60" s="229"/>
      <c r="V60" s="208" t="s">
        <v>6037</v>
      </c>
    </row>
    <row r="61" spans="1:22" ht="13.5">
      <c r="A61" s="225" t="s">
        <v>1387</v>
      </c>
      <c r="B61" s="226" t="s">
        <v>1388</v>
      </c>
      <c r="C61" s="227" t="s">
        <v>1405</v>
      </c>
      <c r="D61" s="228" t="s">
        <v>106</v>
      </c>
      <c r="E61" s="247" t="s">
        <v>1410</v>
      </c>
      <c r="F61" s="248"/>
      <c r="G61" s="228" t="s">
        <v>6334</v>
      </c>
      <c r="H61" s="229" t="s">
        <v>106</v>
      </c>
      <c r="I61" s="229"/>
      <c r="J61" s="147" t="str">
        <f t="shared" si="1"/>
        <v>賴慶樺</v>
      </c>
      <c r="K61" s="230">
        <v>100</v>
      </c>
      <c r="L61" s="208" t="s">
        <v>746</v>
      </c>
      <c r="M61" s="208" t="s">
        <v>894</v>
      </c>
      <c r="N61" s="154">
        <f t="shared" si="0"/>
        <v>45519</v>
      </c>
      <c r="O61" s="230">
        <v>5</v>
      </c>
      <c r="P61" s="230">
        <v>10</v>
      </c>
      <c r="Q61" s="229" t="s">
        <v>31</v>
      </c>
      <c r="R61" s="229" t="s">
        <v>894</v>
      </c>
      <c r="S61" s="229" t="s">
        <v>764</v>
      </c>
      <c r="T61" s="230">
        <v>10</v>
      </c>
      <c r="U61" s="229"/>
      <c r="V61" s="208" t="s">
        <v>6037</v>
      </c>
    </row>
    <row r="62" spans="1:22" ht="13.5">
      <c r="A62" s="225" t="s">
        <v>1387</v>
      </c>
      <c r="B62" s="226" t="s">
        <v>1388</v>
      </c>
      <c r="C62" s="227" t="s">
        <v>1405</v>
      </c>
      <c r="D62" s="228" t="s">
        <v>106</v>
      </c>
      <c r="E62" s="247" t="s">
        <v>1413</v>
      </c>
      <c r="F62" s="248"/>
      <c r="G62" s="228" t="s">
        <v>6334</v>
      </c>
      <c r="H62" s="229" t="s">
        <v>106</v>
      </c>
      <c r="I62" s="229"/>
      <c r="J62" s="147" t="str">
        <f t="shared" si="1"/>
        <v>賴慶樺</v>
      </c>
      <c r="K62" s="230">
        <v>100</v>
      </c>
      <c r="L62" s="208" t="s">
        <v>746</v>
      </c>
      <c r="M62" s="208" t="s">
        <v>894</v>
      </c>
      <c r="N62" s="154">
        <f t="shared" si="0"/>
        <v>45519</v>
      </c>
      <c r="O62" s="230">
        <v>5</v>
      </c>
      <c r="P62" s="230">
        <v>10</v>
      </c>
      <c r="Q62" s="229" t="s">
        <v>31</v>
      </c>
      <c r="R62" s="229" t="s">
        <v>894</v>
      </c>
      <c r="S62" s="229" t="s">
        <v>764</v>
      </c>
      <c r="T62" s="230">
        <v>10</v>
      </c>
      <c r="U62" s="229"/>
      <c r="V62" s="208" t="s">
        <v>6037</v>
      </c>
    </row>
    <row r="63" spans="1:22" ht="13.5">
      <c r="A63" s="225" t="s">
        <v>1387</v>
      </c>
      <c r="B63" s="226" t="s">
        <v>1388</v>
      </c>
      <c r="C63" s="227" t="s">
        <v>1414</v>
      </c>
      <c r="D63" s="228" t="s">
        <v>106</v>
      </c>
      <c r="E63" s="247" t="s">
        <v>1415</v>
      </c>
      <c r="F63" s="248"/>
      <c r="G63" s="228" t="s">
        <v>6334</v>
      </c>
      <c r="H63" s="229" t="s">
        <v>106</v>
      </c>
      <c r="I63" s="229"/>
      <c r="J63" s="147" t="str">
        <f t="shared" si="1"/>
        <v>賴慶樺</v>
      </c>
      <c r="K63" s="230">
        <v>100</v>
      </c>
      <c r="L63" s="208" t="s">
        <v>746</v>
      </c>
      <c r="M63" s="208" t="s">
        <v>894</v>
      </c>
      <c r="N63" s="154">
        <f t="shared" si="0"/>
        <v>45519</v>
      </c>
      <c r="O63" s="230">
        <v>5</v>
      </c>
      <c r="P63" s="230">
        <v>20</v>
      </c>
      <c r="Q63" s="229" t="s">
        <v>31</v>
      </c>
      <c r="R63" s="229" t="s">
        <v>894</v>
      </c>
      <c r="S63" s="229" t="s">
        <v>764</v>
      </c>
      <c r="T63" s="230">
        <v>10</v>
      </c>
      <c r="U63" s="230">
        <v>8</v>
      </c>
      <c r="V63" s="208" t="s">
        <v>6037</v>
      </c>
    </row>
    <row r="64" spans="1:22" ht="13.5">
      <c r="A64" s="225" t="s">
        <v>1387</v>
      </c>
      <c r="B64" s="226" t="s">
        <v>1388</v>
      </c>
      <c r="C64" s="227" t="s">
        <v>1414</v>
      </c>
      <c r="D64" s="228" t="s">
        <v>106</v>
      </c>
      <c r="E64" s="247" t="s">
        <v>1416</v>
      </c>
      <c r="F64" s="248"/>
      <c r="G64" s="228" t="s">
        <v>6334</v>
      </c>
      <c r="H64" s="229" t="s">
        <v>106</v>
      </c>
      <c r="I64" s="229"/>
      <c r="J64" s="147" t="str">
        <f t="shared" si="1"/>
        <v>賴慶樺</v>
      </c>
      <c r="K64" s="230">
        <v>100</v>
      </c>
      <c r="L64" s="208" t="s">
        <v>746</v>
      </c>
      <c r="M64" s="208" t="s">
        <v>1476</v>
      </c>
      <c r="N64" s="154">
        <f t="shared" si="0"/>
        <v>45526</v>
      </c>
      <c r="O64" s="230">
        <v>10</v>
      </c>
      <c r="P64" s="230">
        <v>40</v>
      </c>
      <c r="Q64" s="229" t="s">
        <v>31</v>
      </c>
      <c r="R64" s="229" t="s">
        <v>1476</v>
      </c>
      <c r="S64" s="229" t="s">
        <v>764</v>
      </c>
      <c r="T64" s="230">
        <v>5</v>
      </c>
      <c r="U64" s="230">
        <v>4</v>
      </c>
      <c r="V64" s="208" t="s">
        <v>6037</v>
      </c>
    </row>
    <row r="65" spans="1:22" ht="13.5">
      <c r="A65" s="225" t="s">
        <v>1387</v>
      </c>
      <c r="B65" s="226" t="s">
        <v>1388</v>
      </c>
      <c r="C65" s="227" t="s">
        <v>1414</v>
      </c>
      <c r="D65" s="228" t="s">
        <v>106</v>
      </c>
      <c r="E65" s="247" t="s">
        <v>1417</v>
      </c>
      <c r="F65" s="248"/>
      <c r="G65" s="228" t="s">
        <v>6334</v>
      </c>
      <c r="H65" s="229" t="s">
        <v>106</v>
      </c>
      <c r="I65" s="229"/>
      <c r="J65" s="147" t="str">
        <f t="shared" si="1"/>
        <v>賴慶樺</v>
      </c>
      <c r="K65" s="230">
        <v>100</v>
      </c>
      <c r="L65" s="208" t="s">
        <v>746</v>
      </c>
      <c r="M65" s="208" t="s">
        <v>1476</v>
      </c>
      <c r="N65" s="154">
        <f t="shared" si="0"/>
        <v>45526</v>
      </c>
      <c r="O65" s="230">
        <v>10</v>
      </c>
      <c r="P65" s="230">
        <v>40</v>
      </c>
      <c r="Q65" s="229" t="s">
        <v>31</v>
      </c>
      <c r="R65" s="229" t="s">
        <v>1476</v>
      </c>
      <c r="S65" s="229" t="s">
        <v>764</v>
      </c>
      <c r="T65" s="230">
        <v>5</v>
      </c>
      <c r="U65" s="229"/>
      <c r="V65" s="208" t="s">
        <v>6037</v>
      </c>
    </row>
    <row r="66" spans="1:22" ht="13.5">
      <c r="A66" s="225" t="s">
        <v>1387</v>
      </c>
      <c r="B66" s="226" t="s">
        <v>1388</v>
      </c>
      <c r="C66" s="227" t="s">
        <v>1414</v>
      </c>
      <c r="D66" s="228" t="s">
        <v>106</v>
      </c>
      <c r="E66" s="247" t="s">
        <v>1418</v>
      </c>
      <c r="F66" s="248"/>
      <c r="G66" s="228" t="s">
        <v>6334</v>
      </c>
      <c r="H66" s="229" t="s">
        <v>106</v>
      </c>
      <c r="I66" s="229"/>
      <c r="J66" s="147" t="str">
        <f t="shared" si="1"/>
        <v>賴慶樺</v>
      </c>
      <c r="K66" s="230">
        <v>100</v>
      </c>
      <c r="L66" s="208" t="s">
        <v>746</v>
      </c>
      <c r="M66" s="208" t="s">
        <v>894</v>
      </c>
      <c r="N66" s="154">
        <f t="shared" ref="N66:N129" si="2">DATEVALUE(M66)</f>
        <v>45519</v>
      </c>
      <c r="O66" s="230">
        <v>5</v>
      </c>
      <c r="P66" s="230">
        <v>10</v>
      </c>
      <c r="Q66" s="229" t="s">
        <v>31</v>
      </c>
      <c r="R66" s="229" t="s">
        <v>894</v>
      </c>
      <c r="S66" s="229" t="s">
        <v>764</v>
      </c>
      <c r="T66" s="230">
        <v>10</v>
      </c>
      <c r="U66" s="229"/>
      <c r="V66" s="208" t="s">
        <v>6037</v>
      </c>
    </row>
    <row r="67" spans="1:22" ht="13.5">
      <c r="A67" s="225" t="s">
        <v>1387</v>
      </c>
      <c r="B67" s="226" t="s">
        <v>1388</v>
      </c>
      <c r="C67" s="227" t="s">
        <v>1414</v>
      </c>
      <c r="D67" s="228" t="s">
        <v>106</v>
      </c>
      <c r="E67" s="247" t="s">
        <v>1419</v>
      </c>
      <c r="F67" s="248"/>
      <c r="G67" s="228" t="s">
        <v>6334</v>
      </c>
      <c r="H67" s="229" t="s">
        <v>106</v>
      </c>
      <c r="I67" s="229"/>
      <c r="J67" s="147" t="str">
        <f t="shared" ref="J67:J130" si="3">IF(I67="",H67,LEFT(I67,3))</f>
        <v>賴慶樺</v>
      </c>
      <c r="K67" s="230">
        <v>100</v>
      </c>
      <c r="L67" s="208" t="s">
        <v>746</v>
      </c>
      <c r="M67" s="208" t="s">
        <v>894</v>
      </c>
      <c r="N67" s="154">
        <f t="shared" si="2"/>
        <v>45519</v>
      </c>
      <c r="O67" s="230">
        <v>5</v>
      </c>
      <c r="P67" s="230">
        <v>10</v>
      </c>
      <c r="Q67" s="229" t="s">
        <v>31</v>
      </c>
      <c r="R67" s="229" t="s">
        <v>894</v>
      </c>
      <c r="S67" s="229" t="s">
        <v>764</v>
      </c>
      <c r="T67" s="230">
        <v>10</v>
      </c>
      <c r="U67" s="229"/>
      <c r="V67" s="208" t="s">
        <v>6037</v>
      </c>
    </row>
    <row r="68" spans="1:22" ht="13.5">
      <c r="A68" s="225" t="s">
        <v>1387</v>
      </c>
      <c r="B68" s="226" t="s">
        <v>1388</v>
      </c>
      <c r="C68" s="227" t="s">
        <v>1414</v>
      </c>
      <c r="D68" s="228" t="s">
        <v>106</v>
      </c>
      <c r="E68" s="247" t="s">
        <v>1420</v>
      </c>
      <c r="F68" s="248" t="s">
        <v>3530</v>
      </c>
      <c r="G68" s="228" t="s">
        <v>100</v>
      </c>
      <c r="H68" s="229" t="s">
        <v>615</v>
      </c>
      <c r="I68" s="229"/>
      <c r="J68" s="147" t="str">
        <f t="shared" si="3"/>
        <v>彭志豪</v>
      </c>
      <c r="K68" s="230">
        <v>100</v>
      </c>
      <c r="L68" s="208" t="s">
        <v>746</v>
      </c>
      <c r="M68" s="208" t="s">
        <v>1477</v>
      </c>
      <c r="N68" s="154">
        <f t="shared" si="2"/>
        <v>45533</v>
      </c>
      <c r="O68" s="230">
        <v>15</v>
      </c>
      <c r="P68" s="230">
        <v>60</v>
      </c>
      <c r="Q68" s="229" t="s">
        <v>31</v>
      </c>
      <c r="R68" s="229" t="s">
        <v>907</v>
      </c>
      <c r="S68" s="229" t="s">
        <v>2036</v>
      </c>
      <c r="T68" s="230">
        <v>19</v>
      </c>
      <c r="U68" s="230">
        <v>14</v>
      </c>
      <c r="V68" s="208" t="s">
        <v>6037</v>
      </c>
    </row>
    <row r="69" spans="1:22" ht="13.5">
      <c r="A69" s="225" t="s">
        <v>1387</v>
      </c>
      <c r="B69" s="226" t="s">
        <v>1388</v>
      </c>
      <c r="C69" s="227" t="s">
        <v>1414</v>
      </c>
      <c r="D69" s="228" t="s">
        <v>106</v>
      </c>
      <c r="E69" s="247" t="s">
        <v>1421</v>
      </c>
      <c r="F69" s="248"/>
      <c r="G69" s="228" t="s">
        <v>100</v>
      </c>
      <c r="H69" s="229" t="s">
        <v>615</v>
      </c>
      <c r="I69" s="229"/>
      <c r="J69" s="147" t="str">
        <f t="shared" si="3"/>
        <v>彭志豪</v>
      </c>
      <c r="K69" s="230">
        <v>100</v>
      </c>
      <c r="L69" s="208" t="s">
        <v>746</v>
      </c>
      <c r="M69" s="208" t="s">
        <v>894</v>
      </c>
      <c r="N69" s="154">
        <f t="shared" si="2"/>
        <v>45519</v>
      </c>
      <c r="O69" s="230">
        <v>5</v>
      </c>
      <c r="P69" s="230">
        <v>20</v>
      </c>
      <c r="Q69" s="229" t="s">
        <v>31</v>
      </c>
      <c r="R69" s="229" t="s">
        <v>764</v>
      </c>
      <c r="S69" s="229" t="s">
        <v>1477</v>
      </c>
      <c r="T69" s="230">
        <v>2</v>
      </c>
      <c r="U69" s="229"/>
      <c r="V69" s="208" t="s">
        <v>6037</v>
      </c>
    </row>
    <row r="70" spans="1:22" ht="13.5">
      <c r="A70" s="225" t="s">
        <v>1387</v>
      </c>
      <c r="B70" s="226" t="s">
        <v>1388</v>
      </c>
      <c r="C70" s="227" t="s">
        <v>1414</v>
      </c>
      <c r="D70" s="228" t="s">
        <v>106</v>
      </c>
      <c r="E70" s="247" t="s">
        <v>1422</v>
      </c>
      <c r="F70" s="248"/>
      <c r="G70" s="228" t="s">
        <v>6334</v>
      </c>
      <c r="H70" s="229" t="s">
        <v>106</v>
      </c>
      <c r="I70" s="229"/>
      <c r="J70" s="147" t="str">
        <f t="shared" si="3"/>
        <v>賴慶樺</v>
      </c>
      <c r="K70" s="230">
        <v>100</v>
      </c>
      <c r="L70" s="208" t="s">
        <v>746</v>
      </c>
      <c r="M70" s="208" t="s">
        <v>894</v>
      </c>
      <c r="N70" s="154">
        <f t="shared" si="2"/>
        <v>45519</v>
      </c>
      <c r="O70" s="230">
        <v>5</v>
      </c>
      <c r="P70" s="230">
        <v>10</v>
      </c>
      <c r="Q70" s="229" t="s">
        <v>31</v>
      </c>
      <c r="R70" s="229" t="s">
        <v>894</v>
      </c>
      <c r="S70" s="229" t="s">
        <v>764</v>
      </c>
      <c r="T70" s="230">
        <v>10</v>
      </c>
      <c r="U70" s="229"/>
      <c r="V70" s="208" t="s">
        <v>6037</v>
      </c>
    </row>
    <row r="71" spans="1:22" ht="13.5">
      <c r="A71" s="225" t="s">
        <v>1387</v>
      </c>
      <c r="B71" s="226" t="s">
        <v>1388</v>
      </c>
      <c r="C71" s="227" t="s">
        <v>542</v>
      </c>
      <c r="D71" s="228" t="s">
        <v>106</v>
      </c>
      <c r="E71" s="247" t="s">
        <v>1423</v>
      </c>
      <c r="F71" s="248"/>
      <c r="G71" s="228" t="s">
        <v>6334</v>
      </c>
      <c r="H71" s="229" t="s">
        <v>106</v>
      </c>
      <c r="I71" s="229"/>
      <c r="J71" s="147" t="str">
        <f t="shared" si="3"/>
        <v>賴慶樺</v>
      </c>
      <c r="K71" s="230">
        <v>100</v>
      </c>
      <c r="L71" s="208" t="s">
        <v>746</v>
      </c>
      <c r="M71" s="208" t="s">
        <v>760</v>
      </c>
      <c r="N71" s="154">
        <f t="shared" si="2"/>
        <v>45517</v>
      </c>
      <c r="O71" s="230">
        <v>3</v>
      </c>
      <c r="P71" s="230">
        <v>10</v>
      </c>
      <c r="Q71" s="229" t="s">
        <v>31</v>
      </c>
      <c r="R71" s="229" t="s">
        <v>896</v>
      </c>
      <c r="S71" s="229" t="s">
        <v>764</v>
      </c>
      <c r="T71" s="230">
        <v>6</v>
      </c>
      <c r="U71" s="229"/>
      <c r="V71" s="208" t="s">
        <v>6037</v>
      </c>
    </row>
    <row r="72" spans="1:22" ht="13.5">
      <c r="A72" s="225" t="s">
        <v>1391</v>
      </c>
      <c r="B72" s="226" t="s">
        <v>1392</v>
      </c>
      <c r="C72" s="227" t="s">
        <v>1424</v>
      </c>
      <c r="D72" s="228" t="s">
        <v>106</v>
      </c>
      <c r="E72" s="247" t="s">
        <v>1425</v>
      </c>
      <c r="F72" s="248"/>
      <c r="G72" s="228" t="s">
        <v>6334</v>
      </c>
      <c r="H72" s="229" t="s">
        <v>106</v>
      </c>
      <c r="I72" s="229"/>
      <c r="J72" s="147" t="str">
        <f t="shared" si="3"/>
        <v>賴慶樺</v>
      </c>
      <c r="K72" s="230">
        <v>100</v>
      </c>
      <c r="L72" s="208" t="s">
        <v>746</v>
      </c>
      <c r="M72" s="208" t="s">
        <v>894</v>
      </c>
      <c r="N72" s="154">
        <f t="shared" si="2"/>
        <v>45519</v>
      </c>
      <c r="O72" s="230">
        <v>5</v>
      </c>
      <c r="P72" s="230">
        <v>20</v>
      </c>
      <c r="Q72" s="229" t="s">
        <v>31</v>
      </c>
      <c r="R72" s="229" t="s">
        <v>895</v>
      </c>
      <c r="S72" s="229" t="s">
        <v>1480</v>
      </c>
      <c r="T72" s="230">
        <v>6</v>
      </c>
      <c r="U72" s="229"/>
      <c r="V72" s="208" t="s">
        <v>1872</v>
      </c>
    </row>
    <row r="73" spans="1:22" ht="13.5">
      <c r="A73" s="225" t="s">
        <v>1391</v>
      </c>
      <c r="B73" s="226" t="s">
        <v>1392</v>
      </c>
      <c r="C73" s="227" t="s">
        <v>1424</v>
      </c>
      <c r="D73" s="228" t="s">
        <v>106</v>
      </c>
      <c r="E73" s="247" t="s">
        <v>1426</v>
      </c>
      <c r="F73" s="248"/>
      <c r="G73" s="228" t="s">
        <v>2860</v>
      </c>
      <c r="H73" s="229" t="s">
        <v>562</v>
      </c>
      <c r="I73" s="229"/>
      <c r="J73" s="147" t="str">
        <f t="shared" si="3"/>
        <v>葉宏政</v>
      </c>
      <c r="K73" s="230">
        <v>100</v>
      </c>
      <c r="L73" s="208" t="s">
        <v>746</v>
      </c>
      <c r="M73" s="208" t="s">
        <v>1476</v>
      </c>
      <c r="N73" s="154">
        <f t="shared" si="2"/>
        <v>45526</v>
      </c>
      <c r="O73" s="230">
        <v>10</v>
      </c>
      <c r="P73" s="230">
        <v>40</v>
      </c>
      <c r="Q73" s="229" t="s">
        <v>31</v>
      </c>
      <c r="R73" s="229" t="s">
        <v>764</v>
      </c>
      <c r="S73" s="229" t="s">
        <v>1477</v>
      </c>
      <c r="T73" s="230">
        <v>2</v>
      </c>
      <c r="U73" s="232">
        <v>10.5</v>
      </c>
      <c r="V73" s="208" t="s">
        <v>1872</v>
      </c>
    </row>
    <row r="74" spans="1:22" ht="13.5">
      <c r="A74" s="225" t="s">
        <v>1391</v>
      </c>
      <c r="B74" s="226" t="s">
        <v>1392</v>
      </c>
      <c r="C74" s="227" t="s">
        <v>1424</v>
      </c>
      <c r="D74" s="228" t="s">
        <v>106</v>
      </c>
      <c r="E74" s="247" t="s">
        <v>1427</v>
      </c>
      <c r="F74" s="248" t="s">
        <v>2187</v>
      </c>
      <c r="G74" s="228" t="s">
        <v>2860</v>
      </c>
      <c r="H74" s="229" t="s">
        <v>562</v>
      </c>
      <c r="I74" s="229"/>
      <c r="J74" s="147" t="str">
        <f t="shared" si="3"/>
        <v>葉宏政</v>
      </c>
      <c r="K74" s="230">
        <v>100</v>
      </c>
      <c r="L74" s="208" t="s">
        <v>746</v>
      </c>
      <c r="M74" s="208" t="s">
        <v>1476</v>
      </c>
      <c r="N74" s="154">
        <f t="shared" si="2"/>
        <v>45526</v>
      </c>
      <c r="O74" s="230">
        <v>10</v>
      </c>
      <c r="P74" s="230">
        <v>40</v>
      </c>
      <c r="Q74" s="229" t="s">
        <v>34</v>
      </c>
      <c r="R74" s="229" t="s">
        <v>749</v>
      </c>
      <c r="S74" s="229"/>
      <c r="T74" s="231">
        <v>0</v>
      </c>
      <c r="U74" s="229"/>
      <c r="V74" s="208" t="s">
        <v>1872</v>
      </c>
    </row>
    <row r="75" spans="1:22" ht="13.5">
      <c r="A75" s="225" t="s">
        <v>1391</v>
      </c>
      <c r="B75" s="226" t="s">
        <v>1392</v>
      </c>
      <c r="C75" s="227" t="s">
        <v>1424</v>
      </c>
      <c r="D75" s="228" t="s">
        <v>106</v>
      </c>
      <c r="E75" s="247" t="s">
        <v>1428</v>
      </c>
      <c r="F75" s="248"/>
      <c r="G75" s="228" t="s">
        <v>100</v>
      </c>
      <c r="H75" s="229" t="s">
        <v>476</v>
      </c>
      <c r="I75" s="229"/>
      <c r="J75" s="147" t="str">
        <f t="shared" si="3"/>
        <v>莊廉琯</v>
      </c>
      <c r="K75" s="230">
        <v>100</v>
      </c>
      <c r="L75" s="208" t="s">
        <v>746</v>
      </c>
      <c r="M75" s="208" t="s">
        <v>894</v>
      </c>
      <c r="N75" s="154">
        <f t="shared" si="2"/>
        <v>45519</v>
      </c>
      <c r="O75" s="230">
        <v>5</v>
      </c>
      <c r="P75" s="230">
        <v>10</v>
      </c>
      <c r="Q75" s="229" t="s">
        <v>31</v>
      </c>
      <c r="R75" s="229" t="s">
        <v>748</v>
      </c>
      <c r="S75" s="229" t="s">
        <v>749</v>
      </c>
      <c r="T75" s="230">
        <v>2</v>
      </c>
      <c r="U75" s="230">
        <v>6</v>
      </c>
      <c r="V75" s="208" t="s">
        <v>1872</v>
      </c>
    </row>
    <row r="76" spans="1:22" ht="13.5">
      <c r="A76" s="225" t="s">
        <v>1391</v>
      </c>
      <c r="B76" s="226" t="s">
        <v>1392</v>
      </c>
      <c r="C76" s="227" t="s">
        <v>1424</v>
      </c>
      <c r="D76" s="228" t="s">
        <v>106</v>
      </c>
      <c r="E76" s="247" t="s">
        <v>1429</v>
      </c>
      <c r="F76" s="248"/>
      <c r="G76" s="228" t="s">
        <v>6334</v>
      </c>
      <c r="H76" s="229" t="s">
        <v>106</v>
      </c>
      <c r="I76" s="229"/>
      <c r="J76" s="147" t="str">
        <f t="shared" si="3"/>
        <v>賴慶樺</v>
      </c>
      <c r="K76" s="230">
        <v>100</v>
      </c>
      <c r="L76" s="208" t="s">
        <v>746</v>
      </c>
      <c r="M76" s="208" t="s">
        <v>894</v>
      </c>
      <c r="N76" s="154">
        <f t="shared" si="2"/>
        <v>45519</v>
      </c>
      <c r="O76" s="230">
        <v>5</v>
      </c>
      <c r="P76" s="230">
        <v>10</v>
      </c>
      <c r="Q76" s="229" t="s">
        <v>31</v>
      </c>
      <c r="R76" s="229" t="s">
        <v>895</v>
      </c>
      <c r="S76" s="229" t="s">
        <v>1480</v>
      </c>
      <c r="T76" s="230">
        <v>6</v>
      </c>
      <c r="U76" s="230">
        <v>4</v>
      </c>
      <c r="V76" s="208" t="s">
        <v>1872</v>
      </c>
    </row>
    <row r="77" spans="1:22" ht="13.5">
      <c r="A77" s="225" t="s">
        <v>1391</v>
      </c>
      <c r="B77" s="226" t="s">
        <v>1392</v>
      </c>
      <c r="C77" s="227" t="s">
        <v>1424</v>
      </c>
      <c r="D77" s="228" t="s">
        <v>106</v>
      </c>
      <c r="E77" s="247" t="s">
        <v>1430</v>
      </c>
      <c r="F77" s="248" t="s">
        <v>2735</v>
      </c>
      <c r="G77" s="228" t="s">
        <v>100</v>
      </c>
      <c r="H77" s="229" t="s">
        <v>476</v>
      </c>
      <c r="I77" s="229"/>
      <c r="J77" s="147" t="str">
        <f t="shared" si="3"/>
        <v>莊廉琯</v>
      </c>
      <c r="K77" s="230">
        <v>100</v>
      </c>
      <c r="L77" s="208" t="s">
        <v>746</v>
      </c>
      <c r="M77" s="208" t="s">
        <v>1477</v>
      </c>
      <c r="N77" s="154">
        <f t="shared" si="2"/>
        <v>45533</v>
      </c>
      <c r="O77" s="230">
        <v>15</v>
      </c>
      <c r="P77" s="230">
        <v>60</v>
      </c>
      <c r="Q77" s="229" t="s">
        <v>31</v>
      </c>
      <c r="R77" s="229" t="s">
        <v>2740</v>
      </c>
      <c r="S77" s="229" t="s">
        <v>903</v>
      </c>
      <c r="T77" s="230">
        <v>13</v>
      </c>
      <c r="U77" s="230">
        <v>16</v>
      </c>
      <c r="V77" s="208" t="s">
        <v>1872</v>
      </c>
    </row>
    <row r="78" spans="1:22" ht="13.5">
      <c r="A78" s="225" t="s">
        <v>1391</v>
      </c>
      <c r="B78" s="226" t="s">
        <v>1392</v>
      </c>
      <c r="C78" s="227" t="s">
        <v>1424</v>
      </c>
      <c r="D78" s="228" t="s">
        <v>106</v>
      </c>
      <c r="E78" s="247" t="s">
        <v>1431</v>
      </c>
      <c r="F78" s="248"/>
      <c r="G78" s="228" t="s">
        <v>100</v>
      </c>
      <c r="H78" s="229" t="s">
        <v>476</v>
      </c>
      <c r="I78" s="229"/>
      <c r="J78" s="147" t="str">
        <f t="shared" si="3"/>
        <v>莊廉琯</v>
      </c>
      <c r="K78" s="230">
        <v>100</v>
      </c>
      <c r="L78" s="208" t="s">
        <v>746</v>
      </c>
      <c r="M78" s="208" t="s">
        <v>894</v>
      </c>
      <c r="N78" s="154">
        <f t="shared" si="2"/>
        <v>45519</v>
      </c>
      <c r="O78" s="230">
        <v>5</v>
      </c>
      <c r="P78" s="230">
        <v>20</v>
      </c>
      <c r="Q78" s="229" t="s">
        <v>31</v>
      </c>
      <c r="R78" s="229" t="s">
        <v>748</v>
      </c>
      <c r="S78" s="229" t="s">
        <v>749</v>
      </c>
      <c r="T78" s="230">
        <v>2</v>
      </c>
      <c r="U78" s="230">
        <v>8</v>
      </c>
      <c r="V78" s="208" t="s">
        <v>1872</v>
      </c>
    </row>
    <row r="79" spans="1:22" ht="13.5">
      <c r="A79" s="225" t="s">
        <v>1391</v>
      </c>
      <c r="B79" s="226" t="s">
        <v>1392</v>
      </c>
      <c r="C79" s="227" t="s">
        <v>1424</v>
      </c>
      <c r="D79" s="228" t="s">
        <v>106</v>
      </c>
      <c r="E79" s="247" t="s">
        <v>1432</v>
      </c>
      <c r="F79" s="248"/>
      <c r="G79" s="228" t="s">
        <v>6334</v>
      </c>
      <c r="H79" s="229" t="s">
        <v>106</v>
      </c>
      <c r="I79" s="229"/>
      <c r="J79" s="147" t="str">
        <f t="shared" si="3"/>
        <v>賴慶樺</v>
      </c>
      <c r="K79" s="230">
        <v>100</v>
      </c>
      <c r="L79" s="208" t="s">
        <v>746</v>
      </c>
      <c r="M79" s="208" t="s">
        <v>894</v>
      </c>
      <c r="N79" s="154">
        <f t="shared" si="2"/>
        <v>45519</v>
      </c>
      <c r="O79" s="230">
        <v>5</v>
      </c>
      <c r="P79" s="230">
        <v>10</v>
      </c>
      <c r="Q79" s="229" t="s">
        <v>31</v>
      </c>
      <c r="R79" s="229" t="s">
        <v>896</v>
      </c>
      <c r="S79" s="229" t="s">
        <v>1480</v>
      </c>
      <c r="T79" s="230">
        <v>5</v>
      </c>
      <c r="U79" s="229"/>
      <c r="V79" s="208" t="s">
        <v>1872</v>
      </c>
    </row>
    <row r="80" spans="1:22" ht="13.5">
      <c r="A80" s="225" t="s">
        <v>1391</v>
      </c>
      <c r="B80" s="226" t="s">
        <v>1392</v>
      </c>
      <c r="C80" s="227" t="s">
        <v>542</v>
      </c>
      <c r="D80" s="228" t="s">
        <v>106</v>
      </c>
      <c r="E80" s="247" t="s">
        <v>1433</v>
      </c>
      <c r="F80" s="248" t="s">
        <v>2172</v>
      </c>
      <c r="G80" s="228" t="s">
        <v>6334</v>
      </c>
      <c r="H80" s="229" t="s">
        <v>106</v>
      </c>
      <c r="I80" s="229"/>
      <c r="J80" s="147" t="str">
        <f t="shared" si="3"/>
        <v>賴慶樺</v>
      </c>
      <c r="K80" s="230">
        <v>100</v>
      </c>
      <c r="L80" s="208" t="s">
        <v>746</v>
      </c>
      <c r="M80" s="208" t="s">
        <v>760</v>
      </c>
      <c r="N80" s="154">
        <f t="shared" si="2"/>
        <v>45517</v>
      </c>
      <c r="O80" s="230">
        <v>3</v>
      </c>
      <c r="P80" s="230">
        <v>10</v>
      </c>
      <c r="Q80" s="229" t="s">
        <v>31</v>
      </c>
      <c r="R80" s="229" t="s">
        <v>760</v>
      </c>
      <c r="S80" s="229" t="s">
        <v>750</v>
      </c>
      <c r="T80" s="230">
        <v>14</v>
      </c>
      <c r="U80" s="229"/>
      <c r="V80" s="208" t="s">
        <v>1872</v>
      </c>
    </row>
    <row r="81" spans="1:22" ht="13.5">
      <c r="A81" s="225" t="s">
        <v>1386</v>
      </c>
      <c r="B81" s="226" t="s">
        <v>1607</v>
      </c>
      <c r="C81" s="227" t="s">
        <v>51</v>
      </c>
      <c r="D81" s="228" t="s">
        <v>741</v>
      </c>
      <c r="E81" s="247" t="s">
        <v>39</v>
      </c>
      <c r="F81" s="248"/>
      <c r="G81" s="228"/>
      <c r="H81" s="229"/>
      <c r="I81" s="229"/>
      <c r="J81" s="147">
        <f t="shared" si="3"/>
        <v>0</v>
      </c>
      <c r="K81" s="231">
        <v>0</v>
      </c>
      <c r="L81" s="208" t="s">
        <v>746</v>
      </c>
      <c r="M81" s="208" t="s">
        <v>746</v>
      </c>
      <c r="N81" s="154">
        <f t="shared" si="2"/>
        <v>45513</v>
      </c>
      <c r="O81" s="231">
        <v>0</v>
      </c>
      <c r="P81" s="231">
        <v>0</v>
      </c>
      <c r="Q81" s="229" t="s">
        <v>36</v>
      </c>
      <c r="R81" s="229"/>
      <c r="S81" s="229"/>
      <c r="T81" s="231">
        <v>0</v>
      </c>
      <c r="U81" s="229"/>
      <c r="V81" s="209"/>
    </row>
    <row r="82" spans="1:22" ht="13.5">
      <c r="A82" s="225" t="s">
        <v>1386</v>
      </c>
      <c r="B82" s="226" t="s">
        <v>1607</v>
      </c>
      <c r="C82" s="227" t="s">
        <v>51</v>
      </c>
      <c r="D82" s="228" t="s">
        <v>741</v>
      </c>
      <c r="E82" s="247" t="s">
        <v>76</v>
      </c>
      <c r="F82" s="248"/>
      <c r="G82" s="228"/>
      <c r="H82" s="229"/>
      <c r="I82" s="229"/>
      <c r="J82" s="147">
        <f t="shared" si="3"/>
        <v>0</v>
      </c>
      <c r="K82" s="231">
        <v>0</v>
      </c>
      <c r="L82" s="208" t="s">
        <v>746</v>
      </c>
      <c r="M82" s="208" t="s">
        <v>746</v>
      </c>
      <c r="N82" s="154">
        <f t="shared" si="2"/>
        <v>45513</v>
      </c>
      <c r="O82" s="231">
        <v>0</v>
      </c>
      <c r="P82" s="231">
        <v>0</v>
      </c>
      <c r="Q82" s="229" t="s">
        <v>36</v>
      </c>
      <c r="R82" s="229"/>
      <c r="S82" s="229"/>
      <c r="T82" s="231">
        <v>0</v>
      </c>
      <c r="U82" s="229"/>
      <c r="V82" s="209"/>
    </row>
    <row r="83" spans="1:22" ht="13.5">
      <c r="A83" s="225" t="s">
        <v>1386</v>
      </c>
      <c r="B83" s="226" t="s">
        <v>1607</v>
      </c>
      <c r="C83" s="227" t="s">
        <v>51</v>
      </c>
      <c r="D83" s="228" t="s">
        <v>741</v>
      </c>
      <c r="E83" s="247" t="s">
        <v>80</v>
      </c>
      <c r="F83" s="248"/>
      <c r="G83" s="228"/>
      <c r="H83" s="229"/>
      <c r="I83" s="229"/>
      <c r="J83" s="147">
        <f t="shared" si="3"/>
        <v>0</v>
      </c>
      <c r="K83" s="231">
        <v>0</v>
      </c>
      <c r="L83" s="208" t="s">
        <v>746</v>
      </c>
      <c r="M83" s="208" t="s">
        <v>1476</v>
      </c>
      <c r="N83" s="154">
        <f t="shared" si="2"/>
        <v>45526</v>
      </c>
      <c r="O83" s="230">
        <v>10</v>
      </c>
      <c r="P83" s="231">
        <v>0</v>
      </c>
      <c r="Q83" s="229" t="s">
        <v>36</v>
      </c>
      <c r="R83" s="229"/>
      <c r="S83" s="229"/>
      <c r="T83" s="231">
        <v>0</v>
      </c>
      <c r="U83" s="230">
        <v>11</v>
      </c>
      <c r="V83" s="209"/>
    </row>
    <row r="84" spans="1:22" ht="13.5">
      <c r="A84" s="225" t="s">
        <v>1735</v>
      </c>
      <c r="B84" s="226" t="s">
        <v>1736</v>
      </c>
      <c r="C84" s="227" t="s">
        <v>1738</v>
      </c>
      <c r="D84" s="228" t="s">
        <v>481</v>
      </c>
      <c r="E84" s="247" t="s">
        <v>1744</v>
      </c>
      <c r="F84" s="248" t="s">
        <v>3980</v>
      </c>
      <c r="G84" s="228" t="s">
        <v>506</v>
      </c>
      <c r="H84" s="229" t="s">
        <v>481</v>
      </c>
      <c r="I84" s="229"/>
      <c r="J84" s="147" t="str">
        <f t="shared" si="3"/>
        <v>丁智軒</v>
      </c>
      <c r="K84" s="230">
        <v>100</v>
      </c>
      <c r="L84" s="208" t="s">
        <v>746</v>
      </c>
      <c r="M84" s="208" t="s">
        <v>894</v>
      </c>
      <c r="N84" s="154">
        <f t="shared" si="2"/>
        <v>45519</v>
      </c>
      <c r="O84" s="230">
        <v>5</v>
      </c>
      <c r="P84" s="230">
        <v>30</v>
      </c>
      <c r="Q84" s="229" t="s">
        <v>31</v>
      </c>
      <c r="R84" s="229" t="s">
        <v>1477</v>
      </c>
      <c r="S84" s="229" t="s">
        <v>907</v>
      </c>
      <c r="T84" s="230">
        <v>22</v>
      </c>
      <c r="U84" s="229"/>
      <c r="V84" s="208" t="s">
        <v>2407</v>
      </c>
    </row>
    <row r="85" spans="1:22" ht="13.5">
      <c r="A85" s="225" t="s">
        <v>1386</v>
      </c>
      <c r="B85" s="226" t="s">
        <v>1607</v>
      </c>
      <c r="C85" s="227" t="s">
        <v>51</v>
      </c>
      <c r="D85" s="228" t="s">
        <v>741</v>
      </c>
      <c r="E85" s="247" t="s">
        <v>38</v>
      </c>
      <c r="F85" s="248"/>
      <c r="G85" s="228"/>
      <c r="H85" s="229"/>
      <c r="I85" s="229"/>
      <c r="J85" s="147">
        <f t="shared" si="3"/>
        <v>0</v>
      </c>
      <c r="K85" s="231">
        <v>0</v>
      </c>
      <c r="L85" s="208" t="s">
        <v>747</v>
      </c>
      <c r="M85" s="208" t="s">
        <v>760</v>
      </c>
      <c r="N85" s="154">
        <f t="shared" si="2"/>
        <v>45517</v>
      </c>
      <c r="O85" s="230">
        <v>2</v>
      </c>
      <c r="P85" s="231">
        <v>0</v>
      </c>
      <c r="Q85" s="229" t="s">
        <v>36</v>
      </c>
      <c r="R85" s="229"/>
      <c r="S85" s="229"/>
      <c r="T85" s="231">
        <v>0</v>
      </c>
      <c r="U85" s="229"/>
      <c r="V85" s="209"/>
    </row>
    <row r="86" spans="1:22" ht="13.5">
      <c r="A86" s="225" t="s">
        <v>1386</v>
      </c>
      <c r="B86" s="226" t="s">
        <v>1607</v>
      </c>
      <c r="C86" s="227" t="s">
        <v>51</v>
      </c>
      <c r="D86" s="228" t="s">
        <v>741</v>
      </c>
      <c r="E86" s="247" t="s">
        <v>77</v>
      </c>
      <c r="F86" s="248"/>
      <c r="G86" s="228"/>
      <c r="H86" s="229"/>
      <c r="I86" s="229"/>
      <c r="J86" s="147">
        <f t="shared" si="3"/>
        <v>0</v>
      </c>
      <c r="K86" s="231">
        <v>0</v>
      </c>
      <c r="L86" s="208" t="s">
        <v>760</v>
      </c>
      <c r="M86" s="208" t="s">
        <v>893</v>
      </c>
      <c r="N86" s="154">
        <f t="shared" si="2"/>
        <v>45518</v>
      </c>
      <c r="O86" s="230">
        <v>2</v>
      </c>
      <c r="P86" s="231">
        <v>0</v>
      </c>
      <c r="Q86" s="229" t="s">
        <v>36</v>
      </c>
      <c r="R86" s="229"/>
      <c r="S86" s="229"/>
      <c r="T86" s="231">
        <v>0</v>
      </c>
      <c r="U86" s="229"/>
      <c r="V86" s="209"/>
    </row>
    <row r="87" spans="1:22" ht="13.5">
      <c r="A87" s="225" t="s">
        <v>1742</v>
      </c>
      <c r="B87" s="226" t="s">
        <v>1743</v>
      </c>
      <c r="C87" s="227" t="s">
        <v>255</v>
      </c>
      <c r="D87" s="228" t="s">
        <v>462</v>
      </c>
      <c r="E87" s="247" t="s">
        <v>76</v>
      </c>
      <c r="F87" s="248"/>
      <c r="G87" s="228" t="s">
        <v>32</v>
      </c>
      <c r="H87" s="229" t="s">
        <v>462</v>
      </c>
      <c r="I87" s="229"/>
      <c r="J87" s="147" t="str">
        <f t="shared" si="3"/>
        <v>簡振芳</v>
      </c>
      <c r="K87" s="230">
        <v>100</v>
      </c>
      <c r="L87" s="208" t="s">
        <v>893</v>
      </c>
      <c r="M87" s="208" t="s">
        <v>894</v>
      </c>
      <c r="N87" s="154">
        <f t="shared" si="2"/>
        <v>45519</v>
      </c>
      <c r="O87" s="230">
        <v>2</v>
      </c>
      <c r="P87" s="230">
        <v>8</v>
      </c>
      <c r="Q87" s="229" t="s">
        <v>31</v>
      </c>
      <c r="R87" s="229" t="s">
        <v>893</v>
      </c>
      <c r="S87" s="229" t="s">
        <v>894</v>
      </c>
      <c r="T87" s="230">
        <v>2</v>
      </c>
      <c r="U87" s="230">
        <v>25</v>
      </c>
      <c r="V87" s="208" t="s">
        <v>2049</v>
      </c>
    </row>
    <row r="88" spans="1:22" ht="13.5">
      <c r="A88" s="225" t="s">
        <v>1386</v>
      </c>
      <c r="B88" s="226" t="s">
        <v>1607</v>
      </c>
      <c r="C88" s="227" t="s">
        <v>51</v>
      </c>
      <c r="D88" s="228" t="s">
        <v>741</v>
      </c>
      <c r="E88" s="247" t="s">
        <v>83</v>
      </c>
      <c r="F88" s="248"/>
      <c r="G88" s="228"/>
      <c r="H88" s="229"/>
      <c r="I88" s="229"/>
      <c r="J88" s="147">
        <f t="shared" si="3"/>
        <v>0</v>
      </c>
      <c r="K88" s="231">
        <v>0</v>
      </c>
      <c r="L88" s="208" t="s">
        <v>893</v>
      </c>
      <c r="M88" s="208" t="s">
        <v>894</v>
      </c>
      <c r="N88" s="154">
        <f t="shared" si="2"/>
        <v>45519</v>
      </c>
      <c r="O88" s="230">
        <v>2</v>
      </c>
      <c r="P88" s="231">
        <v>0</v>
      </c>
      <c r="Q88" s="229" t="s">
        <v>36</v>
      </c>
      <c r="R88" s="229"/>
      <c r="S88" s="229"/>
      <c r="T88" s="231">
        <v>0</v>
      </c>
      <c r="U88" s="229"/>
      <c r="V88" s="209"/>
    </row>
    <row r="89" spans="1:22" ht="13.5">
      <c r="A89" s="225" t="s">
        <v>2054</v>
      </c>
      <c r="B89" s="226" t="s">
        <v>2055</v>
      </c>
      <c r="C89" s="227" t="s">
        <v>15969</v>
      </c>
      <c r="D89" s="228" t="s">
        <v>2173</v>
      </c>
      <c r="E89" s="247" t="s">
        <v>2056</v>
      </c>
      <c r="F89" s="248"/>
      <c r="G89" s="228" t="s">
        <v>2170</v>
      </c>
      <c r="H89" s="229" t="s">
        <v>2173</v>
      </c>
      <c r="I89" s="229"/>
      <c r="J89" s="147" t="str">
        <f t="shared" si="3"/>
        <v>郑仁春</v>
      </c>
      <c r="K89" s="230">
        <v>100</v>
      </c>
      <c r="L89" s="208" t="s">
        <v>894</v>
      </c>
      <c r="M89" s="208" t="s">
        <v>896</v>
      </c>
      <c r="N89" s="154">
        <f t="shared" si="2"/>
        <v>45525</v>
      </c>
      <c r="O89" s="230">
        <v>5</v>
      </c>
      <c r="P89" s="230">
        <v>20</v>
      </c>
      <c r="Q89" s="229" t="s">
        <v>31</v>
      </c>
      <c r="R89" s="229" t="s">
        <v>894</v>
      </c>
      <c r="S89" s="229" t="s">
        <v>895</v>
      </c>
      <c r="T89" s="230">
        <v>4</v>
      </c>
      <c r="U89" s="230">
        <v>11</v>
      </c>
      <c r="V89" s="208" t="s">
        <v>16012</v>
      </c>
    </row>
    <row r="90" spans="1:22" ht="13.5">
      <c r="A90" s="225" t="s">
        <v>2027</v>
      </c>
      <c r="B90" s="226" t="s">
        <v>2028</v>
      </c>
      <c r="C90" s="227" t="s">
        <v>56</v>
      </c>
      <c r="D90" s="228" t="s">
        <v>2026</v>
      </c>
      <c r="E90" s="247" t="s">
        <v>2215</v>
      </c>
      <c r="F90" s="248"/>
      <c r="G90" s="228" t="s">
        <v>2170</v>
      </c>
      <c r="H90" s="229" t="s">
        <v>2026</v>
      </c>
      <c r="I90" s="229"/>
      <c r="J90" s="147" t="str">
        <f t="shared" si="3"/>
        <v>汪佳凯</v>
      </c>
      <c r="K90" s="230">
        <v>100</v>
      </c>
      <c r="L90" s="208" t="s">
        <v>894</v>
      </c>
      <c r="M90" s="208" t="s">
        <v>894</v>
      </c>
      <c r="N90" s="154">
        <f t="shared" si="2"/>
        <v>45519</v>
      </c>
      <c r="O90" s="230">
        <v>1</v>
      </c>
      <c r="P90" s="230">
        <v>1</v>
      </c>
      <c r="Q90" s="229" t="s">
        <v>31</v>
      </c>
      <c r="R90" s="229" t="s">
        <v>894</v>
      </c>
      <c r="S90" s="229" t="s">
        <v>894</v>
      </c>
      <c r="T90" s="230">
        <v>1</v>
      </c>
      <c r="U90" s="230">
        <v>1</v>
      </c>
      <c r="V90" s="208" t="s">
        <v>12291</v>
      </c>
    </row>
    <row r="91" spans="1:22" ht="13.5">
      <c r="A91" s="225" t="s">
        <v>1742</v>
      </c>
      <c r="B91" s="226" t="s">
        <v>1743</v>
      </c>
      <c r="C91" s="227" t="s">
        <v>255</v>
      </c>
      <c r="D91" s="228" t="s">
        <v>462</v>
      </c>
      <c r="E91" s="247" t="s">
        <v>67</v>
      </c>
      <c r="F91" s="248"/>
      <c r="G91" s="228" t="s">
        <v>32</v>
      </c>
      <c r="H91" s="229" t="s">
        <v>462</v>
      </c>
      <c r="I91" s="229"/>
      <c r="J91" s="147" t="str">
        <f t="shared" si="3"/>
        <v>簡振芳</v>
      </c>
      <c r="K91" s="230">
        <v>100</v>
      </c>
      <c r="L91" s="208" t="s">
        <v>1478</v>
      </c>
      <c r="M91" s="208" t="s">
        <v>1479</v>
      </c>
      <c r="N91" s="154">
        <f t="shared" si="2"/>
        <v>45523</v>
      </c>
      <c r="O91" s="230">
        <v>2</v>
      </c>
      <c r="P91" s="230">
        <v>8</v>
      </c>
      <c r="Q91" s="229" t="s">
        <v>31</v>
      </c>
      <c r="R91" s="229" t="s">
        <v>1478</v>
      </c>
      <c r="S91" s="229" t="s">
        <v>895</v>
      </c>
      <c r="T91" s="230">
        <v>3</v>
      </c>
      <c r="U91" s="230">
        <v>48</v>
      </c>
      <c r="V91" s="208" t="s">
        <v>2049</v>
      </c>
    </row>
    <row r="92" spans="1:22" ht="13.5">
      <c r="A92" s="225" t="s">
        <v>1386</v>
      </c>
      <c r="B92" s="226" t="s">
        <v>1607</v>
      </c>
      <c r="C92" s="227" t="s">
        <v>51</v>
      </c>
      <c r="D92" s="228" t="s">
        <v>741</v>
      </c>
      <c r="E92" s="247" t="s">
        <v>82</v>
      </c>
      <c r="F92" s="248"/>
      <c r="G92" s="228"/>
      <c r="H92" s="229"/>
      <c r="I92" s="229"/>
      <c r="J92" s="147">
        <f t="shared" si="3"/>
        <v>0</v>
      </c>
      <c r="K92" s="231">
        <v>0</v>
      </c>
      <c r="L92" s="208" t="s">
        <v>1478</v>
      </c>
      <c r="M92" s="208" t="s">
        <v>896</v>
      </c>
      <c r="N92" s="154">
        <f t="shared" si="2"/>
        <v>45525</v>
      </c>
      <c r="O92" s="230">
        <v>4</v>
      </c>
      <c r="P92" s="231">
        <v>0</v>
      </c>
      <c r="Q92" s="229" t="s">
        <v>36</v>
      </c>
      <c r="R92" s="229"/>
      <c r="S92" s="229"/>
      <c r="T92" s="231">
        <v>0</v>
      </c>
      <c r="U92" s="229"/>
      <c r="V92" s="209"/>
    </row>
    <row r="93" spans="1:22" ht="13.5">
      <c r="A93" s="225" t="s">
        <v>1735</v>
      </c>
      <c r="B93" s="226" t="s">
        <v>1736</v>
      </c>
      <c r="C93" s="227" t="s">
        <v>1740</v>
      </c>
      <c r="D93" s="228" t="s">
        <v>481</v>
      </c>
      <c r="E93" s="247" t="s">
        <v>1745</v>
      </c>
      <c r="F93" s="248" t="s">
        <v>3283</v>
      </c>
      <c r="G93" s="228" t="s">
        <v>506</v>
      </c>
      <c r="H93" s="229" t="s">
        <v>770</v>
      </c>
      <c r="I93" s="229"/>
      <c r="J93" s="147" t="str">
        <f t="shared" si="3"/>
        <v>鄭珅易</v>
      </c>
      <c r="K93" s="230">
        <v>100</v>
      </c>
      <c r="L93" s="208" t="s">
        <v>1478</v>
      </c>
      <c r="M93" s="208" t="s">
        <v>1477</v>
      </c>
      <c r="N93" s="154">
        <f t="shared" si="2"/>
        <v>45533</v>
      </c>
      <c r="O93" s="230">
        <v>10</v>
      </c>
      <c r="P93" s="230">
        <v>40</v>
      </c>
      <c r="Q93" s="229" t="s">
        <v>31</v>
      </c>
      <c r="R93" s="229" t="s">
        <v>902</v>
      </c>
      <c r="S93" s="229" t="s">
        <v>913</v>
      </c>
      <c r="T93" s="230">
        <v>4</v>
      </c>
      <c r="U93" s="229"/>
      <c r="V93" s="208" t="s">
        <v>2407</v>
      </c>
    </row>
    <row r="94" spans="1:22" ht="13.5">
      <c r="A94" s="225" t="s">
        <v>2027</v>
      </c>
      <c r="B94" s="226" t="s">
        <v>2028</v>
      </c>
      <c r="C94" s="227" t="s">
        <v>56</v>
      </c>
      <c r="D94" s="228" t="s">
        <v>2026</v>
      </c>
      <c r="E94" s="247" t="s">
        <v>2216</v>
      </c>
      <c r="F94" s="248"/>
      <c r="G94" s="228" t="s">
        <v>2170</v>
      </c>
      <c r="H94" s="229" t="s">
        <v>2026</v>
      </c>
      <c r="I94" s="229"/>
      <c r="J94" s="147" t="str">
        <f t="shared" si="3"/>
        <v>汪佳凯</v>
      </c>
      <c r="K94" s="230">
        <v>100</v>
      </c>
      <c r="L94" s="208" t="s">
        <v>1478</v>
      </c>
      <c r="M94" s="208" t="s">
        <v>1478</v>
      </c>
      <c r="N94" s="154">
        <f t="shared" si="2"/>
        <v>45520</v>
      </c>
      <c r="O94" s="230">
        <v>1</v>
      </c>
      <c r="P94" s="230">
        <v>1</v>
      </c>
      <c r="Q94" s="229" t="s">
        <v>31</v>
      </c>
      <c r="R94" s="229" t="s">
        <v>1478</v>
      </c>
      <c r="S94" s="229" t="s">
        <v>1478</v>
      </c>
      <c r="T94" s="230">
        <v>1</v>
      </c>
      <c r="U94" s="230">
        <v>1</v>
      </c>
      <c r="V94" s="208" t="s">
        <v>12291</v>
      </c>
    </row>
    <row r="95" spans="1:22" ht="13.5">
      <c r="A95" s="225" t="s">
        <v>2027</v>
      </c>
      <c r="B95" s="226" t="s">
        <v>2028</v>
      </c>
      <c r="C95" s="227" t="s">
        <v>56</v>
      </c>
      <c r="D95" s="228" t="s">
        <v>2026</v>
      </c>
      <c r="E95" s="247" t="s">
        <v>2217</v>
      </c>
      <c r="F95" s="248"/>
      <c r="G95" s="228" t="s">
        <v>2170</v>
      </c>
      <c r="H95" s="229" t="s">
        <v>2026</v>
      </c>
      <c r="I95" s="229"/>
      <c r="J95" s="147" t="str">
        <f t="shared" si="3"/>
        <v>汪佳凯</v>
      </c>
      <c r="K95" s="230">
        <v>100</v>
      </c>
      <c r="L95" s="208" t="s">
        <v>1478</v>
      </c>
      <c r="M95" s="208" t="s">
        <v>1478</v>
      </c>
      <c r="N95" s="154">
        <f t="shared" si="2"/>
        <v>45520</v>
      </c>
      <c r="O95" s="230">
        <v>1</v>
      </c>
      <c r="P95" s="230">
        <v>1</v>
      </c>
      <c r="Q95" s="229" t="s">
        <v>31</v>
      </c>
      <c r="R95" s="229" t="s">
        <v>1478</v>
      </c>
      <c r="S95" s="229" t="s">
        <v>1478</v>
      </c>
      <c r="T95" s="230">
        <v>1</v>
      </c>
      <c r="U95" s="230">
        <v>1</v>
      </c>
      <c r="V95" s="208" t="s">
        <v>12291</v>
      </c>
    </row>
    <row r="96" spans="1:22" ht="13.5">
      <c r="A96" s="225" t="s">
        <v>2027</v>
      </c>
      <c r="B96" s="226" t="s">
        <v>2028</v>
      </c>
      <c r="C96" s="227" t="s">
        <v>56</v>
      </c>
      <c r="D96" s="228" t="s">
        <v>2026</v>
      </c>
      <c r="E96" s="247" t="s">
        <v>2218</v>
      </c>
      <c r="F96" s="248"/>
      <c r="G96" s="228" t="s">
        <v>2170</v>
      </c>
      <c r="H96" s="229" t="s">
        <v>2026</v>
      </c>
      <c r="I96" s="229"/>
      <c r="J96" s="147" t="str">
        <f t="shared" si="3"/>
        <v>汪佳凯</v>
      </c>
      <c r="K96" s="230">
        <v>100</v>
      </c>
      <c r="L96" s="208" t="s">
        <v>1478</v>
      </c>
      <c r="M96" s="208" t="s">
        <v>1478</v>
      </c>
      <c r="N96" s="154">
        <f t="shared" si="2"/>
        <v>45520</v>
      </c>
      <c r="O96" s="230">
        <v>1</v>
      </c>
      <c r="P96" s="230">
        <v>1</v>
      </c>
      <c r="Q96" s="229" t="s">
        <v>31</v>
      </c>
      <c r="R96" s="229" t="s">
        <v>1478</v>
      </c>
      <c r="S96" s="229" t="s">
        <v>1478</v>
      </c>
      <c r="T96" s="230">
        <v>1</v>
      </c>
      <c r="U96" s="230">
        <v>1</v>
      </c>
      <c r="V96" s="208" t="s">
        <v>12291</v>
      </c>
    </row>
    <row r="97" spans="1:22" ht="13.5">
      <c r="A97" s="225" t="s">
        <v>1742</v>
      </c>
      <c r="B97" s="226" t="s">
        <v>1743</v>
      </c>
      <c r="C97" s="227" t="s">
        <v>52</v>
      </c>
      <c r="D97" s="228" t="s">
        <v>462</v>
      </c>
      <c r="E97" s="247" t="s">
        <v>39</v>
      </c>
      <c r="F97" s="248"/>
      <c r="G97" s="228" t="s">
        <v>2860</v>
      </c>
      <c r="H97" s="229" t="s">
        <v>562</v>
      </c>
      <c r="I97" s="229"/>
      <c r="J97" s="147" t="str">
        <f t="shared" si="3"/>
        <v>葉宏政</v>
      </c>
      <c r="K97" s="230">
        <v>100</v>
      </c>
      <c r="L97" s="208" t="s">
        <v>1479</v>
      </c>
      <c r="M97" s="208" t="s">
        <v>1479</v>
      </c>
      <c r="N97" s="154">
        <f t="shared" si="2"/>
        <v>45523</v>
      </c>
      <c r="O97" s="230">
        <v>1</v>
      </c>
      <c r="P97" s="230">
        <v>4</v>
      </c>
      <c r="Q97" s="229" t="s">
        <v>31</v>
      </c>
      <c r="R97" s="229" t="s">
        <v>764</v>
      </c>
      <c r="S97" s="229" t="s">
        <v>764</v>
      </c>
      <c r="T97" s="230">
        <v>1</v>
      </c>
      <c r="U97" s="232">
        <v>1.5</v>
      </c>
      <c r="V97" s="208" t="s">
        <v>2049</v>
      </c>
    </row>
    <row r="98" spans="1:22" ht="13.5">
      <c r="A98" s="225" t="s">
        <v>2027</v>
      </c>
      <c r="B98" s="226" t="s">
        <v>2028</v>
      </c>
      <c r="C98" s="227" t="s">
        <v>56</v>
      </c>
      <c r="D98" s="228" t="s">
        <v>2026</v>
      </c>
      <c r="E98" s="247" t="s">
        <v>2219</v>
      </c>
      <c r="F98" s="248"/>
      <c r="G98" s="228" t="s">
        <v>2170</v>
      </c>
      <c r="H98" s="229" t="s">
        <v>2026</v>
      </c>
      <c r="I98" s="229"/>
      <c r="J98" s="147" t="str">
        <f t="shared" si="3"/>
        <v>汪佳凯</v>
      </c>
      <c r="K98" s="230">
        <v>100</v>
      </c>
      <c r="L98" s="208" t="s">
        <v>1479</v>
      </c>
      <c r="M98" s="208" t="s">
        <v>1479</v>
      </c>
      <c r="N98" s="154">
        <f t="shared" si="2"/>
        <v>45523</v>
      </c>
      <c r="O98" s="230">
        <v>1</v>
      </c>
      <c r="P98" s="230">
        <v>1</v>
      </c>
      <c r="Q98" s="229" t="s">
        <v>31</v>
      </c>
      <c r="R98" s="229" t="s">
        <v>1479</v>
      </c>
      <c r="S98" s="229" t="s">
        <v>16013</v>
      </c>
      <c r="T98" s="231">
        <v>0</v>
      </c>
      <c r="U98" s="230">
        <v>1</v>
      </c>
      <c r="V98" s="208" t="s">
        <v>12291</v>
      </c>
    </row>
    <row r="99" spans="1:22" ht="13.5">
      <c r="A99" s="225" t="s">
        <v>2027</v>
      </c>
      <c r="B99" s="226" t="s">
        <v>2028</v>
      </c>
      <c r="C99" s="227" t="s">
        <v>56</v>
      </c>
      <c r="D99" s="228" t="s">
        <v>2026</v>
      </c>
      <c r="E99" s="247" t="s">
        <v>2221</v>
      </c>
      <c r="F99" s="248"/>
      <c r="G99" s="228" t="s">
        <v>2170</v>
      </c>
      <c r="H99" s="229" t="s">
        <v>2026</v>
      </c>
      <c r="I99" s="229"/>
      <c r="J99" s="147" t="str">
        <f t="shared" si="3"/>
        <v>汪佳凯</v>
      </c>
      <c r="K99" s="230">
        <v>100</v>
      </c>
      <c r="L99" s="208" t="s">
        <v>1479</v>
      </c>
      <c r="M99" s="208" t="s">
        <v>1479</v>
      </c>
      <c r="N99" s="154">
        <f t="shared" si="2"/>
        <v>45523</v>
      </c>
      <c r="O99" s="230">
        <v>1</v>
      </c>
      <c r="P99" s="230">
        <v>1</v>
      </c>
      <c r="Q99" s="229" t="s">
        <v>31</v>
      </c>
      <c r="R99" s="229" t="s">
        <v>1479</v>
      </c>
      <c r="S99" s="229" t="s">
        <v>16013</v>
      </c>
      <c r="T99" s="231">
        <v>0</v>
      </c>
      <c r="U99" s="232">
        <v>3.5</v>
      </c>
      <c r="V99" s="208" t="s">
        <v>12291</v>
      </c>
    </row>
    <row r="100" spans="1:22" ht="13.5">
      <c r="A100" s="225" t="s">
        <v>1742</v>
      </c>
      <c r="B100" s="226" t="s">
        <v>1743</v>
      </c>
      <c r="C100" s="227" t="s">
        <v>255</v>
      </c>
      <c r="D100" s="228" t="s">
        <v>462</v>
      </c>
      <c r="E100" s="247" t="s">
        <v>78</v>
      </c>
      <c r="F100" s="248"/>
      <c r="G100" s="228" t="s">
        <v>6334</v>
      </c>
      <c r="H100" s="229" t="s">
        <v>66</v>
      </c>
      <c r="I100" s="229"/>
      <c r="J100" s="147" t="str">
        <f t="shared" si="3"/>
        <v>許慧芝</v>
      </c>
      <c r="K100" s="230">
        <v>100</v>
      </c>
      <c r="L100" s="208" t="s">
        <v>895</v>
      </c>
      <c r="M100" s="208" t="s">
        <v>749</v>
      </c>
      <c r="N100" s="154">
        <f t="shared" si="2"/>
        <v>45530</v>
      </c>
      <c r="O100" s="230">
        <v>5</v>
      </c>
      <c r="P100" s="230">
        <v>24</v>
      </c>
      <c r="Q100" s="229" t="s">
        <v>31</v>
      </c>
      <c r="R100" s="229" t="s">
        <v>895</v>
      </c>
      <c r="S100" s="229" t="s">
        <v>748</v>
      </c>
      <c r="T100" s="230">
        <v>4</v>
      </c>
      <c r="U100" s="229"/>
      <c r="V100" s="208" t="s">
        <v>2049</v>
      </c>
    </row>
    <row r="101" spans="1:22" ht="13.5">
      <c r="A101" s="225" t="s">
        <v>1742</v>
      </c>
      <c r="B101" s="226" t="s">
        <v>1743</v>
      </c>
      <c r="C101" s="227" t="s">
        <v>52</v>
      </c>
      <c r="D101" s="228" t="s">
        <v>462</v>
      </c>
      <c r="E101" s="247" t="s">
        <v>1746</v>
      </c>
      <c r="F101" s="248" t="s">
        <v>3139</v>
      </c>
      <c r="G101" s="228" t="s">
        <v>2860</v>
      </c>
      <c r="H101" s="229" t="s">
        <v>562</v>
      </c>
      <c r="I101" s="229"/>
      <c r="J101" s="147" t="str">
        <f t="shared" si="3"/>
        <v>葉宏政</v>
      </c>
      <c r="K101" s="230">
        <v>100</v>
      </c>
      <c r="L101" s="208" t="s">
        <v>895</v>
      </c>
      <c r="M101" s="208" t="s">
        <v>908</v>
      </c>
      <c r="N101" s="154">
        <f t="shared" si="2"/>
        <v>45566</v>
      </c>
      <c r="O101" s="230">
        <v>30</v>
      </c>
      <c r="P101" s="230">
        <v>16</v>
      </c>
      <c r="Q101" s="229" t="s">
        <v>31</v>
      </c>
      <c r="R101" s="229" t="s">
        <v>1475</v>
      </c>
      <c r="S101" s="229" t="s">
        <v>1486</v>
      </c>
      <c r="T101" s="230">
        <v>50</v>
      </c>
      <c r="U101" s="230">
        <v>62</v>
      </c>
      <c r="V101" s="208" t="s">
        <v>2049</v>
      </c>
    </row>
    <row r="102" spans="1:22" ht="13.5">
      <c r="A102" s="225" t="s">
        <v>2027</v>
      </c>
      <c r="B102" s="226" t="s">
        <v>2028</v>
      </c>
      <c r="C102" s="227" t="s">
        <v>51</v>
      </c>
      <c r="D102" s="228" t="s">
        <v>2026</v>
      </c>
      <c r="E102" s="247" t="s">
        <v>2029</v>
      </c>
      <c r="F102" s="248"/>
      <c r="G102" s="228" t="s">
        <v>2170</v>
      </c>
      <c r="H102" s="229" t="s">
        <v>2026</v>
      </c>
      <c r="I102" s="229"/>
      <c r="J102" s="147" t="str">
        <f t="shared" si="3"/>
        <v>汪佳凯</v>
      </c>
      <c r="K102" s="230">
        <v>100</v>
      </c>
      <c r="L102" s="208" t="s">
        <v>895</v>
      </c>
      <c r="M102" s="208" t="s">
        <v>1476</v>
      </c>
      <c r="N102" s="154">
        <f t="shared" si="2"/>
        <v>45526</v>
      </c>
      <c r="O102" s="230">
        <v>3</v>
      </c>
      <c r="P102" s="230">
        <v>6</v>
      </c>
      <c r="Q102" s="229" t="s">
        <v>31</v>
      </c>
      <c r="R102" s="229" t="s">
        <v>895</v>
      </c>
      <c r="S102" s="229" t="s">
        <v>1476</v>
      </c>
      <c r="T102" s="230">
        <v>3</v>
      </c>
      <c r="U102" s="230">
        <v>8</v>
      </c>
      <c r="V102" s="208" t="s">
        <v>12291</v>
      </c>
    </row>
    <row r="103" spans="1:22" ht="13.5">
      <c r="A103" s="225" t="s">
        <v>2027</v>
      </c>
      <c r="B103" s="226" t="s">
        <v>2028</v>
      </c>
      <c r="C103" s="227" t="s">
        <v>56</v>
      </c>
      <c r="D103" s="228" t="s">
        <v>2026</v>
      </c>
      <c r="E103" s="247" t="s">
        <v>2220</v>
      </c>
      <c r="F103" s="248"/>
      <c r="G103" s="228" t="s">
        <v>2170</v>
      </c>
      <c r="H103" s="229" t="s">
        <v>2026</v>
      </c>
      <c r="I103" s="229"/>
      <c r="J103" s="147" t="str">
        <f t="shared" si="3"/>
        <v>汪佳凯</v>
      </c>
      <c r="K103" s="230">
        <v>100</v>
      </c>
      <c r="L103" s="208" t="s">
        <v>895</v>
      </c>
      <c r="M103" s="208" t="s">
        <v>896</v>
      </c>
      <c r="N103" s="154">
        <f t="shared" si="2"/>
        <v>45525</v>
      </c>
      <c r="O103" s="230">
        <v>2</v>
      </c>
      <c r="P103" s="230">
        <v>4</v>
      </c>
      <c r="Q103" s="229" t="s">
        <v>31</v>
      </c>
      <c r="R103" s="229" t="s">
        <v>895</v>
      </c>
      <c r="S103" s="229" t="s">
        <v>896</v>
      </c>
      <c r="T103" s="230">
        <v>2</v>
      </c>
      <c r="U103" s="230">
        <v>4</v>
      </c>
      <c r="V103" s="208" t="s">
        <v>12291</v>
      </c>
    </row>
    <row r="104" spans="1:22" ht="13.5">
      <c r="A104" s="225" t="s">
        <v>2027</v>
      </c>
      <c r="B104" s="226" t="s">
        <v>2028</v>
      </c>
      <c r="C104" s="227" t="s">
        <v>51</v>
      </c>
      <c r="D104" s="228" t="s">
        <v>2026</v>
      </c>
      <c r="E104" s="247" t="s">
        <v>2205</v>
      </c>
      <c r="F104" s="248"/>
      <c r="G104" s="228" t="s">
        <v>2170</v>
      </c>
      <c r="H104" s="229" t="s">
        <v>2026</v>
      </c>
      <c r="I104" s="229"/>
      <c r="J104" s="147" t="str">
        <f t="shared" si="3"/>
        <v>汪佳凯</v>
      </c>
      <c r="K104" s="230">
        <v>100</v>
      </c>
      <c r="L104" s="208" t="s">
        <v>896</v>
      </c>
      <c r="M104" s="208" t="s">
        <v>896</v>
      </c>
      <c r="N104" s="154">
        <f t="shared" si="2"/>
        <v>45525</v>
      </c>
      <c r="O104" s="230">
        <v>1</v>
      </c>
      <c r="P104" s="230">
        <v>1</v>
      </c>
      <c r="Q104" s="229" t="s">
        <v>31</v>
      </c>
      <c r="R104" s="229" t="s">
        <v>896</v>
      </c>
      <c r="S104" s="229" t="s">
        <v>896</v>
      </c>
      <c r="T104" s="230">
        <v>1</v>
      </c>
      <c r="U104" s="230">
        <v>13</v>
      </c>
      <c r="V104" s="208" t="s">
        <v>12291</v>
      </c>
    </row>
    <row r="105" spans="1:22" ht="13.5">
      <c r="A105" s="225" t="s">
        <v>2027</v>
      </c>
      <c r="B105" s="226" t="s">
        <v>2028</v>
      </c>
      <c r="C105" s="227" t="s">
        <v>51</v>
      </c>
      <c r="D105" s="228" t="s">
        <v>2026</v>
      </c>
      <c r="E105" s="247" t="s">
        <v>2206</v>
      </c>
      <c r="F105" s="248"/>
      <c r="G105" s="228" t="s">
        <v>2170</v>
      </c>
      <c r="H105" s="229" t="s">
        <v>2026</v>
      </c>
      <c r="I105" s="229"/>
      <c r="J105" s="147" t="str">
        <f t="shared" si="3"/>
        <v>汪佳凯</v>
      </c>
      <c r="K105" s="230">
        <v>100</v>
      </c>
      <c r="L105" s="208" t="s">
        <v>896</v>
      </c>
      <c r="M105" s="208" t="s">
        <v>896</v>
      </c>
      <c r="N105" s="154">
        <f t="shared" si="2"/>
        <v>45525</v>
      </c>
      <c r="O105" s="230">
        <v>1</v>
      </c>
      <c r="P105" s="230">
        <v>1</v>
      </c>
      <c r="Q105" s="229" t="s">
        <v>31</v>
      </c>
      <c r="R105" s="229" t="s">
        <v>896</v>
      </c>
      <c r="S105" s="229" t="s">
        <v>896</v>
      </c>
      <c r="T105" s="230">
        <v>1</v>
      </c>
      <c r="U105" s="230">
        <v>1</v>
      </c>
      <c r="V105" s="208" t="s">
        <v>12291</v>
      </c>
    </row>
    <row r="106" spans="1:22" ht="13.5">
      <c r="A106" s="225" t="s">
        <v>1386</v>
      </c>
      <c r="B106" s="226" t="s">
        <v>1607</v>
      </c>
      <c r="C106" s="227" t="s">
        <v>51</v>
      </c>
      <c r="D106" s="228" t="s">
        <v>741</v>
      </c>
      <c r="E106" s="247" t="s">
        <v>118</v>
      </c>
      <c r="F106" s="248"/>
      <c r="G106" s="228"/>
      <c r="H106" s="229"/>
      <c r="I106" s="229"/>
      <c r="J106" s="147">
        <f t="shared" si="3"/>
        <v>0</v>
      </c>
      <c r="K106" s="231">
        <v>0</v>
      </c>
      <c r="L106" s="208" t="s">
        <v>1476</v>
      </c>
      <c r="M106" s="208" t="s">
        <v>906</v>
      </c>
      <c r="N106" s="154">
        <f t="shared" si="2"/>
        <v>45562</v>
      </c>
      <c r="O106" s="230">
        <v>26</v>
      </c>
      <c r="P106" s="231">
        <v>0</v>
      </c>
      <c r="Q106" s="229" t="s">
        <v>36</v>
      </c>
      <c r="R106" s="229"/>
      <c r="S106" s="229"/>
      <c r="T106" s="231">
        <v>0</v>
      </c>
      <c r="U106" s="232">
        <v>23.5</v>
      </c>
      <c r="V106" s="209"/>
    </row>
    <row r="107" spans="1:22" ht="13.5">
      <c r="A107" s="225" t="s">
        <v>2054</v>
      </c>
      <c r="B107" s="226" t="s">
        <v>2055</v>
      </c>
      <c r="C107" s="227" t="s">
        <v>15969</v>
      </c>
      <c r="D107" s="228" t="s">
        <v>2173</v>
      </c>
      <c r="E107" s="247" t="s">
        <v>2198</v>
      </c>
      <c r="F107" s="248" t="s">
        <v>15970</v>
      </c>
      <c r="G107" s="228" t="s">
        <v>2170</v>
      </c>
      <c r="H107" s="229" t="s">
        <v>2173</v>
      </c>
      <c r="I107" s="229"/>
      <c r="J107" s="147" t="str">
        <f t="shared" si="3"/>
        <v>郑仁春</v>
      </c>
      <c r="K107" s="230">
        <v>100</v>
      </c>
      <c r="L107" s="208" t="s">
        <v>1476</v>
      </c>
      <c r="M107" s="208" t="s">
        <v>1476</v>
      </c>
      <c r="N107" s="154">
        <f t="shared" si="2"/>
        <v>45526</v>
      </c>
      <c r="O107" s="230">
        <v>1</v>
      </c>
      <c r="P107" s="230">
        <v>6</v>
      </c>
      <c r="Q107" s="229" t="s">
        <v>31</v>
      </c>
      <c r="R107" s="229" t="s">
        <v>1476</v>
      </c>
      <c r="S107" s="229" t="s">
        <v>1476</v>
      </c>
      <c r="T107" s="230">
        <v>1</v>
      </c>
      <c r="U107" s="230">
        <v>5</v>
      </c>
      <c r="V107" s="208" t="s">
        <v>16012</v>
      </c>
    </row>
    <row r="108" spans="1:22" ht="13.5">
      <c r="A108" s="225" t="s">
        <v>1386</v>
      </c>
      <c r="B108" s="226" t="s">
        <v>1607</v>
      </c>
      <c r="C108" s="227" t="s">
        <v>51</v>
      </c>
      <c r="D108" s="228" t="s">
        <v>741</v>
      </c>
      <c r="E108" s="247" t="s">
        <v>63</v>
      </c>
      <c r="F108" s="248"/>
      <c r="G108" s="228"/>
      <c r="H108" s="229"/>
      <c r="I108" s="229"/>
      <c r="J108" s="147">
        <f t="shared" si="3"/>
        <v>0</v>
      </c>
      <c r="K108" s="231">
        <v>0</v>
      </c>
      <c r="L108" s="208" t="s">
        <v>748</v>
      </c>
      <c r="M108" s="208" t="s">
        <v>748</v>
      </c>
      <c r="N108" s="154">
        <f t="shared" si="2"/>
        <v>45527</v>
      </c>
      <c r="O108" s="230">
        <v>1</v>
      </c>
      <c r="P108" s="231">
        <v>0</v>
      </c>
      <c r="Q108" s="229" t="s">
        <v>36</v>
      </c>
      <c r="R108" s="229"/>
      <c r="S108" s="229"/>
      <c r="T108" s="231">
        <v>0</v>
      </c>
      <c r="U108" s="229"/>
      <c r="V108" s="209"/>
    </row>
    <row r="109" spans="1:22" ht="13.5">
      <c r="A109" s="225" t="s">
        <v>2054</v>
      </c>
      <c r="B109" s="226" t="s">
        <v>2055</v>
      </c>
      <c r="C109" s="227" t="s">
        <v>15969</v>
      </c>
      <c r="D109" s="228" t="s">
        <v>2173</v>
      </c>
      <c r="E109" s="247" t="s">
        <v>2196</v>
      </c>
      <c r="F109" s="248"/>
      <c r="G109" s="228" t="s">
        <v>2170</v>
      </c>
      <c r="H109" s="229" t="s">
        <v>2173</v>
      </c>
      <c r="I109" s="229"/>
      <c r="J109" s="147" t="str">
        <f t="shared" si="3"/>
        <v>郑仁春</v>
      </c>
      <c r="K109" s="230">
        <v>100</v>
      </c>
      <c r="L109" s="208" t="s">
        <v>748</v>
      </c>
      <c r="M109" s="208" t="s">
        <v>749</v>
      </c>
      <c r="N109" s="154">
        <f t="shared" si="2"/>
        <v>45530</v>
      </c>
      <c r="O109" s="230">
        <v>2</v>
      </c>
      <c r="P109" s="230">
        <v>16</v>
      </c>
      <c r="Q109" s="229" t="s">
        <v>31</v>
      </c>
      <c r="R109" s="229" t="s">
        <v>748</v>
      </c>
      <c r="S109" s="229" t="s">
        <v>749</v>
      </c>
      <c r="T109" s="230">
        <v>2</v>
      </c>
      <c r="U109" s="230">
        <v>4</v>
      </c>
      <c r="V109" s="208" t="s">
        <v>16012</v>
      </c>
    </row>
    <row r="110" spans="1:22" ht="13.5">
      <c r="A110" s="225" t="s">
        <v>2027</v>
      </c>
      <c r="B110" s="226" t="s">
        <v>2028</v>
      </c>
      <c r="C110" s="227" t="s">
        <v>51</v>
      </c>
      <c r="D110" s="228" t="s">
        <v>2026</v>
      </c>
      <c r="E110" s="247" t="s">
        <v>2208</v>
      </c>
      <c r="F110" s="248"/>
      <c r="G110" s="228" t="s">
        <v>2170</v>
      </c>
      <c r="H110" s="229" t="s">
        <v>2026</v>
      </c>
      <c r="I110" s="229"/>
      <c r="J110" s="147" t="str">
        <f t="shared" si="3"/>
        <v>汪佳凯</v>
      </c>
      <c r="K110" s="230">
        <v>100</v>
      </c>
      <c r="L110" s="208" t="s">
        <v>748</v>
      </c>
      <c r="M110" s="208" t="s">
        <v>749</v>
      </c>
      <c r="N110" s="154">
        <f t="shared" si="2"/>
        <v>45530</v>
      </c>
      <c r="O110" s="230">
        <v>2</v>
      </c>
      <c r="P110" s="230">
        <v>4</v>
      </c>
      <c r="Q110" s="229" t="s">
        <v>31</v>
      </c>
      <c r="R110" s="229" t="s">
        <v>748</v>
      </c>
      <c r="S110" s="229" t="s">
        <v>1480</v>
      </c>
      <c r="T110" s="230">
        <v>3</v>
      </c>
      <c r="U110" s="230">
        <v>4</v>
      </c>
      <c r="V110" s="208" t="s">
        <v>12291</v>
      </c>
    </row>
    <row r="111" spans="1:22" ht="13.5">
      <c r="A111" s="225" t="s">
        <v>2167</v>
      </c>
      <c r="B111" s="226" t="s">
        <v>2168</v>
      </c>
      <c r="C111" s="227" t="s">
        <v>543</v>
      </c>
      <c r="D111" s="228" t="s">
        <v>703</v>
      </c>
      <c r="E111" s="247" t="s">
        <v>389</v>
      </c>
      <c r="F111" s="248"/>
      <c r="G111" s="228" t="s">
        <v>92</v>
      </c>
      <c r="H111" s="229" t="s">
        <v>703</v>
      </c>
      <c r="I111" s="229"/>
      <c r="J111" s="147" t="str">
        <f t="shared" si="3"/>
        <v>楊瑞洋</v>
      </c>
      <c r="K111" s="230">
        <v>100</v>
      </c>
      <c r="L111" s="208" t="s">
        <v>749</v>
      </c>
      <c r="M111" s="208" t="s">
        <v>750</v>
      </c>
      <c r="N111" s="154">
        <f t="shared" si="2"/>
        <v>45534</v>
      </c>
      <c r="O111" s="230">
        <v>5</v>
      </c>
      <c r="P111" s="230">
        <v>3</v>
      </c>
      <c r="Q111" s="229" t="s">
        <v>31</v>
      </c>
      <c r="R111" s="229" t="s">
        <v>750</v>
      </c>
      <c r="S111" s="229" t="s">
        <v>2224</v>
      </c>
      <c r="T111" s="230">
        <v>5</v>
      </c>
      <c r="U111" s="229"/>
      <c r="V111" s="209"/>
    </row>
    <row r="112" spans="1:22" ht="13.5">
      <c r="A112" s="225" t="s">
        <v>2167</v>
      </c>
      <c r="B112" s="226" t="s">
        <v>2168</v>
      </c>
      <c r="C112" s="227" t="s">
        <v>543</v>
      </c>
      <c r="D112" s="228" t="s">
        <v>703</v>
      </c>
      <c r="E112" s="247" t="s">
        <v>544</v>
      </c>
      <c r="F112" s="248"/>
      <c r="G112" s="228" t="s">
        <v>92</v>
      </c>
      <c r="H112" s="229" t="s">
        <v>703</v>
      </c>
      <c r="I112" s="229"/>
      <c r="J112" s="147" t="str">
        <f t="shared" si="3"/>
        <v>楊瑞洋</v>
      </c>
      <c r="K112" s="230">
        <v>100</v>
      </c>
      <c r="L112" s="208" t="s">
        <v>749</v>
      </c>
      <c r="M112" s="208" t="s">
        <v>750</v>
      </c>
      <c r="N112" s="154">
        <f t="shared" si="2"/>
        <v>45534</v>
      </c>
      <c r="O112" s="230">
        <v>5</v>
      </c>
      <c r="P112" s="230">
        <v>5</v>
      </c>
      <c r="Q112" s="229" t="s">
        <v>31</v>
      </c>
      <c r="R112" s="229" t="s">
        <v>750</v>
      </c>
      <c r="S112" s="229" t="s">
        <v>900</v>
      </c>
      <c r="T112" s="230">
        <v>4</v>
      </c>
      <c r="U112" s="229"/>
      <c r="V112" s="209"/>
    </row>
    <row r="113" spans="1:22" ht="13.5">
      <c r="A113" s="225" t="s">
        <v>2167</v>
      </c>
      <c r="B113" s="226" t="s">
        <v>2168</v>
      </c>
      <c r="C113" s="227" t="s">
        <v>543</v>
      </c>
      <c r="D113" s="228" t="s">
        <v>703</v>
      </c>
      <c r="E113" s="247" t="s">
        <v>545</v>
      </c>
      <c r="F113" s="248"/>
      <c r="G113" s="228" t="s">
        <v>92</v>
      </c>
      <c r="H113" s="229" t="s">
        <v>703</v>
      </c>
      <c r="I113" s="229"/>
      <c r="J113" s="147" t="str">
        <f t="shared" si="3"/>
        <v>楊瑞洋</v>
      </c>
      <c r="K113" s="230">
        <v>100</v>
      </c>
      <c r="L113" s="208" t="s">
        <v>749</v>
      </c>
      <c r="M113" s="208" t="s">
        <v>750</v>
      </c>
      <c r="N113" s="154">
        <f t="shared" si="2"/>
        <v>45534</v>
      </c>
      <c r="O113" s="230">
        <v>5</v>
      </c>
      <c r="P113" s="230">
        <v>3</v>
      </c>
      <c r="Q113" s="229" t="s">
        <v>31</v>
      </c>
      <c r="R113" s="229" t="s">
        <v>750</v>
      </c>
      <c r="S113" s="229" t="s">
        <v>900</v>
      </c>
      <c r="T113" s="230">
        <v>4</v>
      </c>
      <c r="U113" s="229"/>
      <c r="V113" s="209"/>
    </row>
    <row r="114" spans="1:22" ht="13.5">
      <c r="A114" s="225" t="s">
        <v>2167</v>
      </c>
      <c r="B114" s="226" t="s">
        <v>2168</v>
      </c>
      <c r="C114" s="227" t="s">
        <v>543</v>
      </c>
      <c r="D114" s="228" t="s">
        <v>703</v>
      </c>
      <c r="E114" s="247" t="s">
        <v>546</v>
      </c>
      <c r="F114" s="248"/>
      <c r="G114" s="228" t="s">
        <v>92</v>
      </c>
      <c r="H114" s="229" t="s">
        <v>703</v>
      </c>
      <c r="I114" s="229"/>
      <c r="J114" s="147" t="str">
        <f t="shared" si="3"/>
        <v>楊瑞洋</v>
      </c>
      <c r="K114" s="230">
        <v>100</v>
      </c>
      <c r="L114" s="208" t="s">
        <v>749</v>
      </c>
      <c r="M114" s="208" t="s">
        <v>750</v>
      </c>
      <c r="N114" s="154">
        <f t="shared" si="2"/>
        <v>45534</v>
      </c>
      <c r="O114" s="230">
        <v>5</v>
      </c>
      <c r="P114" s="230">
        <v>3</v>
      </c>
      <c r="Q114" s="229" t="s">
        <v>31</v>
      </c>
      <c r="R114" s="229" t="s">
        <v>750</v>
      </c>
      <c r="S114" s="229" t="s">
        <v>900</v>
      </c>
      <c r="T114" s="230">
        <v>4</v>
      </c>
      <c r="U114" s="229"/>
      <c r="V114" s="209"/>
    </row>
    <row r="115" spans="1:22" ht="13.5">
      <c r="A115" s="225" t="s">
        <v>2167</v>
      </c>
      <c r="B115" s="226" t="s">
        <v>2168</v>
      </c>
      <c r="C115" s="227" t="s">
        <v>543</v>
      </c>
      <c r="D115" s="228" t="s">
        <v>703</v>
      </c>
      <c r="E115" s="247" t="s">
        <v>547</v>
      </c>
      <c r="F115" s="248"/>
      <c r="G115" s="228" t="s">
        <v>2861</v>
      </c>
      <c r="H115" s="229" t="s">
        <v>421</v>
      </c>
      <c r="I115" s="229"/>
      <c r="J115" s="147" t="str">
        <f t="shared" si="3"/>
        <v>蘇漢城</v>
      </c>
      <c r="K115" s="230">
        <v>100</v>
      </c>
      <c r="L115" s="208" t="s">
        <v>749</v>
      </c>
      <c r="M115" s="208" t="s">
        <v>750</v>
      </c>
      <c r="N115" s="154">
        <f t="shared" si="2"/>
        <v>45534</v>
      </c>
      <c r="O115" s="230">
        <v>5</v>
      </c>
      <c r="P115" s="230">
        <v>3</v>
      </c>
      <c r="Q115" s="229" t="s">
        <v>31</v>
      </c>
      <c r="R115" s="229" t="s">
        <v>750</v>
      </c>
      <c r="S115" s="229" t="s">
        <v>750</v>
      </c>
      <c r="T115" s="230">
        <v>1</v>
      </c>
      <c r="U115" s="229"/>
      <c r="V115" s="209"/>
    </row>
    <row r="116" spans="1:22" ht="13.5">
      <c r="A116" s="225" t="s">
        <v>2167</v>
      </c>
      <c r="B116" s="226" t="s">
        <v>2168</v>
      </c>
      <c r="C116" s="227" t="s">
        <v>543</v>
      </c>
      <c r="D116" s="228" t="s">
        <v>703</v>
      </c>
      <c r="E116" s="247" t="s">
        <v>548</v>
      </c>
      <c r="F116" s="248"/>
      <c r="G116" s="228" t="s">
        <v>2861</v>
      </c>
      <c r="H116" s="229" t="s">
        <v>421</v>
      </c>
      <c r="I116" s="229"/>
      <c r="J116" s="147" t="str">
        <f t="shared" si="3"/>
        <v>蘇漢城</v>
      </c>
      <c r="K116" s="230">
        <v>100</v>
      </c>
      <c r="L116" s="208" t="s">
        <v>749</v>
      </c>
      <c r="M116" s="208" t="s">
        <v>750</v>
      </c>
      <c r="N116" s="154">
        <f t="shared" si="2"/>
        <v>45534</v>
      </c>
      <c r="O116" s="230">
        <v>5</v>
      </c>
      <c r="P116" s="230">
        <v>3</v>
      </c>
      <c r="Q116" s="229" t="s">
        <v>31</v>
      </c>
      <c r="R116" s="229" t="s">
        <v>1477</v>
      </c>
      <c r="S116" s="229" t="s">
        <v>750</v>
      </c>
      <c r="T116" s="230">
        <v>2</v>
      </c>
      <c r="U116" s="229"/>
      <c r="V116" s="209"/>
    </row>
    <row r="117" spans="1:22" ht="13.5">
      <c r="A117" s="225" t="s">
        <v>2022</v>
      </c>
      <c r="B117" s="226" t="s">
        <v>2023</v>
      </c>
      <c r="C117" s="227" t="s">
        <v>339</v>
      </c>
      <c r="D117" s="228" t="s">
        <v>123</v>
      </c>
      <c r="E117" s="247" t="s">
        <v>347</v>
      </c>
      <c r="F117" s="248"/>
      <c r="G117" s="228" t="s">
        <v>506</v>
      </c>
      <c r="H117" s="229" t="s">
        <v>123</v>
      </c>
      <c r="I117" s="229"/>
      <c r="J117" s="147" t="str">
        <f t="shared" si="3"/>
        <v>張良琪</v>
      </c>
      <c r="K117" s="231">
        <v>0</v>
      </c>
      <c r="L117" s="208" t="s">
        <v>749</v>
      </c>
      <c r="M117" s="208" t="s">
        <v>750</v>
      </c>
      <c r="N117" s="154">
        <f t="shared" si="2"/>
        <v>45534</v>
      </c>
      <c r="O117" s="230">
        <v>5</v>
      </c>
      <c r="P117" s="231">
        <v>0</v>
      </c>
      <c r="Q117" s="229" t="s">
        <v>34</v>
      </c>
      <c r="R117" s="229"/>
      <c r="S117" s="229"/>
      <c r="T117" s="231">
        <v>0</v>
      </c>
      <c r="U117" s="229"/>
      <c r="V117" s="208" t="s">
        <v>2406</v>
      </c>
    </row>
    <row r="118" spans="1:22" ht="13.5">
      <c r="A118" s="225" t="s">
        <v>937</v>
      </c>
      <c r="B118" s="226" t="s">
        <v>938</v>
      </c>
      <c r="C118" s="227" t="s">
        <v>56</v>
      </c>
      <c r="D118" s="228" t="s">
        <v>615</v>
      </c>
      <c r="E118" s="247" t="s">
        <v>623</v>
      </c>
      <c r="F118" s="248"/>
      <c r="G118" s="228" t="s">
        <v>100</v>
      </c>
      <c r="H118" s="229" t="s">
        <v>615</v>
      </c>
      <c r="I118" s="229"/>
      <c r="J118" s="147" t="str">
        <f t="shared" si="3"/>
        <v>彭志豪</v>
      </c>
      <c r="K118" s="230">
        <v>100</v>
      </c>
      <c r="L118" s="208" t="s">
        <v>749</v>
      </c>
      <c r="M118" s="208" t="s">
        <v>750</v>
      </c>
      <c r="N118" s="154">
        <f t="shared" si="2"/>
        <v>45534</v>
      </c>
      <c r="O118" s="230">
        <v>5</v>
      </c>
      <c r="P118" s="230">
        <v>24</v>
      </c>
      <c r="Q118" s="229" t="s">
        <v>31</v>
      </c>
      <c r="R118" s="229" t="s">
        <v>747</v>
      </c>
      <c r="S118" s="229" t="s">
        <v>2224</v>
      </c>
      <c r="T118" s="230">
        <v>19</v>
      </c>
      <c r="U118" s="229"/>
      <c r="V118" s="208" t="s">
        <v>10201</v>
      </c>
    </row>
    <row r="119" spans="1:22" ht="13.5">
      <c r="A119" s="225" t="s">
        <v>1386</v>
      </c>
      <c r="B119" s="226" t="s">
        <v>1607</v>
      </c>
      <c r="C119" s="227" t="s">
        <v>51</v>
      </c>
      <c r="D119" s="228" t="s">
        <v>741</v>
      </c>
      <c r="E119" s="247" t="s">
        <v>68</v>
      </c>
      <c r="F119" s="248"/>
      <c r="G119" s="228"/>
      <c r="H119" s="229"/>
      <c r="I119" s="229"/>
      <c r="J119" s="147">
        <f t="shared" si="3"/>
        <v>0</v>
      </c>
      <c r="K119" s="231">
        <v>0</v>
      </c>
      <c r="L119" s="208" t="s">
        <v>749</v>
      </c>
      <c r="M119" s="208" t="s">
        <v>749</v>
      </c>
      <c r="N119" s="154">
        <f t="shared" si="2"/>
        <v>45530</v>
      </c>
      <c r="O119" s="230">
        <v>1</v>
      </c>
      <c r="P119" s="231">
        <v>0</v>
      </c>
      <c r="Q119" s="229" t="s">
        <v>36</v>
      </c>
      <c r="R119" s="229"/>
      <c r="S119" s="229"/>
      <c r="T119" s="231">
        <v>0</v>
      </c>
      <c r="U119" s="229"/>
      <c r="V119" s="209"/>
    </row>
    <row r="120" spans="1:22" ht="13.5">
      <c r="A120" s="225" t="s">
        <v>2053</v>
      </c>
      <c r="B120" s="226" t="s">
        <v>9089</v>
      </c>
      <c r="C120" s="227" t="s">
        <v>56</v>
      </c>
      <c r="D120" s="228" t="s">
        <v>562</v>
      </c>
      <c r="E120" s="247" t="s">
        <v>55</v>
      </c>
      <c r="F120" s="248" t="s">
        <v>3812</v>
      </c>
      <c r="G120" s="228" t="s">
        <v>2860</v>
      </c>
      <c r="H120" s="229" t="s">
        <v>562</v>
      </c>
      <c r="I120" s="229"/>
      <c r="J120" s="147" t="str">
        <f t="shared" si="3"/>
        <v>葉宏政</v>
      </c>
      <c r="K120" s="230">
        <v>100</v>
      </c>
      <c r="L120" s="208" t="s">
        <v>749</v>
      </c>
      <c r="M120" s="208" t="s">
        <v>749</v>
      </c>
      <c r="N120" s="154">
        <f t="shared" si="2"/>
        <v>45530</v>
      </c>
      <c r="O120" s="230">
        <v>1</v>
      </c>
      <c r="P120" s="230">
        <v>8</v>
      </c>
      <c r="Q120" s="229" t="s">
        <v>31</v>
      </c>
      <c r="R120" s="229" t="s">
        <v>2224</v>
      </c>
      <c r="S120" s="229" t="s">
        <v>2225</v>
      </c>
      <c r="T120" s="230">
        <v>46</v>
      </c>
      <c r="U120" s="230">
        <v>9</v>
      </c>
      <c r="V120" s="209"/>
    </row>
    <row r="121" spans="1:22" ht="13.5">
      <c r="A121" s="225" t="s">
        <v>2053</v>
      </c>
      <c r="B121" s="226" t="s">
        <v>9089</v>
      </c>
      <c r="C121" s="227" t="s">
        <v>56</v>
      </c>
      <c r="D121" s="228" t="s">
        <v>562</v>
      </c>
      <c r="E121" s="247" t="s">
        <v>130</v>
      </c>
      <c r="F121" s="248"/>
      <c r="G121" s="228" t="s">
        <v>60</v>
      </c>
      <c r="H121" s="229" t="s">
        <v>104</v>
      </c>
      <c r="I121" s="229"/>
      <c r="J121" s="147" t="str">
        <f t="shared" si="3"/>
        <v>吳志嘉</v>
      </c>
      <c r="K121" s="230">
        <v>100</v>
      </c>
      <c r="L121" s="208" t="s">
        <v>749</v>
      </c>
      <c r="M121" s="208" t="s">
        <v>766</v>
      </c>
      <c r="N121" s="154">
        <f t="shared" si="2"/>
        <v>45541</v>
      </c>
      <c r="O121" s="230">
        <v>10</v>
      </c>
      <c r="P121" s="230">
        <v>8</v>
      </c>
      <c r="Q121" s="229" t="s">
        <v>31</v>
      </c>
      <c r="R121" s="229" t="s">
        <v>919</v>
      </c>
      <c r="S121" s="229" t="s">
        <v>919</v>
      </c>
      <c r="T121" s="230">
        <v>1</v>
      </c>
      <c r="U121" s="229"/>
      <c r="V121" s="209"/>
    </row>
    <row r="122" spans="1:22" ht="13.5">
      <c r="A122" s="225" t="s">
        <v>2053</v>
      </c>
      <c r="B122" s="226" t="s">
        <v>9089</v>
      </c>
      <c r="C122" s="227" t="s">
        <v>2234</v>
      </c>
      <c r="D122" s="228" t="s">
        <v>562</v>
      </c>
      <c r="E122" s="247" t="s">
        <v>39</v>
      </c>
      <c r="F122" s="248" t="s">
        <v>3813</v>
      </c>
      <c r="G122" s="228" t="s">
        <v>2860</v>
      </c>
      <c r="H122" s="229" t="s">
        <v>562</v>
      </c>
      <c r="I122" s="229"/>
      <c r="J122" s="147" t="str">
        <f t="shared" si="3"/>
        <v>葉宏政</v>
      </c>
      <c r="K122" s="230">
        <v>100</v>
      </c>
      <c r="L122" s="208" t="s">
        <v>749</v>
      </c>
      <c r="M122" s="208" t="s">
        <v>749</v>
      </c>
      <c r="N122" s="154">
        <f t="shared" si="2"/>
        <v>45530</v>
      </c>
      <c r="O122" s="230">
        <v>1</v>
      </c>
      <c r="P122" s="230">
        <v>4</v>
      </c>
      <c r="Q122" s="229" t="s">
        <v>31</v>
      </c>
      <c r="R122" s="229" t="s">
        <v>1490</v>
      </c>
      <c r="S122" s="229" t="s">
        <v>2225</v>
      </c>
      <c r="T122" s="230">
        <v>11</v>
      </c>
      <c r="U122" s="229"/>
      <c r="V122" s="209"/>
    </row>
    <row r="123" spans="1:22" ht="13.5">
      <c r="A123" s="225" t="s">
        <v>2053</v>
      </c>
      <c r="B123" s="226" t="s">
        <v>9089</v>
      </c>
      <c r="C123" s="227" t="s">
        <v>2234</v>
      </c>
      <c r="D123" s="228" t="s">
        <v>562</v>
      </c>
      <c r="E123" s="247" t="s">
        <v>52</v>
      </c>
      <c r="F123" s="248" t="s">
        <v>3814</v>
      </c>
      <c r="G123" s="228" t="s">
        <v>2860</v>
      </c>
      <c r="H123" s="229" t="s">
        <v>562</v>
      </c>
      <c r="I123" s="229"/>
      <c r="J123" s="147" t="str">
        <f t="shared" si="3"/>
        <v>葉宏政</v>
      </c>
      <c r="K123" s="230">
        <v>100</v>
      </c>
      <c r="L123" s="208" t="s">
        <v>749</v>
      </c>
      <c r="M123" s="208" t="s">
        <v>1488</v>
      </c>
      <c r="N123" s="154">
        <f t="shared" si="2"/>
        <v>45583</v>
      </c>
      <c r="O123" s="230">
        <v>38</v>
      </c>
      <c r="P123" s="230">
        <v>150</v>
      </c>
      <c r="Q123" s="229" t="s">
        <v>31</v>
      </c>
      <c r="R123" s="229" t="s">
        <v>1749</v>
      </c>
      <c r="S123" s="229" t="s">
        <v>2225</v>
      </c>
      <c r="T123" s="230">
        <v>36</v>
      </c>
      <c r="U123" s="230">
        <v>324</v>
      </c>
      <c r="V123" s="209"/>
    </row>
    <row r="124" spans="1:22" ht="13.5">
      <c r="A124" s="225" t="s">
        <v>1742</v>
      </c>
      <c r="B124" s="226" t="s">
        <v>1743</v>
      </c>
      <c r="C124" s="227" t="s">
        <v>255</v>
      </c>
      <c r="D124" s="228" t="s">
        <v>462</v>
      </c>
      <c r="E124" s="247" t="s">
        <v>101</v>
      </c>
      <c r="F124" s="248"/>
      <c r="G124" s="228" t="s">
        <v>6334</v>
      </c>
      <c r="H124" s="229" t="s">
        <v>66</v>
      </c>
      <c r="I124" s="229"/>
      <c r="J124" s="147" t="str">
        <f t="shared" si="3"/>
        <v>許慧芝</v>
      </c>
      <c r="K124" s="230">
        <v>100</v>
      </c>
      <c r="L124" s="208" t="s">
        <v>1480</v>
      </c>
      <c r="M124" s="208" t="s">
        <v>766</v>
      </c>
      <c r="N124" s="154">
        <f t="shared" si="2"/>
        <v>45541</v>
      </c>
      <c r="O124" s="230">
        <v>9</v>
      </c>
      <c r="P124" s="230">
        <v>4</v>
      </c>
      <c r="Q124" s="229" t="s">
        <v>31</v>
      </c>
      <c r="R124" s="229" t="s">
        <v>748</v>
      </c>
      <c r="S124" s="229" t="s">
        <v>1484</v>
      </c>
      <c r="T124" s="230">
        <v>22</v>
      </c>
      <c r="U124" s="229"/>
      <c r="V124" s="208" t="s">
        <v>2049</v>
      </c>
    </row>
    <row r="125" spans="1:22" ht="13.5">
      <c r="A125" s="225" t="s">
        <v>1386</v>
      </c>
      <c r="B125" s="226" t="s">
        <v>1607</v>
      </c>
      <c r="C125" s="227" t="s">
        <v>41</v>
      </c>
      <c r="D125" s="228" t="s">
        <v>741</v>
      </c>
      <c r="E125" s="247" t="s">
        <v>125</v>
      </c>
      <c r="F125" s="248"/>
      <c r="G125" s="228"/>
      <c r="H125" s="229"/>
      <c r="I125" s="229"/>
      <c r="J125" s="147">
        <f t="shared" si="3"/>
        <v>0</v>
      </c>
      <c r="K125" s="231">
        <v>0</v>
      </c>
      <c r="L125" s="208" t="s">
        <v>1480</v>
      </c>
      <c r="M125" s="208" t="s">
        <v>1481</v>
      </c>
      <c r="N125" s="154">
        <f t="shared" si="2"/>
        <v>45551</v>
      </c>
      <c r="O125" s="230">
        <v>15</v>
      </c>
      <c r="P125" s="231">
        <v>0</v>
      </c>
      <c r="Q125" s="229" t="s">
        <v>36</v>
      </c>
      <c r="R125" s="229"/>
      <c r="S125" s="229"/>
      <c r="T125" s="231">
        <v>0</v>
      </c>
      <c r="U125" s="229"/>
      <c r="V125" s="209"/>
    </row>
    <row r="126" spans="1:22" ht="13.5">
      <c r="A126" s="225" t="s">
        <v>1386</v>
      </c>
      <c r="B126" s="226" t="s">
        <v>1607</v>
      </c>
      <c r="C126" s="227" t="s">
        <v>41</v>
      </c>
      <c r="D126" s="228" t="s">
        <v>741</v>
      </c>
      <c r="E126" s="247" t="s">
        <v>130</v>
      </c>
      <c r="F126" s="248"/>
      <c r="G126" s="228"/>
      <c r="H126" s="229"/>
      <c r="I126" s="229"/>
      <c r="J126" s="147">
        <f t="shared" si="3"/>
        <v>0</v>
      </c>
      <c r="K126" s="231">
        <v>0</v>
      </c>
      <c r="L126" s="208" t="s">
        <v>1480</v>
      </c>
      <c r="M126" s="208" t="s">
        <v>1481</v>
      </c>
      <c r="N126" s="154">
        <f t="shared" si="2"/>
        <v>45551</v>
      </c>
      <c r="O126" s="230">
        <v>15</v>
      </c>
      <c r="P126" s="231">
        <v>0</v>
      </c>
      <c r="Q126" s="229" t="s">
        <v>36</v>
      </c>
      <c r="R126" s="229"/>
      <c r="S126" s="229"/>
      <c r="T126" s="231">
        <v>0</v>
      </c>
      <c r="U126" s="229"/>
      <c r="V126" s="209"/>
    </row>
    <row r="127" spans="1:22" ht="13.5">
      <c r="A127" s="225" t="s">
        <v>2054</v>
      </c>
      <c r="B127" s="226" t="s">
        <v>2055</v>
      </c>
      <c r="C127" s="227" t="s">
        <v>15969</v>
      </c>
      <c r="D127" s="228" t="s">
        <v>2173</v>
      </c>
      <c r="E127" s="247" t="s">
        <v>2197</v>
      </c>
      <c r="F127" s="248" t="s">
        <v>15971</v>
      </c>
      <c r="G127" s="228" t="s">
        <v>2170</v>
      </c>
      <c r="H127" s="229" t="s">
        <v>2173</v>
      </c>
      <c r="I127" s="229"/>
      <c r="J127" s="147" t="str">
        <f t="shared" si="3"/>
        <v>郑仁春</v>
      </c>
      <c r="K127" s="230">
        <v>100</v>
      </c>
      <c r="L127" s="208" t="s">
        <v>1480</v>
      </c>
      <c r="M127" s="208" t="s">
        <v>1480</v>
      </c>
      <c r="N127" s="154">
        <f t="shared" si="2"/>
        <v>45531</v>
      </c>
      <c r="O127" s="230">
        <v>1</v>
      </c>
      <c r="P127" s="230">
        <v>6</v>
      </c>
      <c r="Q127" s="229" t="s">
        <v>31</v>
      </c>
      <c r="R127" s="229" t="s">
        <v>1476</v>
      </c>
      <c r="S127" s="229" t="s">
        <v>749</v>
      </c>
      <c r="T127" s="230">
        <v>3</v>
      </c>
      <c r="U127" s="230">
        <v>2</v>
      </c>
      <c r="V127" s="208" t="s">
        <v>16012</v>
      </c>
    </row>
    <row r="128" spans="1:22" ht="13.5">
      <c r="A128" s="225" t="s">
        <v>2027</v>
      </c>
      <c r="B128" s="226" t="s">
        <v>2028</v>
      </c>
      <c r="C128" s="227" t="s">
        <v>51</v>
      </c>
      <c r="D128" s="228" t="s">
        <v>2026</v>
      </c>
      <c r="E128" s="247" t="s">
        <v>2171</v>
      </c>
      <c r="F128" s="248"/>
      <c r="G128" s="228" t="s">
        <v>2170</v>
      </c>
      <c r="H128" s="229" t="s">
        <v>2026</v>
      </c>
      <c r="I128" s="229"/>
      <c r="J128" s="147" t="str">
        <f t="shared" si="3"/>
        <v>汪佳凯</v>
      </c>
      <c r="K128" s="230">
        <v>100</v>
      </c>
      <c r="L128" s="208" t="s">
        <v>1480</v>
      </c>
      <c r="M128" s="208" t="s">
        <v>1483</v>
      </c>
      <c r="N128" s="154">
        <f t="shared" si="2"/>
        <v>45548</v>
      </c>
      <c r="O128" s="230">
        <v>14</v>
      </c>
      <c r="P128" s="230">
        <v>18</v>
      </c>
      <c r="Q128" s="229" t="s">
        <v>31</v>
      </c>
      <c r="R128" s="229" t="s">
        <v>1480</v>
      </c>
      <c r="S128" s="229" t="s">
        <v>1483</v>
      </c>
      <c r="T128" s="230">
        <v>14</v>
      </c>
      <c r="U128" s="230">
        <v>18</v>
      </c>
      <c r="V128" s="208" t="s">
        <v>12291</v>
      </c>
    </row>
    <row r="129" spans="1:22" ht="13.5">
      <c r="A129" s="225" t="s">
        <v>2053</v>
      </c>
      <c r="B129" s="226" t="s">
        <v>9089</v>
      </c>
      <c r="C129" s="227" t="s">
        <v>56</v>
      </c>
      <c r="D129" s="228" t="s">
        <v>562</v>
      </c>
      <c r="E129" s="247" t="s">
        <v>127</v>
      </c>
      <c r="F129" s="248" t="s">
        <v>5863</v>
      </c>
      <c r="G129" s="228" t="s">
        <v>2860</v>
      </c>
      <c r="H129" s="229" t="s">
        <v>562</v>
      </c>
      <c r="I129" s="229"/>
      <c r="J129" s="147" t="str">
        <f t="shared" si="3"/>
        <v>葉宏政</v>
      </c>
      <c r="K129" s="230">
        <v>100</v>
      </c>
      <c r="L129" s="208" t="s">
        <v>1480</v>
      </c>
      <c r="M129" s="208" t="s">
        <v>1480</v>
      </c>
      <c r="N129" s="154">
        <f t="shared" si="2"/>
        <v>45531</v>
      </c>
      <c r="O129" s="230">
        <v>1</v>
      </c>
      <c r="P129" s="230">
        <v>4</v>
      </c>
      <c r="Q129" s="229" t="s">
        <v>31</v>
      </c>
      <c r="R129" s="229" t="s">
        <v>1480</v>
      </c>
      <c r="S129" s="229" t="s">
        <v>2046</v>
      </c>
      <c r="T129" s="230">
        <v>119</v>
      </c>
      <c r="U129" s="229"/>
      <c r="V129" s="209"/>
    </row>
    <row r="130" spans="1:22" ht="13.5">
      <c r="A130" s="225" t="s">
        <v>878</v>
      </c>
      <c r="B130" s="226" t="s">
        <v>879</v>
      </c>
      <c r="C130" s="227" t="s">
        <v>56</v>
      </c>
      <c r="D130" s="228" t="s">
        <v>115</v>
      </c>
      <c r="E130" s="247" t="s">
        <v>55</v>
      </c>
      <c r="F130" s="248" t="s">
        <v>2578</v>
      </c>
      <c r="G130" s="228" t="s">
        <v>100</v>
      </c>
      <c r="H130" s="229" t="s">
        <v>115</v>
      </c>
      <c r="I130" s="229"/>
      <c r="J130" s="147" t="str">
        <f t="shared" si="3"/>
        <v>黃胤綸</v>
      </c>
      <c r="K130" s="231">
        <v>0</v>
      </c>
      <c r="L130" s="208" t="s">
        <v>764</v>
      </c>
      <c r="M130" s="208" t="s">
        <v>764</v>
      </c>
      <c r="N130" s="154">
        <f t="shared" ref="N130:N193" si="4">DATEVALUE(M130)</f>
        <v>45532</v>
      </c>
      <c r="O130" s="230">
        <v>1</v>
      </c>
      <c r="P130" s="230">
        <v>4</v>
      </c>
      <c r="Q130" s="229" t="s">
        <v>34</v>
      </c>
      <c r="R130" s="229" t="s">
        <v>1748</v>
      </c>
      <c r="S130" s="229"/>
      <c r="T130" s="231">
        <v>0</v>
      </c>
      <c r="U130" s="229"/>
      <c r="V130" s="208" t="s">
        <v>897</v>
      </c>
    </row>
    <row r="131" spans="1:22" ht="13.5">
      <c r="A131" s="225" t="s">
        <v>2054</v>
      </c>
      <c r="B131" s="226" t="s">
        <v>2055</v>
      </c>
      <c r="C131" s="227" t="s">
        <v>15972</v>
      </c>
      <c r="D131" s="228" t="s">
        <v>2173</v>
      </c>
      <c r="E131" s="247" t="s">
        <v>2191</v>
      </c>
      <c r="F131" s="248"/>
      <c r="G131" s="228" t="s">
        <v>2170</v>
      </c>
      <c r="H131" s="229" t="s">
        <v>2173</v>
      </c>
      <c r="I131" s="229"/>
      <c r="J131" s="147" t="str">
        <f t="shared" ref="J131:J194" si="5">IF(I131="",H131,LEFT(I131,3))</f>
        <v>郑仁春</v>
      </c>
      <c r="K131" s="230">
        <v>100</v>
      </c>
      <c r="L131" s="208" t="s">
        <v>764</v>
      </c>
      <c r="M131" s="208" t="s">
        <v>764</v>
      </c>
      <c r="N131" s="154">
        <f t="shared" si="4"/>
        <v>45532</v>
      </c>
      <c r="O131" s="230">
        <v>1</v>
      </c>
      <c r="P131" s="230">
        <v>6</v>
      </c>
      <c r="Q131" s="229" t="s">
        <v>31</v>
      </c>
      <c r="R131" s="229" t="s">
        <v>1477</v>
      </c>
      <c r="S131" s="229" t="s">
        <v>1477</v>
      </c>
      <c r="T131" s="230">
        <v>1</v>
      </c>
      <c r="U131" s="230">
        <v>2</v>
      </c>
      <c r="V131" s="208" t="s">
        <v>16012</v>
      </c>
    </row>
    <row r="132" spans="1:22" ht="13.5">
      <c r="A132" s="225" t="s">
        <v>2054</v>
      </c>
      <c r="B132" s="226" t="s">
        <v>2055</v>
      </c>
      <c r="C132" s="227" t="s">
        <v>15972</v>
      </c>
      <c r="D132" s="228" t="s">
        <v>2173</v>
      </c>
      <c r="E132" s="247" t="s">
        <v>2177</v>
      </c>
      <c r="F132" s="248"/>
      <c r="G132" s="228" t="s">
        <v>2170</v>
      </c>
      <c r="H132" s="229" t="s">
        <v>2173</v>
      </c>
      <c r="I132" s="229"/>
      <c r="J132" s="147" t="str">
        <f t="shared" si="5"/>
        <v>郑仁春</v>
      </c>
      <c r="K132" s="230">
        <v>100</v>
      </c>
      <c r="L132" s="208" t="s">
        <v>764</v>
      </c>
      <c r="M132" s="208" t="s">
        <v>1748</v>
      </c>
      <c r="N132" s="154">
        <f t="shared" si="4"/>
        <v>45545</v>
      </c>
      <c r="O132" s="230">
        <v>10</v>
      </c>
      <c r="P132" s="230">
        <v>60</v>
      </c>
      <c r="Q132" s="229" t="s">
        <v>31</v>
      </c>
      <c r="R132" s="229" t="s">
        <v>1480</v>
      </c>
      <c r="S132" s="229" t="s">
        <v>2224</v>
      </c>
      <c r="T132" s="230">
        <v>8</v>
      </c>
      <c r="U132" s="230">
        <v>6</v>
      </c>
      <c r="V132" s="208" t="s">
        <v>16012</v>
      </c>
    </row>
    <row r="133" spans="1:22" ht="13.5">
      <c r="A133" s="225" t="s">
        <v>2054</v>
      </c>
      <c r="B133" s="226" t="s">
        <v>2055</v>
      </c>
      <c r="C133" s="227" t="s">
        <v>15972</v>
      </c>
      <c r="D133" s="228" t="s">
        <v>2173</v>
      </c>
      <c r="E133" s="247" t="s">
        <v>2175</v>
      </c>
      <c r="F133" s="248"/>
      <c r="G133" s="228" t="s">
        <v>2170</v>
      </c>
      <c r="H133" s="229" t="s">
        <v>2173</v>
      </c>
      <c r="I133" s="229"/>
      <c r="J133" s="147" t="str">
        <f t="shared" si="5"/>
        <v>郑仁春</v>
      </c>
      <c r="K133" s="230">
        <v>100</v>
      </c>
      <c r="L133" s="208" t="s">
        <v>764</v>
      </c>
      <c r="M133" s="208" t="s">
        <v>1748</v>
      </c>
      <c r="N133" s="154">
        <f t="shared" si="4"/>
        <v>45545</v>
      </c>
      <c r="O133" s="230">
        <v>10</v>
      </c>
      <c r="P133" s="230">
        <v>60</v>
      </c>
      <c r="Q133" s="229" t="s">
        <v>31</v>
      </c>
      <c r="R133" s="229" t="s">
        <v>764</v>
      </c>
      <c r="S133" s="229" t="s">
        <v>2224</v>
      </c>
      <c r="T133" s="230">
        <v>7</v>
      </c>
      <c r="U133" s="230">
        <v>19</v>
      </c>
      <c r="V133" s="208" t="s">
        <v>16012</v>
      </c>
    </row>
    <row r="134" spans="1:22" ht="13.5">
      <c r="A134" s="225" t="s">
        <v>2054</v>
      </c>
      <c r="B134" s="226" t="s">
        <v>2055</v>
      </c>
      <c r="C134" s="227" t="s">
        <v>15972</v>
      </c>
      <c r="D134" s="228" t="s">
        <v>2173</v>
      </c>
      <c r="E134" s="247" t="s">
        <v>2192</v>
      </c>
      <c r="F134" s="248"/>
      <c r="G134" s="228" t="s">
        <v>2170</v>
      </c>
      <c r="H134" s="229" t="s">
        <v>2173</v>
      </c>
      <c r="I134" s="229"/>
      <c r="J134" s="147" t="str">
        <f t="shared" si="5"/>
        <v>郑仁春</v>
      </c>
      <c r="K134" s="230">
        <v>100</v>
      </c>
      <c r="L134" s="208" t="s">
        <v>764</v>
      </c>
      <c r="M134" s="208" t="s">
        <v>764</v>
      </c>
      <c r="N134" s="154">
        <f t="shared" si="4"/>
        <v>45532</v>
      </c>
      <c r="O134" s="230">
        <v>1</v>
      </c>
      <c r="P134" s="230">
        <v>6</v>
      </c>
      <c r="Q134" s="229" t="s">
        <v>31</v>
      </c>
      <c r="R134" s="229" t="s">
        <v>1480</v>
      </c>
      <c r="S134" s="229" t="s">
        <v>1480</v>
      </c>
      <c r="T134" s="230">
        <v>1</v>
      </c>
      <c r="U134" s="232">
        <v>1.5</v>
      </c>
      <c r="V134" s="208" t="s">
        <v>16012</v>
      </c>
    </row>
    <row r="135" spans="1:22" ht="13.5">
      <c r="A135" s="225" t="s">
        <v>2054</v>
      </c>
      <c r="B135" s="226" t="s">
        <v>2055</v>
      </c>
      <c r="C135" s="227" t="s">
        <v>15972</v>
      </c>
      <c r="D135" s="228" t="s">
        <v>2173</v>
      </c>
      <c r="E135" s="247" t="s">
        <v>2193</v>
      </c>
      <c r="F135" s="248"/>
      <c r="G135" s="228" t="s">
        <v>2170</v>
      </c>
      <c r="H135" s="229" t="s">
        <v>2173</v>
      </c>
      <c r="I135" s="229"/>
      <c r="J135" s="147" t="str">
        <f t="shared" si="5"/>
        <v>郑仁春</v>
      </c>
      <c r="K135" s="230">
        <v>100</v>
      </c>
      <c r="L135" s="208" t="s">
        <v>764</v>
      </c>
      <c r="M135" s="208" t="s">
        <v>764</v>
      </c>
      <c r="N135" s="154">
        <f t="shared" si="4"/>
        <v>45532</v>
      </c>
      <c r="O135" s="230">
        <v>1</v>
      </c>
      <c r="P135" s="230">
        <v>6</v>
      </c>
      <c r="Q135" s="229" t="s">
        <v>31</v>
      </c>
      <c r="R135" s="229" t="s">
        <v>1480</v>
      </c>
      <c r="S135" s="229" t="s">
        <v>1480</v>
      </c>
      <c r="T135" s="230">
        <v>1</v>
      </c>
      <c r="U135" s="232">
        <v>2.5</v>
      </c>
      <c r="V135" s="208" t="s">
        <v>16012</v>
      </c>
    </row>
    <row r="136" spans="1:22" ht="13.5">
      <c r="A136" s="225" t="s">
        <v>2054</v>
      </c>
      <c r="B136" s="226" t="s">
        <v>2055</v>
      </c>
      <c r="C136" s="227" t="s">
        <v>15972</v>
      </c>
      <c r="D136" s="228" t="s">
        <v>2173</v>
      </c>
      <c r="E136" s="247" t="s">
        <v>2176</v>
      </c>
      <c r="F136" s="248"/>
      <c r="G136" s="228" t="s">
        <v>2170</v>
      </c>
      <c r="H136" s="229" t="s">
        <v>2173</v>
      </c>
      <c r="I136" s="229"/>
      <c r="J136" s="147" t="str">
        <f t="shared" si="5"/>
        <v>郑仁春</v>
      </c>
      <c r="K136" s="230">
        <v>100</v>
      </c>
      <c r="L136" s="208" t="s">
        <v>764</v>
      </c>
      <c r="M136" s="208" t="s">
        <v>898</v>
      </c>
      <c r="N136" s="154">
        <f t="shared" si="4"/>
        <v>45538</v>
      </c>
      <c r="O136" s="230">
        <v>5</v>
      </c>
      <c r="P136" s="230">
        <v>30</v>
      </c>
      <c r="Q136" s="229" t="s">
        <v>31</v>
      </c>
      <c r="R136" s="229" t="s">
        <v>898</v>
      </c>
      <c r="S136" s="229" t="s">
        <v>898</v>
      </c>
      <c r="T136" s="230">
        <v>1</v>
      </c>
      <c r="U136" s="230">
        <v>3</v>
      </c>
      <c r="V136" s="208" t="s">
        <v>16012</v>
      </c>
    </row>
    <row r="137" spans="1:22" ht="13.5">
      <c r="A137" s="225" t="s">
        <v>2054</v>
      </c>
      <c r="B137" s="226" t="s">
        <v>2055</v>
      </c>
      <c r="C137" s="227" t="s">
        <v>15972</v>
      </c>
      <c r="D137" s="228" t="s">
        <v>2173</v>
      </c>
      <c r="E137" s="247" t="s">
        <v>2194</v>
      </c>
      <c r="F137" s="248"/>
      <c r="G137" s="228" t="s">
        <v>2170</v>
      </c>
      <c r="H137" s="229" t="s">
        <v>2173</v>
      </c>
      <c r="I137" s="229"/>
      <c r="J137" s="147" t="str">
        <f t="shared" si="5"/>
        <v>郑仁春</v>
      </c>
      <c r="K137" s="230">
        <v>100</v>
      </c>
      <c r="L137" s="208" t="s">
        <v>764</v>
      </c>
      <c r="M137" s="208" t="s">
        <v>1477</v>
      </c>
      <c r="N137" s="154">
        <f t="shared" si="4"/>
        <v>45533</v>
      </c>
      <c r="O137" s="230">
        <v>2</v>
      </c>
      <c r="P137" s="230">
        <v>12</v>
      </c>
      <c r="Q137" s="229" t="s">
        <v>31</v>
      </c>
      <c r="R137" s="229" t="s">
        <v>1477</v>
      </c>
      <c r="S137" s="229" t="s">
        <v>1477</v>
      </c>
      <c r="T137" s="230">
        <v>1</v>
      </c>
      <c r="U137" s="232">
        <v>2.5</v>
      </c>
      <c r="V137" s="208" t="s">
        <v>16012</v>
      </c>
    </row>
    <row r="138" spans="1:22" ht="13.5">
      <c r="A138" s="225" t="s">
        <v>2054</v>
      </c>
      <c r="B138" s="226" t="s">
        <v>2055</v>
      </c>
      <c r="C138" s="227" t="s">
        <v>15972</v>
      </c>
      <c r="D138" s="228" t="s">
        <v>2173</v>
      </c>
      <c r="E138" s="247" t="s">
        <v>2195</v>
      </c>
      <c r="F138" s="248"/>
      <c r="G138" s="228" t="s">
        <v>2170</v>
      </c>
      <c r="H138" s="229" t="s">
        <v>2173</v>
      </c>
      <c r="I138" s="229"/>
      <c r="J138" s="147" t="str">
        <f t="shared" si="5"/>
        <v>郑仁春</v>
      </c>
      <c r="K138" s="230">
        <v>100</v>
      </c>
      <c r="L138" s="208" t="s">
        <v>764</v>
      </c>
      <c r="M138" s="208" t="s">
        <v>1477</v>
      </c>
      <c r="N138" s="154">
        <f t="shared" si="4"/>
        <v>45533</v>
      </c>
      <c r="O138" s="230">
        <v>2</v>
      </c>
      <c r="P138" s="230">
        <v>12</v>
      </c>
      <c r="Q138" s="229" t="s">
        <v>31</v>
      </c>
      <c r="R138" s="229" t="s">
        <v>1477</v>
      </c>
      <c r="S138" s="229" t="s">
        <v>1477</v>
      </c>
      <c r="T138" s="230">
        <v>1</v>
      </c>
      <c r="U138" s="232">
        <v>3.5</v>
      </c>
      <c r="V138" s="208" t="s">
        <v>16012</v>
      </c>
    </row>
    <row r="139" spans="1:22" ht="13.5">
      <c r="A139" s="225" t="s">
        <v>2054</v>
      </c>
      <c r="B139" s="226" t="s">
        <v>2055</v>
      </c>
      <c r="C139" s="227" t="s">
        <v>15972</v>
      </c>
      <c r="D139" s="228" t="s">
        <v>2173</v>
      </c>
      <c r="E139" s="247" t="s">
        <v>15973</v>
      </c>
      <c r="F139" s="248"/>
      <c r="G139" s="228" t="s">
        <v>2170</v>
      </c>
      <c r="H139" s="229" t="s">
        <v>2173</v>
      </c>
      <c r="I139" s="229"/>
      <c r="J139" s="147" t="str">
        <f t="shared" si="5"/>
        <v>郑仁春</v>
      </c>
      <c r="K139" s="230">
        <v>100</v>
      </c>
      <c r="L139" s="208" t="s">
        <v>764</v>
      </c>
      <c r="M139" s="208" t="s">
        <v>764</v>
      </c>
      <c r="N139" s="154">
        <f t="shared" si="4"/>
        <v>45532</v>
      </c>
      <c r="O139" s="230">
        <v>1</v>
      </c>
      <c r="P139" s="230">
        <v>1</v>
      </c>
      <c r="Q139" s="229" t="s">
        <v>31</v>
      </c>
      <c r="R139" s="229" t="s">
        <v>1480</v>
      </c>
      <c r="S139" s="229" t="s">
        <v>1480</v>
      </c>
      <c r="T139" s="230">
        <v>1</v>
      </c>
      <c r="U139" s="229"/>
      <c r="V139" s="208" t="s">
        <v>16012</v>
      </c>
    </row>
    <row r="140" spans="1:22" ht="13.5">
      <c r="A140" s="225" t="s">
        <v>878</v>
      </c>
      <c r="B140" s="226" t="s">
        <v>879</v>
      </c>
      <c r="C140" s="227" t="s">
        <v>56</v>
      </c>
      <c r="D140" s="228" t="s">
        <v>115</v>
      </c>
      <c r="E140" s="247" t="s">
        <v>57</v>
      </c>
      <c r="F140" s="248"/>
      <c r="G140" s="228" t="s">
        <v>100</v>
      </c>
      <c r="H140" s="229" t="s">
        <v>115</v>
      </c>
      <c r="I140" s="229"/>
      <c r="J140" s="147" t="str">
        <f t="shared" si="5"/>
        <v>黃胤綸</v>
      </c>
      <c r="K140" s="231">
        <v>0</v>
      </c>
      <c r="L140" s="208" t="s">
        <v>1477</v>
      </c>
      <c r="M140" s="208" t="s">
        <v>898</v>
      </c>
      <c r="N140" s="154">
        <f t="shared" si="4"/>
        <v>45538</v>
      </c>
      <c r="O140" s="230">
        <v>4</v>
      </c>
      <c r="P140" s="230">
        <v>16</v>
      </c>
      <c r="Q140" s="229" t="s">
        <v>34</v>
      </c>
      <c r="R140" s="229"/>
      <c r="S140" s="229"/>
      <c r="T140" s="231">
        <v>0</v>
      </c>
      <c r="U140" s="229"/>
      <c r="V140" s="208" t="s">
        <v>897</v>
      </c>
    </row>
    <row r="141" spans="1:22" ht="13.5">
      <c r="A141" s="225" t="s">
        <v>1387</v>
      </c>
      <c r="B141" s="226" t="s">
        <v>1388</v>
      </c>
      <c r="C141" s="227" t="s">
        <v>1396</v>
      </c>
      <c r="D141" s="228" t="s">
        <v>106</v>
      </c>
      <c r="E141" s="247" t="s">
        <v>1434</v>
      </c>
      <c r="F141" s="248"/>
      <c r="G141" s="228" t="s">
        <v>6334</v>
      </c>
      <c r="H141" s="229" t="s">
        <v>106</v>
      </c>
      <c r="I141" s="229"/>
      <c r="J141" s="147" t="str">
        <f t="shared" si="5"/>
        <v>賴慶樺</v>
      </c>
      <c r="K141" s="230">
        <v>100</v>
      </c>
      <c r="L141" s="208" t="s">
        <v>1477</v>
      </c>
      <c r="M141" s="208" t="s">
        <v>768</v>
      </c>
      <c r="N141" s="154">
        <f t="shared" si="4"/>
        <v>45546</v>
      </c>
      <c r="O141" s="230">
        <v>10</v>
      </c>
      <c r="P141" s="230">
        <v>20</v>
      </c>
      <c r="Q141" s="229" t="s">
        <v>31</v>
      </c>
      <c r="R141" s="229" t="s">
        <v>1749</v>
      </c>
      <c r="S141" s="229" t="s">
        <v>2033</v>
      </c>
      <c r="T141" s="230">
        <v>2</v>
      </c>
      <c r="U141" s="229"/>
      <c r="V141" s="208" t="s">
        <v>6037</v>
      </c>
    </row>
    <row r="142" spans="1:22" ht="13.5">
      <c r="A142" s="225" t="s">
        <v>1387</v>
      </c>
      <c r="B142" s="226" t="s">
        <v>1388</v>
      </c>
      <c r="C142" s="227" t="s">
        <v>1405</v>
      </c>
      <c r="D142" s="228" t="s">
        <v>106</v>
      </c>
      <c r="E142" s="247" t="s">
        <v>1435</v>
      </c>
      <c r="F142" s="248"/>
      <c r="G142" s="228" t="s">
        <v>6334</v>
      </c>
      <c r="H142" s="229" t="s">
        <v>106</v>
      </c>
      <c r="I142" s="229"/>
      <c r="J142" s="147" t="str">
        <f t="shared" si="5"/>
        <v>賴慶樺</v>
      </c>
      <c r="K142" s="230">
        <v>100</v>
      </c>
      <c r="L142" s="208" t="s">
        <v>1477</v>
      </c>
      <c r="M142" s="208" t="s">
        <v>768</v>
      </c>
      <c r="N142" s="154">
        <f t="shared" si="4"/>
        <v>45546</v>
      </c>
      <c r="O142" s="230">
        <v>10</v>
      </c>
      <c r="P142" s="230">
        <v>20</v>
      </c>
      <c r="Q142" s="229" t="s">
        <v>31</v>
      </c>
      <c r="R142" s="229" t="s">
        <v>1749</v>
      </c>
      <c r="S142" s="229" t="s">
        <v>2033</v>
      </c>
      <c r="T142" s="230">
        <v>2</v>
      </c>
      <c r="U142" s="229"/>
      <c r="V142" s="208" t="s">
        <v>6037</v>
      </c>
    </row>
    <row r="143" spans="1:22" ht="13.5">
      <c r="A143" s="225" t="s">
        <v>1387</v>
      </c>
      <c r="B143" s="226" t="s">
        <v>1388</v>
      </c>
      <c r="C143" s="227" t="s">
        <v>1414</v>
      </c>
      <c r="D143" s="228" t="s">
        <v>106</v>
      </c>
      <c r="E143" s="247" t="s">
        <v>1436</v>
      </c>
      <c r="F143" s="248"/>
      <c r="G143" s="228" t="s">
        <v>6334</v>
      </c>
      <c r="H143" s="229" t="s">
        <v>106</v>
      </c>
      <c r="I143" s="229"/>
      <c r="J143" s="147" t="str">
        <f t="shared" si="5"/>
        <v>賴慶樺</v>
      </c>
      <c r="K143" s="230">
        <v>100</v>
      </c>
      <c r="L143" s="208" t="s">
        <v>1477</v>
      </c>
      <c r="M143" s="208" t="s">
        <v>768</v>
      </c>
      <c r="N143" s="154">
        <f t="shared" si="4"/>
        <v>45546</v>
      </c>
      <c r="O143" s="230">
        <v>10</v>
      </c>
      <c r="P143" s="230">
        <v>20</v>
      </c>
      <c r="Q143" s="229" t="s">
        <v>31</v>
      </c>
      <c r="R143" s="229" t="s">
        <v>1749</v>
      </c>
      <c r="S143" s="229" t="s">
        <v>901</v>
      </c>
      <c r="T143" s="230">
        <v>4</v>
      </c>
      <c r="U143" s="229"/>
      <c r="V143" s="208" t="s">
        <v>6037</v>
      </c>
    </row>
    <row r="144" spans="1:22" ht="13.5">
      <c r="A144" s="225" t="s">
        <v>1391</v>
      </c>
      <c r="B144" s="226" t="s">
        <v>1392</v>
      </c>
      <c r="C144" s="227" t="s">
        <v>1424</v>
      </c>
      <c r="D144" s="228" t="s">
        <v>106</v>
      </c>
      <c r="E144" s="247" t="s">
        <v>1437</v>
      </c>
      <c r="F144" s="248"/>
      <c r="G144" s="228" t="s">
        <v>6334</v>
      </c>
      <c r="H144" s="229" t="s">
        <v>106</v>
      </c>
      <c r="I144" s="229"/>
      <c r="J144" s="147" t="str">
        <f t="shared" si="5"/>
        <v>賴慶樺</v>
      </c>
      <c r="K144" s="230">
        <v>100</v>
      </c>
      <c r="L144" s="208" t="s">
        <v>1477</v>
      </c>
      <c r="M144" s="208" t="s">
        <v>768</v>
      </c>
      <c r="N144" s="154">
        <f t="shared" si="4"/>
        <v>45546</v>
      </c>
      <c r="O144" s="230">
        <v>10</v>
      </c>
      <c r="P144" s="230">
        <v>20</v>
      </c>
      <c r="Q144" s="229" t="s">
        <v>31</v>
      </c>
      <c r="R144" s="229" t="s">
        <v>1749</v>
      </c>
      <c r="S144" s="229" t="s">
        <v>2033</v>
      </c>
      <c r="T144" s="230">
        <v>2</v>
      </c>
      <c r="U144" s="229"/>
      <c r="V144" s="208" t="s">
        <v>1872</v>
      </c>
    </row>
    <row r="145" spans="1:22" ht="13.5">
      <c r="A145" s="225" t="s">
        <v>1387</v>
      </c>
      <c r="B145" s="226" t="s">
        <v>1388</v>
      </c>
      <c r="C145" s="227" t="s">
        <v>1438</v>
      </c>
      <c r="D145" s="228" t="s">
        <v>106</v>
      </c>
      <c r="E145" s="247" t="s">
        <v>1439</v>
      </c>
      <c r="F145" s="248"/>
      <c r="G145" s="228" t="s">
        <v>6334</v>
      </c>
      <c r="H145" s="229" t="s">
        <v>106</v>
      </c>
      <c r="I145" s="229"/>
      <c r="J145" s="147" t="str">
        <f t="shared" si="5"/>
        <v>賴慶樺</v>
      </c>
      <c r="K145" s="230">
        <v>100</v>
      </c>
      <c r="L145" s="208" t="s">
        <v>750</v>
      </c>
      <c r="M145" s="208" t="s">
        <v>1482</v>
      </c>
      <c r="N145" s="154">
        <f t="shared" si="4"/>
        <v>45547</v>
      </c>
      <c r="O145" s="230">
        <v>10</v>
      </c>
      <c r="P145" s="230">
        <v>20</v>
      </c>
      <c r="Q145" s="229" t="s">
        <v>31</v>
      </c>
      <c r="R145" s="229" t="s">
        <v>1749</v>
      </c>
      <c r="S145" s="229" t="s">
        <v>2033</v>
      </c>
      <c r="T145" s="230">
        <v>2</v>
      </c>
      <c r="U145" s="230">
        <v>64</v>
      </c>
      <c r="V145" s="208" t="s">
        <v>6037</v>
      </c>
    </row>
    <row r="146" spans="1:22" ht="13.5">
      <c r="A146" s="225" t="s">
        <v>1387</v>
      </c>
      <c r="B146" s="226" t="s">
        <v>1388</v>
      </c>
      <c r="C146" s="227" t="s">
        <v>1438</v>
      </c>
      <c r="D146" s="228" t="s">
        <v>106</v>
      </c>
      <c r="E146" s="247" t="s">
        <v>1440</v>
      </c>
      <c r="F146" s="248"/>
      <c r="G146" s="228" t="s">
        <v>2860</v>
      </c>
      <c r="H146" s="229" t="s">
        <v>50</v>
      </c>
      <c r="I146" s="229"/>
      <c r="J146" s="147" t="str">
        <f t="shared" si="5"/>
        <v>王瀚霆</v>
      </c>
      <c r="K146" s="230">
        <v>100</v>
      </c>
      <c r="L146" s="208" t="s">
        <v>750</v>
      </c>
      <c r="M146" s="208" t="s">
        <v>1482</v>
      </c>
      <c r="N146" s="154">
        <f t="shared" si="4"/>
        <v>45547</v>
      </c>
      <c r="O146" s="230">
        <v>10</v>
      </c>
      <c r="P146" s="230">
        <v>40</v>
      </c>
      <c r="Q146" s="229" t="s">
        <v>31</v>
      </c>
      <c r="R146" s="229" t="s">
        <v>1482</v>
      </c>
      <c r="S146" s="229" t="s">
        <v>1482</v>
      </c>
      <c r="T146" s="230">
        <v>1</v>
      </c>
      <c r="U146" s="229"/>
      <c r="V146" s="208" t="s">
        <v>6037</v>
      </c>
    </row>
    <row r="147" spans="1:22" ht="13.5">
      <c r="A147" s="225" t="s">
        <v>1387</v>
      </c>
      <c r="B147" s="226" t="s">
        <v>1388</v>
      </c>
      <c r="C147" s="227" t="s">
        <v>1442</v>
      </c>
      <c r="D147" s="228" t="s">
        <v>106</v>
      </c>
      <c r="E147" s="247" t="s">
        <v>1443</v>
      </c>
      <c r="F147" s="248"/>
      <c r="G147" s="228" t="s">
        <v>6334</v>
      </c>
      <c r="H147" s="229" t="s">
        <v>106</v>
      </c>
      <c r="I147" s="229"/>
      <c r="J147" s="147" t="str">
        <f t="shared" si="5"/>
        <v>賴慶樺</v>
      </c>
      <c r="K147" s="230">
        <v>100</v>
      </c>
      <c r="L147" s="208" t="s">
        <v>750</v>
      </c>
      <c r="M147" s="208" t="s">
        <v>1482</v>
      </c>
      <c r="N147" s="154">
        <f t="shared" si="4"/>
        <v>45547</v>
      </c>
      <c r="O147" s="230">
        <v>10</v>
      </c>
      <c r="P147" s="230">
        <v>20</v>
      </c>
      <c r="Q147" s="229" t="s">
        <v>31</v>
      </c>
      <c r="R147" s="229" t="s">
        <v>1749</v>
      </c>
      <c r="S147" s="229" t="s">
        <v>2033</v>
      </c>
      <c r="T147" s="230">
        <v>2</v>
      </c>
      <c r="U147" s="230">
        <v>80</v>
      </c>
      <c r="V147" s="208" t="s">
        <v>6037</v>
      </c>
    </row>
    <row r="148" spans="1:22" ht="13.5">
      <c r="A148" s="225" t="s">
        <v>1387</v>
      </c>
      <c r="B148" s="226" t="s">
        <v>1388</v>
      </c>
      <c r="C148" s="227" t="s">
        <v>1442</v>
      </c>
      <c r="D148" s="228" t="s">
        <v>106</v>
      </c>
      <c r="E148" s="247" t="s">
        <v>1444</v>
      </c>
      <c r="F148" s="248"/>
      <c r="G148" s="228" t="s">
        <v>2860</v>
      </c>
      <c r="H148" s="229" t="s">
        <v>50</v>
      </c>
      <c r="I148" s="229"/>
      <c r="J148" s="147" t="str">
        <f t="shared" si="5"/>
        <v>王瀚霆</v>
      </c>
      <c r="K148" s="230">
        <v>100</v>
      </c>
      <c r="L148" s="208" t="s">
        <v>750</v>
      </c>
      <c r="M148" s="208" t="s">
        <v>1482</v>
      </c>
      <c r="N148" s="154">
        <f t="shared" si="4"/>
        <v>45547</v>
      </c>
      <c r="O148" s="230">
        <v>10</v>
      </c>
      <c r="P148" s="230">
        <v>40</v>
      </c>
      <c r="Q148" s="229" t="s">
        <v>31</v>
      </c>
      <c r="R148" s="229" t="s">
        <v>1482</v>
      </c>
      <c r="S148" s="229" t="s">
        <v>1482</v>
      </c>
      <c r="T148" s="230">
        <v>1</v>
      </c>
      <c r="U148" s="229"/>
      <c r="V148" s="208" t="s">
        <v>6037</v>
      </c>
    </row>
    <row r="149" spans="1:22" ht="13.5">
      <c r="A149" s="225" t="s">
        <v>1387</v>
      </c>
      <c r="B149" s="226" t="s">
        <v>1388</v>
      </c>
      <c r="C149" s="227" t="s">
        <v>1446</v>
      </c>
      <c r="D149" s="228" t="s">
        <v>106</v>
      </c>
      <c r="E149" s="247" t="s">
        <v>1447</v>
      </c>
      <c r="F149" s="248"/>
      <c r="G149" s="228" t="s">
        <v>6334</v>
      </c>
      <c r="H149" s="229" t="s">
        <v>106</v>
      </c>
      <c r="I149" s="229"/>
      <c r="J149" s="147" t="str">
        <f t="shared" si="5"/>
        <v>賴慶樺</v>
      </c>
      <c r="K149" s="230">
        <v>100</v>
      </c>
      <c r="L149" s="208" t="s">
        <v>750</v>
      </c>
      <c r="M149" s="208" t="s">
        <v>1482</v>
      </c>
      <c r="N149" s="154">
        <f t="shared" si="4"/>
        <v>45547</v>
      </c>
      <c r="O149" s="230">
        <v>10</v>
      </c>
      <c r="P149" s="230">
        <v>20</v>
      </c>
      <c r="Q149" s="229" t="s">
        <v>31</v>
      </c>
      <c r="R149" s="229" t="s">
        <v>1749</v>
      </c>
      <c r="S149" s="229" t="s">
        <v>2033</v>
      </c>
      <c r="T149" s="230">
        <v>2</v>
      </c>
      <c r="U149" s="230">
        <v>56</v>
      </c>
      <c r="V149" s="208" t="s">
        <v>6037</v>
      </c>
    </row>
    <row r="150" spans="1:22" ht="13.5">
      <c r="A150" s="225" t="s">
        <v>1391</v>
      </c>
      <c r="B150" s="226" t="s">
        <v>1392</v>
      </c>
      <c r="C150" s="227" t="s">
        <v>1450</v>
      </c>
      <c r="D150" s="228" t="s">
        <v>106</v>
      </c>
      <c r="E150" s="247" t="s">
        <v>1451</v>
      </c>
      <c r="F150" s="248"/>
      <c r="G150" s="228" t="s">
        <v>6334</v>
      </c>
      <c r="H150" s="229" t="s">
        <v>106</v>
      </c>
      <c r="I150" s="229"/>
      <c r="J150" s="147" t="str">
        <f t="shared" si="5"/>
        <v>賴慶樺</v>
      </c>
      <c r="K150" s="230">
        <v>100</v>
      </c>
      <c r="L150" s="208" t="s">
        <v>750</v>
      </c>
      <c r="M150" s="208" t="s">
        <v>1482</v>
      </c>
      <c r="N150" s="154">
        <f t="shared" si="4"/>
        <v>45547</v>
      </c>
      <c r="O150" s="230">
        <v>10</v>
      </c>
      <c r="P150" s="230">
        <v>20</v>
      </c>
      <c r="Q150" s="229" t="s">
        <v>31</v>
      </c>
      <c r="R150" s="229" t="s">
        <v>1749</v>
      </c>
      <c r="S150" s="229" t="s">
        <v>2033</v>
      </c>
      <c r="T150" s="230">
        <v>2</v>
      </c>
      <c r="U150" s="230">
        <v>48</v>
      </c>
      <c r="V150" s="208" t="s">
        <v>1872</v>
      </c>
    </row>
    <row r="151" spans="1:22" ht="13.5">
      <c r="A151" s="225" t="s">
        <v>1391</v>
      </c>
      <c r="B151" s="226" t="s">
        <v>1392</v>
      </c>
      <c r="C151" s="227" t="s">
        <v>1450</v>
      </c>
      <c r="D151" s="228" t="s">
        <v>106</v>
      </c>
      <c r="E151" s="247" t="s">
        <v>1452</v>
      </c>
      <c r="F151" s="248" t="s">
        <v>3981</v>
      </c>
      <c r="G151" s="228" t="s">
        <v>2860</v>
      </c>
      <c r="H151" s="229" t="s">
        <v>562</v>
      </c>
      <c r="I151" s="229"/>
      <c r="J151" s="147" t="str">
        <f t="shared" si="5"/>
        <v>葉宏政</v>
      </c>
      <c r="K151" s="230">
        <v>100</v>
      </c>
      <c r="L151" s="208" t="s">
        <v>750</v>
      </c>
      <c r="M151" s="208" t="s">
        <v>1482</v>
      </c>
      <c r="N151" s="154">
        <f t="shared" si="4"/>
        <v>45547</v>
      </c>
      <c r="O151" s="230">
        <v>10</v>
      </c>
      <c r="P151" s="230">
        <v>40</v>
      </c>
      <c r="Q151" s="229" t="s">
        <v>31</v>
      </c>
      <c r="R151" s="229" t="s">
        <v>763</v>
      </c>
      <c r="S151" s="229" t="s">
        <v>2406</v>
      </c>
      <c r="T151" s="230">
        <v>78</v>
      </c>
      <c r="U151" s="229"/>
      <c r="V151" s="208" t="s">
        <v>1872</v>
      </c>
    </row>
    <row r="152" spans="1:22" ht="13.5">
      <c r="A152" s="225" t="s">
        <v>1391</v>
      </c>
      <c r="B152" s="226" t="s">
        <v>1392</v>
      </c>
      <c r="C152" s="227" t="s">
        <v>1450</v>
      </c>
      <c r="D152" s="228" t="s">
        <v>106</v>
      </c>
      <c r="E152" s="247" t="s">
        <v>1453</v>
      </c>
      <c r="F152" s="248" t="s">
        <v>2866</v>
      </c>
      <c r="G152" s="228" t="s">
        <v>100</v>
      </c>
      <c r="H152" s="229" t="s">
        <v>476</v>
      </c>
      <c r="I152" s="229"/>
      <c r="J152" s="147" t="str">
        <f t="shared" si="5"/>
        <v>莊廉琯</v>
      </c>
      <c r="K152" s="230">
        <v>100</v>
      </c>
      <c r="L152" s="208" t="s">
        <v>750</v>
      </c>
      <c r="M152" s="208" t="s">
        <v>1482</v>
      </c>
      <c r="N152" s="154">
        <f t="shared" si="4"/>
        <v>45547</v>
      </c>
      <c r="O152" s="230">
        <v>10</v>
      </c>
      <c r="P152" s="230">
        <v>40</v>
      </c>
      <c r="Q152" s="229" t="s">
        <v>31</v>
      </c>
      <c r="R152" s="229" t="s">
        <v>2033</v>
      </c>
      <c r="S152" s="229" t="s">
        <v>906</v>
      </c>
      <c r="T152" s="230">
        <v>5</v>
      </c>
      <c r="U152" s="229"/>
      <c r="V152" s="208" t="s">
        <v>1872</v>
      </c>
    </row>
    <row r="153" spans="1:22" ht="13.5">
      <c r="A153" s="225" t="s">
        <v>1735</v>
      </c>
      <c r="B153" s="226" t="s">
        <v>1736</v>
      </c>
      <c r="C153" s="227" t="s">
        <v>1740</v>
      </c>
      <c r="D153" s="228" t="s">
        <v>481</v>
      </c>
      <c r="E153" s="247" t="s">
        <v>47</v>
      </c>
      <c r="F153" s="248" t="s">
        <v>263</v>
      </c>
      <c r="G153" s="228" t="s">
        <v>506</v>
      </c>
      <c r="H153" s="229" t="s">
        <v>770</v>
      </c>
      <c r="I153" s="229"/>
      <c r="J153" s="147" t="str">
        <f t="shared" si="5"/>
        <v>鄭珅易</v>
      </c>
      <c r="K153" s="230">
        <v>100</v>
      </c>
      <c r="L153" s="208" t="s">
        <v>750</v>
      </c>
      <c r="M153" s="208" t="s">
        <v>750</v>
      </c>
      <c r="N153" s="154">
        <f t="shared" si="4"/>
        <v>45534</v>
      </c>
      <c r="O153" s="230">
        <v>1</v>
      </c>
      <c r="P153" s="230">
        <v>8</v>
      </c>
      <c r="Q153" s="229" t="s">
        <v>31</v>
      </c>
      <c r="R153" s="229" t="s">
        <v>1485</v>
      </c>
      <c r="S153" s="229" t="s">
        <v>1485</v>
      </c>
      <c r="T153" s="230">
        <v>1</v>
      </c>
      <c r="U153" s="229"/>
      <c r="V153" s="208" t="s">
        <v>2407</v>
      </c>
    </row>
    <row r="154" spans="1:22" ht="13.5">
      <c r="A154" s="225" t="s">
        <v>2395</v>
      </c>
      <c r="B154" s="226" t="s">
        <v>2396</v>
      </c>
      <c r="C154" s="227" t="s">
        <v>2719</v>
      </c>
      <c r="D154" s="228" t="s">
        <v>422</v>
      </c>
      <c r="E154" s="247" t="s">
        <v>2421</v>
      </c>
      <c r="F154" s="248" t="s">
        <v>2428</v>
      </c>
      <c r="G154" s="228" t="s">
        <v>2861</v>
      </c>
      <c r="H154" s="229" t="s">
        <v>422</v>
      </c>
      <c r="I154" s="229"/>
      <c r="J154" s="147" t="str">
        <f t="shared" si="5"/>
        <v>李育儒</v>
      </c>
      <c r="K154" s="230">
        <v>100</v>
      </c>
      <c r="L154" s="208" t="s">
        <v>765</v>
      </c>
      <c r="M154" s="208" t="s">
        <v>765</v>
      </c>
      <c r="N154" s="154">
        <f t="shared" si="4"/>
        <v>45537</v>
      </c>
      <c r="O154" s="230">
        <v>1</v>
      </c>
      <c r="P154" s="231">
        <v>0</v>
      </c>
      <c r="Q154" s="229" t="s">
        <v>31</v>
      </c>
      <c r="R154" s="229" t="s">
        <v>765</v>
      </c>
      <c r="S154" s="229" t="s">
        <v>765</v>
      </c>
      <c r="T154" s="230">
        <v>1</v>
      </c>
      <c r="U154" s="230">
        <v>2</v>
      </c>
      <c r="V154" s="208" t="s">
        <v>2051</v>
      </c>
    </row>
    <row r="155" spans="1:22" ht="13.5">
      <c r="A155" s="225" t="s">
        <v>2022</v>
      </c>
      <c r="B155" s="226" t="s">
        <v>2023</v>
      </c>
      <c r="C155" s="227" t="s">
        <v>339</v>
      </c>
      <c r="D155" s="228" t="s">
        <v>123</v>
      </c>
      <c r="E155" s="247" t="s">
        <v>35</v>
      </c>
      <c r="F155" s="248"/>
      <c r="G155" s="228" t="s">
        <v>506</v>
      </c>
      <c r="H155" s="229" t="s">
        <v>123</v>
      </c>
      <c r="I155" s="229"/>
      <c r="J155" s="147" t="str">
        <f t="shared" si="5"/>
        <v>張良琪</v>
      </c>
      <c r="K155" s="231">
        <v>0</v>
      </c>
      <c r="L155" s="208" t="s">
        <v>765</v>
      </c>
      <c r="M155" s="208" t="s">
        <v>766</v>
      </c>
      <c r="N155" s="154">
        <f t="shared" si="4"/>
        <v>45541</v>
      </c>
      <c r="O155" s="230">
        <v>5</v>
      </c>
      <c r="P155" s="231">
        <v>0</v>
      </c>
      <c r="Q155" s="229" t="s">
        <v>34</v>
      </c>
      <c r="R155" s="229"/>
      <c r="S155" s="229"/>
      <c r="T155" s="231">
        <v>0</v>
      </c>
      <c r="U155" s="229"/>
      <c r="V155" s="208" t="s">
        <v>2406</v>
      </c>
    </row>
    <row r="156" spans="1:22" ht="13.5">
      <c r="A156" s="225" t="s">
        <v>937</v>
      </c>
      <c r="B156" s="226" t="s">
        <v>938</v>
      </c>
      <c r="C156" s="227" t="s">
        <v>56</v>
      </c>
      <c r="D156" s="228" t="s">
        <v>615</v>
      </c>
      <c r="E156" s="247" t="s">
        <v>55</v>
      </c>
      <c r="F156" s="248"/>
      <c r="G156" s="228" t="s">
        <v>100</v>
      </c>
      <c r="H156" s="229" t="s">
        <v>615</v>
      </c>
      <c r="I156" s="229"/>
      <c r="J156" s="147" t="str">
        <f t="shared" si="5"/>
        <v>彭志豪</v>
      </c>
      <c r="K156" s="230">
        <v>100</v>
      </c>
      <c r="L156" s="208" t="s">
        <v>765</v>
      </c>
      <c r="M156" s="208" t="s">
        <v>900</v>
      </c>
      <c r="N156" s="154">
        <f t="shared" si="4"/>
        <v>45539</v>
      </c>
      <c r="O156" s="230">
        <v>3</v>
      </c>
      <c r="P156" s="230">
        <v>4</v>
      </c>
      <c r="Q156" s="229" t="s">
        <v>31</v>
      </c>
      <c r="R156" s="229" t="s">
        <v>2224</v>
      </c>
      <c r="S156" s="229" t="s">
        <v>2224</v>
      </c>
      <c r="T156" s="230">
        <v>1</v>
      </c>
      <c r="U156" s="230">
        <v>2</v>
      </c>
      <c r="V156" s="208" t="s">
        <v>10201</v>
      </c>
    </row>
    <row r="157" spans="1:22" ht="13.5">
      <c r="A157" s="225" t="s">
        <v>2241</v>
      </c>
      <c r="B157" s="226" t="s">
        <v>2242</v>
      </c>
      <c r="C157" s="227" t="s">
        <v>56</v>
      </c>
      <c r="D157" s="228" t="s">
        <v>132</v>
      </c>
      <c r="E157" s="247" t="s">
        <v>55</v>
      </c>
      <c r="F157" s="248"/>
      <c r="G157" s="228" t="s">
        <v>15962</v>
      </c>
      <c r="H157" s="229" t="s">
        <v>132</v>
      </c>
      <c r="I157" s="229"/>
      <c r="J157" s="147" t="str">
        <f t="shared" si="5"/>
        <v>陳俊儒</v>
      </c>
      <c r="K157" s="230">
        <v>100</v>
      </c>
      <c r="L157" s="208" t="s">
        <v>765</v>
      </c>
      <c r="M157" s="208" t="s">
        <v>765</v>
      </c>
      <c r="N157" s="154">
        <f t="shared" si="4"/>
        <v>45537</v>
      </c>
      <c r="O157" s="230">
        <v>1</v>
      </c>
      <c r="P157" s="230">
        <v>8</v>
      </c>
      <c r="Q157" s="229" t="s">
        <v>31</v>
      </c>
      <c r="R157" s="229" t="s">
        <v>765</v>
      </c>
      <c r="S157" s="229" t="s">
        <v>900</v>
      </c>
      <c r="T157" s="230">
        <v>3</v>
      </c>
      <c r="U157" s="230">
        <v>2</v>
      </c>
      <c r="V157" s="209"/>
    </row>
    <row r="158" spans="1:22" ht="13.5">
      <c r="A158" s="225" t="s">
        <v>2241</v>
      </c>
      <c r="B158" s="226" t="s">
        <v>2242</v>
      </c>
      <c r="C158" s="227" t="s">
        <v>56</v>
      </c>
      <c r="D158" s="228" t="s">
        <v>132</v>
      </c>
      <c r="E158" s="247" t="s">
        <v>4295</v>
      </c>
      <c r="F158" s="248"/>
      <c r="G158" s="228" t="s">
        <v>15962</v>
      </c>
      <c r="H158" s="229" t="s">
        <v>132</v>
      </c>
      <c r="I158" s="229"/>
      <c r="J158" s="147" t="str">
        <f t="shared" si="5"/>
        <v>陳俊儒</v>
      </c>
      <c r="K158" s="230">
        <v>100</v>
      </c>
      <c r="L158" s="208" t="s">
        <v>765</v>
      </c>
      <c r="M158" s="208" t="s">
        <v>765</v>
      </c>
      <c r="N158" s="154">
        <f t="shared" si="4"/>
        <v>45537</v>
      </c>
      <c r="O158" s="230">
        <v>1</v>
      </c>
      <c r="P158" s="231">
        <v>0</v>
      </c>
      <c r="Q158" s="229" t="s">
        <v>31</v>
      </c>
      <c r="R158" s="229" t="s">
        <v>765</v>
      </c>
      <c r="S158" s="229" t="s">
        <v>1873</v>
      </c>
      <c r="T158" s="230">
        <v>65</v>
      </c>
      <c r="U158" s="229"/>
      <c r="V158" s="209"/>
    </row>
    <row r="159" spans="1:22" ht="13.5">
      <c r="A159" s="225" t="s">
        <v>2395</v>
      </c>
      <c r="B159" s="226" t="s">
        <v>2396</v>
      </c>
      <c r="C159" s="227" t="s">
        <v>2719</v>
      </c>
      <c r="D159" s="228" t="s">
        <v>422</v>
      </c>
      <c r="E159" s="247" t="s">
        <v>2419</v>
      </c>
      <c r="F159" s="248" t="s">
        <v>3532</v>
      </c>
      <c r="G159" s="228" t="s">
        <v>2861</v>
      </c>
      <c r="H159" s="229" t="s">
        <v>422</v>
      </c>
      <c r="I159" s="229"/>
      <c r="J159" s="147" t="str">
        <f t="shared" si="5"/>
        <v>李育儒</v>
      </c>
      <c r="K159" s="230">
        <v>100</v>
      </c>
      <c r="L159" s="208" t="s">
        <v>898</v>
      </c>
      <c r="M159" s="208" t="s">
        <v>904</v>
      </c>
      <c r="N159" s="154">
        <f t="shared" si="4"/>
        <v>45596</v>
      </c>
      <c r="O159" s="230">
        <v>41</v>
      </c>
      <c r="P159" s="231">
        <v>0</v>
      </c>
      <c r="Q159" s="229" t="s">
        <v>31</v>
      </c>
      <c r="R159" s="229" t="s">
        <v>2037</v>
      </c>
      <c r="S159" s="229" t="s">
        <v>2037</v>
      </c>
      <c r="T159" s="230">
        <v>1</v>
      </c>
      <c r="U159" s="230">
        <v>63</v>
      </c>
      <c r="V159" s="208" t="s">
        <v>2051</v>
      </c>
    </row>
    <row r="160" spans="1:22" ht="13.5">
      <c r="A160" s="225" t="s">
        <v>1735</v>
      </c>
      <c r="B160" s="226" t="s">
        <v>1736</v>
      </c>
      <c r="C160" s="227" t="s">
        <v>1740</v>
      </c>
      <c r="D160" s="228" t="s">
        <v>481</v>
      </c>
      <c r="E160" s="247" t="s">
        <v>96</v>
      </c>
      <c r="F160" s="248" t="s">
        <v>263</v>
      </c>
      <c r="G160" s="228" t="s">
        <v>506</v>
      </c>
      <c r="H160" s="229" t="s">
        <v>770</v>
      </c>
      <c r="I160" s="229"/>
      <c r="J160" s="147" t="str">
        <f t="shared" si="5"/>
        <v>鄭珅易</v>
      </c>
      <c r="K160" s="230">
        <v>100</v>
      </c>
      <c r="L160" s="208" t="s">
        <v>898</v>
      </c>
      <c r="M160" s="208" t="s">
        <v>898</v>
      </c>
      <c r="N160" s="154">
        <f t="shared" si="4"/>
        <v>45538</v>
      </c>
      <c r="O160" s="230">
        <v>1</v>
      </c>
      <c r="P160" s="230">
        <v>8</v>
      </c>
      <c r="Q160" s="229" t="s">
        <v>31</v>
      </c>
      <c r="R160" s="229" t="s">
        <v>913</v>
      </c>
      <c r="S160" s="229" t="s">
        <v>1485</v>
      </c>
      <c r="T160" s="230">
        <v>2</v>
      </c>
      <c r="U160" s="229"/>
      <c r="V160" s="208" t="s">
        <v>2407</v>
      </c>
    </row>
    <row r="161" spans="1:22" ht="13.5">
      <c r="A161" s="225" t="s">
        <v>2392</v>
      </c>
      <c r="B161" s="226" t="s">
        <v>2393</v>
      </c>
      <c r="C161" s="227" t="s">
        <v>2736</v>
      </c>
      <c r="D161" s="228" t="s">
        <v>2394</v>
      </c>
      <c r="E161" s="247" t="s">
        <v>273</v>
      </c>
      <c r="F161" s="248"/>
      <c r="G161" s="228" t="s">
        <v>2861</v>
      </c>
      <c r="H161" s="229" t="s">
        <v>2394</v>
      </c>
      <c r="I161" s="229"/>
      <c r="J161" s="147" t="str">
        <f t="shared" si="5"/>
        <v>林羽萱</v>
      </c>
      <c r="K161" s="230">
        <v>100</v>
      </c>
      <c r="L161" s="208" t="s">
        <v>900</v>
      </c>
      <c r="M161" s="208" t="s">
        <v>1483</v>
      </c>
      <c r="N161" s="154">
        <f t="shared" si="4"/>
        <v>45548</v>
      </c>
      <c r="O161" s="230">
        <v>8</v>
      </c>
      <c r="P161" s="231">
        <v>0</v>
      </c>
      <c r="Q161" s="229" t="s">
        <v>31</v>
      </c>
      <c r="R161" s="229" t="s">
        <v>900</v>
      </c>
      <c r="S161" s="229" t="s">
        <v>1484</v>
      </c>
      <c r="T161" s="230">
        <v>14</v>
      </c>
      <c r="U161" s="229"/>
      <c r="V161" s="208" t="s">
        <v>2225</v>
      </c>
    </row>
    <row r="162" spans="1:22" ht="13.5">
      <c r="A162" s="225" t="s">
        <v>2395</v>
      </c>
      <c r="B162" s="226" t="s">
        <v>2396</v>
      </c>
      <c r="C162" s="227" t="s">
        <v>2719</v>
      </c>
      <c r="D162" s="228" t="s">
        <v>422</v>
      </c>
      <c r="E162" s="247" t="s">
        <v>2420</v>
      </c>
      <c r="F162" s="248" t="s">
        <v>3140</v>
      </c>
      <c r="G162" s="228" t="s">
        <v>2861</v>
      </c>
      <c r="H162" s="229" t="s">
        <v>422</v>
      </c>
      <c r="I162" s="229"/>
      <c r="J162" s="147" t="str">
        <f t="shared" si="5"/>
        <v>李育儒</v>
      </c>
      <c r="K162" s="230">
        <v>100</v>
      </c>
      <c r="L162" s="208" t="s">
        <v>900</v>
      </c>
      <c r="M162" s="208" t="s">
        <v>766</v>
      </c>
      <c r="N162" s="154">
        <f t="shared" si="4"/>
        <v>45541</v>
      </c>
      <c r="O162" s="230">
        <v>3</v>
      </c>
      <c r="P162" s="231">
        <v>0</v>
      </c>
      <c r="Q162" s="229" t="s">
        <v>31</v>
      </c>
      <c r="R162" s="229" t="s">
        <v>900</v>
      </c>
      <c r="S162" s="229" t="s">
        <v>2034</v>
      </c>
      <c r="T162" s="230">
        <v>26</v>
      </c>
      <c r="U162" s="230">
        <v>14</v>
      </c>
      <c r="V162" s="208" t="s">
        <v>2051</v>
      </c>
    </row>
    <row r="163" spans="1:22" ht="13.5">
      <c r="A163" s="225" t="s">
        <v>878</v>
      </c>
      <c r="B163" s="226" t="s">
        <v>879</v>
      </c>
      <c r="C163" s="227" t="s">
        <v>41</v>
      </c>
      <c r="D163" s="228" t="s">
        <v>115</v>
      </c>
      <c r="E163" s="247" t="s">
        <v>69</v>
      </c>
      <c r="F163" s="248"/>
      <c r="G163" s="228" t="s">
        <v>70</v>
      </c>
      <c r="H163" s="229" t="s">
        <v>129</v>
      </c>
      <c r="I163" s="229"/>
      <c r="J163" s="147" t="str">
        <f t="shared" si="5"/>
        <v>王琇眉</v>
      </c>
      <c r="K163" s="231">
        <v>0</v>
      </c>
      <c r="L163" s="208" t="s">
        <v>900</v>
      </c>
      <c r="M163" s="208" t="s">
        <v>899</v>
      </c>
      <c r="N163" s="154">
        <f t="shared" si="4"/>
        <v>45567</v>
      </c>
      <c r="O163" s="230">
        <v>20</v>
      </c>
      <c r="P163" s="230">
        <v>40</v>
      </c>
      <c r="Q163" s="229" t="s">
        <v>34</v>
      </c>
      <c r="R163" s="229"/>
      <c r="S163" s="229"/>
      <c r="T163" s="231">
        <v>0</v>
      </c>
      <c r="U163" s="229"/>
      <c r="V163" s="208" t="s">
        <v>897</v>
      </c>
    </row>
    <row r="164" spans="1:22" ht="13.5">
      <c r="A164" s="225" t="s">
        <v>878</v>
      </c>
      <c r="B164" s="226" t="s">
        <v>879</v>
      </c>
      <c r="C164" s="227" t="s">
        <v>56</v>
      </c>
      <c r="D164" s="228" t="s">
        <v>115</v>
      </c>
      <c r="E164" s="247" t="s">
        <v>59</v>
      </c>
      <c r="F164" s="248"/>
      <c r="G164" s="228" t="s">
        <v>60</v>
      </c>
      <c r="H164" s="229" t="s">
        <v>104</v>
      </c>
      <c r="I164" s="229"/>
      <c r="J164" s="147" t="str">
        <f t="shared" si="5"/>
        <v>吳志嘉</v>
      </c>
      <c r="K164" s="231">
        <v>0</v>
      </c>
      <c r="L164" s="208" t="s">
        <v>900</v>
      </c>
      <c r="M164" s="208" t="s">
        <v>899</v>
      </c>
      <c r="N164" s="154">
        <f t="shared" si="4"/>
        <v>45567</v>
      </c>
      <c r="O164" s="230">
        <v>20</v>
      </c>
      <c r="P164" s="230">
        <v>40</v>
      </c>
      <c r="Q164" s="229" t="s">
        <v>34</v>
      </c>
      <c r="R164" s="229"/>
      <c r="S164" s="229"/>
      <c r="T164" s="231">
        <v>0</v>
      </c>
      <c r="U164" s="229"/>
      <c r="V164" s="208" t="s">
        <v>897</v>
      </c>
    </row>
    <row r="165" spans="1:22" ht="13.5">
      <c r="A165" s="225" t="s">
        <v>878</v>
      </c>
      <c r="B165" s="226" t="s">
        <v>879</v>
      </c>
      <c r="C165" s="227" t="s">
        <v>255</v>
      </c>
      <c r="D165" s="228" t="s">
        <v>115</v>
      </c>
      <c r="E165" s="247" t="s">
        <v>882</v>
      </c>
      <c r="F165" s="248"/>
      <c r="G165" s="228" t="s">
        <v>100</v>
      </c>
      <c r="H165" s="229" t="s">
        <v>115</v>
      </c>
      <c r="I165" s="229"/>
      <c r="J165" s="147" t="str">
        <f t="shared" si="5"/>
        <v>黃胤綸</v>
      </c>
      <c r="K165" s="231">
        <v>0</v>
      </c>
      <c r="L165" s="208" t="s">
        <v>900</v>
      </c>
      <c r="M165" s="208" t="s">
        <v>897</v>
      </c>
      <c r="N165" s="154">
        <f t="shared" si="4"/>
        <v>45553</v>
      </c>
      <c r="O165" s="230">
        <v>10</v>
      </c>
      <c r="P165" s="230">
        <v>64</v>
      </c>
      <c r="Q165" s="229" t="s">
        <v>34</v>
      </c>
      <c r="R165" s="229"/>
      <c r="S165" s="229"/>
      <c r="T165" s="231">
        <v>0</v>
      </c>
      <c r="U165" s="229"/>
      <c r="V165" s="208" t="s">
        <v>897</v>
      </c>
    </row>
    <row r="166" spans="1:22" ht="13.5">
      <c r="A166" s="225" t="s">
        <v>878</v>
      </c>
      <c r="B166" s="226" t="s">
        <v>879</v>
      </c>
      <c r="C166" s="227" t="s">
        <v>52</v>
      </c>
      <c r="D166" s="228" t="s">
        <v>115</v>
      </c>
      <c r="E166" s="247" t="s">
        <v>883</v>
      </c>
      <c r="F166" s="248"/>
      <c r="G166" s="228" t="s">
        <v>32</v>
      </c>
      <c r="H166" s="229" t="s">
        <v>793</v>
      </c>
      <c r="I166" s="229"/>
      <c r="J166" s="147" t="str">
        <f t="shared" si="5"/>
        <v>徐崇耀</v>
      </c>
      <c r="K166" s="231">
        <v>0</v>
      </c>
      <c r="L166" s="208" t="s">
        <v>900</v>
      </c>
      <c r="M166" s="208" t="s">
        <v>1486</v>
      </c>
      <c r="N166" s="154">
        <f t="shared" si="4"/>
        <v>45582</v>
      </c>
      <c r="O166" s="230">
        <v>30</v>
      </c>
      <c r="P166" s="230">
        <v>120</v>
      </c>
      <c r="Q166" s="229" t="s">
        <v>34</v>
      </c>
      <c r="R166" s="229"/>
      <c r="S166" s="229"/>
      <c r="T166" s="231">
        <v>0</v>
      </c>
      <c r="U166" s="229"/>
      <c r="V166" s="208" t="s">
        <v>897</v>
      </c>
    </row>
    <row r="167" spans="1:22" ht="13.5">
      <c r="A167" s="225" t="s">
        <v>1735</v>
      </c>
      <c r="B167" s="226" t="s">
        <v>1736</v>
      </c>
      <c r="C167" s="227" t="s">
        <v>1740</v>
      </c>
      <c r="D167" s="228" t="s">
        <v>481</v>
      </c>
      <c r="E167" s="247" t="s">
        <v>53</v>
      </c>
      <c r="F167" s="248" t="s">
        <v>263</v>
      </c>
      <c r="G167" s="228" t="s">
        <v>506</v>
      </c>
      <c r="H167" s="229" t="s">
        <v>770</v>
      </c>
      <c r="I167" s="229"/>
      <c r="J167" s="147" t="str">
        <f t="shared" si="5"/>
        <v>鄭珅易</v>
      </c>
      <c r="K167" s="230">
        <v>100</v>
      </c>
      <c r="L167" s="208" t="s">
        <v>900</v>
      </c>
      <c r="M167" s="208" t="s">
        <v>1748</v>
      </c>
      <c r="N167" s="154">
        <f t="shared" si="4"/>
        <v>45545</v>
      </c>
      <c r="O167" s="230">
        <v>5</v>
      </c>
      <c r="P167" s="230">
        <v>40</v>
      </c>
      <c r="Q167" s="229" t="s">
        <v>31</v>
      </c>
      <c r="R167" s="229" t="s">
        <v>1487</v>
      </c>
      <c r="S167" s="229" t="s">
        <v>2036</v>
      </c>
      <c r="T167" s="230">
        <v>5</v>
      </c>
      <c r="U167" s="229"/>
      <c r="V167" s="208" t="s">
        <v>2407</v>
      </c>
    </row>
    <row r="168" spans="1:22" ht="13.5">
      <c r="A168" s="225" t="s">
        <v>937</v>
      </c>
      <c r="B168" s="226" t="s">
        <v>938</v>
      </c>
      <c r="C168" s="227" t="s">
        <v>56</v>
      </c>
      <c r="D168" s="228" t="s">
        <v>615</v>
      </c>
      <c r="E168" s="247" t="s">
        <v>591</v>
      </c>
      <c r="F168" s="248" t="s">
        <v>3141</v>
      </c>
      <c r="G168" s="228" t="s">
        <v>100</v>
      </c>
      <c r="H168" s="229" t="s">
        <v>615</v>
      </c>
      <c r="I168" s="229"/>
      <c r="J168" s="147" t="str">
        <f t="shared" si="5"/>
        <v>彭志豪</v>
      </c>
      <c r="K168" s="230">
        <v>100</v>
      </c>
      <c r="L168" s="208" t="s">
        <v>2224</v>
      </c>
      <c r="M168" s="208" t="s">
        <v>767</v>
      </c>
      <c r="N168" s="154">
        <f t="shared" si="4"/>
        <v>45544</v>
      </c>
      <c r="O168" s="230">
        <v>3</v>
      </c>
      <c r="P168" s="230">
        <v>8</v>
      </c>
      <c r="Q168" s="229" t="s">
        <v>31</v>
      </c>
      <c r="R168" s="229" t="s">
        <v>767</v>
      </c>
      <c r="S168" s="229" t="s">
        <v>902</v>
      </c>
      <c r="T168" s="230">
        <v>22</v>
      </c>
      <c r="U168" s="230">
        <v>1</v>
      </c>
      <c r="V168" s="208" t="s">
        <v>10201</v>
      </c>
    </row>
    <row r="169" spans="1:22" ht="13.5">
      <c r="A169" s="225" t="s">
        <v>2027</v>
      </c>
      <c r="B169" s="226" t="s">
        <v>2028</v>
      </c>
      <c r="C169" s="227" t="s">
        <v>51</v>
      </c>
      <c r="D169" s="228" t="s">
        <v>2026</v>
      </c>
      <c r="E169" s="247" t="s">
        <v>2207</v>
      </c>
      <c r="F169" s="248"/>
      <c r="G169" s="228" t="s">
        <v>2170</v>
      </c>
      <c r="H169" s="229" t="s">
        <v>2026</v>
      </c>
      <c r="I169" s="229"/>
      <c r="J169" s="147" t="str">
        <f t="shared" si="5"/>
        <v>汪佳凯</v>
      </c>
      <c r="K169" s="230">
        <v>100</v>
      </c>
      <c r="L169" s="208" t="s">
        <v>2224</v>
      </c>
      <c r="M169" s="208" t="s">
        <v>2224</v>
      </c>
      <c r="N169" s="154">
        <f t="shared" si="4"/>
        <v>45540</v>
      </c>
      <c r="O169" s="230">
        <v>1</v>
      </c>
      <c r="P169" s="230">
        <v>1</v>
      </c>
      <c r="Q169" s="229" t="s">
        <v>31</v>
      </c>
      <c r="R169" s="229" t="s">
        <v>764</v>
      </c>
      <c r="S169" s="229" t="s">
        <v>764</v>
      </c>
      <c r="T169" s="230">
        <v>1</v>
      </c>
      <c r="U169" s="230">
        <v>3</v>
      </c>
      <c r="V169" s="208" t="s">
        <v>12291</v>
      </c>
    </row>
    <row r="170" spans="1:22" ht="13.5">
      <c r="A170" s="225" t="s">
        <v>2580</v>
      </c>
      <c r="B170" s="226" t="s">
        <v>2581</v>
      </c>
      <c r="C170" s="227" t="s">
        <v>56</v>
      </c>
      <c r="D170" s="228" t="s">
        <v>115</v>
      </c>
      <c r="E170" s="247" t="s">
        <v>2582</v>
      </c>
      <c r="F170" s="248"/>
      <c r="G170" s="228" t="s">
        <v>100</v>
      </c>
      <c r="H170" s="229" t="s">
        <v>115</v>
      </c>
      <c r="I170" s="229"/>
      <c r="J170" s="147" t="str">
        <f t="shared" si="5"/>
        <v>黃胤綸</v>
      </c>
      <c r="K170" s="230">
        <v>100</v>
      </c>
      <c r="L170" s="208" t="s">
        <v>766</v>
      </c>
      <c r="M170" s="208" t="s">
        <v>1748</v>
      </c>
      <c r="N170" s="154">
        <f t="shared" si="4"/>
        <v>45545</v>
      </c>
      <c r="O170" s="230">
        <v>3</v>
      </c>
      <c r="P170" s="230">
        <v>12</v>
      </c>
      <c r="Q170" s="229" t="s">
        <v>31</v>
      </c>
      <c r="R170" s="229" t="s">
        <v>766</v>
      </c>
      <c r="S170" s="229" t="s">
        <v>907</v>
      </c>
      <c r="T170" s="230">
        <v>16</v>
      </c>
      <c r="U170" s="230">
        <v>14</v>
      </c>
      <c r="V170" s="208" t="s">
        <v>6360</v>
      </c>
    </row>
    <row r="171" spans="1:22" ht="13.5">
      <c r="A171" s="225" t="s">
        <v>2395</v>
      </c>
      <c r="B171" s="226" t="s">
        <v>2396</v>
      </c>
      <c r="C171" s="227" t="s">
        <v>2719</v>
      </c>
      <c r="D171" s="228" t="s">
        <v>422</v>
      </c>
      <c r="E171" s="247" t="s">
        <v>2579</v>
      </c>
      <c r="F171" s="248" t="s">
        <v>2737</v>
      </c>
      <c r="G171" s="228" t="s">
        <v>2861</v>
      </c>
      <c r="H171" s="229" t="s">
        <v>422</v>
      </c>
      <c r="I171" s="229"/>
      <c r="J171" s="147" t="str">
        <f t="shared" si="5"/>
        <v>李育儒</v>
      </c>
      <c r="K171" s="230">
        <v>100</v>
      </c>
      <c r="L171" s="208" t="s">
        <v>767</v>
      </c>
      <c r="M171" s="208" t="s">
        <v>767</v>
      </c>
      <c r="N171" s="154">
        <f t="shared" si="4"/>
        <v>45544</v>
      </c>
      <c r="O171" s="230">
        <v>1</v>
      </c>
      <c r="P171" s="231">
        <v>0</v>
      </c>
      <c r="Q171" s="229" t="s">
        <v>31</v>
      </c>
      <c r="R171" s="229" t="s">
        <v>767</v>
      </c>
      <c r="S171" s="229" t="s">
        <v>768</v>
      </c>
      <c r="T171" s="230">
        <v>3</v>
      </c>
      <c r="U171" s="230">
        <v>4</v>
      </c>
      <c r="V171" s="208" t="s">
        <v>2051</v>
      </c>
    </row>
    <row r="172" spans="1:22" ht="13.5">
      <c r="A172" s="225" t="s">
        <v>2022</v>
      </c>
      <c r="B172" s="226" t="s">
        <v>2023</v>
      </c>
      <c r="C172" s="227" t="s">
        <v>331</v>
      </c>
      <c r="D172" s="228" t="s">
        <v>123</v>
      </c>
      <c r="E172" s="247" t="s">
        <v>332</v>
      </c>
      <c r="F172" s="248" t="s">
        <v>3996</v>
      </c>
      <c r="G172" s="228" t="s">
        <v>73</v>
      </c>
      <c r="H172" s="229" t="s">
        <v>399</v>
      </c>
      <c r="I172" s="229"/>
      <c r="J172" s="147" t="str">
        <f t="shared" si="5"/>
        <v>張文魁</v>
      </c>
      <c r="K172" s="230">
        <v>100</v>
      </c>
      <c r="L172" s="208" t="s">
        <v>767</v>
      </c>
      <c r="M172" s="208" t="s">
        <v>1483</v>
      </c>
      <c r="N172" s="154">
        <f t="shared" si="4"/>
        <v>45548</v>
      </c>
      <c r="O172" s="230">
        <v>5</v>
      </c>
      <c r="P172" s="231">
        <v>0</v>
      </c>
      <c r="Q172" s="229" t="s">
        <v>31</v>
      </c>
      <c r="R172" s="229" t="s">
        <v>911</v>
      </c>
      <c r="S172" s="229" t="s">
        <v>1752</v>
      </c>
      <c r="T172" s="230">
        <v>26</v>
      </c>
      <c r="U172" s="229"/>
      <c r="V172" s="208" t="s">
        <v>2406</v>
      </c>
    </row>
    <row r="173" spans="1:22" ht="13.5">
      <c r="A173" s="225" t="s">
        <v>2022</v>
      </c>
      <c r="B173" s="226" t="s">
        <v>2023</v>
      </c>
      <c r="C173" s="227" t="s">
        <v>334</v>
      </c>
      <c r="D173" s="228" t="s">
        <v>123</v>
      </c>
      <c r="E173" s="247" t="s">
        <v>79</v>
      </c>
      <c r="F173" s="248"/>
      <c r="G173" s="228" t="s">
        <v>506</v>
      </c>
      <c r="H173" s="229" t="s">
        <v>481</v>
      </c>
      <c r="I173" s="229"/>
      <c r="J173" s="147" t="str">
        <f t="shared" si="5"/>
        <v>丁智軒</v>
      </c>
      <c r="K173" s="231">
        <v>0</v>
      </c>
      <c r="L173" s="208" t="s">
        <v>767</v>
      </c>
      <c r="M173" s="208" t="s">
        <v>1483</v>
      </c>
      <c r="N173" s="154">
        <f t="shared" si="4"/>
        <v>45548</v>
      </c>
      <c r="O173" s="230">
        <v>5</v>
      </c>
      <c r="P173" s="231">
        <v>0</v>
      </c>
      <c r="Q173" s="229" t="s">
        <v>34</v>
      </c>
      <c r="R173" s="229"/>
      <c r="S173" s="229"/>
      <c r="T173" s="231">
        <v>0</v>
      </c>
      <c r="U173" s="230">
        <v>16</v>
      </c>
      <c r="V173" s="208" t="s">
        <v>2406</v>
      </c>
    </row>
    <row r="174" spans="1:22" ht="13.5">
      <c r="A174" s="225" t="s">
        <v>2022</v>
      </c>
      <c r="B174" s="226" t="s">
        <v>2023</v>
      </c>
      <c r="C174" s="227" t="s">
        <v>337</v>
      </c>
      <c r="D174" s="228" t="s">
        <v>123</v>
      </c>
      <c r="E174" s="247" t="s">
        <v>329</v>
      </c>
      <c r="F174" s="248" t="s">
        <v>2840</v>
      </c>
      <c r="G174" s="228" t="s">
        <v>2860</v>
      </c>
      <c r="H174" s="229" t="s">
        <v>796</v>
      </c>
      <c r="I174" s="229"/>
      <c r="J174" s="147" t="str">
        <f t="shared" si="5"/>
        <v>洪子芸</v>
      </c>
      <c r="K174" s="230">
        <v>100</v>
      </c>
      <c r="L174" s="208" t="s">
        <v>767</v>
      </c>
      <c r="M174" s="208" t="s">
        <v>2033</v>
      </c>
      <c r="N174" s="154">
        <f t="shared" si="4"/>
        <v>45558</v>
      </c>
      <c r="O174" s="230">
        <v>10</v>
      </c>
      <c r="P174" s="231">
        <v>0</v>
      </c>
      <c r="Q174" s="229" t="s">
        <v>31</v>
      </c>
      <c r="R174" s="229" t="s">
        <v>898</v>
      </c>
      <c r="S174" s="229" t="s">
        <v>901</v>
      </c>
      <c r="T174" s="230">
        <v>16</v>
      </c>
      <c r="U174" s="230">
        <v>149</v>
      </c>
      <c r="V174" s="208" t="s">
        <v>2406</v>
      </c>
    </row>
    <row r="175" spans="1:22" ht="13.5">
      <c r="A175" s="225" t="s">
        <v>1742</v>
      </c>
      <c r="B175" s="226" t="s">
        <v>1743</v>
      </c>
      <c r="C175" s="227" t="s">
        <v>255</v>
      </c>
      <c r="D175" s="228" t="s">
        <v>462</v>
      </c>
      <c r="E175" s="247" t="s">
        <v>454</v>
      </c>
      <c r="F175" s="248"/>
      <c r="G175" s="228" t="s">
        <v>32</v>
      </c>
      <c r="H175" s="229" t="s">
        <v>553</v>
      </c>
      <c r="I175" s="229"/>
      <c r="J175" s="147" t="str">
        <f t="shared" si="5"/>
        <v>魏暉恩</v>
      </c>
      <c r="K175" s="230">
        <v>100</v>
      </c>
      <c r="L175" s="208" t="s">
        <v>767</v>
      </c>
      <c r="M175" s="208" t="s">
        <v>1748</v>
      </c>
      <c r="N175" s="154">
        <f t="shared" si="4"/>
        <v>45545</v>
      </c>
      <c r="O175" s="230">
        <v>2</v>
      </c>
      <c r="P175" s="230">
        <v>16</v>
      </c>
      <c r="Q175" s="229" t="s">
        <v>31</v>
      </c>
      <c r="R175" s="229" t="s">
        <v>765</v>
      </c>
      <c r="S175" s="229" t="s">
        <v>1484</v>
      </c>
      <c r="T175" s="230">
        <v>16</v>
      </c>
      <c r="U175" s="229"/>
      <c r="V175" s="208" t="s">
        <v>2049</v>
      </c>
    </row>
    <row r="176" spans="1:22" ht="13.5">
      <c r="A176" s="225" t="s">
        <v>937</v>
      </c>
      <c r="B176" s="226" t="s">
        <v>938</v>
      </c>
      <c r="C176" s="227" t="s">
        <v>4748</v>
      </c>
      <c r="D176" s="228" t="s">
        <v>615</v>
      </c>
      <c r="E176" s="247" t="s">
        <v>4760</v>
      </c>
      <c r="F176" s="248" t="s">
        <v>2867</v>
      </c>
      <c r="G176" s="228" t="s">
        <v>100</v>
      </c>
      <c r="H176" s="229" t="s">
        <v>615</v>
      </c>
      <c r="I176" s="229"/>
      <c r="J176" s="147" t="str">
        <f t="shared" si="5"/>
        <v>彭志豪</v>
      </c>
      <c r="K176" s="230">
        <v>100</v>
      </c>
      <c r="L176" s="208" t="s">
        <v>1748</v>
      </c>
      <c r="M176" s="208" t="s">
        <v>903</v>
      </c>
      <c r="N176" s="154">
        <f t="shared" si="4"/>
        <v>45554</v>
      </c>
      <c r="O176" s="230">
        <v>7</v>
      </c>
      <c r="P176" s="230">
        <v>8</v>
      </c>
      <c r="Q176" s="229" t="s">
        <v>31</v>
      </c>
      <c r="R176" s="229" t="s">
        <v>1748</v>
      </c>
      <c r="S176" s="229" t="s">
        <v>906</v>
      </c>
      <c r="T176" s="230">
        <v>13</v>
      </c>
      <c r="U176" s="230">
        <v>16</v>
      </c>
      <c r="V176" s="208" t="s">
        <v>10201</v>
      </c>
    </row>
    <row r="177" spans="1:22" ht="13.5">
      <c r="A177" s="225" t="s">
        <v>937</v>
      </c>
      <c r="B177" s="226" t="s">
        <v>938</v>
      </c>
      <c r="C177" s="227" t="s">
        <v>4748</v>
      </c>
      <c r="D177" s="228" t="s">
        <v>615</v>
      </c>
      <c r="E177" s="247" t="s">
        <v>4761</v>
      </c>
      <c r="F177" s="248"/>
      <c r="G177" s="228" t="s">
        <v>100</v>
      </c>
      <c r="H177" s="229" t="s">
        <v>615</v>
      </c>
      <c r="I177" s="229"/>
      <c r="J177" s="147" t="str">
        <f t="shared" si="5"/>
        <v>彭志豪</v>
      </c>
      <c r="K177" s="230">
        <v>100</v>
      </c>
      <c r="L177" s="208" t="s">
        <v>1748</v>
      </c>
      <c r="M177" s="208" t="s">
        <v>903</v>
      </c>
      <c r="N177" s="154">
        <f t="shared" si="4"/>
        <v>45554</v>
      </c>
      <c r="O177" s="230">
        <v>7</v>
      </c>
      <c r="P177" s="231">
        <v>0</v>
      </c>
      <c r="Q177" s="229" t="s">
        <v>31</v>
      </c>
      <c r="R177" s="229" t="s">
        <v>1748</v>
      </c>
      <c r="S177" s="229" t="s">
        <v>1876</v>
      </c>
      <c r="T177" s="230">
        <v>73</v>
      </c>
      <c r="U177" s="229"/>
      <c r="V177" s="208" t="s">
        <v>10201</v>
      </c>
    </row>
    <row r="178" spans="1:22" ht="13.5">
      <c r="A178" s="225" t="s">
        <v>2241</v>
      </c>
      <c r="B178" s="226" t="s">
        <v>2242</v>
      </c>
      <c r="C178" s="227" t="s">
        <v>41</v>
      </c>
      <c r="D178" s="228" t="s">
        <v>132</v>
      </c>
      <c r="E178" s="247" t="s">
        <v>69</v>
      </c>
      <c r="F178" s="248" t="s">
        <v>10397</v>
      </c>
      <c r="G178" s="228" t="s">
        <v>70</v>
      </c>
      <c r="H178" s="229" t="s">
        <v>129</v>
      </c>
      <c r="I178" s="229"/>
      <c r="J178" s="147" t="str">
        <f t="shared" si="5"/>
        <v>王琇眉</v>
      </c>
      <c r="K178" s="230">
        <v>100</v>
      </c>
      <c r="L178" s="208" t="s">
        <v>1748</v>
      </c>
      <c r="M178" s="208" t="s">
        <v>1484</v>
      </c>
      <c r="N178" s="154">
        <f t="shared" si="4"/>
        <v>45559</v>
      </c>
      <c r="O178" s="230">
        <v>10</v>
      </c>
      <c r="P178" s="230">
        <v>16</v>
      </c>
      <c r="Q178" s="229" t="s">
        <v>31</v>
      </c>
      <c r="R178" s="229" t="s">
        <v>10435</v>
      </c>
      <c r="S178" s="229" t="s">
        <v>6243</v>
      </c>
      <c r="T178" s="230">
        <v>131</v>
      </c>
      <c r="U178" s="229"/>
      <c r="V178" s="209"/>
    </row>
    <row r="179" spans="1:22" ht="13.5">
      <c r="A179" s="225" t="s">
        <v>2241</v>
      </c>
      <c r="B179" s="226" t="s">
        <v>2242</v>
      </c>
      <c r="C179" s="227" t="s">
        <v>56</v>
      </c>
      <c r="D179" s="228" t="s">
        <v>132</v>
      </c>
      <c r="E179" s="247" t="s">
        <v>130</v>
      </c>
      <c r="F179" s="248"/>
      <c r="G179" s="228" t="s">
        <v>60</v>
      </c>
      <c r="H179" s="229" t="s">
        <v>104</v>
      </c>
      <c r="I179" s="229"/>
      <c r="J179" s="147" t="str">
        <f t="shared" si="5"/>
        <v>吳志嘉</v>
      </c>
      <c r="K179" s="230">
        <v>100</v>
      </c>
      <c r="L179" s="208" t="s">
        <v>1748</v>
      </c>
      <c r="M179" s="208" t="s">
        <v>1484</v>
      </c>
      <c r="N179" s="154">
        <f t="shared" si="4"/>
        <v>45559</v>
      </c>
      <c r="O179" s="230">
        <v>10</v>
      </c>
      <c r="P179" s="230">
        <v>8</v>
      </c>
      <c r="Q179" s="229" t="s">
        <v>31</v>
      </c>
      <c r="R179" s="229" t="s">
        <v>919</v>
      </c>
      <c r="S179" s="229" t="s">
        <v>919</v>
      </c>
      <c r="T179" s="230">
        <v>1</v>
      </c>
      <c r="U179" s="229"/>
      <c r="V179" s="209"/>
    </row>
    <row r="180" spans="1:22" ht="13.5">
      <c r="A180" s="225" t="s">
        <v>2241</v>
      </c>
      <c r="B180" s="226" t="s">
        <v>2242</v>
      </c>
      <c r="C180" s="227" t="s">
        <v>79</v>
      </c>
      <c r="D180" s="228" t="s">
        <v>132</v>
      </c>
      <c r="E180" s="247" t="s">
        <v>79</v>
      </c>
      <c r="F180" s="248" t="s">
        <v>3533</v>
      </c>
      <c r="G180" s="228" t="s">
        <v>32</v>
      </c>
      <c r="H180" s="229" t="s">
        <v>741</v>
      </c>
      <c r="I180" s="229"/>
      <c r="J180" s="147" t="str">
        <f t="shared" si="5"/>
        <v>蘇哲弘</v>
      </c>
      <c r="K180" s="230">
        <v>100</v>
      </c>
      <c r="L180" s="208" t="s">
        <v>1748</v>
      </c>
      <c r="M180" s="208" t="s">
        <v>909</v>
      </c>
      <c r="N180" s="154">
        <f t="shared" si="4"/>
        <v>45573</v>
      </c>
      <c r="O180" s="230">
        <v>20</v>
      </c>
      <c r="P180" s="230">
        <v>120</v>
      </c>
      <c r="Q180" s="229" t="s">
        <v>31</v>
      </c>
      <c r="R180" s="229" t="s">
        <v>915</v>
      </c>
      <c r="S180" s="229" t="s">
        <v>915</v>
      </c>
      <c r="T180" s="230">
        <v>1</v>
      </c>
      <c r="U180" s="229"/>
      <c r="V180" s="209"/>
    </row>
    <row r="181" spans="1:22" ht="13.5">
      <c r="A181" s="225" t="s">
        <v>2580</v>
      </c>
      <c r="B181" s="226" t="s">
        <v>2581</v>
      </c>
      <c r="C181" s="227" t="s">
        <v>56</v>
      </c>
      <c r="D181" s="228" t="s">
        <v>115</v>
      </c>
      <c r="E181" s="247" t="s">
        <v>2689</v>
      </c>
      <c r="F181" s="248" t="s">
        <v>5062</v>
      </c>
      <c r="G181" s="228" t="s">
        <v>100</v>
      </c>
      <c r="H181" s="229" t="s">
        <v>115</v>
      </c>
      <c r="I181" s="229"/>
      <c r="J181" s="147" t="str">
        <f t="shared" si="5"/>
        <v>黃胤綸</v>
      </c>
      <c r="K181" s="230">
        <v>100</v>
      </c>
      <c r="L181" s="208" t="s">
        <v>768</v>
      </c>
      <c r="M181" s="208" t="s">
        <v>1483</v>
      </c>
      <c r="N181" s="154">
        <f t="shared" si="4"/>
        <v>45548</v>
      </c>
      <c r="O181" s="230">
        <v>3</v>
      </c>
      <c r="P181" s="230">
        <v>16</v>
      </c>
      <c r="Q181" s="229" t="s">
        <v>31</v>
      </c>
      <c r="R181" s="229" t="s">
        <v>768</v>
      </c>
      <c r="S181" s="229" t="s">
        <v>925</v>
      </c>
      <c r="T181" s="230">
        <v>84</v>
      </c>
      <c r="U181" s="232">
        <v>10.5</v>
      </c>
      <c r="V181" s="208" t="s">
        <v>6360</v>
      </c>
    </row>
    <row r="182" spans="1:22" ht="13.5">
      <c r="A182" s="225" t="s">
        <v>2054</v>
      </c>
      <c r="B182" s="226" t="s">
        <v>2055</v>
      </c>
      <c r="C182" s="227" t="s">
        <v>15974</v>
      </c>
      <c r="D182" s="228" t="s">
        <v>2173</v>
      </c>
      <c r="E182" s="247" t="s">
        <v>2188</v>
      </c>
      <c r="F182" s="248"/>
      <c r="G182" s="228" t="s">
        <v>2170</v>
      </c>
      <c r="H182" s="229" t="s">
        <v>2173</v>
      </c>
      <c r="I182" s="229"/>
      <c r="J182" s="147" t="str">
        <f t="shared" si="5"/>
        <v>郑仁春</v>
      </c>
      <c r="K182" s="230">
        <v>100</v>
      </c>
      <c r="L182" s="208" t="s">
        <v>768</v>
      </c>
      <c r="M182" s="208" t="s">
        <v>768</v>
      </c>
      <c r="N182" s="154">
        <f t="shared" si="4"/>
        <v>45546</v>
      </c>
      <c r="O182" s="230">
        <v>1</v>
      </c>
      <c r="P182" s="230">
        <v>6</v>
      </c>
      <c r="Q182" s="229" t="s">
        <v>31</v>
      </c>
      <c r="R182" s="229" t="s">
        <v>900</v>
      </c>
      <c r="S182" s="229" t="s">
        <v>2224</v>
      </c>
      <c r="T182" s="230">
        <v>2</v>
      </c>
      <c r="U182" s="230">
        <v>2</v>
      </c>
      <c r="V182" s="208" t="s">
        <v>16012</v>
      </c>
    </row>
    <row r="183" spans="1:22" ht="13.5">
      <c r="A183" s="225" t="s">
        <v>1735</v>
      </c>
      <c r="B183" s="226" t="s">
        <v>1736</v>
      </c>
      <c r="C183" s="227" t="s">
        <v>1740</v>
      </c>
      <c r="D183" s="228" t="s">
        <v>481</v>
      </c>
      <c r="E183" s="247" t="s">
        <v>99</v>
      </c>
      <c r="F183" s="248" t="s">
        <v>3690</v>
      </c>
      <c r="G183" s="228" t="s">
        <v>506</v>
      </c>
      <c r="H183" s="229" t="s">
        <v>481</v>
      </c>
      <c r="I183" s="229"/>
      <c r="J183" s="147" t="str">
        <f t="shared" si="5"/>
        <v>丁智軒</v>
      </c>
      <c r="K183" s="230">
        <v>100</v>
      </c>
      <c r="L183" s="208" t="s">
        <v>768</v>
      </c>
      <c r="M183" s="208" t="s">
        <v>1483</v>
      </c>
      <c r="N183" s="154">
        <f t="shared" si="4"/>
        <v>45548</v>
      </c>
      <c r="O183" s="230">
        <v>3</v>
      </c>
      <c r="P183" s="230">
        <v>20</v>
      </c>
      <c r="Q183" s="229" t="s">
        <v>31</v>
      </c>
      <c r="R183" s="229" t="s">
        <v>902</v>
      </c>
      <c r="S183" s="229" t="s">
        <v>2034</v>
      </c>
      <c r="T183" s="230">
        <v>2</v>
      </c>
      <c r="U183" s="229"/>
      <c r="V183" s="208" t="s">
        <v>2407</v>
      </c>
    </row>
    <row r="184" spans="1:22" ht="13.5">
      <c r="A184" s="225" t="s">
        <v>2054</v>
      </c>
      <c r="B184" s="226" t="s">
        <v>2055</v>
      </c>
      <c r="C184" s="227" t="s">
        <v>15974</v>
      </c>
      <c r="D184" s="228" t="s">
        <v>2173</v>
      </c>
      <c r="E184" s="247" t="s">
        <v>15975</v>
      </c>
      <c r="F184" s="248"/>
      <c r="G184" s="228" t="s">
        <v>2170</v>
      </c>
      <c r="H184" s="229" t="s">
        <v>2173</v>
      </c>
      <c r="I184" s="229"/>
      <c r="J184" s="147" t="str">
        <f t="shared" si="5"/>
        <v>郑仁春</v>
      </c>
      <c r="K184" s="230">
        <v>100</v>
      </c>
      <c r="L184" s="208" t="s">
        <v>1482</v>
      </c>
      <c r="M184" s="208" t="s">
        <v>903</v>
      </c>
      <c r="N184" s="154">
        <f t="shared" si="4"/>
        <v>45554</v>
      </c>
      <c r="O184" s="230">
        <v>5</v>
      </c>
      <c r="P184" s="230">
        <v>20</v>
      </c>
      <c r="Q184" s="229" t="s">
        <v>31</v>
      </c>
      <c r="R184" s="229" t="s">
        <v>903</v>
      </c>
      <c r="S184" s="229" t="s">
        <v>903</v>
      </c>
      <c r="T184" s="230">
        <v>1</v>
      </c>
      <c r="U184" s="229"/>
      <c r="V184" s="208" t="s">
        <v>16012</v>
      </c>
    </row>
    <row r="185" spans="1:22" ht="13.5">
      <c r="A185" s="225" t="s">
        <v>1391</v>
      </c>
      <c r="B185" s="226" t="s">
        <v>1392</v>
      </c>
      <c r="C185" s="227" t="s">
        <v>1460</v>
      </c>
      <c r="D185" s="228" t="s">
        <v>106</v>
      </c>
      <c r="E185" s="247" t="s">
        <v>1461</v>
      </c>
      <c r="F185" s="248" t="s">
        <v>3691</v>
      </c>
      <c r="G185" s="228" t="s">
        <v>100</v>
      </c>
      <c r="H185" s="229" t="s">
        <v>476</v>
      </c>
      <c r="I185" s="229"/>
      <c r="J185" s="147" t="str">
        <f t="shared" si="5"/>
        <v>莊廉琯</v>
      </c>
      <c r="K185" s="230">
        <v>100</v>
      </c>
      <c r="L185" s="208" t="s">
        <v>1483</v>
      </c>
      <c r="M185" s="208" t="s">
        <v>911</v>
      </c>
      <c r="N185" s="154">
        <f t="shared" si="4"/>
        <v>45579</v>
      </c>
      <c r="O185" s="230">
        <v>20</v>
      </c>
      <c r="P185" s="230">
        <v>100</v>
      </c>
      <c r="Q185" s="229" t="s">
        <v>31</v>
      </c>
      <c r="R185" s="229" t="s">
        <v>2036</v>
      </c>
      <c r="S185" s="229" t="s">
        <v>917</v>
      </c>
      <c r="T185" s="230">
        <v>6</v>
      </c>
      <c r="U185" s="232">
        <v>70.5</v>
      </c>
      <c r="V185" s="208" t="s">
        <v>1872</v>
      </c>
    </row>
    <row r="186" spans="1:22" ht="13.5">
      <c r="A186" s="225" t="s">
        <v>2167</v>
      </c>
      <c r="B186" s="226" t="s">
        <v>2168</v>
      </c>
      <c r="C186" s="227" t="s">
        <v>549</v>
      </c>
      <c r="D186" s="228" t="s">
        <v>703</v>
      </c>
      <c r="E186" s="247" t="s">
        <v>13805</v>
      </c>
      <c r="F186" s="248"/>
      <c r="G186" s="228" t="s">
        <v>92</v>
      </c>
      <c r="H186" s="229" t="s">
        <v>703</v>
      </c>
      <c r="I186" s="229"/>
      <c r="J186" s="147" t="str">
        <f t="shared" si="5"/>
        <v>楊瑞洋</v>
      </c>
      <c r="K186" s="230">
        <v>100</v>
      </c>
      <c r="L186" s="208" t="s">
        <v>1481</v>
      </c>
      <c r="M186" s="208" t="s">
        <v>1758</v>
      </c>
      <c r="N186" s="154">
        <f t="shared" si="4"/>
        <v>45657</v>
      </c>
      <c r="O186" s="230">
        <v>75</v>
      </c>
      <c r="P186" s="230">
        <v>8</v>
      </c>
      <c r="Q186" s="229" t="s">
        <v>31</v>
      </c>
      <c r="R186" s="229" t="s">
        <v>13821</v>
      </c>
      <c r="S186" s="229" t="s">
        <v>13822</v>
      </c>
      <c r="T186" s="231">
        <v>0</v>
      </c>
      <c r="U186" s="229"/>
      <c r="V186" s="209"/>
    </row>
    <row r="187" spans="1:22" ht="13.5">
      <c r="A187" s="225" t="s">
        <v>2022</v>
      </c>
      <c r="B187" s="226" t="s">
        <v>2023</v>
      </c>
      <c r="C187" s="227" t="s">
        <v>331</v>
      </c>
      <c r="D187" s="228" t="s">
        <v>123</v>
      </c>
      <c r="E187" s="247" t="s">
        <v>459</v>
      </c>
      <c r="F187" s="248" t="s">
        <v>3996</v>
      </c>
      <c r="G187" s="228" t="s">
        <v>73</v>
      </c>
      <c r="H187" s="229" t="s">
        <v>399</v>
      </c>
      <c r="I187" s="229"/>
      <c r="J187" s="147" t="str">
        <f t="shared" si="5"/>
        <v>張文魁</v>
      </c>
      <c r="K187" s="230">
        <v>100</v>
      </c>
      <c r="L187" s="208" t="s">
        <v>1481</v>
      </c>
      <c r="M187" s="208" t="s">
        <v>905</v>
      </c>
      <c r="N187" s="154">
        <f t="shared" si="4"/>
        <v>45561</v>
      </c>
      <c r="O187" s="230">
        <v>8</v>
      </c>
      <c r="P187" s="231">
        <v>0</v>
      </c>
      <c r="Q187" s="229" t="s">
        <v>31</v>
      </c>
      <c r="R187" s="229" t="s">
        <v>1490</v>
      </c>
      <c r="S187" s="229" t="s">
        <v>1752</v>
      </c>
      <c r="T187" s="230">
        <v>16</v>
      </c>
      <c r="U187" s="229"/>
      <c r="V187" s="208" t="s">
        <v>2406</v>
      </c>
    </row>
    <row r="188" spans="1:22" ht="13.5">
      <c r="A188" s="225" t="s">
        <v>2022</v>
      </c>
      <c r="B188" s="226" t="s">
        <v>2023</v>
      </c>
      <c r="C188" s="227" t="s">
        <v>334</v>
      </c>
      <c r="D188" s="228" t="s">
        <v>123</v>
      </c>
      <c r="E188" s="247" t="s">
        <v>124</v>
      </c>
      <c r="F188" s="248"/>
      <c r="G188" s="228" t="s">
        <v>506</v>
      </c>
      <c r="H188" s="229" t="s">
        <v>481</v>
      </c>
      <c r="I188" s="229"/>
      <c r="J188" s="147" t="str">
        <f t="shared" si="5"/>
        <v>丁智軒</v>
      </c>
      <c r="K188" s="231">
        <v>0</v>
      </c>
      <c r="L188" s="208" t="s">
        <v>1481</v>
      </c>
      <c r="M188" s="208" t="s">
        <v>1481</v>
      </c>
      <c r="N188" s="154">
        <f t="shared" si="4"/>
        <v>45551</v>
      </c>
      <c r="O188" s="230">
        <v>1</v>
      </c>
      <c r="P188" s="231">
        <v>0</v>
      </c>
      <c r="Q188" s="229" t="s">
        <v>34</v>
      </c>
      <c r="R188" s="229"/>
      <c r="S188" s="229"/>
      <c r="T188" s="231">
        <v>0</v>
      </c>
      <c r="U188" s="229"/>
      <c r="V188" s="208" t="s">
        <v>2406</v>
      </c>
    </row>
    <row r="189" spans="1:22" ht="13.5">
      <c r="A189" s="225" t="s">
        <v>2027</v>
      </c>
      <c r="B189" s="226" t="s">
        <v>2028</v>
      </c>
      <c r="C189" s="227" t="s">
        <v>51</v>
      </c>
      <c r="D189" s="228" t="s">
        <v>2026</v>
      </c>
      <c r="E189" s="247" t="s">
        <v>2214</v>
      </c>
      <c r="F189" s="248"/>
      <c r="G189" s="228" t="s">
        <v>2170</v>
      </c>
      <c r="H189" s="229" t="s">
        <v>2026</v>
      </c>
      <c r="I189" s="229"/>
      <c r="J189" s="147" t="str">
        <f t="shared" si="5"/>
        <v>汪佳凯</v>
      </c>
      <c r="K189" s="230">
        <v>100</v>
      </c>
      <c r="L189" s="208" t="s">
        <v>1481</v>
      </c>
      <c r="M189" s="208" t="s">
        <v>1481</v>
      </c>
      <c r="N189" s="154">
        <f t="shared" si="4"/>
        <v>45551</v>
      </c>
      <c r="O189" s="230">
        <v>1</v>
      </c>
      <c r="P189" s="230">
        <v>1</v>
      </c>
      <c r="Q189" s="229" t="s">
        <v>31</v>
      </c>
      <c r="R189" s="229" t="s">
        <v>1477</v>
      </c>
      <c r="S189" s="229" t="s">
        <v>1477</v>
      </c>
      <c r="T189" s="230">
        <v>1</v>
      </c>
      <c r="U189" s="230">
        <v>1</v>
      </c>
      <c r="V189" s="208" t="s">
        <v>12291</v>
      </c>
    </row>
    <row r="190" spans="1:22" ht="13.5">
      <c r="A190" s="225" t="s">
        <v>2392</v>
      </c>
      <c r="B190" s="226" t="s">
        <v>2393</v>
      </c>
      <c r="C190" s="227" t="s">
        <v>2736</v>
      </c>
      <c r="D190" s="228" t="s">
        <v>2394</v>
      </c>
      <c r="E190" s="247" t="s">
        <v>415</v>
      </c>
      <c r="F190" s="248"/>
      <c r="G190" s="228" t="s">
        <v>2861</v>
      </c>
      <c r="H190" s="229" t="s">
        <v>2394</v>
      </c>
      <c r="I190" s="229"/>
      <c r="J190" s="147" t="str">
        <f t="shared" si="5"/>
        <v>林羽萱</v>
      </c>
      <c r="K190" s="230">
        <v>100</v>
      </c>
      <c r="L190" s="208" t="s">
        <v>897</v>
      </c>
      <c r="M190" s="208" t="s">
        <v>901</v>
      </c>
      <c r="N190" s="154">
        <f t="shared" si="4"/>
        <v>45560</v>
      </c>
      <c r="O190" s="230">
        <v>6</v>
      </c>
      <c r="P190" s="231">
        <v>0</v>
      </c>
      <c r="Q190" s="229" t="s">
        <v>31</v>
      </c>
      <c r="R190" s="229" t="s">
        <v>766</v>
      </c>
      <c r="S190" s="229" t="s">
        <v>1484</v>
      </c>
      <c r="T190" s="230">
        <v>12</v>
      </c>
      <c r="U190" s="229"/>
      <c r="V190" s="208" t="s">
        <v>2225</v>
      </c>
    </row>
    <row r="191" spans="1:22" ht="13.5">
      <c r="A191" s="225" t="s">
        <v>2022</v>
      </c>
      <c r="B191" s="226" t="s">
        <v>2023</v>
      </c>
      <c r="C191" s="227" t="s">
        <v>334</v>
      </c>
      <c r="D191" s="228" t="s">
        <v>123</v>
      </c>
      <c r="E191" s="247" t="s">
        <v>335</v>
      </c>
      <c r="F191" s="248" t="s">
        <v>3692</v>
      </c>
      <c r="G191" s="228" t="s">
        <v>6334</v>
      </c>
      <c r="H191" s="229" t="s">
        <v>66</v>
      </c>
      <c r="I191" s="229"/>
      <c r="J191" s="147" t="str">
        <f t="shared" si="5"/>
        <v>許慧芝</v>
      </c>
      <c r="K191" s="230">
        <v>100</v>
      </c>
      <c r="L191" s="208" t="s">
        <v>897</v>
      </c>
      <c r="M191" s="208" t="s">
        <v>1749</v>
      </c>
      <c r="N191" s="154">
        <f t="shared" si="4"/>
        <v>45555</v>
      </c>
      <c r="O191" s="230">
        <v>3</v>
      </c>
      <c r="P191" s="231">
        <v>0</v>
      </c>
      <c r="Q191" s="229" t="s">
        <v>31</v>
      </c>
      <c r="R191" s="229" t="s">
        <v>1486</v>
      </c>
      <c r="S191" s="229" t="s">
        <v>2036</v>
      </c>
      <c r="T191" s="230">
        <v>7</v>
      </c>
      <c r="U191" s="229"/>
      <c r="V191" s="208" t="s">
        <v>2406</v>
      </c>
    </row>
    <row r="192" spans="1:22" ht="13.5">
      <c r="A192" s="225" t="s">
        <v>1386</v>
      </c>
      <c r="B192" s="226" t="s">
        <v>1607</v>
      </c>
      <c r="C192" s="227" t="s">
        <v>46</v>
      </c>
      <c r="D192" s="228" t="s">
        <v>741</v>
      </c>
      <c r="E192" s="247" t="s">
        <v>97</v>
      </c>
      <c r="F192" s="248"/>
      <c r="G192" s="228"/>
      <c r="H192" s="229"/>
      <c r="I192" s="229"/>
      <c r="J192" s="147">
        <f t="shared" si="5"/>
        <v>0</v>
      </c>
      <c r="K192" s="231">
        <v>0</v>
      </c>
      <c r="L192" s="208" t="s">
        <v>897</v>
      </c>
      <c r="M192" s="208" t="s">
        <v>909</v>
      </c>
      <c r="N192" s="154">
        <f t="shared" si="4"/>
        <v>45573</v>
      </c>
      <c r="O192" s="230">
        <v>15</v>
      </c>
      <c r="P192" s="231">
        <v>0</v>
      </c>
      <c r="Q192" s="229" t="s">
        <v>36</v>
      </c>
      <c r="R192" s="229"/>
      <c r="S192" s="229"/>
      <c r="T192" s="231">
        <v>0</v>
      </c>
      <c r="U192" s="229"/>
      <c r="V192" s="209"/>
    </row>
    <row r="193" spans="1:22" ht="13.5">
      <c r="A193" s="225" t="s">
        <v>1386</v>
      </c>
      <c r="B193" s="226" t="s">
        <v>1607</v>
      </c>
      <c r="C193" s="227" t="s">
        <v>46</v>
      </c>
      <c r="D193" s="228" t="s">
        <v>741</v>
      </c>
      <c r="E193" s="247" t="s">
        <v>45</v>
      </c>
      <c r="F193" s="248"/>
      <c r="G193" s="228"/>
      <c r="H193" s="229"/>
      <c r="I193" s="229"/>
      <c r="J193" s="147">
        <f t="shared" si="5"/>
        <v>0</v>
      </c>
      <c r="K193" s="231">
        <v>0</v>
      </c>
      <c r="L193" s="208" t="s">
        <v>897</v>
      </c>
      <c r="M193" s="208" t="s">
        <v>1484</v>
      </c>
      <c r="N193" s="154">
        <f t="shared" si="4"/>
        <v>45559</v>
      </c>
      <c r="O193" s="230">
        <v>5</v>
      </c>
      <c r="P193" s="231">
        <v>0</v>
      </c>
      <c r="Q193" s="229" t="s">
        <v>36</v>
      </c>
      <c r="R193" s="229"/>
      <c r="S193" s="229"/>
      <c r="T193" s="231">
        <v>0</v>
      </c>
      <c r="U193" s="229"/>
      <c r="V193" s="209"/>
    </row>
    <row r="194" spans="1:22" ht="13.5">
      <c r="A194" s="225" t="s">
        <v>1386</v>
      </c>
      <c r="B194" s="226" t="s">
        <v>1607</v>
      </c>
      <c r="C194" s="227" t="s">
        <v>46</v>
      </c>
      <c r="D194" s="228" t="s">
        <v>741</v>
      </c>
      <c r="E194" s="247" t="s">
        <v>48</v>
      </c>
      <c r="F194" s="248"/>
      <c r="G194" s="228"/>
      <c r="H194" s="229"/>
      <c r="I194" s="229"/>
      <c r="J194" s="147">
        <f t="shared" si="5"/>
        <v>0</v>
      </c>
      <c r="K194" s="231">
        <v>0</v>
      </c>
      <c r="L194" s="208" t="s">
        <v>897</v>
      </c>
      <c r="M194" s="208" t="s">
        <v>1484</v>
      </c>
      <c r="N194" s="154">
        <f t="shared" ref="N194:N257" si="6">DATEVALUE(M194)</f>
        <v>45559</v>
      </c>
      <c r="O194" s="230">
        <v>5</v>
      </c>
      <c r="P194" s="231">
        <v>0</v>
      </c>
      <c r="Q194" s="229" t="s">
        <v>36</v>
      </c>
      <c r="R194" s="229"/>
      <c r="S194" s="229"/>
      <c r="T194" s="231">
        <v>0</v>
      </c>
      <c r="U194" s="229"/>
      <c r="V194" s="209"/>
    </row>
    <row r="195" spans="1:22" ht="13.5">
      <c r="A195" s="225" t="s">
        <v>1386</v>
      </c>
      <c r="B195" s="226" t="s">
        <v>1607</v>
      </c>
      <c r="C195" s="227" t="s">
        <v>46</v>
      </c>
      <c r="D195" s="228" t="s">
        <v>741</v>
      </c>
      <c r="E195" s="247" t="s">
        <v>47</v>
      </c>
      <c r="F195" s="248"/>
      <c r="G195" s="228"/>
      <c r="H195" s="229"/>
      <c r="I195" s="229"/>
      <c r="J195" s="147">
        <f t="shared" ref="J195:J258" si="7">IF(I195="",H195,LEFT(I195,3))</f>
        <v>0</v>
      </c>
      <c r="K195" s="231">
        <v>0</v>
      </c>
      <c r="L195" s="208" t="s">
        <v>897</v>
      </c>
      <c r="M195" s="208" t="s">
        <v>1484</v>
      </c>
      <c r="N195" s="154">
        <f t="shared" si="6"/>
        <v>45559</v>
      </c>
      <c r="O195" s="230">
        <v>5</v>
      </c>
      <c r="P195" s="231">
        <v>0</v>
      </c>
      <c r="Q195" s="229" t="s">
        <v>36</v>
      </c>
      <c r="R195" s="229"/>
      <c r="S195" s="229"/>
      <c r="T195" s="231">
        <v>0</v>
      </c>
      <c r="U195" s="229"/>
      <c r="V195" s="209"/>
    </row>
    <row r="196" spans="1:22" ht="13.5">
      <c r="A196" s="225" t="s">
        <v>1386</v>
      </c>
      <c r="B196" s="226" t="s">
        <v>1607</v>
      </c>
      <c r="C196" s="227" t="s">
        <v>46</v>
      </c>
      <c r="D196" s="228" t="s">
        <v>741</v>
      </c>
      <c r="E196" s="247" t="s">
        <v>96</v>
      </c>
      <c r="F196" s="248"/>
      <c r="G196" s="228"/>
      <c r="H196" s="229"/>
      <c r="I196" s="229"/>
      <c r="J196" s="147">
        <f t="shared" si="7"/>
        <v>0</v>
      </c>
      <c r="K196" s="231">
        <v>0</v>
      </c>
      <c r="L196" s="208" t="s">
        <v>897</v>
      </c>
      <c r="M196" s="208" t="s">
        <v>1484</v>
      </c>
      <c r="N196" s="154">
        <f t="shared" si="6"/>
        <v>45559</v>
      </c>
      <c r="O196" s="230">
        <v>5</v>
      </c>
      <c r="P196" s="231">
        <v>0</v>
      </c>
      <c r="Q196" s="229" t="s">
        <v>36</v>
      </c>
      <c r="R196" s="229"/>
      <c r="S196" s="229"/>
      <c r="T196" s="231">
        <v>0</v>
      </c>
      <c r="U196" s="229"/>
      <c r="V196" s="209"/>
    </row>
    <row r="197" spans="1:22" ht="13.5">
      <c r="A197" s="225" t="s">
        <v>2027</v>
      </c>
      <c r="B197" s="226" t="s">
        <v>2028</v>
      </c>
      <c r="C197" s="227" t="s">
        <v>51</v>
      </c>
      <c r="D197" s="228" t="s">
        <v>2026</v>
      </c>
      <c r="E197" s="247" t="s">
        <v>2209</v>
      </c>
      <c r="F197" s="248"/>
      <c r="G197" s="228" t="s">
        <v>2170</v>
      </c>
      <c r="H197" s="229" t="s">
        <v>2026</v>
      </c>
      <c r="I197" s="229"/>
      <c r="J197" s="147" t="str">
        <f t="shared" si="7"/>
        <v>汪佳凯</v>
      </c>
      <c r="K197" s="230">
        <v>100</v>
      </c>
      <c r="L197" s="208" t="s">
        <v>897</v>
      </c>
      <c r="M197" s="208" t="s">
        <v>897</v>
      </c>
      <c r="N197" s="154">
        <f t="shared" si="6"/>
        <v>45553</v>
      </c>
      <c r="O197" s="230">
        <v>1</v>
      </c>
      <c r="P197" s="230">
        <v>1</v>
      </c>
      <c r="Q197" s="229" t="s">
        <v>31</v>
      </c>
      <c r="R197" s="229" t="s">
        <v>897</v>
      </c>
      <c r="S197" s="229" t="s">
        <v>897</v>
      </c>
      <c r="T197" s="230">
        <v>1</v>
      </c>
      <c r="U197" s="230">
        <v>25</v>
      </c>
      <c r="V197" s="208" t="s">
        <v>12291</v>
      </c>
    </row>
    <row r="198" spans="1:22" ht="13.5">
      <c r="A198" s="225" t="s">
        <v>2395</v>
      </c>
      <c r="B198" s="226" t="s">
        <v>2396</v>
      </c>
      <c r="C198" s="227" t="s">
        <v>2719</v>
      </c>
      <c r="D198" s="228" t="s">
        <v>422</v>
      </c>
      <c r="E198" s="247" t="s">
        <v>2841</v>
      </c>
      <c r="F198" s="248" t="s">
        <v>219</v>
      </c>
      <c r="G198" s="228" t="s">
        <v>2861</v>
      </c>
      <c r="H198" s="229" t="s">
        <v>422</v>
      </c>
      <c r="I198" s="229"/>
      <c r="J198" s="147" t="str">
        <f t="shared" si="7"/>
        <v>李育儒</v>
      </c>
      <c r="K198" s="230">
        <v>100</v>
      </c>
      <c r="L198" s="208" t="s">
        <v>903</v>
      </c>
      <c r="M198" s="208" t="s">
        <v>903</v>
      </c>
      <c r="N198" s="154">
        <f t="shared" si="6"/>
        <v>45554</v>
      </c>
      <c r="O198" s="230">
        <v>1</v>
      </c>
      <c r="P198" s="231">
        <v>0</v>
      </c>
      <c r="Q198" s="229" t="s">
        <v>31</v>
      </c>
      <c r="R198" s="229" t="s">
        <v>903</v>
      </c>
      <c r="S198" s="229" t="s">
        <v>903</v>
      </c>
      <c r="T198" s="230">
        <v>1</v>
      </c>
      <c r="U198" s="230">
        <v>2</v>
      </c>
      <c r="V198" s="208" t="s">
        <v>2051</v>
      </c>
    </row>
    <row r="199" spans="1:22" ht="13.5">
      <c r="A199" s="225" t="s">
        <v>878</v>
      </c>
      <c r="B199" s="226" t="s">
        <v>879</v>
      </c>
      <c r="C199" s="227" t="s">
        <v>72</v>
      </c>
      <c r="D199" s="228" t="s">
        <v>115</v>
      </c>
      <c r="E199" s="247" t="s">
        <v>884</v>
      </c>
      <c r="F199" s="248"/>
      <c r="G199" s="228" t="s">
        <v>73</v>
      </c>
      <c r="H199" s="229" t="s">
        <v>877</v>
      </c>
      <c r="I199" s="229"/>
      <c r="J199" s="147" t="str">
        <f t="shared" si="7"/>
        <v>張政崙</v>
      </c>
      <c r="K199" s="231">
        <v>0</v>
      </c>
      <c r="L199" s="208" t="s">
        <v>903</v>
      </c>
      <c r="M199" s="208" t="s">
        <v>899</v>
      </c>
      <c r="N199" s="154">
        <f t="shared" si="6"/>
        <v>45567</v>
      </c>
      <c r="O199" s="230">
        <v>10</v>
      </c>
      <c r="P199" s="230">
        <v>80</v>
      </c>
      <c r="Q199" s="229" t="s">
        <v>36</v>
      </c>
      <c r="R199" s="229"/>
      <c r="S199" s="229"/>
      <c r="T199" s="231">
        <v>0</v>
      </c>
      <c r="U199" s="229"/>
      <c r="V199" s="208" t="s">
        <v>897</v>
      </c>
    </row>
    <row r="200" spans="1:22" ht="13.5">
      <c r="A200" s="225" t="s">
        <v>878</v>
      </c>
      <c r="B200" s="226" t="s">
        <v>879</v>
      </c>
      <c r="C200" s="227" t="s">
        <v>255</v>
      </c>
      <c r="D200" s="228" t="s">
        <v>115</v>
      </c>
      <c r="E200" s="247" t="s">
        <v>885</v>
      </c>
      <c r="F200" s="248"/>
      <c r="G200" s="228" t="s">
        <v>100</v>
      </c>
      <c r="H200" s="229" t="s">
        <v>115</v>
      </c>
      <c r="I200" s="229"/>
      <c r="J200" s="147" t="str">
        <f t="shared" si="7"/>
        <v>黃胤綸</v>
      </c>
      <c r="K200" s="231">
        <v>0</v>
      </c>
      <c r="L200" s="208" t="s">
        <v>903</v>
      </c>
      <c r="M200" s="208" t="s">
        <v>902</v>
      </c>
      <c r="N200" s="154">
        <f t="shared" si="6"/>
        <v>45574</v>
      </c>
      <c r="O200" s="230">
        <v>15</v>
      </c>
      <c r="P200" s="230">
        <v>120</v>
      </c>
      <c r="Q200" s="229" t="s">
        <v>36</v>
      </c>
      <c r="R200" s="229"/>
      <c r="S200" s="229"/>
      <c r="T200" s="231">
        <v>0</v>
      </c>
      <c r="U200" s="229"/>
      <c r="V200" s="208" t="s">
        <v>897</v>
      </c>
    </row>
    <row r="201" spans="1:22" ht="13.5">
      <c r="A201" s="225" t="s">
        <v>878</v>
      </c>
      <c r="B201" s="226" t="s">
        <v>879</v>
      </c>
      <c r="C201" s="227" t="s">
        <v>255</v>
      </c>
      <c r="D201" s="228" t="s">
        <v>115</v>
      </c>
      <c r="E201" s="247" t="s">
        <v>886</v>
      </c>
      <c r="F201" s="248"/>
      <c r="G201" s="228" t="s">
        <v>100</v>
      </c>
      <c r="H201" s="229" t="s">
        <v>115</v>
      </c>
      <c r="I201" s="229"/>
      <c r="J201" s="147" t="str">
        <f t="shared" si="7"/>
        <v>黃胤綸</v>
      </c>
      <c r="K201" s="231">
        <v>0</v>
      </c>
      <c r="L201" s="208" t="s">
        <v>903</v>
      </c>
      <c r="M201" s="208" t="s">
        <v>914</v>
      </c>
      <c r="N201" s="154">
        <f t="shared" si="6"/>
        <v>45589</v>
      </c>
      <c r="O201" s="230">
        <v>25</v>
      </c>
      <c r="P201" s="230">
        <v>24</v>
      </c>
      <c r="Q201" s="229" t="s">
        <v>36</v>
      </c>
      <c r="R201" s="229"/>
      <c r="S201" s="229"/>
      <c r="T201" s="231">
        <v>0</v>
      </c>
      <c r="U201" s="229"/>
      <c r="V201" s="208" t="s">
        <v>897</v>
      </c>
    </row>
    <row r="202" spans="1:22" ht="13.5">
      <c r="A202" s="225" t="s">
        <v>1387</v>
      </c>
      <c r="B202" s="226" t="s">
        <v>1388</v>
      </c>
      <c r="C202" s="227" t="s">
        <v>1405</v>
      </c>
      <c r="D202" s="228" t="s">
        <v>106</v>
      </c>
      <c r="E202" s="247" t="s">
        <v>1411</v>
      </c>
      <c r="F202" s="248" t="s">
        <v>5063</v>
      </c>
      <c r="G202" s="228" t="s">
        <v>100</v>
      </c>
      <c r="H202" s="229" t="s">
        <v>115</v>
      </c>
      <c r="I202" s="229"/>
      <c r="J202" s="147" t="str">
        <f t="shared" si="7"/>
        <v>黃胤綸</v>
      </c>
      <c r="K202" s="230">
        <v>100</v>
      </c>
      <c r="L202" s="208" t="s">
        <v>903</v>
      </c>
      <c r="M202" s="208" t="s">
        <v>904</v>
      </c>
      <c r="N202" s="154">
        <f t="shared" si="6"/>
        <v>45596</v>
      </c>
      <c r="O202" s="230">
        <v>30</v>
      </c>
      <c r="P202" s="230">
        <v>60</v>
      </c>
      <c r="Q202" s="229" t="s">
        <v>31</v>
      </c>
      <c r="R202" s="229" t="s">
        <v>917</v>
      </c>
      <c r="S202" s="229" t="s">
        <v>925</v>
      </c>
      <c r="T202" s="230">
        <v>49</v>
      </c>
      <c r="U202" s="232">
        <v>139.5</v>
      </c>
      <c r="V202" s="208" t="s">
        <v>6037</v>
      </c>
    </row>
    <row r="203" spans="1:22" ht="13.5">
      <c r="A203" s="225" t="s">
        <v>2241</v>
      </c>
      <c r="B203" s="226" t="s">
        <v>2242</v>
      </c>
      <c r="C203" s="227" t="s">
        <v>52</v>
      </c>
      <c r="D203" s="228" t="s">
        <v>132</v>
      </c>
      <c r="E203" s="247" t="s">
        <v>52</v>
      </c>
      <c r="F203" s="248" t="s">
        <v>4160</v>
      </c>
      <c r="G203" s="228" t="s">
        <v>2860</v>
      </c>
      <c r="H203" s="229" t="s">
        <v>50</v>
      </c>
      <c r="I203" s="229"/>
      <c r="J203" s="147" t="str">
        <f t="shared" si="7"/>
        <v>王瀚霆</v>
      </c>
      <c r="K203" s="230">
        <v>100</v>
      </c>
      <c r="L203" s="208" t="s">
        <v>903</v>
      </c>
      <c r="M203" s="208" t="s">
        <v>902</v>
      </c>
      <c r="N203" s="154">
        <f t="shared" si="6"/>
        <v>45574</v>
      </c>
      <c r="O203" s="230">
        <v>15</v>
      </c>
      <c r="P203" s="230">
        <v>120</v>
      </c>
      <c r="Q203" s="229" t="s">
        <v>31</v>
      </c>
      <c r="R203" s="229" t="s">
        <v>1490</v>
      </c>
      <c r="S203" s="229" t="s">
        <v>1754</v>
      </c>
      <c r="T203" s="230">
        <v>19</v>
      </c>
      <c r="U203" s="232">
        <v>167.5</v>
      </c>
      <c r="V203" s="209"/>
    </row>
    <row r="204" spans="1:22" ht="13.5">
      <c r="A204" s="225" t="s">
        <v>2027</v>
      </c>
      <c r="B204" s="226" t="s">
        <v>2028</v>
      </c>
      <c r="C204" s="227" t="s">
        <v>51</v>
      </c>
      <c r="D204" s="228" t="s">
        <v>2026</v>
      </c>
      <c r="E204" s="247" t="s">
        <v>2210</v>
      </c>
      <c r="F204" s="248"/>
      <c r="G204" s="228" t="s">
        <v>2170</v>
      </c>
      <c r="H204" s="229" t="s">
        <v>2026</v>
      </c>
      <c r="I204" s="229"/>
      <c r="J204" s="147" t="str">
        <f t="shared" si="7"/>
        <v>汪佳凯</v>
      </c>
      <c r="K204" s="230">
        <v>100</v>
      </c>
      <c r="L204" s="208" t="s">
        <v>903</v>
      </c>
      <c r="M204" s="208" t="s">
        <v>1749</v>
      </c>
      <c r="N204" s="154">
        <f t="shared" si="6"/>
        <v>45555</v>
      </c>
      <c r="O204" s="230">
        <v>2</v>
      </c>
      <c r="P204" s="230">
        <v>4</v>
      </c>
      <c r="Q204" s="229" t="s">
        <v>31</v>
      </c>
      <c r="R204" s="229" t="s">
        <v>903</v>
      </c>
      <c r="S204" s="229" t="s">
        <v>903</v>
      </c>
      <c r="T204" s="230">
        <v>1</v>
      </c>
      <c r="U204" s="230">
        <v>2</v>
      </c>
      <c r="V204" s="208" t="s">
        <v>12291</v>
      </c>
    </row>
    <row r="205" spans="1:22" ht="13.5">
      <c r="A205" s="225" t="s">
        <v>937</v>
      </c>
      <c r="B205" s="226" t="s">
        <v>938</v>
      </c>
      <c r="C205" s="227" t="s">
        <v>4748</v>
      </c>
      <c r="D205" s="228" t="s">
        <v>615</v>
      </c>
      <c r="E205" s="247" t="s">
        <v>4762</v>
      </c>
      <c r="F205" s="248" t="s">
        <v>2868</v>
      </c>
      <c r="G205" s="228" t="s">
        <v>100</v>
      </c>
      <c r="H205" s="229" t="s">
        <v>615</v>
      </c>
      <c r="I205" s="229"/>
      <c r="J205" s="147" t="str">
        <f t="shared" si="7"/>
        <v>彭志豪</v>
      </c>
      <c r="K205" s="230">
        <v>100</v>
      </c>
      <c r="L205" s="208" t="s">
        <v>1749</v>
      </c>
      <c r="M205" s="208" t="s">
        <v>1749</v>
      </c>
      <c r="N205" s="154">
        <f t="shared" si="6"/>
        <v>45555</v>
      </c>
      <c r="O205" s="230">
        <v>1</v>
      </c>
      <c r="P205" s="230">
        <v>4</v>
      </c>
      <c r="Q205" s="229" t="s">
        <v>31</v>
      </c>
      <c r="R205" s="229" t="s">
        <v>905</v>
      </c>
      <c r="S205" s="229" t="s">
        <v>906</v>
      </c>
      <c r="T205" s="230">
        <v>2</v>
      </c>
      <c r="U205" s="230">
        <v>1</v>
      </c>
      <c r="V205" s="208" t="s">
        <v>10201</v>
      </c>
    </row>
    <row r="206" spans="1:22" ht="13.5">
      <c r="A206" s="225" t="s">
        <v>2054</v>
      </c>
      <c r="B206" s="226" t="s">
        <v>2055</v>
      </c>
      <c r="C206" s="227" t="s">
        <v>15974</v>
      </c>
      <c r="D206" s="228" t="s">
        <v>2173</v>
      </c>
      <c r="E206" s="247" t="s">
        <v>2190</v>
      </c>
      <c r="F206" s="248"/>
      <c r="G206" s="228" t="s">
        <v>2170</v>
      </c>
      <c r="H206" s="229" t="s">
        <v>2173</v>
      </c>
      <c r="I206" s="229"/>
      <c r="J206" s="147" t="str">
        <f t="shared" si="7"/>
        <v>郑仁春</v>
      </c>
      <c r="K206" s="230">
        <v>100</v>
      </c>
      <c r="L206" s="208" t="s">
        <v>1749</v>
      </c>
      <c r="M206" s="208" t="s">
        <v>1749</v>
      </c>
      <c r="N206" s="154">
        <f t="shared" si="6"/>
        <v>45555</v>
      </c>
      <c r="O206" s="230">
        <v>1</v>
      </c>
      <c r="P206" s="230">
        <v>6</v>
      </c>
      <c r="Q206" s="229" t="s">
        <v>31</v>
      </c>
      <c r="R206" s="229" t="s">
        <v>903</v>
      </c>
      <c r="S206" s="229" t="s">
        <v>903</v>
      </c>
      <c r="T206" s="230">
        <v>1</v>
      </c>
      <c r="U206" s="232">
        <v>1.5</v>
      </c>
      <c r="V206" s="208" t="s">
        <v>16012</v>
      </c>
    </row>
    <row r="207" spans="1:22" ht="13.5">
      <c r="A207" s="225" t="s">
        <v>1735</v>
      </c>
      <c r="B207" s="226" t="s">
        <v>1736</v>
      </c>
      <c r="C207" s="227" t="s">
        <v>1740</v>
      </c>
      <c r="D207" s="228" t="s">
        <v>481</v>
      </c>
      <c r="E207" s="247" t="s">
        <v>108</v>
      </c>
      <c r="F207" s="248"/>
      <c r="G207" s="228" t="s">
        <v>506</v>
      </c>
      <c r="H207" s="229" t="s">
        <v>481</v>
      </c>
      <c r="I207" s="229"/>
      <c r="J207" s="147" t="str">
        <f t="shared" si="7"/>
        <v>丁智軒</v>
      </c>
      <c r="K207" s="230">
        <v>100</v>
      </c>
      <c r="L207" s="208" t="s">
        <v>1749</v>
      </c>
      <c r="M207" s="208" t="s">
        <v>1749</v>
      </c>
      <c r="N207" s="154">
        <f t="shared" si="6"/>
        <v>45555</v>
      </c>
      <c r="O207" s="230">
        <v>1</v>
      </c>
      <c r="P207" s="230">
        <v>8</v>
      </c>
      <c r="Q207" s="229" t="s">
        <v>31</v>
      </c>
      <c r="R207" s="229" t="s">
        <v>917</v>
      </c>
      <c r="S207" s="229" t="s">
        <v>2407</v>
      </c>
      <c r="T207" s="230">
        <v>3</v>
      </c>
      <c r="U207" s="229"/>
      <c r="V207" s="208" t="s">
        <v>2407</v>
      </c>
    </row>
    <row r="208" spans="1:22" ht="13.5">
      <c r="A208" s="225" t="s">
        <v>2849</v>
      </c>
      <c r="B208" s="226" t="s">
        <v>2850</v>
      </c>
      <c r="C208" s="227" t="s">
        <v>46</v>
      </c>
      <c r="D208" s="228" t="s">
        <v>50</v>
      </c>
      <c r="E208" s="247" t="s">
        <v>2851</v>
      </c>
      <c r="F208" s="248" t="s">
        <v>3693</v>
      </c>
      <c r="G208" s="228" t="s">
        <v>2860</v>
      </c>
      <c r="H208" s="229" t="s">
        <v>50</v>
      </c>
      <c r="I208" s="229"/>
      <c r="J208" s="147" t="str">
        <f t="shared" si="7"/>
        <v>王瀚霆</v>
      </c>
      <c r="K208" s="230">
        <v>90</v>
      </c>
      <c r="L208" s="208" t="s">
        <v>2033</v>
      </c>
      <c r="M208" s="208" t="s">
        <v>911</v>
      </c>
      <c r="N208" s="154">
        <f t="shared" si="6"/>
        <v>45579</v>
      </c>
      <c r="O208" s="230">
        <v>15</v>
      </c>
      <c r="P208" s="230">
        <v>60</v>
      </c>
      <c r="Q208" s="229" t="s">
        <v>31</v>
      </c>
      <c r="R208" s="229" t="s">
        <v>2033</v>
      </c>
      <c r="S208" s="229" t="s">
        <v>917</v>
      </c>
      <c r="T208" s="230">
        <v>29</v>
      </c>
      <c r="U208" s="230">
        <v>450</v>
      </c>
      <c r="V208" s="209"/>
    </row>
    <row r="209" spans="1:22" ht="13.5">
      <c r="A209" s="225" t="s">
        <v>2395</v>
      </c>
      <c r="B209" s="226" t="s">
        <v>2396</v>
      </c>
      <c r="C209" s="227" t="s">
        <v>2719</v>
      </c>
      <c r="D209" s="228" t="s">
        <v>422</v>
      </c>
      <c r="E209" s="247" t="s">
        <v>2842</v>
      </c>
      <c r="F209" s="248" t="s">
        <v>2843</v>
      </c>
      <c r="G209" s="228" t="s">
        <v>2861</v>
      </c>
      <c r="H209" s="229" t="s">
        <v>422</v>
      </c>
      <c r="I209" s="229"/>
      <c r="J209" s="147" t="str">
        <f t="shared" si="7"/>
        <v>李育儒</v>
      </c>
      <c r="K209" s="230">
        <v>100</v>
      </c>
      <c r="L209" s="208" t="s">
        <v>2033</v>
      </c>
      <c r="M209" s="208" t="s">
        <v>2033</v>
      </c>
      <c r="N209" s="154">
        <f t="shared" si="6"/>
        <v>45558</v>
      </c>
      <c r="O209" s="230">
        <v>1</v>
      </c>
      <c r="P209" s="231">
        <v>0</v>
      </c>
      <c r="Q209" s="229" t="s">
        <v>31</v>
      </c>
      <c r="R209" s="229" t="s">
        <v>2033</v>
      </c>
      <c r="S209" s="229" t="s">
        <v>2033</v>
      </c>
      <c r="T209" s="230">
        <v>1</v>
      </c>
      <c r="U209" s="230">
        <v>1</v>
      </c>
      <c r="V209" s="208" t="s">
        <v>2051</v>
      </c>
    </row>
    <row r="210" spans="1:22" ht="13.5">
      <c r="A210" s="225" t="s">
        <v>2022</v>
      </c>
      <c r="B210" s="226" t="s">
        <v>2023</v>
      </c>
      <c r="C210" s="227" t="s">
        <v>334</v>
      </c>
      <c r="D210" s="228" t="s">
        <v>123</v>
      </c>
      <c r="E210" s="247" t="s">
        <v>102</v>
      </c>
      <c r="F210" s="248" t="s">
        <v>3694</v>
      </c>
      <c r="G210" s="228" t="s">
        <v>6334</v>
      </c>
      <c r="H210" s="229" t="s">
        <v>66</v>
      </c>
      <c r="I210" s="229"/>
      <c r="J210" s="147" t="str">
        <f t="shared" si="7"/>
        <v>許慧芝</v>
      </c>
      <c r="K210" s="230">
        <v>100</v>
      </c>
      <c r="L210" s="208" t="s">
        <v>2033</v>
      </c>
      <c r="M210" s="208" t="s">
        <v>901</v>
      </c>
      <c r="N210" s="154">
        <f t="shared" si="6"/>
        <v>45560</v>
      </c>
      <c r="O210" s="230">
        <v>3</v>
      </c>
      <c r="P210" s="231">
        <v>0</v>
      </c>
      <c r="Q210" s="229" t="s">
        <v>31</v>
      </c>
      <c r="R210" s="229" t="s">
        <v>912</v>
      </c>
      <c r="S210" s="229" t="s">
        <v>2036</v>
      </c>
      <c r="T210" s="230">
        <v>3</v>
      </c>
      <c r="U210" s="229"/>
      <c r="V210" s="208" t="s">
        <v>2406</v>
      </c>
    </row>
    <row r="211" spans="1:22" ht="13.5">
      <c r="A211" s="225" t="s">
        <v>937</v>
      </c>
      <c r="B211" s="226" t="s">
        <v>938</v>
      </c>
      <c r="C211" s="227" t="s">
        <v>4748</v>
      </c>
      <c r="D211" s="228" t="s">
        <v>615</v>
      </c>
      <c r="E211" s="247" t="s">
        <v>4763</v>
      </c>
      <c r="F211" s="248"/>
      <c r="G211" s="228" t="s">
        <v>6334</v>
      </c>
      <c r="H211" s="229" t="s">
        <v>66</v>
      </c>
      <c r="I211" s="229"/>
      <c r="J211" s="147" t="str">
        <f t="shared" si="7"/>
        <v>許慧芝</v>
      </c>
      <c r="K211" s="230">
        <v>100</v>
      </c>
      <c r="L211" s="208" t="s">
        <v>2033</v>
      </c>
      <c r="M211" s="208" t="s">
        <v>2033</v>
      </c>
      <c r="N211" s="154">
        <f t="shared" si="6"/>
        <v>45558</v>
      </c>
      <c r="O211" s="230">
        <v>1</v>
      </c>
      <c r="P211" s="230">
        <v>8</v>
      </c>
      <c r="Q211" s="229" t="s">
        <v>31</v>
      </c>
      <c r="R211" s="229" t="s">
        <v>766</v>
      </c>
      <c r="S211" s="229" t="s">
        <v>905</v>
      </c>
      <c r="T211" s="230">
        <v>14</v>
      </c>
      <c r="U211" s="230">
        <v>5</v>
      </c>
      <c r="V211" s="208" t="s">
        <v>10201</v>
      </c>
    </row>
    <row r="212" spans="1:22" ht="13.5">
      <c r="A212" s="225" t="s">
        <v>937</v>
      </c>
      <c r="B212" s="226" t="s">
        <v>938</v>
      </c>
      <c r="C212" s="227" t="s">
        <v>4748</v>
      </c>
      <c r="D212" s="228" t="s">
        <v>615</v>
      </c>
      <c r="E212" s="247" t="s">
        <v>4764</v>
      </c>
      <c r="F212" s="248"/>
      <c r="G212" s="228" t="s">
        <v>6334</v>
      </c>
      <c r="H212" s="229" t="s">
        <v>66</v>
      </c>
      <c r="I212" s="229"/>
      <c r="J212" s="147" t="str">
        <f t="shared" si="7"/>
        <v>許慧芝</v>
      </c>
      <c r="K212" s="230">
        <v>100</v>
      </c>
      <c r="L212" s="208" t="s">
        <v>2033</v>
      </c>
      <c r="M212" s="208" t="s">
        <v>2033</v>
      </c>
      <c r="N212" s="154">
        <f t="shared" si="6"/>
        <v>45558</v>
      </c>
      <c r="O212" s="230">
        <v>1</v>
      </c>
      <c r="P212" s="231">
        <v>0</v>
      </c>
      <c r="Q212" s="229" t="s">
        <v>31</v>
      </c>
      <c r="R212" s="229" t="s">
        <v>927</v>
      </c>
      <c r="S212" s="229" t="s">
        <v>2410</v>
      </c>
      <c r="T212" s="230">
        <v>2</v>
      </c>
      <c r="U212" s="229"/>
      <c r="V212" s="208" t="s">
        <v>10201</v>
      </c>
    </row>
    <row r="213" spans="1:22" ht="13.5">
      <c r="A213" s="225" t="s">
        <v>2054</v>
      </c>
      <c r="B213" s="226" t="s">
        <v>2055</v>
      </c>
      <c r="C213" s="227" t="s">
        <v>15974</v>
      </c>
      <c r="D213" s="228" t="s">
        <v>2173</v>
      </c>
      <c r="E213" s="247" t="s">
        <v>2189</v>
      </c>
      <c r="F213" s="248" t="s">
        <v>15976</v>
      </c>
      <c r="G213" s="228" t="s">
        <v>2170</v>
      </c>
      <c r="H213" s="229" t="s">
        <v>2173</v>
      </c>
      <c r="I213" s="229"/>
      <c r="J213" s="147" t="str">
        <f t="shared" si="7"/>
        <v>郑仁春</v>
      </c>
      <c r="K213" s="230">
        <v>100</v>
      </c>
      <c r="L213" s="208" t="s">
        <v>2033</v>
      </c>
      <c r="M213" s="208" t="s">
        <v>2036</v>
      </c>
      <c r="N213" s="154">
        <f t="shared" si="6"/>
        <v>45590</v>
      </c>
      <c r="O213" s="230">
        <v>24</v>
      </c>
      <c r="P213" s="230">
        <v>132</v>
      </c>
      <c r="Q213" s="229" t="s">
        <v>31</v>
      </c>
      <c r="R213" s="229" t="s">
        <v>906</v>
      </c>
      <c r="S213" s="229" t="s">
        <v>914</v>
      </c>
      <c r="T213" s="230">
        <v>19</v>
      </c>
      <c r="U213" s="230">
        <v>33</v>
      </c>
      <c r="V213" s="208" t="s">
        <v>16012</v>
      </c>
    </row>
    <row r="214" spans="1:22" ht="13.5">
      <c r="A214" s="225" t="s">
        <v>2027</v>
      </c>
      <c r="B214" s="226" t="s">
        <v>2028</v>
      </c>
      <c r="C214" s="227" t="s">
        <v>51</v>
      </c>
      <c r="D214" s="228" t="s">
        <v>2026</v>
      </c>
      <c r="E214" s="247" t="s">
        <v>2211</v>
      </c>
      <c r="F214" s="248"/>
      <c r="G214" s="228" t="s">
        <v>2170</v>
      </c>
      <c r="H214" s="229" t="s">
        <v>2026</v>
      </c>
      <c r="I214" s="229"/>
      <c r="J214" s="147" t="str">
        <f t="shared" si="7"/>
        <v>汪佳凯</v>
      </c>
      <c r="K214" s="230">
        <v>100</v>
      </c>
      <c r="L214" s="208" t="s">
        <v>2033</v>
      </c>
      <c r="M214" s="208" t="s">
        <v>2033</v>
      </c>
      <c r="N214" s="154">
        <f t="shared" si="6"/>
        <v>45558</v>
      </c>
      <c r="O214" s="230">
        <v>1</v>
      </c>
      <c r="P214" s="230">
        <v>2</v>
      </c>
      <c r="Q214" s="229" t="s">
        <v>31</v>
      </c>
      <c r="R214" s="229" t="s">
        <v>2033</v>
      </c>
      <c r="S214" s="229" t="s">
        <v>16014</v>
      </c>
      <c r="T214" s="231">
        <v>0</v>
      </c>
      <c r="U214" s="230">
        <v>11</v>
      </c>
      <c r="V214" s="208" t="s">
        <v>12291</v>
      </c>
    </row>
    <row r="215" spans="1:22" ht="13.5">
      <c r="A215" s="225" t="s">
        <v>2395</v>
      </c>
      <c r="B215" s="226" t="s">
        <v>2396</v>
      </c>
      <c r="C215" s="227" t="s">
        <v>2719</v>
      </c>
      <c r="D215" s="228" t="s">
        <v>422</v>
      </c>
      <c r="E215" s="247" t="s">
        <v>3982</v>
      </c>
      <c r="F215" s="248" t="s">
        <v>5183</v>
      </c>
      <c r="G215" s="228" t="s">
        <v>2861</v>
      </c>
      <c r="H215" s="229" t="s">
        <v>422</v>
      </c>
      <c r="I215" s="229"/>
      <c r="J215" s="147" t="str">
        <f t="shared" si="7"/>
        <v>李育儒</v>
      </c>
      <c r="K215" s="230">
        <v>100</v>
      </c>
      <c r="L215" s="208" t="s">
        <v>1484</v>
      </c>
      <c r="M215" s="208" t="s">
        <v>1758</v>
      </c>
      <c r="N215" s="154">
        <f t="shared" si="6"/>
        <v>45657</v>
      </c>
      <c r="O215" s="230">
        <v>70</v>
      </c>
      <c r="P215" s="231">
        <v>0</v>
      </c>
      <c r="Q215" s="229" t="s">
        <v>31</v>
      </c>
      <c r="R215" s="229" t="s">
        <v>1753</v>
      </c>
      <c r="S215" s="229" t="s">
        <v>2232</v>
      </c>
      <c r="T215" s="230">
        <v>41</v>
      </c>
      <c r="U215" s="230">
        <v>101</v>
      </c>
      <c r="V215" s="208" t="s">
        <v>2051</v>
      </c>
    </row>
    <row r="216" spans="1:22" ht="13.5">
      <c r="A216" s="225" t="s">
        <v>2022</v>
      </c>
      <c r="B216" s="226" t="s">
        <v>2023</v>
      </c>
      <c r="C216" s="227" t="s">
        <v>337</v>
      </c>
      <c r="D216" s="228" t="s">
        <v>123</v>
      </c>
      <c r="E216" s="247" t="s">
        <v>351</v>
      </c>
      <c r="F216" s="248"/>
      <c r="G216" s="228" t="s">
        <v>2860</v>
      </c>
      <c r="H216" s="229" t="s">
        <v>796</v>
      </c>
      <c r="I216" s="229"/>
      <c r="J216" s="147" t="str">
        <f t="shared" si="7"/>
        <v>洪子芸</v>
      </c>
      <c r="K216" s="230">
        <v>100</v>
      </c>
      <c r="L216" s="208" t="s">
        <v>1484</v>
      </c>
      <c r="M216" s="208" t="s">
        <v>1484</v>
      </c>
      <c r="N216" s="154">
        <f t="shared" si="6"/>
        <v>45559</v>
      </c>
      <c r="O216" s="230">
        <v>1</v>
      </c>
      <c r="P216" s="231">
        <v>0</v>
      </c>
      <c r="Q216" s="229" t="s">
        <v>31</v>
      </c>
      <c r="R216" s="229" t="s">
        <v>2033</v>
      </c>
      <c r="S216" s="229" t="s">
        <v>905</v>
      </c>
      <c r="T216" s="230">
        <v>4</v>
      </c>
      <c r="U216" s="229"/>
      <c r="V216" s="208" t="s">
        <v>2406</v>
      </c>
    </row>
    <row r="217" spans="1:22" ht="13.5">
      <c r="A217" s="225" t="s">
        <v>937</v>
      </c>
      <c r="B217" s="226" t="s">
        <v>938</v>
      </c>
      <c r="C217" s="227" t="s">
        <v>4748</v>
      </c>
      <c r="D217" s="228" t="s">
        <v>615</v>
      </c>
      <c r="E217" s="247" t="s">
        <v>4765</v>
      </c>
      <c r="F217" s="248"/>
      <c r="G217" s="228" t="s">
        <v>6334</v>
      </c>
      <c r="H217" s="229" t="s">
        <v>66</v>
      </c>
      <c r="I217" s="229"/>
      <c r="J217" s="147" t="str">
        <f t="shared" si="7"/>
        <v>許慧芝</v>
      </c>
      <c r="K217" s="230">
        <v>100</v>
      </c>
      <c r="L217" s="208" t="s">
        <v>1484</v>
      </c>
      <c r="M217" s="208" t="s">
        <v>905</v>
      </c>
      <c r="N217" s="154">
        <f t="shared" si="6"/>
        <v>45561</v>
      </c>
      <c r="O217" s="230">
        <v>3</v>
      </c>
      <c r="P217" s="230">
        <v>8</v>
      </c>
      <c r="Q217" s="229" t="s">
        <v>31</v>
      </c>
      <c r="R217" s="229" t="s">
        <v>2224</v>
      </c>
      <c r="S217" s="229" t="s">
        <v>905</v>
      </c>
      <c r="T217" s="230">
        <v>15</v>
      </c>
      <c r="U217" s="230">
        <v>31</v>
      </c>
      <c r="V217" s="208" t="s">
        <v>10201</v>
      </c>
    </row>
    <row r="218" spans="1:22" ht="13.5">
      <c r="A218" s="225" t="s">
        <v>937</v>
      </c>
      <c r="B218" s="226" t="s">
        <v>938</v>
      </c>
      <c r="C218" s="227" t="s">
        <v>4748</v>
      </c>
      <c r="D218" s="228" t="s">
        <v>615</v>
      </c>
      <c r="E218" s="247" t="s">
        <v>4766</v>
      </c>
      <c r="F218" s="248"/>
      <c r="G218" s="228" t="s">
        <v>6334</v>
      </c>
      <c r="H218" s="229" t="s">
        <v>66</v>
      </c>
      <c r="I218" s="229"/>
      <c r="J218" s="147" t="str">
        <f t="shared" si="7"/>
        <v>許慧芝</v>
      </c>
      <c r="K218" s="230">
        <v>100</v>
      </c>
      <c r="L218" s="208" t="s">
        <v>1484</v>
      </c>
      <c r="M218" s="208" t="s">
        <v>905</v>
      </c>
      <c r="N218" s="154">
        <f t="shared" si="6"/>
        <v>45561</v>
      </c>
      <c r="O218" s="230">
        <v>3</v>
      </c>
      <c r="P218" s="231">
        <v>0</v>
      </c>
      <c r="Q218" s="229" t="s">
        <v>31</v>
      </c>
      <c r="R218" s="229" t="s">
        <v>3828</v>
      </c>
      <c r="S218" s="229" t="s">
        <v>3828</v>
      </c>
      <c r="T218" s="230">
        <v>1</v>
      </c>
      <c r="U218" s="230">
        <v>5</v>
      </c>
      <c r="V218" s="208" t="s">
        <v>10201</v>
      </c>
    </row>
    <row r="219" spans="1:22" ht="13.5">
      <c r="A219" s="225" t="s">
        <v>2027</v>
      </c>
      <c r="B219" s="226" t="s">
        <v>2028</v>
      </c>
      <c r="C219" s="227" t="s">
        <v>51</v>
      </c>
      <c r="D219" s="228" t="s">
        <v>2026</v>
      </c>
      <c r="E219" s="247" t="s">
        <v>2212</v>
      </c>
      <c r="F219" s="248"/>
      <c r="G219" s="228" t="s">
        <v>2170</v>
      </c>
      <c r="H219" s="229" t="s">
        <v>2026</v>
      </c>
      <c r="I219" s="229"/>
      <c r="J219" s="147" t="str">
        <f t="shared" si="7"/>
        <v>汪佳凯</v>
      </c>
      <c r="K219" s="230">
        <v>100</v>
      </c>
      <c r="L219" s="208" t="s">
        <v>1484</v>
      </c>
      <c r="M219" s="208" t="s">
        <v>1484</v>
      </c>
      <c r="N219" s="154">
        <f t="shared" si="6"/>
        <v>45559</v>
      </c>
      <c r="O219" s="230">
        <v>1</v>
      </c>
      <c r="P219" s="230">
        <v>1</v>
      </c>
      <c r="Q219" s="229" t="s">
        <v>31</v>
      </c>
      <c r="R219" s="229" t="s">
        <v>1484</v>
      </c>
      <c r="S219" s="229" t="s">
        <v>2033</v>
      </c>
      <c r="T219" s="231">
        <v>0</v>
      </c>
      <c r="U219" s="230">
        <v>1</v>
      </c>
      <c r="V219" s="208" t="s">
        <v>12291</v>
      </c>
    </row>
    <row r="220" spans="1:22" ht="13.5">
      <c r="A220" s="225" t="s">
        <v>2392</v>
      </c>
      <c r="B220" s="226" t="s">
        <v>2393</v>
      </c>
      <c r="C220" s="227" t="s">
        <v>2736</v>
      </c>
      <c r="D220" s="228" t="s">
        <v>2394</v>
      </c>
      <c r="E220" s="247" t="s">
        <v>2738</v>
      </c>
      <c r="F220" s="248"/>
      <c r="G220" s="228" t="s">
        <v>2861</v>
      </c>
      <c r="H220" s="229" t="s">
        <v>2394</v>
      </c>
      <c r="I220" s="229"/>
      <c r="J220" s="147" t="str">
        <f t="shared" si="7"/>
        <v>林羽萱</v>
      </c>
      <c r="K220" s="230">
        <v>100</v>
      </c>
      <c r="L220" s="208" t="s">
        <v>901</v>
      </c>
      <c r="M220" s="208" t="s">
        <v>901</v>
      </c>
      <c r="N220" s="154">
        <f t="shared" si="6"/>
        <v>45560</v>
      </c>
      <c r="O220" s="230">
        <v>1</v>
      </c>
      <c r="P220" s="231">
        <v>0</v>
      </c>
      <c r="Q220" s="229" t="s">
        <v>31</v>
      </c>
      <c r="R220" s="229" t="s">
        <v>766</v>
      </c>
      <c r="S220" s="229" t="s">
        <v>1490</v>
      </c>
      <c r="T220" s="230">
        <v>35</v>
      </c>
      <c r="U220" s="229"/>
      <c r="V220" s="208" t="s">
        <v>2225</v>
      </c>
    </row>
    <row r="221" spans="1:22" ht="13.5">
      <c r="A221" s="225" t="s">
        <v>2395</v>
      </c>
      <c r="B221" s="226" t="s">
        <v>2396</v>
      </c>
      <c r="C221" s="227" t="s">
        <v>2719</v>
      </c>
      <c r="D221" s="228" t="s">
        <v>422</v>
      </c>
      <c r="E221" s="247" t="s">
        <v>2844</v>
      </c>
      <c r="F221" s="248" t="s">
        <v>446</v>
      </c>
      <c r="G221" s="228" t="s">
        <v>2861</v>
      </c>
      <c r="H221" s="229" t="s">
        <v>422</v>
      </c>
      <c r="I221" s="229"/>
      <c r="J221" s="147" t="str">
        <f t="shared" si="7"/>
        <v>李育儒</v>
      </c>
      <c r="K221" s="230">
        <v>100</v>
      </c>
      <c r="L221" s="208" t="s">
        <v>901</v>
      </c>
      <c r="M221" s="208" t="s">
        <v>901</v>
      </c>
      <c r="N221" s="154">
        <f t="shared" si="6"/>
        <v>45560</v>
      </c>
      <c r="O221" s="230">
        <v>1</v>
      </c>
      <c r="P221" s="231">
        <v>0</v>
      </c>
      <c r="Q221" s="229" t="s">
        <v>31</v>
      </c>
      <c r="R221" s="229" t="s">
        <v>901</v>
      </c>
      <c r="S221" s="229" t="s">
        <v>901</v>
      </c>
      <c r="T221" s="230">
        <v>1</v>
      </c>
      <c r="U221" s="230">
        <v>5</v>
      </c>
      <c r="V221" s="208" t="s">
        <v>2051</v>
      </c>
    </row>
    <row r="222" spans="1:22" ht="13.5">
      <c r="A222" s="225" t="s">
        <v>2395</v>
      </c>
      <c r="B222" s="226" t="s">
        <v>2396</v>
      </c>
      <c r="C222" s="227" t="s">
        <v>2719</v>
      </c>
      <c r="D222" s="228" t="s">
        <v>422</v>
      </c>
      <c r="E222" s="247" t="s">
        <v>2845</v>
      </c>
      <c r="F222" s="248" t="s">
        <v>717</v>
      </c>
      <c r="G222" s="228" t="s">
        <v>2861</v>
      </c>
      <c r="H222" s="229" t="s">
        <v>422</v>
      </c>
      <c r="I222" s="229"/>
      <c r="J222" s="147" t="str">
        <f t="shared" si="7"/>
        <v>李育儒</v>
      </c>
      <c r="K222" s="230">
        <v>100</v>
      </c>
      <c r="L222" s="208" t="s">
        <v>901</v>
      </c>
      <c r="M222" s="208" t="s">
        <v>901</v>
      </c>
      <c r="N222" s="154">
        <f t="shared" si="6"/>
        <v>45560</v>
      </c>
      <c r="O222" s="230">
        <v>1</v>
      </c>
      <c r="P222" s="231">
        <v>0</v>
      </c>
      <c r="Q222" s="229" t="s">
        <v>31</v>
      </c>
      <c r="R222" s="229" t="s">
        <v>901</v>
      </c>
      <c r="S222" s="229" t="s">
        <v>901</v>
      </c>
      <c r="T222" s="230">
        <v>1</v>
      </c>
      <c r="U222" s="230">
        <v>2</v>
      </c>
      <c r="V222" s="208" t="s">
        <v>2051</v>
      </c>
    </row>
    <row r="223" spans="1:22" ht="13.5">
      <c r="A223" s="225" t="s">
        <v>2022</v>
      </c>
      <c r="B223" s="226" t="s">
        <v>2023</v>
      </c>
      <c r="C223" s="227" t="s">
        <v>337</v>
      </c>
      <c r="D223" s="228" t="s">
        <v>123</v>
      </c>
      <c r="E223" s="247" t="s">
        <v>338</v>
      </c>
      <c r="F223" s="248"/>
      <c r="G223" s="228" t="s">
        <v>2860</v>
      </c>
      <c r="H223" s="229" t="s">
        <v>796</v>
      </c>
      <c r="I223" s="229"/>
      <c r="J223" s="147" t="str">
        <f t="shared" si="7"/>
        <v>洪子芸</v>
      </c>
      <c r="K223" s="231">
        <v>0</v>
      </c>
      <c r="L223" s="208" t="s">
        <v>901</v>
      </c>
      <c r="M223" s="208" t="s">
        <v>902</v>
      </c>
      <c r="N223" s="154">
        <f t="shared" si="6"/>
        <v>45574</v>
      </c>
      <c r="O223" s="230">
        <v>11</v>
      </c>
      <c r="P223" s="231">
        <v>0</v>
      </c>
      <c r="Q223" s="229" t="s">
        <v>34</v>
      </c>
      <c r="R223" s="229"/>
      <c r="S223" s="229"/>
      <c r="T223" s="231">
        <v>0</v>
      </c>
      <c r="U223" s="229"/>
      <c r="V223" s="208" t="s">
        <v>2406</v>
      </c>
    </row>
    <row r="224" spans="1:22" ht="13.5">
      <c r="A224" s="225" t="s">
        <v>2022</v>
      </c>
      <c r="B224" s="226" t="s">
        <v>2023</v>
      </c>
      <c r="C224" s="227" t="s">
        <v>337</v>
      </c>
      <c r="D224" s="228" t="s">
        <v>123</v>
      </c>
      <c r="E224" s="247" t="s">
        <v>2846</v>
      </c>
      <c r="F224" s="248"/>
      <c r="G224" s="228" t="s">
        <v>2860</v>
      </c>
      <c r="H224" s="229" t="s">
        <v>796</v>
      </c>
      <c r="I224" s="229"/>
      <c r="J224" s="147" t="str">
        <f t="shared" si="7"/>
        <v>洪子芸</v>
      </c>
      <c r="K224" s="231">
        <v>0</v>
      </c>
      <c r="L224" s="208" t="s">
        <v>901</v>
      </c>
      <c r="M224" s="208" t="s">
        <v>912</v>
      </c>
      <c r="N224" s="154">
        <f t="shared" si="6"/>
        <v>45588</v>
      </c>
      <c r="O224" s="230">
        <v>20</v>
      </c>
      <c r="P224" s="231">
        <v>0</v>
      </c>
      <c r="Q224" s="229" t="s">
        <v>34</v>
      </c>
      <c r="R224" s="229"/>
      <c r="S224" s="229"/>
      <c r="T224" s="231">
        <v>0</v>
      </c>
      <c r="U224" s="229"/>
      <c r="V224" s="208" t="s">
        <v>2406</v>
      </c>
    </row>
    <row r="225" spans="1:22" ht="13.5">
      <c r="A225" s="225" t="s">
        <v>2241</v>
      </c>
      <c r="B225" s="226" t="s">
        <v>2242</v>
      </c>
      <c r="C225" s="227" t="s">
        <v>2398</v>
      </c>
      <c r="D225" s="228" t="s">
        <v>132</v>
      </c>
      <c r="E225" s="247" t="s">
        <v>72</v>
      </c>
      <c r="F225" s="248" t="s">
        <v>8899</v>
      </c>
      <c r="G225" s="228" t="s">
        <v>73</v>
      </c>
      <c r="H225" s="229" t="s">
        <v>877</v>
      </c>
      <c r="I225" s="229"/>
      <c r="J225" s="147" t="str">
        <f t="shared" si="7"/>
        <v>張政崙</v>
      </c>
      <c r="K225" s="230">
        <v>100</v>
      </c>
      <c r="L225" s="208" t="s">
        <v>901</v>
      </c>
      <c r="M225" s="208" t="s">
        <v>2406</v>
      </c>
      <c r="N225" s="154">
        <f t="shared" si="6"/>
        <v>45616</v>
      </c>
      <c r="O225" s="230">
        <v>40</v>
      </c>
      <c r="P225" s="230">
        <v>352</v>
      </c>
      <c r="Q225" s="229" t="s">
        <v>31</v>
      </c>
      <c r="R225" s="229" t="s">
        <v>902</v>
      </c>
      <c r="S225" s="229" t="s">
        <v>6367</v>
      </c>
      <c r="T225" s="230">
        <v>170</v>
      </c>
      <c r="U225" s="230">
        <v>418</v>
      </c>
      <c r="V225" s="209"/>
    </row>
    <row r="226" spans="1:22" ht="13.5">
      <c r="A226" s="225" t="s">
        <v>1386</v>
      </c>
      <c r="B226" s="226" t="s">
        <v>1607</v>
      </c>
      <c r="C226" s="227" t="s">
        <v>46</v>
      </c>
      <c r="D226" s="228" t="s">
        <v>741</v>
      </c>
      <c r="E226" s="247" t="s">
        <v>90</v>
      </c>
      <c r="F226" s="248"/>
      <c r="G226" s="228"/>
      <c r="H226" s="229"/>
      <c r="I226" s="229"/>
      <c r="J226" s="147">
        <f t="shared" si="7"/>
        <v>0</v>
      </c>
      <c r="K226" s="231">
        <v>0</v>
      </c>
      <c r="L226" s="208" t="s">
        <v>901</v>
      </c>
      <c r="M226" s="208" t="s">
        <v>909</v>
      </c>
      <c r="N226" s="154">
        <f t="shared" si="6"/>
        <v>45573</v>
      </c>
      <c r="O226" s="230">
        <v>10</v>
      </c>
      <c r="P226" s="231">
        <v>0</v>
      </c>
      <c r="Q226" s="229" t="s">
        <v>36</v>
      </c>
      <c r="R226" s="229"/>
      <c r="S226" s="229"/>
      <c r="T226" s="231">
        <v>0</v>
      </c>
      <c r="U226" s="229"/>
      <c r="V226" s="209"/>
    </row>
    <row r="227" spans="1:22" ht="13.5">
      <c r="A227" s="225" t="s">
        <v>2027</v>
      </c>
      <c r="B227" s="226" t="s">
        <v>2028</v>
      </c>
      <c r="C227" s="227" t="s">
        <v>51</v>
      </c>
      <c r="D227" s="228" t="s">
        <v>2026</v>
      </c>
      <c r="E227" s="247" t="s">
        <v>2213</v>
      </c>
      <c r="F227" s="248"/>
      <c r="G227" s="228" t="s">
        <v>2170</v>
      </c>
      <c r="H227" s="229" t="s">
        <v>2026</v>
      </c>
      <c r="I227" s="229"/>
      <c r="J227" s="147" t="str">
        <f t="shared" si="7"/>
        <v>汪佳凯</v>
      </c>
      <c r="K227" s="230">
        <v>100</v>
      </c>
      <c r="L227" s="208" t="s">
        <v>901</v>
      </c>
      <c r="M227" s="208" t="s">
        <v>906</v>
      </c>
      <c r="N227" s="154">
        <f t="shared" si="6"/>
        <v>45562</v>
      </c>
      <c r="O227" s="230">
        <v>3</v>
      </c>
      <c r="P227" s="230">
        <v>3</v>
      </c>
      <c r="Q227" s="229" t="s">
        <v>31</v>
      </c>
      <c r="R227" s="229" t="s">
        <v>901</v>
      </c>
      <c r="S227" s="229" t="s">
        <v>905</v>
      </c>
      <c r="T227" s="230">
        <v>2</v>
      </c>
      <c r="U227" s="230">
        <v>3</v>
      </c>
      <c r="V227" s="208" t="s">
        <v>12291</v>
      </c>
    </row>
    <row r="228" spans="1:22" ht="13.5">
      <c r="A228" s="225" t="s">
        <v>2392</v>
      </c>
      <c r="B228" s="226" t="s">
        <v>2393</v>
      </c>
      <c r="C228" s="227" t="s">
        <v>2739</v>
      </c>
      <c r="D228" s="228" t="s">
        <v>2394</v>
      </c>
      <c r="E228" s="247" t="s">
        <v>417</v>
      </c>
      <c r="F228" s="248"/>
      <c r="G228" s="228" t="s">
        <v>2861</v>
      </c>
      <c r="H228" s="229" t="s">
        <v>2394</v>
      </c>
      <c r="I228" s="229"/>
      <c r="J228" s="147" t="str">
        <f t="shared" si="7"/>
        <v>林羽萱</v>
      </c>
      <c r="K228" s="230">
        <v>100</v>
      </c>
      <c r="L228" s="208" t="s">
        <v>905</v>
      </c>
      <c r="M228" s="208" t="s">
        <v>913</v>
      </c>
      <c r="N228" s="154">
        <f t="shared" si="6"/>
        <v>45580</v>
      </c>
      <c r="O228" s="230">
        <v>13</v>
      </c>
      <c r="P228" s="231">
        <v>0</v>
      </c>
      <c r="Q228" s="229" t="s">
        <v>31</v>
      </c>
      <c r="R228" s="229" t="s">
        <v>1748</v>
      </c>
      <c r="S228" s="229" t="s">
        <v>2037</v>
      </c>
      <c r="T228" s="230">
        <v>34</v>
      </c>
      <c r="U228" s="229"/>
      <c r="V228" s="208" t="s">
        <v>2225</v>
      </c>
    </row>
    <row r="229" spans="1:22" ht="13.5">
      <c r="A229" s="225" t="s">
        <v>2022</v>
      </c>
      <c r="B229" s="226" t="s">
        <v>2023</v>
      </c>
      <c r="C229" s="227" t="s">
        <v>334</v>
      </c>
      <c r="D229" s="228" t="s">
        <v>123</v>
      </c>
      <c r="E229" s="247" t="s">
        <v>336</v>
      </c>
      <c r="F229" s="248"/>
      <c r="G229" s="228" t="s">
        <v>6334</v>
      </c>
      <c r="H229" s="229" t="s">
        <v>66</v>
      </c>
      <c r="I229" s="229"/>
      <c r="J229" s="147" t="str">
        <f t="shared" si="7"/>
        <v>許慧芝</v>
      </c>
      <c r="K229" s="230">
        <v>100</v>
      </c>
      <c r="L229" s="208" t="s">
        <v>905</v>
      </c>
      <c r="M229" s="208" t="s">
        <v>899</v>
      </c>
      <c r="N229" s="154">
        <f t="shared" si="6"/>
        <v>45567</v>
      </c>
      <c r="O229" s="230">
        <v>5</v>
      </c>
      <c r="P229" s="231">
        <v>0</v>
      </c>
      <c r="Q229" s="229" t="s">
        <v>31</v>
      </c>
      <c r="R229" s="229" t="s">
        <v>917</v>
      </c>
      <c r="S229" s="229" t="s">
        <v>917</v>
      </c>
      <c r="T229" s="230">
        <v>1</v>
      </c>
      <c r="U229" s="229"/>
      <c r="V229" s="208" t="s">
        <v>2406</v>
      </c>
    </row>
    <row r="230" spans="1:22" ht="13.5">
      <c r="A230" s="225" t="s">
        <v>937</v>
      </c>
      <c r="B230" s="226" t="s">
        <v>938</v>
      </c>
      <c r="C230" s="227" t="s">
        <v>4748</v>
      </c>
      <c r="D230" s="228" t="s">
        <v>615</v>
      </c>
      <c r="E230" s="247" t="s">
        <v>4767</v>
      </c>
      <c r="F230" s="248" t="s">
        <v>3983</v>
      </c>
      <c r="G230" s="228" t="s">
        <v>100</v>
      </c>
      <c r="H230" s="229" t="s">
        <v>615</v>
      </c>
      <c r="I230" s="229"/>
      <c r="J230" s="147" t="str">
        <f t="shared" si="7"/>
        <v>彭志豪</v>
      </c>
      <c r="K230" s="230">
        <v>100</v>
      </c>
      <c r="L230" s="208" t="s">
        <v>906</v>
      </c>
      <c r="M230" s="208" t="s">
        <v>1874</v>
      </c>
      <c r="N230" s="154">
        <f t="shared" si="6"/>
        <v>45635</v>
      </c>
      <c r="O230" s="230">
        <v>51</v>
      </c>
      <c r="P230" s="230">
        <v>1</v>
      </c>
      <c r="Q230" s="229" t="s">
        <v>31</v>
      </c>
      <c r="R230" s="229" t="s">
        <v>1487</v>
      </c>
      <c r="S230" s="229" t="s">
        <v>2406</v>
      </c>
      <c r="T230" s="230">
        <v>23</v>
      </c>
      <c r="U230" s="232">
        <v>8.5</v>
      </c>
      <c r="V230" s="208" t="s">
        <v>10201</v>
      </c>
    </row>
    <row r="231" spans="1:22" ht="13.5">
      <c r="A231" s="225" t="s">
        <v>2027</v>
      </c>
      <c r="B231" s="226" t="s">
        <v>2028</v>
      </c>
      <c r="C231" s="227" t="s">
        <v>41</v>
      </c>
      <c r="D231" s="228" t="s">
        <v>2026</v>
      </c>
      <c r="E231" s="247" t="s">
        <v>2202</v>
      </c>
      <c r="F231" s="248" t="s">
        <v>15977</v>
      </c>
      <c r="G231" s="228" t="s">
        <v>2170</v>
      </c>
      <c r="H231" s="229" t="s">
        <v>2026</v>
      </c>
      <c r="I231" s="229"/>
      <c r="J231" s="147" t="str">
        <f t="shared" si="7"/>
        <v>汪佳凯</v>
      </c>
      <c r="K231" s="230">
        <v>100</v>
      </c>
      <c r="L231" s="208" t="s">
        <v>907</v>
      </c>
      <c r="M231" s="208" t="s">
        <v>923</v>
      </c>
      <c r="N231" s="154">
        <f t="shared" si="6"/>
        <v>45643</v>
      </c>
      <c r="O231" s="230">
        <v>56</v>
      </c>
      <c r="P231" s="230">
        <v>40</v>
      </c>
      <c r="Q231" s="229" t="s">
        <v>31</v>
      </c>
      <c r="R231" s="229" t="s">
        <v>2410</v>
      </c>
      <c r="S231" s="229" t="s">
        <v>2413</v>
      </c>
      <c r="T231" s="230">
        <v>19</v>
      </c>
      <c r="U231" s="232">
        <v>28.5</v>
      </c>
      <c r="V231" s="208" t="s">
        <v>12291</v>
      </c>
    </row>
    <row r="232" spans="1:22" ht="13.5">
      <c r="A232" s="225" t="s">
        <v>2022</v>
      </c>
      <c r="B232" s="226" t="s">
        <v>2023</v>
      </c>
      <c r="C232" s="227" t="s">
        <v>331</v>
      </c>
      <c r="D232" s="228" t="s">
        <v>123</v>
      </c>
      <c r="E232" s="247" t="s">
        <v>456</v>
      </c>
      <c r="F232" s="248" t="s">
        <v>3997</v>
      </c>
      <c r="G232" s="228" t="s">
        <v>73</v>
      </c>
      <c r="H232" s="229" t="s">
        <v>399</v>
      </c>
      <c r="I232" s="229"/>
      <c r="J232" s="147" t="str">
        <f t="shared" si="7"/>
        <v>張文魁</v>
      </c>
      <c r="K232" s="231">
        <v>0</v>
      </c>
      <c r="L232" s="208" t="s">
        <v>908</v>
      </c>
      <c r="M232" s="208" t="s">
        <v>902</v>
      </c>
      <c r="N232" s="154">
        <f t="shared" si="6"/>
        <v>45574</v>
      </c>
      <c r="O232" s="230">
        <v>7</v>
      </c>
      <c r="P232" s="231">
        <v>0</v>
      </c>
      <c r="Q232" s="229" t="s">
        <v>34</v>
      </c>
      <c r="R232" s="229" t="s">
        <v>1758</v>
      </c>
      <c r="S232" s="229"/>
      <c r="T232" s="231">
        <v>0</v>
      </c>
      <c r="U232" s="229"/>
      <c r="V232" s="208" t="s">
        <v>2406</v>
      </c>
    </row>
    <row r="233" spans="1:22" ht="13.5">
      <c r="A233" s="225" t="s">
        <v>1742</v>
      </c>
      <c r="B233" s="226" t="s">
        <v>1743</v>
      </c>
      <c r="C233" s="227" t="s">
        <v>381</v>
      </c>
      <c r="D233" s="228" t="s">
        <v>462</v>
      </c>
      <c r="E233" s="247" t="s">
        <v>75</v>
      </c>
      <c r="F233" s="248" t="s">
        <v>5345</v>
      </c>
      <c r="G233" s="228" t="s">
        <v>73</v>
      </c>
      <c r="H233" s="229" t="s">
        <v>399</v>
      </c>
      <c r="I233" s="229"/>
      <c r="J233" s="147" t="str">
        <f t="shared" si="7"/>
        <v>張文魁</v>
      </c>
      <c r="K233" s="230">
        <v>100</v>
      </c>
      <c r="L233" s="208" t="s">
        <v>908</v>
      </c>
      <c r="M233" s="208" t="s">
        <v>908</v>
      </c>
      <c r="N233" s="154">
        <f t="shared" si="6"/>
        <v>45566</v>
      </c>
      <c r="O233" s="230">
        <v>1</v>
      </c>
      <c r="P233" s="230">
        <v>4</v>
      </c>
      <c r="Q233" s="229" t="s">
        <v>31</v>
      </c>
      <c r="R233" s="229" t="s">
        <v>908</v>
      </c>
      <c r="S233" s="229" t="s">
        <v>908</v>
      </c>
      <c r="T233" s="230">
        <v>1</v>
      </c>
      <c r="U233" s="229"/>
      <c r="V233" s="208" t="s">
        <v>2049</v>
      </c>
    </row>
    <row r="234" spans="1:22" ht="13.5">
      <c r="A234" s="225" t="s">
        <v>1742</v>
      </c>
      <c r="B234" s="226" t="s">
        <v>1743</v>
      </c>
      <c r="C234" s="227" t="s">
        <v>52</v>
      </c>
      <c r="D234" s="228" t="s">
        <v>462</v>
      </c>
      <c r="E234" s="247" t="s">
        <v>1747</v>
      </c>
      <c r="F234" s="248" t="s">
        <v>3284</v>
      </c>
      <c r="G234" s="228" t="s">
        <v>2860</v>
      </c>
      <c r="H234" s="229" t="s">
        <v>562</v>
      </c>
      <c r="I234" s="229"/>
      <c r="J234" s="147" t="str">
        <f t="shared" si="7"/>
        <v>葉宏政</v>
      </c>
      <c r="K234" s="230">
        <v>100</v>
      </c>
      <c r="L234" s="208" t="s">
        <v>899</v>
      </c>
      <c r="M234" s="208" t="s">
        <v>1485</v>
      </c>
      <c r="N234" s="154">
        <f t="shared" si="6"/>
        <v>45581</v>
      </c>
      <c r="O234" s="230">
        <v>10</v>
      </c>
      <c r="P234" s="230">
        <v>24</v>
      </c>
      <c r="Q234" s="229" t="s">
        <v>31</v>
      </c>
      <c r="R234" s="229" t="s">
        <v>902</v>
      </c>
      <c r="S234" s="229" t="s">
        <v>1486</v>
      </c>
      <c r="T234" s="230">
        <v>6</v>
      </c>
      <c r="U234" s="229"/>
      <c r="V234" s="208" t="s">
        <v>2049</v>
      </c>
    </row>
    <row r="235" spans="1:22" ht="13.5">
      <c r="A235" s="225" t="s">
        <v>878</v>
      </c>
      <c r="B235" s="226" t="s">
        <v>879</v>
      </c>
      <c r="C235" s="227" t="s">
        <v>72</v>
      </c>
      <c r="D235" s="228" t="s">
        <v>115</v>
      </c>
      <c r="E235" s="247" t="s">
        <v>887</v>
      </c>
      <c r="F235" s="248"/>
      <c r="G235" s="228" t="s">
        <v>73</v>
      </c>
      <c r="H235" s="229" t="s">
        <v>877</v>
      </c>
      <c r="I235" s="229"/>
      <c r="J235" s="147" t="str">
        <f t="shared" si="7"/>
        <v>張政崙</v>
      </c>
      <c r="K235" s="231">
        <v>0</v>
      </c>
      <c r="L235" s="208" t="s">
        <v>910</v>
      </c>
      <c r="M235" s="208" t="s">
        <v>1751</v>
      </c>
      <c r="N235" s="154">
        <f t="shared" si="6"/>
        <v>45610</v>
      </c>
      <c r="O235" s="230">
        <v>30</v>
      </c>
      <c r="P235" s="230">
        <v>200</v>
      </c>
      <c r="Q235" s="229" t="s">
        <v>36</v>
      </c>
      <c r="R235" s="229"/>
      <c r="S235" s="229"/>
      <c r="T235" s="231">
        <v>0</v>
      </c>
      <c r="U235" s="229"/>
      <c r="V235" s="208" t="s">
        <v>897</v>
      </c>
    </row>
    <row r="236" spans="1:22" ht="13.5">
      <c r="A236" s="225" t="s">
        <v>2022</v>
      </c>
      <c r="B236" s="226" t="s">
        <v>2023</v>
      </c>
      <c r="C236" s="227" t="s">
        <v>334</v>
      </c>
      <c r="D236" s="228" t="s">
        <v>123</v>
      </c>
      <c r="E236" s="247" t="s">
        <v>460</v>
      </c>
      <c r="F236" s="248"/>
      <c r="G236" s="228" t="s">
        <v>6339</v>
      </c>
      <c r="H236" s="229" t="s">
        <v>1732</v>
      </c>
      <c r="I236" s="229"/>
      <c r="J236" s="147" t="str">
        <f t="shared" si="7"/>
        <v>王俊博</v>
      </c>
      <c r="K236" s="231">
        <v>0</v>
      </c>
      <c r="L236" s="208" t="s">
        <v>910</v>
      </c>
      <c r="M236" s="208" t="s">
        <v>902</v>
      </c>
      <c r="N236" s="154">
        <f t="shared" si="6"/>
        <v>45574</v>
      </c>
      <c r="O236" s="230">
        <v>5</v>
      </c>
      <c r="P236" s="231">
        <v>0</v>
      </c>
      <c r="Q236" s="229" t="s">
        <v>34</v>
      </c>
      <c r="R236" s="229"/>
      <c r="S236" s="229"/>
      <c r="T236" s="231">
        <v>0</v>
      </c>
      <c r="U236" s="229"/>
      <c r="V236" s="208" t="s">
        <v>2406</v>
      </c>
    </row>
    <row r="237" spans="1:22" ht="13.5">
      <c r="A237" s="225" t="s">
        <v>2395</v>
      </c>
      <c r="B237" s="226" t="s">
        <v>2396</v>
      </c>
      <c r="C237" s="227" t="s">
        <v>2719</v>
      </c>
      <c r="D237" s="228" t="s">
        <v>422</v>
      </c>
      <c r="E237" s="247" t="s">
        <v>3142</v>
      </c>
      <c r="F237" s="248" t="s">
        <v>3984</v>
      </c>
      <c r="G237" s="228" t="s">
        <v>2861</v>
      </c>
      <c r="H237" s="229" t="s">
        <v>422</v>
      </c>
      <c r="I237" s="229"/>
      <c r="J237" s="147" t="str">
        <f t="shared" si="7"/>
        <v>李育儒</v>
      </c>
      <c r="K237" s="230">
        <v>100</v>
      </c>
      <c r="L237" s="208" t="s">
        <v>3159</v>
      </c>
      <c r="M237" s="208" t="s">
        <v>2039</v>
      </c>
      <c r="N237" s="154">
        <f t="shared" si="6"/>
        <v>45628</v>
      </c>
      <c r="O237" s="230">
        <v>41</v>
      </c>
      <c r="P237" s="231">
        <v>0</v>
      </c>
      <c r="Q237" s="229" t="s">
        <v>31</v>
      </c>
      <c r="R237" s="229" t="s">
        <v>908</v>
      </c>
      <c r="S237" s="229" t="s">
        <v>2226</v>
      </c>
      <c r="T237" s="230">
        <v>39</v>
      </c>
      <c r="U237" s="230">
        <v>12</v>
      </c>
      <c r="V237" s="208" t="s">
        <v>2051</v>
      </c>
    </row>
    <row r="238" spans="1:22" ht="13.5">
      <c r="A238" s="225" t="s">
        <v>3135</v>
      </c>
      <c r="B238" s="226" t="s">
        <v>3136</v>
      </c>
      <c r="C238" s="227" t="s">
        <v>56</v>
      </c>
      <c r="D238" s="228" t="s">
        <v>115</v>
      </c>
      <c r="E238" s="247" t="s">
        <v>3143</v>
      </c>
      <c r="F238" s="248"/>
      <c r="G238" s="228" t="s">
        <v>100</v>
      </c>
      <c r="H238" s="229" t="s">
        <v>115</v>
      </c>
      <c r="I238" s="229"/>
      <c r="J238" s="147" t="str">
        <f t="shared" si="7"/>
        <v>黃胤綸</v>
      </c>
      <c r="K238" s="230">
        <v>100</v>
      </c>
      <c r="L238" s="208" t="s">
        <v>902</v>
      </c>
      <c r="M238" s="208" t="s">
        <v>2034</v>
      </c>
      <c r="N238" s="154">
        <f t="shared" si="6"/>
        <v>45576</v>
      </c>
      <c r="O238" s="230">
        <v>2</v>
      </c>
      <c r="P238" s="230">
        <v>8</v>
      </c>
      <c r="Q238" s="229" t="s">
        <v>31</v>
      </c>
      <c r="R238" s="229" t="s">
        <v>902</v>
      </c>
      <c r="S238" s="229" t="s">
        <v>902</v>
      </c>
      <c r="T238" s="230">
        <v>1</v>
      </c>
      <c r="U238" s="230">
        <v>9</v>
      </c>
      <c r="V238" s="208" t="s">
        <v>12096</v>
      </c>
    </row>
    <row r="239" spans="1:22" ht="13.5">
      <c r="A239" s="225" t="s">
        <v>2241</v>
      </c>
      <c r="B239" s="226" t="s">
        <v>2242</v>
      </c>
      <c r="C239" s="227" t="s">
        <v>79</v>
      </c>
      <c r="D239" s="228" t="s">
        <v>132</v>
      </c>
      <c r="E239" s="247" t="s">
        <v>76</v>
      </c>
      <c r="F239" s="248" t="s">
        <v>3534</v>
      </c>
      <c r="G239" s="228" t="s">
        <v>32</v>
      </c>
      <c r="H239" s="229" t="s">
        <v>741</v>
      </c>
      <c r="I239" s="229"/>
      <c r="J239" s="147" t="str">
        <f t="shared" si="7"/>
        <v>蘇哲弘</v>
      </c>
      <c r="K239" s="230">
        <v>100</v>
      </c>
      <c r="L239" s="208" t="s">
        <v>902</v>
      </c>
      <c r="M239" s="208" t="s">
        <v>902</v>
      </c>
      <c r="N239" s="154">
        <f t="shared" si="6"/>
        <v>45574</v>
      </c>
      <c r="O239" s="230">
        <v>1</v>
      </c>
      <c r="P239" s="230">
        <v>8</v>
      </c>
      <c r="Q239" s="229" t="s">
        <v>31</v>
      </c>
      <c r="R239" s="229" t="s">
        <v>915</v>
      </c>
      <c r="S239" s="229" t="s">
        <v>915</v>
      </c>
      <c r="T239" s="230">
        <v>1</v>
      </c>
      <c r="U239" s="229"/>
      <c r="V239" s="209"/>
    </row>
    <row r="240" spans="1:22" ht="13.5">
      <c r="A240" s="225" t="s">
        <v>1386</v>
      </c>
      <c r="B240" s="226" t="s">
        <v>1607</v>
      </c>
      <c r="C240" s="227" t="s">
        <v>46</v>
      </c>
      <c r="D240" s="228" t="s">
        <v>741</v>
      </c>
      <c r="E240" s="247" t="s">
        <v>91</v>
      </c>
      <c r="F240" s="248"/>
      <c r="G240" s="228"/>
      <c r="H240" s="229"/>
      <c r="I240" s="229"/>
      <c r="J240" s="147">
        <f t="shared" si="7"/>
        <v>0</v>
      </c>
      <c r="K240" s="231">
        <v>0</v>
      </c>
      <c r="L240" s="208" t="s">
        <v>902</v>
      </c>
      <c r="M240" s="208" t="s">
        <v>902</v>
      </c>
      <c r="N240" s="154">
        <f t="shared" si="6"/>
        <v>45574</v>
      </c>
      <c r="O240" s="230">
        <v>1</v>
      </c>
      <c r="P240" s="231">
        <v>0</v>
      </c>
      <c r="Q240" s="229" t="s">
        <v>36</v>
      </c>
      <c r="R240" s="229"/>
      <c r="S240" s="229"/>
      <c r="T240" s="231">
        <v>0</v>
      </c>
      <c r="U240" s="229"/>
      <c r="V240" s="209"/>
    </row>
    <row r="241" spans="1:22" ht="13.5">
      <c r="A241" s="225" t="s">
        <v>1386</v>
      </c>
      <c r="B241" s="226" t="s">
        <v>1607</v>
      </c>
      <c r="C241" s="227" t="s">
        <v>46</v>
      </c>
      <c r="D241" s="228" t="s">
        <v>741</v>
      </c>
      <c r="E241" s="247" t="s">
        <v>49</v>
      </c>
      <c r="F241" s="248"/>
      <c r="G241" s="228"/>
      <c r="H241" s="229"/>
      <c r="I241" s="229"/>
      <c r="J241" s="147">
        <f t="shared" si="7"/>
        <v>0</v>
      </c>
      <c r="K241" s="231">
        <v>0</v>
      </c>
      <c r="L241" s="208" t="s">
        <v>902</v>
      </c>
      <c r="M241" s="208" t="s">
        <v>1485</v>
      </c>
      <c r="N241" s="154">
        <f t="shared" si="6"/>
        <v>45581</v>
      </c>
      <c r="O241" s="230">
        <v>5</v>
      </c>
      <c r="P241" s="231">
        <v>0</v>
      </c>
      <c r="Q241" s="229" t="s">
        <v>36</v>
      </c>
      <c r="R241" s="229"/>
      <c r="S241" s="229"/>
      <c r="T241" s="231">
        <v>0</v>
      </c>
      <c r="U241" s="229"/>
      <c r="V241" s="209"/>
    </row>
    <row r="242" spans="1:22" ht="13.5">
      <c r="A242" s="225" t="s">
        <v>1386</v>
      </c>
      <c r="B242" s="226" t="s">
        <v>1607</v>
      </c>
      <c r="C242" s="227" t="s">
        <v>46</v>
      </c>
      <c r="D242" s="228" t="s">
        <v>741</v>
      </c>
      <c r="E242" s="247" t="s">
        <v>94</v>
      </c>
      <c r="F242" s="248"/>
      <c r="G242" s="228"/>
      <c r="H242" s="229"/>
      <c r="I242" s="229"/>
      <c r="J242" s="147">
        <f t="shared" si="7"/>
        <v>0</v>
      </c>
      <c r="K242" s="231">
        <v>0</v>
      </c>
      <c r="L242" s="208" t="s">
        <v>902</v>
      </c>
      <c r="M242" s="208" t="s">
        <v>1485</v>
      </c>
      <c r="N242" s="154">
        <f t="shared" si="6"/>
        <v>45581</v>
      </c>
      <c r="O242" s="230">
        <v>5</v>
      </c>
      <c r="P242" s="231">
        <v>0</v>
      </c>
      <c r="Q242" s="229" t="s">
        <v>36</v>
      </c>
      <c r="R242" s="229"/>
      <c r="S242" s="229"/>
      <c r="T242" s="231">
        <v>0</v>
      </c>
      <c r="U242" s="229"/>
      <c r="V242" s="209"/>
    </row>
    <row r="243" spans="1:22" ht="13.5">
      <c r="A243" s="225" t="s">
        <v>1386</v>
      </c>
      <c r="B243" s="226" t="s">
        <v>1607</v>
      </c>
      <c r="C243" s="227" t="s">
        <v>46</v>
      </c>
      <c r="D243" s="228" t="s">
        <v>741</v>
      </c>
      <c r="E243" s="247" t="s">
        <v>88</v>
      </c>
      <c r="F243" s="248"/>
      <c r="G243" s="228"/>
      <c r="H243" s="229"/>
      <c r="I243" s="229"/>
      <c r="J243" s="147">
        <f t="shared" si="7"/>
        <v>0</v>
      </c>
      <c r="K243" s="231">
        <v>0</v>
      </c>
      <c r="L243" s="208" t="s">
        <v>902</v>
      </c>
      <c r="M243" s="208" t="s">
        <v>1485</v>
      </c>
      <c r="N243" s="154">
        <f t="shared" si="6"/>
        <v>45581</v>
      </c>
      <c r="O243" s="230">
        <v>5</v>
      </c>
      <c r="P243" s="231">
        <v>0</v>
      </c>
      <c r="Q243" s="229" t="s">
        <v>36</v>
      </c>
      <c r="R243" s="229"/>
      <c r="S243" s="229"/>
      <c r="T243" s="231">
        <v>0</v>
      </c>
      <c r="U243" s="230">
        <v>3</v>
      </c>
      <c r="V243" s="209"/>
    </row>
    <row r="244" spans="1:22" ht="13.5">
      <c r="A244" s="225" t="s">
        <v>1386</v>
      </c>
      <c r="B244" s="226" t="s">
        <v>1607</v>
      </c>
      <c r="C244" s="227" t="s">
        <v>46</v>
      </c>
      <c r="D244" s="228" t="s">
        <v>741</v>
      </c>
      <c r="E244" s="247" t="s">
        <v>99</v>
      </c>
      <c r="F244" s="248"/>
      <c r="G244" s="228"/>
      <c r="H244" s="229"/>
      <c r="I244" s="229"/>
      <c r="J244" s="147">
        <f t="shared" si="7"/>
        <v>0</v>
      </c>
      <c r="K244" s="231">
        <v>0</v>
      </c>
      <c r="L244" s="208" t="s">
        <v>902</v>
      </c>
      <c r="M244" s="208" t="s">
        <v>1485</v>
      </c>
      <c r="N244" s="154">
        <f t="shared" si="6"/>
        <v>45581</v>
      </c>
      <c r="O244" s="230">
        <v>5</v>
      </c>
      <c r="P244" s="231">
        <v>0</v>
      </c>
      <c r="Q244" s="229" t="s">
        <v>36</v>
      </c>
      <c r="R244" s="229"/>
      <c r="S244" s="229"/>
      <c r="T244" s="231">
        <v>0</v>
      </c>
      <c r="U244" s="229"/>
      <c r="V244" s="209"/>
    </row>
    <row r="245" spans="1:22" ht="13.5">
      <c r="A245" s="225" t="s">
        <v>1386</v>
      </c>
      <c r="B245" s="226" t="s">
        <v>1607</v>
      </c>
      <c r="C245" s="227" t="s">
        <v>46</v>
      </c>
      <c r="D245" s="228" t="s">
        <v>741</v>
      </c>
      <c r="E245" s="247" t="s">
        <v>95</v>
      </c>
      <c r="F245" s="248"/>
      <c r="G245" s="228"/>
      <c r="H245" s="229"/>
      <c r="I245" s="229"/>
      <c r="J245" s="147">
        <f t="shared" si="7"/>
        <v>0</v>
      </c>
      <c r="K245" s="231">
        <v>0</v>
      </c>
      <c r="L245" s="208" t="s">
        <v>902</v>
      </c>
      <c r="M245" s="208" t="s">
        <v>1485</v>
      </c>
      <c r="N245" s="154">
        <f t="shared" si="6"/>
        <v>45581</v>
      </c>
      <c r="O245" s="230">
        <v>5</v>
      </c>
      <c r="P245" s="231">
        <v>0</v>
      </c>
      <c r="Q245" s="229" t="s">
        <v>36</v>
      </c>
      <c r="R245" s="229"/>
      <c r="S245" s="229"/>
      <c r="T245" s="231">
        <v>0</v>
      </c>
      <c r="U245" s="229"/>
      <c r="V245" s="209"/>
    </row>
    <row r="246" spans="1:22" ht="13.5">
      <c r="A246" s="225" t="s">
        <v>1386</v>
      </c>
      <c r="B246" s="226" t="s">
        <v>1607</v>
      </c>
      <c r="C246" s="227" t="s">
        <v>46</v>
      </c>
      <c r="D246" s="228" t="s">
        <v>741</v>
      </c>
      <c r="E246" s="247" t="s">
        <v>98</v>
      </c>
      <c r="F246" s="248"/>
      <c r="G246" s="228"/>
      <c r="H246" s="229"/>
      <c r="I246" s="229"/>
      <c r="J246" s="147">
        <f t="shared" si="7"/>
        <v>0</v>
      </c>
      <c r="K246" s="231">
        <v>0</v>
      </c>
      <c r="L246" s="208" t="s">
        <v>902</v>
      </c>
      <c r="M246" s="208" t="s">
        <v>1485</v>
      </c>
      <c r="N246" s="154">
        <f t="shared" si="6"/>
        <v>45581</v>
      </c>
      <c r="O246" s="230">
        <v>5</v>
      </c>
      <c r="P246" s="231">
        <v>0</v>
      </c>
      <c r="Q246" s="229" t="s">
        <v>36</v>
      </c>
      <c r="R246" s="229"/>
      <c r="S246" s="229"/>
      <c r="T246" s="231">
        <v>0</v>
      </c>
      <c r="U246" s="229"/>
      <c r="V246" s="209"/>
    </row>
    <row r="247" spans="1:22" ht="13.5">
      <c r="A247" s="225" t="s">
        <v>2395</v>
      </c>
      <c r="B247" s="226" t="s">
        <v>2396</v>
      </c>
      <c r="C247" s="227" t="s">
        <v>2719</v>
      </c>
      <c r="D247" s="228" t="s">
        <v>422</v>
      </c>
      <c r="E247" s="247" t="s">
        <v>3687</v>
      </c>
      <c r="F247" s="248" t="s">
        <v>6343</v>
      </c>
      <c r="G247" s="228" t="s">
        <v>2861</v>
      </c>
      <c r="H247" s="229" t="s">
        <v>422</v>
      </c>
      <c r="I247" s="229"/>
      <c r="J247" s="147" t="str">
        <f t="shared" si="7"/>
        <v>李育儒</v>
      </c>
      <c r="K247" s="230">
        <v>100</v>
      </c>
      <c r="L247" s="208" t="s">
        <v>2034</v>
      </c>
      <c r="M247" s="208" t="s">
        <v>1758</v>
      </c>
      <c r="N247" s="154">
        <f t="shared" si="6"/>
        <v>45657</v>
      </c>
      <c r="O247" s="230">
        <v>58</v>
      </c>
      <c r="P247" s="231">
        <v>0</v>
      </c>
      <c r="Q247" s="229" t="s">
        <v>31</v>
      </c>
      <c r="R247" s="229" t="s">
        <v>3995</v>
      </c>
      <c r="S247" s="229" t="s">
        <v>4739</v>
      </c>
      <c r="T247" s="230">
        <v>76</v>
      </c>
      <c r="U247" s="230">
        <v>155</v>
      </c>
      <c r="V247" s="208" t="s">
        <v>2051</v>
      </c>
    </row>
    <row r="248" spans="1:22" ht="13.5">
      <c r="A248" s="225" t="s">
        <v>878</v>
      </c>
      <c r="B248" s="226" t="s">
        <v>879</v>
      </c>
      <c r="C248" s="227" t="s">
        <v>255</v>
      </c>
      <c r="D248" s="228" t="s">
        <v>115</v>
      </c>
      <c r="E248" s="247" t="s">
        <v>76</v>
      </c>
      <c r="F248" s="248"/>
      <c r="G248" s="228" t="s">
        <v>100</v>
      </c>
      <c r="H248" s="229" t="s">
        <v>115</v>
      </c>
      <c r="I248" s="229"/>
      <c r="J248" s="147" t="str">
        <f t="shared" si="7"/>
        <v>黃胤綸</v>
      </c>
      <c r="K248" s="231">
        <v>0</v>
      </c>
      <c r="L248" s="208" t="s">
        <v>2034</v>
      </c>
      <c r="M248" s="208" t="s">
        <v>911</v>
      </c>
      <c r="N248" s="154">
        <f t="shared" si="6"/>
        <v>45579</v>
      </c>
      <c r="O248" s="230">
        <v>2</v>
      </c>
      <c r="P248" s="230">
        <v>8</v>
      </c>
      <c r="Q248" s="229" t="s">
        <v>36</v>
      </c>
      <c r="R248" s="229"/>
      <c r="S248" s="229"/>
      <c r="T248" s="231">
        <v>0</v>
      </c>
      <c r="U248" s="229"/>
      <c r="V248" s="208" t="s">
        <v>897</v>
      </c>
    </row>
    <row r="249" spans="1:22" ht="13.5">
      <c r="A249" s="225" t="s">
        <v>2022</v>
      </c>
      <c r="B249" s="226" t="s">
        <v>2023</v>
      </c>
      <c r="C249" s="227" t="s">
        <v>334</v>
      </c>
      <c r="D249" s="228" t="s">
        <v>123</v>
      </c>
      <c r="E249" s="247" t="s">
        <v>333</v>
      </c>
      <c r="F249" s="248"/>
      <c r="G249" s="228" t="s">
        <v>506</v>
      </c>
      <c r="H249" s="229" t="s">
        <v>481</v>
      </c>
      <c r="I249" s="229"/>
      <c r="J249" s="147" t="str">
        <f t="shared" si="7"/>
        <v>丁智軒</v>
      </c>
      <c r="K249" s="231">
        <v>0</v>
      </c>
      <c r="L249" s="208" t="s">
        <v>2034</v>
      </c>
      <c r="M249" s="208" t="s">
        <v>914</v>
      </c>
      <c r="N249" s="154">
        <f t="shared" si="6"/>
        <v>45589</v>
      </c>
      <c r="O249" s="230">
        <v>10</v>
      </c>
      <c r="P249" s="231">
        <v>0</v>
      </c>
      <c r="Q249" s="229" t="s">
        <v>34</v>
      </c>
      <c r="R249" s="229"/>
      <c r="S249" s="229"/>
      <c r="T249" s="231">
        <v>0</v>
      </c>
      <c r="U249" s="229"/>
      <c r="V249" s="208" t="s">
        <v>2406</v>
      </c>
    </row>
    <row r="250" spans="1:22" ht="13.5">
      <c r="A250" s="225" t="s">
        <v>2022</v>
      </c>
      <c r="B250" s="226" t="s">
        <v>2023</v>
      </c>
      <c r="C250" s="227" t="s">
        <v>337</v>
      </c>
      <c r="D250" s="228" t="s">
        <v>123</v>
      </c>
      <c r="E250" s="247" t="s">
        <v>333</v>
      </c>
      <c r="F250" s="248"/>
      <c r="G250" s="228"/>
      <c r="H250" s="229"/>
      <c r="I250" s="229"/>
      <c r="J250" s="147">
        <f t="shared" si="7"/>
        <v>0</v>
      </c>
      <c r="K250" s="231">
        <v>0</v>
      </c>
      <c r="L250" s="208" t="s">
        <v>2034</v>
      </c>
      <c r="M250" s="208" t="s">
        <v>914</v>
      </c>
      <c r="N250" s="154">
        <f t="shared" si="6"/>
        <v>45589</v>
      </c>
      <c r="O250" s="230">
        <v>10</v>
      </c>
      <c r="P250" s="231">
        <v>0</v>
      </c>
      <c r="Q250" s="229" t="s">
        <v>34</v>
      </c>
      <c r="R250" s="229"/>
      <c r="S250" s="229"/>
      <c r="T250" s="231">
        <v>0</v>
      </c>
      <c r="U250" s="229"/>
      <c r="V250" s="208" t="s">
        <v>2406</v>
      </c>
    </row>
    <row r="251" spans="1:22" ht="13.5">
      <c r="A251" s="225" t="s">
        <v>2241</v>
      </c>
      <c r="B251" s="226" t="s">
        <v>2242</v>
      </c>
      <c r="C251" s="227" t="s">
        <v>79</v>
      </c>
      <c r="D251" s="228" t="s">
        <v>132</v>
      </c>
      <c r="E251" s="247" t="s">
        <v>67</v>
      </c>
      <c r="F251" s="248" t="s">
        <v>3818</v>
      </c>
      <c r="G251" s="228" t="s">
        <v>6334</v>
      </c>
      <c r="H251" s="229" t="s">
        <v>66</v>
      </c>
      <c r="I251" s="229"/>
      <c r="J251" s="147" t="str">
        <f t="shared" si="7"/>
        <v>許慧芝</v>
      </c>
      <c r="K251" s="230">
        <v>100</v>
      </c>
      <c r="L251" s="208" t="s">
        <v>2034</v>
      </c>
      <c r="M251" s="208" t="s">
        <v>1486</v>
      </c>
      <c r="N251" s="154">
        <f t="shared" si="6"/>
        <v>45582</v>
      </c>
      <c r="O251" s="230">
        <v>5</v>
      </c>
      <c r="P251" s="230">
        <v>24</v>
      </c>
      <c r="Q251" s="229" t="s">
        <v>31</v>
      </c>
      <c r="R251" s="229" t="s">
        <v>917</v>
      </c>
      <c r="S251" s="229" t="s">
        <v>917</v>
      </c>
      <c r="T251" s="230">
        <v>1</v>
      </c>
      <c r="U251" s="230">
        <v>4</v>
      </c>
      <c r="V251" s="209"/>
    </row>
    <row r="252" spans="1:22" ht="13.5">
      <c r="A252" s="225" t="s">
        <v>3135</v>
      </c>
      <c r="B252" s="226" t="s">
        <v>3136</v>
      </c>
      <c r="C252" s="227" t="s">
        <v>56</v>
      </c>
      <c r="D252" s="228" t="s">
        <v>115</v>
      </c>
      <c r="E252" s="247" t="s">
        <v>3144</v>
      </c>
      <c r="F252" s="248" t="s">
        <v>3688</v>
      </c>
      <c r="G252" s="228" t="s">
        <v>100</v>
      </c>
      <c r="H252" s="229" t="s">
        <v>115</v>
      </c>
      <c r="I252" s="229"/>
      <c r="J252" s="147" t="str">
        <f t="shared" si="7"/>
        <v>黃胤綸</v>
      </c>
      <c r="K252" s="230">
        <v>100</v>
      </c>
      <c r="L252" s="208" t="s">
        <v>911</v>
      </c>
      <c r="M252" s="208" t="s">
        <v>911</v>
      </c>
      <c r="N252" s="154">
        <f t="shared" si="6"/>
        <v>45579</v>
      </c>
      <c r="O252" s="230">
        <v>1</v>
      </c>
      <c r="P252" s="230">
        <v>8</v>
      </c>
      <c r="Q252" s="229" t="s">
        <v>31</v>
      </c>
      <c r="R252" s="229" t="s">
        <v>2407</v>
      </c>
      <c r="S252" s="229" t="s">
        <v>2411</v>
      </c>
      <c r="T252" s="230">
        <v>102</v>
      </c>
      <c r="U252" s="229"/>
      <c r="V252" s="208" t="s">
        <v>12096</v>
      </c>
    </row>
    <row r="253" spans="1:22" ht="13.5">
      <c r="A253" s="225" t="s">
        <v>3137</v>
      </c>
      <c r="B253" s="226" t="s">
        <v>3138</v>
      </c>
      <c r="C253" s="227" t="s">
        <v>2749</v>
      </c>
      <c r="D253" s="228" t="s">
        <v>274</v>
      </c>
      <c r="E253" s="247" t="s">
        <v>2732</v>
      </c>
      <c r="F253" s="248"/>
      <c r="G253" s="228"/>
      <c r="H253" s="229"/>
      <c r="I253" s="229"/>
      <c r="J253" s="147">
        <f t="shared" si="7"/>
        <v>0</v>
      </c>
      <c r="K253" s="230">
        <v>100</v>
      </c>
      <c r="L253" s="208" t="s">
        <v>911</v>
      </c>
      <c r="M253" s="208" t="s">
        <v>911</v>
      </c>
      <c r="N253" s="154">
        <f t="shared" si="6"/>
        <v>45579</v>
      </c>
      <c r="O253" s="230">
        <v>1</v>
      </c>
      <c r="P253" s="231">
        <v>0</v>
      </c>
      <c r="Q253" s="229" t="s">
        <v>34</v>
      </c>
      <c r="R253" s="229"/>
      <c r="S253" s="229"/>
      <c r="T253" s="231">
        <v>0</v>
      </c>
      <c r="U253" s="229"/>
      <c r="V253" s="208" t="s">
        <v>2051</v>
      </c>
    </row>
    <row r="254" spans="1:22" ht="13.5">
      <c r="A254" s="225" t="s">
        <v>3137</v>
      </c>
      <c r="B254" s="226" t="s">
        <v>3138</v>
      </c>
      <c r="C254" s="227" t="s">
        <v>2749</v>
      </c>
      <c r="D254" s="228" t="s">
        <v>274</v>
      </c>
      <c r="E254" s="247" t="s">
        <v>3285</v>
      </c>
      <c r="F254" s="248"/>
      <c r="G254" s="228"/>
      <c r="H254" s="229"/>
      <c r="I254" s="229"/>
      <c r="J254" s="147">
        <f t="shared" si="7"/>
        <v>0</v>
      </c>
      <c r="K254" s="230">
        <v>100</v>
      </c>
      <c r="L254" s="208" t="s">
        <v>911</v>
      </c>
      <c r="M254" s="208" t="s">
        <v>911</v>
      </c>
      <c r="N254" s="154">
        <f t="shared" si="6"/>
        <v>45579</v>
      </c>
      <c r="O254" s="230">
        <v>1</v>
      </c>
      <c r="P254" s="231">
        <v>0</v>
      </c>
      <c r="Q254" s="229" t="s">
        <v>34</v>
      </c>
      <c r="R254" s="229"/>
      <c r="S254" s="229"/>
      <c r="T254" s="231">
        <v>0</v>
      </c>
      <c r="U254" s="229"/>
      <c r="V254" s="208" t="s">
        <v>2051</v>
      </c>
    </row>
    <row r="255" spans="1:22" ht="13.5">
      <c r="A255" s="225" t="s">
        <v>3137</v>
      </c>
      <c r="B255" s="226" t="s">
        <v>3138</v>
      </c>
      <c r="C255" s="227" t="s">
        <v>2749</v>
      </c>
      <c r="D255" s="228" t="s">
        <v>274</v>
      </c>
      <c r="E255" s="247" t="s">
        <v>2746</v>
      </c>
      <c r="F255" s="248"/>
      <c r="G255" s="228"/>
      <c r="H255" s="229"/>
      <c r="I255" s="229"/>
      <c r="J255" s="147">
        <f t="shared" si="7"/>
        <v>0</v>
      </c>
      <c r="K255" s="230">
        <v>100</v>
      </c>
      <c r="L255" s="208" t="s">
        <v>911</v>
      </c>
      <c r="M255" s="208" t="s">
        <v>911</v>
      </c>
      <c r="N255" s="154">
        <f t="shared" si="6"/>
        <v>45579</v>
      </c>
      <c r="O255" s="230">
        <v>1</v>
      </c>
      <c r="P255" s="231">
        <v>0</v>
      </c>
      <c r="Q255" s="229" t="s">
        <v>34</v>
      </c>
      <c r="R255" s="229"/>
      <c r="S255" s="229"/>
      <c r="T255" s="231">
        <v>0</v>
      </c>
      <c r="U255" s="229"/>
      <c r="V255" s="208" t="s">
        <v>2051</v>
      </c>
    </row>
    <row r="256" spans="1:22" ht="13.5">
      <c r="A256" s="225" t="s">
        <v>3137</v>
      </c>
      <c r="B256" s="226" t="s">
        <v>3138</v>
      </c>
      <c r="C256" s="227" t="s">
        <v>2750</v>
      </c>
      <c r="D256" s="228" t="s">
        <v>274</v>
      </c>
      <c r="E256" s="247" t="s">
        <v>423</v>
      </c>
      <c r="F256" s="248"/>
      <c r="G256" s="228"/>
      <c r="H256" s="229"/>
      <c r="I256" s="229"/>
      <c r="J256" s="147">
        <f t="shared" si="7"/>
        <v>0</v>
      </c>
      <c r="K256" s="230">
        <v>100</v>
      </c>
      <c r="L256" s="208" t="s">
        <v>911</v>
      </c>
      <c r="M256" s="208" t="s">
        <v>911</v>
      </c>
      <c r="N256" s="154">
        <f t="shared" si="6"/>
        <v>45579</v>
      </c>
      <c r="O256" s="230">
        <v>1</v>
      </c>
      <c r="P256" s="231">
        <v>0</v>
      </c>
      <c r="Q256" s="229" t="s">
        <v>34</v>
      </c>
      <c r="R256" s="229"/>
      <c r="S256" s="229"/>
      <c r="T256" s="231">
        <v>0</v>
      </c>
      <c r="U256" s="229"/>
      <c r="V256" s="208" t="s">
        <v>2051</v>
      </c>
    </row>
    <row r="257" spans="1:22" ht="13.5">
      <c r="A257" s="225" t="s">
        <v>3137</v>
      </c>
      <c r="B257" s="226" t="s">
        <v>3138</v>
      </c>
      <c r="C257" s="227" t="s">
        <v>2750</v>
      </c>
      <c r="D257" s="228" t="s">
        <v>274</v>
      </c>
      <c r="E257" s="247" t="s">
        <v>418</v>
      </c>
      <c r="F257" s="248"/>
      <c r="G257" s="228"/>
      <c r="H257" s="229"/>
      <c r="I257" s="229"/>
      <c r="J257" s="147">
        <f t="shared" si="7"/>
        <v>0</v>
      </c>
      <c r="K257" s="230">
        <v>100</v>
      </c>
      <c r="L257" s="208" t="s">
        <v>911</v>
      </c>
      <c r="M257" s="208" t="s">
        <v>911</v>
      </c>
      <c r="N257" s="154">
        <f t="shared" si="6"/>
        <v>45579</v>
      </c>
      <c r="O257" s="230">
        <v>1</v>
      </c>
      <c r="P257" s="231">
        <v>0</v>
      </c>
      <c r="Q257" s="229" t="s">
        <v>34</v>
      </c>
      <c r="R257" s="229"/>
      <c r="S257" s="229"/>
      <c r="T257" s="231">
        <v>0</v>
      </c>
      <c r="U257" s="229"/>
      <c r="V257" s="208" t="s">
        <v>2051</v>
      </c>
    </row>
    <row r="258" spans="1:22" ht="13.5">
      <c r="A258" s="225" t="s">
        <v>3137</v>
      </c>
      <c r="B258" s="226" t="s">
        <v>3138</v>
      </c>
      <c r="C258" s="227" t="s">
        <v>2750</v>
      </c>
      <c r="D258" s="228" t="s">
        <v>274</v>
      </c>
      <c r="E258" s="247" t="s">
        <v>3286</v>
      </c>
      <c r="F258" s="248"/>
      <c r="G258" s="228"/>
      <c r="H258" s="229"/>
      <c r="I258" s="229"/>
      <c r="J258" s="147">
        <f t="shared" si="7"/>
        <v>0</v>
      </c>
      <c r="K258" s="230">
        <v>100</v>
      </c>
      <c r="L258" s="208" t="s">
        <v>911</v>
      </c>
      <c r="M258" s="208" t="s">
        <v>911</v>
      </c>
      <c r="N258" s="154">
        <f t="shared" ref="N258:N321" si="8">DATEVALUE(M258)</f>
        <v>45579</v>
      </c>
      <c r="O258" s="230">
        <v>1</v>
      </c>
      <c r="P258" s="231">
        <v>0</v>
      </c>
      <c r="Q258" s="229" t="s">
        <v>34</v>
      </c>
      <c r="R258" s="229"/>
      <c r="S258" s="229"/>
      <c r="T258" s="231">
        <v>0</v>
      </c>
      <c r="U258" s="229"/>
      <c r="V258" s="208" t="s">
        <v>2051</v>
      </c>
    </row>
    <row r="259" spans="1:22" ht="13.5">
      <c r="A259" s="225" t="s">
        <v>2395</v>
      </c>
      <c r="B259" s="226" t="s">
        <v>2396</v>
      </c>
      <c r="C259" s="227" t="s">
        <v>2719</v>
      </c>
      <c r="D259" s="228" t="s">
        <v>422</v>
      </c>
      <c r="E259" s="247" t="s">
        <v>3281</v>
      </c>
      <c r="F259" s="248" t="s">
        <v>409</v>
      </c>
      <c r="G259" s="228" t="s">
        <v>2861</v>
      </c>
      <c r="H259" s="229" t="s">
        <v>422</v>
      </c>
      <c r="I259" s="229"/>
      <c r="J259" s="147" t="str">
        <f t="shared" ref="J259:J322" si="9">IF(I259="",H259,LEFT(I259,3))</f>
        <v>李育儒</v>
      </c>
      <c r="K259" s="230">
        <v>100</v>
      </c>
      <c r="L259" s="208" t="s">
        <v>911</v>
      </c>
      <c r="M259" s="208" t="s">
        <v>919</v>
      </c>
      <c r="N259" s="154">
        <f t="shared" si="8"/>
        <v>45625</v>
      </c>
      <c r="O259" s="230">
        <v>35</v>
      </c>
      <c r="P259" s="231">
        <v>0</v>
      </c>
      <c r="Q259" s="229" t="s">
        <v>31</v>
      </c>
      <c r="R259" s="229" t="s">
        <v>911</v>
      </c>
      <c r="S259" s="229" t="s">
        <v>1870</v>
      </c>
      <c r="T259" s="230">
        <v>27</v>
      </c>
      <c r="U259" s="230">
        <v>38</v>
      </c>
      <c r="V259" s="208" t="s">
        <v>2051</v>
      </c>
    </row>
    <row r="260" spans="1:22" ht="13.5">
      <c r="A260" s="225" t="s">
        <v>2022</v>
      </c>
      <c r="B260" s="226" t="s">
        <v>2023</v>
      </c>
      <c r="C260" s="227" t="s">
        <v>331</v>
      </c>
      <c r="D260" s="228" t="s">
        <v>123</v>
      </c>
      <c r="E260" s="247" t="s">
        <v>333</v>
      </c>
      <c r="F260" s="248" t="s">
        <v>3998</v>
      </c>
      <c r="G260" s="228" t="s">
        <v>73</v>
      </c>
      <c r="H260" s="229" t="s">
        <v>399</v>
      </c>
      <c r="I260" s="229"/>
      <c r="J260" s="147" t="str">
        <f t="shared" si="9"/>
        <v>張文魁</v>
      </c>
      <c r="K260" s="230">
        <v>99</v>
      </c>
      <c r="L260" s="208" t="s">
        <v>911</v>
      </c>
      <c r="M260" s="208" t="s">
        <v>2036</v>
      </c>
      <c r="N260" s="154">
        <f t="shared" si="8"/>
        <v>45590</v>
      </c>
      <c r="O260" s="230">
        <v>10</v>
      </c>
      <c r="P260" s="231">
        <v>0</v>
      </c>
      <c r="Q260" s="229" t="s">
        <v>34</v>
      </c>
      <c r="R260" s="229" t="s">
        <v>911</v>
      </c>
      <c r="S260" s="229" t="s">
        <v>1490</v>
      </c>
      <c r="T260" s="230">
        <v>11</v>
      </c>
      <c r="U260" s="229"/>
      <c r="V260" s="208" t="s">
        <v>2406</v>
      </c>
    </row>
    <row r="261" spans="1:22" ht="13.5">
      <c r="A261" s="225" t="s">
        <v>3160</v>
      </c>
      <c r="B261" s="226" t="s">
        <v>3161</v>
      </c>
      <c r="C261" s="227" t="s">
        <v>339</v>
      </c>
      <c r="D261" s="228" t="s">
        <v>123</v>
      </c>
      <c r="E261" s="247" t="s">
        <v>452</v>
      </c>
      <c r="F261" s="248"/>
      <c r="G261" s="228" t="s">
        <v>506</v>
      </c>
      <c r="H261" s="229" t="s">
        <v>123</v>
      </c>
      <c r="I261" s="229"/>
      <c r="J261" s="147" t="str">
        <f t="shared" si="9"/>
        <v>張良琪</v>
      </c>
      <c r="K261" s="231">
        <v>0</v>
      </c>
      <c r="L261" s="208" t="s">
        <v>911</v>
      </c>
      <c r="M261" s="208" t="s">
        <v>911</v>
      </c>
      <c r="N261" s="154">
        <f t="shared" si="8"/>
        <v>45579</v>
      </c>
      <c r="O261" s="230">
        <v>1</v>
      </c>
      <c r="P261" s="231">
        <v>0</v>
      </c>
      <c r="Q261" s="229" t="s">
        <v>36</v>
      </c>
      <c r="R261" s="229"/>
      <c r="S261" s="229"/>
      <c r="T261" s="231">
        <v>0</v>
      </c>
      <c r="U261" s="229"/>
      <c r="V261" s="209"/>
    </row>
    <row r="262" spans="1:22" ht="13.5">
      <c r="A262" s="225" t="s">
        <v>1387</v>
      </c>
      <c r="B262" s="226" t="s">
        <v>1388</v>
      </c>
      <c r="C262" s="227" t="s">
        <v>1446</v>
      </c>
      <c r="D262" s="228" t="s">
        <v>106</v>
      </c>
      <c r="E262" s="247" t="s">
        <v>1448</v>
      </c>
      <c r="F262" s="248" t="s">
        <v>3695</v>
      </c>
      <c r="G262" s="228" t="s">
        <v>2860</v>
      </c>
      <c r="H262" s="229" t="s">
        <v>50</v>
      </c>
      <c r="I262" s="229"/>
      <c r="J262" s="147" t="str">
        <f t="shared" si="9"/>
        <v>王瀚霆</v>
      </c>
      <c r="K262" s="230">
        <v>100</v>
      </c>
      <c r="L262" s="208" t="s">
        <v>911</v>
      </c>
      <c r="M262" s="208" t="s">
        <v>915</v>
      </c>
      <c r="N262" s="154">
        <f t="shared" si="8"/>
        <v>45595</v>
      </c>
      <c r="O262" s="230">
        <v>13</v>
      </c>
      <c r="P262" s="230">
        <v>40</v>
      </c>
      <c r="Q262" s="229" t="s">
        <v>31</v>
      </c>
      <c r="R262" s="229" t="s">
        <v>915</v>
      </c>
      <c r="S262" s="229" t="s">
        <v>917</v>
      </c>
      <c r="T262" s="230">
        <v>3</v>
      </c>
      <c r="U262" s="229"/>
      <c r="V262" s="208" t="s">
        <v>6037</v>
      </c>
    </row>
    <row r="263" spans="1:22" ht="13.5">
      <c r="A263" s="225" t="s">
        <v>3279</v>
      </c>
      <c r="B263" s="226" t="s">
        <v>3280</v>
      </c>
      <c r="C263" s="227" t="s">
        <v>51</v>
      </c>
      <c r="D263" s="228" t="s">
        <v>123</v>
      </c>
      <c r="E263" s="247" t="s">
        <v>69</v>
      </c>
      <c r="F263" s="248"/>
      <c r="G263" s="228" t="s">
        <v>70</v>
      </c>
      <c r="H263" s="229" t="s">
        <v>129</v>
      </c>
      <c r="I263" s="229"/>
      <c r="J263" s="147" t="str">
        <f t="shared" si="9"/>
        <v>王琇眉</v>
      </c>
      <c r="K263" s="230">
        <v>100</v>
      </c>
      <c r="L263" s="208" t="s">
        <v>911</v>
      </c>
      <c r="M263" s="208" t="s">
        <v>911</v>
      </c>
      <c r="N263" s="154">
        <f t="shared" si="8"/>
        <v>45579</v>
      </c>
      <c r="O263" s="230">
        <v>1</v>
      </c>
      <c r="P263" s="230">
        <v>8</v>
      </c>
      <c r="Q263" s="229" t="s">
        <v>31</v>
      </c>
      <c r="R263" s="229" t="s">
        <v>913</v>
      </c>
      <c r="S263" s="229" t="s">
        <v>6243</v>
      </c>
      <c r="T263" s="230">
        <v>204</v>
      </c>
      <c r="U263" s="229"/>
      <c r="V263" s="208" t="s">
        <v>10197</v>
      </c>
    </row>
    <row r="264" spans="1:22" ht="13.5">
      <c r="A264" s="225" t="s">
        <v>3279</v>
      </c>
      <c r="B264" s="226" t="s">
        <v>3280</v>
      </c>
      <c r="C264" s="227" t="s">
        <v>56</v>
      </c>
      <c r="D264" s="228" t="s">
        <v>123</v>
      </c>
      <c r="E264" s="247" t="s">
        <v>452</v>
      </c>
      <c r="F264" s="248"/>
      <c r="G264" s="228" t="s">
        <v>506</v>
      </c>
      <c r="H264" s="229" t="s">
        <v>123</v>
      </c>
      <c r="I264" s="229"/>
      <c r="J264" s="147" t="str">
        <f t="shared" si="9"/>
        <v>張良琪</v>
      </c>
      <c r="K264" s="230">
        <v>100</v>
      </c>
      <c r="L264" s="208" t="s">
        <v>911</v>
      </c>
      <c r="M264" s="208" t="s">
        <v>911</v>
      </c>
      <c r="N264" s="154">
        <f t="shared" si="8"/>
        <v>45579</v>
      </c>
      <c r="O264" s="230">
        <v>1</v>
      </c>
      <c r="P264" s="230">
        <v>8</v>
      </c>
      <c r="Q264" s="229" t="s">
        <v>31</v>
      </c>
      <c r="R264" s="229" t="s">
        <v>1754</v>
      </c>
      <c r="S264" s="229" t="s">
        <v>1754</v>
      </c>
      <c r="T264" s="230">
        <v>1</v>
      </c>
      <c r="U264" s="229"/>
      <c r="V264" s="208" t="s">
        <v>10197</v>
      </c>
    </row>
    <row r="265" spans="1:22" ht="13.5">
      <c r="A265" s="225" t="s">
        <v>2849</v>
      </c>
      <c r="B265" s="226" t="s">
        <v>2850</v>
      </c>
      <c r="C265" s="227" t="s">
        <v>46</v>
      </c>
      <c r="D265" s="228" t="s">
        <v>50</v>
      </c>
      <c r="E265" s="247" t="s">
        <v>2854</v>
      </c>
      <c r="F265" s="248" t="s">
        <v>3696</v>
      </c>
      <c r="G265" s="228" t="s">
        <v>2860</v>
      </c>
      <c r="H265" s="229" t="s">
        <v>50</v>
      </c>
      <c r="I265" s="229"/>
      <c r="J265" s="147" t="str">
        <f t="shared" si="9"/>
        <v>王瀚霆</v>
      </c>
      <c r="K265" s="230">
        <v>100</v>
      </c>
      <c r="L265" s="208" t="s">
        <v>913</v>
      </c>
      <c r="M265" s="208" t="s">
        <v>1487</v>
      </c>
      <c r="N265" s="154">
        <f t="shared" si="8"/>
        <v>45586</v>
      </c>
      <c r="O265" s="230">
        <v>5</v>
      </c>
      <c r="P265" s="230">
        <v>40</v>
      </c>
      <c r="Q265" s="229" t="s">
        <v>31</v>
      </c>
      <c r="R265" s="229" t="s">
        <v>917</v>
      </c>
      <c r="S265" s="229" t="s">
        <v>917</v>
      </c>
      <c r="T265" s="230">
        <v>1</v>
      </c>
      <c r="U265" s="232">
        <v>167.5</v>
      </c>
      <c r="V265" s="209"/>
    </row>
    <row r="266" spans="1:22" ht="13.5">
      <c r="A266" s="225" t="s">
        <v>2395</v>
      </c>
      <c r="B266" s="226" t="s">
        <v>2396</v>
      </c>
      <c r="C266" s="227" t="s">
        <v>2719</v>
      </c>
      <c r="D266" s="228" t="s">
        <v>422</v>
      </c>
      <c r="E266" s="247" t="s">
        <v>3282</v>
      </c>
      <c r="F266" s="248" t="s">
        <v>3697</v>
      </c>
      <c r="G266" s="228" t="s">
        <v>2861</v>
      </c>
      <c r="H266" s="229" t="s">
        <v>422</v>
      </c>
      <c r="I266" s="229"/>
      <c r="J266" s="147" t="str">
        <f t="shared" si="9"/>
        <v>李育儒</v>
      </c>
      <c r="K266" s="230">
        <v>100</v>
      </c>
      <c r="L266" s="208" t="s">
        <v>913</v>
      </c>
      <c r="M266" s="208" t="s">
        <v>904</v>
      </c>
      <c r="N266" s="154">
        <f t="shared" si="8"/>
        <v>45596</v>
      </c>
      <c r="O266" s="230">
        <v>13</v>
      </c>
      <c r="P266" s="231">
        <v>0</v>
      </c>
      <c r="Q266" s="229" t="s">
        <v>31</v>
      </c>
      <c r="R266" s="229" t="s">
        <v>913</v>
      </c>
      <c r="S266" s="229" t="s">
        <v>3290</v>
      </c>
      <c r="T266" s="230">
        <v>15</v>
      </c>
      <c r="U266" s="230">
        <v>28</v>
      </c>
      <c r="V266" s="208" t="s">
        <v>2051</v>
      </c>
    </row>
    <row r="267" spans="1:22" ht="13.5">
      <c r="A267" s="225" t="s">
        <v>878</v>
      </c>
      <c r="B267" s="226" t="s">
        <v>879</v>
      </c>
      <c r="C267" s="227" t="s">
        <v>255</v>
      </c>
      <c r="D267" s="228" t="s">
        <v>115</v>
      </c>
      <c r="E267" s="247" t="s">
        <v>67</v>
      </c>
      <c r="F267" s="248"/>
      <c r="G267" s="228" t="s">
        <v>6334</v>
      </c>
      <c r="H267" s="229" t="s">
        <v>66</v>
      </c>
      <c r="I267" s="229"/>
      <c r="J267" s="147" t="str">
        <f t="shared" si="9"/>
        <v>許慧芝</v>
      </c>
      <c r="K267" s="231">
        <v>0</v>
      </c>
      <c r="L267" s="208" t="s">
        <v>913</v>
      </c>
      <c r="M267" s="208" t="s">
        <v>1485</v>
      </c>
      <c r="N267" s="154">
        <f t="shared" si="8"/>
        <v>45581</v>
      </c>
      <c r="O267" s="230">
        <v>2</v>
      </c>
      <c r="P267" s="230">
        <v>8</v>
      </c>
      <c r="Q267" s="229" t="s">
        <v>36</v>
      </c>
      <c r="R267" s="229"/>
      <c r="S267" s="229"/>
      <c r="T267" s="231">
        <v>0</v>
      </c>
      <c r="U267" s="229"/>
      <c r="V267" s="208" t="s">
        <v>897</v>
      </c>
    </row>
    <row r="268" spans="1:22" ht="13.5">
      <c r="A268" s="225" t="s">
        <v>3160</v>
      </c>
      <c r="B268" s="226" t="s">
        <v>3161</v>
      </c>
      <c r="C268" s="227" t="s">
        <v>339</v>
      </c>
      <c r="D268" s="228" t="s">
        <v>123</v>
      </c>
      <c r="E268" s="247" t="s">
        <v>347</v>
      </c>
      <c r="F268" s="248"/>
      <c r="G268" s="228" t="s">
        <v>506</v>
      </c>
      <c r="H268" s="229" t="s">
        <v>123</v>
      </c>
      <c r="I268" s="229"/>
      <c r="J268" s="147" t="str">
        <f t="shared" si="9"/>
        <v>張良琪</v>
      </c>
      <c r="K268" s="231">
        <v>0</v>
      </c>
      <c r="L268" s="208" t="s">
        <v>913</v>
      </c>
      <c r="M268" s="208" t="s">
        <v>1485</v>
      </c>
      <c r="N268" s="154">
        <f t="shared" si="8"/>
        <v>45581</v>
      </c>
      <c r="O268" s="230">
        <v>2</v>
      </c>
      <c r="P268" s="231">
        <v>0</v>
      </c>
      <c r="Q268" s="229" t="s">
        <v>36</v>
      </c>
      <c r="R268" s="229"/>
      <c r="S268" s="229"/>
      <c r="T268" s="231">
        <v>0</v>
      </c>
      <c r="U268" s="229"/>
      <c r="V268" s="209"/>
    </row>
    <row r="269" spans="1:22" ht="13.5">
      <c r="A269" s="225" t="s">
        <v>1391</v>
      </c>
      <c r="B269" s="226" t="s">
        <v>1392</v>
      </c>
      <c r="C269" s="227" t="s">
        <v>1460</v>
      </c>
      <c r="D269" s="228" t="s">
        <v>106</v>
      </c>
      <c r="E269" s="247" t="s">
        <v>1465</v>
      </c>
      <c r="F269" s="248" t="s">
        <v>3698</v>
      </c>
      <c r="G269" s="228" t="s">
        <v>6334</v>
      </c>
      <c r="H269" s="229" t="s">
        <v>106</v>
      </c>
      <c r="I269" s="229"/>
      <c r="J269" s="147" t="str">
        <f t="shared" si="9"/>
        <v>賴慶樺</v>
      </c>
      <c r="K269" s="230">
        <v>100</v>
      </c>
      <c r="L269" s="208" t="s">
        <v>913</v>
      </c>
      <c r="M269" s="208" t="s">
        <v>1487</v>
      </c>
      <c r="N269" s="154">
        <f t="shared" si="8"/>
        <v>45586</v>
      </c>
      <c r="O269" s="230">
        <v>5</v>
      </c>
      <c r="P269" s="230">
        <v>10</v>
      </c>
      <c r="Q269" s="229" t="s">
        <v>31</v>
      </c>
      <c r="R269" s="229" t="s">
        <v>917</v>
      </c>
      <c r="S269" s="229" t="s">
        <v>2035</v>
      </c>
      <c r="T269" s="230">
        <v>4</v>
      </c>
      <c r="U269" s="230">
        <v>48</v>
      </c>
      <c r="V269" s="208" t="s">
        <v>1872</v>
      </c>
    </row>
    <row r="270" spans="1:22" ht="13.5">
      <c r="A270" s="225" t="s">
        <v>3279</v>
      </c>
      <c r="B270" s="226" t="s">
        <v>3280</v>
      </c>
      <c r="C270" s="227" t="s">
        <v>56</v>
      </c>
      <c r="D270" s="228" t="s">
        <v>123</v>
      </c>
      <c r="E270" s="247" t="s">
        <v>347</v>
      </c>
      <c r="F270" s="248"/>
      <c r="G270" s="228" t="s">
        <v>506</v>
      </c>
      <c r="H270" s="229" t="s">
        <v>123</v>
      </c>
      <c r="I270" s="229"/>
      <c r="J270" s="147" t="str">
        <f t="shared" si="9"/>
        <v>張良琪</v>
      </c>
      <c r="K270" s="230">
        <v>100</v>
      </c>
      <c r="L270" s="208" t="s">
        <v>913</v>
      </c>
      <c r="M270" s="208" t="s">
        <v>1485</v>
      </c>
      <c r="N270" s="154">
        <f t="shared" si="8"/>
        <v>45581</v>
      </c>
      <c r="O270" s="230">
        <v>2</v>
      </c>
      <c r="P270" s="230">
        <v>16</v>
      </c>
      <c r="Q270" s="229" t="s">
        <v>31</v>
      </c>
      <c r="R270" s="229" t="s">
        <v>1754</v>
      </c>
      <c r="S270" s="229" t="s">
        <v>1754</v>
      </c>
      <c r="T270" s="230">
        <v>1</v>
      </c>
      <c r="U270" s="229"/>
      <c r="V270" s="208" t="s">
        <v>10197</v>
      </c>
    </row>
    <row r="271" spans="1:22" ht="13.5">
      <c r="A271" s="225" t="s">
        <v>2849</v>
      </c>
      <c r="B271" s="226" t="s">
        <v>2850</v>
      </c>
      <c r="C271" s="227" t="s">
        <v>46</v>
      </c>
      <c r="D271" s="228" t="s">
        <v>50</v>
      </c>
      <c r="E271" s="247" t="s">
        <v>80</v>
      </c>
      <c r="F271" s="248"/>
      <c r="G271" s="228" t="s">
        <v>506</v>
      </c>
      <c r="H271" s="229" t="s">
        <v>112</v>
      </c>
      <c r="I271" s="229"/>
      <c r="J271" s="147" t="str">
        <f t="shared" si="9"/>
        <v>何昆達</v>
      </c>
      <c r="K271" s="230">
        <v>100</v>
      </c>
      <c r="L271" s="208" t="s">
        <v>1485</v>
      </c>
      <c r="M271" s="208" t="s">
        <v>1753</v>
      </c>
      <c r="N271" s="154">
        <f t="shared" si="8"/>
        <v>45611</v>
      </c>
      <c r="O271" s="230">
        <v>23</v>
      </c>
      <c r="P271" s="230">
        <v>80</v>
      </c>
      <c r="Q271" s="229" t="s">
        <v>31</v>
      </c>
      <c r="R271" s="229" t="s">
        <v>4752</v>
      </c>
      <c r="S271" s="229" t="s">
        <v>929</v>
      </c>
      <c r="T271" s="230">
        <v>23</v>
      </c>
      <c r="U271" s="230">
        <v>93</v>
      </c>
      <c r="V271" s="209"/>
    </row>
    <row r="272" spans="1:22" ht="13.5">
      <c r="A272" s="225" t="s">
        <v>2392</v>
      </c>
      <c r="B272" s="226" t="s">
        <v>2393</v>
      </c>
      <c r="C272" s="227" t="s">
        <v>2739</v>
      </c>
      <c r="D272" s="228" t="s">
        <v>2394</v>
      </c>
      <c r="E272" s="247" t="s">
        <v>418</v>
      </c>
      <c r="F272" s="248"/>
      <c r="G272" s="228" t="s">
        <v>2861</v>
      </c>
      <c r="H272" s="229" t="s">
        <v>2394</v>
      </c>
      <c r="I272" s="229"/>
      <c r="J272" s="147" t="str">
        <f t="shared" si="9"/>
        <v>林羽萱</v>
      </c>
      <c r="K272" s="230">
        <v>100</v>
      </c>
      <c r="L272" s="208" t="s">
        <v>1485</v>
      </c>
      <c r="M272" s="208" t="s">
        <v>912</v>
      </c>
      <c r="N272" s="154">
        <f t="shared" si="8"/>
        <v>45588</v>
      </c>
      <c r="O272" s="230">
        <v>6</v>
      </c>
      <c r="P272" s="231">
        <v>0</v>
      </c>
      <c r="Q272" s="229" t="s">
        <v>31</v>
      </c>
      <c r="R272" s="229" t="s">
        <v>1487</v>
      </c>
      <c r="S272" s="229" t="s">
        <v>2037</v>
      </c>
      <c r="T272" s="230">
        <v>7</v>
      </c>
      <c r="U272" s="229"/>
      <c r="V272" s="208" t="s">
        <v>2225</v>
      </c>
    </row>
    <row r="273" spans="1:22" ht="13.5">
      <c r="A273" s="225" t="s">
        <v>3275</v>
      </c>
      <c r="B273" s="226" t="s">
        <v>3276</v>
      </c>
      <c r="C273" s="227" t="s">
        <v>2688</v>
      </c>
      <c r="D273" s="228" t="s">
        <v>421</v>
      </c>
      <c r="E273" s="247" t="s">
        <v>384</v>
      </c>
      <c r="F273" s="248" t="s">
        <v>3815</v>
      </c>
      <c r="G273" s="228" t="s">
        <v>2862</v>
      </c>
      <c r="H273" s="229" t="s">
        <v>709</v>
      </c>
      <c r="I273" s="229"/>
      <c r="J273" s="147" t="str">
        <f t="shared" si="9"/>
        <v>鄭華瑜</v>
      </c>
      <c r="K273" s="230">
        <v>100</v>
      </c>
      <c r="L273" s="208" t="s">
        <v>1485</v>
      </c>
      <c r="M273" s="208" t="s">
        <v>1488</v>
      </c>
      <c r="N273" s="154">
        <f t="shared" si="8"/>
        <v>45583</v>
      </c>
      <c r="O273" s="230">
        <v>3</v>
      </c>
      <c r="P273" s="230">
        <v>20</v>
      </c>
      <c r="Q273" s="229" t="s">
        <v>31</v>
      </c>
      <c r="R273" s="229" t="s">
        <v>2225</v>
      </c>
      <c r="S273" s="229" t="s">
        <v>2225</v>
      </c>
      <c r="T273" s="230">
        <v>1</v>
      </c>
      <c r="U273" s="229"/>
      <c r="V273" s="209"/>
    </row>
    <row r="274" spans="1:22" ht="13.5">
      <c r="A274" s="225" t="s">
        <v>3277</v>
      </c>
      <c r="B274" s="226" t="s">
        <v>3278</v>
      </c>
      <c r="C274" s="227" t="s">
        <v>2688</v>
      </c>
      <c r="D274" s="228" t="s">
        <v>421</v>
      </c>
      <c r="E274" s="247" t="s">
        <v>384</v>
      </c>
      <c r="F274" s="248" t="s">
        <v>3816</v>
      </c>
      <c r="G274" s="228" t="s">
        <v>2862</v>
      </c>
      <c r="H274" s="229" t="s">
        <v>709</v>
      </c>
      <c r="I274" s="229"/>
      <c r="J274" s="147" t="str">
        <f t="shared" si="9"/>
        <v>鄭華瑜</v>
      </c>
      <c r="K274" s="230">
        <v>100</v>
      </c>
      <c r="L274" s="208" t="s">
        <v>1485</v>
      </c>
      <c r="M274" s="208" t="s">
        <v>1488</v>
      </c>
      <c r="N274" s="154">
        <f t="shared" si="8"/>
        <v>45583</v>
      </c>
      <c r="O274" s="230">
        <v>3</v>
      </c>
      <c r="P274" s="230">
        <v>20</v>
      </c>
      <c r="Q274" s="229" t="s">
        <v>31</v>
      </c>
      <c r="R274" s="229" t="s">
        <v>2225</v>
      </c>
      <c r="S274" s="229" t="s">
        <v>2225</v>
      </c>
      <c r="T274" s="230">
        <v>1</v>
      </c>
      <c r="U274" s="229"/>
      <c r="V274" s="209"/>
    </row>
    <row r="275" spans="1:22" ht="13.5">
      <c r="A275" s="225" t="s">
        <v>878</v>
      </c>
      <c r="B275" s="226" t="s">
        <v>879</v>
      </c>
      <c r="C275" s="227" t="s">
        <v>255</v>
      </c>
      <c r="D275" s="228" t="s">
        <v>115</v>
      </c>
      <c r="E275" s="247" t="s">
        <v>78</v>
      </c>
      <c r="F275" s="248"/>
      <c r="G275" s="228" t="s">
        <v>6334</v>
      </c>
      <c r="H275" s="229" t="s">
        <v>66</v>
      </c>
      <c r="I275" s="229"/>
      <c r="J275" s="147" t="str">
        <f t="shared" si="9"/>
        <v>許慧芝</v>
      </c>
      <c r="K275" s="231">
        <v>0</v>
      </c>
      <c r="L275" s="208" t="s">
        <v>1486</v>
      </c>
      <c r="M275" s="208" t="s">
        <v>912</v>
      </c>
      <c r="N275" s="154">
        <f t="shared" si="8"/>
        <v>45588</v>
      </c>
      <c r="O275" s="230">
        <v>5</v>
      </c>
      <c r="P275" s="230">
        <v>20</v>
      </c>
      <c r="Q275" s="229" t="s">
        <v>36</v>
      </c>
      <c r="R275" s="229"/>
      <c r="S275" s="229"/>
      <c r="T275" s="231">
        <v>0</v>
      </c>
      <c r="U275" s="229"/>
      <c r="V275" s="208" t="s">
        <v>897</v>
      </c>
    </row>
    <row r="276" spans="1:22" ht="13.5">
      <c r="A276" s="225" t="s">
        <v>3160</v>
      </c>
      <c r="B276" s="226" t="s">
        <v>3161</v>
      </c>
      <c r="C276" s="227" t="s">
        <v>339</v>
      </c>
      <c r="D276" s="228" t="s">
        <v>123</v>
      </c>
      <c r="E276" s="247" t="s">
        <v>35</v>
      </c>
      <c r="F276" s="248"/>
      <c r="G276" s="228" t="s">
        <v>506</v>
      </c>
      <c r="H276" s="229" t="s">
        <v>123</v>
      </c>
      <c r="I276" s="229"/>
      <c r="J276" s="147" t="str">
        <f t="shared" si="9"/>
        <v>張良琪</v>
      </c>
      <c r="K276" s="231">
        <v>0</v>
      </c>
      <c r="L276" s="208" t="s">
        <v>1486</v>
      </c>
      <c r="M276" s="208" t="s">
        <v>1486</v>
      </c>
      <c r="N276" s="154">
        <f t="shared" si="8"/>
        <v>45582</v>
      </c>
      <c r="O276" s="230">
        <v>1</v>
      </c>
      <c r="P276" s="231">
        <v>0</v>
      </c>
      <c r="Q276" s="229" t="s">
        <v>36</v>
      </c>
      <c r="R276" s="229"/>
      <c r="S276" s="229"/>
      <c r="T276" s="231">
        <v>0</v>
      </c>
      <c r="U276" s="229"/>
      <c r="V276" s="209"/>
    </row>
    <row r="277" spans="1:22" ht="13.5">
      <c r="A277" s="225" t="s">
        <v>1742</v>
      </c>
      <c r="B277" s="226" t="s">
        <v>1743</v>
      </c>
      <c r="C277" s="227" t="s">
        <v>255</v>
      </c>
      <c r="D277" s="228" t="s">
        <v>462</v>
      </c>
      <c r="E277" s="247" t="s">
        <v>80</v>
      </c>
      <c r="F277" s="248"/>
      <c r="G277" s="228" t="s">
        <v>32</v>
      </c>
      <c r="H277" s="229" t="s">
        <v>462</v>
      </c>
      <c r="I277" s="229"/>
      <c r="J277" s="147" t="str">
        <f t="shared" si="9"/>
        <v>簡振芳</v>
      </c>
      <c r="K277" s="230">
        <v>100</v>
      </c>
      <c r="L277" s="208" t="s">
        <v>1486</v>
      </c>
      <c r="M277" s="208" t="s">
        <v>1750</v>
      </c>
      <c r="N277" s="154">
        <f t="shared" si="8"/>
        <v>45609</v>
      </c>
      <c r="O277" s="230">
        <v>20</v>
      </c>
      <c r="P277" s="230">
        <v>160</v>
      </c>
      <c r="Q277" s="229" t="s">
        <v>31</v>
      </c>
      <c r="R277" s="229" t="s">
        <v>1485</v>
      </c>
      <c r="S277" s="229" t="s">
        <v>1752</v>
      </c>
      <c r="T277" s="230">
        <v>24</v>
      </c>
      <c r="U277" s="230">
        <v>270</v>
      </c>
      <c r="V277" s="208" t="s">
        <v>2049</v>
      </c>
    </row>
    <row r="278" spans="1:22" ht="13.5">
      <c r="A278" s="225" t="s">
        <v>1742</v>
      </c>
      <c r="B278" s="226" t="s">
        <v>1743</v>
      </c>
      <c r="C278" s="227" t="s">
        <v>52</v>
      </c>
      <c r="D278" s="228" t="s">
        <v>462</v>
      </c>
      <c r="E278" s="247" t="s">
        <v>83</v>
      </c>
      <c r="F278" s="248" t="s">
        <v>3817</v>
      </c>
      <c r="G278" s="228" t="s">
        <v>2860</v>
      </c>
      <c r="H278" s="229" t="s">
        <v>562</v>
      </c>
      <c r="I278" s="229"/>
      <c r="J278" s="147" t="str">
        <f t="shared" si="9"/>
        <v>葉宏政</v>
      </c>
      <c r="K278" s="230">
        <v>100</v>
      </c>
      <c r="L278" s="208" t="s">
        <v>1486</v>
      </c>
      <c r="M278" s="208" t="s">
        <v>1488</v>
      </c>
      <c r="N278" s="154">
        <f t="shared" si="8"/>
        <v>45583</v>
      </c>
      <c r="O278" s="230">
        <v>2</v>
      </c>
      <c r="P278" s="230">
        <v>8</v>
      </c>
      <c r="Q278" s="229" t="s">
        <v>31</v>
      </c>
      <c r="R278" s="229" t="s">
        <v>1486</v>
      </c>
      <c r="S278" s="229" t="s">
        <v>2225</v>
      </c>
      <c r="T278" s="230">
        <v>18</v>
      </c>
      <c r="U278" s="229"/>
      <c r="V278" s="208" t="s">
        <v>2049</v>
      </c>
    </row>
    <row r="279" spans="1:22" ht="13.5">
      <c r="A279" s="225" t="s">
        <v>2241</v>
      </c>
      <c r="B279" s="226" t="s">
        <v>2242</v>
      </c>
      <c r="C279" s="227" t="s">
        <v>52</v>
      </c>
      <c r="D279" s="228" t="s">
        <v>132</v>
      </c>
      <c r="E279" s="247" t="s">
        <v>39</v>
      </c>
      <c r="F279" s="248" t="s">
        <v>6008</v>
      </c>
      <c r="G279" s="228" t="s">
        <v>2860</v>
      </c>
      <c r="H279" s="229" t="s">
        <v>50</v>
      </c>
      <c r="I279" s="229"/>
      <c r="J279" s="147" t="str">
        <f t="shared" si="9"/>
        <v>王瀚霆</v>
      </c>
      <c r="K279" s="230">
        <v>100</v>
      </c>
      <c r="L279" s="208" t="s">
        <v>1486</v>
      </c>
      <c r="M279" s="208" t="s">
        <v>1486</v>
      </c>
      <c r="N279" s="154">
        <f t="shared" si="8"/>
        <v>45582</v>
      </c>
      <c r="O279" s="230">
        <v>1</v>
      </c>
      <c r="P279" s="230">
        <v>8</v>
      </c>
      <c r="Q279" s="229" t="s">
        <v>31</v>
      </c>
      <c r="R279" s="229" t="s">
        <v>917</v>
      </c>
      <c r="S279" s="229" t="s">
        <v>2035</v>
      </c>
      <c r="T279" s="230">
        <v>4</v>
      </c>
      <c r="U279" s="230">
        <v>5</v>
      </c>
      <c r="V279" s="209"/>
    </row>
    <row r="280" spans="1:22" ht="13.5">
      <c r="A280" s="225" t="s">
        <v>1386</v>
      </c>
      <c r="B280" s="226" t="s">
        <v>1607</v>
      </c>
      <c r="C280" s="227" t="s">
        <v>46</v>
      </c>
      <c r="D280" s="228" t="s">
        <v>741</v>
      </c>
      <c r="E280" s="247" t="s">
        <v>108</v>
      </c>
      <c r="F280" s="248"/>
      <c r="G280" s="228"/>
      <c r="H280" s="229"/>
      <c r="I280" s="229"/>
      <c r="J280" s="147">
        <f t="shared" si="9"/>
        <v>0</v>
      </c>
      <c r="K280" s="231">
        <v>0</v>
      </c>
      <c r="L280" s="208" t="s">
        <v>1486</v>
      </c>
      <c r="M280" s="208" t="s">
        <v>1486</v>
      </c>
      <c r="N280" s="154">
        <f t="shared" si="8"/>
        <v>45582</v>
      </c>
      <c r="O280" s="230">
        <v>1</v>
      </c>
      <c r="P280" s="231">
        <v>0</v>
      </c>
      <c r="Q280" s="229" t="s">
        <v>36</v>
      </c>
      <c r="R280" s="229"/>
      <c r="S280" s="229"/>
      <c r="T280" s="231">
        <v>0</v>
      </c>
      <c r="U280" s="229"/>
      <c r="V280" s="209"/>
    </row>
    <row r="281" spans="1:22" ht="13.5">
      <c r="A281" s="225" t="s">
        <v>3405</v>
      </c>
      <c r="B281" s="226" t="s">
        <v>3406</v>
      </c>
      <c r="C281" s="227" t="s">
        <v>2720</v>
      </c>
      <c r="D281" s="228" t="s">
        <v>274</v>
      </c>
      <c r="E281" s="247" t="s">
        <v>2745</v>
      </c>
      <c r="F281" s="248"/>
      <c r="G281" s="228"/>
      <c r="H281" s="229"/>
      <c r="I281" s="229"/>
      <c r="J281" s="147">
        <f t="shared" si="9"/>
        <v>0</v>
      </c>
      <c r="K281" s="230">
        <v>100</v>
      </c>
      <c r="L281" s="208" t="s">
        <v>1488</v>
      </c>
      <c r="M281" s="208" t="s">
        <v>1489</v>
      </c>
      <c r="N281" s="154">
        <f t="shared" si="8"/>
        <v>45587</v>
      </c>
      <c r="O281" s="230">
        <v>3</v>
      </c>
      <c r="P281" s="231">
        <v>0</v>
      </c>
      <c r="Q281" s="229" t="s">
        <v>34</v>
      </c>
      <c r="R281" s="229"/>
      <c r="S281" s="229"/>
      <c r="T281" s="231">
        <v>0</v>
      </c>
      <c r="U281" s="229"/>
      <c r="V281" s="208" t="s">
        <v>1754</v>
      </c>
    </row>
    <row r="282" spans="1:22" ht="13.5">
      <c r="A282" s="225" t="s">
        <v>3405</v>
      </c>
      <c r="B282" s="226" t="s">
        <v>3406</v>
      </c>
      <c r="C282" s="227" t="s">
        <v>2720</v>
      </c>
      <c r="D282" s="228" t="s">
        <v>274</v>
      </c>
      <c r="E282" s="247" t="s">
        <v>437</v>
      </c>
      <c r="F282" s="248"/>
      <c r="G282" s="228"/>
      <c r="H282" s="229"/>
      <c r="I282" s="229"/>
      <c r="J282" s="147">
        <f t="shared" si="9"/>
        <v>0</v>
      </c>
      <c r="K282" s="230">
        <v>100</v>
      </c>
      <c r="L282" s="208" t="s">
        <v>1488</v>
      </c>
      <c r="M282" s="208" t="s">
        <v>2036</v>
      </c>
      <c r="N282" s="154">
        <f t="shared" si="8"/>
        <v>45590</v>
      </c>
      <c r="O282" s="230">
        <v>6</v>
      </c>
      <c r="P282" s="231">
        <v>0</v>
      </c>
      <c r="Q282" s="229" t="s">
        <v>34</v>
      </c>
      <c r="R282" s="229"/>
      <c r="S282" s="229"/>
      <c r="T282" s="231">
        <v>0</v>
      </c>
      <c r="U282" s="229"/>
      <c r="V282" s="208" t="s">
        <v>1754</v>
      </c>
    </row>
    <row r="283" spans="1:22" ht="13.5">
      <c r="A283" s="225" t="s">
        <v>3405</v>
      </c>
      <c r="B283" s="226" t="s">
        <v>3406</v>
      </c>
      <c r="C283" s="227" t="s">
        <v>2720</v>
      </c>
      <c r="D283" s="228" t="s">
        <v>274</v>
      </c>
      <c r="E283" s="247" t="s">
        <v>3409</v>
      </c>
      <c r="F283" s="248"/>
      <c r="G283" s="228"/>
      <c r="H283" s="229"/>
      <c r="I283" s="229"/>
      <c r="J283" s="147">
        <f t="shared" si="9"/>
        <v>0</v>
      </c>
      <c r="K283" s="230">
        <v>100</v>
      </c>
      <c r="L283" s="208" t="s">
        <v>1488</v>
      </c>
      <c r="M283" s="208" t="s">
        <v>2223</v>
      </c>
      <c r="N283" s="154">
        <f t="shared" si="8"/>
        <v>45604</v>
      </c>
      <c r="O283" s="230">
        <v>16</v>
      </c>
      <c r="P283" s="231">
        <v>0</v>
      </c>
      <c r="Q283" s="229" t="s">
        <v>34</v>
      </c>
      <c r="R283" s="229"/>
      <c r="S283" s="229"/>
      <c r="T283" s="231">
        <v>0</v>
      </c>
      <c r="U283" s="229"/>
      <c r="V283" s="208" t="s">
        <v>1754</v>
      </c>
    </row>
    <row r="284" spans="1:22" ht="13.5">
      <c r="A284" s="225" t="s">
        <v>3405</v>
      </c>
      <c r="B284" s="226" t="s">
        <v>3406</v>
      </c>
      <c r="C284" s="227" t="s">
        <v>2720</v>
      </c>
      <c r="D284" s="228" t="s">
        <v>274</v>
      </c>
      <c r="E284" s="247" t="s">
        <v>2741</v>
      </c>
      <c r="F284" s="248"/>
      <c r="G284" s="228"/>
      <c r="H284" s="229"/>
      <c r="I284" s="229"/>
      <c r="J284" s="147">
        <f t="shared" si="9"/>
        <v>0</v>
      </c>
      <c r="K284" s="230">
        <v>100</v>
      </c>
      <c r="L284" s="208" t="s">
        <v>1488</v>
      </c>
      <c r="M284" s="208" t="s">
        <v>1753</v>
      </c>
      <c r="N284" s="154">
        <f t="shared" si="8"/>
        <v>45611</v>
      </c>
      <c r="O284" s="230">
        <v>21</v>
      </c>
      <c r="P284" s="231">
        <v>0</v>
      </c>
      <c r="Q284" s="229" t="s">
        <v>34</v>
      </c>
      <c r="R284" s="229"/>
      <c r="S284" s="229"/>
      <c r="T284" s="231">
        <v>0</v>
      </c>
      <c r="U284" s="229"/>
      <c r="V284" s="208" t="s">
        <v>1754</v>
      </c>
    </row>
    <row r="285" spans="1:22" ht="13.5">
      <c r="A285" s="225" t="s">
        <v>3405</v>
      </c>
      <c r="B285" s="226" t="s">
        <v>3406</v>
      </c>
      <c r="C285" s="227" t="s">
        <v>2720</v>
      </c>
      <c r="D285" s="228" t="s">
        <v>274</v>
      </c>
      <c r="E285" s="247" t="s">
        <v>3410</v>
      </c>
      <c r="F285" s="248"/>
      <c r="G285" s="228"/>
      <c r="H285" s="229"/>
      <c r="I285" s="229"/>
      <c r="J285" s="147">
        <f t="shared" si="9"/>
        <v>0</v>
      </c>
      <c r="K285" s="230">
        <v>100</v>
      </c>
      <c r="L285" s="208" t="s">
        <v>1488</v>
      </c>
      <c r="M285" s="208" t="s">
        <v>2406</v>
      </c>
      <c r="N285" s="154">
        <f t="shared" si="8"/>
        <v>45616</v>
      </c>
      <c r="O285" s="230">
        <v>24</v>
      </c>
      <c r="P285" s="231">
        <v>0</v>
      </c>
      <c r="Q285" s="229" t="s">
        <v>34</v>
      </c>
      <c r="R285" s="229"/>
      <c r="S285" s="229"/>
      <c r="T285" s="231">
        <v>0</v>
      </c>
      <c r="U285" s="229"/>
      <c r="V285" s="208" t="s">
        <v>1754</v>
      </c>
    </row>
    <row r="286" spans="1:22" ht="13.5">
      <c r="A286" s="225" t="s">
        <v>3405</v>
      </c>
      <c r="B286" s="226" t="s">
        <v>3406</v>
      </c>
      <c r="C286" s="227" t="s">
        <v>2720</v>
      </c>
      <c r="D286" s="228" t="s">
        <v>274</v>
      </c>
      <c r="E286" s="247" t="s">
        <v>2733</v>
      </c>
      <c r="F286" s="248"/>
      <c r="G286" s="228"/>
      <c r="H286" s="229"/>
      <c r="I286" s="229"/>
      <c r="J286" s="147">
        <f t="shared" si="9"/>
        <v>0</v>
      </c>
      <c r="K286" s="230">
        <v>100</v>
      </c>
      <c r="L286" s="208" t="s">
        <v>1488</v>
      </c>
      <c r="M286" s="208" t="s">
        <v>1755</v>
      </c>
      <c r="N286" s="154">
        <f t="shared" si="8"/>
        <v>45618</v>
      </c>
      <c r="O286" s="230">
        <v>26</v>
      </c>
      <c r="P286" s="231">
        <v>0</v>
      </c>
      <c r="Q286" s="229" t="s">
        <v>34</v>
      </c>
      <c r="R286" s="229"/>
      <c r="S286" s="229"/>
      <c r="T286" s="231">
        <v>0</v>
      </c>
      <c r="U286" s="229"/>
      <c r="V286" s="208" t="s">
        <v>1754</v>
      </c>
    </row>
    <row r="287" spans="1:22" ht="13.5">
      <c r="A287" s="225" t="s">
        <v>878</v>
      </c>
      <c r="B287" s="226" t="s">
        <v>879</v>
      </c>
      <c r="C287" s="227" t="s">
        <v>52</v>
      </c>
      <c r="D287" s="228" t="s">
        <v>115</v>
      </c>
      <c r="E287" s="247" t="s">
        <v>39</v>
      </c>
      <c r="F287" s="248"/>
      <c r="G287" s="228" t="s">
        <v>32</v>
      </c>
      <c r="H287" s="229" t="s">
        <v>793</v>
      </c>
      <c r="I287" s="229"/>
      <c r="J287" s="147" t="str">
        <f t="shared" si="9"/>
        <v>徐崇耀</v>
      </c>
      <c r="K287" s="231">
        <v>0</v>
      </c>
      <c r="L287" s="208" t="s">
        <v>1488</v>
      </c>
      <c r="M287" s="208" t="s">
        <v>1487</v>
      </c>
      <c r="N287" s="154">
        <f t="shared" si="8"/>
        <v>45586</v>
      </c>
      <c r="O287" s="230">
        <v>2</v>
      </c>
      <c r="P287" s="230">
        <v>4</v>
      </c>
      <c r="Q287" s="229" t="s">
        <v>36</v>
      </c>
      <c r="R287" s="229"/>
      <c r="S287" s="229"/>
      <c r="T287" s="231">
        <v>0</v>
      </c>
      <c r="U287" s="230">
        <v>2</v>
      </c>
      <c r="V287" s="208" t="s">
        <v>897</v>
      </c>
    </row>
    <row r="288" spans="1:22" ht="13.5">
      <c r="A288" s="225" t="s">
        <v>3160</v>
      </c>
      <c r="B288" s="226" t="s">
        <v>3161</v>
      </c>
      <c r="C288" s="227" t="s">
        <v>334</v>
      </c>
      <c r="D288" s="228" t="s">
        <v>123</v>
      </c>
      <c r="E288" s="247" t="s">
        <v>3287</v>
      </c>
      <c r="F288" s="248"/>
      <c r="G288" s="228" t="s">
        <v>506</v>
      </c>
      <c r="H288" s="229" t="s">
        <v>481</v>
      </c>
      <c r="I288" s="229"/>
      <c r="J288" s="147" t="str">
        <f t="shared" si="9"/>
        <v>丁智軒</v>
      </c>
      <c r="K288" s="231">
        <v>0</v>
      </c>
      <c r="L288" s="208" t="s">
        <v>1488</v>
      </c>
      <c r="M288" s="208" t="s">
        <v>1488</v>
      </c>
      <c r="N288" s="154">
        <f t="shared" si="8"/>
        <v>45583</v>
      </c>
      <c r="O288" s="230">
        <v>1</v>
      </c>
      <c r="P288" s="231">
        <v>0</v>
      </c>
      <c r="Q288" s="229" t="s">
        <v>36</v>
      </c>
      <c r="R288" s="229"/>
      <c r="S288" s="229"/>
      <c r="T288" s="231">
        <v>0</v>
      </c>
      <c r="U288" s="229"/>
      <c r="V288" s="209"/>
    </row>
    <row r="289" spans="1:22" ht="13.5">
      <c r="A289" s="225" t="s">
        <v>3160</v>
      </c>
      <c r="B289" s="226" t="s">
        <v>3161</v>
      </c>
      <c r="C289" s="227" t="s">
        <v>337</v>
      </c>
      <c r="D289" s="228" t="s">
        <v>123</v>
      </c>
      <c r="E289" s="247" t="s">
        <v>3288</v>
      </c>
      <c r="F289" s="248"/>
      <c r="G289" s="228" t="s">
        <v>2862</v>
      </c>
      <c r="H289" s="229" t="s">
        <v>709</v>
      </c>
      <c r="I289" s="229"/>
      <c r="J289" s="147" t="str">
        <f t="shared" si="9"/>
        <v>鄭華瑜</v>
      </c>
      <c r="K289" s="231">
        <v>0</v>
      </c>
      <c r="L289" s="208" t="s">
        <v>1488</v>
      </c>
      <c r="M289" s="208" t="s">
        <v>1489</v>
      </c>
      <c r="N289" s="154">
        <f t="shared" si="8"/>
        <v>45587</v>
      </c>
      <c r="O289" s="230">
        <v>3</v>
      </c>
      <c r="P289" s="231">
        <v>0</v>
      </c>
      <c r="Q289" s="229" t="s">
        <v>36</v>
      </c>
      <c r="R289" s="229"/>
      <c r="S289" s="229"/>
      <c r="T289" s="231">
        <v>0</v>
      </c>
      <c r="U289" s="232">
        <v>86.5</v>
      </c>
      <c r="V289" s="209"/>
    </row>
    <row r="290" spans="1:22" ht="13.5">
      <c r="A290" s="225" t="s">
        <v>2241</v>
      </c>
      <c r="B290" s="226" t="s">
        <v>2242</v>
      </c>
      <c r="C290" s="227" t="s">
        <v>79</v>
      </c>
      <c r="D290" s="228" t="s">
        <v>132</v>
      </c>
      <c r="E290" s="247" t="s">
        <v>78</v>
      </c>
      <c r="F290" s="248" t="s">
        <v>4161</v>
      </c>
      <c r="G290" s="228" t="s">
        <v>6334</v>
      </c>
      <c r="H290" s="229" t="s">
        <v>66</v>
      </c>
      <c r="I290" s="229"/>
      <c r="J290" s="147" t="str">
        <f t="shared" si="9"/>
        <v>許慧芝</v>
      </c>
      <c r="K290" s="230">
        <v>100</v>
      </c>
      <c r="L290" s="208" t="s">
        <v>1488</v>
      </c>
      <c r="M290" s="208" t="s">
        <v>1490</v>
      </c>
      <c r="N290" s="154">
        <f t="shared" si="8"/>
        <v>45593</v>
      </c>
      <c r="O290" s="230">
        <v>7</v>
      </c>
      <c r="P290" s="230">
        <v>48</v>
      </c>
      <c r="Q290" s="229" t="s">
        <v>31</v>
      </c>
      <c r="R290" s="229" t="s">
        <v>1871</v>
      </c>
      <c r="S290" s="229" t="s">
        <v>1871</v>
      </c>
      <c r="T290" s="230">
        <v>1</v>
      </c>
      <c r="U290" s="230">
        <v>12</v>
      </c>
      <c r="V290" s="209"/>
    </row>
    <row r="291" spans="1:22" ht="13.5">
      <c r="A291" s="225" t="s">
        <v>2241</v>
      </c>
      <c r="B291" s="226" t="s">
        <v>2242</v>
      </c>
      <c r="C291" s="227" t="s">
        <v>52</v>
      </c>
      <c r="D291" s="228" t="s">
        <v>132</v>
      </c>
      <c r="E291" s="247" t="s">
        <v>38</v>
      </c>
      <c r="F291" s="248" t="s">
        <v>3819</v>
      </c>
      <c r="G291" s="228" t="s">
        <v>2860</v>
      </c>
      <c r="H291" s="229" t="s">
        <v>50</v>
      </c>
      <c r="I291" s="229"/>
      <c r="J291" s="147" t="str">
        <f t="shared" si="9"/>
        <v>王瀚霆</v>
      </c>
      <c r="K291" s="230">
        <v>100</v>
      </c>
      <c r="L291" s="208" t="s">
        <v>1488</v>
      </c>
      <c r="M291" s="208" t="s">
        <v>904</v>
      </c>
      <c r="N291" s="154">
        <f t="shared" si="8"/>
        <v>45596</v>
      </c>
      <c r="O291" s="230">
        <v>10</v>
      </c>
      <c r="P291" s="230">
        <v>24</v>
      </c>
      <c r="Q291" s="229" t="s">
        <v>31</v>
      </c>
      <c r="R291" s="229" t="s">
        <v>2038</v>
      </c>
      <c r="S291" s="229" t="s">
        <v>2223</v>
      </c>
      <c r="T291" s="230">
        <v>2</v>
      </c>
      <c r="U291" s="230">
        <v>125</v>
      </c>
      <c r="V291" s="209"/>
    </row>
    <row r="292" spans="1:22" ht="13.5">
      <c r="A292" s="225" t="s">
        <v>3407</v>
      </c>
      <c r="B292" s="226" t="s">
        <v>3408</v>
      </c>
      <c r="C292" s="227" t="s">
        <v>51</v>
      </c>
      <c r="D292" s="228" t="s">
        <v>262</v>
      </c>
      <c r="E292" s="247" t="s">
        <v>81</v>
      </c>
      <c r="F292" s="248"/>
      <c r="G292" s="228" t="s">
        <v>6334</v>
      </c>
      <c r="H292" s="229" t="s">
        <v>66</v>
      </c>
      <c r="I292" s="229"/>
      <c r="J292" s="147" t="str">
        <f t="shared" si="9"/>
        <v>許慧芝</v>
      </c>
      <c r="K292" s="230">
        <v>100</v>
      </c>
      <c r="L292" s="208" t="s">
        <v>1488</v>
      </c>
      <c r="M292" s="208" t="s">
        <v>904</v>
      </c>
      <c r="N292" s="154">
        <f t="shared" si="8"/>
        <v>45596</v>
      </c>
      <c r="O292" s="230">
        <v>10</v>
      </c>
      <c r="P292" s="231">
        <v>0</v>
      </c>
      <c r="Q292" s="229" t="s">
        <v>31</v>
      </c>
      <c r="R292" s="229" t="s">
        <v>2416</v>
      </c>
      <c r="S292" s="229" t="s">
        <v>2407</v>
      </c>
      <c r="T292" s="230">
        <v>21</v>
      </c>
      <c r="U292" s="229"/>
      <c r="V292" s="208" t="s">
        <v>6520</v>
      </c>
    </row>
    <row r="293" spans="1:22" ht="13.5">
      <c r="A293" s="225" t="s">
        <v>3275</v>
      </c>
      <c r="B293" s="226" t="s">
        <v>3276</v>
      </c>
      <c r="C293" s="227" t="s">
        <v>2688</v>
      </c>
      <c r="D293" s="228" t="s">
        <v>421</v>
      </c>
      <c r="E293" s="247" t="s">
        <v>711</v>
      </c>
      <c r="F293" s="248"/>
      <c r="G293" s="228" t="s">
        <v>6334</v>
      </c>
      <c r="H293" s="229" t="s">
        <v>133</v>
      </c>
      <c r="I293" s="229"/>
      <c r="J293" s="147" t="str">
        <f t="shared" si="9"/>
        <v>王淑瑤</v>
      </c>
      <c r="K293" s="230">
        <v>100</v>
      </c>
      <c r="L293" s="208" t="s">
        <v>1487</v>
      </c>
      <c r="M293" s="208" t="s">
        <v>912</v>
      </c>
      <c r="N293" s="154">
        <f t="shared" si="8"/>
        <v>45588</v>
      </c>
      <c r="O293" s="230">
        <v>3</v>
      </c>
      <c r="P293" s="230">
        <v>8</v>
      </c>
      <c r="Q293" s="229" t="s">
        <v>31</v>
      </c>
      <c r="R293" s="229" t="s">
        <v>3290</v>
      </c>
      <c r="S293" s="229" t="s">
        <v>3290</v>
      </c>
      <c r="T293" s="230">
        <v>1</v>
      </c>
      <c r="U293" s="229"/>
      <c r="V293" s="209"/>
    </row>
    <row r="294" spans="1:22" ht="13.5">
      <c r="A294" s="225" t="s">
        <v>3160</v>
      </c>
      <c r="B294" s="226" t="s">
        <v>3161</v>
      </c>
      <c r="C294" s="227" t="s">
        <v>334</v>
      </c>
      <c r="D294" s="228" t="s">
        <v>123</v>
      </c>
      <c r="E294" s="247" t="s">
        <v>124</v>
      </c>
      <c r="F294" s="248"/>
      <c r="G294" s="228" t="s">
        <v>506</v>
      </c>
      <c r="H294" s="229" t="s">
        <v>481</v>
      </c>
      <c r="I294" s="229"/>
      <c r="J294" s="147" t="str">
        <f t="shared" si="9"/>
        <v>丁智軒</v>
      </c>
      <c r="K294" s="231">
        <v>0</v>
      </c>
      <c r="L294" s="208" t="s">
        <v>1487</v>
      </c>
      <c r="M294" s="208" t="s">
        <v>1487</v>
      </c>
      <c r="N294" s="154">
        <f t="shared" si="8"/>
        <v>45586</v>
      </c>
      <c r="O294" s="230">
        <v>1</v>
      </c>
      <c r="P294" s="231">
        <v>0</v>
      </c>
      <c r="Q294" s="229" t="s">
        <v>36</v>
      </c>
      <c r="R294" s="229"/>
      <c r="S294" s="229"/>
      <c r="T294" s="231">
        <v>0</v>
      </c>
      <c r="U294" s="229"/>
      <c r="V294" s="209"/>
    </row>
    <row r="295" spans="1:22" ht="13.5">
      <c r="A295" s="225" t="s">
        <v>3277</v>
      </c>
      <c r="B295" s="226" t="s">
        <v>3278</v>
      </c>
      <c r="C295" s="227" t="s">
        <v>2688</v>
      </c>
      <c r="D295" s="228" t="s">
        <v>421</v>
      </c>
      <c r="E295" s="247" t="s">
        <v>711</v>
      </c>
      <c r="F295" s="248"/>
      <c r="G295" s="228" t="s">
        <v>6334</v>
      </c>
      <c r="H295" s="229" t="s">
        <v>133</v>
      </c>
      <c r="I295" s="229"/>
      <c r="J295" s="147" t="str">
        <f t="shared" si="9"/>
        <v>王淑瑤</v>
      </c>
      <c r="K295" s="230">
        <v>100</v>
      </c>
      <c r="L295" s="208" t="s">
        <v>1487</v>
      </c>
      <c r="M295" s="208" t="s">
        <v>912</v>
      </c>
      <c r="N295" s="154">
        <f t="shared" si="8"/>
        <v>45588</v>
      </c>
      <c r="O295" s="230">
        <v>3</v>
      </c>
      <c r="P295" s="230">
        <v>20</v>
      </c>
      <c r="Q295" s="229" t="s">
        <v>31</v>
      </c>
      <c r="R295" s="229" t="s">
        <v>917</v>
      </c>
      <c r="S295" s="229" t="s">
        <v>917</v>
      </c>
      <c r="T295" s="230">
        <v>1</v>
      </c>
      <c r="U295" s="229"/>
      <c r="V295" s="209"/>
    </row>
    <row r="296" spans="1:22" ht="13.5">
      <c r="A296" s="225" t="s">
        <v>2053</v>
      </c>
      <c r="B296" s="226" t="s">
        <v>9089</v>
      </c>
      <c r="C296" s="227" t="s">
        <v>2234</v>
      </c>
      <c r="D296" s="228" t="s">
        <v>562</v>
      </c>
      <c r="E296" s="247" t="s">
        <v>38</v>
      </c>
      <c r="F296" s="248" t="s">
        <v>5346</v>
      </c>
      <c r="G296" s="228" t="s">
        <v>2860</v>
      </c>
      <c r="H296" s="229" t="s">
        <v>562</v>
      </c>
      <c r="I296" s="229"/>
      <c r="J296" s="147" t="str">
        <f t="shared" si="9"/>
        <v>葉宏政</v>
      </c>
      <c r="K296" s="230">
        <v>100</v>
      </c>
      <c r="L296" s="208" t="s">
        <v>1487</v>
      </c>
      <c r="M296" s="208" t="s">
        <v>917</v>
      </c>
      <c r="N296" s="154">
        <f t="shared" si="8"/>
        <v>45597</v>
      </c>
      <c r="O296" s="230">
        <v>10</v>
      </c>
      <c r="P296" s="230">
        <v>30</v>
      </c>
      <c r="Q296" s="229" t="s">
        <v>31</v>
      </c>
      <c r="R296" s="229" t="s">
        <v>2037</v>
      </c>
      <c r="S296" s="229" t="s">
        <v>2042</v>
      </c>
      <c r="T296" s="230">
        <v>60</v>
      </c>
      <c r="U296" s="230">
        <v>118</v>
      </c>
      <c r="V296" s="209"/>
    </row>
    <row r="297" spans="1:22" ht="13.5">
      <c r="A297" s="225" t="s">
        <v>2053</v>
      </c>
      <c r="B297" s="226" t="s">
        <v>9089</v>
      </c>
      <c r="C297" s="227" t="s">
        <v>2234</v>
      </c>
      <c r="D297" s="228" t="s">
        <v>562</v>
      </c>
      <c r="E297" s="247" t="s">
        <v>3811</v>
      </c>
      <c r="F297" s="248" t="s">
        <v>5347</v>
      </c>
      <c r="G297" s="228" t="s">
        <v>2860</v>
      </c>
      <c r="H297" s="229" t="s">
        <v>562</v>
      </c>
      <c r="I297" s="229"/>
      <c r="J297" s="147" t="str">
        <f t="shared" si="9"/>
        <v>葉宏政</v>
      </c>
      <c r="K297" s="230">
        <v>100</v>
      </c>
      <c r="L297" s="208" t="s">
        <v>1487</v>
      </c>
      <c r="M297" s="208" t="s">
        <v>2041</v>
      </c>
      <c r="N297" s="154">
        <f t="shared" si="8"/>
        <v>45677</v>
      </c>
      <c r="O297" s="230">
        <v>65</v>
      </c>
      <c r="P297" s="231">
        <v>0</v>
      </c>
      <c r="Q297" s="229" t="s">
        <v>31</v>
      </c>
      <c r="R297" s="229" t="s">
        <v>917</v>
      </c>
      <c r="S297" s="229" t="s">
        <v>2042</v>
      </c>
      <c r="T297" s="230">
        <v>57</v>
      </c>
      <c r="U297" s="232">
        <v>2.5</v>
      </c>
      <c r="V297" s="209"/>
    </row>
    <row r="298" spans="1:22" ht="13.5">
      <c r="A298" s="225" t="s">
        <v>3407</v>
      </c>
      <c r="B298" s="226" t="s">
        <v>3408</v>
      </c>
      <c r="C298" s="227" t="s">
        <v>51</v>
      </c>
      <c r="D298" s="228" t="s">
        <v>262</v>
      </c>
      <c r="E298" s="247" t="s">
        <v>52</v>
      </c>
      <c r="F298" s="248" t="s">
        <v>3820</v>
      </c>
      <c r="G298" s="228" t="s">
        <v>2861</v>
      </c>
      <c r="H298" s="229" t="s">
        <v>262</v>
      </c>
      <c r="I298" s="229"/>
      <c r="J298" s="147" t="str">
        <f t="shared" si="9"/>
        <v>羅友彥</v>
      </c>
      <c r="K298" s="230">
        <v>100</v>
      </c>
      <c r="L298" s="208" t="s">
        <v>1487</v>
      </c>
      <c r="M298" s="208" t="s">
        <v>2223</v>
      </c>
      <c r="N298" s="154">
        <f t="shared" si="8"/>
        <v>45604</v>
      </c>
      <c r="O298" s="230">
        <v>15</v>
      </c>
      <c r="P298" s="231">
        <v>0</v>
      </c>
      <c r="Q298" s="229" t="s">
        <v>31</v>
      </c>
      <c r="R298" s="229" t="s">
        <v>907</v>
      </c>
      <c r="S298" s="229" t="s">
        <v>2701</v>
      </c>
      <c r="T298" s="230">
        <v>31</v>
      </c>
      <c r="U298" s="229"/>
      <c r="V298" s="208" t="s">
        <v>6520</v>
      </c>
    </row>
    <row r="299" spans="1:22" ht="13.5">
      <c r="A299" s="225" t="s">
        <v>2849</v>
      </c>
      <c r="B299" s="226" t="s">
        <v>2850</v>
      </c>
      <c r="C299" s="227" t="s">
        <v>46</v>
      </c>
      <c r="D299" s="228" t="s">
        <v>50</v>
      </c>
      <c r="E299" s="247" t="s">
        <v>2855</v>
      </c>
      <c r="F299" s="248" t="s">
        <v>3699</v>
      </c>
      <c r="G299" s="228" t="s">
        <v>2860</v>
      </c>
      <c r="H299" s="229" t="s">
        <v>50</v>
      </c>
      <c r="I299" s="229"/>
      <c r="J299" s="147" t="str">
        <f t="shared" si="9"/>
        <v>王瀚霆</v>
      </c>
      <c r="K299" s="230">
        <v>100</v>
      </c>
      <c r="L299" s="208" t="s">
        <v>1489</v>
      </c>
      <c r="M299" s="208" t="s">
        <v>2226</v>
      </c>
      <c r="N299" s="154">
        <f t="shared" si="8"/>
        <v>45621</v>
      </c>
      <c r="O299" s="230">
        <v>25</v>
      </c>
      <c r="P299" s="230">
        <v>16</v>
      </c>
      <c r="Q299" s="229" t="s">
        <v>31</v>
      </c>
      <c r="R299" s="229" t="s">
        <v>917</v>
      </c>
      <c r="S299" s="229" t="s">
        <v>917</v>
      </c>
      <c r="T299" s="230">
        <v>1</v>
      </c>
      <c r="U299" s="232">
        <v>101.5</v>
      </c>
      <c r="V299" s="209"/>
    </row>
    <row r="300" spans="1:22" ht="13.5">
      <c r="A300" s="225" t="s">
        <v>878</v>
      </c>
      <c r="B300" s="226" t="s">
        <v>879</v>
      </c>
      <c r="C300" s="227" t="s">
        <v>52</v>
      </c>
      <c r="D300" s="228" t="s">
        <v>115</v>
      </c>
      <c r="E300" s="247" t="s">
        <v>38</v>
      </c>
      <c r="F300" s="248"/>
      <c r="G300" s="228" t="s">
        <v>32</v>
      </c>
      <c r="H300" s="229" t="s">
        <v>793</v>
      </c>
      <c r="I300" s="229"/>
      <c r="J300" s="147" t="str">
        <f t="shared" si="9"/>
        <v>徐崇耀</v>
      </c>
      <c r="K300" s="231">
        <v>0</v>
      </c>
      <c r="L300" s="208" t="s">
        <v>1489</v>
      </c>
      <c r="M300" s="208" t="s">
        <v>1490</v>
      </c>
      <c r="N300" s="154">
        <f t="shared" si="8"/>
        <v>45593</v>
      </c>
      <c r="O300" s="230">
        <v>5</v>
      </c>
      <c r="P300" s="230">
        <v>20</v>
      </c>
      <c r="Q300" s="229" t="s">
        <v>36</v>
      </c>
      <c r="R300" s="229"/>
      <c r="S300" s="229"/>
      <c r="T300" s="231">
        <v>0</v>
      </c>
      <c r="U300" s="229"/>
      <c r="V300" s="208" t="s">
        <v>897</v>
      </c>
    </row>
    <row r="301" spans="1:22" ht="13.5">
      <c r="A301" s="225" t="s">
        <v>3160</v>
      </c>
      <c r="B301" s="226" t="s">
        <v>3161</v>
      </c>
      <c r="C301" s="227" t="s">
        <v>334</v>
      </c>
      <c r="D301" s="228" t="s">
        <v>123</v>
      </c>
      <c r="E301" s="247" t="s">
        <v>335</v>
      </c>
      <c r="F301" s="248"/>
      <c r="G301" s="228" t="s">
        <v>6334</v>
      </c>
      <c r="H301" s="229" t="s">
        <v>66</v>
      </c>
      <c r="I301" s="229"/>
      <c r="J301" s="147" t="str">
        <f t="shared" si="9"/>
        <v>許慧芝</v>
      </c>
      <c r="K301" s="231">
        <v>0</v>
      </c>
      <c r="L301" s="208" t="s">
        <v>1489</v>
      </c>
      <c r="M301" s="208" t="s">
        <v>912</v>
      </c>
      <c r="N301" s="154">
        <f t="shared" si="8"/>
        <v>45588</v>
      </c>
      <c r="O301" s="230">
        <v>2</v>
      </c>
      <c r="P301" s="231">
        <v>0</v>
      </c>
      <c r="Q301" s="229" t="s">
        <v>36</v>
      </c>
      <c r="R301" s="229"/>
      <c r="S301" s="229"/>
      <c r="T301" s="231">
        <v>0</v>
      </c>
      <c r="U301" s="229"/>
      <c r="V301" s="209"/>
    </row>
    <row r="302" spans="1:22" ht="13.5">
      <c r="A302" s="225" t="s">
        <v>1391</v>
      </c>
      <c r="B302" s="226" t="s">
        <v>1392</v>
      </c>
      <c r="C302" s="227" t="s">
        <v>1466</v>
      </c>
      <c r="D302" s="228" t="s">
        <v>106</v>
      </c>
      <c r="E302" s="247" t="s">
        <v>1470</v>
      </c>
      <c r="F302" s="248"/>
      <c r="G302" s="228" t="s">
        <v>6334</v>
      </c>
      <c r="H302" s="229" t="s">
        <v>106</v>
      </c>
      <c r="I302" s="229"/>
      <c r="J302" s="147" t="str">
        <f t="shared" si="9"/>
        <v>賴慶樺</v>
      </c>
      <c r="K302" s="230">
        <v>100</v>
      </c>
      <c r="L302" s="208" t="s">
        <v>1489</v>
      </c>
      <c r="M302" s="208" t="s">
        <v>1490</v>
      </c>
      <c r="N302" s="154">
        <f t="shared" si="8"/>
        <v>45593</v>
      </c>
      <c r="O302" s="230">
        <v>5</v>
      </c>
      <c r="P302" s="230">
        <v>10</v>
      </c>
      <c r="Q302" s="229" t="s">
        <v>31</v>
      </c>
      <c r="R302" s="229" t="s">
        <v>1754</v>
      </c>
      <c r="S302" s="229" t="s">
        <v>1754</v>
      </c>
      <c r="T302" s="230">
        <v>1</v>
      </c>
      <c r="U302" s="229"/>
      <c r="V302" s="208" t="s">
        <v>1872</v>
      </c>
    </row>
    <row r="303" spans="1:22" ht="13.5">
      <c r="A303" s="225" t="s">
        <v>3407</v>
      </c>
      <c r="B303" s="226" t="s">
        <v>3408</v>
      </c>
      <c r="C303" s="227" t="s">
        <v>51</v>
      </c>
      <c r="D303" s="228" t="s">
        <v>262</v>
      </c>
      <c r="E303" s="247" t="s">
        <v>78</v>
      </c>
      <c r="F303" s="248"/>
      <c r="G303" s="228" t="s">
        <v>6334</v>
      </c>
      <c r="H303" s="229" t="s">
        <v>66</v>
      </c>
      <c r="I303" s="229"/>
      <c r="J303" s="147" t="str">
        <f t="shared" si="9"/>
        <v>許慧芝</v>
      </c>
      <c r="K303" s="230">
        <v>100</v>
      </c>
      <c r="L303" s="208" t="s">
        <v>1489</v>
      </c>
      <c r="M303" s="208" t="s">
        <v>1490</v>
      </c>
      <c r="N303" s="154">
        <f t="shared" si="8"/>
        <v>45593</v>
      </c>
      <c r="O303" s="230">
        <v>5</v>
      </c>
      <c r="P303" s="231">
        <v>0</v>
      </c>
      <c r="Q303" s="229" t="s">
        <v>31</v>
      </c>
      <c r="R303" s="229" t="s">
        <v>905</v>
      </c>
      <c r="S303" s="229" t="s">
        <v>2407</v>
      </c>
      <c r="T303" s="230">
        <v>28</v>
      </c>
      <c r="U303" s="230">
        <v>4</v>
      </c>
      <c r="V303" s="208" t="s">
        <v>6520</v>
      </c>
    </row>
    <row r="304" spans="1:22" ht="13.5">
      <c r="A304" s="225" t="s">
        <v>3403</v>
      </c>
      <c r="B304" s="226" t="s">
        <v>3404</v>
      </c>
      <c r="C304" s="227" t="s">
        <v>2715</v>
      </c>
      <c r="D304" s="228" t="s">
        <v>262</v>
      </c>
      <c r="E304" s="247" t="s">
        <v>3411</v>
      </c>
      <c r="F304" s="248"/>
      <c r="G304" s="228" t="s">
        <v>32</v>
      </c>
      <c r="H304" s="229" t="s">
        <v>462</v>
      </c>
      <c r="I304" s="229"/>
      <c r="J304" s="147" t="str">
        <f t="shared" si="9"/>
        <v>簡振芳</v>
      </c>
      <c r="K304" s="230">
        <v>100</v>
      </c>
      <c r="L304" s="208" t="s">
        <v>912</v>
      </c>
      <c r="M304" s="208" t="s">
        <v>2036</v>
      </c>
      <c r="N304" s="154">
        <f t="shared" si="8"/>
        <v>45590</v>
      </c>
      <c r="O304" s="230">
        <v>3</v>
      </c>
      <c r="P304" s="231">
        <v>0</v>
      </c>
      <c r="Q304" s="229" t="s">
        <v>31</v>
      </c>
      <c r="R304" s="229" t="s">
        <v>1487</v>
      </c>
      <c r="S304" s="229" t="s">
        <v>917</v>
      </c>
      <c r="T304" s="230">
        <v>10</v>
      </c>
      <c r="U304" s="230">
        <v>32</v>
      </c>
      <c r="V304" s="208" t="s">
        <v>4735</v>
      </c>
    </row>
    <row r="305" spans="1:22" ht="13.5">
      <c r="A305" s="225" t="s">
        <v>3403</v>
      </c>
      <c r="B305" s="226" t="s">
        <v>3404</v>
      </c>
      <c r="C305" s="227" t="s">
        <v>2716</v>
      </c>
      <c r="D305" s="228" t="s">
        <v>262</v>
      </c>
      <c r="E305" s="247" t="s">
        <v>3412</v>
      </c>
      <c r="F305" s="248"/>
      <c r="G305" s="228" t="s">
        <v>32</v>
      </c>
      <c r="H305" s="229" t="s">
        <v>462</v>
      </c>
      <c r="I305" s="229"/>
      <c r="J305" s="147" t="str">
        <f t="shared" si="9"/>
        <v>簡振芳</v>
      </c>
      <c r="K305" s="230">
        <v>100</v>
      </c>
      <c r="L305" s="208" t="s">
        <v>912</v>
      </c>
      <c r="M305" s="208" t="s">
        <v>3414</v>
      </c>
      <c r="N305" s="154">
        <f t="shared" si="8"/>
        <v>45672</v>
      </c>
      <c r="O305" s="230">
        <v>60</v>
      </c>
      <c r="P305" s="231">
        <v>0</v>
      </c>
      <c r="Q305" s="229" t="s">
        <v>31</v>
      </c>
      <c r="R305" s="229" t="s">
        <v>912</v>
      </c>
      <c r="S305" s="229" t="s">
        <v>2227</v>
      </c>
      <c r="T305" s="230">
        <v>59</v>
      </c>
      <c r="U305" s="230">
        <v>24</v>
      </c>
      <c r="V305" s="208" t="s">
        <v>4735</v>
      </c>
    </row>
    <row r="306" spans="1:22" ht="13.5">
      <c r="A306" s="225" t="s">
        <v>3160</v>
      </c>
      <c r="B306" s="226" t="s">
        <v>3161</v>
      </c>
      <c r="C306" s="227" t="s">
        <v>337</v>
      </c>
      <c r="D306" s="228" t="s">
        <v>123</v>
      </c>
      <c r="E306" s="247" t="s">
        <v>351</v>
      </c>
      <c r="F306" s="248"/>
      <c r="G306" s="228" t="s">
        <v>2862</v>
      </c>
      <c r="H306" s="229" t="s">
        <v>709</v>
      </c>
      <c r="I306" s="229"/>
      <c r="J306" s="147" t="str">
        <f t="shared" si="9"/>
        <v>鄭華瑜</v>
      </c>
      <c r="K306" s="231">
        <v>0</v>
      </c>
      <c r="L306" s="208" t="s">
        <v>912</v>
      </c>
      <c r="M306" s="208" t="s">
        <v>912</v>
      </c>
      <c r="N306" s="154">
        <f t="shared" si="8"/>
        <v>45588</v>
      </c>
      <c r="O306" s="230">
        <v>1</v>
      </c>
      <c r="P306" s="231">
        <v>0</v>
      </c>
      <c r="Q306" s="229" t="s">
        <v>36</v>
      </c>
      <c r="R306" s="229"/>
      <c r="S306" s="229"/>
      <c r="T306" s="231">
        <v>0</v>
      </c>
      <c r="U306" s="230">
        <v>13</v>
      </c>
      <c r="V306" s="209"/>
    </row>
    <row r="307" spans="1:22" ht="13.5">
      <c r="A307" s="225" t="s">
        <v>2392</v>
      </c>
      <c r="B307" s="226" t="s">
        <v>2393</v>
      </c>
      <c r="C307" s="227" t="s">
        <v>2739</v>
      </c>
      <c r="D307" s="228" t="s">
        <v>2394</v>
      </c>
      <c r="E307" s="247" t="s">
        <v>419</v>
      </c>
      <c r="F307" s="248" t="s">
        <v>3700</v>
      </c>
      <c r="G307" s="228" t="s">
        <v>2861</v>
      </c>
      <c r="H307" s="229" t="s">
        <v>422</v>
      </c>
      <c r="I307" s="229"/>
      <c r="J307" s="147" t="str">
        <f t="shared" si="9"/>
        <v>李育儒</v>
      </c>
      <c r="K307" s="230">
        <v>100</v>
      </c>
      <c r="L307" s="208" t="s">
        <v>914</v>
      </c>
      <c r="M307" s="208" t="s">
        <v>915</v>
      </c>
      <c r="N307" s="154">
        <f t="shared" si="8"/>
        <v>45595</v>
      </c>
      <c r="O307" s="230">
        <v>5</v>
      </c>
      <c r="P307" s="231">
        <v>0</v>
      </c>
      <c r="Q307" s="229" t="s">
        <v>31</v>
      </c>
      <c r="R307" s="229" t="s">
        <v>915</v>
      </c>
      <c r="S307" s="229" t="s">
        <v>917</v>
      </c>
      <c r="T307" s="230">
        <v>3</v>
      </c>
      <c r="U307" s="229"/>
      <c r="V307" s="208" t="s">
        <v>2225</v>
      </c>
    </row>
    <row r="308" spans="1:22" ht="13.5">
      <c r="A308" s="225" t="s">
        <v>3275</v>
      </c>
      <c r="B308" s="226" t="s">
        <v>3276</v>
      </c>
      <c r="C308" s="227" t="s">
        <v>390</v>
      </c>
      <c r="D308" s="228" t="s">
        <v>421</v>
      </c>
      <c r="E308" s="247" t="s">
        <v>2708</v>
      </c>
      <c r="F308" s="248"/>
      <c r="G308" s="228" t="s">
        <v>86</v>
      </c>
      <c r="H308" s="229" t="s">
        <v>87</v>
      </c>
      <c r="I308" s="229"/>
      <c r="J308" s="147" t="str">
        <f t="shared" si="9"/>
        <v>周家儀</v>
      </c>
      <c r="K308" s="230">
        <v>100</v>
      </c>
      <c r="L308" s="208" t="s">
        <v>914</v>
      </c>
      <c r="M308" s="208" t="s">
        <v>917</v>
      </c>
      <c r="N308" s="154">
        <f t="shared" si="8"/>
        <v>45597</v>
      </c>
      <c r="O308" s="230">
        <v>7</v>
      </c>
      <c r="P308" s="230">
        <v>50</v>
      </c>
      <c r="Q308" s="229" t="s">
        <v>31</v>
      </c>
      <c r="R308" s="229" t="s">
        <v>917</v>
      </c>
      <c r="S308" s="229" t="s">
        <v>2701</v>
      </c>
      <c r="T308" s="230">
        <v>8</v>
      </c>
      <c r="U308" s="229"/>
      <c r="V308" s="209"/>
    </row>
    <row r="309" spans="1:22" ht="13.5">
      <c r="A309" s="225" t="s">
        <v>878</v>
      </c>
      <c r="B309" s="226" t="s">
        <v>879</v>
      </c>
      <c r="C309" s="227" t="s">
        <v>255</v>
      </c>
      <c r="D309" s="228" t="s">
        <v>115</v>
      </c>
      <c r="E309" s="247" t="s">
        <v>64</v>
      </c>
      <c r="F309" s="248"/>
      <c r="G309" s="228" t="s">
        <v>100</v>
      </c>
      <c r="H309" s="229" t="s">
        <v>115</v>
      </c>
      <c r="I309" s="229"/>
      <c r="J309" s="147" t="str">
        <f t="shared" si="9"/>
        <v>黃胤綸</v>
      </c>
      <c r="K309" s="231">
        <v>0</v>
      </c>
      <c r="L309" s="208" t="s">
        <v>914</v>
      </c>
      <c r="M309" s="208" t="s">
        <v>2035</v>
      </c>
      <c r="N309" s="154">
        <f t="shared" si="8"/>
        <v>45602</v>
      </c>
      <c r="O309" s="230">
        <v>10</v>
      </c>
      <c r="P309" s="230">
        <v>4</v>
      </c>
      <c r="Q309" s="229" t="s">
        <v>36</v>
      </c>
      <c r="R309" s="229"/>
      <c r="S309" s="229"/>
      <c r="T309" s="231">
        <v>0</v>
      </c>
      <c r="U309" s="229"/>
      <c r="V309" s="208" t="s">
        <v>897</v>
      </c>
    </row>
    <row r="310" spans="1:22" ht="13.5">
      <c r="A310" s="225" t="s">
        <v>3160</v>
      </c>
      <c r="B310" s="226" t="s">
        <v>3161</v>
      </c>
      <c r="C310" s="227" t="s">
        <v>334</v>
      </c>
      <c r="D310" s="228" t="s">
        <v>123</v>
      </c>
      <c r="E310" s="247" t="s">
        <v>102</v>
      </c>
      <c r="F310" s="248"/>
      <c r="G310" s="228" t="s">
        <v>6334</v>
      </c>
      <c r="H310" s="229" t="s">
        <v>66</v>
      </c>
      <c r="I310" s="229"/>
      <c r="J310" s="147" t="str">
        <f t="shared" si="9"/>
        <v>許慧芝</v>
      </c>
      <c r="K310" s="231">
        <v>0</v>
      </c>
      <c r="L310" s="208" t="s">
        <v>914</v>
      </c>
      <c r="M310" s="208" t="s">
        <v>914</v>
      </c>
      <c r="N310" s="154">
        <f t="shared" si="8"/>
        <v>45589</v>
      </c>
      <c r="O310" s="230">
        <v>1</v>
      </c>
      <c r="P310" s="231">
        <v>0</v>
      </c>
      <c r="Q310" s="229" t="s">
        <v>36</v>
      </c>
      <c r="R310" s="229"/>
      <c r="S310" s="229"/>
      <c r="T310" s="231">
        <v>0</v>
      </c>
      <c r="U310" s="229"/>
      <c r="V310" s="209"/>
    </row>
    <row r="311" spans="1:22" ht="13.5">
      <c r="A311" s="225" t="s">
        <v>3160</v>
      </c>
      <c r="B311" s="226" t="s">
        <v>3161</v>
      </c>
      <c r="C311" s="227" t="s">
        <v>337</v>
      </c>
      <c r="D311" s="228" t="s">
        <v>123</v>
      </c>
      <c r="E311" s="247" t="s">
        <v>338</v>
      </c>
      <c r="F311" s="248"/>
      <c r="G311" s="228" t="s">
        <v>2862</v>
      </c>
      <c r="H311" s="229" t="s">
        <v>709</v>
      </c>
      <c r="I311" s="229"/>
      <c r="J311" s="147" t="str">
        <f t="shared" si="9"/>
        <v>鄭華瑜</v>
      </c>
      <c r="K311" s="231">
        <v>0</v>
      </c>
      <c r="L311" s="208" t="s">
        <v>914</v>
      </c>
      <c r="M311" s="208" t="s">
        <v>2035</v>
      </c>
      <c r="N311" s="154">
        <f t="shared" si="8"/>
        <v>45602</v>
      </c>
      <c r="O311" s="230">
        <v>10</v>
      </c>
      <c r="P311" s="231">
        <v>0</v>
      </c>
      <c r="Q311" s="229" t="s">
        <v>36</v>
      </c>
      <c r="R311" s="229"/>
      <c r="S311" s="229"/>
      <c r="T311" s="231">
        <v>0</v>
      </c>
      <c r="U311" s="230">
        <v>2</v>
      </c>
      <c r="V311" s="209"/>
    </row>
    <row r="312" spans="1:22" ht="13.5">
      <c r="A312" s="225" t="s">
        <v>3277</v>
      </c>
      <c r="B312" s="226" t="s">
        <v>3278</v>
      </c>
      <c r="C312" s="227" t="s">
        <v>390</v>
      </c>
      <c r="D312" s="228" t="s">
        <v>421</v>
      </c>
      <c r="E312" s="247" t="s">
        <v>2708</v>
      </c>
      <c r="F312" s="248"/>
      <c r="G312" s="228" t="s">
        <v>86</v>
      </c>
      <c r="H312" s="229" t="s">
        <v>87</v>
      </c>
      <c r="I312" s="229"/>
      <c r="J312" s="147" t="str">
        <f t="shared" si="9"/>
        <v>周家儀</v>
      </c>
      <c r="K312" s="230">
        <v>100</v>
      </c>
      <c r="L312" s="208" t="s">
        <v>914</v>
      </c>
      <c r="M312" s="208" t="s">
        <v>917</v>
      </c>
      <c r="N312" s="154">
        <f t="shared" si="8"/>
        <v>45597</v>
      </c>
      <c r="O312" s="230">
        <v>7</v>
      </c>
      <c r="P312" s="230">
        <v>50</v>
      </c>
      <c r="Q312" s="229" t="s">
        <v>31</v>
      </c>
      <c r="R312" s="229" t="s">
        <v>917</v>
      </c>
      <c r="S312" s="229" t="s">
        <v>2701</v>
      </c>
      <c r="T312" s="230">
        <v>8</v>
      </c>
      <c r="U312" s="229"/>
      <c r="V312" s="209"/>
    </row>
    <row r="313" spans="1:22" ht="13.5">
      <c r="A313" s="225" t="s">
        <v>2241</v>
      </c>
      <c r="B313" s="226" t="s">
        <v>2242</v>
      </c>
      <c r="C313" s="227" t="s">
        <v>2398</v>
      </c>
      <c r="D313" s="228" t="s">
        <v>132</v>
      </c>
      <c r="E313" s="247" t="s">
        <v>3529</v>
      </c>
      <c r="F313" s="248" t="s">
        <v>6009</v>
      </c>
      <c r="G313" s="228" t="s">
        <v>73</v>
      </c>
      <c r="H313" s="229" t="s">
        <v>399</v>
      </c>
      <c r="I313" s="229"/>
      <c r="J313" s="147" t="str">
        <f t="shared" si="9"/>
        <v>張文魁</v>
      </c>
      <c r="K313" s="230">
        <v>100</v>
      </c>
      <c r="L313" s="208" t="s">
        <v>914</v>
      </c>
      <c r="M313" s="208" t="s">
        <v>920</v>
      </c>
      <c r="N313" s="154">
        <f t="shared" si="8"/>
        <v>45644</v>
      </c>
      <c r="O313" s="230">
        <v>40</v>
      </c>
      <c r="P313" s="230">
        <v>320</v>
      </c>
      <c r="Q313" s="229" t="s">
        <v>31</v>
      </c>
      <c r="R313" s="229" t="s">
        <v>915</v>
      </c>
      <c r="S313" s="229" t="s">
        <v>3291</v>
      </c>
      <c r="T313" s="230">
        <v>78</v>
      </c>
      <c r="U313" s="229"/>
      <c r="V313" s="209"/>
    </row>
    <row r="314" spans="1:22" ht="13.5">
      <c r="A314" s="225" t="s">
        <v>2395</v>
      </c>
      <c r="B314" s="226" t="s">
        <v>2396</v>
      </c>
      <c r="C314" s="227" t="s">
        <v>2719</v>
      </c>
      <c r="D314" s="228" t="s">
        <v>422</v>
      </c>
      <c r="E314" s="247" t="s">
        <v>3535</v>
      </c>
      <c r="F314" s="248" t="s">
        <v>3536</v>
      </c>
      <c r="G314" s="228" t="s">
        <v>2861</v>
      </c>
      <c r="H314" s="229" t="s">
        <v>422</v>
      </c>
      <c r="I314" s="229"/>
      <c r="J314" s="147" t="str">
        <f t="shared" si="9"/>
        <v>李育儒</v>
      </c>
      <c r="K314" s="230">
        <v>100</v>
      </c>
      <c r="L314" s="208" t="s">
        <v>2036</v>
      </c>
      <c r="M314" s="208" t="s">
        <v>2036</v>
      </c>
      <c r="N314" s="154">
        <f t="shared" si="8"/>
        <v>45590</v>
      </c>
      <c r="O314" s="230">
        <v>1</v>
      </c>
      <c r="P314" s="231">
        <v>0</v>
      </c>
      <c r="Q314" s="229" t="s">
        <v>31</v>
      </c>
      <c r="R314" s="229" t="s">
        <v>2036</v>
      </c>
      <c r="S314" s="229" t="s">
        <v>2036</v>
      </c>
      <c r="T314" s="230">
        <v>1</v>
      </c>
      <c r="U314" s="230">
        <v>1</v>
      </c>
      <c r="V314" s="208" t="s">
        <v>2051</v>
      </c>
    </row>
    <row r="315" spans="1:22" ht="13.5">
      <c r="A315" s="225" t="s">
        <v>2022</v>
      </c>
      <c r="B315" s="226" t="s">
        <v>2023</v>
      </c>
      <c r="C315" s="227" t="s">
        <v>334</v>
      </c>
      <c r="D315" s="228" t="s">
        <v>123</v>
      </c>
      <c r="E315" s="247" t="s">
        <v>400</v>
      </c>
      <c r="F315" s="248"/>
      <c r="G315" s="228" t="s">
        <v>506</v>
      </c>
      <c r="H315" s="229" t="s">
        <v>481</v>
      </c>
      <c r="I315" s="229"/>
      <c r="J315" s="147" t="str">
        <f t="shared" si="9"/>
        <v>丁智軒</v>
      </c>
      <c r="K315" s="231">
        <v>0</v>
      </c>
      <c r="L315" s="208" t="s">
        <v>2036</v>
      </c>
      <c r="M315" s="208" t="s">
        <v>1490</v>
      </c>
      <c r="N315" s="154">
        <f t="shared" si="8"/>
        <v>45593</v>
      </c>
      <c r="O315" s="230">
        <v>2</v>
      </c>
      <c r="P315" s="231">
        <v>0</v>
      </c>
      <c r="Q315" s="229" t="s">
        <v>34</v>
      </c>
      <c r="R315" s="229"/>
      <c r="S315" s="229"/>
      <c r="T315" s="231">
        <v>0</v>
      </c>
      <c r="U315" s="229"/>
      <c r="V315" s="208" t="s">
        <v>2406</v>
      </c>
    </row>
    <row r="316" spans="1:22" ht="13.5">
      <c r="A316" s="225" t="s">
        <v>3403</v>
      </c>
      <c r="B316" s="226" t="s">
        <v>3404</v>
      </c>
      <c r="C316" s="227" t="s">
        <v>2716</v>
      </c>
      <c r="D316" s="228" t="s">
        <v>262</v>
      </c>
      <c r="E316" s="247" t="s">
        <v>416</v>
      </c>
      <c r="F316" s="248" t="s">
        <v>3701</v>
      </c>
      <c r="G316" s="228" t="s">
        <v>2861</v>
      </c>
      <c r="H316" s="229" t="s">
        <v>262</v>
      </c>
      <c r="I316" s="229"/>
      <c r="J316" s="147" t="str">
        <f t="shared" si="9"/>
        <v>羅友彥</v>
      </c>
      <c r="K316" s="230">
        <v>100</v>
      </c>
      <c r="L316" s="208" t="s">
        <v>1490</v>
      </c>
      <c r="M316" s="208" t="s">
        <v>917</v>
      </c>
      <c r="N316" s="154">
        <f t="shared" si="8"/>
        <v>45597</v>
      </c>
      <c r="O316" s="230">
        <v>5</v>
      </c>
      <c r="P316" s="231">
        <v>0</v>
      </c>
      <c r="Q316" s="229" t="s">
        <v>31</v>
      </c>
      <c r="R316" s="229" t="s">
        <v>1749</v>
      </c>
      <c r="S316" s="229" t="s">
        <v>3290</v>
      </c>
      <c r="T316" s="230">
        <v>31</v>
      </c>
      <c r="U316" s="229"/>
      <c r="V316" s="208" t="s">
        <v>4735</v>
      </c>
    </row>
    <row r="317" spans="1:22" ht="13.5">
      <c r="A317" s="225" t="s">
        <v>3160</v>
      </c>
      <c r="B317" s="226" t="s">
        <v>3161</v>
      </c>
      <c r="C317" s="227" t="s">
        <v>334</v>
      </c>
      <c r="D317" s="228" t="s">
        <v>123</v>
      </c>
      <c r="E317" s="247" t="s">
        <v>336</v>
      </c>
      <c r="F317" s="248"/>
      <c r="G317" s="228" t="s">
        <v>6334</v>
      </c>
      <c r="H317" s="229" t="s">
        <v>66</v>
      </c>
      <c r="I317" s="229"/>
      <c r="J317" s="147" t="str">
        <f t="shared" si="9"/>
        <v>許慧芝</v>
      </c>
      <c r="K317" s="231">
        <v>0</v>
      </c>
      <c r="L317" s="208" t="s">
        <v>1490</v>
      </c>
      <c r="M317" s="208" t="s">
        <v>917</v>
      </c>
      <c r="N317" s="154">
        <f t="shared" si="8"/>
        <v>45597</v>
      </c>
      <c r="O317" s="230">
        <v>5</v>
      </c>
      <c r="P317" s="231">
        <v>0</v>
      </c>
      <c r="Q317" s="229" t="s">
        <v>36</v>
      </c>
      <c r="R317" s="229"/>
      <c r="S317" s="229"/>
      <c r="T317" s="231">
        <v>0</v>
      </c>
      <c r="U317" s="229"/>
      <c r="V317" s="209"/>
    </row>
    <row r="318" spans="1:22" ht="13.5">
      <c r="A318" s="225" t="s">
        <v>2054</v>
      </c>
      <c r="B318" s="226" t="s">
        <v>2055</v>
      </c>
      <c r="C318" s="227" t="s">
        <v>2186</v>
      </c>
      <c r="D318" s="228" t="s">
        <v>2173</v>
      </c>
      <c r="E318" s="247" t="s">
        <v>2199</v>
      </c>
      <c r="F318" s="248" t="s">
        <v>15978</v>
      </c>
      <c r="G318" s="228" t="s">
        <v>2170</v>
      </c>
      <c r="H318" s="229" t="s">
        <v>2173</v>
      </c>
      <c r="I318" s="229"/>
      <c r="J318" s="147" t="str">
        <f t="shared" si="9"/>
        <v>郑仁春</v>
      </c>
      <c r="K318" s="230">
        <v>100</v>
      </c>
      <c r="L318" s="208" t="s">
        <v>1490</v>
      </c>
      <c r="M318" s="208" t="s">
        <v>1753</v>
      </c>
      <c r="N318" s="154">
        <f t="shared" si="8"/>
        <v>45611</v>
      </c>
      <c r="O318" s="230">
        <v>15</v>
      </c>
      <c r="P318" s="230">
        <v>90</v>
      </c>
      <c r="Q318" s="229" t="s">
        <v>31</v>
      </c>
      <c r="R318" s="229" t="s">
        <v>2407</v>
      </c>
      <c r="S318" s="229" t="s">
        <v>5192</v>
      </c>
      <c r="T318" s="230">
        <v>92</v>
      </c>
      <c r="U318" s="230">
        <v>17</v>
      </c>
      <c r="V318" s="208" t="s">
        <v>16012</v>
      </c>
    </row>
    <row r="319" spans="1:22" ht="13.5">
      <c r="A319" s="225" t="s">
        <v>3403</v>
      </c>
      <c r="B319" s="226" t="s">
        <v>3404</v>
      </c>
      <c r="C319" s="227" t="s">
        <v>2716</v>
      </c>
      <c r="D319" s="228" t="s">
        <v>262</v>
      </c>
      <c r="E319" s="247" t="s">
        <v>420</v>
      </c>
      <c r="F319" s="248" t="s">
        <v>3702</v>
      </c>
      <c r="G319" s="228" t="s">
        <v>2861</v>
      </c>
      <c r="H319" s="229" t="s">
        <v>262</v>
      </c>
      <c r="I319" s="229"/>
      <c r="J319" s="147" t="str">
        <f t="shared" si="9"/>
        <v>羅友彥</v>
      </c>
      <c r="K319" s="230">
        <v>100</v>
      </c>
      <c r="L319" s="208" t="s">
        <v>2037</v>
      </c>
      <c r="M319" s="208" t="s">
        <v>2037</v>
      </c>
      <c r="N319" s="154">
        <f t="shared" si="8"/>
        <v>45594</v>
      </c>
      <c r="O319" s="230">
        <v>1</v>
      </c>
      <c r="P319" s="231">
        <v>0</v>
      </c>
      <c r="Q319" s="229" t="s">
        <v>31</v>
      </c>
      <c r="R319" s="229" t="s">
        <v>1749</v>
      </c>
      <c r="S319" s="229" t="s">
        <v>3290</v>
      </c>
      <c r="T319" s="230">
        <v>31</v>
      </c>
      <c r="U319" s="229"/>
      <c r="V319" s="208" t="s">
        <v>4735</v>
      </c>
    </row>
    <row r="320" spans="1:22" ht="13.5">
      <c r="A320" s="225" t="s">
        <v>2395</v>
      </c>
      <c r="B320" s="226" t="s">
        <v>2396</v>
      </c>
      <c r="C320" s="227" t="s">
        <v>2719</v>
      </c>
      <c r="D320" s="228" t="s">
        <v>422</v>
      </c>
      <c r="E320" s="247" t="s">
        <v>3528</v>
      </c>
      <c r="F320" s="248" t="s">
        <v>3985</v>
      </c>
      <c r="G320" s="228" t="s">
        <v>2861</v>
      </c>
      <c r="H320" s="229" t="s">
        <v>422</v>
      </c>
      <c r="I320" s="229"/>
      <c r="J320" s="147" t="str">
        <f t="shared" si="9"/>
        <v>李育儒</v>
      </c>
      <c r="K320" s="230">
        <v>100</v>
      </c>
      <c r="L320" s="208" t="s">
        <v>2037</v>
      </c>
      <c r="M320" s="208" t="s">
        <v>2039</v>
      </c>
      <c r="N320" s="154">
        <f t="shared" si="8"/>
        <v>45628</v>
      </c>
      <c r="O320" s="230">
        <v>25</v>
      </c>
      <c r="P320" s="231">
        <v>0</v>
      </c>
      <c r="Q320" s="229" t="s">
        <v>31</v>
      </c>
      <c r="R320" s="229" t="s">
        <v>2037</v>
      </c>
      <c r="S320" s="229" t="s">
        <v>2406</v>
      </c>
      <c r="T320" s="230">
        <v>17</v>
      </c>
      <c r="U320" s="230">
        <v>13</v>
      </c>
      <c r="V320" s="208" t="s">
        <v>2051</v>
      </c>
    </row>
    <row r="321" spans="1:22" ht="13.5">
      <c r="A321" s="225" t="s">
        <v>3525</v>
      </c>
      <c r="B321" s="226" t="s">
        <v>3526</v>
      </c>
      <c r="C321" s="227" t="s">
        <v>2720</v>
      </c>
      <c r="D321" s="228" t="s">
        <v>274</v>
      </c>
      <c r="E321" s="247" t="s">
        <v>414</v>
      </c>
      <c r="F321" s="248"/>
      <c r="G321" s="228"/>
      <c r="H321" s="229"/>
      <c r="I321" s="229"/>
      <c r="J321" s="147">
        <f t="shared" si="9"/>
        <v>0</v>
      </c>
      <c r="K321" s="230">
        <v>100</v>
      </c>
      <c r="L321" s="208" t="s">
        <v>2037</v>
      </c>
      <c r="M321" s="208" t="s">
        <v>2037</v>
      </c>
      <c r="N321" s="154">
        <f t="shared" si="8"/>
        <v>45594</v>
      </c>
      <c r="O321" s="230">
        <v>1</v>
      </c>
      <c r="P321" s="231">
        <v>0</v>
      </c>
      <c r="Q321" s="229" t="s">
        <v>34</v>
      </c>
      <c r="R321" s="229" t="s">
        <v>2037</v>
      </c>
      <c r="S321" s="229" t="s">
        <v>3290</v>
      </c>
      <c r="T321" s="230">
        <v>5</v>
      </c>
      <c r="U321" s="229"/>
      <c r="V321" s="208" t="s">
        <v>1490</v>
      </c>
    </row>
    <row r="322" spans="1:22" ht="13.5">
      <c r="A322" s="225" t="s">
        <v>3525</v>
      </c>
      <c r="B322" s="226" t="s">
        <v>3526</v>
      </c>
      <c r="C322" s="227" t="s">
        <v>2720</v>
      </c>
      <c r="D322" s="228" t="s">
        <v>274</v>
      </c>
      <c r="E322" s="247" t="s">
        <v>415</v>
      </c>
      <c r="F322" s="248"/>
      <c r="G322" s="228"/>
      <c r="H322" s="229"/>
      <c r="I322" s="229"/>
      <c r="J322" s="147">
        <f t="shared" si="9"/>
        <v>0</v>
      </c>
      <c r="K322" s="230">
        <v>100</v>
      </c>
      <c r="L322" s="208" t="s">
        <v>2037</v>
      </c>
      <c r="M322" s="208" t="s">
        <v>2037</v>
      </c>
      <c r="N322" s="154">
        <f t="shared" ref="N322:N385" si="10">DATEVALUE(M322)</f>
        <v>45594</v>
      </c>
      <c r="O322" s="230">
        <v>1</v>
      </c>
      <c r="P322" s="231">
        <v>0</v>
      </c>
      <c r="Q322" s="229" t="s">
        <v>34</v>
      </c>
      <c r="R322" s="229" t="s">
        <v>2407</v>
      </c>
      <c r="S322" s="229" t="s">
        <v>2038</v>
      </c>
      <c r="T322" s="230">
        <v>3</v>
      </c>
      <c r="U322" s="229"/>
      <c r="V322" s="208" t="s">
        <v>1490</v>
      </c>
    </row>
    <row r="323" spans="1:22" ht="13.5">
      <c r="A323" s="225" t="s">
        <v>3525</v>
      </c>
      <c r="B323" s="226" t="s">
        <v>3526</v>
      </c>
      <c r="C323" s="227" t="s">
        <v>2720</v>
      </c>
      <c r="D323" s="228" t="s">
        <v>274</v>
      </c>
      <c r="E323" s="247" t="s">
        <v>2753</v>
      </c>
      <c r="F323" s="248"/>
      <c r="G323" s="228"/>
      <c r="H323" s="229"/>
      <c r="I323" s="229"/>
      <c r="J323" s="147">
        <f t="shared" ref="J323:J386" si="11">IF(I323="",H323,LEFT(I323,3))</f>
        <v>0</v>
      </c>
      <c r="K323" s="230">
        <v>100</v>
      </c>
      <c r="L323" s="208" t="s">
        <v>2037</v>
      </c>
      <c r="M323" s="208" t="s">
        <v>2037</v>
      </c>
      <c r="N323" s="154">
        <f t="shared" si="10"/>
        <v>45594</v>
      </c>
      <c r="O323" s="230">
        <v>1</v>
      </c>
      <c r="P323" s="231">
        <v>0</v>
      </c>
      <c r="Q323" s="229" t="s">
        <v>34</v>
      </c>
      <c r="R323" s="229" t="s">
        <v>2223</v>
      </c>
      <c r="S323" s="229" t="s">
        <v>2701</v>
      </c>
      <c r="T323" s="230">
        <v>3</v>
      </c>
      <c r="U323" s="229"/>
      <c r="V323" s="208" t="s">
        <v>1490</v>
      </c>
    </row>
    <row r="324" spans="1:22" ht="13.5">
      <c r="A324" s="225" t="s">
        <v>3525</v>
      </c>
      <c r="B324" s="226" t="s">
        <v>3526</v>
      </c>
      <c r="C324" s="227" t="s">
        <v>2720</v>
      </c>
      <c r="D324" s="228" t="s">
        <v>274</v>
      </c>
      <c r="E324" s="247" t="s">
        <v>418</v>
      </c>
      <c r="F324" s="248"/>
      <c r="G324" s="228"/>
      <c r="H324" s="229"/>
      <c r="I324" s="229"/>
      <c r="J324" s="147">
        <f t="shared" si="11"/>
        <v>0</v>
      </c>
      <c r="K324" s="230">
        <v>100</v>
      </c>
      <c r="L324" s="208" t="s">
        <v>2037</v>
      </c>
      <c r="M324" s="208" t="s">
        <v>2037</v>
      </c>
      <c r="N324" s="154">
        <f t="shared" si="10"/>
        <v>45594</v>
      </c>
      <c r="O324" s="230">
        <v>1</v>
      </c>
      <c r="P324" s="231">
        <v>0</v>
      </c>
      <c r="Q324" s="229" t="s">
        <v>34</v>
      </c>
      <c r="R324" s="229" t="s">
        <v>1750</v>
      </c>
      <c r="S324" s="229" t="s">
        <v>1751</v>
      </c>
      <c r="T324" s="230">
        <v>2</v>
      </c>
      <c r="U324" s="229"/>
      <c r="V324" s="208" t="s">
        <v>1490</v>
      </c>
    </row>
    <row r="325" spans="1:22" ht="13.5">
      <c r="A325" s="225" t="s">
        <v>3525</v>
      </c>
      <c r="B325" s="226" t="s">
        <v>3526</v>
      </c>
      <c r="C325" s="227" t="s">
        <v>2720</v>
      </c>
      <c r="D325" s="228" t="s">
        <v>274</v>
      </c>
      <c r="E325" s="247" t="s">
        <v>2747</v>
      </c>
      <c r="F325" s="248"/>
      <c r="G325" s="228"/>
      <c r="H325" s="229"/>
      <c r="I325" s="229"/>
      <c r="J325" s="147">
        <f t="shared" si="11"/>
        <v>0</v>
      </c>
      <c r="K325" s="230">
        <v>100</v>
      </c>
      <c r="L325" s="208" t="s">
        <v>2037</v>
      </c>
      <c r="M325" s="208" t="s">
        <v>2037</v>
      </c>
      <c r="N325" s="154">
        <f t="shared" si="10"/>
        <v>45594</v>
      </c>
      <c r="O325" s="230">
        <v>1</v>
      </c>
      <c r="P325" s="231">
        <v>0</v>
      </c>
      <c r="Q325" s="229" t="s">
        <v>34</v>
      </c>
      <c r="R325" s="229" t="s">
        <v>1752</v>
      </c>
      <c r="S325" s="229" t="s">
        <v>1870</v>
      </c>
      <c r="T325" s="230">
        <v>2</v>
      </c>
      <c r="U325" s="229"/>
      <c r="V325" s="208" t="s">
        <v>1490</v>
      </c>
    </row>
    <row r="326" spans="1:22" ht="13.5">
      <c r="A326" s="225" t="s">
        <v>878</v>
      </c>
      <c r="B326" s="226" t="s">
        <v>879</v>
      </c>
      <c r="C326" s="227" t="s">
        <v>52</v>
      </c>
      <c r="D326" s="228" t="s">
        <v>115</v>
      </c>
      <c r="E326" s="247" t="s">
        <v>888</v>
      </c>
      <c r="F326" s="248"/>
      <c r="G326" s="228" t="s">
        <v>32</v>
      </c>
      <c r="H326" s="229" t="s">
        <v>793</v>
      </c>
      <c r="I326" s="229"/>
      <c r="J326" s="147" t="str">
        <f t="shared" si="11"/>
        <v>徐崇耀</v>
      </c>
      <c r="K326" s="231">
        <v>0</v>
      </c>
      <c r="L326" s="208" t="s">
        <v>2037</v>
      </c>
      <c r="M326" s="208" t="s">
        <v>1874</v>
      </c>
      <c r="N326" s="154">
        <f t="shared" si="10"/>
        <v>45635</v>
      </c>
      <c r="O326" s="230">
        <v>30</v>
      </c>
      <c r="P326" s="230">
        <v>16</v>
      </c>
      <c r="Q326" s="229" t="s">
        <v>36</v>
      </c>
      <c r="R326" s="229"/>
      <c r="S326" s="229"/>
      <c r="T326" s="231">
        <v>0</v>
      </c>
      <c r="U326" s="229"/>
      <c r="V326" s="208" t="s">
        <v>897</v>
      </c>
    </row>
    <row r="327" spans="1:22" ht="13.5">
      <c r="A327" s="225" t="s">
        <v>2022</v>
      </c>
      <c r="B327" s="226" t="s">
        <v>2023</v>
      </c>
      <c r="C327" s="227" t="s">
        <v>458</v>
      </c>
      <c r="D327" s="228" t="s">
        <v>123</v>
      </c>
      <c r="E327" s="247" t="s">
        <v>278</v>
      </c>
      <c r="F327" s="248"/>
      <c r="G327" s="228" t="s">
        <v>70</v>
      </c>
      <c r="H327" s="229" t="s">
        <v>129</v>
      </c>
      <c r="I327" s="229"/>
      <c r="J327" s="147" t="str">
        <f t="shared" si="11"/>
        <v>王琇眉</v>
      </c>
      <c r="K327" s="231">
        <v>0</v>
      </c>
      <c r="L327" s="208" t="s">
        <v>2037</v>
      </c>
      <c r="M327" s="208" t="s">
        <v>915</v>
      </c>
      <c r="N327" s="154">
        <f t="shared" si="10"/>
        <v>45595</v>
      </c>
      <c r="O327" s="230">
        <v>2</v>
      </c>
      <c r="P327" s="231">
        <v>0</v>
      </c>
      <c r="Q327" s="229" t="s">
        <v>34</v>
      </c>
      <c r="R327" s="229"/>
      <c r="S327" s="229"/>
      <c r="T327" s="231">
        <v>0</v>
      </c>
      <c r="U327" s="229"/>
      <c r="V327" s="208" t="s">
        <v>2406</v>
      </c>
    </row>
    <row r="328" spans="1:22" ht="13.5">
      <c r="A328" s="225" t="s">
        <v>2241</v>
      </c>
      <c r="B328" s="226" t="s">
        <v>2242</v>
      </c>
      <c r="C328" s="227" t="s">
        <v>79</v>
      </c>
      <c r="D328" s="228" t="s">
        <v>132</v>
      </c>
      <c r="E328" s="247" t="s">
        <v>64</v>
      </c>
      <c r="F328" s="248" t="s">
        <v>4296</v>
      </c>
      <c r="G328" s="228" t="s">
        <v>6334</v>
      </c>
      <c r="H328" s="229" t="s">
        <v>66</v>
      </c>
      <c r="I328" s="229"/>
      <c r="J328" s="147" t="str">
        <f t="shared" si="11"/>
        <v>許慧芝</v>
      </c>
      <c r="K328" s="230">
        <v>100</v>
      </c>
      <c r="L328" s="208" t="s">
        <v>2037</v>
      </c>
      <c r="M328" s="208" t="s">
        <v>2223</v>
      </c>
      <c r="N328" s="154">
        <f t="shared" si="10"/>
        <v>45604</v>
      </c>
      <c r="O328" s="230">
        <v>9</v>
      </c>
      <c r="P328" s="230">
        <v>4</v>
      </c>
      <c r="Q328" s="229" t="s">
        <v>31</v>
      </c>
      <c r="R328" s="229" t="s">
        <v>1871</v>
      </c>
      <c r="S328" s="229" t="s">
        <v>1871</v>
      </c>
      <c r="T328" s="230">
        <v>1</v>
      </c>
      <c r="U328" s="230">
        <v>1</v>
      </c>
      <c r="V328" s="209"/>
    </row>
    <row r="329" spans="1:22" ht="13.5">
      <c r="A329" s="225" t="s">
        <v>3407</v>
      </c>
      <c r="B329" s="226" t="s">
        <v>3408</v>
      </c>
      <c r="C329" s="227" t="s">
        <v>51</v>
      </c>
      <c r="D329" s="228" t="s">
        <v>262</v>
      </c>
      <c r="E329" s="247" t="s">
        <v>64</v>
      </c>
      <c r="F329" s="248"/>
      <c r="G329" s="228" t="s">
        <v>6334</v>
      </c>
      <c r="H329" s="229" t="s">
        <v>66</v>
      </c>
      <c r="I329" s="229"/>
      <c r="J329" s="147" t="str">
        <f t="shared" si="11"/>
        <v>許慧芝</v>
      </c>
      <c r="K329" s="230">
        <v>100</v>
      </c>
      <c r="L329" s="208" t="s">
        <v>2037</v>
      </c>
      <c r="M329" s="208" t="s">
        <v>3290</v>
      </c>
      <c r="N329" s="154">
        <f t="shared" si="10"/>
        <v>45600</v>
      </c>
      <c r="O329" s="230">
        <v>5</v>
      </c>
      <c r="P329" s="231">
        <v>0</v>
      </c>
      <c r="Q329" s="229" t="s">
        <v>31</v>
      </c>
      <c r="R329" s="229" t="s">
        <v>914</v>
      </c>
      <c r="S329" s="229" t="s">
        <v>2407</v>
      </c>
      <c r="T329" s="230">
        <v>9</v>
      </c>
      <c r="U329" s="229"/>
      <c r="V329" s="208" t="s">
        <v>6520</v>
      </c>
    </row>
    <row r="330" spans="1:22" ht="13.5">
      <c r="A330" s="225" t="s">
        <v>2580</v>
      </c>
      <c r="B330" s="226" t="s">
        <v>2581</v>
      </c>
      <c r="C330" s="227" t="s">
        <v>41</v>
      </c>
      <c r="D330" s="228" t="s">
        <v>115</v>
      </c>
      <c r="E330" s="247" t="s">
        <v>2693</v>
      </c>
      <c r="F330" s="248" t="s">
        <v>4568</v>
      </c>
      <c r="G330" s="228" t="s">
        <v>70</v>
      </c>
      <c r="H330" s="229" t="s">
        <v>478</v>
      </c>
      <c r="I330" s="229"/>
      <c r="J330" s="147" t="str">
        <f t="shared" si="11"/>
        <v>陳威宏</v>
      </c>
      <c r="K330" s="230">
        <v>100</v>
      </c>
      <c r="L330" s="208" t="s">
        <v>915</v>
      </c>
      <c r="M330" s="208" t="s">
        <v>2407</v>
      </c>
      <c r="N330" s="154">
        <f t="shared" si="10"/>
        <v>45601</v>
      </c>
      <c r="O330" s="230">
        <v>5</v>
      </c>
      <c r="P330" s="230">
        <v>40</v>
      </c>
      <c r="Q330" s="229" t="s">
        <v>31</v>
      </c>
      <c r="R330" s="229" t="s">
        <v>5205</v>
      </c>
      <c r="S330" s="229" t="s">
        <v>5211</v>
      </c>
      <c r="T330" s="230">
        <v>32</v>
      </c>
      <c r="U330" s="229"/>
      <c r="V330" s="208" t="s">
        <v>6360</v>
      </c>
    </row>
    <row r="331" spans="1:22" ht="13.5">
      <c r="A331" s="225" t="s">
        <v>2395</v>
      </c>
      <c r="B331" s="226" t="s">
        <v>2396</v>
      </c>
      <c r="C331" s="227" t="s">
        <v>2719</v>
      </c>
      <c r="D331" s="228" t="s">
        <v>422</v>
      </c>
      <c r="E331" s="247" t="s">
        <v>3527</v>
      </c>
      <c r="F331" s="248" t="s">
        <v>409</v>
      </c>
      <c r="G331" s="228" t="s">
        <v>2861</v>
      </c>
      <c r="H331" s="229" t="s">
        <v>422</v>
      </c>
      <c r="I331" s="229"/>
      <c r="J331" s="147" t="str">
        <f t="shared" si="11"/>
        <v>李育儒</v>
      </c>
      <c r="K331" s="230">
        <v>100</v>
      </c>
      <c r="L331" s="208" t="s">
        <v>915</v>
      </c>
      <c r="M331" s="208" t="s">
        <v>2225</v>
      </c>
      <c r="N331" s="154">
        <f t="shared" si="10"/>
        <v>45607</v>
      </c>
      <c r="O331" s="230">
        <v>9</v>
      </c>
      <c r="P331" s="231">
        <v>0</v>
      </c>
      <c r="Q331" s="229" t="s">
        <v>31</v>
      </c>
      <c r="R331" s="229" t="s">
        <v>915</v>
      </c>
      <c r="S331" s="229" t="s">
        <v>2225</v>
      </c>
      <c r="T331" s="230">
        <v>9</v>
      </c>
      <c r="U331" s="230">
        <v>4</v>
      </c>
      <c r="V331" s="208" t="s">
        <v>2051</v>
      </c>
    </row>
    <row r="332" spans="1:22" ht="13.5">
      <c r="A332" s="225" t="s">
        <v>2392</v>
      </c>
      <c r="B332" s="226" t="s">
        <v>2393</v>
      </c>
      <c r="C332" s="227" t="s">
        <v>2739</v>
      </c>
      <c r="D332" s="228" t="s">
        <v>2394</v>
      </c>
      <c r="E332" s="247" t="s">
        <v>2731</v>
      </c>
      <c r="F332" s="248"/>
      <c r="G332" s="228" t="s">
        <v>2861</v>
      </c>
      <c r="H332" s="229" t="s">
        <v>2394</v>
      </c>
      <c r="I332" s="229"/>
      <c r="J332" s="147" t="str">
        <f t="shared" si="11"/>
        <v>林羽萱</v>
      </c>
      <c r="K332" s="230">
        <v>100</v>
      </c>
      <c r="L332" s="208" t="s">
        <v>904</v>
      </c>
      <c r="M332" s="208" t="s">
        <v>904</v>
      </c>
      <c r="N332" s="154">
        <f t="shared" si="10"/>
        <v>45596</v>
      </c>
      <c r="O332" s="230">
        <v>1</v>
      </c>
      <c r="P332" s="231">
        <v>0</v>
      </c>
      <c r="Q332" s="229" t="s">
        <v>31</v>
      </c>
      <c r="R332" s="229" t="s">
        <v>915</v>
      </c>
      <c r="S332" s="229" t="s">
        <v>1750</v>
      </c>
      <c r="T332" s="230">
        <v>11</v>
      </c>
      <c r="U332" s="229"/>
      <c r="V332" s="208" t="s">
        <v>2225</v>
      </c>
    </row>
    <row r="333" spans="1:22" ht="13.5">
      <c r="A333" s="225" t="s">
        <v>2022</v>
      </c>
      <c r="B333" s="226" t="s">
        <v>2023</v>
      </c>
      <c r="C333" s="227" t="s">
        <v>458</v>
      </c>
      <c r="D333" s="228" t="s">
        <v>123</v>
      </c>
      <c r="E333" s="247" t="s">
        <v>279</v>
      </c>
      <c r="F333" s="248"/>
      <c r="G333" s="228" t="s">
        <v>70</v>
      </c>
      <c r="H333" s="229" t="s">
        <v>129</v>
      </c>
      <c r="I333" s="229"/>
      <c r="J333" s="147" t="str">
        <f t="shared" si="11"/>
        <v>王琇眉</v>
      </c>
      <c r="K333" s="231">
        <v>0</v>
      </c>
      <c r="L333" s="208" t="s">
        <v>904</v>
      </c>
      <c r="M333" s="208" t="s">
        <v>2035</v>
      </c>
      <c r="N333" s="154">
        <f t="shared" si="10"/>
        <v>45602</v>
      </c>
      <c r="O333" s="230">
        <v>5</v>
      </c>
      <c r="P333" s="231">
        <v>0</v>
      </c>
      <c r="Q333" s="229" t="s">
        <v>34</v>
      </c>
      <c r="R333" s="229"/>
      <c r="S333" s="229"/>
      <c r="T333" s="231">
        <v>0</v>
      </c>
      <c r="U333" s="229"/>
      <c r="V333" s="208" t="s">
        <v>2406</v>
      </c>
    </row>
    <row r="334" spans="1:22" ht="13.5">
      <c r="A334" s="225" t="s">
        <v>2395</v>
      </c>
      <c r="B334" s="226" t="s">
        <v>2396</v>
      </c>
      <c r="C334" s="227" t="s">
        <v>2719</v>
      </c>
      <c r="D334" s="228" t="s">
        <v>422</v>
      </c>
      <c r="E334" s="247" t="s">
        <v>3703</v>
      </c>
      <c r="F334" s="248" t="s">
        <v>3704</v>
      </c>
      <c r="G334" s="228" t="s">
        <v>2861</v>
      </c>
      <c r="H334" s="229" t="s">
        <v>422</v>
      </c>
      <c r="I334" s="229"/>
      <c r="J334" s="147" t="str">
        <f t="shared" si="11"/>
        <v>李育儒</v>
      </c>
      <c r="K334" s="230">
        <v>100</v>
      </c>
      <c r="L334" s="208" t="s">
        <v>917</v>
      </c>
      <c r="M334" s="208" t="s">
        <v>917</v>
      </c>
      <c r="N334" s="154">
        <f t="shared" si="10"/>
        <v>45597</v>
      </c>
      <c r="O334" s="230">
        <v>1</v>
      </c>
      <c r="P334" s="231">
        <v>0</v>
      </c>
      <c r="Q334" s="229" t="s">
        <v>31</v>
      </c>
      <c r="R334" s="229" t="s">
        <v>917</v>
      </c>
      <c r="S334" s="229" t="s">
        <v>917</v>
      </c>
      <c r="T334" s="230">
        <v>1</v>
      </c>
      <c r="U334" s="230">
        <v>7</v>
      </c>
      <c r="V334" s="208" t="s">
        <v>2051</v>
      </c>
    </row>
    <row r="335" spans="1:22" ht="13.5">
      <c r="A335" s="225" t="s">
        <v>3403</v>
      </c>
      <c r="B335" s="226" t="s">
        <v>3404</v>
      </c>
      <c r="C335" s="227" t="s">
        <v>2716</v>
      </c>
      <c r="D335" s="228" t="s">
        <v>262</v>
      </c>
      <c r="E335" s="247" t="s">
        <v>415</v>
      </c>
      <c r="F335" s="248" t="s">
        <v>3821</v>
      </c>
      <c r="G335" s="228" t="s">
        <v>2861</v>
      </c>
      <c r="H335" s="229" t="s">
        <v>262</v>
      </c>
      <c r="I335" s="229"/>
      <c r="J335" s="147" t="str">
        <f t="shared" si="11"/>
        <v>羅友彥</v>
      </c>
      <c r="K335" s="230">
        <v>100</v>
      </c>
      <c r="L335" s="208" t="s">
        <v>3290</v>
      </c>
      <c r="M335" s="208" t="s">
        <v>2035</v>
      </c>
      <c r="N335" s="154">
        <f t="shared" si="10"/>
        <v>45602</v>
      </c>
      <c r="O335" s="230">
        <v>3</v>
      </c>
      <c r="P335" s="231">
        <v>0</v>
      </c>
      <c r="Q335" s="229" t="s">
        <v>31</v>
      </c>
      <c r="R335" s="229" t="s">
        <v>914</v>
      </c>
      <c r="S335" s="229" t="s">
        <v>2038</v>
      </c>
      <c r="T335" s="230">
        <v>11</v>
      </c>
      <c r="U335" s="229"/>
      <c r="V335" s="208" t="s">
        <v>4735</v>
      </c>
    </row>
    <row r="336" spans="1:22" ht="13.5">
      <c r="A336" s="225" t="s">
        <v>3275</v>
      </c>
      <c r="B336" s="226" t="s">
        <v>3276</v>
      </c>
      <c r="C336" s="227" t="s">
        <v>390</v>
      </c>
      <c r="D336" s="228" t="s">
        <v>421</v>
      </c>
      <c r="E336" s="247" t="s">
        <v>2714</v>
      </c>
      <c r="F336" s="248"/>
      <c r="G336" s="228" t="s">
        <v>522</v>
      </c>
      <c r="H336" s="229" t="s">
        <v>523</v>
      </c>
      <c r="I336" s="229"/>
      <c r="J336" s="147" t="str">
        <f t="shared" si="11"/>
        <v>曾瑞琳</v>
      </c>
      <c r="K336" s="230">
        <v>100</v>
      </c>
      <c r="L336" s="208" t="s">
        <v>3290</v>
      </c>
      <c r="M336" s="208" t="s">
        <v>919</v>
      </c>
      <c r="N336" s="154">
        <f t="shared" si="10"/>
        <v>45625</v>
      </c>
      <c r="O336" s="230">
        <v>20</v>
      </c>
      <c r="P336" s="230">
        <v>100</v>
      </c>
      <c r="Q336" s="229" t="s">
        <v>31</v>
      </c>
      <c r="R336" s="229" t="s">
        <v>1752</v>
      </c>
      <c r="S336" s="229" t="s">
        <v>1870</v>
      </c>
      <c r="T336" s="230">
        <v>2</v>
      </c>
      <c r="U336" s="229"/>
      <c r="V336" s="209"/>
    </row>
    <row r="337" spans="1:22" ht="13.5">
      <c r="A337" s="225" t="s">
        <v>3160</v>
      </c>
      <c r="B337" s="226" t="s">
        <v>3161</v>
      </c>
      <c r="C337" s="227" t="s">
        <v>334</v>
      </c>
      <c r="D337" s="228" t="s">
        <v>123</v>
      </c>
      <c r="E337" s="247" t="s">
        <v>460</v>
      </c>
      <c r="F337" s="248"/>
      <c r="G337" s="228" t="s">
        <v>506</v>
      </c>
      <c r="H337" s="229" t="s">
        <v>481</v>
      </c>
      <c r="I337" s="229"/>
      <c r="J337" s="147" t="str">
        <f t="shared" si="11"/>
        <v>丁智軒</v>
      </c>
      <c r="K337" s="231">
        <v>0</v>
      </c>
      <c r="L337" s="208" t="s">
        <v>3290</v>
      </c>
      <c r="M337" s="208" t="s">
        <v>2035</v>
      </c>
      <c r="N337" s="154">
        <f t="shared" si="10"/>
        <v>45602</v>
      </c>
      <c r="O337" s="230">
        <v>3</v>
      </c>
      <c r="P337" s="231">
        <v>0</v>
      </c>
      <c r="Q337" s="229" t="s">
        <v>36</v>
      </c>
      <c r="R337" s="229"/>
      <c r="S337" s="229"/>
      <c r="T337" s="231">
        <v>0</v>
      </c>
      <c r="U337" s="229"/>
      <c r="V337" s="209"/>
    </row>
    <row r="338" spans="1:22" ht="13.5">
      <c r="A338" s="225" t="s">
        <v>3277</v>
      </c>
      <c r="B338" s="226" t="s">
        <v>3278</v>
      </c>
      <c r="C338" s="227" t="s">
        <v>390</v>
      </c>
      <c r="D338" s="228" t="s">
        <v>421</v>
      </c>
      <c r="E338" s="247" t="s">
        <v>2714</v>
      </c>
      <c r="F338" s="248"/>
      <c r="G338" s="228" t="s">
        <v>522</v>
      </c>
      <c r="H338" s="229" t="s">
        <v>523</v>
      </c>
      <c r="I338" s="229"/>
      <c r="J338" s="147" t="str">
        <f t="shared" si="11"/>
        <v>曾瑞琳</v>
      </c>
      <c r="K338" s="230">
        <v>100</v>
      </c>
      <c r="L338" s="208" t="s">
        <v>3290</v>
      </c>
      <c r="M338" s="208" t="s">
        <v>919</v>
      </c>
      <c r="N338" s="154">
        <f t="shared" si="10"/>
        <v>45625</v>
      </c>
      <c r="O338" s="230">
        <v>20</v>
      </c>
      <c r="P338" s="230">
        <v>150</v>
      </c>
      <c r="Q338" s="229" t="s">
        <v>31</v>
      </c>
      <c r="R338" s="229" t="s">
        <v>2701</v>
      </c>
      <c r="S338" s="229" t="s">
        <v>2701</v>
      </c>
      <c r="T338" s="230">
        <v>1</v>
      </c>
      <c r="U338" s="229"/>
      <c r="V338" s="209"/>
    </row>
    <row r="339" spans="1:22" ht="13.5">
      <c r="A339" s="225" t="s">
        <v>937</v>
      </c>
      <c r="B339" s="226" t="s">
        <v>938</v>
      </c>
      <c r="C339" s="227" t="s">
        <v>4748</v>
      </c>
      <c r="D339" s="228" t="s">
        <v>615</v>
      </c>
      <c r="E339" s="247" t="s">
        <v>4768</v>
      </c>
      <c r="F339" s="248" t="s">
        <v>5348</v>
      </c>
      <c r="G339" s="228" t="s">
        <v>2860</v>
      </c>
      <c r="H339" s="229" t="s">
        <v>3685</v>
      </c>
      <c r="I339" s="229"/>
      <c r="J339" s="147" t="str">
        <f t="shared" si="11"/>
        <v>鄭貫中</v>
      </c>
      <c r="K339" s="230">
        <v>100</v>
      </c>
      <c r="L339" s="208" t="s">
        <v>3290</v>
      </c>
      <c r="M339" s="208" t="s">
        <v>1755</v>
      </c>
      <c r="N339" s="154">
        <f t="shared" si="10"/>
        <v>45618</v>
      </c>
      <c r="O339" s="230">
        <v>15</v>
      </c>
      <c r="P339" s="230">
        <v>40</v>
      </c>
      <c r="Q339" s="229" t="s">
        <v>31</v>
      </c>
      <c r="R339" s="229" t="s">
        <v>2225</v>
      </c>
      <c r="S339" s="229" t="s">
        <v>2042</v>
      </c>
      <c r="T339" s="230">
        <v>51</v>
      </c>
      <c r="U339" s="230">
        <v>145</v>
      </c>
      <c r="V339" s="208" t="s">
        <v>10201</v>
      </c>
    </row>
    <row r="340" spans="1:22" ht="13.5">
      <c r="A340" s="225" t="s">
        <v>937</v>
      </c>
      <c r="B340" s="226" t="s">
        <v>938</v>
      </c>
      <c r="C340" s="227" t="s">
        <v>4748</v>
      </c>
      <c r="D340" s="228" t="s">
        <v>615</v>
      </c>
      <c r="E340" s="247" t="s">
        <v>4769</v>
      </c>
      <c r="F340" s="248" t="s">
        <v>4770</v>
      </c>
      <c r="G340" s="228" t="s">
        <v>2860</v>
      </c>
      <c r="H340" s="229" t="s">
        <v>3685</v>
      </c>
      <c r="I340" s="229"/>
      <c r="J340" s="147" t="str">
        <f t="shared" si="11"/>
        <v>鄭貫中</v>
      </c>
      <c r="K340" s="230">
        <v>100</v>
      </c>
      <c r="L340" s="208" t="s">
        <v>3290</v>
      </c>
      <c r="M340" s="208" t="s">
        <v>1755</v>
      </c>
      <c r="N340" s="154">
        <f t="shared" si="10"/>
        <v>45618</v>
      </c>
      <c r="O340" s="230">
        <v>15</v>
      </c>
      <c r="P340" s="231">
        <v>0</v>
      </c>
      <c r="Q340" s="229" t="s">
        <v>31</v>
      </c>
      <c r="R340" s="229" t="s">
        <v>2225</v>
      </c>
      <c r="S340" s="229" t="s">
        <v>2417</v>
      </c>
      <c r="T340" s="230">
        <v>38</v>
      </c>
      <c r="U340" s="230">
        <v>2</v>
      </c>
      <c r="V340" s="208" t="s">
        <v>10201</v>
      </c>
    </row>
    <row r="341" spans="1:22" ht="13.5">
      <c r="A341" s="225" t="s">
        <v>937</v>
      </c>
      <c r="B341" s="226" t="s">
        <v>938</v>
      </c>
      <c r="C341" s="227" t="s">
        <v>4748</v>
      </c>
      <c r="D341" s="228" t="s">
        <v>615</v>
      </c>
      <c r="E341" s="247" t="s">
        <v>4771</v>
      </c>
      <c r="F341" s="248" t="s">
        <v>4772</v>
      </c>
      <c r="G341" s="228" t="s">
        <v>2860</v>
      </c>
      <c r="H341" s="229" t="s">
        <v>3685</v>
      </c>
      <c r="I341" s="229"/>
      <c r="J341" s="147" t="str">
        <f t="shared" si="11"/>
        <v>鄭貫中</v>
      </c>
      <c r="K341" s="230">
        <v>100</v>
      </c>
      <c r="L341" s="208" t="s">
        <v>3290</v>
      </c>
      <c r="M341" s="208" t="s">
        <v>1755</v>
      </c>
      <c r="N341" s="154">
        <f t="shared" si="10"/>
        <v>45618</v>
      </c>
      <c r="O341" s="230">
        <v>15</v>
      </c>
      <c r="P341" s="231">
        <v>0</v>
      </c>
      <c r="Q341" s="229" t="s">
        <v>31</v>
      </c>
      <c r="R341" s="229" t="s">
        <v>1753</v>
      </c>
      <c r="S341" s="229" t="s">
        <v>2417</v>
      </c>
      <c r="T341" s="230">
        <v>34</v>
      </c>
      <c r="U341" s="232">
        <v>10.5</v>
      </c>
      <c r="V341" s="208" t="s">
        <v>10201</v>
      </c>
    </row>
    <row r="342" spans="1:22" ht="13.5">
      <c r="A342" s="225" t="s">
        <v>937</v>
      </c>
      <c r="B342" s="226" t="s">
        <v>938</v>
      </c>
      <c r="C342" s="227" t="s">
        <v>4748</v>
      </c>
      <c r="D342" s="228" t="s">
        <v>615</v>
      </c>
      <c r="E342" s="247" t="s">
        <v>4773</v>
      </c>
      <c r="F342" s="248" t="s">
        <v>4772</v>
      </c>
      <c r="G342" s="228" t="s">
        <v>2860</v>
      </c>
      <c r="H342" s="229" t="s">
        <v>3685</v>
      </c>
      <c r="I342" s="229"/>
      <c r="J342" s="147" t="str">
        <f t="shared" si="11"/>
        <v>鄭貫中</v>
      </c>
      <c r="K342" s="230">
        <v>100</v>
      </c>
      <c r="L342" s="208" t="s">
        <v>3290</v>
      </c>
      <c r="M342" s="208" t="s">
        <v>1755</v>
      </c>
      <c r="N342" s="154">
        <f t="shared" si="10"/>
        <v>45618</v>
      </c>
      <c r="O342" s="230">
        <v>15</v>
      </c>
      <c r="P342" s="231">
        <v>0</v>
      </c>
      <c r="Q342" s="229" t="s">
        <v>31</v>
      </c>
      <c r="R342" s="229" t="s">
        <v>1753</v>
      </c>
      <c r="S342" s="229" t="s">
        <v>2417</v>
      </c>
      <c r="T342" s="230">
        <v>34</v>
      </c>
      <c r="U342" s="232">
        <v>23.5</v>
      </c>
      <c r="V342" s="208" t="s">
        <v>10201</v>
      </c>
    </row>
    <row r="343" spans="1:22" ht="13.5">
      <c r="A343" s="225" t="s">
        <v>2053</v>
      </c>
      <c r="B343" s="226" t="s">
        <v>9089</v>
      </c>
      <c r="C343" s="227" t="s">
        <v>2234</v>
      </c>
      <c r="D343" s="228" t="s">
        <v>562</v>
      </c>
      <c r="E343" s="247" t="s">
        <v>2235</v>
      </c>
      <c r="F343" s="248" t="s">
        <v>6344</v>
      </c>
      <c r="G343" s="228" t="s">
        <v>2860</v>
      </c>
      <c r="H343" s="229" t="s">
        <v>562</v>
      </c>
      <c r="I343" s="229"/>
      <c r="J343" s="147" t="str">
        <f t="shared" si="11"/>
        <v>葉宏政</v>
      </c>
      <c r="K343" s="230">
        <v>100</v>
      </c>
      <c r="L343" s="208" t="s">
        <v>3290</v>
      </c>
      <c r="M343" s="208" t="s">
        <v>1755</v>
      </c>
      <c r="N343" s="154">
        <f t="shared" si="10"/>
        <v>45618</v>
      </c>
      <c r="O343" s="230">
        <v>15</v>
      </c>
      <c r="P343" s="230">
        <v>10</v>
      </c>
      <c r="Q343" s="229" t="s">
        <v>31</v>
      </c>
      <c r="R343" s="229" t="s">
        <v>2223</v>
      </c>
      <c r="S343" s="229" t="s">
        <v>2046</v>
      </c>
      <c r="T343" s="230">
        <v>68</v>
      </c>
      <c r="U343" s="232">
        <v>41.5</v>
      </c>
      <c r="V343" s="209"/>
    </row>
    <row r="344" spans="1:22" ht="13.5">
      <c r="A344" s="225" t="s">
        <v>2580</v>
      </c>
      <c r="B344" s="226" t="s">
        <v>2581</v>
      </c>
      <c r="C344" s="227" t="s">
        <v>41</v>
      </c>
      <c r="D344" s="228" t="s">
        <v>115</v>
      </c>
      <c r="E344" s="247" t="s">
        <v>2695</v>
      </c>
      <c r="F344" s="248" t="s">
        <v>4568</v>
      </c>
      <c r="G344" s="228" t="s">
        <v>70</v>
      </c>
      <c r="H344" s="229" t="s">
        <v>718</v>
      </c>
      <c r="I344" s="229"/>
      <c r="J344" s="147" t="str">
        <f t="shared" si="11"/>
        <v>朱哲演</v>
      </c>
      <c r="K344" s="230">
        <v>100</v>
      </c>
      <c r="L344" s="208" t="s">
        <v>2035</v>
      </c>
      <c r="M344" s="208" t="s">
        <v>2701</v>
      </c>
      <c r="N344" s="154">
        <f t="shared" si="10"/>
        <v>45608</v>
      </c>
      <c r="O344" s="230">
        <v>5</v>
      </c>
      <c r="P344" s="230">
        <v>40</v>
      </c>
      <c r="Q344" s="229" t="s">
        <v>31</v>
      </c>
      <c r="R344" s="229" t="s">
        <v>3832</v>
      </c>
      <c r="S344" s="229" t="s">
        <v>7377</v>
      </c>
      <c r="T344" s="230">
        <v>87</v>
      </c>
      <c r="U344" s="230">
        <v>1</v>
      </c>
      <c r="V344" s="208" t="s">
        <v>6360</v>
      </c>
    </row>
    <row r="345" spans="1:22" ht="13.5">
      <c r="A345" s="225" t="s">
        <v>2580</v>
      </c>
      <c r="B345" s="226" t="s">
        <v>2581</v>
      </c>
      <c r="C345" s="227" t="s">
        <v>46</v>
      </c>
      <c r="D345" s="228" t="s">
        <v>115</v>
      </c>
      <c r="E345" s="247" t="s">
        <v>2694</v>
      </c>
      <c r="F345" s="248" t="s">
        <v>9794</v>
      </c>
      <c r="G345" s="228" t="s">
        <v>100</v>
      </c>
      <c r="H345" s="229" t="s">
        <v>115</v>
      </c>
      <c r="I345" s="229"/>
      <c r="J345" s="147" t="str">
        <f t="shared" si="11"/>
        <v>黃胤綸</v>
      </c>
      <c r="K345" s="230">
        <v>100</v>
      </c>
      <c r="L345" s="208" t="s">
        <v>2035</v>
      </c>
      <c r="M345" s="208" t="s">
        <v>2233</v>
      </c>
      <c r="N345" s="154">
        <f t="shared" si="10"/>
        <v>45622</v>
      </c>
      <c r="O345" s="230">
        <v>15</v>
      </c>
      <c r="P345" s="230">
        <v>60</v>
      </c>
      <c r="Q345" s="229" t="s">
        <v>31</v>
      </c>
      <c r="R345" s="229" t="s">
        <v>4742</v>
      </c>
      <c r="S345" s="229" t="s">
        <v>7377</v>
      </c>
      <c r="T345" s="230">
        <v>57</v>
      </c>
      <c r="U345" s="229"/>
      <c r="V345" s="208" t="s">
        <v>6360</v>
      </c>
    </row>
    <row r="346" spans="1:22" ht="13.5">
      <c r="A346" s="225" t="s">
        <v>3403</v>
      </c>
      <c r="B346" s="226" t="s">
        <v>3404</v>
      </c>
      <c r="C346" s="227" t="s">
        <v>2716</v>
      </c>
      <c r="D346" s="228" t="s">
        <v>262</v>
      </c>
      <c r="E346" s="247" t="s">
        <v>3413</v>
      </c>
      <c r="F346" s="248" t="s">
        <v>3822</v>
      </c>
      <c r="G346" s="228" t="s">
        <v>2861</v>
      </c>
      <c r="H346" s="229" t="s">
        <v>262</v>
      </c>
      <c r="I346" s="229"/>
      <c r="J346" s="147" t="str">
        <f t="shared" si="11"/>
        <v>羅友彥</v>
      </c>
      <c r="K346" s="230">
        <v>100</v>
      </c>
      <c r="L346" s="208" t="s">
        <v>2035</v>
      </c>
      <c r="M346" s="208" t="s">
        <v>2701</v>
      </c>
      <c r="N346" s="154">
        <f t="shared" si="10"/>
        <v>45608</v>
      </c>
      <c r="O346" s="230">
        <v>5</v>
      </c>
      <c r="P346" s="231">
        <v>0</v>
      </c>
      <c r="Q346" s="229" t="s">
        <v>31</v>
      </c>
      <c r="R346" s="229" t="s">
        <v>2036</v>
      </c>
      <c r="S346" s="229" t="s">
        <v>2038</v>
      </c>
      <c r="T346" s="230">
        <v>10</v>
      </c>
      <c r="U346" s="229"/>
      <c r="V346" s="208" t="s">
        <v>4735</v>
      </c>
    </row>
    <row r="347" spans="1:22" ht="13.5">
      <c r="A347" s="225" t="s">
        <v>878</v>
      </c>
      <c r="B347" s="226" t="s">
        <v>879</v>
      </c>
      <c r="C347" s="227" t="s">
        <v>255</v>
      </c>
      <c r="D347" s="228" t="s">
        <v>115</v>
      </c>
      <c r="E347" s="247" t="s">
        <v>81</v>
      </c>
      <c r="F347" s="248"/>
      <c r="G347" s="228" t="s">
        <v>100</v>
      </c>
      <c r="H347" s="229" t="s">
        <v>476</v>
      </c>
      <c r="I347" s="229"/>
      <c r="J347" s="147" t="str">
        <f t="shared" si="11"/>
        <v>莊廉琯</v>
      </c>
      <c r="K347" s="231">
        <v>0</v>
      </c>
      <c r="L347" s="208" t="s">
        <v>2038</v>
      </c>
      <c r="M347" s="208" t="s">
        <v>1750</v>
      </c>
      <c r="N347" s="154">
        <f t="shared" si="10"/>
        <v>45609</v>
      </c>
      <c r="O347" s="230">
        <v>5</v>
      </c>
      <c r="P347" s="230">
        <v>40</v>
      </c>
      <c r="Q347" s="229" t="s">
        <v>36</v>
      </c>
      <c r="R347" s="229"/>
      <c r="S347" s="229"/>
      <c r="T347" s="231">
        <v>0</v>
      </c>
      <c r="U347" s="229"/>
      <c r="V347" s="208" t="s">
        <v>897</v>
      </c>
    </row>
    <row r="348" spans="1:22" ht="13.5">
      <c r="A348" s="225" t="s">
        <v>2022</v>
      </c>
      <c r="B348" s="226" t="s">
        <v>2023</v>
      </c>
      <c r="C348" s="227" t="s">
        <v>458</v>
      </c>
      <c r="D348" s="228" t="s">
        <v>123</v>
      </c>
      <c r="E348" s="247" t="s">
        <v>281</v>
      </c>
      <c r="F348" s="248"/>
      <c r="G348" s="228" t="s">
        <v>70</v>
      </c>
      <c r="H348" s="229" t="s">
        <v>129</v>
      </c>
      <c r="I348" s="229"/>
      <c r="J348" s="147" t="str">
        <f t="shared" si="11"/>
        <v>王琇眉</v>
      </c>
      <c r="K348" s="231">
        <v>0</v>
      </c>
      <c r="L348" s="208" t="s">
        <v>2038</v>
      </c>
      <c r="M348" s="208" t="s">
        <v>1750</v>
      </c>
      <c r="N348" s="154">
        <f t="shared" si="10"/>
        <v>45609</v>
      </c>
      <c r="O348" s="230">
        <v>5</v>
      </c>
      <c r="P348" s="231">
        <v>0</v>
      </c>
      <c r="Q348" s="229" t="s">
        <v>34</v>
      </c>
      <c r="R348" s="229"/>
      <c r="S348" s="229"/>
      <c r="T348" s="231">
        <v>0</v>
      </c>
      <c r="U348" s="229"/>
      <c r="V348" s="208" t="s">
        <v>2406</v>
      </c>
    </row>
    <row r="349" spans="1:22" ht="13.5">
      <c r="A349" s="225" t="s">
        <v>3160</v>
      </c>
      <c r="B349" s="226" t="s">
        <v>3161</v>
      </c>
      <c r="C349" s="227" t="s">
        <v>337</v>
      </c>
      <c r="D349" s="228" t="s">
        <v>123</v>
      </c>
      <c r="E349" s="247" t="s">
        <v>3289</v>
      </c>
      <c r="F349" s="248"/>
      <c r="G349" s="228" t="s">
        <v>2862</v>
      </c>
      <c r="H349" s="229" t="s">
        <v>709</v>
      </c>
      <c r="I349" s="229"/>
      <c r="J349" s="147" t="str">
        <f t="shared" si="11"/>
        <v>鄭華瑜</v>
      </c>
      <c r="K349" s="231">
        <v>0</v>
      </c>
      <c r="L349" s="208" t="s">
        <v>2038</v>
      </c>
      <c r="M349" s="208" t="s">
        <v>2406</v>
      </c>
      <c r="N349" s="154">
        <f t="shared" si="10"/>
        <v>45616</v>
      </c>
      <c r="O349" s="230">
        <v>10</v>
      </c>
      <c r="P349" s="231">
        <v>0</v>
      </c>
      <c r="Q349" s="229" t="s">
        <v>36</v>
      </c>
      <c r="R349" s="229"/>
      <c r="S349" s="229"/>
      <c r="T349" s="231">
        <v>0</v>
      </c>
      <c r="U349" s="229"/>
      <c r="V349" s="209"/>
    </row>
    <row r="350" spans="1:22" ht="13.5">
      <c r="A350" s="225" t="s">
        <v>2395</v>
      </c>
      <c r="B350" s="226" t="s">
        <v>2396</v>
      </c>
      <c r="C350" s="227" t="s">
        <v>2719</v>
      </c>
      <c r="D350" s="228" t="s">
        <v>422</v>
      </c>
      <c r="E350" s="247" t="s">
        <v>3823</v>
      </c>
      <c r="F350" s="248" t="s">
        <v>3824</v>
      </c>
      <c r="G350" s="228" t="s">
        <v>2861</v>
      </c>
      <c r="H350" s="229" t="s">
        <v>422</v>
      </c>
      <c r="I350" s="229"/>
      <c r="J350" s="147" t="str">
        <f t="shared" si="11"/>
        <v>李育儒</v>
      </c>
      <c r="K350" s="230">
        <v>100</v>
      </c>
      <c r="L350" s="208" t="s">
        <v>2223</v>
      </c>
      <c r="M350" s="208" t="s">
        <v>2223</v>
      </c>
      <c r="N350" s="154">
        <f t="shared" si="10"/>
        <v>45604</v>
      </c>
      <c r="O350" s="230">
        <v>1</v>
      </c>
      <c r="P350" s="231">
        <v>0</v>
      </c>
      <c r="Q350" s="229" t="s">
        <v>31</v>
      </c>
      <c r="R350" s="229" t="s">
        <v>2223</v>
      </c>
      <c r="S350" s="229" t="s">
        <v>2225</v>
      </c>
      <c r="T350" s="230">
        <v>2</v>
      </c>
      <c r="U350" s="230">
        <v>6</v>
      </c>
      <c r="V350" s="208" t="s">
        <v>2051</v>
      </c>
    </row>
    <row r="351" spans="1:22" ht="13.5">
      <c r="A351" s="225" t="s">
        <v>2395</v>
      </c>
      <c r="B351" s="226" t="s">
        <v>2396</v>
      </c>
      <c r="C351" s="227" t="s">
        <v>2719</v>
      </c>
      <c r="D351" s="228" t="s">
        <v>422</v>
      </c>
      <c r="E351" s="247" t="s">
        <v>3825</v>
      </c>
      <c r="F351" s="248" t="s">
        <v>3826</v>
      </c>
      <c r="G351" s="228" t="s">
        <v>2861</v>
      </c>
      <c r="H351" s="229" t="s">
        <v>422</v>
      </c>
      <c r="I351" s="229"/>
      <c r="J351" s="147" t="str">
        <f t="shared" si="11"/>
        <v>李育儒</v>
      </c>
      <c r="K351" s="230">
        <v>100</v>
      </c>
      <c r="L351" s="208" t="s">
        <v>2225</v>
      </c>
      <c r="M351" s="208" t="s">
        <v>2225</v>
      </c>
      <c r="N351" s="154">
        <f t="shared" si="10"/>
        <v>45607</v>
      </c>
      <c r="O351" s="230">
        <v>1</v>
      </c>
      <c r="P351" s="231">
        <v>0</v>
      </c>
      <c r="Q351" s="229" t="s">
        <v>31</v>
      </c>
      <c r="R351" s="229" t="s">
        <v>2225</v>
      </c>
      <c r="S351" s="229" t="s">
        <v>2225</v>
      </c>
      <c r="T351" s="230">
        <v>1</v>
      </c>
      <c r="U351" s="230">
        <v>4</v>
      </c>
      <c r="V351" s="208" t="s">
        <v>2051</v>
      </c>
    </row>
    <row r="352" spans="1:22" ht="13.5">
      <c r="A352" s="225" t="s">
        <v>2241</v>
      </c>
      <c r="B352" s="226" t="s">
        <v>2242</v>
      </c>
      <c r="C352" s="227" t="s">
        <v>79</v>
      </c>
      <c r="D352" s="228" t="s">
        <v>132</v>
      </c>
      <c r="E352" s="247" t="s">
        <v>81</v>
      </c>
      <c r="F352" s="248" t="s">
        <v>10398</v>
      </c>
      <c r="G352" s="228" t="s">
        <v>32</v>
      </c>
      <c r="H352" s="229" t="s">
        <v>741</v>
      </c>
      <c r="I352" s="229"/>
      <c r="J352" s="147" t="str">
        <f t="shared" si="11"/>
        <v>蘇哲弘</v>
      </c>
      <c r="K352" s="230">
        <v>100</v>
      </c>
      <c r="L352" s="208" t="s">
        <v>2225</v>
      </c>
      <c r="M352" s="208" t="s">
        <v>1755</v>
      </c>
      <c r="N352" s="154">
        <f t="shared" si="10"/>
        <v>45618</v>
      </c>
      <c r="O352" s="230">
        <v>10</v>
      </c>
      <c r="P352" s="230">
        <v>16</v>
      </c>
      <c r="Q352" s="229" t="s">
        <v>31</v>
      </c>
      <c r="R352" s="229" t="s">
        <v>1756</v>
      </c>
      <c r="S352" s="229" t="s">
        <v>6242</v>
      </c>
      <c r="T352" s="230">
        <v>166</v>
      </c>
      <c r="U352" s="230">
        <v>12</v>
      </c>
      <c r="V352" s="209"/>
    </row>
    <row r="353" spans="1:22" ht="13.5">
      <c r="A353" s="225" t="s">
        <v>3407</v>
      </c>
      <c r="B353" s="226" t="s">
        <v>3408</v>
      </c>
      <c r="C353" s="227" t="s">
        <v>51</v>
      </c>
      <c r="D353" s="228" t="s">
        <v>262</v>
      </c>
      <c r="E353" s="247" t="s">
        <v>38</v>
      </c>
      <c r="F353" s="248" t="s">
        <v>3827</v>
      </c>
      <c r="G353" s="228" t="s">
        <v>2861</v>
      </c>
      <c r="H353" s="229" t="s">
        <v>262</v>
      </c>
      <c r="I353" s="229"/>
      <c r="J353" s="147" t="str">
        <f t="shared" si="11"/>
        <v>羅友彥</v>
      </c>
      <c r="K353" s="230">
        <v>100</v>
      </c>
      <c r="L353" s="208" t="s">
        <v>2225</v>
      </c>
      <c r="M353" s="208" t="s">
        <v>2701</v>
      </c>
      <c r="N353" s="154">
        <f t="shared" si="10"/>
        <v>45608</v>
      </c>
      <c r="O353" s="230">
        <v>2</v>
      </c>
      <c r="P353" s="231">
        <v>0</v>
      </c>
      <c r="Q353" s="229" t="s">
        <v>31</v>
      </c>
      <c r="R353" s="229" t="s">
        <v>912</v>
      </c>
      <c r="S353" s="229" t="s">
        <v>2701</v>
      </c>
      <c r="T353" s="230">
        <v>15</v>
      </c>
      <c r="U353" s="229"/>
      <c r="V353" s="208" t="s">
        <v>6520</v>
      </c>
    </row>
    <row r="354" spans="1:22" ht="13.5">
      <c r="A354" s="225" t="s">
        <v>3403</v>
      </c>
      <c r="B354" s="226" t="s">
        <v>3404</v>
      </c>
      <c r="C354" s="227" t="s">
        <v>2717</v>
      </c>
      <c r="D354" s="228" t="s">
        <v>262</v>
      </c>
      <c r="E354" s="247" t="s">
        <v>417</v>
      </c>
      <c r="F354" s="248" t="s">
        <v>5051</v>
      </c>
      <c r="G354" s="228" t="s">
        <v>2861</v>
      </c>
      <c r="H354" s="229" t="s">
        <v>262</v>
      </c>
      <c r="I354" s="229"/>
      <c r="J354" s="147" t="str">
        <f t="shared" si="11"/>
        <v>羅友彥</v>
      </c>
      <c r="K354" s="230">
        <v>100</v>
      </c>
      <c r="L354" s="208" t="s">
        <v>2701</v>
      </c>
      <c r="M354" s="208" t="s">
        <v>2040</v>
      </c>
      <c r="N354" s="154">
        <f t="shared" si="10"/>
        <v>45646</v>
      </c>
      <c r="O354" s="230">
        <v>29</v>
      </c>
      <c r="P354" s="231">
        <v>0</v>
      </c>
      <c r="Q354" s="229" t="s">
        <v>31</v>
      </c>
      <c r="R354" s="229" t="s">
        <v>3290</v>
      </c>
      <c r="S354" s="229" t="s">
        <v>1491</v>
      </c>
      <c r="T354" s="230">
        <v>40</v>
      </c>
      <c r="U354" s="229"/>
      <c r="V354" s="208" t="s">
        <v>4735</v>
      </c>
    </row>
    <row r="355" spans="1:22" ht="13.5">
      <c r="A355" s="225" t="s">
        <v>3403</v>
      </c>
      <c r="B355" s="226" t="s">
        <v>3404</v>
      </c>
      <c r="C355" s="227" t="s">
        <v>2717</v>
      </c>
      <c r="D355" s="228" t="s">
        <v>262</v>
      </c>
      <c r="E355" s="247" t="s">
        <v>423</v>
      </c>
      <c r="F355" s="248" t="s">
        <v>5064</v>
      </c>
      <c r="G355" s="228" t="s">
        <v>2861</v>
      </c>
      <c r="H355" s="229" t="s">
        <v>422</v>
      </c>
      <c r="I355" s="229"/>
      <c r="J355" s="147" t="str">
        <f t="shared" si="11"/>
        <v>李育儒</v>
      </c>
      <c r="K355" s="230">
        <v>100</v>
      </c>
      <c r="L355" s="208" t="s">
        <v>2701</v>
      </c>
      <c r="M355" s="208" t="s">
        <v>2040</v>
      </c>
      <c r="N355" s="154">
        <f t="shared" si="10"/>
        <v>45646</v>
      </c>
      <c r="O355" s="230">
        <v>29</v>
      </c>
      <c r="P355" s="231">
        <v>0</v>
      </c>
      <c r="Q355" s="229" t="s">
        <v>31</v>
      </c>
      <c r="R355" s="229" t="s">
        <v>1753</v>
      </c>
      <c r="S355" s="229" t="s">
        <v>2418</v>
      </c>
      <c r="T355" s="230">
        <v>35</v>
      </c>
      <c r="U355" s="229"/>
      <c r="V355" s="208" t="s">
        <v>4735</v>
      </c>
    </row>
    <row r="356" spans="1:22" ht="13.5">
      <c r="A356" s="225" t="s">
        <v>2580</v>
      </c>
      <c r="B356" s="226" t="s">
        <v>2581</v>
      </c>
      <c r="C356" s="227" t="s">
        <v>41</v>
      </c>
      <c r="D356" s="228" t="s">
        <v>115</v>
      </c>
      <c r="E356" s="247" t="s">
        <v>2696</v>
      </c>
      <c r="F356" s="248" t="s">
        <v>9478</v>
      </c>
      <c r="G356" s="228" t="s">
        <v>100</v>
      </c>
      <c r="H356" s="229" t="s">
        <v>115</v>
      </c>
      <c r="I356" s="229"/>
      <c r="J356" s="147" t="str">
        <f t="shared" si="11"/>
        <v>黃胤綸</v>
      </c>
      <c r="K356" s="230">
        <v>100</v>
      </c>
      <c r="L356" s="208" t="s">
        <v>1750</v>
      </c>
      <c r="M356" s="208" t="s">
        <v>1870</v>
      </c>
      <c r="N356" s="154">
        <f t="shared" si="10"/>
        <v>45615</v>
      </c>
      <c r="O356" s="230">
        <v>5</v>
      </c>
      <c r="P356" s="230">
        <v>40</v>
      </c>
      <c r="Q356" s="229" t="s">
        <v>31</v>
      </c>
      <c r="R356" s="229" t="s">
        <v>4742</v>
      </c>
      <c r="S356" s="229" t="s">
        <v>5211</v>
      </c>
      <c r="T356" s="230">
        <v>51</v>
      </c>
      <c r="U356" s="229"/>
      <c r="V356" s="208" t="s">
        <v>6360</v>
      </c>
    </row>
    <row r="357" spans="1:22" ht="13.5">
      <c r="A357" s="225" t="s">
        <v>878</v>
      </c>
      <c r="B357" s="226" t="s">
        <v>879</v>
      </c>
      <c r="C357" s="227" t="s">
        <v>255</v>
      </c>
      <c r="D357" s="228" t="s">
        <v>115</v>
      </c>
      <c r="E357" s="247" t="s">
        <v>80</v>
      </c>
      <c r="F357" s="248"/>
      <c r="G357" s="228" t="s">
        <v>100</v>
      </c>
      <c r="H357" s="229" t="s">
        <v>115</v>
      </c>
      <c r="I357" s="229"/>
      <c r="J357" s="147" t="str">
        <f t="shared" si="11"/>
        <v>黃胤綸</v>
      </c>
      <c r="K357" s="231">
        <v>0</v>
      </c>
      <c r="L357" s="208" t="s">
        <v>1751</v>
      </c>
      <c r="M357" s="208" t="s">
        <v>1762</v>
      </c>
      <c r="N357" s="154">
        <f t="shared" si="10"/>
        <v>45651</v>
      </c>
      <c r="O357" s="230">
        <v>30</v>
      </c>
      <c r="P357" s="230">
        <v>200</v>
      </c>
      <c r="Q357" s="229" t="s">
        <v>36</v>
      </c>
      <c r="R357" s="229"/>
      <c r="S357" s="229"/>
      <c r="T357" s="231">
        <v>0</v>
      </c>
      <c r="U357" s="229"/>
      <c r="V357" s="208" t="s">
        <v>897</v>
      </c>
    </row>
    <row r="358" spans="1:22" ht="13.5">
      <c r="A358" s="225" t="s">
        <v>2022</v>
      </c>
      <c r="B358" s="226" t="s">
        <v>2023</v>
      </c>
      <c r="C358" s="227" t="s">
        <v>458</v>
      </c>
      <c r="D358" s="228" t="s">
        <v>123</v>
      </c>
      <c r="E358" s="247" t="s">
        <v>280</v>
      </c>
      <c r="F358" s="248"/>
      <c r="G358" s="228" t="s">
        <v>70</v>
      </c>
      <c r="H358" s="229" t="s">
        <v>129</v>
      </c>
      <c r="I358" s="229"/>
      <c r="J358" s="147" t="str">
        <f t="shared" si="11"/>
        <v>王琇眉</v>
      </c>
      <c r="K358" s="231">
        <v>0</v>
      </c>
      <c r="L358" s="208" t="s">
        <v>1751</v>
      </c>
      <c r="M358" s="208" t="s">
        <v>1753</v>
      </c>
      <c r="N358" s="154">
        <f t="shared" si="10"/>
        <v>45611</v>
      </c>
      <c r="O358" s="230">
        <v>2</v>
      </c>
      <c r="P358" s="231">
        <v>0</v>
      </c>
      <c r="Q358" s="229" t="s">
        <v>34</v>
      </c>
      <c r="R358" s="229"/>
      <c r="S358" s="229"/>
      <c r="T358" s="231">
        <v>0</v>
      </c>
      <c r="U358" s="229"/>
      <c r="V358" s="208" t="s">
        <v>2406</v>
      </c>
    </row>
    <row r="359" spans="1:22" ht="13.5">
      <c r="A359" s="225" t="s">
        <v>1742</v>
      </c>
      <c r="B359" s="226" t="s">
        <v>1743</v>
      </c>
      <c r="C359" s="227" t="s">
        <v>255</v>
      </c>
      <c r="D359" s="228" t="s">
        <v>462</v>
      </c>
      <c r="E359" s="247" t="s">
        <v>37</v>
      </c>
      <c r="F359" s="248" t="s">
        <v>3986</v>
      </c>
      <c r="G359" s="228" t="s">
        <v>32</v>
      </c>
      <c r="H359" s="229" t="s">
        <v>553</v>
      </c>
      <c r="I359" s="229"/>
      <c r="J359" s="147" t="str">
        <f t="shared" si="11"/>
        <v>魏暉恩</v>
      </c>
      <c r="K359" s="230">
        <v>100</v>
      </c>
      <c r="L359" s="208" t="s">
        <v>1751</v>
      </c>
      <c r="M359" s="208" t="s">
        <v>1752</v>
      </c>
      <c r="N359" s="154">
        <f t="shared" si="10"/>
        <v>45614</v>
      </c>
      <c r="O359" s="230">
        <v>3</v>
      </c>
      <c r="P359" s="230">
        <v>24</v>
      </c>
      <c r="Q359" s="229" t="s">
        <v>31</v>
      </c>
      <c r="R359" s="229" t="s">
        <v>1750</v>
      </c>
      <c r="S359" s="229" t="s">
        <v>1752</v>
      </c>
      <c r="T359" s="230">
        <v>4</v>
      </c>
      <c r="U359" s="229"/>
      <c r="V359" s="208" t="s">
        <v>2049</v>
      </c>
    </row>
    <row r="360" spans="1:22" ht="13.5">
      <c r="A360" s="225" t="s">
        <v>1742</v>
      </c>
      <c r="B360" s="226" t="s">
        <v>1743</v>
      </c>
      <c r="C360" s="227" t="s">
        <v>52</v>
      </c>
      <c r="D360" s="228" t="s">
        <v>462</v>
      </c>
      <c r="E360" s="247" t="s">
        <v>118</v>
      </c>
      <c r="F360" s="248" t="s">
        <v>4297</v>
      </c>
      <c r="G360" s="228" t="s">
        <v>2860</v>
      </c>
      <c r="H360" s="229" t="s">
        <v>562</v>
      </c>
      <c r="I360" s="229"/>
      <c r="J360" s="147" t="str">
        <f t="shared" si="11"/>
        <v>葉宏政</v>
      </c>
      <c r="K360" s="230">
        <v>100</v>
      </c>
      <c r="L360" s="208" t="s">
        <v>1751</v>
      </c>
      <c r="M360" s="208" t="s">
        <v>925</v>
      </c>
      <c r="N360" s="154">
        <f t="shared" si="10"/>
        <v>45666</v>
      </c>
      <c r="O360" s="230">
        <v>40</v>
      </c>
      <c r="P360" s="230">
        <v>32</v>
      </c>
      <c r="Q360" s="229" t="s">
        <v>31</v>
      </c>
      <c r="R360" s="229" t="s">
        <v>2407</v>
      </c>
      <c r="S360" s="229" t="s">
        <v>918</v>
      </c>
      <c r="T360" s="230">
        <v>28</v>
      </c>
      <c r="U360" s="232">
        <v>30.5</v>
      </c>
      <c r="V360" s="208" t="s">
        <v>2049</v>
      </c>
    </row>
    <row r="361" spans="1:22" ht="13.5">
      <c r="A361" s="225" t="s">
        <v>878</v>
      </c>
      <c r="B361" s="226" t="s">
        <v>879</v>
      </c>
      <c r="C361" s="227" t="s">
        <v>72</v>
      </c>
      <c r="D361" s="228" t="s">
        <v>115</v>
      </c>
      <c r="E361" s="247" t="s">
        <v>889</v>
      </c>
      <c r="F361" s="248"/>
      <c r="G361" s="228" t="s">
        <v>73</v>
      </c>
      <c r="H361" s="229" t="s">
        <v>877</v>
      </c>
      <c r="I361" s="229"/>
      <c r="J361" s="147" t="str">
        <f t="shared" si="11"/>
        <v>張政崙</v>
      </c>
      <c r="K361" s="231">
        <v>0</v>
      </c>
      <c r="L361" s="208" t="s">
        <v>1753</v>
      </c>
      <c r="M361" s="208" t="s">
        <v>1877</v>
      </c>
      <c r="N361" s="154">
        <f t="shared" si="10"/>
        <v>45652</v>
      </c>
      <c r="O361" s="230">
        <v>30</v>
      </c>
      <c r="P361" s="230">
        <v>200</v>
      </c>
      <c r="Q361" s="229" t="s">
        <v>36</v>
      </c>
      <c r="R361" s="229"/>
      <c r="S361" s="229"/>
      <c r="T361" s="231">
        <v>0</v>
      </c>
      <c r="U361" s="229"/>
      <c r="V361" s="208" t="s">
        <v>897</v>
      </c>
    </row>
    <row r="362" spans="1:22" ht="13.5">
      <c r="A362" s="225" t="s">
        <v>3160</v>
      </c>
      <c r="B362" s="226" t="s">
        <v>3161</v>
      </c>
      <c r="C362" s="227" t="s">
        <v>334</v>
      </c>
      <c r="D362" s="228" t="s">
        <v>123</v>
      </c>
      <c r="E362" s="247" t="s">
        <v>333</v>
      </c>
      <c r="F362" s="248"/>
      <c r="G362" s="228" t="s">
        <v>506</v>
      </c>
      <c r="H362" s="229" t="s">
        <v>481</v>
      </c>
      <c r="I362" s="229"/>
      <c r="J362" s="147" t="str">
        <f t="shared" si="11"/>
        <v>丁智軒</v>
      </c>
      <c r="K362" s="231">
        <v>0</v>
      </c>
      <c r="L362" s="208" t="s">
        <v>1753</v>
      </c>
      <c r="M362" s="208" t="s">
        <v>1754</v>
      </c>
      <c r="N362" s="154">
        <f t="shared" si="10"/>
        <v>45617</v>
      </c>
      <c r="O362" s="230">
        <v>5</v>
      </c>
      <c r="P362" s="231">
        <v>0</v>
      </c>
      <c r="Q362" s="229" t="s">
        <v>36</v>
      </c>
      <c r="R362" s="229"/>
      <c r="S362" s="229"/>
      <c r="T362" s="231">
        <v>0</v>
      </c>
      <c r="U362" s="229"/>
      <c r="V362" s="209"/>
    </row>
    <row r="363" spans="1:22" ht="13.5">
      <c r="A363" s="225" t="s">
        <v>1742</v>
      </c>
      <c r="B363" s="226" t="s">
        <v>1743</v>
      </c>
      <c r="C363" s="227" t="s">
        <v>255</v>
      </c>
      <c r="D363" s="228" t="s">
        <v>462</v>
      </c>
      <c r="E363" s="247" t="s">
        <v>68</v>
      </c>
      <c r="F363" s="248"/>
      <c r="G363" s="228" t="s">
        <v>32</v>
      </c>
      <c r="H363" s="229" t="s">
        <v>462</v>
      </c>
      <c r="I363" s="229"/>
      <c r="J363" s="147" t="str">
        <f t="shared" si="11"/>
        <v>簡振芳</v>
      </c>
      <c r="K363" s="230">
        <v>100</v>
      </c>
      <c r="L363" s="208" t="s">
        <v>1753</v>
      </c>
      <c r="M363" s="208" t="s">
        <v>1754</v>
      </c>
      <c r="N363" s="154">
        <f t="shared" si="10"/>
        <v>45617</v>
      </c>
      <c r="O363" s="230">
        <v>5</v>
      </c>
      <c r="P363" s="230">
        <v>30</v>
      </c>
      <c r="Q363" s="229" t="s">
        <v>31</v>
      </c>
      <c r="R363" s="229" t="s">
        <v>1752</v>
      </c>
      <c r="S363" s="229" t="s">
        <v>1754</v>
      </c>
      <c r="T363" s="230">
        <v>4</v>
      </c>
      <c r="U363" s="230">
        <v>48</v>
      </c>
      <c r="V363" s="208" t="s">
        <v>2049</v>
      </c>
    </row>
    <row r="364" spans="1:22" ht="13.5">
      <c r="A364" s="225" t="s">
        <v>2241</v>
      </c>
      <c r="B364" s="226" t="s">
        <v>2242</v>
      </c>
      <c r="C364" s="227" t="s">
        <v>79</v>
      </c>
      <c r="D364" s="228" t="s">
        <v>132</v>
      </c>
      <c r="E364" s="247" t="s">
        <v>37</v>
      </c>
      <c r="F364" s="248" t="s">
        <v>4298</v>
      </c>
      <c r="G364" s="228" t="s">
        <v>32</v>
      </c>
      <c r="H364" s="229" t="s">
        <v>553</v>
      </c>
      <c r="I364" s="229"/>
      <c r="J364" s="147" t="str">
        <f t="shared" si="11"/>
        <v>魏暉恩</v>
      </c>
      <c r="K364" s="230">
        <v>100</v>
      </c>
      <c r="L364" s="208" t="s">
        <v>1753</v>
      </c>
      <c r="M364" s="208" t="s">
        <v>1754</v>
      </c>
      <c r="N364" s="154">
        <f t="shared" si="10"/>
        <v>45617</v>
      </c>
      <c r="O364" s="230">
        <v>5</v>
      </c>
      <c r="P364" s="230">
        <v>16</v>
      </c>
      <c r="Q364" s="229" t="s">
        <v>31</v>
      </c>
      <c r="R364" s="229" t="s">
        <v>1752</v>
      </c>
      <c r="S364" s="229" t="s">
        <v>1752</v>
      </c>
      <c r="T364" s="230">
        <v>1</v>
      </c>
      <c r="U364" s="229"/>
      <c r="V364" s="209"/>
    </row>
    <row r="365" spans="1:22" ht="13.5">
      <c r="A365" s="225" t="s">
        <v>2849</v>
      </c>
      <c r="B365" s="226" t="s">
        <v>2850</v>
      </c>
      <c r="C365" s="227" t="s">
        <v>46</v>
      </c>
      <c r="D365" s="228" t="s">
        <v>50</v>
      </c>
      <c r="E365" s="247" t="s">
        <v>2856</v>
      </c>
      <c r="F365" s="248" t="s">
        <v>4774</v>
      </c>
      <c r="G365" s="228" t="s">
        <v>2860</v>
      </c>
      <c r="H365" s="229" t="s">
        <v>796</v>
      </c>
      <c r="I365" s="229"/>
      <c r="J365" s="147" t="str">
        <f t="shared" si="11"/>
        <v>洪子芸</v>
      </c>
      <c r="K365" s="230">
        <v>100</v>
      </c>
      <c r="L365" s="208" t="s">
        <v>1752</v>
      </c>
      <c r="M365" s="208" t="s">
        <v>2406</v>
      </c>
      <c r="N365" s="154">
        <f t="shared" si="10"/>
        <v>45616</v>
      </c>
      <c r="O365" s="230">
        <v>3</v>
      </c>
      <c r="P365" s="230">
        <v>8</v>
      </c>
      <c r="Q365" s="229" t="s">
        <v>31</v>
      </c>
      <c r="R365" s="229" t="s">
        <v>1752</v>
      </c>
      <c r="S365" s="229" t="s">
        <v>2040</v>
      </c>
      <c r="T365" s="230">
        <v>25</v>
      </c>
      <c r="U365" s="230">
        <v>59</v>
      </c>
      <c r="V365" s="209"/>
    </row>
    <row r="366" spans="1:22" ht="13.5">
      <c r="A366" s="225" t="s">
        <v>2849</v>
      </c>
      <c r="B366" s="226" t="s">
        <v>2850</v>
      </c>
      <c r="C366" s="227" t="s">
        <v>46</v>
      </c>
      <c r="D366" s="228" t="s">
        <v>50</v>
      </c>
      <c r="E366" s="247" t="s">
        <v>2857</v>
      </c>
      <c r="F366" s="248" t="s">
        <v>4775</v>
      </c>
      <c r="G366" s="228" t="s">
        <v>2860</v>
      </c>
      <c r="H366" s="229" t="s">
        <v>796</v>
      </c>
      <c r="I366" s="229"/>
      <c r="J366" s="147" t="str">
        <f t="shared" si="11"/>
        <v>洪子芸</v>
      </c>
      <c r="K366" s="230">
        <v>100</v>
      </c>
      <c r="L366" s="208" t="s">
        <v>1752</v>
      </c>
      <c r="M366" s="208" t="s">
        <v>2406</v>
      </c>
      <c r="N366" s="154">
        <f t="shared" si="10"/>
        <v>45616</v>
      </c>
      <c r="O366" s="230">
        <v>3</v>
      </c>
      <c r="P366" s="230">
        <v>8</v>
      </c>
      <c r="Q366" s="229" t="s">
        <v>31</v>
      </c>
      <c r="R366" s="229" t="s">
        <v>1752</v>
      </c>
      <c r="S366" s="229" t="s">
        <v>2040</v>
      </c>
      <c r="T366" s="230">
        <v>25</v>
      </c>
      <c r="U366" s="230">
        <v>8</v>
      </c>
      <c r="V366" s="209"/>
    </row>
    <row r="367" spans="1:22" ht="13.5">
      <c r="A367" s="225" t="s">
        <v>2849</v>
      </c>
      <c r="B367" s="226" t="s">
        <v>2850</v>
      </c>
      <c r="C367" s="227" t="s">
        <v>46</v>
      </c>
      <c r="D367" s="228" t="s">
        <v>50</v>
      </c>
      <c r="E367" s="247" t="s">
        <v>2858</v>
      </c>
      <c r="F367" s="248" t="s">
        <v>4776</v>
      </c>
      <c r="G367" s="228" t="s">
        <v>2860</v>
      </c>
      <c r="H367" s="229" t="s">
        <v>796</v>
      </c>
      <c r="I367" s="229"/>
      <c r="J367" s="147" t="str">
        <f t="shared" si="11"/>
        <v>洪子芸</v>
      </c>
      <c r="K367" s="230">
        <v>100</v>
      </c>
      <c r="L367" s="208" t="s">
        <v>1752</v>
      </c>
      <c r="M367" s="208" t="s">
        <v>2406</v>
      </c>
      <c r="N367" s="154">
        <f t="shared" si="10"/>
        <v>45616</v>
      </c>
      <c r="O367" s="230">
        <v>3</v>
      </c>
      <c r="P367" s="230">
        <v>8</v>
      </c>
      <c r="Q367" s="229" t="s">
        <v>31</v>
      </c>
      <c r="R367" s="229" t="s">
        <v>1752</v>
      </c>
      <c r="S367" s="229" t="s">
        <v>2040</v>
      </c>
      <c r="T367" s="230">
        <v>25</v>
      </c>
      <c r="U367" s="230">
        <v>3</v>
      </c>
      <c r="V367" s="209"/>
    </row>
    <row r="368" spans="1:22" ht="13.5">
      <c r="A368" s="225" t="s">
        <v>3135</v>
      </c>
      <c r="B368" s="226" t="s">
        <v>3136</v>
      </c>
      <c r="C368" s="227" t="s">
        <v>41</v>
      </c>
      <c r="D368" s="228" t="s">
        <v>115</v>
      </c>
      <c r="E368" s="247" t="s">
        <v>3148</v>
      </c>
      <c r="F368" s="248"/>
      <c r="G368" s="228" t="s">
        <v>70</v>
      </c>
      <c r="H368" s="229" t="s">
        <v>71</v>
      </c>
      <c r="I368" s="229"/>
      <c r="J368" s="147" t="str">
        <f t="shared" si="11"/>
        <v>余承翰</v>
      </c>
      <c r="K368" s="230">
        <v>100</v>
      </c>
      <c r="L368" s="208" t="s">
        <v>1752</v>
      </c>
      <c r="M368" s="208" t="s">
        <v>1755</v>
      </c>
      <c r="N368" s="154">
        <f t="shared" si="10"/>
        <v>45618</v>
      </c>
      <c r="O368" s="230">
        <v>5</v>
      </c>
      <c r="P368" s="230">
        <v>20</v>
      </c>
      <c r="Q368" s="229" t="s">
        <v>31</v>
      </c>
      <c r="R368" s="229" t="s">
        <v>2417</v>
      </c>
      <c r="S368" s="229" t="s">
        <v>4817</v>
      </c>
      <c r="T368" s="230">
        <v>117</v>
      </c>
      <c r="U368" s="229"/>
      <c r="V368" s="208" t="s">
        <v>12096</v>
      </c>
    </row>
    <row r="369" spans="1:22" ht="13.5">
      <c r="A369" s="225" t="s">
        <v>2022</v>
      </c>
      <c r="B369" s="226" t="s">
        <v>2023</v>
      </c>
      <c r="C369" s="227" t="s">
        <v>207</v>
      </c>
      <c r="D369" s="228" t="s">
        <v>123</v>
      </c>
      <c r="E369" s="247" t="s">
        <v>119</v>
      </c>
      <c r="F369" s="248"/>
      <c r="G369" s="228" t="s">
        <v>506</v>
      </c>
      <c r="H369" s="229" t="s">
        <v>481</v>
      </c>
      <c r="I369" s="229"/>
      <c r="J369" s="147" t="str">
        <f t="shared" si="11"/>
        <v>丁智軒</v>
      </c>
      <c r="K369" s="231">
        <v>0</v>
      </c>
      <c r="L369" s="208" t="s">
        <v>1752</v>
      </c>
      <c r="M369" s="208" t="s">
        <v>919</v>
      </c>
      <c r="N369" s="154">
        <f t="shared" si="10"/>
        <v>45625</v>
      </c>
      <c r="O369" s="230">
        <v>10</v>
      </c>
      <c r="P369" s="231">
        <v>0</v>
      </c>
      <c r="Q369" s="229" t="s">
        <v>34</v>
      </c>
      <c r="R369" s="229"/>
      <c r="S369" s="229"/>
      <c r="T369" s="231">
        <v>0</v>
      </c>
      <c r="U369" s="230">
        <v>8</v>
      </c>
      <c r="V369" s="208" t="s">
        <v>2406</v>
      </c>
    </row>
    <row r="370" spans="1:22" ht="13.5">
      <c r="A370" s="225" t="s">
        <v>2022</v>
      </c>
      <c r="B370" s="226" t="s">
        <v>2023</v>
      </c>
      <c r="C370" s="227" t="s">
        <v>207</v>
      </c>
      <c r="D370" s="228" t="s">
        <v>123</v>
      </c>
      <c r="E370" s="247" t="s">
        <v>97</v>
      </c>
      <c r="F370" s="248"/>
      <c r="G370" s="228" t="s">
        <v>506</v>
      </c>
      <c r="H370" s="229" t="s">
        <v>481</v>
      </c>
      <c r="I370" s="229"/>
      <c r="J370" s="147" t="str">
        <f t="shared" si="11"/>
        <v>丁智軒</v>
      </c>
      <c r="K370" s="231">
        <v>0</v>
      </c>
      <c r="L370" s="208" t="s">
        <v>1752</v>
      </c>
      <c r="M370" s="208" t="s">
        <v>1870</v>
      </c>
      <c r="N370" s="154">
        <f t="shared" si="10"/>
        <v>45615</v>
      </c>
      <c r="O370" s="230">
        <v>2</v>
      </c>
      <c r="P370" s="231">
        <v>0</v>
      </c>
      <c r="Q370" s="229" t="s">
        <v>34</v>
      </c>
      <c r="R370" s="229"/>
      <c r="S370" s="229"/>
      <c r="T370" s="231">
        <v>0</v>
      </c>
      <c r="U370" s="230">
        <v>104</v>
      </c>
      <c r="V370" s="208" t="s">
        <v>2406</v>
      </c>
    </row>
    <row r="371" spans="1:22" ht="13.5">
      <c r="A371" s="225" t="s">
        <v>2054</v>
      </c>
      <c r="B371" s="226" t="s">
        <v>2055</v>
      </c>
      <c r="C371" s="227" t="s">
        <v>2186</v>
      </c>
      <c r="D371" s="228" t="s">
        <v>2173</v>
      </c>
      <c r="E371" s="247" t="s">
        <v>2200</v>
      </c>
      <c r="F371" s="248" t="s">
        <v>15979</v>
      </c>
      <c r="G371" s="228" t="s">
        <v>2170</v>
      </c>
      <c r="H371" s="229" t="s">
        <v>2173</v>
      </c>
      <c r="I371" s="229"/>
      <c r="J371" s="147" t="str">
        <f t="shared" si="11"/>
        <v>郑仁春</v>
      </c>
      <c r="K371" s="230">
        <v>100</v>
      </c>
      <c r="L371" s="208" t="s">
        <v>1752</v>
      </c>
      <c r="M371" s="208" t="s">
        <v>1755</v>
      </c>
      <c r="N371" s="154">
        <f t="shared" si="10"/>
        <v>45618</v>
      </c>
      <c r="O371" s="230">
        <v>5</v>
      </c>
      <c r="P371" s="230">
        <v>20</v>
      </c>
      <c r="Q371" s="229" t="s">
        <v>31</v>
      </c>
      <c r="R371" s="229" t="s">
        <v>924</v>
      </c>
      <c r="S371" s="229" t="s">
        <v>2040</v>
      </c>
      <c r="T371" s="230">
        <v>2</v>
      </c>
      <c r="U371" s="232">
        <v>12.5</v>
      </c>
      <c r="V371" s="208" t="s">
        <v>16012</v>
      </c>
    </row>
    <row r="372" spans="1:22" ht="13.5">
      <c r="A372" s="225" t="s">
        <v>3978</v>
      </c>
      <c r="B372" s="226" t="s">
        <v>3979</v>
      </c>
      <c r="C372" s="227" t="s">
        <v>2736</v>
      </c>
      <c r="D372" s="228" t="s">
        <v>2394</v>
      </c>
      <c r="E372" s="247" t="s">
        <v>273</v>
      </c>
      <c r="F372" s="248"/>
      <c r="G372" s="228" t="s">
        <v>2861</v>
      </c>
      <c r="H372" s="229" t="s">
        <v>2394</v>
      </c>
      <c r="I372" s="229"/>
      <c r="J372" s="147" t="str">
        <f t="shared" si="11"/>
        <v>林羽萱</v>
      </c>
      <c r="K372" s="230">
        <v>100</v>
      </c>
      <c r="L372" s="208" t="s">
        <v>1870</v>
      </c>
      <c r="M372" s="208" t="s">
        <v>1870</v>
      </c>
      <c r="N372" s="154">
        <f t="shared" si="10"/>
        <v>45615</v>
      </c>
      <c r="O372" s="230">
        <v>1</v>
      </c>
      <c r="P372" s="231">
        <v>0</v>
      </c>
      <c r="Q372" s="229" t="s">
        <v>31</v>
      </c>
      <c r="R372" s="229" t="s">
        <v>1753</v>
      </c>
      <c r="S372" s="229" t="s">
        <v>2406</v>
      </c>
      <c r="T372" s="230">
        <v>4</v>
      </c>
      <c r="U372" s="229"/>
      <c r="V372" s="208" t="s">
        <v>923</v>
      </c>
    </row>
    <row r="373" spans="1:22" ht="13.5">
      <c r="A373" s="225" t="s">
        <v>2580</v>
      </c>
      <c r="B373" s="226" t="s">
        <v>2581</v>
      </c>
      <c r="C373" s="227" t="s">
        <v>46</v>
      </c>
      <c r="D373" s="228" t="s">
        <v>115</v>
      </c>
      <c r="E373" s="247" t="s">
        <v>2697</v>
      </c>
      <c r="F373" s="248" t="s">
        <v>3705</v>
      </c>
      <c r="G373" s="228" t="s">
        <v>100</v>
      </c>
      <c r="H373" s="229" t="s">
        <v>115</v>
      </c>
      <c r="I373" s="229"/>
      <c r="J373" s="147" t="str">
        <f t="shared" si="11"/>
        <v>黃胤綸</v>
      </c>
      <c r="K373" s="230">
        <v>100</v>
      </c>
      <c r="L373" s="208" t="s">
        <v>2406</v>
      </c>
      <c r="M373" s="208" t="s">
        <v>2233</v>
      </c>
      <c r="N373" s="154">
        <f t="shared" si="10"/>
        <v>45622</v>
      </c>
      <c r="O373" s="230">
        <v>5</v>
      </c>
      <c r="P373" s="230">
        <v>24</v>
      </c>
      <c r="Q373" s="229" t="s">
        <v>31</v>
      </c>
      <c r="R373" s="229" t="s">
        <v>913</v>
      </c>
      <c r="S373" s="229" t="s">
        <v>7377</v>
      </c>
      <c r="T373" s="230">
        <v>191</v>
      </c>
      <c r="U373" s="230">
        <v>59</v>
      </c>
      <c r="V373" s="208" t="s">
        <v>6360</v>
      </c>
    </row>
    <row r="374" spans="1:22" ht="13.5">
      <c r="A374" s="225" t="s">
        <v>2580</v>
      </c>
      <c r="B374" s="226" t="s">
        <v>2581</v>
      </c>
      <c r="C374" s="227" t="s">
        <v>46</v>
      </c>
      <c r="D374" s="228" t="s">
        <v>115</v>
      </c>
      <c r="E374" s="247" t="s">
        <v>2859</v>
      </c>
      <c r="F374" s="248" t="s">
        <v>9795</v>
      </c>
      <c r="G374" s="228" t="s">
        <v>100</v>
      </c>
      <c r="H374" s="229" t="s">
        <v>115</v>
      </c>
      <c r="I374" s="229"/>
      <c r="J374" s="147" t="str">
        <f t="shared" si="11"/>
        <v>黃胤綸</v>
      </c>
      <c r="K374" s="230">
        <v>100</v>
      </c>
      <c r="L374" s="208" t="s">
        <v>2406</v>
      </c>
      <c r="M374" s="208" t="s">
        <v>2233</v>
      </c>
      <c r="N374" s="154">
        <f t="shared" si="10"/>
        <v>45622</v>
      </c>
      <c r="O374" s="230">
        <v>5</v>
      </c>
      <c r="P374" s="230">
        <v>20</v>
      </c>
      <c r="Q374" s="229" t="s">
        <v>31</v>
      </c>
      <c r="R374" s="229" t="s">
        <v>4742</v>
      </c>
      <c r="S374" s="229" t="s">
        <v>7377</v>
      </c>
      <c r="T374" s="230">
        <v>57</v>
      </c>
      <c r="U374" s="230">
        <v>28</v>
      </c>
      <c r="V374" s="208" t="s">
        <v>6360</v>
      </c>
    </row>
    <row r="375" spans="1:22" ht="13.5">
      <c r="A375" s="225" t="s">
        <v>3978</v>
      </c>
      <c r="B375" s="226" t="s">
        <v>3979</v>
      </c>
      <c r="C375" s="227" t="s">
        <v>2736</v>
      </c>
      <c r="D375" s="228" t="s">
        <v>2394</v>
      </c>
      <c r="E375" s="247" t="s">
        <v>3987</v>
      </c>
      <c r="F375" s="248" t="s">
        <v>3988</v>
      </c>
      <c r="G375" s="228" t="s">
        <v>2861</v>
      </c>
      <c r="H375" s="229" t="s">
        <v>2394</v>
      </c>
      <c r="I375" s="229"/>
      <c r="J375" s="147" t="str">
        <f t="shared" si="11"/>
        <v>林羽萱</v>
      </c>
      <c r="K375" s="230">
        <v>100</v>
      </c>
      <c r="L375" s="208" t="s">
        <v>2406</v>
      </c>
      <c r="M375" s="208" t="s">
        <v>1755</v>
      </c>
      <c r="N375" s="154">
        <f t="shared" si="10"/>
        <v>45618</v>
      </c>
      <c r="O375" s="230">
        <v>3</v>
      </c>
      <c r="P375" s="231">
        <v>0</v>
      </c>
      <c r="Q375" s="229" t="s">
        <v>31</v>
      </c>
      <c r="R375" s="229" t="s">
        <v>1870</v>
      </c>
      <c r="S375" s="229" t="s">
        <v>2406</v>
      </c>
      <c r="T375" s="230">
        <v>2</v>
      </c>
      <c r="U375" s="229"/>
      <c r="V375" s="208" t="s">
        <v>923</v>
      </c>
    </row>
    <row r="376" spans="1:22" ht="13.5">
      <c r="A376" s="225" t="s">
        <v>2395</v>
      </c>
      <c r="B376" s="226" t="s">
        <v>2396</v>
      </c>
      <c r="C376" s="227" t="s">
        <v>2719</v>
      </c>
      <c r="D376" s="228" t="s">
        <v>422</v>
      </c>
      <c r="E376" s="247" t="s">
        <v>3989</v>
      </c>
      <c r="F376" s="248" t="s">
        <v>3990</v>
      </c>
      <c r="G376" s="228" t="s">
        <v>2861</v>
      </c>
      <c r="H376" s="229" t="s">
        <v>422</v>
      </c>
      <c r="I376" s="229"/>
      <c r="J376" s="147" t="str">
        <f t="shared" si="11"/>
        <v>李育儒</v>
      </c>
      <c r="K376" s="230">
        <v>100</v>
      </c>
      <c r="L376" s="208" t="s">
        <v>2406</v>
      </c>
      <c r="M376" s="208" t="s">
        <v>2406</v>
      </c>
      <c r="N376" s="154">
        <f t="shared" si="10"/>
        <v>45616</v>
      </c>
      <c r="O376" s="230">
        <v>1</v>
      </c>
      <c r="P376" s="231">
        <v>0</v>
      </c>
      <c r="Q376" s="229" t="s">
        <v>31</v>
      </c>
      <c r="R376" s="229" t="s">
        <v>2406</v>
      </c>
      <c r="S376" s="229" t="s">
        <v>2406</v>
      </c>
      <c r="T376" s="230">
        <v>1</v>
      </c>
      <c r="U376" s="230">
        <v>2</v>
      </c>
      <c r="V376" s="208" t="s">
        <v>2051</v>
      </c>
    </row>
    <row r="377" spans="1:22" ht="13.5">
      <c r="A377" s="225" t="s">
        <v>2395</v>
      </c>
      <c r="B377" s="226" t="s">
        <v>2396</v>
      </c>
      <c r="C377" s="227" t="s">
        <v>2719</v>
      </c>
      <c r="D377" s="228" t="s">
        <v>422</v>
      </c>
      <c r="E377" s="247" t="s">
        <v>4162</v>
      </c>
      <c r="F377" s="248" t="s">
        <v>5065</v>
      </c>
      <c r="G377" s="228" t="s">
        <v>2861</v>
      </c>
      <c r="H377" s="229" t="s">
        <v>422</v>
      </c>
      <c r="I377" s="229"/>
      <c r="J377" s="147" t="str">
        <f t="shared" si="11"/>
        <v>李育儒</v>
      </c>
      <c r="K377" s="230">
        <v>100</v>
      </c>
      <c r="L377" s="208" t="s">
        <v>1754</v>
      </c>
      <c r="M377" s="208" t="s">
        <v>1758</v>
      </c>
      <c r="N377" s="154">
        <f t="shared" si="10"/>
        <v>45657</v>
      </c>
      <c r="O377" s="230">
        <v>29</v>
      </c>
      <c r="P377" s="231">
        <v>0</v>
      </c>
      <c r="Q377" s="229" t="s">
        <v>31</v>
      </c>
      <c r="R377" s="229" t="s">
        <v>1754</v>
      </c>
      <c r="S377" s="229" t="s">
        <v>2418</v>
      </c>
      <c r="T377" s="230">
        <v>31</v>
      </c>
      <c r="U377" s="230">
        <v>22</v>
      </c>
      <c r="V377" s="208" t="s">
        <v>2051</v>
      </c>
    </row>
    <row r="378" spans="1:22" ht="13.5">
      <c r="A378" s="225" t="s">
        <v>3160</v>
      </c>
      <c r="B378" s="226" t="s">
        <v>3161</v>
      </c>
      <c r="C378" s="227" t="s">
        <v>337</v>
      </c>
      <c r="D378" s="228" t="s">
        <v>123</v>
      </c>
      <c r="E378" s="247" t="s">
        <v>333</v>
      </c>
      <c r="F378" s="248"/>
      <c r="G378" s="228" t="s">
        <v>2862</v>
      </c>
      <c r="H378" s="229" t="s">
        <v>709</v>
      </c>
      <c r="I378" s="229"/>
      <c r="J378" s="147" t="str">
        <f t="shared" si="11"/>
        <v>鄭華瑜</v>
      </c>
      <c r="K378" s="231">
        <v>0</v>
      </c>
      <c r="L378" s="208" t="s">
        <v>1754</v>
      </c>
      <c r="M378" s="208" t="s">
        <v>1871</v>
      </c>
      <c r="N378" s="154">
        <f t="shared" si="10"/>
        <v>45623</v>
      </c>
      <c r="O378" s="230">
        <v>5</v>
      </c>
      <c r="P378" s="231">
        <v>0</v>
      </c>
      <c r="Q378" s="229" t="s">
        <v>36</v>
      </c>
      <c r="R378" s="229"/>
      <c r="S378" s="229"/>
      <c r="T378" s="231">
        <v>0</v>
      </c>
      <c r="U378" s="229"/>
      <c r="V378" s="209"/>
    </row>
    <row r="379" spans="1:22" ht="13.5">
      <c r="A379" s="225" t="s">
        <v>2241</v>
      </c>
      <c r="B379" s="226" t="s">
        <v>2242</v>
      </c>
      <c r="C379" s="227" t="s">
        <v>2398</v>
      </c>
      <c r="D379" s="228" t="s">
        <v>132</v>
      </c>
      <c r="E379" s="247" t="s">
        <v>75</v>
      </c>
      <c r="F379" s="248" t="s">
        <v>4163</v>
      </c>
      <c r="G379" s="228" t="s">
        <v>73</v>
      </c>
      <c r="H379" s="229" t="s">
        <v>877</v>
      </c>
      <c r="I379" s="229"/>
      <c r="J379" s="147" t="str">
        <f t="shared" si="11"/>
        <v>張政崙</v>
      </c>
      <c r="K379" s="230">
        <v>100</v>
      </c>
      <c r="L379" s="208" t="s">
        <v>1754</v>
      </c>
      <c r="M379" s="208" t="s">
        <v>1755</v>
      </c>
      <c r="N379" s="154">
        <f t="shared" si="10"/>
        <v>45618</v>
      </c>
      <c r="O379" s="230">
        <v>2</v>
      </c>
      <c r="P379" s="230">
        <v>8</v>
      </c>
      <c r="Q379" s="229" t="s">
        <v>31</v>
      </c>
      <c r="R379" s="229" t="s">
        <v>1871</v>
      </c>
      <c r="S379" s="229" t="s">
        <v>3414</v>
      </c>
      <c r="T379" s="230">
        <v>35</v>
      </c>
      <c r="U379" s="229"/>
      <c r="V379" s="209"/>
    </row>
    <row r="380" spans="1:22" ht="13.5">
      <c r="A380" s="225" t="s">
        <v>3407</v>
      </c>
      <c r="B380" s="226" t="s">
        <v>3408</v>
      </c>
      <c r="C380" s="227" t="s">
        <v>51</v>
      </c>
      <c r="D380" s="228" t="s">
        <v>262</v>
      </c>
      <c r="E380" s="247" t="s">
        <v>118</v>
      </c>
      <c r="F380" s="248" t="s">
        <v>4164</v>
      </c>
      <c r="G380" s="228" t="s">
        <v>2861</v>
      </c>
      <c r="H380" s="229" t="s">
        <v>262</v>
      </c>
      <c r="I380" s="229"/>
      <c r="J380" s="147" t="str">
        <f t="shared" si="11"/>
        <v>羅友彥</v>
      </c>
      <c r="K380" s="230">
        <v>100</v>
      </c>
      <c r="L380" s="208" t="s">
        <v>1754</v>
      </c>
      <c r="M380" s="208" t="s">
        <v>1877</v>
      </c>
      <c r="N380" s="154">
        <f t="shared" si="10"/>
        <v>45652</v>
      </c>
      <c r="O380" s="230">
        <v>26</v>
      </c>
      <c r="P380" s="231">
        <v>0</v>
      </c>
      <c r="Q380" s="229" t="s">
        <v>31</v>
      </c>
      <c r="R380" s="229" t="s">
        <v>902</v>
      </c>
      <c r="S380" s="229" t="s">
        <v>1875</v>
      </c>
      <c r="T380" s="230">
        <v>44</v>
      </c>
      <c r="U380" s="229"/>
      <c r="V380" s="208" t="s">
        <v>6520</v>
      </c>
    </row>
    <row r="381" spans="1:22" ht="13.5">
      <c r="A381" s="225" t="s">
        <v>3160</v>
      </c>
      <c r="B381" s="226" t="s">
        <v>3161</v>
      </c>
      <c r="C381" s="227" t="s">
        <v>207</v>
      </c>
      <c r="D381" s="228" t="s">
        <v>123</v>
      </c>
      <c r="E381" s="247" t="s">
        <v>119</v>
      </c>
      <c r="F381" s="248"/>
      <c r="G381" s="228" t="s">
        <v>506</v>
      </c>
      <c r="H381" s="229" t="s">
        <v>481</v>
      </c>
      <c r="I381" s="229"/>
      <c r="J381" s="147" t="str">
        <f t="shared" si="11"/>
        <v>丁智軒</v>
      </c>
      <c r="K381" s="231">
        <v>0</v>
      </c>
      <c r="L381" s="208" t="s">
        <v>1755</v>
      </c>
      <c r="M381" s="208" t="s">
        <v>1872</v>
      </c>
      <c r="N381" s="154">
        <f t="shared" si="10"/>
        <v>45624</v>
      </c>
      <c r="O381" s="230">
        <v>5</v>
      </c>
      <c r="P381" s="231">
        <v>0</v>
      </c>
      <c r="Q381" s="229" t="s">
        <v>36</v>
      </c>
      <c r="R381" s="229"/>
      <c r="S381" s="229"/>
      <c r="T381" s="231">
        <v>0</v>
      </c>
      <c r="U381" s="229"/>
      <c r="V381" s="209"/>
    </row>
    <row r="382" spans="1:22" ht="13.5">
      <c r="A382" s="225" t="s">
        <v>3160</v>
      </c>
      <c r="B382" s="226" t="s">
        <v>3161</v>
      </c>
      <c r="C382" s="227" t="s">
        <v>207</v>
      </c>
      <c r="D382" s="228" t="s">
        <v>123</v>
      </c>
      <c r="E382" s="247" t="s">
        <v>97</v>
      </c>
      <c r="F382" s="248"/>
      <c r="G382" s="228" t="s">
        <v>506</v>
      </c>
      <c r="H382" s="229" t="s">
        <v>481</v>
      </c>
      <c r="I382" s="229"/>
      <c r="J382" s="147" t="str">
        <f t="shared" si="11"/>
        <v>丁智軒</v>
      </c>
      <c r="K382" s="231">
        <v>0</v>
      </c>
      <c r="L382" s="208" t="s">
        <v>1755</v>
      </c>
      <c r="M382" s="208" t="s">
        <v>1756</v>
      </c>
      <c r="N382" s="154">
        <f t="shared" si="10"/>
        <v>45631</v>
      </c>
      <c r="O382" s="230">
        <v>10</v>
      </c>
      <c r="P382" s="231">
        <v>0</v>
      </c>
      <c r="Q382" s="229" t="s">
        <v>36</v>
      </c>
      <c r="R382" s="229"/>
      <c r="S382" s="229"/>
      <c r="T382" s="231">
        <v>0</v>
      </c>
      <c r="U382" s="229"/>
      <c r="V382" s="209"/>
    </row>
    <row r="383" spans="1:22" ht="13.5">
      <c r="A383" s="225" t="s">
        <v>3160</v>
      </c>
      <c r="B383" s="226" t="s">
        <v>3161</v>
      </c>
      <c r="C383" s="227" t="s">
        <v>458</v>
      </c>
      <c r="D383" s="228" t="s">
        <v>123</v>
      </c>
      <c r="E383" s="247" t="s">
        <v>278</v>
      </c>
      <c r="F383" s="248"/>
      <c r="G383" s="228" t="s">
        <v>70</v>
      </c>
      <c r="H383" s="229" t="s">
        <v>129</v>
      </c>
      <c r="I383" s="229"/>
      <c r="J383" s="147" t="str">
        <f t="shared" si="11"/>
        <v>王琇眉</v>
      </c>
      <c r="K383" s="231">
        <v>0</v>
      </c>
      <c r="L383" s="208" t="s">
        <v>1755</v>
      </c>
      <c r="M383" s="208" t="s">
        <v>1755</v>
      </c>
      <c r="N383" s="154">
        <f t="shared" si="10"/>
        <v>45618</v>
      </c>
      <c r="O383" s="230">
        <v>1</v>
      </c>
      <c r="P383" s="231">
        <v>0</v>
      </c>
      <c r="Q383" s="229" t="s">
        <v>36</v>
      </c>
      <c r="R383" s="229"/>
      <c r="S383" s="229"/>
      <c r="T383" s="231">
        <v>0</v>
      </c>
      <c r="U383" s="229"/>
      <c r="V383" s="209"/>
    </row>
    <row r="384" spans="1:22" ht="13.5">
      <c r="A384" s="225" t="s">
        <v>1742</v>
      </c>
      <c r="B384" s="226" t="s">
        <v>1743</v>
      </c>
      <c r="C384" s="227" t="s">
        <v>41</v>
      </c>
      <c r="D384" s="228" t="s">
        <v>462</v>
      </c>
      <c r="E384" s="247" t="s">
        <v>125</v>
      </c>
      <c r="F384" s="248"/>
      <c r="G384" s="228" t="s">
        <v>70</v>
      </c>
      <c r="H384" s="229" t="s">
        <v>478</v>
      </c>
      <c r="I384" s="229"/>
      <c r="J384" s="147" t="str">
        <f t="shared" si="11"/>
        <v>陳威宏</v>
      </c>
      <c r="K384" s="230">
        <v>100</v>
      </c>
      <c r="L384" s="208" t="s">
        <v>1755</v>
      </c>
      <c r="M384" s="208" t="s">
        <v>1756</v>
      </c>
      <c r="N384" s="154">
        <f t="shared" si="10"/>
        <v>45631</v>
      </c>
      <c r="O384" s="230">
        <v>10</v>
      </c>
      <c r="P384" s="230">
        <v>80</v>
      </c>
      <c r="Q384" s="229" t="s">
        <v>31</v>
      </c>
      <c r="R384" s="229" t="s">
        <v>2225</v>
      </c>
      <c r="S384" s="229" t="s">
        <v>1756</v>
      </c>
      <c r="T384" s="230">
        <v>19</v>
      </c>
      <c r="U384" s="230">
        <v>48</v>
      </c>
      <c r="V384" s="208" t="s">
        <v>2049</v>
      </c>
    </row>
    <row r="385" spans="1:22" ht="13.5">
      <c r="A385" s="225" t="s">
        <v>3135</v>
      </c>
      <c r="B385" s="226" t="s">
        <v>3136</v>
      </c>
      <c r="C385" s="227" t="s">
        <v>41</v>
      </c>
      <c r="D385" s="228" t="s">
        <v>115</v>
      </c>
      <c r="E385" s="247" t="s">
        <v>3149</v>
      </c>
      <c r="F385" s="248" t="s">
        <v>4568</v>
      </c>
      <c r="G385" s="228" t="s">
        <v>70</v>
      </c>
      <c r="H385" s="229" t="s">
        <v>718</v>
      </c>
      <c r="I385" s="229"/>
      <c r="J385" s="147" t="str">
        <f t="shared" si="11"/>
        <v>朱哲演</v>
      </c>
      <c r="K385" s="230">
        <v>100</v>
      </c>
      <c r="L385" s="208" t="s">
        <v>2226</v>
      </c>
      <c r="M385" s="208" t="s">
        <v>919</v>
      </c>
      <c r="N385" s="154">
        <f t="shared" si="10"/>
        <v>45625</v>
      </c>
      <c r="O385" s="230">
        <v>5</v>
      </c>
      <c r="P385" s="230">
        <v>20</v>
      </c>
      <c r="Q385" s="229" t="s">
        <v>31</v>
      </c>
      <c r="R385" s="229" t="s">
        <v>2041</v>
      </c>
      <c r="S385" s="229" t="s">
        <v>4817</v>
      </c>
      <c r="T385" s="230">
        <v>105</v>
      </c>
      <c r="U385" s="229"/>
      <c r="V385" s="208" t="s">
        <v>12096</v>
      </c>
    </row>
    <row r="386" spans="1:22" ht="13.5">
      <c r="A386" s="225" t="s">
        <v>3978</v>
      </c>
      <c r="B386" s="226" t="s">
        <v>3979</v>
      </c>
      <c r="C386" s="227" t="s">
        <v>3991</v>
      </c>
      <c r="D386" s="228" t="s">
        <v>2394</v>
      </c>
      <c r="E386" s="247" t="s">
        <v>3992</v>
      </c>
      <c r="F386" s="248" t="s">
        <v>3993</v>
      </c>
      <c r="G386" s="228" t="s">
        <v>2861</v>
      </c>
      <c r="H386" s="229" t="s">
        <v>2394</v>
      </c>
      <c r="I386" s="229"/>
      <c r="J386" s="147" t="str">
        <f t="shared" si="11"/>
        <v>林羽萱</v>
      </c>
      <c r="K386" s="230">
        <v>100</v>
      </c>
      <c r="L386" s="208" t="s">
        <v>2226</v>
      </c>
      <c r="M386" s="208" t="s">
        <v>2233</v>
      </c>
      <c r="N386" s="154">
        <f t="shared" ref="N386:N449" si="12">DATEVALUE(M386)</f>
        <v>45622</v>
      </c>
      <c r="O386" s="230">
        <v>2</v>
      </c>
      <c r="P386" s="231">
        <v>0</v>
      </c>
      <c r="Q386" s="229" t="s">
        <v>31</v>
      </c>
      <c r="R386" s="229" t="s">
        <v>1870</v>
      </c>
      <c r="S386" s="229" t="s">
        <v>1754</v>
      </c>
      <c r="T386" s="230">
        <v>3</v>
      </c>
      <c r="U386" s="229"/>
      <c r="V386" s="208" t="s">
        <v>923</v>
      </c>
    </row>
    <row r="387" spans="1:22" ht="13.5">
      <c r="A387" s="225" t="s">
        <v>3160</v>
      </c>
      <c r="B387" s="226" t="s">
        <v>3161</v>
      </c>
      <c r="C387" s="227" t="s">
        <v>458</v>
      </c>
      <c r="D387" s="228" t="s">
        <v>123</v>
      </c>
      <c r="E387" s="247" t="s">
        <v>279</v>
      </c>
      <c r="F387" s="248"/>
      <c r="G387" s="228" t="s">
        <v>70</v>
      </c>
      <c r="H387" s="229" t="s">
        <v>129</v>
      </c>
      <c r="I387" s="229"/>
      <c r="J387" s="147" t="str">
        <f t="shared" ref="J387:J450" si="13">IF(I387="",H387,LEFT(I387,3))</f>
        <v>王琇眉</v>
      </c>
      <c r="K387" s="231">
        <v>0</v>
      </c>
      <c r="L387" s="208" t="s">
        <v>2226</v>
      </c>
      <c r="M387" s="208" t="s">
        <v>1871</v>
      </c>
      <c r="N387" s="154">
        <f t="shared" si="12"/>
        <v>45623</v>
      </c>
      <c r="O387" s="230">
        <v>3</v>
      </c>
      <c r="P387" s="231">
        <v>0</v>
      </c>
      <c r="Q387" s="229" t="s">
        <v>36</v>
      </c>
      <c r="R387" s="229"/>
      <c r="S387" s="229"/>
      <c r="T387" s="231">
        <v>0</v>
      </c>
      <c r="U387" s="230">
        <v>1</v>
      </c>
      <c r="V387" s="209"/>
    </row>
    <row r="388" spans="1:22" ht="13.5">
      <c r="A388" s="225" t="s">
        <v>937</v>
      </c>
      <c r="B388" s="226" t="s">
        <v>938</v>
      </c>
      <c r="C388" s="227" t="s">
        <v>4748</v>
      </c>
      <c r="D388" s="228" t="s">
        <v>615</v>
      </c>
      <c r="E388" s="247" t="s">
        <v>39</v>
      </c>
      <c r="F388" s="248" t="s">
        <v>5864</v>
      </c>
      <c r="G388" s="228" t="s">
        <v>2860</v>
      </c>
      <c r="H388" s="229" t="s">
        <v>3685</v>
      </c>
      <c r="I388" s="229"/>
      <c r="J388" s="147" t="str">
        <f t="shared" si="13"/>
        <v>鄭貫中</v>
      </c>
      <c r="K388" s="230">
        <v>100</v>
      </c>
      <c r="L388" s="208" t="s">
        <v>2226</v>
      </c>
      <c r="M388" s="208" t="s">
        <v>2226</v>
      </c>
      <c r="N388" s="154">
        <f t="shared" si="12"/>
        <v>45621</v>
      </c>
      <c r="O388" s="230">
        <v>1</v>
      </c>
      <c r="P388" s="230">
        <v>6</v>
      </c>
      <c r="Q388" s="229" t="s">
        <v>31</v>
      </c>
      <c r="R388" s="229" t="s">
        <v>1751</v>
      </c>
      <c r="S388" s="229" t="s">
        <v>2412</v>
      </c>
      <c r="T388" s="230">
        <v>60</v>
      </c>
      <c r="U388" s="230">
        <v>8</v>
      </c>
      <c r="V388" s="208" t="s">
        <v>10201</v>
      </c>
    </row>
    <row r="389" spans="1:22" ht="13.5">
      <c r="A389" s="225" t="s">
        <v>2241</v>
      </c>
      <c r="B389" s="226" t="s">
        <v>2242</v>
      </c>
      <c r="C389" s="227" t="s">
        <v>79</v>
      </c>
      <c r="D389" s="228" t="s">
        <v>132</v>
      </c>
      <c r="E389" s="247" t="s">
        <v>80</v>
      </c>
      <c r="F389" s="248" t="s">
        <v>10604</v>
      </c>
      <c r="G389" s="228" t="s">
        <v>32</v>
      </c>
      <c r="H389" s="229" t="s">
        <v>741</v>
      </c>
      <c r="I389" s="229" t="s">
        <v>2399</v>
      </c>
      <c r="J389" s="147" t="str">
        <f t="shared" si="13"/>
        <v>魏暉恩</v>
      </c>
      <c r="K389" s="230">
        <v>100</v>
      </c>
      <c r="L389" s="208" t="s">
        <v>2226</v>
      </c>
      <c r="M389" s="208" t="s">
        <v>925</v>
      </c>
      <c r="N389" s="154">
        <f t="shared" si="12"/>
        <v>45666</v>
      </c>
      <c r="O389" s="230">
        <v>33</v>
      </c>
      <c r="P389" s="230">
        <v>176</v>
      </c>
      <c r="Q389" s="229" t="s">
        <v>31</v>
      </c>
      <c r="R389" s="229" t="s">
        <v>2050</v>
      </c>
      <c r="S389" s="229" t="s">
        <v>9497</v>
      </c>
      <c r="T389" s="231">
        <v>0</v>
      </c>
      <c r="U389" s="230">
        <v>346</v>
      </c>
      <c r="V389" s="209"/>
    </row>
    <row r="390" spans="1:22" ht="13.5">
      <c r="A390" s="225" t="s">
        <v>2241</v>
      </c>
      <c r="B390" s="226" t="s">
        <v>2242</v>
      </c>
      <c r="C390" s="227" t="s">
        <v>79</v>
      </c>
      <c r="D390" s="228" t="s">
        <v>132</v>
      </c>
      <c r="E390" s="247" t="s">
        <v>80</v>
      </c>
      <c r="F390" s="248" t="s">
        <v>10604</v>
      </c>
      <c r="G390" s="228" t="s">
        <v>32</v>
      </c>
      <c r="H390" s="229" t="s">
        <v>741</v>
      </c>
      <c r="I390" s="229" t="s">
        <v>2400</v>
      </c>
      <c r="J390" s="147" t="str">
        <f t="shared" si="13"/>
        <v>蘇哲弘</v>
      </c>
      <c r="K390" s="230">
        <v>100</v>
      </c>
      <c r="L390" s="208" t="s">
        <v>2226</v>
      </c>
      <c r="M390" s="208" t="s">
        <v>925</v>
      </c>
      <c r="N390" s="154">
        <f t="shared" si="12"/>
        <v>45666</v>
      </c>
      <c r="O390" s="230">
        <v>33</v>
      </c>
      <c r="P390" s="230">
        <v>176</v>
      </c>
      <c r="Q390" s="229" t="s">
        <v>31</v>
      </c>
      <c r="R390" s="229" t="s">
        <v>2050</v>
      </c>
      <c r="S390" s="229" t="s">
        <v>9497</v>
      </c>
      <c r="T390" s="231">
        <v>0</v>
      </c>
      <c r="U390" s="230">
        <v>346</v>
      </c>
      <c r="V390" s="209"/>
    </row>
    <row r="391" spans="1:22" ht="13.5">
      <c r="A391" s="225" t="s">
        <v>2054</v>
      </c>
      <c r="B391" s="226" t="s">
        <v>2055</v>
      </c>
      <c r="C391" s="227" t="s">
        <v>2186</v>
      </c>
      <c r="D391" s="228" t="s">
        <v>2173</v>
      </c>
      <c r="E391" s="247" t="s">
        <v>2186</v>
      </c>
      <c r="F391" s="248"/>
      <c r="G391" s="228" t="s">
        <v>2170</v>
      </c>
      <c r="H391" s="229" t="s">
        <v>2173</v>
      </c>
      <c r="I391" s="229"/>
      <c r="J391" s="147" t="str">
        <f t="shared" si="13"/>
        <v>郑仁春</v>
      </c>
      <c r="K391" s="230">
        <v>100</v>
      </c>
      <c r="L391" s="208" t="s">
        <v>2226</v>
      </c>
      <c r="M391" s="208" t="s">
        <v>2222</v>
      </c>
      <c r="N391" s="154">
        <f t="shared" si="12"/>
        <v>45747</v>
      </c>
      <c r="O391" s="230">
        <v>84</v>
      </c>
      <c r="P391" s="230">
        <v>120</v>
      </c>
      <c r="Q391" s="229" t="s">
        <v>31</v>
      </c>
      <c r="R391" s="229" t="s">
        <v>16015</v>
      </c>
      <c r="S391" s="229" t="s">
        <v>5192</v>
      </c>
      <c r="T391" s="230">
        <v>78</v>
      </c>
      <c r="U391" s="230">
        <v>31</v>
      </c>
      <c r="V391" s="208" t="s">
        <v>16012</v>
      </c>
    </row>
    <row r="392" spans="1:22" ht="13.5">
      <c r="A392" s="225" t="s">
        <v>3978</v>
      </c>
      <c r="B392" s="226" t="s">
        <v>3979</v>
      </c>
      <c r="C392" s="227" t="s">
        <v>3991</v>
      </c>
      <c r="D392" s="228" t="s">
        <v>2394</v>
      </c>
      <c r="E392" s="247" t="s">
        <v>3994</v>
      </c>
      <c r="F392" s="248" t="s">
        <v>4728</v>
      </c>
      <c r="G392" s="228" t="s">
        <v>2861</v>
      </c>
      <c r="H392" s="229" t="s">
        <v>2394</v>
      </c>
      <c r="I392" s="229"/>
      <c r="J392" s="147" t="str">
        <f t="shared" si="13"/>
        <v>林羽萱</v>
      </c>
      <c r="K392" s="230">
        <v>100</v>
      </c>
      <c r="L392" s="208" t="s">
        <v>2233</v>
      </c>
      <c r="M392" s="208" t="s">
        <v>1759</v>
      </c>
      <c r="N392" s="154">
        <f t="shared" si="12"/>
        <v>45632</v>
      </c>
      <c r="O392" s="230">
        <v>9</v>
      </c>
      <c r="P392" s="231">
        <v>0</v>
      </c>
      <c r="Q392" s="229" t="s">
        <v>31</v>
      </c>
      <c r="R392" s="229" t="s">
        <v>1870</v>
      </c>
      <c r="S392" s="229" t="s">
        <v>920</v>
      </c>
      <c r="T392" s="230">
        <v>22</v>
      </c>
      <c r="U392" s="229"/>
      <c r="V392" s="208" t="s">
        <v>923</v>
      </c>
    </row>
    <row r="393" spans="1:22" ht="13.5">
      <c r="A393" s="225" t="s">
        <v>937</v>
      </c>
      <c r="B393" s="226" t="s">
        <v>938</v>
      </c>
      <c r="C393" s="227" t="s">
        <v>4748</v>
      </c>
      <c r="D393" s="228" t="s">
        <v>615</v>
      </c>
      <c r="E393" s="247" t="s">
        <v>38</v>
      </c>
      <c r="F393" s="248" t="s">
        <v>5865</v>
      </c>
      <c r="G393" s="228" t="s">
        <v>2860</v>
      </c>
      <c r="H393" s="229" t="s">
        <v>3685</v>
      </c>
      <c r="I393" s="229"/>
      <c r="J393" s="147" t="str">
        <f t="shared" si="13"/>
        <v>鄭貫中</v>
      </c>
      <c r="K393" s="230">
        <v>100</v>
      </c>
      <c r="L393" s="208" t="s">
        <v>2233</v>
      </c>
      <c r="M393" s="208" t="s">
        <v>2039</v>
      </c>
      <c r="N393" s="154">
        <f t="shared" si="12"/>
        <v>45628</v>
      </c>
      <c r="O393" s="230">
        <v>5</v>
      </c>
      <c r="P393" s="230">
        <v>24</v>
      </c>
      <c r="Q393" s="229" t="s">
        <v>31</v>
      </c>
      <c r="R393" s="229" t="s">
        <v>1752</v>
      </c>
      <c r="S393" s="229" t="s">
        <v>2412</v>
      </c>
      <c r="T393" s="230">
        <v>58</v>
      </c>
      <c r="U393" s="230">
        <v>74</v>
      </c>
      <c r="V393" s="208" t="s">
        <v>10201</v>
      </c>
    </row>
    <row r="394" spans="1:22" ht="13.5">
      <c r="A394" s="225" t="s">
        <v>2580</v>
      </c>
      <c r="B394" s="226" t="s">
        <v>2581</v>
      </c>
      <c r="C394" s="227" t="s">
        <v>46</v>
      </c>
      <c r="D394" s="228" t="s">
        <v>115</v>
      </c>
      <c r="E394" s="247" t="s">
        <v>260</v>
      </c>
      <c r="F394" s="248"/>
      <c r="G394" s="228" t="s">
        <v>100</v>
      </c>
      <c r="H394" s="229" t="s">
        <v>736</v>
      </c>
      <c r="I394" s="229"/>
      <c r="J394" s="147" t="str">
        <f t="shared" si="13"/>
        <v>李騏敬</v>
      </c>
      <c r="K394" s="230">
        <v>100</v>
      </c>
      <c r="L394" s="208" t="s">
        <v>1871</v>
      </c>
      <c r="M394" s="208" t="s">
        <v>1873</v>
      </c>
      <c r="N394" s="154">
        <f t="shared" si="12"/>
        <v>45629</v>
      </c>
      <c r="O394" s="230">
        <v>5</v>
      </c>
      <c r="P394" s="230">
        <v>16</v>
      </c>
      <c r="Q394" s="229" t="s">
        <v>31</v>
      </c>
      <c r="R394" s="229" t="s">
        <v>10186</v>
      </c>
      <c r="S394" s="229" t="s">
        <v>10186</v>
      </c>
      <c r="T394" s="230">
        <v>1</v>
      </c>
      <c r="U394" s="232">
        <v>13.5</v>
      </c>
      <c r="V394" s="208" t="s">
        <v>6360</v>
      </c>
    </row>
    <row r="395" spans="1:22" ht="13.5">
      <c r="A395" s="225" t="s">
        <v>2580</v>
      </c>
      <c r="B395" s="226" t="s">
        <v>2581</v>
      </c>
      <c r="C395" s="227" t="s">
        <v>46</v>
      </c>
      <c r="D395" s="228" t="s">
        <v>115</v>
      </c>
      <c r="E395" s="247" t="s">
        <v>2698</v>
      </c>
      <c r="F395" s="248" t="s">
        <v>9794</v>
      </c>
      <c r="G395" s="228" t="s">
        <v>100</v>
      </c>
      <c r="H395" s="229" t="s">
        <v>115</v>
      </c>
      <c r="I395" s="229"/>
      <c r="J395" s="147" t="str">
        <f t="shared" si="13"/>
        <v>黃胤綸</v>
      </c>
      <c r="K395" s="230">
        <v>100</v>
      </c>
      <c r="L395" s="208" t="s">
        <v>1871</v>
      </c>
      <c r="M395" s="208" t="s">
        <v>1873</v>
      </c>
      <c r="N395" s="154">
        <f t="shared" si="12"/>
        <v>45629</v>
      </c>
      <c r="O395" s="230">
        <v>5</v>
      </c>
      <c r="P395" s="230">
        <v>32</v>
      </c>
      <c r="Q395" s="229" t="s">
        <v>31</v>
      </c>
      <c r="R395" s="229" t="s">
        <v>4742</v>
      </c>
      <c r="S395" s="229" t="s">
        <v>7377</v>
      </c>
      <c r="T395" s="230">
        <v>57</v>
      </c>
      <c r="U395" s="230">
        <v>3</v>
      </c>
      <c r="V395" s="208" t="s">
        <v>6360</v>
      </c>
    </row>
    <row r="396" spans="1:22" ht="13.5">
      <c r="A396" s="225" t="s">
        <v>2580</v>
      </c>
      <c r="B396" s="226" t="s">
        <v>2581</v>
      </c>
      <c r="C396" s="227" t="s">
        <v>46</v>
      </c>
      <c r="D396" s="228" t="s">
        <v>115</v>
      </c>
      <c r="E396" s="247" t="s">
        <v>48</v>
      </c>
      <c r="F396" s="248" t="s">
        <v>9479</v>
      </c>
      <c r="G396" s="228" t="s">
        <v>100</v>
      </c>
      <c r="H396" s="229" t="s">
        <v>736</v>
      </c>
      <c r="I396" s="229"/>
      <c r="J396" s="147" t="str">
        <f t="shared" si="13"/>
        <v>李騏敬</v>
      </c>
      <c r="K396" s="230">
        <v>100</v>
      </c>
      <c r="L396" s="208" t="s">
        <v>1871</v>
      </c>
      <c r="M396" s="208" t="s">
        <v>1873</v>
      </c>
      <c r="N396" s="154">
        <f t="shared" si="12"/>
        <v>45629</v>
      </c>
      <c r="O396" s="230">
        <v>5</v>
      </c>
      <c r="P396" s="230">
        <v>8</v>
      </c>
      <c r="Q396" s="229" t="s">
        <v>31</v>
      </c>
      <c r="R396" s="229" t="s">
        <v>5211</v>
      </c>
      <c r="S396" s="229" t="s">
        <v>5211</v>
      </c>
      <c r="T396" s="230">
        <v>1</v>
      </c>
      <c r="U396" s="230">
        <v>31</v>
      </c>
      <c r="V396" s="208" t="s">
        <v>6360</v>
      </c>
    </row>
    <row r="397" spans="1:22" ht="13.5">
      <c r="A397" s="225" t="s">
        <v>2580</v>
      </c>
      <c r="B397" s="226" t="s">
        <v>2581</v>
      </c>
      <c r="C397" s="227" t="s">
        <v>46</v>
      </c>
      <c r="D397" s="228" t="s">
        <v>115</v>
      </c>
      <c r="E397" s="247" t="s">
        <v>2699</v>
      </c>
      <c r="F397" s="248" t="s">
        <v>9480</v>
      </c>
      <c r="G397" s="228" t="s">
        <v>100</v>
      </c>
      <c r="H397" s="229" t="s">
        <v>736</v>
      </c>
      <c r="I397" s="229"/>
      <c r="J397" s="147" t="str">
        <f t="shared" si="13"/>
        <v>李騏敬</v>
      </c>
      <c r="K397" s="230">
        <v>100</v>
      </c>
      <c r="L397" s="208" t="s">
        <v>1871</v>
      </c>
      <c r="M397" s="208" t="s">
        <v>1873</v>
      </c>
      <c r="N397" s="154">
        <f t="shared" si="12"/>
        <v>45629</v>
      </c>
      <c r="O397" s="230">
        <v>5</v>
      </c>
      <c r="P397" s="230">
        <v>8</v>
      </c>
      <c r="Q397" s="229" t="s">
        <v>31</v>
      </c>
      <c r="R397" s="229" t="s">
        <v>5211</v>
      </c>
      <c r="S397" s="229" t="s">
        <v>5211</v>
      </c>
      <c r="T397" s="230">
        <v>1</v>
      </c>
      <c r="U397" s="230">
        <v>46</v>
      </c>
      <c r="V397" s="208" t="s">
        <v>6360</v>
      </c>
    </row>
    <row r="398" spans="1:22" ht="13.5">
      <c r="A398" s="225" t="s">
        <v>2580</v>
      </c>
      <c r="B398" s="226" t="s">
        <v>2581</v>
      </c>
      <c r="C398" s="227" t="s">
        <v>46</v>
      </c>
      <c r="D398" s="228" t="s">
        <v>115</v>
      </c>
      <c r="E398" s="247" t="s">
        <v>116</v>
      </c>
      <c r="F398" s="248" t="s">
        <v>6010</v>
      </c>
      <c r="G398" s="228" t="s">
        <v>6334</v>
      </c>
      <c r="H398" s="229" t="s">
        <v>66</v>
      </c>
      <c r="I398" s="229"/>
      <c r="J398" s="147" t="str">
        <f t="shared" si="13"/>
        <v>許慧芝</v>
      </c>
      <c r="K398" s="230">
        <v>100</v>
      </c>
      <c r="L398" s="208" t="s">
        <v>1871</v>
      </c>
      <c r="M398" s="208" t="s">
        <v>1873</v>
      </c>
      <c r="N398" s="154">
        <f t="shared" si="12"/>
        <v>45629</v>
      </c>
      <c r="O398" s="230">
        <v>5</v>
      </c>
      <c r="P398" s="230">
        <v>1</v>
      </c>
      <c r="Q398" s="229" t="s">
        <v>31</v>
      </c>
      <c r="R398" s="229" t="s">
        <v>3291</v>
      </c>
      <c r="S398" s="229" t="s">
        <v>3291</v>
      </c>
      <c r="T398" s="230">
        <v>1</v>
      </c>
      <c r="U398" s="230">
        <v>4</v>
      </c>
      <c r="V398" s="208" t="s">
        <v>6360</v>
      </c>
    </row>
    <row r="399" spans="1:22" ht="13.5">
      <c r="A399" s="225" t="s">
        <v>2580</v>
      </c>
      <c r="B399" s="226" t="s">
        <v>2581</v>
      </c>
      <c r="C399" s="227" t="s">
        <v>46</v>
      </c>
      <c r="D399" s="228" t="s">
        <v>115</v>
      </c>
      <c r="E399" s="247" t="s">
        <v>9481</v>
      </c>
      <c r="F399" s="248" t="s">
        <v>9796</v>
      </c>
      <c r="G399" s="228" t="s">
        <v>100</v>
      </c>
      <c r="H399" s="229" t="s">
        <v>736</v>
      </c>
      <c r="I399" s="229"/>
      <c r="J399" s="147" t="str">
        <f t="shared" si="13"/>
        <v>李騏敬</v>
      </c>
      <c r="K399" s="230">
        <v>100</v>
      </c>
      <c r="L399" s="208" t="s">
        <v>1871</v>
      </c>
      <c r="M399" s="208" t="s">
        <v>1873</v>
      </c>
      <c r="N399" s="154">
        <f t="shared" si="12"/>
        <v>45629</v>
      </c>
      <c r="O399" s="230">
        <v>5</v>
      </c>
      <c r="P399" s="230">
        <v>20</v>
      </c>
      <c r="Q399" s="229" t="s">
        <v>31</v>
      </c>
      <c r="R399" s="229" t="s">
        <v>8148</v>
      </c>
      <c r="S399" s="229" t="s">
        <v>8148</v>
      </c>
      <c r="T399" s="230">
        <v>1</v>
      </c>
      <c r="U399" s="230">
        <v>8</v>
      </c>
      <c r="V399" s="208" t="s">
        <v>6360</v>
      </c>
    </row>
    <row r="400" spans="1:22" ht="13.5">
      <c r="A400" s="225" t="s">
        <v>2395</v>
      </c>
      <c r="B400" s="226" t="s">
        <v>2396</v>
      </c>
      <c r="C400" s="227" t="s">
        <v>2719</v>
      </c>
      <c r="D400" s="228" t="s">
        <v>422</v>
      </c>
      <c r="E400" s="247" t="s">
        <v>4165</v>
      </c>
      <c r="F400" s="248" t="s">
        <v>5066</v>
      </c>
      <c r="G400" s="228" t="s">
        <v>2861</v>
      </c>
      <c r="H400" s="229" t="s">
        <v>422</v>
      </c>
      <c r="I400" s="229"/>
      <c r="J400" s="147" t="str">
        <f t="shared" si="13"/>
        <v>李育儒</v>
      </c>
      <c r="K400" s="230">
        <v>100</v>
      </c>
      <c r="L400" s="208" t="s">
        <v>1871</v>
      </c>
      <c r="M400" s="208" t="s">
        <v>1758</v>
      </c>
      <c r="N400" s="154">
        <f t="shared" si="12"/>
        <v>45657</v>
      </c>
      <c r="O400" s="230">
        <v>25</v>
      </c>
      <c r="P400" s="231">
        <v>0</v>
      </c>
      <c r="Q400" s="229" t="s">
        <v>31</v>
      </c>
      <c r="R400" s="229" t="s">
        <v>1871</v>
      </c>
      <c r="S400" s="229" t="s">
        <v>4752</v>
      </c>
      <c r="T400" s="230">
        <v>30</v>
      </c>
      <c r="U400" s="230">
        <v>21</v>
      </c>
      <c r="V400" s="208" t="s">
        <v>2051</v>
      </c>
    </row>
    <row r="401" spans="1:22" ht="13.5">
      <c r="A401" s="225" t="s">
        <v>2395</v>
      </c>
      <c r="B401" s="226" t="s">
        <v>2396</v>
      </c>
      <c r="C401" s="227" t="s">
        <v>2719</v>
      </c>
      <c r="D401" s="228" t="s">
        <v>422</v>
      </c>
      <c r="E401" s="247" t="s">
        <v>4166</v>
      </c>
      <c r="F401" s="248" t="s">
        <v>4299</v>
      </c>
      <c r="G401" s="228" t="s">
        <v>2861</v>
      </c>
      <c r="H401" s="229" t="s">
        <v>422</v>
      </c>
      <c r="I401" s="229"/>
      <c r="J401" s="147" t="str">
        <f t="shared" si="13"/>
        <v>李育儒</v>
      </c>
      <c r="K401" s="230">
        <v>100</v>
      </c>
      <c r="L401" s="208" t="s">
        <v>1871</v>
      </c>
      <c r="M401" s="208" t="s">
        <v>2040</v>
      </c>
      <c r="N401" s="154">
        <f t="shared" si="12"/>
        <v>45646</v>
      </c>
      <c r="O401" s="230">
        <v>18</v>
      </c>
      <c r="P401" s="231">
        <v>0</v>
      </c>
      <c r="Q401" s="229" t="s">
        <v>31</v>
      </c>
      <c r="R401" s="229" t="s">
        <v>1871</v>
      </c>
      <c r="S401" s="229" t="s">
        <v>919</v>
      </c>
      <c r="T401" s="230">
        <v>3</v>
      </c>
      <c r="U401" s="230">
        <v>8</v>
      </c>
      <c r="V401" s="208" t="s">
        <v>2051</v>
      </c>
    </row>
    <row r="402" spans="1:22" ht="13.5">
      <c r="A402" s="225" t="s">
        <v>2395</v>
      </c>
      <c r="B402" s="226" t="s">
        <v>2396</v>
      </c>
      <c r="C402" s="227" t="s">
        <v>2719</v>
      </c>
      <c r="D402" s="228" t="s">
        <v>422</v>
      </c>
      <c r="E402" s="247" t="s">
        <v>4167</v>
      </c>
      <c r="F402" s="248" t="s">
        <v>5184</v>
      </c>
      <c r="G402" s="228" t="s">
        <v>2861</v>
      </c>
      <c r="H402" s="229" t="s">
        <v>422</v>
      </c>
      <c r="I402" s="229"/>
      <c r="J402" s="147" t="str">
        <f t="shared" si="13"/>
        <v>李育儒</v>
      </c>
      <c r="K402" s="230">
        <v>100</v>
      </c>
      <c r="L402" s="208" t="s">
        <v>1871</v>
      </c>
      <c r="M402" s="208" t="s">
        <v>1758</v>
      </c>
      <c r="N402" s="154">
        <f t="shared" si="12"/>
        <v>45657</v>
      </c>
      <c r="O402" s="230">
        <v>25</v>
      </c>
      <c r="P402" s="231">
        <v>0</v>
      </c>
      <c r="Q402" s="229" t="s">
        <v>31</v>
      </c>
      <c r="R402" s="229" t="s">
        <v>1871</v>
      </c>
      <c r="S402" s="229" t="s">
        <v>2232</v>
      </c>
      <c r="T402" s="230">
        <v>33</v>
      </c>
      <c r="U402" s="230">
        <v>13</v>
      </c>
      <c r="V402" s="208" t="s">
        <v>2051</v>
      </c>
    </row>
    <row r="403" spans="1:22" ht="13.5">
      <c r="A403" s="225" t="s">
        <v>3160</v>
      </c>
      <c r="B403" s="226" t="s">
        <v>3161</v>
      </c>
      <c r="C403" s="227" t="s">
        <v>458</v>
      </c>
      <c r="D403" s="228" t="s">
        <v>123</v>
      </c>
      <c r="E403" s="247" t="s">
        <v>281</v>
      </c>
      <c r="F403" s="248"/>
      <c r="G403" s="228" t="s">
        <v>70</v>
      </c>
      <c r="H403" s="229" t="s">
        <v>129</v>
      </c>
      <c r="I403" s="229"/>
      <c r="J403" s="147" t="str">
        <f t="shared" si="13"/>
        <v>王琇眉</v>
      </c>
      <c r="K403" s="231">
        <v>0</v>
      </c>
      <c r="L403" s="208" t="s">
        <v>1872</v>
      </c>
      <c r="M403" s="208" t="s">
        <v>2039</v>
      </c>
      <c r="N403" s="154">
        <f t="shared" si="12"/>
        <v>45628</v>
      </c>
      <c r="O403" s="230">
        <v>3</v>
      </c>
      <c r="P403" s="231">
        <v>0</v>
      </c>
      <c r="Q403" s="229" t="s">
        <v>36</v>
      </c>
      <c r="R403" s="229"/>
      <c r="S403" s="229"/>
      <c r="T403" s="231">
        <v>0</v>
      </c>
      <c r="U403" s="229"/>
      <c r="V403" s="209"/>
    </row>
    <row r="404" spans="1:22" ht="13.5">
      <c r="A404" s="225" t="s">
        <v>937</v>
      </c>
      <c r="B404" s="226" t="s">
        <v>938</v>
      </c>
      <c r="C404" s="227" t="s">
        <v>41</v>
      </c>
      <c r="D404" s="228" t="s">
        <v>615</v>
      </c>
      <c r="E404" s="247" t="s">
        <v>4777</v>
      </c>
      <c r="F404" s="248" t="s">
        <v>4749</v>
      </c>
      <c r="G404" s="228" t="s">
        <v>70</v>
      </c>
      <c r="H404" s="229" t="s">
        <v>718</v>
      </c>
      <c r="I404" s="229"/>
      <c r="J404" s="147" t="str">
        <f t="shared" si="13"/>
        <v>朱哲演</v>
      </c>
      <c r="K404" s="230">
        <v>100</v>
      </c>
      <c r="L404" s="208" t="s">
        <v>1872</v>
      </c>
      <c r="M404" s="208" t="s">
        <v>918</v>
      </c>
      <c r="N404" s="154">
        <f t="shared" si="12"/>
        <v>45638</v>
      </c>
      <c r="O404" s="230">
        <v>11</v>
      </c>
      <c r="P404" s="230">
        <v>24</v>
      </c>
      <c r="Q404" s="229" t="s">
        <v>31</v>
      </c>
      <c r="R404" s="229" t="s">
        <v>1872</v>
      </c>
      <c r="S404" s="229" t="s">
        <v>925</v>
      </c>
      <c r="T404" s="230">
        <v>30</v>
      </c>
      <c r="U404" s="232">
        <v>21.5</v>
      </c>
      <c r="V404" s="208" t="s">
        <v>10201</v>
      </c>
    </row>
    <row r="405" spans="1:22" ht="13.5">
      <c r="A405" s="225" t="s">
        <v>2395</v>
      </c>
      <c r="B405" s="226" t="s">
        <v>2396</v>
      </c>
      <c r="C405" s="227" t="s">
        <v>2719</v>
      </c>
      <c r="D405" s="228" t="s">
        <v>422</v>
      </c>
      <c r="E405" s="247" t="s">
        <v>4294</v>
      </c>
      <c r="F405" s="248" t="s">
        <v>4729</v>
      </c>
      <c r="G405" s="228" t="s">
        <v>2861</v>
      </c>
      <c r="H405" s="229" t="s">
        <v>422</v>
      </c>
      <c r="I405" s="229"/>
      <c r="J405" s="147" t="str">
        <f t="shared" si="13"/>
        <v>李育儒</v>
      </c>
      <c r="K405" s="230">
        <v>100</v>
      </c>
      <c r="L405" s="208" t="s">
        <v>919</v>
      </c>
      <c r="M405" s="208" t="s">
        <v>1758</v>
      </c>
      <c r="N405" s="154">
        <f t="shared" si="12"/>
        <v>45657</v>
      </c>
      <c r="O405" s="230">
        <v>23</v>
      </c>
      <c r="P405" s="231">
        <v>0</v>
      </c>
      <c r="Q405" s="229" t="s">
        <v>31</v>
      </c>
      <c r="R405" s="229" t="s">
        <v>919</v>
      </c>
      <c r="S405" s="229" t="s">
        <v>921</v>
      </c>
      <c r="T405" s="230">
        <v>12</v>
      </c>
      <c r="U405" s="230">
        <v>7</v>
      </c>
      <c r="V405" s="208" t="s">
        <v>2051</v>
      </c>
    </row>
    <row r="406" spans="1:22" ht="13.5">
      <c r="A406" s="225" t="s">
        <v>3275</v>
      </c>
      <c r="B406" s="226" t="s">
        <v>3276</v>
      </c>
      <c r="C406" s="227" t="s">
        <v>390</v>
      </c>
      <c r="D406" s="228" t="s">
        <v>421</v>
      </c>
      <c r="E406" s="247" t="s">
        <v>2713</v>
      </c>
      <c r="F406" s="248" t="s">
        <v>5067</v>
      </c>
      <c r="G406" s="228" t="s">
        <v>2712</v>
      </c>
      <c r="H406" s="229" t="s">
        <v>2744</v>
      </c>
      <c r="I406" s="229"/>
      <c r="J406" s="147" t="str">
        <f t="shared" si="13"/>
        <v>杜至</v>
      </c>
      <c r="K406" s="230">
        <v>100</v>
      </c>
      <c r="L406" s="208" t="s">
        <v>2039</v>
      </c>
      <c r="M406" s="208" t="s">
        <v>916</v>
      </c>
      <c r="N406" s="154">
        <f t="shared" si="12"/>
        <v>45637</v>
      </c>
      <c r="O406" s="230">
        <v>8</v>
      </c>
      <c r="P406" s="230">
        <v>56</v>
      </c>
      <c r="Q406" s="229" t="s">
        <v>31</v>
      </c>
      <c r="R406" s="229" t="s">
        <v>2407</v>
      </c>
      <c r="S406" s="229" t="s">
        <v>4752</v>
      </c>
      <c r="T406" s="230">
        <v>46</v>
      </c>
      <c r="U406" s="229"/>
      <c r="V406" s="209"/>
    </row>
    <row r="407" spans="1:22" ht="13.5">
      <c r="A407" s="225" t="s">
        <v>2022</v>
      </c>
      <c r="B407" s="226" t="s">
        <v>2023</v>
      </c>
      <c r="C407" s="227" t="s">
        <v>207</v>
      </c>
      <c r="D407" s="228" t="s">
        <v>123</v>
      </c>
      <c r="E407" s="247" t="s">
        <v>146</v>
      </c>
      <c r="F407" s="248"/>
      <c r="G407" s="228" t="s">
        <v>506</v>
      </c>
      <c r="H407" s="229" t="s">
        <v>481</v>
      </c>
      <c r="I407" s="229"/>
      <c r="J407" s="147" t="str">
        <f t="shared" si="13"/>
        <v>丁智軒</v>
      </c>
      <c r="K407" s="231">
        <v>0</v>
      </c>
      <c r="L407" s="208" t="s">
        <v>2039</v>
      </c>
      <c r="M407" s="208" t="s">
        <v>1759</v>
      </c>
      <c r="N407" s="154">
        <f t="shared" si="12"/>
        <v>45632</v>
      </c>
      <c r="O407" s="230">
        <v>5</v>
      </c>
      <c r="P407" s="231">
        <v>0</v>
      </c>
      <c r="Q407" s="229" t="s">
        <v>36</v>
      </c>
      <c r="R407" s="229"/>
      <c r="S407" s="229"/>
      <c r="T407" s="231">
        <v>0</v>
      </c>
      <c r="U407" s="229"/>
      <c r="V407" s="208" t="s">
        <v>2406</v>
      </c>
    </row>
    <row r="408" spans="1:22" ht="13.5">
      <c r="A408" s="225" t="s">
        <v>3277</v>
      </c>
      <c r="B408" s="226" t="s">
        <v>3278</v>
      </c>
      <c r="C408" s="227" t="s">
        <v>390</v>
      </c>
      <c r="D408" s="228" t="s">
        <v>421</v>
      </c>
      <c r="E408" s="247" t="s">
        <v>2713</v>
      </c>
      <c r="F408" s="248" t="s">
        <v>5068</v>
      </c>
      <c r="G408" s="228" t="s">
        <v>2712</v>
      </c>
      <c r="H408" s="229" t="s">
        <v>2744</v>
      </c>
      <c r="I408" s="229"/>
      <c r="J408" s="147" t="str">
        <f t="shared" si="13"/>
        <v>杜至</v>
      </c>
      <c r="K408" s="230">
        <v>100</v>
      </c>
      <c r="L408" s="208" t="s">
        <v>2039</v>
      </c>
      <c r="M408" s="208" t="s">
        <v>916</v>
      </c>
      <c r="N408" s="154">
        <f t="shared" si="12"/>
        <v>45637</v>
      </c>
      <c r="O408" s="230">
        <v>8</v>
      </c>
      <c r="P408" s="230">
        <v>60</v>
      </c>
      <c r="Q408" s="229" t="s">
        <v>31</v>
      </c>
      <c r="R408" s="229" t="s">
        <v>3290</v>
      </c>
      <c r="S408" s="229" t="s">
        <v>4752</v>
      </c>
      <c r="T408" s="230">
        <v>47</v>
      </c>
      <c r="U408" s="232">
        <v>2.5</v>
      </c>
      <c r="V408" s="209"/>
    </row>
    <row r="409" spans="1:22" ht="13.5">
      <c r="A409" s="225" t="s">
        <v>1387</v>
      </c>
      <c r="B409" s="226" t="s">
        <v>1388</v>
      </c>
      <c r="C409" s="227" t="s">
        <v>1442</v>
      </c>
      <c r="D409" s="228" t="s">
        <v>106</v>
      </c>
      <c r="E409" s="247" t="s">
        <v>1445</v>
      </c>
      <c r="F409" s="248" t="s">
        <v>2839</v>
      </c>
      <c r="G409" s="228" t="s">
        <v>100</v>
      </c>
      <c r="H409" s="229" t="s">
        <v>115</v>
      </c>
      <c r="I409" s="229"/>
      <c r="J409" s="147" t="str">
        <f t="shared" si="13"/>
        <v>黃胤綸</v>
      </c>
      <c r="K409" s="230">
        <v>100</v>
      </c>
      <c r="L409" s="208" t="s">
        <v>2039</v>
      </c>
      <c r="M409" s="208" t="s">
        <v>922</v>
      </c>
      <c r="N409" s="154">
        <f t="shared" si="12"/>
        <v>45639</v>
      </c>
      <c r="O409" s="230">
        <v>10</v>
      </c>
      <c r="P409" s="230">
        <v>40</v>
      </c>
      <c r="Q409" s="229" t="s">
        <v>31</v>
      </c>
      <c r="R409" s="229" t="s">
        <v>1481</v>
      </c>
      <c r="S409" s="229" t="s">
        <v>901</v>
      </c>
      <c r="T409" s="230">
        <v>7</v>
      </c>
      <c r="U409" s="229"/>
      <c r="V409" s="208" t="s">
        <v>6037</v>
      </c>
    </row>
    <row r="410" spans="1:22" ht="13.5">
      <c r="A410" s="225" t="s">
        <v>1387</v>
      </c>
      <c r="B410" s="226" t="s">
        <v>1388</v>
      </c>
      <c r="C410" s="227" t="s">
        <v>1446</v>
      </c>
      <c r="D410" s="228" t="s">
        <v>106</v>
      </c>
      <c r="E410" s="247" t="s">
        <v>1449</v>
      </c>
      <c r="F410" s="248" t="s">
        <v>4730</v>
      </c>
      <c r="G410" s="228" t="s">
        <v>100</v>
      </c>
      <c r="H410" s="229" t="s">
        <v>615</v>
      </c>
      <c r="I410" s="229"/>
      <c r="J410" s="147" t="str">
        <f t="shared" si="13"/>
        <v>彭志豪</v>
      </c>
      <c r="K410" s="230">
        <v>100</v>
      </c>
      <c r="L410" s="208" t="s">
        <v>2039</v>
      </c>
      <c r="M410" s="208" t="s">
        <v>922</v>
      </c>
      <c r="N410" s="154">
        <f t="shared" si="12"/>
        <v>45639</v>
      </c>
      <c r="O410" s="230">
        <v>10</v>
      </c>
      <c r="P410" s="230">
        <v>40</v>
      </c>
      <c r="Q410" s="229" t="s">
        <v>31</v>
      </c>
      <c r="R410" s="229" t="s">
        <v>922</v>
      </c>
      <c r="S410" s="229" t="s">
        <v>920</v>
      </c>
      <c r="T410" s="230">
        <v>4</v>
      </c>
      <c r="U410" s="230">
        <v>7</v>
      </c>
      <c r="V410" s="208" t="s">
        <v>6037</v>
      </c>
    </row>
    <row r="411" spans="1:22" ht="13.5">
      <c r="A411" s="225" t="s">
        <v>937</v>
      </c>
      <c r="B411" s="226" t="s">
        <v>938</v>
      </c>
      <c r="C411" s="227" t="s">
        <v>46</v>
      </c>
      <c r="D411" s="228" t="s">
        <v>615</v>
      </c>
      <c r="E411" s="247" t="s">
        <v>88</v>
      </c>
      <c r="F411" s="248"/>
      <c r="G411" s="228" t="s">
        <v>6334</v>
      </c>
      <c r="H411" s="229" t="s">
        <v>66</v>
      </c>
      <c r="I411" s="229"/>
      <c r="J411" s="147" t="str">
        <f t="shared" si="13"/>
        <v>許慧芝</v>
      </c>
      <c r="K411" s="230">
        <v>100</v>
      </c>
      <c r="L411" s="208" t="s">
        <v>2039</v>
      </c>
      <c r="M411" s="208" t="s">
        <v>1760</v>
      </c>
      <c r="N411" s="154">
        <f t="shared" si="12"/>
        <v>45650</v>
      </c>
      <c r="O411" s="230">
        <v>17</v>
      </c>
      <c r="P411" s="230">
        <v>1</v>
      </c>
      <c r="Q411" s="229" t="s">
        <v>31</v>
      </c>
      <c r="R411" s="229" t="s">
        <v>1870</v>
      </c>
      <c r="S411" s="229" t="s">
        <v>1870</v>
      </c>
      <c r="T411" s="230">
        <v>1</v>
      </c>
      <c r="U411" s="230">
        <v>4</v>
      </c>
      <c r="V411" s="208" t="s">
        <v>10201</v>
      </c>
    </row>
    <row r="412" spans="1:22" ht="13.5">
      <c r="A412" s="225" t="s">
        <v>3279</v>
      </c>
      <c r="B412" s="226" t="s">
        <v>3280</v>
      </c>
      <c r="C412" s="227" t="s">
        <v>89</v>
      </c>
      <c r="D412" s="228" t="s">
        <v>123</v>
      </c>
      <c r="E412" s="247" t="s">
        <v>97</v>
      </c>
      <c r="F412" s="248" t="s">
        <v>4782</v>
      </c>
      <c r="G412" s="228" t="s">
        <v>6339</v>
      </c>
      <c r="H412" s="229" t="s">
        <v>1732</v>
      </c>
      <c r="I412" s="229"/>
      <c r="J412" s="147" t="str">
        <f t="shared" si="13"/>
        <v>王俊博</v>
      </c>
      <c r="K412" s="230">
        <v>100</v>
      </c>
      <c r="L412" s="208" t="s">
        <v>2039</v>
      </c>
      <c r="M412" s="208" t="s">
        <v>1757</v>
      </c>
      <c r="N412" s="154">
        <f t="shared" si="12"/>
        <v>45630</v>
      </c>
      <c r="O412" s="230">
        <v>3</v>
      </c>
      <c r="P412" s="230">
        <v>24</v>
      </c>
      <c r="Q412" s="229" t="s">
        <v>31</v>
      </c>
      <c r="R412" s="229" t="s">
        <v>1876</v>
      </c>
      <c r="S412" s="229" t="s">
        <v>1876</v>
      </c>
      <c r="T412" s="230">
        <v>1</v>
      </c>
      <c r="U412" s="232">
        <v>12.5</v>
      </c>
      <c r="V412" s="208" t="s">
        <v>10197</v>
      </c>
    </row>
    <row r="413" spans="1:22" ht="13.5">
      <c r="A413" s="225" t="s">
        <v>2395</v>
      </c>
      <c r="B413" s="226" t="s">
        <v>2396</v>
      </c>
      <c r="C413" s="227" t="s">
        <v>2719</v>
      </c>
      <c r="D413" s="228" t="s">
        <v>422</v>
      </c>
      <c r="E413" s="247" t="s">
        <v>4300</v>
      </c>
      <c r="F413" s="248" t="s">
        <v>4301</v>
      </c>
      <c r="G413" s="228" t="s">
        <v>2861</v>
      </c>
      <c r="H413" s="229" t="s">
        <v>422</v>
      </c>
      <c r="I413" s="229"/>
      <c r="J413" s="147" t="str">
        <f t="shared" si="13"/>
        <v>李育儒</v>
      </c>
      <c r="K413" s="230">
        <v>100</v>
      </c>
      <c r="L413" s="208" t="s">
        <v>1873</v>
      </c>
      <c r="M413" s="208" t="s">
        <v>1873</v>
      </c>
      <c r="N413" s="154">
        <f t="shared" si="12"/>
        <v>45629</v>
      </c>
      <c r="O413" s="230">
        <v>1</v>
      </c>
      <c r="P413" s="231">
        <v>0</v>
      </c>
      <c r="Q413" s="229" t="s">
        <v>31</v>
      </c>
      <c r="R413" s="229" t="s">
        <v>1873</v>
      </c>
      <c r="S413" s="229" t="s">
        <v>1873</v>
      </c>
      <c r="T413" s="230">
        <v>1</v>
      </c>
      <c r="U413" s="230">
        <v>4</v>
      </c>
      <c r="V413" s="208" t="s">
        <v>2051</v>
      </c>
    </row>
    <row r="414" spans="1:22" ht="13.5">
      <c r="A414" s="225" t="s">
        <v>3160</v>
      </c>
      <c r="B414" s="226" t="s">
        <v>3161</v>
      </c>
      <c r="C414" s="227" t="s">
        <v>458</v>
      </c>
      <c r="D414" s="228" t="s">
        <v>123</v>
      </c>
      <c r="E414" s="247" t="s">
        <v>280</v>
      </c>
      <c r="F414" s="248"/>
      <c r="G414" s="228" t="s">
        <v>70</v>
      </c>
      <c r="H414" s="229" t="s">
        <v>129</v>
      </c>
      <c r="I414" s="229"/>
      <c r="J414" s="147" t="str">
        <f t="shared" si="13"/>
        <v>王琇眉</v>
      </c>
      <c r="K414" s="231">
        <v>0</v>
      </c>
      <c r="L414" s="208" t="s">
        <v>1873</v>
      </c>
      <c r="M414" s="208" t="s">
        <v>1757</v>
      </c>
      <c r="N414" s="154">
        <f t="shared" si="12"/>
        <v>45630</v>
      </c>
      <c r="O414" s="230">
        <v>2</v>
      </c>
      <c r="P414" s="231">
        <v>0</v>
      </c>
      <c r="Q414" s="229" t="s">
        <v>36</v>
      </c>
      <c r="R414" s="229"/>
      <c r="S414" s="229"/>
      <c r="T414" s="231">
        <v>0</v>
      </c>
      <c r="U414" s="229"/>
      <c r="V414" s="209"/>
    </row>
    <row r="415" spans="1:22" ht="13.5">
      <c r="A415" s="225" t="s">
        <v>937</v>
      </c>
      <c r="B415" s="226" t="s">
        <v>938</v>
      </c>
      <c r="C415" s="227" t="s">
        <v>4748</v>
      </c>
      <c r="D415" s="228" t="s">
        <v>615</v>
      </c>
      <c r="E415" s="247" t="s">
        <v>4778</v>
      </c>
      <c r="F415" s="248" t="s">
        <v>5518</v>
      </c>
      <c r="G415" s="228" t="s">
        <v>2860</v>
      </c>
      <c r="H415" s="229" t="s">
        <v>3685</v>
      </c>
      <c r="I415" s="229"/>
      <c r="J415" s="147" t="str">
        <f t="shared" si="13"/>
        <v>鄭貫中</v>
      </c>
      <c r="K415" s="230">
        <v>100</v>
      </c>
      <c r="L415" s="208" t="s">
        <v>1873</v>
      </c>
      <c r="M415" s="208" t="s">
        <v>1758</v>
      </c>
      <c r="N415" s="154">
        <f t="shared" si="12"/>
        <v>45657</v>
      </c>
      <c r="O415" s="230">
        <v>21</v>
      </c>
      <c r="P415" s="230">
        <v>6</v>
      </c>
      <c r="Q415" s="229" t="s">
        <v>31</v>
      </c>
      <c r="R415" s="229" t="s">
        <v>2226</v>
      </c>
      <c r="S415" s="229" t="s">
        <v>2043</v>
      </c>
      <c r="T415" s="230">
        <v>47</v>
      </c>
      <c r="U415" s="230">
        <v>35</v>
      </c>
      <c r="V415" s="208" t="s">
        <v>10201</v>
      </c>
    </row>
    <row r="416" spans="1:22" ht="13.5">
      <c r="A416" s="225" t="s">
        <v>937</v>
      </c>
      <c r="B416" s="226" t="s">
        <v>938</v>
      </c>
      <c r="C416" s="227" t="s">
        <v>4748</v>
      </c>
      <c r="D416" s="228" t="s">
        <v>615</v>
      </c>
      <c r="E416" s="247" t="s">
        <v>4757</v>
      </c>
      <c r="F416" s="248" t="s">
        <v>5349</v>
      </c>
      <c r="G416" s="228" t="s">
        <v>2860</v>
      </c>
      <c r="H416" s="229" t="s">
        <v>3685</v>
      </c>
      <c r="I416" s="229"/>
      <c r="J416" s="147" t="str">
        <f t="shared" si="13"/>
        <v>鄭貫中</v>
      </c>
      <c r="K416" s="230">
        <v>100</v>
      </c>
      <c r="L416" s="208" t="s">
        <v>1873</v>
      </c>
      <c r="M416" s="208" t="s">
        <v>1758</v>
      </c>
      <c r="N416" s="154">
        <f t="shared" si="12"/>
        <v>45657</v>
      </c>
      <c r="O416" s="230">
        <v>21</v>
      </c>
      <c r="P416" s="231">
        <v>0</v>
      </c>
      <c r="Q416" s="229" t="s">
        <v>31</v>
      </c>
      <c r="R416" s="229" t="s">
        <v>1762</v>
      </c>
      <c r="S416" s="229" t="s">
        <v>2043</v>
      </c>
      <c r="T416" s="230">
        <v>25</v>
      </c>
      <c r="U416" s="232">
        <v>65.5</v>
      </c>
      <c r="V416" s="208" t="s">
        <v>10201</v>
      </c>
    </row>
    <row r="417" spans="1:22" ht="13.5">
      <c r="A417" s="225" t="s">
        <v>2395</v>
      </c>
      <c r="B417" s="226" t="s">
        <v>2396</v>
      </c>
      <c r="C417" s="227" t="s">
        <v>2719</v>
      </c>
      <c r="D417" s="228" t="s">
        <v>422</v>
      </c>
      <c r="E417" s="247" t="s">
        <v>4302</v>
      </c>
      <c r="F417" s="248" t="s">
        <v>4303</v>
      </c>
      <c r="G417" s="228" t="s">
        <v>2861</v>
      </c>
      <c r="H417" s="229" t="s">
        <v>422</v>
      </c>
      <c r="I417" s="229"/>
      <c r="J417" s="147" t="str">
        <f t="shared" si="13"/>
        <v>李育儒</v>
      </c>
      <c r="K417" s="230">
        <v>100</v>
      </c>
      <c r="L417" s="208" t="s">
        <v>1757</v>
      </c>
      <c r="M417" s="208" t="s">
        <v>1757</v>
      </c>
      <c r="N417" s="154">
        <f t="shared" si="12"/>
        <v>45630</v>
      </c>
      <c r="O417" s="230">
        <v>1</v>
      </c>
      <c r="P417" s="231">
        <v>0</v>
      </c>
      <c r="Q417" s="229" t="s">
        <v>31</v>
      </c>
      <c r="R417" s="229" t="s">
        <v>1757</v>
      </c>
      <c r="S417" s="229" t="s">
        <v>1756</v>
      </c>
      <c r="T417" s="230">
        <v>2</v>
      </c>
      <c r="U417" s="230">
        <v>10</v>
      </c>
      <c r="V417" s="208" t="s">
        <v>2051</v>
      </c>
    </row>
    <row r="418" spans="1:22" ht="13.5">
      <c r="A418" s="225" t="s">
        <v>1742</v>
      </c>
      <c r="B418" s="226" t="s">
        <v>1743</v>
      </c>
      <c r="C418" s="227" t="s">
        <v>46</v>
      </c>
      <c r="D418" s="228" t="s">
        <v>462</v>
      </c>
      <c r="E418" s="247" t="s">
        <v>97</v>
      </c>
      <c r="F418" s="248" t="s">
        <v>4731</v>
      </c>
      <c r="G418" s="228" t="s">
        <v>32</v>
      </c>
      <c r="H418" s="229" t="s">
        <v>553</v>
      </c>
      <c r="I418" s="229"/>
      <c r="J418" s="147" t="str">
        <f t="shared" si="13"/>
        <v>魏暉恩</v>
      </c>
      <c r="K418" s="230">
        <v>100</v>
      </c>
      <c r="L418" s="208" t="s">
        <v>1757</v>
      </c>
      <c r="M418" s="208" t="s">
        <v>1758</v>
      </c>
      <c r="N418" s="154">
        <f t="shared" si="12"/>
        <v>45657</v>
      </c>
      <c r="O418" s="230">
        <v>20</v>
      </c>
      <c r="P418" s="230">
        <v>100</v>
      </c>
      <c r="Q418" s="229" t="s">
        <v>31</v>
      </c>
      <c r="R418" s="229" t="s">
        <v>1750</v>
      </c>
      <c r="S418" s="229" t="s">
        <v>929</v>
      </c>
      <c r="T418" s="230">
        <v>62</v>
      </c>
      <c r="U418" s="230">
        <v>7</v>
      </c>
      <c r="V418" s="208" t="s">
        <v>2049</v>
      </c>
    </row>
    <row r="419" spans="1:22" ht="13.5">
      <c r="A419" s="225" t="s">
        <v>3407</v>
      </c>
      <c r="B419" s="226" t="s">
        <v>3408</v>
      </c>
      <c r="C419" s="227" t="s">
        <v>46</v>
      </c>
      <c r="D419" s="228" t="s">
        <v>262</v>
      </c>
      <c r="E419" s="247" t="s">
        <v>90</v>
      </c>
      <c r="F419" s="248" t="s">
        <v>5069</v>
      </c>
      <c r="G419" s="228" t="s">
        <v>2861</v>
      </c>
      <c r="H419" s="229" t="s">
        <v>262</v>
      </c>
      <c r="I419" s="229"/>
      <c r="J419" s="147" t="str">
        <f t="shared" si="13"/>
        <v>羅友彥</v>
      </c>
      <c r="K419" s="230">
        <v>100</v>
      </c>
      <c r="L419" s="208" t="s">
        <v>1757</v>
      </c>
      <c r="M419" s="208" t="s">
        <v>1760</v>
      </c>
      <c r="N419" s="154">
        <f t="shared" si="12"/>
        <v>45650</v>
      </c>
      <c r="O419" s="230">
        <v>15</v>
      </c>
      <c r="P419" s="231">
        <v>0</v>
      </c>
      <c r="Q419" s="229" t="s">
        <v>31</v>
      </c>
      <c r="R419" s="229" t="s">
        <v>920</v>
      </c>
      <c r="S419" s="229" t="s">
        <v>2230</v>
      </c>
      <c r="T419" s="230">
        <v>13</v>
      </c>
      <c r="U419" s="229"/>
      <c r="V419" s="208" t="s">
        <v>6520</v>
      </c>
    </row>
    <row r="420" spans="1:22" ht="13.5">
      <c r="A420" s="225" t="s">
        <v>2395</v>
      </c>
      <c r="B420" s="226" t="s">
        <v>2396</v>
      </c>
      <c r="C420" s="227" t="s">
        <v>2719</v>
      </c>
      <c r="D420" s="228" t="s">
        <v>422</v>
      </c>
      <c r="E420" s="247" t="s">
        <v>4432</v>
      </c>
      <c r="F420" s="248" t="s">
        <v>443</v>
      </c>
      <c r="G420" s="228" t="s">
        <v>2861</v>
      </c>
      <c r="H420" s="229" t="s">
        <v>422</v>
      </c>
      <c r="I420" s="229"/>
      <c r="J420" s="147" t="str">
        <f t="shared" si="13"/>
        <v>李育儒</v>
      </c>
      <c r="K420" s="230">
        <v>100</v>
      </c>
      <c r="L420" s="208" t="s">
        <v>1756</v>
      </c>
      <c r="M420" s="208" t="s">
        <v>1756</v>
      </c>
      <c r="N420" s="154">
        <f t="shared" si="12"/>
        <v>45631</v>
      </c>
      <c r="O420" s="230">
        <v>1</v>
      </c>
      <c r="P420" s="231">
        <v>0</v>
      </c>
      <c r="Q420" s="229" t="s">
        <v>31</v>
      </c>
      <c r="R420" s="229" t="s">
        <v>1756</v>
      </c>
      <c r="S420" s="229" t="s">
        <v>1756</v>
      </c>
      <c r="T420" s="230">
        <v>1</v>
      </c>
      <c r="U420" s="230">
        <v>4</v>
      </c>
      <c r="V420" s="208" t="s">
        <v>2051</v>
      </c>
    </row>
    <row r="421" spans="1:22" ht="13.5">
      <c r="A421" s="225" t="s">
        <v>3279</v>
      </c>
      <c r="B421" s="226" t="s">
        <v>3280</v>
      </c>
      <c r="C421" s="227" t="s">
        <v>89</v>
      </c>
      <c r="D421" s="228" t="s">
        <v>123</v>
      </c>
      <c r="E421" s="247" t="s">
        <v>146</v>
      </c>
      <c r="F421" s="248"/>
      <c r="G421" s="228" t="s">
        <v>92</v>
      </c>
      <c r="H421" s="229" t="s">
        <v>703</v>
      </c>
      <c r="I421" s="229"/>
      <c r="J421" s="147" t="str">
        <f t="shared" si="13"/>
        <v>楊瑞洋</v>
      </c>
      <c r="K421" s="230">
        <v>100</v>
      </c>
      <c r="L421" s="208" t="s">
        <v>1756</v>
      </c>
      <c r="M421" s="208" t="s">
        <v>2048</v>
      </c>
      <c r="N421" s="154">
        <f t="shared" si="12"/>
        <v>45714</v>
      </c>
      <c r="O421" s="230">
        <v>54</v>
      </c>
      <c r="P421" s="230">
        <v>16</v>
      </c>
      <c r="Q421" s="229" t="s">
        <v>31</v>
      </c>
      <c r="R421" s="229" t="s">
        <v>2409</v>
      </c>
      <c r="S421" s="229" t="s">
        <v>927</v>
      </c>
      <c r="T421" s="230">
        <v>6</v>
      </c>
      <c r="U421" s="229"/>
      <c r="V421" s="208" t="s">
        <v>10197</v>
      </c>
    </row>
    <row r="422" spans="1:22" ht="13.5">
      <c r="A422" s="225" t="s">
        <v>3279</v>
      </c>
      <c r="B422" s="226" t="s">
        <v>3280</v>
      </c>
      <c r="C422" s="227" t="s">
        <v>89</v>
      </c>
      <c r="D422" s="228" t="s">
        <v>123</v>
      </c>
      <c r="E422" s="247" t="s">
        <v>107</v>
      </c>
      <c r="F422" s="248"/>
      <c r="G422" s="228" t="s">
        <v>6339</v>
      </c>
      <c r="H422" s="229" t="s">
        <v>1732</v>
      </c>
      <c r="I422" s="229"/>
      <c r="J422" s="147" t="str">
        <f t="shared" si="13"/>
        <v>王俊博</v>
      </c>
      <c r="K422" s="230">
        <v>100</v>
      </c>
      <c r="L422" s="208" t="s">
        <v>1756</v>
      </c>
      <c r="M422" s="208" t="s">
        <v>1756</v>
      </c>
      <c r="N422" s="154">
        <f t="shared" si="12"/>
        <v>45631</v>
      </c>
      <c r="O422" s="230">
        <v>1</v>
      </c>
      <c r="P422" s="230">
        <v>8</v>
      </c>
      <c r="Q422" s="229" t="s">
        <v>31</v>
      </c>
      <c r="R422" s="229" t="s">
        <v>1758</v>
      </c>
      <c r="S422" s="229" t="s">
        <v>1758</v>
      </c>
      <c r="T422" s="230">
        <v>1</v>
      </c>
      <c r="U422" s="229"/>
      <c r="V422" s="208" t="s">
        <v>10197</v>
      </c>
    </row>
    <row r="423" spans="1:22" ht="13.5">
      <c r="A423" s="225" t="s">
        <v>2395</v>
      </c>
      <c r="B423" s="226" t="s">
        <v>2396</v>
      </c>
      <c r="C423" s="227" t="s">
        <v>2719</v>
      </c>
      <c r="D423" s="228" t="s">
        <v>422</v>
      </c>
      <c r="E423" s="247" t="s">
        <v>4433</v>
      </c>
      <c r="F423" s="248" t="s">
        <v>4434</v>
      </c>
      <c r="G423" s="228" t="s">
        <v>2861</v>
      </c>
      <c r="H423" s="229" t="s">
        <v>422</v>
      </c>
      <c r="I423" s="229"/>
      <c r="J423" s="147" t="str">
        <f t="shared" si="13"/>
        <v>李育儒</v>
      </c>
      <c r="K423" s="230">
        <v>100</v>
      </c>
      <c r="L423" s="208" t="s">
        <v>1759</v>
      </c>
      <c r="M423" s="208" t="s">
        <v>1759</v>
      </c>
      <c r="N423" s="154">
        <f t="shared" si="12"/>
        <v>45632</v>
      </c>
      <c r="O423" s="230">
        <v>1</v>
      </c>
      <c r="P423" s="231">
        <v>0</v>
      </c>
      <c r="Q423" s="229" t="s">
        <v>31</v>
      </c>
      <c r="R423" s="229" t="s">
        <v>1759</v>
      </c>
      <c r="S423" s="229" t="s">
        <v>1759</v>
      </c>
      <c r="T423" s="230">
        <v>1</v>
      </c>
      <c r="U423" s="230">
        <v>4</v>
      </c>
      <c r="V423" s="208" t="s">
        <v>2051</v>
      </c>
    </row>
    <row r="424" spans="1:22" ht="13.5">
      <c r="A424" s="225" t="s">
        <v>2395</v>
      </c>
      <c r="B424" s="226" t="s">
        <v>2396</v>
      </c>
      <c r="C424" s="227" t="s">
        <v>2719</v>
      </c>
      <c r="D424" s="228" t="s">
        <v>422</v>
      </c>
      <c r="E424" s="247" t="s">
        <v>4435</v>
      </c>
      <c r="F424" s="248" t="s">
        <v>4436</v>
      </c>
      <c r="G424" s="228" t="s">
        <v>2861</v>
      </c>
      <c r="H424" s="229" t="s">
        <v>422</v>
      </c>
      <c r="I424" s="229"/>
      <c r="J424" s="147" t="str">
        <f t="shared" si="13"/>
        <v>李育儒</v>
      </c>
      <c r="K424" s="230">
        <v>100</v>
      </c>
      <c r="L424" s="208" t="s">
        <v>1759</v>
      </c>
      <c r="M424" s="208" t="s">
        <v>1759</v>
      </c>
      <c r="N424" s="154">
        <f t="shared" si="12"/>
        <v>45632</v>
      </c>
      <c r="O424" s="230">
        <v>1</v>
      </c>
      <c r="P424" s="231">
        <v>0</v>
      </c>
      <c r="Q424" s="229" t="s">
        <v>31</v>
      </c>
      <c r="R424" s="229" t="s">
        <v>1759</v>
      </c>
      <c r="S424" s="229" t="s">
        <v>1759</v>
      </c>
      <c r="T424" s="230">
        <v>1</v>
      </c>
      <c r="U424" s="230">
        <v>4</v>
      </c>
      <c r="V424" s="208" t="s">
        <v>2051</v>
      </c>
    </row>
    <row r="425" spans="1:22" ht="13.5">
      <c r="A425" s="225" t="s">
        <v>3160</v>
      </c>
      <c r="B425" s="226" t="s">
        <v>3161</v>
      </c>
      <c r="C425" s="227" t="s">
        <v>207</v>
      </c>
      <c r="D425" s="228" t="s">
        <v>123</v>
      </c>
      <c r="E425" s="247" t="s">
        <v>146</v>
      </c>
      <c r="F425" s="248"/>
      <c r="G425" s="228" t="s">
        <v>506</v>
      </c>
      <c r="H425" s="229" t="s">
        <v>481</v>
      </c>
      <c r="I425" s="229"/>
      <c r="J425" s="147" t="str">
        <f t="shared" si="13"/>
        <v>丁智軒</v>
      </c>
      <c r="K425" s="231">
        <v>0</v>
      </c>
      <c r="L425" s="208" t="s">
        <v>1759</v>
      </c>
      <c r="M425" s="208" t="s">
        <v>1875</v>
      </c>
      <c r="N425" s="154">
        <f t="shared" si="12"/>
        <v>45636</v>
      </c>
      <c r="O425" s="230">
        <v>3</v>
      </c>
      <c r="P425" s="231">
        <v>0</v>
      </c>
      <c r="Q425" s="229" t="s">
        <v>36</v>
      </c>
      <c r="R425" s="229"/>
      <c r="S425" s="229"/>
      <c r="T425" s="231">
        <v>0</v>
      </c>
      <c r="U425" s="229"/>
      <c r="V425" s="209"/>
    </row>
    <row r="426" spans="1:22" ht="13.5">
      <c r="A426" s="225" t="s">
        <v>1742</v>
      </c>
      <c r="B426" s="226" t="s">
        <v>1743</v>
      </c>
      <c r="C426" s="227" t="s">
        <v>46</v>
      </c>
      <c r="D426" s="228" t="s">
        <v>462</v>
      </c>
      <c r="E426" s="247" t="s">
        <v>487</v>
      </c>
      <c r="F426" s="248"/>
      <c r="G426" s="228" t="s">
        <v>32</v>
      </c>
      <c r="H426" s="229" t="s">
        <v>462</v>
      </c>
      <c r="I426" s="229"/>
      <c r="J426" s="147" t="str">
        <f t="shared" si="13"/>
        <v>簡振芳</v>
      </c>
      <c r="K426" s="230">
        <v>100</v>
      </c>
      <c r="L426" s="208" t="s">
        <v>1759</v>
      </c>
      <c r="M426" s="208" t="s">
        <v>924</v>
      </c>
      <c r="N426" s="154">
        <f t="shared" si="12"/>
        <v>45645</v>
      </c>
      <c r="O426" s="230">
        <v>10</v>
      </c>
      <c r="P426" s="230">
        <v>80</v>
      </c>
      <c r="Q426" s="229" t="s">
        <v>31</v>
      </c>
      <c r="R426" s="229" t="s">
        <v>916</v>
      </c>
      <c r="S426" s="229" t="s">
        <v>1760</v>
      </c>
      <c r="T426" s="230">
        <v>10</v>
      </c>
      <c r="U426" s="230">
        <v>64</v>
      </c>
      <c r="V426" s="208" t="s">
        <v>2049</v>
      </c>
    </row>
    <row r="427" spans="1:22" ht="13.5">
      <c r="A427" s="225" t="s">
        <v>1742</v>
      </c>
      <c r="B427" s="226" t="s">
        <v>1743</v>
      </c>
      <c r="C427" s="227" t="s">
        <v>46</v>
      </c>
      <c r="D427" s="228" t="s">
        <v>462</v>
      </c>
      <c r="E427" s="247" t="s">
        <v>45</v>
      </c>
      <c r="F427" s="248" t="s">
        <v>4779</v>
      </c>
      <c r="G427" s="228" t="s">
        <v>32</v>
      </c>
      <c r="H427" s="229" t="s">
        <v>553</v>
      </c>
      <c r="I427" s="229"/>
      <c r="J427" s="147" t="str">
        <f t="shared" si="13"/>
        <v>魏暉恩</v>
      </c>
      <c r="K427" s="230">
        <v>100</v>
      </c>
      <c r="L427" s="208" t="s">
        <v>1759</v>
      </c>
      <c r="M427" s="208" t="s">
        <v>918</v>
      </c>
      <c r="N427" s="154">
        <f t="shared" si="12"/>
        <v>45638</v>
      </c>
      <c r="O427" s="230">
        <v>5</v>
      </c>
      <c r="P427" s="230">
        <v>40</v>
      </c>
      <c r="Q427" s="229" t="s">
        <v>31</v>
      </c>
      <c r="R427" s="229" t="s">
        <v>1759</v>
      </c>
      <c r="S427" s="229" t="s">
        <v>3291</v>
      </c>
      <c r="T427" s="230">
        <v>51</v>
      </c>
      <c r="U427" s="229"/>
      <c r="V427" s="208" t="s">
        <v>2049</v>
      </c>
    </row>
    <row r="428" spans="1:22" ht="13.5">
      <c r="A428" s="225" t="s">
        <v>1742</v>
      </c>
      <c r="B428" s="226" t="s">
        <v>1743</v>
      </c>
      <c r="C428" s="227" t="s">
        <v>46</v>
      </c>
      <c r="D428" s="228" t="s">
        <v>462</v>
      </c>
      <c r="E428" s="247" t="s">
        <v>48</v>
      </c>
      <c r="F428" s="248" t="s">
        <v>4304</v>
      </c>
      <c r="G428" s="228" t="s">
        <v>32</v>
      </c>
      <c r="H428" s="229" t="s">
        <v>553</v>
      </c>
      <c r="I428" s="229"/>
      <c r="J428" s="147" t="str">
        <f t="shared" si="13"/>
        <v>魏暉恩</v>
      </c>
      <c r="K428" s="230">
        <v>100</v>
      </c>
      <c r="L428" s="208" t="s">
        <v>1759</v>
      </c>
      <c r="M428" s="208" t="s">
        <v>918</v>
      </c>
      <c r="N428" s="154">
        <f t="shared" si="12"/>
        <v>45638</v>
      </c>
      <c r="O428" s="230">
        <v>5</v>
      </c>
      <c r="P428" s="230">
        <v>15</v>
      </c>
      <c r="Q428" s="229" t="s">
        <v>31</v>
      </c>
      <c r="R428" s="229" t="s">
        <v>1750</v>
      </c>
      <c r="S428" s="229" t="s">
        <v>1750</v>
      </c>
      <c r="T428" s="230">
        <v>1</v>
      </c>
      <c r="U428" s="232">
        <v>15.5</v>
      </c>
      <c r="V428" s="208" t="s">
        <v>2049</v>
      </c>
    </row>
    <row r="429" spans="1:22" ht="13.5">
      <c r="A429" s="225" t="s">
        <v>1742</v>
      </c>
      <c r="B429" s="226" t="s">
        <v>1743</v>
      </c>
      <c r="C429" s="227" t="s">
        <v>46</v>
      </c>
      <c r="D429" s="228" t="s">
        <v>462</v>
      </c>
      <c r="E429" s="247" t="s">
        <v>47</v>
      </c>
      <c r="F429" s="248" t="s">
        <v>4780</v>
      </c>
      <c r="G429" s="228" t="s">
        <v>32</v>
      </c>
      <c r="H429" s="229" t="s">
        <v>553</v>
      </c>
      <c r="I429" s="229"/>
      <c r="J429" s="147" t="str">
        <f t="shared" si="13"/>
        <v>魏暉恩</v>
      </c>
      <c r="K429" s="230">
        <v>100</v>
      </c>
      <c r="L429" s="208" t="s">
        <v>1759</v>
      </c>
      <c r="M429" s="208" t="s">
        <v>918</v>
      </c>
      <c r="N429" s="154">
        <f t="shared" si="12"/>
        <v>45638</v>
      </c>
      <c r="O429" s="230">
        <v>5</v>
      </c>
      <c r="P429" s="230">
        <v>15</v>
      </c>
      <c r="Q429" s="229" t="s">
        <v>31</v>
      </c>
      <c r="R429" s="229" t="s">
        <v>1759</v>
      </c>
      <c r="S429" s="229" t="s">
        <v>3291</v>
      </c>
      <c r="T429" s="230">
        <v>51</v>
      </c>
      <c r="U429" s="229"/>
      <c r="V429" s="208" t="s">
        <v>2049</v>
      </c>
    </row>
    <row r="430" spans="1:22" ht="13.5">
      <c r="A430" s="225" t="s">
        <v>1742</v>
      </c>
      <c r="B430" s="226" t="s">
        <v>1743</v>
      </c>
      <c r="C430" s="227" t="s">
        <v>46</v>
      </c>
      <c r="D430" s="228" t="s">
        <v>462</v>
      </c>
      <c r="E430" s="247" t="s">
        <v>96</v>
      </c>
      <c r="F430" s="248" t="s">
        <v>4781</v>
      </c>
      <c r="G430" s="228" t="s">
        <v>32</v>
      </c>
      <c r="H430" s="229" t="s">
        <v>553</v>
      </c>
      <c r="I430" s="229"/>
      <c r="J430" s="147" t="str">
        <f t="shared" si="13"/>
        <v>魏暉恩</v>
      </c>
      <c r="K430" s="230">
        <v>100</v>
      </c>
      <c r="L430" s="208" t="s">
        <v>1759</v>
      </c>
      <c r="M430" s="208" t="s">
        <v>918</v>
      </c>
      <c r="N430" s="154">
        <f t="shared" si="12"/>
        <v>45638</v>
      </c>
      <c r="O430" s="230">
        <v>5</v>
      </c>
      <c r="P430" s="230">
        <v>10</v>
      </c>
      <c r="Q430" s="229" t="s">
        <v>31</v>
      </c>
      <c r="R430" s="229" t="s">
        <v>1759</v>
      </c>
      <c r="S430" s="229" t="s">
        <v>3291</v>
      </c>
      <c r="T430" s="230">
        <v>51</v>
      </c>
      <c r="U430" s="229"/>
      <c r="V430" s="208" t="s">
        <v>2049</v>
      </c>
    </row>
    <row r="431" spans="1:22" ht="13.5">
      <c r="A431" s="225" t="s">
        <v>3279</v>
      </c>
      <c r="B431" s="226" t="s">
        <v>3280</v>
      </c>
      <c r="C431" s="227" t="s">
        <v>89</v>
      </c>
      <c r="D431" s="228" t="s">
        <v>123</v>
      </c>
      <c r="E431" s="247" t="s">
        <v>330</v>
      </c>
      <c r="F431" s="248" t="s">
        <v>5350</v>
      </c>
      <c r="G431" s="228" t="s">
        <v>2860</v>
      </c>
      <c r="H431" s="229" t="s">
        <v>796</v>
      </c>
      <c r="I431" s="229"/>
      <c r="J431" s="147" t="str">
        <f t="shared" si="13"/>
        <v>洪子芸</v>
      </c>
      <c r="K431" s="230">
        <v>100</v>
      </c>
      <c r="L431" s="208" t="s">
        <v>1759</v>
      </c>
      <c r="M431" s="208" t="s">
        <v>1759</v>
      </c>
      <c r="N431" s="154">
        <f t="shared" si="12"/>
        <v>45632</v>
      </c>
      <c r="O431" s="230">
        <v>1</v>
      </c>
      <c r="P431" s="230">
        <v>8</v>
      </c>
      <c r="Q431" s="229" t="s">
        <v>31</v>
      </c>
      <c r="R431" s="229" t="s">
        <v>1872</v>
      </c>
      <c r="S431" s="229" t="s">
        <v>1872</v>
      </c>
      <c r="T431" s="230">
        <v>1</v>
      </c>
      <c r="U431" s="230">
        <v>6</v>
      </c>
      <c r="V431" s="208" t="s">
        <v>10197</v>
      </c>
    </row>
    <row r="432" spans="1:22" ht="13.5">
      <c r="A432" s="225" t="s">
        <v>2580</v>
      </c>
      <c r="B432" s="226" t="s">
        <v>2581</v>
      </c>
      <c r="C432" s="227" t="s">
        <v>46</v>
      </c>
      <c r="D432" s="228" t="s">
        <v>115</v>
      </c>
      <c r="E432" s="247" t="s">
        <v>2700</v>
      </c>
      <c r="F432" s="248" t="s">
        <v>10399</v>
      </c>
      <c r="G432" s="228" t="s">
        <v>100</v>
      </c>
      <c r="H432" s="229" t="s">
        <v>115</v>
      </c>
      <c r="I432" s="229"/>
      <c r="J432" s="147" t="str">
        <f t="shared" si="13"/>
        <v>黃胤綸</v>
      </c>
      <c r="K432" s="230">
        <v>100</v>
      </c>
      <c r="L432" s="208" t="s">
        <v>1874</v>
      </c>
      <c r="M432" s="208" t="s">
        <v>1875</v>
      </c>
      <c r="N432" s="154">
        <f t="shared" si="12"/>
        <v>45636</v>
      </c>
      <c r="O432" s="230">
        <v>2</v>
      </c>
      <c r="P432" s="230">
        <v>8</v>
      </c>
      <c r="Q432" s="229" t="s">
        <v>31</v>
      </c>
      <c r="R432" s="229" t="s">
        <v>4819</v>
      </c>
      <c r="S432" s="229" t="s">
        <v>9822</v>
      </c>
      <c r="T432" s="230">
        <v>67</v>
      </c>
      <c r="U432" s="230">
        <v>9</v>
      </c>
      <c r="V432" s="208" t="s">
        <v>6360</v>
      </c>
    </row>
    <row r="433" spans="1:22" ht="13.5">
      <c r="A433" s="225" t="s">
        <v>3978</v>
      </c>
      <c r="B433" s="226" t="s">
        <v>3979</v>
      </c>
      <c r="C433" s="227" t="s">
        <v>2747</v>
      </c>
      <c r="D433" s="228" t="s">
        <v>2394</v>
      </c>
      <c r="E433" s="247" t="s">
        <v>455</v>
      </c>
      <c r="F433" s="248" t="s">
        <v>4732</v>
      </c>
      <c r="G433" s="228" t="s">
        <v>2861</v>
      </c>
      <c r="H433" s="229" t="s">
        <v>2394</v>
      </c>
      <c r="I433" s="229"/>
      <c r="J433" s="147" t="str">
        <f t="shared" si="13"/>
        <v>林羽萱</v>
      </c>
      <c r="K433" s="230">
        <v>100</v>
      </c>
      <c r="L433" s="208" t="s">
        <v>1874</v>
      </c>
      <c r="M433" s="208" t="s">
        <v>1874</v>
      </c>
      <c r="N433" s="154">
        <f t="shared" si="12"/>
        <v>45635</v>
      </c>
      <c r="O433" s="230">
        <v>1</v>
      </c>
      <c r="P433" s="231">
        <v>0</v>
      </c>
      <c r="Q433" s="229" t="s">
        <v>31</v>
      </c>
      <c r="R433" s="229" t="s">
        <v>920</v>
      </c>
      <c r="S433" s="229" t="s">
        <v>920</v>
      </c>
      <c r="T433" s="230">
        <v>1</v>
      </c>
      <c r="U433" s="229"/>
      <c r="V433" s="208" t="s">
        <v>923</v>
      </c>
    </row>
    <row r="434" spans="1:22" ht="13.5">
      <c r="A434" s="225" t="s">
        <v>2022</v>
      </c>
      <c r="B434" s="226" t="s">
        <v>2023</v>
      </c>
      <c r="C434" s="227" t="s">
        <v>207</v>
      </c>
      <c r="D434" s="228" t="s">
        <v>123</v>
      </c>
      <c r="E434" s="247" t="s">
        <v>107</v>
      </c>
      <c r="F434" s="248"/>
      <c r="G434" s="228" t="s">
        <v>6339</v>
      </c>
      <c r="H434" s="229" t="s">
        <v>1732</v>
      </c>
      <c r="I434" s="229"/>
      <c r="J434" s="147" t="str">
        <f t="shared" si="13"/>
        <v>王俊博</v>
      </c>
      <c r="K434" s="231">
        <v>0</v>
      </c>
      <c r="L434" s="208" t="s">
        <v>1874</v>
      </c>
      <c r="M434" s="208" t="s">
        <v>1874</v>
      </c>
      <c r="N434" s="154">
        <f t="shared" si="12"/>
        <v>45635</v>
      </c>
      <c r="O434" s="230">
        <v>1</v>
      </c>
      <c r="P434" s="231">
        <v>0</v>
      </c>
      <c r="Q434" s="229" t="s">
        <v>36</v>
      </c>
      <c r="R434" s="229"/>
      <c r="S434" s="229"/>
      <c r="T434" s="231">
        <v>0</v>
      </c>
      <c r="U434" s="229"/>
      <c r="V434" s="208" t="s">
        <v>2406</v>
      </c>
    </row>
    <row r="435" spans="1:22" ht="13.5">
      <c r="A435" s="225" t="s">
        <v>3279</v>
      </c>
      <c r="B435" s="226" t="s">
        <v>3280</v>
      </c>
      <c r="C435" s="227" t="s">
        <v>41</v>
      </c>
      <c r="D435" s="228" t="s">
        <v>123</v>
      </c>
      <c r="E435" s="247" t="s">
        <v>278</v>
      </c>
      <c r="F435" s="248"/>
      <c r="G435" s="228" t="s">
        <v>70</v>
      </c>
      <c r="H435" s="229" t="s">
        <v>71</v>
      </c>
      <c r="I435" s="229"/>
      <c r="J435" s="147" t="str">
        <f t="shared" si="13"/>
        <v>余承翰</v>
      </c>
      <c r="K435" s="230">
        <v>100</v>
      </c>
      <c r="L435" s="208" t="s">
        <v>1874</v>
      </c>
      <c r="M435" s="208" t="s">
        <v>1875</v>
      </c>
      <c r="N435" s="154">
        <f t="shared" si="12"/>
        <v>45636</v>
      </c>
      <c r="O435" s="230">
        <v>2</v>
      </c>
      <c r="P435" s="230">
        <v>16</v>
      </c>
      <c r="Q435" s="229" t="s">
        <v>31</v>
      </c>
      <c r="R435" s="229" t="s">
        <v>922</v>
      </c>
      <c r="S435" s="229" t="s">
        <v>3414</v>
      </c>
      <c r="T435" s="230">
        <v>23</v>
      </c>
      <c r="U435" s="229"/>
      <c r="V435" s="208" t="s">
        <v>10197</v>
      </c>
    </row>
    <row r="436" spans="1:22" ht="13.5">
      <c r="A436" s="225" t="s">
        <v>3279</v>
      </c>
      <c r="B436" s="226" t="s">
        <v>3280</v>
      </c>
      <c r="C436" s="227" t="s">
        <v>89</v>
      </c>
      <c r="D436" s="228" t="s">
        <v>123</v>
      </c>
      <c r="E436" s="247" t="s">
        <v>119</v>
      </c>
      <c r="F436" s="248"/>
      <c r="G436" s="228" t="s">
        <v>6339</v>
      </c>
      <c r="H436" s="229" t="s">
        <v>1732</v>
      </c>
      <c r="I436" s="229"/>
      <c r="J436" s="147" t="str">
        <f t="shared" si="13"/>
        <v>王俊博</v>
      </c>
      <c r="K436" s="230">
        <v>100</v>
      </c>
      <c r="L436" s="208" t="s">
        <v>1874</v>
      </c>
      <c r="M436" s="208" t="s">
        <v>2040</v>
      </c>
      <c r="N436" s="154">
        <f t="shared" si="12"/>
        <v>45646</v>
      </c>
      <c r="O436" s="230">
        <v>10</v>
      </c>
      <c r="P436" s="230">
        <v>40</v>
      </c>
      <c r="Q436" s="229" t="s">
        <v>31</v>
      </c>
      <c r="R436" s="229" t="s">
        <v>5202</v>
      </c>
      <c r="S436" s="229" t="s">
        <v>6242</v>
      </c>
      <c r="T436" s="230">
        <v>63</v>
      </c>
      <c r="U436" s="232">
        <v>9.5</v>
      </c>
      <c r="V436" s="208" t="s">
        <v>10197</v>
      </c>
    </row>
    <row r="437" spans="1:22" ht="13.5">
      <c r="A437" s="225" t="s">
        <v>3279</v>
      </c>
      <c r="B437" s="226" t="s">
        <v>3280</v>
      </c>
      <c r="C437" s="227" t="s">
        <v>89</v>
      </c>
      <c r="D437" s="228" t="s">
        <v>123</v>
      </c>
      <c r="E437" s="247" t="s">
        <v>282</v>
      </c>
      <c r="F437" s="248"/>
      <c r="G437" s="228" t="s">
        <v>6339</v>
      </c>
      <c r="H437" s="229" t="s">
        <v>1732</v>
      </c>
      <c r="I437" s="229"/>
      <c r="J437" s="147" t="str">
        <f t="shared" si="13"/>
        <v>王俊博</v>
      </c>
      <c r="K437" s="230">
        <v>100</v>
      </c>
      <c r="L437" s="208" t="s">
        <v>1874</v>
      </c>
      <c r="M437" s="208" t="s">
        <v>1874</v>
      </c>
      <c r="N437" s="154">
        <f t="shared" si="12"/>
        <v>45635</v>
      </c>
      <c r="O437" s="230">
        <v>1</v>
      </c>
      <c r="P437" s="230">
        <v>8</v>
      </c>
      <c r="Q437" s="229" t="s">
        <v>31</v>
      </c>
      <c r="R437" s="229" t="s">
        <v>1758</v>
      </c>
      <c r="S437" s="229" t="s">
        <v>1758</v>
      </c>
      <c r="T437" s="230">
        <v>1</v>
      </c>
      <c r="U437" s="229"/>
      <c r="V437" s="208" t="s">
        <v>10197</v>
      </c>
    </row>
    <row r="438" spans="1:22" ht="13.5">
      <c r="A438" s="225" t="s">
        <v>3403</v>
      </c>
      <c r="B438" s="226" t="s">
        <v>3404</v>
      </c>
      <c r="C438" s="227" t="s">
        <v>2717</v>
      </c>
      <c r="D438" s="228" t="s">
        <v>262</v>
      </c>
      <c r="E438" s="247" t="s">
        <v>418</v>
      </c>
      <c r="F438" s="248" t="s">
        <v>5052</v>
      </c>
      <c r="G438" s="228" t="s">
        <v>2861</v>
      </c>
      <c r="H438" s="229" t="s">
        <v>262</v>
      </c>
      <c r="I438" s="229"/>
      <c r="J438" s="147" t="str">
        <f t="shared" si="13"/>
        <v>羅友彥</v>
      </c>
      <c r="K438" s="230">
        <v>100</v>
      </c>
      <c r="L438" s="208" t="s">
        <v>1875</v>
      </c>
      <c r="M438" s="208" t="s">
        <v>1491</v>
      </c>
      <c r="N438" s="154">
        <f t="shared" si="12"/>
        <v>45653</v>
      </c>
      <c r="O438" s="230">
        <v>14</v>
      </c>
      <c r="P438" s="231">
        <v>0</v>
      </c>
      <c r="Q438" s="229" t="s">
        <v>31</v>
      </c>
      <c r="R438" s="229" t="s">
        <v>1875</v>
      </c>
      <c r="S438" s="229" t="s">
        <v>2230</v>
      </c>
      <c r="T438" s="230">
        <v>19</v>
      </c>
      <c r="U438" s="229"/>
      <c r="V438" s="208" t="s">
        <v>4735</v>
      </c>
    </row>
    <row r="439" spans="1:22" ht="13.5">
      <c r="A439" s="225" t="s">
        <v>3403</v>
      </c>
      <c r="B439" s="226" t="s">
        <v>3404</v>
      </c>
      <c r="C439" s="227" t="s">
        <v>2717</v>
      </c>
      <c r="D439" s="228" t="s">
        <v>262</v>
      </c>
      <c r="E439" s="247" t="s">
        <v>419</v>
      </c>
      <c r="F439" s="248" t="s">
        <v>5185</v>
      </c>
      <c r="G439" s="228" t="s">
        <v>2861</v>
      </c>
      <c r="H439" s="229" t="s">
        <v>422</v>
      </c>
      <c r="I439" s="229"/>
      <c r="J439" s="147" t="str">
        <f t="shared" si="13"/>
        <v>李育儒</v>
      </c>
      <c r="K439" s="230">
        <v>100</v>
      </c>
      <c r="L439" s="208" t="s">
        <v>1875</v>
      </c>
      <c r="M439" s="208" t="s">
        <v>1491</v>
      </c>
      <c r="N439" s="154">
        <f t="shared" si="12"/>
        <v>45653</v>
      </c>
      <c r="O439" s="230">
        <v>14</v>
      </c>
      <c r="P439" s="231">
        <v>0</v>
      </c>
      <c r="Q439" s="229" t="s">
        <v>31</v>
      </c>
      <c r="R439" s="229" t="s">
        <v>1875</v>
      </c>
      <c r="S439" s="229" t="s">
        <v>2232</v>
      </c>
      <c r="T439" s="230">
        <v>24</v>
      </c>
      <c r="U439" s="230">
        <v>24</v>
      </c>
      <c r="V439" s="208" t="s">
        <v>4735</v>
      </c>
    </row>
    <row r="440" spans="1:22" ht="13.5">
      <c r="A440" s="225" t="s">
        <v>878</v>
      </c>
      <c r="B440" s="226" t="s">
        <v>879</v>
      </c>
      <c r="C440" s="227" t="s">
        <v>52</v>
      </c>
      <c r="D440" s="228" t="s">
        <v>115</v>
      </c>
      <c r="E440" s="247" t="s">
        <v>890</v>
      </c>
      <c r="F440" s="248"/>
      <c r="G440" s="228" t="s">
        <v>32</v>
      </c>
      <c r="H440" s="229" t="s">
        <v>793</v>
      </c>
      <c r="I440" s="229"/>
      <c r="J440" s="147" t="str">
        <f t="shared" si="13"/>
        <v>徐崇耀</v>
      </c>
      <c r="K440" s="231">
        <v>0</v>
      </c>
      <c r="L440" s="208" t="s">
        <v>1875</v>
      </c>
      <c r="M440" s="208" t="s">
        <v>1762</v>
      </c>
      <c r="N440" s="154">
        <f t="shared" si="12"/>
        <v>45651</v>
      </c>
      <c r="O440" s="230">
        <v>12</v>
      </c>
      <c r="P440" s="230">
        <v>60</v>
      </c>
      <c r="Q440" s="229" t="s">
        <v>36</v>
      </c>
      <c r="R440" s="229"/>
      <c r="S440" s="229"/>
      <c r="T440" s="231">
        <v>0</v>
      </c>
      <c r="U440" s="229"/>
      <c r="V440" s="208" t="s">
        <v>897</v>
      </c>
    </row>
    <row r="441" spans="1:22" ht="13.5">
      <c r="A441" s="225" t="s">
        <v>2022</v>
      </c>
      <c r="B441" s="226" t="s">
        <v>2023</v>
      </c>
      <c r="C441" s="227" t="s">
        <v>207</v>
      </c>
      <c r="D441" s="228" t="s">
        <v>123</v>
      </c>
      <c r="E441" s="247" t="s">
        <v>330</v>
      </c>
      <c r="F441" s="248"/>
      <c r="G441" s="228" t="s">
        <v>6339</v>
      </c>
      <c r="H441" s="229" t="s">
        <v>1732</v>
      </c>
      <c r="I441" s="229"/>
      <c r="J441" s="147" t="str">
        <f t="shared" si="13"/>
        <v>王俊博</v>
      </c>
      <c r="K441" s="231">
        <v>0</v>
      </c>
      <c r="L441" s="208" t="s">
        <v>1875</v>
      </c>
      <c r="M441" s="208" t="s">
        <v>1875</v>
      </c>
      <c r="N441" s="154">
        <f t="shared" si="12"/>
        <v>45636</v>
      </c>
      <c r="O441" s="230">
        <v>1</v>
      </c>
      <c r="P441" s="231">
        <v>0</v>
      </c>
      <c r="Q441" s="229" t="s">
        <v>36</v>
      </c>
      <c r="R441" s="229"/>
      <c r="S441" s="229"/>
      <c r="T441" s="231">
        <v>0</v>
      </c>
      <c r="U441" s="229"/>
      <c r="V441" s="208" t="s">
        <v>2406</v>
      </c>
    </row>
    <row r="442" spans="1:22" ht="13.5">
      <c r="A442" s="225" t="s">
        <v>937</v>
      </c>
      <c r="B442" s="226" t="s">
        <v>938</v>
      </c>
      <c r="C442" s="227" t="s">
        <v>4748</v>
      </c>
      <c r="D442" s="228" t="s">
        <v>615</v>
      </c>
      <c r="E442" s="247" t="s">
        <v>4783</v>
      </c>
      <c r="F442" s="248" t="s">
        <v>4784</v>
      </c>
      <c r="G442" s="228" t="s">
        <v>100</v>
      </c>
      <c r="H442" s="229" t="s">
        <v>615</v>
      </c>
      <c r="I442" s="229"/>
      <c r="J442" s="147" t="str">
        <f t="shared" si="13"/>
        <v>彭志豪</v>
      </c>
      <c r="K442" s="230">
        <v>100</v>
      </c>
      <c r="L442" s="208" t="s">
        <v>1875</v>
      </c>
      <c r="M442" s="208" t="s">
        <v>1491</v>
      </c>
      <c r="N442" s="154">
        <f t="shared" si="12"/>
        <v>45653</v>
      </c>
      <c r="O442" s="230">
        <v>14</v>
      </c>
      <c r="P442" s="230">
        <v>16</v>
      </c>
      <c r="Q442" s="229" t="s">
        <v>31</v>
      </c>
      <c r="R442" s="229" t="s">
        <v>1875</v>
      </c>
      <c r="S442" s="229" t="s">
        <v>1762</v>
      </c>
      <c r="T442" s="230">
        <v>12</v>
      </c>
      <c r="U442" s="232">
        <v>300.5</v>
      </c>
      <c r="V442" s="208" t="s">
        <v>10201</v>
      </c>
    </row>
    <row r="443" spans="1:22" ht="13.5">
      <c r="A443" s="225" t="s">
        <v>937</v>
      </c>
      <c r="B443" s="226" t="s">
        <v>938</v>
      </c>
      <c r="C443" s="227" t="s">
        <v>4748</v>
      </c>
      <c r="D443" s="228" t="s">
        <v>615</v>
      </c>
      <c r="E443" s="247" t="s">
        <v>4785</v>
      </c>
      <c r="F443" s="248" t="s">
        <v>4786</v>
      </c>
      <c r="G443" s="228" t="s">
        <v>100</v>
      </c>
      <c r="H443" s="229" t="s">
        <v>615</v>
      </c>
      <c r="I443" s="229"/>
      <c r="J443" s="147" t="str">
        <f t="shared" si="13"/>
        <v>彭志豪</v>
      </c>
      <c r="K443" s="230">
        <v>100</v>
      </c>
      <c r="L443" s="208" t="s">
        <v>1875</v>
      </c>
      <c r="M443" s="208" t="s">
        <v>923</v>
      </c>
      <c r="N443" s="154">
        <f t="shared" si="12"/>
        <v>45643</v>
      </c>
      <c r="O443" s="230">
        <v>6</v>
      </c>
      <c r="P443" s="231">
        <v>0</v>
      </c>
      <c r="Q443" s="229" t="s">
        <v>31</v>
      </c>
      <c r="R443" s="229" t="s">
        <v>1875</v>
      </c>
      <c r="S443" s="229" t="s">
        <v>1876</v>
      </c>
      <c r="T443" s="230">
        <v>10</v>
      </c>
      <c r="U443" s="230">
        <v>1</v>
      </c>
      <c r="V443" s="208" t="s">
        <v>10201</v>
      </c>
    </row>
    <row r="444" spans="1:22" ht="13.5">
      <c r="A444" s="225" t="s">
        <v>3279</v>
      </c>
      <c r="B444" s="226" t="s">
        <v>3280</v>
      </c>
      <c r="C444" s="227" t="s">
        <v>89</v>
      </c>
      <c r="D444" s="228" t="s">
        <v>123</v>
      </c>
      <c r="E444" s="247" t="s">
        <v>283</v>
      </c>
      <c r="F444" s="248"/>
      <c r="G444" s="228" t="s">
        <v>6339</v>
      </c>
      <c r="H444" s="229" t="s">
        <v>1732</v>
      </c>
      <c r="I444" s="229"/>
      <c r="J444" s="147" t="str">
        <f t="shared" si="13"/>
        <v>王俊博</v>
      </c>
      <c r="K444" s="230">
        <v>100</v>
      </c>
      <c r="L444" s="208" t="s">
        <v>1875</v>
      </c>
      <c r="M444" s="208" t="s">
        <v>1875</v>
      </c>
      <c r="N444" s="154">
        <f t="shared" si="12"/>
        <v>45636</v>
      </c>
      <c r="O444" s="230">
        <v>1</v>
      </c>
      <c r="P444" s="230">
        <v>8</v>
      </c>
      <c r="Q444" s="229" t="s">
        <v>31</v>
      </c>
      <c r="R444" s="229" t="s">
        <v>1758</v>
      </c>
      <c r="S444" s="229" t="s">
        <v>1758</v>
      </c>
      <c r="T444" s="230">
        <v>1</v>
      </c>
      <c r="U444" s="229"/>
      <c r="V444" s="208" t="s">
        <v>10197</v>
      </c>
    </row>
    <row r="445" spans="1:22" ht="13.5">
      <c r="A445" s="225" t="s">
        <v>3978</v>
      </c>
      <c r="B445" s="226" t="s">
        <v>3979</v>
      </c>
      <c r="C445" s="227" t="s">
        <v>2747</v>
      </c>
      <c r="D445" s="228" t="s">
        <v>2394</v>
      </c>
      <c r="E445" s="247" t="s">
        <v>2731</v>
      </c>
      <c r="F445" s="248" t="s">
        <v>4787</v>
      </c>
      <c r="G445" s="228" t="s">
        <v>2861</v>
      </c>
      <c r="H445" s="229" t="s">
        <v>2394</v>
      </c>
      <c r="I445" s="229"/>
      <c r="J445" s="147" t="str">
        <f t="shared" si="13"/>
        <v>林羽萱</v>
      </c>
      <c r="K445" s="230">
        <v>100</v>
      </c>
      <c r="L445" s="208" t="s">
        <v>916</v>
      </c>
      <c r="M445" s="208" t="s">
        <v>916</v>
      </c>
      <c r="N445" s="154">
        <f t="shared" si="12"/>
        <v>45637</v>
      </c>
      <c r="O445" s="230">
        <v>1</v>
      </c>
      <c r="P445" s="231">
        <v>0</v>
      </c>
      <c r="Q445" s="229" t="s">
        <v>31</v>
      </c>
      <c r="R445" s="229" t="s">
        <v>920</v>
      </c>
      <c r="S445" s="229" t="s">
        <v>2040</v>
      </c>
      <c r="T445" s="230">
        <v>3</v>
      </c>
      <c r="U445" s="229"/>
      <c r="V445" s="208" t="s">
        <v>923</v>
      </c>
    </row>
    <row r="446" spans="1:22" ht="13.5">
      <c r="A446" s="225" t="s">
        <v>2022</v>
      </c>
      <c r="B446" s="226" t="s">
        <v>2023</v>
      </c>
      <c r="C446" s="227" t="s">
        <v>207</v>
      </c>
      <c r="D446" s="228" t="s">
        <v>123</v>
      </c>
      <c r="E446" s="247" t="s">
        <v>282</v>
      </c>
      <c r="F446" s="248"/>
      <c r="G446" s="228" t="s">
        <v>6339</v>
      </c>
      <c r="H446" s="229" t="s">
        <v>1732</v>
      </c>
      <c r="I446" s="229"/>
      <c r="J446" s="147" t="str">
        <f t="shared" si="13"/>
        <v>王俊博</v>
      </c>
      <c r="K446" s="231">
        <v>0</v>
      </c>
      <c r="L446" s="208" t="s">
        <v>916</v>
      </c>
      <c r="M446" s="208" t="s">
        <v>916</v>
      </c>
      <c r="N446" s="154">
        <f t="shared" si="12"/>
        <v>45637</v>
      </c>
      <c r="O446" s="230">
        <v>1</v>
      </c>
      <c r="P446" s="231">
        <v>0</v>
      </c>
      <c r="Q446" s="229" t="s">
        <v>36</v>
      </c>
      <c r="R446" s="229"/>
      <c r="S446" s="229"/>
      <c r="T446" s="231">
        <v>0</v>
      </c>
      <c r="U446" s="229"/>
      <c r="V446" s="208" t="s">
        <v>2406</v>
      </c>
    </row>
    <row r="447" spans="1:22" ht="13.5">
      <c r="A447" s="225" t="s">
        <v>2022</v>
      </c>
      <c r="B447" s="226" t="s">
        <v>2023</v>
      </c>
      <c r="C447" s="227" t="s">
        <v>207</v>
      </c>
      <c r="D447" s="228" t="s">
        <v>123</v>
      </c>
      <c r="E447" s="247" t="s">
        <v>283</v>
      </c>
      <c r="F447" s="248"/>
      <c r="G447" s="228" t="s">
        <v>6339</v>
      </c>
      <c r="H447" s="229" t="s">
        <v>1732</v>
      </c>
      <c r="I447" s="229"/>
      <c r="J447" s="147" t="str">
        <f t="shared" si="13"/>
        <v>王俊博</v>
      </c>
      <c r="K447" s="231">
        <v>0</v>
      </c>
      <c r="L447" s="208" t="s">
        <v>916</v>
      </c>
      <c r="M447" s="208" t="s">
        <v>916</v>
      </c>
      <c r="N447" s="154">
        <f t="shared" si="12"/>
        <v>45637</v>
      </c>
      <c r="O447" s="230">
        <v>1</v>
      </c>
      <c r="P447" s="231">
        <v>0</v>
      </c>
      <c r="Q447" s="229" t="s">
        <v>36</v>
      </c>
      <c r="R447" s="229"/>
      <c r="S447" s="229"/>
      <c r="T447" s="231">
        <v>0</v>
      </c>
      <c r="U447" s="229"/>
      <c r="V447" s="208" t="s">
        <v>2406</v>
      </c>
    </row>
    <row r="448" spans="1:22" ht="13.5">
      <c r="A448" s="225" t="s">
        <v>3160</v>
      </c>
      <c r="B448" s="226" t="s">
        <v>3161</v>
      </c>
      <c r="C448" s="227" t="s">
        <v>207</v>
      </c>
      <c r="D448" s="228" t="s">
        <v>123</v>
      </c>
      <c r="E448" s="247" t="s">
        <v>107</v>
      </c>
      <c r="F448" s="248"/>
      <c r="G448" s="228" t="s">
        <v>506</v>
      </c>
      <c r="H448" s="229" t="s">
        <v>481</v>
      </c>
      <c r="I448" s="229"/>
      <c r="J448" s="147" t="str">
        <f t="shared" si="13"/>
        <v>丁智軒</v>
      </c>
      <c r="K448" s="231">
        <v>0</v>
      </c>
      <c r="L448" s="208" t="s">
        <v>916</v>
      </c>
      <c r="M448" s="208" t="s">
        <v>916</v>
      </c>
      <c r="N448" s="154">
        <f t="shared" si="12"/>
        <v>45637</v>
      </c>
      <c r="O448" s="230">
        <v>1</v>
      </c>
      <c r="P448" s="231">
        <v>0</v>
      </c>
      <c r="Q448" s="229" t="s">
        <v>36</v>
      </c>
      <c r="R448" s="229"/>
      <c r="S448" s="229"/>
      <c r="T448" s="231">
        <v>0</v>
      </c>
      <c r="U448" s="230">
        <v>8</v>
      </c>
      <c r="V448" s="209"/>
    </row>
    <row r="449" spans="1:22" ht="13.5">
      <c r="A449" s="225" t="s">
        <v>3407</v>
      </c>
      <c r="B449" s="226" t="s">
        <v>3408</v>
      </c>
      <c r="C449" s="227" t="s">
        <v>46</v>
      </c>
      <c r="D449" s="228" t="s">
        <v>262</v>
      </c>
      <c r="E449" s="247" t="s">
        <v>116</v>
      </c>
      <c r="F449" s="248" t="s">
        <v>7158</v>
      </c>
      <c r="G449" s="228" t="s">
        <v>6334</v>
      </c>
      <c r="H449" s="229" t="s">
        <v>66</v>
      </c>
      <c r="I449" s="229"/>
      <c r="J449" s="147" t="str">
        <f t="shared" si="13"/>
        <v>許慧芝</v>
      </c>
      <c r="K449" s="230">
        <v>100</v>
      </c>
      <c r="L449" s="208" t="s">
        <v>916</v>
      </c>
      <c r="M449" s="208" t="s">
        <v>1760</v>
      </c>
      <c r="N449" s="154">
        <f t="shared" si="12"/>
        <v>45650</v>
      </c>
      <c r="O449" s="230">
        <v>10</v>
      </c>
      <c r="P449" s="231">
        <v>0</v>
      </c>
      <c r="Q449" s="229" t="s">
        <v>31</v>
      </c>
      <c r="R449" s="229" t="s">
        <v>921</v>
      </c>
      <c r="S449" s="229" t="s">
        <v>920</v>
      </c>
      <c r="T449" s="230">
        <v>3</v>
      </c>
      <c r="U449" s="229"/>
      <c r="V449" s="208" t="s">
        <v>6520</v>
      </c>
    </row>
    <row r="450" spans="1:22" ht="13.5">
      <c r="A450" s="225" t="s">
        <v>3279</v>
      </c>
      <c r="B450" s="226" t="s">
        <v>3280</v>
      </c>
      <c r="C450" s="227" t="s">
        <v>41</v>
      </c>
      <c r="D450" s="228" t="s">
        <v>123</v>
      </c>
      <c r="E450" s="247" t="s">
        <v>279</v>
      </c>
      <c r="F450" s="248"/>
      <c r="G450" s="228" t="s">
        <v>70</v>
      </c>
      <c r="H450" s="229" t="s">
        <v>71</v>
      </c>
      <c r="I450" s="229"/>
      <c r="J450" s="147" t="str">
        <f t="shared" si="13"/>
        <v>余承翰</v>
      </c>
      <c r="K450" s="230">
        <v>100</v>
      </c>
      <c r="L450" s="208" t="s">
        <v>916</v>
      </c>
      <c r="M450" s="208" t="s">
        <v>922</v>
      </c>
      <c r="N450" s="154">
        <f t="shared" ref="N450:N513" si="14">DATEVALUE(M450)</f>
        <v>45639</v>
      </c>
      <c r="O450" s="230">
        <v>3</v>
      </c>
      <c r="P450" s="230">
        <v>24</v>
      </c>
      <c r="Q450" s="229" t="s">
        <v>31</v>
      </c>
      <c r="R450" s="229" t="s">
        <v>922</v>
      </c>
      <c r="S450" s="229" t="s">
        <v>3414</v>
      </c>
      <c r="T450" s="230">
        <v>23</v>
      </c>
      <c r="U450" s="229"/>
      <c r="V450" s="208" t="s">
        <v>10197</v>
      </c>
    </row>
    <row r="451" spans="1:22" ht="13.5">
      <c r="A451" s="225" t="s">
        <v>3279</v>
      </c>
      <c r="B451" s="226" t="s">
        <v>3280</v>
      </c>
      <c r="C451" s="227" t="s">
        <v>89</v>
      </c>
      <c r="D451" s="228" t="s">
        <v>123</v>
      </c>
      <c r="E451" s="247" t="s">
        <v>284</v>
      </c>
      <c r="F451" s="248"/>
      <c r="G451" s="228" t="s">
        <v>6339</v>
      </c>
      <c r="H451" s="229" t="s">
        <v>1732</v>
      </c>
      <c r="I451" s="229"/>
      <c r="J451" s="147" t="str">
        <f t="shared" ref="J451:J514" si="15">IF(I451="",H451,LEFT(I451,3))</f>
        <v>王俊博</v>
      </c>
      <c r="K451" s="230">
        <v>100</v>
      </c>
      <c r="L451" s="208" t="s">
        <v>916</v>
      </c>
      <c r="M451" s="208" t="s">
        <v>918</v>
      </c>
      <c r="N451" s="154">
        <f t="shared" si="14"/>
        <v>45638</v>
      </c>
      <c r="O451" s="230">
        <v>2</v>
      </c>
      <c r="P451" s="230">
        <v>16</v>
      </c>
      <c r="Q451" s="229" t="s">
        <v>31</v>
      </c>
      <c r="R451" s="229" t="s">
        <v>1758</v>
      </c>
      <c r="S451" s="229" t="s">
        <v>2418</v>
      </c>
      <c r="T451" s="230">
        <v>3</v>
      </c>
      <c r="U451" s="229"/>
      <c r="V451" s="208" t="s">
        <v>10197</v>
      </c>
    </row>
    <row r="452" spans="1:22" ht="13.5">
      <c r="A452" s="225" t="s">
        <v>3279</v>
      </c>
      <c r="B452" s="226" t="s">
        <v>3280</v>
      </c>
      <c r="C452" s="227" t="s">
        <v>89</v>
      </c>
      <c r="D452" s="228" t="s">
        <v>123</v>
      </c>
      <c r="E452" s="247" t="s">
        <v>88</v>
      </c>
      <c r="F452" s="248" t="s">
        <v>10605</v>
      </c>
      <c r="G452" s="228" t="s">
        <v>6334</v>
      </c>
      <c r="H452" s="229" t="s">
        <v>66</v>
      </c>
      <c r="I452" s="229"/>
      <c r="J452" s="147" t="str">
        <f t="shared" si="15"/>
        <v>許慧芝</v>
      </c>
      <c r="K452" s="230">
        <v>100</v>
      </c>
      <c r="L452" s="208" t="s">
        <v>916</v>
      </c>
      <c r="M452" s="208" t="s">
        <v>916</v>
      </c>
      <c r="N452" s="154">
        <f t="shared" si="14"/>
        <v>45637</v>
      </c>
      <c r="O452" s="230">
        <v>1</v>
      </c>
      <c r="P452" s="230">
        <v>8</v>
      </c>
      <c r="Q452" s="229" t="s">
        <v>31</v>
      </c>
      <c r="R452" s="229" t="s">
        <v>7381</v>
      </c>
      <c r="S452" s="229" t="s">
        <v>7381</v>
      </c>
      <c r="T452" s="230">
        <v>1</v>
      </c>
      <c r="U452" s="230">
        <v>4</v>
      </c>
      <c r="V452" s="208" t="s">
        <v>10197</v>
      </c>
    </row>
    <row r="453" spans="1:22" ht="13.5">
      <c r="A453" s="225" t="s">
        <v>3403</v>
      </c>
      <c r="B453" s="226" t="s">
        <v>3404</v>
      </c>
      <c r="C453" s="227" t="s">
        <v>2715</v>
      </c>
      <c r="D453" s="228" t="s">
        <v>262</v>
      </c>
      <c r="E453" s="247" t="s">
        <v>4733</v>
      </c>
      <c r="F453" s="248"/>
      <c r="G453" s="228" t="s">
        <v>32</v>
      </c>
      <c r="H453" s="229" t="s">
        <v>462</v>
      </c>
      <c r="I453" s="229"/>
      <c r="J453" s="147" t="str">
        <f t="shared" si="15"/>
        <v>簡振芳</v>
      </c>
      <c r="K453" s="230">
        <v>100</v>
      </c>
      <c r="L453" s="208" t="s">
        <v>918</v>
      </c>
      <c r="M453" s="208" t="s">
        <v>922</v>
      </c>
      <c r="N453" s="154">
        <f t="shared" si="14"/>
        <v>45639</v>
      </c>
      <c r="O453" s="230">
        <v>2</v>
      </c>
      <c r="P453" s="231">
        <v>0</v>
      </c>
      <c r="Q453" s="229" t="s">
        <v>31</v>
      </c>
      <c r="R453" s="229" t="s">
        <v>1875</v>
      </c>
      <c r="S453" s="229" t="s">
        <v>923</v>
      </c>
      <c r="T453" s="230">
        <v>6</v>
      </c>
      <c r="U453" s="229"/>
      <c r="V453" s="208" t="s">
        <v>4735</v>
      </c>
    </row>
    <row r="454" spans="1:22" ht="13.5">
      <c r="A454" s="225" t="s">
        <v>3403</v>
      </c>
      <c r="B454" s="226" t="s">
        <v>3404</v>
      </c>
      <c r="C454" s="227" t="s">
        <v>2717</v>
      </c>
      <c r="D454" s="228" t="s">
        <v>262</v>
      </c>
      <c r="E454" s="247" t="s">
        <v>4563</v>
      </c>
      <c r="F454" s="248" t="s">
        <v>5186</v>
      </c>
      <c r="G454" s="228" t="s">
        <v>2861</v>
      </c>
      <c r="H454" s="229" t="s">
        <v>122</v>
      </c>
      <c r="I454" s="229"/>
      <c r="J454" s="147" t="str">
        <f t="shared" si="15"/>
        <v>郭景成</v>
      </c>
      <c r="K454" s="230">
        <v>100</v>
      </c>
      <c r="L454" s="208" t="s">
        <v>918</v>
      </c>
      <c r="M454" s="208" t="s">
        <v>3414</v>
      </c>
      <c r="N454" s="154">
        <f t="shared" si="14"/>
        <v>45672</v>
      </c>
      <c r="O454" s="230">
        <v>24</v>
      </c>
      <c r="P454" s="231">
        <v>0</v>
      </c>
      <c r="Q454" s="229" t="s">
        <v>31</v>
      </c>
      <c r="R454" s="229" t="s">
        <v>2040</v>
      </c>
      <c r="S454" s="229" t="s">
        <v>2230</v>
      </c>
      <c r="T454" s="230">
        <v>11</v>
      </c>
      <c r="U454" s="229"/>
      <c r="V454" s="208" t="s">
        <v>4735</v>
      </c>
    </row>
    <row r="455" spans="1:22" ht="13.5">
      <c r="A455" s="225" t="s">
        <v>1494</v>
      </c>
      <c r="B455" s="226" t="s">
        <v>1495</v>
      </c>
      <c r="C455" s="227" t="s">
        <v>2721</v>
      </c>
      <c r="D455" s="228" t="s">
        <v>421</v>
      </c>
      <c r="E455" s="247" t="s">
        <v>258</v>
      </c>
      <c r="F455" s="248" t="s">
        <v>5070</v>
      </c>
      <c r="G455" s="228" t="s">
        <v>506</v>
      </c>
      <c r="H455" s="229" t="s">
        <v>481</v>
      </c>
      <c r="I455" s="229"/>
      <c r="J455" s="147" t="str">
        <f t="shared" si="15"/>
        <v>丁智軒</v>
      </c>
      <c r="K455" s="230">
        <v>100</v>
      </c>
      <c r="L455" s="208" t="s">
        <v>918</v>
      </c>
      <c r="M455" s="208" t="s">
        <v>1762</v>
      </c>
      <c r="N455" s="154">
        <f t="shared" si="14"/>
        <v>45651</v>
      </c>
      <c r="O455" s="230">
        <v>10</v>
      </c>
      <c r="P455" s="230">
        <v>50</v>
      </c>
      <c r="Q455" s="229" t="s">
        <v>31</v>
      </c>
      <c r="R455" s="229" t="s">
        <v>1876</v>
      </c>
      <c r="S455" s="229" t="s">
        <v>4752</v>
      </c>
      <c r="T455" s="230">
        <v>12</v>
      </c>
      <c r="U455" s="232">
        <v>102.5</v>
      </c>
      <c r="V455" s="209"/>
    </row>
    <row r="456" spans="1:22" ht="13.5">
      <c r="A456" s="225" t="s">
        <v>3275</v>
      </c>
      <c r="B456" s="226" t="s">
        <v>3276</v>
      </c>
      <c r="C456" s="227" t="s">
        <v>390</v>
      </c>
      <c r="D456" s="228" t="s">
        <v>421</v>
      </c>
      <c r="E456" s="247" t="s">
        <v>328</v>
      </c>
      <c r="F456" s="248" t="s">
        <v>6220</v>
      </c>
      <c r="G456" s="228" t="s">
        <v>2861</v>
      </c>
      <c r="H456" s="229" t="s">
        <v>421</v>
      </c>
      <c r="I456" s="229"/>
      <c r="J456" s="147" t="str">
        <f t="shared" si="15"/>
        <v>蘇漢城</v>
      </c>
      <c r="K456" s="230">
        <v>100</v>
      </c>
      <c r="L456" s="208" t="s">
        <v>918</v>
      </c>
      <c r="M456" s="208" t="s">
        <v>6035</v>
      </c>
      <c r="N456" s="154">
        <f t="shared" si="14"/>
        <v>45776</v>
      </c>
      <c r="O456" s="230">
        <v>90</v>
      </c>
      <c r="P456" s="230">
        <v>150</v>
      </c>
      <c r="Q456" s="229" t="s">
        <v>31</v>
      </c>
      <c r="R456" s="229" t="s">
        <v>1756</v>
      </c>
      <c r="S456" s="229" t="s">
        <v>2049</v>
      </c>
      <c r="T456" s="230">
        <v>58</v>
      </c>
      <c r="U456" s="229"/>
      <c r="V456" s="209"/>
    </row>
    <row r="457" spans="1:22" ht="13.5">
      <c r="A457" s="225" t="s">
        <v>2022</v>
      </c>
      <c r="B457" s="226" t="s">
        <v>2023</v>
      </c>
      <c r="C457" s="227" t="s">
        <v>207</v>
      </c>
      <c r="D457" s="228" t="s">
        <v>123</v>
      </c>
      <c r="E457" s="247" t="s">
        <v>284</v>
      </c>
      <c r="F457" s="248"/>
      <c r="G457" s="228" t="s">
        <v>6339</v>
      </c>
      <c r="H457" s="229" t="s">
        <v>1732</v>
      </c>
      <c r="I457" s="229"/>
      <c r="J457" s="147" t="str">
        <f t="shared" si="15"/>
        <v>王俊博</v>
      </c>
      <c r="K457" s="231">
        <v>0</v>
      </c>
      <c r="L457" s="208" t="s">
        <v>918</v>
      </c>
      <c r="M457" s="208" t="s">
        <v>920</v>
      </c>
      <c r="N457" s="154">
        <f t="shared" si="14"/>
        <v>45644</v>
      </c>
      <c r="O457" s="230">
        <v>5</v>
      </c>
      <c r="P457" s="231">
        <v>0</v>
      </c>
      <c r="Q457" s="229" t="s">
        <v>36</v>
      </c>
      <c r="R457" s="229"/>
      <c r="S457" s="229"/>
      <c r="T457" s="231">
        <v>0</v>
      </c>
      <c r="U457" s="229"/>
      <c r="V457" s="208" t="s">
        <v>2406</v>
      </c>
    </row>
    <row r="458" spans="1:22" ht="13.5">
      <c r="A458" s="225" t="s">
        <v>3160</v>
      </c>
      <c r="B458" s="226" t="s">
        <v>3161</v>
      </c>
      <c r="C458" s="227" t="s">
        <v>207</v>
      </c>
      <c r="D458" s="228" t="s">
        <v>123</v>
      </c>
      <c r="E458" s="247" t="s">
        <v>330</v>
      </c>
      <c r="F458" s="248"/>
      <c r="G458" s="228" t="s">
        <v>2862</v>
      </c>
      <c r="H458" s="229" t="s">
        <v>709</v>
      </c>
      <c r="I458" s="229"/>
      <c r="J458" s="147" t="str">
        <f t="shared" si="15"/>
        <v>鄭華瑜</v>
      </c>
      <c r="K458" s="231">
        <v>0</v>
      </c>
      <c r="L458" s="208" t="s">
        <v>918</v>
      </c>
      <c r="M458" s="208" t="s">
        <v>918</v>
      </c>
      <c r="N458" s="154">
        <f t="shared" si="14"/>
        <v>45638</v>
      </c>
      <c r="O458" s="230">
        <v>1</v>
      </c>
      <c r="P458" s="231">
        <v>0</v>
      </c>
      <c r="Q458" s="229" t="s">
        <v>36</v>
      </c>
      <c r="R458" s="229"/>
      <c r="S458" s="229"/>
      <c r="T458" s="231">
        <v>0</v>
      </c>
      <c r="U458" s="230">
        <v>14</v>
      </c>
      <c r="V458" s="209"/>
    </row>
    <row r="459" spans="1:22" ht="13.5">
      <c r="A459" s="225" t="s">
        <v>3277</v>
      </c>
      <c r="B459" s="226" t="s">
        <v>3278</v>
      </c>
      <c r="C459" s="227" t="s">
        <v>390</v>
      </c>
      <c r="D459" s="228" t="s">
        <v>421</v>
      </c>
      <c r="E459" s="247" t="s">
        <v>328</v>
      </c>
      <c r="F459" s="248" t="s">
        <v>5071</v>
      </c>
      <c r="G459" s="228" t="s">
        <v>2710</v>
      </c>
      <c r="H459" s="229" t="s">
        <v>2709</v>
      </c>
      <c r="I459" s="229"/>
      <c r="J459" s="147" t="str">
        <f t="shared" si="15"/>
        <v>林俊伸</v>
      </c>
      <c r="K459" s="230">
        <v>100</v>
      </c>
      <c r="L459" s="208" t="s">
        <v>918</v>
      </c>
      <c r="M459" s="208" t="s">
        <v>1760</v>
      </c>
      <c r="N459" s="154">
        <f t="shared" si="14"/>
        <v>45650</v>
      </c>
      <c r="O459" s="230">
        <v>9</v>
      </c>
      <c r="P459" s="230">
        <v>65</v>
      </c>
      <c r="Q459" s="229" t="s">
        <v>31</v>
      </c>
      <c r="R459" s="229" t="s">
        <v>1750</v>
      </c>
      <c r="S459" s="229" t="s">
        <v>4752</v>
      </c>
      <c r="T459" s="230">
        <v>40</v>
      </c>
      <c r="U459" s="230">
        <v>28</v>
      </c>
      <c r="V459" s="209"/>
    </row>
    <row r="460" spans="1:22" ht="13.5">
      <c r="A460" s="225" t="s">
        <v>3160</v>
      </c>
      <c r="B460" s="226" t="s">
        <v>3161</v>
      </c>
      <c r="C460" s="227" t="s">
        <v>207</v>
      </c>
      <c r="D460" s="228" t="s">
        <v>123</v>
      </c>
      <c r="E460" s="247" t="s">
        <v>282</v>
      </c>
      <c r="F460" s="248"/>
      <c r="G460" s="228" t="s">
        <v>506</v>
      </c>
      <c r="H460" s="229" t="s">
        <v>481</v>
      </c>
      <c r="I460" s="229"/>
      <c r="J460" s="147" t="str">
        <f t="shared" si="15"/>
        <v>丁智軒</v>
      </c>
      <c r="K460" s="231">
        <v>0</v>
      </c>
      <c r="L460" s="208" t="s">
        <v>922</v>
      </c>
      <c r="M460" s="208" t="s">
        <v>922</v>
      </c>
      <c r="N460" s="154">
        <f t="shared" si="14"/>
        <v>45639</v>
      </c>
      <c r="O460" s="230">
        <v>1</v>
      </c>
      <c r="P460" s="231">
        <v>0</v>
      </c>
      <c r="Q460" s="229" t="s">
        <v>36</v>
      </c>
      <c r="R460" s="229"/>
      <c r="S460" s="229"/>
      <c r="T460" s="231">
        <v>0</v>
      </c>
      <c r="U460" s="229"/>
      <c r="V460" s="209"/>
    </row>
    <row r="461" spans="1:22" ht="13.5">
      <c r="A461" s="225" t="s">
        <v>1742</v>
      </c>
      <c r="B461" s="226" t="s">
        <v>1743</v>
      </c>
      <c r="C461" s="227" t="s">
        <v>46</v>
      </c>
      <c r="D461" s="228" t="s">
        <v>462</v>
      </c>
      <c r="E461" s="247" t="s">
        <v>90</v>
      </c>
      <c r="F461" s="248" t="s">
        <v>4734</v>
      </c>
      <c r="G461" s="228" t="s">
        <v>32</v>
      </c>
      <c r="H461" s="229" t="s">
        <v>553</v>
      </c>
      <c r="I461" s="229"/>
      <c r="J461" s="147" t="str">
        <f t="shared" si="15"/>
        <v>魏暉恩</v>
      </c>
      <c r="K461" s="230">
        <v>100</v>
      </c>
      <c r="L461" s="208" t="s">
        <v>922</v>
      </c>
      <c r="M461" s="208" t="s">
        <v>923</v>
      </c>
      <c r="N461" s="154">
        <f t="shared" si="14"/>
        <v>45643</v>
      </c>
      <c r="O461" s="230">
        <v>3</v>
      </c>
      <c r="P461" s="230">
        <v>16</v>
      </c>
      <c r="Q461" s="229" t="s">
        <v>31</v>
      </c>
      <c r="R461" s="229" t="s">
        <v>1750</v>
      </c>
      <c r="S461" s="229" t="s">
        <v>1750</v>
      </c>
      <c r="T461" s="230">
        <v>1</v>
      </c>
      <c r="U461" s="229"/>
      <c r="V461" s="208" t="s">
        <v>2049</v>
      </c>
    </row>
    <row r="462" spans="1:22" ht="13.5">
      <c r="A462" s="225" t="s">
        <v>3279</v>
      </c>
      <c r="B462" s="226" t="s">
        <v>3280</v>
      </c>
      <c r="C462" s="227" t="s">
        <v>89</v>
      </c>
      <c r="D462" s="228" t="s">
        <v>123</v>
      </c>
      <c r="E462" s="247" t="s">
        <v>49</v>
      </c>
      <c r="F462" s="248" t="s">
        <v>8693</v>
      </c>
      <c r="G462" s="228" t="s">
        <v>2860</v>
      </c>
      <c r="H462" s="229" t="s">
        <v>796</v>
      </c>
      <c r="I462" s="229"/>
      <c r="J462" s="147" t="str">
        <f t="shared" si="15"/>
        <v>洪子芸</v>
      </c>
      <c r="K462" s="230">
        <v>100</v>
      </c>
      <c r="L462" s="208" t="s">
        <v>922</v>
      </c>
      <c r="M462" s="208" t="s">
        <v>921</v>
      </c>
      <c r="N462" s="154">
        <f t="shared" si="14"/>
        <v>45642</v>
      </c>
      <c r="O462" s="230">
        <v>2</v>
      </c>
      <c r="P462" s="230">
        <v>16</v>
      </c>
      <c r="Q462" s="229" t="s">
        <v>31</v>
      </c>
      <c r="R462" s="229" t="s">
        <v>918</v>
      </c>
      <c r="S462" s="229" t="s">
        <v>922</v>
      </c>
      <c r="T462" s="230">
        <v>2</v>
      </c>
      <c r="U462" s="230">
        <v>12</v>
      </c>
      <c r="V462" s="208" t="s">
        <v>10197</v>
      </c>
    </row>
    <row r="463" spans="1:22" ht="13.5">
      <c r="A463" s="225" t="s">
        <v>4557</v>
      </c>
      <c r="B463" s="226" t="s">
        <v>4558</v>
      </c>
      <c r="C463" s="227" t="s">
        <v>51</v>
      </c>
      <c r="D463" s="228" t="s">
        <v>123</v>
      </c>
      <c r="E463" s="247" t="s">
        <v>69</v>
      </c>
      <c r="F463" s="248"/>
      <c r="G463" s="228" t="s">
        <v>70</v>
      </c>
      <c r="H463" s="229" t="s">
        <v>129</v>
      </c>
      <c r="I463" s="229"/>
      <c r="J463" s="147" t="str">
        <f t="shared" si="15"/>
        <v>王琇眉</v>
      </c>
      <c r="K463" s="231">
        <v>0</v>
      </c>
      <c r="L463" s="208" t="s">
        <v>921</v>
      </c>
      <c r="M463" s="208" t="s">
        <v>2230</v>
      </c>
      <c r="N463" s="154">
        <f t="shared" si="14"/>
        <v>45663</v>
      </c>
      <c r="O463" s="230">
        <v>15</v>
      </c>
      <c r="P463" s="230">
        <v>20</v>
      </c>
      <c r="Q463" s="229" t="s">
        <v>34</v>
      </c>
      <c r="R463" s="229"/>
      <c r="S463" s="229"/>
      <c r="T463" s="231">
        <v>0</v>
      </c>
      <c r="U463" s="229"/>
      <c r="V463" s="209"/>
    </row>
    <row r="464" spans="1:22" ht="13.5">
      <c r="A464" s="225" t="s">
        <v>4557</v>
      </c>
      <c r="B464" s="226" t="s">
        <v>4558</v>
      </c>
      <c r="C464" s="227" t="s">
        <v>56</v>
      </c>
      <c r="D464" s="228" t="s">
        <v>123</v>
      </c>
      <c r="E464" s="247" t="s">
        <v>55</v>
      </c>
      <c r="F464" s="248"/>
      <c r="G464" s="228" t="s">
        <v>506</v>
      </c>
      <c r="H464" s="229" t="s">
        <v>123</v>
      </c>
      <c r="I464" s="229"/>
      <c r="J464" s="147" t="str">
        <f t="shared" si="15"/>
        <v>張良琪</v>
      </c>
      <c r="K464" s="230">
        <v>100</v>
      </c>
      <c r="L464" s="208" t="s">
        <v>921</v>
      </c>
      <c r="M464" s="208" t="s">
        <v>921</v>
      </c>
      <c r="N464" s="154">
        <f t="shared" si="14"/>
        <v>45642</v>
      </c>
      <c r="O464" s="230">
        <v>1</v>
      </c>
      <c r="P464" s="230">
        <v>8</v>
      </c>
      <c r="Q464" s="229" t="s">
        <v>31</v>
      </c>
      <c r="R464" s="229" t="s">
        <v>2418</v>
      </c>
      <c r="S464" s="229" t="s">
        <v>2418</v>
      </c>
      <c r="T464" s="230">
        <v>1</v>
      </c>
      <c r="U464" s="229"/>
      <c r="V464" s="209"/>
    </row>
    <row r="465" spans="1:22" ht="13.5">
      <c r="A465" s="225" t="s">
        <v>4557</v>
      </c>
      <c r="B465" s="226" t="s">
        <v>4558</v>
      </c>
      <c r="C465" s="227" t="s">
        <v>56</v>
      </c>
      <c r="D465" s="228" t="s">
        <v>123</v>
      </c>
      <c r="E465" s="247" t="s">
        <v>59</v>
      </c>
      <c r="F465" s="248"/>
      <c r="G465" s="228" t="s">
        <v>60</v>
      </c>
      <c r="H465" s="229" t="s">
        <v>104</v>
      </c>
      <c r="I465" s="229"/>
      <c r="J465" s="147" t="str">
        <f t="shared" si="15"/>
        <v>吳志嘉</v>
      </c>
      <c r="K465" s="231">
        <v>0</v>
      </c>
      <c r="L465" s="208" t="s">
        <v>921</v>
      </c>
      <c r="M465" s="208" t="s">
        <v>2230</v>
      </c>
      <c r="N465" s="154">
        <f t="shared" si="14"/>
        <v>45663</v>
      </c>
      <c r="O465" s="230">
        <v>15</v>
      </c>
      <c r="P465" s="230">
        <v>60</v>
      </c>
      <c r="Q465" s="229" t="s">
        <v>34</v>
      </c>
      <c r="R465" s="229"/>
      <c r="S465" s="229"/>
      <c r="T465" s="231">
        <v>0</v>
      </c>
      <c r="U465" s="229"/>
      <c r="V465" s="209"/>
    </row>
    <row r="466" spans="1:22" ht="13.5">
      <c r="A466" s="225" t="s">
        <v>4557</v>
      </c>
      <c r="B466" s="226" t="s">
        <v>4558</v>
      </c>
      <c r="C466" s="227" t="s">
        <v>56</v>
      </c>
      <c r="D466" s="228" t="s">
        <v>123</v>
      </c>
      <c r="E466" s="247" t="s">
        <v>111</v>
      </c>
      <c r="F466" s="248"/>
      <c r="G466" s="228" t="s">
        <v>92</v>
      </c>
      <c r="H466" s="229" t="s">
        <v>93</v>
      </c>
      <c r="I466" s="229"/>
      <c r="J466" s="147" t="str">
        <f t="shared" si="15"/>
        <v>林宏銘</v>
      </c>
      <c r="K466" s="230">
        <v>100</v>
      </c>
      <c r="L466" s="208" t="s">
        <v>921</v>
      </c>
      <c r="M466" s="208" t="s">
        <v>2230</v>
      </c>
      <c r="N466" s="154">
        <f t="shared" si="14"/>
        <v>45663</v>
      </c>
      <c r="O466" s="230">
        <v>15</v>
      </c>
      <c r="P466" s="230">
        <v>60</v>
      </c>
      <c r="Q466" s="229" t="s">
        <v>31</v>
      </c>
      <c r="R466" s="229" t="s">
        <v>2417</v>
      </c>
      <c r="S466" s="229" t="s">
        <v>925</v>
      </c>
      <c r="T466" s="230">
        <v>6</v>
      </c>
      <c r="U466" s="229"/>
      <c r="V466" s="209"/>
    </row>
    <row r="467" spans="1:22" ht="13.5">
      <c r="A467" s="225" t="s">
        <v>4557</v>
      </c>
      <c r="B467" s="226" t="s">
        <v>4558</v>
      </c>
      <c r="C467" s="227" t="s">
        <v>56</v>
      </c>
      <c r="D467" s="228" t="s">
        <v>123</v>
      </c>
      <c r="E467" s="247" t="s">
        <v>113</v>
      </c>
      <c r="F467" s="248" t="s">
        <v>5351</v>
      </c>
      <c r="G467" s="228" t="s">
        <v>2860</v>
      </c>
      <c r="H467" s="229" t="s">
        <v>796</v>
      </c>
      <c r="I467" s="229"/>
      <c r="J467" s="147" t="str">
        <f t="shared" si="15"/>
        <v>洪子芸</v>
      </c>
      <c r="K467" s="230">
        <v>100</v>
      </c>
      <c r="L467" s="208" t="s">
        <v>921</v>
      </c>
      <c r="M467" s="208" t="s">
        <v>2232</v>
      </c>
      <c r="N467" s="154">
        <f t="shared" si="14"/>
        <v>45670</v>
      </c>
      <c r="O467" s="230">
        <v>20</v>
      </c>
      <c r="P467" s="230">
        <v>10</v>
      </c>
      <c r="Q467" s="229" t="s">
        <v>31</v>
      </c>
      <c r="R467" s="229" t="s">
        <v>895</v>
      </c>
      <c r="S467" s="229" t="s">
        <v>2042</v>
      </c>
      <c r="T467" s="230">
        <v>108</v>
      </c>
      <c r="U467" s="230">
        <v>3</v>
      </c>
      <c r="V467" s="209"/>
    </row>
    <row r="468" spans="1:22" ht="13.5">
      <c r="A468" s="225" t="s">
        <v>3160</v>
      </c>
      <c r="B468" s="226" t="s">
        <v>3161</v>
      </c>
      <c r="C468" s="227" t="s">
        <v>207</v>
      </c>
      <c r="D468" s="228" t="s">
        <v>123</v>
      </c>
      <c r="E468" s="247" t="s">
        <v>283</v>
      </c>
      <c r="F468" s="248"/>
      <c r="G468" s="228" t="s">
        <v>506</v>
      </c>
      <c r="H468" s="229" t="s">
        <v>481</v>
      </c>
      <c r="I468" s="229"/>
      <c r="J468" s="147" t="str">
        <f t="shared" si="15"/>
        <v>丁智軒</v>
      </c>
      <c r="K468" s="231">
        <v>0</v>
      </c>
      <c r="L468" s="208" t="s">
        <v>921</v>
      </c>
      <c r="M468" s="208" t="s">
        <v>921</v>
      </c>
      <c r="N468" s="154">
        <f t="shared" si="14"/>
        <v>45642</v>
      </c>
      <c r="O468" s="230">
        <v>1</v>
      </c>
      <c r="P468" s="231">
        <v>0</v>
      </c>
      <c r="Q468" s="229" t="s">
        <v>36</v>
      </c>
      <c r="R468" s="229"/>
      <c r="S468" s="229"/>
      <c r="T468" s="231">
        <v>0</v>
      </c>
      <c r="U468" s="230">
        <v>8</v>
      </c>
      <c r="V468" s="209"/>
    </row>
    <row r="469" spans="1:22" ht="13.5">
      <c r="A469" s="225" t="s">
        <v>937</v>
      </c>
      <c r="B469" s="226" t="s">
        <v>938</v>
      </c>
      <c r="C469" s="227" t="s">
        <v>46</v>
      </c>
      <c r="D469" s="228" t="s">
        <v>615</v>
      </c>
      <c r="E469" s="247" t="s">
        <v>4788</v>
      </c>
      <c r="F469" s="248" t="s">
        <v>4789</v>
      </c>
      <c r="G469" s="228" t="s">
        <v>100</v>
      </c>
      <c r="H469" s="229" t="s">
        <v>615</v>
      </c>
      <c r="I469" s="229"/>
      <c r="J469" s="147" t="str">
        <f t="shared" si="15"/>
        <v>彭志豪</v>
      </c>
      <c r="K469" s="230">
        <v>100</v>
      </c>
      <c r="L469" s="208" t="s">
        <v>921</v>
      </c>
      <c r="M469" s="208" t="s">
        <v>921</v>
      </c>
      <c r="N469" s="154">
        <f t="shared" si="14"/>
        <v>45642</v>
      </c>
      <c r="O469" s="230">
        <v>1</v>
      </c>
      <c r="P469" s="230">
        <v>8</v>
      </c>
      <c r="Q469" s="229" t="s">
        <v>31</v>
      </c>
      <c r="R469" s="229" t="s">
        <v>1875</v>
      </c>
      <c r="S469" s="229" t="s">
        <v>1877</v>
      </c>
      <c r="T469" s="230">
        <v>13</v>
      </c>
      <c r="U469" s="232">
        <v>25.5</v>
      </c>
      <c r="V469" s="208" t="s">
        <v>10201</v>
      </c>
    </row>
    <row r="470" spans="1:22" ht="13.5">
      <c r="A470" s="225" t="s">
        <v>937</v>
      </c>
      <c r="B470" s="226" t="s">
        <v>938</v>
      </c>
      <c r="C470" s="227" t="s">
        <v>46</v>
      </c>
      <c r="D470" s="228" t="s">
        <v>615</v>
      </c>
      <c r="E470" s="247" t="s">
        <v>4790</v>
      </c>
      <c r="F470" s="248" t="s">
        <v>4431</v>
      </c>
      <c r="G470" s="228" t="s">
        <v>6334</v>
      </c>
      <c r="H470" s="229" t="s">
        <v>106</v>
      </c>
      <c r="I470" s="229"/>
      <c r="J470" s="147" t="str">
        <f t="shared" si="15"/>
        <v>賴慶樺</v>
      </c>
      <c r="K470" s="230">
        <v>100</v>
      </c>
      <c r="L470" s="208" t="s">
        <v>921</v>
      </c>
      <c r="M470" s="208" t="s">
        <v>2231</v>
      </c>
      <c r="N470" s="154">
        <f t="shared" si="14"/>
        <v>45664</v>
      </c>
      <c r="O470" s="230">
        <v>16</v>
      </c>
      <c r="P470" s="230">
        <v>4</v>
      </c>
      <c r="Q470" s="229" t="s">
        <v>31</v>
      </c>
      <c r="R470" s="229" t="s">
        <v>2225</v>
      </c>
      <c r="S470" s="229" t="s">
        <v>2048</v>
      </c>
      <c r="T470" s="230">
        <v>72</v>
      </c>
      <c r="U470" s="229"/>
      <c r="V470" s="208" t="s">
        <v>10201</v>
      </c>
    </row>
    <row r="471" spans="1:22" ht="13.5">
      <c r="A471" s="225" t="s">
        <v>3279</v>
      </c>
      <c r="B471" s="226" t="s">
        <v>3280</v>
      </c>
      <c r="C471" s="227" t="s">
        <v>41</v>
      </c>
      <c r="D471" s="228" t="s">
        <v>123</v>
      </c>
      <c r="E471" s="247" t="s">
        <v>281</v>
      </c>
      <c r="F471" s="248"/>
      <c r="G471" s="228" t="s">
        <v>70</v>
      </c>
      <c r="H471" s="229" t="s">
        <v>71</v>
      </c>
      <c r="I471" s="229"/>
      <c r="J471" s="147" t="str">
        <f t="shared" si="15"/>
        <v>余承翰</v>
      </c>
      <c r="K471" s="230">
        <v>100</v>
      </c>
      <c r="L471" s="208" t="s">
        <v>921</v>
      </c>
      <c r="M471" s="208" t="s">
        <v>920</v>
      </c>
      <c r="N471" s="154">
        <f t="shared" si="14"/>
        <v>45644</v>
      </c>
      <c r="O471" s="230">
        <v>3</v>
      </c>
      <c r="P471" s="230">
        <v>24</v>
      </c>
      <c r="Q471" s="229" t="s">
        <v>31</v>
      </c>
      <c r="R471" s="229" t="s">
        <v>922</v>
      </c>
      <c r="S471" s="229" t="s">
        <v>3414</v>
      </c>
      <c r="T471" s="230">
        <v>23</v>
      </c>
      <c r="U471" s="229"/>
      <c r="V471" s="208" t="s">
        <v>10197</v>
      </c>
    </row>
    <row r="472" spans="1:22" ht="13.5">
      <c r="A472" s="225" t="s">
        <v>4557</v>
      </c>
      <c r="B472" s="226" t="s">
        <v>4558</v>
      </c>
      <c r="C472" s="227" t="s">
        <v>56</v>
      </c>
      <c r="D472" s="228" t="s">
        <v>123</v>
      </c>
      <c r="E472" s="247" t="s">
        <v>58</v>
      </c>
      <c r="F472" s="248"/>
      <c r="G472" s="228" t="s">
        <v>506</v>
      </c>
      <c r="H472" s="229" t="s">
        <v>123</v>
      </c>
      <c r="I472" s="229"/>
      <c r="J472" s="147" t="str">
        <f t="shared" si="15"/>
        <v>張良琪</v>
      </c>
      <c r="K472" s="230">
        <v>100</v>
      </c>
      <c r="L472" s="208" t="s">
        <v>923</v>
      </c>
      <c r="M472" s="208" t="s">
        <v>2227</v>
      </c>
      <c r="N472" s="154">
        <f t="shared" si="14"/>
        <v>45671</v>
      </c>
      <c r="O472" s="230">
        <v>20</v>
      </c>
      <c r="P472" s="230">
        <v>10</v>
      </c>
      <c r="Q472" s="229" t="s">
        <v>31</v>
      </c>
      <c r="R472" s="229" t="s">
        <v>5370</v>
      </c>
      <c r="S472" s="229" t="s">
        <v>2041</v>
      </c>
      <c r="T472" s="230">
        <v>13</v>
      </c>
      <c r="U472" s="229"/>
      <c r="V472" s="209"/>
    </row>
    <row r="473" spans="1:22" ht="13.5">
      <c r="A473" s="225" t="s">
        <v>3160</v>
      </c>
      <c r="B473" s="226" t="s">
        <v>3161</v>
      </c>
      <c r="C473" s="227" t="s">
        <v>207</v>
      </c>
      <c r="D473" s="228" t="s">
        <v>123</v>
      </c>
      <c r="E473" s="247" t="s">
        <v>284</v>
      </c>
      <c r="F473" s="248"/>
      <c r="G473" s="228" t="s">
        <v>506</v>
      </c>
      <c r="H473" s="229" t="s">
        <v>481</v>
      </c>
      <c r="I473" s="229"/>
      <c r="J473" s="147" t="str">
        <f t="shared" si="15"/>
        <v>丁智軒</v>
      </c>
      <c r="K473" s="231">
        <v>0</v>
      </c>
      <c r="L473" s="208" t="s">
        <v>923</v>
      </c>
      <c r="M473" s="208" t="s">
        <v>1876</v>
      </c>
      <c r="N473" s="154">
        <f t="shared" si="14"/>
        <v>45649</v>
      </c>
      <c r="O473" s="230">
        <v>5</v>
      </c>
      <c r="P473" s="231">
        <v>0</v>
      </c>
      <c r="Q473" s="229" t="s">
        <v>36</v>
      </c>
      <c r="R473" s="229"/>
      <c r="S473" s="229"/>
      <c r="T473" s="231">
        <v>0</v>
      </c>
      <c r="U473" s="229"/>
      <c r="V473" s="209"/>
    </row>
    <row r="474" spans="1:22" ht="13.5">
      <c r="A474" s="225" t="s">
        <v>937</v>
      </c>
      <c r="B474" s="226" t="s">
        <v>938</v>
      </c>
      <c r="C474" s="227" t="s">
        <v>46</v>
      </c>
      <c r="D474" s="228" t="s">
        <v>615</v>
      </c>
      <c r="E474" s="247" t="s">
        <v>4791</v>
      </c>
      <c r="F474" s="248" t="s">
        <v>4792</v>
      </c>
      <c r="G474" s="228" t="s">
        <v>100</v>
      </c>
      <c r="H474" s="229" t="s">
        <v>615</v>
      </c>
      <c r="I474" s="229"/>
      <c r="J474" s="147" t="str">
        <f t="shared" si="15"/>
        <v>彭志豪</v>
      </c>
      <c r="K474" s="230">
        <v>100</v>
      </c>
      <c r="L474" s="208" t="s">
        <v>923</v>
      </c>
      <c r="M474" s="208" t="s">
        <v>923</v>
      </c>
      <c r="N474" s="154">
        <f t="shared" si="14"/>
        <v>45643</v>
      </c>
      <c r="O474" s="230">
        <v>1</v>
      </c>
      <c r="P474" s="231">
        <v>0</v>
      </c>
      <c r="Q474" s="229" t="s">
        <v>31</v>
      </c>
      <c r="R474" s="229" t="s">
        <v>1875</v>
      </c>
      <c r="S474" s="229" t="s">
        <v>1876</v>
      </c>
      <c r="T474" s="230">
        <v>10</v>
      </c>
      <c r="U474" s="229"/>
      <c r="V474" s="208" t="s">
        <v>10201</v>
      </c>
    </row>
    <row r="475" spans="1:22" ht="13.5">
      <c r="A475" s="225" t="s">
        <v>3279</v>
      </c>
      <c r="B475" s="226" t="s">
        <v>3280</v>
      </c>
      <c r="C475" s="227" t="s">
        <v>89</v>
      </c>
      <c r="D475" s="228" t="s">
        <v>123</v>
      </c>
      <c r="E475" s="247" t="s">
        <v>99</v>
      </c>
      <c r="F475" s="248" t="s">
        <v>5057</v>
      </c>
      <c r="G475" s="228" t="s">
        <v>6339</v>
      </c>
      <c r="H475" s="229" t="s">
        <v>1732</v>
      </c>
      <c r="I475" s="229"/>
      <c r="J475" s="147" t="str">
        <f t="shared" si="15"/>
        <v>王俊博</v>
      </c>
      <c r="K475" s="230">
        <v>100</v>
      </c>
      <c r="L475" s="208" t="s">
        <v>923</v>
      </c>
      <c r="M475" s="208" t="s">
        <v>923</v>
      </c>
      <c r="N475" s="154">
        <f t="shared" si="14"/>
        <v>45643</v>
      </c>
      <c r="O475" s="230">
        <v>1</v>
      </c>
      <c r="P475" s="230">
        <v>8</v>
      </c>
      <c r="Q475" s="229" t="s">
        <v>31</v>
      </c>
      <c r="R475" s="229" t="s">
        <v>1758</v>
      </c>
      <c r="S475" s="229" t="s">
        <v>1758</v>
      </c>
      <c r="T475" s="230">
        <v>1</v>
      </c>
      <c r="U475" s="229"/>
      <c r="V475" s="208" t="s">
        <v>10197</v>
      </c>
    </row>
    <row r="476" spans="1:22" ht="13.5">
      <c r="A476" s="225" t="s">
        <v>2027</v>
      </c>
      <c r="B476" s="226" t="s">
        <v>2028</v>
      </c>
      <c r="C476" s="227" t="s">
        <v>41</v>
      </c>
      <c r="D476" s="228" t="s">
        <v>2026</v>
      </c>
      <c r="E476" s="247" t="s">
        <v>2203</v>
      </c>
      <c r="F476" s="248" t="s">
        <v>15980</v>
      </c>
      <c r="G476" s="228" t="s">
        <v>2170</v>
      </c>
      <c r="H476" s="229" t="s">
        <v>2026</v>
      </c>
      <c r="I476" s="229"/>
      <c r="J476" s="147" t="str">
        <f t="shared" si="15"/>
        <v>汪佳凯</v>
      </c>
      <c r="K476" s="230">
        <v>100</v>
      </c>
      <c r="L476" s="208" t="s">
        <v>920</v>
      </c>
      <c r="M476" s="208" t="s">
        <v>1758</v>
      </c>
      <c r="N476" s="154">
        <f t="shared" si="14"/>
        <v>45657</v>
      </c>
      <c r="O476" s="230">
        <v>10</v>
      </c>
      <c r="P476" s="230">
        <v>15</v>
      </c>
      <c r="Q476" s="229" t="s">
        <v>31</v>
      </c>
      <c r="R476" s="229" t="s">
        <v>2238</v>
      </c>
      <c r="S476" s="229" t="s">
        <v>2049</v>
      </c>
      <c r="T476" s="230">
        <v>3</v>
      </c>
      <c r="U476" s="230">
        <v>21</v>
      </c>
      <c r="V476" s="208" t="s">
        <v>12291</v>
      </c>
    </row>
    <row r="477" spans="1:22" ht="13.5">
      <c r="A477" s="225" t="s">
        <v>3407</v>
      </c>
      <c r="B477" s="226" t="s">
        <v>3408</v>
      </c>
      <c r="C477" s="227" t="s">
        <v>41</v>
      </c>
      <c r="D477" s="228" t="s">
        <v>262</v>
      </c>
      <c r="E477" s="247" t="s">
        <v>125</v>
      </c>
      <c r="F477" s="248"/>
      <c r="G477" s="228" t="s">
        <v>70</v>
      </c>
      <c r="H477" s="229" t="s">
        <v>718</v>
      </c>
      <c r="I477" s="229"/>
      <c r="J477" s="147" t="str">
        <f t="shared" si="15"/>
        <v>朱哲演</v>
      </c>
      <c r="K477" s="230">
        <v>100</v>
      </c>
      <c r="L477" s="208" t="s">
        <v>920</v>
      </c>
      <c r="M477" s="208" t="s">
        <v>2232</v>
      </c>
      <c r="N477" s="154">
        <f t="shared" si="14"/>
        <v>45670</v>
      </c>
      <c r="O477" s="230">
        <v>18</v>
      </c>
      <c r="P477" s="231">
        <v>0</v>
      </c>
      <c r="Q477" s="229" t="s">
        <v>31</v>
      </c>
      <c r="R477" s="229" t="s">
        <v>1877</v>
      </c>
      <c r="S477" s="229" t="s">
        <v>4737</v>
      </c>
      <c r="T477" s="230">
        <v>46</v>
      </c>
      <c r="U477" s="229"/>
      <c r="V477" s="208" t="s">
        <v>6520</v>
      </c>
    </row>
    <row r="478" spans="1:22" ht="13.5">
      <c r="A478" s="225" t="s">
        <v>3279</v>
      </c>
      <c r="B478" s="226" t="s">
        <v>3280</v>
      </c>
      <c r="C478" s="227" t="s">
        <v>89</v>
      </c>
      <c r="D478" s="228" t="s">
        <v>123</v>
      </c>
      <c r="E478" s="247" t="s">
        <v>98</v>
      </c>
      <c r="F478" s="248"/>
      <c r="G478" s="228" t="s">
        <v>6339</v>
      </c>
      <c r="H478" s="229" t="s">
        <v>1732</v>
      </c>
      <c r="I478" s="229"/>
      <c r="J478" s="147" t="str">
        <f t="shared" si="15"/>
        <v>王俊博</v>
      </c>
      <c r="K478" s="230">
        <v>100</v>
      </c>
      <c r="L478" s="208" t="s">
        <v>920</v>
      </c>
      <c r="M478" s="208" t="s">
        <v>924</v>
      </c>
      <c r="N478" s="154">
        <f t="shared" si="14"/>
        <v>45645</v>
      </c>
      <c r="O478" s="230">
        <v>2</v>
      </c>
      <c r="P478" s="230">
        <v>16</v>
      </c>
      <c r="Q478" s="229" t="s">
        <v>31</v>
      </c>
      <c r="R478" s="229" t="s">
        <v>6242</v>
      </c>
      <c r="S478" s="229" t="s">
        <v>6242</v>
      </c>
      <c r="T478" s="230">
        <v>1</v>
      </c>
      <c r="U478" s="229"/>
      <c r="V478" s="208" t="s">
        <v>10197</v>
      </c>
    </row>
    <row r="479" spans="1:22" ht="13.5">
      <c r="A479" s="225" t="s">
        <v>2022</v>
      </c>
      <c r="B479" s="226" t="s">
        <v>2023</v>
      </c>
      <c r="C479" s="227" t="s">
        <v>207</v>
      </c>
      <c r="D479" s="228" t="s">
        <v>123</v>
      </c>
      <c r="E479" s="247" t="s">
        <v>49</v>
      </c>
      <c r="F479" s="248"/>
      <c r="G479" s="228" t="s">
        <v>2860</v>
      </c>
      <c r="H479" s="229" t="s">
        <v>796</v>
      </c>
      <c r="I479" s="229"/>
      <c r="J479" s="147" t="str">
        <f t="shared" si="15"/>
        <v>洪子芸</v>
      </c>
      <c r="K479" s="231">
        <v>0</v>
      </c>
      <c r="L479" s="208" t="s">
        <v>924</v>
      </c>
      <c r="M479" s="208" t="s">
        <v>2040</v>
      </c>
      <c r="N479" s="154">
        <f t="shared" si="14"/>
        <v>45646</v>
      </c>
      <c r="O479" s="230">
        <v>2</v>
      </c>
      <c r="P479" s="231">
        <v>0</v>
      </c>
      <c r="Q479" s="229" t="s">
        <v>36</v>
      </c>
      <c r="R479" s="229"/>
      <c r="S479" s="229"/>
      <c r="T479" s="231">
        <v>0</v>
      </c>
      <c r="U479" s="229"/>
      <c r="V479" s="208" t="s">
        <v>2406</v>
      </c>
    </row>
    <row r="480" spans="1:22" ht="13.5">
      <c r="A480" s="225" t="s">
        <v>3279</v>
      </c>
      <c r="B480" s="226" t="s">
        <v>3280</v>
      </c>
      <c r="C480" s="227" t="s">
        <v>41</v>
      </c>
      <c r="D480" s="228" t="s">
        <v>123</v>
      </c>
      <c r="E480" s="247" t="s">
        <v>280</v>
      </c>
      <c r="F480" s="248"/>
      <c r="G480" s="228" t="s">
        <v>70</v>
      </c>
      <c r="H480" s="229" t="s">
        <v>71</v>
      </c>
      <c r="I480" s="229"/>
      <c r="J480" s="147" t="str">
        <f t="shared" si="15"/>
        <v>余承翰</v>
      </c>
      <c r="K480" s="230">
        <v>100</v>
      </c>
      <c r="L480" s="208" t="s">
        <v>924</v>
      </c>
      <c r="M480" s="208" t="s">
        <v>2040</v>
      </c>
      <c r="N480" s="154">
        <f t="shared" si="14"/>
        <v>45646</v>
      </c>
      <c r="O480" s="230">
        <v>2</v>
      </c>
      <c r="P480" s="230">
        <v>16</v>
      </c>
      <c r="Q480" s="229" t="s">
        <v>31</v>
      </c>
      <c r="R480" s="229" t="s">
        <v>922</v>
      </c>
      <c r="S480" s="229" t="s">
        <v>3414</v>
      </c>
      <c r="T480" s="230">
        <v>23</v>
      </c>
      <c r="U480" s="229"/>
      <c r="V480" s="208" t="s">
        <v>10197</v>
      </c>
    </row>
    <row r="481" spans="1:22" ht="13.5">
      <c r="A481" s="225" t="s">
        <v>4557</v>
      </c>
      <c r="B481" s="226" t="s">
        <v>4558</v>
      </c>
      <c r="C481" s="227" t="s">
        <v>56</v>
      </c>
      <c r="D481" s="228" t="s">
        <v>123</v>
      </c>
      <c r="E481" s="247" t="s">
        <v>62</v>
      </c>
      <c r="F481" s="248"/>
      <c r="G481" s="228" t="s">
        <v>506</v>
      </c>
      <c r="H481" s="229" t="s">
        <v>123</v>
      </c>
      <c r="I481" s="229"/>
      <c r="J481" s="147" t="str">
        <f t="shared" si="15"/>
        <v>張良琪</v>
      </c>
      <c r="K481" s="230">
        <v>100</v>
      </c>
      <c r="L481" s="208" t="s">
        <v>2040</v>
      </c>
      <c r="M481" s="208" t="s">
        <v>1762</v>
      </c>
      <c r="N481" s="154">
        <f t="shared" si="14"/>
        <v>45651</v>
      </c>
      <c r="O481" s="230">
        <v>4</v>
      </c>
      <c r="P481" s="230">
        <v>20</v>
      </c>
      <c r="Q481" s="229" t="s">
        <v>31</v>
      </c>
      <c r="R481" s="229" t="s">
        <v>4752</v>
      </c>
      <c r="S481" s="229" t="s">
        <v>4752</v>
      </c>
      <c r="T481" s="230">
        <v>1</v>
      </c>
      <c r="U481" s="229"/>
      <c r="V481" s="209"/>
    </row>
    <row r="482" spans="1:22" ht="13.5">
      <c r="A482" s="225" t="s">
        <v>937</v>
      </c>
      <c r="B482" s="226" t="s">
        <v>938</v>
      </c>
      <c r="C482" s="227" t="s">
        <v>4748</v>
      </c>
      <c r="D482" s="228" t="s">
        <v>615</v>
      </c>
      <c r="E482" s="247" t="s">
        <v>4758</v>
      </c>
      <c r="F482" s="248" t="s">
        <v>5518</v>
      </c>
      <c r="G482" s="228" t="s">
        <v>2860</v>
      </c>
      <c r="H482" s="229" t="s">
        <v>3685</v>
      </c>
      <c r="I482" s="229"/>
      <c r="J482" s="147" t="str">
        <f t="shared" si="15"/>
        <v>鄭貫中</v>
      </c>
      <c r="K482" s="230">
        <v>100</v>
      </c>
      <c r="L482" s="208" t="s">
        <v>2040</v>
      </c>
      <c r="M482" s="208" t="s">
        <v>2409</v>
      </c>
      <c r="N482" s="154">
        <f t="shared" si="14"/>
        <v>45674</v>
      </c>
      <c r="O482" s="230">
        <v>20</v>
      </c>
      <c r="P482" s="231">
        <v>0</v>
      </c>
      <c r="Q482" s="229" t="s">
        <v>31</v>
      </c>
      <c r="R482" s="229" t="s">
        <v>2226</v>
      </c>
      <c r="S482" s="229" t="s">
        <v>2043</v>
      </c>
      <c r="T482" s="230">
        <v>47</v>
      </c>
      <c r="U482" s="230">
        <v>9</v>
      </c>
      <c r="V482" s="208" t="s">
        <v>10201</v>
      </c>
    </row>
    <row r="483" spans="1:22" ht="13.5">
      <c r="A483" s="225" t="s">
        <v>937</v>
      </c>
      <c r="B483" s="226" t="s">
        <v>938</v>
      </c>
      <c r="C483" s="227" t="s">
        <v>4748</v>
      </c>
      <c r="D483" s="228" t="s">
        <v>615</v>
      </c>
      <c r="E483" s="247" t="s">
        <v>4756</v>
      </c>
      <c r="F483" s="248" t="s">
        <v>5518</v>
      </c>
      <c r="G483" s="228" t="s">
        <v>2860</v>
      </c>
      <c r="H483" s="229" t="s">
        <v>3685</v>
      </c>
      <c r="I483" s="229"/>
      <c r="J483" s="147" t="str">
        <f t="shared" si="15"/>
        <v>鄭貫中</v>
      </c>
      <c r="K483" s="230">
        <v>100</v>
      </c>
      <c r="L483" s="208" t="s">
        <v>2040</v>
      </c>
      <c r="M483" s="208" t="s">
        <v>2409</v>
      </c>
      <c r="N483" s="154">
        <f t="shared" si="14"/>
        <v>45674</v>
      </c>
      <c r="O483" s="230">
        <v>20</v>
      </c>
      <c r="P483" s="231">
        <v>0</v>
      </c>
      <c r="Q483" s="229" t="s">
        <v>31</v>
      </c>
      <c r="R483" s="229" t="s">
        <v>2226</v>
      </c>
      <c r="S483" s="229" t="s">
        <v>2043</v>
      </c>
      <c r="T483" s="230">
        <v>47</v>
      </c>
      <c r="U483" s="230">
        <v>10</v>
      </c>
      <c r="V483" s="208" t="s">
        <v>10201</v>
      </c>
    </row>
    <row r="484" spans="1:22" ht="13.5">
      <c r="A484" s="225" t="s">
        <v>2022</v>
      </c>
      <c r="B484" s="226" t="s">
        <v>2023</v>
      </c>
      <c r="C484" s="227" t="s">
        <v>207</v>
      </c>
      <c r="D484" s="228" t="s">
        <v>123</v>
      </c>
      <c r="E484" s="247" t="s">
        <v>94</v>
      </c>
      <c r="F484" s="248"/>
      <c r="G484" s="228" t="s">
        <v>2860</v>
      </c>
      <c r="H484" s="229" t="s">
        <v>796</v>
      </c>
      <c r="I484" s="229"/>
      <c r="J484" s="147" t="str">
        <f t="shared" si="15"/>
        <v>洪子芸</v>
      </c>
      <c r="K484" s="231">
        <v>0</v>
      </c>
      <c r="L484" s="208" t="s">
        <v>1876</v>
      </c>
      <c r="M484" s="208" t="s">
        <v>1876</v>
      </c>
      <c r="N484" s="154">
        <f t="shared" si="14"/>
        <v>45649</v>
      </c>
      <c r="O484" s="230">
        <v>1</v>
      </c>
      <c r="P484" s="231">
        <v>0</v>
      </c>
      <c r="Q484" s="229" t="s">
        <v>36</v>
      </c>
      <c r="R484" s="229"/>
      <c r="S484" s="229"/>
      <c r="T484" s="231">
        <v>0</v>
      </c>
      <c r="U484" s="229"/>
      <c r="V484" s="208" t="s">
        <v>2406</v>
      </c>
    </row>
    <row r="485" spans="1:22" ht="13.5">
      <c r="A485" s="225" t="s">
        <v>4557</v>
      </c>
      <c r="B485" s="226" t="s">
        <v>4558</v>
      </c>
      <c r="C485" s="227" t="s">
        <v>89</v>
      </c>
      <c r="D485" s="228" t="s">
        <v>123</v>
      </c>
      <c r="E485" s="247" t="s">
        <v>97</v>
      </c>
      <c r="F485" s="248" t="s">
        <v>13381</v>
      </c>
      <c r="G485" s="228" t="s">
        <v>506</v>
      </c>
      <c r="H485" s="229" t="s">
        <v>123</v>
      </c>
      <c r="I485" s="229"/>
      <c r="J485" s="147" t="str">
        <f t="shared" si="15"/>
        <v>張良琪</v>
      </c>
      <c r="K485" s="230">
        <v>80</v>
      </c>
      <c r="L485" s="208" t="s">
        <v>1876</v>
      </c>
      <c r="M485" s="208" t="s">
        <v>4735</v>
      </c>
      <c r="N485" s="154">
        <f t="shared" si="14"/>
        <v>45720</v>
      </c>
      <c r="O485" s="230">
        <v>45</v>
      </c>
      <c r="P485" s="230">
        <v>80</v>
      </c>
      <c r="Q485" s="229" t="s">
        <v>34</v>
      </c>
      <c r="R485" s="229" t="s">
        <v>7912</v>
      </c>
      <c r="S485" s="229"/>
      <c r="T485" s="231">
        <v>0</v>
      </c>
      <c r="U485" s="230">
        <v>387</v>
      </c>
      <c r="V485" s="209"/>
    </row>
    <row r="486" spans="1:22" ht="13.5">
      <c r="A486" s="225" t="s">
        <v>4750</v>
      </c>
      <c r="B486" s="226" t="s">
        <v>4751</v>
      </c>
      <c r="C486" s="227" t="s">
        <v>51</v>
      </c>
      <c r="D486" s="228" t="s">
        <v>123</v>
      </c>
      <c r="E486" s="247" t="s">
        <v>69</v>
      </c>
      <c r="F486" s="248"/>
      <c r="G486" s="228" t="s">
        <v>70</v>
      </c>
      <c r="H486" s="229" t="s">
        <v>129</v>
      </c>
      <c r="I486" s="229"/>
      <c r="J486" s="147" t="str">
        <f t="shared" si="15"/>
        <v>王琇眉</v>
      </c>
      <c r="K486" s="231">
        <v>0</v>
      </c>
      <c r="L486" s="208" t="s">
        <v>1876</v>
      </c>
      <c r="M486" s="208" t="s">
        <v>926</v>
      </c>
      <c r="N486" s="154">
        <f t="shared" si="14"/>
        <v>45680</v>
      </c>
      <c r="O486" s="230">
        <v>23</v>
      </c>
      <c r="P486" s="230">
        <v>69</v>
      </c>
      <c r="Q486" s="229" t="s">
        <v>34</v>
      </c>
      <c r="R486" s="229"/>
      <c r="S486" s="229"/>
      <c r="T486" s="231">
        <v>0</v>
      </c>
      <c r="U486" s="229"/>
      <c r="V486" s="208" t="s">
        <v>7378</v>
      </c>
    </row>
    <row r="487" spans="1:22" ht="13.5">
      <c r="A487" s="225" t="s">
        <v>4750</v>
      </c>
      <c r="B487" s="226" t="s">
        <v>4751</v>
      </c>
      <c r="C487" s="227" t="s">
        <v>56</v>
      </c>
      <c r="D487" s="228" t="s">
        <v>123</v>
      </c>
      <c r="E487" s="247" t="s">
        <v>55</v>
      </c>
      <c r="F487" s="248"/>
      <c r="G487" s="228" t="s">
        <v>506</v>
      </c>
      <c r="H487" s="229" t="s">
        <v>123</v>
      </c>
      <c r="I487" s="229"/>
      <c r="J487" s="147" t="str">
        <f t="shared" si="15"/>
        <v>張良琪</v>
      </c>
      <c r="K487" s="230">
        <v>100</v>
      </c>
      <c r="L487" s="208" t="s">
        <v>1876</v>
      </c>
      <c r="M487" s="208" t="s">
        <v>1762</v>
      </c>
      <c r="N487" s="154">
        <f t="shared" si="14"/>
        <v>45651</v>
      </c>
      <c r="O487" s="230">
        <v>3</v>
      </c>
      <c r="P487" s="230">
        <v>20</v>
      </c>
      <c r="Q487" s="229" t="s">
        <v>31</v>
      </c>
      <c r="R487" s="229" t="s">
        <v>2418</v>
      </c>
      <c r="S487" s="229" t="s">
        <v>2418</v>
      </c>
      <c r="T487" s="230">
        <v>1</v>
      </c>
      <c r="U487" s="229"/>
      <c r="V487" s="208" t="s">
        <v>7378</v>
      </c>
    </row>
    <row r="488" spans="1:22" ht="13.5">
      <c r="A488" s="225" t="s">
        <v>4750</v>
      </c>
      <c r="B488" s="226" t="s">
        <v>4751</v>
      </c>
      <c r="C488" s="227" t="s">
        <v>56</v>
      </c>
      <c r="D488" s="228" t="s">
        <v>123</v>
      </c>
      <c r="E488" s="247" t="s">
        <v>62</v>
      </c>
      <c r="F488" s="248"/>
      <c r="G488" s="228" t="s">
        <v>506</v>
      </c>
      <c r="H488" s="229" t="s">
        <v>123</v>
      </c>
      <c r="I488" s="229"/>
      <c r="J488" s="147" t="str">
        <f t="shared" si="15"/>
        <v>張良琪</v>
      </c>
      <c r="K488" s="230">
        <v>100</v>
      </c>
      <c r="L488" s="208" t="s">
        <v>1876</v>
      </c>
      <c r="M488" s="208" t="s">
        <v>1876</v>
      </c>
      <c r="N488" s="154">
        <f t="shared" si="14"/>
        <v>45649</v>
      </c>
      <c r="O488" s="230">
        <v>1</v>
      </c>
      <c r="P488" s="230">
        <v>4</v>
      </c>
      <c r="Q488" s="229" t="s">
        <v>31</v>
      </c>
      <c r="R488" s="229" t="s">
        <v>4752</v>
      </c>
      <c r="S488" s="229" t="s">
        <v>4752</v>
      </c>
      <c r="T488" s="230">
        <v>1</v>
      </c>
      <c r="U488" s="229"/>
      <c r="V488" s="208" t="s">
        <v>7378</v>
      </c>
    </row>
    <row r="489" spans="1:22" ht="13.5">
      <c r="A489" s="225" t="s">
        <v>937</v>
      </c>
      <c r="B489" s="226" t="s">
        <v>938</v>
      </c>
      <c r="C489" s="227" t="s">
        <v>46</v>
      </c>
      <c r="D489" s="228" t="s">
        <v>615</v>
      </c>
      <c r="E489" s="247" t="s">
        <v>4759</v>
      </c>
      <c r="F489" s="248"/>
      <c r="G489" s="228" t="s">
        <v>6334</v>
      </c>
      <c r="H489" s="229" t="s">
        <v>106</v>
      </c>
      <c r="I489" s="229"/>
      <c r="J489" s="147" t="str">
        <f t="shared" si="15"/>
        <v>賴慶樺</v>
      </c>
      <c r="K489" s="230">
        <v>100</v>
      </c>
      <c r="L489" s="208" t="s">
        <v>1876</v>
      </c>
      <c r="M489" s="208" t="s">
        <v>2237</v>
      </c>
      <c r="N489" s="154">
        <f t="shared" si="14"/>
        <v>45667</v>
      </c>
      <c r="O489" s="230">
        <v>14</v>
      </c>
      <c r="P489" s="231">
        <v>0</v>
      </c>
      <c r="Q489" s="229" t="s">
        <v>31</v>
      </c>
      <c r="R489" s="229" t="s">
        <v>2225</v>
      </c>
      <c r="S489" s="229" t="s">
        <v>2048</v>
      </c>
      <c r="T489" s="230">
        <v>72</v>
      </c>
      <c r="U489" s="229"/>
      <c r="V489" s="208" t="s">
        <v>10201</v>
      </c>
    </row>
    <row r="490" spans="1:22" ht="13.5">
      <c r="A490" s="225" t="s">
        <v>2022</v>
      </c>
      <c r="B490" s="226" t="s">
        <v>2023</v>
      </c>
      <c r="C490" s="227" t="s">
        <v>207</v>
      </c>
      <c r="D490" s="228" t="s">
        <v>123</v>
      </c>
      <c r="E490" s="247" t="s">
        <v>2032</v>
      </c>
      <c r="F490" s="248"/>
      <c r="G490" s="228" t="s">
        <v>6339</v>
      </c>
      <c r="H490" s="229" t="s">
        <v>1732</v>
      </c>
      <c r="I490" s="229"/>
      <c r="J490" s="147" t="str">
        <f t="shared" si="15"/>
        <v>王俊博</v>
      </c>
      <c r="K490" s="231">
        <v>0</v>
      </c>
      <c r="L490" s="208" t="s">
        <v>1760</v>
      </c>
      <c r="M490" s="208" t="s">
        <v>1760</v>
      </c>
      <c r="N490" s="154">
        <f t="shared" si="14"/>
        <v>45650</v>
      </c>
      <c r="O490" s="230">
        <v>1</v>
      </c>
      <c r="P490" s="231">
        <v>0</v>
      </c>
      <c r="Q490" s="229" t="s">
        <v>36</v>
      </c>
      <c r="R490" s="229"/>
      <c r="S490" s="229"/>
      <c r="T490" s="231">
        <v>0</v>
      </c>
      <c r="U490" s="230">
        <v>2</v>
      </c>
      <c r="V490" s="208" t="s">
        <v>2406</v>
      </c>
    </row>
    <row r="491" spans="1:22" ht="13.5">
      <c r="A491" s="225" t="s">
        <v>3160</v>
      </c>
      <c r="B491" s="226" t="s">
        <v>3161</v>
      </c>
      <c r="C491" s="227" t="s">
        <v>207</v>
      </c>
      <c r="D491" s="228" t="s">
        <v>123</v>
      </c>
      <c r="E491" s="247" t="s">
        <v>49</v>
      </c>
      <c r="F491" s="248"/>
      <c r="G491" s="228" t="s">
        <v>2862</v>
      </c>
      <c r="H491" s="229" t="s">
        <v>709</v>
      </c>
      <c r="I491" s="229"/>
      <c r="J491" s="147" t="str">
        <f t="shared" si="15"/>
        <v>鄭華瑜</v>
      </c>
      <c r="K491" s="231">
        <v>0</v>
      </c>
      <c r="L491" s="208" t="s">
        <v>1760</v>
      </c>
      <c r="M491" s="208" t="s">
        <v>1760</v>
      </c>
      <c r="N491" s="154">
        <f t="shared" si="14"/>
        <v>45650</v>
      </c>
      <c r="O491" s="230">
        <v>1</v>
      </c>
      <c r="P491" s="231">
        <v>0</v>
      </c>
      <c r="Q491" s="229" t="s">
        <v>36</v>
      </c>
      <c r="R491" s="229"/>
      <c r="S491" s="229"/>
      <c r="T491" s="231">
        <v>0</v>
      </c>
      <c r="U491" s="230">
        <v>24</v>
      </c>
      <c r="V491" s="209"/>
    </row>
    <row r="492" spans="1:22" ht="13.5">
      <c r="A492" s="225" t="s">
        <v>4750</v>
      </c>
      <c r="B492" s="226" t="s">
        <v>4751</v>
      </c>
      <c r="C492" s="227" t="s">
        <v>56</v>
      </c>
      <c r="D492" s="228" t="s">
        <v>123</v>
      </c>
      <c r="E492" s="247" t="s">
        <v>59</v>
      </c>
      <c r="F492" s="248"/>
      <c r="G492" s="228" t="s">
        <v>60</v>
      </c>
      <c r="H492" s="229" t="s">
        <v>104</v>
      </c>
      <c r="I492" s="229"/>
      <c r="J492" s="147" t="str">
        <f t="shared" si="15"/>
        <v>吳志嘉</v>
      </c>
      <c r="K492" s="231">
        <v>0</v>
      </c>
      <c r="L492" s="208" t="s">
        <v>1760</v>
      </c>
      <c r="M492" s="208" t="s">
        <v>2227</v>
      </c>
      <c r="N492" s="154">
        <f t="shared" si="14"/>
        <v>45671</v>
      </c>
      <c r="O492" s="230">
        <v>15</v>
      </c>
      <c r="P492" s="230">
        <v>80</v>
      </c>
      <c r="Q492" s="229" t="s">
        <v>34</v>
      </c>
      <c r="R492" s="229"/>
      <c r="S492" s="229"/>
      <c r="T492" s="231">
        <v>0</v>
      </c>
      <c r="U492" s="229"/>
      <c r="V492" s="208" t="s">
        <v>7378</v>
      </c>
    </row>
    <row r="493" spans="1:22" ht="13.5">
      <c r="A493" s="225" t="s">
        <v>4750</v>
      </c>
      <c r="B493" s="226" t="s">
        <v>4751</v>
      </c>
      <c r="C493" s="227" t="s">
        <v>56</v>
      </c>
      <c r="D493" s="228" t="s">
        <v>123</v>
      </c>
      <c r="E493" s="247" t="s">
        <v>58</v>
      </c>
      <c r="F493" s="248"/>
      <c r="G493" s="228" t="s">
        <v>506</v>
      </c>
      <c r="H493" s="229" t="s">
        <v>123</v>
      </c>
      <c r="I493" s="229"/>
      <c r="J493" s="147" t="str">
        <f t="shared" si="15"/>
        <v>張良琪</v>
      </c>
      <c r="K493" s="230">
        <v>100</v>
      </c>
      <c r="L493" s="208" t="s">
        <v>1760</v>
      </c>
      <c r="M493" s="208" t="s">
        <v>2231</v>
      </c>
      <c r="N493" s="154">
        <f t="shared" si="14"/>
        <v>45664</v>
      </c>
      <c r="O493" s="230">
        <v>10</v>
      </c>
      <c r="P493" s="230">
        <v>80</v>
      </c>
      <c r="Q493" s="229" t="s">
        <v>31</v>
      </c>
      <c r="R493" s="229" t="s">
        <v>5370</v>
      </c>
      <c r="S493" s="229" t="s">
        <v>2041</v>
      </c>
      <c r="T493" s="230">
        <v>13</v>
      </c>
      <c r="U493" s="229"/>
      <c r="V493" s="208" t="s">
        <v>7378</v>
      </c>
    </row>
    <row r="494" spans="1:22" ht="13.5">
      <c r="A494" s="225" t="s">
        <v>1742</v>
      </c>
      <c r="B494" s="226" t="s">
        <v>1743</v>
      </c>
      <c r="C494" s="227" t="s">
        <v>46</v>
      </c>
      <c r="D494" s="228" t="s">
        <v>462</v>
      </c>
      <c r="E494" s="247" t="s">
        <v>98</v>
      </c>
      <c r="F494" s="248"/>
      <c r="G494" s="228" t="s">
        <v>32</v>
      </c>
      <c r="H494" s="229" t="s">
        <v>462</v>
      </c>
      <c r="I494" s="229"/>
      <c r="J494" s="147" t="str">
        <f t="shared" si="15"/>
        <v>簡振芳</v>
      </c>
      <c r="K494" s="230">
        <v>100</v>
      </c>
      <c r="L494" s="208" t="s">
        <v>1760</v>
      </c>
      <c r="M494" s="208" t="s">
        <v>1761</v>
      </c>
      <c r="N494" s="154">
        <f t="shared" si="14"/>
        <v>45656</v>
      </c>
      <c r="O494" s="230">
        <v>5</v>
      </c>
      <c r="P494" s="230">
        <v>40</v>
      </c>
      <c r="Q494" s="229" t="s">
        <v>31</v>
      </c>
      <c r="R494" s="229" t="s">
        <v>2408</v>
      </c>
      <c r="S494" s="229" t="s">
        <v>2408</v>
      </c>
      <c r="T494" s="230">
        <v>1</v>
      </c>
      <c r="U494" s="230">
        <v>16</v>
      </c>
      <c r="V494" s="208" t="s">
        <v>2049</v>
      </c>
    </row>
    <row r="495" spans="1:22" ht="13.5">
      <c r="A495" s="225" t="s">
        <v>937</v>
      </c>
      <c r="B495" s="226" t="s">
        <v>938</v>
      </c>
      <c r="C495" s="227" t="s">
        <v>46</v>
      </c>
      <c r="D495" s="228" t="s">
        <v>615</v>
      </c>
      <c r="E495" s="247" t="s">
        <v>4753</v>
      </c>
      <c r="F495" s="248" t="s">
        <v>8154</v>
      </c>
      <c r="G495" s="228" t="s">
        <v>100</v>
      </c>
      <c r="H495" s="229" t="s">
        <v>736</v>
      </c>
      <c r="I495" s="229"/>
      <c r="J495" s="147" t="str">
        <f t="shared" si="15"/>
        <v>李騏敬</v>
      </c>
      <c r="K495" s="230">
        <v>100</v>
      </c>
      <c r="L495" s="208" t="s">
        <v>1760</v>
      </c>
      <c r="M495" s="208" t="s">
        <v>2231</v>
      </c>
      <c r="N495" s="154">
        <f t="shared" si="14"/>
        <v>45664</v>
      </c>
      <c r="O495" s="230">
        <v>10</v>
      </c>
      <c r="P495" s="230">
        <v>40</v>
      </c>
      <c r="Q495" s="229" t="s">
        <v>31</v>
      </c>
      <c r="R495" s="229" t="s">
        <v>4741</v>
      </c>
      <c r="S495" s="229" t="s">
        <v>6700</v>
      </c>
      <c r="T495" s="230">
        <v>86</v>
      </c>
      <c r="U495" s="232">
        <v>17.5</v>
      </c>
      <c r="V495" s="208" t="s">
        <v>10201</v>
      </c>
    </row>
    <row r="496" spans="1:22" ht="13.5">
      <c r="A496" s="225" t="s">
        <v>937</v>
      </c>
      <c r="B496" s="226" t="s">
        <v>938</v>
      </c>
      <c r="C496" s="227" t="s">
        <v>46</v>
      </c>
      <c r="D496" s="228" t="s">
        <v>615</v>
      </c>
      <c r="E496" s="247" t="s">
        <v>4754</v>
      </c>
      <c r="F496" s="248" t="s">
        <v>8154</v>
      </c>
      <c r="G496" s="228" t="s">
        <v>100</v>
      </c>
      <c r="H496" s="229" t="s">
        <v>736</v>
      </c>
      <c r="I496" s="229"/>
      <c r="J496" s="147" t="str">
        <f t="shared" si="15"/>
        <v>李騏敬</v>
      </c>
      <c r="K496" s="230">
        <v>100</v>
      </c>
      <c r="L496" s="208" t="s">
        <v>1760</v>
      </c>
      <c r="M496" s="208" t="s">
        <v>2231</v>
      </c>
      <c r="N496" s="154">
        <f t="shared" si="14"/>
        <v>45664</v>
      </c>
      <c r="O496" s="230">
        <v>10</v>
      </c>
      <c r="P496" s="231">
        <v>0</v>
      </c>
      <c r="Q496" s="229" t="s">
        <v>31</v>
      </c>
      <c r="R496" s="229" t="s">
        <v>4741</v>
      </c>
      <c r="S496" s="229" t="s">
        <v>6037</v>
      </c>
      <c r="T496" s="230">
        <v>29</v>
      </c>
      <c r="U496" s="229"/>
      <c r="V496" s="208" t="s">
        <v>10201</v>
      </c>
    </row>
    <row r="497" spans="1:22" ht="13.5">
      <c r="A497" s="225" t="s">
        <v>2022</v>
      </c>
      <c r="B497" s="226" t="s">
        <v>2023</v>
      </c>
      <c r="C497" s="227" t="s">
        <v>207</v>
      </c>
      <c r="D497" s="228" t="s">
        <v>123</v>
      </c>
      <c r="E497" s="247" t="s">
        <v>457</v>
      </c>
      <c r="F497" s="248"/>
      <c r="G497" s="228" t="s">
        <v>6334</v>
      </c>
      <c r="H497" s="229" t="s">
        <v>66</v>
      </c>
      <c r="I497" s="229"/>
      <c r="J497" s="147" t="str">
        <f t="shared" si="15"/>
        <v>許慧芝</v>
      </c>
      <c r="K497" s="231">
        <v>0</v>
      </c>
      <c r="L497" s="208" t="s">
        <v>1762</v>
      </c>
      <c r="M497" s="208" t="s">
        <v>1762</v>
      </c>
      <c r="N497" s="154">
        <f t="shared" si="14"/>
        <v>45651</v>
      </c>
      <c r="O497" s="230">
        <v>1</v>
      </c>
      <c r="P497" s="231">
        <v>0</v>
      </c>
      <c r="Q497" s="229" t="s">
        <v>36</v>
      </c>
      <c r="R497" s="229"/>
      <c r="S497" s="229"/>
      <c r="T497" s="231">
        <v>0</v>
      </c>
      <c r="U497" s="229"/>
      <c r="V497" s="208" t="s">
        <v>2406</v>
      </c>
    </row>
    <row r="498" spans="1:22" ht="13.5">
      <c r="A498" s="225" t="s">
        <v>3160</v>
      </c>
      <c r="B498" s="226" t="s">
        <v>3161</v>
      </c>
      <c r="C498" s="227" t="s">
        <v>207</v>
      </c>
      <c r="D498" s="228" t="s">
        <v>123</v>
      </c>
      <c r="E498" s="247" t="s">
        <v>457</v>
      </c>
      <c r="F498" s="248"/>
      <c r="G498" s="228" t="s">
        <v>6334</v>
      </c>
      <c r="H498" s="229" t="s">
        <v>66</v>
      </c>
      <c r="I498" s="229"/>
      <c r="J498" s="147" t="str">
        <f t="shared" si="15"/>
        <v>許慧芝</v>
      </c>
      <c r="K498" s="231">
        <v>0</v>
      </c>
      <c r="L498" s="208" t="s">
        <v>1762</v>
      </c>
      <c r="M498" s="208" t="s">
        <v>1762</v>
      </c>
      <c r="N498" s="154">
        <f t="shared" si="14"/>
        <v>45651</v>
      </c>
      <c r="O498" s="230">
        <v>1</v>
      </c>
      <c r="P498" s="231">
        <v>0</v>
      </c>
      <c r="Q498" s="229" t="s">
        <v>36</v>
      </c>
      <c r="R498" s="229"/>
      <c r="S498" s="229"/>
      <c r="T498" s="231">
        <v>0</v>
      </c>
      <c r="U498" s="229"/>
      <c r="V498" s="209"/>
    </row>
    <row r="499" spans="1:22" ht="13.5">
      <c r="A499" s="225" t="s">
        <v>3277</v>
      </c>
      <c r="B499" s="226" t="s">
        <v>3278</v>
      </c>
      <c r="C499" s="227" t="s">
        <v>256</v>
      </c>
      <c r="D499" s="228" t="s">
        <v>421</v>
      </c>
      <c r="E499" s="247" t="s">
        <v>257</v>
      </c>
      <c r="F499" s="248"/>
      <c r="G499" s="228" t="s">
        <v>70</v>
      </c>
      <c r="H499" s="229" t="s">
        <v>478</v>
      </c>
      <c r="I499" s="229"/>
      <c r="J499" s="147" t="str">
        <f t="shared" si="15"/>
        <v>陳威宏</v>
      </c>
      <c r="K499" s="230">
        <v>100</v>
      </c>
      <c r="L499" s="208" t="s">
        <v>1762</v>
      </c>
      <c r="M499" s="208" t="s">
        <v>3828</v>
      </c>
      <c r="N499" s="154">
        <f t="shared" si="14"/>
        <v>45700</v>
      </c>
      <c r="O499" s="230">
        <v>30</v>
      </c>
      <c r="P499" s="230">
        <v>200</v>
      </c>
      <c r="Q499" s="229" t="s">
        <v>31</v>
      </c>
      <c r="R499" s="229" t="s">
        <v>1491</v>
      </c>
      <c r="S499" s="229" t="s">
        <v>2237</v>
      </c>
      <c r="T499" s="230">
        <v>10</v>
      </c>
      <c r="U499" s="232">
        <v>7.5</v>
      </c>
      <c r="V499" s="209"/>
    </row>
    <row r="500" spans="1:22" ht="13.5">
      <c r="A500" s="225" t="s">
        <v>1742</v>
      </c>
      <c r="B500" s="226" t="s">
        <v>1743</v>
      </c>
      <c r="C500" s="227" t="s">
        <v>46</v>
      </c>
      <c r="D500" s="228" t="s">
        <v>462</v>
      </c>
      <c r="E500" s="247" t="s">
        <v>91</v>
      </c>
      <c r="F500" s="248" t="s">
        <v>5072</v>
      </c>
      <c r="G500" s="228" t="s">
        <v>92</v>
      </c>
      <c r="H500" s="229" t="s">
        <v>703</v>
      </c>
      <c r="I500" s="229"/>
      <c r="J500" s="147" t="str">
        <f t="shared" si="15"/>
        <v>楊瑞洋</v>
      </c>
      <c r="K500" s="230">
        <v>100</v>
      </c>
      <c r="L500" s="208" t="s">
        <v>1762</v>
      </c>
      <c r="M500" s="208" t="s">
        <v>1758</v>
      </c>
      <c r="N500" s="154">
        <f t="shared" si="14"/>
        <v>45657</v>
      </c>
      <c r="O500" s="230">
        <v>5</v>
      </c>
      <c r="P500" s="230">
        <v>16</v>
      </c>
      <c r="Q500" s="229" t="s">
        <v>31</v>
      </c>
      <c r="R500" s="229" t="s">
        <v>2417</v>
      </c>
      <c r="S500" s="229" t="s">
        <v>2418</v>
      </c>
      <c r="T500" s="230">
        <v>2</v>
      </c>
      <c r="U500" s="230">
        <v>16</v>
      </c>
      <c r="V500" s="208" t="s">
        <v>2049</v>
      </c>
    </row>
    <row r="501" spans="1:22" ht="13.5">
      <c r="A501" s="225" t="s">
        <v>1742</v>
      </c>
      <c r="B501" s="226" t="s">
        <v>1743</v>
      </c>
      <c r="C501" s="227" t="s">
        <v>46</v>
      </c>
      <c r="D501" s="228" t="s">
        <v>462</v>
      </c>
      <c r="E501" s="247" t="s">
        <v>49</v>
      </c>
      <c r="F501" s="248"/>
      <c r="G501" s="228" t="s">
        <v>2860</v>
      </c>
      <c r="H501" s="229" t="s">
        <v>562</v>
      </c>
      <c r="I501" s="229"/>
      <c r="J501" s="147" t="str">
        <f t="shared" si="15"/>
        <v>葉宏政</v>
      </c>
      <c r="K501" s="230">
        <v>100</v>
      </c>
      <c r="L501" s="208" t="s">
        <v>1762</v>
      </c>
      <c r="M501" s="208" t="s">
        <v>1758</v>
      </c>
      <c r="N501" s="154">
        <f t="shared" si="14"/>
        <v>45657</v>
      </c>
      <c r="O501" s="230">
        <v>5</v>
      </c>
      <c r="P501" s="230">
        <v>20</v>
      </c>
      <c r="Q501" s="229" t="s">
        <v>31</v>
      </c>
      <c r="R501" s="229" t="s">
        <v>918</v>
      </c>
      <c r="S501" s="229" t="s">
        <v>1760</v>
      </c>
      <c r="T501" s="230">
        <v>9</v>
      </c>
      <c r="U501" s="232">
        <v>45.5</v>
      </c>
      <c r="V501" s="208" t="s">
        <v>2049</v>
      </c>
    </row>
    <row r="502" spans="1:22" ht="13.5">
      <c r="A502" s="225" t="s">
        <v>1742</v>
      </c>
      <c r="B502" s="226" t="s">
        <v>1743</v>
      </c>
      <c r="C502" s="227" t="s">
        <v>46</v>
      </c>
      <c r="D502" s="228" t="s">
        <v>462</v>
      </c>
      <c r="E502" s="247" t="s">
        <v>99</v>
      </c>
      <c r="F502" s="248" t="s">
        <v>5053</v>
      </c>
      <c r="G502" s="228" t="s">
        <v>32</v>
      </c>
      <c r="H502" s="229" t="s">
        <v>553</v>
      </c>
      <c r="I502" s="229"/>
      <c r="J502" s="147" t="str">
        <f t="shared" si="15"/>
        <v>魏暉恩</v>
      </c>
      <c r="K502" s="230">
        <v>100</v>
      </c>
      <c r="L502" s="208" t="s">
        <v>1762</v>
      </c>
      <c r="M502" s="208" t="s">
        <v>1758</v>
      </c>
      <c r="N502" s="154">
        <f t="shared" si="14"/>
        <v>45657</v>
      </c>
      <c r="O502" s="230">
        <v>5</v>
      </c>
      <c r="P502" s="230">
        <v>16</v>
      </c>
      <c r="Q502" s="229" t="s">
        <v>31</v>
      </c>
      <c r="R502" s="229" t="s">
        <v>1761</v>
      </c>
      <c r="S502" s="229" t="s">
        <v>1761</v>
      </c>
      <c r="T502" s="230">
        <v>1</v>
      </c>
      <c r="U502" s="229"/>
      <c r="V502" s="208" t="s">
        <v>2049</v>
      </c>
    </row>
    <row r="503" spans="1:22" ht="13.5">
      <c r="A503" s="225" t="s">
        <v>1742</v>
      </c>
      <c r="B503" s="226" t="s">
        <v>1743</v>
      </c>
      <c r="C503" s="227" t="s">
        <v>46</v>
      </c>
      <c r="D503" s="228" t="s">
        <v>462</v>
      </c>
      <c r="E503" s="247" t="s">
        <v>95</v>
      </c>
      <c r="F503" s="248"/>
      <c r="G503" s="228" t="s">
        <v>32</v>
      </c>
      <c r="H503" s="229" t="s">
        <v>462</v>
      </c>
      <c r="I503" s="229"/>
      <c r="J503" s="147" t="str">
        <f t="shared" si="15"/>
        <v>簡振芳</v>
      </c>
      <c r="K503" s="230">
        <v>100</v>
      </c>
      <c r="L503" s="208" t="s">
        <v>1762</v>
      </c>
      <c r="M503" s="208" t="s">
        <v>1758</v>
      </c>
      <c r="N503" s="154">
        <f t="shared" si="14"/>
        <v>45657</v>
      </c>
      <c r="O503" s="230">
        <v>5</v>
      </c>
      <c r="P503" s="230">
        <v>16</v>
      </c>
      <c r="Q503" s="229" t="s">
        <v>31</v>
      </c>
      <c r="R503" s="229" t="s">
        <v>2040</v>
      </c>
      <c r="S503" s="229" t="s">
        <v>2040</v>
      </c>
      <c r="T503" s="230">
        <v>1</v>
      </c>
      <c r="U503" s="229"/>
      <c r="V503" s="208" t="s">
        <v>2049</v>
      </c>
    </row>
    <row r="504" spans="1:22" ht="13.5">
      <c r="A504" s="225" t="s">
        <v>3407</v>
      </c>
      <c r="B504" s="226" t="s">
        <v>3408</v>
      </c>
      <c r="C504" s="227" t="s">
        <v>46</v>
      </c>
      <c r="D504" s="228" t="s">
        <v>262</v>
      </c>
      <c r="E504" s="247" t="s">
        <v>49</v>
      </c>
      <c r="F504" s="248" t="s">
        <v>5056</v>
      </c>
      <c r="G504" s="228" t="s">
        <v>2861</v>
      </c>
      <c r="H504" s="229" t="s">
        <v>262</v>
      </c>
      <c r="I504" s="229"/>
      <c r="J504" s="147" t="str">
        <f t="shared" si="15"/>
        <v>羅友彥</v>
      </c>
      <c r="K504" s="230">
        <v>100</v>
      </c>
      <c r="L504" s="208" t="s">
        <v>1762</v>
      </c>
      <c r="M504" s="208" t="s">
        <v>1758</v>
      </c>
      <c r="N504" s="154">
        <f t="shared" si="14"/>
        <v>45657</v>
      </c>
      <c r="O504" s="230">
        <v>5</v>
      </c>
      <c r="P504" s="231">
        <v>0</v>
      </c>
      <c r="Q504" s="229" t="s">
        <v>31</v>
      </c>
      <c r="R504" s="229" t="s">
        <v>923</v>
      </c>
      <c r="S504" s="229" t="s">
        <v>1491</v>
      </c>
      <c r="T504" s="230">
        <v>9</v>
      </c>
      <c r="U504" s="229"/>
      <c r="V504" s="208" t="s">
        <v>6520</v>
      </c>
    </row>
    <row r="505" spans="1:22" ht="13.5">
      <c r="A505" s="225" t="s">
        <v>1494</v>
      </c>
      <c r="B505" s="226" t="s">
        <v>1495</v>
      </c>
      <c r="C505" s="227" t="s">
        <v>2721</v>
      </c>
      <c r="D505" s="228" t="s">
        <v>421</v>
      </c>
      <c r="E505" s="247" t="s">
        <v>589</v>
      </c>
      <c r="F505" s="248" t="s">
        <v>5073</v>
      </c>
      <c r="G505" s="228" t="s">
        <v>506</v>
      </c>
      <c r="H505" s="229" t="s">
        <v>481</v>
      </c>
      <c r="I505" s="229"/>
      <c r="J505" s="147" t="str">
        <f t="shared" si="15"/>
        <v>丁智軒</v>
      </c>
      <c r="K505" s="230">
        <v>100</v>
      </c>
      <c r="L505" s="208" t="s">
        <v>1877</v>
      </c>
      <c r="M505" s="208" t="s">
        <v>925</v>
      </c>
      <c r="N505" s="154">
        <f t="shared" si="14"/>
        <v>45666</v>
      </c>
      <c r="O505" s="230">
        <v>10</v>
      </c>
      <c r="P505" s="230">
        <v>50</v>
      </c>
      <c r="Q505" s="229" t="s">
        <v>31</v>
      </c>
      <c r="R505" s="229" t="s">
        <v>1876</v>
      </c>
      <c r="S505" s="229" t="s">
        <v>4752</v>
      </c>
      <c r="T505" s="230">
        <v>12</v>
      </c>
      <c r="U505" s="229"/>
      <c r="V505" s="209"/>
    </row>
    <row r="506" spans="1:22" ht="13.5">
      <c r="A506" s="225" t="s">
        <v>878</v>
      </c>
      <c r="B506" s="226" t="s">
        <v>879</v>
      </c>
      <c r="C506" s="227" t="s">
        <v>41</v>
      </c>
      <c r="D506" s="228" t="s">
        <v>115</v>
      </c>
      <c r="E506" s="247" t="s">
        <v>43</v>
      </c>
      <c r="F506" s="248"/>
      <c r="G506" s="228" t="s">
        <v>70</v>
      </c>
      <c r="H506" s="229" t="s">
        <v>129</v>
      </c>
      <c r="I506" s="229"/>
      <c r="J506" s="147" t="str">
        <f t="shared" si="15"/>
        <v>王琇眉</v>
      </c>
      <c r="K506" s="231">
        <v>0</v>
      </c>
      <c r="L506" s="208" t="s">
        <v>1877</v>
      </c>
      <c r="M506" s="208" t="s">
        <v>1491</v>
      </c>
      <c r="N506" s="154">
        <f t="shared" si="14"/>
        <v>45653</v>
      </c>
      <c r="O506" s="230">
        <v>2</v>
      </c>
      <c r="P506" s="230">
        <v>8</v>
      </c>
      <c r="Q506" s="229" t="s">
        <v>36</v>
      </c>
      <c r="R506" s="229"/>
      <c r="S506" s="229"/>
      <c r="T506" s="231">
        <v>0</v>
      </c>
      <c r="U506" s="229"/>
      <c r="V506" s="208" t="s">
        <v>897</v>
      </c>
    </row>
    <row r="507" spans="1:22" ht="13.5">
      <c r="A507" s="225" t="s">
        <v>878</v>
      </c>
      <c r="B507" s="226" t="s">
        <v>879</v>
      </c>
      <c r="C507" s="227" t="s">
        <v>89</v>
      </c>
      <c r="D507" s="228" t="s">
        <v>115</v>
      </c>
      <c r="E507" s="247" t="s">
        <v>97</v>
      </c>
      <c r="F507" s="248"/>
      <c r="G507" s="228" t="s">
        <v>6334</v>
      </c>
      <c r="H507" s="229" t="s">
        <v>106</v>
      </c>
      <c r="I507" s="229"/>
      <c r="J507" s="147" t="str">
        <f t="shared" si="15"/>
        <v>賴慶樺</v>
      </c>
      <c r="K507" s="231">
        <v>0</v>
      </c>
      <c r="L507" s="208" t="s">
        <v>1877</v>
      </c>
      <c r="M507" s="208" t="s">
        <v>928</v>
      </c>
      <c r="N507" s="154">
        <f t="shared" si="14"/>
        <v>45694</v>
      </c>
      <c r="O507" s="230">
        <v>25</v>
      </c>
      <c r="P507" s="230">
        <v>60</v>
      </c>
      <c r="Q507" s="229" t="s">
        <v>36</v>
      </c>
      <c r="R507" s="229"/>
      <c r="S507" s="229"/>
      <c r="T507" s="231">
        <v>0</v>
      </c>
      <c r="U507" s="229"/>
      <c r="V507" s="208" t="s">
        <v>897</v>
      </c>
    </row>
    <row r="508" spans="1:22" ht="13.5">
      <c r="A508" s="225" t="s">
        <v>878</v>
      </c>
      <c r="B508" s="226" t="s">
        <v>879</v>
      </c>
      <c r="C508" s="227" t="s">
        <v>89</v>
      </c>
      <c r="D508" s="228" t="s">
        <v>115</v>
      </c>
      <c r="E508" s="247" t="s">
        <v>892</v>
      </c>
      <c r="F508" s="248"/>
      <c r="G508" s="228" t="s">
        <v>73</v>
      </c>
      <c r="H508" s="229" t="s">
        <v>103</v>
      </c>
      <c r="I508" s="229"/>
      <c r="J508" s="147" t="str">
        <f t="shared" si="15"/>
        <v>李奕澔</v>
      </c>
      <c r="K508" s="231">
        <v>0</v>
      </c>
      <c r="L508" s="208" t="s">
        <v>1877</v>
      </c>
      <c r="M508" s="208" t="s">
        <v>928</v>
      </c>
      <c r="N508" s="154">
        <f t="shared" si="14"/>
        <v>45694</v>
      </c>
      <c r="O508" s="230">
        <v>25</v>
      </c>
      <c r="P508" s="230">
        <v>80</v>
      </c>
      <c r="Q508" s="229" t="s">
        <v>36</v>
      </c>
      <c r="R508" s="229"/>
      <c r="S508" s="229"/>
      <c r="T508" s="231">
        <v>0</v>
      </c>
      <c r="U508" s="229"/>
      <c r="V508" s="208" t="s">
        <v>897</v>
      </c>
    </row>
    <row r="509" spans="1:22" ht="13.5">
      <c r="A509" s="225" t="s">
        <v>878</v>
      </c>
      <c r="B509" s="226" t="s">
        <v>879</v>
      </c>
      <c r="C509" s="227" t="s">
        <v>255</v>
      </c>
      <c r="D509" s="228" t="s">
        <v>115</v>
      </c>
      <c r="E509" s="247" t="s">
        <v>68</v>
      </c>
      <c r="F509" s="248"/>
      <c r="G509" s="228" t="s">
        <v>100</v>
      </c>
      <c r="H509" s="229" t="s">
        <v>115</v>
      </c>
      <c r="I509" s="229"/>
      <c r="J509" s="147" t="str">
        <f t="shared" si="15"/>
        <v>黃胤綸</v>
      </c>
      <c r="K509" s="231">
        <v>0</v>
      </c>
      <c r="L509" s="208" t="s">
        <v>1877</v>
      </c>
      <c r="M509" s="208" t="s">
        <v>1761</v>
      </c>
      <c r="N509" s="154">
        <f t="shared" si="14"/>
        <v>45656</v>
      </c>
      <c r="O509" s="230">
        <v>3</v>
      </c>
      <c r="P509" s="230">
        <v>16</v>
      </c>
      <c r="Q509" s="229" t="s">
        <v>36</v>
      </c>
      <c r="R509" s="229"/>
      <c r="S509" s="229"/>
      <c r="T509" s="231">
        <v>0</v>
      </c>
      <c r="U509" s="229"/>
      <c r="V509" s="208" t="s">
        <v>897</v>
      </c>
    </row>
    <row r="510" spans="1:22" ht="13.5">
      <c r="A510" s="225" t="s">
        <v>878</v>
      </c>
      <c r="B510" s="226" t="s">
        <v>879</v>
      </c>
      <c r="C510" s="227" t="s">
        <v>52</v>
      </c>
      <c r="D510" s="228" t="s">
        <v>115</v>
      </c>
      <c r="E510" s="247" t="s">
        <v>891</v>
      </c>
      <c r="F510" s="248"/>
      <c r="G510" s="228" t="s">
        <v>32</v>
      </c>
      <c r="H510" s="229" t="s">
        <v>793</v>
      </c>
      <c r="I510" s="229"/>
      <c r="J510" s="147" t="str">
        <f t="shared" si="15"/>
        <v>徐崇耀</v>
      </c>
      <c r="K510" s="231">
        <v>0</v>
      </c>
      <c r="L510" s="208" t="s">
        <v>1877</v>
      </c>
      <c r="M510" s="208" t="s">
        <v>1491</v>
      </c>
      <c r="N510" s="154">
        <f t="shared" si="14"/>
        <v>45653</v>
      </c>
      <c r="O510" s="230">
        <v>2</v>
      </c>
      <c r="P510" s="230">
        <v>8</v>
      </c>
      <c r="Q510" s="229" t="s">
        <v>36</v>
      </c>
      <c r="R510" s="229"/>
      <c r="S510" s="229"/>
      <c r="T510" s="231">
        <v>0</v>
      </c>
      <c r="U510" s="229"/>
      <c r="V510" s="208" t="s">
        <v>897</v>
      </c>
    </row>
    <row r="511" spans="1:22" ht="13.5">
      <c r="A511" s="225" t="s">
        <v>2022</v>
      </c>
      <c r="B511" s="226" t="s">
        <v>2023</v>
      </c>
      <c r="C511" s="227" t="s">
        <v>207</v>
      </c>
      <c r="D511" s="228" t="s">
        <v>123</v>
      </c>
      <c r="E511" s="247" t="s">
        <v>99</v>
      </c>
      <c r="F511" s="248"/>
      <c r="G511" s="228" t="s">
        <v>6334</v>
      </c>
      <c r="H511" s="229" t="s">
        <v>66</v>
      </c>
      <c r="I511" s="229"/>
      <c r="J511" s="147" t="str">
        <f t="shared" si="15"/>
        <v>許慧芝</v>
      </c>
      <c r="K511" s="231">
        <v>0</v>
      </c>
      <c r="L511" s="208" t="s">
        <v>1877</v>
      </c>
      <c r="M511" s="208" t="s">
        <v>1877</v>
      </c>
      <c r="N511" s="154">
        <f t="shared" si="14"/>
        <v>45652</v>
      </c>
      <c r="O511" s="230">
        <v>1</v>
      </c>
      <c r="P511" s="231">
        <v>0</v>
      </c>
      <c r="Q511" s="229" t="s">
        <v>36</v>
      </c>
      <c r="R511" s="229"/>
      <c r="S511" s="229"/>
      <c r="T511" s="231">
        <v>0</v>
      </c>
      <c r="U511" s="229"/>
      <c r="V511" s="208" t="s">
        <v>2406</v>
      </c>
    </row>
    <row r="512" spans="1:22" ht="13.5">
      <c r="A512" s="225" t="s">
        <v>4557</v>
      </c>
      <c r="B512" s="226" t="s">
        <v>4558</v>
      </c>
      <c r="C512" s="227" t="s">
        <v>51</v>
      </c>
      <c r="D512" s="228" t="s">
        <v>123</v>
      </c>
      <c r="E512" s="247" t="s">
        <v>68</v>
      </c>
      <c r="F512" s="248"/>
      <c r="G512" s="228" t="s">
        <v>506</v>
      </c>
      <c r="H512" s="229" t="s">
        <v>123</v>
      </c>
      <c r="I512" s="229"/>
      <c r="J512" s="147" t="str">
        <f t="shared" si="15"/>
        <v>張良琪</v>
      </c>
      <c r="K512" s="230">
        <v>100</v>
      </c>
      <c r="L512" s="208" t="s">
        <v>1877</v>
      </c>
      <c r="M512" s="208" t="s">
        <v>925</v>
      </c>
      <c r="N512" s="154">
        <f t="shared" si="14"/>
        <v>45666</v>
      </c>
      <c r="O512" s="230">
        <v>10</v>
      </c>
      <c r="P512" s="230">
        <v>40</v>
      </c>
      <c r="Q512" s="229" t="s">
        <v>31</v>
      </c>
      <c r="R512" s="229" t="s">
        <v>10215</v>
      </c>
      <c r="S512" s="229" t="s">
        <v>10215</v>
      </c>
      <c r="T512" s="230">
        <v>1</v>
      </c>
      <c r="U512" s="229"/>
      <c r="V512" s="209"/>
    </row>
    <row r="513" spans="1:22" ht="13.5">
      <c r="A513" s="225" t="s">
        <v>3160</v>
      </c>
      <c r="B513" s="226" t="s">
        <v>3161</v>
      </c>
      <c r="C513" s="227" t="s">
        <v>207</v>
      </c>
      <c r="D513" s="228" t="s">
        <v>123</v>
      </c>
      <c r="E513" s="247" t="s">
        <v>99</v>
      </c>
      <c r="F513" s="248"/>
      <c r="G513" s="228" t="s">
        <v>506</v>
      </c>
      <c r="H513" s="229" t="s">
        <v>481</v>
      </c>
      <c r="I513" s="229"/>
      <c r="J513" s="147" t="str">
        <f t="shared" si="15"/>
        <v>丁智軒</v>
      </c>
      <c r="K513" s="231">
        <v>0</v>
      </c>
      <c r="L513" s="208" t="s">
        <v>1877</v>
      </c>
      <c r="M513" s="208" t="s">
        <v>1877</v>
      </c>
      <c r="N513" s="154">
        <f t="shared" si="14"/>
        <v>45652</v>
      </c>
      <c r="O513" s="230">
        <v>1</v>
      </c>
      <c r="P513" s="231">
        <v>0</v>
      </c>
      <c r="Q513" s="229" t="s">
        <v>36</v>
      </c>
      <c r="R513" s="229"/>
      <c r="S513" s="229"/>
      <c r="T513" s="231">
        <v>0</v>
      </c>
      <c r="U513" s="229"/>
      <c r="V513" s="209"/>
    </row>
    <row r="514" spans="1:22" ht="13.5">
      <c r="A514" s="225" t="s">
        <v>878</v>
      </c>
      <c r="B514" s="226" t="s">
        <v>879</v>
      </c>
      <c r="C514" s="227" t="s">
        <v>72</v>
      </c>
      <c r="D514" s="228" t="s">
        <v>115</v>
      </c>
      <c r="E514" s="247" t="s">
        <v>75</v>
      </c>
      <c r="F514" s="248"/>
      <c r="G514" s="228" t="s">
        <v>73</v>
      </c>
      <c r="H514" s="229" t="s">
        <v>877</v>
      </c>
      <c r="I514" s="229"/>
      <c r="J514" s="147" t="str">
        <f t="shared" si="15"/>
        <v>張政崙</v>
      </c>
      <c r="K514" s="231">
        <v>0</v>
      </c>
      <c r="L514" s="208" t="s">
        <v>1491</v>
      </c>
      <c r="M514" s="208" t="s">
        <v>1758</v>
      </c>
      <c r="N514" s="154">
        <f t="shared" ref="N514:N577" si="16">DATEVALUE(M514)</f>
        <v>45657</v>
      </c>
      <c r="O514" s="230">
        <v>3</v>
      </c>
      <c r="P514" s="230">
        <v>16</v>
      </c>
      <c r="Q514" s="229" t="s">
        <v>36</v>
      </c>
      <c r="R514" s="229"/>
      <c r="S514" s="229"/>
      <c r="T514" s="231">
        <v>0</v>
      </c>
      <c r="U514" s="229"/>
      <c r="V514" s="208" t="s">
        <v>897</v>
      </c>
    </row>
    <row r="515" spans="1:22" ht="13.5">
      <c r="A515" s="225" t="s">
        <v>2022</v>
      </c>
      <c r="B515" s="226" t="s">
        <v>2023</v>
      </c>
      <c r="C515" s="227" t="s">
        <v>207</v>
      </c>
      <c r="D515" s="228" t="s">
        <v>123</v>
      </c>
      <c r="E515" s="247" t="s">
        <v>98</v>
      </c>
      <c r="F515" s="248"/>
      <c r="G515" s="228" t="s">
        <v>506</v>
      </c>
      <c r="H515" s="229" t="s">
        <v>123</v>
      </c>
      <c r="I515" s="229"/>
      <c r="J515" s="147" t="str">
        <f t="shared" ref="J515:J578" si="17">IF(I515="",H515,LEFT(I515,3))</f>
        <v>張良琪</v>
      </c>
      <c r="K515" s="231">
        <v>0</v>
      </c>
      <c r="L515" s="208" t="s">
        <v>1491</v>
      </c>
      <c r="M515" s="208" t="s">
        <v>1761</v>
      </c>
      <c r="N515" s="154">
        <f t="shared" si="16"/>
        <v>45656</v>
      </c>
      <c r="O515" s="230">
        <v>2</v>
      </c>
      <c r="P515" s="231">
        <v>0</v>
      </c>
      <c r="Q515" s="229" t="s">
        <v>36</v>
      </c>
      <c r="R515" s="229"/>
      <c r="S515" s="229"/>
      <c r="T515" s="231">
        <v>0</v>
      </c>
      <c r="U515" s="229"/>
      <c r="V515" s="208" t="s">
        <v>2406</v>
      </c>
    </row>
    <row r="516" spans="1:22" ht="13.5">
      <c r="A516" s="225" t="s">
        <v>3160</v>
      </c>
      <c r="B516" s="226" t="s">
        <v>3161</v>
      </c>
      <c r="C516" s="227" t="s">
        <v>207</v>
      </c>
      <c r="D516" s="228" t="s">
        <v>123</v>
      </c>
      <c r="E516" s="247" t="s">
        <v>98</v>
      </c>
      <c r="F516" s="248"/>
      <c r="G516" s="228" t="s">
        <v>506</v>
      </c>
      <c r="H516" s="229" t="s">
        <v>123</v>
      </c>
      <c r="I516" s="229"/>
      <c r="J516" s="147" t="str">
        <f t="shared" si="17"/>
        <v>張良琪</v>
      </c>
      <c r="K516" s="231">
        <v>0</v>
      </c>
      <c r="L516" s="208" t="s">
        <v>1491</v>
      </c>
      <c r="M516" s="208" t="s">
        <v>1761</v>
      </c>
      <c r="N516" s="154">
        <f t="shared" si="16"/>
        <v>45656</v>
      </c>
      <c r="O516" s="230">
        <v>2</v>
      </c>
      <c r="P516" s="231">
        <v>0</v>
      </c>
      <c r="Q516" s="229" t="s">
        <v>36</v>
      </c>
      <c r="R516" s="229"/>
      <c r="S516" s="229"/>
      <c r="T516" s="231">
        <v>0</v>
      </c>
      <c r="U516" s="229"/>
      <c r="V516" s="209"/>
    </row>
    <row r="517" spans="1:22" ht="13.5">
      <c r="A517" s="225" t="s">
        <v>937</v>
      </c>
      <c r="B517" s="226" t="s">
        <v>938</v>
      </c>
      <c r="C517" s="227" t="s">
        <v>4748</v>
      </c>
      <c r="D517" s="228" t="s">
        <v>615</v>
      </c>
      <c r="E517" s="247" t="s">
        <v>4793</v>
      </c>
      <c r="F517" s="248" t="s">
        <v>5054</v>
      </c>
      <c r="G517" s="228" t="s">
        <v>100</v>
      </c>
      <c r="H517" s="229" t="s">
        <v>615</v>
      </c>
      <c r="I517" s="229"/>
      <c r="J517" s="147" t="str">
        <f t="shared" si="17"/>
        <v>彭志豪</v>
      </c>
      <c r="K517" s="230">
        <v>100</v>
      </c>
      <c r="L517" s="208" t="s">
        <v>1491</v>
      </c>
      <c r="M517" s="208" t="s">
        <v>2237</v>
      </c>
      <c r="N517" s="154">
        <f t="shared" si="16"/>
        <v>45667</v>
      </c>
      <c r="O517" s="230">
        <v>10</v>
      </c>
      <c r="P517" s="231">
        <v>0</v>
      </c>
      <c r="Q517" s="229" t="s">
        <v>31</v>
      </c>
      <c r="R517" s="229" t="s">
        <v>916</v>
      </c>
      <c r="S517" s="229" t="s">
        <v>1877</v>
      </c>
      <c r="T517" s="230">
        <v>12</v>
      </c>
      <c r="U517" s="232">
        <v>58.5</v>
      </c>
      <c r="V517" s="208" t="s">
        <v>10201</v>
      </c>
    </row>
    <row r="518" spans="1:22" ht="13.5">
      <c r="A518" s="225" t="s">
        <v>3135</v>
      </c>
      <c r="B518" s="226" t="s">
        <v>3136</v>
      </c>
      <c r="C518" s="227" t="s">
        <v>46</v>
      </c>
      <c r="D518" s="228" t="s">
        <v>115</v>
      </c>
      <c r="E518" s="247" t="s">
        <v>3150</v>
      </c>
      <c r="F518" s="248" t="s">
        <v>13031</v>
      </c>
      <c r="G518" s="228" t="s">
        <v>100</v>
      </c>
      <c r="H518" s="229" t="s">
        <v>115</v>
      </c>
      <c r="I518" s="229"/>
      <c r="J518" s="147" t="str">
        <f t="shared" si="17"/>
        <v>黃胤綸</v>
      </c>
      <c r="K518" s="230">
        <v>100</v>
      </c>
      <c r="L518" s="208" t="s">
        <v>1761</v>
      </c>
      <c r="M518" s="208" t="s">
        <v>2417</v>
      </c>
      <c r="N518" s="154">
        <f t="shared" si="16"/>
        <v>45659</v>
      </c>
      <c r="O518" s="230">
        <v>3</v>
      </c>
      <c r="P518" s="230">
        <v>8</v>
      </c>
      <c r="Q518" s="229" t="s">
        <v>31</v>
      </c>
      <c r="R518" s="229" t="s">
        <v>8151</v>
      </c>
      <c r="S518" s="229" t="s">
        <v>12099</v>
      </c>
      <c r="T518" s="230">
        <v>75</v>
      </c>
      <c r="U518" s="229"/>
      <c r="V518" s="208" t="s">
        <v>12096</v>
      </c>
    </row>
    <row r="519" spans="1:22" ht="13.5">
      <c r="A519" s="225" t="s">
        <v>878</v>
      </c>
      <c r="B519" s="226" t="s">
        <v>879</v>
      </c>
      <c r="C519" s="227" t="s">
        <v>41</v>
      </c>
      <c r="D519" s="228" t="s">
        <v>115</v>
      </c>
      <c r="E519" s="247" t="s">
        <v>42</v>
      </c>
      <c r="F519" s="248"/>
      <c r="G519" s="228" t="s">
        <v>70</v>
      </c>
      <c r="H519" s="229" t="s">
        <v>129</v>
      </c>
      <c r="I519" s="229"/>
      <c r="J519" s="147" t="str">
        <f t="shared" si="17"/>
        <v>王琇眉</v>
      </c>
      <c r="K519" s="231">
        <v>0</v>
      </c>
      <c r="L519" s="208" t="s">
        <v>1761</v>
      </c>
      <c r="M519" s="208" t="s">
        <v>2041</v>
      </c>
      <c r="N519" s="154">
        <f t="shared" si="16"/>
        <v>45677</v>
      </c>
      <c r="O519" s="230">
        <v>15</v>
      </c>
      <c r="P519" s="230">
        <v>80</v>
      </c>
      <c r="Q519" s="229" t="s">
        <v>36</v>
      </c>
      <c r="R519" s="229"/>
      <c r="S519" s="229"/>
      <c r="T519" s="231">
        <v>0</v>
      </c>
      <c r="U519" s="229"/>
      <c r="V519" s="208" t="s">
        <v>897</v>
      </c>
    </row>
    <row r="520" spans="1:22" ht="13.5">
      <c r="A520" s="225" t="s">
        <v>937</v>
      </c>
      <c r="B520" s="226" t="s">
        <v>938</v>
      </c>
      <c r="C520" s="227" t="s">
        <v>4748</v>
      </c>
      <c r="D520" s="228" t="s">
        <v>615</v>
      </c>
      <c r="E520" s="247" t="s">
        <v>4794</v>
      </c>
      <c r="F520" s="248" t="s">
        <v>5866</v>
      </c>
      <c r="G520" s="228" t="s">
        <v>100</v>
      </c>
      <c r="H520" s="229" t="s">
        <v>615</v>
      </c>
      <c r="I520" s="229"/>
      <c r="J520" s="147" t="str">
        <f t="shared" si="17"/>
        <v>彭志豪</v>
      </c>
      <c r="K520" s="230">
        <v>100</v>
      </c>
      <c r="L520" s="208" t="s">
        <v>1761</v>
      </c>
      <c r="M520" s="208" t="s">
        <v>2232</v>
      </c>
      <c r="N520" s="154">
        <f t="shared" si="16"/>
        <v>45670</v>
      </c>
      <c r="O520" s="230">
        <v>10</v>
      </c>
      <c r="P520" s="230">
        <v>40</v>
      </c>
      <c r="Q520" s="229" t="s">
        <v>31</v>
      </c>
      <c r="R520" s="229" t="s">
        <v>2036</v>
      </c>
      <c r="S520" s="229" t="s">
        <v>929</v>
      </c>
      <c r="T520" s="230">
        <v>75</v>
      </c>
      <c r="U520" s="232">
        <v>583.5</v>
      </c>
      <c r="V520" s="208" t="s">
        <v>10201</v>
      </c>
    </row>
    <row r="521" spans="1:22" ht="13.5">
      <c r="A521" s="225" t="s">
        <v>937</v>
      </c>
      <c r="B521" s="226" t="s">
        <v>938</v>
      </c>
      <c r="C521" s="227" t="s">
        <v>4748</v>
      </c>
      <c r="D521" s="228" t="s">
        <v>615</v>
      </c>
      <c r="E521" s="247" t="s">
        <v>4794</v>
      </c>
      <c r="F521" s="248" t="s">
        <v>5867</v>
      </c>
      <c r="G521" s="228" t="s">
        <v>2860</v>
      </c>
      <c r="H521" s="229" t="s">
        <v>3685</v>
      </c>
      <c r="I521" s="229"/>
      <c r="J521" s="147" t="str">
        <f t="shared" si="17"/>
        <v>鄭貫中</v>
      </c>
      <c r="K521" s="230">
        <v>100</v>
      </c>
      <c r="L521" s="208" t="s">
        <v>1761</v>
      </c>
      <c r="M521" s="208" t="s">
        <v>2232</v>
      </c>
      <c r="N521" s="154">
        <f t="shared" si="16"/>
        <v>45670</v>
      </c>
      <c r="O521" s="230">
        <v>10</v>
      </c>
      <c r="P521" s="230">
        <v>8</v>
      </c>
      <c r="Q521" s="229" t="s">
        <v>31</v>
      </c>
      <c r="R521" s="229" t="s">
        <v>2041</v>
      </c>
      <c r="S521" s="229" t="s">
        <v>2412</v>
      </c>
      <c r="T521" s="230">
        <v>14</v>
      </c>
      <c r="U521" s="232">
        <v>62.5</v>
      </c>
      <c r="V521" s="208" t="s">
        <v>10201</v>
      </c>
    </row>
    <row r="522" spans="1:22" ht="13.5">
      <c r="A522" s="225" t="s">
        <v>2167</v>
      </c>
      <c r="B522" s="226" t="s">
        <v>2168</v>
      </c>
      <c r="C522" s="227" t="s">
        <v>13806</v>
      </c>
      <c r="D522" s="228" t="s">
        <v>703</v>
      </c>
      <c r="E522" s="247" t="s">
        <v>13807</v>
      </c>
      <c r="F522" s="248" t="s">
        <v>13808</v>
      </c>
      <c r="G522" s="228" t="s">
        <v>92</v>
      </c>
      <c r="H522" s="229" t="s">
        <v>703</v>
      </c>
      <c r="I522" s="229"/>
      <c r="J522" s="147" t="str">
        <f t="shared" si="17"/>
        <v>楊瑞洋</v>
      </c>
      <c r="K522" s="230">
        <v>100</v>
      </c>
      <c r="L522" s="208" t="s">
        <v>1758</v>
      </c>
      <c r="M522" s="208" t="s">
        <v>2222</v>
      </c>
      <c r="N522" s="154">
        <f t="shared" si="16"/>
        <v>45747</v>
      </c>
      <c r="O522" s="230">
        <v>58</v>
      </c>
      <c r="P522" s="230">
        <v>3</v>
      </c>
      <c r="Q522" s="229" t="s">
        <v>31</v>
      </c>
      <c r="R522" s="229" t="s">
        <v>10203</v>
      </c>
      <c r="S522" s="229" t="s">
        <v>13821</v>
      </c>
      <c r="T522" s="230">
        <v>12</v>
      </c>
      <c r="U522" s="229"/>
      <c r="V522" s="209"/>
    </row>
    <row r="523" spans="1:22" ht="13.5">
      <c r="A523" s="225" t="s">
        <v>2167</v>
      </c>
      <c r="B523" s="226" t="s">
        <v>2168</v>
      </c>
      <c r="C523" s="227" t="s">
        <v>13806</v>
      </c>
      <c r="D523" s="228" t="s">
        <v>703</v>
      </c>
      <c r="E523" s="247" t="s">
        <v>13809</v>
      </c>
      <c r="F523" s="248"/>
      <c r="G523" s="228" t="s">
        <v>92</v>
      </c>
      <c r="H523" s="229" t="s">
        <v>703</v>
      </c>
      <c r="I523" s="229"/>
      <c r="J523" s="147" t="str">
        <f t="shared" si="17"/>
        <v>楊瑞洋</v>
      </c>
      <c r="K523" s="230">
        <v>100</v>
      </c>
      <c r="L523" s="208" t="s">
        <v>1758</v>
      </c>
      <c r="M523" s="208" t="s">
        <v>2222</v>
      </c>
      <c r="N523" s="154">
        <f t="shared" si="16"/>
        <v>45747</v>
      </c>
      <c r="O523" s="230">
        <v>58</v>
      </c>
      <c r="P523" s="230">
        <v>3</v>
      </c>
      <c r="Q523" s="229" t="s">
        <v>31</v>
      </c>
      <c r="R523" s="229" t="s">
        <v>13822</v>
      </c>
      <c r="S523" s="229" t="s">
        <v>13821</v>
      </c>
      <c r="T523" s="230">
        <v>2</v>
      </c>
      <c r="U523" s="229"/>
      <c r="V523" s="209"/>
    </row>
    <row r="524" spans="1:22" ht="13.5">
      <c r="A524" s="225" t="s">
        <v>2167</v>
      </c>
      <c r="B524" s="226" t="s">
        <v>2168</v>
      </c>
      <c r="C524" s="227" t="s">
        <v>13806</v>
      </c>
      <c r="D524" s="228" t="s">
        <v>703</v>
      </c>
      <c r="E524" s="247" t="s">
        <v>13810</v>
      </c>
      <c r="F524" s="248"/>
      <c r="G524" s="228" t="s">
        <v>92</v>
      </c>
      <c r="H524" s="229" t="s">
        <v>703</v>
      </c>
      <c r="I524" s="229"/>
      <c r="J524" s="147" t="str">
        <f t="shared" si="17"/>
        <v>楊瑞洋</v>
      </c>
      <c r="K524" s="230">
        <v>100</v>
      </c>
      <c r="L524" s="208" t="s">
        <v>1758</v>
      </c>
      <c r="M524" s="208" t="s">
        <v>2222</v>
      </c>
      <c r="N524" s="154">
        <f t="shared" si="16"/>
        <v>45747</v>
      </c>
      <c r="O524" s="230">
        <v>58</v>
      </c>
      <c r="P524" s="230">
        <v>3</v>
      </c>
      <c r="Q524" s="229" t="s">
        <v>31</v>
      </c>
      <c r="R524" s="229" t="s">
        <v>12292</v>
      </c>
      <c r="S524" s="229" t="s">
        <v>12097</v>
      </c>
      <c r="T524" s="230">
        <v>2</v>
      </c>
      <c r="U524" s="229"/>
      <c r="V524" s="209"/>
    </row>
    <row r="525" spans="1:22" ht="13.5">
      <c r="A525" s="225" t="s">
        <v>2022</v>
      </c>
      <c r="B525" s="226" t="s">
        <v>2023</v>
      </c>
      <c r="C525" s="227" t="s">
        <v>207</v>
      </c>
      <c r="D525" s="228" t="s">
        <v>123</v>
      </c>
      <c r="E525" s="247" t="s">
        <v>108</v>
      </c>
      <c r="F525" s="248"/>
      <c r="G525" s="228" t="s">
        <v>506</v>
      </c>
      <c r="H525" s="229" t="s">
        <v>123</v>
      </c>
      <c r="I525" s="229"/>
      <c r="J525" s="147" t="str">
        <f t="shared" si="17"/>
        <v>張良琪</v>
      </c>
      <c r="K525" s="231">
        <v>0</v>
      </c>
      <c r="L525" s="208" t="s">
        <v>1758</v>
      </c>
      <c r="M525" s="208" t="s">
        <v>1758</v>
      </c>
      <c r="N525" s="154">
        <f t="shared" si="16"/>
        <v>45657</v>
      </c>
      <c r="O525" s="230">
        <v>1</v>
      </c>
      <c r="P525" s="231">
        <v>0</v>
      </c>
      <c r="Q525" s="229" t="s">
        <v>36</v>
      </c>
      <c r="R525" s="229"/>
      <c r="S525" s="229"/>
      <c r="T525" s="231">
        <v>0</v>
      </c>
      <c r="U525" s="229"/>
      <c r="V525" s="208" t="s">
        <v>2406</v>
      </c>
    </row>
    <row r="526" spans="1:22" ht="13.5">
      <c r="A526" s="225" t="s">
        <v>3160</v>
      </c>
      <c r="B526" s="226" t="s">
        <v>3161</v>
      </c>
      <c r="C526" s="227" t="s">
        <v>207</v>
      </c>
      <c r="D526" s="228" t="s">
        <v>123</v>
      </c>
      <c r="E526" s="247" t="s">
        <v>108</v>
      </c>
      <c r="F526" s="248"/>
      <c r="G526" s="228" t="s">
        <v>506</v>
      </c>
      <c r="H526" s="229" t="s">
        <v>123</v>
      </c>
      <c r="I526" s="229"/>
      <c r="J526" s="147" t="str">
        <f t="shared" si="17"/>
        <v>張良琪</v>
      </c>
      <c r="K526" s="231">
        <v>0</v>
      </c>
      <c r="L526" s="208" t="s">
        <v>1758</v>
      </c>
      <c r="M526" s="208" t="s">
        <v>1758</v>
      </c>
      <c r="N526" s="154">
        <f t="shared" si="16"/>
        <v>45657</v>
      </c>
      <c r="O526" s="230">
        <v>1</v>
      </c>
      <c r="P526" s="231">
        <v>0</v>
      </c>
      <c r="Q526" s="229" t="s">
        <v>36</v>
      </c>
      <c r="R526" s="229"/>
      <c r="S526" s="229"/>
      <c r="T526" s="231">
        <v>0</v>
      </c>
      <c r="U526" s="229"/>
      <c r="V526" s="209"/>
    </row>
    <row r="527" spans="1:22" ht="13.5">
      <c r="A527" s="225" t="s">
        <v>1742</v>
      </c>
      <c r="B527" s="226" t="s">
        <v>1743</v>
      </c>
      <c r="C527" s="227" t="s">
        <v>46</v>
      </c>
      <c r="D527" s="228" t="s">
        <v>462</v>
      </c>
      <c r="E527" s="247" t="s">
        <v>108</v>
      </c>
      <c r="F527" s="248"/>
      <c r="G527" s="228" t="s">
        <v>32</v>
      </c>
      <c r="H527" s="229" t="s">
        <v>462</v>
      </c>
      <c r="I527" s="229"/>
      <c r="J527" s="147" t="str">
        <f t="shared" si="17"/>
        <v>簡振芳</v>
      </c>
      <c r="K527" s="230">
        <v>100</v>
      </c>
      <c r="L527" s="208" t="s">
        <v>1758</v>
      </c>
      <c r="M527" s="208" t="s">
        <v>1758</v>
      </c>
      <c r="N527" s="154">
        <f t="shared" si="16"/>
        <v>45657</v>
      </c>
      <c r="O527" s="230">
        <v>1</v>
      </c>
      <c r="P527" s="230">
        <v>8</v>
      </c>
      <c r="Q527" s="229" t="s">
        <v>31</v>
      </c>
      <c r="R527" s="229" t="s">
        <v>3291</v>
      </c>
      <c r="S527" s="229" t="s">
        <v>3291</v>
      </c>
      <c r="T527" s="230">
        <v>1</v>
      </c>
      <c r="U527" s="230">
        <v>8</v>
      </c>
      <c r="V527" s="208" t="s">
        <v>2049</v>
      </c>
    </row>
    <row r="528" spans="1:22" ht="13.5">
      <c r="A528" s="225" t="s">
        <v>3407</v>
      </c>
      <c r="B528" s="226" t="s">
        <v>3408</v>
      </c>
      <c r="C528" s="227" t="s">
        <v>46</v>
      </c>
      <c r="D528" s="228" t="s">
        <v>262</v>
      </c>
      <c r="E528" s="247" t="s">
        <v>91</v>
      </c>
      <c r="F528" s="248" t="s">
        <v>5055</v>
      </c>
      <c r="G528" s="228" t="s">
        <v>2861</v>
      </c>
      <c r="H528" s="229" t="s">
        <v>262</v>
      </c>
      <c r="I528" s="229"/>
      <c r="J528" s="147" t="str">
        <f t="shared" si="17"/>
        <v>羅友彥</v>
      </c>
      <c r="K528" s="230">
        <v>100</v>
      </c>
      <c r="L528" s="208" t="s">
        <v>1758</v>
      </c>
      <c r="M528" s="208" t="s">
        <v>1758</v>
      </c>
      <c r="N528" s="154">
        <f t="shared" si="16"/>
        <v>45657</v>
      </c>
      <c r="O528" s="230">
        <v>1</v>
      </c>
      <c r="P528" s="231">
        <v>0</v>
      </c>
      <c r="Q528" s="229" t="s">
        <v>31</v>
      </c>
      <c r="R528" s="229" t="s">
        <v>921</v>
      </c>
      <c r="S528" s="229" t="s">
        <v>2230</v>
      </c>
      <c r="T528" s="230">
        <v>15</v>
      </c>
      <c r="U528" s="229"/>
      <c r="V528" s="208" t="s">
        <v>6520</v>
      </c>
    </row>
    <row r="529" spans="1:22" ht="13.5">
      <c r="A529" s="225" t="s">
        <v>9823</v>
      </c>
      <c r="B529" s="226" t="s">
        <v>9824</v>
      </c>
      <c r="C529" s="227" t="s">
        <v>10400</v>
      </c>
      <c r="D529" s="228" t="s">
        <v>115</v>
      </c>
      <c r="E529" s="247" t="s">
        <v>10401</v>
      </c>
      <c r="F529" s="248"/>
      <c r="G529" s="228" t="s">
        <v>506</v>
      </c>
      <c r="H529" s="229" t="s">
        <v>112</v>
      </c>
      <c r="I529" s="229"/>
      <c r="J529" s="147" t="str">
        <f t="shared" si="17"/>
        <v>何昆達</v>
      </c>
      <c r="K529" s="230">
        <v>100</v>
      </c>
      <c r="L529" s="208" t="s">
        <v>2417</v>
      </c>
      <c r="M529" s="208" t="s">
        <v>9494</v>
      </c>
      <c r="N529" s="154">
        <f t="shared" si="16"/>
        <v>46022</v>
      </c>
      <c r="O529" s="230">
        <v>246</v>
      </c>
      <c r="P529" s="230">
        <v>40</v>
      </c>
      <c r="Q529" s="229" t="s">
        <v>31</v>
      </c>
      <c r="R529" s="229" t="s">
        <v>10838</v>
      </c>
      <c r="S529" s="229" t="s">
        <v>10212</v>
      </c>
      <c r="T529" s="230">
        <v>9</v>
      </c>
      <c r="U529" s="230">
        <v>4</v>
      </c>
      <c r="V529" s="209"/>
    </row>
    <row r="530" spans="1:22" ht="13.5">
      <c r="A530" s="225" t="s">
        <v>9823</v>
      </c>
      <c r="B530" s="226" t="s">
        <v>9824</v>
      </c>
      <c r="C530" s="227" t="s">
        <v>10400</v>
      </c>
      <c r="D530" s="228" t="s">
        <v>115</v>
      </c>
      <c r="E530" s="247" t="s">
        <v>10402</v>
      </c>
      <c r="F530" s="248"/>
      <c r="G530" s="228" t="s">
        <v>506</v>
      </c>
      <c r="H530" s="229" t="s">
        <v>6004</v>
      </c>
      <c r="I530" s="229"/>
      <c r="J530" s="147" t="str">
        <f t="shared" si="17"/>
        <v>陳奕宏</v>
      </c>
      <c r="K530" s="230">
        <v>100</v>
      </c>
      <c r="L530" s="208" t="s">
        <v>2417</v>
      </c>
      <c r="M530" s="208" t="s">
        <v>9494</v>
      </c>
      <c r="N530" s="154">
        <f t="shared" si="16"/>
        <v>46022</v>
      </c>
      <c r="O530" s="230">
        <v>246</v>
      </c>
      <c r="P530" s="230">
        <v>40</v>
      </c>
      <c r="Q530" s="229" t="s">
        <v>31</v>
      </c>
      <c r="R530" s="229" t="s">
        <v>7907</v>
      </c>
      <c r="S530" s="229" t="s">
        <v>6360</v>
      </c>
      <c r="T530" s="230">
        <v>55</v>
      </c>
      <c r="U530" s="230">
        <v>29</v>
      </c>
      <c r="V530" s="209"/>
    </row>
    <row r="531" spans="1:22" ht="13.5">
      <c r="A531" s="225" t="s">
        <v>9823</v>
      </c>
      <c r="B531" s="226" t="s">
        <v>9824</v>
      </c>
      <c r="C531" s="227" t="s">
        <v>10400</v>
      </c>
      <c r="D531" s="228" t="s">
        <v>115</v>
      </c>
      <c r="E531" s="247" t="s">
        <v>10403</v>
      </c>
      <c r="F531" s="248"/>
      <c r="G531" s="228" t="s">
        <v>100</v>
      </c>
      <c r="H531" s="229" t="s">
        <v>476</v>
      </c>
      <c r="I531" s="229"/>
      <c r="J531" s="147" t="str">
        <f t="shared" si="17"/>
        <v>莊廉琯</v>
      </c>
      <c r="K531" s="230">
        <v>100</v>
      </c>
      <c r="L531" s="208" t="s">
        <v>2417</v>
      </c>
      <c r="M531" s="208" t="s">
        <v>9494</v>
      </c>
      <c r="N531" s="154">
        <f t="shared" si="16"/>
        <v>46022</v>
      </c>
      <c r="O531" s="230">
        <v>246</v>
      </c>
      <c r="P531" s="230">
        <v>40</v>
      </c>
      <c r="Q531" s="229" t="s">
        <v>31</v>
      </c>
      <c r="R531" s="229" t="s">
        <v>14974</v>
      </c>
      <c r="S531" s="229" t="s">
        <v>9497</v>
      </c>
      <c r="T531" s="230">
        <v>84</v>
      </c>
      <c r="U531" s="232">
        <v>10.5</v>
      </c>
      <c r="V531" s="209"/>
    </row>
    <row r="532" spans="1:22" ht="13.5">
      <c r="A532" s="225" t="s">
        <v>9823</v>
      </c>
      <c r="B532" s="226" t="s">
        <v>9824</v>
      </c>
      <c r="C532" s="227" t="s">
        <v>10400</v>
      </c>
      <c r="D532" s="228" t="s">
        <v>115</v>
      </c>
      <c r="E532" s="247" t="s">
        <v>10404</v>
      </c>
      <c r="F532" s="248"/>
      <c r="G532" s="228" t="s">
        <v>506</v>
      </c>
      <c r="H532" s="229" t="s">
        <v>481</v>
      </c>
      <c r="I532" s="229"/>
      <c r="J532" s="147" t="str">
        <f t="shared" si="17"/>
        <v>丁智軒</v>
      </c>
      <c r="K532" s="231">
        <v>0</v>
      </c>
      <c r="L532" s="208" t="s">
        <v>2417</v>
      </c>
      <c r="M532" s="208" t="s">
        <v>9494</v>
      </c>
      <c r="N532" s="154">
        <f t="shared" si="16"/>
        <v>46022</v>
      </c>
      <c r="O532" s="230">
        <v>246</v>
      </c>
      <c r="P532" s="230">
        <v>40</v>
      </c>
      <c r="Q532" s="229" t="s">
        <v>34</v>
      </c>
      <c r="R532" s="229"/>
      <c r="S532" s="229"/>
      <c r="T532" s="231">
        <v>0</v>
      </c>
      <c r="U532" s="230">
        <v>34</v>
      </c>
      <c r="V532" s="209"/>
    </row>
    <row r="533" spans="1:22" ht="13.5">
      <c r="A533" s="225" t="s">
        <v>9823</v>
      </c>
      <c r="B533" s="226" t="s">
        <v>9824</v>
      </c>
      <c r="C533" s="227" t="s">
        <v>10400</v>
      </c>
      <c r="D533" s="228" t="s">
        <v>115</v>
      </c>
      <c r="E533" s="247" t="s">
        <v>10405</v>
      </c>
      <c r="F533" s="248" t="s">
        <v>15712</v>
      </c>
      <c r="G533" s="228" t="s">
        <v>100</v>
      </c>
      <c r="H533" s="229" t="s">
        <v>615</v>
      </c>
      <c r="I533" s="229"/>
      <c r="J533" s="147" t="str">
        <f t="shared" si="17"/>
        <v>彭志豪</v>
      </c>
      <c r="K533" s="230">
        <v>100</v>
      </c>
      <c r="L533" s="208" t="s">
        <v>2417</v>
      </c>
      <c r="M533" s="208" t="s">
        <v>9494</v>
      </c>
      <c r="N533" s="154">
        <f t="shared" si="16"/>
        <v>46022</v>
      </c>
      <c r="O533" s="230">
        <v>246</v>
      </c>
      <c r="P533" s="230">
        <v>40</v>
      </c>
      <c r="Q533" s="229" t="s">
        <v>31</v>
      </c>
      <c r="R533" s="229" t="s">
        <v>10197</v>
      </c>
      <c r="S533" s="229" t="s">
        <v>6362</v>
      </c>
      <c r="T533" s="230">
        <v>64</v>
      </c>
      <c r="U533" s="232">
        <v>43.5</v>
      </c>
      <c r="V533" s="209"/>
    </row>
    <row r="534" spans="1:22" ht="13.5">
      <c r="A534" s="225" t="s">
        <v>9823</v>
      </c>
      <c r="B534" s="226" t="s">
        <v>9824</v>
      </c>
      <c r="C534" s="227" t="s">
        <v>10400</v>
      </c>
      <c r="D534" s="228" t="s">
        <v>115</v>
      </c>
      <c r="E534" s="247" t="s">
        <v>10406</v>
      </c>
      <c r="F534" s="248"/>
      <c r="G534" s="228" t="s">
        <v>32</v>
      </c>
      <c r="H534" s="229" t="s">
        <v>6876</v>
      </c>
      <c r="I534" s="229"/>
      <c r="J534" s="147" t="str">
        <f t="shared" si="17"/>
        <v>許博元</v>
      </c>
      <c r="K534" s="230">
        <v>100</v>
      </c>
      <c r="L534" s="208" t="s">
        <v>2417</v>
      </c>
      <c r="M534" s="208" t="s">
        <v>9494</v>
      </c>
      <c r="N534" s="154">
        <f t="shared" si="16"/>
        <v>46022</v>
      </c>
      <c r="O534" s="230">
        <v>246</v>
      </c>
      <c r="P534" s="230">
        <v>8</v>
      </c>
      <c r="Q534" s="229" t="s">
        <v>31</v>
      </c>
      <c r="R534" s="229" t="s">
        <v>10197</v>
      </c>
      <c r="S534" s="229" t="s">
        <v>10216</v>
      </c>
      <c r="T534" s="230">
        <v>65</v>
      </c>
      <c r="U534" s="230">
        <v>32</v>
      </c>
      <c r="V534" s="209"/>
    </row>
    <row r="535" spans="1:22" ht="13.5">
      <c r="A535" s="225" t="s">
        <v>9823</v>
      </c>
      <c r="B535" s="226" t="s">
        <v>9824</v>
      </c>
      <c r="C535" s="227" t="s">
        <v>10400</v>
      </c>
      <c r="D535" s="228" t="s">
        <v>115</v>
      </c>
      <c r="E535" s="247" t="s">
        <v>10407</v>
      </c>
      <c r="F535" s="248"/>
      <c r="G535" s="228" t="s">
        <v>32</v>
      </c>
      <c r="H535" s="229" t="s">
        <v>6876</v>
      </c>
      <c r="I535" s="229"/>
      <c r="J535" s="147" t="str">
        <f t="shared" si="17"/>
        <v>許博元</v>
      </c>
      <c r="K535" s="230">
        <v>100</v>
      </c>
      <c r="L535" s="208" t="s">
        <v>2417</v>
      </c>
      <c r="M535" s="208" t="s">
        <v>9494</v>
      </c>
      <c r="N535" s="154">
        <f t="shared" si="16"/>
        <v>46022</v>
      </c>
      <c r="O535" s="230">
        <v>246</v>
      </c>
      <c r="P535" s="230">
        <v>8</v>
      </c>
      <c r="Q535" s="229" t="s">
        <v>31</v>
      </c>
      <c r="R535" s="229" t="s">
        <v>10197</v>
      </c>
      <c r="S535" s="229" t="s">
        <v>10216</v>
      </c>
      <c r="T535" s="230">
        <v>65</v>
      </c>
      <c r="U535" s="229"/>
      <c r="V535" s="209"/>
    </row>
    <row r="536" spans="1:22" ht="13.5">
      <c r="A536" s="225" t="s">
        <v>9823</v>
      </c>
      <c r="B536" s="226" t="s">
        <v>9824</v>
      </c>
      <c r="C536" s="227" t="s">
        <v>10400</v>
      </c>
      <c r="D536" s="228" t="s">
        <v>115</v>
      </c>
      <c r="E536" s="247" t="s">
        <v>10408</v>
      </c>
      <c r="F536" s="248"/>
      <c r="G536" s="228" t="s">
        <v>32</v>
      </c>
      <c r="H536" s="229" t="s">
        <v>6876</v>
      </c>
      <c r="I536" s="229"/>
      <c r="J536" s="147" t="str">
        <f t="shared" si="17"/>
        <v>許博元</v>
      </c>
      <c r="K536" s="230">
        <v>100</v>
      </c>
      <c r="L536" s="208" t="s">
        <v>2417</v>
      </c>
      <c r="M536" s="208" t="s">
        <v>9494</v>
      </c>
      <c r="N536" s="154">
        <f t="shared" si="16"/>
        <v>46022</v>
      </c>
      <c r="O536" s="230">
        <v>246</v>
      </c>
      <c r="P536" s="230">
        <v>8</v>
      </c>
      <c r="Q536" s="229" t="s">
        <v>31</v>
      </c>
      <c r="R536" s="229" t="s">
        <v>10197</v>
      </c>
      <c r="S536" s="229" t="s">
        <v>10216</v>
      </c>
      <c r="T536" s="230">
        <v>65</v>
      </c>
      <c r="U536" s="229"/>
      <c r="V536" s="209"/>
    </row>
    <row r="537" spans="1:22" ht="13.5">
      <c r="A537" s="225" t="s">
        <v>9823</v>
      </c>
      <c r="B537" s="226" t="s">
        <v>9824</v>
      </c>
      <c r="C537" s="227" t="s">
        <v>10400</v>
      </c>
      <c r="D537" s="228" t="s">
        <v>115</v>
      </c>
      <c r="E537" s="247" t="s">
        <v>10409</v>
      </c>
      <c r="F537" s="248"/>
      <c r="G537" s="228" t="s">
        <v>32</v>
      </c>
      <c r="H537" s="229" t="s">
        <v>553</v>
      </c>
      <c r="I537" s="229"/>
      <c r="J537" s="147" t="str">
        <f t="shared" si="17"/>
        <v>魏暉恩</v>
      </c>
      <c r="K537" s="231">
        <v>0</v>
      </c>
      <c r="L537" s="208" t="s">
        <v>2417</v>
      </c>
      <c r="M537" s="208" t="s">
        <v>9494</v>
      </c>
      <c r="N537" s="154">
        <f t="shared" si="16"/>
        <v>46022</v>
      </c>
      <c r="O537" s="230">
        <v>246</v>
      </c>
      <c r="P537" s="230">
        <v>40</v>
      </c>
      <c r="Q537" s="229" t="s">
        <v>34</v>
      </c>
      <c r="R537" s="229"/>
      <c r="S537" s="229"/>
      <c r="T537" s="231">
        <v>0</v>
      </c>
      <c r="U537" s="230">
        <v>8</v>
      </c>
      <c r="V537" s="209"/>
    </row>
    <row r="538" spans="1:22" ht="13.5">
      <c r="A538" s="225" t="s">
        <v>9823</v>
      </c>
      <c r="B538" s="226" t="s">
        <v>9824</v>
      </c>
      <c r="C538" s="227" t="s">
        <v>10400</v>
      </c>
      <c r="D538" s="228" t="s">
        <v>115</v>
      </c>
      <c r="E538" s="247" t="s">
        <v>10410</v>
      </c>
      <c r="F538" s="248"/>
      <c r="G538" s="228" t="s">
        <v>506</v>
      </c>
      <c r="H538" s="229" t="s">
        <v>770</v>
      </c>
      <c r="I538" s="229"/>
      <c r="J538" s="147" t="str">
        <f t="shared" si="17"/>
        <v>鄭珅易</v>
      </c>
      <c r="K538" s="230">
        <v>100</v>
      </c>
      <c r="L538" s="208" t="s">
        <v>2417</v>
      </c>
      <c r="M538" s="208" t="s">
        <v>9494</v>
      </c>
      <c r="N538" s="154">
        <f t="shared" si="16"/>
        <v>46022</v>
      </c>
      <c r="O538" s="230">
        <v>246</v>
      </c>
      <c r="P538" s="230">
        <v>40</v>
      </c>
      <c r="Q538" s="229" t="s">
        <v>31</v>
      </c>
      <c r="R538" s="229" t="s">
        <v>12291</v>
      </c>
      <c r="S538" s="229" t="s">
        <v>10217</v>
      </c>
      <c r="T538" s="230">
        <v>45</v>
      </c>
      <c r="U538" s="230">
        <v>24</v>
      </c>
      <c r="V538" s="209"/>
    </row>
    <row r="539" spans="1:22" ht="13.5">
      <c r="A539" s="225" t="s">
        <v>9823</v>
      </c>
      <c r="B539" s="226" t="s">
        <v>9824</v>
      </c>
      <c r="C539" s="227" t="s">
        <v>10400</v>
      </c>
      <c r="D539" s="228" t="s">
        <v>115</v>
      </c>
      <c r="E539" s="247" t="s">
        <v>10411</v>
      </c>
      <c r="F539" s="248" t="s">
        <v>14967</v>
      </c>
      <c r="G539" s="228" t="s">
        <v>6334</v>
      </c>
      <c r="H539" s="229" t="s">
        <v>5858</v>
      </c>
      <c r="I539" s="229"/>
      <c r="J539" s="147" t="str">
        <f t="shared" si="17"/>
        <v>陳威諭</v>
      </c>
      <c r="K539" s="230">
        <v>100</v>
      </c>
      <c r="L539" s="208" t="s">
        <v>2417</v>
      </c>
      <c r="M539" s="208" t="s">
        <v>9494</v>
      </c>
      <c r="N539" s="154">
        <f t="shared" si="16"/>
        <v>46022</v>
      </c>
      <c r="O539" s="230">
        <v>246</v>
      </c>
      <c r="P539" s="230">
        <v>8</v>
      </c>
      <c r="Q539" s="229" t="s">
        <v>31</v>
      </c>
      <c r="R539" s="229" t="s">
        <v>8151</v>
      </c>
      <c r="S539" s="229" t="s">
        <v>14792</v>
      </c>
      <c r="T539" s="230">
        <v>106</v>
      </c>
      <c r="U539" s="230">
        <v>64</v>
      </c>
      <c r="V539" s="209"/>
    </row>
    <row r="540" spans="1:22" ht="13.5">
      <c r="A540" s="225" t="s">
        <v>9823</v>
      </c>
      <c r="B540" s="226" t="s">
        <v>9824</v>
      </c>
      <c r="C540" s="227" t="s">
        <v>10400</v>
      </c>
      <c r="D540" s="228" t="s">
        <v>115</v>
      </c>
      <c r="E540" s="247" t="s">
        <v>10412</v>
      </c>
      <c r="F540" s="248" t="s">
        <v>14968</v>
      </c>
      <c r="G540" s="228" t="s">
        <v>6334</v>
      </c>
      <c r="H540" s="229" t="s">
        <v>5858</v>
      </c>
      <c r="I540" s="229"/>
      <c r="J540" s="147" t="str">
        <f t="shared" si="17"/>
        <v>陳威諭</v>
      </c>
      <c r="K540" s="230">
        <v>100</v>
      </c>
      <c r="L540" s="208" t="s">
        <v>2417</v>
      </c>
      <c r="M540" s="208" t="s">
        <v>9494</v>
      </c>
      <c r="N540" s="154">
        <f t="shared" si="16"/>
        <v>46022</v>
      </c>
      <c r="O540" s="230">
        <v>246</v>
      </c>
      <c r="P540" s="230">
        <v>8</v>
      </c>
      <c r="Q540" s="229" t="s">
        <v>31</v>
      </c>
      <c r="R540" s="229" t="s">
        <v>7909</v>
      </c>
      <c r="S540" s="229" t="s">
        <v>14792</v>
      </c>
      <c r="T540" s="230">
        <v>119</v>
      </c>
      <c r="U540" s="230">
        <v>14</v>
      </c>
      <c r="V540" s="209"/>
    </row>
    <row r="541" spans="1:22" ht="13.5">
      <c r="A541" s="225" t="s">
        <v>9823</v>
      </c>
      <c r="B541" s="226" t="s">
        <v>9824</v>
      </c>
      <c r="C541" s="227" t="s">
        <v>10400</v>
      </c>
      <c r="D541" s="228" t="s">
        <v>115</v>
      </c>
      <c r="E541" s="247" t="s">
        <v>10413</v>
      </c>
      <c r="F541" s="248" t="s">
        <v>14969</v>
      </c>
      <c r="G541" s="228" t="s">
        <v>6334</v>
      </c>
      <c r="H541" s="229" t="s">
        <v>5858</v>
      </c>
      <c r="I541" s="229"/>
      <c r="J541" s="147" t="str">
        <f t="shared" si="17"/>
        <v>陳威諭</v>
      </c>
      <c r="K541" s="230">
        <v>100</v>
      </c>
      <c r="L541" s="208" t="s">
        <v>2417</v>
      </c>
      <c r="M541" s="208" t="s">
        <v>9494</v>
      </c>
      <c r="N541" s="154">
        <f t="shared" si="16"/>
        <v>46022</v>
      </c>
      <c r="O541" s="230">
        <v>246</v>
      </c>
      <c r="P541" s="230">
        <v>8</v>
      </c>
      <c r="Q541" s="229" t="s">
        <v>31</v>
      </c>
      <c r="R541" s="229" t="s">
        <v>10837</v>
      </c>
      <c r="S541" s="229" t="s">
        <v>14792</v>
      </c>
      <c r="T541" s="230">
        <v>85</v>
      </c>
      <c r="U541" s="230">
        <v>56</v>
      </c>
      <c r="V541" s="209"/>
    </row>
    <row r="542" spans="1:22" ht="13.5">
      <c r="A542" s="225" t="s">
        <v>9823</v>
      </c>
      <c r="B542" s="226" t="s">
        <v>9824</v>
      </c>
      <c r="C542" s="227" t="s">
        <v>10400</v>
      </c>
      <c r="D542" s="228" t="s">
        <v>115</v>
      </c>
      <c r="E542" s="247" t="s">
        <v>10414</v>
      </c>
      <c r="F542" s="248"/>
      <c r="G542" s="228" t="s">
        <v>100</v>
      </c>
      <c r="H542" s="229" t="s">
        <v>736</v>
      </c>
      <c r="I542" s="229"/>
      <c r="J542" s="147" t="str">
        <f t="shared" si="17"/>
        <v>李騏敬</v>
      </c>
      <c r="K542" s="230">
        <v>100</v>
      </c>
      <c r="L542" s="208" t="s">
        <v>2417</v>
      </c>
      <c r="M542" s="208" t="s">
        <v>9494</v>
      </c>
      <c r="N542" s="154">
        <f t="shared" si="16"/>
        <v>46022</v>
      </c>
      <c r="O542" s="230">
        <v>246</v>
      </c>
      <c r="P542" s="230">
        <v>40</v>
      </c>
      <c r="Q542" s="229" t="s">
        <v>31</v>
      </c>
      <c r="R542" s="229" t="s">
        <v>9494</v>
      </c>
      <c r="S542" s="229" t="s">
        <v>6362</v>
      </c>
      <c r="T542" s="230">
        <v>7</v>
      </c>
      <c r="U542" s="230">
        <v>74</v>
      </c>
      <c r="V542" s="209"/>
    </row>
    <row r="543" spans="1:22" ht="13.5">
      <c r="A543" s="225" t="s">
        <v>9823</v>
      </c>
      <c r="B543" s="226" t="s">
        <v>9824</v>
      </c>
      <c r="C543" s="227" t="s">
        <v>10400</v>
      </c>
      <c r="D543" s="228" t="s">
        <v>115</v>
      </c>
      <c r="E543" s="247" t="s">
        <v>10415</v>
      </c>
      <c r="F543" s="248" t="s">
        <v>14970</v>
      </c>
      <c r="G543" s="228" t="s">
        <v>32</v>
      </c>
      <c r="H543" s="229" t="s">
        <v>741</v>
      </c>
      <c r="I543" s="229"/>
      <c r="J543" s="147" t="str">
        <f t="shared" si="17"/>
        <v>蘇哲弘</v>
      </c>
      <c r="K543" s="230">
        <v>100</v>
      </c>
      <c r="L543" s="208" t="s">
        <v>2417</v>
      </c>
      <c r="M543" s="208" t="s">
        <v>9494</v>
      </c>
      <c r="N543" s="154">
        <f t="shared" si="16"/>
        <v>46022</v>
      </c>
      <c r="O543" s="230">
        <v>246</v>
      </c>
      <c r="P543" s="230">
        <v>40</v>
      </c>
      <c r="Q543" s="229" t="s">
        <v>31</v>
      </c>
      <c r="R543" s="229" t="s">
        <v>12291</v>
      </c>
      <c r="S543" s="229" t="s">
        <v>13387</v>
      </c>
      <c r="T543" s="230">
        <v>49</v>
      </c>
      <c r="U543" s="229"/>
      <c r="V543" s="209"/>
    </row>
    <row r="544" spans="1:22" ht="13.5">
      <c r="A544" s="225" t="s">
        <v>9823</v>
      </c>
      <c r="B544" s="226" t="s">
        <v>9824</v>
      </c>
      <c r="C544" s="227" t="s">
        <v>10400</v>
      </c>
      <c r="D544" s="228" t="s">
        <v>115</v>
      </c>
      <c r="E544" s="247" t="s">
        <v>10416</v>
      </c>
      <c r="F544" s="248"/>
      <c r="G544" s="228" t="s">
        <v>100</v>
      </c>
      <c r="H544" s="229" t="s">
        <v>758</v>
      </c>
      <c r="I544" s="229"/>
      <c r="J544" s="147" t="str">
        <f t="shared" si="17"/>
        <v>江俊毅</v>
      </c>
      <c r="K544" s="231">
        <v>0</v>
      </c>
      <c r="L544" s="208" t="s">
        <v>2417</v>
      </c>
      <c r="M544" s="208" t="s">
        <v>9494</v>
      </c>
      <c r="N544" s="154">
        <f t="shared" si="16"/>
        <v>46022</v>
      </c>
      <c r="O544" s="230">
        <v>246</v>
      </c>
      <c r="P544" s="230">
        <v>40</v>
      </c>
      <c r="Q544" s="229" t="s">
        <v>34</v>
      </c>
      <c r="R544" s="229"/>
      <c r="S544" s="229"/>
      <c r="T544" s="231">
        <v>0</v>
      </c>
      <c r="U544" s="229"/>
      <c r="V544" s="209"/>
    </row>
    <row r="545" spans="1:22" ht="13.5">
      <c r="A545" s="225" t="s">
        <v>9823</v>
      </c>
      <c r="B545" s="226" t="s">
        <v>9824</v>
      </c>
      <c r="C545" s="227" t="s">
        <v>10400</v>
      </c>
      <c r="D545" s="228" t="s">
        <v>115</v>
      </c>
      <c r="E545" s="247" t="s">
        <v>10417</v>
      </c>
      <c r="F545" s="248" t="s">
        <v>14971</v>
      </c>
      <c r="G545" s="228" t="s">
        <v>6334</v>
      </c>
      <c r="H545" s="229" t="s">
        <v>106</v>
      </c>
      <c r="I545" s="229"/>
      <c r="J545" s="147" t="str">
        <f t="shared" si="17"/>
        <v>賴慶樺</v>
      </c>
      <c r="K545" s="230">
        <v>100</v>
      </c>
      <c r="L545" s="208" t="s">
        <v>2417</v>
      </c>
      <c r="M545" s="208" t="s">
        <v>9494</v>
      </c>
      <c r="N545" s="154">
        <f t="shared" si="16"/>
        <v>46022</v>
      </c>
      <c r="O545" s="230">
        <v>246</v>
      </c>
      <c r="P545" s="230">
        <v>40</v>
      </c>
      <c r="Q545" s="229" t="s">
        <v>31</v>
      </c>
      <c r="R545" s="229" t="s">
        <v>10817</v>
      </c>
      <c r="S545" s="229" t="s">
        <v>10217</v>
      </c>
      <c r="T545" s="230">
        <v>11</v>
      </c>
      <c r="U545" s="229"/>
      <c r="V545" s="209"/>
    </row>
    <row r="546" spans="1:22" ht="13.5">
      <c r="A546" s="225" t="s">
        <v>937</v>
      </c>
      <c r="B546" s="226" t="s">
        <v>938</v>
      </c>
      <c r="C546" s="227" t="s">
        <v>4748</v>
      </c>
      <c r="D546" s="228" t="s">
        <v>615</v>
      </c>
      <c r="E546" s="247" t="s">
        <v>4795</v>
      </c>
      <c r="F546" s="248"/>
      <c r="G546" s="228" t="s">
        <v>2860</v>
      </c>
      <c r="H546" s="229" t="s">
        <v>3685</v>
      </c>
      <c r="I546" s="229"/>
      <c r="J546" s="147" t="str">
        <f t="shared" si="17"/>
        <v>鄭貫中</v>
      </c>
      <c r="K546" s="230">
        <v>100</v>
      </c>
      <c r="L546" s="208" t="s">
        <v>2417</v>
      </c>
      <c r="M546" s="208" t="s">
        <v>2230</v>
      </c>
      <c r="N546" s="154">
        <f t="shared" si="16"/>
        <v>45663</v>
      </c>
      <c r="O546" s="230">
        <v>3</v>
      </c>
      <c r="P546" s="230">
        <v>24</v>
      </c>
      <c r="Q546" s="229" t="s">
        <v>31</v>
      </c>
      <c r="R546" s="229" t="s">
        <v>2409</v>
      </c>
      <c r="S546" s="229" t="s">
        <v>2043</v>
      </c>
      <c r="T546" s="230">
        <v>9</v>
      </c>
      <c r="U546" s="230">
        <v>16</v>
      </c>
      <c r="V546" s="208" t="s">
        <v>10201</v>
      </c>
    </row>
    <row r="547" spans="1:22" ht="13.5">
      <c r="A547" s="225" t="s">
        <v>937</v>
      </c>
      <c r="B547" s="226" t="s">
        <v>938</v>
      </c>
      <c r="C547" s="227" t="s">
        <v>4748</v>
      </c>
      <c r="D547" s="228" t="s">
        <v>615</v>
      </c>
      <c r="E547" s="247" t="s">
        <v>4796</v>
      </c>
      <c r="F547" s="248" t="s">
        <v>5519</v>
      </c>
      <c r="G547" s="228" t="s">
        <v>2860</v>
      </c>
      <c r="H547" s="229" t="s">
        <v>3685</v>
      </c>
      <c r="I547" s="229"/>
      <c r="J547" s="147" t="str">
        <f t="shared" si="17"/>
        <v>鄭貫中</v>
      </c>
      <c r="K547" s="230">
        <v>100</v>
      </c>
      <c r="L547" s="208" t="s">
        <v>2417</v>
      </c>
      <c r="M547" s="208" t="s">
        <v>2230</v>
      </c>
      <c r="N547" s="154">
        <f t="shared" si="16"/>
        <v>45663</v>
      </c>
      <c r="O547" s="230">
        <v>3</v>
      </c>
      <c r="P547" s="231">
        <v>0</v>
      </c>
      <c r="Q547" s="229" t="s">
        <v>31</v>
      </c>
      <c r="R547" s="229" t="s">
        <v>2409</v>
      </c>
      <c r="S547" s="229" t="s">
        <v>2043</v>
      </c>
      <c r="T547" s="230">
        <v>9</v>
      </c>
      <c r="U547" s="232">
        <v>48.5</v>
      </c>
      <c r="V547" s="208" t="s">
        <v>10201</v>
      </c>
    </row>
    <row r="548" spans="1:22" ht="13.5">
      <c r="A548" s="225" t="s">
        <v>2027</v>
      </c>
      <c r="B548" s="226" t="s">
        <v>2028</v>
      </c>
      <c r="C548" s="227" t="s">
        <v>41</v>
      </c>
      <c r="D548" s="228" t="s">
        <v>2026</v>
      </c>
      <c r="E548" s="247" t="s">
        <v>15981</v>
      </c>
      <c r="F548" s="248" t="s">
        <v>15982</v>
      </c>
      <c r="G548" s="228" t="s">
        <v>2170</v>
      </c>
      <c r="H548" s="229" t="s">
        <v>2026</v>
      </c>
      <c r="I548" s="229"/>
      <c r="J548" s="147" t="str">
        <f t="shared" si="17"/>
        <v>汪佳凯</v>
      </c>
      <c r="K548" s="230">
        <v>100</v>
      </c>
      <c r="L548" s="208" t="s">
        <v>2417</v>
      </c>
      <c r="M548" s="208" t="s">
        <v>4805</v>
      </c>
      <c r="N548" s="154">
        <f t="shared" si="16"/>
        <v>45777</v>
      </c>
      <c r="O548" s="230">
        <v>77</v>
      </c>
      <c r="P548" s="230">
        <v>45</v>
      </c>
      <c r="Q548" s="229" t="s">
        <v>31</v>
      </c>
      <c r="R548" s="229" t="s">
        <v>2046</v>
      </c>
      <c r="S548" s="229" t="s">
        <v>8149</v>
      </c>
      <c r="T548" s="230">
        <v>113</v>
      </c>
      <c r="U548" s="229"/>
      <c r="V548" s="208" t="s">
        <v>12291</v>
      </c>
    </row>
    <row r="549" spans="1:22" ht="13.5">
      <c r="A549" s="225" t="s">
        <v>13397</v>
      </c>
      <c r="B549" s="226" t="s">
        <v>13398</v>
      </c>
      <c r="C549" s="227" t="s">
        <v>2723</v>
      </c>
      <c r="D549" s="228" t="s">
        <v>74</v>
      </c>
      <c r="E549" s="247" t="s">
        <v>2725</v>
      </c>
      <c r="F549" s="248"/>
      <c r="G549" s="228"/>
      <c r="H549" s="229"/>
      <c r="I549" s="229"/>
      <c r="J549" s="147">
        <f t="shared" si="17"/>
        <v>0</v>
      </c>
      <c r="K549" s="231">
        <v>0</v>
      </c>
      <c r="L549" s="208" t="s">
        <v>2417</v>
      </c>
      <c r="M549" s="208" t="s">
        <v>2230</v>
      </c>
      <c r="N549" s="154">
        <f t="shared" si="16"/>
        <v>45663</v>
      </c>
      <c r="O549" s="230">
        <v>3</v>
      </c>
      <c r="P549" s="231">
        <v>0</v>
      </c>
      <c r="Q549" s="229" t="s">
        <v>36</v>
      </c>
      <c r="R549" s="229"/>
      <c r="S549" s="229"/>
      <c r="T549" s="231">
        <v>0</v>
      </c>
      <c r="U549" s="229"/>
      <c r="V549" s="209"/>
    </row>
    <row r="550" spans="1:22" ht="13.5">
      <c r="A550" s="225" t="s">
        <v>13397</v>
      </c>
      <c r="B550" s="226" t="s">
        <v>13398</v>
      </c>
      <c r="C550" s="227" t="s">
        <v>2723</v>
      </c>
      <c r="D550" s="228" t="s">
        <v>74</v>
      </c>
      <c r="E550" s="247" t="s">
        <v>2723</v>
      </c>
      <c r="F550" s="248"/>
      <c r="G550" s="228"/>
      <c r="H550" s="229"/>
      <c r="I550" s="229"/>
      <c r="J550" s="147">
        <f t="shared" si="17"/>
        <v>0</v>
      </c>
      <c r="K550" s="231">
        <v>0</v>
      </c>
      <c r="L550" s="208" t="s">
        <v>2417</v>
      </c>
      <c r="M550" s="208" t="s">
        <v>2230</v>
      </c>
      <c r="N550" s="154">
        <f t="shared" si="16"/>
        <v>45663</v>
      </c>
      <c r="O550" s="230">
        <v>3</v>
      </c>
      <c r="P550" s="231">
        <v>0</v>
      </c>
      <c r="Q550" s="229" t="s">
        <v>36</v>
      </c>
      <c r="R550" s="229"/>
      <c r="S550" s="229"/>
      <c r="T550" s="231">
        <v>0</v>
      </c>
      <c r="U550" s="229"/>
      <c r="V550" s="209"/>
    </row>
    <row r="551" spans="1:22" ht="13.5">
      <c r="A551" s="225" t="s">
        <v>13397</v>
      </c>
      <c r="B551" s="226" t="s">
        <v>13398</v>
      </c>
      <c r="C551" s="227" t="s">
        <v>2721</v>
      </c>
      <c r="D551" s="228" t="s">
        <v>74</v>
      </c>
      <c r="E551" s="247" t="s">
        <v>258</v>
      </c>
      <c r="F551" s="248"/>
      <c r="G551" s="228"/>
      <c r="H551" s="229"/>
      <c r="I551" s="229"/>
      <c r="J551" s="147">
        <f t="shared" si="17"/>
        <v>0</v>
      </c>
      <c r="K551" s="231">
        <v>0</v>
      </c>
      <c r="L551" s="208" t="s">
        <v>2417</v>
      </c>
      <c r="M551" s="208" t="s">
        <v>4752</v>
      </c>
      <c r="N551" s="154">
        <f t="shared" si="16"/>
        <v>45665</v>
      </c>
      <c r="O551" s="230">
        <v>5</v>
      </c>
      <c r="P551" s="231">
        <v>0</v>
      </c>
      <c r="Q551" s="229" t="s">
        <v>36</v>
      </c>
      <c r="R551" s="229"/>
      <c r="S551" s="229"/>
      <c r="T551" s="231">
        <v>0</v>
      </c>
      <c r="U551" s="229"/>
      <c r="V551" s="209"/>
    </row>
    <row r="552" spans="1:22" ht="13.5">
      <c r="A552" s="225" t="s">
        <v>13397</v>
      </c>
      <c r="B552" s="226" t="s">
        <v>13398</v>
      </c>
      <c r="C552" s="227" t="s">
        <v>2721</v>
      </c>
      <c r="D552" s="228" t="s">
        <v>74</v>
      </c>
      <c r="E552" s="247" t="s">
        <v>589</v>
      </c>
      <c r="F552" s="248"/>
      <c r="G552" s="228"/>
      <c r="H552" s="229"/>
      <c r="I552" s="229"/>
      <c r="J552" s="147">
        <f t="shared" si="17"/>
        <v>0</v>
      </c>
      <c r="K552" s="231">
        <v>0</v>
      </c>
      <c r="L552" s="208" t="s">
        <v>2417</v>
      </c>
      <c r="M552" s="208" t="s">
        <v>4752</v>
      </c>
      <c r="N552" s="154">
        <f t="shared" si="16"/>
        <v>45665</v>
      </c>
      <c r="O552" s="230">
        <v>5</v>
      </c>
      <c r="P552" s="231">
        <v>0</v>
      </c>
      <c r="Q552" s="229" t="s">
        <v>36</v>
      </c>
      <c r="R552" s="229"/>
      <c r="S552" s="229"/>
      <c r="T552" s="231">
        <v>0</v>
      </c>
      <c r="U552" s="229"/>
      <c r="V552" s="209"/>
    </row>
    <row r="553" spans="1:22" ht="13.5">
      <c r="A553" s="225" t="s">
        <v>13397</v>
      </c>
      <c r="B553" s="226" t="s">
        <v>13398</v>
      </c>
      <c r="C553" s="227" t="s">
        <v>2688</v>
      </c>
      <c r="D553" s="228" t="s">
        <v>74</v>
      </c>
      <c r="E553" s="247" t="s">
        <v>384</v>
      </c>
      <c r="F553" s="248"/>
      <c r="G553" s="228"/>
      <c r="H553" s="229"/>
      <c r="I553" s="229"/>
      <c r="J553" s="147">
        <f t="shared" si="17"/>
        <v>0</v>
      </c>
      <c r="K553" s="231">
        <v>0</v>
      </c>
      <c r="L553" s="208" t="s">
        <v>2417</v>
      </c>
      <c r="M553" s="208" t="s">
        <v>2230</v>
      </c>
      <c r="N553" s="154">
        <f t="shared" si="16"/>
        <v>45663</v>
      </c>
      <c r="O553" s="230">
        <v>3</v>
      </c>
      <c r="P553" s="231">
        <v>0</v>
      </c>
      <c r="Q553" s="229" t="s">
        <v>36</v>
      </c>
      <c r="R553" s="229"/>
      <c r="S553" s="229"/>
      <c r="T553" s="231">
        <v>0</v>
      </c>
      <c r="U553" s="229"/>
      <c r="V553" s="209"/>
    </row>
    <row r="554" spans="1:22" ht="13.5">
      <c r="A554" s="225" t="s">
        <v>13397</v>
      </c>
      <c r="B554" s="226" t="s">
        <v>13398</v>
      </c>
      <c r="C554" s="227" t="s">
        <v>2688</v>
      </c>
      <c r="D554" s="228" t="s">
        <v>74</v>
      </c>
      <c r="E554" s="247" t="s">
        <v>711</v>
      </c>
      <c r="F554" s="248"/>
      <c r="G554" s="228"/>
      <c r="H554" s="229"/>
      <c r="I554" s="229"/>
      <c r="J554" s="147">
        <f t="shared" si="17"/>
        <v>0</v>
      </c>
      <c r="K554" s="231">
        <v>0</v>
      </c>
      <c r="L554" s="208" t="s">
        <v>2417</v>
      </c>
      <c r="M554" s="208" t="s">
        <v>2230</v>
      </c>
      <c r="N554" s="154">
        <f t="shared" si="16"/>
        <v>45663</v>
      </c>
      <c r="O554" s="230">
        <v>3</v>
      </c>
      <c r="P554" s="231">
        <v>0</v>
      </c>
      <c r="Q554" s="229" t="s">
        <v>36</v>
      </c>
      <c r="R554" s="229"/>
      <c r="S554" s="229"/>
      <c r="T554" s="231">
        <v>0</v>
      </c>
      <c r="U554" s="229"/>
      <c r="V554" s="209"/>
    </row>
    <row r="555" spans="1:22" ht="13.5">
      <c r="A555" s="225" t="s">
        <v>13397</v>
      </c>
      <c r="B555" s="226" t="s">
        <v>13398</v>
      </c>
      <c r="C555" s="227" t="s">
        <v>390</v>
      </c>
      <c r="D555" s="228" t="s">
        <v>74</v>
      </c>
      <c r="E555" s="247" t="s">
        <v>2708</v>
      </c>
      <c r="F555" s="248"/>
      <c r="G555" s="228"/>
      <c r="H555" s="229"/>
      <c r="I555" s="229"/>
      <c r="J555" s="147">
        <f t="shared" si="17"/>
        <v>0</v>
      </c>
      <c r="K555" s="231">
        <v>0</v>
      </c>
      <c r="L555" s="208" t="s">
        <v>2417</v>
      </c>
      <c r="M555" s="208" t="s">
        <v>2230</v>
      </c>
      <c r="N555" s="154">
        <f t="shared" si="16"/>
        <v>45663</v>
      </c>
      <c r="O555" s="230">
        <v>3</v>
      </c>
      <c r="P555" s="231">
        <v>0</v>
      </c>
      <c r="Q555" s="229" t="s">
        <v>36</v>
      </c>
      <c r="R555" s="229"/>
      <c r="S555" s="229"/>
      <c r="T555" s="231">
        <v>0</v>
      </c>
      <c r="U555" s="229"/>
      <c r="V555" s="209"/>
    </row>
    <row r="556" spans="1:22" ht="13.5">
      <c r="A556" s="225" t="s">
        <v>13397</v>
      </c>
      <c r="B556" s="226" t="s">
        <v>13398</v>
      </c>
      <c r="C556" s="227" t="s">
        <v>390</v>
      </c>
      <c r="D556" s="228" t="s">
        <v>74</v>
      </c>
      <c r="E556" s="247" t="s">
        <v>2714</v>
      </c>
      <c r="F556" s="248"/>
      <c r="G556" s="228"/>
      <c r="H556" s="229"/>
      <c r="I556" s="229"/>
      <c r="J556" s="147">
        <f t="shared" si="17"/>
        <v>0</v>
      </c>
      <c r="K556" s="231">
        <v>0</v>
      </c>
      <c r="L556" s="208" t="s">
        <v>2417</v>
      </c>
      <c r="M556" s="208" t="s">
        <v>3414</v>
      </c>
      <c r="N556" s="154">
        <f t="shared" si="16"/>
        <v>45672</v>
      </c>
      <c r="O556" s="230">
        <v>10</v>
      </c>
      <c r="P556" s="231">
        <v>0</v>
      </c>
      <c r="Q556" s="229" t="s">
        <v>36</v>
      </c>
      <c r="R556" s="229"/>
      <c r="S556" s="229"/>
      <c r="T556" s="231">
        <v>0</v>
      </c>
      <c r="U556" s="229"/>
      <c r="V556" s="209"/>
    </row>
    <row r="557" spans="1:22" ht="13.5">
      <c r="A557" s="225" t="s">
        <v>13397</v>
      </c>
      <c r="B557" s="226" t="s">
        <v>13398</v>
      </c>
      <c r="C557" s="227" t="s">
        <v>390</v>
      </c>
      <c r="D557" s="228" t="s">
        <v>74</v>
      </c>
      <c r="E557" s="247" t="s">
        <v>2713</v>
      </c>
      <c r="F557" s="248"/>
      <c r="G557" s="228"/>
      <c r="H557" s="229"/>
      <c r="I557" s="229"/>
      <c r="J557" s="147">
        <f t="shared" si="17"/>
        <v>0</v>
      </c>
      <c r="K557" s="231">
        <v>0</v>
      </c>
      <c r="L557" s="208" t="s">
        <v>2417</v>
      </c>
      <c r="M557" s="208" t="s">
        <v>2232</v>
      </c>
      <c r="N557" s="154">
        <f t="shared" si="16"/>
        <v>45670</v>
      </c>
      <c r="O557" s="230">
        <v>8</v>
      </c>
      <c r="P557" s="231">
        <v>0</v>
      </c>
      <c r="Q557" s="229" t="s">
        <v>36</v>
      </c>
      <c r="R557" s="229"/>
      <c r="S557" s="229"/>
      <c r="T557" s="231">
        <v>0</v>
      </c>
      <c r="U557" s="229"/>
      <c r="V557" s="209"/>
    </row>
    <row r="558" spans="1:22" ht="13.5">
      <c r="A558" s="225" t="s">
        <v>13397</v>
      </c>
      <c r="B558" s="226" t="s">
        <v>13398</v>
      </c>
      <c r="C558" s="227" t="s">
        <v>390</v>
      </c>
      <c r="D558" s="228" t="s">
        <v>74</v>
      </c>
      <c r="E558" s="247" t="s">
        <v>328</v>
      </c>
      <c r="F558" s="248"/>
      <c r="G558" s="228"/>
      <c r="H558" s="229"/>
      <c r="I558" s="229"/>
      <c r="J558" s="147">
        <f t="shared" si="17"/>
        <v>0</v>
      </c>
      <c r="K558" s="231">
        <v>0</v>
      </c>
      <c r="L558" s="208" t="s">
        <v>2417</v>
      </c>
      <c r="M558" s="208" t="s">
        <v>2227</v>
      </c>
      <c r="N558" s="154">
        <f t="shared" si="16"/>
        <v>45671</v>
      </c>
      <c r="O558" s="230">
        <v>9</v>
      </c>
      <c r="P558" s="231">
        <v>0</v>
      </c>
      <c r="Q558" s="229" t="s">
        <v>36</v>
      </c>
      <c r="R558" s="229"/>
      <c r="S558" s="229"/>
      <c r="T558" s="231">
        <v>0</v>
      </c>
      <c r="U558" s="229"/>
      <c r="V558" s="209"/>
    </row>
    <row r="559" spans="1:22" ht="13.5">
      <c r="A559" s="225" t="s">
        <v>13397</v>
      </c>
      <c r="B559" s="226" t="s">
        <v>13398</v>
      </c>
      <c r="C559" s="227" t="s">
        <v>2722</v>
      </c>
      <c r="D559" s="228" t="s">
        <v>74</v>
      </c>
      <c r="E559" s="247" t="s">
        <v>710</v>
      </c>
      <c r="F559" s="248"/>
      <c r="G559" s="228"/>
      <c r="H559" s="229"/>
      <c r="I559" s="229"/>
      <c r="J559" s="147">
        <f t="shared" si="17"/>
        <v>0</v>
      </c>
      <c r="K559" s="231">
        <v>0</v>
      </c>
      <c r="L559" s="208" t="s">
        <v>2417</v>
      </c>
      <c r="M559" s="208" t="s">
        <v>2417</v>
      </c>
      <c r="N559" s="154">
        <f t="shared" si="16"/>
        <v>45659</v>
      </c>
      <c r="O559" s="230">
        <v>1</v>
      </c>
      <c r="P559" s="231">
        <v>0</v>
      </c>
      <c r="Q559" s="229" t="s">
        <v>36</v>
      </c>
      <c r="R559" s="229"/>
      <c r="S559" s="229"/>
      <c r="T559" s="231">
        <v>0</v>
      </c>
      <c r="U559" s="229"/>
      <c r="V559" s="209"/>
    </row>
    <row r="560" spans="1:22" ht="13.5">
      <c r="A560" s="225" t="s">
        <v>13397</v>
      </c>
      <c r="B560" s="226" t="s">
        <v>13398</v>
      </c>
      <c r="C560" s="227" t="s">
        <v>2722</v>
      </c>
      <c r="D560" s="228" t="s">
        <v>74</v>
      </c>
      <c r="E560" s="247" t="s">
        <v>33</v>
      </c>
      <c r="F560" s="248"/>
      <c r="G560" s="228"/>
      <c r="H560" s="229"/>
      <c r="I560" s="229"/>
      <c r="J560" s="147">
        <f t="shared" si="17"/>
        <v>0</v>
      </c>
      <c r="K560" s="231">
        <v>0</v>
      </c>
      <c r="L560" s="208" t="s">
        <v>2417</v>
      </c>
      <c r="M560" s="208" t="s">
        <v>3414</v>
      </c>
      <c r="N560" s="154">
        <f t="shared" si="16"/>
        <v>45672</v>
      </c>
      <c r="O560" s="230">
        <v>10</v>
      </c>
      <c r="P560" s="231">
        <v>0</v>
      </c>
      <c r="Q560" s="229" t="s">
        <v>36</v>
      </c>
      <c r="R560" s="229"/>
      <c r="S560" s="229"/>
      <c r="T560" s="231">
        <v>0</v>
      </c>
      <c r="U560" s="229"/>
      <c r="V560" s="209"/>
    </row>
    <row r="561" spans="1:22" ht="13.5">
      <c r="A561" s="225" t="s">
        <v>13397</v>
      </c>
      <c r="B561" s="226" t="s">
        <v>13398</v>
      </c>
      <c r="C561" s="227" t="s">
        <v>256</v>
      </c>
      <c r="D561" s="228" t="s">
        <v>74</v>
      </c>
      <c r="E561" s="247" t="s">
        <v>257</v>
      </c>
      <c r="F561" s="248"/>
      <c r="G561" s="228"/>
      <c r="H561" s="229"/>
      <c r="I561" s="229"/>
      <c r="J561" s="147">
        <f t="shared" si="17"/>
        <v>0</v>
      </c>
      <c r="K561" s="231">
        <v>0</v>
      </c>
      <c r="L561" s="208" t="s">
        <v>2417</v>
      </c>
      <c r="M561" s="208" t="s">
        <v>2046</v>
      </c>
      <c r="N561" s="154">
        <f t="shared" si="16"/>
        <v>45707</v>
      </c>
      <c r="O561" s="230">
        <v>30</v>
      </c>
      <c r="P561" s="231">
        <v>0</v>
      </c>
      <c r="Q561" s="229" t="s">
        <v>36</v>
      </c>
      <c r="R561" s="229"/>
      <c r="S561" s="229"/>
      <c r="T561" s="231">
        <v>0</v>
      </c>
      <c r="U561" s="229"/>
      <c r="V561" s="209"/>
    </row>
    <row r="562" spans="1:22" ht="13.5">
      <c r="A562" s="225" t="s">
        <v>3135</v>
      </c>
      <c r="B562" s="226" t="s">
        <v>3136</v>
      </c>
      <c r="C562" s="227" t="s">
        <v>46</v>
      </c>
      <c r="D562" s="228" t="s">
        <v>115</v>
      </c>
      <c r="E562" s="247" t="s">
        <v>3151</v>
      </c>
      <c r="F562" s="248" t="s">
        <v>6221</v>
      </c>
      <c r="G562" s="228" t="s">
        <v>100</v>
      </c>
      <c r="H562" s="229" t="s">
        <v>736</v>
      </c>
      <c r="I562" s="229"/>
      <c r="J562" s="147" t="str">
        <f t="shared" si="17"/>
        <v>李騏敬</v>
      </c>
      <c r="K562" s="230">
        <v>100</v>
      </c>
      <c r="L562" s="208" t="s">
        <v>2418</v>
      </c>
      <c r="M562" s="208" t="s">
        <v>2408</v>
      </c>
      <c r="N562" s="154">
        <f t="shared" si="16"/>
        <v>45673</v>
      </c>
      <c r="O562" s="230">
        <v>10</v>
      </c>
      <c r="P562" s="230">
        <v>8</v>
      </c>
      <c r="Q562" s="229" t="s">
        <v>31</v>
      </c>
      <c r="R562" s="229" t="s">
        <v>2048</v>
      </c>
      <c r="S562" s="229" t="s">
        <v>3831</v>
      </c>
      <c r="T562" s="230">
        <v>13</v>
      </c>
      <c r="U562" s="230">
        <v>10</v>
      </c>
      <c r="V562" s="208" t="s">
        <v>12096</v>
      </c>
    </row>
    <row r="563" spans="1:22" ht="13.5">
      <c r="A563" s="225" t="s">
        <v>3135</v>
      </c>
      <c r="B563" s="226" t="s">
        <v>3136</v>
      </c>
      <c r="C563" s="227" t="s">
        <v>46</v>
      </c>
      <c r="D563" s="228" t="s">
        <v>115</v>
      </c>
      <c r="E563" s="247" t="s">
        <v>3152</v>
      </c>
      <c r="F563" s="248" t="s">
        <v>8694</v>
      </c>
      <c r="G563" s="228" t="s">
        <v>2860</v>
      </c>
      <c r="H563" s="229" t="s">
        <v>796</v>
      </c>
      <c r="I563" s="229"/>
      <c r="J563" s="147" t="str">
        <f t="shared" si="17"/>
        <v>洪子芸</v>
      </c>
      <c r="K563" s="230">
        <v>100</v>
      </c>
      <c r="L563" s="208" t="s">
        <v>2418</v>
      </c>
      <c r="M563" s="208" t="s">
        <v>2408</v>
      </c>
      <c r="N563" s="154">
        <f t="shared" si="16"/>
        <v>45673</v>
      </c>
      <c r="O563" s="230">
        <v>10</v>
      </c>
      <c r="P563" s="230">
        <v>8</v>
      </c>
      <c r="Q563" s="229" t="s">
        <v>31</v>
      </c>
      <c r="R563" s="229" t="s">
        <v>5196</v>
      </c>
      <c r="S563" s="229" t="s">
        <v>6236</v>
      </c>
      <c r="T563" s="230">
        <v>30</v>
      </c>
      <c r="U563" s="230">
        <v>108</v>
      </c>
      <c r="V563" s="208" t="s">
        <v>12096</v>
      </c>
    </row>
    <row r="564" spans="1:22" ht="13.5">
      <c r="A564" s="225" t="s">
        <v>3135</v>
      </c>
      <c r="B564" s="226" t="s">
        <v>3136</v>
      </c>
      <c r="C564" s="227" t="s">
        <v>46</v>
      </c>
      <c r="D564" s="228" t="s">
        <v>115</v>
      </c>
      <c r="E564" s="247" t="s">
        <v>116</v>
      </c>
      <c r="F564" s="248" t="s">
        <v>6011</v>
      </c>
      <c r="G564" s="228" t="s">
        <v>6334</v>
      </c>
      <c r="H564" s="229" t="s">
        <v>66</v>
      </c>
      <c r="I564" s="229"/>
      <c r="J564" s="147" t="str">
        <f t="shared" si="17"/>
        <v>許慧芝</v>
      </c>
      <c r="K564" s="230">
        <v>100</v>
      </c>
      <c r="L564" s="208" t="s">
        <v>2418</v>
      </c>
      <c r="M564" s="208" t="s">
        <v>2408</v>
      </c>
      <c r="N564" s="154">
        <f t="shared" si="16"/>
        <v>45673</v>
      </c>
      <c r="O564" s="230">
        <v>10</v>
      </c>
      <c r="P564" s="230">
        <v>2</v>
      </c>
      <c r="Q564" s="229" t="s">
        <v>31</v>
      </c>
      <c r="R564" s="229" t="s">
        <v>4738</v>
      </c>
      <c r="S564" s="229" t="s">
        <v>4738</v>
      </c>
      <c r="T564" s="230">
        <v>1</v>
      </c>
      <c r="U564" s="229"/>
      <c r="V564" s="208" t="s">
        <v>12096</v>
      </c>
    </row>
    <row r="565" spans="1:22" ht="13.5">
      <c r="A565" s="225" t="s">
        <v>3135</v>
      </c>
      <c r="B565" s="226" t="s">
        <v>3136</v>
      </c>
      <c r="C565" s="227" t="s">
        <v>46</v>
      </c>
      <c r="D565" s="228" t="s">
        <v>115</v>
      </c>
      <c r="E565" s="247" t="s">
        <v>3153</v>
      </c>
      <c r="F565" s="248" t="s">
        <v>10418</v>
      </c>
      <c r="G565" s="228" t="s">
        <v>100</v>
      </c>
      <c r="H565" s="229" t="s">
        <v>115</v>
      </c>
      <c r="I565" s="229"/>
      <c r="J565" s="147" t="str">
        <f t="shared" si="17"/>
        <v>黃胤綸</v>
      </c>
      <c r="K565" s="230">
        <v>100</v>
      </c>
      <c r="L565" s="208" t="s">
        <v>2418</v>
      </c>
      <c r="M565" s="208" t="s">
        <v>2408</v>
      </c>
      <c r="N565" s="154">
        <f t="shared" si="16"/>
        <v>45673</v>
      </c>
      <c r="O565" s="230">
        <v>10</v>
      </c>
      <c r="P565" s="230">
        <v>4</v>
      </c>
      <c r="Q565" s="229" t="s">
        <v>31</v>
      </c>
      <c r="R565" s="229" t="s">
        <v>6242</v>
      </c>
      <c r="S565" s="229" t="s">
        <v>7379</v>
      </c>
      <c r="T565" s="230">
        <v>5</v>
      </c>
      <c r="U565" s="230">
        <v>5</v>
      </c>
      <c r="V565" s="208" t="s">
        <v>12096</v>
      </c>
    </row>
    <row r="566" spans="1:22" ht="13.5">
      <c r="A566" s="225" t="s">
        <v>3135</v>
      </c>
      <c r="B566" s="226" t="s">
        <v>3136</v>
      </c>
      <c r="C566" s="227" t="s">
        <v>46</v>
      </c>
      <c r="D566" s="228" t="s">
        <v>115</v>
      </c>
      <c r="E566" s="247" t="s">
        <v>3154</v>
      </c>
      <c r="F566" s="248" t="s">
        <v>6012</v>
      </c>
      <c r="G566" s="228" t="s">
        <v>100</v>
      </c>
      <c r="H566" s="229" t="s">
        <v>736</v>
      </c>
      <c r="I566" s="229"/>
      <c r="J566" s="147" t="str">
        <f t="shared" si="17"/>
        <v>李騏敬</v>
      </c>
      <c r="K566" s="230">
        <v>100</v>
      </c>
      <c r="L566" s="208" t="s">
        <v>2418</v>
      </c>
      <c r="M566" s="208" t="s">
        <v>2408</v>
      </c>
      <c r="N566" s="154">
        <f t="shared" si="16"/>
        <v>45673</v>
      </c>
      <c r="O566" s="230">
        <v>10</v>
      </c>
      <c r="P566" s="230">
        <v>8</v>
      </c>
      <c r="Q566" s="229" t="s">
        <v>31</v>
      </c>
      <c r="R566" s="229" t="s">
        <v>3829</v>
      </c>
      <c r="S566" s="229" t="s">
        <v>2048</v>
      </c>
      <c r="T566" s="230">
        <v>5</v>
      </c>
      <c r="U566" s="230">
        <v>15</v>
      </c>
      <c r="V566" s="208" t="s">
        <v>12096</v>
      </c>
    </row>
    <row r="567" spans="1:22" ht="13.5">
      <c r="A567" s="225" t="s">
        <v>3135</v>
      </c>
      <c r="B567" s="226" t="s">
        <v>3136</v>
      </c>
      <c r="C567" s="227" t="s">
        <v>46</v>
      </c>
      <c r="D567" s="228" t="s">
        <v>115</v>
      </c>
      <c r="E567" s="247" t="s">
        <v>3155</v>
      </c>
      <c r="F567" s="248" t="s">
        <v>6341</v>
      </c>
      <c r="G567" s="228" t="s">
        <v>100</v>
      </c>
      <c r="H567" s="229" t="s">
        <v>736</v>
      </c>
      <c r="I567" s="229"/>
      <c r="J567" s="147" t="str">
        <f t="shared" si="17"/>
        <v>李騏敬</v>
      </c>
      <c r="K567" s="230">
        <v>100</v>
      </c>
      <c r="L567" s="208" t="s">
        <v>2418</v>
      </c>
      <c r="M567" s="208" t="s">
        <v>2408</v>
      </c>
      <c r="N567" s="154">
        <f t="shared" si="16"/>
        <v>45673</v>
      </c>
      <c r="O567" s="230">
        <v>10</v>
      </c>
      <c r="P567" s="230">
        <v>8</v>
      </c>
      <c r="Q567" s="229" t="s">
        <v>31</v>
      </c>
      <c r="R567" s="229" t="s">
        <v>3828</v>
      </c>
      <c r="S567" s="229" t="s">
        <v>3831</v>
      </c>
      <c r="T567" s="230">
        <v>23</v>
      </c>
      <c r="U567" s="232">
        <v>10.5</v>
      </c>
      <c r="V567" s="208" t="s">
        <v>12096</v>
      </c>
    </row>
    <row r="568" spans="1:22" ht="13.5">
      <c r="A568" s="225" t="s">
        <v>3135</v>
      </c>
      <c r="B568" s="226" t="s">
        <v>3136</v>
      </c>
      <c r="C568" s="227" t="s">
        <v>46</v>
      </c>
      <c r="D568" s="228" t="s">
        <v>115</v>
      </c>
      <c r="E568" s="247" t="s">
        <v>3156</v>
      </c>
      <c r="F568" s="248" t="s">
        <v>6342</v>
      </c>
      <c r="G568" s="228" t="s">
        <v>100</v>
      </c>
      <c r="H568" s="229" t="s">
        <v>736</v>
      </c>
      <c r="I568" s="229"/>
      <c r="J568" s="147" t="str">
        <f t="shared" si="17"/>
        <v>李騏敬</v>
      </c>
      <c r="K568" s="230">
        <v>100</v>
      </c>
      <c r="L568" s="208" t="s">
        <v>2418</v>
      </c>
      <c r="M568" s="208" t="s">
        <v>2408</v>
      </c>
      <c r="N568" s="154">
        <f t="shared" si="16"/>
        <v>45673</v>
      </c>
      <c r="O568" s="230">
        <v>10</v>
      </c>
      <c r="P568" s="230">
        <v>8</v>
      </c>
      <c r="Q568" s="229" t="s">
        <v>31</v>
      </c>
      <c r="R568" s="229" t="s">
        <v>3828</v>
      </c>
      <c r="S568" s="229" t="s">
        <v>3831</v>
      </c>
      <c r="T568" s="230">
        <v>23</v>
      </c>
      <c r="U568" s="232">
        <v>19.5</v>
      </c>
      <c r="V568" s="208" t="s">
        <v>12096</v>
      </c>
    </row>
    <row r="569" spans="1:22" ht="13.5">
      <c r="A569" s="225" t="s">
        <v>3135</v>
      </c>
      <c r="B569" s="226" t="s">
        <v>3136</v>
      </c>
      <c r="C569" s="227" t="s">
        <v>46</v>
      </c>
      <c r="D569" s="228" t="s">
        <v>115</v>
      </c>
      <c r="E569" s="247" t="s">
        <v>3157</v>
      </c>
      <c r="F569" s="248" t="s">
        <v>9090</v>
      </c>
      <c r="G569" s="228" t="s">
        <v>100</v>
      </c>
      <c r="H569" s="229" t="s">
        <v>736</v>
      </c>
      <c r="I569" s="229"/>
      <c r="J569" s="147" t="str">
        <f t="shared" si="17"/>
        <v>李騏敬</v>
      </c>
      <c r="K569" s="230">
        <v>100</v>
      </c>
      <c r="L569" s="208" t="s">
        <v>2418</v>
      </c>
      <c r="M569" s="208" t="s">
        <v>2408</v>
      </c>
      <c r="N569" s="154">
        <f t="shared" si="16"/>
        <v>45673</v>
      </c>
      <c r="O569" s="230">
        <v>10</v>
      </c>
      <c r="P569" s="230">
        <v>40</v>
      </c>
      <c r="Q569" s="229" t="s">
        <v>31</v>
      </c>
      <c r="R569" s="229" t="s">
        <v>4736</v>
      </c>
      <c r="S569" s="229" t="s">
        <v>6240</v>
      </c>
      <c r="T569" s="230">
        <v>90</v>
      </c>
      <c r="U569" s="230">
        <v>70</v>
      </c>
      <c r="V569" s="208" t="s">
        <v>12096</v>
      </c>
    </row>
    <row r="570" spans="1:22" ht="13.5">
      <c r="A570" s="225" t="s">
        <v>3135</v>
      </c>
      <c r="B570" s="226" t="s">
        <v>3136</v>
      </c>
      <c r="C570" s="227" t="s">
        <v>46</v>
      </c>
      <c r="D570" s="228" t="s">
        <v>115</v>
      </c>
      <c r="E570" s="247" t="s">
        <v>6688</v>
      </c>
      <c r="F570" s="248" t="s">
        <v>6689</v>
      </c>
      <c r="G570" s="228" t="s">
        <v>100</v>
      </c>
      <c r="H570" s="229" t="s">
        <v>736</v>
      </c>
      <c r="I570" s="229"/>
      <c r="J570" s="147" t="str">
        <f t="shared" si="17"/>
        <v>李騏敬</v>
      </c>
      <c r="K570" s="230">
        <v>100</v>
      </c>
      <c r="L570" s="208" t="s">
        <v>2418</v>
      </c>
      <c r="M570" s="208" t="s">
        <v>2408</v>
      </c>
      <c r="N570" s="154">
        <f t="shared" si="16"/>
        <v>45673</v>
      </c>
      <c r="O570" s="230">
        <v>10</v>
      </c>
      <c r="P570" s="230">
        <v>8</v>
      </c>
      <c r="Q570" s="229" t="s">
        <v>31</v>
      </c>
      <c r="R570" s="229" t="s">
        <v>3291</v>
      </c>
      <c r="S570" s="229" t="s">
        <v>5193</v>
      </c>
      <c r="T570" s="230">
        <v>22</v>
      </c>
      <c r="U570" s="230">
        <v>16</v>
      </c>
      <c r="V570" s="208" t="s">
        <v>12096</v>
      </c>
    </row>
    <row r="571" spans="1:22" ht="13.5">
      <c r="A571" s="225" t="s">
        <v>5875</v>
      </c>
      <c r="B571" s="226" t="s">
        <v>5876</v>
      </c>
      <c r="C571" s="227" t="s">
        <v>56</v>
      </c>
      <c r="D571" s="228" t="s">
        <v>553</v>
      </c>
      <c r="E571" s="247" t="s">
        <v>6013</v>
      </c>
      <c r="F571" s="248" t="s">
        <v>6345</v>
      </c>
      <c r="G571" s="228" t="s">
        <v>32</v>
      </c>
      <c r="H571" s="229" t="s">
        <v>553</v>
      </c>
      <c r="I571" s="229"/>
      <c r="J571" s="147" t="str">
        <f t="shared" si="17"/>
        <v>魏暉恩</v>
      </c>
      <c r="K571" s="230">
        <v>100</v>
      </c>
      <c r="L571" s="208" t="s">
        <v>2230</v>
      </c>
      <c r="M571" s="208" t="s">
        <v>2230</v>
      </c>
      <c r="N571" s="154">
        <f t="shared" si="16"/>
        <v>45663</v>
      </c>
      <c r="O571" s="230">
        <v>1</v>
      </c>
      <c r="P571" s="230">
        <v>2</v>
      </c>
      <c r="Q571" s="229" t="s">
        <v>31</v>
      </c>
      <c r="R571" s="229" t="s">
        <v>2230</v>
      </c>
      <c r="S571" s="229" t="s">
        <v>2050</v>
      </c>
      <c r="T571" s="230">
        <v>38</v>
      </c>
      <c r="U571" s="229"/>
      <c r="V571" s="208" t="s">
        <v>2051</v>
      </c>
    </row>
    <row r="572" spans="1:22" ht="13.5">
      <c r="A572" s="225" t="s">
        <v>4557</v>
      </c>
      <c r="B572" s="226" t="s">
        <v>4558</v>
      </c>
      <c r="C572" s="227" t="s">
        <v>51</v>
      </c>
      <c r="D572" s="228" t="s">
        <v>123</v>
      </c>
      <c r="E572" s="247" t="s">
        <v>80</v>
      </c>
      <c r="F572" s="248" t="s">
        <v>6222</v>
      </c>
      <c r="G572" s="228" t="s">
        <v>506</v>
      </c>
      <c r="H572" s="229" t="s">
        <v>481</v>
      </c>
      <c r="I572" s="229"/>
      <c r="J572" s="147" t="str">
        <f t="shared" si="17"/>
        <v>丁智軒</v>
      </c>
      <c r="K572" s="230">
        <v>80</v>
      </c>
      <c r="L572" s="208" t="s">
        <v>2230</v>
      </c>
      <c r="M572" s="208" t="s">
        <v>2229</v>
      </c>
      <c r="N572" s="154">
        <f t="shared" si="16"/>
        <v>45695</v>
      </c>
      <c r="O572" s="230">
        <v>20</v>
      </c>
      <c r="P572" s="230">
        <v>160</v>
      </c>
      <c r="Q572" s="229" t="s">
        <v>31</v>
      </c>
      <c r="R572" s="229" t="s">
        <v>2410</v>
      </c>
      <c r="S572" s="229" t="s">
        <v>2413</v>
      </c>
      <c r="T572" s="230">
        <v>19</v>
      </c>
      <c r="U572" s="229"/>
      <c r="V572" s="209"/>
    </row>
    <row r="573" spans="1:22" ht="13.5">
      <c r="A573" s="225" t="s">
        <v>4750</v>
      </c>
      <c r="B573" s="226" t="s">
        <v>4751</v>
      </c>
      <c r="C573" s="227" t="s">
        <v>56</v>
      </c>
      <c r="D573" s="228" t="s">
        <v>123</v>
      </c>
      <c r="E573" s="247" t="s">
        <v>57</v>
      </c>
      <c r="F573" s="248"/>
      <c r="G573" s="228" t="s">
        <v>506</v>
      </c>
      <c r="H573" s="229" t="s">
        <v>123</v>
      </c>
      <c r="I573" s="229"/>
      <c r="J573" s="147" t="str">
        <f t="shared" si="17"/>
        <v>張良琪</v>
      </c>
      <c r="K573" s="231">
        <v>0</v>
      </c>
      <c r="L573" s="208" t="s">
        <v>2231</v>
      </c>
      <c r="M573" s="208" t="s">
        <v>2231</v>
      </c>
      <c r="N573" s="154">
        <f t="shared" si="16"/>
        <v>45664</v>
      </c>
      <c r="O573" s="231">
        <v>0</v>
      </c>
      <c r="P573" s="230">
        <v>4</v>
      </c>
      <c r="Q573" s="229" t="s">
        <v>34</v>
      </c>
      <c r="R573" s="229"/>
      <c r="S573" s="229"/>
      <c r="T573" s="231">
        <v>0</v>
      </c>
      <c r="U573" s="229"/>
      <c r="V573" s="208" t="s">
        <v>7378</v>
      </c>
    </row>
    <row r="574" spans="1:22" ht="13.5">
      <c r="A574" s="225" t="s">
        <v>5060</v>
      </c>
      <c r="B574" s="226" t="s">
        <v>5061</v>
      </c>
      <c r="C574" s="227" t="s">
        <v>390</v>
      </c>
      <c r="D574" s="228" t="s">
        <v>421</v>
      </c>
      <c r="E574" s="247" t="s">
        <v>328</v>
      </c>
      <c r="F574" s="248" t="s">
        <v>6223</v>
      </c>
      <c r="G574" s="228" t="s">
        <v>2861</v>
      </c>
      <c r="H574" s="229" t="s">
        <v>421</v>
      </c>
      <c r="I574" s="229"/>
      <c r="J574" s="147" t="str">
        <f t="shared" si="17"/>
        <v>蘇漢城</v>
      </c>
      <c r="K574" s="230">
        <v>100</v>
      </c>
      <c r="L574" s="208" t="s">
        <v>925</v>
      </c>
      <c r="M574" s="208" t="s">
        <v>2042</v>
      </c>
      <c r="N574" s="154">
        <f t="shared" si="16"/>
        <v>45678</v>
      </c>
      <c r="O574" s="230">
        <v>9</v>
      </c>
      <c r="P574" s="230">
        <v>40</v>
      </c>
      <c r="Q574" s="229" t="s">
        <v>31</v>
      </c>
      <c r="R574" s="229" t="s">
        <v>2417</v>
      </c>
      <c r="S574" s="229" t="s">
        <v>2049</v>
      </c>
      <c r="T574" s="230">
        <v>39</v>
      </c>
      <c r="U574" s="229"/>
      <c r="V574" s="209"/>
    </row>
    <row r="575" spans="1:22" ht="13.5">
      <c r="A575" s="225" t="s">
        <v>1742</v>
      </c>
      <c r="B575" s="226" t="s">
        <v>1743</v>
      </c>
      <c r="C575" s="227" t="s">
        <v>41</v>
      </c>
      <c r="D575" s="228" t="s">
        <v>462</v>
      </c>
      <c r="E575" s="247" t="s">
        <v>5187</v>
      </c>
      <c r="F575" s="248"/>
      <c r="G575" s="228" t="s">
        <v>32</v>
      </c>
      <c r="H575" s="229" t="s">
        <v>462</v>
      </c>
      <c r="I575" s="229"/>
      <c r="J575" s="147" t="str">
        <f t="shared" si="17"/>
        <v>簡振芳</v>
      </c>
      <c r="K575" s="230">
        <v>100</v>
      </c>
      <c r="L575" s="208" t="s">
        <v>925</v>
      </c>
      <c r="M575" s="208" t="s">
        <v>925</v>
      </c>
      <c r="N575" s="154">
        <f t="shared" si="16"/>
        <v>45666</v>
      </c>
      <c r="O575" s="230">
        <v>1</v>
      </c>
      <c r="P575" s="230">
        <v>4</v>
      </c>
      <c r="Q575" s="229" t="s">
        <v>31</v>
      </c>
      <c r="R575" s="229" t="s">
        <v>925</v>
      </c>
      <c r="S575" s="229" t="s">
        <v>2227</v>
      </c>
      <c r="T575" s="230">
        <v>4</v>
      </c>
      <c r="U575" s="229"/>
      <c r="V575" s="208" t="s">
        <v>2049</v>
      </c>
    </row>
    <row r="576" spans="1:22" ht="13.5">
      <c r="A576" s="225" t="s">
        <v>1494</v>
      </c>
      <c r="B576" s="226" t="s">
        <v>1495</v>
      </c>
      <c r="C576" s="227" t="s">
        <v>2722</v>
      </c>
      <c r="D576" s="228" t="s">
        <v>421</v>
      </c>
      <c r="E576" s="247" t="s">
        <v>710</v>
      </c>
      <c r="F576" s="248" t="s">
        <v>5352</v>
      </c>
      <c r="G576" s="228" t="s">
        <v>2861</v>
      </c>
      <c r="H576" s="229" t="s">
        <v>421</v>
      </c>
      <c r="I576" s="229"/>
      <c r="J576" s="147" t="str">
        <f t="shared" si="17"/>
        <v>蘇漢城</v>
      </c>
      <c r="K576" s="230">
        <v>50</v>
      </c>
      <c r="L576" s="208" t="s">
        <v>2237</v>
      </c>
      <c r="M576" s="208" t="s">
        <v>10839</v>
      </c>
      <c r="N576" s="154">
        <f t="shared" si="16"/>
        <v>45993</v>
      </c>
      <c r="O576" s="230">
        <v>220</v>
      </c>
      <c r="P576" s="230">
        <v>50</v>
      </c>
      <c r="Q576" s="229" t="s">
        <v>34</v>
      </c>
      <c r="R576" s="229" t="s">
        <v>3414</v>
      </c>
      <c r="S576" s="229"/>
      <c r="T576" s="231">
        <v>0</v>
      </c>
      <c r="U576" s="229"/>
      <c r="V576" s="209"/>
    </row>
    <row r="577" spans="1:22" ht="13.5">
      <c r="A577" s="225" t="s">
        <v>2241</v>
      </c>
      <c r="B577" s="226" t="s">
        <v>2242</v>
      </c>
      <c r="C577" s="227" t="s">
        <v>635</v>
      </c>
      <c r="D577" s="228" t="s">
        <v>132</v>
      </c>
      <c r="E577" s="247" t="s">
        <v>2401</v>
      </c>
      <c r="F577" s="248" t="s">
        <v>9797</v>
      </c>
      <c r="G577" s="228" t="s">
        <v>6334</v>
      </c>
      <c r="H577" s="229" t="s">
        <v>106</v>
      </c>
      <c r="I577" s="229"/>
      <c r="J577" s="147" t="str">
        <f t="shared" si="17"/>
        <v>賴慶樺</v>
      </c>
      <c r="K577" s="230">
        <v>100</v>
      </c>
      <c r="L577" s="208" t="s">
        <v>2237</v>
      </c>
      <c r="M577" s="208" t="s">
        <v>2237</v>
      </c>
      <c r="N577" s="154">
        <f t="shared" si="16"/>
        <v>45667</v>
      </c>
      <c r="O577" s="230">
        <v>1</v>
      </c>
      <c r="P577" s="230">
        <v>8</v>
      </c>
      <c r="Q577" s="229" t="s">
        <v>31</v>
      </c>
      <c r="R577" s="229" t="s">
        <v>4744</v>
      </c>
      <c r="S577" s="229" t="s">
        <v>10837</v>
      </c>
      <c r="T577" s="230">
        <v>95</v>
      </c>
      <c r="U577" s="232">
        <v>231.5</v>
      </c>
      <c r="V577" s="209"/>
    </row>
    <row r="578" spans="1:22" ht="13.5">
      <c r="A578" s="225" t="s">
        <v>2241</v>
      </c>
      <c r="B578" s="226" t="s">
        <v>2242</v>
      </c>
      <c r="C578" s="227" t="s">
        <v>79</v>
      </c>
      <c r="D578" s="228" t="s">
        <v>132</v>
      </c>
      <c r="E578" s="247" t="s">
        <v>68</v>
      </c>
      <c r="F578" s="248"/>
      <c r="G578" s="228" t="s">
        <v>32</v>
      </c>
      <c r="H578" s="229" t="s">
        <v>741</v>
      </c>
      <c r="I578" s="229"/>
      <c r="J578" s="147" t="str">
        <f t="shared" si="17"/>
        <v>蘇哲弘</v>
      </c>
      <c r="K578" s="230">
        <v>100</v>
      </c>
      <c r="L578" s="208" t="s">
        <v>2237</v>
      </c>
      <c r="M578" s="208" t="s">
        <v>2408</v>
      </c>
      <c r="N578" s="154">
        <f t="shared" ref="N578:N641" si="18">DATEVALUE(M578)</f>
        <v>45673</v>
      </c>
      <c r="O578" s="230">
        <v>5</v>
      </c>
      <c r="P578" s="230">
        <v>40</v>
      </c>
      <c r="Q578" s="229" t="s">
        <v>31</v>
      </c>
      <c r="R578" s="229" t="s">
        <v>12105</v>
      </c>
      <c r="S578" s="229" t="s">
        <v>13387</v>
      </c>
      <c r="T578" s="230">
        <v>16</v>
      </c>
      <c r="U578" s="229"/>
      <c r="V578" s="209"/>
    </row>
    <row r="579" spans="1:22" ht="13.5">
      <c r="A579" s="225" t="s">
        <v>2241</v>
      </c>
      <c r="B579" s="226" t="s">
        <v>2242</v>
      </c>
      <c r="C579" s="227" t="s">
        <v>52</v>
      </c>
      <c r="D579" s="228" t="s">
        <v>132</v>
      </c>
      <c r="E579" s="247" t="s">
        <v>118</v>
      </c>
      <c r="F579" s="248" t="s">
        <v>13204</v>
      </c>
      <c r="G579" s="228" t="s">
        <v>2860</v>
      </c>
      <c r="H579" s="229" t="s">
        <v>50</v>
      </c>
      <c r="I579" s="229"/>
      <c r="J579" s="147" t="str">
        <f t="shared" ref="J579:J642" si="19">IF(I579="",H579,LEFT(I579,3))</f>
        <v>王瀚霆</v>
      </c>
      <c r="K579" s="230">
        <v>100</v>
      </c>
      <c r="L579" s="208" t="s">
        <v>2237</v>
      </c>
      <c r="M579" s="208" t="s">
        <v>2239</v>
      </c>
      <c r="N579" s="154">
        <f t="shared" si="18"/>
        <v>45730</v>
      </c>
      <c r="O579" s="230">
        <v>40</v>
      </c>
      <c r="P579" s="230">
        <v>40</v>
      </c>
      <c r="Q579" s="229" t="s">
        <v>31</v>
      </c>
      <c r="R579" s="229" t="s">
        <v>4737</v>
      </c>
      <c r="S579" s="229" t="s">
        <v>12100</v>
      </c>
      <c r="T579" s="230">
        <v>179</v>
      </c>
      <c r="U579" s="232">
        <v>32.5</v>
      </c>
      <c r="V579" s="209"/>
    </row>
    <row r="580" spans="1:22" ht="13.5">
      <c r="A580" s="225" t="s">
        <v>5212</v>
      </c>
      <c r="B580" s="226" t="s">
        <v>5213</v>
      </c>
      <c r="C580" s="227" t="s">
        <v>56</v>
      </c>
      <c r="D580" s="228" t="s">
        <v>115</v>
      </c>
      <c r="E580" s="247" t="s">
        <v>2599</v>
      </c>
      <c r="F580" s="248" t="s">
        <v>5353</v>
      </c>
      <c r="G580" s="228" t="s">
        <v>100</v>
      </c>
      <c r="H580" s="229" t="s">
        <v>115</v>
      </c>
      <c r="I580" s="229"/>
      <c r="J580" s="147" t="str">
        <f t="shared" si="19"/>
        <v>黃胤綸</v>
      </c>
      <c r="K580" s="230">
        <v>100</v>
      </c>
      <c r="L580" s="208" t="s">
        <v>2232</v>
      </c>
      <c r="M580" s="208" t="s">
        <v>2227</v>
      </c>
      <c r="N580" s="154">
        <f t="shared" si="18"/>
        <v>45671</v>
      </c>
      <c r="O580" s="230">
        <v>2</v>
      </c>
      <c r="P580" s="230">
        <v>8</v>
      </c>
      <c r="Q580" s="229" t="s">
        <v>31</v>
      </c>
      <c r="R580" s="229" t="s">
        <v>2232</v>
      </c>
      <c r="S580" s="229" t="s">
        <v>2412</v>
      </c>
      <c r="T580" s="230">
        <v>19</v>
      </c>
      <c r="U580" s="229"/>
      <c r="V580" s="209"/>
    </row>
    <row r="581" spans="1:22" ht="13.5">
      <c r="A581" s="225" t="s">
        <v>5212</v>
      </c>
      <c r="B581" s="226" t="s">
        <v>5213</v>
      </c>
      <c r="C581" s="227" t="s">
        <v>56</v>
      </c>
      <c r="D581" s="228" t="s">
        <v>115</v>
      </c>
      <c r="E581" s="247" t="s">
        <v>5354</v>
      </c>
      <c r="F581" s="248" t="s">
        <v>5355</v>
      </c>
      <c r="G581" s="228" t="s">
        <v>100</v>
      </c>
      <c r="H581" s="229" t="s">
        <v>115</v>
      </c>
      <c r="I581" s="229"/>
      <c r="J581" s="147" t="str">
        <f t="shared" si="19"/>
        <v>黃胤綸</v>
      </c>
      <c r="K581" s="230">
        <v>100</v>
      </c>
      <c r="L581" s="208" t="s">
        <v>2232</v>
      </c>
      <c r="M581" s="208" t="s">
        <v>2232</v>
      </c>
      <c r="N581" s="154">
        <f t="shared" si="18"/>
        <v>45670</v>
      </c>
      <c r="O581" s="230">
        <v>1</v>
      </c>
      <c r="P581" s="230">
        <v>8</v>
      </c>
      <c r="Q581" s="229" t="s">
        <v>31</v>
      </c>
      <c r="R581" s="229" t="s">
        <v>2232</v>
      </c>
      <c r="S581" s="229" t="s">
        <v>2228</v>
      </c>
      <c r="T581" s="230">
        <v>8</v>
      </c>
      <c r="U581" s="230">
        <v>8</v>
      </c>
      <c r="V581" s="209"/>
    </row>
    <row r="582" spans="1:22" ht="13.5">
      <c r="A582" s="225" t="s">
        <v>5181</v>
      </c>
      <c r="B582" s="226" t="s">
        <v>5182</v>
      </c>
      <c r="C582" s="227" t="s">
        <v>2688</v>
      </c>
      <c r="D582" s="228" t="s">
        <v>421</v>
      </c>
      <c r="E582" s="247" t="s">
        <v>384</v>
      </c>
      <c r="F582" s="248" t="s">
        <v>5188</v>
      </c>
      <c r="G582" s="228" t="s">
        <v>2862</v>
      </c>
      <c r="H582" s="229" t="s">
        <v>709</v>
      </c>
      <c r="I582" s="229"/>
      <c r="J582" s="147" t="str">
        <f t="shared" si="19"/>
        <v>鄭華瑜</v>
      </c>
      <c r="K582" s="230">
        <v>100</v>
      </c>
      <c r="L582" s="208" t="s">
        <v>2232</v>
      </c>
      <c r="M582" s="208" t="s">
        <v>3414</v>
      </c>
      <c r="N582" s="154">
        <f t="shared" si="18"/>
        <v>45672</v>
      </c>
      <c r="O582" s="230">
        <v>3</v>
      </c>
      <c r="P582" s="230">
        <v>20</v>
      </c>
      <c r="Q582" s="229" t="s">
        <v>31</v>
      </c>
      <c r="R582" s="229" t="s">
        <v>2227</v>
      </c>
      <c r="S582" s="229" t="s">
        <v>2227</v>
      </c>
      <c r="T582" s="230">
        <v>1</v>
      </c>
      <c r="U582" s="229"/>
      <c r="V582" s="208" t="s">
        <v>9289</v>
      </c>
    </row>
    <row r="583" spans="1:22" ht="13.5">
      <c r="A583" s="225" t="s">
        <v>937</v>
      </c>
      <c r="B583" s="226" t="s">
        <v>938</v>
      </c>
      <c r="C583" s="227" t="s">
        <v>46</v>
      </c>
      <c r="D583" s="228" t="s">
        <v>615</v>
      </c>
      <c r="E583" s="247" t="s">
        <v>487</v>
      </c>
      <c r="F583" s="248" t="s">
        <v>8155</v>
      </c>
      <c r="G583" s="228" t="s">
        <v>100</v>
      </c>
      <c r="H583" s="229" t="s">
        <v>615</v>
      </c>
      <c r="I583" s="229"/>
      <c r="J583" s="147" t="str">
        <f t="shared" si="19"/>
        <v>彭志豪</v>
      </c>
      <c r="K583" s="230">
        <v>100</v>
      </c>
      <c r="L583" s="208" t="s">
        <v>2232</v>
      </c>
      <c r="M583" s="208" t="s">
        <v>927</v>
      </c>
      <c r="N583" s="154">
        <f t="shared" si="18"/>
        <v>45681</v>
      </c>
      <c r="O583" s="230">
        <v>10</v>
      </c>
      <c r="P583" s="230">
        <v>16</v>
      </c>
      <c r="Q583" s="229" t="s">
        <v>31</v>
      </c>
      <c r="R583" s="229" t="s">
        <v>5371</v>
      </c>
      <c r="S583" s="229" t="s">
        <v>6037</v>
      </c>
      <c r="T583" s="230">
        <v>22</v>
      </c>
      <c r="U583" s="230">
        <v>229</v>
      </c>
      <c r="V583" s="208" t="s">
        <v>10201</v>
      </c>
    </row>
    <row r="584" spans="1:22" ht="13.5">
      <c r="A584" s="225" t="s">
        <v>937</v>
      </c>
      <c r="B584" s="226" t="s">
        <v>938</v>
      </c>
      <c r="C584" s="227" t="s">
        <v>46</v>
      </c>
      <c r="D584" s="228" t="s">
        <v>615</v>
      </c>
      <c r="E584" s="247" t="s">
        <v>45</v>
      </c>
      <c r="F584" s="248"/>
      <c r="G584" s="228" t="s">
        <v>100</v>
      </c>
      <c r="H584" s="229" t="s">
        <v>758</v>
      </c>
      <c r="I584" s="229"/>
      <c r="J584" s="147" t="str">
        <f t="shared" si="19"/>
        <v>江俊毅</v>
      </c>
      <c r="K584" s="230">
        <v>100</v>
      </c>
      <c r="L584" s="208" t="s">
        <v>2232</v>
      </c>
      <c r="M584" s="208" t="s">
        <v>927</v>
      </c>
      <c r="N584" s="154">
        <f t="shared" si="18"/>
        <v>45681</v>
      </c>
      <c r="O584" s="230">
        <v>10</v>
      </c>
      <c r="P584" s="230">
        <v>1</v>
      </c>
      <c r="Q584" s="229" t="s">
        <v>31</v>
      </c>
      <c r="R584" s="229" t="s">
        <v>4752</v>
      </c>
      <c r="S584" s="229" t="s">
        <v>6236</v>
      </c>
      <c r="T584" s="230">
        <v>92</v>
      </c>
      <c r="U584" s="232">
        <v>26.5</v>
      </c>
      <c r="V584" s="208" t="s">
        <v>10201</v>
      </c>
    </row>
    <row r="585" spans="1:22" ht="13.5">
      <c r="A585" s="225" t="s">
        <v>937</v>
      </c>
      <c r="B585" s="226" t="s">
        <v>938</v>
      </c>
      <c r="C585" s="227" t="s">
        <v>46</v>
      </c>
      <c r="D585" s="228" t="s">
        <v>615</v>
      </c>
      <c r="E585" s="247" t="s">
        <v>48</v>
      </c>
      <c r="F585" s="248"/>
      <c r="G585" s="228" t="s">
        <v>2860</v>
      </c>
      <c r="H585" s="229" t="s">
        <v>3685</v>
      </c>
      <c r="I585" s="229"/>
      <c r="J585" s="147" t="str">
        <f t="shared" si="19"/>
        <v>鄭貫中</v>
      </c>
      <c r="K585" s="230">
        <v>100</v>
      </c>
      <c r="L585" s="208" t="s">
        <v>2232</v>
      </c>
      <c r="M585" s="208" t="s">
        <v>927</v>
      </c>
      <c r="N585" s="154">
        <f t="shared" si="18"/>
        <v>45681</v>
      </c>
      <c r="O585" s="230">
        <v>10</v>
      </c>
      <c r="P585" s="230">
        <v>1</v>
      </c>
      <c r="Q585" s="229" t="s">
        <v>31</v>
      </c>
      <c r="R585" s="229" t="s">
        <v>4752</v>
      </c>
      <c r="S585" s="229" t="s">
        <v>3833</v>
      </c>
      <c r="T585" s="230">
        <v>46</v>
      </c>
      <c r="U585" s="230">
        <v>5</v>
      </c>
      <c r="V585" s="208" t="s">
        <v>10201</v>
      </c>
    </row>
    <row r="586" spans="1:22" ht="13.5">
      <c r="A586" s="225" t="s">
        <v>937</v>
      </c>
      <c r="B586" s="226" t="s">
        <v>938</v>
      </c>
      <c r="C586" s="227" t="s">
        <v>46</v>
      </c>
      <c r="D586" s="228" t="s">
        <v>615</v>
      </c>
      <c r="E586" s="247" t="s">
        <v>260</v>
      </c>
      <c r="F586" s="248"/>
      <c r="G586" s="228" t="s">
        <v>100</v>
      </c>
      <c r="H586" s="229" t="s">
        <v>758</v>
      </c>
      <c r="I586" s="229"/>
      <c r="J586" s="147" t="str">
        <f t="shared" si="19"/>
        <v>江俊毅</v>
      </c>
      <c r="K586" s="230">
        <v>100</v>
      </c>
      <c r="L586" s="208" t="s">
        <v>2232</v>
      </c>
      <c r="M586" s="208" t="s">
        <v>927</v>
      </c>
      <c r="N586" s="154">
        <f t="shared" si="18"/>
        <v>45681</v>
      </c>
      <c r="O586" s="230">
        <v>10</v>
      </c>
      <c r="P586" s="230">
        <v>1</v>
      </c>
      <c r="Q586" s="229" t="s">
        <v>31</v>
      </c>
      <c r="R586" s="229" t="s">
        <v>4752</v>
      </c>
      <c r="S586" s="229" t="s">
        <v>4739</v>
      </c>
      <c r="T586" s="230">
        <v>40</v>
      </c>
      <c r="U586" s="232">
        <v>28.5</v>
      </c>
      <c r="V586" s="208" t="s">
        <v>10201</v>
      </c>
    </row>
    <row r="587" spans="1:22" ht="13.5">
      <c r="A587" s="225" t="s">
        <v>937</v>
      </c>
      <c r="B587" s="226" t="s">
        <v>938</v>
      </c>
      <c r="C587" s="227" t="s">
        <v>46</v>
      </c>
      <c r="D587" s="228" t="s">
        <v>615</v>
      </c>
      <c r="E587" s="247" t="s">
        <v>49</v>
      </c>
      <c r="F587" s="248" t="s">
        <v>7155</v>
      </c>
      <c r="G587" s="228" t="s">
        <v>2860</v>
      </c>
      <c r="H587" s="229" t="s">
        <v>3685</v>
      </c>
      <c r="I587" s="229"/>
      <c r="J587" s="147" t="str">
        <f t="shared" si="19"/>
        <v>鄭貫中</v>
      </c>
      <c r="K587" s="230">
        <v>100</v>
      </c>
      <c r="L587" s="208" t="s">
        <v>2232</v>
      </c>
      <c r="M587" s="208" t="s">
        <v>927</v>
      </c>
      <c r="N587" s="154">
        <f t="shared" si="18"/>
        <v>45681</v>
      </c>
      <c r="O587" s="230">
        <v>10</v>
      </c>
      <c r="P587" s="230">
        <v>16</v>
      </c>
      <c r="Q587" s="229" t="s">
        <v>31</v>
      </c>
      <c r="R587" s="229" t="s">
        <v>5524</v>
      </c>
      <c r="S587" s="229" t="s">
        <v>4740</v>
      </c>
      <c r="T587" s="230">
        <v>5</v>
      </c>
      <c r="U587" s="232">
        <v>102.5</v>
      </c>
      <c r="V587" s="208" t="s">
        <v>10201</v>
      </c>
    </row>
    <row r="588" spans="1:22" ht="13.5">
      <c r="A588" s="225" t="s">
        <v>937</v>
      </c>
      <c r="B588" s="226" t="s">
        <v>938</v>
      </c>
      <c r="C588" s="227" t="s">
        <v>46</v>
      </c>
      <c r="D588" s="228" t="s">
        <v>615</v>
      </c>
      <c r="E588" s="247" t="s">
        <v>99</v>
      </c>
      <c r="F588" s="248" t="s">
        <v>10606</v>
      </c>
      <c r="G588" s="228" t="s">
        <v>100</v>
      </c>
      <c r="H588" s="229" t="s">
        <v>615</v>
      </c>
      <c r="I588" s="229"/>
      <c r="J588" s="147" t="str">
        <f t="shared" si="19"/>
        <v>彭志豪</v>
      </c>
      <c r="K588" s="230">
        <v>100</v>
      </c>
      <c r="L588" s="208" t="s">
        <v>2232</v>
      </c>
      <c r="M588" s="208" t="s">
        <v>927</v>
      </c>
      <c r="N588" s="154">
        <f t="shared" si="18"/>
        <v>45681</v>
      </c>
      <c r="O588" s="230">
        <v>10</v>
      </c>
      <c r="P588" s="230">
        <v>1</v>
      </c>
      <c r="Q588" s="229" t="s">
        <v>31</v>
      </c>
      <c r="R588" s="229" t="s">
        <v>3834</v>
      </c>
      <c r="S588" s="229" t="s">
        <v>6037</v>
      </c>
      <c r="T588" s="230">
        <v>42</v>
      </c>
      <c r="U588" s="229"/>
      <c r="V588" s="208" t="s">
        <v>10201</v>
      </c>
    </row>
    <row r="589" spans="1:22" ht="13.5">
      <c r="A589" s="225" t="s">
        <v>937</v>
      </c>
      <c r="B589" s="226" t="s">
        <v>938</v>
      </c>
      <c r="C589" s="227" t="s">
        <v>46</v>
      </c>
      <c r="D589" s="228" t="s">
        <v>615</v>
      </c>
      <c r="E589" s="247" t="s">
        <v>4797</v>
      </c>
      <c r="F589" s="248"/>
      <c r="G589" s="228" t="s">
        <v>100</v>
      </c>
      <c r="H589" s="229" t="s">
        <v>758</v>
      </c>
      <c r="I589" s="229"/>
      <c r="J589" s="147" t="str">
        <f t="shared" si="19"/>
        <v>江俊毅</v>
      </c>
      <c r="K589" s="230">
        <v>100</v>
      </c>
      <c r="L589" s="208" t="s">
        <v>2232</v>
      </c>
      <c r="M589" s="208" t="s">
        <v>927</v>
      </c>
      <c r="N589" s="154">
        <f t="shared" si="18"/>
        <v>45681</v>
      </c>
      <c r="O589" s="230">
        <v>10</v>
      </c>
      <c r="P589" s="230">
        <v>32</v>
      </c>
      <c r="Q589" s="229" t="s">
        <v>31</v>
      </c>
      <c r="R589" s="229" t="s">
        <v>2044</v>
      </c>
      <c r="S589" s="229" t="s">
        <v>6236</v>
      </c>
      <c r="T589" s="230">
        <v>68</v>
      </c>
      <c r="U589" s="230">
        <v>180</v>
      </c>
      <c r="V589" s="208" t="s">
        <v>10201</v>
      </c>
    </row>
    <row r="590" spans="1:22" ht="13.5">
      <c r="A590" s="225" t="s">
        <v>937</v>
      </c>
      <c r="B590" s="226" t="s">
        <v>938</v>
      </c>
      <c r="C590" s="227" t="s">
        <v>46</v>
      </c>
      <c r="D590" s="228" t="s">
        <v>615</v>
      </c>
      <c r="E590" s="247" t="s">
        <v>4798</v>
      </c>
      <c r="F590" s="248"/>
      <c r="G590" s="228" t="s">
        <v>100</v>
      </c>
      <c r="H590" s="229" t="s">
        <v>476</v>
      </c>
      <c r="I590" s="229"/>
      <c r="J590" s="147" t="str">
        <f t="shared" si="19"/>
        <v>莊廉琯</v>
      </c>
      <c r="K590" s="230">
        <v>100</v>
      </c>
      <c r="L590" s="208" t="s">
        <v>2232</v>
      </c>
      <c r="M590" s="208" t="s">
        <v>927</v>
      </c>
      <c r="N590" s="154">
        <f t="shared" si="18"/>
        <v>45681</v>
      </c>
      <c r="O590" s="230">
        <v>10</v>
      </c>
      <c r="P590" s="231">
        <v>0</v>
      </c>
      <c r="Q590" s="229" t="s">
        <v>31</v>
      </c>
      <c r="R590" s="229" t="s">
        <v>5193</v>
      </c>
      <c r="S590" s="229" t="s">
        <v>2222</v>
      </c>
      <c r="T590" s="230">
        <v>4</v>
      </c>
      <c r="U590" s="232">
        <v>73.5</v>
      </c>
      <c r="V590" s="208" t="s">
        <v>10201</v>
      </c>
    </row>
    <row r="591" spans="1:22" ht="13.5">
      <c r="A591" s="225" t="s">
        <v>937</v>
      </c>
      <c r="B591" s="226" t="s">
        <v>938</v>
      </c>
      <c r="C591" s="227" t="s">
        <v>4748</v>
      </c>
      <c r="D591" s="228" t="s">
        <v>615</v>
      </c>
      <c r="E591" s="247" t="s">
        <v>4799</v>
      </c>
      <c r="F591" s="248" t="s">
        <v>7895</v>
      </c>
      <c r="G591" s="228" t="s">
        <v>100</v>
      </c>
      <c r="H591" s="229" t="s">
        <v>615</v>
      </c>
      <c r="I591" s="229"/>
      <c r="J591" s="147" t="str">
        <f t="shared" si="19"/>
        <v>彭志豪</v>
      </c>
      <c r="K591" s="230">
        <v>100</v>
      </c>
      <c r="L591" s="208" t="s">
        <v>2232</v>
      </c>
      <c r="M591" s="208" t="s">
        <v>927</v>
      </c>
      <c r="N591" s="154">
        <f t="shared" si="18"/>
        <v>45681</v>
      </c>
      <c r="O591" s="230">
        <v>10</v>
      </c>
      <c r="P591" s="231">
        <v>0</v>
      </c>
      <c r="Q591" s="229" t="s">
        <v>31</v>
      </c>
      <c r="R591" s="229" t="s">
        <v>2041</v>
      </c>
      <c r="S591" s="229" t="s">
        <v>5202</v>
      </c>
      <c r="T591" s="230">
        <v>73</v>
      </c>
      <c r="U591" s="232">
        <v>850.5</v>
      </c>
      <c r="V591" s="208" t="s">
        <v>10201</v>
      </c>
    </row>
    <row r="592" spans="1:22" ht="13.5">
      <c r="A592" s="225" t="s">
        <v>937</v>
      </c>
      <c r="B592" s="226" t="s">
        <v>938</v>
      </c>
      <c r="C592" s="227" t="s">
        <v>4748</v>
      </c>
      <c r="D592" s="228" t="s">
        <v>615</v>
      </c>
      <c r="E592" s="247" t="s">
        <v>4799</v>
      </c>
      <c r="F592" s="248" t="s">
        <v>7156</v>
      </c>
      <c r="G592" s="228" t="s">
        <v>2860</v>
      </c>
      <c r="H592" s="229" t="s">
        <v>3685</v>
      </c>
      <c r="I592" s="229"/>
      <c r="J592" s="147" t="str">
        <f t="shared" si="19"/>
        <v>鄭貫中</v>
      </c>
      <c r="K592" s="230">
        <v>100</v>
      </c>
      <c r="L592" s="208" t="s">
        <v>2232</v>
      </c>
      <c r="M592" s="208" t="s">
        <v>927</v>
      </c>
      <c r="N592" s="154">
        <f t="shared" si="18"/>
        <v>45681</v>
      </c>
      <c r="O592" s="230">
        <v>10</v>
      </c>
      <c r="P592" s="231">
        <v>0</v>
      </c>
      <c r="Q592" s="229" t="s">
        <v>31</v>
      </c>
      <c r="R592" s="229" t="s">
        <v>2041</v>
      </c>
      <c r="S592" s="229" t="s">
        <v>4740</v>
      </c>
      <c r="T592" s="230">
        <v>52</v>
      </c>
      <c r="U592" s="232">
        <v>322.5</v>
      </c>
      <c r="V592" s="208" t="s">
        <v>10201</v>
      </c>
    </row>
    <row r="593" spans="1:22" ht="13.5">
      <c r="A593" s="225" t="s">
        <v>2241</v>
      </c>
      <c r="B593" s="226" t="s">
        <v>2242</v>
      </c>
      <c r="C593" s="227" t="s">
        <v>635</v>
      </c>
      <c r="D593" s="228" t="s">
        <v>132</v>
      </c>
      <c r="E593" s="247" t="s">
        <v>2402</v>
      </c>
      <c r="F593" s="248" t="s">
        <v>7744</v>
      </c>
      <c r="G593" s="228" t="s">
        <v>6334</v>
      </c>
      <c r="H593" s="229" t="s">
        <v>106</v>
      </c>
      <c r="I593" s="229"/>
      <c r="J593" s="147" t="str">
        <f t="shared" si="19"/>
        <v>賴慶樺</v>
      </c>
      <c r="K593" s="230">
        <v>100</v>
      </c>
      <c r="L593" s="208" t="s">
        <v>2232</v>
      </c>
      <c r="M593" s="208" t="s">
        <v>927</v>
      </c>
      <c r="N593" s="154">
        <f t="shared" si="18"/>
        <v>45681</v>
      </c>
      <c r="O593" s="230">
        <v>10</v>
      </c>
      <c r="P593" s="230">
        <v>4</v>
      </c>
      <c r="Q593" s="229" t="s">
        <v>31</v>
      </c>
      <c r="R593" s="229" t="s">
        <v>4747</v>
      </c>
      <c r="S593" s="229" t="s">
        <v>8150</v>
      </c>
      <c r="T593" s="230">
        <v>61</v>
      </c>
      <c r="U593" s="230">
        <v>22</v>
      </c>
      <c r="V593" s="209"/>
    </row>
    <row r="594" spans="1:22" ht="13.5">
      <c r="A594" s="225" t="s">
        <v>2241</v>
      </c>
      <c r="B594" s="226" t="s">
        <v>2242</v>
      </c>
      <c r="C594" s="227" t="s">
        <v>635</v>
      </c>
      <c r="D594" s="228" t="s">
        <v>132</v>
      </c>
      <c r="E594" s="247" t="s">
        <v>2403</v>
      </c>
      <c r="F594" s="248"/>
      <c r="G594" s="228" t="s">
        <v>73</v>
      </c>
      <c r="H594" s="229" t="s">
        <v>103</v>
      </c>
      <c r="I594" s="229"/>
      <c r="J594" s="147" t="str">
        <f t="shared" si="19"/>
        <v>李奕澔</v>
      </c>
      <c r="K594" s="230">
        <v>100</v>
      </c>
      <c r="L594" s="208" t="s">
        <v>2232</v>
      </c>
      <c r="M594" s="208" t="s">
        <v>927</v>
      </c>
      <c r="N594" s="154">
        <f t="shared" si="18"/>
        <v>45681</v>
      </c>
      <c r="O594" s="230">
        <v>10</v>
      </c>
      <c r="P594" s="230">
        <v>40</v>
      </c>
      <c r="Q594" s="229" t="s">
        <v>31</v>
      </c>
      <c r="R594" s="229" t="s">
        <v>9816</v>
      </c>
      <c r="S594" s="229" t="s">
        <v>10213</v>
      </c>
      <c r="T594" s="230">
        <v>91</v>
      </c>
      <c r="U594" s="229"/>
      <c r="V594" s="209"/>
    </row>
    <row r="595" spans="1:22" ht="13.5">
      <c r="A595" s="225" t="s">
        <v>4557</v>
      </c>
      <c r="B595" s="226" t="s">
        <v>4558</v>
      </c>
      <c r="C595" s="227" t="s">
        <v>56</v>
      </c>
      <c r="D595" s="228" t="s">
        <v>123</v>
      </c>
      <c r="E595" s="247" t="s">
        <v>57</v>
      </c>
      <c r="F595" s="248"/>
      <c r="G595" s="228" t="s">
        <v>506</v>
      </c>
      <c r="H595" s="229" t="s">
        <v>123</v>
      </c>
      <c r="I595" s="229"/>
      <c r="J595" s="147" t="str">
        <f t="shared" si="19"/>
        <v>張良琪</v>
      </c>
      <c r="K595" s="230">
        <v>100</v>
      </c>
      <c r="L595" s="208" t="s">
        <v>2227</v>
      </c>
      <c r="M595" s="208" t="s">
        <v>2227</v>
      </c>
      <c r="N595" s="154">
        <f t="shared" si="18"/>
        <v>45671</v>
      </c>
      <c r="O595" s="231">
        <v>0</v>
      </c>
      <c r="P595" s="230">
        <v>4</v>
      </c>
      <c r="Q595" s="229" t="s">
        <v>31</v>
      </c>
      <c r="R595" s="229" t="s">
        <v>10215</v>
      </c>
      <c r="S595" s="229" t="s">
        <v>10215</v>
      </c>
      <c r="T595" s="230">
        <v>1</v>
      </c>
      <c r="U595" s="229"/>
      <c r="V595" s="209"/>
    </row>
    <row r="596" spans="1:22" ht="13.5">
      <c r="A596" s="225" t="s">
        <v>3407</v>
      </c>
      <c r="B596" s="226" t="s">
        <v>3408</v>
      </c>
      <c r="C596" s="227" t="s">
        <v>46</v>
      </c>
      <c r="D596" s="228" t="s">
        <v>262</v>
      </c>
      <c r="E596" s="247" t="s">
        <v>48</v>
      </c>
      <c r="F596" s="248" t="s">
        <v>4437</v>
      </c>
      <c r="G596" s="228" t="s">
        <v>2861</v>
      </c>
      <c r="H596" s="229" t="s">
        <v>262</v>
      </c>
      <c r="I596" s="229"/>
      <c r="J596" s="147" t="str">
        <f t="shared" si="19"/>
        <v>羅友彥</v>
      </c>
      <c r="K596" s="230">
        <v>100</v>
      </c>
      <c r="L596" s="208" t="s">
        <v>2227</v>
      </c>
      <c r="M596" s="208" t="s">
        <v>3414</v>
      </c>
      <c r="N596" s="154">
        <f t="shared" si="18"/>
        <v>45672</v>
      </c>
      <c r="O596" s="230">
        <v>2</v>
      </c>
      <c r="P596" s="231">
        <v>0</v>
      </c>
      <c r="Q596" s="229" t="s">
        <v>31</v>
      </c>
      <c r="R596" s="229" t="s">
        <v>1875</v>
      </c>
      <c r="S596" s="229" t="s">
        <v>1875</v>
      </c>
      <c r="T596" s="230">
        <v>1</v>
      </c>
      <c r="U596" s="229"/>
      <c r="V596" s="208" t="s">
        <v>6520</v>
      </c>
    </row>
    <row r="597" spans="1:22" ht="13.5">
      <c r="A597" s="225" t="s">
        <v>5212</v>
      </c>
      <c r="B597" s="226" t="s">
        <v>5213</v>
      </c>
      <c r="C597" s="227" t="s">
        <v>41</v>
      </c>
      <c r="D597" s="228" t="s">
        <v>115</v>
      </c>
      <c r="E597" s="247" t="s">
        <v>5356</v>
      </c>
      <c r="F597" s="248"/>
      <c r="G597" s="228" t="s">
        <v>70</v>
      </c>
      <c r="H597" s="229" t="s">
        <v>718</v>
      </c>
      <c r="I597" s="229"/>
      <c r="J597" s="147" t="str">
        <f t="shared" si="19"/>
        <v>朱哲演</v>
      </c>
      <c r="K597" s="230">
        <v>100</v>
      </c>
      <c r="L597" s="208" t="s">
        <v>3414</v>
      </c>
      <c r="M597" s="208" t="s">
        <v>1492</v>
      </c>
      <c r="N597" s="154">
        <f t="shared" si="18"/>
        <v>45692</v>
      </c>
      <c r="O597" s="230">
        <v>10</v>
      </c>
      <c r="P597" s="230">
        <v>40</v>
      </c>
      <c r="Q597" s="229" t="s">
        <v>31</v>
      </c>
      <c r="R597" s="229" t="s">
        <v>7912</v>
      </c>
      <c r="S597" s="229" t="s">
        <v>9492</v>
      </c>
      <c r="T597" s="230">
        <v>17</v>
      </c>
      <c r="U597" s="229"/>
      <c r="V597" s="209"/>
    </row>
    <row r="598" spans="1:22" ht="13.5">
      <c r="A598" s="225" t="s">
        <v>5212</v>
      </c>
      <c r="B598" s="226" t="s">
        <v>5213</v>
      </c>
      <c r="C598" s="227" t="s">
        <v>51</v>
      </c>
      <c r="D598" s="228" t="s">
        <v>115</v>
      </c>
      <c r="E598" s="247" t="s">
        <v>5357</v>
      </c>
      <c r="F598" s="248" t="s">
        <v>6891</v>
      </c>
      <c r="G598" s="228" t="s">
        <v>100</v>
      </c>
      <c r="H598" s="229" t="s">
        <v>115</v>
      </c>
      <c r="I598" s="229"/>
      <c r="J598" s="147" t="str">
        <f t="shared" si="19"/>
        <v>黃胤綸</v>
      </c>
      <c r="K598" s="230">
        <v>100</v>
      </c>
      <c r="L598" s="208" t="s">
        <v>3414</v>
      </c>
      <c r="M598" s="208" t="s">
        <v>2408</v>
      </c>
      <c r="N598" s="154">
        <f t="shared" si="18"/>
        <v>45673</v>
      </c>
      <c r="O598" s="230">
        <v>2</v>
      </c>
      <c r="P598" s="230">
        <v>16</v>
      </c>
      <c r="Q598" s="229" t="s">
        <v>31</v>
      </c>
      <c r="R598" s="229" t="s">
        <v>3414</v>
      </c>
      <c r="S598" s="229" t="s">
        <v>2411</v>
      </c>
      <c r="T598" s="230">
        <v>52</v>
      </c>
      <c r="U598" s="230">
        <v>37</v>
      </c>
      <c r="V598" s="209"/>
    </row>
    <row r="599" spans="1:22" ht="13.5">
      <c r="A599" s="225" t="s">
        <v>5212</v>
      </c>
      <c r="B599" s="226" t="s">
        <v>5213</v>
      </c>
      <c r="C599" s="227" t="s">
        <v>51</v>
      </c>
      <c r="D599" s="228" t="s">
        <v>115</v>
      </c>
      <c r="E599" s="247" t="s">
        <v>52</v>
      </c>
      <c r="F599" s="248"/>
      <c r="G599" s="228" t="s">
        <v>2860</v>
      </c>
      <c r="H599" s="229" t="s">
        <v>3685</v>
      </c>
      <c r="I599" s="229"/>
      <c r="J599" s="147" t="str">
        <f t="shared" si="19"/>
        <v>鄭貫中</v>
      </c>
      <c r="K599" s="230">
        <v>100</v>
      </c>
      <c r="L599" s="208" t="s">
        <v>3414</v>
      </c>
      <c r="M599" s="208" t="s">
        <v>2042</v>
      </c>
      <c r="N599" s="154">
        <f t="shared" si="18"/>
        <v>45678</v>
      </c>
      <c r="O599" s="230">
        <v>5</v>
      </c>
      <c r="P599" s="230">
        <v>40</v>
      </c>
      <c r="Q599" s="229" t="s">
        <v>31</v>
      </c>
      <c r="R599" s="229" t="s">
        <v>2228</v>
      </c>
      <c r="S599" s="229" t="s">
        <v>2228</v>
      </c>
      <c r="T599" s="230">
        <v>1</v>
      </c>
      <c r="U599" s="232">
        <v>77.5</v>
      </c>
      <c r="V599" s="209"/>
    </row>
    <row r="600" spans="1:22" ht="13.5">
      <c r="A600" s="225" t="s">
        <v>3403</v>
      </c>
      <c r="B600" s="226" t="s">
        <v>3404</v>
      </c>
      <c r="C600" s="227" t="s">
        <v>2717</v>
      </c>
      <c r="D600" s="228" t="s">
        <v>262</v>
      </c>
      <c r="E600" s="247" t="s">
        <v>2731</v>
      </c>
      <c r="F600" s="248"/>
      <c r="G600" s="228" t="s">
        <v>32</v>
      </c>
      <c r="H600" s="229" t="s">
        <v>462</v>
      </c>
      <c r="I600" s="229"/>
      <c r="J600" s="147" t="str">
        <f t="shared" si="19"/>
        <v>簡振芳</v>
      </c>
      <c r="K600" s="230">
        <v>100</v>
      </c>
      <c r="L600" s="208" t="s">
        <v>3414</v>
      </c>
      <c r="M600" s="208" t="s">
        <v>927</v>
      </c>
      <c r="N600" s="154">
        <f t="shared" si="18"/>
        <v>45681</v>
      </c>
      <c r="O600" s="230">
        <v>8</v>
      </c>
      <c r="P600" s="231">
        <v>0</v>
      </c>
      <c r="Q600" s="229" t="s">
        <v>31</v>
      </c>
      <c r="R600" s="229" t="s">
        <v>927</v>
      </c>
      <c r="S600" s="229" t="s">
        <v>2044</v>
      </c>
      <c r="T600" s="230">
        <v>13</v>
      </c>
      <c r="U600" s="230">
        <v>48</v>
      </c>
      <c r="V600" s="208" t="s">
        <v>4735</v>
      </c>
    </row>
    <row r="601" spans="1:22" ht="13.5">
      <c r="A601" s="225" t="s">
        <v>5179</v>
      </c>
      <c r="B601" s="226" t="s">
        <v>5180</v>
      </c>
      <c r="C601" s="227" t="s">
        <v>2715</v>
      </c>
      <c r="D601" s="228" t="s">
        <v>421</v>
      </c>
      <c r="E601" s="247" t="s">
        <v>712</v>
      </c>
      <c r="F601" s="248" t="s">
        <v>5868</v>
      </c>
      <c r="G601" s="228" t="s">
        <v>2861</v>
      </c>
      <c r="H601" s="229" t="s">
        <v>421</v>
      </c>
      <c r="I601" s="229"/>
      <c r="J601" s="147" t="str">
        <f t="shared" si="19"/>
        <v>蘇漢城</v>
      </c>
      <c r="K601" s="230">
        <v>100</v>
      </c>
      <c r="L601" s="208" t="s">
        <v>3414</v>
      </c>
      <c r="M601" s="208" t="s">
        <v>3414</v>
      </c>
      <c r="N601" s="154">
        <f t="shared" si="18"/>
        <v>45672</v>
      </c>
      <c r="O601" s="230">
        <v>1</v>
      </c>
      <c r="P601" s="230">
        <v>2</v>
      </c>
      <c r="Q601" s="229" t="s">
        <v>31</v>
      </c>
      <c r="R601" s="229" t="s">
        <v>3414</v>
      </c>
      <c r="S601" s="229" t="s">
        <v>3537</v>
      </c>
      <c r="T601" s="230">
        <v>19</v>
      </c>
      <c r="U601" s="229"/>
      <c r="V601" s="208" t="s">
        <v>8150</v>
      </c>
    </row>
    <row r="602" spans="1:22" ht="13.5">
      <c r="A602" s="225" t="s">
        <v>5179</v>
      </c>
      <c r="B602" s="226" t="s">
        <v>5180</v>
      </c>
      <c r="C602" s="227" t="s">
        <v>2716</v>
      </c>
      <c r="D602" s="228" t="s">
        <v>421</v>
      </c>
      <c r="E602" s="247" t="s">
        <v>416</v>
      </c>
      <c r="F602" s="248" t="s">
        <v>5869</v>
      </c>
      <c r="G602" s="228" t="s">
        <v>2861</v>
      </c>
      <c r="H602" s="229" t="s">
        <v>421</v>
      </c>
      <c r="I602" s="229"/>
      <c r="J602" s="147" t="str">
        <f t="shared" si="19"/>
        <v>蘇漢城</v>
      </c>
      <c r="K602" s="230">
        <v>100</v>
      </c>
      <c r="L602" s="208" t="s">
        <v>2408</v>
      </c>
      <c r="M602" s="208" t="s">
        <v>3828</v>
      </c>
      <c r="N602" s="154">
        <f t="shared" si="18"/>
        <v>45700</v>
      </c>
      <c r="O602" s="230">
        <v>15</v>
      </c>
      <c r="P602" s="230">
        <v>80</v>
      </c>
      <c r="Q602" s="229" t="s">
        <v>31</v>
      </c>
      <c r="R602" s="229" t="s">
        <v>3414</v>
      </c>
      <c r="S602" s="229" t="s">
        <v>3537</v>
      </c>
      <c r="T602" s="230">
        <v>19</v>
      </c>
      <c r="U602" s="229"/>
      <c r="V602" s="208" t="s">
        <v>8150</v>
      </c>
    </row>
    <row r="603" spans="1:22" ht="13.5">
      <c r="A603" s="225" t="s">
        <v>5181</v>
      </c>
      <c r="B603" s="226" t="s">
        <v>5182</v>
      </c>
      <c r="C603" s="227" t="s">
        <v>2688</v>
      </c>
      <c r="D603" s="228" t="s">
        <v>421</v>
      </c>
      <c r="E603" s="247" t="s">
        <v>711</v>
      </c>
      <c r="F603" s="248"/>
      <c r="G603" s="228" t="s">
        <v>6334</v>
      </c>
      <c r="H603" s="229" t="s">
        <v>133</v>
      </c>
      <c r="I603" s="229"/>
      <c r="J603" s="147" t="str">
        <f t="shared" si="19"/>
        <v>王淑瑤</v>
      </c>
      <c r="K603" s="230">
        <v>100</v>
      </c>
      <c r="L603" s="208" t="s">
        <v>2408</v>
      </c>
      <c r="M603" s="208" t="s">
        <v>2041</v>
      </c>
      <c r="N603" s="154">
        <f t="shared" si="18"/>
        <v>45677</v>
      </c>
      <c r="O603" s="230">
        <v>3</v>
      </c>
      <c r="P603" s="230">
        <v>20</v>
      </c>
      <c r="Q603" s="229" t="s">
        <v>31</v>
      </c>
      <c r="R603" s="229" t="s">
        <v>2041</v>
      </c>
      <c r="S603" s="229" t="s">
        <v>2041</v>
      </c>
      <c r="T603" s="230">
        <v>1</v>
      </c>
      <c r="U603" s="229"/>
      <c r="V603" s="208" t="s">
        <v>9289</v>
      </c>
    </row>
    <row r="604" spans="1:22" ht="13.5">
      <c r="A604" s="225" t="s">
        <v>3135</v>
      </c>
      <c r="B604" s="226" t="s">
        <v>3136</v>
      </c>
      <c r="C604" s="227" t="s">
        <v>46</v>
      </c>
      <c r="D604" s="228" t="s">
        <v>115</v>
      </c>
      <c r="E604" s="247" t="s">
        <v>3158</v>
      </c>
      <c r="F604" s="248" t="s">
        <v>13032</v>
      </c>
      <c r="G604" s="228" t="s">
        <v>100</v>
      </c>
      <c r="H604" s="229" t="s">
        <v>115</v>
      </c>
      <c r="I604" s="229"/>
      <c r="J604" s="147" t="str">
        <f t="shared" si="19"/>
        <v>黃胤綸</v>
      </c>
      <c r="K604" s="230">
        <v>100</v>
      </c>
      <c r="L604" s="208" t="s">
        <v>2409</v>
      </c>
      <c r="M604" s="208" t="s">
        <v>2409</v>
      </c>
      <c r="N604" s="154">
        <f t="shared" si="18"/>
        <v>45674</v>
      </c>
      <c r="O604" s="230">
        <v>1</v>
      </c>
      <c r="P604" s="230">
        <v>4</v>
      </c>
      <c r="Q604" s="229" t="s">
        <v>31</v>
      </c>
      <c r="R604" s="229" t="s">
        <v>7913</v>
      </c>
      <c r="S604" s="229" t="s">
        <v>12099</v>
      </c>
      <c r="T604" s="230">
        <v>69</v>
      </c>
      <c r="U604" s="229"/>
      <c r="V604" s="208" t="s">
        <v>12096</v>
      </c>
    </row>
    <row r="605" spans="1:22" ht="13.5">
      <c r="A605" s="225" t="s">
        <v>5212</v>
      </c>
      <c r="B605" s="226" t="s">
        <v>5213</v>
      </c>
      <c r="C605" s="227" t="s">
        <v>51</v>
      </c>
      <c r="D605" s="228" t="s">
        <v>115</v>
      </c>
      <c r="E605" s="247" t="s">
        <v>124</v>
      </c>
      <c r="F605" s="248" t="s">
        <v>5358</v>
      </c>
      <c r="G605" s="228" t="s">
        <v>100</v>
      </c>
      <c r="H605" s="229" t="s">
        <v>115</v>
      </c>
      <c r="I605" s="229"/>
      <c r="J605" s="147" t="str">
        <f t="shared" si="19"/>
        <v>黃胤綸</v>
      </c>
      <c r="K605" s="230">
        <v>100</v>
      </c>
      <c r="L605" s="208" t="s">
        <v>2409</v>
      </c>
      <c r="M605" s="208" t="s">
        <v>2409</v>
      </c>
      <c r="N605" s="154">
        <f t="shared" si="18"/>
        <v>45674</v>
      </c>
      <c r="O605" s="230">
        <v>1</v>
      </c>
      <c r="P605" s="230">
        <v>8</v>
      </c>
      <c r="Q605" s="229" t="s">
        <v>31</v>
      </c>
      <c r="R605" s="229" t="s">
        <v>2409</v>
      </c>
      <c r="S605" s="229" t="s">
        <v>2412</v>
      </c>
      <c r="T605" s="230">
        <v>15</v>
      </c>
      <c r="U605" s="230">
        <v>4</v>
      </c>
      <c r="V605" s="209"/>
    </row>
    <row r="606" spans="1:22" ht="13.5">
      <c r="A606" s="225" t="s">
        <v>2241</v>
      </c>
      <c r="B606" s="226" t="s">
        <v>2242</v>
      </c>
      <c r="C606" s="227" t="s">
        <v>41</v>
      </c>
      <c r="D606" s="228" t="s">
        <v>132</v>
      </c>
      <c r="E606" s="247" t="s">
        <v>125</v>
      </c>
      <c r="F606" s="248" t="s">
        <v>10419</v>
      </c>
      <c r="G606" s="228" t="s">
        <v>70</v>
      </c>
      <c r="H606" s="229" t="s">
        <v>71</v>
      </c>
      <c r="I606" s="229"/>
      <c r="J606" s="147" t="str">
        <f t="shared" si="19"/>
        <v>余承翰</v>
      </c>
      <c r="K606" s="230">
        <v>100</v>
      </c>
      <c r="L606" s="208" t="s">
        <v>2409</v>
      </c>
      <c r="M606" s="208" t="s">
        <v>928</v>
      </c>
      <c r="N606" s="154">
        <f t="shared" si="18"/>
        <v>45694</v>
      </c>
      <c r="O606" s="230">
        <v>10</v>
      </c>
      <c r="P606" s="230">
        <v>80</v>
      </c>
      <c r="Q606" s="229" t="s">
        <v>31</v>
      </c>
      <c r="R606" s="229" t="s">
        <v>6355</v>
      </c>
      <c r="S606" s="229" t="s">
        <v>10204</v>
      </c>
      <c r="T606" s="230">
        <v>70</v>
      </c>
      <c r="U606" s="229"/>
      <c r="V606" s="209"/>
    </row>
    <row r="607" spans="1:22" ht="13.5">
      <c r="A607" s="225" t="s">
        <v>5212</v>
      </c>
      <c r="B607" s="226" t="s">
        <v>5213</v>
      </c>
      <c r="C607" s="227" t="s">
        <v>51</v>
      </c>
      <c r="D607" s="228" t="s">
        <v>115</v>
      </c>
      <c r="E607" s="247" t="s">
        <v>5343</v>
      </c>
      <c r="F607" s="248" t="s">
        <v>6224</v>
      </c>
      <c r="G607" s="228" t="s">
        <v>6334</v>
      </c>
      <c r="H607" s="229" t="s">
        <v>66</v>
      </c>
      <c r="I607" s="229"/>
      <c r="J607" s="147" t="str">
        <f t="shared" si="19"/>
        <v>許慧芝</v>
      </c>
      <c r="K607" s="230">
        <v>100</v>
      </c>
      <c r="L607" s="208" t="s">
        <v>2041</v>
      </c>
      <c r="M607" s="208" t="s">
        <v>2042</v>
      </c>
      <c r="N607" s="154">
        <f t="shared" si="18"/>
        <v>45678</v>
      </c>
      <c r="O607" s="230">
        <v>2</v>
      </c>
      <c r="P607" s="230">
        <v>16</v>
      </c>
      <c r="Q607" s="229" t="s">
        <v>31</v>
      </c>
      <c r="R607" s="229" t="s">
        <v>3829</v>
      </c>
      <c r="S607" s="229" t="s">
        <v>2413</v>
      </c>
      <c r="T607" s="230">
        <v>6</v>
      </c>
      <c r="U607" s="230">
        <v>8</v>
      </c>
      <c r="V607" s="209"/>
    </row>
    <row r="608" spans="1:22" ht="13.5">
      <c r="A608" s="225" t="s">
        <v>5212</v>
      </c>
      <c r="B608" s="226" t="s">
        <v>5213</v>
      </c>
      <c r="C608" s="227" t="s">
        <v>51</v>
      </c>
      <c r="D608" s="228" t="s">
        <v>115</v>
      </c>
      <c r="E608" s="247" t="s">
        <v>285</v>
      </c>
      <c r="F608" s="248" t="s">
        <v>5870</v>
      </c>
      <c r="G608" s="228" t="s">
        <v>73</v>
      </c>
      <c r="H608" s="229" t="s">
        <v>877</v>
      </c>
      <c r="I608" s="229"/>
      <c r="J608" s="147" t="str">
        <f t="shared" si="19"/>
        <v>張政崙</v>
      </c>
      <c r="K608" s="230">
        <v>100</v>
      </c>
      <c r="L608" s="208" t="s">
        <v>2041</v>
      </c>
      <c r="M608" s="208" t="s">
        <v>2229</v>
      </c>
      <c r="N608" s="154">
        <f t="shared" si="18"/>
        <v>45695</v>
      </c>
      <c r="O608" s="230">
        <v>10</v>
      </c>
      <c r="P608" s="230">
        <v>80</v>
      </c>
      <c r="Q608" s="229" t="s">
        <v>31</v>
      </c>
      <c r="R608" s="229" t="s">
        <v>2041</v>
      </c>
      <c r="S608" s="229" t="s">
        <v>929</v>
      </c>
      <c r="T608" s="230">
        <v>15</v>
      </c>
      <c r="U608" s="229"/>
      <c r="V608" s="209"/>
    </row>
    <row r="609" spans="1:22" ht="13.5">
      <c r="A609" s="225" t="s">
        <v>3403</v>
      </c>
      <c r="B609" s="226" t="s">
        <v>3404</v>
      </c>
      <c r="C609" s="227" t="s">
        <v>2728</v>
      </c>
      <c r="D609" s="228" t="s">
        <v>262</v>
      </c>
      <c r="E609" s="247" t="s">
        <v>2729</v>
      </c>
      <c r="F609" s="248" t="s">
        <v>5871</v>
      </c>
      <c r="G609" s="228" t="s">
        <v>2861</v>
      </c>
      <c r="H609" s="229" t="s">
        <v>262</v>
      </c>
      <c r="I609" s="229"/>
      <c r="J609" s="147" t="str">
        <f t="shared" si="19"/>
        <v>羅友彥</v>
      </c>
      <c r="K609" s="230">
        <v>100</v>
      </c>
      <c r="L609" s="208" t="s">
        <v>2041</v>
      </c>
      <c r="M609" s="208" t="s">
        <v>929</v>
      </c>
      <c r="N609" s="154">
        <f t="shared" si="18"/>
        <v>45702</v>
      </c>
      <c r="O609" s="230">
        <v>15</v>
      </c>
      <c r="P609" s="231">
        <v>0</v>
      </c>
      <c r="Q609" s="229" t="s">
        <v>31</v>
      </c>
      <c r="R609" s="229" t="s">
        <v>5678</v>
      </c>
      <c r="S609" s="229" t="s">
        <v>3537</v>
      </c>
      <c r="T609" s="230">
        <v>6</v>
      </c>
      <c r="U609" s="229"/>
      <c r="V609" s="208" t="s">
        <v>4735</v>
      </c>
    </row>
    <row r="610" spans="1:22" ht="13.5">
      <c r="A610" s="225" t="s">
        <v>937</v>
      </c>
      <c r="B610" s="226" t="s">
        <v>938</v>
      </c>
      <c r="C610" s="227" t="s">
        <v>4748</v>
      </c>
      <c r="D610" s="228" t="s">
        <v>615</v>
      </c>
      <c r="E610" s="247" t="s">
        <v>4800</v>
      </c>
      <c r="F610" s="248" t="s">
        <v>5520</v>
      </c>
      <c r="G610" s="228" t="s">
        <v>2860</v>
      </c>
      <c r="H610" s="229" t="s">
        <v>3685</v>
      </c>
      <c r="I610" s="229"/>
      <c r="J610" s="147" t="str">
        <f t="shared" si="19"/>
        <v>鄭貫中</v>
      </c>
      <c r="K610" s="230">
        <v>100</v>
      </c>
      <c r="L610" s="208" t="s">
        <v>2041</v>
      </c>
      <c r="M610" s="208" t="s">
        <v>2228</v>
      </c>
      <c r="N610" s="154">
        <f t="shared" si="18"/>
        <v>45679</v>
      </c>
      <c r="O610" s="230">
        <v>3</v>
      </c>
      <c r="P610" s="231">
        <v>0</v>
      </c>
      <c r="Q610" s="229" t="s">
        <v>31</v>
      </c>
      <c r="R610" s="229" t="s">
        <v>2409</v>
      </c>
      <c r="S610" s="229" t="s">
        <v>2043</v>
      </c>
      <c r="T610" s="230">
        <v>9</v>
      </c>
      <c r="U610" s="232">
        <v>22.5</v>
      </c>
      <c r="V610" s="208" t="s">
        <v>10201</v>
      </c>
    </row>
    <row r="611" spans="1:22" ht="13.5">
      <c r="A611" s="225" t="s">
        <v>937</v>
      </c>
      <c r="B611" s="226" t="s">
        <v>938</v>
      </c>
      <c r="C611" s="227" t="s">
        <v>4748</v>
      </c>
      <c r="D611" s="228" t="s">
        <v>615</v>
      </c>
      <c r="E611" s="247" t="s">
        <v>4801</v>
      </c>
      <c r="F611" s="248" t="s">
        <v>5520</v>
      </c>
      <c r="G611" s="228" t="s">
        <v>2860</v>
      </c>
      <c r="H611" s="229" t="s">
        <v>3685</v>
      </c>
      <c r="I611" s="229"/>
      <c r="J611" s="147" t="str">
        <f t="shared" si="19"/>
        <v>鄭貫中</v>
      </c>
      <c r="K611" s="230">
        <v>100</v>
      </c>
      <c r="L611" s="208" t="s">
        <v>2041</v>
      </c>
      <c r="M611" s="208" t="s">
        <v>2228</v>
      </c>
      <c r="N611" s="154">
        <f t="shared" si="18"/>
        <v>45679</v>
      </c>
      <c r="O611" s="230">
        <v>3</v>
      </c>
      <c r="P611" s="231">
        <v>0</v>
      </c>
      <c r="Q611" s="229" t="s">
        <v>31</v>
      </c>
      <c r="R611" s="229" t="s">
        <v>2409</v>
      </c>
      <c r="S611" s="229" t="s">
        <v>2043</v>
      </c>
      <c r="T611" s="230">
        <v>9</v>
      </c>
      <c r="U611" s="232">
        <v>4.5</v>
      </c>
      <c r="V611" s="208" t="s">
        <v>10201</v>
      </c>
    </row>
    <row r="612" spans="1:22" ht="13.5">
      <c r="A612" s="225" t="s">
        <v>878</v>
      </c>
      <c r="B612" s="226" t="s">
        <v>879</v>
      </c>
      <c r="C612" s="227" t="s">
        <v>41</v>
      </c>
      <c r="D612" s="228" t="s">
        <v>115</v>
      </c>
      <c r="E612" s="247" t="s">
        <v>40</v>
      </c>
      <c r="F612" s="248"/>
      <c r="G612" s="228" t="s">
        <v>70</v>
      </c>
      <c r="H612" s="229" t="s">
        <v>129</v>
      </c>
      <c r="I612" s="229"/>
      <c r="J612" s="147" t="str">
        <f t="shared" si="19"/>
        <v>王琇眉</v>
      </c>
      <c r="K612" s="231">
        <v>0</v>
      </c>
      <c r="L612" s="208" t="s">
        <v>2042</v>
      </c>
      <c r="M612" s="208" t="s">
        <v>926</v>
      </c>
      <c r="N612" s="154">
        <f t="shared" si="18"/>
        <v>45680</v>
      </c>
      <c r="O612" s="230">
        <v>3</v>
      </c>
      <c r="P612" s="230">
        <v>8</v>
      </c>
      <c r="Q612" s="229" t="s">
        <v>36</v>
      </c>
      <c r="R612" s="229"/>
      <c r="S612" s="229"/>
      <c r="T612" s="231">
        <v>0</v>
      </c>
      <c r="U612" s="229"/>
      <c r="V612" s="208" t="s">
        <v>897</v>
      </c>
    </row>
    <row r="613" spans="1:22" ht="13.5">
      <c r="A613" s="225" t="s">
        <v>5181</v>
      </c>
      <c r="B613" s="226" t="s">
        <v>5182</v>
      </c>
      <c r="C613" s="227" t="s">
        <v>390</v>
      </c>
      <c r="D613" s="228" t="s">
        <v>421</v>
      </c>
      <c r="E613" s="247" t="s">
        <v>2708</v>
      </c>
      <c r="F613" s="248" t="s">
        <v>6225</v>
      </c>
      <c r="G613" s="228" t="s">
        <v>2861</v>
      </c>
      <c r="H613" s="229" t="s">
        <v>421</v>
      </c>
      <c r="I613" s="229"/>
      <c r="J613" s="147" t="str">
        <f t="shared" si="19"/>
        <v>蘇漢城</v>
      </c>
      <c r="K613" s="230">
        <v>100</v>
      </c>
      <c r="L613" s="208" t="s">
        <v>2042</v>
      </c>
      <c r="M613" s="208" t="s">
        <v>926</v>
      </c>
      <c r="N613" s="154">
        <f t="shared" si="18"/>
        <v>45680</v>
      </c>
      <c r="O613" s="230">
        <v>3</v>
      </c>
      <c r="P613" s="230">
        <v>20</v>
      </c>
      <c r="Q613" s="229" t="s">
        <v>31</v>
      </c>
      <c r="R613" s="229" t="s">
        <v>2041</v>
      </c>
      <c r="S613" s="229" t="s">
        <v>2049</v>
      </c>
      <c r="T613" s="230">
        <v>27</v>
      </c>
      <c r="U613" s="229"/>
      <c r="V613" s="208" t="s">
        <v>9289</v>
      </c>
    </row>
    <row r="614" spans="1:22" ht="13.5">
      <c r="A614" s="225" t="s">
        <v>937</v>
      </c>
      <c r="B614" s="226" t="s">
        <v>938</v>
      </c>
      <c r="C614" s="227" t="s">
        <v>46</v>
      </c>
      <c r="D614" s="228" t="s">
        <v>615</v>
      </c>
      <c r="E614" s="247" t="s">
        <v>95</v>
      </c>
      <c r="F614" s="248"/>
      <c r="G614" s="228" t="s">
        <v>100</v>
      </c>
      <c r="H614" s="229" t="s">
        <v>615</v>
      </c>
      <c r="I614" s="229"/>
      <c r="J614" s="147" t="str">
        <f t="shared" si="19"/>
        <v>彭志豪</v>
      </c>
      <c r="K614" s="230">
        <v>100</v>
      </c>
      <c r="L614" s="208" t="s">
        <v>2042</v>
      </c>
      <c r="M614" s="208" t="s">
        <v>2042</v>
      </c>
      <c r="N614" s="154">
        <f t="shared" si="18"/>
        <v>45678</v>
      </c>
      <c r="O614" s="230">
        <v>1</v>
      </c>
      <c r="P614" s="231">
        <v>0</v>
      </c>
      <c r="Q614" s="229" t="s">
        <v>31</v>
      </c>
      <c r="R614" s="229" t="s">
        <v>2228</v>
      </c>
      <c r="S614" s="229" t="s">
        <v>10194</v>
      </c>
      <c r="T614" s="230">
        <v>171</v>
      </c>
      <c r="U614" s="229"/>
      <c r="V614" s="208" t="s">
        <v>10201</v>
      </c>
    </row>
    <row r="615" spans="1:22" ht="13.5">
      <c r="A615" s="225" t="s">
        <v>2053</v>
      </c>
      <c r="B615" s="226" t="s">
        <v>9089</v>
      </c>
      <c r="C615" s="227" t="s">
        <v>2234</v>
      </c>
      <c r="D615" s="228" t="s">
        <v>562</v>
      </c>
      <c r="E615" s="247" t="s">
        <v>118</v>
      </c>
      <c r="F615" s="248" t="s">
        <v>5517</v>
      </c>
      <c r="G615" s="228" t="s">
        <v>2860</v>
      </c>
      <c r="H615" s="229" t="s">
        <v>562</v>
      </c>
      <c r="I615" s="229"/>
      <c r="J615" s="147" t="str">
        <f t="shared" si="19"/>
        <v>葉宏政</v>
      </c>
      <c r="K615" s="230">
        <v>100</v>
      </c>
      <c r="L615" s="208" t="s">
        <v>2042</v>
      </c>
      <c r="M615" s="208" t="s">
        <v>4809</v>
      </c>
      <c r="N615" s="154">
        <f t="shared" si="18"/>
        <v>45805</v>
      </c>
      <c r="O615" s="230">
        <v>84</v>
      </c>
      <c r="P615" s="230">
        <v>20</v>
      </c>
      <c r="Q615" s="229" t="s">
        <v>31</v>
      </c>
      <c r="R615" s="229" t="s">
        <v>1490</v>
      </c>
      <c r="S615" s="229" t="s">
        <v>2043</v>
      </c>
      <c r="T615" s="230">
        <v>67</v>
      </c>
      <c r="U615" s="230">
        <v>287</v>
      </c>
      <c r="V615" s="209"/>
    </row>
    <row r="616" spans="1:22" ht="13.5">
      <c r="A616" s="225" t="s">
        <v>5212</v>
      </c>
      <c r="B616" s="226" t="s">
        <v>5213</v>
      </c>
      <c r="C616" s="227" t="s">
        <v>51</v>
      </c>
      <c r="D616" s="228" t="s">
        <v>115</v>
      </c>
      <c r="E616" s="247" t="s">
        <v>5344</v>
      </c>
      <c r="F616" s="248" t="s">
        <v>5521</v>
      </c>
      <c r="G616" s="228" t="s">
        <v>100</v>
      </c>
      <c r="H616" s="229" t="s">
        <v>115</v>
      </c>
      <c r="I616" s="229"/>
      <c r="J616" s="147" t="str">
        <f t="shared" si="19"/>
        <v>黃胤綸</v>
      </c>
      <c r="K616" s="230">
        <v>100</v>
      </c>
      <c r="L616" s="208" t="s">
        <v>2228</v>
      </c>
      <c r="M616" s="208" t="s">
        <v>926</v>
      </c>
      <c r="N616" s="154">
        <f t="shared" si="18"/>
        <v>45680</v>
      </c>
      <c r="O616" s="230">
        <v>2</v>
      </c>
      <c r="P616" s="230">
        <v>1</v>
      </c>
      <c r="Q616" s="229" t="s">
        <v>31</v>
      </c>
      <c r="R616" s="229" t="s">
        <v>3414</v>
      </c>
      <c r="S616" s="229" t="s">
        <v>2043</v>
      </c>
      <c r="T616" s="230">
        <v>11</v>
      </c>
      <c r="U616" s="230">
        <v>15</v>
      </c>
      <c r="V616" s="209"/>
    </row>
    <row r="617" spans="1:22" ht="13.5">
      <c r="A617" s="225" t="s">
        <v>5212</v>
      </c>
      <c r="B617" s="226" t="s">
        <v>5213</v>
      </c>
      <c r="C617" s="227" t="s">
        <v>51</v>
      </c>
      <c r="D617" s="228" t="s">
        <v>115</v>
      </c>
      <c r="E617" s="247" t="s">
        <v>351</v>
      </c>
      <c r="F617" s="248" t="s">
        <v>5872</v>
      </c>
      <c r="G617" s="228" t="s">
        <v>2860</v>
      </c>
      <c r="H617" s="229" t="s">
        <v>3685</v>
      </c>
      <c r="I617" s="229"/>
      <c r="J617" s="147" t="str">
        <f t="shared" si="19"/>
        <v>鄭貫中</v>
      </c>
      <c r="K617" s="230">
        <v>100</v>
      </c>
      <c r="L617" s="208" t="s">
        <v>2228</v>
      </c>
      <c r="M617" s="208" t="s">
        <v>1492</v>
      </c>
      <c r="N617" s="154">
        <f t="shared" si="18"/>
        <v>45692</v>
      </c>
      <c r="O617" s="230">
        <v>5</v>
      </c>
      <c r="P617" s="230">
        <v>24</v>
      </c>
      <c r="Q617" s="229" t="s">
        <v>31</v>
      </c>
      <c r="R617" s="229" t="s">
        <v>2232</v>
      </c>
      <c r="S617" s="229" t="s">
        <v>2412</v>
      </c>
      <c r="T617" s="230">
        <v>19</v>
      </c>
      <c r="U617" s="232">
        <v>8.5</v>
      </c>
      <c r="V617" s="209"/>
    </row>
    <row r="618" spans="1:22" ht="13.5">
      <c r="A618" s="225" t="s">
        <v>5212</v>
      </c>
      <c r="B618" s="226" t="s">
        <v>5213</v>
      </c>
      <c r="C618" s="227" t="s">
        <v>51</v>
      </c>
      <c r="D618" s="228" t="s">
        <v>115</v>
      </c>
      <c r="E618" s="247" t="s">
        <v>265</v>
      </c>
      <c r="F618" s="248" t="s">
        <v>6690</v>
      </c>
      <c r="G618" s="228" t="s">
        <v>2860</v>
      </c>
      <c r="H618" s="229" t="s">
        <v>3685</v>
      </c>
      <c r="I618" s="229"/>
      <c r="J618" s="147" t="str">
        <f t="shared" si="19"/>
        <v>鄭貫中</v>
      </c>
      <c r="K618" s="230">
        <v>100</v>
      </c>
      <c r="L618" s="208" t="s">
        <v>2228</v>
      </c>
      <c r="M618" s="208" t="s">
        <v>1492</v>
      </c>
      <c r="N618" s="154">
        <f t="shared" si="18"/>
        <v>45692</v>
      </c>
      <c r="O618" s="230">
        <v>5</v>
      </c>
      <c r="P618" s="230">
        <v>20</v>
      </c>
      <c r="Q618" s="229" t="s">
        <v>31</v>
      </c>
      <c r="R618" s="229" t="s">
        <v>2228</v>
      </c>
      <c r="S618" s="229" t="s">
        <v>4740</v>
      </c>
      <c r="T618" s="230">
        <v>50</v>
      </c>
      <c r="U618" s="230">
        <v>28</v>
      </c>
      <c r="V618" s="209"/>
    </row>
    <row r="619" spans="1:22" ht="13.5">
      <c r="A619" s="225" t="s">
        <v>5060</v>
      </c>
      <c r="B619" s="226" t="s">
        <v>5061</v>
      </c>
      <c r="C619" s="227" t="s">
        <v>256</v>
      </c>
      <c r="D619" s="228" t="s">
        <v>421</v>
      </c>
      <c r="E619" s="247" t="s">
        <v>257</v>
      </c>
      <c r="F619" s="248" t="s">
        <v>6226</v>
      </c>
      <c r="G619" s="228" t="s">
        <v>70</v>
      </c>
      <c r="H619" s="229" t="s">
        <v>478</v>
      </c>
      <c r="I619" s="229"/>
      <c r="J619" s="147" t="str">
        <f t="shared" si="19"/>
        <v>陳威宏</v>
      </c>
      <c r="K619" s="230">
        <v>100</v>
      </c>
      <c r="L619" s="208" t="s">
        <v>2228</v>
      </c>
      <c r="M619" s="208" t="s">
        <v>4739</v>
      </c>
      <c r="N619" s="154">
        <f t="shared" si="18"/>
        <v>45728</v>
      </c>
      <c r="O619" s="230">
        <v>30</v>
      </c>
      <c r="P619" s="230">
        <v>200</v>
      </c>
      <c r="Q619" s="229" t="s">
        <v>31</v>
      </c>
      <c r="R619" s="229" t="s">
        <v>926</v>
      </c>
      <c r="S619" s="229" t="s">
        <v>2049</v>
      </c>
      <c r="T619" s="230">
        <v>24</v>
      </c>
      <c r="U619" s="229"/>
      <c r="V619" s="209"/>
    </row>
    <row r="620" spans="1:22" ht="13.5">
      <c r="A620" s="225" t="s">
        <v>5212</v>
      </c>
      <c r="B620" s="226" t="s">
        <v>5213</v>
      </c>
      <c r="C620" s="227" t="s">
        <v>51</v>
      </c>
      <c r="D620" s="228" t="s">
        <v>115</v>
      </c>
      <c r="E620" s="247" t="s">
        <v>5359</v>
      </c>
      <c r="F620" s="248" t="s">
        <v>5674</v>
      </c>
      <c r="G620" s="228" t="s">
        <v>100</v>
      </c>
      <c r="H620" s="229" t="s">
        <v>736</v>
      </c>
      <c r="I620" s="229"/>
      <c r="J620" s="147" t="str">
        <f t="shared" si="19"/>
        <v>李騏敬</v>
      </c>
      <c r="K620" s="230">
        <v>100</v>
      </c>
      <c r="L620" s="208" t="s">
        <v>927</v>
      </c>
      <c r="M620" s="208" t="s">
        <v>2410</v>
      </c>
      <c r="N620" s="154">
        <f t="shared" si="18"/>
        <v>45691</v>
      </c>
      <c r="O620" s="230">
        <v>2</v>
      </c>
      <c r="P620" s="230">
        <v>16</v>
      </c>
      <c r="Q620" s="229" t="s">
        <v>31</v>
      </c>
      <c r="R620" s="229" t="s">
        <v>2041</v>
      </c>
      <c r="S620" s="229" t="s">
        <v>5678</v>
      </c>
      <c r="T620" s="230">
        <v>10</v>
      </c>
      <c r="U620" s="230">
        <v>34</v>
      </c>
      <c r="V620" s="209"/>
    </row>
    <row r="621" spans="1:22" ht="13.5">
      <c r="A621" s="225" t="s">
        <v>3403</v>
      </c>
      <c r="B621" s="226" t="s">
        <v>3404</v>
      </c>
      <c r="C621" s="227" t="s">
        <v>2728</v>
      </c>
      <c r="D621" s="228" t="s">
        <v>262</v>
      </c>
      <c r="E621" s="247" t="s">
        <v>590</v>
      </c>
      <c r="F621" s="248"/>
      <c r="G621" s="228" t="s">
        <v>32</v>
      </c>
      <c r="H621" s="229" t="s">
        <v>462</v>
      </c>
      <c r="I621" s="229"/>
      <c r="J621" s="147" t="str">
        <f t="shared" si="19"/>
        <v>簡振芳</v>
      </c>
      <c r="K621" s="230">
        <v>100</v>
      </c>
      <c r="L621" s="208" t="s">
        <v>927</v>
      </c>
      <c r="M621" s="208" t="s">
        <v>929</v>
      </c>
      <c r="N621" s="154">
        <f t="shared" si="18"/>
        <v>45702</v>
      </c>
      <c r="O621" s="230">
        <v>11</v>
      </c>
      <c r="P621" s="231">
        <v>0</v>
      </c>
      <c r="Q621" s="229" t="s">
        <v>31</v>
      </c>
      <c r="R621" s="229" t="s">
        <v>3537</v>
      </c>
      <c r="S621" s="229" t="s">
        <v>2049</v>
      </c>
      <c r="T621" s="230">
        <v>12</v>
      </c>
      <c r="U621" s="229"/>
      <c r="V621" s="208" t="s">
        <v>4735</v>
      </c>
    </row>
    <row r="622" spans="1:22" ht="13.5">
      <c r="A622" s="225" t="s">
        <v>3403</v>
      </c>
      <c r="B622" s="226" t="s">
        <v>3404</v>
      </c>
      <c r="C622" s="227" t="s">
        <v>2718</v>
      </c>
      <c r="D622" s="228" t="s">
        <v>262</v>
      </c>
      <c r="E622" s="247" t="s">
        <v>2730</v>
      </c>
      <c r="F622" s="248" t="s">
        <v>5873</v>
      </c>
      <c r="G622" s="228" t="s">
        <v>2861</v>
      </c>
      <c r="H622" s="229" t="s">
        <v>262</v>
      </c>
      <c r="I622" s="229"/>
      <c r="J622" s="147" t="str">
        <f t="shared" si="19"/>
        <v>羅友彥</v>
      </c>
      <c r="K622" s="230">
        <v>100</v>
      </c>
      <c r="L622" s="208" t="s">
        <v>927</v>
      </c>
      <c r="M622" s="208" t="s">
        <v>929</v>
      </c>
      <c r="N622" s="154">
        <f t="shared" si="18"/>
        <v>45702</v>
      </c>
      <c r="O622" s="230">
        <v>11</v>
      </c>
      <c r="P622" s="231">
        <v>0</v>
      </c>
      <c r="Q622" s="229" t="s">
        <v>31</v>
      </c>
      <c r="R622" s="229" t="s">
        <v>2041</v>
      </c>
      <c r="S622" s="229" t="s">
        <v>3537</v>
      </c>
      <c r="T622" s="230">
        <v>16</v>
      </c>
      <c r="U622" s="229"/>
      <c r="V622" s="208" t="s">
        <v>4735</v>
      </c>
    </row>
    <row r="623" spans="1:22" ht="13.5">
      <c r="A623" s="225" t="s">
        <v>878</v>
      </c>
      <c r="B623" s="226" t="s">
        <v>879</v>
      </c>
      <c r="C623" s="227" t="s">
        <v>41</v>
      </c>
      <c r="D623" s="228" t="s">
        <v>115</v>
      </c>
      <c r="E623" s="247" t="s">
        <v>44</v>
      </c>
      <c r="F623" s="248"/>
      <c r="G623" s="228" t="s">
        <v>70</v>
      </c>
      <c r="H623" s="229" t="s">
        <v>129</v>
      </c>
      <c r="I623" s="229"/>
      <c r="J623" s="147" t="str">
        <f t="shared" si="19"/>
        <v>王琇眉</v>
      </c>
      <c r="K623" s="231">
        <v>0</v>
      </c>
      <c r="L623" s="208" t="s">
        <v>927</v>
      </c>
      <c r="M623" s="208" t="s">
        <v>1492</v>
      </c>
      <c r="N623" s="154">
        <f t="shared" si="18"/>
        <v>45692</v>
      </c>
      <c r="O623" s="230">
        <v>3</v>
      </c>
      <c r="P623" s="230">
        <v>8</v>
      </c>
      <c r="Q623" s="229" t="s">
        <v>36</v>
      </c>
      <c r="R623" s="229"/>
      <c r="S623" s="229"/>
      <c r="T623" s="231">
        <v>0</v>
      </c>
      <c r="U623" s="229"/>
      <c r="V623" s="208" t="s">
        <v>897</v>
      </c>
    </row>
    <row r="624" spans="1:22" ht="13.5">
      <c r="A624" s="225" t="s">
        <v>5181</v>
      </c>
      <c r="B624" s="226" t="s">
        <v>5182</v>
      </c>
      <c r="C624" s="227" t="s">
        <v>390</v>
      </c>
      <c r="D624" s="228" t="s">
        <v>421</v>
      </c>
      <c r="E624" s="247" t="s">
        <v>2714</v>
      </c>
      <c r="F624" s="248" t="s">
        <v>6227</v>
      </c>
      <c r="G624" s="228" t="s">
        <v>2861</v>
      </c>
      <c r="H624" s="229" t="s">
        <v>421</v>
      </c>
      <c r="I624" s="229"/>
      <c r="J624" s="147" t="str">
        <f t="shared" si="19"/>
        <v>蘇漢城</v>
      </c>
      <c r="K624" s="230">
        <v>100</v>
      </c>
      <c r="L624" s="208" t="s">
        <v>927</v>
      </c>
      <c r="M624" s="208" t="s">
        <v>2412</v>
      </c>
      <c r="N624" s="154">
        <f t="shared" si="18"/>
        <v>45701</v>
      </c>
      <c r="O624" s="230">
        <v>10</v>
      </c>
      <c r="P624" s="230">
        <v>50</v>
      </c>
      <c r="Q624" s="229" t="s">
        <v>31</v>
      </c>
      <c r="R624" s="229" t="s">
        <v>926</v>
      </c>
      <c r="S624" s="229" t="s">
        <v>2049</v>
      </c>
      <c r="T624" s="230">
        <v>24</v>
      </c>
      <c r="U624" s="229"/>
      <c r="V624" s="208" t="s">
        <v>9289</v>
      </c>
    </row>
    <row r="625" spans="1:22" ht="13.5">
      <c r="A625" s="225" t="s">
        <v>937</v>
      </c>
      <c r="B625" s="226" t="s">
        <v>938</v>
      </c>
      <c r="C625" s="227" t="s">
        <v>41</v>
      </c>
      <c r="D625" s="228" t="s">
        <v>615</v>
      </c>
      <c r="E625" s="247" t="s">
        <v>11611</v>
      </c>
      <c r="F625" s="248"/>
      <c r="G625" s="228" t="s">
        <v>70</v>
      </c>
      <c r="H625" s="229" t="s">
        <v>718</v>
      </c>
      <c r="I625" s="229"/>
      <c r="J625" s="147" t="str">
        <f t="shared" si="19"/>
        <v>朱哲演</v>
      </c>
      <c r="K625" s="230">
        <v>100</v>
      </c>
      <c r="L625" s="208" t="s">
        <v>2410</v>
      </c>
      <c r="M625" s="208" t="s">
        <v>2229</v>
      </c>
      <c r="N625" s="154">
        <f t="shared" si="18"/>
        <v>45695</v>
      </c>
      <c r="O625" s="230">
        <v>5</v>
      </c>
      <c r="P625" s="231">
        <v>0</v>
      </c>
      <c r="Q625" s="229" t="s">
        <v>31</v>
      </c>
      <c r="R625" s="229" t="s">
        <v>929</v>
      </c>
      <c r="S625" s="229" t="s">
        <v>3832</v>
      </c>
      <c r="T625" s="230">
        <v>23</v>
      </c>
      <c r="U625" s="230">
        <v>71</v>
      </c>
      <c r="V625" s="208" t="s">
        <v>10201</v>
      </c>
    </row>
    <row r="626" spans="1:22" ht="13.5">
      <c r="A626" s="225" t="s">
        <v>937</v>
      </c>
      <c r="B626" s="226" t="s">
        <v>938</v>
      </c>
      <c r="C626" s="227" t="s">
        <v>46</v>
      </c>
      <c r="D626" s="228" t="s">
        <v>615</v>
      </c>
      <c r="E626" s="247" t="s">
        <v>47</v>
      </c>
      <c r="F626" s="248"/>
      <c r="G626" s="228" t="s">
        <v>100</v>
      </c>
      <c r="H626" s="229" t="s">
        <v>758</v>
      </c>
      <c r="I626" s="229"/>
      <c r="J626" s="147" t="str">
        <f t="shared" si="19"/>
        <v>江俊毅</v>
      </c>
      <c r="K626" s="230">
        <v>100</v>
      </c>
      <c r="L626" s="208" t="s">
        <v>2410</v>
      </c>
      <c r="M626" s="208" t="s">
        <v>2229</v>
      </c>
      <c r="N626" s="154">
        <f t="shared" si="18"/>
        <v>45695</v>
      </c>
      <c r="O626" s="230">
        <v>5</v>
      </c>
      <c r="P626" s="230">
        <v>1</v>
      </c>
      <c r="Q626" s="229" t="s">
        <v>31</v>
      </c>
      <c r="R626" s="229" t="s">
        <v>4752</v>
      </c>
      <c r="S626" s="229" t="s">
        <v>5197</v>
      </c>
      <c r="T626" s="230">
        <v>62</v>
      </c>
      <c r="U626" s="232">
        <v>3.5</v>
      </c>
      <c r="V626" s="208" t="s">
        <v>10201</v>
      </c>
    </row>
    <row r="627" spans="1:22" ht="13.5">
      <c r="A627" s="225" t="s">
        <v>937</v>
      </c>
      <c r="B627" s="226" t="s">
        <v>938</v>
      </c>
      <c r="C627" s="227" t="s">
        <v>46</v>
      </c>
      <c r="D627" s="228" t="s">
        <v>615</v>
      </c>
      <c r="E627" s="247" t="s">
        <v>96</v>
      </c>
      <c r="F627" s="248"/>
      <c r="G627" s="228" t="s">
        <v>100</v>
      </c>
      <c r="H627" s="229" t="s">
        <v>758</v>
      </c>
      <c r="I627" s="229"/>
      <c r="J627" s="147" t="str">
        <f t="shared" si="19"/>
        <v>江俊毅</v>
      </c>
      <c r="K627" s="230">
        <v>100</v>
      </c>
      <c r="L627" s="208" t="s">
        <v>2410</v>
      </c>
      <c r="M627" s="208" t="s">
        <v>2229</v>
      </c>
      <c r="N627" s="154">
        <f t="shared" si="18"/>
        <v>45695</v>
      </c>
      <c r="O627" s="230">
        <v>5</v>
      </c>
      <c r="P627" s="230">
        <v>1</v>
      </c>
      <c r="Q627" s="229" t="s">
        <v>31</v>
      </c>
      <c r="R627" s="229" t="s">
        <v>4752</v>
      </c>
      <c r="S627" s="229" t="s">
        <v>5197</v>
      </c>
      <c r="T627" s="230">
        <v>62</v>
      </c>
      <c r="U627" s="230">
        <v>8</v>
      </c>
      <c r="V627" s="208" t="s">
        <v>10201</v>
      </c>
    </row>
    <row r="628" spans="1:22" ht="13.5">
      <c r="A628" s="225" t="s">
        <v>937</v>
      </c>
      <c r="B628" s="226" t="s">
        <v>938</v>
      </c>
      <c r="C628" s="227" t="s">
        <v>46</v>
      </c>
      <c r="D628" s="228" t="s">
        <v>615</v>
      </c>
      <c r="E628" s="247" t="s">
        <v>616</v>
      </c>
      <c r="F628" s="248" t="s">
        <v>8695</v>
      </c>
      <c r="G628" s="228" t="s">
        <v>100</v>
      </c>
      <c r="H628" s="229" t="s">
        <v>615</v>
      </c>
      <c r="I628" s="229"/>
      <c r="J628" s="147" t="str">
        <f t="shared" si="19"/>
        <v>彭志豪</v>
      </c>
      <c r="K628" s="230">
        <v>100</v>
      </c>
      <c r="L628" s="208" t="s">
        <v>2410</v>
      </c>
      <c r="M628" s="208" t="s">
        <v>2229</v>
      </c>
      <c r="N628" s="154">
        <f t="shared" si="18"/>
        <v>45695</v>
      </c>
      <c r="O628" s="230">
        <v>5</v>
      </c>
      <c r="P628" s="230">
        <v>8</v>
      </c>
      <c r="Q628" s="229" t="s">
        <v>31</v>
      </c>
      <c r="R628" s="229" t="s">
        <v>4746</v>
      </c>
      <c r="S628" s="229" t="s">
        <v>6037</v>
      </c>
      <c r="T628" s="230">
        <v>19</v>
      </c>
      <c r="U628" s="232">
        <v>33.5</v>
      </c>
      <c r="V628" s="208" t="s">
        <v>10201</v>
      </c>
    </row>
    <row r="629" spans="1:22" ht="13.5">
      <c r="A629" s="225" t="s">
        <v>937</v>
      </c>
      <c r="B629" s="226" t="s">
        <v>938</v>
      </c>
      <c r="C629" s="227" t="s">
        <v>46</v>
      </c>
      <c r="D629" s="228" t="s">
        <v>615</v>
      </c>
      <c r="E629" s="247" t="s">
        <v>91</v>
      </c>
      <c r="F629" s="248" t="s">
        <v>10607</v>
      </c>
      <c r="G629" s="228" t="s">
        <v>100</v>
      </c>
      <c r="H629" s="229" t="s">
        <v>615</v>
      </c>
      <c r="I629" s="229"/>
      <c r="J629" s="147" t="str">
        <f t="shared" si="19"/>
        <v>彭志豪</v>
      </c>
      <c r="K629" s="230">
        <v>100</v>
      </c>
      <c r="L629" s="208" t="s">
        <v>2410</v>
      </c>
      <c r="M629" s="208" t="s">
        <v>1492</v>
      </c>
      <c r="N629" s="154">
        <f t="shared" si="18"/>
        <v>45692</v>
      </c>
      <c r="O629" s="230">
        <v>2</v>
      </c>
      <c r="P629" s="230">
        <v>8</v>
      </c>
      <c r="Q629" s="229" t="s">
        <v>31</v>
      </c>
      <c r="R629" s="229" t="s">
        <v>5371</v>
      </c>
      <c r="S629" s="229" t="s">
        <v>7381</v>
      </c>
      <c r="T629" s="230">
        <v>85</v>
      </c>
      <c r="U629" s="232">
        <v>170.5</v>
      </c>
      <c r="V629" s="208" t="s">
        <v>10201</v>
      </c>
    </row>
    <row r="630" spans="1:22" ht="13.5">
      <c r="A630" s="225" t="s">
        <v>937</v>
      </c>
      <c r="B630" s="226" t="s">
        <v>938</v>
      </c>
      <c r="C630" s="227" t="s">
        <v>46</v>
      </c>
      <c r="D630" s="228" t="s">
        <v>615</v>
      </c>
      <c r="E630" s="247" t="s">
        <v>97</v>
      </c>
      <c r="F630" s="248" t="s">
        <v>10420</v>
      </c>
      <c r="G630" s="228" t="s">
        <v>100</v>
      </c>
      <c r="H630" s="229" t="s">
        <v>615</v>
      </c>
      <c r="I630" s="229"/>
      <c r="J630" s="147" t="str">
        <f t="shared" si="19"/>
        <v>彭志豪</v>
      </c>
      <c r="K630" s="230">
        <v>100</v>
      </c>
      <c r="L630" s="208" t="s">
        <v>2410</v>
      </c>
      <c r="M630" s="208" t="s">
        <v>929</v>
      </c>
      <c r="N630" s="154">
        <f t="shared" si="18"/>
        <v>45702</v>
      </c>
      <c r="O630" s="230">
        <v>10</v>
      </c>
      <c r="P630" s="230">
        <v>3</v>
      </c>
      <c r="Q630" s="229" t="s">
        <v>31</v>
      </c>
      <c r="R630" s="229" t="s">
        <v>4741</v>
      </c>
      <c r="S630" s="229" t="s">
        <v>6242</v>
      </c>
      <c r="T630" s="230">
        <v>83</v>
      </c>
      <c r="U630" s="232">
        <v>73.5</v>
      </c>
      <c r="V630" s="208" t="s">
        <v>10201</v>
      </c>
    </row>
    <row r="631" spans="1:22" ht="13.5">
      <c r="A631" s="225" t="s">
        <v>2241</v>
      </c>
      <c r="B631" s="226" t="s">
        <v>2242</v>
      </c>
      <c r="C631" s="227" t="s">
        <v>635</v>
      </c>
      <c r="D631" s="228" t="s">
        <v>132</v>
      </c>
      <c r="E631" s="247" t="s">
        <v>2404</v>
      </c>
      <c r="F631" s="248" t="s">
        <v>7745</v>
      </c>
      <c r="G631" s="228" t="s">
        <v>32</v>
      </c>
      <c r="H631" s="229" t="s">
        <v>553</v>
      </c>
      <c r="I631" s="229"/>
      <c r="J631" s="147" t="str">
        <f t="shared" si="19"/>
        <v>魏暉恩</v>
      </c>
      <c r="K631" s="230">
        <v>100</v>
      </c>
      <c r="L631" s="208" t="s">
        <v>2410</v>
      </c>
      <c r="M631" s="208" t="s">
        <v>2229</v>
      </c>
      <c r="N631" s="154">
        <f t="shared" si="18"/>
        <v>45695</v>
      </c>
      <c r="O631" s="230">
        <v>5</v>
      </c>
      <c r="P631" s="230">
        <v>40</v>
      </c>
      <c r="Q631" s="229" t="s">
        <v>31</v>
      </c>
      <c r="R631" s="229" t="s">
        <v>4744</v>
      </c>
      <c r="S631" s="229" t="s">
        <v>7555</v>
      </c>
      <c r="T631" s="230">
        <v>12</v>
      </c>
      <c r="U631" s="230">
        <v>27</v>
      </c>
      <c r="V631" s="209"/>
    </row>
    <row r="632" spans="1:22" ht="13.5">
      <c r="A632" s="225" t="s">
        <v>5212</v>
      </c>
      <c r="B632" s="226" t="s">
        <v>5213</v>
      </c>
      <c r="C632" s="227" t="s">
        <v>51</v>
      </c>
      <c r="D632" s="228" t="s">
        <v>115</v>
      </c>
      <c r="E632" s="247" t="s">
        <v>5360</v>
      </c>
      <c r="F632" s="248" t="s">
        <v>5675</v>
      </c>
      <c r="G632" s="228" t="s">
        <v>100</v>
      </c>
      <c r="H632" s="229" t="s">
        <v>736</v>
      </c>
      <c r="I632" s="229"/>
      <c r="J632" s="147" t="str">
        <f t="shared" si="19"/>
        <v>李騏敬</v>
      </c>
      <c r="K632" s="230">
        <v>100</v>
      </c>
      <c r="L632" s="208" t="s">
        <v>1492</v>
      </c>
      <c r="M632" s="208" t="s">
        <v>4736</v>
      </c>
      <c r="N632" s="154">
        <f t="shared" si="18"/>
        <v>45698</v>
      </c>
      <c r="O632" s="230">
        <v>5</v>
      </c>
      <c r="P632" s="230">
        <v>40</v>
      </c>
      <c r="Q632" s="229" t="s">
        <v>31</v>
      </c>
      <c r="R632" s="229" t="s">
        <v>926</v>
      </c>
      <c r="S632" s="229" t="s">
        <v>5678</v>
      </c>
      <c r="T632" s="230">
        <v>7</v>
      </c>
      <c r="U632" s="230">
        <v>63</v>
      </c>
      <c r="V632" s="209"/>
    </row>
    <row r="633" spans="1:22" ht="13.5">
      <c r="A633" s="225" t="s">
        <v>5212</v>
      </c>
      <c r="B633" s="226" t="s">
        <v>5213</v>
      </c>
      <c r="C633" s="227" t="s">
        <v>51</v>
      </c>
      <c r="D633" s="228" t="s">
        <v>115</v>
      </c>
      <c r="E633" s="247" t="s">
        <v>38</v>
      </c>
      <c r="F633" s="248" t="s">
        <v>6521</v>
      </c>
      <c r="G633" s="228" t="s">
        <v>2860</v>
      </c>
      <c r="H633" s="229" t="s">
        <v>3685</v>
      </c>
      <c r="I633" s="229"/>
      <c r="J633" s="147" t="str">
        <f t="shared" si="19"/>
        <v>鄭貫中</v>
      </c>
      <c r="K633" s="230">
        <v>100</v>
      </c>
      <c r="L633" s="208" t="s">
        <v>2043</v>
      </c>
      <c r="M633" s="208" t="s">
        <v>2045</v>
      </c>
      <c r="N633" s="154">
        <f t="shared" si="18"/>
        <v>45699</v>
      </c>
      <c r="O633" s="230">
        <v>5</v>
      </c>
      <c r="P633" s="230">
        <v>40</v>
      </c>
      <c r="Q633" s="229" t="s">
        <v>31</v>
      </c>
      <c r="R633" s="229" t="s">
        <v>2413</v>
      </c>
      <c r="S633" s="229" t="s">
        <v>3831</v>
      </c>
      <c r="T633" s="230">
        <v>12</v>
      </c>
      <c r="U633" s="230">
        <v>14</v>
      </c>
      <c r="V633" s="209"/>
    </row>
    <row r="634" spans="1:22" ht="13.5">
      <c r="A634" s="225" t="s">
        <v>5212</v>
      </c>
      <c r="B634" s="226" t="s">
        <v>5213</v>
      </c>
      <c r="C634" s="227" t="s">
        <v>51</v>
      </c>
      <c r="D634" s="228" t="s">
        <v>115</v>
      </c>
      <c r="E634" s="247" t="s">
        <v>5361</v>
      </c>
      <c r="F634" s="248" t="s">
        <v>5874</v>
      </c>
      <c r="G634" s="228" t="s">
        <v>100</v>
      </c>
      <c r="H634" s="229" t="s">
        <v>736</v>
      </c>
      <c r="I634" s="229"/>
      <c r="J634" s="147" t="str">
        <f t="shared" si="19"/>
        <v>李騏敬</v>
      </c>
      <c r="K634" s="230">
        <v>100</v>
      </c>
      <c r="L634" s="208" t="s">
        <v>2043</v>
      </c>
      <c r="M634" s="208" t="s">
        <v>2045</v>
      </c>
      <c r="N634" s="154">
        <f t="shared" si="18"/>
        <v>45699</v>
      </c>
      <c r="O634" s="230">
        <v>5</v>
      </c>
      <c r="P634" s="230">
        <v>40</v>
      </c>
      <c r="Q634" s="229" t="s">
        <v>31</v>
      </c>
      <c r="R634" s="229" t="s">
        <v>2045</v>
      </c>
      <c r="S634" s="229" t="s">
        <v>3829</v>
      </c>
      <c r="T634" s="230">
        <v>8</v>
      </c>
      <c r="U634" s="230">
        <v>275</v>
      </c>
      <c r="V634" s="209"/>
    </row>
    <row r="635" spans="1:22" ht="13.5">
      <c r="A635" s="225" t="s">
        <v>5514</v>
      </c>
      <c r="B635" s="226" t="s">
        <v>5515</v>
      </c>
      <c r="C635" s="227" t="s">
        <v>2749</v>
      </c>
      <c r="D635" s="228" t="s">
        <v>421</v>
      </c>
      <c r="E635" s="247" t="s">
        <v>416</v>
      </c>
      <c r="F635" s="248" t="s">
        <v>6014</v>
      </c>
      <c r="G635" s="228" t="s">
        <v>2861</v>
      </c>
      <c r="H635" s="229" t="s">
        <v>421</v>
      </c>
      <c r="I635" s="229"/>
      <c r="J635" s="147" t="str">
        <f t="shared" si="19"/>
        <v>蘇漢城</v>
      </c>
      <c r="K635" s="230">
        <v>100</v>
      </c>
      <c r="L635" s="208" t="s">
        <v>2043</v>
      </c>
      <c r="M635" s="208" t="s">
        <v>2045</v>
      </c>
      <c r="N635" s="154">
        <f t="shared" si="18"/>
        <v>45699</v>
      </c>
      <c r="O635" s="230">
        <v>5</v>
      </c>
      <c r="P635" s="230">
        <v>30</v>
      </c>
      <c r="Q635" s="229" t="s">
        <v>31</v>
      </c>
      <c r="R635" s="229" t="s">
        <v>2045</v>
      </c>
      <c r="S635" s="229" t="s">
        <v>3291</v>
      </c>
      <c r="T635" s="230">
        <v>10</v>
      </c>
      <c r="U635" s="229"/>
      <c r="V635" s="208" t="s">
        <v>10194</v>
      </c>
    </row>
    <row r="636" spans="1:22" ht="13.5">
      <c r="A636" s="225" t="s">
        <v>5527</v>
      </c>
      <c r="B636" s="226" t="s">
        <v>5528</v>
      </c>
      <c r="C636" s="227" t="s">
        <v>2749</v>
      </c>
      <c r="D636" s="228" t="s">
        <v>421</v>
      </c>
      <c r="E636" s="247" t="s">
        <v>416</v>
      </c>
      <c r="F636" s="248"/>
      <c r="G636" s="228" t="s">
        <v>2861</v>
      </c>
      <c r="H636" s="229" t="s">
        <v>421</v>
      </c>
      <c r="I636" s="229"/>
      <c r="J636" s="147" t="str">
        <f t="shared" si="19"/>
        <v>蘇漢城</v>
      </c>
      <c r="K636" s="231">
        <v>0</v>
      </c>
      <c r="L636" s="208" t="s">
        <v>2043</v>
      </c>
      <c r="M636" s="208" t="s">
        <v>2045</v>
      </c>
      <c r="N636" s="154">
        <f t="shared" si="18"/>
        <v>45699</v>
      </c>
      <c r="O636" s="230">
        <v>5</v>
      </c>
      <c r="P636" s="230">
        <v>30</v>
      </c>
      <c r="Q636" s="229" t="s">
        <v>36</v>
      </c>
      <c r="R636" s="229"/>
      <c r="S636" s="229"/>
      <c r="T636" s="231">
        <v>0</v>
      </c>
      <c r="U636" s="229"/>
      <c r="V636" s="209"/>
    </row>
    <row r="637" spans="1:22" ht="13.5">
      <c r="A637" s="225" t="s">
        <v>878</v>
      </c>
      <c r="B637" s="226" t="s">
        <v>879</v>
      </c>
      <c r="C637" s="227" t="s">
        <v>89</v>
      </c>
      <c r="D637" s="228" t="s">
        <v>115</v>
      </c>
      <c r="E637" s="247" t="s">
        <v>487</v>
      </c>
      <c r="F637" s="248"/>
      <c r="G637" s="228" t="s">
        <v>100</v>
      </c>
      <c r="H637" s="229" t="s">
        <v>476</v>
      </c>
      <c r="I637" s="229"/>
      <c r="J637" s="147" t="str">
        <f t="shared" si="19"/>
        <v>莊廉琯</v>
      </c>
      <c r="K637" s="231">
        <v>0</v>
      </c>
      <c r="L637" s="208" t="s">
        <v>2043</v>
      </c>
      <c r="M637" s="208" t="s">
        <v>2044</v>
      </c>
      <c r="N637" s="154">
        <f t="shared" si="18"/>
        <v>45706</v>
      </c>
      <c r="O637" s="230">
        <v>10</v>
      </c>
      <c r="P637" s="230">
        <v>60</v>
      </c>
      <c r="Q637" s="229" t="s">
        <v>36</v>
      </c>
      <c r="R637" s="229"/>
      <c r="S637" s="229"/>
      <c r="T637" s="231">
        <v>0</v>
      </c>
      <c r="U637" s="229"/>
      <c r="V637" s="208" t="s">
        <v>897</v>
      </c>
    </row>
    <row r="638" spans="1:22" ht="13.5">
      <c r="A638" s="225" t="s">
        <v>878</v>
      </c>
      <c r="B638" s="226" t="s">
        <v>879</v>
      </c>
      <c r="C638" s="227" t="s">
        <v>89</v>
      </c>
      <c r="D638" s="228" t="s">
        <v>115</v>
      </c>
      <c r="E638" s="247" t="s">
        <v>45</v>
      </c>
      <c r="F638" s="248"/>
      <c r="G638" s="228" t="s">
        <v>100</v>
      </c>
      <c r="H638" s="229" t="s">
        <v>476</v>
      </c>
      <c r="I638" s="229"/>
      <c r="J638" s="147" t="str">
        <f t="shared" si="19"/>
        <v>莊廉琯</v>
      </c>
      <c r="K638" s="231">
        <v>0</v>
      </c>
      <c r="L638" s="208" t="s">
        <v>2043</v>
      </c>
      <c r="M638" s="208" t="s">
        <v>2045</v>
      </c>
      <c r="N638" s="154">
        <f t="shared" si="18"/>
        <v>45699</v>
      </c>
      <c r="O638" s="230">
        <v>5</v>
      </c>
      <c r="P638" s="230">
        <v>2</v>
      </c>
      <c r="Q638" s="229" t="s">
        <v>36</v>
      </c>
      <c r="R638" s="229"/>
      <c r="S638" s="229"/>
      <c r="T638" s="231">
        <v>0</v>
      </c>
      <c r="U638" s="229"/>
      <c r="V638" s="208" t="s">
        <v>897</v>
      </c>
    </row>
    <row r="639" spans="1:22" ht="13.5">
      <c r="A639" s="225" t="s">
        <v>878</v>
      </c>
      <c r="B639" s="226" t="s">
        <v>879</v>
      </c>
      <c r="C639" s="227" t="s">
        <v>89</v>
      </c>
      <c r="D639" s="228" t="s">
        <v>115</v>
      </c>
      <c r="E639" s="247" t="s">
        <v>48</v>
      </c>
      <c r="F639" s="248"/>
      <c r="G639" s="228" t="s">
        <v>100</v>
      </c>
      <c r="H639" s="229" t="s">
        <v>476</v>
      </c>
      <c r="I639" s="229"/>
      <c r="J639" s="147" t="str">
        <f t="shared" si="19"/>
        <v>莊廉琯</v>
      </c>
      <c r="K639" s="231">
        <v>0</v>
      </c>
      <c r="L639" s="208" t="s">
        <v>2043</v>
      </c>
      <c r="M639" s="208" t="s">
        <v>2045</v>
      </c>
      <c r="N639" s="154">
        <f t="shared" si="18"/>
        <v>45699</v>
      </c>
      <c r="O639" s="230">
        <v>5</v>
      </c>
      <c r="P639" s="230">
        <v>4</v>
      </c>
      <c r="Q639" s="229" t="s">
        <v>36</v>
      </c>
      <c r="R639" s="229"/>
      <c r="S639" s="229"/>
      <c r="T639" s="231">
        <v>0</v>
      </c>
      <c r="U639" s="229"/>
      <c r="V639" s="208" t="s">
        <v>897</v>
      </c>
    </row>
    <row r="640" spans="1:22" ht="13.5">
      <c r="A640" s="225" t="s">
        <v>878</v>
      </c>
      <c r="B640" s="226" t="s">
        <v>879</v>
      </c>
      <c r="C640" s="227" t="s">
        <v>89</v>
      </c>
      <c r="D640" s="228" t="s">
        <v>115</v>
      </c>
      <c r="E640" s="247" t="s">
        <v>47</v>
      </c>
      <c r="F640" s="248"/>
      <c r="G640" s="228" t="s">
        <v>100</v>
      </c>
      <c r="H640" s="229" t="s">
        <v>476</v>
      </c>
      <c r="I640" s="229"/>
      <c r="J640" s="147" t="str">
        <f t="shared" si="19"/>
        <v>莊廉琯</v>
      </c>
      <c r="K640" s="231">
        <v>0</v>
      </c>
      <c r="L640" s="208" t="s">
        <v>2043</v>
      </c>
      <c r="M640" s="208" t="s">
        <v>2045</v>
      </c>
      <c r="N640" s="154">
        <f t="shared" si="18"/>
        <v>45699</v>
      </c>
      <c r="O640" s="230">
        <v>5</v>
      </c>
      <c r="P640" s="230">
        <v>4</v>
      </c>
      <c r="Q640" s="229" t="s">
        <v>36</v>
      </c>
      <c r="R640" s="229"/>
      <c r="S640" s="229"/>
      <c r="T640" s="231">
        <v>0</v>
      </c>
      <c r="U640" s="229"/>
      <c r="V640" s="208" t="s">
        <v>897</v>
      </c>
    </row>
    <row r="641" spans="1:22" ht="13.5">
      <c r="A641" s="225" t="s">
        <v>878</v>
      </c>
      <c r="B641" s="226" t="s">
        <v>879</v>
      </c>
      <c r="C641" s="227" t="s">
        <v>89</v>
      </c>
      <c r="D641" s="228" t="s">
        <v>115</v>
      </c>
      <c r="E641" s="247" t="s">
        <v>96</v>
      </c>
      <c r="F641" s="248"/>
      <c r="G641" s="228" t="s">
        <v>100</v>
      </c>
      <c r="H641" s="229" t="s">
        <v>476</v>
      </c>
      <c r="I641" s="229"/>
      <c r="J641" s="147" t="str">
        <f t="shared" si="19"/>
        <v>莊廉琯</v>
      </c>
      <c r="K641" s="231">
        <v>0</v>
      </c>
      <c r="L641" s="208" t="s">
        <v>2043</v>
      </c>
      <c r="M641" s="208" t="s">
        <v>2045</v>
      </c>
      <c r="N641" s="154">
        <f t="shared" si="18"/>
        <v>45699</v>
      </c>
      <c r="O641" s="230">
        <v>5</v>
      </c>
      <c r="P641" s="230">
        <v>4</v>
      </c>
      <c r="Q641" s="229" t="s">
        <v>36</v>
      </c>
      <c r="R641" s="229"/>
      <c r="S641" s="229"/>
      <c r="T641" s="231">
        <v>0</v>
      </c>
      <c r="U641" s="229"/>
      <c r="V641" s="208" t="s">
        <v>897</v>
      </c>
    </row>
    <row r="642" spans="1:22" ht="13.5">
      <c r="A642" s="225" t="s">
        <v>878</v>
      </c>
      <c r="B642" s="226" t="s">
        <v>879</v>
      </c>
      <c r="C642" s="227" t="s">
        <v>89</v>
      </c>
      <c r="D642" s="228" t="s">
        <v>115</v>
      </c>
      <c r="E642" s="247" t="s">
        <v>90</v>
      </c>
      <c r="F642" s="248"/>
      <c r="G642" s="228" t="s">
        <v>100</v>
      </c>
      <c r="H642" s="229" t="s">
        <v>476</v>
      </c>
      <c r="I642" s="229"/>
      <c r="J642" s="147" t="str">
        <f t="shared" si="19"/>
        <v>莊廉琯</v>
      </c>
      <c r="K642" s="231">
        <v>0</v>
      </c>
      <c r="L642" s="208" t="s">
        <v>2043</v>
      </c>
      <c r="M642" s="208" t="s">
        <v>2044</v>
      </c>
      <c r="N642" s="154">
        <f t="shared" ref="N642:N705" si="20">DATEVALUE(M642)</f>
        <v>45706</v>
      </c>
      <c r="O642" s="230">
        <v>10</v>
      </c>
      <c r="P642" s="230">
        <v>60</v>
      </c>
      <c r="Q642" s="229" t="s">
        <v>36</v>
      </c>
      <c r="R642" s="229"/>
      <c r="S642" s="229"/>
      <c r="T642" s="231">
        <v>0</v>
      </c>
      <c r="U642" s="229"/>
      <c r="V642" s="208" t="s">
        <v>897</v>
      </c>
    </row>
    <row r="643" spans="1:22" ht="13.5">
      <c r="A643" s="225" t="s">
        <v>878</v>
      </c>
      <c r="B643" s="226" t="s">
        <v>879</v>
      </c>
      <c r="C643" s="227" t="s">
        <v>89</v>
      </c>
      <c r="D643" s="228" t="s">
        <v>115</v>
      </c>
      <c r="E643" s="247" t="s">
        <v>49</v>
      </c>
      <c r="F643" s="248"/>
      <c r="G643" s="228" t="s">
        <v>32</v>
      </c>
      <c r="H643" s="229" t="s">
        <v>793</v>
      </c>
      <c r="I643" s="229"/>
      <c r="J643" s="147" t="str">
        <f t="shared" ref="J643:J706" si="21">IF(I643="",H643,LEFT(I643,3))</f>
        <v>徐崇耀</v>
      </c>
      <c r="K643" s="231">
        <v>0</v>
      </c>
      <c r="L643" s="208" t="s">
        <v>2043</v>
      </c>
      <c r="M643" s="208" t="s">
        <v>929</v>
      </c>
      <c r="N643" s="154">
        <f t="shared" si="20"/>
        <v>45702</v>
      </c>
      <c r="O643" s="230">
        <v>8</v>
      </c>
      <c r="P643" s="230">
        <v>16</v>
      </c>
      <c r="Q643" s="229" t="s">
        <v>36</v>
      </c>
      <c r="R643" s="229"/>
      <c r="S643" s="229"/>
      <c r="T643" s="231">
        <v>0</v>
      </c>
      <c r="U643" s="230">
        <v>7</v>
      </c>
      <c r="V643" s="208" t="s">
        <v>897</v>
      </c>
    </row>
    <row r="644" spans="1:22" ht="13.5">
      <c r="A644" s="225" t="s">
        <v>878</v>
      </c>
      <c r="B644" s="226" t="s">
        <v>879</v>
      </c>
      <c r="C644" s="227" t="s">
        <v>89</v>
      </c>
      <c r="D644" s="228" t="s">
        <v>115</v>
      </c>
      <c r="E644" s="247" t="s">
        <v>88</v>
      </c>
      <c r="F644" s="248"/>
      <c r="G644" s="228" t="s">
        <v>6334</v>
      </c>
      <c r="H644" s="229" t="s">
        <v>66</v>
      </c>
      <c r="I644" s="229"/>
      <c r="J644" s="147" t="str">
        <f t="shared" si="21"/>
        <v>許慧芝</v>
      </c>
      <c r="K644" s="231">
        <v>0</v>
      </c>
      <c r="L644" s="208" t="s">
        <v>2043</v>
      </c>
      <c r="M644" s="208" t="s">
        <v>929</v>
      </c>
      <c r="N644" s="154">
        <f t="shared" si="20"/>
        <v>45702</v>
      </c>
      <c r="O644" s="230">
        <v>8</v>
      </c>
      <c r="P644" s="230">
        <v>8</v>
      </c>
      <c r="Q644" s="229" t="s">
        <v>36</v>
      </c>
      <c r="R644" s="229"/>
      <c r="S644" s="229"/>
      <c r="T644" s="231">
        <v>0</v>
      </c>
      <c r="U644" s="229"/>
      <c r="V644" s="208" t="s">
        <v>897</v>
      </c>
    </row>
    <row r="645" spans="1:22" ht="13.5">
      <c r="A645" s="225" t="s">
        <v>878</v>
      </c>
      <c r="B645" s="226" t="s">
        <v>879</v>
      </c>
      <c r="C645" s="227" t="s">
        <v>89</v>
      </c>
      <c r="D645" s="228" t="s">
        <v>115</v>
      </c>
      <c r="E645" s="247" t="s">
        <v>99</v>
      </c>
      <c r="F645" s="248"/>
      <c r="G645" s="228" t="s">
        <v>100</v>
      </c>
      <c r="H645" s="229" t="s">
        <v>476</v>
      </c>
      <c r="I645" s="229"/>
      <c r="J645" s="147" t="str">
        <f t="shared" si="21"/>
        <v>莊廉琯</v>
      </c>
      <c r="K645" s="231">
        <v>0</v>
      </c>
      <c r="L645" s="208" t="s">
        <v>2043</v>
      </c>
      <c r="M645" s="208" t="s">
        <v>929</v>
      </c>
      <c r="N645" s="154">
        <f t="shared" si="20"/>
        <v>45702</v>
      </c>
      <c r="O645" s="230">
        <v>8</v>
      </c>
      <c r="P645" s="230">
        <v>4</v>
      </c>
      <c r="Q645" s="229" t="s">
        <v>36</v>
      </c>
      <c r="R645" s="229"/>
      <c r="S645" s="229"/>
      <c r="T645" s="231">
        <v>0</v>
      </c>
      <c r="U645" s="229"/>
      <c r="V645" s="208" t="s">
        <v>897</v>
      </c>
    </row>
    <row r="646" spans="1:22" ht="13.5">
      <c r="A646" s="225" t="s">
        <v>878</v>
      </c>
      <c r="B646" s="226" t="s">
        <v>879</v>
      </c>
      <c r="C646" s="227" t="s">
        <v>89</v>
      </c>
      <c r="D646" s="228" t="s">
        <v>115</v>
      </c>
      <c r="E646" s="247" t="s">
        <v>95</v>
      </c>
      <c r="F646" s="248"/>
      <c r="G646" s="228" t="s">
        <v>100</v>
      </c>
      <c r="H646" s="229" t="s">
        <v>115</v>
      </c>
      <c r="I646" s="229"/>
      <c r="J646" s="147" t="str">
        <f t="shared" si="21"/>
        <v>黃胤綸</v>
      </c>
      <c r="K646" s="231">
        <v>0</v>
      </c>
      <c r="L646" s="208" t="s">
        <v>2043</v>
      </c>
      <c r="M646" s="208" t="s">
        <v>929</v>
      </c>
      <c r="N646" s="154">
        <f t="shared" si="20"/>
        <v>45702</v>
      </c>
      <c r="O646" s="230">
        <v>8</v>
      </c>
      <c r="P646" s="230">
        <v>8</v>
      </c>
      <c r="Q646" s="229" t="s">
        <v>36</v>
      </c>
      <c r="R646" s="229"/>
      <c r="S646" s="229"/>
      <c r="T646" s="231">
        <v>0</v>
      </c>
      <c r="U646" s="229"/>
      <c r="V646" s="208" t="s">
        <v>897</v>
      </c>
    </row>
    <row r="647" spans="1:22" ht="13.5">
      <c r="A647" s="225" t="s">
        <v>937</v>
      </c>
      <c r="B647" s="226" t="s">
        <v>938</v>
      </c>
      <c r="C647" s="227" t="s">
        <v>4748</v>
      </c>
      <c r="D647" s="228" t="s">
        <v>615</v>
      </c>
      <c r="E647" s="247" t="s">
        <v>68</v>
      </c>
      <c r="F647" s="248" t="s">
        <v>9798</v>
      </c>
      <c r="G647" s="228" t="s">
        <v>100</v>
      </c>
      <c r="H647" s="229" t="s">
        <v>615</v>
      </c>
      <c r="I647" s="229"/>
      <c r="J647" s="147" t="str">
        <f t="shared" si="21"/>
        <v>彭志豪</v>
      </c>
      <c r="K647" s="230">
        <v>100</v>
      </c>
      <c r="L647" s="208" t="s">
        <v>928</v>
      </c>
      <c r="M647" s="208" t="s">
        <v>928</v>
      </c>
      <c r="N647" s="154">
        <f t="shared" si="20"/>
        <v>45694</v>
      </c>
      <c r="O647" s="230">
        <v>1</v>
      </c>
      <c r="P647" s="230">
        <v>4</v>
      </c>
      <c r="Q647" s="229" t="s">
        <v>31</v>
      </c>
      <c r="R647" s="229" t="s">
        <v>1752</v>
      </c>
      <c r="S647" s="229" t="s">
        <v>7378</v>
      </c>
      <c r="T647" s="230">
        <v>168</v>
      </c>
      <c r="U647" s="230">
        <v>50</v>
      </c>
      <c r="V647" s="208" t="s">
        <v>10201</v>
      </c>
    </row>
    <row r="648" spans="1:22" ht="13.5">
      <c r="A648" s="225" t="s">
        <v>2241</v>
      </c>
      <c r="B648" s="226" t="s">
        <v>2242</v>
      </c>
      <c r="C648" s="227" t="s">
        <v>46</v>
      </c>
      <c r="D648" s="228" t="s">
        <v>132</v>
      </c>
      <c r="E648" s="247" t="s">
        <v>487</v>
      </c>
      <c r="F648" s="248"/>
      <c r="G648" s="228" t="s">
        <v>32</v>
      </c>
      <c r="H648" s="229" t="s">
        <v>741</v>
      </c>
      <c r="I648" s="229"/>
      <c r="J648" s="147" t="str">
        <f t="shared" si="21"/>
        <v>蘇哲弘</v>
      </c>
      <c r="K648" s="230">
        <v>100</v>
      </c>
      <c r="L648" s="208" t="s">
        <v>2229</v>
      </c>
      <c r="M648" s="208" t="s">
        <v>2411</v>
      </c>
      <c r="N648" s="154">
        <f t="shared" si="20"/>
        <v>45755</v>
      </c>
      <c r="O648" s="230">
        <v>40</v>
      </c>
      <c r="P648" s="230">
        <v>80</v>
      </c>
      <c r="Q648" s="229" t="s">
        <v>31</v>
      </c>
      <c r="R648" s="229" t="s">
        <v>12506</v>
      </c>
      <c r="S648" s="229" t="s">
        <v>13387</v>
      </c>
      <c r="T648" s="230">
        <v>29</v>
      </c>
      <c r="U648" s="230">
        <v>8</v>
      </c>
      <c r="V648" s="209"/>
    </row>
    <row r="649" spans="1:22" ht="13.5">
      <c r="A649" s="225" t="s">
        <v>2241</v>
      </c>
      <c r="B649" s="226" t="s">
        <v>2242</v>
      </c>
      <c r="C649" s="227" t="s">
        <v>46</v>
      </c>
      <c r="D649" s="228" t="s">
        <v>132</v>
      </c>
      <c r="E649" s="247" t="s">
        <v>97</v>
      </c>
      <c r="F649" s="248"/>
      <c r="G649" s="228" t="s">
        <v>32</v>
      </c>
      <c r="H649" s="229" t="s">
        <v>741</v>
      </c>
      <c r="I649" s="229"/>
      <c r="J649" s="147" t="str">
        <f t="shared" si="21"/>
        <v>蘇哲弘</v>
      </c>
      <c r="K649" s="230">
        <v>100</v>
      </c>
      <c r="L649" s="208" t="s">
        <v>2229</v>
      </c>
      <c r="M649" s="208" t="s">
        <v>2045</v>
      </c>
      <c r="N649" s="154">
        <f t="shared" si="20"/>
        <v>45699</v>
      </c>
      <c r="O649" s="230">
        <v>3</v>
      </c>
      <c r="P649" s="230">
        <v>4</v>
      </c>
      <c r="Q649" s="229" t="s">
        <v>31</v>
      </c>
      <c r="R649" s="229" t="s">
        <v>10210</v>
      </c>
      <c r="S649" s="229" t="s">
        <v>6362</v>
      </c>
      <c r="T649" s="230">
        <v>34</v>
      </c>
      <c r="U649" s="232">
        <v>46.5</v>
      </c>
      <c r="V649" s="209"/>
    </row>
    <row r="650" spans="1:22" ht="13.5">
      <c r="A650" s="225" t="s">
        <v>2241</v>
      </c>
      <c r="B650" s="226" t="s">
        <v>2242</v>
      </c>
      <c r="C650" s="227" t="s">
        <v>46</v>
      </c>
      <c r="D650" s="228" t="s">
        <v>132</v>
      </c>
      <c r="E650" s="247" t="s">
        <v>45</v>
      </c>
      <c r="F650" s="248"/>
      <c r="G650" s="228" t="s">
        <v>32</v>
      </c>
      <c r="H650" s="229" t="s">
        <v>741</v>
      </c>
      <c r="I650" s="229"/>
      <c r="J650" s="147" t="str">
        <f t="shared" si="21"/>
        <v>蘇哲弘</v>
      </c>
      <c r="K650" s="230">
        <v>100</v>
      </c>
      <c r="L650" s="208" t="s">
        <v>2229</v>
      </c>
      <c r="M650" s="208" t="s">
        <v>2412</v>
      </c>
      <c r="N650" s="154">
        <f t="shared" si="20"/>
        <v>45701</v>
      </c>
      <c r="O650" s="230">
        <v>5</v>
      </c>
      <c r="P650" s="230">
        <v>4</v>
      </c>
      <c r="Q650" s="229" t="s">
        <v>31</v>
      </c>
      <c r="R650" s="229" t="s">
        <v>12292</v>
      </c>
      <c r="S650" s="229" t="s">
        <v>13387</v>
      </c>
      <c r="T650" s="230">
        <v>38</v>
      </c>
      <c r="U650" s="230">
        <v>9</v>
      </c>
      <c r="V650" s="209"/>
    </row>
    <row r="651" spans="1:22" ht="13.5">
      <c r="A651" s="225" t="s">
        <v>2241</v>
      </c>
      <c r="B651" s="226" t="s">
        <v>2242</v>
      </c>
      <c r="C651" s="227" t="s">
        <v>46</v>
      </c>
      <c r="D651" s="228" t="s">
        <v>132</v>
      </c>
      <c r="E651" s="247" t="s">
        <v>48</v>
      </c>
      <c r="F651" s="248"/>
      <c r="G651" s="228" t="s">
        <v>32</v>
      </c>
      <c r="H651" s="229" t="s">
        <v>553</v>
      </c>
      <c r="I651" s="229"/>
      <c r="J651" s="147" t="str">
        <f t="shared" si="21"/>
        <v>魏暉恩</v>
      </c>
      <c r="K651" s="230">
        <v>100</v>
      </c>
      <c r="L651" s="208" t="s">
        <v>2229</v>
      </c>
      <c r="M651" s="208" t="s">
        <v>2412</v>
      </c>
      <c r="N651" s="154">
        <f t="shared" si="20"/>
        <v>45701</v>
      </c>
      <c r="O651" s="230">
        <v>5</v>
      </c>
      <c r="P651" s="230">
        <v>4</v>
      </c>
      <c r="Q651" s="229" t="s">
        <v>31</v>
      </c>
      <c r="R651" s="229" t="s">
        <v>9818</v>
      </c>
      <c r="S651" s="229" t="s">
        <v>6701</v>
      </c>
      <c r="T651" s="230">
        <v>16</v>
      </c>
      <c r="U651" s="232">
        <v>8.5</v>
      </c>
      <c r="V651" s="209"/>
    </row>
    <row r="652" spans="1:22" ht="13.5">
      <c r="A652" s="225" t="s">
        <v>2241</v>
      </c>
      <c r="B652" s="226" t="s">
        <v>2242</v>
      </c>
      <c r="C652" s="227" t="s">
        <v>46</v>
      </c>
      <c r="D652" s="228" t="s">
        <v>132</v>
      </c>
      <c r="E652" s="247" t="s">
        <v>47</v>
      </c>
      <c r="F652" s="248"/>
      <c r="G652" s="228" t="s">
        <v>32</v>
      </c>
      <c r="H652" s="229" t="s">
        <v>553</v>
      </c>
      <c r="I652" s="229"/>
      <c r="J652" s="147" t="str">
        <f t="shared" si="21"/>
        <v>魏暉恩</v>
      </c>
      <c r="K652" s="230">
        <v>100</v>
      </c>
      <c r="L652" s="208" t="s">
        <v>2229</v>
      </c>
      <c r="M652" s="208" t="s">
        <v>2412</v>
      </c>
      <c r="N652" s="154">
        <f t="shared" si="20"/>
        <v>45701</v>
      </c>
      <c r="O652" s="230">
        <v>5</v>
      </c>
      <c r="P652" s="230">
        <v>4</v>
      </c>
      <c r="Q652" s="229" t="s">
        <v>31</v>
      </c>
      <c r="R652" s="229" t="s">
        <v>7915</v>
      </c>
      <c r="S652" s="229" t="s">
        <v>9819</v>
      </c>
      <c r="T652" s="230">
        <v>2</v>
      </c>
      <c r="U652" s="232">
        <v>12.5</v>
      </c>
      <c r="V652" s="209"/>
    </row>
    <row r="653" spans="1:22" ht="13.5">
      <c r="A653" s="225" t="s">
        <v>2241</v>
      </c>
      <c r="B653" s="226" t="s">
        <v>2242</v>
      </c>
      <c r="C653" s="227" t="s">
        <v>46</v>
      </c>
      <c r="D653" s="228" t="s">
        <v>132</v>
      </c>
      <c r="E653" s="247" t="s">
        <v>96</v>
      </c>
      <c r="F653" s="248"/>
      <c r="G653" s="228" t="s">
        <v>32</v>
      </c>
      <c r="H653" s="229" t="s">
        <v>553</v>
      </c>
      <c r="I653" s="229"/>
      <c r="J653" s="147" t="str">
        <f t="shared" si="21"/>
        <v>魏暉恩</v>
      </c>
      <c r="K653" s="230">
        <v>100</v>
      </c>
      <c r="L653" s="208" t="s">
        <v>2229</v>
      </c>
      <c r="M653" s="208" t="s">
        <v>2412</v>
      </c>
      <c r="N653" s="154">
        <f t="shared" si="20"/>
        <v>45701</v>
      </c>
      <c r="O653" s="230">
        <v>5</v>
      </c>
      <c r="P653" s="230">
        <v>4</v>
      </c>
      <c r="Q653" s="229" t="s">
        <v>31</v>
      </c>
      <c r="R653" s="229" t="s">
        <v>9819</v>
      </c>
      <c r="S653" s="229" t="s">
        <v>9819</v>
      </c>
      <c r="T653" s="230">
        <v>1</v>
      </c>
      <c r="U653" s="232">
        <v>12.5</v>
      </c>
      <c r="V653" s="209"/>
    </row>
    <row r="654" spans="1:22" ht="13.5">
      <c r="A654" s="225" t="s">
        <v>2241</v>
      </c>
      <c r="B654" s="226" t="s">
        <v>2242</v>
      </c>
      <c r="C654" s="227" t="s">
        <v>46</v>
      </c>
      <c r="D654" s="228" t="s">
        <v>132</v>
      </c>
      <c r="E654" s="247" t="s">
        <v>2405</v>
      </c>
      <c r="F654" s="248" t="s">
        <v>15713</v>
      </c>
      <c r="G654" s="228" t="s">
        <v>32</v>
      </c>
      <c r="H654" s="229" t="s">
        <v>741</v>
      </c>
      <c r="I654" s="229"/>
      <c r="J654" s="147" t="str">
        <f t="shared" si="21"/>
        <v>蘇哲弘</v>
      </c>
      <c r="K654" s="230">
        <v>100</v>
      </c>
      <c r="L654" s="208" t="s">
        <v>2229</v>
      </c>
      <c r="M654" s="208" t="s">
        <v>2413</v>
      </c>
      <c r="N654" s="154">
        <f t="shared" si="20"/>
        <v>45715</v>
      </c>
      <c r="O654" s="230">
        <v>15</v>
      </c>
      <c r="P654" s="230">
        <v>4</v>
      </c>
      <c r="Q654" s="229" t="s">
        <v>31</v>
      </c>
      <c r="R654" s="229" t="s">
        <v>9818</v>
      </c>
      <c r="S654" s="229" t="s">
        <v>13387</v>
      </c>
      <c r="T654" s="230">
        <v>93</v>
      </c>
      <c r="U654" s="229"/>
      <c r="V654" s="209"/>
    </row>
    <row r="655" spans="1:22" ht="13.5">
      <c r="A655" s="225" t="s">
        <v>2241</v>
      </c>
      <c r="B655" s="226" t="s">
        <v>2242</v>
      </c>
      <c r="C655" s="227" t="s">
        <v>46</v>
      </c>
      <c r="D655" s="228" t="s">
        <v>132</v>
      </c>
      <c r="E655" s="247" t="s">
        <v>88</v>
      </c>
      <c r="F655" s="248" t="s">
        <v>7554</v>
      </c>
      <c r="G655" s="228" t="s">
        <v>6334</v>
      </c>
      <c r="H655" s="229" t="s">
        <v>66</v>
      </c>
      <c r="I655" s="229"/>
      <c r="J655" s="147" t="str">
        <f t="shared" si="21"/>
        <v>許慧芝</v>
      </c>
      <c r="K655" s="230">
        <v>100</v>
      </c>
      <c r="L655" s="208" t="s">
        <v>2229</v>
      </c>
      <c r="M655" s="208" t="s">
        <v>2412</v>
      </c>
      <c r="N655" s="154">
        <f t="shared" si="20"/>
        <v>45701</v>
      </c>
      <c r="O655" s="230">
        <v>5</v>
      </c>
      <c r="P655" s="230">
        <v>4</v>
      </c>
      <c r="Q655" s="229" t="s">
        <v>31</v>
      </c>
      <c r="R655" s="229" t="s">
        <v>4747</v>
      </c>
      <c r="S655" s="229" t="s">
        <v>4747</v>
      </c>
      <c r="T655" s="230">
        <v>1</v>
      </c>
      <c r="U655" s="229"/>
      <c r="V655" s="209"/>
    </row>
    <row r="656" spans="1:22" ht="13.5">
      <c r="A656" s="225" t="s">
        <v>2241</v>
      </c>
      <c r="B656" s="226" t="s">
        <v>2242</v>
      </c>
      <c r="C656" s="227" t="s">
        <v>46</v>
      </c>
      <c r="D656" s="228" t="s">
        <v>132</v>
      </c>
      <c r="E656" s="247" t="s">
        <v>49</v>
      </c>
      <c r="F656" s="248" t="s">
        <v>8705</v>
      </c>
      <c r="G656" s="228" t="s">
        <v>2860</v>
      </c>
      <c r="H656" s="229" t="s">
        <v>50</v>
      </c>
      <c r="I656" s="229"/>
      <c r="J656" s="147" t="str">
        <f t="shared" si="21"/>
        <v>王瀚霆</v>
      </c>
      <c r="K656" s="230">
        <v>100</v>
      </c>
      <c r="L656" s="208" t="s">
        <v>2229</v>
      </c>
      <c r="M656" s="208" t="s">
        <v>2412</v>
      </c>
      <c r="N656" s="154">
        <f t="shared" si="20"/>
        <v>45701</v>
      </c>
      <c r="O656" s="230">
        <v>5</v>
      </c>
      <c r="P656" s="230">
        <v>8</v>
      </c>
      <c r="Q656" s="229" t="s">
        <v>31</v>
      </c>
      <c r="R656" s="229" t="s">
        <v>4807</v>
      </c>
      <c r="S656" s="229" t="s">
        <v>4816</v>
      </c>
      <c r="T656" s="230">
        <v>13</v>
      </c>
      <c r="U656" s="230">
        <v>56</v>
      </c>
      <c r="V656" s="209"/>
    </row>
    <row r="657" spans="1:22" ht="13.5">
      <c r="A657" s="225" t="s">
        <v>2241</v>
      </c>
      <c r="B657" s="226" t="s">
        <v>2242</v>
      </c>
      <c r="C657" s="227" t="s">
        <v>46</v>
      </c>
      <c r="D657" s="228" t="s">
        <v>132</v>
      </c>
      <c r="E657" s="247" t="s">
        <v>99</v>
      </c>
      <c r="F657" s="248" t="s">
        <v>14972</v>
      </c>
      <c r="G657" s="228" t="s">
        <v>32</v>
      </c>
      <c r="H657" s="229" t="s">
        <v>741</v>
      </c>
      <c r="I657" s="229"/>
      <c r="J657" s="147" t="str">
        <f t="shared" si="21"/>
        <v>蘇哲弘</v>
      </c>
      <c r="K657" s="230">
        <v>100</v>
      </c>
      <c r="L657" s="208" t="s">
        <v>2229</v>
      </c>
      <c r="M657" s="208" t="s">
        <v>2412</v>
      </c>
      <c r="N657" s="154">
        <f t="shared" si="20"/>
        <v>45701</v>
      </c>
      <c r="O657" s="230">
        <v>5</v>
      </c>
      <c r="P657" s="230">
        <v>4</v>
      </c>
      <c r="Q657" s="229" t="s">
        <v>31</v>
      </c>
      <c r="R657" s="229" t="s">
        <v>10203</v>
      </c>
      <c r="S657" s="229" t="s">
        <v>13387</v>
      </c>
      <c r="T657" s="230">
        <v>50</v>
      </c>
      <c r="U657" s="229"/>
      <c r="V657" s="209"/>
    </row>
    <row r="658" spans="1:22" ht="13.5">
      <c r="A658" s="225" t="s">
        <v>2241</v>
      </c>
      <c r="B658" s="226" t="s">
        <v>2242</v>
      </c>
      <c r="C658" s="227" t="s">
        <v>46</v>
      </c>
      <c r="D658" s="228" t="s">
        <v>132</v>
      </c>
      <c r="E658" s="247" t="s">
        <v>114</v>
      </c>
      <c r="F658" s="248" t="s">
        <v>8705</v>
      </c>
      <c r="G658" s="228" t="s">
        <v>2860</v>
      </c>
      <c r="H658" s="229" t="s">
        <v>50</v>
      </c>
      <c r="I658" s="229"/>
      <c r="J658" s="147" t="str">
        <f t="shared" si="21"/>
        <v>王瀚霆</v>
      </c>
      <c r="K658" s="230">
        <v>100</v>
      </c>
      <c r="L658" s="208" t="s">
        <v>2229</v>
      </c>
      <c r="M658" s="208" t="s">
        <v>2412</v>
      </c>
      <c r="N658" s="154">
        <f t="shared" si="20"/>
        <v>45701</v>
      </c>
      <c r="O658" s="230">
        <v>5</v>
      </c>
      <c r="P658" s="230">
        <v>8</v>
      </c>
      <c r="Q658" s="229" t="s">
        <v>31</v>
      </c>
      <c r="R658" s="229" t="s">
        <v>6037</v>
      </c>
      <c r="S658" s="229" t="s">
        <v>4816</v>
      </c>
      <c r="T658" s="230">
        <v>11</v>
      </c>
      <c r="U658" s="230">
        <v>10</v>
      </c>
      <c r="V658" s="209"/>
    </row>
    <row r="659" spans="1:22" ht="13.5">
      <c r="A659" s="225" t="s">
        <v>5212</v>
      </c>
      <c r="B659" s="226" t="s">
        <v>5213</v>
      </c>
      <c r="C659" s="227" t="s">
        <v>51</v>
      </c>
      <c r="D659" s="228" t="s">
        <v>115</v>
      </c>
      <c r="E659" s="247" t="s">
        <v>350</v>
      </c>
      <c r="F659" s="248" t="s">
        <v>11234</v>
      </c>
      <c r="G659" s="228" t="s">
        <v>73</v>
      </c>
      <c r="H659" s="229" t="s">
        <v>877</v>
      </c>
      <c r="I659" s="229"/>
      <c r="J659" s="147" t="str">
        <f t="shared" si="21"/>
        <v>張政崙</v>
      </c>
      <c r="K659" s="230">
        <v>100</v>
      </c>
      <c r="L659" s="208" t="s">
        <v>4736</v>
      </c>
      <c r="M659" s="208" t="s">
        <v>2045</v>
      </c>
      <c r="N659" s="154">
        <f t="shared" si="20"/>
        <v>45699</v>
      </c>
      <c r="O659" s="230">
        <v>2</v>
      </c>
      <c r="P659" s="230">
        <v>8</v>
      </c>
      <c r="Q659" s="229" t="s">
        <v>31</v>
      </c>
      <c r="R659" s="229" t="s">
        <v>3828</v>
      </c>
      <c r="S659" s="229" t="s">
        <v>7914</v>
      </c>
      <c r="T659" s="230">
        <v>147</v>
      </c>
      <c r="U659" s="229"/>
      <c r="V659" s="209"/>
    </row>
    <row r="660" spans="1:22" ht="13.5">
      <c r="A660" s="225" t="s">
        <v>4557</v>
      </c>
      <c r="B660" s="226" t="s">
        <v>4558</v>
      </c>
      <c r="C660" s="227" t="s">
        <v>41</v>
      </c>
      <c r="D660" s="228" t="s">
        <v>123</v>
      </c>
      <c r="E660" s="247" t="s">
        <v>105</v>
      </c>
      <c r="F660" s="248"/>
      <c r="G660" s="228" t="s">
        <v>70</v>
      </c>
      <c r="H660" s="229" t="s">
        <v>478</v>
      </c>
      <c r="I660" s="229"/>
      <c r="J660" s="147" t="str">
        <f t="shared" si="21"/>
        <v>陳威宏</v>
      </c>
      <c r="K660" s="230">
        <v>100</v>
      </c>
      <c r="L660" s="208" t="s">
        <v>4736</v>
      </c>
      <c r="M660" s="208" t="s">
        <v>4737</v>
      </c>
      <c r="N660" s="154">
        <f t="shared" si="20"/>
        <v>45726</v>
      </c>
      <c r="O660" s="230">
        <v>20</v>
      </c>
      <c r="P660" s="230">
        <v>160</v>
      </c>
      <c r="Q660" s="229" t="s">
        <v>31</v>
      </c>
      <c r="R660" s="229" t="s">
        <v>2049</v>
      </c>
      <c r="S660" s="229" t="s">
        <v>6367</v>
      </c>
      <c r="T660" s="230">
        <v>73</v>
      </c>
      <c r="U660" s="229"/>
      <c r="V660" s="209"/>
    </row>
    <row r="661" spans="1:22" ht="13.5">
      <c r="A661" s="225" t="s">
        <v>4557</v>
      </c>
      <c r="B661" s="226" t="s">
        <v>4558</v>
      </c>
      <c r="C661" s="227" t="s">
        <v>51</v>
      </c>
      <c r="D661" s="228" t="s">
        <v>123</v>
      </c>
      <c r="E661" s="247" t="s">
        <v>63</v>
      </c>
      <c r="F661" s="248"/>
      <c r="G661" s="228" t="s">
        <v>506</v>
      </c>
      <c r="H661" s="229" t="s">
        <v>123</v>
      </c>
      <c r="I661" s="229"/>
      <c r="J661" s="147" t="str">
        <f t="shared" si="21"/>
        <v>張良琪</v>
      </c>
      <c r="K661" s="231">
        <v>0</v>
      </c>
      <c r="L661" s="208" t="s">
        <v>4736</v>
      </c>
      <c r="M661" s="208" t="s">
        <v>4736</v>
      </c>
      <c r="N661" s="154">
        <f t="shared" si="20"/>
        <v>45698</v>
      </c>
      <c r="O661" s="230">
        <v>1</v>
      </c>
      <c r="P661" s="230">
        <v>8</v>
      </c>
      <c r="Q661" s="229" t="s">
        <v>34</v>
      </c>
      <c r="R661" s="229"/>
      <c r="S661" s="229"/>
      <c r="T661" s="231">
        <v>0</v>
      </c>
      <c r="U661" s="229"/>
      <c r="V661" s="209"/>
    </row>
    <row r="662" spans="1:22" ht="13.5">
      <c r="A662" s="225" t="s">
        <v>937</v>
      </c>
      <c r="B662" s="226" t="s">
        <v>938</v>
      </c>
      <c r="C662" s="227" t="s">
        <v>41</v>
      </c>
      <c r="D662" s="228" t="s">
        <v>615</v>
      </c>
      <c r="E662" s="247" t="s">
        <v>4802</v>
      </c>
      <c r="F662" s="248"/>
      <c r="G662" s="228" t="s">
        <v>70</v>
      </c>
      <c r="H662" s="229" t="s">
        <v>718</v>
      </c>
      <c r="I662" s="229"/>
      <c r="J662" s="147" t="str">
        <f t="shared" si="21"/>
        <v>朱哲演</v>
      </c>
      <c r="K662" s="230">
        <v>100</v>
      </c>
      <c r="L662" s="208" t="s">
        <v>4736</v>
      </c>
      <c r="M662" s="208" t="s">
        <v>929</v>
      </c>
      <c r="N662" s="154">
        <f t="shared" si="20"/>
        <v>45702</v>
      </c>
      <c r="O662" s="230">
        <v>5</v>
      </c>
      <c r="P662" s="231">
        <v>0</v>
      </c>
      <c r="Q662" s="229" t="s">
        <v>31</v>
      </c>
      <c r="R662" s="229" t="s">
        <v>3291</v>
      </c>
      <c r="S662" s="229" t="s">
        <v>3832</v>
      </c>
      <c r="T662" s="230">
        <v>17</v>
      </c>
      <c r="U662" s="230">
        <v>15</v>
      </c>
      <c r="V662" s="208" t="s">
        <v>10201</v>
      </c>
    </row>
    <row r="663" spans="1:22" ht="13.5">
      <c r="A663" s="225" t="s">
        <v>937</v>
      </c>
      <c r="B663" s="226" t="s">
        <v>938</v>
      </c>
      <c r="C663" s="227" t="s">
        <v>41</v>
      </c>
      <c r="D663" s="228" t="s">
        <v>615</v>
      </c>
      <c r="E663" s="247" t="s">
        <v>4803</v>
      </c>
      <c r="F663" s="248"/>
      <c r="G663" s="228" t="s">
        <v>70</v>
      </c>
      <c r="H663" s="229" t="s">
        <v>718</v>
      </c>
      <c r="I663" s="229"/>
      <c r="J663" s="147" t="str">
        <f t="shared" si="21"/>
        <v>朱哲演</v>
      </c>
      <c r="K663" s="230">
        <v>100</v>
      </c>
      <c r="L663" s="208" t="s">
        <v>4736</v>
      </c>
      <c r="M663" s="208" t="s">
        <v>929</v>
      </c>
      <c r="N663" s="154">
        <f t="shared" si="20"/>
        <v>45702</v>
      </c>
      <c r="O663" s="230">
        <v>5</v>
      </c>
      <c r="P663" s="231">
        <v>0</v>
      </c>
      <c r="Q663" s="229" t="s">
        <v>31</v>
      </c>
      <c r="R663" s="229" t="s">
        <v>3291</v>
      </c>
      <c r="S663" s="229" t="s">
        <v>3832</v>
      </c>
      <c r="T663" s="230">
        <v>17</v>
      </c>
      <c r="U663" s="229"/>
      <c r="V663" s="208" t="s">
        <v>10201</v>
      </c>
    </row>
    <row r="664" spans="1:22" ht="13.5">
      <c r="A664" s="225" t="s">
        <v>5212</v>
      </c>
      <c r="B664" s="226" t="s">
        <v>5213</v>
      </c>
      <c r="C664" s="227" t="s">
        <v>46</v>
      </c>
      <c r="D664" s="228" t="s">
        <v>115</v>
      </c>
      <c r="E664" s="247" t="s">
        <v>487</v>
      </c>
      <c r="F664" s="248" t="s">
        <v>5676</v>
      </c>
      <c r="G664" s="228" t="s">
        <v>100</v>
      </c>
      <c r="H664" s="229" t="s">
        <v>115</v>
      </c>
      <c r="I664" s="229"/>
      <c r="J664" s="147" t="str">
        <f t="shared" si="21"/>
        <v>黃胤綸</v>
      </c>
      <c r="K664" s="230">
        <v>100</v>
      </c>
      <c r="L664" s="208" t="s">
        <v>3828</v>
      </c>
      <c r="M664" s="208" t="s">
        <v>2044</v>
      </c>
      <c r="N664" s="154">
        <f t="shared" si="20"/>
        <v>45706</v>
      </c>
      <c r="O664" s="230">
        <v>5</v>
      </c>
      <c r="P664" s="230">
        <v>40</v>
      </c>
      <c r="Q664" s="229" t="s">
        <v>31</v>
      </c>
      <c r="R664" s="229" t="s">
        <v>2229</v>
      </c>
      <c r="S664" s="229" t="s">
        <v>2412</v>
      </c>
      <c r="T664" s="230">
        <v>5</v>
      </c>
      <c r="U664" s="232">
        <v>131.5</v>
      </c>
      <c r="V664" s="209"/>
    </row>
    <row r="665" spans="1:22" ht="13.5">
      <c r="A665" s="225" t="s">
        <v>5212</v>
      </c>
      <c r="B665" s="226" t="s">
        <v>5213</v>
      </c>
      <c r="C665" s="227" t="s">
        <v>51</v>
      </c>
      <c r="D665" s="228" t="s">
        <v>115</v>
      </c>
      <c r="E665" s="247" t="s">
        <v>5362</v>
      </c>
      <c r="F665" s="248" t="s">
        <v>10179</v>
      </c>
      <c r="G665" s="228" t="s">
        <v>2860</v>
      </c>
      <c r="H665" s="229" t="s">
        <v>3685</v>
      </c>
      <c r="I665" s="229"/>
      <c r="J665" s="147" t="str">
        <f t="shared" si="21"/>
        <v>鄭貫中</v>
      </c>
      <c r="K665" s="230">
        <v>100</v>
      </c>
      <c r="L665" s="208" t="s">
        <v>3828</v>
      </c>
      <c r="M665" s="208" t="s">
        <v>3832</v>
      </c>
      <c r="N665" s="154">
        <f t="shared" si="20"/>
        <v>45735</v>
      </c>
      <c r="O665" s="230">
        <v>25</v>
      </c>
      <c r="P665" s="230">
        <v>8</v>
      </c>
      <c r="Q665" s="229" t="s">
        <v>31</v>
      </c>
      <c r="R665" s="229" t="s">
        <v>5195</v>
      </c>
      <c r="S665" s="229" t="s">
        <v>10186</v>
      </c>
      <c r="T665" s="230">
        <v>90</v>
      </c>
      <c r="U665" s="232">
        <v>5.5</v>
      </c>
      <c r="V665" s="209"/>
    </row>
    <row r="666" spans="1:22" ht="13.5">
      <c r="A666" s="225" t="s">
        <v>5212</v>
      </c>
      <c r="B666" s="226" t="s">
        <v>5213</v>
      </c>
      <c r="C666" s="227" t="s">
        <v>51</v>
      </c>
      <c r="D666" s="228" t="s">
        <v>115</v>
      </c>
      <c r="E666" s="247" t="s">
        <v>5363</v>
      </c>
      <c r="F666" s="248" t="s">
        <v>5677</v>
      </c>
      <c r="G666" s="228" t="s">
        <v>100</v>
      </c>
      <c r="H666" s="229" t="s">
        <v>115</v>
      </c>
      <c r="I666" s="229"/>
      <c r="J666" s="147" t="str">
        <f t="shared" si="21"/>
        <v>黃胤綸</v>
      </c>
      <c r="K666" s="230">
        <v>100</v>
      </c>
      <c r="L666" s="208" t="s">
        <v>3828</v>
      </c>
      <c r="M666" s="208" t="s">
        <v>2412</v>
      </c>
      <c r="N666" s="154">
        <f t="shared" si="20"/>
        <v>45701</v>
      </c>
      <c r="O666" s="230">
        <v>2</v>
      </c>
      <c r="P666" s="230">
        <v>8</v>
      </c>
      <c r="Q666" s="229" t="s">
        <v>31</v>
      </c>
      <c r="R666" s="229" t="s">
        <v>928</v>
      </c>
      <c r="S666" s="229" t="s">
        <v>2412</v>
      </c>
      <c r="T666" s="230">
        <v>6</v>
      </c>
      <c r="U666" s="230">
        <v>12</v>
      </c>
      <c r="V666" s="209"/>
    </row>
    <row r="667" spans="1:22" ht="13.5">
      <c r="A667" s="225" t="s">
        <v>5514</v>
      </c>
      <c r="B667" s="226" t="s">
        <v>5515</v>
      </c>
      <c r="C667" s="227" t="s">
        <v>2749</v>
      </c>
      <c r="D667" s="228" t="s">
        <v>421</v>
      </c>
      <c r="E667" s="247" t="s">
        <v>415</v>
      </c>
      <c r="F667" s="248" t="s">
        <v>6015</v>
      </c>
      <c r="G667" s="228" t="s">
        <v>2861</v>
      </c>
      <c r="H667" s="229" t="s">
        <v>421</v>
      </c>
      <c r="I667" s="229"/>
      <c r="J667" s="147" t="str">
        <f t="shared" si="21"/>
        <v>蘇漢城</v>
      </c>
      <c r="K667" s="230">
        <v>100</v>
      </c>
      <c r="L667" s="208" t="s">
        <v>3828</v>
      </c>
      <c r="M667" s="208" t="s">
        <v>2044</v>
      </c>
      <c r="N667" s="154">
        <f t="shared" si="20"/>
        <v>45706</v>
      </c>
      <c r="O667" s="230">
        <v>5</v>
      </c>
      <c r="P667" s="230">
        <v>30</v>
      </c>
      <c r="Q667" s="229" t="s">
        <v>31</v>
      </c>
      <c r="R667" s="229" t="s">
        <v>2412</v>
      </c>
      <c r="S667" s="229" t="s">
        <v>3291</v>
      </c>
      <c r="T667" s="230">
        <v>8</v>
      </c>
      <c r="U667" s="230">
        <v>8</v>
      </c>
      <c r="V667" s="208" t="s">
        <v>10194</v>
      </c>
    </row>
    <row r="668" spans="1:22" ht="13.5">
      <c r="A668" s="225" t="s">
        <v>5527</v>
      </c>
      <c r="B668" s="226" t="s">
        <v>5528</v>
      </c>
      <c r="C668" s="227" t="s">
        <v>2749</v>
      </c>
      <c r="D668" s="228" t="s">
        <v>421</v>
      </c>
      <c r="E668" s="247" t="s">
        <v>415</v>
      </c>
      <c r="F668" s="248"/>
      <c r="G668" s="228" t="s">
        <v>2861</v>
      </c>
      <c r="H668" s="229" t="s">
        <v>421</v>
      </c>
      <c r="I668" s="229"/>
      <c r="J668" s="147" t="str">
        <f t="shared" si="21"/>
        <v>蘇漢城</v>
      </c>
      <c r="K668" s="231">
        <v>0</v>
      </c>
      <c r="L668" s="208" t="s">
        <v>3828</v>
      </c>
      <c r="M668" s="208" t="s">
        <v>2044</v>
      </c>
      <c r="N668" s="154">
        <f t="shared" si="20"/>
        <v>45706</v>
      </c>
      <c r="O668" s="230">
        <v>5</v>
      </c>
      <c r="P668" s="230">
        <v>30</v>
      </c>
      <c r="Q668" s="229" t="s">
        <v>36</v>
      </c>
      <c r="R668" s="229"/>
      <c r="S668" s="229"/>
      <c r="T668" s="231">
        <v>0</v>
      </c>
      <c r="U668" s="229"/>
      <c r="V668" s="209"/>
    </row>
    <row r="669" spans="1:22" ht="13.5">
      <c r="A669" s="225" t="s">
        <v>3403</v>
      </c>
      <c r="B669" s="226" t="s">
        <v>3404</v>
      </c>
      <c r="C669" s="227" t="s">
        <v>2728</v>
      </c>
      <c r="D669" s="228" t="s">
        <v>262</v>
      </c>
      <c r="E669" s="247" t="s">
        <v>2748</v>
      </c>
      <c r="F669" s="248" t="s">
        <v>5871</v>
      </c>
      <c r="G669" s="228" t="s">
        <v>2861</v>
      </c>
      <c r="H669" s="229" t="s">
        <v>262</v>
      </c>
      <c r="I669" s="229"/>
      <c r="J669" s="147" t="str">
        <f t="shared" si="21"/>
        <v>羅友彥</v>
      </c>
      <c r="K669" s="230">
        <v>100</v>
      </c>
      <c r="L669" s="208" t="s">
        <v>2412</v>
      </c>
      <c r="M669" s="208" t="s">
        <v>929</v>
      </c>
      <c r="N669" s="154">
        <f t="shared" si="20"/>
        <v>45702</v>
      </c>
      <c r="O669" s="230">
        <v>2</v>
      </c>
      <c r="P669" s="231">
        <v>0</v>
      </c>
      <c r="Q669" s="229" t="s">
        <v>31</v>
      </c>
      <c r="R669" s="229" t="s">
        <v>5678</v>
      </c>
      <c r="S669" s="229" t="s">
        <v>3537</v>
      </c>
      <c r="T669" s="230">
        <v>6</v>
      </c>
      <c r="U669" s="229"/>
      <c r="V669" s="208" t="s">
        <v>4735</v>
      </c>
    </row>
    <row r="670" spans="1:22" ht="13.5">
      <c r="A670" s="225" t="s">
        <v>5179</v>
      </c>
      <c r="B670" s="226" t="s">
        <v>5180</v>
      </c>
      <c r="C670" s="227" t="s">
        <v>2716</v>
      </c>
      <c r="D670" s="228" t="s">
        <v>421</v>
      </c>
      <c r="E670" s="247" t="s">
        <v>415</v>
      </c>
      <c r="F670" s="248" t="s">
        <v>6016</v>
      </c>
      <c r="G670" s="228" t="s">
        <v>2861</v>
      </c>
      <c r="H670" s="229" t="s">
        <v>421</v>
      </c>
      <c r="I670" s="229"/>
      <c r="J670" s="147" t="str">
        <f t="shared" si="21"/>
        <v>蘇漢城</v>
      </c>
      <c r="K670" s="230">
        <v>100</v>
      </c>
      <c r="L670" s="208" t="s">
        <v>2412</v>
      </c>
      <c r="M670" s="208" t="s">
        <v>2046</v>
      </c>
      <c r="N670" s="154">
        <f t="shared" si="20"/>
        <v>45707</v>
      </c>
      <c r="O670" s="230">
        <v>5</v>
      </c>
      <c r="P670" s="230">
        <v>30</v>
      </c>
      <c r="Q670" s="229" t="s">
        <v>31</v>
      </c>
      <c r="R670" s="229" t="s">
        <v>2410</v>
      </c>
      <c r="S670" s="229" t="s">
        <v>3291</v>
      </c>
      <c r="T670" s="230">
        <v>16</v>
      </c>
      <c r="U670" s="229"/>
      <c r="V670" s="208" t="s">
        <v>8150</v>
      </c>
    </row>
    <row r="671" spans="1:22" ht="13.5">
      <c r="A671" s="225" t="s">
        <v>3277</v>
      </c>
      <c r="B671" s="226" t="s">
        <v>3278</v>
      </c>
      <c r="C671" s="227" t="s">
        <v>6228</v>
      </c>
      <c r="D671" s="228" t="s">
        <v>421</v>
      </c>
      <c r="E671" s="247" t="s">
        <v>6229</v>
      </c>
      <c r="F671" s="248" t="s">
        <v>12074</v>
      </c>
      <c r="G671" s="228" t="s">
        <v>2861</v>
      </c>
      <c r="H671" s="229" t="s">
        <v>421</v>
      </c>
      <c r="I671" s="229"/>
      <c r="J671" s="147" t="str">
        <f t="shared" si="21"/>
        <v>蘇漢城</v>
      </c>
      <c r="K671" s="230">
        <v>100</v>
      </c>
      <c r="L671" s="208" t="s">
        <v>2412</v>
      </c>
      <c r="M671" s="208" t="s">
        <v>7904</v>
      </c>
      <c r="N671" s="154">
        <f t="shared" si="20"/>
        <v>45846</v>
      </c>
      <c r="O671" s="230">
        <v>100</v>
      </c>
      <c r="P671" s="230">
        <v>200</v>
      </c>
      <c r="Q671" s="229" t="s">
        <v>31</v>
      </c>
      <c r="R671" s="229" t="s">
        <v>7376</v>
      </c>
      <c r="S671" s="229" t="s">
        <v>10196</v>
      </c>
      <c r="T671" s="230">
        <v>66</v>
      </c>
      <c r="U671" s="229"/>
      <c r="V671" s="209"/>
    </row>
    <row r="672" spans="1:22" ht="13.5">
      <c r="A672" s="225" t="s">
        <v>5212</v>
      </c>
      <c r="B672" s="226" t="s">
        <v>5213</v>
      </c>
      <c r="C672" s="227" t="s">
        <v>41</v>
      </c>
      <c r="D672" s="228" t="s">
        <v>115</v>
      </c>
      <c r="E672" s="247" t="s">
        <v>5364</v>
      </c>
      <c r="F672" s="248"/>
      <c r="G672" s="228" t="s">
        <v>70</v>
      </c>
      <c r="H672" s="229" t="s">
        <v>718</v>
      </c>
      <c r="I672" s="229"/>
      <c r="J672" s="147" t="str">
        <f t="shared" si="21"/>
        <v>朱哲演</v>
      </c>
      <c r="K672" s="230">
        <v>100</v>
      </c>
      <c r="L672" s="208" t="s">
        <v>929</v>
      </c>
      <c r="M672" s="208" t="s">
        <v>2413</v>
      </c>
      <c r="N672" s="154">
        <f t="shared" si="20"/>
        <v>45715</v>
      </c>
      <c r="O672" s="230">
        <v>10</v>
      </c>
      <c r="P672" s="230">
        <v>60</v>
      </c>
      <c r="Q672" s="229" t="s">
        <v>31</v>
      </c>
      <c r="R672" s="229" t="s">
        <v>7912</v>
      </c>
      <c r="S672" s="229" t="s">
        <v>9492</v>
      </c>
      <c r="T672" s="230">
        <v>17</v>
      </c>
      <c r="U672" s="230">
        <v>4</v>
      </c>
      <c r="V672" s="209"/>
    </row>
    <row r="673" spans="1:22" ht="13.5">
      <c r="A673" s="225" t="s">
        <v>5181</v>
      </c>
      <c r="B673" s="226" t="s">
        <v>5182</v>
      </c>
      <c r="C673" s="227" t="s">
        <v>390</v>
      </c>
      <c r="D673" s="228" t="s">
        <v>421</v>
      </c>
      <c r="E673" s="247" t="s">
        <v>2713</v>
      </c>
      <c r="F673" s="248" t="s">
        <v>6230</v>
      </c>
      <c r="G673" s="228" t="s">
        <v>2861</v>
      </c>
      <c r="H673" s="229" t="s">
        <v>421</v>
      </c>
      <c r="I673" s="229"/>
      <c r="J673" s="147" t="str">
        <f t="shared" si="21"/>
        <v>蘇漢城</v>
      </c>
      <c r="K673" s="230">
        <v>100</v>
      </c>
      <c r="L673" s="208" t="s">
        <v>929</v>
      </c>
      <c r="M673" s="208" t="s">
        <v>2047</v>
      </c>
      <c r="N673" s="154">
        <f t="shared" si="20"/>
        <v>45713</v>
      </c>
      <c r="O673" s="230">
        <v>8</v>
      </c>
      <c r="P673" s="230">
        <v>60</v>
      </c>
      <c r="Q673" s="229" t="s">
        <v>31</v>
      </c>
      <c r="R673" s="229" t="s">
        <v>927</v>
      </c>
      <c r="S673" s="229" t="s">
        <v>2049</v>
      </c>
      <c r="T673" s="230">
        <v>23</v>
      </c>
      <c r="U673" s="229"/>
      <c r="V673" s="208" t="s">
        <v>9289</v>
      </c>
    </row>
    <row r="674" spans="1:22" ht="13.5">
      <c r="A674" s="225" t="s">
        <v>2241</v>
      </c>
      <c r="B674" s="226" t="s">
        <v>2242</v>
      </c>
      <c r="C674" s="227" t="s">
        <v>46</v>
      </c>
      <c r="D674" s="228" t="s">
        <v>132</v>
      </c>
      <c r="E674" s="247" t="s">
        <v>90</v>
      </c>
      <c r="F674" s="248"/>
      <c r="G674" s="228" t="s">
        <v>32</v>
      </c>
      <c r="H674" s="229" t="s">
        <v>553</v>
      </c>
      <c r="I674" s="229"/>
      <c r="J674" s="147" t="str">
        <f t="shared" si="21"/>
        <v>魏暉恩</v>
      </c>
      <c r="K674" s="230">
        <v>100</v>
      </c>
      <c r="L674" s="208" t="s">
        <v>929</v>
      </c>
      <c r="M674" s="208" t="s">
        <v>2413</v>
      </c>
      <c r="N674" s="154">
        <f t="shared" si="20"/>
        <v>45715</v>
      </c>
      <c r="O674" s="230">
        <v>10</v>
      </c>
      <c r="P674" s="230">
        <v>40</v>
      </c>
      <c r="Q674" s="229" t="s">
        <v>31</v>
      </c>
      <c r="R674" s="229" t="s">
        <v>9818</v>
      </c>
      <c r="S674" s="229" t="s">
        <v>6701</v>
      </c>
      <c r="T674" s="230">
        <v>16</v>
      </c>
      <c r="U674" s="230">
        <v>73</v>
      </c>
      <c r="V674" s="209"/>
    </row>
    <row r="675" spans="1:22" ht="13.5">
      <c r="A675" s="225" t="s">
        <v>5875</v>
      </c>
      <c r="B675" s="226" t="s">
        <v>5876</v>
      </c>
      <c r="C675" s="227" t="s">
        <v>51</v>
      </c>
      <c r="D675" s="228" t="s">
        <v>553</v>
      </c>
      <c r="E675" s="247" t="s">
        <v>81</v>
      </c>
      <c r="F675" s="248"/>
      <c r="G675" s="228" t="s">
        <v>32</v>
      </c>
      <c r="H675" s="229" t="s">
        <v>553</v>
      </c>
      <c r="I675" s="229"/>
      <c r="J675" s="147" t="str">
        <f t="shared" si="21"/>
        <v>魏暉恩</v>
      </c>
      <c r="K675" s="230">
        <v>100</v>
      </c>
      <c r="L675" s="208" t="s">
        <v>3537</v>
      </c>
      <c r="M675" s="208" t="s">
        <v>2046</v>
      </c>
      <c r="N675" s="154">
        <f t="shared" si="20"/>
        <v>45707</v>
      </c>
      <c r="O675" s="230">
        <v>3</v>
      </c>
      <c r="P675" s="230">
        <v>8</v>
      </c>
      <c r="Q675" s="229" t="s">
        <v>31</v>
      </c>
      <c r="R675" s="229" t="s">
        <v>3829</v>
      </c>
      <c r="S675" s="229" t="s">
        <v>2238</v>
      </c>
      <c r="T675" s="230">
        <v>7</v>
      </c>
      <c r="U675" s="229"/>
      <c r="V675" s="208" t="s">
        <v>2051</v>
      </c>
    </row>
    <row r="676" spans="1:22" ht="13.5">
      <c r="A676" s="225" t="s">
        <v>5859</v>
      </c>
      <c r="B676" s="226" t="s">
        <v>5860</v>
      </c>
      <c r="C676" s="227" t="s">
        <v>2749</v>
      </c>
      <c r="D676" s="228" t="s">
        <v>421</v>
      </c>
      <c r="E676" s="247" t="s">
        <v>416</v>
      </c>
      <c r="F676" s="248" t="s">
        <v>6017</v>
      </c>
      <c r="G676" s="228" t="s">
        <v>2861</v>
      </c>
      <c r="H676" s="229" t="s">
        <v>421</v>
      </c>
      <c r="I676" s="229"/>
      <c r="J676" s="147" t="str">
        <f t="shared" si="21"/>
        <v>蘇漢城</v>
      </c>
      <c r="K676" s="230">
        <v>100</v>
      </c>
      <c r="L676" s="208" t="s">
        <v>3537</v>
      </c>
      <c r="M676" s="208" t="s">
        <v>4738</v>
      </c>
      <c r="N676" s="154">
        <f t="shared" si="20"/>
        <v>45709</v>
      </c>
      <c r="O676" s="230">
        <v>5</v>
      </c>
      <c r="P676" s="230">
        <v>30</v>
      </c>
      <c r="Q676" s="229" t="s">
        <v>31</v>
      </c>
      <c r="R676" s="229" t="s">
        <v>2412</v>
      </c>
      <c r="S676" s="229" t="s">
        <v>3291</v>
      </c>
      <c r="T676" s="230">
        <v>8</v>
      </c>
      <c r="U676" s="229"/>
      <c r="V676" s="209"/>
    </row>
    <row r="677" spans="1:22" ht="13.5">
      <c r="A677" s="225" t="s">
        <v>937</v>
      </c>
      <c r="B677" s="226" t="s">
        <v>938</v>
      </c>
      <c r="C677" s="227" t="s">
        <v>46</v>
      </c>
      <c r="D677" s="228" t="s">
        <v>615</v>
      </c>
      <c r="E677" s="247" t="s">
        <v>98</v>
      </c>
      <c r="F677" s="248" t="s">
        <v>10180</v>
      </c>
      <c r="G677" s="228" t="s">
        <v>100</v>
      </c>
      <c r="H677" s="229" t="s">
        <v>615</v>
      </c>
      <c r="I677" s="229"/>
      <c r="J677" s="147" t="str">
        <f t="shared" si="21"/>
        <v>彭志豪</v>
      </c>
      <c r="K677" s="230">
        <v>100</v>
      </c>
      <c r="L677" s="208" t="s">
        <v>3537</v>
      </c>
      <c r="M677" s="208" t="s">
        <v>2046</v>
      </c>
      <c r="N677" s="154">
        <f t="shared" si="20"/>
        <v>45707</v>
      </c>
      <c r="O677" s="230">
        <v>3</v>
      </c>
      <c r="P677" s="230">
        <v>8</v>
      </c>
      <c r="Q677" s="229" t="s">
        <v>31</v>
      </c>
      <c r="R677" s="229" t="s">
        <v>6233</v>
      </c>
      <c r="S677" s="229" t="s">
        <v>8149</v>
      </c>
      <c r="T677" s="230">
        <v>6</v>
      </c>
      <c r="U677" s="230">
        <v>117</v>
      </c>
      <c r="V677" s="208" t="s">
        <v>10201</v>
      </c>
    </row>
    <row r="678" spans="1:22" ht="13.5">
      <c r="A678" s="225" t="s">
        <v>937</v>
      </c>
      <c r="B678" s="226" t="s">
        <v>938</v>
      </c>
      <c r="C678" s="227" t="s">
        <v>46</v>
      </c>
      <c r="D678" s="228" t="s">
        <v>615</v>
      </c>
      <c r="E678" s="247" t="s">
        <v>108</v>
      </c>
      <c r="F678" s="248" t="s">
        <v>11797</v>
      </c>
      <c r="G678" s="228" t="s">
        <v>100</v>
      </c>
      <c r="H678" s="229" t="s">
        <v>615</v>
      </c>
      <c r="I678" s="229"/>
      <c r="J678" s="147" t="str">
        <f t="shared" si="21"/>
        <v>彭志豪</v>
      </c>
      <c r="K678" s="230">
        <v>100</v>
      </c>
      <c r="L678" s="208" t="s">
        <v>3537</v>
      </c>
      <c r="M678" s="208" t="s">
        <v>2046</v>
      </c>
      <c r="N678" s="154">
        <f t="shared" si="20"/>
        <v>45707</v>
      </c>
      <c r="O678" s="230">
        <v>3</v>
      </c>
      <c r="P678" s="230">
        <v>2</v>
      </c>
      <c r="Q678" s="229" t="s">
        <v>31</v>
      </c>
      <c r="R678" s="229" t="s">
        <v>4742</v>
      </c>
      <c r="S678" s="229" t="s">
        <v>7381</v>
      </c>
      <c r="T678" s="230">
        <v>78</v>
      </c>
      <c r="U678" s="230">
        <v>3</v>
      </c>
      <c r="V678" s="208" t="s">
        <v>10201</v>
      </c>
    </row>
    <row r="679" spans="1:22" ht="13.5">
      <c r="A679" s="225" t="s">
        <v>5514</v>
      </c>
      <c r="B679" s="226" t="s">
        <v>5515</v>
      </c>
      <c r="C679" s="227" t="s">
        <v>2749</v>
      </c>
      <c r="D679" s="228" t="s">
        <v>421</v>
      </c>
      <c r="E679" s="247" t="s">
        <v>420</v>
      </c>
      <c r="F679" s="248" t="s">
        <v>6019</v>
      </c>
      <c r="G679" s="228" t="s">
        <v>2861</v>
      </c>
      <c r="H679" s="229" t="s">
        <v>421</v>
      </c>
      <c r="I679" s="229"/>
      <c r="J679" s="147" t="str">
        <f t="shared" si="21"/>
        <v>蘇漢城</v>
      </c>
      <c r="K679" s="230">
        <v>100</v>
      </c>
      <c r="L679" s="208" t="s">
        <v>2046</v>
      </c>
      <c r="M679" s="208" t="s">
        <v>4738</v>
      </c>
      <c r="N679" s="154">
        <f t="shared" si="20"/>
        <v>45709</v>
      </c>
      <c r="O679" s="230">
        <v>3</v>
      </c>
      <c r="P679" s="230">
        <v>20</v>
      </c>
      <c r="Q679" s="229" t="s">
        <v>31</v>
      </c>
      <c r="R679" s="229" t="s">
        <v>2228</v>
      </c>
      <c r="S679" s="229" t="s">
        <v>3291</v>
      </c>
      <c r="T679" s="230">
        <v>19</v>
      </c>
      <c r="U679" s="229"/>
      <c r="V679" s="208" t="s">
        <v>10194</v>
      </c>
    </row>
    <row r="680" spans="1:22" ht="13.5">
      <c r="A680" s="225" t="s">
        <v>5527</v>
      </c>
      <c r="B680" s="226" t="s">
        <v>5528</v>
      </c>
      <c r="C680" s="227" t="s">
        <v>2749</v>
      </c>
      <c r="D680" s="228" t="s">
        <v>421</v>
      </c>
      <c r="E680" s="247" t="s">
        <v>420</v>
      </c>
      <c r="F680" s="248"/>
      <c r="G680" s="228" t="s">
        <v>2861</v>
      </c>
      <c r="H680" s="229" t="s">
        <v>421</v>
      </c>
      <c r="I680" s="229"/>
      <c r="J680" s="147" t="str">
        <f t="shared" si="21"/>
        <v>蘇漢城</v>
      </c>
      <c r="K680" s="231">
        <v>0</v>
      </c>
      <c r="L680" s="208" t="s">
        <v>2046</v>
      </c>
      <c r="M680" s="208" t="s">
        <v>4738</v>
      </c>
      <c r="N680" s="154">
        <f t="shared" si="20"/>
        <v>45709</v>
      </c>
      <c r="O680" s="230">
        <v>3</v>
      </c>
      <c r="P680" s="230">
        <v>20</v>
      </c>
      <c r="Q680" s="229" t="s">
        <v>36</v>
      </c>
      <c r="R680" s="229"/>
      <c r="S680" s="229"/>
      <c r="T680" s="231">
        <v>0</v>
      </c>
      <c r="U680" s="229"/>
      <c r="V680" s="209"/>
    </row>
    <row r="681" spans="1:22" ht="13.5">
      <c r="A681" s="225" t="s">
        <v>878</v>
      </c>
      <c r="B681" s="226" t="s">
        <v>879</v>
      </c>
      <c r="C681" s="227" t="s">
        <v>89</v>
      </c>
      <c r="D681" s="228" t="s">
        <v>115</v>
      </c>
      <c r="E681" s="247" t="s">
        <v>91</v>
      </c>
      <c r="F681" s="248"/>
      <c r="G681" s="228" t="s">
        <v>100</v>
      </c>
      <c r="H681" s="229" t="s">
        <v>476</v>
      </c>
      <c r="I681" s="229"/>
      <c r="J681" s="147" t="str">
        <f t="shared" si="21"/>
        <v>莊廉琯</v>
      </c>
      <c r="K681" s="231">
        <v>0</v>
      </c>
      <c r="L681" s="208" t="s">
        <v>2046</v>
      </c>
      <c r="M681" s="208" t="s">
        <v>2047</v>
      </c>
      <c r="N681" s="154">
        <f t="shared" si="20"/>
        <v>45713</v>
      </c>
      <c r="O681" s="230">
        <v>5</v>
      </c>
      <c r="P681" s="230">
        <v>20</v>
      </c>
      <c r="Q681" s="229" t="s">
        <v>36</v>
      </c>
      <c r="R681" s="229"/>
      <c r="S681" s="229"/>
      <c r="T681" s="231">
        <v>0</v>
      </c>
      <c r="U681" s="229"/>
      <c r="V681" s="208" t="s">
        <v>897</v>
      </c>
    </row>
    <row r="682" spans="1:22" ht="13.5">
      <c r="A682" s="225" t="s">
        <v>5875</v>
      </c>
      <c r="B682" s="226" t="s">
        <v>5876</v>
      </c>
      <c r="C682" s="227" t="s">
        <v>51</v>
      </c>
      <c r="D682" s="228" t="s">
        <v>553</v>
      </c>
      <c r="E682" s="247" t="s">
        <v>80</v>
      </c>
      <c r="F682" s="248"/>
      <c r="G682" s="228" t="s">
        <v>32</v>
      </c>
      <c r="H682" s="229" t="s">
        <v>553</v>
      </c>
      <c r="I682" s="229"/>
      <c r="J682" s="147" t="str">
        <f t="shared" si="21"/>
        <v>魏暉恩</v>
      </c>
      <c r="K682" s="230">
        <v>100</v>
      </c>
      <c r="L682" s="208" t="s">
        <v>3829</v>
      </c>
      <c r="M682" s="208" t="s">
        <v>3829</v>
      </c>
      <c r="N682" s="154">
        <f t="shared" si="20"/>
        <v>45708</v>
      </c>
      <c r="O682" s="230">
        <v>1</v>
      </c>
      <c r="P682" s="230">
        <v>8</v>
      </c>
      <c r="Q682" s="229" t="s">
        <v>31</v>
      </c>
      <c r="R682" s="229" t="s">
        <v>4738</v>
      </c>
      <c r="S682" s="229" t="s">
        <v>2238</v>
      </c>
      <c r="T682" s="230">
        <v>6</v>
      </c>
      <c r="U682" s="229"/>
      <c r="V682" s="208" t="s">
        <v>2051</v>
      </c>
    </row>
    <row r="683" spans="1:22" ht="13.5">
      <c r="A683" s="225" t="s">
        <v>5179</v>
      </c>
      <c r="B683" s="226" t="s">
        <v>5180</v>
      </c>
      <c r="C683" s="227" t="s">
        <v>2716</v>
      </c>
      <c r="D683" s="228" t="s">
        <v>421</v>
      </c>
      <c r="E683" s="247" t="s">
        <v>2724</v>
      </c>
      <c r="F683" s="248"/>
      <c r="G683" s="228" t="s">
        <v>2861</v>
      </c>
      <c r="H683" s="229" t="s">
        <v>421</v>
      </c>
      <c r="I683" s="229"/>
      <c r="J683" s="147" t="str">
        <f t="shared" si="21"/>
        <v>蘇漢城</v>
      </c>
      <c r="K683" s="230">
        <v>100</v>
      </c>
      <c r="L683" s="208" t="s">
        <v>3829</v>
      </c>
      <c r="M683" s="208" t="s">
        <v>2048</v>
      </c>
      <c r="N683" s="154">
        <f t="shared" si="20"/>
        <v>45714</v>
      </c>
      <c r="O683" s="230">
        <v>5</v>
      </c>
      <c r="P683" s="230">
        <v>30</v>
      </c>
      <c r="Q683" s="229" t="s">
        <v>31</v>
      </c>
      <c r="R683" s="229" t="s">
        <v>2047</v>
      </c>
      <c r="S683" s="229" t="s">
        <v>5202</v>
      </c>
      <c r="T683" s="230">
        <v>52</v>
      </c>
      <c r="U683" s="229"/>
      <c r="V683" s="208" t="s">
        <v>8150</v>
      </c>
    </row>
    <row r="684" spans="1:22" ht="13.5">
      <c r="A684" s="225" t="s">
        <v>5875</v>
      </c>
      <c r="B684" s="226" t="s">
        <v>5876</v>
      </c>
      <c r="C684" s="227" t="s">
        <v>41</v>
      </c>
      <c r="D684" s="228" t="s">
        <v>553</v>
      </c>
      <c r="E684" s="247" t="s">
        <v>6018</v>
      </c>
      <c r="F684" s="248"/>
      <c r="G684" s="228" t="s">
        <v>70</v>
      </c>
      <c r="H684" s="229" t="s">
        <v>718</v>
      </c>
      <c r="I684" s="229"/>
      <c r="J684" s="147" t="str">
        <f t="shared" si="21"/>
        <v>朱哲演</v>
      </c>
      <c r="K684" s="230">
        <v>100</v>
      </c>
      <c r="L684" s="208" t="s">
        <v>4738</v>
      </c>
      <c r="M684" s="208" t="s">
        <v>2413</v>
      </c>
      <c r="N684" s="154">
        <f t="shared" si="20"/>
        <v>45715</v>
      </c>
      <c r="O684" s="230">
        <v>5</v>
      </c>
      <c r="P684" s="230">
        <v>24</v>
      </c>
      <c r="Q684" s="229" t="s">
        <v>31</v>
      </c>
      <c r="R684" s="229" t="s">
        <v>4739</v>
      </c>
      <c r="S684" s="229" t="s">
        <v>2222</v>
      </c>
      <c r="T684" s="230">
        <v>14</v>
      </c>
      <c r="U684" s="229"/>
      <c r="V684" s="208" t="s">
        <v>2051</v>
      </c>
    </row>
    <row r="685" spans="1:22" ht="13.5">
      <c r="A685" s="225" t="s">
        <v>4557</v>
      </c>
      <c r="B685" s="226" t="s">
        <v>4558</v>
      </c>
      <c r="C685" s="227" t="s">
        <v>89</v>
      </c>
      <c r="D685" s="228" t="s">
        <v>123</v>
      </c>
      <c r="E685" s="247" t="s">
        <v>487</v>
      </c>
      <c r="F685" s="248"/>
      <c r="G685" s="228" t="s">
        <v>6339</v>
      </c>
      <c r="H685" s="229" t="s">
        <v>1732</v>
      </c>
      <c r="I685" s="229"/>
      <c r="J685" s="147" t="str">
        <f t="shared" si="21"/>
        <v>王俊博</v>
      </c>
      <c r="K685" s="230">
        <v>100</v>
      </c>
      <c r="L685" s="208" t="s">
        <v>4738</v>
      </c>
      <c r="M685" s="208" t="s">
        <v>2414</v>
      </c>
      <c r="N685" s="154">
        <f t="shared" si="20"/>
        <v>45723</v>
      </c>
      <c r="O685" s="230">
        <v>10</v>
      </c>
      <c r="P685" s="230">
        <v>40</v>
      </c>
      <c r="Q685" s="229" t="s">
        <v>31</v>
      </c>
      <c r="R685" s="229" t="s">
        <v>10186</v>
      </c>
      <c r="S685" s="229" t="s">
        <v>9492</v>
      </c>
      <c r="T685" s="230">
        <v>19</v>
      </c>
      <c r="U685" s="230">
        <v>113</v>
      </c>
      <c r="V685" s="209"/>
    </row>
    <row r="686" spans="1:22" ht="13.5">
      <c r="A686" s="225" t="s">
        <v>4557</v>
      </c>
      <c r="B686" s="226" t="s">
        <v>4558</v>
      </c>
      <c r="C686" s="227" t="s">
        <v>89</v>
      </c>
      <c r="D686" s="228" t="s">
        <v>123</v>
      </c>
      <c r="E686" s="247" t="s">
        <v>45</v>
      </c>
      <c r="F686" s="248"/>
      <c r="G686" s="228" t="s">
        <v>6339</v>
      </c>
      <c r="H686" s="229" t="s">
        <v>1732</v>
      </c>
      <c r="I686" s="229"/>
      <c r="J686" s="147" t="str">
        <f t="shared" si="21"/>
        <v>王俊博</v>
      </c>
      <c r="K686" s="230">
        <v>100</v>
      </c>
      <c r="L686" s="208" t="s">
        <v>4738</v>
      </c>
      <c r="M686" s="208" t="s">
        <v>2413</v>
      </c>
      <c r="N686" s="154">
        <f t="shared" si="20"/>
        <v>45715</v>
      </c>
      <c r="O686" s="230">
        <v>5</v>
      </c>
      <c r="P686" s="230">
        <v>20</v>
      </c>
      <c r="Q686" s="229" t="s">
        <v>31</v>
      </c>
      <c r="R686" s="229" t="s">
        <v>6356</v>
      </c>
      <c r="S686" s="229" t="s">
        <v>6356</v>
      </c>
      <c r="T686" s="230">
        <v>1</v>
      </c>
      <c r="U686" s="229"/>
      <c r="V686" s="209"/>
    </row>
    <row r="687" spans="1:22" ht="13.5">
      <c r="A687" s="225" t="s">
        <v>5514</v>
      </c>
      <c r="B687" s="226" t="s">
        <v>5515</v>
      </c>
      <c r="C687" s="227" t="s">
        <v>2750</v>
      </c>
      <c r="D687" s="228" t="s">
        <v>421</v>
      </c>
      <c r="E687" s="247" t="s">
        <v>417</v>
      </c>
      <c r="F687" s="248" t="s">
        <v>7896</v>
      </c>
      <c r="G687" s="228" t="s">
        <v>2861</v>
      </c>
      <c r="H687" s="229" t="s">
        <v>421</v>
      </c>
      <c r="I687" s="229"/>
      <c r="J687" s="147" t="str">
        <f t="shared" si="21"/>
        <v>蘇漢城</v>
      </c>
      <c r="K687" s="230">
        <v>100</v>
      </c>
      <c r="L687" s="208" t="s">
        <v>3291</v>
      </c>
      <c r="M687" s="208" t="s">
        <v>2415</v>
      </c>
      <c r="N687" s="154">
        <f t="shared" si="20"/>
        <v>45756</v>
      </c>
      <c r="O687" s="230">
        <v>30</v>
      </c>
      <c r="P687" s="230">
        <v>240</v>
      </c>
      <c r="Q687" s="229" t="s">
        <v>31</v>
      </c>
      <c r="R687" s="229" t="s">
        <v>2415</v>
      </c>
      <c r="S687" s="229" t="s">
        <v>5202</v>
      </c>
      <c r="T687" s="230">
        <v>24</v>
      </c>
      <c r="U687" s="229"/>
      <c r="V687" s="208" t="s">
        <v>10194</v>
      </c>
    </row>
    <row r="688" spans="1:22" ht="13.5">
      <c r="A688" s="225" t="s">
        <v>5527</v>
      </c>
      <c r="B688" s="226" t="s">
        <v>5528</v>
      </c>
      <c r="C688" s="227" t="s">
        <v>2750</v>
      </c>
      <c r="D688" s="228" t="s">
        <v>421</v>
      </c>
      <c r="E688" s="247" t="s">
        <v>417</v>
      </c>
      <c r="F688" s="248"/>
      <c r="G688" s="228" t="s">
        <v>2861</v>
      </c>
      <c r="H688" s="229" t="s">
        <v>421</v>
      </c>
      <c r="I688" s="229"/>
      <c r="J688" s="147" t="str">
        <f t="shared" si="21"/>
        <v>蘇漢城</v>
      </c>
      <c r="K688" s="231">
        <v>0</v>
      </c>
      <c r="L688" s="208" t="s">
        <v>3291</v>
      </c>
      <c r="M688" s="208" t="s">
        <v>4737</v>
      </c>
      <c r="N688" s="154">
        <f t="shared" si="20"/>
        <v>45726</v>
      </c>
      <c r="O688" s="230">
        <v>10</v>
      </c>
      <c r="P688" s="230">
        <v>40</v>
      </c>
      <c r="Q688" s="229" t="s">
        <v>36</v>
      </c>
      <c r="R688" s="229"/>
      <c r="S688" s="229"/>
      <c r="T688" s="231">
        <v>0</v>
      </c>
      <c r="U688" s="229"/>
      <c r="V688" s="209"/>
    </row>
    <row r="689" spans="1:22" ht="13.5">
      <c r="A689" s="225" t="s">
        <v>5859</v>
      </c>
      <c r="B689" s="226" t="s">
        <v>5860</v>
      </c>
      <c r="C689" s="227" t="s">
        <v>2749</v>
      </c>
      <c r="D689" s="228" t="s">
        <v>421</v>
      </c>
      <c r="E689" s="247" t="s">
        <v>415</v>
      </c>
      <c r="F689" s="248"/>
      <c r="G689" s="228" t="s">
        <v>2861</v>
      </c>
      <c r="H689" s="229" t="s">
        <v>421</v>
      </c>
      <c r="I689" s="229"/>
      <c r="J689" s="147" t="str">
        <f t="shared" si="21"/>
        <v>蘇漢城</v>
      </c>
      <c r="K689" s="231">
        <v>0</v>
      </c>
      <c r="L689" s="208" t="s">
        <v>3291</v>
      </c>
      <c r="M689" s="208" t="s">
        <v>2238</v>
      </c>
      <c r="N689" s="154">
        <f t="shared" si="20"/>
        <v>45719</v>
      </c>
      <c r="O689" s="230">
        <v>5</v>
      </c>
      <c r="P689" s="230">
        <v>30</v>
      </c>
      <c r="Q689" s="229" t="s">
        <v>34</v>
      </c>
      <c r="R689" s="229"/>
      <c r="S689" s="229"/>
      <c r="T689" s="231">
        <v>0</v>
      </c>
      <c r="U689" s="229"/>
      <c r="V689" s="209"/>
    </row>
    <row r="690" spans="1:22" ht="13.5">
      <c r="A690" s="225" t="s">
        <v>878</v>
      </c>
      <c r="B690" s="226" t="s">
        <v>879</v>
      </c>
      <c r="C690" s="227" t="s">
        <v>89</v>
      </c>
      <c r="D690" s="228" t="s">
        <v>115</v>
      </c>
      <c r="E690" s="247" t="s">
        <v>98</v>
      </c>
      <c r="F690" s="248"/>
      <c r="G690" s="228" t="s">
        <v>100</v>
      </c>
      <c r="H690" s="229" t="s">
        <v>115</v>
      </c>
      <c r="I690" s="229"/>
      <c r="J690" s="147" t="str">
        <f t="shared" si="21"/>
        <v>黃胤綸</v>
      </c>
      <c r="K690" s="231">
        <v>0</v>
      </c>
      <c r="L690" s="208" t="s">
        <v>2048</v>
      </c>
      <c r="M690" s="208" t="s">
        <v>2049</v>
      </c>
      <c r="N690" s="154">
        <f t="shared" si="20"/>
        <v>45721</v>
      </c>
      <c r="O690" s="230">
        <v>5</v>
      </c>
      <c r="P690" s="230">
        <v>16</v>
      </c>
      <c r="Q690" s="229" t="s">
        <v>36</v>
      </c>
      <c r="R690" s="229"/>
      <c r="S690" s="229"/>
      <c r="T690" s="231">
        <v>0</v>
      </c>
      <c r="U690" s="229"/>
      <c r="V690" s="208" t="s">
        <v>897</v>
      </c>
    </row>
    <row r="691" spans="1:22" ht="13.5">
      <c r="A691" s="225" t="s">
        <v>5181</v>
      </c>
      <c r="B691" s="226" t="s">
        <v>5182</v>
      </c>
      <c r="C691" s="227" t="s">
        <v>390</v>
      </c>
      <c r="D691" s="228" t="s">
        <v>421</v>
      </c>
      <c r="E691" s="247" t="s">
        <v>328</v>
      </c>
      <c r="F691" s="248" t="s">
        <v>7897</v>
      </c>
      <c r="G691" s="228" t="s">
        <v>2861</v>
      </c>
      <c r="H691" s="229" t="s">
        <v>421</v>
      </c>
      <c r="I691" s="229"/>
      <c r="J691" s="147" t="str">
        <f t="shared" si="21"/>
        <v>蘇漢城</v>
      </c>
      <c r="K691" s="230">
        <v>100</v>
      </c>
      <c r="L691" s="208" t="s">
        <v>2048</v>
      </c>
      <c r="M691" s="208" t="s">
        <v>4745</v>
      </c>
      <c r="N691" s="154">
        <f t="shared" si="20"/>
        <v>45772</v>
      </c>
      <c r="O691" s="230">
        <v>40</v>
      </c>
      <c r="P691" s="230">
        <v>65</v>
      </c>
      <c r="Q691" s="229" t="s">
        <v>31</v>
      </c>
      <c r="R691" s="229" t="s">
        <v>4741</v>
      </c>
      <c r="S691" s="229" t="s">
        <v>5202</v>
      </c>
      <c r="T691" s="230">
        <v>21</v>
      </c>
      <c r="U691" s="230">
        <v>14</v>
      </c>
      <c r="V691" s="208" t="s">
        <v>9289</v>
      </c>
    </row>
    <row r="692" spans="1:22" ht="13.5">
      <c r="A692" s="225" t="s">
        <v>6005</v>
      </c>
      <c r="B692" s="226" t="s">
        <v>6006</v>
      </c>
      <c r="C692" s="227" t="s">
        <v>56</v>
      </c>
      <c r="D692" s="228" t="s">
        <v>115</v>
      </c>
      <c r="E692" s="247" t="s">
        <v>6020</v>
      </c>
      <c r="F692" s="248" t="s">
        <v>6231</v>
      </c>
      <c r="G692" s="228" t="s">
        <v>100</v>
      </c>
      <c r="H692" s="229" t="s">
        <v>115</v>
      </c>
      <c r="I692" s="229"/>
      <c r="J692" s="147" t="str">
        <f t="shared" si="21"/>
        <v>黃胤綸</v>
      </c>
      <c r="K692" s="230">
        <v>100</v>
      </c>
      <c r="L692" s="208" t="s">
        <v>2048</v>
      </c>
      <c r="M692" s="208" t="s">
        <v>2238</v>
      </c>
      <c r="N692" s="154">
        <f t="shared" si="20"/>
        <v>45719</v>
      </c>
      <c r="O692" s="230">
        <v>3</v>
      </c>
      <c r="P692" s="230">
        <v>8</v>
      </c>
      <c r="Q692" s="229" t="s">
        <v>31</v>
      </c>
      <c r="R692" s="229" t="s">
        <v>2047</v>
      </c>
      <c r="S692" s="229" t="s">
        <v>2049</v>
      </c>
      <c r="T692" s="230">
        <v>6</v>
      </c>
      <c r="U692" s="230">
        <v>8</v>
      </c>
      <c r="V692" s="209"/>
    </row>
    <row r="693" spans="1:22" ht="13.5">
      <c r="A693" s="225" t="s">
        <v>5179</v>
      </c>
      <c r="B693" s="226" t="s">
        <v>5180</v>
      </c>
      <c r="C693" s="227" t="s">
        <v>2716</v>
      </c>
      <c r="D693" s="228" t="s">
        <v>421</v>
      </c>
      <c r="E693" s="247" t="s">
        <v>420</v>
      </c>
      <c r="F693" s="248"/>
      <c r="G693" s="228" t="s">
        <v>2861</v>
      </c>
      <c r="H693" s="229" t="s">
        <v>421</v>
      </c>
      <c r="I693" s="229"/>
      <c r="J693" s="147" t="str">
        <f t="shared" si="21"/>
        <v>蘇漢城</v>
      </c>
      <c r="K693" s="230">
        <v>100</v>
      </c>
      <c r="L693" s="208" t="s">
        <v>2413</v>
      </c>
      <c r="M693" s="208" t="s">
        <v>4735</v>
      </c>
      <c r="N693" s="154">
        <f t="shared" si="20"/>
        <v>45720</v>
      </c>
      <c r="O693" s="230">
        <v>3</v>
      </c>
      <c r="P693" s="230">
        <v>20</v>
      </c>
      <c r="Q693" s="229" t="s">
        <v>31</v>
      </c>
      <c r="R693" s="229" t="s">
        <v>2413</v>
      </c>
      <c r="S693" s="229" t="s">
        <v>5202</v>
      </c>
      <c r="T693" s="230">
        <v>50</v>
      </c>
      <c r="U693" s="229"/>
      <c r="V693" s="208" t="s">
        <v>8150</v>
      </c>
    </row>
    <row r="694" spans="1:22" ht="13.5">
      <c r="A694" s="225" t="s">
        <v>3279</v>
      </c>
      <c r="B694" s="226" t="s">
        <v>3280</v>
      </c>
      <c r="C694" s="227" t="s">
        <v>89</v>
      </c>
      <c r="D694" s="228" t="s">
        <v>123</v>
      </c>
      <c r="E694" s="247" t="s">
        <v>108</v>
      </c>
      <c r="F694" s="248"/>
      <c r="G694" s="228" t="s">
        <v>506</v>
      </c>
      <c r="H694" s="229" t="s">
        <v>123</v>
      </c>
      <c r="I694" s="229"/>
      <c r="J694" s="147" t="str">
        <f t="shared" si="21"/>
        <v>張良琪</v>
      </c>
      <c r="K694" s="230">
        <v>100</v>
      </c>
      <c r="L694" s="208" t="s">
        <v>2413</v>
      </c>
      <c r="M694" s="208" t="s">
        <v>2413</v>
      </c>
      <c r="N694" s="154">
        <f t="shared" si="20"/>
        <v>45715</v>
      </c>
      <c r="O694" s="230">
        <v>1</v>
      </c>
      <c r="P694" s="230">
        <v>8</v>
      </c>
      <c r="Q694" s="229" t="s">
        <v>31</v>
      </c>
      <c r="R694" s="229" t="s">
        <v>6701</v>
      </c>
      <c r="S694" s="229" t="s">
        <v>6701</v>
      </c>
      <c r="T694" s="230">
        <v>1</v>
      </c>
      <c r="U694" s="229"/>
      <c r="V694" s="208" t="s">
        <v>10197</v>
      </c>
    </row>
    <row r="695" spans="1:22" ht="13.5">
      <c r="A695" s="225" t="s">
        <v>5212</v>
      </c>
      <c r="B695" s="226" t="s">
        <v>5213</v>
      </c>
      <c r="C695" s="227" t="s">
        <v>46</v>
      </c>
      <c r="D695" s="228" t="s">
        <v>115</v>
      </c>
      <c r="E695" s="247" t="s">
        <v>2694</v>
      </c>
      <c r="F695" s="248"/>
      <c r="G695" s="228" t="s">
        <v>6334</v>
      </c>
      <c r="H695" s="229" t="s">
        <v>106</v>
      </c>
      <c r="I695" s="229"/>
      <c r="J695" s="147" t="str">
        <f t="shared" si="21"/>
        <v>賴慶樺</v>
      </c>
      <c r="K695" s="230">
        <v>100</v>
      </c>
      <c r="L695" s="208" t="s">
        <v>2238</v>
      </c>
      <c r="M695" s="208" t="s">
        <v>5192</v>
      </c>
      <c r="N695" s="154">
        <f t="shared" si="20"/>
        <v>45737</v>
      </c>
      <c r="O695" s="230">
        <v>15</v>
      </c>
      <c r="P695" s="230">
        <v>60</v>
      </c>
      <c r="Q695" s="229" t="s">
        <v>31</v>
      </c>
      <c r="R695" s="229" t="s">
        <v>10186</v>
      </c>
      <c r="S695" s="229" t="s">
        <v>10211</v>
      </c>
      <c r="T695" s="230">
        <v>89</v>
      </c>
      <c r="U695" s="232">
        <v>80.5</v>
      </c>
      <c r="V695" s="209"/>
    </row>
    <row r="696" spans="1:22" ht="13.5">
      <c r="A696" s="225" t="s">
        <v>5212</v>
      </c>
      <c r="B696" s="226" t="s">
        <v>5213</v>
      </c>
      <c r="C696" s="227" t="s">
        <v>46</v>
      </c>
      <c r="D696" s="228" t="s">
        <v>115</v>
      </c>
      <c r="E696" s="247" t="s">
        <v>45</v>
      </c>
      <c r="F696" s="248" t="s">
        <v>10813</v>
      </c>
      <c r="G696" s="228" t="s">
        <v>100</v>
      </c>
      <c r="H696" s="229" t="s">
        <v>736</v>
      </c>
      <c r="I696" s="229"/>
      <c r="J696" s="147" t="str">
        <f t="shared" si="21"/>
        <v>李騏敬</v>
      </c>
      <c r="K696" s="230">
        <v>100</v>
      </c>
      <c r="L696" s="208" t="s">
        <v>2238</v>
      </c>
      <c r="M696" s="208" t="s">
        <v>2414</v>
      </c>
      <c r="N696" s="154">
        <f t="shared" si="20"/>
        <v>45723</v>
      </c>
      <c r="O696" s="230">
        <v>5</v>
      </c>
      <c r="P696" s="230">
        <v>4</v>
      </c>
      <c r="Q696" s="229" t="s">
        <v>31</v>
      </c>
      <c r="R696" s="229" t="s">
        <v>6699</v>
      </c>
      <c r="S696" s="229" t="s">
        <v>6699</v>
      </c>
      <c r="T696" s="230">
        <v>1</v>
      </c>
      <c r="U696" s="230">
        <v>10</v>
      </c>
      <c r="V696" s="209"/>
    </row>
    <row r="697" spans="1:22" ht="13.5">
      <c r="A697" s="225" t="s">
        <v>5212</v>
      </c>
      <c r="B697" s="226" t="s">
        <v>5213</v>
      </c>
      <c r="C697" s="227" t="s">
        <v>46</v>
      </c>
      <c r="D697" s="228" t="s">
        <v>115</v>
      </c>
      <c r="E697" s="247" t="s">
        <v>48</v>
      </c>
      <c r="F697" s="248" t="s">
        <v>7898</v>
      </c>
      <c r="G697" s="228" t="s">
        <v>100</v>
      </c>
      <c r="H697" s="229" t="s">
        <v>736</v>
      </c>
      <c r="I697" s="229"/>
      <c r="J697" s="147" t="str">
        <f t="shared" si="21"/>
        <v>李騏敬</v>
      </c>
      <c r="K697" s="230">
        <v>100</v>
      </c>
      <c r="L697" s="208" t="s">
        <v>2238</v>
      </c>
      <c r="M697" s="208" t="s">
        <v>2414</v>
      </c>
      <c r="N697" s="154">
        <f t="shared" si="20"/>
        <v>45723</v>
      </c>
      <c r="O697" s="230">
        <v>5</v>
      </c>
      <c r="P697" s="230">
        <v>4</v>
      </c>
      <c r="Q697" s="229" t="s">
        <v>31</v>
      </c>
      <c r="R697" s="229" t="s">
        <v>5200</v>
      </c>
      <c r="S697" s="229" t="s">
        <v>5200</v>
      </c>
      <c r="T697" s="230">
        <v>1</v>
      </c>
      <c r="U697" s="230">
        <v>10</v>
      </c>
      <c r="V697" s="209"/>
    </row>
    <row r="698" spans="1:22" ht="13.5">
      <c r="A698" s="225" t="s">
        <v>5212</v>
      </c>
      <c r="B698" s="226" t="s">
        <v>5213</v>
      </c>
      <c r="C698" s="227" t="s">
        <v>46</v>
      </c>
      <c r="D698" s="228" t="s">
        <v>115</v>
      </c>
      <c r="E698" s="247" t="s">
        <v>47</v>
      </c>
      <c r="F698" s="248" t="s">
        <v>10421</v>
      </c>
      <c r="G698" s="228" t="s">
        <v>100</v>
      </c>
      <c r="H698" s="229" t="s">
        <v>736</v>
      </c>
      <c r="I698" s="229"/>
      <c r="J698" s="147" t="str">
        <f t="shared" si="21"/>
        <v>李騏敬</v>
      </c>
      <c r="K698" s="230">
        <v>100</v>
      </c>
      <c r="L698" s="208" t="s">
        <v>2238</v>
      </c>
      <c r="M698" s="208" t="s">
        <v>2414</v>
      </c>
      <c r="N698" s="154">
        <f t="shared" si="20"/>
        <v>45723</v>
      </c>
      <c r="O698" s="230">
        <v>5</v>
      </c>
      <c r="P698" s="230">
        <v>2</v>
      </c>
      <c r="Q698" s="229" t="s">
        <v>31</v>
      </c>
      <c r="R698" s="229" t="s">
        <v>7913</v>
      </c>
      <c r="S698" s="229" t="s">
        <v>7913</v>
      </c>
      <c r="T698" s="230">
        <v>1</v>
      </c>
      <c r="U698" s="230">
        <v>7</v>
      </c>
      <c r="V698" s="209"/>
    </row>
    <row r="699" spans="1:22" ht="13.5">
      <c r="A699" s="225" t="s">
        <v>5212</v>
      </c>
      <c r="B699" s="226" t="s">
        <v>5213</v>
      </c>
      <c r="C699" s="227" t="s">
        <v>46</v>
      </c>
      <c r="D699" s="228" t="s">
        <v>115</v>
      </c>
      <c r="E699" s="247" t="s">
        <v>96</v>
      </c>
      <c r="F699" s="248" t="s">
        <v>10422</v>
      </c>
      <c r="G699" s="228" t="s">
        <v>100</v>
      </c>
      <c r="H699" s="229" t="s">
        <v>736</v>
      </c>
      <c r="I699" s="229"/>
      <c r="J699" s="147" t="str">
        <f t="shared" si="21"/>
        <v>李騏敬</v>
      </c>
      <c r="K699" s="230">
        <v>100</v>
      </c>
      <c r="L699" s="208" t="s">
        <v>2238</v>
      </c>
      <c r="M699" s="208" t="s">
        <v>2414</v>
      </c>
      <c r="N699" s="154">
        <f t="shared" si="20"/>
        <v>45723</v>
      </c>
      <c r="O699" s="230">
        <v>5</v>
      </c>
      <c r="P699" s="230">
        <v>2</v>
      </c>
      <c r="Q699" s="229" t="s">
        <v>31</v>
      </c>
      <c r="R699" s="229" t="s">
        <v>5200</v>
      </c>
      <c r="S699" s="229" t="s">
        <v>5200</v>
      </c>
      <c r="T699" s="230">
        <v>1</v>
      </c>
      <c r="U699" s="230">
        <v>3</v>
      </c>
      <c r="V699" s="209"/>
    </row>
    <row r="700" spans="1:22" ht="13.5">
      <c r="A700" s="225" t="s">
        <v>5212</v>
      </c>
      <c r="B700" s="226" t="s">
        <v>5213</v>
      </c>
      <c r="C700" s="227" t="s">
        <v>46</v>
      </c>
      <c r="D700" s="228" t="s">
        <v>115</v>
      </c>
      <c r="E700" s="247" t="s">
        <v>49</v>
      </c>
      <c r="F700" s="248" t="s">
        <v>12283</v>
      </c>
      <c r="G700" s="228" t="s">
        <v>2860</v>
      </c>
      <c r="H700" s="229" t="s">
        <v>3685</v>
      </c>
      <c r="I700" s="229"/>
      <c r="J700" s="147" t="str">
        <f t="shared" si="21"/>
        <v>鄭貫中</v>
      </c>
      <c r="K700" s="230">
        <v>100</v>
      </c>
      <c r="L700" s="208" t="s">
        <v>2238</v>
      </c>
      <c r="M700" s="208" t="s">
        <v>2414</v>
      </c>
      <c r="N700" s="154">
        <f t="shared" si="20"/>
        <v>45723</v>
      </c>
      <c r="O700" s="230">
        <v>5</v>
      </c>
      <c r="P700" s="230">
        <v>8</v>
      </c>
      <c r="Q700" s="229" t="s">
        <v>31</v>
      </c>
      <c r="R700" s="229" t="s">
        <v>2222</v>
      </c>
      <c r="S700" s="229" t="s">
        <v>10201</v>
      </c>
      <c r="T700" s="230">
        <v>140</v>
      </c>
      <c r="U700" s="230">
        <v>27</v>
      </c>
      <c r="V700" s="209"/>
    </row>
    <row r="701" spans="1:22" ht="13.5">
      <c r="A701" s="225" t="s">
        <v>5212</v>
      </c>
      <c r="B701" s="226" t="s">
        <v>5213</v>
      </c>
      <c r="C701" s="227" t="s">
        <v>46</v>
      </c>
      <c r="D701" s="228" t="s">
        <v>115</v>
      </c>
      <c r="E701" s="247" t="s">
        <v>116</v>
      </c>
      <c r="F701" s="248" t="s">
        <v>6346</v>
      </c>
      <c r="G701" s="228" t="s">
        <v>6334</v>
      </c>
      <c r="H701" s="229" t="s">
        <v>66</v>
      </c>
      <c r="I701" s="229"/>
      <c r="J701" s="147" t="str">
        <f t="shared" si="21"/>
        <v>許慧芝</v>
      </c>
      <c r="K701" s="230">
        <v>100</v>
      </c>
      <c r="L701" s="208" t="s">
        <v>2238</v>
      </c>
      <c r="M701" s="208" t="s">
        <v>2414</v>
      </c>
      <c r="N701" s="154">
        <f t="shared" si="20"/>
        <v>45723</v>
      </c>
      <c r="O701" s="230">
        <v>5</v>
      </c>
      <c r="P701" s="230">
        <v>2</v>
      </c>
      <c r="Q701" s="229" t="s">
        <v>31</v>
      </c>
      <c r="R701" s="229" t="s">
        <v>4737</v>
      </c>
      <c r="S701" s="229" t="s">
        <v>4737</v>
      </c>
      <c r="T701" s="230">
        <v>1</v>
      </c>
      <c r="U701" s="230">
        <v>8</v>
      </c>
      <c r="V701" s="209"/>
    </row>
    <row r="702" spans="1:22" ht="13.5">
      <c r="A702" s="225" t="s">
        <v>5212</v>
      </c>
      <c r="B702" s="226" t="s">
        <v>5213</v>
      </c>
      <c r="C702" s="227" t="s">
        <v>46</v>
      </c>
      <c r="D702" s="228" t="s">
        <v>115</v>
      </c>
      <c r="E702" s="247" t="s">
        <v>5365</v>
      </c>
      <c r="F702" s="248" t="s">
        <v>15965</v>
      </c>
      <c r="G702" s="228" t="s">
        <v>100</v>
      </c>
      <c r="H702" s="229" t="s">
        <v>115</v>
      </c>
      <c r="I702" s="229"/>
      <c r="J702" s="147" t="str">
        <f t="shared" si="21"/>
        <v>黃胤綸</v>
      </c>
      <c r="K702" s="230">
        <v>100</v>
      </c>
      <c r="L702" s="208" t="s">
        <v>2238</v>
      </c>
      <c r="M702" s="208" t="s">
        <v>2414</v>
      </c>
      <c r="N702" s="154">
        <f t="shared" si="20"/>
        <v>45723</v>
      </c>
      <c r="O702" s="230">
        <v>5</v>
      </c>
      <c r="P702" s="230">
        <v>4</v>
      </c>
      <c r="Q702" s="229" t="s">
        <v>31</v>
      </c>
      <c r="R702" s="229" t="s">
        <v>7909</v>
      </c>
      <c r="S702" s="229" t="s">
        <v>15968</v>
      </c>
      <c r="T702" s="230">
        <v>131</v>
      </c>
      <c r="U702" s="229"/>
      <c r="V702" s="209"/>
    </row>
    <row r="703" spans="1:22" ht="13.5">
      <c r="A703" s="225" t="s">
        <v>5212</v>
      </c>
      <c r="B703" s="226" t="s">
        <v>5213</v>
      </c>
      <c r="C703" s="227" t="s">
        <v>46</v>
      </c>
      <c r="D703" s="228" t="s">
        <v>115</v>
      </c>
      <c r="E703" s="247" t="s">
        <v>5366</v>
      </c>
      <c r="F703" s="248" t="s">
        <v>10423</v>
      </c>
      <c r="G703" s="228" t="s">
        <v>100</v>
      </c>
      <c r="H703" s="229" t="s">
        <v>115</v>
      </c>
      <c r="I703" s="229"/>
      <c r="J703" s="147" t="str">
        <f t="shared" si="21"/>
        <v>黃胤綸</v>
      </c>
      <c r="K703" s="230">
        <v>100</v>
      </c>
      <c r="L703" s="208" t="s">
        <v>2238</v>
      </c>
      <c r="M703" s="208" t="s">
        <v>2049</v>
      </c>
      <c r="N703" s="154">
        <f t="shared" si="20"/>
        <v>45721</v>
      </c>
      <c r="O703" s="230">
        <v>3</v>
      </c>
      <c r="P703" s="230">
        <v>16</v>
      </c>
      <c r="Q703" s="229" t="s">
        <v>31</v>
      </c>
      <c r="R703" s="229" t="s">
        <v>4741</v>
      </c>
      <c r="S703" s="229" t="s">
        <v>7380</v>
      </c>
      <c r="T703" s="230">
        <v>88</v>
      </c>
      <c r="U703" s="229"/>
      <c r="V703" s="209"/>
    </row>
    <row r="704" spans="1:22" ht="13.5">
      <c r="A704" s="225" t="s">
        <v>5875</v>
      </c>
      <c r="B704" s="226" t="s">
        <v>5876</v>
      </c>
      <c r="C704" s="227" t="s">
        <v>46</v>
      </c>
      <c r="D704" s="228" t="s">
        <v>553</v>
      </c>
      <c r="E704" s="247" t="s">
        <v>6245</v>
      </c>
      <c r="F704" s="248" t="s">
        <v>6347</v>
      </c>
      <c r="G704" s="228" t="s">
        <v>32</v>
      </c>
      <c r="H704" s="229" t="s">
        <v>553</v>
      </c>
      <c r="I704" s="229"/>
      <c r="J704" s="147" t="str">
        <f t="shared" si="21"/>
        <v>魏暉恩</v>
      </c>
      <c r="K704" s="230">
        <v>100</v>
      </c>
      <c r="L704" s="208" t="s">
        <v>2238</v>
      </c>
      <c r="M704" s="208" t="s">
        <v>2414</v>
      </c>
      <c r="N704" s="154">
        <f t="shared" si="20"/>
        <v>45723</v>
      </c>
      <c r="O704" s="230">
        <v>5</v>
      </c>
      <c r="P704" s="230">
        <v>40</v>
      </c>
      <c r="Q704" s="229" t="s">
        <v>31</v>
      </c>
      <c r="R704" s="229" t="s">
        <v>2049</v>
      </c>
      <c r="S704" s="229" t="s">
        <v>2050</v>
      </c>
      <c r="T704" s="230">
        <v>2</v>
      </c>
      <c r="U704" s="229"/>
      <c r="V704" s="208" t="s">
        <v>2051</v>
      </c>
    </row>
    <row r="705" spans="1:22" ht="13.5">
      <c r="A705" s="225" t="s">
        <v>4557</v>
      </c>
      <c r="B705" s="226" t="s">
        <v>4558</v>
      </c>
      <c r="C705" s="227" t="s">
        <v>89</v>
      </c>
      <c r="D705" s="228" t="s">
        <v>123</v>
      </c>
      <c r="E705" s="247" t="s">
        <v>48</v>
      </c>
      <c r="F705" s="248"/>
      <c r="G705" s="228" t="s">
        <v>6339</v>
      </c>
      <c r="H705" s="229" t="s">
        <v>1732</v>
      </c>
      <c r="I705" s="229"/>
      <c r="J705" s="147" t="str">
        <f t="shared" si="21"/>
        <v>王俊博</v>
      </c>
      <c r="K705" s="230">
        <v>100</v>
      </c>
      <c r="L705" s="208" t="s">
        <v>2238</v>
      </c>
      <c r="M705" s="208" t="s">
        <v>2049</v>
      </c>
      <c r="N705" s="154">
        <f t="shared" si="20"/>
        <v>45721</v>
      </c>
      <c r="O705" s="230">
        <v>3</v>
      </c>
      <c r="P705" s="230">
        <v>20</v>
      </c>
      <c r="Q705" s="229" t="s">
        <v>31</v>
      </c>
      <c r="R705" s="229" t="s">
        <v>6356</v>
      </c>
      <c r="S705" s="229" t="s">
        <v>6356</v>
      </c>
      <c r="T705" s="230">
        <v>1</v>
      </c>
      <c r="U705" s="230">
        <v>13</v>
      </c>
      <c r="V705" s="209"/>
    </row>
    <row r="706" spans="1:22" ht="13.5">
      <c r="A706" s="225" t="s">
        <v>4557</v>
      </c>
      <c r="B706" s="226" t="s">
        <v>4558</v>
      </c>
      <c r="C706" s="227" t="s">
        <v>89</v>
      </c>
      <c r="D706" s="228" t="s">
        <v>123</v>
      </c>
      <c r="E706" s="247" t="s">
        <v>49</v>
      </c>
      <c r="F706" s="248" t="s">
        <v>9277</v>
      </c>
      <c r="G706" s="228" t="s">
        <v>506</v>
      </c>
      <c r="H706" s="229" t="s">
        <v>123</v>
      </c>
      <c r="I706" s="229"/>
      <c r="J706" s="147" t="str">
        <f t="shared" si="21"/>
        <v>張良琪</v>
      </c>
      <c r="K706" s="230">
        <v>100</v>
      </c>
      <c r="L706" s="208" t="s">
        <v>2238</v>
      </c>
      <c r="M706" s="208" t="s">
        <v>2414</v>
      </c>
      <c r="N706" s="154">
        <f t="shared" ref="N706:N769" si="22">DATEVALUE(M706)</f>
        <v>45723</v>
      </c>
      <c r="O706" s="230">
        <v>5</v>
      </c>
      <c r="P706" s="230">
        <v>30</v>
      </c>
      <c r="Q706" s="229" t="s">
        <v>31</v>
      </c>
      <c r="R706" s="229" t="s">
        <v>2238</v>
      </c>
      <c r="S706" s="229" t="s">
        <v>5209</v>
      </c>
      <c r="T706" s="230">
        <v>86</v>
      </c>
      <c r="U706" s="230">
        <v>95</v>
      </c>
      <c r="V706" s="209"/>
    </row>
    <row r="707" spans="1:22" ht="13.5">
      <c r="A707" s="225" t="s">
        <v>4557</v>
      </c>
      <c r="B707" s="226" t="s">
        <v>4558</v>
      </c>
      <c r="C707" s="227" t="s">
        <v>89</v>
      </c>
      <c r="D707" s="228" t="s">
        <v>123</v>
      </c>
      <c r="E707" s="247" t="s">
        <v>88</v>
      </c>
      <c r="F707" s="248"/>
      <c r="G707" s="228" t="s">
        <v>6334</v>
      </c>
      <c r="H707" s="229" t="s">
        <v>66</v>
      </c>
      <c r="I707" s="229"/>
      <c r="J707" s="147" t="str">
        <f t="shared" ref="J707:J770" si="23">IF(I707="",H707,LEFT(I707,3))</f>
        <v>許慧芝</v>
      </c>
      <c r="K707" s="230">
        <v>100</v>
      </c>
      <c r="L707" s="208" t="s">
        <v>2238</v>
      </c>
      <c r="M707" s="208" t="s">
        <v>2414</v>
      </c>
      <c r="N707" s="154">
        <f t="shared" si="22"/>
        <v>45723</v>
      </c>
      <c r="O707" s="230">
        <v>5</v>
      </c>
      <c r="P707" s="230">
        <v>20</v>
      </c>
      <c r="Q707" s="229" t="s">
        <v>31</v>
      </c>
      <c r="R707" s="229" t="s">
        <v>2050</v>
      </c>
      <c r="S707" s="229" t="s">
        <v>2050</v>
      </c>
      <c r="T707" s="230">
        <v>1</v>
      </c>
      <c r="U707" s="230">
        <v>4</v>
      </c>
      <c r="V707" s="209"/>
    </row>
    <row r="708" spans="1:22" ht="13.5">
      <c r="A708" s="225" t="s">
        <v>2241</v>
      </c>
      <c r="B708" s="226" t="s">
        <v>2242</v>
      </c>
      <c r="C708" s="227" t="s">
        <v>46</v>
      </c>
      <c r="D708" s="228" t="s">
        <v>132</v>
      </c>
      <c r="E708" s="247" t="s">
        <v>91</v>
      </c>
      <c r="F708" s="248"/>
      <c r="G708" s="228" t="s">
        <v>32</v>
      </c>
      <c r="H708" s="229" t="s">
        <v>741</v>
      </c>
      <c r="I708" s="229"/>
      <c r="J708" s="147" t="str">
        <f t="shared" si="23"/>
        <v>蘇哲弘</v>
      </c>
      <c r="K708" s="230">
        <v>100</v>
      </c>
      <c r="L708" s="208" t="s">
        <v>2238</v>
      </c>
      <c r="M708" s="208" t="s">
        <v>2238</v>
      </c>
      <c r="N708" s="154">
        <f t="shared" si="22"/>
        <v>45719</v>
      </c>
      <c r="O708" s="230">
        <v>1</v>
      </c>
      <c r="P708" s="230">
        <v>8</v>
      </c>
      <c r="Q708" s="229" t="s">
        <v>31</v>
      </c>
      <c r="R708" s="229" t="s">
        <v>10209</v>
      </c>
      <c r="S708" s="229" t="s">
        <v>13387</v>
      </c>
      <c r="T708" s="230">
        <v>12</v>
      </c>
      <c r="U708" s="230">
        <v>27</v>
      </c>
      <c r="V708" s="209"/>
    </row>
    <row r="709" spans="1:22" ht="13.5">
      <c r="A709" s="225" t="s">
        <v>2241</v>
      </c>
      <c r="B709" s="226" t="s">
        <v>2242</v>
      </c>
      <c r="C709" s="227" t="s">
        <v>46</v>
      </c>
      <c r="D709" s="228" t="s">
        <v>132</v>
      </c>
      <c r="E709" s="247" t="s">
        <v>95</v>
      </c>
      <c r="F709" s="248"/>
      <c r="G709" s="228" t="s">
        <v>32</v>
      </c>
      <c r="H709" s="229" t="s">
        <v>741</v>
      </c>
      <c r="I709" s="229"/>
      <c r="J709" s="147" t="str">
        <f t="shared" si="23"/>
        <v>蘇哲弘</v>
      </c>
      <c r="K709" s="230">
        <v>100</v>
      </c>
      <c r="L709" s="208" t="s">
        <v>2238</v>
      </c>
      <c r="M709" s="208" t="s">
        <v>2414</v>
      </c>
      <c r="N709" s="154">
        <f t="shared" si="22"/>
        <v>45723</v>
      </c>
      <c r="O709" s="230">
        <v>5</v>
      </c>
      <c r="P709" s="230">
        <v>4</v>
      </c>
      <c r="Q709" s="229" t="s">
        <v>31</v>
      </c>
      <c r="R709" s="229" t="s">
        <v>10195</v>
      </c>
      <c r="S709" s="229" t="s">
        <v>13387</v>
      </c>
      <c r="T709" s="230">
        <v>59</v>
      </c>
      <c r="U709" s="229"/>
      <c r="V709" s="209"/>
    </row>
    <row r="710" spans="1:22" ht="13.5">
      <c r="A710" s="225" t="s">
        <v>2241</v>
      </c>
      <c r="B710" s="226" t="s">
        <v>2242</v>
      </c>
      <c r="C710" s="227" t="s">
        <v>46</v>
      </c>
      <c r="D710" s="228" t="s">
        <v>132</v>
      </c>
      <c r="E710" s="247" t="s">
        <v>98</v>
      </c>
      <c r="F710" s="248"/>
      <c r="G710" s="228" t="s">
        <v>32</v>
      </c>
      <c r="H710" s="229" t="s">
        <v>741</v>
      </c>
      <c r="I710" s="229"/>
      <c r="J710" s="147" t="str">
        <f t="shared" si="23"/>
        <v>蘇哲弘</v>
      </c>
      <c r="K710" s="230">
        <v>100</v>
      </c>
      <c r="L710" s="208" t="s">
        <v>2238</v>
      </c>
      <c r="M710" s="208" t="s">
        <v>2414</v>
      </c>
      <c r="N710" s="154">
        <f t="shared" si="22"/>
        <v>45723</v>
      </c>
      <c r="O710" s="230">
        <v>5</v>
      </c>
      <c r="P710" s="230">
        <v>8</v>
      </c>
      <c r="Q710" s="229" t="s">
        <v>31</v>
      </c>
      <c r="R710" s="229" t="s">
        <v>3833</v>
      </c>
      <c r="S710" s="229" t="s">
        <v>13387</v>
      </c>
      <c r="T710" s="230">
        <v>202</v>
      </c>
      <c r="U710" s="229"/>
      <c r="V710" s="209"/>
    </row>
    <row r="711" spans="1:22" ht="13.5">
      <c r="A711" s="225" t="s">
        <v>5859</v>
      </c>
      <c r="B711" s="226" t="s">
        <v>5860</v>
      </c>
      <c r="C711" s="227" t="s">
        <v>2749</v>
      </c>
      <c r="D711" s="228" t="s">
        <v>421</v>
      </c>
      <c r="E711" s="247" t="s">
        <v>420</v>
      </c>
      <c r="F711" s="248"/>
      <c r="G711" s="228" t="s">
        <v>2861</v>
      </c>
      <c r="H711" s="229" t="s">
        <v>421</v>
      </c>
      <c r="I711" s="229"/>
      <c r="J711" s="147" t="str">
        <f t="shared" si="23"/>
        <v>蘇漢城</v>
      </c>
      <c r="K711" s="231">
        <v>0</v>
      </c>
      <c r="L711" s="208" t="s">
        <v>4735</v>
      </c>
      <c r="M711" s="208" t="s">
        <v>2050</v>
      </c>
      <c r="N711" s="154">
        <f t="shared" si="22"/>
        <v>45722</v>
      </c>
      <c r="O711" s="230">
        <v>3</v>
      </c>
      <c r="P711" s="230">
        <v>20</v>
      </c>
      <c r="Q711" s="229" t="s">
        <v>36</v>
      </c>
      <c r="R711" s="229"/>
      <c r="S711" s="229"/>
      <c r="T711" s="231">
        <v>0</v>
      </c>
      <c r="U711" s="229"/>
      <c r="V711" s="209"/>
    </row>
    <row r="712" spans="1:22" ht="13.5">
      <c r="A712" s="225" t="s">
        <v>4750</v>
      </c>
      <c r="B712" s="226" t="s">
        <v>4751</v>
      </c>
      <c r="C712" s="227" t="s">
        <v>51</v>
      </c>
      <c r="D712" s="228" t="s">
        <v>123</v>
      </c>
      <c r="E712" s="247" t="s">
        <v>80</v>
      </c>
      <c r="F712" s="248"/>
      <c r="G712" s="228" t="s">
        <v>506</v>
      </c>
      <c r="H712" s="229" t="s">
        <v>481</v>
      </c>
      <c r="I712" s="229"/>
      <c r="J712" s="147" t="str">
        <f t="shared" si="23"/>
        <v>丁智軒</v>
      </c>
      <c r="K712" s="231">
        <v>0</v>
      </c>
      <c r="L712" s="208" t="s">
        <v>4735</v>
      </c>
      <c r="M712" s="208" t="s">
        <v>2222</v>
      </c>
      <c r="N712" s="154">
        <f t="shared" si="22"/>
        <v>45747</v>
      </c>
      <c r="O712" s="230">
        <v>20</v>
      </c>
      <c r="P712" s="230">
        <v>240</v>
      </c>
      <c r="Q712" s="229" t="s">
        <v>34</v>
      </c>
      <c r="R712" s="229"/>
      <c r="S712" s="229"/>
      <c r="T712" s="231">
        <v>0</v>
      </c>
      <c r="U712" s="230">
        <v>1</v>
      </c>
      <c r="V712" s="208" t="s">
        <v>7378</v>
      </c>
    </row>
    <row r="713" spans="1:22" ht="13.5">
      <c r="A713" s="225" t="s">
        <v>6005</v>
      </c>
      <c r="B713" s="226" t="s">
        <v>6006</v>
      </c>
      <c r="C713" s="227" t="s">
        <v>56</v>
      </c>
      <c r="D713" s="228" t="s">
        <v>115</v>
      </c>
      <c r="E713" s="247" t="s">
        <v>277</v>
      </c>
      <c r="F713" s="248" t="s">
        <v>6522</v>
      </c>
      <c r="G713" s="228" t="s">
        <v>100</v>
      </c>
      <c r="H713" s="229" t="s">
        <v>115</v>
      </c>
      <c r="I713" s="229"/>
      <c r="J713" s="147" t="str">
        <f t="shared" si="23"/>
        <v>黃胤綸</v>
      </c>
      <c r="K713" s="230">
        <v>100</v>
      </c>
      <c r="L713" s="208" t="s">
        <v>4735</v>
      </c>
      <c r="M713" s="208" t="s">
        <v>4737</v>
      </c>
      <c r="N713" s="154">
        <f t="shared" si="22"/>
        <v>45726</v>
      </c>
      <c r="O713" s="230">
        <v>5</v>
      </c>
      <c r="P713" s="230">
        <v>32</v>
      </c>
      <c r="Q713" s="229" t="s">
        <v>31</v>
      </c>
      <c r="R713" s="229" t="s">
        <v>2413</v>
      </c>
      <c r="S713" s="229" t="s">
        <v>4739</v>
      </c>
      <c r="T713" s="230">
        <v>9</v>
      </c>
      <c r="U713" s="230">
        <v>39</v>
      </c>
      <c r="V713" s="209"/>
    </row>
    <row r="714" spans="1:22" ht="13.5">
      <c r="A714" s="225" t="s">
        <v>5179</v>
      </c>
      <c r="B714" s="226" t="s">
        <v>5180</v>
      </c>
      <c r="C714" s="227" t="s">
        <v>2717</v>
      </c>
      <c r="D714" s="228" t="s">
        <v>421</v>
      </c>
      <c r="E714" s="247" t="s">
        <v>417</v>
      </c>
      <c r="F714" s="248" t="s">
        <v>7899</v>
      </c>
      <c r="G714" s="228" t="s">
        <v>2861</v>
      </c>
      <c r="H714" s="229" t="s">
        <v>421</v>
      </c>
      <c r="I714" s="229"/>
      <c r="J714" s="147" t="str">
        <f t="shared" si="23"/>
        <v>蘇漢城</v>
      </c>
      <c r="K714" s="230">
        <v>100</v>
      </c>
      <c r="L714" s="208" t="s">
        <v>2049</v>
      </c>
      <c r="M714" s="208" t="s">
        <v>4804</v>
      </c>
      <c r="N714" s="154">
        <f t="shared" si="22"/>
        <v>45748</v>
      </c>
      <c r="O714" s="230">
        <v>20</v>
      </c>
      <c r="P714" s="230">
        <v>160</v>
      </c>
      <c r="Q714" s="229" t="s">
        <v>31</v>
      </c>
      <c r="R714" s="229" t="s">
        <v>5195</v>
      </c>
      <c r="S714" s="229" t="s">
        <v>5202</v>
      </c>
      <c r="T714" s="230">
        <v>31</v>
      </c>
      <c r="U714" s="229"/>
      <c r="V714" s="208" t="s">
        <v>8150</v>
      </c>
    </row>
    <row r="715" spans="1:22" ht="13.5">
      <c r="A715" s="225" t="s">
        <v>5875</v>
      </c>
      <c r="B715" s="226" t="s">
        <v>5876</v>
      </c>
      <c r="C715" s="227" t="s">
        <v>46</v>
      </c>
      <c r="D715" s="228" t="s">
        <v>553</v>
      </c>
      <c r="E715" s="247" t="s">
        <v>47</v>
      </c>
      <c r="F715" s="248" t="s">
        <v>6348</v>
      </c>
      <c r="G715" s="228" t="s">
        <v>32</v>
      </c>
      <c r="H715" s="229" t="s">
        <v>553</v>
      </c>
      <c r="I715" s="229"/>
      <c r="J715" s="147" t="str">
        <f t="shared" si="23"/>
        <v>魏暉恩</v>
      </c>
      <c r="K715" s="230">
        <v>100</v>
      </c>
      <c r="L715" s="208" t="s">
        <v>2050</v>
      </c>
      <c r="M715" s="208" t="s">
        <v>2414</v>
      </c>
      <c r="N715" s="154">
        <f t="shared" si="22"/>
        <v>45723</v>
      </c>
      <c r="O715" s="230">
        <v>2</v>
      </c>
      <c r="P715" s="230">
        <v>2</v>
      </c>
      <c r="Q715" s="229" t="s">
        <v>31</v>
      </c>
      <c r="R715" s="229" t="s">
        <v>2050</v>
      </c>
      <c r="S715" s="229" t="s">
        <v>2414</v>
      </c>
      <c r="T715" s="230">
        <v>2</v>
      </c>
      <c r="U715" s="229"/>
      <c r="V715" s="208" t="s">
        <v>2051</v>
      </c>
    </row>
    <row r="716" spans="1:22" ht="13.5">
      <c r="A716" s="225" t="s">
        <v>5875</v>
      </c>
      <c r="B716" s="226" t="s">
        <v>5876</v>
      </c>
      <c r="C716" s="227" t="s">
        <v>46</v>
      </c>
      <c r="D716" s="228" t="s">
        <v>553</v>
      </c>
      <c r="E716" s="247" t="s">
        <v>96</v>
      </c>
      <c r="F716" s="248" t="s">
        <v>6349</v>
      </c>
      <c r="G716" s="228" t="s">
        <v>32</v>
      </c>
      <c r="H716" s="229" t="s">
        <v>553</v>
      </c>
      <c r="I716" s="229"/>
      <c r="J716" s="147" t="str">
        <f t="shared" si="23"/>
        <v>魏暉恩</v>
      </c>
      <c r="K716" s="230">
        <v>100</v>
      </c>
      <c r="L716" s="208" t="s">
        <v>2050</v>
      </c>
      <c r="M716" s="208" t="s">
        <v>2414</v>
      </c>
      <c r="N716" s="154">
        <f t="shared" si="22"/>
        <v>45723</v>
      </c>
      <c r="O716" s="230">
        <v>2</v>
      </c>
      <c r="P716" s="230">
        <v>2</v>
      </c>
      <c r="Q716" s="229" t="s">
        <v>31</v>
      </c>
      <c r="R716" s="229" t="s">
        <v>2050</v>
      </c>
      <c r="S716" s="229" t="s">
        <v>2414</v>
      </c>
      <c r="T716" s="230">
        <v>2</v>
      </c>
      <c r="U716" s="229"/>
      <c r="V716" s="208" t="s">
        <v>2051</v>
      </c>
    </row>
    <row r="717" spans="1:22" ht="13.5">
      <c r="A717" s="225" t="s">
        <v>5875</v>
      </c>
      <c r="B717" s="226" t="s">
        <v>5876</v>
      </c>
      <c r="C717" s="227" t="s">
        <v>46</v>
      </c>
      <c r="D717" s="228" t="s">
        <v>553</v>
      </c>
      <c r="E717" s="247" t="s">
        <v>48</v>
      </c>
      <c r="F717" s="248" t="s">
        <v>8900</v>
      </c>
      <c r="G717" s="228" t="s">
        <v>32</v>
      </c>
      <c r="H717" s="229" t="s">
        <v>553</v>
      </c>
      <c r="I717" s="229"/>
      <c r="J717" s="147" t="str">
        <f t="shared" si="23"/>
        <v>魏暉恩</v>
      </c>
      <c r="K717" s="230">
        <v>100</v>
      </c>
      <c r="L717" s="208" t="s">
        <v>2050</v>
      </c>
      <c r="M717" s="208" t="s">
        <v>2414</v>
      </c>
      <c r="N717" s="154">
        <f t="shared" si="22"/>
        <v>45723</v>
      </c>
      <c r="O717" s="230">
        <v>2</v>
      </c>
      <c r="P717" s="230">
        <v>2</v>
      </c>
      <c r="Q717" s="229" t="s">
        <v>31</v>
      </c>
      <c r="R717" s="229" t="s">
        <v>2414</v>
      </c>
      <c r="S717" s="229" t="s">
        <v>2051</v>
      </c>
      <c r="T717" s="230">
        <v>3</v>
      </c>
      <c r="U717" s="229"/>
      <c r="V717" s="208" t="s">
        <v>2051</v>
      </c>
    </row>
    <row r="718" spans="1:22" ht="13.5">
      <c r="A718" s="225" t="s">
        <v>5875</v>
      </c>
      <c r="B718" s="226" t="s">
        <v>5876</v>
      </c>
      <c r="C718" s="227" t="s">
        <v>46</v>
      </c>
      <c r="D718" s="228" t="s">
        <v>553</v>
      </c>
      <c r="E718" s="247" t="s">
        <v>90</v>
      </c>
      <c r="F718" s="248" t="s">
        <v>8900</v>
      </c>
      <c r="G718" s="228" t="s">
        <v>32</v>
      </c>
      <c r="H718" s="229" t="s">
        <v>553</v>
      </c>
      <c r="I718" s="229"/>
      <c r="J718" s="147" t="str">
        <f t="shared" si="23"/>
        <v>魏暉恩</v>
      </c>
      <c r="K718" s="230">
        <v>100</v>
      </c>
      <c r="L718" s="208" t="s">
        <v>2050</v>
      </c>
      <c r="M718" s="208" t="s">
        <v>2414</v>
      </c>
      <c r="N718" s="154">
        <f t="shared" si="22"/>
        <v>45723</v>
      </c>
      <c r="O718" s="230">
        <v>2</v>
      </c>
      <c r="P718" s="230">
        <v>8</v>
      </c>
      <c r="Q718" s="229" t="s">
        <v>31</v>
      </c>
      <c r="R718" s="229" t="s">
        <v>2414</v>
      </c>
      <c r="S718" s="229" t="s">
        <v>2051</v>
      </c>
      <c r="T718" s="230">
        <v>3</v>
      </c>
      <c r="U718" s="229"/>
      <c r="V718" s="208" t="s">
        <v>2051</v>
      </c>
    </row>
    <row r="719" spans="1:22" ht="13.5">
      <c r="A719" s="225" t="s">
        <v>878</v>
      </c>
      <c r="B719" s="226" t="s">
        <v>879</v>
      </c>
      <c r="C719" s="227" t="s">
        <v>89</v>
      </c>
      <c r="D719" s="228" t="s">
        <v>115</v>
      </c>
      <c r="E719" s="247" t="s">
        <v>108</v>
      </c>
      <c r="F719" s="248"/>
      <c r="G719" s="228" t="s">
        <v>100</v>
      </c>
      <c r="H719" s="229" t="s">
        <v>476</v>
      </c>
      <c r="I719" s="229"/>
      <c r="J719" s="147" t="str">
        <f t="shared" si="23"/>
        <v>莊廉琯</v>
      </c>
      <c r="K719" s="231">
        <v>0</v>
      </c>
      <c r="L719" s="208" t="s">
        <v>2050</v>
      </c>
      <c r="M719" s="208" t="s">
        <v>2051</v>
      </c>
      <c r="N719" s="154">
        <f t="shared" si="22"/>
        <v>45727</v>
      </c>
      <c r="O719" s="230">
        <v>4</v>
      </c>
      <c r="P719" s="230">
        <v>16</v>
      </c>
      <c r="Q719" s="229" t="s">
        <v>36</v>
      </c>
      <c r="R719" s="229"/>
      <c r="S719" s="229"/>
      <c r="T719" s="231">
        <v>0</v>
      </c>
      <c r="U719" s="229"/>
      <c r="V719" s="208" t="s">
        <v>897</v>
      </c>
    </row>
    <row r="720" spans="1:22" ht="13.5">
      <c r="A720" s="225" t="s">
        <v>4557</v>
      </c>
      <c r="B720" s="226" t="s">
        <v>4558</v>
      </c>
      <c r="C720" s="227" t="s">
        <v>89</v>
      </c>
      <c r="D720" s="228" t="s">
        <v>123</v>
      </c>
      <c r="E720" s="247" t="s">
        <v>47</v>
      </c>
      <c r="F720" s="248"/>
      <c r="G720" s="228" t="s">
        <v>6339</v>
      </c>
      <c r="H720" s="229" t="s">
        <v>1732</v>
      </c>
      <c r="I720" s="229"/>
      <c r="J720" s="147" t="str">
        <f t="shared" si="23"/>
        <v>王俊博</v>
      </c>
      <c r="K720" s="230">
        <v>100</v>
      </c>
      <c r="L720" s="208" t="s">
        <v>2050</v>
      </c>
      <c r="M720" s="208" t="s">
        <v>4739</v>
      </c>
      <c r="N720" s="154">
        <f t="shared" si="22"/>
        <v>45728</v>
      </c>
      <c r="O720" s="230">
        <v>5</v>
      </c>
      <c r="P720" s="230">
        <v>20</v>
      </c>
      <c r="Q720" s="229" t="s">
        <v>31</v>
      </c>
      <c r="R720" s="229" t="s">
        <v>7907</v>
      </c>
      <c r="S720" s="229" t="s">
        <v>7907</v>
      </c>
      <c r="T720" s="230">
        <v>1</v>
      </c>
      <c r="U720" s="230">
        <v>8</v>
      </c>
      <c r="V720" s="209"/>
    </row>
    <row r="721" spans="1:22" ht="13.5">
      <c r="A721" s="225" t="s">
        <v>4557</v>
      </c>
      <c r="B721" s="226" t="s">
        <v>4558</v>
      </c>
      <c r="C721" s="227" t="s">
        <v>89</v>
      </c>
      <c r="D721" s="228" t="s">
        <v>123</v>
      </c>
      <c r="E721" s="247" t="s">
        <v>96</v>
      </c>
      <c r="F721" s="248"/>
      <c r="G721" s="228" t="s">
        <v>6339</v>
      </c>
      <c r="H721" s="229" t="s">
        <v>1732</v>
      </c>
      <c r="I721" s="229"/>
      <c r="J721" s="147" t="str">
        <f t="shared" si="23"/>
        <v>王俊博</v>
      </c>
      <c r="K721" s="230">
        <v>100</v>
      </c>
      <c r="L721" s="208" t="s">
        <v>2050</v>
      </c>
      <c r="M721" s="208" t="s">
        <v>4739</v>
      </c>
      <c r="N721" s="154">
        <f t="shared" si="22"/>
        <v>45728</v>
      </c>
      <c r="O721" s="230">
        <v>5</v>
      </c>
      <c r="P721" s="230">
        <v>20</v>
      </c>
      <c r="Q721" s="229" t="s">
        <v>31</v>
      </c>
      <c r="R721" s="229" t="s">
        <v>7907</v>
      </c>
      <c r="S721" s="229" t="s">
        <v>7907</v>
      </c>
      <c r="T721" s="230">
        <v>1</v>
      </c>
      <c r="U721" s="229"/>
      <c r="V721" s="209"/>
    </row>
    <row r="722" spans="1:22" ht="13.5">
      <c r="A722" s="225" t="s">
        <v>5859</v>
      </c>
      <c r="B722" s="226" t="s">
        <v>5860</v>
      </c>
      <c r="C722" s="227" t="s">
        <v>2750</v>
      </c>
      <c r="D722" s="228" t="s">
        <v>421</v>
      </c>
      <c r="E722" s="247" t="s">
        <v>417</v>
      </c>
      <c r="F722" s="248"/>
      <c r="G722" s="228" t="s">
        <v>2861</v>
      </c>
      <c r="H722" s="229" t="s">
        <v>421</v>
      </c>
      <c r="I722" s="229"/>
      <c r="J722" s="147" t="str">
        <f t="shared" si="23"/>
        <v>蘇漢城</v>
      </c>
      <c r="K722" s="231">
        <v>0</v>
      </c>
      <c r="L722" s="208" t="s">
        <v>2414</v>
      </c>
      <c r="M722" s="208" t="s">
        <v>3833</v>
      </c>
      <c r="N722" s="154">
        <f t="shared" si="22"/>
        <v>45736</v>
      </c>
      <c r="O722" s="230">
        <v>10</v>
      </c>
      <c r="P722" s="230">
        <v>40</v>
      </c>
      <c r="Q722" s="229" t="s">
        <v>36</v>
      </c>
      <c r="R722" s="229"/>
      <c r="S722" s="229"/>
      <c r="T722" s="231">
        <v>0</v>
      </c>
      <c r="U722" s="229"/>
      <c r="V722" s="209"/>
    </row>
    <row r="723" spans="1:22" ht="13.5">
      <c r="A723" s="225" t="s">
        <v>5875</v>
      </c>
      <c r="B723" s="226" t="s">
        <v>5876</v>
      </c>
      <c r="C723" s="227" t="s">
        <v>46</v>
      </c>
      <c r="D723" s="228" t="s">
        <v>553</v>
      </c>
      <c r="E723" s="247" t="s">
        <v>6021</v>
      </c>
      <c r="F723" s="248"/>
      <c r="G723" s="228" t="s">
        <v>32</v>
      </c>
      <c r="H723" s="229" t="s">
        <v>553</v>
      </c>
      <c r="I723" s="229"/>
      <c r="J723" s="147" t="str">
        <f t="shared" si="23"/>
        <v>魏暉恩</v>
      </c>
      <c r="K723" s="230">
        <v>100</v>
      </c>
      <c r="L723" s="208" t="s">
        <v>4737</v>
      </c>
      <c r="M723" s="208" t="s">
        <v>2051</v>
      </c>
      <c r="N723" s="154">
        <f t="shared" si="22"/>
        <v>45727</v>
      </c>
      <c r="O723" s="230">
        <v>2</v>
      </c>
      <c r="P723" s="230">
        <v>8</v>
      </c>
      <c r="Q723" s="229" t="s">
        <v>31</v>
      </c>
      <c r="R723" s="229" t="s">
        <v>6237</v>
      </c>
      <c r="S723" s="229" t="s">
        <v>5207</v>
      </c>
      <c r="T723" s="230">
        <v>4</v>
      </c>
      <c r="U723" s="229"/>
      <c r="V723" s="208" t="s">
        <v>2051</v>
      </c>
    </row>
    <row r="724" spans="1:22" ht="13.5">
      <c r="A724" s="225" t="s">
        <v>6337</v>
      </c>
      <c r="B724" s="226" t="s">
        <v>6338</v>
      </c>
      <c r="C724" s="227" t="s">
        <v>56</v>
      </c>
      <c r="D724" s="228" t="s">
        <v>5858</v>
      </c>
      <c r="E724" s="247" t="s">
        <v>55</v>
      </c>
      <c r="F724" s="248" t="s">
        <v>6892</v>
      </c>
      <c r="G724" s="228" t="s">
        <v>6334</v>
      </c>
      <c r="H724" s="229" t="s">
        <v>5858</v>
      </c>
      <c r="I724" s="229"/>
      <c r="J724" s="147" t="str">
        <f t="shared" si="23"/>
        <v>陳威諭</v>
      </c>
      <c r="K724" s="230">
        <v>100</v>
      </c>
      <c r="L724" s="208" t="s">
        <v>4737</v>
      </c>
      <c r="M724" s="208" t="s">
        <v>5192</v>
      </c>
      <c r="N724" s="154">
        <f t="shared" si="22"/>
        <v>45737</v>
      </c>
      <c r="O724" s="230">
        <v>10</v>
      </c>
      <c r="P724" s="230">
        <v>40</v>
      </c>
      <c r="Q724" s="229" t="s">
        <v>31</v>
      </c>
      <c r="R724" s="229" t="s">
        <v>2051</v>
      </c>
      <c r="S724" s="229" t="s">
        <v>2222</v>
      </c>
      <c r="T724" s="230">
        <v>15</v>
      </c>
      <c r="U724" s="230">
        <v>4</v>
      </c>
      <c r="V724" s="209"/>
    </row>
    <row r="725" spans="1:22" ht="13.5">
      <c r="A725" s="225" t="s">
        <v>6337</v>
      </c>
      <c r="B725" s="226" t="s">
        <v>6338</v>
      </c>
      <c r="C725" s="227" t="s">
        <v>56</v>
      </c>
      <c r="D725" s="228" t="s">
        <v>5858</v>
      </c>
      <c r="E725" s="247" t="s">
        <v>6350</v>
      </c>
      <c r="F725" s="248"/>
      <c r="G725" s="228" t="s">
        <v>6334</v>
      </c>
      <c r="H725" s="229" t="s">
        <v>5858</v>
      </c>
      <c r="I725" s="229"/>
      <c r="J725" s="147" t="str">
        <f t="shared" si="23"/>
        <v>陳威諭</v>
      </c>
      <c r="K725" s="230">
        <v>100</v>
      </c>
      <c r="L725" s="208" t="s">
        <v>4737</v>
      </c>
      <c r="M725" s="208" t="s">
        <v>4737</v>
      </c>
      <c r="N725" s="154">
        <f t="shared" si="22"/>
        <v>45726</v>
      </c>
      <c r="O725" s="230">
        <v>1</v>
      </c>
      <c r="P725" s="230">
        <v>4</v>
      </c>
      <c r="Q725" s="229" t="s">
        <v>31</v>
      </c>
      <c r="R725" s="229" t="s">
        <v>2051</v>
      </c>
      <c r="S725" s="229" t="s">
        <v>2051</v>
      </c>
      <c r="T725" s="230">
        <v>1</v>
      </c>
      <c r="U725" s="230">
        <v>5</v>
      </c>
      <c r="V725" s="209"/>
    </row>
    <row r="726" spans="1:22" ht="13.5">
      <c r="A726" s="225" t="s">
        <v>6337</v>
      </c>
      <c r="B726" s="226" t="s">
        <v>6338</v>
      </c>
      <c r="C726" s="227" t="s">
        <v>56</v>
      </c>
      <c r="D726" s="228" t="s">
        <v>5858</v>
      </c>
      <c r="E726" s="247" t="s">
        <v>6893</v>
      </c>
      <c r="F726" s="248" t="s">
        <v>6894</v>
      </c>
      <c r="G726" s="228" t="s">
        <v>6334</v>
      </c>
      <c r="H726" s="229" t="s">
        <v>5858</v>
      </c>
      <c r="I726" s="229"/>
      <c r="J726" s="147" t="str">
        <f t="shared" si="23"/>
        <v>陳威諭</v>
      </c>
      <c r="K726" s="230">
        <v>100</v>
      </c>
      <c r="L726" s="208" t="s">
        <v>4737</v>
      </c>
      <c r="M726" s="208" t="s">
        <v>5192</v>
      </c>
      <c r="N726" s="154">
        <f t="shared" si="22"/>
        <v>45737</v>
      </c>
      <c r="O726" s="230">
        <v>10</v>
      </c>
      <c r="P726" s="230">
        <v>4</v>
      </c>
      <c r="Q726" s="229" t="s">
        <v>31</v>
      </c>
      <c r="R726" s="229" t="s">
        <v>2222</v>
      </c>
      <c r="S726" s="229" t="s">
        <v>2222</v>
      </c>
      <c r="T726" s="230">
        <v>1</v>
      </c>
      <c r="U726" s="230">
        <v>52</v>
      </c>
      <c r="V726" s="209"/>
    </row>
    <row r="727" spans="1:22" ht="13.5">
      <c r="A727" s="225" t="s">
        <v>13778</v>
      </c>
      <c r="B727" s="226" t="s">
        <v>13779</v>
      </c>
      <c r="C727" s="227" t="s">
        <v>56</v>
      </c>
      <c r="D727" s="228" t="s">
        <v>5858</v>
      </c>
      <c r="E727" s="247" t="s">
        <v>6893</v>
      </c>
      <c r="F727" s="248"/>
      <c r="G727" s="228"/>
      <c r="H727" s="229"/>
      <c r="I727" s="229"/>
      <c r="J727" s="147">
        <f t="shared" si="23"/>
        <v>0</v>
      </c>
      <c r="K727" s="231">
        <v>0</v>
      </c>
      <c r="L727" s="208" t="s">
        <v>4737</v>
      </c>
      <c r="M727" s="208" t="s">
        <v>5192</v>
      </c>
      <c r="N727" s="154">
        <f t="shared" si="22"/>
        <v>45737</v>
      </c>
      <c r="O727" s="230">
        <v>10</v>
      </c>
      <c r="P727" s="230">
        <v>4</v>
      </c>
      <c r="Q727" s="229" t="s">
        <v>36</v>
      </c>
      <c r="R727" s="229"/>
      <c r="S727" s="229"/>
      <c r="T727" s="231">
        <v>0</v>
      </c>
      <c r="U727" s="229"/>
      <c r="V727" s="209"/>
    </row>
    <row r="728" spans="1:22" ht="13.5">
      <c r="A728" s="225" t="s">
        <v>13778</v>
      </c>
      <c r="B728" s="226" t="s">
        <v>13779</v>
      </c>
      <c r="C728" s="227" t="s">
        <v>56</v>
      </c>
      <c r="D728" s="228" t="s">
        <v>5858</v>
      </c>
      <c r="E728" s="247" t="s">
        <v>55</v>
      </c>
      <c r="F728" s="248"/>
      <c r="G728" s="228"/>
      <c r="H728" s="229"/>
      <c r="I728" s="229"/>
      <c r="J728" s="147">
        <f t="shared" si="23"/>
        <v>0</v>
      </c>
      <c r="K728" s="231">
        <v>0</v>
      </c>
      <c r="L728" s="208" t="s">
        <v>4737</v>
      </c>
      <c r="M728" s="208" t="s">
        <v>5192</v>
      </c>
      <c r="N728" s="154">
        <f t="shared" si="22"/>
        <v>45737</v>
      </c>
      <c r="O728" s="230">
        <v>10</v>
      </c>
      <c r="P728" s="230">
        <v>40</v>
      </c>
      <c r="Q728" s="229" t="s">
        <v>36</v>
      </c>
      <c r="R728" s="229"/>
      <c r="S728" s="229"/>
      <c r="T728" s="231">
        <v>0</v>
      </c>
      <c r="U728" s="229"/>
      <c r="V728" s="209"/>
    </row>
    <row r="729" spans="1:22" ht="13.5">
      <c r="A729" s="225" t="s">
        <v>13778</v>
      </c>
      <c r="B729" s="226" t="s">
        <v>13779</v>
      </c>
      <c r="C729" s="227" t="s">
        <v>56</v>
      </c>
      <c r="D729" s="228" t="s">
        <v>5858</v>
      </c>
      <c r="E729" s="247" t="s">
        <v>6350</v>
      </c>
      <c r="F729" s="248"/>
      <c r="G729" s="228"/>
      <c r="H729" s="229"/>
      <c r="I729" s="229"/>
      <c r="J729" s="147">
        <f t="shared" si="23"/>
        <v>0</v>
      </c>
      <c r="K729" s="231">
        <v>0</v>
      </c>
      <c r="L729" s="208" t="s">
        <v>4737</v>
      </c>
      <c r="M729" s="208" t="s">
        <v>4737</v>
      </c>
      <c r="N729" s="154">
        <f t="shared" si="22"/>
        <v>45726</v>
      </c>
      <c r="O729" s="230">
        <v>1</v>
      </c>
      <c r="P729" s="230">
        <v>4</v>
      </c>
      <c r="Q729" s="229" t="s">
        <v>36</v>
      </c>
      <c r="R729" s="229"/>
      <c r="S729" s="229"/>
      <c r="T729" s="231">
        <v>0</v>
      </c>
      <c r="U729" s="229"/>
      <c r="V729" s="209"/>
    </row>
    <row r="730" spans="1:22" ht="13.5">
      <c r="A730" s="225" t="s">
        <v>5527</v>
      </c>
      <c r="B730" s="226" t="s">
        <v>5528</v>
      </c>
      <c r="C730" s="227" t="s">
        <v>2750</v>
      </c>
      <c r="D730" s="228" t="s">
        <v>421</v>
      </c>
      <c r="E730" s="247" t="s">
        <v>423</v>
      </c>
      <c r="F730" s="248"/>
      <c r="G730" s="228" t="s">
        <v>2861</v>
      </c>
      <c r="H730" s="229" t="s">
        <v>122</v>
      </c>
      <c r="I730" s="229"/>
      <c r="J730" s="147" t="str">
        <f t="shared" si="23"/>
        <v>郭景成</v>
      </c>
      <c r="K730" s="231">
        <v>0</v>
      </c>
      <c r="L730" s="208" t="s">
        <v>2051</v>
      </c>
      <c r="M730" s="208" t="s">
        <v>3834</v>
      </c>
      <c r="N730" s="154">
        <f t="shared" si="22"/>
        <v>45740</v>
      </c>
      <c r="O730" s="230">
        <v>10</v>
      </c>
      <c r="P730" s="230">
        <v>40</v>
      </c>
      <c r="Q730" s="229" t="s">
        <v>36</v>
      </c>
      <c r="R730" s="229"/>
      <c r="S730" s="229"/>
      <c r="T730" s="231">
        <v>0</v>
      </c>
      <c r="U730" s="229"/>
      <c r="V730" s="209"/>
    </row>
    <row r="731" spans="1:22" ht="13.5">
      <c r="A731" s="225" t="s">
        <v>4557</v>
      </c>
      <c r="B731" s="226" t="s">
        <v>4558</v>
      </c>
      <c r="C731" s="227" t="s">
        <v>41</v>
      </c>
      <c r="D731" s="228" t="s">
        <v>123</v>
      </c>
      <c r="E731" s="247" t="s">
        <v>85</v>
      </c>
      <c r="F731" s="248"/>
      <c r="G731" s="228" t="s">
        <v>86</v>
      </c>
      <c r="H731" s="229" t="s">
        <v>87</v>
      </c>
      <c r="I731" s="229"/>
      <c r="J731" s="147" t="str">
        <f t="shared" si="23"/>
        <v>周家儀</v>
      </c>
      <c r="K731" s="231">
        <v>0</v>
      </c>
      <c r="L731" s="208" t="s">
        <v>2051</v>
      </c>
      <c r="M731" s="208" t="s">
        <v>2415</v>
      </c>
      <c r="N731" s="154">
        <f t="shared" si="22"/>
        <v>45756</v>
      </c>
      <c r="O731" s="230">
        <v>20</v>
      </c>
      <c r="P731" s="230">
        <v>8</v>
      </c>
      <c r="Q731" s="229" t="s">
        <v>34</v>
      </c>
      <c r="R731" s="229"/>
      <c r="S731" s="229"/>
      <c r="T731" s="231">
        <v>0</v>
      </c>
      <c r="U731" s="229"/>
      <c r="V731" s="209"/>
    </row>
    <row r="732" spans="1:22" ht="13.5">
      <c r="A732" s="225" t="s">
        <v>6005</v>
      </c>
      <c r="B732" s="226" t="s">
        <v>6006</v>
      </c>
      <c r="C732" s="227" t="s">
        <v>56</v>
      </c>
      <c r="D732" s="228" t="s">
        <v>115</v>
      </c>
      <c r="E732" s="247" t="s">
        <v>55</v>
      </c>
      <c r="F732" s="248" t="s">
        <v>6351</v>
      </c>
      <c r="G732" s="228" t="s">
        <v>100</v>
      </c>
      <c r="H732" s="229" t="s">
        <v>115</v>
      </c>
      <c r="I732" s="229"/>
      <c r="J732" s="147" t="str">
        <f t="shared" si="23"/>
        <v>黃胤綸</v>
      </c>
      <c r="K732" s="230">
        <v>100</v>
      </c>
      <c r="L732" s="208" t="s">
        <v>2051</v>
      </c>
      <c r="M732" s="208" t="s">
        <v>2051</v>
      </c>
      <c r="N732" s="154">
        <f t="shared" si="22"/>
        <v>45727</v>
      </c>
      <c r="O732" s="230">
        <v>1</v>
      </c>
      <c r="P732" s="230">
        <v>4</v>
      </c>
      <c r="Q732" s="229" t="s">
        <v>31</v>
      </c>
      <c r="R732" s="229" t="s">
        <v>2051</v>
      </c>
      <c r="S732" s="229" t="s">
        <v>4739</v>
      </c>
      <c r="T732" s="230">
        <v>2</v>
      </c>
      <c r="U732" s="230">
        <v>4</v>
      </c>
      <c r="V732" s="209"/>
    </row>
    <row r="733" spans="1:22" ht="13.5">
      <c r="A733" s="225" t="s">
        <v>5875</v>
      </c>
      <c r="B733" s="226" t="s">
        <v>5876</v>
      </c>
      <c r="C733" s="227" t="s">
        <v>46</v>
      </c>
      <c r="D733" s="228" t="s">
        <v>553</v>
      </c>
      <c r="E733" s="247" t="s">
        <v>108</v>
      </c>
      <c r="F733" s="248"/>
      <c r="G733" s="228" t="s">
        <v>32</v>
      </c>
      <c r="H733" s="229" t="s">
        <v>553</v>
      </c>
      <c r="I733" s="229"/>
      <c r="J733" s="147" t="str">
        <f t="shared" si="23"/>
        <v>魏暉恩</v>
      </c>
      <c r="K733" s="230">
        <v>100</v>
      </c>
      <c r="L733" s="208" t="s">
        <v>4739</v>
      </c>
      <c r="M733" s="208" t="s">
        <v>4739</v>
      </c>
      <c r="N733" s="154">
        <f t="shared" si="22"/>
        <v>45728</v>
      </c>
      <c r="O733" s="230">
        <v>1</v>
      </c>
      <c r="P733" s="230">
        <v>4</v>
      </c>
      <c r="Q733" s="229" t="s">
        <v>34</v>
      </c>
      <c r="R733" s="229" t="s">
        <v>4817</v>
      </c>
      <c r="S733" s="229"/>
      <c r="T733" s="231">
        <v>0</v>
      </c>
      <c r="U733" s="229"/>
      <c r="V733" s="208" t="s">
        <v>2051</v>
      </c>
    </row>
    <row r="734" spans="1:22" ht="13.5">
      <c r="A734" s="225" t="s">
        <v>6005</v>
      </c>
      <c r="B734" s="226" t="s">
        <v>6006</v>
      </c>
      <c r="C734" s="227" t="s">
        <v>56</v>
      </c>
      <c r="D734" s="228" t="s">
        <v>115</v>
      </c>
      <c r="E734" s="247" t="s">
        <v>397</v>
      </c>
      <c r="F734" s="248" t="s">
        <v>6523</v>
      </c>
      <c r="G734" s="228" t="s">
        <v>100</v>
      </c>
      <c r="H734" s="229" t="s">
        <v>115</v>
      </c>
      <c r="I734" s="229"/>
      <c r="J734" s="147" t="str">
        <f t="shared" si="23"/>
        <v>黃胤綸</v>
      </c>
      <c r="K734" s="230">
        <v>100</v>
      </c>
      <c r="L734" s="208" t="s">
        <v>4739</v>
      </c>
      <c r="M734" s="208" t="s">
        <v>4739</v>
      </c>
      <c r="N734" s="154">
        <f t="shared" si="22"/>
        <v>45728</v>
      </c>
      <c r="O734" s="230">
        <v>1</v>
      </c>
      <c r="P734" s="230">
        <v>4</v>
      </c>
      <c r="Q734" s="229" t="s">
        <v>31</v>
      </c>
      <c r="R734" s="229" t="s">
        <v>3830</v>
      </c>
      <c r="S734" s="229" t="s">
        <v>3832</v>
      </c>
      <c r="T734" s="230">
        <v>5</v>
      </c>
      <c r="U734" s="230">
        <v>8</v>
      </c>
      <c r="V734" s="209"/>
    </row>
    <row r="735" spans="1:22" ht="13.5">
      <c r="A735" s="225" t="s">
        <v>5060</v>
      </c>
      <c r="B735" s="226" t="s">
        <v>5061</v>
      </c>
      <c r="C735" s="227" t="s">
        <v>7900</v>
      </c>
      <c r="D735" s="228" t="s">
        <v>421</v>
      </c>
      <c r="E735" s="247" t="s">
        <v>7901</v>
      </c>
      <c r="F735" s="248" t="s">
        <v>12075</v>
      </c>
      <c r="G735" s="228" t="s">
        <v>2861</v>
      </c>
      <c r="H735" s="229" t="s">
        <v>421</v>
      </c>
      <c r="I735" s="229"/>
      <c r="J735" s="147" t="str">
        <f t="shared" si="23"/>
        <v>蘇漢城</v>
      </c>
      <c r="K735" s="230">
        <v>100</v>
      </c>
      <c r="L735" s="208" t="s">
        <v>3830</v>
      </c>
      <c r="M735" s="208" t="s">
        <v>5203</v>
      </c>
      <c r="N735" s="154">
        <f t="shared" si="22"/>
        <v>45800</v>
      </c>
      <c r="O735" s="230">
        <v>50</v>
      </c>
      <c r="P735" s="230">
        <v>200</v>
      </c>
      <c r="Q735" s="229" t="s">
        <v>31</v>
      </c>
      <c r="R735" s="229" t="s">
        <v>5203</v>
      </c>
      <c r="S735" s="229" t="s">
        <v>10196</v>
      </c>
      <c r="T735" s="230">
        <v>93</v>
      </c>
      <c r="U735" s="229"/>
      <c r="V735" s="209"/>
    </row>
    <row r="736" spans="1:22" ht="13.5">
      <c r="A736" s="225" t="s">
        <v>4557</v>
      </c>
      <c r="B736" s="226" t="s">
        <v>4558</v>
      </c>
      <c r="C736" s="227" t="s">
        <v>41</v>
      </c>
      <c r="D736" s="228" t="s">
        <v>123</v>
      </c>
      <c r="E736" s="247" t="s">
        <v>84</v>
      </c>
      <c r="F736" s="248"/>
      <c r="G736" s="228" t="s">
        <v>60</v>
      </c>
      <c r="H736" s="229" t="s">
        <v>104</v>
      </c>
      <c r="I736" s="229"/>
      <c r="J736" s="147" t="str">
        <f t="shared" si="23"/>
        <v>吳志嘉</v>
      </c>
      <c r="K736" s="231">
        <v>0</v>
      </c>
      <c r="L736" s="208" t="s">
        <v>3830</v>
      </c>
      <c r="M736" s="208" t="s">
        <v>4740</v>
      </c>
      <c r="N736" s="154">
        <f t="shared" si="22"/>
        <v>45758</v>
      </c>
      <c r="O736" s="230">
        <v>20</v>
      </c>
      <c r="P736" s="230">
        <v>40</v>
      </c>
      <c r="Q736" s="229" t="s">
        <v>34</v>
      </c>
      <c r="R736" s="229"/>
      <c r="S736" s="229"/>
      <c r="T736" s="231">
        <v>0</v>
      </c>
      <c r="U736" s="229"/>
      <c r="V736" s="209"/>
    </row>
    <row r="737" spans="1:22" ht="13.5">
      <c r="A737" s="225" t="s">
        <v>4557</v>
      </c>
      <c r="B737" s="226" t="s">
        <v>4558</v>
      </c>
      <c r="C737" s="227" t="s">
        <v>89</v>
      </c>
      <c r="D737" s="228" t="s">
        <v>123</v>
      </c>
      <c r="E737" s="247" t="s">
        <v>90</v>
      </c>
      <c r="F737" s="248" t="s">
        <v>10181</v>
      </c>
      <c r="G737" s="228" t="s">
        <v>506</v>
      </c>
      <c r="H737" s="229" t="s">
        <v>123</v>
      </c>
      <c r="I737" s="229"/>
      <c r="J737" s="147" t="str">
        <f t="shared" si="23"/>
        <v>張良琪</v>
      </c>
      <c r="K737" s="230">
        <v>30</v>
      </c>
      <c r="L737" s="208" t="s">
        <v>3830</v>
      </c>
      <c r="M737" s="208" t="s">
        <v>4740</v>
      </c>
      <c r="N737" s="154">
        <f t="shared" si="22"/>
        <v>45758</v>
      </c>
      <c r="O737" s="230">
        <v>20</v>
      </c>
      <c r="P737" s="230">
        <v>100</v>
      </c>
      <c r="Q737" s="229" t="s">
        <v>31</v>
      </c>
      <c r="R737" s="229" t="s">
        <v>6356</v>
      </c>
      <c r="S737" s="229" t="s">
        <v>6356</v>
      </c>
      <c r="T737" s="230">
        <v>1</v>
      </c>
      <c r="U737" s="230">
        <v>11</v>
      </c>
      <c r="V737" s="209"/>
    </row>
    <row r="738" spans="1:22" ht="13.5">
      <c r="A738" s="225" t="s">
        <v>6005</v>
      </c>
      <c r="B738" s="226" t="s">
        <v>6006</v>
      </c>
      <c r="C738" s="227" t="s">
        <v>51</v>
      </c>
      <c r="D738" s="228" t="s">
        <v>115</v>
      </c>
      <c r="E738" s="247" t="s">
        <v>6022</v>
      </c>
      <c r="F738" s="248" t="s">
        <v>10424</v>
      </c>
      <c r="G738" s="228" t="s">
        <v>100</v>
      </c>
      <c r="H738" s="229" t="s">
        <v>115</v>
      </c>
      <c r="I738" s="229"/>
      <c r="J738" s="147" t="str">
        <f t="shared" si="23"/>
        <v>黃胤綸</v>
      </c>
      <c r="K738" s="230">
        <v>100</v>
      </c>
      <c r="L738" s="208" t="s">
        <v>3830</v>
      </c>
      <c r="M738" s="208" t="s">
        <v>3832</v>
      </c>
      <c r="N738" s="154">
        <f t="shared" si="22"/>
        <v>45735</v>
      </c>
      <c r="O738" s="230">
        <v>5</v>
      </c>
      <c r="P738" s="230">
        <v>8</v>
      </c>
      <c r="Q738" s="229" t="s">
        <v>31</v>
      </c>
      <c r="R738" s="229" t="s">
        <v>5200</v>
      </c>
      <c r="S738" s="229" t="s">
        <v>7379</v>
      </c>
      <c r="T738" s="230">
        <v>64</v>
      </c>
      <c r="U738" s="230">
        <v>13</v>
      </c>
      <c r="V738" s="209"/>
    </row>
    <row r="739" spans="1:22" ht="13.5">
      <c r="A739" s="225" t="s">
        <v>6005</v>
      </c>
      <c r="B739" s="226" t="s">
        <v>6006</v>
      </c>
      <c r="C739" s="227" t="s">
        <v>51</v>
      </c>
      <c r="D739" s="228" t="s">
        <v>115</v>
      </c>
      <c r="E739" s="247" t="s">
        <v>6023</v>
      </c>
      <c r="F739" s="248" t="s">
        <v>10182</v>
      </c>
      <c r="G739" s="228" t="s">
        <v>100</v>
      </c>
      <c r="H739" s="229" t="s">
        <v>115</v>
      </c>
      <c r="I739" s="229"/>
      <c r="J739" s="147" t="str">
        <f t="shared" si="23"/>
        <v>黃胤綸</v>
      </c>
      <c r="K739" s="230">
        <v>100</v>
      </c>
      <c r="L739" s="208" t="s">
        <v>3830</v>
      </c>
      <c r="M739" s="208" t="s">
        <v>3832</v>
      </c>
      <c r="N739" s="154">
        <f t="shared" si="22"/>
        <v>45735</v>
      </c>
      <c r="O739" s="230">
        <v>5</v>
      </c>
      <c r="P739" s="230">
        <v>4</v>
      </c>
      <c r="Q739" s="229" t="s">
        <v>31</v>
      </c>
      <c r="R739" s="229" t="s">
        <v>5200</v>
      </c>
      <c r="S739" s="229" t="s">
        <v>7912</v>
      </c>
      <c r="T739" s="230">
        <v>59</v>
      </c>
      <c r="U739" s="229"/>
      <c r="V739" s="209"/>
    </row>
    <row r="740" spans="1:22" ht="13.5">
      <c r="A740" s="225" t="s">
        <v>6005</v>
      </c>
      <c r="B740" s="226" t="s">
        <v>6006</v>
      </c>
      <c r="C740" s="227" t="s">
        <v>51</v>
      </c>
      <c r="D740" s="228" t="s">
        <v>115</v>
      </c>
      <c r="E740" s="247" t="s">
        <v>6024</v>
      </c>
      <c r="F740" s="248" t="s">
        <v>10183</v>
      </c>
      <c r="G740" s="228" t="s">
        <v>100</v>
      </c>
      <c r="H740" s="229" t="s">
        <v>115</v>
      </c>
      <c r="I740" s="229"/>
      <c r="J740" s="147" t="str">
        <f t="shared" si="23"/>
        <v>黃胤綸</v>
      </c>
      <c r="K740" s="230">
        <v>100</v>
      </c>
      <c r="L740" s="208" t="s">
        <v>3830</v>
      </c>
      <c r="M740" s="208" t="s">
        <v>3832</v>
      </c>
      <c r="N740" s="154">
        <f t="shared" si="22"/>
        <v>45735</v>
      </c>
      <c r="O740" s="230">
        <v>5</v>
      </c>
      <c r="P740" s="230">
        <v>4</v>
      </c>
      <c r="Q740" s="229" t="s">
        <v>31</v>
      </c>
      <c r="R740" s="229" t="s">
        <v>5200</v>
      </c>
      <c r="S740" s="229" t="s">
        <v>7912</v>
      </c>
      <c r="T740" s="230">
        <v>59</v>
      </c>
      <c r="U740" s="232">
        <v>5.5</v>
      </c>
      <c r="V740" s="209"/>
    </row>
    <row r="741" spans="1:22" ht="13.5">
      <c r="A741" s="225" t="s">
        <v>1387</v>
      </c>
      <c r="B741" s="226" t="s">
        <v>1388</v>
      </c>
      <c r="C741" s="227" t="s">
        <v>1405</v>
      </c>
      <c r="D741" s="228" t="s">
        <v>106</v>
      </c>
      <c r="E741" s="247" t="s">
        <v>1412</v>
      </c>
      <c r="F741" s="248" t="s">
        <v>2839</v>
      </c>
      <c r="G741" s="228" t="s">
        <v>100</v>
      </c>
      <c r="H741" s="229" t="s">
        <v>115</v>
      </c>
      <c r="I741" s="229"/>
      <c r="J741" s="147" t="str">
        <f t="shared" si="23"/>
        <v>黃胤綸</v>
      </c>
      <c r="K741" s="230">
        <v>100</v>
      </c>
      <c r="L741" s="208" t="s">
        <v>3831</v>
      </c>
      <c r="M741" s="208" t="s">
        <v>5192</v>
      </c>
      <c r="N741" s="154">
        <f t="shared" si="22"/>
        <v>45737</v>
      </c>
      <c r="O741" s="230">
        <v>5</v>
      </c>
      <c r="P741" s="230">
        <v>20</v>
      </c>
      <c r="Q741" s="229" t="s">
        <v>34</v>
      </c>
      <c r="R741" s="229" t="s">
        <v>1481</v>
      </c>
      <c r="S741" s="229"/>
      <c r="T741" s="231">
        <v>0</v>
      </c>
      <c r="U741" s="229"/>
      <c r="V741" s="208" t="s">
        <v>6037</v>
      </c>
    </row>
    <row r="742" spans="1:22" ht="13.5">
      <c r="A742" s="225" t="s">
        <v>6005</v>
      </c>
      <c r="B742" s="226" t="s">
        <v>6006</v>
      </c>
      <c r="C742" s="227" t="s">
        <v>51</v>
      </c>
      <c r="D742" s="228" t="s">
        <v>115</v>
      </c>
      <c r="E742" s="247" t="s">
        <v>6027</v>
      </c>
      <c r="F742" s="248" t="s">
        <v>7157</v>
      </c>
      <c r="G742" s="228" t="s">
        <v>2860</v>
      </c>
      <c r="H742" s="229" t="s">
        <v>3685</v>
      </c>
      <c r="I742" s="229"/>
      <c r="J742" s="147" t="str">
        <f t="shared" si="23"/>
        <v>鄭貫中</v>
      </c>
      <c r="K742" s="230">
        <v>100</v>
      </c>
      <c r="L742" s="208" t="s">
        <v>3832</v>
      </c>
      <c r="M742" s="208" t="s">
        <v>5194</v>
      </c>
      <c r="N742" s="154">
        <f t="shared" si="22"/>
        <v>45744</v>
      </c>
      <c r="O742" s="230">
        <v>8</v>
      </c>
      <c r="P742" s="230">
        <v>8</v>
      </c>
      <c r="Q742" s="229" t="s">
        <v>31</v>
      </c>
      <c r="R742" s="229" t="s">
        <v>5192</v>
      </c>
      <c r="S742" s="229" t="s">
        <v>5197</v>
      </c>
      <c r="T742" s="230">
        <v>16</v>
      </c>
      <c r="U742" s="232">
        <v>17.5</v>
      </c>
      <c r="V742" s="209"/>
    </row>
    <row r="743" spans="1:22" ht="13.5">
      <c r="A743" s="225" t="s">
        <v>3137</v>
      </c>
      <c r="B743" s="226" t="s">
        <v>3138</v>
      </c>
      <c r="C743" s="227" t="s">
        <v>2728</v>
      </c>
      <c r="D743" s="228" t="s">
        <v>274</v>
      </c>
      <c r="E743" s="247" t="s">
        <v>2743</v>
      </c>
      <c r="F743" s="248"/>
      <c r="G743" s="228"/>
      <c r="H743" s="229"/>
      <c r="I743" s="229"/>
      <c r="J743" s="147">
        <f t="shared" si="23"/>
        <v>0</v>
      </c>
      <c r="K743" s="230">
        <v>100</v>
      </c>
      <c r="L743" s="208" t="s">
        <v>3833</v>
      </c>
      <c r="M743" s="208" t="s">
        <v>5193</v>
      </c>
      <c r="N743" s="154">
        <f t="shared" si="22"/>
        <v>45742</v>
      </c>
      <c r="O743" s="230">
        <v>5</v>
      </c>
      <c r="P743" s="231">
        <v>0</v>
      </c>
      <c r="Q743" s="229" t="s">
        <v>34</v>
      </c>
      <c r="R743" s="229"/>
      <c r="S743" s="229"/>
      <c r="T743" s="231">
        <v>0</v>
      </c>
      <c r="U743" s="229"/>
      <c r="V743" s="208" t="s">
        <v>2051</v>
      </c>
    </row>
    <row r="744" spans="1:22" ht="13.5">
      <c r="A744" s="225" t="s">
        <v>5527</v>
      </c>
      <c r="B744" s="226" t="s">
        <v>5528</v>
      </c>
      <c r="C744" s="227" t="s">
        <v>2750</v>
      </c>
      <c r="D744" s="228" t="s">
        <v>421</v>
      </c>
      <c r="E744" s="247" t="s">
        <v>418</v>
      </c>
      <c r="F744" s="248"/>
      <c r="G744" s="228" t="s">
        <v>2861</v>
      </c>
      <c r="H744" s="229" t="s">
        <v>421</v>
      </c>
      <c r="I744" s="229"/>
      <c r="J744" s="147" t="str">
        <f t="shared" si="23"/>
        <v>蘇漢城</v>
      </c>
      <c r="K744" s="231">
        <v>0</v>
      </c>
      <c r="L744" s="208" t="s">
        <v>3833</v>
      </c>
      <c r="M744" s="208" t="s">
        <v>4806</v>
      </c>
      <c r="N744" s="154">
        <f t="shared" si="22"/>
        <v>45749</v>
      </c>
      <c r="O744" s="230">
        <v>10</v>
      </c>
      <c r="P744" s="230">
        <v>40</v>
      </c>
      <c r="Q744" s="229" t="s">
        <v>36</v>
      </c>
      <c r="R744" s="229"/>
      <c r="S744" s="229"/>
      <c r="T744" s="231">
        <v>0</v>
      </c>
      <c r="U744" s="229"/>
      <c r="V744" s="209"/>
    </row>
    <row r="745" spans="1:22" ht="13.5">
      <c r="A745" s="225" t="s">
        <v>5212</v>
      </c>
      <c r="B745" s="226" t="s">
        <v>5213</v>
      </c>
      <c r="C745" s="227" t="s">
        <v>46</v>
      </c>
      <c r="D745" s="228" t="s">
        <v>115</v>
      </c>
      <c r="E745" s="247" t="s">
        <v>5367</v>
      </c>
      <c r="F745" s="248" t="s">
        <v>15714</v>
      </c>
      <c r="G745" s="228" t="s">
        <v>100</v>
      </c>
      <c r="H745" s="229" t="s">
        <v>736</v>
      </c>
      <c r="I745" s="229"/>
      <c r="J745" s="147" t="str">
        <f t="shared" si="23"/>
        <v>李騏敬</v>
      </c>
      <c r="K745" s="230">
        <v>100</v>
      </c>
      <c r="L745" s="208" t="s">
        <v>3834</v>
      </c>
      <c r="M745" s="208" t="s">
        <v>5194</v>
      </c>
      <c r="N745" s="154">
        <f t="shared" si="22"/>
        <v>45744</v>
      </c>
      <c r="O745" s="230">
        <v>5</v>
      </c>
      <c r="P745" s="230">
        <v>40</v>
      </c>
      <c r="Q745" s="229" t="s">
        <v>31</v>
      </c>
      <c r="R745" s="229" t="s">
        <v>9820</v>
      </c>
      <c r="S745" s="229" t="s">
        <v>10218</v>
      </c>
      <c r="T745" s="230">
        <v>85</v>
      </c>
      <c r="U745" s="230">
        <v>59</v>
      </c>
      <c r="V745" s="209"/>
    </row>
    <row r="746" spans="1:22" ht="13.5">
      <c r="A746" s="225" t="s">
        <v>1387</v>
      </c>
      <c r="B746" s="226" t="s">
        <v>1388</v>
      </c>
      <c r="C746" s="227" t="s">
        <v>1454</v>
      </c>
      <c r="D746" s="228" t="s">
        <v>106</v>
      </c>
      <c r="E746" s="247" t="s">
        <v>1455</v>
      </c>
      <c r="F746" s="248"/>
      <c r="G746" s="228" t="s">
        <v>506</v>
      </c>
      <c r="H746" s="229" t="s">
        <v>481</v>
      </c>
      <c r="I746" s="229"/>
      <c r="J746" s="147" t="str">
        <f t="shared" si="23"/>
        <v>丁智軒</v>
      </c>
      <c r="K746" s="230">
        <v>100</v>
      </c>
      <c r="L746" s="208" t="s">
        <v>3834</v>
      </c>
      <c r="M746" s="208" t="s">
        <v>5199</v>
      </c>
      <c r="N746" s="154">
        <f t="shared" si="22"/>
        <v>45769</v>
      </c>
      <c r="O746" s="230">
        <v>20</v>
      </c>
      <c r="P746" s="230">
        <v>100</v>
      </c>
      <c r="Q746" s="229" t="s">
        <v>31</v>
      </c>
      <c r="R746" s="229" t="s">
        <v>5199</v>
      </c>
      <c r="S746" s="229" t="s">
        <v>4811</v>
      </c>
      <c r="T746" s="230">
        <v>12</v>
      </c>
      <c r="U746" s="230">
        <v>152</v>
      </c>
      <c r="V746" s="208" t="s">
        <v>6037</v>
      </c>
    </row>
    <row r="747" spans="1:22" ht="13.5">
      <c r="A747" s="225" t="s">
        <v>1387</v>
      </c>
      <c r="B747" s="226" t="s">
        <v>1388</v>
      </c>
      <c r="C747" s="227" t="s">
        <v>1456</v>
      </c>
      <c r="D747" s="228" t="s">
        <v>106</v>
      </c>
      <c r="E747" s="247" t="s">
        <v>1457</v>
      </c>
      <c r="F747" s="248" t="s">
        <v>5673</v>
      </c>
      <c r="G747" s="228" t="s">
        <v>100</v>
      </c>
      <c r="H747" s="229" t="s">
        <v>115</v>
      </c>
      <c r="I747" s="229"/>
      <c r="J747" s="147" t="str">
        <f t="shared" si="23"/>
        <v>黃胤綸</v>
      </c>
      <c r="K747" s="230">
        <v>100</v>
      </c>
      <c r="L747" s="208" t="s">
        <v>3834</v>
      </c>
      <c r="M747" s="208" t="s">
        <v>5199</v>
      </c>
      <c r="N747" s="154">
        <f t="shared" si="22"/>
        <v>45769</v>
      </c>
      <c r="O747" s="230">
        <v>20</v>
      </c>
      <c r="P747" s="230">
        <v>100</v>
      </c>
      <c r="Q747" s="229" t="s">
        <v>31</v>
      </c>
      <c r="R747" s="229" t="s">
        <v>2232</v>
      </c>
      <c r="S747" s="229" t="s">
        <v>2412</v>
      </c>
      <c r="T747" s="230">
        <v>19</v>
      </c>
      <c r="U747" s="230">
        <v>118</v>
      </c>
      <c r="V747" s="208" t="s">
        <v>6037</v>
      </c>
    </row>
    <row r="748" spans="1:22" ht="13.5">
      <c r="A748" s="225" t="s">
        <v>1387</v>
      </c>
      <c r="B748" s="226" t="s">
        <v>1388</v>
      </c>
      <c r="C748" s="227" t="s">
        <v>1458</v>
      </c>
      <c r="D748" s="228" t="s">
        <v>106</v>
      </c>
      <c r="E748" s="247" t="s">
        <v>1459</v>
      </c>
      <c r="F748" s="248" t="s">
        <v>5862</v>
      </c>
      <c r="G748" s="228" t="s">
        <v>100</v>
      </c>
      <c r="H748" s="229" t="s">
        <v>615</v>
      </c>
      <c r="I748" s="229"/>
      <c r="J748" s="147" t="str">
        <f t="shared" si="23"/>
        <v>彭志豪</v>
      </c>
      <c r="K748" s="230">
        <v>100</v>
      </c>
      <c r="L748" s="208" t="s">
        <v>3834</v>
      </c>
      <c r="M748" s="208" t="s">
        <v>5199</v>
      </c>
      <c r="N748" s="154">
        <f t="shared" si="22"/>
        <v>45769</v>
      </c>
      <c r="O748" s="230">
        <v>20</v>
      </c>
      <c r="P748" s="230">
        <v>100</v>
      </c>
      <c r="Q748" s="229" t="s">
        <v>31</v>
      </c>
      <c r="R748" s="229" t="s">
        <v>918</v>
      </c>
      <c r="S748" s="229" t="s">
        <v>4811</v>
      </c>
      <c r="T748" s="230">
        <v>96</v>
      </c>
      <c r="U748" s="232">
        <v>440.5</v>
      </c>
      <c r="V748" s="208" t="s">
        <v>6037</v>
      </c>
    </row>
    <row r="749" spans="1:22" ht="13.5">
      <c r="A749" s="225" t="s">
        <v>1387</v>
      </c>
      <c r="B749" s="226" t="s">
        <v>1388</v>
      </c>
      <c r="C749" s="227" t="s">
        <v>1438</v>
      </c>
      <c r="D749" s="228" t="s">
        <v>106</v>
      </c>
      <c r="E749" s="247" t="s">
        <v>1441</v>
      </c>
      <c r="F749" s="248"/>
      <c r="G749" s="228" t="s">
        <v>506</v>
      </c>
      <c r="H749" s="229" t="s">
        <v>481</v>
      </c>
      <c r="I749" s="229"/>
      <c r="J749" s="147" t="str">
        <f t="shared" si="23"/>
        <v>丁智軒</v>
      </c>
      <c r="K749" s="230">
        <v>100</v>
      </c>
      <c r="L749" s="208" t="s">
        <v>3834</v>
      </c>
      <c r="M749" s="208" t="s">
        <v>2411</v>
      </c>
      <c r="N749" s="154">
        <f t="shared" si="22"/>
        <v>45755</v>
      </c>
      <c r="O749" s="230">
        <v>10</v>
      </c>
      <c r="P749" s="230">
        <v>40</v>
      </c>
      <c r="Q749" s="229" t="s">
        <v>31</v>
      </c>
      <c r="R749" s="229" t="s">
        <v>5197</v>
      </c>
      <c r="S749" s="229" t="s">
        <v>4811</v>
      </c>
      <c r="T749" s="230">
        <v>17</v>
      </c>
      <c r="U749" s="229"/>
      <c r="V749" s="208" t="s">
        <v>6037</v>
      </c>
    </row>
    <row r="750" spans="1:22" ht="13.5">
      <c r="A750" s="225" t="s">
        <v>6005</v>
      </c>
      <c r="B750" s="226" t="s">
        <v>6006</v>
      </c>
      <c r="C750" s="227" t="s">
        <v>51</v>
      </c>
      <c r="D750" s="228" t="s">
        <v>115</v>
      </c>
      <c r="E750" s="247" t="s">
        <v>6025</v>
      </c>
      <c r="F750" s="248" t="s">
        <v>10184</v>
      </c>
      <c r="G750" s="228" t="s">
        <v>100</v>
      </c>
      <c r="H750" s="229" t="s">
        <v>115</v>
      </c>
      <c r="I750" s="229"/>
      <c r="J750" s="147" t="str">
        <f t="shared" si="23"/>
        <v>黃胤綸</v>
      </c>
      <c r="K750" s="230">
        <v>100</v>
      </c>
      <c r="L750" s="208" t="s">
        <v>3834</v>
      </c>
      <c r="M750" s="208" t="s">
        <v>5194</v>
      </c>
      <c r="N750" s="154">
        <f t="shared" si="22"/>
        <v>45744</v>
      </c>
      <c r="O750" s="230">
        <v>5</v>
      </c>
      <c r="P750" s="230">
        <v>4</v>
      </c>
      <c r="Q750" s="229" t="s">
        <v>31</v>
      </c>
      <c r="R750" s="229" t="s">
        <v>5200</v>
      </c>
      <c r="S750" s="229" t="s">
        <v>7912</v>
      </c>
      <c r="T750" s="230">
        <v>59</v>
      </c>
      <c r="U750" s="229"/>
      <c r="V750" s="209"/>
    </row>
    <row r="751" spans="1:22" ht="13.5">
      <c r="A751" s="225" t="s">
        <v>6005</v>
      </c>
      <c r="B751" s="226" t="s">
        <v>6006</v>
      </c>
      <c r="C751" s="227" t="s">
        <v>51</v>
      </c>
      <c r="D751" s="228" t="s">
        <v>115</v>
      </c>
      <c r="E751" s="247" t="s">
        <v>6026</v>
      </c>
      <c r="F751" s="248" t="s">
        <v>12284</v>
      </c>
      <c r="G751" s="228" t="s">
        <v>2860</v>
      </c>
      <c r="H751" s="229" t="s">
        <v>3685</v>
      </c>
      <c r="I751" s="229"/>
      <c r="J751" s="147" t="str">
        <f t="shared" si="23"/>
        <v>鄭貫中</v>
      </c>
      <c r="K751" s="230">
        <v>100</v>
      </c>
      <c r="L751" s="208" t="s">
        <v>3834</v>
      </c>
      <c r="M751" s="208" t="s">
        <v>5194</v>
      </c>
      <c r="N751" s="154">
        <f t="shared" si="22"/>
        <v>45744</v>
      </c>
      <c r="O751" s="230">
        <v>5</v>
      </c>
      <c r="P751" s="230">
        <v>16</v>
      </c>
      <c r="Q751" s="229" t="s">
        <v>31</v>
      </c>
      <c r="R751" s="229" t="s">
        <v>4814</v>
      </c>
      <c r="S751" s="229" t="s">
        <v>10201</v>
      </c>
      <c r="T751" s="230">
        <v>102</v>
      </c>
      <c r="U751" s="230">
        <v>147</v>
      </c>
      <c r="V751" s="209"/>
    </row>
    <row r="752" spans="1:22" ht="13.5">
      <c r="A752" s="225" t="s">
        <v>5527</v>
      </c>
      <c r="B752" s="226" t="s">
        <v>5528</v>
      </c>
      <c r="C752" s="227" t="s">
        <v>2750</v>
      </c>
      <c r="D752" s="228" t="s">
        <v>421</v>
      </c>
      <c r="E752" s="247" t="s">
        <v>419</v>
      </c>
      <c r="F752" s="248"/>
      <c r="G752" s="228" t="s">
        <v>2861</v>
      </c>
      <c r="H752" s="229" t="s">
        <v>422</v>
      </c>
      <c r="I752" s="229"/>
      <c r="J752" s="147" t="str">
        <f t="shared" si="23"/>
        <v>李育儒</v>
      </c>
      <c r="K752" s="231">
        <v>0</v>
      </c>
      <c r="L752" s="208" t="s">
        <v>5523</v>
      </c>
      <c r="M752" s="208" t="s">
        <v>2415</v>
      </c>
      <c r="N752" s="154">
        <f t="shared" si="22"/>
        <v>45756</v>
      </c>
      <c r="O752" s="230">
        <v>10</v>
      </c>
      <c r="P752" s="230">
        <v>40</v>
      </c>
      <c r="Q752" s="229" t="s">
        <v>36</v>
      </c>
      <c r="R752" s="229"/>
      <c r="S752" s="229"/>
      <c r="T752" s="231">
        <v>0</v>
      </c>
      <c r="U752" s="229"/>
      <c r="V752" s="209"/>
    </row>
    <row r="753" spans="1:22" ht="13.5">
      <c r="A753" s="225" t="s">
        <v>5527</v>
      </c>
      <c r="B753" s="226" t="s">
        <v>5528</v>
      </c>
      <c r="C753" s="227" t="s">
        <v>2750</v>
      </c>
      <c r="D753" s="228" t="s">
        <v>421</v>
      </c>
      <c r="E753" s="247" t="s">
        <v>2731</v>
      </c>
      <c r="F753" s="248"/>
      <c r="G753" s="228" t="s">
        <v>2861</v>
      </c>
      <c r="H753" s="229" t="s">
        <v>421</v>
      </c>
      <c r="I753" s="229"/>
      <c r="J753" s="147" t="str">
        <f t="shared" si="23"/>
        <v>蘇漢城</v>
      </c>
      <c r="K753" s="231">
        <v>0</v>
      </c>
      <c r="L753" s="208" t="s">
        <v>5523</v>
      </c>
      <c r="M753" s="208" t="s">
        <v>2415</v>
      </c>
      <c r="N753" s="154">
        <f t="shared" si="22"/>
        <v>45756</v>
      </c>
      <c r="O753" s="230">
        <v>10</v>
      </c>
      <c r="P753" s="230">
        <v>40</v>
      </c>
      <c r="Q753" s="229" t="s">
        <v>36</v>
      </c>
      <c r="R753" s="229"/>
      <c r="S753" s="229"/>
      <c r="T753" s="231">
        <v>0</v>
      </c>
      <c r="U753" s="229"/>
      <c r="V753" s="209"/>
    </row>
    <row r="754" spans="1:22" ht="13.5">
      <c r="A754" s="225" t="s">
        <v>5859</v>
      </c>
      <c r="B754" s="226" t="s">
        <v>5860</v>
      </c>
      <c r="C754" s="227" t="s">
        <v>2750</v>
      </c>
      <c r="D754" s="228" t="s">
        <v>421</v>
      </c>
      <c r="E754" s="247" t="s">
        <v>423</v>
      </c>
      <c r="F754" s="248"/>
      <c r="G754" s="228" t="s">
        <v>2861</v>
      </c>
      <c r="H754" s="229" t="s">
        <v>122</v>
      </c>
      <c r="I754" s="229"/>
      <c r="J754" s="147" t="str">
        <f t="shared" si="23"/>
        <v>郭景成</v>
      </c>
      <c r="K754" s="231">
        <v>0</v>
      </c>
      <c r="L754" s="208" t="s">
        <v>5523</v>
      </c>
      <c r="M754" s="208" t="s">
        <v>2415</v>
      </c>
      <c r="N754" s="154">
        <f t="shared" si="22"/>
        <v>45756</v>
      </c>
      <c r="O754" s="230">
        <v>10</v>
      </c>
      <c r="P754" s="230">
        <v>40</v>
      </c>
      <c r="Q754" s="229" t="s">
        <v>36</v>
      </c>
      <c r="R754" s="229"/>
      <c r="S754" s="229"/>
      <c r="T754" s="231">
        <v>0</v>
      </c>
      <c r="U754" s="229"/>
      <c r="V754" s="209"/>
    </row>
    <row r="755" spans="1:22" ht="13.5">
      <c r="A755" s="225" t="s">
        <v>3137</v>
      </c>
      <c r="B755" s="226" t="s">
        <v>3138</v>
      </c>
      <c r="C755" s="227" t="s">
        <v>2728</v>
      </c>
      <c r="D755" s="228" t="s">
        <v>274</v>
      </c>
      <c r="E755" s="247" t="s">
        <v>2733</v>
      </c>
      <c r="F755" s="248"/>
      <c r="G755" s="228"/>
      <c r="H755" s="229"/>
      <c r="I755" s="229"/>
      <c r="J755" s="147">
        <f t="shared" si="23"/>
        <v>0</v>
      </c>
      <c r="K755" s="230">
        <v>100</v>
      </c>
      <c r="L755" s="208" t="s">
        <v>5194</v>
      </c>
      <c r="M755" s="208" t="s">
        <v>5194</v>
      </c>
      <c r="N755" s="154">
        <f t="shared" si="22"/>
        <v>45744</v>
      </c>
      <c r="O755" s="230">
        <v>1</v>
      </c>
      <c r="P755" s="231">
        <v>0</v>
      </c>
      <c r="Q755" s="229" t="s">
        <v>34</v>
      </c>
      <c r="R755" s="229"/>
      <c r="S755" s="229"/>
      <c r="T755" s="231">
        <v>0</v>
      </c>
      <c r="U755" s="230">
        <v>8</v>
      </c>
      <c r="V755" s="208" t="s">
        <v>2051</v>
      </c>
    </row>
    <row r="756" spans="1:22" ht="13.5">
      <c r="A756" s="225" t="s">
        <v>5859</v>
      </c>
      <c r="B756" s="226" t="s">
        <v>5860</v>
      </c>
      <c r="C756" s="227" t="s">
        <v>2750</v>
      </c>
      <c r="D756" s="228" t="s">
        <v>421</v>
      </c>
      <c r="E756" s="247" t="s">
        <v>418</v>
      </c>
      <c r="F756" s="248"/>
      <c r="G756" s="228" t="s">
        <v>2861</v>
      </c>
      <c r="H756" s="229" t="s">
        <v>421</v>
      </c>
      <c r="I756" s="229"/>
      <c r="J756" s="147" t="str">
        <f t="shared" si="23"/>
        <v>蘇漢城</v>
      </c>
      <c r="K756" s="231">
        <v>0</v>
      </c>
      <c r="L756" s="208" t="s">
        <v>5194</v>
      </c>
      <c r="M756" s="208" t="s">
        <v>4741</v>
      </c>
      <c r="N756" s="154">
        <f t="shared" si="22"/>
        <v>45761</v>
      </c>
      <c r="O756" s="230">
        <v>10</v>
      </c>
      <c r="P756" s="230">
        <v>40</v>
      </c>
      <c r="Q756" s="229" t="s">
        <v>36</v>
      </c>
      <c r="R756" s="229"/>
      <c r="S756" s="229"/>
      <c r="T756" s="231">
        <v>0</v>
      </c>
      <c r="U756" s="229"/>
      <c r="V756" s="209"/>
    </row>
    <row r="757" spans="1:22" ht="13.5">
      <c r="A757" s="225" t="s">
        <v>5859</v>
      </c>
      <c r="B757" s="226" t="s">
        <v>5860</v>
      </c>
      <c r="C757" s="227" t="s">
        <v>2750</v>
      </c>
      <c r="D757" s="228" t="s">
        <v>421</v>
      </c>
      <c r="E757" s="247" t="s">
        <v>419</v>
      </c>
      <c r="F757" s="248"/>
      <c r="G757" s="228" t="s">
        <v>2861</v>
      </c>
      <c r="H757" s="229" t="s">
        <v>422</v>
      </c>
      <c r="I757" s="229"/>
      <c r="J757" s="147" t="str">
        <f t="shared" si="23"/>
        <v>李育儒</v>
      </c>
      <c r="K757" s="231">
        <v>0</v>
      </c>
      <c r="L757" s="208" t="s">
        <v>5194</v>
      </c>
      <c r="M757" s="208" t="s">
        <v>4741</v>
      </c>
      <c r="N757" s="154">
        <f t="shared" si="22"/>
        <v>45761</v>
      </c>
      <c r="O757" s="230">
        <v>10</v>
      </c>
      <c r="P757" s="230">
        <v>40</v>
      </c>
      <c r="Q757" s="229" t="s">
        <v>36</v>
      </c>
      <c r="R757" s="229"/>
      <c r="S757" s="229"/>
      <c r="T757" s="231">
        <v>0</v>
      </c>
      <c r="U757" s="229"/>
      <c r="V757" s="209"/>
    </row>
    <row r="758" spans="1:22" ht="13.5">
      <c r="A758" s="225" t="s">
        <v>6877</v>
      </c>
      <c r="B758" s="226" t="s">
        <v>6878</v>
      </c>
      <c r="C758" s="227" t="s">
        <v>6880</v>
      </c>
      <c r="D758" s="228" t="s">
        <v>274</v>
      </c>
      <c r="E758" s="247" t="s">
        <v>7342</v>
      </c>
      <c r="F758" s="248" t="s">
        <v>7343</v>
      </c>
      <c r="G758" s="228" t="s">
        <v>2861</v>
      </c>
      <c r="H758" s="229" t="s">
        <v>274</v>
      </c>
      <c r="I758" s="229"/>
      <c r="J758" s="147" t="str">
        <f t="shared" si="23"/>
        <v>陳威瑜</v>
      </c>
      <c r="K758" s="230">
        <v>100</v>
      </c>
      <c r="L758" s="208" t="s">
        <v>5194</v>
      </c>
      <c r="M758" s="208" t="s">
        <v>5524</v>
      </c>
      <c r="N758" s="154">
        <f t="shared" si="22"/>
        <v>45754</v>
      </c>
      <c r="O758" s="230">
        <v>5</v>
      </c>
      <c r="P758" s="230">
        <v>40</v>
      </c>
      <c r="Q758" s="229" t="s">
        <v>31</v>
      </c>
      <c r="R758" s="229" t="s">
        <v>5194</v>
      </c>
      <c r="S758" s="229" t="s">
        <v>4743</v>
      </c>
      <c r="T758" s="230">
        <v>14</v>
      </c>
      <c r="U758" s="230">
        <v>26</v>
      </c>
      <c r="V758" s="208" t="s">
        <v>9491</v>
      </c>
    </row>
    <row r="759" spans="1:22" ht="13.5">
      <c r="A759" s="225" t="s">
        <v>6877</v>
      </c>
      <c r="B759" s="226" t="s">
        <v>6878</v>
      </c>
      <c r="C759" s="227" t="s">
        <v>6881</v>
      </c>
      <c r="D759" s="228" t="s">
        <v>274</v>
      </c>
      <c r="E759" s="247" t="s">
        <v>7344</v>
      </c>
      <c r="F759" s="248" t="s">
        <v>7343</v>
      </c>
      <c r="G759" s="228" t="s">
        <v>2861</v>
      </c>
      <c r="H759" s="229" t="s">
        <v>274</v>
      </c>
      <c r="I759" s="229"/>
      <c r="J759" s="147" t="str">
        <f t="shared" si="23"/>
        <v>陳威瑜</v>
      </c>
      <c r="K759" s="230">
        <v>100</v>
      </c>
      <c r="L759" s="208" t="s">
        <v>5194</v>
      </c>
      <c r="M759" s="208" t="s">
        <v>5524</v>
      </c>
      <c r="N759" s="154">
        <f t="shared" si="22"/>
        <v>45754</v>
      </c>
      <c r="O759" s="230">
        <v>5</v>
      </c>
      <c r="P759" s="230">
        <v>40</v>
      </c>
      <c r="Q759" s="229" t="s">
        <v>31</v>
      </c>
      <c r="R759" s="229" t="s">
        <v>5194</v>
      </c>
      <c r="S759" s="229" t="s">
        <v>4743</v>
      </c>
      <c r="T759" s="230">
        <v>14</v>
      </c>
      <c r="U759" s="232">
        <v>24.5</v>
      </c>
      <c r="V759" s="208" t="s">
        <v>9491</v>
      </c>
    </row>
    <row r="760" spans="1:22" ht="13.5">
      <c r="A760" s="225" t="s">
        <v>5212</v>
      </c>
      <c r="B760" s="226" t="s">
        <v>5213</v>
      </c>
      <c r="C760" s="227" t="s">
        <v>46</v>
      </c>
      <c r="D760" s="228" t="s">
        <v>115</v>
      </c>
      <c r="E760" s="247" t="s">
        <v>5368</v>
      </c>
      <c r="F760" s="248" t="s">
        <v>6895</v>
      </c>
      <c r="G760" s="228" t="s">
        <v>100</v>
      </c>
      <c r="H760" s="229" t="s">
        <v>736</v>
      </c>
      <c r="I760" s="229"/>
      <c r="J760" s="147" t="str">
        <f t="shared" si="23"/>
        <v>李騏敬</v>
      </c>
      <c r="K760" s="230">
        <v>100</v>
      </c>
      <c r="L760" s="208" t="s">
        <v>2222</v>
      </c>
      <c r="M760" s="208" t="s">
        <v>2411</v>
      </c>
      <c r="N760" s="154">
        <f t="shared" si="22"/>
        <v>45755</v>
      </c>
      <c r="O760" s="230">
        <v>5</v>
      </c>
      <c r="P760" s="230">
        <v>40</v>
      </c>
      <c r="Q760" s="229" t="s">
        <v>31</v>
      </c>
      <c r="R760" s="229" t="s">
        <v>4804</v>
      </c>
      <c r="S760" s="229" t="s">
        <v>4806</v>
      </c>
      <c r="T760" s="230">
        <v>2</v>
      </c>
      <c r="U760" s="230">
        <v>73</v>
      </c>
      <c r="V760" s="209"/>
    </row>
    <row r="761" spans="1:22" ht="13.5">
      <c r="A761" s="225" t="s">
        <v>6005</v>
      </c>
      <c r="B761" s="226" t="s">
        <v>6006</v>
      </c>
      <c r="C761" s="227" t="s">
        <v>51</v>
      </c>
      <c r="D761" s="228" t="s">
        <v>115</v>
      </c>
      <c r="E761" s="247" t="s">
        <v>6028</v>
      </c>
      <c r="F761" s="248"/>
      <c r="G761" s="228" t="s">
        <v>100</v>
      </c>
      <c r="H761" s="229" t="s">
        <v>736</v>
      </c>
      <c r="I761" s="229"/>
      <c r="J761" s="147" t="str">
        <f t="shared" si="23"/>
        <v>李騏敬</v>
      </c>
      <c r="K761" s="231">
        <v>0</v>
      </c>
      <c r="L761" s="208" t="s">
        <v>2222</v>
      </c>
      <c r="M761" s="208" t="s">
        <v>5197</v>
      </c>
      <c r="N761" s="154">
        <f t="shared" si="22"/>
        <v>45762</v>
      </c>
      <c r="O761" s="230">
        <v>10</v>
      </c>
      <c r="P761" s="230">
        <v>40</v>
      </c>
      <c r="Q761" s="229" t="s">
        <v>34</v>
      </c>
      <c r="R761" s="229"/>
      <c r="S761" s="229"/>
      <c r="T761" s="231">
        <v>0</v>
      </c>
      <c r="U761" s="232">
        <v>150.5</v>
      </c>
      <c r="V761" s="209"/>
    </row>
    <row r="762" spans="1:22" ht="13.5">
      <c r="A762" s="225" t="s">
        <v>4750</v>
      </c>
      <c r="B762" s="226" t="s">
        <v>4751</v>
      </c>
      <c r="C762" s="227" t="s">
        <v>41</v>
      </c>
      <c r="D762" s="228" t="s">
        <v>123</v>
      </c>
      <c r="E762" s="247" t="s">
        <v>105</v>
      </c>
      <c r="F762" s="248"/>
      <c r="G762" s="228" t="s">
        <v>70</v>
      </c>
      <c r="H762" s="229" t="s">
        <v>129</v>
      </c>
      <c r="I762" s="229"/>
      <c r="J762" s="147" t="str">
        <f t="shared" si="23"/>
        <v>王琇眉</v>
      </c>
      <c r="K762" s="231">
        <v>0</v>
      </c>
      <c r="L762" s="208" t="s">
        <v>4804</v>
      </c>
      <c r="M762" s="208" t="s">
        <v>4805</v>
      </c>
      <c r="N762" s="154">
        <f t="shared" si="22"/>
        <v>45777</v>
      </c>
      <c r="O762" s="230">
        <v>20</v>
      </c>
      <c r="P762" s="230">
        <v>160</v>
      </c>
      <c r="Q762" s="229" t="s">
        <v>34</v>
      </c>
      <c r="R762" s="229"/>
      <c r="S762" s="229"/>
      <c r="T762" s="231">
        <v>0</v>
      </c>
      <c r="U762" s="229"/>
      <c r="V762" s="208" t="s">
        <v>7378</v>
      </c>
    </row>
    <row r="763" spans="1:22" ht="13.5">
      <c r="A763" s="225" t="s">
        <v>4750</v>
      </c>
      <c r="B763" s="226" t="s">
        <v>4751</v>
      </c>
      <c r="C763" s="227" t="s">
        <v>51</v>
      </c>
      <c r="D763" s="228" t="s">
        <v>123</v>
      </c>
      <c r="E763" s="247" t="s">
        <v>63</v>
      </c>
      <c r="F763" s="248"/>
      <c r="G763" s="228" t="s">
        <v>506</v>
      </c>
      <c r="H763" s="229" t="s">
        <v>481</v>
      </c>
      <c r="I763" s="229"/>
      <c r="J763" s="147" t="str">
        <f t="shared" si="23"/>
        <v>丁智軒</v>
      </c>
      <c r="K763" s="231">
        <v>0</v>
      </c>
      <c r="L763" s="208" t="s">
        <v>4804</v>
      </c>
      <c r="M763" s="208" t="s">
        <v>4804</v>
      </c>
      <c r="N763" s="154">
        <f t="shared" si="22"/>
        <v>45748</v>
      </c>
      <c r="O763" s="230">
        <v>1</v>
      </c>
      <c r="P763" s="230">
        <v>8</v>
      </c>
      <c r="Q763" s="229" t="s">
        <v>34</v>
      </c>
      <c r="R763" s="229"/>
      <c r="S763" s="229"/>
      <c r="T763" s="231">
        <v>0</v>
      </c>
      <c r="U763" s="229"/>
      <c r="V763" s="208" t="s">
        <v>7378</v>
      </c>
    </row>
    <row r="764" spans="1:22" ht="13.5">
      <c r="A764" s="225" t="s">
        <v>2054</v>
      </c>
      <c r="B764" s="226" t="s">
        <v>2055</v>
      </c>
      <c r="C764" s="227" t="s">
        <v>2186</v>
      </c>
      <c r="D764" s="228" t="s">
        <v>2173</v>
      </c>
      <c r="E764" s="247" t="s">
        <v>2201</v>
      </c>
      <c r="F764" s="248" t="s">
        <v>15983</v>
      </c>
      <c r="G764" s="228" t="s">
        <v>2170</v>
      </c>
      <c r="H764" s="229" t="s">
        <v>2173</v>
      </c>
      <c r="I764" s="229"/>
      <c r="J764" s="147" t="str">
        <f t="shared" si="23"/>
        <v>郑仁春</v>
      </c>
      <c r="K764" s="230">
        <v>100</v>
      </c>
      <c r="L764" s="208" t="s">
        <v>4804</v>
      </c>
      <c r="M764" s="208" t="s">
        <v>4740</v>
      </c>
      <c r="N764" s="154">
        <f t="shared" si="22"/>
        <v>45758</v>
      </c>
      <c r="O764" s="230">
        <v>7</v>
      </c>
      <c r="P764" s="230">
        <v>20</v>
      </c>
      <c r="Q764" s="229" t="s">
        <v>31</v>
      </c>
      <c r="R764" s="229" t="s">
        <v>4804</v>
      </c>
      <c r="S764" s="229" t="s">
        <v>5201</v>
      </c>
      <c r="T764" s="230">
        <v>27</v>
      </c>
      <c r="U764" s="230">
        <v>16</v>
      </c>
      <c r="V764" s="208" t="s">
        <v>16012</v>
      </c>
    </row>
    <row r="765" spans="1:22" ht="13.5">
      <c r="A765" s="225" t="s">
        <v>6525</v>
      </c>
      <c r="B765" s="226" t="s">
        <v>6697</v>
      </c>
      <c r="C765" s="227" t="s">
        <v>56</v>
      </c>
      <c r="D765" s="228" t="s">
        <v>132</v>
      </c>
      <c r="E765" s="247" t="s">
        <v>55</v>
      </c>
      <c r="F765" s="248"/>
      <c r="G765" s="228" t="s">
        <v>32</v>
      </c>
      <c r="H765" s="229" t="s">
        <v>462</v>
      </c>
      <c r="I765" s="229"/>
      <c r="J765" s="147" t="str">
        <f t="shared" si="23"/>
        <v>簡振芳</v>
      </c>
      <c r="K765" s="230">
        <v>100</v>
      </c>
      <c r="L765" s="208" t="s">
        <v>4804</v>
      </c>
      <c r="M765" s="208" t="s">
        <v>4804</v>
      </c>
      <c r="N765" s="154">
        <f t="shared" si="22"/>
        <v>45748</v>
      </c>
      <c r="O765" s="230">
        <v>1</v>
      </c>
      <c r="P765" s="230">
        <v>8</v>
      </c>
      <c r="Q765" s="229" t="s">
        <v>31</v>
      </c>
      <c r="R765" s="229" t="s">
        <v>4804</v>
      </c>
      <c r="S765" s="229" t="s">
        <v>5204</v>
      </c>
      <c r="T765" s="230">
        <v>32</v>
      </c>
      <c r="U765" s="230">
        <v>94</v>
      </c>
      <c r="V765" s="209"/>
    </row>
    <row r="766" spans="1:22" ht="13.5">
      <c r="A766" s="225" t="s">
        <v>5179</v>
      </c>
      <c r="B766" s="226" t="s">
        <v>5180</v>
      </c>
      <c r="C766" s="227" t="s">
        <v>2717</v>
      </c>
      <c r="D766" s="228" t="s">
        <v>421</v>
      </c>
      <c r="E766" s="247" t="s">
        <v>423</v>
      </c>
      <c r="F766" s="248" t="s">
        <v>8153</v>
      </c>
      <c r="G766" s="228" t="s">
        <v>2861</v>
      </c>
      <c r="H766" s="229" t="s">
        <v>122</v>
      </c>
      <c r="I766" s="229"/>
      <c r="J766" s="147" t="str">
        <f t="shared" si="23"/>
        <v>郭景成</v>
      </c>
      <c r="K766" s="230">
        <v>100</v>
      </c>
      <c r="L766" s="208" t="s">
        <v>4806</v>
      </c>
      <c r="M766" s="208" t="s">
        <v>4808</v>
      </c>
      <c r="N766" s="154">
        <f t="shared" si="22"/>
        <v>45778</v>
      </c>
      <c r="O766" s="230">
        <v>20</v>
      </c>
      <c r="P766" s="230">
        <v>160</v>
      </c>
      <c r="Q766" s="229" t="s">
        <v>31</v>
      </c>
      <c r="R766" s="229" t="s">
        <v>4746</v>
      </c>
      <c r="S766" s="229" t="s">
        <v>5202</v>
      </c>
      <c r="T766" s="230">
        <v>11</v>
      </c>
      <c r="U766" s="229"/>
      <c r="V766" s="208" t="s">
        <v>8150</v>
      </c>
    </row>
    <row r="767" spans="1:22" ht="13.5">
      <c r="A767" s="225" t="s">
        <v>4750</v>
      </c>
      <c r="B767" s="226" t="s">
        <v>4751</v>
      </c>
      <c r="C767" s="227" t="s">
        <v>51</v>
      </c>
      <c r="D767" s="228" t="s">
        <v>123</v>
      </c>
      <c r="E767" s="247" t="s">
        <v>68</v>
      </c>
      <c r="F767" s="248"/>
      <c r="G767" s="228" t="s">
        <v>506</v>
      </c>
      <c r="H767" s="229" t="s">
        <v>481</v>
      </c>
      <c r="I767" s="229"/>
      <c r="J767" s="147" t="str">
        <f t="shared" si="23"/>
        <v>丁智軒</v>
      </c>
      <c r="K767" s="231">
        <v>0</v>
      </c>
      <c r="L767" s="208" t="s">
        <v>4806</v>
      </c>
      <c r="M767" s="208" t="s">
        <v>2411</v>
      </c>
      <c r="N767" s="154">
        <f t="shared" si="22"/>
        <v>45755</v>
      </c>
      <c r="O767" s="230">
        <v>3</v>
      </c>
      <c r="P767" s="230">
        <v>24</v>
      </c>
      <c r="Q767" s="229" t="s">
        <v>34</v>
      </c>
      <c r="R767" s="229"/>
      <c r="S767" s="229"/>
      <c r="T767" s="231">
        <v>0</v>
      </c>
      <c r="U767" s="229"/>
      <c r="V767" s="208" t="s">
        <v>7378</v>
      </c>
    </row>
    <row r="768" spans="1:22" ht="13.5">
      <c r="A768" s="225" t="s">
        <v>6525</v>
      </c>
      <c r="B768" s="226" t="s">
        <v>6697</v>
      </c>
      <c r="C768" s="227" t="s">
        <v>41</v>
      </c>
      <c r="D768" s="228" t="s">
        <v>132</v>
      </c>
      <c r="E768" s="247" t="s">
        <v>69</v>
      </c>
      <c r="F768" s="248"/>
      <c r="G768" s="228" t="s">
        <v>70</v>
      </c>
      <c r="H768" s="229" t="s">
        <v>478</v>
      </c>
      <c r="I768" s="229"/>
      <c r="J768" s="147" t="str">
        <f t="shared" si="23"/>
        <v>陳威宏</v>
      </c>
      <c r="K768" s="230">
        <v>100</v>
      </c>
      <c r="L768" s="208" t="s">
        <v>4806</v>
      </c>
      <c r="M768" s="208" t="s">
        <v>5191</v>
      </c>
      <c r="N768" s="154">
        <f t="shared" si="22"/>
        <v>45771</v>
      </c>
      <c r="O768" s="230">
        <v>15</v>
      </c>
      <c r="P768" s="230">
        <v>32</v>
      </c>
      <c r="Q768" s="229" t="s">
        <v>31</v>
      </c>
      <c r="R768" s="229" t="s">
        <v>4811</v>
      </c>
      <c r="S768" s="229" t="s">
        <v>5200</v>
      </c>
      <c r="T768" s="230">
        <v>7</v>
      </c>
      <c r="U768" s="229"/>
      <c r="V768" s="209"/>
    </row>
    <row r="769" spans="1:22" ht="13.5">
      <c r="A769" s="225" t="s">
        <v>5527</v>
      </c>
      <c r="B769" s="226" t="s">
        <v>5528</v>
      </c>
      <c r="C769" s="227" t="s">
        <v>2751</v>
      </c>
      <c r="D769" s="228" t="s">
        <v>421</v>
      </c>
      <c r="E769" s="247" t="s">
        <v>2729</v>
      </c>
      <c r="F769" s="248"/>
      <c r="G769" s="228" t="s">
        <v>2861</v>
      </c>
      <c r="H769" s="229" t="s">
        <v>421</v>
      </c>
      <c r="I769" s="229"/>
      <c r="J769" s="147" t="str">
        <f t="shared" si="23"/>
        <v>蘇漢城</v>
      </c>
      <c r="K769" s="231">
        <v>0</v>
      </c>
      <c r="L769" s="208" t="s">
        <v>5524</v>
      </c>
      <c r="M769" s="208" t="s">
        <v>2415</v>
      </c>
      <c r="N769" s="154">
        <f t="shared" si="22"/>
        <v>45756</v>
      </c>
      <c r="O769" s="230">
        <v>3</v>
      </c>
      <c r="P769" s="230">
        <v>20</v>
      </c>
      <c r="Q769" s="229" t="s">
        <v>36</v>
      </c>
      <c r="R769" s="229"/>
      <c r="S769" s="229"/>
      <c r="T769" s="231">
        <v>0</v>
      </c>
      <c r="U769" s="229"/>
      <c r="V769" s="209"/>
    </row>
    <row r="770" spans="1:22" ht="13.5">
      <c r="A770" s="225" t="s">
        <v>6877</v>
      </c>
      <c r="B770" s="226" t="s">
        <v>6878</v>
      </c>
      <c r="C770" s="227" t="s">
        <v>6882</v>
      </c>
      <c r="D770" s="228" t="s">
        <v>274</v>
      </c>
      <c r="E770" s="247" t="s">
        <v>7345</v>
      </c>
      <c r="F770" s="248"/>
      <c r="G770" s="228" t="s">
        <v>2861</v>
      </c>
      <c r="H770" s="229" t="s">
        <v>422</v>
      </c>
      <c r="I770" s="229"/>
      <c r="J770" s="147" t="str">
        <f t="shared" si="23"/>
        <v>李育儒</v>
      </c>
      <c r="K770" s="230">
        <v>100</v>
      </c>
      <c r="L770" s="208" t="s">
        <v>5524</v>
      </c>
      <c r="M770" s="208" t="s">
        <v>5203</v>
      </c>
      <c r="N770" s="154">
        <f t="shared" ref="N770:N833" si="24">DATEVALUE(M770)</f>
        <v>45800</v>
      </c>
      <c r="O770" s="230">
        <v>35</v>
      </c>
      <c r="P770" s="230">
        <v>40</v>
      </c>
      <c r="Q770" s="229" t="s">
        <v>34</v>
      </c>
      <c r="R770" s="229"/>
      <c r="S770" s="229"/>
      <c r="T770" s="231">
        <v>0</v>
      </c>
      <c r="U770" s="230">
        <v>29</v>
      </c>
      <c r="V770" s="208" t="s">
        <v>9491</v>
      </c>
    </row>
    <row r="771" spans="1:22" ht="13.5">
      <c r="A771" s="225" t="s">
        <v>6877</v>
      </c>
      <c r="B771" s="226" t="s">
        <v>6878</v>
      </c>
      <c r="C771" s="227" t="s">
        <v>6880</v>
      </c>
      <c r="D771" s="228" t="s">
        <v>274</v>
      </c>
      <c r="E771" s="247" t="s">
        <v>7346</v>
      </c>
      <c r="F771" s="248" t="s">
        <v>7343</v>
      </c>
      <c r="G771" s="228" t="s">
        <v>2861</v>
      </c>
      <c r="H771" s="229" t="s">
        <v>274</v>
      </c>
      <c r="I771" s="229"/>
      <c r="J771" s="147" t="str">
        <f t="shared" ref="J771:J834" si="25">IF(I771="",H771,LEFT(I771,3))</f>
        <v>陳威瑜</v>
      </c>
      <c r="K771" s="230">
        <v>100</v>
      </c>
      <c r="L771" s="208" t="s">
        <v>2411</v>
      </c>
      <c r="M771" s="208" t="s">
        <v>4740</v>
      </c>
      <c r="N771" s="154">
        <f t="shared" si="24"/>
        <v>45758</v>
      </c>
      <c r="O771" s="230">
        <v>4</v>
      </c>
      <c r="P771" s="230">
        <v>8</v>
      </c>
      <c r="Q771" s="229" t="s">
        <v>34</v>
      </c>
      <c r="R771" s="229"/>
      <c r="S771" s="229"/>
      <c r="T771" s="231">
        <v>0</v>
      </c>
      <c r="U771" s="230">
        <v>3</v>
      </c>
      <c r="V771" s="208" t="s">
        <v>9491</v>
      </c>
    </row>
    <row r="772" spans="1:22" ht="13.5">
      <c r="A772" s="225" t="s">
        <v>6877</v>
      </c>
      <c r="B772" s="226" t="s">
        <v>6878</v>
      </c>
      <c r="C772" s="227" t="s">
        <v>6881</v>
      </c>
      <c r="D772" s="228" t="s">
        <v>274</v>
      </c>
      <c r="E772" s="247" t="s">
        <v>7347</v>
      </c>
      <c r="F772" s="248" t="s">
        <v>7343</v>
      </c>
      <c r="G772" s="228" t="s">
        <v>2861</v>
      </c>
      <c r="H772" s="229" t="s">
        <v>274</v>
      </c>
      <c r="I772" s="229"/>
      <c r="J772" s="147" t="str">
        <f t="shared" si="25"/>
        <v>陳威瑜</v>
      </c>
      <c r="K772" s="230">
        <v>100</v>
      </c>
      <c r="L772" s="208" t="s">
        <v>2411</v>
      </c>
      <c r="M772" s="208" t="s">
        <v>4740</v>
      </c>
      <c r="N772" s="154">
        <f t="shared" si="24"/>
        <v>45758</v>
      </c>
      <c r="O772" s="230">
        <v>4</v>
      </c>
      <c r="P772" s="230">
        <v>8</v>
      </c>
      <c r="Q772" s="229" t="s">
        <v>34</v>
      </c>
      <c r="R772" s="229"/>
      <c r="S772" s="229"/>
      <c r="T772" s="231">
        <v>0</v>
      </c>
      <c r="U772" s="232">
        <v>1.5</v>
      </c>
      <c r="V772" s="208" t="s">
        <v>9491</v>
      </c>
    </row>
    <row r="773" spans="1:22" ht="13.5">
      <c r="A773" s="225" t="s">
        <v>6877</v>
      </c>
      <c r="B773" s="226" t="s">
        <v>6878</v>
      </c>
      <c r="C773" s="227" t="s">
        <v>6883</v>
      </c>
      <c r="D773" s="228" t="s">
        <v>274</v>
      </c>
      <c r="E773" s="247" t="s">
        <v>7348</v>
      </c>
      <c r="F773" s="248"/>
      <c r="G773" s="228"/>
      <c r="H773" s="229"/>
      <c r="I773" s="229"/>
      <c r="J773" s="147">
        <f t="shared" si="25"/>
        <v>0</v>
      </c>
      <c r="K773" s="230">
        <v>100</v>
      </c>
      <c r="L773" s="208" t="s">
        <v>2411</v>
      </c>
      <c r="M773" s="208" t="s">
        <v>4741</v>
      </c>
      <c r="N773" s="154">
        <f t="shared" si="24"/>
        <v>45761</v>
      </c>
      <c r="O773" s="230">
        <v>5</v>
      </c>
      <c r="P773" s="230">
        <v>40</v>
      </c>
      <c r="Q773" s="229" t="s">
        <v>34</v>
      </c>
      <c r="R773" s="229"/>
      <c r="S773" s="229"/>
      <c r="T773" s="231">
        <v>0</v>
      </c>
      <c r="U773" s="232">
        <v>20.5</v>
      </c>
      <c r="V773" s="208" t="s">
        <v>9491</v>
      </c>
    </row>
    <row r="774" spans="1:22" ht="13.5">
      <c r="A774" s="225" t="s">
        <v>6877</v>
      </c>
      <c r="B774" s="226" t="s">
        <v>6878</v>
      </c>
      <c r="C774" s="227" t="s">
        <v>6884</v>
      </c>
      <c r="D774" s="228" t="s">
        <v>274</v>
      </c>
      <c r="E774" s="247" t="s">
        <v>7349</v>
      </c>
      <c r="F774" s="248"/>
      <c r="G774" s="228"/>
      <c r="H774" s="229"/>
      <c r="I774" s="229"/>
      <c r="J774" s="147">
        <f t="shared" si="25"/>
        <v>0</v>
      </c>
      <c r="K774" s="230">
        <v>100</v>
      </c>
      <c r="L774" s="208" t="s">
        <v>2411</v>
      </c>
      <c r="M774" s="208" t="s">
        <v>4744</v>
      </c>
      <c r="N774" s="154">
        <f t="shared" si="24"/>
        <v>45768</v>
      </c>
      <c r="O774" s="230">
        <v>10</v>
      </c>
      <c r="P774" s="230">
        <v>40</v>
      </c>
      <c r="Q774" s="229" t="s">
        <v>34</v>
      </c>
      <c r="R774" s="229"/>
      <c r="S774" s="229"/>
      <c r="T774" s="231">
        <v>0</v>
      </c>
      <c r="U774" s="230">
        <v>28</v>
      </c>
      <c r="V774" s="208" t="s">
        <v>9491</v>
      </c>
    </row>
    <row r="775" spans="1:22" ht="13.5">
      <c r="A775" s="225" t="s">
        <v>5212</v>
      </c>
      <c r="B775" s="226" t="s">
        <v>5213</v>
      </c>
      <c r="C775" s="227" t="s">
        <v>46</v>
      </c>
      <c r="D775" s="228" t="s">
        <v>115</v>
      </c>
      <c r="E775" s="247" t="s">
        <v>146</v>
      </c>
      <c r="F775" s="248"/>
      <c r="G775" s="228" t="s">
        <v>100</v>
      </c>
      <c r="H775" s="229" t="s">
        <v>115</v>
      </c>
      <c r="I775" s="229"/>
      <c r="J775" s="147" t="str">
        <f t="shared" si="25"/>
        <v>黃胤綸</v>
      </c>
      <c r="K775" s="231">
        <v>0</v>
      </c>
      <c r="L775" s="208" t="s">
        <v>2415</v>
      </c>
      <c r="M775" s="208" t="s">
        <v>5199</v>
      </c>
      <c r="N775" s="154">
        <f t="shared" si="24"/>
        <v>45769</v>
      </c>
      <c r="O775" s="230">
        <v>10</v>
      </c>
      <c r="P775" s="230">
        <v>60</v>
      </c>
      <c r="Q775" s="229" t="s">
        <v>34</v>
      </c>
      <c r="R775" s="229"/>
      <c r="S775" s="229"/>
      <c r="T775" s="231">
        <v>0</v>
      </c>
      <c r="U775" s="230">
        <v>7</v>
      </c>
      <c r="V775" s="209"/>
    </row>
    <row r="776" spans="1:22" ht="13.5">
      <c r="A776" s="225" t="s">
        <v>4750</v>
      </c>
      <c r="B776" s="226" t="s">
        <v>4751</v>
      </c>
      <c r="C776" s="227" t="s">
        <v>89</v>
      </c>
      <c r="D776" s="228" t="s">
        <v>123</v>
      </c>
      <c r="E776" s="247" t="s">
        <v>97</v>
      </c>
      <c r="F776" s="248"/>
      <c r="G776" s="228" t="s">
        <v>506</v>
      </c>
      <c r="H776" s="229" t="s">
        <v>770</v>
      </c>
      <c r="I776" s="229"/>
      <c r="J776" s="147" t="str">
        <f t="shared" si="25"/>
        <v>鄭珅易</v>
      </c>
      <c r="K776" s="231">
        <v>0</v>
      </c>
      <c r="L776" s="208" t="s">
        <v>2415</v>
      </c>
      <c r="M776" s="208" t="s">
        <v>4807</v>
      </c>
      <c r="N776" s="154">
        <f t="shared" si="24"/>
        <v>45797</v>
      </c>
      <c r="O776" s="230">
        <v>30</v>
      </c>
      <c r="P776" s="230">
        <v>40</v>
      </c>
      <c r="Q776" s="229" t="s">
        <v>34</v>
      </c>
      <c r="R776" s="229"/>
      <c r="S776" s="229"/>
      <c r="T776" s="231">
        <v>0</v>
      </c>
      <c r="U776" s="229"/>
      <c r="V776" s="208" t="s">
        <v>7378</v>
      </c>
    </row>
    <row r="777" spans="1:22" ht="13.5">
      <c r="A777" s="225" t="s">
        <v>2241</v>
      </c>
      <c r="B777" s="226" t="s">
        <v>2242</v>
      </c>
      <c r="C777" s="227" t="s">
        <v>46</v>
      </c>
      <c r="D777" s="228" t="s">
        <v>132</v>
      </c>
      <c r="E777" s="247" t="s">
        <v>108</v>
      </c>
      <c r="F777" s="248"/>
      <c r="G777" s="228" t="s">
        <v>32</v>
      </c>
      <c r="H777" s="229" t="s">
        <v>741</v>
      </c>
      <c r="I777" s="229"/>
      <c r="J777" s="147" t="str">
        <f t="shared" si="25"/>
        <v>蘇哲弘</v>
      </c>
      <c r="K777" s="230">
        <v>100</v>
      </c>
      <c r="L777" s="208" t="s">
        <v>2415</v>
      </c>
      <c r="M777" s="208" t="s">
        <v>2415</v>
      </c>
      <c r="N777" s="154">
        <f t="shared" si="24"/>
        <v>45756</v>
      </c>
      <c r="O777" s="230">
        <v>1</v>
      </c>
      <c r="P777" s="230">
        <v>4</v>
      </c>
      <c r="Q777" s="229" t="s">
        <v>31</v>
      </c>
      <c r="R777" s="229" t="s">
        <v>9494</v>
      </c>
      <c r="S777" s="229" t="s">
        <v>13387</v>
      </c>
      <c r="T777" s="230">
        <v>6</v>
      </c>
      <c r="U777" s="229"/>
      <c r="V777" s="209"/>
    </row>
    <row r="778" spans="1:22" ht="13.5">
      <c r="A778" s="225" t="s">
        <v>5514</v>
      </c>
      <c r="B778" s="226" t="s">
        <v>5515</v>
      </c>
      <c r="C778" s="227" t="s">
        <v>2750</v>
      </c>
      <c r="D778" s="228" t="s">
        <v>421</v>
      </c>
      <c r="E778" s="247" t="s">
        <v>423</v>
      </c>
      <c r="F778" s="248" t="s">
        <v>7902</v>
      </c>
      <c r="G778" s="228" t="s">
        <v>2861</v>
      </c>
      <c r="H778" s="229" t="s">
        <v>421</v>
      </c>
      <c r="I778" s="229"/>
      <c r="J778" s="147" t="str">
        <f t="shared" si="25"/>
        <v>蘇漢城</v>
      </c>
      <c r="K778" s="230">
        <v>100</v>
      </c>
      <c r="L778" s="208" t="s">
        <v>5525</v>
      </c>
      <c r="M778" s="208" t="s">
        <v>4811</v>
      </c>
      <c r="N778" s="154">
        <f t="shared" si="24"/>
        <v>45784</v>
      </c>
      <c r="O778" s="230">
        <v>20</v>
      </c>
      <c r="P778" s="230">
        <v>140</v>
      </c>
      <c r="Q778" s="229" t="s">
        <v>31</v>
      </c>
      <c r="R778" s="229" t="s">
        <v>4745</v>
      </c>
      <c r="S778" s="229" t="s">
        <v>5202</v>
      </c>
      <c r="T778" s="230">
        <v>12</v>
      </c>
      <c r="U778" s="229"/>
      <c r="V778" s="208" t="s">
        <v>10194</v>
      </c>
    </row>
    <row r="779" spans="1:22" ht="13.5">
      <c r="A779" s="225" t="s">
        <v>5527</v>
      </c>
      <c r="B779" s="226" t="s">
        <v>5528</v>
      </c>
      <c r="C779" s="227" t="s">
        <v>2751</v>
      </c>
      <c r="D779" s="228" t="s">
        <v>421</v>
      </c>
      <c r="E779" s="247" t="s">
        <v>2748</v>
      </c>
      <c r="F779" s="248"/>
      <c r="G779" s="228" t="s">
        <v>2861</v>
      </c>
      <c r="H779" s="229" t="s">
        <v>421</v>
      </c>
      <c r="I779" s="229"/>
      <c r="J779" s="147" t="str">
        <f t="shared" si="25"/>
        <v>蘇漢城</v>
      </c>
      <c r="K779" s="231">
        <v>0</v>
      </c>
      <c r="L779" s="208" t="s">
        <v>5525</v>
      </c>
      <c r="M779" s="208" t="s">
        <v>4741</v>
      </c>
      <c r="N779" s="154">
        <f t="shared" si="24"/>
        <v>45761</v>
      </c>
      <c r="O779" s="230">
        <v>3</v>
      </c>
      <c r="P779" s="230">
        <v>20</v>
      </c>
      <c r="Q779" s="229" t="s">
        <v>36</v>
      </c>
      <c r="R779" s="229"/>
      <c r="S779" s="229"/>
      <c r="T779" s="231">
        <v>0</v>
      </c>
      <c r="U779" s="229"/>
      <c r="V779" s="209"/>
    </row>
    <row r="780" spans="1:22" ht="13.5">
      <c r="A780" s="225" t="s">
        <v>5527</v>
      </c>
      <c r="B780" s="226" t="s">
        <v>5528</v>
      </c>
      <c r="C780" s="227" t="s">
        <v>2751</v>
      </c>
      <c r="D780" s="228" t="s">
        <v>421</v>
      </c>
      <c r="E780" s="247" t="s">
        <v>590</v>
      </c>
      <c r="F780" s="248"/>
      <c r="G780" s="228" t="s">
        <v>2861</v>
      </c>
      <c r="H780" s="229" t="s">
        <v>421</v>
      </c>
      <c r="I780" s="229"/>
      <c r="J780" s="147" t="str">
        <f t="shared" si="25"/>
        <v>蘇漢城</v>
      </c>
      <c r="K780" s="231">
        <v>0</v>
      </c>
      <c r="L780" s="208" t="s">
        <v>5525</v>
      </c>
      <c r="M780" s="208" t="s">
        <v>4741</v>
      </c>
      <c r="N780" s="154">
        <f t="shared" si="24"/>
        <v>45761</v>
      </c>
      <c r="O780" s="230">
        <v>3</v>
      </c>
      <c r="P780" s="230">
        <v>20</v>
      </c>
      <c r="Q780" s="229" t="s">
        <v>36</v>
      </c>
      <c r="R780" s="229"/>
      <c r="S780" s="229"/>
      <c r="T780" s="231">
        <v>0</v>
      </c>
      <c r="U780" s="229"/>
      <c r="V780" s="209"/>
    </row>
    <row r="781" spans="1:22" ht="13.5">
      <c r="A781" s="225" t="s">
        <v>5527</v>
      </c>
      <c r="B781" s="226" t="s">
        <v>5528</v>
      </c>
      <c r="C781" s="227" t="s">
        <v>5522</v>
      </c>
      <c r="D781" s="228" t="s">
        <v>421</v>
      </c>
      <c r="E781" s="247" t="s">
        <v>2730</v>
      </c>
      <c r="F781" s="248"/>
      <c r="G781" s="228" t="s">
        <v>2861</v>
      </c>
      <c r="H781" s="229" t="s">
        <v>421</v>
      </c>
      <c r="I781" s="229"/>
      <c r="J781" s="147" t="str">
        <f t="shared" si="25"/>
        <v>蘇漢城</v>
      </c>
      <c r="K781" s="231">
        <v>0</v>
      </c>
      <c r="L781" s="208" t="s">
        <v>5525</v>
      </c>
      <c r="M781" s="208" t="s">
        <v>4741</v>
      </c>
      <c r="N781" s="154">
        <f t="shared" si="24"/>
        <v>45761</v>
      </c>
      <c r="O781" s="230">
        <v>3</v>
      </c>
      <c r="P781" s="230">
        <v>20</v>
      </c>
      <c r="Q781" s="229" t="s">
        <v>36</v>
      </c>
      <c r="R781" s="229"/>
      <c r="S781" s="229"/>
      <c r="T781" s="231">
        <v>0</v>
      </c>
      <c r="U781" s="229"/>
      <c r="V781" s="209"/>
    </row>
    <row r="782" spans="1:22" ht="13.5">
      <c r="A782" s="225" t="s">
        <v>5859</v>
      </c>
      <c r="B782" s="226" t="s">
        <v>5860</v>
      </c>
      <c r="C782" s="227" t="s">
        <v>2750</v>
      </c>
      <c r="D782" s="228" t="s">
        <v>421</v>
      </c>
      <c r="E782" s="247" t="s">
        <v>2731</v>
      </c>
      <c r="F782" s="248"/>
      <c r="G782" s="228" t="s">
        <v>2861</v>
      </c>
      <c r="H782" s="229" t="s">
        <v>421</v>
      </c>
      <c r="I782" s="229"/>
      <c r="J782" s="147" t="str">
        <f t="shared" si="25"/>
        <v>蘇漢城</v>
      </c>
      <c r="K782" s="231">
        <v>0</v>
      </c>
      <c r="L782" s="208" t="s">
        <v>4740</v>
      </c>
      <c r="M782" s="208" t="s">
        <v>5191</v>
      </c>
      <c r="N782" s="154">
        <f t="shared" si="24"/>
        <v>45771</v>
      </c>
      <c r="O782" s="230">
        <v>10</v>
      </c>
      <c r="P782" s="230">
        <v>40</v>
      </c>
      <c r="Q782" s="229" t="s">
        <v>36</v>
      </c>
      <c r="R782" s="229"/>
      <c r="S782" s="229"/>
      <c r="T782" s="231">
        <v>0</v>
      </c>
      <c r="U782" s="229"/>
      <c r="V782" s="209"/>
    </row>
    <row r="783" spans="1:22" ht="13.5">
      <c r="A783" s="225" t="s">
        <v>6877</v>
      </c>
      <c r="B783" s="226" t="s">
        <v>6878</v>
      </c>
      <c r="C783" s="227" t="s">
        <v>6883</v>
      </c>
      <c r="D783" s="228" t="s">
        <v>274</v>
      </c>
      <c r="E783" s="247" t="s">
        <v>7350</v>
      </c>
      <c r="F783" s="248"/>
      <c r="G783" s="228"/>
      <c r="H783" s="229"/>
      <c r="I783" s="229"/>
      <c r="J783" s="147">
        <f t="shared" si="25"/>
        <v>0</v>
      </c>
      <c r="K783" s="230">
        <v>100</v>
      </c>
      <c r="L783" s="208" t="s">
        <v>4741</v>
      </c>
      <c r="M783" s="208" t="s">
        <v>5201</v>
      </c>
      <c r="N783" s="154">
        <f t="shared" si="24"/>
        <v>45786</v>
      </c>
      <c r="O783" s="230">
        <v>20</v>
      </c>
      <c r="P783" s="230">
        <v>24</v>
      </c>
      <c r="Q783" s="229" t="s">
        <v>34</v>
      </c>
      <c r="R783" s="229"/>
      <c r="S783" s="229"/>
      <c r="T783" s="231">
        <v>0</v>
      </c>
      <c r="U783" s="229"/>
      <c r="V783" s="208" t="s">
        <v>9491</v>
      </c>
    </row>
    <row r="784" spans="1:22" ht="13.5">
      <c r="A784" s="225" t="s">
        <v>6877</v>
      </c>
      <c r="B784" s="226" t="s">
        <v>6878</v>
      </c>
      <c r="C784" s="227" t="s">
        <v>6885</v>
      </c>
      <c r="D784" s="228" t="s">
        <v>274</v>
      </c>
      <c r="E784" s="247" t="s">
        <v>7351</v>
      </c>
      <c r="F784" s="248"/>
      <c r="G784" s="228"/>
      <c r="H784" s="229"/>
      <c r="I784" s="229"/>
      <c r="J784" s="147">
        <f t="shared" si="25"/>
        <v>0</v>
      </c>
      <c r="K784" s="230">
        <v>100</v>
      </c>
      <c r="L784" s="208" t="s">
        <v>4741</v>
      </c>
      <c r="M784" s="208" t="s">
        <v>4743</v>
      </c>
      <c r="N784" s="154">
        <f t="shared" si="24"/>
        <v>45765</v>
      </c>
      <c r="O784" s="230">
        <v>5</v>
      </c>
      <c r="P784" s="230">
        <v>40</v>
      </c>
      <c r="Q784" s="229" t="s">
        <v>34</v>
      </c>
      <c r="R784" s="229"/>
      <c r="S784" s="229"/>
      <c r="T784" s="231">
        <v>0</v>
      </c>
      <c r="U784" s="230">
        <v>27</v>
      </c>
      <c r="V784" s="208" t="s">
        <v>9491</v>
      </c>
    </row>
    <row r="785" spans="1:22" ht="13.5">
      <c r="A785" s="225" t="s">
        <v>4557</v>
      </c>
      <c r="B785" s="226" t="s">
        <v>4558</v>
      </c>
      <c r="C785" s="227" t="s">
        <v>89</v>
      </c>
      <c r="D785" s="228" t="s">
        <v>123</v>
      </c>
      <c r="E785" s="247" t="s">
        <v>91</v>
      </c>
      <c r="F785" s="248"/>
      <c r="G785" s="228" t="s">
        <v>506</v>
      </c>
      <c r="H785" s="229" t="s">
        <v>123</v>
      </c>
      <c r="I785" s="229"/>
      <c r="J785" s="147" t="str">
        <f t="shared" si="25"/>
        <v>張良琪</v>
      </c>
      <c r="K785" s="231">
        <v>0</v>
      </c>
      <c r="L785" s="208" t="s">
        <v>4741</v>
      </c>
      <c r="M785" s="208" t="s">
        <v>4742</v>
      </c>
      <c r="N785" s="154">
        <f t="shared" si="24"/>
        <v>45779</v>
      </c>
      <c r="O785" s="230">
        <v>15</v>
      </c>
      <c r="P785" s="230">
        <v>100</v>
      </c>
      <c r="Q785" s="229" t="s">
        <v>34</v>
      </c>
      <c r="R785" s="229"/>
      <c r="S785" s="229"/>
      <c r="T785" s="231">
        <v>0</v>
      </c>
      <c r="U785" s="229"/>
      <c r="V785" s="209"/>
    </row>
    <row r="786" spans="1:22" ht="13.5">
      <c r="A786" s="225" t="s">
        <v>4557</v>
      </c>
      <c r="B786" s="226" t="s">
        <v>4558</v>
      </c>
      <c r="C786" s="227" t="s">
        <v>89</v>
      </c>
      <c r="D786" s="228" t="s">
        <v>123</v>
      </c>
      <c r="E786" s="247" t="s">
        <v>94</v>
      </c>
      <c r="F786" s="248"/>
      <c r="G786" s="228" t="s">
        <v>506</v>
      </c>
      <c r="H786" s="229" t="s">
        <v>123</v>
      </c>
      <c r="I786" s="229"/>
      <c r="J786" s="147" t="str">
        <f t="shared" si="25"/>
        <v>張良琪</v>
      </c>
      <c r="K786" s="231">
        <v>0</v>
      </c>
      <c r="L786" s="208" t="s">
        <v>4741</v>
      </c>
      <c r="M786" s="208" t="s">
        <v>4743</v>
      </c>
      <c r="N786" s="154">
        <f t="shared" si="24"/>
        <v>45765</v>
      </c>
      <c r="O786" s="230">
        <v>5</v>
      </c>
      <c r="P786" s="230">
        <v>20</v>
      </c>
      <c r="Q786" s="229" t="s">
        <v>34</v>
      </c>
      <c r="R786" s="229"/>
      <c r="S786" s="229"/>
      <c r="T786" s="231">
        <v>0</v>
      </c>
      <c r="U786" s="229"/>
      <c r="V786" s="209"/>
    </row>
    <row r="787" spans="1:22" ht="13.5">
      <c r="A787" s="225" t="s">
        <v>2054</v>
      </c>
      <c r="B787" s="226" t="s">
        <v>2055</v>
      </c>
      <c r="C787" s="227" t="s">
        <v>15984</v>
      </c>
      <c r="D787" s="228" t="s">
        <v>2173</v>
      </c>
      <c r="E787" s="247" t="s">
        <v>15985</v>
      </c>
      <c r="F787" s="248" t="s">
        <v>15986</v>
      </c>
      <c r="G787" s="228" t="s">
        <v>2170</v>
      </c>
      <c r="H787" s="229" t="s">
        <v>2173</v>
      </c>
      <c r="I787" s="229"/>
      <c r="J787" s="147" t="str">
        <f t="shared" si="25"/>
        <v>郑仁春</v>
      </c>
      <c r="K787" s="230">
        <v>100</v>
      </c>
      <c r="L787" s="208" t="s">
        <v>4741</v>
      </c>
      <c r="M787" s="208" t="s">
        <v>5196</v>
      </c>
      <c r="N787" s="154">
        <f t="shared" si="24"/>
        <v>45763</v>
      </c>
      <c r="O787" s="230">
        <v>3</v>
      </c>
      <c r="P787" s="230">
        <v>20</v>
      </c>
      <c r="Q787" s="229" t="s">
        <v>31</v>
      </c>
      <c r="R787" s="229" t="s">
        <v>5204</v>
      </c>
      <c r="S787" s="229" t="s">
        <v>6037</v>
      </c>
      <c r="T787" s="230">
        <v>5</v>
      </c>
      <c r="U787" s="229"/>
      <c r="V787" s="208" t="s">
        <v>16012</v>
      </c>
    </row>
    <row r="788" spans="1:22" ht="13.5">
      <c r="A788" s="225" t="s">
        <v>6005</v>
      </c>
      <c r="B788" s="226" t="s">
        <v>6006</v>
      </c>
      <c r="C788" s="227" t="s">
        <v>51</v>
      </c>
      <c r="D788" s="228" t="s">
        <v>115</v>
      </c>
      <c r="E788" s="247" t="s">
        <v>80</v>
      </c>
      <c r="F788" s="248"/>
      <c r="G788" s="228" t="s">
        <v>100</v>
      </c>
      <c r="H788" s="229" t="s">
        <v>736</v>
      </c>
      <c r="I788" s="229"/>
      <c r="J788" s="147" t="str">
        <f t="shared" si="25"/>
        <v>李騏敬</v>
      </c>
      <c r="K788" s="231">
        <v>0</v>
      </c>
      <c r="L788" s="208" t="s">
        <v>5196</v>
      </c>
      <c r="M788" s="208" t="s">
        <v>5199</v>
      </c>
      <c r="N788" s="154">
        <f t="shared" si="24"/>
        <v>45769</v>
      </c>
      <c r="O788" s="230">
        <v>5</v>
      </c>
      <c r="P788" s="230">
        <v>40</v>
      </c>
      <c r="Q788" s="229" t="s">
        <v>34</v>
      </c>
      <c r="R788" s="229"/>
      <c r="S788" s="229"/>
      <c r="T788" s="231">
        <v>0</v>
      </c>
      <c r="U788" s="230">
        <v>15</v>
      </c>
      <c r="V788" s="209"/>
    </row>
    <row r="789" spans="1:22" ht="13.5">
      <c r="A789" s="225" t="s">
        <v>5859</v>
      </c>
      <c r="B789" s="226" t="s">
        <v>5860</v>
      </c>
      <c r="C789" s="227" t="s">
        <v>2751</v>
      </c>
      <c r="D789" s="228" t="s">
        <v>421</v>
      </c>
      <c r="E789" s="247" t="s">
        <v>2729</v>
      </c>
      <c r="F789" s="248"/>
      <c r="G789" s="228" t="s">
        <v>2861</v>
      </c>
      <c r="H789" s="229" t="s">
        <v>421</v>
      </c>
      <c r="I789" s="229"/>
      <c r="J789" s="147" t="str">
        <f t="shared" si="25"/>
        <v>蘇漢城</v>
      </c>
      <c r="K789" s="231">
        <v>0</v>
      </c>
      <c r="L789" s="208" t="s">
        <v>5198</v>
      </c>
      <c r="M789" s="208" t="s">
        <v>5199</v>
      </c>
      <c r="N789" s="154">
        <f t="shared" si="24"/>
        <v>45769</v>
      </c>
      <c r="O789" s="230">
        <v>4</v>
      </c>
      <c r="P789" s="230">
        <v>20</v>
      </c>
      <c r="Q789" s="229" t="s">
        <v>36</v>
      </c>
      <c r="R789" s="229"/>
      <c r="S789" s="229"/>
      <c r="T789" s="231">
        <v>0</v>
      </c>
      <c r="U789" s="229"/>
      <c r="V789" s="209"/>
    </row>
    <row r="790" spans="1:22" ht="13.5">
      <c r="A790" s="225" t="s">
        <v>5859</v>
      </c>
      <c r="B790" s="226" t="s">
        <v>5860</v>
      </c>
      <c r="C790" s="227" t="s">
        <v>2751</v>
      </c>
      <c r="D790" s="228" t="s">
        <v>421</v>
      </c>
      <c r="E790" s="247" t="s">
        <v>2748</v>
      </c>
      <c r="F790" s="248"/>
      <c r="G790" s="228" t="s">
        <v>2861</v>
      </c>
      <c r="H790" s="229" t="s">
        <v>421</v>
      </c>
      <c r="I790" s="229"/>
      <c r="J790" s="147" t="str">
        <f t="shared" si="25"/>
        <v>蘇漢城</v>
      </c>
      <c r="K790" s="231">
        <v>0</v>
      </c>
      <c r="L790" s="208" t="s">
        <v>5198</v>
      </c>
      <c r="M790" s="208" t="s">
        <v>5199</v>
      </c>
      <c r="N790" s="154">
        <f t="shared" si="24"/>
        <v>45769</v>
      </c>
      <c r="O790" s="230">
        <v>4</v>
      </c>
      <c r="P790" s="230">
        <v>20</v>
      </c>
      <c r="Q790" s="229" t="s">
        <v>36</v>
      </c>
      <c r="R790" s="229"/>
      <c r="S790" s="229"/>
      <c r="T790" s="231">
        <v>0</v>
      </c>
      <c r="U790" s="229"/>
      <c r="V790" s="209"/>
    </row>
    <row r="791" spans="1:22" ht="13.5">
      <c r="A791" s="225" t="s">
        <v>2054</v>
      </c>
      <c r="B791" s="226" t="s">
        <v>2055</v>
      </c>
      <c r="C791" s="227" t="s">
        <v>15984</v>
      </c>
      <c r="D791" s="228" t="s">
        <v>2173</v>
      </c>
      <c r="E791" s="247" t="s">
        <v>15987</v>
      </c>
      <c r="F791" s="248" t="s">
        <v>15988</v>
      </c>
      <c r="G791" s="228" t="s">
        <v>2170</v>
      </c>
      <c r="H791" s="229" t="s">
        <v>2173</v>
      </c>
      <c r="I791" s="229"/>
      <c r="J791" s="147" t="str">
        <f t="shared" si="25"/>
        <v>郑仁春</v>
      </c>
      <c r="K791" s="230">
        <v>100</v>
      </c>
      <c r="L791" s="208" t="s">
        <v>5198</v>
      </c>
      <c r="M791" s="208" t="s">
        <v>4743</v>
      </c>
      <c r="N791" s="154">
        <f t="shared" si="24"/>
        <v>45765</v>
      </c>
      <c r="O791" s="230">
        <v>2</v>
      </c>
      <c r="P791" s="230">
        <v>6</v>
      </c>
      <c r="Q791" s="229" t="s">
        <v>31</v>
      </c>
      <c r="R791" s="229" t="s">
        <v>5201</v>
      </c>
      <c r="S791" s="229" t="s">
        <v>5202</v>
      </c>
      <c r="T791" s="230">
        <v>2</v>
      </c>
      <c r="U791" s="229"/>
      <c r="V791" s="208" t="s">
        <v>16012</v>
      </c>
    </row>
    <row r="792" spans="1:22" ht="13.5">
      <c r="A792" s="225" t="s">
        <v>6877</v>
      </c>
      <c r="B792" s="226" t="s">
        <v>6878</v>
      </c>
      <c r="C792" s="227" t="s">
        <v>6888</v>
      </c>
      <c r="D792" s="228" t="s">
        <v>274</v>
      </c>
      <c r="E792" s="247" t="s">
        <v>7354</v>
      </c>
      <c r="F792" s="248"/>
      <c r="G792" s="228" t="s">
        <v>2861</v>
      </c>
      <c r="H792" s="229" t="s">
        <v>274</v>
      </c>
      <c r="I792" s="229"/>
      <c r="J792" s="147" t="str">
        <f t="shared" si="25"/>
        <v>陳威瑜</v>
      </c>
      <c r="K792" s="230">
        <v>100</v>
      </c>
      <c r="L792" s="208" t="s">
        <v>4744</v>
      </c>
      <c r="M792" s="208" t="s">
        <v>5201</v>
      </c>
      <c r="N792" s="154">
        <f t="shared" si="24"/>
        <v>45786</v>
      </c>
      <c r="O792" s="230">
        <v>15</v>
      </c>
      <c r="P792" s="230">
        <v>8</v>
      </c>
      <c r="Q792" s="229" t="s">
        <v>34</v>
      </c>
      <c r="R792" s="229"/>
      <c r="S792" s="229"/>
      <c r="T792" s="231">
        <v>0</v>
      </c>
      <c r="U792" s="232">
        <v>15.5</v>
      </c>
      <c r="V792" s="208" t="s">
        <v>9491</v>
      </c>
    </row>
    <row r="793" spans="1:22" ht="13.5">
      <c r="A793" s="225" t="s">
        <v>6877</v>
      </c>
      <c r="B793" s="226" t="s">
        <v>6878</v>
      </c>
      <c r="C793" s="227" t="s">
        <v>6884</v>
      </c>
      <c r="D793" s="228" t="s">
        <v>274</v>
      </c>
      <c r="E793" s="247" t="s">
        <v>7355</v>
      </c>
      <c r="F793" s="248"/>
      <c r="G793" s="228"/>
      <c r="H793" s="229"/>
      <c r="I793" s="229"/>
      <c r="J793" s="147">
        <f t="shared" si="25"/>
        <v>0</v>
      </c>
      <c r="K793" s="230">
        <v>100</v>
      </c>
      <c r="L793" s="208" t="s">
        <v>4744</v>
      </c>
      <c r="M793" s="208" t="s">
        <v>5204</v>
      </c>
      <c r="N793" s="154">
        <f t="shared" si="24"/>
        <v>45793</v>
      </c>
      <c r="O793" s="230">
        <v>20</v>
      </c>
      <c r="P793" s="230">
        <v>16</v>
      </c>
      <c r="Q793" s="229" t="s">
        <v>34</v>
      </c>
      <c r="R793" s="229"/>
      <c r="S793" s="229"/>
      <c r="T793" s="231">
        <v>0</v>
      </c>
      <c r="U793" s="232">
        <v>9.5</v>
      </c>
      <c r="V793" s="208" t="s">
        <v>9491</v>
      </c>
    </row>
    <row r="794" spans="1:22" ht="13.5">
      <c r="A794" s="225" t="s">
        <v>4557</v>
      </c>
      <c r="B794" s="226" t="s">
        <v>4558</v>
      </c>
      <c r="C794" s="227" t="s">
        <v>89</v>
      </c>
      <c r="D794" s="228" t="s">
        <v>123</v>
      </c>
      <c r="E794" s="247" t="s">
        <v>99</v>
      </c>
      <c r="F794" s="248" t="s">
        <v>10814</v>
      </c>
      <c r="G794" s="228" t="s">
        <v>6339</v>
      </c>
      <c r="H794" s="229" t="s">
        <v>1732</v>
      </c>
      <c r="I794" s="229"/>
      <c r="J794" s="147" t="str">
        <f t="shared" si="25"/>
        <v>王俊博</v>
      </c>
      <c r="K794" s="230">
        <v>100</v>
      </c>
      <c r="L794" s="208" t="s">
        <v>4744</v>
      </c>
      <c r="M794" s="208" t="s">
        <v>4745</v>
      </c>
      <c r="N794" s="154">
        <f t="shared" si="24"/>
        <v>45772</v>
      </c>
      <c r="O794" s="230">
        <v>5</v>
      </c>
      <c r="P794" s="230">
        <v>20</v>
      </c>
      <c r="Q794" s="229" t="s">
        <v>31</v>
      </c>
      <c r="R794" s="229" t="s">
        <v>9289</v>
      </c>
      <c r="S794" s="229" t="s">
        <v>6358</v>
      </c>
      <c r="T794" s="230">
        <v>3</v>
      </c>
      <c r="U794" s="230">
        <v>8</v>
      </c>
      <c r="V794" s="209"/>
    </row>
    <row r="795" spans="1:22" ht="13.5">
      <c r="A795" s="225" t="s">
        <v>2054</v>
      </c>
      <c r="B795" s="226" t="s">
        <v>2055</v>
      </c>
      <c r="C795" s="227" t="s">
        <v>15984</v>
      </c>
      <c r="D795" s="228" t="s">
        <v>2173</v>
      </c>
      <c r="E795" s="247" t="s">
        <v>15989</v>
      </c>
      <c r="F795" s="248"/>
      <c r="G795" s="228" t="s">
        <v>2170</v>
      </c>
      <c r="H795" s="229" t="s">
        <v>2173</v>
      </c>
      <c r="I795" s="229"/>
      <c r="J795" s="147" t="str">
        <f t="shared" si="25"/>
        <v>郑仁春</v>
      </c>
      <c r="K795" s="230">
        <v>100</v>
      </c>
      <c r="L795" s="208" t="s">
        <v>4744</v>
      </c>
      <c r="M795" s="208" t="s">
        <v>5191</v>
      </c>
      <c r="N795" s="154">
        <f t="shared" si="24"/>
        <v>45771</v>
      </c>
      <c r="O795" s="230">
        <v>4</v>
      </c>
      <c r="P795" s="230">
        <v>20</v>
      </c>
      <c r="Q795" s="229" t="s">
        <v>31</v>
      </c>
      <c r="R795" s="229" t="s">
        <v>5202</v>
      </c>
      <c r="S795" s="229" t="s">
        <v>5202</v>
      </c>
      <c r="T795" s="230">
        <v>1</v>
      </c>
      <c r="U795" s="229"/>
      <c r="V795" s="208" t="s">
        <v>16012</v>
      </c>
    </row>
    <row r="796" spans="1:22" ht="13.5">
      <c r="A796" s="225" t="s">
        <v>5212</v>
      </c>
      <c r="B796" s="226" t="s">
        <v>5213</v>
      </c>
      <c r="C796" s="227" t="s">
        <v>46</v>
      </c>
      <c r="D796" s="228" t="s">
        <v>115</v>
      </c>
      <c r="E796" s="247" t="s">
        <v>5369</v>
      </c>
      <c r="F796" s="248"/>
      <c r="G796" s="228" t="s">
        <v>100</v>
      </c>
      <c r="H796" s="229" t="s">
        <v>115</v>
      </c>
      <c r="I796" s="229"/>
      <c r="J796" s="147" t="str">
        <f t="shared" si="25"/>
        <v>黃胤綸</v>
      </c>
      <c r="K796" s="231">
        <v>0</v>
      </c>
      <c r="L796" s="208" t="s">
        <v>5371</v>
      </c>
      <c r="M796" s="208" t="s">
        <v>4745</v>
      </c>
      <c r="N796" s="154">
        <f t="shared" si="24"/>
        <v>45772</v>
      </c>
      <c r="O796" s="230">
        <v>3</v>
      </c>
      <c r="P796" s="230">
        <v>16</v>
      </c>
      <c r="Q796" s="229" t="s">
        <v>34</v>
      </c>
      <c r="R796" s="229"/>
      <c r="S796" s="229"/>
      <c r="T796" s="231">
        <v>0</v>
      </c>
      <c r="U796" s="229"/>
      <c r="V796" s="209"/>
    </row>
    <row r="797" spans="1:22" ht="13.5">
      <c r="A797" s="225" t="s">
        <v>5859</v>
      </c>
      <c r="B797" s="226" t="s">
        <v>5860</v>
      </c>
      <c r="C797" s="227" t="s">
        <v>5522</v>
      </c>
      <c r="D797" s="228" t="s">
        <v>421</v>
      </c>
      <c r="E797" s="247" t="s">
        <v>2730</v>
      </c>
      <c r="F797" s="248"/>
      <c r="G797" s="228" t="s">
        <v>2861</v>
      </c>
      <c r="H797" s="229" t="s">
        <v>421</v>
      </c>
      <c r="I797" s="229"/>
      <c r="J797" s="147" t="str">
        <f t="shared" si="25"/>
        <v>蘇漢城</v>
      </c>
      <c r="K797" s="231">
        <v>0</v>
      </c>
      <c r="L797" s="208" t="s">
        <v>5371</v>
      </c>
      <c r="M797" s="208" t="s">
        <v>4745</v>
      </c>
      <c r="N797" s="154">
        <f t="shared" si="24"/>
        <v>45772</v>
      </c>
      <c r="O797" s="230">
        <v>3</v>
      </c>
      <c r="P797" s="230">
        <v>20</v>
      </c>
      <c r="Q797" s="229" t="s">
        <v>36</v>
      </c>
      <c r="R797" s="229"/>
      <c r="S797" s="229"/>
      <c r="T797" s="231">
        <v>0</v>
      </c>
      <c r="U797" s="229"/>
      <c r="V797" s="209"/>
    </row>
    <row r="798" spans="1:22" ht="13.5">
      <c r="A798" s="225" t="s">
        <v>1387</v>
      </c>
      <c r="B798" s="226" t="s">
        <v>1388</v>
      </c>
      <c r="C798" s="227" t="s">
        <v>1454</v>
      </c>
      <c r="D798" s="228" t="s">
        <v>106</v>
      </c>
      <c r="E798" s="247" t="s">
        <v>1462</v>
      </c>
      <c r="F798" s="248"/>
      <c r="G798" s="228" t="s">
        <v>6334</v>
      </c>
      <c r="H798" s="229" t="s">
        <v>106</v>
      </c>
      <c r="I798" s="229"/>
      <c r="J798" s="147" t="str">
        <f t="shared" si="25"/>
        <v>賴慶樺</v>
      </c>
      <c r="K798" s="230">
        <v>100</v>
      </c>
      <c r="L798" s="208" t="s">
        <v>5371</v>
      </c>
      <c r="M798" s="208" t="s">
        <v>6035</v>
      </c>
      <c r="N798" s="154">
        <f t="shared" si="24"/>
        <v>45776</v>
      </c>
      <c r="O798" s="230">
        <v>5</v>
      </c>
      <c r="P798" s="230">
        <v>10</v>
      </c>
      <c r="Q798" s="229" t="s">
        <v>31</v>
      </c>
      <c r="R798" s="229" t="s">
        <v>4741</v>
      </c>
      <c r="S798" s="229" t="s">
        <v>4811</v>
      </c>
      <c r="T798" s="230">
        <v>18</v>
      </c>
      <c r="U798" s="229"/>
      <c r="V798" s="208" t="s">
        <v>6037</v>
      </c>
    </row>
    <row r="799" spans="1:22" ht="13.5">
      <c r="A799" s="225" t="s">
        <v>1387</v>
      </c>
      <c r="B799" s="226" t="s">
        <v>1388</v>
      </c>
      <c r="C799" s="227" t="s">
        <v>1456</v>
      </c>
      <c r="D799" s="228" t="s">
        <v>106</v>
      </c>
      <c r="E799" s="247" t="s">
        <v>1463</v>
      </c>
      <c r="F799" s="248" t="s">
        <v>7746</v>
      </c>
      <c r="G799" s="228" t="s">
        <v>6334</v>
      </c>
      <c r="H799" s="229" t="s">
        <v>106</v>
      </c>
      <c r="I799" s="229"/>
      <c r="J799" s="147" t="str">
        <f t="shared" si="25"/>
        <v>賴慶樺</v>
      </c>
      <c r="K799" s="230">
        <v>100</v>
      </c>
      <c r="L799" s="208" t="s">
        <v>5371</v>
      </c>
      <c r="M799" s="208" t="s">
        <v>6035</v>
      </c>
      <c r="N799" s="154">
        <f t="shared" si="24"/>
        <v>45776</v>
      </c>
      <c r="O799" s="230">
        <v>5</v>
      </c>
      <c r="P799" s="230">
        <v>10</v>
      </c>
      <c r="Q799" s="229" t="s">
        <v>31</v>
      </c>
      <c r="R799" s="229" t="s">
        <v>4805</v>
      </c>
      <c r="S799" s="229" t="s">
        <v>4811</v>
      </c>
      <c r="T799" s="230">
        <v>6</v>
      </c>
      <c r="U799" s="229"/>
      <c r="V799" s="208" t="s">
        <v>6037</v>
      </c>
    </row>
    <row r="800" spans="1:22" ht="13.5">
      <c r="A800" s="225" t="s">
        <v>1387</v>
      </c>
      <c r="B800" s="226" t="s">
        <v>1388</v>
      </c>
      <c r="C800" s="227" t="s">
        <v>1458</v>
      </c>
      <c r="D800" s="228" t="s">
        <v>106</v>
      </c>
      <c r="E800" s="247" t="s">
        <v>1464</v>
      </c>
      <c r="F800" s="248"/>
      <c r="G800" s="228" t="s">
        <v>6334</v>
      </c>
      <c r="H800" s="229" t="s">
        <v>106</v>
      </c>
      <c r="I800" s="229"/>
      <c r="J800" s="147" t="str">
        <f t="shared" si="25"/>
        <v>賴慶樺</v>
      </c>
      <c r="K800" s="230">
        <v>100</v>
      </c>
      <c r="L800" s="208" t="s">
        <v>5371</v>
      </c>
      <c r="M800" s="208" t="s">
        <v>6035</v>
      </c>
      <c r="N800" s="154">
        <f t="shared" si="24"/>
        <v>45776</v>
      </c>
      <c r="O800" s="230">
        <v>5</v>
      </c>
      <c r="P800" s="230">
        <v>10</v>
      </c>
      <c r="Q800" s="229" t="s">
        <v>31</v>
      </c>
      <c r="R800" s="229" t="s">
        <v>4741</v>
      </c>
      <c r="S800" s="229" t="s">
        <v>4811</v>
      </c>
      <c r="T800" s="230">
        <v>18</v>
      </c>
      <c r="U800" s="230">
        <v>19</v>
      </c>
      <c r="V800" s="208" t="s">
        <v>6037</v>
      </c>
    </row>
    <row r="801" spans="1:22" ht="13.5">
      <c r="A801" s="225" t="s">
        <v>6005</v>
      </c>
      <c r="B801" s="226" t="s">
        <v>6006</v>
      </c>
      <c r="C801" s="227" t="s">
        <v>41</v>
      </c>
      <c r="D801" s="228" t="s">
        <v>115</v>
      </c>
      <c r="E801" s="247" t="s">
        <v>6030</v>
      </c>
      <c r="F801" s="248"/>
      <c r="G801" s="228" t="s">
        <v>100</v>
      </c>
      <c r="H801" s="229" t="s">
        <v>115</v>
      </c>
      <c r="I801" s="229"/>
      <c r="J801" s="147" t="str">
        <f t="shared" si="25"/>
        <v>黃胤綸</v>
      </c>
      <c r="K801" s="230">
        <v>90</v>
      </c>
      <c r="L801" s="208" t="s">
        <v>5371</v>
      </c>
      <c r="M801" s="208" t="s">
        <v>6233</v>
      </c>
      <c r="N801" s="154">
        <f t="shared" si="24"/>
        <v>45862</v>
      </c>
      <c r="O801" s="230">
        <v>66</v>
      </c>
      <c r="P801" s="230">
        <v>80</v>
      </c>
      <c r="Q801" s="229" t="s">
        <v>34</v>
      </c>
      <c r="R801" s="229" t="s">
        <v>2222</v>
      </c>
      <c r="S801" s="229"/>
      <c r="T801" s="231">
        <v>0</v>
      </c>
      <c r="U801" s="230">
        <v>134</v>
      </c>
      <c r="V801" s="209"/>
    </row>
    <row r="802" spans="1:22" ht="13.5">
      <c r="A802" s="225" t="s">
        <v>1387</v>
      </c>
      <c r="B802" s="226" t="s">
        <v>1388</v>
      </c>
      <c r="C802" s="227" t="s">
        <v>1466</v>
      </c>
      <c r="D802" s="228" t="s">
        <v>106</v>
      </c>
      <c r="E802" s="247" t="s">
        <v>1467</v>
      </c>
      <c r="F802" s="248" t="s">
        <v>7746</v>
      </c>
      <c r="G802" s="228" t="s">
        <v>6334</v>
      </c>
      <c r="H802" s="229" t="s">
        <v>106</v>
      </c>
      <c r="I802" s="229"/>
      <c r="J802" s="147" t="str">
        <f t="shared" si="25"/>
        <v>賴慶樺</v>
      </c>
      <c r="K802" s="230">
        <v>100</v>
      </c>
      <c r="L802" s="208" t="s">
        <v>5191</v>
      </c>
      <c r="M802" s="208" t="s">
        <v>4805</v>
      </c>
      <c r="N802" s="154">
        <f t="shared" si="24"/>
        <v>45777</v>
      </c>
      <c r="O802" s="230">
        <v>5</v>
      </c>
      <c r="P802" s="230">
        <v>10</v>
      </c>
      <c r="Q802" s="229" t="s">
        <v>31</v>
      </c>
      <c r="R802" s="229" t="s">
        <v>4805</v>
      </c>
      <c r="S802" s="229" t="s">
        <v>4811</v>
      </c>
      <c r="T802" s="230">
        <v>6</v>
      </c>
      <c r="U802" s="229"/>
      <c r="V802" s="208" t="s">
        <v>6037</v>
      </c>
    </row>
    <row r="803" spans="1:22" ht="13.5">
      <c r="A803" s="225" t="s">
        <v>1387</v>
      </c>
      <c r="B803" s="226" t="s">
        <v>1388</v>
      </c>
      <c r="C803" s="227" t="s">
        <v>1466</v>
      </c>
      <c r="D803" s="228" t="s">
        <v>106</v>
      </c>
      <c r="E803" s="247" t="s">
        <v>1468</v>
      </c>
      <c r="F803" s="248"/>
      <c r="G803" s="228" t="s">
        <v>6334</v>
      </c>
      <c r="H803" s="229" t="s">
        <v>106</v>
      </c>
      <c r="I803" s="229"/>
      <c r="J803" s="147" t="str">
        <f t="shared" si="25"/>
        <v>賴慶樺</v>
      </c>
      <c r="K803" s="230">
        <v>100</v>
      </c>
      <c r="L803" s="208" t="s">
        <v>5191</v>
      </c>
      <c r="M803" s="208" t="s">
        <v>4805</v>
      </c>
      <c r="N803" s="154">
        <f t="shared" si="24"/>
        <v>45777</v>
      </c>
      <c r="O803" s="230">
        <v>5</v>
      </c>
      <c r="P803" s="230">
        <v>10</v>
      </c>
      <c r="Q803" s="229" t="s">
        <v>31</v>
      </c>
      <c r="R803" s="229" t="s">
        <v>5198</v>
      </c>
      <c r="S803" s="229" t="s">
        <v>4811</v>
      </c>
      <c r="T803" s="230">
        <v>15</v>
      </c>
      <c r="U803" s="229"/>
      <c r="V803" s="208" t="s">
        <v>6037</v>
      </c>
    </row>
    <row r="804" spans="1:22" ht="13.5">
      <c r="A804" s="225" t="s">
        <v>1387</v>
      </c>
      <c r="B804" s="226" t="s">
        <v>1388</v>
      </c>
      <c r="C804" s="227" t="s">
        <v>1466</v>
      </c>
      <c r="D804" s="228" t="s">
        <v>106</v>
      </c>
      <c r="E804" s="247" t="s">
        <v>1469</v>
      </c>
      <c r="F804" s="248"/>
      <c r="G804" s="228" t="s">
        <v>6334</v>
      </c>
      <c r="H804" s="229" t="s">
        <v>106</v>
      </c>
      <c r="I804" s="229"/>
      <c r="J804" s="147" t="str">
        <f t="shared" si="25"/>
        <v>賴慶樺</v>
      </c>
      <c r="K804" s="230">
        <v>100</v>
      </c>
      <c r="L804" s="208" t="s">
        <v>5191</v>
      </c>
      <c r="M804" s="208" t="s">
        <v>4805</v>
      </c>
      <c r="N804" s="154">
        <f t="shared" si="24"/>
        <v>45777</v>
      </c>
      <c r="O804" s="230">
        <v>5</v>
      </c>
      <c r="P804" s="230">
        <v>10</v>
      </c>
      <c r="Q804" s="229" t="s">
        <v>31</v>
      </c>
      <c r="R804" s="229" t="s">
        <v>5198</v>
      </c>
      <c r="S804" s="229" t="s">
        <v>4811</v>
      </c>
      <c r="T804" s="230">
        <v>15</v>
      </c>
      <c r="U804" s="229"/>
      <c r="V804" s="208" t="s">
        <v>6037</v>
      </c>
    </row>
    <row r="805" spans="1:22" ht="13.5">
      <c r="A805" s="225" t="s">
        <v>6005</v>
      </c>
      <c r="B805" s="226" t="s">
        <v>6006</v>
      </c>
      <c r="C805" s="227" t="s">
        <v>41</v>
      </c>
      <c r="D805" s="228" t="s">
        <v>115</v>
      </c>
      <c r="E805" s="247" t="s">
        <v>125</v>
      </c>
      <c r="F805" s="248" t="s">
        <v>10425</v>
      </c>
      <c r="G805" s="228" t="s">
        <v>70</v>
      </c>
      <c r="H805" s="229" t="s">
        <v>129</v>
      </c>
      <c r="I805" s="229"/>
      <c r="J805" s="147" t="str">
        <f t="shared" si="25"/>
        <v>王琇眉</v>
      </c>
      <c r="K805" s="231">
        <v>0</v>
      </c>
      <c r="L805" s="208" t="s">
        <v>5191</v>
      </c>
      <c r="M805" s="208" t="s">
        <v>6234</v>
      </c>
      <c r="N805" s="154">
        <f t="shared" si="24"/>
        <v>45790</v>
      </c>
      <c r="O805" s="230">
        <v>14</v>
      </c>
      <c r="P805" s="230">
        <v>60</v>
      </c>
      <c r="Q805" s="229" t="s">
        <v>34</v>
      </c>
      <c r="R805" s="229"/>
      <c r="S805" s="229"/>
      <c r="T805" s="231">
        <v>0</v>
      </c>
      <c r="U805" s="229"/>
      <c r="V805" s="209"/>
    </row>
    <row r="806" spans="1:22" ht="13.5">
      <c r="A806" s="225" t="s">
        <v>6005</v>
      </c>
      <c r="B806" s="226" t="s">
        <v>6006</v>
      </c>
      <c r="C806" s="227" t="s">
        <v>41</v>
      </c>
      <c r="D806" s="228" t="s">
        <v>115</v>
      </c>
      <c r="E806" s="247" t="s">
        <v>6029</v>
      </c>
      <c r="F806" s="248"/>
      <c r="G806" s="228" t="s">
        <v>100</v>
      </c>
      <c r="H806" s="229" t="s">
        <v>736</v>
      </c>
      <c r="I806" s="229"/>
      <c r="J806" s="147" t="str">
        <f t="shared" si="25"/>
        <v>李騏敬</v>
      </c>
      <c r="K806" s="231">
        <v>0</v>
      </c>
      <c r="L806" s="208" t="s">
        <v>5191</v>
      </c>
      <c r="M806" s="208" t="s">
        <v>4805</v>
      </c>
      <c r="N806" s="154">
        <f t="shared" si="24"/>
        <v>45777</v>
      </c>
      <c r="O806" s="230">
        <v>5</v>
      </c>
      <c r="P806" s="230">
        <v>20</v>
      </c>
      <c r="Q806" s="229" t="s">
        <v>34</v>
      </c>
      <c r="R806" s="229"/>
      <c r="S806" s="229"/>
      <c r="T806" s="231">
        <v>0</v>
      </c>
      <c r="U806" s="232">
        <v>296.5</v>
      </c>
      <c r="V806" s="209"/>
    </row>
    <row r="807" spans="1:22" ht="13.5">
      <c r="A807" s="225" t="s">
        <v>6005</v>
      </c>
      <c r="B807" s="226" t="s">
        <v>6006</v>
      </c>
      <c r="C807" s="227" t="s">
        <v>46</v>
      </c>
      <c r="D807" s="228" t="s">
        <v>115</v>
      </c>
      <c r="E807" s="247" t="s">
        <v>6031</v>
      </c>
      <c r="F807" s="248"/>
      <c r="G807" s="228" t="s">
        <v>6334</v>
      </c>
      <c r="H807" s="229" t="s">
        <v>106</v>
      </c>
      <c r="I807" s="229"/>
      <c r="J807" s="147" t="str">
        <f t="shared" si="25"/>
        <v>賴慶樺</v>
      </c>
      <c r="K807" s="231">
        <v>0</v>
      </c>
      <c r="L807" s="208" t="s">
        <v>5191</v>
      </c>
      <c r="M807" s="208" t="s">
        <v>4810</v>
      </c>
      <c r="N807" s="154">
        <f t="shared" si="24"/>
        <v>45791</v>
      </c>
      <c r="O807" s="230">
        <v>15</v>
      </c>
      <c r="P807" s="230">
        <v>80</v>
      </c>
      <c r="Q807" s="229" t="s">
        <v>34</v>
      </c>
      <c r="R807" s="229"/>
      <c r="S807" s="229"/>
      <c r="T807" s="231">
        <v>0</v>
      </c>
      <c r="U807" s="229"/>
      <c r="V807" s="209"/>
    </row>
    <row r="808" spans="1:22" ht="13.5">
      <c r="A808" s="225" t="s">
        <v>5859</v>
      </c>
      <c r="B808" s="226" t="s">
        <v>5860</v>
      </c>
      <c r="C808" s="227" t="s">
        <v>2751</v>
      </c>
      <c r="D808" s="228" t="s">
        <v>421</v>
      </c>
      <c r="E808" s="247" t="s">
        <v>590</v>
      </c>
      <c r="F808" s="248"/>
      <c r="G808" s="228" t="s">
        <v>2861</v>
      </c>
      <c r="H808" s="229" t="s">
        <v>421</v>
      </c>
      <c r="I808" s="229"/>
      <c r="J808" s="147" t="str">
        <f t="shared" si="25"/>
        <v>蘇漢城</v>
      </c>
      <c r="K808" s="231">
        <v>0</v>
      </c>
      <c r="L808" s="208" t="s">
        <v>4745</v>
      </c>
      <c r="M808" s="208" t="s">
        <v>4805</v>
      </c>
      <c r="N808" s="154">
        <f t="shared" si="24"/>
        <v>45777</v>
      </c>
      <c r="O808" s="230">
        <v>4</v>
      </c>
      <c r="P808" s="230">
        <v>20</v>
      </c>
      <c r="Q808" s="229" t="s">
        <v>36</v>
      </c>
      <c r="R808" s="229"/>
      <c r="S808" s="229"/>
      <c r="T808" s="231">
        <v>0</v>
      </c>
      <c r="U808" s="229"/>
      <c r="V808" s="209"/>
    </row>
    <row r="809" spans="1:22" ht="13.5">
      <c r="A809" s="225" t="s">
        <v>2054</v>
      </c>
      <c r="B809" s="226" t="s">
        <v>2055</v>
      </c>
      <c r="C809" s="227" t="s">
        <v>15984</v>
      </c>
      <c r="D809" s="228" t="s">
        <v>2173</v>
      </c>
      <c r="E809" s="247" t="s">
        <v>15990</v>
      </c>
      <c r="F809" s="248" t="s">
        <v>15991</v>
      </c>
      <c r="G809" s="228" t="s">
        <v>2170</v>
      </c>
      <c r="H809" s="229" t="s">
        <v>2173</v>
      </c>
      <c r="I809" s="229"/>
      <c r="J809" s="147" t="str">
        <f t="shared" si="25"/>
        <v>郑仁春</v>
      </c>
      <c r="K809" s="230">
        <v>100</v>
      </c>
      <c r="L809" s="208" t="s">
        <v>4745</v>
      </c>
      <c r="M809" s="208" t="s">
        <v>4746</v>
      </c>
      <c r="N809" s="154">
        <f t="shared" si="24"/>
        <v>45775</v>
      </c>
      <c r="O809" s="230">
        <v>2</v>
      </c>
      <c r="P809" s="230">
        <v>12</v>
      </c>
      <c r="Q809" s="229" t="s">
        <v>31</v>
      </c>
      <c r="R809" s="229" t="s">
        <v>5201</v>
      </c>
      <c r="S809" s="229" t="s">
        <v>6037</v>
      </c>
      <c r="T809" s="230">
        <v>10</v>
      </c>
      <c r="U809" s="229"/>
      <c r="V809" s="208" t="s">
        <v>16012</v>
      </c>
    </row>
    <row r="810" spans="1:22" ht="13.5">
      <c r="A810" s="225" t="s">
        <v>5212</v>
      </c>
      <c r="B810" s="226" t="s">
        <v>5213</v>
      </c>
      <c r="C810" s="227" t="s">
        <v>46</v>
      </c>
      <c r="D810" s="228" t="s">
        <v>115</v>
      </c>
      <c r="E810" s="247" t="s">
        <v>108</v>
      </c>
      <c r="F810" s="248"/>
      <c r="G810" s="228" t="s">
        <v>100</v>
      </c>
      <c r="H810" s="229" t="s">
        <v>115</v>
      </c>
      <c r="I810" s="229"/>
      <c r="J810" s="147" t="str">
        <f t="shared" si="25"/>
        <v>黃胤綸</v>
      </c>
      <c r="K810" s="231">
        <v>0</v>
      </c>
      <c r="L810" s="208" t="s">
        <v>4746</v>
      </c>
      <c r="M810" s="208" t="s">
        <v>4805</v>
      </c>
      <c r="N810" s="154">
        <f t="shared" si="24"/>
        <v>45777</v>
      </c>
      <c r="O810" s="230">
        <v>3</v>
      </c>
      <c r="P810" s="230">
        <v>16</v>
      </c>
      <c r="Q810" s="229" t="s">
        <v>34</v>
      </c>
      <c r="R810" s="229"/>
      <c r="S810" s="229"/>
      <c r="T810" s="231">
        <v>0</v>
      </c>
      <c r="U810" s="229"/>
      <c r="V810" s="209"/>
    </row>
    <row r="811" spans="1:22" ht="13.5">
      <c r="A811" s="225" t="s">
        <v>6877</v>
      </c>
      <c r="B811" s="226" t="s">
        <v>6878</v>
      </c>
      <c r="C811" s="227" t="s">
        <v>6885</v>
      </c>
      <c r="D811" s="228" t="s">
        <v>274</v>
      </c>
      <c r="E811" s="247" t="s">
        <v>7357</v>
      </c>
      <c r="F811" s="248"/>
      <c r="G811" s="228"/>
      <c r="H811" s="229"/>
      <c r="I811" s="229"/>
      <c r="J811" s="147">
        <f t="shared" si="25"/>
        <v>0</v>
      </c>
      <c r="K811" s="230">
        <v>100</v>
      </c>
      <c r="L811" s="208" t="s">
        <v>4746</v>
      </c>
      <c r="M811" s="208" t="s">
        <v>5203</v>
      </c>
      <c r="N811" s="154">
        <f t="shared" si="24"/>
        <v>45800</v>
      </c>
      <c r="O811" s="230">
        <v>20</v>
      </c>
      <c r="P811" s="230">
        <v>24</v>
      </c>
      <c r="Q811" s="229" t="s">
        <v>34</v>
      </c>
      <c r="R811" s="229"/>
      <c r="S811" s="229"/>
      <c r="T811" s="231">
        <v>0</v>
      </c>
      <c r="U811" s="229"/>
      <c r="V811" s="208" t="s">
        <v>9491</v>
      </c>
    </row>
    <row r="812" spans="1:22" ht="13.5">
      <c r="A812" s="225" t="s">
        <v>4557</v>
      </c>
      <c r="B812" s="226" t="s">
        <v>4558</v>
      </c>
      <c r="C812" s="227" t="s">
        <v>89</v>
      </c>
      <c r="D812" s="228" t="s">
        <v>123</v>
      </c>
      <c r="E812" s="247" t="s">
        <v>95</v>
      </c>
      <c r="F812" s="248"/>
      <c r="G812" s="228" t="s">
        <v>6339</v>
      </c>
      <c r="H812" s="229" t="s">
        <v>1732</v>
      </c>
      <c r="I812" s="229"/>
      <c r="J812" s="147" t="str">
        <f t="shared" si="25"/>
        <v>王俊博</v>
      </c>
      <c r="K812" s="230">
        <v>100</v>
      </c>
      <c r="L812" s="208" t="s">
        <v>4746</v>
      </c>
      <c r="M812" s="208" t="s">
        <v>4742</v>
      </c>
      <c r="N812" s="154">
        <f t="shared" si="24"/>
        <v>45779</v>
      </c>
      <c r="O812" s="230">
        <v>5</v>
      </c>
      <c r="P812" s="230">
        <v>20</v>
      </c>
      <c r="Q812" s="229" t="s">
        <v>31</v>
      </c>
      <c r="R812" s="229" t="s">
        <v>6243</v>
      </c>
      <c r="S812" s="229" t="s">
        <v>6243</v>
      </c>
      <c r="T812" s="230">
        <v>1</v>
      </c>
      <c r="U812" s="229"/>
      <c r="V812" s="209"/>
    </row>
    <row r="813" spans="1:22" ht="13.5">
      <c r="A813" s="225" t="s">
        <v>4557</v>
      </c>
      <c r="B813" s="226" t="s">
        <v>4558</v>
      </c>
      <c r="C813" s="227" t="s">
        <v>89</v>
      </c>
      <c r="D813" s="228" t="s">
        <v>123</v>
      </c>
      <c r="E813" s="247" t="s">
        <v>98</v>
      </c>
      <c r="F813" s="248"/>
      <c r="G813" s="228" t="s">
        <v>506</v>
      </c>
      <c r="H813" s="229" t="s">
        <v>123</v>
      </c>
      <c r="I813" s="229"/>
      <c r="J813" s="147" t="str">
        <f t="shared" si="25"/>
        <v>張良琪</v>
      </c>
      <c r="K813" s="230">
        <v>100</v>
      </c>
      <c r="L813" s="208" t="s">
        <v>4746</v>
      </c>
      <c r="M813" s="208" t="s">
        <v>4742</v>
      </c>
      <c r="N813" s="154">
        <f t="shared" si="24"/>
        <v>45779</v>
      </c>
      <c r="O813" s="230">
        <v>5</v>
      </c>
      <c r="P813" s="230">
        <v>20</v>
      </c>
      <c r="Q813" s="229" t="s">
        <v>31</v>
      </c>
      <c r="R813" s="229" t="s">
        <v>10215</v>
      </c>
      <c r="S813" s="229" t="s">
        <v>10215</v>
      </c>
      <c r="T813" s="230">
        <v>1</v>
      </c>
      <c r="U813" s="229"/>
      <c r="V813" s="209"/>
    </row>
    <row r="814" spans="1:22" ht="13.5">
      <c r="A814" s="225" t="s">
        <v>5181</v>
      </c>
      <c r="B814" s="226" t="s">
        <v>5182</v>
      </c>
      <c r="C814" s="227" t="s">
        <v>256</v>
      </c>
      <c r="D814" s="228" t="s">
        <v>421</v>
      </c>
      <c r="E814" s="247" t="s">
        <v>257</v>
      </c>
      <c r="F814" s="248"/>
      <c r="G814" s="228" t="s">
        <v>70</v>
      </c>
      <c r="H814" s="229" t="s">
        <v>718</v>
      </c>
      <c r="I814" s="229"/>
      <c r="J814" s="147" t="str">
        <f t="shared" si="25"/>
        <v>朱哲演</v>
      </c>
      <c r="K814" s="230">
        <v>100</v>
      </c>
      <c r="L814" s="208" t="s">
        <v>4746</v>
      </c>
      <c r="M814" s="208" t="s">
        <v>6897</v>
      </c>
      <c r="N814" s="154">
        <f t="shared" si="24"/>
        <v>45817</v>
      </c>
      <c r="O814" s="230">
        <v>30</v>
      </c>
      <c r="P814" s="230">
        <v>200</v>
      </c>
      <c r="Q814" s="229" t="s">
        <v>31</v>
      </c>
      <c r="R814" s="229" t="s">
        <v>4812</v>
      </c>
      <c r="S814" s="229" t="s">
        <v>4816</v>
      </c>
      <c r="T814" s="230">
        <v>21</v>
      </c>
      <c r="U814" s="230">
        <v>5</v>
      </c>
      <c r="V814" s="208" t="s">
        <v>9289</v>
      </c>
    </row>
    <row r="815" spans="1:22" ht="13.5">
      <c r="A815" s="225" t="s">
        <v>3275</v>
      </c>
      <c r="B815" s="226" t="s">
        <v>3276</v>
      </c>
      <c r="C815" s="227" t="s">
        <v>256</v>
      </c>
      <c r="D815" s="228" t="s">
        <v>421</v>
      </c>
      <c r="E815" s="247" t="s">
        <v>257</v>
      </c>
      <c r="F815" s="248"/>
      <c r="G815" s="228" t="s">
        <v>70</v>
      </c>
      <c r="H815" s="229" t="s">
        <v>478</v>
      </c>
      <c r="I815" s="229"/>
      <c r="J815" s="147" t="str">
        <f t="shared" si="25"/>
        <v>陳威宏</v>
      </c>
      <c r="K815" s="230">
        <v>100</v>
      </c>
      <c r="L815" s="208" t="s">
        <v>4805</v>
      </c>
      <c r="M815" s="208" t="s">
        <v>6237</v>
      </c>
      <c r="N815" s="154">
        <f t="shared" si="24"/>
        <v>45819</v>
      </c>
      <c r="O815" s="230">
        <v>30</v>
      </c>
      <c r="P815" s="230">
        <v>150</v>
      </c>
      <c r="Q815" s="229" t="s">
        <v>31</v>
      </c>
      <c r="R815" s="229" t="s">
        <v>5191</v>
      </c>
      <c r="S815" s="229" t="s">
        <v>5202</v>
      </c>
      <c r="T815" s="230">
        <v>13</v>
      </c>
      <c r="U815" s="229"/>
      <c r="V815" s="209"/>
    </row>
    <row r="816" spans="1:22" ht="13.5">
      <c r="A816" s="225" t="s">
        <v>4750</v>
      </c>
      <c r="B816" s="226" t="s">
        <v>4751</v>
      </c>
      <c r="C816" s="227" t="s">
        <v>41</v>
      </c>
      <c r="D816" s="228" t="s">
        <v>123</v>
      </c>
      <c r="E816" s="247" t="s">
        <v>84</v>
      </c>
      <c r="F816" s="248"/>
      <c r="G816" s="228" t="s">
        <v>60</v>
      </c>
      <c r="H816" s="229" t="s">
        <v>104</v>
      </c>
      <c r="I816" s="229"/>
      <c r="J816" s="147" t="str">
        <f t="shared" si="25"/>
        <v>吳志嘉</v>
      </c>
      <c r="K816" s="231">
        <v>0</v>
      </c>
      <c r="L816" s="208" t="s">
        <v>4808</v>
      </c>
      <c r="M816" s="208" t="s">
        <v>4809</v>
      </c>
      <c r="N816" s="154">
        <f t="shared" si="24"/>
        <v>45805</v>
      </c>
      <c r="O816" s="230">
        <v>20</v>
      </c>
      <c r="P816" s="230">
        <v>20</v>
      </c>
      <c r="Q816" s="229" t="s">
        <v>34</v>
      </c>
      <c r="R816" s="229"/>
      <c r="S816" s="229"/>
      <c r="T816" s="231">
        <v>0</v>
      </c>
      <c r="U816" s="229"/>
      <c r="V816" s="208" t="s">
        <v>7378</v>
      </c>
    </row>
    <row r="817" spans="1:22" ht="13.5">
      <c r="A817" s="225" t="s">
        <v>4750</v>
      </c>
      <c r="B817" s="226" t="s">
        <v>4751</v>
      </c>
      <c r="C817" s="227" t="s">
        <v>89</v>
      </c>
      <c r="D817" s="228" t="s">
        <v>123</v>
      </c>
      <c r="E817" s="247" t="s">
        <v>487</v>
      </c>
      <c r="F817" s="248"/>
      <c r="G817" s="228" t="s">
        <v>506</v>
      </c>
      <c r="H817" s="229" t="s">
        <v>770</v>
      </c>
      <c r="I817" s="229"/>
      <c r="J817" s="147" t="str">
        <f t="shared" si="25"/>
        <v>鄭珅易</v>
      </c>
      <c r="K817" s="231">
        <v>0</v>
      </c>
      <c r="L817" s="208" t="s">
        <v>4808</v>
      </c>
      <c r="M817" s="208" t="s">
        <v>4810</v>
      </c>
      <c r="N817" s="154">
        <f t="shared" si="24"/>
        <v>45791</v>
      </c>
      <c r="O817" s="230">
        <v>10</v>
      </c>
      <c r="P817" s="230">
        <v>40</v>
      </c>
      <c r="Q817" s="229" t="s">
        <v>34</v>
      </c>
      <c r="R817" s="229"/>
      <c r="S817" s="229"/>
      <c r="T817" s="231">
        <v>0</v>
      </c>
      <c r="U817" s="229"/>
      <c r="V817" s="208" t="s">
        <v>7378</v>
      </c>
    </row>
    <row r="818" spans="1:22" ht="13.5">
      <c r="A818" s="225" t="s">
        <v>4750</v>
      </c>
      <c r="B818" s="226" t="s">
        <v>4751</v>
      </c>
      <c r="C818" s="227" t="s">
        <v>89</v>
      </c>
      <c r="D818" s="228" t="s">
        <v>123</v>
      </c>
      <c r="E818" s="247" t="s">
        <v>45</v>
      </c>
      <c r="F818" s="248"/>
      <c r="G818" s="228" t="s">
        <v>506</v>
      </c>
      <c r="H818" s="229" t="s">
        <v>770</v>
      </c>
      <c r="I818" s="229"/>
      <c r="J818" s="147" t="str">
        <f t="shared" si="25"/>
        <v>鄭珅易</v>
      </c>
      <c r="K818" s="231">
        <v>0</v>
      </c>
      <c r="L818" s="208" t="s">
        <v>4808</v>
      </c>
      <c r="M818" s="208" t="s">
        <v>4811</v>
      </c>
      <c r="N818" s="154">
        <f t="shared" si="24"/>
        <v>45784</v>
      </c>
      <c r="O818" s="230">
        <v>5</v>
      </c>
      <c r="P818" s="230">
        <v>20</v>
      </c>
      <c r="Q818" s="229" t="s">
        <v>34</v>
      </c>
      <c r="R818" s="229"/>
      <c r="S818" s="229"/>
      <c r="T818" s="231">
        <v>0</v>
      </c>
      <c r="U818" s="229"/>
      <c r="V818" s="208" t="s">
        <v>7378</v>
      </c>
    </row>
    <row r="819" spans="1:22" ht="13.5">
      <c r="A819" s="225" t="s">
        <v>4750</v>
      </c>
      <c r="B819" s="226" t="s">
        <v>4751</v>
      </c>
      <c r="C819" s="227" t="s">
        <v>89</v>
      </c>
      <c r="D819" s="228" t="s">
        <v>123</v>
      </c>
      <c r="E819" s="247" t="s">
        <v>48</v>
      </c>
      <c r="F819" s="248"/>
      <c r="G819" s="228" t="s">
        <v>506</v>
      </c>
      <c r="H819" s="229" t="s">
        <v>770</v>
      </c>
      <c r="I819" s="229"/>
      <c r="J819" s="147" t="str">
        <f t="shared" si="25"/>
        <v>鄭珅易</v>
      </c>
      <c r="K819" s="231">
        <v>0</v>
      </c>
      <c r="L819" s="208" t="s">
        <v>4808</v>
      </c>
      <c r="M819" s="208" t="s">
        <v>4811</v>
      </c>
      <c r="N819" s="154">
        <f t="shared" si="24"/>
        <v>45784</v>
      </c>
      <c r="O819" s="230">
        <v>5</v>
      </c>
      <c r="P819" s="230">
        <v>20</v>
      </c>
      <c r="Q819" s="229" t="s">
        <v>34</v>
      </c>
      <c r="R819" s="229"/>
      <c r="S819" s="229"/>
      <c r="T819" s="231">
        <v>0</v>
      </c>
      <c r="U819" s="229"/>
      <c r="V819" s="208" t="s">
        <v>7378</v>
      </c>
    </row>
    <row r="820" spans="1:22" ht="13.5">
      <c r="A820" s="225" t="s">
        <v>4750</v>
      </c>
      <c r="B820" s="226" t="s">
        <v>4751</v>
      </c>
      <c r="C820" s="227" t="s">
        <v>89</v>
      </c>
      <c r="D820" s="228" t="s">
        <v>123</v>
      </c>
      <c r="E820" s="247" t="s">
        <v>47</v>
      </c>
      <c r="F820" s="248"/>
      <c r="G820" s="228" t="s">
        <v>506</v>
      </c>
      <c r="H820" s="229" t="s">
        <v>770</v>
      </c>
      <c r="I820" s="229"/>
      <c r="J820" s="147" t="str">
        <f t="shared" si="25"/>
        <v>鄭珅易</v>
      </c>
      <c r="K820" s="231">
        <v>0</v>
      </c>
      <c r="L820" s="208" t="s">
        <v>4808</v>
      </c>
      <c r="M820" s="208" t="s">
        <v>4811</v>
      </c>
      <c r="N820" s="154">
        <f t="shared" si="24"/>
        <v>45784</v>
      </c>
      <c r="O820" s="230">
        <v>5</v>
      </c>
      <c r="P820" s="230">
        <v>20</v>
      </c>
      <c r="Q820" s="229" t="s">
        <v>34</v>
      </c>
      <c r="R820" s="229"/>
      <c r="S820" s="229"/>
      <c r="T820" s="231">
        <v>0</v>
      </c>
      <c r="U820" s="229"/>
      <c r="V820" s="208" t="s">
        <v>7378</v>
      </c>
    </row>
    <row r="821" spans="1:22" ht="13.5">
      <c r="A821" s="225" t="s">
        <v>4750</v>
      </c>
      <c r="B821" s="226" t="s">
        <v>4751</v>
      </c>
      <c r="C821" s="227" t="s">
        <v>89</v>
      </c>
      <c r="D821" s="228" t="s">
        <v>123</v>
      </c>
      <c r="E821" s="247" t="s">
        <v>96</v>
      </c>
      <c r="F821" s="248"/>
      <c r="G821" s="228" t="s">
        <v>506</v>
      </c>
      <c r="H821" s="229" t="s">
        <v>770</v>
      </c>
      <c r="I821" s="229"/>
      <c r="J821" s="147" t="str">
        <f t="shared" si="25"/>
        <v>鄭珅易</v>
      </c>
      <c r="K821" s="231">
        <v>0</v>
      </c>
      <c r="L821" s="208" t="s">
        <v>4808</v>
      </c>
      <c r="M821" s="208" t="s">
        <v>4811</v>
      </c>
      <c r="N821" s="154">
        <f t="shared" si="24"/>
        <v>45784</v>
      </c>
      <c r="O821" s="230">
        <v>5</v>
      </c>
      <c r="P821" s="230">
        <v>20</v>
      </c>
      <c r="Q821" s="229" t="s">
        <v>34</v>
      </c>
      <c r="R821" s="229"/>
      <c r="S821" s="229"/>
      <c r="T821" s="231">
        <v>0</v>
      </c>
      <c r="U821" s="229"/>
      <c r="V821" s="208" t="s">
        <v>7378</v>
      </c>
    </row>
    <row r="822" spans="1:22" ht="13.5">
      <c r="A822" s="225" t="s">
        <v>2027</v>
      </c>
      <c r="B822" s="226" t="s">
        <v>2028</v>
      </c>
      <c r="C822" s="227" t="s">
        <v>46</v>
      </c>
      <c r="D822" s="228" t="s">
        <v>2026</v>
      </c>
      <c r="E822" s="247" t="s">
        <v>15992</v>
      </c>
      <c r="F822" s="248"/>
      <c r="G822" s="228" t="s">
        <v>2170</v>
      </c>
      <c r="H822" s="229" t="s">
        <v>2026</v>
      </c>
      <c r="I822" s="229"/>
      <c r="J822" s="147" t="str">
        <f t="shared" si="25"/>
        <v>汪佳凯</v>
      </c>
      <c r="K822" s="230">
        <v>100</v>
      </c>
      <c r="L822" s="208" t="s">
        <v>4808</v>
      </c>
      <c r="M822" s="208" t="s">
        <v>4811</v>
      </c>
      <c r="N822" s="154">
        <f t="shared" si="24"/>
        <v>45784</v>
      </c>
      <c r="O822" s="230">
        <v>5</v>
      </c>
      <c r="P822" s="230">
        <v>1</v>
      </c>
      <c r="Q822" s="229" t="s">
        <v>31</v>
      </c>
      <c r="R822" s="229" t="s">
        <v>4820</v>
      </c>
      <c r="S822" s="229" t="s">
        <v>5209</v>
      </c>
      <c r="T822" s="230">
        <v>4</v>
      </c>
      <c r="U822" s="229"/>
      <c r="V822" s="208" t="s">
        <v>12291</v>
      </c>
    </row>
    <row r="823" spans="1:22" ht="13.5">
      <c r="A823" s="225" t="s">
        <v>5179</v>
      </c>
      <c r="B823" s="226" t="s">
        <v>5180</v>
      </c>
      <c r="C823" s="227" t="s">
        <v>2717</v>
      </c>
      <c r="D823" s="228" t="s">
        <v>421</v>
      </c>
      <c r="E823" s="247" t="s">
        <v>418</v>
      </c>
      <c r="F823" s="248" t="s">
        <v>9278</v>
      </c>
      <c r="G823" s="228" t="s">
        <v>2861</v>
      </c>
      <c r="H823" s="229" t="s">
        <v>421</v>
      </c>
      <c r="I823" s="229"/>
      <c r="J823" s="147" t="str">
        <f t="shared" si="25"/>
        <v>蘇漢城</v>
      </c>
      <c r="K823" s="230">
        <v>100</v>
      </c>
      <c r="L823" s="208" t="s">
        <v>4742</v>
      </c>
      <c r="M823" s="208" t="s">
        <v>5200</v>
      </c>
      <c r="N823" s="154">
        <f t="shared" si="24"/>
        <v>45792</v>
      </c>
      <c r="O823" s="230">
        <v>10</v>
      </c>
      <c r="P823" s="230">
        <v>50</v>
      </c>
      <c r="Q823" s="229" t="s">
        <v>31</v>
      </c>
      <c r="R823" s="229" t="s">
        <v>4811</v>
      </c>
      <c r="S823" s="229" t="s">
        <v>8717</v>
      </c>
      <c r="T823" s="230">
        <v>39</v>
      </c>
      <c r="U823" s="232">
        <v>110.5</v>
      </c>
      <c r="V823" s="208" t="s">
        <v>8150</v>
      </c>
    </row>
    <row r="824" spans="1:22" ht="13.5">
      <c r="A824" s="225" t="s">
        <v>6877</v>
      </c>
      <c r="B824" s="226" t="s">
        <v>6878</v>
      </c>
      <c r="C824" s="227" t="s">
        <v>6886</v>
      </c>
      <c r="D824" s="228" t="s">
        <v>274</v>
      </c>
      <c r="E824" s="247" t="s">
        <v>7352</v>
      </c>
      <c r="F824" s="248"/>
      <c r="G824" s="228"/>
      <c r="H824" s="229"/>
      <c r="I824" s="229"/>
      <c r="J824" s="147">
        <f t="shared" si="25"/>
        <v>0</v>
      </c>
      <c r="K824" s="230">
        <v>100</v>
      </c>
      <c r="L824" s="208" t="s">
        <v>4742</v>
      </c>
      <c r="M824" s="208" t="s">
        <v>5200</v>
      </c>
      <c r="N824" s="154">
        <f t="shared" si="24"/>
        <v>45792</v>
      </c>
      <c r="O824" s="230">
        <v>10</v>
      </c>
      <c r="P824" s="230">
        <v>40</v>
      </c>
      <c r="Q824" s="229" t="s">
        <v>34</v>
      </c>
      <c r="R824" s="229"/>
      <c r="S824" s="229"/>
      <c r="T824" s="231">
        <v>0</v>
      </c>
      <c r="U824" s="229"/>
      <c r="V824" s="208" t="s">
        <v>9491</v>
      </c>
    </row>
    <row r="825" spans="1:22" ht="13.5">
      <c r="A825" s="225" t="s">
        <v>7923</v>
      </c>
      <c r="B825" s="226" t="s">
        <v>7924</v>
      </c>
      <c r="C825" s="227" t="s">
        <v>52</v>
      </c>
      <c r="D825" s="228" t="s">
        <v>50</v>
      </c>
      <c r="E825" s="247" t="s">
        <v>7925</v>
      </c>
      <c r="F825" s="248"/>
      <c r="G825" s="228" t="s">
        <v>2860</v>
      </c>
      <c r="H825" s="229" t="s">
        <v>50</v>
      </c>
      <c r="I825" s="229"/>
      <c r="J825" s="147" t="str">
        <f t="shared" si="25"/>
        <v>王瀚霆</v>
      </c>
      <c r="K825" s="230">
        <v>100</v>
      </c>
      <c r="L825" s="208" t="s">
        <v>4747</v>
      </c>
      <c r="M825" s="208" t="s">
        <v>5201</v>
      </c>
      <c r="N825" s="154">
        <f t="shared" si="24"/>
        <v>45786</v>
      </c>
      <c r="O825" s="230">
        <v>5</v>
      </c>
      <c r="P825" s="230">
        <v>24</v>
      </c>
      <c r="Q825" s="229" t="s">
        <v>31</v>
      </c>
      <c r="R825" s="229" t="s">
        <v>5201</v>
      </c>
      <c r="S825" s="229" t="s">
        <v>6241</v>
      </c>
      <c r="T825" s="230">
        <v>55</v>
      </c>
      <c r="U825" s="230">
        <v>12</v>
      </c>
      <c r="V825" s="208" t="s">
        <v>10206</v>
      </c>
    </row>
    <row r="826" spans="1:22" ht="13.5">
      <c r="A826" s="225" t="s">
        <v>6877</v>
      </c>
      <c r="B826" s="226" t="s">
        <v>6878</v>
      </c>
      <c r="C826" s="227" t="s">
        <v>6887</v>
      </c>
      <c r="D826" s="228" t="s">
        <v>274</v>
      </c>
      <c r="E826" s="247" t="s">
        <v>7353</v>
      </c>
      <c r="F826" s="248"/>
      <c r="G826" s="228"/>
      <c r="H826" s="229"/>
      <c r="I826" s="229"/>
      <c r="J826" s="147">
        <f t="shared" si="25"/>
        <v>0</v>
      </c>
      <c r="K826" s="230">
        <v>100</v>
      </c>
      <c r="L826" s="208" t="s">
        <v>4747</v>
      </c>
      <c r="M826" s="208" t="s">
        <v>5204</v>
      </c>
      <c r="N826" s="154">
        <f t="shared" si="24"/>
        <v>45793</v>
      </c>
      <c r="O826" s="230">
        <v>10</v>
      </c>
      <c r="P826" s="230">
        <v>40</v>
      </c>
      <c r="Q826" s="229" t="s">
        <v>34</v>
      </c>
      <c r="R826" s="229"/>
      <c r="S826" s="229"/>
      <c r="T826" s="231">
        <v>0</v>
      </c>
      <c r="U826" s="230">
        <v>15</v>
      </c>
      <c r="V826" s="208" t="s">
        <v>9491</v>
      </c>
    </row>
    <row r="827" spans="1:22" ht="13.5">
      <c r="A827" s="225" t="s">
        <v>4557</v>
      </c>
      <c r="B827" s="226" t="s">
        <v>4558</v>
      </c>
      <c r="C827" s="227" t="s">
        <v>89</v>
      </c>
      <c r="D827" s="228" t="s">
        <v>123</v>
      </c>
      <c r="E827" s="247" t="s">
        <v>108</v>
      </c>
      <c r="F827" s="248"/>
      <c r="G827" s="228" t="s">
        <v>506</v>
      </c>
      <c r="H827" s="229" t="s">
        <v>123</v>
      </c>
      <c r="I827" s="229"/>
      <c r="J827" s="147" t="str">
        <f t="shared" si="25"/>
        <v>張良琪</v>
      </c>
      <c r="K827" s="231">
        <v>0</v>
      </c>
      <c r="L827" s="208" t="s">
        <v>4747</v>
      </c>
      <c r="M827" s="208" t="s">
        <v>4747</v>
      </c>
      <c r="N827" s="154">
        <f t="shared" si="24"/>
        <v>45782</v>
      </c>
      <c r="O827" s="230">
        <v>1</v>
      </c>
      <c r="P827" s="230">
        <v>8</v>
      </c>
      <c r="Q827" s="229" t="s">
        <v>34</v>
      </c>
      <c r="R827" s="229"/>
      <c r="S827" s="229"/>
      <c r="T827" s="231">
        <v>0</v>
      </c>
      <c r="U827" s="229"/>
      <c r="V827" s="209"/>
    </row>
    <row r="828" spans="1:22" ht="13.5">
      <c r="A828" s="225" t="s">
        <v>5514</v>
      </c>
      <c r="B828" s="226" t="s">
        <v>5515</v>
      </c>
      <c r="C828" s="227" t="s">
        <v>2750</v>
      </c>
      <c r="D828" s="228" t="s">
        <v>421</v>
      </c>
      <c r="E828" s="247" t="s">
        <v>418</v>
      </c>
      <c r="F828" s="248" t="s">
        <v>9279</v>
      </c>
      <c r="G828" s="228" t="s">
        <v>2861</v>
      </c>
      <c r="H828" s="229" t="s">
        <v>421</v>
      </c>
      <c r="I828" s="229"/>
      <c r="J828" s="147" t="str">
        <f t="shared" si="25"/>
        <v>蘇漢城</v>
      </c>
      <c r="K828" s="230">
        <v>100</v>
      </c>
      <c r="L828" s="208" t="s">
        <v>4812</v>
      </c>
      <c r="M828" s="208" t="s">
        <v>4813</v>
      </c>
      <c r="N828" s="154">
        <f t="shared" si="24"/>
        <v>45813</v>
      </c>
      <c r="O828" s="230">
        <v>20</v>
      </c>
      <c r="P828" s="230">
        <v>140</v>
      </c>
      <c r="Q828" s="229" t="s">
        <v>31</v>
      </c>
      <c r="R828" s="229" t="s">
        <v>4810</v>
      </c>
      <c r="S828" s="229" t="s">
        <v>8717</v>
      </c>
      <c r="T828" s="230">
        <v>34</v>
      </c>
      <c r="U828" s="230">
        <v>162</v>
      </c>
      <c r="V828" s="208" t="s">
        <v>10194</v>
      </c>
    </row>
    <row r="829" spans="1:22" ht="13.5">
      <c r="A829" s="225" t="s">
        <v>4750</v>
      </c>
      <c r="B829" s="226" t="s">
        <v>4751</v>
      </c>
      <c r="C829" s="227" t="s">
        <v>89</v>
      </c>
      <c r="D829" s="228" t="s">
        <v>123</v>
      </c>
      <c r="E829" s="247" t="s">
        <v>90</v>
      </c>
      <c r="F829" s="248"/>
      <c r="G829" s="228" t="s">
        <v>506</v>
      </c>
      <c r="H829" s="229" t="s">
        <v>770</v>
      </c>
      <c r="I829" s="229"/>
      <c r="J829" s="147" t="str">
        <f t="shared" si="25"/>
        <v>鄭珅易</v>
      </c>
      <c r="K829" s="231">
        <v>0</v>
      </c>
      <c r="L829" s="208" t="s">
        <v>4812</v>
      </c>
      <c r="M829" s="208" t="s">
        <v>4813</v>
      </c>
      <c r="N829" s="154">
        <f t="shared" si="24"/>
        <v>45813</v>
      </c>
      <c r="O829" s="230">
        <v>20</v>
      </c>
      <c r="P829" s="230">
        <v>160</v>
      </c>
      <c r="Q829" s="229" t="s">
        <v>34</v>
      </c>
      <c r="R829" s="229"/>
      <c r="S829" s="229"/>
      <c r="T829" s="231">
        <v>0</v>
      </c>
      <c r="U829" s="229"/>
      <c r="V829" s="208" t="s">
        <v>7378</v>
      </c>
    </row>
    <row r="830" spans="1:22" ht="13.5">
      <c r="A830" s="225" t="s">
        <v>2027</v>
      </c>
      <c r="B830" s="226" t="s">
        <v>2028</v>
      </c>
      <c r="C830" s="227" t="s">
        <v>46</v>
      </c>
      <c r="D830" s="228" t="s">
        <v>2026</v>
      </c>
      <c r="E830" s="247" t="s">
        <v>15993</v>
      </c>
      <c r="F830" s="248"/>
      <c r="G830" s="228" t="s">
        <v>2170</v>
      </c>
      <c r="H830" s="229" t="s">
        <v>2026</v>
      </c>
      <c r="I830" s="229"/>
      <c r="J830" s="147" t="str">
        <f t="shared" si="25"/>
        <v>汪佳凯</v>
      </c>
      <c r="K830" s="230">
        <v>100</v>
      </c>
      <c r="L830" s="208" t="s">
        <v>4812</v>
      </c>
      <c r="M830" s="208" t="s">
        <v>4810</v>
      </c>
      <c r="N830" s="154">
        <f t="shared" si="24"/>
        <v>45791</v>
      </c>
      <c r="O830" s="230">
        <v>5</v>
      </c>
      <c r="P830" s="230">
        <v>6</v>
      </c>
      <c r="Q830" s="229" t="s">
        <v>31</v>
      </c>
      <c r="R830" s="229" t="s">
        <v>16016</v>
      </c>
      <c r="S830" s="229" t="s">
        <v>4817</v>
      </c>
      <c r="T830" s="230">
        <v>4</v>
      </c>
      <c r="U830" s="229"/>
      <c r="V830" s="208" t="s">
        <v>12291</v>
      </c>
    </row>
    <row r="831" spans="1:22" ht="13.5">
      <c r="A831" s="225" t="s">
        <v>6877</v>
      </c>
      <c r="B831" s="226" t="s">
        <v>6878</v>
      </c>
      <c r="C831" s="227" t="s">
        <v>6888</v>
      </c>
      <c r="D831" s="228" t="s">
        <v>274</v>
      </c>
      <c r="E831" s="247" t="s">
        <v>7360</v>
      </c>
      <c r="F831" s="248"/>
      <c r="G831" s="228" t="s">
        <v>2861</v>
      </c>
      <c r="H831" s="229" t="s">
        <v>422</v>
      </c>
      <c r="I831" s="229"/>
      <c r="J831" s="147" t="str">
        <f t="shared" si="25"/>
        <v>李育儒</v>
      </c>
      <c r="K831" s="230">
        <v>100</v>
      </c>
      <c r="L831" s="208" t="s">
        <v>5201</v>
      </c>
      <c r="M831" s="208" t="s">
        <v>5205</v>
      </c>
      <c r="N831" s="154">
        <f t="shared" si="24"/>
        <v>45806</v>
      </c>
      <c r="O831" s="230">
        <v>15</v>
      </c>
      <c r="P831" s="230">
        <v>40</v>
      </c>
      <c r="Q831" s="229" t="s">
        <v>34</v>
      </c>
      <c r="R831" s="229"/>
      <c r="S831" s="229"/>
      <c r="T831" s="231">
        <v>0</v>
      </c>
      <c r="U831" s="230">
        <v>22</v>
      </c>
      <c r="V831" s="208" t="s">
        <v>9491</v>
      </c>
    </row>
    <row r="832" spans="1:22" ht="13.5">
      <c r="A832" s="225" t="s">
        <v>7923</v>
      </c>
      <c r="B832" s="226" t="s">
        <v>7924</v>
      </c>
      <c r="C832" s="227" t="s">
        <v>52</v>
      </c>
      <c r="D832" s="228" t="s">
        <v>50</v>
      </c>
      <c r="E832" s="247" t="s">
        <v>351</v>
      </c>
      <c r="F832" s="248" t="s">
        <v>9799</v>
      </c>
      <c r="G832" s="228" t="s">
        <v>2860</v>
      </c>
      <c r="H832" s="229" t="s">
        <v>50</v>
      </c>
      <c r="I832" s="229"/>
      <c r="J832" s="147" t="str">
        <f t="shared" si="25"/>
        <v>王瀚霆</v>
      </c>
      <c r="K832" s="230">
        <v>100</v>
      </c>
      <c r="L832" s="208" t="s">
        <v>5202</v>
      </c>
      <c r="M832" s="208" t="s">
        <v>5202</v>
      </c>
      <c r="N832" s="154">
        <f t="shared" si="24"/>
        <v>45789</v>
      </c>
      <c r="O832" s="230">
        <v>1</v>
      </c>
      <c r="P832" s="230">
        <v>8</v>
      </c>
      <c r="Q832" s="229" t="s">
        <v>31</v>
      </c>
      <c r="R832" s="229" t="s">
        <v>4818</v>
      </c>
      <c r="S832" s="229" t="s">
        <v>6241</v>
      </c>
      <c r="T832" s="230">
        <v>21</v>
      </c>
      <c r="U832" s="230">
        <v>1</v>
      </c>
      <c r="V832" s="208" t="s">
        <v>10206</v>
      </c>
    </row>
    <row r="833" spans="1:22" ht="13.5">
      <c r="A833" s="225" t="s">
        <v>5526</v>
      </c>
      <c r="B833" s="226" t="s">
        <v>6524</v>
      </c>
      <c r="C833" s="227" t="s">
        <v>2715</v>
      </c>
      <c r="D833" s="228" t="s">
        <v>262</v>
      </c>
      <c r="E833" s="247" t="s">
        <v>7922</v>
      </c>
      <c r="F833" s="248" t="s">
        <v>8696</v>
      </c>
      <c r="G833" s="228" t="s">
        <v>2861</v>
      </c>
      <c r="H833" s="229" t="s">
        <v>262</v>
      </c>
      <c r="I833" s="229"/>
      <c r="J833" s="147" t="str">
        <f t="shared" si="25"/>
        <v>羅友彥</v>
      </c>
      <c r="K833" s="230">
        <v>100</v>
      </c>
      <c r="L833" s="208" t="s">
        <v>5202</v>
      </c>
      <c r="M833" s="208" t="s">
        <v>6234</v>
      </c>
      <c r="N833" s="154">
        <f t="shared" si="24"/>
        <v>45790</v>
      </c>
      <c r="O833" s="230">
        <v>2</v>
      </c>
      <c r="P833" s="230">
        <v>1</v>
      </c>
      <c r="Q833" s="229" t="s">
        <v>31</v>
      </c>
      <c r="R833" s="229" t="s">
        <v>5202</v>
      </c>
      <c r="S833" s="229" t="s">
        <v>4809</v>
      </c>
      <c r="T833" s="230">
        <v>13</v>
      </c>
      <c r="U833" s="230">
        <v>2</v>
      </c>
      <c r="V833" s="209"/>
    </row>
    <row r="834" spans="1:22" ht="13.5">
      <c r="A834" s="225" t="s">
        <v>5526</v>
      </c>
      <c r="B834" s="226" t="s">
        <v>6524</v>
      </c>
      <c r="C834" s="227" t="s">
        <v>2715</v>
      </c>
      <c r="D834" s="228" t="s">
        <v>262</v>
      </c>
      <c r="E834" s="247" t="s">
        <v>5529</v>
      </c>
      <c r="F834" s="248" t="s">
        <v>8696</v>
      </c>
      <c r="G834" s="228" t="s">
        <v>2861</v>
      </c>
      <c r="H834" s="229" t="s">
        <v>262</v>
      </c>
      <c r="I834" s="229"/>
      <c r="J834" s="147" t="str">
        <f t="shared" si="25"/>
        <v>羅友彥</v>
      </c>
      <c r="K834" s="230">
        <v>100</v>
      </c>
      <c r="L834" s="208" t="s">
        <v>5202</v>
      </c>
      <c r="M834" s="208" t="s">
        <v>6234</v>
      </c>
      <c r="N834" s="154">
        <f t="shared" ref="N834:N897" si="26">DATEVALUE(M834)</f>
        <v>45790</v>
      </c>
      <c r="O834" s="230">
        <v>2</v>
      </c>
      <c r="P834" s="230">
        <v>1</v>
      </c>
      <c r="Q834" s="229" t="s">
        <v>31</v>
      </c>
      <c r="R834" s="229" t="s">
        <v>5202</v>
      </c>
      <c r="S834" s="229" t="s">
        <v>4809</v>
      </c>
      <c r="T834" s="230">
        <v>13</v>
      </c>
      <c r="U834" s="229"/>
      <c r="V834" s="209"/>
    </row>
    <row r="835" spans="1:22" ht="13.5">
      <c r="A835" s="225" t="s">
        <v>6877</v>
      </c>
      <c r="B835" s="226" t="s">
        <v>6878</v>
      </c>
      <c r="C835" s="227" t="s">
        <v>6880</v>
      </c>
      <c r="D835" s="228" t="s">
        <v>274</v>
      </c>
      <c r="E835" s="247" t="s">
        <v>7361</v>
      </c>
      <c r="F835" s="248"/>
      <c r="G835" s="228" t="s">
        <v>2861</v>
      </c>
      <c r="H835" s="229" t="s">
        <v>274</v>
      </c>
      <c r="I835" s="229"/>
      <c r="J835" s="147" t="str">
        <f t="shared" ref="J835:J898" si="27">IF(I835="",H835,LEFT(I835,3))</f>
        <v>陳威瑜</v>
      </c>
      <c r="K835" s="230">
        <v>100</v>
      </c>
      <c r="L835" s="208" t="s">
        <v>5202</v>
      </c>
      <c r="M835" s="208" t="s">
        <v>4810</v>
      </c>
      <c r="N835" s="154">
        <f t="shared" si="26"/>
        <v>45791</v>
      </c>
      <c r="O835" s="230">
        <v>3</v>
      </c>
      <c r="P835" s="230">
        <v>24</v>
      </c>
      <c r="Q835" s="229" t="s">
        <v>34</v>
      </c>
      <c r="R835" s="229"/>
      <c r="S835" s="229"/>
      <c r="T835" s="231">
        <v>0</v>
      </c>
      <c r="U835" s="230">
        <v>3</v>
      </c>
      <c r="V835" s="208" t="s">
        <v>9491</v>
      </c>
    </row>
    <row r="836" spans="1:22" ht="13.5">
      <c r="A836" s="225" t="s">
        <v>7923</v>
      </c>
      <c r="B836" s="226" t="s">
        <v>7924</v>
      </c>
      <c r="C836" s="227" t="s">
        <v>52</v>
      </c>
      <c r="D836" s="228" t="s">
        <v>50</v>
      </c>
      <c r="E836" s="247" t="s">
        <v>7926</v>
      </c>
      <c r="F836" s="248"/>
      <c r="G836" s="228" t="s">
        <v>2860</v>
      </c>
      <c r="H836" s="229" t="s">
        <v>50</v>
      </c>
      <c r="I836" s="229"/>
      <c r="J836" s="147" t="str">
        <f t="shared" si="27"/>
        <v>王瀚霆</v>
      </c>
      <c r="K836" s="230">
        <v>100</v>
      </c>
      <c r="L836" s="208" t="s">
        <v>6234</v>
      </c>
      <c r="M836" s="208" t="s">
        <v>7905</v>
      </c>
      <c r="N836" s="154">
        <f t="shared" si="26"/>
        <v>45828</v>
      </c>
      <c r="O836" s="230">
        <v>28</v>
      </c>
      <c r="P836" s="230">
        <v>32</v>
      </c>
      <c r="Q836" s="229" t="s">
        <v>31</v>
      </c>
      <c r="R836" s="229" t="s">
        <v>5200</v>
      </c>
      <c r="S836" s="229" t="s">
        <v>6241</v>
      </c>
      <c r="T836" s="230">
        <v>51</v>
      </c>
      <c r="U836" s="232">
        <v>11.5</v>
      </c>
      <c r="V836" s="208" t="s">
        <v>10206</v>
      </c>
    </row>
    <row r="837" spans="1:22" ht="13.5">
      <c r="A837" s="225" t="s">
        <v>7923</v>
      </c>
      <c r="B837" s="226" t="s">
        <v>7924</v>
      </c>
      <c r="C837" s="227" t="s">
        <v>52</v>
      </c>
      <c r="D837" s="228" t="s">
        <v>50</v>
      </c>
      <c r="E837" s="247" t="s">
        <v>7927</v>
      </c>
      <c r="F837" s="248"/>
      <c r="G837" s="228" t="s">
        <v>2860</v>
      </c>
      <c r="H837" s="229" t="s">
        <v>50</v>
      </c>
      <c r="I837" s="229"/>
      <c r="J837" s="147" t="str">
        <f t="shared" si="27"/>
        <v>王瀚霆</v>
      </c>
      <c r="K837" s="230">
        <v>100</v>
      </c>
      <c r="L837" s="208" t="s">
        <v>6234</v>
      </c>
      <c r="M837" s="208" t="s">
        <v>4810</v>
      </c>
      <c r="N837" s="154">
        <f t="shared" si="26"/>
        <v>45791</v>
      </c>
      <c r="O837" s="230">
        <v>2</v>
      </c>
      <c r="P837" s="230">
        <v>8</v>
      </c>
      <c r="Q837" s="229" t="s">
        <v>31</v>
      </c>
      <c r="R837" s="229" t="s">
        <v>4810</v>
      </c>
      <c r="S837" s="229" t="s">
        <v>6241</v>
      </c>
      <c r="T837" s="230">
        <v>52</v>
      </c>
      <c r="U837" s="232">
        <v>2.5</v>
      </c>
      <c r="V837" s="208" t="s">
        <v>10206</v>
      </c>
    </row>
    <row r="838" spans="1:22" ht="13.5">
      <c r="A838" s="225" t="s">
        <v>5526</v>
      </c>
      <c r="B838" s="226" t="s">
        <v>6524</v>
      </c>
      <c r="C838" s="227" t="s">
        <v>2716</v>
      </c>
      <c r="D838" s="228" t="s">
        <v>262</v>
      </c>
      <c r="E838" s="247" t="s">
        <v>416</v>
      </c>
      <c r="F838" s="248" t="s">
        <v>8697</v>
      </c>
      <c r="G838" s="228" t="s">
        <v>2861</v>
      </c>
      <c r="H838" s="229" t="s">
        <v>262</v>
      </c>
      <c r="I838" s="229"/>
      <c r="J838" s="147" t="str">
        <f t="shared" si="27"/>
        <v>羅友彥</v>
      </c>
      <c r="K838" s="230">
        <v>100</v>
      </c>
      <c r="L838" s="208" t="s">
        <v>6234</v>
      </c>
      <c r="M838" s="208" t="s">
        <v>5205</v>
      </c>
      <c r="N838" s="154">
        <f t="shared" si="26"/>
        <v>45806</v>
      </c>
      <c r="O838" s="230">
        <v>13</v>
      </c>
      <c r="P838" s="230">
        <v>100</v>
      </c>
      <c r="Q838" s="229" t="s">
        <v>31</v>
      </c>
      <c r="R838" s="229" t="s">
        <v>5202</v>
      </c>
      <c r="S838" s="229" t="s">
        <v>4813</v>
      </c>
      <c r="T838" s="230">
        <v>18</v>
      </c>
      <c r="U838" s="230">
        <v>7</v>
      </c>
      <c r="V838" s="209"/>
    </row>
    <row r="839" spans="1:22" ht="13.5">
      <c r="A839" s="225" t="s">
        <v>5526</v>
      </c>
      <c r="B839" s="226" t="s">
        <v>6524</v>
      </c>
      <c r="C839" s="227" t="s">
        <v>2716</v>
      </c>
      <c r="D839" s="228" t="s">
        <v>262</v>
      </c>
      <c r="E839" s="247" t="s">
        <v>415</v>
      </c>
      <c r="F839" s="248" t="s">
        <v>8698</v>
      </c>
      <c r="G839" s="228" t="s">
        <v>2861</v>
      </c>
      <c r="H839" s="229" t="s">
        <v>262</v>
      </c>
      <c r="I839" s="229"/>
      <c r="J839" s="147" t="str">
        <f t="shared" si="27"/>
        <v>羅友彥</v>
      </c>
      <c r="K839" s="230">
        <v>100</v>
      </c>
      <c r="L839" s="208" t="s">
        <v>6234</v>
      </c>
      <c r="M839" s="208" t="s">
        <v>5205</v>
      </c>
      <c r="N839" s="154">
        <f t="shared" si="26"/>
        <v>45806</v>
      </c>
      <c r="O839" s="230">
        <v>13</v>
      </c>
      <c r="P839" s="230">
        <v>30</v>
      </c>
      <c r="Q839" s="229" t="s">
        <v>31</v>
      </c>
      <c r="R839" s="229" t="s">
        <v>5202</v>
      </c>
      <c r="S839" s="229" t="s">
        <v>4813</v>
      </c>
      <c r="T839" s="230">
        <v>18</v>
      </c>
      <c r="U839" s="230">
        <v>11</v>
      </c>
      <c r="V839" s="209"/>
    </row>
    <row r="840" spans="1:22" ht="13.5">
      <c r="A840" s="225" t="s">
        <v>6877</v>
      </c>
      <c r="B840" s="226" t="s">
        <v>6878</v>
      </c>
      <c r="C840" s="227" t="s">
        <v>6881</v>
      </c>
      <c r="D840" s="228" t="s">
        <v>274</v>
      </c>
      <c r="E840" s="247" t="s">
        <v>7362</v>
      </c>
      <c r="F840" s="248"/>
      <c r="G840" s="228" t="s">
        <v>2861</v>
      </c>
      <c r="H840" s="229" t="s">
        <v>274</v>
      </c>
      <c r="I840" s="229"/>
      <c r="J840" s="147" t="str">
        <f t="shared" si="27"/>
        <v>陳威瑜</v>
      </c>
      <c r="K840" s="230">
        <v>100</v>
      </c>
      <c r="L840" s="208" t="s">
        <v>4810</v>
      </c>
      <c r="M840" s="208" t="s">
        <v>5204</v>
      </c>
      <c r="N840" s="154">
        <f t="shared" si="26"/>
        <v>45793</v>
      </c>
      <c r="O840" s="230">
        <v>3</v>
      </c>
      <c r="P840" s="230">
        <v>24</v>
      </c>
      <c r="Q840" s="229" t="s">
        <v>34</v>
      </c>
      <c r="R840" s="229"/>
      <c r="S840" s="229"/>
      <c r="T840" s="231">
        <v>0</v>
      </c>
      <c r="U840" s="232">
        <v>1.5</v>
      </c>
      <c r="V840" s="208" t="s">
        <v>9491</v>
      </c>
    </row>
    <row r="841" spans="1:22" ht="13.5">
      <c r="A841" s="225" t="s">
        <v>6005</v>
      </c>
      <c r="B841" s="226" t="s">
        <v>6006</v>
      </c>
      <c r="C841" s="227" t="s">
        <v>46</v>
      </c>
      <c r="D841" s="228" t="s">
        <v>115</v>
      </c>
      <c r="E841" s="247" t="s">
        <v>45</v>
      </c>
      <c r="F841" s="248"/>
      <c r="G841" s="228" t="s">
        <v>100</v>
      </c>
      <c r="H841" s="229" t="s">
        <v>736</v>
      </c>
      <c r="I841" s="229"/>
      <c r="J841" s="147" t="str">
        <f t="shared" si="27"/>
        <v>李騏敬</v>
      </c>
      <c r="K841" s="231">
        <v>0</v>
      </c>
      <c r="L841" s="208" t="s">
        <v>4810</v>
      </c>
      <c r="M841" s="208" t="s">
        <v>6236</v>
      </c>
      <c r="N841" s="154">
        <f t="shared" si="26"/>
        <v>45804</v>
      </c>
      <c r="O841" s="230">
        <v>10</v>
      </c>
      <c r="P841" s="230">
        <v>4</v>
      </c>
      <c r="Q841" s="229" t="s">
        <v>34</v>
      </c>
      <c r="R841" s="229"/>
      <c r="S841" s="229"/>
      <c r="T841" s="231">
        <v>0</v>
      </c>
      <c r="U841" s="229"/>
      <c r="V841" s="209"/>
    </row>
    <row r="842" spans="1:22" ht="13.5">
      <c r="A842" s="225" t="s">
        <v>6005</v>
      </c>
      <c r="B842" s="226" t="s">
        <v>6006</v>
      </c>
      <c r="C842" s="227" t="s">
        <v>46</v>
      </c>
      <c r="D842" s="228" t="s">
        <v>115</v>
      </c>
      <c r="E842" s="247" t="s">
        <v>48</v>
      </c>
      <c r="F842" s="248"/>
      <c r="G842" s="228" t="s">
        <v>100</v>
      </c>
      <c r="H842" s="229" t="s">
        <v>736</v>
      </c>
      <c r="I842" s="229"/>
      <c r="J842" s="147" t="str">
        <f t="shared" si="27"/>
        <v>李騏敬</v>
      </c>
      <c r="K842" s="231">
        <v>0</v>
      </c>
      <c r="L842" s="208" t="s">
        <v>4810</v>
      </c>
      <c r="M842" s="208" t="s">
        <v>6236</v>
      </c>
      <c r="N842" s="154">
        <f t="shared" si="26"/>
        <v>45804</v>
      </c>
      <c r="O842" s="230">
        <v>10</v>
      </c>
      <c r="P842" s="230">
        <v>4</v>
      </c>
      <c r="Q842" s="229" t="s">
        <v>34</v>
      </c>
      <c r="R842" s="229"/>
      <c r="S842" s="229"/>
      <c r="T842" s="231">
        <v>0</v>
      </c>
      <c r="U842" s="229"/>
      <c r="V842" s="209"/>
    </row>
    <row r="843" spans="1:22" ht="13.5">
      <c r="A843" s="225" t="s">
        <v>6005</v>
      </c>
      <c r="B843" s="226" t="s">
        <v>6006</v>
      </c>
      <c r="C843" s="227" t="s">
        <v>46</v>
      </c>
      <c r="D843" s="228" t="s">
        <v>115</v>
      </c>
      <c r="E843" s="247" t="s">
        <v>47</v>
      </c>
      <c r="F843" s="248"/>
      <c r="G843" s="228" t="s">
        <v>100</v>
      </c>
      <c r="H843" s="229" t="s">
        <v>736</v>
      </c>
      <c r="I843" s="229"/>
      <c r="J843" s="147" t="str">
        <f t="shared" si="27"/>
        <v>李騏敬</v>
      </c>
      <c r="K843" s="231">
        <v>0</v>
      </c>
      <c r="L843" s="208" t="s">
        <v>4810</v>
      </c>
      <c r="M843" s="208" t="s">
        <v>6236</v>
      </c>
      <c r="N843" s="154">
        <f t="shared" si="26"/>
        <v>45804</v>
      </c>
      <c r="O843" s="230">
        <v>10</v>
      </c>
      <c r="P843" s="230">
        <v>4</v>
      </c>
      <c r="Q843" s="229" t="s">
        <v>34</v>
      </c>
      <c r="R843" s="229"/>
      <c r="S843" s="229"/>
      <c r="T843" s="231">
        <v>0</v>
      </c>
      <c r="U843" s="229"/>
      <c r="V843" s="209"/>
    </row>
    <row r="844" spans="1:22" ht="13.5">
      <c r="A844" s="225" t="s">
        <v>6005</v>
      </c>
      <c r="B844" s="226" t="s">
        <v>6006</v>
      </c>
      <c r="C844" s="227" t="s">
        <v>46</v>
      </c>
      <c r="D844" s="228" t="s">
        <v>115</v>
      </c>
      <c r="E844" s="247" t="s">
        <v>96</v>
      </c>
      <c r="F844" s="248"/>
      <c r="G844" s="228" t="s">
        <v>100</v>
      </c>
      <c r="H844" s="229" t="s">
        <v>736</v>
      </c>
      <c r="I844" s="229"/>
      <c r="J844" s="147" t="str">
        <f t="shared" si="27"/>
        <v>李騏敬</v>
      </c>
      <c r="K844" s="231">
        <v>0</v>
      </c>
      <c r="L844" s="208" t="s">
        <v>4810</v>
      </c>
      <c r="M844" s="208" t="s">
        <v>6236</v>
      </c>
      <c r="N844" s="154">
        <f t="shared" si="26"/>
        <v>45804</v>
      </c>
      <c r="O844" s="230">
        <v>10</v>
      </c>
      <c r="P844" s="230">
        <v>4</v>
      </c>
      <c r="Q844" s="229" t="s">
        <v>34</v>
      </c>
      <c r="R844" s="229"/>
      <c r="S844" s="229"/>
      <c r="T844" s="231">
        <v>0</v>
      </c>
      <c r="U844" s="229"/>
      <c r="V844" s="209"/>
    </row>
    <row r="845" spans="1:22" ht="13.5">
      <c r="A845" s="225" t="s">
        <v>6005</v>
      </c>
      <c r="B845" s="226" t="s">
        <v>6006</v>
      </c>
      <c r="C845" s="227" t="s">
        <v>46</v>
      </c>
      <c r="D845" s="228" t="s">
        <v>115</v>
      </c>
      <c r="E845" s="247" t="s">
        <v>88</v>
      </c>
      <c r="F845" s="248" t="s">
        <v>8699</v>
      </c>
      <c r="G845" s="228" t="s">
        <v>6334</v>
      </c>
      <c r="H845" s="229" t="s">
        <v>66</v>
      </c>
      <c r="I845" s="229"/>
      <c r="J845" s="147" t="str">
        <f t="shared" si="27"/>
        <v>許慧芝</v>
      </c>
      <c r="K845" s="230">
        <v>100</v>
      </c>
      <c r="L845" s="208" t="s">
        <v>4810</v>
      </c>
      <c r="M845" s="208" t="s">
        <v>6236</v>
      </c>
      <c r="N845" s="154">
        <f t="shared" si="26"/>
        <v>45804</v>
      </c>
      <c r="O845" s="230">
        <v>10</v>
      </c>
      <c r="P845" s="230">
        <v>4</v>
      </c>
      <c r="Q845" s="229" t="s">
        <v>31</v>
      </c>
      <c r="R845" s="229" t="s">
        <v>4816</v>
      </c>
      <c r="S845" s="229" t="s">
        <v>6366</v>
      </c>
      <c r="T845" s="230">
        <v>3</v>
      </c>
      <c r="U845" s="230">
        <v>4</v>
      </c>
      <c r="V845" s="209"/>
    </row>
    <row r="846" spans="1:22" ht="13.5">
      <c r="A846" s="225" t="s">
        <v>2027</v>
      </c>
      <c r="B846" s="226" t="s">
        <v>2028</v>
      </c>
      <c r="C846" s="227" t="s">
        <v>46</v>
      </c>
      <c r="D846" s="228" t="s">
        <v>2026</v>
      </c>
      <c r="E846" s="247" t="s">
        <v>15994</v>
      </c>
      <c r="F846" s="248"/>
      <c r="G846" s="228" t="s">
        <v>2170</v>
      </c>
      <c r="H846" s="229" t="s">
        <v>2026</v>
      </c>
      <c r="I846" s="229"/>
      <c r="J846" s="147" t="str">
        <f t="shared" si="27"/>
        <v>汪佳凯</v>
      </c>
      <c r="K846" s="230">
        <v>100</v>
      </c>
      <c r="L846" s="208" t="s">
        <v>5200</v>
      </c>
      <c r="M846" s="208" t="s">
        <v>6036</v>
      </c>
      <c r="N846" s="154">
        <f t="shared" si="26"/>
        <v>45798</v>
      </c>
      <c r="O846" s="230">
        <v>5</v>
      </c>
      <c r="P846" s="230">
        <v>1</v>
      </c>
      <c r="Q846" s="229" t="s">
        <v>31</v>
      </c>
      <c r="R846" s="229" t="s">
        <v>16016</v>
      </c>
      <c r="S846" s="229" t="s">
        <v>4817</v>
      </c>
      <c r="T846" s="230">
        <v>4</v>
      </c>
      <c r="U846" s="229"/>
      <c r="V846" s="208" t="s">
        <v>12291</v>
      </c>
    </row>
    <row r="847" spans="1:22" ht="13.5">
      <c r="A847" s="225" t="s">
        <v>6005</v>
      </c>
      <c r="B847" s="226" t="s">
        <v>6006</v>
      </c>
      <c r="C847" s="227" t="s">
        <v>46</v>
      </c>
      <c r="D847" s="228" t="s">
        <v>115</v>
      </c>
      <c r="E847" s="247" t="s">
        <v>6032</v>
      </c>
      <c r="F847" s="248"/>
      <c r="G847" s="228" t="s">
        <v>73</v>
      </c>
      <c r="H847" s="229" t="s">
        <v>103</v>
      </c>
      <c r="I847" s="229"/>
      <c r="J847" s="147" t="str">
        <f t="shared" si="27"/>
        <v>李奕澔</v>
      </c>
      <c r="K847" s="231">
        <v>0</v>
      </c>
      <c r="L847" s="208" t="s">
        <v>5200</v>
      </c>
      <c r="M847" s="208" t="s">
        <v>6036</v>
      </c>
      <c r="N847" s="154">
        <f t="shared" si="26"/>
        <v>45798</v>
      </c>
      <c r="O847" s="230">
        <v>5</v>
      </c>
      <c r="P847" s="230">
        <v>32</v>
      </c>
      <c r="Q847" s="229" t="s">
        <v>34</v>
      </c>
      <c r="R847" s="229"/>
      <c r="S847" s="229"/>
      <c r="T847" s="231">
        <v>0</v>
      </c>
      <c r="U847" s="229"/>
      <c r="V847" s="209"/>
    </row>
    <row r="848" spans="1:22" ht="13.5">
      <c r="A848" s="225" t="s">
        <v>5179</v>
      </c>
      <c r="B848" s="226" t="s">
        <v>5180</v>
      </c>
      <c r="C848" s="227" t="s">
        <v>2717</v>
      </c>
      <c r="D848" s="228" t="s">
        <v>421</v>
      </c>
      <c r="E848" s="247" t="s">
        <v>419</v>
      </c>
      <c r="F848" s="248" t="s">
        <v>2752</v>
      </c>
      <c r="G848" s="228" t="s">
        <v>2861</v>
      </c>
      <c r="H848" s="229" t="s">
        <v>422</v>
      </c>
      <c r="I848" s="229"/>
      <c r="J848" s="147" t="str">
        <f t="shared" si="27"/>
        <v>李育儒</v>
      </c>
      <c r="K848" s="230">
        <v>100</v>
      </c>
      <c r="L848" s="208" t="s">
        <v>5204</v>
      </c>
      <c r="M848" s="208" t="s">
        <v>5205</v>
      </c>
      <c r="N848" s="154">
        <f t="shared" si="26"/>
        <v>45806</v>
      </c>
      <c r="O848" s="230">
        <v>10</v>
      </c>
      <c r="P848" s="230">
        <v>50</v>
      </c>
      <c r="Q848" s="229" t="s">
        <v>31</v>
      </c>
      <c r="R848" s="229" t="s">
        <v>4808</v>
      </c>
      <c r="S848" s="229" t="s">
        <v>6037</v>
      </c>
      <c r="T848" s="230">
        <v>16</v>
      </c>
      <c r="U848" s="230">
        <v>91</v>
      </c>
      <c r="V848" s="208" t="s">
        <v>8150</v>
      </c>
    </row>
    <row r="849" spans="1:22" ht="13.5">
      <c r="A849" s="225" t="s">
        <v>6877</v>
      </c>
      <c r="B849" s="226" t="s">
        <v>6878</v>
      </c>
      <c r="C849" s="227" t="s">
        <v>6886</v>
      </c>
      <c r="D849" s="228" t="s">
        <v>274</v>
      </c>
      <c r="E849" s="247" t="s">
        <v>7356</v>
      </c>
      <c r="F849" s="248"/>
      <c r="G849" s="228"/>
      <c r="H849" s="229"/>
      <c r="I849" s="229"/>
      <c r="J849" s="147">
        <f t="shared" si="27"/>
        <v>0</v>
      </c>
      <c r="K849" s="230">
        <v>100</v>
      </c>
      <c r="L849" s="208" t="s">
        <v>5204</v>
      </c>
      <c r="M849" s="208" t="s">
        <v>4807</v>
      </c>
      <c r="N849" s="154">
        <f t="shared" si="26"/>
        <v>45797</v>
      </c>
      <c r="O849" s="230">
        <v>3</v>
      </c>
      <c r="P849" s="230">
        <v>24</v>
      </c>
      <c r="Q849" s="229" t="s">
        <v>34</v>
      </c>
      <c r="R849" s="229"/>
      <c r="S849" s="229"/>
      <c r="T849" s="231">
        <v>0</v>
      </c>
      <c r="U849" s="229"/>
      <c r="V849" s="208" t="s">
        <v>9491</v>
      </c>
    </row>
    <row r="850" spans="1:22" ht="13.5">
      <c r="A850" s="225" t="s">
        <v>6877</v>
      </c>
      <c r="B850" s="226" t="s">
        <v>6878</v>
      </c>
      <c r="C850" s="227" t="s">
        <v>6887</v>
      </c>
      <c r="D850" s="228" t="s">
        <v>274</v>
      </c>
      <c r="E850" s="247" t="s">
        <v>7359</v>
      </c>
      <c r="F850" s="248"/>
      <c r="G850" s="228"/>
      <c r="H850" s="229"/>
      <c r="I850" s="229"/>
      <c r="J850" s="147">
        <f t="shared" si="27"/>
        <v>0</v>
      </c>
      <c r="K850" s="230">
        <v>100</v>
      </c>
      <c r="L850" s="208" t="s">
        <v>5204</v>
      </c>
      <c r="M850" s="208" t="s">
        <v>6237</v>
      </c>
      <c r="N850" s="154">
        <f t="shared" si="26"/>
        <v>45819</v>
      </c>
      <c r="O850" s="230">
        <v>18</v>
      </c>
      <c r="P850" s="230">
        <v>16</v>
      </c>
      <c r="Q850" s="229" t="s">
        <v>34</v>
      </c>
      <c r="R850" s="229"/>
      <c r="S850" s="229"/>
      <c r="T850" s="231">
        <v>0</v>
      </c>
      <c r="U850" s="229"/>
      <c r="V850" s="208" t="s">
        <v>9491</v>
      </c>
    </row>
    <row r="851" spans="1:22" ht="13.5">
      <c r="A851" s="225" t="s">
        <v>6877</v>
      </c>
      <c r="B851" s="226" t="s">
        <v>6878</v>
      </c>
      <c r="C851" s="227" t="s">
        <v>6884</v>
      </c>
      <c r="D851" s="228" t="s">
        <v>274</v>
      </c>
      <c r="E851" s="247" t="s">
        <v>7363</v>
      </c>
      <c r="F851" s="248"/>
      <c r="G851" s="228"/>
      <c r="H851" s="229"/>
      <c r="I851" s="229"/>
      <c r="J851" s="147">
        <f t="shared" si="27"/>
        <v>0</v>
      </c>
      <c r="K851" s="230">
        <v>100</v>
      </c>
      <c r="L851" s="208" t="s">
        <v>6235</v>
      </c>
      <c r="M851" s="208" t="s">
        <v>6897</v>
      </c>
      <c r="N851" s="154">
        <f t="shared" si="26"/>
        <v>45817</v>
      </c>
      <c r="O851" s="230">
        <v>15</v>
      </c>
      <c r="P851" s="230">
        <v>16</v>
      </c>
      <c r="Q851" s="229" t="s">
        <v>34</v>
      </c>
      <c r="R851" s="229"/>
      <c r="S851" s="229"/>
      <c r="T851" s="231">
        <v>0</v>
      </c>
      <c r="U851" s="232">
        <v>6.5</v>
      </c>
      <c r="V851" s="208" t="s">
        <v>9491</v>
      </c>
    </row>
    <row r="852" spans="1:22" ht="13.5">
      <c r="A852" s="225" t="s">
        <v>7923</v>
      </c>
      <c r="B852" s="226" t="s">
        <v>7924</v>
      </c>
      <c r="C852" s="227" t="s">
        <v>8135</v>
      </c>
      <c r="D852" s="228" t="s">
        <v>50</v>
      </c>
      <c r="E852" s="247" t="s">
        <v>79</v>
      </c>
      <c r="F852" s="248" t="s">
        <v>10426</v>
      </c>
      <c r="G852" s="228" t="s">
        <v>100</v>
      </c>
      <c r="H852" s="229" t="s">
        <v>115</v>
      </c>
      <c r="I852" s="229"/>
      <c r="J852" s="147" t="str">
        <f t="shared" si="27"/>
        <v>黃胤綸</v>
      </c>
      <c r="K852" s="230">
        <v>100</v>
      </c>
      <c r="L852" s="208" t="s">
        <v>4807</v>
      </c>
      <c r="M852" s="208" t="s">
        <v>4807</v>
      </c>
      <c r="N852" s="154">
        <f t="shared" si="26"/>
        <v>45797</v>
      </c>
      <c r="O852" s="230">
        <v>1</v>
      </c>
      <c r="P852" s="230">
        <v>8</v>
      </c>
      <c r="Q852" s="229" t="s">
        <v>31</v>
      </c>
      <c r="R852" s="229" t="s">
        <v>5200</v>
      </c>
      <c r="S852" s="229" t="s">
        <v>7379</v>
      </c>
      <c r="T852" s="230">
        <v>64</v>
      </c>
      <c r="U852" s="229"/>
      <c r="V852" s="208" t="s">
        <v>10206</v>
      </c>
    </row>
    <row r="853" spans="1:22" ht="13.5">
      <c r="A853" s="225" t="s">
        <v>7923</v>
      </c>
      <c r="B853" s="226" t="s">
        <v>7924</v>
      </c>
      <c r="C853" s="227" t="s">
        <v>8135</v>
      </c>
      <c r="D853" s="228" t="s">
        <v>50</v>
      </c>
      <c r="E853" s="247" t="s">
        <v>579</v>
      </c>
      <c r="F853" s="248" t="s">
        <v>9800</v>
      </c>
      <c r="G853" s="228" t="s">
        <v>6334</v>
      </c>
      <c r="H853" s="229" t="s">
        <v>66</v>
      </c>
      <c r="I853" s="229"/>
      <c r="J853" s="147" t="str">
        <f t="shared" si="27"/>
        <v>許慧芝</v>
      </c>
      <c r="K853" s="230">
        <v>100</v>
      </c>
      <c r="L853" s="208" t="s">
        <v>6036</v>
      </c>
      <c r="M853" s="208" t="s">
        <v>6037</v>
      </c>
      <c r="N853" s="154">
        <f t="shared" si="26"/>
        <v>45799</v>
      </c>
      <c r="O853" s="230">
        <v>2</v>
      </c>
      <c r="P853" s="230">
        <v>8</v>
      </c>
      <c r="Q853" s="229" t="s">
        <v>31</v>
      </c>
      <c r="R853" s="229" t="s">
        <v>6355</v>
      </c>
      <c r="S853" s="229" t="s">
        <v>6355</v>
      </c>
      <c r="T853" s="230">
        <v>1</v>
      </c>
      <c r="U853" s="229"/>
      <c r="V853" s="208" t="s">
        <v>10206</v>
      </c>
    </row>
    <row r="854" spans="1:22" ht="13.5">
      <c r="A854" s="225" t="s">
        <v>6877</v>
      </c>
      <c r="B854" s="226" t="s">
        <v>6878</v>
      </c>
      <c r="C854" s="227" t="s">
        <v>6886</v>
      </c>
      <c r="D854" s="228" t="s">
        <v>274</v>
      </c>
      <c r="E854" s="247" t="s">
        <v>7358</v>
      </c>
      <c r="F854" s="248"/>
      <c r="G854" s="228"/>
      <c r="H854" s="229"/>
      <c r="I854" s="229"/>
      <c r="J854" s="147">
        <f t="shared" si="27"/>
        <v>0</v>
      </c>
      <c r="K854" s="230">
        <v>100</v>
      </c>
      <c r="L854" s="208" t="s">
        <v>6036</v>
      </c>
      <c r="M854" s="208" t="s">
        <v>6237</v>
      </c>
      <c r="N854" s="154">
        <f t="shared" si="26"/>
        <v>45819</v>
      </c>
      <c r="O854" s="230">
        <v>15</v>
      </c>
      <c r="P854" s="230">
        <v>8</v>
      </c>
      <c r="Q854" s="229" t="s">
        <v>34</v>
      </c>
      <c r="R854" s="229"/>
      <c r="S854" s="229"/>
      <c r="T854" s="231">
        <v>0</v>
      </c>
      <c r="U854" s="229"/>
      <c r="V854" s="208" t="s">
        <v>9491</v>
      </c>
    </row>
    <row r="855" spans="1:22" ht="13.5">
      <c r="A855" s="225" t="s">
        <v>6877</v>
      </c>
      <c r="B855" s="226" t="s">
        <v>6878</v>
      </c>
      <c r="C855" s="227" t="s">
        <v>6883</v>
      </c>
      <c r="D855" s="228" t="s">
        <v>274</v>
      </c>
      <c r="E855" s="247" t="s">
        <v>7364</v>
      </c>
      <c r="F855" s="248"/>
      <c r="G855" s="228"/>
      <c r="H855" s="229"/>
      <c r="I855" s="229"/>
      <c r="J855" s="147">
        <f t="shared" si="27"/>
        <v>0</v>
      </c>
      <c r="K855" s="230">
        <v>100</v>
      </c>
      <c r="L855" s="208" t="s">
        <v>6036</v>
      </c>
      <c r="M855" s="208" t="s">
        <v>6236</v>
      </c>
      <c r="N855" s="154">
        <f t="shared" si="26"/>
        <v>45804</v>
      </c>
      <c r="O855" s="230">
        <v>5</v>
      </c>
      <c r="P855" s="230">
        <v>24</v>
      </c>
      <c r="Q855" s="229" t="s">
        <v>34</v>
      </c>
      <c r="R855" s="229"/>
      <c r="S855" s="229"/>
      <c r="T855" s="231">
        <v>0</v>
      </c>
      <c r="U855" s="230">
        <v>37</v>
      </c>
      <c r="V855" s="208" t="s">
        <v>9491</v>
      </c>
    </row>
    <row r="856" spans="1:22" ht="13.5">
      <c r="A856" s="225" t="s">
        <v>6877</v>
      </c>
      <c r="B856" s="226" t="s">
        <v>6878</v>
      </c>
      <c r="C856" s="227" t="s">
        <v>7341</v>
      </c>
      <c r="D856" s="228" t="s">
        <v>274</v>
      </c>
      <c r="E856" s="247" t="s">
        <v>6896</v>
      </c>
      <c r="F856" s="248"/>
      <c r="G856" s="228"/>
      <c r="H856" s="229"/>
      <c r="I856" s="229"/>
      <c r="J856" s="147">
        <f t="shared" si="27"/>
        <v>0</v>
      </c>
      <c r="K856" s="230">
        <v>100</v>
      </c>
      <c r="L856" s="208" t="s">
        <v>6037</v>
      </c>
      <c r="M856" s="208" t="s">
        <v>6240</v>
      </c>
      <c r="N856" s="154">
        <f t="shared" si="26"/>
        <v>45827</v>
      </c>
      <c r="O856" s="230">
        <v>20</v>
      </c>
      <c r="P856" s="230">
        <v>8</v>
      </c>
      <c r="Q856" s="229" t="s">
        <v>34</v>
      </c>
      <c r="R856" s="229"/>
      <c r="S856" s="229"/>
      <c r="T856" s="231">
        <v>0</v>
      </c>
      <c r="U856" s="229"/>
      <c r="V856" s="208" t="s">
        <v>9491</v>
      </c>
    </row>
    <row r="857" spans="1:22" ht="13.5">
      <c r="A857" s="225" t="s">
        <v>2027</v>
      </c>
      <c r="B857" s="226" t="s">
        <v>2028</v>
      </c>
      <c r="C857" s="227" t="s">
        <v>46</v>
      </c>
      <c r="D857" s="228" t="s">
        <v>2026</v>
      </c>
      <c r="E857" s="247" t="s">
        <v>2204</v>
      </c>
      <c r="F857" s="248"/>
      <c r="G857" s="228" t="s">
        <v>2170</v>
      </c>
      <c r="H857" s="229" t="s">
        <v>2026</v>
      </c>
      <c r="I857" s="229"/>
      <c r="J857" s="147" t="str">
        <f t="shared" si="27"/>
        <v>汪佳凯</v>
      </c>
      <c r="K857" s="230">
        <v>100</v>
      </c>
      <c r="L857" s="208" t="s">
        <v>6037</v>
      </c>
      <c r="M857" s="208" t="s">
        <v>6237</v>
      </c>
      <c r="N857" s="154">
        <f t="shared" si="26"/>
        <v>45819</v>
      </c>
      <c r="O857" s="230">
        <v>14</v>
      </c>
      <c r="P857" s="230">
        <v>20</v>
      </c>
      <c r="Q857" s="229" t="s">
        <v>31</v>
      </c>
      <c r="R857" s="229" t="s">
        <v>1751</v>
      </c>
      <c r="S857" s="229" t="s">
        <v>2051</v>
      </c>
      <c r="T857" s="230">
        <v>77</v>
      </c>
      <c r="U857" s="230">
        <v>12</v>
      </c>
      <c r="V857" s="208" t="s">
        <v>12291</v>
      </c>
    </row>
    <row r="858" spans="1:22" ht="13.5">
      <c r="A858" s="225" t="s">
        <v>6005</v>
      </c>
      <c r="B858" s="226" t="s">
        <v>6006</v>
      </c>
      <c r="C858" s="227" t="s">
        <v>46</v>
      </c>
      <c r="D858" s="228" t="s">
        <v>115</v>
      </c>
      <c r="E858" s="247" t="s">
        <v>90</v>
      </c>
      <c r="F858" s="248"/>
      <c r="G858" s="228" t="s">
        <v>100</v>
      </c>
      <c r="H858" s="229" t="s">
        <v>736</v>
      </c>
      <c r="I858" s="229"/>
      <c r="J858" s="147" t="str">
        <f t="shared" si="27"/>
        <v>李騏敬</v>
      </c>
      <c r="K858" s="231">
        <v>0</v>
      </c>
      <c r="L858" s="208" t="s">
        <v>6037</v>
      </c>
      <c r="M858" s="208" t="s">
        <v>4809</v>
      </c>
      <c r="N858" s="154">
        <f t="shared" si="26"/>
        <v>45805</v>
      </c>
      <c r="O858" s="230">
        <v>5</v>
      </c>
      <c r="P858" s="230">
        <v>40</v>
      </c>
      <c r="Q858" s="229" t="s">
        <v>34</v>
      </c>
      <c r="R858" s="229"/>
      <c r="S858" s="229"/>
      <c r="T858" s="231">
        <v>0</v>
      </c>
      <c r="U858" s="229"/>
      <c r="V858" s="209"/>
    </row>
    <row r="859" spans="1:22" ht="13.5">
      <c r="A859" s="225" t="s">
        <v>7923</v>
      </c>
      <c r="B859" s="226" t="s">
        <v>7924</v>
      </c>
      <c r="C859" s="227" t="s">
        <v>8135</v>
      </c>
      <c r="D859" s="228" t="s">
        <v>50</v>
      </c>
      <c r="E859" s="247" t="s">
        <v>8136</v>
      </c>
      <c r="F859" s="248" t="s">
        <v>10427</v>
      </c>
      <c r="G859" s="228" t="s">
        <v>100</v>
      </c>
      <c r="H859" s="229" t="s">
        <v>115</v>
      </c>
      <c r="I859" s="229"/>
      <c r="J859" s="147" t="str">
        <f t="shared" si="27"/>
        <v>黃胤綸</v>
      </c>
      <c r="K859" s="230">
        <v>100</v>
      </c>
      <c r="L859" s="208" t="s">
        <v>5203</v>
      </c>
      <c r="M859" s="208" t="s">
        <v>5205</v>
      </c>
      <c r="N859" s="154">
        <f t="shared" si="26"/>
        <v>45806</v>
      </c>
      <c r="O859" s="230">
        <v>5</v>
      </c>
      <c r="P859" s="230">
        <v>4</v>
      </c>
      <c r="Q859" s="229" t="s">
        <v>31</v>
      </c>
      <c r="R859" s="229" t="s">
        <v>4814</v>
      </c>
      <c r="S859" s="229" t="s">
        <v>7379</v>
      </c>
      <c r="T859" s="230">
        <v>57</v>
      </c>
      <c r="U859" s="229"/>
      <c r="V859" s="208" t="s">
        <v>10206</v>
      </c>
    </row>
    <row r="860" spans="1:22" ht="13.5">
      <c r="A860" s="225" t="s">
        <v>5526</v>
      </c>
      <c r="B860" s="226" t="s">
        <v>6524</v>
      </c>
      <c r="C860" s="227" t="s">
        <v>2716</v>
      </c>
      <c r="D860" s="228" t="s">
        <v>262</v>
      </c>
      <c r="E860" s="247" t="s">
        <v>3413</v>
      </c>
      <c r="F860" s="248" t="s">
        <v>8700</v>
      </c>
      <c r="G860" s="228" t="s">
        <v>2861</v>
      </c>
      <c r="H860" s="229" t="s">
        <v>262</v>
      </c>
      <c r="I860" s="229"/>
      <c r="J860" s="147" t="str">
        <f t="shared" si="27"/>
        <v>羅友彥</v>
      </c>
      <c r="K860" s="230">
        <v>100</v>
      </c>
      <c r="L860" s="208" t="s">
        <v>5203</v>
      </c>
      <c r="M860" s="208" t="s">
        <v>4816</v>
      </c>
      <c r="N860" s="154">
        <f t="shared" si="26"/>
        <v>45814</v>
      </c>
      <c r="O860" s="230">
        <v>10</v>
      </c>
      <c r="P860" s="230">
        <v>30</v>
      </c>
      <c r="Q860" s="229" t="s">
        <v>31</v>
      </c>
      <c r="R860" s="229" t="s">
        <v>4807</v>
      </c>
      <c r="S860" s="229" t="s">
        <v>4813</v>
      </c>
      <c r="T860" s="230">
        <v>12</v>
      </c>
      <c r="U860" s="230">
        <v>9</v>
      </c>
      <c r="V860" s="209"/>
    </row>
    <row r="861" spans="1:22" ht="13.5">
      <c r="A861" s="225" t="s">
        <v>6877</v>
      </c>
      <c r="B861" s="226" t="s">
        <v>6878</v>
      </c>
      <c r="C861" s="227" t="s">
        <v>6889</v>
      </c>
      <c r="D861" s="228" t="s">
        <v>274</v>
      </c>
      <c r="E861" s="247" t="s">
        <v>7365</v>
      </c>
      <c r="F861" s="248"/>
      <c r="G861" s="228"/>
      <c r="H861" s="229"/>
      <c r="I861" s="229"/>
      <c r="J861" s="147">
        <f t="shared" si="27"/>
        <v>0</v>
      </c>
      <c r="K861" s="230">
        <v>100</v>
      </c>
      <c r="L861" s="208" t="s">
        <v>5203</v>
      </c>
      <c r="M861" s="208" t="s">
        <v>5206</v>
      </c>
      <c r="N861" s="154">
        <f t="shared" si="26"/>
        <v>45821</v>
      </c>
      <c r="O861" s="230">
        <v>15</v>
      </c>
      <c r="P861" s="230">
        <v>24</v>
      </c>
      <c r="Q861" s="229" t="s">
        <v>34</v>
      </c>
      <c r="R861" s="229"/>
      <c r="S861" s="229"/>
      <c r="T861" s="231">
        <v>0</v>
      </c>
      <c r="U861" s="232">
        <v>25.5</v>
      </c>
      <c r="V861" s="208" t="s">
        <v>9491</v>
      </c>
    </row>
    <row r="862" spans="1:22" ht="13.5">
      <c r="A862" s="225" t="s">
        <v>6877</v>
      </c>
      <c r="B862" s="226" t="s">
        <v>6878</v>
      </c>
      <c r="C862" s="227" t="s">
        <v>6882</v>
      </c>
      <c r="D862" s="228" t="s">
        <v>274</v>
      </c>
      <c r="E862" s="247" t="s">
        <v>7366</v>
      </c>
      <c r="F862" s="248"/>
      <c r="G862" s="228" t="s">
        <v>2861</v>
      </c>
      <c r="H862" s="229" t="s">
        <v>422</v>
      </c>
      <c r="I862" s="229"/>
      <c r="J862" s="147" t="str">
        <f t="shared" si="27"/>
        <v>李育儒</v>
      </c>
      <c r="K862" s="230">
        <v>100</v>
      </c>
      <c r="L862" s="208" t="s">
        <v>4814</v>
      </c>
      <c r="M862" s="208" t="s">
        <v>5205</v>
      </c>
      <c r="N862" s="154">
        <f t="shared" si="26"/>
        <v>45806</v>
      </c>
      <c r="O862" s="230">
        <v>4</v>
      </c>
      <c r="P862" s="230">
        <v>8</v>
      </c>
      <c r="Q862" s="229" t="s">
        <v>34</v>
      </c>
      <c r="R862" s="229"/>
      <c r="S862" s="229"/>
      <c r="T862" s="231">
        <v>0</v>
      </c>
      <c r="U862" s="229"/>
      <c r="V862" s="208" t="s">
        <v>9491</v>
      </c>
    </row>
    <row r="863" spans="1:22" ht="13.5">
      <c r="A863" s="225" t="s">
        <v>6877</v>
      </c>
      <c r="B863" s="226" t="s">
        <v>6878</v>
      </c>
      <c r="C863" s="227" t="s">
        <v>6885</v>
      </c>
      <c r="D863" s="228" t="s">
        <v>274</v>
      </c>
      <c r="E863" s="247" t="s">
        <v>7368</v>
      </c>
      <c r="F863" s="248"/>
      <c r="G863" s="228" t="s">
        <v>2861</v>
      </c>
      <c r="H863" s="229" t="s">
        <v>422</v>
      </c>
      <c r="I863" s="229"/>
      <c r="J863" s="147" t="str">
        <f t="shared" si="27"/>
        <v>李育儒</v>
      </c>
      <c r="K863" s="230">
        <v>100</v>
      </c>
      <c r="L863" s="208" t="s">
        <v>4814</v>
      </c>
      <c r="M863" s="208" t="s">
        <v>5207</v>
      </c>
      <c r="N863" s="154">
        <f t="shared" si="26"/>
        <v>45824</v>
      </c>
      <c r="O863" s="230">
        <v>15</v>
      </c>
      <c r="P863" s="230">
        <v>24</v>
      </c>
      <c r="Q863" s="229" t="s">
        <v>34</v>
      </c>
      <c r="R863" s="229"/>
      <c r="S863" s="229"/>
      <c r="T863" s="231">
        <v>0</v>
      </c>
      <c r="U863" s="230">
        <v>45</v>
      </c>
      <c r="V863" s="208" t="s">
        <v>9491</v>
      </c>
    </row>
    <row r="864" spans="1:22" ht="13.5">
      <c r="A864" s="225" t="s">
        <v>5060</v>
      </c>
      <c r="B864" s="226" t="s">
        <v>5061</v>
      </c>
      <c r="C864" s="227" t="s">
        <v>7900</v>
      </c>
      <c r="D864" s="228" t="s">
        <v>421</v>
      </c>
      <c r="E864" s="247" t="s">
        <v>7903</v>
      </c>
      <c r="F864" s="248" t="s">
        <v>12076</v>
      </c>
      <c r="G864" s="228" t="s">
        <v>70</v>
      </c>
      <c r="H864" s="229" t="s">
        <v>129</v>
      </c>
      <c r="I864" s="229"/>
      <c r="J864" s="147" t="str">
        <f t="shared" si="27"/>
        <v>王琇眉</v>
      </c>
      <c r="K864" s="230">
        <v>100</v>
      </c>
      <c r="L864" s="208" t="s">
        <v>4814</v>
      </c>
      <c r="M864" s="208" t="s">
        <v>6693</v>
      </c>
      <c r="N864" s="154">
        <f t="shared" si="26"/>
        <v>45845</v>
      </c>
      <c r="O864" s="230">
        <v>30</v>
      </c>
      <c r="P864" s="230">
        <v>200</v>
      </c>
      <c r="Q864" s="229" t="s">
        <v>31</v>
      </c>
      <c r="R864" s="229" t="s">
        <v>5206</v>
      </c>
      <c r="S864" s="229" t="s">
        <v>10196</v>
      </c>
      <c r="T864" s="230">
        <v>79</v>
      </c>
      <c r="U864" s="229"/>
      <c r="V864" s="209"/>
    </row>
    <row r="865" spans="1:22" ht="13.5">
      <c r="A865" s="225" t="s">
        <v>4750</v>
      </c>
      <c r="B865" s="226" t="s">
        <v>4751</v>
      </c>
      <c r="C865" s="227" t="s">
        <v>41</v>
      </c>
      <c r="D865" s="228" t="s">
        <v>123</v>
      </c>
      <c r="E865" s="247" t="s">
        <v>85</v>
      </c>
      <c r="F865" s="248"/>
      <c r="G865" s="228" t="s">
        <v>86</v>
      </c>
      <c r="H865" s="229" t="s">
        <v>87</v>
      </c>
      <c r="I865" s="229"/>
      <c r="J865" s="147" t="str">
        <f t="shared" si="27"/>
        <v>周家儀</v>
      </c>
      <c r="K865" s="231">
        <v>0</v>
      </c>
      <c r="L865" s="208" t="s">
        <v>4814</v>
      </c>
      <c r="M865" s="208" t="s">
        <v>4815</v>
      </c>
      <c r="N865" s="154">
        <f t="shared" si="26"/>
        <v>45831</v>
      </c>
      <c r="O865" s="230">
        <v>20</v>
      </c>
      <c r="P865" s="230">
        <v>20</v>
      </c>
      <c r="Q865" s="229" t="s">
        <v>34</v>
      </c>
      <c r="R865" s="229"/>
      <c r="S865" s="229"/>
      <c r="T865" s="231">
        <v>0</v>
      </c>
      <c r="U865" s="229"/>
      <c r="V865" s="208" t="s">
        <v>7378</v>
      </c>
    </row>
    <row r="866" spans="1:22" ht="13.5">
      <c r="A866" s="225" t="s">
        <v>6877</v>
      </c>
      <c r="B866" s="226" t="s">
        <v>6878</v>
      </c>
      <c r="C866" s="227" t="s">
        <v>6883</v>
      </c>
      <c r="D866" s="228" t="s">
        <v>274</v>
      </c>
      <c r="E866" s="247" t="s">
        <v>7370</v>
      </c>
      <c r="F866" s="248"/>
      <c r="G866" s="228" t="s">
        <v>2861</v>
      </c>
      <c r="H866" s="229" t="s">
        <v>422</v>
      </c>
      <c r="I866" s="229"/>
      <c r="J866" s="147" t="str">
        <f t="shared" si="27"/>
        <v>李育儒</v>
      </c>
      <c r="K866" s="230">
        <v>100</v>
      </c>
      <c r="L866" s="208" t="s">
        <v>6236</v>
      </c>
      <c r="M866" s="208" t="s">
        <v>6239</v>
      </c>
      <c r="N866" s="154">
        <f t="shared" si="26"/>
        <v>45825</v>
      </c>
      <c r="O866" s="230">
        <v>15</v>
      </c>
      <c r="P866" s="230">
        <v>40</v>
      </c>
      <c r="Q866" s="229" t="s">
        <v>34</v>
      </c>
      <c r="R866" s="229"/>
      <c r="S866" s="229"/>
      <c r="T866" s="231">
        <v>0</v>
      </c>
      <c r="U866" s="230">
        <v>59</v>
      </c>
      <c r="V866" s="208" t="s">
        <v>9491</v>
      </c>
    </row>
    <row r="867" spans="1:22" ht="13.5">
      <c r="A867" s="225" t="s">
        <v>2053</v>
      </c>
      <c r="B867" s="226" t="s">
        <v>9089</v>
      </c>
      <c r="C867" s="227" t="s">
        <v>2234</v>
      </c>
      <c r="D867" s="228" t="s">
        <v>562</v>
      </c>
      <c r="E867" s="247" t="s">
        <v>2236</v>
      </c>
      <c r="F867" s="248" t="s">
        <v>9091</v>
      </c>
      <c r="G867" s="228" t="s">
        <v>2860</v>
      </c>
      <c r="H867" s="229" t="s">
        <v>562</v>
      </c>
      <c r="I867" s="229"/>
      <c r="J867" s="147" t="str">
        <f t="shared" si="27"/>
        <v>葉宏政</v>
      </c>
      <c r="K867" s="230">
        <v>100</v>
      </c>
      <c r="L867" s="208" t="s">
        <v>5205</v>
      </c>
      <c r="M867" s="208" t="s">
        <v>9288</v>
      </c>
      <c r="N867" s="154">
        <f t="shared" si="26"/>
        <v>45811</v>
      </c>
      <c r="O867" s="230">
        <v>3</v>
      </c>
      <c r="P867" s="230">
        <v>10</v>
      </c>
      <c r="Q867" s="229" t="s">
        <v>31</v>
      </c>
      <c r="R867" s="229" t="s">
        <v>5206</v>
      </c>
      <c r="S867" s="229" t="s">
        <v>4819</v>
      </c>
      <c r="T867" s="230">
        <v>8</v>
      </c>
      <c r="U867" s="230">
        <v>23</v>
      </c>
      <c r="V867" s="209"/>
    </row>
    <row r="868" spans="1:22" ht="13.5">
      <c r="A868" s="225" t="s">
        <v>6005</v>
      </c>
      <c r="B868" s="226" t="s">
        <v>6006</v>
      </c>
      <c r="C868" s="227" t="s">
        <v>46</v>
      </c>
      <c r="D868" s="228" t="s">
        <v>115</v>
      </c>
      <c r="E868" s="247" t="s">
        <v>99</v>
      </c>
      <c r="F868" s="248" t="s">
        <v>15715</v>
      </c>
      <c r="G868" s="228" t="s">
        <v>100</v>
      </c>
      <c r="H868" s="229" t="s">
        <v>115</v>
      </c>
      <c r="I868" s="229"/>
      <c r="J868" s="147" t="str">
        <f t="shared" si="27"/>
        <v>黃胤綸</v>
      </c>
      <c r="K868" s="230">
        <v>100</v>
      </c>
      <c r="L868" s="208" t="s">
        <v>5205</v>
      </c>
      <c r="M868" s="208" t="s">
        <v>4813</v>
      </c>
      <c r="N868" s="154">
        <f t="shared" si="26"/>
        <v>45813</v>
      </c>
      <c r="O868" s="230">
        <v>5</v>
      </c>
      <c r="P868" s="230">
        <v>4</v>
      </c>
      <c r="Q868" s="229" t="s">
        <v>31</v>
      </c>
      <c r="R868" s="229" t="s">
        <v>7376</v>
      </c>
      <c r="S868" s="229" t="s">
        <v>12107</v>
      </c>
      <c r="T868" s="230">
        <v>135</v>
      </c>
      <c r="U868" s="229"/>
      <c r="V868" s="209"/>
    </row>
    <row r="869" spans="1:22" ht="13.5">
      <c r="A869" s="225" t="s">
        <v>6877</v>
      </c>
      <c r="B869" s="226" t="s">
        <v>6878</v>
      </c>
      <c r="C869" s="227" t="s">
        <v>6890</v>
      </c>
      <c r="D869" s="228" t="s">
        <v>274</v>
      </c>
      <c r="E869" s="247" t="s">
        <v>7371</v>
      </c>
      <c r="F869" s="248"/>
      <c r="G869" s="228"/>
      <c r="H869" s="229"/>
      <c r="I869" s="229"/>
      <c r="J869" s="147">
        <f t="shared" si="27"/>
        <v>0</v>
      </c>
      <c r="K869" s="230">
        <v>100</v>
      </c>
      <c r="L869" s="208" t="s">
        <v>6898</v>
      </c>
      <c r="M869" s="208" t="s">
        <v>4818</v>
      </c>
      <c r="N869" s="154">
        <f t="shared" si="26"/>
        <v>45835</v>
      </c>
      <c r="O869" s="230">
        <v>20</v>
      </c>
      <c r="P869" s="230">
        <v>24</v>
      </c>
      <c r="Q869" s="229" t="s">
        <v>34</v>
      </c>
      <c r="R869" s="229"/>
      <c r="S869" s="229"/>
      <c r="T869" s="231">
        <v>0</v>
      </c>
      <c r="U869" s="230">
        <v>2</v>
      </c>
      <c r="V869" s="208" t="s">
        <v>9491</v>
      </c>
    </row>
    <row r="870" spans="1:22" ht="13.5">
      <c r="A870" s="225" t="s">
        <v>6877</v>
      </c>
      <c r="B870" s="226" t="s">
        <v>6878</v>
      </c>
      <c r="C870" s="227" t="s">
        <v>6890</v>
      </c>
      <c r="D870" s="228" t="s">
        <v>274</v>
      </c>
      <c r="E870" s="247" t="s">
        <v>7372</v>
      </c>
      <c r="F870" s="248"/>
      <c r="G870" s="228"/>
      <c r="H870" s="229"/>
      <c r="I870" s="229"/>
      <c r="J870" s="147">
        <f t="shared" si="27"/>
        <v>0</v>
      </c>
      <c r="K870" s="230">
        <v>100</v>
      </c>
      <c r="L870" s="208" t="s">
        <v>6898</v>
      </c>
      <c r="M870" s="208" t="s">
        <v>4818</v>
      </c>
      <c r="N870" s="154">
        <f t="shared" si="26"/>
        <v>45835</v>
      </c>
      <c r="O870" s="230">
        <v>20</v>
      </c>
      <c r="P870" s="230">
        <v>24</v>
      </c>
      <c r="Q870" s="229" t="s">
        <v>34</v>
      </c>
      <c r="R870" s="229"/>
      <c r="S870" s="229"/>
      <c r="T870" s="231">
        <v>0</v>
      </c>
      <c r="U870" s="229"/>
      <c r="V870" s="208" t="s">
        <v>9491</v>
      </c>
    </row>
    <row r="871" spans="1:22" ht="13.5">
      <c r="A871" s="225" t="s">
        <v>5179</v>
      </c>
      <c r="B871" s="226" t="s">
        <v>5180</v>
      </c>
      <c r="C871" s="227" t="s">
        <v>2717</v>
      </c>
      <c r="D871" s="228" t="s">
        <v>421</v>
      </c>
      <c r="E871" s="247" t="s">
        <v>2731</v>
      </c>
      <c r="F871" s="248" t="s">
        <v>9280</v>
      </c>
      <c r="G871" s="228" t="s">
        <v>2861</v>
      </c>
      <c r="H871" s="229" t="s">
        <v>421</v>
      </c>
      <c r="I871" s="229"/>
      <c r="J871" s="147" t="str">
        <f t="shared" si="27"/>
        <v>蘇漢城</v>
      </c>
      <c r="K871" s="230">
        <v>100</v>
      </c>
      <c r="L871" s="208" t="s">
        <v>5190</v>
      </c>
      <c r="M871" s="208" t="s">
        <v>5206</v>
      </c>
      <c r="N871" s="154">
        <f t="shared" si="26"/>
        <v>45821</v>
      </c>
      <c r="O871" s="230">
        <v>10</v>
      </c>
      <c r="P871" s="230">
        <v>50</v>
      </c>
      <c r="Q871" s="229" t="s">
        <v>31</v>
      </c>
      <c r="R871" s="229" t="s">
        <v>9288</v>
      </c>
      <c r="S871" s="229" t="s">
        <v>8717</v>
      </c>
      <c r="T871" s="230">
        <v>21</v>
      </c>
      <c r="U871" s="230">
        <v>8</v>
      </c>
      <c r="V871" s="208" t="s">
        <v>8150</v>
      </c>
    </row>
    <row r="872" spans="1:22" ht="13.5">
      <c r="A872" s="225" t="s">
        <v>2053</v>
      </c>
      <c r="B872" s="226" t="s">
        <v>9089</v>
      </c>
      <c r="C872" s="227" t="s">
        <v>2234</v>
      </c>
      <c r="D872" s="228" t="s">
        <v>562</v>
      </c>
      <c r="E872" s="247" t="s">
        <v>80</v>
      </c>
      <c r="F872" s="248" t="s">
        <v>9092</v>
      </c>
      <c r="G872" s="228" t="s">
        <v>2860</v>
      </c>
      <c r="H872" s="229" t="s">
        <v>562</v>
      </c>
      <c r="I872" s="229"/>
      <c r="J872" s="147" t="str">
        <f t="shared" si="27"/>
        <v>葉宏政</v>
      </c>
      <c r="K872" s="230">
        <v>100</v>
      </c>
      <c r="L872" s="208" t="s">
        <v>9493</v>
      </c>
      <c r="M872" s="208" t="s">
        <v>6239</v>
      </c>
      <c r="N872" s="154">
        <f t="shared" si="26"/>
        <v>45825</v>
      </c>
      <c r="O872" s="230">
        <v>10</v>
      </c>
      <c r="P872" s="230">
        <v>40</v>
      </c>
      <c r="Q872" s="229" t="s">
        <v>31</v>
      </c>
      <c r="R872" s="229" t="s">
        <v>5206</v>
      </c>
      <c r="S872" s="229" t="s">
        <v>4819</v>
      </c>
      <c r="T872" s="230">
        <v>8</v>
      </c>
      <c r="U872" s="232">
        <v>94.5</v>
      </c>
      <c r="V872" s="209"/>
    </row>
    <row r="873" spans="1:22" ht="13.5">
      <c r="A873" s="225" t="s">
        <v>5514</v>
      </c>
      <c r="B873" s="226" t="s">
        <v>5515</v>
      </c>
      <c r="C873" s="227" t="s">
        <v>2750</v>
      </c>
      <c r="D873" s="228" t="s">
        <v>421</v>
      </c>
      <c r="E873" s="247" t="s">
        <v>419</v>
      </c>
      <c r="F873" s="248" t="s">
        <v>9281</v>
      </c>
      <c r="G873" s="228" t="s">
        <v>2861</v>
      </c>
      <c r="H873" s="229" t="s">
        <v>421</v>
      </c>
      <c r="I873" s="229"/>
      <c r="J873" s="147" t="str">
        <f t="shared" si="27"/>
        <v>蘇漢城</v>
      </c>
      <c r="K873" s="230">
        <v>100</v>
      </c>
      <c r="L873" s="208" t="s">
        <v>4816</v>
      </c>
      <c r="M873" s="208" t="s">
        <v>6240</v>
      </c>
      <c r="N873" s="154">
        <f t="shared" si="26"/>
        <v>45827</v>
      </c>
      <c r="O873" s="230">
        <v>10</v>
      </c>
      <c r="P873" s="230">
        <v>140</v>
      </c>
      <c r="Q873" s="229" t="s">
        <v>31</v>
      </c>
      <c r="R873" s="229" t="s">
        <v>5200</v>
      </c>
      <c r="S873" s="229" t="s">
        <v>8717</v>
      </c>
      <c r="T873" s="230">
        <v>33</v>
      </c>
      <c r="U873" s="230">
        <v>150</v>
      </c>
      <c r="V873" s="208" t="s">
        <v>10194</v>
      </c>
    </row>
    <row r="874" spans="1:22" ht="13.5">
      <c r="A874" s="225" t="s">
        <v>4750</v>
      </c>
      <c r="B874" s="226" t="s">
        <v>4751</v>
      </c>
      <c r="C874" s="227" t="s">
        <v>89</v>
      </c>
      <c r="D874" s="228" t="s">
        <v>123</v>
      </c>
      <c r="E874" s="247" t="s">
        <v>91</v>
      </c>
      <c r="F874" s="248"/>
      <c r="G874" s="228" t="s">
        <v>506</v>
      </c>
      <c r="H874" s="229" t="s">
        <v>770</v>
      </c>
      <c r="I874" s="229"/>
      <c r="J874" s="147" t="str">
        <f t="shared" si="27"/>
        <v>鄭珅易</v>
      </c>
      <c r="K874" s="231">
        <v>0</v>
      </c>
      <c r="L874" s="208" t="s">
        <v>4816</v>
      </c>
      <c r="M874" s="208" t="s">
        <v>4817</v>
      </c>
      <c r="N874" s="154">
        <f t="shared" si="26"/>
        <v>45834</v>
      </c>
      <c r="O874" s="230">
        <v>15</v>
      </c>
      <c r="P874" s="230">
        <v>80</v>
      </c>
      <c r="Q874" s="229" t="s">
        <v>34</v>
      </c>
      <c r="R874" s="229"/>
      <c r="S874" s="229"/>
      <c r="T874" s="231">
        <v>0</v>
      </c>
      <c r="U874" s="229"/>
      <c r="V874" s="208" t="s">
        <v>7378</v>
      </c>
    </row>
    <row r="875" spans="1:22" ht="13.5">
      <c r="A875" s="225" t="s">
        <v>5526</v>
      </c>
      <c r="B875" s="226" t="s">
        <v>6524</v>
      </c>
      <c r="C875" s="227" t="s">
        <v>2717</v>
      </c>
      <c r="D875" s="228" t="s">
        <v>262</v>
      </c>
      <c r="E875" s="247" t="s">
        <v>8137</v>
      </c>
      <c r="F875" s="248" t="s">
        <v>9282</v>
      </c>
      <c r="G875" s="228" t="s">
        <v>2861</v>
      </c>
      <c r="H875" s="229" t="s">
        <v>262</v>
      </c>
      <c r="I875" s="229"/>
      <c r="J875" s="147" t="str">
        <f t="shared" si="27"/>
        <v>羅友彥</v>
      </c>
      <c r="K875" s="230">
        <v>100</v>
      </c>
      <c r="L875" s="208" t="s">
        <v>6897</v>
      </c>
      <c r="M875" s="208" t="s">
        <v>6237</v>
      </c>
      <c r="N875" s="154">
        <f t="shared" si="26"/>
        <v>45819</v>
      </c>
      <c r="O875" s="230">
        <v>3</v>
      </c>
      <c r="P875" s="230">
        <v>2</v>
      </c>
      <c r="Q875" s="229" t="s">
        <v>31</v>
      </c>
      <c r="R875" s="229" t="s">
        <v>6236</v>
      </c>
      <c r="S875" s="229" t="s">
        <v>4820</v>
      </c>
      <c r="T875" s="230">
        <v>24</v>
      </c>
      <c r="U875" s="232">
        <v>14.5</v>
      </c>
      <c r="V875" s="209"/>
    </row>
    <row r="876" spans="1:22" ht="13.5">
      <c r="A876" s="225" t="s">
        <v>8347</v>
      </c>
      <c r="B876" s="226" t="s">
        <v>8348</v>
      </c>
      <c r="C876" s="227" t="s">
        <v>8702</v>
      </c>
      <c r="D876" s="228" t="s">
        <v>3685</v>
      </c>
      <c r="E876" s="247" t="s">
        <v>58</v>
      </c>
      <c r="F876" s="248" t="s">
        <v>9483</v>
      </c>
      <c r="G876" s="228" t="s">
        <v>2860</v>
      </c>
      <c r="H876" s="229" t="s">
        <v>3685</v>
      </c>
      <c r="I876" s="229"/>
      <c r="J876" s="147" t="str">
        <f t="shared" si="27"/>
        <v>鄭貫中</v>
      </c>
      <c r="K876" s="230">
        <v>100</v>
      </c>
      <c r="L876" s="208" t="s">
        <v>6897</v>
      </c>
      <c r="M876" s="208" t="s">
        <v>6237</v>
      </c>
      <c r="N876" s="154">
        <f t="shared" si="26"/>
        <v>45819</v>
      </c>
      <c r="O876" s="230">
        <v>3</v>
      </c>
      <c r="P876" s="230">
        <v>20</v>
      </c>
      <c r="Q876" s="229" t="s">
        <v>31</v>
      </c>
      <c r="R876" s="229" t="s">
        <v>6897</v>
      </c>
      <c r="S876" s="229" t="s">
        <v>5210</v>
      </c>
      <c r="T876" s="230">
        <v>20</v>
      </c>
      <c r="U876" s="230">
        <v>52</v>
      </c>
      <c r="V876" s="209"/>
    </row>
    <row r="877" spans="1:22" ht="13.5">
      <c r="A877" s="225" t="s">
        <v>5181</v>
      </c>
      <c r="B877" s="226" t="s">
        <v>5182</v>
      </c>
      <c r="C877" s="227" t="s">
        <v>256</v>
      </c>
      <c r="D877" s="228" t="s">
        <v>421</v>
      </c>
      <c r="E877" s="247" t="s">
        <v>9283</v>
      </c>
      <c r="F877" s="248" t="s">
        <v>10428</v>
      </c>
      <c r="G877" s="228" t="s">
        <v>70</v>
      </c>
      <c r="H877" s="229" t="s">
        <v>718</v>
      </c>
      <c r="I877" s="229"/>
      <c r="J877" s="147" t="str">
        <f t="shared" si="27"/>
        <v>朱哲演</v>
      </c>
      <c r="K877" s="230">
        <v>100</v>
      </c>
      <c r="L877" s="208" t="s">
        <v>6366</v>
      </c>
      <c r="M877" s="208" t="s">
        <v>6693</v>
      </c>
      <c r="N877" s="154">
        <f t="shared" si="26"/>
        <v>45845</v>
      </c>
      <c r="O877" s="230">
        <v>20</v>
      </c>
      <c r="P877" s="231">
        <v>0</v>
      </c>
      <c r="Q877" s="229" t="s">
        <v>31</v>
      </c>
      <c r="R877" s="229" t="s">
        <v>5211</v>
      </c>
      <c r="S877" s="229" t="s">
        <v>6242</v>
      </c>
      <c r="T877" s="230">
        <v>19</v>
      </c>
      <c r="U877" s="229"/>
      <c r="V877" s="208" t="s">
        <v>9289</v>
      </c>
    </row>
    <row r="878" spans="1:22" ht="13.5">
      <c r="A878" s="225" t="s">
        <v>6877</v>
      </c>
      <c r="B878" s="226" t="s">
        <v>6878</v>
      </c>
      <c r="C878" s="227" t="s">
        <v>6887</v>
      </c>
      <c r="D878" s="228" t="s">
        <v>274</v>
      </c>
      <c r="E878" s="247" t="s">
        <v>7367</v>
      </c>
      <c r="F878" s="248"/>
      <c r="G878" s="228" t="s">
        <v>2861</v>
      </c>
      <c r="H878" s="229" t="s">
        <v>422</v>
      </c>
      <c r="I878" s="229"/>
      <c r="J878" s="147" t="str">
        <f t="shared" si="27"/>
        <v>李育儒</v>
      </c>
      <c r="K878" s="230">
        <v>100</v>
      </c>
      <c r="L878" s="208" t="s">
        <v>6237</v>
      </c>
      <c r="M878" s="208" t="s">
        <v>4819</v>
      </c>
      <c r="N878" s="154">
        <f t="shared" si="26"/>
        <v>45832</v>
      </c>
      <c r="O878" s="230">
        <v>10</v>
      </c>
      <c r="P878" s="230">
        <v>40</v>
      </c>
      <c r="Q878" s="229" t="s">
        <v>34</v>
      </c>
      <c r="R878" s="229"/>
      <c r="S878" s="229"/>
      <c r="T878" s="231">
        <v>0</v>
      </c>
      <c r="U878" s="230">
        <v>39</v>
      </c>
      <c r="V878" s="208" t="s">
        <v>9491</v>
      </c>
    </row>
    <row r="879" spans="1:22" ht="13.5">
      <c r="A879" s="225" t="s">
        <v>6877</v>
      </c>
      <c r="B879" s="226" t="s">
        <v>6878</v>
      </c>
      <c r="C879" s="227" t="s">
        <v>6886</v>
      </c>
      <c r="D879" s="228" t="s">
        <v>274</v>
      </c>
      <c r="E879" s="247" t="s">
        <v>7369</v>
      </c>
      <c r="F879" s="248"/>
      <c r="G879" s="228" t="s">
        <v>2861</v>
      </c>
      <c r="H879" s="229" t="s">
        <v>422</v>
      </c>
      <c r="I879" s="229"/>
      <c r="J879" s="147" t="str">
        <f t="shared" si="27"/>
        <v>李育儒</v>
      </c>
      <c r="K879" s="230">
        <v>100</v>
      </c>
      <c r="L879" s="208" t="s">
        <v>6238</v>
      </c>
      <c r="M879" s="208" t="s">
        <v>5208</v>
      </c>
      <c r="N879" s="154">
        <f t="shared" si="26"/>
        <v>45833</v>
      </c>
      <c r="O879" s="230">
        <v>10</v>
      </c>
      <c r="P879" s="230">
        <v>40</v>
      </c>
      <c r="Q879" s="229" t="s">
        <v>34</v>
      </c>
      <c r="R879" s="229"/>
      <c r="S879" s="229"/>
      <c r="T879" s="231">
        <v>0</v>
      </c>
      <c r="U879" s="230">
        <v>18</v>
      </c>
      <c r="V879" s="208" t="s">
        <v>9491</v>
      </c>
    </row>
    <row r="880" spans="1:22" ht="13.5">
      <c r="A880" s="225" t="s">
        <v>3275</v>
      </c>
      <c r="B880" s="226" t="s">
        <v>3276</v>
      </c>
      <c r="C880" s="227" t="s">
        <v>12077</v>
      </c>
      <c r="D880" s="228" t="s">
        <v>421</v>
      </c>
      <c r="E880" s="247" t="s">
        <v>12078</v>
      </c>
      <c r="F880" s="248" t="s">
        <v>12079</v>
      </c>
      <c r="G880" s="228" t="s">
        <v>2861</v>
      </c>
      <c r="H880" s="229" t="s">
        <v>421</v>
      </c>
      <c r="I880" s="229"/>
      <c r="J880" s="147" t="str">
        <f t="shared" si="27"/>
        <v>蘇漢城</v>
      </c>
      <c r="K880" s="230">
        <v>100</v>
      </c>
      <c r="L880" s="208" t="s">
        <v>6238</v>
      </c>
      <c r="M880" s="208" t="s">
        <v>7917</v>
      </c>
      <c r="N880" s="154">
        <f t="shared" si="26"/>
        <v>45943</v>
      </c>
      <c r="O880" s="230">
        <v>85</v>
      </c>
      <c r="P880" s="230">
        <v>90</v>
      </c>
      <c r="Q880" s="229" t="s">
        <v>31</v>
      </c>
      <c r="R880" s="229" t="s">
        <v>9098</v>
      </c>
      <c r="S880" s="229" t="s">
        <v>10196</v>
      </c>
      <c r="T880" s="230">
        <v>11</v>
      </c>
      <c r="U880" s="229"/>
      <c r="V880" s="209"/>
    </row>
    <row r="881" spans="1:22" ht="13.5">
      <c r="A881" s="225" t="s">
        <v>8347</v>
      </c>
      <c r="B881" s="226" t="s">
        <v>8348</v>
      </c>
      <c r="C881" s="227" t="s">
        <v>8702</v>
      </c>
      <c r="D881" s="228" t="s">
        <v>3685</v>
      </c>
      <c r="E881" s="247" t="s">
        <v>479</v>
      </c>
      <c r="F881" s="248" t="s">
        <v>9482</v>
      </c>
      <c r="G881" s="228" t="s">
        <v>2860</v>
      </c>
      <c r="H881" s="229" t="s">
        <v>3685</v>
      </c>
      <c r="I881" s="229"/>
      <c r="J881" s="147" t="str">
        <f t="shared" si="27"/>
        <v>鄭貫中</v>
      </c>
      <c r="K881" s="230">
        <v>100</v>
      </c>
      <c r="L881" s="208" t="s">
        <v>6238</v>
      </c>
      <c r="M881" s="208" t="s">
        <v>6238</v>
      </c>
      <c r="N881" s="154">
        <f t="shared" si="26"/>
        <v>45820</v>
      </c>
      <c r="O881" s="230">
        <v>1</v>
      </c>
      <c r="P881" s="230">
        <v>4</v>
      </c>
      <c r="Q881" s="229" t="s">
        <v>31</v>
      </c>
      <c r="R881" s="229" t="s">
        <v>6238</v>
      </c>
      <c r="S881" s="229" t="s">
        <v>5210</v>
      </c>
      <c r="T881" s="230">
        <v>17</v>
      </c>
      <c r="U881" s="230">
        <v>4</v>
      </c>
      <c r="V881" s="209"/>
    </row>
    <row r="882" spans="1:22" ht="13.5">
      <c r="A882" s="225" t="s">
        <v>2027</v>
      </c>
      <c r="B882" s="226" t="s">
        <v>2028</v>
      </c>
      <c r="C882" s="227" t="s">
        <v>46</v>
      </c>
      <c r="D882" s="228" t="s">
        <v>2026</v>
      </c>
      <c r="E882" s="247" t="s">
        <v>15995</v>
      </c>
      <c r="F882" s="248"/>
      <c r="G882" s="228" t="s">
        <v>2170</v>
      </c>
      <c r="H882" s="229" t="s">
        <v>2026</v>
      </c>
      <c r="I882" s="229"/>
      <c r="J882" s="147" t="str">
        <f t="shared" si="27"/>
        <v>汪佳凯</v>
      </c>
      <c r="K882" s="230">
        <v>100</v>
      </c>
      <c r="L882" s="208" t="s">
        <v>6238</v>
      </c>
      <c r="M882" s="208" t="s">
        <v>6367</v>
      </c>
      <c r="N882" s="154">
        <f t="shared" si="26"/>
        <v>45826</v>
      </c>
      <c r="O882" s="230">
        <v>5</v>
      </c>
      <c r="P882" s="230">
        <v>10</v>
      </c>
      <c r="Q882" s="229" t="s">
        <v>31</v>
      </c>
      <c r="R882" s="229" t="s">
        <v>5208</v>
      </c>
      <c r="S882" s="229" t="s">
        <v>9491</v>
      </c>
      <c r="T882" s="230">
        <v>3</v>
      </c>
      <c r="U882" s="229"/>
      <c r="V882" s="208" t="s">
        <v>12291</v>
      </c>
    </row>
    <row r="883" spans="1:22" ht="13.5">
      <c r="A883" s="225" t="s">
        <v>5526</v>
      </c>
      <c r="B883" s="226" t="s">
        <v>6524</v>
      </c>
      <c r="C883" s="227" t="s">
        <v>2717</v>
      </c>
      <c r="D883" s="228" t="s">
        <v>262</v>
      </c>
      <c r="E883" s="247" t="s">
        <v>417</v>
      </c>
      <c r="F883" s="248" t="s">
        <v>9284</v>
      </c>
      <c r="G883" s="228" t="s">
        <v>2861</v>
      </c>
      <c r="H883" s="229" t="s">
        <v>262</v>
      </c>
      <c r="I883" s="229"/>
      <c r="J883" s="147" t="str">
        <f t="shared" si="27"/>
        <v>羅友彥</v>
      </c>
      <c r="K883" s="230">
        <v>100</v>
      </c>
      <c r="L883" s="208" t="s">
        <v>5206</v>
      </c>
      <c r="M883" s="208" t="s">
        <v>4818</v>
      </c>
      <c r="N883" s="154">
        <f t="shared" si="26"/>
        <v>45835</v>
      </c>
      <c r="O883" s="230">
        <v>11</v>
      </c>
      <c r="P883" s="231">
        <v>0</v>
      </c>
      <c r="Q883" s="229" t="s">
        <v>31</v>
      </c>
      <c r="R883" s="229" t="s">
        <v>6237</v>
      </c>
      <c r="S883" s="229" t="s">
        <v>8717</v>
      </c>
      <c r="T883" s="230">
        <v>15</v>
      </c>
      <c r="U883" s="232">
        <v>2.5</v>
      </c>
      <c r="V883" s="209"/>
    </row>
    <row r="884" spans="1:22" ht="13.5">
      <c r="A884" s="225" t="s">
        <v>5526</v>
      </c>
      <c r="B884" s="226" t="s">
        <v>6524</v>
      </c>
      <c r="C884" s="227" t="s">
        <v>2717</v>
      </c>
      <c r="D884" s="228" t="s">
        <v>262</v>
      </c>
      <c r="E884" s="247" t="s">
        <v>423</v>
      </c>
      <c r="F884" s="248" t="s">
        <v>10608</v>
      </c>
      <c r="G884" s="228" t="s">
        <v>2861</v>
      </c>
      <c r="H884" s="229" t="s">
        <v>422</v>
      </c>
      <c r="I884" s="229"/>
      <c r="J884" s="147" t="str">
        <f t="shared" si="27"/>
        <v>李育儒</v>
      </c>
      <c r="K884" s="230">
        <v>100</v>
      </c>
      <c r="L884" s="208" t="s">
        <v>5206</v>
      </c>
      <c r="M884" s="208" t="s">
        <v>7908</v>
      </c>
      <c r="N884" s="154">
        <f t="shared" si="26"/>
        <v>45849</v>
      </c>
      <c r="O884" s="230">
        <v>21</v>
      </c>
      <c r="P884" s="230">
        <v>60</v>
      </c>
      <c r="Q884" s="229" t="s">
        <v>31</v>
      </c>
      <c r="R884" s="229" t="s">
        <v>6236</v>
      </c>
      <c r="S884" s="229" t="s">
        <v>9815</v>
      </c>
      <c r="T884" s="230">
        <v>58</v>
      </c>
      <c r="U884" s="230">
        <v>2</v>
      </c>
      <c r="V884" s="209"/>
    </row>
    <row r="885" spans="1:22" ht="13.5">
      <c r="A885" s="225" t="s">
        <v>5526</v>
      </c>
      <c r="B885" s="226" t="s">
        <v>6524</v>
      </c>
      <c r="C885" s="227" t="s">
        <v>2717</v>
      </c>
      <c r="D885" s="228" t="s">
        <v>262</v>
      </c>
      <c r="E885" s="247" t="s">
        <v>4563</v>
      </c>
      <c r="F885" s="248" t="s">
        <v>11053</v>
      </c>
      <c r="G885" s="228" t="s">
        <v>2861</v>
      </c>
      <c r="H885" s="229" t="s">
        <v>122</v>
      </c>
      <c r="I885" s="229"/>
      <c r="J885" s="147" t="str">
        <f t="shared" si="27"/>
        <v>郭景成</v>
      </c>
      <c r="K885" s="230">
        <v>100</v>
      </c>
      <c r="L885" s="208" t="s">
        <v>5206</v>
      </c>
      <c r="M885" s="208" t="s">
        <v>7911</v>
      </c>
      <c r="N885" s="154">
        <f t="shared" si="26"/>
        <v>45856</v>
      </c>
      <c r="O885" s="230">
        <v>26</v>
      </c>
      <c r="P885" s="230">
        <v>100</v>
      </c>
      <c r="Q885" s="229" t="s">
        <v>31</v>
      </c>
      <c r="R885" s="229" t="s">
        <v>10837</v>
      </c>
      <c r="S885" s="229" t="s">
        <v>10837</v>
      </c>
      <c r="T885" s="230">
        <v>1</v>
      </c>
      <c r="U885" s="229"/>
      <c r="V885" s="209"/>
    </row>
    <row r="886" spans="1:22" ht="13.5">
      <c r="A886" s="225" t="s">
        <v>5526</v>
      </c>
      <c r="B886" s="226" t="s">
        <v>6524</v>
      </c>
      <c r="C886" s="227" t="s">
        <v>2717</v>
      </c>
      <c r="D886" s="228" t="s">
        <v>262</v>
      </c>
      <c r="E886" s="247" t="s">
        <v>419</v>
      </c>
      <c r="F886" s="248" t="s">
        <v>10609</v>
      </c>
      <c r="G886" s="228" t="s">
        <v>2861</v>
      </c>
      <c r="H886" s="229" t="s">
        <v>422</v>
      </c>
      <c r="I886" s="229"/>
      <c r="J886" s="147" t="str">
        <f t="shared" si="27"/>
        <v>李育儒</v>
      </c>
      <c r="K886" s="230">
        <v>100</v>
      </c>
      <c r="L886" s="208" t="s">
        <v>5206</v>
      </c>
      <c r="M886" s="208" t="s">
        <v>7908</v>
      </c>
      <c r="N886" s="154">
        <f t="shared" si="26"/>
        <v>45849</v>
      </c>
      <c r="O886" s="230">
        <v>21</v>
      </c>
      <c r="P886" s="230">
        <v>60</v>
      </c>
      <c r="Q886" s="229" t="s">
        <v>31</v>
      </c>
      <c r="R886" s="229" t="s">
        <v>6236</v>
      </c>
      <c r="S886" s="229" t="s">
        <v>9815</v>
      </c>
      <c r="T886" s="230">
        <v>58</v>
      </c>
      <c r="U886" s="230">
        <v>30</v>
      </c>
      <c r="V886" s="209"/>
    </row>
    <row r="887" spans="1:22" ht="13.5">
      <c r="A887" s="225" t="s">
        <v>8347</v>
      </c>
      <c r="B887" s="226" t="s">
        <v>8348</v>
      </c>
      <c r="C887" s="227" t="s">
        <v>8702</v>
      </c>
      <c r="D887" s="228" t="s">
        <v>3685</v>
      </c>
      <c r="E887" s="247" t="s">
        <v>8349</v>
      </c>
      <c r="F887" s="248" t="s">
        <v>9801</v>
      </c>
      <c r="G887" s="228" t="s">
        <v>2860</v>
      </c>
      <c r="H887" s="229" t="s">
        <v>3685</v>
      </c>
      <c r="I887" s="229"/>
      <c r="J887" s="147" t="str">
        <f t="shared" si="27"/>
        <v>鄭貫中</v>
      </c>
      <c r="K887" s="230">
        <v>100</v>
      </c>
      <c r="L887" s="208" t="s">
        <v>5206</v>
      </c>
      <c r="M887" s="208" t="s">
        <v>6239</v>
      </c>
      <c r="N887" s="154">
        <f t="shared" si="26"/>
        <v>45825</v>
      </c>
      <c r="O887" s="230">
        <v>3</v>
      </c>
      <c r="P887" s="230">
        <v>24</v>
      </c>
      <c r="Q887" s="229" t="s">
        <v>31</v>
      </c>
      <c r="R887" s="229" t="s">
        <v>5206</v>
      </c>
      <c r="S887" s="229" t="s">
        <v>6241</v>
      </c>
      <c r="T887" s="230">
        <v>31</v>
      </c>
      <c r="U887" s="230">
        <v>17</v>
      </c>
      <c r="V887" s="209"/>
    </row>
    <row r="888" spans="1:22" ht="13.5">
      <c r="A888" s="225" t="s">
        <v>5179</v>
      </c>
      <c r="B888" s="226" t="s">
        <v>5180</v>
      </c>
      <c r="C888" s="227" t="s">
        <v>2728</v>
      </c>
      <c r="D888" s="228" t="s">
        <v>421</v>
      </c>
      <c r="E888" s="247" t="s">
        <v>2729</v>
      </c>
      <c r="F888" s="248"/>
      <c r="G888" s="228" t="s">
        <v>2861</v>
      </c>
      <c r="H888" s="229" t="s">
        <v>421</v>
      </c>
      <c r="I888" s="229"/>
      <c r="J888" s="147" t="str">
        <f t="shared" si="27"/>
        <v>蘇漢城</v>
      </c>
      <c r="K888" s="230">
        <v>100</v>
      </c>
      <c r="L888" s="208" t="s">
        <v>5207</v>
      </c>
      <c r="M888" s="208" t="s">
        <v>4819</v>
      </c>
      <c r="N888" s="154">
        <f t="shared" si="26"/>
        <v>45832</v>
      </c>
      <c r="O888" s="230">
        <v>7</v>
      </c>
      <c r="P888" s="230">
        <v>45</v>
      </c>
      <c r="Q888" s="229" t="s">
        <v>31</v>
      </c>
      <c r="R888" s="229" t="s">
        <v>5206</v>
      </c>
      <c r="S888" s="229" t="s">
        <v>8717</v>
      </c>
      <c r="T888" s="230">
        <v>13</v>
      </c>
      <c r="U888" s="229"/>
      <c r="V888" s="208" t="s">
        <v>8150</v>
      </c>
    </row>
    <row r="889" spans="1:22" ht="13.5">
      <c r="A889" s="225" t="s">
        <v>8347</v>
      </c>
      <c r="B889" s="226" t="s">
        <v>8348</v>
      </c>
      <c r="C889" s="227" t="s">
        <v>8703</v>
      </c>
      <c r="D889" s="228" t="s">
        <v>3685</v>
      </c>
      <c r="E889" s="247" t="s">
        <v>8706</v>
      </c>
      <c r="F889" s="248" t="s">
        <v>9484</v>
      </c>
      <c r="G889" s="228" t="s">
        <v>2860</v>
      </c>
      <c r="H889" s="229" t="s">
        <v>796</v>
      </c>
      <c r="I889" s="229"/>
      <c r="J889" s="147" t="str">
        <f t="shared" si="27"/>
        <v>洪子芸</v>
      </c>
      <c r="K889" s="230">
        <v>100</v>
      </c>
      <c r="L889" s="208" t="s">
        <v>5207</v>
      </c>
      <c r="M889" s="208" t="s">
        <v>6239</v>
      </c>
      <c r="N889" s="154">
        <f t="shared" si="26"/>
        <v>45825</v>
      </c>
      <c r="O889" s="230">
        <v>2</v>
      </c>
      <c r="P889" s="230">
        <v>16</v>
      </c>
      <c r="Q889" s="229" t="s">
        <v>31</v>
      </c>
      <c r="R889" s="229" t="s">
        <v>7376</v>
      </c>
      <c r="S889" s="229" t="s">
        <v>5209</v>
      </c>
      <c r="T889" s="230">
        <v>2</v>
      </c>
      <c r="U889" s="229"/>
      <c r="V889" s="209"/>
    </row>
    <row r="890" spans="1:22" ht="13.5">
      <c r="A890" s="225" t="s">
        <v>8347</v>
      </c>
      <c r="B890" s="226" t="s">
        <v>8348</v>
      </c>
      <c r="C890" s="227" t="s">
        <v>8702</v>
      </c>
      <c r="D890" s="228" t="s">
        <v>3685</v>
      </c>
      <c r="E890" s="247" t="s">
        <v>8707</v>
      </c>
      <c r="F890" s="248" t="s">
        <v>9802</v>
      </c>
      <c r="G890" s="228" t="s">
        <v>2860</v>
      </c>
      <c r="H890" s="229" t="s">
        <v>3685</v>
      </c>
      <c r="I890" s="229"/>
      <c r="J890" s="147" t="str">
        <f t="shared" si="27"/>
        <v>鄭貫中</v>
      </c>
      <c r="K890" s="230">
        <v>100</v>
      </c>
      <c r="L890" s="208" t="s">
        <v>6239</v>
      </c>
      <c r="M890" s="208" t="s">
        <v>4817</v>
      </c>
      <c r="N890" s="154">
        <f t="shared" si="26"/>
        <v>45834</v>
      </c>
      <c r="O890" s="230">
        <v>8</v>
      </c>
      <c r="P890" s="230">
        <v>64</v>
      </c>
      <c r="Q890" s="229" t="s">
        <v>31</v>
      </c>
      <c r="R890" s="229" t="s">
        <v>6239</v>
      </c>
      <c r="S890" s="229" t="s">
        <v>7378</v>
      </c>
      <c r="T890" s="230">
        <v>27</v>
      </c>
      <c r="U890" s="230">
        <v>1</v>
      </c>
      <c r="V890" s="209"/>
    </row>
    <row r="891" spans="1:22" ht="13.5">
      <c r="A891" s="225" t="s">
        <v>6877</v>
      </c>
      <c r="B891" s="226" t="s">
        <v>6878</v>
      </c>
      <c r="C891" s="227" t="s">
        <v>6883</v>
      </c>
      <c r="D891" s="228" t="s">
        <v>274</v>
      </c>
      <c r="E891" s="247" t="s">
        <v>7375</v>
      </c>
      <c r="F891" s="248"/>
      <c r="G891" s="228" t="s">
        <v>2861</v>
      </c>
      <c r="H891" s="229" t="s">
        <v>422</v>
      </c>
      <c r="I891" s="229"/>
      <c r="J891" s="147" t="str">
        <f t="shared" si="27"/>
        <v>李育儒</v>
      </c>
      <c r="K891" s="230">
        <v>100</v>
      </c>
      <c r="L891" s="208" t="s">
        <v>6367</v>
      </c>
      <c r="M891" s="208" t="s">
        <v>4819</v>
      </c>
      <c r="N891" s="154">
        <f t="shared" si="26"/>
        <v>45832</v>
      </c>
      <c r="O891" s="230">
        <v>5</v>
      </c>
      <c r="P891" s="230">
        <v>16</v>
      </c>
      <c r="Q891" s="229" t="s">
        <v>34</v>
      </c>
      <c r="R891" s="229"/>
      <c r="S891" s="229"/>
      <c r="T891" s="231">
        <v>0</v>
      </c>
      <c r="U891" s="229"/>
      <c r="V891" s="208" t="s">
        <v>9491</v>
      </c>
    </row>
    <row r="892" spans="1:22" ht="13.5">
      <c r="A892" s="225" t="s">
        <v>8347</v>
      </c>
      <c r="B892" s="226" t="s">
        <v>8348</v>
      </c>
      <c r="C892" s="227" t="s">
        <v>8703</v>
      </c>
      <c r="D892" s="228" t="s">
        <v>3685</v>
      </c>
      <c r="E892" s="247" t="s">
        <v>8708</v>
      </c>
      <c r="F892" s="248" t="s">
        <v>9486</v>
      </c>
      <c r="G892" s="228" t="s">
        <v>2860</v>
      </c>
      <c r="H892" s="229" t="s">
        <v>796</v>
      </c>
      <c r="I892" s="229"/>
      <c r="J892" s="147" t="str">
        <f t="shared" si="27"/>
        <v>洪子芸</v>
      </c>
      <c r="K892" s="230">
        <v>100</v>
      </c>
      <c r="L892" s="208" t="s">
        <v>6367</v>
      </c>
      <c r="M892" s="208" t="s">
        <v>5208</v>
      </c>
      <c r="N892" s="154">
        <f t="shared" si="26"/>
        <v>45833</v>
      </c>
      <c r="O892" s="230">
        <v>6</v>
      </c>
      <c r="P892" s="230">
        <v>48</v>
      </c>
      <c r="Q892" s="229" t="s">
        <v>31</v>
      </c>
      <c r="R892" s="229" t="s">
        <v>9288</v>
      </c>
      <c r="S892" s="229" t="s">
        <v>5209</v>
      </c>
      <c r="T892" s="230">
        <v>23</v>
      </c>
      <c r="U892" s="232">
        <v>78.5</v>
      </c>
      <c r="V892" s="209"/>
    </row>
    <row r="893" spans="1:22" ht="13.5">
      <c r="A893" s="225" t="s">
        <v>2053</v>
      </c>
      <c r="B893" s="226" t="s">
        <v>9089</v>
      </c>
      <c r="C893" s="227" t="s">
        <v>41</v>
      </c>
      <c r="D893" s="228" t="s">
        <v>562</v>
      </c>
      <c r="E893" s="247" t="s">
        <v>125</v>
      </c>
      <c r="F893" s="248"/>
      <c r="G893" s="228" t="s">
        <v>70</v>
      </c>
      <c r="H893" s="229" t="s">
        <v>718</v>
      </c>
      <c r="I893" s="229"/>
      <c r="J893" s="147" t="str">
        <f t="shared" si="27"/>
        <v>朱哲演</v>
      </c>
      <c r="K893" s="231">
        <v>0</v>
      </c>
      <c r="L893" s="208" t="s">
        <v>6367</v>
      </c>
      <c r="M893" s="208" t="s">
        <v>4819</v>
      </c>
      <c r="N893" s="154">
        <f t="shared" si="26"/>
        <v>45832</v>
      </c>
      <c r="O893" s="230">
        <v>5</v>
      </c>
      <c r="P893" s="230">
        <v>10</v>
      </c>
      <c r="Q893" s="229" t="s">
        <v>34</v>
      </c>
      <c r="R893" s="229"/>
      <c r="S893" s="229"/>
      <c r="T893" s="231">
        <v>0</v>
      </c>
      <c r="U893" s="229"/>
      <c r="V893" s="209"/>
    </row>
    <row r="894" spans="1:22" ht="13.5">
      <c r="A894" s="225" t="s">
        <v>2053</v>
      </c>
      <c r="B894" s="226" t="s">
        <v>9089</v>
      </c>
      <c r="C894" s="227" t="s">
        <v>2234</v>
      </c>
      <c r="D894" s="228" t="s">
        <v>562</v>
      </c>
      <c r="E894" s="247" t="s">
        <v>68</v>
      </c>
      <c r="F894" s="248" t="s">
        <v>9093</v>
      </c>
      <c r="G894" s="228" t="s">
        <v>2860</v>
      </c>
      <c r="H894" s="229" t="s">
        <v>562</v>
      </c>
      <c r="I894" s="229"/>
      <c r="J894" s="147" t="str">
        <f t="shared" si="27"/>
        <v>葉宏政</v>
      </c>
      <c r="K894" s="230">
        <v>100</v>
      </c>
      <c r="L894" s="208" t="s">
        <v>6367</v>
      </c>
      <c r="M894" s="208" t="s">
        <v>6367</v>
      </c>
      <c r="N894" s="154">
        <f t="shared" si="26"/>
        <v>45826</v>
      </c>
      <c r="O894" s="230">
        <v>1</v>
      </c>
      <c r="P894" s="230">
        <v>4</v>
      </c>
      <c r="Q894" s="229" t="s">
        <v>31</v>
      </c>
      <c r="R894" s="229" t="s">
        <v>4815</v>
      </c>
      <c r="S894" s="229" t="s">
        <v>4819</v>
      </c>
      <c r="T894" s="230">
        <v>2</v>
      </c>
      <c r="U894" s="230">
        <v>6</v>
      </c>
      <c r="V894" s="209"/>
    </row>
    <row r="895" spans="1:22" ht="13.5">
      <c r="A895" s="225" t="s">
        <v>2027</v>
      </c>
      <c r="B895" s="226" t="s">
        <v>2028</v>
      </c>
      <c r="C895" s="227" t="s">
        <v>46</v>
      </c>
      <c r="D895" s="228" t="s">
        <v>2026</v>
      </c>
      <c r="E895" s="247" t="s">
        <v>15996</v>
      </c>
      <c r="F895" s="248"/>
      <c r="G895" s="228" t="s">
        <v>2170</v>
      </c>
      <c r="H895" s="229" t="s">
        <v>2026</v>
      </c>
      <c r="I895" s="229"/>
      <c r="J895" s="147" t="str">
        <f t="shared" si="27"/>
        <v>汪佳凯</v>
      </c>
      <c r="K895" s="230">
        <v>100</v>
      </c>
      <c r="L895" s="208" t="s">
        <v>6240</v>
      </c>
      <c r="M895" s="208" t="s">
        <v>6240</v>
      </c>
      <c r="N895" s="154">
        <f t="shared" si="26"/>
        <v>45827</v>
      </c>
      <c r="O895" s="230">
        <v>1</v>
      </c>
      <c r="P895" s="230">
        <v>2</v>
      </c>
      <c r="Q895" s="229" t="s">
        <v>31</v>
      </c>
      <c r="R895" s="229" t="s">
        <v>13832</v>
      </c>
      <c r="S895" s="229" t="s">
        <v>2222</v>
      </c>
      <c r="T895" s="230">
        <v>1</v>
      </c>
      <c r="U895" s="229"/>
      <c r="V895" s="208" t="s">
        <v>12291</v>
      </c>
    </row>
    <row r="896" spans="1:22" ht="13.5">
      <c r="A896" s="225" t="s">
        <v>5514</v>
      </c>
      <c r="B896" s="226" t="s">
        <v>5515</v>
      </c>
      <c r="C896" s="227" t="s">
        <v>2750</v>
      </c>
      <c r="D896" s="228" t="s">
        <v>421</v>
      </c>
      <c r="E896" s="247" t="s">
        <v>2731</v>
      </c>
      <c r="F896" s="248" t="s">
        <v>12080</v>
      </c>
      <c r="G896" s="228" t="s">
        <v>2861</v>
      </c>
      <c r="H896" s="229" t="s">
        <v>421</v>
      </c>
      <c r="I896" s="229"/>
      <c r="J896" s="147" t="str">
        <f t="shared" si="27"/>
        <v>蘇漢城</v>
      </c>
      <c r="K896" s="230">
        <v>100</v>
      </c>
      <c r="L896" s="208" t="s">
        <v>7905</v>
      </c>
      <c r="M896" s="208" t="s">
        <v>8148</v>
      </c>
      <c r="N896" s="154">
        <f t="shared" si="26"/>
        <v>45855</v>
      </c>
      <c r="O896" s="230">
        <v>20</v>
      </c>
      <c r="P896" s="230">
        <v>60</v>
      </c>
      <c r="Q896" s="229" t="s">
        <v>31</v>
      </c>
      <c r="R896" s="229" t="s">
        <v>6693</v>
      </c>
      <c r="S896" s="229" t="s">
        <v>10196</v>
      </c>
      <c r="T896" s="230">
        <v>63</v>
      </c>
      <c r="U896" s="230">
        <v>117</v>
      </c>
      <c r="V896" s="208" t="s">
        <v>10194</v>
      </c>
    </row>
    <row r="897" spans="1:22" ht="13.5">
      <c r="A897" s="225" t="s">
        <v>8347</v>
      </c>
      <c r="B897" s="226" t="s">
        <v>8348</v>
      </c>
      <c r="C897" s="227" t="s">
        <v>8703</v>
      </c>
      <c r="D897" s="228" t="s">
        <v>3685</v>
      </c>
      <c r="E897" s="247" t="s">
        <v>8709</v>
      </c>
      <c r="F897" s="248" t="s">
        <v>9487</v>
      </c>
      <c r="G897" s="228" t="s">
        <v>2860</v>
      </c>
      <c r="H897" s="229" t="s">
        <v>3685</v>
      </c>
      <c r="I897" s="229"/>
      <c r="J897" s="147" t="str">
        <f t="shared" si="27"/>
        <v>鄭貫中</v>
      </c>
      <c r="K897" s="230">
        <v>100</v>
      </c>
      <c r="L897" s="208" t="s">
        <v>7905</v>
      </c>
      <c r="M897" s="208" t="s">
        <v>4815</v>
      </c>
      <c r="N897" s="154">
        <f t="shared" si="26"/>
        <v>45831</v>
      </c>
      <c r="O897" s="230">
        <v>2</v>
      </c>
      <c r="P897" s="230">
        <v>16</v>
      </c>
      <c r="Q897" s="229" t="s">
        <v>31</v>
      </c>
      <c r="R897" s="229" t="s">
        <v>7905</v>
      </c>
      <c r="S897" s="229" t="s">
        <v>5210</v>
      </c>
      <c r="T897" s="230">
        <v>11</v>
      </c>
      <c r="U897" s="230">
        <v>9</v>
      </c>
      <c r="V897" s="209"/>
    </row>
    <row r="898" spans="1:22" ht="13.5">
      <c r="A898" s="225" t="s">
        <v>2027</v>
      </c>
      <c r="B898" s="226" t="s">
        <v>2028</v>
      </c>
      <c r="C898" s="227" t="s">
        <v>46</v>
      </c>
      <c r="D898" s="228" t="s">
        <v>2026</v>
      </c>
      <c r="E898" s="247" t="s">
        <v>15997</v>
      </c>
      <c r="F898" s="248"/>
      <c r="G898" s="228" t="s">
        <v>2170</v>
      </c>
      <c r="H898" s="229" t="s">
        <v>2026</v>
      </c>
      <c r="I898" s="229"/>
      <c r="J898" s="147" t="str">
        <f t="shared" si="27"/>
        <v>汪佳凯</v>
      </c>
      <c r="K898" s="230">
        <v>100</v>
      </c>
      <c r="L898" s="208" t="s">
        <v>7905</v>
      </c>
      <c r="M898" s="208" t="s">
        <v>7905</v>
      </c>
      <c r="N898" s="154">
        <f t="shared" ref="N898:N961" si="28">DATEVALUE(M898)</f>
        <v>45828</v>
      </c>
      <c r="O898" s="230">
        <v>1</v>
      </c>
      <c r="P898" s="230">
        <v>2</v>
      </c>
      <c r="Q898" s="229" t="s">
        <v>31</v>
      </c>
      <c r="R898" s="229" t="s">
        <v>2238</v>
      </c>
      <c r="S898" s="229" t="s">
        <v>16017</v>
      </c>
      <c r="T898" s="230">
        <v>20</v>
      </c>
      <c r="U898" s="229"/>
      <c r="V898" s="208" t="s">
        <v>12291</v>
      </c>
    </row>
    <row r="899" spans="1:22" ht="13.5">
      <c r="A899" s="225" t="s">
        <v>7923</v>
      </c>
      <c r="B899" s="226" t="s">
        <v>7924</v>
      </c>
      <c r="C899" s="227" t="s">
        <v>52</v>
      </c>
      <c r="D899" s="228" t="s">
        <v>50</v>
      </c>
      <c r="E899" s="247" t="s">
        <v>8138</v>
      </c>
      <c r="F899" s="248" t="s">
        <v>9803</v>
      </c>
      <c r="G899" s="228" t="s">
        <v>2860</v>
      </c>
      <c r="H899" s="229" t="s">
        <v>50</v>
      </c>
      <c r="I899" s="229"/>
      <c r="J899" s="147" t="str">
        <f t="shared" ref="J899:J962" si="29">IF(I899="",H899,LEFT(I899,3))</f>
        <v>王瀚霆</v>
      </c>
      <c r="K899" s="230">
        <v>100</v>
      </c>
      <c r="L899" s="208" t="s">
        <v>4815</v>
      </c>
      <c r="M899" s="208" t="s">
        <v>4818</v>
      </c>
      <c r="N899" s="154">
        <f t="shared" si="28"/>
        <v>45835</v>
      </c>
      <c r="O899" s="230">
        <v>5</v>
      </c>
      <c r="P899" s="230">
        <v>24</v>
      </c>
      <c r="Q899" s="229" t="s">
        <v>31</v>
      </c>
      <c r="R899" s="229" t="s">
        <v>5211</v>
      </c>
      <c r="S899" s="229" t="s">
        <v>6241</v>
      </c>
      <c r="T899" s="230">
        <v>10</v>
      </c>
      <c r="U899" s="232">
        <v>60.5</v>
      </c>
      <c r="V899" s="208" t="s">
        <v>10206</v>
      </c>
    </row>
    <row r="900" spans="1:22" ht="13.5">
      <c r="A900" s="225" t="s">
        <v>4750</v>
      </c>
      <c r="B900" s="226" t="s">
        <v>4751</v>
      </c>
      <c r="C900" s="227" t="s">
        <v>89</v>
      </c>
      <c r="D900" s="228" t="s">
        <v>123</v>
      </c>
      <c r="E900" s="247" t="s">
        <v>98</v>
      </c>
      <c r="F900" s="248"/>
      <c r="G900" s="228" t="s">
        <v>506</v>
      </c>
      <c r="H900" s="229" t="s">
        <v>481</v>
      </c>
      <c r="I900" s="229"/>
      <c r="J900" s="147" t="str">
        <f t="shared" si="29"/>
        <v>丁智軒</v>
      </c>
      <c r="K900" s="231">
        <v>0</v>
      </c>
      <c r="L900" s="208" t="s">
        <v>4815</v>
      </c>
      <c r="M900" s="208" t="s">
        <v>4818</v>
      </c>
      <c r="N900" s="154">
        <f t="shared" si="28"/>
        <v>45835</v>
      </c>
      <c r="O900" s="230">
        <v>5</v>
      </c>
      <c r="P900" s="230">
        <v>40</v>
      </c>
      <c r="Q900" s="229" t="s">
        <v>34</v>
      </c>
      <c r="R900" s="229"/>
      <c r="S900" s="229"/>
      <c r="T900" s="231">
        <v>0</v>
      </c>
      <c r="U900" s="229"/>
      <c r="V900" s="208" t="s">
        <v>7378</v>
      </c>
    </row>
    <row r="901" spans="1:22" ht="13.5">
      <c r="A901" s="225" t="s">
        <v>2027</v>
      </c>
      <c r="B901" s="226" t="s">
        <v>2028</v>
      </c>
      <c r="C901" s="227" t="s">
        <v>46</v>
      </c>
      <c r="D901" s="228" t="s">
        <v>2026</v>
      </c>
      <c r="E901" s="247" t="s">
        <v>15998</v>
      </c>
      <c r="F901" s="248"/>
      <c r="G901" s="228" t="s">
        <v>2170</v>
      </c>
      <c r="H901" s="229" t="s">
        <v>2026</v>
      </c>
      <c r="I901" s="229"/>
      <c r="J901" s="147" t="str">
        <f t="shared" si="29"/>
        <v>汪佳凯</v>
      </c>
      <c r="K901" s="230">
        <v>100</v>
      </c>
      <c r="L901" s="208" t="s">
        <v>4815</v>
      </c>
      <c r="M901" s="208" t="s">
        <v>4815</v>
      </c>
      <c r="N901" s="154">
        <f t="shared" si="28"/>
        <v>45831</v>
      </c>
      <c r="O901" s="230">
        <v>1</v>
      </c>
      <c r="P901" s="230">
        <v>2</v>
      </c>
      <c r="Q901" s="229" t="s">
        <v>31</v>
      </c>
      <c r="R901" s="229" t="s">
        <v>13832</v>
      </c>
      <c r="S901" s="229" t="s">
        <v>2222</v>
      </c>
      <c r="T901" s="230">
        <v>1</v>
      </c>
      <c r="U901" s="229"/>
      <c r="V901" s="208" t="s">
        <v>12291</v>
      </c>
    </row>
    <row r="902" spans="1:22" ht="13.5">
      <c r="A902" s="225" t="s">
        <v>6877</v>
      </c>
      <c r="B902" s="226" t="s">
        <v>6878</v>
      </c>
      <c r="C902" s="227" t="s">
        <v>6887</v>
      </c>
      <c r="D902" s="228" t="s">
        <v>274</v>
      </c>
      <c r="E902" s="247" t="s">
        <v>7373</v>
      </c>
      <c r="F902" s="248"/>
      <c r="G902" s="228"/>
      <c r="H902" s="229"/>
      <c r="I902" s="229"/>
      <c r="J902" s="147">
        <f t="shared" si="29"/>
        <v>0</v>
      </c>
      <c r="K902" s="230">
        <v>100</v>
      </c>
      <c r="L902" s="208" t="s">
        <v>4819</v>
      </c>
      <c r="M902" s="208" t="s">
        <v>4820</v>
      </c>
      <c r="N902" s="154">
        <f t="shared" si="28"/>
        <v>45838</v>
      </c>
      <c r="O902" s="230">
        <v>5</v>
      </c>
      <c r="P902" s="230">
        <v>8</v>
      </c>
      <c r="Q902" s="229" t="s">
        <v>34</v>
      </c>
      <c r="R902" s="229"/>
      <c r="S902" s="229"/>
      <c r="T902" s="231">
        <v>0</v>
      </c>
      <c r="U902" s="229"/>
      <c r="V902" s="208" t="s">
        <v>9491</v>
      </c>
    </row>
    <row r="903" spans="1:22" ht="13.5">
      <c r="A903" s="225" t="s">
        <v>4750</v>
      </c>
      <c r="B903" s="226" t="s">
        <v>4751</v>
      </c>
      <c r="C903" s="227" t="s">
        <v>89</v>
      </c>
      <c r="D903" s="228" t="s">
        <v>123</v>
      </c>
      <c r="E903" s="247" t="s">
        <v>49</v>
      </c>
      <c r="F903" s="248"/>
      <c r="G903" s="228" t="s">
        <v>2860</v>
      </c>
      <c r="H903" s="229" t="s">
        <v>796</v>
      </c>
      <c r="I903" s="229"/>
      <c r="J903" s="147" t="str">
        <f t="shared" si="29"/>
        <v>洪子芸</v>
      </c>
      <c r="K903" s="231">
        <v>0</v>
      </c>
      <c r="L903" s="208" t="s">
        <v>4819</v>
      </c>
      <c r="M903" s="208" t="s">
        <v>4820</v>
      </c>
      <c r="N903" s="154">
        <f t="shared" si="28"/>
        <v>45838</v>
      </c>
      <c r="O903" s="230">
        <v>5</v>
      </c>
      <c r="P903" s="230">
        <v>64</v>
      </c>
      <c r="Q903" s="229" t="s">
        <v>34</v>
      </c>
      <c r="R903" s="229"/>
      <c r="S903" s="229"/>
      <c r="T903" s="231">
        <v>0</v>
      </c>
      <c r="U903" s="229"/>
      <c r="V903" s="208" t="s">
        <v>7378</v>
      </c>
    </row>
    <row r="904" spans="1:22" ht="13.5">
      <c r="A904" s="225" t="s">
        <v>4750</v>
      </c>
      <c r="B904" s="226" t="s">
        <v>4751</v>
      </c>
      <c r="C904" s="227" t="s">
        <v>89</v>
      </c>
      <c r="D904" s="228" t="s">
        <v>123</v>
      </c>
      <c r="E904" s="247" t="s">
        <v>94</v>
      </c>
      <c r="F904" s="248"/>
      <c r="G904" s="228" t="s">
        <v>2860</v>
      </c>
      <c r="H904" s="229" t="s">
        <v>796</v>
      </c>
      <c r="I904" s="229"/>
      <c r="J904" s="147" t="str">
        <f t="shared" si="29"/>
        <v>洪子芸</v>
      </c>
      <c r="K904" s="231">
        <v>0</v>
      </c>
      <c r="L904" s="208" t="s">
        <v>4819</v>
      </c>
      <c r="M904" s="208" t="s">
        <v>4820</v>
      </c>
      <c r="N904" s="154">
        <f t="shared" si="28"/>
        <v>45838</v>
      </c>
      <c r="O904" s="230">
        <v>5</v>
      </c>
      <c r="P904" s="230">
        <v>64</v>
      </c>
      <c r="Q904" s="229" t="s">
        <v>34</v>
      </c>
      <c r="R904" s="229"/>
      <c r="S904" s="229"/>
      <c r="T904" s="231">
        <v>0</v>
      </c>
      <c r="U904" s="229"/>
      <c r="V904" s="208" t="s">
        <v>7378</v>
      </c>
    </row>
    <row r="905" spans="1:22" ht="13.5">
      <c r="A905" s="225" t="s">
        <v>8347</v>
      </c>
      <c r="B905" s="226" t="s">
        <v>8348</v>
      </c>
      <c r="C905" s="227" t="s">
        <v>8703</v>
      </c>
      <c r="D905" s="228" t="s">
        <v>3685</v>
      </c>
      <c r="E905" s="247" t="s">
        <v>8710</v>
      </c>
      <c r="F905" s="248" t="s">
        <v>9804</v>
      </c>
      <c r="G905" s="228" t="s">
        <v>2860</v>
      </c>
      <c r="H905" s="229" t="s">
        <v>3685</v>
      </c>
      <c r="I905" s="229"/>
      <c r="J905" s="147" t="str">
        <f t="shared" si="29"/>
        <v>鄭貫中</v>
      </c>
      <c r="K905" s="230">
        <v>100</v>
      </c>
      <c r="L905" s="208" t="s">
        <v>4819</v>
      </c>
      <c r="M905" s="208" t="s">
        <v>8717</v>
      </c>
      <c r="N905" s="154">
        <f t="shared" si="28"/>
        <v>45839</v>
      </c>
      <c r="O905" s="230">
        <v>6</v>
      </c>
      <c r="P905" s="230">
        <v>48</v>
      </c>
      <c r="Q905" s="229" t="s">
        <v>31</v>
      </c>
      <c r="R905" s="229" t="s">
        <v>6238</v>
      </c>
      <c r="S905" s="229" t="s">
        <v>7378</v>
      </c>
      <c r="T905" s="230">
        <v>30</v>
      </c>
      <c r="U905" s="230">
        <v>113</v>
      </c>
      <c r="V905" s="209"/>
    </row>
    <row r="906" spans="1:22" ht="13.5">
      <c r="A906" s="225" t="s">
        <v>2027</v>
      </c>
      <c r="B906" s="226" t="s">
        <v>2028</v>
      </c>
      <c r="C906" s="227" t="s">
        <v>46</v>
      </c>
      <c r="D906" s="228" t="s">
        <v>2026</v>
      </c>
      <c r="E906" s="247" t="s">
        <v>15999</v>
      </c>
      <c r="F906" s="248"/>
      <c r="G906" s="228" t="s">
        <v>2170</v>
      </c>
      <c r="H906" s="229" t="s">
        <v>2026</v>
      </c>
      <c r="I906" s="229"/>
      <c r="J906" s="147" t="str">
        <f t="shared" si="29"/>
        <v>汪佳凯</v>
      </c>
      <c r="K906" s="230">
        <v>100</v>
      </c>
      <c r="L906" s="208" t="s">
        <v>4819</v>
      </c>
      <c r="M906" s="208" t="s">
        <v>4817</v>
      </c>
      <c r="N906" s="154">
        <f t="shared" si="28"/>
        <v>45834</v>
      </c>
      <c r="O906" s="230">
        <v>3</v>
      </c>
      <c r="P906" s="230">
        <v>6</v>
      </c>
      <c r="Q906" s="229" t="s">
        <v>31</v>
      </c>
      <c r="R906" s="229" t="s">
        <v>2238</v>
      </c>
      <c r="S906" s="229" t="s">
        <v>16017</v>
      </c>
      <c r="T906" s="230">
        <v>20</v>
      </c>
      <c r="U906" s="229"/>
      <c r="V906" s="208" t="s">
        <v>12291</v>
      </c>
    </row>
    <row r="907" spans="1:22" ht="13.5">
      <c r="A907" s="225" t="s">
        <v>5179</v>
      </c>
      <c r="B907" s="226" t="s">
        <v>5180</v>
      </c>
      <c r="C907" s="227" t="s">
        <v>2728</v>
      </c>
      <c r="D907" s="228" t="s">
        <v>421</v>
      </c>
      <c r="E907" s="247" t="s">
        <v>590</v>
      </c>
      <c r="F907" s="248" t="s">
        <v>9285</v>
      </c>
      <c r="G907" s="228" t="s">
        <v>2861</v>
      </c>
      <c r="H907" s="229" t="s">
        <v>421</v>
      </c>
      <c r="I907" s="229"/>
      <c r="J907" s="147" t="str">
        <f t="shared" si="29"/>
        <v>蘇漢城</v>
      </c>
      <c r="K907" s="230">
        <v>100</v>
      </c>
      <c r="L907" s="208" t="s">
        <v>5208</v>
      </c>
      <c r="M907" s="208" t="s">
        <v>5209</v>
      </c>
      <c r="N907" s="154">
        <f t="shared" si="28"/>
        <v>45841</v>
      </c>
      <c r="O907" s="230">
        <v>7</v>
      </c>
      <c r="P907" s="230">
        <v>45</v>
      </c>
      <c r="Q907" s="229" t="s">
        <v>31</v>
      </c>
      <c r="R907" s="229" t="s">
        <v>4818</v>
      </c>
      <c r="S907" s="229" t="s">
        <v>8717</v>
      </c>
      <c r="T907" s="230">
        <v>3</v>
      </c>
      <c r="U907" s="229"/>
      <c r="V907" s="208" t="s">
        <v>8150</v>
      </c>
    </row>
    <row r="908" spans="1:22" ht="13.5">
      <c r="A908" s="225" t="s">
        <v>2053</v>
      </c>
      <c r="B908" s="226" t="s">
        <v>9089</v>
      </c>
      <c r="C908" s="227" t="s">
        <v>46</v>
      </c>
      <c r="D908" s="228" t="s">
        <v>562</v>
      </c>
      <c r="E908" s="247" t="s">
        <v>47</v>
      </c>
      <c r="F908" s="248" t="s">
        <v>9094</v>
      </c>
      <c r="G908" s="228" t="s">
        <v>2860</v>
      </c>
      <c r="H908" s="229" t="s">
        <v>562</v>
      </c>
      <c r="I908" s="229"/>
      <c r="J908" s="147" t="str">
        <f t="shared" si="29"/>
        <v>葉宏政</v>
      </c>
      <c r="K908" s="230">
        <v>100</v>
      </c>
      <c r="L908" s="208" t="s">
        <v>5208</v>
      </c>
      <c r="M908" s="208" t="s">
        <v>4820</v>
      </c>
      <c r="N908" s="154">
        <f t="shared" si="28"/>
        <v>45838</v>
      </c>
      <c r="O908" s="230">
        <v>4</v>
      </c>
      <c r="P908" s="230">
        <v>8</v>
      </c>
      <c r="Q908" s="229" t="s">
        <v>31</v>
      </c>
      <c r="R908" s="229" t="s">
        <v>4819</v>
      </c>
      <c r="S908" s="229" t="s">
        <v>4819</v>
      </c>
      <c r="T908" s="230">
        <v>1</v>
      </c>
      <c r="U908" s="229"/>
      <c r="V908" s="209"/>
    </row>
    <row r="909" spans="1:22" ht="13.5">
      <c r="A909" s="225" t="s">
        <v>2053</v>
      </c>
      <c r="B909" s="226" t="s">
        <v>9089</v>
      </c>
      <c r="C909" s="227" t="s">
        <v>46</v>
      </c>
      <c r="D909" s="228" t="s">
        <v>562</v>
      </c>
      <c r="E909" s="247" t="s">
        <v>96</v>
      </c>
      <c r="F909" s="248" t="s">
        <v>9095</v>
      </c>
      <c r="G909" s="228" t="s">
        <v>2860</v>
      </c>
      <c r="H909" s="229" t="s">
        <v>562</v>
      </c>
      <c r="I909" s="229"/>
      <c r="J909" s="147" t="str">
        <f t="shared" si="29"/>
        <v>葉宏政</v>
      </c>
      <c r="K909" s="230">
        <v>100</v>
      </c>
      <c r="L909" s="208" t="s">
        <v>5208</v>
      </c>
      <c r="M909" s="208" t="s">
        <v>4820</v>
      </c>
      <c r="N909" s="154">
        <f t="shared" si="28"/>
        <v>45838</v>
      </c>
      <c r="O909" s="230">
        <v>4</v>
      </c>
      <c r="P909" s="230">
        <v>8</v>
      </c>
      <c r="Q909" s="229" t="s">
        <v>31</v>
      </c>
      <c r="R909" s="229" t="s">
        <v>4819</v>
      </c>
      <c r="S909" s="229" t="s">
        <v>4819</v>
      </c>
      <c r="T909" s="230">
        <v>1</v>
      </c>
      <c r="U909" s="229"/>
      <c r="V909" s="209"/>
    </row>
    <row r="910" spans="1:22" ht="13.5">
      <c r="A910" s="225" t="s">
        <v>2053</v>
      </c>
      <c r="B910" s="226" t="s">
        <v>9089</v>
      </c>
      <c r="C910" s="227" t="s">
        <v>46</v>
      </c>
      <c r="D910" s="228" t="s">
        <v>562</v>
      </c>
      <c r="E910" s="247" t="s">
        <v>99</v>
      </c>
      <c r="F910" s="248" t="s">
        <v>5189</v>
      </c>
      <c r="G910" s="228" t="s">
        <v>6334</v>
      </c>
      <c r="H910" s="229" t="s">
        <v>66</v>
      </c>
      <c r="I910" s="229"/>
      <c r="J910" s="147" t="str">
        <f t="shared" si="29"/>
        <v>許慧芝</v>
      </c>
      <c r="K910" s="230">
        <v>100</v>
      </c>
      <c r="L910" s="208" t="s">
        <v>5208</v>
      </c>
      <c r="M910" s="208" t="s">
        <v>8717</v>
      </c>
      <c r="N910" s="154">
        <f t="shared" si="28"/>
        <v>45839</v>
      </c>
      <c r="O910" s="230">
        <v>5</v>
      </c>
      <c r="P910" s="230">
        <v>4</v>
      </c>
      <c r="Q910" s="229" t="s">
        <v>31</v>
      </c>
      <c r="R910" s="229" t="s">
        <v>2232</v>
      </c>
      <c r="S910" s="229" t="s">
        <v>3414</v>
      </c>
      <c r="T910" s="230">
        <v>3</v>
      </c>
      <c r="U910" s="229"/>
      <c r="V910" s="209"/>
    </row>
    <row r="911" spans="1:22" ht="13.5">
      <c r="A911" s="225" t="s">
        <v>2053</v>
      </c>
      <c r="B911" s="226" t="s">
        <v>9089</v>
      </c>
      <c r="C911" s="227" t="s">
        <v>46</v>
      </c>
      <c r="D911" s="228" t="s">
        <v>562</v>
      </c>
      <c r="E911" s="247" t="s">
        <v>97</v>
      </c>
      <c r="F911" s="248"/>
      <c r="G911" s="228" t="s">
        <v>2860</v>
      </c>
      <c r="H911" s="229" t="s">
        <v>562</v>
      </c>
      <c r="I911" s="229"/>
      <c r="J911" s="147" t="str">
        <f t="shared" si="29"/>
        <v>葉宏政</v>
      </c>
      <c r="K911" s="231">
        <v>0</v>
      </c>
      <c r="L911" s="208" t="s">
        <v>5208</v>
      </c>
      <c r="M911" s="208" t="s">
        <v>7909</v>
      </c>
      <c r="N911" s="154">
        <f t="shared" si="28"/>
        <v>45853</v>
      </c>
      <c r="O911" s="230">
        <v>15</v>
      </c>
      <c r="P911" s="230">
        <v>40</v>
      </c>
      <c r="Q911" s="229" t="s">
        <v>34</v>
      </c>
      <c r="R911" s="229"/>
      <c r="S911" s="229"/>
      <c r="T911" s="231">
        <v>0</v>
      </c>
      <c r="U911" s="232">
        <v>72.5</v>
      </c>
      <c r="V911" s="209"/>
    </row>
    <row r="912" spans="1:22" ht="13.5">
      <c r="A912" s="225" t="s">
        <v>2053</v>
      </c>
      <c r="B912" s="226" t="s">
        <v>9089</v>
      </c>
      <c r="C912" s="227" t="s">
        <v>46</v>
      </c>
      <c r="D912" s="228" t="s">
        <v>562</v>
      </c>
      <c r="E912" s="247" t="s">
        <v>90</v>
      </c>
      <c r="F912" s="248" t="s">
        <v>9489</v>
      </c>
      <c r="G912" s="228" t="s">
        <v>2860</v>
      </c>
      <c r="H912" s="229" t="s">
        <v>562</v>
      </c>
      <c r="I912" s="229"/>
      <c r="J912" s="147" t="str">
        <f t="shared" si="29"/>
        <v>葉宏政</v>
      </c>
      <c r="K912" s="230">
        <v>100</v>
      </c>
      <c r="L912" s="208" t="s">
        <v>5208</v>
      </c>
      <c r="M912" s="208" t="s">
        <v>8717</v>
      </c>
      <c r="N912" s="154">
        <f t="shared" si="28"/>
        <v>45839</v>
      </c>
      <c r="O912" s="230">
        <v>5</v>
      </c>
      <c r="P912" s="230">
        <v>16</v>
      </c>
      <c r="Q912" s="229" t="s">
        <v>31</v>
      </c>
      <c r="R912" s="229" t="s">
        <v>7908</v>
      </c>
      <c r="S912" s="229" t="s">
        <v>7908</v>
      </c>
      <c r="T912" s="230">
        <v>1</v>
      </c>
      <c r="U912" s="232">
        <v>6.5</v>
      </c>
      <c r="V912" s="209"/>
    </row>
    <row r="913" spans="1:22" ht="13.5">
      <c r="A913" s="225" t="s">
        <v>2053</v>
      </c>
      <c r="B913" s="226" t="s">
        <v>9089</v>
      </c>
      <c r="C913" s="227" t="s">
        <v>46</v>
      </c>
      <c r="D913" s="228" t="s">
        <v>562</v>
      </c>
      <c r="E913" s="247" t="s">
        <v>48</v>
      </c>
      <c r="F913" s="248" t="s">
        <v>9276</v>
      </c>
      <c r="G913" s="228" t="s">
        <v>2860</v>
      </c>
      <c r="H913" s="229" t="s">
        <v>562</v>
      </c>
      <c r="I913" s="229"/>
      <c r="J913" s="147" t="str">
        <f t="shared" si="29"/>
        <v>葉宏政</v>
      </c>
      <c r="K913" s="230">
        <v>100</v>
      </c>
      <c r="L913" s="208" t="s">
        <v>5208</v>
      </c>
      <c r="M913" s="208" t="s">
        <v>8717</v>
      </c>
      <c r="N913" s="154">
        <f t="shared" si="28"/>
        <v>45839</v>
      </c>
      <c r="O913" s="230">
        <v>5</v>
      </c>
      <c r="P913" s="230">
        <v>40</v>
      </c>
      <c r="Q913" s="229" t="s">
        <v>31</v>
      </c>
      <c r="R913" s="229" t="s">
        <v>7376</v>
      </c>
      <c r="S913" s="229" t="s">
        <v>7376</v>
      </c>
      <c r="T913" s="230">
        <v>1</v>
      </c>
      <c r="U913" s="230">
        <v>16</v>
      </c>
      <c r="V913" s="209"/>
    </row>
    <row r="914" spans="1:22" ht="13.5">
      <c r="A914" s="225" t="s">
        <v>2053</v>
      </c>
      <c r="B914" s="226" t="s">
        <v>9089</v>
      </c>
      <c r="C914" s="227" t="s">
        <v>46</v>
      </c>
      <c r="D914" s="228" t="s">
        <v>562</v>
      </c>
      <c r="E914" s="247" t="s">
        <v>45</v>
      </c>
      <c r="F914" s="248" t="s">
        <v>9096</v>
      </c>
      <c r="G914" s="228" t="s">
        <v>2860</v>
      </c>
      <c r="H914" s="229" t="s">
        <v>562</v>
      </c>
      <c r="I914" s="229"/>
      <c r="J914" s="147" t="str">
        <f t="shared" si="29"/>
        <v>葉宏政</v>
      </c>
      <c r="K914" s="230">
        <v>100</v>
      </c>
      <c r="L914" s="208" t="s">
        <v>5208</v>
      </c>
      <c r="M914" s="208" t="s">
        <v>4820</v>
      </c>
      <c r="N914" s="154">
        <f t="shared" si="28"/>
        <v>45838</v>
      </c>
      <c r="O914" s="230">
        <v>4</v>
      </c>
      <c r="P914" s="230">
        <v>4</v>
      </c>
      <c r="Q914" s="229" t="s">
        <v>31</v>
      </c>
      <c r="R914" s="229" t="s">
        <v>4819</v>
      </c>
      <c r="S914" s="229" t="s">
        <v>4819</v>
      </c>
      <c r="T914" s="230">
        <v>1</v>
      </c>
      <c r="U914" s="230">
        <v>2</v>
      </c>
      <c r="V914" s="209"/>
    </row>
    <row r="915" spans="1:22" ht="13.5">
      <c r="A915" s="225" t="s">
        <v>6877</v>
      </c>
      <c r="B915" s="226" t="s">
        <v>6878</v>
      </c>
      <c r="C915" s="227" t="s">
        <v>6886</v>
      </c>
      <c r="D915" s="228" t="s">
        <v>274</v>
      </c>
      <c r="E915" s="247" t="s">
        <v>7374</v>
      </c>
      <c r="F915" s="248"/>
      <c r="G915" s="228" t="s">
        <v>2861</v>
      </c>
      <c r="H915" s="229" t="s">
        <v>422</v>
      </c>
      <c r="I915" s="229"/>
      <c r="J915" s="147" t="str">
        <f t="shared" si="29"/>
        <v>李育儒</v>
      </c>
      <c r="K915" s="230">
        <v>100</v>
      </c>
      <c r="L915" s="208" t="s">
        <v>4817</v>
      </c>
      <c r="M915" s="208" t="s">
        <v>4820</v>
      </c>
      <c r="N915" s="154">
        <f t="shared" si="28"/>
        <v>45838</v>
      </c>
      <c r="O915" s="230">
        <v>3</v>
      </c>
      <c r="P915" s="230">
        <v>8</v>
      </c>
      <c r="Q915" s="229" t="s">
        <v>34</v>
      </c>
      <c r="R915" s="229"/>
      <c r="S915" s="229"/>
      <c r="T915" s="231">
        <v>0</v>
      </c>
      <c r="U915" s="229"/>
      <c r="V915" s="208" t="s">
        <v>9491</v>
      </c>
    </row>
    <row r="916" spans="1:22" ht="13.5">
      <c r="A916" s="225" t="s">
        <v>4750</v>
      </c>
      <c r="B916" s="226" t="s">
        <v>4751</v>
      </c>
      <c r="C916" s="227" t="s">
        <v>89</v>
      </c>
      <c r="D916" s="228" t="s">
        <v>123</v>
      </c>
      <c r="E916" s="247" t="s">
        <v>99</v>
      </c>
      <c r="F916" s="248"/>
      <c r="G916" s="228" t="s">
        <v>506</v>
      </c>
      <c r="H916" s="229" t="s">
        <v>481</v>
      </c>
      <c r="I916" s="229"/>
      <c r="J916" s="147" t="str">
        <f t="shared" si="29"/>
        <v>丁智軒</v>
      </c>
      <c r="K916" s="231">
        <v>0</v>
      </c>
      <c r="L916" s="208" t="s">
        <v>4817</v>
      </c>
      <c r="M916" s="208" t="s">
        <v>4820</v>
      </c>
      <c r="N916" s="154">
        <f t="shared" si="28"/>
        <v>45838</v>
      </c>
      <c r="O916" s="230">
        <v>3</v>
      </c>
      <c r="P916" s="230">
        <v>24</v>
      </c>
      <c r="Q916" s="229" t="s">
        <v>34</v>
      </c>
      <c r="R916" s="229"/>
      <c r="S916" s="229"/>
      <c r="T916" s="231">
        <v>0</v>
      </c>
      <c r="U916" s="229"/>
      <c r="V916" s="208" t="s">
        <v>7378</v>
      </c>
    </row>
    <row r="917" spans="1:22" ht="13.5">
      <c r="A917" s="225" t="s">
        <v>5526</v>
      </c>
      <c r="B917" s="226" t="s">
        <v>6524</v>
      </c>
      <c r="C917" s="227" t="s">
        <v>2717</v>
      </c>
      <c r="D917" s="228" t="s">
        <v>262</v>
      </c>
      <c r="E917" s="247" t="s">
        <v>418</v>
      </c>
      <c r="F917" s="248" t="s">
        <v>10429</v>
      </c>
      <c r="G917" s="228" t="s">
        <v>2861</v>
      </c>
      <c r="H917" s="229" t="s">
        <v>262</v>
      </c>
      <c r="I917" s="229"/>
      <c r="J917" s="147" t="str">
        <f t="shared" si="29"/>
        <v>羅友彥</v>
      </c>
      <c r="K917" s="230">
        <v>100</v>
      </c>
      <c r="L917" s="208" t="s">
        <v>4818</v>
      </c>
      <c r="M917" s="208" t="s">
        <v>7908</v>
      </c>
      <c r="N917" s="154">
        <f t="shared" si="28"/>
        <v>45849</v>
      </c>
      <c r="O917" s="230">
        <v>11</v>
      </c>
      <c r="P917" s="230">
        <v>50</v>
      </c>
      <c r="Q917" s="229" t="s">
        <v>31</v>
      </c>
      <c r="R917" s="229" t="s">
        <v>4820</v>
      </c>
      <c r="S917" s="229" t="s">
        <v>7913</v>
      </c>
      <c r="T917" s="230">
        <v>31</v>
      </c>
      <c r="U917" s="230">
        <v>28</v>
      </c>
      <c r="V917" s="209"/>
    </row>
    <row r="918" spans="1:22" ht="13.5">
      <c r="A918" s="225" t="s">
        <v>4750</v>
      </c>
      <c r="B918" s="226" t="s">
        <v>4751</v>
      </c>
      <c r="C918" s="227" t="s">
        <v>89</v>
      </c>
      <c r="D918" s="228" t="s">
        <v>123</v>
      </c>
      <c r="E918" s="247" t="s">
        <v>88</v>
      </c>
      <c r="F918" s="248" t="s">
        <v>9286</v>
      </c>
      <c r="G918" s="228" t="s">
        <v>6334</v>
      </c>
      <c r="H918" s="229" t="s">
        <v>66</v>
      </c>
      <c r="I918" s="229"/>
      <c r="J918" s="147" t="str">
        <f t="shared" si="29"/>
        <v>許慧芝</v>
      </c>
      <c r="K918" s="230">
        <v>10</v>
      </c>
      <c r="L918" s="208" t="s">
        <v>4818</v>
      </c>
      <c r="M918" s="208" t="s">
        <v>4820</v>
      </c>
      <c r="N918" s="154">
        <f t="shared" si="28"/>
        <v>45838</v>
      </c>
      <c r="O918" s="230">
        <v>2</v>
      </c>
      <c r="P918" s="230">
        <v>16</v>
      </c>
      <c r="Q918" s="229" t="s">
        <v>31</v>
      </c>
      <c r="R918" s="229" t="s">
        <v>4820</v>
      </c>
      <c r="S918" s="229" t="s">
        <v>8717</v>
      </c>
      <c r="T918" s="230">
        <v>2</v>
      </c>
      <c r="U918" s="229"/>
      <c r="V918" s="208" t="s">
        <v>7378</v>
      </c>
    </row>
    <row r="919" spans="1:22" ht="13.5">
      <c r="A919" s="225" t="s">
        <v>4750</v>
      </c>
      <c r="B919" s="226" t="s">
        <v>4751</v>
      </c>
      <c r="C919" s="227" t="s">
        <v>89</v>
      </c>
      <c r="D919" s="228" t="s">
        <v>123</v>
      </c>
      <c r="E919" s="247" t="s">
        <v>95</v>
      </c>
      <c r="F919" s="248"/>
      <c r="G919" s="228" t="s">
        <v>506</v>
      </c>
      <c r="H919" s="229" t="s">
        <v>481</v>
      </c>
      <c r="I919" s="229"/>
      <c r="J919" s="147" t="str">
        <f t="shared" si="29"/>
        <v>丁智軒</v>
      </c>
      <c r="K919" s="231">
        <v>0</v>
      </c>
      <c r="L919" s="208" t="s">
        <v>4818</v>
      </c>
      <c r="M919" s="208" t="s">
        <v>4820</v>
      </c>
      <c r="N919" s="154">
        <f t="shared" si="28"/>
        <v>45838</v>
      </c>
      <c r="O919" s="230">
        <v>2</v>
      </c>
      <c r="P919" s="230">
        <v>16</v>
      </c>
      <c r="Q919" s="229" t="s">
        <v>34</v>
      </c>
      <c r="R919" s="229"/>
      <c r="S919" s="229"/>
      <c r="T919" s="231">
        <v>0</v>
      </c>
      <c r="U919" s="229"/>
      <c r="V919" s="208" t="s">
        <v>7378</v>
      </c>
    </row>
    <row r="920" spans="1:22" ht="13.5">
      <c r="A920" s="225" t="s">
        <v>2027</v>
      </c>
      <c r="B920" s="226" t="s">
        <v>2028</v>
      </c>
      <c r="C920" s="227" t="s">
        <v>46</v>
      </c>
      <c r="D920" s="228" t="s">
        <v>2026</v>
      </c>
      <c r="E920" s="247" t="s">
        <v>487</v>
      </c>
      <c r="F920" s="248"/>
      <c r="G920" s="228" t="s">
        <v>2170</v>
      </c>
      <c r="H920" s="229" t="s">
        <v>2026</v>
      </c>
      <c r="I920" s="229"/>
      <c r="J920" s="147" t="str">
        <f t="shared" si="29"/>
        <v>汪佳凯</v>
      </c>
      <c r="K920" s="230">
        <v>100</v>
      </c>
      <c r="L920" s="208" t="s">
        <v>4818</v>
      </c>
      <c r="M920" s="208" t="s">
        <v>6242</v>
      </c>
      <c r="N920" s="154">
        <f t="shared" si="28"/>
        <v>45876</v>
      </c>
      <c r="O920" s="230">
        <v>30</v>
      </c>
      <c r="P920" s="230">
        <v>14</v>
      </c>
      <c r="Q920" s="229" t="s">
        <v>31</v>
      </c>
      <c r="R920" s="229" t="s">
        <v>4804</v>
      </c>
      <c r="S920" s="229" t="s">
        <v>16018</v>
      </c>
      <c r="T920" s="230">
        <v>2</v>
      </c>
      <c r="U920" s="229"/>
      <c r="V920" s="208" t="s">
        <v>12291</v>
      </c>
    </row>
    <row r="921" spans="1:22" ht="13.5">
      <c r="A921" s="225" t="s">
        <v>7923</v>
      </c>
      <c r="B921" s="226" t="s">
        <v>7924</v>
      </c>
      <c r="C921" s="227" t="s">
        <v>256</v>
      </c>
      <c r="D921" s="228" t="s">
        <v>50</v>
      </c>
      <c r="E921" s="247" t="s">
        <v>8139</v>
      </c>
      <c r="F921" s="248"/>
      <c r="G921" s="228" t="s">
        <v>70</v>
      </c>
      <c r="H921" s="229" t="s">
        <v>71</v>
      </c>
      <c r="I921" s="229"/>
      <c r="J921" s="147" t="str">
        <f t="shared" si="29"/>
        <v>余承翰</v>
      </c>
      <c r="K921" s="230">
        <v>100</v>
      </c>
      <c r="L921" s="208" t="s">
        <v>4820</v>
      </c>
      <c r="M921" s="208" t="s">
        <v>8148</v>
      </c>
      <c r="N921" s="154">
        <f t="shared" si="28"/>
        <v>45855</v>
      </c>
      <c r="O921" s="230">
        <v>14</v>
      </c>
      <c r="P921" s="230">
        <v>64</v>
      </c>
      <c r="Q921" s="229" t="s">
        <v>31</v>
      </c>
      <c r="R921" s="229" t="s">
        <v>7377</v>
      </c>
      <c r="S921" s="229" t="s">
        <v>10204</v>
      </c>
      <c r="T921" s="230">
        <v>76</v>
      </c>
      <c r="U921" s="232">
        <v>12.5</v>
      </c>
      <c r="V921" s="208" t="s">
        <v>10206</v>
      </c>
    </row>
    <row r="922" spans="1:22" ht="13.5">
      <c r="A922" s="225" t="s">
        <v>4750</v>
      </c>
      <c r="B922" s="226" t="s">
        <v>4751</v>
      </c>
      <c r="C922" s="227" t="s">
        <v>89</v>
      </c>
      <c r="D922" s="228" t="s">
        <v>123</v>
      </c>
      <c r="E922" s="247" t="s">
        <v>108</v>
      </c>
      <c r="F922" s="248"/>
      <c r="G922" s="228" t="s">
        <v>506</v>
      </c>
      <c r="H922" s="229" t="s">
        <v>123</v>
      </c>
      <c r="I922" s="229"/>
      <c r="J922" s="147" t="str">
        <f t="shared" si="29"/>
        <v>張良琪</v>
      </c>
      <c r="K922" s="231">
        <v>0</v>
      </c>
      <c r="L922" s="208" t="s">
        <v>4820</v>
      </c>
      <c r="M922" s="208" t="s">
        <v>4820</v>
      </c>
      <c r="N922" s="154">
        <f t="shared" si="28"/>
        <v>45838</v>
      </c>
      <c r="O922" s="230">
        <v>1</v>
      </c>
      <c r="P922" s="230">
        <v>8</v>
      </c>
      <c r="Q922" s="229" t="s">
        <v>34</v>
      </c>
      <c r="R922" s="229"/>
      <c r="S922" s="229"/>
      <c r="T922" s="231">
        <v>0</v>
      </c>
      <c r="U922" s="229"/>
      <c r="V922" s="208" t="s">
        <v>7378</v>
      </c>
    </row>
    <row r="923" spans="1:22" ht="13.5">
      <c r="A923" s="225" t="s">
        <v>8347</v>
      </c>
      <c r="B923" s="226" t="s">
        <v>8348</v>
      </c>
      <c r="C923" s="227" t="s">
        <v>8703</v>
      </c>
      <c r="D923" s="228" t="s">
        <v>3685</v>
      </c>
      <c r="E923" s="247" t="s">
        <v>8712</v>
      </c>
      <c r="F923" s="248" t="s">
        <v>9485</v>
      </c>
      <c r="G923" s="228" t="s">
        <v>2860</v>
      </c>
      <c r="H923" s="229" t="s">
        <v>3685</v>
      </c>
      <c r="I923" s="229"/>
      <c r="J923" s="147" t="str">
        <f t="shared" si="29"/>
        <v>鄭貫中</v>
      </c>
      <c r="K923" s="230">
        <v>100</v>
      </c>
      <c r="L923" s="208" t="s">
        <v>8717</v>
      </c>
      <c r="M923" s="208" t="s">
        <v>7376</v>
      </c>
      <c r="N923" s="154">
        <f t="shared" si="28"/>
        <v>45840</v>
      </c>
      <c r="O923" s="230">
        <v>2</v>
      </c>
      <c r="P923" s="230">
        <v>16</v>
      </c>
      <c r="Q923" s="229" t="s">
        <v>31</v>
      </c>
      <c r="R923" s="229" t="s">
        <v>7906</v>
      </c>
      <c r="S923" s="229" t="s">
        <v>7908</v>
      </c>
      <c r="T923" s="230">
        <v>2</v>
      </c>
      <c r="U923" s="232">
        <v>4.5</v>
      </c>
      <c r="V923" s="209"/>
    </row>
    <row r="924" spans="1:22" ht="13.5">
      <c r="A924" s="225" t="s">
        <v>2053</v>
      </c>
      <c r="B924" s="226" t="s">
        <v>9089</v>
      </c>
      <c r="C924" s="227" t="s">
        <v>46</v>
      </c>
      <c r="D924" s="228" t="s">
        <v>562</v>
      </c>
      <c r="E924" s="247" t="s">
        <v>91</v>
      </c>
      <c r="F924" s="248"/>
      <c r="G924" s="228" t="s">
        <v>92</v>
      </c>
      <c r="H924" s="229" t="s">
        <v>703</v>
      </c>
      <c r="I924" s="229"/>
      <c r="J924" s="147" t="str">
        <f t="shared" si="29"/>
        <v>楊瑞洋</v>
      </c>
      <c r="K924" s="231">
        <v>0</v>
      </c>
      <c r="L924" s="208" t="s">
        <v>7376</v>
      </c>
      <c r="M924" s="208" t="s">
        <v>7376</v>
      </c>
      <c r="N924" s="154">
        <f t="shared" si="28"/>
        <v>45840</v>
      </c>
      <c r="O924" s="230">
        <v>1</v>
      </c>
      <c r="P924" s="230">
        <v>4</v>
      </c>
      <c r="Q924" s="229" t="s">
        <v>34</v>
      </c>
      <c r="R924" s="229"/>
      <c r="S924" s="229"/>
      <c r="T924" s="231">
        <v>0</v>
      </c>
      <c r="U924" s="229"/>
      <c r="V924" s="209"/>
    </row>
    <row r="925" spans="1:22" ht="13.5">
      <c r="A925" s="225" t="s">
        <v>2053</v>
      </c>
      <c r="B925" s="226" t="s">
        <v>9089</v>
      </c>
      <c r="C925" s="227" t="s">
        <v>46</v>
      </c>
      <c r="D925" s="228" t="s">
        <v>562</v>
      </c>
      <c r="E925" s="247" t="s">
        <v>95</v>
      </c>
      <c r="F925" s="248" t="s">
        <v>9488</v>
      </c>
      <c r="G925" s="228" t="s">
        <v>2860</v>
      </c>
      <c r="H925" s="229" t="s">
        <v>562</v>
      </c>
      <c r="I925" s="229"/>
      <c r="J925" s="147" t="str">
        <f t="shared" si="29"/>
        <v>葉宏政</v>
      </c>
      <c r="K925" s="230">
        <v>100</v>
      </c>
      <c r="L925" s="208" t="s">
        <v>7376</v>
      </c>
      <c r="M925" s="208" t="s">
        <v>5209</v>
      </c>
      <c r="N925" s="154">
        <f t="shared" si="28"/>
        <v>45841</v>
      </c>
      <c r="O925" s="230">
        <v>2</v>
      </c>
      <c r="P925" s="230">
        <v>4</v>
      </c>
      <c r="Q925" s="229" t="s">
        <v>31</v>
      </c>
      <c r="R925" s="229" t="s">
        <v>5209</v>
      </c>
      <c r="S925" s="229" t="s">
        <v>5209</v>
      </c>
      <c r="T925" s="230">
        <v>1</v>
      </c>
      <c r="U925" s="230">
        <v>1</v>
      </c>
      <c r="V925" s="209"/>
    </row>
    <row r="926" spans="1:22" ht="13.5">
      <c r="A926" s="225" t="s">
        <v>2053</v>
      </c>
      <c r="B926" s="226" t="s">
        <v>9089</v>
      </c>
      <c r="C926" s="227" t="s">
        <v>46</v>
      </c>
      <c r="D926" s="228" t="s">
        <v>562</v>
      </c>
      <c r="E926" s="247" t="s">
        <v>98</v>
      </c>
      <c r="F926" s="248" t="s">
        <v>9097</v>
      </c>
      <c r="G926" s="228" t="s">
        <v>2860</v>
      </c>
      <c r="H926" s="229" t="s">
        <v>562</v>
      </c>
      <c r="I926" s="229"/>
      <c r="J926" s="147" t="str">
        <f t="shared" si="29"/>
        <v>葉宏政</v>
      </c>
      <c r="K926" s="230">
        <v>100</v>
      </c>
      <c r="L926" s="208" t="s">
        <v>7376</v>
      </c>
      <c r="M926" s="208" t="s">
        <v>7904</v>
      </c>
      <c r="N926" s="154">
        <f t="shared" si="28"/>
        <v>45846</v>
      </c>
      <c r="O926" s="230">
        <v>5</v>
      </c>
      <c r="P926" s="230">
        <v>4</v>
      </c>
      <c r="Q926" s="229" t="s">
        <v>31</v>
      </c>
      <c r="R926" s="229" t="s">
        <v>7905</v>
      </c>
      <c r="S926" s="229" t="s">
        <v>4819</v>
      </c>
      <c r="T926" s="230">
        <v>3</v>
      </c>
      <c r="U926" s="229"/>
      <c r="V926" s="209"/>
    </row>
    <row r="927" spans="1:22" ht="13.5">
      <c r="A927" s="225" t="s">
        <v>2053</v>
      </c>
      <c r="B927" s="226" t="s">
        <v>9089</v>
      </c>
      <c r="C927" s="227" t="s">
        <v>46</v>
      </c>
      <c r="D927" s="228" t="s">
        <v>562</v>
      </c>
      <c r="E927" s="247" t="s">
        <v>49</v>
      </c>
      <c r="F927" s="248" t="s">
        <v>9490</v>
      </c>
      <c r="G927" s="228" t="s">
        <v>2860</v>
      </c>
      <c r="H927" s="229" t="s">
        <v>562</v>
      </c>
      <c r="I927" s="229"/>
      <c r="J927" s="147" t="str">
        <f t="shared" si="29"/>
        <v>葉宏政</v>
      </c>
      <c r="K927" s="230">
        <v>100</v>
      </c>
      <c r="L927" s="208" t="s">
        <v>7376</v>
      </c>
      <c r="M927" s="208" t="s">
        <v>7904</v>
      </c>
      <c r="N927" s="154">
        <f t="shared" si="28"/>
        <v>45846</v>
      </c>
      <c r="O927" s="230">
        <v>5</v>
      </c>
      <c r="P927" s="230">
        <v>20</v>
      </c>
      <c r="Q927" s="229" t="s">
        <v>31</v>
      </c>
      <c r="R927" s="229" t="s">
        <v>8717</v>
      </c>
      <c r="S927" s="229" t="s">
        <v>5209</v>
      </c>
      <c r="T927" s="230">
        <v>3</v>
      </c>
      <c r="U927" s="232">
        <v>29.5</v>
      </c>
      <c r="V927" s="209"/>
    </row>
    <row r="928" spans="1:22" ht="13.5">
      <c r="A928" s="225" t="s">
        <v>6525</v>
      </c>
      <c r="B928" s="226" t="s">
        <v>6697</v>
      </c>
      <c r="C928" s="227" t="s">
        <v>51</v>
      </c>
      <c r="D928" s="228" t="s">
        <v>132</v>
      </c>
      <c r="E928" s="247" t="s">
        <v>81</v>
      </c>
      <c r="F928" s="248"/>
      <c r="G928" s="228" t="s">
        <v>32</v>
      </c>
      <c r="H928" s="229" t="s">
        <v>553</v>
      </c>
      <c r="I928" s="229"/>
      <c r="J928" s="147" t="str">
        <f t="shared" si="29"/>
        <v>魏暉恩</v>
      </c>
      <c r="K928" s="231">
        <v>0</v>
      </c>
      <c r="L928" s="208" t="s">
        <v>7376</v>
      </c>
      <c r="M928" s="208" t="s">
        <v>7377</v>
      </c>
      <c r="N928" s="154">
        <f t="shared" si="28"/>
        <v>45860</v>
      </c>
      <c r="O928" s="230">
        <v>15</v>
      </c>
      <c r="P928" s="230">
        <v>10</v>
      </c>
      <c r="Q928" s="229" t="s">
        <v>34</v>
      </c>
      <c r="R928" s="229"/>
      <c r="S928" s="229"/>
      <c r="T928" s="231">
        <v>0</v>
      </c>
      <c r="U928" s="229"/>
      <c r="V928" s="209"/>
    </row>
    <row r="929" spans="1:22" ht="13.5">
      <c r="A929" s="225" t="s">
        <v>7923</v>
      </c>
      <c r="B929" s="226" t="s">
        <v>7924</v>
      </c>
      <c r="C929" s="227" t="s">
        <v>8140</v>
      </c>
      <c r="D929" s="228" t="s">
        <v>50</v>
      </c>
      <c r="E929" s="247" t="s">
        <v>8141</v>
      </c>
      <c r="F929" s="248" t="s">
        <v>13010</v>
      </c>
      <c r="G929" s="228" t="s">
        <v>2860</v>
      </c>
      <c r="H929" s="229" t="s">
        <v>796</v>
      </c>
      <c r="I929" s="229"/>
      <c r="J929" s="147" t="str">
        <f t="shared" si="29"/>
        <v>洪子芸</v>
      </c>
      <c r="K929" s="230">
        <v>100</v>
      </c>
      <c r="L929" s="208" t="s">
        <v>5209</v>
      </c>
      <c r="M929" s="208" t="s">
        <v>7906</v>
      </c>
      <c r="N929" s="154">
        <f t="shared" si="28"/>
        <v>45848</v>
      </c>
      <c r="O929" s="230">
        <v>6</v>
      </c>
      <c r="P929" s="230">
        <v>40</v>
      </c>
      <c r="Q929" s="229" t="s">
        <v>31</v>
      </c>
      <c r="R929" s="229" t="s">
        <v>12291</v>
      </c>
      <c r="S929" s="229" t="s">
        <v>12099</v>
      </c>
      <c r="T929" s="230">
        <v>15</v>
      </c>
      <c r="U929" s="230">
        <v>37</v>
      </c>
      <c r="V929" s="208" t="s">
        <v>10206</v>
      </c>
    </row>
    <row r="930" spans="1:22" ht="13.5">
      <c r="A930" s="225" t="s">
        <v>7923</v>
      </c>
      <c r="B930" s="226" t="s">
        <v>7924</v>
      </c>
      <c r="C930" s="227" t="s">
        <v>8140</v>
      </c>
      <c r="D930" s="228" t="s">
        <v>50</v>
      </c>
      <c r="E930" s="247" t="s">
        <v>8142</v>
      </c>
      <c r="F930" s="248" t="s">
        <v>12665</v>
      </c>
      <c r="G930" s="228" t="s">
        <v>2860</v>
      </c>
      <c r="H930" s="229" t="s">
        <v>50</v>
      </c>
      <c r="I930" s="229"/>
      <c r="J930" s="147" t="str">
        <f t="shared" si="29"/>
        <v>王瀚霆</v>
      </c>
      <c r="K930" s="230">
        <v>100</v>
      </c>
      <c r="L930" s="208" t="s">
        <v>5209</v>
      </c>
      <c r="M930" s="208" t="s">
        <v>5209</v>
      </c>
      <c r="N930" s="154">
        <f t="shared" si="28"/>
        <v>45841</v>
      </c>
      <c r="O930" s="230">
        <v>1</v>
      </c>
      <c r="P930" s="230">
        <v>5</v>
      </c>
      <c r="Q930" s="229" t="s">
        <v>31</v>
      </c>
      <c r="R930" s="229" t="s">
        <v>6359</v>
      </c>
      <c r="S930" s="229" t="s">
        <v>12291</v>
      </c>
      <c r="T930" s="230">
        <v>26</v>
      </c>
      <c r="U930" s="230">
        <v>5</v>
      </c>
      <c r="V930" s="208" t="s">
        <v>10206</v>
      </c>
    </row>
    <row r="931" spans="1:22" ht="13.5">
      <c r="A931" s="225" t="s">
        <v>7923</v>
      </c>
      <c r="B931" s="226" t="s">
        <v>7924</v>
      </c>
      <c r="C931" s="227" t="s">
        <v>52</v>
      </c>
      <c r="D931" s="228" t="s">
        <v>50</v>
      </c>
      <c r="E931" s="247" t="s">
        <v>891</v>
      </c>
      <c r="F931" s="248"/>
      <c r="G931" s="228" t="s">
        <v>2860</v>
      </c>
      <c r="H931" s="229" t="s">
        <v>50</v>
      </c>
      <c r="I931" s="229"/>
      <c r="J931" s="147" t="str">
        <f t="shared" si="29"/>
        <v>王瀚霆</v>
      </c>
      <c r="K931" s="230">
        <v>100</v>
      </c>
      <c r="L931" s="208" t="s">
        <v>5209</v>
      </c>
      <c r="M931" s="208" t="s">
        <v>5209</v>
      </c>
      <c r="N931" s="154">
        <f t="shared" si="28"/>
        <v>45841</v>
      </c>
      <c r="O931" s="230">
        <v>1</v>
      </c>
      <c r="P931" s="230">
        <v>8</v>
      </c>
      <c r="Q931" s="229" t="s">
        <v>31</v>
      </c>
      <c r="R931" s="229" t="s">
        <v>5209</v>
      </c>
      <c r="S931" s="229" t="s">
        <v>6241</v>
      </c>
      <c r="T931" s="230">
        <v>17</v>
      </c>
      <c r="U931" s="229"/>
      <c r="V931" s="208" t="s">
        <v>10206</v>
      </c>
    </row>
    <row r="932" spans="1:22" ht="13.5">
      <c r="A932" s="225" t="s">
        <v>8347</v>
      </c>
      <c r="B932" s="226" t="s">
        <v>8348</v>
      </c>
      <c r="C932" s="227" t="s">
        <v>8703</v>
      </c>
      <c r="D932" s="228" t="s">
        <v>3685</v>
      </c>
      <c r="E932" s="247" t="s">
        <v>8713</v>
      </c>
      <c r="F932" s="248" t="s">
        <v>9805</v>
      </c>
      <c r="G932" s="228" t="s">
        <v>2860</v>
      </c>
      <c r="H932" s="229" t="s">
        <v>3685</v>
      </c>
      <c r="I932" s="229"/>
      <c r="J932" s="147" t="str">
        <f t="shared" si="29"/>
        <v>鄭貫中</v>
      </c>
      <c r="K932" s="230">
        <v>100</v>
      </c>
      <c r="L932" s="208" t="s">
        <v>5209</v>
      </c>
      <c r="M932" s="208" t="s">
        <v>7906</v>
      </c>
      <c r="N932" s="154">
        <f t="shared" si="28"/>
        <v>45848</v>
      </c>
      <c r="O932" s="230">
        <v>6</v>
      </c>
      <c r="P932" s="230">
        <v>48</v>
      </c>
      <c r="Q932" s="229" t="s">
        <v>31</v>
      </c>
      <c r="R932" s="229" t="s">
        <v>5211</v>
      </c>
      <c r="S932" s="229" t="s">
        <v>6241</v>
      </c>
      <c r="T932" s="230">
        <v>10</v>
      </c>
      <c r="U932" s="232">
        <v>50.5</v>
      </c>
      <c r="V932" s="209"/>
    </row>
    <row r="933" spans="1:22" ht="13.5">
      <c r="A933" s="225" t="s">
        <v>2053</v>
      </c>
      <c r="B933" s="226" t="s">
        <v>9089</v>
      </c>
      <c r="C933" s="227" t="s">
        <v>46</v>
      </c>
      <c r="D933" s="228" t="s">
        <v>562</v>
      </c>
      <c r="E933" s="247" t="s">
        <v>487</v>
      </c>
      <c r="F933" s="248"/>
      <c r="G933" s="228" t="s">
        <v>2860</v>
      </c>
      <c r="H933" s="229" t="s">
        <v>562</v>
      </c>
      <c r="I933" s="229"/>
      <c r="J933" s="147" t="str">
        <f t="shared" si="29"/>
        <v>葉宏政</v>
      </c>
      <c r="K933" s="231">
        <v>0</v>
      </c>
      <c r="L933" s="208" t="s">
        <v>5209</v>
      </c>
      <c r="M933" s="208" t="s">
        <v>9290</v>
      </c>
      <c r="N933" s="154">
        <f t="shared" si="28"/>
        <v>45896</v>
      </c>
      <c r="O933" s="230">
        <v>40</v>
      </c>
      <c r="P933" s="230">
        <v>80</v>
      </c>
      <c r="Q933" s="229" t="s">
        <v>34</v>
      </c>
      <c r="R933" s="229"/>
      <c r="S933" s="229"/>
      <c r="T933" s="231">
        <v>0</v>
      </c>
      <c r="U933" s="232">
        <v>9.5</v>
      </c>
      <c r="V933" s="209"/>
    </row>
    <row r="934" spans="1:22" ht="13.5">
      <c r="A934" s="225" t="s">
        <v>5179</v>
      </c>
      <c r="B934" s="226" t="s">
        <v>5180</v>
      </c>
      <c r="C934" s="227" t="s">
        <v>2718</v>
      </c>
      <c r="D934" s="228" t="s">
        <v>421</v>
      </c>
      <c r="E934" s="247" t="s">
        <v>2730</v>
      </c>
      <c r="F934" s="248"/>
      <c r="G934" s="228" t="s">
        <v>2861</v>
      </c>
      <c r="H934" s="229" t="s">
        <v>421</v>
      </c>
      <c r="I934" s="229"/>
      <c r="J934" s="147" t="str">
        <f t="shared" si="29"/>
        <v>蘇漢城</v>
      </c>
      <c r="K934" s="230">
        <v>100</v>
      </c>
      <c r="L934" s="208" t="s">
        <v>5210</v>
      </c>
      <c r="M934" s="208" t="s">
        <v>5211</v>
      </c>
      <c r="N934" s="154">
        <f t="shared" si="28"/>
        <v>45852</v>
      </c>
      <c r="O934" s="230">
        <v>7</v>
      </c>
      <c r="P934" s="230">
        <v>45</v>
      </c>
      <c r="Q934" s="229" t="s">
        <v>31</v>
      </c>
      <c r="R934" s="229" t="s">
        <v>7910</v>
      </c>
      <c r="S934" s="229" t="s">
        <v>6355</v>
      </c>
      <c r="T934" s="230">
        <v>8</v>
      </c>
      <c r="U934" s="229"/>
      <c r="V934" s="208" t="s">
        <v>8150</v>
      </c>
    </row>
    <row r="935" spans="1:22" ht="13.5">
      <c r="A935" s="225" t="s">
        <v>5060</v>
      </c>
      <c r="B935" s="226" t="s">
        <v>5061</v>
      </c>
      <c r="C935" s="227" t="s">
        <v>12081</v>
      </c>
      <c r="D935" s="228" t="s">
        <v>421</v>
      </c>
      <c r="E935" s="247" t="s">
        <v>12082</v>
      </c>
      <c r="F935" s="248"/>
      <c r="G935" s="228" t="s">
        <v>2860</v>
      </c>
      <c r="H935" s="229" t="s">
        <v>3685</v>
      </c>
      <c r="I935" s="229"/>
      <c r="J935" s="147" t="str">
        <f t="shared" si="29"/>
        <v>鄭貫中</v>
      </c>
      <c r="K935" s="231">
        <v>0</v>
      </c>
      <c r="L935" s="208" t="s">
        <v>7904</v>
      </c>
      <c r="M935" s="208" t="s">
        <v>12293</v>
      </c>
      <c r="N935" s="154">
        <f t="shared" si="28"/>
        <v>45989</v>
      </c>
      <c r="O935" s="230">
        <v>100</v>
      </c>
      <c r="P935" s="230">
        <v>400</v>
      </c>
      <c r="Q935" s="229" t="s">
        <v>34</v>
      </c>
      <c r="R935" s="229"/>
      <c r="S935" s="229"/>
      <c r="T935" s="231">
        <v>0</v>
      </c>
      <c r="U935" s="232">
        <v>14.5</v>
      </c>
      <c r="V935" s="209"/>
    </row>
    <row r="936" spans="1:22" ht="13.5">
      <c r="A936" s="225" t="s">
        <v>5181</v>
      </c>
      <c r="B936" s="226" t="s">
        <v>5182</v>
      </c>
      <c r="C936" s="227" t="s">
        <v>2721</v>
      </c>
      <c r="D936" s="228" t="s">
        <v>421</v>
      </c>
      <c r="E936" s="247" t="s">
        <v>258</v>
      </c>
      <c r="F936" s="248" t="s">
        <v>10185</v>
      </c>
      <c r="G936" s="228" t="s">
        <v>2861</v>
      </c>
      <c r="H936" s="229" t="s">
        <v>421</v>
      </c>
      <c r="I936" s="229"/>
      <c r="J936" s="147" t="str">
        <f t="shared" si="29"/>
        <v>蘇漢城</v>
      </c>
      <c r="K936" s="230">
        <v>100</v>
      </c>
      <c r="L936" s="208" t="s">
        <v>7904</v>
      </c>
      <c r="M936" s="208" t="s">
        <v>5211</v>
      </c>
      <c r="N936" s="154">
        <f t="shared" si="28"/>
        <v>45852</v>
      </c>
      <c r="O936" s="230">
        <v>5</v>
      </c>
      <c r="P936" s="230">
        <v>40</v>
      </c>
      <c r="Q936" s="229" t="s">
        <v>31</v>
      </c>
      <c r="R936" s="229" t="s">
        <v>5523</v>
      </c>
      <c r="S936" s="229" t="s">
        <v>10196</v>
      </c>
      <c r="T936" s="230">
        <v>134</v>
      </c>
      <c r="U936" s="232">
        <v>331.5</v>
      </c>
      <c r="V936" s="208" t="s">
        <v>9289</v>
      </c>
    </row>
    <row r="937" spans="1:22" ht="13.5">
      <c r="A937" s="225" t="s">
        <v>3277</v>
      </c>
      <c r="B937" s="226" t="s">
        <v>3278</v>
      </c>
      <c r="C937" s="227" t="s">
        <v>6228</v>
      </c>
      <c r="D937" s="228" t="s">
        <v>421</v>
      </c>
      <c r="E937" s="247" t="s">
        <v>6232</v>
      </c>
      <c r="F937" s="248" t="s">
        <v>12083</v>
      </c>
      <c r="G937" s="228" t="s">
        <v>70</v>
      </c>
      <c r="H937" s="229" t="s">
        <v>129</v>
      </c>
      <c r="I937" s="229"/>
      <c r="J937" s="147" t="str">
        <f t="shared" si="29"/>
        <v>王琇眉</v>
      </c>
      <c r="K937" s="230">
        <v>100</v>
      </c>
      <c r="L937" s="208" t="s">
        <v>7907</v>
      </c>
      <c r="M937" s="208" t="s">
        <v>9289</v>
      </c>
      <c r="N937" s="154">
        <f t="shared" si="28"/>
        <v>45888</v>
      </c>
      <c r="O937" s="230">
        <v>30</v>
      </c>
      <c r="P937" s="230">
        <v>200</v>
      </c>
      <c r="Q937" s="229" t="s">
        <v>31</v>
      </c>
      <c r="R937" s="229" t="s">
        <v>8151</v>
      </c>
      <c r="S937" s="229" t="s">
        <v>10196</v>
      </c>
      <c r="T937" s="230">
        <v>44</v>
      </c>
      <c r="U937" s="229"/>
      <c r="V937" s="209"/>
    </row>
    <row r="938" spans="1:22" ht="13.5">
      <c r="A938" s="225" t="s">
        <v>8347</v>
      </c>
      <c r="B938" s="226" t="s">
        <v>8348</v>
      </c>
      <c r="C938" s="227" t="s">
        <v>8703</v>
      </c>
      <c r="D938" s="228" t="s">
        <v>3685</v>
      </c>
      <c r="E938" s="247" t="s">
        <v>8714</v>
      </c>
      <c r="F938" s="248" t="s">
        <v>9806</v>
      </c>
      <c r="G938" s="228" t="s">
        <v>2860</v>
      </c>
      <c r="H938" s="229" t="s">
        <v>3685</v>
      </c>
      <c r="I938" s="229"/>
      <c r="J938" s="147" t="str">
        <f t="shared" si="29"/>
        <v>鄭貫中</v>
      </c>
      <c r="K938" s="230">
        <v>100</v>
      </c>
      <c r="L938" s="208" t="s">
        <v>7908</v>
      </c>
      <c r="M938" s="208" t="s">
        <v>5211</v>
      </c>
      <c r="N938" s="154">
        <f t="shared" si="28"/>
        <v>45852</v>
      </c>
      <c r="O938" s="230">
        <v>2</v>
      </c>
      <c r="P938" s="230">
        <v>16</v>
      </c>
      <c r="Q938" s="229" t="s">
        <v>31</v>
      </c>
      <c r="R938" s="229" t="s">
        <v>7910</v>
      </c>
      <c r="S938" s="229" t="s">
        <v>6241</v>
      </c>
      <c r="T938" s="230">
        <v>5</v>
      </c>
      <c r="U938" s="232">
        <v>83.5</v>
      </c>
      <c r="V938" s="209"/>
    </row>
    <row r="939" spans="1:22" ht="13.5">
      <c r="A939" s="225" t="s">
        <v>8347</v>
      </c>
      <c r="B939" s="226" t="s">
        <v>8348</v>
      </c>
      <c r="C939" s="227" t="s">
        <v>8703</v>
      </c>
      <c r="D939" s="228" t="s">
        <v>3685</v>
      </c>
      <c r="E939" s="247" t="s">
        <v>9287</v>
      </c>
      <c r="F939" s="248" t="s">
        <v>15716</v>
      </c>
      <c r="G939" s="228" t="s">
        <v>100</v>
      </c>
      <c r="H939" s="229" t="s">
        <v>615</v>
      </c>
      <c r="I939" s="229"/>
      <c r="J939" s="147" t="str">
        <f t="shared" si="29"/>
        <v>彭志豪</v>
      </c>
      <c r="K939" s="230">
        <v>80</v>
      </c>
      <c r="L939" s="208" t="s">
        <v>7908</v>
      </c>
      <c r="M939" s="208" t="s">
        <v>7379</v>
      </c>
      <c r="N939" s="154">
        <f t="shared" si="28"/>
        <v>45882</v>
      </c>
      <c r="O939" s="230">
        <v>24</v>
      </c>
      <c r="P939" s="230">
        <v>70</v>
      </c>
      <c r="Q939" s="229" t="s">
        <v>34</v>
      </c>
      <c r="R939" s="229" t="s">
        <v>7908</v>
      </c>
      <c r="S939" s="229"/>
      <c r="T939" s="231">
        <v>0</v>
      </c>
      <c r="U939" s="232">
        <v>263.5</v>
      </c>
      <c r="V939" s="209"/>
    </row>
    <row r="940" spans="1:22" ht="13.5">
      <c r="A940" s="225" t="s">
        <v>5181</v>
      </c>
      <c r="B940" s="226" t="s">
        <v>5182</v>
      </c>
      <c r="C940" s="227" t="s">
        <v>2721</v>
      </c>
      <c r="D940" s="228" t="s">
        <v>421</v>
      </c>
      <c r="E940" s="247" t="s">
        <v>589</v>
      </c>
      <c r="F940" s="248" t="s">
        <v>10430</v>
      </c>
      <c r="G940" s="228" t="s">
        <v>2861</v>
      </c>
      <c r="H940" s="229" t="s">
        <v>421</v>
      </c>
      <c r="I940" s="229"/>
      <c r="J940" s="147" t="str">
        <f t="shared" si="29"/>
        <v>蘇漢城</v>
      </c>
      <c r="K940" s="230">
        <v>100</v>
      </c>
      <c r="L940" s="208" t="s">
        <v>7909</v>
      </c>
      <c r="M940" s="208" t="s">
        <v>7910</v>
      </c>
      <c r="N940" s="154">
        <f t="shared" si="28"/>
        <v>45859</v>
      </c>
      <c r="O940" s="230">
        <v>5</v>
      </c>
      <c r="P940" s="230">
        <v>40</v>
      </c>
      <c r="Q940" s="229" t="s">
        <v>31</v>
      </c>
      <c r="R940" s="229" t="s">
        <v>6355</v>
      </c>
      <c r="S940" s="229" t="s">
        <v>6242</v>
      </c>
      <c r="T940" s="230">
        <v>7</v>
      </c>
      <c r="U940" s="230">
        <v>1</v>
      </c>
      <c r="V940" s="208" t="s">
        <v>9289</v>
      </c>
    </row>
    <row r="941" spans="1:22" ht="13.5">
      <c r="A941" s="225" t="s">
        <v>7923</v>
      </c>
      <c r="B941" s="226" t="s">
        <v>7924</v>
      </c>
      <c r="C941" s="227" t="s">
        <v>8140</v>
      </c>
      <c r="D941" s="228" t="s">
        <v>50</v>
      </c>
      <c r="E941" s="247" t="s">
        <v>8143</v>
      </c>
      <c r="F941" s="248" t="s">
        <v>13011</v>
      </c>
      <c r="G941" s="228" t="s">
        <v>2860</v>
      </c>
      <c r="H941" s="229" t="s">
        <v>796</v>
      </c>
      <c r="I941" s="229"/>
      <c r="J941" s="147" t="str">
        <f t="shared" si="29"/>
        <v>洪子芸</v>
      </c>
      <c r="K941" s="230">
        <v>100</v>
      </c>
      <c r="L941" s="208" t="s">
        <v>7911</v>
      </c>
      <c r="M941" s="208" t="s">
        <v>8149</v>
      </c>
      <c r="N941" s="154">
        <f t="shared" si="28"/>
        <v>45869</v>
      </c>
      <c r="O941" s="230">
        <v>10</v>
      </c>
      <c r="P941" s="230">
        <v>56</v>
      </c>
      <c r="Q941" s="229" t="s">
        <v>31</v>
      </c>
      <c r="R941" s="229" t="s">
        <v>12291</v>
      </c>
      <c r="S941" s="229" t="s">
        <v>12099</v>
      </c>
      <c r="T941" s="230">
        <v>15</v>
      </c>
      <c r="U941" s="230">
        <v>6</v>
      </c>
      <c r="V941" s="208" t="s">
        <v>10206</v>
      </c>
    </row>
    <row r="942" spans="1:22" ht="13.5">
      <c r="A942" s="225" t="s">
        <v>5526</v>
      </c>
      <c r="B942" s="226" t="s">
        <v>6524</v>
      </c>
      <c r="C942" s="227" t="s">
        <v>2717</v>
      </c>
      <c r="D942" s="228" t="s">
        <v>262</v>
      </c>
      <c r="E942" s="247" t="s">
        <v>2731</v>
      </c>
      <c r="F942" s="248" t="s">
        <v>13012</v>
      </c>
      <c r="G942" s="228" t="s">
        <v>2861</v>
      </c>
      <c r="H942" s="229" t="s">
        <v>262</v>
      </c>
      <c r="I942" s="229"/>
      <c r="J942" s="147" t="str">
        <f t="shared" si="29"/>
        <v>羅友彥</v>
      </c>
      <c r="K942" s="230">
        <v>100</v>
      </c>
      <c r="L942" s="208" t="s">
        <v>7911</v>
      </c>
      <c r="M942" s="208" t="s">
        <v>6241</v>
      </c>
      <c r="N942" s="154">
        <f t="shared" si="28"/>
        <v>45863</v>
      </c>
      <c r="O942" s="230">
        <v>6</v>
      </c>
      <c r="P942" s="230">
        <v>20</v>
      </c>
      <c r="Q942" s="229" t="s">
        <v>31</v>
      </c>
      <c r="R942" s="229" t="s">
        <v>9814</v>
      </c>
      <c r="S942" s="229" t="s">
        <v>12096</v>
      </c>
      <c r="T942" s="230">
        <v>78</v>
      </c>
      <c r="U942" s="232">
        <v>53.5</v>
      </c>
      <c r="V942" s="209"/>
    </row>
    <row r="943" spans="1:22" ht="13.5">
      <c r="A943" s="225" t="s">
        <v>5514</v>
      </c>
      <c r="B943" s="226" t="s">
        <v>5515</v>
      </c>
      <c r="C943" s="227" t="s">
        <v>2751</v>
      </c>
      <c r="D943" s="228" t="s">
        <v>421</v>
      </c>
      <c r="E943" s="247" t="s">
        <v>2729</v>
      </c>
      <c r="F943" s="248" t="s">
        <v>12084</v>
      </c>
      <c r="G943" s="228" t="s">
        <v>2861</v>
      </c>
      <c r="H943" s="229" t="s">
        <v>421</v>
      </c>
      <c r="I943" s="229"/>
      <c r="J943" s="147" t="str">
        <f t="shared" si="29"/>
        <v>蘇漢城</v>
      </c>
      <c r="K943" s="230">
        <v>100</v>
      </c>
      <c r="L943" s="208" t="s">
        <v>7911</v>
      </c>
      <c r="M943" s="208" t="s">
        <v>6233</v>
      </c>
      <c r="N943" s="154">
        <f t="shared" si="28"/>
        <v>45862</v>
      </c>
      <c r="O943" s="230">
        <v>5</v>
      </c>
      <c r="P943" s="230">
        <v>20</v>
      </c>
      <c r="Q943" s="229" t="s">
        <v>31</v>
      </c>
      <c r="R943" s="229" t="s">
        <v>7910</v>
      </c>
      <c r="S943" s="229" t="s">
        <v>10196</v>
      </c>
      <c r="T943" s="230">
        <v>53</v>
      </c>
      <c r="U943" s="229"/>
      <c r="V943" s="208" t="s">
        <v>10194</v>
      </c>
    </row>
    <row r="944" spans="1:22" ht="13.5">
      <c r="A944" s="225" t="s">
        <v>8347</v>
      </c>
      <c r="B944" s="226" t="s">
        <v>8348</v>
      </c>
      <c r="C944" s="227" t="s">
        <v>8702</v>
      </c>
      <c r="D944" s="228" t="s">
        <v>3685</v>
      </c>
      <c r="E944" s="247" t="s">
        <v>8711</v>
      </c>
      <c r="F944" s="248" t="s">
        <v>10431</v>
      </c>
      <c r="G944" s="228" t="s">
        <v>2860</v>
      </c>
      <c r="H944" s="229" t="s">
        <v>3685</v>
      </c>
      <c r="I944" s="229"/>
      <c r="J944" s="147" t="str">
        <f t="shared" si="29"/>
        <v>鄭貫中</v>
      </c>
      <c r="K944" s="230">
        <v>100</v>
      </c>
      <c r="L944" s="208" t="s">
        <v>7910</v>
      </c>
      <c r="M944" s="208" t="s">
        <v>7912</v>
      </c>
      <c r="N944" s="154">
        <f t="shared" si="28"/>
        <v>45875</v>
      </c>
      <c r="O944" s="230">
        <v>13</v>
      </c>
      <c r="P944" s="230">
        <v>40</v>
      </c>
      <c r="Q944" s="229" t="s">
        <v>31</v>
      </c>
      <c r="R944" s="229" t="s">
        <v>7910</v>
      </c>
      <c r="S944" s="229" t="s">
        <v>7913</v>
      </c>
      <c r="T944" s="230">
        <v>16</v>
      </c>
      <c r="U944" s="229"/>
      <c r="V944" s="209"/>
    </row>
    <row r="945" spans="1:22" ht="13.5">
      <c r="A945" s="225" t="s">
        <v>8347</v>
      </c>
      <c r="B945" s="226" t="s">
        <v>8348</v>
      </c>
      <c r="C945" s="227" t="s">
        <v>8702</v>
      </c>
      <c r="D945" s="228" t="s">
        <v>3685</v>
      </c>
      <c r="E945" s="247" t="s">
        <v>8715</v>
      </c>
      <c r="F945" s="248" t="s">
        <v>10432</v>
      </c>
      <c r="G945" s="228" t="s">
        <v>2860</v>
      </c>
      <c r="H945" s="229" t="s">
        <v>3685</v>
      </c>
      <c r="I945" s="229"/>
      <c r="J945" s="147" t="str">
        <f t="shared" si="29"/>
        <v>鄭貫中</v>
      </c>
      <c r="K945" s="230">
        <v>100</v>
      </c>
      <c r="L945" s="208" t="s">
        <v>7377</v>
      </c>
      <c r="M945" s="208" t="s">
        <v>6243</v>
      </c>
      <c r="N945" s="154">
        <f t="shared" si="28"/>
        <v>45877</v>
      </c>
      <c r="O945" s="230">
        <v>14</v>
      </c>
      <c r="P945" s="230">
        <v>16</v>
      </c>
      <c r="Q945" s="229" t="s">
        <v>31</v>
      </c>
      <c r="R945" s="229" t="s">
        <v>7377</v>
      </c>
      <c r="S945" s="229" t="s">
        <v>7913</v>
      </c>
      <c r="T945" s="230">
        <v>15</v>
      </c>
      <c r="U945" s="232">
        <v>28.5</v>
      </c>
      <c r="V945" s="209"/>
    </row>
    <row r="946" spans="1:22" ht="13.5">
      <c r="A946" s="225" t="s">
        <v>5181</v>
      </c>
      <c r="B946" s="226" t="s">
        <v>5182</v>
      </c>
      <c r="C946" s="227" t="s">
        <v>2722</v>
      </c>
      <c r="D946" s="228" t="s">
        <v>421</v>
      </c>
      <c r="E946" s="247" t="s">
        <v>710</v>
      </c>
      <c r="F946" s="248" t="s">
        <v>10433</v>
      </c>
      <c r="G946" s="228" t="s">
        <v>2861</v>
      </c>
      <c r="H946" s="229" t="s">
        <v>421</v>
      </c>
      <c r="I946" s="229"/>
      <c r="J946" s="147" t="str">
        <f t="shared" si="29"/>
        <v>蘇漢城</v>
      </c>
      <c r="K946" s="230">
        <v>100</v>
      </c>
      <c r="L946" s="208" t="s">
        <v>7377</v>
      </c>
      <c r="M946" s="208" t="s">
        <v>7377</v>
      </c>
      <c r="N946" s="154">
        <f t="shared" si="28"/>
        <v>45860</v>
      </c>
      <c r="O946" s="230">
        <v>1</v>
      </c>
      <c r="P946" s="230">
        <v>8</v>
      </c>
      <c r="Q946" s="229" t="s">
        <v>31</v>
      </c>
      <c r="R946" s="229" t="s">
        <v>8151</v>
      </c>
      <c r="S946" s="229" t="s">
        <v>6242</v>
      </c>
      <c r="T946" s="230">
        <v>5</v>
      </c>
      <c r="U946" s="229"/>
      <c r="V946" s="208" t="s">
        <v>9289</v>
      </c>
    </row>
    <row r="947" spans="1:22" ht="13.5">
      <c r="A947" s="225" t="s">
        <v>7923</v>
      </c>
      <c r="B947" s="226" t="s">
        <v>7924</v>
      </c>
      <c r="C947" s="227" t="s">
        <v>8140</v>
      </c>
      <c r="D947" s="228" t="s">
        <v>50</v>
      </c>
      <c r="E947" s="247" t="s">
        <v>8144</v>
      </c>
      <c r="F947" s="248" t="s">
        <v>13013</v>
      </c>
      <c r="G947" s="228" t="s">
        <v>2860</v>
      </c>
      <c r="H947" s="229" t="s">
        <v>796</v>
      </c>
      <c r="I947" s="229"/>
      <c r="J947" s="147" t="str">
        <f t="shared" si="29"/>
        <v>洪子芸</v>
      </c>
      <c r="K947" s="230">
        <v>100</v>
      </c>
      <c r="L947" s="208" t="s">
        <v>7378</v>
      </c>
      <c r="M947" s="208" t="s">
        <v>8150</v>
      </c>
      <c r="N947" s="154">
        <f t="shared" si="28"/>
        <v>45867</v>
      </c>
      <c r="O947" s="230">
        <v>5</v>
      </c>
      <c r="P947" s="230">
        <v>32</v>
      </c>
      <c r="Q947" s="229" t="s">
        <v>31</v>
      </c>
      <c r="R947" s="229" t="s">
        <v>9292</v>
      </c>
      <c r="S947" s="229" t="s">
        <v>12099</v>
      </c>
      <c r="T947" s="230">
        <v>36</v>
      </c>
      <c r="U947" s="232">
        <v>7.5</v>
      </c>
      <c r="V947" s="208" t="s">
        <v>10206</v>
      </c>
    </row>
    <row r="948" spans="1:22" ht="13.5">
      <c r="A948" s="225" t="s">
        <v>7923</v>
      </c>
      <c r="B948" s="226" t="s">
        <v>7924</v>
      </c>
      <c r="C948" s="227" t="s">
        <v>256</v>
      </c>
      <c r="D948" s="228" t="s">
        <v>50</v>
      </c>
      <c r="E948" s="247" t="s">
        <v>8145</v>
      </c>
      <c r="F948" s="248"/>
      <c r="G948" s="228" t="s">
        <v>70</v>
      </c>
      <c r="H948" s="229" t="s">
        <v>71</v>
      </c>
      <c r="I948" s="229"/>
      <c r="J948" s="147" t="str">
        <f t="shared" si="29"/>
        <v>余承翰</v>
      </c>
      <c r="K948" s="230">
        <v>100</v>
      </c>
      <c r="L948" s="208" t="s">
        <v>7378</v>
      </c>
      <c r="M948" s="208" t="s">
        <v>8150</v>
      </c>
      <c r="N948" s="154">
        <f t="shared" si="28"/>
        <v>45867</v>
      </c>
      <c r="O948" s="230">
        <v>5</v>
      </c>
      <c r="P948" s="230">
        <v>4</v>
      </c>
      <c r="Q948" s="229" t="s">
        <v>31</v>
      </c>
      <c r="R948" s="229" t="s">
        <v>7377</v>
      </c>
      <c r="S948" s="229" t="s">
        <v>10204</v>
      </c>
      <c r="T948" s="230">
        <v>76</v>
      </c>
      <c r="U948" s="229"/>
      <c r="V948" s="208" t="s">
        <v>10206</v>
      </c>
    </row>
    <row r="949" spans="1:22" ht="13.5">
      <c r="A949" s="225" t="s">
        <v>5181</v>
      </c>
      <c r="B949" s="226" t="s">
        <v>5182</v>
      </c>
      <c r="C949" s="227" t="s">
        <v>2722</v>
      </c>
      <c r="D949" s="228" t="s">
        <v>421</v>
      </c>
      <c r="E949" s="247" t="s">
        <v>33</v>
      </c>
      <c r="F949" s="248" t="s">
        <v>10433</v>
      </c>
      <c r="G949" s="228" t="s">
        <v>2861</v>
      </c>
      <c r="H949" s="229" t="s">
        <v>421</v>
      </c>
      <c r="I949" s="229"/>
      <c r="J949" s="147" t="str">
        <f t="shared" si="29"/>
        <v>蘇漢城</v>
      </c>
      <c r="K949" s="230">
        <v>100</v>
      </c>
      <c r="L949" s="208" t="s">
        <v>7378</v>
      </c>
      <c r="M949" s="208" t="s">
        <v>6356</v>
      </c>
      <c r="N949" s="154">
        <f t="shared" si="28"/>
        <v>45874</v>
      </c>
      <c r="O949" s="230">
        <v>10</v>
      </c>
      <c r="P949" s="230">
        <v>50</v>
      </c>
      <c r="Q949" s="229" t="s">
        <v>31</v>
      </c>
      <c r="R949" s="229" t="s">
        <v>8151</v>
      </c>
      <c r="S949" s="229" t="s">
        <v>6242</v>
      </c>
      <c r="T949" s="230">
        <v>5</v>
      </c>
      <c r="U949" s="229"/>
      <c r="V949" s="208" t="s">
        <v>9289</v>
      </c>
    </row>
    <row r="950" spans="1:22" ht="13.5">
      <c r="A950" s="225" t="s">
        <v>6525</v>
      </c>
      <c r="B950" s="226" t="s">
        <v>6697</v>
      </c>
      <c r="C950" s="227" t="s">
        <v>51</v>
      </c>
      <c r="D950" s="228" t="s">
        <v>132</v>
      </c>
      <c r="E950" s="247" t="s">
        <v>80</v>
      </c>
      <c r="F950" s="248"/>
      <c r="G950" s="228" t="s">
        <v>15962</v>
      </c>
      <c r="H950" s="229" t="s">
        <v>132</v>
      </c>
      <c r="I950" s="229"/>
      <c r="J950" s="147" t="str">
        <f t="shared" si="29"/>
        <v>陳俊儒</v>
      </c>
      <c r="K950" s="231">
        <v>0</v>
      </c>
      <c r="L950" s="208" t="s">
        <v>7378</v>
      </c>
      <c r="M950" s="208" t="s">
        <v>6700</v>
      </c>
      <c r="N950" s="154">
        <f t="shared" si="28"/>
        <v>45881</v>
      </c>
      <c r="O950" s="230">
        <v>15</v>
      </c>
      <c r="P950" s="230">
        <v>120</v>
      </c>
      <c r="Q950" s="229" t="s">
        <v>34</v>
      </c>
      <c r="R950" s="229"/>
      <c r="S950" s="229"/>
      <c r="T950" s="231">
        <v>0</v>
      </c>
      <c r="U950" s="232">
        <v>158.5</v>
      </c>
      <c r="V950" s="209"/>
    </row>
    <row r="951" spans="1:22" ht="13.5">
      <c r="A951" s="225" t="s">
        <v>9785</v>
      </c>
      <c r="B951" s="226" t="s">
        <v>9786</v>
      </c>
      <c r="C951" s="227" t="s">
        <v>8264</v>
      </c>
      <c r="D951" s="228" t="s">
        <v>106</v>
      </c>
      <c r="E951" s="247" t="s">
        <v>319</v>
      </c>
      <c r="F951" s="248"/>
      <c r="G951" s="228" t="s">
        <v>6334</v>
      </c>
      <c r="H951" s="229" t="s">
        <v>106</v>
      </c>
      <c r="I951" s="229"/>
      <c r="J951" s="147" t="str">
        <f t="shared" si="29"/>
        <v>賴慶樺</v>
      </c>
      <c r="K951" s="230">
        <v>100</v>
      </c>
      <c r="L951" s="208" t="s">
        <v>6241</v>
      </c>
      <c r="M951" s="208" t="s">
        <v>8150</v>
      </c>
      <c r="N951" s="154">
        <f t="shared" si="28"/>
        <v>45867</v>
      </c>
      <c r="O951" s="230">
        <v>3</v>
      </c>
      <c r="P951" s="231">
        <v>0</v>
      </c>
      <c r="Q951" s="229" t="s">
        <v>31</v>
      </c>
      <c r="R951" s="229" t="s">
        <v>9814</v>
      </c>
      <c r="S951" s="229" t="s">
        <v>8150</v>
      </c>
      <c r="T951" s="230">
        <v>2</v>
      </c>
      <c r="U951" s="230">
        <v>8</v>
      </c>
      <c r="V951" s="209"/>
    </row>
    <row r="952" spans="1:22" ht="13.5">
      <c r="A952" s="225" t="s">
        <v>5526</v>
      </c>
      <c r="B952" s="226" t="s">
        <v>6524</v>
      </c>
      <c r="C952" s="227" t="s">
        <v>2728</v>
      </c>
      <c r="D952" s="228" t="s">
        <v>262</v>
      </c>
      <c r="E952" s="247" t="s">
        <v>2729</v>
      </c>
      <c r="F952" s="248" t="s">
        <v>11446</v>
      </c>
      <c r="G952" s="228" t="s">
        <v>2861</v>
      </c>
      <c r="H952" s="229" t="s">
        <v>262</v>
      </c>
      <c r="I952" s="229"/>
      <c r="J952" s="147" t="str">
        <f t="shared" si="29"/>
        <v>羅友彥</v>
      </c>
      <c r="K952" s="230">
        <v>100</v>
      </c>
      <c r="L952" s="208" t="s">
        <v>6241</v>
      </c>
      <c r="M952" s="208" t="s">
        <v>6243</v>
      </c>
      <c r="N952" s="154">
        <f t="shared" si="28"/>
        <v>45877</v>
      </c>
      <c r="O952" s="230">
        <v>11</v>
      </c>
      <c r="P952" s="230">
        <v>20</v>
      </c>
      <c r="Q952" s="229" t="s">
        <v>31</v>
      </c>
      <c r="R952" s="229" t="s">
        <v>6700</v>
      </c>
      <c r="S952" s="229" t="s">
        <v>9819</v>
      </c>
      <c r="T952" s="230">
        <v>24</v>
      </c>
      <c r="U952" s="229"/>
      <c r="V952" s="209"/>
    </row>
    <row r="953" spans="1:22" ht="13.5">
      <c r="A953" s="225" t="s">
        <v>5514</v>
      </c>
      <c r="B953" s="226" t="s">
        <v>5515</v>
      </c>
      <c r="C953" s="227" t="s">
        <v>2751</v>
      </c>
      <c r="D953" s="228" t="s">
        <v>421</v>
      </c>
      <c r="E953" s="247" t="s">
        <v>2748</v>
      </c>
      <c r="F953" s="248"/>
      <c r="G953" s="228" t="s">
        <v>2861</v>
      </c>
      <c r="H953" s="229" t="s">
        <v>421</v>
      </c>
      <c r="I953" s="229"/>
      <c r="J953" s="147" t="str">
        <f t="shared" si="29"/>
        <v>蘇漢城</v>
      </c>
      <c r="K953" s="230">
        <v>100</v>
      </c>
      <c r="L953" s="208" t="s">
        <v>6241</v>
      </c>
      <c r="M953" s="208" t="s">
        <v>8150</v>
      </c>
      <c r="N953" s="154">
        <f t="shared" si="28"/>
        <v>45867</v>
      </c>
      <c r="O953" s="230">
        <v>3</v>
      </c>
      <c r="P953" s="230">
        <v>20</v>
      </c>
      <c r="Q953" s="229" t="s">
        <v>31</v>
      </c>
      <c r="R953" s="229" t="s">
        <v>6233</v>
      </c>
      <c r="S953" s="229" t="s">
        <v>10196</v>
      </c>
      <c r="T953" s="230">
        <v>50</v>
      </c>
      <c r="U953" s="229"/>
      <c r="V953" s="208" t="s">
        <v>10194</v>
      </c>
    </row>
    <row r="954" spans="1:22" ht="13.5">
      <c r="A954" s="225" t="s">
        <v>6005</v>
      </c>
      <c r="B954" s="226" t="s">
        <v>6006</v>
      </c>
      <c r="C954" s="227" t="s">
        <v>46</v>
      </c>
      <c r="D954" s="228" t="s">
        <v>115</v>
      </c>
      <c r="E954" s="247" t="s">
        <v>49</v>
      </c>
      <c r="F954" s="248" t="s">
        <v>12285</v>
      </c>
      <c r="G954" s="228" t="s">
        <v>2860</v>
      </c>
      <c r="H954" s="229" t="s">
        <v>3685</v>
      </c>
      <c r="I954" s="229"/>
      <c r="J954" s="147" t="str">
        <f t="shared" si="29"/>
        <v>鄭貫中</v>
      </c>
      <c r="K954" s="230">
        <v>100</v>
      </c>
      <c r="L954" s="208" t="s">
        <v>6241</v>
      </c>
      <c r="M954" s="208" t="s">
        <v>6242</v>
      </c>
      <c r="N954" s="154">
        <f t="shared" si="28"/>
        <v>45876</v>
      </c>
      <c r="O954" s="230">
        <v>10</v>
      </c>
      <c r="P954" s="230">
        <v>16</v>
      </c>
      <c r="Q954" s="229" t="s">
        <v>31</v>
      </c>
      <c r="R954" s="229" t="s">
        <v>9292</v>
      </c>
      <c r="S954" s="229" t="s">
        <v>10201</v>
      </c>
      <c r="T954" s="230">
        <v>15</v>
      </c>
      <c r="U954" s="230">
        <v>63</v>
      </c>
      <c r="V954" s="209"/>
    </row>
    <row r="955" spans="1:22" ht="13.5">
      <c r="A955" s="225" t="s">
        <v>6005</v>
      </c>
      <c r="B955" s="226" t="s">
        <v>6006</v>
      </c>
      <c r="C955" s="227" t="s">
        <v>46</v>
      </c>
      <c r="D955" s="228" t="s">
        <v>115</v>
      </c>
      <c r="E955" s="247" t="s">
        <v>6033</v>
      </c>
      <c r="F955" s="248"/>
      <c r="G955" s="228" t="s">
        <v>100</v>
      </c>
      <c r="H955" s="229" t="s">
        <v>115</v>
      </c>
      <c r="I955" s="229"/>
      <c r="J955" s="147" t="str">
        <f t="shared" si="29"/>
        <v>黃胤綸</v>
      </c>
      <c r="K955" s="231">
        <v>0</v>
      </c>
      <c r="L955" s="208" t="s">
        <v>6241</v>
      </c>
      <c r="M955" s="208" t="s">
        <v>6242</v>
      </c>
      <c r="N955" s="154">
        <f t="shared" si="28"/>
        <v>45876</v>
      </c>
      <c r="O955" s="230">
        <v>10</v>
      </c>
      <c r="P955" s="230">
        <v>8</v>
      </c>
      <c r="Q955" s="229" t="s">
        <v>34</v>
      </c>
      <c r="R955" s="229"/>
      <c r="S955" s="229"/>
      <c r="T955" s="231">
        <v>0</v>
      </c>
      <c r="U955" s="229"/>
      <c r="V955" s="209"/>
    </row>
    <row r="956" spans="1:22" ht="13.5">
      <c r="A956" s="225" t="s">
        <v>9787</v>
      </c>
      <c r="B956" s="226" t="s">
        <v>9788</v>
      </c>
      <c r="C956" s="227" t="s">
        <v>2720</v>
      </c>
      <c r="D956" s="228" t="s">
        <v>274</v>
      </c>
      <c r="E956" s="247" t="s">
        <v>414</v>
      </c>
      <c r="F956" s="248"/>
      <c r="G956" s="228"/>
      <c r="H956" s="229"/>
      <c r="I956" s="229"/>
      <c r="J956" s="147">
        <f t="shared" si="29"/>
        <v>0</v>
      </c>
      <c r="K956" s="230">
        <v>100</v>
      </c>
      <c r="L956" s="208" t="s">
        <v>9814</v>
      </c>
      <c r="M956" s="208" t="s">
        <v>6243</v>
      </c>
      <c r="N956" s="154">
        <f t="shared" si="28"/>
        <v>45877</v>
      </c>
      <c r="O956" s="230">
        <v>10</v>
      </c>
      <c r="P956" s="230">
        <v>40</v>
      </c>
      <c r="Q956" s="229" t="s">
        <v>34</v>
      </c>
      <c r="R956" s="229" t="s">
        <v>9820</v>
      </c>
      <c r="S956" s="229" t="s">
        <v>6702</v>
      </c>
      <c r="T956" s="230">
        <v>6</v>
      </c>
      <c r="U956" s="230">
        <v>27</v>
      </c>
      <c r="V956" s="208" t="s">
        <v>10815</v>
      </c>
    </row>
    <row r="957" spans="1:22" ht="13.5">
      <c r="A957" s="225" t="s">
        <v>5514</v>
      </c>
      <c r="B957" s="226" t="s">
        <v>5515</v>
      </c>
      <c r="C957" s="227" t="s">
        <v>2751</v>
      </c>
      <c r="D957" s="228" t="s">
        <v>421</v>
      </c>
      <c r="E957" s="247" t="s">
        <v>590</v>
      </c>
      <c r="F957" s="248"/>
      <c r="G957" s="228" t="s">
        <v>2861</v>
      </c>
      <c r="H957" s="229" t="s">
        <v>421</v>
      </c>
      <c r="I957" s="229"/>
      <c r="J957" s="147" t="str">
        <f t="shared" si="29"/>
        <v>蘇漢城</v>
      </c>
      <c r="K957" s="230">
        <v>100</v>
      </c>
      <c r="L957" s="208" t="s">
        <v>6355</v>
      </c>
      <c r="M957" s="208" t="s">
        <v>6356</v>
      </c>
      <c r="N957" s="154">
        <f t="shared" si="28"/>
        <v>45874</v>
      </c>
      <c r="O957" s="230">
        <v>5</v>
      </c>
      <c r="P957" s="230">
        <v>20</v>
      </c>
      <c r="Q957" s="229" t="s">
        <v>31</v>
      </c>
      <c r="R957" s="229" t="s">
        <v>8151</v>
      </c>
      <c r="S957" s="229" t="s">
        <v>10196</v>
      </c>
      <c r="T957" s="230">
        <v>44</v>
      </c>
      <c r="U957" s="229"/>
      <c r="V957" s="208" t="s">
        <v>10194</v>
      </c>
    </row>
    <row r="958" spans="1:22" ht="13.5">
      <c r="A958" s="225" t="s">
        <v>9785</v>
      </c>
      <c r="B958" s="226" t="s">
        <v>9786</v>
      </c>
      <c r="C958" s="227" t="s">
        <v>79</v>
      </c>
      <c r="D958" s="228" t="s">
        <v>106</v>
      </c>
      <c r="E958" s="247" t="s">
        <v>9807</v>
      </c>
      <c r="F958" s="248" t="s">
        <v>12847</v>
      </c>
      <c r="G958" s="228" t="s">
        <v>6334</v>
      </c>
      <c r="H958" s="229" t="s">
        <v>106</v>
      </c>
      <c r="I958" s="229"/>
      <c r="J958" s="147" t="str">
        <f t="shared" si="29"/>
        <v>賴慶樺</v>
      </c>
      <c r="K958" s="230">
        <v>100</v>
      </c>
      <c r="L958" s="208" t="s">
        <v>8151</v>
      </c>
      <c r="M958" s="208" t="s">
        <v>6358</v>
      </c>
      <c r="N958" s="154">
        <f t="shared" si="28"/>
        <v>45890</v>
      </c>
      <c r="O958" s="230">
        <v>15</v>
      </c>
      <c r="P958" s="231">
        <v>0</v>
      </c>
      <c r="Q958" s="229" t="s">
        <v>31</v>
      </c>
      <c r="R958" s="229" t="s">
        <v>9816</v>
      </c>
      <c r="S958" s="229" t="s">
        <v>12666</v>
      </c>
      <c r="T958" s="230">
        <v>56</v>
      </c>
      <c r="U958" s="229"/>
      <c r="V958" s="209"/>
    </row>
    <row r="959" spans="1:22" ht="13.5">
      <c r="A959" s="225" t="s">
        <v>10187</v>
      </c>
      <c r="B959" s="226" t="s">
        <v>10188</v>
      </c>
      <c r="C959" s="227" t="s">
        <v>2688</v>
      </c>
      <c r="D959" s="228" t="s">
        <v>2173</v>
      </c>
      <c r="E959" s="247" t="s">
        <v>384</v>
      </c>
      <c r="F959" s="248"/>
      <c r="G959" s="228" t="s">
        <v>2170</v>
      </c>
      <c r="H959" s="229" t="s">
        <v>2173</v>
      </c>
      <c r="I959" s="229"/>
      <c r="J959" s="147" t="str">
        <f t="shared" si="29"/>
        <v>郑仁春</v>
      </c>
      <c r="K959" s="230">
        <v>100</v>
      </c>
      <c r="L959" s="208" t="s">
        <v>8151</v>
      </c>
      <c r="M959" s="208" t="s">
        <v>6243</v>
      </c>
      <c r="N959" s="154">
        <f t="shared" si="28"/>
        <v>45877</v>
      </c>
      <c r="O959" s="230">
        <v>6</v>
      </c>
      <c r="P959" s="231">
        <v>0</v>
      </c>
      <c r="Q959" s="229" t="s">
        <v>31</v>
      </c>
      <c r="R959" s="229" t="s">
        <v>8151</v>
      </c>
      <c r="S959" s="229" t="s">
        <v>12849</v>
      </c>
      <c r="T959" s="230">
        <v>69</v>
      </c>
      <c r="U959" s="229"/>
      <c r="V959" s="209"/>
    </row>
    <row r="960" spans="1:22" ht="13.5">
      <c r="A960" s="225" t="s">
        <v>5526</v>
      </c>
      <c r="B960" s="226" t="s">
        <v>6524</v>
      </c>
      <c r="C960" s="227" t="s">
        <v>2728</v>
      </c>
      <c r="D960" s="228" t="s">
        <v>262</v>
      </c>
      <c r="E960" s="247" t="s">
        <v>2748</v>
      </c>
      <c r="F960" s="248" t="s">
        <v>11612</v>
      </c>
      <c r="G960" s="228" t="s">
        <v>2861</v>
      </c>
      <c r="H960" s="229" t="s">
        <v>262</v>
      </c>
      <c r="I960" s="229"/>
      <c r="J960" s="147" t="str">
        <f t="shared" si="29"/>
        <v>羅友彥</v>
      </c>
      <c r="K960" s="230">
        <v>100</v>
      </c>
      <c r="L960" s="208" t="s">
        <v>8151</v>
      </c>
      <c r="M960" s="208" t="s">
        <v>6242</v>
      </c>
      <c r="N960" s="154">
        <f t="shared" si="28"/>
        <v>45876</v>
      </c>
      <c r="O960" s="230">
        <v>5</v>
      </c>
      <c r="P960" s="230">
        <v>1</v>
      </c>
      <c r="Q960" s="229" t="s">
        <v>31</v>
      </c>
      <c r="R960" s="229" t="s">
        <v>6359</v>
      </c>
      <c r="S960" s="229" t="s">
        <v>6359</v>
      </c>
      <c r="T960" s="230">
        <v>1</v>
      </c>
      <c r="U960" s="230">
        <v>1</v>
      </c>
      <c r="V960" s="209"/>
    </row>
    <row r="961" spans="1:22" ht="13.5">
      <c r="A961" s="225" t="s">
        <v>5526</v>
      </c>
      <c r="B961" s="226" t="s">
        <v>6524</v>
      </c>
      <c r="C961" s="227" t="s">
        <v>2728</v>
      </c>
      <c r="D961" s="228" t="s">
        <v>262</v>
      </c>
      <c r="E961" s="247" t="s">
        <v>590</v>
      </c>
      <c r="F961" s="248" t="s">
        <v>10434</v>
      </c>
      <c r="G961" s="228" t="s">
        <v>8146</v>
      </c>
      <c r="H961" s="229" t="s">
        <v>8147</v>
      </c>
      <c r="I961" s="229"/>
      <c r="J961" s="147" t="str">
        <f t="shared" si="29"/>
        <v>李嘉怡</v>
      </c>
      <c r="K961" s="231">
        <v>0</v>
      </c>
      <c r="L961" s="208" t="s">
        <v>8151</v>
      </c>
      <c r="M961" s="208" t="s">
        <v>7913</v>
      </c>
      <c r="N961" s="154">
        <f t="shared" si="28"/>
        <v>45880</v>
      </c>
      <c r="O961" s="230">
        <v>7</v>
      </c>
      <c r="P961" s="230">
        <v>1</v>
      </c>
      <c r="Q961" s="229" t="s">
        <v>34</v>
      </c>
      <c r="R961" s="229" t="s">
        <v>7379</v>
      </c>
      <c r="S961" s="229"/>
      <c r="T961" s="231">
        <v>0</v>
      </c>
      <c r="U961" s="229"/>
      <c r="V961" s="209"/>
    </row>
    <row r="962" spans="1:22" ht="13.5">
      <c r="A962" s="225" t="s">
        <v>5526</v>
      </c>
      <c r="B962" s="226" t="s">
        <v>6524</v>
      </c>
      <c r="C962" s="227" t="s">
        <v>2718</v>
      </c>
      <c r="D962" s="228" t="s">
        <v>262</v>
      </c>
      <c r="E962" s="247" t="s">
        <v>2730</v>
      </c>
      <c r="F962" s="248" t="s">
        <v>11798</v>
      </c>
      <c r="G962" s="228" t="s">
        <v>2861</v>
      </c>
      <c r="H962" s="229" t="s">
        <v>262</v>
      </c>
      <c r="I962" s="229"/>
      <c r="J962" s="147" t="str">
        <f t="shared" si="29"/>
        <v>羅友彥</v>
      </c>
      <c r="K962" s="230">
        <v>100</v>
      </c>
      <c r="L962" s="208" t="s">
        <v>8151</v>
      </c>
      <c r="M962" s="208" t="s">
        <v>7913</v>
      </c>
      <c r="N962" s="154">
        <f t="shared" ref="N962:N1025" si="30">DATEVALUE(M962)</f>
        <v>45880</v>
      </c>
      <c r="O962" s="230">
        <v>7</v>
      </c>
      <c r="P962" s="230">
        <v>4</v>
      </c>
      <c r="Q962" s="229" t="s">
        <v>31</v>
      </c>
      <c r="R962" s="229" t="s">
        <v>7913</v>
      </c>
      <c r="S962" s="229" t="s">
        <v>10194</v>
      </c>
      <c r="T962" s="230">
        <v>37</v>
      </c>
      <c r="U962" s="229"/>
      <c r="V962" s="209"/>
    </row>
    <row r="963" spans="1:22" ht="13.5">
      <c r="A963" s="225" t="s">
        <v>10189</v>
      </c>
      <c r="B963" s="226" t="s">
        <v>10190</v>
      </c>
      <c r="C963" s="227" t="s">
        <v>13798</v>
      </c>
      <c r="D963" s="228" t="s">
        <v>2026</v>
      </c>
      <c r="E963" s="247" t="s">
        <v>13811</v>
      </c>
      <c r="F963" s="248"/>
      <c r="G963" s="228" t="s">
        <v>2170</v>
      </c>
      <c r="H963" s="229" t="s">
        <v>2026</v>
      </c>
      <c r="I963" s="229"/>
      <c r="J963" s="147" t="str">
        <f t="shared" ref="J963:J1026" si="31">IF(I963="",H963,LEFT(I963,3))</f>
        <v>汪佳凯</v>
      </c>
      <c r="K963" s="230">
        <v>100</v>
      </c>
      <c r="L963" s="208" t="s">
        <v>10186</v>
      </c>
      <c r="M963" s="208" t="s">
        <v>6358</v>
      </c>
      <c r="N963" s="154">
        <f t="shared" si="30"/>
        <v>45890</v>
      </c>
      <c r="O963" s="230">
        <v>14</v>
      </c>
      <c r="P963" s="230">
        <v>4</v>
      </c>
      <c r="Q963" s="229" t="s">
        <v>31</v>
      </c>
      <c r="R963" s="229" t="s">
        <v>10186</v>
      </c>
      <c r="S963" s="229" t="s">
        <v>12849</v>
      </c>
      <c r="T963" s="230">
        <v>68</v>
      </c>
      <c r="U963" s="229"/>
      <c r="V963" s="209"/>
    </row>
    <row r="964" spans="1:22" ht="13.5">
      <c r="A964" s="225" t="s">
        <v>10191</v>
      </c>
      <c r="B964" s="226" t="s">
        <v>10192</v>
      </c>
      <c r="C964" s="227" t="s">
        <v>2688</v>
      </c>
      <c r="D964" s="228" t="s">
        <v>2026</v>
      </c>
      <c r="E964" s="247" t="s">
        <v>384</v>
      </c>
      <c r="F964" s="248"/>
      <c r="G964" s="228" t="s">
        <v>2170</v>
      </c>
      <c r="H964" s="229" t="s">
        <v>2026</v>
      </c>
      <c r="I964" s="229"/>
      <c r="J964" s="147" t="str">
        <f t="shared" si="31"/>
        <v>汪佳凯</v>
      </c>
      <c r="K964" s="230">
        <v>100</v>
      </c>
      <c r="L964" s="208" t="s">
        <v>10186</v>
      </c>
      <c r="M964" s="208" t="s">
        <v>10837</v>
      </c>
      <c r="N964" s="154">
        <f t="shared" si="30"/>
        <v>45901</v>
      </c>
      <c r="O964" s="230">
        <v>21</v>
      </c>
      <c r="P964" s="230">
        <v>60</v>
      </c>
      <c r="Q964" s="229" t="s">
        <v>31</v>
      </c>
      <c r="R964" s="229" t="s">
        <v>10186</v>
      </c>
      <c r="S964" s="229" t="s">
        <v>12849</v>
      </c>
      <c r="T964" s="230">
        <v>68</v>
      </c>
      <c r="U964" s="229"/>
      <c r="V964" s="209"/>
    </row>
    <row r="965" spans="1:22" ht="13.5">
      <c r="A965" s="225" t="s">
        <v>10191</v>
      </c>
      <c r="B965" s="226" t="s">
        <v>10192</v>
      </c>
      <c r="C965" s="227" t="s">
        <v>13798</v>
      </c>
      <c r="D965" s="228" t="s">
        <v>2026</v>
      </c>
      <c r="E965" s="247" t="s">
        <v>13811</v>
      </c>
      <c r="F965" s="248"/>
      <c r="G965" s="228" t="s">
        <v>2170</v>
      </c>
      <c r="H965" s="229" t="s">
        <v>2026</v>
      </c>
      <c r="I965" s="229"/>
      <c r="J965" s="147" t="str">
        <f t="shared" si="31"/>
        <v>汪佳凯</v>
      </c>
      <c r="K965" s="230">
        <v>100</v>
      </c>
      <c r="L965" s="208" t="s">
        <v>10186</v>
      </c>
      <c r="M965" s="208" t="s">
        <v>6358</v>
      </c>
      <c r="N965" s="154">
        <f t="shared" si="30"/>
        <v>45890</v>
      </c>
      <c r="O965" s="230">
        <v>14</v>
      </c>
      <c r="P965" s="230">
        <v>4</v>
      </c>
      <c r="Q965" s="229" t="s">
        <v>31</v>
      </c>
      <c r="R965" s="229" t="s">
        <v>10186</v>
      </c>
      <c r="S965" s="229" t="s">
        <v>12849</v>
      </c>
      <c r="T965" s="230">
        <v>68</v>
      </c>
      <c r="U965" s="229"/>
      <c r="V965" s="209"/>
    </row>
    <row r="966" spans="1:22" ht="13.5">
      <c r="A966" s="225" t="s">
        <v>10191</v>
      </c>
      <c r="B966" s="226" t="s">
        <v>10192</v>
      </c>
      <c r="C966" s="227" t="s">
        <v>13798</v>
      </c>
      <c r="D966" s="228" t="s">
        <v>2026</v>
      </c>
      <c r="E966" s="247" t="s">
        <v>13812</v>
      </c>
      <c r="F966" s="248"/>
      <c r="G966" s="228" t="s">
        <v>2170</v>
      </c>
      <c r="H966" s="229" t="s">
        <v>2026</v>
      </c>
      <c r="I966" s="229"/>
      <c r="J966" s="147" t="str">
        <f t="shared" si="31"/>
        <v>汪佳凯</v>
      </c>
      <c r="K966" s="230">
        <v>100</v>
      </c>
      <c r="L966" s="208" t="s">
        <v>10186</v>
      </c>
      <c r="M966" s="208" t="s">
        <v>6358</v>
      </c>
      <c r="N966" s="154">
        <f t="shared" si="30"/>
        <v>45890</v>
      </c>
      <c r="O966" s="230">
        <v>14</v>
      </c>
      <c r="P966" s="230">
        <v>20</v>
      </c>
      <c r="Q966" s="229" t="s">
        <v>31</v>
      </c>
      <c r="R966" s="229" t="s">
        <v>10186</v>
      </c>
      <c r="S966" s="229" t="s">
        <v>12849</v>
      </c>
      <c r="T966" s="230">
        <v>68</v>
      </c>
      <c r="U966" s="229"/>
      <c r="V966" s="209"/>
    </row>
    <row r="967" spans="1:22" ht="13.5">
      <c r="A967" s="225" t="s">
        <v>5514</v>
      </c>
      <c r="B967" s="226" t="s">
        <v>5515</v>
      </c>
      <c r="C967" s="227" t="s">
        <v>5522</v>
      </c>
      <c r="D967" s="228" t="s">
        <v>421</v>
      </c>
      <c r="E967" s="247" t="s">
        <v>2730</v>
      </c>
      <c r="F967" s="248"/>
      <c r="G967" s="228" t="s">
        <v>2861</v>
      </c>
      <c r="H967" s="229" t="s">
        <v>421</v>
      </c>
      <c r="I967" s="229"/>
      <c r="J967" s="147" t="str">
        <f t="shared" si="31"/>
        <v>蘇漢城</v>
      </c>
      <c r="K967" s="230">
        <v>100</v>
      </c>
      <c r="L967" s="208" t="s">
        <v>7912</v>
      </c>
      <c r="M967" s="208" t="s">
        <v>6700</v>
      </c>
      <c r="N967" s="154">
        <f t="shared" si="30"/>
        <v>45881</v>
      </c>
      <c r="O967" s="230">
        <v>5</v>
      </c>
      <c r="P967" s="230">
        <v>20</v>
      </c>
      <c r="Q967" s="229" t="s">
        <v>31</v>
      </c>
      <c r="R967" s="229" t="s">
        <v>6243</v>
      </c>
      <c r="S967" s="229" t="s">
        <v>10196</v>
      </c>
      <c r="T967" s="230">
        <v>39</v>
      </c>
      <c r="U967" s="229"/>
      <c r="V967" s="208" t="s">
        <v>10194</v>
      </c>
    </row>
    <row r="968" spans="1:22" ht="13.5">
      <c r="A968" s="225" t="s">
        <v>5181</v>
      </c>
      <c r="B968" s="226" t="s">
        <v>5182</v>
      </c>
      <c r="C968" s="227" t="s">
        <v>2723</v>
      </c>
      <c r="D968" s="228" t="s">
        <v>421</v>
      </c>
      <c r="E968" s="247" t="s">
        <v>2725</v>
      </c>
      <c r="F968" s="248" t="s">
        <v>12085</v>
      </c>
      <c r="G968" s="228" t="s">
        <v>2861</v>
      </c>
      <c r="H968" s="229" t="s">
        <v>421</v>
      </c>
      <c r="I968" s="229"/>
      <c r="J968" s="147" t="str">
        <f t="shared" si="31"/>
        <v>蘇漢城</v>
      </c>
      <c r="K968" s="230">
        <v>100</v>
      </c>
      <c r="L968" s="208" t="s">
        <v>7912</v>
      </c>
      <c r="M968" s="208" t="s">
        <v>6243</v>
      </c>
      <c r="N968" s="154">
        <f t="shared" si="30"/>
        <v>45877</v>
      </c>
      <c r="O968" s="230">
        <v>3</v>
      </c>
      <c r="P968" s="230">
        <v>24</v>
      </c>
      <c r="Q968" s="229" t="s">
        <v>31</v>
      </c>
      <c r="R968" s="229" t="s">
        <v>6355</v>
      </c>
      <c r="S968" s="229" t="s">
        <v>10196</v>
      </c>
      <c r="T968" s="230">
        <v>46</v>
      </c>
      <c r="U968" s="229"/>
      <c r="V968" s="208" t="s">
        <v>9289</v>
      </c>
    </row>
    <row r="969" spans="1:22" ht="13.5">
      <c r="A969" s="225" t="s">
        <v>2027</v>
      </c>
      <c r="B969" s="226" t="s">
        <v>2028</v>
      </c>
      <c r="C969" s="227" t="s">
        <v>46</v>
      </c>
      <c r="D969" s="228" t="s">
        <v>2026</v>
      </c>
      <c r="E969" s="247" t="s">
        <v>16000</v>
      </c>
      <c r="F969" s="248"/>
      <c r="G969" s="228" t="s">
        <v>2170</v>
      </c>
      <c r="H969" s="229" t="s">
        <v>2026</v>
      </c>
      <c r="I969" s="229"/>
      <c r="J969" s="147" t="str">
        <f t="shared" si="31"/>
        <v>汪佳凯</v>
      </c>
      <c r="K969" s="230">
        <v>100</v>
      </c>
      <c r="L969" s="208" t="s">
        <v>6243</v>
      </c>
      <c r="M969" s="208" t="s">
        <v>6243</v>
      </c>
      <c r="N969" s="154">
        <f t="shared" si="30"/>
        <v>45877</v>
      </c>
      <c r="O969" s="230">
        <v>1</v>
      </c>
      <c r="P969" s="230">
        <v>2</v>
      </c>
      <c r="Q969" s="229" t="s">
        <v>31</v>
      </c>
      <c r="R969" s="229" t="s">
        <v>5524</v>
      </c>
      <c r="S969" s="229" t="s">
        <v>16019</v>
      </c>
      <c r="T969" s="230">
        <v>5</v>
      </c>
      <c r="U969" s="229"/>
      <c r="V969" s="208" t="s">
        <v>12291</v>
      </c>
    </row>
    <row r="970" spans="1:22" ht="13.5">
      <c r="A970" s="225" t="s">
        <v>6005</v>
      </c>
      <c r="B970" s="226" t="s">
        <v>6006</v>
      </c>
      <c r="C970" s="227" t="s">
        <v>46</v>
      </c>
      <c r="D970" s="228" t="s">
        <v>115</v>
      </c>
      <c r="E970" s="247" t="s">
        <v>91</v>
      </c>
      <c r="F970" s="248"/>
      <c r="G970" s="228" t="s">
        <v>100</v>
      </c>
      <c r="H970" s="229" t="s">
        <v>115</v>
      </c>
      <c r="I970" s="229"/>
      <c r="J970" s="147" t="str">
        <f t="shared" si="31"/>
        <v>黃胤綸</v>
      </c>
      <c r="K970" s="231">
        <v>0</v>
      </c>
      <c r="L970" s="208" t="s">
        <v>6243</v>
      </c>
      <c r="M970" s="208" t="s">
        <v>6357</v>
      </c>
      <c r="N970" s="154">
        <f t="shared" si="30"/>
        <v>45918</v>
      </c>
      <c r="O970" s="230">
        <v>30</v>
      </c>
      <c r="P970" s="230">
        <v>160</v>
      </c>
      <c r="Q970" s="229" t="s">
        <v>34</v>
      </c>
      <c r="R970" s="229"/>
      <c r="S970" s="229"/>
      <c r="T970" s="231">
        <v>0</v>
      </c>
      <c r="U970" s="229"/>
      <c r="V970" s="209"/>
    </row>
    <row r="971" spans="1:22" ht="13.5">
      <c r="A971" s="225" t="s">
        <v>6005</v>
      </c>
      <c r="B971" s="226" t="s">
        <v>6006</v>
      </c>
      <c r="C971" s="227" t="s">
        <v>46</v>
      </c>
      <c r="D971" s="228" t="s">
        <v>115</v>
      </c>
      <c r="E971" s="247" t="s">
        <v>6034</v>
      </c>
      <c r="F971" s="248"/>
      <c r="G971" s="228" t="s">
        <v>100</v>
      </c>
      <c r="H971" s="229" t="s">
        <v>115</v>
      </c>
      <c r="I971" s="229"/>
      <c r="J971" s="147" t="str">
        <f t="shared" si="31"/>
        <v>黃胤綸</v>
      </c>
      <c r="K971" s="231">
        <v>0</v>
      </c>
      <c r="L971" s="208" t="s">
        <v>6243</v>
      </c>
      <c r="M971" s="208" t="s">
        <v>6358</v>
      </c>
      <c r="N971" s="154">
        <f t="shared" si="30"/>
        <v>45890</v>
      </c>
      <c r="O971" s="230">
        <v>10</v>
      </c>
      <c r="P971" s="230">
        <v>8</v>
      </c>
      <c r="Q971" s="229" t="s">
        <v>34</v>
      </c>
      <c r="R971" s="229"/>
      <c r="S971" s="229"/>
      <c r="T971" s="231">
        <v>0</v>
      </c>
      <c r="U971" s="229"/>
      <c r="V971" s="209"/>
    </row>
    <row r="972" spans="1:22" ht="13.5">
      <c r="A972" s="225" t="s">
        <v>10187</v>
      </c>
      <c r="B972" s="226" t="s">
        <v>10188</v>
      </c>
      <c r="C972" s="227" t="s">
        <v>390</v>
      </c>
      <c r="D972" s="228" t="s">
        <v>2173</v>
      </c>
      <c r="E972" s="247" t="s">
        <v>13813</v>
      </c>
      <c r="F972" s="248" t="s">
        <v>13814</v>
      </c>
      <c r="G972" s="228" t="s">
        <v>2170</v>
      </c>
      <c r="H972" s="229" t="s">
        <v>2173</v>
      </c>
      <c r="I972" s="229"/>
      <c r="J972" s="147" t="str">
        <f t="shared" si="31"/>
        <v>郑仁春</v>
      </c>
      <c r="K972" s="230">
        <v>100</v>
      </c>
      <c r="L972" s="208" t="s">
        <v>7913</v>
      </c>
      <c r="M972" s="208" t="s">
        <v>10199</v>
      </c>
      <c r="N972" s="154">
        <f t="shared" si="30"/>
        <v>45947</v>
      </c>
      <c r="O972" s="230">
        <v>47</v>
      </c>
      <c r="P972" s="231">
        <v>0</v>
      </c>
      <c r="Q972" s="229" t="s">
        <v>31</v>
      </c>
      <c r="R972" s="229" t="s">
        <v>6243</v>
      </c>
      <c r="S972" s="229" t="s">
        <v>12849</v>
      </c>
      <c r="T972" s="230">
        <v>64</v>
      </c>
      <c r="U972" s="229"/>
      <c r="V972" s="209"/>
    </row>
    <row r="973" spans="1:22" ht="13.5">
      <c r="A973" s="225" t="s">
        <v>9787</v>
      </c>
      <c r="B973" s="226" t="s">
        <v>9788</v>
      </c>
      <c r="C973" s="227" t="s">
        <v>2720</v>
      </c>
      <c r="D973" s="228" t="s">
        <v>274</v>
      </c>
      <c r="E973" s="247" t="s">
        <v>415</v>
      </c>
      <c r="F973" s="248"/>
      <c r="G973" s="228"/>
      <c r="H973" s="229"/>
      <c r="I973" s="229"/>
      <c r="J973" s="147">
        <f t="shared" si="31"/>
        <v>0</v>
      </c>
      <c r="K973" s="230">
        <v>100</v>
      </c>
      <c r="L973" s="208" t="s">
        <v>7913</v>
      </c>
      <c r="M973" s="208" t="s">
        <v>7381</v>
      </c>
      <c r="N973" s="154">
        <f t="shared" si="30"/>
        <v>45889</v>
      </c>
      <c r="O973" s="230">
        <v>8</v>
      </c>
      <c r="P973" s="230">
        <v>32</v>
      </c>
      <c r="Q973" s="229" t="s">
        <v>34</v>
      </c>
      <c r="R973" s="229" t="s">
        <v>9098</v>
      </c>
      <c r="S973" s="229" t="s">
        <v>6357</v>
      </c>
      <c r="T973" s="230">
        <v>2</v>
      </c>
      <c r="U973" s="230">
        <v>6</v>
      </c>
      <c r="V973" s="208" t="s">
        <v>10815</v>
      </c>
    </row>
    <row r="974" spans="1:22" ht="13.5">
      <c r="A974" s="225" t="s">
        <v>5181</v>
      </c>
      <c r="B974" s="226" t="s">
        <v>5182</v>
      </c>
      <c r="C974" s="227" t="s">
        <v>2723</v>
      </c>
      <c r="D974" s="228" t="s">
        <v>421</v>
      </c>
      <c r="E974" s="247" t="s">
        <v>2723</v>
      </c>
      <c r="F974" s="248" t="s">
        <v>12085</v>
      </c>
      <c r="G974" s="228" t="s">
        <v>2861</v>
      </c>
      <c r="H974" s="229" t="s">
        <v>421</v>
      </c>
      <c r="I974" s="229"/>
      <c r="J974" s="147" t="str">
        <f t="shared" si="31"/>
        <v>蘇漢城</v>
      </c>
      <c r="K974" s="230">
        <v>100</v>
      </c>
      <c r="L974" s="208" t="s">
        <v>7913</v>
      </c>
      <c r="M974" s="208" t="s">
        <v>7379</v>
      </c>
      <c r="N974" s="154">
        <f t="shared" si="30"/>
        <v>45882</v>
      </c>
      <c r="O974" s="230">
        <v>3</v>
      </c>
      <c r="P974" s="230">
        <v>24</v>
      </c>
      <c r="Q974" s="229" t="s">
        <v>31</v>
      </c>
      <c r="R974" s="229" t="s">
        <v>6355</v>
      </c>
      <c r="S974" s="229" t="s">
        <v>10196</v>
      </c>
      <c r="T974" s="230">
        <v>46</v>
      </c>
      <c r="U974" s="229"/>
      <c r="V974" s="208" t="s">
        <v>9289</v>
      </c>
    </row>
    <row r="975" spans="1:22" ht="13.5">
      <c r="A975" s="225" t="s">
        <v>2027</v>
      </c>
      <c r="B975" s="226" t="s">
        <v>2028</v>
      </c>
      <c r="C975" s="227" t="s">
        <v>46</v>
      </c>
      <c r="D975" s="228" t="s">
        <v>2026</v>
      </c>
      <c r="E975" s="247" t="s">
        <v>16001</v>
      </c>
      <c r="F975" s="248"/>
      <c r="G975" s="228" t="s">
        <v>2170</v>
      </c>
      <c r="H975" s="229" t="s">
        <v>2026</v>
      </c>
      <c r="I975" s="229"/>
      <c r="J975" s="147" t="str">
        <f t="shared" si="31"/>
        <v>汪佳凯</v>
      </c>
      <c r="K975" s="230">
        <v>100</v>
      </c>
      <c r="L975" s="208" t="s">
        <v>7913</v>
      </c>
      <c r="M975" s="208" t="s">
        <v>6700</v>
      </c>
      <c r="N975" s="154">
        <f t="shared" si="30"/>
        <v>45881</v>
      </c>
      <c r="O975" s="230">
        <v>2</v>
      </c>
      <c r="P975" s="230">
        <v>6</v>
      </c>
      <c r="Q975" s="229" t="s">
        <v>31</v>
      </c>
      <c r="R975" s="229" t="s">
        <v>4820</v>
      </c>
      <c r="S975" s="229" t="s">
        <v>5209</v>
      </c>
      <c r="T975" s="230">
        <v>4</v>
      </c>
      <c r="U975" s="229"/>
      <c r="V975" s="208" t="s">
        <v>12291</v>
      </c>
    </row>
    <row r="976" spans="1:22" ht="13.5">
      <c r="A976" s="225" t="s">
        <v>6525</v>
      </c>
      <c r="B976" s="226" t="s">
        <v>6697</v>
      </c>
      <c r="C976" s="227" t="s">
        <v>51</v>
      </c>
      <c r="D976" s="228" t="s">
        <v>132</v>
      </c>
      <c r="E976" s="247" t="s">
        <v>63</v>
      </c>
      <c r="F976" s="248"/>
      <c r="G976" s="228" t="s">
        <v>32</v>
      </c>
      <c r="H976" s="229" t="s">
        <v>553</v>
      </c>
      <c r="I976" s="229"/>
      <c r="J976" s="147" t="str">
        <f t="shared" si="31"/>
        <v>魏暉恩</v>
      </c>
      <c r="K976" s="231">
        <v>0</v>
      </c>
      <c r="L976" s="208" t="s">
        <v>7379</v>
      </c>
      <c r="M976" s="208" t="s">
        <v>7379</v>
      </c>
      <c r="N976" s="154">
        <f t="shared" si="30"/>
        <v>45882</v>
      </c>
      <c r="O976" s="230">
        <v>1</v>
      </c>
      <c r="P976" s="230">
        <v>8</v>
      </c>
      <c r="Q976" s="229" t="s">
        <v>34</v>
      </c>
      <c r="R976" s="229"/>
      <c r="S976" s="229"/>
      <c r="T976" s="231">
        <v>0</v>
      </c>
      <c r="U976" s="229"/>
      <c r="V976" s="209"/>
    </row>
    <row r="977" spans="1:22" ht="13.5">
      <c r="A977" s="225" t="s">
        <v>8347</v>
      </c>
      <c r="B977" s="226" t="s">
        <v>8348</v>
      </c>
      <c r="C977" s="227" t="s">
        <v>8704</v>
      </c>
      <c r="D977" s="228" t="s">
        <v>3685</v>
      </c>
      <c r="E977" s="247" t="s">
        <v>8716</v>
      </c>
      <c r="F977" s="248"/>
      <c r="G977" s="228" t="s">
        <v>2860</v>
      </c>
      <c r="H977" s="229" t="s">
        <v>3685</v>
      </c>
      <c r="I977" s="229"/>
      <c r="J977" s="147" t="str">
        <f t="shared" si="31"/>
        <v>鄭貫中</v>
      </c>
      <c r="K977" s="231">
        <v>0</v>
      </c>
      <c r="L977" s="208" t="s">
        <v>7380</v>
      </c>
      <c r="M977" s="208" t="s">
        <v>9815</v>
      </c>
      <c r="N977" s="154">
        <f t="shared" si="30"/>
        <v>45884</v>
      </c>
      <c r="O977" s="230">
        <v>2</v>
      </c>
      <c r="P977" s="230">
        <v>16</v>
      </c>
      <c r="Q977" s="229" t="s">
        <v>34</v>
      </c>
      <c r="R977" s="229"/>
      <c r="S977" s="229"/>
      <c r="T977" s="231">
        <v>0</v>
      </c>
      <c r="U977" s="232">
        <v>8.5</v>
      </c>
      <c r="V977" s="209"/>
    </row>
    <row r="978" spans="1:22" ht="13.5">
      <c r="A978" s="225" t="s">
        <v>6525</v>
      </c>
      <c r="B978" s="226" t="s">
        <v>6697</v>
      </c>
      <c r="C978" s="227" t="s">
        <v>51</v>
      </c>
      <c r="D978" s="228" t="s">
        <v>132</v>
      </c>
      <c r="E978" s="247" t="s">
        <v>68</v>
      </c>
      <c r="F978" s="248"/>
      <c r="G978" s="228" t="s">
        <v>15962</v>
      </c>
      <c r="H978" s="229" t="s">
        <v>132</v>
      </c>
      <c r="I978" s="229"/>
      <c r="J978" s="147" t="str">
        <f t="shared" si="31"/>
        <v>陳俊儒</v>
      </c>
      <c r="K978" s="231">
        <v>0</v>
      </c>
      <c r="L978" s="208" t="s">
        <v>7380</v>
      </c>
      <c r="M978" s="208" t="s">
        <v>7381</v>
      </c>
      <c r="N978" s="154">
        <f t="shared" si="30"/>
        <v>45889</v>
      </c>
      <c r="O978" s="230">
        <v>5</v>
      </c>
      <c r="P978" s="230">
        <v>40</v>
      </c>
      <c r="Q978" s="229" t="s">
        <v>34</v>
      </c>
      <c r="R978" s="229"/>
      <c r="S978" s="229"/>
      <c r="T978" s="231">
        <v>0</v>
      </c>
      <c r="U978" s="229"/>
      <c r="V978" s="209"/>
    </row>
    <row r="979" spans="1:22" ht="13.5">
      <c r="A979" s="225" t="s">
        <v>10819</v>
      </c>
      <c r="B979" s="226" t="s">
        <v>10820</v>
      </c>
      <c r="C979" s="227" t="s">
        <v>10821</v>
      </c>
      <c r="D979" s="228" t="s">
        <v>112</v>
      </c>
      <c r="E979" s="247" t="s">
        <v>10822</v>
      </c>
      <c r="F979" s="248"/>
      <c r="G979" s="228" t="s">
        <v>506</v>
      </c>
      <c r="H979" s="229" t="s">
        <v>112</v>
      </c>
      <c r="I979" s="229"/>
      <c r="J979" s="147" t="str">
        <f t="shared" si="31"/>
        <v>何昆達</v>
      </c>
      <c r="K979" s="230">
        <v>100</v>
      </c>
      <c r="L979" s="208" t="s">
        <v>9816</v>
      </c>
      <c r="M979" s="208" t="s">
        <v>9816</v>
      </c>
      <c r="N979" s="154">
        <f t="shared" si="30"/>
        <v>45887</v>
      </c>
      <c r="O979" s="230">
        <v>1</v>
      </c>
      <c r="P979" s="230">
        <v>8</v>
      </c>
      <c r="Q979" s="229" t="s">
        <v>31</v>
      </c>
      <c r="R979" s="229" t="s">
        <v>9816</v>
      </c>
      <c r="S979" s="229" t="s">
        <v>9817</v>
      </c>
      <c r="T979" s="230">
        <v>10</v>
      </c>
      <c r="U979" s="229"/>
      <c r="V979" s="209"/>
    </row>
    <row r="980" spans="1:22" ht="13.5">
      <c r="A980" s="225" t="s">
        <v>10819</v>
      </c>
      <c r="B980" s="226" t="s">
        <v>10820</v>
      </c>
      <c r="C980" s="227" t="s">
        <v>10821</v>
      </c>
      <c r="D980" s="228" t="s">
        <v>112</v>
      </c>
      <c r="E980" s="247" t="s">
        <v>10823</v>
      </c>
      <c r="F980" s="248"/>
      <c r="G980" s="228" t="s">
        <v>506</v>
      </c>
      <c r="H980" s="229" t="s">
        <v>112</v>
      </c>
      <c r="I980" s="229"/>
      <c r="J980" s="147" t="str">
        <f t="shared" si="31"/>
        <v>何昆達</v>
      </c>
      <c r="K980" s="230">
        <v>100</v>
      </c>
      <c r="L980" s="208" t="s">
        <v>9289</v>
      </c>
      <c r="M980" s="208" t="s">
        <v>9289</v>
      </c>
      <c r="N980" s="154">
        <f t="shared" si="30"/>
        <v>45888</v>
      </c>
      <c r="O980" s="230">
        <v>1</v>
      </c>
      <c r="P980" s="230">
        <v>8</v>
      </c>
      <c r="Q980" s="229" t="s">
        <v>31</v>
      </c>
      <c r="R980" s="229" t="s">
        <v>9289</v>
      </c>
      <c r="S980" s="229" t="s">
        <v>9817</v>
      </c>
      <c r="T980" s="230">
        <v>9</v>
      </c>
      <c r="U980" s="229"/>
      <c r="V980" s="209"/>
    </row>
    <row r="981" spans="1:22" ht="13.5">
      <c r="A981" s="225" t="s">
        <v>10819</v>
      </c>
      <c r="B981" s="226" t="s">
        <v>10820</v>
      </c>
      <c r="C981" s="227" t="s">
        <v>10821</v>
      </c>
      <c r="D981" s="228" t="s">
        <v>112</v>
      </c>
      <c r="E981" s="247" t="s">
        <v>10824</v>
      </c>
      <c r="F981" s="248"/>
      <c r="G981" s="228" t="s">
        <v>506</v>
      </c>
      <c r="H981" s="229" t="s">
        <v>112</v>
      </c>
      <c r="I981" s="229"/>
      <c r="J981" s="147" t="str">
        <f t="shared" si="31"/>
        <v>何昆達</v>
      </c>
      <c r="K981" s="230">
        <v>100</v>
      </c>
      <c r="L981" s="208" t="s">
        <v>7381</v>
      </c>
      <c r="M981" s="208" t="s">
        <v>7381</v>
      </c>
      <c r="N981" s="154">
        <f t="shared" si="30"/>
        <v>45889</v>
      </c>
      <c r="O981" s="230">
        <v>1</v>
      </c>
      <c r="P981" s="230">
        <v>8</v>
      </c>
      <c r="Q981" s="229" t="s">
        <v>31</v>
      </c>
      <c r="R981" s="229" t="s">
        <v>7381</v>
      </c>
      <c r="S981" s="229" t="s">
        <v>9817</v>
      </c>
      <c r="T981" s="230">
        <v>8</v>
      </c>
      <c r="U981" s="229"/>
      <c r="V981" s="209"/>
    </row>
    <row r="982" spans="1:22" ht="13.5">
      <c r="A982" s="225" t="s">
        <v>3277</v>
      </c>
      <c r="B982" s="226" t="s">
        <v>3278</v>
      </c>
      <c r="C982" s="227" t="s">
        <v>12086</v>
      </c>
      <c r="D982" s="228" t="s">
        <v>421</v>
      </c>
      <c r="E982" s="247" t="s">
        <v>12087</v>
      </c>
      <c r="F982" s="248"/>
      <c r="G982" s="228" t="s">
        <v>2861</v>
      </c>
      <c r="H982" s="229" t="s">
        <v>421</v>
      </c>
      <c r="I982" s="229"/>
      <c r="J982" s="147" t="str">
        <f t="shared" si="31"/>
        <v>蘇漢城</v>
      </c>
      <c r="K982" s="231">
        <v>0</v>
      </c>
      <c r="L982" s="208" t="s">
        <v>7381</v>
      </c>
      <c r="M982" s="208" t="s">
        <v>10838</v>
      </c>
      <c r="N982" s="154">
        <f t="shared" si="30"/>
        <v>45992</v>
      </c>
      <c r="O982" s="230">
        <v>70</v>
      </c>
      <c r="P982" s="230">
        <v>300</v>
      </c>
      <c r="Q982" s="229" t="s">
        <v>34</v>
      </c>
      <c r="R982" s="229"/>
      <c r="S982" s="229"/>
      <c r="T982" s="231">
        <v>0</v>
      </c>
      <c r="U982" s="229"/>
      <c r="V982" s="209"/>
    </row>
    <row r="983" spans="1:22" ht="13.5">
      <c r="A983" s="225" t="s">
        <v>10819</v>
      </c>
      <c r="B983" s="226" t="s">
        <v>10820</v>
      </c>
      <c r="C983" s="227" t="s">
        <v>10821</v>
      </c>
      <c r="D983" s="228" t="s">
        <v>112</v>
      </c>
      <c r="E983" s="247" t="s">
        <v>10825</v>
      </c>
      <c r="F983" s="248"/>
      <c r="G983" s="228" t="s">
        <v>506</v>
      </c>
      <c r="H983" s="229" t="s">
        <v>112</v>
      </c>
      <c r="I983" s="229"/>
      <c r="J983" s="147" t="str">
        <f t="shared" si="31"/>
        <v>何昆達</v>
      </c>
      <c r="K983" s="230">
        <v>100</v>
      </c>
      <c r="L983" s="208" t="s">
        <v>6358</v>
      </c>
      <c r="M983" s="208" t="s">
        <v>9818</v>
      </c>
      <c r="N983" s="154">
        <f t="shared" si="30"/>
        <v>45894</v>
      </c>
      <c r="O983" s="230">
        <v>3</v>
      </c>
      <c r="P983" s="230">
        <v>12</v>
      </c>
      <c r="Q983" s="229" t="s">
        <v>31</v>
      </c>
      <c r="R983" s="229" t="s">
        <v>6358</v>
      </c>
      <c r="S983" s="229" t="s">
        <v>9817</v>
      </c>
      <c r="T983" s="230">
        <v>7</v>
      </c>
      <c r="U983" s="230">
        <v>4</v>
      </c>
      <c r="V983" s="209"/>
    </row>
    <row r="984" spans="1:22" ht="13.5">
      <c r="A984" s="225" t="s">
        <v>6525</v>
      </c>
      <c r="B984" s="226" t="s">
        <v>6697</v>
      </c>
      <c r="C984" s="227" t="s">
        <v>41</v>
      </c>
      <c r="D984" s="228" t="s">
        <v>132</v>
      </c>
      <c r="E984" s="247" t="s">
        <v>125</v>
      </c>
      <c r="F984" s="248"/>
      <c r="G984" s="228" t="s">
        <v>70</v>
      </c>
      <c r="H984" s="229" t="s">
        <v>478</v>
      </c>
      <c r="I984" s="229"/>
      <c r="J984" s="147" t="str">
        <f t="shared" si="31"/>
        <v>陳威宏</v>
      </c>
      <c r="K984" s="231">
        <v>0</v>
      </c>
      <c r="L984" s="208" t="s">
        <v>6358</v>
      </c>
      <c r="M984" s="208" t="s">
        <v>7914</v>
      </c>
      <c r="N984" s="154">
        <f t="shared" si="30"/>
        <v>45910</v>
      </c>
      <c r="O984" s="230">
        <v>15</v>
      </c>
      <c r="P984" s="230">
        <v>120</v>
      </c>
      <c r="Q984" s="229" t="s">
        <v>34</v>
      </c>
      <c r="R984" s="229"/>
      <c r="S984" s="229"/>
      <c r="T984" s="231">
        <v>0</v>
      </c>
      <c r="U984" s="230">
        <v>16</v>
      </c>
      <c r="V984" s="209"/>
    </row>
    <row r="985" spans="1:22" ht="13.5">
      <c r="A985" s="225" t="s">
        <v>10189</v>
      </c>
      <c r="B985" s="226" t="s">
        <v>10190</v>
      </c>
      <c r="C985" s="227" t="s">
        <v>13798</v>
      </c>
      <c r="D985" s="228" t="s">
        <v>2026</v>
      </c>
      <c r="E985" s="247" t="s">
        <v>13812</v>
      </c>
      <c r="F985" s="248"/>
      <c r="G985" s="228" t="s">
        <v>2170</v>
      </c>
      <c r="H985" s="229" t="s">
        <v>2026</v>
      </c>
      <c r="I985" s="229"/>
      <c r="J985" s="147" t="str">
        <f t="shared" si="31"/>
        <v>汪佳凯</v>
      </c>
      <c r="K985" s="230">
        <v>100</v>
      </c>
      <c r="L985" s="208" t="s">
        <v>13823</v>
      </c>
      <c r="M985" s="208" t="s">
        <v>7914</v>
      </c>
      <c r="N985" s="154">
        <f t="shared" si="30"/>
        <v>45910</v>
      </c>
      <c r="O985" s="230">
        <v>14</v>
      </c>
      <c r="P985" s="230">
        <v>20</v>
      </c>
      <c r="Q985" s="229" t="s">
        <v>31</v>
      </c>
      <c r="R985" s="229" t="s">
        <v>13823</v>
      </c>
      <c r="S985" s="229" t="s">
        <v>12849</v>
      </c>
      <c r="T985" s="230">
        <v>54</v>
      </c>
      <c r="U985" s="229"/>
      <c r="V985" s="209"/>
    </row>
    <row r="986" spans="1:22" ht="13.5">
      <c r="A986" s="225" t="s">
        <v>9785</v>
      </c>
      <c r="B986" s="226" t="s">
        <v>9786</v>
      </c>
      <c r="C986" s="227" t="s">
        <v>8264</v>
      </c>
      <c r="D986" s="228" t="s">
        <v>106</v>
      </c>
      <c r="E986" s="247" t="s">
        <v>9809</v>
      </c>
      <c r="F986" s="248" t="s">
        <v>12848</v>
      </c>
      <c r="G986" s="228" t="s">
        <v>6334</v>
      </c>
      <c r="H986" s="229" t="s">
        <v>106</v>
      </c>
      <c r="I986" s="229"/>
      <c r="J986" s="147" t="str">
        <f t="shared" si="31"/>
        <v>賴慶樺</v>
      </c>
      <c r="K986" s="230">
        <v>100</v>
      </c>
      <c r="L986" s="208" t="s">
        <v>9818</v>
      </c>
      <c r="M986" s="208" t="s">
        <v>9819</v>
      </c>
      <c r="N986" s="154">
        <f t="shared" si="30"/>
        <v>45912</v>
      </c>
      <c r="O986" s="230">
        <v>15</v>
      </c>
      <c r="P986" s="231">
        <v>0</v>
      </c>
      <c r="Q986" s="229" t="s">
        <v>31</v>
      </c>
      <c r="R986" s="229" t="s">
        <v>8150</v>
      </c>
      <c r="S986" s="229" t="s">
        <v>12666</v>
      </c>
      <c r="T986" s="230">
        <v>70</v>
      </c>
      <c r="U986" s="230">
        <v>8</v>
      </c>
      <c r="V986" s="209"/>
    </row>
    <row r="987" spans="1:22" ht="13.5">
      <c r="A987" s="225" t="s">
        <v>9787</v>
      </c>
      <c r="B987" s="226" t="s">
        <v>9788</v>
      </c>
      <c r="C987" s="227" t="s">
        <v>2720</v>
      </c>
      <c r="D987" s="228" t="s">
        <v>274</v>
      </c>
      <c r="E987" s="247" t="s">
        <v>417</v>
      </c>
      <c r="F987" s="248"/>
      <c r="G987" s="228"/>
      <c r="H987" s="229"/>
      <c r="I987" s="229"/>
      <c r="J987" s="147">
        <f t="shared" si="31"/>
        <v>0</v>
      </c>
      <c r="K987" s="230">
        <v>100</v>
      </c>
      <c r="L987" s="208" t="s">
        <v>9818</v>
      </c>
      <c r="M987" s="208" t="s">
        <v>9817</v>
      </c>
      <c r="N987" s="154">
        <f t="shared" si="30"/>
        <v>45898</v>
      </c>
      <c r="O987" s="230">
        <v>5</v>
      </c>
      <c r="P987" s="230">
        <v>24</v>
      </c>
      <c r="Q987" s="229" t="s">
        <v>34</v>
      </c>
      <c r="R987" s="229" t="s">
        <v>6703</v>
      </c>
      <c r="S987" s="229"/>
      <c r="T987" s="231">
        <v>0</v>
      </c>
      <c r="U987" s="232">
        <v>16.5</v>
      </c>
      <c r="V987" s="208" t="s">
        <v>10815</v>
      </c>
    </row>
    <row r="988" spans="1:22" ht="13.5">
      <c r="A988" s="225" t="s">
        <v>10819</v>
      </c>
      <c r="B988" s="226" t="s">
        <v>10820</v>
      </c>
      <c r="C988" s="227" t="s">
        <v>10821</v>
      </c>
      <c r="D988" s="228" t="s">
        <v>112</v>
      </c>
      <c r="E988" s="247" t="s">
        <v>10826</v>
      </c>
      <c r="F988" s="248"/>
      <c r="G988" s="228" t="s">
        <v>506</v>
      </c>
      <c r="H988" s="229" t="s">
        <v>112</v>
      </c>
      <c r="I988" s="229"/>
      <c r="J988" s="147" t="str">
        <f t="shared" si="31"/>
        <v>何昆達</v>
      </c>
      <c r="K988" s="230">
        <v>100</v>
      </c>
      <c r="L988" s="208" t="s">
        <v>6699</v>
      </c>
      <c r="M988" s="208" t="s">
        <v>6699</v>
      </c>
      <c r="N988" s="154">
        <f t="shared" si="30"/>
        <v>45895</v>
      </c>
      <c r="O988" s="230">
        <v>1</v>
      </c>
      <c r="P988" s="230">
        <v>4</v>
      </c>
      <c r="Q988" s="229" t="s">
        <v>31</v>
      </c>
      <c r="R988" s="229" t="s">
        <v>6699</v>
      </c>
      <c r="S988" s="229" t="s">
        <v>9817</v>
      </c>
      <c r="T988" s="230">
        <v>4</v>
      </c>
      <c r="U988" s="229"/>
      <c r="V988" s="209"/>
    </row>
    <row r="989" spans="1:22" ht="13.5">
      <c r="A989" s="225" t="s">
        <v>6525</v>
      </c>
      <c r="B989" s="226" t="s">
        <v>6697</v>
      </c>
      <c r="C989" s="227" t="s">
        <v>41</v>
      </c>
      <c r="D989" s="228" t="s">
        <v>132</v>
      </c>
      <c r="E989" s="247" t="s">
        <v>6698</v>
      </c>
      <c r="F989" s="248"/>
      <c r="G989" s="228" t="s">
        <v>6244</v>
      </c>
      <c r="H989" s="229" t="s">
        <v>638</v>
      </c>
      <c r="I989" s="229"/>
      <c r="J989" s="147" t="str">
        <f t="shared" si="31"/>
        <v>郭俊元</v>
      </c>
      <c r="K989" s="231">
        <v>0</v>
      </c>
      <c r="L989" s="208" t="s">
        <v>6699</v>
      </c>
      <c r="M989" s="208" t="s">
        <v>6701</v>
      </c>
      <c r="N989" s="154">
        <f t="shared" si="30"/>
        <v>45915</v>
      </c>
      <c r="O989" s="230">
        <v>15</v>
      </c>
      <c r="P989" s="230">
        <v>16</v>
      </c>
      <c r="Q989" s="229" t="s">
        <v>34</v>
      </c>
      <c r="R989" s="229"/>
      <c r="S989" s="229"/>
      <c r="T989" s="231">
        <v>0</v>
      </c>
      <c r="U989" s="229"/>
      <c r="V989" s="209"/>
    </row>
    <row r="990" spans="1:22" ht="13.5">
      <c r="A990" s="225" t="s">
        <v>10819</v>
      </c>
      <c r="B990" s="226" t="s">
        <v>10820</v>
      </c>
      <c r="C990" s="227" t="s">
        <v>10821</v>
      </c>
      <c r="D990" s="228" t="s">
        <v>112</v>
      </c>
      <c r="E990" s="247" t="s">
        <v>10827</v>
      </c>
      <c r="F990" s="248"/>
      <c r="G990" s="228" t="s">
        <v>506</v>
      </c>
      <c r="H990" s="229" t="s">
        <v>112</v>
      </c>
      <c r="I990" s="229"/>
      <c r="J990" s="147" t="str">
        <f t="shared" si="31"/>
        <v>何昆達</v>
      </c>
      <c r="K990" s="230">
        <v>100</v>
      </c>
      <c r="L990" s="208" t="s">
        <v>9290</v>
      </c>
      <c r="M990" s="208" t="s">
        <v>9290</v>
      </c>
      <c r="N990" s="154">
        <f t="shared" si="30"/>
        <v>45896</v>
      </c>
      <c r="O990" s="230">
        <v>1</v>
      </c>
      <c r="P990" s="230">
        <v>8</v>
      </c>
      <c r="Q990" s="229" t="s">
        <v>31</v>
      </c>
      <c r="R990" s="229" t="s">
        <v>9290</v>
      </c>
      <c r="S990" s="229" t="s">
        <v>9817</v>
      </c>
      <c r="T990" s="230">
        <v>3</v>
      </c>
      <c r="U990" s="230">
        <v>4</v>
      </c>
      <c r="V990" s="209"/>
    </row>
    <row r="991" spans="1:22" ht="13.5">
      <c r="A991" s="225" t="s">
        <v>10819</v>
      </c>
      <c r="B991" s="226" t="s">
        <v>10820</v>
      </c>
      <c r="C991" s="227" t="s">
        <v>10821</v>
      </c>
      <c r="D991" s="228" t="s">
        <v>112</v>
      </c>
      <c r="E991" s="247" t="s">
        <v>10828</v>
      </c>
      <c r="F991" s="248"/>
      <c r="G991" s="228" t="s">
        <v>506</v>
      </c>
      <c r="H991" s="229" t="s">
        <v>112</v>
      </c>
      <c r="I991" s="229"/>
      <c r="J991" s="147" t="str">
        <f t="shared" si="31"/>
        <v>何昆達</v>
      </c>
      <c r="K991" s="230">
        <v>100</v>
      </c>
      <c r="L991" s="208" t="s">
        <v>9492</v>
      </c>
      <c r="M991" s="208" t="s">
        <v>9492</v>
      </c>
      <c r="N991" s="154">
        <f t="shared" si="30"/>
        <v>45897</v>
      </c>
      <c r="O991" s="230">
        <v>1</v>
      </c>
      <c r="P991" s="230">
        <v>8</v>
      </c>
      <c r="Q991" s="229" t="s">
        <v>31</v>
      </c>
      <c r="R991" s="229" t="s">
        <v>9492</v>
      </c>
      <c r="S991" s="229" t="s">
        <v>9817</v>
      </c>
      <c r="T991" s="230">
        <v>2</v>
      </c>
      <c r="U991" s="230">
        <v>16</v>
      </c>
      <c r="V991" s="209"/>
    </row>
    <row r="992" spans="1:22" ht="13.5">
      <c r="A992" s="225" t="s">
        <v>2053</v>
      </c>
      <c r="B992" s="226" t="s">
        <v>9089</v>
      </c>
      <c r="C992" s="227" t="s">
        <v>46</v>
      </c>
      <c r="D992" s="228" t="s">
        <v>562</v>
      </c>
      <c r="E992" s="247" t="s">
        <v>108</v>
      </c>
      <c r="F992" s="248"/>
      <c r="G992" s="228" t="s">
        <v>2860</v>
      </c>
      <c r="H992" s="229" t="s">
        <v>562</v>
      </c>
      <c r="I992" s="229"/>
      <c r="J992" s="147" t="str">
        <f t="shared" si="31"/>
        <v>葉宏政</v>
      </c>
      <c r="K992" s="231">
        <v>0</v>
      </c>
      <c r="L992" s="208" t="s">
        <v>9492</v>
      </c>
      <c r="M992" s="208" t="s">
        <v>9492</v>
      </c>
      <c r="N992" s="154">
        <f t="shared" si="30"/>
        <v>45897</v>
      </c>
      <c r="O992" s="230">
        <v>1</v>
      </c>
      <c r="P992" s="230">
        <v>2</v>
      </c>
      <c r="Q992" s="229" t="s">
        <v>34</v>
      </c>
      <c r="R992" s="229"/>
      <c r="S992" s="229"/>
      <c r="T992" s="231">
        <v>0</v>
      </c>
      <c r="U992" s="229"/>
      <c r="V992" s="209"/>
    </row>
    <row r="993" spans="1:22" ht="13.5">
      <c r="A993" s="225" t="s">
        <v>10819</v>
      </c>
      <c r="B993" s="226" t="s">
        <v>10820</v>
      </c>
      <c r="C993" s="227" t="s">
        <v>10821</v>
      </c>
      <c r="D993" s="228" t="s">
        <v>112</v>
      </c>
      <c r="E993" s="247" t="s">
        <v>10829</v>
      </c>
      <c r="F993" s="248"/>
      <c r="G993" s="228" t="s">
        <v>506</v>
      </c>
      <c r="H993" s="229" t="s">
        <v>112</v>
      </c>
      <c r="I993" s="229"/>
      <c r="J993" s="147" t="str">
        <f t="shared" si="31"/>
        <v>何昆達</v>
      </c>
      <c r="K993" s="230">
        <v>100</v>
      </c>
      <c r="L993" s="208" t="s">
        <v>9817</v>
      </c>
      <c r="M993" s="208" t="s">
        <v>9817</v>
      </c>
      <c r="N993" s="154">
        <f t="shared" si="30"/>
        <v>45898</v>
      </c>
      <c r="O993" s="230">
        <v>1</v>
      </c>
      <c r="P993" s="230">
        <v>8</v>
      </c>
      <c r="Q993" s="229" t="s">
        <v>31</v>
      </c>
      <c r="R993" s="229" t="s">
        <v>9817</v>
      </c>
      <c r="S993" s="229" t="s">
        <v>11235</v>
      </c>
      <c r="T993" s="230">
        <v>7</v>
      </c>
      <c r="U993" s="230">
        <v>16</v>
      </c>
      <c r="V993" s="209"/>
    </row>
    <row r="994" spans="1:22" ht="13.5">
      <c r="A994" s="225" t="s">
        <v>10819</v>
      </c>
      <c r="B994" s="226" t="s">
        <v>10820</v>
      </c>
      <c r="C994" s="227" t="s">
        <v>10821</v>
      </c>
      <c r="D994" s="228" t="s">
        <v>112</v>
      </c>
      <c r="E994" s="247" t="s">
        <v>10830</v>
      </c>
      <c r="F994" s="248" t="s">
        <v>11447</v>
      </c>
      <c r="G994" s="228" t="s">
        <v>506</v>
      </c>
      <c r="H994" s="229" t="s">
        <v>112</v>
      </c>
      <c r="I994" s="229"/>
      <c r="J994" s="147" t="str">
        <f t="shared" si="31"/>
        <v>何昆達</v>
      </c>
      <c r="K994" s="230">
        <v>100</v>
      </c>
      <c r="L994" s="208" t="s">
        <v>10837</v>
      </c>
      <c r="M994" s="208" t="s">
        <v>9819</v>
      </c>
      <c r="N994" s="154">
        <f t="shared" si="30"/>
        <v>45912</v>
      </c>
      <c r="O994" s="230">
        <v>10</v>
      </c>
      <c r="P994" s="230">
        <v>20</v>
      </c>
      <c r="Q994" s="229" t="s">
        <v>31</v>
      </c>
      <c r="R994" s="229" t="s">
        <v>12094</v>
      </c>
      <c r="S994" s="229" t="s">
        <v>10203</v>
      </c>
      <c r="T994" s="230">
        <v>16</v>
      </c>
      <c r="U994" s="229"/>
      <c r="V994" s="209"/>
    </row>
    <row r="995" spans="1:22" ht="13.5">
      <c r="A995" s="225" t="s">
        <v>12108</v>
      </c>
      <c r="B995" s="226" t="s">
        <v>12109</v>
      </c>
      <c r="C995" s="227" t="s">
        <v>12110</v>
      </c>
      <c r="D995" s="228" t="s">
        <v>132</v>
      </c>
      <c r="E995" s="247" t="s">
        <v>12110</v>
      </c>
      <c r="F995" s="248"/>
      <c r="G995" s="228" t="s">
        <v>32</v>
      </c>
      <c r="H995" s="229" t="s">
        <v>741</v>
      </c>
      <c r="I995" s="229"/>
      <c r="J995" s="147" t="str">
        <f t="shared" si="31"/>
        <v>蘇哲弘</v>
      </c>
      <c r="K995" s="230">
        <v>100</v>
      </c>
      <c r="L995" s="208" t="s">
        <v>10837</v>
      </c>
      <c r="M995" s="208" t="s">
        <v>10837</v>
      </c>
      <c r="N995" s="154">
        <f t="shared" si="30"/>
        <v>45901</v>
      </c>
      <c r="O995" s="230">
        <v>1</v>
      </c>
      <c r="P995" s="231">
        <v>0</v>
      </c>
      <c r="Q995" s="229" t="s">
        <v>31</v>
      </c>
      <c r="R995" s="229" t="s">
        <v>13826</v>
      </c>
      <c r="S995" s="229" t="s">
        <v>13387</v>
      </c>
      <c r="T995" s="230">
        <v>62</v>
      </c>
      <c r="U995" s="229"/>
      <c r="V995" s="208" t="s">
        <v>9497</v>
      </c>
    </row>
    <row r="996" spans="1:22" ht="13.5">
      <c r="A996" s="225" t="s">
        <v>10191</v>
      </c>
      <c r="B996" s="226" t="s">
        <v>10192</v>
      </c>
      <c r="C996" s="227" t="s">
        <v>13799</v>
      </c>
      <c r="D996" s="228" t="s">
        <v>2026</v>
      </c>
      <c r="E996" s="247" t="s">
        <v>13815</v>
      </c>
      <c r="F996" s="248"/>
      <c r="G996" s="228" t="s">
        <v>2170</v>
      </c>
      <c r="H996" s="229" t="s">
        <v>2026</v>
      </c>
      <c r="I996" s="229"/>
      <c r="J996" s="147" t="str">
        <f t="shared" si="31"/>
        <v>汪佳凯</v>
      </c>
      <c r="K996" s="230">
        <v>100</v>
      </c>
      <c r="L996" s="208" t="s">
        <v>13824</v>
      </c>
      <c r="M996" s="208" t="s">
        <v>13825</v>
      </c>
      <c r="N996" s="154">
        <f t="shared" si="30"/>
        <v>45946</v>
      </c>
      <c r="O996" s="230">
        <v>30</v>
      </c>
      <c r="P996" s="230">
        <v>150</v>
      </c>
      <c r="Q996" s="229" t="s">
        <v>31</v>
      </c>
      <c r="R996" s="229" t="s">
        <v>13824</v>
      </c>
      <c r="S996" s="229" t="s">
        <v>12849</v>
      </c>
      <c r="T996" s="230">
        <v>47</v>
      </c>
      <c r="U996" s="229"/>
      <c r="V996" s="209"/>
    </row>
    <row r="997" spans="1:22" ht="13.5">
      <c r="A997" s="225" t="s">
        <v>9787</v>
      </c>
      <c r="B997" s="226" t="s">
        <v>9788</v>
      </c>
      <c r="C997" s="227" t="s">
        <v>2720</v>
      </c>
      <c r="D997" s="228" t="s">
        <v>274</v>
      </c>
      <c r="E997" s="247" t="s">
        <v>418</v>
      </c>
      <c r="F997" s="248"/>
      <c r="G997" s="228"/>
      <c r="H997" s="229"/>
      <c r="I997" s="229"/>
      <c r="J997" s="147">
        <f t="shared" si="31"/>
        <v>0</v>
      </c>
      <c r="K997" s="230">
        <v>100</v>
      </c>
      <c r="L997" s="208" t="s">
        <v>9291</v>
      </c>
      <c r="M997" s="208" t="s">
        <v>9820</v>
      </c>
      <c r="N997" s="154">
        <f t="shared" si="30"/>
        <v>45909</v>
      </c>
      <c r="O997" s="230">
        <v>5</v>
      </c>
      <c r="P997" s="230">
        <v>24</v>
      </c>
      <c r="Q997" s="229" t="s">
        <v>34</v>
      </c>
      <c r="R997" s="229"/>
      <c r="S997" s="229"/>
      <c r="T997" s="231">
        <v>0</v>
      </c>
      <c r="U997" s="232">
        <v>14.5</v>
      </c>
      <c r="V997" s="208" t="s">
        <v>10815</v>
      </c>
    </row>
    <row r="998" spans="1:22" ht="13.5">
      <c r="A998" s="225" t="s">
        <v>9787</v>
      </c>
      <c r="B998" s="226" t="s">
        <v>9788</v>
      </c>
      <c r="C998" s="227" t="s">
        <v>2720</v>
      </c>
      <c r="D998" s="228" t="s">
        <v>274</v>
      </c>
      <c r="E998" s="247" t="s">
        <v>419</v>
      </c>
      <c r="F998" s="248"/>
      <c r="G998" s="228"/>
      <c r="H998" s="229"/>
      <c r="I998" s="229"/>
      <c r="J998" s="147">
        <f t="shared" si="31"/>
        <v>0</v>
      </c>
      <c r="K998" s="230">
        <v>100</v>
      </c>
      <c r="L998" s="208" t="s">
        <v>7914</v>
      </c>
      <c r="M998" s="208" t="s">
        <v>6359</v>
      </c>
      <c r="N998" s="154">
        <f t="shared" si="30"/>
        <v>45919</v>
      </c>
      <c r="O998" s="230">
        <v>8</v>
      </c>
      <c r="P998" s="230">
        <v>40</v>
      </c>
      <c r="Q998" s="229" t="s">
        <v>34</v>
      </c>
      <c r="R998" s="229"/>
      <c r="S998" s="229"/>
      <c r="T998" s="231">
        <v>0</v>
      </c>
      <c r="U998" s="230">
        <v>2</v>
      </c>
      <c r="V998" s="208" t="s">
        <v>10815</v>
      </c>
    </row>
    <row r="999" spans="1:22" ht="13.5">
      <c r="A999" s="225" t="s">
        <v>10189</v>
      </c>
      <c r="B999" s="226" t="s">
        <v>10190</v>
      </c>
      <c r="C999" s="227" t="s">
        <v>2688</v>
      </c>
      <c r="D999" s="228" t="s">
        <v>2026</v>
      </c>
      <c r="E999" s="247" t="s">
        <v>384</v>
      </c>
      <c r="F999" s="248"/>
      <c r="G999" s="228" t="s">
        <v>2170</v>
      </c>
      <c r="H999" s="229" t="s">
        <v>2026</v>
      </c>
      <c r="I999" s="229"/>
      <c r="J999" s="147" t="str">
        <f t="shared" si="31"/>
        <v>汪佳凯</v>
      </c>
      <c r="K999" s="230">
        <v>100</v>
      </c>
      <c r="L999" s="208" t="s">
        <v>7915</v>
      </c>
      <c r="M999" s="208" t="s">
        <v>10194</v>
      </c>
      <c r="N999" s="154">
        <f t="shared" si="30"/>
        <v>45931</v>
      </c>
      <c r="O999" s="230">
        <v>14</v>
      </c>
      <c r="P999" s="230">
        <v>40</v>
      </c>
      <c r="Q999" s="229" t="s">
        <v>31</v>
      </c>
      <c r="R999" s="229" t="s">
        <v>7915</v>
      </c>
      <c r="S999" s="229" t="s">
        <v>12849</v>
      </c>
      <c r="T999" s="230">
        <v>40</v>
      </c>
      <c r="U999" s="229"/>
      <c r="V999" s="209"/>
    </row>
    <row r="1000" spans="1:22" ht="13.5">
      <c r="A1000" s="225" t="s">
        <v>6525</v>
      </c>
      <c r="B1000" s="226" t="s">
        <v>6697</v>
      </c>
      <c r="C1000" s="227" t="s">
        <v>41</v>
      </c>
      <c r="D1000" s="228" t="s">
        <v>132</v>
      </c>
      <c r="E1000" s="247" t="s">
        <v>126</v>
      </c>
      <c r="F1000" s="248"/>
      <c r="G1000" s="228" t="s">
        <v>86</v>
      </c>
      <c r="H1000" s="229" t="s">
        <v>87</v>
      </c>
      <c r="I1000" s="229"/>
      <c r="J1000" s="147" t="str">
        <f t="shared" si="31"/>
        <v>周家儀</v>
      </c>
      <c r="K1000" s="231">
        <v>0</v>
      </c>
      <c r="L1000" s="208" t="s">
        <v>7915</v>
      </c>
      <c r="M1000" s="208" t="s">
        <v>7915</v>
      </c>
      <c r="N1000" s="154">
        <f t="shared" si="30"/>
        <v>45911</v>
      </c>
      <c r="O1000" s="230">
        <v>1</v>
      </c>
      <c r="P1000" s="230">
        <v>4</v>
      </c>
      <c r="Q1000" s="229" t="s">
        <v>34</v>
      </c>
      <c r="R1000" s="229"/>
      <c r="S1000" s="229"/>
      <c r="T1000" s="231">
        <v>0</v>
      </c>
      <c r="U1000" s="229"/>
      <c r="V1000" s="209"/>
    </row>
    <row r="1001" spans="1:22" ht="13.5">
      <c r="A1001" s="225" t="s">
        <v>6525</v>
      </c>
      <c r="B1001" s="226" t="s">
        <v>6697</v>
      </c>
      <c r="C1001" s="227" t="s">
        <v>46</v>
      </c>
      <c r="D1001" s="228" t="s">
        <v>132</v>
      </c>
      <c r="E1001" s="247" t="s">
        <v>47</v>
      </c>
      <c r="F1001" s="248"/>
      <c r="G1001" s="228" t="s">
        <v>32</v>
      </c>
      <c r="H1001" s="229" t="s">
        <v>553</v>
      </c>
      <c r="I1001" s="229"/>
      <c r="J1001" s="147" t="str">
        <f t="shared" si="31"/>
        <v>魏暉恩</v>
      </c>
      <c r="K1001" s="231">
        <v>0</v>
      </c>
      <c r="L1001" s="208" t="s">
        <v>7915</v>
      </c>
      <c r="M1001" s="208" t="s">
        <v>7916</v>
      </c>
      <c r="N1001" s="154">
        <f t="shared" si="30"/>
        <v>45922</v>
      </c>
      <c r="O1001" s="230">
        <v>8</v>
      </c>
      <c r="P1001" s="230">
        <v>16</v>
      </c>
      <c r="Q1001" s="229" t="s">
        <v>34</v>
      </c>
      <c r="R1001" s="229"/>
      <c r="S1001" s="229"/>
      <c r="T1001" s="231">
        <v>0</v>
      </c>
      <c r="U1001" s="229"/>
      <c r="V1001" s="209"/>
    </row>
    <row r="1002" spans="1:22" ht="13.5">
      <c r="A1002" s="225" t="s">
        <v>6525</v>
      </c>
      <c r="B1002" s="226" t="s">
        <v>6697</v>
      </c>
      <c r="C1002" s="227" t="s">
        <v>46</v>
      </c>
      <c r="D1002" s="228" t="s">
        <v>132</v>
      </c>
      <c r="E1002" s="247" t="s">
        <v>96</v>
      </c>
      <c r="F1002" s="248"/>
      <c r="G1002" s="228" t="s">
        <v>32</v>
      </c>
      <c r="H1002" s="229" t="s">
        <v>553</v>
      </c>
      <c r="I1002" s="229"/>
      <c r="J1002" s="147" t="str">
        <f t="shared" si="31"/>
        <v>魏暉恩</v>
      </c>
      <c r="K1002" s="231">
        <v>0</v>
      </c>
      <c r="L1002" s="208" t="s">
        <v>7915</v>
      </c>
      <c r="M1002" s="208" t="s">
        <v>7916</v>
      </c>
      <c r="N1002" s="154">
        <f t="shared" si="30"/>
        <v>45922</v>
      </c>
      <c r="O1002" s="230">
        <v>8</v>
      </c>
      <c r="P1002" s="230">
        <v>16</v>
      </c>
      <c r="Q1002" s="229" t="s">
        <v>34</v>
      </c>
      <c r="R1002" s="229"/>
      <c r="S1002" s="229"/>
      <c r="T1002" s="231">
        <v>0</v>
      </c>
      <c r="U1002" s="229"/>
      <c r="V1002" s="209"/>
    </row>
    <row r="1003" spans="1:22" ht="13.5">
      <c r="A1003" s="225" t="s">
        <v>6525</v>
      </c>
      <c r="B1003" s="226" t="s">
        <v>6697</v>
      </c>
      <c r="C1003" s="227" t="s">
        <v>46</v>
      </c>
      <c r="D1003" s="228" t="s">
        <v>132</v>
      </c>
      <c r="E1003" s="247" t="s">
        <v>97</v>
      </c>
      <c r="F1003" s="248"/>
      <c r="G1003" s="228" t="s">
        <v>32</v>
      </c>
      <c r="H1003" s="229" t="s">
        <v>553</v>
      </c>
      <c r="I1003" s="229"/>
      <c r="J1003" s="147" t="str">
        <f t="shared" si="31"/>
        <v>魏暉恩</v>
      </c>
      <c r="K1003" s="231">
        <v>0</v>
      </c>
      <c r="L1003" s="208" t="s">
        <v>7915</v>
      </c>
      <c r="M1003" s="208" t="s">
        <v>7917</v>
      </c>
      <c r="N1003" s="154">
        <f t="shared" si="30"/>
        <v>45943</v>
      </c>
      <c r="O1003" s="230">
        <v>20</v>
      </c>
      <c r="P1003" s="230">
        <v>100</v>
      </c>
      <c r="Q1003" s="229" t="s">
        <v>34</v>
      </c>
      <c r="R1003" s="229"/>
      <c r="S1003" s="229"/>
      <c r="T1003" s="231">
        <v>0</v>
      </c>
      <c r="U1003" s="230">
        <v>32</v>
      </c>
      <c r="V1003" s="209"/>
    </row>
    <row r="1004" spans="1:22" ht="13.5">
      <c r="A1004" s="225" t="s">
        <v>10819</v>
      </c>
      <c r="B1004" s="226" t="s">
        <v>10820</v>
      </c>
      <c r="C1004" s="227" t="s">
        <v>10821</v>
      </c>
      <c r="D1004" s="228" t="s">
        <v>112</v>
      </c>
      <c r="E1004" s="247" t="s">
        <v>10831</v>
      </c>
      <c r="F1004" s="248"/>
      <c r="G1004" s="228" t="s">
        <v>506</v>
      </c>
      <c r="H1004" s="229" t="s">
        <v>112</v>
      </c>
      <c r="I1004" s="229"/>
      <c r="J1004" s="147" t="str">
        <f t="shared" si="31"/>
        <v>何昆達</v>
      </c>
      <c r="K1004" s="230">
        <v>100</v>
      </c>
      <c r="L1004" s="208" t="s">
        <v>6701</v>
      </c>
      <c r="M1004" s="208" t="s">
        <v>6701</v>
      </c>
      <c r="N1004" s="154">
        <f t="shared" si="30"/>
        <v>45915</v>
      </c>
      <c r="O1004" s="230">
        <v>1</v>
      </c>
      <c r="P1004" s="230">
        <v>8</v>
      </c>
      <c r="Q1004" s="229" t="s">
        <v>31</v>
      </c>
      <c r="R1004" s="229" t="s">
        <v>10198</v>
      </c>
      <c r="S1004" s="229" t="s">
        <v>10206</v>
      </c>
      <c r="T1004" s="230">
        <v>15</v>
      </c>
      <c r="U1004" s="230">
        <v>8</v>
      </c>
      <c r="V1004" s="209"/>
    </row>
    <row r="1005" spans="1:22" ht="13.5">
      <c r="A1005" s="225" t="s">
        <v>10819</v>
      </c>
      <c r="B1005" s="226" t="s">
        <v>10820</v>
      </c>
      <c r="C1005" s="227" t="s">
        <v>10821</v>
      </c>
      <c r="D1005" s="228" t="s">
        <v>112</v>
      </c>
      <c r="E1005" s="247" t="s">
        <v>10832</v>
      </c>
      <c r="F1005" s="248"/>
      <c r="G1005" s="228" t="s">
        <v>506</v>
      </c>
      <c r="H1005" s="229" t="s">
        <v>112</v>
      </c>
      <c r="I1005" s="229"/>
      <c r="J1005" s="147" t="str">
        <f t="shared" si="31"/>
        <v>何昆達</v>
      </c>
      <c r="K1005" s="230">
        <v>100</v>
      </c>
      <c r="L1005" s="208" t="s">
        <v>6702</v>
      </c>
      <c r="M1005" s="208" t="s">
        <v>6703</v>
      </c>
      <c r="N1005" s="154">
        <f t="shared" si="30"/>
        <v>45930</v>
      </c>
      <c r="O1005" s="230">
        <v>10</v>
      </c>
      <c r="P1005" s="230">
        <v>8</v>
      </c>
      <c r="Q1005" s="229" t="s">
        <v>31</v>
      </c>
      <c r="R1005" s="229" t="s">
        <v>12849</v>
      </c>
      <c r="S1005" s="229" t="s">
        <v>10206</v>
      </c>
      <c r="T1005" s="230">
        <v>8</v>
      </c>
      <c r="U1005" s="229"/>
      <c r="V1005" s="209"/>
    </row>
    <row r="1006" spans="1:22" ht="13.5">
      <c r="A1006" s="225" t="s">
        <v>6525</v>
      </c>
      <c r="B1006" s="226" t="s">
        <v>6697</v>
      </c>
      <c r="C1006" s="227" t="s">
        <v>46</v>
      </c>
      <c r="D1006" s="228" t="s">
        <v>132</v>
      </c>
      <c r="E1006" s="247" t="s">
        <v>487</v>
      </c>
      <c r="F1006" s="248"/>
      <c r="G1006" s="228" t="s">
        <v>15962</v>
      </c>
      <c r="H1006" s="229" t="s">
        <v>132</v>
      </c>
      <c r="I1006" s="229"/>
      <c r="J1006" s="147" t="str">
        <f t="shared" si="31"/>
        <v>陳俊儒</v>
      </c>
      <c r="K1006" s="231">
        <v>0</v>
      </c>
      <c r="L1006" s="208" t="s">
        <v>6702</v>
      </c>
      <c r="M1006" s="208" t="s">
        <v>6703</v>
      </c>
      <c r="N1006" s="154">
        <f t="shared" si="30"/>
        <v>45930</v>
      </c>
      <c r="O1006" s="230">
        <v>10</v>
      </c>
      <c r="P1006" s="230">
        <v>80</v>
      </c>
      <c r="Q1006" s="229" t="s">
        <v>34</v>
      </c>
      <c r="R1006" s="229"/>
      <c r="S1006" s="229"/>
      <c r="T1006" s="231">
        <v>0</v>
      </c>
      <c r="U1006" s="229"/>
      <c r="V1006" s="209"/>
    </row>
    <row r="1007" spans="1:22" ht="13.5">
      <c r="A1007" s="225" t="s">
        <v>6525</v>
      </c>
      <c r="B1007" s="226" t="s">
        <v>6697</v>
      </c>
      <c r="C1007" s="227" t="s">
        <v>46</v>
      </c>
      <c r="D1007" s="228" t="s">
        <v>132</v>
      </c>
      <c r="E1007" s="247" t="s">
        <v>45</v>
      </c>
      <c r="F1007" s="248"/>
      <c r="G1007" s="228" t="s">
        <v>32</v>
      </c>
      <c r="H1007" s="229" t="s">
        <v>553</v>
      </c>
      <c r="I1007" s="229"/>
      <c r="J1007" s="147" t="str">
        <f t="shared" si="31"/>
        <v>魏暉恩</v>
      </c>
      <c r="K1007" s="231">
        <v>0</v>
      </c>
      <c r="L1007" s="208" t="s">
        <v>6357</v>
      </c>
      <c r="M1007" s="208" t="s">
        <v>6703</v>
      </c>
      <c r="N1007" s="154">
        <f t="shared" si="30"/>
        <v>45930</v>
      </c>
      <c r="O1007" s="230">
        <v>8</v>
      </c>
      <c r="P1007" s="230">
        <v>16</v>
      </c>
      <c r="Q1007" s="229" t="s">
        <v>34</v>
      </c>
      <c r="R1007" s="229"/>
      <c r="S1007" s="229"/>
      <c r="T1007" s="231">
        <v>0</v>
      </c>
      <c r="U1007" s="229"/>
      <c r="V1007" s="209"/>
    </row>
    <row r="1008" spans="1:22" ht="13.5">
      <c r="A1008" s="225" t="s">
        <v>6525</v>
      </c>
      <c r="B1008" s="226" t="s">
        <v>6697</v>
      </c>
      <c r="C1008" s="227" t="s">
        <v>46</v>
      </c>
      <c r="D1008" s="228" t="s">
        <v>132</v>
      </c>
      <c r="E1008" s="247" t="s">
        <v>48</v>
      </c>
      <c r="F1008" s="248"/>
      <c r="G1008" s="228" t="s">
        <v>32</v>
      </c>
      <c r="H1008" s="229" t="s">
        <v>553</v>
      </c>
      <c r="I1008" s="229"/>
      <c r="J1008" s="147" t="str">
        <f t="shared" si="31"/>
        <v>魏暉恩</v>
      </c>
      <c r="K1008" s="231">
        <v>0</v>
      </c>
      <c r="L1008" s="208" t="s">
        <v>6357</v>
      </c>
      <c r="M1008" s="208" t="s">
        <v>6703</v>
      </c>
      <c r="N1008" s="154">
        <f t="shared" si="30"/>
        <v>45930</v>
      </c>
      <c r="O1008" s="230">
        <v>8</v>
      </c>
      <c r="P1008" s="230">
        <v>16</v>
      </c>
      <c r="Q1008" s="229" t="s">
        <v>34</v>
      </c>
      <c r="R1008" s="229"/>
      <c r="S1008" s="229"/>
      <c r="T1008" s="231">
        <v>0</v>
      </c>
      <c r="U1008" s="230">
        <v>3</v>
      </c>
      <c r="V1008" s="209"/>
    </row>
    <row r="1009" spans="1:22" ht="13.5">
      <c r="A1009" s="225" t="s">
        <v>6005</v>
      </c>
      <c r="B1009" s="226" t="s">
        <v>6006</v>
      </c>
      <c r="C1009" s="227" t="s">
        <v>46</v>
      </c>
      <c r="D1009" s="228" t="s">
        <v>115</v>
      </c>
      <c r="E1009" s="247" t="s">
        <v>108</v>
      </c>
      <c r="F1009" s="248"/>
      <c r="G1009" s="228" t="s">
        <v>100</v>
      </c>
      <c r="H1009" s="229" t="s">
        <v>736</v>
      </c>
      <c r="I1009" s="229"/>
      <c r="J1009" s="147" t="str">
        <f t="shared" si="31"/>
        <v>李騏敬</v>
      </c>
      <c r="K1009" s="231">
        <v>0</v>
      </c>
      <c r="L1009" s="208" t="s">
        <v>6359</v>
      </c>
      <c r="M1009" s="208" t="s">
        <v>6360</v>
      </c>
      <c r="N1009" s="154">
        <f t="shared" si="30"/>
        <v>45923</v>
      </c>
      <c r="O1009" s="230">
        <v>3</v>
      </c>
      <c r="P1009" s="230">
        <v>8</v>
      </c>
      <c r="Q1009" s="229" t="s">
        <v>34</v>
      </c>
      <c r="R1009" s="229"/>
      <c r="S1009" s="229"/>
      <c r="T1009" s="231">
        <v>0</v>
      </c>
      <c r="U1009" s="229"/>
      <c r="V1009" s="209"/>
    </row>
    <row r="1010" spans="1:22" ht="13.5">
      <c r="A1010" s="225" t="s">
        <v>9787</v>
      </c>
      <c r="B1010" s="226" t="s">
        <v>9788</v>
      </c>
      <c r="C1010" s="227" t="s">
        <v>2720</v>
      </c>
      <c r="D1010" s="228" t="s">
        <v>274</v>
      </c>
      <c r="E1010" s="247" t="s">
        <v>2731</v>
      </c>
      <c r="F1010" s="248"/>
      <c r="G1010" s="228"/>
      <c r="H1010" s="229"/>
      <c r="I1010" s="229"/>
      <c r="J1010" s="147">
        <f t="shared" si="31"/>
        <v>0</v>
      </c>
      <c r="K1010" s="230">
        <v>100</v>
      </c>
      <c r="L1010" s="208" t="s">
        <v>7916</v>
      </c>
      <c r="M1010" s="208" t="s">
        <v>9822</v>
      </c>
      <c r="N1010" s="154">
        <f t="shared" si="30"/>
        <v>45924</v>
      </c>
      <c r="O1010" s="230">
        <v>3</v>
      </c>
      <c r="P1010" s="230">
        <v>16</v>
      </c>
      <c r="Q1010" s="229" t="s">
        <v>34</v>
      </c>
      <c r="R1010" s="229"/>
      <c r="S1010" s="229"/>
      <c r="T1010" s="231">
        <v>0</v>
      </c>
      <c r="U1010" s="229"/>
      <c r="V1010" s="208" t="s">
        <v>10815</v>
      </c>
    </row>
    <row r="1011" spans="1:22" ht="13.5">
      <c r="A1011" s="225" t="s">
        <v>6525</v>
      </c>
      <c r="B1011" s="226" t="s">
        <v>6697</v>
      </c>
      <c r="C1011" s="227" t="s">
        <v>46</v>
      </c>
      <c r="D1011" s="228" t="s">
        <v>132</v>
      </c>
      <c r="E1011" s="247" t="s">
        <v>99</v>
      </c>
      <c r="F1011" s="248"/>
      <c r="G1011" s="228" t="s">
        <v>32</v>
      </c>
      <c r="H1011" s="229" t="s">
        <v>553</v>
      </c>
      <c r="I1011" s="229"/>
      <c r="J1011" s="147" t="str">
        <f t="shared" si="31"/>
        <v>魏暉恩</v>
      </c>
      <c r="K1011" s="231">
        <v>0</v>
      </c>
      <c r="L1011" s="208" t="s">
        <v>6360</v>
      </c>
      <c r="M1011" s="208" t="s">
        <v>6703</v>
      </c>
      <c r="N1011" s="154">
        <f t="shared" si="30"/>
        <v>45930</v>
      </c>
      <c r="O1011" s="230">
        <v>5</v>
      </c>
      <c r="P1011" s="230">
        <v>8</v>
      </c>
      <c r="Q1011" s="229" t="s">
        <v>34</v>
      </c>
      <c r="R1011" s="229"/>
      <c r="S1011" s="229"/>
      <c r="T1011" s="231">
        <v>0</v>
      </c>
      <c r="U1011" s="229"/>
      <c r="V1011" s="209"/>
    </row>
    <row r="1012" spans="1:22" ht="13.5">
      <c r="A1012" s="225" t="s">
        <v>9787</v>
      </c>
      <c r="B1012" s="226" t="s">
        <v>9788</v>
      </c>
      <c r="C1012" s="227" t="s">
        <v>2720</v>
      </c>
      <c r="D1012" s="228" t="s">
        <v>274</v>
      </c>
      <c r="E1012" s="247" t="s">
        <v>9811</v>
      </c>
      <c r="F1012" s="248"/>
      <c r="G1012" s="228"/>
      <c r="H1012" s="229"/>
      <c r="I1012" s="229"/>
      <c r="J1012" s="147">
        <f t="shared" si="31"/>
        <v>0</v>
      </c>
      <c r="K1012" s="230">
        <v>100</v>
      </c>
      <c r="L1012" s="208" t="s">
        <v>9292</v>
      </c>
      <c r="M1012" s="208" t="s">
        <v>9821</v>
      </c>
      <c r="N1012" s="154">
        <f t="shared" si="30"/>
        <v>45926</v>
      </c>
      <c r="O1012" s="230">
        <v>2</v>
      </c>
      <c r="P1012" s="230">
        <v>16</v>
      </c>
      <c r="Q1012" s="229" t="s">
        <v>34</v>
      </c>
      <c r="R1012" s="229"/>
      <c r="S1012" s="229"/>
      <c r="T1012" s="231">
        <v>0</v>
      </c>
      <c r="U1012" s="229"/>
      <c r="V1012" s="208" t="s">
        <v>10815</v>
      </c>
    </row>
    <row r="1013" spans="1:22" ht="13.5">
      <c r="A1013" s="225" t="s">
        <v>9787</v>
      </c>
      <c r="B1013" s="226" t="s">
        <v>9788</v>
      </c>
      <c r="C1013" s="227" t="s">
        <v>2720</v>
      </c>
      <c r="D1013" s="228" t="s">
        <v>274</v>
      </c>
      <c r="E1013" s="247" t="s">
        <v>9813</v>
      </c>
      <c r="F1013" s="248"/>
      <c r="G1013" s="228"/>
      <c r="H1013" s="229"/>
      <c r="I1013" s="229"/>
      <c r="J1013" s="147">
        <f t="shared" si="31"/>
        <v>0</v>
      </c>
      <c r="K1013" s="230">
        <v>100</v>
      </c>
      <c r="L1013" s="208" t="s">
        <v>6703</v>
      </c>
      <c r="M1013" s="208" t="s">
        <v>6703</v>
      </c>
      <c r="N1013" s="154">
        <f t="shared" si="30"/>
        <v>45930</v>
      </c>
      <c r="O1013" s="230">
        <v>1</v>
      </c>
      <c r="P1013" s="230">
        <v>8</v>
      </c>
      <c r="Q1013" s="229" t="s">
        <v>34</v>
      </c>
      <c r="R1013" s="229"/>
      <c r="S1013" s="229"/>
      <c r="T1013" s="231">
        <v>0</v>
      </c>
      <c r="U1013" s="229"/>
      <c r="V1013" s="208" t="s">
        <v>10815</v>
      </c>
    </row>
    <row r="1014" spans="1:22" ht="13.5">
      <c r="A1014" s="225" t="s">
        <v>10819</v>
      </c>
      <c r="B1014" s="226" t="s">
        <v>10820</v>
      </c>
      <c r="C1014" s="227" t="s">
        <v>10821</v>
      </c>
      <c r="D1014" s="228" t="s">
        <v>112</v>
      </c>
      <c r="E1014" s="247" t="s">
        <v>10833</v>
      </c>
      <c r="F1014" s="248"/>
      <c r="G1014" s="228" t="s">
        <v>506</v>
      </c>
      <c r="H1014" s="229" t="s">
        <v>112</v>
      </c>
      <c r="I1014" s="229"/>
      <c r="J1014" s="147" t="str">
        <f t="shared" si="31"/>
        <v>何昆達</v>
      </c>
      <c r="K1014" s="230">
        <v>100</v>
      </c>
      <c r="L1014" s="208" t="s">
        <v>10194</v>
      </c>
      <c r="M1014" s="208" t="s">
        <v>10194</v>
      </c>
      <c r="N1014" s="154">
        <f t="shared" si="30"/>
        <v>45931</v>
      </c>
      <c r="O1014" s="230">
        <v>1</v>
      </c>
      <c r="P1014" s="230">
        <v>4</v>
      </c>
      <c r="Q1014" s="229" t="s">
        <v>31</v>
      </c>
      <c r="R1014" s="229" t="s">
        <v>12097</v>
      </c>
      <c r="S1014" s="229" t="s">
        <v>10206</v>
      </c>
      <c r="T1014" s="230">
        <v>4</v>
      </c>
      <c r="U1014" s="229"/>
      <c r="V1014" s="209"/>
    </row>
    <row r="1015" spans="1:22" ht="13.5">
      <c r="A1015" s="225" t="s">
        <v>6525</v>
      </c>
      <c r="B1015" s="226" t="s">
        <v>6697</v>
      </c>
      <c r="C1015" s="227" t="s">
        <v>46</v>
      </c>
      <c r="D1015" s="228" t="s">
        <v>132</v>
      </c>
      <c r="E1015" s="247" t="s">
        <v>95</v>
      </c>
      <c r="F1015" s="248"/>
      <c r="G1015" s="228" t="s">
        <v>15962</v>
      </c>
      <c r="H1015" s="229" t="s">
        <v>132</v>
      </c>
      <c r="I1015" s="229"/>
      <c r="J1015" s="147" t="str">
        <f t="shared" si="31"/>
        <v>陳俊儒</v>
      </c>
      <c r="K1015" s="231">
        <v>0</v>
      </c>
      <c r="L1015" s="208" t="s">
        <v>10194</v>
      </c>
      <c r="M1015" s="208" t="s">
        <v>10197</v>
      </c>
      <c r="N1015" s="154">
        <f t="shared" si="30"/>
        <v>45938</v>
      </c>
      <c r="O1015" s="230">
        <v>5</v>
      </c>
      <c r="P1015" s="230">
        <v>16</v>
      </c>
      <c r="Q1015" s="229" t="s">
        <v>34</v>
      </c>
      <c r="R1015" s="229"/>
      <c r="S1015" s="229"/>
      <c r="T1015" s="231">
        <v>0</v>
      </c>
      <c r="U1015" s="229"/>
      <c r="V1015" s="209"/>
    </row>
    <row r="1016" spans="1:22" ht="13.5">
      <c r="A1016" s="225" t="s">
        <v>10189</v>
      </c>
      <c r="B1016" s="226" t="s">
        <v>10190</v>
      </c>
      <c r="C1016" s="227" t="s">
        <v>13799</v>
      </c>
      <c r="D1016" s="228" t="s">
        <v>2026</v>
      </c>
      <c r="E1016" s="247" t="s">
        <v>13816</v>
      </c>
      <c r="F1016" s="248"/>
      <c r="G1016" s="228" t="s">
        <v>2170</v>
      </c>
      <c r="H1016" s="229" t="s">
        <v>2026</v>
      </c>
      <c r="I1016" s="229"/>
      <c r="J1016" s="147" t="str">
        <f t="shared" si="31"/>
        <v>汪佳凯</v>
      </c>
      <c r="K1016" s="230">
        <v>100</v>
      </c>
      <c r="L1016" s="208" t="s">
        <v>10196</v>
      </c>
      <c r="M1016" s="208" t="s">
        <v>13826</v>
      </c>
      <c r="N1016" s="154">
        <f t="shared" si="30"/>
        <v>45939</v>
      </c>
      <c r="O1016" s="230">
        <v>5</v>
      </c>
      <c r="P1016" s="230">
        <v>30</v>
      </c>
      <c r="Q1016" s="229" t="s">
        <v>31</v>
      </c>
      <c r="R1016" s="229" t="s">
        <v>7916</v>
      </c>
      <c r="S1016" s="229" t="s">
        <v>12849</v>
      </c>
      <c r="T1016" s="230">
        <v>33</v>
      </c>
      <c r="U1016" s="229"/>
      <c r="V1016" s="209"/>
    </row>
    <row r="1017" spans="1:22" ht="13.5">
      <c r="A1017" s="225" t="s">
        <v>10819</v>
      </c>
      <c r="B1017" s="226" t="s">
        <v>10820</v>
      </c>
      <c r="C1017" s="227" t="s">
        <v>10834</v>
      </c>
      <c r="D1017" s="228" t="s">
        <v>112</v>
      </c>
      <c r="E1017" s="247" t="s">
        <v>10835</v>
      </c>
      <c r="F1017" s="248"/>
      <c r="G1017" s="228" t="s">
        <v>506</v>
      </c>
      <c r="H1017" s="229" t="s">
        <v>112</v>
      </c>
      <c r="I1017" s="229"/>
      <c r="J1017" s="147" t="str">
        <f t="shared" si="31"/>
        <v>何昆達</v>
      </c>
      <c r="K1017" s="230">
        <v>100</v>
      </c>
      <c r="L1017" s="208" t="s">
        <v>10196</v>
      </c>
      <c r="M1017" s="208" t="s">
        <v>10838</v>
      </c>
      <c r="N1017" s="154">
        <f t="shared" si="30"/>
        <v>45992</v>
      </c>
      <c r="O1017" s="230">
        <v>40</v>
      </c>
      <c r="P1017" s="230">
        <v>40</v>
      </c>
      <c r="Q1017" s="229" t="s">
        <v>31</v>
      </c>
      <c r="R1017" s="229" t="s">
        <v>10838</v>
      </c>
      <c r="S1017" s="229" t="s">
        <v>10211</v>
      </c>
      <c r="T1017" s="230">
        <v>8</v>
      </c>
      <c r="U1017" s="230">
        <v>24</v>
      </c>
      <c r="V1017" s="209"/>
    </row>
    <row r="1018" spans="1:22" ht="13.5">
      <c r="A1018" s="225" t="s">
        <v>10187</v>
      </c>
      <c r="B1018" s="226" t="s">
        <v>10188</v>
      </c>
      <c r="C1018" s="227" t="s">
        <v>2721</v>
      </c>
      <c r="D1018" s="228" t="s">
        <v>2173</v>
      </c>
      <c r="E1018" s="247" t="s">
        <v>258</v>
      </c>
      <c r="F1018" s="248"/>
      <c r="G1018" s="228" t="s">
        <v>2170</v>
      </c>
      <c r="H1018" s="229" t="s">
        <v>2173</v>
      </c>
      <c r="I1018" s="229"/>
      <c r="J1018" s="147" t="str">
        <f t="shared" si="31"/>
        <v>郑仁春</v>
      </c>
      <c r="K1018" s="231">
        <v>0</v>
      </c>
      <c r="L1018" s="208" t="s">
        <v>10197</v>
      </c>
      <c r="M1018" s="208" t="s">
        <v>7917</v>
      </c>
      <c r="N1018" s="154">
        <f t="shared" si="30"/>
        <v>45943</v>
      </c>
      <c r="O1018" s="230">
        <v>3</v>
      </c>
      <c r="P1018" s="231">
        <v>0</v>
      </c>
      <c r="Q1018" s="229" t="s">
        <v>34</v>
      </c>
      <c r="R1018" s="229"/>
      <c r="S1018" s="229"/>
      <c r="T1018" s="231">
        <v>0</v>
      </c>
      <c r="U1018" s="229"/>
      <c r="V1018" s="209"/>
    </row>
    <row r="1019" spans="1:22" ht="13.5">
      <c r="A1019" s="225" t="s">
        <v>11054</v>
      </c>
      <c r="B1019" s="226" t="s">
        <v>11055</v>
      </c>
      <c r="C1019" s="227" t="s">
        <v>56</v>
      </c>
      <c r="D1019" s="228" t="s">
        <v>553</v>
      </c>
      <c r="E1019" s="247" t="s">
        <v>55</v>
      </c>
      <c r="F1019" s="248"/>
      <c r="G1019" s="228" t="s">
        <v>32</v>
      </c>
      <c r="H1019" s="229" t="s">
        <v>553</v>
      </c>
      <c r="I1019" s="229"/>
      <c r="J1019" s="147" t="str">
        <f t="shared" si="31"/>
        <v>魏暉恩</v>
      </c>
      <c r="K1019" s="231">
        <v>0</v>
      </c>
      <c r="L1019" s="208" t="s">
        <v>10197</v>
      </c>
      <c r="M1019" s="208" t="s">
        <v>10197</v>
      </c>
      <c r="N1019" s="154">
        <f t="shared" si="30"/>
        <v>45938</v>
      </c>
      <c r="O1019" s="230">
        <v>1</v>
      </c>
      <c r="P1019" s="230">
        <v>8</v>
      </c>
      <c r="Q1019" s="229" t="s">
        <v>36</v>
      </c>
      <c r="R1019" s="229"/>
      <c r="S1019" s="229"/>
      <c r="T1019" s="231">
        <v>0</v>
      </c>
      <c r="U1019" s="229"/>
      <c r="V1019" s="209"/>
    </row>
    <row r="1020" spans="1:22" ht="13.5">
      <c r="A1020" s="225" t="s">
        <v>11054</v>
      </c>
      <c r="B1020" s="226" t="s">
        <v>11055</v>
      </c>
      <c r="C1020" s="227" t="s">
        <v>56</v>
      </c>
      <c r="D1020" s="228" t="s">
        <v>553</v>
      </c>
      <c r="E1020" s="247" t="s">
        <v>127</v>
      </c>
      <c r="F1020" s="248"/>
      <c r="G1020" s="228" t="s">
        <v>32</v>
      </c>
      <c r="H1020" s="229" t="s">
        <v>553</v>
      </c>
      <c r="I1020" s="229"/>
      <c r="J1020" s="147" t="str">
        <f t="shared" si="31"/>
        <v>魏暉恩</v>
      </c>
      <c r="K1020" s="231">
        <v>0</v>
      </c>
      <c r="L1020" s="208" t="s">
        <v>10197</v>
      </c>
      <c r="M1020" s="208" t="s">
        <v>10197</v>
      </c>
      <c r="N1020" s="154">
        <f t="shared" si="30"/>
        <v>45938</v>
      </c>
      <c r="O1020" s="230">
        <v>1</v>
      </c>
      <c r="P1020" s="230">
        <v>8</v>
      </c>
      <c r="Q1020" s="229" t="s">
        <v>36</v>
      </c>
      <c r="R1020" s="229"/>
      <c r="S1020" s="229"/>
      <c r="T1020" s="231">
        <v>0</v>
      </c>
      <c r="U1020" s="229"/>
      <c r="V1020" s="209"/>
    </row>
    <row r="1021" spans="1:22" ht="13.5">
      <c r="A1021" s="225" t="s">
        <v>10189</v>
      </c>
      <c r="B1021" s="226" t="s">
        <v>10190</v>
      </c>
      <c r="C1021" s="227" t="s">
        <v>13799</v>
      </c>
      <c r="D1021" s="228" t="s">
        <v>2026</v>
      </c>
      <c r="E1021" s="247" t="s">
        <v>13817</v>
      </c>
      <c r="F1021" s="248"/>
      <c r="G1021" s="228" t="s">
        <v>2170</v>
      </c>
      <c r="H1021" s="229" t="s">
        <v>2026</v>
      </c>
      <c r="I1021" s="229"/>
      <c r="J1021" s="147" t="str">
        <f t="shared" si="31"/>
        <v>汪佳凯</v>
      </c>
      <c r="K1021" s="230">
        <v>100</v>
      </c>
      <c r="L1021" s="208" t="s">
        <v>7917</v>
      </c>
      <c r="M1021" s="208" t="s">
        <v>10198</v>
      </c>
      <c r="N1021" s="154">
        <f t="shared" si="30"/>
        <v>45961</v>
      </c>
      <c r="O1021" s="230">
        <v>14</v>
      </c>
      <c r="P1021" s="230">
        <v>20</v>
      </c>
      <c r="Q1021" s="229" t="s">
        <v>31</v>
      </c>
      <c r="R1021" s="229" t="s">
        <v>9821</v>
      </c>
      <c r="S1021" s="229" t="s">
        <v>12849</v>
      </c>
      <c r="T1021" s="230">
        <v>29</v>
      </c>
      <c r="U1021" s="229"/>
      <c r="V1021" s="209"/>
    </row>
    <row r="1022" spans="1:22" ht="13.5">
      <c r="A1022" s="225" t="s">
        <v>10187</v>
      </c>
      <c r="B1022" s="226" t="s">
        <v>10188</v>
      </c>
      <c r="C1022" s="227" t="s">
        <v>2721</v>
      </c>
      <c r="D1022" s="228" t="s">
        <v>2173</v>
      </c>
      <c r="E1022" s="247" t="s">
        <v>589</v>
      </c>
      <c r="F1022" s="248"/>
      <c r="G1022" s="228" t="s">
        <v>2170</v>
      </c>
      <c r="H1022" s="229" t="s">
        <v>2173</v>
      </c>
      <c r="I1022" s="229"/>
      <c r="J1022" s="147" t="str">
        <f t="shared" si="31"/>
        <v>郑仁春</v>
      </c>
      <c r="K1022" s="231">
        <v>0</v>
      </c>
      <c r="L1022" s="208" t="s">
        <v>7917</v>
      </c>
      <c r="M1022" s="208" t="s">
        <v>10199</v>
      </c>
      <c r="N1022" s="154">
        <f t="shared" si="30"/>
        <v>45947</v>
      </c>
      <c r="O1022" s="230">
        <v>5</v>
      </c>
      <c r="P1022" s="231">
        <v>0</v>
      </c>
      <c r="Q1022" s="229" t="s">
        <v>34</v>
      </c>
      <c r="R1022" s="229"/>
      <c r="S1022" s="229"/>
      <c r="T1022" s="231">
        <v>0</v>
      </c>
      <c r="U1022" s="229"/>
      <c r="V1022" s="209"/>
    </row>
    <row r="1023" spans="1:22" ht="13.5">
      <c r="A1023" s="225" t="s">
        <v>10187</v>
      </c>
      <c r="B1023" s="226" t="s">
        <v>10188</v>
      </c>
      <c r="C1023" s="227" t="s">
        <v>390</v>
      </c>
      <c r="D1023" s="228" t="s">
        <v>2173</v>
      </c>
      <c r="E1023" s="247" t="s">
        <v>328</v>
      </c>
      <c r="F1023" s="248"/>
      <c r="G1023" s="228" t="s">
        <v>2170</v>
      </c>
      <c r="H1023" s="229" t="s">
        <v>2173</v>
      </c>
      <c r="I1023" s="229"/>
      <c r="J1023" s="147" t="str">
        <f t="shared" si="31"/>
        <v>郑仁春</v>
      </c>
      <c r="K1023" s="231">
        <v>0</v>
      </c>
      <c r="L1023" s="208" t="s">
        <v>10815</v>
      </c>
      <c r="M1023" s="208" t="s">
        <v>10204</v>
      </c>
      <c r="N1023" s="154">
        <f t="shared" si="30"/>
        <v>45971</v>
      </c>
      <c r="O1023" s="230">
        <v>19</v>
      </c>
      <c r="P1023" s="231">
        <v>0</v>
      </c>
      <c r="Q1023" s="229" t="s">
        <v>34</v>
      </c>
      <c r="R1023" s="229"/>
      <c r="S1023" s="229"/>
      <c r="T1023" s="231">
        <v>0</v>
      </c>
      <c r="U1023" s="229"/>
      <c r="V1023" s="209"/>
    </row>
    <row r="1024" spans="1:22" ht="13.5">
      <c r="A1024" s="225" t="s">
        <v>10187</v>
      </c>
      <c r="B1024" s="226" t="s">
        <v>10188</v>
      </c>
      <c r="C1024" s="227" t="s">
        <v>390</v>
      </c>
      <c r="D1024" s="228" t="s">
        <v>2173</v>
      </c>
      <c r="E1024" s="247" t="s">
        <v>13818</v>
      </c>
      <c r="F1024" s="248"/>
      <c r="G1024" s="228" t="s">
        <v>2170</v>
      </c>
      <c r="H1024" s="229" t="s">
        <v>2173</v>
      </c>
      <c r="I1024" s="229"/>
      <c r="J1024" s="147" t="str">
        <f t="shared" si="31"/>
        <v>郑仁春</v>
      </c>
      <c r="K1024" s="230">
        <v>50</v>
      </c>
      <c r="L1024" s="208" t="s">
        <v>10815</v>
      </c>
      <c r="M1024" s="208" t="s">
        <v>10204</v>
      </c>
      <c r="N1024" s="154">
        <f t="shared" si="30"/>
        <v>45971</v>
      </c>
      <c r="O1024" s="230">
        <v>19</v>
      </c>
      <c r="P1024" s="231">
        <v>0</v>
      </c>
      <c r="Q1024" s="229" t="s">
        <v>31</v>
      </c>
      <c r="R1024" s="229" t="s">
        <v>10205</v>
      </c>
      <c r="S1024" s="229" t="s">
        <v>12849</v>
      </c>
      <c r="T1024" s="230">
        <v>7</v>
      </c>
      <c r="U1024" s="229"/>
      <c r="V1024" s="209"/>
    </row>
    <row r="1025" spans="1:22" ht="13.5">
      <c r="A1025" s="225" t="s">
        <v>3275</v>
      </c>
      <c r="B1025" s="226" t="s">
        <v>3276</v>
      </c>
      <c r="C1025" s="227" t="s">
        <v>12089</v>
      </c>
      <c r="D1025" s="228" t="s">
        <v>421</v>
      </c>
      <c r="E1025" s="247" t="s">
        <v>257</v>
      </c>
      <c r="F1025" s="248"/>
      <c r="G1025" s="228" t="s">
        <v>70</v>
      </c>
      <c r="H1025" s="229" t="s">
        <v>129</v>
      </c>
      <c r="I1025" s="229"/>
      <c r="J1025" s="147" t="str">
        <f t="shared" si="31"/>
        <v>王琇眉</v>
      </c>
      <c r="K1025" s="231">
        <v>0</v>
      </c>
      <c r="L1025" s="208" t="s">
        <v>10815</v>
      </c>
      <c r="M1025" s="208" t="s">
        <v>11236</v>
      </c>
      <c r="N1025" s="154">
        <f t="shared" si="30"/>
        <v>45986</v>
      </c>
      <c r="O1025" s="230">
        <v>30</v>
      </c>
      <c r="P1025" s="230">
        <v>30</v>
      </c>
      <c r="Q1025" s="229" t="s">
        <v>36</v>
      </c>
      <c r="R1025" s="229"/>
      <c r="S1025" s="229"/>
      <c r="T1025" s="231">
        <v>0</v>
      </c>
      <c r="U1025" s="229"/>
      <c r="V1025" s="209"/>
    </row>
    <row r="1026" spans="1:22" ht="13.5">
      <c r="A1026" s="225" t="s">
        <v>6525</v>
      </c>
      <c r="B1026" s="226" t="s">
        <v>6697</v>
      </c>
      <c r="C1026" s="227" t="s">
        <v>46</v>
      </c>
      <c r="D1026" s="228" t="s">
        <v>132</v>
      </c>
      <c r="E1026" s="247" t="s">
        <v>90</v>
      </c>
      <c r="F1026" s="248"/>
      <c r="G1026" s="228" t="s">
        <v>32</v>
      </c>
      <c r="H1026" s="229" t="s">
        <v>553</v>
      </c>
      <c r="I1026" s="229"/>
      <c r="J1026" s="147" t="str">
        <f t="shared" si="31"/>
        <v>魏暉恩</v>
      </c>
      <c r="K1026" s="231">
        <v>0</v>
      </c>
      <c r="L1026" s="208" t="s">
        <v>10815</v>
      </c>
      <c r="M1026" s="208" t="s">
        <v>7918</v>
      </c>
      <c r="N1026" s="154">
        <f t="shared" ref="N1026:N1089" si="32">DATEVALUE(M1026)</f>
        <v>45953</v>
      </c>
      <c r="O1026" s="230">
        <v>8</v>
      </c>
      <c r="P1026" s="230">
        <v>32</v>
      </c>
      <c r="Q1026" s="229" t="s">
        <v>34</v>
      </c>
      <c r="R1026" s="229"/>
      <c r="S1026" s="229"/>
      <c r="T1026" s="231">
        <v>0</v>
      </c>
      <c r="U1026" s="230">
        <v>16</v>
      </c>
      <c r="V1026" s="209"/>
    </row>
    <row r="1027" spans="1:22" ht="13.5">
      <c r="A1027" s="225" t="s">
        <v>11054</v>
      </c>
      <c r="B1027" s="226" t="s">
        <v>11055</v>
      </c>
      <c r="C1027" s="227" t="s">
        <v>51</v>
      </c>
      <c r="D1027" s="228" t="s">
        <v>553</v>
      </c>
      <c r="E1027" s="247" t="s">
        <v>81</v>
      </c>
      <c r="F1027" s="248"/>
      <c r="G1027" s="228" t="s">
        <v>32</v>
      </c>
      <c r="H1027" s="229" t="s">
        <v>553</v>
      </c>
      <c r="I1027" s="229"/>
      <c r="J1027" s="147" t="str">
        <f t="shared" ref="J1027:J1090" si="33">IF(I1027="",H1027,LEFT(I1027,3))</f>
        <v>魏暉恩</v>
      </c>
      <c r="K1027" s="231">
        <v>0</v>
      </c>
      <c r="L1027" s="208" t="s">
        <v>10195</v>
      </c>
      <c r="M1027" s="208" t="s">
        <v>12095</v>
      </c>
      <c r="N1027" s="154">
        <f t="shared" si="32"/>
        <v>45951</v>
      </c>
      <c r="O1027" s="230">
        <v>5</v>
      </c>
      <c r="P1027" s="230">
        <v>40</v>
      </c>
      <c r="Q1027" s="229" t="s">
        <v>36</v>
      </c>
      <c r="R1027" s="229"/>
      <c r="S1027" s="229"/>
      <c r="T1027" s="231">
        <v>0</v>
      </c>
      <c r="U1027" s="229"/>
      <c r="V1027" s="209"/>
    </row>
    <row r="1028" spans="1:22" ht="13.5">
      <c r="A1028" s="225" t="s">
        <v>10191</v>
      </c>
      <c r="B1028" s="226" t="s">
        <v>10192</v>
      </c>
      <c r="C1028" s="227" t="s">
        <v>390</v>
      </c>
      <c r="D1028" s="228" t="s">
        <v>2026</v>
      </c>
      <c r="E1028" s="247" t="s">
        <v>2708</v>
      </c>
      <c r="F1028" s="248"/>
      <c r="G1028" s="228" t="s">
        <v>2170</v>
      </c>
      <c r="H1028" s="229" t="s">
        <v>2026</v>
      </c>
      <c r="I1028" s="229"/>
      <c r="J1028" s="147" t="str">
        <f t="shared" si="33"/>
        <v>汪佳凯</v>
      </c>
      <c r="K1028" s="230">
        <v>50</v>
      </c>
      <c r="L1028" s="208" t="s">
        <v>10199</v>
      </c>
      <c r="M1028" s="208" t="s">
        <v>12095</v>
      </c>
      <c r="N1028" s="154">
        <f t="shared" si="32"/>
        <v>45951</v>
      </c>
      <c r="O1028" s="230">
        <v>3</v>
      </c>
      <c r="P1028" s="230">
        <v>50</v>
      </c>
      <c r="Q1028" s="229" t="s">
        <v>31</v>
      </c>
      <c r="R1028" s="229" t="s">
        <v>10199</v>
      </c>
      <c r="S1028" s="229" t="s">
        <v>14975</v>
      </c>
      <c r="T1028" s="230">
        <v>1</v>
      </c>
      <c r="U1028" s="229"/>
      <c r="V1028" s="209"/>
    </row>
    <row r="1029" spans="1:22" ht="13.5">
      <c r="A1029" s="225" t="s">
        <v>12277</v>
      </c>
      <c r="B1029" s="226" t="s">
        <v>12278</v>
      </c>
      <c r="C1029" s="227" t="s">
        <v>2715</v>
      </c>
      <c r="D1029" s="228" t="s">
        <v>262</v>
      </c>
      <c r="E1029" s="247" t="s">
        <v>7922</v>
      </c>
      <c r="F1029" s="248" t="s">
        <v>12286</v>
      </c>
      <c r="G1029" s="228" t="s">
        <v>2861</v>
      </c>
      <c r="H1029" s="229" t="s">
        <v>262</v>
      </c>
      <c r="I1029" s="229"/>
      <c r="J1029" s="147" t="str">
        <f t="shared" si="33"/>
        <v>羅友彥</v>
      </c>
      <c r="K1029" s="230">
        <v>100</v>
      </c>
      <c r="L1029" s="208" t="s">
        <v>10199</v>
      </c>
      <c r="M1029" s="208" t="s">
        <v>10201</v>
      </c>
      <c r="N1029" s="154">
        <f t="shared" si="32"/>
        <v>45950</v>
      </c>
      <c r="O1029" s="230">
        <v>2</v>
      </c>
      <c r="P1029" s="230">
        <v>4</v>
      </c>
      <c r="Q1029" s="229" t="s">
        <v>31</v>
      </c>
      <c r="R1029" s="229" t="s">
        <v>10199</v>
      </c>
      <c r="S1029" s="229" t="s">
        <v>12112</v>
      </c>
      <c r="T1029" s="230">
        <v>4</v>
      </c>
      <c r="U1029" s="230">
        <v>4</v>
      </c>
      <c r="V1029" s="209"/>
    </row>
    <row r="1030" spans="1:22" ht="13.5">
      <c r="A1030" s="225" t="s">
        <v>10187</v>
      </c>
      <c r="B1030" s="226" t="s">
        <v>10188</v>
      </c>
      <c r="C1030" s="227" t="s">
        <v>2722</v>
      </c>
      <c r="D1030" s="228" t="s">
        <v>2173</v>
      </c>
      <c r="E1030" s="247" t="s">
        <v>710</v>
      </c>
      <c r="F1030" s="248"/>
      <c r="G1030" s="228" t="s">
        <v>2170</v>
      </c>
      <c r="H1030" s="229" t="s">
        <v>2173</v>
      </c>
      <c r="I1030" s="229"/>
      <c r="J1030" s="147" t="str">
        <f t="shared" si="33"/>
        <v>郑仁春</v>
      </c>
      <c r="K1030" s="231">
        <v>0</v>
      </c>
      <c r="L1030" s="208" t="s">
        <v>10201</v>
      </c>
      <c r="M1030" s="208" t="s">
        <v>7918</v>
      </c>
      <c r="N1030" s="154">
        <f t="shared" si="32"/>
        <v>45953</v>
      </c>
      <c r="O1030" s="230">
        <v>4</v>
      </c>
      <c r="P1030" s="231">
        <v>0</v>
      </c>
      <c r="Q1030" s="229" t="s">
        <v>34</v>
      </c>
      <c r="R1030" s="229"/>
      <c r="S1030" s="229"/>
      <c r="T1030" s="231">
        <v>0</v>
      </c>
      <c r="U1030" s="229"/>
      <c r="V1030" s="209"/>
    </row>
    <row r="1031" spans="1:22" ht="13.5">
      <c r="A1031" s="225" t="s">
        <v>12277</v>
      </c>
      <c r="B1031" s="226" t="s">
        <v>12278</v>
      </c>
      <c r="C1031" s="227" t="s">
        <v>2715</v>
      </c>
      <c r="D1031" s="228" t="s">
        <v>262</v>
      </c>
      <c r="E1031" s="247" t="s">
        <v>5529</v>
      </c>
      <c r="F1031" s="248"/>
      <c r="G1031" s="228" t="s">
        <v>100</v>
      </c>
      <c r="H1031" s="229" t="s">
        <v>115</v>
      </c>
      <c r="I1031" s="229"/>
      <c r="J1031" s="147" t="str">
        <f t="shared" si="33"/>
        <v>黃胤綸</v>
      </c>
      <c r="K1031" s="230">
        <v>100</v>
      </c>
      <c r="L1031" s="208" t="s">
        <v>10201</v>
      </c>
      <c r="M1031" s="208" t="s">
        <v>12095</v>
      </c>
      <c r="N1031" s="154">
        <f t="shared" si="32"/>
        <v>45951</v>
      </c>
      <c r="O1031" s="230">
        <v>2</v>
      </c>
      <c r="P1031" s="230">
        <v>4</v>
      </c>
      <c r="Q1031" s="229" t="s">
        <v>31</v>
      </c>
      <c r="R1031" s="229" t="s">
        <v>9817</v>
      </c>
      <c r="S1031" s="229" t="s">
        <v>12107</v>
      </c>
      <c r="T1031" s="230">
        <v>93</v>
      </c>
      <c r="U1031" s="229"/>
      <c r="V1031" s="209"/>
    </row>
    <row r="1032" spans="1:22" ht="13.5">
      <c r="A1032" s="225" t="s">
        <v>12277</v>
      </c>
      <c r="B1032" s="226" t="s">
        <v>12278</v>
      </c>
      <c r="C1032" s="227" t="s">
        <v>2716</v>
      </c>
      <c r="D1032" s="228" t="s">
        <v>262</v>
      </c>
      <c r="E1032" s="247" t="s">
        <v>12287</v>
      </c>
      <c r="F1032" s="248" t="s">
        <v>12288</v>
      </c>
      <c r="G1032" s="228" t="s">
        <v>2861</v>
      </c>
      <c r="H1032" s="229" t="s">
        <v>262</v>
      </c>
      <c r="I1032" s="229"/>
      <c r="J1032" s="147" t="str">
        <f t="shared" si="33"/>
        <v>羅友彥</v>
      </c>
      <c r="K1032" s="230">
        <v>100</v>
      </c>
      <c r="L1032" s="208" t="s">
        <v>12095</v>
      </c>
      <c r="M1032" s="208" t="s">
        <v>7918</v>
      </c>
      <c r="N1032" s="154">
        <f t="shared" si="32"/>
        <v>45953</v>
      </c>
      <c r="O1032" s="230">
        <v>3</v>
      </c>
      <c r="P1032" s="230">
        <v>24</v>
      </c>
      <c r="Q1032" s="229" t="s">
        <v>31</v>
      </c>
      <c r="R1032" s="229" t="s">
        <v>10199</v>
      </c>
      <c r="S1032" s="229" t="s">
        <v>10200</v>
      </c>
      <c r="T1032" s="230">
        <v>7</v>
      </c>
      <c r="U1032" s="229"/>
      <c r="V1032" s="209"/>
    </row>
    <row r="1033" spans="1:22" ht="13.5">
      <c r="A1033" s="225" t="s">
        <v>10191</v>
      </c>
      <c r="B1033" s="226" t="s">
        <v>10192</v>
      </c>
      <c r="C1033" s="227" t="s">
        <v>390</v>
      </c>
      <c r="D1033" s="228" t="s">
        <v>2026</v>
      </c>
      <c r="E1033" s="247" t="s">
        <v>2714</v>
      </c>
      <c r="F1033" s="248"/>
      <c r="G1033" s="228" t="s">
        <v>2170</v>
      </c>
      <c r="H1033" s="229" t="s">
        <v>2026</v>
      </c>
      <c r="I1033" s="229"/>
      <c r="J1033" s="147" t="str">
        <f t="shared" si="33"/>
        <v>汪佳凯</v>
      </c>
      <c r="K1033" s="230">
        <v>100</v>
      </c>
      <c r="L1033" s="208" t="s">
        <v>12112</v>
      </c>
      <c r="M1033" s="208" t="s">
        <v>10207</v>
      </c>
      <c r="N1033" s="154">
        <f t="shared" si="32"/>
        <v>45966</v>
      </c>
      <c r="O1033" s="230">
        <v>10</v>
      </c>
      <c r="P1033" s="230">
        <v>150</v>
      </c>
      <c r="Q1033" s="229" t="s">
        <v>31</v>
      </c>
      <c r="R1033" s="229" t="s">
        <v>12112</v>
      </c>
      <c r="S1033" s="229" t="s">
        <v>14976</v>
      </c>
      <c r="T1033" s="230">
        <v>32</v>
      </c>
      <c r="U1033" s="229"/>
      <c r="V1033" s="209"/>
    </row>
    <row r="1034" spans="1:22" ht="13.5">
      <c r="A1034" s="225" t="s">
        <v>12277</v>
      </c>
      <c r="B1034" s="226" t="s">
        <v>12278</v>
      </c>
      <c r="C1034" s="227" t="s">
        <v>2716</v>
      </c>
      <c r="D1034" s="228" t="s">
        <v>262</v>
      </c>
      <c r="E1034" s="247" t="s">
        <v>415</v>
      </c>
      <c r="F1034" s="248" t="s">
        <v>12288</v>
      </c>
      <c r="G1034" s="228" t="s">
        <v>2861</v>
      </c>
      <c r="H1034" s="229" t="s">
        <v>262</v>
      </c>
      <c r="I1034" s="229"/>
      <c r="J1034" s="147" t="str">
        <f t="shared" si="33"/>
        <v>羅友彥</v>
      </c>
      <c r="K1034" s="230">
        <v>100</v>
      </c>
      <c r="L1034" s="208" t="s">
        <v>7918</v>
      </c>
      <c r="M1034" s="208" t="s">
        <v>10200</v>
      </c>
      <c r="N1034" s="154">
        <f t="shared" si="32"/>
        <v>45958</v>
      </c>
      <c r="O1034" s="230">
        <v>3</v>
      </c>
      <c r="P1034" s="230">
        <v>24</v>
      </c>
      <c r="Q1034" s="229" t="s">
        <v>31</v>
      </c>
      <c r="R1034" s="229" t="s">
        <v>10199</v>
      </c>
      <c r="S1034" s="229" t="s">
        <v>10200</v>
      </c>
      <c r="T1034" s="230">
        <v>7</v>
      </c>
      <c r="U1034" s="229"/>
      <c r="V1034" s="209"/>
    </row>
    <row r="1035" spans="1:22" ht="13.5">
      <c r="A1035" s="225" t="s">
        <v>12279</v>
      </c>
      <c r="B1035" s="226" t="s">
        <v>12280</v>
      </c>
      <c r="C1035" s="227" t="s">
        <v>12502</v>
      </c>
      <c r="D1035" s="228" t="s">
        <v>421</v>
      </c>
      <c r="E1035" s="247" t="s">
        <v>417</v>
      </c>
      <c r="F1035" s="248" t="s">
        <v>13014</v>
      </c>
      <c r="G1035" s="228" t="s">
        <v>2861</v>
      </c>
      <c r="H1035" s="229" t="s">
        <v>421</v>
      </c>
      <c r="I1035" s="229"/>
      <c r="J1035" s="147" t="str">
        <f t="shared" si="33"/>
        <v>蘇漢城</v>
      </c>
      <c r="K1035" s="231">
        <v>0</v>
      </c>
      <c r="L1035" s="208" t="s">
        <v>7918</v>
      </c>
      <c r="M1035" s="208" t="s">
        <v>12507</v>
      </c>
      <c r="N1035" s="154">
        <f t="shared" si="32"/>
        <v>45995</v>
      </c>
      <c r="O1035" s="230">
        <v>30</v>
      </c>
      <c r="P1035" s="230">
        <v>100</v>
      </c>
      <c r="Q1035" s="229" t="s">
        <v>34</v>
      </c>
      <c r="R1035" s="229"/>
      <c r="S1035" s="229"/>
      <c r="T1035" s="231">
        <v>0</v>
      </c>
      <c r="U1035" s="229"/>
      <c r="V1035" s="209"/>
    </row>
    <row r="1036" spans="1:22" ht="13.5">
      <c r="A1036" s="225" t="s">
        <v>12279</v>
      </c>
      <c r="B1036" s="226" t="s">
        <v>12280</v>
      </c>
      <c r="C1036" s="227" t="s">
        <v>12502</v>
      </c>
      <c r="D1036" s="228" t="s">
        <v>421</v>
      </c>
      <c r="E1036" s="247" t="s">
        <v>423</v>
      </c>
      <c r="F1036" s="248"/>
      <c r="G1036" s="228" t="s">
        <v>2861</v>
      </c>
      <c r="H1036" s="229" t="s">
        <v>422</v>
      </c>
      <c r="I1036" s="229"/>
      <c r="J1036" s="147" t="str">
        <f t="shared" si="33"/>
        <v>李育儒</v>
      </c>
      <c r="K1036" s="231">
        <v>0</v>
      </c>
      <c r="L1036" s="208" t="s">
        <v>7918</v>
      </c>
      <c r="M1036" s="208" t="s">
        <v>12507</v>
      </c>
      <c r="N1036" s="154">
        <f t="shared" si="32"/>
        <v>45995</v>
      </c>
      <c r="O1036" s="230">
        <v>30</v>
      </c>
      <c r="P1036" s="230">
        <v>100</v>
      </c>
      <c r="Q1036" s="229" t="s">
        <v>34</v>
      </c>
      <c r="R1036" s="229"/>
      <c r="S1036" s="229"/>
      <c r="T1036" s="231">
        <v>0</v>
      </c>
      <c r="U1036" s="230">
        <v>15</v>
      </c>
      <c r="V1036" s="209"/>
    </row>
    <row r="1037" spans="1:22" ht="13.5">
      <c r="A1037" s="225" t="s">
        <v>12281</v>
      </c>
      <c r="B1037" s="226" t="s">
        <v>12282</v>
      </c>
      <c r="C1037" s="227" t="s">
        <v>12502</v>
      </c>
      <c r="D1037" s="228" t="s">
        <v>421</v>
      </c>
      <c r="E1037" s="247" t="s">
        <v>417</v>
      </c>
      <c r="F1037" s="248" t="s">
        <v>13015</v>
      </c>
      <c r="G1037" s="228" t="s">
        <v>2861</v>
      </c>
      <c r="H1037" s="229" t="s">
        <v>421</v>
      </c>
      <c r="I1037" s="229"/>
      <c r="J1037" s="147" t="str">
        <f t="shared" si="33"/>
        <v>蘇漢城</v>
      </c>
      <c r="K1037" s="230">
        <v>100</v>
      </c>
      <c r="L1037" s="208" t="s">
        <v>7918</v>
      </c>
      <c r="M1037" s="208" t="s">
        <v>10206</v>
      </c>
      <c r="N1037" s="154">
        <f t="shared" si="32"/>
        <v>45981</v>
      </c>
      <c r="O1037" s="230">
        <v>20</v>
      </c>
      <c r="P1037" s="230">
        <v>20</v>
      </c>
      <c r="Q1037" s="229" t="s">
        <v>31</v>
      </c>
      <c r="R1037" s="229" t="s">
        <v>10205</v>
      </c>
      <c r="S1037" s="229" t="s">
        <v>12099</v>
      </c>
      <c r="T1037" s="230">
        <v>13</v>
      </c>
      <c r="U1037" s="230">
        <v>2</v>
      </c>
      <c r="V1037" s="209"/>
    </row>
    <row r="1038" spans="1:22" ht="13.5">
      <c r="A1038" s="225" t="s">
        <v>12281</v>
      </c>
      <c r="B1038" s="226" t="s">
        <v>12282</v>
      </c>
      <c r="C1038" s="227" t="s">
        <v>12502</v>
      </c>
      <c r="D1038" s="228" t="s">
        <v>421</v>
      </c>
      <c r="E1038" s="247" t="s">
        <v>423</v>
      </c>
      <c r="F1038" s="248" t="s">
        <v>15717</v>
      </c>
      <c r="G1038" s="228" t="s">
        <v>2861</v>
      </c>
      <c r="H1038" s="229" t="s">
        <v>422</v>
      </c>
      <c r="I1038" s="229"/>
      <c r="J1038" s="147" t="str">
        <f t="shared" si="33"/>
        <v>李育儒</v>
      </c>
      <c r="K1038" s="230">
        <v>100</v>
      </c>
      <c r="L1038" s="208" t="s">
        <v>7918</v>
      </c>
      <c r="M1038" s="208" t="s">
        <v>10206</v>
      </c>
      <c r="N1038" s="154">
        <f t="shared" si="32"/>
        <v>45981</v>
      </c>
      <c r="O1038" s="230">
        <v>20</v>
      </c>
      <c r="P1038" s="230">
        <v>20</v>
      </c>
      <c r="Q1038" s="229" t="s">
        <v>31</v>
      </c>
      <c r="R1038" s="229" t="s">
        <v>7918</v>
      </c>
      <c r="S1038" s="229" t="s">
        <v>6361</v>
      </c>
      <c r="T1038" s="230">
        <v>58</v>
      </c>
      <c r="U1038" s="229"/>
      <c r="V1038" s="209"/>
    </row>
    <row r="1039" spans="1:22" ht="13.5">
      <c r="A1039" s="225" t="s">
        <v>10187</v>
      </c>
      <c r="B1039" s="226" t="s">
        <v>10188</v>
      </c>
      <c r="C1039" s="227" t="s">
        <v>2722</v>
      </c>
      <c r="D1039" s="228" t="s">
        <v>2173</v>
      </c>
      <c r="E1039" s="247" t="s">
        <v>33</v>
      </c>
      <c r="F1039" s="248"/>
      <c r="G1039" s="228" t="s">
        <v>2170</v>
      </c>
      <c r="H1039" s="229" t="s">
        <v>2173</v>
      </c>
      <c r="I1039" s="229"/>
      <c r="J1039" s="147" t="str">
        <f t="shared" si="33"/>
        <v>郑仁春</v>
      </c>
      <c r="K1039" s="231">
        <v>0</v>
      </c>
      <c r="L1039" s="208" t="s">
        <v>10202</v>
      </c>
      <c r="M1039" s="208" t="s">
        <v>10198</v>
      </c>
      <c r="N1039" s="154">
        <f t="shared" si="32"/>
        <v>45961</v>
      </c>
      <c r="O1039" s="230">
        <v>5</v>
      </c>
      <c r="P1039" s="231">
        <v>0</v>
      </c>
      <c r="Q1039" s="229" t="s">
        <v>34</v>
      </c>
      <c r="R1039" s="229"/>
      <c r="S1039" s="229"/>
      <c r="T1039" s="231">
        <v>0</v>
      </c>
      <c r="U1039" s="229"/>
      <c r="V1039" s="209"/>
    </row>
    <row r="1040" spans="1:22" ht="13.5">
      <c r="A1040" s="225" t="s">
        <v>6525</v>
      </c>
      <c r="B1040" s="226" t="s">
        <v>6697</v>
      </c>
      <c r="C1040" s="227" t="s">
        <v>46</v>
      </c>
      <c r="D1040" s="228" t="s">
        <v>132</v>
      </c>
      <c r="E1040" s="247" t="s">
        <v>91</v>
      </c>
      <c r="F1040" s="248"/>
      <c r="G1040" s="228" t="s">
        <v>92</v>
      </c>
      <c r="H1040" s="229" t="s">
        <v>703</v>
      </c>
      <c r="I1040" s="229"/>
      <c r="J1040" s="147" t="str">
        <f t="shared" si="33"/>
        <v>楊瑞洋</v>
      </c>
      <c r="K1040" s="231">
        <v>0</v>
      </c>
      <c r="L1040" s="208" t="s">
        <v>10816</v>
      </c>
      <c r="M1040" s="208" t="s">
        <v>10211</v>
      </c>
      <c r="N1040" s="154">
        <f t="shared" si="32"/>
        <v>46001</v>
      </c>
      <c r="O1040" s="230">
        <v>33</v>
      </c>
      <c r="P1040" s="230">
        <v>16</v>
      </c>
      <c r="Q1040" s="229" t="s">
        <v>34</v>
      </c>
      <c r="R1040" s="229"/>
      <c r="S1040" s="229"/>
      <c r="T1040" s="231">
        <v>0</v>
      </c>
      <c r="U1040" s="229"/>
      <c r="V1040" s="209"/>
    </row>
    <row r="1041" spans="1:22" ht="13.5">
      <c r="A1041" s="225" t="s">
        <v>10187</v>
      </c>
      <c r="B1041" s="226" t="s">
        <v>10188</v>
      </c>
      <c r="C1041" s="227" t="s">
        <v>390</v>
      </c>
      <c r="D1041" s="228" t="s">
        <v>2173</v>
      </c>
      <c r="E1041" s="247" t="s">
        <v>13819</v>
      </c>
      <c r="F1041" s="248"/>
      <c r="G1041" s="228"/>
      <c r="H1041" s="229"/>
      <c r="I1041" s="229"/>
      <c r="J1041" s="147">
        <f t="shared" si="33"/>
        <v>0</v>
      </c>
      <c r="K1041" s="231">
        <v>0</v>
      </c>
      <c r="L1041" s="208" t="s">
        <v>10200</v>
      </c>
      <c r="M1041" s="208" t="s">
        <v>10204</v>
      </c>
      <c r="N1041" s="154">
        <f t="shared" si="32"/>
        <v>45971</v>
      </c>
      <c r="O1041" s="230">
        <v>10</v>
      </c>
      <c r="P1041" s="231">
        <v>0</v>
      </c>
      <c r="Q1041" s="229" t="s">
        <v>34</v>
      </c>
      <c r="R1041" s="229"/>
      <c r="S1041" s="229"/>
      <c r="T1041" s="231">
        <v>0</v>
      </c>
      <c r="U1041" s="229"/>
      <c r="V1041" s="209"/>
    </row>
    <row r="1042" spans="1:22" ht="13.5">
      <c r="A1042" s="225" t="s">
        <v>12277</v>
      </c>
      <c r="B1042" s="226" t="s">
        <v>12278</v>
      </c>
      <c r="C1042" s="227" t="s">
        <v>2716</v>
      </c>
      <c r="D1042" s="228" t="s">
        <v>262</v>
      </c>
      <c r="E1042" s="247" t="s">
        <v>3413</v>
      </c>
      <c r="F1042" s="248" t="s">
        <v>12289</v>
      </c>
      <c r="G1042" s="228" t="s">
        <v>2861</v>
      </c>
      <c r="H1042" s="229" t="s">
        <v>262</v>
      </c>
      <c r="I1042" s="229"/>
      <c r="J1042" s="147" t="str">
        <f t="shared" si="33"/>
        <v>羅友彥</v>
      </c>
      <c r="K1042" s="230">
        <v>100</v>
      </c>
      <c r="L1042" s="208" t="s">
        <v>10200</v>
      </c>
      <c r="M1042" s="208" t="s">
        <v>12291</v>
      </c>
      <c r="N1042" s="154">
        <f t="shared" si="32"/>
        <v>45960</v>
      </c>
      <c r="O1042" s="230">
        <v>3</v>
      </c>
      <c r="P1042" s="230">
        <v>24</v>
      </c>
      <c r="Q1042" s="229" t="s">
        <v>31</v>
      </c>
      <c r="R1042" s="229" t="s">
        <v>10199</v>
      </c>
      <c r="S1042" s="229" t="s">
        <v>10200</v>
      </c>
      <c r="T1042" s="230">
        <v>7</v>
      </c>
      <c r="U1042" s="230">
        <v>4</v>
      </c>
      <c r="V1042" s="209"/>
    </row>
    <row r="1043" spans="1:22" ht="13.5">
      <c r="A1043" s="225" t="s">
        <v>12277</v>
      </c>
      <c r="B1043" s="226" t="s">
        <v>12278</v>
      </c>
      <c r="C1043" s="227" t="s">
        <v>2717</v>
      </c>
      <c r="D1043" s="228" t="s">
        <v>262</v>
      </c>
      <c r="E1043" s="247" t="s">
        <v>8137</v>
      </c>
      <c r="F1043" s="248" t="s">
        <v>13016</v>
      </c>
      <c r="G1043" s="228" t="s">
        <v>2861</v>
      </c>
      <c r="H1043" s="229" t="s">
        <v>262</v>
      </c>
      <c r="I1043" s="229"/>
      <c r="J1043" s="147" t="str">
        <f t="shared" si="33"/>
        <v>羅友彥</v>
      </c>
      <c r="K1043" s="230">
        <v>100</v>
      </c>
      <c r="L1043" s="208" t="s">
        <v>12291</v>
      </c>
      <c r="M1043" s="208" t="s">
        <v>12093</v>
      </c>
      <c r="N1043" s="154">
        <f t="shared" si="32"/>
        <v>45965</v>
      </c>
      <c r="O1043" s="230">
        <v>4</v>
      </c>
      <c r="P1043" s="230">
        <v>32</v>
      </c>
      <c r="Q1043" s="229" t="s">
        <v>31</v>
      </c>
      <c r="R1043" s="229" t="s">
        <v>10201</v>
      </c>
      <c r="S1043" s="229" t="s">
        <v>12096</v>
      </c>
      <c r="T1043" s="230">
        <v>21</v>
      </c>
      <c r="U1043" s="230">
        <v>3</v>
      </c>
      <c r="V1043" s="209"/>
    </row>
    <row r="1044" spans="1:22" ht="13.5">
      <c r="A1044" s="225" t="s">
        <v>12277</v>
      </c>
      <c r="B1044" s="226" t="s">
        <v>12278</v>
      </c>
      <c r="C1044" s="227" t="s">
        <v>2717</v>
      </c>
      <c r="D1044" s="228" t="s">
        <v>262</v>
      </c>
      <c r="E1044" s="247" t="s">
        <v>12290</v>
      </c>
      <c r="F1044" s="248"/>
      <c r="G1044" s="228" t="s">
        <v>100</v>
      </c>
      <c r="H1044" s="229" t="s">
        <v>115</v>
      </c>
      <c r="I1044" s="229"/>
      <c r="J1044" s="147" t="str">
        <f t="shared" si="33"/>
        <v>黃胤綸</v>
      </c>
      <c r="K1044" s="230">
        <v>100</v>
      </c>
      <c r="L1044" s="208" t="s">
        <v>12291</v>
      </c>
      <c r="M1044" s="208" t="s">
        <v>12106</v>
      </c>
      <c r="N1044" s="154">
        <f t="shared" si="32"/>
        <v>46017</v>
      </c>
      <c r="O1044" s="230">
        <v>41</v>
      </c>
      <c r="P1044" s="230">
        <v>32</v>
      </c>
      <c r="Q1044" s="229" t="s">
        <v>31</v>
      </c>
      <c r="R1044" s="229" t="s">
        <v>12112</v>
      </c>
      <c r="S1044" s="229" t="s">
        <v>12107</v>
      </c>
      <c r="T1044" s="230">
        <v>58</v>
      </c>
      <c r="U1044" s="229"/>
      <c r="V1044" s="209"/>
    </row>
    <row r="1045" spans="1:22" ht="13.5">
      <c r="A1045" s="225" t="s">
        <v>10189</v>
      </c>
      <c r="B1045" s="226" t="s">
        <v>10190</v>
      </c>
      <c r="C1045" s="227" t="s">
        <v>13799</v>
      </c>
      <c r="D1045" s="228" t="s">
        <v>2026</v>
      </c>
      <c r="E1045" s="247" t="s">
        <v>10193</v>
      </c>
      <c r="F1045" s="248"/>
      <c r="G1045" s="228" t="s">
        <v>2170</v>
      </c>
      <c r="H1045" s="229" t="s">
        <v>2026</v>
      </c>
      <c r="I1045" s="229"/>
      <c r="J1045" s="147" t="str">
        <f t="shared" si="33"/>
        <v>汪佳凯</v>
      </c>
      <c r="K1045" s="231">
        <v>0</v>
      </c>
      <c r="L1045" s="208" t="s">
        <v>10205</v>
      </c>
      <c r="M1045" s="208" t="s">
        <v>10206</v>
      </c>
      <c r="N1045" s="154">
        <f t="shared" si="32"/>
        <v>45981</v>
      </c>
      <c r="O1045" s="230">
        <v>14</v>
      </c>
      <c r="P1045" s="230">
        <v>30</v>
      </c>
      <c r="Q1045" s="229" t="s">
        <v>34</v>
      </c>
      <c r="R1045" s="229"/>
      <c r="S1045" s="229"/>
      <c r="T1045" s="231">
        <v>0</v>
      </c>
      <c r="U1045" s="229"/>
      <c r="V1045" s="209"/>
    </row>
    <row r="1046" spans="1:22" ht="13.5">
      <c r="A1046" s="225" t="s">
        <v>10187</v>
      </c>
      <c r="B1046" s="226" t="s">
        <v>10188</v>
      </c>
      <c r="C1046" s="227" t="s">
        <v>2723</v>
      </c>
      <c r="D1046" s="228" t="s">
        <v>2173</v>
      </c>
      <c r="E1046" s="247" t="s">
        <v>2725</v>
      </c>
      <c r="F1046" s="248"/>
      <c r="G1046" s="228" t="s">
        <v>2170</v>
      </c>
      <c r="H1046" s="229" t="s">
        <v>2173</v>
      </c>
      <c r="I1046" s="229"/>
      <c r="J1046" s="147" t="str">
        <f t="shared" si="33"/>
        <v>郑仁春</v>
      </c>
      <c r="K1046" s="231">
        <v>0</v>
      </c>
      <c r="L1046" s="208" t="s">
        <v>10205</v>
      </c>
      <c r="M1046" s="208" t="s">
        <v>10207</v>
      </c>
      <c r="N1046" s="154">
        <f t="shared" si="32"/>
        <v>45966</v>
      </c>
      <c r="O1046" s="230">
        <v>3</v>
      </c>
      <c r="P1046" s="231">
        <v>0</v>
      </c>
      <c r="Q1046" s="229" t="s">
        <v>34</v>
      </c>
      <c r="R1046" s="229"/>
      <c r="S1046" s="229"/>
      <c r="T1046" s="231">
        <v>0</v>
      </c>
      <c r="U1046" s="229"/>
      <c r="V1046" s="209"/>
    </row>
    <row r="1047" spans="1:22" ht="13.5">
      <c r="A1047" s="225" t="s">
        <v>13830</v>
      </c>
      <c r="B1047" s="226" t="s">
        <v>13831</v>
      </c>
      <c r="C1047" s="227" t="s">
        <v>2688</v>
      </c>
      <c r="D1047" s="228" t="s">
        <v>2026</v>
      </c>
      <c r="E1047" s="247" t="s">
        <v>384</v>
      </c>
      <c r="F1047" s="248"/>
      <c r="G1047" s="228" t="s">
        <v>2170</v>
      </c>
      <c r="H1047" s="229" t="s">
        <v>2026</v>
      </c>
      <c r="I1047" s="229"/>
      <c r="J1047" s="147" t="str">
        <f t="shared" si="33"/>
        <v>汪佳凯</v>
      </c>
      <c r="K1047" s="230">
        <v>100</v>
      </c>
      <c r="L1047" s="208" t="s">
        <v>10205</v>
      </c>
      <c r="M1047" s="208" t="s">
        <v>10207</v>
      </c>
      <c r="N1047" s="154">
        <f t="shared" si="32"/>
        <v>45966</v>
      </c>
      <c r="O1047" s="230">
        <v>3</v>
      </c>
      <c r="P1047" s="231">
        <v>0</v>
      </c>
      <c r="Q1047" s="229" t="s">
        <v>31</v>
      </c>
      <c r="R1047" s="229" t="s">
        <v>10205</v>
      </c>
      <c r="S1047" s="229" t="s">
        <v>10208</v>
      </c>
      <c r="T1047" s="230">
        <v>4</v>
      </c>
      <c r="U1047" s="229"/>
      <c r="V1047" s="209"/>
    </row>
    <row r="1048" spans="1:22" ht="13.5">
      <c r="A1048" s="225" t="s">
        <v>12277</v>
      </c>
      <c r="B1048" s="226" t="s">
        <v>12278</v>
      </c>
      <c r="C1048" s="227" t="s">
        <v>2717</v>
      </c>
      <c r="D1048" s="228" t="s">
        <v>262</v>
      </c>
      <c r="E1048" s="247" t="s">
        <v>417</v>
      </c>
      <c r="F1048" s="248" t="s">
        <v>13017</v>
      </c>
      <c r="G1048" s="228" t="s">
        <v>2861</v>
      </c>
      <c r="H1048" s="229" t="s">
        <v>262</v>
      </c>
      <c r="I1048" s="229"/>
      <c r="J1048" s="147" t="str">
        <f t="shared" si="33"/>
        <v>羅友彥</v>
      </c>
      <c r="K1048" s="230">
        <v>100</v>
      </c>
      <c r="L1048" s="208" t="s">
        <v>12093</v>
      </c>
      <c r="M1048" s="208" t="s">
        <v>10204</v>
      </c>
      <c r="N1048" s="154">
        <f t="shared" si="32"/>
        <v>45971</v>
      </c>
      <c r="O1048" s="230">
        <v>5</v>
      </c>
      <c r="P1048" s="230">
        <v>40</v>
      </c>
      <c r="Q1048" s="229" t="s">
        <v>31</v>
      </c>
      <c r="R1048" s="229" t="s">
        <v>10816</v>
      </c>
      <c r="S1048" s="229" t="s">
        <v>12096</v>
      </c>
      <c r="T1048" s="230">
        <v>17</v>
      </c>
      <c r="U1048" s="229"/>
      <c r="V1048" s="209"/>
    </row>
    <row r="1049" spans="1:22" ht="13.5">
      <c r="A1049" s="225" t="s">
        <v>12277</v>
      </c>
      <c r="B1049" s="226" t="s">
        <v>12278</v>
      </c>
      <c r="C1049" s="227" t="s">
        <v>2717</v>
      </c>
      <c r="D1049" s="228" t="s">
        <v>262</v>
      </c>
      <c r="E1049" s="247" t="s">
        <v>423</v>
      </c>
      <c r="F1049" s="248" t="s">
        <v>15717</v>
      </c>
      <c r="G1049" s="228" t="s">
        <v>2861</v>
      </c>
      <c r="H1049" s="229" t="s">
        <v>422</v>
      </c>
      <c r="I1049" s="229"/>
      <c r="J1049" s="147" t="str">
        <f t="shared" si="33"/>
        <v>李育儒</v>
      </c>
      <c r="K1049" s="230">
        <v>100</v>
      </c>
      <c r="L1049" s="208" t="s">
        <v>12093</v>
      </c>
      <c r="M1049" s="208" t="s">
        <v>12101</v>
      </c>
      <c r="N1049" s="154">
        <f t="shared" si="32"/>
        <v>46006</v>
      </c>
      <c r="O1049" s="230">
        <v>30</v>
      </c>
      <c r="P1049" s="230">
        <v>24</v>
      </c>
      <c r="Q1049" s="229" t="s">
        <v>31</v>
      </c>
      <c r="R1049" s="229" t="s">
        <v>12093</v>
      </c>
      <c r="S1049" s="229" t="s">
        <v>6361</v>
      </c>
      <c r="T1049" s="230">
        <v>51</v>
      </c>
      <c r="U1049" s="230">
        <v>8</v>
      </c>
      <c r="V1049" s="209"/>
    </row>
    <row r="1050" spans="1:22" ht="13.5">
      <c r="A1050" s="225" t="s">
        <v>12277</v>
      </c>
      <c r="B1050" s="226" t="s">
        <v>12278</v>
      </c>
      <c r="C1050" s="227" t="s">
        <v>2717</v>
      </c>
      <c r="D1050" s="228" t="s">
        <v>262</v>
      </c>
      <c r="E1050" s="247" t="s">
        <v>4563</v>
      </c>
      <c r="F1050" s="248"/>
      <c r="G1050" s="228" t="s">
        <v>2861</v>
      </c>
      <c r="H1050" s="229" t="s">
        <v>122</v>
      </c>
      <c r="I1050" s="229"/>
      <c r="J1050" s="147" t="str">
        <f t="shared" si="33"/>
        <v>郭景成</v>
      </c>
      <c r="K1050" s="231">
        <v>0</v>
      </c>
      <c r="L1050" s="208" t="s">
        <v>12093</v>
      </c>
      <c r="M1050" s="208" t="s">
        <v>12106</v>
      </c>
      <c r="N1050" s="154">
        <f t="shared" si="32"/>
        <v>46017</v>
      </c>
      <c r="O1050" s="230">
        <v>38</v>
      </c>
      <c r="P1050" s="230">
        <v>120</v>
      </c>
      <c r="Q1050" s="229" t="s">
        <v>34</v>
      </c>
      <c r="R1050" s="229"/>
      <c r="S1050" s="229"/>
      <c r="T1050" s="231">
        <v>0</v>
      </c>
      <c r="U1050" s="229"/>
      <c r="V1050" s="209"/>
    </row>
    <row r="1051" spans="1:22" ht="13.5">
      <c r="A1051" s="225" t="s">
        <v>10191</v>
      </c>
      <c r="B1051" s="226" t="s">
        <v>10192</v>
      </c>
      <c r="C1051" s="227" t="s">
        <v>390</v>
      </c>
      <c r="D1051" s="228" t="s">
        <v>2026</v>
      </c>
      <c r="E1051" s="247" t="s">
        <v>2713</v>
      </c>
      <c r="F1051" s="248"/>
      <c r="G1051" s="228" t="s">
        <v>2170</v>
      </c>
      <c r="H1051" s="229" t="s">
        <v>2026</v>
      </c>
      <c r="I1051" s="229"/>
      <c r="J1051" s="147" t="str">
        <f t="shared" si="33"/>
        <v>汪佳凯</v>
      </c>
      <c r="K1051" s="230">
        <v>100</v>
      </c>
      <c r="L1051" s="208" t="s">
        <v>10208</v>
      </c>
      <c r="M1051" s="208" t="s">
        <v>12097</v>
      </c>
      <c r="N1051" s="154">
        <f t="shared" si="32"/>
        <v>45978</v>
      </c>
      <c r="O1051" s="230">
        <v>8</v>
      </c>
      <c r="P1051" s="230">
        <v>60</v>
      </c>
      <c r="Q1051" s="229" t="s">
        <v>31</v>
      </c>
      <c r="R1051" s="229" t="s">
        <v>12097</v>
      </c>
      <c r="S1051" s="229" t="s">
        <v>12097</v>
      </c>
      <c r="T1051" s="230">
        <v>1</v>
      </c>
      <c r="U1051" s="229"/>
      <c r="V1051" s="209"/>
    </row>
    <row r="1052" spans="1:22" ht="13.5">
      <c r="A1052" s="225" t="s">
        <v>10187</v>
      </c>
      <c r="B1052" s="226" t="s">
        <v>10188</v>
      </c>
      <c r="C1052" s="227" t="s">
        <v>2723</v>
      </c>
      <c r="D1052" s="228" t="s">
        <v>2173</v>
      </c>
      <c r="E1052" s="247" t="s">
        <v>2723</v>
      </c>
      <c r="F1052" s="248"/>
      <c r="G1052" s="228" t="s">
        <v>2170</v>
      </c>
      <c r="H1052" s="229" t="s">
        <v>2173</v>
      </c>
      <c r="I1052" s="229"/>
      <c r="J1052" s="147" t="str">
        <f t="shared" si="33"/>
        <v>郑仁春</v>
      </c>
      <c r="K1052" s="231">
        <v>0</v>
      </c>
      <c r="L1052" s="208" t="s">
        <v>10208</v>
      </c>
      <c r="M1052" s="208" t="s">
        <v>10204</v>
      </c>
      <c r="N1052" s="154">
        <f t="shared" si="32"/>
        <v>45971</v>
      </c>
      <c r="O1052" s="230">
        <v>3</v>
      </c>
      <c r="P1052" s="231">
        <v>0</v>
      </c>
      <c r="Q1052" s="229" t="s">
        <v>34</v>
      </c>
      <c r="R1052" s="229"/>
      <c r="S1052" s="229"/>
      <c r="T1052" s="231">
        <v>0</v>
      </c>
      <c r="U1052" s="229"/>
      <c r="V1052" s="209"/>
    </row>
    <row r="1053" spans="1:22" ht="13.5">
      <c r="A1053" s="225" t="s">
        <v>10187</v>
      </c>
      <c r="B1053" s="226" t="s">
        <v>10188</v>
      </c>
      <c r="C1053" s="227" t="s">
        <v>256</v>
      </c>
      <c r="D1053" s="228" t="s">
        <v>2173</v>
      </c>
      <c r="E1053" s="247" t="s">
        <v>257</v>
      </c>
      <c r="F1053" s="248"/>
      <c r="G1053" s="228" t="s">
        <v>2170</v>
      </c>
      <c r="H1053" s="229" t="s">
        <v>2173</v>
      </c>
      <c r="I1053" s="229"/>
      <c r="J1053" s="147" t="str">
        <f t="shared" si="33"/>
        <v>郑仁春</v>
      </c>
      <c r="K1053" s="231">
        <v>0</v>
      </c>
      <c r="L1053" s="208" t="s">
        <v>10208</v>
      </c>
      <c r="M1053" s="208" t="s">
        <v>10204</v>
      </c>
      <c r="N1053" s="154">
        <f t="shared" si="32"/>
        <v>45971</v>
      </c>
      <c r="O1053" s="230">
        <v>3</v>
      </c>
      <c r="P1053" s="231">
        <v>0</v>
      </c>
      <c r="Q1053" s="229" t="s">
        <v>34</v>
      </c>
      <c r="R1053" s="229"/>
      <c r="S1053" s="229"/>
      <c r="T1053" s="231">
        <v>0</v>
      </c>
      <c r="U1053" s="229"/>
      <c r="V1053" s="209"/>
    </row>
    <row r="1054" spans="1:22" ht="13.5">
      <c r="A1054" s="225" t="s">
        <v>12277</v>
      </c>
      <c r="B1054" s="226" t="s">
        <v>12278</v>
      </c>
      <c r="C1054" s="227" t="s">
        <v>2717</v>
      </c>
      <c r="D1054" s="228" t="s">
        <v>262</v>
      </c>
      <c r="E1054" s="247" t="s">
        <v>419</v>
      </c>
      <c r="F1054" s="248" t="s">
        <v>15717</v>
      </c>
      <c r="G1054" s="228" t="s">
        <v>2861</v>
      </c>
      <c r="H1054" s="229" t="s">
        <v>422</v>
      </c>
      <c r="I1054" s="229"/>
      <c r="J1054" s="147" t="str">
        <f t="shared" si="33"/>
        <v>李育儒</v>
      </c>
      <c r="K1054" s="230">
        <v>100</v>
      </c>
      <c r="L1054" s="208" t="s">
        <v>10208</v>
      </c>
      <c r="M1054" s="208" t="s">
        <v>12101</v>
      </c>
      <c r="N1054" s="154">
        <f t="shared" si="32"/>
        <v>46006</v>
      </c>
      <c r="O1054" s="230">
        <v>28</v>
      </c>
      <c r="P1054" s="230">
        <v>104</v>
      </c>
      <c r="Q1054" s="229" t="s">
        <v>31</v>
      </c>
      <c r="R1054" s="229" t="s">
        <v>10208</v>
      </c>
      <c r="S1054" s="229" t="s">
        <v>6361</v>
      </c>
      <c r="T1054" s="230">
        <v>49</v>
      </c>
      <c r="U1054" s="230">
        <v>46</v>
      </c>
      <c r="V1054" s="209"/>
    </row>
    <row r="1055" spans="1:22" ht="13.5">
      <c r="A1055" s="225" t="s">
        <v>13830</v>
      </c>
      <c r="B1055" s="226" t="s">
        <v>13831</v>
      </c>
      <c r="C1055" s="227" t="s">
        <v>2688</v>
      </c>
      <c r="D1055" s="228" t="s">
        <v>2026</v>
      </c>
      <c r="E1055" s="247" t="s">
        <v>14973</v>
      </c>
      <c r="F1055" s="248"/>
      <c r="G1055" s="228" t="s">
        <v>6334</v>
      </c>
      <c r="H1055" s="229" t="s">
        <v>66</v>
      </c>
      <c r="I1055" s="229"/>
      <c r="J1055" s="147" t="str">
        <f t="shared" si="33"/>
        <v>許慧芝</v>
      </c>
      <c r="K1055" s="230">
        <v>100</v>
      </c>
      <c r="L1055" s="208" t="s">
        <v>10208</v>
      </c>
      <c r="M1055" s="208" t="s">
        <v>10204</v>
      </c>
      <c r="N1055" s="154">
        <f t="shared" si="32"/>
        <v>45971</v>
      </c>
      <c r="O1055" s="230">
        <v>3</v>
      </c>
      <c r="P1055" s="231">
        <v>0</v>
      </c>
      <c r="Q1055" s="229" t="s">
        <v>31</v>
      </c>
      <c r="R1055" s="229" t="s">
        <v>9497</v>
      </c>
      <c r="S1055" s="229" t="s">
        <v>9497</v>
      </c>
      <c r="T1055" s="230">
        <v>1</v>
      </c>
      <c r="U1055" s="229"/>
      <c r="V1055" s="209"/>
    </row>
    <row r="1056" spans="1:22" ht="13.5">
      <c r="A1056" s="225" t="s">
        <v>11927</v>
      </c>
      <c r="B1056" s="226" t="s">
        <v>11928</v>
      </c>
      <c r="C1056" s="227" t="s">
        <v>56</v>
      </c>
      <c r="D1056" s="228" t="s">
        <v>615</v>
      </c>
      <c r="E1056" s="247" t="s">
        <v>624</v>
      </c>
      <c r="F1056" s="248" t="s">
        <v>13382</v>
      </c>
      <c r="G1056" s="228" t="s">
        <v>100</v>
      </c>
      <c r="H1056" s="229" t="s">
        <v>615</v>
      </c>
      <c r="I1056" s="229"/>
      <c r="J1056" s="147" t="str">
        <f t="shared" si="33"/>
        <v>彭志豪</v>
      </c>
      <c r="K1056" s="230">
        <v>100</v>
      </c>
      <c r="L1056" s="208" t="s">
        <v>10208</v>
      </c>
      <c r="M1056" s="208" t="s">
        <v>12666</v>
      </c>
      <c r="N1056" s="154">
        <f t="shared" si="32"/>
        <v>45968</v>
      </c>
      <c r="O1056" s="230">
        <v>2</v>
      </c>
      <c r="P1056" s="230">
        <v>8</v>
      </c>
      <c r="Q1056" s="229" t="s">
        <v>31</v>
      </c>
      <c r="R1056" s="229" t="s">
        <v>10208</v>
      </c>
      <c r="S1056" s="229" t="s">
        <v>10208</v>
      </c>
      <c r="T1056" s="230">
        <v>1</v>
      </c>
      <c r="U1056" s="232">
        <v>6.5</v>
      </c>
      <c r="V1056" s="209"/>
    </row>
    <row r="1057" spans="1:22" ht="13.5">
      <c r="A1057" s="225" t="s">
        <v>12277</v>
      </c>
      <c r="B1057" s="226" t="s">
        <v>12278</v>
      </c>
      <c r="C1057" s="227" t="s">
        <v>2717</v>
      </c>
      <c r="D1057" s="228" t="s">
        <v>262</v>
      </c>
      <c r="E1057" s="247" t="s">
        <v>418</v>
      </c>
      <c r="F1057" s="248" t="s">
        <v>13730</v>
      </c>
      <c r="G1057" s="228" t="s">
        <v>2861</v>
      </c>
      <c r="H1057" s="229" t="s">
        <v>262</v>
      </c>
      <c r="I1057" s="229"/>
      <c r="J1057" s="147" t="str">
        <f t="shared" si="33"/>
        <v>羅友彥</v>
      </c>
      <c r="K1057" s="230">
        <v>100</v>
      </c>
      <c r="L1057" s="208" t="s">
        <v>10204</v>
      </c>
      <c r="M1057" s="208" t="s">
        <v>12293</v>
      </c>
      <c r="N1057" s="154">
        <f t="shared" si="32"/>
        <v>45989</v>
      </c>
      <c r="O1057" s="230">
        <v>15</v>
      </c>
      <c r="P1057" s="230">
        <v>40</v>
      </c>
      <c r="Q1057" s="229" t="s">
        <v>31</v>
      </c>
      <c r="R1057" s="229" t="s">
        <v>10816</v>
      </c>
      <c r="S1057" s="229" t="s">
        <v>12667</v>
      </c>
      <c r="T1057" s="230">
        <v>35</v>
      </c>
      <c r="U1057" s="230">
        <v>24</v>
      </c>
      <c r="V1057" s="209"/>
    </row>
    <row r="1058" spans="1:22" ht="13.5">
      <c r="A1058" s="225" t="s">
        <v>11054</v>
      </c>
      <c r="B1058" s="226" t="s">
        <v>11055</v>
      </c>
      <c r="C1058" s="227" t="s">
        <v>51</v>
      </c>
      <c r="D1058" s="228" t="s">
        <v>553</v>
      </c>
      <c r="E1058" s="247" t="s">
        <v>80</v>
      </c>
      <c r="F1058" s="248"/>
      <c r="G1058" s="228" t="s">
        <v>32</v>
      </c>
      <c r="H1058" s="229" t="s">
        <v>553</v>
      </c>
      <c r="I1058" s="229"/>
      <c r="J1058" s="147" t="str">
        <f t="shared" si="33"/>
        <v>魏暉恩</v>
      </c>
      <c r="K1058" s="231">
        <v>0</v>
      </c>
      <c r="L1058" s="208" t="s">
        <v>10204</v>
      </c>
      <c r="M1058" s="208" t="s">
        <v>12097</v>
      </c>
      <c r="N1058" s="154">
        <f t="shared" si="32"/>
        <v>45978</v>
      </c>
      <c r="O1058" s="230">
        <v>6</v>
      </c>
      <c r="P1058" s="230">
        <v>48</v>
      </c>
      <c r="Q1058" s="229" t="s">
        <v>36</v>
      </c>
      <c r="R1058" s="229"/>
      <c r="S1058" s="229"/>
      <c r="T1058" s="231">
        <v>0</v>
      </c>
      <c r="U1058" s="229"/>
      <c r="V1058" s="209"/>
    </row>
    <row r="1059" spans="1:22" ht="13.5">
      <c r="A1059" s="225" t="s">
        <v>11927</v>
      </c>
      <c r="B1059" s="226" t="s">
        <v>11928</v>
      </c>
      <c r="C1059" s="227" t="s">
        <v>56</v>
      </c>
      <c r="D1059" s="228" t="s">
        <v>615</v>
      </c>
      <c r="E1059" s="247" t="s">
        <v>623</v>
      </c>
      <c r="F1059" s="248" t="s">
        <v>13383</v>
      </c>
      <c r="G1059" s="228" t="s">
        <v>100</v>
      </c>
      <c r="H1059" s="229" t="s">
        <v>615</v>
      </c>
      <c r="I1059" s="229"/>
      <c r="J1059" s="147" t="str">
        <f t="shared" si="33"/>
        <v>彭志豪</v>
      </c>
      <c r="K1059" s="230">
        <v>100</v>
      </c>
      <c r="L1059" s="208" t="s">
        <v>10204</v>
      </c>
      <c r="M1059" s="208" t="s">
        <v>10210</v>
      </c>
      <c r="N1059" s="154">
        <f t="shared" si="32"/>
        <v>45982</v>
      </c>
      <c r="O1059" s="230">
        <v>10</v>
      </c>
      <c r="P1059" s="230">
        <v>40</v>
      </c>
      <c r="Q1059" s="229" t="s">
        <v>31</v>
      </c>
      <c r="R1059" s="229" t="s">
        <v>10204</v>
      </c>
      <c r="S1059" s="229" t="s">
        <v>10838</v>
      </c>
      <c r="T1059" s="230">
        <v>16</v>
      </c>
      <c r="U1059" s="232">
        <v>96.5</v>
      </c>
      <c r="V1059" s="209"/>
    </row>
    <row r="1060" spans="1:22" ht="13.5">
      <c r="A1060" s="225" t="s">
        <v>13830</v>
      </c>
      <c r="B1060" s="226" t="s">
        <v>13831</v>
      </c>
      <c r="C1060" s="227" t="s">
        <v>2688</v>
      </c>
      <c r="D1060" s="228" t="s">
        <v>2026</v>
      </c>
      <c r="E1060" s="247" t="s">
        <v>711</v>
      </c>
      <c r="F1060" s="248"/>
      <c r="G1060" s="228" t="s">
        <v>2170</v>
      </c>
      <c r="H1060" s="229" t="s">
        <v>2026</v>
      </c>
      <c r="I1060" s="229"/>
      <c r="J1060" s="147" t="str">
        <f t="shared" si="33"/>
        <v>汪佳凯</v>
      </c>
      <c r="K1060" s="230">
        <v>100</v>
      </c>
      <c r="L1060" s="208" t="s">
        <v>12849</v>
      </c>
      <c r="M1060" s="208" t="s">
        <v>13821</v>
      </c>
      <c r="N1060" s="154">
        <f t="shared" si="32"/>
        <v>45974</v>
      </c>
      <c r="O1060" s="230">
        <v>3</v>
      </c>
      <c r="P1060" s="231">
        <v>0</v>
      </c>
      <c r="Q1060" s="229" t="s">
        <v>31</v>
      </c>
      <c r="R1060" s="229" t="s">
        <v>10198</v>
      </c>
      <c r="S1060" s="229" t="s">
        <v>12291</v>
      </c>
      <c r="T1060" s="231">
        <v>0</v>
      </c>
      <c r="U1060" s="229"/>
      <c r="V1060" s="209"/>
    </row>
    <row r="1061" spans="1:22" ht="13.5">
      <c r="A1061" s="225" t="s">
        <v>13830</v>
      </c>
      <c r="B1061" s="226" t="s">
        <v>13831</v>
      </c>
      <c r="C1061" s="227" t="s">
        <v>390</v>
      </c>
      <c r="D1061" s="228" t="s">
        <v>2026</v>
      </c>
      <c r="E1061" s="247" t="s">
        <v>2708</v>
      </c>
      <c r="F1061" s="248"/>
      <c r="G1061" s="228" t="s">
        <v>2170</v>
      </c>
      <c r="H1061" s="229" t="s">
        <v>2026</v>
      </c>
      <c r="I1061" s="229"/>
      <c r="J1061" s="147" t="str">
        <f t="shared" si="33"/>
        <v>汪佳凯</v>
      </c>
      <c r="K1061" s="230">
        <v>100</v>
      </c>
      <c r="L1061" s="208" t="s">
        <v>12292</v>
      </c>
      <c r="M1061" s="208" t="s">
        <v>12096</v>
      </c>
      <c r="N1061" s="154">
        <f t="shared" si="32"/>
        <v>45979</v>
      </c>
      <c r="O1061" s="230">
        <v>3</v>
      </c>
      <c r="P1061" s="231">
        <v>0</v>
      </c>
      <c r="Q1061" s="229" t="s">
        <v>31</v>
      </c>
      <c r="R1061" s="229" t="s">
        <v>13821</v>
      </c>
      <c r="S1061" s="229" t="s">
        <v>12097</v>
      </c>
      <c r="T1061" s="230">
        <v>3</v>
      </c>
      <c r="U1061" s="229"/>
      <c r="V1061" s="209"/>
    </row>
    <row r="1062" spans="1:22" ht="13.5">
      <c r="A1062" s="225" t="s">
        <v>10191</v>
      </c>
      <c r="B1062" s="226" t="s">
        <v>10192</v>
      </c>
      <c r="C1062" s="227" t="s">
        <v>390</v>
      </c>
      <c r="D1062" s="228" t="s">
        <v>2026</v>
      </c>
      <c r="E1062" s="247" t="s">
        <v>328</v>
      </c>
      <c r="F1062" s="248"/>
      <c r="G1062" s="228" t="s">
        <v>2170</v>
      </c>
      <c r="H1062" s="229" t="s">
        <v>2026</v>
      </c>
      <c r="I1062" s="229"/>
      <c r="J1062" s="147" t="str">
        <f t="shared" si="33"/>
        <v>汪佳凯</v>
      </c>
      <c r="K1062" s="230">
        <v>100</v>
      </c>
      <c r="L1062" s="208" t="s">
        <v>12096</v>
      </c>
      <c r="M1062" s="208" t="s">
        <v>12293</v>
      </c>
      <c r="N1062" s="154">
        <f t="shared" si="32"/>
        <v>45989</v>
      </c>
      <c r="O1062" s="230">
        <v>9</v>
      </c>
      <c r="P1062" s="230">
        <v>65</v>
      </c>
      <c r="Q1062" s="229" t="s">
        <v>31</v>
      </c>
      <c r="R1062" s="229" t="s">
        <v>10198</v>
      </c>
      <c r="S1062" s="229" t="s">
        <v>12291</v>
      </c>
      <c r="T1062" s="231">
        <v>0</v>
      </c>
      <c r="U1062" s="229"/>
      <c r="V1062" s="209"/>
    </row>
    <row r="1063" spans="1:22" ht="13.5">
      <c r="A1063" s="225" t="s">
        <v>11054</v>
      </c>
      <c r="B1063" s="226" t="s">
        <v>11055</v>
      </c>
      <c r="C1063" s="227" t="s">
        <v>51</v>
      </c>
      <c r="D1063" s="228" t="s">
        <v>553</v>
      </c>
      <c r="E1063" s="247" t="s">
        <v>63</v>
      </c>
      <c r="F1063" s="248"/>
      <c r="G1063" s="228" t="s">
        <v>32</v>
      </c>
      <c r="H1063" s="229" t="s">
        <v>553</v>
      </c>
      <c r="I1063" s="229"/>
      <c r="J1063" s="147" t="str">
        <f t="shared" si="33"/>
        <v>魏暉恩</v>
      </c>
      <c r="K1063" s="231">
        <v>0</v>
      </c>
      <c r="L1063" s="208" t="s">
        <v>12096</v>
      </c>
      <c r="M1063" s="208" t="s">
        <v>12099</v>
      </c>
      <c r="N1063" s="154">
        <f t="shared" si="32"/>
        <v>45980</v>
      </c>
      <c r="O1063" s="230">
        <v>2</v>
      </c>
      <c r="P1063" s="230">
        <v>16</v>
      </c>
      <c r="Q1063" s="229" t="s">
        <v>36</v>
      </c>
      <c r="R1063" s="229"/>
      <c r="S1063" s="229"/>
      <c r="T1063" s="231">
        <v>0</v>
      </c>
      <c r="U1063" s="229"/>
      <c r="V1063" s="209"/>
    </row>
    <row r="1064" spans="1:22" ht="13.5">
      <c r="A1064" s="225" t="s">
        <v>13830</v>
      </c>
      <c r="B1064" s="226" t="s">
        <v>13831</v>
      </c>
      <c r="C1064" s="227" t="s">
        <v>390</v>
      </c>
      <c r="D1064" s="228" t="s">
        <v>2026</v>
      </c>
      <c r="E1064" s="247" t="s">
        <v>2714</v>
      </c>
      <c r="F1064" s="248"/>
      <c r="G1064" s="228" t="s">
        <v>2170</v>
      </c>
      <c r="H1064" s="229" t="s">
        <v>2026</v>
      </c>
      <c r="I1064" s="229"/>
      <c r="J1064" s="147" t="str">
        <f t="shared" si="33"/>
        <v>汪佳凯</v>
      </c>
      <c r="K1064" s="230">
        <v>100</v>
      </c>
      <c r="L1064" s="208" t="s">
        <v>12099</v>
      </c>
      <c r="M1064" s="208" t="s">
        <v>10839</v>
      </c>
      <c r="N1064" s="154">
        <f t="shared" si="32"/>
        <v>45993</v>
      </c>
      <c r="O1064" s="230">
        <v>10</v>
      </c>
      <c r="P1064" s="231">
        <v>0</v>
      </c>
      <c r="Q1064" s="229" t="s">
        <v>31</v>
      </c>
      <c r="R1064" s="229" t="s">
        <v>12506</v>
      </c>
      <c r="S1064" s="229" t="s">
        <v>12507</v>
      </c>
      <c r="T1064" s="230">
        <v>6</v>
      </c>
      <c r="U1064" s="229"/>
      <c r="V1064" s="209"/>
    </row>
    <row r="1065" spans="1:22" ht="13.5">
      <c r="A1065" s="225" t="s">
        <v>11054</v>
      </c>
      <c r="B1065" s="226" t="s">
        <v>11055</v>
      </c>
      <c r="C1065" s="227" t="s">
        <v>51</v>
      </c>
      <c r="D1065" s="228" t="s">
        <v>553</v>
      </c>
      <c r="E1065" s="247" t="s">
        <v>68</v>
      </c>
      <c r="F1065" s="248"/>
      <c r="G1065" s="228" t="s">
        <v>32</v>
      </c>
      <c r="H1065" s="229" t="s">
        <v>553</v>
      </c>
      <c r="I1065" s="229"/>
      <c r="J1065" s="147" t="str">
        <f t="shared" si="33"/>
        <v>魏暉恩</v>
      </c>
      <c r="K1065" s="231">
        <v>0</v>
      </c>
      <c r="L1065" s="208" t="s">
        <v>10206</v>
      </c>
      <c r="M1065" s="208" t="s">
        <v>12100</v>
      </c>
      <c r="N1065" s="154">
        <f t="shared" si="32"/>
        <v>45985</v>
      </c>
      <c r="O1065" s="230">
        <v>3</v>
      </c>
      <c r="P1065" s="230">
        <v>24</v>
      </c>
      <c r="Q1065" s="229" t="s">
        <v>36</v>
      </c>
      <c r="R1065" s="229"/>
      <c r="S1065" s="229"/>
      <c r="T1065" s="231">
        <v>0</v>
      </c>
      <c r="U1065" s="229"/>
      <c r="V1065" s="209"/>
    </row>
    <row r="1066" spans="1:22" ht="13.5">
      <c r="A1066" s="225" t="s">
        <v>10189</v>
      </c>
      <c r="B1066" s="226" t="s">
        <v>10190</v>
      </c>
      <c r="C1066" s="227" t="s">
        <v>13799</v>
      </c>
      <c r="D1066" s="228" t="s">
        <v>2026</v>
      </c>
      <c r="E1066" s="247" t="s">
        <v>13820</v>
      </c>
      <c r="F1066" s="248"/>
      <c r="G1066" s="228" t="s">
        <v>2170</v>
      </c>
      <c r="H1066" s="229" t="s">
        <v>2026</v>
      </c>
      <c r="I1066" s="229"/>
      <c r="J1066" s="147" t="str">
        <f t="shared" si="33"/>
        <v>汪佳凯</v>
      </c>
      <c r="K1066" s="230">
        <v>100</v>
      </c>
      <c r="L1066" s="208" t="s">
        <v>10210</v>
      </c>
      <c r="M1066" s="208" t="s">
        <v>10211</v>
      </c>
      <c r="N1066" s="154">
        <f t="shared" si="32"/>
        <v>46001</v>
      </c>
      <c r="O1066" s="230">
        <v>14</v>
      </c>
      <c r="P1066" s="230">
        <v>30</v>
      </c>
      <c r="Q1066" s="229" t="s">
        <v>34</v>
      </c>
      <c r="R1066" s="229" t="s">
        <v>10211</v>
      </c>
      <c r="S1066" s="229"/>
      <c r="T1066" s="231">
        <v>0</v>
      </c>
      <c r="U1066" s="229"/>
      <c r="V1066" s="209"/>
    </row>
    <row r="1067" spans="1:22" ht="13.5">
      <c r="A1067" s="225" t="s">
        <v>12281</v>
      </c>
      <c r="B1067" s="226" t="s">
        <v>12282</v>
      </c>
      <c r="C1067" s="227" t="s">
        <v>12502</v>
      </c>
      <c r="D1067" s="228" t="s">
        <v>421</v>
      </c>
      <c r="E1067" s="247" t="s">
        <v>418</v>
      </c>
      <c r="F1067" s="248" t="s">
        <v>15718</v>
      </c>
      <c r="G1067" s="228" t="s">
        <v>2861</v>
      </c>
      <c r="H1067" s="229" t="s">
        <v>421</v>
      </c>
      <c r="I1067" s="229"/>
      <c r="J1067" s="147" t="str">
        <f t="shared" si="33"/>
        <v>蘇漢城</v>
      </c>
      <c r="K1067" s="230">
        <v>100</v>
      </c>
      <c r="L1067" s="208" t="s">
        <v>10210</v>
      </c>
      <c r="M1067" s="208" t="s">
        <v>12106</v>
      </c>
      <c r="N1067" s="154">
        <f t="shared" si="32"/>
        <v>46017</v>
      </c>
      <c r="O1067" s="230">
        <v>25</v>
      </c>
      <c r="P1067" s="230">
        <v>5</v>
      </c>
      <c r="Q1067" s="229" t="s">
        <v>31</v>
      </c>
      <c r="R1067" s="229" t="s">
        <v>10838</v>
      </c>
      <c r="S1067" s="229" t="s">
        <v>6361</v>
      </c>
      <c r="T1067" s="230">
        <v>32</v>
      </c>
      <c r="U1067" s="232">
        <v>201.5</v>
      </c>
      <c r="V1067" s="209"/>
    </row>
    <row r="1068" spans="1:22" ht="13.5">
      <c r="A1068" s="225" t="s">
        <v>12281</v>
      </c>
      <c r="B1068" s="226" t="s">
        <v>12282</v>
      </c>
      <c r="C1068" s="227" t="s">
        <v>12502</v>
      </c>
      <c r="D1068" s="228" t="s">
        <v>421</v>
      </c>
      <c r="E1068" s="247" t="s">
        <v>419</v>
      </c>
      <c r="F1068" s="248" t="s">
        <v>15717</v>
      </c>
      <c r="G1068" s="228" t="s">
        <v>2861</v>
      </c>
      <c r="H1068" s="229" t="s">
        <v>422</v>
      </c>
      <c r="I1068" s="229"/>
      <c r="J1068" s="147" t="str">
        <f t="shared" si="33"/>
        <v>李育儒</v>
      </c>
      <c r="K1068" s="230">
        <v>100</v>
      </c>
      <c r="L1068" s="208" t="s">
        <v>10210</v>
      </c>
      <c r="M1068" s="208" t="s">
        <v>12106</v>
      </c>
      <c r="N1068" s="154">
        <f t="shared" si="32"/>
        <v>46017</v>
      </c>
      <c r="O1068" s="230">
        <v>25</v>
      </c>
      <c r="P1068" s="230">
        <v>5</v>
      </c>
      <c r="Q1068" s="229" t="s">
        <v>31</v>
      </c>
      <c r="R1068" s="229" t="s">
        <v>10210</v>
      </c>
      <c r="S1068" s="229" t="s">
        <v>6361</v>
      </c>
      <c r="T1068" s="230">
        <v>38</v>
      </c>
      <c r="U1068" s="230">
        <v>168</v>
      </c>
      <c r="V1068" s="209"/>
    </row>
    <row r="1069" spans="1:22" ht="13.5">
      <c r="A1069" s="225" t="s">
        <v>12277</v>
      </c>
      <c r="B1069" s="226" t="s">
        <v>12278</v>
      </c>
      <c r="C1069" s="227" t="s">
        <v>2717</v>
      </c>
      <c r="D1069" s="228" t="s">
        <v>262</v>
      </c>
      <c r="E1069" s="247" t="s">
        <v>2731</v>
      </c>
      <c r="F1069" s="248"/>
      <c r="G1069" s="228" t="s">
        <v>100</v>
      </c>
      <c r="H1069" s="229" t="s">
        <v>115</v>
      </c>
      <c r="I1069" s="229"/>
      <c r="J1069" s="147" t="str">
        <f t="shared" si="33"/>
        <v>黃胤綸</v>
      </c>
      <c r="K1069" s="230">
        <v>100</v>
      </c>
      <c r="L1069" s="208" t="s">
        <v>12100</v>
      </c>
      <c r="M1069" s="208" t="s">
        <v>10216</v>
      </c>
      <c r="N1069" s="154">
        <f t="shared" si="32"/>
        <v>46034</v>
      </c>
      <c r="O1069" s="230">
        <v>34</v>
      </c>
      <c r="P1069" s="230">
        <v>40</v>
      </c>
      <c r="Q1069" s="229" t="s">
        <v>31</v>
      </c>
      <c r="R1069" s="229" t="s">
        <v>14792</v>
      </c>
      <c r="S1069" s="229" t="s">
        <v>12107</v>
      </c>
      <c r="T1069" s="230">
        <v>8</v>
      </c>
      <c r="U1069" s="229"/>
      <c r="V1069" s="209"/>
    </row>
    <row r="1070" spans="1:22" ht="13.5">
      <c r="A1070" s="225" t="s">
        <v>11929</v>
      </c>
      <c r="B1070" s="226" t="s">
        <v>11930</v>
      </c>
      <c r="C1070" s="227" t="s">
        <v>56</v>
      </c>
      <c r="D1070" s="228" t="s">
        <v>50</v>
      </c>
      <c r="E1070" s="247" t="s">
        <v>59</v>
      </c>
      <c r="F1070" s="248"/>
      <c r="G1070" s="228" t="s">
        <v>60</v>
      </c>
      <c r="H1070" s="229" t="s">
        <v>104</v>
      </c>
      <c r="I1070" s="229"/>
      <c r="J1070" s="147" t="str">
        <f t="shared" si="33"/>
        <v>吳志嘉</v>
      </c>
      <c r="K1070" s="231">
        <v>0</v>
      </c>
      <c r="L1070" s="208" t="s">
        <v>11236</v>
      </c>
      <c r="M1070" s="208" t="s">
        <v>10215</v>
      </c>
      <c r="N1070" s="154">
        <f t="shared" si="32"/>
        <v>46021</v>
      </c>
      <c r="O1070" s="230">
        <v>25</v>
      </c>
      <c r="P1070" s="230">
        <v>40</v>
      </c>
      <c r="Q1070" s="229" t="s">
        <v>34</v>
      </c>
      <c r="R1070" s="229"/>
      <c r="S1070" s="229"/>
      <c r="T1070" s="231">
        <v>0</v>
      </c>
      <c r="U1070" s="229"/>
      <c r="V1070" s="209"/>
    </row>
    <row r="1071" spans="1:22" ht="13.5">
      <c r="A1071" s="225" t="s">
        <v>11929</v>
      </c>
      <c r="B1071" s="226" t="s">
        <v>11930</v>
      </c>
      <c r="C1071" s="227" t="s">
        <v>56</v>
      </c>
      <c r="D1071" s="228" t="s">
        <v>50</v>
      </c>
      <c r="E1071" s="247" t="s">
        <v>586</v>
      </c>
      <c r="F1071" s="248"/>
      <c r="G1071" s="228" t="s">
        <v>2860</v>
      </c>
      <c r="H1071" s="229" t="s">
        <v>50</v>
      </c>
      <c r="I1071" s="229"/>
      <c r="J1071" s="147" t="str">
        <f t="shared" si="33"/>
        <v>王瀚霆</v>
      </c>
      <c r="K1071" s="231">
        <v>0</v>
      </c>
      <c r="L1071" s="208" t="s">
        <v>11236</v>
      </c>
      <c r="M1071" s="208" t="s">
        <v>11236</v>
      </c>
      <c r="N1071" s="154">
        <f t="shared" si="32"/>
        <v>45986</v>
      </c>
      <c r="O1071" s="230">
        <v>1</v>
      </c>
      <c r="P1071" s="230">
        <v>8</v>
      </c>
      <c r="Q1071" s="229" t="s">
        <v>34</v>
      </c>
      <c r="R1071" s="229"/>
      <c r="S1071" s="229"/>
      <c r="T1071" s="231">
        <v>0</v>
      </c>
      <c r="U1071" s="230">
        <v>7</v>
      </c>
      <c r="V1071" s="209"/>
    </row>
    <row r="1072" spans="1:22" ht="13.5">
      <c r="A1072" s="225" t="s">
        <v>11054</v>
      </c>
      <c r="B1072" s="226" t="s">
        <v>11055</v>
      </c>
      <c r="C1072" s="227" t="s">
        <v>41</v>
      </c>
      <c r="D1072" s="228" t="s">
        <v>553</v>
      </c>
      <c r="E1072" s="247" t="s">
        <v>125</v>
      </c>
      <c r="F1072" s="248"/>
      <c r="G1072" s="228" t="s">
        <v>70</v>
      </c>
      <c r="H1072" s="229" t="s">
        <v>129</v>
      </c>
      <c r="I1072" s="229"/>
      <c r="J1072" s="147" t="str">
        <f t="shared" si="33"/>
        <v>王琇眉</v>
      </c>
      <c r="K1072" s="231">
        <v>0</v>
      </c>
      <c r="L1072" s="208" t="s">
        <v>11236</v>
      </c>
      <c r="M1072" s="208" t="s">
        <v>12101</v>
      </c>
      <c r="N1072" s="154">
        <f t="shared" si="32"/>
        <v>46006</v>
      </c>
      <c r="O1072" s="230">
        <v>15</v>
      </c>
      <c r="P1072" s="230">
        <v>120</v>
      </c>
      <c r="Q1072" s="229" t="s">
        <v>36</v>
      </c>
      <c r="R1072" s="229"/>
      <c r="S1072" s="229"/>
      <c r="T1072" s="231">
        <v>0</v>
      </c>
      <c r="U1072" s="229"/>
      <c r="V1072" s="209"/>
    </row>
    <row r="1073" spans="1:22" ht="13.5">
      <c r="A1073" s="225" t="s">
        <v>3275</v>
      </c>
      <c r="B1073" s="226" t="s">
        <v>3276</v>
      </c>
      <c r="C1073" s="227" t="s">
        <v>2721</v>
      </c>
      <c r="D1073" s="228" t="s">
        <v>421</v>
      </c>
      <c r="E1073" s="247" t="s">
        <v>258</v>
      </c>
      <c r="F1073" s="248"/>
      <c r="G1073" s="228" t="s">
        <v>32</v>
      </c>
      <c r="H1073" s="229" t="s">
        <v>462</v>
      </c>
      <c r="I1073" s="229"/>
      <c r="J1073" s="147" t="str">
        <f t="shared" si="33"/>
        <v>簡振芳</v>
      </c>
      <c r="K1073" s="231">
        <v>0</v>
      </c>
      <c r="L1073" s="208" t="s">
        <v>11056</v>
      </c>
      <c r="M1073" s="208" t="s">
        <v>10839</v>
      </c>
      <c r="N1073" s="154">
        <f t="shared" si="32"/>
        <v>45993</v>
      </c>
      <c r="O1073" s="230">
        <v>5</v>
      </c>
      <c r="P1073" s="230">
        <v>40</v>
      </c>
      <c r="Q1073" s="229" t="s">
        <v>36</v>
      </c>
      <c r="R1073" s="229"/>
      <c r="S1073" s="229"/>
      <c r="T1073" s="231">
        <v>0</v>
      </c>
      <c r="U1073" s="229"/>
      <c r="V1073" s="209"/>
    </row>
    <row r="1074" spans="1:22" ht="13.5">
      <c r="A1074" s="225" t="s">
        <v>11929</v>
      </c>
      <c r="B1074" s="226" t="s">
        <v>11930</v>
      </c>
      <c r="C1074" s="227" t="s">
        <v>51</v>
      </c>
      <c r="D1074" s="228" t="s">
        <v>50</v>
      </c>
      <c r="E1074" s="247" t="s">
        <v>13205</v>
      </c>
      <c r="F1074" s="248"/>
      <c r="G1074" s="228" t="s">
        <v>2860</v>
      </c>
      <c r="H1074" s="229" t="s">
        <v>50</v>
      </c>
      <c r="I1074" s="229"/>
      <c r="J1074" s="147" t="str">
        <f t="shared" si="33"/>
        <v>王瀚霆</v>
      </c>
      <c r="K1074" s="231">
        <v>0</v>
      </c>
      <c r="L1074" s="208" t="s">
        <v>11056</v>
      </c>
      <c r="M1074" s="208" t="s">
        <v>13019</v>
      </c>
      <c r="N1074" s="154">
        <f t="shared" si="32"/>
        <v>45999</v>
      </c>
      <c r="O1074" s="230">
        <v>9</v>
      </c>
      <c r="P1074" s="230">
        <v>8</v>
      </c>
      <c r="Q1074" s="229" t="s">
        <v>34</v>
      </c>
      <c r="R1074" s="229"/>
      <c r="S1074" s="229"/>
      <c r="T1074" s="231">
        <v>0</v>
      </c>
      <c r="U1074" s="229"/>
      <c r="V1074" s="209"/>
    </row>
    <row r="1075" spans="1:22" ht="13.5">
      <c r="A1075" s="225" t="s">
        <v>11929</v>
      </c>
      <c r="B1075" s="226" t="s">
        <v>11930</v>
      </c>
      <c r="C1075" s="227" t="s">
        <v>56</v>
      </c>
      <c r="D1075" s="228" t="s">
        <v>50</v>
      </c>
      <c r="E1075" s="247" t="s">
        <v>12111</v>
      </c>
      <c r="F1075" s="248"/>
      <c r="G1075" s="228" t="s">
        <v>2860</v>
      </c>
      <c r="H1075" s="229" t="s">
        <v>50</v>
      </c>
      <c r="I1075" s="229"/>
      <c r="J1075" s="147" t="str">
        <f t="shared" si="33"/>
        <v>王瀚霆</v>
      </c>
      <c r="K1075" s="231">
        <v>0</v>
      </c>
      <c r="L1075" s="208" t="s">
        <v>12506</v>
      </c>
      <c r="M1075" s="208" t="s">
        <v>10839</v>
      </c>
      <c r="N1075" s="154">
        <f t="shared" si="32"/>
        <v>45993</v>
      </c>
      <c r="O1075" s="230">
        <v>4</v>
      </c>
      <c r="P1075" s="230">
        <v>25</v>
      </c>
      <c r="Q1075" s="229" t="s">
        <v>34</v>
      </c>
      <c r="R1075" s="229"/>
      <c r="S1075" s="229"/>
      <c r="T1075" s="231">
        <v>0</v>
      </c>
      <c r="U1075" s="230">
        <v>12</v>
      </c>
      <c r="V1075" s="209"/>
    </row>
    <row r="1076" spans="1:22" ht="13.5">
      <c r="A1076" s="225" t="s">
        <v>9785</v>
      </c>
      <c r="B1076" s="226" t="s">
        <v>9786</v>
      </c>
      <c r="C1076" s="227" t="s">
        <v>198</v>
      </c>
      <c r="D1076" s="228" t="s">
        <v>106</v>
      </c>
      <c r="E1076" s="247" t="s">
        <v>9808</v>
      </c>
      <c r="F1076" s="248" t="s">
        <v>13555</v>
      </c>
      <c r="G1076" s="228" t="s">
        <v>6334</v>
      </c>
      <c r="H1076" s="229" t="s">
        <v>106</v>
      </c>
      <c r="I1076" s="229"/>
      <c r="J1076" s="147" t="str">
        <f t="shared" si="33"/>
        <v>賴慶樺</v>
      </c>
      <c r="K1076" s="230">
        <v>100</v>
      </c>
      <c r="L1076" s="208" t="s">
        <v>12293</v>
      </c>
      <c r="M1076" s="208" t="s">
        <v>10212</v>
      </c>
      <c r="N1076" s="154">
        <f t="shared" si="32"/>
        <v>46002</v>
      </c>
      <c r="O1076" s="230">
        <v>10</v>
      </c>
      <c r="P1076" s="231">
        <v>0</v>
      </c>
      <c r="Q1076" s="229" t="s">
        <v>31</v>
      </c>
      <c r="R1076" s="229" t="s">
        <v>12099</v>
      </c>
      <c r="S1076" s="229" t="s">
        <v>10211</v>
      </c>
      <c r="T1076" s="230">
        <v>16</v>
      </c>
      <c r="U1076" s="229"/>
      <c r="V1076" s="209"/>
    </row>
    <row r="1077" spans="1:22" ht="13.5">
      <c r="A1077" s="225" t="s">
        <v>12277</v>
      </c>
      <c r="B1077" s="226" t="s">
        <v>12278</v>
      </c>
      <c r="C1077" s="227" t="s">
        <v>2728</v>
      </c>
      <c r="D1077" s="228" t="s">
        <v>262</v>
      </c>
      <c r="E1077" s="247" t="s">
        <v>2729</v>
      </c>
      <c r="F1077" s="248" t="s">
        <v>15719</v>
      </c>
      <c r="G1077" s="228" t="s">
        <v>2861</v>
      </c>
      <c r="H1077" s="229" t="s">
        <v>262</v>
      </c>
      <c r="I1077" s="229"/>
      <c r="J1077" s="147" t="str">
        <f t="shared" si="33"/>
        <v>羅友彥</v>
      </c>
      <c r="K1077" s="230">
        <v>100</v>
      </c>
      <c r="L1077" s="208" t="s">
        <v>12293</v>
      </c>
      <c r="M1077" s="208" t="s">
        <v>10216</v>
      </c>
      <c r="N1077" s="154">
        <f t="shared" si="32"/>
        <v>46034</v>
      </c>
      <c r="O1077" s="230">
        <v>30</v>
      </c>
      <c r="P1077" s="230">
        <v>8</v>
      </c>
      <c r="Q1077" s="229" t="s">
        <v>31</v>
      </c>
      <c r="R1077" s="229" t="s">
        <v>12107</v>
      </c>
      <c r="S1077" s="229" t="s">
        <v>12107</v>
      </c>
      <c r="T1077" s="230">
        <v>1</v>
      </c>
      <c r="U1077" s="229"/>
      <c r="V1077" s="209"/>
    </row>
    <row r="1078" spans="1:22" ht="13.5">
      <c r="A1078" s="225" t="s">
        <v>11927</v>
      </c>
      <c r="B1078" s="226" t="s">
        <v>11928</v>
      </c>
      <c r="C1078" s="227" t="s">
        <v>56</v>
      </c>
      <c r="D1078" s="228" t="s">
        <v>615</v>
      </c>
      <c r="E1078" s="247" t="s">
        <v>55</v>
      </c>
      <c r="F1078" s="248"/>
      <c r="G1078" s="228" t="s">
        <v>100</v>
      </c>
      <c r="H1078" s="229" t="s">
        <v>615</v>
      </c>
      <c r="I1078" s="229"/>
      <c r="J1078" s="147" t="str">
        <f t="shared" si="33"/>
        <v>彭志豪</v>
      </c>
      <c r="K1078" s="230">
        <v>100</v>
      </c>
      <c r="L1078" s="208" t="s">
        <v>12293</v>
      </c>
      <c r="M1078" s="208" t="s">
        <v>12293</v>
      </c>
      <c r="N1078" s="154">
        <f t="shared" si="32"/>
        <v>45989</v>
      </c>
      <c r="O1078" s="230">
        <v>1</v>
      </c>
      <c r="P1078" s="230">
        <v>2</v>
      </c>
      <c r="Q1078" s="229" t="s">
        <v>31</v>
      </c>
      <c r="R1078" s="229" t="s">
        <v>12293</v>
      </c>
      <c r="S1078" s="229" t="s">
        <v>10838</v>
      </c>
      <c r="T1078" s="230">
        <v>2</v>
      </c>
      <c r="U1078" s="230">
        <v>1</v>
      </c>
      <c r="V1078" s="209"/>
    </row>
    <row r="1079" spans="1:22" ht="13.5">
      <c r="A1079" s="225" t="s">
        <v>10191</v>
      </c>
      <c r="B1079" s="226" t="s">
        <v>10192</v>
      </c>
      <c r="C1079" s="227" t="s">
        <v>256</v>
      </c>
      <c r="D1079" s="228" t="s">
        <v>2026</v>
      </c>
      <c r="E1079" s="247" t="s">
        <v>257</v>
      </c>
      <c r="F1079" s="248"/>
      <c r="G1079" s="228" t="s">
        <v>2170</v>
      </c>
      <c r="H1079" s="229" t="s">
        <v>2026</v>
      </c>
      <c r="I1079" s="229"/>
      <c r="J1079" s="147" t="str">
        <f t="shared" si="33"/>
        <v>汪佳凯</v>
      </c>
      <c r="K1079" s="230">
        <v>100</v>
      </c>
      <c r="L1079" s="208" t="s">
        <v>10838</v>
      </c>
      <c r="M1079" s="208" t="s">
        <v>10218</v>
      </c>
      <c r="N1079" s="154">
        <f t="shared" si="32"/>
        <v>46035</v>
      </c>
      <c r="O1079" s="230">
        <v>30</v>
      </c>
      <c r="P1079" s="230">
        <v>200</v>
      </c>
      <c r="Q1079" s="229" t="s">
        <v>31</v>
      </c>
      <c r="R1079" s="229" t="s">
        <v>12102</v>
      </c>
      <c r="S1079" s="229" t="s">
        <v>6361</v>
      </c>
      <c r="T1079" s="230">
        <v>18</v>
      </c>
      <c r="U1079" s="229"/>
      <c r="V1079" s="209"/>
    </row>
    <row r="1080" spans="1:22" ht="13.5">
      <c r="A1080" s="225" t="s">
        <v>5060</v>
      </c>
      <c r="B1080" s="226" t="s">
        <v>5061</v>
      </c>
      <c r="C1080" s="227" t="s">
        <v>12081</v>
      </c>
      <c r="D1080" s="228" t="s">
        <v>421</v>
      </c>
      <c r="E1080" s="247" t="s">
        <v>12088</v>
      </c>
      <c r="F1080" s="248"/>
      <c r="G1080" s="228" t="s">
        <v>2861</v>
      </c>
      <c r="H1080" s="229" t="s">
        <v>421</v>
      </c>
      <c r="I1080" s="229"/>
      <c r="J1080" s="147" t="str">
        <f t="shared" si="33"/>
        <v>蘇漢城</v>
      </c>
      <c r="K1080" s="231">
        <v>0</v>
      </c>
      <c r="L1080" s="208" t="s">
        <v>10838</v>
      </c>
      <c r="M1080" s="208" t="s">
        <v>10216</v>
      </c>
      <c r="N1080" s="154">
        <f t="shared" si="32"/>
        <v>46034</v>
      </c>
      <c r="O1080" s="230">
        <v>30</v>
      </c>
      <c r="P1080" s="230">
        <v>200</v>
      </c>
      <c r="Q1080" s="229" t="s">
        <v>36</v>
      </c>
      <c r="R1080" s="229"/>
      <c r="S1080" s="229"/>
      <c r="T1080" s="231">
        <v>0</v>
      </c>
      <c r="U1080" s="229"/>
      <c r="V1080" s="209"/>
    </row>
    <row r="1081" spans="1:22" ht="13.5">
      <c r="A1081" s="225" t="s">
        <v>11054</v>
      </c>
      <c r="B1081" s="226" t="s">
        <v>11055</v>
      </c>
      <c r="C1081" s="227" t="s">
        <v>41</v>
      </c>
      <c r="D1081" s="228" t="s">
        <v>553</v>
      </c>
      <c r="E1081" s="247" t="s">
        <v>130</v>
      </c>
      <c r="F1081" s="248"/>
      <c r="G1081" s="228" t="s">
        <v>6244</v>
      </c>
      <c r="H1081" s="229" t="s">
        <v>638</v>
      </c>
      <c r="I1081" s="229"/>
      <c r="J1081" s="147" t="str">
        <f t="shared" si="33"/>
        <v>郭俊元</v>
      </c>
      <c r="K1081" s="231">
        <v>0</v>
      </c>
      <c r="L1081" s="208" t="s">
        <v>10838</v>
      </c>
      <c r="M1081" s="208" t="s">
        <v>12102</v>
      </c>
      <c r="N1081" s="154">
        <f t="shared" si="32"/>
        <v>46010</v>
      </c>
      <c r="O1081" s="230">
        <v>15</v>
      </c>
      <c r="P1081" s="230">
        <v>120</v>
      </c>
      <c r="Q1081" s="229" t="s">
        <v>36</v>
      </c>
      <c r="R1081" s="229"/>
      <c r="S1081" s="229"/>
      <c r="T1081" s="231">
        <v>0</v>
      </c>
      <c r="U1081" s="229"/>
      <c r="V1081" s="209"/>
    </row>
    <row r="1082" spans="1:22" ht="13.5">
      <c r="A1082" s="225" t="s">
        <v>10819</v>
      </c>
      <c r="B1082" s="226" t="s">
        <v>10820</v>
      </c>
      <c r="C1082" s="227" t="s">
        <v>10834</v>
      </c>
      <c r="D1082" s="228" t="s">
        <v>112</v>
      </c>
      <c r="E1082" s="247" t="s">
        <v>10836</v>
      </c>
      <c r="F1082" s="248"/>
      <c r="G1082" s="228" t="s">
        <v>506</v>
      </c>
      <c r="H1082" s="229" t="s">
        <v>112</v>
      </c>
      <c r="I1082" s="229"/>
      <c r="J1082" s="147" t="str">
        <f t="shared" si="33"/>
        <v>何昆達</v>
      </c>
      <c r="K1082" s="231">
        <v>0</v>
      </c>
      <c r="L1082" s="208" t="s">
        <v>10839</v>
      </c>
      <c r="M1082" s="208" t="s">
        <v>13388</v>
      </c>
      <c r="N1082" s="154">
        <f t="shared" si="32"/>
        <v>46050</v>
      </c>
      <c r="O1082" s="230">
        <v>40</v>
      </c>
      <c r="P1082" s="230">
        <v>40</v>
      </c>
      <c r="Q1082" s="229" t="s">
        <v>34</v>
      </c>
      <c r="R1082" s="229"/>
      <c r="S1082" s="229"/>
      <c r="T1082" s="231">
        <v>0</v>
      </c>
      <c r="U1082" s="230">
        <v>8</v>
      </c>
      <c r="V1082" s="209"/>
    </row>
    <row r="1083" spans="1:22" ht="13.5">
      <c r="A1083" s="225" t="s">
        <v>3277</v>
      </c>
      <c r="B1083" s="226" t="s">
        <v>3278</v>
      </c>
      <c r="C1083" s="227" t="s">
        <v>12086</v>
      </c>
      <c r="D1083" s="228" t="s">
        <v>421</v>
      </c>
      <c r="E1083" s="247" t="s">
        <v>12090</v>
      </c>
      <c r="F1083" s="248"/>
      <c r="G1083" s="228" t="s">
        <v>2861</v>
      </c>
      <c r="H1083" s="229" t="s">
        <v>421</v>
      </c>
      <c r="I1083" s="229"/>
      <c r="J1083" s="147" t="str">
        <f t="shared" si="33"/>
        <v>蘇漢城</v>
      </c>
      <c r="K1083" s="231">
        <v>0</v>
      </c>
      <c r="L1083" s="208" t="s">
        <v>10839</v>
      </c>
      <c r="M1083" s="208" t="s">
        <v>10218</v>
      </c>
      <c r="N1083" s="154">
        <f t="shared" si="32"/>
        <v>46035</v>
      </c>
      <c r="O1083" s="230">
        <v>30</v>
      </c>
      <c r="P1083" s="230">
        <v>200</v>
      </c>
      <c r="Q1083" s="229" t="s">
        <v>36</v>
      </c>
      <c r="R1083" s="229"/>
      <c r="S1083" s="229"/>
      <c r="T1083" s="231">
        <v>0</v>
      </c>
      <c r="U1083" s="229"/>
      <c r="V1083" s="209"/>
    </row>
    <row r="1084" spans="1:22" ht="13.5">
      <c r="A1084" s="225" t="s">
        <v>1494</v>
      </c>
      <c r="B1084" s="226" t="s">
        <v>1495</v>
      </c>
      <c r="C1084" s="227" t="s">
        <v>2722</v>
      </c>
      <c r="D1084" s="228" t="s">
        <v>421</v>
      </c>
      <c r="E1084" s="247" t="s">
        <v>33</v>
      </c>
      <c r="F1084" s="248"/>
      <c r="G1084" s="228" t="s">
        <v>2861</v>
      </c>
      <c r="H1084" s="229" t="s">
        <v>421</v>
      </c>
      <c r="I1084" s="229"/>
      <c r="J1084" s="147" t="str">
        <f t="shared" si="33"/>
        <v>蘇漢城</v>
      </c>
      <c r="K1084" s="231">
        <v>0</v>
      </c>
      <c r="L1084" s="208" t="s">
        <v>12098</v>
      </c>
      <c r="M1084" s="208" t="s">
        <v>12105</v>
      </c>
      <c r="N1084" s="154">
        <f t="shared" si="32"/>
        <v>46007</v>
      </c>
      <c r="O1084" s="230">
        <v>10</v>
      </c>
      <c r="P1084" s="230">
        <v>50</v>
      </c>
      <c r="Q1084" s="229" t="s">
        <v>34</v>
      </c>
      <c r="R1084" s="229"/>
      <c r="S1084" s="229"/>
      <c r="T1084" s="231">
        <v>0</v>
      </c>
      <c r="U1084" s="229"/>
      <c r="V1084" s="209"/>
    </row>
    <row r="1085" spans="1:22" ht="13.5">
      <c r="A1085" s="225" t="s">
        <v>3275</v>
      </c>
      <c r="B1085" s="226" t="s">
        <v>3276</v>
      </c>
      <c r="C1085" s="227" t="s">
        <v>2721</v>
      </c>
      <c r="D1085" s="228" t="s">
        <v>421</v>
      </c>
      <c r="E1085" s="247" t="s">
        <v>589</v>
      </c>
      <c r="F1085" s="248"/>
      <c r="G1085" s="228" t="s">
        <v>2861</v>
      </c>
      <c r="H1085" s="229" t="s">
        <v>421</v>
      </c>
      <c r="I1085" s="229"/>
      <c r="J1085" s="147" t="str">
        <f t="shared" si="33"/>
        <v>蘇漢城</v>
      </c>
      <c r="K1085" s="231">
        <v>0</v>
      </c>
      <c r="L1085" s="208" t="s">
        <v>12098</v>
      </c>
      <c r="M1085" s="208" t="s">
        <v>12103</v>
      </c>
      <c r="N1085" s="154">
        <f t="shared" si="32"/>
        <v>46000</v>
      </c>
      <c r="O1085" s="230">
        <v>5</v>
      </c>
      <c r="P1085" s="230">
        <v>40</v>
      </c>
      <c r="Q1085" s="229" t="s">
        <v>36</v>
      </c>
      <c r="R1085" s="229"/>
      <c r="S1085" s="229"/>
      <c r="T1085" s="231">
        <v>0</v>
      </c>
      <c r="U1085" s="229"/>
      <c r="V1085" s="209"/>
    </row>
    <row r="1086" spans="1:22" ht="13.5">
      <c r="A1086" s="225" t="s">
        <v>13830</v>
      </c>
      <c r="B1086" s="226" t="s">
        <v>13831</v>
      </c>
      <c r="C1086" s="227" t="s">
        <v>390</v>
      </c>
      <c r="D1086" s="228" t="s">
        <v>2026</v>
      </c>
      <c r="E1086" s="247" t="s">
        <v>2713</v>
      </c>
      <c r="F1086" s="248"/>
      <c r="G1086" s="228" t="s">
        <v>2170</v>
      </c>
      <c r="H1086" s="229" t="s">
        <v>2026</v>
      </c>
      <c r="I1086" s="229"/>
      <c r="J1086" s="147" t="str">
        <f t="shared" si="33"/>
        <v>汪佳凯</v>
      </c>
      <c r="K1086" s="230">
        <v>100</v>
      </c>
      <c r="L1086" s="208" t="s">
        <v>12098</v>
      </c>
      <c r="M1086" s="208" t="s">
        <v>12667</v>
      </c>
      <c r="N1086" s="154">
        <f t="shared" si="32"/>
        <v>46003</v>
      </c>
      <c r="O1086" s="230">
        <v>8</v>
      </c>
      <c r="P1086" s="231">
        <v>0</v>
      </c>
      <c r="Q1086" s="229" t="s">
        <v>31</v>
      </c>
      <c r="R1086" s="229" t="s">
        <v>12098</v>
      </c>
      <c r="S1086" s="229" t="s">
        <v>12098</v>
      </c>
      <c r="T1086" s="230">
        <v>1</v>
      </c>
      <c r="U1086" s="229"/>
      <c r="V1086" s="209"/>
    </row>
    <row r="1087" spans="1:22" ht="13.5">
      <c r="A1087" s="225" t="s">
        <v>11927</v>
      </c>
      <c r="B1087" s="226" t="s">
        <v>11928</v>
      </c>
      <c r="C1087" s="227" t="s">
        <v>56</v>
      </c>
      <c r="D1087" s="228" t="s">
        <v>615</v>
      </c>
      <c r="E1087" s="247" t="s">
        <v>591</v>
      </c>
      <c r="F1087" s="248"/>
      <c r="G1087" s="228" t="s">
        <v>100</v>
      </c>
      <c r="H1087" s="229" t="s">
        <v>615</v>
      </c>
      <c r="I1087" s="229"/>
      <c r="J1087" s="147" t="str">
        <f t="shared" si="33"/>
        <v>彭志豪</v>
      </c>
      <c r="K1087" s="231">
        <v>0</v>
      </c>
      <c r="L1087" s="208" t="s">
        <v>12098</v>
      </c>
      <c r="M1087" s="208" t="s">
        <v>12098</v>
      </c>
      <c r="N1087" s="154">
        <f t="shared" si="32"/>
        <v>45994</v>
      </c>
      <c r="O1087" s="230">
        <v>1</v>
      </c>
      <c r="P1087" s="230">
        <v>2</v>
      </c>
      <c r="Q1087" s="229" t="s">
        <v>34</v>
      </c>
      <c r="R1087" s="229"/>
      <c r="S1087" s="229"/>
      <c r="T1087" s="231">
        <v>0</v>
      </c>
      <c r="U1087" s="229"/>
      <c r="V1087" s="209"/>
    </row>
    <row r="1088" spans="1:22" ht="13.5">
      <c r="A1088" s="225" t="s">
        <v>11929</v>
      </c>
      <c r="B1088" s="226" t="s">
        <v>11930</v>
      </c>
      <c r="C1088" s="227" t="s">
        <v>56</v>
      </c>
      <c r="D1088" s="228" t="s">
        <v>50</v>
      </c>
      <c r="E1088" s="247" t="s">
        <v>55</v>
      </c>
      <c r="F1088" s="248"/>
      <c r="G1088" s="228" t="s">
        <v>2860</v>
      </c>
      <c r="H1088" s="229" t="s">
        <v>50</v>
      </c>
      <c r="I1088" s="229"/>
      <c r="J1088" s="147" t="str">
        <f t="shared" si="33"/>
        <v>王瀚霆</v>
      </c>
      <c r="K1088" s="231">
        <v>0</v>
      </c>
      <c r="L1088" s="208" t="s">
        <v>12507</v>
      </c>
      <c r="M1088" s="208" t="s">
        <v>12507</v>
      </c>
      <c r="N1088" s="154">
        <f t="shared" si="32"/>
        <v>45995</v>
      </c>
      <c r="O1088" s="230">
        <v>1</v>
      </c>
      <c r="P1088" s="230">
        <v>3</v>
      </c>
      <c r="Q1088" s="229" t="s">
        <v>34</v>
      </c>
      <c r="R1088" s="229"/>
      <c r="S1088" s="229"/>
      <c r="T1088" s="231">
        <v>0</v>
      </c>
      <c r="U1088" s="232">
        <v>3.5</v>
      </c>
      <c r="V1088" s="209"/>
    </row>
    <row r="1089" spans="1:22" ht="13.5">
      <c r="A1089" s="225" t="s">
        <v>12279</v>
      </c>
      <c r="B1089" s="226" t="s">
        <v>12280</v>
      </c>
      <c r="C1089" s="227" t="s">
        <v>12502</v>
      </c>
      <c r="D1089" s="228" t="s">
        <v>421</v>
      </c>
      <c r="E1089" s="247" t="s">
        <v>418</v>
      </c>
      <c r="F1089" s="248"/>
      <c r="G1089" s="228" t="s">
        <v>2861</v>
      </c>
      <c r="H1089" s="229" t="s">
        <v>421</v>
      </c>
      <c r="I1089" s="229"/>
      <c r="J1089" s="147" t="str">
        <f t="shared" si="33"/>
        <v>蘇漢城</v>
      </c>
      <c r="K1089" s="231">
        <v>0</v>
      </c>
      <c r="L1089" s="208" t="s">
        <v>12294</v>
      </c>
      <c r="M1089" s="208" t="s">
        <v>10212</v>
      </c>
      <c r="N1089" s="154">
        <f t="shared" si="32"/>
        <v>46002</v>
      </c>
      <c r="O1089" s="230">
        <v>5</v>
      </c>
      <c r="P1089" s="230">
        <v>30</v>
      </c>
      <c r="Q1089" s="229" t="s">
        <v>36</v>
      </c>
      <c r="R1089" s="229"/>
      <c r="S1089" s="229"/>
      <c r="T1089" s="231">
        <v>0</v>
      </c>
      <c r="U1089" s="230">
        <v>68</v>
      </c>
      <c r="V1089" s="209"/>
    </row>
    <row r="1090" spans="1:22" ht="13.5">
      <c r="A1090" s="225" t="s">
        <v>12279</v>
      </c>
      <c r="B1090" s="226" t="s">
        <v>12280</v>
      </c>
      <c r="C1090" s="227" t="s">
        <v>12502</v>
      </c>
      <c r="D1090" s="228" t="s">
        <v>421</v>
      </c>
      <c r="E1090" s="247" t="s">
        <v>419</v>
      </c>
      <c r="F1090" s="248"/>
      <c r="G1090" s="228" t="s">
        <v>2861</v>
      </c>
      <c r="H1090" s="229" t="s">
        <v>422</v>
      </c>
      <c r="I1090" s="229"/>
      <c r="J1090" s="147" t="str">
        <f t="shared" si="33"/>
        <v>李育儒</v>
      </c>
      <c r="K1090" s="231">
        <v>0</v>
      </c>
      <c r="L1090" s="208" t="s">
        <v>12294</v>
      </c>
      <c r="M1090" s="208" t="s">
        <v>10212</v>
      </c>
      <c r="N1090" s="154">
        <f t="shared" ref="N1090:N1153" si="34">DATEVALUE(M1090)</f>
        <v>46002</v>
      </c>
      <c r="O1090" s="230">
        <v>5</v>
      </c>
      <c r="P1090" s="230">
        <v>30</v>
      </c>
      <c r="Q1090" s="229" t="s">
        <v>36</v>
      </c>
      <c r="R1090" s="229"/>
      <c r="S1090" s="229"/>
      <c r="T1090" s="231">
        <v>0</v>
      </c>
      <c r="U1090" s="230">
        <v>39</v>
      </c>
      <c r="V1090" s="209"/>
    </row>
    <row r="1091" spans="1:22" ht="13.5">
      <c r="A1091" s="225" t="s">
        <v>11929</v>
      </c>
      <c r="B1091" s="226" t="s">
        <v>11930</v>
      </c>
      <c r="C1091" s="227" t="s">
        <v>56</v>
      </c>
      <c r="D1091" s="228" t="s">
        <v>50</v>
      </c>
      <c r="E1091" s="247" t="s">
        <v>57</v>
      </c>
      <c r="F1091" s="248"/>
      <c r="G1091" s="228" t="s">
        <v>2860</v>
      </c>
      <c r="H1091" s="229" t="s">
        <v>50</v>
      </c>
      <c r="I1091" s="229"/>
      <c r="J1091" s="147" t="str">
        <f t="shared" ref="J1091:J1154" si="35">IF(I1091="",H1091,LEFT(I1091,3))</f>
        <v>王瀚霆</v>
      </c>
      <c r="K1091" s="231">
        <v>0</v>
      </c>
      <c r="L1091" s="208" t="s">
        <v>12294</v>
      </c>
      <c r="M1091" s="208" t="s">
        <v>12294</v>
      </c>
      <c r="N1091" s="154">
        <f t="shared" si="34"/>
        <v>45996</v>
      </c>
      <c r="O1091" s="230">
        <v>1</v>
      </c>
      <c r="P1091" s="230">
        <v>3</v>
      </c>
      <c r="Q1091" s="229" t="s">
        <v>34</v>
      </c>
      <c r="R1091" s="229"/>
      <c r="S1091" s="229"/>
      <c r="T1091" s="231">
        <v>0</v>
      </c>
      <c r="U1091" s="230">
        <v>2</v>
      </c>
      <c r="V1091" s="209"/>
    </row>
    <row r="1092" spans="1:22" ht="13.5">
      <c r="A1092" s="225" t="s">
        <v>5526</v>
      </c>
      <c r="B1092" s="226" t="s">
        <v>6524</v>
      </c>
      <c r="C1092" s="227" t="s">
        <v>2728</v>
      </c>
      <c r="D1092" s="228" t="s">
        <v>262</v>
      </c>
      <c r="E1092" s="247" t="s">
        <v>13018</v>
      </c>
      <c r="F1092" s="248"/>
      <c r="G1092" s="228" t="s">
        <v>2861</v>
      </c>
      <c r="H1092" s="229" t="s">
        <v>262</v>
      </c>
      <c r="I1092" s="229"/>
      <c r="J1092" s="147" t="str">
        <f t="shared" si="35"/>
        <v>羅友彥</v>
      </c>
      <c r="K1092" s="231">
        <v>0</v>
      </c>
      <c r="L1092" s="208" t="s">
        <v>13019</v>
      </c>
      <c r="M1092" s="208" t="s">
        <v>12105</v>
      </c>
      <c r="N1092" s="154">
        <f t="shared" si="34"/>
        <v>46007</v>
      </c>
      <c r="O1092" s="230">
        <v>7</v>
      </c>
      <c r="P1092" s="231">
        <v>0</v>
      </c>
      <c r="Q1092" s="229" t="s">
        <v>36</v>
      </c>
      <c r="R1092" s="229"/>
      <c r="S1092" s="229"/>
      <c r="T1092" s="231">
        <v>0</v>
      </c>
      <c r="U1092" s="230">
        <v>1</v>
      </c>
      <c r="V1092" s="209"/>
    </row>
    <row r="1093" spans="1:22" ht="13.5">
      <c r="A1093" s="225" t="s">
        <v>3275</v>
      </c>
      <c r="B1093" s="226" t="s">
        <v>3276</v>
      </c>
      <c r="C1093" s="227" t="s">
        <v>2722</v>
      </c>
      <c r="D1093" s="228" t="s">
        <v>421</v>
      </c>
      <c r="E1093" s="247" t="s">
        <v>710</v>
      </c>
      <c r="F1093" s="248"/>
      <c r="G1093" s="228" t="s">
        <v>2861</v>
      </c>
      <c r="H1093" s="229" t="s">
        <v>421</v>
      </c>
      <c r="I1093" s="229"/>
      <c r="J1093" s="147" t="str">
        <f t="shared" si="35"/>
        <v>蘇漢城</v>
      </c>
      <c r="K1093" s="231">
        <v>0</v>
      </c>
      <c r="L1093" s="208" t="s">
        <v>10211</v>
      </c>
      <c r="M1093" s="208" t="s">
        <v>10211</v>
      </c>
      <c r="N1093" s="154">
        <f t="shared" si="34"/>
        <v>46001</v>
      </c>
      <c r="O1093" s="230">
        <v>1</v>
      </c>
      <c r="P1093" s="230">
        <v>8</v>
      </c>
      <c r="Q1093" s="229" t="s">
        <v>36</v>
      </c>
      <c r="R1093" s="229"/>
      <c r="S1093" s="229"/>
      <c r="T1093" s="231">
        <v>0</v>
      </c>
      <c r="U1093" s="229"/>
      <c r="V1093" s="209"/>
    </row>
    <row r="1094" spans="1:22" ht="13.5">
      <c r="A1094" s="225" t="s">
        <v>10189</v>
      </c>
      <c r="B1094" s="226" t="s">
        <v>10190</v>
      </c>
      <c r="C1094" s="227" t="s">
        <v>390</v>
      </c>
      <c r="D1094" s="228" t="s">
        <v>2026</v>
      </c>
      <c r="E1094" s="247" t="s">
        <v>2708</v>
      </c>
      <c r="F1094" s="248"/>
      <c r="G1094" s="228" t="s">
        <v>2170</v>
      </c>
      <c r="H1094" s="229" t="s">
        <v>2026</v>
      </c>
      <c r="I1094" s="229"/>
      <c r="J1094" s="147" t="str">
        <f t="shared" si="35"/>
        <v>汪佳凯</v>
      </c>
      <c r="K1094" s="231">
        <v>0</v>
      </c>
      <c r="L1094" s="208" t="s">
        <v>10212</v>
      </c>
      <c r="M1094" s="208" t="s">
        <v>10213</v>
      </c>
      <c r="N1094" s="154">
        <f t="shared" si="34"/>
        <v>46020</v>
      </c>
      <c r="O1094" s="230">
        <v>12</v>
      </c>
      <c r="P1094" s="230">
        <v>50</v>
      </c>
      <c r="Q1094" s="229" t="s">
        <v>34</v>
      </c>
      <c r="R1094" s="229"/>
      <c r="S1094" s="229"/>
      <c r="T1094" s="231">
        <v>0</v>
      </c>
      <c r="U1094" s="229"/>
      <c r="V1094" s="209"/>
    </row>
    <row r="1095" spans="1:22" ht="13.5">
      <c r="A1095" s="225" t="s">
        <v>3275</v>
      </c>
      <c r="B1095" s="226" t="s">
        <v>3276</v>
      </c>
      <c r="C1095" s="227" t="s">
        <v>2722</v>
      </c>
      <c r="D1095" s="228" t="s">
        <v>421</v>
      </c>
      <c r="E1095" s="247" t="s">
        <v>33</v>
      </c>
      <c r="F1095" s="248"/>
      <c r="G1095" s="228" t="s">
        <v>2861</v>
      </c>
      <c r="H1095" s="229" t="s">
        <v>421</v>
      </c>
      <c r="I1095" s="229"/>
      <c r="J1095" s="147" t="str">
        <f t="shared" si="35"/>
        <v>蘇漢城</v>
      </c>
      <c r="K1095" s="231">
        <v>0</v>
      </c>
      <c r="L1095" s="208" t="s">
        <v>10212</v>
      </c>
      <c r="M1095" s="208" t="s">
        <v>12104</v>
      </c>
      <c r="N1095" s="154">
        <f t="shared" si="34"/>
        <v>46015</v>
      </c>
      <c r="O1095" s="230">
        <v>10</v>
      </c>
      <c r="P1095" s="230">
        <v>40</v>
      </c>
      <c r="Q1095" s="229" t="s">
        <v>36</v>
      </c>
      <c r="R1095" s="229"/>
      <c r="S1095" s="229"/>
      <c r="T1095" s="231">
        <v>0</v>
      </c>
      <c r="U1095" s="229"/>
      <c r="V1095" s="209"/>
    </row>
    <row r="1096" spans="1:22" ht="13.5">
      <c r="A1096" s="225" t="s">
        <v>13407</v>
      </c>
      <c r="B1096" s="226" t="s">
        <v>13400</v>
      </c>
      <c r="C1096" s="227" t="s">
        <v>56</v>
      </c>
      <c r="D1096" s="228" t="s">
        <v>3685</v>
      </c>
      <c r="E1096" s="247" t="s">
        <v>586</v>
      </c>
      <c r="F1096" s="248"/>
      <c r="G1096" s="228" t="s">
        <v>2860</v>
      </c>
      <c r="H1096" s="229" t="s">
        <v>3685</v>
      </c>
      <c r="I1096" s="229"/>
      <c r="J1096" s="147" t="str">
        <f t="shared" si="35"/>
        <v>鄭貫中</v>
      </c>
      <c r="K1096" s="231">
        <v>0</v>
      </c>
      <c r="L1096" s="208" t="s">
        <v>10212</v>
      </c>
      <c r="M1096" s="208" t="s">
        <v>10212</v>
      </c>
      <c r="N1096" s="154">
        <f t="shared" si="34"/>
        <v>46002</v>
      </c>
      <c r="O1096" s="230">
        <v>1</v>
      </c>
      <c r="P1096" s="230">
        <v>8</v>
      </c>
      <c r="Q1096" s="229" t="s">
        <v>34</v>
      </c>
      <c r="R1096" s="229"/>
      <c r="S1096" s="229"/>
      <c r="T1096" s="231">
        <v>0</v>
      </c>
      <c r="U1096" s="229"/>
      <c r="V1096" s="209"/>
    </row>
    <row r="1097" spans="1:22" ht="13.5">
      <c r="A1097" s="225" t="s">
        <v>6525</v>
      </c>
      <c r="B1097" s="226" t="s">
        <v>6697</v>
      </c>
      <c r="C1097" s="227" t="s">
        <v>46</v>
      </c>
      <c r="D1097" s="228" t="s">
        <v>132</v>
      </c>
      <c r="E1097" s="247" t="s">
        <v>98</v>
      </c>
      <c r="F1097" s="248"/>
      <c r="G1097" s="228" t="s">
        <v>15962</v>
      </c>
      <c r="H1097" s="229" t="s">
        <v>132</v>
      </c>
      <c r="I1097" s="229"/>
      <c r="J1097" s="147" t="str">
        <f t="shared" si="35"/>
        <v>陳俊儒</v>
      </c>
      <c r="K1097" s="231">
        <v>0</v>
      </c>
      <c r="L1097" s="208" t="s">
        <v>10212</v>
      </c>
      <c r="M1097" s="208" t="s">
        <v>10817</v>
      </c>
      <c r="N1097" s="154">
        <f t="shared" si="34"/>
        <v>46008</v>
      </c>
      <c r="O1097" s="230">
        <v>5</v>
      </c>
      <c r="P1097" s="230">
        <v>40</v>
      </c>
      <c r="Q1097" s="229" t="s">
        <v>34</v>
      </c>
      <c r="R1097" s="229"/>
      <c r="S1097" s="229"/>
      <c r="T1097" s="231">
        <v>0</v>
      </c>
      <c r="U1097" s="232">
        <v>0.5</v>
      </c>
      <c r="V1097" s="209"/>
    </row>
    <row r="1098" spans="1:22" ht="13.5">
      <c r="A1098" s="225" t="s">
        <v>12279</v>
      </c>
      <c r="B1098" s="226" t="s">
        <v>12280</v>
      </c>
      <c r="C1098" s="227" t="s">
        <v>12502</v>
      </c>
      <c r="D1098" s="228" t="s">
        <v>421</v>
      </c>
      <c r="E1098" s="247" t="s">
        <v>2731</v>
      </c>
      <c r="F1098" s="248"/>
      <c r="G1098" s="228" t="s">
        <v>2861</v>
      </c>
      <c r="H1098" s="229" t="s">
        <v>421</v>
      </c>
      <c r="I1098" s="229"/>
      <c r="J1098" s="147" t="str">
        <f t="shared" si="35"/>
        <v>蘇漢城</v>
      </c>
      <c r="K1098" s="231">
        <v>0</v>
      </c>
      <c r="L1098" s="208" t="s">
        <v>12667</v>
      </c>
      <c r="M1098" s="208" t="s">
        <v>10818</v>
      </c>
      <c r="N1098" s="154">
        <f t="shared" si="34"/>
        <v>46009</v>
      </c>
      <c r="O1098" s="230">
        <v>5</v>
      </c>
      <c r="P1098" s="230">
        <v>30</v>
      </c>
      <c r="Q1098" s="229" t="s">
        <v>36</v>
      </c>
      <c r="R1098" s="229"/>
      <c r="S1098" s="229"/>
      <c r="T1098" s="231">
        <v>0</v>
      </c>
      <c r="U1098" s="232">
        <v>45.5</v>
      </c>
      <c r="V1098" s="209"/>
    </row>
    <row r="1099" spans="1:22" ht="13.5">
      <c r="A1099" s="225" t="s">
        <v>12279</v>
      </c>
      <c r="B1099" s="226" t="s">
        <v>12280</v>
      </c>
      <c r="C1099" s="227" t="s">
        <v>12503</v>
      </c>
      <c r="D1099" s="228" t="s">
        <v>421</v>
      </c>
      <c r="E1099" s="247" t="s">
        <v>2729</v>
      </c>
      <c r="F1099" s="248"/>
      <c r="G1099" s="228" t="s">
        <v>2861</v>
      </c>
      <c r="H1099" s="229" t="s">
        <v>421</v>
      </c>
      <c r="I1099" s="229"/>
      <c r="J1099" s="147" t="str">
        <f t="shared" si="35"/>
        <v>蘇漢城</v>
      </c>
      <c r="K1099" s="231">
        <v>0</v>
      </c>
      <c r="L1099" s="208" t="s">
        <v>12667</v>
      </c>
      <c r="M1099" s="208" t="s">
        <v>12105</v>
      </c>
      <c r="N1099" s="154">
        <f t="shared" si="34"/>
        <v>46007</v>
      </c>
      <c r="O1099" s="230">
        <v>3</v>
      </c>
      <c r="P1099" s="230">
        <v>20</v>
      </c>
      <c r="Q1099" s="229" t="s">
        <v>36</v>
      </c>
      <c r="R1099" s="229"/>
      <c r="S1099" s="229"/>
      <c r="T1099" s="231">
        <v>0</v>
      </c>
      <c r="U1099" s="229"/>
      <c r="V1099" s="209"/>
    </row>
    <row r="1100" spans="1:22" ht="13.5">
      <c r="A1100" s="225" t="s">
        <v>13407</v>
      </c>
      <c r="B1100" s="226" t="s">
        <v>13400</v>
      </c>
      <c r="C1100" s="227" t="s">
        <v>56</v>
      </c>
      <c r="D1100" s="228" t="s">
        <v>3685</v>
      </c>
      <c r="E1100" s="247" t="s">
        <v>58</v>
      </c>
      <c r="F1100" s="248"/>
      <c r="G1100" s="228" t="s">
        <v>2860</v>
      </c>
      <c r="H1100" s="229" t="s">
        <v>3685</v>
      </c>
      <c r="I1100" s="229"/>
      <c r="J1100" s="147" t="str">
        <f t="shared" si="35"/>
        <v>鄭貫中</v>
      </c>
      <c r="K1100" s="231">
        <v>0</v>
      </c>
      <c r="L1100" s="208" t="s">
        <v>12667</v>
      </c>
      <c r="M1100" s="208" t="s">
        <v>12101</v>
      </c>
      <c r="N1100" s="154">
        <f t="shared" si="34"/>
        <v>46006</v>
      </c>
      <c r="O1100" s="230">
        <v>2</v>
      </c>
      <c r="P1100" s="230">
        <v>20</v>
      </c>
      <c r="Q1100" s="229" t="s">
        <v>34</v>
      </c>
      <c r="R1100" s="229"/>
      <c r="S1100" s="229"/>
      <c r="T1100" s="231">
        <v>0</v>
      </c>
      <c r="U1100" s="230">
        <v>23</v>
      </c>
      <c r="V1100" s="209"/>
    </row>
    <row r="1101" spans="1:22" ht="13.5">
      <c r="A1101" s="225" t="s">
        <v>9785</v>
      </c>
      <c r="B1101" s="226" t="s">
        <v>9786</v>
      </c>
      <c r="C1101" s="227" t="s">
        <v>618</v>
      </c>
      <c r="D1101" s="228" t="s">
        <v>106</v>
      </c>
      <c r="E1101" s="247" t="s">
        <v>9810</v>
      </c>
      <c r="F1101" s="248"/>
      <c r="G1101" s="228" t="s">
        <v>6334</v>
      </c>
      <c r="H1101" s="229" t="s">
        <v>106</v>
      </c>
      <c r="I1101" s="229"/>
      <c r="J1101" s="147" t="str">
        <f t="shared" si="35"/>
        <v>賴慶樺</v>
      </c>
      <c r="K1101" s="231">
        <v>0</v>
      </c>
      <c r="L1101" s="208" t="s">
        <v>12101</v>
      </c>
      <c r="M1101" s="208" t="s">
        <v>10218</v>
      </c>
      <c r="N1101" s="154">
        <f t="shared" si="34"/>
        <v>46035</v>
      </c>
      <c r="O1101" s="230">
        <v>20</v>
      </c>
      <c r="P1101" s="231">
        <v>0</v>
      </c>
      <c r="Q1101" s="229" t="s">
        <v>36</v>
      </c>
      <c r="R1101" s="229"/>
      <c r="S1101" s="229"/>
      <c r="T1101" s="231">
        <v>0</v>
      </c>
      <c r="U1101" s="230">
        <v>20</v>
      </c>
      <c r="V1101" s="209"/>
    </row>
    <row r="1102" spans="1:22" ht="13.5">
      <c r="A1102" s="225" t="s">
        <v>11929</v>
      </c>
      <c r="B1102" s="226" t="s">
        <v>11930</v>
      </c>
      <c r="C1102" s="227" t="s">
        <v>56</v>
      </c>
      <c r="D1102" s="228" t="s">
        <v>50</v>
      </c>
      <c r="E1102" s="247" t="s">
        <v>13780</v>
      </c>
      <c r="F1102" s="248"/>
      <c r="G1102" s="228" t="s">
        <v>2860</v>
      </c>
      <c r="H1102" s="229" t="s">
        <v>50</v>
      </c>
      <c r="I1102" s="229"/>
      <c r="J1102" s="147" t="str">
        <f t="shared" si="35"/>
        <v>王瀚霆</v>
      </c>
      <c r="K1102" s="231">
        <v>0</v>
      </c>
      <c r="L1102" s="208" t="s">
        <v>12101</v>
      </c>
      <c r="M1102" s="208" t="s">
        <v>12102</v>
      </c>
      <c r="N1102" s="154">
        <f t="shared" si="34"/>
        <v>46010</v>
      </c>
      <c r="O1102" s="230">
        <v>5</v>
      </c>
      <c r="P1102" s="230">
        <v>16</v>
      </c>
      <c r="Q1102" s="229" t="s">
        <v>34</v>
      </c>
      <c r="R1102" s="229"/>
      <c r="S1102" s="229"/>
      <c r="T1102" s="231">
        <v>0</v>
      </c>
      <c r="U1102" s="229"/>
      <c r="V1102" s="209"/>
    </row>
    <row r="1103" spans="1:22" ht="13.5">
      <c r="A1103" s="225" t="s">
        <v>13830</v>
      </c>
      <c r="B1103" s="226" t="s">
        <v>13831</v>
      </c>
      <c r="C1103" s="227" t="s">
        <v>390</v>
      </c>
      <c r="D1103" s="228" t="s">
        <v>2026</v>
      </c>
      <c r="E1103" s="247" t="s">
        <v>328</v>
      </c>
      <c r="F1103" s="248"/>
      <c r="G1103" s="228" t="s">
        <v>2170</v>
      </c>
      <c r="H1103" s="229" t="s">
        <v>2026</v>
      </c>
      <c r="I1103" s="229"/>
      <c r="J1103" s="147" t="str">
        <f t="shared" si="35"/>
        <v>汪佳凯</v>
      </c>
      <c r="K1103" s="230">
        <v>100</v>
      </c>
      <c r="L1103" s="208" t="s">
        <v>12101</v>
      </c>
      <c r="M1103" s="208" t="s">
        <v>12106</v>
      </c>
      <c r="N1103" s="154">
        <f t="shared" si="34"/>
        <v>46017</v>
      </c>
      <c r="O1103" s="230">
        <v>9</v>
      </c>
      <c r="P1103" s="231">
        <v>0</v>
      </c>
      <c r="Q1103" s="229" t="s">
        <v>31</v>
      </c>
      <c r="R1103" s="229" t="s">
        <v>12101</v>
      </c>
      <c r="S1103" s="229" t="s">
        <v>10214</v>
      </c>
      <c r="T1103" s="230">
        <v>7</v>
      </c>
      <c r="U1103" s="229"/>
      <c r="V1103" s="209"/>
    </row>
    <row r="1104" spans="1:22" ht="13.5">
      <c r="A1104" s="225" t="s">
        <v>13781</v>
      </c>
      <c r="B1104" s="226" t="s">
        <v>13782</v>
      </c>
      <c r="C1104" s="227" t="s">
        <v>56</v>
      </c>
      <c r="D1104" s="228" t="s">
        <v>6004</v>
      </c>
      <c r="E1104" s="247" t="s">
        <v>55</v>
      </c>
      <c r="F1104" s="248"/>
      <c r="G1104" s="228" t="s">
        <v>506</v>
      </c>
      <c r="H1104" s="229" t="s">
        <v>6004</v>
      </c>
      <c r="I1104" s="229"/>
      <c r="J1104" s="147" t="str">
        <f t="shared" si="35"/>
        <v>陳奕宏</v>
      </c>
      <c r="K1104" s="231">
        <v>0</v>
      </c>
      <c r="L1104" s="208" t="s">
        <v>12101</v>
      </c>
      <c r="M1104" s="208" t="s">
        <v>12101</v>
      </c>
      <c r="N1104" s="154">
        <f t="shared" si="34"/>
        <v>46006</v>
      </c>
      <c r="O1104" s="230">
        <v>1</v>
      </c>
      <c r="P1104" s="230">
        <v>8</v>
      </c>
      <c r="Q1104" s="229" t="s">
        <v>34</v>
      </c>
      <c r="R1104" s="229"/>
      <c r="S1104" s="229"/>
      <c r="T1104" s="231">
        <v>0</v>
      </c>
      <c r="U1104" s="229"/>
      <c r="V1104" s="209"/>
    </row>
    <row r="1105" spans="1:22" ht="13.5">
      <c r="A1105" s="225" t="s">
        <v>13407</v>
      </c>
      <c r="B1105" s="226" t="s">
        <v>13400</v>
      </c>
      <c r="C1105" s="227" t="s">
        <v>56</v>
      </c>
      <c r="D1105" s="228" t="s">
        <v>3685</v>
      </c>
      <c r="E1105" s="247" t="s">
        <v>55</v>
      </c>
      <c r="F1105" s="248"/>
      <c r="G1105" s="228" t="s">
        <v>2860</v>
      </c>
      <c r="H1105" s="229" t="s">
        <v>3685</v>
      </c>
      <c r="I1105" s="229"/>
      <c r="J1105" s="147" t="str">
        <f t="shared" si="35"/>
        <v>鄭貫中</v>
      </c>
      <c r="K1105" s="231">
        <v>0</v>
      </c>
      <c r="L1105" s="208" t="s">
        <v>12105</v>
      </c>
      <c r="M1105" s="208" t="s">
        <v>12105</v>
      </c>
      <c r="N1105" s="154">
        <f t="shared" si="34"/>
        <v>46007</v>
      </c>
      <c r="O1105" s="230">
        <v>1</v>
      </c>
      <c r="P1105" s="230">
        <v>4</v>
      </c>
      <c r="Q1105" s="229" t="s">
        <v>34</v>
      </c>
      <c r="R1105" s="229"/>
      <c r="S1105" s="229"/>
      <c r="T1105" s="231">
        <v>0</v>
      </c>
      <c r="U1105" s="229"/>
      <c r="V1105" s="209"/>
    </row>
    <row r="1106" spans="1:22" ht="13.5">
      <c r="A1106" s="225" t="s">
        <v>11054</v>
      </c>
      <c r="B1106" s="226" t="s">
        <v>11055</v>
      </c>
      <c r="C1106" s="227" t="s">
        <v>46</v>
      </c>
      <c r="D1106" s="228" t="s">
        <v>553</v>
      </c>
      <c r="E1106" s="247" t="s">
        <v>45</v>
      </c>
      <c r="F1106" s="248"/>
      <c r="G1106" s="228" t="s">
        <v>32</v>
      </c>
      <c r="H1106" s="229" t="s">
        <v>553</v>
      </c>
      <c r="I1106" s="229"/>
      <c r="J1106" s="147" t="str">
        <f t="shared" si="35"/>
        <v>魏暉恩</v>
      </c>
      <c r="K1106" s="231">
        <v>0</v>
      </c>
      <c r="L1106" s="208" t="s">
        <v>12105</v>
      </c>
      <c r="M1106" s="208" t="s">
        <v>10209</v>
      </c>
      <c r="N1106" s="154">
        <f t="shared" si="34"/>
        <v>46013</v>
      </c>
      <c r="O1106" s="230">
        <v>5</v>
      </c>
      <c r="P1106" s="230">
        <v>40</v>
      </c>
      <c r="Q1106" s="229" t="s">
        <v>36</v>
      </c>
      <c r="R1106" s="229"/>
      <c r="S1106" s="229"/>
      <c r="T1106" s="231">
        <v>0</v>
      </c>
      <c r="U1106" s="229"/>
      <c r="V1106" s="209"/>
    </row>
    <row r="1107" spans="1:22" ht="13.5">
      <c r="A1107" s="225" t="s">
        <v>11054</v>
      </c>
      <c r="B1107" s="226" t="s">
        <v>11055</v>
      </c>
      <c r="C1107" s="227" t="s">
        <v>46</v>
      </c>
      <c r="D1107" s="228" t="s">
        <v>553</v>
      </c>
      <c r="E1107" s="247" t="s">
        <v>48</v>
      </c>
      <c r="F1107" s="248"/>
      <c r="G1107" s="228" t="s">
        <v>32</v>
      </c>
      <c r="H1107" s="229" t="s">
        <v>553</v>
      </c>
      <c r="I1107" s="229"/>
      <c r="J1107" s="147" t="str">
        <f t="shared" si="35"/>
        <v>魏暉恩</v>
      </c>
      <c r="K1107" s="231">
        <v>0</v>
      </c>
      <c r="L1107" s="208" t="s">
        <v>12105</v>
      </c>
      <c r="M1107" s="208" t="s">
        <v>10209</v>
      </c>
      <c r="N1107" s="154">
        <f t="shared" si="34"/>
        <v>46013</v>
      </c>
      <c r="O1107" s="230">
        <v>5</v>
      </c>
      <c r="P1107" s="230">
        <v>40</v>
      </c>
      <c r="Q1107" s="229" t="s">
        <v>36</v>
      </c>
      <c r="R1107" s="229"/>
      <c r="S1107" s="229"/>
      <c r="T1107" s="231">
        <v>0</v>
      </c>
      <c r="U1107" s="229"/>
      <c r="V1107" s="209"/>
    </row>
    <row r="1108" spans="1:22" ht="13.5">
      <c r="A1108" s="225" t="s">
        <v>11054</v>
      </c>
      <c r="B1108" s="226" t="s">
        <v>11055</v>
      </c>
      <c r="C1108" s="227" t="s">
        <v>46</v>
      </c>
      <c r="D1108" s="228" t="s">
        <v>553</v>
      </c>
      <c r="E1108" s="247" t="s">
        <v>47</v>
      </c>
      <c r="F1108" s="248"/>
      <c r="G1108" s="228" t="s">
        <v>32</v>
      </c>
      <c r="H1108" s="229" t="s">
        <v>553</v>
      </c>
      <c r="I1108" s="229"/>
      <c r="J1108" s="147" t="str">
        <f t="shared" si="35"/>
        <v>魏暉恩</v>
      </c>
      <c r="K1108" s="231">
        <v>0</v>
      </c>
      <c r="L1108" s="208" t="s">
        <v>12105</v>
      </c>
      <c r="M1108" s="208" t="s">
        <v>10209</v>
      </c>
      <c r="N1108" s="154">
        <f t="shared" si="34"/>
        <v>46013</v>
      </c>
      <c r="O1108" s="230">
        <v>5</v>
      </c>
      <c r="P1108" s="230">
        <v>40</v>
      </c>
      <c r="Q1108" s="229" t="s">
        <v>36</v>
      </c>
      <c r="R1108" s="229"/>
      <c r="S1108" s="229"/>
      <c r="T1108" s="231">
        <v>0</v>
      </c>
      <c r="U1108" s="229"/>
      <c r="V1108" s="209"/>
    </row>
    <row r="1109" spans="1:22" ht="13.5">
      <c r="A1109" s="225" t="s">
        <v>11054</v>
      </c>
      <c r="B1109" s="226" t="s">
        <v>11055</v>
      </c>
      <c r="C1109" s="227" t="s">
        <v>46</v>
      </c>
      <c r="D1109" s="228" t="s">
        <v>553</v>
      </c>
      <c r="E1109" s="247" t="s">
        <v>96</v>
      </c>
      <c r="F1109" s="248"/>
      <c r="G1109" s="228" t="s">
        <v>32</v>
      </c>
      <c r="H1109" s="229" t="s">
        <v>553</v>
      </c>
      <c r="I1109" s="229"/>
      <c r="J1109" s="147" t="str">
        <f t="shared" si="35"/>
        <v>魏暉恩</v>
      </c>
      <c r="K1109" s="231">
        <v>0</v>
      </c>
      <c r="L1109" s="208" t="s">
        <v>12105</v>
      </c>
      <c r="M1109" s="208" t="s">
        <v>10209</v>
      </c>
      <c r="N1109" s="154">
        <f t="shared" si="34"/>
        <v>46013</v>
      </c>
      <c r="O1109" s="230">
        <v>5</v>
      </c>
      <c r="P1109" s="230">
        <v>40</v>
      </c>
      <c r="Q1109" s="229" t="s">
        <v>36</v>
      </c>
      <c r="R1109" s="229"/>
      <c r="S1109" s="229"/>
      <c r="T1109" s="231">
        <v>0</v>
      </c>
      <c r="U1109" s="229"/>
      <c r="V1109" s="209"/>
    </row>
    <row r="1110" spans="1:22" ht="13.5">
      <c r="A1110" s="225" t="s">
        <v>11054</v>
      </c>
      <c r="B1110" s="226" t="s">
        <v>11055</v>
      </c>
      <c r="C1110" s="227" t="s">
        <v>46</v>
      </c>
      <c r="D1110" s="228" t="s">
        <v>553</v>
      </c>
      <c r="E1110" s="247" t="s">
        <v>90</v>
      </c>
      <c r="F1110" s="248"/>
      <c r="G1110" s="228" t="s">
        <v>32</v>
      </c>
      <c r="H1110" s="229" t="s">
        <v>553</v>
      </c>
      <c r="I1110" s="229"/>
      <c r="J1110" s="147" t="str">
        <f t="shared" si="35"/>
        <v>魏暉恩</v>
      </c>
      <c r="K1110" s="231">
        <v>0</v>
      </c>
      <c r="L1110" s="208" t="s">
        <v>12105</v>
      </c>
      <c r="M1110" s="208" t="s">
        <v>10215</v>
      </c>
      <c r="N1110" s="154">
        <f t="shared" si="34"/>
        <v>46021</v>
      </c>
      <c r="O1110" s="230">
        <v>10</v>
      </c>
      <c r="P1110" s="230">
        <v>80</v>
      </c>
      <c r="Q1110" s="229" t="s">
        <v>36</v>
      </c>
      <c r="R1110" s="229"/>
      <c r="S1110" s="229"/>
      <c r="T1110" s="231">
        <v>0</v>
      </c>
      <c r="U1110" s="229"/>
      <c r="V1110" s="209"/>
    </row>
    <row r="1111" spans="1:22" ht="13.5">
      <c r="A1111" s="225" t="s">
        <v>11054</v>
      </c>
      <c r="B1111" s="226" t="s">
        <v>11055</v>
      </c>
      <c r="C1111" s="227" t="s">
        <v>46</v>
      </c>
      <c r="D1111" s="228" t="s">
        <v>553</v>
      </c>
      <c r="E1111" s="247" t="s">
        <v>49</v>
      </c>
      <c r="F1111" s="248"/>
      <c r="G1111" s="228" t="s">
        <v>2860</v>
      </c>
      <c r="H1111" s="229" t="s">
        <v>562</v>
      </c>
      <c r="I1111" s="229"/>
      <c r="J1111" s="147" t="str">
        <f t="shared" si="35"/>
        <v>葉宏政</v>
      </c>
      <c r="K1111" s="231">
        <v>0</v>
      </c>
      <c r="L1111" s="208" t="s">
        <v>12105</v>
      </c>
      <c r="M1111" s="208" t="s">
        <v>10209</v>
      </c>
      <c r="N1111" s="154">
        <f t="shared" si="34"/>
        <v>46013</v>
      </c>
      <c r="O1111" s="230">
        <v>5</v>
      </c>
      <c r="P1111" s="230">
        <v>40</v>
      </c>
      <c r="Q1111" s="229" t="s">
        <v>36</v>
      </c>
      <c r="R1111" s="229"/>
      <c r="S1111" s="229"/>
      <c r="T1111" s="231">
        <v>0</v>
      </c>
      <c r="U1111" s="229"/>
      <c r="V1111" s="209"/>
    </row>
    <row r="1112" spans="1:22" ht="13.5">
      <c r="A1112" s="225" t="s">
        <v>11054</v>
      </c>
      <c r="B1112" s="226" t="s">
        <v>11055</v>
      </c>
      <c r="C1112" s="227" t="s">
        <v>46</v>
      </c>
      <c r="D1112" s="228" t="s">
        <v>553</v>
      </c>
      <c r="E1112" s="247" t="s">
        <v>99</v>
      </c>
      <c r="F1112" s="248"/>
      <c r="G1112" s="228" t="s">
        <v>32</v>
      </c>
      <c r="H1112" s="229" t="s">
        <v>553</v>
      </c>
      <c r="I1112" s="229"/>
      <c r="J1112" s="147" t="str">
        <f t="shared" si="35"/>
        <v>魏暉恩</v>
      </c>
      <c r="K1112" s="231">
        <v>0</v>
      </c>
      <c r="L1112" s="208" t="s">
        <v>12105</v>
      </c>
      <c r="M1112" s="208" t="s">
        <v>10209</v>
      </c>
      <c r="N1112" s="154">
        <f t="shared" si="34"/>
        <v>46013</v>
      </c>
      <c r="O1112" s="230">
        <v>5</v>
      </c>
      <c r="P1112" s="230">
        <v>40</v>
      </c>
      <c r="Q1112" s="229" t="s">
        <v>36</v>
      </c>
      <c r="R1112" s="229"/>
      <c r="S1112" s="229"/>
      <c r="T1112" s="231">
        <v>0</v>
      </c>
      <c r="U1112" s="229"/>
      <c r="V1112" s="209"/>
    </row>
    <row r="1113" spans="1:22" ht="13.5">
      <c r="A1113" s="225" t="s">
        <v>11054</v>
      </c>
      <c r="B1113" s="226" t="s">
        <v>11055</v>
      </c>
      <c r="C1113" s="227" t="s">
        <v>46</v>
      </c>
      <c r="D1113" s="228" t="s">
        <v>553</v>
      </c>
      <c r="E1113" s="247" t="s">
        <v>12092</v>
      </c>
      <c r="F1113" s="248"/>
      <c r="G1113" s="228" t="s">
        <v>2860</v>
      </c>
      <c r="H1113" s="229" t="s">
        <v>562</v>
      </c>
      <c r="I1113" s="229"/>
      <c r="J1113" s="147" t="str">
        <f t="shared" si="35"/>
        <v>葉宏政</v>
      </c>
      <c r="K1113" s="231">
        <v>0</v>
      </c>
      <c r="L1113" s="208" t="s">
        <v>12105</v>
      </c>
      <c r="M1113" s="208" t="s">
        <v>10209</v>
      </c>
      <c r="N1113" s="154">
        <f t="shared" si="34"/>
        <v>46013</v>
      </c>
      <c r="O1113" s="230">
        <v>5</v>
      </c>
      <c r="P1113" s="230">
        <v>40</v>
      </c>
      <c r="Q1113" s="229" t="s">
        <v>36</v>
      </c>
      <c r="R1113" s="229"/>
      <c r="S1113" s="229"/>
      <c r="T1113" s="231">
        <v>0</v>
      </c>
      <c r="U1113" s="229"/>
      <c r="V1113" s="209"/>
    </row>
    <row r="1114" spans="1:22" ht="13.5">
      <c r="A1114" s="225" t="s">
        <v>13781</v>
      </c>
      <c r="B1114" s="226" t="s">
        <v>13782</v>
      </c>
      <c r="C1114" s="227" t="s">
        <v>56</v>
      </c>
      <c r="D1114" s="228" t="s">
        <v>6004</v>
      </c>
      <c r="E1114" s="247" t="s">
        <v>131</v>
      </c>
      <c r="F1114" s="248"/>
      <c r="G1114" s="228" t="s">
        <v>506</v>
      </c>
      <c r="H1114" s="229" t="s">
        <v>6004</v>
      </c>
      <c r="I1114" s="229"/>
      <c r="J1114" s="147" t="str">
        <f t="shared" si="35"/>
        <v>陳奕宏</v>
      </c>
      <c r="K1114" s="231">
        <v>0</v>
      </c>
      <c r="L1114" s="208" t="s">
        <v>12105</v>
      </c>
      <c r="M1114" s="208" t="s">
        <v>12105</v>
      </c>
      <c r="N1114" s="154">
        <f t="shared" si="34"/>
        <v>46007</v>
      </c>
      <c r="O1114" s="230">
        <v>1</v>
      </c>
      <c r="P1114" s="230">
        <v>8</v>
      </c>
      <c r="Q1114" s="229" t="s">
        <v>34</v>
      </c>
      <c r="R1114" s="229"/>
      <c r="S1114" s="229"/>
      <c r="T1114" s="231">
        <v>0</v>
      </c>
      <c r="U1114" s="229"/>
      <c r="V1114" s="209"/>
    </row>
    <row r="1115" spans="1:22" ht="13.5">
      <c r="A1115" s="225" t="s">
        <v>12279</v>
      </c>
      <c r="B1115" s="226" t="s">
        <v>12280</v>
      </c>
      <c r="C1115" s="227" t="s">
        <v>12504</v>
      </c>
      <c r="D1115" s="228" t="s">
        <v>421</v>
      </c>
      <c r="E1115" s="247" t="s">
        <v>12505</v>
      </c>
      <c r="F1115" s="248"/>
      <c r="G1115" s="228" t="s">
        <v>2861</v>
      </c>
      <c r="H1115" s="229" t="s">
        <v>421</v>
      </c>
      <c r="I1115" s="229"/>
      <c r="J1115" s="147" t="str">
        <f t="shared" si="35"/>
        <v>蘇漢城</v>
      </c>
      <c r="K1115" s="231">
        <v>0</v>
      </c>
      <c r="L1115" s="208" t="s">
        <v>10817</v>
      </c>
      <c r="M1115" s="208" t="s">
        <v>12102</v>
      </c>
      <c r="N1115" s="154">
        <f t="shared" si="34"/>
        <v>46010</v>
      </c>
      <c r="O1115" s="230">
        <v>3</v>
      </c>
      <c r="P1115" s="230">
        <v>20</v>
      </c>
      <c r="Q1115" s="229" t="s">
        <v>36</v>
      </c>
      <c r="R1115" s="229"/>
      <c r="S1115" s="229"/>
      <c r="T1115" s="231">
        <v>0</v>
      </c>
      <c r="U1115" s="229"/>
      <c r="V1115" s="209"/>
    </row>
    <row r="1116" spans="1:22" ht="13.5">
      <c r="A1116" s="225" t="s">
        <v>1494</v>
      </c>
      <c r="B1116" s="226" t="s">
        <v>1495</v>
      </c>
      <c r="C1116" s="227" t="s">
        <v>2723</v>
      </c>
      <c r="D1116" s="228" t="s">
        <v>421</v>
      </c>
      <c r="E1116" s="247" t="s">
        <v>2725</v>
      </c>
      <c r="F1116" s="248"/>
      <c r="G1116" s="228" t="s">
        <v>2726</v>
      </c>
      <c r="H1116" s="229" t="s">
        <v>2727</v>
      </c>
      <c r="I1116" s="229"/>
      <c r="J1116" s="147" t="str">
        <f t="shared" si="35"/>
        <v>余依錚</v>
      </c>
      <c r="K1116" s="231">
        <v>0</v>
      </c>
      <c r="L1116" s="208" t="s">
        <v>10817</v>
      </c>
      <c r="M1116" s="208" t="s">
        <v>10214</v>
      </c>
      <c r="N1116" s="154">
        <f t="shared" si="34"/>
        <v>46014</v>
      </c>
      <c r="O1116" s="230">
        <v>5</v>
      </c>
      <c r="P1116" s="230">
        <v>35</v>
      </c>
      <c r="Q1116" s="229" t="s">
        <v>34</v>
      </c>
      <c r="R1116" s="229"/>
      <c r="S1116" s="229"/>
      <c r="T1116" s="231">
        <v>0</v>
      </c>
      <c r="U1116" s="229"/>
      <c r="V1116" s="209"/>
    </row>
    <row r="1117" spans="1:22" ht="13.5">
      <c r="A1117" s="225" t="s">
        <v>13407</v>
      </c>
      <c r="B1117" s="226" t="s">
        <v>13400</v>
      </c>
      <c r="C1117" s="227" t="s">
        <v>56</v>
      </c>
      <c r="D1117" s="228" t="s">
        <v>3685</v>
      </c>
      <c r="E1117" s="247" t="s">
        <v>13731</v>
      </c>
      <c r="F1117" s="248"/>
      <c r="G1117" s="228" t="s">
        <v>2860</v>
      </c>
      <c r="H1117" s="229" t="s">
        <v>3685</v>
      </c>
      <c r="I1117" s="229"/>
      <c r="J1117" s="147" t="str">
        <f t="shared" si="35"/>
        <v>鄭貫中</v>
      </c>
      <c r="K1117" s="231">
        <v>0</v>
      </c>
      <c r="L1117" s="208" t="s">
        <v>10817</v>
      </c>
      <c r="M1117" s="208" t="s">
        <v>10817</v>
      </c>
      <c r="N1117" s="154">
        <f t="shared" si="34"/>
        <v>46008</v>
      </c>
      <c r="O1117" s="230">
        <v>1</v>
      </c>
      <c r="P1117" s="230">
        <v>4</v>
      </c>
      <c r="Q1117" s="229" t="s">
        <v>34</v>
      </c>
      <c r="R1117" s="229"/>
      <c r="S1117" s="229"/>
      <c r="T1117" s="231">
        <v>0</v>
      </c>
      <c r="U1117" s="229"/>
      <c r="V1117" s="209"/>
    </row>
    <row r="1118" spans="1:22" ht="13.5">
      <c r="A1118" s="225" t="s">
        <v>13781</v>
      </c>
      <c r="B1118" s="226" t="s">
        <v>13782</v>
      </c>
      <c r="C1118" s="227" t="s">
        <v>56</v>
      </c>
      <c r="D1118" s="228" t="s">
        <v>6004</v>
      </c>
      <c r="E1118" s="247" t="s">
        <v>13783</v>
      </c>
      <c r="F1118" s="248"/>
      <c r="G1118" s="228" t="s">
        <v>506</v>
      </c>
      <c r="H1118" s="229" t="s">
        <v>6004</v>
      </c>
      <c r="I1118" s="229"/>
      <c r="J1118" s="147" t="str">
        <f t="shared" si="35"/>
        <v>陳奕宏</v>
      </c>
      <c r="K1118" s="231">
        <v>0</v>
      </c>
      <c r="L1118" s="208" t="s">
        <v>10817</v>
      </c>
      <c r="M1118" s="208" t="s">
        <v>10817</v>
      </c>
      <c r="N1118" s="154">
        <f t="shared" si="34"/>
        <v>46008</v>
      </c>
      <c r="O1118" s="230">
        <v>1</v>
      </c>
      <c r="P1118" s="230">
        <v>8</v>
      </c>
      <c r="Q1118" s="229" t="s">
        <v>34</v>
      </c>
      <c r="R1118" s="229"/>
      <c r="S1118" s="229"/>
      <c r="T1118" s="231">
        <v>0</v>
      </c>
      <c r="U1118" s="229"/>
      <c r="V1118" s="209"/>
    </row>
    <row r="1119" spans="1:22" ht="13.5">
      <c r="A1119" s="225" t="s">
        <v>13407</v>
      </c>
      <c r="B1119" s="226" t="s">
        <v>13400</v>
      </c>
      <c r="C1119" s="227" t="s">
        <v>56</v>
      </c>
      <c r="D1119" s="228" t="s">
        <v>3685</v>
      </c>
      <c r="E1119" s="247" t="s">
        <v>59</v>
      </c>
      <c r="F1119" s="248"/>
      <c r="G1119" s="228" t="s">
        <v>60</v>
      </c>
      <c r="H1119" s="229" t="s">
        <v>104</v>
      </c>
      <c r="I1119" s="229"/>
      <c r="J1119" s="147" t="str">
        <f t="shared" si="35"/>
        <v>吳志嘉</v>
      </c>
      <c r="K1119" s="231">
        <v>0</v>
      </c>
      <c r="L1119" s="208" t="s">
        <v>10818</v>
      </c>
      <c r="M1119" s="208" t="s">
        <v>6363</v>
      </c>
      <c r="N1119" s="154">
        <f t="shared" si="34"/>
        <v>46045</v>
      </c>
      <c r="O1119" s="230">
        <v>25</v>
      </c>
      <c r="P1119" s="230">
        <v>40</v>
      </c>
      <c r="Q1119" s="229" t="s">
        <v>34</v>
      </c>
      <c r="R1119" s="229"/>
      <c r="S1119" s="229"/>
      <c r="T1119" s="231">
        <v>0</v>
      </c>
      <c r="U1119" s="229"/>
      <c r="V1119" s="209"/>
    </row>
    <row r="1120" spans="1:22" ht="13.5">
      <c r="A1120" s="225" t="s">
        <v>13407</v>
      </c>
      <c r="B1120" s="226" t="s">
        <v>13400</v>
      </c>
      <c r="C1120" s="227" t="s">
        <v>56</v>
      </c>
      <c r="D1120" s="228" t="s">
        <v>3685</v>
      </c>
      <c r="E1120" s="247" t="s">
        <v>69</v>
      </c>
      <c r="F1120" s="248"/>
      <c r="G1120" s="228" t="s">
        <v>70</v>
      </c>
      <c r="H1120" s="229" t="s">
        <v>718</v>
      </c>
      <c r="I1120" s="229"/>
      <c r="J1120" s="147" t="str">
        <f t="shared" si="35"/>
        <v>朱哲演</v>
      </c>
      <c r="K1120" s="231">
        <v>0</v>
      </c>
      <c r="L1120" s="208" t="s">
        <v>10818</v>
      </c>
      <c r="M1120" s="208" t="s">
        <v>10218</v>
      </c>
      <c r="N1120" s="154">
        <f t="shared" si="34"/>
        <v>46035</v>
      </c>
      <c r="O1120" s="230">
        <v>17</v>
      </c>
      <c r="P1120" s="230">
        <v>40</v>
      </c>
      <c r="Q1120" s="229" t="s">
        <v>34</v>
      </c>
      <c r="R1120" s="229"/>
      <c r="S1120" s="229"/>
      <c r="T1120" s="231">
        <v>0</v>
      </c>
      <c r="U1120" s="229"/>
      <c r="V1120" s="209"/>
    </row>
    <row r="1121" spans="1:22" ht="13.5">
      <c r="A1121" s="225" t="s">
        <v>6525</v>
      </c>
      <c r="B1121" s="226" t="s">
        <v>6697</v>
      </c>
      <c r="C1121" s="227" t="s">
        <v>46</v>
      </c>
      <c r="D1121" s="228" t="s">
        <v>132</v>
      </c>
      <c r="E1121" s="247" t="s">
        <v>108</v>
      </c>
      <c r="F1121" s="248"/>
      <c r="G1121" s="228" t="s">
        <v>15962</v>
      </c>
      <c r="H1121" s="229" t="s">
        <v>132</v>
      </c>
      <c r="I1121" s="229"/>
      <c r="J1121" s="147" t="str">
        <f t="shared" si="35"/>
        <v>陳俊儒</v>
      </c>
      <c r="K1121" s="231">
        <v>0</v>
      </c>
      <c r="L1121" s="208" t="s">
        <v>10818</v>
      </c>
      <c r="M1121" s="208" t="s">
        <v>10818</v>
      </c>
      <c r="N1121" s="154">
        <f t="shared" si="34"/>
        <v>46009</v>
      </c>
      <c r="O1121" s="230">
        <v>1</v>
      </c>
      <c r="P1121" s="230">
        <v>8</v>
      </c>
      <c r="Q1121" s="229" t="s">
        <v>34</v>
      </c>
      <c r="R1121" s="229"/>
      <c r="S1121" s="229"/>
      <c r="T1121" s="231">
        <v>0</v>
      </c>
      <c r="U1121" s="229"/>
      <c r="V1121" s="209"/>
    </row>
    <row r="1122" spans="1:22" ht="13.5">
      <c r="A1122" s="225" t="s">
        <v>13781</v>
      </c>
      <c r="B1122" s="226" t="s">
        <v>13782</v>
      </c>
      <c r="C1122" s="227" t="s">
        <v>51</v>
      </c>
      <c r="D1122" s="228" t="s">
        <v>6004</v>
      </c>
      <c r="E1122" s="247" t="s">
        <v>69</v>
      </c>
      <c r="F1122" s="248"/>
      <c r="G1122" s="228" t="s">
        <v>70</v>
      </c>
      <c r="H1122" s="229" t="s">
        <v>129</v>
      </c>
      <c r="I1122" s="229"/>
      <c r="J1122" s="147" t="str">
        <f t="shared" si="35"/>
        <v>王琇眉</v>
      </c>
      <c r="K1122" s="231">
        <v>0</v>
      </c>
      <c r="L1122" s="208" t="s">
        <v>10818</v>
      </c>
      <c r="M1122" s="208" t="s">
        <v>12104</v>
      </c>
      <c r="N1122" s="154">
        <f t="shared" si="34"/>
        <v>46015</v>
      </c>
      <c r="O1122" s="230">
        <v>5</v>
      </c>
      <c r="P1122" s="230">
        <v>30</v>
      </c>
      <c r="Q1122" s="229" t="s">
        <v>34</v>
      </c>
      <c r="R1122" s="229"/>
      <c r="S1122" s="229"/>
      <c r="T1122" s="231">
        <v>0</v>
      </c>
      <c r="U1122" s="229"/>
      <c r="V1122" s="209"/>
    </row>
    <row r="1123" spans="1:22" ht="13.5">
      <c r="A1123" s="225" t="s">
        <v>13781</v>
      </c>
      <c r="B1123" s="226" t="s">
        <v>13782</v>
      </c>
      <c r="C1123" s="227" t="s">
        <v>51</v>
      </c>
      <c r="D1123" s="228" t="s">
        <v>6004</v>
      </c>
      <c r="E1123" s="247" t="s">
        <v>13784</v>
      </c>
      <c r="F1123" s="248"/>
      <c r="G1123" s="228" t="s">
        <v>506</v>
      </c>
      <c r="H1123" s="229" t="s">
        <v>6004</v>
      </c>
      <c r="I1123" s="229"/>
      <c r="J1123" s="147" t="str">
        <f t="shared" si="35"/>
        <v>陳奕宏</v>
      </c>
      <c r="K1123" s="231">
        <v>0</v>
      </c>
      <c r="L1123" s="208" t="s">
        <v>10818</v>
      </c>
      <c r="M1123" s="208" t="s">
        <v>12104</v>
      </c>
      <c r="N1123" s="154">
        <f t="shared" si="34"/>
        <v>46015</v>
      </c>
      <c r="O1123" s="230">
        <v>5</v>
      </c>
      <c r="P1123" s="230">
        <v>30</v>
      </c>
      <c r="Q1123" s="229" t="s">
        <v>34</v>
      </c>
      <c r="R1123" s="229"/>
      <c r="S1123" s="229"/>
      <c r="T1123" s="231">
        <v>0</v>
      </c>
      <c r="U1123" s="229"/>
      <c r="V1123" s="209"/>
    </row>
    <row r="1124" spans="1:22" ht="13.5">
      <c r="A1124" s="225" t="s">
        <v>13781</v>
      </c>
      <c r="B1124" s="226" t="s">
        <v>13782</v>
      </c>
      <c r="C1124" s="227" t="s">
        <v>51</v>
      </c>
      <c r="D1124" s="228" t="s">
        <v>6004</v>
      </c>
      <c r="E1124" s="247" t="s">
        <v>13785</v>
      </c>
      <c r="F1124" s="248"/>
      <c r="G1124" s="228" t="s">
        <v>506</v>
      </c>
      <c r="H1124" s="229" t="s">
        <v>6004</v>
      </c>
      <c r="I1124" s="229"/>
      <c r="J1124" s="147" t="str">
        <f t="shared" si="35"/>
        <v>陳奕宏</v>
      </c>
      <c r="K1124" s="231">
        <v>0</v>
      </c>
      <c r="L1124" s="208" t="s">
        <v>10818</v>
      </c>
      <c r="M1124" s="208" t="s">
        <v>6362</v>
      </c>
      <c r="N1124" s="154">
        <f t="shared" si="34"/>
        <v>46031</v>
      </c>
      <c r="O1124" s="230">
        <v>15</v>
      </c>
      <c r="P1124" s="230">
        <v>20</v>
      </c>
      <c r="Q1124" s="229" t="s">
        <v>34</v>
      </c>
      <c r="R1124" s="229"/>
      <c r="S1124" s="229"/>
      <c r="T1124" s="231">
        <v>0</v>
      </c>
      <c r="U1124" s="229"/>
      <c r="V1124" s="209"/>
    </row>
    <row r="1125" spans="1:22" ht="13.5">
      <c r="A1125" s="225" t="s">
        <v>13781</v>
      </c>
      <c r="B1125" s="226" t="s">
        <v>13782</v>
      </c>
      <c r="C1125" s="227" t="s">
        <v>51</v>
      </c>
      <c r="D1125" s="228" t="s">
        <v>6004</v>
      </c>
      <c r="E1125" s="247" t="s">
        <v>13786</v>
      </c>
      <c r="F1125" s="248"/>
      <c r="G1125" s="228"/>
      <c r="H1125" s="229"/>
      <c r="I1125" s="229"/>
      <c r="J1125" s="147">
        <f t="shared" si="35"/>
        <v>0</v>
      </c>
      <c r="K1125" s="231">
        <v>0</v>
      </c>
      <c r="L1125" s="208" t="s">
        <v>10818</v>
      </c>
      <c r="M1125" s="208" t="s">
        <v>12104</v>
      </c>
      <c r="N1125" s="154">
        <f t="shared" si="34"/>
        <v>46015</v>
      </c>
      <c r="O1125" s="230">
        <v>5</v>
      </c>
      <c r="P1125" s="230">
        <v>40</v>
      </c>
      <c r="Q1125" s="229" t="s">
        <v>34</v>
      </c>
      <c r="R1125" s="229"/>
      <c r="S1125" s="229"/>
      <c r="T1125" s="231">
        <v>0</v>
      </c>
      <c r="U1125" s="229"/>
      <c r="V1125" s="209"/>
    </row>
    <row r="1126" spans="1:22" ht="13.5">
      <c r="A1126" s="225" t="s">
        <v>13781</v>
      </c>
      <c r="B1126" s="226" t="s">
        <v>13782</v>
      </c>
      <c r="C1126" s="227" t="s">
        <v>51</v>
      </c>
      <c r="D1126" s="228" t="s">
        <v>6004</v>
      </c>
      <c r="E1126" s="247" t="s">
        <v>68</v>
      </c>
      <c r="F1126" s="248"/>
      <c r="G1126" s="228" t="s">
        <v>506</v>
      </c>
      <c r="H1126" s="229" t="s">
        <v>770</v>
      </c>
      <c r="I1126" s="229"/>
      <c r="J1126" s="147" t="str">
        <f t="shared" si="35"/>
        <v>鄭珅易</v>
      </c>
      <c r="K1126" s="231">
        <v>0</v>
      </c>
      <c r="L1126" s="208" t="s">
        <v>10818</v>
      </c>
      <c r="M1126" s="208" t="s">
        <v>10818</v>
      </c>
      <c r="N1126" s="154">
        <f t="shared" si="34"/>
        <v>46009</v>
      </c>
      <c r="O1126" s="230">
        <v>1</v>
      </c>
      <c r="P1126" s="230">
        <v>8</v>
      </c>
      <c r="Q1126" s="229" t="s">
        <v>34</v>
      </c>
      <c r="R1126" s="229"/>
      <c r="S1126" s="229"/>
      <c r="T1126" s="231">
        <v>0</v>
      </c>
      <c r="U1126" s="229"/>
      <c r="V1126" s="209"/>
    </row>
    <row r="1127" spans="1:22" ht="13.5">
      <c r="A1127" s="225" t="s">
        <v>13781</v>
      </c>
      <c r="B1127" s="226" t="s">
        <v>13782</v>
      </c>
      <c r="C1127" s="227" t="s">
        <v>56</v>
      </c>
      <c r="D1127" s="228" t="s">
        <v>6004</v>
      </c>
      <c r="E1127" s="247" t="s">
        <v>128</v>
      </c>
      <c r="F1127" s="248"/>
      <c r="G1127" s="228" t="s">
        <v>506</v>
      </c>
      <c r="H1127" s="229" t="s">
        <v>6004</v>
      </c>
      <c r="I1127" s="229"/>
      <c r="J1127" s="147" t="str">
        <f t="shared" si="35"/>
        <v>陳奕宏</v>
      </c>
      <c r="K1127" s="231">
        <v>0</v>
      </c>
      <c r="L1127" s="208" t="s">
        <v>10818</v>
      </c>
      <c r="M1127" s="208" t="s">
        <v>10818</v>
      </c>
      <c r="N1127" s="154">
        <f t="shared" si="34"/>
        <v>46009</v>
      </c>
      <c r="O1127" s="230">
        <v>1</v>
      </c>
      <c r="P1127" s="230">
        <v>8</v>
      </c>
      <c r="Q1127" s="229" t="s">
        <v>34</v>
      </c>
      <c r="R1127" s="229"/>
      <c r="S1127" s="229"/>
      <c r="T1127" s="231">
        <v>0</v>
      </c>
      <c r="U1127" s="229"/>
      <c r="V1127" s="209"/>
    </row>
    <row r="1128" spans="1:22" ht="13.5">
      <c r="A1128" s="225" t="s">
        <v>12279</v>
      </c>
      <c r="B1128" s="226" t="s">
        <v>12280</v>
      </c>
      <c r="C1128" s="227" t="s">
        <v>12503</v>
      </c>
      <c r="D1128" s="228" t="s">
        <v>421</v>
      </c>
      <c r="E1128" s="247" t="s">
        <v>590</v>
      </c>
      <c r="F1128" s="248"/>
      <c r="G1128" s="228" t="s">
        <v>2861</v>
      </c>
      <c r="H1128" s="229" t="s">
        <v>421</v>
      </c>
      <c r="I1128" s="229"/>
      <c r="J1128" s="147" t="str">
        <f t="shared" si="35"/>
        <v>蘇漢城</v>
      </c>
      <c r="K1128" s="231">
        <v>0</v>
      </c>
      <c r="L1128" s="208" t="s">
        <v>12102</v>
      </c>
      <c r="M1128" s="208" t="s">
        <v>10214</v>
      </c>
      <c r="N1128" s="154">
        <f t="shared" si="34"/>
        <v>46014</v>
      </c>
      <c r="O1128" s="230">
        <v>3</v>
      </c>
      <c r="P1128" s="230">
        <v>20</v>
      </c>
      <c r="Q1128" s="229" t="s">
        <v>36</v>
      </c>
      <c r="R1128" s="229"/>
      <c r="S1128" s="229"/>
      <c r="T1128" s="231">
        <v>0</v>
      </c>
      <c r="U1128" s="229"/>
      <c r="V1128" s="209"/>
    </row>
    <row r="1129" spans="1:22" ht="13.5">
      <c r="A1129" s="225" t="s">
        <v>6337</v>
      </c>
      <c r="B1129" s="226" t="s">
        <v>6338</v>
      </c>
      <c r="C1129" s="227" t="s">
        <v>46</v>
      </c>
      <c r="D1129" s="228" t="s">
        <v>5858</v>
      </c>
      <c r="E1129" s="247" t="s">
        <v>6352</v>
      </c>
      <c r="F1129" s="248" t="s">
        <v>13732</v>
      </c>
      <c r="G1129" s="228" t="s">
        <v>6334</v>
      </c>
      <c r="H1129" s="229" t="s">
        <v>5858</v>
      </c>
      <c r="I1129" s="229"/>
      <c r="J1129" s="147" t="str">
        <f t="shared" si="35"/>
        <v>陳威諭</v>
      </c>
      <c r="K1129" s="231">
        <v>0</v>
      </c>
      <c r="L1129" s="208" t="s">
        <v>12102</v>
      </c>
      <c r="M1129" s="208" t="s">
        <v>12106</v>
      </c>
      <c r="N1129" s="154">
        <f t="shared" si="34"/>
        <v>46017</v>
      </c>
      <c r="O1129" s="230">
        <v>5</v>
      </c>
      <c r="P1129" s="230">
        <v>8</v>
      </c>
      <c r="Q1129" s="229" t="s">
        <v>34</v>
      </c>
      <c r="R1129" s="229" t="s">
        <v>10214</v>
      </c>
      <c r="S1129" s="229"/>
      <c r="T1129" s="231">
        <v>0</v>
      </c>
      <c r="U1129" s="229"/>
      <c r="V1129" s="209"/>
    </row>
    <row r="1130" spans="1:22" ht="13.5">
      <c r="A1130" s="225" t="s">
        <v>13778</v>
      </c>
      <c r="B1130" s="226" t="s">
        <v>13779</v>
      </c>
      <c r="C1130" s="227" t="s">
        <v>46</v>
      </c>
      <c r="D1130" s="228" t="s">
        <v>5858</v>
      </c>
      <c r="E1130" s="247" t="s">
        <v>6352</v>
      </c>
      <c r="F1130" s="248"/>
      <c r="G1130" s="228"/>
      <c r="H1130" s="229"/>
      <c r="I1130" s="229"/>
      <c r="J1130" s="147">
        <f t="shared" si="35"/>
        <v>0</v>
      </c>
      <c r="K1130" s="231">
        <v>0</v>
      </c>
      <c r="L1130" s="208" t="s">
        <v>12102</v>
      </c>
      <c r="M1130" s="208" t="s">
        <v>12106</v>
      </c>
      <c r="N1130" s="154">
        <f t="shared" si="34"/>
        <v>46017</v>
      </c>
      <c r="O1130" s="230">
        <v>5</v>
      </c>
      <c r="P1130" s="230">
        <v>8</v>
      </c>
      <c r="Q1130" s="229" t="s">
        <v>36</v>
      </c>
      <c r="R1130" s="229"/>
      <c r="S1130" s="229"/>
      <c r="T1130" s="231">
        <v>0</v>
      </c>
      <c r="U1130" s="229"/>
      <c r="V1130" s="209"/>
    </row>
    <row r="1131" spans="1:22" ht="13.5">
      <c r="A1131" s="225" t="s">
        <v>13781</v>
      </c>
      <c r="B1131" s="226" t="s">
        <v>13782</v>
      </c>
      <c r="C1131" s="227" t="s">
        <v>46</v>
      </c>
      <c r="D1131" s="228" t="s">
        <v>6004</v>
      </c>
      <c r="E1131" s="247" t="s">
        <v>99</v>
      </c>
      <c r="F1131" s="248"/>
      <c r="G1131" s="228" t="s">
        <v>506</v>
      </c>
      <c r="H1131" s="229" t="s">
        <v>770</v>
      </c>
      <c r="I1131" s="229"/>
      <c r="J1131" s="147" t="str">
        <f t="shared" si="35"/>
        <v>鄭珅易</v>
      </c>
      <c r="K1131" s="231">
        <v>0</v>
      </c>
      <c r="L1131" s="208" t="s">
        <v>12102</v>
      </c>
      <c r="M1131" s="208" t="s">
        <v>12102</v>
      </c>
      <c r="N1131" s="154">
        <f t="shared" si="34"/>
        <v>46010</v>
      </c>
      <c r="O1131" s="230">
        <v>1</v>
      </c>
      <c r="P1131" s="230">
        <v>8</v>
      </c>
      <c r="Q1131" s="229" t="s">
        <v>34</v>
      </c>
      <c r="R1131" s="229"/>
      <c r="S1131" s="229"/>
      <c r="T1131" s="231">
        <v>0</v>
      </c>
      <c r="U1131" s="229"/>
      <c r="V1131" s="209"/>
    </row>
    <row r="1132" spans="1:22" ht="13.5">
      <c r="A1132" s="225" t="s">
        <v>12277</v>
      </c>
      <c r="B1132" s="226" t="s">
        <v>12278</v>
      </c>
      <c r="C1132" s="227" t="s">
        <v>2728</v>
      </c>
      <c r="D1132" s="228" t="s">
        <v>262</v>
      </c>
      <c r="E1132" s="247" t="s">
        <v>590</v>
      </c>
      <c r="F1132" s="248"/>
      <c r="G1132" s="228" t="s">
        <v>100</v>
      </c>
      <c r="H1132" s="229" t="s">
        <v>115</v>
      </c>
      <c r="I1132" s="229"/>
      <c r="J1132" s="147" t="str">
        <f t="shared" si="35"/>
        <v>黃胤綸</v>
      </c>
      <c r="K1132" s="231">
        <v>0</v>
      </c>
      <c r="L1132" s="208" t="s">
        <v>10209</v>
      </c>
      <c r="M1132" s="208" t="s">
        <v>13739</v>
      </c>
      <c r="N1132" s="154">
        <f t="shared" si="34"/>
        <v>46041</v>
      </c>
      <c r="O1132" s="230">
        <v>19</v>
      </c>
      <c r="P1132" s="230">
        <v>32</v>
      </c>
      <c r="Q1132" s="229" t="s">
        <v>34</v>
      </c>
      <c r="R1132" s="229"/>
      <c r="S1132" s="229"/>
      <c r="T1132" s="231">
        <v>0</v>
      </c>
      <c r="U1132" s="229"/>
      <c r="V1132" s="209"/>
    </row>
    <row r="1133" spans="1:22" ht="13.5">
      <c r="A1133" s="225" t="s">
        <v>11929</v>
      </c>
      <c r="B1133" s="226" t="s">
        <v>11930</v>
      </c>
      <c r="C1133" s="227" t="s">
        <v>51</v>
      </c>
      <c r="D1133" s="228" t="s">
        <v>50</v>
      </c>
      <c r="E1133" s="247" t="s">
        <v>69</v>
      </c>
      <c r="F1133" s="248"/>
      <c r="G1133" s="228" t="s">
        <v>70</v>
      </c>
      <c r="H1133" s="229" t="s">
        <v>718</v>
      </c>
      <c r="I1133" s="229"/>
      <c r="J1133" s="147" t="str">
        <f t="shared" si="35"/>
        <v>朱哲演</v>
      </c>
      <c r="K1133" s="231">
        <v>0</v>
      </c>
      <c r="L1133" s="208" t="s">
        <v>10209</v>
      </c>
      <c r="M1133" s="208" t="s">
        <v>6361</v>
      </c>
      <c r="N1133" s="154">
        <f t="shared" si="34"/>
        <v>46037</v>
      </c>
      <c r="O1133" s="230">
        <v>17</v>
      </c>
      <c r="P1133" s="230">
        <v>40</v>
      </c>
      <c r="Q1133" s="229" t="s">
        <v>34</v>
      </c>
      <c r="R1133" s="229"/>
      <c r="S1133" s="229"/>
      <c r="T1133" s="231">
        <v>0</v>
      </c>
      <c r="U1133" s="229"/>
      <c r="V1133" s="209"/>
    </row>
    <row r="1134" spans="1:22" ht="13.5">
      <c r="A1134" s="225" t="s">
        <v>11929</v>
      </c>
      <c r="B1134" s="226" t="s">
        <v>11930</v>
      </c>
      <c r="C1134" s="227" t="s">
        <v>51</v>
      </c>
      <c r="D1134" s="228" t="s">
        <v>50</v>
      </c>
      <c r="E1134" s="247" t="s">
        <v>13206</v>
      </c>
      <c r="F1134" s="248"/>
      <c r="G1134" s="228" t="s">
        <v>506</v>
      </c>
      <c r="H1134" s="229" t="s">
        <v>112</v>
      </c>
      <c r="I1134" s="229"/>
      <c r="J1134" s="147" t="str">
        <f t="shared" si="35"/>
        <v>何昆達</v>
      </c>
      <c r="K1134" s="231">
        <v>0</v>
      </c>
      <c r="L1134" s="208" t="s">
        <v>10209</v>
      </c>
      <c r="M1134" s="208" t="s">
        <v>10218</v>
      </c>
      <c r="N1134" s="154">
        <f t="shared" si="34"/>
        <v>46035</v>
      </c>
      <c r="O1134" s="230">
        <v>15</v>
      </c>
      <c r="P1134" s="230">
        <v>96</v>
      </c>
      <c r="Q1134" s="229" t="s">
        <v>34</v>
      </c>
      <c r="R1134" s="229"/>
      <c r="S1134" s="229"/>
      <c r="T1134" s="231">
        <v>0</v>
      </c>
      <c r="U1134" s="229"/>
      <c r="V1134" s="209"/>
    </row>
    <row r="1135" spans="1:22" ht="13.5">
      <c r="A1135" s="225" t="s">
        <v>11927</v>
      </c>
      <c r="B1135" s="226" t="s">
        <v>11928</v>
      </c>
      <c r="C1135" s="227" t="s">
        <v>46</v>
      </c>
      <c r="D1135" s="228" t="s">
        <v>615</v>
      </c>
      <c r="E1135" s="247" t="s">
        <v>13384</v>
      </c>
      <c r="F1135" s="248" t="s">
        <v>15966</v>
      </c>
      <c r="G1135" s="228" t="s">
        <v>6334</v>
      </c>
      <c r="H1135" s="229" t="s">
        <v>5858</v>
      </c>
      <c r="I1135" s="229"/>
      <c r="J1135" s="147" t="str">
        <f t="shared" si="35"/>
        <v>陳威諭</v>
      </c>
      <c r="K1135" s="231">
        <v>0</v>
      </c>
      <c r="L1135" s="208" t="s">
        <v>10209</v>
      </c>
      <c r="M1135" s="208" t="s">
        <v>9495</v>
      </c>
      <c r="N1135" s="154">
        <f t="shared" si="34"/>
        <v>46042</v>
      </c>
      <c r="O1135" s="230">
        <v>20</v>
      </c>
      <c r="P1135" s="230">
        <v>60</v>
      </c>
      <c r="Q1135" s="229" t="s">
        <v>34</v>
      </c>
      <c r="R1135" s="229" t="s">
        <v>12106</v>
      </c>
      <c r="S1135" s="229"/>
      <c r="T1135" s="231">
        <v>0</v>
      </c>
      <c r="U1135" s="230">
        <v>10</v>
      </c>
      <c r="V1135" s="209"/>
    </row>
    <row r="1136" spans="1:22" ht="13.5">
      <c r="A1136" s="225" t="s">
        <v>11927</v>
      </c>
      <c r="B1136" s="226" t="s">
        <v>11928</v>
      </c>
      <c r="C1136" s="227" t="s">
        <v>46</v>
      </c>
      <c r="D1136" s="228" t="s">
        <v>615</v>
      </c>
      <c r="E1136" s="247" t="s">
        <v>45</v>
      </c>
      <c r="F1136" s="248"/>
      <c r="G1136" s="228" t="s">
        <v>100</v>
      </c>
      <c r="H1136" s="229" t="s">
        <v>476</v>
      </c>
      <c r="I1136" s="229"/>
      <c r="J1136" s="147" t="str">
        <f t="shared" si="35"/>
        <v>莊廉琯</v>
      </c>
      <c r="K1136" s="231">
        <v>0</v>
      </c>
      <c r="L1136" s="208" t="s">
        <v>10209</v>
      </c>
      <c r="M1136" s="208" t="s">
        <v>10213</v>
      </c>
      <c r="N1136" s="154">
        <f t="shared" si="34"/>
        <v>46020</v>
      </c>
      <c r="O1136" s="230">
        <v>5</v>
      </c>
      <c r="P1136" s="230">
        <v>8</v>
      </c>
      <c r="Q1136" s="229" t="s">
        <v>34</v>
      </c>
      <c r="R1136" s="229"/>
      <c r="S1136" s="229"/>
      <c r="T1136" s="231">
        <v>0</v>
      </c>
      <c r="U1136" s="229"/>
      <c r="V1136" s="209"/>
    </row>
    <row r="1137" spans="1:22" ht="13.5">
      <c r="A1137" s="225" t="s">
        <v>11927</v>
      </c>
      <c r="B1137" s="226" t="s">
        <v>11928</v>
      </c>
      <c r="C1137" s="227" t="s">
        <v>46</v>
      </c>
      <c r="D1137" s="228" t="s">
        <v>615</v>
      </c>
      <c r="E1137" s="247" t="s">
        <v>48</v>
      </c>
      <c r="F1137" s="248"/>
      <c r="G1137" s="228" t="s">
        <v>100</v>
      </c>
      <c r="H1137" s="229" t="s">
        <v>476</v>
      </c>
      <c r="I1137" s="229"/>
      <c r="J1137" s="147" t="str">
        <f t="shared" si="35"/>
        <v>莊廉琯</v>
      </c>
      <c r="K1137" s="231">
        <v>0</v>
      </c>
      <c r="L1137" s="208" t="s">
        <v>10209</v>
      </c>
      <c r="M1137" s="208" t="s">
        <v>10213</v>
      </c>
      <c r="N1137" s="154">
        <f t="shared" si="34"/>
        <v>46020</v>
      </c>
      <c r="O1137" s="230">
        <v>5</v>
      </c>
      <c r="P1137" s="230">
        <v>8</v>
      </c>
      <c r="Q1137" s="229" t="s">
        <v>34</v>
      </c>
      <c r="R1137" s="229"/>
      <c r="S1137" s="229"/>
      <c r="T1137" s="231">
        <v>0</v>
      </c>
      <c r="U1137" s="230">
        <v>3</v>
      </c>
      <c r="V1137" s="209"/>
    </row>
    <row r="1138" spans="1:22" ht="13.5">
      <c r="A1138" s="225" t="s">
        <v>11927</v>
      </c>
      <c r="B1138" s="226" t="s">
        <v>11928</v>
      </c>
      <c r="C1138" s="227" t="s">
        <v>46</v>
      </c>
      <c r="D1138" s="228" t="s">
        <v>615</v>
      </c>
      <c r="E1138" s="247" t="s">
        <v>47</v>
      </c>
      <c r="F1138" s="248"/>
      <c r="G1138" s="228" t="s">
        <v>100</v>
      </c>
      <c r="H1138" s="229" t="s">
        <v>476</v>
      </c>
      <c r="I1138" s="229"/>
      <c r="J1138" s="147" t="str">
        <f t="shared" si="35"/>
        <v>莊廉琯</v>
      </c>
      <c r="K1138" s="231">
        <v>0</v>
      </c>
      <c r="L1138" s="208" t="s">
        <v>10209</v>
      </c>
      <c r="M1138" s="208" t="s">
        <v>10213</v>
      </c>
      <c r="N1138" s="154">
        <f t="shared" si="34"/>
        <v>46020</v>
      </c>
      <c r="O1138" s="230">
        <v>5</v>
      </c>
      <c r="P1138" s="230">
        <v>4</v>
      </c>
      <c r="Q1138" s="229" t="s">
        <v>34</v>
      </c>
      <c r="R1138" s="229"/>
      <c r="S1138" s="229"/>
      <c r="T1138" s="231">
        <v>0</v>
      </c>
      <c r="U1138" s="229"/>
      <c r="V1138" s="209"/>
    </row>
    <row r="1139" spans="1:22" ht="13.5">
      <c r="A1139" s="225" t="s">
        <v>11927</v>
      </c>
      <c r="B1139" s="226" t="s">
        <v>11928</v>
      </c>
      <c r="C1139" s="227" t="s">
        <v>46</v>
      </c>
      <c r="D1139" s="228" t="s">
        <v>615</v>
      </c>
      <c r="E1139" s="247" t="s">
        <v>96</v>
      </c>
      <c r="F1139" s="248"/>
      <c r="G1139" s="228" t="s">
        <v>100</v>
      </c>
      <c r="H1139" s="229" t="s">
        <v>476</v>
      </c>
      <c r="I1139" s="229"/>
      <c r="J1139" s="147" t="str">
        <f t="shared" si="35"/>
        <v>莊廉琯</v>
      </c>
      <c r="K1139" s="231">
        <v>0</v>
      </c>
      <c r="L1139" s="208" t="s">
        <v>10209</v>
      </c>
      <c r="M1139" s="208" t="s">
        <v>10213</v>
      </c>
      <c r="N1139" s="154">
        <f t="shared" si="34"/>
        <v>46020</v>
      </c>
      <c r="O1139" s="230">
        <v>5</v>
      </c>
      <c r="P1139" s="230">
        <v>4</v>
      </c>
      <c r="Q1139" s="229" t="s">
        <v>34</v>
      </c>
      <c r="R1139" s="229"/>
      <c r="S1139" s="229"/>
      <c r="T1139" s="231">
        <v>0</v>
      </c>
      <c r="U1139" s="230">
        <v>4</v>
      </c>
      <c r="V1139" s="209"/>
    </row>
    <row r="1140" spans="1:22" ht="13.5">
      <c r="A1140" s="225" t="s">
        <v>11927</v>
      </c>
      <c r="B1140" s="226" t="s">
        <v>11928</v>
      </c>
      <c r="C1140" s="227" t="s">
        <v>46</v>
      </c>
      <c r="D1140" s="228" t="s">
        <v>615</v>
      </c>
      <c r="E1140" s="247" t="s">
        <v>88</v>
      </c>
      <c r="F1140" s="248" t="s">
        <v>15967</v>
      </c>
      <c r="G1140" s="228" t="s">
        <v>6334</v>
      </c>
      <c r="H1140" s="229" t="s">
        <v>66</v>
      </c>
      <c r="I1140" s="229"/>
      <c r="J1140" s="147" t="str">
        <f t="shared" si="35"/>
        <v>許慧芝</v>
      </c>
      <c r="K1140" s="231">
        <v>0</v>
      </c>
      <c r="L1140" s="208" t="s">
        <v>10209</v>
      </c>
      <c r="M1140" s="208" t="s">
        <v>10213</v>
      </c>
      <c r="N1140" s="154">
        <f t="shared" si="34"/>
        <v>46020</v>
      </c>
      <c r="O1140" s="230">
        <v>5</v>
      </c>
      <c r="P1140" s="230">
        <v>2</v>
      </c>
      <c r="Q1140" s="229" t="s">
        <v>34</v>
      </c>
      <c r="R1140" s="229"/>
      <c r="S1140" s="229"/>
      <c r="T1140" s="231">
        <v>0</v>
      </c>
      <c r="U1140" s="229"/>
      <c r="V1140" s="209"/>
    </row>
    <row r="1141" spans="1:22" ht="13.5">
      <c r="A1141" s="225" t="s">
        <v>11927</v>
      </c>
      <c r="B1141" s="226" t="s">
        <v>11928</v>
      </c>
      <c r="C1141" s="227" t="s">
        <v>46</v>
      </c>
      <c r="D1141" s="228" t="s">
        <v>615</v>
      </c>
      <c r="E1141" s="247" t="s">
        <v>99</v>
      </c>
      <c r="F1141" s="248"/>
      <c r="G1141" s="228" t="s">
        <v>100</v>
      </c>
      <c r="H1141" s="229" t="s">
        <v>615</v>
      </c>
      <c r="I1141" s="229"/>
      <c r="J1141" s="147" t="str">
        <f t="shared" si="35"/>
        <v>彭志豪</v>
      </c>
      <c r="K1141" s="231">
        <v>0</v>
      </c>
      <c r="L1141" s="208" t="s">
        <v>10209</v>
      </c>
      <c r="M1141" s="208" t="s">
        <v>10213</v>
      </c>
      <c r="N1141" s="154">
        <f t="shared" si="34"/>
        <v>46020</v>
      </c>
      <c r="O1141" s="230">
        <v>5</v>
      </c>
      <c r="P1141" s="230">
        <v>1</v>
      </c>
      <c r="Q1141" s="229" t="s">
        <v>34</v>
      </c>
      <c r="R1141" s="229"/>
      <c r="S1141" s="229"/>
      <c r="T1141" s="231">
        <v>0</v>
      </c>
      <c r="U1141" s="230">
        <v>1</v>
      </c>
      <c r="V1141" s="209"/>
    </row>
    <row r="1142" spans="1:22" ht="13.5">
      <c r="A1142" s="225" t="s">
        <v>11927</v>
      </c>
      <c r="B1142" s="226" t="s">
        <v>11928</v>
      </c>
      <c r="C1142" s="227" t="s">
        <v>46</v>
      </c>
      <c r="D1142" s="228" t="s">
        <v>615</v>
      </c>
      <c r="E1142" s="247" t="s">
        <v>13385</v>
      </c>
      <c r="F1142" s="248"/>
      <c r="G1142" s="228" t="s">
        <v>100</v>
      </c>
      <c r="H1142" s="229" t="s">
        <v>476</v>
      </c>
      <c r="I1142" s="229"/>
      <c r="J1142" s="147" t="str">
        <f t="shared" si="35"/>
        <v>莊廉琯</v>
      </c>
      <c r="K1142" s="231">
        <v>0</v>
      </c>
      <c r="L1142" s="208" t="s">
        <v>10209</v>
      </c>
      <c r="M1142" s="208" t="s">
        <v>9495</v>
      </c>
      <c r="N1142" s="154">
        <f t="shared" si="34"/>
        <v>46042</v>
      </c>
      <c r="O1142" s="230">
        <v>20</v>
      </c>
      <c r="P1142" s="230">
        <v>60</v>
      </c>
      <c r="Q1142" s="229" t="s">
        <v>34</v>
      </c>
      <c r="R1142" s="229"/>
      <c r="S1142" s="229"/>
      <c r="T1142" s="231">
        <v>0</v>
      </c>
      <c r="U1142" s="229"/>
      <c r="V1142" s="209"/>
    </row>
    <row r="1143" spans="1:22" ht="13.5">
      <c r="A1143" s="225" t="s">
        <v>11927</v>
      </c>
      <c r="B1143" s="226" t="s">
        <v>11928</v>
      </c>
      <c r="C1143" s="227" t="s">
        <v>46</v>
      </c>
      <c r="D1143" s="228" t="s">
        <v>615</v>
      </c>
      <c r="E1143" s="247" t="s">
        <v>13386</v>
      </c>
      <c r="F1143" s="248"/>
      <c r="G1143" s="228" t="s">
        <v>2861</v>
      </c>
      <c r="H1143" s="229" t="s">
        <v>274</v>
      </c>
      <c r="I1143" s="229"/>
      <c r="J1143" s="147" t="str">
        <f t="shared" si="35"/>
        <v>陳威瑜</v>
      </c>
      <c r="K1143" s="230">
        <v>100</v>
      </c>
      <c r="L1143" s="208" t="s">
        <v>10209</v>
      </c>
      <c r="M1143" s="208" t="s">
        <v>9495</v>
      </c>
      <c r="N1143" s="154">
        <f t="shared" si="34"/>
        <v>46042</v>
      </c>
      <c r="O1143" s="230">
        <v>20</v>
      </c>
      <c r="P1143" s="230">
        <v>40</v>
      </c>
      <c r="Q1143" s="229" t="s">
        <v>31</v>
      </c>
      <c r="R1143" s="229" t="s">
        <v>14792</v>
      </c>
      <c r="S1143" s="229" t="s">
        <v>6361</v>
      </c>
      <c r="T1143" s="230">
        <v>9</v>
      </c>
      <c r="U1143" s="230">
        <v>8</v>
      </c>
      <c r="V1143" s="209"/>
    </row>
    <row r="1144" spans="1:22" ht="13.5">
      <c r="A1144" s="225" t="s">
        <v>1494</v>
      </c>
      <c r="B1144" s="226" t="s">
        <v>1495</v>
      </c>
      <c r="C1144" s="227" t="s">
        <v>2723</v>
      </c>
      <c r="D1144" s="228" t="s">
        <v>421</v>
      </c>
      <c r="E1144" s="247" t="s">
        <v>2723</v>
      </c>
      <c r="F1144" s="248"/>
      <c r="G1144" s="228" t="s">
        <v>2726</v>
      </c>
      <c r="H1144" s="229" t="s">
        <v>2727</v>
      </c>
      <c r="I1144" s="229"/>
      <c r="J1144" s="147" t="str">
        <f t="shared" si="35"/>
        <v>余依錚</v>
      </c>
      <c r="K1144" s="231">
        <v>0</v>
      </c>
      <c r="L1144" s="208" t="s">
        <v>12104</v>
      </c>
      <c r="M1144" s="208" t="s">
        <v>9494</v>
      </c>
      <c r="N1144" s="154">
        <f t="shared" si="34"/>
        <v>46022</v>
      </c>
      <c r="O1144" s="230">
        <v>5</v>
      </c>
      <c r="P1144" s="230">
        <v>35</v>
      </c>
      <c r="Q1144" s="229" t="s">
        <v>34</v>
      </c>
      <c r="R1144" s="229"/>
      <c r="S1144" s="229"/>
      <c r="T1144" s="231">
        <v>0</v>
      </c>
      <c r="U1144" s="229"/>
      <c r="V1144" s="209"/>
    </row>
    <row r="1145" spans="1:22" ht="13.5">
      <c r="A1145" s="225" t="s">
        <v>3275</v>
      </c>
      <c r="B1145" s="226" t="s">
        <v>3276</v>
      </c>
      <c r="C1145" s="227" t="s">
        <v>2723</v>
      </c>
      <c r="D1145" s="228" t="s">
        <v>421</v>
      </c>
      <c r="E1145" s="247" t="s">
        <v>2725</v>
      </c>
      <c r="F1145" s="248"/>
      <c r="G1145" s="228" t="s">
        <v>2726</v>
      </c>
      <c r="H1145" s="229" t="s">
        <v>2727</v>
      </c>
      <c r="I1145" s="229"/>
      <c r="J1145" s="147" t="str">
        <f t="shared" si="35"/>
        <v>余依錚</v>
      </c>
      <c r="K1145" s="231">
        <v>0</v>
      </c>
      <c r="L1145" s="208" t="s">
        <v>12106</v>
      </c>
      <c r="M1145" s="208" t="s">
        <v>10215</v>
      </c>
      <c r="N1145" s="154">
        <f t="shared" si="34"/>
        <v>46021</v>
      </c>
      <c r="O1145" s="230">
        <v>3</v>
      </c>
      <c r="P1145" s="230">
        <v>20</v>
      </c>
      <c r="Q1145" s="229" t="s">
        <v>36</v>
      </c>
      <c r="R1145" s="229"/>
      <c r="S1145" s="229"/>
      <c r="T1145" s="231">
        <v>0</v>
      </c>
      <c r="U1145" s="229"/>
      <c r="V1145" s="209"/>
    </row>
    <row r="1146" spans="1:22" ht="13.5">
      <c r="A1146" s="225" t="s">
        <v>13781</v>
      </c>
      <c r="B1146" s="226" t="s">
        <v>13782</v>
      </c>
      <c r="C1146" s="227" t="s">
        <v>51</v>
      </c>
      <c r="D1146" s="228" t="s">
        <v>6004</v>
      </c>
      <c r="E1146" s="247" t="s">
        <v>13787</v>
      </c>
      <c r="F1146" s="248"/>
      <c r="G1146" s="228"/>
      <c r="H1146" s="229"/>
      <c r="I1146" s="229"/>
      <c r="J1146" s="147">
        <f t="shared" si="35"/>
        <v>0</v>
      </c>
      <c r="K1146" s="231">
        <v>0</v>
      </c>
      <c r="L1146" s="208" t="s">
        <v>12106</v>
      </c>
      <c r="M1146" s="208" t="s">
        <v>6362</v>
      </c>
      <c r="N1146" s="154">
        <f t="shared" si="34"/>
        <v>46031</v>
      </c>
      <c r="O1146" s="230">
        <v>10</v>
      </c>
      <c r="P1146" s="230">
        <v>8</v>
      </c>
      <c r="Q1146" s="229" t="s">
        <v>34</v>
      </c>
      <c r="R1146" s="229"/>
      <c r="S1146" s="229"/>
      <c r="T1146" s="231">
        <v>0</v>
      </c>
      <c r="U1146" s="229"/>
      <c r="V1146" s="209"/>
    </row>
    <row r="1147" spans="1:22" ht="13.5">
      <c r="A1147" s="225" t="s">
        <v>12277</v>
      </c>
      <c r="B1147" s="226" t="s">
        <v>12278</v>
      </c>
      <c r="C1147" s="227" t="s">
        <v>2718</v>
      </c>
      <c r="D1147" s="228" t="s">
        <v>262</v>
      </c>
      <c r="E1147" s="247" t="s">
        <v>2730</v>
      </c>
      <c r="F1147" s="248" t="s">
        <v>15720</v>
      </c>
      <c r="G1147" s="228" t="s">
        <v>2861</v>
      </c>
      <c r="H1147" s="229" t="s">
        <v>262</v>
      </c>
      <c r="I1147" s="229"/>
      <c r="J1147" s="147" t="str">
        <f t="shared" si="35"/>
        <v>羅友彥</v>
      </c>
      <c r="K1147" s="230">
        <v>90</v>
      </c>
      <c r="L1147" s="208" t="s">
        <v>10213</v>
      </c>
      <c r="M1147" s="208" t="s">
        <v>10216</v>
      </c>
      <c r="N1147" s="154">
        <f t="shared" si="34"/>
        <v>46034</v>
      </c>
      <c r="O1147" s="230">
        <v>10</v>
      </c>
      <c r="P1147" s="230">
        <v>5</v>
      </c>
      <c r="Q1147" s="229" t="s">
        <v>34</v>
      </c>
      <c r="R1147" s="229" t="s">
        <v>6361</v>
      </c>
      <c r="S1147" s="229"/>
      <c r="T1147" s="231">
        <v>0</v>
      </c>
      <c r="U1147" s="229"/>
      <c r="V1147" s="209"/>
    </row>
    <row r="1148" spans="1:22" ht="13.5">
      <c r="A1148" s="225" t="s">
        <v>12281</v>
      </c>
      <c r="B1148" s="226" t="s">
        <v>12282</v>
      </c>
      <c r="C1148" s="227" t="s">
        <v>12502</v>
      </c>
      <c r="D1148" s="228" t="s">
        <v>421</v>
      </c>
      <c r="E1148" s="247" t="s">
        <v>2731</v>
      </c>
      <c r="F1148" s="248" t="s">
        <v>15721</v>
      </c>
      <c r="G1148" s="228" t="s">
        <v>2861</v>
      </c>
      <c r="H1148" s="229" t="s">
        <v>421</v>
      </c>
      <c r="I1148" s="229"/>
      <c r="J1148" s="147" t="str">
        <f t="shared" si="35"/>
        <v>蘇漢城</v>
      </c>
      <c r="K1148" s="230">
        <v>100</v>
      </c>
      <c r="L1148" s="208" t="s">
        <v>10213</v>
      </c>
      <c r="M1148" s="208" t="s">
        <v>10216</v>
      </c>
      <c r="N1148" s="154">
        <f t="shared" si="34"/>
        <v>46034</v>
      </c>
      <c r="O1148" s="230">
        <v>10</v>
      </c>
      <c r="P1148" s="230">
        <v>5</v>
      </c>
      <c r="Q1148" s="229" t="s">
        <v>31</v>
      </c>
      <c r="R1148" s="229" t="s">
        <v>10217</v>
      </c>
      <c r="S1148" s="229" t="s">
        <v>6361</v>
      </c>
      <c r="T1148" s="230">
        <v>10</v>
      </c>
      <c r="U1148" s="230">
        <v>61</v>
      </c>
      <c r="V1148" s="209"/>
    </row>
    <row r="1149" spans="1:22" ht="13.5">
      <c r="A1149" s="225" t="s">
        <v>13830</v>
      </c>
      <c r="B1149" s="226" t="s">
        <v>13831</v>
      </c>
      <c r="C1149" s="227" t="s">
        <v>256</v>
      </c>
      <c r="D1149" s="228" t="s">
        <v>2026</v>
      </c>
      <c r="E1149" s="247" t="s">
        <v>257</v>
      </c>
      <c r="F1149" s="248"/>
      <c r="G1149" s="228" t="s">
        <v>2170</v>
      </c>
      <c r="H1149" s="229" t="s">
        <v>2026</v>
      </c>
      <c r="I1149" s="229"/>
      <c r="J1149" s="147" t="str">
        <f t="shared" si="35"/>
        <v>汪佳凯</v>
      </c>
      <c r="K1149" s="230">
        <v>30</v>
      </c>
      <c r="L1149" s="208" t="s">
        <v>10213</v>
      </c>
      <c r="M1149" s="208" t="s">
        <v>13790</v>
      </c>
      <c r="N1149" s="154">
        <f t="shared" si="34"/>
        <v>46062</v>
      </c>
      <c r="O1149" s="230">
        <v>30</v>
      </c>
      <c r="P1149" s="231">
        <v>0</v>
      </c>
      <c r="Q1149" s="229" t="s">
        <v>34</v>
      </c>
      <c r="R1149" s="229" t="s">
        <v>14977</v>
      </c>
      <c r="S1149" s="229"/>
      <c r="T1149" s="231">
        <v>0</v>
      </c>
      <c r="U1149" s="229"/>
      <c r="V1149" s="209"/>
    </row>
    <row r="1150" spans="1:22" ht="13.5">
      <c r="A1150" s="225" t="s">
        <v>14797</v>
      </c>
      <c r="B1150" s="226" t="s">
        <v>14798</v>
      </c>
      <c r="C1150" s="227" t="s">
        <v>541</v>
      </c>
      <c r="D1150" s="228" t="s">
        <v>106</v>
      </c>
      <c r="E1150" s="247" t="s">
        <v>200</v>
      </c>
      <c r="F1150" s="248"/>
      <c r="G1150" s="228" t="s">
        <v>6334</v>
      </c>
      <c r="H1150" s="229" t="s">
        <v>106</v>
      </c>
      <c r="I1150" s="229"/>
      <c r="J1150" s="147" t="str">
        <f t="shared" si="35"/>
        <v>賴慶樺</v>
      </c>
      <c r="K1150" s="230">
        <v>100</v>
      </c>
      <c r="L1150" s="208" t="s">
        <v>10213</v>
      </c>
      <c r="M1150" s="208" t="s">
        <v>9497</v>
      </c>
      <c r="N1150" s="154">
        <f t="shared" si="34"/>
        <v>46029</v>
      </c>
      <c r="O1150" s="230">
        <v>7</v>
      </c>
      <c r="P1150" s="231">
        <v>0</v>
      </c>
      <c r="Q1150" s="229" t="s">
        <v>31</v>
      </c>
      <c r="R1150" s="229" t="s">
        <v>10217</v>
      </c>
      <c r="S1150" s="229" t="s">
        <v>13387</v>
      </c>
      <c r="T1150" s="230">
        <v>5</v>
      </c>
      <c r="U1150" s="230">
        <v>16</v>
      </c>
      <c r="V1150" s="209"/>
    </row>
    <row r="1151" spans="1:22" ht="13.5">
      <c r="A1151" s="225" t="s">
        <v>10189</v>
      </c>
      <c r="B1151" s="226" t="s">
        <v>10190</v>
      </c>
      <c r="C1151" s="227" t="s">
        <v>390</v>
      </c>
      <c r="D1151" s="228" t="s">
        <v>2026</v>
      </c>
      <c r="E1151" s="247" t="s">
        <v>2714</v>
      </c>
      <c r="F1151" s="248"/>
      <c r="G1151" s="228" t="s">
        <v>2170</v>
      </c>
      <c r="H1151" s="229" t="s">
        <v>2026</v>
      </c>
      <c r="I1151" s="229"/>
      <c r="J1151" s="147" t="str">
        <f t="shared" si="35"/>
        <v>汪佳凯</v>
      </c>
      <c r="K1151" s="231">
        <v>0</v>
      </c>
      <c r="L1151" s="208" t="s">
        <v>10215</v>
      </c>
      <c r="M1151" s="208" t="s">
        <v>10218</v>
      </c>
      <c r="N1151" s="154">
        <f t="shared" si="34"/>
        <v>46035</v>
      </c>
      <c r="O1151" s="230">
        <v>10</v>
      </c>
      <c r="P1151" s="230">
        <v>150</v>
      </c>
      <c r="Q1151" s="229" t="s">
        <v>34</v>
      </c>
      <c r="R1151" s="229"/>
      <c r="S1151" s="229"/>
      <c r="T1151" s="231">
        <v>0</v>
      </c>
      <c r="U1151" s="229"/>
      <c r="V1151" s="209"/>
    </row>
    <row r="1152" spans="1:22" ht="13.5">
      <c r="A1152" s="225" t="s">
        <v>3275</v>
      </c>
      <c r="B1152" s="226" t="s">
        <v>3276</v>
      </c>
      <c r="C1152" s="227" t="s">
        <v>2723</v>
      </c>
      <c r="D1152" s="228" t="s">
        <v>421</v>
      </c>
      <c r="E1152" s="247" t="s">
        <v>2723</v>
      </c>
      <c r="F1152" s="248"/>
      <c r="G1152" s="228" t="s">
        <v>2726</v>
      </c>
      <c r="H1152" s="229" t="s">
        <v>2727</v>
      </c>
      <c r="I1152" s="229"/>
      <c r="J1152" s="147" t="str">
        <f t="shared" si="35"/>
        <v>余依錚</v>
      </c>
      <c r="K1152" s="231">
        <v>0</v>
      </c>
      <c r="L1152" s="208" t="s">
        <v>9494</v>
      </c>
      <c r="M1152" s="208" t="s">
        <v>10217</v>
      </c>
      <c r="N1152" s="154">
        <f t="shared" si="34"/>
        <v>46024</v>
      </c>
      <c r="O1152" s="230">
        <v>3</v>
      </c>
      <c r="P1152" s="230">
        <v>20</v>
      </c>
      <c r="Q1152" s="229" t="s">
        <v>36</v>
      </c>
      <c r="R1152" s="229"/>
      <c r="S1152" s="229"/>
      <c r="T1152" s="231">
        <v>0</v>
      </c>
      <c r="U1152" s="229"/>
      <c r="V1152" s="209"/>
    </row>
    <row r="1153" spans="1:22" ht="13.5">
      <c r="A1153" s="225" t="s">
        <v>11054</v>
      </c>
      <c r="B1153" s="226" t="s">
        <v>11055</v>
      </c>
      <c r="C1153" s="227" t="s">
        <v>46</v>
      </c>
      <c r="D1153" s="228" t="s">
        <v>553</v>
      </c>
      <c r="E1153" s="247" t="s">
        <v>91</v>
      </c>
      <c r="F1153" s="248"/>
      <c r="G1153" s="228" t="s">
        <v>32</v>
      </c>
      <c r="H1153" s="229" t="s">
        <v>553</v>
      </c>
      <c r="I1153" s="229"/>
      <c r="J1153" s="147" t="str">
        <f t="shared" si="35"/>
        <v>魏暉恩</v>
      </c>
      <c r="K1153" s="231">
        <v>0</v>
      </c>
      <c r="L1153" s="208" t="s">
        <v>9494</v>
      </c>
      <c r="M1153" s="208" t="s">
        <v>9496</v>
      </c>
      <c r="N1153" s="154">
        <f t="shared" si="34"/>
        <v>46028</v>
      </c>
      <c r="O1153" s="230">
        <v>5</v>
      </c>
      <c r="P1153" s="230">
        <v>40</v>
      </c>
      <c r="Q1153" s="229" t="s">
        <v>36</v>
      </c>
      <c r="R1153" s="229"/>
      <c r="S1153" s="229"/>
      <c r="T1153" s="231">
        <v>0</v>
      </c>
      <c r="U1153" s="229"/>
      <c r="V1153" s="209"/>
    </row>
    <row r="1154" spans="1:22" ht="13.5">
      <c r="A1154" s="225" t="s">
        <v>13399</v>
      </c>
      <c r="B1154" s="226" t="s">
        <v>13556</v>
      </c>
      <c r="C1154" s="227" t="s">
        <v>56</v>
      </c>
      <c r="D1154" s="228" t="s">
        <v>553</v>
      </c>
      <c r="E1154" s="247" t="s">
        <v>55</v>
      </c>
      <c r="F1154" s="248"/>
      <c r="G1154" s="228" t="s">
        <v>32</v>
      </c>
      <c r="H1154" s="229" t="s">
        <v>553</v>
      </c>
      <c r="I1154" s="229"/>
      <c r="J1154" s="147" t="str">
        <f t="shared" si="35"/>
        <v>魏暉恩</v>
      </c>
      <c r="K1154" s="231">
        <v>0</v>
      </c>
      <c r="L1154" s="208" t="s">
        <v>10217</v>
      </c>
      <c r="M1154" s="208" t="s">
        <v>10217</v>
      </c>
      <c r="N1154" s="154">
        <f t="shared" ref="N1154:N1217" si="36">DATEVALUE(M1154)</f>
        <v>46024</v>
      </c>
      <c r="O1154" s="230">
        <v>1</v>
      </c>
      <c r="P1154" s="230">
        <v>4</v>
      </c>
      <c r="Q1154" s="229" t="s">
        <v>36</v>
      </c>
      <c r="R1154" s="229"/>
      <c r="S1154" s="229"/>
      <c r="T1154" s="231">
        <v>0</v>
      </c>
      <c r="U1154" s="229"/>
      <c r="V1154" s="209"/>
    </row>
    <row r="1155" spans="1:22" ht="13.5">
      <c r="A1155" s="225" t="s">
        <v>13399</v>
      </c>
      <c r="B1155" s="226" t="s">
        <v>13556</v>
      </c>
      <c r="C1155" s="227" t="s">
        <v>56</v>
      </c>
      <c r="D1155" s="228" t="s">
        <v>553</v>
      </c>
      <c r="E1155" s="247" t="s">
        <v>62</v>
      </c>
      <c r="F1155" s="248"/>
      <c r="G1155" s="228" t="s">
        <v>32</v>
      </c>
      <c r="H1155" s="229" t="s">
        <v>553</v>
      </c>
      <c r="I1155" s="229"/>
      <c r="J1155" s="147" t="str">
        <f t="shared" ref="J1155:J1218" si="37">IF(I1155="",H1155,LEFT(I1155,3))</f>
        <v>魏暉恩</v>
      </c>
      <c r="K1155" s="231">
        <v>0</v>
      </c>
      <c r="L1155" s="208" t="s">
        <v>10217</v>
      </c>
      <c r="M1155" s="208" t="s">
        <v>10217</v>
      </c>
      <c r="N1155" s="154">
        <f t="shared" si="36"/>
        <v>46024</v>
      </c>
      <c r="O1155" s="230">
        <v>1</v>
      </c>
      <c r="P1155" s="230">
        <v>4</v>
      </c>
      <c r="Q1155" s="229" t="s">
        <v>36</v>
      </c>
      <c r="R1155" s="229"/>
      <c r="S1155" s="229"/>
      <c r="T1155" s="231">
        <v>0</v>
      </c>
      <c r="U1155" s="229"/>
      <c r="V1155" s="209"/>
    </row>
    <row r="1156" spans="1:22" ht="13.5">
      <c r="A1156" s="225" t="s">
        <v>13399</v>
      </c>
      <c r="B1156" s="226" t="s">
        <v>13556</v>
      </c>
      <c r="C1156" s="227" t="s">
        <v>56</v>
      </c>
      <c r="D1156" s="228" t="s">
        <v>553</v>
      </c>
      <c r="E1156" s="247" t="s">
        <v>59</v>
      </c>
      <c r="F1156" s="248"/>
      <c r="G1156" s="228" t="s">
        <v>60</v>
      </c>
      <c r="H1156" s="229" t="s">
        <v>104</v>
      </c>
      <c r="I1156" s="229"/>
      <c r="J1156" s="147" t="str">
        <f t="shared" si="37"/>
        <v>吳志嘉</v>
      </c>
      <c r="K1156" s="231">
        <v>0</v>
      </c>
      <c r="L1156" s="208" t="s">
        <v>14792</v>
      </c>
      <c r="M1156" s="208" t="s">
        <v>14792</v>
      </c>
      <c r="N1156" s="154">
        <f t="shared" si="36"/>
        <v>46027</v>
      </c>
      <c r="O1156" s="230">
        <v>1</v>
      </c>
      <c r="P1156" s="230">
        <v>8</v>
      </c>
      <c r="Q1156" s="229" t="s">
        <v>36</v>
      </c>
      <c r="R1156" s="229"/>
      <c r="S1156" s="229"/>
      <c r="T1156" s="231">
        <v>0</v>
      </c>
      <c r="U1156" s="229"/>
      <c r="V1156" s="209"/>
    </row>
    <row r="1157" spans="1:22" ht="13.5">
      <c r="A1157" s="225" t="s">
        <v>16002</v>
      </c>
      <c r="B1157" s="226" t="s">
        <v>16003</v>
      </c>
      <c r="C1157" s="227" t="s">
        <v>13806</v>
      </c>
      <c r="D1157" s="228" t="s">
        <v>703</v>
      </c>
      <c r="E1157" s="247" t="s">
        <v>13807</v>
      </c>
      <c r="F1157" s="248"/>
      <c r="G1157" s="228"/>
      <c r="H1157" s="229"/>
      <c r="I1157" s="229"/>
      <c r="J1157" s="147">
        <f t="shared" si="37"/>
        <v>0</v>
      </c>
      <c r="K1157" s="231">
        <v>0</v>
      </c>
      <c r="L1157" s="208" t="s">
        <v>14792</v>
      </c>
      <c r="M1157" s="208" t="s">
        <v>14792</v>
      </c>
      <c r="N1157" s="154">
        <f t="shared" si="36"/>
        <v>46027</v>
      </c>
      <c r="O1157" s="230">
        <v>1</v>
      </c>
      <c r="P1157" s="231">
        <v>0</v>
      </c>
      <c r="Q1157" s="229" t="s">
        <v>36</v>
      </c>
      <c r="R1157" s="229"/>
      <c r="S1157" s="229"/>
      <c r="T1157" s="231">
        <v>0</v>
      </c>
      <c r="U1157" s="229"/>
      <c r="V1157" s="209"/>
    </row>
    <row r="1158" spans="1:22" ht="13.5">
      <c r="A1158" s="225" t="s">
        <v>16002</v>
      </c>
      <c r="B1158" s="226" t="s">
        <v>16003</v>
      </c>
      <c r="C1158" s="227" t="s">
        <v>13806</v>
      </c>
      <c r="D1158" s="228" t="s">
        <v>703</v>
      </c>
      <c r="E1158" s="247" t="s">
        <v>13809</v>
      </c>
      <c r="F1158" s="248"/>
      <c r="G1158" s="228"/>
      <c r="H1158" s="229"/>
      <c r="I1158" s="229"/>
      <c r="J1158" s="147">
        <f t="shared" si="37"/>
        <v>0</v>
      </c>
      <c r="K1158" s="231">
        <v>0</v>
      </c>
      <c r="L1158" s="208" t="s">
        <v>14792</v>
      </c>
      <c r="M1158" s="208" t="s">
        <v>14792</v>
      </c>
      <c r="N1158" s="154">
        <f t="shared" si="36"/>
        <v>46027</v>
      </c>
      <c r="O1158" s="230">
        <v>1</v>
      </c>
      <c r="P1158" s="231">
        <v>0</v>
      </c>
      <c r="Q1158" s="229" t="s">
        <v>36</v>
      </c>
      <c r="R1158" s="229"/>
      <c r="S1158" s="229"/>
      <c r="T1158" s="231">
        <v>0</v>
      </c>
      <c r="U1158" s="229"/>
      <c r="V1158" s="209"/>
    </row>
    <row r="1159" spans="1:22" ht="13.5">
      <c r="A1159" s="225" t="s">
        <v>16002</v>
      </c>
      <c r="B1159" s="226" t="s">
        <v>16003</v>
      </c>
      <c r="C1159" s="227" t="s">
        <v>13806</v>
      </c>
      <c r="D1159" s="228" t="s">
        <v>703</v>
      </c>
      <c r="E1159" s="247" t="s">
        <v>13810</v>
      </c>
      <c r="F1159" s="248"/>
      <c r="G1159" s="228"/>
      <c r="H1159" s="229"/>
      <c r="I1159" s="229"/>
      <c r="J1159" s="147">
        <f t="shared" si="37"/>
        <v>0</v>
      </c>
      <c r="K1159" s="231">
        <v>0</v>
      </c>
      <c r="L1159" s="208" t="s">
        <v>14792</v>
      </c>
      <c r="M1159" s="208" t="s">
        <v>14792</v>
      </c>
      <c r="N1159" s="154">
        <f t="shared" si="36"/>
        <v>46027</v>
      </c>
      <c r="O1159" s="230">
        <v>1</v>
      </c>
      <c r="P1159" s="231">
        <v>0</v>
      </c>
      <c r="Q1159" s="229" t="s">
        <v>36</v>
      </c>
      <c r="R1159" s="229"/>
      <c r="S1159" s="229"/>
      <c r="T1159" s="231">
        <v>0</v>
      </c>
      <c r="U1159" s="229"/>
      <c r="V1159" s="209"/>
    </row>
    <row r="1160" spans="1:22" ht="13.5">
      <c r="A1160" s="225" t="s">
        <v>16002</v>
      </c>
      <c r="B1160" s="226" t="s">
        <v>16003</v>
      </c>
      <c r="C1160" s="227" t="s">
        <v>543</v>
      </c>
      <c r="D1160" s="228" t="s">
        <v>703</v>
      </c>
      <c r="E1160" s="247" t="s">
        <v>389</v>
      </c>
      <c r="F1160" s="248"/>
      <c r="G1160" s="228"/>
      <c r="H1160" s="229"/>
      <c r="I1160" s="229"/>
      <c r="J1160" s="147">
        <f t="shared" si="37"/>
        <v>0</v>
      </c>
      <c r="K1160" s="231">
        <v>0</v>
      </c>
      <c r="L1160" s="208" t="s">
        <v>14792</v>
      </c>
      <c r="M1160" s="208" t="s">
        <v>14792</v>
      </c>
      <c r="N1160" s="154">
        <f t="shared" si="36"/>
        <v>46027</v>
      </c>
      <c r="O1160" s="230">
        <v>1</v>
      </c>
      <c r="P1160" s="231">
        <v>0</v>
      </c>
      <c r="Q1160" s="229" t="s">
        <v>36</v>
      </c>
      <c r="R1160" s="229"/>
      <c r="S1160" s="229"/>
      <c r="T1160" s="231">
        <v>0</v>
      </c>
      <c r="U1160" s="229"/>
      <c r="V1160" s="209"/>
    </row>
    <row r="1161" spans="1:22" ht="13.5">
      <c r="A1161" s="225" t="s">
        <v>16002</v>
      </c>
      <c r="B1161" s="226" t="s">
        <v>16003</v>
      </c>
      <c r="C1161" s="227" t="s">
        <v>543</v>
      </c>
      <c r="D1161" s="228" t="s">
        <v>703</v>
      </c>
      <c r="E1161" s="247" t="s">
        <v>544</v>
      </c>
      <c r="F1161" s="248"/>
      <c r="G1161" s="228"/>
      <c r="H1161" s="229"/>
      <c r="I1161" s="229"/>
      <c r="J1161" s="147">
        <f t="shared" si="37"/>
        <v>0</v>
      </c>
      <c r="K1161" s="231">
        <v>0</v>
      </c>
      <c r="L1161" s="208" t="s">
        <v>14792</v>
      </c>
      <c r="M1161" s="208" t="s">
        <v>14792</v>
      </c>
      <c r="N1161" s="154">
        <f t="shared" si="36"/>
        <v>46027</v>
      </c>
      <c r="O1161" s="230">
        <v>1</v>
      </c>
      <c r="P1161" s="231">
        <v>0</v>
      </c>
      <c r="Q1161" s="229" t="s">
        <v>36</v>
      </c>
      <c r="R1161" s="229"/>
      <c r="S1161" s="229"/>
      <c r="T1161" s="231">
        <v>0</v>
      </c>
      <c r="U1161" s="229"/>
      <c r="V1161" s="209"/>
    </row>
    <row r="1162" spans="1:22" ht="13.5">
      <c r="A1162" s="225" t="s">
        <v>16002</v>
      </c>
      <c r="B1162" s="226" t="s">
        <v>16003</v>
      </c>
      <c r="C1162" s="227" t="s">
        <v>543</v>
      </c>
      <c r="D1162" s="228" t="s">
        <v>703</v>
      </c>
      <c r="E1162" s="247" t="s">
        <v>545</v>
      </c>
      <c r="F1162" s="248"/>
      <c r="G1162" s="228"/>
      <c r="H1162" s="229"/>
      <c r="I1162" s="229"/>
      <c r="J1162" s="147">
        <f t="shared" si="37"/>
        <v>0</v>
      </c>
      <c r="K1162" s="231">
        <v>0</v>
      </c>
      <c r="L1162" s="208" t="s">
        <v>14792</v>
      </c>
      <c r="M1162" s="208" t="s">
        <v>14792</v>
      </c>
      <c r="N1162" s="154">
        <f t="shared" si="36"/>
        <v>46027</v>
      </c>
      <c r="O1162" s="230">
        <v>1</v>
      </c>
      <c r="P1162" s="231">
        <v>0</v>
      </c>
      <c r="Q1162" s="229" t="s">
        <v>36</v>
      </c>
      <c r="R1162" s="229"/>
      <c r="S1162" s="229"/>
      <c r="T1162" s="231">
        <v>0</v>
      </c>
      <c r="U1162" s="229"/>
      <c r="V1162" s="209"/>
    </row>
    <row r="1163" spans="1:22" ht="13.5">
      <c r="A1163" s="225" t="s">
        <v>16002</v>
      </c>
      <c r="B1163" s="226" t="s">
        <v>16003</v>
      </c>
      <c r="C1163" s="227" t="s">
        <v>543</v>
      </c>
      <c r="D1163" s="228" t="s">
        <v>703</v>
      </c>
      <c r="E1163" s="247" t="s">
        <v>546</v>
      </c>
      <c r="F1163" s="248"/>
      <c r="G1163" s="228"/>
      <c r="H1163" s="229"/>
      <c r="I1163" s="229"/>
      <c r="J1163" s="147">
        <f t="shared" si="37"/>
        <v>0</v>
      </c>
      <c r="K1163" s="231">
        <v>0</v>
      </c>
      <c r="L1163" s="208" t="s">
        <v>14792</v>
      </c>
      <c r="M1163" s="208" t="s">
        <v>14792</v>
      </c>
      <c r="N1163" s="154">
        <f t="shared" si="36"/>
        <v>46027</v>
      </c>
      <c r="O1163" s="230">
        <v>1</v>
      </c>
      <c r="P1163" s="231">
        <v>0</v>
      </c>
      <c r="Q1163" s="229" t="s">
        <v>36</v>
      </c>
      <c r="R1163" s="229"/>
      <c r="S1163" s="229"/>
      <c r="T1163" s="231">
        <v>0</v>
      </c>
      <c r="U1163" s="229"/>
      <c r="V1163" s="209"/>
    </row>
    <row r="1164" spans="1:22" ht="13.5">
      <c r="A1164" s="225" t="s">
        <v>16002</v>
      </c>
      <c r="B1164" s="226" t="s">
        <v>16003</v>
      </c>
      <c r="C1164" s="227" t="s">
        <v>543</v>
      </c>
      <c r="D1164" s="228" t="s">
        <v>703</v>
      </c>
      <c r="E1164" s="247" t="s">
        <v>547</v>
      </c>
      <c r="F1164" s="248"/>
      <c r="G1164" s="228"/>
      <c r="H1164" s="229"/>
      <c r="I1164" s="229"/>
      <c r="J1164" s="147">
        <f t="shared" si="37"/>
        <v>0</v>
      </c>
      <c r="K1164" s="231">
        <v>0</v>
      </c>
      <c r="L1164" s="208" t="s">
        <v>14792</v>
      </c>
      <c r="M1164" s="208" t="s">
        <v>14792</v>
      </c>
      <c r="N1164" s="154">
        <f t="shared" si="36"/>
        <v>46027</v>
      </c>
      <c r="O1164" s="230">
        <v>1</v>
      </c>
      <c r="P1164" s="231">
        <v>0</v>
      </c>
      <c r="Q1164" s="229" t="s">
        <v>36</v>
      </c>
      <c r="R1164" s="229"/>
      <c r="S1164" s="229"/>
      <c r="T1164" s="231">
        <v>0</v>
      </c>
      <c r="U1164" s="229"/>
      <c r="V1164" s="209"/>
    </row>
    <row r="1165" spans="1:22" ht="13.5">
      <c r="A1165" s="225" t="s">
        <v>16002</v>
      </c>
      <c r="B1165" s="226" t="s">
        <v>16003</v>
      </c>
      <c r="C1165" s="227" t="s">
        <v>543</v>
      </c>
      <c r="D1165" s="228" t="s">
        <v>703</v>
      </c>
      <c r="E1165" s="247" t="s">
        <v>548</v>
      </c>
      <c r="F1165" s="248"/>
      <c r="G1165" s="228"/>
      <c r="H1165" s="229"/>
      <c r="I1165" s="229"/>
      <c r="J1165" s="147">
        <f t="shared" si="37"/>
        <v>0</v>
      </c>
      <c r="K1165" s="231">
        <v>0</v>
      </c>
      <c r="L1165" s="208" t="s">
        <v>14792</v>
      </c>
      <c r="M1165" s="208" t="s">
        <v>14792</v>
      </c>
      <c r="N1165" s="154">
        <f t="shared" si="36"/>
        <v>46027</v>
      </c>
      <c r="O1165" s="230">
        <v>1</v>
      </c>
      <c r="P1165" s="231">
        <v>0</v>
      </c>
      <c r="Q1165" s="229" t="s">
        <v>36</v>
      </c>
      <c r="R1165" s="229"/>
      <c r="S1165" s="229"/>
      <c r="T1165" s="231">
        <v>0</v>
      </c>
      <c r="U1165" s="229"/>
      <c r="V1165" s="209"/>
    </row>
    <row r="1166" spans="1:22" ht="13.5">
      <c r="A1166" s="225" t="s">
        <v>16002</v>
      </c>
      <c r="B1166" s="226" t="s">
        <v>16003</v>
      </c>
      <c r="C1166" s="227" t="s">
        <v>549</v>
      </c>
      <c r="D1166" s="228" t="s">
        <v>703</v>
      </c>
      <c r="E1166" s="247" t="s">
        <v>13805</v>
      </c>
      <c r="F1166" s="248"/>
      <c r="G1166" s="228"/>
      <c r="H1166" s="229"/>
      <c r="I1166" s="229"/>
      <c r="J1166" s="147">
        <f t="shared" si="37"/>
        <v>0</v>
      </c>
      <c r="K1166" s="231">
        <v>0</v>
      </c>
      <c r="L1166" s="208" t="s">
        <v>14792</v>
      </c>
      <c r="M1166" s="208" t="s">
        <v>14792</v>
      </c>
      <c r="N1166" s="154">
        <f t="shared" si="36"/>
        <v>46027</v>
      </c>
      <c r="O1166" s="230">
        <v>1</v>
      </c>
      <c r="P1166" s="231">
        <v>0</v>
      </c>
      <c r="Q1166" s="229" t="s">
        <v>36</v>
      </c>
      <c r="R1166" s="229"/>
      <c r="S1166" s="229"/>
      <c r="T1166" s="231">
        <v>0</v>
      </c>
      <c r="U1166" s="229"/>
      <c r="V1166" s="209"/>
    </row>
    <row r="1167" spans="1:22" ht="13.5">
      <c r="A1167" s="225" t="s">
        <v>13399</v>
      </c>
      <c r="B1167" s="226" t="s">
        <v>13556</v>
      </c>
      <c r="C1167" s="227" t="s">
        <v>56</v>
      </c>
      <c r="D1167" s="228" t="s">
        <v>553</v>
      </c>
      <c r="E1167" s="247" t="s">
        <v>111</v>
      </c>
      <c r="F1167" s="248"/>
      <c r="G1167" s="228" t="s">
        <v>92</v>
      </c>
      <c r="H1167" s="229" t="s">
        <v>703</v>
      </c>
      <c r="I1167" s="229"/>
      <c r="J1167" s="147" t="str">
        <f t="shared" si="37"/>
        <v>楊瑞洋</v>
      </c>
      <c r="K1167" s="231">
        <v>0</v>
      </c>
      <c r="L1167" s="208" t="s">
        <v>9496</v>
      </c>
      <c r="M1167" s="208" t="s">
        <v>9496</v>
      </c>
      <c r="N1167" s="154">
        <f t="shared" si="36"/>
        <v>46028</v>
      </c>
      <c r="O1167" s="230">
        <v>1</v>
      </c>
      <c r="P1167" s="230">
        <v>8</v>
      </c>
      <c r="Q1167" s="229" t="s">
        <v>36</v>
      </c>
      <c r="R1167" s="229"/>
      <c r="S1167" s="229"/>
      <c r="T1167" s="231">
        <v>0</v>
      </c>
      <c r="U1167" s="229"/>
      <c r="V1167" s="209"/>
    </row>
    <row r="1168" spans="1:22" ht="13.5">
      <c r="A1168" s="225" t="s">
        <v>13399</v>
      </c>
      <c r="B1168" s="226" t="s">
        <v>13556</v>
      </c>
      <c r="C1168" s="227" t="s">
        <v>56</v>
      </c>
      <c r="D1168" s="228" t="s">
        <v>553</v>
      </c>
      <c r="E1168" s="247" t="s">
        <v>113</v>
      </c>
      <c r="F1168" s="248"/>
      <c r="G1168" s="228" t="s">
        <v>32</v>
      </c>
      <c r="H1168" s="229" t="s">
        <v>553</v>
      </c>
      <c r="I1168" s="229"/>
      <c r="J1168" s="147" t="str">
        <f t="shared" si="37"/>
        <v>魏暉恩</v>
      </c>
      <c r="K1168" s="231">
        <v>0</v>
      </c>
      <c r="L1168" s="208" t="s">
        <v>9496</v>
      </c>
      <c r="M1168" s="208" t="s">
        <v>13387</v>
      </c>
      <c r="N1168" s="154">
        <f t="shared" si="36"/>
        <v>46030</v>
      </c>
      <c r="O1168" s="230">
        <v>3</v>
      </c>
      <c r="P1168" s="230">
        <v>24</v>
      </c>
      <c r="Q1168" s="229" t="s">
        <v>36</v>
      </c>
      <c r="R1168" s="229"/>
      <c r="S1168" s="229"/>
      <c r="T1168" s="231">
        <v>0</v>
      </c>
      <c r="U1168" s="230">
        <v>1</v>
      </c>
      <c r="V1168" s="209"/>
    </row>
    <row r="1169" spans="1:22" ht="13.5">
      <c r="A1169" s="225" t="s">
        <v>11054</v>
      </c>
      <c r="B1169" s="226" t="s">
        <v>11055</v>
      </c>
      <c r="C1169" s="227" t="s">
        <v>46</v>
      </c>
      <c r="D1169" s="228" t="s">
        <v>553</v>
      </c>
      <c r="E1169" s="247" t="s">
        <v>108</v>
      </c>
      <c r="F1169" s="248"/>
      <c r="G1169" s="228" t="s">
        <v>32</v>
      </c>
      <c r="H1169" s="229" t="s">
        <v>553</v>
      </c>
      <c r="I1169" s="229"/>
      <c r="J1169" s="147" t="str">
        <f t="shared" si="37"/>
        <v>魏暉恩</v>
      </c>
      <c r="K1169" s="231">
        <v>0</v>
      </c>
      <c r="L1169" s="208" t="s">
        <v>9497</v>
      </c>
      <c r="M1169" s="208" t="s">
        <v>9497</v>
      </c>
      <c r="N1169" s="154">
        <f t="shared" si="36"/>
        <v>46029</v>
      </c>
      <c r="O1169" s="230">
        <v>1</v>
      </c>
      <c r="P1169" s="230">
        <v>8</v>
      </c>
      <c r="Q1169" s="229" t="s">
        <v>36</v>
      </c>
      <c r="R1169" s="229"/>
      <c r="S1169" s="229"/>
      <c r="T1169" s="231">
        <v>0</v>
      </c>
      <c r="U1169" s="229"/>
      <c r="V1169" s="209"/>
    </row>
    <row r="1170" spans="1:22" ht="13.5">
      <c r="A1170" s="225" t="s">
        <v>13407</v>
      </c>
      <c r="B1170" s="226" t="s">
        <v>13400</v>
      </c>
      <c r="C1170" s="227" t="s">
        <v>51</v>
      </c>
      <c r="D1170" s="228" t="s">
        <v>3685</v>
      </c>
      <c r="E1170" s="247" t="s">
        <v>13733</v>
      </c>
      <c r="F1170" s="248"/>
      <c r="G1170" s="228" t="s">
        <v>2861</v>
      </c>
      <c r="H1170" s="229" t="s">
        <v>421</v>
      </c>
      <c r="I1170" s="229"/>
      <c r="J1170" s="147" t="str">
        <f t="shared" si="37"/>
        <v>蘇漢城</v>
      </c>
      <c r="K1170" s="231">
        <v>0</v>
      </c>
      <c r="L1170" s="208" t="s">
        <v>13387</v>
      </c>
      <c r="M1170" s="208" t="s">
        <v>10219</v>
      </c>
      <c r="N1170" s="154">
        <f t="shared" si="36"/>
        <v>46057</v>
      </c>
      <c r="O1170" s="230">
        <v>20</v>
      </c>
      <c r="P1170" s="230">
        <v>50</v>
      </c>
      <c r="Q1170" s="229" t="s">
        <v>34</v>
      </c>
      <c r="R1170" s="229"/>
      <c r="S1170" s="229"/>
      <c r="T1170" s="231">
        <v>0</v>
      </c>
      <c r="U1170" s="229"/>
      <c r="V1170" s="209"/>
    </row>
    <row r="1171" spans="1:22" ht="13.5">
      <c r="A1171" s="225" t="s">
        <v>14797</v>
      </c>
      <c r="B1171" s="226" t="s">
        <v>14798</v>
      </c>
      <c r="C1171" s="227" t="s">
        <v>541</v>
      </c>
      <c r="D1171" s="228" t="s">
        <v>106</v>
      </c>
      <c r="E1171" s="247" t="s">
        <v>128</v>
      </c>
      <c r="F1171" s="248"/>
      <c r="G1171" s="228" t="s">
        <v>6334</v>
      </c>
      <c r="H1171" s="229" t="s">
        <v>106</v>
      </c>
      <c r="I1171" s="229"/>
      <c r="J1171" s="147" t="str">
        <f t="shared" si="37"/>
        <v>賴慶樺</v>
      </c>
      <c r="K1171" s="230">
        <v>100</v>
      </c>
      <c r="L1171" s="208" t="s">
        <v>13387</v>
      </c>
      <c r="M1171" s="208" t="s">
        <v>6362</v>
      </c>
      <c r="N1171" s="154">
        <f t="shared" si="36"/>
        <v>46031</v>
      </c>
      <c r="O1171" s="230">
        <v>2</v>
      </c>
      <c r="P1171" s="231">
        <v>0</v>
      </c>
      <c r="Q1171" s="229" t="s">
        <v>31</v>
      </c>
      <c r="R1171" s="229" t="s">
        <v>13387</v>
      </c>
      <c r="S1171" s="229" t="s">
        <v>13387</v>
      </c>
      <c r="T1171" s="230">
        <v>1</v>
      </c>
      <c r="U1171" s="230">
        <v>12</v>
      </c>
      <c r="V1171" s="209"/>
    </row>
    <row r="1172" spans="1:22" ht="13.5">
      <c r="A1172" s="225" t="s">
        <v>13399</v>
      </c>
      <c r="B1172" s="226" t="s">
        <v>13556</v>
      </c>
      <c r="C1172" s="227" t="s">
        <v>56</v>
      </c>
      <c r="D1172" s="228" t="s">
        <v>553</v>
      </c>
      <c r="E1172" s="247" t="s">
        <v>58</v>
      </c>
      <c r="F1172" s="248"/>
      <c r="G1172" s="228" t="s">
        <v>32</v>
      </c>
      <c r="H1172" s="229" t="s">
        <v>553</v>
      </c>
      <c r="I1172" s="229"/>
      <c r="J1172" s="147" t="str">
        <f t="shared" si="37"/>
        <v>魏暉恩</v>
      </c>
      <c r="K1172" s="231">
        <v>0</v>
      </c>
      <c r="L1172" s="208" t="s">
        <v>6362</v>
      </c>
      <c r="M1172" s="208" t="s">
        <v>10218</v>
      </c>
      <c r="N1172" s="154">
        <f t="shared" si="36"/>
        <v>46035</v>
      </c>
      <c r="O1172" s="230">
        <v>3</v>
      </c>
      <c r="P1172" s="230">
        <v>24</v>
      </c>
      <c r="Q1172" s="229" t="s">
        <v>36</v>
      </c>
      <c r="R1172" s="229"/>
      <c r="S1172" s="229"/>
      <c r="T1172" s="231">
        <v>0</v>
      </c>
      <c r="U1172" s="229"/>
      <c r="V1172" s="209"/>
    </row>
    <row r="1173" spans="1:22" ht="13.5">
      <c r="A1173" s="225" t="s">
        <v>14797</v>
      </c>
      <c r="B1173" s="226" t="s">
        <v>14798</v>
      </c>
      <c r="C1173" s="227" t="s">
        <v>542</v>
      </c>
      <c r="D1173" s="228" t="s">
        <v>106</v>
      </c>
      <c r="E1173" s="247" t="s">
        <v>1389</v>
      </c>
      <c r="F1173" s="248"/>
      <c r="G1173" s="228" t="s">
        <v>6334</v>
      </c>
      <c r="H1173" s="229" t="s">
        <v>106</v>
      </c>
      <c r="I1173" s="229"/>
      <c r="J1173" s="147" t="str">
        <f t="shared" si="37"/>
        <v>賴慶樺</v>
      </c>
      <c r="K1173" s="231">
        <v>0</v>
      </c>
      <c r="L1173" s="208" t="s">
        <v>10216</v>
      </c>
      <c r="M1173" s="208" t="s">
        <v>14812</v>
      </c>
      <c r="N1173" s="154">
        <f t="shared" si="36"/>
        <v>46038</v>
      </c>
      <c r="O1173" s="230">
        <v>5</v>
      </c>
      <c r="P1173" s="231">
        <v>0</v>
      </c>
      <c r="Q1173" s="229" t="s">
        <v>36</v>
      </c>
      <c r="R1173" s="229"/>
      <c r="S1173" s="229"/>
      <c r="T1173" s="231">
        <v>0</v>
      </c>
      <c r="U1173" s="230">
        <v>8</v>
      </c>
      <c r="V1173" s="209"/>
    </row>
    <row r="1174" spans="1:22" ht="13.5">
      <c r="A1174" s="225" t="s">
        <v>14797</v>
      </c>
      <c r="B1174" s="226" t="s">
        <v>14798</v>
      </c>
      <c r="C1174" s="227" t="s">
        <v>542</v>
      </c>
      <c r="D1174" s="228" t="s">
        <v>106</v>
      </c>
      <c r="E1174" s="247" t="s">
        <v>14801</v>
      </c>
      <c r="F1174" s="248"/>
      <c r="G1174" s="228" t="s">
        <v>6334</v>
      </c>
      <c r="H1174" s="229" t="s">
        <v>106</v>
      </c>
      <c r="I1174" s="229"/>
      <c r="J1174" s="147" t="str">
        <f t="shared" si="37"/>
        <v>賴慶樺</v>
      </c>
      <c r="K1174" s="231">
        <v>0</v>
      </c>
      <c r="L1174" s="208" t="s">
        <v>10216</v>
      </c>
      <c r="M1174" s="208" t="s">
        <v>14812</v>
      </c>
      <c r="N1174" s="154">
        <f t="shared" si="36"/>
        <v>46038</v>
      </c>
      <c r="O1174" s="230">
        <v>5</v>
      </c>
      <c r="P1174" s="231">
        <v>0</v>
      </c>
      <c r="Q1174" s="229" t="s">
        <v>36</v>
      </c>
      <c r="R1174" s="229"/>
      <c r="S1174" s="229"/>
      <c r="T1174" s="231">
        <v>0</v>
      </c>
      <c r="U1174" s="229"/>
      <c r="V1174" s="209"/>
    </row>
    <row r="1175" spans="1:22" ht="13.5">
      <c r="A1175" s="225" t="s">
        <v>14797</v>
      </c>
      <c r="B1175" s="226" t="s">
        <v>14798</v>
      </c>
      <c r="C1175" s="227" t="s">
        <v>542</v>
      </c>
      <c r="D1175" s="228" t="s">
        <v>106</v>
      </c>
      <c r="E1175" s="247" t="s">
        <v>14802</v>
      </c>
      <c r="F1175" s="248"/>
      <c r="G1175" s="228" t="s">
        <v>6334</v>
      </c>
      <c r="H1175" s="229" t="s">
        <v>106</v>
      </c>
      <c r="I1175" s="229"/>
      <c r="J1175" s="147" t="str">
        <f t="shared" si="37"/>
        <v>賴慶樺</v>
      </c>
      <c r="K1175" s="231">
        <v>0</v>
      </c>
      <c r="L1175" s="208" t="s">
        <v>10216</v>
      </c>
      <c r="M1175" s="208" t="s">
        <v>12107</v>
      </c>
      <c r="N1175" s="154">
        <f t="shared" si="36"/>
        <v>46036</v>
      </c>
      <c r="O1175" s="230">
        <v>3</v>
      </c>
      <c r="P1175" s="231">
        <v>0</v>
      </c>
      <c r="Q1175" s="229" t="s">
        <v>36</v>
      </c>
      <c r="R1175" s="229"/>
      <c r="S1175" s="229"/>
      <c r="T1175" s="231">
        <v>0</v>
      </c>
      <c r="U1175" s="229"/>
      <c r="V1175" s="209"/>
    </row>
    <row r="1176" spans="1:22" ht="13.5">
      <c r="A1176" s="225" t="s">
        <v>13781</v>
      </c>
      <c r="B1176" s="226" t="s">
        <v>13782</v>
      </c>
      <c r="C1176" s="227" t="s">
        <v>51</v>
      </c>
      <c r="D1176" s="228" t="s">
        <v>6004</v>
      </c>
      <c r="E1176" s="247" t="s">
        <v>13788</v>
      </c>
      <c r="F1176" s="248"/>
      <c r="G1176" s="228" t="s">
        <v>506</v>
      </c>
      <c r="H1176" s="229" t="s">
        <v>6004</v>
      </c>
      <c r="I1176" s="229"/>
      <c r="J1176" s="147" t="str">
        <f t="shared" si="37"/>
        <v>陳奕宏</v>
      </c>
      <c r="K1176" s="231">
        <v>0</v>
      </c>
      <c r="L1176" s="208" t="s">
        <v>10216</v>
      </c>
      <c r="M1176" s="208" t="s">
        <v>6363</v>
      </c>
      <c r="N1176" s="154">
        <f t="shared" si="36"/>
        <v>46045</v>
      </c>
      <c r="O1176" s="230">
        <v>10</v>
      </c>
      <c r="P1176" s="230">
        <v>80</v>
      </c>
      <c r="Q1176" s="229" t="s">
        <v>36</v>
      </c>
      <c r="R1176" s="229"/>
      <c r="S1176" s="229"/>
      <c r="T1176" s="231">
        <v>0</v>
      </c>
      <c r="U1176" s="229"/>
      <c r="V1176" s="209"/>
    </row>
    <row r="1177" spans="1:22" ht="13.5">
      <c r="A1177" s="225" t="s">
        <v>9785</v>
      </c>
      <c r="B1177" s="226" t="s">
        <v>9786</v>
      </c>
      <c r="C1177" s="227" t="s">
        <v>618</v>
      </c>
      <c r="D1177" s="228" t="s">
        <v>106</v>
      </c>
      <c r="E1177" s="247" t="s">
        <v>9812</v>
      </c>
      <c r="F1177" s="248"/>
      <c r="G1177" s="228" t="s">
        <v>6334</v>
      </c>
      <c r="H1177" s="229" t="s">
        <v>106</v>
      </c>
      <c r="I1177" s="229"/>
      <c r="J1177" s="147" t="str">
        <f t="shared" si="37"/>
        <v>賴慶樺</v>
      </c>
      <c r="K1177" s="231">
        <v>0</v>
      </c>
      <c r="L1177" s="208" t="s">
        <v>10218</v>
      </c>
      <c r="M1177" s="208" t="s">
        <v>12113</v>
      </c>
      <c r="N1177" s="154">
        <f t="shared" si="36"/>
        <v>46048</v>
      </c>
      <c r="O1177" s="230">
        <v>10</v>
      </c>
      <c r="P1177" s="231">
        <v>0</v>
      </c>
      <c r="Q1177" s="229" t="s">
        <v>36</v>
      </c>
      <c r="R1177" s="229"/>
      <c r="S1177" s="229"/>
      <c r="T1177" s="231">
        <v>0</v>
      </c>
      <c r="U1177" s="229"/>
      <c r="V1177" s="209"/>
    </row>
    <row r="1178" spans="1:22" ht="13.5">
      <c r="A1178" s="225" t="s">
        <v>12281</v>
      </c>
      <c r="B1178" s="226" t="s">
        <v>12282</v>
      </c>
      <c r="C1178" s="227" t="s">
        <v>12503</v>
      </c>
      <c r="D1178" s="228" t="s">
        <v>421</v>
      </c>
      <c r="E1178" s="247" t="s">
        <v>2729</v>
      </c>
      <c r="F1178" s="248"/>
      <c r="G1178" s="228" t="s">
        <v>2861</v>
      </c>
      <c r="H1178" s="229" t="s">
        <v>421</v>
      </c>
      <c r="I1178" s="229"/>
      <c r="J1178" s="147" t="str">
        <f t="shared" si="37"/>
        <v>蘇漢城</v>
      </c>
      <c r="K1178" s="231">
        <v>0</v>
      </c>
      <c r="L1178" s="208" t="s">
        <v>10218</v>
      </c>
      <c r="M1178" s="208" t="s">
        <v>13739</v>
      </c>
      <c r="N1178" s="154">
        <f t="shared" si="36"/>
        <v>46041</v>
      </c>
      <c r="O1178" s="230">
        <v>5</v>
      </c>
      <c r="P1178" s="230">
        <v>3</v>
      </c>
      <c r="Q1178" s="229" t="s">
        <v>34</v>
      </c>
      <c r="R1178" s="229"/>
      <c r="S1178" s="229"/>
      <c r="T1178" s="231">
        <v>0</v>
      </c>
      <c r="U1178" s="229"/>
      <c r="V1178" s="209"/>
    </row>
    <row r="1179" spans="1:22" ht="13.5">
      <c r="A1179" s="225" t="s">
        <v>5060</v>
      </c>
      <c r="B1179" s="226" t="s">
        <v>5061</v>
      </c>
      <c r="C1179" s="227" t="s">
        <v>12081</v>
      </c>
      <c r="D1179" s="228" t="s">
        <v>421</v>
      </c>
      <c r="E1179" s="247" t="s">
        <v>12086</v>
      </c>
      <c r="F1179" s="248"/>
      <c r="G1179" s="228" t="s">
        <v>70</v>
      </c>
      <c r="H1179" s="229" t="s">
        <v>129</v>
      </c>
      <c r="I1179" s="229"/>
      <c r="J1179" s="147" t="str">
        <f t="shared" si="37"/>
        <v>王琇眉</v>
      </c>
      <c r="K1179" s="231">
        <v>0</v>
      </c>
      <c r="L1179" s="208" t="s">
        <v>10218</v>
      </c>
      <c r="M1179" s="208" t="s">
        <v>13020</v>
      </c>
      <c r="N1179" s="154">
        <f t="shared" si="36"/>
        <v>46076</v>
      </c>
      <c r="O1179" s="230">
        <v>30</v>
      </c>
      <c r="P1179" s="230">
        <v>200</v>
      </c>
      <c r="Q1179" s="229" t="s">
        <v>36</v>
      </c>
      <c r="R1179" s="229"/>
      <c r="S1179" s="229"/>
      <c r="T1179" s="231">
        <v>0</v>
      </c>
      <c r="U1179" s="229"/>
      <c r="V1179" s="209"/>
    </row>
    <row r="1180" spans="1:22" ht="13.5">
      <c r="A1180" s="225" t="s">
        <v>13399</v>
      </c>
      <c r="B1180" s="226" t="s">
        <v>13556</v>
      </c>
      <c r="C1180" s="227" t="s">
        <v>56</v>
      </c>
      <c r="D1180" s="228" t="s">
        <v>553</v>
      </c>
      <c r="E1180" s="247" t="s">
        <v>57</v>
      </c>
      <c r="F1180" s="248"/>
      <c r="G1180" s="228" t="s">
        <v>32</v>
      </c>
      <c r="H1180" s="229" t="s">
        <v>553</v>
      </c>
      <c r="I1180" s="229"/>
      <c r="J1180" s="147" t="str">
        <f t="shared" si="37"/>
        <v>魏暉恩</v>
      </c>
      <c r="K1180" s="231">
        <v>0</v>
      </c>
      <c r="L1180" s="208" t="s">
        <v>10218</v>
      </c>
      <c r="M1180" s="208" t="s">
        <v>10218</v>
      </c>
      <c r="N1180" s="154">
        <f t="shared" si="36"/>
        <v>46035</v>
      </c>
      <c r="O1180" s="231">
        <v>0</v>
      </c>
      <c r="P1180" s="230">
        <v>4</v>
      </c>
      <c r="Q1180" s="229" t="s">
        <v>36</v>
      </c>
      <c r="R1180" s="229"/>
      <c r="S1180" s="229"/>
      <c r="T1180" s="231">
        <v>0</v>
      </c>
      <c r="U1180" s="229"/>
      <c r="V1180" s="209"/>
    </row>
    <row r="1181" spans="1:22" ht="13.5">
      <c r="A1181" s="225" t="s">
        <v>10189</v>
      </c>
      <c r="B1181" s="226" t="s">
        <v>10190</v>
      </c>
      <c r="C1181" s="227" t="s">
        <v>390</v>
      </c>
      <c r="D1181" s="228" t="s">
        <v>2026</v>
      </c>
      <c r="E1181" s="247" t="s">
        <v>2713</v>
      </c>
      <c r="F1181" s="248"/>
      <c r="G1181" s="228" t="s">
        <v>2170</v>
      </c>
      <c r="H1181" s="229" t="s">
        <v>2026</v>
      </c>
      <c r="I1181" s="229"/>
      <c r="J1181" s="147" t="str">
        <f t="shared" si="37"/>
        <v>汪佳凯</v>
      </c>
      <c r="K1181" s="231">
        <v>0</v>
      </c>
      <c r="L1181" s="208" t="s">
        <v>12107</v>
      </c>
      <c r="M1181" s="208" t="s">
        <v>6363</v>
      </c>
      <c r="N1181" s="154">
        <f t="shared" si="36"/>
        <v>46045</v>
      </c>
      <c r="O1181" s="230">
        <v>8</v>
      </c>
      <c r="P1181" s="230">
        <v>60</v>
      </c>
      <c r="Q1181" s="229" t="s">
        <v>36</v>
      </c>
      <c r="R1181" s="229"/>
      <c r="S1181" s="229"/>
      <c r="T1181" s="231">
        <v>0</v>
      </c>
      <c r="U1181" s="229"/>
      <c r="V1181" s="209"/>
    </row>
    <row r="1182" spans="1:22" ht="13.5">
      <c r="A1182" s="225" t="s">
        <v>10191</v>
      </c>
      <c r="B1182" s="226" t="s">
        <v>10192</v>
      </c>
      <c r="C1182" s="227" t="s">
        <v>2721</v>
      </c>
      <c r="D1182" s="228" t="s">
        <v>2026</v>
      </c>
      <c r="E1182" s="247" t="s">
        <v>258</v>
      </c>
      <c r="F1182" s="248"/>
      <c r="G1182" s="228" t="s">
        <v>2170</v>
      </c>
      <c r="H1182" s="229" t="s">
        <v>2026</v>
      </c>
      <c r="I1182" s="229"/>
      <c r="J1182" s="147" t="str">
        <f t="shared" si="37"/>
        <v>汪佳凯</v>
      </c>
      <c r="K1182" s="231">
        <v>0</v>
      </c>
      <c r="L1182" s="208" t="s">
        <v>12107</v>
      </c>
      <c r="M1182" s="208" t="s">
        <v>13827</v>
      </c>
      <c r="N1182" s="154">
        <f t="shared" si="36"/>
        <v>46044</v>
      </c>
      <c r="O1182" s="230">
        <v>7</v>
      </c>
      <c r="P1182" s="230">
        <v>30</v>
      </c>
      <c r="Q1182" s="229" t="s">
        <v>34</v>
      </c>
      <c r="R1182" s="229"/>
      <c r="S1182" s="229"/>
      <c r="T1182" s="231">
        <v>0</v>
      </c>
      <c r="U1182" s="229"/>
      <c r="V1182" s="209"/>
    </row>
    <row r="1183" spans="1:22" ht="13.5">
      <c r="A1183" s="225" t="s">
        <v>3277</v>
      </c>
      <c r="B1183" s="226" t="s">
        <v>3278</v>
      </c>
      <c r="C1183" s="227" t="s">
        <v>12086</v>
      </c>
      <c r="D1183" s="228" t="s">
        <v>421</v>
      </c>
      <c r="E1183" s="247" t="s">
        <v>12091</v>
      </c>
      <c r="F1183" s="248"/>
      <c r="G1183" s="228" t="s">
        <v>70</v>
      </c>
      <c r="H1183" s="229" t="s">
        <v>129</v>
      </c>
      <c r="I1183" s="229"/>
      <c r="J1183" s="147" t="str">
        <f t="shared" si="37"/>
        <v>王琇眉</v>
      </c>
      <c r="K1183" s="231">
        <v>0</v>
      </c>
      <c r="L1183" s="208" t="s">
        <v>12107</v>
      </c>
      <c r="M1183" s="208" t="s">
        <v>12296</v>
      </c>
      <c r="N1183" s="154">
        <f t="shared" si="36"/>
        <v>46077</v>
      </c>
      <c r="O1183" s="230">
        <v>30</v>
      </c>
      <c r="P1183" s="230">
        <v>200</v>
      </c>
      <c r="Q1183" s="229" t="s">
        <v>36</v>
      </c>
      <c r="R1183" s="229"/>
      <c r="S1183" s="229"/>
      <c r="T1183" s="231">
        <v>0</v>
      </c>
      <c r="U1183" s="229"/>
      <c r="V1183" s="209"/>
    </row>
    <row r="1184" spans="1:22" ht="13.5">
      <c r="A1184" s="225" t="s">
        <v>14797</v>
      </c>
      <c r="B1184" s="226" t="s">
        <v>14798</v>
      </c>
      <c r="C1184" s="227" t="s">
        <v>542</v>
      </c>
      <c r="D1184" s="228" t="s">
        <v>106</v>
      </c>
      <c r="E1184" s="247" t="s">
        <v>14803</v>
      </c>
      <c r="F1184" s="248"/>
      <c r="G1184" s="228" t="s">
        <v>6334</v>
      </c>
      <c r="H1184" s="229" t="s">
        <v>106</v>
      </c>
      <c r="I1184" s="229"/>
      <c r="J1184" s="147" t="str">
        <f t="shared" si="37"/>
        <v>賴慶樺</v>
      </c>
      <c r="K1184" s="231">
        <v>0</v>
      </c>
      <c r="L1184" s="208" t="s">
        <v>12107</v>
      </c>
      <c r="M1184" s="208" t="s">
        <v>14813</v>
      </c>
      <c r="N1184" s="154">
        <f t="shared" si="36"/>
        <v>46049</v>
      </c>
      <c r="O1184" s="230">
        <v>10</v>
      </c>
      <c r="P1184" s="231">
        <v>0</v>
      </c>
      <c r="Q1184" s="229" t="s">
        <v>36</v>
      </c>
      <c r="R1184" s="229"/>
      <c r="S1184" s="229"/>
      <c r="T1184" s="231">
        <v>0</v>
      </c>
      <c r="U1184" s="229"/>
      <c r="V1184" s="209"/>
    </row>
    <row r="1185" spans="1:22" ht="13.5">
      <c r="A1185" s="225" t="s">
        <v>13399</v>
      </c>
      <c r="B1185" s="226" t="s">
        <v>13556</v>
      </c>
      <c r="C1185" s="227" t="s">
        <v>51</v>
      </c>
      <c r="D1185" s="228" t="s">
        <v>553</v>
      </c>
      <c r="E1185" s="247" t="s">
        <v>69</v>
      </c>
      <c r="F1185" s="248"/>
      <c r="G1185" s="228" t="s">
        <v>70</v>
      </c>
      <c r="H1185" s="229" t="s">
        <v>129</v>
      </c>
      <c r="I1185" s="229"/>
      <c r="J1185" s="147" t="str">
        <f t="shared" si="37"/>
        <v>王琇眉</v>
      </c>
      <c r="K1185" s="231">
        <v>0</v>
      </c>
      <c r="L1185" s="208" t="s">
        <v>6361</v>
      </c>
      <c r="M1185" s="208" t="s">
        <v>13020</v>
      </c>
      <c r="N1185" s="154">
        <f t="shared" si="36"/>
        <v>46076</v>
      </c>
      <c r="O1185" s="230">
        <v>23</v>
      </c>
      <c r="P1185" s="230">
        <v>184</v>
      </c>
      <c r="Q1185" s="229" t="s">
        <v>36</v>
      </c>
      <c r="R1185" s="229"/>
      <c r="S1185" s="229"/>
      <c r="T1185" s="231">
        <v>0</v>
      </c>
      <c r="U1185" s="229"/>
      <c r="V1185" s="209"/>
    </row>
    <row r="1186" spans="1:22" ht="13.5">
      <c r="A1186" s="225" t="s">
        <v>12281</v>
      </c>
      <c r="B1186" s="226" t="s">
        <v>12282</v>
      </c>
      <c r="C1186" s="227" t="s">
        <v>12503</v>
      </c>
      <c r="D1186" s="228" t="s">
        <v>421</v>
      </c>
      <c r="E1186" s="247" t="s">
        <v>590</v>
      </c>
      <c r="F1186" s="248"/>
      <c r="G1186" s="228" t="s">
        <v>2861</v>
      </c>
      <c r="H1186" s="229" t="s">
        <v>421</v>
      </c>
      <c r="I1186" s="229"/>
      <c r="J1186" s="147" t="str">
        <f t="shared" si="37"/>
        <v>蘇漢城</v>
      </c>
      <c r="K1186" s="231">
        <v>0</v>
      </c>
      <c r="L1186" s="208" t="s">
        <v>9495</v>
      </c>
      <c r="M1186" s="208" t="s">
        <v>12113</v>
      </c>
      <c r="N1186" s="154">
        <f t="shared" si="36"/>
        <v>46048</v>
      </c>
      <c r="O1186" s="230">
        <v>5</v>
      </c>
      <c r="P1186" s="230">
        <v>3</v>
      </c>
      <c r="Q1186" s="229" t="s">
        <v>34</v>
      </c>
      <c r="R1186" s="229"/>
      <c r="S1186" s="229"/>
      <c r="T1186" s="231">
        <v>0</v>
      </c>
      <c r="U1186" s="229"/>
      <c r="V1186" s="209"/>
    </row>
    <row r="1187" spans="1:22" ht="13.5">
      <c r="A1187" s="225" t="s">
        <v>6337</v>
      </c>
      <c r="B1187" s="226" t="s">
        <v>6338</v>
      </c>
      <c r="C1187" s="227" t="s">
        <v>51</v>
      </c>
      <c r="D1187" s="228" t="s">
        <v>5858</v>
      </c>
      <c r="E1187" s="247" t="s">
        <v>80</v>
      </c>
      <c r="F1187" s="248"/>
      <c r="G1187" s="228" t="s">
        <v>32</v>
      </c>
      <c r="H1187" s="229" t="s">
        <v>6876</v>
      </c>
      <c r="I1187" s="229"/>
      <c r="J1187" s="147" t="str">
        <f t="shared" si="37"/>
        <v>許博元</v>
      </c>
      <c r="K1187" s="230">
        <v>75</v>
      </c>
      <c r="L1187" s="208" t="s">
        <v>9495</v>
      </c>
      <c r="M1187" s="208" t="s">
        <v>12509</v>
      </c>
      <c r="N1187" s="154">
        <f t="shared" si="36"/>
        <v>46055</v>
      </c>
      <c r="O1187" s="230">
        <v>10</v>
      </c>
      <c r="P1187" s="230">
        <v>60</v>
      </c>
      <c r="Q1187" s="229" t="s">
        <v>34</v>
      </c>
      <c r="R1187" s="229" t="s">
        <v>13019</v>
      </c>
      <c r="S1187" s="229"/>
      <c r="T1187" s="231">
        <v>0</v>
      </c>
      <c r="U1187" s="230">
        <v>32</v>
      </c>
      <c r="V1187" s="209"/>
    </row>
    <row r="1188" spans="1:22" ht="13.5">
      <c r="A1188" s="225" t="s">
        <v>13778</v>
      </c>
      <c r="B1188" s="226" t="s">
        <v>13779</v>
      </c>
      <c r="C1188" s="227" t="s">
        <v>51</v>
      </c>
      <c r="D1188" s="228" t="s">
        <v>5858</v>
      </c>
      <c r="E1188" s="247" t="s">
        <v>80</v>
      </c>
      <c r="F1188" s="248"/>
      <c r="G1188" s="228"/>
      <c r="H1188" s="229"/>
      <c r="I1188" s="229"/>
      <c r="J1188" s="147">
        <f t="shared" si="37"/>
        <v>0</v>
      </c>
      <c r="K1188" s="231">
        <v>0</v>
      </c>
      <c r="L1188" s="208" t="s">
        <v>9495</v>
      </c>
      <c r="M1188" s="208" t="s">
        <v>12509</v>
      </c>
      <c r="N1188" s="154">
        <f t="shared" si="36"/>
        <v>46055</v>
      </c>
      <c r="O1188" s="230">
        <v>10</v>
      </c>
      <c r="P1188" s="230">
        <v>60</v>
      </c>
      <c r="Q1188" s="229" t="s">
        <v>36</v>
      </c>
      <c r="R1188" s="229"/>
      <c r="S1188" s="229"/>
      <c r="T1188" s="231">
        <v>0</v>
      </c>
      <c r="U1188" s="229"/>
      <c r="V1188" s="209"/>
    </row>
    <row r="1189" spans="1:22" ht="13.5">
      <c r="A1189" s="225" t="s">
        <v>10191</v>
      </c>
      <c r="B1189" s="226" t="s">
        <v>10192</v>
      </c>
      <c r="C1189" s="227" t="s">
        <v>2721</v>
      </c>
      <c r="D1189" s="228" t="s">
        <v>2026</v>
      </c>
      <c r="E1189" s="247" t="s">
        <v>589</v>
      </c>
      <c r="F1189" s="248"/>
      <c r="G1189" s="228" t="s">
        <v>2170</v>
      </c>
      <c r="H1189" s="229" t="s">
        <v>2026</v>
      </c>
      <c r="I1189" s="229"/>
      <c r="J1189" s="147" t="str">
        <f t="shared" si="37"/>
        <v>汪佳凯</v>
      </c>
      <c r="K1189" s="231">
        <v>0</v>
      </c>
      <c r="L1189" s="208" t="s">
        <v>6363</v>
      </c>
      <c r="M1189" s="208" t="s">
        <v>12509</v>
      </c>
      <c r="N1189" s="154">
        <f t="shared" si="36"/>
        <v>46055</v>
      </c>
      <c r="O1189" s="230">
        <v>7</v>
      </c>
      <c r="P1189" s="230">
        <v>30</v>
      </c>
      <c r="Q1189" s="229" t="s">
        <v>36</v>
      </c>
      <c r="R1189" s="229"/>
      <c r="S1189" s="229"/>
      <c r="T1189" s="231">
        <v>0</v>
      </c>
      <c r="U1189" s="229"/>
      <c r="V1189" s="209"/>
    </row>
    <row r="1190" spans="1:22" ht="13.5">
      <c r="A1190" s="225" t="s">
        <v>10189</v>
      </c>
      <c r="B1190" s="226" t="s">
        <v>10190</v>
      </c>
      <c r="C1190" s="227" t="s">
        <v>390</v>
      </c>
      <c r="D1190" s="228" t="s">
        <v>2026</v>
      </c>
      <c r="E1190" s="247" t="s">
        <v>328</v>
      </c>
      <c r="F1190" s="248"/>
      <c r="G1190" s="228" t="s">
        <v>2170</v>
      </c>
      <c r="H1190" s="229" t="s">
        <v>2026</v>
      </c>
      <c r="I1190" s="229"/>
      <c r="J1190" s="147" t="str">
        <f t="shared" si="37"/>
        <v>汪佳凯</v>
      </c>
      <c r="K1190" s="231">
        <v>0</v>
      </c>
      <c r="L1190" s="208" t="s">
        <v>12113</v>
      </c>
      <c r="M1190" s="208" t="s">
        <v>13828</v>
      </c>
      <c r="N1190" s="154">
        <f t="shared" si="36"/>
        <v>46058</v>
      </c>
      <c r="O1190" s="230">
        <v>9</v>
      </c>
      <c r="P1190" s="230">
        <v>65</v>
      </c>
      <c r="Q1190" s="229" t="s">
        <v>36</v>
      </c>
      <c r="R1190" s="229"/>
      <c r="S1190" s="229"/>
      <c r="T1190" s="231">
        <v>0</v>
      </c>
      <c r="U1190" s="229"/>
      <c r="V1190" s="209"/>
    </row>
    <row r="1191" spans="1:22" ht="13.5">
      <c r="A1191" s="225" t="s">
        <v>13781</v>
      </c>
      <c r="B1191" s="226" t="s">
        <v>13782</v>
      </c>
      <c r="C1191" s="227" t="s">
        <v>41</v>
      </c>
      <c r="D1191" s="228" t="s">
        <v>6004</v>
      </c>
      <c r="E1191" s="247" t="s">
        <v>125</v>
      </c>
      <c r="F1191" s="248"/>
      <c r="G1191" s="228" t="s">
        <v>70</v>
      </c>
      <c r="H1191" s="229" t="s">
        <v>129</v>
      </c>
      <c r="I1191" s="229"/>
      <c r="J1191" s="147" t="str">
        <f t="shared" si="37"/>
        <v>王琇眉</v>
      </c>
      <c r="K1191" s="231">
        <v>0</v>
      </c>
      <c r="L1191" s="208" t="s">
        <v>12113</v>
      </c>
      <c r="M1191" s="208" t="s">
        <v>13222</v>
      </c>
      <c r="N1191" s="154">
        <f t="shared" si="36"/>
        <v>46059</v>
      </c>
      <c r="O1191" s="230">
        <v>10</v>
      </c>
      <c r="P1191" s="230">
        <v>80</v>
      </c>
      <c r="Q1191" s="229" t="s">
        <v>36</v>
      </c>
      <c r="R1191" s="229"/>
      <c r="S1191" s="229"/>
      <c r="T1191" s="231">
        <v>0</v>
      </c>
      <c r="U1191" s="229"/>
      <c r="V1191" s="209"/>
    </row>
    <row r="1192" spans="1:22" ht="13.5">
      <c r="A1192" s="225" t="s">
        <v>12281</v>
      </c>
      <c r="B1192" s="226" t="s">
        <v>12282</v>
      </c>
      <c r="C1192" s="227" t="s">
        <v>12504</v>
      </c>
      <c r="D1192" s="228" t="s">
        <v>421</v>
      </c>
      <c r="E1192" s="247" t="s">
        <v>12505</v>
      </c>
      <c r="F1192" s="248"/>
      <c r="G1192" s="228" t="s">
        <v>2861</v>
      </c>
      <c r="H1192" s="229" t="s">
        <v>421</v>
      </c>
      <c r="I1192" s="229"/>
      <c r="J1192" s="147" t="str">
        <f t="shared" si="37"/>
        <v>蘇漢城</v>
      </c>
      <c r="K1192" s="231">
        <v>0</v>
      </c>
      <c r="L1192" s="208" t="s">
        <v>14813</v>
      </c>
      <c r="M1192" s="208" t="s">
        <v>12509</v>
      </c>
      <c r="N1192" s="154">
        <f t="shared" si="36"/>
        <v>46055</v>
      </c>
      <c r="O1192" s="230">
        <v>5</v>
      </c>
      <c r="P1192" s="230">
        <v>3</v>
      </c>
      <c r="Q1192" s="229" t="s">
        <v>34</v>
      </c>
      <c r="R1192" s="229"/>
      <c r="S1192" s="229"/>
      <c r="T1192" s="231">
        <v>0</v>
      </c>
      <c r="U1192" s="229"/>
      <c r="V1192" s="209"/>
    </row>
    <row r="1193" spans="1:22" ht="13.5">
      <c r="A1193" s="225" t="s">
        <v>14797</v>
      </c>
      <c r="B1193" s="226" t="s">
        <v>14798</v>
      </c>
      <c r="C1193" s="227" t="s">
        <v>14804</v>
      </c>
      <c r="D1193" s="228" t="s">
        <v>106</v>
      </c>
      <c r="E1193" s="247" t="s">
        <v>14805</v>
      </c>
      <c r="F1193" s="248"/>
      <c r="G1193" s="228" t="s">
        <v>6334</v>
      </c>
      <c r="H1193" s="229" t="s">
        <v>106</v>
      </c>
      <c r="I1193" s="229"/>
      <c r="J1193" s="147" t="str">
        <f t="shared" si="37"/>
        <v>賴慶樺</v>
      </c>
      <c r="K1193" s="231">
        <v>0</v>
      </c>
      <c r="L1193" s="208" t="s">
        <v>14813</v>
      </c>
      <c r="M1193" s="208" t="s">
        <v>13020</v>
      </c>
      <c r="N1193" s="154">
        <f t="shared" si="36"/>
        <v>46076</v>
      </c>
      <c r="O1193" s="230">
        <v>15</v>
      </c>
      <c r="P1193" s="231">
        <v>0</v>
      </c>
      <c r="Q1193" s="229" t="s">
        <v>36</v>
      </c>
      <c r="R1193" s="229"/>
      <c r="S1193" s="229"/>
      <c r="T1193" s="231">
        <v>0</v>
      </c>
      <c r="U1193" s="229"/>
      <c r="V1193" s="209"/>
    </row>
    <row r="1194" spans="1:22" ht="13.5">
      <c r="A1194" s="225" t="s">
        <v>11927</v>
      </c>
      <c r="B1194" s="226" t="s">
        <v>11928</v>
      </c>
      <c r="C1194" s="227" t="s">
        <v>46</v>
      </c>
      <c r="D1194" s="228" t="s">
        <v>615</v>
      </c>
      <c r="E1194" s="247" t="s">
        <v>49</v>
      </c>
      <c r="F1194" s="248"/>
      <c r="G1194" s="228" t="s">
        <v>2860</v>
      </c>
      <c r="H1194" s="229" t="s">
        <v>13729</v>
      </c>
      <c r="I1194" s="229"/>
      <c r="J1194" s="147" t="str">
        <f t="shared" si="37"/>
        <v>蔣永華</v>
      </c>
      <c r="K1194" s="231">
        <v>0</v>
      </c>
      <c r="L1194" s="208" t="s">
        <v>13388</v>
      </c>
      <c r="M1194" s="208" t="s">
        <v>13221</v>
      </c>
      <c r="N1194" s="154">
        <f t="shared" si="36"/>
        <v>46056</v>
      </c>
      <c r="O1194" s="230">
        <v>5</v>
      </c>
      <c r="P1194" s="230">
        <v>24</v>
      </c>
      <c r="Q1194" s="229" t="s">
        <v>36</v>
      </c>
      <c r="R1194" s="229"/>
      <c r="S1194" s="229"/>
      <c r="T1194" s="231">
        <v>0</v>
      </c>
      <c r="U1194" s="230">
        <v>2</v>
      </c>
      <c r="V1194" s="209"/>
    </row>
    <row r="1195" spans="1:22" ht="13.5">
      <c r="A1195" s="225" t="s">
        <v>11927</v>
      </c>
      <c r="B1195" s="226" t="s">
        <v>11928</v>
      </c>
      <c r="C1195" s="227" t="s">
        <v>46</v>
      </c>
      <c r="D1195" s="228" t="s">
        <v>615</v>
      </c>
      <c r="E1195" s="247" t="s">
        <v>90</v>
      </c>
      <c r="F1195" s="248"/>
      <c r="G1195" s="228" t="s">
        <v>100</v>
      </c>
      <c r="H1195" s="229" t="s">
        <v>476</v>
      </c>
      <c r="I1195" s="229"/>
      <c r="J1195" s="147" t="str">
        <f t="shared" si="37"/>
        <v>莊廉琯</v>
      </c>
      <c r="K1195" s="231">
        <v>0</v>
      </c>
      <c r="L1195" s="208" t="s">
        <v>13388</v>
      </c>
      <c r="M1195" s="208" t="s">
        <v>12508</v>
      </c>
      <c r="N1195" s="154">
        <f t="shared" si="36"/>
        <v>46052</v>
      </c>
      <c r="O1195" s="230">
        <v>3</v>
      </c>
      <c r="P1195" s="230">
        <v>24</v>
      </c>
      <c r="Q1195" s="229" t="s">
        <v>36</v>
      </c>
      <c r="R1195" s="229"/>
      <c r="S1195" s="229"/>
      <c r="T1195" s="231">
        <v>0</v>
      </c>
      <c r="U1195" s="229"/>
      <c r="V1195" s="209"/>
    </row>
    <row r="1196" spans="1:22" ht="13.5">
      <c r="A1196" s="225" t="s">
        <v>11929</v>
      </c>
      <c r="B1196" s="226" t="s">
        <v>11930</v>
      </c>
      <c r="C1196" s="227" t="s">
        <v>51</v>
      </c>
      <c r="D1196" s="228" t="s">
        <v>50</v>
      </c>
      <c r="E1196" s="247" t="s">
        <v>13207</v>
      </c>
      <c r="F1196" s="248"/>
      <c r="G1196" s="228" t="s">
        <v>506</v>
      </c>
      <c r="H1196" s="229" t="s">
        <v>112</v>
      </c>
      <c r="I1196" s="229"/>
      <c r="J1196" s="147" t="str">
        <f t="shared" si="37"/>
        <v>何昆達</v>
      </c>
      <c r="K1196" s="231">
        <v>0</v>
      </c>
      <c r="L1196" s="208" t="s">
        <v>13389</v>
      </c>
      <c r="M1196" s="208" t="s">
        <v>12114</v>
      </c>
      <c r="N1196" s="154">
        <f t="shared" si="36"/>
        <v>46078</v>
      </c>
      <c r="O1196" s="230">
        <v>15</v>
      </c>
      <c r="P1196" s="230">
        <v>96</v>
      </c>
      <c r="Q1196" s="229" t="s">
        <v>36</v>
      </c>
      <c r="R1196" s="229"/>
      <c r="S1196" s="229"/>
      <c r="T1196" s="231">
        <v>0</v>
      </c>
      <c r="U1196" s="229"/>
      <c r="V1196" s="209"/>
    </row>
    <row r="1197" spans="1:22" ht="13.5">
      <c r="A1197" s="225" t="s">
        <v>11927</v>
      </c>
      <c r="B1197" s="226" t="s">
        <v>11928</v>
      </c>
      <c r="C1197" s="227" t="s">
        <v>41</v>
      </c>
      <c r="D1197" s="228" t="s">
        <v>615</v>
      </c>
      <c r="E1197" s="247" t="s">
        <v>125</v>
      </c>
      <c r="F1197" s="248"/>
      <c r="G1197" s="228" t="s">
        <v>70</v>
      </c>
      <c r="H1197" s="229" t="s">
        <v>129</v>
      </c>
      <c r="I1197" s="229"/>
      <c r="J1197" s="147" t="str">
        <f t="shared" si="37"/>
        <v>王琇眉</v>
      </c>
      <c r="K1197" s="231">
        <v>0</v>
      </c>
      <c r="L1197" s="208" t="s">
        <v>13389</v>
      </c>
      <c r="M1197" s="208" t="s">
        <v>13390</v>
      </c>
      <c r="N1197" s="154">
        <f t="shared" si="36"/>
        <v>46064</v>
      </c>
      <c r="O1197" s="230">
        <v>10</v>
      </c>
      <c r="P1197" s="230">
        <v>60</v>
      </c>
      <c r="Q1197" s="229" t="s">
        <v>36</v>
      </c>
      <c r="R1197" s="229"/>
      <c r="S1197" s="229"/>
      <c r="T1197" s="231">
        <v>0</v>
      </c>
      <c r="U1197" s="229"/>
      <c r="V1197" s="209"/>
    </row>
    <row r="1198" spans="1:22" ht="13.5">
      <c r="A1198" s="225" t="s">
        <v>14797</v>
      </c>
      <c r="B1198" s="226" t="s">
        <v>14798</v>
      </c>
      <c r="C1198" s="227" t="s">
        <v>14806</v>
      </c>
      <c r="D1198" s="228" t="s">
        <v>106</v>
      </c>
      <c r="E1198" s="247" t="s">
        <v>14807</v>
      </c>
      <c r="F1198" s="248"/>
      <c r="G1198" s="228" t="s">
        <v>6334</v>
      </c>
      <c r="H1198" s="229" t="s">
        <v>106</v>
      </c>
      <c r="I1198" s="229"/>
      <c r="J1198" s="147" t="str">
        <f t="shared" si="37"/>
        <v>賴慶樺</v>
      </c>
      <c r="K1198" s="231">
        <v>0</v>
      </c>
      <c r="L1198" s="208" t="s">
        <v>12509</v>
      </c>
      <c r="M1198" s="208" t="s">
        <v>13021</v>
      </c>
      <c r="N1198" s="154">
        <f t="shared" si="36"/>
        <v>46083</v>
      </c>
      <c r="O1198" s="230">
        <v>15</v>
      </c>
      <c r="P1198" s="231">
        <v>0</v>
      </c>
      <c r="Q1198" s="229" t="s">
        <v>36</v>
      </c>
      <c r="R1198" s="229"/>
      <c r="S1198" s="229"/>
      <c r="T1198" s="231">
        <v>0</v>
      </c>
      <c r="U1198" s="229"/>
      <c r="V1198" s="209"/>
    </row>
    <row r="1199" spans="1:22" ht="13.5">
      <c r="A1199" s="225" t="s">
        <v>10191</v>
      </c>
      <c r="B1199" s="226" t="s">
        <v>10192</v>
      </c>
      <c r="C1199" s="227" t="s">
        <v>2723</v>
      </c>
      <c r="D1199" s="228" t="s">
        <v>2026</v>
      </c>
      <c r="E1199" s="247" t="s">
        <v>2725</v>
      </c>
      <c r="F1199" s="248"/>
      <c r="G1199" s="228" t="s">
        <v>2170</v>
      </c>
      <c r="H1199" s="229" t="s">
        <v>2026</v>
      </c>
      <c r="I1199" s="229"/>
      <c r="J1199" s="147" t="str">
        <f t="shared" si="37"/>
        <v>汪佳凯</v>
      </c>
      <c r="K1199" s="231">
        <v>0</v>
      </c>
      <c r="L1199" s="208" t="s">
        <v>13221</v>
      </c>
      <c r="M1199" s="208" t="s">
        <v>13828</v>
      </c>
      <c r="N1199" s="154">
        <f t="shared" si="36"/>
        <v>46058</v>
      </c>
      <c r="O1199" s="230">
        <v>3</v>
      </c>
      <c r="P1199" s="230">
        <v>10</v>
      </c>
      <c r="Q1199" s="229" t="s">
        <v>36</v>
      </c>
      <c r="R1199" s="229"/>
      <c r="S1199" s="229"/>
      <c r="T1199" s="231">
        <v>0</v>
      </c>
      <c r="U1199" s="229"/>
      <c r="V1199" s="209"/>
    </row>
    <row r="1200" spans="1:22" ht="13.5">
      <c r="A1200" s="225" t="s">
        <v>10189</v>
      </c>
      <c r="B1200" s="226" t="s">
        <v>10190</v>
      </c>
      <c r="C1200" s="227" t="s">
        <v>256</v>
      </c>
      <c r="D1200" s="228" t="s">
        <v>2026</v>
      </c>
      <c r="E1200" s="247" t="s">
        <v>257</v>
      </c>
      <c r="F1200" s="248"/>
      <c r="G1200" s="228" t="s">
        <v>2170</v>
      </c>
      <c r="H1200" s="229" t="s">
        <v>2026</v>
      </c>
      <c r="I1200" s="229"/>
      <c r="J1200" s="147" t="str">
        <f t="shared" si="37"/>
        <v>汪佳凯</v>
      </c>
      <c r="K1200" s="231">
        <v>0</v>
      </c>
      <c r="L1200" s="208" t="s">
        <v>13222</v>
      </c>
      <c r="M1200" s="208" t="s">
        <v>10221</v>
      </c>
      <c r="N1200" s="154">
        <f t="shared" si="36"/>
        <v>46108</v>
      </c>
      <c r="O1200" s="230">
        <v>30</v>
      </c>
      <c r="P1200" s="230">
        <v>200</v>
      </c>
      <c r="Q1200" s="229" t="s">
        <v>36</v>
      </c>
      <c r="R1200" s="229"/>
      <c r="S1200" s="229"/>
      <c r="T1200" s="231">
        <v>0</v>
      </c>
      <c r="U1200" s="229"/>
      <c r="V1200" s="209"/>
    </row>
    <row r="1201" spans="1:22" ht="13.5">
      <c r="A1201" s="225" t="s">
        <v>10191</v>
      </c>
      <c r="B1201" s="226" t="s">
        <v>10192</v>
      </c>
      <c r="C1201" s="227" t="s">
        <v>2723</v>
      </c>
      <c r="D1201" s="228" t="s">
        <v>2026</v>
      </c>
      <c r="E1201" s="247" t="s">
        <v>2723</v>
      </c>
      <c r="F1201" s="248"/>
      <c r="G1201" s="228" t="s">
        <v>2170</v>
      </c>
      <c r="H1201" s="229" t="s">
        <v>2026</v>
      </c>
      <c r="I1201" s="229"/>
      <c r="J1201" s="147" t="str">
        <f t="shared" si="37"/>
        <v>汪佳凯</v>
      </c>
      <c r="K1201" s="231">
        <v>0</v>
      </c>
      <c r="L1201" s="208" t="s">
        <v>13222</v>
      </c>
      <c r="M1201" s="208" t="s">
        <v>12296</v>
      </c>
      <c r="N1201" s="154">
        <f t="shared" si="36"/>
        <v>46077</v>
      </c>
      <c r="O1201" s="230">
        <v>8</v>
      </c>
      <c r="P1201" s="230">
        <v>10</v>
      </c>
      <c r="Q1201" s="229" t="s">
        <v>36</v>
      </c>
      <c r="R1201" s="229"/>
      <c r="S1201" s="229"/>
      <c r="T1201" s="231">
        <v>0</v>
      </c>
      <c r="U1201" s="229"/>
      <c r="V1201" s="209"/>
    </row>
    <row r="1202" spans="1:22" ht="13.5">
      <c r="A1202" s="225" t="s">
        <v>14797</v>
      </c>
      <c r="B1202" s="226" t="s">
        <v>14798</v>
      </c>
      <c r="C1202" s="227" t="s">
        <v>14806</v>
      </c>
      <c r="D1202" s="228" t="s">
        <v>106</v>
      </c>
      <c r="E1202" s="247" t="s">
        <v>14808</v>
      </c>
      <c r="F1202" s="248"/>
      <c r="G1202" s="228" t="s">
        <v>6334</v>
      </c>
      <c r="H1202" s="229" t="s">
        <v>106</v>
      </c>
      <c r="I1202" s="229"/>
      <c r="J1202" s="147" t="str">
        <f t="shared" si="37"/>
        <v>賴慶樺</v>
      </c>
      <c r="K1202" s="231">
        <v>0</v>
      </c>
      <c r="L1202" s="208" t="s">
        <v>13790</v>
      </c>
      <c r="M1202" s="208" t="s">
        <v>13021</v>
      </c>
      <c r="N1202" s="154">
        <f t="shared" si="36"/>
        <v>46083</v>
      </c>
      <c r="O1202" s="230">
        <v>10</v>
      </c>
      <c r="P1202" s="231">
        <v>0</v>
      </c>
      <c r="Q1202" s="229" t="s">
        <v>36</v>
      </c>
      <c r="R1202" s="229"/>
      <c r="S1202" s="229"/>
      <c r="T1202" s="231">
        <v>0</v>
      </c>
      <c r="U1202" s="229"/>
      <c r="V1202" s="209"/>
    </row>
    <row r="1203" spans="1:22" ht="13.5">
      <c r="A1203" s="225" t="s">
        <v>13781</v>
      </c>
      <c r="B1203" s="226" t="s">
        <v>13782</v>
      </c>
      <c r="C1203" s="227" t="s">
        <v>46</v>
      </c>
      <c r="D1203" s="228" t="s">
        <v>6004</v>
      </c>
      <c r="E1203" s="247" t="s">
        <v>487</v>
      </c>
      <c r="F1203" s="248"/>
      <c r="G1203" s="228" t="s">
        <v>506</v>
      </c>
      <c r="H1203" s="229" t="s">
        <v>6004</v>
      </c>
      <c r="I1203" s="229"/>
      <c r="J1203" s="147" t="str">
        <f t="shared" si="37"/>
        <v>陳奕宏</v>
      </c>
      <c r="K1203" s="231">
        <v>0</v>
      </c>
      <c r="L1203" s="208" t="s">
        <v>13790</v>
      </c>
      <c r="M1203" s="208" t="s">
        <v>13791</v>
      </c>
      <c r="N1203" s="154">
        <f t="shared" si="36"/>
        <v>46066</v>
      </c>
      <c r="O1203" s="230">
        <v>5</v>
      </c>
      <c r="P1203" s="230">
        <v>20</v>
      </c>
      <c r="Q1203" s="229" t="s">
        <v>36</v>
      </c>
      <c r="R1203" s="229"/>
      <c r="S1203" s="229"/>
      <c r="T1203" s="231">
        <v>0</v>
      </c>
      <c r="U1203" s="229"/>
      <c r="V1203" s="209"/>
    </row>
    <row r="1204" spans="1:22" ht="13.5">
      <c r="A1204" s="225" t="s">
        <v>13781</v>
      </c>
      <c r="B1204" s="226" t="s">
        <v>13782</v>
      </c>
      <c r="C1204" s="227" t="s">
        <v>46</v>
      </c>
      <c r="D1204" s="228" t="s">
        <v>6004</v>
      </c>
      <c r="E1204" s="247" t="s">
        <v>45</v>
      </c>
      <c r="F1204" s="248"/>
      <c r="G1204" s="228" t="s">
        <v>506</v>
      </c>
      <c r="H1204" s="229" t="s">
        <v>6004</v>
      </c>
      <c r="I1204" s="229"/>
      <c r="J1204" s="147" t="str">
        <f t="shared" si="37"/>
        <v>陳奕宏</v>
      </c>
      <c r="K1204" s="231">
        <v>0</v>
      </c>
      <c r="L1204" s="208" t="s">
        <v>13790</v>
      </c>
      <c r="M1204" s="208" t="s">
        <v>13224</v>
      </c>
      <c r="N1204" s="154">
        <f t="shared" si="36"/>
        <v>46063</v>
      </c>
      <c r="O1204" s="230">
        <v>2</v>
      </c>
      <c r="P1204" s="230">
        <v>8</v>
      </c>
      <c r="Q1204" s="229" t="s">
        <v>36</v>
      </c>
      <c r="R1204" s="229"/>
      <c r="S1204" s="229"/>
      <c r="T1204" s="231">
        <v>0</v>
      </c>
      <c r="U1204" s="229"/>
      <c r="V1204" s="209"/>
    </row>
    <row r="1205" spans="1:22" ht="13.5">
      <c r="A1205" s="225" t="s">
        <v>13830</v>
      </c>
      <c r="B1205" s="226" t="s">
        <v>13831</v>
      </c>
      <c r="C1205" s="227" t="s">
        <v>2721</v>
      </c>
      <c r="D1205" s="228" t="s">
        <v>2026</v>
      </c>
      <c r="E1205" s="247" t="s">
        <v>258</v>
      </c>
      <c r="F1205" s="248"/>
      <c r="G1205" s="228" t="s">
        <v>2170</v>
      </c>
      <c r="H1205" s="229" t="s">
        <v>2026</v>
      </c>
      <c r="I1205" s="229"/>
      <c r="J1205" s="147" t="str">
        <f t="shared" si="37"/>
        <v>汪佳凯</v>
      </c>
      <c r="K1205" s="231">
        <v>0</v>
      </c>
      <c r="L1205" s="208" t="s">
        <v>13224</v>
      </c>
      <c r="M1205" s="208" t="s">
        <v>13020</v>
      </c>
      <c r="N1205" s="154">
        <f t="shared" si="36"/>
        <v>46076</v>
      </c>
      <c r="O1205" s="230">
        <v>5</v>
      </c>
      <c r="P1205" s="231">
        <v>0</v>
      </c>
      <c r="Q1205" s="229" t="s">
        <v>36</v>
      </c>
      <c r="R1205" s="229"/>
      <c r="S1205" s="229"/>
      <c r="T1205" s="231">
        <v>0</v>
      </c>
      <c r="U1205" s="229"/>
      <c r="V1205" s="209"/>
    </row>
    <row r="1206" spans="1:22" ht="13.5">
      <c r="A1206" s="225" t="s">
        <v>13781</v>
      </c>
      <c r="B1206" s="226" t="s">
        <v>13782</v>
      </c>
      <c r="C1206" s="227" t="s">
        <v>46</v>
      </c>
      <c r="D1206" s="228" t="s">
        <v>6004</v>
      </c>
      <c r="E1206" s="247" t="s">
        <v>12668</v>
      </c>
      <c r="F1206" s="248"/>
      <c r="G1206" s="228" t="s">
        <v>506</v>
      </c>
      <c r="H1206" s="229" t="s">
        <v>770</v>
      </c>
      <c r="I1206" s="229"/>
      <c r="J1206" s="147" t="str">
        <f t="shared" si="37"/>
        <v>鄭珅易</v>
      </c>
      <c r="K1206" s="231">
        <v>0</v>
      </c>
      <c r="L1206" s="208" t="s">
        <v>13390</v>
      </c>
      <c r="M1206" s="208" t="s">
        <v>13390</v>
      </c>
      <c r="N1206" s="154">
        <f t="shared" si="36"/>
        <v>46064</v>
      </c>
      <c r="O1206" s="230">
        <v>1</v>
      </c>
      <c r="P1206" s="230">
        <v>8</v>
      </c>
      <c r="Q1206" s="229" t="s">
        <v>36</v>
      </c>
      <c r="R1206" s="229"/>
      <c r="S1206" s="229"/>
      <c r="T1206" s="231">
        <v>0</v>
      </c>
      <c r="U1206" s="229"/>
      <c r="V1206" s="209"/>
    </row>
    <row r="1207" spans="1:22" ht="13.5">
      <c r="A1207" s="225" t="s">
        <v>11927</v>
      </c>
      <c r="B1207" s="226" t="s">
        <v>11928</v>
      </c>
      <c r="C1207" s="227" t="s">
        <v>46</v>
      </c>
      <c r="D1207" s="228" t="s">
        <v>615</v>
      </c>
      <c r="E1207" s="247" t="s">
        <v>487</v>
      </c>
      <c r="F1207" s="248"/>
      <c r="G1207" s="228" t="s">
        <v>100</v>
      </c>
      <c r="H1207" s="229" t="s">
        <v>615</v>
      </c>
      <c r="I1207" s="229"/>
      <c r="J1207" s="147" t="str">
        <f t="shared" si="37"/>
        <v>彭志豪</v>
      </c>
      <c r="K1207" s="231">
        <v>0</v>
      </c>
      <c r="L1207" s="208" t="s">
        <v>13391</v>
      </c>
      <c r="M1207" s="208" t="s">
        <v>13392</v>
      </c>
      <c r="N1207" s="154">
        <f t="shared" si="36"/>
        <v>46086</v>
      </c>
      <c r="O1207" s="230">
        <v>10</v>
      </c>
      <c r="P1207" s="230">
        <v>16</v>
      </c>
      <c r="Q1207" s="229" t="s">
        <v>36</v>
      </c>
      <c r="R1207" s="229"/>
      <c r="S1207" s="229"/>
      <c r="T1207" s="231">
        <v>0</v>
      </c>
      <c r="U1207" s="229"/>
      <c r="V1207" s="209"/>
    </row>
    <row r="1208" spans="1:22" ht="13.5">
      <c r="A1208" s="225" t="s">
        <v>11927</v>
      </c>
      <c r="B1208" s="226" t="s">
        <v>11928</v>
      </c>
      <c r="C1208" s="227" t="s">
        <v>46</v>
      </c>
      <c r="D1208" s="228" t="s">
        <v>615</v>
      </c>
      <c r="E1208" s="247" t="s">
        <v>91</v>
      </c>
      <c r="F1208" s="248"/>
      <c r="G1208" s="228" t="s">
        <v>100</v>
      </c>
      <c r="H1208" s="229" t="s">
        <v>615</v>
      </c>
      <c r="I1208" s="229"/>
      <c r="J1208" s="147" t="str">
        <f t="shared" si="37"/>
        <v>彭志豪</v>
      </c>
      <c r="K1208" s="231">
        <v>0</v>
      </c>
      <c r="L1208" s="208" t="s">
        <v>13391</v>
      </c>
      <c r="M1208" s="208" t="s">
        <v>13226</v>
      </c>
      <c r="N1208" s="154">
        <f t="shared" si="36"/>
        <v>46121</v>
      </c>
      <c r="O1208" s="230">
        <v>33</v>
      </c>
      <c r="P1208" s="230">
        <v>40</v>
      </c>
      <c r="Q1208" s="229" t="s">
        <v>36</v>
      </c>
      <c r="R1208" s="229"/>
      <c r="S1208" s="229"/>
      <c r="T1208" s="231">
        <v>0</v>
      </c>
      <c r="U1208" s="229"/>
      <c r="V1208" s="209"/>
    </row>
    <row r="1209" spans="1:22" ht="13.5">
      <c r="A1209" s="225" t="s">
        <v>13781</v>
      </c>
      <c r="B1209" s="226" t="s">
        <v>13782</v>
      </c>
      <c r="C1209" s="227" t="s">
        <v>46</v>
      </c>
      <c r="D1209" s="228" t="s">
        <v>6004</v>
      </c>
      <c r="E1209" s="247" t="s">
        <v>47</v>
      </c>
      <c r="F1209" s="248"/>
      <c r="G1209" s="228" t="s">
        <v>506</v>
      </c>
      <c r="H1209" s="229" t="s">
        <v>770</v>
      </c>
      <c r="I1209" s="229"/>
      <c r="J1209" s="147" t="str">
        <f t="shared" si="37"/>
        <v>鄭珅易</v>
      </c>
      <c r="K1209" s="231">
        <v>0</v>
      </c>
      <c r="L1209" s="208" t="s">
        <v>13391</v>
      </c>
      <c r="M1209" s="208" t="s">
        <v>13391</v>
      </c>
      <c r="N1209" s="154">
        <f t="shared" si="36"/>
        <v>46065</v>
      </c>
      <c r="O1209" s="230">
        <v>1</v>
      </c>
      <c r="P1209" s="230">
        <v>4</v>
      </c>
      <c r="Q1209" s="229" t="s">
        <v>36</v>
      </c>
      <c r="R1209" s="229"/>
      <c r="S1209" s="229"/>
      <c r="T1209" s="231">
        <v>0</v>
      </c>
      <c r="U1209" s="229"/>
      <c r="V1209" s="209"/>
    </row>
    <row r="1210" spans="1:22" ht="13.5">
      <c r="A1210" s="225" t="s">
        <v>13781</v>
      </c>
      <c r="B1210" s="226" t="s">
        <v>13782</v>
      </c>
      <c r="C1210" s="227" t="s">
        <v>46</v>
      </c>
      <c r="D1210" s="228" t="s">
        <v>6004</v>
      </c>
      <c r="E1210" s="247" t="s">
        <v>96</v>
      </c>
      <c r="F1210" s="248"/>
      <c r="G1210" s="228" t="s">
        <v>506</v>
      </c>
      <c r="H1210" s="229" t="s">
        <v>770</v>
      </c>
      <c r="I1210" s="229"/>
      <c r="J1210" s="147" t="str">
        <f t="shared" si="37"/>
        <v>鄭珅易</v>
      </c>
      <c r="K1210" s="231">
        <v>0</v>
      </c>
      <c r="L1210" s="208" t="s">
        <v>13391</v>
      </c>
      <c r="M1210" s="208" t="s">
        <v>13391</v>
      </c>
      <c r="N1210" s="154">
        <f t="shared" si="36"/>
        <v>46065</v>
      </c>
      <c r="O1210" s="230">
        <v>1</v>
      </c>
      <c r="P1210" s="230">
        <v>4</v>
      </c>
      <c r="Q1210" s="229" t="s">
        <v>36</v>
      </c>
      <c r="R1210" s="229"/>
      <c r="S1210" s="229"/>
      <c r="T1210" s="231">
        <v>0</v>
      </c>
      <c r="U1210" s="229"/>
      <c r="V1210" s="209"/>
    </row>
    <row r="1211" spans="1:22" ht="13.5">
      <c r="A1211" s="225" t="s">
        <v>13781</v>
      </c>
      <c r="B1211" s="226" t="s">
        <v>13782</v>
      </c>
      <c r="C1211" s="227" t="s">
        <v>46</v>
      </c>
      <c r="D1211" s="228" t="s">
        <v>6004</v>
      </c>
      <c r="E1211" s="247" t="s">
        <v>13789</v>
      </c>
      <c r="F1211" s="248"/>
      <c r="G1211" s="228" t="s">
        <v>506</v>
      </c>
      <c r="H1211" s="229" t="s">
        <v>770</v>
      </c>
      <c r="I1211" s="229"/>
      <c r="J1211" s="147" t="str">
        <f t="shared" si="37"/>
        <v>鄭珅易</v>
      </c>
      <c r="K1211" s="231">
        <v>0</v>
      </c>
      <c r="L1211" s="208" t="s">
        <v>13791</v>
      </c>
      <c r="M1211" s="208" t="s">
        <v>13020</v>
      </c>
      <c r="N1211" s="154">
        <f t="shared" si="36"/>
        <v>46076</v>
      </c>
      <c r="O1211" s="230">
        <v>2</v>
      </c>
      <c r="P1211" s="230">
        <v>16</v>
      </c>
      <c r="Q1211" s="229" t="s">
        <v>36</v>
      </c>
      <c r="R1211" s="229"/>
      <c r="S1211" s="229"/>
      <c r="T1211" s="231">
        <v>0</v>
      </c>
      <c r="U1211" s="229"/>
      <c r="V1211" s="209"/>
    </row>
    <row r="1212" spans="1:22" ht="13.5">
      <c r="A1212" s="225" t="s">
        <v>6337</v>
      </c>
      <c r="B1212" s="226" t="s">
        <v>6338</v>
      </c>
      <c r="C1212" s="227" t="s">
        <v>41</v>
      </c>
      <c r="D1212" s="228" t="s">
        <v>5858</v>
      </c>
      <c r="E1212" s="247" t="s">
        <v>125</v>
      </c>
      <c r="F1212" s="248" t="s">
        <v>12300</v>
      </c>
      <c r="G1212" s="228" t="s">
        <v>70</v>
      </c>
      <c r="H1212" s="229" t="s">
        <v>129</v>
      </c>
      <c r="I1212" s="229"/>
      <c r="J1212" s="147" t="str">
        <f t="shared" si="37"/>
        <v>王琇眉</v>
      </c>
      <c r="K1212" s="231">
        <v>0</v>
      </c>
      <c r="L1212" s="208" t="s">
        <v>13020</v>
      </c>
      <c r="M1212" s="208" t="s">
        <v>13557</v>
      </c>
      <c r="N1212" s="154">
        <f t="shared" si="36"/>
        <v>46094</v>
      </c>
      <c r="O1212" s="230">
        <v>14</v>
      </c>
      <c r="P1212" s="230">
        <v>80</v>
      </c>
      <c r="Q1212" s="229" t="s">
        <v>34</v>
      </c>
      <c r="R1212" s="229"/>
      <c r="S1212" s="229"/>
      <c r="T1212" s="231">
        <v>0</v>
      </c>
      <c r="U1212" s="229"/>
      <c r="V1212" s="209"/>
    </row>
    <row r="1213" spans="1:22" ht="13.5">
      <c r="A1213" s="225" t="s">
        <v>13778</v>
      </c>
      <c r="B1213" s="226" t="s">
        <v>13779</v>
      </c>
      <c r="C1213" s="227" t="s">
        <v>41</v>
      </c>
      <c r="D1213" s="228" t="s">
        <v>5858</v>
      </c>
      <c r="E1213" s="247" t="s">
        <v>125</v>
      </c>
      <c r="F1213" s="248"/>
      <c r="G1213" s="228"/>
      <c r="H1213" s="229"/>
      <c r="I1213" s="229"/>
      <c r="J1213" s="147">
        <f t="shared" si="37"/>
        <v>0</v>
      </c>
      <c r="K1213" s="231">
        <v>0</v>
      </c>
      <c r="L1213" s="208" t="s">
        <v>13020</v>
      </c>
      <c r="M1213" s="208" t="s">
        <v>13557</v>
      </c>
      <c r="N1213" s="154">
        <f t="shared" si="36"/>
        <v>46094</v>
      </c>
      <c r="O1213" s="230">
        <v>14</v>
      </c>
      <c r="P1213" s="230">
        <v>80</v>
      </c>
      <c r="Q1213" s="229" t="s">
        <v>36</v>
      </c>
      <c r="R1213" s="229"/>
      <c r="S1213" s="229"/>
      <c r="T1213" s="231">
        <v>0</v>
      </c>
      <c r="U1213" s="229"/>
      <c r="V1213" s="209"/>
    </row>
    <row r="1214" spans="1:22" ht="13.5">
      <c r="A1214" s="225" t="s">
        <v>5060</v>
      </c>
      <c r="B1214" s="226" t="s">
        <v>5061</v>
      </c>
      <c r="C1214" s="227" t="s">
        <v>2721</v>
      </c>
      <c r="D1214" s="228" t="s">
        <v>421</v>
      </c>
      <c r="E1214" s="247" t="s">
        <v>258</v>
      </c>
      <c r="F1214" s="248"/>
      <c r="G1214" s="228" t="s">
        <v>2861</v>
      </c>
      <c r="H1214" s="229" t="s">
        <v>421</v>
      </c>
      <c r="I1214" s="229"/>
      <c r="J1214" s="147" t="str">
        <f t="shared" si="37"/>
        <v>蘇漢城</v>
      </c>
      <c r="K1214" s="231">
        <v>0</v>
      </c>
      <c r="L1214" s="208" t="s">
        <v>12296</v>
      </c>
      <c r="M1214" s="208" t="s">
        <v>13021</v>
      </c>
      <c r="N1214" s="154">
        <f t="shared" si="36"/>
        <v>46083</v>
      </c>
      <c r="O1214" s="230">
        <v>5</v>
      </c>
      <c r="P1214" s="230">
        <v>30</v>
      </c>
      <c r="Q1214" s="229" t="s">
        <v>36</v>
      </c>
      <c r="R1214" s="229"/>
      <c r="S1214" s="229"/>
      <c r="T1214" s="231">
        <v>0</v>
      </c>
      <c r="U1214" s="229"/>
      <c r="V1214" s="209"/>
    </row>
    <row r="1215" spans="1:22" ht="13.5">
      <c r="A1215" s="225" t="s">
        <v>13830</v>
      </c>
      <c r="B1215" s="226" t="s">
        <v>13831</v>
      </c>
      <c r="C1215" s="227" t="s">
        <v>2721</v>
      </c>
      <c r="D1215" s="228" t="s">
        <v>2026</v>
      </c>
      <c r="E1215" s="247" t="s">
        <v>589</v>
      </c>
      <c r="F1215" s="248"/>
      <c r="G1215" s="228" t="s">
        <v>2170</v>
      </c>
      <c r="H1215" s="229" t="s">
        <v>2026</v>
      </c>
      <c r="I1215" s="229"/>
      <c r="J1215" s="147" t="str">
        <f t="shared" si="37"/>
        <v>汪佳凯</v>
      </c>
      <c r="K1215" s="231">
        <v>0</v>
      </c>
      <c r="L1215" s="208" t="s">
        <v>12296</v>
      </c>
      <c r="M1215" s="208" t="s">
        <v>12295</v>
      </c>
      <c r="N1215" s="154">
        <f t="shared" si="36"/>
        <v>46084</v>
      </c>
      <c r="O1215" s="230">
        <v>5</v>
      </c>
      <c r="P1215" s="231">
        <v>0</v>
      </c>
      <c r="Q1215" s="229" t="s">
        <v>36</v>
      </c>
      <c r="R1215" s="229"/>
      <c r="S1215" s="229"/>
      <c r="T1215" s="231">
        <v>0</v>
      </c>
      <c r="U1215" s="229"/>
      <c r="V1215" s="209"/>
    </row>
    <row r="1216" spans="1:22" ht="13.5">
      <c r="A1216" s="225" t="s">
        <v>13781</v>
      </c>
      <c r="B1216" s="226" t="s">
        <v>13782</v>
      </c>
      <c r="C1216" s="227" t="s">
        <v>46</v>
      </c>
      <c r="D1216" s="228" t="s">
        <v>6004</v>
      </c>
      <c r="E1216" s="247" t="s">
        <v>95</v>
      </c>
      <c r="F1216" s="248"/>
      <c r="G1216" s="228" t="s">
        <v>506</v>
      </c>
      <c r="H1216" s="229" t="s">
        <v>6004</v>
      </c>
      <c r="I1216" s="229"/>
      <c r="J1216" s="147" t="str">
        <f t="shared" si="37"/>
        <v>陳奕宏</v>
      </c>
      <c r="K1216" s="231">
        <v>0</v>
      </c>
      <c r="L1216" s="208" t="s">
        <v>12296</v>
      </c>
      <c r="M1216" s="208" t="s">
        <v>12114</v>
      </c>
      <c r="N1216" s="154">
        <f t="shared" si="36"/>
        <v>46078</v>
      </c>
      <c r="O1216" s="230">
        <v>2</v>
      </c>
      <c r="P1216" s="230">
        <v>16</v>
      </c>
      <c r="Q1216" s="229" t="s">
        <v>36</v>
      </c>
      <c r="R1216" s="229"/>
      <c r="S1216" s="229"/>
      <c r="T1216" s="231">
        <v>0</v>
      </c>
      <c r="U1216" s="229"/>
      <c r="V1216" s="209"/>
    </row>
    <row r="1217" spans="1:22" ht="13.5">
      <c r="A1217" s="225" t="s">
        <v>13781</v>
      </c>
      <c r="B1217" s="226" t="s">
        <v>13782</v>
      </c>
      <c r="C1217" s="227" t="s">
        <v>46</v>
      </c>
      <c r="D1217" s="228" t="s">
        <v>6004</v>
      </c>
      <c r="E1217" s="247" t="s">
        <v>98</v>
      </c>
      <c r="F1217" s="248"/>
      <c r="G1217" s="228" t="s">
        <v>506</v>
      </c>
      <c r="H1217" s="229" t="s">
        <v>6004</v>
      </c>
      <c r="I1217" s="229"/>
      <c r="J1217" s="147" t="str">
        <f t="shared" si="37"/>
        <v>陳奕宏</v>
      </c>
      <c r="K1217" s="231">
        <v>0</v>
      </c>
      <c r="L1217" s="208" t="s">
        <v>12296</v>
      </c>
      <c r="M1217" s="208" t="s">
        <v>12114</v>
      </c>
      <c r="N1217" s="154">
        <f t="shared" si="36"/>
        <v>46078</v>
      </c>
      <c r="O1217" s="230">
        <v>2</v>
      </c>
      <c r="P1217" s="230">
        <v>16</v>
      </c>
      <c r="Q1217" s="229" t="s">
        <v>36</v>
      </c>
      <c r="R1217" s="229"/>
      <c r="S1217" s="229"/>
      <c r="T1217" s="231">
        <v>0</v>
      </c>
      <c r="U1217" s="229"/>
      <c r="V1217" s="209"/>
    </row>
    <row r="1218" spans="1:22" ht="13.5">
      <c r="A1218" s="225" t="s">
        <v>3277</v>
      </c>
      <c r="B1218" s="226" t="s">
        <v>3278</v>
      </c>
      <c r="C1218" s="227" t="s">
        <v>2721</v>
      </c>
      <c r="D1218" s="228" t="s">
        <v>421</v>
      </c>
      <c r="E1218" s="247" t="s">
        <v>258</v>
      </c>
      <c r="F1218" s="248"/>
      <c r="G1218" s="228" t="s">
        <v>100</v>
      </c>
      <c r="H1218" s="229" t="s">
        <v>115</v>
      </c>
      <c r="I1218" s="229"/>
      <c r="J1218" s="147" t="str">
        <f t="shared" si="37"/>
        <v>黃胤綸</v>
      </c>
      <c r="K1218" s="231">
        <v>0</v>
      </c>
      <c r="L1218" s="208" t="s">
        <v>12114</v>
      </c>
      <c r="M1218" s="208" t="s">
        <v>12295</v>
      </c>
      <c r="N1218" s="154">
        <f t="shared" ref="N1218:N1281" si="38">DATEVALUE(M1218)</f>
        <v>46084</v>
      </c>
      <c r="O1218" s="230">
        <v>5</v>
      </c>
      <c r="P1218" s="230">
        <v>30</v>
      </c>
      <c r="Q1218" s="229" t="s">
        <v>36</v>
      </c>
      <c r="R1218" s="229"/>
      <c r="S1218" s="229"/>
      <c r="T1218" s="231">
        <v>0</v>
      </c>
      <c r="U1218" s="232">
        <v>8.5</v>
      </c>
      <c r="V1218" s="209"/>
    </row>
    <row r="1219" spans="1:22" ht="13.5">
      <c r="A1219" s="225" t="s">
        <v>11929</v>
      </c>
      <c r="B1219" s="226" t="s">
        <v>11930</v>
      </c>
      <c r="C1219" s="227" t="s">
        <v>41</v>
      </c>
      <c r="D1219" s="228" t="s">
        <v>50</v>
      </c>
      <c r="E1219" s="247" t="s">
        <v>85</v>
      </c>
      <c r="F1219" s="248"/>
      <c r="G1219" s="228" t="s">
        <v>86</v>
      </c>
      <c r="H1219" s="229" t="s">
        <v>87</v>
      </c>
      <c r="I1219" s="229"/>
      <c r="J1219" s="147" t="str">
        <f t="shared" ref="J1219:J1282" si="39">IF(I1219="",H1219,LEFT(I1219,3))</f>
        <v>周家儀</v>
      </c>
      <c r="K1219" s="231">
        <v>0</v>
      </c>
      <c r="L1219" s="208" t="s">
        <v>13223</v>
      </c>
      <c r="M1219" s="208" t="s">
        <v>13029</v>
      </c>
      <c r="N1219" s="154">
        <f t="shared" si="38"/>
        <v>46112</v>
      </c>
      <c r="O1219" s="230">
        <v>23</v>
      </c>
      <c r="P1219" s="230">
        <v>5</v>
      </c>
      <c r="Q1219" s="229" t="s">
        <v>36</v>
      </c>
      <c r="R1219" s="229"/>
      <c r="S1219" s="229"/>
      <c r="T1219" s="231">
        <v>0</v>
      </c>
      <c r="U1219" s="229"/>
      <c r="V1219" s="209"/>
    </row>
    <row r="1220" spans="1:22" ht="13.5">
      <c r="A1220" s="225" t="s">
        <v>11929</v>
      </c>
      <c r="B1220" s="226" t="s">
        <v>11930</v>
      </c>
      <c r="C1220" s="227" t="s">
        <v>51</v>
      </c>
      <c r="D1220" s="228" t="s">
        <v>50</v>
      </c>
      <c r="E1220" s="247" t="s">
        <v>63</v>
      </c>
      <c r="F1220" s="248"/>
      <c r="G1220" s="228" t="s">
        <v>2860</v>
      </c>
      <c r="H1220" s="229" t="s">
        <v>50</v>
      </c>
      <c r="I1220" s="229"/>
      <c r="J1220" s="147" t="str">
        <f t="shared" si="39"/>
        <v>王瀚霆</v>
      </c>
      <c r="K1220" s="231">
        <v>0</v>
      </c>
      <c r="L1220" s="208" t="s">
        <v>13223</v>
      </c>
      <c r="M1220" s="208" t="s">
        <v>13021</v>
      </c>
      <c r="N1220" s="154">
        <f t="shared" si="38"/>
        <v>46083</v>
      </c>
      <c r="O1220" s="230">
        <v>2</v>
      </c>
      <c r="P1220" s="230">
        <v>8</v>
      </c>
      <c r="Q1220" s="229" t="s">
        <v>36</v>
      </c>
      <c r="R1220" s="229"/>
      <c r="S1220" s="229"/>
      <c r="T1220" s="231">
        <v>0</v>
      </c>
      <c r="U1220" s="229"/>
      <c r="V1220" s="209"/>
    </row>
    <row r="1221" spans="1:22" ht="13.5">
      <c r="A1221" s="225" t="s">
        <v>13781</v>
      </c>
      <c r="B1221" s="226" t="s">
        <v>13782</v>
      </c>
      <c r="C1221" s="227" t="s">
        <v>46</v>
      </c>
      <c r="D1221" s="228" t="s">
        <v>6004</v>
      </c>
      <c r="E1221" s="247" t="s">
        <v>108</v>
      </c>
      <c r="F1221" s="248"/>
      <c r="G1221" s="228" t="s">
        <v>506</v>
      </c>
      <c r="H1221" s="229" t="s">
        <v>6004</v>
      </c>
      <c r="I1221" s="229"/>
      <c r="J1221" s="147" t="str">
        <f t="shared" si="39"/>
        <v>陳奕宏</v>
      </c>
      <c r="K1221" s="231">
        <v>0</v>
      </c>
      <c r="L1221" s="208" t="s">
        <v>13223</v>
      </c>
      <c r="M1221" s="208" t="s">
        <v>13223</v>
      </c>
      <c r="N1221" s="154">
        <f t="shared" si="38"/>
        <v>46079</v>
      </c>
      <c r="O1221" s="230">
        <v>1</v>
      </c>
      <c r="P1221" s="230">
        <v>8</v>
      </c>
      <c r="Q1221" s="229" t="s">
        <v>36</v>
      </c>
      <c r="R1221" s="229"/>
      <c r="S1221" s="229"/>
      <c r="T1221" s="231">
        <v>0</v>
      </c>
      <c r="U1221" s="229"/>
      <c r="V1221" s="209"/>
    </row>
    <row r="1222" spans="1:22" ht="13.5">
      <c r="A1222" s="225" t="s">
        <v>5060</v>
      </c>
      <c r="B1222" s="226" t="s">
        <v>5061</v>
      </c>
      <c r="C1222" s="227" t="s">
        <v>2721</v>
      </c>
      <c r="D1222" s="228" t="s">
        <v>421</v>
      </c>
      <c r="E1222" s="247" t="s">
        <v>589</v>
      </c>
      <c r="F1222" s="248"/>
      <c r="G1222" s="228" t="s">
        <v>2861</v>
      </c>
      <c r="H1222" s="229" t="s">
        <v>421</v>
      </c>
      <c r="I1222" s="229"/>
      <c r="J1222" s="147" t="str">
        <f t="shared" si="39"/>
        <v>蘇漢城</v>
      </c>
      <c r="K1222" s="231">
        <v>0</v>
      </c>
      <c r="L1222" s="208" t="s">
        <v>12295</v>
      </c>
      <c r="M1222" s="208" t="s">
        <v>9498</v>
      </c>
      <c r="N1222" s="154">
        <f t="shared" si="38"/>
        <v>46090</v>
      </c>
      <c r="O1222" s="230">
        <v>5</v>
      </c>
      <c r="P1222" s="230">
        <v>30</v>
      </c>
      <c r="Q1222" s="229" t="s">
        <v>36</v>
      </c>
      <c r="R1222" s="229"/>
      <c r="S1222" s="229"/>
      <c r="T1222" s="231">
        <v>0</v>
      </c>
      <c r="U1222" s="229"/>
      <c r="V1222" s="209"/>
    </row>
    <row r="1223" spans="1:22" ht="13.5">
      <c r="A1223" s="225" t="s">
        <v>11929</v>
      </c>
      <c r="B1223" s="226" t="s">
        <v>11930</v>
      </c>
      <c r="C1223" s="227" t="s">
        <v>41</v>
      </c>
      <c r="D1223" s="228" t="s">
        <v>50</v>
      </c>
      <c r="E1223" s="247" t="s">
        <v>13208</v>
      </c>
      <c r="F1223" s="248"/>
      <c r="G1223" s="228" t="s">
        <v>70</v>
      </c>
      <c r="H1223" s="229" t="s">
        <v>718</v>
      </c>
      <c r="I1223" s="229"/>
      <c r="J1223" s="147" t="str">
        <f t="shared" si="39"/>
        <v>朱哲演</v>
      </c>
      <c r="K1223" s="231">
        <v>0</v>
      </c>
      <c r="L1223" s="208" t="s">
        <v>12295</v>
      </c>
      <c r="M1223" s="208" t="s">
        <v>13742</v>
      </c>
      <c r="N1223" s="154">
        <f t="shared" si="38"/>
        <v>46104</v>
      </c>
      <c r="O1223" s="230">
        <v>15</v>
      </c>
      <c r="P1223" s="230">
        <v>80</v>
      </c>
      <c r="Q1223" s="229" t="s">
        <v>36</v>
      </c>
      <c r="R1223" s="229"/>
      <c r="S1223" s="229"/>
      <c r="T1223" s="231">
        <v>0</v>
      </c>
      <c r="U1223" s="229"/>
      <c r="V1223" s="209"/>
    </row>
    <row r="1224" spans="1:22" ht="13.5">
      <c r="A1224" s="225" t="s">
        <v>11929</v>
      </c>
      <c r="B1224" s="226" t="s">
        <v>11930</v>
      </c>
      <c r="C1224" s="227" t="s">
        <v>51</v>
      </c>
      <c r="D1224" s="228" t="s">
        <v>50</v>
      </c>
      <c r="E1224" s="247" t="s">
        <v>68</v>
      </c>
      <c r="F1224" s="248"/>
      <c r="G1224" s="228" t="s">
        <v>506</v>
      </c>
      <c r="H1224" s="229" t="s">
        <v>112</v>
      </c>
      <c r="I1224" s="229"/>
      <c r="J1224" s="147" t="str">
        <f t="shared" si="39"/>
        <v>何昆達</v>
      </c>
      <c r="K1224" s="231">
        <v>0</v>
      </c>
      <c r="L1224" s="208" t="s">
        <v>12295</v>
      </c>
      <c r="M1224" s="208" t="s">
        <v>13392</v>
      </c>
      <c r="N1224" s="154">
        <f t="shared" si="38"/>
        <v>46086</v>
      </c>
      <c r="O1224" s="230">
        <v>3</v>
      </c>
      <c r="P1224" s="230">
        <v>16</v>
      </c>
      <c r="Q1224" s="229" t="s">
        <v>36</v>
      </c>
      <c r="R1224" s="229"/>
      <c r="S1224" s="229"/>
      <c r="T1224" s="231">
        <v>0</v>
      </c>
      <c r="U1224" s="229"/>
      <c r="V1224" s="209"/>
    </row>
    <row r="1225" spans="1:22" ht="13.5">
      <c r="A1225" s="225" t="s">
        <v>3277</v>
      </c>
      <c r="B1225" s="226" t="s">
        <v>3278</v>
      </c>
      <c r="C1225" s="227" t="s">
        <v>2721</v>
      </c>
      <c r="D1225" s="228" t="s">
        <v>421</v>
      </c>
      <c r="E1225" s="247" t="s">
        <v>589</v>
      </c>
      <c r="F1225" s="248"/>
      <c r="G1225" s="228" t="s">
        <v>2861</v>
      </c>
      <c r="H1225" s="229" t="s">
        <v>421</v>
      </c>
      <c r="I1225" s="229"/>
      <c r="J1225" s="147" t="str">
        <f t="shared" si="39"/>
        <v>蘇漢城</v>
      </c>
      <c r="K1225" s="231">
        <v>0</v>
      </c>
      <c r="L1225" s="208" t="s">
        <v>13022</v>
      </c>
      <c r="M1225" s="208" t="s">
        <v>13023</v>
      </c>
      <c r="N1225" s="154">
        <f t="shared" si="38"/>
        <v>46091</v>
      </c>
      <c r="O1225" s="230">
        <v>5</v>
      </c>
      <c r="P1225" s="230">
        <v>30</v>
      </c>
      <c r="Q1225" s="229" t="s">
        <v>36</v>
      </c>
      <c r="R1225" s="229"/>
      <c r="S1225" s="229"/>
      <c r="T1225" s="231">
        <v>0</v>
      </c>
      <c r="U1225" s="230">
        <v>34</v>
      </c>
      <c r="V1225" s="209"/>
    </row>
    <row r="1226" spans="1:22" ht="13.5">
      <c r="A1226" s="225" t="s">
        <v>13830</v>
      </c>
      <c r="B1226" s="226" t="s">
        <v>13831</v>
      </c>
      <c r="C1226" s="227" t="s">
        <v>2722</v>
      </c>
      <c r="D1226" s="228" t="s">
        <v>2026</v>
      </c>
      <c r="E1226" s="247" t="s">
        <v>710</v>
      </c>
      <c r="F1226" s="248"/>
      <c r="G1226" s="228" t="s">
        <v>2170</v>
      </c>
      <c r="H1226" s="229" t="s">
        <v>2026</v>
      </c>
      <c r="I1226" s="229"/>
      <c r="J1226" s="147" t="str">
        <f t="shared" si="39"/>
        <v>汪佳凯</v>
      </c>
      <c r="K1226" s="231">
        <v>0</v>
      </c>
      <c r="L1226" s="208" t="s">
        <v>13022</v>
      </c>
      <c r="M1226" s="208" t="s">
        <v>13022</v>
      </c>
      <c r="N1226" s="154">
        <f t="shared" si="38"/>
        <v>46085</v>
      </c>
      <c r="O1226" s="230">
        <v>1</v>
      </c>
      <c r="P1226" s="231">
        <v>0</v>
      </c>
      <c r="Q1226" s="229" t="s">
        <v>36</v>
      </c>
      <c r="R1226" s="229"/>
      <c r="S1226" s="229"/>
      <c r="T1226" s="231">
        <v>0</v>
      </c>
      <c r="U1226" s="229"/>
      <c r="V1226" s="209"/>
    </row>
    <row r="1227" spans="1:22" ht="13.5">
      <c r="A1227" s="225" t="s">
        <v>14797</v>
      </c>
      <c r="B1227" s="226" t="s">
        <v>14798</v>
      </c>
      <c r="C1227" s="227" t="s">
        <v>14809</v>
      </c>
      <c r="D1227" s="228" t="s">
        <v>106</v>
      </c>
      <c r="E1227" s="247" t="s">
        <v>14810</v>
      </c>
      <c r="F1227" s="248"/>
      <c r="G1227" s="228" t="s">
        <v>6334</v>
      </c>
      <c r="H1227" s="229" t="s">
        <v>106</v>
      </c>
      <c r="I1227" s="229"/>
      <c r="J1227" s="147" t="str">
        <f t="shared" si="39"/>
        <v>賴慶樺</v>
      </c>
      <c r="K1227" s="231">
        <v>0</v>
      </c>
      <c r="L1227" s="208" t="s">
        <v>13022</v>
      </c>
      <c r="M1227" s="208" t="s">
        <v>13025</v>
      </c>
      <c r="N1227" s="154">
        <f t="shared" si="38"/>
        <v>46105</v>
      </c>
      <c r="O1227" s="230">
        <v>15</v>
      </c>
      <c r="P1227" s="231">
        <v>0</v>
      </c>
      <c r="Q1227" s="229" t="s">
        <v>36</v>
      </c>
      <c r="R1227" s="229"/>
      <c r="S1227" s="229"/>
      <c r="T1227" s="231">
        <v>0</v>
      </c>
      <c r="U1227" s="229"/>
      <c r="V1227" s="209"/>
    </row>
    <row r="1228" spans="1:22" ht="13.5">
      <c r="A1228" s="225" t="s">
        <v>13830</v>
      </c>
      <c r="B1228" s="226" t="s">
        <v>13831</v>
      </c>
      <c r="C1228" s="227" t="s">
        <v>2722</v>
      </c>
      <c r="D1228" s="228" t="s">
        <v>2026</v>
      </c>
      <c r="E1228" s="247" t="s">
        <v>33</v>
      </c>
      <c r="F1228" s="248"/>
      <c r="G1228" s="228" t="s">
        <v>2170</v>
      </c>
      <c r="H1228" s="229" t="s">
        <v>2026</v>
      </c>
      <c r="I1228" s="229"/>
      <c r="J1228" s="147" t="str">
        <f t="shared" si="39"/>
        <v>汪佳凯</v>
      </c>
      <c r="K1228" s="231">
        <v>0</v>
      </c>
      <c r="L1228" s="208" t="s">
        <v>13392</v>
      </c>
      <c r="M1228" s="208" t="s">
        <v>10220</v>
      </c>
      <c r="N1228" s="154">
        <f t="shared" si="38"/>
        <v>46099</v>
      </c>
      <c r="O1228" s="230">
        <v>10</v>
      </c>
      <c r="P1228" s="231">
        <v>0</v>
      </c>
      <c r="Q1228" s="229" t="s">
        <v>36</v>
      </c>
      <c r="R1228" s="229"/>
      <c r="S1228" s="229"/>
      <c r="T1228" s="231">
        <v>0</v>
      </c>
      <c r="U1228" s="229"/>
      <c r="V1228" s="209"/>
    </row>
    <row r="1229" spans="1:22" ht="13.5">
      <c r="A1229" s="225" t="s">
        <v>5060</v>
      </c>
      <c r="B1229" s="226" t="s">
        <v>5061</v>
      </c>
      <c r="C1229" s="227" t="s">
        <v>2722</v>
      </c>
      <c r="D1229" s="228" t="s">
        <v>421</v>
      </c>
      <c r="E1229" s="247" t="s">
        <v>710</v>
      </c>
      <c r="F1229" s="248"/>
      <c r="G1229" s="228" t="s">
        <v>2861</v>
      </c>
      <c r="H1229" s="229" t="s">
        <v>421</v>
      </c>
      <c r="I1229" s="229"/>
      <c r="J1229" s="147" t="str">
        <f t="shared" si="39"/>
        <v>蘇漢城</v>
      </c>
      <c r="K1229" s="231">
        <v>0</v>
      </c>
      <c r="L1229" s="208" t="s">
        <v>13023</v>
      </c>
      <c r="M1229" s="208" t="s">
        <v>13023</v>
      </c>
      <c r="N1229" s="154">
        <f t="shared" si="38"/>
        <v>46091</v>
      </c>
      <c r="O1229" s="230">
        <v>1</v>
      </c>
      <c r="P1229" s="230">
        <v>8</v>
      </c>
      <c r="Q1229" s="229" t="s">
        <v>36</v>
      </c>
      <c r="R1229" s="229"/>
      <c r="S1229" s="229"/>
      <c r="T1229" s="231">
        <v>0</v>
      </c>
      <c r="U1229" s="229"/>
      <c r="V1229" s="209"/>
    </row>
    <row r="1230" spans="1:22" ht="13.5">
      <c r="A1230" s="225" t="s">
        <v>5060</v>
      </c>
      <c r="B1230" s="226" t="s">
        <v>5061</v>
      </c>
      <c r="C1230" s="227" t="s">
        <v>2722</v>
      </c>
      <c r="D1230" s="228" t="s">
        <v>421</v>
      </c>
      <c r="E1230" s="247" t="s">
        <v>33</v>
      </c>
      <c r="F1230" s="248"/>
      <c r="G1230" s="228" t="s">
        <v>2861</v>
      </c>
      <c r="H1230" s="229" t="s">
        <v>421</v>
      </c>
      <c r="I1230" s="229"/>
      <c r="J1230" s="147" t="str">
        <f t="shared" si="39"/>
        <v>蘇漢城</v>
      </c>
      <c r="K1230" s="231">
        <v>0</v>
      </c>
      <c r="L1230" s="208" t="s">
        <v>13024</v>
      </c>
      <c r="M1230" s="208" t="s">
        <v>13025</v>
      </c>
      <c r="N1230" s="154">
        <f t="shared" si="38"/>
        <v>46105</v>
      </c>
      <c r="O1230" s="230">
        <v>10</v>
      </c>
      <c r="P1230" s="230">
        <v>50</v>
      </c>
      <c r="Q1230" s="229" t="s">
        <v>36</v>
      </c>
      <c r="R1230" s="229"/>
      <c r="S1230" s="229"/>
      <c r="T1230" s="231">
        <v>0</v>
      </c>
      <c r="U1230" s="229"/>
      <c r="V1230" s="209"/>
    </row>
    <row r="1231" spans="1:22" ht="13.5">
      <c r="A1231" s="225" t="s">
        <v>3277</v>
      </c>
      <c r="B1231" s="226" t="s">
        <v>3278</v>
      </c>
      <c r="C1231" s="227" t="s">
        <v>2722</v>
      </c>
      <c r="D1231" s="228" t="s">
        <v>421</v>
      </c>
      <c r="E1231" s="247" t="s">
        <v>710</v>
      </c>
      <c r="F1231" s="248"/>
      <c r="G1231" s="228" t="s">
        <v>2861</v>
      </c>
      <c r="H1231" s="229" t="s">
        <v>421</v>
      </c>
      <c r="I1231" s="229"/>
      <c r="J1231" s="147" t="str">
        <f t="shared" si="39"/>
        <v>蘇漢城</v>
      </c>
      <c r="K1231" s="231">
        <v>0</v>
      </c>
      <c r="L1231" s="208" t="s">
        <v>13024</v>
      </c>
      <c r="M1231" s="208" t="s">
        <v>13024</v>
      </c>
      <c r="N1231" s="154">
        <f t="shared" si="38"/>
        <v>46092</v>
      </c>
      <c r="O1231" s="230">
        <v>1</v>
      </c>
      <c r="P1231" s="230">
        <v>8</v>
      </c>
      <c r="Q1231" s="229" t="s">
        <v>36</v>
      </c>
      <c r="R1231" s="229"/>
      <c r="S1231" s="229"/>
      <c r="T1231" s="231">
        <v>0</v>
      </c>
      <c r="U1231" s="229"/>
      <c r="V1231" s="209"/>
    </row>
    <row r="1232" spans="1:22" ht="13.5">
      <c r="A1232" s="225" t="s">
        <v>3277</v>
      </c>
      <c r="B1232" s="226" t="s">
        <v>3278</v>
      </c>
      <c r="C1232" s="227" t="s">
        <v>2722</v>
      </c>
      <c r="D1232" s="228" t="s">
        <v>421</v>
      </c>
      <c r="E1232" s="247" t="s">
        <v>33</v>
      </c>
      <c r="F1232" s="248"/>
      <c r="G1232" s="228" t="s">
        <v>2861</v>
      </c>
      <c r="H1232" s="229" t="s">
        <v>421</v>
      </c>
      <c r="I1232" s="229"/>
      <c r="J1232" s="147" t="str">
        <f t="shared" si="39"/>
        <v>蘇漢城</v>
      </c>
      <c r="K1232" s="231">
        <v>0</v>
      </c>
      <c r="L1232" s="208" t="s">
        <v>13026</v>
      </c>
      <c r="M1232" s="208" t="s">
        <v>12115</v>
      </c>
      <c r="N1232" s="154">
        <f t="shared" si="38"/>
        <v>46106</v>
      </c>
      <c r="O1232" s="230">
        <v>10</v>
      </c>
      <c r="P1232" s="230">
        <v>50</v>
      </c>
      <c r="Q1232" s="229" t="s">
        <v>36</v>
      </c>
      <c r="R1232" s="229"/>
      <c r="S1232" s="229"/>
      <c r="T1232" s="231">
        <v>0</v>
      </c>
      <c r="U1232" s="229"/>
      <c r="V1232" s="209"/>
    </row>
    <row r="1233" spans="1:22" ht="13.5">
      <c r="A1233" s="225" t="s">
        <v>6337</v>
      </c>
      <c r="B1233" s="226" t="s">
        <v>6338</v>
      </c>
      <c r="C1233" s="227" t="s">
        <v>41</v>
      </c>
      <c r="D1233" s="228" t="s">
        <v>5858</v>
      </c>
      <c r="E1233" s="247" t="s">
        <v>126</v>
      </c>
      <c r="F1233" s="248"/>
      <c r="G1233" s="228" t="s">
        <v>32</v>
      </c>
      <c r="H1233" s="229" t="s">
        <v>6876</v>
      </c>
      <c r="I1233" s="229"/>
      <c r="J1233" s="147" t="str">
        <f t="shared" si="39"/>
        <v>許博元</v>
      </c>
      <c r="K1233" s="231">
        <v>0</v>
      </c>
      <c r="L1233" s="208" t="s">
        <v>13740</v>
      </c>
      <c r="M1233" s="208" t="s">
        <v>13740</v>
      </c>
      <c r="N1233" s="154">
        <f t="shared" si="38"/>
        <v>46097</v>
      </c>
      <c r="O1233" s="230">
        <v>1</v>
      </c>
      <c r="P1233" s="230">
        <v>4</v>
      </c>
      <c r="Q1233" s="229" t="s">
        <v>34</v>
      </c>
      <c r="R1233" s="229"/>
      <c r="S1233" s="229"/>
      <c r="T1233" s="231">
        <v>0</v>
      </c>
      <c r="U1233" s="229"/>
      <c r="V1233" s="209"/>
    </row>
    <row r="1234" spans="1:22" ht="13.5">
      <c r="A1234" s="225" t="s">
        <v>6337</v>
      </c>
      <c r="B1234" s="226" t="s">
        <v>6338</v>
      </c>
      <c r="C1234" s="227" t="s">
        <v>46</v>
      </c>
      <c r="D1234" s="228" t="s">
        <v>5858</v>
      </c>
      <c r="E1234" s="247" t="s">
        <v>97</v>
      </c>
      <c r="F1234" s="248"/>
      <c r="G1234" s="228" t="s">
        <v>6334</v>
      </c>
      <c r="H1234" s="229" t="s">
        <v>5858</v>
      </c>
      <c r="I1234" s="229"/>
      <c r="J1234" s="147" t="str">
        <f t="shared" si="39"/>
        <v>陳威諭</v>
      </c>
      <c r="K1234" s="231">
        <v>0</v>
      </c>
      <c r="L1234" s="208" t="s">
        <v>13740</v>
      </c>
      <c r="M1234" s="208" t="s">
        <v>10223</v>
      </c>
      <c r="N1234" s="154">
        <f t="shared" si="38"/>
        <v>46119</v>
      </c>
      <c r="O1234" s="230">
        <v>15</v>
      </c>
      <c r="P1234" s="230">
        <v>80</v>
      </c>
      <c r="Q1234" s="229" t="s">
        <v>36</v>
      </c>
      <c r="R1234" s="229"/>
      <c r="S1234" s="229"/>
      <c r="T1234" s="231">
        <v>0</v>
      </c>
      <c r="U1234" s="229"/>
      <c r="V1234" s="209"/>
    </row>
    <row r="1235" spans="1:22" ht="13.5">
      <c r="A1235" s="225" t="s">
        <v>6337</v>
      </c>
      <c r="B1235" s="226" t="s">
        <v>6338</v>
      </c>
      <c r="C1235" s="227" t="s">
        <v>46</v>
      </c>
      <c r="D1235" s="228" t="s">
        <v>5858</v>
      </c>
      <c r="E1235" s="247" t="s">
        <v>45</v>
      </c>
      <c r="F1235" s="248"/>
      <c r="G1235" s="228" t="s">
        <v>32</v>
      </c>
      <c r="H1235" s="229" t="s">
        <v>6876</v>
      </c>
      <c r="I1235" s="229"/>
      <c r="J1235" s="147" t="str">
        <f t="shared" si="39"/>
        <v>許博元</v>
      </c>
      <c r="K1235" s="231">
        <v>0</v>
      </c>
      <c r="L1235" s="208" t="s">
        <v>13740</v>
      </c>
      <c r="M1235" s="208" t="s">
        <v>13741</v>
      </c>
      <c r="N1235" s="154">
        <f t="shared" si="38"/>
        <v>46101</v>
      </c>
      <c r="O1235" s="230">
        <v>5</v>
      </c>
      <c r="P1235" s="230">
        <v>4</v>
      </c>
      <c r="Q1235" s="229" t="s">
        <v>36</v>
      </c>
      <c r="R1235" s="229"/>
      <c r="S1235" s="229"/>
      <c r="T1235" s="231">
        <v>0</v>
      </c>
      <c r="U1235" s="229"/>
      <c r="V1235" s="209"/>
    </row>
    <row r="1236" spans="1:22" ht="13.5">
      <c r="A1236" s="225" t="s">
        <v>6337</v>
      </c>
      <c r="B1236" s="226" t="s">
        <v>6338</v>
      </c>
      <c r="C1236" s="227" t="s">
        <v>46</v>
      </c>
      <c r="D1236" s="228" t="s">
        <v>5858</v>
      </c>
      <c r="E1236" s="247" t="s">
        <v>48</v>
      </c>
      <c r="F1236" s="248"/>
      <c r="G1236" s="228" t="s">
        <v>32</v>
      </c>
      <c r="H1236" s="229" t="s">
        <v>6876</v>
      </c>
      <c r="I1236" s="229"/>
      <c r="J1236" s="147" t="str">
        <f t="shared" si="39"/>
        <v>許博元</v>
      </c>
      <c r="K1236" s="231">
        <v>0</v>
      </c>
      <c r="L1236" s="208" t="s">
        <v>13740</v>
      </c>
      <c r="M1236" s="208" t="s">
        <v>13741</v>
      </c>
      <c r="N1236" s="154">
        <f t="shared" si="38"/>
        <v>46101</v>
      </c>
      <c r="O1236" s="230">
        <v>5</v>
      </c>
      <c r="P1236" s="230">
        <v>4</v>
      </c>
      <c r="Q1236" s="229" t="s">
        <v>36</v>
      </c>
      <c r="R1236" s="229"/>
      <c r="S1236" s="229"/>
      <c r="T1236" s="231">
        <v>0</v>
      </c>
      <c r="U1236" s="229"/>
      <c r="V1236" s="209"/>
    </row>
    <row r="1237" spans="1:22" ht="13.5">
      <c r="A1237" s="225" t="s">
        <v>6337</v>
      </c>
      <c r="B1237" s="226" t="s">
        <v>6338</v>
      </c>
      <c r="C1237" s="227" t="s">
        <v>46</v>
      </c>
      <c r="D1237" s="228" t="s">
        <v>5858</v>
      </c>
      <c r="E1237" s="247" t="s">
        <v>47</v>
      </c>
      <c r="F1237" s="248"/>
      <c r="G1237" s="228" t="s">
        <v>32</v>
      </c>
      <c r="H1237" s="229" t="s">
        <v>6876</v>
      </c>
      <c r="I1237" s="229"/>
      <c r="J1237" s="147" t="str">
        <f t="shared" si="39"/>
        <v>許博元</v>
      </c>
      <c r="K1237" s="231">
        <v>0</v>
      </c>
      <c r="L1237" s="208" t="s">
        <v>13740</v>
      </c>
      <c r="M1237" s="208" t="s">
        <v>13741</v>
      </c>
      <c r="N1237" s="154">
        <f t="shared" si="38"/>
        <v>46101</v>
      </c>
      <c r="O1237" s="230">
        <v>5</v>
      </c>
      <c r="P1237" s="230">
        <v>4</v>
      </c>
      <c r="Q1237" s="229" t="s">
        <v>36</v>
      </c>
      <c r="R1237" s="229"/>
      <c r="S1237" s="229"/>
      <c r="T1237" s="231">
        <v>0</v>
      </c>
      <c r="U1237" s="229"/>
      <c r="V1237" s="209"/>
    </row>
    <row r="1238" spans="1:22" ht="13.5">
      <c r="A1238" s="225" t="s">
        <v>6337</v>
      </c>
      <c r="B1238" s="226" t="s">
        <v>6338</v>
      </c>
      <c r="C1238" s="227" t="s">
        <v>46</v>
      </c>
      <c r="D1238" s="228" t="s">
        <v>5858</v>
      </c>
      <c r="E1238" s="247" t="s">
        <v>96</v>
      </c>
      <c r="F1238" s="248"/>
      <c r="G1238" s="228" t="s">
        <v>32</v>
      </c>
      <c r="H1238" s="229" t="s">
        <v>6876</v>
      </c>
      <c r="I1238" s="229"/>
      <c r="J1238" s="147" t="str">
        <f t="shared" si="39"/>
        <v>許博元</v>
      </c>
      <c r="K1238" s="231">
        <v>0</v>
      </c>
      <c r="L1238" s="208" t="s">
        <v>13740</v>
      </c>
      <c r="M1238" s="208" t="s">
        <v>13741</v>
      </c>
      <c r="N1238" s="154">
        <f t="shared" si="38"/>
        <v>46101</v>
      </c>
      <c r="O1238" s="230">
        <v>5</v>
      </c>
      <c r="P1238" s="230">
        <v>4</v>
      </c>
      <c r="Q1238" s="229" t="s">
        <v>36</v>
      </c>
      <c r="R1238" s="229"/>
      <c r="S1238" s="229"/>
      <c r="T1238" s="231">
        <v>0</v>
      </c>
      <c r="U1238" s="229"/>
      <c r="V1238" s="209"/>
    </row>
    <row r="1239" spans="1:22" ht="13.5">
      <c r="A1239" s="225" t="s">
        <v>6337</v>
      </c>
      <c r="B1239" s="226" t="s">
        <v>6338</v>
      </c>
      <c r="C1239" s="227" t="s">
        <v>46</v>
      </c>
      <c r="D1239" s="228" t="s">
        <v>5858</v>
      </c>
      <c r="E1239" s="247" t="s">
        <v>94</v>
      </c>
      <c r="F1239" s="248"/>
      <c r="G1239" s="228" t="s">
        <v>32</v>
      </c>
      <c r="H1239" s="229" t="s">
        <v>6876</v>
      </c>
      <c r="I1239" s="229"/>
      <c r="J1239" s="147" t="str">
        <f t="shared" si="39"/>
        <v>許博元</v>
      </c>
      <c r="K1239" s="231">
        <v>0</v>
      </c>
      <c r="L1239" s="208" t="s">
        <v>13740</v>
      </c>
      <c r="M1239" s="208" t="s">
        <v>13741</v>
      </c>
      <c r="N1239" s="154">
        <f t="shared" si="38"/>
        <v>46101</v>
      </c>
      <c r="O1239" s="230">
        <v>5</v>
      </c>
      <c r="P1239" s="230">
        <v>4</v>
      </c>
      <c r="Q1239" s="229" t="s">
        <v>36</v>
      </c>
      <c r="R1239" s="229"/>
      <c r="S1239" s="229"/>
      <c r="T1239" s="231">
        <v>0</v>
      </c>
      <c r="U1239" s="229"/>
      <c r="V1239" s="209"/>
    </row>
    <row r="1240" spans="1:22" ht="13.5">
      <c r="A1240" s="225" t="s">
        <v>6337</v>
      </c>
      <c r="B1240" s="226" t="s">
        <v>6338</v>
      </c>
      <c r="C1240" s="227" t="s">
        <v>46</v>
      </c>
      <c r="D1240" s="228" t="s">
        <v>5858</v>
      </c>
      <c r="E1240" s="247" t="s">
        <v>54</v>
      </c>
      <c r="F1240" s="248"/>
      <c r="G1240" s="228" t="s">
        <v>2860</v>
      </c>
      <c r="H1240" s="229" t="s">
        <v>562</v>
      </c>
      <c r="I1240" s="229"/>
      <c r="J1240" s="147" t="str">
        <f t="shared" si="39"/>
        <v>葉宏政</v>
      </c>
      <c r="K1240" s="231">
        <v>0</v>
      </c>
      <c r="L1240" s="208" t="s">
        <v>13740</v>
      </c>
      <c r="M1240" s="208" t="s">
        <v>13741</v>
      </c>
      <c r="N1240" s="154">
        <f t="shared" si="38"/>
        <v>46101</v>
      </c>
      <c r="O1240" s="230">
        <v>5</v>
      </c>
      <c r="P1240" s="230">
        <v>8</v>
      </c>
      <c r="Q1240" s="229" t="s">
        <v>36</v>
      </c>
      <c r="R1240" s="229"/>
      <c r="S1240" s="229"/>
      <c r="T1240" s="231">
        <v>0</v>
      </c>
      <c r="U1240" s="229"/>
      <c r="V1240" s="209"/>
    </row>
    <row r="1241" spans="1:22" ht="13.5">
      <c r="A1241" s="225" t="s">
        <v>13778</v>
      </c>
      <c r="B1241" s="226" t="s">
        <v>13779</v>
      </c>
      <c r="C1241" s="227" t="s">
        <v>41</v>
      </c>
      <c r="D1241" s="228" t="s">
        <v>5858</v>
      </c>
      <c r="E1241" s="247" t="s">
        <v>126</v>
      </c>
      <c r="F1241" s="248"/>
      <c r="G1241" s="228"/>
      <c r="H1241" s="229"/>
      <c r="I1241" s="229"/>
      <c r="J1241" s="147">
        <f t="shared" si="39"/>
        <v>0</v>
      </c>
      <c r="K1241" s="231">
        <v>0</v>
      </c>
      <c r="L1241" s="208" t="s">
        <v>13740</v>
      </c>
      <c r="M1241" s="208" t="s">
        <v>13740</v>
      </c>
      <c r="N1241" s="154">
        <f t="shared" si="38"/>
        <v>46097</v>
      </c>
      <c r="O1241" s="230">
        <v>1</v>
      </c>
      <c r="P1241" s="230">
        <v>4</v>
      </c>
      <c r="Q1241" s="229" t="s">
        <v>36</v>
      </c>
      <c r="R1241" s="229"/>
      <c r="S1241" s="229"/>
      <c r="T1241" s="231">
        <v>0</v>
      </c>
      <c r="U1241" s="229"/>
      <c r="V1241" s="209"/>
    </row>
    <row r="1242" spans="1:22" ht="13.5">
      <c r="A1242" s="225" t="s">
        <v>13778</v>
      </c>
      <c r="B1242" s="226" t="s">
        <v>13779</v>
      </c>
      <c r="C1242" s="227" t="s">
        <v>46</v>
      </c>
      <c r="D1242" s="228" t="s">
        <v>5858</v>
      </c>
      <c r="E1242" s="247" t="s">
        <v>97</v>
      </c>
      <c r="F1242" s="248"/>
      <c r="G1242" s="228"/>
      <c r="H1242" s="229"/>
      <c r="I1242" s="229"/>
      <c r="J1242" s="147">
        <f t="shared" si="39"/>
        <v>0</v>
      </c>
      <c r="K1242" s="231">
        <v>0</v>
      </c>
      <c r="L1242" s="208" t="s">
        <v>13740</v>
      </c>
      <c r="M1242" s="208" t="s">
        <v>10223</v>
      </c>
      <c r="N1242" s="154">
        <f t="shared" si="38"/>
        <v>46119</v>
      </c>
      <c r="O1242" s="230">
        <v>15</v>
      </c>
      <c r="P1242" s="230">
        <v>80</v>
      </c>
      <c r="Q1242" s="229" t="s">
        <v>36</v>
      </c>
      <c r="R1242" s="229"/>
      <c r="S1242" s="229"/>
      <c r="T1242" s="231">
        <v>0</v>
      </c>
      <c r="U1242" s="229"/>
      <c r="V1242" s="209"/>
    </row>
    <row r="1243" spans="1:22" ht="13.5">
      <c r="A1243" s="225" t="s">
        <v>13778</v>
      </c>
      <c r="B1243" s="226" t="s">
        <v>13779</v>
      </c>
      <c r="C1243" s="227" t="s">
        <v>46</v>
      </c>
      <c r="D1243" s="228" t="s">
        <v>5858</v>
      </c>
      <c r="E1243" s="247" t="s">
        <v>45</v>
      </c>
      <c r="F1243" s="248"/>
      <c r="G1243" s="228"/>
      <c r="H1243" s="229"/>
      <c r="I1243" s="229"/>
      <c r="J1243" s="147">
        <f t="shared" si="39"/>
        <v>0</v>
      </c>
      <c r="K1243" s="231">
        <v>0</v>
      </c>
      <c r="L1243" s="208" t="s">
        <v>13740</v>
      </c>
      <c r="M1243" s="208" t="s">
        <v>13741</v>
      </c>
      <c r="N1243" s="154">
        <f t="shared" si="38"/>
        <v>46101</v>
      </c>
      <c r="O1243" s="230">
        <v>5</v>
      </c>
      <c r="P1243" s="230">
        <v>4</v>
      </c>
      <c r="Q1243" s="229" t="s">
        <v>36</v>
      </c>
      <c r="R1243" s="229"/>
      <c r="S1243" s="229"/>
      <c r="T1243" s="231">
        <v>0</v>
      </c>
      <c r="U1243" s="229"/>
      <c r="V1243" s="209"/>
    </row>
    <row r="1244" spans="1:22" ht="13.5">
      <c r="A1244" s="225" t="s">
        <v>13778</v>
      </c>
      <c r="B1244" s="226" t="s">
        <v>13779</v>
      </c>
      <c r="C1244" s="227" t="s">
        <v>46</v>
      </c>
      <c r="D1244" s="228" t="s">
        <v>5858</v>
      </c>
      <c r="E1244" s="247" t="s">
        <v>48</v>
      </c>
      <c r="F1244" s="248"/>
      <c r="G1244" s="228"/>
      <c r="H1244" s="229"/>
      <c r="I1244" s="229"/>
      <c r="J1244" s="147">
        <f t="shared" si="39"/>
        <v>0</v>
      </c>
      <c r="K1244" s="231">
        <v>0</v>
      </c>
      <c r="L1244" s="208" t="s">
        <v>13740</v>
      </c>
      <c r="M1244" s="208" t="s">
        <v>13741</v>
      </c>
      <c r="N1244" s="154">
        <f t="shared" si="38"/>
        <v>46101</v>
      </c>
      <c r="O1244" s="230">
        <v>5</v>
      </c>
      <c r="P1244" s="230">
        <v>4</v>
      </c>
      <c r="Q1244" s="229" t="s">
        <v>36</v>
      </c>
      <c r="R1244" s="229"/>
      <c r="S1244" s="229"/>
      <c r="T1244" s="231">
        <v>0</v>
      </c>
      <c r="U1244" s="229"/>
      <c r="V1244" s="209"/>
    </row>
    <row r="1245" spans="1:22" ht="13.5">
      <c r="A1245" s="225" t="s">
        <v>13778</v>
      </c>
      <c r="B1245" s="226" t="s">
        <v>13779</v>
      </c>
      <c r="C1245" s="227" t="s">
        <v>46</v>
      </c>
      <c r="D1245" s="228" t="s">
        <v>5858</v>
      </c>
      <c r="E1245" s="247" t="s">
        <v>47</v>
      </c>
      <c r="F1245" s="248"/>
      <c r="G1245" s="228"/>
      <c r="H1245" s="229"/>
      <c r="I1245" s="229"/>
      <c r="J1245" s="147">
        <f t="shared" si="39"/>
        <v>0</v>
      </c>
      <c r="K1245" s="231">
        <v>0</v>
      </c>
      <c r="L1245" s="208" t="s">
        <v>13740</v>
      </c>
      <c r="M1245" s="208" t="s">
        <v>13741</v>
      </c>
      <c r="N1245" s="154">
        <f t="shared" si="38"/>
        <v>46101</v>
      </c>
      <c r="O1245" s="230">
        <v>5</v>
      </c>
      <c r="P1245" s="230">
        <v>4</v>
      </c>
      <c r="Q1245" s="229" t="s">
        <v>36</v>
      </c>
      <c r="R1245" s="229"/>
      <c r="S1245" s="229"/>
      <c r="T1245" s="231">
        <v>0</v>
      </c>
      <c r="U1245" s="229"/>
      <c r="V1245" s="209"/>
    </row>
    <row r="1246" spans="1:22" ht="13.5">
      <c r="A1246" s="225" t="s">
        <v>13778</v>
      </c>
      <c r="B1246" s="226" t="s">
        <v>13779</v>
      </c>
      <c r="C1246" s="227" t="s">
        <v>46</v>
      </c>
      <c r="D1246" s="228" t="s">
        <v>5858</v>
      </c>
      <c r="E1246" s="247" t="s">
        <v>54</v>
      </c>
      <c r="F1246" s="248"/>
      <c r="G1246" s="228"/>
      <c r="H1246" s="229"/>
      <c r="I1246" s="229"/>
      <c r="J1246" s="147">
        <f t="shared" si="39"/>
        <v>0</v>
      </c>
      <c r="K1246" s="231">
        <v>0</v>
      </c>
      <c r="L1246" s="208" t="s">
        <v>13740</v>
      </c>
      <c r="M1246" s="208" t="s">
        <v>13741</v>
      </c>
      <c r="N1246" s="154">
        <f t="shared" si="38"/>
        <v>46101</v>
      </c>
      <c r="O1246" s="230">
        <v>5</v>
      </c>
      <c r="P1246" s="230">
        <v>8</v>
      </c>
      <c r="Q1246" s="229" t="s">
        <v>36</v>
      </c>
      <c r="R1246" s="229"/>
      <c r="S1246" s="229"/>
      <c r="T1246" s="231">
        <v>0</v>
      </c>
      <c r="U1246" s="229"/>
      <c r="V1246" s="209"/>
    </row>
    <row r="1247" spans="1:22" ht="13.5">
      <c r="A1247" s="225" t="s">
        <v>13778</v>
      </c>
      <c r="B1247" s="226" t="s">
        <v>13779</v>
      </c>
      <c r="C1247" s="227" t="s">
        <v>46</v>
      </c>
      <c r="D1247" s="228" t="s">
        <v>5858</v>
      </c>
      <c r="E1247" s="247" t="s">
        <v>96</v>
      </c>
      <c r="F1247" s="248"/>
      <c r="G1247" s="228"/>
      <c r="H1247" s="229"/>
      <c r="I1247" s="229"/>
      <c r="J1247" s="147">
        <f t="shared" si="39"/>
        <v>0</v>
      </c>
      <c r="K1247" s="231">
        <v>0</v>
      </c>
      <c r="L1247" s="208" t="s">
        <v>13740</v>
      </c>
      <c r="M1247" s="208" t="s">
        <v>13741</v>
      </c>
      <c r="N1247" s="154">
        <f t="shared" si="38"/>
        <v>46101</v>
      </c>
      <c r="O1247" s="230">
        <v>5</v>
      </c>
      <c r="P1247" s="230">
        <v>4</v>
      </c>
      <c r="Q1247" s="229" t="s">
        <v>36</v>
      </c>
      <c r="R1247" s="229"/>
      <c r="S1247" s="229"/>
      <c r="T1247" s="231">
        <v>0</v>
      </c>
      <c r="U1247" s="229"/>
      <c r="V1247" s="209"/>
    </row>
    <row r="1248" spans="1:22" ht="13.5">
      <c r="A1248" s="225" t="s">
        <v>13778</v>
      </c>
      <c r="B1248" s="226" t="s">
        <v>13779</v>
      </c>
      <c r="C1248" s="227" t="s">
        <v>46</v>
      </c>
      <c r="D1248" s="228" t="s">
        <v>5858</v>
      </c>
      <c r="E1248" s="247" t="s">
        <v>94</v>
      </c>
      <c r="F1248" s="248"/>
      <c r="G1248" s="228"/>
      <c r="H1248" s="229"/>
      <c r="I1248" s="229"/>
      <c r="J1248" s="147">
        <f t="shared" si="39"/>
        <v>0</v>
      </c>
      <c r="K1248" s="231">
        <v>0</v>
      </c>
      <c r="L1248" s="208" t="s">
        <v>13740</v>
      </c>
      <c r="M1248" s="208" t="s">
        <v>13741</v>
      </c>
      <c r="N1248" s="154">
        <f t="shared" si="38"/>
        <v>46101</v>
      </c>
      <c r="O1248" s="230">
        <v>5</v>
      </c>
      <c r="P1248" s="230">
        <v>4</v>
      </c>
      <c r="Q1248" s="229" t="s">
        <v>36</v>
      </c>
      <c r="R1248" s="229"/>
      <c r="S1248" s="229"/>
      <c r="T1248" s="231">
        <v>0</v>
      </c>
      <c r="U1248" s="229"/>
      <c r="V1248" s="209"/>
    </row>
    <row r="1249" spans="1:22" ht="13.5">
      <c r="A1249" s="225" t="s">
        <v>13399</v>
      </c>
      <c r="B1249" s="226" t="s">
        <v>13556</v>
      </c>
      <c r="C1249" s="227" t="s">
        <v>51</v>
      </c>
      <c r="D1249" s="228" t="s">
        <v>553</v>
      </c>
      <c r="E1249" s="247" t="s">
        <v>80</v>
      </c>
      <c r="F1249" s="248"/>
      <c r="G1249" s="228" t="s">
        <v>32</v>
      </c>
      <c r="H1249" s="229" t="s">
        <v>553</v>
      </c>
      <c r="I1249" s="229"/>
      <c r="J1249" s="147" t="str">
        <f t="shared" si="39"/>
        <v>魏暉恩</v>
      </c>
      <c r="K1249" s="231">
        <v>0</v>
      </c>
      <c r="L1249" s="208" t="s">
        <v>13829</v>
      </c>
      <c r="M1249" s="208" t="s">
        <v>13393</v>
      </c>
      <c r="N1249" s="154">
        <f t="shared" si="38"/>
        <v>46129</v>
      </c>
      <c r="O1249" s="230">
        <v>20</v>
      </c>
      <c r="P1249" s="230">
        <v>160</v>
      </c>
      <c r="Q1249" s="229" t="s">
        <v>36</v>
      </c>
      <c r="R1249" s="229"/>
      <c r="S1249" s="229"/>
      <c r="T1249" s="231">
        <v>0</v>
      </c>
      <c r="U1249" s="229"/>
      <c r="V1249" s="209"/>
    </row>
    <row r="1250" spans="1:22" ht="13.5">
      <c r="A1250" s="225" t="s">
        <v>13830</v>
      </c>
      <c r="B1250" s="226" t="s">
        <v>13831</v>
      </c>
      <c r="C1250" s="227" t="s">
        <v>2723</v>
      </c>
      <c r="D1250" s="228" t="s">
        <v>2026</v>
      </c>
      <c r="E1250" s="247" t="s">
        <v>2725</v>
      </c>
      <c r="F1250" s="248"/>
      <c r="G1250" s="228" t="s">
        <v>2170</v>
      </c>
      <c r="H1250" s="229" t="s">
        <v>2026</v>
      </c>
      <c r="I1250" s="229"/>
      <c r="J1250" s="147" t="str">
        <f t="shared" si="39"/>
        <v>汪佳凯</v>
      </c>
      <c r="K1250" s="231">
        <v>0</v>
      </c>
      <c r="L1250" s="208" t="s">
        <v>13829</v>
      </c>
      <c r="M1250" s="208" t="s">
        <v>13742</v>
      </c>
      <c r="N1250" s="154">
        <f t="shared" si="38"/>
        <v>46104</v>
      </c>
      <c r="O1250" s="230">
        <v>3</v>
      </c>
      <c r="P1250" s="231">
        <v>0</v>
      </c>
      <c r="Q1250" s="229" t="s">
        <v>36</v>
      </c>
      <c r="R1250" s="229"/>
      <c r="S1250" s="229"/>
      <c r="T1250" s="231">
        <v>0</v>
      </c>
      <c r="U1250" s="229"/>
      <c r="V1250" s="209"/>
    </row>
    <row r="1251" spans="1:22" ht="13.5">
      <c r="A1251" s="225" t="s">
        <v>13407</v>
      </c>
      <c r="B1251" s="226" t="s">
        <v>13400</v>
      </c>
      <c r="C1251" s="227" t="s">
        <v>51</v>
      </c>
      <c r="D1251" s="228" t="s">
        <v>3685</v>
      </c>
      <c r="E1251" s="247" t="s">
        <v>80</v>
      </c>
      <c r="F1251" s="248"/>
      <c r="G1251" s="228" t="s">
        <v>100</v>
      </c>
      <c r="H1251" s="229" t="s">
        <v>615</v>
      </c>
      <c r="I1251" s="229"/>
      <c r="J1251" s="147" t="str">
        <f t="shared" si="39"/>
        <v>彭志豪</v>
      </c>
      <c r="K1251" s="231">
        <v>0</v>
      </c>
      <c r="L1251" s="208" t="s">
        <v>13742</v>
      </c>
      <c r="M1251" s="208" t="s">
        <v>12297</v>
      </c>
      <c r="N1251" s="154">
        <f t="shared" si="38"/>
        <v>46126</v>
      </c>
      <c r="O1251" s="230">
        <v>15</v>
      </c>
      <c r="P1251" s="230">
        <v>96</v>
      </c>
      <c r="Q1251" s="229" t="s">
        <v>36</v>
      </c>
      <c r="R1251" s="229"/>
      <c r="S1251" s="229"/>
      <c r="T1251" s="231">
        <v>0</v>
      </c>
      <c r="U1251" s="229"/>
      <c r="V1251" s="209"/>
    </row>
    <row r="1252" spans="1:22" ht="13.5">
      <c r="A1252" s="225" t="s">
        <v>6337</v>
      </c>
      <c r="B1252" s="226" t="s">
        <v>6338</v>
      </c>
      <c r="C1252" s="227" t="s">
        <v>46</v>
      </c>
      <c r="D1252" s="228" t="s">
        <v>5858</v>
      </c>
      <c r="E1252" s="247" t="s">
        <v>90</v>
      </c>
      <c r="F1252" s="248"/>
      <c r="G1252" s="228" t="s">
        <v>32</v>
      </c>
      <c r="H1252" s="229" t="s">
        <v>6876</v>
      </c>
      <c r="I1252" s="229"/>
      <c r="J1252" s="147" t="str">
        <f t="shared" si="39"/>
        <v>許博元</v>
      </c>
      <c r="K1252" s="231">
        <v>0</v>
      </c>
      <c r="L1252" s="208" t="s">
        <v>13742</v>
      </c>
      <c r="M1252" s="208" t="s">
        <v>10223</v>
      </c>
      <c r="N1252" s="154">
        <f t="shared" si="38"/>
        <v>46119</v>
      </c>
      <c r="O1252" s="230">
        <v>10</v>
      </c>
      <c r="P1252" s="230">
        <v>40</v>
      </c>
      <c r="Q1252" s="229" t="s">
        <v>36</v>
      </c>
      <c r="R1252" s="229"/>
      <c r="S1252" s="229"/>
      <c r="T1252" s="231">
        <v>0</v>
      </c>
      <c r="U1252" s="229"/>
      <c r="V1252" s="209"/>
    </row>
    <row r="1253" spans="1:22" ht="13.5">
      <c r="A1253" s="225" t="s">
        <v>13778</v>
      </c>
      <c r="B1253" s="226" t="s">
        <v>13779</v>
      </c>
      <c r="C1253" s="227" t="s">
        <v>46</v>
      </c>
      <c r="D1253" s="228" t="s">
        <v>5858</v>
      </c>
      <c r="E1253" s="247" t="s">
        <v>90</v>
      </c>
      <c r="F1253" s="248"/>
      <c r="G1253" s="228"/>
      <c r="H1253" s="229"/>
      <c r="I1253" s="229"/>
      <c r="J1253" s="147">
        <f t="shared" si="39"/>
        <v>0</v>
      </c>
      <c r="K1253" s="231">
        <v>0</v>
      </c>
      <c r="L1253" s="208" t="s">
        <v>13742</v>
      </c>
      <c r="M1253" s="208" t="s">
        <v>10223</v>
      </c>
      <c r="N1253" s="154">
        <f t="shared" si="38"/>
        <v>46119</v>
      </c>
      <c r="O1253" s="230">
        <v>10</v>
      </c>
      <c r="P1253" s="230">
        <v>40</v>
      </c>
      <c r="Q1253" s="229" t="s">
        <v>36</v>
      </c>
      <c r="R1253" s="229"/>
      <c r="S1253" s="229"/>
      <c r="T1253" s="231">
        <v>0</v>
      </c>
      <c r="U1253" s="229"/>
      <c r="V1253" s="209"/>
    </row>
    <row r="1254" spans="1:22" ht="13.5">
      <c r="A1254" s="225" t="s">
        <v>11929</v>
      </c>
      <c r="B1254" s="226" t="s">
        <v>11930</v>
      </c>
      <c r="C1254" s="227" t="s">
        <v>41</v>
      </c>
      <c r="D1254" s="228" t="s">
        <v>50</v>
      </c>
      <c r="E1254" s="247" t="s">
        <v>13209</v>
      </c>
      <c r="F1254" s="248"/>
      <c r="G1254" s="228" t="s">
        <v>506</v>
      </c>
      <c r="H1254" s="229" t="s">
        <v>112</v>
      </c>
      <c r="I1254" s="229"/>
      <c r="J1254" s="147" t="str">
        <f t="shared" si="39"/>
        <v>何昆達</v>
      </c>
      <c r="K1254" s="231">
        <v>0</v>
      </c>
      <c r="L1254" s="208" t="s">
        <v>13025</v>
      </c>
      <c r="M1254" s="208" t="s">
        <v>13751</v>
      </c>
      <c r="N1254" s="154">
        <f t="shared" si="38"/>
        <v>46163</v>
      </c>
      <c r="O1254" s="230">
        <v>40</v>
      </c>
      <c r="P1254" s="230">
        <v>160</v>
      </c>
      <c r="Q1254" s="229" t="s">
        <v>36</v>
      </c>
      <c r="R1254" s="229"/>
      <c r="S1254" s="229"/>
      <c r="T1254" s="231">
        <v>0</v>
      </c>
      <c r="U1254" s="229"/>
      <c r="V1254" s="209"/>
    </row>
    <row r="1255" spans="1:22" ht="13.5">
      <c r="A1255" s="225" t="s">
        <v>11929</v>
      </c>
      <c r="B1255" s="226" t="s">
        <v>11930</v>
      </c>
      <c r="C1255" s="227" t="s">
        <v>41</v>
      </c>
      <c r="D1255" s="228" t="s">
        <v>50</v>
      </c>
      <c r="E1255" s="247" t="s">
        <v>494</v>
      </c>
      <c r="F1255" s="248"/>
      <c r="G1255" s="228" t="s">
        <v>70</v>
      </c>
      <c r="H1255" s="229" t="s">
        <v>718</v>
      </c>
      <c r="I1255" s="229"/>
      <c r="J1255" s="147" t="str">
        <f t="shared" si="39"/>
        <v>朱哲演</v>
      </c>
      <c r="K1255" s="231">
        <v>0</v>
      </c>
      <c r="L1255" s="208" t="s">
        <v>13025</v>
      </c>
      <c r="M1255" s="208" t="s">
        <v>13027</v>
      </c>
      <c r="N1255" s="154">
        <f t="shared" si="38"/>
        <v>46107</v>
      </c>
      <c r="O1255" s="230">
        <v>3</v>
      </c>
      <c r="P1255" s="230">
        <v>4</v>
      </c>
      <c r="Q1255" s="229" t="s">
        <v>36</v>
      </c>
      <c r="R1255" s="229"/>
      <c r="S1255" s="229"/>
      <c r="T1255" s="231">
        <v>0</v>
      </c>
      <c r="U1255" s="229"/>
      <c r="V1255" s="209"/>
    </row>
    <row r="1256" spans="1:22" ht="13.5">
      <c r="A1256" s="225" t="s">
        <v>11929</v>
      </c>
      <c r="B1256" s="226" t="s">
        <v>11930</v>
      </c>
      <c r="C1256" s="227" t="s">
        <v>89</v>
      </c>
      <c r="D1256" s="228" t="s">
        <v>50</v>
      </c>
      <c r="E1256" s="247" t="s">
        <v>97</v>
      </c>
      <c r="F1256" s="248"/>
      <c r="G1256" s="228" t="s">
        <v>2861</v>
      </c>
      <c r="H1256" s="229" t="s">
        <v>421</v>
      </c>
      <c r="I1256" s="229"/>
      <c r="J1256" s="147" t="str">
        <f t="shared" si="39"/>
        <v>蘇漢城</v>
      </c>
      <c r="K1256" s="231">
        <v>0</v>
      </c>
      <c r="L1256" s="208" t="s">
        <v>13025</v>
      </c>
      <c r="M1256" s="208" t="s">
        <v>13227</v>
      </c>
      <c r="N1256" s="154">
        <f t="shared" si="38"/>
        <v>46149</v>
      </c>
      <c r="O1256" s="230">
        <v>30</v>
      </c>
      <c r="P1256" s="230">
        <v>4</v>
      </c>
      <c r="Q1256" s="229" t="s">
        <v>36</v>
      </c>
      <c r="R1256" s="229"/>
      <c r="S1256" s="229"/>
      <c r="T1256" s="231">
        <v>0</v>
      </c>
      <c r="U1256" s="229"/>
      <c r="V1256" s="209"/>
    </row>
    <row r="1257" spans="1:22" ht="13.5">
      <c r="A1257" s="225" t="s">
        <v>11929</v>
      </c>
      <c r="B1257" s="226" t="s">
        <v>11930</v>
      </c>
      <c r="C1257" s="227" t="s">
        <v>89</v>
      </c>
      <c r="D1257" s="228" t="s">
        <v>50</v>
      </c>
      <c r="E1257" s="247" t="s">
        <v>13210</v>
      </c>
      <c r="F1257" s="248"/>
      <c r="G1257" s="228" t="s">
        <v>2860</v>
      </c>
      <c r="H1257" s="229" t="s">
        <v>796</v>
      </c>
      <c r="I1257" s="229"/>
      <c r="J1257" s="147" t="str">
        <f t="shared" si="39"/>
        <v>洪子芸</v>
      </c>
      <c r="K1257" s="231">
        <v>0</v>
      </c>
      <c r="L1257" s="208" t="s">
        <v>13025</v>
      </c>
      <c r="M1257" s="208" t="s">
        <v>10225</v>
      </c>
      <c r="N1257" s="154">
        <f t="shared" si="38"/>
        <v>46134</v>
      </c>
      <c r="O1257" s="230">
        <v>20</v>
      </c>
      <c r="P1257" s="230">
        <v>8</v>
      </c>
      <c r="Q1257" s="229" t="s">
        <v>36</v>
      </c>
      <c r="R1257" s="229"/>
      <c r="S1257" s="229"/>
      <c r="T1257" s="231">
        <v>0</v>
      </c>
      <c r="U1257" s="229"/>
      <c r="V1257" s="209"/>
    </row>
    <row r="1258" spans="1:22" ht="13.5">
      <c r="A1258" s="225" t="s">
        <v>11929</v>
      </c>
      <c r="B1258" s="226" t="s">
        <v>11930</v>
      </c>
      <c r="C1258" s="227" t="s">
        <v>89</v>
      </c>
      <c r="D1258" s="228" t="s">
        <v>50</v>
      </c>
      <c r="E1258" s="247" t="s">
        <v>13211</v>
      </c>
      <c r="F1258" s="248"/>
      <c r="G1258" s="228" t="s">
        <v>2860</v>
      </c>
      <c r="H1258" s="229" t="s">
        <v>796</v>
      </c>
      <c r="I1258" s="229"/>
      <c r="J1258" s="147" t="str">
        <f t="shared" si="39"/>
        <v>洪子芸</v>
      </c>
      <c r="K1258" s="231">
        <v>0</v>
      </c>
      <c r="L1258" s="208" t="s">
        <v>13025</v>
      </c>
      <c r="M1258" s="208" t="s">
        <v>10225</v>
      </c>
      <c r="N1258" s="154">
        <f t="shared" si="38"/>
        <v>46134</v>
      </c>
      <c r="O1258" s="230">
        <v>20</v>
      </c>
      <c r="P1258" s="230">
        <v>8</v>
      </c>
      <c r="Q1258" s="229" t="s">
        <v>36</v>
      </c>
      <c r="R1258" s="229"/>
      <c r="S1258" s="229"/>
      <c r="T1258" s="231">
        <v>0</v>
      </c>
      <c r="U1258" s="229"/>
      <c r="V1258" s="209"/>
    </row>
    <row r="1259" spans="1:22" ht="13.5">
      <c r="A1259" s="225" t="s">
        <v>11929</v>
      </c>
      <c r="B1259" s="226" t="s">
        <v>11930</v>
      </c>
      <c r="C1259" s="227" t="s">
        <v>89</v>
      </c>
      <c r="D1259" s="228" t="s">
        <v>50</v>
      </c>
      <c r="E1259" s="247" t="s">
        <v>13212</v>
      </c>
      <c r="F1259" s="248"/>
      <c r="G1259" s="228" t="s">
        <v>2860</v>
      </c>
      <c r="H1259" s="229" t="s">
        <v>796</v>
      </c>
      <c r="I1259" s="229"/>
      <c r="J1259" s="147" t="str">
        <f t="shared" si="39"/>
        <v>洪子芸</v>
      </c>
      <c r="K1259" s="231">
        <v>0</v>
      </c>
      <c r="L1259" s="208" t="s">
        <v>13025</v>
      </c>
      <c r="M1259" s="208" t="s">
        <v>10225</v>
      </c>
      <c r="N1259" s="154">
        <f t="shared" si="38"/>
        <v>46134</v>
      </c>
      <c r="O1259" s="230">
        <v>20</v>
      </c>
      <c r="P1259" s="230">
        <v>8</v>
      </c>
      <c r="Q1259" s="229" t="s">
        <v>36</v>
      </c>
      <c r="R1259" s="229"/>
      <c r="S1259" s="229"/>
      <c r="T1259" s="231">
        <v>0</v>
      </c>
      <c r="U1259" s="229"/>
      <c r="V1259" s="209"/>
    </row>
    <row r="1260" spans="1:22" ht="13.5">
      <c r="A1260" s="225" t="s">
        <v>11929</v>
      </c>
      <c r="B1260" s="226" t="s">
        <v>11930</v>
      </c>
      <c r="C1260" s="227" t="s">
        <v>89</v>
      </c>
      <c r="D1260" s="228" t="s">
        <v>50</v>
      </c>
      <c r="E1260" s="247" t="s">
        <v>13213</v>
      </c>
      <c r="F1260" s="248"/>
      <c r="G1260" s="228" t="s">
        <v>2860</v>
      </c>
      <c r="H1260" s="229" t="s">
        <v>796</v>
      </c>
      <c r="I1260" s="229"/>
      <c r="J1260" s="147" t="str">
        <f t="shared" si="39"/>
        <v>洪子芸</v>
      </c>
      <c r="K1260" s="231">
        <v>0</v>
      </c>
      <c r="L1260" s="208" t="s">
        <v>13025</v>
      </c>
      <c r="M1260" s="208" t="s">
        <v>10225</v>
      </c>
      <c r="N1260" s="154">
        <f t="shared" si="38"/>
        <v>46134</v>
      </c>
      <c r="O1260" s="230">
        <v>20</v>
      </c>
      <c r="P1260" s="230">
        <v>24</v>
      </c>
      <c r="Q1260" s="229" t="s">
        <v>36</v>
      </c>
      <c r="R1260" s="229"/>
      <c r="S1260" s="229"/>
      <c r="T1260" s="231">
        <v>0</v>
      </c>
      <c r="U1260" s="229"/>
      <c r="V1260" s="209"/>
    </row>
    <row r="1261" spans="1:22" ht="13.5">
      <c r="A1261" s="225" t="s">
        <v>11929</v>
      </c>
      <c r="B1261" s="226" t="s">
        <v>11930</v>
      </c>
      <c r="C1261" s="227" t="s">
        <v>89</v>
      </c>
      <c r="D1261" s="228" t="s">
        <v>50</v>
      </c>
      <c r="E1261" s="247" t="s">
        <v>13214</v>
      </c>
      <c r="F1261" s="248"/>
      <c r="G1261" s="228" t="s">
        <v>2860</v>
      </c>
      <c r="H1261" s="229" t="s">
        <v>796</v>
      </c>
      <c r="I1261" s="229"/>
      <c r="J1261" s="147" t="str">
        <f t="shared" si="39"/>
        <v>洪子芸</v>
      </c>
      <c r="K1261" s="231">
        <v>0</v>
      </c>
      <c r="L1261" s="208" t="s">
        <v>13025</v>
      </c>
      <c r="M1261" s="208" t="s">
        <v>10225</v>
      </c>
      <c r="N1261" s="154">
        <f t="shared" si="38"/>
        <v>46134</v>
      </c>
      <c r="O1261" s="230">
        <v>20</v>
      </c>
      <c r="P1261" s="230">
        <v>8</v>
      </c>
      <c r="Q1261" s="229" t="s">
        <v>36</v>
      </c>
      <c r="R1261" s="229"/>
      <c r="S1261" s="229"/>
      <c r="T1261" s="231">
        <v>0</v>
      </c>
      <c r="U1261" s="229"/>
      <c r="V1261" s="209"/>
    </row>
    <row r="1262" spans="1:22" ht="13.5">
      <c r="A1262" s="225" t="s">
        <v>13830</v>
      </c>
      <c r="B1262" s="226" t="s">
        <v>13831</v>
      </c>
      <c r="C1262" s="227" t="s">
        <v>2723</v>
      </c>
      <c r="D1262" s="228" t="s">
        <v>2026</v>
      </c>
      <c r="E1262" s="247" t="s">
        <v>2723</v>
      </c>
      <c r="F1262" s="248"/>
      <c r="G1262" s="228" t="s">
        <v>2170</v>
      </c>
      <c r="H1262" s="229" t="s">
        <v>2026</v>
      </c>
      <c r="I1262" s="229"/>
      <c r="J1262" s="147" t="str">
        <f t="shared" si="39"/>
        <v>汪佳凯</v>
      </c>
      <c r="K1262" s="231">
        <v>0</v>
      </c>
      <c r="L1262" s="208" t="s">
        <v>13025</v>
      </c>
      <c r="M1262" s="208" t="s">
        <v>13027</v>
      </c>
      <c r="N1262" s="154">
        <f t="shared" si="38"/>
        <v>46107</v>
      </c>
      <c r="O1262" s="230">
        <v>3</v>
      </c>
      <c r="P1262" s="231">
        <v>0</v>
      </c>
      <c r="Q1262" s="229" t="s">
        <v>36</v>
      </c>
      <c r="R1262" s="229"/>
      <c r="S1262" s="229"/>
      <c r="T1262" s="231">
        <v>0</v>
      </c>
      <c r="U1262" s="229"/>
      <c r="V1262" s="209"/>
    </row>
    <row r="1263" spans="1:22" ht="13.5">
      <c r="A1263" s="225" t="s">
        <v>14797</v>
      </c>
      <c r="B1263" s="226" t="s">
        <v>14798</v>
      </c>
      <c r="C1263" s="227" t="s">
        <v>14809</v>
      </c>
      <c r="D1263" s="228" t="s">
        <v>106</v>
      </c>
      <c r="E1263" s="247" t="s">
        <v>14811</v>
      </c>
      <c r="F1263" s="248"/>
      <c r="G1263" s="228" t="s">
        <v>6334</v>
      </c>
      <c r="H1263" s="229" t="s">
        <v>106</v>
      </c>
      <c r="I1263" s="229"/>
      <c r="J1263" s="147" t="str">
        <f t="shared" si="39"/>
        <v>賴慶樺</v>
      </c>
      <c r="K1263" s="231">
        <v>0</v>
      </c>
      <c r="L1263" s="208" t="s">
        <v>13025</v>
      </c>
      <c r="M1263" s="208" t="s">
        <v>10222</v>
      </c>
      <c r="N1263" s="154">
        <f t="shared" si="38"/>
        <v>46111</v>
      </c>
      <c r="O1263" s="230">
        <v>5</v>
      </c>
      <c r="P1263" s="231">
        <v>0</v>
      </c>
      <c r="Q1263" s="229" t="s">
        <v>36</v>
      </c>
      <c r="R1263" s="229"/>
      <c r="S1263" s="229"/>
      <c r="T1263" s="231">
        <v>0</v>
      </c>
      <c r="U1263" s="229"/>
      <c r="V1263" s="209"/>
    </row>
    <row r="1264" spans="1:22" ht="13.5">
      <c r="A1264" s="225" t="s">
        <v>5060</v>
      </c>
      <c r="B1264" s="226" t="s">
        <v>5061</v>
      </c>
      <c r="C1264" s="227" t="s">
        <v>2723</v>
      </c>
      <c r="D1264" s="228" t="s">
        <v>421</v>
      </c>
      <c r="E1264" s="247" t="s">
        <v>2725</v>
      </c>
      <c r="F1264" s="248"/>
      <c r="G1264" s="228" t="s">
        <v>2861</v>
      </c>
      <c r="H1264" s="229" t="s">
        <v>421</v>
      </c>
      <c r="I1264" s="229"/>
      <c r="J1264" s="147" t="str">
        <f t="shared" si="39"/>
        <v>蘇漢城</v>
      </c>
      <c r="K1264" s="231">
        <v>0</v>
      </c>
      <c r="L1264" s="208" t="s">
        <v>12115</v>
      </c>
      <c r="M1264" s="208" t="s">
        <v>10221</v>
      </c>
      <c r="N1264" s="154">
        <f t="shared" si="38"/>
        <v>46108</v>
      </c>
      <c r="O1264" s="230">
        <v>3</v>
      </c>
      <c r="P1264" s="230">
        <v>20</v>
      </c>
      <c r="Q1264" s="229" t="s">
        <v>36</v>
      </c>
      <c r="R1264" s="229"/>
      <c r="S1264" s="229"/>
      <c r="T1264" s="231">
        <v>0</v>
      </c>
      <c r="U1264" s="229"/>
      <c r="V1264" s="209"/>
    </row>
    <row r="1265" spans="1:22" ht="13.5">
      <c r="A1265" s="225" t="s">
        <v>3277</v>
      </c>
      <c r="B1265" s="226" t="s">
        <v>3278</v>
      </c>
      <c r="C1265" s="227" t="s">
        <v>2723</v>
      </c>
      <c r="D1265" s="228" t="s">
        <v>421</v>
      </c>
      <c r="E1265" s="247" t="s">
        <v>2725</v>
      </c>
      <c r="F1265" s="248"/>
      <c r="G1265" s="228" t="s">
        <v>2726</v>
      </c>
      <c r="H1265" s="229" t="s">
        <v>2727</v>
      </c>
      <c r="I1265" s="229"/>
      <c r="J1265" s="147" t="str">
        <f t="shared" si="39"/>
        <v>余依錚</v>
      </c>
      <c r="K1265" s="231">
        <v>0</v>
      </c>
      <c r="L1265" s="208" t="s">
        <v>13027</v>
      </c>
      <c r="M1265" s="208" t="s">
        <v>10222</v>
      </c>
      <c r="N1265" s="154">
        <f t="shared" si="38"/>
        <v>46111</v>
      </c>
      <c r="O1265" s="230">
        <v>3</v>
      </c>
      <c r="P1265" s="230">
        <v>20</v>
      </c>
      <c r="Q1265" s="229" t="s">
        <v>36</v>
      </c>
      <c r="R1265" s="229"/>
      <c r="S1265" s="229"/>
      <c r="T1265" s="231">
        <v>0</v>
      </c>
      <c r="U1265" s="229"/>
      <c r="V1265" s="209"/>
    </row>
    <row r="1266" spans="1:22" ht="13.5">
      <c r="A1266" s="225" t="s">
        <v>10189</v>
      </c>
      <c r="B1266" s="226" t="s">
        <v>10190</v>
      </c>
      <c r="C1266" s="227" t="s">
        <v>2721</v>
      </c>
      <c r="D1266" s="228" t="s">
        <v>2026</v>
      </c>
      <c r="E1266" s="247" t="s">
        <v>258</v>
      </c>
      <c r="F1266" s="248"/>
      <c r="G1266" s="228" t="s">
        <v>2170</v>
      </c>
      <c r="H1266" s="229" t="s">
        <v>2026</v>
      </c>
      <c r="I1266" s="229"/>
      <c r="J1266" s="147" t="str">
        <f t="shared" si="39"/>
        <v>汪佳凯</v>
      </c>
      <c r="K1266" s="231">
        <v>0</v>
      </c>
      <c r="L1266" s="208" t="s">
        <v>10222</v>
      </c>
      <c r="M1266" s="208" t="s">
        <v>13226</v>
      </c>
      <c r="N1266" s="154">
        <f t="shared" si="38"/>
        <v>46121</v>
      </c>
      <c r="O1266" s="230">
        <v>7</v>
      </c>
      <c r="P1266" s="230">
        <v>30</v>
      </c>
      <c r="Q1266" s="229" t="s">
        <v>36</v>
      </c>
      <c r="R1266" s="229"/>
      <c r="S1266" s="229"/>
      <c r="T1266" s="231">
        <v>0</v>
      </c>
      <c r="U1266" s="229"/>
      <c r="V1266" s="209"/>
    </row>
    <row r="1267" spans="1:22" ht="13.5">
      <c r="A1267" s="225" t="s">
        <v>5060</v>
      </c>
      <c r="B1267" s="226" t="s">
        <v>5061</v>
      </c>
      <c r="C1267" s="227" t="s">
        <v>2723</v>
      </c>
      <c r="D1267" s="228" t="s">
        <v>421</v>
      </c>
      <c r="E1267" s="247" t="s">
        <v>2723</v>
      </c>
      <c r="F1267" s="248"/>
      <c r="G1267" s="228" t="s">
        <v>2861</v>
      </c>
      <c r="H1267" s="229" t="s">
        <v>421</v>
      </c>
      <c r="I1267" s="229"/>
      <c r="J1267" s="147" t="str">
        <f t="shared" si="39"/>
        <v>蘇漢城</v>
      </c>
      <c r="K1267" s="231">
        <v>0</v>
      </c>
      <c r="L1267" s="208" t="s">
        <v>10222</v>
      </c>
      <c r="M1267" s="208" t="s">
        <v>13028</v>
      </c>
      <c r="N1267" s="154">
        <f t="shared" si="38"/>
        <v>46113</v>
      </c>
      <c r="O1267" s="230">
        <v>3</v>
      </c>
      <c r="P1267" s="230">
        <v>20</v>
      </c>
      <c r="Q1267" s="229" t="s">
        <v>36</v>
      </c>
      <c r="R1267" s="229"/>
      <c r="S1267" s="229"/>
      <c r="T1267" s="231">
        <v>0</v>
      </c>
      <c r="U1267" s="229"/>
      <c r="V1267" s="209"/>
    </row>
    <row r="1268" spans="1:22" ht="13.5">
      <c r="A1268" s="225" t="s">
        <v>3277</v>
      </c>
      <c r="B1268" s="226" t="s">
        <v>3278</v>
      </c>
      <c r="C1268" s="227" t="s">
        <v>2723</v>
      </c>
      <c r="D1268" s="228" t="s">
        <v>421</v>
      </c>
      <c r="E1268" s="247" t="s">
        <v>2723</v>
      </c>
      <c r="F1268" s="248"/>
      <c r="G1268" s="228" t="s">
        <v>2726</v>
      </c>
      <c r="H1268" s="229" t="s">
        <v>2727</v>
      </c>
      <c r="I1268" s="229"/>
      <c r="J1268" s="147" t="str">
        <f t="shared" si="39"/>
        <v>余依錚</v>
      </c>
      <c r="K1268" s="231">
        <v>0</v>
      </c>
      <c r="L1268" s="208" t="s">
        <v>13029</v>
      </c>
      <c r="M1268" s="208" t="s">
        <v>13030</v>
      </c>
      <c r="N1268" s="154">
        <f t="shared" si="38"/>
        <v>46114</v>
      </c>
      <c r="O1268" s="230">
        <v>3</v>
      </c>
      <c r="P1268" s="230">
        <v>20</v>
      </c>
      <c r="Q1268" s="229" t="s">
        <v>36</v>
      </c>
      <c r="R1268" s="229"/>
      <c r="S1268" s="229"/>
      <c r="T1268" s="231">
        <v>0</v>
      </c>
      <c r="U1268" s="229"/>
      <c r="V1268" s="209"/>
    </row>
    <row r="1269" spans="1:22" ht="13.5">
      <c r="A1269" s="225" t="s">
        <v>10189</v>
      </c>
      <c r="B1269" s="226" t="s">
        <v>10190</v>
      </c>
      <c r="C1269" s="227" t="s">
        <v>2721</v>
      </c>
      <c r="D1269" s="228" t="s">
        <v>2026</v>
      </c>
      <c r="E1269" s="247" t="s">
        <v>589</v>
      </c>
      <c r="F1269" s="248"/>
      <c r="G1269" s="228" t="s">
        <v>2170</v>
      </c>
      <c r="H1269" s="229" t="s">
        <v>2026</v>
      </c>
      <c r="I1269" s="229"/>
      <c r="J1269" s="147" t="str">
        <f t="shared" si="39"/>
        <v>汪佳凯</v>
      </c>
      <c r="K1269" s="231">
        <v>0</v>
      </c>
      <c r="L1269" s="208" t="s">
        <v>10224</v>
      </c>
      <c r="M1269" s="208" t="s">
        <v>14978</v>
      </c>
      <c r="N1269" s="154">
        <f t="shared" si="38"/>
        <v>46132</v>
      </c>
      <c r="O1269" s="230">
        <v>7</v>
      </c>
      <c r="P1269" s="230">
        <v>30</v>
      </c>
      <c r="Q1269" s="229" t="s">
        <v>36</v>
      </c>
      <c r="R1269" s="229"/>
      <c r="S1269" s="229"/>
      <c r="T1269" s="231">
        <v>0</v>
      </c>
      <c r="U1269" s="229"/>
      <c r="V1269" s="209"/>
    </row>
    <row r="1270" spans="1:22" ht="13.5">
      <c r="A1270" s="225" t="s">
        <v>11927</v>
      </c>
      <c r="B1270" s="226" t="s">
        <v>11928</v>
      </c>
      <c r="C1270" s="227" t="s">
        <v>46</v>
      </c>
      <c r="D1270" s="228" t="s">
        <v>615</v>
      </c>
      <c r="E1270" s="247" t="s">
        <v>95</v>
      </c>
      <c r="F1270" s="248"/>
      <c r="G1270" s="228" t="s">
        <v>100</v>
      </c>
      <c r="H1270" s="229" t="s">
        <v>615</v>
      </c>
      <c r="I1270" s="229"/>
      <c r="J1270" s="147" t="str">
        <f t="shared" si="39"/>
        <v>彭志豪</v>
      </c>
      <c r="K1270" s="231">
        <v>0</v>
      </c>
      <c r="L1270" s="208" t="s">
        <v>10224</v>
      </c>
      <c r="M1270" s="208" t="s">
        <v>10224</v>
      </c>
      <c r="N1270" s="154">
        <f t="shared" si="38"/>
        <v>46122</v>
      </c>
      <c r="O1270" s="230">
        <v>1</v>
      </c>
      <c r="P1270" s="230">
        <v>4</v>
      </c>
      <c r="Q1270" s="229" t="s">
        <v>36</v>
      </c>
      <c r="R1270" s="229"/>
      <c r="S1270" s="229"/>
      <c r="T1270" s="231">
        <v>0</v>
      </c>
      <c r="U1270" s="229"/>
      <c r="V1270" s="209"/>
    </row>
    <row r="1271" spans="1:22" ht="13.5">
      <c r="A1271" s="225" t="s">
        <v>11927</v>
      </c>
      <c r="B1271" s="226" t="s">
        <v>11928</v>
      </c>
      <c r="C1271" s="227" t="s">
        <v>46</v>
      </c>
      <c r="D1271" s="228" t="s">
        <v>615</v>
      </c>
      <c r="E1271" s="247" t="s">
        <v>98</v>
      </c>
      <c r="F1271" s="248"/>
      <c r="G1271" s="228" t="s">
        <v>100</v>
      </c>
      <c r="H1271" s="229" t="s">
        <v>615</v>
      </c>
      <c r="I1271" s="229"/>
      <c r="J1271" s="147" t="str">
        <f t="shared" si="39"/>
        <v>彭志豪</v>
      </c>
      <c r="K1271" s="231">
        <v>0</v>
      </c>
      <c r="L1271" s="208" t="s">
        <v>12297</v>
      </c>
      <c r="M1271" s="208" t="s">
        <v>12297</v>
      </c>
      <c r="N1271" s="154">
        <f t="shared" si="38"/>
        <v>46126</v>
      </c>
      <c r="O1271" s="230">
        <v>1</v>
      </c>
      <c r="P1271" s="230">
        <v>4</v>
      </c>
      <c r="Q1271" s="229" t="s">
        <v>36</v>
      </c>
      <c r="R1271" s="229"/>
      <c r="S1271" s="229"/>
      <c r="T1271" s="231">
        <v>0</v>
      </c>
      <c r="U1271" s="229"/>
      <c r="V1271" s="209"/>
    </row>
    <row r="1272" spans="1:22" ht="13.5">
      <c r="A1272" s="225" t="s">
        <v>11927</v>
      </c>
      <c r="B1272" s="226" t="s">
        <v>11928</v>
      </c>
      <c r="C1272" s="227" t="s">
        <v>46</v>
      </c>
      <c r="D1272" s="228" t="s">
        <v>615</v>
      </c>
      <c r="E1272" s="247" t="s">
        <v>108</v>
      </c>
      <c r="F1272" s="248"/>
      <c r="G1272" s="228" t="s">
        <v>100</v>
      </c>
      <c r="H1272" s="229" t="s">
        <v>615</v>
      </c>
      <c r="I1272" s="229"/>
      <c r="J1272" s="147" t="str">
        <f t="shared" si="39"/>
        <v>彭志豪</v>
      </c>
      <c r="K1272" s="231">
        <v>0</v>
      </c>
      <c r="L1272" s="208" t="s">
        <v>12297</v>
      </c>
      <c r="M1272" s="208" t="s">
        <v>13393</v>
      </c>
      <c r="N1272" s="154">
        <f t="shared" si="38"/>
        <v>46129</v>
      </c>
      <c r="O1272" s="230">
        <v>4</v>
      </c>
      <c r="P1272" s="230">
        <v>8</v>
      </c>
      <c r="Q1272" s="229" t="s">
        <v>36</v>
      </c>
      <c r="R1272" s="229"/>
      <c r="S1272" s="229"/>
      <c r="T1272" s="231">
        <v>0</v>
      </c>
      <c r="U1272" s="229"/>
      <c r="V1272" s="209"/>
    </row>
    <row r="1273" spans="1:22" ht="13.5">
      <c r="A1273" s="225" t="s">
        <v>13407</v>
      </c>
      <c r="B1273" s="226" t="s">
        <v>13400</v>
      </c>
      <c r="C1273" s="227" t="s">
        <v>41</v>
      </c>
      <c r="D1273" s="228" t="s">
        <v>3685</v>
      </c>
      <c r="E1273" s="247" t="s">
        <v>13208</v>
      </c>
      <c r="F1273" s="248"/>
      <c r="G1273" s="228" t="s">
        <v>70</v>
      </c>
      <c r="H1273" s="229" t="s">
        <v>718</v>
      </c>
      <c r="I1273" s="229"/>
      <c r="J1273" s="147" t="str">
        <f t="shared" si="39"/>
        <v>朱哲演</v>
      </c>
      <c r="K1273" s="231">
        <v>0</v>
      </c>
      <c r="L1273" s="208" t="s">
        <v>13743</v>
      </c>
      <c r="M1273" s="208" t="s">
        <v>13744</v>
      </c>
      <c r="N1273" s="154">
        <f t="shared" si="38"/>
        <v>46148</v>
      </c>
      <c r="O1273" s="230">
        <v>15</v>
      </c>
      <c r="P1273" s="230">
        <v>80</v>
      </c>
      <c r="Q1273" s="229" t="s">
        <v>36</v>
      </c>
      <c r="R1273" s="229"/>
      <c r="S1273" s="229"/>
      <c r="T1273" s="231">
        <v>0</v>
      </c>
      <c r="U1273" s="229"/>
      <c r="V1273" s="209"/>
    </row>
    <row r="1274" spans="1:22" ht="13.5">
      <c r="A1274" s="225" t="s">
        <v>13399</v>
      </c>
      <c r="B1274" s="226" t="s">
        <v>13556</v>
      </c>
      <c r="C1274" s="227" t="s">
        <v>51</v>
      </c>
      <c r="D1274" s="228" t="s">
        <v>553</v>
      </c>
      <c r="E1274" s="247" t="s">
        <v>63</v>
      </c>
      <c r="F1274" s="248"/>
      <c r="G1274" s="228" t="s">
        <v>32</v>
      </c>
      <c r="H1274" s="229" t="s">
        <v>553</v>
      </c>
      <c r="I1274" s="229"/>
      <c r="J1274" s="147" t="str">
        <f t="shared" si="39"/>
        <v>魏暉恩</v>
      </c>
      <c r="K1274" s="231">
        <v>0</v>
      </c>
      <c r="L1274" s="208" t="s">
        <v>14978</v>
      </c>
      <c r="M1274" s="208" t="s">
        <v>14978</v>
      </c>
      <c r="N1274" s="154">
        <f t="shared" si="38"/>
        <v>46132</v>
      </c>
      <c r="O1274" s="230">
        <v>1</v>
      </c>
      <c r="P1274" s="230">
        <v>8</v>
      </c>
      <c r="Q1274" s="229" t="s">
        <v>36</v>
      </c>
      <c r="R1274" s="229"/>
      <c r="S1274" s="229"/>
      <c r="T1274" s="231">
        <v>0</v>
      </c>
      <c r="U1274" s="229"/>
      <c r="V1274" s="209"/>
    </row>
    <row r="1275" spans="1:22" ht="13.5">
      <c r="A1275" s="225" t="s">
        <v>10189</v>
      </c>
      <c r="B1275" s="226" t="s">
        <v>10190</v>
      </c>
      <c r="C1275" s="227" t="s">
        <v>2723</v>
      </c>
      <c r="D1275" s="228" t="s">
        <v>2026</v>
      </c>
      <c r="E1275" s="247" t="s">
        <v>2725</v>
      </c>
      <c r="F1275" s="248"/>
      <c r="G1275" s="228" t="s">
        <v>2170</v>
      </c>
      <c r="H1275" s="229" t="s">
        <v>2026</v>
      </c>
      <c r="I1275" s="229"/>
      <c r="J1275" s="147" t="str">
        <f t="shared" si="39"/>
        <v>汪佳凯</v>
      </c>
      <c r="K1275" s="231">
        <v>0</v>
      </c>
      <c r="L1275" s="208" t="s">
        <v>13558</v>
      </c>
      <c r="M1275" s="208" t="s">
        <v>13225</v>
      </c>
      <c r="N1275" s="154">
        <f t="shared" si="38"/>
        <v>46135</v>
      </c>
      <c r="O1275" s="230">
        <v>3</v>
      </c>
      <c r="P1275" s="230">
        <v>10</v>
      </c>
      <c r="Q1275" s="229" t="s">
        <v>36</v>
      </c>
      <c r="R1275" s="229"/>
      <c r="S1275" s="229"/>
      <c r="T1275" s="231">
        <v>0</v>
      </c>
      <c r="U1275" s="229"/>
      <c r="V1275" s="209"/>
    </row>
    <row r="1276" spans="1:22" ht="13.5">
      <c r="A1276" s="225" t="s">
        <v>13399</v>
      </c>
      <c r="B1276" s="226" t="s">
        <v>13556</v>
      </c>
      <c r="C1276" s="227" t="s">
        <v>51</v>
      </c>
      <c r="D1276" s="228" t="s">
        <v>553</v>
      </c>
      <c r="E1276" s="247" t="s">
        <v>68</v>
      </c>
      <c r="F1276" s="248"/>
      <c r="G1276" s="228" t="s">
        <v>32</v>
      </c>
      <c r="H1276" s="229" t="s">
        <v>553</v>
      </c>
      <c r="I1276" s="229"/>
      <c r="J1276" s="147" t="str">
        <f t="shared" si="39"/>
        <v>魏暉恩</v>
      </c>
      <c r="K1276" s="231">
        <v>0</v>
      </c>
      <c r="L1276" s="208" t="s">
        <v>13558</v>
      </c>
      <c r="M1276" s="208" t="s">
        <v>13225</v>
      </c>
      <c r="N1276" s="154">
        <f t="shared" si="38"/>
        <v>46135</v>
      </c>
      <c r="O1276" s="230">
        <v>3</v>
      </c>
      <c r="P1276" s="230">
        <v>21</v>
      </c>
      <c r="Q1276" s="229" t="s">
        <v>36</v>
      </c>
      <c r="R1276" s="229"/>
      <c r="S1276" s="229"/>
      <c r="T1276" s="231">
        <v>0</v>
      </c>
      <c r="U1276" s="229"/>
      <c r="V1276" s="209"/>
    </row>
    <row r="1277" spans="1:22" ht="13.5">
      <c r="A1277" s="225" t="s">
        <v>11929</v>
      </c>
      <c r="B1277" s="226" t="s">
        <v>11930</v>
      </c>
      <c r="C1277" s="227" t="s">
        <v>89</v>
      </c>
      <c r="D1277" s="228" t="s">
        <v>50</v>
      </c>
      <c r="E1277" s="247" t="s">
        <v>88</v>
      </c>
      <c r="F1277" s="248"/>
      <c r="G1277" s="228" t="s">
        <v>6334</v>
      </c>
      <c r="H1277" s="229" t="s">
        <v>66</v>
      </c>
      <c r="I1277" s="229"/>
      <c r="J1277" s="147" t="str">
        <f t="shared" si="39"/>
        <v>許慧芝</v>
      </c>
      <c r="K1277" s="230">
        <v>100</v>
      </c>
      <c r="L1277" s="208" t="s">
        <v>13225</v>
      </c>
      <c r="M1277" s="208" t="s">
        <v>13228</v>
      </c>
      <c r="N1277" s="154">
        <f t="shared" si="38"/>
        <v>46147</v>
      </c>
      <c r="O1277" s="230">
        <v>8</v>
      </c>
      <c r="P1277" s="230">
        <v>4</v>
      </c>
      <c r="Q1277" s="229" t="s">
        <v>34</v>
      </c>
      <c r="R1277" s="229" t="s">
        <v>15968</v>
      </c>
      <c r="S1277" s="229"/>
      <c r="T1277" s="231">
        <v>0</v>
      </c>
      <c r="U1277" s="229"/>
      <c r="V1277" s="209"/>
    </row>
    <row r="1278" spans="1:22" ht="13.5">
      <c r="A1278" s="225" t="s">
        <v>11929</v>
      </c>
      <c r="B1278" s="226" t="s">
        <v>11930</v>
      </c>
      <c r="C1278" s="227" t="s">
        <v>89</v>
      </c>
      <c r="D1278" s="228" t="s">
        <v>50</v>
      </c>
      <c r="E1278" s="247" t="s">
        <v>95</v>
      </c>
      <c r="F1278" s="248"/>
      <c r="G1278" s="228" t="s">
        <v>506</v>
      </c>
      <c r="H1278" s="229" t="s">
        <v>112</v>
      </c>
      <c r="I1278" s="229"/>
      <c r="J1278" s="147" t="str">
        <f t="shared" si="39"/>
        <v>何昆達</v>
      </c>
      <c r="K1278" s="231">
        <v>0</v>
      </c>
      <c r="L1278" s="208" t="s">
        <v>13225</v>
      </c>
      <c r="M1278" s="208" t="s">
        <v>13751</v>
      </c>
      <c r="N1278" s="154">
        <f t="shared" si="38"/>
        <v>46163</v>
      </c>
      <c r="O1278" s="230">
        <v>20</v>
      </c>
      <c r="P1278" s="230">
        <v>8</v>
      </c>
      <c r="Q1278" s="229" t="s">
        <v>36</v>
      </c>
      <c r="R1278" s="229"/>
      <c r="S1278" s="229"/>
      <c r="T1278" s="231">
        <v>0</v>
      </c>
      <c r="U1278" s="229"/>
      <c r="V1278" s="209"/>
    </row>
    <row r="1279" spans="1:22" ht="13.5">
      <c r="A1279" s="225" t="s">
        <v>10189</v>
      </c>
      <c r="B1279" s="226" t="s">
        <v>10190</v>
      </c>
      <c r="C1279" s="227" t="s">
        <v>2723</v>
      </c>
      <c r="D1279" s="228" t="s">
        <v>2026</v>
      </c>
      <c r="E1279" s="247" t="s">
        <v>2723</v>
      </c>
      <c r="F1279" s="248"/>
      <c r="G1279" s="228" t="s">
        <v>2170</v>
      </c>
      <c r="H1279" s="229" t="s">
        <v>2026</v>
      </c>
      <c r="I1279" s="229"/>
      <c r="J1279" s="147" t="str">
        <f t="shared" si="39"/>
        <v>汪佳凯</v>
      </c>
      <c r="K1279" s="231">
        <v>0</v>
      </c>
      <c r="L1279" s="208" t="s">
        <v>14979</v>
      </c>
      <c r="M1279" s="208" t="s">
        <v>13744</v>
      </c>
      <c r="N1279" s="154">
        <f t="shared" si="38"/>
        <v>46148</v>
      </c>
      <c r="O1279" s="230">
        <v>8</v>
      </c>
      <c r="P1279" s="230">
        <v>10</v>
      </c>
      <c r="Q1279" s="229" t="s">
        <v>36</v>
      </c>
      <c r="R1279" s="229"/>
      <c r="S1279" s="229"/>
      <c r="T1279" s="231">
        <v>0</v>
      </c>
      <c r="U1279" s="229"/>
      <c r="V1279" s="209"/>
    </row>
    <row r="1280" spans="1:22" ht="13.5">
      <c r="A1280" s="225" t="s">
        <v>13399</v>
      </c>
      <c r="B1280" s="226" t="s">
        <v>13556</v>
      </c>
      <c r="C1280" s="227" t="s">
        <v>41</v>
      </c>
      <c r="D1280" s="228" t="s">
        <v>553</v>
      </c>
      <c r="E1280" s="247" t="s">
        <v>105</v>
      </c>
      <c r="F1280" s="248"/>
      <c r="G1280" s="228" t="s">
        <v>70</v>
      </c>
      <c r="H1280" s="229" t="s">
        <v>129</v>
      </c>
      <c r="I1280" s="229"/>
      <c r="J1280" s="147" t="str">
        <f t="shared" si="39"/>
        <v>王琇眉</v>
      </c>
      <c r="K1280" s="231">
        <v>0</v>
      </c>
      <c r="L1280" s="208" t="s">
        <v>14979</v>
      </c>
      <c r="M1280" s="208" t="s">
        <v>13229</v>
      </c>
      <c r="N1280" s="154">
        <f t="shared" si="38"/>
        <v>46169</v>
      </c>
      <c r="O1280" s="230">
        <v>23</v>
      </c>
      <c r="P1280" s="230">
        <v>184</v>
      </c>
      <c r="Q1280" s="229" t="s">
        <v>36</v>
      </c>
      <c r="R1280" s="229"/>
      <c r="S1280" s="229"/>
      <c r="T1280" s="231">
        <v>0</v>
      </c>
      <c r="U1280" s="229"/>
      <c r="V1280" s="209"/>
    </row>
    <row r="1281" spans="1:22" ht="13.5">
      <c r="A1281" s="225" t="s">
        <v>13399</v>
      </c>
      <c r="B1281" s="226" t="s">
        <v>13556</v>
      </c>
      <c r="C1281" s="227" t="s">
        <v>41</v>
      </c>
      <c r="D1281" s="228" t="s">
        <v>553</v>
      </c>
      <c r="E1281" s="247" t="s">
        <v>84</v>
      </c>
      <c r="F1281" s="248"/>
      <c r="G1281" s="228" t="s">
        <v>60</v>
      </c>
      <c r="H1281" s="229" t="s">
        <v>104</v>
      </c>
      <c r="I1281" s="229"/>
      <c r="J1281" s="147" t="str">
        <f t="shared" si="39"/>
        <v>吳志嘉</v>
      </c>
      <c r="K1281" s="231">
        <v>0</v>
      </c>
      <c r="L1281" s="208" t="s">
        <v>14979</v>
      </c>
      <c r="M1281" s="208" t="s">
        <v>13229</v>
      </c>
      <c r="N1281" s="154">
        <f t="shared" si="38"/>
        <v>46169</v>
      </c>
      <c r="O1281" s="230">
        <v>23</v>
      </c>
      <c r="P1281" s="230">
        <v>184</v>
      </c>
      <c r="Q1281" s="229" t="s">
        <v>36</v>
      </c>
      <c r="R1281" s="229"/>
      <c r="S1281" s="229"/>
      <c r="T1281" s="231">
        <v>0</v>
      </c>
      <c r="U1281" s="229"/>
      <c r="V1281" s="209"/>
    </row>
    <row r="1282" spans="1:22" ht="13.5">
      <c r="A1282" s="225" t="s">
        <v>13399</v>
      </c>
      <c r="B1282" s="226" t="s">
        <v>13556</v>
      </c>
      <c r="C1282" s="227" t="s">
        <v>89</v>
      </c>
      <c r="D1282" s="228" t="s">
        <v>553</v>
      </c>
      <c r="E1282" s="247" t="s">
        <v>16004</v>
      </c>
      <c r="F1282" s="248"/>
      <c r="G1282" s="228" t="s">
        <v>32</v>
      </c>
      <c r="H1282" s="229" t="s">
        <v>553</v>
      </c>
      <c r="I1282" s="229"/>
      <c r="J1282" s="147" t="str">
        <f t="shared" si="39"/>
        <v>魏暉恩</v>
      </c>
      <c r="K1282" s="231">
        <v>0</v>
      </c>
      <c r="L1282" s="208" t="s">
        <v>14979</v>
      </c>
      <c r="M1282" s="208" t="s">
        <v>16005</v>
      </c>
      <c r="N1282" s="154">
        <f t="shared" ref="N1282:N1333" si="40">DATEVALUE(M1282)</f>
        <v>46150</v>
      </c>
      <c r="O1282" s="230">
        <v>10</v>
      </c>
      <c r="P1282" s="230">
        <v>80</v>
      </c>
      <c r="Q1282" s="229" t="s">
        <v>36</v>
      </c>
      <c r="R1282" s="229"/>
      <c r="S1282" s="229"/>
      <c r="T1282" s="231">
        <v>0</v>
      </c>
      <c r="U1282" s="229"/>
      <c r="V1282" s="209"/>
    </row>
    <row r="1283" spans="1:22" ht="13.5">
      <c r="A1283" s="225" t="s">
        <v>6337</v>
      </c>
      <c r="B1283" s="226" t="s">
        <v>6338</v>
      </c>
      <c r="C1283" s="227" t="s">
        <v>46</v>
      </c>
      <c r="D1283" s="228" t="s">
        <v>5858</v>
      </c>
      <c r="E1283" s="247" t="s">
        <v>6353</v>
      </c>
      <c r="F1283" s="248"/>
      <c r="G1283" s="228" t="s">
        <v>6334</v>
      </c>
      <c r="H1283" s="229" t="s">
        <v>5858</v>
      </c>
      <c r="I1283" s="229"/>
      <c r="J1283" s="147" t="str">
        <f t="shared" ref="J1283:J1333" si="41">IF(I1283="",H1283,LEFT(I1283,3))</f>
        <v>陳威諭</v>
      </c>
      <c r="K1283" s="231">
        <v>0</v>
      </c>
      <c r="L1283" s="208" t="s">
        <v>13745</v>
      </c>
      <c r="M1283" s="208" t="s">
        <v>13746</v>
      </c>
      <c r="N1283" s="154">
        <f t="shared" si="40"/>
        <v>46190</v>
      </c>
      <c r="O1283" s="230">
        <v>33</v>
      </c>
      <c r="P1283" s="230">
        <v>40</v>
      </c>
      <c r="Q1283" s="229" t="s">
        <v>36</v>
      </c>
      <c r="R1283" s="229"/>
      <c r="S1283" s="229"/>
      <c r="T1283" s="231">
        <v>0</v>
      </c>
      <c r="U1283" s="229"/>
      <c r="V1283" s="209"/>
    </row>
    <row r="1284" spans="1:22" ht="13.5">
      <c r="A1284" s="225" t="s">
        <v>13778</v>
      </c>
      <c r="B1284" s="226" t="s">
        <v>13779</v>
      </c>
      <c r="C1284" s="227" t="s">
        <v>46</v>
      </c>
      <c r="D1284" s="228" t="s">
        <v>5858</v>
      </c>
      <c r="E1284" s="247" t="s">
        <v>6353</v>
      </c>
      <c r="F1284" s="248"/>
      <c r="G1284" s="228"/>
      <c r="H1284" s="229"/>
      <c r="I1284" s="229"/>
      <c r="J1284" s="147">
        <f t="shared" si="41"/>
        <v>0</v>
      </c>
      <c r="K1284" s="231">
        <v>0</v>
      </c>
      <c r="L1284" s="208" t="s">
        <v>13745</v>
      </c>
      <c r="M1284" s="208" t="s">
        <v>13746</v>
      </c>
      <c r="N1284" s="154">
        <f t="shared" si="40"/>
        <v>46190</v>
      </c>
      <c r="O1284" s="230">
        <v>33</v>
      </c>
      <c r="P1284" s="230">
        <v>40</v>
      </c>
      <c r="Q1284" s="229" t="s">
        <v>36</v>
      </c>
      <c r="R1284" s="229"/>
      <c r="S1284" s="229"/>
      <c r="T1284" s="231">
        <v>0</v>
      </c>
      <c r="U1284" s="229"/>
      <c r="V1284" s="209"/>
    </row>
    <row r="1285" spans="1:22" ht="13.5">
      <c r="A1285" s="225" t="s">
        <v>13407</v>
      </c>
      <c r="B1285" s="226" t="s">
        <v>13400</v>
      </c>
      <c r="C1285" s="227" t="s">
        <v>41</v>
      </c>
      <c r="D1285" s="228" t="s">
        <v>3685</v>
      </c>
      <c r="E1285" s="247" t="s">
        <v>13734</v>
      </c>
      <c r="F1285" s="248"/>
      <c r="G1285" s="228" t="s">
        <v>70</v>
      </c>
      <c r="H1285" s="229" t="s">
        <v>718</v>
      </c>
      <c r="I1285" s="229"/>
      <c r="J1285" s="147" t="str">
        <f t="shared" si="41"/>
        <v>朱哲演</v>
      </c>
      <c r="K1285" s="231">
        <v>0</v>
      </c>
      <c r="L1285" s="208" t="s">
        <v>13227</v>
      </c>
      <c r="M1285" s="208" t="s">
        <v>13747</v>
      </c>
      <c r="N1285" s="154">
        <f t="shared" si="40"/>
        <v>46153</v>
      </c>
      <c r="O1285" s="230">
        <v>3</v>
      </c>
      <c r="P1285" s="230">
        <v>4</v>
      </c>
      <c r="Q1285" s="229" t="s">
        <v>36</v>
      </c>
      <c r="R1285" s="229"/>
      <c r="S1285" s="229"/>
      <c r="T1285" s="231">
        <v>0</v>
      </c>
      <c r="U1285" s="229"/>
      <c r="V1285" s="209"/>
    </row>
    <row r="1286" spans="1:22" ht="13.5">
      <c r="A1286" s="225" t="s">
        <v>13407</v>
      </c>
      <c r="B1286" s="226" t="s">
        <v>13400</v>
      </c>
      <c r="C1286" s="227" t="s">
        <v>41</v>
      </c>
      <c r="D1286" s="228" t="s">
        <v>3685</v>
      </c>
      <c r="E1286" s="247" t="s">
        <v>68</v>
      </c>
      <c r="F1286" s="248"/>
      <c r="G1286" s="228" t="s">
        <v>2860</v>
      </c>
      <c r="H1286" s="229" t="s">
        <v>3685</v>
      </c>
      <c r="I1286" s="229"/>
      <c r="J1286" s="147" t="str">
        <f t="shared" si="41"/>
        <v>鄭貫中</v>
      </c>
      <c r="K1286" s="231">
        <v>0</v>
      </c>
      <c r="L1286" s="208" t="s">
        <v>13227</v>
      </c>
      <c r="M1286" s="208" t="s">
        <v>13748</v>
      </c>
      <c r="N1286" s="154">
        <f t="shared" si="40"/>
        <v>46155</v>
      </c>
      <c r="O1286" s="230">
        <v>5</v>
      </c>
      <c r="P1286" s="230">
        <v>16</v>
      </c>
      <c r="Q1286" s="229" t="s">
        <v>36</v>
      </c>
      <c r="R1286" s="229"/>
      <c r="S1286" s="229"/>
      <c r="T1286" s="231">
        <v>0</v>
      </c>
      <c r="U1286" s="229"/>
      <c r="V1286" s="209"/>
    </row>
    <row r="1287" spans="1:22" ht="13.5">
      <c r="A1287" s="225" t="s">
        <v>13407</v>
      </c>
      <c r="B1287" s="226" t="s">
        <v>13400</v>
      </c>
      <c r="C1287" s="227" t="s">
        <v>89</v>
      </c>
      <c r="D1287" s="228" t="s">
        <v>3685</v>
      </c>
      <c r="E1287" s="247" t="s">
        <v>45</v>
      </c>
      <c r="F1287" s="248"/>
      <c r="G1287" s="228" t="s">
        <v>2860</v>
      </c>
      <c r="H1287" s="229" t="s">
        <v>3685</v>
      </c>
      <c r="I1287" s="229"/>
      <c r="J1287" s="147" t="str">
        <f t="shared" si="41"/>
        <v>鄭貫中</v>
      </c>
      <c r="K1287" s="231">
        <v>0</v>
      </c>
      <c r="L1287" s="208" t="s">
        <v>13227</v>
      </c>
      <c r="M1287" s="208" t="s">
        <v>13229</v>
      </c>
      <c r="N1287" s="154">
        <f t="shared" si="40"/>
        <v>46169</v>
      </c>
      <c r="O1287" s="230">
        <v>15</v>
      </c>
      <c r="P1287" s="230">
        <v>8</v>
      </c>
      <c r="Q1287" s="229" t="s">
        <v>36</v>
      </c>
      <c r="R1287" s="229"/>
      <c r="S1287" s="229"/>
      <c r="T1287" s="231">
        <v>0</v>
      </c>
      <c r="U1287" s="229"/>
      <c r="V1287" s="209"/>
    </row>
    <row r="1288" spans="1:22" ht="13.5">
      <c r="A1288" s="225" t="s">
        <v>13407</v>
      </c>
      <c r="B1288" s="226" t="s">
        <v>13400</v>
      </c>
      <c r="C1288" s="227" t="s">
        <v>89</v>
      </c>
      <c r="D1288" s="228" t="s">
        <v>3685</v>
      </c>
      <c r="E1288" s="247" t="s">
        <v>13735</v>
      </c>
      <c r="F1288" s="248"/>
      <c r="G1288" s="228" t="s">
        <v>2860</v>
      </c>
      <c r="H1288" s="229" t="s">
        <v>3685</v>
      </c>
      <c r="I1288" s="229"/>
      <c r="J1288" s="147" t="str">
        <f t="shared" si="41"/>
        <v>鄭貫中</v>
      </c>
      <c r="K1288" s="231">
        <v>0</v>
      </c>
      <c r="L1288" s="208" t="s">
        <v>13227</v>
      </c>
      <c r="M1288" s="208" t="s">
        <v>13229</v>
      </c>
      <c r="N1288" s="154">
        <f t="shared" si="40"/>
        <v>46169</v>
      </c>
      <c r="O1288" s="230">
        <v>15</v>
      </c>
      <c r="P1288" s="230">
        <v>8</v>
      </c>
      <c r="Q1288" s="229" t="s">
        <v>36</v>
      </c>
      <c r="R1288" s="229"/>
      <c r="S1288" s="229"/>
      <c r="T1288" s="231">
        <v>0</v>
      </c>
      <c r="U1288" s="229"/>
      <c r="V1288" s="209"/>
    </row>
    <row r="1289" spans="1:22" ht="13.5">
      <c r="A1289" s="225" t="s">
        <v>13407</v>
      </c>
      <c r="B1289" s="226" t="s">
        <v>13400</v>
      </c>
      <c r="C1289" s="227" t="s">
        <v>89</v>
      </c>
      <c r="D1289" s="228" t="s">
        <v>3685</v>
      </c>
      <c r="E1289" s="247" t="s">
        <v>47</v>
      </c>
      <c r="F1289" s="248"/>
      <c r="G1289" s="228" t="s">
        <v>2860</v>
      </c>
      <c r="H1289" s="229" t="s">
        <v>3685</v>
      </c>
      <c r="I1289" s="229"/>
      <c r="J1289" s="147" t="str">
        <f t="shared" si="41"/>
        <v>鄭貫中</v>
      </c>
      <c r="K1289" s="231">
        <v>0</v>
      </c>
      <c r="L1289" s="208" t="s">
        <v>13227</v>
      </c>
      <c r="M1289" s="208" t="s">
        <v>13229</v>
      </c>
      <c r="N1289" s="154">
        <f t="shared" si="40"/>
        <v>46169</v>
      </c>
      <c r="O1289" s="230">
        <v>15</v>
      </c>
      <c r="P1289" s="230">
        <v>8</v>
      </c>
      <c r="Q1289" s="229" t="s">
        <v>36</v>
      </c>
      <c r="R1289" s="229"/>
      <c r="S1289" s="229"/>
      <c r="T1289" s="231">
        <v>0</v>
      </c>
      <c r="U1289" s="229"/>
      <c r="V1289" s="209"/>
    </row>
    <row r="1290" spans="1:22" ht="13.5">
      <c r="A1290" s="225" t="s">
        <v>13407</v>
      </c>
      <c r="B1290" s="226" t="s">
        <v>13400</v>
      </c>
      <c r="C1290" s="227" t="s">
        <v>89</v>
      </c>
      <c r="D1290" s="228" t="s">
        <v>3685</v>
      </c>
      <c r="E1290" s="247" t="s">
        <v>96</v>
      </c>
      <c r="F1290" s="248"/>
      <c r="G1290" s="228" t="s">
        <v>2860</v>
      </c>
      <c r="H1290" s="229" t="s">
        <v>3685</v>
      </c>
      <c r="I1290" s="229"/>
      <c r="J1290" s="147" t="str">
        <f t="shared" si="41"/>
        <v>鄭貫中</v>
      </c>
      <c r="K1290" s="231">
        <v>0</v>
      </c>
      <c r="L1290" s="208" t="s">
        <v>13227</v>
      </c>
      <c r="M1290" s="208" t="s">
        <v>13229</v>
      </c>
      <c r="N1290" s="154">
        <f t="shared" si="40"/>
        <v>46169</v>
      </c>
      <c r="O1290" s="230">
        <v>15</v>
      </c>
      <c r="P1290" s="230">
        <v>8</v>
      </c>
      <c r="Q1290" s="229" t="s">
        <v>36</v>
      </c>
      <c r="R1290" s="229"/>
      <c r="S1290" s="229"/>
      <c r="T1290" s="231">
        <v>0</v>
      </c>
      <c r="U1290" s="229"/>
      <c r="V1290" s="209"/>
    </row>
    <row r="1291" spans="1:22" ht="13.5">
      <c r="A1291" s="225" t="s">
        <v>13407</v>
      </c>
      <c r="B1291" s="226" t="s">
        <v>13400</v>
      </c>
      <c r="C1291" s="227" t="s">
        <v>89</v>
      </c>
      <c r="D1291" s="228" t="s">
        <v>3685</v>
      </c>
      <c r="E1291" s="247" t="s">
        <v>90</v>
      </c>
      <c r="F1291" s="248"/>
      <c r="G1291" s="228" t="s">
        <v>2860</v>
      </c>
      <c r="H1291" s="229" t="s">
        <v>3685</v>
      </c>
      <c r="I1291" s="229"/>
      <c r="J1291" s="147" t="str">
        <f t="shared" si="41"/>
        <v>鄭貫中</v>
      </c>
      <c r="K1291" s="231">
        <v>0</v>
      </c>
      <c r="L1291" s="208" t="s">
        <v>13227</v>
      </c>
      <c r="M1291" s="208" t="s">
        <v>13229</v>
      </c>
      <c r="N1291" s="154">
        <f t="shared" si="40"/>
        <v>46169</v>
      </c>
      <c r="O1291" s="230">
        <v>15</v>
      </c>
      <c r="P1291" s="230">
        <v>32</v>
      </c>
      <c r="Q1291" s="229" t="s">
        <v>36</v>
      </c>
      <c r="R1291" s="229"/>
      <c r="S1291" s="229"/>
      <c r="T1291" s="231">
        <v>0</v>
      </c>
      <c r="U1291" s="229"/>
      <c r="V1291" s="209"/>
    </row>
    <row r="1292" spans="1:22" ht="13.5">
      <c r="A1292" s="225" t="s">
        <v>13407</v>
      </c>
      <c r="B1292" s="226" t="s">
        <v>13400</v>
      </c>
      <c r="C1292" s="227" t="s">
        <v>41</v>
      </c>
      <c r="D1292" s="228" t="s">
        <v>3685</v>
      </c>
      <c r="E1292" s="247" t="s">
        <v>85</v>
      </c>
      <c r="F1292" s="248"/>
      <c r="G1292" s="228" t="s">
        <v>86</v>
      </c>
      <c r="H1292" s="229" t="s">
        <v>87</v>
      </c>
      <c r="I1292" s="229"/>
      <c r="J1292" s="147" t="str">
        <f t="shared" si="41"/>
        <v>周家儀</v>
      </c>
      <c r="K1292" s="231">
        <v>0</v>
      </c>
      <c r="L1292" s="208" t="s">
        <v>13749</v>
      </c>
      <c r="M1292" s="208" t="s">
        <v>13750</v>
      </c>
      <c r="N1292" s="154">
        <f t="shared" si="40"/>
        <v>46184</v>
      </c>
      <c r="O1292" s="230">
        <v>23</v>
      </c>
      <c r="P1292" s="230">
        <v>5</v>
      </c>
      <c r="Q1292" s="229" t="s">
        <v>36</v>
      </c>
      <c r="R1292" s="229"/>
      <c r="S1292" s="229"/>
      <c r="T1292" s="231">
        <v>0</v>
      </c>
      <c r="U1292" s="229"/>
      <c r="V1292" s="209"/>
    </row>
    <row r="1293" spans="1:22" ht="13.5">
      <c r="A1293" s="225" t="s">
        <v>13407</v>
      </c>
      <c r="B1293" s="226" t="s">
        <v>13400</v>
      </c>
      <c r="C1293" s="227" t="s">
        <v>41</v>
      </c>
      <c r="D1293" s="228" t="s">
        <v>3685</v>
      </c>
      <c r="E1293" s="247" t="s">
        <v>13736</v>
      </c>
      <c r="F1293" s="248"/>
      <c r="G1293" s="228" t="s">
        <v>2860</v>
      </c>
      <c r="H1293" s="229" t="s">
        <v>3685</v>
      </c>
      <c r="I1293" s="229"/>
      <c r="J1293" s="147" t="str">
        <f t="shared" si="41"/>
        <v>鄭貫中</v>
      </c>
      <c r="K1293" s="231">
        <v>0</v>
      </c>
      <c r="L1293" s="208" t="s">
        <v>13749</v>
      </c>
      <c r="M1293" s="208" t="s">
        <v>13561</v>
      </c>
      <c r="N1293" s="154">
        <f t="shared" si="40"/>
        <v>46210</v>
      </c>
      <c r="O1293" s="230">
        <v>40</v>
      </c>
      <c r="P1293" s="230">
        <v>160</v>
      </c>
      <c r="Q1293" s="229" t="s">
        <v>36</v>
      </c>
      <c r="R1293" s="229"/>
      <c r="S1293" s="229"/>
      <c r="T1293" s="231">
        <v>0</v>
      </c>
      <c r="U1293" s="229"/>
      <c r="V1293" s="209"/>
    </row>
    <row r="1294" spans="1:22" ht="13.5">
      <c r="A1294" s="225" t="s">
        <v>6337</v>
      </c>
      <c r="B1294" s="226" t="s">
        <v>6338</v>
      </c>
      <c r="C1294" s="227" t="s">
        <v>46</v>
      </c>
      <c r="D1294" s="228" t="s">
        <v>5858</v>
      </c>
      <c r="E1294" s="247" t="s">
        <v>6691</v>
      </c>
      <c r="F1294" s="248"/>
      <c r="G1294" s="228" t="s">
        <v>6334</v>
      </c>
      <c r="H1294" s="229" t="s">
        <v>5858</v>
      </c>
      <c r="I1294" s="229"/>
      <c r="J1294" s="147" t="str">
        <f t="shared" si="41"/>
        <v>陳威諭</v>
      </c>
      <c r="K1294" s="231">
        <v>0</v>
      </c>
      <c r="L1294" s="208" t="s">
        <v>13751</v>
      </c>
      <c r="M1294" s="208" t="s">
        <v>13752</v>
      </c>
      <c r="N1294" s="154">
        <f t="shared" si="40"/>
        <v>46171</v>
      </c>
      <c r="O1294" s="230">
        <v>7</v>
      </c>
      <c r="P1294" s="230">
        <v>4</v>
      </c>
      <c r="Q1294" s="229" t="s">
        <v>36</v>
      </c>
      <c r="R1294" s="229"/>
      <c r="S1294" s="229"/>
      <c r="T1294" s="231">
        <v>0</v>
      </c>
      <c r="U1294" s="229"/>
      <c r="V1294" s="209"/>
    </row>
    <row r="1295" spans="1:22" ht="13.5">
      <c r="A1295" s="225" t="s">
        <v>6337</v>
      </c>
      <c r="B1295" s="226" t="s">
        <v>6338</v>
      </c>
      <c r="C1295" s="227" t="s">
        <v>46</v>
      </c>
      <c r="D1295" s="228" t="s">
        <v>5858</v>
      </c>
      <c r="E1295" s="247" t="s">
        <v>6692</v>
      </c>
      <c r="F1295" s="248"/>
      <c r="G1295" s="228" t="s">
        <v>6334</v>
      </c>
      <c r="H1295" s="229" t="s">
        <v>5858</v>
      </c>
      <c r="I1295" s="229"/>
      <c r="J1295" s="147" t="str">
        <f t="shared" si="41"/>
        <v>陳威諭</v>
      </c>
      <c r="K1295" s="231">
        <v>0</v>
      </c>
      <c r="L1295" s="208" t="s">
        <v>13751</v>
      </c>
      <c r="M1295" s="208" t="s">
        <v>13752</v>
      </c>
      <c r="N1295" s="154">
        <f t="shared" si="40"/>
        <v>46171</v>
      </c>
      <c r="O1295" s="230">
        <v>7</v>
      </c>
      <c r="P1295" s="230">
        <v>4</v>
      </c>
      <c r="Q1295" s="229" t="s">
        <v>36</v>
      </c>
      <c r="R1295" s="229"/>
      <c r="S1295" s="229"/>
      <c r="T1295" s="231">
        <v>0</v>
      </c>
      <c r="U1295" s="229"/>
      <c r="V1295" s="209"/>
    </row>
    <row r="1296" spans="1:22" ht="13.5">
      <c r="A1296" s="225" t="s">
        <v>11929</v>
      </c>
      <c r="B1296" s="226" t="s">
        <v>11930</v>
      </c>
      <c r="C1296" s="227" t="s">
        <v>89</v>
      </c>
      <c r="D1296" s="228" t="s">
        <v>50</v>
      </c>
      <c r="E1296" s="247" t="s">
        <v>13215</v>
      </c>
      <c r="F1296" s="248"/>
      <c r="G1296" s="228" t="s">
        <v>520</v>
      </c>
      <c r="H1296" s="229" t="s">
        <v>521</v>
      </c>
      <c r="I1296" s="229"/>
      <c r="J1296" s="147" t="str">
        <f t="shared" si="41"/>
        <v>陳義雄</v>
      </c>
      <c r="K1296" s="231">
        <v>0</v>
      </c>
      <c r="L1296" s="208" t="s">
        <v>13792</v>
      </c>
      <c r="M1296" s="208" t="s">
        <v>13753</v>
      </c>
      <c r="N1296" s="154">
        <f t="shared" si="40"/>
        <v>46170</v>
      </c>
      <c r="O1296" s="230">
        <v>5</v>
      </c>
      <c r="P1296" s="230">
        <v>40</v>
      </c>
      <c r="Q1296" s="229" t="s">
        <v>36</v>
      </c>
      <c r="R1296" s="229"/>
      <c r="S1296" s="229"/>
      <c r="T1296" s="231">
        <v>0</v>
      </c>
      <c r="U1296" s="229"/>
      <c r="V1296" s="209"/>
    </row>
    <row r="1297" spans="1:22" ht="13.5">
      <c r="A1297" s="225" t="s">
        <v>11929</v>
      </c>
      <c r="B1297" s="226" t="s">
        <v>11930</v>
      </c>
      <c r="C1297" s="227" t="s">
        <v>89</v>
      </c>
      <c r="D1297" s="228" t="s">
        <v>50</v>
      </c>
      <c r="E1297" s="247" t="s">
        <v>13216</v>
      </c>
      <c r="F1297" s="248"/>
      <c r="G1297" s="228" t="s">
        <v>520</v>
      </c>
      <c r="H1297" s="229" t="s">
        <v>521</v>
      </c>
      <c r="I1297" s="229"/>
      <c r="J1297" s="147" t="str">
        <f t="shared" si="41"/>
        <v>陳義雄</v>
      </c>
      <c r="K1297" s="231">
        <v>0</v>
      </c>
      <c r="L1297" s="208" t="s">
        <v>13792</v>
      </c>
      <c r="M1297" s="208" t="s">
        <v>13560</v>
      </c>
      <c r="N1297" s="154">
        <f t="shared" si="40"/>
        <v>46177</v>
      </c>
      <c r="O1297" s="230">
        <v>10</v>
      </c>
      <c r="P1297" s="230">
        <v>80</v>
      </c>
      <c r="Q1297" s="229" t="s">
        <v>36</v>
      </c>
      <c r="R1297" s="229"/>
      <c r="S1297" s="229"/>
      <c r="T1297" s="231">
        <v>0</v>
      </c>
      <c r="U1297" s="229"/>
      <c r="V1297" s="209"/>
    </row>
    <row r="1298" spans="1:22" ht="13.5">
      <c r="A1298" s="225" t="s">
        <v>11929</v>
      </c>
      <c r="B1298" s="226" t="s">
        <v>11930</v>
      </c>
      <c r="C1298" s="227" t="s">
        <v>89</v>
      </c>
      <c r="D1298" s="228" t="s">
        <v>50</v>
      </c>
      <c r="E1298" s="247" t="s">
        <v>13217</v>
      </c>
      <c r="F1298" s="248"/>
      <c r="G1298" s="228" t="s">
        <v>520</v>
      </c>
      <c r="H1298" s="229" t="s">
        <v>521</v>
      </c>
      <c r="I1298" s="229"/>
      <c r="J1298" s="147" t="str">
        <f t="shared" si="41"/>
        <v>陳義雄</v>
      </c>
      <c r="K1298" s="231">
        <v>0</v>
      </c>
      <c r="L1298" s="208" t="s">
        <v>13792</v>
      </c>
      <c r="M1298" s="208" t="s">
        <v>13560</v>
      </c>
      <c r="N1298" s="154">
        <f t="shared" si="40"/>
        <v>46177</v>
      </c>
      <c r="O1298" s="230">
        <v>10</v>
      </c>
      <c r="P1298" s="230">
        <v>80</v>
      </c>
      <c r="Q1298" s="229" t="s">
        <v>36</v>
      </c>
      <c r="R1298" s="229"/>
      <c r="S1298" s="229"/>
      <c r="T1298" s="231">
        <v>0</v>
      </c>
      <c r="U1298" s="229"/>
      <c r="V1298" s="209"/>
    </row>
    <row r="1299" spans="1:22" ht="13.5">
      <c r="A1299" s="225" t="s">
        <v>11929</v>
      </c>
      <c r="B1299" s="226" t="s">
        <v>11930</v>
      </c>
      <c r="C1299" s="227" t="s">
        <v>89</v>
      </c>
      <c r="D1299" s="228" t="s">
        <v>50</v>
      </c>
      <c r="E1299" s="247" t="s">
        <v>13218</v>
      </c>
      <c r="F1299" s="248"/>
      <c r="G1299" s="228" t="s">
        <v>2860</v>
      </c>
      <c r="H1299" s="229" t="s">
        <v>50</v>
      </c>
      <c r="I1299" s="229"/>
      <c r="J1299" s="147" t="str">
        <f t="shared" si="41"/>
        <v>王瀚霆</v>
      </c>
      <c r="K1299" s="231">
        <v>0</v>
      </c>
      <c r="L1299" s="208" t="s">
        <v>13792</v>
      </c>
      <c r="M1299" s="208" t="s">
        <v>13560</v>
      </c>
      <c r="N1299" s="154">
        <f t="shared" si="40"/>
        <v>46177</v>
      </c>
      <c r="O1299" s="230">
        <v>10</v>
      </c>
      <c r="P1299" s="230">
        <v>24</v>
      </c>
      <c r="Q1299" s="229" t="s">
        <v>36</v>
      </c>
      <c r="R1299" s="229"/>
      <c r="S1299" s="229"/>
      <c r="T1299" s="231">
        <v>0</v>
      </c>
      <c r="U1299" s="229"/>
      <c r="V1299" s="209"/>
    </row>
    <row r="1300" spans="1:22" ht="13.5">
      <c r="A1300" s="225" t="s">
        <v>13778</v>
      </c>
      <c r="B1300" s="226" t="s">
        <v>13779</v>
      </c>
      <c r="C1300" s="227" t="s">
        <v>46</v>
      </c>
      <c r="D1300" s="228" t="s">
        <v>5858</v>
      </c>
      <c r="E1300" s="247" t="s">
        <v>6691</v>
      </c>
      <c r="F1300" s="248"/>
      <c r="G1300" s="228"/>
      <c r="H1300" s="229"/>
      <c r="I1300" s="229"/>
      <c r="J1300" s="147">
        <f t="shared" si="41"/>
        <v>0</v>
      </c>
      <c r="K1300" s="231">
        <v>0</v>
      </c>
      <c r="L1300" s="208" t="s">
        <v>13792</v>
      </c>
      <c r="M1300" s="208" t="s">
        <v>13755</v>
      </c>
      <c r="N1300" s="154">
        <f t="shared" si="40"/>
        <v>46174</v>
      </c>
      <c r="O1300" s="230">
        <v>7</v>
      </c>
      <c r="P1300" s="230">
        <v>4</v>
      </c>
      <c r="Q1300" s="229" t="s">
        <v>36</v>
      </c>
      <c r="R1300" s="229"/>
      <c r="S1300" s="229"/>
      <c r="T1300" s="231">
        <v>0</v>
      </c>
      <c r="U1300" s="229"/>
      <c r="V1300" s="209"/>
    </row>
    <row r="1301" spans="1:22" ht="13.5">
      <c r="A1301" s="225" t="s">
        <v>13778</v>
      </c>
      <c r="B1301" s="226" t="s">
        <v>13779</v>
      </c>
      <c r="C1301" s="227" t="s">
        <v>46</v>
      </c>
      <c r="D1301" s="228" t="s">
        <v>5858</v>
      </c>
      <c r="E1301" s="247" t="s">
        <v>6692</v>
      </c>
      <c r="F1301" s="248"/>
      <c r="G1301" s="228"/>
      <c r="H1301" s="229"/>
      <c r="I1301" s="229"/>
      <c r="J1301" s="147">
        <f t="shared" si="41"/>
        <v>0</v>
      </c>
      <c r="K1301" s="231">
        <v>0</v>
      </c>
      <c r="L1301" s="208" t="s">
        <v>13792</v>
      </c>
      <c r="M1301" s="208" t="s">
        <v>13755</v>
      </c>
      <c r="N1301" s="154">
        <f t="shared" si="40"/>
        <v>46174</v>
      </c>
      <c r="O1301" s="230">
        <v>7</v>
      </c>
      <c r="P1301" s="230">
        <v>4</v>
      </c>
      <c r="Q1301" s="229" t="s">
        <v>36</v>
      </c>
      <c r="R1301" s="229"/>
      <c r="S1301" s="229"/>
      <c r="T1301" s="231">
        <v>0</v>
      </c>
      <c r="U1301" s="229"/>
      <c r="V1301" s="209"/>
    </row>
    <row r="1302" spans="1:22" ht="13.5">
      <c r="A1302" s="225" t="s">
        <v>13407</v>
      </c>
      <c r="B1302" s="226" t="s">
        <v>13400</v>
      </c>
      <c r="C1302" s="227" t="s">
        <v>89</v>
      </c>
      <c r="D1302" s="228" t="s">
        <v>3685</v>
      </c>
      <c r="E1302" s="247" t="s">
        <v>99</v>
      </c>
      <c r="F1302" s="248"/>
      <c r="G1302" s="228" t="s">
        <v>6334</v>
      </c>
      <c r="H1302" s="229" t="s">
        <v>66</v>
      </c>
      <c r="I1302" s="229"/>
      <c r="J1302" s="147" t="str">
        <f t="shared" si="41"/>
        <v>許慧芝</v>
      </c>
      <c r="K1302" s="231">
        <v>0</v>
      </c>
      <c r="L1302" s="208" t="s">
        <v>13753</v>
      </c>
      <c r="M1302" s="208" t="s">
        <v>13754</v>
      </c>
      <c r="N1302" s="154">
        <f t="shared" si="40"/>
        <v>46181</v>
      </c>
      <c r="O1302" s="230">
        <v>8</v>
      </c>
      <c r="P1302" s="230">
        <v>10</v>
      </c>
      <c r="Q1302" s="229" t="s">
        <v>36</v>
      </c>
      <c r="R1302" s="229"/>
      <c r="S1302" s="229"/>
      <c r="T1302" s="231">
        <v>0</v>
      </c>
      <c r="U1302" s="229"/>
      <c r="V1302" s="209"/>
    </row>
    <row r="1303" spans="1:22" ht="13.5">
      <c r="A1303" s="225" t="s">
        <v>13407</v>
      </c>
      <c r="B1303" s="226" t="s">
        <v>13400</v>
      </c>
      <c r="C1303" s="227" t="s">
        <v>89</v>
      </c>
      <c r="D1303" s="228" t="s">
        <v>3685</v>
      </c>
      <c r="E1303" s="247" t="s">
        <v>95</v>
      </c>
      <c r="F1303" s="248"/>
      <c r="G1303" s="228" t="s">
        <v>2860</v>
      </c>
      <c r="H1303" s="229" t="s">
        <v>3685</v>
      </c>
      <c r="I1303" s="229"/>
      <c r="J1303" s="147" t="str">
        <f t="shared" si="41"/>
        <v>鄭貫中</v>
      </c>
      <c r="K1303" s="231">
        <v>0</v>
      </c>
      <c r="L1303" s="208" t="s">
        <v>13753</v>
      </c>
      <c r="M1303" s="208" t="s">
        <v>13754</v>
      </c>
      <c r="N1303" s="154">
        <f t="shared" si="40"/>
        <v>46181</v>
      </c>
      <c r="O1303" s="230">
        <v>8</v>
      </c>
      <c r="P1303" s="230">
        <v>24</v>
      </c>
      <c r="Q1303" s="229" t="s">
        <v>36</v>
      </c>
      <c r="R1303" s="229"/>
      <c r="S1303" s="229"/>
      <c r="T1303" s="231">
        <v>0</v>
      </c>
      <c r="U1303" s="229"/>
      <c r="V1303" s="209"/>
    </row>
    <row r="1304" spans="1:22" ht="13.5">
      <c r="A1304" s="225" t="s">
        <v>13407</v>
      </c>
      <c r="B1304" s="226" t="s">
        <v>13400</v>
      </c>
      <c r="C1304" s="227" t="s">
        <v>89</v>
      </c>
      <c r="D1304" s="228" t="s">
        <v>3685</v>
      </c>
      <c r="E1304" s="247" t="s">
        <v>88</v>
      </c>
      <c r="F1304" s="248"/>
      <c r="G1304" s="228" t="s">
        <v>6334</v>
      </c>
      <c r="H1304" s="229" t="s">
        <v>66</v>
      </c>
      <c r="I1304" s="229"/>
      <c r="J1304" s="147" t="str">
        <f t="shared" si="41"/>
        <v>許慧芝</v>
      </c>
      <c r="K1304" s="231">
        <v>0</v>
      </c>
      <c r="L1304" s="208" t="s">
        <v>13753</v>
      </c>
      <c r="M1304" s="208" t="s">
        <v>13754</v>
      </c>
      <c r="N1304" s="154">
        <f t="shared" si="40"/>
        <v>46181</v>
      </c>
      <c r="O1304" s="230">
        <v>8</v>
      </c>
      <c r="P1304" s="230">
        <v>4</v>
      </c>
      <c r="Q1304" s="229" t="s">
        <v>36</v>
      </c>
      <c r="R1304" s="229"/>
      <c r="S1304" s="229"/>
      <c r="T1304" s="231">
        <v>0</v>
      </c>
      <c r="U1304" s="229"/>
      <c r="V1304" s="209"/>
    </row>
    <row r="1305" spans="1:22" ht="13.5">
      <c r="A1305" s="225" t="s">
        <v>13399</v>
      </c>
      <c r="B1305" s="226" t="s">
        <v>13556</v>
      </c>
      <c r="C1305" s="227" t="s">
        <v>41</v>
      </c>
      <c r="D1305" s="228" t="s">
        <v>553</v>
      </c>
      <c r="E1305" s="247" t="s">
        <v>85</v>
      </c>
      <c r="F1305" s="248"/>
      <c r="G1305" s="228" t="s">
        <v>86</v>
      </c>
      <c r="H1305" s="229" t="s">
        <v>87</v>
      </c>
      <c r="I1305" s="229"/>
      <c r="J1305" s="147" t="str">
        <f t="shared" si="41"/>
        <v>周家儀</v>
      </c>
      <c r="K1305" s="231">
        <v>0</v>
      </c>
      <c r="L1305" s="208" t="s">
        <v>13753</v>
      </c>
      <c r="M1305" s="208" t="s">
        <v>16006</v>
      </c>
      <c r="N1305" s="154">
        <f t="shared" si="40"/>
        <v>46203</v>
      </c>
      <c r="O1305" s="230">
        <v>23</v>
      </c>
      <c r="P1305" s="230">
        <v>184</v>
      </c>
      <c r="Q1305" s="229" t="s">
        <v>36</v>
      </c>
      <c r="R1305" s="229"/>
      <c r="S1305" s="229"/>
      <c r="T1305" s="231">
        <v>0</v>
      </c>
      <c r="U1305" s="229"/>
      <c r="V1305" s="209"/>
    </row>
    <row r="1306" spans="1:22" ht="13.5">
      <c r="A1306" s="225" t="s">
        <v>13399</v>
      </c>
      <c r="B1306" s="226" t="s">
        <v>13556</v>
      </c>
      <c r="C1306" s="227" t="s">
        <v>89</v>
      </c>
      <c r="D1306" s="228" t="s">
        <v>553</v>
      </c>
      <c r="E1306" s="247" t="s">
        <v>97</v>
      </c>
      <c r="F1306" s="248"/>
      <c r="G1306" s="228" t="s">
        <v>32</v>
      </c>
      <c r="H1306" s="229" t="s">
        <v>553</v>
      </c>
      <c r="I1306" s="229"/>
      <c r="J1306" s="147" t="str">
        <f t="shared" si="41"/>
        <v>魏暉恩</v>
      </c>
      <c r="K1306" s="231">
        <v>0</v>
      </c>
      <c r="L1306" s="208" t="s">
        <v>13753</v>
      </c>
      <c r="M1306" s="208" t="s">
        <v>16007</v>
      </c>
      <c r="N1306" s="154">
        <f t="shared" si="40"/>
        <v>46212</v>
      </c>
      <c r="O1306" s="230">
        <v>30</v>
      </c>
      <c r="P1306" s="230">
        <v>240</v>
      </c>
      <c r="Q1306" s="229" t="s">
        <v>36</v>
      </c>
      <c r="R1306" s="229"/>
      <c r="S1306" s="229"/>
      <c r="T1306" s="231">
        <v>0</v>
      </c>
      <c r="U1306" s="229"/>
      <c r="V1306" s="209"/>
    </row>
    <row r="1307" spans="1:22" ht="13.5">
      <c r="A1307" s="225" t="s">
        <v>13399</v>
      </c>
      <c r="B1307" s="226" t="s">
        <v>13556</v>
      </c>
      <c r="C1307" s="227" t="s">
        <v>89</v>
      </c>
      <c r="D1307" s="228" t="s">
        <v>553</v>
      </c>
      <c r="E1307" s="247" t="s">
        <v>45</v>
      </c>
      <c r="F1307" s="248"/>
      <c r="G1307" s="228" t="s">
        <v>32</v>
      </c>
      <c r="H1307" s="229" t="s">
        <v>553</v>
      </c>
      <c r="I1307" s="229"/>
      <c r="J1307" s="147" t="str">
        <f t="shared" si="41"/>
        <v>魏暉恩</v>
      </c>
      <c r="K1307" s="231">
        <v>0</v>
      </c>
      <c r="L1307" s="208" t="s">
        <v>13753</v>
      </c>
      <c r="M1307" s="208" t="s">
        <v>13559</v>
      </c>
      <c r="N1307" s="154">
        <f t="shared" si="40"/>
        <v>46176</v>
      </c>
      <c r="O1307" s="230">
        <v>5</v>
      </c>
      <c r="P1307" s="230">
        <v>40</v>
      </c>
      <c r="Q1307" s="229" t="s">
        <v>36</v>
      </c>
      <c r="R1307" s="229"/>
      <c r="S1307" s="229"/>
      <c r="T1307" s="231">
        <v>0</v>
      </c>
      <c r="U1307" s="229"/>
      <c r="V1307" s="209"/>
    </row>
    <row r="1308" spans="1:22" ht="13.5">
      <c r="A1308" s="225" t="s">
        <v>13399</v>
      </c>
      <c r="B1308" s="226" t="s">
        <v>13556</v>
      </c>
      <c r="C1308" s="227" t="s">
        <v>89</v>
      </c>
      <c r="D1308" s="228" t="s">
        <v>553</v>
      </c>
      <c r="E1308" s="247" t="s">
        <v>12668</v>
      </c>
      <c r="F1308" s="248"/>
      <c r="G1308" s="228" t="s">
        <v>32</v>
      </c>
      <c r="H1308" s="229" t="s">
        <v>553</v>
      </c>
      <c r="I1308" s="229"/>
      <c r="J1308" s="147" t="str">
        <f t="shared" si="41"/>
        <v>魏暉恩</v>
      </c>
      <c r="K1308" s="231">
        <v>0</v>
      </c>
      <c r="L1308" s="208" t="s">
        <v>13753</v>
      </c>
      <c r="M1308" s="208" t="s">
        <v>13559</v>
      </c>
      <c r="N1308" s="154">
        <f t="shared" si="40"/>
        <v>46176</v>
      </c>
      <c r="O1308" s="230">
        <v>5</v>
      </c>
      <c r="P1308" s="230">
        <v>40</v>
      </c>
      <c r="Q1308" s="229" t="s">
        <v>36</v>
      </c>
      <c r="R1308" s="229"/>
      <c r="S1308" s="229"/>
      <c r="T1308" s="231">
        <v>0</v>
      </c>
      <c r="U1308" s="229"/>
      <c r="V1308" s="209"/>
    </row>
    <row r="1309" spans="1:22" ht="13.5">
      <c r="A1309" s="225" t="s">
        <v>13399</v>
      </c>
      <c r="B1309" s="226" t="s">
        <v>13556</v>
      </c>
      <c r="C1309" s="227" t="s">
        <v>89</v>
      </c>
      <c r="D1309" s="228" t="s">
        <v>553</v>
      </c>
      <c r="E1309" s="247" t="s">
        <v>47</v>
      </c>
      <c r="F1309" s="248"/>
      <c r="G1309" s="228" t="s">
        <v>32</v>
      </c>
      <c r="H1309" s="229" t="s">
        <v>553</v>
      </c>
      <c r="I1309" s="229"/>
      <c r="J1309" s="147" t="str">
        <f t="shared" si="41"/>
        <v>魏暉恩</v>
      </c>
      <c r="K1309" s="231">
        <v>0</v>
      </c>
      <c r="L1309" s="208" t="s">
        <v>13753</v>
      </c>
      <c r="M1309" s="208" t="s">
        <v>13559</v>
      </c>
      <c r="N1309" s="154">
        <f t="shared" si="40"/>
        <v>46176</v>
      </c>
      <c r="O1309" s="230">
        <v>5</v>
      </c>
      <c r="P1309" s="230">
        <v>40</v>
      </c>
      <c r="Q1309" s="229" t="s">
        <v>36</v>
      </c>
      <c r="R1309" s="229"/>
      <c r="S1309" s="229"/>
      <c r="T1309" s="231">
        <v>0</v>
      </c>
      <c r="U1309" s="229"/>
      <c r="V1309" s="209"/>
    </row>
    <row r="1310" spans="1:22" ht="13.5">
      <c r="A1310" s="225" t="s">
        <v>13399</v>
      </c>
      <c r="B1310" s="226" t="s">
        <v>13556</v>
      </c>
      <c r="C1310" s="227" t="s">
        <v>89</v>
      </c>
      <c r="D1310" s="228" t="s">
        <v>553</v>
      </c>
      <c r="E1310" s="247" t="s">
        <v>96</v>
      </c>
      <c r="F1310" s="248"/>
      <c r="G1310" s="228" t="s">
        <v>32</v>
      </c>
      <c r="H1310" s="229" t="s">
        <v>553</v>
      </c>
      <c r="I1310" s="229"/>
      <c r="J1310" s="147" t="str">
        <f t="shared" si="41"/>
        <v>魏暉恩</v>
      </c>
      <c r="K1310" s="231">
        <v>0</v>
      </c>
      <c r="L1310" s="208" t="s">
        <v>13753</v>
      </c>
      <c r="M1310" s="208" t="s">
        <v>13559</v>
      </c>
      <c r="N1310" s="154">
        <f t="shared" si="40"/>
        <v>46176</v>
      </c>
      <c r="O1310" s="230">
        <v>5</v>
      </c>
      <c r="P1310" s="230">
        <v>40</v>
      </c>
      <c r="Q1310" s="229" t="s">
        <v>36</v>
      </c>
      <c r="R1310" s="229"/>
      <c r="S1310" s="229"/>
      <c r="T1310" s="231">
        <v>0</v>
      </c>
      <c r="U1310" s="229"/>
      <c r="V1310" s="209"/>
    </row>
    <row r="1311" spans="1:22" ht="13.5">
      <c r="A1311" s="225" t="s">
        <v>6337</v>
      </c>
      <c r="B1311" s="226" t="s">
        <v>6338</v>
      </c>
      <c r="C1311" s="227" t="s">
        <v>46</v>
      </c>
      <c r="D1311" s="228" t="s">
        <v>5858</v>
      </c>
      <c r="E1311" s="247" t="s">
        <v>6354</v>
      </c>
      <c r="F1311" s="248"/>
      <c r="G1311" s="228" t="s">
        <v>15962</v>
      </c>
      <c r="H1311" s="229" t="s">
        <v>132</v>
      </c>
      <c r="I1311" s="229"/>
      <c r="J1311" s="147" t="str">
        <f t="shared" si="41"/>
        <v>陳俊儒</v>
      </c>
      <c r="K1311" s="231">
        <v>0</v>
      </c>
      <c r="L1311" s="208" t="s">
        <v>13755</v>
      </c>
      <c r="M1311" s="208" t="s">
        <v>13756</v>
      </c>
      <c r="N1311" s="154">
        <f t="shared" si="40"/>
        <v>46185</v>
      </c>
      <c r="O1311" s="230">
        <v>10</v>
      </c>
      <c r="P1311" s="230">
        <v>16</v>
      </c>
      <c r="Q1311" s="229" t="s">
        <v>36</v>
      </c>
      <c r="R1311" s="229"/>
      <c r="S1311" s="229"/>
      <c r="T1311" s="231">
        <v>0</v>
      </c>
      <c r="U1311" s="229"/>
      <c r="V1311" s="209"/>
    </row>
    <row r="1312" spans="1:22" ht="13.5">
      <c r="A1312" s="225" t="s">
        <v>13778</v>
      </c>
      <c r="B1312" s="226" t="s">
        <v>13779</v>
      </c>
      <c r="C1312" s="227" t="s">
        <v>46</v>
      </c>
      <c r="D1312" s="228" t="s">
        <v>5858</v>
      </c>
      <c r="E1312" s="247" t="s">
        <v>6354</v>
      </c>
      <c r="F1312" s="248"/>
      <c r="G1312" s="228"/>
      <c r="H1312" s="229"/>
      <c r="I1312" s="229"/>
      <c r="J1312" s="147">
        <f t="shared" si="41"/>
        <v>0</v>
      </c>
      <c r="K1312" s="231">
        <v>0</v>
      </c>
      <c r="L1312" s="208" t="s">
        <v>13793</v>
      </c>
      <c r="M1312" s="208" t="s">
        <v>13562</v>
      </c>
      <c r="N1312" s="154">
        <f t="shared" si="40"/>
        <v>46188</v>
      </c>
      <c r="O1312" s="230">
        <v>10</v>
      </c>
      <c r="P1312" s="230">
        <v>16</v>
      </c>
      <c r="Q1312" s="229" t="s">
        <v>36</v>
      </c>
      <c r="R1312" s="229"/>
      <c r="S1312" s="229"/>
      <c r="T1312" s="231">
        <v>0</v>
      </c>
      <c r="U1312" s="229"/>
      <c r="V1312" s="209"/>
    </row>
    <row r="1313" spans="1:22" ht="13.5">
      <c r="A1313" s="225" t="s">
        <v>13399</v>
      </c>
      <c r="B1313" s="226" t="s">
        <v>13556</v>
      </c>
      <c r="C1313" s="227" t="s">
        <v>89</v>
      </c>
      <c r="D1313" s="228" t="s">
        <v>553</v>
      </c>
      <c r="E1313" s="247" t="s">
        <v>90</v>
      </c>
      <c r="F1313" s="248"/>
      <c r="G1313" s="228" t="s">
        <v>32</v>
      </c>
      <c r="H1313" s="229" t="s">
        <v>553</v>
      </c>
      <c r="I1313" s="229"/>
      <c r="J1313" s="147" t="str">
        <f t="shared" si="41"/>
        <v>魏暉恩</v>
      </c>
      <c r="K1313" s="231">
        <v>0</v>
      </c>
      <c r="L1313" s="208" t="s">
        <v>13560</v>
      </c>
      <c r="M1313" s="208" t="s">
        <v>16007</v>
      </c>
      <c r="N1313" s="154">
        <f t="shared" si="40"/>
        <v>46212</v>
      </c>
      <c r="O1313" s="230">
        <v>25</v>
      </c>
      <c r="P1313" s="230">
        <v>200</v>
      </c>
      <c r="Q1313" s="229" t="s">
        <v>36</v>
      </c>
      <c r="R1313" s="229"/>
      <c r="S1313" s="229"/>
      <c r="T1313" s="231">
        <v>0</v>
      </c>
      <c r="U1313" s="229"/>
      <c r="V1313" s="209"/>
    </row>
    <row r="1314" spans="1:22" ht="13.5">
      <c r="A1314" s="225" t="s">
        <v>11929</v>
      </c>
      <c r="B1314" s="226" t="s">
        <v>11930</v>
      </c>
      <c r="C1314" s="227" t="s">
        <v>89</v>
      </c>
      <c r="D1314" s="228" t="s">
        <v>50</v>
      </c>
      <c r="E1314" s="247" t="s">
        <v>13219</v>
      </c>
      <c r="F1314" s="248"/>
      <c r="G1314" s="228" t="s">
        <v>520</v>
      </c>
      <c r="H1314" s="229" t="s">
        <v>521</v>
      </c>
      <c r="I1314" s="229"/>
      <c r="J1314" s="147" t="str">
        <f t="shared" si="41"/>
        <v>陳義雄</v>
      </c>
      <c r="K1314" s="231">
        <v>0</v>
      </c>
      <c r="L1314" s="208" t="s">
        <v>13794</v>
      </c>
      <c r="M1314" s="208" t="s">
        <v>13750</v>
      </c>
      <c r="N1314" s="154">
        <f t="shared" si="40"/>
        <v>46184</v>
      </c>
      <c r="O1314" s="230">
        <v>5</v>
      </c>
      <c r="P1314" s="230">
        <v>40</v>
      </c>
      <c r="Q1314" s="229" t="s">
        <v>36</v>
      </c>
      <c r="R1314" s="229"/>
      <c r="S1314" s="229"/>
      <c r="T1314" s="231">
        <v>0</v>
      </c>
      <c r="U1314" s="229"/>
      <c r="V1314" s="209"/>
    </row>
    <row r="1315" spans="1:22" ht="13.5">
      <c r="A1315" s="225" t="s">
        <v>11929</v>
      </c>
      <c r="B1315" s="226" t="s">
        <v>11930</v>
      </c>
      <c r="C1315" s="227" t="s">
        <v>89</v>
      </c>
      <c r="D1315" s="228" t="s">
        <v>50</v>
      </c>
      <c r="E1315" s="247" t="s">
        <v>13220</v>
      </c>
      <c r="F1315" s="248"/>
      <c r="G1315" s="228" t="s">
        <v>520</v>
      </c>
      <c r="H1315" s="229" t="s">
        <v>521</v>
      </c>
      <c r="I1315" s="229"/>
      <c r="J1315" s="147" t="str">
        <f t="shared" si="41"/>
        <v>陳義雄</v>
      </c>
      <c r="K1315" s="231">
        <v>0</v>
      </c>
      <c r="L1315" s="208" t="s">
        <v>13794</v>
      </c>
      <c r="M1315" s="208" t="s">
        <v>13750</v>
      </c>
      <c r="N1315" s="154">
        <f t="shared" si="40"/>
        <v>46184</v>
      </c>
      <c r="O1315" s="230">
        <v>5</v>
      </c>
      <c r="P1315" s="230">
        <v>40</v>
      </c>
      <c r="Q1315" s="229" t="s">
        <v>36</v>
      </c>
      <c r="R1315" s="229"/>
      <c r="S1315" s="229"/>
      <c r="T1315" s="231">
        <v>0</v>
      </c>
      <c r="U1315" s="229"/>
      <c r="V1315" s="209"/>
    </row>
    <row r="1316" spans="1:22" ht="13.5">
      <c r="A1316" s="225" t="s">
        <v>11929</v>
      </c>
      <c r="B1316" s="226" t="s">
        <v>11930</v>
      </c>
      <c r="C1316" s="227" t="s">
        <v>89</v>
      </c>
      <c r="D1316" s="228" t="s">
        <v>50</v>
      </c>
      <c r="E1316" s="247" t="s">
        <v>98</v>
      </c>
      <c r="F1316" s="248"/>
      <c r="G1316" s="228" t="s">
        <v>2860</v>
      </c>
      <c r="H1316" s="229" t="s">
        <v>50</v>
      </c>
      <c r="I1316" s="229"/>
      <c r="J1316" s="147" t="str">
        <f t="shared" si="41"/>
        <v>王瀚霆</v>
      </c>
      <c r="K1316" s="231">
        <v>0</v>
      </c>
      <c r="L1316" s="208" t="s">
        <v>13756</v>
      </c>
      <c r="M1316" s="208" t="s">
        <v>13795</v>
      </c>
      <c r="N1316" s="154">
        <f t="shared" si="40"/>
        <v>46197</v>
      </c>
      <c r="O1316" s="230">
        <v>8</v>
      </c>
      <c r="P1316" s="230">
        <v>24</v>
      </c>
      <c r="Q1316" s="229" t="s">
        <v>36</v>
      </c>
      <c r="R1316" s="229"/>
      <c r="S1316" s="229"/>
      <c r="T1316" s="231">
        <v>0</v>
      </c>
      <c r="U1316" s="229"/>
      <c r="V1316" s="209"/>
    </row>
    <row r="1317" spans="1:22" ht="13.5">
      <c r="A1317" s="225" t="s">
        <v>6337</v>
      </c>
      <c r="B1317" s="226" t="s">
        <v>6338</v>
      </c>
      <c r="C1317" s="227" t="s">
        <v>46</v>
      </c>
      <c r="D1317" s="228" t="s">
        <v>5858</v>
      </c>
      <c r="E1317" s="247" t="s">
        <v>108</v>
      </c>
      <c r="F1317" s="248"/>
      <c r="G1317" s="228" t="s">
        <v>6334</v>
      </c>
      <c r="H1317" s="229" t="s">
        <v>5858</v>
      </c>
      <c r="I1317" s="229"/>
      <c r="J1317" s="147" t="str">
        <f t="shared" si="41"/>
        <v>陳威諭</v>
      </c>
      <c r="K1317" s="231">
        <v>0</v>
      </c>
      <c r="L1317" s="208" t="s">
        <v>13757</v>
      </c>
      <c r="M1317" s="208" t="s">
        <v>13757</v>
      </c>
      <c r="N1317" s="154">
        <f t="shared" si="40"/>
        <v>46191</v>
      </c>
      <c r="O1317" s="230">
        <v>1</v>
      </c>
      <c r="P1317" s="230">
        <v>4</v>
      </c>
      <c r="Q1317" s="229" t="s">
        <v>36</v>
      </c>
      <c r="R1317" s="229"/>
      <c r="S1317" s="229"/>
      <c r="T1317" s="231">
        <v>0</v>
      </c>
      <c r="U1317" s="229"/>
      <c r="V1317" s="209"/>
    </row>
    <row r="1318" spans="1:22" ht="13.5">
      <c r="A1318" s="225" t="s">
        <v>13778</v>
      </c>
      <c r="B1318" s="226" t="s">
        <v>13779</v>
      </c>
      <c r="C1318" s="227" t="s">
        <v>46</v>
      </c>
      <c r="D1318" s="228" t="s">
        <v>5858</v>
      </c>
      <c r="E1318" s="247" t="s">
        <v>108</v>
      </c>
      <c r="F1318" s="248"/>
      <c r="G1318" s="228"/>
      <c r="H1318" s="229"/>
      <c r="I1318" s="229"/>
      <c r="J1318" s="147">
        <f t="shared" si="41"/>
        <v>0</v>
      </c>
      <c r="K1318" s="231">
        <v>0</v>
      </c>
      <c r="L1318" s="208" t="s">
        <v>13757</v>
      </c>
      <c r="M1318" s="208" t="s">
        <v>13757</v>
      </c>
      <c r="N1318" s="154">
        <f t="shared" si="40"/>
        <v>46191</v>
      </c>
      <c r="O1318" s="230">
        <v>1</v>
      </c>
      <c r="P1318" s="230">
        <v>4</v>
      </c>
      <c r="Q1318" s="229" t="s">
        <v>36</v>
      </c>
      <c r="R1318" s="229"/>
      <c r="S1318" s="229"/>
      <c r="T1318" s="231">
        <v>0</v>
      </c>
      <c r="U1318" s="229"/>
      <c r="V1318" s="209"/>
    </row>
    <row r="1319" spans="1:22" ht="13.5">
      <c r="A1319" s="225" t="s">
        <v>11929</v>
      </c>
      <c r="B1319" s="226" t="s">
        <v>11930</v>
      </c>
      <c r="C1319" s="227" t="s">
        <v>89</v>
      </c>
      <c r="D1319" s="228" t="s">
        <v>50</v>
      </c>
      <c r="E1319" s="247" t="s">
        <v>108</v>
      </c>
      <c r="F1319" s="248"/>
      <c r="G1319" s="228" t="s">
        <v>2860</v>
      </c>
      <c r="H1319" s="229" t="s">
        <v>50</v>
      </c>
      <c r="I1319" s="229"/>
      <c r="J1319" s="147" t="str">
        <f t="shared" si="41"/>
        <v>王瀚霆</v>
      </c>
      <c r="K1319" s="231">
        <v>0</v>
      </c>
      <c r="L1319" s="208" t="s">
        <v>13796</v>
      </c>
      <c r="M1319" s="208" t="s">
        <v>13796</v>
      </c>
      <c r="N1319" s="154">
        <f t="shared" si="40"/>
        <v>46198</v>
      </c>
      <c r="O1319" s="230">
        <v>1</v>
      </c>
      <c r="P1319" s="230">
        <v>3</v>
      </c>
      <c r="Q1319" s="229" t="s">
        <v>36</v>
      </c>
      <c r="R1319" s="229"/>
      <c r="S1319" s="229"/>
      <c r="T1319" s="231">
        <v>0</v>
      </c>
      <c r="U1319" s="229"/>
      <c r="V1319" s="209"/>
    </row>
    <row r="1320" spans="1:22" ht="13.5">
      <c r="A1320" s="225" t="s">
        <v>13407</v>
      </c>
      <c r="B1320" s="226" t="s">
        <v>13400</v>
      </c>
      <c r="C1320" s="227" t="s">
        <v>89</v>
      </c>
      <c r="D1320" s="228" t="s">
        <v>3685</v>
      </c>
      <c r="E1320" s="247" t="s">
        <v>13737</v>
      </c>
      <c r="F1320" s="248"/>
      <c r="G1320" s="228" t="s">
        <v>520</v>
      </c>
      <c r="H1320" s="229" t="s">
        <v>521</v>
      </c>
      <c r="I1320" s="229"/>
      <c r="J1320" s="147" t="str">
        <f t="shared" si="41"/>
        <v>陳義雄</v>
      </c>
      <c r="K1320" s="231">
        <v>0</v>
      </c>
      <c r="L1320" s="208" t="s">
        <v>13563</v>
      </c>
      <c r="M1320" s="208" t="s">
        <v>13758</v>
      </c>
      <c r="N1320" s="154">
        <f t="shared" si="40"/>
        <v>46231</v>
      </c>
      <c r="O1320" s="230">
        <v>15</v>
      </c>
      <c r="P1320" s="230">
        <v>120</v>
      </c>
      <c r="Q1320" s="229" t="s">
        <v>36</v>
      </c>
      <c r="R1320" s="229"/>
      <c r="S1320" s="229"/>
      <c r="T1320" s="231">
        <v>0</v>
      </c>
      <c r="U1320" s="229"/>
      <c r="V1320" s="209"/>
    </row>
    <row r="1321" spans="1:22" ht="13.5">
      <c r="A1321" s="225" t="s">
        <v>13407</v>
      </c>
      <c r="B1321" s="226" t="s">
        <v>13400</v>
      </c>
      <c r="C1321" s="227" t="s">
        <v>89</v>
      </c>
      <c r="D1321" s="228" t="s">
        <v>3685</v>
      </c>
      <c r="E1321" s="247" t="s">
        <v>49</v>
      </c>
      <c r="F1321" s="248"/>
      <c r="G1321" s="228" t="s">
        <v>2860</v>
      </c>
      <c r="H1321" s="229" t="s">
        <v>3685</v>
      </c>
      <c r="I1321" s="229"/>
      <c r="J1321" s="147" t="str">
        <f t="shared" si="41"/>
        <v>鄭貫中</v>
      </c>
      <c r="K1321" s="231">
        <v>0</v>
      </c>
      <c r="L1321" s="208" t="s">
        <v>13563</v>
      </c>
      <c r="M1321" s="208" t="s">
        <v>13759</v>
      </c>
      <c r="N1321" s="154">
        <f t="shared" si="40"/>
        <v>46224</v>
      </c>
      <c r="O1321" s="230">
        <v>10</v>
      </c>
      <c r="P1321" s="230">
        <v>24</v>
      </c>
      <c r="Q1321" s="229" t="s">
        <v>36</v>
      </c>
      <c r="R1321" s="229"/>
      <c r="S1321" s="229"/>
      <c r="T1321" s="231">
        <v>0</v>
      </c>
      <c r="U1321" s="229"/>
      <c r="V1321" s="209"/>
    </row>
    <row r="1322" spans="1:22" ht="13.5">
      <c r="A1322" s="225" t="s">
        <v>13399</v>
      </c>
      <c r="B1322" s="226" t="s">
        <v>13556</v>
      </c>
      <c r="C1322" s="227" t="s">
        <v>89</v>
      </c>
      <c r="D1322" s="228" t="s">
        <v>553</v>
      </c>
      <c r="E1322" s="247" t="s">
        <v>91</v>
      </c>
      <c r="F1322" s="248"/>
      <c r="G1322" s="228" t="s">
        <v>32</v>
      </c>
      <c r="H1322" s="229" t="s">
        <v>553</v>
      </c>
      <c r="I1322" s="229"/>
      <c r="J1322" s="147" t="str">
        <f t="shared" si="41"/>
        <v>魏暉恩</v>
      </c>
      <c r="K1322" s="231">
        <v>0</v>
      </c>
      <c r="L1322" s="208" t="s">
        <v>16008</v>
      </c>
      <c r="M1322" s="208" t="s">
        <v>16009</v>
      </c>
      <c r="N1322" s="154">
        <f t="shared" si="40"/>
        <v>46245</v>
      </c>
      <c r="O1322" s="230">
        <v>23</v>
      </c>
      <c r="P1322" s="230">
        <v>184</v>
      </c>
      <c r="Q1322" s="229" t="s">
        <v>36</v>
      </c>
      <c r="R1322" s="229"/>
      <c r="S1322" s="229"/>
      <c r="T1322" s="231">
        <v>0</v>
      </c>
      <c r="U1322" s="229"/>
      <c r="V1322" s="209"/>
    </row>
    <row r="1323" spans="1:22" ht="13.5">
      <c r="A1323" s="225" t="s">
        <v>13399</v>
      </c>
      <c r="B1323" s="226" t="s">
        <v>13556</v>
      </c>
      <c r="C1323" s="227" t="s">
        <v>89</v>
      </c>
      <c r="D1323" s="228" t="s">
        <v>553</v>
      </c>
      <c r="E1323" s="247" t="s">
        <v>49</v>
      </c>
      <c r="F1323" s="248"/>
      <c r="G1323" s="228" t="s">
        <v>2860</v>
      </c>
      <c r="H1323" s="229" t="s">
        <v>562</v>
      </c>
      <c r="I1323" s="229"/>
      <c r="J1323" s="147" t="str">
        <f t="shared" si="41"/>
        <v>葉宏政</v>
      </c>
      <c r="K1323" s="231">
        <v>0</v>
      </c>
      <c r="L1323" s="208" t="s">
        <v>16008</v>
      </c>
      <c r="M1323" s="208" t="s">
        <v>13759</v>
      </c>
      <c r="N1323" s="154">
        <f t="shared" si="40"/>
        <v>46224</v>
      </c>
      <c r="O1323" s="230">
        <v>8</v>
      </c>
      <c r="P1323" s="230">
        <v>40</v>
      </c>
      <c r="Q1323" s="229" t="s">
        <v>36</v>
      </c>
      <c r="R1323" s="229"/>
      <c r="S1323" s="229"/>
      <c r="T1323" s="231">
        <v>0</v>
      </c>
      <c r="U1323" s="229"/>
      <c r="V1323" s="209"/>
    </row>
    <row r="1324" spans="1:22" ht="13.5">
      <c r="A1324" s="225" t="s">
        <v>13399</v>
      </c>
      <c r="B1324" s="226" t="s">
        <v>13556</v>
      </c>
      <c r="C1324" s="227" t="s">
        <v>89</v>
      </c>
      <c r="D1324" s="228" t="s">
        <v>553</v>
      </c>
      <c r="E1324" s="247" t="s">
        <v>94</v>
      </c>
      <c r="F1324" s="248"/>
      <c r="G1324" s="228" t="s">
        <v>32</v>
      </c>
      <c r="H1324" s="229" t="s">
        <v>553</v>
      </c>
      <c r="I1324" s="229"/>
      <c r="J1324" s="147" t="str">
        <f t="shared" si="41"/>
        <v>魏暉恩</v>
      </c>
      <c r="K1324" s="231">
        <v>0</v>
      </c>
      <c r="L1324" s="208" t="s">
        <v>16008</v>
      </c>
      <c r="M1324" s="208" t="s">
        <v>13759</v>
      </c>
      <c r="N1324" s="154">
        <f t="shared" si="40"/>
        <v>46224</v>
      </c>
      <c r="O1324" s="230">
        <v>8</v>
      </c>
      <c r="P1324" s="230">
        <v>40</v>
      </c>
      <c r="Q1324" s="229" t="s">
        <v>36</v>
      </c>
      <c r="R1324" s="229"/>
      <c r="S1324" s="229"/>
      <c r="T1324" s="231">
        <v>0</v>
      </c>
      <c r="U1324" s="229"/>
      <c r="V1324" s="209"/>
    </row>
    <row r="1325" spans="1:22" ht="13.5">
      <c r="A1325" s="225" t="s">
        <v>13399</v>
      </c>
      <c r="B1325" s="226" t="s">
        <v>13556</v>
      </c>
      <c r="C1325" s="227" t="s">
        <v>89</v>
      </c>
      <c r="D1325" s="228" t="s">
        <v>553</v>
      </c>
      <c r="E1325" s="247" t="s">
        <v>88</v>
      </c>
      <c r="F1325" s="248"/>
      <c r="G1325" s="228" t="s">
        <v>6334</v>
      </c>
      <c r="H1325" s="229" t="s">
        <v>66</v>
      </c>
      <c r="I1325" s="229"/>
      <c r="J1325" s="147" t="str">
        <f t="shared" si="41"/>
        <v>許慧芝</v>
      </c>
      <c r="K1325" s="231">
        <v>0</v>
      </c>
      <c r="L1325" s="208" t="s">
        <v>16008</v>
      </c>
      <c r="M1325" s="208" t="s">
        <v>13759</v>
      </c>
      <c r="N1325" s="154">
        <f t="shared" si="40"/>
        <v>46224</v>
      </c>
      <c r="O1325" s="230">
        <v>8</v>
      </c>
      <c r="P1325" s="230">
        <v>40</v>
      </c>
      <c r="Q1325" s="229" t="s">
        <v>36</v>
      </c>
      <c r="R1325" s="229"/>
      <c r="S1325" s="229"/>
      <c r="T1325" s="231">
        <v>0</v>
      </c>
      <c r="U1325" s="229"/>
      <c r="V1325" s="209"/>
    </row>
    <row r="1326" spans="1:22" ht="13.5">
      <c r="A1326" s="225" t="s">
        <v>13399</v>
      </c>
      <c r="B1326" s="226" t="s">
        <v>13556</v>
      </c>
      <c r="C1326" s="227" t="s">
        <v>89</v>
      </c>
      <c r="D1326" s="228" t="s">
        <v>553</v>
      </c>
      <c r="E1326" s="247" t="s">
        <v>99</v>
      </c>
      <c r="F1326" s="248"/>
      <c r="G1326" s="228" t="s">
        <v>32</v>
      </c>
      <c r="H1326" s="229" t="s">
        <v>553</v>
      </c>
      <c r="I1326" s="229"/>
      <c r="J1326" s="147" t="str">
        <f t="shared" si="41"/>
        <v>魏暉恩</v>
      </c>
      <c r="K1326" s="231">
        <v>0</v>
      </c>
      <c r="L1326" s="208" t="s">
        <v>16008</v>
      </c>
      <c r="M1326" s="208" t="s">
        <v>13759</v>
      </c>
      <c r="N1326" s="154">
        <f t="shared" si="40"/>
        <v>46224</v>
      </c>
      <c r="O1326" s="230">
        <v>8</v>
      </c>
      <c r="P1326" s="230">
        <v>40</v>
      </c>
      <c r="Q1326" s="229" t="s">
        <v>36</v>
      </c>
      <c r="R1326" s="229"/>
      <c r="S1326" s="229"/>
      <c r="T1326" s="231">
        <v>0</v>
      </c>
      <c r="U1326" s="229"/>
      <c r="V1326" s="209"/>
    </row>
    <row r="1327" spans="1:22" ht="13.5">
      <c r="A1327" s="225" t="s">
        <v>13399</v>
      </c>
      <c r="B1327" s="226" t="s">
        <v>13556</v>
      </c>
      <c r="C1327" s="227" t="s">
        <v>89</v>
      </c>
      <c r="D1327" s="228" t="s">
        <v>553</v>
      </c>
      <c r="E1327" s="247" t="s">
        <v>95</v>
      </c>
      <c r="F1327" s="248"/>
      <c r="G1327" s="228" t="s">
        <v>32</v>
      </c>
      <c r="H1327" s="229" t="s">
        <v>553</v>
      </c>
      <c r="I1327" s="229"/>
      <c r="J1327" s="147" t="str">
        <f t="shared" si="41"/>
        <v>魏暉恩</v>
      </c>
      <c r="K1327" s="231">
        <v>0</v>
      </c>
      <c r="L1327" s="208" t="s">
        <v>16008</v>
      </c>
      <c r="M1327" s="208" t="s">
        <v>13759</v>
      </c>
      <c r="N1327" s="154">
        <f t="shared" si="40"/>
        <v>46224</v>
      </c>
      <c r="O1327" s="230">
        <v>8</v>
      </c>
      <c r="P1327" s="230">
        <v>40</v>
      </c>
      <c r="Q1327" s="229" t="s">
        <v>36</v>
      </c>
      <c r="R1327" s="229"/>
      <c r="S1327" s="229"/>
      <c r="T1327" s="231">
        <v>0</v>
      </c>
      <c r="U1327" s="229"/>
      <c r="V1327" s="209"/>
    </row>
    <row r="1328" spans="1:22" ht="13.5">
      <c r="A1328" s="225" t="s">
        <v>13407</v>
      </c>
      <c r="B1328" s="226" t="s">
        <v>13400</v>
      </c>
      <c r="C1328" s="227" t="s">
        <v>89</v>
      </c>
      <c r="D1328" s="228" t="s">
        <v>3685</v>
      </c>
      <c r="E1328" s="247" t="s">
        <v>13738</v>
      </c>
      <c r="F1328" s="248"/>
      <c r="G1328" s="228" t="s">
        <v>520</v>
      </c>
      <c r="H1328" s="229" t="s">
        <v>521</v>
      </c>
      <c r="I1328" s="229"/>
      <c r="J1328" s="147" t="str">
        <f t="shared" si="41"/>
        <v>陳義雄</v>
      </c>
      <c r="K1328" s="231">
        <v>0</v>
      </c>
      <c r="L1328" s="208" t="s">
        <v>13760</v>
      </c>
      <c r="M1328" s="208" t="s">
        <v>13758</v>
      </c>
      <c r="N1328" s="154">
        <f t="shared" si="40"/>
        <v>46231</v>
      </c>
      <c r="O1328" s="230">
        <v>5</v>
      </c>
      <c r="P1328" s="230">
        <v>40</v>
      </c>
      <c r="Q1328" s="229" t="s">
        <v>36</v>
      </c>
      <c r="R1328" s="229"/>
      <c r="S1328" s="229"/>
      <c r="T1328" s="231">
        <v>0</v>
      </c>
      <c r="U1328" s="229"/>
      <c r="V1328" s="209"/>
    </row>
    <row r="1329" spans="1:22" ht="13.5">
      <c r="A1329" s="225" t="s">
        <v>13407</v>
      </c>
      <c r="B1329" s="226" t="s">
        <v>13400</v>
      </c>
      <c r="C1329" s="227" t="s">
        <v>89</v>
      </c>
      <c r="D1329" s="228" t="s">
        <v>3685</v>
      </c>
      <c r="E1329" s="247" t="s">
        <v>98</v>
      </c>
      <c r="F1329" s="248"/>
      <c r="G1329" s="228" t="s">
        <v>2860</v>
      </c>
      <c r="H1329" s="229" t="s">
        <v>3685</v>
      </c>
      <c r="I1329" s="229"/>
      <c r="J1329" s="147" t="str">
        <f t="shared" si="41"/>
        <v>鄭貫中</v>
      </c>
      <c r="K1329" s="231">
        <v>0</v>
      </c>
      <c r="L1329" s="208" t="s">
        <v>13761</v>
      </c>
      <c r="M1329" s="208" t="s">
        <v>13762</v>
      </c>
      <c r="N1329" s="154">
        <f t="shared" si="40"/>
        <v>46246</v>
      </c>
      <c r="O1329" s="230">
        <v>8</v>
      </c>
      <c r="P1329" s="230">
        <v>24</v>
      </c>
      <c r="Q1329" s="229" t="s">
        <v>36</v>
      </c>
      <c r="R1329" s="229"/>
      <c r="S1329" s="229"/>
      <c r="T1329" s="231">
        <v>0</v>
      </c>
      <c r="U1329" s="229"/>
      <c r="V1329" s="209"/>
    </row>
    <row r="1330" spans="1:22" ht="13.5">
      <c r="A1330" s="225" t="s">
        <v>13399</v>
      </c>
      <c r="B1330" s="226" t="s">
        <v>13556</v>
      </c>
      <c r="C1330" s="227" t="s">
        <v>89</v>
      </c>
      <c r="D1330" s="228" t="s">
        <v>553</v>
      </c>
      <c r="E1330" s="247" t="s">
        <v>98</v>
      </c>
      <c r="F1330" s="248"/>
      <c r="G1330" s="228" t="s">
        <v>32</v>
      </c>
      <c r="H1330" s="229" t="s">
        <v>553</v>
      </c>
      <c r="I1330" s="229"/>
      <c r="J1330" s="147" t="str">
        <f t="shared" si="41"/>
        <v>魏暉恩</v>
      </c>
      <c r="K1330" s="231">
        <v>0</v>
      </c>
      <c r="L1330" s="208" t="s">
        <v>13762</v>
      </c>
      <c r="M1330" s="208" t="s">
        <v>16010</v>
      </c>
      <c r="N1330" s="154">
        <f t="shared" si="40"/>
        <v>46255</v>
      </c>
      <c r="O1330" s="230">
        <v>8</v>
      </c>
      <c r="P1330" s="230">
        <v>40</v>
      </c>
      <c r="Q1330" s="229" t="s">
        <v>36</v>
      </c>
      <c r="R1330" s="229"/>
      <c r="S1330" s="229"/>
      <c r="T1330" s="231">
        <v>0</v>
      </c>
      <c r="U1330" s="229"/>
      <c r="V1330" s="209"/>
    </row>
    <row r="1331" spans="1:22" ht="13.5">
      <c r="A1331" s="225" t="s">
        <v>13407</v>
      </c>
      <c r="B1331" s="226" t="s">
        <v>13400</v>
      </c>
      <c r="C1331" s="227" t="s">
        <v>89</v>
      </c>
      <c r="D1331" s="228" t="s">
        <v>3685</v>
      </c>
      <c r="E1331" s="247" t="s">
        <v>108</v>
      </c>
      <c r="F1331" s="248"/>
      <c r="G1331" s="228" t="s">
        <v>2860</v>
      </c>
      <c r="H1331" s="229" t="s">
        <v>3685</v>
      </c>
      <c r="I1331" s="229"/>
      <c r="J1331" s="147" t="str">
        <f t="shared" si="41"/>
        <v>鄭貫中</v>
      </c>
      <c r="K1331" s="231">
        <v>0</v>
      </c>
      <c r="L1331" s="208" t="s">
        <v>13763</v>
      </c>
      <c r="M1331" s="208" t="s">
        <v>13763</v>
      </c>
      <c r="N1331" s="154">
        <f t="shared" si="40"/>
        <v>46247</v>
      </c>
      <c r="O1331" s="230">
        <v>1</v>
      </c>
      <c r="P1331" s="230">
        <v>3</v>
      </c>
      <c r="Q1331" s="229" t="s">
        <v>36</v>
      </c>
      <c r="R1331" s="229"/>
      <c r="S1331" s="229"/>
      <c r="T1331" s="231">
        <v>0</v>
      </c>
      <c r="U1331" s="229"/>
      <c r="V1331" s="209"/>
    </row>
    <row r="1332" spans="1:22" ht="13.5">
      <c r="A1332" s="225" t="s">
        <v>13399</v>
      </c>
      <c r="B1332" s="226" t="s">
        <v>13556</v>
      </c>
      <c r="C1332" s="227" t="s">
        <v>89</v>
      </c>
      <c r="D1332" s="228" t="s">
        <v>553</v>
      </c>
      <c r="E1332" s="247" t="s">
        <v>108</v>
      </c>
      <c r="F1332" s="248"/>
      <c r="G1332" s="228" t="s">
        <v>32</v>
      </c>
      <c r="H1332" s="229" t="s">
        <v>553</v>
      </c>
      <c r="I1332" s="229"/>
      <c r="J1332" s="147" t="str">
        <f t="shared" si="41"/>
        <v>魏暉恩</v>
      </c>
      <c r="K1332" s="231">
        <v>0</v>
      </c>
      <c r="L1332" s="208" t="s">
        <v>16011</v>
      </c>
      <c r="M1332" s="208" t="s">
        <v>16011</v>
      </c>
      <c r="N1332" s="154">
        <f t="shared" si="40"/>
        <v>46258</v>
      </c>
      <c r="O1332" s="230">
        <v>1</v>
      </c>
      <c r="P1332" s="230">
        <v>8</v>
      </c>
      <c r="Q1332" s="229" t="s">
        <v>36</v>
      </c>
      <c r="R1332" s="229"/>
      <c r="S1332" s="229"/>
      <c r="T1332" s="231">
        <v>0</v>
      </c>
      <c r="U1332" s="229"/>
      <c r="V1332" s="209"/>
    </row>
  </sheetData>
  <autoFilter ref="A1:V1333" xr:uid="{00000000-0009-0000-0000-000006000000}"/>
  <sortState ref="A2:V1322">
    <sortCondition ref="L2:L1322"/>
  </sortState>
  <phoneticPr fontId="39"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6514"/>
  <sheetViews>
    <sheetView zoomScaleNormal="100" workbookViewId="0">
      <selection activeCell="D7" sqref="D7"/>
    </sheetView>
  </sheetViews>
  <sheetFormatPr defaultColWidth="9.140625" defaultRowHeight="29.25" customHeight="1"/>
  <cols>
    <col min="1" max="2" width="9.85546875" customWidth="1"/>
    <col min="3" max="3" width="9.5703125" customWidth="1"/>
    <col min="4" max="4" width="11.85546875" customWidth="1"/>
    <col min="5" max="5" width="16.28515625" customWidth="1"/>
    <col min="6" max="6" width="11" customWidth="1"/>
    <col min="7" max="7" width="32.140625" customWidth="1"/>
    <col min="8" max="8" width="26.42578125" customWidth="1"/>
    <col min="9" max="9" width="12" customWidth="1"/>
    <col min="10" max="10" width="13" style="142" customWidth="1"/>
    <col min="11" max="11" width="8.7109375" customWidth="1"/>
    <col min="12" max="12" width="39.7109375" customWidth="1"/>
    <col min="13" max="13" width="17.28515625" customWidth="1"/>
    <col min="14" max="15" width="10.28515625" customWidth="1"/>
  </cols>
  <sheetData>
    <row r="1" spans="1:15" ht="15.75" customHeight="1">
      <c r="A1" s="220" t="s">
        <v>152</v>
      </c>
      <c r="B1" s="198" t="s">
        <v>153</v>
      </c>
      <c r="C1" s="198" t="s">
        <v>154</v>
      </c>
      <c r="D1" s="198" t="s">
        <v>155</v>
      </c>
      <c r="E1" s="198" t="s">
        <v>156</v>
      </c>
      <c r="F1" s="198" t="s">
        <v>11</v>
      </c>
      <c r="G1" s="198" t="s">
        <v>12</v>
      </c>
      <c r="H1" s="198" t="s">
        <v>157</v>
      </c>
      <c r="I1" s="198" t="s">
        <v>158</v>
      </c>
      <c r="J1" s="148" t="s">
        <v>359</v>
      </c>
      <c r="K1" s="198" t="s">
        <v>609</v>
      </c>
      <c r="L1" s="198" t="s">
        <v>159</v>
      </c>
      <c r="M1" s="201" t="s">
        <v>160</v>
      </c>
      <c r="N1" s="201" t="s">
        <v>324</v>
      </c>
      <c r="O1" s="201" t="s">
        <v>325</v>
      </c>
    </row>
    <row r="2" spans="1:15" ht="29.25" customHeight="1">
      <c r="A2" s="221" t="s">
        <v>6334</v>
      </c>
      <c r="B2" s="221" t="s">
        <v>161</v>
      </c>
      <c r="C2" s="222" t="s">
        <v>66</v>
      </c>
      <c r="D2" s="222" t="s">
        <v>162</v>
      </c>
      <c r="E2" s="199" t="s">
        <v>163</v>
      </c>
      <c r="F2" s="200" t="s">
        <v>670</v>
      </c>
      <c r="G2" s="200" t="s">
        <v>671</v>
      </c>
      <c r="H2" s="200" t="s">
        <v>88</v>
      </c>
      <c r="I2" s="200">
        <v>45470</v>
      </c>
      <c r="J2" s="143">
        <f>I2</f>
        <v>45470</v>
      </c>
      <c r="K2" s="202">
        <v>2</v>
      </c>
      <c r="L2" s="285" t="s">
        <v>802</v>
      </c>
      <c r="M2" s="223"/>
      <c r="N2" s="203">
        <v>1.9</v>
      </c>
      <c r="O2" s="222" t="s">
        <v>967</v>
      </c>
    </row>
    <row r="3" spans="1:15" ht="29.25" customHeight="1">
      <c r="A3" s="221" t="s">
        <v>6334</v>
      </c>
      <c r="B3" s="221" t="s">
        <v>161</v>
      </c>
      <c r="C3" s="222" t="s">
        <v>66</v>
      </c>
      <c r="D3" s="222" t="s">
        <v>162</v>
      </c>
      <c r="E3" s="199" t="s">
        <v>163</v>
      </c>
      <c r="F3" s="200" t="s">
        <v>670</v>
      </c>
      <c r="G3" s="200" t="s">
        <v>671</v>
      </c>
      <c r="H3" s="200" t="s">
        <v>88</v>
      </c>
      <c r="I3" s="200">
        <v>45471</v>
      </c>
      <c r="J3" s="143">
        <f t="shared" ref="J3:J66" si="0">I3</f>
        <v>45471</v>
      </c>
      <c r="K3" s="202">
        <v>2</v>
      </c>
      <c r="L3" s="285" t="s">
        <v>803</v>
      </c>
      <c r="M3" s="223"/>
      <c r="N3" s="203">
        <v>1.9</v>
      </c>
      <c r="O3" s="222" t="s">
        <v>967</v>
      </c>
    </row>
    <row r="4" spans="1:15" ht="29.25" customHeight="1">
      <c r="A4" s="221" t="s">
        <v>6334</v>
      </c>
      <c r="B4" s="221" t="s">
        <v>161</v>
      </c>
      <c r="C4" s="222" t="s">
        <v>66</v>
      </c>
      <c r="D4" s="222" t="s">
        <v>162</v>
      </c>
      <c r="E4" s="199" t="s">
        <v>163</v>
      </c>
      <c r="F4" s="200" t="s">
        <v>630</v>
      </c>
      <c r="G4" s="200" t="s">
        <v>631</v>
      </c>
      <c r="H4" s="200" t="s">
        <v>78</v>
      </c>
      <c r="I4" s="200">
        <v>45476</v>
      </c>
      <c r="J4" s="143">
        <f t="shared" si="0"/>
        <v>45476</v>
      </c>
      <c r="K4" s="202">
        <v>4</v>
      </c>
      <c r="L4" s="285" t="s">
        <v>804</v>
      </c>
      <c r="M4" s="223"/>
      <c r="N4" s="203">
        <v>3.375</v>
      </c>
      <c r="O4" s="222" t="s">
        <v>940</v>
      </c>
    </row>
    <row r="5" spans="1:15" ht="29.25" customHeight="1">
      <c r="A5" s="221" t="s">
        <v>6334</v>
      </c>
      <c r="B5" s="221" t="s">
        <v>161</v>
      </c>
      <c r="C5" s="222" t="s">
        <v>66</v>
      </c>
      <c r="D5" s="222" t="s">
        <v>162</v>
      </c>
      <c r="E5" s="199" t="s">
        <v>163</v>
      </c>
      <c r="F5" s="200" t="s">
        <v>645</v>
      </c>
      <c r="G5" s="200" t="s">
        <v>646</v>
      </c>
      <c r="H5" s="200" t="s">
        <v>88</v>
      </c>
      <c r="I5" s="200">
        <v>45477</v>
      </c>
      <c r="J5" s="143">
        <f t="shared" si="0"/>
        <v>45477</v>
      </c>
      <c r="K5" s="202">
        <v>6</v>
      </c>
      <c r="L5" s="285" t="s">
        <v>974</v>
      </c>
      <c r="M5" s="223"/>
      <c r="N5" s="203">
        <v>0.6</v>
      </c>
      <c r="O5" s="222" t="s">
        <v>940</v>
      </c>
    </row>
    <row r="6" spans="1:15" ht="29.25" customHeight="1">
      <c r="A6" s="221" t="s">
        <v>6334</v>
      </c>
      <c r="B6" s="221" t="s">
        <v>161</v>
      </c>
      <c r="C6" s="222" t="s">
        <v>66</v>
      </c>
      <c r="D6" s="222" t="s">
        <v>162</v>
      </c>
      <c r="E6" s="199" t="s">
        <v>163</v>
      </c>
      <c r="F6" s="200" t="s">
        <v>645</v>
      </c>
      <c r="G6" s="200" t="s">
        <v>646</v>
      </c>
      <c r="H6" s="200" t="s">
        <v>88</v>
      </c>
      <c r="I6" s="200">
        <v>45478</v>
      </c>
      <c r="J6" s="143">
        <f t="shared" si="0"/>
        <v>45478</v>
      </c>
      <c r="K6" s="202">
        <v>6</v>
      </c>
      <c r="L6" s="285" t="s">
        <v>975</v>
      </c>
      <c r="M6" s="223"/>
      <c r="N6" s="203">
        <v>0.6</v>
      </c>
      <c r="O6" s="222" t="s">
        <v>940</v>
      </c>
    </row>
    <row r="7" spans="1:15" ht="29.25" customHeight="1">
      <c r="A7" s="221" t="s">
        <v>6334</v>
      </c>
      <c r="B7" s="221" t="s">
        <v>161</v>
      </c>
      <c r="C7" s="222" t="s">
        <v>66</v>
      </c>
      <c r="D7" s="222" t="s">
        <v>162</v>
      </c>
      <c r="E7" s="199" t="s">
        <v>163</v>
      </c>
      <c r="F7" s="200" t="s">
        <v>670</v>
      </c>
      <c r="G7" s="200" t="s">
        <v>671</v>
      </c>
      <c r="H7" s="200" t="s">
        <v>88</v>
      </c>
      <c r="I7" s="200">
        <v>45481</v>
      </c>
      <c r="J7" s="143">
        <f t="shared" si="0"/>
        <v>45481</v>
      </c>
      <c r="K7" s="202">
        <v>6</v>
      </c>
      <c r="L7" s="285" t="s">
        <v>976</v>
      </c>
      <c r="M7" s="223"/>
      <c r="N7" s="203">
        <v>1.9</v>
      </c>
      <c r="O7" s="222" t="s">
        <v>967</v>
      </c>
    </row>
    <row r="8" spans="1:15" ht="29.25" customHeight="1">
      <c r="A8" s="221" t="s">
        <v>6334</v>
      </c>
      <c r="B8" s="221" t="s">
        <v>161</v>
      </c>
      <c r="C8" s="222" t="s">
        <v>66</v>
      </c>
      <c r="D8" s="222" t="s">
        <v>162</v>
      </c>
      <c r="E8" s="199" t="s">
        <v>163</v>
      </c>
      <c r="F8" s="200" t="s">
        <v>670</v>
      </c>
      <c r="G8" s="200" t="s">
        <v>671</v>
      </c>
      <c r="H8" s="200" t="s">
        <v>88</v>
      </c>
      <c r="I8" s="200">
        <v>45482</v>
      </c>
      <c r="J8" s="143">
        <f t="shared" si="0"/>
        <v>45482</v>
      </c>
      <c r="K8" s="202">
        <v>6</v>
      </c>
      <c r="L8" s="285" t="s">
        <v>977</v>
      </c>
      <c r="M8" s="223"/>
      <c r="N8" s="203">
        <v>1.9</v>
      </c>
      <c r="O8" s="222" t="s">
        <v>967</v>
      </c>
    </row>
    <row r="9" spans="1:15" ht="29.25" customHeight="1">
      <c r="A9" s="221" t="s">
        <v>6334</v>
      </c>
      <c r="B9" s="221" t="s">
        <v>161</v>
      </c>
      <c r="C9" s="222" t="s">
        <v>66</v>
      </c>
      <c r="D9" s="222" t="s">
        <v>162</v>
      </c>
      <c r="E9" s="199" t="s">
        <v>166</v>
      </c>
      <c r="F9" s="200"/>
      <c r="G9" s="200"/>
      <c r="H9" s="200"/>
      <c r="I9" s="200">
        <v>45483</v>
      </c>
      <c r="J9" s="143">
        <f t="shared" si="0"/>
        <v>45483</v>
      </c>
      <c r="K9" s="202">
        <v>2</v>
      </c>
      <c r="L9" s="285" t="s">
        <v>978</v>
      </c>
      <c r="M9" s="223"/>
      <c r="N9" s="203"/>
      <c r="O9" s="222" t="s">
        <v>326</v>
      </c>
    </row>
    <row r="10" spans="1:15" ht="29.25" customHeight="1">
      <c r="A10" s="221" t="s">
        <v>6334</v>
      </c>
      <c r="B10" s="221" t="s">
        <v>161</v>
      </c>
      <c r="C10" s="222" t="s">
        <v>66</v>
      </c>
      <c r="D10" s="222" t="s">
        <v>162</v>
      </c>
      <c r="E10" s="199" t="s">
        <v>166</v>
      </c>
      <c r="F10" s="200"/>
      <c r="G10" s="200"/>
      <c r="H10" s="200"/>
      <c r="I10" s="200">
        <v>45483</v>
      </c>
      <c r="J10" s="143">
        <f t="shared" si="0"/>
        <v>45483</v>
      </c>
      <c r="K10" s="202">
        <v>2</v>
      </c>
      <c r="L10" s="285" t="s">
        <v>979</v>
      </c>
      <c r="M10" s="223"/>
      <c r="N10" s="203"/>
      <c r="O10" s="222" t="s">
        <v>326</v>
      </c>
    </row>
    <row r="11" spans="1:15" ht="29.25" customHeight="1">
      <c r="A11" s="221" t="s">
        <v>6334</v>
      </c>
      <c r="B11" s="221" t="s">
        <v>161</v>
      </c>
      <c r="C11" s="222" t="s">
        <v>66</v>
      </c>
      <c r="D11" s="222" t="s">
        <v>162</v>
      </c>
      <c r="E11" s="199" t="s">
        <v>166</v>
      </c>
      <c r="F11" s="200"/>
      <c r="G11" s="200"/>
      <c r="H11" s="200"/>
      <c r="I11" s="200">
        <v>45483</v>
      </c>
      <c r="J11" s="143">
        <f t="shared" si="0"/>
        <v>45483</v>
      </c>
      <c r="K11" s="202">
        <v>2</v>
      </c>
      <c r="L11" s="285" t="s">
        <v>980</v>
      </c>
      <c r="M11" s="223"/>
      <c r="N11" s="203"/>
      <c r="O11" s="222" t="s">
        <v>326</v>
      </c>
    </row>
    <row r="12" spans="1:15" ht="29.25" customHeight="1">
      <c r="A12" s="221" t="s">
        <v>6334</v>
      </c>
      <c r="B12" s="221" t="s">
        <v>161</v>
      </c>
      <c r="C12" s="222" t="s">
        <v>66</v>
      </c>
      <c r="D12" s="222" t="s">
        <v>162</v>
      </c>
      <c r="E12" s="199" t="s">
        <v>163</v>
      </c>
      <c r="F12" s="200" t="s">
        <v>1386</v>
      </c>
      <c r="G12" s="200" t="s">
        <v>1607</v>
      </c>
      <c r="H12" s="200"/>
      <c r="I12" s="200">
        <v>45485</v>
      </c>
      <c r="J12" s="143">
        <f t="shared" si="0"/>
        <v>45485</v>
      </c>
      <c r="K12" s="202">
        <v>8</v>
      </c>
      <c r="L12" s="285" t="s">
        <v>981</v>
      </c>
      <c r="M12" s="223"/>
      <c r="N12" s="203"/>
      <c r="O12" s="222" t="s">
        <v>326</v>
      </c>
    </row>
    <row r="13" spans="1:15" ht="29.25" customHeight="1">
      <c r="A13" s="221" t="s">
        <v>6334</v>
      </c>
      <c r="B13" s="221" t="s">
        <v>161</v>
      </c>
      <c r="C13" s="222" t="s">
        <v>66</v>
      </c>
      <c r="D13" s="222" t="s">
        <v>162</v>
      </c>
      <c r="E13" s="199" t="s">
        <v>166</v>
      </c>
      <c r="F13" s="200"/>
      <c r="G13" s="200"/>
      <c r="H13" s="200"/>
      <c r="I13" s="200">
        <v>45488</v>
      </c>
      <c r="J13" s="143">
        <f t="shared" si="0"/>
        <v>45488</v>
      </c>
      <c r="K13" s="202">
        <v>2</v>
      </c>
      <c r="L13" s="285" t="s">
        <v>983</v>
      </c>
      <c r="M13" s="223"/>
      <c r="N13" s="203"/>
      <c r="O13" s="222" t="s">
        <v>326</v>
      </c>
    </row>
    <row r="14" spans="1:15" ht="29.25" customHeight="1">
      <c r="A14" s="221" t="s">
        <v>6334</v>
      </c>
      <c r="B14" s="221" t="s">
        <v>161</v>
      </c>
      <c r="C14" s="222" t="s">
        <v>66</v>
      </c>
      <c r="D14" s="222" t="s">
        <v>162</v>
      </c>
      <c r="E14" s="199" t="s">
        <v>163</v>
      </c>
      <c r="F14" s="200" t="s">
        <v>1386</v>
      </c>
      <c r="G14" s="200" t="s">
        <v>1607</v>
      </c>
      <c r="H14" s="200"/>
      <c r="I14" s="200">
        <v>45488</v>
      </c>
      <c r="J14" s="143">
        <f t="shared" si="0"/>
        <v>45488</v>
      </c>
      <c r="K14" s="202">
        <v>2</v>
      </c>
      <c r="L14" s="285" t="s">
        <v>984</v>
      </c>
      <c r="M14" s="223"/>
      <c r="N14" s="203"/>
      <c r="O14" s="222" t="s">
        <v>326</v>
      </c>
    </row>
    <row r="15" spans="1:15" ht="29.25" customHeight="1">
      <c r="A15" s="221" t="s">
        <v>6334</v>
      </c>
      <c r="B15" s="221" t="s">
        <v>161</v>
      </c>
      <c r="C15" s="222" t="s">
        <v>66</v>
      </c>
      <c r="D15" s="222" t="s">
        <v>162</v>
      </c>
      <c r="E15" s="199" t="s">
        <v>163</v>
      </c>
      <c r="F15" s="200" t="s">
        <v>937</v>
      </c>
      <c r="G15" s="200" t="s">
        <v>938</v>
      </c>
      <c r="H15" s="200" t="s">
        <v>4763</v>
      </c>
      <c r="I15" s="200">
        <v>45488</v>
      </c>
      <c r="J15" s="143">
        <f t="shared" si="0"/>
        <v>45488</v>
      </c>
      <c r="K15" s="202">
        <v>2</v>
      </c>
      <c r="L15" s="285" t="s">
        <v>982</v>
      </c>
      <c r="M15" s="223"/>
      <c r="N15" s="203">
        <v>0.625</v>
      </c>
      <c r="O15" s="222" t="s">
        <v>968</v>
      </c>
    </row>
    <row r="16" spans="1:15" ht="29.25" customHeight="1">
      <c r="A16" s="221" t="s">
        <v>6334</v>
      </c>
      <c r="B16" s="221" t="s">
        <v>161</v>
      </c>
      <c r="C16" s="222" t="s">
        <v>66</v>
      </c>
      <c r="D16" s="222" t="s">
        <v>162</v>
      </c>
      <c r="E16" s="199" t="s">
        <v>166</v>
      </c>
      <c r="F16" s="200"/>
      <c r="G16" s="200"/>
      <c r="H16" s="200"/>
      <c r="I16" s="200">
        <v>45490</v>
      </c>
      <c r="J16" s="143">
        <f t="shared" si="0"/>
        <v>45490</v>
      </c>
      <c r="K16" s="202">
        <v>5</v>
      </c>
      <c r="L16" s="285" t="s">
        <v>985</v>
      </c>
      <c r="M16" s="223"/>
      <c r="N16" s="203"/>
      <c r="O16" s="222" t="s">
        <v>326</v>
      </c>
    </row>
    <row r="17" spans="1:15" ht="29.25" customHeight="1">
      <c r="A17" s="221" t="s">
        <v>6334</v>
      </c>
      <c r="B17" s="221" t="s">
        <v>161</v>
      </c>
      <c r="C17" s="222" t="s">
        <v>66</v>
      </c>
      <c r="D17" s="222" t="s">
        <v>162</v>
      </c>
      <c r="E17" s="199" t="s">
        <v>163</v>
      </c>
      <c r="F17" s="200" t="s">
        <v>670</v>
      </c>
      <c r="G17" s="200" t="s">
        <v>671</v>
      </c>
      <c r="H17" s="200"/>
      <c r="I17" s="200">
        <v>45490</v>
      </c>
      <c r="J17" s="143">
        <f t="shared" si="0"/>
        <v>45490</v>
      </c>
      <c r="K17" s="202">
        <v>3</v>
      </c>
      <c r="L17" s="285" t="s">
        <v>986</v>
      </c>
      <c r="M17" s="223"/>
      <c r="N17" s="203"/>
      <c r="O17" s="222" t="s">
        <v>326</v>
      </c>
    </row>
    <row r="18" spans="1:15" ht="29.25" customHeight="1">
      <c r="A18" s="221" t="s">
        <v>6334</v>
      </c>
      <c r="B18" s="221" t="s">
        <v>161</v>
      </c>
      <c r="C18" s="222" t="s">
        <v>66</v>
      </c>
      <c r="D18" s="222" t="s">
        <v>162</v>
      </c>
      <c r="E18" s="199" t="s">
        <v>166</v>
      </c>
      <c r="F18" s="200"/>
      <c r="G18" s="200"/>
      <c r="H18" s="200"/>
      <c r="I18" s="200">
        <v>45491</v>
      </c>
      <c r="J18" s="143">
        <f t="shared" si="0"/>
        <v>45491</v>
      </c>
      <c r="K18" s="202">
        <v>8</v>
      </c>
      <c r="L18" s="285" t="s">
        <v>1613</v>
      </c>
      <c r="M18" s="223"/>
      <c r="N18" s="203"/>
      <c r="O18" s="222" t="s">
        <v>326</v>
      </c>
    </row>
    <row r="19" spans="1:15" ht="29.25" customHeight="1">
      <c r="A19" s="221" t="s">
        <v>6334</v>
      </c>
      <c r="B19" s="221" t="s">
        <v>161</v>
      </c>
      <c r="C19" s="222" t="s">
        <v>66</v>
      </c>
      <c r="D19" s="222" t="s">
        <v>162</v>
      </c>
      <c r="E19" s="199" t="s">
        <v>166</v>
      </c>
      <c r="F19" s="200"/>
      <c r="G19" s="200"/>
      <c r="H19" s="200"/>
      <c r="I19" s="200">
        <v>45495</v>
      </c>
      <c r="J19" s="143">
        <f t="shared" si="0"/>
        <v>45495</v>
      </c>
      <c r="K19" s="202">
        <v>2</v>
      </c>
      <c r="L19" s="285" t="s">
        <v>1615</v>
      </c>
      <c r="M19" s="223"/>
      <c r="N19" s="203"/>
      <c r="O19" s="222" t="s">
        <v>326</v>
      </c>
    </row>
    <row r="20" spans="1:15" ht="29.25" customHeight="1">
      <c r="A20" s="221" t="s">
        <v>6334</v>
      </c>
      <c r="B20" s="221" t="s">
        <v>161</v>
      </c>
      <c r="C20" s="222" t="s">
        <v>66</v>
      </c>
      <c r="D20" s="222" t="s">
        <v>162</v>
      </c>
      <c r="E20" s="199" t="s">
        <v>163</v>
      </c>
      <c r="F20" s="200" t="s">
        <v>670</v>
      </c>
      <c r="G20" s="200" t="s">
        <v>671</v>
      </c>
      <c r="H20" s="200"/>
      <c r="I20" s="200">
        <v>45495</v>
      </c>
      <c r="J20" s="143">
        <f t="shared" si="0"/>
        <v>45495</v>
      </c>
      <c r="K20" s="202">
        <v>1</v>
      </c>
      <c r="L20" s="285" t="s">
        <v>1616</v>
      </c>
      <c r="M20" s="223"/>
      <c r="N20" s="203"/>
      <c r="O20" s="222" t="s">
        <v>326</v>
      </c>
    </row>
    <row r="21" spans="1:15" ht="29.25" customHeight="1">
      <c r="A21" s="221" t="s">
        <v>6334</v>
      </c>
      <c r="B21" s="221" t="s">
        <v>161</v>
      </c>
      <c r="C21" s="222" t="s">
        <v>66</v>
      </c>
      <c r="D21" s="222" t="s">
        <v>162</v>
      </c>
      <c r="E21" s="199" t="s">
        <v>166</v>
      </c>
      <c r="F21" s="200"/>
      <c r="G21" s="200"/>
      <c r="H21" s="200"/>
      <c r="I21" s="200">
        <v>45495</v>
      </c>
      <c r="J21" s="143">
        <f t="shared" si="0"/>
        <v>45495</v>
      </c>
      <c r="K21" s="202">
        <v>1.5</v>
      </c>
      <c r="L21" s="284" t="s">
        <v>1617</v>
      </c>
      <c r="M21" s="223"/>
      <c r="N21" s="203"/>
      <c r="O21" s="222" t="s">
        <v>326</v>
      </c>
    </row>
    <row r="22" spans="1:15" ht="29.25" customHeight="1">
      <c r="A22" s="221" t="s">
        <v>6334</v>
      </c>
      <c r="B22" s="221" t="s">
        <v>161</v>
      </c>
      <c r="C22" s="222" t="s">
        <v>66</v>
      </c>
      <c r="D22" s="222" t="s">
        <v>162</v>
      </c>
      <c r="E22" s="199" t="s">
        <v>163</v>
      </c>
      <c r="F22" s="200" t="s">
        <v>670</v>
      </c>
      <c r="G22" s="200" t="s">
        <v>671</v>
      </c>
      <c r="H22" s="200" t="s">
        <v>101</v>
      </c>
      <c r="I22" s="200">
        <v>45495</v>
      </c>
      <c r="J22" s="143">
        <f t="shared" si="0"/>
        <v>45495</v>
      </c>
      <c r="K22" s="202">
        <v>2</v>
      </c>
      <c r="L22" s="285" t="s">
        <v>1614</v>
      </c>
      <c r="M22" s="223"/>
      <c r="N22" s="203">
        <v>2.7</v>
      </c>
      <c r="O22" s="222" t="s">
        <v>959</v>
      </c>
    </row>
    <row r="23" spans="1:15" ht="29.25" customHeight="1">
      <c r="A23" s="221" t="s">
        <v>6334</v>
      </c>
      <c r="B23" s="221" t="s">
        <v>161</v>
      </c>
      <c r="C23" s="222" t="s">
        <v>66</v>
      </c>
      <c r="D23" s="222" t="s">
        <v>162</v>
      </c>
      <c r="E23" s="199" t="s">
        <v>166</v>
      </c>
      <c r="F23" s="200"/>
      <c r="G23" s="200"/>
      <c r="H23" s="200"/>
      <c r="I23" s="200">
        <v>45496</v>
      </c>
      <c r="J23" s="143">
        <f t="shared" si="0"/>
        <v>45496</v>
      </c>
      <c r="K23" s="202">
        <v>2</v>
      </c>
      <c r="L23" s="285" t="s">
        <v>1618</v>
      </c>
      <c r="M23" s="223"/>
      <c r="N23" s="203"/>
      <c r="O23" s="222" t="s">
        <v>326</v>
      </c>
    </row>
    <row r="24" spans="1:15" ht="29.25" customHeight="1">
      <c r="A24" s="221" t="s">
        <v>6334</v>
      </c>
      <c r="B24" s="221" t="s">
        <v>161</v>
      </c>
      <c r="C24" s="222" t="s">
        <v>66</v>
      </c>
      <c r="D24" s="222" t="s">
        <v>162</v>
      </c>
      <c r="E24" s="199" t="s">
        <v>163</v>
      </c>
      <c r="F24" s="200" t="s">
        <v>670</v>
      </c>
      <c r="G24" s="200" t="s">
        <v>671</v>
      </c>
      <c r="H24" s="200"/>
      <c r="I24" s="200">
        <v>45496</v>
      </c>
      <c r="J24" s="143">
        <f t="shared" si="0"/>
        <v>45496</v>
      </c>
      <c r="K24" s="202">
        <v>5</v>
      </c>
      <c r="L24" s="285" t="s">
        <v>1619</v>
      </c>
      <c r="M24" s="223"/>
      <c r="N24" s="203"/>
      <c r="O24" s="222" t="s">
        <v>326</v>
      </c>
    </row>
    <row r="25" spans="1:15" ht="29.25" customHeight="1">
      <c r="A25" s="221" t="s">
        <v>6334</v>
      </c>
      <c r="B25" s="221" t="s">
        <v>161</v>
      </c>
      <c r="C25" s="222" t="s">
        <v>66</v>
      </c>
      <c r="D25" s="222" t="s">
        <v>162</v>
      </c>
      <c r="E25" s="199" t="s">
        <v>163</v>
      </c>
      <c r="F25" s="200" t="s">
        <v>670</v>
      </c>
      <c r="G25" s="200" t="s">
        <v>671</v>
      </c>
      <c r="H25" s="200" t="s">
        <v>101</v>
      </c>
      <c r="I25" s="200">
        <v>45499</v>
      </c>
      <c r="J25" s="143">
        <f t="shared" si="0"/>
        <v>45499</v>
      </c>
      <c r="K25" s="202">
        <v>6</v>
      </c>
      <c r="L25" s="285" t="s">
        <v>1620</v>
      </c>
      <c r="M25" s="223"/>
      <c r="N25" s="203">
        <v>2.7</v>
      </c>
      <c r="O25" s="222" t="s">
        <v>959</v>
      </c>
    </row>
    <row r="26" spans="1:15" ht="29.25" customHeight="1">
      <c r="A26" s="221" t="s">
        <v>6334</v>
      </c>
      <c r="B26" s="221" t="s">
        <v>161</v>
      </c>
      <c r="C26" s="222" t="s">
        <v>66</v>
      </c>
      <c r="D26" s="222" t="s">
        <v>162</v>
      </c>
      <c r="E26" s="199" t="s">
        <v>163</v>
      </c>
      <c r="F26" s="200" t="s">
        <v>937</v>
      </c>
      <c r="G26" s="200" t="s">
        <v>938</v>
      </c>
      <c r="H26" s="200" t="s">
        <v>4763</v>
      </c>
      <c r="I26" s="200">
        <v>45502</v>
      </c>
      <c r="J26" s="143">
        <f t="shared" si="0"/>
        <v>45502</v>
      </c>
      <c r="K26" s="202">
        <v>3</v>
      </c>
      <c r="L26" s="285" t="s">
        <v>1622</v>
      </c>
      <c r="M26" s="223"/>
      <c r="N26" s="203">
        <v>0.625</v>
      </c>
      <c r="O26" s="222" t="s">
        <v>968</v>
      </c>
    </row>
    <row r="27" spans="1:15" ht="29.25" customHeight="1">
      <c r="A27" s="221" t="s">
        <v>6334</v>
      </c>
      <c r="B27" s="221" t="s">
        <v>161</v>
      </c>
      <c r="C27" s="222" t="s">
        <v>66</v>
      </c>
      <c r="D27" s="222" t="s">
        <v>162</v>
      </c>
      <c r="E27" s="199" t="s">
        <v>163</v>
      </c>
      <c r="F27" s="200" t="s">
        <v>670</v>
      </c>
      <c r="G27" s="200" t="s">
        <v>671</v>
      </c>
      <c r="H27" s="200" t="s">
        <v>88</v>
      </c>
      <c r="I27" s="200">
        <v>45502</v>
      </c>
      <c r="J27" s="143">
        <f t="shared" si="0"/>
        <v>45502</v>
      </c>
      <c r="K27" s="202">
        <v>3</v>
      </c>
      <c r="L27" s="285" t="s">
        <v>1621</v>
      </c>
      <c r="M27" s="223"/>
      <c r="N27" s="203">
        <v>1.9</v>
      </c>
      <c r="O27" s="222" t="s">
        <v>967</v>
      </c>
    </row>
    <row r="28" spans="1:15" ht="29.25" customHeight="1">
      <c r="A28" s="221" t="s">
        <v>6334</v>
      </c>
      <c r="B28" s="221" t="s">
        <v>161</v>
      </c>
      <c r="C28" s="222" t="s">
        <v>66</v>
      </c>
      <c r="D28" s="222" t="s">
        <v>162</v>
      </c>
      <c r="E28" s="199" t="s">
        <v>163</v>
      </c>
      <c r="F28" s="200" t="s">
        <v>937</v>
      </c>
      <c r="G28" s="200" t="s">
        <v>938</v>
      </c>
      <c r="H28" s="200" t="s">
        <v>4765</v>
      </c>
      <c r="I28" s="200">
        <v>45503</v>
      </c>
      <c r="J28" s="143">
        <f t="shared" si="0"/>
        <v>45503</v>
      </c>
      <c r="K28" s="202">
        <v>7</v>
      </c>
      <c r="L28" s="285" t="s">
        <v>1623</v>
      </c>
      <c r="M28" s="223"/>
      <c r="N28" s="203">
        <v>3.875</v>
      </c>
      <c r="O28" s="222" t="s">
        <v>968</v>
      </c>
    </row>
    <row r="29" spans="1:15" ht="29.25" customHeight="1">
      <c r="A29" s="221" t="s">
        <v>6334</v>
      </c>
      <c r="B29" s="221" t="s">
        <v>161</v>
      </c>
      <c r="C29" s="222" t="s">
        <v>66</v>
      </c>
      <c r="D29" s="222" t="s">
        <v>162</v>
      </c>
      <c r="E29" s="199" t="s">
        <v>163</v>
      </c>
      <c r="F29" s="200" t="s">
        <v>670</v>
      </c>
      <c r="G29" s="200" t="s">
        <v>671</v>
      </c>
      <c r="H29" s="200"/>
      <c r="I29" s="200">
        <v>45504</v>
      </c>
      <c r="J29" s="143">
        <f t="shared" si="0"/>
        <v>45504</v>
      </c>
      <c r="K29" s="202">
        <v>1</v>
      </c>
      <c r="L29" s="285" t="s">
        <v>1624</v>
      </c>
      <c r="M29" s="223"/>
      <c r="N29" s="203"/>
      <c r="O29" s="222" t="s">
        <v>326</v>
      </c>
    </row>
    <row r="30" spans="1:15" ht="29.25" customHeight="1">
      <c r="A30" s="221" t="s">
        <v>6334</v>
      </c>
      <c r="B30" s="221" t="s">
        <v>161</v>
      </c>
      <c r="C30" s="222" t="s">
        <v>66</v>
      </c>
      <c r="D30" s="222" t="s">
        <v>162</v>
      </c>
      <c r="E30" s="199" t="s">
        <v>163</v>
      </c>
      <c r="F30" s="200" t="s">
        <v>630</v>
      </c>
      <c r="G30" s="200" t="s">
        <v>631</v>
      </c>
      <c r="H30" s="200"/>
      <c r="I30" s="200">
        <v>45504</v>
      </c>
      <c r="J30" s="143">
        <f t="shared" si="0"/>
        <v>45504</v>
      </c>
      <c r="K30" s="202">
        <v>1</v>
      </c>
      <c r="L30" s="285" t="s">
        <v>1625</v>
      </c>
      <c r="M30" s="223"/>
      <c r="N30" s="203"/>
      <c r="O30" s="222" t="s">
        <v>326</v>
      </c>
    </row>
    <row r="31" spans="1:15" ht="29.25" customHeight="1">
      <c r="A31" s="221" t="s">
        <v>6334</v>
      </c>
      <c r="B31" s="221" t="s">
        <v>161</v>
      </c>
      <c r="C31" s="222" t="s">
        <v>66</v>
      </c>
      <c r="D31" s="222" t="s">
        <v>162</v>
      </c>
      <c r="E31" s="199" t="s">
        <v>163</v>
      </c>
      <c r="F31" s="200" t="s">
        <v>670</v>
      </c>
      <c r="G31" s="200" t="s">
        <v>671</v>
      </c>
      <c r="H31" s="200"/>
      <c r="I31" s="200">
        <v>45504</v>
      </c>
      <c r="J31" s="143">
        <f t="shared" si="0"/>
        <v>45504</v>
      </c>
      <c r="K31" s="202">
        <v>2</v>
      </c>
      <c r="L31" s="285" t="s">
        <v>1626</v>
      </c>
      <c r="M31" s="223"/>
      <c r="N31" s="203"/>
      <c r="O31" s="222" t="s">
        <v>326</v>
      </c>
    </row>
    <row r="32" spans="1:15" ht="29.25" customHeight="1">
      <c r="A32" s="221" t="s">
        <v>6334</v>
      </c>
      <c r="B32" s="221" t="s">
        <v>161</v>
      </c>
      <c r="C32" s="222" t="s">
        <v>66</v>
      </c>
      <c r="D32" s="222" t="s">
        <v>162</v>
      </c>
      <c r="E32" s="199" t="s">
        <v>163</v>
      </c>
      <c r="F32" s="200" t="s">
        <v>937</v>
      </c>
      <c r="G32" s="200" t="s">
        <v>938</v>
      </c>
      <c r="H32" s="200" t="s">
        <v>4765</v>
      </c>
      <c r="I32" s="200">
        <v>45504</v>
      </c>
      <c r="J32" s="143">
        <f t="shared" si="0"/>
        <v>45504</v>
      </c>
      <c r="K32" s="202">
        <v>4</v>
      </c>
      <c r="L32" s="285" t="s">
        <v>1627</v>
      </c>
      <c r="M32" s="223"/>
      <c r="N32" s="203">
        <v>3.875</v>
      </c>
      <c r="O32" s="222" t="s">
        <v>968</v>
      </c>
    </row>
    <row r="33" spans="1:15" ht="29.25" customHeight="1">
      <c r="A33" s="221" t="s">
        <v>6334</v>
      </c>
      <c r="B33" s="221" t="s">
        <v>161</v>
      </c>
      <c r="C33" s="222" t="s">
        <v>66</v>
      </c>
      <c r="D33" s="222" t="s">
        <v>162</v>
      </c>
      <c r="E33" s="199" t="s">
        <v>163</v>
      </c>
      <c r="F33" s="200" t="s">
        <v>937</v>
      </c>
      <c r="G33" s="200" t="s">
        <v>938</v>
      </c>
      <c r="H33" s="200" t="s">
        <v>4765</v>
      </c>
      <c r="I33" s="200">
        <v>45511</v>
      </c>
      <c r="J33" s="143">
        <f t="shared" si="0"/>
        <v>45511</v>
      </c>
      <c r="K33" s="202">
        <v>2</v>
      </c>
      <c r="L33" s="285" t="s">
        <v>275</v>
      </c>
      <c r="M33" s="223"/>
      <c r="N33" s="203">
        <v>3.875</v>
      </c>
      <c r="O33" s="222" t="s">
        <v>968</v>
      </c>
    </row>
    <row r="34" spans="1:15" ht="29.25" customHeight="1">
      <c r="A34" s="221" t="s">
        <v>6334</v>
      </c>
      <c r="B34" s="221" t="s">
        <v>161</v>
      </c>
      <c r="C34" s="222" t="s">
        <v>66</v>
      </c>
      <c r="D34" s="222" t="s">
        <v>162</v>
      </c>
      <c r="E34" s="199" t="s">
        <v>163</v>
      </c>
      <c r="F34" s="200" t="s">
        <v>937</v>
      </c>
      <c r="G34" s="200" t="s">
        <v>938</v>
      </c>
      <c r="H34" s="200" t="s">
        <v>4765</v>
      </c>
      <c r="I34" s="200">
        <v>45512</v>
      </c>
      <c r="J34" s="143">
        <f t="shared" si="0"/>
        <v>45512</v>
      </c>
      <c r="K34" s="202">
        <v>4</v>
      </c>
      <c r="L34" s="285" t="s">
        <v>1894</v>
      </c>
      <c r="M34" s="223"/>
      <c r="N34" s="203">
        <v>3.875</v>
      </c>
      <c r="O34" s="222" t="s">
        <v>968</v>
      </c>
    </row>
    <row r="35" spans="1:15" ht="29.25" customHeight="1">
      <c r="A35" s="221" t="s">
        <v>6334</v>
      </c>
      <c r="B35" s="221" t="s">
        <v>161</v>
      </c>
      <c r="C35" s="222" t="s">
        <v>66</v>
      </c>
      <c r="D35" s="222" t="s">
        <v>162</v>
      </c>
      <c r="E35" s="199" t="s">
        <v>163</v>
      </c>
      <c r="F35" s="200" t="s">
        <v>1742</v>
      </c>
      <c r="G35" s="200" t="s">
        <v>1743</v>
      </c>
      <c r="H35" s="200"/>
      <c r="I35" s="200">
        <v>45513</v>
      </c>
      <c r="J35" s="143">
        <f t="shared" si="0"/>
        <v>45513</v>
      </c>
      <c r="K35" s="202">
        <v>2</v>
      </c>
      <c r="L35" s="285" t="s">
        <v>1895</v>
      </c>
      <c r="M35" s="223"/>
      <c r="N35" s="203"/>
      <c r="O35" s="222" t="s">
        <v>326</v>
      </c>
    </row>
    <row r="36" spans="1:15" ht="29.25" customHeight="1">
      <c r="A36" s="221" t="s">
        <v>6334</v>
      </c>
      <c r="B36" s="221" t="s">
        <v>161</v>
      </c>
      <c r="C36" s="222" t="s">
        <v>66</v>
      </c>
      <c r="D36" s="222" t="s">
        <v>162</v>
      </c>
      <c r="E36" s="199" t="s">
        <v>163</v>
      </c>
      <c r="F36" s="200" t="s">
        <v>937</v>
      </c>
      <c r="G36" s="200" t="s">
        <v>938</v>
      </c>
      <c r="H36" s="200" t="s">
        <v>4767</v>
      </c>
      <c r="I36" s="200">
        <v>45518</v>
      </c>
      <c r="J36" s="143">
        <f t="shared" si="0"/>
        <v>45518</v>
      </c>
      <c r="K36" s="202">
        <v>4</v>
      </c>
      <c r="L36" s="285" t="s">
        <v>1896</v>
      </c>
      <c r="M36" s="223"/>
      <c r="N36" s="203">
        <v>8.5</v>
      </c>
      <c r="O36" s="222" t="s">
        <v>947</v>
      </c>
    </row>
    <row r="37" spans="1:15" ht="29.25" customHeight="1">
      <c r="A37" s="221" t="s">
        <v>6334</v>
      </c>
      <c r="B37" s="221" t="s">
        <v>161</v>
      </c>
      <c r="C37" s="222" t="s">
        <v>66</v>
      </c>
      <c r="D37" s="222" t="s">
        <v>162</v>
      </c>
      <c r="E37" s="199" t="s">
        <v>163</v>
      </c>
      <c r="F37" s="200" t="s">
        <v>1742</v>
      </c>
      <c r="G37" s="200" t="s">
        <v>1743</v>
      </c>
      <c r="H37" s="200" t="s">
        <v>67</v>
      </c>
      <c r="I37" s="200">
        <v>45519</v>
      </c>
      <c r="J37" s="143">
        <f t="shared" si="0"/>
        <v>45519</v>
      </c>
      <c r="K37" s="202">
        <v>8</v>
      </c>
      <c r="L37" s="285" t="s">
        <v>406</v>
      </c>
      <c r="M37" s="223"/>
      <c r="N37" s="203">
        <v>6</v>
      </c>
      <c r="O37" s="222" t="s">
        <v>968</v>
      </c>
    </row>
    <row r="38" spans="1:15" ht="29.25" customHeight="1">
      <c r="A38" s="221" t="s">
        <v>6334</v>
      </c>
      <c r="B38" s="221" t="s">
        <v>161</v>
      </c>
      <c r="C38" s="222" t="s">
        <v>66</v>
      </c>
      <c r="D38" s="222" t="s">
        <v>162</v>
      </c>
      <c r="E38" s="199" t="s">
        <v>163</v>
      </c>
      <c r="F38" s="200" t="s">
        <v>1742</v>
      </c>
      <c r="G38" s="200" t="s">
        <v>1743</v>
      </c>
      <c r="H38" s="200"/>
      <c r="I38" s="200">
        <v>45524</v>
      </c>
      <c r="J38" s="143">
        <f t="shared" si="0"/>
        <v>45524</v>
      </c>
      <c r="K38" s="202">
        <v>8</v>
      </c>
      <c r="L38" s="284" t="s">
        <v>2245</v>
      </c>
      <c r="M38" s="223"/>
      <c r="N38" s="203"/>
      <c r="O38" s="222" t="s">
        <v>326</v>
      </c>
    </row>
    <row r="39" spans="1:15" ht="29.25" customHeight="1">
      <c r="A39" s="221" t="s">
        <v>6334</v>
      </c>
      <c r="B39" s="221" t="s">
        <v>161</v>
      </c>
      <c r="C39" s="222" t="s">
        <v>66</v>
      </c>
      <c r="D39" s="222" t="s">
        <v>162</v>
      </c>
      <c r="E39" s="199" t="s">
        <v>163</v>
      </c>
      <c r="F39" s="200" t="s">
        <v>1742</v>
      </c>
      <c r="G39" s="200" t="s">
        <v>1743</v>
      </c>
      <c r="H39" s="200"/>
      <c r="I39" s="200">
        <v>45527</v>
      </c>
      <c r="J39" s="143">
        <f t="shared" si="0"/>
        <v>45527</v>
      </c>
      <c r="K39" s="202">
        <v>2</v>
      </c>
      <c r="L39" s="285" t="s">
        <v>276</v>
      </c>
      <c r="M39" s="223"/>
      <c r="N39" s="203"/>
      <c r="O39" s="222" t="s">
        <v>326</v>
      </c>
    </row>
    <row r="40" spans="1:15" ht="29.25" customHeight="1">
      <c r="A40" s="221" t="s">
        <v>6334</v>
      </c>
      <c r="B40" s="221" t="s">
        <v>161</v>
      </c>
      <c r="C40" s="222" t="s">
        <v>66</v>
      </c>
      <c r="D40" s="222" t="s">
        <v>162</v>
      </c>
      <c r="E40" s="199" t="s">
        <v>163</v>
      </c>
      <c r="F40" s="200" t="s">
        <v>937</v>
      </c>
      <c r="G40" s="200" t="s">
        <v>938</v>
      </c>
      <c r="H40" s="200"/>
      <c r="I40" s="200">
        <v>45527</v>
      </c>
      <c r="J40" s="143">
        <f t="shared" si="0"/>
        <v>45527</v>
      </c>
      <c r="K40" s="202">
        <v>5</v>
      </c>
      <c r="L40" s="285" t="s">
        <v>625</v>
      </c>
      <c r="M40" s="223"/>
      <c r="N40" s="203"/>
      <c r="O40" s="222" t="s">
        <v>326</v>
      </c>
    </row>
    <row r="41" spans="1:15" ht="29.25" customHeight="1">
      <c r="A41" s="221" t="s">
        <v>6334</v>
      </c>
      <c r="B41" s="221" t="s">
        <v>161</v>
      </c>
      <c r="C41" s="222" t="s">
        <v>66</v>
      </c>
      <c r="D41" s="222" t="s">
        <v>162</v>
      </c>
      <c r="E41" s="199" t="s">
        <v>163</v>
      </c>
      <c r="F41" s="200" t="s">
        <v>937</v>
      </c>
      <c r="G41" s="200" t="s">
        <v>938</v>
      </c>
      <c r="H41" s="200"/>
      <c r="I41" s="200">
        <v>45530</v>
      </c>
      <c r="J41" s="143">
        <f t="shared" si="0"/>
        <v>45530</v>
      </c>
      <c r="K41" s="202">
        <v>6</v>
      </c>
      <c r="L41" s="284" t="s">
        <v>2432</v>
      </c>
      <c r="M41" s="223"/>
      <c r="N41" s="203"/>
      <c r="O41" s="222" t="s">
        <v>326</v>
      </c>
    </row>
    <row r="42" spans="1:15" ht="29.25" customHeight="1">
      <c r="A42" s="221" t="s">
        <v>6334</v>
      </c>
      <c r="B42" s="221" t="s">
        <v>161</v>
      </c>
      <c r="C42" s="222" t="s">
        <v>66</v>
      </c>
      <c r="D42" s="222" t="s">
        <v>162</v>
      </c>
      <c r="E42" s="199" t="s">
        <v>163</v>
      </c>
      <c r="F42" s="200" t="s">
        <v>1386</v>
      </c>
      <c r="G42" s="200" t="s">
        <v>1607</v>
      </c>
      <c r="H42" s="200"/>
      <c r="I42" s="200">
        <v>45533</v>
      </c>
      <c r="J42" s="143">
        <f t="shared" si="0"/>
        <v>45533</v>
      </c>
      <c r="K42" s="202">
        <v>7</v>
      </c>
      <c r="L42" s="284" t="s">
        <v>2433</v>
      </c>
      <c r="M42" s="223"/>
      <c r="N42" s="203"/>
      <c r="O42" s="222" t="s">
        <v>326</v>
      </c>
    </row>
    <row r="43" spans="1:15" ht="29.25" customHeight="1">
      <c r="A43" s="221" t="s">
        <v>6334</v>
      </c>
      <c r="B43" s="221" t="s">
        <v>161</v>
      </c>
      <c r="C43" s="222" t="s">
        <v>66</v>
      </c>
      <c r="D43" s="222" t="s">
        <v>162</v>
      </c>
      <c r="E43" s="199" t="s">
        <v>163</v>
      </c>
      <c r="F43" s="200" t="s">
        <v>937</v>
      </c>
      <c r="G43" s="200" t="s">
        <v>938</v>
      </c>
      <c r="H43" s="200"/>
      <c r="I43" s="200">
        <v>45534</v>
      </c>
      <c r="J43" s="143">
        <f t="shared" si="0"/>
        <v>45534</v>
      </c>
      <c r="K43" s="202">
        <v>3</v>
      </c>
      <c r="L43" s="285" t="s">
        <v>348</v>
      </c>
      <c r="M43" s="223"/>
      <c r="N43" s="203"/>
      <c r="O43" s="222" t="s">
        <v>326</v>
      </c>
    </row>
    <row r="44" spans="1:15" ht="29.25" customHeight="1">
      <c r="A44" s="221" t="s">
        <v>6334</v>
      </c>
      <c r="B44" s="221" t="s">
        <v>161</v>
      </c>
      <c r="C44" s="222" t="s">
        <v>66</v>
      </c>
      <c r="D44" s="222" t="s">
        <v>162</v>
      </c>
      <c r="E44" s="199" t="s">
        <v>163</v>
      </c>
      <c r="F44" s="200" t="s">
        <v>645</v>
      </c>
      <c r="G44" s="200" t="s">
        <v>646</v>
      </c>
      <c r="H44" s="200"/>
      <c r="I44" s="200">
        <v>45534</v>
      </c>
      <c r="J44" s="143">
        <f t="shared" si="0"/>
        <v>45534</v>
      </c>
      <c r="K44" s="202">
        <v>2</v>
      </c>
      <c r="L44" s="285" t="s">
        <v>2434</v>
      </c>
      <c r="M44" s="223"/>
      <c r="N44" s="203"/>
      <c r="O44" s="222" t="s">
        <v>326</v>
      </c>
    </row>
    <row r="45" spans="1:15" ht="29.25" customHeight="1">
      <c r="A45" s="221" t="s">
        <v>6334</v>
      </c>
      <c r="B45" s="221" t="s">
        <v>161</v>
      </c>
      <c r="C45" s="222" t="s">
        <v>66</v>
      </c>
      <c r="D45" s="222" t="s">
        <v>162</v>
      </c>
      <c r="E45" s="199" t="s">
        <v>163</v>
      </c>
      <c r="F45" s="200" t="s">
        <v>1386</v>
      </c>
      <c r="G45" s="200" t="s">
        <v>1607</v>
      </c>
      <c r="H45" s="200"/>
      <c r="I45" s="200">
        <v>45534</v>
      </c>
      <c r="J45" s="143">
        <f t="shared" si="0"/>
        <v>45534</v>
      </c>
      <c r="K45" s="202">
        <v>3</v>
      </c>
      <c r="L45" s="285" t="s">
        <v>348</v>
      </c>
      <c r="M45" s="223"/>
      <c r="N45" s="203"/>
      <c r="O45" s="222" t="s">
        <v>326</v>
      </c>
    </row>
    <row r="46" spans="1:15" ht="29.25" customHeight="1">
      <c r="A46" s="221" t="s">
        <v>6334</v>
      </c>
      <c r="B46" s="221" t="s">
        <v>161</v>
      </c>
      <c r="C46" s="222" t="s">
        <v>66</v>
      </c>
      <c r="D46" s="222" t="s">
        <v>162</v>
      </c>
      <c r="E46" s="199" t="s">
        <v>163</v>
      </c>
      <c r="F46" s="200" t="s">
        <v>1386</v>
      </c>
      <c r="G46" s="200" t="s">
        <v>1607</v>
      </c>
      <c r="H46" s="200"/>
      <c r="I46" s="200">
        <v>45538</v>
      </c>
      <c r="J46" s="143">
        <f t="shared" si="0"/>
        <v>45538</v>
      </c>
      <c r="K46" s="202">
        <v>8</v>
      </c>
      <c r="L46" s="285" t="s">
        <v>2588</v>
      </c>
      <c r="M46" s="223"/>
      <c r="N46" s="203"/>
      <c r="O46" s="222" t="s">
        <v>326</v>
      </c>
    </row>
    <row r="47" spans="1:15" ht="29.25" customHeight="1">
      <c r="A47" s="221" t="s">
        <v>6334</v>
      </c>
      <c r="B47" s="221" t="s">
        <v>161</v>
      </c>
      <c r="C47" s="222" t="s">
        <v>66</v>
      </c>
      <c r="D47" s="222" t="s">
        <v>162</v>
      </c>
      <c r="E47" s="199" t="s">
        <v>163</v>
      </c>
      <c r="F47" s="200" t="s">
        <v>937</v>
      </c>
      <c r="G47" s="200" t="s">
        <v>938</v>
      </c>
      <c r="H47" s="200"/>
      <c r="I47" s="200">
        <v>45539</v>
      </c>
      <c r="J47" s="143">
        <f t="shared" si="0"/>
        <v>45539</v>
      </c>
      <c r="K47" s="202">
        <v>4</v>
      </c>
      <c r="L47" s="285" t="s">
        <v>2589</v>
      </c>
      <c r="M47" s="223"/>
      <c r="N47" s="203"/>
      <c r="O47" s="222" t="s">
        <v>326</v>
      </c>
    </row>
    <row r="48" spans="1:15" ht="29.25" customHeight="1">
      <c r="A48" s="221" t="s">
        <v>6334</v>
      </c>
      <c r="B48" s="221" t="s">
        <v>161</v>
      </c>
      <c r="C48" s="222" t="s">
        <v>66</v>
      </c>
      <c r="D48" s="222" t="s">
        <v>162</v>
      </c>
      <c r="E48" s="199" t="s">
        <v>163</v>
      </c>
      <c r="F48" s="200" t="s">
        <v>937</v>
      </c>
      <c r="G48" s="200" t="s">
        <v>938</v>
      </c>
      <c r="H48" s="200"/>
      <c r="I48" s="200">
        <v>45541</v>
      </c>
      <c r="J48" s="143">
        <f t="shared" si="0"/>
        <v>45541</v>
      </c>
      <c r="K48" s="202">
        <v>4</v>
      </c>
      <c r="L48" s="285" t="s">
        <v>2590</v>
      </c>
      <c r="M48" s="223"/>
      <c r="N48" s="203"/>
      <c r="O48" s="222" t="s">
        <v>326</v>
      </c>
    </row>
    <row r="49" spans="1:15" ht="29.25" customHeight="1">
      <c r="A49" s="221" t="s">
        <v>6334</v>
      </c>
      <c r="B49" s="221" t="s">
        <v>161</v>
      </c>
      <c r="C49" s="222" t="s">
        <v>66</v>
      </c>
      <c r="D49" s="222" t="s">
        <v>162</v>
      </c>
      <c r="E49" s="199" t="s">
        <v>163</v>
      </c>
      <c r="F49" s="200" t="s">
        <v>1386</v>
      </c>
      <c r="G49" s="200" t="s">
        <v>1607</v>
      </c>
      <c r="H49" s="200" t="s">
        <v>78</v>
      </c>
      <c r="I49" s="200">
        <v>45544</v>
      </c>
      <c r="J49" s="143">
        <f t="shared" si="0"/>
        <v>45544</v>
      </c>
      <c r="K49" s="202">
        <v>4</v>
      </c>
      <c r="L49" s="285" t="s">
        <v>2760</v>
      </c>
      <c r="M49" s="223"/>
      <c r="N49" s="203">
        <v>0</v>
      </c>
      <c r="O49" s="222" t="s">
        <v>326</v>
      </c>
    </row>
    <row r="50" spans="1:15" ht="29.25" customHeight="1">
      <c r="A50" s="221" t="s">
        <v>6334</v>
      </c>
      <c r="B50" s="221" t="s">
        <v>161</v>
      </c>
      <c r="C50" s="222" t="s">
        <v>66</v>
      </c>
      <c r="D50" s="222" t="s">
        <v>162</v>
      </c>
      <c r="E50" s="199" t="s">
        <v>163</v>
      </c>
      <c r="F50" s="200" t="s">
        <v>1386</v>
      </c>
      <c r="G50" s="200" t="s">
        <v>1607</v>
      </c>
      <c r="H50" s="200" t="s">
        <v>78</v>
      </c>
      <c r="I50" s="200">
        <v>45545</v>
      </c>
      <c r="J50" s="143">
        <f t="shared" si="0"/>
        <v>45545</v>
      </c>
      <c r="K50" s="202">
        <v>4</v>
      </c>
      <c r="L50" s="285" t="s">
        <v>2761</v>
      </c>
      <c r="M50" s="223"/>
      <c r="N50" s="203">
        <v>0</v>
      </c>
      <c r="O50" s="222" t="s">
        <v>326</v>
      </c>
    </row>
    <row r="51" spans="1:15" ht="29.25" customHeight="1">
      <c r="A51" s="221" t="s">
        <v>6334</v>
      </c>
      <c r="B51" s="221" t="s">
        <v>161</v>
      </c>
      <c r="C51" s="222" t="s">
        <v>66</v>
      </c>
      <c r="D51" s="222" t="s">
        <v>162</v>
      </c>
      <c r="E51" s="199" t="s">
        <v>163</v>
      </c>
      <c r="F51" s="200" t="s">
        <v>937</v>
      </c>
      <c r="G51" s="200" t="s">
        <v>938</v>
      </c>
      <c r="H51" s="200" t="s">
        <v>4767</v>
      </c>
      <c r="I51" s="200">
        <v>45546</v>
      </c>
      <c r="J51" s="143">
        <f t="shared" si="0"/>
        <v>45546</v>
      </c>
      <c r="K51" s="202">
        <v>3</v>
      </c>
      <c r="L51" s="285" t="s">
        <v>2762</v>
      </c>
      <c r="M51" s="223"/>
      <c r="N51" s="203">
        <v>8.5</v>
      </c>
      <c r="O51" s="222" t="s">
        <v>947</v>
      </c>
    </row>
    <row r="52" spans="1:15" ht="29.25" customHeight="1">
      <c r="A52" s="221" t="s">
        <v>6334</v>
      </c>
      <c r="B52" s="221" t="s">
        <v>161</v>
      </c>
      <c r="C52" s="222" t="s">
        <v>66</v>
      </c>
      <c r="D52" s="222" t="s">
        <v>162</v>
      </c>
      <c r="E52" s="199" t="s">
        <v>163</v>
      </c>
      <c r="F52" s="200" t="s">
        <v>1386</v>
      </c>
      <c r="G52" s="200" t="s">
        <v>1607</v>
      </c>
      <c r="H52" s="200" t="s">
        <v>64</v>
      </c>
      <c r="I52" s="200">
        <v>45546</v>
      </c>
      <c r="J52" s="143">
        <f t="shared" si="0"/>
        <v>45546</v>
      </c>
      <c r="K52" s="202">
        <v>3</v>
      </c>
      <c r="L52" s="285" t="s">
        <v>2762</v>
      </c>
      <c r="M52" s="223"/>
      <c r="N52" s="203">
        <v>0</v>
      </c>
      <c r="O52" s="222" t="s">
        <v>326</v>
      </c>
    </row>
    <row r="53" spans="1:15" ht="29.25" customHeight="1">
      <c r="A53" s="221" t="s">
        <v>6334</v>
      </c>
      <c r="B53" s="221" t="s">
        <v>161</v>
      </c>
      <c r="C53" s="222" t="s">
        <v>66</v>
      </c>
      <c r="D53" s="222" t="s">
        <v>162</v>
      </c>
      <c r="E53" s="199" t="s">
        <v>163</v>
      </c>
      <c r="F53" s="200" t="s">
        <v>937</v>
      </c>
      <c r="G53" s="200" t="s">
        <v>938</v>
      </c>
      <c r="H53" s="200" t="s">
        <v>4765</v>
      </c>
      <c r="I53" s="200">
        <v>45551</v>
      </c>
      <c r="J53" s="143">
        <f t="shared" si="0"/>
        <v>45551</v>
      </c>
      <c r="K53" s="202">
        <v>4</v>
      </c>
      <c r="L53" s="285" t="s">
        <v>2763</v>
      </c>
      <c r="M53" s="223"/>
      <c r="N53" s="203">
        <v>3.875</v>
      </c>
      <c r="O53" s="222" t="s">
        <v>968</v>
      </c>
    </row>
    <row r="54" spans="1:15" ht="29.25" customHeight="1">
      <c r="A54" s="221" t="s">
        <v>6334</v>
      </c>
      <c r="B54" s="221" t="s">
        <v>161</v>
      </c>
      <c r="C54" s="222" t="s">
        <v>66</v>
      </c>
      <c r="D54" s="222" t="s">
        <v>162</v>
      </c>
      <c r="E54" s="199" t="s">
        <v>163</v>
      </c>
      <c r="F54" s="200" t="s">
        <v>937</v>
      </c>
      <c r="G54" s="200" t="s">
        <v>938</v>
      </c>
      <c r="H54" s="200" t="s">
        <v>4767</v>
      </c>
      <c r="I54" s="200">
        <v>45554</v>
      </c>
      <c r="J54" s="143">
        <f t="shared" si="0"/>
        <v>45554</v>
      </c>
      <c r="K54" s="202">
        <v>1</v>
      </c>
      <c r="L54" s="285" t="s">
        <v>320</v>
      </c>
      <c r="M54" s="223"/>
      <c r="N54" s="203">
        <v>8.5</v>
      </c>
      <c r="O54" s="222" t="s">
        <v>947</v>
      </c>
    </row>
    <row r="55" spans="1:15" ht="29.25" customHeight="1">
      <c r="A55" s="221" t="s">
        <v>6334</v>
      </c>
      <c r="B55" s="221" t="s">
        <v>161</v>
      </c>
      <c r="C55" s="222" t="s">
        <v>66</v>
      </c>
      <c r="D55" s="222" t="s">
        <v>162</v>
      </c>
      <c r="E55" s="199" t="s">
        <v>163</v>
      </c>
      <c r="F55" s="200" t="s">
        <v>3407</v>
      </c>
      <c r="G55" s="200" t="s">
        <v>3408</v>
      </c>
      <c r="H55" s="200"/>
      <c r="I55" s="200">
        <v>45559</v>
      </c>
      <c r="J55" s="143">
        <f t="shared" si="0"/>
        <v>45559</v>
      </c>
      <c r="K55" s="202">
        <v>4</v>
      </c>
      <c r="L55" s="285" t="s">
        <v>2871</v>
      </c>
      <c r="M55" s="223"/>
      <c r="N55" s="203"/>
      <c r="O55" s="222" t="s">
        <v>326</v>
      </c>
    </row>
    <row r="56" spans="1:15" ht="29.25" customHeight="1">
      <c r="A56" s="221" t="s">
        <v>6334</v>
      </c>
      <c r="B56" s="221" t="s">
        <v>161</v>
      </c>
      <c r="C56" s="222" t="s">
        <v>66</v>
      </c>
      <c r="D56" s="222" t="s">
        <v>162</v>
      </c>
      <c r="E56" s="199" t="s">
        <v>163</v>
      </c>
      <c r="F56" s="200" t="s">
        <v>3407</v>
      </c>
      <c r="G56" s="200" t="s">
        <v>3408</v>
      </c>
      <c r="H56" s="200"/>
      <c r="I56" s="200">
        <v>45561</v>
      </c>
      <c r="J56" s="143">
        <f t="shared" si="0"/>
        <v>45561</v>
      </c>
      <c r="K56" s="202">
        <v>4</v>
      </c>
      <c r="L56" s="285" t="s">
        <v>2872</v>
      </c>
      <c r="M56" s="223"/>
      <c r="N56" s="203"/>
      <c r="O56" s="222" t="s">
        <v>326</v>
      </c>
    </row>
    <row r="57" spans="1:15" ht="29.25" customHeight="1">
      <c r="A57" s="221" t="s">
        <v>6334</v>
      </c>
      <c r="B57" s="221" t="s">
        <v>161</v>
      </c>
      <c r="C57" s="222" t="s">
        <v>66</v>
      </c>
      <c r="D57" s="222" t="s">
        <v>162</v>
      </c>
      <c r="E57" s="199" t="s">
        <v>163</v>
      </c>
      <c r="F57" s="200" t="s">
        <v>3407</v>
      </c>
      <c r="G57" s="200" t="s">
        <v>3408</v>
      </c>
      <c r="H57" s="200"/>
      <c r="I57" s="200">
        <v>45562</v>
      </c>
      <c r="J57" s="143">
        <f t="shared" si="0"/>
        <v>45562</v>
      </c>
      <c r="K57" s="202">
        <v>2</v>
      </c>
      <c r="L57" s="285" t="s">
        <v>2873</v>
      </c>
      <c r="M57" s="223"/>
      <c r="N57" s="203"/>
      <c r="O57" s="222" t="s">
        <v>326</v>
      </c>
    </row>
    <row r="58" spans="1:15" ht="29.25" customHeight="1">
      <c r="A58" s="221" t="s">
        <v>6334</v>
      </c>
      <c r="B58" s="221" t="s">
        <v>161</v>
      </c>
      <c r="C58" s="222" t="s">
        <v>66</v>
      </c>
      <c r="D58" s="222" t="s">
        <v>162</v>
      </c>
      <c r="E58" s="199" t="s">
        <v>163</v>
      </c>
      <c r="F58" s="200" t="s">
        <v>3407</v>
      </c>
      <c r="G58" s="200" t="s">
        <v>3408</v>
      </c>
      <c r="H58" s="200"/>
      <c r="I58" s="200">
        <v>45565</v>
      </c>
      <c r="J58" s="143">
        <f t="shared" si="0"/>
        <v>45565</v>
      </c>
      <c r="K58" s="202">
        <v>4</v>
      </c>
      <c r="L58" s="285" t="s">
        <v>2874</v>
      </c>
      <c r="M58" s="223"/>
      <c r="N58" s="203"/>
      <c r="O58" s="222" t="s">
        <v>326</v>
      </c>
    </row>
    <row r="59" spans="1:15" ht="29.25" customHeight="1">
      <c r="A59" s="221" t="s">
        <v>6334</v>
      </c>
      <c r="B59" s="221" t="s">
        <v>161</v>
      </c>
      <c r="C59" s="222" t="s">
        <v>66</v>
      </c>
      <c r="D59" s="222" t="s">
        <v>162</v>
      </c>
      <c r="E59" s="199" t="s">
        <v>163</v>
      </c>
      <c r="F59" s="200" t="s">
        <v>3407</v>
      </c>
      <c r="G59" s="200" t="s">
        <v>3408</v>
      </c>
      <c r="H59" s="200"/>
      <c r="I59" s="200">
        <v>45569</v>
      </c>
      <c r="J59" s="143">
        <f t="shared" si="0"/>
        <v>45569</v>
      </c>
      <c r="K59" s="202">
        <v>4</v>
      </c>
      <c r="L59" s="285" t="s">
        <v>3292</v>
      </c>
      <c r="M59" s="223"/>
      <c r="N59" s="203"/>
      <c r="O59" s="222" t="s">
        <v>326</v>
      </c>
    </row>
    <row r="60" spans="1:15" ht="29.25" customHeight="1">
      <c r="A60" s="221" t="s">
        <v>6334</v>
      </c>
      <c r="B60" s="221" t="s">
        <v>161</v>
      </c>
      <c r="C60" s="222" t="s">
        <v>66</v>
      </c>
      <c r="D60" s="222" t="s">
        <v>162</v>
      </c>
      <c r="E60" s="199" t="s">
        <v>163</v>
      </c>
      <c r="F60" s="200" t="s">
        <v>704</v>
      </c>
      <c r="G60" s="200" t="s">
        <v>705</v>
      </c>
      <c r="H60" s="200"/>
      <c r="I60" s="200">
        <v>45569</v>
      </c>
      <c r="J60" s="143">
        <f t="shared" si="0"/>
        <v>45569</v>
      </c>
      <c r="K60" s="202">
        <v>2</v>
      </c>
      <c r="L60" s="285" t="s">
        <v>3294</v>
      </c>
      <c r="M60" s="223"/>
      <c r="N60" s="203"/>
      <c r="O60" s="222" t="s">
        <v>326</v>
      </c>
    </row>
    <row r="61" spans="1:15" ht="29.25" customHeight="1">
      <c r="A61" s="221" t="s">
        <v>6334</v>
      </c>
      <c r="B61" s="221" t="s">
        <v>161</v>
      </c>
      <c r="C61" s="222" t="s">
        <v>66</v>
      </c>
      <c r="D61" s="222" t="s">
        <v>162</v>
      </c>
      <c r="E61" s="199" t="s">
        <v>163</v>
      </c>
      <c r="F61" s="200" t="s">
        <v>2580</v>
      </c>
      <c r="G61" s="200" t="s">
        <v>2581</v>
      </c>
      <c r="H61" s="200" t="s">
        <v>2848</v>
      </c>
      <c r="I61" s="200">
        <v>45569</v>
      </c>
      <c r="J61" s="143">
        <f t="shared" si="0"/>
        <v>45569</v>
      </c>
      <c r="K61" s="202">
        <v>2</v>
      </c>
      <c r="L61" s="285" t="s">
        <v>3293</v>
      </c>
      <c r="M61" s="223"/>
      <c r="N61" s="203">
        <v>0.5</v>
      </c>
      <c r="O61" s="222" t="s">
        <v>942</v>
      </c>
    </row>
    <row r="62" spans="1:15" ht="29.25" customHeight="1">
      <c r="A62" s="221" t="s">
        <v>6334</v>
      </c>
      <c r="B62" s="221" t="s">
        <v>161</v>
      </c>
      <c r="C62" s="222" t="s">
        <v>66</v>
      </c>
      <c r="D62" s="222" t="s">
        <v>162</v>
      </c>
      <c r="E62" s="199" t="s">
        <v>163</v>
      </c>
      <c r="F62" s="200" t="s">
        <v>670</v>
      </c>
      <c r="G62" s="200" t="s">
        <v>671</v>
      </c>
      <c r="H62" s="200"/>
      <c r="I62" s="200">
        <v>45572</v>
      </c>
      <c r="J62" s="143">
        <f t="shared" si="0"/>
        <v>45572</v>
      </c>
      <c r="K62" s="202">
        <v>6</v>
      </c>
      <c r="L62" s="285" t="s">
        <v>3295</v>
      </c>
      <c r="M62" s="223"/>
      <c r="N62" s="203"/>
      <c r="O62" s="222" t="s">
        <v>326</v>
      </c>
    </row>
    <row r="63" spans="1:15" ht="29.25" customHeight="1">
      <c r="A63" s="221" t="s">
        <v>6334</v>
      </c>
      <c r="B63" s="221" t="s">
        <v>161</v>
      </c>
      <c r="C63" s="222" t="s">
        <v>66</v>
      </c>
      <c r="D63" s="222" t="s">
        <v>162</v>
      </c>
      <c r="E63" s="199" t="s">
        <v>163</v>
      </c>
      <c r="F63" s="200" t="s">
        <v>2241</v>
      </c>
      <c r="G63" s="200" t="s">
        <v>2242</v>
      </c>
      <c r="H63" s="200"/>
      <c r="I63" s="200">
        <v>45572</v>
      </c>
      <c r="J63" s="143">
        <f t="shared" si="0"/>
        <v>45572</v>
      </c>
      <c r="K63" s="202">
        <v>2</v>
      </c>
      <c r="L63" s="285" t="s">
        <v>3296</v>
      </c>
      <c r="M63" s="223"/>
      <c r="N63" s="203"/>
      <c r="O63" s="222" t="s">
        <v>326</v>
      </c>
    </row>
    <row r="64" spans="1:15" ht="29.25" customHeight="1">
      <c r="A64" s="221" t="s">
        <v>6334</v>
      </c>
      <c r="B64" s="221" t="s">
        <v>161</v>
      </c>
      <c r="C64" s="222" t="s">
        <v>66</v>
      </c>
      <c r="D64" s="222" t="s">
        <v>162</v>
      </c>
      <c r="E64" s="199" t="s">
        <v>163</v>
      </c>
      <c r="F64" s="200" t="s">
        <v>3407</v>
      </c>
      <c r="G64" s="200" t="s">
        <v>3408</v>
      </c>
      <c r="H64" s="200"/>
      <c r="I64" s="200">
        <v>45573</v>
      </c>
      <c r="J64" s="143">
        <f t="shared" si="0"/>
        <v>45573</v>
      </c>
      <c r="K64" s="202">
        <v>2</v>
      </c>
      <c r="L64" s="285" t="s">
        <v>3297</v>
      </c>
      <c r="M64" s="223"/>
      <c r="N64" s="203"/>
      <c r="O64" s="222" t="s">
        <v>326</v>
      </c>
    </row>
    <row r="65" spans="1:15" ht="29.25" customHeight="1">
      <c r="A65" s="221" t="s">
        <v>6334</v>
      </c>
      <c r="B65" s="221" t="s">
        <v>161</v>
      </c>
      <c r="C65" s="222" t="s">
        <v>66</v>
      </c>
      <c r="D65" s="222" t="s">
        <v>162</v>
      </c>
      <c r="E65" s="199" t="s">
        <v>163</v>
      </c>
      <c r="F65" s="200" t="s">
        <v>2580</v>
      </c>
      <c r="G65" s="200" t="s">
        <v>2581</v>
      </c>
      <c r="H65" s="200" t="s">
        <v>2848</v>
      </c>
      <c r="I65" s="200">
        <v>45573</v>
      </c>
      <c r="J65" s="143">
        <f t="shared" si="0"/>
        <v>45573</v>
      </c>
      <c r="K65" s="202">
        <v>6</v>
      </c>
      <c r="L65" s="285" t="s">
        <v>3298</v>
      </c>
      <c r="M65" s="223"/>
      <c r="N65" s="203">
        <v>0.5</v>
      </c>
      <c r="O65" s="222" t="s">
        <v>942</v>
      </c>
    </row>
    <row r="66" spans="1:15" ht="29.25" customHeight="1">
      <c r="A66" s="221" t="s">
        <v>6334</v>
      </c>
      <c r="B66" s="221" t="s">
        <v>161</v>
      </c>
      <c r="C66" s="222" t="s">
        <v>66</v>
      </c>
      <c r="D66" s="222" t="s">
        <v>162</v>
      </c>
      <c r="E66" s="199" t="s">
        <v>163</v>
      </c>
      <c r="F66" s="200" t="s">
        <v>670</v>
      </c>
      <c r="G66" s="200" t="s">
        <v>671</v>
      </c>
      <c r="H66" s="200"/>
      <c r="I66" s="200">
        <v>45574</v>
      </c>
      <c r="J66" s="143">
        <f t="shared" si="0"/>
        <v>45574</v>
      </c>
      <c r="K66" s="202">
        <v>4</v>
      </c>
      <c r="L66" s="285" t="s">
        <v>464</v>
      </c>
      <c r="M66" s="223"/>
      <c r="N66" s="203"/>
      <c r="O66" s="222" t="s">
        <v>326</v>
      </c>
    </row>
    <row r="67" spans="1:15" ht="29.25" customHeight="1">
      <c r="A67" s="221" t="s">
        <v>6334</v>
      </c>
      <c r="B67" s="221" t="s">
        <v>161</v>
      </c>
      <c r="C67" s="222" t="s">
        <v>66</v>
      </c>
      <c r="D67" s="222" t="s">
        <v>162</v>
      </c>
      <c r="E67" s="199" t="s">
        <v>163</v>
      </c>
      <c r="F67" s="200" t="s">
        <v>3279</v>
      </c>
      <c r="G67" s="200" t="s">
        <v>3280</v>
      </c>
      <c r="H67" s="200"/>
      <c r="I67" s="200">
        <v>45574</v>
      </c>
      <c r="J67" s="143">
        <f t="shared" ref="J67:J130" si="1">I67</f>
        <v>45574</v>
      </c>
      <c r="K67" s="202">
        <v>1</v>
      </c>
      <c r="L67" s="285" t="s">
        <v>3300</v>
      </c>
      <c r="M67" s="223"/>
      <c r="N67" s="203"/>
      <c r="O67" s="222" t="s">
        <v>326</v>
      </c>
    </row>
    <row r="68" spans="1:15" ht="29.25" customHeight="1">
      <c r="A68" s="221" t="s">
        <v>6334</v>
      </c>
      <c r="B68" s="221" t="s">
        <v>161</v>
      </c>
      <c r="C68" s="222" t="s">
        <v>66</v>
      </c>
      <c r="D68" s="222" t="s">
        <v>162</v>
      </c>
      <c r="E68" s="199" t="s">
        <v>163</v>
      </c>
      <c r="F68" s="200" t="s">
        <v>937</v>
      </c>
      <c r="G68" s="200" t="s">
        <v>938</v>
      </c>
      <c r="H68" s="200" t="s">
        <v>4765</v>
      </c>
      <c r="I68" s="200">
        <v>45574</v>
      </c>
      <c r="J68" s="143">
        <f t="shared" si="1"/>
        <v>45574</v>
      </c>
      <c r="K68" s="202">
        <v>2</v>
      </c>
      <c r="L68" s="285" t="s">
        <v>3299</v>
      </c>
      <c r="M68" s="223"/>
      <c r="N68" s="203">
        <v>3.875</v>
      </c>
      <c r="O68" s="222" t="s">
        <v>968</v>
      </c>
    </row>
    <row r="69" spans="1:15" ht="29.25" customHeight="1">
      <c r="A69" s="221" t="s">
        <v>6334</v>
      </c>
      <c r="B69" s="221" t="s">
        <v>161</v>
      </c>
      <c r="C69" s="222" t="s">
        <v>66</v>
      </c>
      <c r="D69" s="222" t="s">
        <v>162</v>
      </c>
      <c r="E69" s="199" t="s">
        <v>163</v>
      </c>
      <c r="F69" s="200" t="s">
        <v>2580</v>
      </c>
      <c r="G69" s="200" t="s">
        <v>2581</v>
      </c>
      <c r="H69" s="200" t="s">
        <v>2853</v>
      </c>
      <c r="I69" s="200">
        <v>45574</v>
      </c>
      <c r="J69" s="143">
        <f t="shared" si="1"/>
        <v>45574</v>
      </c>
      <c r="K69" s="202">
        <v>1</v>
      </c>
      <c r="L69" s="285" t="s">
        <v>3301</v>
      </c>
      <c r="M69" s="223"/>
      <c r="N69" s="203">
        <v>0.25</v>
      </c>
      <c r="O69" s="222" t="s">
        <v>958</v>
      </c>
    </row>
    <row r="70" spans="1:15" ht="29.25" customHeight="1">
      <c r="A70" s="221" t="s">
        <v>6334</v>
      </c>
      <c r="B70" s="221" t="s">
        <v>161</v>
      </c>
      <c r="C70" s="222" t="s">
        <v>66</v>
      </c>
      <c r="D70" s="222" t="s">
        <v>162</v>
      </c>
      <c r="E70" s="199" t="s">
        <v>163</v>
      </c>
      <c r="F70" s="200" t="s">
        <v>937</v>
      </c>
      <c r="G70" s="200" t="s">
        <v>938</v>
      </c>
      <c r="H70" s="200"/>
      <c r="I70" s="200">
        <v>45576</v>
      </c>
      <c r="J70" s="143">
        <f t="shared" si="1"/>
        <v>45576</v>
      </c>
      <c r="K70" s="202">
        <v>7</v>
      </c>
      <c r="L70" s="285" t="s">
        <v>3302</v>
      </c>
      <c r="M70" s="223"/>
      <c r="N70" s="203"/>
      <c r="O70" s="222" t="s">
        <v>326</v>
      </c>
    </row>
    <row r="71" spans="1:15" ht="29.25" customHeight="1">
      <c r="A71" s="221" t="s">
        <v>6334</v>
      </c>
      <c r="B71" s="221" t="s">
        <v>161</v>
      </c>
      <c r="C71" s="222" t="s">
        <v>66</v>
      </c>
      <c r="D71" s="222" t="s">
        <v>162</v>
      </c>
      <c r="E71" s="199" t="s">
        <v>163</v>
      </c>
      <c r="F71" s="200" t="s">
        <v>489</v>
      </c>
      <c r="G71" s="200" t="s">
        <v>490</v>
      </c>
      <c r="H71" s="200"/>
      <c r="I71" s="200">
        <v>45576</v>
      </c>
      <c r="J71" s="143">
        <f t="shared" si="1"/>
        <v>45576</v>
      </c>
      <c r="K71" s="202">
        <v>1</v>
      </c>
      <c r="L71" s="285" t="s">
        <v>3303</v>
      </c>
      <c r="M71" s="223"/>
      <c r="N71" s="203"/>
      <c r="O71" s="222" t="s">
        <v>326</v>
      </c>
    </row>
    <row r="72" spans="1:15" ht="29.25" customHeight="1">
      <c r="A72" s="221" t="s">
        <v>6334</v>
      </c>
      <c r="B72" s="221" t="s">
        <v>161</v>
      </c>
      <c r="C72" s="222" t="s">
        <v>66</v>
      </c>
      <c r="D72" s="222" t="s">
        <v>162</v>
      </c>
      <c r="E72" s="199" t="s">
        <v>163</v>
      </c>
      <c r="F72" s="200" t="s">
        <v>937</v>
      </c>
      <c r="G72" s="200" t="s">
        <v>938</v>
      </c>
      <c r="H72" s="200"/>
      <c r="I72" s="200">
        <v>45579</v>
      </c>
      <c r="J72" s="143">
        <f t="shared" si="1"/>
        <v>45579</v>
      </c>
      <c r="K72" s="202">
        <v>4</v>
      </c>
      <c r="L72" s="285" t="s">
        <v>3304</v>
      </c>
      <c r="M72" s="223"/>
      <c r="N72" s="203"/>
      <c r="O72" s="222" t="s">
        <v>326</v>
      </c>
    </row>
    <row r="73" spans="1:15" ht="29.25" customHeight="1">
      <c r="A73" s="221" t="s">
        <v>6334</v>
      </c>
      <c r="B73" s="221" t="s">
        <v>161</v>
      </c>
      <c r="C73" s="222" t="s">
        <v>66</v>
      </c>
      <c r="D73" s="222" t="s">
        <v>162</v>
      </c>
      <c r="E73" s="199" t="s">
        <v>163</v>
      </c>
      <c r="F73" s="200" t="s">
        <v>704</v>
      </c>
      <c r="G73" s="200" t="s">
        <v>705</v>
      </c>
      <c r="H73" s="200"/>
      <c r="I73" s="200">
        <v>45580</v>
      </c>
      <c r="J73" s="143">
        <f t="shared" si="1"/>
        <v>45580</v>
      </c>
      <c r="K73" s="202">
        <v>1</v>
      </c>
      <c r="L73" s="285" t="s">
        <v>3305</v>
      </c>
      <c r="M73" s="223"/>
      <c r="N73" s="203"/>
      <c r="O73" s="222" t="s">
        <v>326</v>
      </c>
    </row>
    <row r="74" spans="1:15" ht="29.25" customHeight="1">
      <c r="A74" s="221" t="s">
        <v>6334</v>
      </c>
      <c r="B74" s="221" t="s">
        <v>161</v>
      </c>
      <c r="C74" s="222" t="s">
        <v>66</v>
      </c>
      <c r="D74" s="222" t="s">
        <v>162</v>
      </c>
      <c r="E74" s="199" t="s">
        <v>163</v>
      </c>
      <c r="F74" s="200" t="s">
        <v>2580</v>
      </c>
      <c r="G74" s="200" t="s">
        <v>2581</v>
      </c>
      <c r="H74" s="200"/>
      <c r="I74" s="200">
        <v>45580</v>
      </c>
      <c r="J74" s="143">
        <f t="shared" si="1"/>
        <v>45580</v>
      </c>
      <c r="K74" s="202">
        <v>6</v>
      </c>
      <c r="L74" s="285" t="s">
        <v>3538</v>
      </c>
      <c r="M74" s="223"/>
      <c r="N74" s="203"/>
      <c r="O74" s="222" t="s">
        <v>326</v>
      </c>
    </row>
    <row r="75" spans="1:15" ht="29.25" customHeight="1">
      <c r="A75" s="221" t="s">
        <v>6334</v>
      </c>
      <c r="B75" s="221" t="s">
        <v>161</v>
      </c>
      <c r="C75" s="222" t="s">
        <v>66</v>
      </c>
      <c r="D75" s="222" t="s">
        <v>162</v>
      </c>
      <c r="E75" s="199" t="s">
        <v>163</v>
      </c>
      <c r="F75" s="200" t="s">
        <v>3407</v>
      </c>
      <c r="G75" s="200" t="s">
        <v>3408</v>
      </c>
      <c r="H75" s="200"/>
      <c r="I75" s="200">
        <v>45580</v>
      </c>
      <c r="J75" s="143">
        <f t="shared" si="1"/>
        <v>45580</v>
      </c>
      <c r="K75" s="202">
        <v>2</v>
      </c>
      <c r="L75" s="285" t="s">
        <v>3539</v>
      </c>
      <c r="M75" s="223"/>
      <c r="N75" s="203"/>
      <c r="O75" s="222" t="s">
        <v>326</v>
      </c>
    </row>
    <row r="76" spans="1:15" ht="29.25" customHeight="1">
      <c r="A76" s="221" t="s">
        <v>6334</v>
      </c>
      <c r="B76" s="221" t="s">
        <v>161</v>
      </c>
      <c r="C76" s="222" t="s">
        <v>66</v>
      </c>
      <c r="D76" s="222" t="s">
        <v>162</v>
      </c>
      <c r="E76" s="199" t="s">
        <v>163</v>
      </c>
      <c r="F76" s="200" t="s">
        <v>670</v>
      </c>
      <c r="G76" s="200" t="s">
        <v>671</v>
      </c>
      <c r="H76" s="200"/>
      <c r="I76" s="200">
        <v>45581</v>
      </c>
      <c r="J76" s="143">
        <f t="shared" si="1"/>
        <v>45581</v>
      </c>
      <c r="K76" s="202">
        <v>1</v>
      </c>
      <c r="L76" s="284" t="s">
        <v>3540</v>
      </c>
      <c r="M76" s="223"/>
      <c r="N76" s="203"/>
      <c r="O76" s="222" t="s">
        <v>326</v>
      </c>
    </row>
    <row r="77" spans="1:15" ht="29.25" customHeight="1">
      <c r="A77" s="221" t="s">
        <v>6334</v>
      </c>
      <c r="B77" s="221" t="s">
        <v>161</v>
      </c>
      <c r="C77" s="222" t="s">
        <v>66</v>
      </c>
      <c r="D77" s="222" t="s">
        <v>162</v>
      </c>
      <c r="E77" s="199" t="s">
        <v>163</v>
      </c>
      <c r="F77" s="200" t="s">
        <v>3407</v>
      </c>
      <c r="G77" s="200" t="s">
        <v>3408</v>
      </c>
      <c r="H77" s="200"/>
      <c r="I77" s="200">
        <v>45581</v>
      </c>
      <c r="J77" s="143">
        <f t="shared" si="1"/>
        <v>45581</v>
      </c>
      <c r="K77" s="202">
        <v>6</v>
      </c>
      <c r="L77" s="285" t="s">
        <v>3541</v>
      </c>
      <c r="M77" s="223"/>
      <c r="N77" s="203"/>
      <c r="O77" s="222" t="s">
        <v>326</v>
      </c>
    </row>
    <row r="78" spans="1:15" ht="29.25" customHeight="1">
      <c r="A78" s="221" t="s">
        <v>6334</v>
      </c>
      <c r="B78" s="221" t="s">
        <v>161</v>
      </c>
      <c r="C78" s="222" t="s">
        <v>66</v>
      </c>
      <c r="D78" s="222" t="s">
        <v>162</v>
      </c>
      <c r="E78" s="199" t="s">
        <v>163</v>
      </c>
      <c r="F78" s="200" t="s">
        <v>2022</v>
      </c>
      <c r="G78" s="200" t="s">
        <v>2023</v>
      </c>
      <c r="H78" s="200"/>
      <c r="I78" s="200">
        <v>45582</v>
      </c>
      <c r="J78" s="143">
        <f t="shared" si="1"/>
        <v>45582</v>
      </c>
      <c r="K78" s="202">
        <v>6</v>
      </c>
      <c r="L78" s="285" t="s">
        <v>3542</v>
      </c>
      <c r="M78" s="223"/>
      <c r="N78" s="203"/>
      <c r="O78" s="222" t="s">
        <v>326</v>
      </c>
    </row>
    <row r="79" spans="1:15" ht="29.25" customHeight="1">
      <c r="A79" s="221" t="s">
        <v>6334</v>
      </c>
      <c r="B79" s="221" t="s">
        <v>161</v>
      </c>
      <c r="C79" s="222" t="s">
        <v>66</v>
      </c>
      <c r="D79" s="222" t="s">
        <v>162</v>
      </c>
      <c r="E79" s="199" t="s">
        <v>163</v>
      </c>
      <c r="F79" s="200" t="s">
        <v>2580</v>
      </c>
      <c r="G79" s="200" t="s">
        <v>2581</v>
      </c>
      <c r="H79" s="200"/>
      <c r="I79" s="200">
        <v>45582</v>
      </c>
      <c r="J79" s="143">
        <f t="shared" si="1"/>
        <v>45582</v>
      </c>
      <c r="K79" s="202">
        <v>1.5</v>
      </c>
      <c r="L79" s="285" t="s">
        <v>3543</v>
      </c>
      <c r="M79" s="223"/>
      <c r="N79" s="203"/>
      <c r="O79" s="222" t="s">
        <v>326</v>
      </c>
    </row>
    <row r="80" spans="1:15" ht="29.25" customHeight="1">
      <c r="A80" s="221" t="s">
        <v>6334</v>
      </c>
      <c r="B80" s="221" t="s">
        <v>161</v>
      </c>
      <c r="C80" s="222" t="s">
        <v>66</v>
      </c>
      <c r="D80" s="222" t="s">
        <v>162</v>
      </c>
      <c r="E80" s="199" t="s">
        <v>163</v>
      </c>
      <c r="F80" s="200" t="s">
        <v>937</v>
      </c>
      <c r="G80" s="200" t="s">
        <v>938</v>
      </c>
      <c r="H80" s="200" t="s">
        <v>4767</v>
      </c>
      <c r="I80" s="200">
        <v>45582</v>
      </c>
      <c r="J80" s="143">
        <f t="shared" si="1"/>
        <v>45582</v>
      </c>
      <c r="K80" s="202">
        <v>0.5</v>
      </c>
      <c r="L80" s="285" t="s">
        <v>320</v>
      </c>
      <c r="M80" s="223"/>
      <c r="N80" s="203">
        <v>8.5</v>
      </c>
      <c r="O80" s="222" t="s">
        <v>947</v>
      </c>
    </row>
    <row r="81" spans="1:15" ht="29.25" customHeight="1">
      <c r="A81" s="221" t="s">
        <v>6334</v>
      </c>
      <c r="B81" s="221" t="s">
        <v>161</v>
      </c>
      <c r="C81" s="222" t="s">
        <v>66</v>
      </c>
      <c r="D81" s="222" t="s">
        <v>162</v>
      </c>
      <c r="E81" s="199" t="s">
        <v>163</v>
      </c>
      <c r="F81" s="200" t="s">
        <v>704</v>
      </c>
      <c r="G81" s="200" t="s">
        <v>705</v>
      </c>
      <c r="H81" s="200"/>
      <c r="I81" s="200">
        <v>45583</v>
      </c>
      <c r="J81" s="143">
        <f t="shared" si="1"/>
        <v>45583</v>
      </c>
      <c r="K81" s="202">
        <v>6</v>
      </c>
      <c r="L81" s="285" t="s">
        <v>3544</v>
      </c>
      <c r="M81" s="223"/>
      <c r="N81" s="203"/>
      <c r="O81" s="222" t="s">
        <v>326</v>
      </c>
    </row>
    <row r="82" spans="1:15" ht="29.25" customHeight="1">
      <c r="A82" s="221" t="s">
        <v>6334</v>
      </c>
      <c r="B82" s="221" t="s">
        <v>161</v>
      </c>
      <c r="C82" s="222" t="s">
        <v>66</v>
      </c>
      <c r="D82" s="222" t="s">
        <v>162</v>
      </c>
      <c r="E82" s="199" t="s">
        <v>163</v>
      </c>
      <c r="F82" s="200" t="s">
        <v>2580</v>
      </c>
      <c r="G82" s="200" t="s">
        <v>2581</v>
      </c>
      <c r="H82" s="200"/>
      <c r="I82" s="200">
        <v>45583</v>
      </c>
      <c r="J82" s="143">
        <f t="shared" si="1"/>
        <v>45583</v>
      </c>
      <c r="K82" s="202">
        <v>2</v>
      </c>
      <c r="L82" s="285" t="s">
        <v>3545</v>
      </c>
      <c r="M82" s="223"/>
      <c r="N82" s="203"/>
      <c r="O82" s="222" t="s">
        <v>326</v>
      </c>
    </row>
    <row r="83" spans="1:15" ht="29.25" customHeight="1">
      <c r="A83" s="221" t="s">
        <v>6334</v>
      </c>
      <c r="B83" s="221" t="s">
        <v>161</v>
      </c>
      <c r="C83" s="222" t="s">
        <v>66</v>
      </c>
      <c r="D83" s="222" t="s">
        <v>162</v>
      </c>
      <c r="E83" s="199" t="s">
        <v>163</v>
      </c>
      <c r="F83" s="200" t="s">
        <v>704</v>
      </c>
      <c r="G83" s="200" t="s">
        <v>705</v>
      </c>
      <c r="H83" s="200"/>
      <c r="I83" s="200">
        <v>45586</v>
      </c>
      <c r="J83" s="143">
        <f t="shared" si="1"/>
        <v>45586</v>
      </c>
      <c r="K83" s="202">
        <v>8</v>
      </c>
      <c r="L83" s="285" t="s">
        <v>3546</v>
      </c>
      <c r="M83" s="223"/>
      <c r="N83" s="203"/>
      <c r="O83" s="222" t="s">
        <v>326</v>
      </c>
    </row>
    <row r="84" spans="1:15" ht="29.25" customHeight="1">
      <c r="A84" s="221" t="s">
        <v>6334</v>
      </c>
      <c r="B84" s="221" t="s">
        <v>161</v>
      </c>
      <c r="C84" s="222" t="s">
        <v>66</v>
      </c>
      <c r="D84" s="222" t="s">
        <v>162</v>
      </c>
      <c r="E84" s="199" t="s">
        <v>163</v>
      </c>
      <c r="F84" s="200" t="s">
        <v>704</v>
      </c>
      <c r="G84" s="200" t="s">
        <v>705</v>
      </c>
      <c r="H84" s="200"/>
      <c r="I84" s="200">
        <v>45587</v>
      </c>
      <c r="J84" s="143">
        <f t="shared" si="1"/>
        <v>45587</v>
      </c>
      <c r="K84" s="202">
        <v>7</v>
      </c>
      <c r="L84" s="285" t="s">
        <v>3547</v>
      </c>
      <c r="M84" s="223"/>
      <c r="N84" s="203"/>
      <c r="O84" s="222" t="s">
        <v>326</v>
      </c>
    </row>
    <row r="85" spans="1:15" ht="29.25" customHeight="1">
      <c r="A85" s="221" t="s">
        <v>6334</v>
      </c>
      <c r="B85" s="221" t="s">
        <v>161</v>
      </c>
      <c r="C85" s="222" t="s">
        <v>66</v>
      </c>
      <c r="D85" s="222" t="s">
        <v>162</v>
      </c>
      <c r="E85" s="199" t="s">
        <v>163</v>
      </c>
      <c r="F85" s="200" t="s">
        <v>3407</v>
      </c>
      <c r="G85" s="200" t="s">
        <v>3408</v>
      </c>
      <c r="H85" s="200"/>
      <c r="I85" s="200">
        <v>45587</v>
      </c>
      <c r="J85" s="143">
        <f t="shared" si="1"/>
        <v>45587</v>
      </c>
      <c r="K85" s="202">
        <v>1</v>
      </c>
      <c r="L85" s="285" t="s">
        <v>3548</v>
      </c>
      <c r="M85" s="223"/>
      <c r="N85" s="203"/>
      <c r="O85" s="222" t="s">
        <v>326</v>
      </c>
    </row>
    <row r="86" spans="1:15" ht="29.25" customHeight="1">
      <c r="A86" s="221" t="s">
        <v>6334</v>
      </c>
      <c r="B86" s="221" t="s">
        <v>161</v>
      </c>
      <c r="C86" s="222" t="s">
        <v>66</v>
      </c>
      <c r="D86" s="222" t="s">
        <v>162</v>
      </c>
      <c r="E86" s="199" t="s">
        <v>163</v>
      </c>
      <c r="F86" s="200" t="s">
        <v>2022</v>
      </c>
      <c r="G86" s="200" t="s">
        <v>2023</v>
      </c>
      <c r="H86" s="200"/>
      <c r="I86" s="200">
        <v>45588</v>
      </c>
      <c r="J86" s="143">
        <f t="shared" si="1"/>
        <v>45588</v>
      </c>
      <c r="K86" s="202">
        <v>7</v>
      </c>
      <c r="L86" s="285" t="s">
        <v>482</v>
      </c>
      <c r="M86" s="223"/>
      <c r="N86" s="203"/>
      <c r="O86" s="222" t="s">
        <v>326</v>
      </c>
    </row>
    <row r="87" spans="1:15" ht="29.25" customHeight="1">
      <c r="A87" s="221" t="s">
        <v>6334</v>
      </c>
      <c r="B87" s="221" t="s">
        <v>161</v>
      </c>
      <c r="C87" s="222" t="s">
        <v>66</v>
      </c>
      <c r="D87" s="222" t="s">
        <v>162</v>
      </c>
      <c r="E87" s="199" t="s">
        <v>163</v>
      </c>
      <c r="F87" s="200" t="s">
        <v>2022</v>
      </c>
      <c r="G87" s="200" t="s">
        <v>2023</v>
      </c>
      <c r="H87" s="200"/>
      <c r="I87" s="200">
        <v>45589</v>
      </c>
      <c r="J87" s="143">
        <f t="shared" si="1"/>
        <v>45589</v>
      </c>
      <c r="K87" s="202">
        <v>7</v>
      </c>
      <c r="L87" s="285" t="s">
        <v>477</v>
      </c>
      <c r="M87" s="223"/>
      <c r="N87" s="203"/>
      <c r="O87" s="222" t="s">
        <v>326</v>
      </c>
    </row>
    <row r="88" spans="1:15" ht="29.25" customHeight="1">
      <c r="A88" s="221" t="s">
        <v>6334</v>
      </c>
      <c r="B88" s="221" t="s">
        <v>161</v>
      </c>
      <c r="C88" s="222" t="s">
        <v>66</v>
      </c>
      <c r="D88" s="222" t="s">
        <v>162</v>
      </c>
      <c r="E88" s="199" t="s">
        <v>163</v>
      </c>
      <c r="F88" s="200" t="s">
        <v>2022</v>
      </c>
      <c r="G88" s="200" t="s">
        <v>2023</v>
      </c>
      <c r="H88" s="200"/>
      <c r="I88" s="200">
        <v>45590</v>
      </c>
      <c r="J88" s="143">
        <f t="shared" si="1"/>
        <v>45590</v>
      </c>
      <c r="K88" s="202">
        <v>7</v>
      </c>
      <c r="L88" s="285" t="s">
        <v>483</v>
      </c>
      <c r="M88" s="223"/>
      <c r="N88" s="203"/>
      <c r="O88" s="222" t="s">
        <v>326</v>
      </c>
    </row>
    <row r="89" spans="1:15" ht="29.25" customHeight="1">
      <c r="A89" s="221" t="s">
        <v>6334</v>
      </c>
      <c r="B89" s="221" t="s">
        <v>161</v>
      </c>
      <c r="C89" s="222" t="s">
        <v>66</v>
      </c>
      <c r="D89" s="222" t="s">
        <v>162</v>
      </c>
      <c r="E89" s="199" t="s">
        <v>163</v>
      </c>
      <c r="F89" s="200" t="s">
        <v>2022</v>
      </c>
      <c r="G89" s="200" t="s">
        <v>2023</v>
      </c>
      <c r="H89" s="200"/>
      <c r="I89" s="200">
        <v>45593</v>
      </c>
      <c r="J89" s="143">
        <f t="shared" si="1"/>
        <v>45593</v>
      </c>
      <c r="K89" s="202">
        <v>1</v>
      </c>
      <c r="L89" s="285" t="s">
        <v>3549</v>
      </c>
      <c r="M89" s="223"/>
      <c r="N89" s="203"/>
      <c r="O89" s="222" t="s">
        <v>326</v>
      </c>
    </row>
    <row r="90" spans="1:15" ht="29.25" customHeight="1">
      <c r="A90" s="221" t="s">
        <v>6334</v>
      </c>
      <c r="B90" s="221" t="s">
        <v>161</v>
      </c>
      <c r="C90" s="222" t="s">
        <v>66</v>
      </c>
      <c r="D90" s="222" t="s">
        <v>162</v>
      </c>
      <c r="E90" s="199" t="s">
        <v>163</v>
      </c>
      <c r="F90" s="200" t="s">
        <v>2580</v>
      </c>
      <c r="G90" s="200" t="s">
        <v>2581</v>
      </c>
      <c r="H90" s="200"/>
      <c r="I90" s="200">
        <v>45593</v>
      </c>
      <c r="J90" s="143">
        <f t="shared" si="1"/>
        <v>45593</v>
      </c>
      <c r="K90" s="202">
        <v>7</v>
      </c>
      <c r="L90" s="285" t="s">
        <v>3550</v>
      </c>
      <c r="M90" s="223"/>
      <c r="N90" s="203"/>
      <c r="O90" s="222" t="s">
        <v>326</v>
      </c>
    </row>
    <row r="91" spans="1:15" ht="29.25" customHeight="1">
      <c r="A91" s="221" t="s">
        <v>6334</v>
      </c>
      <c r="B91" s="221" t="s">
        <v>161</v>
      </c>
      <c r="C91" s="222" t="s">
        <v>66</v>
      </c>
      <c r="D91" s="222" t="s">
        <v>162</v>
      </c>
      <c r="E91" s="199" t="s">
        <v>163</v>
      </c>
      <c r="F91" s="200" t="s">
        <v>2580</v>
      </c>
      <c r="G91" s="200" t="s">
        <v>2581</v>
      </c>
      <c r="H91" s="200"/>
      <c r="I91" s="200">
        <v>45594</v>
      </c>
      <c r="J91" s="143">
        <f t="shared" si="1"/>
        <v>45594</v>
      </c>
      <c r="K91" s="202">
        <v>7</v>
      </c>
      <c r="L91" s="285" t="s">
        <v>3551</v>
      </c>
      <c r="M91" s="223"/>
      <c r="N91" s="203"/>
      <c r="O91" s="222" t="s">
        <v>326</v>
      </c>
    </row>
    <row r="92" spans="1:15" ht="29.25" customHeight="1">
      <c r="A92" s="221" t="s">
        <v>6334</v>
      </c>
      <c r="B92" s="221" t="s">
        <v>161</v>
      </c>
      <c r="C92" s="222" t="s">
        <v>66</v>
      </c>
      <c r="D92" s="222" t="s">
        <v>162</v>
      </c>
      <c r="E92" s="199" t="s">
        <v>163</v>
      </c>
      <c r="F92" s="200" t="s">
        <v>2580</v>
      </c>
      <c r="G92" s="200" t="s">
        <v>2581</v>
      </c>
      <c r="H92" s="200"/>
      <c r="I92" s="200">
        <v>45594</v>
      </c>
      <c r="J92" s="143">
        <f t="shared" si="1"/>
        <v>45594</v>
      </c>
      <c r="K92" s="202">
        <v>1</v>
      </c>
      <c r="L92" s="285" t="s">
        <v>3552</v>
      </c>
      <c r="M92" s="223"/>
      <c r="N92" s="203"/>
      <c r="O92" s="222" t="s">
        <v>326</v>
      </c>
    </row>
    <row r="93" spans="1:15" ht="29.25" customHeight="1">
      <c r="A93" s="221" t="s">
        <v>6334</v>
      </c>
      <c r="B93" s="221" t="s">
        <v>161</v>
      </c>
      <c r="C93" s="222" t="s">
        <v>66</v>
      </c>
      <c r="D93" s="222" t="s">
        <v>162</v>
      </c>
      <c r="E93" s="199" t="s">
        <v>163</v>
      </c>
      <c r="F93" s="200" t="s">
        <v>2580</v>
      </c>
      <c r="G93" s="200" t="s">
        <v>2581</v>
      </c>
      <c r="H93" s="200"/>
      <c r="I93" s="200">
        <v>45595</v>
      </c>
      <c r="J93" s="143">
        <f t="shared" si="1"/>
        <v>45595</v>
      </c>
      <c r="K93" s="202">
        <v>1</v>
      </c>
      <c r="L93" s="285" t="s">
        <v>3835</v>
      </c>
      <c r="M93" s="223"/>
      <c r="N93" s="203"/>
      <c r="O93" s="222" t="s">
        <v>326</v>
      </c>
    </row>
    <row r="94" spans="1:15" ht="29.25" customHeight="1">
      <c r="A94" s="221" t="s">
        <v>6334</v>
      </c>
      <c r="B94" s="221" t="s">
        <v>161</v>
      </c>
      <c r="C94" s="222" t="s">
        <v>66</v>
      </c>
      <c r="D94" s="222" t="s">
        <v>162</v>
      </c>
      <c r="E94" s="199" t="s">
        <v>163</v>
      </c>
      <c r="F94" s="200" t="s">
        <v>2241</v>
      </c>
      <c r="G94" s="200" t="s">
        <v>2242</v>
      </c>
      <c r="H94" s="200"/>
      <c r="I94" s="200">
        <v>45595</v>
      </c>
      <c r="J94" s="143">
        <f t="shared" si="1"/>
        <v>45595</v>
      </c>
      <c r="K94" s="202">
        <v>6</v>
      </c>
      <c r="L94" s="285" t="s">
        <v>3553</v>
      </c>
      <c r="M94" s="223"/>
      <c r="N94" s="203"/>
      <c r="O94" s="222" t="s">
        <v>326</v>
      </c>
    </row>
    <row r="95" spans="1:15" ht="29.25" customHeight="1">
      <c r="A95" s="221" t="s">
        <v>6334</v>
      </c>
      <c r="B95" s="221" t="s">
        <v>161</v>
      </c>
      <c r="C95" s="222" t="s">
        <v>66</v>
      </c>
      <c r="D95" s="222" t="s">
        <v>162</v>
      </c>
      <c r="E95" s="199" t="s">
        <v>163</v>
      </c>
      <c r="F95" s="200" t="s">
        <v>2022</v>
      </c>
      <c r="G95" s="200" t="s">
        <v>2023</v>
      </c>
      <c r="H95" s="200"/>
      <c r="I95" s="200">
        <v>45595</v>
      </c>
      <c r="J95" s="143">
        <f t="shared" si="1"/>
        <v>45595</v>
      </c>
      <c r="K95" s="202">
        <v>1</v>
      </c>
      <c r="L95" s="285" t="s">
        <v>276</v>
      </c>
      <c r="M95" s="223"/>
      <c r="N95" s="203"/>
      <c r="O95" s="222" t="s">
        <v>326</v>
      </c>
    </row>
    <row r="96" spans="1:15" ht="29.25" customHeight="1">
      <c r="A96" s="221" t="s">
        <v>6334</v>
      </c>
      <c r="B96" s="221" t="s">
        <v>161</v>
      </c>
      <c r="C96" s="222" t="s">
        <v>66</v>
      </c>
      <c r="D96" s="222" t="s">
        <v>162</v>
      </c>
      <c r="E96" s="199" t="s">
        <v>163</v>
      </c>
      <c r="F96" s="200" t="s">
        <v>937</v>
      </c>
      <c r="G96" s="200" t="s">
        <v>938</v>
      </c>
      <c r="H96" s="200"/>
      <c r="I96" s="200">
        <v>45597</v>
      </c>
      <c r="J96" s="143">
        <f t="shared" si="1"/>
        <v>45597</v>
      </c>
      <c r="K96" s="202">
        <v>2.5</v>
      </c>
      <c r="L96" s="285" t="s">
        <v>3836</v>
      </c>
      <c r="M96" s="223"/>
      <c r="N96" s="203"/>
      <c r="O96" s="222" t="s">
        <v>326</v>
      </c>
    </row>
    <row r="97" spans="1:15" ht="29.25" customHeight="1">
      <c r="A97" s="221" t="s">
        <v>6334</v>
      </c>
      <c r="B97" s="221" t="s">
        <v>161</v>
      </c>
      <c r="C97" s="222" t="s">
        <v>66</v>
      </c>
      <c r="D97" s="222" t="s">
        <v>162</v>
      </c>
      <c r="E97" s="199" t="s">
        <v>163</v>
      </c>
      <c r="F97" s="200" t="s">
        <v>2241</v>
      </c>
      <c r="G97" s="200" t="s">
        <v>2242</v>
      </c>
      <c r="H97" s="200"/>
      <c r="I97" s="200">
        <v>45597</v>
      </c>
      <c r="J97" s="143">
        <f t="shared" si="1"/>
        <v>45597</v>
      </c>
      <c r="K97" s="202">
        <v>2.5</v>
      </c>
      <c r="L97" s="285" t="s">
        <v>340</v>
      </c>
      <c r="M97" s="223"/>
      <c r="N97" s="203"/>
      <c r="O97" s="222" t="s">
        <v>326</v>
      </c>
    </row>
    <row r="98" spans="1:15" ht="29.25" customHeight="1">
      <c r="A98" s="221" t="s">
        <v>6334</v>
      </c>
      <c r="B98" s="221" t="s">
        <v>161</v>
      </c>
      <c r="C98" s="222" t="s">
        <v>66</v>
      </c>
      <c r="D98" s="222" t="s">
        <v>162</v>
      </c>
      <c r="E98" s="199" t="s">
        <v>163</v>
      </c>
      <c r="F98" s="200" t="s">
        <v>3135</v>
      </c>
      <c r="G98" s="200" t="s">
        <v>3136</v>
      </c>
      <c r="H98" s="200"/>
      <c r="I98" s="200">
        <v>45597</v>
      </c>
      <c r="J98" s="143">
        <f t="shared" si="1"/>
        <v>45597</v>
      </c>
      <c r="K98" s="202">
        <v>2</v>
      </c>
      <c r="L98" s="285" t="s">
        <v>3837</v>
      </c>
      <c r="M98" s="223"/>
      <c r="N98" s="203"/>
      <c r="O98" s="222" t="s">
        <v>326</v>
      </c>
    </row>
    <row r="99" spans="1:15" ht="29.25" customHeight="1">
      <c r="A99" s="221" t="s">
        <v>6334</v>
      </c>
      <c r="B99" s="221" t="s">
        <v>161</v>
      </c>
      <c r="C99" s="222" t="s">
        <v>66</v>
      </c>
      <c r="D99" s="222" t="s">
        <v>162</v>
      </c>
      <c r="E99" s="199" t="s">
        <v>163</v>
      </c>
      <c r="F99" s="200" t="s">
        <v>704</v>
      </c>
      <c r="G99" s="200" t="s">
        <v>705</v>
      </c>
      <c r="H99" s="200"/>
      <c r="I99" s="200">
        <v>45597</v>
      </c>
      <c r="J99" s="143">
        <f t="shared" si="1"/>
        <v>45597</v>
      </c>
      <c r="K99" s="202">
        <v>1</v>
      </c>
      <c r="L99" s="285" t="s">
        <v>3838</v>
      </c>
      <c r="M99" s="223"/>
      <c r="N99" s="203"/>
      <c r="O99" s="222" t="s">
        <v>326</v>
      </c>
    </row>
    <row r="100" spans="1:15" ht="29.25" customHeight="1">
      <c r="A100" s="221" t="s">
        <v>6334</v>
      </c>
      <c r="B100" s="221" t="s">
        <v>161</v>
      </c>
      <c r="C100" s="222" t="s">
        <v>66</v>
      </c>
      <c r="D100" s="222" t="s">
        <v>162</v>
      </c>
      <c r="E100" s="199" t="s">
        <v>163</v>
      </c>
      <c r="F100" s="200" t="s">
        <v>2241</v>
      </c>
      <c r="G100" s="200" t="s">
        <v>2242</v>
      </c>
      <c r="H100" s="200"/>
      <c r="I100" s="200">
        <v>45600</v>
      </c>
      <c r="J100" s="143">
        <f t="shared" si="1"/>
        <v>45600</v>
      </c>
      <c r="K100" s="202">
        <v>3</v>
      </c>
      <c r="L100" s="285" t="s">
        <v>355</v>
      </c>
      <c r="M100" s="223"/>
      <c r="N100" s="203"/>
      <c r="O100" s="222" t="s">
        <v>326</v>
      </c>
    </row>
    <row r="101" spans="1:15" ht="29.25" customHeight="1">
      <c r="A101" s="221" t="s">
        <v>6334</v>
      </c>
      <c r="B101" s="221" t="s">
        <v>161</v>
      </c>
      <c r="C101" s="222" t="s">
        <v>66</v>
      </c>
      <c r="D101" s="222" t="s">
        <v>162</v>
      </c>
      <c r="E101" s="199" t="s">
        <v>163</v>
      </c>
      <c r="F101" s="200" t="s">
        <v>704</v>
      </c>
      <c r="G101" s="200" t="s">
        <v>705</v>
      </c>
      <c r="H101" s="200"/>
      <c r="I101" s="200">
        <v>45600</v>
      </c>
      <c r="J101" s="143">
        <f t="shared" si="1"/>
        <v>45600</v>
      </c>
      <c r="K101" s="202">
        <v>5</v>
      </c>
      <c r="L101" s="285" t="s">
        <v>3999</v>
      </c>
      <c r="M101" s="223"/>
      <c r="N101" s="203"/>
      <c r="O101" s="222" t="s">
        <v>326</v>
      </c>
    </row>
    <row r="102" spans="1:15" ht="29.25" customHeight="1">
      <c r="A102" s="221" t="s">
        <v>6334</v>
      </c>
      <c r="B102" s="221" t="s">
        <v>161</v>
      </c>
      <c r="C102" s="222" t="s">
        <v>66</v>
      </c>
      <c r="D102" s="222" t="s">
        <v>162</v>
      </c>
      <c r="E102" s="199" t="s">
        <v>163</v>
      </c>
      <c r="F102" s="200" t="s">
        <v>3135</v>
      </c>
      <c r="G102" s="200" t="s">
        <v>3136</v>
      </c>
      <c r="H102" s="200"/>
      <c r="I102" s="200">
        <v>45601</v>
      </c>
      <c r="J102" s="143">
        <f t="shared" si="1"/>
        <v>45601</v>
      </c>
      <c r="K102" s="202">
        <v>4.5</v>
      </c>
      <c r="L102" s="285" t="s">
        <v>4000</v>
      </c>
      <c r="M102" s="223"/>
      <c r="N102" s="203"/>
      <c r="O102" s="222" t="s">
        <v>326</v>
      </c>
    </row>
    <row r="103" spans="1:15" ht="29.25" customHeight="1">
      <c r="A103" s="221" t="s">
        <v>6334</v>
      </c>
      <c r="B103" s="221" t="s">
        <v>161</v>
      </c>
      <c r="C103" s="222" t="s">
        <v>66</v>
      </c>
      <c r="D103" s="222" t="s">
        <v>162</v>
      </c>
      <c r="E103" s="199" t="s">
        <v>163</v>
      </c>
      <c r="F103" s="200" t="s">
        <v>2241</v>
      </c>
      <c r="G103" s="200" t="s">
        <v>2242</v>
      </c>
      <c r="H103" s="200"/>
      <c r="I103" s="200">
        <v>45601</v>
      </c>
      <c r="J103" s="143">
        <f t="shared" si="1"/>
        <v>45601</v>
      </c>
      <c r="K103" s="202">
        <v>0.5</v>
      </c>
      <c r="L103" s="285" t="s">
        <v>355</v>
      </c>
      <c r="M103" s="223"/>
      <c r="N103" s="203"/>
      <c r="O103" s="222" t="s">
        <v>326</v>
      </c>
    </row>
    <row r="104" spans="1:15" ht="29.25" customHeight="1">
      <c r="A104" s="221" t="s">
        <v>6334</v>
      </c>
      <c r="B104" s="221" t="s">
        <v>161</v>
      </c>
      <c r="C104" s="222" t="s">
        <v>66</v>
      </c>
      <c r="D104" s="222" t="s">
        <v>162</v>
      </c>
      <c r="E104" s="199" t="s">
        <v>163</v>
      </c>
      <c r="F104" s="200" t="s">
        <v>704</v>
      </c>
      <c r="G104" s="200" t="s">
        <v>705</v>
      </c>
      <c r="H104" s="200"/>
      <c r="I104" s="200">
        <v>45601</v>
      </c>
      <c r="J104" s="143">
        <f t="shared" si="1"/>
        <v>45601</v>
      </c>
      <c r="K104" s="202">
        <v>2.5</v>
      </c>
      <c r="L104" s="285" t="s">
        <v>4001</v>
      </c>
      <c r="M104" s="223"/>
      <c r="N104" s="203"/>
      <c r="O104" s="222" t="s">
        <v>326</v>
      </c>
    </row>
    <row r="105" spans="1:15" ht="29.25" customHeight="1">
      <c r="A105" s="221" t="s">
        <v>6334</v>
      </c>
      <c r="B105" s="221" t="s">
        <v>161</v>
      </c>
      <c r="C105" s="222" t="s">
        <v>66</v>
      </c>
      <c r="D105" s="222" t="s">
        <v>162</v>
      </c>
      <c r="E105" s="199" t="s">
        <v>163</v>
      </c>
      <c r="F105" s="200" t="s">
        <v>2241</v>
      </c>
      <c r="G105" s="200" t="s">
        <v>2242</v>
      </c>
      <c r="H105" s="200"/>
      <c r="I105" s="200">
        <v>45602</v>
      </c>
      <c r="J105" s="143">
        <f t="shared" si="1"/>
        <v>45602</v>
      </c>
      <c r="K105" s="202">
        <v>1</v>
      </c>
      <c r="L105" s="285" t="s">
        <v>355</v>
      </c>
      <c r="M105" s="223"/>
      <c r="N105" s="203"/>
      <c r="O105" s="222" t="s">
        <v>326</v>
      </c>
    </row>
    <row r="106" spans="1:15" ht="29.25" customHeight="1">
      <c r="A106" s="221" t="s">
        <v>6334</v>
      </c>
      <c r="B106" s="221" t="s">
        <v>161</v>
      </c>
      <c r="C106" s="222" t="s">
        <v>66</v>
      </c>
      <c r="D106" s="222" t="s">
        <v>162</v>
      </c>
      <c r="E106" s="199" t="s">
        <v>163</v>
      </c>
      <c r="F106" s="200" t="s">
        <v>3135</v>
      </c>
      <c r="G106" s="200" t="s">
        <v>3136</v>
      </c>
      <c r="H106" s="200"/>
      <c r="I106" s="200">
        <v>45602</v>
      </c>
      <c r="J106" s="143">
        <f t="shared" si="1"/>
        <v>45602</v>
      </c>
      <c r="K106" s="202">
        <v>4</v>
      </c>
      <c r="L106" s="285" t="s">
        <v>4002</v>
      </c>
      <c r="M106" s="223"/>
      <c r="N106" s="203"/>
      <c r="O106" s="222" t="s">
        <v>326</v>
      </c>
    </row>
    <row r="107" spans="1:15" ht="29.25" customHeight="1">
      <c r="A107" s="221" t="s">
        <v>6334</v>
      </c>
      <c r="B107" s="221" t="s">
        <v>161</v>
      </c>
      <c r="C107" s="222" t="s">
        <v>66</v>
      </c>
      <c r="D107" s="222" t="s">
        <v>162</v>
      </c>
      <c r="E107" s="199" t="s">
        <v>163</v>
      </c>
      <c r="F107" s="200" t="s">
        <v>704</v>
      </c>
      <c r="G107" s="200" t="s">
        <v>705</v>
      </c>
      <c r="H107" s="200"/>
      <c r="I107" s="200">
        <v>45602</v>
      </c>
      <c r="J107" s="143">
        <f t="shared" si="1"/>
        <v>45602</v>
      </c>
      <c r="K107" s="202">
        <v>3</v>
      </c>
      <c r="L107" s="285" t="s">
        <v>4003</v>
      </c>
      <c r="M107" s="223"/>
      <c r="N107" s="203"/>
      <c r="O107" s="222" t="s">
        <v>326</v>
      </c>
    </row>
    <row r="108" spans="1:15" ht="29.25" customHeight="1">
      <c r="A108" s="221" t="s">
        <v>6334</v>
      </c>
      <c r="B108" s="221" t="s">
        <v>161</v>
      </c>
      <c r="C108" s="222" t="s">
        <v>66</v>
      </c>
      <c r="D108" s="222" t="s">
        <v>162</v>
      </c>
      <c r="E108" s="199" t="s">
        <v>163</v>
      </c>
      <c r="F108" s="200" t="s">
        <v>3135</v>
      </c>
      <c r="G108" s="200" t="s">
        <v>3136</v>
      </c>
      <c r="H108" s="200"/>
      <c r="I108" s="200">
        <v>45603</v>
      </c>
      <c r="J108" s="143">
        <f t="shared" si="1"/>
        <v>45603</v>
      </c>
      <c r="K108" s="202">
        <v>5</v>
      </c>
      <c r="L108" s="285" t="s">
        <v>4004</v>
      </c>
      <c r="M108" s="223"/>
      <c r="N108" s="203"/>
      <c r="O108" s="222" t="s">
        <v>326</v>
      </c>
    </row>
    <row r="109" spans="1:15" ht="29.25" customHeight="1">
      <c r="A109" s="221" t="s">
        <v>6334</v>
      </c>
      <c r="B109" s="221" t="s">
        <v>161</v>
      </c>
      <c r="C109" s="222" t="s">
        <v>66</v>
      </c>
      <c r="D109" s="222" t="s">
        <v>162</v>
      </c>
      <c r="E109" s="199" t="s">
        <v>163</v>
      </c>
      <c r="F109" s="200" t="s">
        <v>704</v>
      </c>
      <c r="G109" s="200" t="s">
        <v>705</v>
      </c>
      <c r="H109" s="200"/>
      <c r="I109" s="200">
        <v>45603</v>
      </c>
      <c r="J109" s="143">
        <f t="shared" si="1"/>
        <v>45603</v>
      </c>
      <c r="K109" s="202">
        <v>2</v>
      </c>
      <c r="L109" s="285" t="s">
        <v>4005</v>
      </c>
      <c r="M109" s="223"/>
      <c r="N109" s="203"/>
      <c r="O109" s="222" t="s">
        <v>326</v>
      </c>
    </row>
    <row r="110" spans="1:15" ht="29.25" customHeight="1">
      <c r="A110" s="221" t="s">
        <v>6334</v>
      </c>
      <c r="B110" s="221" t="s">
        <v>161</v>
      </c>
      <c r="C110" s="222" t="s">
        <v>66</v>
      </c>
      <c r="D110" s="222" t="s">
        <v>162</v>
      </c>
      <c r="E110" s="199" t="s">
        <v>163</v>
      </c>
      <c r="F110" s="200" t="s">
        <v>704</v>
      </c>
      <c r="G110" s="200" t="s">
        <v>705</v>
      </c>
      <c r="H110" s="200"/>
      <c r="I110" s="200">
        <v>45604</v>
      </c>
      <c r="J110" s="143">
        <f t="shared" si="1"/>
        <v>45604</v>
      </c>
      <c r="K110" s="202">
        <v>5.5</v>
      </c>
      <c r="L110" s="285" t="s">
        <v>4006</v>
      </c>
      <c r="M110" s="223"/>
      <c r="N110" s="203"/>
      <c r="O110" s="222" t="s">
        <v>326</v>
      </c>
    </row>
    <row r="111" spans="1:15" ht="29.25" customHeight="1">
      <c r="A111" s="221" t="s">
        <v>6334</v>
      </c>
      <c r="B111" s="221" t="s">
        <v>161</v>
      </c>
      <c r="C111" s="222" t="s">
        <v>66</v>
      </c>
      <c r="D111" s="222" t="s">
        <v>162</v>
      </c>
      <c r="E111" s="199" t="s">
        <v>163</v>
      </c>
      <c r="F111" s="200" t="s">
        <v>3135</v>
      </c>
      <c r="G111" s="200" t="s">
        <v>3136</v>
      </c>
      <c r="H111" s="200"/>
      <c r="I111" s="200">
        <v>45604</v>
      </c>
      <c r="J111" s="143">
        <f t="shared" si="1"/>
        <v>45604</v>
      </c>
      <c r="K111" s="202">
        <v>2.5</v>
      </c>
      <c r="L111" s="285" t="s">
        <v>4007</v>
      </c>
      <c r="M111" s="223"/>
      <c r="N111" s="203"/>
      <c r="O111" s="222" t="s">
        <v>326</v>
      </c>
    </row>
    <row r="112" spans="1:15" ht="29.25" customHeight="1">
      <c r="A112" s="221" t="s">
        <v>6334</v>
      </c>
      <c r="B112" s="221" t="s">
        <v>161</v>
      </c>
      <c r="C112" s="222" t="s">
        <v>66</v>
      </c>
      <c r="D112" s="222" t="s">
        <v>162</v>
      </c>
      <c r="E112" s="199" t="s">
        <v>163</v>
      </c>
      <c r="F112" s="200" t="s">
        <v>2241</v>
      </c>
      <c r="G112" s="200" t="s">
        <v>2242</v>
      </c>
      <c r="H112" s="200"/>
      <c r="I112" s="200">
        <v>45607</v>
      </c>
      <c r="J112" s="143">
        <f t="shared" si="1"/>
        <v>45607</v>
      </c>
      <c r="K112" s="202">
        <v>8</v>
      </c>
      <c r="L112" s="285" t="s">
        <v>4008</v>
      </c>
      <c r="M112" s="223"/>
      <c r="N112" s="203"/>
      <c r="O112" s="222" t="s">
        <v>326</v>
      </c>
    </row>
    <row r="113" spans="1:15" ht="29.25" customHeight="1">
      <c r="A113" s="221" t="s">
        <v>6334</v>
      </c>
      <c r="B113" s="221" t="s">
        <v>161</v>
      </c>
      <c r="C113" s="222" t="s">
        <v>66</v>
      </c>
      <c r="D113" s="222" t="s">
        <v>162</v>
      </c>
      <c r="E113" s="199" t="s">
        <v>163</v>
      </c>
      <c r="F113" s="200" t="s">
        <v>2241</v>
      </c>
      <c r="G113" s="200" t="s">
        <v>2242</v>
      </c>
      <c r="H113" s="200"/>
      <c r="I113" s="200">
        <v>45608</v>
      </c>
      <c r="J113" s="143">
        <f t="shared" si="1"/>
        <v>45608</v>
      </c>
      <c r="K113" s="202">
        <v>4</v>
      </c>
      <c r="L113" s="285" t="s">
        <v>4009</v>
      </c>
      <c r="M113" s="223"/>
      <c r="N113" s="203"/>
      <c r="O113" s="222" t="s">
        <v>326</v>
      </c>
    </row>
    <row r="114" spans="1:15" ht="29.25" customHeight="1">
      <c r="A114" s="221" t="s">
        <v>6334</v>
      </c>
      <c r="B114" s="221" t="s">
        <v>161</v>
      </c>
      <c r="C114" s="222" t="s">
        <v>66</v>
      </c>
      <c r="D114" s="222" t="s">
        <v>162</v>
      </c>
      <c r="E114" s="199" t="s">
        <v>163</v>
      </c>
      <c r="F114" s="200" t="s">
        <v>3135</v>
      </c>
      <c r="G114" s="200" t="s">
        <v>3136</v>
      </c>
      <c r="H114" s="200"/>
      <c r="I114" s="200">
        <v>45608</v>
      </c>
      <c r="J114" s="143">
        <f t="shared" si="1"/>
        <v>45608</v>
      </c>
      <c r="K114" s="202">
        <v>0.5</v>
      </c>
      <c r="L114" s="285" t="s">
        <v>4010</v>
      </c>
      <c r="M114" s="223"/>
      <c r="N114" s="203"/>
      <c r="O114" s="222" t="s">
        <v>326</v>
      </c>
    </row>
    <row r="115" spans="1:15" ht="29.25" customHeight="1">
      <c r="A115" s="221" t="s">
        <v>6334</v>
      </c>
      <c r="B115" s="221" t="s">
        <v>161</v>
      </c>
      <c r="C115" s="222" t="s">
        <v>66</v>
      </c>
      <c r="D115" s="222" t="s">
        <v>162</v>
      </c>
      <c r="E115" s="199" t="s">
        <v>163</v>
      </c>
      <c r="F115" s="200" t="s">
        <v>704</v>
      </c>
      <c r="G115" s="200" t="s">
        <v>705</v>
      </c>
      <c r="H115" s="200"/>
      <c r="I115" s="200">
        <v>45608</v>
      </c>
      <c r="J115" s="143">
        <f t="shared" si="1"/>
        <v>45608</v>
      </c>
      <c r="K115" s="202">
        <v>4</v>
      </c>
      <c r="L115" s="285" t="s">
        <v>4011</v>
      </c>
      <c r="M115" s="223"/>
      <c r="N115" s="203"/>
      <c r="O115" s="222" t="s">
        <v>326</v>
      </c>
    </row>
    <row r="116" spans="1:15" ht="29.25" customHeight="1">
      <c r="A116" s="221" t="s">
        <v>6334</v>
      </c>
      <c r="B116" s="221" t="s">
        <v>161</v>
      </c>
      <c r="C116" s="222" t="s">
        <v>66</v>
      </c>
      <c r="D116" s="222" t="s">
        <v>162</v>
      </c>
      <c r="E116" s="199" t="s">
        <v>163</v>
      </c>
      <c r="F116" s="200" t="s">
        <v>704</v>
      </c>
      <c r="G116" s="200" t="s">
        <v>705</v>
      </c>
      <c r="H116" s="200"/>
      <c r="I116" s="200">
        <v>45609</v>
      </c>
      <c r="J116" s="143">
        <f t="shared" si="1"/>
        <v>45609</v>
      </c>
      <c r="K116" s="202">
        <v>6.5</v>
      </c>
      <c r="L116" s="285" t="s">
        <v>4011</v>
      </c>
      <c r="M116" s="223"/>
      <c r="N116" s="203"/>
      <c r="O116" s="222" t="s">
        <v>326</v>
      </c>
    </row>
    <row r="117" spans="1:15" ht="29.25" customHeight="1">
      <c r="A117" s="221" t="s">
        <v>6334</v>
      </c>
      <c r="B117" s="221" t="s">
        <v>161</v>
      </c>
      <c r="C117" s="222" t="s">
        <v>66</v>
      </c>
      <c r="D117" s="222" t="s">
        <v>162</v>
      </c>
      <c r="E117" s="199" t="s">
        <v>163</v>
      </c>
      <c r="F117" s="200" t="s">
        <v>2241</v>
      </c>
      <c r="G117" s="200" t="s">
        <v>2242</v>
      </c>
      <c r="H117" s="200"/>
      <c r="I117" s="200">
        <v>45610</v>
      </c>
      <c r="J117" s="143">
        <f t="shared" si="1"/>
        <v>45610</v>
      </c>
      <c r="K117" s="202">
        <v>1</v>
      </c>
      <c r="L117" s="285" t="s">
        <v>4012</v>
      </c>
      <c r="M117" s="223"/>
      <c r="N117" s="203"/>
      <c r="O117" s="222" t="s">
        <v>326</v>
      </c>
    </row>
    <row r="118" spans="1:15" ht="29.25" customHeight="1">
      <c r="A118" s="221" t="s">
        <v>6334</v>
      </c>
      <c r="B118" s="221" t="s">
        <v>161</v>
      </c>
      <c r="C118" s="222" t="s">
        <v>66</v>
      </c>
      <c r="D118" s="222" t="s">
        <v>162</v>
      </c>
      <c r="E118" s="199" t="s">
        <v>163</v>
      </c>
      <c r="F118" s="200" t="s">
        <v>704</v>
      </c>
      <c r="G118" s="200" t="s">
        <v>705</v>
      </c>
      <c r="H118" s="200"/>
      <c r="I118" s="200">
        <v>45610</v>
      </c>
      <c r="J118" s="143">
        <f t="shared" si="1"/>
        <v>45610</v>
      </c>
      <c r="K118" s="202">
        <v>3</v>
      </c>
      <c r="L118" s="285" t="s">
        <v>4011</v>
      </c>
      <c r="M118" s="223"/>
      <c r="N118" s="203"/>
      <c r="O118" s="222" t="s">
        <v>326</v>
      </c>
    </row>
    <row r="119" spans="1:15" ht="29.25" customHeight="1">
      <c r="A119" s="221" t="s">
        <v>6334</v>
      </c>
      <c r="B119" s="221" t="s">
        <v>161</v>
      </c>
      <c r="C119" s="222" t="s">
        <v>66</v>
      </c>
      <c r="D119" s="222" t="s">
        <v>162</v>
      </c>
      <c r="E119" s="199" t="s">
        <v>163</v>
      </c>
      <c r="F119" s="200" t="s">
        <v>2241</v>
      </c>
      <c r="G119" s="200" t="s">
        <v>2242</v>
      </c>
      <c r="H119" s="200"/>
      <c r="I119" s="200">
        <v>45611</v>
      </c>
      <c r="J119" s="143">
        <f t="shared" si="1"/>
        <v>45611</v>
      </c>
      <c r="K119" s="202">
        <v>8</v>
      </c>
      <c r="L119" s="285" t="s">
        <v>496</v>
      </c>
      <c r="M119" s="223"/>
      <c r="N119" s="203"/>
      <c r="O119" s="222" t="s">
        <v>326</v>
      </c>
    </row>
    <row r="120" spans="1:15" ht="29.25" customHeight="1">
      <c r="A120" s="221" t="s">
        <v>6334</v>
      </c>
      <c r="B120" s="221" t="s">
        <v>161</v>
      </c>
      <c r="C120" s="222" t="s">
        <v>66</v>
      </c>
      <c r="D120" s="222" t="s">
        <v>162</v>
      </c>
      <c r="E120" s="199" t="s">
        <v>163</v>
      </c>
      <c r="F120" s="200" t="s">
        <v>2241</v>
      </c>
      <c r="G120" s="200" t="s">
        <v>2242</v>
      </c>
      <c r="H120" s="200"/>
      <c r="I120" s="200">
        <v>45614</v>
      </c>
      <c r="J120" s="143">
        <f t="shared" si="1"/>
        <v>45614</v>
      </c>
      <c r="K120" s="202">
        <v>8</v>
      </c>
      <c r="L120" s="285" t="s">
        <v>483</v>
      </c>
      <c r="M120" s="223"/>
      <c r="N120" s="203"/>
      <c r="O120" s="222" t="s">
        <v>326</v>
      </c>
    </row>
    <row r="121" spans="1:15" ht="29.25" customHeight="1">
      <c r="A121" s="221" t="s">
        <v>6334</v>
      </c>
      <c r="B121" s="221" t="s">
        <v>161</v>
      </c>
      <c r="C121" s="222" t="s">
        <v>66</v>
      </c>
      <c r="D121" s="222" t="s">
        <v>162</v>
      </c>
      <c r="E121" s="199" t="s">
        <v>163</v>
      </c>
      <c r="F121" s="200" t="s">
        <v>704</v>
      </c>
      <c r="G121" s="200" t="s">
        <v>705</v>
      </c>
      <c r="H121" s="200"/>
      <c r="I121" s="200">
        <v>45615</v>
      </c>
      <c r="J121" s="143">
        <f t="shared" si="1"/>
        <v>45615</v>
      </c>
      <c r="K121" s="202">
        <v>4</v>
      </c>
      <c r="L121" s="285" t="s">
        <v>4013</v>
      </c>
      <c r="M121" s="223"/>
      <c r="N121" s="203"/>
      <c r="O121" s="222" t="s">
        <v>326</v>
      </c>
    </row>
    <row r="122" spans="1:15" ht="29.25" customHeight="1">
      <c r="A122" s="221" t="s">
        <v>6334</v>
      </c>
      <c r="B122" s="221" t="s">
        <v>161</v>
      </c>
      <c r="C122" s="222" t="s">
        <v>66</v>
      </c>
      <c r="D122" s="222" t="s">
        <v>162</v>
      </c>
      <c r="E122" s="199" t="s">
        <v>163</v>
      </c>
      <c r="F122" s="200" t="s">
        <v>937</v>
      </c>
      <c r="G122" s="200" t="s">
        <v>938</v>
      </c>
      <c r="H122" s="200" t="s">
        <v>88</v>
      </c>
      <c r="I122" s="200">
        <v>45615</v>
      </c>
      <c r="J122" s="143">
        <f t="shared" si="1"/>
        <v>45615</v>
      </c>
      <c r="K122" s="202">
        <v>4</v>
      </c>
      <c r="L122" s="285" t="s">
        <v>4014</v>
      </c>
      <c r="M122" s="223"/>
      <c r="N122" s="203">
        <v>4</v>
      </c>
      <c r="O122" s="222" t="s">
        <v>947</v>
      </c>
    </row>
    <row r="123" spans="1:15" ht="29.25" customHeight="1">
      <c r="A123" s="221" t="s">
        <v>6334</v>
      </c>
      <c r="B123" s="221" t="s">
        <v>161</v>
      </c>
      <c r="C123" s="222" t="s">
        <v>66</v>
      </c>
      <c r="D123" s="222" t="s">
        <v>162</v>
      </c>
      <c r="E123" s="199" t="s">
        <v>163</v>
      </c>
      <c r="F123" s="200" t="s">
        <v>704</v>
      </c>
      <c r="G123" s="200" t="s">
        <v>705</v>
      </c>
      <c r="H123" s="200"/>
      <c r="I123" s="200">
        <v>45616</v>
      </c>
      <c r="J123" s="143">
        <f t="shared" si="1"/>
        <v>45616</v>
      </c>
      <c r="K123" s="202">
        <v>2</v>
      </c>
      <c r="L123" s="285" t="s">
        <v>355</v>
      </c>
      <c r="M123" s="223"/>
      <c r="N123" s="203"/>
      <c r="O123" s="222" t="s">
        <v>326</v>
      </c>
    </row>
    <row r="124" spans="1:15" ht="29.25" customHeight="1">
      <c r="A124" s="221" t="s">
        <v>6334</v>
      </c>
      <c r="B124" s="221" t="s">
        <v>161</v>
      </c>
      <c r="C124" s="222" t="s">
        <v>66</v>
      </c>
      <c r="D124" s="222" t="s">
        <v>162</v>
      </c>
      <c r="E124" s="199" t="s">
        <v>163</v>
      </c>
      <c r="F124" s="200" t="s">
        <v>2241</v>
      </c>
      <c r="G124" s="200" t="s">
        <v>2242</v>
      </c>
      <c r="H124" s="200" t="s">
        <v>67</v>
      </c>
      <c r="I124" s="200">
        <v>45616</v>
      </c>
      <c r="J124" s="143">
        <f t="shared" si="1"/>
        <v>45616</v>
      </c>
      <c r="K124" s="202">
        <v>4</v>
      </c>
      <c r="L124" s="285" t="s">
        <v>4439</v>
      </c>
      <c r="M124" s="223"/>
      <c r="N124" s="203">
        <v>0.16666666666666699</v>
      </c>
      <c r="O124" s="222" t="s">
        <v>941</v>
      </c>
    </row>
    <row r="125" spans="1:15" ht="29.25" customHeight="1">
      <c r="A125" s="221" t="s">
        <v>6334</v>
      </c>
      <c r="B125" s="221" t="s">
        <v>161</v>
      </c>
      <c r="C125" s="222" t="s">
        <v>66</v>
      </c>
      <c r="D125" s="222" t="s">
        <v>162</v>
      </c>
      <c r="E125" s="199" t="s">
        <v>163</v>
      </c>
      <c r="F125" s="200" t="s">
        <v>2241</v>
      </c>
      <c r="G125" s="200" t="s">
        <v>2242</v>
      </c>
      <c r="H125" s="200" t="s">
        <v>64</v>
      </c>
      <c r="I125" s="200">
        <v>45616</v>
      </c>
      <c r="J125" s="143">
        <f t="shared" si="1"/>
        <v>45616</v>
      </c>
      <c r="K125" s="202">
        <v>1</v>
      </c>
      <c r="L125" s="285" t="s">
        <v>4438</v>
      </c>
      <c r="M125" s="223"/>
      <c r="N125" s="203">
        <v>0.25</v>
      </c>
      <c r="O125" s="222" t="s">
        <v>958</v>
      </c>
    </row>
    <row r="126" spans="1:15" ht="29.25" customHeight="1">
      <c r="A126" s="221" t="s">
        <v>6334</v>
      </c>
      <c r="B126" s="221" t="s">
        <v>161</v>
      </c>
      <c r="C126" s="222" t="s">
        <v>66</v>
      </c>
      <c r="D126" s="222" t="s">
        <v>162</v>
      </c>
      <c r="E126" s="199" t="s">
        <v>163</v>
      </c>
      <c r="F126" s="200" t="s">
        <v>704</v>
      </c>
      <c r="G126" s="200" t="s">
        <v>705</v>
      </c>
      <c r="H126" s="200"/>
      <c r="I126" s="200">
        <v>45617</v>
      </c>
      <c r="J126" s="143">
        <f t="shared" si="1"/>
        <v>45617</v>
      </c>
      <c r="K126" s="202">
        <v>8</v>
      </c>
      <c r="L126" s="285" t="s">
        <v>4440</v>
      </c>
      <c r="M126" s="223"/>
      <c r="N126" s="203"/>
      <c r="O126" s="222" t="s">
        <v>326</v>
      </c>
    </row>
    <row r="127" spans="1:15" ht="29.25" customHeight="1">
      <c r="A127" s="221" t="s">
        <v>6334</v>
      </c>
      <c r="B127" s="221" t="s">
        <v>161</v>
      </c>
      <c r="C127" s="222" t="s">
        <v>66</v>
      </c>
      <c r="D127" s="222" t="s">
        <v>162</v>
      </c>
      <c r="E127" s="199" t="s">
        <v>163</v>
      </c>
      <c r="F127" s="200" t="s">
        <v>2241</v>
      </c>
      <c r="G127" s="200" t="s">
        <v>2242</v>
      </c>
      <c r="H127" s="200"/>
      <c r="I127" s="200">
        <v>45618</v>
      </c>
      <c r="J127" s="143">
        <f t="shared" si="1"/>
        <v>45618</v>
      </c>
      <c r="K127" s="202">
        <v>8</v>
      </c>
      <c r="L127" s="285" t="s">
        <v>4441</v>
      </c>
      <c r="M127" s="223"/>
      <c r="N127" s="203"/>
      <c r="O127" s="222" t="s">
        <v>326</v>
      </c>
    </row>
    <row r="128" spans="1:15" ht="29.25" customHeight="1">
      <c r="A128" s="221" t="s">
        <v>6334</v>
      </c>
      <c r="B128" s="221" t="s">
        <v>161</v>
      </c>
      <c r="C128" s="222" t="s">
        <v>66</v>
      </c>
      <c r="D128" s="222" t="s">
        <v>162</v>
      </c>
      <c r="E128" s="199" t="s">
        <v>163</v>
      </c>
      <c r="F128" s="200" t="s">
        <v>2027</v>
      </c>
      <c r="G128" s="200" t="s">
        <v>2028</v>
      </c>
      <c r="H128" s="200"/>
      <c r="I128" s="200">
        <v>45621</v>
      </c>
      <c r="J128" s="143">
        <f t="shared" si="1"/>
        <v>45621</v>
      </c>
      <c r="K128" s="202">
        <v>3</v>
      </c>
      <c r="L128" s="285" t="s">
        <v>406</v>
      </c>
      <c r="M128" s="223"/>
      <c r="N128" s="203"/>
      <c r="O128" s="222" t="s">
        <v>326</v>
      </c>
    </row>
    <row r="129" spans="1:15" ht="29.25" customHeight="1">
      <c r="A129" s="221" t="s">
        <v>6334</v>
      </c>
      <c r="B129" s="221" t="s">
        <v>161</v>
      </c>
      <c r="C129" s="222" t="s">
        <v>66</v>
      </c>
      <c r="D129" s="222" t="s">
        <v>162</v>
      </c>
      <c r="E129" s="199" t="s">
        <v>163</v>
      </c>
      <c r="F129" s="200" t="s">
        <v>704</v>
      </c>
      <c r="G129" s="200" t="s">
        <v>705</v>
      </c>
      <c r="H129" s="200"/>
      <c r="I129" s="200">
        <v>45621</v>
      </c>
      <c r="J129" s="143">
        <f t="shared" si="1"/>
        <v>45621</v>
      </c>
      <c r="K129" s="202">
        <v>2</v>
      </c>
      <c r="L129" s="284" t="s">
        <v>4442</v>
      </c>
      <c r="M129" s="223"/>
      <c r="N129" s="203"/>
      <c r="O129" s="222" t="s">
        <v>326</v>
      </c>
    </row>
    <row r="130" spans="1:15" ht="29.25" customHeight="1">
      <c r="A130" s="221" t="s">
        <v>6334</v>
      </c>
      <c r="B130" s="221" t="s">
        <v>161</v>
      </c>
      <c r="C130" s="222" t="s">
        <v>66</v>
      </c>
      <c r="D130" s="222" t="s">
        <v>162</v>
      </c>
      <c r="E130" s="199" t="s">
        <v>163</v>
      </c>
      <c r="F130" s="200" t="s">
        <v>2241</v>
      </c>
      <c r="G130" s="200" t="s">
        <v>2242</v>
      </c>
      <c r="H130" s="200"/>
      <c r="I130" s="200">
        <v>45621</v>
      </c>
      <c r="J130" s="143">
        <f t="shared" si="1"/>
        <v>45621</v>
      </c>
      <c r="K130" s="202">
        <v>3</v>
      </c>
      <c r="L130" s="285" t="s">
        <v>275</v>
      </c>
      <c r="M130" s="223"/>
      <c r="N130" s="203"/>
      <c r="O130" s="222" t="s">
        <v>326</v>
      </c>
    </row>
    <row r="131" spans="1:15" ht="29.25" customHeight="1">
      <c r="A131" s="221" t="s">
        <v>6334</v>
      </c>
      <c r="B131" s="221" t="s">
        <v>161</v>
      </c>
      <c r="C131" s="222" t="s">
        <v>66</v>
      </c>
      <c r="D131" s="222" t="s">
        <v>162</v>
      </c>
      <c r="E131" s="199" t="s">
        <v>163</v>
      </c>
      <c r="F131" s="200" t="s">
        <v>2027</v>
      </c>
      <c r="G131" s="200" t="s">
        <v>2028</v>
      </c>
      <c r="H131" s="200"/>
      <c r="I131" s="200">
        <v>45622</v>
      </c>
      <c r="J131" s="143">
        <f t="shared" ref="J131:J194" si="2">I131</f>
        <v>45622</v>
      </c>
      <c r="K131" s="202">
        <v>0.5</v>
      </c>
      <c r="L131" s="285" t="s">
        <v>679</v>
      </c>
      <c r="M131" s="223"/>
      <c r="N131" s="203"/>
      <c r="O131" s="222" t="s">
        <v>326</v>
      </c>
    </row>
    <row r="132" spans="1:15" ht="29.25" customHeight="1">
      <c r="A132" s="221" t="s">
        <v>6334</v>
      </c>
      <c r="B132" s="221" t="s">
        <v>161</v>
      </c>
      <c r="C132" s="222" t="s">
        <v>66</v>
      </c>
      <c r="D132" s="222" t="s">
        <v>162</v>
      </c>
      <c r="E132" s="199" t="s">
        <v>163</v>
      </c>
      <c r="F132" s="200" t="s">
        <v>2241</v>
      </c>
      <c r="G132" s="200" t="s">
        <v>2242</v>
      </c>
      <c r="H132" s="200"/>
      <c r="I132" s="200">
        <v>45622</v>
      </c>
      <c r="J132" s="143">
        <f t="shared" si="2"/>
        <v>45622</v>
      </c>
      <c r="K132" s="202">
        <v>1</v>
      </c>
      <c r="L132" s="285" t="s">
        <v>4443</v>
      </c>
      <c r="M132" s="223"/>
      <c r="N132" s="203"/>
      <c r="O132" s="222" t="s">
        <v>326</v>
      </c>
    </row>
    <row r="133" spans="1:15" ht="29.25" customHeight="1">
      <c r="A133" s="221" t="s">
        <v>6334</v>
      </c>
      <c r="B133" s="221" t="s">
        <v>161</v>
      </c>
      <c r="C133" s="222" t="s">
        <v>66</v>
      </c>
      <c r="D133" s="222" t="s">
        <v>162</v>
      </c>
      <c r="E133" s="199" t="s">
        <v>163</v>
      </c>
      <c r="F133" s="200" t="s">
        <v>704</v>
      </c>
      <c r="G133" s="200" t="s">
        <v>705</v>
      </c>
      <c r="H133" s="200"/>
      <c r="I133" s="200">
        <v>45622</v>
      </c>
      <c r="J133" s="143">
        <f t="shared" si="2"/>
        <v>45622</v>
      </c>
      <c r="K133" s="202">
        <v>5.5</v>
      </c>
      <c r="L133" s="285" t="s">
        <v>477</v>
      </c>
      <c r="M133" s="223"/>
      <c r="N133" s="203"/>
      <c r="O133" s="222" t="s">
        <v>326</v>
      </c>
    </row>
    <row r="134" spans="1:15" ht="29.25" customHeight="1">
      <c r="A134" s="221" t="s">
        <v>6334</v>
      </c>
      <c r="B134" s="221" t="s">
        <v>161</v>
      </c>
      <c r="C134" s="222" t="s">
        <v>66</v>
      </c>
      <c r="D134" s="222" t="s">
        <v>162</v>
      </c>
      <c r="E134" s="199" t="s">
        <v>163</v>
      </c>
      <c r="F134" s="200" t="s">
        <v>937</v>
      </c>
      <c r="G134" s="200" t="s">
        <v>938</v>
      </c>
      <c r="H134" s="200"/>
      <c r="I134" s="200">
        <v>45623</v>
      </c>
      <c r="J134" s="143">
        <f t="shared" si="2"/>
        <v>45623</v>
      </c>
      <c r="K134" s="202">
        <v>3</v>
      </c>
      <c r="L134" s="285" t="s">
        <v>4444</v>
      </c>
      <c r="M134" s="223"/>
      <c r="N134" s="203"/>
      <c r="O134" s="222" t="s">
        <v>326</v>
      </c>
    </row>
    <row r="135" spans="1:15" ht="29.25" customHeight="1">
      <c r="A135" s="221" t="s">
        <v>6334</v>
      </c>
      <c r="B135" s="221" t="s">
        <v>161</v>
      </c>
      <c r="C135" s="222" t="s">
        <v>66</v>
      </c>
      <c r="D135" s="222" t="s">
        <v>162</v>
      </c>
      <c r="E135" s="199" t="s">
        <v>163</v>
      </c>
      <c r="F135" s="200" t="s">
        <v>2241</v>
      </c>
      <c r="G135" s="200" t="s">
        <v>2242</v>
      </c>
      <c r="H135" s="200"/>
      <c r="I135" s="200">
        <v>45623</v>
      </c>
      <c r="J135" s="143">
        <f t="shared" si="2"/>
        <v>45623</v>
      </c>
      <c r="K135" s="202">
        <v>2</v>
      </c>
      <c r="L135" s="285" t="s">
        <v>276</v>
      </c>
      <c r="M135" s="223"/>
      <c r="N135" s="203"/>
      <c r="O135" s="222" t="s">
        <v>326</v>
      </c>
    </row>
    <row r="136" spans="1:15" ht="29.25" customHeight="1">
      <c r="A136" s="221" t="s">
        <v>6334</v>
      </c>
      <c r="B136" s="221" t="s">
        <v>161</v>
      </c>
      <c r="C136" s="222" t="s">
        <v>66</v>
      </c>
      <c r="D136" s="222" t="s">
        <v>162</v>
      </c>
      <c r="E136" s="199" t="s">
        <v>163</v>
      </c>
      <c r="F136" s="200" t="s">
        <v>2027</v>
      </c>
      <c r="G136" s="200" t="s">
        <v>2028</v>
      </c>
      <c r="H136" s="200"/>
      <c r="I136" s="200">
        <v>45624</v>
      </c>
      <c r="J136" s="143">
        <f t="shared" si="2"/>
        <v>45624</v>
      </c>
      <c r="K136" s="202">
        <v>2</v>
      </c>
      <c r="L136" s="285" t="s">
        <v>4571</v>
      </c>
      <c r="M136" s="223"/>
      <c r="N136" s="203"/>
      <c r="O136" s="222" t="s">
        <v>326</v>
      </c>
    </row>
    <row r="137" spans="1:15" ht="29.25" customHeight="1">
      <c r="A137" s="221" t="s">
        <v>6334</v>
      </c>
      <c r="B137" s="221" t="s">
        <v>161</v>
      </c>
      <c r="C137" s="222" t="s">
        <v>66</v>
      </c>
      <c r="D137" s="222" t="s">
        <v>162</v>
      </c>
      <c r="E137" s="199" t="s">
        <v>163</v>
      </c>
      <c r="F137" s="200" t="s">
        <v>937</v>
      </c>
      <c r="G137" s="200" t="s">
        <v>938</v>
      </c>
      <c r="H137" s="200"/>
      <c r="I137" s="200">
        <v>45624</v>
      </c>
      <c r="J137" s="143">
        <f t="shared" si="2"/>
        <v>45624</v>
      </c>
      <c r="K137" s="202">
        <v>0.5</v>
      </c>
      <c r="L137" s="285" t="s">
        <v>4572</v>
      </c>
      <c r="M137" s="223"/>
      <c r="N137" s="203"/>
      <c r="O137" s="222" t="s">
        <v>326</v>
      </c>
    </row>
    <row r="138" spans="1:15" ht="29.25" customHeight="1">
      <c r="A138" s="221" t="s">
        <v>6334</v>
      </c>
      <c r="B138" s="221" t="s">
        <v>161</v>
      </c>
      <c r="C138" s="222" t="s">
        <v>66</v>
      </c>
      <c r="D138" s="222" t="s">
        <v>162</v>
      </c>
      <c r="E138" s="199" t="s">
        <v>163</v>
      </c>
      <c r="F138" s="200" t="s">
        <v>2241</v>
      </c>
      <c r="G138" s="200" t="s">
        <v>2242</v>
      </c>
      <c r="H138" s="200"/>
      <c r="I138" s="200">
        <v>45624</v>
      </c>
      <c r="J138" s="143">
        <f t="shared" si="2"/>
        <v>45624</v>
      </c>
      <c r="K138" s="202">
        <v>0.5</v>
      </c>
      <c r="L138" s="285" t="s">
        <v>4573</v>
      </c>
      <c r="M138" s="223"/>
      <c r="N138" s="203"/>
      <c r="O138" s="222" t="s">
        <v>326</v>
      </c>
    </row>
    <row r="139" spans="1:15" ht="29.25" customHeight="1">
      <c r="A139" s="221" t="s">
        <v>6334</v>
      </c>
      <c r="B139" s="221" t="s">
        <v>161</v>
      </c>
      <c r="C139" s="222" t="s">
        <v>66</v>
      </c>
      <c r="D139" s="222" t="s">
        <v>162</v>
      </c>
      <c r="E139" s="199" t="s">
        <v>163</v>
      </c>
      <c r="F139" s="200" t="s">
        <v>704</v>
      </c>
      <c r="G139" s="200" t="s">
        <v>705</v>
      </c>
      <c r="H139" s="200"/>
      <c r="I139" s="200">
        <v>45625</v>
      </c>
      <c r="J139" s="143">
        <f t="shared" si="2"/>
        <v>45625</v>
      </c>
      <c r="K139" s="202">
        <v>7</v>
      </c>
      <c r="L139" s="285" t="s">
        <v>4574</v>
      </c>
      <c r="M139" s="223"/>
      <c r="N139" s="203"/>
      <c r="O139" s="222" t="s">
        <v>326</v>
      </c>
    </row>
    <row r="140" spans="1:15" ht="29.25" customHeight="1">
      <c r="A140" s="221" t="s">
        <v>6334</v>
      </c>
      <c r="B140" s="221" t="s">
        <v>161</v>
      </c>
      <c r="C140" s="222" t="s">
        <v>66</v>
      </c>
      <c r="D140" s="222" t="s">
        <v>162</v>
      </c>
      <c r="E140" s="199" t="s">
        <v>163</v>
      </c>
      <c r="F140" s="200" t="s">
        <v>2027</v>
      </c>
      <c r="G140" s="200" t="s">
        <v>2028</v>
      </c>
      <c r="H140" s="200"/>
      <c r="I140" s="200">
        <v>45625</v>
      </c>
      <c r="J140" s="143">
        <f t="shared" si="2"/>
        <v>45625</v>
      </c>
      <c r="K140" s="202">
        <v>1</v>
      </c>
      <c r="L140" s="285" t="s">
        <v>4575</v>
      </c>
      <c r="M140" s="223"/>
      <c r="N140" s="203"/>
      <c r="O140" s="222" t="s">
        <v>326</v>
      </c>
    </row>
    <row r="141" spans="1:15" ht="29.25" customHeight="1">
      <c r="A141" s="221" t="s">
        <v>6334</v>
      </c>
      <c r="B141" s="221" t="s">
        <v>161</v>
      </c>
      <c r="C141" s="222" t="s">
        <v>66</v>
      </c>
      <c r="D141" s="222" t="s">
        <v>162</v>
      </c>
      <c r="E141" s="199" t="s">
        <v>163</v>
      </c>
      <c r="F141" s="200" t="s">
        <v>704</v>
      </c>
      <c r="G141" s="200" t="s">
        <v>705</v>
      </c>
      <c r="H141" s="200"/>
      <c r="I141" s="200">
        <v>45628</v>
      </c>
      <c r="J141" s="143">
        <f t="shared" si="2"/>
        <v>45628</v>
      </c>
      <c r="K141" s="202">
        <v>7</v>
      </c>
      <c r="L141" s="285" t="s">
        <v>4576</v>
      </c>
      <c r="M141" s="223"/>
      <c r="N141" s="203"/>
      <c r="O141" s="222" t="s">
        <v>326</v>
      </c>
    </row>
    <row r="142" spans="1:15" ht="29.25" customHeight="1">
      <c r="A142" s="221" t="s">
        <v>6334</v>
      </c>
      <c r="B142" s="221" t="s">
        <v>161</v>
      </c>
      <c r="C142" s="222" t="s">
        <v>66</v>
      </c>
      <c r="D142" s="222" t="s">
        <v>162</v>
      </c>
      <c r="E142" s="199" t="s">
        <v>163</v>
      </c>
      <c r="F142" s="200" t="s">
        <v>704</v>
      </c>
      <c r="G142" s="200" t="s">
        <v>705</v>
      </c>
      <c r="H142" s="200"/>
      <c r="I142" s="200">
        <v>45629</v>
      </c>
      <c r="J142" s="143">
        <f t="shared" si="2"/>
        <v>45629</v>
      </c>
      <c r="K142" s="202">
        <v>8</v>
      </c>
      <c r="L142" s="285" t="s">
        <v>4577</v>
      </c>
      <c r="M142" s="223"/>
      <c r="N142" s="203"/>
      <c r="O142" s="222" t="s">
        <v>326</v>
      </c>
    </row>
    <row r="143" spans="1:15" ht="29.25" customHeight="1">
      <c r="A143" s="221" t="s">
        <v>6334</v>
      </c>
      <c r="B143" s="221" t="s">
        <v>161</v>
      </c>
      <c r="C143" s="222" t="s">
        <v>66</v>
      </c>
      <c r="D143" s="222" t="s">
        <v>162</v>
      </c>
      <c r="E143" s="199" t="s">
        <v>163</v>
      </c>
      <c r="F143" s="200" t="s">
        <v>704</v>
      </c>
      <c r="G143" s="200" t="s">
        <v>705</v>
      </c>
      <c r="H143" s="200"/>
      <c r="I143" s="200">
        <v>45630</v>
      </c>
      <c r="J143" s="143">
        <f t="shared" si="2"/>
        <v>45630</v>
      </c>
      <c r="K143" s="202">
        <v>8</v>
      </c>
      <c r="L143" s="285" t="s">
        <v>4578</v>
      </c>
      <c r="M143" s="223"/>
      <c r="N143" s="203"/>
      <c r="O143" s="222" t="s">
        <v>326</v>
      </c>
    </row>
    <row r="144" spans="1:15" ht="29.25" customHeight="1">
      <c r="A144" s="221" t="s">
        <v>6334</v>
      </c>
      <c r="B144" s="221" t="s">
        <v>161</v>
      </c>
      <c r="C144" s="222" t="s">
        <v>66</v>
      </c>
      <c r="D144" s="222" t="s">
        <v>162</v>
      </c>
      <c r="E144" s="199" t="s">
        <v>163</v>
      </c>
      <c r="F144" s="200" t="s">
        <v>704</v>
      </c>
      <c r="G144" s="200" t="s">
        <v>705</v>
      </c>
      <c r="H144" s="200"/>
      <c r="I144" s="200">
        <v>45631</v>
      </c>
      <c r="J144" s="143">
        <f t="shared" si="2"/>
        <v>45631</v>
      </c>
      <c r="K144" s="202">
        <v>8</v>
      </c>
      <c r="L144" s="285" t="s">
        <v>581</v>
      </c>
      <c r="M144" s="223"/>
      <c r="N144" s="203"/>
      <c r="O144" s="222" t="s">
        <v>326</v>
      </c>
    </row>
    <row r="145" spans="1:15" ht="29.25" customHeight="1">
      <c r="A145" s="221" t="s">
        <v>6334</v>
      </c>
      <c r="B145" s="221" t="s">
        <v>161</v>
      </c>
      <c r="C145" s="222" t="s">
        <v>66</v>
      </c>
      <c r="D145" s="222" t="s">
        <v>162</v>
      </c>
      <c r="E145" s="199" t="s">
        <v>163</v>
      </c>
      <c r="F145" s="200" t="s">
        <v>704</v>
      </c>
      <c r="G145" s="200" t="s">
        <v>705</v>
      </c>
      <c r="H145" s="200"/>
      <c r="I145" s="200">
        <v>45632</v>
      </c>
      <c r="J145" s="143">
        <f t="shared" si="2"/>
        <v>45632</v>
      </c>
      <c r="K145" s="202">
        <v>8</v>
      </c>
      <c r="L145" s="285" t="s">
        <v>4579</v>
      </c>
      <c r="M145" s="223"/>
      <c r="N145" s="203"/>
      <c r="O145" s="222" t="s">
        <v>326</v>
      </c>
    </row>
    <row r="146" spans="1:15" ht="29.25" customHeight="1">
      <c r="A146" s="221" t="s">
        <v>6334</v>
      </c>
      <c r="B146" s="221" t="s">
        <v>161</v>
      </c>
      <c r="C146" s="222" t="s">
        <v>66</v>
      </c>
      <c r="D146" s="222" t="s">
        <v>162</v>
      </c>
      <c r="E146" s="199" t="s">
        <v>163</v>
      </c>
      <c r="F146" s="200" t="s">
        <v>704</v>
      </c>
      <c r="G146" s="200" t="s">
        <v>705</v>
      </c>
      <c r="H146" s="200"/>
      <c r="I146" s="200">
        <v>45635</v>
      </c>
      <c r="J146" s="143">
        <f t="shared" si="2"/>
        <v>45635</v>
      </c>
      <c r="K146" s="202">
        <v>8</v>
      </c>
      <c r="L146" s="285" t="s">
        <v>4580</v>
      </c>
      <c r="M146" s="223"/>
      <c r="N146" s="203"/>
      <c r="O146" s="222" t="s">
        <v>326</v>
      </c>
    </row>
    <row r="147" spans="1:15" ht="29.25" customHeight="1">
      <c r="A147" s="221" t="s">
        <v>6334</v>
      </c>
      <c r="B147" s="221" t="s">
        <v>161</v>
      </c>
      <c r="C147" s="222" t="s">
        <v>66</v>
      </c>
      <c r="D147" s="222" t="s">
        <v>162</v>
      </c>
      <c r="E147" s="199" t="s">
        <v>163</v>
      </c>
      <c r="F147" s="200" t="s">
        <v>704</v>
      </c>
      <c r="G147" s="200" t="s">
        <v>705</v>
      </c>
      <c r="H147" s="200"/>
      <c r="I147" s="200">
        <v>45636</v>
      </c>
      <c r="J147" s="143">
        <f t="shared" si="2"/>
        <v>45636</v>
      </c>
      <c r="K147" s="202">
        <v>6.5</v>
      </c>
      <c r="L147" s="285" t="s">
        <v>275</v>
      </c>
      <c r="M147" s="223"/>
      <c r="N147" s="203"/>
      <c r="O147" s="222" t="s">
        <v>326</v>
      </c>
    </row>
    <row r="148" spans="1:15" ht="29.25" customHeight="1">
      <c r="A148" s="221" t="s">
        <v>6334</v>
      </c>
      <c r="B148" s="221" t="s">
        <v>161</v>
      </c>
      <c r="C148" s="222" t="s">
        <v>66</v>
      </c>
      <c r="D148" s="222" t="s">
        <v>162</v>
      </c>
      <c r="E148" s="199" t="s">
        <v>163</v>
      </c>
      <c r="F148" s="200" t="s">
        <v>630</v>
      </c>
      <c r="G148" s="200" t="s">
        <v>631</v>
      </c>
      <c r="H148" s="200"/>
      <c r="I148" s="200">
        <v>45637</v>
      </c>
      <c r="J148" s="143">
        <f t="shared" si="2"/>
        <v>45637</v>
      </c>
      <c r="K148" s="202">
        <v>1.5</v>
      </c>
      <c r="L148" s="285" t="s">
        <v>4581</v>
      </c>
      <c r="M148" s="223"/>
      <c r="N148" s="203"/>
      <c r="O148" s="222" t="s">
        <v>326</v>
      </c>
    </row>
    <row r="149" spans="1:15" ht="29.25" customHeight="1">
      <c r="A149" s="221" t="s">
        <v>6334</v>
      </c>
      <c r="B149" s="221" t="s">
        <v>161</v>
      </c>
      <c r="C149" s="222" t="s">
        <v>66</v>
      </c>
      <c r="D149" s="222" t="s">
        <v>162</v>
      </c>
      <c r="E149" s="199" t="s">
        <v>163</v>
      </c>
      <c r="F149" s="200" t="s">
        <v>937</v>
      </c>
      <c r="G149" s="200" t="s">
        <v>938</v>
      </c>
      <c r="H149" s="200"/>
      <c r="I149" s="200">
        <v>45637</v>
      </c>
      <c r="J149" s="143">
        <f t="shared" si="2"/>
        <v>45637</v>
      </c>
      <c r="K149" s="202">
        <v>1.5</v>
      </c>
      <c r="L149" s="285" t="s">
        <v>4582</v>
      </c>
      <c r="M149" s="223"/>
      <c r="N149" s="203"/>
      <c r="O149" s="222" t="s">
        <v>326</v>
      </c>
    </row>
    <row r="150" spans="1:15" ht="29.25" customHeight="1">
      <c r="A150" s="221" t="s">
        <v>6334</v>
      </c>
      <c r="B150" s="221" t="s">
        <v>161</v>
      </c>
      <c r="C150" s="222" t="s">
        <v>66</v>
      </c>
      <c r="D150" s="222" t="s">
        <v>162</v>
      </c>
      <c r="E150" s="199" t="s">
        <v>163</v>
      </c>
      <c r="F150" s="200" t="s">
        <v>704</v>
      </c>
      <c r="G150" s="200" t="s">
        <v>705</v>
      </c>
      <c r="H150" s="200"/>
      <c r="I150" s="200">
        <v>45637</v>
      </c>
      <c r="J150" s="143">
        <f t="shared" si="2"/>
        <v>45637</v>
      </c>
      <c r="K150" s="202">
        <v>5</v>
      </c>
      <c r="L150" s="285" t="s">
        <v>355</v>
      </c>
      <c r="M150" s="223"/>
      <c r="N150" s="203"/>
      <c r="O150" s="222" t="s">
        <v>326</v>
      </c>
    </row>
    <row r="151" spans="1:15" ht="29.25" customHeight="1">
      <c r="A151" s="221" t="s">
        <v>6334</v>
      </c>
      <c r="B151" s="221" t="s">
        <v>161</v>
      </c>
      <c r="C151" s="222" t="s">
        <v>66</v>
      </c>
      <c r="D151" s="222" t="s">
        <v>162</v>
      </c>
      <c r="E151" s="199" t="s">
        <v>163</v>
      </c>
      <c r="F151" s="200" t="s">
        <v>642</v>
      </c>
      <c r="G151" s="200" t="s">
        <v>754</v>
      </c>
      <c r="H151" s="200"/>
      <c r="I151" s="200">
        <v>45639</v>
      </c>
      <c r="J151" s="143">
        <f t="shared" si="2"/>
        <v>45639</v>
      </c>
      <c r="K151" s="202">
        <v>3.5</v>
      </c>
      <c r="L151" s="285" t="s">
        <v>4583</v>
      </c>
      <c r="M151" s="223"/>
      <c r="N151" s="203"/>
      <c r="O151" s="222" t="s">
        <v>326</v>
      </c>
    </row>
    <row r="152" spans="1:15" ht="29.25" customHeight="1">
      <c r="A152" s="221" t="s">
        <v>6334</v>
      </c>
      <c r="B152" s="221" t="s">
        <v>161</v>
      </c>
      <c r="C152" s="222" t="s">
        <v>66</v>
      </c>
      <c r="D152" s="222" t="s">
        <v>162</v>
      </c>
      <c r="E152" s="199" t="s">
        <v>163</v>
      </c>
      <c r="F152" s="200" t="s">
        <v>630</v>
      </c>
      <c r="G152" s="200" t="s">
        <v>631</v>
      </c>
      <c r="H152" s="200"/>
      <c r="I152" s="200">
        <v>45639</v>
      </c>
      <c r="J152" s="143">
        <f t="shared" si="2"/>
        <v>45639</v>
      </c>
      <c r="K152" s="202">
        <v>1.5</v>
      </c>
      <c r="L152" s="285" t="s">
        <v>276</v>
      </c>
      <c r="M152" s="223"/>
      <c r="N152" s="203"/>
      <c r="O152" s="222" t="s">
        <v>326</v>
      </c>
    </row>
    <row r="153" spans="1:15" ht="29.25" customHeight="1">
      <c r="A153" s="221" t="s">
        <v>6334</v>
      </c>
      <c r="B153" s="221" t="s">
        <v>161</v>
      </c>
      <c r="C153" s="222" t="s">
        <v>66</v>
      </c>
      <c r="D153" s="222" t="s">
        <v>162</v>
      </c>
      <c r="E153" s="199" t="s">
        <v>163</v>
      </c>
      <c r="F153" s="200" t="s">
        <v>3407</v>
      </c>
      <c r="G153" s="200" t="s">
        <v>3408</v>
      </c>
      <c r="H153" s="200"/>
      <c r="I153" s="200">
        <v>45642</v>
      </c>
      <c r="J153" s="143">
        <f t="shared" si="2"/>
        <v>45642</v>
      </c>
      <c r="K153" s="202">
        <v>4</v>
      </c>
      <c r="L153" s="285" t="s">
        <v>4584</v>
      </c>
      <c r="M153" s="223"/>
      <c r="N153" s="203"/>
      <c r="O153" s="222" t="s">
        <v>326</v>
      </c>
    </row>
    <row r="154" spans="1:15" ht="29.25" customHeight="1">
      <c r="A154" s="221" t="s">
        <v>6334</v>
      </c>
      <c r="B154" s="221" t="s">
        <v>161</v>
      </c>
      <c r="C154" s="222" t="s">
        <v>66</v>
      </c>
      <c r="D154" s="222" t="s">
        <v>162</v>
      </c>
      <c r="E154" s="199" t="s">
        <v>163</v>
      </c>
      <c r="F154" s="200" t="s">
        <v>642</v>
      </c>
      <c r="G154" s="200" t="s">
        <v>754</v>
      </c>
      <c r="H154" s="200" t="s">
        <v>64</v>
      </c>
      <c r="I154" s="200">
        <v>45642</v>
      </c>
      <c r="J154" s="143">
        <f t="shared" si="2"/>
        <v>45642</v>
      </c>
      <c r="K154" s="202">
        <v>1.5</v>
      </c>
      <c r="L154" s="285" t="s">
        <v>4931</v>
      </c>
      <c r="M154" s="223"/>
      <c r="N154" s="203">
        <v>5.5</v>
      </c>
      <c r="O154" s="222" t="s">
        <v>946</v>
      </c>
    </row>
    <row r="155" spans="1:15" ht="29.25" customHeight="1">
      <c r="A155" s="221" t="s">
        <v>6334</v>
      </c>
      <c r="B155" s="221" t="s">
        <v>161</v>
      </c>
      <c r="C155" s="222" t="s">
        <v>66</v>
      </c>
      <c r="D155" s="222" t="s">
        <v>162</v>
      </c>
      <c r="E155" s="199" t="s">
        <v>163</v>
      </c>
      <c r="F155" s="200" t="s">
        <v>704</v>
      </c>
      <c r="G155" s="200" t="s">
        <v>705</v>
      </c>
      <c r="H155" s="200"/>
      <c r="I155" s="200">
        <v>45643</v>
      </c>
      <c r="J155" s="143">
        <f t="shared" si="2"/>
        <v>45643</v>
      </c>
      <c r="K155" s="202">
        <v>3</v>
      </c>
      <c r="L155" s="285" t="s">
        <v>4932</v>
      </c>
      <c r="M155" s="223"/>
      <c r="N155" s="203"/>
      <c r="O155" s="222" t="s">
        <v>326</v>
      </c>
    </row>
    <row r="156" spans="1:15" ht="29.25" customHeight="1">
      <c r="A156" s="221" t="s">
        <v>6334</v>
      </c>
      <c r="B156" s="221" t="s">
        <v>161</v>
      </c>
      <c r="C156" s="222" t="s">
        <v>66</v>
      </c>
      <c r="D156" s="222" t="s">
        <v>162</v>
      </c>
      <c r="E156" s="199" t="s">
        <v>163</v>
      </c>
      <c r="F156" s="200" t="s">
        <v>3407</v>
      </c>
      <c r="G156" s="200" t="s">
        <v>3408</v>
      </c>
      <c r="H156" s="200"/>
      <c r="I156" s="200">
        <v>45644</v>
      </c>
      <c r="J156" s="143">
        <f t="shared" si="2"/>
        <v>45644</v>
      </c>
      <c r="K156" s="202">
        <v>6</v>
      </c>
      <c r="L156" s="285" t="s">
        <v>4933</v>
      </c>
      <c r="M156" s="223"/>
      <c r="N156" s="203"/>
      <c r="O156" s="222" t="s">
        <v>326</v>
      </c>
    </row>
    <row r="157" spans="1:15" ht="29.25" customHeight="1">
      <c r="A157" s="221" t="s">
        <v>6334</v>
      </c>
      <c r="B157" s="221" t="s">
        <v>161</v>
      </c>
      <c r="C157" s="222" t="s">
        <v>66</v>
      </c>
      <c r="D157" s="222" t="s">
        <v>162</v>
      </c>
      <c r="E157" s="199" t="s">
        <v>163</v>
      </c>
      <c r="F157" s="200" t="s">
        <v>704</v>
      </c>
      <c r="G157" s="200" t="s">
        <v>705</v>
      </c>
      <c r="H157" s="200"/>
      <c r="I157" s="200">
        <v>45645</v>
      </c>
      <c r="J157" s="143">
        <f t="shared" si="2"/>
        <v>45645</v>
      </c>
      <c r="K157" s="202">
        <v>6</v>
      </c>
      <c r="L157" s="285" t="s">
        <v>4934</v>
      </c>
      <c r="M157" s="223"/>
      <c r="N157" s="203"/>
      <c r="O157" s="222" t="s">
        <v>326</v>
      </c>
    </row>
    <row r="158" spans="1:15" ht="29.25" customHeight="1">
      <c r="A158" s="221" t="s">
        <v>6334</v>
      </c>
      <c r="B158" s="221" t="s">
        <v>161</v>
      </c>
      <c r="C158" s="222" t="s">
        <v>66</v>
      </c>
      <c r="D158" s="222" t="s">
        <v>162</v>
      </c>
      <c r="E158" s="199" t="s">
        <v>163</v>
      </c>
      <c r="F158" s="200" t="s">
        <v>3407</v>
      </c>
      <c r="G158" s="200" t="s">
        <v>3408</v>
      </c>
      <c r="H158" s="200"/>
      <c r="I158" s="200">
        <v>45649</v>
      </c>
      <c r="J158" s="143">
        <f t="shared" si="2"/>
        <v>45649</v>
      </c>
      <c r="K158" s="202">
        <v>1</v>
      </c>
      <c r="L158" s="285" t="s">
        <v>4935</v>
      </c>
      <c r="M158" s="223"/>
      <c r="N158" s="203"/>
      <c r="O158" s="222" t="s">
        <v>326</v>
      </c>
    </row>
    <row r="159" spans="1:15" ht="29.25" customHeight="1">
      <c r="A159" s="221" t="s">
        <v>6334</v>
      </c>
      <c r="B159" s="221" t="s">
        <v>161</v>
      </c>
      <c r="C159" s="222" t="s">
        <v>66</v>
      </c>
      <c r="D159" s="222" t="s">
        <v>162</v>
      </c>
      <c r="E159" s="199" t="s">
        <v>163</v>
      </c>
      <c r="F159" s="200" t="s">
        <v>704</v>
      </c>
      <c r="G159" s="200" t="s">
        <v>705</v>
      </c>
      <c r="H159" s="200"/>
      <c r="I159" s="200">
        <v>45649</v>
      </c>
      <c r="J159" s="143">
        <f t="shared" si="2"/>
        <v>45649</v>
      </c>
      <c r="K159" s="202">
        <v>1</v>
      </c>
      <c r="L159" s="285" t="s">
        <v>4936</v>
      </c>
      <c r="M159" s="223"/>
      <c r="N159" s="203"/>
      <c r="O159" s="222" t="s">
        <v>326</v>
      </c>
    </row>
    <row r="160" spans="1:15" ht="29.25" customHeight="1">
      <c r="A160" s="221" t="s">
        <v>6334</v>
      </c>
      <c r="B160" s="221" t="s">
        <v>161</v>
      </c>
      <c r="C160" s="222" t="s">
        <v>66</v>
      </c>
      <c r="D160" s="222" t="s">
        <v>162</v>
      </c>
      <c r="E160" s="199" t="s">
        <v>163</v>
      </c>
      <c r="F160" s="200" t="s">
        <v>704</v>
      </c>
      <c r="G160" s="200" t="s">
        <v>705</v>
      </c>
      <c r="H160" s="200"/>
      <c r="I160" s="200">
        <v>45660</v>
      </c>
      <c r="J160" s="143">
        <f t="shared" si="2"/>
        <v>45660</v>
      </c>
      <c r="K160" s="202">
        <v>3</v>
      </c>
      <c r="L160" s="285" t="s">
        <v>5214</v>
      </c>
      <c r="M160" s="223"/>
      <c r="N160" s="203"/>
      <c r="O160" s="222" t="s">
        <v>326</v>
      </c>
    </row>
    <row r="161" spans="1:15" ht="29.25" customHeight="1">
      <c r="A161" s="221" t="s">
        <v>6334</v>
      </c>
      <c r="B161" s="221" t="s">
        <v>161</v>
      </c>
      <c r="C161" s="222" t="s">
        <v>66</v>
      </c>
      <c r="D161" s="222" t="s">
        <v>162</v>
      </c>
      <c r="E161" s="199" t="s">
        <v>163</v>
      </c>
      <c r="F161" s="200" t="s">
        <v>642</v>
      </c>
      <c r="G161" s="200" t="s">
        <v>754</v>
      </c>
      <c r="H161" s="200"/>
      <c r="I161" s="200">
        <v>45660</v>
      </c>
      <c r="J161" s="143">
        <f t="shared" si="2"/>
        <v>45660</v>
      </c>
      <c r="K161" s="202">
        <v>4</v>
      </c>
      <c r="L161" s="285" t="s">
        <v>5215</v>
      </c>
      <c r="M161" s="223"/>
      <c r="N161" s="203"/>
      <c r="O161" s="222" t="s">
        <v>326</v>
      </c>
    </row>
    <row r="162" spans="1:15" ht="29.25" customHeight="1">
      <c r="A162" s="221" t="s">
        <v>6334</v>
      </c>
      <c r="B162" s="221" t="s">
        <v>161</v>
      </c>
      <c r="C162" s="222" t="s">
        <v>66</v>
      </c>
      <c r="D162" s="222" t="s">
        <v>162</v>
      </c>
      <c r="E162" s="199" t="s">
        <v>163</v>
      </c>
      <c r="F162" s="200" t="s">
        <v>4750</v>
      </c>
      <c r="G162" s="200" t="s">
        <v>4751</v>
      </c>
      <c r="H162" s="200"/>
      <c r="I162" s="200">
        <v>45663</v>
      </c>
      <c r="J162" s="143">
        <f t="shared" si="2"/>
        <v>45663</v>
      </c>
      <c r="K162" s="202">
        <v>6</v>
      </c>
      <c r="L162" s="284" t="s">
        <v>2433</v>
      </c>
      <c r="M162" s="223"/>
      <c r="N162" s="203"/>
      <c r="O162" s="222" t="s">
        <v>326</v>
      </c>
    </row>
    <row r="163" spans="1:15" ht="29.25" customHeight="1">
      <c r="A163" s="221" t="s">
        <v>6334</v>
      </c>
      <c r="B163" s="221" t="s">
        <v>161</v>
      </c>
      <c r="C163" s="222" t="s">
        <v>66</v>
      </c>
      <c r="D163" s="222" t="s">
        <v>162</v>
      </c>
      <c r="E163" s="199" t="s">
        <v>166</v>
      </c>
      <c r="F163" s="200"/>
      <c r="G163" s="200"/>
      <c r="H163" s="200"/>
      <c r="I163" s="200">
        <v>45663</v>
      </c>
      <c r="J163" s="143">
        <f t="shared" si="2"/>
        <v>45663</v>
      </c>
      <c r="K163" s="202">
        <v>2</v>
      </c>
      <c r="L163" s="285" t="s">
        <v>5216</v>
      </c>
      <c r="M163" s="223"/>
      <c r="N163" s="203"/>
      <c r="O163" s="222" t="s">
        <v>326</v>
      </c>
    </row>
    <row r="164" spans="1:15" ht="29.25" customHeight="1">
      <c r="A164" s="221" t="s">
        <v>6334</v>
      </c>
      <c r="B164" s="221" t="s">
        <v>161</v>
      </c>
      <c r="C164" s="222" t="s">
        <v>66</v>
      </c>
      <c r="D164" s="222" t="s">
        <v>162</v>
      </c>
      <c r="E164" s="199" t="s">
        <v>163</v>
      </c>
      <c r="F164" s="200" t="s">
        <v>4750</v>
      </c>
      <c r="G164" s="200" t="s">
        <v>4751</v>
      </c>
      <c r="H164" s="200"/>
      <c r="I164" s="200">
        <v>45664</v>
      </c>
      <c r="J164" s="143">
        <f t="shared" si="2"/>
        <v>45664</v>
      </c>
      <c r="K164" s="202">
        <v>8</v>
      </c>
      <c r="L164" s="284" t="s">
        <v>5217</v>
      </c>
      <c r="M164" s="223"/>
      <c r="N164" s="203"/>
      <c r="O164" s="222" t="s">
        <v>326</v>
      </c>
    </row>
    <row r="165" spans="1:15" ht="29.25" customHeight="1">
      <c r="A165" s="221" t="s">
        <v>6334</v>
      </c>
      <c r="B165" s="221" t="s">
        <v>161</v>
      </c>
      <c r="C165" s="222" t="s">
        <v>66</v>
      </c>
      <c r="D165" s="222" t="s">
        <v>162</v>
      </c>
      <c r="E165" s="199" t="s">
        <v>163</v>
      </c>
      <c r="F165" s="200" t="s">
        <v>4750</v>
      </c>
      <c r="G165" s="200" t="s">
        <v>4751</v>
      </c>
      <c r="H165" s="200"/>
      <c r="I165" s="200">
        <v>45665</v>
      </c>
      <c r="J165" s="143">
        <f t="shared" si="2"/>
        <v>45665</v>
      </c>
      <c r="K165" s="202">
        <v>6</v>
      </c>
      <c r="L165" s="285" t="s">
        <v>5218</v>
      </c>
      <c r="M165" s="223"/>
      <c r="N165" s="203"/>
      <c r="O165" s="222" t="s">
        <v>326</v>
      </c>
    </row>
    <row r="166" spans="1:15" ht="29.25" customHeight="1">
      <c r="A166" s="221" t="s">
        <v>6334</v>
      </c>
      <c r="B166" s="221" t="s">
        <v>161</v>
      </c>
      <c r="C166" s="222" t="s">
        <v>66</v>
      </c>
      <c r="D166" s="222" t="s">
        <v>162</v>
      </c>
      <c r="E166" s="199" t="s">
        <v>163</v>
      </c>
      <c r="F166" s="200" t="s">
        <v>4750</v>
      </c>
      <c r="G166" s="200" t="s">
        <v>4751</v>
      </c>
      <c r="H166" s="200"/>
      <c r="I166" s="200">
        <v>45666</v>
      </c>
      <c r="J166" s="143">
        <f t="shared" si="2"/>
        <v>45666</v>
      </c>
      <c r="K166" s="202">
        <v>6</v>
      </c>
      <c r="L166" s="285" t="s">
        <v>396</v>
      </c>
      <c r="M166" s="223"/>
      <c r="N166" s="203"/>
      <c r="O166" s="222" t="s">
        <v>326</v>
      </c>
    </row>
    <row r="167" spans="1:15" ht="29.25" customHeight="1">
      <c r="A167" s="221" t="s">
        <v>6334</v>
      </c>
      <c r="B167" s="221" t="s">
        <v>161</v>
      </c>
      <c r="C167" s="222" t="s">
        <v>66</v>
      </c>
      <c r="D167" s="222" t="s">
        <v>162</v>
      </c>
      <c r="E167" s="199" t="s">
        <v>163</v>
      </c>
      <c r="F167" s="200" t="s">
        <v>4750</v>
      </c>
      <c r="G167" s="200" t="s">
        <v>4751</v>
      </c>
      <c r="H167" s="200"/>
      <c r="I167" s="200">
        <v>45667</v>
      </c>
      <c r="J167" s="143">
        <f t="shared" si="2"/>
        <v>45667</v>
      </c>
      <c r="K167" s="202">
        <v>4</v>
      </c>
      <c r="L167" s="285" t="s">
        <v>5219</v>
      </c>
      <c r="M167" s="223"/>
      <c r="N167" s="203"/>
      <c r="O167" s="222" t="s">
        <v>326</v>
      </c>
    </row>
    <row r="168" spans="1:15" ht="29.25" customHeight="1">
      <c r="A168" s="221" t="s">
        <v>6334</v>
      </c>
      <c r="B168" s="221" t="s">
        <v>161</v>
      </c>
      <c r="C168" s="222" t="s">
        <v>66</v>
      </c>
      <c r="D168" s="222" t="s">
        <v>162</v>
      </c>
      <c r="E168" s="199" t="s">
        <v>163</v>
      </c>
      <c r="F168" s="200" t="s">
        <v>5212</v>
      </c>
      <c r="G168" s="200" t="s">
        <v>5213</v>
      </c>
      <c r="H168" s="200"/>
      <c r="I168" s="200">
        <v>45667</v>
      </c>
      <c r="J168" s="143">
        <f t="shared" si="2"/>
        <v>45667</v>
      </c>
      <c r="K168" s="202">
        <v>2.5</v>
      </c>
      <c r="L168" s="285" t="s">
        <v>5220</v>
      </c>
      <c r="M168" s="223"/>
      <c r="N168" s="203"/>
      <c r="O168" s="222" t="s">
        <v>326</v>
      </c>
    </row>
    <row r="169" spans="1:15" ht="29.25" customHeight="1">
      <c r="A169" s="221" t="s">
        <v>6334</v>
      </c>
      <c r="B169" s="221" t="s">
        <v>161</v>
      </c>
      <c r="C169" s="222" t="s">
        <v>66</v>
      </c>
      <c r="D169" s="222" t="s">
        <v>162</v>
      </c>
      <c r="E169" s="199" t="s">
        <v>163</v>
      </c>
      <c r="F169" s="200" t="s">
        <v>5212</v>
      </c>
      <c r="G169" s="200" t="s">
        <v>5213</v>
      </c>
      <c r="H169" s="200"/>
      <c r="I169" s="200">
        <v>45670</v>
      </c>
      <c r="J169" s="143">
        <f t="shared" si="2"/>
        <v>45670</v>
      </c>
      <c r="K169" s="202">
        <v>6</v>
      </c>
      <c r="L169" s="285" t="s">
        <v>483</v>
      </c>
      <c r="M169" s="223"/>
      <c r="N169" s="203"/>
      <c r="O169" s="222" t="s">
        <v>326</v>
      </c>
    </row>
    <row r="170" spans="1:15" ht="29.25" customHeight="1">
      <c r="A170" s="221" t="s">
        <v>6334</v>
      </c>
      <c r="B170" s="221" t="s">
        <v>161</v>
      </c>
      <c r="C170" s="222" t="s">
        <v>66</v>
      </c>
      <c r="D170" s="222" t="s">
        <v>162</v>
      </c>
      <c r="E170" s="199" t="s">
        <v>163</v>
      </c>
      <c r="F170" s="200" t="s">
        <v>4750</v>
      </c>
      <c r="G170" s="200" t="s">
        <v>4751</v>
      </c>
      <c r="H170" s="200" t="s">
        <v>64</v>
      </c>
      <c r="I170" s="200">
        <v>45670</v>
      </c>
      <c r="J170" s="143">
        <f t="shared" si="2"/>
        <v>45670</v>
      </c>
      <c r="K170" s="202">
        <v>1</v>
      </c>
      <c r="L170" s="285" t="s">
        <v>5679</v>
      </c>
      <c r="M170" s="223"/>
      <c r="N170" s="203">
        <v>1.75</v>
      </c>
      <c r="O170" s="222" t="s">
        <v>958</v>
      </c>
    </row>
    <row r="171" spans="1:15" ht="29.25" customHeight="1">
      <c r="A171" s="221" t="s">
        <v>6334</v>
      </c>
      <c r="B171" s="221" t="s">
        <v>161</v>
      </c>
      <c r="C171" s="222" t="s">
        <v>66</v>
      </c>
      <c r="D171" s="222" t="s">
        <v>162</v>
      </c>
      <c r="E171" s="199" t="s">
        <v>163</v>
      </c>
      <c r="F171" s="200" t="s">
        <v>2580</v>
      </c>
      <c r="G171" s="200" t="s">
        <v>2581</v>
      </c>
      <c r="H171" s="200"/>
      <c r="I171" s="200">
        <v>45671</v>
      </c>
      <c r="J171" s="143">
        <f t="shared" si="2"/>
        <v>45671</v>
      </c>
      <c r="K171" s="202">
        <v>7</v>
      </c>
      <c r="L171" s="284" t="s">
        <v>5680</v>
      </c>
      <c r="M171" s="223"/>
      <c r="N171" s="203"/>
      <c r="O171" s="222" t="s">
        <v>326</v>
      </c>
    </row>
    <row r="172" spans="1:15" ht="29.25" customHeight="1">
      <c r="A172" s="221" t="s">
        <v>6334</v>
      </c>
      <c r="B172" s="221" t="s">
        <v>161</v>
      </c>
      <c r="C172" s="222" t="s">
        <v>66</v>
      </c>
      <c r="D172" s="222" t="s">
        <v>162</v>
      </c>
      <c r="E172" s="199" t="s">
        <v>163</v>
      </c>
      <c r="F172" s="200" t="s">
        <v>2580</v>
      </c>
      <c r="G172" s="200" t="s">
        <v>2581</v>
      </c>
      <c r="H172" s="200"/>
      <c r="I172" s="200">
        <v>45672</v>
      </c>
      <c r="J172" s="143">
        <f t="shared" si="2"/>
        <v>45672</v>
      </c>
      <c r="K172" s="202">
        <v>7</v>
      </c>
      <c r="L172" s="285" t="s">
        <v>5681</v>
      </c>
      <c r="M172" s="223"/>
      <c r="N172" s="203"/>
      <c r="O172" s="222" t="s">
        <v>326</v>
      </c>
    </row>
    <row r="173" spans="1:15" ht="29.25" customHeight="1">
      <c r="A173" s="221" t="s">
        <v>6334</v>
      </c>
      <c r="B173" s="221" t="s">
        <v>161</v>
      </c>
      <c r="C173" s="222" t="s">
        <v>66</v>
      </c>
      <c r="D173" s="222" t="s">
        <v>162</v>
      </c>
      <c r="E173" s="199" t="s">
        <v>163</v>
      </c>
      <c r="F173" s="200" t="s">
        <v>5212</v>
      </c>
      <c r="G173" s="200" t="s">
        <v>5213</v>
      </c>
      <c r="H173" s="200"/>
      <c r="I173" s="200">
        <v>45672</v>
      </c>
      <c r="J173" s="143">
        <f t="shared" si="2"/>
        <v>45672</v>
      </c>
      <c r="K173" s="202">
        <v>1</v>
      </c>
      <c r="L173" s="285" t="s">
        <v>5682</v>
      </c>
      <c r="M173" s="223"/>
      <c r="N173" s="203"/>
      <c r="O173" s="222" t="s">
        <v>326</v>
      </c>
    </row>
    <row r="174" spans="1:15" ht="29.25" customHeight="1">
      <c r="A174" s="221" t="s">
        <v>6334</v>
      </c>
      <c r="B174" s="221" t="s">
        <v>161</v>
      </c>
      <c r="C174" s="222" t="s">
        <v>66</v>
      </c>
      <c r="D174" s="222" t="s">
        <v>162</v>
      </c>
      <c r="E174" s="199" t="s">
        <v>176</v>
      </c>
      <c r="F174" s="200"/>
      <c r="G174" s="200"/>
      <c r="H174" s="200"/>
      <c r="I174" s="200">
        <v>45674</v>
      </c>
      <c r="J174" s="143">
        <f t="shared" si="2"/>
        <v>45674</v>
      </c>
      <c r="K174" s="202">
        <v>2</v>
      </c>
      <c r="L174" s="285" t="s">
        <v>5683</v>
      </c>
      <c r="M174" s="223" t="s">
        <v>5684</v>
      </c>
      <c r="N174" s="203"/>
      <c r="O174" s="222" t="s">
        <v>326</v>
      </c>
    </row>
    <row r="175" spans="1:15" ht="29.25" customHeight="1">
      <c r="A175" s="221" t="s">
        <v>6334</v>
      </c>
      <c r="B175" s="221" t="s">
        <v>161</v>
      </c>
      <c r="C175" s="222" t="s">
        <v>66</v>
      </c>
      <c r="D175" s="222" t="s">
        <v>162</v>
      </c>
      <c r="E175" s="199" t="s">
        <v>163</v>
      </c>
      <c r="F175" s="200" t="s">
        <v>630</v>
      </c>
      <c r="G175" s="200" t="s">
        <v>631</v>
      </c>
      <c r="H175" s="200"/>
      <c r="I175" s="200">
        <v>45674</v>
      </c>
      <c r="J175" s="143">
        <f t="shared" si="2"/>
        <v>45674</v>
      </c>
      <c r="K175" s="202">
        <v>4</v>
      </c>
      <c r="L175" s="285" t="s">
        <v>5685</v>
      </c>
      <c r="M175" s="223"/>
      <c r="N175" s="203"/>
      <c r="O175" s="222" t="s">
        <v>326</v>
      </c>
    </row>
    <row r="176" spans="1:15" ht="29.25" customHeight="1">
      <c r="A176" s="221" t="s">
        <v>6334</v>
      </c>
      <c r="B176" s="221" t="s">
        <v>161</v>
      </c>
      <c r="C176" s="222" t="s">
        <v>66</v>
      </c>
      <c r="D176" s="222" t="s">
        <v>162</v>
      </c>
      <c r="E176" s="199" t="s">
        <v>163</v>
      </c>
      <c r="F176" s="200" t="s">
        <v>2580</v>
      </c>
      <c r="G176" s="200" t="s">
        <v>2581</v>
      </c>
      <c r="H176" s="200"/>
      <c r="I176" s="200">
        <v>45677</v>
      </c>
      <c r="J176" s="143">
        <f t="shared" si="2"/>
        <v>45677</v>
      </c>
      <c r="K176" s="202">
        <v>1</v>
      </c>
      <c r="L176" s="285" t="s">
        <v>5686</v>
      </c>
      <c r="M176" s="223"/>
      <c r="N176" s="203"/>
      <c r="O176" s="222" t="s">
        <v>326</v>
      </c>
    </row>
    <row r="177" spans="1:15" ht="29.25" customHeight="1">
      <c r="A177" s="221" t="s">
        <v>6334</v>
      </c>
      <c r="B177" s="221" t="s">
        <v>161</v>
      </c>
      <c r="C177" s="222" t="s">
        <v>66</v>
      </c>
      <c r="D177" s="222" t="s">
        <v>162</v>
      </c>
      <c r="E177" s="199" t="s">
        <v>163</v>
      </c>
      <c r="F177" s="200" t="s">
        <v>937</v>
      </c>
      <c r="G177" s="200" t="s">
        <v>938</v>
      </c>
      <c r="H177" s="200"/>
      <c r="I177" s="200">
        <v>45677</v>
      </c>
      <c r="J177" s="143">
        <f t="shared" si="2"/>
        <v>45677</v>
      </c>
      <c r="K177" s="202">
        <v>6</v>
      </c>
      <c r="L177" s="285" t="s">
        <v>5687</v>
      </c>
      <c r="M177" s="223"/>
      <c r="N177" s="203"/>
      <c r="O177" s="222" t="s">
        <v>326</v>
      </c>
    </row>
    <row r="178" spans="1:15" ht="29.25" customHeight="1">
      <c r="A178" s="221" t="s">
        <v>6334</v>
      </c>
      <c r="B178" s="221" t="s">
        <v>161</v>
      </c>
      <c r="C178" s="222" t="s">
        <v>66</v>
      </c>
      <c r="D178" s="222" t="s">
        <v>162</v>
      </c>
      <c r="E178" s="199" t="s">
        <v>163</v>
      </c>
      <c r="F178" s="200" t="s">
        <v>3407</v>
      </c>
      <c r="G178" s="200" t="s">
        <v>3408</v>
      </c>
      <c r="H178" s="200"/>
      <c r="I178" s="200">
        <v>45678</v>
      </c>
      <c r="J178" s="143">
        <f t="shared" si="2"/>
        <v>45678</v>
      </c>
      <c r="K178" s="202">
        <v>6</v>
      </c>
      <c r="L178" s="285" t="s">
        <v>5688</v>
      </c>
      <c r="M178" s="223"/>
      <c r="N178" s="203"/>
      <c r="O178" s="222" t="s">
        <v>326</v>
      </c>
    </row>
    <row r="179" spans="1:15" ht="29.25" customHeight="1">
      <c r="A179" s="221" t="s">
        <v>6334</v>
      </c>
      <c r="B179" s="221" t="s">
        <v>161</v>
      </c>
      <c r="C179" s="222" t="s">
        <v>66</v>
      </c>
      <c r="D179" s="222" t="s">
        <v>162</v>
      </c>
      <c r="E179" s="199" t="s">
        <v>163</v>
      </c>
      <c r="F179" s="200" t="s">
        <v>2580</v>
      </c>
      <c r="G179" s="200" t="s">
        <v>2581</v>
      </c>
      <c r="H179" s="200"/>
      <c r="I179" s="200">
        <v>45678</v>
      </c>
      <c r="J179" s="143">
        <f t="shared" si="2"/>
        <v>45678</v>
      </c>
      <c r="K179" s="202">
        <v>1</v>
      </c>
      <c r="L179" s="285" t="s">
        <v>5689</v>
      </c>
      <c r="M179" s="223"/>
      <c r="N179" s="203"/>
      <c r="O179" s="222" t="s">
        <v>326</v>
      </c>
    </row>
    <row r="180" spans="1:15" ht="29.25" customHeight="1">
      <c r="A180" s="221" t="s">
        <v>6334</v>
      </c>
      <c r="B180" s="221" t="s">
        <v>161</v>
      </c>
      <c r="C180" s="222" t="s">
        <v>66</v>
      </c>
      <c r="D180" s="222" t="s">
        <v>162</v>
      </c>
      <c r="E180" s="199" t="s">
        <v>163</v>
      </c>
      <c r="F180" s="200" t="s">
        <v>3135</v>
      </c>
      <c r="G180" s="200" t="s">
        <v>3136</v>
      </c>
      <c r="H180" s="200"/>
      <c r="I180" s="200">
        <v>45679</v>
      </c>
      <c r="J180" s="143">
        <f t="shared" si="2"/>
        <v>45679</v>
      </c>
      <c r="K180" s="202">
        <v>6</v>
      </c>
      <c r="L180" s="285" t="s">
        <v>5690</v>
      </c>
      <c r="M180" s="223"/>
      <c r="N180" s="203"/>
      <c r="O180" s="222" t="s">
        <v>326</v>
      </c>
    </row>
    <row r="181" spans="1:15" ht="29.25" customHeight="1">
      <c r="A181" s="221" t="s">
        <v>6334</v>
      </c>
      <c r="B181" s="221" t="s">
        <v>161</v>
      </c>
      <c r="C181" s="222" t="s">
        <v>66</v>
      </c>
      <c r="D181" s="222" t="s">
        <v>162</v>
      </c>
      <c r="E181" s="199" t="s">
        <v>163</v>
      </c>
      <c r="F181" s="200" t="s">
        <v>3407</v>
      </c>
      <c r="G181" s="200" t="s">
        <v>3408</v>
      </c>
      <c r="H181" s="200"/>
      <c r="I181" s="200">
        <v>45679</v>
      </c>
      <c r="J181" s="143">
        <f t="shared" si="2"/>
        <v>45679</v>
      </c>
      <c r="K181" s="202">
        <v>2</v>
      </c>
      <c r="L181" s="285" t="s">
        <v>5691</v>
      </c>
      <c r="M181" s="223"/>
      <c r="N181" s="203"/>
      <c r="O181" s="222" t="s">
        <v>326</v>
      </c>
    </row>
    <row r="182" spans="1:15" ht="29.25" customHeight="1">
      <c r="A182" s="221" t="s">
        <v>6334</v>
      </c>
      <c r="B182" s="221" t="s">
        <v>161</v>
      </c>
      <c r="C182" s="222" t="s">
        <v>66</v>
      </c>
      <c r="D182" s="222" t="s">
        <v>162</v>
      </c>
      <c r="E182" s="199" t="s">
        <v>163</v>
      </c>
      <c r="F182" s="200" t="s">
        <v>2580</v>
      </c>
      <c r="G182" s="200" t="s">
        <v>2581</v>
      </c>
      <c r="H182" s="200"/>
      <c r="I182" s="200">
        <v>45681</v>
      </c>
      <c r="J182" s="143">
        <f t="shared" si="2"/>
        <v>45681</v>
      </c>
      <c r="K182" s="202">
        <v>2</v>
      </c>
      <c r="L182" s="285" t="s">
        <v>5692</v>
      </c>
      <c r="M182" s="223"/>
      <c r="N182" s="203"/>
      <c r="O182" s="222" t="s">
        <v>326</v>
      </c>
    </row>
    <row r="183" spans="1:15" ht="29.25" customHeight="1">
      <c r="A183" s="221" t="s">
        <v>6334</v>
      </c>
      <c r="B183" s="221" t="s">
        <v>161</v>
      </c>
      <c r="C183" s="222" t="s">
        <v>66</v>
      </c>
      <c r="D183" s="222" t="s">
        <v>162</v>
      </c>
      <c r="E183" s="199" t="s">
        <v>163</v>
      </c>
      <c r="F183" s="200" t="s">
        <v>3407</v>
      </c>
      <c r="G183" s="200" t="s">
        <v>3408</v>
      </c>
      <c r="H183" s="200"/>
      <c r="I183" s="200">
        <v>45681</v>
      </c>
      <c r="J183" s="143">
        <f t="shared" si="2"/>
        <v>45681</v>
      </c>
      <c r="K183" s="202">
        <v>2</v>
      </c>
      <c r="L183" s="285" t="s">
        <v>5693</v>
      </c>
      <c r="M183" s="223"/>
      <c r="N183" s="203"/>
      <c r="O183" s="222" t="s">
        <v>326</v>
      </c>
    </row>
    <row r="184" spans="1:15" ht="29.25" customHeight="1">
      <c r="A184" s="221" t="s">
        <v>6334</v>
      </c>
      <c r="B184" s="221" t="s">
        <v>161</v>
      </c>
      <c r="C184" s="222" t="s">
        <v>66</v>
      </c>
      <c r="D184" s="222" t="s">
        <v>162</v>
      </c>
      <c r="E184" s="199" t="s">
        <v>179</v>
      </c>
      <c r="F184" s="200"/>
      <c r="G184" s="200"/>
      <c r="H184" s="200"/>
      <c r="I184" s="200">
        <v>45691</v>
      </c>
      <c r="J184" s="143">
        <f t="shared" si="2"/>
        <v>45691</v>
      </c>
      <c r="K184" s="202">
        <v>8</v>
      </c>
      <c r="L184" s="285" t="s">
        <v>5694</v>
      </c>
      <c r="M184" s="223" t="s">
        <v>5695</v>
      </c>
      <c r="N184" s="203"/>
      <c r="O184" s="222" t="s">
        <v>326</v>
      </c>
    </row>
    <row r="185" spans="1:15" ht="29.25" customHeight="1">
      <c r="A185" s="221" t="s">
        <v>6334</v>
      </c>
      <c r="B185" s="221" t="s">
        <v>161</v>
      </c>
      <c r="C185" s="222" t="s">
        <v>66</v>
      </c>
      <c r="D185" s="222" t="s">
        <v>162</v>
      </c>
      <c r="E185" s="199" t="s">
        <v>179</v>
      </c>
      <c r="F185" s="200"/>
      <c r="G185" s="200"/>
      <c r="H185" s="200"/>
      <c r="I185" s="200">
        <v>45692</v>
      </c>
      <c r="J185" s="143">
        <f t="shared" si="2"/>
        <v>45692</v>
      </c>
      <c r="K185" s="202">
        <v>8</v>
      </c>
      <c r="L185" s="285" t="s">
        <v>5696</v>
      </c>
      <c r="M185" s="223" t="s">
        <v>5695</v>
      </c>
      <c r="N185" s="203"/>
      <c r="O185" s="222" t="s">
        <v>326</v>
      </c>
    </row>
    <row r="186" spans="1:15" ht="29.25" customHeight="1">
      <c r="A186" s="221" t="s">
        <v>6334</v>
      </c>
      <c r="B186" s="221" t="s">
        <v>161</v>
      </c>
      <c r="C186" s="222" t="s">
        <v>66</v>
      </c>
      <c r="D186" s="222" t="s">
        <v>162</v>
      </c>
      <c r="E186" s="199" t="s">
        <v>163</v>
      </c>
      <c r="F186" s="200" t="s">
        <v>3135</v>
      </c>
      <c r="G186" s="200" t="s">
        <v>3136</v>
      </c>
      <c r="H186" s="200"/>
      <c r="I186" s="200">
        <v>45694</v>
      </c>
      <c r="J186" s="143">
        <f t="shared" si="2"/>
        <v>45694</v>
      </c>
      <c r="K186" s="202">
        <v>2</v>
      </c>
      <c r="L186" s="285" t="s">
        <v>5697</v>
      </c>
      <c r="M186" s="223"/>
      <c r="N186" s="203"/>
      <c r="O186" s="222" t="s">
        <v>326</v>
      </c>
    </row>
    <row r="187" spans="1:15" ht="29.25" customHeight="1">
      <c r="A187" s="221" t="s">
        <v>6334</v>
      </c>
      <c r="B187" s="221" t="s">
        <v>161</v>
      </c>
      <c r="C187" s="222" t="s">
        <v>66</v>
      </c>
      <c r="D187" s="222" t="s">
        <v>162</v>
      </c>
      <c r="E187" s="199" t="s">
        <v>179</v>
      </c>
      <c r="F187" s="200"/>
      <c r="G187" s="200"/>
      <c r="H187" s="200"/>
      <c r="I187" s="200">
        <v>45694</v>
      </c>
      <c r="J187" s="143">
        <f t="shared" si="2"/>
        <v>45694</v>
      </c>
      <c r="K187" s="202">
        <v>2</v>
      </c>
      <c r="L187" s="285" t="s">
        <v>5698</v>
      </c>
      <c r="M187" s="223" t="s">
        <v>5695</v>
      </c>
      <c r="N187" s="203"/>
      <c r="O187" s="222" t="s">
        <v>326</v>
      </c>
    </row>
    <row r="188" spans="1:15" ht="29.25" customHeight="1">
      <c r="A188" s="221" t="s">
        <v>6334</v>
      </c>
      <c r="B188" s="221" t="s">
        <v>161</v>
      </c>
      <c r="C188" s="222" t="s">
        <v>66</v>
      </c>
      <c r="D188" s="222" t="s">
        <v>162</v>
      </c>
      <c r="E188" s="199" t="s">
        <v>176</v>
      </c>
      <c r="F188" s="200"/>
      <c r="G188" s="200"/>
      <c r="H188" s="200"/>
      <c r="I188" s="200">
        <v>45694</v>
      </c>
      <c r="J188" s="143">
        <f t="shared" si="2"/>
        <v>45694</v>
      </c>
      <c r="K188" s="202">
        <v>2</v>
      </c>
      <c r="L188" s="285" t="s">
        <v>5699</v>
      </c>
      <c r="M188" s="223" t="s">
        <v>5700</v>
      </c>
      <c r="N188" s="203"/>
      <c r="O188" s="222" t="s">
        <v>326</v>
      </c>
    </row>
    <row r="189" spans="1:15" ht="29.25" customHeight="1">
      <c r="A189" s="221" t="s">
        <v>6334</v>
      </c>
      <c r="B189" s="221" t="s">
        <v>161</v>
      </c>
      <c r="C189" s="222" t="s">
        <v>66</v>
      </c>
      <c r="D189" s="222" t="s">
        <v>162</v>
      </c>
      <c r="E189" s="199" t="s">
        <v>171</v>
      </c>
      <c r="F189" s="200"/>
      <c r="G189" s="200"/>
      <c r="H189" s="200"/>
      <c r="I189" s="200">
        <v>45694</v>
      </c>
      <c r="J189" s="143">
        <f t="shared" si="2"/>
        <v>45694</v>
      </c>
      <c r="K189" s="202">
        <v>1</v>
      </c>
      <c r="L189" s="285" t="s">
        <v>5701</v>
      </c>
      <c r="M189" s="223"/>
      <c r="N189" s="203"/>
      <c r="O189" s="222" t="s">
        <v>326</v>
      </c>
    </row>
    <row r="190" spans="1:15" ht="29.25" customHeight="1">
      <c r="A190" s="221" t="s">
        <v>6334</v>
      </c>
      <c r="B190" s="221" t="s">
        <v>161</v>
      </c>
      <c r="C190" s="222" t="s">
        <v>66</v>
      </c>
      <c r="D190" s="222" t="s">
        <v>162</v>
      </c>
      <c r="E190" s="199" t="s">
        <v>163</v>
      </c>
      <c r="F190" s="200" t="s">
        <v>4557</v>
      </c>
      <c r="G190" s="200" t="s">
        <v>4558</v>
      </c>
      <c r="H190" s="200"/>
      <c r="I190" s="200">
        <v>45695</v>
      </c>
      <c r="J190" s="143">
        <f t="shared" si="2"/>
        <v>45695</v>
      </c>
      <c r="K190" s="202">
        <v>4</v>
      </c>
      <c r="L190" s="285" t="s">
        <v>5702</v>
      </c>
      <c r="M190" s="223"/>
      <c r="N190" s="203"/>
      <c r="O190" s="222" t="s">
        <v>326</v>
      </c>
    </row>
    <row r="191" spans="1:15" ht="29.25" customHeight="1">
      <c r="A191" s="221" t="s">
        <v>6334</v>
      </c>
      <c r="B191" s="221" t="s">
        <v>161</v>
      </c>
      <c r="C191" s="222" t="s">
        <v>66</v>
      </c>
      <c r="D191" s="222" t="s">
        <v>162</v>
      </c>
      <c r="E191" s="199" t="s">
        <v>163</v>
      </c>
      <c r="F191" s="200" t="s">
        <v>3135</v>
      </c>
      <c r="G191" s="200" t="s">
        <v>3136</v>
      </c>
      <c r="H191" s="200"/>
      <c r="I191" s="200">
        <v>45695</v>
      </c>
      <c r="J191" s="143">
        <f t="shared" si="2"/>
        <v>45695</v>
      </c>
      <c r="K191" s="202">
        <v>1</v>
      </c>
      <c r="L191" s="285" t="s">
        <v>5703</v>
      </c>
      <c r="M191" s="223"/>
      <c r="N191" s="203"/>
      <c r="O191" s="222" t="s">
        <v>326</v>
      </c>
    </row>
    <row r="192" spans="1:15" ht="29.25" customHeight="1">
      <c r="A192" s="221" t="s">
        <v>6334</v>
      </c>
      <c r="B192" s="221" t="s">
        <v>161</v>
      </c>
      <c r="C192" s="222" t="s">
        <v>66</v>
      </c>
      <c r="D192" s="222" t="s">
        <v>162</v>
      </c>
      <c r="E192" s="199" t="s">
        <v>163</v>
      </c>
      <c r="F192" s="200" t="s">
        <v>670</v>
      </c>
      <c r="G192" s="200" t="s">
        <v>671</v>
      </c>
      <c r="H192" s="200"/>
      <c r="I192" s="200">
        <v>45695</v>
      </c>
      <c r="J192" s="143">
        <f t="shared" si="2"/>
        <v>45695</v>
      </c>
      <c r="K192" s="202">
        <v>2</v>
      </c>
      <c r="L192" s="285" t="s">
        <v>5704</v>
      </c>
      <c r="M192" s="223"/>
      <c r="N192" s="203"/>
      <c r="O192" s="222" t="s">
        <v>326</v>
      </c>
    </row>
    <row r="193" spans="1:15" ht="29.25" customHeight="1">
      <c r="A193" s="221" t="s">
        <v>6334</v>
      </c>
      <c r="B193" s="221" t="s">
        <v>161</v>
      </c>
      <c r="C193" s="222" t="s">
        <v>66</v>
      </c>
      <c r="D193" s="222" t="s">
        <v>162</v>
      </c>
      <c r="E193" s="199" t="s">
        <v>179</v>
      </c>
      <c r="F193" s="200"/>
      <c r="G193" s="200"/>
      <c r="H193" s="200"/>
      <c r="I193" s="200">
        <v>45695</v>
      </c>
      <c r="J193" s="143">
        <f t="shared" si="2"/>
        <v>45695</v>
      </c>
      <c r="K193" s="202">
        <v>1</v>
      </c>
      <c r="L193" s="285" t="s">
        <v>5705</v>
      </c>
      <c r="M193" s="223" t="s">
        <v>5695</v>
      </c>
      <c r="N193" s="203"/>
      <c r="O193" s="222" t="s">
        <v>326</v>
      </c>
    </row>
    <row r="194" spans="1:15" ht="29.25" customHeight="1">
      <c r="A194" s="221" t="s">
        <v>6334</v>
      </c>
      <c r="B194" s="221" t="s">
        <v>161</v>
      </c>
      <c r="C194" s="222" t="s">
        <v>66</v>
      </c>
      <c r="D194" s="222" t="s">
        <v>162</v>
      </c>
      <c r="E194" s="199" t="s">
        <v>179</v>
      </c>
      <c r="F194" s="200"/>
      <c r="G194" s="200"/>
      <c r="H194" s="200"/>
      <c r="I194" s="200">
        <v>45696</v>
      </c>
      <c r="J194" s="143">
        <f t="shared" si="2"/>
        <v>45696</v>
      </c>
      <c r="K194" s="202">
        <v>1</v>
      </c>
      <c r="L194" s="285" t="s">
        <v>5706</v>
      </c>
      <c r="M194" s="223" t="s">
        <v>5695</v>
      </c>
      <c r="N194" s="203"/>
      <c r="O194" s="222" t="s">
        <v>326</v>
      </c>
    </row>
    <row r="195" spans="1:15" ht="29.25" customHeight="1">
      <c r="A195" s="221" t="s">
        <v>6334</v>
      </c>
      <c r="B195" s="221" t="s">
        <v>161</v>
      </c>
      <c r="C195" s="222" t="s">
        <v>66</v>
      </c>
      <c r="D195" s="222" t="s">
        <v>162</v>
      </c>
      <c r="E195" s="199" t="s">
        <v>163</v>
      </c>
      <c r="F195" s="200" t="s">
        <v>4557</v>
      </c>
      <c r="G195" s="200" t="s">
        <v>4558</v>
      </c>
      <c r="H195" s="200"/>
      <c r="I195" s="200">
        <v>45696</v>
      </c>
      <c r="J195" s="143">
        <f t="shared" ref="J195:J258" si="3">I195</f>
        <v>45696</v>
      </c>
      <c r="K195" s="202">
        <v>7</v>
      </c>
      <c r="L195" s="285" t="s">
        <v>348</v>
      </c>
      <c r="M195" s="223"/>
      <c r="N195" s="203"/>
      <c r="O195" s="222" t="s">
        <v>326</v>
      </c>
    </row>
    <row r="196" spans="1:15" ht="29.25" customHeight="1">
      <c r="A196" s="221" t="s">
        <v>6334</v>
      </c>
      <c r="B196" s="221" t="s">
        <v>161</v>
      </c>
      <c r="C196" s="222" t="s">
        <v>66</v>
      </c>
      <c r="D196" s="222" t="s">
        <v>162</v>
      </c>
      <c r="E196" s="199" t="s">
        <v>179</v>
      </c>
      <c r="F196" s="200"/>
      <c r="G196" s="200"/>
      <c r="H196" s="200"/>
      <c r="I196" s="200">
        <v>45698</v>
      </c>
      <c r="J196" s="143">
        <f t="shared" si="3"/>
        <v>45698</v>
      </c>
      <c r="K196" s="202">
        <v>2</v>
      </c>
      <c r="L196" s="285" t="s">
        <v>6038</v>
      </c>
      <c r="M196" s="223"/>
      <c r="N196" s="203"/>
      <c r="O196" s="222" t="s">
        <v>326</v>
      </c>
    </row>
    <row r="197" spans="1:15" ht="29.25" customHeight="1">
      <c r="A197" s="221" t="s">
        <v>6334</v>
      </c>
      <c r="B197" s="221" t="s">
        <v>161</v>
      </c>
      <c r="C197" s="222" t="s">
        <v>66</v>
      </c>
      <c r="D197" s="222" t="s">
        <v>162</v>
      </c>
      <c r="E197" s="199" t="s">
        <v>176</v>
      </c>
      <c r="F197" s="200"/>
      <c r="G197" s="200"/>
      <c r="H197" s="200"/>
      <c r="I197" s="200">
        <v>45698</v>
      </c>
      <c r="J197" s="143">
        <f t="shared" si="3"/>
        <v>45698</v>
      </c>
      <c r="K197" s="202">
        <v>4</v>
      </c>
      <c r="L197" s="285" t="s">
        <v>6039</v>
      </c>
      <c r="M197" s="223" t="s">
        <v>6040</v>
      </c>
      <c r="N197" s="203"/>
      <c r="O197" s="222" t="s">
        <v>326</v>
      </c>
    </row>
    <row r="198" spans="1:15" ht="29.25" customHeight="1">
      <c r="A198" s="221" t="s">
        <v>6334</v>
      </c>
      <c r="B198" s="221" t="s">
        <v>161</v>
      </c>
      <c r="C198" s="222" t="s">
        <v>66</v>
      </c>
      <c r="D198" s="222" t="s">
        <v>162</v>
      </c>
      <c r="E198" s="199" t="s">
        <v>163</v>
      </c>
      <c r="F198" s="200" t="s">
        <v>670</v>
      </c>
      <c r="G198" s="200" t="s">
        <v>671</v>
      </c>
      <c r="H198" s="200"/>
      <c r="I198" s="200">
        <v>45698</v>
      </c>
      <c r="J198" s="143">
        <f t="shared" si="3"/>
        <v>45698</v>
      </c>
      <c r="K198" s="202">
        <v>2</v>
      </c>
      <c r="L198" s="285" t="s">
        <v>6041</v>
      </c>
      <c r="M198" s="223"/>
      <c r="N198" s="203"/>
      <c r="O198" s="222" t="s">
        <v>326</v>
      </c>
    </row>
    <row r="199" spans="1:15" ht="29.25" customHeight="1">
      <c r="A199" s="221" t="s">
        <v>6334</v>
      </c>
      <c r="B199" s="221" t="s">
        <v>161</v>
      </c>
      <c r="C199" s="222" t="s">
        <v>66</v>
      </c>
      <c r="D199" s="222" t="s">
        <v>162</v>
      </c>
      <c r="E199" s="199" t="s">
        <v>163</v>
      </c>
      <c r="F199" s="200" t="s">
        <v>2580</v>
      </c>
      <c r="G199" s="200" t="s">
        <v>2581</v>
      </c>
      <c r="H199" s="200"/>
      <c r="I199" s="200">
        <v>45699</v>
      </c>
      <c r="J199" s="143">
        <f t="shared" si="3"/>
        <v>45699</v>
      </c>
      <c r="K199" s="202">
        <v>1</v>
      </c>
      <c r="L199" s="285" t="s">
        <v>6042</v>
      </c>
      <c r="M199" s="223"/>
      <c r="N199" s="203"/>
      <c r="O199" s="222" t="s">
        <v>326</v>
      </c>
    </row>
    <row r="200" spans="1:15" ht="29.25" customHeight="1">
      <c r="A200" s="221" t="s">
        <v>6334</v>
      </c>
      <c r="B200" s="221" t="s">
        <v>161</v>
      </c>
      <c r="C200" s="222" t="s">
        <v>66</v>
      </c>
      <c r="D200" s="222" t="s">
        <v>162</v>
      </c>
      <c r="E200" s="199" t="s">
        <v>163</v>
      </c>
      <c r="F200" s="200" t="s">
        <v>2580</v>
      </c>
      <c r="G200" s="200" t="s">
        <v>2581</v>
      </c>
      <c r="H200" s="200"/>
      <c r="I200" s="200">
        <v>45699</v>
      </c>
      <c r="J200" s="143">
        <f t="shared" si="3"/>
        <v>45699</v>
      </c>
      <c r="K200" s="202">
        <v>7</v>
      </c>
      <c r="L200" s="285" t="s">
        <v>6043</v>
      </c>
      <c r="M200" s="223"/>
      <c r="N200" s="203"/>
      <c r="O200" s="222" t="s">
        <v>326</v>
      </c>
    </row>
    <row r="201" spans="1:15" ht="29.25" customHeight="1">
      <c r="A201" s="221" t="s">
        <v>6334</v>
      </c>
      <c r="B201" s="221" t="s">
        <v>161</v>
      </c>
      <c r="C201" s="222" t="s">
        <v>66</v>
      </c>
      <c r="D201" s="222" t="s">
        <v>162</v>
      </c>
      <c r="E201" s="199" t="s">
        <v>163</v>
      </c>
      <c r="F201" s="200" t="s">
        <v>670</v>
      </c>
      <c r="G201" s="200" t="s">
        <v>671</v>
      </c>
      <c r="H201" s="200"/>
      <c r="I201" s="200">
        <v>45701</v>
      </c>
      <c r="J201" s="143">
        <f t="shared" si="3"/>
        <v>45701</v>
      </c>
      <c r="K201" s="202">
        <v>4</v>
      </c>
      <c r="L201" s="285" t="s">
        <v>6044</v>
      </c>
      <c r="M201" s="223"/>
      <c r="N201" s="203"/>
      <c r="O201" s="222" t="s">
        <v>326</v>
      </c>
    </row>
    <row r="202" spans="1:15" ht="29.25" customHeight="1">
      <c r="A202" s="221" t="s">
        <v>6334</v>
      </c>
      <c r="B202" s="221" t="s">
        <v>161</v>
      </c>
      <c r="C202" s="222" t="s">
        <v>66</v>
      </c>
      <c r="D202" s="222" t="s">
        <v>162</v>
      </c>
      <c r="E202" s="199" t="s">
        <v>163</v>
      </c>
      <c r="F202" s="200" t="s">
        <v>5875</v>
      </c>
      <c r="G202" s="200" t="s">
        <v>5876</v>
      </c>
      <c r="H202" s="200"/>
      <c r="I202" s="200">
        <v>45701</v>
      </c>
      <c r="J202" s="143">
        <f t="shared" si="3"/>
        <v>45701</v>
      </c>
      <c r="K202" s="202">
        <v>2</v>
      </c>
      <c r="L202" s="285" t="s">
        <v>6045</v>
      </c>
      <c r="M202" s="223"/>
      <c r="N202" s="203"/>
      <c r="O202" s="222" t="s">
        <v>326</v>
      </c>
    </row>
    <row r="203" spans="1:15" ht="29.25" customHeight="1">
      <c r="A203" s="221" t="s">
        <v>6334</v>
      </c>
      <c r="B203" s="221" t="s">
        <v>161</v>
      </c>
      <c r="C203" s="222" t="s">
        <v>66</v>
      </c>
      <c r="D203" s="222" t="s">
        <v>162</v>
      </c>
      <c r="E203" s="199" t="s">
        <v>163</v>
      </c>
      <c r="F203" s="200" t="s">
        <v>3135</v>
      </c>
      <c r="G203" s="200" t="s">
        <v>3136</v>
      </c>
      <c r="H203" s="200"/>
      <c r="I203" s="200">
        <v>45701</v>
      </c>
      <c r="J203" s="143">
        <f t="shared" si="3"/>
        <v>45701</v>
      </c>
      <c r="K203" s="202">
        <v>2</v>
      </c>
      <c r="L203" s="285" t="s">
        <v>6046</v>
      </c>
      <c r="M203" s="223"/>
      <c r="N203" s="203"/>
      <c r="O203" s="222" t="s">
        <v>326</v>
      </c>
    </row>
    <row r="204" spans="1:15" ht="29.25" customHeight="1">
      <c r="A204" s="221" t="s">
        <v>6334</v>
      </c>
      <c r="B204" s="221" t="s">
        <v>161</v>
      </c>
      <c r="C204" s="222" t="s">
        <v>66</v>
      </c>
      <c r="D204" s="222" t="s">
        <v>162</v>
      </c>
      <c r="E204" s="199" t="s">
        <v>163</v>
      </c>
      <c r="F204" s="200" t="s">
        <v>3135</v>
      </c>
      <c r="G204" s="200" t="s">
        <v>3136</v>
      </c>
      <c r="H204" s="200"/>
      <c r="I204" s="200">
        <v>45702</v>
      </c>
      <c r="J204" s="143">
        <f t="shared" si="3"/>
        <v>45702</v>
      </c>
      <c r="K204" s="202">
        <v>3</v>
      </c>
      <c r="L204" s="285" t="s">
        <v>6047</v>
      </c>
      <c r="M204" s="223"/>
      <c r="N204" s="203"/>
      <c r="O204" s="222" t="s">
        <v>326</v>
      </c>
    </row>
    <row r="205" spans="1:15" ht="29.25" customHeight="1">
      <c r="A205" s="221" t="s">
        <v>6334</v>
      </c>
      <c r="B205" s="221" t="s">
        <v>161</v>
      </c>
      <c r="C205" s="222" t="s">
        <v>66</v>
      </c>
      <c r="D205" s="222" t="s">
        <v>162</v>
      </c>
      <c r="E205" s="199" t="s">
        <v>163</v>
      </c>
      <c r="F205" s="200" t="s">
        <v>2580</v>
      </c>
      <c r="G205" s="200" t="s">
        <v>2581</v>
      </c>
      <c r="H205" s="200"/>
      <c r="I205" s="200">
        <v>45702</v>
      </c>
      <c r="J205" s="143">
        <f t="shared" si="3"/>
        <v>45702</v>
      </c>
      <c r="K205" s="202">
        <v>3</v>
      </c>
      <c r="L205" s="285" t="s">
        <v>6048</v>
      </c>
      <c r="M205" s="223"/>
      <c r="N205" s="203"/>
      <c r="O205" s="222" t="s">
        <v>326</v>
      </c>
    </row>
    <row r="206" spans="1:15" ht="29.25" customHeight="1">
      <c r="A206" s="221" t="s">
        <v>6334</v>
      </c>
      <c r="B206" s="221" t="s">
        <v>161</v>
      </c>
      <c r="C206" s="222" t="s">
        <v>66</v>
      </c>
      <c r="D206" s="222" t="s">
        <v>162</v>
      </c>
      <c r="E206" s="199" t="s">
        <v>163</v>
      </c>
      <c r="F206" s="200" t="s">
        <v>5875</v>
      </c>
      <c r="G206" s="200" t="s">
        <v>5876</v>
      </c>
      <c r="H206" s="200"/>
      <c r="I206" s="200">
        <v>45702</v>
      </c>
      <c r="J206" s="143">
        <f t="shared" si="3"/>
        <v>45702</v>
      </c>
      <c r="K206" s="202">
        <v>2</v>
      </c>
      <c r="L206" s="285" t="s">
        <v>6049</v>
      </c>
      <c r="M206" s="223"/>
      <c r="N206" s="203"/>
      <c r="O206" s="222" t="s">
        <v>326</v>
      </c>
    </row>
    <row r="207" spans="1:15" ht="29.25" customHeight="1">
      <c r="A207" s="221" t="s">
        <v>6334</v>
      </c>
      <c r="B207" s="221" t="s">
        <v>161</v>
      </c>
      <c r="C207" s="222" t="s">
        <v>66</v>
      </c>
      <c r="D207" s="222" t="s">
        <v>162</v>
      </c>
      <c r="E207" s="199" t="s">
        <v>163</v>
      </c>
      <c r="F207" s="200" t="s">
        <v>2580</v>
      </c>
      <c r="G207" s="200" t="s">
        <v>2581</v>
      </c>
      <c r="H207" s="200"/>
      <c r="I207" s="200">
        <v>45705</v>
      </c>
      <c r="J207" s="143">
        <f t="shared" si="3"/>
        <v>45705</v>
      </c>
      <c r="K207" s="202">
        <v>5</v>
      </c>
      <c r="L207" s="285" t="s">
        <v>6050</v>
      </c>
      <c r="M207" s="223"/>
      <c r="N207" s="203"/>
      <c r="O207" s="222" t="s">
        <v>326</v>
      </c>
    </row>
    <row r="208" spans="1:15" ht="29.25" customHeight="1">
      <c r="A208" s="221" t="s">
        <v>6334</v>
      </c>
      <c r="B208" s="221" t="s">
        <v>161</v>
      </c>
      <c r="C208" s="222" t="s">
        <v>66</v>
      </c>
      <c r="D208" s="222" t="s">
        <v>162</v>
      </c>
      <c r="E208" s="199" t="s">
        <v>163</v>
      </c>
      <c r="F208" s="200" t="s">
        <v>937</v>
      </c>
      <c r="G208" s="200" t="s">
        <v>938</v>
      </c>
      <c r="H208" s="200"/>
      <c r="I208" s="200">
        <v>45705</v>
      </c>
      <c r="J208" s="143">
        <f t="shared" si="3"/>
        <v>45705</v>
      </c>
      <c r="K208" s="202">
        <v>1</v>
      </c>
      <c r="L208" s="285" t="s">
        <v>6051</v>
      </c>
      <c r="M208" s="223"/>
      <c r="N208" s="203"/>
      <c r="O208" s="222" t="s">
        <v>326</v>
      </c>
    </row>
    <row r="209" spans="1:15" ht="29.25" customHeight="1">
      <c r="A209" s="221" t="s">
        <v>6334</v>
      </c>
      <c r="B209" s="221" t="s">
        <v>161</v>
      </c>
      <c r="C209" s="222" t="s">
        <v>66</v>
      </c>
      <c r="D209" s="222" t="s">
        <v>162</v>
      </c>
      <c r="E209" s="199" t="s">
        <v>163</v>
      </c>
      <c r="F209" s="200" t="s">
        <v>5212</v>
      </c>
      <c r="G209" s="200" t="s">
        <v>5213</v>
      </c>
      <c r="H209" s="200"/>
      <c r="I209" s="200">
        <v>45705</v>
      </c>
      <c r="J209" s="143">
        <f t="shared" si="3"/>
        <v>45705</v>
      </c>
      <c r="K209" s="202">
        <v>2</v>
      </c>
      <c r="L209" s="285" t="s">
        <v>6052</v>
      </c>
      <c r="M209" s="223"/>
      <c r="N209" s="203"/>
      <c r="O209" s="222" t="s">
        <v>326</v>
      </c>
    </row>
    <row r="210" spans="1:15" ht="29.25" customHeight="1">
      <c r="A210" s="221" t="s">
        <v>6334</v>
      </c>
      <c r="B210" s="221" t="s">
        <v>161</v>
      </c>
      <c r="C210" s="222" t="s">
        <v>66</v>
      </c>
      <c r="D210" s="222" t="s">
        <v>162</v>
      </c>
      <c r="E210" s="199" t="s">
        <v>171</v>
      </c>
      <c r="F210" s="200"/>
      <c r="G210" s="200"/>
      <c r="H210" s="200"/>
      <c r="I210" s="200">
        <v>45706</v>
      </c>
      <c r="J210" s="143">
        <f t="shared" si="3"/>
        <v>45706</v>
      </c>
      <c r="K210" s="202">
        <v>1</v>
      </c>
      <c r="L210" s="285" t="s">
        <v>6053</v>
      </c>
      <c r="M210" s="223"/>
      <c r="N210" s="203"/>
      <c r="O210" s="222" t="s">
        <v>326</v>
      </c>
    </row>
    <row r="211" spans="1:15" ht="29.25" customHeight="1">
      <c r="A211" s="221" t="s">
        <v>6334</v>
      </c>
      <c r="B211" s="221" t="s">
        <v>161</v>
      </c>
      <c r="C211" s="222" t="s">
        <v>66</v>
      </c>
      <c r="D211" s="222" t="s">
        <v>162</v>
      </c>
      <c r="E211" s="199" t="s">
        <v>163</v>
      </c>
      <c r="F211" s="200" t="s">
        <v>5212</v>
      </c>
      <c r="G211" s="200" t="s">
        <v>5213</v>
      </c>
      <c r="H211" s="200"/>
      <c r="I211" s="200">
        <v>45706</v>
      </c>
      <c r="J211" s="143">
        <f t="shared" si="3"/>
        <v>45706</v>
      </c>
      <c r="K211" s="202">
        <v>4</v>
      </c>
      <c r="L211" s="285" t="s">
        <v>6054</v>
      </c>
      <c r="M211" s="223"/>
      <c r="N211" s="203"/>
      <c r="O211" s="222" t="s">
        <v>326</v>
      </c>
    </row>
    <row r="212" spans="1:15" ht="29.25" customHeight="1">
      <c r="A212" s="221" t="s">
        <v>6334</v>
      </c>
      <c r="B212" s="221" t="s">
        <v>161</v>
      </c>
      <c r="C212" s="222" t="s">
        <v>66</v>
      </c>
      <c r="D212" s="222" t="s">
        <v>162</v>
      </c>
      <c r="E212" s="199" t="s">
        <v>166</v>
      </c>
      <c r="F212" s="200"/>
      <c r="G212" s="200"/>
      <c r="H212" s="200"/>
      <c r="I212" s="200">
        <v>45706</v>
      </c>
      <c r="J212" s="143">
        <f t="shared" si="3"/>
        <v>45706</v>
      </c>
      <c r="K212" s="202">
        <v>1</v>
      </c>
      <c r="L212" s="285" t="s">
        <v>6055</v>
      </c>
      <c r="M212" s="223"/>
      <c r="N212" s="203"/>
      <c r="O212" s="222" t="s">
        <v>326</v>
      </c>
    </row>
    <row r="213" spans="1:15" ht="29.25" customHeight="1">
      <c r="A213" s="221" t="s">
        <v>6334</v>
      </c>
      <c r="B213" s="221" t="s">
        <v>161</v>
      </c>
      <c r="C213" s="222" t="s">
        <v>66</v>
      </c>
      <c r="D213" s="222" t="s">
        <v>162</v>
      </c>
      <c r="E213" s="199" t="s">
        <v>163</v>
      </c>
      <c r="F213" s="200" t="s">
        <v>670</v>
      </c>
      <c r="G213" s="200" t="s">
        <v>671</v>
      </c>
      <c r="H213" s="200"/>
      <c r="I213" s="200">
        <v>45706</v>
      </c>
      <c r="J213" s="143">
        <f t="shared" si="3"/>
        <v>45706</v>
      </c>
      <c r="K213" s="202">
        <v>2</v>
      </c>
      <c r="L213" s="285" t="s">
        <v>6056</v>
      </c>
      <c r="M213" s="223"/>
      <c r="N213" s="203"/>
      <c r="O213" s="222" t="s">
        <v>326</v>
      </c>
    </row>
    <row r="214" spans="1:15" ht="29.25" customHeight="1">
      <c r="A214" s="221" t="s">
        <v>6334</v>
      </c>
      <c r="B214" s="221" t="s">
        <v>161</v>
      </c>
      <c r="C214" s="222" t="s">
        <v>66</v>
      </c>
      <c r="D214" s="222" t="s">
        <v>162</v>
      </c>
      <c r="E214" s="199" t="s">
        <v>163</v>
      </c>
      <c r="F214" s="200" t="s">
        <v>670</v>
      </c>
      <c r="G214" s="200" t="s">
        <v>671</v>
      </c>
      <c r="H214" s="200"/>
      <c r="I214" s="200">
        <v>45707</v>
      </c>
      <c r="J214" s="143">
        <f t="shared" si="3"/>
        <v>45707</v>
      </c>
      <c r="K214" s="202">
        <v>3.5</v>
      </c>
      <c r="L214" s="285" t="s">
        <v>6057</v>
      </c>
      <c r="M214" s="223"/>
      <c r="N214" s="203"/>
      <c r="O214" s="222" t="s">
        <v>326</v>
      </c>
    </row>
    <row r="215" spans="1:15" ht="29.25" customHeight="1">
      <c r="A215" s="221" t="s">
        <v>6334</v>
      </c>
      <c r="B215" s="221" t="s">
        <v>161</v>
      </c>
      <c r="C215" s="222" t="s">
        <v>66</v>
      </c>
      <c r="D215" s="222" t="s">
        <v>162</v>
      </c>
      <c r="E215" s="199" t="s">
        <v>171</v>
      </c>
      <c r="F215" s="200"/>
      <c r="G215" s="200"/>
      <c r="H215" s="200"/>
      <c r="I215" s="200">
        <v>45707</v>
      </c>
      <c r="J215" s="143">
        <f t="shared" si="3"/>
        <v>45707</v>
      </c>
      <c r="K215" s="202">
        <v>0.5</v>
      </c>
      <c r="L215" s="285" t="s">
        <v>6058</v>
      </c>
      <c r="M215" s="223"/>
      <c r="N215" s="203"/>
      <c r="O215" s="222" t="s">
        <v>326</v>
      </c>
    </row>
    <row r="216" spans="1:15" ht="29.25" customHeight="1">
      <c r="A216" s="221" t="s">
        <v>6334</v>
      </c>
      <c r="B216" s="221" t="s">
        <v>161</v>
      </c>
      <c r="C216" s="222" t="s">
        <v>66</v>
      </c>
      <c r="D216" s="222" t="s">
        <v>162</v>
      </c>
      <c r="E216" s="199" t="s">
        <v>163</v>
      </c>
      <c r="F216" s="200" t="s">
        <v>4557</v>
      </c>
      <c r="G216" s="200" t="s">
        <v>4558</v>
      </c>
      <c r="H216" s="200"/>
      <c r="I216" s="200">
        <v>45707</v>
      </c>
      <c r="J216" s="143">
        <f t="shared" si="3"/>
        <v>45707</v>
      </c>
      <c r="K216" s="202">
        <v>4</v>
      </c>
      <c r="L216" s="285" t="s">
        <v>6059</v>
      </c>
      <c r="M216" s="223"/>
      <c r="N216" s="203"/>
      <c r="O216" s="222" t="s">
        <v>326</v>
      </c>
    </row>
    <row r="217" spans="1:15" ht="29.25" customHeight="1">
      <c r="A217" s="221" t="s">
        <v>6334</v>
      </c>
      <c r="B217" s="221" t="s">
        <v>161</v>
      </c>
      <c r="C217" s="222" t="s">
        <v>66</v>
      </c>
      <c r="D217" s="222" t="s">
        <v>162</v>
      </c>
      <c r="E217" s="199" t="s">
        <v>171</v>
      </c>
      <c r="F217" s="200"/>
      <c r="G217" s="200"/>
      <c r="H217" s="200"/>
      <c r="I217" s="200">
        <v>45708</v>
      </c>
      <c r="J217" s="143">
        <f t="shared" si="3"/>
        <v>45708</v>
      </c>
      <c r="K217" s="202">
        <v>0.5</v>
      </c>
      <c r="L217" s="285" t="s">
        <v>6060</v>
      </c>
      <c r="M217" s="223"/>
      <c r="N217" s="203"/>
      <c r="O217" s="222" t="s">
        <v>326</v>
      </c>
    </row>
    <row r="218" spans="1:15" ht="29.25" customHeight="1">
      <c r="A218" s="221" t="s">
        <v>6334</v>
      </c>
      <c r="B218" s="221" t="s">
        <v>161</v>
      </c>
      <c r="C218" s="222" t="s">
        <v>66</v>
      </c>
      <c r="D218" s="222" t="s">
        <v>162</v>
      </c>
      <c r="E218" s="199" t="s">
        <v>163</v>
      </c>
      <c r="F218" s="200" t="s">
        <v>4557</v>
      </c>
      <c r="G218" s="200" t="s">
        <v>4558</v>
      </c>
      <c r="H218" s="200"/>
      <c r="I218" s="200">
        <v>45708</v>
      </c>
      <c r="J218" s="143">
        <f t="shared" si="3"/>
        <v>45708</v>
      </c>
      <c r="K218" s="202">
        <v>7.5</v>
      </c>
      <c r="L218" s="285" t="s">
        <v>483</v>
      </c>
      <c r="M218" s="223"/>
      <c r="N218" s="203"/>
      <c r="O218" s="222" t="s">
        <v>326</v>
      </c>
    </row>
    <row r="219" spans="1:15" ht="29.25" customHeight="1">
      <c r="A219" s="221" t="s">
        <v>6334</v>
      </c>
      <c r="B219" s="221" t="s">
        <v>161</v>
      </c>
      <c r="C219" s="222" t="s">
        <v>66</v>
      </c>
      <c r="D219" s="222" t="s">
        <v>162</v>
      </c>
      <c r="E219" s="199" t="s">
        <v>163</v>
      </c>
      <c r="F219" s="200" t="s">
        <v>670</v>
      </c>
      <c r="G219" s="200" t="s">
        <v>671</v>
      </c>
      <c r="H219" s="200"/>
      <c r="I219" s="200">
        <v>45709</v>
      </c>
      <c r="J219" s="143">
        <f t="shared" si="3"/>
        <v>45709</v>
      </c>
      <c r="K219" s="202">
        <v>3.5</v>
      </c>
      <c r="L219" s="285" t="s">
        <v>6061</v>
      </c>
      <c r="M219" s="223"/>
      <c r="N219" s="203"/>
      <c r="O219" s="222" t="s">
        <v>326</v>
      </c>
    </row>
    <row r="220" spans="1:15" ht="29.25" customHeight="1">
      <c r="A220" s="221" t="s">
        <v>6334</v>
      </c>
      <c r="B220" s="221" t="s">
        <v>161</v>
      </c>
      <c r="C220" s="222" t="s">
        <v>66</v>
      </c>
      <c r="D220" s="222" t="s">
        <v>162</v>
      </c>
      <c r="E220" s="199" t="s">
        <v>163</v>
      </c>
      <c r="F220" s="200" t="s">
        <v>3135</v>
      </c>
      <c r="G220" s="200" t="s">
        <v>3136</v>
      </c>
      <c r="H220" s="200"/>
      <c r="I220" s="200">
        <v>45709</v>
      </c>
      <c r="J220" s="143">
        <f t="shared" si="3"/>
        <v>45709</v>
      </c>
      <c r="K220" s="202">
        <v>3.5</v>
      </c>
      <c r="L220" s="285" t="s">
        <v>6062</v>
      </c>
      <c r="M220" s="223"/>
      <c r="N220" s="203"/>
      <c r="O220" s="222" t="s">
        <v>326</v>
      </c>
    </row>
    <row r="221" spans="1:15" ht="29.25" customHeight="1">
      <c r="A221" s="221" t="s">
        <v>6334</v>
      </c>
      <c r="B221" s="221" t="s">
        <v>161</v>
      </c>
      <c r="C221" s="222" t="s">
        <v>66</v>
      </c>
      <c r="D221" s="222" t="s">
        <v>162</v>
      </c>
      <c r="E221" s="199" t="s">
        <v>171</v>
      </c>
      <c r="F221" s="200"/>
      <c r="G221" s="200"/>
      <c r="H221" s="200"/>
      <c r="I221" s="200">
        <v>45709</v>
      </c>
      <c r="J221" s="143">
        <f t="shared" si="3"/>
        <v>45709</v>
      </c>
      <c r="K221" s="202">
        <v>0.5</v>
      </c>
      <c r="L221" s="285" t="s">
        <v>6063</v>
      </c>
      <c r="M221" s="223"/>
      <c r="N221" s="203"/>
      <c r="O221" s="222" t="s">
        <v>326</v>
      </c>
    </row>
    <row r="222" spans="1:15" ht="29.25" customHeight="1">
      <c r="A222" s="221" t="s">
        <v>6334</v>
      </c>
      <c r="B222" s="221" t="s">
        <v>161</v>
      </c>
      <c r="C222" s="222" t="s">
        <v>66</v>
      </c>
      <c r="D222" s="222" t="s">
        <v>162</v>
      </c>
      <c r="E222" s="199" t="s">
        <v>166</v>
      </c>
      <c r="F222" s="200"/>
      <c r="G222" s="200"/>
      <c r="H222" s="200"/>
      <c r="I222" s="200">
        <v>45709</v>
      </c>
      <c r="J222" s="143">
        <f t="shared" si="3"/>
        <v>45709</v>
      </c>
      <c r="K222" s="202">
        <v>0.5</v>
      </c>
      <c r="L222" s="285" t="s">
        <v>6064</v>
      </c>
      <c r="M222" s="223"/>
      <c r="N222" s="203"/>
      <c r="O222" s="222" t="s">
        <v>326</v>
      </c>
    </row>
    <row r="223" spans="1:15" ht="29.25" customHeight="1">
      <c r="A223" s="221" t="s">
        <v>6334</v>
      </c>
      <c r="B223" s="221" t="s">
        <v>161</v>
      </c>
      <c r="C223" s="222" t="s">
        <v>66</v>
      </c>
      <c r="D223" s="222" t="s">
        <v>162</v>
      </c>
      <c r="E223" s="199" t="s">
        <v>166</v>
      </c>
      <c r="F223" s="200"/>
      <c r="G223" s="200"/>
      <c r="H223" s="200"/>
      <c r="I223" s="200">
        <v>45712</v>
      </c>
      <c r="J223" s="143">
        <f t="shared" si="3"/>
        <v>45712</v>
      </c>
      <c r="K223" s="202">
        <v>0.5</v>
      </c>
      <c r="L223" s="285" t="s">
        <v>6065</v>
      </c>
      <c r="M223" s="223"/>
      <c r="N223" s="203"/>
      <c r="O223" s="222" t="s">
        <v>326</v>
      </c>
    </row>
    <row r="224" spans="1:15" ht="29.25" customHeight="1">
      <c r="A224" s="221" t="s">
        <v>6334</v>
      </c>
      <c r="B224" s="221" t="s">
        <v>161</v>
      </c>
      <c r="C224" s="222" t="s">
        <v>66</v>
      </c>
      <c r="D224" s="222" t="s">
        <v>162</v>
      </c>
      <c r="E224" s="199" t="s">
        <v>163</v>
      </c>
      <c r="F224" s="200" t="s">
        <v>5212</v>
      </c>
      <c r="G224" s="200" t="s">
        <v>5213</v>
      </c>
      <c r="H224" s="200"/>
      <c r="I224" s="200">
        <v>45712</v>
      </c>
      <c r="J224" s="143">
        <f t="shared" si="3"/>
        <v>45712</v>
      </c>
      <c r="K224" s="202">
        <v>3.5</v>
      </c>
      <c r="L224" s="285" t="s">
        <v>6066</v>
      </c>
      <c r="M224" s="223"/>
      <c r="N224" s="203"/>
      <c r="O224" s="222" t="s">
        <v>326</v>
      </c>
    </row>
    <row r="225" spans="1:15" ht="29.25" customHeight="1">
      <c r="A225" s="221" t="s">
        <v>6334</v>
      </c>
      <c r="B225" s="221" t="s">
        <v>161</v>
      </c>
      <c r="C225" s="222" t="s">
        <v>66</v>
      </c>
      <c r="D225" s="222" t="s">
        <v>162</v>
      </c>
      <c r="E225" s="199" t="s">
        <v>163</v>
      </c>
      <c r="F225" s="200" t="s">
        <v>2580</v>
      </c>
      <c r="G225" s="200" t="s">
        <v>2581</v>
      </c>
      <c r="H225" s="200"/>
      <c r="I225" s="200">
        <v>45712</v>
      </c>
      <c r="J225" s="143">
        <f t="shared" si="3"/>
        <v>45712</v>
      </c>
      <c r="K225" s="202">
        <v>4</v>
      </c>
      <c r="L225" s="285" t="s">
        <v>6067</v>
      </c>
      <c r="M225" s="223"/>
      <c r="N225" s="203"/>
      <c r="O225" s="222" t="s">
        <v>326</v>
      </c>
    </row>
    <row r="226" spans="1:15" ht="29.25" customHeight="1">
      <c r="A226" s="221" t="s">
        <v>6334</v>
      </c>
      <c r="B226" s="221" t="s">
        <v>161</v>
      </c>
      <c r="C226" s="222" t="s">
        <v>66</v>
      </c>
      <c r="D226" s="222" t="s">
        <v>162</v>
      </c>
      <c r="E226" s="199" t="s">
        <v>166</v>
      </c>
      <c r="F226" s="200"/>
      <c r="G226" s="200"/>
      <c r="H226" s="200"/>
      <c r="I226" s="200">
        <v>45713</v>
      </c>
      <c r="J226" s="143">
        <f t="shared" si="3"/>
        <v>45713</v>
      </c>
      <c r="K226" s="202">
        <v>0.5</v>
      </c>
      <c r="L226" s="285" t="s">
        <v>6068</v>
      </c>
      <c r="M226" s="223"/>
      <c r="N226" s="203"/>
      <c r="O226" s="222" t="s">
        <v>326</v>
      </c>
    </row>
    <row r="227" spans="1:15" ht="29.25" customHeight="1">
      <c r="A227" s="221" t="s">
        <v>6334</v>
      </c>
      <c r="B227" s="221" t="s">
        <v>161</v>
      </c>
      <c r="C227" s="222" t="s">
        <v>66</v>
      </c>
      <c r="D227" s="222" t="s">
        <v>162</v>
      </c>
      <c r="E227" s="199" t="s">
        <v>163</v>
      </c>
      <c r="F227" s="200" t="s">
        <v>5212</v>
      </c>
      <c r="G227" s="200" t="s">
        <v>5213</v>
      </c>
      <c r="H227" s="200"/>
      <c r="I227" s="200">
        <v>45713</v>
      </c>
      <c r="J227" s="143">
        <f t="shared" si="3"/>
        <v>45713</v>
      </c>
      <c r="K227" s="202">
        <v>5.5</v>
      </c>
      <c r="L227" s="285" t="s">
        <v>6069</v>
      </c>
      <c r="M227" s="223"/>
      <c r="N227" s="203"/>
      <c r="O227" s="222" t="s">
        <v>326</v>
      </c>
    </row>
    <row r="228" spans="1:15" ht="29.25" customHeight="1">
      <c r="A228" s="221" t="s">
        <v>6334</v>
      </c>
      <c r="B228" s="221" t="s">
        <v>161</v>
      </c>
      <c r="C228" s="222" t="s">
        <v>66</v>
      </c>
      <c r="D228" s="222" t="s">
        <v>162</v>
      </c>
      <c r="E228" s="199" t="s">
        <v>163</v>
      </c>
      <c r="F228" s="200" t="s">
        <v>4557</v>
      </c>
      <c r="G228" s="200" t="s">
        <v>4558</v>
      </c>
      <c r="H228" s="200"/>
      <c r="I228" s="200">
        <v>45713</v>
      </c>
      <c r="J228" s="143">
        <f t="shared" si="3"/>
        <v>45713</v>
      </c>
      <c r="K228" s="202">
        <v>2</v>
      </c>
      <c r="L228" s="285" t="s">
        <v>6070</v>
      </c>
      <c r="M228" s="223"/>
      <c r="N228" s="203"/>
      <c r="O228" s="222" t="s">
        <v>326</v>
      </c>
    </row>
    <row r="229" spans="1:15" ht="29.25" customHeight="1">
      <c r="A229" s="221" t="s">
        <v>6334</v>
      </c>
      <c r="B229" s="221" t="s">
        <v>161</v>
      </c>
      <c r="C229" s="222" t="s">
        <v>66</v>
      </c>
      <c r="D229" s="222" t="s">
        <v>162</v>
      </c>
      <c r="E229" s="199" t="s">
        <v>163</v>
      </c>
      <c r="F229" s="200" t="s">
        <v>2580</v>
      </c>
      <c r="G229" s="200" t="s">
        <v>2581</v>
      </c>
      <c r="H229" s="200"/>
      <c r="I229" s="200">
        <v>45714</v>
      </c>
      <c r="J229" s="143">
        <f t="shared" si="3"/>
        <v>45714</v>
      </c>
      <c r="K229" s="202">
        <v>6</v>
      </c>
      <c r="L229" s="285" t="s">
        <v>6071</v>
      </c>
      <c r="M229" s="223"/>
      <c r="N229" s="203"/>
      <c r="O229" s="222" t="s">
        <v>326</v>
      </c>
    </row>
    <row r="230" spans="1:15" ht="29.25" customHeight="1">
      <c r="A230" s="221" t="s">
        <v>6334</v>
      </c>
      <c r="B230" s="221" t="s">
        <v>161</v>
      </c>
      <c r="C230" s="222" t="s">
        <v>66</v>
      </c>
      <c r="D230" s="222" t="s">
        <v>162</v>
      </c>
      <c r="E230" s="199" t="s">
        <v>163</v>
      </c>
      <c r="F230" s="200" t="s">
        <v>937</v>
      </c>
      <c r="G230" s="200" t="s">
        <v>938</v>
      </c>
      <c r="H230" s="200"/>
      <c r="I230" s="200">
        <v>45714</v>
      </c>
      <c r="J230" s="143">
        <f t="shared" si="3"/>
        <v>45714</v>
      </c>
      <c r="K230" s="202">
        <v>2</v>
      </c>
      <c r="L230" s="285" t="s">
        <v>6072</v>
      </c>
      <c r="M230" s="223"/>
      <c r="N230" s="203"/>
      <c r="O230" s="222" t="s">
        <v>326</v>
      </c>
    </row>
    <row r="231" spans="1:15" ht="29.25" customHeight="1">
      <c r="A231" s="221" t="s">
        <v>6334</v>
      </c>
      <c r="B231" s="221" t="s">
        <v>161</v>
      </c>
      <c r="C231" s="222" t="s">
        <v>66</v>
      </c>
      <c r="D231" s="222" t="s">
        <v>162</v>
      </c>
      <c r="E231" s="199" t="s">
        <v>163</v>
      </c>
      <c r="F231" s="200" t="s">
        <v>5212</v>
      </c>
      <c r="G231" s="200" t="s">
        <v>5213</v>
      </c>
      <c r="H231" s="200"/>
      <c r="I231" s="200">
        <v>45715</v>
      </c>
      <c r="J231" s="143">
        <f t="shared" si="3"/>
        <v>45715</v>
      </c>
      <c r="K231" s="202">
        <v>4</v>
      </c>
      <c r="L231" s="285" t="s">
        <v>6246</v>
      </c>
      <c r="M231" s="223"/>
      <c r="N231" s="203"/>
      <c r="O231" s="222" t="s">
        <v>326</v>
      </c>
    </row>
    <row r="232" spans="1:15" ht="29.25" customHeight="1">
      <c r="A232" s="221" t="s">
        <v>6334</v>
      </c>
      <c r="B232" s="221" t="s">
        <v>161</v>
      </c>
      <c r="C232" s="222" t="s">
        <v>66</v>
      </c>
      <c r="D232" s="222" t="s">
        <v>162</v>
      </c>
      <c r="E232" s="199" t="s">
        <v>163</v>
      </c>
      <c r="F232" s="200" t="s">
        <v>4557</v>
      </c>
      <c r="G232" s="200" t="s">
        <v>4558</v>
      </c>
      <c r="H232" s="200"/>
      <c r="I232" s="200">
        <v>45715</v>
      </c>
      <c r="J232" s="143">
        <f t="shared" si="3"/>
        <v>45715</v>
      </c>
      <c r="K232" s="202">
        <v>4</v>
      </c>
      <c r="L232" s="285" t="s">
        <v>6247</v>
      </c>
      <c r="M232" s="223"/>
      <c r="N232" s="203"/>
      <c r="O232" s="222" t="s">
        <v>326</v>
      </c>
    </row>
    <row r="233" spans="1:15" ht="29.25" customHeight="1">
      <c r="A233" s="221" t="s">
        <v>6334</v>
      </c>
      <c r="B233" s="221" t="s">
        <v>161</v>
      </c>
      <c r="C233" s="222" t="s">
        <v>66</v>
      </c>
      <c r="D233" s="222" t="s">
        <v>162</v>
      </c>
      <c r="E233" s="199" t="s">
        <v>163</v>
      </c>
      <c r="F233" s="200" t="s">
        <v>5212</v>
      </c>
      <c r="G233" s="200" t="s">
        <v>5213</v>
      </c>
      <c r="H233" s="200" t="s">
        <v>5344</v>
      </c>
      <c r="I233" s="200">
        <v>45719</v>
      </c>
      <c r="J233" s="143">
        <f t="shared" si="3"/>
        <v>45719</v>
      </c>
      <c r="K233" s="202">
        <v>5</v>
      </c>
      <c r="L233" s="285" t="s">
        <v>6368</v>
      </c>
      <c r="M233" s="223"/>
      <c r="N233" s="203">
        <v>15</v>
      </c>
      <c r="O233" s="222" t="s">
        <v>947</v>
      </c>
    </row>
    <row r="234" spans="1:15" ht="29.25" customHeight="1">
      <c r="A234" s="221" t="s">
        <v>6334</v>
      </c>
      <c r="B234" s="221" t="s">
        <v>161</v>
      </c>
      <c r="C234" s="222" t="s">
        <v>66</v>
      </c>
      <c r="D234" s="222" t="s">
        <v>162</v>
      </c>
      <c r="E234" s="199" t="s">
        <v>163</v>
      </c>
      <c r="F234" s="200" t="s">
        <v>4557</v>
      </c>
      <c r="G234" s="200" t="s">
        <v>4558</v>
      </c>
      <c r="H234" s="200" t="s">
        <v>64</v>
      </c>
      <c r="I234" s="200">
        <v>45719</v>
      </c>
      <c r="J234" s="143">
        <f t="shared" si="3"/>
        <v>45719</v>
      </c>
      <c r="K234" s="202">
        <v>3</v>
      </c>
      <c r="L234" s="285" t="s">
        <v>6369</v>
      </c>
      <c r="M234" s="223"/>
      <c r="N234" s="203">
        <v>5</v>
      </c>
      <c r="O234" s="222" t="s">
        <v>946</v>
      </c>
    </row>
    <row r="235" spans="1:15" ht="29.25" customHeight="1">
      <c r="A235" s="221" t="s">
        <v>6334</v>
      </c>
      <c r="B235" s="221" t="s">
        <v>161</v>
      </c>
      <c r="C235" s="222" t="s">
        <v>66</v>
      </c>
      <c r="D235" s="222" t="s">
        <v>162</v>
      </c>
      <c r="E235" s="199" t="s">
        <v>163</v>
      </c>
      <c r="F235" s="200" t="s">
        <v>5875</v>
      </c>
      <c r="G235" s="200" t="s">
        <v>5876</v>
      </c>
      <c r="H235" s="200"/>
      <c r="I235" s="200">
        <v>45720</v>
      </c>
      <c r="J235" s="143">
        <f t="shared" si="3"/>
        <v>45720</v>
      </c>
      <c r="K235" s="202">
        <v>7</v>
      </c>
      <c r="L235" s="285" t="s">
        <v>6370</v>
      </c>
      <c r="M235" s="223"/>
      <c r="N235" s="203"/>
      <c r="O235" s="222" t="s">
        <v>326</v>
      </c>
    </row>
    <row r="236" spans="1:15" ht="29.25" customHeight="1">
      <c r="A236" s="221" t="s">
        <v>6334</v>
      </c>
      <c r="B236" s="221" t="s">
        <v>161</v>
      </c>
      <c r="C236" s="222" t="s">
        <v>66</v>
      </c>
      <c r="D236" s="222" t="s">
        <v>162</v>
      </c>
      <c r="E236" s="199" t="s">
        <v>166</v>
      </c>
      <c r="F236" s="200"/>
      <c r="G236" s="200"/>
      <c r="H236" s="200"/>
      <c r="I236" s="200">
        <v>45720</v>
      </c>
      <c r="J236" s="143">
        <f t="shared" si="3"/>
        <v>45720</v>
      </c>
      <c r="K236" s="202">
        <v>1</v>
      </c>
      <c r="L236" s="285" t="s">
        <v>6371</v>
      </c>
      <c r="M236" s="223"/>
      <c r="N236" s="203"/>
      <c r="O236" s="222" t="s">
        <v>326</v>
      </c>
    </row>
    <row r="237" spans="1:15" ht="29.25" customHeight="1">
      <c r="A237" s="221" t="s">
        <v>6334</v>
      </c>
      <c r="B237" s="221" t="s">
        <v>161</v>
      </c>
      <c r="C237" s="222" t="s">
        <v>66</v>
      </c>
      <c r="D237" s="222" t="s">
        <v>162</v>
      </c>
      <c r="E237" s="199" t="s">
        <v>163</v>
      </c>
      <c r="F237" s="200" t="s">
        <v>2241</v>
      </c>
      <c r="G237" s="200" t="s">
        <v>2242</v>
      </c>
      <c r="H237" s="200"/>
      <c r="I237" s="200">
        <v>45721</v>
      </c>
      <c r="J237" s="143">
        <f t="shared" si="3"/>
        <v>45721</v>
      </c>
      <c r="K237" s="202">
        <v>7</v>
      </c>
      <c r="L237" s="285" t="s">
        <v>6372</v>
      </c>
      <c r="M237" s="223"/>
      <c r="N237" s="203"/>
      <c r="O237" s="222" t="s">
        <v>326</v>
      </c>
    </row>
    <row r="238" spans="1:15" ht="29.25" customHeight="1">
      <c r="A238" s="221" t="s">
        <v>6334</v>
      </c>
      <c r="B238" s="221" t="s">
        <v>161</v>
      </c>
      <c r="C238" s="222" t="s">
        <v>66</v>
      </c>
      <c r="D238" s="222" t="s">
        <v>162</v>
      </c>
      <c r="E238" s="199" t="s">
        <v>166</v>
      </c>
      <c r="F238" s="200"/>
      <c r="G238" s="200"/>
      <c r="H238" s="200"/>
      <c r="I238" s="200">
        <v>45721</v>
      </c>
      <c r="J238" s="143">
        <f t="shared" si="3"/>
        <v>45721</v>
      </c>
      <c r="K238" s="202">
        <v>1</v>
      </c>
      <c r="L238" s="285" t="s">
        <v>6373</v>
      </c>
      <c r="M238" s="223"/>
      <c r="N238" s="203"/>
      <c r="O238" s="222" t="s">
        <v>326</v>
      </c>
    </row>
    <row r="239" spans="1:15" ht="29.25" customHeight="1">
      <c r="A239" s="221" t="s">
        <v>6334</v>
      </c>
      <c r="B239" s="221" t="s">
        <v>161</v>
      </c>
      <c r="C239" s="222" t="s">
        <v>66</v>
      </c>
      <c r="D239" s="222" t="s">
        <v>162</v>
      </c>
      <c r="E239" s="199" t="s">
        <v>166</v>
      </c>
      <c r="F239" s="200"/>
      <c r="G239" s="200"/>
      <c r="H239" s="200"/>
      <c r="I239" s="200">
        <v>45722</v>
      </c>
      <c r="J239" s="143">
        <f t="shared" si="3"/>
        <v>45722</v>
      </c>
      <c r="K239" s="202">
        <v>1</v>
      </c>
      <c r="L239" s="285" t="s">
        <v>6374</v>
      </c>
      <c r="M239" s="223"/>
      <c r="N239" s="203"/>
      <c r="O239" s="222" t="s">
        <v>326</v>
      </c>
    </row>
    <row r="240" spans="1:15" ht="29.25" customHeight="1">
      <c r="A240" s="221" t="s">
        <v>6334</v>
      </c>
      <c r="B240" s="221" t="s">
        <v>161</v>
      </c>
      <c r="C240" s="222" t="s">
        <v>66</v>
      </c>
      <c r="D240" s="222" t="s">
        <v>162</v>
      </c>
      <c r="E240" s="199" t="s">
        <v>163</v>
      </c>
      <c r="F240" s="200" t="s">
        <v>4557</v>
      </c>
      <c r="G240" s="200" t="s">
        <v>4558</v>
      </c>
      <c r="H240" s="200"/>
      <c r="I240" s="200">
        <v>45722</v>
      </c>
      <c r="J240" s="143">
        <f t="shared" si="3"/>
        <v>45722</v>
      </c>
      <c r="K240" s="202">
        <v>7</v>
      </c>
      <c r="L240" s="285" t="s">
        <v>6375</v>
      </c>
      <c r="M240" s="223"/>
      <c r="N240" s="203"/>
      <c r="O240" s="222" t="s">
        <v>326</v>
      </c>
    </row>
    <row r="241" spans="1:15" ht="29.25" customHeight="1">
      <c r="A241" s="221" t="s">
        <v>6334</v>
      </c>
      <c r="B241" s="221" t="s">
        <v>161</v>
      </c>
      <c r="C241" s="222" t="s">
        <v>66</v>
      </c>
      <c r="D241" s="222" t="s">
        <v>162</v>
      </c>
      <c r="E241" s="199" t="s">
        <v>166</v>
      </c>
      <c r="F241" s="200"/>
      <c r="G241" s="200"/>
      <c r="H241" s="200"/>
      <c r="I241" s="200">
        <v>45723</v>
      </c>
      <c r="J241" s="143">
        <f t="shared" si="3"/>
        <v>45723</v>
      </c>
      <c r="K241" s="202">
        <v>1</v>
      </c>
      <c r="L241" s="285" t="s">
        <v>6374</v>
      </c>
      <c r="M241" s="223"/>
      <c r="N241" s="203"/>
      <c r="O241" s="222" t="s">
        <v>326</v>
      </c>
    </row>
    <row r="242" spans="1:15" ht="29.25" customHeight="1">
      <c r="A242" s="221" t="s">
        <v>6334</v>
      </c>
      <c r="B242" s="221" t="s">
        <v>161</v>
      </c>
      <c r="C242" s="222" t="s">
        <v>66</v>
      </c>
      <c r="D242" s="222" t="s">
        <v>162</v>
      </c>
      <c r="E242" s="199" t="s">
        <v>163</v>
      </c>
      <c r="F242" s="200" t="s">
        <v>5212</v>
      </c>
      <c r="G242" s="200" t="s">
        <v>5213</v>
      </c>
      <c r="H242" s="200" t="s">
        <v>5344</v>
      </c>
      <c r="I242" s="200">
        <v>45723</v>
      </c>
      <c r="J242" s="143">
        <f t="shared" si="3"/>
        <v>45723</v>
      </c>
      <c r="K242" s="202">
        <v>7</v>
      </c>
      <c r="L242" s="285" t="s">
        <v>6526</v>
      </c>
      <c r="M242" s="223"/>
      <c r="N242" s="203">
        <v>15</v>
      </c>
      <c r="O242" s="222" t="s">
        <v>947</v>
      </c>
    </row>
    <row r="243" spans="1:15" ht="29.25" customHeight="1">
      <c r="A243" s="221" t="s">
        <v>6334</v>
      </c>
      <c r="B243" s="221" t="s">
        <v>161</v>
      </c>
      <c r="C243" s="222" t="s">
        <v>66</v>
      </c>
      <c r="D243" s="222" t="s">
        <v>162</v>
      </c>
      <c r="E243" s="199" t="s">
        <v>166</v>
      </c>
      <c r="F243" s="200"/>
      <c r="G243" s="200"/>
      <c r="H243" s="200"/>
      <c r="I243" s="200">
        <v>45726</v>
      </c>
      <c r="J243" s="143">
        <f t="shared" si="3"/>
        <v>45726</v>
      </c>
      <c r="K243" s="202">
        <v>1</v>
      </c>
      <c r="L243" s="285" t="s">
        <v>6527</v>
      </c>
      <c r="M243" s="223"/>
      <c r="N243" s="203"/>
      <c r="O243" s="222" t="s">
        <v>326</v>
      </c>
    </row>
    <row r="244" spans="1:15" ht="29.25" customHeight="1">
      <c r="A244" s="221" t="s">
        <v>6334</v>
      </c>
      <c r="B244" s="221" t="s">
        <v>161</v>
      </c>
      <c r="C244" s="222" t="s">
        <v>66</v>
      </c>
      <c r="D244" s="222" t="s">
        <v>162</v>
      </c>
      <c r="E244" s="199" t="s">
        <v>163</v>
      </c>
      <c r="F244" s="200" t="s">
        <v>5212</v>
      </c>
      <c r="G244" s="200" t="s">
        <v>5213</v>
      </c>
      <c r="H244" s="200"/>
      <c r="I244" s="200">
        <v>45726</v>
      </c>
      <c r="J244" s="143">
        <f t="shared" si="3"/>
        <v>45726</v>
      </c>
      <c r="K244" s="202">
        <v>5</v>
      </c>
      <c r="L244" s="285" t="s">
        <v>6528</v>
      </c>
      <c r="M244" s="223"/>
      <c r="N244" s="203"/>
      <c r="O244" s="222" t="s">
        <v>326</v>
      </c>
    </row>
    <row r="245" spans="1:15" ht="29.25" customHeight="1">
      <c r="A245" s="221" t="s">
        <v>6334</v>
      </c>
      <c r="B245" s="221" t="s">
        <v>161</v>
      </c>
      <c r="C245" s="222" t="s">
        <v>66</v>
      </c>
      <c r="D245" s="222" t="s">
        <v>162</v>
      </c>
      <c r="E245" s="199" t="s">
        <v>163</v>
      </c>
      <c r="F245" s="200" t="s">
        <v>4557</v>
      </c>
      <c r="G245" s="200" t="s">
        <v>4558</v>
      </c>
      <c r="H245" s="200"/>
      <c r="I245" s="200">
        <v>45726</v>
      </c>
      <c r="J245" s="143">
        <f t="shared" si="3"/>
        <v>45726</v>
      </c>
      <c r="K245" s="202">
        <v>2</v>
      </c>
      <c r="L245" s="285" t="s">
        <v>6529</v>
      </c>
      <c r="M245" s="223"/>
      <c r="N245" s="203"/>
      <c r="O245" s="222" t="s">
        <v>326</v>
      </c>
    </row>
    <row r="246" spans="1:15" ht="29.25" customHeight="1">
      <c r="A246" s="221" t="s">
        <v>6334</v>
      </c>
      <c r="B246" s="221" t="s">
        <v>161</v>
      </c>
      <c r="C246" s="222" t="s">
        <v>66</v>
      </c>
      <c r="D246" s="222" t="s">
        <v>162</v>
      </c>
      <c r="E246" s="199" t="s">
        <v>165</v>
      </c>
      <c r="F246" s="200"/>
      <c r="G246" s="200"/>
      <c r="H246" s="200"/>
      <c r="I246" s="200">
        <v>45727</v>
      </c>
      <c r="J246" s="143">
        <f t="shared" si="3"/>
        <v>45727</v>
      </c>
      <c r="K246" s="202">
        <v>8</v>
      </c>
      <c r="L246" s="285" t="s">
        <v>6530</v>
      </c>
      <c r="M246" s="223"/>
      <c r="N246" s="203"/>
      <c r="O246" s="222" t="s">
        <v>326</v>
      </c>
    </row>
    <row r="247" spans="1:15" ht="29.25" customHeight="1">
      <c r="A247" s="221" t="s">
        <v>6334</v>
      </c>
      <c r="B247" s="221" t="s">
        <v>161</v>
      </c>
      <c r="C247" s="222" t="s">
        <v>66</v>
      </c>
      <c r="D247" s="222" t="s">
        <v>162</v>
      </c>
      <c r="E247" s="199" t="s">
        <v>171</v>
      </c>
      <c r="F247" s="200"/>
      <c r="G247" s="200"/>
      <c r="H247" s="200"/>
      <c r="I247" s="200">
        <v>45728</v>
      </c>
      <c r="J247" s="143">
        <f t="shared" si="3"/>
        <v>45728</v>
      </c>
      <c r="K247" s="202">
        <v>6.5</v>
      </c>
      <c r="L247" s="285" t="s">
        <v>6531</v>
      </c>
      <c r="M247" s="223"/>
      <c r="N247" s="203"/>
      <c r="O247" s="222" t="s">
        <v>326</v>
      </c>
    </row>
    <row r="248" spans="1:15" ht="29.25" customHeight="1">
      <c r="A248" s="221" t="s">
        <v>6334</v>
      </c>
      <c r="B248" s="221" t="s">
        <v>161</v>
      </c>
      <c r="C248" s="222" t="s">
        <v>66</v>
      </c>
      <c r="D248" s="222" t="s">
        <v>162</v>
      </c>
      <c r="E248" s="199" t="s">
        <v>166</v>
      </c>
      <c r="F248" s="200"/>
      <c r="G248" s="200"/>
      <c r="H248" s="200"/>
      <c r="I248" s="200">
        <v>45728</v>
      </c>
      <c r="J248" s="143">
        <f t="shared" si="3"/>
        <v>45728</v>
      </c>
      <c r="K248" s="202">
        <v>1.5</v>
      </c>
      <c r="L248" s="285" t="s">
        <v>6055</v>
      </c>
      <c r="M248" s="223"/>
      <c r="N248" s="203"/>
      <c r="O248" s="222" t="s">
        <v>326</v>
      </c>
    </row>
    <row r="249" spans="1:15" ht="29.25" customHeight="1">
      <c r="A249" s="221" t="s">
        <v>6334</v>
      </c>
      <c r="B249" s="221" t="s">
        <v>161</v>
      </c>
      <c r="C249" s="222" t="s">
        <v>66</v>
      </c>
      <c r="D249" s="222" t="s">
        <v>162</v>
      </c>
      <c r="E249" s="199" t="s">
        <v>176</v>
      </c>
      <c r="F249" s="200"/>
      <c r="G249" s="200"/>
      <c r="H249" s="200"/>
      <c r="I249" s="200">
        <v>45729</v>
      </c>
      <c r="J249" s="143">
        <f t="shared" si="3"/>
        <v>45729</v>
      </c>
      <c r="K249" s="202">
        <v>7</v>
      </c>
      <c r="L249" s="285" t="s">
        <v>6532</v>
      </c>
      <c r="M249" s="223"/>
      <c r="N249" s="203"/>
      <c r="O249" s="222" t="s">
        <v>326</v>
      </c>
    </row>
    <row r="250" spans="1:15" ht="29.25" customHeight="1">
      <c r="A250" s="221" t="s">
        <v>6334</v>
      </c>
      <c r="B250" s="221" t="s">
        <v>161</v>
      </c>
      <c r="C250" s="222" t="s">
        <v>66</v>
      </c>
      <c r="D250" s="222" t="s">
        <v>162</v>
      </c>
      <c r="E250" s="199" t="s">
        <v>166</v>
      </c>
      <c r="F250" s="200"/>
      <c r="G250" s="200"/>
      <c r="H250" s="200"/>
      <c r="I250" s="200">
        <v>45729</v>
      </c>
      <c r="J250" s="143">
        <f t="shared" si="3"/>
        <v>45729</v>
      </c>
      <c r="K250" s="202">
        <v>1</v>
      </c>
      <c r="L250" s="285" t="s">
        <v>6533</v>
      </c>
      <c r="M250" s="223"/>
      <c r="N250" s="203"/>
      <c r="O250" s="222" t="s">
        <v>326</v>
      </c>
    </row>
    <row r="251" spans="1:15" ht="29.25" customHeight="1">
      <c r="A251" s="221" t="s">
        <v>6334</v>
      </c>
      <c r="B251" s="221" t="s">
        <v>161</v>
      </c>
      <c r="C251" s="222" t="s">
        <v>66</v>
      </c>
      <c r="D251" s="222" t="s">
        <v>162</v>
      </c>
      <c r="E251" s="199" t="s">
        <v>166</v>
      </c>
      <c r="F251" s="200"/>
      <c r="G251" s="200"/>
      <c r="H251" s="200"/>
      <c r="I251" s="200">
        <v>45730</v>
      </c>
      <c r="J251" s="143">
        <f t="shared" si="3"/>
        <v>45730</v>
      </c>
      <c r="K251" s="202">
        <v>0.5</v>
      </c>
      <c r="L251" s="285" t="s">
        <v>6534</v>
      </c>
      <c r="M251" s="223"/>
      <c r="N251" s="203"/>
      <c r="O251" s="222" t="s">
        <v>326</v>
      </c>
    </row>
    <row r="252" spans="1:15" ht="29.25" customHeight="1">
      <c r="A252" s="221" t="s">
        <v>6334</v>
      </c>
      <c r="B252" s="221" t="s">
        <v>161</v>
      </c>
      <c r="C252" s="222" t="s">
        <v>66</v>
      </c>
      <c r="D252" s="222" t="s">
        <v>162</v>
      </c>
      <c r="E252" s="199" t="s">
        <v>163</v>
      </c>
      <c r="F252" s="200" t="s">
        <v>630</v>
      </c>
      <c r="G252" s="200" t="s">
        <v>631</v>
      </c>
      <c r="H252" s="200"/>
      <c r="I252" s="200">
        <v>45730</v>
      </c>
      <c r="J252" s="143">
        <f t="shared" si="3"/>
        <v>45730</v>
      </c>
      <c r="K252" s="202">
        <v>7.5</v>
      </c>
      <c r="L252" s="285" t="s">
        <v>6535</v>
      </c>
      <c r="M252" s="223"/>
      <c r="N252" s="203"/>
      <c r="O252" s="222" t="s">
        <v>326</v>
      </c>
    </row>
    <row r="253" spans="1:15" ht="29.25" customHeight="1">
      <c r="A253" s="221" t="s">
        <v>6334</v>
      </c>
      <c r="B253" s="221" t="s">
        <v>161</v>
      </c>
      <c r="C253" s="222" t="s">
        <v>66</v>
      </c>
      <c r="D253" s="222" t="s">
        <v>162</v>
      </c>
      <c r="E253" s="199" t="s">
        <v>165</v>
      </c>
      <c r="F253" s="200"/>
      <c r="G253" s="200"/>
      <c r="H253" s="200"/>
      <c r="I253" s="200">
        <v>45733</v>
      </c>
      <c r="J253" s="143">
        <f t="shared" si="3"/>
        <v>45733</v>
      </c>
      <c r="K253" s="202">
        <v>8</v>
      </c>
      <c r="L253" s="284" t="s">
        <v>989</v>
      </c>
      <c r="M253" s="223"/>
      <c r="N253" s="203"/>
      <c r="O253" s="222" t="s">
        <v>326</v>
      </c>
    </row>
    <row r="254" spans="1:15" ht="29.25" customHeight="1">
      <c r="A254" s="221" t="s">
        <v>6334</v>
      </c>
      <c r="B254" s="221" t="s">
        <v>161</v>
      </c>
      <c r="C254" s="222" t="s">
        <v>66</v>
      </c>
      <c r="D254" s="222" t="s">
        <v>162</v>
      </c>
      <c r="E254" s="199" t="s">
        <v>171</v>
      </c>
      <c r="F254" s="200"/>
      <c r="G254" s="200"/>
      <c r="H254" s="200"/>
      <c r="I254" s="200">
        <v>45734</v>
      </c>
      <c r="J254" s="143">
        <f t="shared" si="3"/>
        <v>45734</v>
      </c>
      <c r="K254" s="202">
        <v>3</v>
      </c>
      <c r="L254" s="285" t="s">
        <v>6705</v>
      </c>
      <c r="M254" s="223"/>
      <c r="N254" s="203"/>
      <c r="O254" s="222" t="s">
        <v>326</v>
      </c>
    </row>
    <row r="255" spans="1:15" ht="29.25" customHeight="1">
      <c r="A255" s="221" t="s">
        <v>6334</v>
      </c>
      <c r="B255" s="221" t="s">
        <v>161</v>
      </c>
      <c r="C255" s="222" t="s">
        <v>66</v>
      </c>
      <c r="D255" s="222" t="s">
        <v>162</v>
      </c>
      <c r="E255" s="199" t="s">
        <v>166</v>
      </c>
      <c r="F255" s="200"/>
      <c r="G255" s="200"/>
      <c r="H255" s="200"/>
      <c r="I255" s="200">
        <v>45734</v>
      </c>
      <c r="J255" s="143">
        <f t="shared" si="3"/>
        <v>45734</v>
      </c>
      <c r="K255" s="202">
        <v>1</v>
      </c>
      <c r="L255" s="285" t="s">
        <v>6706</v>
      </c>
      <c r="M255" s="223"/>
      <c r="N255" s="203"/>
      <c r="O255" s="222" t="s">
        <v>326</v>
      </c>
    </row>
    <row r="256" spans="1:15" ht="29.25" customHeight="1">
      <c r="A256" s="221" t="s">
        <v>6334</v>
      </c>
      <c r="B256" s="221" t="s">
        <v>161</v>
      </c>
      <c r="C256" s="222" t="s">
        <v>66</v>
      </c>
      <c r="D256" s="222" t="s">
        <v>162</v>
      </c>
      <c r="E256" s="199" t="s">
        <v>163</v>
      </c>
      <c r="F256" s="200" t="s">
        <v>630</v>
      </c>
      <c r="G256" s="200" t="s">
        <v>631</v>
      </c>
      <c r="H256" s="200"/>
      <c r="I256" s="200">
        <v>45734</v>
      </c>
      <c r="J256" s="143">
        <f t="shared" si="3"/>
        <v>45734</v>
      </c>
      <c r="K256" s="202">
        <v>4</v>
      </c>
      <c r="L256" s="285" t="s">
        <v>6707</v>
      </c>
      <c r="M256" s="223"/>
      <c r="N256" s="203"/>
      <c r="O256" s="222" t="s">
        <v>326</v>
      </c>
    </row>
    <row r="257" spans="1:15" ht="29.25" customHeight="1">
      <c r="A257" s="221" t="s">
        <v>6334</v>
      </c>
      <c r="B257" s="221" t="s">
        <v>161</v>
      </c>
      <c r="C257" s="222" t="s">
        <v>66</v>
      </c>
      <c r="D257" s="222" t="s">
        <v>162</v>
      </c>
      <c r="E257" s="199" t="s">
        <v>171</v>
      </c>
      <c r="F257" s="200"/>
      <c r="G257" s="200"/>
      <c r="H257" s="200"/>
      <c r="I257" s="200">
        <v>45735</v>
      </c>
      <c r="J257" s="143">
        <f t="shared" si="3"/>
        <v>45735</v>
      </c>
      <c r="K257" s="202">
        <v>4</v>
      </c>
      <c r="L257" s="285" t="s">
        <v>6708</v>
      </c>
      <c r="M257" s="223"/>
      <c r="N257" s="203"/>
      <c r="O257" s="222" t="s">
        <v>326</v>
      </c>
    </row>
    <row r="258" spans="1:15" ht="29.25" customHeight="1">
      <c r="A258" s="221" t="s">
        <v>6334</v>
      </c>
      <c r="B258" s="221" t="s">
        <v>161</v>
      </c>
      <c r="C258" s="222" t="s">
        <v>66</v>
      </c>
      <c r="D258" s="222" t="s">
        <v>162</v>
      </c>
      <c r="E258" s="199" t="s">
        <v>166</v>
      </c>
      <c r="F258" s="200"/>
      <c r="G258" s="200"/>
      <c r="H258" s="200"/>
      <c r="I258" s="200">
        <v>45735</v>
      </c>
      <c r="J258" s="143">
        <f t="shared" si="3"/>
        <v>45735</v>
      </c>
      <c r="K258" s="202">
        <v>4</v>
      </c>
      <c r="L258" s="285" t="s">
        <v>6064</v>
      </c>
      <c r="M258" s="223"/>
      <c r="N258" s="203"/>
      <c r="O258" s="222" t="s">
        <v>326</v>
      </c>
    </row>
    <row r="259" spans="1:15" ht="29.25" customHeight="1">
      <c r="A259" s="221" t="s">
        <v>6334</v>
      </c>
      <c r="B259" s="221" t="s">
        <v>161</v>
      </c>
      <c r="C259" s="222" t="s">
        <v>66</v>
      </c>
      <c r="D259" s="222" t="s">
        <v>162</v>
      </c>
      <c r="E259" s="199" t="s">
        <v>171</v>
      </c>
      <c r="F259" s="200"/>
      <c r="G259" s="200"/>
      <c r="H259" s="200"/>
      <c r="I259" s="200">
        <v>45736</v>
      </c>
      <c r="J259" s="143">
        <f t="shared" ref="J259:J322" si="4">I259</f>
        <v>45736</v>
      </c>
      <c r="K259" s="202">
        <v>4</v>
      </c>
      <c r="L259" s="285" t="s">
        <v>6709</v>
      </c>
      <c r="M259" s="223"/>
      <c r="N259" s="203"/>
      <c r="O259" s="222" t="s">
        <v>326</v>
      </c>
    </row>
    <row r="260" spans="1:15" ht="29.25" customHeight="1">
      <c r="A260" s="221" t="s">
        <v>6334</v>
      </c>
      <c r="B260" s="221" t="s">
        <v>161</v>
      </c>
      <c r="C260" s="222" t="s">
        <v>66</v>
      </c>
      <c r="D260" s="222" t="s">
        <v>162</v>
      </c>
      <c r="E260" s="199" t="s">
        <v>166</v>
      </c>
      <c r="F260" s="200"/>
      <c r="G260" s="200"/>
      <c r="H260" s="200"/>
      <c r="I260" s="200">
        <v>45736</v>
      </c>
      <c r="J260" s="143">
        <f t="shared" si="4"/>
        <v>45736</v>
      </c>
      <c r="K260" s="202">
        <v>4</v>
      </c>
      <c r="L260" s="285" t="s">
        <v>6064</v>
      </c>
      <c r="M260" s="223"/>
      <c r="N260" s="203"/>
      <c r="O260" s="222" t="s">
        <v>326</v>
      </c>
    </row>
    <row r="261" spans="1:15" ht="29.25" customHeight="1">
      <c r="A261" s="221" t="s">
        <v>6334</v>
      </c>
      <c r="B261" s="221" t="s">
        <v>161</v>
      </c>
      <c r="C261" s="222" t="s">
        <v>66</v>
      </c>
      <c r="D261" s="222" t="s">
        <v>162</v>
      </c>
      <c r="E261" s="199" t="s">
        <v>166</v>
      </c>
      <c r="F261" s="200"/>
      <c r="G261" s="200"/>
      <c r="H261" s="200"/>
      <c r="I261" s="200">
        <v>45737</v>
      </c>
      <c r="J261" s="143">
        <f t="shared" si="4"/>
        <v>45737</v>
      </c>
      <c r="K261" s="202">
        <v>1</v>
      </c>
      <c r="L261" s="285" t="s">
        <v>6706</v>
      </c>
      <c r="M261" s="223"/>
      <c r="N261" s="203"/>
      <c r="O261" s="222" t="s">
        <v>326</v>
      </c>
    </row>
    <row r="262" spans="1:15" ht="29.25" customHeight="1">
      <c r="A262" s="221" t="s">
        <v>6334</v>
      </c>
      <c r="B262" s="221" t="s">
        <v>161</v>
      </c>
      <c r="C262" s="222" t="s">
        <v>66</v>
      </c>
      <c r="D262" s="222" t="s">
        <v>162</v>
      </c>
      <c r="E262" s="199" t="s">
        <v>171</v>
      </c>
      <c r="F262" s="200"/>
      <c r="G262" s="200"/>
      <c r="H262" s="200"/>
      <c r="I262" s="200">
        <v>45737</v>
      </c>
      <c r="J262" s="143">
        <f t="shared" si="4"/>
        <v>45737</v>
      </c>
      <c r="K262" s="202">
        <v>3</v>
      </c>
      <c r="L262" s="285" t="s">
        <v>6710</v>
      </c>
      <c r="M262" s="223"/>
      <c r="N262" s="203"/>
      <c r="O262" s="222" t="s">
        <v>326</v>
      </c>
    </row>
    <row r="263" spans="1:15" ht="29.25" customHeight="1">
      <c r="A263" s="221" t="s">
        <v>6334</v>
      </c>
      <c r="B263" s="221" t="s">
        <v>161</v>
      </c>
      <c r="C263" s="222" t="s">
        <v>66</v>
      </c>
      <c r="D263" s="222" t="s">
        <v>162</v>
      </c>
      <c r="E263" s="199" t="s">
        <v>163</v>
      </c>
      <c r="F263" s="200" t="s">
        <v>3407</v>
      </c>
      <c r="G263" s="200" t="s">
        <v>3408</v>
      </c>
      <c r="H263" s="200"/>
      <c r="I263" s="200">
        <v>45737</v>
      </c>
      <c r="J263" s="143">
        <f t="shared" si="4"/>
        <v>45737</v>
      </c>
      <c r="K263" s="202">
        <v>4</v>
      </c>
      <c r="L263" s="285" t="s">
        <v>6711</v>
      </c>
      <c r="M263" s="223"/>
      <c r="N263" s="203"/>
      <c r="O263" s="222" t="s">
        <v>326</v>
      </c>
    </row>
    <row r="264" spans="1:15" ht="29.25" customHeight="1">
      <c r="A264" s="221" t="s">
        <v>6334</v>
      </c>
      <c r="B264" s="221" t="s">
        <v>161</v>
      </c>
      <c r="C264" s="222" t="s">
        <v>66</v>
      </c>
      <c r="D264" s="222" t="s">
        <v>162</v>
      </c>
      <c r="E264" s="199" t="s">
        <v>171</v>
      </c>
      <c r="F264" s="200"/>
      <c r="G264" s="200"/>
      <c r="H264" s="200"/>
      <c r="I264" s="200">
        <v>45740</v>
      </c>
      <c r="J264" s="143">
        <f t="shared" si="4"/>
        <v>45740</v>
      </c>
      <c r="K264" s="202">
        <v>7</v>
      </c>
      <c r="L264" s="285" t="s">
        <v>6902</v>
      </c>
      <c r="M264" s="223"/>
      <c r="N264" s="203"/>
      <c r="O264" s="222" t="s">
        <v>326</v>
      </c>
    </row>
    <row r="265" spans="1:15" ht="29.25" customHeight="1">
      <c r="A265" s="221" t="s">
        <v>6334</v>
      </c>
      <c r="B265" s="221" t="s">
        <v>161</v>
      </c>
      <c r="C265" s="222" t="s">
        <v>66</v>
      </c>
      <c r="D265" s="222" t="s">
        <v>162</v>
      </c>
      <c r="E265" s="199" t="s">
        <v>166</v>
      </c>
      <c r="F265" s="200"/>
      <c r="G265" s="200"/>
      <c r="H265" s="200"/>
      <c r="I265" s="200">
        <v>45740</v>
      </c>
      <c r="J265" s="143">
        <f t="shared" si="4"/>
        <v>45740</v>
      </c>
      <c r="K265" s="202">
        <v>1</v>
      </c>
      <c r="L265" s="285" t="s">
        <v>6903</v>
      </c>
      <c r="M265" s="223"/>
      <c r="N265" s="203"/>
      <c r="O265" s="222" t="s">
        <v>326</v>
      </c>
    </row>
    <row r="266" spans="1:15" ht="29.25" customHeight="1">
      <c r="A266" s="221" t="s">
        <v>6334</v>
      </c>
      <c r="B266" s="221" t="s">
        <v>161</v>
      </c>
      <c r="C266" s="222" t="s">
        <v>66</v>
      </c>
      <c r="D266" s="222" t="s">
        <v>162</v>
      </c>
      <c r="E266" s="199" t="s">
        <v>166</v>
      </c>
      <c r="F266" s="200"/>
      <c r="G266" s="200"/>
      <c r="H266" s="200"/>
      <c r="I266" s="200">
        <v>45741</v>
      </c>
      <c r="J266" s="143">
        <f t="shared" si="4"/>
        <v>45741</v>
      </c>
      <c r="K266" s="202">
        <v>0.5</v>
      </c>
      <c r="L266" s="285" t="s">
        <v>6904</v>
      </c>
      <c r="M266" s="223"/>
      <c r="N266" s="203"/>
      <c r="O266" s="222" t="s">
        <v>326</v>
      </c>
    </row>
    <row r="267" spans="1:15" ht="29.25" customHeight="1">
      <c r="A267" s="221" t="s">
        <v>6334</v>
      </c>
      <c r="B267" s="221" t="s">
        <v>161</v>
      </c>
      <c r="C267" s="222" t="s">
        <v>66</v>
      </c>
      <c r="D267" s="222" t="s">
        <v>162</v>
      </c>
      <c r="E267" s="199" t="s">
        <v>163</v>
      </c>
      <c r="F267" s="200" t="s">
        <v>3407</v>
      </c>
      <c r="G267" s="200" t="s">
        <v>3408</v>
      </c>
      <c r="H267" s="200"/>
      <c r="I267" s="200">
        <v>45741</v>
      </c>
      <c r="J267" s="143">
        <f t="shared" si="4"/>
        <v>45741</v>
      </c>
      <c r="K267" s="202">
        <v>7.5</v>
      </c>
      <c r="L267" s="285" t="s">
        <v>6905</v>
      </c>
      <c r="M267" s="223"/>
      <c r="N267" s="203"/>
      <c r="O267" s="222" t="s">
        <v>326</v>
      </c>
    </row>
    <row r="268" spans="1:15" ht="29.25" customHeight="1">
      <c r="A268" s="221" t="s">
        <v>6334</v>
      </c>
      <c r="B268" s="221" t="s">
        <v>161</v>
      </c>
      <c r="C268" s="222" t="s">
        <v>66</v>
      </c>
      <c r="D268" s="222" t="s">
        <v>162</v>
      </c>
      <c r="E268" s="199" t="s">
        <v>166</v>
      </c>
      <c r="F268" s="200"/>
      <c r="G268" s="200"/>
      <c r="H268" s="200"/>
      <c r="I268" s="200">
        <v>45742</v>
      </c>
      <c r="J268" s="143">
        <f t="shared" si="4"/>
        <v>45742</v>
      </c>
      <c r="K268" s="202">
        <v>3.5</v>
      </c>
      <c r="L268" s="285" t="s">
        <v>6906</v>
      </c>
      <c r="M268" s="223"/>
      <c r="N268" s="203"/>
      <c r="O268" s="222" t="s">
        <v>326</v>
      </c>
    </row>
    <row r="269" spans="1:15" ht="29.25" customHeight="1">
      <c r="A269" s="221" t="s">
        <v>6334</v>
      </c>
      <c r="B269" s="221" t="s">
        <v>161</v>
      </c>
      <c r="C269" s="222" t="s">
        <v>66</v>
      </c>
      <c r="D269" s="222" t="s">
        <v>162</v>
      </c>
      <c r="E269" s="199" t="s">
        <v>166</v>
      </c>
      <c r="F269" s="200"/>
      <c r="G269" s="200"/>
      <c r="H269" s="200"/>
      <c r="I269" s="200">
        <v>45742</v>
      </c>
      <c r="J269" s="143">
        <f t="shared" si="4"/>
        <v>45742</v>
      </c>
      <c r="K269" s="202">
        <v>4</v>
      </c>
      <c r="L269" s="285" t="s">
        <v>6907</v>
      </c>
      <c r="M269" s="223"/>
      <c r="N269" s="203"/>
      <c r="O269" s="222" t="s">
        <v>326</v>
      </c>
    </row>
    <row r="270" spans="1:15" ht="29.25" customHeight="1">
      <c r="A270" s="221" t="s">
        <v>6334</v>
      </c>
      <c r="B270" s="221" t="s">
        <v>161</v>
      </c>
      <c r="C270" s="222" t="s">
        <v>66</v>
      </c>
      <c r="D270" s="222" t="s">
        <v>162</v>
      </c>
      <c r="E270" s="199" t="s">
        <v>166</v>
      </c>
      <c r="F270" s="200"/>
      <c r="G270" s="200"/>
      <c r="H270" s="200"/>
      <c r="I270" s="200">
        <v>45742</v>
      </c>
      <c r="J270" s="143">
        <f t="shared" si="4"/>
        <v>45742</v>
      </c>
      <c r="K270" s="202">
        <v>0.5</v>
      </c>
      <c r="L270" s="285" t="s">
        <v>6908</v>
      </c>
      <c r="M270" s="223"/>
      <c r="N270" s="203"/>
      <c r="O270" s="222" t="s">
        <v>326</v>
      </c>
    </row>
    <row r="271" spans="1:15" ht="29.25" customHeight="1">
      <c r="A271" s="221" t="s">
        <v>6334</v>
      </c>
      <c r="B271" s="221" t="s">
        <v>161</v>
      </c>
      <c r="C271" s="222" t="s">
        <v>66</v>
      </c>
      <c r="D271" s="222" t="s">
        <v>162</v>
      </c>
      <c r="E271" s="199" t="s">
        <v>163</v>
      </c>
      <c r="F271" s="200" t="s">
        <v>3407</v>
      </c>
      <c r="G271" s="200" t="s">
        <v>3408</v>
      </c>
      <c r="H271" s="200" t="s">
        <v>78</v>
      </c>
      <c r="I271" s="200">
        <v>45743</v>
      </c>
      <c r="J271" s="143">
        <f t="shared" si="4"/>
        <v>45743</v>
      </c>
      <c r="K271" s="202">
        <v>4</v>
      </c>
      <c r="L271" s="285" t="s">
        <v>6910</v>
      </c>
      <c r="M271" s="223"/>
      <c r="N271" s="203">
        <v>0</v>
      </c>
      <c r="O271" s="222" t="s">
        <v>326</v>
      </c>
    </row>
    <row r="272" spans="1:15" ht="29.25" customHeight="1">
      <c r="A272" s="221" t="s">
        <v>6334</v>
      </c>
      <c r="B272" s="221" t="s">
        <v>161</v>
      </c>
      <c r="C272" s="222" t="s">
        <v>66</v>
      </c>
      <c r="D272" s="222" t="s">
        <v>162</v>
      </c>
      <c r="E272" s="199" t="s">
        <v>163</v>
      </c>
      <c r="F272" s="200" t="s">
        <v>630</v>
      </c>
      <c r="G272" s="200" t="s">
        <v>631</v>
      </c>
      <c r="H272" s="200" t="s">
        <v>78</v>
      </c>
      <c r="I272" s="200">
        <v>45743</v>
      </c>
      <c r="J272" s="143">
        <f t="shared" si="4"/>
        <v>45743</v>
      </c>
      <c r="K272" s="202">
        <v>4</v>
      </c>
      <c r="L272" s="285" t="s">
        <v>6909</v>
      </c>
      <c r="M272" s="223"/>
      <c r="N272" s="203">
        <v>3.375</v>
      </c>
      <c r="O272" s="222" t="s">
        <v>940</v>
      </c>
    </row>
    <row r="273" spans="1:15" ht="29.25" customHeight="1">
      <c r="A273" s="221" t="s">
        <v>6334</v>
      </c>
      <c r="B273" s="221" t="s">
        <v>161</v>
      </c>
      <c r="C273" s="222" t="s">
        <v>66</v>
      </c>
      <c r="D273" s="222" t="s">
        <v>162</v>
      </c>
      <c r="E273" s="199" t="s">
        <v>163</v>
      </c>
      <c r="F273" s="200" t="s">
        <v>3407</v>
      </c>
      <c r="G273" s="200" t="s">
        <v>3408</v>
      </c>
      <c r="H273" s="200"/>
      <c r="I273" s="200">
        <v>45744</v>
      </c>
      <c r="J273" s="143">
        <f t="shared" si="4"/>
        <v>45744</v>
      </c>
      <c r="K273" s="202">
        <v>5</v>
      </c>
      <c r="L273" s="285" t="s">
        <v>6911</v>
      </c>
      <c r="M273" s="223"/>
      <c r="N273" s="203"/>
      <c r="O273" s="222" t="s">
        <v>326</v>
      </c>
    </row>
    <row r="274" spans="1:15" ht="29.25" customHeight="1">
      <c r="A274" s="221" t="s">
        <v>6334</v>
      </c>
      <c r="B274" s="221" t="s">
        <v>161</v>
      </c>
      <c r="C274" s="222" t="s">
        <v>66</v>
      </c>
      <c r="D274" s="222" t="s">
        <v>162</v>
      </c>
      <c r="E274" s="199" t="s">
        <v>178</v>
      </c>
      <c r="F274" s="200"/>
      <c r="G274" s="200"/>
      <c r="H274" s="200"/>
      <c r="I274" s="200">
        <v>45744</v>
      </c>
      <c r="J274" s="143">
        <f t="shared" si="4"/>
        <v>45744</v>
      </c>
      <c r="K274" s="202">
        <v>2</v>
      </c>
      <c r="L274" s="285" t="s">
        <v>6912</v>
      </c>
      <c r="M274" s="223"/>
      <c r="N274" s="203"/>
      <c r="O274" s="222" t="s">
        <v>326</v>
      </c>
    </row>
    <row r="275" spans="1:15" ht="29.25" customHeight="1">
      <c r="A275" s="221" t="s">
        <v>6334</v>
      </c>
      <c r="B275" s="221" t="s">
        <v>161</v>
      </c>
      <c r="C275" s="222" t="s">
        <v>66</v>
      </c>
      <c r="D275" s="222" t="s">
        <v>162</v>
      </c>
      <c r="E275" s="199" t="s">
        <v>171</v>
      </c>
      <c r="F275" s="200"/>
      <c r="G275" s="200"/>
      <c r="H275" s="200"/>
      <c r="I275" s="200">
        <v>45744</v>
      </c>
      <c r="J275" s="143">
        <f t="shared" si="4"/>
        <v>45744</v>
      </c>
      <c r="K275" s="202">
        <v>1</v>
      </c>
      <c r="L275" s="285" t="s">
        <v>6913</v>
      </c>
      <c r="M275" s="223"/>
      <c r="N275" s="203"/>
      <c r="O275" s="222" t="s">
        <v>326</v>
      </c>
    </row>
    <row r="276" spans="1:15" ht="29.25" customHeight="1">
      <c r="A276" s="221" t="s">
        <v>6334</v>
      </c>
      <c r="B276" s="221" t="s">
        <v>161</v>
      </c>
      <c r="C276" s="222" t="s">
        <v>66</v>
      </c>
      <c r="D276" s="222" t="s">
        <v>162</v>
      </c>
      <c r="E276" s="199" t="s">
        <v>163</v>
      </c>
      <c r="F276" s="200" t="s">
        <v>6337</v>
      </c>
      <c r="G276" s="200" t="s">
        <v>6338</v>
      </c>
      <c r="H276" s="200"/>
      <c r="I276" s="200">
        <v>45747</v>
      </c>
      <c r="J276" s="143">
        <f t="shared" si="4"/>
        <v>45747</v>
      </c>
      <c r="K276" s="202">
        <v>7</v>
      </c>
      <c r="L276" s="285" t="s">
        <v>6914</v>
      </c>
      <c r="M276" s="223"/>
      <c r="N276" s="203"/>
      <c r="O276" s="222" t="s">
        <v>326</v>
      </c>
    </row>
    <row r="277" spans="1:15" ht="29.25" customHeight="1">
      <c r="A277" s="221" t="s">
        <v>6334</v>
      </c>
      <c r="B277" s="221" t="s">
        <v>161</v>
      </c>
      <c r="C277" s="222" t="s">
        <v>66</v>
      </c>
      <c r="D277" s="222" t="s">
        <v>162</v>
      </c>
      <c r="E277" s="199" t="s">
        <v>163</v>
      </c>
      <c r="F277" s="200" t="s">
        <v>6337</v>
      </c>
      <c r="G277" s="200" t="s">
        <v>6338</v>
      </c>
      <c r="H277" s="200"/>
      <c r="I277" s="200">
        <v>45747</v>
      </c>
      <c r="J277" s="143">
        <f t="shared" si="4"/>
        <v>45747</v>
      </c>
      <c r="K277" s="202">
        <v>1</v>
      </c>
      <c r="L277" s="285" t="s">
        <v>6915</v>
      </c>
      <c r="M277" s="223"/>
      <c r="N277" s="203"/>
      <c r="O277" s="222" t="s">
        <v>326</v>
      </c>
    </row>
    <row r="278" spans="1:15" ht="29.25" customHeight="1">
      <c r="A278" s="221" t="s">
        <v>6334</v>
      </c>
      <c r="B278" s="221" t="s">
        <v>161</v>
      </c>
      <c r="C278" s="222" t="s">
        <v>66</v>
      </c>
      <c r="D278" s="222" t="s">
        <v>162</v>
      </c>
      <c r="E278" s="199" t="s">
        <v>163</v>
      </c>
      <c r="F278" s="200" t="s">
        <v>2241</v>
      </c>
      <c r="G278" s="200" t="s">
        <v>2242</v>
      </c>
      <c r="H278" s="200"/>
      <c r="I278" s="200">
        <v>45748</v>
      </c>
      <c r="J278" s="143">
        <f t="shared" si="4"/>
        <v>45748</v>
      </c>
      <c r="K278" s="202">
        <v>4</v>
      </c>
      <c r="L278" s="285" t="s">
        <v>6916</v>
      </c>
      <c r="M278" s="223"/>
      <c r="N278" s="203"/>
      <c r="O278" s="222" t="s">
        <v>326</v>
      </c>
    </row>
    <row r="279" spans="1:15" ht="29.25" customHeight="1">
      <c r="A279" s="221" t="s">
        <v>6334</v>
      </c>
      <c r="B279" s="221" t="s">
        <v>161</v>
      </c>
      <c r="C279" s="222" t="s">
        <v>66</v>
      </c>
      <c r="D279" s="222" t="s">
        <v>162</v>
      </c>
      <c r="E279" s="199" t="s">
        <v>171</v>
      </c>
      <c r="F279" s="200"/>
      <c r="G279" s="200"/>
      <c r="H279" s="200"/>
      <c r="I279" s="200">
        <v>45748</v>
      </c>
      <c r="J279" s="143">
        <f t="shared" si="4"/>
        <v>45748</v>
      </c>
      <c r="K279" s="202">
        <v>1</v>
      </c>
      <c r="L279" s="285" t="s">
        <v>6917</v>
      </c>
      <c r="M279" s="223"/>
      <c r="N279" s="203"/>
      <c r="O279" s="222" t="s">
        <v>326</v>
      </c>
    </row>
    <row r="280" spans="1:15" ht="29.25" customHeight="1">
      <c r="A280" s="221" t="s">
        <v>6334</v>
      </c>
      <c r="B280" s="221" t="s">
        <v>161</v>
      </c>
      <c r="C280" s="222" t="s">
        <v>66</v>
      </c>
      <c r="D280" s="222" t="s">
        <v>162</v>
      </c>
      <c r="E280" s="199" t="s">
        <v>163</v>
      </c>
      <c r="F280" s="200" t="s">
        <v>3407</v>
      </c>
      <c r="G280" s="200" t="s">
        <v>3408</v>
      </c>
      <c r="H280" s="200"/>
      <c r="I280" s="200">
        <v>45748</v>
      </c>
      <c r="J280" s="143">
        <f t="shared" si="4"/>
        <v>45748</v>
      </c>
      <c r="K280" s="202">
        <v>3</v>
      </c>
      <c r="L280" s="285" t="s">
        <v>6918</v>
      </c>
      <c r="M280" s="223"/>
      <c r="N280" s="203"/>
      <c r="O280" s="222" t="s">
        <v>326</v>
      </c>
    </row>
    <row r="281" spans="1:15" ht="29.25" customHeight="1">
      <c r="A281" s="221" t="s">
        <v>6334</v>
      </c>
      <c r="B281" s="221" t="s">
        <v>161</v>
      </c>
      <c r="C281" s="222" t="s">
        <v>66</v>
      </c>
      <c r="D281" s="222" t="s">
        <v>162</v>
      </c>
      <c r="E281" s="199" t="s">
        <v>163</v>
      </c>
      <c r="F281" s="200" t="s">
        <v>2241</v>
      </c>
      <c r="G281" s="200" t="s">
        <v>2242</v>
      </c>
      <c r="H281" s="200"/>
      <c r="I281" s="200">
        <v>45749</v>
      </c>
      <c r="J281" s="143">
        <f t="shared" si="4"/>
        <v>45749</v>
      </c>
      <c r="K281" s="202">
        <v>8</v>
      </c>
      <c r="L281" s="285" t="s">
        <v>6919</v>
      </c>
      <c r="M281" s="223"/>
      <c r="N281" s="203"/>
      <c r="O281" s="222" t="s">
        <v>326</v>
      </c>
    </row>
    <row r="282" spans="1:15" ht="29.25" customHeight="1">
      <c r="A282" s="221" t="s">
        <v>6334</v>
      </c>
      <c r="B282" s="221" t="s">
        <v>161</v>
      </c>
      <c r="C282" s="222" t="s">
        <v>66</v>
      </c>
      <c r="D282" s="222" t="s">
        <v>162</v>
      </c>
      <c r="E282" s="199" t="s">
        <v>163</v>
      </c>
      <c r="F282" s="200" t="s">
        <v>2241</v>
      </c>
      <c r="G282" s="200" t="s">
        <v>2242</v>
      </c>
      <c r="H282" s="200"/>
      <c r="I282" s="200">
        <v>45754</v>
      </c>
      <c r="J282" s="143">
        <f t="shared" si="4"/>
        <v>45754</v>
      </c>
      <c r="K282" s="202">
        <v>6.5</v>
      </c>
      <c r="L282" s="285" t="s">
        <v>6920</v>
      </c>
      <c r="M282" s="223"/>
      <c r="N282" s="203"/>
      <c r="O282" s="222" t="s">
        <v>326</v>
      </c>
    </row>
    <row r="283" spans="1:15" ht="29.25" customHeight="1">
      <c r="A283" s="221" t="s">
        <v>6334</v>
      </c>
      <c r="B283" s="221" t="s">
        <v>161</v>
      </c>
      <c r="C283" s="222" t="s">
        <v>66</v>
      </c>
      <c r="D283" s="222" t="s">
        <v>162</v>
      </c>
      <c r="E283" s="199" t="s">
        <v>166</v>
      </c>
      <c r="F283" s="200"/>
      <c r="G283" s="200"/>
      <c r="H283" s="200"/>
      <c r="I283" s="200">
        <v>45754</v>
      </c>
      <c r="J283" s="143">
        <f t="shared" si="4"/>
        <v>45754</v>
      </c>
      <c r="K283" s="202">
        <v>1.5</v>
      </c>
      <c r="L283" s="285" t="s">
        <v>6055</v>
      </c>
      <c r="M283" s="223"/>
      <c r="N283" s="203"/>
      <c r="O283" s="222" t="s">
        <v>326</v>
      </c>
    </row>
    <row r="284" spans="1:15" ht="29.25" customHeight="1">
      <c r="A284" s="221" t="s">
        <v>6334</v>
      </c>
      <c r="B284" s="221" t="s">
        <v>161</v>
      </c>
      <c r="C284" s="222" t="s">
        <v>66</v>
      </c>
      <c r="D284" s="222" t="s">
        <v>162</v>
      </c>
      <c r="E284" s="199" t="s">
        <v>163</v>
      </c>
      <c r="F284" s="200" t="s">
        <v>2241</v>
      </c>
      <c r="G284" s="200" t="s">
        <v>2242</v>
      </c>
      <c r="H284" s="200"/>
      <c r="I284" s="200">
        <v>45755</v>
      </c>
      <c r="J284" s="143">
        <f t="shared" si="4"/>
        <v>45755</v>
      </c>
      <c r="K284" s="202">
        <v>3</v>
      </c>
      <c r="L284" s="285" t="s">
        <v>355</v>
      </c>
      <c r="M284" s="223"/>
      <c r="N284" s="203"/>
      <c r="O284" s="222" t="s">
        <v>326</v>
      </c>
    </row>
    <row r="285" spans="1:15" ht="29.25" customHeight="1">
      <c r="A285" s="221" t="s">
        <v>6334</v>
      </c>
      <c r="B285" s="221" t="s">
        <v>161</v>
      </c>
      <c r="C285" s="222" t="s">
        <v>66</v>
      </c>
      <c r="D285" s="222" t="s">
        <v>162</v>
      </c>
      <c r="E285" s="199" t="s">
        <v>171</v>
      </c>
      <c r="F285" s="200"/>
      <c r="G285" s="200"/>
      <c r="H285" s="200"/>
      <c r="I285" s="200">
        <v>45755</v>
      </c>
      <c r="J285" s="143">
        <f t="shared" si="4"/>
        <v>45755</v>
      </c>
      <c r="K285" s="202">
        <v>5</v>
      </c>
      <c r="L285" s="285" t="s">
        <v>7159</v>
      </c>
      <c r="M285" s="223"/>
      <c r="N285" s="203"/>
      <c r="O285" s="222" t="s">
        <v>326</v>
      </c>
    </row>
    <row r="286" spans="1:15" ht="29.25" customHeight="1">
      <c r="A286" s="221" t="s">
        <v>6334</v>
      </c>
      <c r="B286" s="221" t="s">
        <v>161</v>
      </c>
      <c r="C286" s="222" t="s">
        <v>66</v>
      </c>
      <c r="D286" s="222" t="s">
        <v>162</v>
      </c>
      <c r="E286" s="199" t="s">
        <v>163</v>
      </c>
      <c r="F286" s="200" t="s">
        <v>3407</v>
      </c>
      <c r="G286" s="200" t="s">
        <v>3408</v>
      </c>
      <c r="H286" s="200"/>
      <c r="I286" s="200">
        <v>45756</v>
      </c>
      <c r="J286" s="143">
        <f t="shared" si="4"/>
        <v>45756</v>
      </c>
      <c r="K286" s="202">
        <v>8</v>
      </c>
      <c r="L286" s="285" t="s">
        <v>482</v>
      </c>
      <c r="M286" s="223"/>
      <c r="N286" s="203"/>
      <c r="O286" s="222" t="s">
        <v>326</v>
      </c>
    </row>
    <row r="287" spans="1:15" ht="29.25" customHeight="1">
      <c r="A287" s="221" t="s">
        <v>6334</v>
      </c>
      <c r="B287" s="221" t="s">
        <v>161</v>
      </c>
      <c r="C287" s="222" t="s">
        <v>66</v>
      </c>
      <c r="D287" s="222" t="s">
        <v>162</v>
      </c>
      <c r="E287" s="199" t="s">
        <v>163</v>
      </c>
      <c r="F287" s="200" t="s">
        <v>2027</v>
      </c>
      <c r="G287" s="200" t="s">
        <v>2028</v>
      </c>
      <c r="H287" s="200"/>
      <c r="I287" s="200">
        <v>45757</v>
      </c>
      <c r="J287" s="143">
        <f t="shared" si="4"/>
        <v>45757</v>
      </c>
      <c r="K287" s="202">
        <v>5</v>
      </c>
      <c r="L287" s="285" t="s">
        <v>396</v>
      </c>
      <c r="M287" s="223"/>
      <c r="N287" s="203"/>
      <c r="O287" s="222" t="s">
        <v>326</v>
      </c>
    </row>
    <row r="288" spans="1:15" ht="29.25" customHeight="1">
      <c r="A288" s="221" t="s">
        <v>6334</v>
      </c>
      <c r="B288" s="221" t="s">
        <v>161</v>
      </c>
      <c r="C288" s="222" t="s">
        <v>66</v>
      </c>
      <c r="D288" s="222" t="s">
        <v>162</v>
      </c>
      <c r="E288" s="199" t="s">
        <v>163</v>
      </c>
      <c r="F288" s="200" t="s">
        <v>2027</v>
      </c>
      <c r="G288" s="200" t="s">
        <v>2028</v>
      </c>
      <c r="H288" s="200"/>
      <c r="I288" s="200">
        <v>45757</v>
      </c>
      <c r="J288" s="143">
        <f t="shared" si="4"/>
        <v>45757</v>
      </c>
      <c r="K288" s="202">
        <v>3</v>
      </c>
      <c r="L288" s="285" t="s">
        <v>7383</v>
      </c>
      <c r="M288" s="223"/>
      <c r="N288" s="203"/>
      <c r="O288" s="222" t="s">
        <v>326</v>
      </c>
    </row>
    <row r="289" spans="1:15" ht="29.25" customHeight="1">
      <c r="A289" s="221" t="s">
        <v>6334</v>
      </c>
      <c r="B289" s="221" t="s">
        <v>161</v>
      </c>
      <c r="C289" s="222" t="s">
        <v>66</v>
      </c>
      <c r="D289" s="222" t="s">
        <v>162</v>
      </c>
      <c r="E289" s="199" t="s">
        <v>163</v>
      </c>
      <c r="F289" s="200" t="s">
        <v>2580</v>
      </c>
      <c r="G289" s="200" t="s">
        <v>2581</v>
      </c>
      <c r="H289" s="200"/>
      <c r="I289" s="200">
        <v>45758</v>
      </c>
      <c r="J289" s="143">
        <f t="shared" si="4"/>
        <v>45758</v>
      </c>
      <c r="K289" s="202">
        <v>8</v>
      </c>
      <c r="L289" s="285" t="s">
        <v>7384</v>
      </c>
      <c r="M289" s="223"/>
      <c r="N289" s="203"/>
      <c r="O289" s="222" t="s">
        <v>326</v>
      </c>
    </row>
    <row r="290" spans="1:15" ht="29.25" customHeight="1">
      <c r="A290" s="221" t="s">
        <v>6334</v>
      </c>
      <c r="B290" s="221" t="s">
        <v>161</v>
      </c>
      <c r="C290" s="222" t="s">
        <v>66</v>
      </c>
      <c r="D290" s="222" t="s">
        <v>162</v>
      </c>
      <c r="E290" s="199" t="s">
        <v>166</v>
      </c>
      <c r="F290" s="200"/>
      <c r="G290" s="200"/>
      <c r="H290" s="200"/>
      <c r="I290" s="200">
        <v>45761</v>
      </c>
      <c r="J290" s="143">
        <f t="shared" si="4"/>
        <v>45761</v>
      </c>
      <c r="K290" s="202">
        <v>1</v>
      </c>
      <c r="L290" s="285" t="s">
        <v>6064</v>
      </c>
      <c r="M290" s="223"/>
      <c r="N290" s="203"/>
      <c r="O290" s="222" t="s">
        <v>326</v>
      </c>
    </row>
    <row r="291" spans="1:15" ht="29.25" customHeight="1">
      <c r="A291" s="221" t="s">
        <v>6334</v>
      </c>
      <c r="B291" s="221" t="s">
        <v>161</v>
      </c>
      <c r="C291" s="222" t="s">
        <v>66</v>
      </c>
      <c r="D291" s="222" t="s">
        <v>162</v>
      </c>
      <c r="E291" s="199" t="s">
        <v>163</v>
      </c>
      <c r="F291" s="200" t="s">
        <v>3407</v>
      </c>
      <c r="G291" s="200" t="s">
        <v>3408</v>
      </c>
      <c r="H291" s="200"/>
      <c r="I291" s="200">
        <v>45761</v>
      </c>
      <c r="J291" s="143">
        <f t="shared" si="4"/>
        <v>45761</v>
      </c>
      <c r="K291" s="202">
        <v>7</v>
      </c>
      <c r="L291" s="285" t="s">
        <v>7385</v>
      </c>
      <c r="M291" s="223"/>
      <c r="N291" s="203"/>
      <c r="O291" s="222" t="s">
        <v>326</v>
      </c>
    </row>
    <row r="292" spans="1:15" ht="29.25" customHeight="1">
      <c r="A292" s="221" t="s">
        <v>6334</v>
      </c>
      <c r="B292" s="221" t="s">
        <v>161</v>
      </c>
      <c r="C292" s="222" t="s">
        <v>66</v>
      </c>
      <c r="D292" s="222" t="s">
        <v>162</v>
      </c>
      <c r="E292" s="199" t="s">
        <v>166</v>
      </c>
      <c r="F292" s="200"/>
      <c r="G292" s="200"/>
      <c r="H292" s="200"/>
      <c r="I292" s="200">
        <v>45762</v>
      </c>
      <c r="J292" s="143">
        <f t="shared" si="4"/>
        <v>45762</v>
      </c>
      <c r="K292" s="202">
        <v>3</v>
      </c>
      <c r="L292" s="285" t="s">
        <v>7386</v>
      </c>
      <c r="M292" s="223"/>
      <c r="N292" s="203"/>
      <c r="O292" s="222" t="s">
        <v>326</v>
      </c>
    </row>
    <row r="293" spans="1:15" ht="29.25" customHeight="1">
      <c r="A293" s="221" t="s">
        <v>6334</v>
      </c>
      <c r="B293" s="221" t="s">
        <v>161</v>
      </c>
      <c r="C293" s="222" t="s">
        <v>66</v>
      </c>
      <c r="D293" s="222" t="s">
        <v>162</v>
      </c>
      <c r="E293" s="199" t="s">
        <v>163</v>
      </c>
      <c r="F293" s="200" t="s">
        <v>3407</v>
      </c>
      <c r="G293" s="200" t="s">
        <v>3408</v>
      </c>
      <c r="H293" s="200"/>
      <c r="I293" s="200">
        <v>45762</v>
      </c>
      <c r="J293" s="143">
        <f t="shared" si="4"/>
        <v>45762</v>
      </c>
      <c r="K293" s="202">
        <v>5</v>
      </c>
      <c r="L293" s="285" t="s">
        <v>7387</v>
      </c>
      <c r="M293" s="223"/>
      <c r="N293" s="203"/>
      <c r="O293" s="222" t="s">
        <v>326</v>
      </c>
    </row>
    <row r="294" spans="1:15" ht="29.25" customHeight="1">
      <c r="A294" s="221" t="s">
        <v>6334</v>
      </c>
      <c r="B294" s="221" t="s">
        <v>161</v>
      </c>
      <c r="C294" s="222" t="s">
        <v>66</v>
      </c>
      <c r="D294" s="222" t="s">
        <v>162</v>
      </c>
      <c r="E294" s="199" t="s">
        <v>163</v>
      </c>
      <c r="F294" s="200" t="s">
        <v>3407</v>
      </c>
      <c r="G294" s="200" t="s">
        <v>3408</v>
      </c>
      <c r="H294" s="200"/>
      <c r="I294" s="200">
        <v>45763</v>
      </c>
      <c r="J294" s="143">
        <f t="shared" si="4"/>
        <v>45763</v>
      </c>
      <c r="K294" s="202">
        <v>2</v>
      </c>
      <c r="L294" s="285" t="s">
        <v>7388</v>
      </c>
      <c r="M294" s="223"/>
      <c r="N294" s="203"/>
      <c r="O294" s="222" t="s">
        <v>326</v>
      </c>
    </row>
    <row r="295" spans="1:15" ht="29.25" customHeight="1">
      <c r="A295" s="221" t="s">
        <v>6334</v>
      </c>
      <c r="B295" s="221" t="s">
        <v>161</v>
      </c>
      <c r="C295" s="222" t="s">
        <v>66</v>
      </c>
      <c r="D295" s="222" t="s">
        <v>162</v>
      </c>
      <c r="E295" s="199" t="s">
        <v>163</v>
      </c>
      <c r="F295" s="200" t="s">
        <v>2580</v>
      </c>
      <c r="G295" s="200" t="s">
        <v>2581</v>
      </c>
      <c r="H295" s="200"/>
      <c r="I295" s="200">
        <v>45763</v>
      </c>
      <c r="J295" s="143">
        <f t="shared" si="4"/>
        <v>45763</v>
      </c>
      <c r="K295" s="202">
        <v>4</v>
      </c>
      <c r="L295" s="285" t="s">
        <v>7389</v>
      </c>
      <c r="M295" s="223"/>
      <c r="N295" s="203"/>
      <c r="O295" s="222" t="s">
        <v>326</v>
      </c>
    </row>
    <row r="296" spans="1:15" ht="29.25" customHeight="1">
      <c r="A296" s="221" t="s">
        <v>6334</v>
      </c>
      <c r="B296" s="221" t="s">
        <v>161</v>
      </c>
      <c r="C296" s="222" t="s">
        <v>66</v>
      </c>
      <c r="D296" s="222" t="s">
        <v>162</v>
      </c>
      <c r="E296" s="199" t="s">
        <v>171</v>
      </c>
      <c r="F296" s="200"/>
      <c r="G296" s="200"/>
      <c r="H296" s="200"/>
      <c r="I296" s="200">
        <v>45763</v>
      </c>
      <c r="J296" s="143">
        <f t="shared" si="4"/>
        <v>45763</v>
      </c>
      <c r="K296" s="202">
        <v>2</v>
      </c>
      <c r="L296" s="285" t="s">
        <v>7390</v>
      </c>
      <c r="M296" s="223"/>
      <c r="N296" s="203"/>
      <c r="O296" s="222" t="s">
        <v>326</v>
      </c>
    </row>
    <row r="297" spans="1:15" ht="29.25" customHeight="1">
      <c r="A297" s="221" t="s">
        <v>6334</v>
      </c>
      <c r="B297" s="221" t="s">
        <v>161</v>
      </c>
      <c r="C297" s="222" t="s">
        <v>66</v>
      </c>
      <c r="D297" s="222" t="s">
        <v>162</v>
      </c>
      <c r="E297" s="199" t="s">
        <v>163</v>
      </c>
      <c r="F297" s="200" t="s">
        <v>2241</v>
      </c>
      <c r="G297" s="200" t="s">
        <v>2242</v>
      </c>
      <c r="H297" s="200"/>
      <c r="I297" s="200">
        <v>45764</v>
      </c>
      <c r="J297" s="143">
        <f t="shared" si="4"/>
        <v>45764</v>
      </c>
      <c r="K297" s="202">
        <v>8</v>
      </c>
      <c r="L297" s="285" t="s">
        <v>7391</v>
      </c>
      <c r="M297" s="223"/>
      <c r="N297" s="203"/>
      <c r="O297" s="222" t="s">
        <v>326</v>
      </c>
    </row>
    <row r="298" spans="1:15" ht="29.25" customHeight="1">
      <c r="A298" s="221" t="s">
        <v>6334</v>
      </c>
      <c r="B298" s="221" t="s">
        <v>161</v>
      </c>
      <c r="C298" s="222" t="s">
        <v>66</v>
      </c>
      <c r="D298" s="222" t="s">
        <v>162</v>
      </c>
      <c r="E298" s="199" t="s">
        <v>163</v>
      </c>
      <c r="F298" s="200" t="s">
        <v>2241</v>
      </c>
      <c r="G298" s="200" t="s">
        <v>2242</v>
      </c>
      <c r="H298" s="200"/>
      <c r="I298" s="200">
        <v>45765</v>
      </c>
      <c r="J298" s="143">
        <f t="shared" si="4"/>
        <v>45765</v>
      </c>
      <c r="K298" s="202">
        <v>5</v>
      </c>
      <c r="L298" s="285" t="s">
        <v>7392</v>
      </c>
      <c r="M298" s="223"/>
      <c r="N298" s="203"/>
      <c r="O298" s="222" t="s">
        <v>326</v>
      </c>
    </row>
    <row r="299" spans="1:15" ht="29.25" customHeight="1">
      <c r="A299" s="221" t="s">
        <v>6334</v>
      </c>
      <c r="B299" s="221" t="s">
        <v>161</v>
      </c>
      <c r="C299" s="222" t="s">
        <v>66</v>
      </c>
      <c r="D299" s="222" t="s">
        <v>162</v>
      </c>
      <c r="E299" s="199" t="s">
        <v>171</v>
      </c>
      <c r="F299" s="200"/>
      <c r="G299" s="200"/>
      <c r="H299" s="200"/>
      <c r="I299" s="200">
        <v>45765</v>
      </c>
      <c r="J299" s="143">
        <f t="shared" si="4"/>
        <v>45765</v>
      </c>
      <c r="K299" s="202">
        <v>1</v>
      </c>
      <c r="L299" s="285" t="s">
        <v>7393</v>
      </c>
      <c r="M299" s="223"/>
      <c r="N299" s="203"/>
      <c r="O299" s="222" t="s">
        <v>326</v>
      </c>
    </row>
    <row r="300" spans="1:15" ht="29.25" customHeight="1">
      <c r="A300" s="221" t="s">
        <v>6334</v>
      </c>
      <c r="B300" s="221" t="s">
        <v>161</v>
      </c>
      <c r="C300" s="222" t="s">
        <v>66</v>
      </c>
      <c r="D300" s="222" t="s">
        <v>162</v>
      </c>
      <c r="E300" s="199" t="s">
        <v>166</v>
      </c>
      <c r="F300" s="200"/>
      <c r="G300" s="200"/>
      <c r="H300" s="200"/>
      <c r="I300" s="200">
        <v>45765</v>
      </c>
      <c r="J300" s="143">
        <f t="shared" si="4"/>
        <v>45765</v>
      </c>
      <c r="K300" s="202">
        <v>2</v>
      </c>
      <c r="L300" s="285" t="s">
        <v>7394</v>
      </c>
      <c r="M300" s="223"/>
      <c r="N300" s="203"/>
      <c r="O300" s="222" t="s">
        <v>326</v>
      </c>
    </row>
    <row r="301" spans="1:15" ht="29.25" customHeight="1">
      <c r="A301" s="221" t="s">
        <v>6334</v>
      </c>
      <c r="B301" s="221" t="s">
        <v>161</v>
      </c>
      <c r="C301" s="222" t="s">
        <v>66</v>
      </c>
      <c r="D301" s="222" t="s">
        <v>162</v>
      </c>
      <c r="E301" s="199" t="s">
        <v>166</v>
      </c>
      <c r="F301" s="200"/>
      <c r="G301" s="200"/>
      <c r="H301" s="200"/>
      <c r="I301" s="200">
        <v>45768</v>
      </c>
      <c r="J301" s="143">
        <f t="shared" si="4"/>
        <v>45768</v>
      </c>
      <c r="K301" s="202">
        <v>1</v>
      </c>
      <c r="L301" s="285" t="s">
        <v>6903</v>
      </c>
      <c r="M301" s="223"/>
      <c r="N301" s="203"/>
      <c r="O301" s="222" t="s">
        <v>326</v>
      </c>
    </row>
    <row r="302" spans="1:15" ht="29.25" customHeight="1">
      <c r="A302" s="221" t="s">
        <v>6334</v>
      </c>
      <c r="B302" s="221" t="s">
        <v>161</v>
      </c>
      <c r="C302" s="222" t="s">
        <v>66</v>
      </c>
      <c r="D302" s="222" t="s">
        <v>162</v>
      </c>
      <c r="E302" s="199" t="s">
        <v>163</v>
      </c>
      <c r="F302" s="200" t="s">
        <v>2241</v>
      </c>
      <c r="G302" s="200" t="s">
        <v>2242</v>
      </c>
      <c r="H302" s="200"/>
      <c r="I302" s="200">
        <v>45768</v>
      </c>
      <c r="J302" s="143">
        <f t="shared" si="4"/>
        <v>45768</v>
      </c>
      <c r="K302" s="202">
        <v>4</v>
      </c>
      <c r="L302" s="285" t="s">
        <v>7395</v>
      </c>
      <c r="M302" s="223"/>
      <c r="N302" s="203"/>
      <c r="O302" s="222" t="s">
        <v>326</v>
      </c>
    </row>
    <row r="303" spans="1:15" ht="29.25" customHeight="1">
      <c r="A303" s="221" t="s">
        <v>6334</v>
      </c>
      <c r="B303" s="221" t="s">
        <v>161</v>
      </c>
      <c r="C303" s="222" t="s">
        <v>66</v>
      </c>
      <c r="D303" s="222" t="s">
        <v>162</v>
      </c>
      <c r="E303" s="199" t="s">
        <v>163</v>
      </c>
      <c r="F303" s="200" t="s">
        <v>6337</v>
      </c>
      <c r="G303" s="200" t="s">
        <v>6338</v>
      </c>
      <c r="H303" s="200"/>
      <c r="I303" s="200">
        <v>45769</v>
      </c>
      <c r="J303" s="143">
        <f t="shared" si="4"/>
        <v>45769</v>
      </c>
      <c r="K303" s="202">
        <v>8</v>
      </c>
      <c r="L303" s="285" t="s">
        <v>7556</v>
      </c>
      <c r="M303" s="223"/>
      <c r="N303" s="203"/>
      <c r="O303" s="222" t="s">
        <v>326</v>
      </c>
    </row>
    <row r="304" spans="1:15" ht="29.25" customHeight="1">
      <c r="A304" s="221" t="s">
        <v>6334</v>
      </c>
      <c r="B304" s="221" t="s">
        <v>161</v>
      </c>
      <c r="C304" s="222" t="s">
        <v>66</v>
      </c>
      <c r="D304" s="222" t="s">
        <v>162</v>
      </c>
      <c r="E304" s="199" t="s">
        <v>163</v>
      </c>
      <c r="F304" s="200" t="s">
        <v>6337</v>
      </c>
      <c r="G304" s="200" t="s">
        <v>6338</v>
      </c>
      <c r="H304" s="200"/>
      <c r="I304" s="200">
        <v>45770</v>
      </c>
      <c r="J304" s="143">
        <f t="shared" si="4"/>
        <v>45770</v>
      </c>
      <c r="K304" s="202">
        <v>4</v>
      </c>
      <c r="L304" s="285" t="s">
        <v>466</v>
      </c>
      <c r="M304" s="223"/>
      <c r="N304" s="203"/>
      <c r="O304" s="222" t="s">
        <v>326</v>
      </c>
    </row>
    <row r="305" spans="1:15" ht="29.25" customHeight="1">
      <c r="A305" s="221" t="s">
        <v>6334</v>
      </c>
      <c r="B305" s="221" t="s">
        <v>161</v>
      </c>
      <c r="C305" s="222" t="s">
        <v>66</v>
      </c>
      <c r="D305" s="222" t="s">
        <v>162</v>
      </c>
      <c r="E305" s="199" t="s">
        <v>163</v>
      </c>
      <c r="F305" s="200" t="s">
        <v>2580</v>
      </c>
      <c r="G305" s="200" t="s">
        <v>2581</v>
      </c>
      <c r="H305" s="200"/>
      <c r="I305" s="200">
        <v>45770</v>
      </c>
      <c r="J305" s="143">
        <f t="shared" si="4"/>
        <v>45770</v>
      </c>
      <c r="K305" s="202">
        <v>4</v>
      </c>
      <c r="L305" s="285" t="s">
        <v>7557</v>
      </c>
      <c r="M305" s="223"/>
      <c r="N305" s="203"/>
      <c r="O305" s="222" t="s">
        <v>326</v>
      </c>
    </row>
    <row r="306" spans="1:15" ht="29.25" customHeight="1">
      <c r="A306" s="221" t="s">
        <v>6334</v>
      </c>
      <c r="B306" s="221" t="s">
        <v>161</v>
      </c>
      <c r="C306" s="222" t="s">
        <v>66</v>
      </c>
      <c r="D306" s="222" t="s">
        <v>162</v>
      </c>
      <c r="E306" s="199" t="s">
        <v>163</v>
      </c>
      <c r="F306" s="200" t="s">
        <v>2241</v>
      </c>
      <c r="G306" s="200" t="s">
        <v>2242</v>
      </c>
      <c r="H306" s="200"/>
      <c r="I306" s="200">
        <v>45771</v>
      </c>
      <c r="J306" s="143">
        <f t="shared" si="4"/>
        <v>45771</v>
      </c>
      <c r="K306" s="202">
        <v>1</v>
      </c>
      <c r="L306" s="285" t="s">
        <v>7558</v>
      </c>
      <c r="M306" s="223"/>
      <c r="N306" s="203"/>
      <c r="O306" s="222" t="s">
        <v>326</v>
      </c>
    </row>
    <row r="307" spans="1:15" ht="29.25" customHeight="1">
      <c r="A307" s="221" t="s">
        <v>6334</v>
      </c>
      <c r="B307" s="221" t="s">
        <v>161</v>
      </c>
      <c r="C307" s="222" t="s">
        <v>66</v>
      </c>
      <c r="D307" s="222" t="s">
        <v>162</v>
      </c>
      <c r="E307" s="199" t="s">
        <v>163</v>
      </c>
      <c r="F307" s="200" t="s">
        <v>6337</v>
      </c>
      <c r="G307" s="200" t="s">
        <v>6338</v>
      </c>
      <c r="H307" s="200"/>
      <c r="I307" s="200">
        <v>45771</v>
      </c>
      <c r="J307" s="143">
        <f t="shared" si="4"/>
        <v>45771</v>
      </c>
      <c r="K307" s="202">
        <v>7</v>
      </c>
      <c r="L307" s="285" t="s">
        <v>7556</v>
      </c>
      <c r="M307" s="223"/>
      <c r="N307" s="203"/>
      <c r="O307" s="222" t="s">
        <v>326</v>
      </c>
    </row>
    <row r="308" spans="1:15" ht="29.25" customHeight="1">
      <c r="A308" s="221" t="s">
        <v>6334</v>
      </c>
      <c r="B308" s="221" t="s">
        <v>161</v>
      </c>
      <c r="C308" s="222" t="s">
        <v>66</v>
      </c>
      <c r="D308" s="222" t="s">
        <v>162</v>
      </c>
      <c r="E308" s="199" t="s">
        <v>163</v>
      </c>
      <c r="F308" s="200" t="s">
        <v>6337</v>
      </c>
      <c r="G308" s="200" t="s">
        <v>6338</v>
      </c>
      <c r="H308" s="200"/>
      <c r="I308" s="200">
        <v>45772</v>
      </c>
      <c r="J308" s="143">
        <f t="shared" si="4"/>
        <v>45772</v>
      </c>
      <c r="K308" s="202">
        <v>6</v>
      </c>
      <c r="L308" s="285" t="s">
        <v>7559</v>
      </c>
      <c r="M308" s="223"/>
      <c r="N308" s="203"/>
      <c r="O308" s="222" t="s">
        <v>326</v>
      </c>
    </row>
    <row r="309" spans="1:15" ht="29.25" customHeight="1">
      <c r="A309" s="221" t="s">
        <v>6334</v>
      </c>
      <c r="B309" s="221" t="s">
        <v>161</v>
      </c>
      <c r="C309" s="222" t="s">
        <v>66</v>
      </c>
      <c r="D309" s="222" t="s">
        <v>162</v>
      </c>
      <c r="E309" s="199" t="s">
        <v>163</v>
      </c>
      <c r="F309" s="200" t="s">
        <v>6525</v>
      </c>
      <c r="G309" s="200" t="s">
        <v>6697</v>
      </c>
      <c r="H309" s="200"/>
      <c r="I309" s="200">
        <v>45772</v>
      </c>
      <c r="J309" s="143">
        <f t="shared" si="4"/>
        <v>45772</v>
      </c>
      <c r="K309" s="202">
        <v>2</v>
      </c>
      <c r="L309" s="285" t="s">
        <v>7560</v>
      </c>
      <c r="M309" s="223"/>
      <c r="N309" s="203"/>
      <c r="O309" s="222" t="s">
        <v>326</v>
      </c>
    </row>
    <row r="310" spans="1:15" ht="29.25" customHeight="1">
      <c r="A310" s="221" t="s">
        <v>6334</v>
      </c>
      <c r="B310" s="221" t="s">
        <v>161</v>
      </c>
      <c r="C310" s="222" t="s">
        <v>66</v>
      </c>
      <c r="D310" s="222" t="s">
        <v>162</v>
      </c>
      <c r="E310" s="199" t="s">
        <v>163</v>
      </c>
      <c r="F310" s="200" t="s">
        <v>6337</v>
      </c>
      <c r="G310" s="200" t="s">
        <v>6338</v>
      </c>
      <c r="H310" s="200"/>
      <c r="I310" s="200">
        <v>45775</v>
      </c>
      <c r="J310" s="143">
        <f t="shared" si="4"/>
        <v>45775</v>
      </c>
      <c r="K310" s="202">
        <v>6</v>
      </c>
      <c r="L310" s="285" t="s">
        <v>6919</v>
      </c>
      <c r="M310" s="223"/>
      <c r="N310" s="203"/>
      <c r="O310" s="222" t="s">
        <v>326</v>
      </c>
    </row>
    <row r="311" spans="1:15" ht="29.25" customHeight="1">
      <c r="A311" s="221" t="s">
        <v>6334</v>
      </c>
      <c r="B311" s="221" t="s">
        <v>161</v>
      </c>
      <c r="C311" s="222" t="s">
        <v>66</v>
      </c>
      <c r="D311" s="222" t="s">
        <v>162</v>
      </c>
      <c r="E311" s="199" t="s">
        <v>163</v>
      </c>
      <c r="F311" s="200" t="s">
        <v>2580</v>
      </c>
      <c r="G311" s="200" t="s">
        <v>2581</v>
      </c>
      <c r="H311" s="200"/>
      <c r="I311" s="200">
        <v>45775</v>
      </c>
      <c r="J311" s="143">
        <f t="shared" si="4"/>
        <v>45775</v>
      </c>
      <c r="K311" s="202">
        <v>2</v>
      </c>
      <c r="L311" s="285" t="s">
        <v>7561</v>
      </c>
      <c r="M311" s="223"/>
      <c r="N311" s="203"/>
      <c r="O311" s="222" t="s">
        <v>326</v>
      </c>
    </row>
    <row r="312" spans="1:15" ht="29.25" customHeight="1">
      <c r="A312" s="221" t="s">
        <v>6334</v>
      </c>
      <c r="B312" s="221" t="s">
        <v>161</v>
      </c>
      <c r="C312" s="222" t="s">
        <v>66</v>
      </c>
      <c r="D312" s="222" t="s">
        <v>162</v>
      </c>
      <c r="E312" s="199" t="s">
        <v>163</v>
      </c>
      <c r="F312" s="200" t="s">
        <v>6337</v>
      </c>
      <c r="G312" s="200" t="s">
        <v>6338</v>
      </c>
      <c r="H312" s="200"/>
      <c r="I312" s="200">
        <v>45776</v>
      </c>
      <c r="J312" s="143">
        <f t="shared" si="4"/>
        <v>45776</v>
      </c>
      <c r="K312" s="202">
        <v>8</v>
      </c>
      <c r="L312" s="285" t="s">
        <v>7747</v>
      </c>
      <c r="M312" s="223"/>
      <c r="N312" s="203"/>
      <c r="O312" s="222" t="s">
        <v>326</v>
      </c>
    </row>
    <row r="313" spans="1:15" ht="29.25" customHeight="1">
      <c r="A313" s="221" t="s">
        <v>6334</v>
      </c>
      <c r="B313" s="221" t="s">
        <v>161</v>
      </c>
      <c r="C313" s="222" t="s">
        <v>66</v>
      </c>
      <c r="D313" s="222" t="s">
        <v>162</v>
      </c>
      <c r="E313" s="199" t="s">
        <v>163</v>
      </c>
      <c r="F313" s="200" t="s">
        <v>6337</v>
      </c>
      <c r="G313" s="200" t="s">
        <v>6338</v>
      </c>
      <c r="H313" s="200"/>
      <c r="I313" s="200">
        <v>45777</v>
      </c>
      <c r="J313" s="143">
        <f t="shared" si="4"/>
        <v>45777</v>
      </c>
      <c r="K313" s="202">
        <v>8</v>
      </c>
      <c r="L313" s="285" t="s">
        <v>483</v>
      </c>
      <c r="M313" s="223"/>
      <c r="N313" s="203"/>
      <c r="O313" s="222" t="s">
        <v>326</v>
      </c>
    </row>
    <row r="314" spans="1:15" ht="29.25" customHeight="1">
      <c r="A314" s="221" t="s">
        <v>6334</v>
      </c>
      <c r="B314" s="221" t="s">
        <v>161</v>
      </c>
      <c r="C314" s="222" t="s">
        <v>66</v>
      </c>
      <c r="D314" s="222" t="s">
        <v>162</v>
      </c>
      <c r="E314" s="199" t="s">
        <v>166</v>
      </c>
      <c r="F314" s="200"/>
      <c r="G314" s="200"/>
      <c r="H314" s="200"/>
      <c r="I314" s="200">
        <v>45779</v>
      </c>
      <c r="J314" s="143">
        <f t="shared" si="4"/>
        <v>45779</v>
      </c>
      <c r="K314" s="202">
        <v>1</v>
      </c>
      <c r="L314" s="285" t="s">
        <v>7748</v>
      </c>
      <c r="M314" s="223"/>
      <c r="N314" s="203"/>
      <c r="O314" s="222" t="s">
        <v>326</v>
      </c>
    </row>
    <row r="315" spans="1:15" ht="29.25" customHeight="1">
      <c r="A315" s="221" t="s">
        <v>6334</v>
      </c>
      <c r="B315" s="221" t="s">
        <v>161</v>
      </c>
      <c r="C315" s="222" t="s">
        <v>66</v>
      </c>
      <c r="D315" s="222" t="s">
        <v>162</v>
      </c>
      <c r="E315" s="199" t="s">
        <v>163</v>
      </c>
      <c r="F315" s="200" t="s">
        <v>937</v>
      </c>
      <c r="G315" s="200" t="s">
        <v>938</v>
      </c>
      <c r="H315" s="200"/>
      <c r="I315" s="200">
        <v>45779</v>
      </c>
      <c r="J315" s="143">
        <f t="shared" si="4"/>
        <v>45779</v>
      </c>
      <c r="K315" s="202">
        <v>7</v>
      </c>
      <c r="L315" s="285" t="s">
        <v>7749</v>
      </c>
      <c r="M315" s="223"/>
      <c r="N315" s="203"/>
      <c r="O315" s="222" t="s">
        <v>326</v>
      </c>
    </row>
    <row r="316" spans="1:15" ht="29.25" customHeight="1">
      <c r="A316" s="221" t="s">
        <v>6334</v>
      </c>
      <c r="B316" s="221" t="s">
        <v>161</v>
      </c>
      <c r="C316" s="222" t="s">
        <v>66</v>
      </c>
      <c r="D316" s="222" t="s">
        <v>162</v>
      </c>
      <c r="E316" s="199" t="s">
        <v>163</v>
      </c>
      <c r="F316" s="200" t="s">
        <v>2241</v>
      </c>
      <c r="G316" s="200" t="s">
        <v>2242</v>
      </c>
      <c r="H316" s="200"/>
      <c r="I316" s="200">
        <v>45782</v>
      </c>
      <c r="J316" s="143">
        <f t="shared" si="4"/>
        <v>45782</v>
      </c>
      <c r="K316" s="202">
        <v>4</v>
      </c>
      <c r="L316" s="285" t="s">
        <v>7750</v>
      </c>
      <c r="M316" s="223"/>
      <c r="N316" s="203"/>
      <c r="O316" s="222" t="s">
        <v>326</v>
      </c>
    </row>
    <row r="317" spans="1:15" ht="29.25" customHeight="1">
      <c r="A317" s="221" t="s">
        <v>6334</v>
      </c>
      <c r="B317" s="221" t="s">
        <v>161</v>
      </c>
      <c r="C317" s="222" t="s">
        <v>66</v>
      </c>
      <c r="D317" s="222" t="s">
        <v>162</v>
      </c>
      <c r="E317" s="199" t="s">
        <v>163</v>
      </c>
      <c r="F317" s="200" t="s">
        <v>6337</v>
      </c>
      <c r="G317" s="200" t="s">
        <v>6338</v>
      </c>
      <c r="H317" s="200"/>
      <c r="I317" s="200">
        <v>45782</v>
      </c>
      <c r="J317" s="143">
        <f t="shared" si="4"/>
        <v>45782</v>
      </c>
      <c r="K317" s="202">
        <v>4</v>
      </c>
      <c r="L317" s="285" t="s">
        <v>7751</v>
      </c>
      <c r="M317" s="223"/>
      <c r="N317" s="203"/>
      <c r="O317" s="222" t="s">
        <v>326</v>
      </c>
    </row>
    <row r="318" spans="1:15" ht="29.25" customHeight="1">
      <c r="A318" s="221" t="s">
        <v>6334</v>
      </c>
      <c r="B318" s="221" t="s">
        <v>161</v>
      </c>
      <c r="C318" s="222" t="s">
        <v>66</v>
      </c>
      <c r="D318" s="222" t="s">
        <v>162</v>
      </c>
      <c r="E318" s="199" t="s">
        <v>165</v>
      </c>
      <c r="F318" s="200"/>
      <c r="G318" s="200"/>
      <c r="H318" s="200"/>
      <c r="I318" s="200">
        <v>45783</v>
      </c>
      <c r="J318" s="143">
        <f t="shared" si="4"/>
        <v>45783</v>
      </c>
      <c r="K318" s="202">
        <v>1</v>
      </c>
      <c r="L318" s="285" t="s">
        <v>7752</v>
      </c>
      <c r="M318" s="223"/>
      <c r="N318" s="203"/>
      <c r="O318" s="222" t="s">
        <v>326</v>
      </c>
    </row>
    <row r="319" spans="1:15" ht="29.25" customHeight="1">
      <c r="A319" s="221" t="s">
        <v>6334</v>
      </c>
      <c r="B319" s="221" t="s">
        <v>161</v>
      </c>
      <c r="C319" s="222" t="s">
        <v>66</v>
      </c>
      <c r="D319" s="222" t="s">
        <v>162</v>
      </c>
      <c r="E319" s="199" t="s">
        <v>163</v>
      </c>
      <c r="F319" s="200" t="s">
        <v>937</v>
      </c>
      <c r="G319" s="200" t="s">
        <v>938</v>
      </c>
      <c r="H319" s="200"/>
      <c r="I319" s="200">
        <v>45784</v>
      </c>
      <c r="J319" s="143">
        <f t="shared" si="4"/>
        <v>45784</v>
      </c>
      <c r="K319" s="202">
        <v>1</v>
      </c>
      <c r="L319" s="285" t="s">
        <v>7753</v>
      </c>
      <c r="M319" s="223"/>
      <c r="N319" s="203"/>
      <c r="O319" s="222" t="s">
        <v>326</v>
      </c>
    </row>
    <row r="320" spans="1:15" ht="29.25" customHeight="1">
      <c r="A320" s="221" t="s">
        <v>6334</v>
      </c>
      <c r="B320" s="221" t="s">
        <v>161</v>
      </c>
      <c r="C320" s="222" t="s">
        <v>66</v>
      </c>
      <c r="D320" s="222" t="s">
        <v>162</v>
      </c>
      <c r="E320" s="199" t="s">
        <v>176</v>
      </c>
      <c r="F320" s="200"/>
      <c r="G320" s="200"/>
      <c r="H320" s="200"/>
      <c r="I320" s="200">
        <v>45784</v>
      </c>
      <c r="J320" s="143">
        <f t="shared" si="4"/>
        <v>45784</v>
      </c>
      <c r="K320" s="202">
        <v>3</v>
      </c>
      <c r="L320" s="285" t="s">
        <v>7754</v>
      </c>
      <c r="M320" s="223"/>
      <c r="N320" s="203"/>
      <c r="O320" s="222" t="s">
        <v>326</v>
      </c>
    </row>
    <row r="321" spans="1:15" ht="29.25" customHeight="1">
      <c r="A321" s="221" t="s">
        <v>6334</v>
      </c>
      <c r="B321" s="221" t="s">
        <v>161</v>
      </c>
      <c r="C321" s="222" t="s">
        <v>66</v>
      </c>
      <c r="D321" s="222" t="s">
        <v>162</v>
      </c>
      <c r="E321" s="199" t="s">
        <v>178</v>
      </c>
      <c r="F321" s="200"/>
      <c r="G321" s="200"/>
      <c r="H321" s="200"/>
      <c r="I321" s="200">
        <v>45784</v>
      </c>
      <c r="J321" s="143">
        <f t="shared" si="4"/>
        <v>45784</v>
      </c>
      <c r="K321" s="202">
        <v>4</v>
      </c>
      <c r="L321" s="285" t="s">
        <v>7755</v>
      </c>
      <c r="M321" s="223"/>
      <c r="N321" s="203"/>
      <c r="O321" s="222" t="s">
        <v>326</v>
      </c>
    </row>
    <row r="322" spans="1:15" ht="29.25" customHeight="1">
      <c r="A322" s="221" t="s">
        <v>6334</v>
      </c>
      <c r="B322" s="221" t="s">
        <v>161</v>
      </c>
      <c r="C322" s="222" t="s">
        <v>66</v>
      </c>
      <c r="D322" s="222" t="s">
        <v>162</v>
      </c>
      <c r="E322" s="199" t="s">
        <v>166</v>
      </c>
      <c r="F322" s="200"/>
      <c r="G322" s="200"/>
      <c r="H322" s="200"/>
      <c r="I322" s="200">
        <v>45785</v>
      </c>
      <c r="J322" s="143">
        <f t="shared" si="4"/>
        <v>45785</v>
      </c>
      <c r="K322" s="202">
        <v>1</v>
      </c>
      <c r="L322" s="285" t="s">
        <v>7929</v>
      </c>
      <c r="M322" s="223"/>
      <c r="N322" s="203"/>
      <c r="O322" s="222" t="s">
        <v>326</v>
      </c>
    </row>
    <row r="323" spans="1:15" ht="29.25" customHeight="1">
      <c r="A323" s="221" t="s">
        <v>6334</v>
      </c>
      <c r="B323" s="221" t="s">
        <v>161</v>
      </c>
      <c r="C323" s="222" t="s">
        <v>66</v>
      </c>
      <c r="D323" s="222" t="s">
        <v>162</v>
      </c>
      <c r="E323" s="199" t="s">
        <v>163</v>
      </c>
      <c r="F323" s="200" t="s">
        <v>6525</v>
      </c>
      <c r="G323" s="200" t="s">
        <v>6697</v>
      </c>
      <c r="H323" s="200" t="s">
        <v>7921</v>
      </c>
      <c r="I323" s="200">
        <v>45785</v>
      </c>
      <c r="J323" s="143">
        <f t="shared" ref="J323:J386" si="5">I323</f>
        <v>45785</v>
      </c>
      <c r="K323" s="202">
        <v>7</v>
      </c>
      <c r="L323" s="285" t="s">
        <v>7928</v>
      </c>
      <c r="M323" s="223"/>
      <c r="N323" s="203">
        <v>2.2083333333333299</v>
      </c>
      <c r="O323" s="222" t="s">
        <v>941</v>
      </c>
    </row>
    <row r="324" spans="1:15" ht="29.25" customHeight="1">
      <c r="A324" s="221" t="s">
        <v>6334</v>
      </c>
      <c r="B324" s="221" t="s">
        <v>161</v>
      </c>
      <c r="C324" s="222" t="s">
        <v>66</v>
      </c>
      <c r="D324" s="222" t="s">
        <v>162</v>
      </c>
      <c r="E324" s="199" t="s">
        <v>163</v>
      </c>
      <c r="F324" s="200" t="s">
        <v>6525</v>
      </c>
      <c r="G324" s="200" t="s">
        <v>6697</v>
      </c>
      <c r="H324" s="200" t="s">
        <v>7921</v>
      </c>
      <c r="I324" s="200">
        <v>45786</v>
      </c>
      <c r="J324" s="143">
        <f t="shared" si="5"/>
        <v>45786</v>
      </c>
      <c r="K324" s="202">
        <v>7</v>
      </c>
      <c r="L324" s="285" t="s">
        <v>7930</v>
      </c>
      <c r="M324" s="223"/>
      <c r="N324" s="203">
        <v>2.2083333333333299</v>
      </c>
      <c r="O324" s="222" t="s">
        <v>941</v>
      </c>
    </row>
    <row r="325" spans="1:15" ht="29.25" customHeight="1">
      <c r="A325" s="221" t="s">
        <v>6334</v>
      </c>
      <c r="B325" s="221" t="s">
        <v>161</v>
      </c>
      <c r="C325" s="222" t="s">
        <v>66</v>
      </c>
      <c r="D325" s="222" t="s">
        <v>162</v>
      </c>
      <c r="E325" s="199" t="s">
        <v>163</v>
      </c>
      <c r="F325" s="200" t="s">
        <v>937</v>
      </c>
      <c r="G325" s="200" t="s">
        <v>938</v>
      </c>
      <c r="H325" s="200" t="s">
        <v>4785</v>
      </c>
      <c r="I325" s="200">
        <v>45786</v>
      </c>
      <c r="J325" s="143">
        <f t="shared" si="5"/>
        <v>45786</v>
      </c>
      <c r="K325" s="202">
        <v>1</v>
      </c>
      <c r="L325" s="285" t="s">
        <v>276</v>
      </c>
      <c r="M325" s="223"/>
      <c r="N325" s="203">
        <v>0</v>
      </c>
      <c r="O325" s="222" t="s">
        <v>326</v>
      </c>
    </row>
    <row r="326" spans="1:15" ht="29.25" customHeight="1">
      <c r="A326" s="221" t="s">
        <v>6334</v>
      </c>
      <c r="B326" s="221" t="s">
        <v>161</v>
      </c>
      <c r="C326" s="222" t="s">
        <v>66</v>
      </c>
      <c r="D326" s="222" t="s">
        <v>162</v>
      </c>
      <c r="E326" s="199" t="s">
        <v>166</v>
      </c>
      <c r="F326" s="200"/>
      <c r="G326" s="200"/>
      <c r="H326" s="200"/>
      <c r="I326" s="200">
        <v>45789</v>
      </c>
      <c r="J326" s="143">
        <f t="shared" si="5"/>
        <v>45789</v>
      </c>
      <c r="K326" s="202">
        <v>1</v>
      </c>
      <c r="L326" s="285" t="s">
        <v>7932</v>
      </c>
      <c r="M326" s="223"/>
      <c r="N326" s="203"/>
      <c r="O326" s="222" t="s">
        <v>326</v>
      </c>
    </row>
    <row r="327" spans="1:15" ht="29.25" customHeight="1">
      <c r="A327" s="221" t="s">
        <v>6334</v>
      </c>
      <c r="B327" s="221" t="s">
        <v>161</v>
      </c>
      <c r="C327" s="222" t="s">
        <v>66</v>
      </c>
      <c r="D327" s="222" t="s">
        <v>162</v>
      </c>
      <c r="E327" s="199" t="s">
        <v>163</v>
      </c>
      <c r="F327" s="200" t="s">
        <v>6525</v>
      </c>
      <c r="G327" s="200" t="s">
        <v>6697</v>
      </c>
      <c r="H327" s="200" t="s">
        <v>7921</v>
      </c>
      <c r="I327" s="200">
        <v>45789</v>
      </c>
      <c r="J327" s="143">
        <f t="shared" si="5"/>
        <v>45789</v>
      </c>
      <c r="K327" s="202">
        <v>7</v>
      </c>
      <c r="L327" s="285" t="s">
        <v>7931</v>
      </c>
      <c r="M327" s="223"/>
      <c r="N327" s="203">
        <v>2.2083333333333299</v>
      </c>
      <c r="O327" s="222" t="s">
        <v>941</v>
      </c>
    </row>
    <row r="328" spans="1:15" ht="29.25" customHeight="1">
      <c r="A328" s="221" t="s">
        <v>6334</v>
      </c>
      <c r="B328" s="221" t="s">
        <v>161</v>
      </c>
      <c r="C328" s="222" t="s">
        <v>66</v>
      </c>
      <c r="D328" s="222" t="s">
        <v>162</v>
      </c>
      <c r="E328" s="199" t="s">
        <v>163</v>
      </c>
      <c r="F328" s="200" t="s">
        <v>6525</v>
      </c>
      <c r="G328" s="200" t="s">
        <v>6697</v>
      </c>
      <c r="H328" s="200" t="s">
        <v>7921</v>
      </c>
      <c r="I328" s="200">
        <v>45790</v>
      </c>
      <c r="J328" s="143">
        <f t="shared" si="5"/>
        <v>45790</v>
      </c>
      <c r="K328" s="202">
        <v>8</v>
      </c>
      <c r="L328" s="285" t="s">
        <v>7933</v>
      </c>
      <c r="M328" s="223"/>
      <c r="N328" s="203">
        <v>2.2083333333333299</v>
      </c>
      <c r="O328" s="222" t="s">
        <v>941</v>
      </c>
    </row>
    <row r="329" spans="1:15" ht="29.25" customHeight="1">
      <c r="A329" s="221" t="s">
        <v>6334</v>
      </c>
      <c r="B329" s="221" t="s">
        <v>161</v>
      </c>
      <c r="C329" s="222" t="s">
        <v>66</v>
      </c>
      <c r="D329" s="222" t="s">
        <v>162</v>
      </c>
      <c r="E329" s="199" t="s">
        <v>171</v>
      </c>
      <c r="F329" s="200"/>
      <c r="G329" s="200"/>
      <c r="H329" s="200"/>
      <c r="I329" s="200">
        <v>45791</v>
      </c>
      <c r="J329" s="143">
        <f t="shared" si="5"/>
        <v>45791</v>
      </c>
      <c r="K329" s="202">
        <v>1</v>
      </c>
      <c r="L329" s="285" t="s">
        <v>8157</v>
      </c>
      <c r="M329" s="223"/>
      <c r="N329" s="203"/>
      <c r="O329" s="222" t="s">
        <v>326</v>
      </c>
    </row>
    <row r="330" spans="1:15" ht="29.25" customHeight="1">
      <c r="A330" s="221" t="s">
        <v>6334</v>
      </c>
      <c r="B330" s="221" t="s">
        <v>161</v>
      </c>
      <c r="C330" s="222" t="s">
        <v>66</v>
      </c>
      <c r="D330" s="222" t="s">
        <v>162</v>
      </c>
      <c r="E330" s="199" t="s">
        <v>166</v>
      </c>
      <c r="F330" s="200"/>
      <c r="G330" s="200"/>
      <c r="H330" s="200"/>
      <c r="I330" s="200">
        <v>45791</v>
      </c>
      <c r="J330" s="143">
        <f t="shared" si="5"/>
        <v>45791</v>
      </c>
      <c r="K330" s="202">
        <v>1</v>
      </c>
      <c r="L330" s="285" t="s">
        <v>8158</v>
      </c>
      <c r="M330" s="223"/>
      <c r="N330" s="203"/>
      <c r="O330" s="222" t="s">
        <v>326</v>
      </c>
    </row>
    <row r="331" spans="1:15" ht="29.25" customHeight="1">
      <c r="A331" s="221" t="s">
        <v>6334</v>
      </c>
      <c r="B331" s="221" t="s">
        <v>161</v>
      </c>
      <c r="C331" s="222" t="s">
        <v>66</v>
      </c>
      <c r="D331" s="222" t="s">
        <v>162</v>
      </c>
      <c r="E331" s="199" t="s">
        <v>163</v>
      </c>
      <c r="F331" s="200" t="s">
        <v>6525</v>
      </c>
      <c r="G331" s="200" t="s">
        <v>6697</v>
      </c>
      <c r="H331" s="200" t="s">
        <v>7919</v>
      </c>
      <c r="I331" s="200">
        <v>45791</v>
      </c>
      <c r="J331" s="143">
        <f t="shared" si="5"/>
        <v>45791</v>
      </c>
      <c r="K331" s="202">
        <v>6</v>
      </c>
      <c r="L331" s="285" t="s">
        <v>8350</v>
      </c>
      <c r="M331" s="223"/>
      <c r="N331" s="203">
        <v>0.63124999999999998</v>
      </c>
      <c r="O331" s="222" t="s">
        <v>960</v>
      </c>
    </row>
    <row r="332" spans="1:15" ht="29.25" customHeight="1">
      <c r="A332" s="221" t="s">
        <v>6334</v>
      </c>
      <c r="B332" s="221" t="s">
        <v>161</v>
      </c>
      <c r="C332" s="222" t="s">
        <v>66</v>
      </c>
      <c r="D332" s="222" t="s">
        <v>162</v>
      </c>
      <c r="E332" s="199" t="s">
        <v>163</v>
      </c>
      <c r="F332" s="200" t="s">
        <v>6525</v>
      </c>
      <c r="G332" s="200" t="s">
        <v>6697</v>
      </c>
      <c r="H332" s="200" t="s">
        <v>7919</v>
      </c>
      <c r="I332" s="200">
        <v>45792</v>
      </c>
      <c r="J332" s="143">
        <f t="shared" si="5"/>
        <v>45792</v>
      </c>
      <c r="K332" s="202">
        <v>5</v>
      </c>
      <c r="L332" s="285" t="s">
        <v>8351</v>
      </c>
      <c r="M332" s="223"/>
      <c r="N332" s="203">
        <v>0.63124999999999998</v>
      </c>
      <c r="O332" s="222" t="s">
        <v>960</v>
      </c>
    </row>
    <row r="333" spans="1:15" ht="29.25" customHeight="1">
      <c r="A333" s="221" t="s">
        <v>6334</v>
      </c>
      <c r="B333" s="221" t="s">
        <v>161</v>
      </c>
      <c r="C333" s="222" t="s">
        <v>66</v>
      </c>
      <c r="D333" s="222" t="s">
        <v>162</v>
      </c>
      <c r="E333" s="199" t="s">
        <v>163</v>
      </c>
      <c r="F333" s="200" t="s">
        <v>489</v>
      </c>
      <c r="G333" s="200" t="s">
        <v>490</v>
      </c>
      <c r="H333" s="200" t="s">
        <v>102</v>
      </c>
      <c r="I333" s="200">
        <v>45792</v>
      </c>
      <c r="J333" s="143">
        <f t="shared" si="5"/>
        <v>45792</v>
      </c>
      <c r="K333" s="202">
        <v>1</v>
      </c>
      <c r="L333" s="285" t="s">
        <v>8159</v>
      </c>
      <c r="M333" s="223"/>
      <c r="N333" s="203">
        <v>0.116666666666667</v>
      </c>
      <c r="O333" s="222" t="s">
        <v>939</v>
      </c>
    </row>
    <row r="334" spans="1:15" ht="29.25" customHeight="1">
      <c r="A334" s="221" t="s">
        <v>6334</v>
      </c>
      <c r="B334" s="221" t="s">
        <v>161</v>
      </c>
      <c r="C334" s="222" t="s">
        <v>66</v>
      </c>
      <c r="D334" s="222" t="s">
        <v>162</v>
      </c>
      <c r="E334" s="199" t="s">
        <v>166</v>
      </c>
      <c r="F334" s="200"/>
      <c r="G334" s="200"/>
      <c r="H334" s="200"/>
      <c r="I334" s="200">
        <v>45793</v>
      </c>
      <c r="J334" s="143">
        <f t="shared" si="5"/>
        <v>45793</v>
      </c>
      <c r="K334" s="202">
        <v>1.5</v>
      </c>
      <c r="L334" s="285" t="s">
        <v>8160</v>
      </c>
      <c r="M334" s="223"/>
      <c r="N334" s="203"/>
      <c r="O334" s="222" t="s">
        <v>326</v>
      </c>
    </row>
    <row r="335" spans="1:15" ht="29.25" customHeight="1">
      <c r="A335" s="221" t="s">
        <v>6334</v>
      </c>
      <c r="B335" s="221" t="s">
        <v>161</v>
      </c>
      <c r="C335" s="222" t="s">
        <v>66</v>
      </c>
      <c r="D335" s="222" t="s">
        <v>162</v>
      </c>
      <c r="E335" s="199" t="s">
        <v>163</v>
      </c>
      <c r="F335" s="200" t="s">
        <v>6525</v>
      </c>
      <c r="G335" s="200" t="s">
        <v>6697</v>
      </c>
      <c r="H335" s="200" t="s">
        <v>7919</v>
      </c>
      <c r="I335" s="200">
        <v>45793</v>
      </c>
      <c r="J335" s="143">
        <f t="shared" si="5"/>
        <v>45793</v>
      </c>
      <c r="K335" s="202">
        <v>6.5</v>
      </c>
      <c r="L335" s="285" t="s">
        <v>8352</v>
      </c>
      <c r="M335" s="223"/>
      <c r="N335" s="203">
        <v>0.63124999999999998</v>
      </c>
      <c r="O335" s="222" t="s">
        <v>960</v>
      </c>
    </row>
    <row r="336" spans="1:15" ht="29.25" customHeight="1">
      <c r="A336" s="221" t="s">
        <v>6334</v>
      </c>
      <c r="B336" s="221" t="s">
        <v>161</v>
      </c>
      <c r="C336" s="222" t="s">
        <v>66</v>
      </c>
      <c r="D336" s="222" t="s">
        <v>162</v>
      </c>
      <c r="E336" s="199" t="s">
        <v>163</v>
      </c>
      <c r="F336" s="200" t="s">
        <v>6525</v>
      </c>
      <c r="G336" s="200" t="s">
        <v>6697</v>
      </c>
      <c r="H336" s="200" t="s">
        <v>7919</v>
      </c>
      <c r="I336" s="200">
        <v>45796</v>
      </c>
      <c r="J336" s="143">
        <f t="shared" si="5"/>
        <v>45796</v>
      </c>
      <c r="K336" s="202">
        <v>8</v>
      </c>
      <c r="L336" s="285" t="s">
        <v>8353</v>
      </c>
      <c r="M336" s="223"/>
      <c r="N336" s="203">
        <v>0.63124999999999998</v>
      </c>
      <c r="O336" s="222" t="s">
        <v>960</v>
      </c>
    </row>
    <row r="337" spans="1:15" ht="29.25" customHeight="1">
      <c r="A337" s="221" t="s">
        <v>6334</v>
      </c>
      <c r="B337" s="221" t="s">
        <v>161</v>
      </c>
      <c r="C337" s="222" t="s">
        <v>66</v>
      </c>
      <c r="D337" s="222" t="s">
        <v>162</v>
      </c>
      <c r="E337" s="199" t="s">
        <v>166</v>
      </c>
      <c r="F337" s="200"/>
      <c r="G337" s="200"/>
      <c r="H337" s="200"/>
      <c r="I337" s="200">
        <v>45797</v>
      </c>
      <c r="J337" s="143">
        <f t="shared" si="5"/>
        <v>45797</v>
      </c>
      <c r="K337" s="202">
        <v>1</v>
      </c>
      <c r="L337" s="285" t="s">
        <v>8354</v>
      </c>
      <c r="M337" s="223"/>
      <c r="N337" s="203"/>
      <c r="O337" s="222" t="s">
        <v>326</v>
      </c>
    </row>
    <row r="338" spans="1:15" ht="29.25" customHeight="1">
      <c r="A338" s="221" t="s">
        <v>6334</v>
      </c>
      <c r="B338" s="221" t="s">
        <v>161</v>
      </c>
      <c r="C338" s="222" t="s">
        <v>66</v>
      </c>
      <c r="D338" s="222" t="s">
        <v>162</v>
      </c>
      <c r="E338" s="199" t="s">
        <v>166</v>
      </c>
      <c r="F338" s="200"/>
      <c r="G338" s="200"/>
      <c r="H338" s="200"/>
      <c r="I338" s="200">
        <v>45797</v>
      </c>
      <c r="J338" s="143">
        <f t="shared" si="5"/>
        <v>45797</v>
      </c>
      <c r="K338" s="202">
        <v>2</v>
      </c>
      <c r="L338" s="284" t="s">
        <v>8356</v>
      </c>
      <c r="M338" s="223"/>
      <c r="N338" s="203"/>
      <c r="O338" s="222" t="s">
        <v>326</v>
      </c>
    </row>
    <row r="339" spans="1:15" ht="29.25" customHeight="1">
      <c r="A339" s="221" t="s">
        <v>6334</v>
      </c>
      <c r="B339" s="221" t="s">
        <v>161</v>
      </c>
      <c r="C339" s="222" t="s">
        <v>66</v>
      </c>
      <c r="D339" s="222" t="s">
        <v>162</v>
      </c>
      <c r="E339" s="199" t="s">
        <v>171</v>
      </c>
      <c r="F339" s="200"/>
      <c r="G339" s="200"/>
      <c r="H339" s="200"/>
      <c r="I339" s="200">
        <v>45797</v>
      </c>
      <c r="J339" s="143">
        <f t="shared" si="5"/>
        <v>45797</v>
      </c>
      <c r="K339" s="202">
        <v>0.5</v>
      </c>
      <c r="L339" s="285" t="s">
        <v>8357</v>
      </c>
      <c r="M339" s="223"/>
      <c r="N339" s="203"/>
      <c r="O339" s="222" t="s">
        <v>326</v>
      </c>
    </row>
    <row r="340" spans="1:15" ht="29.25" customHeight="1">
      <c r="A340" s="221" t="s">
        <v>6334</v>
      </c>
      <c r="B340" s="221" t="s">
        <v>161</v>
      </c>
      <c r="C340" s="222" t="s">
        <v>66</v>
      </c>
      <c r="D340" s="222" t="s">
        <v>162</v>
      </c>
      <c r="E340" s="199" t="s">
        <v>163</v>
      </c>
      <c r="F340" s="200" t="s">
        <v>6525</v>
      </c>
      <c r="G340" s="200" t="s">
        <v>6697</v>
      </c>
      <c r="H340" s="200" t="s">
        <v>7919</v>
      </c>
      <c r="I340" s="200">
        <v>45797</v>
      </c>
      <c r="J340" s="143">
        <f t="shared" si="5"/>
        <v>45797</v>
      </c>
      <c r="K340" s="202">
        <v>5</v>
      </c>
      <c r="L340" s="285" t="s">
        <v>8355</v>
      </c>
      <c r="M340" s="223"/>
      <c r="N340" s="203">
        <v>0.63124999999999998</v>
      </c>
      <c r="O340" s="222" t="s">
        <v>960</v>
      </c>
    </row>
    <row r="341" spans="1:15" ht="29.25" customHeight="1">
      <c r="A341" s="221" t="s">
        <v>6334</v>
      </c>
      <c r="B341" s="221" t="s">
        <v>161</v>
      </c>
      <c r="C341" s="222" t="s">
        <v>66</v>
      </c>
      <c r="D341" s="222" t="s">
        <v>162</v>
      </c>
      <c r="E341" s="199" t="s">
        <v>163</v>
      </c>
      <c r="F341" s="200" t="s">
        <v>6525</v>
      </c>
      <c r="G341" s="200" t="s">
        <v>6697</v>
      </c>
      <c r="H341" s="200" t="s">
        <v>7919</v>
      </c>
      <c r="I341" s="200">
        <v>45798</v>
      </c>
      <c r="J341" s="143">
        <f t="shared" si="5"/>
        <v>45798</v>
      </c>
      <c r="K341" s="202">
        <v>8</v>
      </c>
      <c r="L341" s="285" t="s">
        <v>8358</v>
      </c>
      <c r="M341" s="223"/>
      <c r="N341" s="203">
        <v>0.63124999999999998</v>
      </c>
      <c r="O341" s="222" t="s">
        <v>960</v>
      </c>
    </row>
    <row r="342" spans="1:15" ht="29.25" customHeight="1">
      <c r="A342" s="221" t="s">
        <v>6334</v>
      </c>
      <c r="B342" s="221" t="s">
        <v>161</v>
      </c>
      <c r="C342" s="222" t="s">
        <v>66</v>
      </c>
      <c r="D342" s="222" t="s">
        <v>162</v>
      </c>
      <c r="E342" s="199" t="s">
        <v>166</v>
      </c>
      <c r="F342" s="200"/>
      <c r="G342" s="200"/>
      <c r="H342" s="200"/>
      <c r="I342" s="200">
        <v>45799</v>
      </c>
      <c r="J342" s="143">
        <f t="shared" si="5"/>
        <v>45799</v>
      </c>
      <c r="K342" s="202">
        <v>0.5</v>
      </c>
      <c r="L342" s="284" t="s">
        <v>8360</v>
      </c>
      <c r="M342" s="223"/>
      <c r="N342" s="203"/>
      <c r="O342" s="222" t="s">
        <v>326</v>
      </c>
    </row>
    <row r="343" spans="1:15" ht="29.25" customHeight="1">
      <c r="A343" s="221" t="s">
        <v>6334</v>
      </c>
      <c r="B343" s="221" t="s">
        <v>161</v>
      </c>
      <c r="C343" s="222" t="s">
        <v>66</v>
      </c>
      <c r="D343" s="222" t="s">
        <v>162</v>
      </c>
      <c r="E343" s="199" t="s">
        <v>171</v>
      </c>
      <c r="F343" s="200"/>
      <c r="G343" s="200"/>
      <c r="H343" s="200"/>
      <c r="I343" s="200">
        <v>45799</v>
      </c>
      <c r="J343" s="143">
        <f t="shared" si="5"/>
        <v>45799</v>
      </c>
      <c r="K343" s="202">
        <v>1</v>
      </c>
      <c r="L343" s="284" t="s">
        <v>8361</v>
      </c>
      <c r="M343" s="223"/>
      <c r="N343" s="203"/>
      <c r="O343" s="222" t="s">
        <v>326</v>
      </c>
    </row>
    <row r="344" spans="1:15" ht="29.25" customHeight="1">
      <c r="A344" s="221" t="s">
        <v>6334</v>
      </c>
      <c r="B344" s="221" t="s">
        <v>161</v>
      </c>
      <c r="C344" s="222" t="s">
        <v>66</v>
      </c>
      <c r="D344" s="222" t="s">
        <v>162</v>
      </c>
      <c r="E344" s="199" t="s">
        <v>163</v>
      </c>
      <c r="F344" s="200" t="s">
        <v>6525</v>
      </c>
      <c r="G344" s="200" t="s">
        <v>6697</v>
      </c>
      <c r="H344" s="200" t="s">
        <v>7919</v>
      </c>
      <c r="I344" s="200">
        <v>45799</v>
      </c>
      <c r="J344" s="143">
        <f t="shared" si="5"/>
        <v>45799</v>
      </c>
      <c r="K344" s="202">
        <v>6.5</v>
      </c>
      <c r="L344" s="285" t="s">
        <v>8359</v>
      </c>
      <c r="M344" s="223"/>
      <c r="N344" s="203">
        <v>0.63124999999999998</v>
      </c>
      <c r="O344" s="222" t="s">
        <v>960</v>
      </c>
    </row>
    <row r="345" spans="1:15" ht="29.25" customHeight="1">
      <c r="A345" s="221" t="s">
        <v>6334</v>
      </c>
      <c r="B345" s="221" t="s">
        <v>161</v>
      </c>
      <c r="C345" s="222" t="s">
        <v>66</v>
      </c>
      <c r="D345" s="222" t="s">
        <v>162</v>
      </c>
      <c r="E345" s="199" t="s">
        <v>171</v>
      </c>
      <c r="F345" s="200"/>
      <c r="G345" s="200"/>
      <c r="H345" s="200"/>
      <c r="I345" s="200">
        <v>45800</v>
      </c>
      <c r="J345" s="143">
        <f t="shared" si="5"/>
        <v>45800</v>
      </c>
      <c r="K345" s="202">
        <v>0.5</v>
      </c>
      <c r="L345" s="285" t="s">
        <v>8364</v>
      </c>
      <c r="M345" s="223"/>
      <c r="N345" s="203"/>
      <c r="O345" s="222" t="s">
        <v>326</v>
      </c>
    </row>
    <row r="346" spans="1:15" ht="29.25" customHeight="1">
      <c r="A346" s="221" t="s">
        <v>6334</v>
      </c>
      <c r="B346" s="221" t="s">
        <v>161</v>
      </c>
      <c r="C346" s="222" t="s">
        <v>66</v>
      </c>
      <c r="D346" s="222" t="s">
        <v>162</v>
      </c>
      <c r="E346" s="199" t="s">
        <v>163</v>
      </c>
      <c r="F346" s="200" t="s">
        <v>6525</v>
      </c>
      <c r="G346" s="200" t="s">
        <v>6697</v>
      </c>
      <c r="H346" s="200" t="s">
        <v>7919</v>
      </c>
      <c r="I346" s="200">
        <v>45800</v>
      </c>
      <c r="J346" s="143">
        <f t="shared" si="5"/>
        <v>45800</v>
      </c>
      <c r="K346" s="202">
        <v>7</v>
      </c>
      <c r="L346" s="285" t="s">
        <v>8362</v>
      </c>
      <c r="M346" s="223"/>
      <c r="N346" s="203">
        <v>0.63124999999999998</v>
      </c>
      <c r="O346" s="222" t="s">
        <v>960</v>
      </c>
    </row>
    <row r="347" spans="1:15" ht="29.25" customHeight="1">
      <c r="A347" s="221" t="s">
        <v>6334</v>
      </c>
      <c r="B347" s="221" t="s">
        <v>161</v>
      </c>
      <c r="C347" s="222" t="s">
        <v>66</v>
      </c>
      <c r="D347" s="222" t="s">
        <v>162</v>
      </c>
      <c r="E347" s="199" t="s">
        <v>163</v>
      </c>
      <c r="F347" s="200" t="s">
        <v>489</v>
      </c>
      <c r="G347" s="200" t="s">
        <v>490</v>
      </c>
      <c r="H347" s="200" t="s">
        <v>102</v>
      </c>
      <c r="I347" s="200">
        <v>45800</v>
      </c>
      <c r="J347" s="143">
        <f t="shared" si="5"/>
        <v>45800</v>
      </c>
      <c r="K347" s="202">
        <v>0.5</v>
      </c>
      <c r="L347" s="285" t="s">
        <v>8363</v>
      </c>
      <c r="M347" s="223"/>
      <c r="N347" s="203">
        <v>0.116666666666667</v>
      </c>
      <c r="O347" s="222" t="s">
        <v>939</v>
      </c>
    </row>
    <row r="348" spans="1:15" ht="29.25" customHeight="1">
      <c r="A348" s="221" t="s">
        <v>6334</v>
      </c>
      <c r="B348" s="221" t="s">
        <v>161</v>
      </c>
      <c r="C348" s="222" t="s">
        <v>66</v>
      </c>
      <c r="D348" s="222" t="s">
        <v>162</v>
      </c>
      <c r="E348" s="199" t="s">
        <v>171</v>
      </c>
      <c r="F348" s="200"/>
      <c r="G348" s="200"/>
      <c r="H348" s="200"/>
      <c r="I348" s="200">
        <v>45803</v>
      </c>
      <c r="J348" s="143">
        <f t="shared" si="5"/>
        <v>45803</v>
      </c>
      <c r="K348" s="202">
        <v>0.8</v>
      </c>
      <c r="L348" s="284" t="s">
        <v>8365</v>
      </c>
      <c r="M348" s="223"/>
      <c r="N348" s="203"/>
      <c r="O348" s="222" t="s">
        <v>326</v>
      </c>
    </row>
    <row r="349" spans="1:15" ht="29.25" customHeight="1">
      <c r="A349" s="221" t="s">
        <v>6334</v>
      </c>
      <c r="B349" s="221" t="s">
        <v>161</v>
      </c>
      <c r="C349" s="222" t="s">
        <v>66</v>
      </c>
      <c r="D349" s="222" t="s">
        <v>162</v>
      </c>
      <c r="E349" s="199" t="s">
        <v>166</v>
      </c>
      <c r="F349" s="200"/>
      <c r="G349" s="200"/>
      <c r="H349" s="200"/>
      <c r="I349" s="200">
        <v>45803</v>
      </c>
      <c r="J349" s="143">
        <f t="shared" si="5"/>
        <v>45803</v>
      </c>
      <c r="K349" s="202">
        <v>0.7</v>
      </c>
      <c r="L349" s="285" t="s">
        <v>8367</v>
      </c>
      <c r="M349" s="223"/>
      <c r="N349" s="203"/>
      <c r="O349" s="222" t="s">
        <v>326</v>
      </c>
    </row>
    <row r="350" spans="1:15" ht="29.25" customHeight="1">
      <c r="A350" s="221" t="s">
        <v>6334</v>
      </c>
      <c r="B350" s="221" t="s">
        <v>161</v>
      </c>
      <c r="C350" s="222" t="s">
        <v>66</v>
      </c>
      <c r="D350" s="222" t="s">
        <v>162</v>
      </c>
      <c r="E350" s="199" t="s">
        <v>163</v>
      </c>
      <c r="F350" s="200" t="s">
        <v>3279</v>
      </c>
      <c r="G350" s="200" t="s">
        <v>3280</v>
      </c>
      <c r="H350" s="200" t="s">
        <v>8345</v>
      </c>
      <c r="I350" s="200">
        <v>45803</v>
      </c>
      <c r="J350" s="143">
        <f t="shared" si="5"/>
        <v>45803</v>
      </c>
      <c r="K350" s="202">
        <v>6.5</v>
      </c>
      <c r="L350" s="285" t="s">
        <v>8366</v>
      </c>
      <c r="M350" s="223"/>
      <c r="N350" s="203">
        <v>0.36249999999999999</v>
      </c>
      <c r="O350" s="222" t="s">
        <v>943</v>
      </c>
    </row>
    <row r="351" spans="1:15" ht="29.25" customHeight="1">
      <c r="A351" s="221" t="s">
        <v>6334</v>
      </c>
      <c r="B351" s="221" t="s">
        <v>161</v>
      </c>
      <c r="C351" s="222" t="s">
        <v>66</v>
      </c>
      <c r="D351" s="222" t="s">
        <v>162</v>
      </c>
      <c r="E351" s="199" t="s">
        <v>166</v>
      </c>
      <c r="F351" s="200"/>
      <c r="G351" s="200"/>
      <c r="H351" s="200"/>
      <c r="I351" s="200">
        <v>45804</v>
      </c>
      <c r="J351" s="143">
        <f t="shared" si="5"/>
        <v>45804</v>
      </c>
      <c r="K351" s="202">
        <v>0.5</v>
      </c>
      <c r="L351" s="285" t="s">
        <v>6904</v>
      </c>
      <c r="M351" s="223"/>
      <c r="N351" s="203"/>
      <c r="O351" s="222" t="s">
        <v>326</v>
      </c>
    </row>
    <row r="352" spans="1:15" ht="29.25" customHeight="1">
      <c r="A352" s="221" t="s">
        <v>6334</v>
      </c>
      <c r="B352" s="221" t="s">
        <v>161</v>
      </c>
      <c r="C352" s="222" t="s">
        <v>66</v>
      </c>
      <c r="D352" s="222" t="s">
        <v>162</v>
      </c>
      <c r="E352" s="199" t="s">
        <v>163</v>
      </c>
      <c r="F352" s="200" t="s">
        <v>4557</v>
      </c>
      <c r="G352" s="200" t="s">
        <v>4558</v>
      </c>
      <c r="H352" s="200" t="s">
        <v>78</v>
      </c>
      <c r="I352" s="200">
        <v>45804</v>
      </c>
      <c r="J352" s="143">
        <f t="shared" si="5"/>
        <v>45804</v>
      </c>
      <c r="K352" s="202">
        <v>7.5</v>
      </c>
      <c r="L352" s="285" t="s">
        <v>8368</v>
      </c>
      <c r="M352" s="223"/>
      <c r="N352" s="203">
        <v>0</v>
      </c>
      <c r="O352" s="222" t="s">
        <v>326</v>
      </c>
    </row>
    <row r="353" spans="1:15" ht="29.25" customHeight="1">
      <c r="A353" s="221" t="s">
        <v>6334</v>
      </c>
      <c r="B353" s="221" t="s">
        <v>161</v>
      </c>
      <c r="C353" s="222" t="s">
        <v>66</v>
      </c>
      <c r="D353" s="222" t="s">
        <v>162</v>
      </c>
      <c r="E353" s="199" t="s">
        <v>171</v>
      </c>
      <c r="F353" s="200"/>
      <c r="G353" s="200"/>
      <c r="H353" s="200"/>
      <c r="I353" s="200">
        <v>45805</v>
      </c>
      <c r="J353" s="143">
        <f t="shared" si="5"/>
        <v>45805</v>
      </c>
      <c r="K353" s="202">
        <v>1</v>
      </c>
      <c r="L353" s="285" t="s">
        <v>8370</v>
      </c>
      <c r="M353" s="223"/>
      <c r="N353" s="203"/>
      <c r="O353" s="222" t="s">
        <v>326</v>
      </c>
    </row>
    <row r="354" spans="1:15" ht="29.25" customHeight="1">
      <c r="A354" s="221" t="s">
        <v>6334</v>
      </c>
      <c r="B354" s="221" t="s">
        <v>161</v>
      </c>
      <c r="C354" s="222" t="s">
        <v>66</v>
      </c>
      <c r="D354" s="222" t="s">
        <v>162</v>
      </c>
      <c r="E354" s="199" t="s">
        <v>163</v>
      </c>
      <c r="F354" s="200" t="s">
        <v>6525</v>
      </c>
      <c r="G354" s="200" t="s">
        <v>6697</v>
      </c>
      <c r="H354" s="200" t="s">
        <v>64</v>
      </c>
      <c r="I354" s="200">
        <v>45805</v>
      </c>
      <c r="J354" s="143">
        <f t="shared" si="5"/>
        <v>45805</v>
      </c>
      <c r="K354" s="202">
        <v>7</v>
      </c>
      <c r="L354" s="285" t="s">
        <v>8369</v>
      </c>
      <c r="M354" s="223"/>
      <c r="N354" s="203">
        <v>10.125</v>
      </c>
      <c r="O354" s="222" t="s">
        <v>958</v>
      </c>
    </row>
    <row r="355" spans="1:15" ht="29.25" customHeight="1">
      <c r="A355" s="221" t="s">
        <v>6334</v>
      </c>
      <c r="B355" s="221" t="s">
        <v>161</v>
      </c>
      <c r="C355" s="222" t="s">
        <v>66</v>
      </c>
      <c r="D355" s="222" t="s">
        <v>162</v>
      </c>
      <c r="E355" s="199" t="s">
        <v>166</v>
      </c>
      <c r="F355" s="200"/>
      <c r="G355" s="200"/>
      <c r="H355" s="200"/>
      <c r="I355" s="200">
        <v>45806</v>
      </c>
      <c r="J355" s="143">
        <f t="shared" si="5"/>
        <v>45806</v>
      </c>
      <c r="K355" s="202">
        <v>0.7</v>
      </c>
      <c r="L355" s="285" t="s">
        <v>8373</v>
      </c>
      <c r="M355" s="223"/>
      <c r="N355" s="203"/>
      <c r="O355" s="222" t="s">
        <v>326</v>
      </c>
    </row>
    <row r="356" spans="1:15" ht="29.25" customHeight="1">
      <c r="A356" s="221" t="s">
        <v>6334</v>
      </c>
      <c r="B356" s="221" t="s">
        <v>161</v>
      </c>
      <c r="C356" s="222" t="s">
        <v>66</v>
      </c>
      <c r="D356" s="222" t="s">
        <v>162</v>
      </c>
      <c r="E356" s="199" t="s">
        <v>178</v>
      </c>
      <c r="F356" s="200"/>
      <c r="G356" s="200"/>
      <c r="H356" s="200"/>
      <c r="I356" s="200">
        <v>45806</v>
      </c>
      <c r="J356" s="143">
        <f t="shared" si="5"/>
        <v>45806</v>
      </c>
      <c r="K356" s="202">
        <v>0.5</v>
      </c>
      <c r="L356" s="285" t="s">
        <v>216</v>
      </c>
      <c r="M356" s="223"/>
      <c r="N356" s="203"/>
      <c r="O356" s="222" t="s">
        <v>326</v>
      </c>
    </row>
    <row r="357" spans="1:15" ht="29.25" customHeight="1">
      <c r="A357" s="221" t="s">
        <v>6334</v>
      </c>
      <c r="B357" s="221" t="s">
        <v>161</v>
      </c>
      <c r="C357" s="222" t="s">
        <v>66</v>
      </c>
      <c r="D357" s="222" t="s">
        <v>162</v>
      </c>
      <c r="E357" s="199" t="s">
        <v>163</v>
      </c>
      <c r="F357" s="200" t="s">
        <v>4557</v>
      </c>
      <c r="G357" s="200" t="s">
        <v>4558</v>
      </c>
      <c r="H357" s="200" t="s">
        <v>78</v>
      </c>
      <c r="I357" s="200">
        <v>45806</v>
      </c>
      <c r="J357" s="143">
        <f t="shared" si="5"/>
        <v>45806</v>
      </c>
      <c r="K357" s="202">
        <v>3.8</v>
      </c>
      <c r="L357" s="285" t="s">
        <v>8371</v>
      </c>
      <c r="M357" s="223"/>
      <c r="N357" s="203">
        <v>10.15</v>
      </c>
      <c r="O357" s="222" t="s">
        <v>946</v>
      </c>
    </row>
    <row r="358" spans="1:15" ht="29.25" customHeight="1">
      <c r="A358" s="221" t="s">
        <v>6334</v>
      </c>
      <c r="B358" s="221" t="s">
        <v>161</v>
      </c>
      <c r="C358" s="222" t="s">
        <v>66</v>
      </c>
      <c r="D358" s="222" t="s">
        <v>162</v>
      </c>
      <c r="E358" s="199" t="s">
        <v>163</v>
      </c>
      <c r="F358" s="200" t="s">
        <v>6525</v>
      </c>
      <c r="G358" s="200" t="s">
        <v>6697</v>
      </c>
      <c r="H358" s="200" t="s">
        <v>64</v>
      </c>
      <c r="I358" s="200">
        <v>45806</v>
      </c>
      <c r="J358" s="143">
        <f t="shared" si="5"/>
        <v>45806</v>
      </c>
      <c r="K358" s="202">
        <v>3</v>
      </c>
      <c r="L358" s="285" t="s">
        <v>8372</v>
      </c>
      <c r="M358" s="223"/>
      <c r="N358" s="203">
        <v>10.125</v>
      </c>
      <c r="O358" s="222" t="s">
        <v>958</v>
      </c>
    </row>
    <row r="359" spans="1:15" ht="29.25" customHeight="1">
      <c r="A359" s="221" t="s">
        <v>6334</v>
      </c>
      <c r="B359" s="221" t="s">
        <v>161</v>
      </c>
      <c r="C359" s="222" t="s">
        <v>66</v>
      </c>
      <c r="D359" s="222" t="s">
        <v>162</v>
      </c>
      <c r="E359" s="199" t="s">
        <v>163</v>
      </c>
      <c r="F359" s="200" t="s">
        <v>4750</v>
      </c>
      <c r="G359" s="200" t="s">
        <v>4751</v>
      </c>
      <c r="H359" s="200" t="s">
        <v>67</v>
      </c>
      <c r="I359" s="200">
        <v>45810</v>
      </c>
      <c r="J359" s="143">
        <f t="shared" si="5"/>
        <v>45810</v>
      </c>
      <c r="K359" s="202">
        <v>8</v>
      </c>
      <c r="L359" s="285" t="s">
        <v>8718</v>
      </c>
      <c r="M359" s="223"/>
      <c r="N359" s="203">
        <v>1</v>
      </c>
      <c r="O359" s="222" t="s">
        <v>968</v>
      </c>
    </row>
    <row r="360" spans="1:15" ht="29.25" customHeight="1">
      <c r="A360" s="221" t="s">
        <v>6334</v>
      </c>
      <c r="B360" s="221" t="s">
        <v>161</v>
      </c>
      <c r="C360" s="222" t="s">
        <v>66</v>
      </c>
      <c r="D360" s="222" t="s">
        <v>162</v>
      </c>
      <c r="E360" s="199" t="s">
        <v>171</v>
      </c>
      <c r="F360" s="200"/>
      <c r="G360" s="200"/>
      <c r="H360" s="200"/>
      <c r="I360" s="200">
        <v>45811</v>
      </c>
      <c r="J360" s="143">
        <f t="shared" si="5"/>
        <v>45811</v>
      </c>
      <c r="K360" s="202">
        <v>4</v>
      </c>
      <c r="L360" s="285" t="s">
        <v>8720</v>
      </c>
      <c r="M360" s="223"/>
      <c r="N360" s="203"/>
      <c r="O360" s="222" t="s">
        <v>326</v>
      </c>
    </row>
    <row r="361" spans="1:15" ht="29.25" customHeight="1">
      <c r="A361" s="221" t="s">
        <v>6334</v>
      </c>
      <c r="B361" s="221" t="s">
        <v>161</v>
      </c>
      <c r="C361" s="222" t="s">
        <v>66</v>
      </c>
      <c r="D361" s="222" t="s">
        <v>162</v>
      </c>
      <c r="E361" s="199" t="s">
        <v>163</v>
      </c>
      <c r="F361" s="200" t="s">
        <v>6005</v>
      </c>
      <c r="G361" s="200" t="s">
        <v>6006</v>
      </c>
      <c r="H361" s="200" t="s">
        <v>6024</v>
      </c>
      <c r="I361" s="200">
        <v>45811</v>
      </c>
      <c r="J361" s="143">
        <f t="shared" si="5"/>
        <v>45811</v>
      </c>
      <c r="K361" s="202">
        <v>4</v>
      </c>
      <c r="L361" s="285" t="s">
        <v>8719</v>
      </c>
      <c r="M361" s="223"/>
      <c r="N361" s="203">
        <v>1.375</v>
      </c>
      <c r="O361" s="222" t="s">
        <v>958</v>
      </c>
    </row>
    <row r="362" spans="1:15" ht="29.25" customHeight="1">
      <c r="A362" s="221" t="s">
        <v>6334</v>
      </c>
      <c r="B362" s="221" t="s">
        <v>161</v>
      </c>
      <c r="C362" s="222" t="s">
        <v>66</v>
      </c>
      <c r="D362" s="222" t="s">
        <v>162</v>
      </c>
      <c r="E362" s="199" t="s">
        <v>166</v>
      </c>
      <c r="F362" s="200"/>
      <c r="G362" s="200"/>
      <c r="H362" s="200"/>
      <c r="I362" s="200">
        <v>45812</v>
      </c>
      <c r="J362" s="143">
        <f t="shared" si="5"/>
        <v>45812</v>
      </c>
      <c r="K362" s="202">
        <v>1</v>
      </c>
      <c r="L362" s="285" t="s">
        <v>8722</v>
      </c>
      <c r="M362" s="223"/>
      <c r="N362" s="203"/>
      <c r="O362" s="222" t="s">
        <v>326</v>
      </c>
    </row>
    <row r="363" spans="1:15" ht="29.25" customHeight="1">
      <c r="A363" s="221" t="s">
        <v>6334</v>
      </c>
      <c r="B363" s="221" t="s">
        <v>161</v>
      </c>
      <c r="C363" s="222" t="s">
        <v>66</v>
      </c>
      <c r="D363" s="222" t="s">
        <v>162</v>
      </c>
      <c r="E363" s="199" t="s">
        <v>163</v>
      </c>
      <c r="F363" s="200" t="s">
        <v>3279</v>
      </c>
      <c r="G363" s="200" t="s">
        <v>3280</v>
      </c>
      <c r="H363" s="200" t="s">
        <v>8345</v>
      </c>
      <c r="I363" s="200">
        <v>45812</v>
      </c>
      <c r="J363" s="143">
        <f t="shared" si="5"/>
        <v>45812</v>
      </c>
      <c r="K363" s="202">
        <v>7</v>
      </c>
      <c r="L363" s="285" t="s">
        <v>8721</v>
      </c>
      <c r="M363" s="223"/>
      <c r="N363" s="203">
        <v>0.36249999999999999</v>
      </c>
      <c r="O363" s="222" t="s">
        <v>943</v>
      </c>
    </row>
    <row r="364" spans="1:15" ht="29.25" customHeight="1">
      <c r="A364" s="221" t="s">
        <v>6334</v>
      </c>
      <c r="B364" s="221" t="s">
        <v>161</v>
      </c>
      <c r="C364" s="222" t="s">
        <v>66</v>
      </c>
      <c r="D364" s="222" t="s">
        <v>162</v>
      </c>
      <c r="E364" s="199" t="s">
        <v>166</v>
      </c>
      <c r="F364" s="200"/>
      <c r="G364" s="200"/>
      <c r="H364" s="200"/>
      <c r="I364" s="200">
        <v>45813</v>
      </c>
      <c r="J364" s="143">
        <f t="shared" si="5"/>
        <v>45813</v>
      </c>
      <c r="K364" s="202">
        <v>1</v>
      </c>
      <c r="L364" s="285" t="s">
        <v>6706</v>
      </c>
      <c r="M364" s="223"/>
      <c r="N364" s="203"/>
      <c r="O364" s="222" t="s">
        <v>326</v>
      </c>
    </row>
    <row r="365" spans="1:15" ht="29.25" customHeight="1">
      <c r="A365" s="221" t="s">
        <v>6334</v>
      </c>
      <c r="B365" s="221" t="s">
        <v>161</v>
      </c>
      <c r="C365" s="222" t="s">
        <v>66</v>
      </c>
      <c r="D365" s="222" t="s">
        <v>162</v>
      </c>
      <c r="E365" s="199" t="s">
        <v>163</v>
      </c>
      <c r="F365" s="200" t="s">
        <v>937</v>
      </c>
      <c r="G365" s="200" t="s">
        <v>938</v>
      </c>
      <c r="H365" s="200" t="s">
        <v>4766</v>
      </c>
      <c r="I365" s="200">
        <v>45813</v>
      </c>
      <c r="J365" s="143">
        <f t="shared" si="5"/>
        <v>45813</v>
      </c>
      <c r="K365" s="202">
        <v>5</v>
      </c>
      <c r="L365" s="285" t="s">
        <v>8723</v>
      </c>
      <c r="M365" s="223"/>
      <c r="N365" s="203">
        <v>0</v>
      </c>
      <c r="O365" s="222" t="s">
        <v>326</v>
      </c>
    </row>
    <row r="366" spans="1:15" ht="29.25" customHeight="1">
      <c r="A366" s="221" t="s">
        <v>6334</v>
      </c>
      <c r="B366" s="221" t="s">
        <v>161</v>
      </c>
      <c r="C366" s="222" t="s">
        <v>66</v>
      </c>
      <c r="D366" s="222" t="s">
        <v>162</v>
      </c>
      <c r="E366" s="199" t="s">
        <v>163</v>
      </c>
      <c r="F366" s="200" t="s">
        <v>6525</v>
      </c>
      <c r="G366" s="200" t="s">
        <v>6697</v>
      </c>
      <c r="H366" s="200" t="s">
        <v>64</v>
      </c>
      <c r="I366" s="200">
        <v>45813</v>
      </c>
      <c r="J366" s="143">
        <f t="shared" si="5"/>
        <v>45813</v>
      </c>
      <c r="K366" s="202">
        <v>2</v>
      </c>
      <c r="L366" s="285" t="s">
        <v>8724</v>
      </c>
      <c r="M366" s="223"/>
      <c r="N366" s="203">
        <v>10.125</v>
      </c>
      <c r="O366" s="222" t="s">
        <v>958</v>
      </c>
    </row>
    <row r="367" spans="1:15" ht="29.25" customHeight="1">
      <c r="A367" s="221" t="s">
        <v>6334</v>
      </c>
      <c r="B367" s="221" t="s">
        <v>161</v>
      </c>
      <c r="C367" s="222" t="s">
        <v>66</v>
      </c>
      <c r="D367" s="222" t="s">
        <v>162</v>
      </c>
      <c r="E367" s="199" t="s">
        <v>165</v>
      </c>
      <c r="F367" s="200"/>
      <c r="G367" s="200"/>
      <c r="H367" s="200"/>
      <c r="I367" s="200">
        <v>45814</v>
      </c>
      <c r="J367" s="143">
        <f t="shared" si="5"/>
        <v>45814</v>
      </c>
      <c r="K367" s="202">
        <v>8</v>
      </c>
      <c r="L367" s="285" t="s">
        <v>204</v>
      </c>
      <c r="M367" s="223"/>
      <c r="N367" s="203"/>
      <c r="O367" s="222" t="s">
        <v>326</v>
      </c>
    </row>
    <row r="368" spans="1:15" ht="29.25" customHeight="1">
      <c r="A368" s="221" t="s">
        <v>6334</v>
      </c>
      <c r="B368" s="221" t="s">
        <v>161</v>
      </c>
      <c r="C368" s="222" t="s">
        <v>66</v>
      </c>
      <c r="D368" s="222" t="s">
        <v>162</v>
      </c>
      <c r="E368" s="199" t="s">
        <v>166</v>
      </c>
      <c r="F368" s="200"/>
      <c r="G368" s="200"/>
      <c r="H368" s="200"/>
      <c r="I368" s="200">
        <v>45817</v>
      </c>
      <c r="J368" s="143">
        <f t="shared" si="5"/>
        <v>45817</v>
      </c>
      <c r="K368" s="202">
        <v>2.5</v>
      </c>
      <c r="L368" s="285" t="s">
        <v>8726</v>
      </c>
      <c r="M368" s="223"/>
      <c r="N368" s="203"/>
      <c r="O368" s="222" t="s">
        <v>326</v>
      </c>
    </row>
    <row r="369" spans="1:15" ht="29.25" customHeight="1">
      <c r="A369" s="221" t="s">
        <v>6334</v>
      </c>
      <c r="B369" s="221" t="s">
        <v>161</v>
      </c>
      <c r="C369" s="222" t="s">
        <v>66</v>
      </c>
      <c r="D369" s="222" t="s">
        <v>162</v>
      </c>
      <c r="E369" s="199" t="s">
        <v>163</v>
      </c>
      <c r="F369" s="200" t="s">
        <v>6005</v>
      </c>
      <c r="G369" s="200" t="s">
        <v>6006</v>
      </c>
      <c r="H369" s="200" t="s">
        <v>6024</v>
      </c>
      <c r="I369" s="200">
        <v>45817</v>
      </c>
      <c r="J369" s="143">
        <f t="shared" si="5"/>
        <v>45817</v>
      </c>
      <c r="K369" s="202">
        <v>1.5</v>
      </c>
      <c r="L369" s="285" t="s">
        <v>8725</v>
      </c>
      <c r="M369" s="223"/>
      <c r="N369" s="203">
        <v>1.375</v>
      </c>
      <c r="O369" s="222" t="s">
        <v>958</v>
      </c>
    </row>
    <row r="370" spans="1:15" ht="29.25" customHeight="1">
      <c r="A370" s="221" t="s">
        <v>6334</v>
      </c>
      <c r="B370" s="221" t="s">
        <v>161</v>
      </c>
      <c r="C370" s="222" t="s">
        <v>66</v>
      </c>
      <c r="D370" s="222" t="s">
        <v>162</v>
      </c>
      <c r="E370" s="199" t="s">
        <v>163</v>
      </c>
      <c r="F370" s="200" t="s">
        <v>4557</v>
      </c>
      <c r="G370" s="200" t="s">
        <v>4558</v>
      </c>
      <c r="H370" s="200" t="s">
        <v>78</v>
      </c>
      <c r="I370" s="200">
        <v>45817</v>
      </c>
      <c r="J370" s="143">
        <f t="shared" si="5"/>
        <v>45817</v>
      </c>
      <c r="K370" s="202">
        <v>4</v>
      </c>
      <c r="L370" s="285" t="s">
        <v>8727</v>
      </c>
      <c r="M370" s="223"/>
      <c r="N370" s="203">
        <v>10.15</v>
      </c>
      <c r="O370" s="222" t="s">
        <v>946</v>
      </c>
    </row>
    <row r="371" spans="1:15" ht="29.25" customHeight="1">
      <c r="A371" s="221" t="s">
        <v>6334</v>
      </c>
      <c r="B371" s="221" t="s">
        <v>161</v>
      </c>
      <c r="C371" s="222" t="s">
        <v>66</v>
      </c>
      <c r="D371" s="222" t="s">
        <v>162</v>
      </c>
      <c r="E371" s="199" t="s">
        <v>163</v>
      </c>
      <c r="F371" s="200" t="s">
        <v>6005</v>
      </c>
      <c r="G371" s="200" t="s">
        <v>6006</v>
      </c>
      <c r="H371" s="200" t="s">
        <v>88</v>
      </c>
      <c r="I371" s="200">
        <v>45818</v>
      </c>
      <c r="J371" s="143">
        <f t="shared" si="5"/>
        <v>45818</v>
      </c>
      <c r="K371" s="202">
        <v>4</v>
      </c>
      <c r="L371" s="285" t="s">
        <v>8901</v>
      </c>
      <c r="M371" s="223"/>
      <c r="N371" s="203">
        <v>1</v>
      </c>
      <c r="O371" s="222" t="s">
        <v>958</v>
      </c>
    </row>
    <row r="372" spans="1:15" ht="29.25" customHeight="1">
      <c r="A372" s="221" t="s">
        <v>6334</v>
      </c>
      <c r="B372" s="221" t="s">
        <v>161</v>
      </c>
      <c r="C372" s="222" t="s">
        <v>66</v>
      </c>
      <c r="D372" s="222" t="s">
        <v>162</v>
      </c>
      <c r="E372" s="199" t="s">
        <v>163</v>
      </c>
      <c r="F372" s="200" t="s">
        <v>4557</v>
      </c>
      <c r="G372" s="200" t="s">
        <v>4558</v>
      </c>
      <c r="H372" s="200" t="s">
        <v>78</v>
      </c>
      <c r="I372" s="200">
        <v>45818</v>
      </c>
      <c r="J372" s="143">
        <f t="shared" si="5"/>
        <v>45818</v>
      </c>
      <c r="K372" s="202">
        <v>4</v>
      </c>
      <c r="L372" s="285" t="s">
        <v>8902</v>
      </c>
      <c r="M372" s="223"/>
      <c r="N372" s="203">
        <v>10.15</v>
      </c>
      <c r="O372" s="222" t="s">
        <v>946</v>
      </c>
    </row>
    <row r="373" spans="1:15" ht="29.25" customHeight="1">
      <c r="A373" s="221" t="s">
        <v>6334</v>
      </c>
      <c r="B373" s="221" t="s">
        <v>161</v>
      </c>
      <c r="C373" s="222" t="s">
        <v>66</v>
      </c>
      <c r="D373" s="222" t="s">
        <v>162</v>
      </c>
      <c r="E373" s="199" t="s">
        <v>163</v>
      </c>
      <c r="F373" s="200" t="s">
        <v>6337</v>
      </c>
      <c r="G373" s="200" t="s">
        <v>6338</v>
      </c>
      <c r="H373" s="200" t="s">
        <v>78</v>
      </c>
      <c r="I373" s="200">
        <v>45819</v>
      </c>
      <c r="J373" s="143">
        <f t="shared" si="5"/>
        <v>45819</v>
      </c>
      <c r="K373" s="202">
        <v>4</v>
      </c>
      <c r="L373" s="285" t="s">
        <v>8904</v>
      </c>
      <c r="M373" s="223"/>
      <c r="N373" s="203">
        <v>0.36249999999999999</v>
      </c>
      <c r="O373" s="222" t="s">
        <v>992</v>
      </c>
    </row>
    <row r="374" spans="1:15" ht="29.25" customHeight="1">
      <c r="A374" s="221" t="s">
        <v>6334</v>
      </c>
      <c r="B374" s="221" t="s">
        <v>161</v>
      </c>
      <c r="C374" s="222" t="s">
        <v>66</v>
      </c>
      <c r="D374" s="222" t="s">
        <v>162</v>
      </c>
      <c r="E374" s="199" t="s">
        <v>163</v>
      </c>
      <c r="F374" s="200" t="s">
        <v>6525</v>
      </c>
      <c r="G374" s="200" t="s">
        <v>6697</v>
      </c>
      <c r="H374" s="200" t="s">
        <v>64</v>
      </c>
      <c r="I374" s="200">
        <v>45819</v>
      </c>
      <c r="J374" s="143">
        <f t="shared" si="5"/>
        <v>45819</v>
      </c>
      <c r="K374" s="202">
        <v>4</v>
      </c>
      <c r="L374" s="285" t="s">
        <v>8903</v>
      </c>
      <c r="M374" s="223"/>
      <c r="N374" s="203">
        <v>10.125</v>
      </c>
      <c r="O374" s="222" t="s">
        <v>958</v>
      </c>
    </row>
    <row r="375" spans="1:15" ht="29.25" customHeight="1">
      <c r="A375" s="221" t="s">
        <v>6334</v>
      </c>
      <c r="B375" s="221" t="s">
        <v>161</v>
      </c>
      <c r="C375" s="222" t="s">
        <v>66</v>
      </c>
      <c r="D375" s="222" t="s">
        <v>162</v>
      </c>
      <c r="E375" s="199" t="s">
        <v>166</v>
      </c>
      <c r="F375" s="200"/>
      <c r="G375" s="200"/>
      <c r="H375" s="200"/>
      <c r="I375" s="200">
        <v>45820</v>
      </c>
      <c r="J375" s="143">
        <f t="shared" si="5"/>
        <v>45820</v>
      </c>
      <c r="K375" s="202">
        <v>1</v>
      </c>
      <c r="L375" s="284" t="s">
        <v>8906</v>
      </c>
      <c r="M375" s="223"/>
      <c r="N375" s="203"/>
      <c r="O375" s="222" t="s">
        <v>326</v>
      </c>
    </row>
    <row r="376" spans="1:15" ht="29.25" customHeight="1">
      <c r="A376" s="221" t="s">
        <v>6334</v>
      </c>
      <c r="B376" s="221" t="s">
        <v>161</v>
      </c>
      <c r="C376" s="222" t="s">
        <v>66</v>
      </c>
      <c r="D376" s="222" t="s">
        <v>162</v>
      </c>
      <c r="E376" s="199" t="s">
        <v>163</v>
      </c>
      <c r="F376" s="200" t="s">
        <v>4750</v>
      </c>
      <c r="G376" s="200" t="s">
        <v>4751</v>
      </c>
      <c r="H376" s="200" t="s">
        <v>78</v>
      </c>
      <c r="I376" s="200">
        <v>45820</v>
      </c>
      <c r="J376" s="143">
        <f t="shared" si="5"/>
        <v>45820</v>
      </c>
      <c r="K376" s="202">
        <v>7</v>
      </c>
      <c r="L376" s="285" t="s">
        <v>8905</v>
      </c>
      <c r="M376" s="223"/>
      <c r="N376" s="203">
        <v>0.6</v>
      </c>
      <c r="O376" s="222" t="s">
        <v>987</v>
      </c>
    </row>
    <row r="377" spans="1:15" ht="29.25" customHeight="1">
      <c r="A377" s="221" t="s">
        <v>6334</v>
      </c>
      <c r="B377" s="221" t="s">
        <v>161</v>
      </c>
      <c r="C377" s="222" t="s">
        <v>66</v>
      </c>
      <c r="D377" s="222" t="s">
        <v>162</v>
      </c>
      <c r="E377" s="199" t="s">
        <v>165</v>
      </c>
      <c r="F377" s="200"/>
      <c r="G377" s="200"/>
      <c r="H377" s="200"/>
      <c r="I377" s="200">
        <v>45821</v>
      </c>
      <c r="J377" s="143">
        <f t="shared" si="5"/>
        <v>45821</v>
      </c>
      <c r="K377" s="202">
        <v>8</v>
      </c>
      <c r="L377" s="285" t="s">
        <v>7752</v>
      </c>
      <c r="M377" s="223"/>
      <c r="N377" s="203"/>
      <c r="O377" s="222" t="s">
        <v>326</v>
      </c>
    </row>
    <row r="378" spans="1:15" ht="29.25" customHeight="1">
      <c r="A378" s="221" t="s">
        <v>6334</v>
      </c>
      <c r="B378" s="221" t="s">
        <v>161</v>
      </c>
      <c r="C378" s="222" t="s">
        <v>66</v>
      </c>
      <c r="D378" s="222" t="s">
        <v>162</v>
      </c>
      <c r="E378" s="199" t="s">
        <v>171</v>
      </c>
      <c r="F378" s="200"/>
      <c r="G378" s="200"/>
      <c r="H378" s="200"/>
      <c r="I378" s="200">
        <v>45824</v>
      </c>
      <c r="J378" s="143">
        <f t="shared" si="5"/>
        <v>45824</v>
      </c>
      <c r="K378" s="202">
        <v>2</v>
      </c>
      <c r="L378" s="285" t="s">
        <v>8908</v>
      </c>
      <c r="M378" s="223"/>
      <c r="N378" s="203"/>
      <c r="O378" s="222" t="s">
        <v>326</v>
      </c>
    </row>
    <row r="379" spans="1:15" ht="29.25" customHeight="1">
      <c r="A379" s="221" t="s">
        <v>6334</v>
      </c>
      <c r="B379" s="221" t="s">
        <v>161</v>
      </c>
      <c r="C379" s="222" t="s">
        <v>66</v>
      </c>
      <c r="D379" s="222" t="s">
        <v>162</v>
      </c>
      <c r="E379" s="199" t="s">
        <v>163</v>
      </c>
      <c r="F379" s="200" t="s">
        <v>3279</v>
      </c>
      <c r="G379" s="200" t="s">
        <v>3280</v>
      </c>
      <c r="H379" s="200" t="s">
        <v>8345</v>
      </c>
      <c r="I379" s="200">
        <v>45824</v>
      </c>
      <c r="J379" s="143">
        <f t="shared" si="5"/>
        <v>45824</v>
      </c>
      <c r="K379" s="202">
        <v>1</v>
      </c>
      <c r="L379" s="285" t="s">
        <v>8907</v>
      </c>
      <c r="M379" s="223"/>
      <c r="N379" s="203">
        <v>0.36249999999999999</v>
      </c>
      <c r="O379" s="222" t="s">
        <v>943</v>
      </c>
    </row>
    <row r="380" spans="1:15" ht="29.25" customHeight="1">
      <c r="A380" s="221" t="s">
        <v>6334</v>
      </c>
      <c r="B380" s="221" t="s">
        <v>161</v>
      </c>
      <c r="C380" s="222" t="s">
        <v>66</v>
      </c>
      <c r="D380" s="222" t="s">
        <v>162</v>
      </c>
      <c r="E380" s="199" t="s">
        <v>163</v>
      </c>
      <c r="F380" s="200" t="s">
        <v>4750</v>
      </c>
      <c r="G380" s="200" t="s">
        <v>4751</v>
      </c>
      <c r="H380" s="200" t="s">
        <v>78</v>
      </c>
      <c r="I380" s="200">
        <v>45825</v>
      </c>
      <c r="J380" s="143">
        <f t="shared" si="5"/>
        <v>45825</v>
      </c>
      <c r="K380" s="202">
        <v>8</v>
      </c>
      <c r="L380" s="285" t="s">
        <v>9100</v>
      </c>
      <c r="M380" s="223"/>
      <c r="N380" s="203">
        <v>0.6</v>
      </c>
      <c r="O380" s="222" t="s">
        <v>987</v>
      </c>
    </row>
    <row r="381" spans="1:15" ht="29.25" customHeight="1">
      <c r="A381" s="221" t="s">
        <v>6334</v>
      </c>
      <c r="B381" s="221" t="s">
        <v>161</v>
      </c>
      <c r="C381" s="222" t="s">
        <v>66</v>
      </c>
      <c r="D381" s="222" t="s">
        <v>162</v>
      </c>
      <c r="E381" s="199" t="s">
        <v>166</v>
      </c>
      <c r="F381" s="200"/>
      <c r="G381" s="200"/>
      <c r="H381" s="200"/>
      <c r="I381" s="200">
        <v>45826</v>
      </c>
      <c r="J381" s="143">
        <f t="shared" si="5"/>
        <v>45826</v>
      </c>
      <c r="K381" s="202">
        <v>4</v>
      </c>
      <c r="L381" s="284" t="s">
        <v>9102</v>
      </c>
      <c r="M381" s="223"/>
      <c r="N381" s="203"/>
      <c r="O381" s="222" t="s">
        <v>326</v>
      </c>
    </row>
    <row r="382" spans="1:15" ht="29.25" customHeight="1">
      <c r="A382" s="221" t="s">
        <v>6334</v>
      </c>
      <c r="B382" s="221" t="s">
        <v>161</v>
      </c>
      <c r="C382" s="222" t="s">
        <v>66</v>
      </c>
      <c r="D382" s="222" t="s">
        <v>162</v>
      </c>
      <c r="E382" s="199" t="s">
        <v>163</v>
      </c>
      <c r="F382" s="200" t="s">
        <v>4557</v>
      </c>
      <c r="G382" s="200" t="s">
        <v>4558</v>
      </c>
      <c r="H382" s="200" t="s">
        <v>64</v>
      </c>
      <c r="I382" s="200">
        <v>45826</v>
      </c>
      <c r="J382" s="143">
        <f t="shared" si="5"/>
        <v>45826</v>
      </c>
      <c r="K382" s="202">
        <v>4</v>
      </c>
      <c r="L382" s="285" t="s">
        <v>9101</v>
      </c>
      <c r="M382" s="223"/>
      <c r="N382" s="203">
        <v>5</v>
      </c>
      <c r="O382" s="222" t="s">
        <v>946</v>
      </c>
    </row>
    <row r="383" spans="1:15" ht="29.25" customHeight="1">
      <c r="A383" s="221" t="s">
        <v>6334</v>
      </c>
      <c r="B383" s="221" t="s">
        <v>161</v>
      </c>
      <c r="C383" s="222" t="s">
        <v>66</v>
      </c>
      <c r="D383" s="222" t="s">
        <v>162</v>
      </c>
      <c r="E383" s="199" t="s">
        <v>166</v>
      </c>
      <c r="F383" s="200"/>
      <c r="G383" s="200"/>
      <c r="H383" s="200"/>
      <c r="I383" s="200">
        <v>45827</v>
      </c>
      <c r="J383" s="143">
        <f t="shared" si="5"/>
        <v>45827</v>
      </c>
      <c r="K383" s="202">
        <v>2</v>
      </c>
      <c r="L383" s="285" t="s">
        <v>6055</v>
      </c>
      <c r="M383" s="223"/>
      <c r="N383" s="203"/>
      <c r="O383" s="222" t="s">
        <v>326</v>
      </c>
    </row>
    <row r="384" spans="1:15" ht="29.25" customHeight="1">
      <c r="A384" s="221" t="s">
        <v>6334</v>
      </c>
      <c r="B384" s="221" t="s">
        <v>161</v>
      </c>
      <c r="C384" s="222" t="s">
        <v>66</v>
      </c>
      <c r="D384" s="222" t="s">
        <v>162</v>
      </c>
      <c r="E384" s="199" t="s">
        <v>163</v>
      </c>
      <c r="F384" s="200" t="s">
        <v>4750</v>
      </c>
      <c r="G384" s="200" t="s">
        <v>4751</v>
      </c>
      <c r="H384" s="200" t="s">
        <v>64</v>
      </c>
      <c r="I384" s="200">
        <v>45827</v>
      </c>
      <c r="J384" s="143">
        <f t="shared" si="5"/>
        <v>45827</v>
      </c>
      <c r="K384" s="202">
        <v>6</v>
      </c>
      <c r="L384" s="285" t="s">
        <v>9103</v>
      </c>
      <c r="M384" s="223"/>
      <c r="N384" s="203">
        <v>1.75</v>
      </c>
      <c r="O384" s="222" t="s">
        <v>958</v>
      </c>
    </row>
    <row r="385" spans="1:15" ht="29.25" customHeight="1">
      <c r="A385" s="221" t="s">
        <v>6334</v>
      </c>
      <c r="B385" s="221" t="s">
        <v>161</v>
      </c>
      <c r="C385" s="222" t="s">
        <v>66</v>
      </c>
      <c r="D385" s="222" t="s">
        <v>162</v>
      </c>
      <c r="E385" s="199" t="s">
        <v>171</v>
      </c>
      <c r="F385" s="200"/>
      <c r="G385" s="200"/>
      <c r="H385" s="200"/>
      <c r="I385" s="200">
        <v>45828</v>
      </c>
      <c r="J385" s="143">
        <f t="shared" si="5"/>
        <v>45828</v>
      </c>
      <c r="K385" s="202">
        <v>8</v>
      </c>
      <c r="L385" s="285" t="s">
        <v>9104</v>
      </c>
      <c r="M385" s="223"/>
      <c r="N385" s="203"/>
      <c r="O385" s="222" t="s">
        <v>326</v>
      </c>
    </row>
    <row r="386" spans="1:15" ht="29.25" customHeight="1">
      <c r="A386" s="221" t="s">
        <v>6334</v>
      </c>
      <c r="B386" s="221" t="s">
        <v>161</v>
      </c>
      <c r="C386" s="222" t="s">
        <v>66</v>
      </c>
      <c r="D386" s="222" t="s">
        <v>162</v>
      </c>
      <c r="E386" s="199" t="s">
        <v>166</v>
      </c>
      <c r="F386" s="200"/>
      <c r="G386" s="200"/>
      <c r="H386" s="200"/>
      <c r="I386" s="200">
        <v>45831</v>
      </c>
      <c r="J386" s="143">
        <f t="shared" si="5"/>
        <v>45831</v>
      </c>
      <c r="K386" s="202">
        <v>2</v>
      </c>
      <c r="L386" s="285" t="s">
        <v>9105</v>
      </c>
      <c r="M386" s="223"/>
      <c r="N386" s="203"/>
      <c r="O386" s="222" t="s">
        <v>326</v>
      </c>
    </row>
    <row r="387" spans="1:15" ht="29.25" customHeight="1">
      <c r="A387" s="221" t="s">
        <v>6334</v>
      </c>
      <c r="B387" s="221" t="s">
        <v>161</v>
      </c>
      <c r="C387" s="222" t="s">
        <v>66</v>
      </c>
      <c r="D387" s="222" t="s">
        <v>162</v>
      </c>
      <c r="E387" s="199" t="s">
        <v>166</v>
      </c>
      <c r="F387" s="200"/>
      <c r="G387" s="200"/>
      <c r="H387" s="200"/>
      <c r="I387" s="200">
        <v>45831</v>
      </c>
      <c r="J387" s="143">
        <f t="shared" ref="J387:J450" si="6">I387</f>
        <v>45831</v>
      </c>
      <c r="K387" s="202">
        <v>6</v>
      </c>
      <c r="L387" s="285" t="s">
        <v>9106</v>
      </c>
      <c r="M387" s="223"/>
      <c r="N387" s="203"/>
      <c r="O387" s="222" t="s">
        <v>326</v>
      </c>
    </row>
    <row r="388" spans="1:15" ht="29.25" customHeight="1">
      <c r="A388" s="221" t="s">
        <v>6334</v>
      </c>
      <c r="B388" s="221" t="s">
        <v>161</v>
      </c>
      <c r="C388" s="222" t="s">
        <v>66</v>
      </c>
      <c r="D388" s="222" t="s">
        <v>162</v>
      </c>
      <c r="E388" s="199" t="s">
        <v>178</v>
      </c>
      <c r="F388" s="200"/>
      <c r="G388" s="200"/>
      <c r="H388" s="200"/>
      <c r="I388" s="200">
        <v>45832</v>
      </c>
      <c r="J388" s="143">
        <f t="shared" si="6"/>
        <v>45832</v>
      </c>
      <c r="K388" s="202">
        <v>1</v>
      </c>
      <c r="L388" s="285" t="s">
        <v>9109</v>
      </c>
      <c r="M388" s="223"/>
      <c r="N388" s="203"/>
      <c r="O388" s="222" t="s">
        <v>326</v>
      </c>
    </row>
    <row r="389" spans="1:15" ht="29.25" customHeight="1">
      <c r="A389" s="221" t="s">
        <v>6334</v>
      </c>
      <c r="B389" s="221" t="s">
        <v>161</v>
      </c>
      <c r="C389" s="222" t="s">
        <v>66</v>
      </c>
      <c r="D389" s="222" t="s">
        <v>162</v>
      </c>
      <c r="E389" s="199" t="s">
        <v>166</v>
      </c>
      <c r="F389" s="200"/>
      <c r="G389" s="200"/>
      <c r="H389" s="200"/>
      <c r="I389" s="200">
        <v>45832</v>
      </c>
      <c r="J389" s="143">
        <f t="shared" si="6"/>
        <v>45832</v>
      </c>
      <c r="K389" s="202">
        <v>2</v>
      </c>
      <c r="L389" s="284" t="s">
        <v>9107</v>
      </c>
      <c r="M389" s="223"/>
      <c r="N389" s="203"/>
      <c r="O389" s="222" t="s">
        <v>326</v>
      </c>
    </row>
    <row r="390" spans="1:15" ht="29.25" customHeight="1">
      <c r="A390" s="221" t="s">
        <v>6334</v>
      </c>
      <c r="B390" s="221" t="s">
        <v>161</v>
      </c>
      <c r="C390" s="222" t="s">
        <v>66</v>
      </c>
      <c r="D390" s="222" t="s">
        <v>162</v>
      </c>
      <c r="E390" s="199" t="s">
        <v>177</v>
      </c>
      <c r="F390" s="200"/>
      <c r="G390" s="200"/>
      <c r="H390" s="200"/>
      <c r="I390" s="200">
        <v>45832</v>
      </c>
      <c r="J390" s="143">
        <f t="shared" si="6"/>
        <v>45832</v>
      </c>
      <c r="K390" s="202">
        <v>2</v>
      </c>
      <c r="L390" s="285" t="s">
        <v>9108</v>
      </c>
      <c r="M390" s="223"/>
      <c r="N390" s="203"/>
      <c r="O390" s="222" t="s">
        <v>326</v>
      </c>
    </row>
    <row r="391" spans="1:15" ht="29.25" customHeight="1">
      <c r="A391" s="221" t="s">
        <v>6334</v>
      </c>
      <c r="B391" s="221" t="s">
        <v>161</v>
      </c>
      <c r="C391" s="222" t="s">
        <v>66</v>
      </c>
      <c r="D391" s="222" t="s">
        <v>162</v>
      </c>
      <c r="E391" s="199" t="s">
        <v>171</v>
      </c>
      <c r="F391" s="200"/>
      <c r="G391" s="200"/>
      <c r="H391" s="200"/>
      <c r="I391" s="200">
        <v>45832</v>
      </c>
      <c r="J391" s="143">
        <f t="shared" si="6"/>
        <v>45832</v>
      </c>
      <c r="K391" s="202">
        <v>3</v>
      </c>
      <c r="L391" s="285" t="s">
        <v>9110</v>
      </c>
      <c r="M391" s="223"/>
      <c r="N391" s="203"/>
      <c r="O391" s="222" t="s">
        <v>326</v>
      </c>
    </row>
    <row r="392" spans="1:15" ht="29.25" customHeight="1">
      <c r="A392" s="221" t="s">
        <v>6334</v>
      </c>
      <c r="B392" s="221" t="s">
        <v>161</v>
      </c>
      <c r="C392" s="222" t="s">
        <v>66</v>
      </c>
      <c r="D392" s="222" t="s">
        <v>162</v>
      </c>
      <c r="E392" s="199" t="s">
        <v>163</v>
      </c>
      <c r="F392" s="200" t="s">
        <v>630</v>
      </c>
      <c r="G392" s="200" t="s">
        <v>631</v>
      </c>
      <c r="H392" s="200" t="s">
        <v>78</v>
      </c>
      <c r="I392" s="200">
        <v>45833</v>
      </c>
      <c r="J392" s="143">
        <f t="shared" si="6"/>
        <v>45833</v>
      </c>
      <c r="K392" s="202">
        <v>3</v>
      </c>
      <c r="L392" s="285" t="s">
        <v>9499</v>
      </c>
      <c r="M392" s="223"/>
      <c r="N392" s="203">
        <v>3.375</v>
      </c>
      <c r="O392" s="222" t="s">
        <v>940</v>
      </c>
    </row>
    <row r="393" spans="1:15" ht="29.25" customHeight="1">
      <c r="A393" s="221" t="s">
        <v>6334</v>
      </c>
      <c r="B393" s="221" t="s">
        <v>161</v>
      </c>
      <c r="C393" s="222" t="s">
        <v>66</v>
      </c>
      <c r="D393" s="222" t="s">
        <v>162</v>
      </c>
      <c r="E393" s="199" t="s">
        <v>163</v>
      </c>
      <c r="F393" s="200" t="s">
        <v>2580</v>
      </c>
      <c r="G393" s="200" t="s">
        <v>2581</v>
      </c>
      <c r="H393" s="200" t="s">
        <v>116</v>
      </c>
      <c r="I393" s="200">
        <v>45845</v>
      </c>
      <c r="J393" s="143">
        <f t="shared" si="6"/>
        <v>45845</v>
      </c>
      <c r="K393" s="202">
        <v>4</v>
      </c>
      <c r="L393" s="285" t="s">
        <v>9500</v>
      </c>
      <c r="M393" s="223"/>
      <c r="N393" s="203">
        <v>4</v>
      </c>
      <c r="O393" s="222" t="s">
        <v>947</v>
      </c>
    </row>
    <row r="394" spans="1:15" ht="29.25" customHeight="1">
      <c r="A394" s="221" t="s">
        <v>6334</v>
      </c>
      <c r="B394" s="221" t="s">
        <v>161</v>
      </c>
      <c r="C394" s="222" t="s">
        <v>66</v>
      </c>
      <c r="D394" s="222" t="s">
        <v>162</v>
      </c>
      <c r="E394" s="199" t="s">
        <v>163</v>
      </c>
      <c r="F394" s="200" t="s">
        <v>4557</v>
      </c>
      <c r="G394" s="200" t="s">
        <v>4558</v>
      </c>
      <c r="H394" s="200" t="s">
        <v>78</v>
      </c>
      <c r="I394" s="200">
        <v>45853</v>
      </c>
      <c r="J394" s="143">
        <f t="shared" si="6"/>
        <v>45853</v>
      </c>
      <c r="K394" s="202">
        <v>0.5</v>
      </c>
      <c r="L394" s="285" t="s">
        <v>9501</v>
      </c>
      <c r="M394" s="223"/>
      <c r="N394" s="203">
        <v>10.15</v>
      </c>
      <c r="O394" s="222" t="s">
        <v>946</v>
      </c>
    </row>
    <row r="395" spans="1:15" ht="29.25" customHeight="1">
      <c r="A395" s="221" t="s">
        <v>6334</v>
      </c>
      <c r="B395" s="221" t="s">
        <v>161</v>
      </c>
      <c r="C395" s="222" t="s">
        <v>66</v>
      </c>
      <c r="D395" s="222" t="s">
        <v>162</v>
      </c>
      <c r="E395" s="199" t="s">
        <v>163</v>
      </c>
      <c r="F395" s="200" t="s">
        <v>5212</v>
      </c>
      <c r="G395" s="200" t="s">
        <v>5213</v>
      </c>
      <c r="H395" s="200" t="s">
        <v>5343</v>
      </c>
      <c r="I395" s="200">
        <v>45854</v>
      </c>
      <c r="J395" s="143">
        <f t="shared" si="6"/>
        <v>45854</v>
      </c>
      <c r="K395" s="202">
        <v>1</v>
      </c>
      <c r="L395" s="285" t="s">
        <v>9827</v>
      </c>
      <c r="M395" s="223"/>
      <c r="N395" s="203">
        <v>0.5</v>
      </c>
      <c r="O395" s="222" t="s">
        <v>942</v>
      </c>
    </row>
    <row r="396" spans="1:15" ht="29.25" customHeight="1">
      <c r="A396" s="221" t="s">
        <v>6334</v>
      </c>
      <c r="B396" s="221" t="s">
        <v>161</v>
      </c>
      <c r="C396" s="222" t="s">
        <v>66</v>
      </c>
      <c r="D396" s="222" t="s">
        <v>162</v>
      </c>
      <c r="E396" s="199" t="s">
        <v>163</v>
      </c>
      <c r="F396" s="200" t="s">
        <v>5212</v>
      </c>
      <c r="G396" s="200" t="s">
        <v>5213</v>
      </c>
      <c r="H396" s="200" t="s">
        <v>5344</v>
      </c>
      <c r="I396" s="200">
        <v>45855</v>
      </c>
      <c r="J396" s="143">
        <f t="shared" si="6"/>
        <v>45855</v>
      </c>
      <c r="K396" s="202">
        <v>2</v>
      </c>
      <c r="L396" s="285" t="s">
        <v>9828</v>
      </c>
      <c r="M396" s="223"/>
      <c r="N396" s="203">
        <v>15</v>
      </c>
      <c r="O396" s="222" t="s">
        <v>947</v>
      </c>
    </row>
    <row r="397" spans="1:15" ht="29.25" customHeight="1">
      <c r="A397" s="221" t="s">
        <v>6334</v>
      </c>
      <c r="B397" s="221" t="s">
        <v>161</v>
      </c>
      <c r="C397" s="222" t="s">
        <v>66</v>
      </c>
      <c r="D397" s="222" t="s">
        <v>162</v>
      </c>
      <c r="E397" s="199" t="s">
        <v>163</v>
      </c>
      <c r="F397" s="200" t="s">
        <v>4557</v>
      </c>
      <c r="G397" s="200" t="s">
        <v>4558</v>
      </c>
      <c r="H397" s="200" t="s">
        <v>64</v>
      </c>
      <c r="I397" s="200">
        <v>45855</v>
      </c>
      <c r="J397" s="143">
        <f t="shared" si="6"/>
        <v>45855</v>
      </c>
      <c r="K397" s="202">
        <v>2</v>
      </c>
      <c r="L397" s="285" t="s">
        <v>9829</v>
      </c>
      <c r="M397" s="223"/>
      <c r="N397" s="203">
        <v>5</v>
      </c>
      <c r="O397" s="222" t="s">
        <v>946</v>
      </c>
    </row>
    <row r="398" spans="1:15" ht="29.25" customHeight="1">
      <c r="A398" s="221" t="s">
        <v>6334</v>
      </c>
      <c r="B398" s="221" t="s">
        <v>161</v>
      </c>
      <c r="C398" s="222" t="s">
        <v>66</v>
      </c>
      <c r="D398" s="222" t="s">
        <v>162</v>
      </c>
      <c r="E398" s="199" t="s">
        <v>163</v>
      </c>
      <c r="F398" s="200" t="s">
        <v>630</v>
      </c>
      <c r="G398" s="200" t="s">
        <v>631</v>
      </c>
      <c r="H398" s="200" t="s">
        <v>64</v>
      </c>
      <c r="I398" s="200">
        <v>45860</v>
      </c>
      <c r="J398" s="143">
        <f t="shared" si="6"/>
        <v>45860</v>
      </c>
      <c r="K398" s="202">
        <v>4</v>
      </c>
      <c r="L398" s="285" t="s">
        <v>9830</v>
      </c>
      <c r="M398" s="223"/>
      <c r="N398" s="203">
        <v>2.8125</v>
      </c>
      <c r="O398" s="222" t="s">
        <v>968</v>
      </c>
    </row>
    <row r="399" spans="1:15" ht="29.25" customHeight="1">
      <c r="A399" s="221" t="s">
        <v>6334</v>
      </c>
      <c r="B399" s="221" t="s">
        <v>161</v>
      </c>
      <c r="C399" s="222" t="s">
        <v>66</v>
      </c>
      <c r="D399" s="222" t="s">
        <v>162</v>
      </c>
      <c r="E399" s="199" t="s">
        <v>163</v>
      </c>
      <c r="F399" s="200" t="s">
        <v>4557</v>
      </c>
      <c r="G399" s="200" t="s">
        <v>4558</v>
      </c>
      <c r="H399" s="200" t="s">
        <v>64</v>
      </c>
      <c r="I399" s="200">
        <v>45863</v>
      </c>
      <c r="J399" s="143">
        <f t="shared" si="6"/>
        <v>45863</v>
      </c>
      <c r="K399" s="202">
        <v>1</v>
      </c>
      <c r="L399" s="285" t="s">
        <v>9831</v>
      </c>
      <c r="M399" s="223"/>
      <c r="N399" s="203">
        <v>5</v>
      </c>
      <c r="O399" s="222" t="s">
        <v>946</v>
      </c>
    </row>
    <row r="400" spans="1:15" ht="29.25" customHeight="1">
      <c r="A400" s="221" t="s">
        <v>6334</v>
      </c>
      <c r="B400" s="221" t="s">
        <v>161</v>
      </c>
      <c r="C400" s="222" t="s">
        <v>66</v>
      </c>
      <c r="D400" s="222" t="s">
        <v>162</v>
      </c>
      <c r="E400" s="199" t="s">
        <v>163</v>
      </c>
      <c r="F400" s="200" t="s">
        <v>5212</v>
      </c>
      <c r="G400" s="200" t="s">
        <v>5213</v>
      </c>
      <c r="H400" s="200" t="s">
        <v>5344</v>
      </c>
      <c r="I400" s="200">
        <v>45867</v>
      </c>
      <c r="J400" s="143">
        <f t="shared" si="6"/>
        <v>45867</v>
      </c>
      <c r="K400" s="202">
        <v>1</v>
      </c>
      <c r="L400" s="285" t="s">
        <v>9832</v>
      </c>
      <c r="M400" s="223"/>
      <c r="N400" s="203">
        <v>15</v>
      </c>
      <c r="O400" s="222" t="s">
        <v>947</v>
      </c>
    </row>
    <row r="401" spans="1:15" ht="29.25" customHeight="1">
      <c r="A401" s="221" t="s">
        <v>6334</v>
      </c>
      <c r="B401" s="221" t="s">
        <v>161</v>
      </c>
      <c r="C401" s="222" t="s">
        <v>66</v>
      </c>
      <c r="D401" s="222" t="s">
        <v>162</v>
      </c>
      <c r="E401" s="199" t="s">
        <v>163</v>
      </c>
      <c r="F401" s="200" t="s">
        <v>7923</v>
      </c>
      <c r="G401" s="200" t="s">
        <v>7924</v>
      </c>
      <c r="H401" s="200" t="s">
        <v>8141</v>
      </c>
      <c r="I401" s="200">
        <v>45868</v>
      </c>
      <c r="J401" s="143">
        <f t="shared" si="6"/>
        <v>45868</v>
      </c>
      <c r="K401" s="202">
        <v>1.5</v>
      </c>
      <c r="L401" s="285" t="s">
        <v>10226</v>
      </c>
      <c r="M401" s="223"/>
      <c r="N401" s="203">
        <v>0.92500000000000004</v>
      </c>
      <c r="O401" s="222" t="s">
        <v>943</v>
      </c>
    </row>
    <row r="402" spans="1:15" ht="29.25" customHeight="1">
      <c r="A402" s="221" t="s">
        <v>6334</v>
      </c>
      <c r="B402" s="221" t="s">
        <v>161</v>
      </c>
      <c r="C402" s="222" t="s">
        <v>66</v>
      </c>
      <c r="D402" s="222" t="s">
        <v>162</v>
      </c>
      <c r="E402" s="199" t="s">
        <v>166</v>
      </c>
      <c r="F402" s="200"/>
      <c r="G402" s="200"/>
      <c r="H402" s="200"/>
      <c r="I402" s="200">
        <v>45870</v>
      </c>
      <c r="J402" s="143">
        <f t="shared" si="6"/>
        <v>45870</v>
      </c>
      <c r="K402" s="202">
        <v>2</v>
      </c>
      <c r="L402" s="285" t="s">
        <v>10227</v>
      </c>
      <c r="M402" s="223"/>
      <c r="N402" s="203"/>
      <c r="O402" s="222" t="s">
        <v>326</v>
      </c>
    </row>
    <row r="403" spans="1:15" ht="29.25" customHeight="1">
      <c r="A403" s="221" t="s">
        <v>6334</v>
      </c>
      <c r="B403" s="221" t="s">
        <v>161</v>
      </c>
      <c r="C403" s="222" t="s">
        <v>66</v>
      </c>
      <c r="D403" s="222" t="s">
        <v>162</v>
      </c>
      <c r="E403" s="199" t="s">
        <v>163</v>
      </c>
      <c r="F403" s="200" t="s">
        <v>937</v>
      </c>
      <c r="G403" s="200" t="s">
        <v>938</v>
      </c>
      <c r="H403" s="200"/>
      <c r="I403" s="200">
        <v>45870</v>
      </c>
      <c r="J403" s="143">
        <f t="shared" si="6"/>
        <v>45870</v>
      </c>
      <c r="K403" s="202">
        <v>6</v>
      </c>
      <c r="L403" s="285" t="s">
        <v>10228</v>
      </c>
      <c r="M403" s="223"/>
      <c r="N403" s="203"/>
      <c r="O403" s="222" t="s">
        <v>326</v>
      </c>
    </row>
    <row r="404" spans="1:15" ht="29.25" customHeight="1">
      <c r="A404" s="221" t="s">
        <v>6334</v>
      </c>
      <c r="B404" s="221" t="s">
        <v>161</v>
      </c>
      <c r="C404" s="222" t="s">
        <v>66</v>
      </c>
      <c r="D404" s="222" t="s">
        <v>162</v>
      </c>
      <c r="E404" s="199" t="s">
        <v>166</v>
      </c>
      <c r="F404" s="200"/>
      <c r="G404" s="200"/>
      <c r="H404" s="200"/>
      <c r="I404" s="200">
        <v>45874</v>
      </c>
      <c r="J404" s="143">
        <f t="shared" si="6"/>
        <v>45874</v>
      </c>
      <c r="K404" s="202">
        <v>2</v>
      </c>
      <c r="L404" s="285" t="s">
        <v>10229</v>
      </c>
      <c r="M404" s="223"/>
      <c r="N404" s="203"/>
      <c r="O404" s="222" t="s">
        <v>326</v>
      </c>
    </row>
    <row r="405" spans="1:15" ht="29.25" customHeight="1">
      <c r="A405" s="221" t="s">
        <v>6334</v>
      </c>
      <c r="B405" s="221" t="s">
        <v>161</v>
      </c>
      <c r="C405" s="222" t="s">
        <v>66</v>
      </c>
      <c r="D405" s="222" t="s">
        <v>162</v>
      </c>
      <c r="E405" s="199" t="s">
        <v>163</v>
      </c>
      <c r="F405" s="200" t="s">
        <v>937</v>
      </c>
      <c r="G405" s="200" t="s">
        <v>938</v>
      </c>
      <c r="H405" s="200"/>
      <c r="I405" s="200">
        <v>45875</v>
      </c>
      <c r="J405" s="143">
        <f t="shared" si="6"/>
        <v>45875</v>
      </c>
      <c r="K405" s="202">
        <v>8</v>
      </c>
      <c r="L405" s="285" t="s">
        <v>10230</v>
      </c>
      <c r="M405" s="223"/>
      <c r="N405" s="203"/>
      <c r="O405" s="222" t="s">
        <v>326</v>
      </c>
    </row>
    <row r="406" spans="1:15" ht="29.25" customHeight="1">
      <c r="A406" s="221" t="s">
        <v>6334</v>
      </c>
      <c r="B406" s="221" t="s">
        <v>161</v>
      </c>
      <c r="C406" s="222" t="s">
        <v>66</v>
      </c>
      <c r="D406" s="222" t="s">
        <v>162</v>
      </c>
      <c r="E406" s="199" t="s">
        <v>163</v>
      </c>
      <c r="F406" s="200" t="s">
        <v>2027</v>
      </c>
      <c r="G406" s="200" t="s">
        <v>2028</v>
      </c>
      <c r="H406" s="200" t="s">
        <v>2209</v>
      </c>
      <c r="I406" s="200">
        <v>45882</v>
      </c>
      <c r="J406" s="143">
        <f t="shared" si="6"/>
        <v>45882</v>
      </c>
      <c r="K406" s="202">
        <v>8</v>
      </c>
      <c r="L406" s="285" t="s">
        <v>10840</v>
      </c>
      <c r="M406" s="223"/>
      <c r="N406" s="203">
        <v>25</v>
      </c>
      <c r="O406" s="222" t="s">
        <v>947</v>
      </c>
    </row>
    <row r="407" spans="1:15" ht="29.25" customHeight="1">
      <c r="A407" s="221" t="s">
        <v>6334</v>
      </c>
      <c r="B407" s="221" t="s">
        <v>161</v>
      </c>
      <c r="C407" s="222" t="s">
        <v>66</v>
      </c>
      <c r="D407" s="222" t="s">
        <v>162</v>
      </c>
      <c r="E407" s="199" t="s">
        <v>163</v>
      </c>
      <c r="F407" s="200" t="s">
        <v>4557</v>
      </c>
      <c r="G407" s="200" t="s">
        <v>4558</v>
      </c>
      <c r="H407" s="200" t="s">
        <v>88</v>
      </c>
      <c r="I407" s="200">
        <v>45883</v>
      </c>
      <c r="J407" s="143">
        <f t="shared" si="6"/>
        <v>45883</v>
      </c>
      <c r="K407" s="202">
        <v>4</v>
      </c>
      <c r="L407" s="285" t="s">
        <v>10842</v>
      </c>
      <c r="M407" s="223"/>
      <c r="N407" s="203">
        <v>0.2</v>
      </c>
      <c r="O407" s="222" t="s">
        <v>940</v>
      </c>
    </row>
    <row r="408" spans="1:15" ht="29.25" customHeight="1">
      <c r="A408" s="221" t="s">
        <v>6334</v>
      </c>
      <c r="B408" s="221" t="s">
        <v>161</v>
      </c>
      <c r="C408" s="222" t="s">
        <v>66</v>
      </c>
      <c r="D408" s="222" t="s">
        <v>162</v>
      </c>
      <c r="E408" s="199" t="s">
        <v>163</v>
      </c>
      <c r="F408" s="200" t="s">
        <v>2241</v>
      </c>
      <c r="G408" s="200" t="s">
        <v>2242</v>
      </c>
      <c r="H408" s="200" t="s">
        <v>78</v>
      </c>
      <c r="I408" s="200">
        <v>45883</v>
      </c>
      <c r="J408" s="143">
        <f t="shared" si="6"/>
        <v>45883</v>
      </c>
      <c r="K408" s="202">
        <v>4</v>
      </c>
      <c r="L408" s="285" t="s">
        <v>10841</v>
      </c>
      <c r="M408" s="223"/>
      <c r="N408" s="203">
        <v>0.25</v>
      </c>
      <c r="O408" s="222" t="s">
        <v>1014</v>
      </c>
    </row>
    <row r="409" spans="1:15" ht="29.25" customHeight="1">
      <c r="A409" s="221" t="s">
        <v>6334</v>
      </c>
      <c r="B409" s="221" t="s">
        <v>161</v>
      </c>
      <c r="C409" s="222" t="s">
        <v>66</v>
      </c>
      <c r="D409" s="222" t="s">
        <v>162</v>
      </c>
      <c r="E409" s="199" t="s">
        <v>163</v>
      </c>
      <c r="F409" s="200" t="s">
        <v>3279</v>
      </c>
      <c r="G409" s="200" t="s">
        <v>3280</v>
      </c>
      <c r="H409" s="200" t="s">
        <v>88</v>
      </c>
      <c r="I409" s="200">
        <v>45889</v>
      </c>
      <c r="J409" s="143">
        <f t="shared" si="6"/>
        <v>45889</v>
      </c>
      <c r="K409" s="202">
        <v>4</v>
      </c>
      <c r="L409" s="285" t="s">
        <v>10843</v>
      </c>
      <c r="M409" s="223"/>
      <c r="N409" s="203">
        <v>0.5</v>
      </c>
      <c r="O409" s="222" t="s">
        <v>968</v>
      </c>
    </row>
    <row r="410" spans="1:15" ht="29.25" customHeight="1">
      <c r="A410" s="221" t="s">
        <v>6334</v>
      </c>
      <c r="B410" s="221" t="s">
        <v>161</v>
      </c>
      <c r="C410" s="222" t="s">
        <v>66</v>
      </c>
      <c r="D410" s="222" t="s">
        <v>162</v>
      </c>
      <c r="E410" s="199" t="s">
        <v>163</v>
      </c>
      <c r="F410" s="200" t="s">
        <v>2241</v>
      </c>
      <c r="G410" s="200" t="s">
        <v>2242</v>
      </c>
      <c r="H410" s="200" t="s">
        <v>78</v>
      </c>
      <c r="I410" s="200">
        <v>45891</v>
      </c>
      <c r="J410" s="143">
        <f t="shared" si="6"/>
        <v>45891</v>
      </c>
      <c r="K410" s="202">
        <v>4</v>
      </c>
      <c r="L410" s="285" t="s">
        <v>10844</v>
      </c>
      <c r="M410" s="223"/>
      <c r="N410" s="203">
        <v>0.25</v>
      </c>
      <c r="O410" s="222" t="s">
        <v>1014</v>
      </c>
    </row>
    <row r="411" spans="1:15" ht="29.25" customHeight="1">
      <c r="A411" s="221" t="s">
        <v>6334</v>
      </c>
      <c r="B411" s="221" t="s">
        <v>161</v>
      </c>
      <c r="C411" s="222" t="s">
        <v>66</v>
      </c>
      <c r="D411" s="222" t="s">
        <v>162</v>
      </c>
      <c r="E411" s="199" t="s">
        <v>163</v>
      </c>
      <c r="F411" s="200" t="s">
        <v>2027</v>
      </c>
      <c r="G411" s="200" t="s">
        <v>2028</v>
      </c>
      <c r="H411" s="200" t="s">
        <v>2209</v>
      </c>
      <c r="I411" s="200">
        <v>45891</v>
      </c>
      <c r="J411" s="143">
        <f t="shared" si="6"/>
        <v>45891</v>
      </c>
      <c r="K411" s="202">
        <v>2</v>
      </c>
      <c r="L411" s="285" t="s">
        <v>5692</v>
      </c>
      <c r="M411" s="223"/>
      <c r="N411" s="203">
        <v>25</v>
      </c>
      <c r="O411" s="222" t="s">
        <v>947</v>
      </c>
    </row>
    <row r="412" spans="1:15" ht="29.25" customHeight="1">
      <c r="A412" s="221" t="s">
        <v>6334</v>
      </c>
      <c r="B412" s="221" t="s">
        <v>161</v>
      </c>
      <c r="C412" s="222" t="s">
        <v>66</v>
      </c>
      <c r="D412" s="222" t="s">
        <v>162</v>
      </c>
      <c r="E412" s="199" t="s">
        <v>163</v>
      </c>
      <c r="F412" s="200" t="s">
        <v>630</v>
      </c>
      <c r="G412" s="200" t="s">
        <v>631</v>
      </c>
      <c r="H412" s="200" t="s">
        <v>88</v>
      </c>
      <c r="I412" s="200">
        <v>45898</v>
      </c>
      <c r="J412" s="143">
        <f t="shared" si="6"/>
        <v>45898</v>
      </c>
      <c r="K412" s="202">
        <v>2</v>
      </c>
      <c r="L412" s="285" t="s">
        <v>11238</v>
      </c>
      <c r="M412" s="223"/>
      <c r="N412" s="203">
        <v>0.625</v>
      </c>
      <c r="O412" s="222" t="s">
        <v>940</v>
      </c>
    </row>
    <row r="413" spans="1:15" ht="29.25" customHeight="1">
      <c r="A413" s="221" t="s">
        <v>6334</v>
      </c>
      <c r="B413" s="221" t="s">
        <v>161</v>
      </c>
      <c r="C413" s="222" t="s">
        <v>66</v>
      </c>
      <c r="D413" s="222" t="s">
        <v>162</v>
      </c>
      <c r="E413" s="199" t="s">
        <v>163</v>
      </c>
      <c r="F413" s="200" t="s">
        <v>2241</v>
      </c>
      <c r="G413" s="200" t="s">
        <v>2242</v>
      </c>
      <c r="H413" s="200" t="s">
        <v>78</v>
      </c>
      <c r="I413" s="200">
        <v>45898</v>
      </c>
      <c r="J413" s="143">
        <f t="shared" si="6"/>
        <v>45898</v>
      </c>
      <c r="K413" s="202">
        <v>4</v>
      </c>
      <c r="L413" s="285" t="s">
        <v>11237</v>
      </c>
      <c r="M413" s="223"/>
      <c r="N413" s="203">
        <v>0.25</v>
      </c>
      <c r="O413" s="222" t="s">
        <v>1014</v>
      </c>
    </row>
    <row r="414" spans="1:15" ht="29.25" customHeight="1">
      <c r="A414" s="221" t="s">
        <v>6334</v>
      </c>
      <c r="B414" s="221" t="s">
        <v>161</v>
      </c>
      <c r="C414" s="222" t="s">
        <v>66</v>
      </c>
      <c r="D414" s="222" t="s">
        <v>162</v>
      </c>
      <c r="E414" s="199" t="s">
        <v>163</v>
      </c>
      <c r="F414" s="200" t="s">
        <v>6337</v>
      </c>
      <c r="G414" s="200" t="s">
        <v>6338</v>
      </c>
      <c r="H414" s="200" t="s">
        <v>67</v>
      </c>
      <c r="I414" s="200">
        <v>45912</v>
      </c>
      <c r="J414" s="143">
        <f t="shared" si="6"/>
        <v>45912</v>
      </c>
      <c r="K414" s="202">
        <v>7</v>
      </c>
      <c r="L414" s="285" t="s">
        <v>11448</v>
      </c>
      <c r="M414" s="223"/>
      <c r="N414" s="203">
        <v>0.32500000000000001</v>
      </c>
      <c r="O414" s="222" t="s">
        <v>943</v>
      </c>
    </row>
    <row r="415" spans="1:15" ht="29.25" customHeight="1">
      <c r="A415" s="221" t="s">
        <v>6334</v>
      </c>
      <c r="B415" s="221" t="s">
        <v>161</v>
      </c>
      <c r="C415" s="222" t="s">
        <v>66</v>
      </c>
      <c r="D415" s="222" t="s">
        <v>162</v>
      </c>
      <c r="E415" s="199" t="s">
        <v>163</v>
      </c>
      <c r="F415" s="200" t="s">
        <v>6337</v>
      </c>
      <c r="G415" s="200" t="s">
        <v>6338</v>
      </c>
      <c r="H415" s="200" t="s">
        <v>67</v>
      </c>
      <c r="I415" s="200">
        <v>45915</v>
      </c>
      <c r="J415" s="143">
        <f t="shared" si="6"/>
        <v>45915</v>
      </c>
      <c r="K415" s="202">
        <v>6</v>
      </c>
      <c r="L415" s="285" t="s">
        <v>499</v>
      </c>
      <c r="M415" s="223"/>
      <c r="N415" s="203">
        <v>0.32500000000000001</v>
      </c>
      <c r="O415" s="222" t="s">
        <v>943</v>
      </c>
    </row>
    <row r="416" spans="1:15" ht="29.25" customHeight="1">
      <c r="A416" s="221" t="s">
        <v>6334</v>
      </c>
      <c r="B416" s="221" t="s">
        <v>161</v>
      </c>
      <c r="C416" s="222" t="s">
        <v>66</v>
      </c>
      <c r="D416" s="222" t="s">
        <v>162</v>
      </c>
      <c r="E416" s="199" t="s">
        <v>163</v>
      </c>
      <c r="F416" s="200" t="s">
        <v>630</v>
      </c>
      <c r="G416" s="200" t="s">
        <v>631</v>
      </c>
      <c r="H416" s="200" t="s">
        <v>78</v>
      </c>
      <c r="I416" s="200">
        <v>45915</v>
      </c>
      <c r="J416" s="143">
        <f t="shared" si="6"/>
        <v>45915</v>
      </c>
      <c r="K416" s="202">
        <v>2</v>
      </c>
      <c r="L416" s="285" t="s">
        <v>11614</v>
      </c>
      <c r="M416" s="223"/>
      <c r="N416" s="203">
        <v>3.375</v>
      </c>
      <c r="O416" s="222" t="s">
        <v>940</v>
      </c>
    </row>
    <row r="417" spans="1:15" ht="29.25" customHeight="1">
      <c r="A417" s="221" t="s">
        <v>6334</v>
      </c>
      <c r="B417" s="221" t="s">
        <v>161</v>
      </c>
      <c r="C417" s="222" t="s">
        <v>66</v>
      </c>
      <c r="D417" s="222" t="s">
        <v>162</v>
      </c>
      <c r="E417" s="199" t="s">
        <v>163</v>
      </c>
      <c r="F417" s="200" t="s">
        <v>630</v>
      </c>
      <c r="G417" s="200" t="s">
        <v>631</v>
      </c>
      <c r="H417" s="200" t="s">
        <v>64</v>
      </c>
      <c r="I417" s="200">
        <v>45916</v>
      </c>
      <c r="J417" s="143">
        <f t="shared" si="6"/>
        <v>45916</v>
      </c>
      <c r="K417" s="202">
        <v>1</v>
      </c>
      <c r="L417" s="285" t="s">
        <v>554</v>
      </c>
      <c r="M417" s="223"/>
      <c r="N417" s="203">
        <v>2.8125</v>
      </c>
      <c r="O417" s="222" t="s">
        <v>968</v>
      </c>
    </row>
    <row r="418" spans="1:15" ht="29.25" customHeight="1">
      <c r="A418" s="221" t="s">
        <v>6334</v>
      </c>
      <c r="B418" s="221" t="s">
        <v>161</v>
      </c>
      <c r="C418" s="222" t="s">
        <v>66</v>
      </c>
      <c r="D418" s="222" t="s">
        <v>162</v>
      </c>
      <c r="E418" s="199" t="s">
        <v>163</v>
      </c>
      <c r="F418" s="200" t="s">
        <v>6337</v>
      </c>
      <c r="G418" s="200" t="s">
        <v>6338</v>
      </c>
      <c r="H418" s="200" t="s">
        <v>78</v>
      </c>
      <c r="I418" s="200">
        <v>45916</v>
      </c>
      <c r="J418" s="143">
        <f t="shared" si="6"/>
        <v>45916</v>
      </c>
      <c r="K418" s="202">
        <v>7</v>
      </c>
      <c r="L418" s="285" t="s">
        <v>11615</v>
      </c>
      <c r="M418" s="223"/>
      <c r="N418" s="203">
        <v>0.36249999999999999</v>
      </c>
      <c r="O418" s="222" t="s">
        <v>992</v>
      </c>
    </row>
    <row r="419" spans="1:15" ht="29.25" customHeight="1">
      <c r="A419" s="221" t="s">
        <v>6334</v>
      </c>
      <c r="B419" s="221" t="s">
        <v>161</v>
      </c>
      <c r="C419" s="222" t="s">
        <v>66</v>
      </c>
      <c r="D419" s="222" t="s">
        <v>162</v>
      </c>
      <c r="E419" s="199" t="s">
        <v>163</v>
      </c>
      <c r="F419" s="200" t="s">
        <v>6337</v>
      </c>
      <c r="G419" s="200" t="s">
        <v>6338</v>
      </c>
      <c r="H419" s="200" t="s">
        <v>78</v>
      </c>
      <c r="I419" s="200">
        <v>45917</v>
      </c>
      <c r="J419" s="143">
        <f t="shared" si="6"/>
        <v>45917</v>
      </c>
      <c r="K419" s="202">
        <v>8</v>
      </c>
      <c r="L419" s="285" t="s">
        <v>11616</v>
      </c>
      <c r="M419" s="223"/>
      <c r="N419" s="203">
        <v>0.36249999999999999</v>
      </c>
      <c r="O419" s="222" t="s">
        <v>992</v>
      </c>
    </row>
    <row r="420" spans="1:15" ht="29.25" customHeight="1">
      <c r="A420" s="221" t="s">
        <v>6334</v>
      </c>
      <c r="B420" s="221" t="s">
        <v>161</v>
      </c>
      <c r="C420" s="222" t="s">
        <v>66</v>
      </c>
      <c r="D420" s="222" t="s">
        <v>162</v>
      </c>
      <c r="E420" s="199" t="s">
        <v>163</v>
      </c>
      <c r="F420" s="200" t="s">
        <v>630</v>
      </c>
      <c r="G420" s="200" t="s">
        <v>631</v>
      </c>
      <c r="H420" s="200" t="s">
        <v>64</v>
      </c>
      <c r="I420" s="200">
        <v>45918</v>
      </c>
      <c r="J420" s="143">
        <f t="shared" si="6"/>
        <v>45918</v>
      </c>
      <c r="K420" s="202">
        <v>1</v>
      </c>
      <c r="L420" s="285" t="s">
        <v>320</v>
      </c>
      <c r="M420" s="223"/>
      <c r="N420" s="203">
        <v>2.8125</v>
      </c>
      <c r="O420" s="222" t="s">
        <v>968</v>
      </c>
    </row>
    <row r="421" spans="1:15" ht="29.25" customHeight="1">
      <c r="A421" s="221" t="s">
        <v>6334</v>
      </c>
      <c r="B421" s="221" t="s">
        <v>161</v>
      </c>
      <c r="C421" s="222" t="s">
        <v>66</v>
      </c>
      <c r="D421" s="222" t="s">
        <v>162</v>
      </c>
      <c r="E421" s="199" t="s">
        <v>163</v>
      </c>
      <c r="F421" s="200" t="s">
        <v>6337</v>
      </c>
      <c r="G421" s="200" t="s">
        <v>6338</v>
      </c>
      <c r="H421" s="200" t="s">
        <v>78</v>
      </c>
      <c r="I421" s="200">
        <v>45918</v>
      </c>
      <c r="J421" s="143">
        <f t="shared" si="6"/>
        <v>45918</v>
      </c>
      <c r="K421" s="202">
        <v>4</v>
      </c>
      <c r="L421" s="285" t="s">
        <v>275</v>
      </c>
      <c r="M421" s="223"/>
      <c r="N421" s="203">
        <v>0.36249999999999999</v>
      </c>
      <c r="O421" s="222" t="s">
        <v>992</v>
      </c>
    </row>
    <row r="422" spans="1:15" ht="29.25" customHeight="1">
      <c r="A422" s="221" t="s">
        <v>6334</v>
      </c>
      <c r="B422" s="221" t="s">
        <v>161</v>
      </c>
      <c r="C422" s="222" t="s">
        <v>66</v>
      </c>
      <c r="D422" s="222" t="s">
        <v>162</v>
      </c>
      <c r="E422" s="199" t="s">
        <v>166</v>
      </c>
      <c r="F422" s="200"/>
      <c r="G422" s="200"/>
      <c r="H422" s="200"/>
      <c r="I422" s="200">
        <v>45922</v>
      </c>
      <c r="J422" s="143">
        <f t="shared" si="6"/>
        <v>45922</v>
      </c>
      <c r="K422" s="202">
        <v>8</v>
      </c>
      <c r="L422" s="285" t="s">
        <v>11617</v>
      </c>
      <c r="M422" s="223"/>
      <c r="N422" s="203"/>
      <c r="O422" s="222" t="s">
        <v>326</v>
      </c>
    </row>
    <row r="423" spans="1:15" ht="29.25" customHeight="1">
      <c r="A423" s="221" t="s">
        <v>6334</v>
      </c>
      <c r="B423" s="221" t="s">
        <v>161</v>
      </c>
      <c r="C423" s="222" t="s">
        <v>66</v>
      </c>
      <c r="D423" s="222" t="s">
        <v>162</v>
      </c>
      <c r="E423" s="199" t="s">
        <v>166</v>
      </c>
      <c r="F423" s="200"/>
      <c r="G423" s="200"/>
      <c r="H423" s="200"/>
      <c r="I423" s="200">
        <v>45923</v>
      </c>
      <c r="J423" s="143">
        <f t="shared" si="6"/>
        <v>45923</v>
      </c>
      <c r="K423" s="202">
        <v>6</v>
      </c>
      <c r="L423" s="285" t="s">
        <v>11618</v>
      </c>
      <c r="M423" s="223"/>
      <c r="N423" s="203"/>
      <c r="O423" s="222" t="s">
        <v>326</v>
      </c>
    </row>
    <row r="424" spans="1:15" ht="29.25" customHeight="1">
      <c r="A424" s="221" t="s">
        <v>6334</v>
      </c>
      <c r="B424" s="221" t="s">
        <v>161</v>
      </c>
      <c r="C424" s="222" t="s">
        <v>66</v>
      </c>
      <c r="D424" s="222" t="s">
        <v>162</v>
      </c>
      <c r="E424" s="199" t="s">
        <v>163</v>
      </c>
      <c r="F424" s="200" t="s">
        <v>6337</v>
      </c>
      <c r="G424" s="200" t="s">
        <v>6338</v>
      </c>
      <c r="H424" s="200" t="s">
        <v>64</v>
      </c>
      <c r="I424" s="200">
        <v>45937</v>
      </c>
      <c r="J424" s="143">
        <f t="shared" si="6"/>
        <v>45937</v>
      </c>
      <c r="K424" s="202">
        <v>4</v>
      </c>
      <c r="L424" s="285" t="s">
        <v>12116</v>
      </c>
      <c r="M424" s="223"/>
      <c r="N424" s="203">
        <v>0.6875</v>
      </c>
      <c r="O424" s="222" t="s">
        <v>968</v>
      </c>
    </row>
    <row r="425" spans="1:15" ht="29.25" customHeight="1">
      <c r="A425" s="221" t="s">
        <v>6334</v>
      </c>
      <c r="B425" s="221" t="s">
        <v>161</v>
      </c>
      <c r="C425" s="222" t="s">
        <v>66</v>
      </c>
      <c r="D425" s="222" t="s">
        <v>162</v>
      </c>
      <c r="E425" s="199" t="s">
        <v>163</v>
      </c>
      <c r="F425" s="200" t="s">
        <v>109</v>
      </c>
      <c r="G425" s="200" t="s">
        <v>110</v>
      </c>
      <c r="H425" s="200" t="s">
        <v>78</v>
      </c>
      <c r="I425" s="200">
        <v>45938</v>
      </c>
      <c r="J425" s="143">
        <f t="shared" si="6"/>
        <v>45938</v>
      </c>
      <c r="K425" s="202">
        <v>4</v>
      </c>
      <c r="L425" s="285" t="s">
        <v>12117</v>
      </c>
      <c r="M425" s="223"/>
      <c r="N425" s="203">
        <v>1.3541666666666701</v>
      </c>
      <c r="O425" s="222" t="s">
        <v>941</v>
      </c>
    </row>
    <row r="426" spans="1:15" ht="29.25" customHeight="1">
      <c r="A426" s="221" t="s">
        <v>6334</v>
      </c>
      <c r="B426" s="221" t="s">
        <v>161</v>
      </c>
      <c r="C426" s="222" t="s">
        <v>66</v>
      </c>
      <c r="D426" s="222" t="s">
        <v>162</v>
      </c>
      <c r="E426" s="199" t="s">
        <v>163</v>
      </c>
      <c r="F426" s="200" t="s">
        <v>6337</v>
      </c>
      <c r="G426" s="200" t="s">
        <v>6338</v>
      </c>
      <c r="H426" s="200" t="s">
        <v>64</v>
      </c>
      <c r="I426" s="200">
        <v>45939</v>
      </c>
      <c r="J426" s="143">
        <f t="shared" si="6"/>
        <v>45939</v>
      </c>
      <c r="K426" s="202">
        <v>0.5</v>
      </c>
      <c r="L426" s="285" t="s">
        <v>320</v>
      </c>
      <c r="M426" s="223"/>
      <c r="N426" s="203">
        <v>0.6875</v>
      </c>
      <c r="O426" s="222" t="s">
        <v>968</v>
      </c>
    </row>
    <row r="427" spans="1:15" ht="29.25" customHeight="1">
      <c r="A427" s="221" t="s">
        <v>6334</v>
      </c>
      <c r="B427" s="221" t="s">
        <v>161</v>
      </c>
      <c r="C427" s="222" t="s">
        <v>66</v>
      </c>
      <c r="D427" s="222" t="s">
        <v>162</v>
      </c>
      <c r="E427" s="199" t="s">
        <v>163</v>
      </c>
      <c r="F427" s="200" t="s">
        <v>11927</v>
      </c>
      <c r="G427" s="200" t="s">
        <v>11928</v>
      </c>
      <c r="H427" s="200" t="s">
        <v>13404</v>
      </c>
      <c r="I427" s="200">
        <v>45939</v>
      </c>
      <c r="J427" s="143">
        <f t="shared" si="6"/>
        <v>45939</v>
      </c>
      <c r="K427" s="202">
        <v>2</v>
      </c>
      <c r="L427" s="285" t="s">
        <v>12118</v>
      </c>
      <c r="M427" s="223"/>
      <c r="N427" s="203">
        <v>85</v>
      </c>
      <c r="O427" s="222" t="s">
        <v>947</v>
      </c>
    </row>
    <row r="428" spans="1:15" ht="29.25" customHeight="1">
      <c r="A428" s="221" t="s">
        <v>6334</v>
      </c>
      <c r="B428" s="221" t="s">
        <v>161</v>
      </c>
      <c r="C428" s="222" t="s">
        <v>66</v>
      </c>
      <c r="D428" s="222" t="s">
        <v>162</v>
      </c>
      <c r="E428" s="199" t="s">
        <v>163</v>
      </c>
      <c r="F428" s="200" t="s">
        <v>109</v>
      </c>
      <c r="G428" s="200" t="s">
        <v>110</v>
      </c>
      <c r="H428" s="200" t="s">
        <v>78</v>
      </c>
      <c r="I428" s="200">
        <v>45943</v>
      </c>
      <c r="J428" s="143">
        <f t="shared" si="6"/>
        <v>45943</v>
      </c>
      <c r="K428" s="202">
        <v>4</v>
      </c>
      <c r="L428" s="285" t="s">
        <v>12119</v>
      </c>
      <c r="M428" s="223"/>
      <c r="N428" s="203">
        <v>1.3541666666666701</v>
      </c>
      <c r="O428" s="222" t="s">
        <v>941</v>
      </c>
    </row>
    <row r="429" spans="1:15" ht="29.25" customHeight="1">
      <c r="A429" s="221" t="s">
        <v>6334</v>
      </c>
      <c r="B429" s="221" t="s">
        <v>161</v>
      </c>
      <c r="C429" s="222" t="s">
        <v>66</v>
      </c>
      <c r="D429" s="222" t="s">
        <v>162</v>
      </c>
      <c r="E429" s="199" t="s">
        <v>163</v>
      </c>
      <c r="F429" s="200" t="s">
        <v>11927</v>
      </c>
      <c r="G429" s="200" t="s">
        <v>11928</v>
      </c>
      <c r="H429" s="200" t="s">
        <v>13404</v>
      </c>
      <c r="I429" s="200">
        <v>45946</v>
      </c>
      <c r="J429" s="143">
        <f t="shared" si="6"/>
        <v>45946</v>
      </c>
      <c r="K429" s="202">
        <v>8</v>
      </c>
      <c r="L429" s="285" t="s">
        <v>12304</v>
      </c>
      <c r="M429" s="223"/>
      <c r="N429" s="203">
        <v>85</v>
      </c>
      <c r="O429" s="222" t="s">
        <v>947</v>
      </c>
    </row>
    <row r="430" spans="1:15" ht="29.25" customHeight="1">
      <c r="A430" s="221" t="s">
        <v>6334</v>
      </c>
      <c r="B430" s="221" t="s">
        <v>161</v>
      </c>
      <c r="C430" s="222" t="s">
        <v>66</v>
      </c>
      <c r="D430" s="222" t="s">
        <v>162</v>
      </c>
      <c r="E430" s="199" t="s">
        <v>166</v>
      </c>
      <c r="F430" s="200"/>
      <c r="G430" s="200"/>
      <c r="H430" s="200"/>
      <c r="I430" s="200">
        <v>45947</v>
      </c>
      <c r="J430" s="143">
        <f t="shared" si="6"/>
        <v>45947</v>
      </c>
      <c r="K430" s="202">
        <v>4</v>
      </c>
      <c r="L430" s="285" t="s">
        <v>12305</v>
      </c>
      <c r="M430" s="223"/>
      <c r="N430" s="203"/>
      <c r="O430" s="222" t="s">
        <v>326</v>
      </c>
    </row>
    <row r="431" spans="1:15" ht="29.25" customHeight="1">
      <c r="A431" s="221" t="s">
        <v>6334</v>
      </c>
      <c r="B431" s="221" t="s">
        <v>161</v>
      </c>
      <c r="C431" s="222" t="s">
        <v>66</v>
      </c>
      <c r="D431" s="222" t="s">
        <v>162</v>
      </c>
      <c r="E431" s="199" t="s">
        <v>166</v>
      </c>
      <c r="F431" s="200"/>
      <c r="G431" s="200"/>
      <c r="H431" s="200"/>
      <c r="I431" s="200">
        <v>45947</v>
      </c>
      <c r="J431" s="143">
        <f t="shared" si="6"/>
        <v>45947</v>
      </c>
      <c r="K431" s="202">
        <v>2</v>
      </c>
      <c r="L431" s="285" t="s">
        <v>12306</v>
      </c>
      <c r="M431" s="223"/>
      <c r="N431" s="203"/>
      <c r="O431" s="222" t="s">
        <v>326</v>
      </c>
    </row>
    <row r="432" spans="1:15" ht="29.25" customHeight="1">
      <c r="A432" s="221" t="s">
        <v>6334</v>
      </c>
      <c r="B432" s="221" t="s">
        <v>161</v>
      </c>
      <c r="C432" s="222" t="s">
        <v>66</v>
      </c>
      <c r="D432" s="222" t="s">
        <v>162</v>
      </c>
      <c r="E432" s="199" t="s">
        <v>163</v>
      </c>
      <c r="F432" s="200" t="s">
        <v>6337</v>
      </c>
      <c r="G432" s="200" t="s">
        <v>6338</v>
      </c>
      <c r="H432" s="200" t="s">
        <v>64</v>
      </c>
      <c r="I432" s="200">
        <v>45947</v>
      </c>
      <c r="J432" s="143">
        <f t="shared" si="6"/>
        <v>45947</v>
      </c>
      <c r="K432" s="202">
        <v>1</v>
      </c>
      <c r="L432" s="285" t="s">
        <v>12307</v>
      </c>
      <c r="M432" s="223"/>
      <c r="N432" s="203">
        <v>0.6875</v>
      </c>
      <c r="O432" s="222" t="s">
        <v>968</v>
      </c>
    </row>
    <row r="433" spans="1:15" ht="29.25" customHeight="1">
      <c r="A433" s="221" t="s">
        <v>6334</v>
      </c>
      <c r="B433" s="221" t="s">
        <v>161</v>
      </c>
      <c r="C433" s="222" t="s">
        <v>66</v>
      </c>
      <c r="D433" s="222" t="s">
        <v>162</v>
      </c>
      <c r="E433" s="199" t="s">
        <v>163</v>
      </c>
      <c r="F433" s="200" t="s">
        <v>8347</v>
      </c>
      <c r="G433" s="200" t="s">
        <v>8348</v>
      </c>
      <c r="H433" s="200"/>
      <c r="I433" s="200">
        <v>45950</v>
      </c>
      <c r="J433" s="143">
        <f t="shared" si="6"/>
        <v>45950</v>
      </c>
      <c r="K433" s="202">
        <v>2</v>
      </c>
      <c r="L433" s="285" t="s">
        <v>406</v>
      </c>
      <c r="M433" s="223"/>
      <c r="N433" s="203"/>
      <c r="O433" s="222" t="s">
        <v>326</v>
      </c>
    </row>
    <row r="434" spans="1:15" ht="29.25" customHeight="1">
      <c r="A434" s="221" t="s">
        <v>6334</v>
      </c>
      <c r="B434" s="221" t="s">
        <v>161</v>
      </c>
      <c r="C434" s="222" t="s">
        <v>66</v>
      </c>
      <c r="D434" s="222" t="s">
        <v>162</v>
      </c>
      <c r="E434" s="199" t="s">
        <v>166</v>
      </c>
      <c r="F434" s="200" t="s">
        <v>630</v>
      </c>
      <c r="G434" s="200" t="s">
        <v>631</v>
      </c>
      <c r="H434" s="200" t="s">
        <v>78</v>
      </c>
      <c r="I434" s="200">
        <v>45950</v>
      </c>
      <c r="J434" s="143">
        <f t="shared" si="6"/>
        <v>45950</v>
      </c>
      <c r="K434" s="202">
        <v>4</v>
      </c>
      <c r="L434" s="285" t="s">
        <v>12308</v>
      </c>
      <c r="M434" s="223"/>
      <c r="N434" s="203">
        <v>3.375</v>
      </c>
      <c r="O434" s="222" t="s">
        <v>940</v>
      </c>
    </row>
    <row r="435" spans="1:15" ht="29.25" customHeight="1">
      <c r="A435" s="221" t="s">
        <v>6334</v>
      </c>
      <c r="B435" s="221" t="s">
        <v>161</v>
      </c>
      <c r="C435" s="222" t="s">
        <v>66</v>
      </c>
      <c r="D435" s="222" t="s">
        <v>162</v>
      </c>
      <c r="E435" s="199" t="s">
        <v>163</v>
      </c>
      <c r="F435" s="200" t="s">
        <v>630</v>
      </c>
      <c r="G435" s="200" t="s">
        <v>631</v>
      </c>
      <c r="H435" s="200" t="s">
        <v>78</v>
      </c>
      <c r="I435" s="200">
        <v>45953</v>
      </c>
      <c r="J435" s="143">
        <f t="shared" si="6"/>
        <v>45953</v>
      </c>
      <c r="K435" s="202">
        <v>4</v>
      </c>
      <c r="L435" s="285" t="s">
        <v>12669</v>
      </c>
      <c r="M435" s="223"/>
      <c r="N435" s="203">
        <v>3.375</v>
      </c>
      <c r="O435" s="222" t="s">
        <v>940</v>
      </c>
    </row>
    <row r="436" spans="1:15" ht="29.25" customHeight="1">
      <c r="A436" s="221" t="s">
        <v>6334</v>
      </c>
      <c r="B436" s="221" t="s">
        <v>161</v>
      </c>
      <c r="C436" s="222" t="s">
        <v>66</v>
      </c>
      <c r="D436" s="222" t="s">
        <v>162</v>
      </c>
      <c r="E436" s="199" t="s">
        <v>163</v>
      </c>
      <c r="F436" s="200" t="s">
        <v>630</v>
      </c>
      <c r="G436" s="200" t="s">
        <v>631</v>
      </c>
      <c r="H436" s="200" t="s">
        <v>64</v>
      </c>
      <c r="I436" s="200">
        <v>45957</v>
      </c>
      <c r="J436" s="143">
        <f t="shared" si="6"/>
        <v>45957</v>
      </c>
      <c r="K436" s="202">
        <v>0.5</v>
      </c>
      <c r="L436" s="285" t="s">
        <v>12670</v>
      </c>
      <c r="M436" s="223"/>
      <c r="N436" s="203">
        <v>2.8125</v>
      </c>
      <c r="O436" s="222" t="s">
        <v>968</v>
      </c>
    </row>
    <row r="437" spans="1:15" ht="29.25" customHeight="1">
      <c r="A437" s="221" t="s">
        <v>6334</v>
      </c>
      <c r="B437" s="221" t="s">
        <v>161</v>
      </c>
      <c r="C437" s="222" t="s">
        <v>66</v>
      </c>
      <c r="D437" s="222" t="s">
        <v>162</v>
      </c>
      <c r="E437" s="199" t="s">
        <v>163</v>
      </c>
      <c r="F437" s="200" t="s">
        <v>109</v>
      </c>
      <c r="G437" s="200" t="s">
        <v>110</v>
      </c>
      <c r="H437" s="200"/>
      <c r="I437" s="200">
        <v>45959</v>
      </c>
      <c r="J437" s="143">
        <f t="shared" si="6"/>
        <v>45959</v>
      </c>
      <c r="K437" s="202">
        <v>1</v>
      </c>
      <c r="L437" s="284" t="s">
        <v>12671</v>
      </c>
      <c r="M437" s="223"/>
      <c r="N437" s="203"/>
      <c r="O437" s="222" t="s">
        <v>326</v>
      </c>
    </row>
    <row r="438" spans="1:15" ht="29.25" customHeight="1">
      <c r="A438" s="221" t="s">
        <v>6334</v>
      </c>
      <c r="B438" s="221" t="s">
        <v>161</v>
      </c>
      <c r="C438" s="222" t="s">
        <v>66</v>
      </c>
      <c r="D438" s="222" t="s">
        <v>162</v>
      </c>
      <c r="E438" s="199" t="s">
        <v>163</v>
      </c>
      <c r="F438" s="200" t="s">
        <v>109</v>
      </c>
      <c r="G438" s="200" t="s">
        <v>110</v>
      </c>
      <c r="H438" s="200" t="s">
        <v>88</v>
      </c>
      <c r="I438" s="200">
        <v>45973</v>
      </c>
      <c r="J438" s="143">
        <f t="shared" si="6"/>
        <v>45973</v>
      </c>
      <c r="K438" s="202">
        <v>0.5</v>
      </c>
      <c r="L438" s="285" t="s">
        <v>13230</v>
      </c>
      <c r="M438" s="223"/>
      <c r="N438" s="203">
        <v>0.25</v>
      </c>
      <c r="O438" s="222" t="s">
        <v>967</v>
      </c>
    </row>
    <row r="439" spans="1:15" ht="29.25" customHeight="1">
      <c r="A439" s="221" t="s">
        <v>6334</v>
      </c>
      <c r="B439" s="221" t="s">
        <v>161</v>
      </c>
      <c r="C439" s="222" t="s">
        <v>66</v>
      </c>
      <c r="D439" s="222" t="s">
        <v>162</v>
      </c>
      <c r="E439" s="199" t="s">
        <v>163</v>
      </c>
      <c r="F439" s="200" t="s">
        <v>630</v>
      </c>
      <c r="G439" s="200" t="s">
        <v>631</v>
      </c>
      <c r="H439" s="200" t="s">
        <v>64</v>
      </c>
      <c r="I439" s="200">
        <v>45979</v>
      </c>
      <c r="J439" s="143">
        <f t="shared" si="6"/>
        <v>45979</v>
      </c>
      <c r="K439" s="202">
        <v>0.5</v>
      </c>
      <c r="L439" s="285" t="s">
        <v>13231</v>
      </c>
      <c r="M439" s="223"/>
      <c r="N439" s="203">
        <v>2.8125</v>
      </c>
      <c r="O439" s="222" t="s">
        <v>968</v>
      </c>
    </row>
    <row r="440" spans="1:15" ht="29.25" customHeight="1">
      <c r="A440" s="221" t="s">
        <v>6334</v>
      </c>
      <c r="B440" s="221" t="s">
        <v>161</v>
      </c>
      <c r="C440" s="222" t="s">
        <v>66</v>
      </c>
      <c r="D440" s="222" t="s">
        <v>162</v>
      </c>
      <c r="E440" s="199" t="s">
        <v>163</v>
      </c>
      <c r="F440" s="200" t="s">
        <v>11927</v>
      </c>
      <c r="G440" s="200" t="s">
        <v>11928</v>
      </c>
      <c r="H440" s="200" t="s">
        <v>67</v>
      </c>
      <c r="I440" s="200">
        <v>45982</v>
      </c>
      <c r="J440" s="143">
        <f t="shared" si="6"/>
        <v>45982</v>
      </c>
      <c r="K440" s="202">
        <v>2</v>
      </c>
      <c r="L440" s="285" t="s">
        <v>13232</v>
      </c>
      <c r="M440" s="223"/>
      <c r="N440" s="203">
        <v>0.5</v>
      </c>
      <c r="O440" s="222" t="s">
        <v>958</v>
      </c>
    </row>
    <row r="441" spans="1:15" ht="29.25" customHeight="1">
      <c r="A441" s="221" t="s">
        <v>6334</v>
      </c>
      <c r="B441" s="221" t="s">
        <v>161</v>
      </c>
      <c r="C441" s="222" t="s">
        <v>66</v>
      </c>
      <c r="D441" s="222" t="s">
        <v>162</v>
      </c>
      <c r="E441" s="199" t="s">
        <v>163</v>
      </c>
      <c r="F441" s="200" t="s">
        <v>11927</v>
      </c>
      <c r="G441" s="200" t="s">
        <v>11928</v>
      </c>
      <c r="H441" s="200" t="s">
        <v>12301</v>
      </c>
      <c r="I441" s="200">
        <v>45985</v>
      </c>
      <c r="J441" s="143">
        <f t="shared" si="6"/>
        <v>45985</v>
      </c>
      <c r="K441" s="202">
        <v>2</v>
      </c>
      <c r="L441" s="285" t="s">
        <v>496</v>
      </c>
      <c r="M441" s="223"/>
      <c r="N441" s="203">
        <v>6.375</v>
      </c>
      <c r="O441" s="222" t="s">
        <v>958</v>
      </c>
    </row>
    <row r="442" spans="1:15" ht="29.25" customHeight="1">
      <c r="A442" s="221" t="s">
        <v>6334</v>
      </c>
      <c r="B442" s="221" t="s">
        <v>161</v>
      </c>
      <c r="C442" s="222" t="s">
        <v>66</v>
      </c>
      <c r="D442" s="222" t="s">
        <v>162</v>
      </c>
      <c r="E442" s="199" t="s">
        <v>163</v>
      </c>
      <c r="F442" s="200" t="s">
        <v>11927</v>
      </c>
      <c r="G442" s="200" t="s">
        <v>11928</v>
      </c>
      <c r="H442" s="200" t="s">
        <v>12301</v>
      </c>
      <c r="I442" s="200">
        <v>45987</v>
      </c>
      <c r="J442" s="143">
        <f t="shared" si="6"/>
        <v>45987</v>
      </c>
      <c r="K442" s="202">
        <v>2</v>
      </c>
      <c r="L442" s="285" t="s">
        <v>13233</v>
      </c>
      <c r="M442" s="223"/>
      <c r="N442" s="203">
        <v>6.375</v>
      </c>
      <c r="O442" s="222" t="s">
        <v>958</v>
      </c>
    </row>
    <row r="443" spans="1:15" ht="29.25" customHeight="1">
      <c r="A443" s="221" t="s">
        <v>6334</v>
      </c>
      <c r="B443" s="221" t="s">
        <v>161</v>
      </c>
      <c r="C443" s="222" t="s">
        <v>66</v>
      </c>
      <c r="D443" s="222" t="s">
        <v>162</v>
      </c>
      <c r="E443" s="199" t="s">
        <v>163</v>
      </c>
      <c r="F443" s="200" t="s">
        <v>11927</v>
      </c>
      <c r="G443" s="200" t="s">
        <v>11928</v>
      </c>
      <c r="H443" s="200" t="s">
        <v>12301</v>
      </c>
      <c r="I443" s="200">
        <v>45988</v>
      </c>
      <c r="J443" s="143">
        <f t="shared" si="6"/>
        <v>45988</v>
      </c>
      <c r="K443" s="202">
        <v>2</v>
      </c>
      <c r="L443" s="285" t="s">
        <v>13411</v>
      </c>
      <c r="M443" s="223"/>
      <c r="N443" s="203">
        <v>6.375</v>
      </c>
      <c r="O443" s="222" t="s">
        <v>958</v>
      </c>
    </row>
    <row r="444" spans="1:15" ht="29.25" customHeight="1">
      <c r="A444" s="221" t="s">
        <v>6334</v>
      </c>
      <c r="B444" s="221" t="s">
        <v>161</v>
      </c>
      <c r="C444" s="222" t="s">
        <v>66</v>
      </c>
      <c r="D444" s="222" t="s">
        <v>162</v>
      </c>
      <c r="E444" s="199" t="s">
        <v>163</v>
      </c>
      <c r="F444" s="200" t="s">
        <v>6525</v>
      </c>
      <c r="G444" s="200" t="s">
        <v>6697</v>
      </c>
      <c r="H444" s="200" t="s">
        <v>7919</v>
      </c>
      <c r="I444" s="200">
        <v>45988</v>
      </c>
      <c r="J444" s="143">
        <f t="shared" si="6"/>
        <v>45988</v>
      </c>
      <c r="K444" s="202">
        <v>3</v>
      </c>
      <c r="L444" s="285" t="s">
        <v>13410</v>
      </c>
      <c r="M444" s="223"/>
      <c r="N444" s="203">
        <v>0.63124999999999998</v>
      </c>
      <c r="O444" s="222" t="s">
        <v>960</v>
      </c>
    </row>
    <row r="445" spans="1:15" ht="29.25" customHeight="1">
      <c r="A445" s="221" t="s">
        <v>6334</v>
      </c>
      <c r="B445" s="221" t="s">
        <v>161</v>
      </c>
      <c r="C445" s="222" t="s">
        <v>66</v>
      </c>
      <c r="D445" s="222" t="s">
        <v>162</v>
      </c>
      <c r="E445" s="199" t="s">
        <v>163</v>
      </c>
      <c r="F445" s="200" t="s">
        <v>6525</v>
      </c>
      <c r="G445" s="200" t="s">
        <v>6697</v>
      </c>
      <c r="H445" s="200" t="s">
        <v>7919</v>
      </c>
      <c r="I445" s="200">
        <v>45989</v>
      </c>
      <c r="J445" s="143">
        <f t="shared" si="6"/>
        <v>45989</v>
      </c>
      <c r="K445" s="202">
        <v>6</v>
      </c>
      <c r="L445" s="285" t="s">
        <v>13412</v>
      </c>
      <c r="M445" s="223"/>
      <c r="N445" s="203">
        <v>0.63124999999999998</v>
      </c>
      <c r="O445" s="222" t="s">
        <v>960</v>
      </c>
    </row>
    <row r="446" spans="1:15" ht="29.25" customHeight="1">
      <c r="A446" s="221" t="s">
        <v>6334</v>
      </c>
      <c r="B446" s="221" t="s">
        <v>161</v>
      </c>
      <c r="C446" s="222" t="s">
        <v>66</v>
      </c>
      <c r="D446" s="222" t="s">
        <v>162</v>
      </c>
      <c r="E446" s="199" t="s">
        <v>166</v>
      </c>
      <c r="F446" s="200"/>
      <c r="G446" s="200"/>
      <c r="H446" s="200"/>
      <c r="I446" s="200">
        <v>45992</v>
      </c>
      <c r="J446" s="143">
        <f t="shared" si="6"/>
        <v>45992</v>
      </c>
      <c r="K446" s="202">
        <v>4</v>
      </c>
      <c r="L446" s="285" t="s">
        <v>13413</v>
      </c>
      <c r="M446" s="223"/>
      <c r="N446" s="203"/>
      <c r="O446" s="222" t="s">
        <v>326</v>
      </c>
    </row>
    <row r="447" spans="1:15" ht="29.25" customHeight="1">
      <c r="A447" s="221" t="s">
        <v>6334</v>
      </c>
      <c r="B447" s="221" t="s">
        <v>161</v>
      </c>
      <c r="C447" s="222" t="s">
        <v>66</v>
      </c>
      <c r="D447" s="222" t="s">
        <v>162</v>
      </c>
      <c r="E447" s="199" t="s">
        <v>163</v>
      </c>
      <c r="F447" s="200" t="s">
        <v>11927</v>
      </c>
      <c r="G447" s="200" t="s">
        <v>11928</v>
      </c>
      <c r="H447" s="200" t="s">
        <v>12301</v>
      </c>
      <c r="I447" s="200">
        <v>45992</v>
      </c>
      <c r="J447" s="143">
        <f t="shared" si="6"/>
        <v>45992</v>
      </c>
      <c r="K447" s="202">
        <v>1</v>
      </c>
      <c r="L447" s="285" t="s">
        <v>13414</v>
      </c>
      <c r="M447" s="223"/>
      <c r="N447" s="203">
        <v>6.375</v>
      </c>
      <c r="O447" s="222" t="s">
        <v>958</v>
      </c>
    </row>
    <row r="448" spans="1:15" ht="29.25" customHeight="1">
      <c r="A448" s="221" t="s">
        <v>6334</v>
      </c>
      <c r="B448" s="221" t="s">
        <v>161</v>
      </c>
      <c r="C448" s="222" t="s">
        <v>66</v>
      </c>
      <c r="D448" s="222" t="s">
        <v>162</v>
      </c>
      <c r="E448" s="199" t="s">
        <v>163</v>
      </c>
      <c r="F448" s="200" t="s">
        <v>11927</v>
      </c>
      <c r="G448" s="200" t="s">
        <v>11928</v>
      </c>
      <c r="H448" s="200" t="s">
        <v>12301</v>
      </c>
      <c r="I448" s="200">
        <v>45993</v>
      </c>
      <c r="J448" s="143">
        <f t="shared" si="6"/>
        <v>45993</v>
      </c>
      <c r="K448" s="202">
        <v>2</v>
      </c>
      <c r="L448" s="285" t="s">
        <v>554</v>
      </c>
      <c r="M448" s="223"/>
      <c r="N448" s="203">
        <v>6.375</v>
      </c>
      <c r="O448" s="222" t="s">
        <v>958</v>
      </c>
    </row>
    <row r="449" spans="1:15" ht="29.25" customHeight="1">
      <c r="A449" s="221" t="s">
        <v>6334</v>
      </c>
      <c r="B449" s="221" t="s">
        <v>161</v>
      </c>
      <c r="C449" s="222" t="s">
        <v>66</v>
      </c>
      <c r="D449" s="222" t="s">
        <v>162</v>
      </c>
      <c r="E449" s="199" t="s">
        <v>163</v>
      </c>
      <c r="F449" s="200" t="s">
        <v>11927</v>
      </c>
      <c r="G449" s="200" t="s">
        <v>11928</v>
      </c>
      <c r="H449" s="200" t="s">
        <v>12301</v>
      </c>
      <c r="I449" s="200">
        <v>45996</v>
      </c>
      <c r="J449" s="143">
        <f t="shared" si="6"/>
        <v>45996</v>
      </c>
      <c r="K449" s="202">
        <v>4</v>
      </c>
      <c r="L449" s="285" t="s">
        <v>13835</v>
      </c>
      <c r="M449" s="223"/>
      <c r="N449" s="203">
        <v>6.375</v>
      </c>
      <c r="O449" s="222" t="s">
        <v>958</v>
      </c>
    </row>
    <row r="450" spans="1:15" ht="29.25" customHeight="1">
      <c r="A450" s="221" t="s">
        <v>6334</v>
      </c>
      <c r="B450" s="221" t="s">
        <v>161</v>
      </c>
      <c r="C450" s="222" t="s">
        <v>66</v>
      </c>
      <c r="D450" s="222" t="s">
        <v>162</v>
      </c>
      <c r="E450" s="199" t="s">
        <v>163</v>
      </c>
      <c r="F450" s="200" t="s">
        <v>6337</v>
      </c>
      <c r="G450" s="200" t="s">
        <v>6338</v>
      </c>
      <c r="H450" s="200" t="s">
        <v>78</v>
      </c>
      <c r="I450" s="200">
        <v>46001</v>
      </c>
      <c r="J450" s="143">
        <f t="shared" si="6"/>
        <v>46001</v>
      </c>
      <c r="K450" s="202">
        <v>6</v>
      </c>
      <c r="L450" s="285" t="s">
        <v>13836</v>
      </c>
      <c r="M450" s="223"/>
      <c r="N450" s="203">
        <v>0.36249999999999999</v>
      </c>
      <c r="O450" s="222" t="s">
        <v>992</v>
      </c>
    </row>
    <row r="451" spans="1:15" ht="29.25" customHeight="1">
      <c r="A451" s="221" t="s">
        <v>6334</v>
      </c>
      <c r="B451" s="221" t="s">
        <v>161</v>
      </c>
      <c r="C451" s="222" t="s">
        <v>66</v>
      </c>
      <c r="D451" s="222" t="s">
        <v>162</v>
      </c>
      <c r="E451" s="199" t="s">
        <v>163</v>
      </c>
      <c r="F451" s="200" t="s">
        <v>13407</v>
      </c>
      <c r="G451" s="200" t="s">
        <v>13400</v>
      </c>
      <c r="H451" s="200" t="s">
        <v>67</v>
      </c>
      <c r="I451" s="200">
        <v>46006</v>
      </c>
      <c r="J451" s="143">
        <f t="shared" ref="J451:J514" si="7">I451</f>
        <v>46006</v>
      </c>
      <c r="K451" s="202">
        <v>1</v>
      </c>
      <c r="L451" s="285" t="s">
        <v>13837</v>
      </c>
      <c r="M451" s="223"/>
      <c r="N451" s="203">
        <v>0.1</v>
      </c>
      <c r="O451" s="222" t="s">
        <v>967</v>
      </c>
    </row>
    <row r="452" spans="1:15" ht="29.25" customHeight="1">
      <c r="A452" s="221" t="s">
        <v>6334</v>
      </c>
      <c r="B452" s="221" t="s">
        <v>161</v>
      </c>
      <c r="C452" s="222" t="s">
        <v>66</v>
      </c>
      <c r="D452" s="222" t="s">
        <v>162</v>
      </c>
      <c r="E452" s="199" t="s">
        <v>163</v>
      </c>
      <c r="F452" s="200" t="s">
        <v>489</v>
      </c>
      <c r="G452" s="200" t="s">
        <v>490</v>
      </c>
      <c r="H452" s="200" t="s">
        <v>102</v>
      </c>
      <c r="I452" s="200">
        <v>46013</v>
      </c>
      <c r="J452" s="143">
        <f t="shared" si="7"/>
        <v>46013</v>
      </c>
      <c r="K452" s="202">
        <v>2</v>
      </c>
      <c r="L452" s="285" t="s">
        <v>14823</v>
      </c>
      <c r="M452" s="223"/>
      <c r="N452" s="203">
        <v>0.116666666666667</v>
      </c>
      <c r="O452" s="222" t="s">
        <v>939</v>
      </c>
    </row>
    <row r="453" spans="1:15" ht="29.25" customHeight="1">
      <c r="A453" s="221" t="s">
        <v>6334</v>
      </c>
      <c r="B453" s="221" t="s">
        <v>161</v>
      </c>
      <c r="C453" s="222" t="s">
        <v>66</v>
      </c>
      <c r="D453" s="222" t="s">
        <v>162</v>
      </c>
      <c r="E453" s="199" t="s">
        <v>163</v>
      </c>
      <c r="F453" s="200" t="s">
        <v>6525</v>
      </c>
      <c r="G453" s="200" t="s">
        <v>6697</v>
      </c>
      <c r="H453" s="200" t="s">
        <v>7919</v>
      </c>
      <c r="I453" s="200">
        <v>46017</v>
      </c>
      <c r="J453" s="143">
        <f t="shared" si="7"/>
        <v>46017</v>
      </c>
      <c r="K453" s="202">
        <v>4</v>
      </c>
      <c r="L453" s="285" t="s">
        <v>14824</v>
      </c>
      <c r="M453" s="223"/>
      <c r="N453" s="203">
        <v>0.63124999999999998</v>
      </c>
      <c r="O453" s="222" t="s">
        <v>960</v>
      </c>
    </row>
    <row r="454" spans="1:15" ht="29.25" customHeight="1">
      <c r="A454" s="221" t="s">
        <v>6334</v>
      </c>
      <c r="B454" s="221" t="s">
        <v>161</v>
      </c>
      <c r="C454" s="222" t="s">
        <v>66</v>
      </c>
      <c r="D454" s="222" t="s">
        <v>162</v>
      </c>
      <c r="E454" s="199" t="s">
        <v>163</v>
      </c>
      <c r="F454" s="200" t="s">
        <v>11927</v>
      </c>
      <c r="G454" s="200" t="s">
        <v>11928</v>
      </c>
      <c r="H454" s="200" t="s">
        <v>12301</v>
      </c>
      <c r="I454" s="200">
        <v>46020</v>
      </c>
      <c r="J454" s="143">
        <f t="shared" si="7"/>
        <v>46020</v>
      </c>
      <c r="K454" s="202">
        <v>3</v>
      </c>
      <c r="L454" s="285" t="s">
        <v>14825</v>
      </c>
      <c r="M454" s="223"/>
      <c r="N454" s="203">
        <v>6.375</v>
      </c>
      <c r="O454" s="222" t="s">
        <v>958</v>
      </c>
    </row>
    <row r="455" spans="1:15" ht="29.25" customHeight="1">
      <c r="A455" s="221" t="s">
        <v>6334</v>
      </c>
      <c r="B455" s="221" t="s">
        <v>161</v>
      </c>
      <c r="C455" s="222" t="s">
        <v>66</v>
      </c>
      <c r="D455" s="222" t="s">
        <v>162</v>
      </c>
      <c r="E455" s="199" t="s">
        <v>163</v>
      </c>
      <c r="F455" s="200" t="s">
        <v>6525</v>
      </c>
      <c r="G455" s="200" t="s">
        <v>6697</v>
      </c>
      <c r="H455" s="200" t="s">
        <v>7919</v>
      </c>
      <c r="I455" s="200">
        <v>46022</v>
      </c>
      <c r="J455" s="143">
        <f t="shared" si="7"/>
        <v>46022</v>
      </c>
      <c r="K455" s="202">
        <v>4</v>
      </c>
      <c r="L455" s="285" t="s">
        <v>14826</v>
      </c>
      <c r="M455" s="223"/>
      <c r="N455" s="203">
        <v>0.63124999999999998</v>
      </c>
      <c r="O455" s="222" t="s">
        <v>960</v>
      </c>
    </row>
    <row r="456" spans="1:15" ht="29.25" customHeight="1">
      <c r="A456" s="221" t="s">
        <v>6334</v>
      </c>
      <c r="B456" s="221" t="s">
        <v>161</v>
      </c>
      <c r="C456" s="222" t="s">
        <v>66</v>
      </c>
      <c r="D456" s="222" t="s">
        <v>162</v>
      </c>
      <c r="E456" s="199" t="s">
        <v>163</v>
      </c>
      <c r="F456" s="200" t="s">
        <v>11927</v>
      </c>
      <c r="G456" s="200" t="s">
        <v>11928</v>
      </c>
      <c r="H456" s="200" t="s">
        <v>12301</v>
      </c>
      <c r="I456" s="200">
        <v>46027</v>
      </c>
      <c r="J456" s="143">
        <f t="shared" si="7"/>
        <v>46027</v>
      </c>
      <c r="K456" s="202">
        <v>1</v>
      </c>
      <c r="L456" s="285" t="s">
        <v>15755</v>
      </c>
      <c r="M456" s="223"/>
      <c r="N456" s="203">
        <v>6.375</v>
      </c>
      <c r="O456" s="222" t="s">
        <v>958</v>
      </c>
    </row>
    <row r="457" spans="1:15" ht="29.25" customHeight="1">
      <c r="A457" s="221" t="s">
        <v>6334</v>
      </c>
      <c r="B457" s="221" t="s">
        <v>161</v>
      </c>
      <c r="C457" s="222" t="s">
        <v>66</v>
      </c>
      <c r="D457" s="222" t="s">
        <v>162</v>
      </c>
      <c r="E457" s="199" t="s">
        <v>163</v>
      </c>
      <c r="F457" s="200" t="s">
        <v>630</v>
      </c>
      <c r="G457" s="200" t="s">
        <v>631</v>
      </c>
      <c r="H457" s="200" t="s">
        <v>64</v>
      </c>
      <c r="I457" s="200">
        <v>46028</v>
      </c>
      <c r="J457" s="143">
        <f t="shared" si="7"/>
        <v>46028</v>
      </c>
      <c r="K457" s="202">
        <v>0.5</v>
      </c>
      <c r="L457" s="285" t="s">
        <v>15756</v>
      </c>
      <c r="M457" s="223"/>
      <c r="N457" s="203">
        <v>2.8125</v>
      </c>
      <c r="O457" s="222" t="s">
        <v>968</v>
      </c>
    </row>
    <row r="458" spans="1:15" ht="29.25" customHeight="1">
      <c r="A458" s="221" t="s">
        <v>6334</v>
      </c>
      <c r="B458" s="221" t="s">
        <v>161</v>
      </c>
      <c r="C458" s="222" t="s">
        <v>66</v>
      </c>
      <c r="D458" s="222" t="s">
        <v>162</v>
      </c>
      <c r="E458" s="199" t="s">
        <v>163</v>
      </c>
      <c r="F458" s="200" t="s">
        <v>6525</v>
      </c>
      <c r="G458" s="200" t="s">
        <v>6697</v>
      </c>
      <c r="H458" s="200" t="s">
        <v>64</v>
      </c>
      <c r="I458" s="200">
        <v>46028</v>
      </c>
      <c r="J458" s="143">
        <f t="shared" si="7"/>
        <v>46028</v>
      </c>
      <c r="K458" s="202">
        <v>0.5</v>
      </c>
      <c r="L458" s="285" t="s">
        <v>15757</v>
      </c>
      <c r="M458" s="223"/>
      <c r="N458" s="203">
        <v>10.125</v>
      </c>
      <c r="O458" s="222" t="s">
        <v>958</v>
      </c>
    </row>
    <row r="459" spans="1:15" ht="29.25" customHeight="1">
      <c r="A459" s="221" t="s">
        <v>6334</v>
      </c>
      <c r="B459" s="221" t="s">
        <v>161</v>
      </c>
      <c r="C459" s="222" t="s">
        <v>66</v>
      </c>
      <c r="D459" s="222" t="s">
        <v>162</v>
      </c>
      <c r="E459" s="199" t="s">
        <v>163</v>
      </c>
      <c r="F459" s="200" t="s">
        <v>11927</v>
      </c>
      <c r="G459" s="200" t="s">
        <v>11928</v>
      </c>
      <c r="H459" s="200" t="s">
        <v>12301</v>
      </c>
      <c r="I459" s="200">
        <v>46030</v>
      </c>
      <c r="J459" s="143">
        <f t="shared" si="7"/>
        <v>46030</v>
      </c>
      <c r="K459" s="202">
        <v>2</v>
      </c>
      <c r="L459" s="285" t="s">
        <v>15758</v>
      </c>
      <c r="M459" s="223"/>
      <c r="N459" s="203">
        <v>6.375</v>
      </c>
      <c r="O459" s="222" t="s">
        <v>958</v>
      </c>
    </row>
    <row r="460" spans="1:15" ht="29.25" customHeight="1">
      <c r="A460" s="221" t="s">
        <v>6334</v>
      </c>
      <c r="B460" s="221" t="s">
        <v>161</v>
      </c>
      <c r="C460" s="222" t="s">
        <v>66</v>
      </c>
      <c r="D460" s="222" t="s">
        <v>162</v>
      </c>
      <c r="E460" s="199" t="s">
        <v>163</v>
      </c>
      <c r="F460" s="200" t="s">
        <v>630</v>
      </c>
      <c r="G460" s="200" t="s">
        <v>631</v>
      </c>
      <c r="H460" s="200" t="s">
        <v>78</v>
      </c>
      <c r="I460" s="200">
        <v>46034</v>
      </c>
      <c r="J460" s="143">
        <f t="shared" si="7"/>
        <v>46034</v>
      </c>
      <c r="K460" s="202">
        <v>1.5</v>
      </c>
      <c r="L460" s="285" t="s">
        <v>15759</v>
      </c>
      <c r="M460" s="223"/>
      <c r="N460" s="203">
        <v>3.375</v>
      </c>
      <c r="O460" s="222" t="s">
        <v>940</v>
      </c>
    </row>
    <row r="461" spans="1:15" ht="29.25" customHeight="1">
      <c r="A461" s="221" t="s">
        <v>6334</v>
      </c>
      <c r="B461" s="221" t="s">
        <v>161</v>
      </c>
      <c r="C461" s="222" t="s">
        <v>66</v>
      </c>
      <c r="D461" s="222" t="s">
        <v>162</v>
      </c>
      <c r="E461" s="199" t="s">
        <v>163</v>
      </c>
      <c r="F461" s="200" t="s">
        <v>489</v>
      </c>
      <c r="G461" s="200" t="s">
        <v>490</v>
      </c>
      <c r="H461" s="200" t="s">
        <v>64</v>
      </c>
      <c r="I461" s="200">
        <v>46034</v>
      </c>
      <c r="J461" s="143">
        <f t="shared" si="7"/>
        <v>46034</v>
      </c>
      <c r="K461" s="202">
        <v>1</v>
      </c>
      <c r="L461" s="285" t="s">
        <v>15760</v>
      </c>
      <c r="M461" s="223"/>
      <c r="N461" s="203">
        <v>0.25</v>
      </c>
      <c r="O461" s="222" t="s">
        <v>958</v>
      </c>
    </row>
    <row r="462" spans="1:15" ht="29.25" customHeight="1">
      <c r="A462" s="221" t="s">
        <v>6334</v>
      </c>
      <c r="B462" s="221" t="s">
        <v>161</v>
      </c>
      <c r="C462" s="222" t="s">
        <v>66</v>
      </c>
      <c r="D462" s="222" t="s">
        <v>162</v>
      </c>
      <c r="E462" s="199" t="s">
        <v>163</v>
      </c>
      <c r="F462" s="200" t="s">
        <v>11927</v>
      </c>
      <c r="G462" s="200" t="s">
        <v>11928</v>
      </c>
      <c r="H462" s="200" t="s">
        <v>12301</v>
      </c>
      <c r="I462" s="200">
        <v>46034</v>
      </c>
      <c r="J462" s="143">
        <f t="shared" si="7"/>
        <v>46034</v>
      </c>
      <c r="K462" s="202">
        <v>1.5</v>
      </c>
      <c r="L462" s="285" t="s">
        <v>15761</v>
      </c>
      <c r="M462" s="223"/>
      <c r="N462" s="203">
        <v>6.375</v>
      </c>
      <c r="O462" s="222" t="s">
        <v>958</v>
      </c>
    </row>
    <row r="463" spans="1:15" ht="29.25" customHeight="1">
      <c r="A463" s="221" t="s">
        <v>6334</v>
      </c>
      <c r="B463" s="221" t="s">
        <v>161</v>
      </c>
      <c r="C463" s="222" t="s">
        <v>66</v>
      </c>
      <c r="D463" s="222" t="s">
        <v>162</v>
      </c>
      <c r="E463" s="199" t="s">
        <v>163</v>
      </c>
      <c r="F463" s="200" t="s">
        <v>630</v>
      </c>
      <c r="G463" s="200" t="s">
        <v>631</v>
      </c>
      <c r="H463" s="200"/>
      <c r="I463" s="200">
        <v>46035</v>
      </c>
      <c r="J463" s="143">
        <f t="shared" si="7"/>
        <v>46035</v>
      </c>
      <c r="K463" s="202">
        <v>2</v>
      </c>
      <c r="L463" s="285" t="s">
        <v>15762</v>
      </c>
      <c r="M463" s="223"/>
      <c r="N463" s="203"/>
      <c r="O463" s="222" t="s">
        <v>326</v>
      </c>
    </row>
    <row r="464" spans="1:15" ht="29.25" customHeight="1">
      <c r="A464" s="221" t="s">
        <v>6334</v>
      </c>
      <c r="B464" s="221" t="s">
        <v>161</v>
      </c>
      <c r="C464" s="222" t="s">
        <v>66</v>
      </c>
      <c r="D464" s="222" t="s">
        <v>162</v>
      </c>
      <c r="E464" s="199" t="s">
        <v>163</v>
      </c>
      <c r="F464" s="200" t="s">
        <v>11927</v>
      </c>
      <c r="G464" s="200" t="s">
        <v>11928</v>
      </c>
      <c r="H464" s="200" t="s">
        <v>12301</v>
      </c>
      <c r="I464" s="200">
        <v>46035</v>
      </c>
      <c r="J464" s="143">
        <f t="shared" si="7"/>
        <v>46035</v>
      </c>
      <c r="K464" s="202">
        <v>2</v>
      </c>
      <c r="L464" s="285" t="s">
        <v>15763</v>
      </c>
      <c r="M464" s="223"/>
      <c r="N464" s="203">
        <v>6.375</v>
      </c>
      <c r="O464" s="222" t="s">
        <v>958</v>
      </c>
    </row>
    <row r="465" spans="1:15" ht="29.25" customHeight="1">
      <c r="A465" s="221" t="s">
        <v>6334</v>
      </c>
      <c r="B465" s="221" t="s">
        <v>161</v>
      </c>
      <c r="C465" s="222" t="s">
        <v>66</v>
      </c>
      <c r="D465" s="222" t="s">
        <v>162</v>
      </c>
      <c r="E465" s="199" t="s">
        <v>163</v>
      </c>
      <c r="F465" s="200" t="s">
        <v>13399</v>
      </c>
      <c r="G465" s="200" t="s">
        <v>13556</v>
      </c>
      <c r="H465" s="200" t="s">
        <v>67</v>
      </c>
      <c r="I465" s="200">
        <v>46036</v>
      </c>
      <c r="J465" s="143">
        <f t="shared" si="7"/>
        <v>46036</v>
      </c>
      <c r="K465" s="202">
        <v>2</v>
      </c>
      <c r="L465" s="285" t="s">
        <v>15764</v>
      </c>
      <c r="M465" s="223"/>
      <c r="N465" s="203">
        <v>9.5238095238095205E-2</v>
      </c>
      <c r="O465" s="222" t="s">
        <v>16069</v>
      </c>
    </row>
    <row r="466" spans="1:15" ht="29.25" customHeight="1">
      <c r="A466" s="221" t="s">
        <v>6334</v>
      </c>
      <c r="B466" s="221" t="s">
        <v>161</v>
      </c>
      <c r="C466" s="222" t="s">
        <v>66</v>
      </c>
      <c r="D466" s="222" t="s">
        <v>162</v>
      </c>
      <c r="E466" s="199" t="s">
        <v>163</v>
      </c>
      <c r="F466" s="200" t="s">
        <v>11927</v>
      </c>
      <c r="G466" s="200" t="s">
        <v>11928</v>
      </c>
      <c r="H466" s="200" t="s">
        <v>12301</v>
      </c>
      <c r="I466" s="200">
        <v>46036</v>
      </c>
      <c r="J466" s="143">
        <f t="shared" si="7"/>
        <v>46036</v>
      </c>
      <c r="K466" s="202">
        <v>1</v>
      </c>
      <c r="L466" s="285" t="s">
        <v>15765</v>
      </c>
      <c r="M466" s="223"/>
      <c r="N466" s="203">
        <v>6.375</v>
      </c>
      <c r="O466" s="222" t="s">
        <v>958</v>
      </c>
    </row>
    <row r="467" spans="1:15" ht="29.25" customHeight="1">
      <c r="A467" s="221" t="s">
        <v>6334</v>
      </c>
      <c r="B467" s="221" t="s">
        <v>161</v>
      </c>
      <c r="C467" s="222" t="s">
        <v>66</v>
      </c>
      <c r="D467" s="222" t="s">
        <v>162</v>
      </c>
      <c r="E467" s="199" t="s">
        <v>163</v>
      </c>
      <c r="F467" s="200" t="s">
        <v>11927</v>
      </c>
      <c r="G467" s="200" t="s">
        <v>11928</v>
      </c>
      <c r="H467" s="200" t="s">
        <v>12301</v>
      </c>
      <c r="I467" s="200">
        <v>46037</v>
      </c>
      <c r="J467" s="143">
        <f t="shared" si="7"/>
        <v>46037</v>
      </c>
      <c r="K467" s="202">
        <v>2</v>
      </c>
      <c r="L467" s="285" t="s">
        <v>16070</v>
      </c>
      <c r="M467" s="223"/>
      <c r="N467" s="203">
        <v>6.375</v>
      </c>
      <c r="O467" s="222" t="s">
        <v>958</v>
      </c>
    </row>
    <row r="468" spans="1:15" ht="29.25" customHeight="1">
      <c r="A468" s="221" t="s">
        <v>6334</v>
      </c>
      <c r="B468" s="221" t="s">
        <v>161</v>
      </c>
      <c r="C468" s="222" t="s">
        <v>66</v>
      </c>
      <c r="D468" s="222" t="s">
        <v>162</v>
      </c>
      <c r="E468" s="199" t="s">
        <v>163</v>
      </c>
      <c r="F468" s="200" t="s">
        <v>11927</v>
      </c>
      <c r="G468" s="200" t="s">
        <v>11928</v>
      </c>
      <c r="H468" s="200" t="s">
        <v>101</v>
      </c>
      <c r="I468" s="200">
        <v>46038</v>
      </c>
      <c r="J468" s="143">
        <f t="shared" si="7"/>
        <v>46038</v>
      </c>
      <c r="K468" s="202">
        <v>2</v>
      </c>
      <c r="L468" s="285" t="s">
        <v>16071</v>
      </c>
      <c r="M468" s="223"/>
      <c r="N468" s="203">
        <v>2</v>
      </c>
      <c r="O468" s="222" t="s">
        <v>947</v>
      </c>
    </row>
    <row r="469" spans="1:15" ht="29.25" customHeight="1">
      <c r="A469" s="221" t="s">
        <v>6334</v>
      </c>
      <c r="B469" s="221" t="s">
        <v>161</v>
      </c>
      <c r="C469" s="222" t="s">
        <v>66</v>
      </c>
      <c r="D469" s="222" t="s">
        <v>162</v>
      </c>
      <c r="E469" s="199" t="s">
        <v>163</v>
      </c>
      <c r="F469" s="200" t="s">
        <v>5212</v>
      </c>
      <c r="G469" s="200" t="s">
        <v>5213</v>
      </c>
      <c r="H469" s="200" t="s">
        <v>116</v>
      </c>
      <c r="I469" s="200">
        <v>46041</v>
      </c>
      <c r="J469" s="143">
        <f t="shared" si="7"/>
        <v>46041</v>
      </c>
      <c r="K469" s="202">
        <v>4</v>
      </c>
      <c r="L469" s="285" t="s">
        <v>16072</v>
      </c>
      <c r="M469" s="223"/>
      <c r="N469" s="203">
        <v>4</v>
      </c>
      <c r="O469" s="222" t="s">
        <v>946</v>
      </c>
    </row>
    <row r="470" spans="1:15" ht="29.25" customHeight="1">
      <c r="A470" s="221" t="s">
        <v>6334</v>
      </c>
      <c r="B470" s="221" t="s">
        <v>161</v>
      </c>
      <c r="C470" s="222" t="s">
        <v>66</v>
      </c>
      <c r="D470" s="222" t="s">
        <v>162</v>
      </c>
      <c r="E470" s="199" t="s">
        <v>163</v>
      </c>
      <c r="F470" s="200" t="s">
        <v>5212</v>
      </c>
      <c r="G470" s="200" t="s">
        <v>5213</v>
      </c>
      <c r="H470" s="200" t="s">
        <v>116</v>
      </c>
      <c r="I470" s="200">
        <v>46042</v>
      </c>
      <c r="J470" s="143">
        <f t="shared" si="7"/>
        <v>46042</v>
      </c>
      <c r="K470" s="202">
        <v>4</v>
      </c>
      <c r="L470" s="285" t="s">
        <v>16073</v>
      </c>
      <c r="M470" s="223"/>
      <c r="N470" s="203">
        <v>4</v>
      </c>
      <c r="O470" s="222" t="s">
        <v>946</v>
      </c>
    </row>
    <row r="471" spans="1:15" ht="29.25" customHeight="1">
      <c r="A471" s="221" t="s">
        <v>15962</v>
      </c>
      <c r="B471" s="221" t="s">
        <v>369</v>
      </c>
      <c r="C471" s="222" t="s">
        <v>132</v>
      </c>
      <c r="D471" s="222" t="s">
        <v>374</v>
      </c>
      <c r="E471" s="199" t="s">
        <v>163</v>
      </c>
      <c r="F471" s="200" t="s">
        <v>645</v>
      </c>
      <c r="G471" s="200" t="s">
        <v>646</v>
      </c>
      <c r="H471" s="200"/>
      <c r="I471" s="200">
        <v>45471</v>
      </c>
      <c r="J471" s="143">
        <f t="shared" si="7"/>
        <v>45471</v>
      </c>
      <c r="K471" s="202">
        <v>13.1</v>
      </c>
      <c r="L471" s="285" t="s">
        <v>407</v>
      </c>
      <c r="M471" s="223"/>
      <c r="N471" s="203"/>
      <c r="O471" s="222" t="s">
        <v>326</v>
      </c>
    </row>
    <row r="472" spans="1:15" ht="29.25" customHeight="1">
      <c r="A472" s="221" t="s">
        <v>15962</v>
      </c>
      <c r="B472" s="221" t="s">
        <v>369</v>
      </c>
      <c r="C472" s="222" t="s">
        <v>132</v>
      </c>
      <c r="D472" s="222" t="s">
        <v>374</v>
      </c>
      <c r="E472" s="199" t="s">
        <v>163</v>
      </c>
      <c r="F472" s="200" t="s">
        <v>670</v>
      </c>
      <c r="G472" s="200" t="s">
        <v>671</v>
      </c>
      <c r="H472" s="200"/>
      <c r="I472" s="200">
        <v>45471</v>
      </c>
      <c r="J472" s="143">
        <f t="shared" si="7"/>
        <v>45471</v>
      </c>
      <c r="K472" s="202">
        <v>19.7</v>
      </c>
      <c r="L472" s="285" t="s">
        <v>407</v>
      </c>
      <c r="M472" s="223"/>
      <c r="N472" s="203"/>
      <c r="O472" s="222" t="s">
        <v>326</v>
      </c>
    </row>
    <row r="473" spans="1:15" ht="29.25" customHeight="1">
      <c r="A473" s="221" t="s">
        <v>15962</v>
      </c>
      <c r="B473" s="221" t="s">
        <v>369</v>
      </c>
      <c r="C473" s="222" t="s">
        <v>132</v>
      </c>
      <c r="D473" s="222" t="s">
        <v>374</v>
      </c>
      <c r="E473" s="199" t="s">
        <v>163</v>
      </c>
      <c r="F473" s="200" t="s">
        <v>610</v>
      </c>
      <c r="G473" s="200" t="s">
        <v>611</v>
      </c>
      <c r="H473" s="200"/>
      <c r="I473" s="200">
        <v>45471</v>
      </c>
      <c r="J473" s="143">
        <f t="shared" si="7"/>
        <v>45471</v>
      </c>
      <c r="K473" s="202">
        <v>6.6</v>
      </c>
      <c r="L473" s="285" t="s">
        <v>407</v>
      </c>
      <c r="M473" s="223"/>
      <c r="N473" s="203"/>
      <c r="O473" s="222" t="s">
        <v>326</v>
      </c>
    </row>
    <row r="474" spans="1:15" ht="29.25" customHeight="1">
      <c r="A474" s="221" t="s">
        <v>15962</v>
      </c>
      <c r="B474" s="221" t="s">
        <v>369</v>
      </c>
      <c r="C474" s="222" t="s">
        <v>132</v>
      </c>
      <c r="D474" s="222" t="s">
        <v>374</v>
      </c>
      <c r="E474" s="199" t="s">
        <v>166</v>
      </c>
      <c r="F474" s="200"/>
      <c r="G474" s="200"/>
      <c r="H474" s="200"/>
      <c r="I474" s="200">
        <v>45471</v>
      </c>
      <c r="J474" s="143">
        <f t="shared" si="7"/>
        <v>45471</v>
      </c>
      <c r="K474" s="202">
        <v>91.7</v>
      </c>
      <c r="L474" s="285" t="s">
        <v>407</v>
      </c>
      <c r="M474" s="223"/>
      <c r="N474" s="203"/>
      <c r="O474" s="222" t="s">
        <v>326</v>
      </c>
    </row>
    <row r="475" spans="1:15" ht="29.25" customHeight="1">
      <c r="A475" s="221" t="s">
        <v>15962</v>
      </c>
      <c r="B475" s="221" t="s">
        <v>369</v>
      </c>
      <c r="C475" s="222" t="s">
        <v>132</v>
      </c>
      <c r="D475" s="222" t="s">
        <v>374</v>
      </c>
      <c r="E475" s="199" t="s">
        <v>163</v>
      </c>
      <c r="F475" s="200" t="s">
        <v>497</v>
      </c>
      <c r="G475" s="200" t="s">
        <v>498</v>
      </c>
      <c r="H475" s="200"/>
      <c r="I475" s="200">
        <v>45504</v>
      </c>
      <c r="J475" s="143">
        <f t="shared" si="7"/>
        <v>45504</v>
      </c>
      <c r="K475" s="202">
        <v>32</v>
      </c>
      <c r="L475" s="285" t="s">
        <v>407</v>
      </c>
      <c r="M475" s="223"/>
      <c r="N475" s="203"/>
      <c r="O475" s="222" t="s">
        <v>326</v>
      </c>
    </row>
    <row r="476" spans="1:15" ht="29.25" customHeight="1">
      <c r="A476" s="221" t="s">
        <v>15962</v>
      </c>
      <c r="B476" s="221" t="s">
        <v>369</v>
      </c>
      <c r="C476" s="222" t="s">
        <v>132</v>
      </c>
      <c r="D476" s="222" t="s">
        <v>374</v>
      </c>
      <c r="E476" s="199" t="s">
        <v>163</v>
      </c>
      <c r="F476" s="200" t="s">
        <v>680</v>
      </c>
      <c r="G476" s="200" t="s">
        <v>681</v>
      </c>
      <c r="H476" s="200"/>
      <c r="I476" s="200">
        <v>45504</v>
      </c>
      <c r="J476" s="143">
        <f t="shared" si="7"/>
        <v>45504</v>
      </c>
      <c r="K476" s="202">
        <v>8</v>
      </c>
      <c r="L476" s="285" t="s">
        <v>407</v>
      </c>
      <c r="M476" s="223"/>
      <c r="N476" s="203"/>
      <c r="O476" s="222" t="s">
        <v>326</v>
      </c>
    </row>
    <row r="477" spans="1:15" ht="29.25" customHeight="1">
      <c r="A477" s="221" t="s">
        <v>15962</v>
      </c>
      <c r="B477" s="221" t="s">
        <v>369</v>
      </c>
      <c r="C477" s="222" t="s">
        <v>132</v>
      </c>
      <c r="D477" s="222" t="s">
        <v>374</v>
      </c>
      <c r="E477" s="199" t="s">
        <v>163</v>
      </c>
      <c r="F477" s="200" t="s">
        <v>610</v>
      </c>
      <c r="G477" s="200" t="s">
        <v>611</v>
      </c>
      <c r="H477" s="200"/>
      <c r="I477" s="200">
        <v>45504</v>
      </c>
      <c r="J477" s="143">
        <f t="shared" si="7"/>
        <v>45504</v>
      </c>
      <c r="K477" s="202">
        <v>8</v>
      </c>
      <c r="L477" s="285" t="s">
        <v>407</v>
      </c>
      <c r="M477" s="223"/>
      <c r="N477" s="203"/>
      <c r="O477" s="222" t="s">
        <v>326</v>
      </c>
    </row>
    <row r="478" spans="1:15" ht="29.25" customHeight="1">
      <c r="A478" s="221" t="s">
        <v>15962</v>
      </c>
      <c r="B478" s="221" t="s">
        <v>369</v>
      </c>
      <c r="C478" s="222" t="s">
        <v>132</v>
      </c>
      <c r="D478" s="222" t="s">
        <v>374</v>
      </c>
      <c r="E478" s="199" t="s">
        <v>166</v>
      </c>
      <c r="F478" s="200"/>
      <c r="G478" s="200"/>
      <c r="H478" s="200"/>
      <c r="I478" s="200">
        <v>45504</v>
      </c>
      <c r="J478" s="143">
        <f t="shared" si="7"/>
        <v>45504</v>
      </c>
      <c r="K478" s="202">
        <v>112</v>
      </c>
      <c r="L478" s="285" t="s">
        <v>407</v>
      </c>
      <c r="M478" s="223"/>
      <c r="N478" s="203"/>
      <c r="O478" s="222" t="s">
        <v>326</v>
      </c>
    </row>
    <row r="479" spans="1:15" ht="29.25" customHeight="1">
      <c r="A479" s="221" t="s">
        <v>15962</v>
      </c>
      <c r="B479" s="221" t="s">
        <v>369</v>
      </c>
      <c r="C479" s="222" t="s">
        <v>132</v>
      </c>
      <c r="D479" s="222" t="s">
        <v>374</v>
      </c>
      <c r="E479" s="199" t="s">
        <v>166</v>
      </c>
      <c r="F479" s="200"/>
      <c r="G479" s="200"/>
      <c r="H479" s="200"/>
      <c r="I479" s="200">
        <v>45534</v>
      </c>
      <c r="J479" s="143">
        <f t="shared" si="7"/>
        <v>45534</v>
      </c>
      <c r="K479" s="202">
        <v>149.30000000000001</v>
      </c>
      <c r="L479" s="285" t="s">
        <v>407</v>
      </c>
      <c r="M479" s="223"/>
      <c r="N479" s="203"/>
      <c r="O479" s="222" t="s">
        <v>326</v>
      </c>
    </row>
    <row r="480" spans="1:15" ht="29.25" customHeight="1">
      <c r="A480" s="221" t="s">
        <v>15962</v>
      </c>
      <c r="B480" s="221" t="s">
        <v>369</v>
      </c>
      <c r="C480" s="222" t="s">
        <v>132</v>
      </c>
      <c r="D480" s="222" t="s">
        <v>374</v>
      </c>
      <c r="E480" s="199" t="s">
        <v>163</v>
      </c>
      <c r="F480" s="200" t="s">
        <v>670</v>
      </c>
      <c r="G480" s="200" t="s">
        <v>671</v>
      </c>
      <c r="H480" s="200"/>
      <c r="I480" s="200">
        <v>45534</v>
      </c>
      <c r="J480" s="143">
        <f t="shared" si="7"/>
        <v>45534</v>
      </c>
      <c r="K480" s="202">
        <v>10</v>
      </c>
      <c r="L480" s="285" t="s">
        <v>407</v>
      </c>
      <c r="M480" s="223"/>
      <c r="N480" s="203"/>
      <c r="O480" s="222" t="s">
        <v>326</v>
      </c>
    </row>
    <row r="481" spans="1:15" ht="29.25" customHeight="1">
      <c r="A481" s="221" t="s">
        <v>15962</v>
      </c>
      <c r="B481" s="221" t="s">
        <v>369</v>
      </c>
      <c r="C481" s="222" t="s">
        <v>132</v>
      </c>
      <c r="D481" s="222" t="s">
        <v>374</v>
      </c>
      <c r="E481" s="199" t="s">
        <v>163</v>
      </c>
      <c r="F481" s="200" t="s">
        <v>610</v>
      </c>
      <c r="G481" s="200" t="s">
        <v>611</v>
      </c>
      <c r="H481" s="200"/>
      <c r="I481" s="200">
        <v>45534</v>
      </c>
      <c r="J481" s="143">
        <f t="shared" si="7"/>
        <v>45534</v>
      </c>
      <c r="K481" s="202">
        <v>10</v>
      </c>
      <c r="L481" s="285" t="s">
        <v>407</v>
      </c>
      <c r="M481" s="223"/>
      <c r="N481" s="203"/>
      <c r="O481" s="222" t="s">
        <v>326</v>
      </c>
    </row>
    <row r="482" spans="1:15" ht="29.25" customHeight="1">
      <c r="A482" s="221" t="s">
        <v>15962</v>
      </c>
      <c r="B482" s="221" t="s">
        <v>369</v>
      </c>
      <c r="C482" s="222" t="s">
        <v>132</v>
      </c>
      <c r="D482" s="222" t="s">
        <v>374</v>
      </c>
      <c r="E482" s="199" t="s">
        <v>163</v>
      </c>
      <c r="F482" s="200" t="s">
        <v>645</v>
      </c>
      <c r="G482" s="200" t="s">
        <v>646</v>
      </c>
      <c r="H482" s="200"/>
      <c r="I482" s="200">
        <v>45534</v>
      </c>
      <c r="J482" s="143">
        <f t="shared" si="7"/>
        <v>45534</v>
      </c>
      <c r="K482" s="202">
        <v>10</v>
      </c>
      <c r="L482" s="285" t="s">
        <v>407</v>
      </c>
      <c r="M482" s="223"/>
      <c r="N482" s="203"/>
      <c r="O482" s="222" t="s">
        <v>326</v>
      </c>
    </row>
    <row r="483" spans="1:15" ht="29.25" customHeight="1">
      <c r="A483" s="221" t="s">
        <v>15962</v>
      </c>
      <c r="B483" s="221" t="s">
        <v>369</v>
      </c>
      <c r="C483" s="222" t="s">
        <v>132</v>
      </c>
      <c r="D483" s="222" t="s">
        <v>374</v>
      </c>
      <c r="E483" s="199" t="s">
        <v>163</v>
      </c>
      <c r="F483" s="200" t="s">
        <v>1742</v>
      </c>
      <c r="G483" s="200" t="s">
        <v>1743</v>
      </c>
      <c r="H483" s="200"/>
      <c r="I483" s="200">
        <v>45534</v>
      </c>
      <c r="J483" s="143">
        <f t="shared" si="7"/>
        <v>45534</v>
      </c>
      <c r="K483" s="202">
        <v>19.899999999999999</v>
      </c>
      <c r="L483" s="285" t="s">
        <v>407</v>
      </c>
      <c r="M483" s="223"/>
      <c r="N483" s="203"/>
      <c r="O483" s="222" t="s">
        <v>326</v>
      </c>
    </row>
    <row r="484" spans="1:15" ht="29.25" customHeight="1">
      <c r="A484" s="221" t="s">
        <v>15962</v>
      </c>
      <c r="B484" s="221" t="s">
        <v>369</v>
      </c>
      <c r="C484" s="222" t="s">
        <v>132</v>
      </c>
      <c r="D484" s="222" t="s">
        <v>374</v>
      </c>
      <c r="E484" s="199" t="s">
        <v>163</v>
      </c>
      <c r="F484" s="200" t="s">
        <v>192</v>
      </c>
      <c r="G484" s="200" t="s">
        <v>193</v>
      </c>
      <c r="H484" s="200"/>
      <c r="I484" s="200">
        <v>45562</v>
      </c>
      <c r="J484" s="143">
        <f t="shared" si="7"/>
        <v>45562</v>
      </c>
      <c r="K484" s="202">
        <v>9.5</v>
      </c>
      <c r="L484" s="285" t="s">
        <v>407</v>
      </c>
      <c r="M484" s="223"/>
      <c r="N484" s="203"/>
      <c r="O484" s="222" t="s">
        <v>326</v>
      </c>
    </row>
    <row r="485" spans="1:15" ht="29.25" customHeight="1">
      <c r="A485" s="221" t="s">
        <v>15962</v>
      </c>
      <c r="B485" s="221" t="s">
        <v>369</v>
      </c>
      <c r="C485" s="222" t="s">
        <v>132</v>
      </c>
      <c r="D485" s="222" t="s">
        <v>374</v>
      </c>
      <c r="E485" s="199" t="s">
        <v>163</v>
      </c>
      <c r="F485" s="200" t="s">
        <v>1742</v>
      </c>
      <c r="G485" s="200" t="s">
        <v>1743</v>
      </c>
      <c r="H485" s="200"/>
      <c r="I485" s="200">
        <v>45562</v>
      </c>
      <c r="J485" s="143">
        <f t="shared" si="7"/>
        <v>45562</v>
      </c>
      <c r="K485" s="202">
        <v>9.5</v>
      </c>
      <c r="L485" s="285" t="s">
        <v>407</v>
      </c>
      <c r="M485" s="223"/>
      <c r="N485" s="203"/>
      <c r="O485" s="222" t="s">
        <v>326</v>
      </c>
    </row>
    <row r="486" spans="1:15" ht="29.25" customHeight="1">
      <c r="A486" s="221" t="s">
        <v>15962</v>
      </c>
      <c r="B486" s="221" t="s">
        <v>369</v>
      </c>
      <c r="C486" s="222" t="s">
        <v>132</v>
      </c>
      <c r="D486" s="222" t="s">
        <v>374</v>
      </c>
      <c r="E486" s="199" t="s">
        <v>163</v>
      </c>
      <c r="F486" s="200" t="s">
        <v>670</v>
      </c>
      <c r="G486" s="200" t="s">
        <v>671</v>
      </c>
      <c r="H486" s="200"/>
      <c r="I486" s="200">
        <v>45562</v>
      </c>
      <c r="J486" s="143">
        <f t="shared" si="7"/>
        <v>45562</v>
      </c>
      <c r="K486" s="202">
        <v>9.5</v>
      </c>
      <c r="L486" s="285" t="s">
        <v>407</v>
      </c>
      <c r="M486" s="223"/>
      <c r="N486" s="203"/>
      <c r="O486" s="222" t="s">
        <v>326</v>
      </c>
    </row>
    <row r="487" spans="1:15" ht="29.25" customHeight="1">
      <c r="A487" s="221" t="s">
        <v>15962</v>
      </c>
      <c r="B487" s="221" t="s">
        <v>369</v>
      </c>
      <c r="C487" s="222" t="s">
        <v>132</v>
      </c>
      <c r="D487" s="222" t="s">
        <v>374</v>
      </c>
      <c r="E487" s="199" t="s">
        <v>166</v>
      </c>
      <c r="F487" s="200"/>
      <c r="G487" s="200"/>
      <c r="H487" s="200"/>
      <c r="I487" s="200">
        <v>45562</v>
      </c>
      <c r="J487" s="143">
        <f t="shared" si="7"/>
        <v>45562</v>
      </c>
      <c r="K487" s="202">
        <v>104.1</v>
      </c>
      <c r="L487" s="285" t="s">
        <v>407</v>
      </c>
      <c r="M487" s="223"/>
      <c r="N487" s="203"/>
      <c r="O487" s="222" t="s">
        <v>326</v>
      </c>
    </row>
    <row r="488" spans="1:15" ht="29.25" customHeight="1">
      <c r="A488" s="221" t="s">
        <v>15962</v>
      </c>
      <c r="B488" s="221" t="s">
        <v>369</v>
      </c>
      <c r="C488" s="222" t="s">
        <v>132</v>
      </c>
      <c r="D488" s="222" t="s">
        <v>374</v>
      </c>
      <c r="E488" s="199" t="s">
        <v>163</v>
      </c>
      <c r="F488" s="200" t="s">
        <v>2241</v>
      </c>
      <c r="G488" s="200" t="s">
        <v>2242</v>
      </c>
      <c r="H488" s="200"/>
      <c r="I488" s="200">
        <v>45562</v>
      </c>
      <c r="J488" s="143">
        <f t="shared" si="7"/>
        <v>45562</v>
      </c>
      <c r="K488" s="202">
        <v>56.8</v>
      </c>
      <c r="L488" s="285" t="s">
        <v>407</v>
      </c>
      <c r="M488" s="223"/>
      <c r="N488" s="203"/>
      <c r="O488" s="222" t="s">
        <v>326</v>
      </c>
    </row>
    <row r="489" spans="1:15" ht="29.25" customHeight="1">
      <c r="A489" s="221" t="s">
        <v>15962</v>
      </c>
      <c r="B489" s="221" t="s">
        <v>369</v>
      </c>
      <c r="C489" s="222" t="s">
        <v>132</v>
      </c>
      <c r="D489" s="222" t="s">
        <v>374</v>
      </c>
      <c r="E489" s="199" t="s">
        <v>163</v>
      </c>
      <c r="F489" s="200" t="s">
        <v>192</v>
      </c>
      <c r="G489" s="200" t="s">
        <v>193</v>
      </c>
      <c r="H489" s="200"/>
      <c r="I489" s="200">
        <v>45596</v>
      </c>
      <c r="J489" s="143">
        <f t="shared" si="7"/>
        <v>45596</v>
      </c>
      <c r="K489" s="202">
        <v>11.9</v>
      </c>
      <c r="L489" s="285" t="s">
        <v>407</v>
      </c>
      <c r="M489" s="223"/>
      <c r="N489" s="203"/>
      <c r="O489" s="222" t="s">
        <v>326</v>
      </c>
    </row>
    <row r="490" spans="1:15" ht="29.25" customHeight="1">
      <c r="A490" s="221" t="s">
        <v>15962</v>
      </c>
      <c r="B490" s="221" t="s">
        <v>369</v>
      </c>
      <c r="C490" s="222" t="s">
        <v>132</v>
      </c>
      <c r="D490" s="222" t="s">
        <v>374</v>
      </c>
      <c r="E490" s="199" t="s">
        <v>166</v>
      </c>
      <c r="F490" s="200"/>
      <c r="G490" s="200"/>
      <c r="H490" s="200"/>
      <c r="I490" s="200">
        <v>45596</v>
      </c>
      <c r="J490" s="143">
        <f t="shared" si="7"/>
        <v>45596</v>
      </c>
      <c r="K490" s="202">
        <v>65.5</v>
      </c>
      <c r="L490" s="285" t="s">
        <v>407</v>
      </c>
      <c r="M490" s="223"/>
      <c r="N490" s="203"/>
      <c r="O490" s="222" t="s">
        <v>326</v>
      </c>
    </row>
    <row r="491" spans="1:15" ht="29.25" customHeight="1">
      <c r="A491" s="221" t="s">
        <v>15962</v>
      </c>
      <c r="B491" s="221" t="s">
        <v>369</v>
      </c>
      <c r="C491" s="222" t="s">
        <v>132</v>
      </c>
      <c r="D491" s="222" t="s">
        <v>374</v>
      </c>
      <c r="E491" s="199" t="s">
        <v>163</v>
      </c>
      <c r="F491" s="200" t="s">
        <v>670</v>
      </c>
      <c r="G491" s="200" t="s">
        <v>671</v>
      </c>
      <c r="H491" s="200"/>
      <c r="I491" s="200">
        <v>45596</v>
      </c>
      <c r="J491" s="143">
        <f t="shared" si="7"/>
        <v>45596</v>
      </c>
      <c r="K491" s="202">
        <v>6</v>
      </c>
      <c r="L491" s="285" t="s">
        <v>407</v>
      </c>
      <c r="M491" s="223"/>
      <c r="N491" s="203"/>
      <c r="O491" s="222" t="s">
        <v>326</v>
      </c>
    </row>
    <row r="492" spans="1:15" ht="29.25" customHeight="1">
      <c r="A492" s="221" t="s">
        <v>15962</v>
      </c>
      <c r="B492" s="221" t="s">
        <v>369</v>
      </c>
      <c r="C492" s="222" t="s">
        <v>132</v>
      </c>
      <c r="D492" s="222" t="s">
        <v>374</v>
      </c>
      <c r="E492" s="199" t="s">
        <v>163</v>
      </c>
      <c r="F492" s="200" t="s">
        <v>2241</v>
      </c>
      <c r="G492" s="200" t="s">
        <v>2242</v>
      </c>
      <c r="H492" s="200"/>
      <c r="I492" s="200">
        <v>45596</v>
      </c>
      <c r="J492" s="143">
        <f t="shared" si="7"/>
        <v>45596</v>
      </c>
      <c r="K492" s="202">
        <v>35.700000000000003</v>
      </c>
      <c r="L492" s="285" t="s">
        <v>407</v>
      </c>
      <c r="M492" s="223"/>
      <c r="N492" s="203"/>
      <c r="O492" s="222" t="s">
        <v>326</v>
      </c>
    </row>
    <row r="493" spans="1:15" ht="29.25" customHeight="1">
      <c r="A493" s="221" t="s">
        <v>15962</v>
      </c>
      <c r="B493" s="221" t="s">
        <v>369</v>
      </c>
      <c r="C493" s="222" t="s">
        <v>132</v>
      </c>
      <c r="D493" s="222" t="s">
        <v>374</v>
      </c>
      <c r="E493" s="199" t="s">
        <v>163</v>
      </c>
      <c r="F493" s="200" t="s">
        <v>2241</v>
      </c>
      <c r="G493" s="200" t="s">
        <v>2242</v>
      </c>
      <c r="H493" s="200"/>
      <c r="I493" s="200">
        <v>45625</v>
      </c>
      <c r="J493" s="143">
        <f t="shared" si="7"/>
        <v>45625</v>
      </c>
      <c r="K493" s="202">
        <v>56.7</v>
      </c>
      <c r="L493" s="285" t="s">
        <v>407</v>
      </c>
      <c r="M493" s="223"/>
      <c r="N493" s="203"/>
      <c r="O493" s="222" t="s">
        <v>326</v>
      </c>
    </row>
    <row r="494" spans="1:15" ht="29.25" customHeight="1">
      <c r="A494" s="221" t="s">
        <v>15962</v>
      </c>
      <c r="B494" s="221" t="s">
        <v>369</v>
      </c>
      <c r="C494" s="222" t="s">
        <v>132</v>
      </c>
      <c r="D494" s="222" t="s">
        <v>374</v>
      </c>
      <c r="E494" s="199" t="s">
        <v>163</v>
      </c>
      <c r="F494" s="200" t="s">
        <v>610</v>
      </c>
      <c r="G494" s="200" t="s">
        <v>611</v>
      </c>
      <c r="H494" s="200"/>
      <c r="I494" s="200">
        <v>45625</v>
      </c>
      <c r="J494" s="143">
        <f t="shared" si="7"/>
        <v>45625</v>
      </c>
      <c r="K494" s="202">
        <v>9.5</v>
      </c>
      <c r="L494" s="285" t="s">
        <v>407</v>
      </c>
      <c r="M494" s="223"/>
      <c r="N494" s="203"/>
      <c r="O494" s="222" t="s">
        <v>326</v>
      </c>
    </row>
    <row r="495" spans="1:15" ht="29.25" customHeight="1">
      <c r="A495" s="221" t="s">
        <v>15962</v>
      </c>
      <c r="B495" s="221" t="s">
        <v>369</v>
      </c>
      <c r="C495" s="222" t="s">
        <v>132</v>
      </c>
      <c r="D495" s="222" t="s">
        <v>374</v>
      </c>
      <c r="E495" s="199" t="s">
        <v>163</v>
      </c>
      <c r="F495" s="200" t="s">
        <v>1742</v>
      </c>
      <c r="G495" s="200" t="s">
        <v>1743</v>
      </c>
      <c r="H495" s="200"/>
      <c r="I495" s="200">
        <v>45625</v>
      </c>
      <c r="J495" s="143">
        <f t="shared" si="7"/>
        <v>45625</v>
      </c>
      <c r="K495" s="202">
        <v>9.5</v>
      </c>
      <c r="L495" s="285" t="s">
        <v>407</v>
      </c>
      <c r="M495" s="223"/>
      <c r="N495" s="203"/>
      <c r="O495" s="222" t="s">
        <v>326</v>
      </c>
    </row>
    <row r="496" spans="1:15" ht="29.25" customHeight="1">
      <c r="A496" s="221" t="s">
        <v>15962</v>
      </c>
      <c r="B496" s="221" t="s">
        <v>369</v>
      </c>
      <c r="C496" s="222" t="s">
        <v>132</v>
      </c>
      <c r="D496" s="222" t="s">
        <v>374</v>
      </c>
      <c r="E496" s="199" t="s">
        <v>163</v>
      </c>
      <c r="F496" s="200" t="s">
        <v>192</v>
      </c>
      <c r="G496" s="200" t="s">
        <v>193</v>
      </c>
      <c r="H496" s="200"/>
      <c r="I496" s="200">
        <v>45625</v>
      </c>
      <c r="J496" s="143">
        <f t="shared" si="7"/>
        <v>45625</v>
      </c>
      <c r="K496" s="202">
        <v>18.899999999999999</v>
      </c>
      <c r="L496" s="285" t="s">
        <v>407</v>
      </c>
      <c r="M496" s="223"/>
      <c r="N496" s="203"/>
      <c r="O496" s="222" t="s">
        <v>326</v>
      </c>
    </row>
    <row r="497" spans="1:15" ht="29.25" customHeight="1">
      <c r="A497" s="221" t="s">
        <v>15962</v>
      </c>
      <c r="B497" s="221" t="s">
        <v>369</v>
      </c>
      <c r="C497" s="222" t="s">
        <v>132</v>
      </c>
      <c r="D497" s="222" t="s">
        <v>374</v>
      </c>
      <c r="E497" s="199" t="s">
        <v>166</v>
      </c>
      <c r="F497" s="200"/>
      <c r="G497" s="200"/>
      <c r="H497" s="200"/>
      <c r="I497" s="200">
        <v>45625</v>
      </c>
      <c r="J497" s="143">
        <f t="shared" si="7"/>
        <v>45625</v>
      </c>
      <c r="K497" s="202">
        <v>94.5</v>
      </c>
      <c r="L497" s="285" t="s">
        <v>407</v>
      </c>
      <c r="M497" s="223"/>
      <c r="N497" s="203"/>
      <c r="O497" s="222" t="s">
        <v>326</v>
      </c>
    </row>
    <row r="498" spans="1:15" ht="29.25" customHeight="1">
      <c r="A498" s="221" t="s">
        <v>15962</v>
      </c>
      <c r="B498" s="221" t="s">
        <v>369</v>
      </c>
      <c r="C498" s="222" t="s">
        <v>132</v>
      </c>
      <c r="D498" s="222" t="s">
        <v>374</v>
      </c>
      <c r="E498" s="199" t="s">
        <v>163</v>
      </c>
      <c r="F498" s="200" t="s">
        <v>670</v>
      </c>
      <c r="G498" s="200" t="s">
        <v>671</v>
      </c>
      <c r="H498" s="200"/>
      <c r="I498" s="200">
        <v>45657</v>
      </c>
      <c r="J498" s="143">
        <f t="shared" si="7"/>
        <v>45657</v>
      </c>
      <c r="K498" s="202">
        <v>5.6</v>
      </c>
      <c r="L498" s="285" t="s">
        <v>407</v>
      </c>
      <c r="M498" s="223"/>
      <c r="N498" s="203"/>
      <c r="O498" s="222" t="s">
        <v>326</v>
      </c>
    </row>
    <row r="499" spans="1:15" ht="29.25" customHeight="1">
      <c r="A499" s="221" t="s">
        <v>15962</v>
      </c>
      <c r="B499" s="221" t="s">
        <v>369</v>
      </c>
      <c r="C499" s="222" t="s">
        <v>132</v>
      </c>
      <c r="D499" s="222" t="s">
        <v>374</v>
      </c>
      <c r="E499" s="199" t="s">
        <v>163</v>
      </c>
      <c r="F499" s="200" t="s">
        <v>571</v>
      </c>
      <c r="G499" s="200" t="s">
        <v>572</v>
      </c>
      <c r="H499" s="200"/>
      <c r="I499" s="200">
        <v>45657</v>
      </c>
      <c r="J499" s="143">
        <f t="shared" si="7"/>
        <v>45657</v>
      </c>
      <c r="K499" s="202">
        <v>11.1</v>
      </c>
      <c r="L499" s="285" t="s">
        <v>407</v>
      </c>
      <c r="M499" s="223"/>
      <c r="N499" s="203"/>
      <c r="O499" s="222" t="s">
        <v>326</v>
      </c>
    </row>
    <row r="500" spans="1:15" ht="29.25" customHeight="1">
      <c r="A500" s="221" t="s">
        <v>15962</v>
      </c>
      <c r="B500" s="221" t="s">
        <v>369</v>
      </c>
      <c r="C500" s="222" t="s">
        <v>132</v>
      </c>
      <c r="D500" s="222" t="s">
        <v>374</v>
      </c>
      <c r="E500" s="199" t="s">
        <v>163</v>
      </c>
      <c r="F500" s="200" t="s">
        <v>2241</v>
      </c>
      <c r="G500" s="200" t="s">
        <v>2242</v>
      </c>
      <c r="H500" s="200"/>
      <c r="I500" s="200">
        <v>45657</v>
      </c>
      <c r="J500" s="143">
        <f t="shared" si="7"/>
        <v>45657</v>
      </c>
      <c r="K500" s="202">
        <v>22.2</v>
      </c>
      <c r="L500" s="285" t="s">
        <v>407</v>
      </c>
      <c r="M500" s="223"/>
      <c r="N500" s="203"/>
      <c r="O500" s="222" t="s">
        <v>326</v>
      </c>
    </row>
    <row r="501" spans="1:15" ht="29.25" customHeight="1">
      <c r="A501" s="221" t="s">
        <v>15962</v>
      </c>
      <c r="B501" s="221" t="s">
        <v>369</v>
      </c>
      <c r="C501" s="222" t="s">
        <v>132</v>
      </c>
      <c r="D501" s="222" t="s">
        <v>374</v>
      </c>
      <c r="E501" s="199" t="s">
        <v>163</v>
      </c>
      <c r="F501" s="200" t="s">
        <v>1742</v>
      </c>
      <c r="G501" s="200" t="s">
        <v>1743</v>
      </c>
      <c r="H501" s="200"/>
      <c r="I501" s="200">
        <v>45657</v>
      </c>
      <c r="J501" s="143">
        <f t="shared" si="7"/>
        <v>45657</v>
      </c>
      <c r="K501" s="202">
        <v>5.6</v>
      </c>
      <c r="L501" s="285" t="s">
        <v>407</v>
      </c>
      <c r="M501" s="223"/>
      <c r="N501" s="203"/>
      <c r="O501" s="222" t="s">
        <v>326</v>
      </c>
    </row>
    <row r="502" spans="1:15" ht="29.25" customHeight="1">
      <c r="A502" s="221" t="s">
        <v>15962</v>
      </c>
      <c r="B502" s="221" t="s">
        <v>369</v>
      </c>
      <c r="C502" s="222" t="s">
        <v>132</v>
      </c>
      <c r="D502" s="222" t="s">
        <v>374</v>
      </c>
      <c r="E502" s="199" t="s">
        <v>166</v>
      </c>
      <c r="F502" s="200"/>
      <c r="G502" s="200"/>
      <c r="H502" s="200"/>
      <c r="I502" s="200">
        <v>45657</v>
      </c>
      <c r="J502" s="143">
        <f t="shared" si="7"/>
        <v>45657</v>
      </c>
      <c r="K502" s="202">
        <v>61.1</v>
      </c>
      <c r="L502" s="285" t="s">
        <v>407</v>
      </c>
      <c r="M502" s="223"/>
      <c r="N502" s="203"/>
      <c r="O502" s="222" t="s">
        <v>326</v>
      </c>
    </row>
    <row r="503" spans="1:15" ht="29.25" customHeight="1">
      <c r="A503" s="221" t="s">
        <v>15962</v>
      </c>
      <c r="B503" s="221" t="s">
        <v>369</v>
      </c>
      <c r="C503" s="222" t="s">
        <v>132</v>
      </c>
      <c r="D503" s="222" t="s">
        <v>374</v>
      </c>
      <c r="E503" s="199" t="s">
        <v>163</v>
      </c>
      <c r="F503" s="200" t="s">
        <v>610</v>
      </c>
      <c r="G503" s="200" t="s">
        <v>611</v>
      </c>
      <c r="H503" s="200"/>
      <c r="I503" s="200">
        <v>45657</v>
      </c>
      <c r="J503" s="143">
        <f t="shared" si="7"/>
        <v>45657</v>
      </c>
      <c r="K503" s="202">
        <v>5.6</v>
      </c>
      <c r="L503" s="285" t="s">
        <v>407</v>
      </c>
      <c r="M503" s="223"/>
      <c r="N503" s="203"/>
      <c r="O503" s="222" t="s">
        <v>326</v>
      </c>
    </row>
    <row r="504" spans="1:15" ht="29.25" customHeight="1">
      <c r="A504" s="221" t="s">
        <v>15962</v>
      </c>
      <c r="B504" s="221" t="s">
        <v>369</v>
      </c>
      <c r="C504" s="222" t="s">
        <v>132</v>
      </c>
      <c r="D504" s="222" t="s">
        <v>374</v>
      </c>
      <c r="E504" s="199" t="s">
        <v>166</v>
      </c>
      <c r="F504" s="200"/>
      <c r="G504" s="200"/>
      <c r="H504" s="200"/>
      <c r="I504" s="200">
        <v>45681</v>
      </c>
      <c r="J504" s="143">
        <f t="shared" si="7"/>
        <v>45681</v>
      </c>
      <c r="K504" s="202">
        <v>54.8</v>
      </c>
      <c r="L504" s="285" t="s">
        <v>407</v>
      </c>
      <c r="M504" s="223"/>
      <c r="N504" s="203"/>
      <c r="O504" s="222" t="s">
        <v>326</v>
      </c>
    </row>
    <row r="505" spans="1:15" ht="29.25" customHeight="1">
      <c r="A505" s="221" t="s">
        <v>15962</v>
      </c>
      <c r="B505" s="221" t="s">
        <v>369</v>
      </c>
      <c r="C505" s="222" t="s">
        <v>132</v>
      </c>
      <c r="D505" s="222" t="s">
        <v>374</v>
      </c>
      <c r="E505" s="199" t="s">
        <v>163</v>
      </c>
      <c r="F505" s="200" t="s">
        <v>610</v>
      </c>
      <c r="G505" s="200" t="s">
        <v>611</v>
      </c>
      <c r="H505" s="200"/>
      <c r="I505" s="200">
        <v>45681</v>
      </c>
      <c r="J505" s="143">
        <f t="shared" si="7"/>
        <v>45681</v>
      </c>
      <c r="K505" s="202">
        <v>13.7</v>
      </c>
      <c r="L505" s="285" t="s">
        <v>407</v>
      </c>
      <c r="M505" s="223"/>
      <c r="N505" s="203"/>
      <c r="O505" s="222" t="s">
        <v>326</v>
      </c>
    </row>
    <row r="506" spans="1:15" ht="29.25" customHeight="1">
      <c r="A506" s="221" t="s">
        <v>15962</v>
      </c>
      <c r="B506" s="221" t="s">
        <v>369</v>
      </c>
      <c r="C506" s="222" t="s">
        <v>132</v>
      </c>
      <c r="D506" s="222" t="s">
        <v>374</v>
      </c>
      <c r="E506" s="199" t="s">
        <v>163</v>
      </c>
      <c r="F506" s="200" t="s">
        <v>2241</v>
      </c>
      <c r="G506" s="200" t="s">
        <v>2242</v>
      </c>
      <c r="H506" s="200"/>
      <c r="I506" s="200">
        <v>45681</v>
      </c>
      <c r="J506" s="143">
        <f t="shared" si="7"/>
        <v>45681</v>
      </c>
      <c r="K506" s="202">
        <v>54.8</v>
      </c>
      <c r="L506" s="285" t="s">
        <v>407</v>
      </c>
      <c r="M506" s="223"/>
      <c r="N506" s="203"/>
      <c r="O506" s="222" t="s">
        <v>326</v>
      </c>
    </row>
    <row r="507" spans="1:15" ht="29.25" customHeight="1">
      <c r="A507" s="221" t="s">
        <v>15962</v>
      </c>
      <c r="B507" s="221" t="s">
        <v>369</v>
      </c>
      <c r="C507" s="222" t="s">
        <v>132</v>
      </c>
      <c r="D507" s="222" t="s">
        <v>374</v>
      </c>
      <c r="E507" s="199" t="s">
        <v>163</v>
      </c>
      <c r="F507" s="200" t="s">
        <v>1742</v>
      </c>
      <c r="G507" s="200" t="s">
        <v>1743</v>
      </c>
      <c r="H507" s="200"/>
      <c r="I507" s="200">
        <v>45681</v>
      </c>
      <c r="J507" s="143">
        <f t="shared" si="7"/>
        <v>45681</v>
      </c>
      <c r="K507" s="202">
        <v>13.7</v>
      </c>
      <c r="L507" s="285" t="s">
        <v>407</v>
      </c>
      <c r="M507" s="223"/>
      <c r="N507" s="203"/>
      <c r="O507" s="222" t="s">
        <v>326</v>
      </c>
    </row>
    <row r="508" spans="1:15" ht="29.25" customHeight="1">
      <c r="A508" s="221" t="s">
        <v>15962</v>
      </c>
      <c r="B508" s="221" t="s">
        <v>369</v>
      </c>
      <c r="C508" s="222" t="s">
        <v>132</v>
      </c>
      <c r="D508" s="222" t="s">
        <v>374</v>
      </c>
      <c r="E508" s="199" t="s">
        <v>163</v>
      </c>
      <c r="F508" s="200" t="s">
        <v>1742</v>
      </c>
      <c r="G508" s="200" t="s">
        <v>1743</v>
      </c>
      <c r="H508" s="200"/>
      <c r="I508" s="200">
        <v>45715</v>
      </c>
      <c r="J508" s="143">
        <f t="shared" si="7"/>
        <v>45715</v>
      </c>
      <c r="K508" s="202">
        <v>8.5</v>
      </c>
      <c r="L508" s="285" t="s">
        <v>407</v>
      </c>
      <c r="M508" s="223"/>
      <c r="N508" s="203"/>
      <c r="O508" s="222" t="s">
        <v>326</v>
      </c>
    </row>
    <row r="509" spans="1:15" ht="29.25" customHeight="1">
      <c r="A509" s="221" t="s">
        <v>15962</v>
      </c>
      <c r="B509" s="221" t="s">
        <v>369</v>
      </c>
      <c r="C509" s="222" t="s">
        <v>132</v>
      </c>
      <c r="D509" s="222" t="s">
        <v>374</v>
      </c>
      <c r="E509" s="199" t="s">
        <v>163</v>
      </c>
      <c r="F509" s="200" t="s">
        <v>3403</v>
      </c>
      <c r="G509" s="200" t="s">
        <v>3404</v>
      </c>
      <c r="H509" s="200"/>
      <c r="I509" s="200">
        <v>45715</v>
      </c>
      <c r="J509" s="143">
        <f t="shared" si="7"/>
        <v>45715</v>
      </c>
      <c r="K509" s="202">
        <v>8.5</v>
      </c>
      <c r="L509" s="285" t="s">
        <v>407</v>
      </c>
      <c r="M509" s="223"/>
      <c r="N509" s="203"/>
      <c r="O509" s="222" t="s">
        <v>326</v>
      </c>
    </row>
    <row r="510" spans="1:15" ht="29.25" customHeight="1">
      <c r="A510" s="221" t="s">
        <v>15962</v>
      </c>
      <c r="B510" s="221" t="s">
        <v>369</v>
      </c>
      <c r="C510" s="222" t="s">
        <v>132</v>
      </c>
      <c r="D510" s="222" t="s">
        <v>374</v>
      </c>
      <c r="E510" s="199" t="s">
        <v>166</v>
      </c>
      <c r="F510" s="200"/>
      <c r="G510" s="200"/>
      <c r="H510" s="200"/>
      <c r="I510" s="200">
        <v>45715</v>
      </c>
      <c r="J510" s="143">
        <f t="shared" si="7"/>
        <v>45715</v>
      </c>
      <c r="K510" s="202">
        <v>84.6</v>
      </c>
      <c r="L510" s="285" t="s">
        <v>407</v>
      </c>
      <c r="M510" s="223"/>
      <c r="N510" s="203"/>
      <c r="O510" s="222" t="s">
        <v>326</v>
      </c>
    </row>
    <row r="511" spans="1:15" ht="29.25" customHeight="1">
      <c r="A511" s="221" t="s">
        <v>15962</v>
      </c>
      <c r="B511" s="221" t="s">
        <v>369</v>
      </c>
      <c r="C511" s="222" t="s">
        <v>132</v>
      </c>
      <c r="D511" s="222" t="s">
        <v>374</v>
      </c>
      <c r="E511" s="199" t="s">
        <v>163</v>
      </c>
      <c r="F511" s="200" t="s">
        <v>2241</v>
      </c>
      <c r="G511" s="200" t="s">
        <v>2242</v>
      </c>
      <c r="H511" s="200"/>
      <c r="I511" s="200">
        <v>45715</v>
      </c>
      <c r="J511" s="143">
        <f t="shared" si="7"/>
        <v>45715</v>
      </c>
      <c r="K511" s="202">
        <v>67.7</v>
      </c>
      <c r="L511" s="285" t="s">
        <v>407</v>
      </c>
      <c r="M511" s="223"/>
      <c r="N511" s="203"/>
      <c r="O511" s="222" t="s">
        <v>326</v>
      </c>
    </row>
    <row r="512" spans="1:15" ht="29.25" customHeight="1">
      <c r="A512" s="221" t="s">
        <v>15962</v>
      </c>
      <c r="B512" s="221" t="s">
        <v>369</v>
      </c>
      <c r="C512" s="222" t="s">
        <v>132</v>
      </c>
      <c r="D512" s="222" t="s">
        <v>374</v>
      </c>
      <c r="E512" s="199" t="s">
        <v>166</v>
      </c>
      <c r="F512" s="200"/>
      <c r="G512" s="200"/>
      <c r="H512" s="200"/>
      <c r="I512" s="200">
        <v>45747</v>
      </c>
      <c r="J512" s="143">
        <f t="shared" si="7"/>
        <v>45747</v>
      </c>
      <c r="K512" s="202">
        <v>149.9</v>
      </c>
      <c r="L512" s="285" t="s">
        <v>407</v>
      </c>
      <c r="M512" s="223"/>
      <c r="N512" s="203"/>
      <c r="O512" s="222" t="s">
        <v>326</v>
      </c>
    </row>
    <row r="513" spans="1:15" ht="29.25" customHeight="1">
      <c r="A513" s="221" t="s">
        <v>15962</v>
      </c>
      <c r="B513" s="221" t="s">
        <v>369</v>
      </c>
      <c r="C513" s="222" t="s">
        <v>132</v>
      </c>
      <c r="D513" s="222" t="s">
        <v>374</v>
      </c>
      <c r="E513" s="199" t="s">
        <v>163</v>
      </c>
      <c r="F513" s="200" t="s">
        <v>2241</v>
      </c>
      <c r="G513" s="200" t="s">
        <v>2242</v>
      </c>
      <c r="H513" s="200"/>
      <c r="I513" s="200">
        <v>45747</v>
      </c>
      <c r="J513" s="143">
        <f t="shared" si="7"/>
        <v>45747</v>
      </c>
      <c r="K513" s="202">
        <v>8.8000000000000007</v>
      </c>
      <c r="L513" s="285" t="s">
        <v>407</v>
      </c>
      <c r="M513" s="223"/>
      <c r="N513" s="203"/>
      <c r="O513" s="222" t="s">
        <v>326</v>
      </c>
    </row>
    <row r="514" spans="1:15" ht="29.25" customHeight="1">
      <c r="A514" s="221" t="s">
        <v>15962</v>
      </c>
      <c r="B514" s="221" t="s">
        <v>369</v>
      </c>
      <c r="C514" s="222" t="s">
        <v>132</v>
      </c>
      <c r="D514" s="222" t="s">
        <v>374</v>
      </c>
      <c r="E514" s="199" t="s">
        <v>163</v>
      </c>
      <c r="F514" s="200" t="s">
        <v>6337</v>
      </c>
      <c r="G514" s="200" t="s">
        <v>6338</v>
      </c>
      <c r="H514" s="200"/>
      <c r="I514" s="200">
        <v>45747</v>
      </c>
      <c r="J514" s="143">
        <f t="shared" si="7"/>
        <v>45747</v>
      </c>
      <c r="K514" s="202">
        <v>17.600000000000001</v>
      </c>
      <c r="L514" s="285" t="s">
        <v>407</v>
      </c>
      <c r="M514" s="223"/>
      <c r="N514" s="203"/>
      <c r="O514" s="222" t="s">
        <v>326</v>
      </c>
    </row>
    <row r="515" spans="1:15" ht="29.25" customHeight="1">
      <c r="A515" s="221" t="s">
        <v>15962</v>
      </c>
      <c r="B515" s="221" t="s">
        <v>369</v>
      </c>
      <c r="C515" s="222" t="s">
        <v>132</v>
      </c>
      <c r="D515" s="222" t="s">
        <v>374</v>
      </c>
      <c r="E515" s="199" t="s">
        <v>163</v>
      </c>
      <c r="F515" s="200" t="s">
        <v>6337</v>
      </c>
      <c r="G515" s="200" t="s">
        <v>6338</v>
      </c>
      <c r="H515" s="200"/>
      <c r="I515" s="200">
        <v>45777</v>
      </c>
      <c r="J515" s="143">
        <f t="shared" ref="J515:J578" si="8">I515</f>
        <v>45777</v>
      </c>
      <c r="K515" s="202">
        <v>65.7</v>
      </c>
      <c r="L515" s="285" t="s">
        <v>407</v>
      </c>
      <c r="M515" s="223"/>
      <c r="N515" s="203"/>
      <c r="O515" s="222" t="s">
        <v>326</v>
      </c>
    </row>
    <row r="516" spans="1:15" ht="29.25" customHeight="1">
      <c r="A516" s="221" t="s">
        <v>15962</v>
      </c>
      <c r="B516" s="221" t="s">
        <v>369</v>
      </c>
      <c r="C516" s="222" t="s">
        <v>132</v>
      </c>
      <c r="D516" s="222" t="s">
        <v>374</v>
      </c>
      <c r="E516" s="199" t="s">
        <v>166</v>
      </c>
      <c r="F516" s="200"/>
      <c r="G516" s="200"/>
      <c r="H516" s="200"/>
      <c r="I516" s="200">
        <v>45777</v>
      </c>
      <c r="J516" s="143">
        <f t="shared" si="8"/>
        <v>45777</v>
      </c>
      <c r="K516" s="202">
        <v>65.7</v>
      </c>
      <c r="L516" s="285" t="s">
        <v>407</v>
      </c>
      <c r="M516" s="223"/>
      <c r="N516" s="203"/>
      <c r="O516" s="222" t="s">
        <v>326</v>
      </c>
    </row>
    <row r="517" spans="1:15" ht="29.25" customHeight="1">
      <c r="A517" s="221" t="s">
        <v>15962</v>
      </c>
      <c r="B517" s="221" t="s">
        <v>369</v>
      </c>
      <c r="C517" s="222" t="s">
        <v>132</v>
      </c>
      <c r="D517" s="222" t="s">
        <v>374</v>
      </c>
      <c r="E517" s="199" t="s">
        <v>163</v>
      </c>
      <c r="F517" s="200" t="s">
        <v>2241</v>
      </c>
      <c r="G517" s="200" t="s">
        <v>2242</v>
      </c>
      <c r="H517" s="200"/>
      <c r="I517" s="200">
        <v>45777</v>
      </c>
      <c r="J517" s="143">
        <f t="shared" si="8"/>
        <v>45777</v>
      </c>
      <c r="K517" s="202">
        <v>24.6</v>
      </c>
      <c r="L517" s="285" t="s">
        <v>407</v>
      </c>
      <c r="M517" s="223"/>
      <c r="N517" s="203"/>
      <c r="O517" s="222" t="s">
        <v>326</v>
      </c>
    </row>
    <row r="518" spans="1:15" ht="29.25" customHeight="1">
      <c r="A518" s="221" t="s">
        <v>15962</v>
      </c>
      <c r="B518" s="221" t="s">
        <v>369</v>
      </c>
      <c r="C518" s="222" t="s">
        <v>132</v>
      </c>
      <c r="D518" s="222" t="s">
        <v>374</v>
      </c>
      <c r="E518" s="199" t="s">
        <v>163</v>
      </c>
      <c r="F518" s="200" t="s">
        <v>6525</v>
      </c>
      <c r="G518" s="200" t="s">
        <v>6697</v>
      </c>
      <c r="H518" s="200"/>
      <c r="I518" s="200">
        <v>45777</v>
      </c>
      <c r="J518" s="143">
        <f t="shared" si="8"/>
        <v>45777</v>
      </c>
      <c r="K518" s="202">
        <v>8.1999999999999993</v>
      </c>
      <c r="L518" s="285" t="s">
        <v>407</v>
      </c>
      <c r="M518" s="223"/>
      <c r="N518" s="203"/>
      <c r="O518" s="222" t="s">
        <v>326</v>
      </c>
    </row>
    <row r="519" spans="1:15" ht="29.25" customHeight="1">
      <c r="A519" s="221" t="s">
        <v>15962</v>
      </c>
      <c r="B519" s="221" t="s">
        <v>369</v>
      </c>
      <c r="C519" s="222" t="s">
        <v>132</v>
      </c>
      <c r="D519" s="222" t="s">
        <v>374</v>
      </c>
      <c r="E519" s="199" t="s">
        <v>163</v>
      </c>
      <c r="F519" s="200" t="s">
        <v>6525</v>
      </c>
      <c r="G519" s="200" t="s">
        <v>6697</v>
      </c>
      <c r="H519" s="200"/>
      <c r="I519" s="200">
        <v>45806</v>
      </c>
      <c r="J519" s="143">
        <f t="shared" si="8"/>
        <v>45806</v>
      </c>
      <c r="K519" s="202">
        <v>5.7</v>
      </c>
      <c r="L519" s="285" t="s">
        <v>407</v>
      </c>
      <c r="M519" s="223"/>
      <c r="N519" s="203"/>
      <c r="O519" s="222" t="s">
        <v>326</v>
      </c>
    </row>
    <row r="520" spans="1:15" ht="29.25" customHeight="1">
      <c r="A520" s="221" t="s">
        <v>15962</v>
      </c>
      <c r="B520" s="221" t="s">
        <v>369</v>
      </c>
      <c r="C520" s="222" t="s">
        <v>132</v>
      </c>
      <c r="D520" s="222" t="s">
        <v>374</v>
      </c>
      <c r="E520" s="199" t="s">
        <v>163</v>
      </c>
      <c r="F520" s="200" t="s">
        <v>6337</v>
      </c>
      <c r="G520" s="200" t="s">
        <v>6338</v>
      </c>
      <c r="H520" s="200"/>
      <c r="I520" s="200">
        <v>45806</v>
      </c>
      <c r="J520" s="143">
        <f t="shared" si="8"/>
        <v>45806</v>
      </c>
      <c r="K520" s="202">
        <v>22.6</v>
      </c>
      <c r="L520" s="285" t="s">
        <v>407</v>
      </c>
      <c r="M520" s="223"/>
      <c r="N520" s="203"/>
      <c r="O520" s="222" t="s">
        <v>326</v>
      </c>
    </row>
    <row r="521" spans="1:15" ht="29.25" customHeight="1">
      <c r="A521" s="221" t="s">
        <v>15962</v>
      </c>
      <c r="B521" s="221" t="s">
        <v>369</v>
      </c>
      <c r="C521" s="222" t="s">
        <v>132</v>
      </c>
      <c r="D521" s="222" t="s">
        <v>374</v>
      </c>
      <c r="E521" s="199" t="s">
        <v>166</v>
      </c>
      <c r="F521" s="200"/>
      <c r="G521" s="200"/>
      <c r="H521" s="200"/>
      <c r="I521" s="200">
        <v>45806</v>
      </c>
      <c r="J521" s="143">
        <f t="shared" si="8"/>
        <v>45806</v>
      </c>
      <c r="K521" s="202">
        <v>62.2</v>
      </c>
      <c r="L521" s="285" t="s">
        <v>407</v>
      </c>
      <c r="M521" s="223"/>
      <c r="N521" s="203"/>
      <c r="O521" s="222" t="s">
        <v>326</v>
      </c>
    </row>
    <row r="522" spans="1:15" ht="29.25" customHeight="1">
      <c r="A522" s="221" t="s">
        <v>15962</v>
      </c>
      <c r="B522" s="221" t="s">
        <v>369</v>
      </c>
      <c r="C522" s="222" t="s">
        <v>132</v>
      </c>
      <c r="D522" s="222" t="s">
        <v>374</v>
      </c>
      <c r="E522" s="199" t="s">
        <v>163</v>
      </c>
      <c r="F522" s="200" t="s">
        <v>2241</v>
      </c>
      <c r="G522" s="200" t="s">
        <v>2242</v>
      </c>
      <c r="H522" s="200"/>
      <c r="I522" s="200">
        <v>45806</v>
      </c>
      <c r="J522" s="143">
        <f t="shared" si="8"/>
        <v>45806</v>
      </c>
      <c r="K522" s="202">
        <v>22.6</v>
      </c>
      <c r="L522" s="285" t="s">
        <v>407</v>
      </c>
      <c r="M522" s="223"/>
      <c r="N522" s="203"/>
      <c r="O522" s="222" t="s">
        <v>326</v>
      </c>
    </row>
    <row r="523" spans="1:15" ht="29.25" customHeight="1">
      <c r="A523" s="221" t="s">
        <v>15962</v>
      </c>
      <c r="B523" s="221" t="s">
        <v>369</v>
      </c>
      <c r="C523" s="222" t="s">
        <v>132</v>
      </c>
      <c r="D523" s="222" t="s">
        <v>374</v>
      </c>
      <c r="E523" s="199" t="s">
        <v>166</v>
      </c>
      <c r="F523" s="200"/>
      <c r="G523" s="200"/>
      <c r="H523" s="200"/>
      <c r="I523" s="200">
        <v>45838</v>
      </c>
      <c r="J523" s="143">
        <f t="shared" si="8"/>
        <v>45838</v>
      </c>
      <c r="K523" s="202">
        <v>109.2</v>
      </c>
      <c r="L523" s="285" t="s">
        <v>407</v>
      </c>
      <c r="M523" s="223"/>
      <c r="N523" s="203"/>
      <c r="O523" s="222" t="s">
        <v>326</v>
      </c>
    </row>
    <row r="524" spans="1:15" ht="29.25" customHeight="1">
      <c r="A524" s="221" t="s">
        <v>15962</v>
      </c>
      <c r="B524" s="221" t="s">
        <v>369</v>
      </c>
      <c r="C524" s="222" t="s">
        <v>132</v>
      </c>
      <c r="D524" s="222" t="s">
        <v>374</v>
      </c>
      <c r="E524" s="199" t="s">
        <v>163</v>
      </c>
      <c r="F524" s="200" t="s">
        <v>6337</v>
      </c>
      <c r="G524" s="200" t="s">
        <v>6338</v>
      </c>
      <c r="H524" s="200"/>
      <c r="I524" s="200">
        <v>45838</v>
      </c>
      <c r="J524" s="143">
        <f t="shared" si="8"/>
        <v>45838</v>
      </c>
      <c r="K524" s="202">
        <v>16.8</v>
      </c>
      <c r="L524" s="285" t="s">
        <v>407</v>
      </c>
      <c r="M524" s="223"/>
      <c r="N524" s="203"/>
      <c r="O524" s="222" t="s">
        <v>326</v>
      </c>
    </row>
    <row r="525" spans="1:15" ht="29.25" customHeight="1">
      <c r="A525" s="221" t="s">
        <v>15962</v>
      </c>
      <c r="B525" s="221" t="s">
        <v>369</v>
      </c>
      <c r="C525" s="222" t="s">
        <v>132</v>
      </c>
      <c r="D525" s="222" t="s">
        <v>374</v>
      </c>
      <c r="E525" s="199" t="s">
        <v>163</v>
      </c>
      <c r="F525" s="200" t="s">
        <v>2241</v>
      </c>
      <c r="G525" s="200" t="s">
        <v>2242</v>
      </c>
      <c r="H525" s="200"/>
      <c r="I525" s="200">
        <v>45838</v>
      </c>
      <c r="J525" s="143">
        <f t="shared" si="8"/>
        <v>45838</v>
      </c>
      <c r="K525" s="202">
        <v>42</v>
      </c>
      <c r="L525" s="285" t="s">
        <v>407</v>
      </c>
      <c r="M525" s="223"/>
      <c r="N525" s="203"/>
      <c r="O525" s="222" t="s">
        <v>326</v>
      </c>
    </row>
    <row r="526" spans="1:15" ht="29.25" customHeight="1">
      <c r="A526" s="221" t="s">
        <v>15962</v>
      </c>
      <c r="B526" s="221" t="s">
        <v>369</v>
      </c>
      <c r="C526" s="222" t="s">
        <v>132</v>
      </c>
      <c r="D526" s="222" t="s">
        <v>374</v>
      </c>
      <c r="E526" s="199" t="s">
        <v>163</v>
      </c>
      <c r="F526" s="200" t="s">
        <v>6525</v>
      </c>
      <c r="G526" s="200" t="s">
        <v>6697</v>
      </c>
      <c r="H526" s="200"/>
      <c r="I526" s="200">
        <v>45869</v>
      </c>
      <c r="J526" s="143">
        <f t="shared" si="8"/>
        <v>45869</v>
      </c>
      <c r="K526" s="202">
        <v>10.1</v>
      </c>
      <c r="L526" s="285" t="s">
        <v>407</v>
      </c>
      <c r="M526" s="223"/>
      <c r="N526" s="203"/>
      <c r="O526" s="222" t="s">
        <v>326</v>
      </c>
    </row>
    <row r="527" spans="1:15" ht="29.25" customHeight="1">
      <c r="A527" s="221" t="s">
        <v>15962</v>
      </c>
      <c r="B527" s="221" t="s">
        <v>369</v>
      </c>
      <c r="C527" s="222" t="s">
        <v>132</v>
      </c>
      <c r="D527" s="222" t="s">
        <v>374</v>
      </c>
      <c r="E527" s="199" t="s">
        <v>163</v>
      </c>
      <c r="F527" s="200" t="s">
        <v>6337</v>
      </c>
      <c r="G527" s="200" t="s">
        <v>6338</v>
      </c>
      <c r="H527" s="200"/>
      <c r="I527" s="200">
        <v>45869</v>
      </c>
      <c r="J527" s="143">
        <f t="shared" si="8"/>
        <v>45869</v>
      </c>
      <c r="K527" s="202">
        <v>30.2</v>
      </c>
      <c r="L527" s="285" t="s">
        <v>407</v>
      </c>
      <c r="M527" s="223"/>
      <c r="N527" s="203"/>
      <c r="O527" s="222" t="s">
        <v>326</v>
      </c>
    </row>
    <row r="528" spans="1:15" ht="29.25" customHeight="1">
      <c r="A528" s="221" t="s">
        <v>15962</v>
      </c>
      <c r="B528" s="221" t="s">
        <v>369</v>
      </c>
      <c r="C528" s="222" t="s">
        <v>132</v>
      </c>
      <c r="D528" s="222" t="s">
        <v>374</v>
      </c>
      <c r="E528" s="199" t="s">
        <v>166</v>
      </c>
      <c r="F528" s="200"/>
      <c r="G528" s="200"/>
      <c r="H528" s="200"/>
      <c r="I528" s="200">
        <v>45869</v>
      </c>
      <c r="J528" s="143">
        <f t="shared" si="8"/>
        <v>45869</v>
      </c>
      <c r="K528" s="202">
        <v>120.6</v>
      </c>
      <c r="L528" s="285" t="s">
        <v>407</v>
      </c>
      <c r="M528" s="223"/>
      <c r="N528" s="203"/>
      <c r="O528" s="222" t="s">
        <v>326</v>
      </c>
    </row>
    <row r="529" spans="1:15" ht="29.25" customHeight="1">
      <c r="A529" s="221" t="s">
        <v>15962</v>
      </c>
      <c r="B529" s="221" t="s">
        <v>369</v>
      </c>
      <c r="C529" s="222" t="s">
        <v>132</v>
      </c>
      <c r="D529" s="222" t="s">
        <v>374</v>
      </c>
      <c r="E529" s="199" t="s">
        <v>163</v>
      </c>
      <c r="F529" s="200" t="s">
        <v>2241</v>
      </c>
      <c r="G529" s="200" t="s">
        <v>2242</v>
      </c>
      <c r="H529" s="200"/>
      <c r="I529" s="200">
        <v>45869</v>
      </c>
      <c r="J529" s="143">
        <f t="shared" si="8"/>
        <v>45869</v>
      </c>
      <c r="K529" s="202">
        <v>40.200000000000003</v>
      </c>
      <c r="L529" s="285" t="s">
        <v>407</v>
      </c>
      <c r="M529" s="223"/>
      <c r="N529" s="203"/>
      <c r="O529" s="222" t="s">
        <v>326</v>
      </c>
    </row>
    <row r="530" spans="1:15" ht="29.25" customHeight="1">
      <c r="A530" s="221" t="s">
        <v>15962</v>
      </c>
      <c r="B530" s="221" t="s">
        <v>369</v>
      </c>
      <c r="C530" s="222" t="s">
        <v>132</v>
      </c>
      <c r="D530" s="222" t="s">
        <v>374</v>
      </c>
      <c r="E530" s="199" t="s">
        <v>163</v>
      </c>
      <c r="F530" s="200" t="s">
        <v>2241</v>
      </c>
      <c r="G530" s="200" t="s">
        <v>2242</v>
      </c>
      <c r="H530" s="200"/>
      <c r="I530" s="200">
        <v>45898</v>
      </c>
      <c r="J530" s="143">
        <f t="shared" si="8"/>
        <v>45898</v>
      </c>
      <c r="K530" s="202">
        <v>28.5</v>
      </c>
      <c r="L530" s="285" t="s">
        <v>407</v>
      </c>
      <c r="M530" s="223"/>
      <c r="N530" s="203"/>
      <c r="O530" s="222" t="s">
        <v>326</v>
      </c>
    </row>
    <row r="531" spans="1:15" ht="29.25" customHeight="1">
      <c r="A531" s="221" t="s">
        <v>15962</v>
      </c>
      <c r="B531" s="221" t="s">
        <v>369</v>
      </c>
      <c r="C531" s="222" t="s">
        <v>132</v>
      </c>
      <c r="D531" s="222" t="s">
        <v>374</v>
      </c>
      <c r="E531" s="199" t="s">
        <v>163</v>
      </c>
      <c r="F531" s="200" t="s">
        <v>6525</v>
      </c>
      <c r="G531" s="200" t="s">
        <v>6697</v>
      </c>
      <c r="H531" s="200"/>
      <c r="I531" s="200">
        <v>45898</v>
      </c>
      <c r="J531" s="143">
        <f t="shared" si="8"/>
        <v>45898</v>
      </c>
      <c r="K531" s="202">
        <v>9.5</v>
      </c>
      <c r="L531" s="285" t="s">
        <v>407</v>
      </c>
      <c r="M531" s="223"/>
      <c r="N531" s="203"/>
      <c r="O531" s="222" t="s">
        <v>326</v>
      </c>
    </row>
    <row r="532" spans="1:15" ht="29.25" customHeight="1">
      <c r="A532" s="221" t="s">
        <v>15962</v>
      </c>
      <c r="B532" s="221" t="s">
        <v>369</v>
      </c>
      <c r="C532" s="222" t="s">
        <v>132</v>
      </c>
      <c r="D532" s="222" t="s">
        <v>374</v>
      </c>
      <c r="E532" s="199" t="s">
        <v>166</v>
      </c>
      <c r="F532" s="200"/>
      <c r="G532" s="200"/>
      <c r="H532" s="200"/>
      <c r="I532" s="200">
        <v>45898</v>
      </c>
      <c r="J532" s="143">
        <f t="shared" si="8"/>
        <v>45898</v>
      </c>
      <c r="K532" s="202">
        <v>114.2</v>
      </c>
      <c r="L532" s="285" t="s">
        <v>407</v>
      </c>
      <c r="M532" s="223"/>
      <c r="N532" s="203"/>
      <c r="O532" s="222" t="s">
        <v>326</v>
      </c>
    </row>
    <row r="533" spans="1:15" ht="29.25" customHeight="1">
      <c r="A533" s="221" t="s">
        <v>15962</v>
      </c>
      <c r="B533" s="221" t="s">
        <v>369</v>
      </c>
      <c r="C533" s="222" t="s">
        <v>132</v>
      </c>
      <c r="D533" s="222" t="s">
        <v>374</v>
      </c>
      <c r="E533" s="199" t="s">
        <v>163</v>
      </c>
      <c r="F533" s="200" t="s">
        <v>6337</v>
      </c>
      <c r="G533" s="200" t="s">
        <v>6338</v>
      </c>
      <c r="H533" s="200"/>
      <c r="I533" s="200">
        <v>45898</v>
      </c>
      <c r="J533" s="143">
        <f t="shared" si="8"/>
        <v>45898</v>
      </c>
      <c r="K533" s="202">
        <v>38.1</v>
      </c>
      <c r="L533" s="285" t="s">
        <v>407</v>
      </c>
      <c r="M533" s="223"/>
      <c r="N533" s="203"/>
      <c r="O533" s="222" t="s">
        <v>326</v>
      </c>
    </row>
    <row r="534" spans="1:15" ht="29.25" customHeight="1">
      <c r="A534" s="221" t="s">
        <v>6334</v>
      </c>
      <c r="B534" s="221" t="s">
        <v>774</v>
      </c>
      <c r="C534" s="222" t="s">
        <v>106</v>
      </c>
      <c r="D534" s="222" t="s">
        <v>164</v>
      </c>
      <c r="E534" s="199" t="s">
        <v>171</v>
      </c>
      <c r="F534" s="200"/>
      <c r="G534" s="200"/>
      <c r="H534" s="200"/>
      <c r="I534" s="200">
        <v>45470</v>
      </c>
      <c r="J534" s="143">
        <f t="shared" si="8"/>
        <v>45470</v>
      </c>
      <c r="K534" s="202">
        <v>8</v>
      </c>
      <c r="L534" s="284" t="s">
        <v>995</v>
      </c>
      <c r="M534" s="223"/>
      <c r="N534" s="203"/>
      <c r="O534" s="222" t="s">
        <v>326</v>
      </c>
    </row>
    <row r="535" spans="1:15" ht="29.25" customHeight="1">
      <c r="A535" s="221" t="s">
        <v>6334</v>
      </c>
      <c r="B535" s="221" t="s">
        <v>774</v>
      </c>
      <c r="C535" s="222" t="s">
        <v>106</v>
      </c>
      <c r="D535" s="222" t="s">
        <v>164</v>
      </c>
      <c r="E535" s="199" t="s">
        <v>171</v>
      </c>
      <c r="F535" s="200"/>
      <c r="G535" s="200"/>
      <c r="H535" s="200"/>
      <c r="I535" s="200">
        <v>45471</v>
      </c>
      <c r="J535" s="143">
        <f t="shared" si="8"/>
        <v>45471</v>
      </c>
      <c r="K535" s="202">
        <v>4</v>
      </c>
      <c r="L535" s="285" t="s">
        <v>170</v>
      </c>
      <c r="M535" s="223"/>
      <c r="N535" s="203"/>
      <c r="O535" s="222" t="s">
        <v>326</v>
      </c>
    </row>
    <row r="536" spans="1:15" ht="29.25" customHeight="1">
      <c r="A536" s="221" t="s">
        <v>6334</v>
      </c>
      <c r="B536" s="221" t="s">
        <v>774</v>
      </c>
      <c r="C536" s="222" t="s">
        <v>106</v>
      </c>
      <c r="D536" s="222" t="s">
        <v>164</v>
      </c>
      <c r="E536" s="199" t="s">
        <v>171</v>
      </c>
      <c r="F536" s="200"/>
      <c r="G536" s="200"/>
      <c r="H536" s="200"/>
      <c r="I536" s="200">
        <v>45471</v>
      </c>
      <c r="J536" s="143">
        <f t="shared" si="8"/>
        <v>45471</v>
      </c>
      <c r="K536" s="202">
        <v>4</v>
      </c>
      <c r="L536" s="284" t="s">
        <v>996</v>
      </c>
      <c r="M536" s="223"/>
      <c r="N536" s="203"/>
      <c r="O536" s="222" t="s">
        <v>326</v>
      </c>
    </row>
    <row r="537" spans="1:15" ht="29.25" customHeight="1">
      <c r="A537" s="221" t="s">
        <v>6334</v>
      </c>
      <c r="B537" s="221" t="s">
        <v>774</v>
      </c>
      <c r="C537" s="222" t="s">
        <v>106</v>
      </c>
      <c r="D537" s="222" t="s">
        <v>164</v>
      </c>
      <c r="E537" s="199" t="s">
        <v>171</v>
      </c>
      <c r="F537" s="200"/>
      <c r="G537" s="200"/>
      <c r="H537" s="200"/>
      <c r="I537" s="200">
        <v>45474</v>
      </c>
      <c r="J537" s="143">
        <f t="shared" si="8"/>
        <v>45474</v>
      </c>
      <c r="K537" s="202">
        <v>8</v>
      </c>
      <c r="L537" s="284" t="s">
        <v>997</v>
      </c>
      <c r="M537" s="223"/>
      <c r="N537" s="203"/>
      <c r="O537" s="222" t="s">
        <v>326</v>
      </c>
    </row>
    <row r="538" spans="1:15" ht="29.25" customHeight="1">
      <c r="A538" s="221" t="s">
        <v>6334</v>
      </c>
      <c r="B538" s="221" t="s">
        <v>774</v>
      </c>
      <c r="C538" s="222" t="s">
        <v>106</v>
      </c>
      <c r="D538" s="222" t="s">
        <v>164</v>
      </c>
      <c r="E538" s="199" t="s">
        <v>171</v>
      </c>
      <c r="F538" s="200"/>
      <c r="G538" s="200"/>
      <c r="H538" s="200"/>
      <c r="I538" s="200">
        <v>45475</v>
      </c>
      <c r="J538" s="143">
        <f t="shared" si="8"/>
        <v>45475</v>
      </c>
      <c r="K538" s="202">
        <v>8</v>
      </c>
      <c r="L538" s="284" t="s">
        <v>998</v>
      </c>
      <c r="M538" s="223"/>
      <c r="N538" s="203"/>
      <c r="O538" s="222" t="s">
        <v>326</v>
      </c>
    </row>
    <row r="539" spans="1:15" ht="29.25" customHeight="1">
      <c r="A539" s="221" t="s">
        <v>6334</v>
      </c>
      <c r="B539" s="221" t="s">
        <v>774</v>
      </c>
      <c r="C539" s="222" t="s">
        <v>106</v>
      </c>
      <c r="D539" s="222" t="s">
        <v>164</v>
      </c>
      <c r="E539" s="199" t="s">
        <v>171</v>
      </c>
      <c r="F539" s="200"/>
      <c r="G539" s="200"/>
      <c r="H539" s="200"/>
      <c r="I539" s="200">
        <v>45476</v>
      </c>
      <c r="J539" s="143">
        <f t="shared" si="8"/>
        <v>45476</v>
      </c>
      <c r="K539" s="202">
        <v>8</v>
      </c>
      <c r="L539" s="284" t="s">
        <v>999</v>
      </c>
      <c r="M539" s="223"/>
      <c r="N539" s="203"/>
      <c r="O539" s="222" t="s">
        <v>326</v>
      </c>
    </row>
    <row r="540" spans="1:15" ht="29.25" customHeight="1">
      <c r="A540" s="221" t="s">
        <v>6334</v>
      </c>
      <c r="B540" s="221" t="s">
        <v>774</v>
      </c>
      <c r="C540" s="222" t="s">
        <v>106</v>
      </c>
      <c r="D540" s="222" t="s">
        <v>164</v>
      </c>
      <c r="E540" s="199" t="s">
        <v>171</v>
      </c>
      <c r="F540" s="200"/>
      <c r="G540" s="200"/>
      <c r="H540" s="200"/>
      <c r="I540" s="200">
        <v>45477</v>
      </c>
      <c r="J540" s="143">
        <f t="shared" si="8"/>
        <v>45477</v>
      </c>
      <c r="K540" s="202">
        <v>8</v>
      </c>
      <c r="L540" s="284" t="s">
        <v>1000</v>
      </c>
      <c r="M540" s="223"/>
      <c r="N540" s="203"/>
      <c r="O540" s="222" t="s">
        <v>326</v>
      </c>
    </row>
    <row r="541" spans="1:15" ht="29.25" customHeight="1">
      <c r="A541" s="221" t="s">
        <v>6334</v>
      </c>
      <c r="B541" s="221" t="s">
        <v>774</v>
      </c>
      <c r="C541" s="222" t="s">
        <v>106</v>
      </c>
      <c r="D541" s="222" t="s">
        <v>164</v>
      </c>
      <c r="E541" s="199" t="s">
        <v>171</v>
      </c>
      <c r="F541" s="200"/>
      <c r="G541" s="200"/>
      <c r="H541" s="200"/>
      <c r="I541" s="200">
        <v>45478</v>
      </c>
      <c r="J541" s="143">
        <f t="shared" si="8"/>
        <v>45478</v>
      </c>
      <c r="K541" s="202">
        <v>8</v>
      </c>
      <c r="L541" s="284" t="s">
        <v>994</v>
      </c>
      <c r="M541" s="223"/>
      <c r="N541" s="203"/>
      <c r="O541" s="222" t="s">
        <v>326</v>
      </c>
    </row>
    <row r="542" spans="1:15" ht="29.25" customHeight="1">
      <c r="A542" s="221" t="s">
        <v>6334</v>
      </c>
      <c r="B542" s="221" t="s">
        <v>774</v>
      </c>
      <c r="C542" s="222" t="s">
        <v>106</v>
      </c>
      <c r="D542" s="222" t="s">
        <v>164</v>
      </c>
      <c r="E542" s="199" t="s">
        <v>171</v>
      </c>
      <c r="F542" s="200"/>
      <c r="G542" s="200"/>
      <c r="H542" s="200"/>
      <c r="I542" s="200">
        <v>45481</v>
      </c>
      <c r="J542" s="143">
        <f t="shared" si="8"/>
        <v>45481</v>
      </c>
      <c r="K542" s="202">
        <v>8</v>
      </c>
      <c r="L542" s="284" t="s">
        <v>994</v>
      </c>
      <c r="M542" s="223"/>
      <c r="N542" s="203"/>
      <c r="O542" s="222" t="s">
        <v>326</v>
      </c>
    </row>
    <row r="543" spans="1:15" ht="29.25" customHeight="1">
      <c r="A543" s="221" t="s">
        <v>6334</v>
      </c>
      <c r="B543" s="221" t="s">
        <v>774</v>
      </c>
      <c r="C543" s="222" t="s">
        <v>106</v>
      </c>
      <c r="D543" s="222" t="s">
        <v>164</v>
      </c>
      <c r="E543" s="199" t="s">
        <v>171</v>
      </c>
      <c r="F543" s="200"/>
      <c r="G543" s="200"/>
      <c r="H543" s="200"/>
      <c r="I543" s="200">
        <v>45482</v>
      </c>
      <c r="J543" s="143">
        <f t="shared" si="8"/>
        <v>45482</v>
      </c>
      <c r="K543" s="202">
        <v>8</v>
      </c>
      <c r="L543" s="284" t="s">
        <v>994</v>
      </c>
      <c r="M543" s="223"/>
      <c r="N543" s="203"/>
      <c r="O543" s="222" t="s">
        <v>326</v>
      </c>
    </row>
    <row r="544" spans="1:15" ht="29.25" customHeight="1">
      <c r="A544" s="221" t="s">
        <v>6334</v>
      </c>
      <c r="B544" s="221" t="s">
        <v>774</v>
      </c>
      <c r="C544" s="222" t="s">
        <v>106</v>
      </c>
      <c r="D544" s="222" t="s">
        <v>164</v>
      </c>
      <c r="E544" s="199" t="s">
        <v>171</v>
      </c>
      <c r="F544" s="200"/>
      <c r="G544" s="200"/>
      <c r="H544" s="200"/>
      <c r="I544" s="200">
        <v>45483</v>
      </c>
      <c r="J544" s="143">
        <f t="shared" si="8"/>
        <v>45483</v>
      </c>
      <c r="K544" s="202">
        <v>8</v>
      </c>
      <c r="L544" s="285" t="s">
        <v>805</v>
      </c>
      <c r="M544" s="223"/>
      <c r="N544" s="203"/>
      <c r="O544" s="222" t="s">
        <v>326</v>
      </c>
    </row>
    <row r="545" spans="1:15" ht="29.25" customHeight="1">
      <c r="A545" s="221" t="s">
        <v>6334</v>
      </c>
      <c r="B545" s="221" t="s">
        <v>774</v>
      </c>
      <c r="C545" s="222" t="s">
        <v>106</v>
      </c>
      <c r="D545" s="222" t="s">
        <v>164</v>
      </c>
      <c r="E545" s="199" t="s">
        <v>171</v>
      </c>
      <c r="F545" s="200"/>
      <c r="G545" s="200"/>
      <c r="H545" s="200"/>
      <c r="I545" s="200">
        <v>45484</v>
      </c>
      <c r="J545" s="143">
        <f t="shared" si="8"/>
        <v>45484</v>
      </c>
      <c r="K545" s="202">
        <v>8</v>
      </c>
      <c r="L545" s="285" t="s">
        <v>805</v>
      </c>
      <c r="M545" s="223"/>
      <c r="N545" s="203"/>
      <c r="O545" s="222" t="s">
        <v>326</v>
      </c>
    </row>
    <row r="546" spans="1:15" ht="29.25" customHeight="1">
      <c r="A546" s="221" t="s">
        <v>6334</v>
      </c>
      <c r="B546" s="221" t="s">
        <v>774</v>
      </c>
      <c r="C546" s="222" t="s">
        <v>106</v>
      </c>
      <c r="D546" s="222" t="s">
        <v>164</v>
      </c>
      <c r="E546" s="199" t="s">
        <v>171</v>
      </c>
      <c r="F546" s="200"/>
      <c r="G546" s="200"/>
      <c r="H546" s="200"/>
      <c r="I546" s="200">
        <v>45485</v>
      </c>
      <c r="J546" s="143">
        <f t="shared" si="8"/>
        <v>45485</v>
      </c>
      <c r="K546" s="202">
        <v>8</v>
      </c>
      <c r="L546" s="285" t="s">
        <v>1001</v>
      </c>
      <c r="M546" s="223"/>
      <c r="N546" s="203"/>
      <c r="O546" s="222" t="s">
        <v>326</v>
      </c>
    </row>
    <row r="547" spans="1:15" ht="29.25" customHeight="1">
      <c r="A547" s="221" t="s">
        <v>6334</v>
      </c>
      <c r="B547" s="221" t="s">
        <v>774</v>
      </c>
      <c r="C547" s="222" t="s">
        <v>106</v>
      </c>
      <c r="D547" s="222" t="s">
        <v>164</v>
      </c>
      <c r="E547" s="199" t="s">
        <v>171</v>
      </c>
      <c r="F547" s="200"/>
      <c r="G547" s="200"/>
      <c r="H547" s="200"/>
      <c r="I547" s="200">
        <v>45488</v>
      </c>
      <c r="J547" s="143">
        <f t="shared" si="8"/>
        <v>45488</v>
      </c>
      <c r="K547" s="202">
        <v>8</v>
      </c>
      <c r="L547" s="285" t="s">
        <v>1002</v>
      </c>
      <c r="M547" s="223"/>
      <c r="N547" s="203"/>
      <c r="O547" s="222" t="s">
        <v>326</v>
      </c>
    </row>
    <row r="548" spans="1:15" ht="29.25" customHeight="1">
      <c r="A548" s="221" t="s">
        <v>6334</v>
      </c>
      <c r="B548" s="221" t="s">
        <v>774</v>
      </c>
      <c r="C548" s="222" t="s">
        <v>106</v>
      </c>
      <c r="D548" s="222" t="s">
        <v>164</v>
      </c>
      <c r="E548" s="199" t="s">
        <v>171</v>
      </c>
      <c r="F548" s="200"/>
      <c r="G548" s="200"/>
      <c r="H548" s="200"/>
      <c r="I548" s="200">
        <v>45489</v>
      </c>
      <c r="J548" s="143">
        <f t="shared" si="8"/>
        <v>45489</v>
      </c>
      <c r="K548" s="202">
        <v>8</v>
      </c>
      <c r="L548" s="285" t="s">
        <v>1002</v>
      </c>
      <c r="M548" s="223"/>
      <c r="N548" s="203"/>
      <c r="O548" s="222" t="s">
        <v>326</v>
      </c>
    </row>
    <row r="549" spans="1:15" ht="29.25" customHeight="1">
      <c r="A549" s="221" t="s">
        <v>6334</v>
      </c>
      <c r="B549" s="221" t="s">
        <v>774</v>
      </c>
      <c r="C549" s="222" t="s">
        <v>106</v>
      </c>
      <c r="D549" s="222" t="s">
        <v>164</v>
      </c>
      <c r="E549" s="199" t="s">
        <v>171</v>
      </c>
      <c r="F549" s="200"/>
      <c r="G549" s="200"/>
      <c r="H549" s="200"/>
      <c r="I549" s="200">
        <v>45490</v>
      </c>
      <c r="J549" s="143">
        <f t="shared" si="8"/>
        <v>45490</v>
      </c>
      <c r="K549" s="202">
        <v>8</v>
      </c>
      <c r="L549" s="285" t="s">
        <v>1003</v>
      </c>
      <c r="M549" s="223"/>
      <c r="N549" s="203"/>
      <c r="O549" s="222" t="s">
        <v>326</v>
      </c>
    </row>
    <row r="550" spans="1:15" ht="29.25" customHeight="1">
      <c r="A550" s="221" t="s">
        <v>6334</v>
      </c>
      <c r="B550" s="221" t="s">
        <v>774</v>
      </c>
      <c r="C550" s="222" t="s">
        <v>106</v>
      </c>
      <c r="D550" s="222" t="s">
        <v>164</v>
      </c>
      <c r="E550" s="199" t="s">
        <v>171</v>
      </c>
      <c r="F550" s="200"/>
      <c r="G550" s="200"/>
      <c r="H550" s="200"/>
      <c r="I550" s="200">
        <v>45491</v>
      </c>
      <c r="J550" s="143">
        <f t="shared" si="8"/>
        <v>45491</v>
      </c>
      <c r="K550" s="202">
        <v>8</v>
      </c>
      <c r="L550" s="284" t="s">
        <v>1501</v>
      </c>
      <c r="M550" s="223"/>
      <c r="N550" s="203"/>
      <c r="O550" s="222" t="s">
        <v>326</v>
      </c>
    </row>
    <row r="551" spans="1:15" ht="29.25" customHeight="1">
      <c r="A551" s="221" t="s">
        <v>6334</v>
      </c>
      <c r="B551" s="221" t="s">
        <v>774</v>
      </c>
      <c r="C551" s="222" t="s">
        <v>106</v>
      </c>
      <c r="D551" s="222" t="s">
        <v>164</v>
      </c>
      <c r="E551" s="199" t="s">
        <v>171</v>
      </c>
      <c r="F551" s="200"/>
      <c r="G551" s="200"/>
      <c r="H551" s="200"/>
      <c r="I551" s="200">
        <v>45492</v>
      </c>
      <c r="J551" s="143">
        <f t="shared" si="8"/>
        <v>45492</v>
      </c>
      <c r="K551" s="202">
        <v>8</v>
      </c>
      <c r="L551" s="285" t="s">
        <v>1628</v>
      </c>
      <c r="M551" s="223"/>
      <c r="N551" s="203"/>
      <c r="O551" s="222" t="s">
        <v>326</v>
      </c>
    </row>
    <row r="552" spans="1:15" ht="29.25" customHeight="1">
      <c r="A552" s="221" t="s">
        <v>6334</v>
      </c>
      <c r="B552" s="221" t="s">
        <v>774</v>
      </c>
      <c r="C552" s="222" t="s">
        <v>106</v>
      </c>
      <c r="D552" s="222" t="s">
        <v>164</v>
      </c>
      <c r="E552" s="199" t="s">
        <v>171</v>
      </c>
      <c r="F552" s="200"/>
      <c r="G552" s="200"/>
      <c r="H552" s="200"/>
      <c r="I552" s="200">
        <v>45495</v>
      </c>
      <c r="J552" s="143">
        <f t="shared" si="8"/>
        <v>45495</v>
      </c>
      <c r="K552" s="202">
        <v>8</v>
      </c>
      <c r="L552" s="285" t="s">
        <v>1003</v>
      </c>
      <c r="M552" s="223"/>
      <c r="N552" s="203"/>
      <c r="O552" s="222" t="s">
        <v>326</v>
      </c>
    </row>
    <row r="553" spans="1:15" ht="29.25" customHeight="1">
      <c r="A553" s="221" t="s">
        <v>6334</v>
      </c>
      <c r="B553" s="221" t="s">
        <v>774</v>
      </c>
      <c r="C553" s="222" t="s">
        <v>106</v>
      </c>
      <c r="D553" s="222" t="s">
        <v>164</v>
      </c>
      <c r="E553" s="199" t="s">
        <v>171</v>
      </c>
      <c r="F553" s="200"/>
      <c r="G553" s="200"/>
      <c r="H553" s="200"/>
      <c r="I553" s="200">
        <v>45496</v>
      </c>
      <c r="J553" s="143">
        <f t="shared" si="8"/>
        <v>45496</v>
      </c>
      <c r="K553" s="202">
        <v>8</v>
      </c>
      <c r="L553" s="285" t="s">
        <v>1628</v>
      </c>
      <c r="M553" s="223"/>
      <c r="N553" s="203"/>
      <c r="O553" s="222" t="s">
        <v>326</v>
      </c>
    </row>
    <row r="554" spans="1:15" ht="29.25" customHeight="1">
      <c r="A554" s="221" t="s">
        <v>6334</v>
      </c>
      <c r="B554" s="221" t="s">
        <v>774</v>
      </c>
      <c r="C554" s="222" t="s">
        <v>106</v>
      </c>
      <c r="D554" s="222" t="s">
        <v>164</v>
      </c>
      <c r="E554" s="199" t="s">
        <v>171</v>
      </c>
      <c r="F554" s="200"/>
      <c r="G554" s="200"/>
      <c r="H554" s="200"/>
      <c r="I554" s="200">
        <v>45499</v>
      </c>
      <c r="J554" s="143">
        <f t="shared" si="8"/>
        <v>45499</v>
      </c>
      <c r="K554" s="202">
        <v>8</v>
      </c>
      <c r="L554" s="284" t="s">
        <v>1629</v>
      </c>
      <c r="M554" s="223"/>
      <c r="N554" s="203"/>
      <c r="O554" s="222" t="s">
        <v>326</v>
      </c>
    </row>
    <row r="555" spans="1:15" ht="29.25" customHeight="1">
      <c r="A555" s="221" t="s">
        <v>6334</v>
      </c>
      <c r="B555" s="221" t="s">
        <v>774</v>
      </c>
      <c r="C555" s="222" t="s">
        <v>106</v>
      </c>
      <c r="D555" s="222" t="s">
        <v>164</v>
      </c>
      <c r="E555" s="199" t="s">
        <v>171</v>
      </c>
      <c r="F555" s="200"/>
      <c r="G555" s="200"/>
      <c r="H555" s="200"/>
      <c r="I555" s="200">
        <v>45502</v>
      </c>
      <c r="J555" s="143">
        <f t="shared" si="8"/>
        <v>45502</v>
      </c>
      <c r="K555" s="202">
        <v>8</v>
      </c>
      <c r="L555" s="284" t="s">
        <v>1629</v>
      </c>
      <c r="M555" s="223"/>
      <c r="N555" s="203"/>
      <c r="O555" s="222" t="s">
        <v>326</v>
      </c>
    </row>
    <row r="556" spans="1:15" ht="29.25" customHeight="1">
      <c r="A556" s="221" t="s">
        <v>6334</v>
      </c>
      <c r="B556" s="221" t="s">
        <v>774</v>
      </c>
      <c r="C556" s="222" t="s">
        <v>106</v>
      </c>
      <c r="D556" s="222" t="s">
        <v>164</v>
      </c>
      <c r="E556" s="199" t="s">
        <v>171</v>
      </c>
      <c r="F556" s="200"/>
      <c r="G556" s="200"/>
      <c r="H556" s="200"/>
      <c r="I556" s="200">
        <v>45503</v>
      </c>
      <c r="J556" s="143">
        <f t="shared" si="8"/>
        <v>45503</v>
      </c>
      <c r="K556" s="202">
        <v>8</v>
      </c>
      <c r="L556" s="284" t="s">
        <v>1630</v>
      </c>
      <c r="M556" s="223"/>
      <c r="N556" s="203"/>
      <c r="O556" s="222" t="s">
        <v>326</v>
      </c>
    </row>
    <row r="557" spans="1:15" ht="29.25" customHeight="1">
      <c r="A557" s="221" t="s">
        <v>6334</v>
      </c>
      <c r="B557" s="221" t="s">
        <v>774</v>
      </c>
      <c r="C557" s="222" t="s">
        <v>106</v>
      </c>
      <c r="D557" s="222" t="s">
        <v>164</v>
      </c>
      <c r="E557" s="199" t="s">
        <v>171</v>
      </c>
      <c r="F557" s="200"/>
      <c r="G557" s="200"/>
      <c r="H557" s="200"/>
      <c r="I557" s="200">
        <v>45504</v>
      </c>
      <c r="J557" s="143">
        <f t="shared" si="8"/>
        <v>45504</v>
      </c>
      <c r="K557" s="202">
        <v>8</v>
      </c>
      <c r="L557" s="284" t="s">
        <v>1631</v>
      </c>
      <c r="M557" s="223"/>
      <c r="N557" s="203"/>
      <c r="O557" s="222" t="s">
        <v>326</v>
      </c>
    </row>
    <row r="558" spans="1:15" ht="29.25" customHeight="1">
      <c r="A558" s="221" t="s">
        <v>6334</v>
      </c>
      <c r="B558" s="221" t="s">
        <v>774</v>
      </c>
      <c r="C558" s="222" t="s">
        <v>106</v>
      </c>
      <c r="D558" s="222" t="s">
        <v>164</v>
      </c>
      <c r="E558" s="199" t="s">
        <v>171</v>
      </c>
      <c r="F558" s="200"/>
      <c r="G558" s="200"/>
      <c r="H558" s="200"/>
      <c r="I558" s="200">
        <v>45505</v>
      </c>
      <c r="J558" s="143">
        <f t="shared" si="8"/>
        <v>45505</v>
      </c>
      <c r="K558" s="202">
        <v>8</v>
      </c>
      <c r="L558" s="284" t="s">
        <v>1769</v>
      </c>
      <c r="M558" s="223"/>
      <c r="N558" s="203"/>
      <c r="O558" s="222" t="s">
        <v>326</v>
      </c>
    </row>
    <row r="559" spans="1:15" ht="29.25" customHeight="1">
      <c r="A559" s="221" t="s">
        <v>6334</v>
      </c>
      <c r="B559" s="221" t="s">
        <v>774</v>
      </c>
      <c r="C559" s="222" t="s">
        <v>106</v>
      </c>
      <c r="D559" s="222" t="s">
        <v>164</v>
      </c>
      <c r="E559" s="199" t="s">
        <v>171</v>
      </c>
      <c r="F559" s="200"/>
      <c r="G559" s="200"/>
      <c r="H559" s="200"/>
      <c r="I559" s="200">
        <v>45506</v>
      </c>
      <c r="J559" s="143">
        <f t="shared" si="8"/>
        <v>45506</v>
      </c>
      <c r="K559" s="202">
        <v>8</v>
      </c>
      <c r="L559" s="285" t="s">
        <v>1770</v>
      </c>
      <c r="M559" s="223"/>
      <c r="N559" s="203"/>
      <c r="O559" s="222" t="s">
        <v>326</v>
      </c>
    </row>
    <row r="560" spans="1:15" ht="29.25" customHeight="1">
      <c r="A560" s="221" t="s">
        <v>6334</v>
      </c>
      <c r="B560" s="221" t="s">
        <v>774</v>
      </c>
      <c r="C560" s="222" t="s">
        <v>106</v>
      </c>
      <c r="D560" s="222" t="s">
        <v>164</v>
      </c>
      <c r="E560" s="199" t="s">
        <v>171</v>
      </c>
      <c r="F560" s="200"/>
      <c r="G560" s="200"/>
      <c r="H560" s="200"/>
      <c r="I560" s="200">
        <v>45509</v>
      </c>
      <c r="J560" s="143">
        <f t="shared" si="8"/>
        <v>45509</v>
      </c>
      <c r="K560" s="202">
        <v>8</v>
      </c>
      <c r="L560" s="284" t="s">
        <v>1771</v>
      </c>
      <c r="M560" s="223"/>
      <c r="N560" s="203"/>
      <c r="O560" s="222" t="s">
        <v>326</v>
      </c>
    </row>
    <row r="561" spans="1:15" ht="29.25" customHeight="1">
      <c r="A561" s="221" t="s">
        <v>6334</v>
      </c>
      <c r="B561" s="221" t="s">
        <v>774</v>
      </c>
      <c r="C561" s="222" t="s">
        <v>106</v>
      </c>
      <c r="D561" s="222" t="s">
        <v>164</v>
      </c>
      <c r="E561" s="199" t="s">
        <v>171</v>
      </c>
      <c r="F561" s="200"/>
      <c r="G561" s="200"/>
      <c r="H561" s="200"/>
      <c r="I561" s="200">
        <v>45510</v>
      </c>
      <c r="J561" s="143">
        <f t="shared" si="8"/>
        <v>45510</v>
      </c>
      <c r="K561" s="202">
        <v>8</v>
      </c>
      <c r="L561" s="285" t="s">
        <v>1770</v>
      </c>
      <c r="M561" s="223"/>
      <c r="N561" s="203"/>
      <c r="O561" s="222" t="s">
        <v>326</v>
      </c>
    </row>
    <row r="562" spans="1:15" ht="29.25" customHeight="1">
      <c r="A562" s="221" t="s">
        <v>6334</v>
      </c>
      <c r="B562" s="221" t="s">
        <v>774</v>
      </c>
      <c r="C562" s="222" t="s">
        <v>106</v>
      </c>
      <c r="D562" s="222" t="s">
        <v>164</v>
      </c>
      <c r="E562" s="199" t="s">
        <v>171</v>
      </c>
      <c r="F562" s="200"/>
      <c r="G562" s="200"/>
      <c r="H562" s="200"/>
      <c r="I562" s="200">
        <v>45511</v>
      </c>
      <c r="J562" s="143">
        <f t="shared" si="8"/>
        <v>45511</v>
      </c>
      <c r="K562" s="202">
        <v>8</v>
      </c>
      <c r="L562" s="285" t="s">
        <v>1770</v>
      </c>
      <c r="M562" s="223"/>
      <c r="N562" s="203"/>
      <c r="O562" s="222" t="s">
        <v>326</v>
      </c>
    </row>
    <row r="563" spans="1:15" ht="29.25" customHeight="1">
      <c r="A563" s="221" t="s">
        <v>6334</v>
      </c>
      <c r="B563" s="221" t="s">
        <v>774</v>
      </c>
      <c r="C563" s="222" t="s">
        <v>106</v>
      </c>
      <c r="D563" s="222" t="s">
        <v>164</v>
      </c>
      <c r="E563" s="199" t="s">
        <v>171</v>
      </c>
      <c r="F563" s="200"/>
      <c r="G563" s="200"/>
      <c r="H563" s="200"/>
      <c r="I563" s="200">
        <v>45512</v>
      </c>
      <c r="J563" s="143">
        <f t="shared" si="8"/>
        <v>45512</v>
      </c>
      <c r="K563" s="202">
        <v>8</v>
      </c>
      <c r="L563" s="285" t="s">
        <v>1897</v>
      </c>
      <c r="M563" s="223"/>
      <c r="N563" s="203"/>
      <c r="O563" s="222" t="s">
        <v>326</v>
      </c>
    </row>
    <row r="564" spans="1:15" ht="29.25" customHeight="1">
      <c r="A564" s="221" t="s">
        <v>6334</v>
      </c>
      <c r="B564" s="221" t="s">
        <v>774</v>
      </c>
      <c r="C564" s="222" t="s">
        <v>106</v>
      </c>
      <c r="D564" s="222" t="s">
        <v>164</v>
      </c>
      <c r="E564" s="199" t="s">
        <v>171</v>
      </c>
      <c r="F564" s="200"/>
      <c r="G564" s="200"/>
      <c r="H564" s="200"/>
      <c r="I564" s="200">
        <v>45513</v>
      </c>
      <c r="J564" s="143">
        <f t="shared" si="8"/>
        <v>45513</v>
      </c>
      <c r="K564" s="202">
        <v>8</v>
      </c>
      <c r="L564" s="285" t="s">
        <v>1897</v>
      </c>
      <c r="M564" s="223"/>
      <c r="N564" s="203"/>
      <c r="O564" s="222" t="s">
        <v>326</v>
      </c>
    </row>
    <row r="565" spans="1:15" ht="29.25" customHeight="1">
      <c r="A565" s="221" t="s">
        <v>6334</v>
      </c>
      <c r="B565" s="221" t="s">
        <v>774</v>
      </c>
      <c r="C565" s="222" t="s">
        <v>106</v>
      </c>
      <c r="D565" s="222" t="s">
        <v>164</v>
      </c>
      <c r="E565" s="199" t="s">
        <v>171</v>
      </c>
      <c r="F565" s="200"/>
      <c r="G565" s="200"/>
      <c r="H565" s="200"/>
      <c r="I565" s="200">
        <v>45516</v>
      </c>
      <c r="J565" s="143">
        <f t="shared" si="8"/>
        <v>45516</v>
      </c>
      <c r="K565" s="202">
        <v>8</v>
      </c>
      <c r="L565" s="284" t="s">
        <v>2059</v>
      </c>
      <c r="M565" s="223"/>
      <c r="N565" s="203"/>
      <c r="O565" s="222" t="s">
        <v>326</v>
      </c>
    </row>
    <row r="566" spans="1:15" ht="29.25" customHeight="1">
      <c r="A566" s="221" t="s">
        <v>6334</v>
      </c>
      <c r="B566" s="221" t="s">
        <v>774</v>
      </c>
      <c r="C566" s="222" t="s">
        <v>106</v>
      </c>
      <c r="D566" s="222" t="s">
        <v>164</v>
      </c>
      <c r="E566" s="199" t="s">
        <v>171</v>
      </c>
      <c r="F566" s="200"/>
      <c r="G566" s="200"/>
      <c r="H566" s="200"/>
      <c r="I566" s="200">
        <v>45517</v>
      </c>
      <c r="J566" s="143">
        <f t="shared" si="8"/>
        <v>45517</v>
      </c>
      <c r="K566" s="202">
        <v>8</v>
      </c>
      <c r="L566" s="284" t="s">
        <v>1630</v>
      </c>
      <c r="M566" s="223"/>
      <c r="N566" s="203"/>
      <c r="O566" s="222" t="s">
        <v>326</v>
      </c>
    </row>
    <row r="567" spans="1:15" ht="29.25" customHeight="1">
      <c r="A567" s="221" t="s">
        <v>6334</v>
      </c>
      <c r="B567" s="221" t="s">
        <v>774</v>
      </c>
      <c r="C567" s="222" t="s">
        <v>106</v>
      </c>
      <c r="D567" s="222" t="s">
        <v>164</v>
      </c>
      <c r="E567" s="199" t="s">
        <v>171</v>
      </c>
      <c r="F567" s="200"/>
      <c r="G567" s="200"/>
      <c r="H567" s="200"/>
      <c r="I567" s="200">
        <v>45518</v>
      </c>
      <c r="J567" s="143">
        <f t="shared" si="8"/>
        <v>45518</v>
      </c>
      <c r="K567" s="202">
        <v>8</v>
      </c>
      <c r="L567" s="284" t="s">
        <v>2059</v>
      </c>
      <c r="M567" s="223"/>
      <c r="N567" s="203"/>
      <c r="O567" s="222" t="s">
        <v>326</v>
      </c>
    </row>
    <row r="568" spans="1:15" ht="29.25" customHeight="1">
      <c r="A568" s="221" t="s">
        <v>6334</v>
      </c>
      <c r="B568" s="221" t="s">
        <v>774</v>
      </c>
      <c r="C568" s="222" t="s">
        <v>106</v>
      </c>
      <c r="D568" s="222" t="s">
        <v>164</v>
      </c>
      <c r="E568" s="199" t="s">
        <v>171</v>
      </c>
      <c r="F568" s="200"/>
      <c r="G568" s="200"/>
      <c r="H568" s="200"/>
      <c r="I568" s="200">
        <v>45519</v>
      </c>
      <c r="J568" s="143">
        <f t="shared" si="8"/>
        <v>45519</v>
      </c>
      <c r="K568" s="202">
        <v>8</v>
      </c>
      <c r="L568" s="284" t="s">
        <v>2059</v>
      </c>
      <c r="M568" s="223"/>
      <c r="N568" s="203"/>
      <c r="O568" s="222" t="s">
        <v>326</v>
      </c>
    </row>
    <row r="569" spans="1:15" ht="29.25" customHeight="1">
      <c r="A569" s="221" t="s">
        <v>6334</v>
      </c>
      <c r="B569" s="221" t="s">
        <v>774</v>
      </c>
      <c r="C569" s="222" t="s">
        <v>106</v>
      </c>
      <c r="D569" s="222" t="s">
        <v>164</v>
      </c>
      <c r="E569" s="199" t="s">
        <v>171</v>
      </c>
      <c r="F569" s="200"/>
      <c r="G569" s="200"/>
      <c r="H569" s="200"/>
      <c r="I569" s="200">
        <v>45520</v>
      </c>
      <c r="J569" s="143">
        <f t="shared" si="8"/>
        <v>45520</v>
      </c>
      <c r="K569" s="202">
        <v>8</v>
      </c>
      <c r="L569" s="285" t="s">
        <v>2060</v>
      </c>
      <c r="M569" s="223"/>
      <c r="N569" s="203"/>
      <c r="O569" s="222" t="s">
        <v>326</v>
      </c>
    </row>
    <row r="570" spans="1:15" ht="29.25" customHeight="1">
      <c r="A570" s="221" t="s">
        <v>6334</v>
      </c>
      <c r="B570" s="221" t="s">
        <v>774</v>
      </c>
      <c r="C570" s="222" t="s">
        <v>106</v>
      </c>
      <c r="D570" s="222" t="s">
        <v>164</v>
      </c>
      <c r="E570" s="199" t="s">
        <v>171</v>
      </c>
      <c r="F570" s="200"/>
      <c r="G570" s="200"/>
      <c r="H570" s="200"/>
      <c r="I570" s="200">
        <v>45523</v>
      </c>
      <c r="J570" s="143">
        <f t="shared" si="8"/>
        <v>45523</v>
      </c>
      <c r="K570" s="202">
        <v>8</v>
      </c>
      <c r="L570" s="285" t="s">
        <v>2060</v>
      </c>
      <c r="M570" s="223"/>
      <c r="N570" s="203"/>
      <c r="O570" s="222" t="s">
        <v>326</v>
      </c>
    </row>
    <row r="571" spans="1:15" ht="29.25" customHeight="1">
      <c r="A571" s="221" t="s">
        <v>6334</v>
      </c>
      <c r="B571" s="221" t="s">
        <v>774</v>
      </c>
      <c r="C571" s="222" t="s">
        <v>106</v>
      </c>
      <c r="D571" s="222" t="s">
        <v>164</v>
      </c>
      <c r="E571" s="199" t="s">
        <v>171</v>
      </c>
      <c r="F571" s="200"/>
      <c r="G571" s="200"/>
      <c r="H571" s="200"/>
      <c r="I571" s="200">
        <v>45524</v>
      </c>
      <c r="J571" s="143">
        <f t="shared" si="8"/>
        <v>45524</v>
      </c>
      <c r="K571" s="202">
        <v>8</v>
      </c>
      <c r="L571" s="285" t="s">
        <v>1897</v>
      </c>
      <c r="M571" s="223"/>
      <c r="N571" s="203"/>
      <c r="O571" s="222" t="s">
        <v>326</v>
      </c>
    </row>
    <row r="572" spans="1:15" ht="29.25" customHeight="1">
      <c r="A572" s="221" t="s">
        <v>6334</v>
      </c>
      <c r="B572" s="221" t="s">
        <v>774</v>
      </c>
      <c r="C572" s="222" t="s">
        <v>106</v>
      </c>
      <c r="D572" s="222" t="s">
        <v>164</v>
      </c>
      <c r="E572" s="199" t="s">
        <v>171</v>
      </c>
      <c r="F572" s="200"/>
      <c r="G572" s="200"/>
      <c r="H572" s="200"/>
      <c r="I572" s="200">
        <v>45525</v>
      </c>
      <c r="J572" s="143">
        <f t="shared" si="8"/>
        <v>45525</v>
      </c>
      <c r="K572" s="202">
        <v>8</v>
      </c>
      <c r="L572" s="285" t="s">
        <v>2060</v>
      </c>
      <c r="M572" s="223"/>
      <c r="N572" s="203"/>
      <c r="O572" s="222" t="s">
        <v>326</v>
      </c>
    </row>
    <row r="573" spans="1:15" ht="29.25" customHeight="1">
      <c r="A573" s="221" t="s">
        <v>6334</v>
      </c>
      <c r="B573" s="221" t="s">
        <v>774</v>
      </c>
      <c r="C573" s="222" t="s">
        <v>106</v>
      </c>
      <c r="D573" s="222" t="s">
        <v>164</v>
      </c>
      <c r="E573" s="199" t="s">
        <v>163</v>
      </c>
      <c r="F573" s="200" t="s">
        <v>670</v>
      </c>
      <c r="G573" s="200" t="s">
        <v>671</v>
      </c>
      <c r="H573" s="200" t="s">
        <v>689</v>
      </c>
      <c r="I573" s="200">
        <v>45526</v>
      </c>
      <c r="J573" s="143">
        <f t="shared" si="8"/>
        <v>45526</v>
      </c>
      <c r="K573" s="202">
        <v>8</v>
      </c>
      <c r="L573" s="285" t="s">
        <v>2435</v>
      </c>
      <c r="M573" s="223"/>
      <c r="N573" s="203">
        <v>0.35714285714285698</v>
      </c>
      <c r="O573" s="222" t="s">
        <v>970</v>
      </c>
    </row>
    <row r="574" spans="1:15" ht="29.25" customHeight="1">
      <c r="A574" s="221" t="s">
        <v>6334</v>
      </c>
      <c r="B574" s="221" t="s">
        <v>774</v>
      </c>
      <c r="C574" s="222" t="s">
        <v>106</v>
      </c>
      <c r="D574" s="222" t="s">
        <v>164</v>
      </c>
      <c r="E574" s="199" t="s">
        <v>165</v>
      </c>
      <c r="F574" s="200"/>
      <c r="G574" s="200"/>
      <c r="H574" s="200"/>
      <c r="I574" s="200">
        <v>45527</v>
      </c>
      <c r="J574" s="143">
        <f t="shared" si="8"/>
        <v>45527</v>
      </c>
      <c r="K574" s="202">
        <v>4</v>
      </c>
      <c r="L574" s="285" t="s">
        <v>170</v>
      </c>
      <c r="M574" s="223"/>
      <c r="N574" s="203"/>
      <c r="O574" s="222" t="s">
        <v>326</v>
      </c>
    </row>
    <row r="575" spans="1:15" ht="29.25" customHeight="1">
      <c r="A575" s="221" t="s">
        <v>6334</v>
      </c>
      <c r="B575" s="221" t="s">
        <v>774</v>
      </c>
      <c r="C575" s="222" t="s">
        <v>106</v>
      </c>
      <c r="D575" s="222" t="s">
        <v>164</v>
      </c>
      <c r="E575" s="199" t="s">
        <v>163</v>
      </c>
      <c r="F575" s="200" t="s">
        <v>670</v>
      </c>
      <c r="G575" s="200" t="s">
        <v>671</v>
      </c>
      <c r="H575" s="200" t="s">
        <v>689</v>
      </c>
      <c r="I575" s="200">
        <v>45527</v>
      </c>
      <c r="J575" s="143">
        <f t="shared" si="8"/>
        <v>45527</v>
      </c>
      <c r="K575" s="202">
        <v>4</v>
      </c>
      <c r="L575" s="285" t="s">
        <v>2435</v>
      </c>
      <c r="M575" s="223"/>
      <c r="N575" s="203">
        <v>0.35714285714285698</v>
      </c>
      <c r="O575" s="222" t="s">
        <v>970</v>
      </c>
    </row>
    <row r="576" spans="1:15" ht="29.25" customHeight="1">
      <c r="A576" s="221" t="s">
        <v>6334</v>
      </c>
      <c r="B576" s="221" t="s">
        <v>774</v>
      </c>
      <c r="C576" s="222" t="s">
        <v>106</v>
      </c>
      <c r="D576" s="222" t="s">
        <v>164</v>
      </c>
      <c r="E576" s="199" t="s">
        <v>163</v>
      </c>
      <c r="F576" s="200" t="s">
        <v>670</v>
      </c>
      <c r="G576" s="200" t="s">
        <v>671</v>
      </c>
      <c r="H576" s="200" t="s">
        <v>689</v>
      </c>
      <c r="I576" s="200">
        <v>45530</v>
      </c>
      <c r="J576" s="143">
        <f t="shared" si="8"/>
        <v>45530</v>
      </c>
      <c r="K576" s="202">
        <v>8</v>
      </c>
      <c r="L576" s="285" t="s">
        <v>2435</v>
      </c>
      <c r="M576" s="223"/>
      <c r="N576" s="203">
        <v>0.35714285714285698</v>
      </c>
      <c r="O576" s="222" t="s">
        <v>970</v>
      </c>
    </row>
    <row r="577" spans="1:15" ht="29.25" customHeight="1">
      <c r="A577" s="221" t="s">
        <v>6334</v>
      </c>
      <c r="B577" s="221" t="s">
        <v>774</v>
      </c>
      <c r="C577" s="222" t="s">
        <v>106</v>
      </c>
      <c r="D577" s="222" t="s">
        <v>164</v>
      </c>
      <c r="E577" s="199" t="s">
        <v>163</v>
      </c>
      <c r="F577" s="200" t="s">
        <v>670</v>
      </c>
      <c r="G577" s="200" t="s">
        <v>671</v>
      </c>
      <c r="H577" s="200" t="s">
        <v>686</v>
      </c>
      <c r="I577" s="200">
        <v>45531</v>
      </c>
      <c r="J577" s="143">
        <f t="shared" si="8"/>
        <v>45531</v>
      </c>
      <c r="K577" s="202">
        <v>8</v>
      </c>
      <c r="L577" s="285" t="s">
        <v>2435</v>
      </c>
      <c r="M577" s="223"/>
      <c r="N577" s="203">
        <v>0.57142857142857095</v>
      </c>
      <c r="O577" s="222" t="s">
        <v>970</v>
      </c>
    </row>
    <row r="578" spans="1:15" ht="29.25" customHeight="1">
      <c r="A578" s="221" t="s">
        <v>6334</v>
      </c>
      <c r="B578" s="221" t="s">
        <v>774</v>
      </c>
      <c r="C578" s="222" t="s">
        <v>106</v>
      </c>
      <c r="D578" s="222" t="s">
        <v>164</v>
      </c>
      <c r="E578" s="199" t="s">
        <v>163</v>
      </c>
      <c r="F578" s="200" t="s">
        <v>670</v>
      </c>
      <c r="G578" s="200" t="s">
        <v>671</v>
      </c>
      <c r="H578" s="200" t="s">
        <v>686</v>
      </c>
      <c r="I578" s="200">
        <v>45532</v>
      </c>
      <c r="J578" s="143">
        <f t="shared" si="8"/>
        <v>45532</v>
      </c>
      <c r="K578" s="202">
        <v>8</v>
      </c>
      <c r="L578" s="285" t="s">
        <v>2435</v>
      </c>
      <c r="M578" s="223"/>
      <c r="N578" s="203">
        <v>0.57142857142857095</v>
      </c>
      <c r="O578" s="222" t="s">
        <v>970</v>
      </c>
    </row>
    <row r="579" spans="1:15" ht="29.25" customHeight="1">
      <c r="A579" s="221" t="s">
        <v>6334</v>
      </c>
      <c r="B579" s="221" t="s">
        <v>774</v>
      </c>
      <c r="C579" s="222" t="s">
        <v>106</v>
      </c>
      <c r="D579" s="222" t="s">
        <v>164</v>
      </c>
      <c r="E579" s="199" t="s">
        <v>163</v>
      </c>
      <c r="F579" s="200" t="s">
        <v>670</v>
      </c>
      <c r="G579" s="200" t="s">
        <v>671</v>
      </c>
      <c r="H579" s="200" t="s">
        <v>686</v>
      </c>
      <c r="I579" s="200">
        <v>45533</v>
      </c>
      <c r="J579" s="143">
        <f t="shared" ref="J579:J642" si="9">I579</f>
        <v>45533</v>
      </c>
      <c r="K579" s="202">
        <v>8</v>
      </c>
      <c r="L579" s="285" t="s">
        <v>2435</v>
      </c>
      <c r="M579" s="223"/>
      <c r="N579" s="203">
        <v>0.57142857142857095</v>
      </c>
      <c r="O579" s="222" t="s">
        <v>970</v>
      </c>
    </row>
    <row r="580" spans="1:15" ht="29.25" customHeight="1">
      <c r="A580" s="221" t="s">
        <v>6334</v>
      </c>
      <c r="B580" s="221" t="s">
        <v>774</v>
      </c>
      <c r="C580" s="222" t="s">
        <v>106</v>
      </c>
      <c r="D580" s="222" t="s">
        <v>164</v>
      </c>
      <c r="E580" s="199" t="s">
        <v>163</v>
      </c>
      <c r="F580" s="200" t="s">
        <v>670</v>
      </c>
      <c r="G580" s="200" t="s">
        <v>671</v>
      </c>
      <c r="H580" s="200" t="s">
        <v>686</v>
      </c>
      <c r="I580" s="200">
        <v>45534</v>
      </c>
      <c r="J580" s="143">
        <f t="shared" si="9"/>
        <v>45534</v>
      </c>
      <c r="K580" s="202">
        <v>8</v>
      </c>
      <c r="L580" s="285" t="s">
        <v>2435</v>
      </c>
      <c r="M580" s="223"/>
      <c r="N580" s="203">
        <v>0.57142857142857095</v>
      </c>
      <c r="O580" s="222" t="s">
        <v>970</v>
      </c>
    </row>
    <row r="581" spans="1:15" ht="29.25" customHeight="1">
      <c r="A581" s="221" t="s">
        <v>6334</v>
      </c>
      <c r="B581" s="221" t="s">
        <v>774</v>
      </c>
      <c r="C581" s="222" t="s">
        <v>106</v>
      </c>
      <c r="D581" s="222" t="s">
        <v>164</v>
      </c>
      <c r="E581" s="199" t="s">
        <v>163</v>
      </c>
      <c r="F581" s="200" t="s">
        <v>1387</v>
      </c>
      <c r="G581" s="200" t="s">
        <v>1388</v>
      </c>
      <c r="H581" s="200" t="s">
        <v>1390</v>
      </c>
      <c r="I581" s="200">
        <v>45537</v>
      </c>
      <c r="J581" s="143">
        <f t="shared" si="9"/>
        <v>45537</v>
      </c>
      <c r="K581" s="202">
        <v>8</v>
      </c>
      <c r="L581" s="285" t="s">
        <v>2436</v>
      </c>
      <c r="M581" s="223"/>
      <c r="N581" s="203">
        <v>0.8</v>
      </c>
      <c r="O581" s="222" t="s">
        <v>943</v>
      </c>
    </row>
    <row r="582" spans="1:15" ht="29.25" customHeight="1">
      <c r="A582" s="221" t="s">
        <v>6334</v>
      </c>
      <c r="B582" s="221" t="s">
        <v>774</v>
      </c>
      <c r="C582" s="222" t="s">
        <v>106</v>
      </c>
      <c r="D582" s="222" t="s">
        <v>164</v>
      </c>
      <c r="E582" s="199" t="s">
        <v>163</v>
      </c>
      <c r="F582" s="200" t="s">
        <v>1387</v>
      </c>
      <c r="G582" s="200" t="s">
        <v>1388</v>
      </c>
      <c r="H582" s="200" t="s">
        <v>1390</v>
      </c>
      <c r="I582" s="200">
        <v>45538</v>
      </c>
      <c r="J582" s="143">
        <f t="shared" si="9"/>
        <v>45538</v>
      </c>
      <c r="K582" s="202">
        <v>8</v>
      </c>
      <c r="L582" s="285" t="s">
        <v>2436</v>
      </c>
      <c r="M582" s="223"/>
      <c r="N582" s="203">
        <v>0.8</v>
      </c>
      <c r="O582" s="222" t="s">
        <v>943</v>
      </c>
    </row>
    <row r="583" spans="1:15" ht="29.25" customHeight="1">
      <c r="A583" s="221" t="s">
        <v>6334</v>
      </c>
      <c r="B583" s="221" t="s">
        <v>774</v>
      </c>
      <c r="C583" s="222" t="s">
        <v>106</v>
      </c>
      <c r="D583" s="222" t="s">
        <v>164</v>
      </c>
      <c r="E583" s="199" t="s">
        <v>163</v>
      </c>
      <c r="F583" s="200" t="s">
        <v>1387</v>
      </c>
      <c r="G583" s="200" t="s">
        <v>1388</v>
      </c>
      <c r="H583" s="200" t="s">
        <v>1390</v>
      </c>
      <c r="I583" s="200">
        <v>45539</v>
      </c>
      <c r="J583" s="143">
        <f t="shared" si="9"/>
        <v>45539</v>
      </c>
      <c r="K583" s="202">
        <v>8</v>
      </c>
      <c r="L583" s="285" t="s">
        <v>2436</v>
      </c>
      <c r="M583" s="223"/>
      <c r="N583" s="203">
        <v>0.8</v>
      </c>
      <c r="O583" s="222" t="s">
        <v>943</v>
      </c>
    </row>
    <row r="584" spans="1:15" ht="29.25" customHeight="1">
      <c r="A584" s="221" t="s">
        <v>6334</v>
      </c>
      <c r="B584" s="221" t="s">
        <v>774</v>
      </c>
      <c r="C584" s="222" t="s">
        <v>106</v>
      </c>
      <c r="D584" s="222" t="s">
        <v>164</v>
      </c>
      <c r="E584" s="199" t="s">
        <v>163</v>
      </c>
      <c r="F584" s="200" t="s">
        <v>1387</v>
      </c>
      <c r="G584" s="200" t="s">
        <v>1388</v>
      </c>
      <c r="H584" s="200" t="s">
        <v>1390</v>
      </c>
      <c r="I584" s="200">
        <v>45540</v>
      </c>
      <c r="J584" s="143">
        <f t="shared" si="9"/>
        <v>45540</v>
      </c>
      <c r="K584" s="202">
        <v>8</v>
      </c>
      <c r="L584" s="285" t="s">
        <v>2436</v>
      </c>
      <c r="M584" s="223"/>
      <c r="N584" s="203">
        <v>0.8</v>
      </c>
      <c r="O584" s="222" t="s">
        <v>943</v>
      </c>
    </row>
    <row r="585" spans="1:15" ht="29.25" customHeight="1">
      <c r="A585" s="221" t="s">
        <v>6334</v>
      </c>
      <c r="B585" s="221" t="s">
        <v>774</v>
      </c>
      <c r="C585" s="222" t="s">
        <v>106</v>
      </c>
      <c r="D585" s="222" t="s">
        <v>164</v>
      </c>
      <c r="E585" s="199" t="s">
        <v>163</v>
      </c>
      <c r="F585" s="200" t="s">
        <v>1387</v>
      </c>
      <c r="G585" s="200" t="s">
        <v>1388</v>
      </c>
      <c r="H585" s="200" t="s">
        <v>1406</v>
      </c>
      <c r="I585" s="200">
        <v>45541</v>
      </c>
      <c r="J585" s="143">
        <f t="shared" si="9"/>
        <v>45541</v>
      </c>
      <c r="K585" s="202">
        <v>8</v>
      </c>
      <c r="L585" s="285" t="s">
        <v>2875</v>
      </c>
      <c r="M585" s="223"/>
      <c r="N585" s="203">
        <v>0.8</v>
      </c>
      <c r="O585" s="222" t="s">
        <v>940</v>
      </c>
    </row>
    <row r="586" spans="1:15" ht="29.25" customHeight="1">
      <c r="A586" s="221" t="s">
        <v>6334</v>
      </c>
      <c r="B586" s="221" t="s">
        <v>774</v>
      </c>
      <c r="C586" s="222" t="s">
        <v>106</v>
      </c>
      <c r="D586" s="222" t="s">
        <v>164</v>
      </c>
      <c r="E586" s="199" t="s">
        <v>163</v>
      </c>
      <c r="F586" s="200" t="s">
        <v>1387</v>
      </c>
      <c r="G586" s="200" t="s">
        <v>1388</v>
      </c>
      <c r="H586" s="200" t="s">
        <v>1397</v>
      </c>
      <c r="I586" s="200">
        <v>45544</v>
      </c>
      <c r="J586" s="143">
        <f t="shared" si="9"/>
        <v>45544</v>
      </c>
      <c r="K586" s="202">
        <v>8</v>
      </c>
      <c r="L586" s="285" t="s">
        <v>2875</v>
      </c>
      <c r="M586" s="223"/>
      <c r="N586" s="203">
        <v>0.4</v>
      </c>
      <c r="O586" s="222" t="s">
        <v>940</v>
      </c>
    </row>
    <row r="587" spans="1:15" ht="29.25" customHeight="1">
      <c r="A587" s="221" t="s">
        <v>6334</v>
      </c>
      <c r="B587" s="221" t="s">
        <v>774</v>
      </c>
      <c r="C587" s="222" t="s">
        <v>106</v>
      </c>
      <c r="D587" s="222" t="s">
        <v>164</v>
      </c>
      <c r="E587" s="199" t="s">
        <v>163</v>
      </c>
      <c r="F587" s="200" t="s">
        <v>1387</v>
      </c>
      <c r="G587" s="200" t="s">
        <v>1388</v>
      </c>
      <c r="H587" s="200" t="s">
        <v>1415</v>
      </c>
      <c r="I587" s="200">
        <v>45545</v>
      </c>
      <c r="J587" s="143">
        <f t="shared" si="9"/>
        <v>45545</v>
      </c>
      <c r="K587" s="202">
        <v>8</v>
      </c>
      <c r="L587" s="285" t="s">
        <v>2875</v>
      </c>
      <c r="M587" s="223"/>
      <c r="N587" s="203">
        <v>0.4</v>
      </c>
      <c r="O587" s="222" t="s">
        <v>940</v>
      </c>
    </row>
    <row r="588" spans="1:15" ht="29.25" customHeight="1">
      <c r="A588" s="221" t="s">
        <v>6334</v>
      </c>
      <c r="B588" s="221" t="s">
        <v>774</v>
      </c>
      <c r="C588" s="222" t="s">
        <v>106</v>
      </c>
      <c r="D588" s="222" t="s">
        <v>164</v>
      </c>
      <c r="E588" s="199" t="s">
        <v>163</v>
      </c>
      <c r="F588" s="200" t="s">
        <v>1387</v>
      </c>
      <c r="G588" s="200" t="s">
        <v>1388</v>
      </c>
      <c r="H588" s="200" t="s">
        <v>1447</v>
      </c>
      <c r="I588" s="200">
        <v>45546</v>
      </c>
      <c r="J588" s="143">
        <f t="shared" si="9"/>
        <v>45546</v>
      </c>
      <c r="K588" s="202">
        <v>8</v>
      </c>
      <c r="L588" s="285" t="s">
        <v>2875</v>
      </c>
      <c r="M588" s="223"/>
      <c r="N588" s="203">
        <v>2.8</v>
      </c>
      <c r="O588" s="222" t="s">
        <v>940</v>
      </c>
    </row>
    <row r="589" spans="1:15" ht="29.25" customHeight="1">
      <c r="A589" s="221" t="s">
        <v>6334</v>
      </c>
      <c r="B589" s="221" t="s">
        <v>774</v>
      </c>
      <c r="C589" s="222" t="s">
        <v>106</v>
      </c>
      <c r="D589" s="222" t="s">
        <v>164</v>
      </c>
      <c r="E589" s="199" t="s">
        <v>163</v>
      </c>
      <c r="F589" s="200" t="s">
        <v>1387</v>
      </c>
      <c r="G589" s="200" t="s">
        <v>1388</v>
      </c>
      <c r="H589" s="200" t="s">
        <v>1439</v>
      </c>
      <c r="I589" s="200">
        <v>45547</v>
      </c>
      <c r="J589" s="143">
        <f t="shared" si="9"/>
        <v>45547</v>
      </c>
      <c r="K589" s="202">
        <v>8</v>
      </c>
      <c r="L589" s="285" t="s">
        <v>2875</v>
      </c>
      <c r="M589" s="223"/>
      <c r="N589" s="203">
        <v>3.2</v>
      </c>
      <c r="O589" s="222" t="s">
        <v>940</v>
      </c>
    </row>
    <row r="590" spans="1:15" ht="29.25" customHeight="1">
      <c r="A590" s="221" t="s">
        <v>6334</v>
      </c>
      <c r="B590" s="221" t="s">
        <v>774</v>
      </c>
      <c r="C590" s="222" t="s">
        <v>106</v>
      </c>
      <c r="D590" s="222" t="s">
        <v>164</v>
      </c>
      <c r="E590" s="199" t="s">
        <v>163</v>
      </c>
      <c r="F590" s="200" t="s">
        <v>1387</v>
      </c>
      <c r="G590" s="200" t="s">
        <v>1388</v>
      </c>
      <c r="H590" s="200" t="s">
        <v>1443</v>
      </c>
      <c r="I590" s="200">
        <v>45548</v>
      </c>
      <c r="J590" s="143">
        <f t="shared" si="9"/>
        <v>45548</v>
      </c>
      <c r="K590" s="202">
        <v>8</v>
      </c>
      <c r="L590" s="285" t="s">
        <v>2875</v>
      </c>
      <c r="M590" s="223"/>
      <c r="N590" s="203">
        <v>4</v>
      </c>
      <c r="O590" s="222" t="s">
        <v>940</v>
      </c>
    </row>
    <row r="591" spans="1:15" ht="29.25" customHeight="1">
      <c r="A591" s="221" t="s">
        <v>6334</v>
      </c>
      <c r="B591" s="221" t="s">
        <v>774</v>
      </c>
      <c r="C591" s="222" t="s">
        <v>106</v>
      </c>
      <c r="D591" s="222" t="s">
        <v>164</v>
      </c>
      <c r="E591" s="199" t="s">
        <v>165</v>
      </c>
      <c r="F591" s="200"/>
      <c r="G591" s="200"/>
      <c r="H591" s="200"/>
      <c r="I591" s="200">
        <v>45551</v>
      </c>
      <c r="J591" s="143">
        <f t="shared" si="9"/>
        <v>45551</v>
      </c>
      <c r="K591" s="202">
        <v>8</v>
      </c>
      <c r="L591" s="285" t="s">
        <v>170</v>
      </c>
      <c r="M591" s="223"/>
      <c r="N591" s="203"/>
      <c r="O591" s="222" t="s">
        <v>326</v>
      </c>
    </row>
    <row r="592" spans="1:15" ht="29.25" customHeight="1">
      <c r="A592" s="221" t="s">
        <v>6334</v>
      </c>
      <c r="B592" s="221" t="s">
        <v>774</v>
      </c>
      <c r="C592" s="222" t="s">
        <v>106</v>
      </c>
      <c r="D592" s="222" t="s">
        <v>164</v>
      </c>
      <c r="E592" s="199" t="s">
        <v>163</v>
      </c>
      <c r="F592" s="200" t="s">
        <v>1387</v>
      </c>
      <c r="G592" s="200" t="s">
        <v>1388</v>
      </c>
      <c r="H592" s="200" t="s">
        <v>1447</v>
      </c>
      <c r="I592" s="200">
        <v>45553</v>
      </c>
      <c r="J592" s="143">
        <f t="shared" si="9"/>
        <v>45553</v>
      </c>
      <c r="K592" s="202">
        <v>8</v>
      </c>
      <c r="L592" s="285" t="s">
        <v>2875</v>
      </c>
      <c r="M592" s="223"/>
      <c r="N592" s="203">
        <v>2.8</v>
      </c>
      <c r="O592" s="222" t="s">
        <v>940</v>
      </c>
    </row>
    <row r="593" spans="1:15" ht="29.25" customHeight="1">
      <c r="A593" s="221" t="s">
        <v>6334</v>
      </c>
      <c r="B593" s="221" t="s">
        <v>774</v>
      </c>
      <c r="C593" s="222" t="s">
        <v>106</v>
      </c>
      <c r="D593" s="222" t="s">
        <v>164</v>
      </c>
      <c r="E593" s="199" t="s">
        <v>163</v>
      </c>
      <c r="F593" s="200" t="s">
        <v>1387</v>
      </c>
      <c r="G593" s="200" t="s">
        <v>1388</v>
      </c>
      <c r="H593" s="200" t="s">
        <v>1447</v>
      </c>
      <c r="I593" s="200">
        <v>45554</v>
      </c>
      <c r="J593" s="143">
        <f t="shared" si="9"/>
        <v>45554</v>
      </c>
      <c r="K593" s="202">
        <v>8</v>
      </c>
      <c r="L593" s="285" t="s">
        <v>2875</v>
      </c>
      <c r="M593" s="223"/>
      <c r="N593" s="203">
        <v>2.8</v>
      </c>
      <c r="O593" s="222" t="s">
        <v>940</v>
      </c>
    </row>
    <row r="594" spans="1:15" ht="29.25" customHeight="1">
      <c r="A594" s="221" t="s">
        <v>6334</v>
      </c>
      <c r="B594" s="221" t="s">
        <v>774</v>
      </c>
      <c r="C594" s="222" t="s">
        <v>106</v>
      </c>
      <c r="D594" s="222" t="s">
        <v>164</v>
      </c>
      <c r="E594" s="199" t="s">
        <v>163</v>
      </c>
      <c r="F594" s="200" t="s">
        <v>1387</v>
      </c>
      <c r="G594" s="200" t="s">
        <v>1388</v>
      </c>
      <c r="H594" s="200" t="s">
        <v>1443</v>
      </c>
      <c r="I594" s="200">
        <v>45555</v>
      </c>
      <c r="J594" s="143">
        <f t="shared" si="9"/>
        <v>45555</v>
      </c>
      <c r="K594" s="202">
        <v>8</v>
      </c>
      <c r="L594" s="285" t="s">
        <v>2875</v>
      </c>
      <c r="M594" s="223"/>
      <c r="N594" s="203">
        <v>4</v>
      </c>
      <c r="O594" s="222" t="s">
        <v>940</v>
      </c>
    </row>
    <row r="595" spans="1:15" ht="29.25" customHeight="1">
      <c r="A595" s="221" t="s">
        <v>6334</v>
      </c>
      <c r="B595" s="221" t="s">
        <v>774</v>
      </c>
      <c r="C595" s="222" t="s">
        <v>106</v>
      </c>
      <c r="D595" s="222" t="s">
        <v>164</v>
      </c>
      <c r="E595" s="199" t="s">
        <v>163</v>
      </c>
      <c r="F595" s="200" t="s">
        <v>1387</v>
      </c>
      <c r="G595" s="200" t="s">
        <v>1388</v>
      </c>
      <c r="H595" s="200" t="s">
        <v>1447</v>
      </c>
      <c r="I595" s="200">
        <v>45558</v>
      </c>
      <c r="J595" s="143">
        <f t="shared" si="9"/>
        <v>45558</v>
      </c>
      <c r="K595" s="202">
        <v>8</v>
      </c>
      <c r="L595" s="285" t="s">
        <v>2875</v>
      </c>
      <c r="M595" s="223"/>
      <c r="N595" s="203">
        <v>2.8</v>
      </c>
      <c r="O595" s="222" t="s">
        <v>940</v>
      </c>
    </row>
    <row r="596" spans="1:15" ht="29.25" customHeight="1">
      <c r="A596" s="221" t="s">
        <v>6334</v>
      </c>
      <c r="B596" s="221" t="s">
        <v>774</v>
      </c>
      <c r="C596" s="222" t="s">
        <v>106</v>
      </c>
      <c r="D596" s="222" t="s">
        <v>164</v>
      </c>
      <c r="E596" s="199" t="s">
        <v>163</v>
      </c>
      <c r="F596" s="200" t="s">
        <v>1391</v>
      </c>
      <c r="G596" s="200" t="s">
        <v>1392</v>
      </c>
      <c r="H596" s="200" t="s">
        <v>1451</v>
      </c>
      <c r="I596" s="200">
        <v>45559</v>
      </c>
      <c r="J596" s="143">
        <f t="shared" si="9"/>
        <v>45559</v>
      </c>
      <c r="K596" s="202">
        <v>8</v>
      </c>
      <c r="L596" s="285" t="s">
        <v>2875</v>
      </c>
      <c r="M596" s="223"/>
      <c r="N596" s="203">
        <v>2.4</v>
      </c>
      <c r="O596" s="222" t="s">
        <v>940</v>
      </c>
    </row>
    <row r="597" spans="1:15" ht="29.25" customHeight="1">
      <c r="A597" s="221" t="s">
        <v>6334</v>
      </c>
      <c r="B597" s="221" t="s">
        <v>774</v>
      </c>
      <c r="C597" s="222" t="s">
        <v>106</v>
      </c>
      <c r="D597" s="222" t="s">
        <v>164</v>
      </c>
      <c r="E597" s="199" t="s">
        <v>163</v>
      </c>
      <c r="F597" s="200" t="s">
        <v>1391</v>
      </c>
      <c r="G597" s="200" t="s">
        <v>1392</v>
      </c>
      <c r="H597" s="200" t="s">
        <v>1451</v>
      </c>
      <c r="I597" s="200">
        <v>45560</v>
      </c>
      <c r="J597" s="143">
        <f t="shared" si="9"/>
        <v>45560</v>
      </c>
      <c r="K597" s="202">
        <v>8</v>
      </c>
      <c r="L597" s="285" t="s">
        <v>2875</v>
      </c>
      <c r="M597" s="223"/>
      <c r="N597" s="203">
        <v>2.4</v>
      </c>
      <c r="O597" s="222" t="s">
        <v>940</v>
      </c>
    </row>
    <row r="598" spans="1:15" ht="29.25" customHeight="1">
      <c r="A598" s="221" t="s">
        <v>6334</v>
      </c>
      <c r="B598" s="221" t="s">
        <v>774</v>
      </c>
      <c r="C598" s="222" t="s">
        <v>106</v>
      </c>
      <c r="D598" s="222" t="s">
        <v>164</v>
      </c>
      <c r="E598" s="199" t="s">
        <v>163</v>
      </c>
      <c r="F598" s="200" t="s">
        <v>1391</v>
      </c>
      <c r="G598" s="200" t="s">
        <v>1392</v>
      </c>
      <c r="H598" s="200" t="s">
        <v>1451</v>
      </c>
      <c r="I598" s="200">
        <v>45561</v>
      </c>
      <c r="J598" s="143">
        <f t="shared" si="9"/>
        <v>45561</v>
      </c>
      <c r="K598" s="202">
        <v>8</v>
      </c>
      <c r="L598" s="285" t="s">
        <v>2875</v>
      </c>
      <c r="M598" s="223"/>
      <c r="N598" s="203">
        <v>2.4</v>
      </c>
      <c r="O598" s="222" t="s">
        <v>940</v>
      </c>
    </row>
    <row r="599" spans="1:15" ht="29.25" customHeight="1">
      <c r="A599" s="221" t="s">
        <v>6334</v>
      </c>
      <c r="B599" s="221" t="s">
        <v>774</v>
      </c>
      <c r="C599" s="222" t="s">
        <v>106</v>
      </c>
      <c r="D599" s="222" t="s">
        <v>164</v>
      </c>
      <c r="E599" s="199" t="s">
        <v>165</v>
      </c>
      <c r="F599" s="200"/>
      <c r="G599" s="200"/>
      <c r="H599" s="200"/>
      <c r="I599" s="200">
        <v>45562</v>
      </c>
      <c r="J599" s="143">
        <f t="shared" si="9"/>
        <v>45562</v>
      </c>
      <c r="K599" s="202">
        <v>8</v>
      </c>
      <c r="L599" s="285" t="s">
        <v>170</v>
      </c>
      <c r="M599" s="223"/>
      <c r="N599" s="203"/>
      <c r="O599" s="222" t="s">
        <v>326</v>
      </c>
    </row>
    <row r="600" spans="1:15" ht="29.25" customHeight="1">
      <c r="A600" s="221" t="s">
        <v>6334</v>
      </c>
      <c r="B600" s="221" t="s">
        <v>774</v>
      </c>
      <c r="C600" s="222" t="s">
        <v>106</v>
      </c>
      <c r="D600" s="222" t="s">
        <v>164</v>
      </c>
      <c r="E600" s="199" t="s">
        <v>163</v>
      </c>
      <c r="F600" s="200" t="s">
        <v>1391</v>
      </c>
      <c r="G600" s="200" t="s">
        <v>1392</v>
      </c>
      <c r="H600" s="200" t="s">
        <v>1451</v>
      </c>
      <c r="I600" s="200">
        <v>45565</v>
      </c>
      <c r="J600" s="143">
        <f t="shared" si="9"/>
        <v>45565</v>
      </c>
      <c r="K600" s="202">
        <v>8</v>
      </c>
      <c r="L600" s="285" t="s">
        <v>2875</v>
      </c>
      <c r="M600" s="223"/>
      <c r="N600" s="203">
        <v>2.4</v>
      </c>
      <c r="O600" s="222" t="s">
        <v>940</v>
      </c>
    </row>
    <row r="601" spans="1:15" ht="29.25" customHeight="1">
      <c r="A601" s="221" t="s">
        <v>6334</v>
      </c>
      <c r="B601" s="221" t="s">
        <v>774</v>
      </c>
      <c r="C601" s="222" t="s">
        <v>106</v>
      </c>
      <c r="D601" s="222" t="s">
        <v>164</v>
      </c>
      <c r="E601" s="199" t="s">
        <v>163</v>
      </c>
      <c r="F601" s="200" t="s">
        <v>1391</v>
      </c>
      <c r="G601" s="200" t="s">
        <v>1392</v>
      </c>
      <c r="H601" s="200" t="s">
        <v>1451</v>
      </c>
      <c r="I601" s="200">
        <v>45566</v>
      </c>
      <c r="J601" s="143">
        <f t="shared" si="9"/>
        <v>45566</v>
      </c>
      <c r="K601" s="202">
        <v>8</v>
      </c>
      <c r="L601" s="285" t="s">
        <v>2875</v>
      </c>
      <c r="M601" s="223"/>
      <c r="N601" s="203">
        <v>2.4</v>
      </c>
      <c r="O601" s="222" t="s">
        <v>940</v>
      </c>
    </row>
    <row r="602" spans="1:15" ht="29.25" customHeight="1">
      <c r="A602" s="221" t="s">
        <v>6334</v>
      </c>
      <c r="B602" s="221" t="s">
        <v>774</v>
      </c>
      <c r="C602" s="222" t="s">
        <v>106</v>
      </c>
      <c r="D602" s="222" t="s">
        <v>164</v>
      </c>
      <c r="E602" s="199" t="s">
        <v>163</v>
      </c>
      <c r="F602" s="200" t="s">
        <v>1391</v>
      </c>
      <c r="G602" s="200" t="s">
        <v>1392</v>
      </c>
      <c r="H602" s="200" t="s">
        <v>1451</v>
      </c>
      <c r="I602" s="200">
        <v>45569</v>
      </c>
      <c r="J602" s="143">
        <f t="shared" si="9"/>
        <v>45569</v>
      </c>
      <c r="K602" s="202">
        <v>8</v>
      </c>
      <c r="L602" s="285" t="s">
        <v>2875</v>
      </c>
      <c r="M602" s="223"/>
      <c r="N602" s="203">
        <v>2.4</v>
      </c>
      <c r="O602" s="222" t="s">
        <v>940</v>
      </c>
    </row>
    <row r="603" spans="1:15" ht="29.25" customHeight="1">
      <c r="A603" s="221" t="s">
        <v>6334</v>
      </c>
      <c r="B603" s="221" t="s">
        <v>774</v>
      </c>
      <c r="C603" s="222" t="s">
        <v>106</v>
      </c>
      <c r="D603" s="222" t="s">
        <v>164</v>
      </c>
      <c r="E603" s="199" t="s">
        <v>163</v>
      </c>
      <c r="F603" s="200" t="s">
        <v>1387</v>
      </c>
      <c r="G603" s="200" t="s">
        <v>1388</v>
      </c>
      <c r="H603" s="200" t="s">
        <v>1447</v>
      </c>
      <c r="I603" s="200">
        <v>45572</v>
      </c>
      <c r="J603" s="143">
        <f t="shared" si="9"/>
        <v>45572</v>
      </c>
      <c r="K603" s="202">
        <v>8</v>
      </c>
      <c r="L603" s="285" t="s">
        <v>2875</v>
      </c>
      <c r="M603" s="223"/>
      <c r="N603" s="203">
        <v>2.8</v>
      </c>
      <c r="O603" s="222" t="s">
        <v>940</v>
      </c>
    </row>
    <row r="604" spans="1:15" ht="29.25" customHeight="1">
      <c r="A604" s="221" t="s">
        <v>6334</v>
      </c>
      <c r="B604" s="221" t="s">
        <v>774</v>
      </c>
      <c r="C604" s="222" t="s">
        <v>106</v>
      </c>
      <c r="D604" s="222" t="s">
        <v>164</v>
      </c>
      <c r="E604" s="199" t="s">
        <v>174</v>
      </c>
      <c r="F604" s="200"/>
      <c r="G604" s="200"/>
      <c r="H604" s="200"/>
      <c r="I604" s="200">
        <v>45573</v>
      </c>
      <c r="J604" s="143">
        <f t="shared" si="9"/>
        <v>45573</v>
      </c>
      <c r="K604" s="202">
        <v>8</v>
      </c>
      <c r="L604" s="285" t="s">
        <v>3162</v>
      </c>
      <c r="M604" s="223"/>
      <c r="N604" s="203"/>
      <c r="O604" s="222" t="s">
        <v>326</v>
      </c>
    </row>
    <row r="605" spans="1:15" ht="29.25" customHeight="1">
      <c r="A605" s="221" t="s">
        <v>6334</v>
      </c>
      <c r="B605" s="221" t="s">
        <v>774</v>
      </c>
      <c r="C605" s="222" t="s">
        <v>106</v>
      </c>
      <c r="D605" s="222" t="s">
        <v>164</v>
      </c>
      <c r="E605" s="199" t="s">
        <v>163</v>
      </c>
      <c r="F605" s="200" t="s">
        <v>1387</v>
      </c>
      <c r="G605" s="200" t="s">
        <v>1388</v>
      </c>
      <c r="H605" s="200" t="s">
        <v>1439</v>
      </c>
      <c r="I605" s="200">
        <v>45574</v>
      </c>
      <c r="J605" s="143">
        <f t="shared" si="9"/>
        <v>45574</v>
      </c>
      <c r="K605" s="202">
        <v>8</v>
      </c>
      <c r="L605" s="285" t="s">
        <v>2875</v>
      </c>
      <c r="M605" s="223"/>
      <c r="N605" s="203">
        <v>3.2</v>
      </c>
      <c r="O605" s="222" t="s">
        <v>940</v>
      </c>
    </row>
    <row r="606" spans="1:15" ht="29.25" customHeight="1">
      <c r="A606" s="221" t="s">
        <v>6334</v>
      </c>
      <c r="B606" s="221" t="s">
        <v>774</v>
      </c>
      <c r="C606" s="222" t="s">
        <v>106</v>
      </c>
      <c r="D606" s="222" t="s">
        <v>164</v>
      </c>
      <c r="E606" s="199" t="s">
        <v>165</v>
      </c>
      <c r="F606" s="200"/>
      <c r="G606" s="200"/>
      <c r="H606" s="200"/>
      <c r="I606" s="200">
        <v>45576</v>
      </c>
      <c r="J606" s="143">
        <f t="shared" si="9"/>
        <v>45576</v>
      </c>
      <c r="K606" s="202">
        <v>8</v>
      </c>
      <c r="L606" s="285" t="s">
        <v>170</v>
      </c>
      <c r="M606" s="223"/>
      <c r="N606" s="203"/>
      <c r="O606" s="222" t="s">
        <v>326</v>
      </c>
    </row>
    <row r="607" spans="1:15" ht="29.25" customHeight="1">
      <c r="A607" s="221" t="s">
        <v>6334</v>
      </c>
      <c r="B607" s="221" t="s">
        <v>774</v>
      </c>
      <c r="C607" s="222" t="s">
        <v>106</v>
      </c>
      <c r="D607" s="222" t="s">
        <v>164</v>
      </c>
      <c r="E607" s="199" t="s">
        <v>163</v>
      </c>
      <c r="F607" s="200" t="s">
        <v>1387</v>
      </c>
      <c r="G607" s="200" t="s">
        <v>1388</v>
      </c>
      <c r="H607" s="200" t="s">
        <v>1439</v>
      </c>
      <c r="I607" s="200">
        <v>45579</v>
      </c>
      <c r="J607" s="143">
        <f t="shared" si="9"/>
        <v>45579</v>
      </c>
      <c r="K607" s="202">
        <v>8</v>
      </c>
      <c r="L607" s="285" t="s">
        <v>2875</v>
      </c>
      <c r="M607" s="223"/>
      <c r="N607" s="203">
        <v>3.2</v>
      </c>
      <c r="O607" s="222" t="s">
        <v>940</v>
      </c>
    </row>
    <row r="608" spans="1:15" ht="29.25" customHeight="1">
      <c r="A608" s="221" t="s">
        <v>6334</v>
      </c>
      <c r="B608" s="221" t="s">
        <v>774</v>
      </c>
      <c r="C608" s="222" t="s">
        <v>106</v>
      </c>
      <c r="D608" s="222" t="s">
        <v>164</v>
      </c>
      <c r="E608" s="199" t="s">
        <v>163</v>
      </c>
      <c r="F608" s="200" t="s">
        <v>1387</v>
      </c>
      <c r="G608" s="200" t="s">
        <v>1388</v>
      </c>
      <c r="H608" s="200" t="s">
        <v>1439</v>
      </c>
      <c r="I608" s="200">
        <v>45580</v>
      </c>
      <c r="J608" s="143">
        <f t="shared" si="9"/>
        <v>45580</v>
      </c>
      <c r="K608" s="202">
        <v>8</v>
      </c>
      <c r="L608" s="285" t="s">
        <v>2875</v>
      </c>
      <c r="M608" s="223"/>
      <c r="N608" s="203">
        <v>3.2</v>
      </c>
      <c r="O608" s="222" t="s">
        <v>940</v>
      </c>
    </row>
    <row r="609" spans="1:15" ht="29.25" customHeight="1">
      <c r="A609" s="221" t="s">
        <v>6334</v>
      </c>
      <c r="B609" s="221" t="s">
        <v>774</v>
      </c>
      <c r="C609" s="222" t="s">
        <v>106</v>
      </c>
      <c r="D609" s="222" t="s">
        <v>164</v>
      </c>
      <c r="E609" s="199" t="s">
        <v>163</v>
      </c>
      <c r="F609" s="200" t="s">
        <v>1387</v>
      </c>
      <c r="G609" s="200" t="s">
        <v>1388</v>
      </c>
      <c r="H609" s="200" t="s">
        <v>1443</v>
      </c>
      <c r="I609" s="200">
        <v>45580</v>
      </c>
      <c r="J609" s="143">
        <f t="shared" si="9"/>
        <v>45580</v>
      </c>
      <c r="K609" s="202">
        <v>8</v>
      </c>
      <c r="L609" s="285" t="s">
        <v>2875</v>
      </c>
      <c r="M609" s="223"/>
      <c r="N609" s="203">
        <v>4</v>
      </c>
      <c r="O609" s="222" t="s">
        <v>940</v>
      </c>
    </row>
    <row r="610" spans="1:15" ht="29.25" customHeight="1">
      <c r="A610" s="221" t="s">
        <v>6334</v>
      </c>
      <c r="B610" s="221" t="s">
        <v>774</v>
      </c>
      <c r="C610" s="222" t="s">
        <v>106</v>
      </c>
      <c r="D610" s="222" t="s">
        <v>164</v>
      </c>
      <c r="E610" s="199" t="s">
        <v>163</v>
      </c>
      <c r="F610" s="200" t="s">
        <v>1387</v>
      </c>
      <c r="G610" s="200" t="s">
        <v>1388</v>
      </c>
      <c r="H610" s="200" t="s">
        <v>1447</v>
      </c>
      <c r="I610" s="200">
        <v>45581</v>
      </c>
      <c r="J610" s="143">
        <f t="shared" si="9"/>
        <v>45581</v>
      </c>
      <c r="K610" s="202">
        <v>8</v>
      </c>
      <c r="L610" s="285" t="s">
        <v>2875</v>
      </c>
      <c r="M610" s="223"/>
      <c r="N610" s="203">
        <v>2.8</v>
      </c>
      <c r="O610" s="222" t="s">
        <v>940</v>
      </c>
    </row>
    <row r="611" spans="1:15" ht="29.25" customHeight="1">
      <c r="A611" s="221" t="s">
        <v>6334</v>
      </c>
      <c r="B611" s="221" t="s">
        <v>774</v>
      </c>
      <c r="C611" s="222" t="s">
        <v>106</v>
      </c>
      <c r="D611" s="222" t="s">
        <v>164</v>
      </c>
      <c r="E611" s="199" t="s">
        <v>163</v>
      </c>
      <c r="F611" s="200" t="s">
        <v>1387</v>
      </c>
      <c r="G611" s="200" t="s">
        <v>1388</v>
      </c>
      <c r="H611" s="200" t="s">
        <v>1439</v>
      </c>
      <c r="I611" s="200">
        <v>45581</v>
      </c>
      <c r="J611" s="143">
        <f t="shared" si="9"/>
        <v>45581</v>
      </c>
      <c r="K611" s="202">
        <v>8</v>
      </c>
      <c r="L611" s="285" t="s">
        <v>3306</v>
      </c>
      <c r="M611" s="223"/>
      <c r="N611" s="203">
        <v>3.2</v>
      </c>
      <c r="O611" s="222" t="s">
        <v>940</v>
      </c>
    </row>
    <row r="612" spans="1:15" ht="29.25" customHeight="1">
      <c r="A612" s="221" t="s">
        <v>6334</v>
      </c>
      <c r="B612" s="221" t="s">
        <v>774</v>
      </c>
      <c r="C612" s="222" t="s">
        <v>106</v>
      </c>
      <c r="D612" s="222" t="s">
        <v>164</v>
      </c>
      <c r="E612" s="199" t="s">
        <v>163</v>
      </c>
      <c r="F612" s="200" t="s">
        <v>1387</v>
      </c>
      <c r="G612" s="200" t="s">
        <v>1388</v>
      </c>
      <c r="H612" s="200" t="s">
        <v>1439</v>
      </c>
      <c r="I612" s="200">
        <v>45582</v>
      </c>
      <c r="J612" s="143">
        <f t="shared" si="9"/>
        <v>45582</v>
      </c>
      <c r="K612" s="202">
        <v>8</v>
      </c>
      <c r="L612" s="285" t="s">
        <v>2875</v>
      </c>
      <c r="M612" s="223"/>
      <c r="N612" s="203">
        <v>3.2</v>
      </c>
      <c r="O612" s="222" t="s">
        <v>940</v>
      </c>
    </row>
    <row r="613" spans="1:15" ht="29.25" customHeight="1">
      <c r="A613" s="221" t="s">
        <v>6334</v>
      </c>
      <c r="B613" s="221" t="s">
        <v>774</v>
      </c>
      <c r="C613" s="222" t="s">
        <v>106</v>
      </c>
      <c r="D613" s="222" t="s">
        <v>164</v>
      </c>
      <c r="E613" s="199" t="s">
        <v>163</v>
      </c>
      <c r="F613" s="200" t="s">
        <v>1387</v>
      </c>
      <c r="G613" s="200" t="s">
        <v>1388</v>
      </c>
      <c r="H613" s="200" t="s">
        <v>1443</v>
      </c>
      <c r="I613" s="200">
        <v>45583</v>
      </c>
      <c r="J613" s="143">
        <f t="shared" si="9"/>
        <v>45583</v>
      </c>
      <c r="K613" s="202">
        <v>8</v>
      </c>
      <c r="L613" s="285" t="s">
        <v>2875</v>
      </c>
      <c r="M613" s="223"/>
      <c r="N613" s="203">
        <v>4</v>
      </c>
      <c r="O613" s="222" t="s">
        <v>940</v>
      </c>
    </row>
    <row r="614" spans="1:15" ht="29.25" customHeight="1">
      <c r="A614" s="221" t="s">
        <v>6334</v>
      </c>
      <c r="B614" s="221" t="s">
        <v>774</v>
      </c>
      <c r="C614" s="222" t="s">
        <v>106</v>
      </c>
      <c r="D614" s="222" t="s">
        <v>164</v>
      </c>
      <c r="E614" s="199" t="s">
        <v>163</v>
      </c>
      <c r="F614" s="200" t="s">
        <v>1387</v>
      </c>
      <c r="G614" s="200" t="s">
        <v>1388</v>
      </c>
      <c r="H614" s="200" t="s">
        <v>1443</v>
      </c>
      <c r="I614" s="200">
        <v>45586</v>
      </c>
      <c r="J614" s="143">
        <f t="shared" si="9"/>
        <v>45586</v>
      </c>
      <c r="K614" s="202">
        <v>8</v>
      </c>
      <c r="L614" s="285" t="s">
        <v>2875</v>
      </c>
      <c r="M614" s="223"/>
      <c r="N614" s="203">
        <v>4</v>
      </c>
      <c r="O614" s="222" t="s">
        <v>940</v>
      </c>
    </row>
    <row r="615" spans="1:15" ht="29.25" customHeight="1">
      <c r="A615" s="221" t="s">
        <v>6334</v>
      </c>
      <c r="B615" s="221" t="s">
        <v>774</v>
      </c>
      <c r="C615" s="222" t="s">
        <v>106</v>
      </c>
      <c r="D615" s="222" t="s">
        <v>164</v>
      </c>
      <c r="E615" s="199" t="s">
        <v>163</v>
      </c>
      <c r="F615" s="200" t="s">
        <v>1387</v>
      </c>
      <c r="G615" s="200" t="s">
        <v>1388</v>
      </c>
      <c r="H615" s="200" t="s">
        <v>1439</v>
      </c>
      <c r="I615" s="200">
        <v>45587</v>
      </c>
      <c r="J615" s="143">
        <f t="shared" si="9"/>
        <v>45587</v>
      </c>
      <c r="K615" s="202">
        <v>8</v>
      </c>
      <c r="L615" s="285" t="s">
        <v>2875</v>
      </c>
      <c r="M615" s="223"/>
      <c r="N615" s="203">
        <v>3.2</v>
      </c>
      <c r="O615" s="222" t="s">
        <v>940</v>
      </c>
    </row>
    <row r="616" spans="1:15" ht="29.25" customHeight="1">
      <c r="A616" s="221" t="s">
        <v>6334</v>
      </c>
      <c r="B616" s="221" t="s">
        <v>774</v>
      </c>
      <c r="C616" s="222" t="s">
        <v>106</v>
      </c>
      <c r="D616" s="222" t="s">
        <v>164</v>
      </c>
      <c r="E616" s="199" t="s">
        <v>163</v>
      </c>
      <c r="F616" s="200" t="s">
        <v>1387</v>
      </c>
      <c r="G616" s="200" t="s">
        <v>1388</v>
      </c>
      <c r="H616" s="200" t="s">
        <v>1443</v>
      </c>
      <c r="I616" s="200">
        <v>45588</v>
      </c>
      <c r="J616" s="143">
        <f t="shared" si="9"/>
        <v>45588</v>
      </c>
      <c r="K616" s="202">
        <v>8</v>
      </c>
      <c r="L616" s="285" t="s">
        <v>2875</v>
      </c>
      <c r="M616" s="223"/>
      <c r="N616" s="203">
        <v>4</v>
      </c>
      <c r="O616" s="222" t="s">
        <v>940</v>
      </c>
    </row>
    <row r="617" spans="1:15" ht="29.25" customHeight="1">
      <c r="A617" s="221" t="s">
        <v>6334</v>
      </c>
      <c r="B617" s="221" t="s">
        <v>774</v>
      </c>
      <c r="C617" s="222" t="s">
        <v>106</v>
      </c>
      <c r="D617" s="222" t="s">
        <v>164</v>
      </c>
      <c r="E617" s="199" t="s">
        <v>163</v>
      </c>
      <c r="F617" s="200" t="s">
        <v>1387</v>
      </c>
      <c r="G617" s="200" t="s">
        <v>1388</v>
      </c>
      <c r="H617" s="200" t="s">
        <v>1443</v>
      </c>
      <c r="I617" s="200">
        <v>45589</v>
      </c>
      <c r="J617" s="143">
        <f t="shared" si="9"/>
        <v>45589</v>
      </c>
      <c r="K617" s="202">
        <v>8</v>
      </c>
      <c r="L617" s="285" t="s">
        <v>2875</v>
      </c>
      <c r="M617" s="223"/>
      <c r="N617" s="203">
        <v>4</v>
      </c>
      <c r="O617" s="222" t="s">
        <v>940</v>
      </c>
    </row>
    <row r="618" spans="1:15" ht="29.25" customHeight="1">
      <c r="A618" s="221" t="s">
        <v>6334</v>
      </c>
      <c r="B618" s="221" t="s">
        <v>774</v>
      </c>
      <c r="C618" s="222" t="s">
        <v>106</v>
      </c>
      <c r="D618" s="222" t="s">
        <v>164</v>
      </c>
      <c r="E618" s="199" t="s">
        <v>163</v>
      </c>
      <c r="F618" s="200" t="s">
        <v>1387</v>
      </c>
      <c r="G618" s="200" t="s">
        <v>1388</v>
      </c>
      <c r="H618" s="200"/>
      <c r="I618" s="200">
        <v>45590</v>
      </c>
      <c r="J618" s="143">
        <f t="shared" si="9"/>
        <v>45590</v>
      </c>
      <c r="K618" s="202">
        <v>8</v>
      </c>
      <c r="L618" s="285" t="s">
        <v>2875</v>
      </c>
      <c r="M618" s="223"/>
      <c r="N618" s="203"/>
      <c r="O618" s="222" t="s">
        <v>326</v>
      </c>
    </row>
    <row r="619" spans="1:15" ht="29.25" customHeight="1">
      <c r="A619" s="221" t="s">
        <v>6334</v>
      </c>
      <c r="B619" s="221" t="s">
        <v>774</v>
      </c>
      <c r="C619" s="222" t="s">
        <v>106</v>
      </c>
      <c r="D619" s="222" t="s">
        <v>164</v>
      </c>
      <c r="E619" s="199" t="s">
        <v>163</v>
      </c>
      <c r="F619" s="200" t="s">
        <v>1387</v>
      </c>
      <c r="G619" s="200" t="s">
        <v>1388</v>
      </c>
      <c r="H619" s="200" t="s">
        <v>1443</v>
      </c>
      <c r="I619" s="200">
        <v>45593</v>
      </c>
      <c r="J619" s="143">
        <f t="shared" si="9"/>
        <v>45593</v>
      </c>
      <c r="K619" s="202">
        <v>8</v>
      </c>
      <c r="L619" s="285" t="s">
        <v>2875</v>
      </c>
      <c r="M619" s="223"/>
      <c r="N619" s="203">
        <v>4</v>
      </c>
      <c r="O619" s="222" t="s">
        <v>940</v>
      </c>
    </row>
    <row r="620" spans="1:15" ht="29.25" customHeight="1">
      <c r="A620" s="221" t="s">
        <v>6334</v>
      </c>
      <c r="B620" s="221" t="s">
        <v>774</v>
      </c>
      <c r="C620" s="222" t="s">
        <v>106</v>
      </c>
      <c r="D620" s="222" t="s">
        <v>164</v>
      </c>
      <c r="E620" s="199" t="s">
        <v>163</v>
      </c>
      <c r="F620" s="200" t="s">
        <v>1387</v>
      </c>
      <c r="G620" s="200" t="s">
        <v>1388</v>
      </c>
      <c r="H620" s="200" t="s">
        <v>1447</v>
      </c>
      <c r="I620" s="200">
        <v>45594</v>
      </c>
      <c r="J620" s="143">
        <f t="shared" si="9"/>
        <v>45594</v>
      </c>
      <c r="K620" s="202">
        <v>8</v>
      </c>
      <c r="L620" s="285" t="s">
        <v>2875</v>
      </c>
      <c r="M620" s="223"/>
      <c r="N620" s="203">
        <v>2.8</v>
      </c>
      <c r="O620" s="222" t="s">
        <v>940</v>
      </c>
    </row>
    <row r="621" spans="1:15" ht="29.25" customHeight="1">
      <c r="A621" s="221" t="s">
        <v>6334</v>
      </c>
      <c r="B621" s="221" t="s">
        <v>774</v>
      </c>
      <c r="C621" s="222" t="s">
        <v>106</v>
      </c>
      <c r="D621" s="222" t="s">
        <v>164</v>
      </c>
      <c r="E621" s="199" t="s">
        <v>165</v>
      </c>
      <c r="F621" s="200"/>
      <c r="G621" s="200"/>
      <c r="H621" s="200"/>
      <c r="I621" s="200">
        <v>45596</v>
      </c>
      <c r="J621" s="143">
        <f t="shared" si="9"/>
        <v>45596</v>
      </c>
      <c r="K621" s="202">
        <v>8</v>
      </c>
      <c r="L621" s="285" t="s">
        <v>170</v>
      </c>
      <c r="M621" s="223"/>
      <c r="N621" s="203"/>
      <c r="O621" s="222" t="s">
        <v>326</v>
      </c>
    </row>
    <row r="622" spans="1:15" ht="29.25" customHeight="1">
      <c r="A622" s="221" t="s">
        <v>6334</v>
      </c>
      <c r="B622" s="221" t="s">
        <v>774</v>
      </c>
      <c r="C622" s="222" t="s">
        <v>106</v>
      </c>
      <c r="D622" s="222" t="s">
        <v>164</v>
      </c>
      <c r="E622" s="199" t="s">
        <v>163</v>
      </c>
      <c r="F622" s="200" t="s">
        <v>1387</v>
      </c>
      <c r="G622" s="200" t="s">
        <v>1388</v>
      </c>
      <c r="H622" s="200" t="s">
        <v>1439</v>
      </c>
      <c r="I622" s="200">
        <v>45597</v>
      </c>
      <c r="J622" s="143">
        <f t="shared" si="9"/>
        <v>45597</v>
      </c>
      <c r="K622" s="202">
        <v>8</v>
      </c>
      <c r="L622" s="285" t="s">
        <v>2875</v>
      </c>
      <c r="M622" s="223"/>
      <c r="N622" s="203">
        <v>3.2</v>
      </c>
      <c r="O622" s="222" t="s">
        <v>940</v>
      </c>
    </row>
    <row r="623" spans="1:15" ht="29.25" customHeight="1">
      <c r="A623" s="221" t="s">
        <v>6334</v>
      </c>
      <c r="B623" s="221" t="s">
        <v>774</v>
      </c>
      <c r="C623" s="222" t="s">
        <v>106</v>
      </c>
      <c r="D623" s="222" t="s">
        <v>164</v>
      </c>
      <c r="E623" s="199" t="s">
        <v>163</v>
      </c>
      <c r="F623" s="200" t="s">
        <v>1387</v>
      </c>
      <c r="G623" s="200" t="s">
        <v>1388</v>
      </c>
      <c r="H623" s="200" t="s">
        <v>1443</v>
      </c>
      <c r="I623" s="200">
        <v>45600</v>
      </c>
      <c r="J623" s="143">
        <f t="shared" si="9"/>
        <v>45600</v>
      </c>
      <c r="K623" s="202">
        <v>8</v>
      </c>
      <c r="L623" s="285" t="s">
        <v>2875</v>
      </c>
      <c r="M623" s="223"/>
      <c r="N623" s="203">
        <v>4</v>
      </c>
      <c r="O623" s="222" t="s">
        <v>940</v>
      </c>
    </row>
    <row r="624" spans="1:15" ht="29.25" customHeight="1">
      <c r="A624" s="221" t="s">
        <v>6334</v>
      </c>
      <c r="B624" s="221" t="s">
        <v>774</v>
      </c>
      <c r="C624" s="222" t="s">
        <v>106</v>
      </c>
      <c r="D624" s="222" t="s">
        <v>164</v>
      </c>
      <c r="E624" s="199" t="s">
        <v>163</v>
      </c>
      <c r="F624" s="200" t="s">
        <v>1387</v>
      </c>
      <c r="G624" s="200" t="s">
        <v>1388</v>
      </c>
      <c r="H624" s="200" t="s">
        <v>1443</v>
      </c>
      <c r="I624" s="200">
        <v>45601</v>
      </c>
      <c r="J624" s="143">
        <f t="shared" si="9"/>
        <v>45601</v>
      </c>
      <c r="K624" s="202">
        <v>8</v>
      </c>
      <c r="L624" s="285" t="s">
        <v>2875</v>
      </c>
      <c r="M624" s="223"/>
      <c r="N624" s="203">
        <v>4</v>
      </c>
      <c r="O624" s="222" t="s">
        <v>940</v>
      </c>
    </row>
    <row r="625" spans="1:15" ht="29.25" customHeight="1">
      <c r="A625" s="221" t="s">
        <v>6334</v>
      </c>
      <c r="B625" s="221" t="s">
        <v>774</v>
      </c>
      <c r="C625" s="222" t="s">
        <v>106</v>
      </c>
      <c r="D625" s="222" t="s">
        <v>164</v>
      </c>
      <c r="E625" s="199" t="s">
        <v>163</v>
      </c>
      <c r="F625" s="200" t="s">
        <v>1387</v>
      </c>
      <c r="G625" s="200" t="s">
        <v>1388</v>
      </c>
      <c r="H625" s="200" t="s">
        <v>1457</v>
      </c>
      <c r="I625" s="200">
        <v>45602</v>
      </c>
      <c r="J625" s="143">
        <f t="shared" si="9"/>
        <v>45602</v>
      </c>
      <c r="K625" s="202">
        <v>8</v>
      </c>
      <c r="L625" s="285" t="s">
        <v>2875</v>
      </c>
      <c r="M625" s="223"/>
      <c r="N625" s="203">
        <v>1.18</v>
      </c>
      <c r="O625" s="222" t="s">
        <v>972</v>
      </c>
    </row>
    <row r="626" spans="1:15" ht="29.25" customHeight="1">
      <c r="A626" s="221" t="s">
        <v>6334</v>
      </c>
      <c r="B626" s="221" t="s">
        <v>774</v>
      </c>
      <c r="C626" s="222" t="s">
        <v>106</v>
      </c>
      <c r="D626" s="222" t="s">
        <v>164</v>
      </c>
      <c r="E626" s="199" t="s">
        <v>163</v>
      </c>
      <c r="F626" s="200" t="s">
        <v>1387</v>
      </c>
      <c r="G626" s="200" t="s">
        <v>1388</v>
      </c>
      <c r="H626" s="200" t="s">
        <v>1455</v>
      </c>
      <c r="I626" s="200">
        <v>45603</v>
      </c>
      <c r="J626" s="143">
        <f t="shared" si="9"/>
        <v>45603</v>
      </c>
      <c r="K626" s="202">
        <v>8</v>
      </c>
      <c r="L626" s="285" t="s">
        <v>2875</v>
      </c>
      <c r="M626" s="223"/>
      <c r="N626" s="203">
        <v>1.52</v>
      </c>
      <c r="O626" s="222" t="s">
        <v>972</v>
      </c>
    </row>
    <row r="627" spans="1:15" ht="29.25" customHeight="1">
      <c r="A627" s="221" t="s">
        <v>6334</v>
      </c>
      <c r="B627" s="221" t="s">
        <v>774</v>
      </c>
      <c r="C627" s="222" t="s">
        <v>106</v>
      </c>
      <c r="D627" s="222" t="s">
        <v>164</v>
      </c>
      <c r="E627" s="199" t="s">
        <v>163</v>
      </c>
      <c r="F627" s="200" t="s">
        <v>1391</v>
      </c>
      <c r="G627" s="200" t="s">
        <v>1392</v>
      </c>
      <c r="H627" s="200" t="s">
        <v>1465</v>
      </c>
      <c r="I627" s="200">
        <v>45604</v>
      </c>
      <c r="J627" s="143">
        <f t="shared" si="9"/>
        <v>45604</v>
      </c>
      <c r="K627" s="202">
        <v>8</v>
      </c>
      <c r="L627" s="285" t="s">
        <v>2875</v>
      </c>
      <c r="M627" s="223"/>
      <c r="N627" s="203">
        <v>4.8</v>
      </c>
      <c r="O627" s="222" t="s">
        <v>967</v>
      </c>
    </row>
    <row r="628" spans="1:15" ht="29.25" customHeight="1">
      <c r="A628" s="221" t="s">
        <v>6334</v>
      </c>
      <c r="B628" s="221" t="s">
        <v>774</v>
      </c>
      <c r="C628" s="222" t="s">
        <v>106</v>
      </c>
      <c r="D628" s="222" t="s">
        <v>164</v>
      </c>
      <c r="E628" s="199" t="s">
        <v>163</v>
      </c>
      <c r="F628" s="200" t="s">
        <v>1391</v>
      </c>
      <c r="G628" s="200" t="s">
        <v>1392</v>
      </c>
      <c r="H628" s="200" t="s">
        <v>1465</v>
      </c>
      <c r="I628" s="200">
        <v>45607</v>
      </c>
      <c r="J628" s="143">
        <f t="shared" si="9"/>
        <v>45607</v>
      </c>
      <c r="K628" s="202">
        <v>8</v>
      </c>
      <c r="L628" s="285" t="s">
        <v>2875</v>
      </c>
      <c r="M628" s="223"/>
      <c r="N628" s="203">
        <v>4.8</v>
      </c>
      <c r="O628" s="222" t="s">
        <v>967</v>
      </c>
    </row>
    <row r="629" spans="1:15" ht="29.25" customHeight="1">
      <c r="A629" s="221" t="s">
        <v>6334</v>
      </c>
      <c r="B629" s="221" t="s">
        <v>774</v>
      </c>
      <c r="C629" s="222" t="s">
        <v>106</v>
      </c>
      <c r="D629" s="222" t="s">
        <v>164</v>
      </c>
      <c r="E629" s="199" t="s">
        <v>163</v>
      </c>
      <c r="F629" s="200" t="s">
        <v>1391</v>
      </c>
      <c r="G629" s="200" t="s">
        <v>1392</v>
      </c>
      <c r="H629" s="200" t="s">
        <v>1465</v>
      </c>
      <c r="I629" s="200">
        <v>45608</v>
      </c>
      <c r="J629" s="143">
        <f t="shared" si="9"/>
        <v>45608</v>
      </c>
      <c r="K629" s="202">
        <v>8</v>
      </c>
      <c r="L629" s="285" t="s">
        <v>2875</v>
      </c>
      <c r="M629" s="223"/>
      <c r="N629" s="203">
        <v>4.8</v>
      </c>
      <c r="O629" s="222" t="s">
        <v>967</v>
      </c>
    </row>
    <row r="630" spans="1:15" ht="29.25" customHeight="1">
      <c r="A630" s="221" t="s">
        <v>6334</v>
      </c>
      <c r="B630" s="221" t="s">
        <v>774</v>
      </c>
      <c r="C630" s="222" t="s">
        <v>106</v>
      </c>
      <c r="D630" s="222" t="s">
        <v>164</v>
      </c>
      <c r="E630" s="199" t="s">
        <v>163</v>
      </c>
      <c r="F630" s="200" t="s">
        <v>1391</v>
      </c>
      <c r="G630" s="200" t="s">
        <v>1392</v>
      </c>
      <c r="H630" s="200" t="s">
        <v>1465</v>
      </c>
      <c r="I630" s="200">
        <v>45609</v>
      </c>
      <c r="J630" s="143">
        <f t="shared" si="9"/>
        <v>45609</v>
      </c>
      <c r="K630" s="202">
        <v>8</v>
      </c>
      <c r="L630" s="285" t="s">
        <v>2875</v>
      </c>
      <c r="M630" s="223"/>
      <c r="N630" s="203">
        <v>4.8</v>
      </c>
      <c r="O630" s="222" t="s">
        <v>967</v>
      </c>
    </row>
    <row r="631" spans="1:15" ht="29.25" customHeight="1">
      <c r="A631" s="221" t="s">
        <v>6334</v>
      </c>
      <c r="B631" s="221" t="s">
        <v>774</v>
      </c>
      <c r="C631" s="222" t="s">
        <v>106</v>
      </c>
      <c r="D631" s="222" t="s">
        <v>164</v>
      </c>
      <c r="E631" s="199" t="s">
        <v>163</v>
      </c>
      <c r="F631" s="200" t="s">
        <v>1391</v>
      </c>
      <c r="G631" s="200" t="s">
        <v>1392</v>
      </c>
      <c r="H631" s="200" t="s">
        <v>1465</v>
      </c>
      <c r="I631" s="200">
        <v>45610</v>
      </c>
      <c r="J631" s="143">
        <f t="shared" si="9"/>
        <v>45610</v>
      </c>
      <c r="K631" s="202">
        <v>8</v>
      </c>
      <c r="L631" s="285" t="s">
        <v>2875</v>
      </c>
      <c r="M631" s="223"/>
      <c r="N631" s="203">
        <v>4.8</v>
      </c>
      <c r="O631" s="222" t="s">
        <v>967</v>
      </c>
    </row>
    <row r="632" spans="1:15" ht="29.25" customHeight="1">
      <c r="A632" s="221" t="s">
        <v>6334</v>
      </c>
      <c r="B632" s="221" t="s">
        <v>774</v>
      </c>
      <c r="C632" s="222" t="s">
        <v>106</v>
      </c>
      <c r="D632" s="222" t="s">
        <v>164</v>
      </c>
      <c r="E632" s="199" t="s">
        <v>163</v>
      </c>
      <c r="F632" s="200" t="s">
        <v>1391</v>
      </c>
      <c r="G632" s="200" t="s">
        <v>1392</v>
      </c>
      <c r="H632" s="200" t="s">
        <v>1465</v>
      </c>
      <c r="I632" s="200">
        <v>45611</v>
      </c>
      <c r="J632" s="143">
        <f t="shared" si="9"/>
        <v>45611</v>
      </c>
      <c r="K632" s="202">
        <v>8</v>
      </c>
      <c r="L632" s="285" t="s">
        <v>2875</v>
      </c>
      <c r="M632" s="223"/>
      <c r="N632" s="203">
        <v>4.8</v>
      </c>
      <c r="O632" s="222" t="s">
        <v>967</v>
      </c>
    </row>
    <row r="633" spans="1:15" ht="29.25" customHeight="1">
      <c r="A633" s="221" t="s">
        <v>6334</v>
      </c>
      <c r="B633" s="221" t="s">
        <v>774</v>
      </c>
      <c r="C633" s="222" t="s">
        <v>106</v>
      </c>
      <c r="D633" s="222" t="s">
        <v>164</v>
      </c>
      <c r="E633" s="199" t="s">
        <v>163</v>
      </c>
      <c r="F633" s="200" t="s">
        <v>1387</v>
      </c>
      <c r="G633" s="200" t="s">
        <v>1388</v>
      </c>
      <c r="H633" s="200" t="s">
        <v>1455</v>
      </c>
      <c r="I633" s="200">
        <v>45614</v>
      </c>
      <c r="J633" s="143">
        <f t="shared" si="9"/>
        <v>45614</v>
      </c>
      <c r="K633" s="202">
        <v>8</v>
      </c>
      <c r="L633" s="285" t="s">
        <v>2875</v>
      </c>
      <c r="M633" s="223"/>
      <c r="N633" s="203">
        <v>1.52</v>
      </c>
      <c r="O633" s="222" t="s">
        <v>972</v>
      </c>
    </row>
    <row r="634" spans="1:15" ht="29.25" customHeight="1">
      <c r="A634" s="221" t="s">
        <v>6334</v>
      </c>
      <c r="B634" s="221" t="s">
        <v>774</v>
      </c>
      <c r="C634" s="222" t="s">
        <v>106</v>
      </c>
      <c r="D634" s="222" t="s">
        <v>164</v>
      </c>
      <c r="E634" s="199" t="s">
        <v>163</v>
      </c>
      <c r="F634" s="200" t="s">
        <v>1387</v>
      </c>
      <c r="G634" s="200" t="s">
        <v>1388</v>
      </c>
      <c r="H634" s="200" t="s">
        <v>1455</v>
      </c>
      <c r="I634" s="200">
        <v>45615</v>
      </c>
      <c r="J634" s="143">
        <f t="shared" si="9"/>
        <v>45615</v>
      </c>
      <c r="K634" s="202">
        <v>8</v>
      </c>
      <c r="L634" s="285" t="s">
        <v>2875</v>
      </c>
      <c r="M634" s="223"/>
      <c r="N634" s="203">
        <v>1.52</v>
      </c>
      <c r="O634" s="222" t="s">
        <v>972</v>
      </c>
    </row>
    <row r="635" spans="1:15" ht="29.25" customHeight="1">
      <c r="A635" s="221" t="s">
        <v>6334</v>
      </c>
      <c r="B635" s="221" t="s">
        <v>774</v>
      </c>
      <c r="C635" s="222" t="s">
        <v>106</v>
      </c>
      <c r="D635" s="222" t="s">
        <v>164</v>
      </c>
      <c r="E635" s="199" t="s">
        <v>163</v>
      </c>
      <c r="F635" s="200" t="s">
        <v>1387</v>
      </c>
      <c r="G635" s="200" t="s">
        <v>1388</v>
      </c>
      <c r="H635" s="200" t="s">
        <v>1455</v>
      </c>
      <c r="I635" s="200">
        <v>45616</v>
      </c>
      <c r="J635" s="143">
        <f t="shared" si="9"/>
        <v>45616</v>
      </c>
      <c r="K635" s="202">
        <v>8</v>
      </c>
      <c r="L635" s="285" t="s">
        <v>2875</v>
      </c>
      <c r="M635" s="223"/>
      <c r="N635" s="203">
        <v>1.52</v>
      </c>
      <c r="O635" s="222" t="s">
        <v>972</v>
      </c>
    </row>
    <row r="636" spans="1:15" ht="29.25" customHeight="1">
      <c r="A636" s="221" t="s">
        <v>6334</v>
      </c>
      <c r="B636" s="221" t="s">
        <v>774</v>
      </c>
      <c r="C636" s="222" t="s">
        <v>106</v>
      </c>
      <c r="D636" s="222" t="s">
        <v>164</v>
      </c>
      <c r="E636" s="199" t="s">
        <v>163</v>
      </c>
      <c r="F636" s="200" t="s">
        <v>1387</v>
      </c>
      <c r="G636" s="200" t="s">
        <v>1388</v>
      </c>
      <c r="H636" s="200" t="s">
        <v>1455</v>
      </c>
      <c r="I636" s="200">
        <v>45617</v>
      </c>
      <c r="J636" s="143">
        <f t="shared" si="9"/>
        <v>45617</v>
      </c>
      <c r="K636" s="202">
        <v>8</v>
      </c>
      <c r="L636" s="285" t="s">
        <v>2875</v>
      </c>
      <c r="M636" s="223"/>
      <c r="N636" s="203">
        <v>1.52</v>
      </c>
      <c r="O636" s="222" t="s">
        <v>972</v>
      </c>
    </row>
    <row r="637" spans="1:15" ht="29.25" customHeight="1">
      <c r="A637" s="221" t="s">
        <v>6334</v>
      </c>
      <c r="B637" s="221" t="s">
        <v>774</v>
      </c>
      <c r="C637" s="222" t="s">
        <v>106</v>
      </c>
      <c r="D637" s="222" t="s">
        <v>164</v>
      </c>
      <c r="E637" s="199" t="s">
        <v>163</v>
      </c>
      <c r="F637" s="200" t="s">
        <v>1387</v>
      </c>
      <c r="G637" s="200" t="s">
        <v>1388</v>
      </c>
      <c r="H637" s="200" t="s">
        <v>1455</v>
      </c>
      <c r="I637" s="200">
        <v>45618</v>
      </c>
      <c r="J637" s="143">
        <f t="shared" si="9"/>
        <v>45618</v>
      </c>
      <c r="K637" s="202">
        <v>8</v>
      </c>
      <c r="L637" s="285" t="s">
        <v>2875</v>
      </c>
      <c r="M637" s="223"/>
      <c r="N637" s="203">
        <v>1.52</v>
      </c>
      <c r="O637" s="222" t="s">
        <v>972</v>
      </c>
    </row>
    <row r="638" spans="1:15" ht="29.25" customHeight="1">
      <c r="A638" s="221" t="s">
        <v>6334</v>
      </c>
      <c r="B638" s="221" t="s">
        <v>774</v>
      </c>
      <c r="C638" s="222" t="s">
        <v>106</v>
      </c>
      <c r="D638" s="222" t="s">
        <v>164</v>
      </c>
      <c r="E638" s="199" t="s">
        <v>163</v>
      </c>
      <c r="F638" s="200" t="s">
        <v>1387</v>
      </c>
      <c r="G638" s="200" t="s">
        <v>1388</v>
      </c>
      <c r="H638" s="200" t="s">
        <v>1455</v>
      </c>
      <c r="I638" s="200">
        <v>45621</v>
      </c>
      <c r="J638" s="143">
        <f t="shared" si="9"/>
        <v>45621</v>
      </c>
      <c r="K638" s="202">
        <v>8</v>
      </c>
      <c r="L638" s="285" t="s">
        <v>2875</v>
      </c>
      <c r="M638" s="223"/>
      <c r="N638" s="203">
        <v>1.52</v>
      </c>
      <c r="O638" s="222" t="s">
        <v>972</v>
      </c>
    </row>
    <row r="639" spans="1:15" ht="29.25" customHeight="1">
      <c r="A639" s="221" t="s">
        <v>6334</v>
      </c>
      <c r="B639" s="221" t="s">
        <v>774</v>
      </c>
      <c r="C639" s="222" t="s">
        <v>106</v>
      </c>
      <c r="D639" s="222" t="s">
        <v>164</v>
      </c>
      <c r="E639" s="199" t="s">
        <v>165</v>
      </c>
      <c r="F639" s="200"/>
      <c r="G639" s="200"/>
      <c r="H639" s="200"/>
      <c r="I639" s="200">
        <v>45622</v>
      </c>
      <c r="J639" s="143">
        <f t="shared" si="9"/>
        <v>45622</v>
      </c>
      <c r="K639" s="202">
        <v>4</v>
      </c>
      <c r="L639" s="285" t="s">
        <v>170</v>
      </c>
      <c r="M639" s="223"/>
      <c r="N639" s="203"/>
      <c r="O639" s="222" t="s">
        <v>326</v>
      </c>
    </row>
    <row r="640" spans="1:15" ht="29.25" customHeight="1">
      <c r="A640" s="221" t="s">
        <v>6334</v>
      </c>
      <c r="B640" s="221" t="s">
        <v>774</v>
      </c>
      <c r="C640" s="222" t="s">
        <v>106</v>
      </c>
      <c r="D640" s="222" t="s">
        <v>164</v>
      </c>
      <c r="E640" s="199" t="s">
        <v>163</v>
      </c>
      <c r="F640" s="200" t="s">
        <v>1387</v>
      </c>
      <c r="G640" s="200" t="s">
        <v>1388</v>
      </c>
      <c r="H640" s="200" t="s">
        <v>1457</v>
      </c>
      <c r="I640" s="200">
        <v>45622</v>
      </c>
      <c r="J640" s="143">
        <f t="shared" si="9"/>
        <v>45622</v>
      </c>
      <c r="K640" s="202">
        <v>4</v>
      </c>
      <c r="L640" s="285" t="s">
        <v>2875</v>
      </c>
      <c r="M640" s="223"/>
      <c r="N640" s="203">
        <v>1.18</v>
      </c>
      <c r="O640" s="222" t="s">
        <v>972</v>
      </c>
    </row>
    <row r="641" spans="1:15" ht="29.25" customHeight="1">
      <c r="A641" s="221" t="s">
        <v>6334</v>
      </c>
      <c r="B641" s="221" t="s">
        <v>774</v>
      </c>
      <c r="C641" s="222" t="s">
        <v>106</v>
      </c>
      <c r="D641" s="222" t="s">
        <v>164</v>
      </c>
      <c r="E641" s="199" t="s">
        <v>163</v>
      </c>
      <c r="F641" s="200" t="s">
        <v>1387</v>
      </c>
      <c r="G641" s="200" t="s">
        <v>1388</v>
      </c>
      <c r="H641" s="200" t="s">
        <v>1457</v>
      </c>
      <c r="I641" s="200">
        <v>45623</v>
      </c>
      <c r="J641" s="143">
        <f t="shared" si="9"/>
        <v>45623</v>
      </c>
      <c r="K641" s="202">
        <v>8</v>
      </c>
      <c r="L641" s="285" t="s">
        <v>2875</v>
      </c>
      <c r="M641" s="223"/>
      <c r="N641" s="203">
        <v>1.18</v>
      </c>
      <c r="O641" s="222" t="s">
        <v>972</v>
      </c>
    </row>
    <row r="642" spans="1:15" ht="29.25" customHeight="1">
      <c r="A642" s="221" t="s">
        <v>6334</v>
      </c>
      <c r="B642" s="221" t="s">
        <v>774</v>
      </c>
      <c r="C642" s="222" t="s">
        <v>106</v>
      </c>
      <c r="D642" s="222" t="s">
        <v>164</v>
      </c>
      <c r="E642" s="199" t="s">
        <v>163</v>
      </c>
      <c r="F642" s="200" t="s">
        <v>1387</v>
      </c>
      <c r="G642" s="200" t="s">
        <v>1388</v>
      </c>
      <c r="H642" s="200" t="s">
        <v>1455</v>
      </c>
      <c r="I642" s="200">
        <v>45623</v>
      </c>
      <c r="J642" s="143">
        <f t="shared" si="9"/>
        <v>45623</v>
      </c>
      <c r="K642" s="202">
        <v>8</v>
      </c>
      <c r="L642" s="285" t="s">
        <v>2875</v>
      </c>
      <c r="M642" s="223"/>
      <c r="N642" s="203">
        <v>1.52</v>
      </c>
      <c r="O642" s="222" t="s">
        <v>972</v>
      </c>
    </row>
    <row r="643" spans="1:15" ht="29.25" customHeight="1">
      <c r="A643" s="221" t="s">
        <v>6334</v>
      </c>
      <c r="B643" s="221" t="s">
        <v>774</v>
      </c>
      <c r="C643" s="222" t="s">
        <v>106</v>
      </c>
      <c r="D643" s="222" t="s">
        <v>164</v>
      </c>
      <c r="E643" s="199" t="s">
        <v>163</v>
      </c>
      <c r="F643" s="200" t="s">
        <v>1387</v>
      </c>
      <c r="G643" s="200" t="s">
        <v>1388</v>
      </c>
      <c r="H643" s="200" t="s">
        <v>1457</v>
      </c>
      <c r="I643" s="200">
        <v>45624</v>
      </c>
      <c r="J643" s="143">
        <f t="shared" ref="J643:J706" si="10">I643</f>
        <v>45624</v>
      </c>
      <c r="K643" s="202">
        <v>8</v>
      </c>
      <c r="L643" s="285" t="s">
        <v>2875</v>
      </c>
      <c r="M643" s="223"/>
      <c r="N643" s="203">
        <v>1.18</v>
      </c>
      <c r="O643" s="222" t="s">
        <v>972</v>
      </c>
    </row>
    <row r="644" spans="1:15" ht="29.25" customHeight="1">
      <c r="A644" s="221" t="s">
        <v>6334</v>
      </c>
      <c r="B644" s="221" t="s">
        <v>774</v>
      </c>
      <c r="C644" s="222" t="s">
        <v>106</v>
      </c>
      <c r="D644" s="222" t="s">
        <v>164</v>
      </c>
      <c r="E644" s="199" t="s">
        <v>163</v>
      </c>
      <c r="F644" s="200" t="s">
        <v>1387</v>
      </c>
      <c r="G644" s="200" t="s">
        <v>1388</v>
      </c>
      <c r="H644" s="200" t="s">
        <v>1455</v>
      </c>
      <c r="I644" s="200">
        <v>45624</v>
      </c>
      <c r="J644" s="143">
        <f t="shared" si="10"/>
        <v>45624</v>
      </c>
      <c r="K644" s="202">
        <v>8</v>
      </c>
      <c r="L644" s="285" t="s">
        <v>2875</v>
      </c>
      <c r="M644" s="223"/>
      <c r="N644" s="203">
        <v>1.52</v>
      </c>
      <c r="O644" s="222" t="s">
        <v>972</v>
      </c>
    </row>
    <row r="645" spans="1:15" ht="29.25" customHeight="1">
      <c r="A645" s="221" t="s">
        <v>6334</v>
      </c>
      <c r="B645" s="221" t="s">
        <v>774</v>
      </c>
      <c r="C645" s="222" t="s">
        <v>106</v>
      </c>
      <c r="D645" s="222" t="s">
        <v>164</v>
      </c>
      <c r="E645" s="199" t="s">
        <v>163</v>
      </c>
      <c r="F645" s="200" t="s">
        <v>1387</v>
      </c>
      <c r="G645" s="200" t="s">
        <v>1388</v>
      </c>
      <c r="H645" s="200" t="s">
        <v>1457</v>
      </c>
      <c r="I645" s="200">
        <v>45625</v>
      </c>
      <c r="J645" s="143">
        <f t="shared" si="10"/>
        <v>45625</v>
      </c>
      <c r="K645" s="202">
        <v>8</v>
      </c>
      <c r="L645" s="285" t="s">
        <v>2875</v>
      </c>
      <c r="M645" s="223"/>
      <c r="N645" s="203">
        <v>1.18</v>
      </c>
      <c r="O645" s="222" t="s">
        <v>972</v>
      </c>
    </row>
    <row r="646" spans="1:15" ht="29.25" customHeight="1">
      <c r="A646" s="221" t="s">
        <v>6334</v>
      </c>
      <c r="B646" s="221" t="s">
        <v>774</v>
      </c>
      <c r="C646" s="222" t="s">
        <v>106</v>
      </c>
      <c r="D646" s="222" t="s">
        <v>164</v>
      </c>
      <c r="E646" s="199" t="s">
        <v>163</v>
      </c>
      <c r="F646" s="200" t="s">
        <v>1387</v>
      </c>
      <c r="G646" s="200" t="s">
        <v>1388</v>
      </c>
      <c r="H646" s="200" t="s">
        <v>1455</v>
      </c>
      <c r="I646" s="200">
        <v>45625</v>
      </c>
      <c r="J646" s="143">
        <f t="shared" si="10"/>
        <v>45625</v>
      </c>
      <c r="K646" s="202">
        <v>8</v>
      </c>
      <c r="L646" s="285" t="s">
        <v>2875</v>
      </c>
      <c r="M646" s="223"/>
      <c r="N646" s="203">
        <v>1.52</v>
      </c>
      <c r="O646" s="222" t="s">
        <v>972</v>
      </c>
    </row>
    <row r="647" spans="1:15" ht="29.25" customHeight="1">
      <c r="A647" s="221" t="s">
        <v>6334</v>
      </c>
      <c r="B647" s="221" t="s">
        <v>774</v>
      </c>
      <c r="C647" s="222" t="s">
        <v>106</v>
      </c>
      <c r="D647" s="222" t="s">
        <v>164</v>
      </c>
      <c r="E647" s="199" t="s">
        <v>163</v>
      </c>
      <c r="F647" s="200" t="s">
        <v>1387</v>
      </c>
      <c r="G647" s="200" t="s">
        <v>1388</v>
      </c>
      <c r="H647" s="200" t="s">
        <v>1455</v>
      </c>
      <c r="I647" s="200">
        <v>45628</v>
      </c>
      <c r="J647" s="143">
        <f t="shared" si="10"/>
        <v>45628</v>
      </c>
      <c r="K647" s="202">
        <v>8</v>
      </c>
      <c r="L647" s="285" t="s">
        <v>2875</v>
      </c>
      <c r="M647" s="223"/>
      <c r="N647" s="203">
        <v>1.52</v>
      </c>
      <c r="O647" s="222" t="s">
        <v>972</v>
      </c>
    </row>
    <row r="648" spans="1:15" ht="29.25" customHeight="1">
      <c r="A648" s="221" t="s">
        <v>6334</v>
      </c>
      <c r="B648" s="221" t="s">
        <v>774</v>
      </c>
      <c r="C648" s="222" t="s">
        <v>106</v>
      </c>
      <c r="D648" s="222" t="s">
        <v>164</v>
      </c>
      <c r="E648" s="199" t="s">
        <v>163</v>
      </c>
      <c r="F648" s="200" t="s">
        <v>1387</v>
      </c>
      <c r="G648" s="200" t="s">
        <v>1388</v>
      </c>
      <c r="H648" s="200" t="s">
        <v>1455</v>
      </c>
      <c r="I648" s="200">
        <v>45629</v>
      </c>
      <c r="J648" s="143">
        <f t="shared" si="10"/>
        <v>45629</v>
      </c>
      <c r="K648" s="202">
        <v>8</v>
      </c>
      <c r="L648" s="285" t="s">
        <v>2875</v>
      </c>
      <c r="M648" s="223"/>
      <c r="N648" s="203">
        <v>1.52</v>
      </c>
      <c r="O648" s="222" t="s">
        <v>972</v>
      </c>
    </row>
    <row r="649" spans="1:15" ht="29.25" customHeight="1">
      <c r="A649" s="221" t="s">
        <v>6334</v>
      </c>
      <c r="B649" s="221" t="s">
        <v>774</v>
      </c>
      <c r="C649" s="222" t="s">
        <v>106</v>
      </c>
      <c r="D649" s="222" t="s">
        <v>164</v>
      </c>
      <c r="E649" s="199" t="s">
        <v>163</v>
      </c>
      <c r="F649" s="200" t="s">
        <v>1387</v>
      </c>
      <c r="G649" s="200" t="s">
        <v>1388</v>
      </c>
      <c r="H649" s="200" t="s">
        <v>1455</v>
      </c>
      <c r="I649" s="200">
        <v>45630</v>
      </c>
      <c r="J649" s="143">
        <f t="shared" si="10"/>
        <v>45630</v>
      </c>
      <c r="K649" s="202">
        <v>8</v>
      </c>
      <c r="L649" s="285" t="s">
        <v>2875</v>
      </c>
      <c r="M649" s="223"/>
      <c r="N649" s="203">
        <v>1.52</v>
      </c>
      <c r="O649" s="222" t="s">
        <v>972</v>
      </c>
    </row>
    <row r="650" spans="1:15" ht="29.25" customHeight="1">
      <c r="A650" s="221" t="s">
        <v>6334</v>
      </c>
      <c r="B650" s="221" t="s">
        <v>774</v>
      </c>
      <c r="C650" s="222" t="s">
        <v>106</v>
      </c>
      <c r="D650" s="222" t="s">
        <v>164</v>
      </c>
      <c r="E650" s="199" t="s">
        <v>163</v>
      </c>
      <c r="F650" s="200" t="s">
        <v>1387</v>
      </c>
      <c r="G650" s="200" t="s">
        <v>1388</v>
      </c>
      <c r="H650" s="200" t="s">
        <v>1457</v>
      </c>
      <c r="I650" s="200">
        <v>45631</v>
      </c>
      <c r="J650" s="143">
        <f t="shared" si="10"/>
        <v>45631</v>
      </c>
      <c r="K650" s="202">
        <v>8</v>
      </c>
      <c r="L650" s="285" t="s">
        <v>2875</v>
      </c>
      <c r="M650" s="223"/>
      <c r="N650" s="203">
        <v>1.18</v>
      </c>
      <c r="O650" s="222" t="s">
        <v>972</v>
      </c>
    </row>
    <row r="651" spans="1:15" ht="29.25" customHeight="1">
      <c r="A651" s="221" t="s">
        <v>6334</v>
      </c>
      <c r="B651" s="221" t="s">
        <v>774</v>
      </c>
      <c r="C651" s="222" t="s">
        <v>106</v>
      </c>
      <c r="D651" s="222" t="s">
        <v>164</v>
      </c>
      <c r="E651" s="199" t="s">
        <v>163</v>
      </c>
      <c r="F651" s="200" t="s">
        <v>1387</v>
      </c>
      <c r="G651" s="200" t="s">
        <v>1388</v>
      </c>
      <c r="H651" s="200" t="s">
        <v>1457</v>
      </c>
      <c r="I651" s="200">
        <v>45632</v>
      </c>
      <c r="J651" s="143">
        <f t="shared" si="10"/>
        <v>45632</v>
      </c>
      <c r="K651" s="202">
        <v>8</v>
      </c>
      <c r="L651" s="285" t="s">
        <v>2875</v>
      </c>
      <c r="M651" s="223"/>
      <c r="N651" s="203">
        <v>1.18</v>
      </c>
      <c r="O651" s="222" t="s">
        <v>972</v>
      </c>
    </row>
    <row r="652" spans="1:15" ht="29.25" customHeight="1">
      <c r="A652" s="221" t="s">
        <v>6334</v>
      </c>
      <c r="B652" s="221" t="s">
        <v>774</v>
      </c>
      <c r="C652" s="222" t="s">
        <v>106</v>
      </c>
      <c r="D652" s="222" t="s">
        <v>164</v>
      </c>
      <c r="E652" s="199" t="s">
        <v>163</v>
      </c>
      <c r="F652" s="200" t="s">
        <v>1387</v>
      </c>
      <c r="G652" s="200" t="s">
        <v>1388</v>
      </c>
      <c r="H652" s="200" t="s">
        <v>1457</v>
      </c>
      <c r="I652" s="200">
        <v>45635</v>
      </c>
      <c r="J652" s="143">
        <f t="shared" si="10"/>
        <v>45635</v>
      </c>
      <c r="K652" s="202">
        <v>8</v>
      </c>
      <c r="L652" s="285" t="s">
        <v>2875</v>
      </c>
      <c r="M652" s="223"/>
      <c r="N652" s="203">
        <v>1.18</v>
      </c>
      <c r="O652" s="222" t="s">
        <v>972</v>
      </c>
    </row>
    <row r="653" spans="1:15" ht="29.25" customHeight="1">
      <c r="A653" s="221" t="s">
        <v>6334</v>
      </c>
      <c r="B653" s="221" t="s">
        <v>774</v>
      </c>
      <c r="C653" s="222" t="s">
        <v>106</v>
      </c>
      <c r="D653" s="222" t="s">
        <v>164</v>
      </c>
      <c r="E653" s="199" t="s">
        <v>163</v>
      </c>
      <c r="F653" s="200" t="s">
        <v>1387</v>
      </c>
      <c r="G653" s="200" t="s">
        <v>1388</v>
      </c>
      <c r="H653" s="200" t="s">
        <v>1457</v>
      </c>
      <c r="I653" s="200">
        <v>45636</v>
      </c>
      <c r="J653" s="143">
        <f t="shared" si="10"/>
        <v>45636</v>
      </c>
      <c r="K653" s="202">
        <v>8</v>
      </c>
      <c r="L653" s="285" t="s">
        <v>2875</v>
      </c>
      <c r="M653" s="223"/>
      <c r="N653" s="203">
        <v>1.18</v>
      </c>
      <c r="O653" s="222" t="s">
        <v>972</v>
      </c>
    </row>
    <row r="654" spans="1:15" ht="29.25" customHeight="1">
      <c r="A654" s="221" t="s">
        <v>6334</v>
      </c>
      <c r="B654" s="221" t="s">
        <v>774</v>
      </c>
      <c r="C654" s="222" t="s">
        <v>106</v>
      </c>
      <c r="D654" s="222" t="s">
        <v>164</v>
      </c>
      <c r="E654" s="199" t="s">
        <v>174</v>
      </c>
      <c r="F654" s="200"/>
      <c r="G654" s="200"/>
      <c r="H654" s="200"/>
      <c r="I654" s="200">
        <v>45637</v>
      </c>
      <c r="J654" s="143">
        <f t="shared" si="10"/>
        <v>45637</v>
      </c>
      <c r="K654" s="202">
        <v>8</v>
      </c>
      <c r="L654" s="285" t="s">
        <v>4585</v>
      </c>
      <c r="M654" s="223"/>
      <c r="N654" s="203"/>
      <c r="O654" s="222" t="s">
        <v>326</v>
      </c>
    </row>
    <row r="655" spans="1:15" ht="29.25" customHeight="1">
      <c r="A655" s="221" t="s">
        <v>6334</v>
      </c>
      <c r="B655" s="221" t="s">
        <v>774</v>
      </c>
      <c r="C655" s="222" t="s">
        <v>106</v>
      </c>
      <c r="D655" s="222" t="s">
        <v>164</v>
      </c>
      <c r="E655" s="199" t="s">
        <v>165</v>
      </c>
      <c r="F655" s="200"/>
      <c r="G655" s="200"/>
      <c r="H655" s="200"/>
      <c r="I655" s="200">
        <v>45638</v>
      </c>
      <c r="J655" s="143">
        <f t="shared" si="10"/>
        <v>45638</v>
      </c>
      <c r="K655" s="202">
        <v>4</v>
      </c>
      <c r="L655" s="285" t="s">
        <v>170</v>
      </c>
      <c r="M655" s="223"/>
      <c r="N655" s="203"/>
      <c r="O655" s="222" t="s">
        <v>326</v>
      </c>
    </row>
    <row r="656" spans="1:15" ht="29.25" customHeight="1">
      <c r="A656" s="221" t="s">
        <v>6334</v>
      </c>
      <c r="B656" s="221" t="s">
        <v>774</v>
      </c>
      <c r="C656" s="222" t="s">
        <v>106</v>
      </c>
      <c r="D656" s="222" t="s">
        <v>164</v>
      </c>
      <c r="E656" s="199" t="s">
        <v>163</v>
      </c>
      <c r="F656" s="200" t="s">
        <v>1387</v>
      </c>
      <c r="G656" s="200" t="s">
        <v>1388</v>
      </c>
      <c r="H656" s="200" t="s">
        <v>1459</v>
      </c>
      <c r="I656" s="200">
        <v>45638</v>
      </c>
      <c r="J656" s="143">
        <f t="shared" si="10"/>
        <v>45638</v>
      </c>
      <c r="K656" s="202">
        <v>4</v>
      </c>
      <c r="L656" s="285" t="s">
        <v>2875</v>
      </c>
      <c r="M656" s="223"/>
      <c r="N656" s="203">
        <v>4.4050000000000002</v>
      </c>
      <c r="O656" s="222" t="s">
        <v>972</v>
      </c>
    </row>
    <row r="657" spans="1:15" ht="29.25" customHeight="1">
      <c r="A657" s="221" t="s">
        <v>6334</v>
      </c>
      <c r="B657" s="221" t="s">
        <v>774</v>
      </c>
      <c r="C657" s="222" t="s">
        <v>106</v>
      </c>
      <c r="D657" s="222" t="s">
        <v>164</v>
      </c>
      <c r="E657" s="199" t="s">
        <v>163</v>
      </c>
      <c r="F657" s="200" t="s">
        <v>1387</v>
      </c>
      <c r="G657" s="200" t="s">
        <v>1388</v>
      </c>
      <c r="H657" s="200" t="s">
        <v>1459</v>
      </c>
      <c r="I657" s="200">
        <v>45639</v>
      </c>
      <c r="J657" s="143">
        <f t="shared" si="10"/>
        <v>45639</v>
      </c>
      <c r="K657" s="202">
        <v>8</v>
      </c>
      <c r="L657" s="285" t="s">
        <v>2875</v>
      </c>
      <c r="M657" s="223"/>
      <c r="N657" s="203">
        <v>4.4050000000000002</v>
      </c>
      <c r="O657" s="222" t="s">
        <v>972</v>
      </c>
    </row>
    <row r="658" spans="1:15" ht="29.25" customHeight="1">
      <c r="A658" s="221" t="s">
        <v>6334</v>
      </c>
      <c r="B658" s="221" t="s">
        <v>774</v>
      </c>
      <c r="C658" s="222" t="s">
        <v>106</v>
      </c>
      <c r="D658" s="222" t="s">
        <v>164</v>
      </c>
      <c r="E658" s="199" t="s">
        <v>163</v>
      </c>
      <c r="F658" s="200" t="s">
        <v>1387</v>
      </c>
      <c r="G658" s="200" t="s">
        <v>1388</v>
      </c>
      <c r="H658" s="200" t="s">
        <v>1459</v>
      </c>
      <c r="I658" s="200">
        <v>45642</v>
      </c>
      <c r="J658" s="143">
        <f t="shared" si="10"/>
        <v>45642</v>
      </c>
      <c r="K658" s="202">
        <v>8</v>
      </c>
      <c r="L658" s="285" t="s">
        <v>2875</v>
      </c>
      <c r="M658" s="223"/>
      <c r="N658" s="203">
        <v>4.4050000000000002</v>
      </c>
      <c r="O658" s="222" t="s">
        <v>972</v>
      </c>
    </row>
    <row r="659" spans="1:15" ht="29.25" customHeight="1">
      <c r="A659" s="221" t="s">
        <v>6334</v>
      </c>
      <c r="B659" s="221" t="s">
        <v>774</v>
      </c>
      <c r="C659" s="222" t="s">
        <v>106</v>
      </c>
      <c r="D659" s="222" t="s">
        <v>164</v>
      </c>
      <c r="E659" s="199" t="s">
        <v>163</v>
      </c>
      <c r="F659" s="200" t="s">
        <v>1387</v>
      </c>
      <c r="G659" s="200" t="s">
        <v>1388</v>
      </c>
      <c r="H659" s="200" t="s">
        <v>1459</v>
      </c>
      <c r="I659" s="200">
        <v>45643</v>
      </c>
      <c r="J659" s="143">
        <f t="shared" si="10"/>
        <v>45643</v>
      </c>
      <c r="K659" s="202">
        <v>8</v>
      </c>
      <c r="L659" s="285" t="s">
        <v>2875</v>
      </c>
      <c r="M659" s="223"/>
      <c r="N659" s="203">
        <v>4.4050000000000002</v>
      </c>
      <c r="O659" s="222" t="s">
        <v>972</v>
      </c>
    </row>
    <row r="660" spans="1:15" ht="29.25" customHeight="1">
      <c r="A660" s="221" t="s">
        <v>6334</v>
      </c>
      <c r="B660" s="221" t="s">
        <v>774</v>
      </c>
      <c r="C660" s="222" t="s">
        <v>106</v>
      </c>
      <c r="D660" s="222" t="s">
        <v>164</v>
      </c>
      <c r="E660" s="199" t="s">
        <v>163</v>
      </c>
      <c r="F660" s="200" t="s">
        <v>1387</v>
      </c>
      <c r="G660" s="200" t="s">
        <v>1388</v>
      </c>
      <c r="H660" s="200" t="s">
        <v>1459</v>
      </c>
      <c r="I660" s="200">
        <v>45644</v>
      </c>
      <c r="J660" s="143">
        <f t="shared" si="10"/>
        <v>45644</v>
      </c>
      <c r="K660" s="202">
        <v>8</v>
      </c>
      <c r="L660" s="285" t="s">
        <v>2875</v>
      </c>
      <c r="M660" s="223"/>
      <c r="N660" s="203">
        <v>4.4050000000000002</v>
      </c>
      <c r="O660" s="222" t="s">
        <v>972</v>
      </c>
    </row>
    <row r="661" spans="1:15" ht="29.25" customHeight="1">
      <c r="A661" s="221" t="s">
        <v>6334</v>
      </c>
      <c r="B661" s="221" t="s">
        <v>774</v>
      </c>
      <c r="C661" s="222" t="s">
        <v>106</v>
      </c>
      <c r="D661" s="222" t="s">
        <v>164</v>
      </c>
      <c r="E661" s="199" t="s">
        <v>163</v>
      </c>
      <c r="F661" s="200" t="s">
        <v>1387</v>
      </c>
      <c r="G661" s="200" t="s">
        <v>1388</v>
      </c>
      <c r="H661" s="200" t="s">
        <v>1459</v>
      </c>
      <c r="I661" s="200">
        <v>45645</v>
      </c>
      <c r="J661" s="143">
        <f t="shared" si="10"/>
        <v>45645</v>
      </c>
      <c r="K661" s="202">
        <v>8</v>
      </c>
      <c r="L661" s="285" t="s">
        <v>2875</v>
      </c>
      <c r="M661" s="223"/>
      <c r="N661" s="203">
        <v>4.4050000000000002</v>
      </c>
      <c r="O661" s="222" t="s">
        <v>972</v>
      </c>
    </row>
    <row r="662" spans="1:15" ht="29.25" customHeight="1">
      <c r="A662" s="221" t="s">
        <v>6334</v>
      </c>
      <c r="B662" s="221" t="s">
        <v>774</v>
      </c>
      <c r="C662" s="222" t="s">
        <v>106</v>
      </c>
      <c r="D662" s="222" t="s">
        <v>164</v>
      </c>
      <c r="E662" s="199" t="s">
        <v>163</v>
      </c>
      <c r="F662" s="200" t="s">
        <v>1387</v>
      </c>
      <c r="G662" s="200" t="s">
        <v>1388</v>
      </c>
      <c r="H662" s="200" t="s">
        <v>1459</v>
      </c>
      <c r="I662" s="200">
        <v>45646</v>
      </c>
      <c r="J662" s="143">
        <f t="shared" si="10"/>
        <v>45646</v>
      </c>
      <c r="K662" s="202">
        <v>8</v>
      </c>
      <c r="L662" s="285" t="s">
        <v>2875</v>
      </c>
      <c r="M662" s="223"/>
      <c r="N662" s="203">
        <v>4.4050000000000002</v>
      </c>
      <c r="O662" s="222" t="s">
        <v>972</v>
      </c>
    </row>
    <row r="663" spans="1:15" ht="29.25" customHeight="1">
      <c r="A663" s="221" t="s">
        <v>6334</v>
      </c>
      <c r="B663" s="221" t="s">
        <v>774</v>
      </c>
      <c r="C663" s="222" t="s">
        <v>106</v>
      </c>
      <c r="D663" s="222" t="s">
        <v>164</v>
      </c>
      <c r="E663" s="199" t="s">
        <v>163</v>
      </c>
      <c r="F663" s="200" t="s">
        <v>1387</v>
      </c>
      <c r="G663" s="200" t="s">
        <v>1388</v>
      </c>
      <c r="H663" s="200" t="s">
        <v>1459</v>
      </c>
      <c r="I663" s="200">
        <v>45649</v>
      </c>
      <c r="J663" s="143">
        <f t="shared" si="10"/>
        <v>45649</v>
      </c>
      <c r="K663" s="202">
        <v>8</v>
      </c>
      <c r="L663" s="285" t="s">
        <v>2875</v>
      </c>
      <c r="M663" s="223"/>
      <c r="N663" s="203">
        <v>4.4050000000000002</v>
      </c>
      <c r="O663" s="222" t="s">
        <v>972</v>
      </c>
    </row>
    <row r="664" spans="1:15" ht="29.25" customHeight="1">
      <c r="A664" s="221" t="s">
        <v>6334</v>
      </c>
      <c r="B664" s="221" t="s">
        <v>774</v>
      </c>
      <c r="C664" s="222" t="s">
        <v>106</v>
      </c>
      <c r="D664" s="222" t="s">
        <v>164</v>
      </c>
      <c r="E664" s="199" t="s">
        <v>163</v>
      </c>
      <c r="F664" s="200" t="s">
        <v>1387</v>
      </c>
      <c r="G664" s="200" t="s">
        <v>1388</v>
      </c>
      <c r="H664" s="200" t="s">
        <v>1459</v>
      </c>
      <c r="I664" s="200">
        <v>45650</v>
      </c>
      <c r="J664" s="143">
        <f t="shared" si="10"/>
        <v>45650</v>
      </c>
      <c r="K664" s="202">
        <v>8</v>
      </c>
      <c r="L664" s="285" t="s">
        <v>2875</v>
      </c>
      <c r="M664" s="223"/>
      <c r="N664" s="203">
        <v>4.4050000000000002</v>
      </c>
      <c r="O664" s="222" t="s">
        <v>972</v>
      </c>
    </row>
    <row r="665" spans="1:15" ht="29.25" customHeight="1">
      <c r="A665" s="221" t="s">
        <v>6334</v>
      </c>
      <c r="B665" s="221" t="s">
        <v>774</v>
      </c>
      <c r="C665" s="222" t="s">
        <v>106</v>
      </c>
      <c r="D665" s="222" t="s">
        <v>164</v>
      </c>
      <c r="E665" s="199" t="s">
        <v>163</v>
      </c>
      <c r="F665" s="200" t="s">
        <v>1387</v>
      </c>
      <c r="G665" s="200" t="s">
        <v>1388</v>
      </c>
      <c r="H665" s="200" t="s">
        <v>1459</v>
      </c>
      <c r="I665" s="200">
        <v>45651</v>
      </c>
      <c r="J665" s="143">
        <f t="shared" si="10"/>
        <v>45651</v>
      </c>
      <c r="K665" s="202">
        <v>8</v>
      </c>
      <c r="L665" s="285" t="s">
        <v>2875</v>
      </c>
      <c r="M665" s="223"/>
      <c r="N665" s="203">
        <v>4.4050000000000002</v>
      </c>
      <c r="O665" s="222" t="s">
        <v>972</v>
      </c>
    </row>
    <row r="666" spans="1:15" ht="29.25" customHeight="1">
      <c r="A666" s="221" t="s">
        <v>6334</v>
      </c>
      <c r="B666" s="221" t="s">
        <v>774</v>
      </c>
      <c r="C666" s="222" t="s">
        <v>106</v>
      </c>
      <c r="D666" s="222" t="s">
        <v>164</v>
      </c>
      <c r="E666" s="199" t="s">
        <v>163</v>
      </c>
      <c r="F666" s="200" t="s">
        <v>1387</v>
      </c>
      <c r="G666" s="200" t="s">
        <v>1388</v>
      </c>
      <c r="H666" s="200" t="s">
        <v>1459</v>
      </c>
      <c r="I666" s="200">
        <v>45652</v>
      </c>
      <c r="J666" s="143">
        <f t="shared" si="10"/>
        <v>45652</v>
      </c>
      <c r="K666" s="202">
        <v>8</v>
      </c>
      <c r="L666" s="285" t="s">
        <v>2875</v>
      </c>
      <c r="M666" s="223"/>
      <c r="N666" s="203">
        <v>4.4050000000000002</v>
      </c>
      <c r="O666" s="222" t="s">
        <v>972</v>
      </c>
    </row>
    <row r="667" spans="1:15" ht="29.25" customHeight="1">
      <c r="A667" s="221" t="s">
        <v>6334</v>
      </c>
      <c r="B667" s="221" t="s">
        <v>774</v>
      </c>
      <c r="C667" s="222" t="s">
        <v>106</v>
      </c>
      <c r="D667" s="222" t="s">
        <v>164</v>
      </c>
      <c r="E667" s="199" t="s">
        <v>163</v>
      </c>
      <c r="F667" s="200" t="s">
        <v>1387</v>
      </c>
      <c r="G667" s="200" t="s">
        <v>1388</v>
      </c>
      <c r="H667" s="200" t="s">
        <v>1459</v>
      </c>
      <c r="I667" s="200">
        <v>45653</v>
      </c>
      <c r="J667" s="143">
        <f t="shared" si="10"/>
        <v>45653</v>
      </c>
      <c r="K667" s="202">
        <v>8</v>
      </c>
      <c r="L667" s="285" t="s">
        <v>2875</v>
      </c>
      <c r="M667" s="223"/>
      <c r="N667" s="203">
        <v>4.4050000000000002</v>
      </c>
      <c r="O667" s="222" t="s">
        <v>972</v>
      </c>
    </row>
    <row r="668" spans="1:15" ht="29.25" customHeight="1">
      <c r="A668" s="221" t="s">
        <v>6334</v>
      </c>
      <c r="B668" s="221" t="s">
        <v>774</v>
      </c>
      <c r="C668" s="222" t="s">
        <v>106</v>
      </c>
      <c r="D668" s="222" t="s">
        <v>164</v>
      </c>
      <c r="E668" s="199" t="s">
        <v>165</v>
      </c>
      <c r="F668" s="200"/>
      <c r="G668" s="200"/>
      <c r="H668" s="200"/>
      <c r="I668" s="200">
        <v>45656</v>
      </c>
      <c r="J668" s="143">
        <f t="shared" si="10"/>
        <v>45656</v>
      </c>
      <c r="K668" s="202">
        <v>8</v>
      </c>
      <c r="L668" s="285" t="s">
        <v>170</v>
      </c>
      <c r="M668" s="223"/>
      <c r="N668" s="203"/>
      <c r="O668" s="222" t="s">
        <v>326</v>
      </c>
    </row>
    <row r="669" spans="1:15" ht="29.25" customHeight="1">
      <c r="A669" s="221" t="s">
        <v>6334</v>
      </c>
      <c r="B669" s="221" t="s">
        <v>774</v>
      </c>
      <c r="C669" s="222" t="s">
        <v>106</v>
      </c>
      <c r="D669" s="222" t="s">
        <v>164</v>
      </c>
      <c r="E669" s="199" t="s">
        <v>165</v>
      </c>
      <c r="F669" s="200"/>
      <c r="G669" s="200"/>
      <c r="H669" s="200"/>
      <c r="I669" s="200">
        <v>45657</v>
      </c>
      <c r="J669" s="143">
        <f t="shared" si="10"/>
        <v>45657</v>
      </c>
      <c r="K669" s="202">
        <v>8</v>
      </c>
      <c r="L669" s="285" t="s">
        <v>170</v>
      </c>
      <c r="M669" s="223"/>
      <c r="N669" s="203"/>
      <c r="O669" s="222" t="s">
        <v>326</v>
      </c>
    </row>
    <row r="670" spans="1:15" ht="29.25" customHeight="1">
      <c r="A670" s="221" t="s">
        <v>6334</v>
      </c>
      <c r="B670" s="221" t="s">
        <v>774</v>
      </c>
      <c r="C670" s="222" t="s">
        <v>106</v>
      </c>
      <c r="D670" s="222" t="s">
        <v>164</v>
      </c>
      <c r="E670" s="199" t="s">
        <v>163</v>
      </c>
      <c r="F670" s="200" t="s">
        <v>1387</v>
      </c>
      <c r="G670" s="200" t="s">
        <v>1388</v>
      </c>
      <c r="H670" s="200" t="s">
        <v>1459</v>
      </c>
      <c r="I670" s="200">
        <v>45659</v>
      </c>
      <c r="J670" s="143">
        <f t="shared" si="10"/>
        <v>45659</v>
      </c>
      <c r="K670" s="202">
        <v>8</v>
      </c>
      <c r="L670" s="285" t="s">
        <v>2875</v>
      </c>
      <c r="M670" s="223"/>
      <c r="N670" s="203">
        <v>4.4050000000000002</v>
      </c>
      <c r="O670" s="222" t="s">
        <v>972</v>
      </c>
    </row>
    <row r="671" spans="1:15" ht="29.25" customHeight="1">
      <c r="A671" s="221" t="s">
        <v>6334</v>
      </c>
      <c r="B671" s="221" t="s">
        <v>774</v>
      </c>
      <c r="C671" s="222" t="s">
        <v>106</v>
      </c>
      <c r="D671" s="222" t="s">
        <v>164</v>
      </c>
      <c r="E671" s="199" t="s">
        <v>163</v>
      </c>
      <c r="F671" s="200" t="s">
        <v>1387</v>
      </c>
      <c r="G671" s="200" t="s">
        <v>1388</v>
      </c>
      <c r="H671" s="200" t="s">
        <v>1459</v>
      </c>
      <c r="I671" s="200">
        <v>45660</v>
      </c>
      <c r="J671" s="143">
        <f t="shared" si="10"/>
        <v>45660</v>
      </c>
      <c r="K671" s="202">
        <v>8</v>
      </c>
      <c r="L671" s="285" t="s">
        <v>2875</v>
      </c>
      <c r="M671" s="223"/>
      <c r="N671" s="203">
        <v>4.4050000000000002</v>
      </c>
      <c r="O671" s="222" t="s">
        <v>972</v>
      </c>
    </row>
    <row r="672" spans="1:15" ht="29.25" customHeight="1">
      <c r="A672" s="221" t="s">
        <v>6334</v>
      </c>
      <c r="B672" s="221" t="s">
        <v>774</v>
      </c>
      <c r="C672" s="222" t="s">
        <v>106</v>
      </c>
      <c r="D672" s="222" t="s">
        <v>164</v>
      </c>
      <c r="E672" s="199" t="s">
        <v>163</v>
      </c>
      <c r="F672" s="200" t="s">
        <v>1387</v>
      </c>
      <c r="G672" s="200" t="s">
        <v>1388</v>
      </c>
      <c r="H672" s="200" t="s">
        <v>1459</v>
      </c>
      <c r="I672" s="200">
        <v>45663</v>
      </c>
      <c r="J672" s="143">
        <f t="shared" si="10"/>
        <v>45663</v>
      </c>
      <c r="K672" s="202">
        <v>8</v>
      </c>
      <c r="L672" s="285" t="s">
        <v>2875</v>
      </c>
      <c r="M672" s="223"/>
      <c r="N672" s="203">
        <v>4.4050000000000002</v>
      </c>
      <c r="O672" s="222" t="s">
        <v>972</v>
      </c>
    </row>
    <row r="673" spans="1:15" ht="29.25" customHeight="1">
      <c r="A673" s="221" t="s">
        <v>6334</v>
      </c>
      <c r="B673" s="221" t="s">
        <v>774</v>
      </c>
      <c r="C673" s="222" t="s">
        <v>106</v>
      </c>
      <c r="D673" s="222" t="s">
        <v>164</v>
      </c>
      <c r="E673" s="199" t="s">
        <v>165</v>
      </c>
      <c r="F673" s="200"/>
      <c r="G673" s="200"/>
      <c r="H673" s="200"/>
      <c r="I673" s="200">
        <v>45664</v>
      </c>
      <c r="J673" s="143">
        <f t="shared" si="10"/>
        <v>45664</v>
      </c>
      <c r="K673" s="202">
        <v>8</v>
      </c>
      <c r="L673" s="285" t="s">
        <v>170</v>
      </c>
      <c r="M673" s="223"/>
      <c r="N673" s="203"/>
      <c r="O673" s="222" t="s">
        <v>326</v>
      </c>
    </row>
    <row r="674" spans="1:15" ht="29.25" customHeight="1">
      <c r="A674" s="221" t="s">
        <v>6334</v>
      </c>
      <c r="B674" s="221" t="s">
        <v>774</v>
      </c>
      <c r="C674" s="222" t="s">
        <v>106</v>
      </c>
      <c r="D674" s="222" t="s">
        <v>164</v>
      </c>
      <c r="E674" s="199" t="s">
        <v>169</v>
      </c>
      <c r="F674" s="200"/>
      <c r="G674" s="200"/>
      <c r="H674" s="200"/>
      <c r="I674" s="200">
        <v>45665</v>
      </c>
      <c r="J674" s="143">
        <f t="shared" si="10"/>
        <v>45665</v>
      </c>
      <c r="K674" s="202">
        <v>8</v>
      </c>
      <c r="L674" s="285" t="s">
        <v>5221</v>
      </c>
      <c r="M674" s="223"/>
      <c r="N674" s="203"/>
      <c r="O674" s="222" t="s">
        <v>326</v>
      </c>
    </row>
    <row r="675" spans="1:15" ht="29.25" customHeight="1">
      <c r="A675" s="221" t="s">
        <v>6334</v>
      </c>
      <c r="B675" s="221" t="s">
        <v>774</v>
      </c>
      <c r="C675" s="222" t="s">
        <v>106</v>
      </c>
      <c r="D675" s="222" t="s">
        <v>164</v>
      </c>
      <c r="E675" s="199" t="s">
        <v>169</v>
      </c>
      <c r="F675" s="200"/>
      <c r="G675" s="200"/>
      <c r="H675" s="200"/>
      <c r="I675" s="200">
        <v>45666</v>
      </c>
      <c r="J675" s="143">
        <f t="shared" si="10"/>
        <v>45666</v>
      </c>
      <c r="K675" s="202">
        <v>8</v>
      </c>
      <c r="L675" s="285" t="s">
        <v>5221</v>
      </c>
      <c r="M675" s="223"/>
      <c r="N675" s="203"/>
      <c r="O675" s="222" t="s">
        <v>326</v>
      </c>
    </row>
    <row r="676" spans="1:15" ht="29.25" customHeight="1">
      <c r="A676" s="221" t="s">
        <v>6334</v>
      </c>
      <c r="B676" s="221" t="s">
        <v>774</v>
      </c>
      <c r="C676" s="222" t="s">
        <v>106</v>
      </c>
      <c r="D676" s="222" t="s">
        <v>164</v>
      </c>
      <c r="E676" s="199" t="s">
        <v>163</v>
      </c>
      <c r="F676" s="200" t="s">
        <v>1387</v>
      </c>
      <c r="G676" s="200" t="s">
        <v>1388</v>
      </c>
      <c r="H676" s="200" t="s">
        <v>1459</v>
      </c>
      <c r="I676" s="200">
        <v>45667</v>
      </c>
      <c r="J676" s="143">
        <f t="shared" si="10"/>
        <v>45667</v>
      </c>
      <c r="K676" s="202">
        <v>8</v>
      </c>
      <c r="L676" s="285" t="s">
        <v>2875</v>
      </c>
      <c r="M676" s="223"/>
      <c r="N676" s="203">
        <v>4.4050000000000002</v>
      </c>
      <c r="O676" s="222" t="s">
        <v>972</v>
      </c>
    </row>
    <row r="677" spans="1:15" ht="29.25" customHeight="1">
      <c r="A677" s="221" t="s">
        <v>6334</v>
      </c>
      <c r="B677" s="221" t="s">
        <v>774</v>
      </c>
      <c r="C677" s="222" t="s">
        <v>106</v>
      </c>
      <c r="D677" s="222" t="s">
        <v>164</v>
      </c>
      <c r="E677" s="199" t="s">
        <v>163</v>
      </c>
      <c r="F677" s="200" t="s">
        <v>1387</v>
      </c>
      <c r="G677" s="200" t="s">
        <v>1388</v>
      </c>
      <c r="H677" s="200" t="s">
        <v>1459</v>
      </c>
      <c r="I677" s="200">
        <v>45670</v>
      </c>
      <c r="J677" s="143">
        <f t="shared" si="10"/>
        <v>45670</v>
      </c>
      <c r="K677" s="202">
        <v>8</v>
      </c>
      <c r="L677" s="285" t="s">
        <v>2875</v>
      </c>
      <c r="M677" s="223"/>
      <c r="N677" s="203">
        <v>4.4050000000000002</v>
      </c>
      <c r="O677" s="222" t="s">
        <v>972</v>
      </c>
    </row>
    <row r="678" spans="1:15" ht="29.25" customHeight="1">
      <c r="A678" s="221" t="s">
        <v>6334</v>
      </c>
      <c r="B678" s="221" t="s">
        <v>774</v>
      </c>
      <c r="C678" s="222" t="s">
        <v>106</v>
      </c>
      <c r="D678" s="222" t="s">
        <v>164</v>
      </c>
      <c r="E678" s="199" t="s">
        <v>174</v>
      </c>
      <c r="F678" s="200"/>
      <c r="G678" s="200"/>
      <c r="H678" s="200"/>
      <c r="I678" s="200">
        <v>45671</v>
      </c>
      <c r="J678" s="143">
        <f t="shared" si="10"/>
        <v>45671</v>
      </c>
      <c r="K678" s="202">
        <v>8</v>
      </c>
      <c r="L678" s="285" t="s">
        <v>5222</v>
      </c>
      <c r="M678" s="223"/>
      <c r="N678" s="203"/>
      <c r="O678" s="222" t="s">
        <v>326</v>
      </c>
    </row>
    <row r="679" spans="1:15" ht="29.25" customHeight="1">
      <c r="A679" s="221" t="s">
        <v>6334</v>
      </c>
      <c r="B679" s="221" t="s">
        <v>774</v>
      </c>
      <c r="C679" s="222" t="s">
        <v>106</v>
      </c>
      <c r="D679" s="222" t="s">
        <v>164</v>
      </c>
      <c r="E679" s="199" t="s">
        <v>163</v>
      </c>
      <c r="F679" s="200" t="s">
        <v>1387</v>
      </c>
      <c r="G679" s="200" t="s">
        <v>1388</v>
      </c>
      <c r="H679" s="200" t="s">
        <v>1459</v>
      </c>
      <c r="I679" s="200">
        <v>45672</v>
      </c>
      <c r="J679" s="143">
        <f t="shared" si="10"/>
        <v>45672</v>
      </c>
      <c r="K679" s="202">
        <v>8</v>
      </c>
      <c r="L679" s="285" t="s">
        <v>2875</v>
      </c>
      <c r="M679" s="223"/>
      <c r="N679" s="203">
        <v>4.4050000000000002</v>
      </c>
      <c r="O679" s="222" t="s">
        <v>972</v>
      </c>
    </row>
    <row r="680" spans="1:15" ht="29.25" customHeight="1">
      <c r="A680" s="221" t="s">
        <v>6334</v>
      </c>
      <c r="B680" s="221" t="s">
        <v>774</v>
      </c>
      <c r="C680" s="222" t="s">
        <v>106</v>
      </c>
      <c r="D680" s="222" t="s">
        <v>164</v>
      </c>
      <c r="E680" s="199" t="s">
        <v>165</v>
      </c>
      <c r="F680" s="200"/>
      <c r="G680" s="200"/>
      <c r="H680" s="200"/>
      <c r="I680" s="200">
        <v>45673</v>
      </c>
      <c r="J680" s="143">
        <f t="shared" si="10"/>
        <v>45673</v>
      </c>
      <c r="K680" s="202">
        <v>8</v>
      </c>
      <c r="L680" s="285" t="s">
        <v>170</v>
      </c>
      <c r="M680" s="223"/>
      <c r="N680" s="203"/>
      <c r="O680" s="222" t="s">
        <v>326</v>
      </c>
    </row>
    <row r="681" spans="1:15" ht="29.25" customHeight="1">
      <c r="A681" s="221" t="s">
        <v>6334</v>
      </c>
      <c r="B681" s="221" t="s">
        <v>774</v>
      </c>
      <c r="C681" s="222" t="s">
        <v>106</v>
      </c>
      <c r="D681" s="222" t="s">
        <v>164</v>
      </c>
      <c r="E681" s="199" t="s">
        <v>163</v>
      </c>
      <c r="F681" s="200" t="s">
        <v>1387</v>
      </c>
      <c r="G681" s="200" t="s">
        <v>1388</v>
      </c>
      <c r="H681" s="200" t="s">
        <v>1459</v>
      </c>
      <c r="I681" s="200">
        <v>45674</v>
      </c>
      <c r="J681" s="143">
        <f t="shared" si="10"/>
        <v>45674</v>
      </c>
      <c r="K681" s="202">
        <v>8</v>
      </c>
      <c r="L681" s="285" t="s">
        <v>5221</v>
      </c>
      <c r="M681" s="223"/>
      <c r="N681" s="203">
        <v>4.4050000000000002</v>
      </c>
      <c r="O681" s="222" t="s">
        <v>972</v>
      </c>
    </row>
    <row r="682" spans="1:15" ht="29.25" customHeight="1">
      <c r="A682" s="221" t="s">
        <v>6334</v>
      </c>
      <c r="B682" s="221" t="s">
        <v>774</v>
      </c>
      <c r="C682" s="222" t="s">
        <v>106</v>
      </c>
      <c r="D682" s="222" t="s">
        <v>164</v>
      </c>
      <c r="E682" s="199" t="s">
        <v>163</v>
      </c>
      <c r="F682" s="200" t="s">
        <v>1387</v>
      </c>
      <c r="G682" s="200" t="s">
        <v>1388</v>
      </c>
      <c r="H682" s="200" t="s">
        <v>1457</v>
      </c>
      <c r="I682" s="200">
        <v>45677</v>
      </c>
      <c r="J682" s="143">
        <f t="shared" si="10"/>
        <v>45677</v>
      </c>
      <c r="K682" s="202">
        <v>8</v>
      </c>
      <c r="L682" s="285" t="s">
        <v>2875</v>
      </c>
      <c r="M682" s="223"/>
      <c r="N682" s="203">
        <v>1.18</v>
      </c>
      <c r="O682" s="222" t="s">
        <v>972</v>
      </c>
    </row>
    <row r="683" spans="1:15" ht="29.25" customHeight="1">
      <c r="A683" s="221" t="s">
        <v>6334</v>
      </c>
      <c r="B683" s="221" t="s">
        <v>774</v>
      </c>
      <c r="C683" s="222" t="s">
        <v>106</v>
      </c>
      <c r="D683" s="222" t="s">
        <v>164</v>
      </c>
      <c r="E683" s="199" t="s">
        <v>163</v>
      </c>
      <c r="F683" s="200" t="s">
        <v>1387</v>
      </c>
      <c r="G683" s="200" t="s">
        <v>1388</v>
      </c>
      <c r="H683" s="200" t="s">
        <v>1455</v>
      </c>
      <c r="I683" s="200">
        <v>45678</v>
      </c>
      <c r="J683" s="143">
        <f t="shared" si="10"/>
        <v>45678</v>
      </c>
      <c r="K683" s="202">
        <v>8</v>
      </c>
      <c r="L683" s="285" t="s">
        <v>2875</v>
      </c>
      <c r="M683" s="223"/>
      <c r="N683" s="203">
        <v>1.52</v>
      </c>
      <c r="O683" s="222" t="s">
        <v>972</v>
      </c>
    </row>
    <row r="684" spans="1:15" ht="29.25" customHeight="1">
      <c r="A684" s="221" t="s">
        <v>6334</v>
      </c>
      <c r="B684" s="221" t="s">
        <v>774</v>
      </c>
      <c r="C684" s="222" t="s">
        <v>106</v>
      </c>
      <c r="D684" s="222" t="s">
        <v>164</v>
      </c>
      <c r="E684" s="199" t="s">
        <v>163</v>
      </c>
      <c r="F684" s="200" t="s">
        <v>1387</v>
      </c>
      <c r="G684" s="200" t="s">
        <v>1388</v>
      </c>
      <c r="H684" s="200" t="s">
        <v>1459</v>
      </c>
      <c r="I684" s="200">
        <v>45679</v>
      </c>
      <c r="J684" s="143">
        <f t="shared" si="10"/>
        <v>45679</v>
      </c>
      <c r="K684" s="202">
        <v>8</v>
      </c>
      <c r="L684" s="285" t="s">
        <v>2875</v>
      </c>
      <c r="M684" s="223"/>
      <c r="N684" s="203">
        <v>4.4050000000000002</v>
      </c>
      <c r="O684" s="222" t="s">
        <v>972</v>
      </c>
    </row>
    <row r="685" spans="1:15" ht="29.25" customHeight="1">
      <c r="A685" s="221" t="s">
        <v>6334</v>
      </c>
      <c r="B685" s="221" t="s">
        <v>774</v>
      </c>
      <c r="C685" s="222" t="s">
        <v>106</v>
      </c>
      <c r="D685" s="222" t="s">
        <v>164</v>
      </c>
      <c r="E685" s="199" t="s">
        <v>163</v>
      </c>
      <c r="F685" s="200" t="s">
        <v>1387</v>
      </c>
      <c r="G685" s="200" t="s">
        <v>1388</v>
      </c>
      <c r="H685" s="200" t="s">
        <v>1457</v>
      </c>
      <c r="I685" s="200">
        <v>45680</v>
      </c>
      <c r="J685" s="143">
        <f t="shared" si="10"/>
        <v>45680</v>
      </c>
      <c r="K685" s="202">
        <v>8</v>
      </c>
      <c r="L685" s="285" t="s">
        <v>2875</v>
      </c>
      <c r="M685" s="223"/>
      <c r="N685" s="203">
        <v>1.18</v>
      </c>
      <c r="O685" s="222" t="s">
        <v>972</v>
      </c>
    </row>
    <row r="686" spans="1:15" ht="29.25" customHeight="1">
      <c r="A686" s="221" t="s">
        <v>6334</v>
      </c>
      <c r="B686" s="221" t="s">
        <v>774</v>
      </c>
      <c r="C686" s="222" t="s">
        <v>106</v>
      </c>
      <c r="D686" s="222" t="s">
        <v>164</v>
      </c>
      <c r="E686" s="199" t="s">
        <v>163</v>
      </c>
      <c r="F686" s="200" t="s">
        <v>1387</v>
      </c>
      <c r="G686" s="200" t="s">
        <v>1388</v>
      </c>
      <c r="H686" s="200" t="s">
        <v>1455</v>
      </c>
      <c r="I686" s="200">
        <v>45681</v>
      </c>
      <c r="J686" s="143">
        <f t="shared" si="10"/>
        <v>45681</v>
      </c>
      <c r="K686" s="202">
        <v>8</v>
      </c>
      <c r="L686" s="285" t="s">
        <v>2875</v>
      </c>
      <c r="M686" s="223"/>
      <c r="N686" s="203">
        <v>1.52</v>
      </c>
      <c r="O686" s="222" t="s">
        <v>972</v>
      </c>
    </row>
    <row r="687" spans="1:15" ht="29.25" customHeight="1">
      <c r="A687" s="221" t="s">
        <v>6334</v>
      </c>
      <c r="B687" s="221" t="s">
        <v>774</v>
      </c>
      <c r="C687" s="222" t="s">
        <v>106</v>
      </c>
      <c r="D687" s="222" t="s">
        <v>164</v>
      </c>
      <c r="E687" s="199" t="s">
        <v>163</v>
      </c>
      <c r="F687" s="200" t="s">
        <v>1387</v>
      </c>
      <c r="G687" s="200" t="s">
        <v>1388</v>
      </c>
      <c r="H687" s="200" t="s">
        <v>1459</v>
      </c>
      <c r="I687" s="200">
        <v>45691</v>
      </c>
      <c r="J687" s="143">
        <f t="shared" si="10"/>
        <v>45691</v>
      </c>
      <c r="K687" s="202">
        <v>8</v>
      </c>
      <c r="L687" s="285" t="s">
        <v>2875</v>
      </c>
      <c r="M687" s="223"/>
      <c r="N687" s="203">
        <v>4.4050000000000002</v>
      </c>
      <c r="O687" s="222" t="s">
        <v>972</v>
      </c>
    </row>
    <row r="688" spans="1:15" ht="29.25" customHeight="1">
      <c r="A688" s="221" t="s">
        <v>6334</v>
      </c>
      <c r="B688" s="221" t="s">
        <v>774</v>
      </c>
      <c r="C688" s="222" t="s">
        <v>106</v>
      </c>
      <c r="D688" s="222" t="s">
        <v>164</v>
      </c>
      <c r="E688" s="199" t="s">
        <v>163</v>
      </c>
      <c r="F688" s="200" t="s">
        <v>1387</v>
      </c>
      <c r="G688" s="200" t="s">
        <v>1388</v>
      </c>
      <c r="H688" s="200" t="s">
        <v>1457</v>
      </c>
      <c r="I688" s="200">
        <v>45692</v>
      </c>
      <c r="J688" s="143">
        <f t="shared" si="10"/>
        <v>45692</v>
      </c>
      <c r="K688" s="202">
        <v>8</v>
      </c>
      <c r="L688" s="285" t="s">
        <v>2875</v>
      </c>
      <c r="M688" s="223"/>
      <c r="N688" s="203">
        <v>1.18</v>
      </c>
      <c r="O688" s="222" t="s">
        <v>972</v>
      </c>
    </row>
    <row r="689" spans="1:15" ht="29.25" customHeight="1">
      <c r="A689" s="221" t="s">
        <v>6334</v>
      </c>
      <c r="B689" s="221" t="s">
        <v>774</v>
      </c>
      <c r="C689" s="222" t="s">
        <v>106</v>
      </c>
      <c r="D689" s="222" t="s">
        <v>164</v>
      </c>
      <c r="E689" s="199" t="s">
        <v>163</v>
      </c>
      <c r="F689" s="200" t="s">
        <v>1387</v>
      </c>
      <c r="G689" s="200" t="s">
        <v>1388</v>
      </c>
      <c r="H689" s="200" t="s">
        <v>1455</v>
      </c>
      <c r="I689" s="200">
        <v>45693</v>
      </c>
      <c r="J689" s="143">
        <f t="shared" si="10"/>
        <v>45693</v>
      </c>
      <c r="K689" s="202">
        <v>8</v>
      </c>
      <c r="L689" s="285" t="s">
        <v>2875</v>
      </c>
      <c r="M689" s="223"/>
      <c r="N689" s="203">
        <v>1.52</v>
      </c>
      <c r="O689" s="222" t="s">
        <v>972</v>
      </c>
    </row>
    <row r="690" spans="1:15" ht="29.25" customHeight="1">
      <c r="A690" s="221" t="s">
        <v>6334</v>
      </c>
      <c r="B690" s="221" t="s">
        <v>774</v>
      </c>
      <c r="C690" s="222" t="s">
        <v>106</v>
      </c>
      <c r="D690" s="222" t="s">
        <v>164</v>
      </c>
      <c r="E690" s="199" t="s">
        <v>163</v>
      </c>
      <c r="F690" s="200" t="s">
        <v>1387</v>
      </c>
      <c r="G690" s="200" t="s">
        <v>1388</v>
      </c>
      <c r="H690" s="200" t="s">
        <v>1459</v>
      </c>
      <c r="I690" s="200">
        <v>45694</v>
      </c>
      <c r="J690" s="143">
        <f t="shared" si="10"/>
        <v>45694</v>
      </c>
      <c r="K690" s="202">
        <v>8</v>
      </c>
      <c r="L690" s="285" t="s">
        <v>2875</v>
      </c>
      <c r="M690" s="223"/>
      <c r="N690" s="203">
        <v>4.4050000000000002</v>
      </c>
      <c r="O690" s="222" t="s">
        <v>972</v>
      </c>
    </row>
    <row r="691" spans="1:15" ht="29.25" customHeight="1">
      <c r="A691" s="221" t="s">
        <v>6334</v>
      </c>
      <c r="B691" s="221" t="s">
        <v>774</v>
      </c>
      <c r="C691" s="222" t="s">
        <v>106</v>
      </c>
      <c r="D691" s="222" t="s">
        <v>164</v>
      </c>
      <c r="E691" s="199" t="s">
        <v>163</v>
      </c>
      <c r="F691" s="200" t="s">
        <v>1387</v>
      </c>
      <c r="G691" s="200" t="s">
        <v>1388</v>
      </c>
      <c r="H691" s="200" t="s">
        <v>1457</v>
      </c>
      <c r="I691" s="200">
        <v>45695</v>
      </c>
      <c r="J691" s="143">
        <f t="shared" si="10"/>
        <v>45695</v>
      </c>
      <c r="K691" s="202">
        <v>8</v>
      </c>
      <c r="L691" s="285" t="s">
        <v>2875</v>
      </c>
      <c r="M691" s="223"/>
      <c r="N691" s="203">
        <v>1.18</v>
      </c>
      <c r="O691" s="222" t="s">
        <v>972</v>
      </c>
    </row>
    <row r="692" spans="1:15" ht="29.25" customHeight="1">
      <c r="A692" s="221" t="s">
        <v>6334</v>
      </c>
      <c r="B692" s="221" t="s">
        <v>774</v>
      </c>
      <c r="C692" s="222" t="s">
        <v>106</v>
      </c>
      <c r="D692" s="222" t="s">
        <v>164</v>
      </c>
      <c r="E692" s="199" t="s">
        <v>163</v>
      </c>
      <c r="F692" s="200" t="s">
        <v>1387</v>
      </c>
      <c r="G692" s="200" t="s">
        <v>1388</v>
      </c>
      <c r="H692" s="200" t="s">
        <v>1455</v>
      </c>
      <c r="I692" s="200">
        <v>45696</v>
      </c>
      <c r="J692" s="143">
        <f t="shared" si="10"/>
        <v>45696</v>
      </c>
      <c r="K692" s="202">
        <v>8</v>
      </c>
      <c r="L692" s="285" t="s">
        <v>2875</v>
      </c>
      <c r="M692" s="223"/>
      <c r="N692" s="203">
        <v>1.52</v>
      </c>
      <c r="O692" s="222" t="s">
        <v>972</v>
      </c>
    </row>
    <row r="693" spans="1:15" ht="29.25" customHeight="1">
      <c r="A693" s="221" t="s">
        <v>6334</v>
      </c>
      <c r="B693" s="221" t="s">
        <v>774</v>
      </c>
      <c r="C693" s="222" t="s">
        <v>106</v>
      </c>
      <c r="D693" s="222" t="s">
        <v>164</v>
      </c>
      <c r="E693" s="199" t="s">
        <v>163</v>
      </c>
      <c r="F693" s="200" t="s">
        <v>1387</v>
      </c>
      <c r="G693" s="200" t="s">
        <v>1388</v>
      </c>
      <c r="H693" s="200" t="s">
        <v>1459</v>
      </c>
      <c r="I693" s="200">
        <v>45698</v>
      </c>
      <c r="J693" s="143">
        <f t="shared" si="10"/>
        <v>45698</v>
      </c>
      <c r="K693" s="202">
        <v>8</v>
      </c>
      <c r="L693" s="285" t="s">
        <v>2875</v>
      </c>
      <c r="M693" s="223"/>
      <c r="N693" s="203">
        <v>4.4050000000000002</v>
      </c>
      <c r="O693" s="222" t="s">
        <v>972</v>
      </c>
    </row>
    <row r="694" spans="1:15" ht="29.25" customHeight="1">
      <c r="A694" s="221" t="s">
        <v>6334</v>
      </c>
      <c r="B694" s="221" t="s">
        <v>774</v>
      </c>
      <c r="C694" s="222" t="s">
        <v>106</v>
      </c>
      <c r="D694" s="222" t="s">
        <v>164</v>
      </c>
      <c r="E694" s="199" t="s">
        <v>163</v>
      </c>
      <c r="F694" s="200" t="s">
        <v>1387</v>
      </c>
      <c r="G694" s="200" t="s">
        <v>1388</v>
      </c>
      <c r="H694" s="200" t="s">
        <v>1457</v>
      </c>
      <c r="I694" s="200">
        <v>45699</v>
      </c>
      <c r="J694" s="143">
        <f t="shared" si="10"/>
        <v>45699</v>
      </c>
      <c r="K694" s="202">
        <v>8</v>
      </c>
      <c r="L694" s="285" t="s">
        <v>2875</v>
      </c>
      <c r="M694" s="223"/>
      <c r="N694" s="203">
        <v>1.18</v>
      </c>
      <c r="O694" s="222" t="s">
        <v>972</v>
      </c>
    </row>
    <row r="695" spans="1:15" ht="29.25" customHeight="1">
      <c r="A695" s="221" t="s">
        <v>6334</v>
      </c>
      <c r="B695" s="221" t="s">
        <v>774</v>
      </c>
      <c r="C695" s="222" t="s">
        <v>106</v>
      </c>
      <c r="D695" s="222" t="s">
        <v>164</v>
      </c>
      <c r="E695" s="199" t="s">
        <v>163</v>
      </c>
      <c r="F695" s="200" t="s">
        <v>1387</v>
      </c>
      <c r="G695" s="200" t="s">
        <v>1388</v>
      </c>
      <c r="H695" s="200" t="s">
        <v>1455</v>
      </c>
      <c r="I695" s="200">
        <v>45700</v>
      </c>
      <c r="J695" s="143">
        <f t="shared" si="10"/>
        <v>45700</v>
      </c>
      <c r="K695" s="202">
        <v>8</v>
      </c>
      <c r="L695" s="285" t="s">
        <v>2875</v>
      </c>
      <c r="M695" s="223"/>
      <c r="N695" s="203">
        <v>1.52</v>
      </c>
      <c r="O695" s="222" t="s">
        <v>972</v>
      </c>
    </row>
    <row r="696" spans="1:15" ht="29.25" customHeight="1">
      <c r="A696" s="221" t="s">
        <v>6334</v>
      </c>
      <c r="B696" s="221" t="s">
        <v>774</v>
      </c>
      <c r="C696" s="222" t="s">
        <v>106</v>
      </c>
      <c r="D696" s="222" t="s">
        <v>164</v>
      </c>
      <c r="E696" s="199" t="s">
        <v>163</v>
      </c>
      <c r="F696" s="200" t="s">
        <v>1387</v>
      </c>
      <c r="G696" s="200" t="s">
        <v>1388</v>
      </c>
      <c r="H696" s="200" t="s">
        <v>1459</v>
      </c>
      <c r="I696" s="200">
        <v>45701</v>
      </c>
      <c r="J696" s="143">
        <f t="shared" si="10"/>
        <v>45701</v>
      </c>
      <c r="K696" s="202">
        <v>8</v>
      </c>
      <c r="L696" s="285" t="s">
        <v>2875</v>
      </c>
      <c r="M696" s="223"/>
      <c r="N696" s="203">
        <v>4.4050000000000002</v>
      </c>
      <c r="O696" s="222" t="s">
        <v>972</v>
      </c>
    </row>
    <row r="697" spans="1:15" ht="29.25" customHeight="1">
      <c r="A697" s="221" t="s">
        <v>6334</v>
      </c>
      <c r="B697" s="221" t="s">
        <v>774</v>
      </c>
      <c r="C697" s="222" t="s">
        <v>106</v>
      </c>
      <c r="D697" s="222" t="s">
        <v>164</v>
      </c>
      <c r="E697" s="199" t="s">
        <v>163</v>
      </c>
      <c r="F697" s="200" t="s">
        <v>1387</v>
      </c>
      <c r="G697" s="200" t="s">
        <v>1388</v>
      </c>
      <c r="H697" s="200" t="s">
        <v>1457</v>
      </c>
      <c r="I697" s="200">
        <v>45702</v>
      </c>
      <c r="J697" s="143">
        <f t="shared" si="10"/>
        <v>45702</v>
      </c>
      <c r="K697" s="202">
        <v>8</v>
      </c>
      <c r="L697" s="285" t="s">
        <v>2875</v>
      </c>
      <c r="M697" s="223"/>
      <c r="N697" s="203">
        <v>1.18</v>
      </c>
      <c r="O697" s="222" t="s">
        <v>972</v>
      </c>
    </row>
    <row r="698" spans="1:15" ht="29.25" customHeight="1">
      <c r="A698" s="221" t="s">
        <v>6334</v>
      </c>
      <c r="B698" s="221" t="s">
        <v>774</v>
      </c>
      <c r="C698" s="222" t="s">
        <v>106</v>
      </c>
      <c r="D698" s="222" t="s">
        <v>164</v>
      </c>
      <c r="E698" s="199" t="s">
        <v>163</v>
      </c>
      <c r="F698" s="200" t="s">
        <v>1387</v>
      </c>
      <c r="G698" s="200" t="s">
        <v>1388</v>
      </c>
      <c r="H698" s="200" t="s">
        <v>1455</v>
      </c>
      <c r="I698" s="200">
        <v>45705</v>
      </c>
      <c r="J698" s="143">
        <f t="shared" si="10"/>
        <v>45705</v>
      </c>
      <c r="K698" s="202">
        <v>8</v>
      </c>
      <c r="L698" s="285" t="s">
        <v>2875</v>
      </c>
      <c r="M698" s="223"/>
      <c r="N698" s="203">
        <v>1.52</v>
      </c>
      <c r="O698" s="222" t="s">
        <v>972</v>
      </c>
    </row>
    <row r="699" spans="1:15" ht="29.25" customHeight="1">
      <c r="A699" s="221" t="s">
        <v>6334</v>
      </c>
      <c r="B699" s="221" t="s">
        <v>774</v>
      </c>
      <c r="C699" s="222" t="s">
        <v>106</v>
      </c>
      <c r="D699" s="222" t="s">
        <v>164</v>
      </c>
      <c r="E699" s="199" t="s">
        <v>163</v>
      </c>
      <c r="F699" s="200" t="s">
        <v>1387</v>
      </c>
      <c r="G699" s="200" t="s">
        <v>1388</v>
      </c>
      <c r="H699" s="200" t="s">
        <v>1459</v>
      </c>
      <c r="I699" s="200">
        <v>45706</v>
      </c>
      <c r="J699" s="143">
        <f t="shared" si="10"/>
        <v>45706</v>
      </c>
      <c r="K699" s="202">
        <v>8</v>
      </c>
      <c r="L699" s="285" t="s">
        <v>2875</v>
      </c>
      <c r="M699" s="223"/>
      <c r="N699" s="203">
        <v>4.4050000000000002</v>
      </c>
      <c r="O699" s="222" t="s">
        <v>972</v>
      </c>
    </row>
    <row r="700" spans="1:15" ht="29.25" customHeight="1">
      <c r="A700" s="221" t="s">
        <v>6334</v>
      </c>
      <c r="B700" s="221" t="s">
        <v>774</v>
      </c>
      <c r="C700" s="222" t="s">
        <v>106</v>
      </c>
      <c r="D700" s="222" t="s">
        <v>164</v>
      </c>
      <c r="E700" s="199" t="s">
        <v>163</v>
      </c>
      <c r="F700" s="200" t="s">
        <v>1387</v>
      </c>
      <c r="G700" s="200" t="s">
        <v>1388</v>
      </c>
      <c r="H700" s="200" t="s">
        <v>1459</v>
      </c>
      <c r="I700" s="200">
        <v>45719</v>
      </c>
      <c r="J700" s="143">
        <f t="shared" si="10"/>
        <v>45719</v>
      </c>
      <c r="K700" s="202">
        <v>8</v>
      </c>
      <c r="L700" s="285" t="s">
        <v>2875</v>
      </c>
      <c r="M700" s="223"/>
      <c r="N700" s="203">
        <v>4.4050000000000002</v>
      </c>
      <c r="O700" s="222" t="s">
        <v>972</v>
      </c>
    </row>
    <row r="701" spans="1:15" ht="29.25" customHeight="1">
      <c r="A701" s="221" t="s">
        <v>6334</v>
      </c>
      <c r="B701" s="221" t="s">
        <v>774</v>
      </c>
      <c r="C701" s="222" t="s">
        <v>106</v>
      </c>
      <c r="D701" s="222" t="s">
        <v>164</v>
      </c>
      <c r="E701" s="199" t="s">
        <v>163</v>
      </c>
      <c r="F701" s="200" t="s">
        <v>1387</v>
      </c>
      <c r="G701" s="200" t="s">
        <v>1388</v>
      </c>
      <c r="H701" s="200" t="s">
        <v>1459</v>
      </c>
      <c r="I701" s="200">
        <v>45720</v>
      </c>
      <c r="J701" s="143">
        <f t="shared" si="10"/>
        <v>45720</v>
      </c>
      <c r="K701" s="202">
        <v>8</v>
      </c>
      <c r="L701" s="285" t="s">
        <v>2875</v>
      </c>
      <c r="M701" s="223"/>
      <c r="N701" s="203">
        <v>4.4050000000000002</v>
      </c>
      <c r="O701" s="222" t="s">
        <v>972</v>
      </c>
    </row>
    <row r="702" spans="1:15" ht="29.25" customHeight="1">
      <c r="A702" s="221" t="s">
        <v>6334</v>
      </c>
      <c r="B702" s="221" t="s">
        <v>774</v>
      </c>
      <c r="C702" s="222" t="s">
        <v>106</v>
      </c>
      <c r="D702" s="222" t="s">
        <v>164</v>
      </c>
      <c r="E702" s="199" t="s">
        <v>163</v>
      </c>
      <c r="F702" s="200" t="s">
        <v>1387</v>
      </c>
      <c r="G702" s="200" t="s">
        <v>1388</v>
      </c>
      <c r="H702" s="200" t="s">
        <v>1459</v>
      </c>
      <c r="I702" s="200">
        <v>45721</v>
      </c>
      <c r="J702" s="143">
        <f t="shared" si="10"/>
        <v>45721</v>
      </c>
      <c r="K702" s="202">
        <v>8</v>
      </c>
      <c r="L702" s="285" t="s">
        <v>2875</v>
      </c>
      <c r="M702" s="223"/>
      <c r="N702" s="203">
        <v>4.4050000000000002</v>
      </c>
      <c r="O702" s="222" t="s">
        <v>972</v>
      </c>
    </row>
    <row r="703" spans="1:15" ht="29.25" customHeight="1">
      <c r="A703" s="221" t="s">
        <v>6334</v>
      </c>
      <c r="B703" s="221" t="s">
        <v>774</v>
      </c>
      <c r="C703" s="222" t="s">
        <v>106</v>
      </c>
      <c r="D703" s="222" t="s">
        <v>164</v>
      </c>
      <c r="E703" s="199" t="s">
        <v>163</v>
      </c>
      <c r="F703" s="200" t="s">
        <v>1387</v>
      </c>
      <c r="G703" s="200" t="s">
        <v>1388</v>
      </c>
      <c r="H703" s="200" t="s">
        <v>1459</v>
      </c>
      <c r="I703" s="200">
        <v>45722</v>
      </c>
      <c r="J703" s="143">
        <f t="shared" si="10"/>
        <v>45722</v>
      </c>
      <c r="K703" s="202">
        <v>8</v>
      </c>
      <c r="L703" s="285" t="s">
        <v>2875</v>
      </c>
      <c r="M703" s="223"/>
      <c r="N703" s="203">
        <v>4.4050000000000002</v>
      </c>
      <c r="O703" s="222" t="s">
        <v>972</v>
      </c>
    </row>
    <row r="704" spans="1:15" ht="29.25" customHeight="1">
      <c r="A704" s="221" t="s">
        <v>6334</v>
      </c>
      <c r="B704" s="221" t="s">
        <v>774</v>
      </c>
      <c r="C704" s="222" t="s">
        <v>106</v>
      </c>
      <c r="D704" s="222" t="s">
        <v>164</v>
      </c>
      <c r="E704" s="199" t="s">
        <v>163</v>
      </c>
      <c r="F704" s="200" t="s">
        <v>1387</v>
      </c>
      <c r="G704" s="200" t="s">
        <v>1388</v>
      </c>
      <c r="H704" s="200" t="s">
        <v>1459</v>
      </c>
      <c r="I704" s="200">
        <v>45723</v>
      </c>
      <c r="J704" s="143">
        <f t="shared" si="10"/>
        <v>45723</v>
      </c>
      <c r="K704" s="202">
        <v>8</v>
      </c>
      <c r="L704" s="285" t="s">
        <v>2875</v>
      </c>
      <c r="M704" s="223"/>
      <c r="N704" s="203">
        <v>4.4050000000000002</v>
      </c>
      <c r="O704" s="222" t="s">
        <v>972</v>
      </c>
    </row>
    <row r="705" spans="1:15" ht="29.25" customHeight="1">
      <c r="A705" s="221" t="s">
        <v>6334</v>
      </c>
      <c r="B705" s="221" t="s">
        <v>774</v>
      </c>
      <c r="C705" s="222" t="s">
        <v>106</v>
      </c>
      <c r="D705" s="222" t="s">
        <v>164</v>
      </c>
      <c r="E705" s="199" t="s">
        <v>163</v>
      </c>
      <c r="F705" s="200" t="s">
        <v>1387</v>
      </c>
      <c r="G705" s="200" t="s">
        <v>1388</v>
      </c>
      <c r="H705" s="200" t="s">
        <v>1459</v>
      </c>
      <c r="I705" s="200">
        <v>45726</v>
      </c>
      <c r="J705" s="143">
        <f t="shared" si="10"/>
        <v>45726</v>
      </c>
      <c r="K705" s="202">
        <v>8</v>
      </c>
      <c r="L705" s="285" t="s">
        <v>2875</v>
      </c>
      <c r="M705" s="223"/>
      <c r="N705" s="203">
        <v>4.4050000000000002</v>
      </c>
      <c r="O705" s="222" t="s">
        <v>972</v>
      </c>
    </row>
    <row r="706" spans="1:15" ht="29.25" customHeight="1">
      <c r="A706" s="221" t="s">
        <v>6334</v>
      </c>
      <c r="B706" s="221" t="s">
        <v>774</v>
      </c>
      <c r="C706" s="222" t="s">
        <v>106</v>
      </c>
      <c r="D706" s="222" t="s">
        <v>164</v>
      </c>
      <c r="E706" s="199" t="s">
        <v>163</v>
      </c>
      <c r="F706" s="200" t="s">
        <v>1387</v>
      </c>
      <c r="G706" s="200" t="s">
        <v>1388</v>
      </c>
      <c r="H706" s="200" t="s">
        <v>1459</v>
      </c>
      <c r="I706" s="200">
        <v>45727</v>
      </c>
      <c r="J706" s="143">
        <f t="shared" si="10"/>
        <v>45727</v>
      </c>
      <c r="K706" s="202">
        <v>8</v>
      </c>
      <c r="L706" s="285" t="s">
        <v>2875</v>
      </c>
      <c r="M706" s="223"/>
      <c r="N706" s="203">
        <v>4.4050000000000002</v>
      </c>
      <c r="O706" s="222" t="s">
        <v>972</v>
      </c>
    </row>
    <row r="707" spans="1:15" ht="29.25" customHeight="1">
      <c r="A707" s="221" t="s">
        <v>6334</v>
      </c>
      <c r="B707" s="221" t="s">
        <v>774</v>
      </c>
      <c r="C707" s="222" t="s">
        <v>106</v>
      </c>
      <c r="D707" s="222" t="s">
        <v>164</v>
      </c>
      <c r="E707" s="199" t="s">
        <v>163</v>
      </c>
      <c r="F707" s="200" t="s">
        <v>1387</v>
      </c>
      <c r="G707" s="200" t="s">
        <v>1388</v>
      </c>
      <c r="H707" s="200" t="s">
        <v>1459</v>
      </c>
      <c r="I707" s="200">
        <v>45728</v>
      </c>
      <c r="J707" s="143">
        <f t="shared" ref="J707:J770" si="11">I707</f>
        <v>45728</v>
      </c>
      <c r="K707" s="202">
        <v>8</v>
      </c>
      <c r="L707" s="285" t="s">
        <v>2875</v>
      </c>
      <c r="M707" s="223"/>
      <c r="N707" s="203">
        <v>4.4050000000000002</v>
      </c>
      <c r="O707" s="222" t="s">
        <v>972</v>
      </c>
    </row>
    <row r="708" spans="1:15" ht="29.25" customHeight="1">
      <c r="A708" s="221" t="s">
        <v>6334</v>
      </c>
      <c r="B708" s="221" t="s">
        <v>774</v>
      </c>
      <c r="C708" s="222" t="s">
        <v>106</v>
      </c>
      <c r="D708" s="222" t="s">
        <v>164</v>
      </c>
      <c r="E708" s="199" t="s">
        <v>163</v>
      </c>
      <c r="F708" s="200" t="s">
        <v>1387</v>
      </c>
      <c r="G708" s="200" t="s">
        <v>1388</v>
      </c>
      <c r="H708" s="200" t="s">
        <v>1459</v>
      </c>
      <c r="I708" s="200">
        <v>45729</v>
      </c>
      <c r="J708" s="143">
        <f t="shared" si="11"/>
        <v>45729</v>
      </c>
      <c r="K708" s="202">
        <v>8</v>
      </c>
      <c r="L708" s="285" t="s">
        <v>2875</v>
      </c>
      <c r="M708" s="223"/>
      <c r="N708" s="203">
        <v>4.4050000000000002</v>
      </c>
      <c r="O708" s="222" t="s">
        <v>972</v>
      </c>
    </row>
    <row r="709" spans="1:15" ht="29.25" customHeight="1">
      <c r="A709" s="221" t="s">
        <v>6334</v>
      </c>
      <c r="B709" s="221" t="s">
        <v>774</v>
      </c>
      <c r="C709" s="222" t="s">
        <v>106</v>
      </c>
      <c r="D709" s="222" t="s">
        <v>164</v>
      </c>
      <c r="E709" s="199" t="s">
        <v>163</v>
      </c>
      <c r="F709" s="200" t="s">
        <v>1387</v>
      </c>
      <c r="G709" s="200" t="s">
        <v>1388</v>
      </c>
      <c r="H709" s="200" t="s">
        <v>1459</v>
      </c>
      <c r="I709" s="200">
        <v>45730</v>
      </c>
      <c r="J709" s="143">
        <f t="shared" si="11"/>
        <v>45730</v>
      </c>
      <c r="K709" s="202">
        <v>8</v>
      </c>
      <c r="L709" s="285" t="s">
        <v>2875</v>
      </c>
      <c r="M709" s="223"/>
      <c r="N709" s="203">
        <v>4.4050000000000002</v>
      </c>
      <c r="O709" s="222" t="s">
        <v>972</v>
      </c>
    </row>
    <row r="710" spans="1:15" ht="29.25" customHeight="1">
      <c r="A710" s="221" t="s">
        <v>6334</v>
      </c>
      <c r="B710" s="221" t="s">
        <v>774</v>
      </c>
      <c r="C710" s="222" t="s">
        <v>106</v>
      </c>
      <c r="D710" s="222" t="s">
        <v>164</v>
      </c>
      <c r="E710" s="199" t="s">
        <v>165</v>
      </c>
      <c r="F710" s="200"/>
      <c r="G710" s="200"/>
      <c r="H710" s="200"/>
      <c r="I710" s="200">
        <v>45733</v>
      </c>
      <c r="J710" s="143">
        <f t="shared" si="11"/>
        <v>45733</v>
      </c>
      <c r="K710" s="202">
        <v>4</v>
      </c>
      <c r="L710" s="285" t="s">
        <v>165</v>
      </c>
      <c r="M710" s="223"/>
      <c r="N710" s="203"/>
      <c r="O710" s="222" t="s">
        <v>326</v>
      </c>
    </row>
    <row r="711" spans="1:15" ht="29.25" customHeight="1">
      <c r="A711" s="221" t="s">
        <v>6334</v>
      </c>
      <c r="B711" s="221" t="s">
        <v>774</v>
      </c>
      <c r="C711" s="222" t="s">
        <v>106</v>
      </c>
      <c r="D711" s="222" t="s">
        <v>164</v>
      </c>
      <c r="E711" s="199" t="s">
        <v>163</v>
      </c>
      <c r="F711" s="200" t="s">
        <v>1387</v>
      </c>
      <c r="G711" s="200" t="s">
        <v>1388</v>
      </c>
      <c r="H711" s="200" t="s">
        <v>1459</v>
      </c>
      <c r="I711" s="200">
        <v>45733</v>
      </c>
      <c r="J711" s="143">
        <f t="shared" si="11"/>
        <v>45733</v>
      </c>
      <c r="K711" s="202">
        <v>4</v>
      </c>
      <c r="L711" s="285" t="s">
        <v>2875</v>
      </c>
      <c r="M711" s="223"/>
      <c r="N711" s="203">
        <v>4.4050000000000002</v>
      </c>
      <c r="O711" s="222" t="s">
        <v>972</v>
      </c>
    </row>
    <row r="712" spans="1:15" ht="29.25" customHeight="1">
      <c r="A712" s="221" t="s">
        <v>6334</v>
      </c>
      <c r="B712" s="221" t="s">
        <v>774</v>
      </c>
      <c r="C712" s="222" t="s">
        <v>106</v>
      </c>
      <c r="D712" s="222" t="s">
        <v>164</v>
      </c>
      <c r="E712" s="199" t="s">
        <v>163</v>
      </c>
      <c r="F712" s="200" t="s">
        <v>1387</v>
      </c>
      <c r="G712" s="200" t="s">
        <v>1388</v>
      </c>
      <c r="H712" s="200" t="s">
        <v>1459</v>
      </c>
      <c r="I712" s="200">
        <v>45734</v>
      </c>
      <c r="J712" s="143">
        <f t="shared" si="11"/>
        <v>45734</v>
      </c>
      <c r="K712" s="202">
        <v>8</v>
      </c>
      <c r="L712" s="285" t="s">
        <v>2875</v>
      </c>
      <c r="M712" s="223"/>
      <c r="N712" s="203">
        <v>4.4050000000000002</v>
      </c>
      <c r="O712" s="222" t="s">
        <v>972</v>
      </c>
    </row>
    <row r="713" spans="1:15" ht="29.25" customHeight="1">
      <c r="A713" s="221" t="s">
        <v>6334</v>
      </c>
      <c r="B713" s="221" t="s">
        <v>774</v>
      </c>
      <c r="C713" s="222" t="s">
        <v>106</v>
      </c>
      <c r="D713" s="222" t="s">
        <v>164</v>
      </c>
      <c r="E713" s="199" t="s">
        <v>163</v>
      </c>
      <c r="F713" s="200" t="s">
        <v>1387</v>
      </c>
      <c r="G713" s="200" t="s">
        <v>1388</v>
      </c>
      <c r="H713" s="200" t="s">
        <v>1459</v>
      </c>
      <c r="I713" s="200">
        <v>45735</v>
      </c>
      <c r="J713" s="143">
        <f t="shared" si="11"/>
        <v>45735</v>
      </c>
      <c r="K713" s="202">
        <v>8</v>
      </c>
      <c r="L713" s="285" t="s">
        <v>2875</v>
      </c>
      <c r="M713" s="223"/>
      <c r="N713" s="203">
        <v>4.4050000000000002</v>
      </c>
      <c r="O713" s="222" t="s">
        <v>972</v>
      </c>
    </row>
    <row r="714" spans="1:15" ht="29.25" customHeight="1">
      <c r="A714" s="221" t="s">
        <v>6334</v>
      </c>
      <c r="B714" s="221" t="s">
        <v>774</v>
      </c>
      <c r="C714" s="222" t="s">
        <v>106</v>
      </c>
      <c r="D714" s="222" t="s">
        <v>164</v>
      </c>
      <c r="E714" s="199" t="s">
        <v>163</v>
      </c>
      <c r="F714" s="200" t="s">
        <v>1387</v>
      </c>
      <c r="G714" s="200" t="s">
        <v>1388</v>
      </c>
      <c r="H714" s="200" t="s">
        <v>1459</v>
      </c>
      <c r="I714" s="200">
        <v>45736</v>
      </c>
      <c r="J714" s="143">
        <f t="shared" si="11"/>
        <v>45736</v>
      </c>
      <c r="K714" s="202">
        <v>8</v>
      </c>
      <c r="L714" s="285" t="s">
        <v>2875</v>
      </c>
      <c r="M714" s="223"/>
      <c r="N714" s="203">
        <v>4.4050000000000002</v>
      </c>
      <c r="O714" s="222" t="s">
        <v>972</v>
      </c>
    </row>
    <row r="715" spans="1:15" ht="29.25" customHeight="1">
      <c r="A715" s="221" t="s">
        <v>6334</v>
      </c>
      <c r="B715" s="221" t="s">
        <v>774</v>
      </c>
      <c r="C715" s="222" t="s">
        <v>106</v>
      </c>
      <c r="D715" s="222" t="s">
        <v>164</v>
      </c>
      <c r="E715" s="199" t="s">
        <v>163</v>
      </c>
      <c r="F715" s="200" t="s">
        <v>1387</v>
      </c>
      <c r="G715" s="200" t="s">
        <v>1388</v>
      </c>
      <c r="H715" s="200" t="s">
        <v>1459</v>
      </c>
      <c r="I715" s="200">
        <v>45736</v>
      </c>
      <c r="J715" s="143">
        <f t="shared" si="11"/>
        <v>45736</v>
      </c>
      <c r="K715" s="202">
        <v>8</v>
      </c>
      <c r="L715" s="285" t="s">
        <v>2875</v>
      </c>
      <c r="M715" s="223"/>
      <c r="N715" s="203">
        <v>4.4050000000000002</v>
      </c>
      <c r="O715" s="222" t="s">
        <v>972</v>
      </c>
    </row>
    <row r="716" spans="1:15" ht="29.25" customHeight="1">
      <c r="A716" s="221" t="s">
        <v>6334</v>
      </c>
      <c r="B716" s="221" t="s">
        <v>774</v>
      </c>
      <c r="C716" s="222" t="s">
        <v>106</v>
      </c>
      <c r="D716" s="222" t="s">
        <v>164</v>
      </c>
      <c r="E716" s="199" t="s">
        <v>163</v>
      </c>
      <c r="F716" s="200" t="s">
        <v>1387</v>
      </c>
      <c r="G716" s="200" t="s">
        <v>1388</v>
      </c>
      <c r="H716" s="200" t="s">
        <v>1459</v>
      </c>
      <c r="I716" s="200">
        <v>45737</v>
      </c>
      <c r="J716" s="143">
        <f t="shared" si="11"/>
        <v>45737</v>
      </c>
      <c r="K716" s="202">
        <v>8</v>
      </c>
      <c r="L716" s="285" t="s">
        <v>2875</v>
      </c>
      <c r="M716" s="223"/>
      <c r="N716" s="203">
        <v>4.4050000000000002</v>
      </c>
      <c r="O716" s="222" t="s">
        <v>972</v>
      </c>
    </row>
    <row r="717" spans="1:15" ht="29.25" customHeight="1">
      <c r="A717" s="221" t="s">
        <v>6334</v>
      </c>
      <c r="B717" s="221" t="s">
        <v>774</v>
      </c>
      <c r="C717" s="222" t="s">
        <v>106</v>
      </c>
      <c r="D717" s="222" t="s">
        <v>164</v>
      </c>
      <c r="E717" s="199" t="s">
        <v>163</v>
      </c>
      <c r="F717" s="200" t="s">
        <v>1387</v>
      </c>
      <c r="G717" s="200" t="s">
        <v>1388</v>
      </c>
      <c r="H717" s="200" t="s">
        <v>1459</v>
      </c>
      <c r="I717" s="200">
        <v>45740</v>
      </c>
      <c r="J717" s="143">
        <f t="shared" si="11"/>
        <v>45740</v>
      </c>
      <c r="K717" s="202">
        <v>8</v>
      </c>
      <c r="L717" s="285" t="s">
        <v>2875</v>
      </c>
      <c r="M717" s="223"/>
      <c r="N717" s="203">
        <v>4.4050000000000002</v>
      </c>
      <c r="O717" s="222" t="s">
        <v>972</v>
      </c>
    </row>
    <row r="718" spans="1:15" ht="29.25" customHeight="1">
      <c r="A718" s="221" t="s">
        <v>6334</v>
      </c>
      <c r="B718" s="221" t="s">
        <v>774</v>
      </c>
      <c r="C718" s="222" t="s">
        <v>106</v>
      </c>
      <c r="D718" s="222" t="s">
        <v>164</v>
      </c>
      <c r="E718" s="199" t="s">
        <v>163</v>
      </c>
      <c r="F718" s="200" t="s">
        <v>1387</v>
      </c>
      <c r="G718" s="200" t="s">
        <v>1388</v>
      </c>
      <c r="H718" s="200" t="s">
        <v>1459</v>
      </c>
      <c r="I718" s="200">
        <v>45741</v>
      </c>
      <c r="J718" s="143">
        <f t="shared" si="11"/>
        <v>45741</v>
      </c>
      <c r="K718" s="202">
        <v>8</v>
      </c>
      <c r="L718" s="285" t="s">
        <v>2875</v>
      </c>
      <c r="M718" s="223"/>
      <c r="N718" s="203">
        <v>4.4050000000000002</v>
      </c>
      <c r="O718" s="222" t="s">
        <v>972</v>
      </c>
    </row>
    <row r="719" spans="1:15" ht="29.25" customHeight="1">
      <c r="A719" s="221" t="s">
        <v>6334</v>
      </c>
      <c r="B719" s="221" t="s">
        <v>774</v>
      </c>
      <c r="C719" s="222" t="s">
        <v>106</v>
      </c>
      <c r="D719" s="222" t="s">
        <v>164</v>
      </c>
      <c r="E719" s="199" t="s">
        <v>163</v>
      </c>
      <c r="F719" s="200" t="s">
        <v>1387</v>
      </c>
      <c r="G719" s="200" t="s">
        <v>1388</v>
      </c>
      <c r="H719" s="200" t="s">
        <v>1459</v>
      </c>
      <c r="I719" s="200">
        <v>45742</v>
      </c>
      <c r="J719" s="143">
        <f t="shared" si="11"/>
        <v>45742</v>
      </c>
      <c r="K719" s="202">
        <v>8</v>
      </c>
      <c r="L719" s="285" t="s">
        <v>2875</v>
      </c>
      <c r="M719" s="223"/>
      <c r="N719" s="203">
        <v>4.4050000000000002</v>
      </c>
      <c r="O719" s="222" t="s">
        <v>972</v>
      </c>
    </row>
    <row r="720" spans="1:15" ht="29.25" customHeight="1">
      <c r="A720" s="221" t="s">
        <v>6334</v>
      </c>
      <c r="B720" s="221" t="s">
        <v>774</v>
      </c>
      <c r="C720" s="222" t="s">
        <v>106</v>
      </c>
      <c r="D720" s="222" t="s">
        <v>164</v>
      </c>
      <c r="E720" s="199" t="s">
        <v>163</v>
      </c>
      <c r="F720" s="200" t="s">
        <v>1387</v>
      </c>
      <c r="G720" s="200" t="s">
        <v>1388</v>
      </c>
      <c r="H720" s="200" t="s">
        <v>1459</v>
      </c>
      <c r="I720" s="200">
        <v>45743</v>
      </c>
      <c r="J720" s="143">
        <f t="shared" si="11"/>
        <v>45743</v>
      </c>
      <c r="K720" s="202">
        <v>8</v>
      </c>
      <c r="L720" s="285" t="s">
        <v>2875</v>
      </c>
      <c r="M720" s="223"/>
      <c r="N720" s="203">
        <v>4.4050000000000002</v>
      </c>
      <c r="O720" s="222" t="s">
        <v>972</v>
      </c>
    </row>
    <row r="721" spans="1:15" ht="29.25" customHeight="1">
      <c r="A721" s="221" t="s">
        <v>6334</v>
      </c>
      <c r="B721" s="221" t="s">
        <v>774</v>
      </c>
      <c r="C721" s="222" t="s">
        <v>106</v>
      </c>
      <c r="D721" s="222" t="s">
        <v>164</v>
      </c>
      <c r="E721" s="199" t="s">
        <v>165</v>
      </c>
      <c r="F721" s="200"/>
      <c r="G721" s="200"/>
      <c r="H721" s="200"/>
      <c r="I721" s="200">
        <v>45744</v>
      </c>
      <c r="J721" s="143">
        <f t="shared" si="11"/>
        <v>45744</v>
      </c>
      <c r="K721" s="202">
        <v>8</v>
      </c>
      <c r="L721" s="285" t="s">
        <v>170</v>
      </c>
      <c r="M721" s="223"/>
      <c r="N721" s="203"/>
      <c r="O721" s="222" t="s">
        <v>326</v>
      </c>
    </row>
    <row r="722" spans="1:15" ht="29.25" customHeight="1">
      <c r="A722" s="221" t="s">
        <v>6334</v>
      </c>
      <c r="B722" s="221" t="s">
        <v>774</v>
      </c>
      <c r="C722" s="222" t="s">
        <v>106</v>
      </c>
      <c r="D722" s="222" t="s">
        <v>164</v>
      </c>
      <c r="E722" s="199" t="s">
        <v>166</v>
      </c>
      <c r="F722" s="200"/>
      <c r="G722" s="200"/>
      <c r="H722" s="200"/>
      <c r="I722" s="200">
        <v>45768</v>
      </c>
      <c r="J722" s="143">
        <f t="shared" si="11"/>
        <v>45768</v>
      </c>
      <c r="K722" s="202">
        <v>8</v>
      </c>
      <c r="L722" s="285" t="s">
        <v>7756</v>
      </c>
      <c r="M722" s="223"/>
      <c r="N722" s="203"/>
      <c r="O722" s="222" t="s">
        <v>326</v>
      </c>
    </row>
    <row r="723" spans="1:15" ht="29.25" customHeight="1">
      <c r="A723" s="221" t="s">
        <v>6334</v>
      </c>
      <c r="B723" s="221" t="s">
        <v>774</v>
      </c>
      <c r="C723" s="222" t="s">
        <v>106</v>
      </c>
      <c r="D723" s="222" t="s">
        <v>164</v>
      </c>
      <c r="E723" s="199" t="s">
        <v>166</v>
      </c>
      <c r="F723" s="200"/>
      <c r="G723" s="200"/>
      <c r="H723" s="200"/>
      <c r="I723" s="200">
        <v>45769</v>
      </c>
      <c r="J723" s="143">
        <f t="shared" si="11"/>
        <v>45769</v>
      </c>
      <c r="K723" s="202">
        <v>8</v>
      </c>
      <c r="L723" s="285" t="s">
        <v>7756</v>
      </c>
      <c r="M723" s="223"/>
      <c r="N723" s="203"/>
      <c r="O723" s="222" t="s">
        <v>326</v>
      </c>
    </row>
    <row r="724" spans="1:15" ht="29.25" customHeight="1">
      <c r="A724" s="221" t="s">
        <v>6334</v>
      </c>
      <c r="B724" s="221" t="s">
        <v>774</v>
      </c>
      <c r="C724" s="222" t="s">
        <v>106</v>
      </c>
      <c r="D724" s="222" t="s">
        <v>164</v>
      </c>
      <c r="E724" s="199" t="s">
        <v>166</v>
      </c>
      <c r="F724" s="200"/>
      <c r="G724" s="200"/>
      <c r="H724" s="200"/>
      <c r="I724" s="200">
        <v>45770</v>
      </c>
      <c r="J724" s="143">
        <f t="shared" si="11"/>
        <v>45770</v>
      </c>
      <c r="K724" s="202">
        <v>8</v>
      </c>
      <c r="L724" s="285" t="s">
        <v>7756</v>
      </c>
      <c r="M724" s="223"/>
      <c r="N724" s="203"/>
      <c r="O724" s="222" t="s">
        <v>326</v>
      </c>
    </row>
    <row r="725" spans="1:15" ht="29.25" customHeight="1">
      <c r="A725" s="221" t="s">
        <v>6334</v>
      </c>
      <c r="B725" s="221" t="s">
        <v>774</v>
      </c>
      <c r="C725" s="222" t="s">
        <v>106</v>
      </c>
      <c r="D725" s="222" t="s">
        <v>164</v>
      </c>
      <c r="E725" s="199" t="s">
        <v>166</v>
      </c>
      <c r="F725" s="200"/>
      <c r="G725" s="200"/>
      <c r="H725" s="200"/>
      <c r="I725" s="200">
        <v>45771</v>
      </c>
      <c r="J725" s="143">
        <f t="shared" si="11"/>
        <v>45771</v>
      </c>
      <c r="K725" s="202">
        <v>8</v>
      </c>
      <c r="L725" s="285" t="s">
        <v>7756</v>
      </c>
      <c r="M725" s="223"/>
      <c r="N725" s="203"/>
      <c r="O725" s="222" t="s">
        <v>326</v>
      </c>
    </row>
    <row r="726" spans="1:15" ht="29.25" customHeight="1">
      <c r="A726" s="221" t="s">
        <v>6334</v>
      </c>
      <c r="B726" s="221" t="s">
        <v>774</v>
      </c>
      <c r="C726" s="222" t="s">
        <v>106</v>
      </c>
      <c r="D726" s="222" t="s">
        <v>164</v>
      </c>
      <c r="E726" s="199" t="s">
        <v>166</v>
      </c>
      <c r="F726" s="200"/>
      <c r="G726" s="200"/>
      <c r="H726" s="200"/>
      <c r="I726" s="200">
        <v>45772</v>
      </c>
      <c r="J726" s="143">
        <f t="shared" si="11"/>
        <v>45772</v>
      </c>
      <c r="K726" s="202">
        <v>8</v>
      </c>
      <c r="L726" s="285" t="s">
        <v>7756</v>
      </c>
      <c r="M726" s="223"/>
      <c r="N726" s="203"/>
      <c r="O726" s="222" t="s">
        <v>326</v>
      </c>
    </row>
    <row r="727" spans="1:15" ht="29.25" customHeight="1">
      <c r="A727" s="221" t="s">
        <v>6334</v>
      </c>
      <c r="B727" s="221" t="s">
        <v>774</v>
      </c>
      <c r="C727" s="222" t="s">
        <v>106</v>
      </c>
      <c r="D727" s="222" t="s">
        <v>164</v>
      </c>
      <c r="E727" s="199" t="s">
        <v>166</v>
      </c>
      <c r="F727" s="200"/>
      <c r="G727" s="200"/>
      <c r="H727" s="200"/>
      <c r="I727" s="200">
        <v>45775</v>
      </c>
      <c r="J727" s="143">
        <f t="shared" si="11"/>
        <v>45775</v>
      </c>
      <c r="K727" s="202">
        <v>8</v>
      </c>
      <c r="L727" s="285" t="s">
        <v>7756</v>
      </c>
      <c r="M727" s="223"/>
      <c r="N727" s="203"/>
      <c r="O727" s="222" t="s">
        <v>326</v>
      </c>
    </row>
    <row r="728" spans="1:15" ht="29.25" customHeight="1">
      <c r="A728" s="221" t="s">
        <v>6334</v>
      </c>
      <c r="B728" s="221" t="s">
        <v>774</v>
      </c>
      <c r="C728" s="222" t="s">
        <v>106</v>
      </c>
      <c r="D728" s="222" t="s">
        <v>164</v>
      </c>
      <c r="E728" s="199" t="s">
        <v>166</v>
      </c>
      <c r="F728" s="200"/>
      <c r="G728" s="200"/>
      <c r="H728" s="200"/>
      <c r="I728" s="200">
        <v>45776</v>
      </c>
      <c r="J728" s="143">
        <f t="shared" si="11"/>
        <v>45776</v>
      </c>
      <c r="K728" s="202">
        <v>8</v>
      </c>
      <c r="L728" s="285" t="s">
        <v>7756</v>
      </c>
      <c r="M728" s="223"/>
      <c r="N728" s="203"/>
      <c r="O728" s="222" t="s">
        <v>326</v>
      </c>
    </row>
    <row r="729" spans="1:15" ht="29.25" customHeight="1">
      <c r="A729" s="221" t="s">
        <v>6334</v>
      </c>
      <c r="B729" s="221" t="s">
        <v>774</v>
      </c>
      <c r="C729" s="222" t="s">
        <v>106</v>
      </c>
      <c r="D729" s="222" t="s">
        <v>164</v>
      </c>
      <c r="E729" s="199" t="s">
        <v>166</v>
      </c>
      <c r="F729" s="200"/>
      <c r="G729" s="200"/>
      <c r="H729" s="200"/>
      <c r="I729" s="200">
        <v>45777</v>
      </c>
      <c r="J729" s="143">
        <f t="shared" si="11"/>
        <v>45777</v>
      </c>
      <c r="K729" s="202">
        <v>8</v>
      </c>
      <c r="L729" s="285" t="s">
        <v>7756</v>
      </c>
      <c r="M729" s="223"/>
      <c r="N729" s="203"/>
      <c r="O729" s="222" t="s">
        <v>326</v>
      </c>
    </row>
    <row r="730" spans="1:15" ht="29.25" customHeight="1">
      <c r="A730" s="221" t="s">
        <v>6334</v>
      </c>
      <c r="B730" s="221" t="s">
        <v>774</v>
      </c>
      <c r="C730" s="222" t="s">
        <v>106</v>
      </c>
      <c r="D730" s="222" t="s">
        <v>164</v>
      </c>
      <c r="E730" s="199" t="s">
        <v>166</v>
      </c>
      <c r="F730" s="200"/>
      <c r="G730" s="200"/>
      <c r="H730" s="200"/>
      <c r="I730" s="200">
        <v>45778</v>
      </c>
      <c r="J730" s="143">
        <f t="shared" si="11"/>
        <v>45778</v>
      </c>
      <c r="K730" s="202">
        <v>8</v>
      </c>
      <c r="L730" s="285" t="s">
        <v>7756</v>
      </c>
      <c r="M730" s="223"/>
      <c r="N730" s="203"/>
      <c r="O730" s="222" t="s">
        <v>326</v>
      </c>
    </row>
    <row r="731" spans="1:15" ht="29.25" customHeight="1">
      <c r="A731" s="221" t="s">
        <v>6334</v>
      </c>
      <c r="B731" s="221" t="s">
        <v>774</v>
      </c>
      <c r="C731" s="222" t="s">
        <v>106</v>
      </c>
      <c r="D731" s="222" t="s">
        <v>164</v>
      </c>
      <c r="E731" s="199" t="s">
        <v>166</v>
      </c>
      <c r="F731" s="200"/>
      <c r="G731" s="200"/>
      <c r="H731" s="200"/>
      <c r="I731" s="200">
        <v>45779</v>
      </c>
      <c r="J731" s="143">
        <f t="shared" si="11"/>
        <v>45779</v>
      </c>
      <c r="K731" s="202">
        <v>8</v>
      </c>
      <c r="L731" s="285" t="s">
        <v>7756</v>
      </c>
      <c r="M731" s="223"/>
      <c r="N731" s="203"/>
      <c r="O731" s="222" t="s">
        <v>326</v>
      </c>
    </row>
    <row r="732" spans="1:15" ht="29.25" customHeight="1">
      <c r="A732" s="221" t="s">
        <v>6334</v>
      </c>
      <c r="B732" s="221" t="s">
        <v>774</v>
      </c>
      <c r="C732" s="222" t="s">
        <v>106</v>
      </c>
      <c r="D732" s="222" t="s">
        <v>164</v>
      </c>
      <c r="E732" s="199" t="s">
        <v>165</v>
      </c>
      <c r="F732" s="200"/>
      <c r="G732" s="200"/>
      <c r="H732" s="200"/>
      <c r="I732" s="200">
        <v>45782</v>
      </c>
      <c r="J732" s="143">
        <f t="shared" si="11"/>
        <v>45782</v>
      </c>
      <c r="K732" s="202">
        <v>8</v>
      </c>
      <c r="L732" s="285" t="s">
        <v>170</v>
      </c>
      <c r="M732" s="223"/>
      <c r="N732" s="203"/>
      <c r="O732" s="222" t="s">
        <v>326</v>
      </c>
    </row>
    <row r="733" spans="1:15" ht="29.25" customHeight="1">
      <c r="A733" s="221" t="s">
        <v>6334</v>
      </c>
      <c r="B733" s="221" t="s">
        <v>774</v>
      </c>
      <c r="C733" s="222" t="s">
        <v>106</v>
      </c>
      <c r="D733" s="222" t="s">
        <v>164</v>
      </c>
      <c r="E733" s="199" t="s">
        <v>166</v>
      </c>
      <c r="F733" s="200"/>
      <c r="G733" s="200"/>
      <c r="H733" s="200"/>
      <c r="I733" s="200">
        <v>45793</v>
      </c>
      <c r="J733" s="143">
        <f t="shared" si="11"/>
        <v>45793</v>
      </c>
      <c r="K733" s="202">
        <v>8</v>
      </c>
      <c r="L733" s="284" t="s">
        <v>8374</v>
      </c>
      <c r="M733" s="223"/>
      <c r="N733" s="203"/>
      <c r="O733" s="222" t="s">
        <v>326</v>
      </c>
    </row>
    <row r="734" spans="1:15" ht="29.25" customHeight="1">
      <c r="A734" s="221" t="s">
        <v>6334</v>
      </c>
      <c r="B734" s="221" t="s">
        <v>774</v>
      </c>
      <c r="C734" s="222" t="s">
        <v>106</v>
      </c>
      <c r="D734" s="222" t="s">
        <v>164</v>
      </c>
      <c r="E734" s="199" t="s">
        <v>165</v>
      </c>
      <c r="F734" s="200"/>
      <c r="G734" s="200"/>
      <c r="H734" s="200"/>
      <c r="I734" s="200">
        <v>45796</v>
      </c>
      <c r="J734" s="143">
        <f t="shared" si="11"/>
        <v>45796</v>
      </c>
      <c r="K734" s="202">
        <v>8</v>
      </c>
      <c r="L734" s="285" t="s">
        <v>170</v>
      </c>
      <c r="M734" s="223"/>
      <c r="N734" s="203"/>
      <c r="O734" s="222" t="s">
        <v>326</v>
      </c>
    </row>
    <row r="735" spans="1:15" ht="29.25" customHeight="1">
      <c r="A735" s="221" t="s">
        <v>6334</v>
      </c>
      <c r="B735" s="221" t="s">
        <v>774</v>
      </c>
      <c r="C735" s="222" t="s">
        <v>106</v>
      </c>
      <c r="D735" s="222" t="s">
        <v>164</v>
      </c>
      <c r="E735" s="199" t="s">
        <v>166</v>
      </c>
      <c r="F735" s="200"/>
      <c r="G735" s="200"/>
      <c r="H735" s="200"/>
      <c r="I735" s="200">
        <v>45797</v>
      </c>
      <c r="J735" s="143">
        <f t="shared" si="11"/>
        <v>45797</v>
      </c>
      <c r="K735" s="202">
        <v>8</v>
      </c>
      <c r="L735" s="284" t="s">
        <v>8374</v>
      </c>
      <c r="M735" s="223"/>
      <c r="N735" s="203"/>
      <c r="O735" s="222" t="s">
        <v>326</v>
      </c>
    </row>
    <row r="736" spans="1:15" ht="29.25" customHeight="1">
      <c r="A736" s="221" t="s">
        <v>6334</v>
      </c>
      <c r="B736" s="221" t="s">
        <v>774</v>
      </c>
      <c r="C736" s="222" t="s">
        <v>106</v>
      </c>
      <c r="D736" s="222" t="s">
        <v>164</v>
      </c>
      <c r="E736" s="199" t="s">
        <v>166</v>
      </c>
      <c r="F736" s="200"/>
      <c r="G736" s="200"/>
      <c r="H736" s="200"/>
      <c r="I736" s="200">
        <v>45798</v>
      </c>
      <c r="J736" s="143">
        <f t="shared" si="11"/>
        <v>45798</v>
      </c>
      <c r="K736" s="202">
        <v>8</v>
      </c>
      <c r="L736" s="284" t="s">
        <v>8374</v>
      </c>
      <c r="M736" s="223"/>
      <c r="N736" s="203"/>
      <c r="O736" s="222" t="s">
        <v>326</v>
      </c>
    </row>
    <row r="737" spans="1:15" ht="29.25" customHeight="1">
      <c r="A737" s="221" t="s">
        <v>6334</v>
      </c>
      <c r="B737" s="221" t="s">
        <v>774</v>
      </c>
      <c r="C737" s="222" t="s">
        <v>106</v>
      </c>
      <c r="D737" s="222" t="s">
        <v>164</v>
      </c>
      <c r="E737" s="199" t="s">
        <v>166</v>
      </c>
      <c r="F737" s="200"/>
      <c r="G737" s="200"/>
      <c r="H737" s="200"/>
      <c r="I737" s="200">
        <v>45799</v>
      </c>
      <c r="J737" s="143">
        <f t="shared" si="11"/>
        <v>45799</v>
      </c>
      <c r="K737" s="202">
        <v>8</v>
      </c>
      <c r="L737" s="284" t="s">
        <v>8374</v>
      </c>
      <c r="M737" s="223"/>
      <c r="N737" s="203"/>
      <c r="O737" s="222" t="s">
        <v>326</v>
      </c>
    </row>
    <row r="738" spans="1:15" ht="29.25" customHeight="1">
      <c r="A738" s="221" t="s">
        <v>6334</v>
      </c>
      <c r="B738" s="221" t="s">
        <v>774</v>
      </c>
      <c r="C738" s="222" t="s">
        <v>106</v>
      </c>
      <c r="D738" s="222" t="s">
        <v>164</v>
      </c>
      <c r="E738" s="199" t="s">
        <v>166</v>
      </c>
      <c r="F738" s="200"/>
      <c r="G738" s="200"/>
      <c r="H738" s="200"/>
      <c r="I738" s="200">
        <v>45800</v>
      </c>
      <c r="J738" s="143">
        <f t="shared" si="11"/>
        <v>45800</v>
      </c>
      <c r="K738" s="202">
        <v>8</v>
      </c>
      <c r="L738" s="284" t="s">
        <v>8375</v>
      </c>
      <c r="M738" s="223"/>
      <c r="N738" s="203"/>
      <c r="O738" s="222" t="s">
        <v>326</v>
      </c>
    </row>
    <row r="739" spans="1:15" ht="29.25" customHeight="1">
      <c r="A739" s="221" t="s">
        <v>6334</v>
      </c>
      <c r="B739" s="221" t="s">
        <v>774</v>
      </c>
      <c r="C739" s="222" t="s">
        <v>106</v>
      </c>
      <c r="D739" s="222" t="s">
        <v>164</v>
      </c>
      <c r="E739" s="199" t="s">
        <v>166</v>
      </c>
      <c r="F739" s="200"/>
      <c r="G739" s="200"/>
      <c r="H739" s="200"/>
      <c r="I739" s="200">
        <v>45803</v>
      </c>
      <c r="J739" s="143">
        <f t="shared" si="11"/>
        <v>45803</v>
      </c>
      <c r="K739" s="202">
        <v>8</v>
      </c>
      <c r="L739" s="284" t="s">
        <v>8375</v>
      </c>
      <c r="M739" s="223"/>
      <c r="N739" s="203"/>
      <c r="O739" s="222" t="s">
        <v>326</v>
      </c>
    </row>
    <row r="740" spans="1:15" ht="29.25" customHeight="1">
      <c r="A740" s="221" t="s">
        <v>6334</v>
      </c>
      <c r="B740" s="221" t="s">
        <v>774</v>
      </c>
      <c r="C740" s="222" t="s">
        <v>106</v>
      </c>
      <c r="D740" s="222" t="s">
        <v>164</v>
      </c>
      <c r="E740" s="199" t="s">
        <v>166</v>
      </c>
      <c r="F740" s="200"/>
      <c r="G740" s="200"/>
      <c r="H740" s="200"/>
      <c r="I740" s="200">
        <v>45804</v>
      </c>
      <c r="J740" s="143">
        <f t="shared" si="11"/>
        <v>45804</v>
      </c>
      <c r="K740" s="202">
        <v>8</v>
      </c>
      <c r="L740" s="284" t="s">
        <v>8376</v>
      </c>
      <c r="M740" s="223"/>
      <c r="N740" s="203"/>
      <c r="O740" s="222" t="s">
        <v>326</v>
      </c>
    </row>
    <row r="741" spans="1:15" ht="29.25" customHeight="1">
      <c r="A741" s="221" t="s">
        <v>6334</v>
      </c>
      <c r="B741" s="221" t="s">
        <v>774</v>
      </c>
      <c r="C741" s="222" t="s">
        <v>106</v>
      </c>
      <c r="D741" s="222" t="s">
        <v>164</v>
      </c>
      <c r="E741" s="199" t="s">
        <v>165</v>
      </c>
      <c r="F741" s="200"/>
      <c r="G741" s="200"/>
      <c r="H741" s="200"/>
      <c r="I741" s="200">
        <v>45805</v>
      </c>
      <c r="J741" s="143">
        <f t="shared" si="11"/>
        <v>45805</v>
      </c>
      <c r="K741" s="202">
        <v>8</v>
      </c>
      <c r="L741" s="285" t="s">
        <v>170</v>
      </c>
      <c r="M741" s="223"/>
      <c r="N741" s="203"/>
      <c r="O741" s="222" t="s">
        <v>326</v>
      </c>
    </row>
    <row r="742" spans="1:15" ht="29.25" customHeight="1">
      <c r="A742" s="221" t="s">
        <v>6334</v>
      </c>
      <c r="B742" s="221" t="s">
        <v>774</v>
      </c>
      <c r="C742" s="222" t="s">
        <v>106</v>
      </c>
      <c r="D742" s="222" t="s">
        <v>164</v>
      </c>
      <c r="E742" s="199" t="s">
        <v>166</v>
      </c>
      <c r="F742" s="200"/>
      <c r="G742" s="200"/>
      <c r="H742" s="200"/>
      <c r="I742" s="200">
        <v>45806</v>
      </c>
      <c r="J742" s="143">
        <f t="shared" si="11"/>
        <v>45806</v>
      </c>
      <c r="K742" s="202">
        <v>8</v>
      </c>
      <c r="L742" s="284" t="s">
        <v>8377</v>
      </c>
      <c r="M742" s="223"/>
      <c r="N742" s="203"/>
      <c r="O742" s="222" t="s">
        <v>326</v>
      </c>
    </row>
    <row r="743" spans="1:15" ht="29.25" customHeight="1">
      <c r="A743" s="221" t="s">
        <v>6334</v>
      </c>
      <c r="B743" s="221" t="s">
        <v>774</v>
      </c>
      <c r="C743" s="222" t="s">
        <v>106</v>
      </c>
      <c r="D743" s="222" t="s">
        <v>164</v>
      </c>
      <c r="E743" s="199" t="s">
        <v>166</v>
      </c>
      <c r="F743" s="200"/>
      <c r="G743" s="200"/>
      <c r="H743" s="200"/>
      <c r="I743" s="200">
        <v>45810</v>
      </c>
      <c r="J743" s="143">
        <f t="shared" si="11"/>
        <v>45810</v>
      </c>
      <c r="K743" s="202">
        <v>8</v>
      </c>
      <c r="L743" s="284" t="s">
        <v>8377</v>
      </c>
      <c r="M743" s="223"/>
      <c r="N743" s="203"/>
      <c r="O743" s="222" t="s">
        <v>326</v>
      </c>
    </row>
    <row r="744" spans="1:15" ht="29.25" customHeight="1">
      <c r="A744" s="221" t="s">
        <v>6334</v>
      </c>
      <c r="B744" s="221" t="s">
        <v>774</v>
      </c>
      <c r="C744" s="222" t="s">
        <v>106</v>
      </c>
      <c r="D744" s="222" t="s">
        <v>164</v>
      </c>
      <c r="E744" s="199" t="s">
        <v>166</v>
      </c>
      <c r="F744" s="200"/>
      <c r="G744" s="200"/>
      <c r="H744" s="200"/>
      <c r="I744" s="200">
        <v>45811</v>
      </c>
      <c r="J744" s="143">
        <f t="shared" si="11"/>
        <v>45811</v>
      </c>
      <c r="K744" s="202">
        <v>8</v>
      </c>
      <c r="L744" s="284" t="s">
        <v>8377</v>
      </c>
      <c r="M744" s="223"/>
      <c r="N744" s="203"/>
      <c r="O744" s="222" t="s">
        <v>326</v>
      </c>
    </row>
    <row r="745" spans="1:15" ht="29.25" customHeight="1">
      <c r="A745" s="221" t="s">
        <v>6334</v>
      </c>
      <c r="B745" s="221" t="s">
        <v>774</v>
      </c>
      <c r="C745" s="222" t="s">
        <v>106</v>
      </c>
      <c r="D745" s="222" t="s">
        <v>164</v>
      </c>
      <c r="E745" s="199" t="s">
        <v>166</v>
      </c>
      <c r="F745" s="200"/>
      <c r="G745" s="200"/>
      <c r="H745" s="200"/>
      <c r="I745" s="200">
        <v>45812</v>
      </c>
      <c r="J745" s="143">
        <f t="shared" si="11"/>
        <v>45812</v>
      </c>
      <c r="K745" s="202">
        <v>8</v>
      </c>
      <c r="L745" s="285" t="s">
        <v>8728</v>
      </c>
      <c r="M745" s="223"/>
      <c r="N745" s="203"/>
      <c r="O745" s="222" t="s">
        <v>326</v>
      </c>
    </row>
    <row r="746" spans="1:15" ht="29.25" customHeight="1">
      <c r="A746" s="221" t="s">
        <v>6334</v>
      </c>
      <c r="B746" s="221" t="s">
        <v>774</v>
      </c>
      <c r="C746" s="222" t="s">
        <v>106</v>
      </c>
      <c r="D746" s="222" t="s">
        <v>164</v>
      </c>
      <c r="E746" s="199" t="s">
        <v>166</v>
      </c>
      <c r="F746" s="200"/>
      <c r="G746" s="200"/>
      <c r="H746" s="200"/>
      <c r="I746" s="200">
        <v>45813</v>
      </c>
      <c r="J746" s="143">
        <f t="shared" si="11"/>
        <v>45813</v>
      </c>
      <c r="K746" s="202">
        <v>8</v>
      </c>
      <c r="L746" s="285" t="s">
        <v>8728</v>
      </c>
      <c r="M746" s="223"/>
      <c r="N746" s="203"/>
      <c r="O746" s="222" t="s">
        <v>326</v>
      </c>
    </row>
    <row r="747" spans="1:15" ht="29.25" customHeight="1">
      <c r="A747" s="221" t="s">
        <v>6334</v>
      </c>
      <c r="B747" s="221" t="s">
        <v>774</v>
      </c>
      <c r="C747" s="222" t="s">
        <v>106</v>
      </c>
      <c r="D747" s="222" t="s">
        <v>164</v>
      </c>
      <c r="E747" s="199" t="s">
        <v>166</v>
      </c>
      <c r="F747" s="200"/>
      <c r="G747" s="200"/>
      <c r="H747" s="200"/>
      <c r="I747" s="200">
        <v>45814</v>
      </c>
      <c r="J747" s="143">
        <f t="shared" si="11"/>
        <v>45814</v>
      </c>
      <c r="K747" s="202">
        <v>8</v>
      </c>
      <c r="L747" s="285" t="s">
        <v>8728</v>
      </c>
      <c r="M747" s="223"/>
      <c r="N747" s="203"/>
      <c r="O747" s="222" t="s">
        <v>326</v>
      </c>
    </row>
    <row r="748" spans="1:15" ht="29.25" customHeight="1">
      <c r="A748" s="221" t="s">
        <v>6334</v>
      </c>
      <c r="B748" s="221" t="s">
        <v>774</v>
      </c>
      <c r="C748" s="222" t="s">
        <v>106</v>
      </c>
      <c r="D748" s="222" t="s">
        <v>164</v>
      </c>
      <c r="E748" s="199" t="s">
        <v>166</v>
      </c>
      <c r="F748" s="200"/>
      <c r="G748" s="200"/>
      <c r="H748" s="200"/>
      <c r="I748" s="200">
        <v>45817</v>
      </c>
      <c r="J748" s="143">
        <f t="shared" si="11"/>
        <v>45817</v>
      </c>
      <c r="K748" s="202">
        <v>8</v>
      </c>
      <c r="L748" s="285" t="s">
        <v>8728</v>
      </c>
      <c r="M748" s="223"/>
      <c r="N748" s="203"/>
      <c r="O748" s="222" t="s">
        <v>326</v>
      </c>
    </row>
    <row r="749" spans="1:15" ht="29.25" customHeight="1">
      <c r="A749" s="221" t="s">
        <v>6334</v>
      </c>
      <c r="B749" s="221" t="s">
        <v>774</v>
      </c>
      <c r="C749" s="222" t="s">
        <v>106</v>
      </c>
      <c r="D749" s="222" t="s">
        <v>164</v>
      </c>
      <c r="E749" s="199" t="s">
        <v>171</v>
      </c>
      <c r="F749" s="200"/>
      <c r="G749" s="200"/>
      <c r="H749" s="200"/>
      <c r="I749" s="200">
        <v>45818</v>
      </c>
      <c r="J749" s="143">
        <f t="shared" si="11"/>
        <v>45818</v>
      </c>
      <c r="K749" s="202">
        <v>8</v>
      </c>
      <c r="L749" s="285" t="s">
        <v>8909</v>
      </c>
      <c r="M749" s="223"/>
      <c r="N749" s="203"/>
      <c r="O749" s="222" t="s">
        <v>326</v>
      </c>
    </row>
    <row r="750" spans="1:15" ht="29.25" customHeight="1">
      <c r="A750" s="221" t="s">
        <v>6334</v>
      </c>
      <c r="B750" s="221" t="s">
        <v>774</v>
      </c>
      <c r="C750" s="222" t="s">
        <v>106</v>
      </c>
      <c r="D750" s="222" t="s">
        <v>164</v>
      </c>
      <c r="E750" s="199" t="s">
        <v>171</v>
      </c>
      <c r="F750" s="200"/>
      <c r="G750" s="200"/>
      <c r="H750" s="200"/>
      <c r="I750" s="200">
        <v>45819</v>
      </c>
      <c r="J750" s="143">
        <f t="shared" si="11"/>
        <v>45819</v>
      </c>
      <c r="K750" s="202">
        <v>8</v>
      </c>
      <c r="L750" s="285" t="s">
        <v>8909</v>
      </c>
      <c r="M750" s="223"/>
      <c r="N750" s="203"/>
      <c r="O750" s="222" t="s">
        <v>326</v>
      </c>
    </row>
    <row r="751" spans="1:15" ht="29.25" customHeight="1">
      <c r="A751" s="221" t="s">
        <v>6334</v>
      </c>
      <c r="B751" s="221" t="s">
        <v>774</v>
      </c>
      <c r="C751" s="222" t="s">
        <v>106</v>
      </c>
      <c r="D751" s="222" t="s">
        <v>164</v>
      </c>
      <c r="E751" s="199" t="s">
        <v>171</v>
      </c>
      <c r="F751" s="200"/>
      <c r="G751" s="200"/>
      <c r="H751" s="200"/>
      <c r="I751" s="200">
        <v>45820</v>
      </c>
      <c r="J751" s="143">
        <f t="shared" si="11"/>
        <v>45820</v>
      </c>
      <c r="K751" s="202">
        <v>8</v>
      </c>
      <c r="L751" s="285" t="s">
        <v>8909</v>
      </c>
      <c r="M751" s="223"/>
      <c r="N751" s="203"/>
      <c r="O751" s="222" t="s">
        <v>326</v>
      </c>
    </row>
    <row r="752" spans="1:15" ht="29.25" customHeight="1">
      <c r="A752" s="221" t="s">
        <v>6334</v>
      </c>
      <c r="B752" s="221" t="s">
        <v>774</v>
      </c>
      <c r="C752" s="222" t="s">
        <v>106</v>
      </c>
      <c r="D752" s="222" t="s">
        <v>164</v>
      </c>
      <c r="E752" s="199" t="s">
        <v>165</v>
      </c>
      <c r="F752" s="200"/>
      <c r="G752" s="200"/>
      <c r="H752" s="200"/>
      <c r="I752" s="200">
        <v>45821</v>
      </c>
      <c r="J752" s="143">
        <f t="shared" si="11"/>
        <v>45821</v>
      </c>
      <c r="K752" s="202">
        <v>8</v>
      </c>
      <c r="L752" s="285" t="s">
        <v>170</v>
      </c>
      <c r="M752" s="223"/>
      <c r="N752" s="203"/>
      <c r="O752" s="222" t="s">
        <v>326</v>
      </c>
    </row>
    <row r="753" spans="1:15" ht="29.25" customHeight="1">
      <c r="A753" s="221" t="s">
        <v>6334</v>
      </c>
      <c r="B753" s="221" t="s">
        <v>774</v>
      </c>
      <c r="C753" s="222" t="s">
        <v>106</v>
      </c>
      <c r="D753" s="222" t="s">
        <v>164</v>
      </c>
      <c r="E753" s="199" t="s">
        <v>171</v>
      </c>
      <c r="F753" s="200"/>
      <c r="G753" s="200"/>
      <c r="H753" s="200"/>
      <c r="I753" s="200">
        <v>45824</v>
      </c>
      <c r="J753" s="143">
        <f t="shared" si="11"/>
        <v>45824</v>
      </c>
      <c r="K753" s="202">
        <v>8</v>
      </c>
      <c r="L753" s="285" t="s">
        <v>8909</v>
      </c>
      <c r="M753" s="223"/>
      <c r="N753" s="203"/>
      <c r="O753" s="222" t="s">
        <v>326</v>
      </c>
    </row>
    <row r="754" spans="1:15" ht="29.25" customHeight="1">
      <c r="A754" s="221" t="s">
        <v>6334</v>
      </c>
      <c r="B754" s="221" t="s">
        <v>774</v>
      </c>
      <c r="C754" s="222" t="s">
        <v>106</v>
      </c>
      <c r="D754" s="222" t="s">
        <v>164</v>
      </c>
      <c r="E754" s="199" t="s">
        <v>171</v>
      </c>
      <c r="F754" s="200"/>
      <c r="G754" s="200"/>
      <c r="H754" s="200"/>
      <c r="I754" s="200">
        <v>45825</v>
      </c>
      <c r="J754" s="143">
        <f t="shared" si="11"/>
        <v>45825</v>
      </c>
      <c r="K754" s="202">
        <v>8</v>
      </c>
      <c r="L754" s="285" t="s">
        <v>8909</v>
      </c>
      <c r="M754" s="223"/>
      <c r="N754" s="203"/>
      <c r="O754" s="222" t="s">
        <v>326</v>
      </c>
    </row>
    <row r="755" spans="1:15" ht="29.25" customHeight="1">
      <c r="A755" s="221" t="s">
        <v>6334</v>
      </c>
      <c r="B755" s="221" t="s">
        <v>774</v>
      </c>
      <c r="C755" s="222" t="s">
        <v>106</v>
      </c>
      <c r="D755" s="222" t="s">
        <v>164</v>
      </c>
      <c r="E755" s="199" t="s">
        <v>166</v>
      </c>
      <c r="F755" s="200"/>
      <c r="G755" s="200"/>
      <c r="H755" s="200"/>
      <c r="I755" s="200">
        <v>45826</v>
      </c>
      <c r="J755" s="143">
        <f t="shared" si="11"/>
        <v>45826</v>
      </c>
      <c r="K755" s="202">
        <v>8</v>
      </c>
      <c r="L755" s="285" t="s">
        <v>9111</v>
      </c>
      <c r="M755" s="223"/>
      <c r="N755" s="203"/>
      <c r="O755" s="222" t="s">
        <v>326</v>
      </c>
    </row>
    <row r="756" spans="1:15" ht="29.25" customHeight="1">
      <c r="A756" s="221" t="s">
        <v>6334</v>
      </c>
      <c r="B756" s="221" t="s">
        <v>774</v>
      </c>
      <c r="C756" s="222" t="s">
        <v>106</v>
      </c>
      <c r="D756" s="222" t="s">
        <v>164</v>
      </c>
      <c r="E756" s="199" t="s">
        <v>166</v>
      </c>
      <c r="F756" s="200"/>
      <c r="G756" s="200"/>
      <c r="H756" s="200"/>
      <c r="I756" s="200">
        <v>45827</v>
      </c>
      <c r="J756" s="143">
        <f t="shared" si="11"/>
        <v>45827</v>
      </c>
      <c r="K756" s="202">
        <v>8</v>
      </c>
      <c r="L756" s="285" t="s">
        <v>9111</v>
      </c>
      <c r="M756" s="223"/>
      <c r="N756" s="203"/>
      <c r="O756" s="222" t="s">
        <v>326</v>
      </c>
    </row>
    <row r="757" spans="1:15" ht="29.25" customHeight="1">
      <c r="A757" s="221" t="s">
        <v>6334</v>
      </c>
      <c r="B757" s="221" t="s">
        <v>774</v>
      </c>
      <c r="C757" s="222" t="s">
        <v>106</v>
      </c>
      <c r="D757" s="222" t="s">
        <v>164</v>
      </c>
      <c r="E757" s="199" t="s">
        <v>179</v>
      </c>
      <c r="F757" s="200"/>
      <c r="G757" s="200"/>
      <c r="H757" s="200"/>
      <c r="I757" s="200">
        <v>45828</v>
      </c>
      <c r="J757" s="143">
        <f t="shared" si="11"/>
        <v>45828</v>
      </c>
      <c r="K757" s="202">
        <v>8</v>
      </c>
      <c r="L757" s="285" t="s">
        <v>9111</v>
      </c>
      <c r="M757" s="223"/>
      <c r="N757" s="203"/>
      <c r="O757" s="222" t="s">
        <v>326</v>
      </c>
    </row>
    <row r="758" spans="1:15" ht="29.25" customHeight="1">
      <c r="A758" s="221" t="s">
        <v>6334</v>
      </c>
      <c r="B758" s="221" t="s">
        <v>774</v>
      </c>
      <c r="C758" s="222" t="s">
        <v>106</v>
      </c>
      <c r="D758" s="222" t="s">
        <v>164</v>
      </c>
      <c r="E758" s="199" t="s">
        <v>179</v>
      </c>
      <c r="F758" s="200"/>
      <c r="G758" s="200"/>
      <c r="H758" s="200"/>
      <c r="I758" s="200">
        <v>45831</v>
      </c>
      <c r="J758" s="143">
        <f t="shared" si="11"/>
        <v>45831</v>
      </c>
      <c r="K758" s="202">
        <v>8</v>
      </c>
      <c r="L758" s="285" t="s">
        <v>9111</v>
      </c>
      <c r="M758" s="223"/>
      <c r="N758" s="203"/>
      <c r="O758" s="222" t="s">
        <v>326</v>
      </c>
    </row>
    <row r="759" spans="1:15" ht="29.25" customHeight="1">
      <c r="A759" s="221" t="s">
        <v>6334</v>
      </c>
      <c r="B759" s="221" t="s">
        <v>774</v>
      </c>
      <c r="C759" s="222" t="s">
        <v>106</v>
      </c>
      <c r="D759" s="222" t="s">
        <v>164</v>
      </c>
      <c r="E759" s="199" t="s">
        <v>179</v>
      </c>
      <c r="F759" s="200"/>
      <c r="G759" s="200"/>
      <c r="H759" s="200"/>
      <c r="I759" s="200">
        <v>45832</v>
      </c>
      <c r="J759" s="143">
        <f t="shared" si="11"/>
        <v>45832</v>
      </c>
      <c r="K759" s="202">
        <v>8</v>
      </c>
      <c r="L759" s="285" t="s">
        <v>9111</v>
      </c>
      <c r="M759" s="223"/>
      <c r="N759" s="203"/>
      <c r="O759" s="222" t="s">
        <v>326</v>
      </c>
    </row>
    <row r="760" spans="1:15" ht="29.25" customHeight="1">
      <c r="A760" s="221" t="s">
        <v>6334</v>
      </c>
      <c r="B760" s="221" t="s">
        <v>774</v>
      </c>
      <c r="C760" s="222" t="s">
        <v>106</v>
      </c>
      <c r="D760" s="222" t="s">
        <v>164</v>
      </c>
      <c r="E760" s="199" t="s">
        <v>171</v>
      </c>
      <c r="F760" s="200"/>
      <c r="G760" s="200"/>
      <c r="H760" s="200"/>
      <c r="I760" s="200">
        <v>45833</v>
      </c>
      <c r="J760" s="143">
        <f t="shared" si="11"/>
        <v>45833</v>
      </c>
      <c r="K760" s="202">
        <v>8</v>
      </c>
      <c r="L760" s="285" t="s">
        <v>9297</v>
      </c>
      <c r="M760" s="223"/>
      <c r="N760" s="203"/>
      <c r="O760" s="222" t="s">
        <v>326</v>
      </c>
    </row>
    <row r="761" spans="1:15" ht="29.25" customHeight="1">
      <c r="A761" s="221" t="s">
        <v>6334</v>
      </c>
      <c r="B761" s="221" t="s">
        <v>774</v>
      </c>
      <c r="C761" s="222" t="s">
        <v>106</v>
      </c>
      <c r="D761" s="222" t="s">
        <v>164</v>
      </c>
      <c r="E761" s="199" t="s">
        <v>179</v>
      </c>
      <c r="F761" s="200"/>
      <c r="G761" s="200"/>
      <c r="H761" s="200"/>
      <c r="I761" s="200">
        <v>45834</v>
      </c>
      <c r="J761" s="143">
        <f t="shared" si="11"/>
        <v>45834</v>
      </c>
      <c r="K761" s="202">
        <v>8</v>
      </c>
      <c r="L761" s="285" t="s">
        <v>9111</v>
      </c>
      <c r="M761" s="223"/>
      <c r="N761" s="203"/>
      <c r="O761" s="222" t="s">
        <v>326</v>
      </c>
    </row>
    <row r="762" spans="1:15" ht="29.25" customHeight="1">
      <c r="A762" s="221" t="s">
        <v>6334</v>
      </c>
      <c r="B762" s="221" t="s">
        <v>774</v>
      </c>
      <c r="C762" s="222" t="s">
        <v>106</v>
      </c>
      <c r="D762" s="222" t="s">
        <v>164</v>
      </c>
      <c r="E762" s="199" t="s">
        <v>179</v>
      </c>
      <c r="F762" s="200"/>
      <c r="G762" s="200"/>
      <c r="H762" s="200"/>
      <c r="I762" s="200">
        <v>45835</v>
      </c>
      <c r="J762" s="143">
        <f t="shared" si="11"/>
        <v>45835</v>
      </c>
      <c r="K762" s="202">
        <v>8</v>
      </c>
      <c r="L762" s="285" t="s">
        <v>9111</v>
      </c>
      <c r="M762" s="223"/>
      <c r="N762" s="203"/>
      <c r="O762" s="222" t="s">
        <v>326</v>
      </c>
    </row>
    <row r="763" spans="1:15" ht="29.25" customHeight="1">
      <c r="A763" s="221" t="s">
        <v>6334</v>
      </c>
      <c r="B763" s="221" t="s">
        <v>774</v>
      </c>
      <c r="C763" s="222" t="s">
        <v>106</v>
      </c>
      <c r="D763" s="222" t="s">
        <v>164</v>
      </c>
      <c r="E763" s="199" t="s">
        <v>179</v>
      </c>
      <c r="F763" s="200"/>
      <c r="G763" s="200"/>
      <c r="H763" s="200"/>
      <c r="I763" s="200">
        <v>45838</v>
      </c>
      <c r="J763" s="143">
        <f t="shared" si="11"/>
        <v>45838</v>
      </c>
      <c r="K763" s="202">
        <v>8</v>
      </c>
      <c r="L763" s="285" t="s">
        <v>9111</v>
      </c>
      <c r="M763" s="223"/>
      <c r="N763" s="203"/>
      <c r="O763" s="222" t="s">
        <v>326</v>
      </c>
    </row>
    <row r="764" spans="1:15" ht="29.25" customHeight="1">
      <c r="A764" s="221" t="s">
        <v>6334</v>
      </c>
      <c r="B764" s="221" t="s">
        <v>774</v>
      </c>
      <c r="C764" s="222" t="s">
        <v>106</v>
      </c>
      <c r="D764" s="222" t="s">
        <v>164</v>
      </c>
      <c r="E764" s="199" t="s">
        <v>179</v>
      </c>
      <c r="F764" s="200"/>
      <c r="G764" s="200"/>
      <c r="H764" s="200"/>
      <c r="I764" s="200">
        <v>45839</v>
      </c>
      <c r="J764" s="143">
        <f t="shared" si="11"/>
        <v>45839</v>
      </c>
      <c r="K764" s="202">
        <v>8</v>
      </c>
      <c r="L764" s="285" t="s">
        <v>9111</v>
      </c>
      <c r="M764" s="223"/>
      <c r="N764" s="203"/>
      <c r="O764" s="222" t="s">
        <v>326</v>
      </c>
    </row>
    <row r="765" spans="1:15" ht="29.25" customHeight="1">
      <c r="A765" s="221" t="s">
        <v>6334</v>
      </c>
      <c r="B765" s="221" t="s">
        <v>774</v>
      </c>
      <c r="C765" s="222" t="s">
        <v>106</v>
      </c>
      <c r="D765" s="222" t="s">
        <v>164</v>
      </c>
      <c r="E765" s="199" t="s">
        <v>179</v>
      </c>
      <c r="F765" s="200"/>
      <c r="G765" s="200"/>
      <c r="H765" s="200"/>
      <c r="I765" s="200">
        <v>45840</v>
      </c>
      <c r="J765" s="143">
        <f t="shared" si="11"/>
        <v>45840</v>
      </c>
      <c r="K765" s="202">
        <v>8</v>
      </c>
      <c r="L765" s="285" t="s">
        <v>9111</v>
      </c>
      <c r="M765" s="223"/>
      <c r="N765" s="203"/>
      <c r="O765" s="222" t="s">
        <v>326</v>
      </c>
    </row>
    <row r="766" spans="1:15" ht="29.25" customHeight="1">
      <c r="A766" s="221" t="s">
        <v>6334</v>
      </c>
      <c r="B766" s="221" t="s">
        <v>774</v>
      </c>
      <c r="C766" s="222" t="s">
        <v>106</v>
      </c>
      <c r="D766" s="222" t="s">
        <v>164</v>
      </c>
      <c r="E766" s="199" t="s">
        <v>179</v>
      </c>
      <c r="F766" s="200"/>
      <c r="G766" s="200"/>
      <c r="H766" s="200"/>
      <c r="I766" s="200">
        <v>45852</v>
      </c>
      <c r="J766" s="143">
        <f t="shared" si="11"/>
        <v>45852</v>
      </c>
      <c r="K766" s="202">
        <v>8</v>
      </c>
      <c r="L766" s="285" t="s">
        <v>9833</v>
      </c>
      <c r="M766" s="223"/>
      <c r="N766" s="203"/>
      <c r="O766" s="222" t="s">
        <v>326</v>
      </c>
    </row>
    <row r="767" spans="1:15" ht="29.25" customHeight="1">
      <c r="A767" s="221" t="s">
        <v>6334</v>
      </c>
      <c r="B767" s="221" t="s">
        <v>774</v>
      </c>
      <c r="C767" s="222" t="s">
        <v>106</v>
      </c>
      <c r="D767" s="222" t="s">
        <v>164</v>
      </c>
      <c r="E767" s="199" t="s">
        <v>179</v>
      </c>
      <c r="F767" s="200"/>
      <c r="G767" s="200"/>
      <c r="H767" s="200"/>
      <c r="I767" s="200">
        <v>45853</v>
      </c>
      <c r="J767" s="143">
        <f t="shared" si="11"/>
        <v>45853</v>
      </c>
      <c r="K767" s="202">
        <v>8</v>
      </c>
      <c r="L767" s="285" t="s">
        <v>9833</v>
      </c>
      <c r="M767" s="223"/>
      <c r="N767" s="203"/>
      <c r="O767" s="222" t="s">
        <v>326</v>
      </c>
    </row>
    <row r="768" spans="1:15" ht="29.25" customHeight="1">
      <c r="A768" s="221" t="s">
        <v>6334</v>
      </c>
      <c r="B768" s="221" t="s">
        <v>774</v>
      </c>
      <c r="C768" s="222" t="s">
        <v>106</v>
      </c>
      <c r="D768" s="222" t="s">
        <v>164</v>
      </c>
      <c r="E768" s="199" t="s">
        <v>179</v>
      </c>
      <c r="F768" s="200"/>
      <c r="G768" s="200"/>
      <c r="H768" s="200"/>
      <c r="I768" s="200">
        <v>45854</v>
      </c>
      <c r="J768" s="143">
        <f t="shared" si="11"/>
        <v>45854</v>
      </c>
      <c r="K768" s="202">
        <v>8</v>
      </c>
      <c r="L768" s="285" t="s">
        <v>9833</v>
      </c>
      <c r="M768" s="223"/>
      <c r="N768" s="203"/>
      <c r="O768" s="222" t="s">
        <v>326</v>
      </c>
    </row>
    <row r="769" spans="1:15" ht="29.25" customHeight="1">
      <c r="A769" s="221" t="s">
        <v>6334</v>
      </c>
      <c r="B769" s="221" t="s">
        <v>774</v>
      </c>
      <c r="C769" s="222" t="s">
        <v>106</v>
      </c>
      <c r="D769" s="222" t="s">
        <v>164</v>
      </c>
      <c r="E769" s="199" t="s">
        <v>179</v>
      </c>
      <c r="F769" s="200"/>
      <c r="G769" s="200"/>
      <c r="H769" s="200"/>
      <c r="I769" s="200">
        <v>45855</v>
      </c>
      <c r="J769" s="143">
        <f t="shared" si="11"/>
        <v>45855</v>
      </c>
      <c r="K769" s="202">
        <v>8</v>
      </c>
      <c r="L769" s="285" t="s">
        <v>9833</v>
      </c>
      <c r="M769" s="223"/>
      <c r="N769" s="203"/>
      <c r="O769" s="222" t="s">
        <v>326</v>
      </c>
    </row>
    <row r="770" spans="1:15" ht="29.25" customHeight="1">
      <c r="A770" s="221" t="s">
        <v>6334</v>
      </c>
      <c r="B770" s="221" t="s">
        <v>774</v>
      </c>
      <c r="C770" s="222" t="s">
        <v>106</v>
      </c>
      <c r="D770" s="222" t="s">
        <v>164</v>
      </c>
      <c r="E770" s="199" t="s">
        <v>179</v>
      </c>
      <c r="F770" s="200"/>
      <c r="G770" s="200"/>
      <c r="H770" s="200"/>
      <c r="I770" s="200">
        <v>45856</v>
      </c>
      <c r="J770" s="143">
        <f t="shared" si="11"/>
        <v>45856</v>
      </c>
      <c r="K770" s="202">
        <v>8</v>
      </c>
      <c r="L770" s="285" t="s">
        <v>9833</v>
      </c>
      <c r="M770" s="223"/>
      <c r="N770" s="203"/>
      <c r="O770" s="222" t="s">
        <v>326</v>
      </c>
    </row>
    <row r="771" spans="1:15" ht="29.25" customHeight="1">
      <c r="A771" s="221" t="s">
        <v>6334</v>
      </c>
      <c r="B771" s="221" t="s">
        <v>774</v>
      </c>
      <c r="C771" s="222" t="s">
        <v>106</v>
      </c>
      <c r="D771" s="222" t="s">
        <v>164</v>
      </c>
      <c r="E771" s="199" t="s">
        <v>179</v>
      </c>
      <c r="F771" s="200"/>
      <c r="G771" s="200"/>
      <c r="H771" s="200"/>
      <c r="I771" s="200">
        <v>45859</v>
      </c>
      <c r="J771" s="143">
        <f t="shared" ref="J771:J834" si="12">I771</f>
        <v>45859</v>
      </c>
      <c r="K771" s="202">
        <v>8</v>
      </c>
      <c r="L771" s="285" t="s">
        <v>9833</v>
      </c>
      <c r="M771" s="223"/>
      <c r="N771" s="203"/>
      <c r="O771" s="222" t="s">
        <v>326</v>
      </c>
    </row>
    <row r="772" spans="1:15" ht="29.25" customHeight="1">
      <c r="A772" s="221" t="s">
        <v>6334</v>
      </c>
      <c r="B772" s="221" t="s">
        <v>774</v>
      </c>
      <c r="C772" s="222" t="s">
        <v>106</v>
      </c>
      <c r="D772" s="222" t="s">
        <v>164</v>
      </c>
      <c r="E772" s="199" t="s">
        <v>179</v>
      </c>
      <c r="F772" s="200"/>
      <c r="G772" s="200"/>
      <c r="H772" s="200"/>
      <c r="I772" s="200">
        <v>45860</v>
      </c>
      <c r="J772" s="143">
        <f t="shared" si="12"/>
        <v>45860</v>
      </c>
      <c r="K772" s="202">
        <v>8</v>
      </c>
      <c r="L772" s="285" t="s">
        <v>9833</v>
      </c>
      <c r="M772" s="223"/>
      <c r="N772" s="203"/>
      <c r="O772" s="222" t="s">
        <v>326</v>
      </c>
    </row>
    <row r="773" spans="1:15" ht="29.25" customHeight="1">
      <c r="A773" s="221" t="s">
        <v>6334</v>
      </c>
      <c r="B773" s="221" t="s">
        <v>774</v>
      </c>
      <c r="C773" s="222" t="s">
        <v>106</v>
      </c>
      <c r="D773" s="222" t="s">
        <v>164</v>
      </c>
      <c r="E773" s="199" t="s">
        <v>179</v>
      </c>
      <c r="F773" s="200"/>
      <c r="G773" s="200"/>
      <c r="H773" s="200"/>
      <c r="I773" s="200">
        <v>45861</v>
      </c>
      <c r="J773" s="143">
        <f t="shared" si="12"/>
        <v>45861</v>
      </c>
      <c r="K773" s="202">
        <v>8</v>
      </c>
      <c r="L773" s="285" t="s">
        <v>9833</v>
      </c>
      <c r="M773" s="223"/>
      <c r="N773" s="203"/>
      <c r="O773" s="222" t="s">
        <v>326</v>
      </c>
    </row>
    <row r="774" spans="1:15" ht="29.25" customHeight="1">
      <c r="A774" s="221" t="s">
        <v>6334</v>
      </c>
      <c r="B774" s="221" t="s">
        <v>774</v>
      </c>
      <c r="C774" s="222" t="s">
        <v>106</v>
      </c>
      <c r="D774" s="222" t="s">
        <v>164</v>
      </c>
      <c r="E774" s="199" t="s">
        <v>165</v>
      </c>
      <c r="F774" s="200"/>
      <c r="G774" s="200"/>
      <c r="H774" s="200"/>
      <c r="I774" s="200">
        <v>45862</v>
      </c>
      <c r="J774" s="143">
        <f t="shared" si="12"/>
        <v>45862</v>
      </c>
      <c r="K774" s="202">
        <v>8</v>
      </c>
      <c r="L774" s="285" t="s">
        <v>170</v>
      </c>
      <c r="M774" s="223"/>
      <c r="N774" s="203"/>
      <c r="O774" s="222" t="s">
        <v>326</v>
      </c>
    </row>
    <row r="775" spans="1:15" ht="29.25" customHeight="1">
      <c r="A775" s="221" t="s">
        <v>6334</v>
      </c>
      <c r="B775" s="221" t="s">
        <v>774</v>
      </c>
      <c r="C775" s="222" t="s">
        <v>106</v>
      </c>
      <c r="D775" s="222" t="s">
        <v>164</v>
      </c>
      <c r="E775" s="199" t="s">
        <v>163</v>
      </c>
      <c r="F775" s="200" t="s">
        <v>9785</v>
      </c>
      <c r="G775" s="200" t="s">
        <v>9786</v>
      </c>
      <c r="H775" s="200" t="s">
        <v>319</v>
      </c>
      <c r="I775" s="200">
        <v>45863</v>
      </c>
      <c r="J775" s="143">
        <f t="shared" si="12"/>
        <v>45863</v>
      </c>
      <c r="K775" s="202">
        <v>8</v>
      </c>
      <c r="L775" s="284" t="s">
        <v>9834</v>
      </c>
      <c r="M775" s="223"/>
      <c r="N775" s="203">
        <v>0</v>
      </c>
      <c r="O775" s="222" t="s">
        <v>326</v>
      </c>
    </row>
    <row r="776" spans="1:15" ht="29.25" customHeight="1">
      <c r="A776" s="221" t="s">
        <v>6334</v>
      </c>
      <c r="B776" s="221" t="s">
        <v>774</v>
      </c>
      <c r="C776" s="222" t="s">
        <v>106</v>
      </c>
      <c r="D776" s="222" t="s">
        <v>164</v>
      </c>
      <c r="E776" s="199" t="s">
        <v>163</v>
      </c>
      <c r="F776" s="200" t="s">
        <v>9785</v>
      </c>
      <c r="G776" s="200" t="s">
        <v>9786</v>
      </c>
      <c r="H776" s="200" t="s">
        <v>9809</v>
      </c>
      <c r="I776" s="200">
        <v>45866</v>
      </c>
      <c r="J776" s="143">
        <f t="shared" si="12"/>
        <v>45866</v>
      </c>
      <c r="K776" s="202">
        <v>8</v>
      </c>
      <c r="L776" s="284" t="s">
        <v>9835</v>
      </c>
      <c r="M776" s="223"/>
      <c r="N776" s="203">
        <v>0</v>
      </c>
      <c r="O776" s="222" t="s">
        <v>326</v>
      </c>
    </row>
    <row r="777" spans="1:15" ht="29.25" customHeight="1">
      <c r="A777" s="221" t="s">
        <v>6334</v>
      </c>
      <c r="B777" s="221" t="s">
        <v>774</v>
      </c>
      <c r="C777" s="222" t="s">
        <v>106</v>
      </c>
      <c r="D777" s="222" t="s">
        <v>164</v>
      </c>
      <c r="E777" s="199" t="s">
        <v>178</v>
      </c>
      <c r="F777" s="200"/>
      <c r="G777" s="200"/>
      <c r="H777" s="200"/>
      <c r="I777" s="200">
        <v>45867</v>
      </c>
      <c r="J777" s="143">
        <f t="shared" si="12"/>
        <v>45867</v>
      </c>
      <c r="K777" s="202">
        <v>8</v>
      </c>
      <c r="L777" s="285" t="s">
        <v>9836</v>
      </c>
      <c r="M777" s="223"/>
      <c r="N777" s="203"/>
      <c r="O777" s="222" t="s">
        <v>326</v>
      </c>
    </row>
    <row r="778" spans="1:15" ht="29.25" customHeight="1">
      <c r="A778" s="221" t="s">
        <v>6334</v>
      </c>
      <c r="B778" s="221" t="s">
        <v>774</v>
      </c>
      <c r="C778" s="222" t="s">
        <v>106</v>
      </c>
      <c r="D778" s="222" t="s">
        <v>164</v>
      </c>
      <c r="E778" s="199" t="s">
        <v>171</v>
      </c>
      <c r="F778" s="200"/>
      <c r="G778" s="200"/>
      <c r="H778" s="200"/>
      <c r="I778" s="200">
        <v>45868</v>
      </c>
      <c r="J778" s="143">
        <f t="shared" si="12"/>
        <v>45868</v>
      </c>
      <c r="K778" s="202">
        <v>8</v>
      </c>
      <c r="L778" s="285" t="s">
        <v>10231</v>
      </c>
      <c r="M778" s="223"/>
      <c r="N778" s="203"/>
      <c r="O778" s="222" t="s">
        <v>326</v>
      </c>
    </row>
    <row r="779" spans="1:15" ht="29.25" customHeight="1">
      <c r="A779" s="221" t="s">
        <v>6334</v>
      </c>
      <c r="B779" s="221" t="s">
        <v>774</v>
      </c>
      <c r="C779" s="222" t="s">
        <v>106</v>
      </c>
      <c r="D779" s="222" t="s">
        <v>164</v>
      </c>
      <c r="E779" s="199" t="s">
        <v>171</v>
      </c>
      <c r="F779" s="200"/>
      <c r="G779" s="200"/>
      <c r="H779" s="200"/>
      <c r="I779" s="200">
        <v>45870</v>
      </c>
      <c r="J779" s="143">
        <f t="shared" si="12"/>
        <v>45870</v>
      </c>
      <c r="K779" s="202">
        <v>8</v>
      </c>
      <c r="L779" s="284" t="s">
        <v>10232</v>
      </c>
      <c r="M779" s="223"/>
      <c r="N779" s="203"/>
      <c r="O779" s="222" t="s">
        <v>326</v>
      </c>
    </row>
    <row r="780" spans="1:15" ht="29.25" customHeight="1">
      <c r="A780" s="221" t="s">
        <v>6334</v>
      </c>
      <c r="B780" s="221" t="s">
        <v>774</v>
      </c>
      <c r="C780" s="222" t="s">
        <v>106</v>
      </c>
      <c r="D780" s="222" t="s">
        <v>164</v>
      </c>
      <c r="E780" s="199" t="s">
        <v>171</v>
      </c>
      <c r="F780" s="200"/>
      <c r="G780" s="200"/>
      <c r="H780" s="200"/>
      <c r="I780" s="200">
        <v>45873</v>
      </c>
      <c r="J780" s="143">
        <f t="shared" si="12"/>
        <v>45873</v>
      </c>
      <c r="K780" s="202">
        <v>8</v>
      </c>
      <c r="L780" s="284" t="s">
        <v>10233</v>
      </c>
      <c r="M780" s="223"/>
      <c r="N780" s="203"/>
      <c r="O780" s="222" t="s">
        <v>326</v>
      </c>
    </row>
    <row r="781" spans="1:15" ht="29.25" customHeight="1">
      <c r="A781" s="221" t="s">
        <v>6334</v>
      </c>
      <c r="B781" s="221" t="s">
        <v>774</v>
      </c>
      <c r="C781" s="222" t="s">
        <v>106</v>
      </c>
      <c r="D781" s="222" t="s">
        <v>164</v>
      </c>
      <c r="E781" s="199" t="s">
        <v>171</v>
      </c>
      <c r="F781" s="200"/>
      <c r="G781" s="200"/>
      <c r="H781" s="200"/>
      <c r="I781" s="200">
        <v>45874</v>
      </c>
      <c r="J781" s="143">
        <f t="shared" si="12"/>
        <v>45874</v>
      </c>
      <c r="K781" s="202">
        <v>8</v>
      </c>
      <c r="L781" s="284" t="s">
        <v>10234</v>
      </c>
      <c r="M781" s="223"/>
      <c r="N781" s="203"/>
      <c r="O781" s="222" t="s">
        <v>326</v>
      </c>
    </row>
    <row r="782" spans="1:15" ht="29.25" customHeight="1">
      <c r="A782" s="221" t="s">
        <v>6334</v>
      </c>
      <c r="B782" s="221" t="s">
        <v>774</v>
      </c>
      <c r="C782" s="222" t="s">
        <v>106</v>
      </c>
      <c r="D782" s="222" t="s">
        <v>164</v>
      </c>
      <c r="E782" s="199" t="s">
        <v>171</v>
      </c>
      <c r="F782" s="200"/>
      <c r="G782" s="200"/>
      <c r="H782" s="200"/>
      <c r="I782" s="200">
        <v>45875</v>
      </c>
      <c r="J782" s="143">
        <f t="shared" si="12"/>
        <v>45875</v>
      </c>
      <c r="K782" s="202">
        <v>8</v>
      </c>
      <c r="L782" s="284" t="s">
        <v>10235</v>
      </c>
      <c r="M782" s="223"/>
      <c r="N782" s="203"/>
      <c r="O782" s="222" t="s">
        <v>326</v>
      </c>
    </row>
    <row r="783" spans="1:15" ht="29.25" customHeight="1">
      <c r="A783" s="221" t="s">
        <v>6334</v>
      </c>
      <c r="B783" s="221" t="s">
        <v>774</v>
      </c>
      <c r="C783" s="222" t="s">
        <v>106</v>
      </c>
      <c r="D783" s="222" t="s">
        <v>164</v>
      </c>
      <c r="E783" s="199" t="s">
        <v>171</v>
      </c>
      <c r="F783" s="200"/>
      <c r="G783" s="200"/>
      <c r="H783" s="200"/>
      <c r="I783" s="200">
        <v>45876</v>
      </c>
      <c r="J783" s="143">
        <f t="shared" si="12"/>
        <v>45876</v>
      </c>
      <c r="K783" s="202">
        <v>8</v>
      </c>
      <c r="L783" s="284" t="s">
        <v>10437</v>
      </c>
      <c r="M783" s="223"/>
      <c r="N783" s="203"/>
      <c r="O783" s="222" t="s">
        <v>326</v>
      </c>
    </row>
    <row r="784" spans="1:15" ht="29.25" customHeight="1">
      <c r="A784" s="221" t="s">
        <v>6334</v>
      </c>
      <c r="B784" s="221" t="s">
        <v>774</v>
      </c>
      <c r="C784" s="222" t="s">
        <v>106</v>
      </c>
      <c r="D784" s="222" t="s">
        <v>164</v>
      </c>
      <c r="E784" s="199" t="s">
        <v>171</v>
      </c>
      <c r="F784" s="200"/>
      <c r="G784" s="200"/>
      <c r="H784" s="200"/>
      <c r="I784" s="200">
        <v>45877</v>
      </c>
      <c r="J784" s="143">
        <f t="shared" si="12"/>
        <v>45877</v>
      </c>
      <c r="K784" s="202">
        <v>8</v>
      </c>
      <c r="L784" s="284" t="s">
        <v>10438</v>
      </c>
      <c r="M784" s="223"/>
      <c r="N784" s="203"/>
      <c r="O784" s="222" t="s">
        <v>326</v>
      </c>
    </row>
    <row r="785" spans="1:15" ht="29.25" customHeight="1">
      <c r="A785" s="221" t="s">
        <v>6334</v>
      </c>
      <c r="B785" s="221" t="s">
        <v>774</v>
      </c>
      <c r="C785" s="222" t="s">
        <v>106</v>
      </c>
      <c r="D785" s="222" t="s">
        <v>164</v>
      </c>
      <c r="E785" s="199" t="s">
        <v>171</v>
      </c>
      <c r="F785" s="200"/>
      <c r="G785" s="200"/>
      <c r="H785" s="200"/>
      <c r="I785" s="200">
        <v>45880</v>
      </c>
      <c r="J785" s="143">
        <f t="shared" si="12"/>
        <v>45880</v>
      </c>
      <c r="K785" s="202">
        <v>8</v>
      </c>
      <c r="L785" s="284" t="s">
        <v>10439</v>
      </c>
      <c r="M785" s="223"/>
      <c r="N785" s="203"/>
      <c r="O785" s="222" t="s">
        <v>326</v>
      </c>
    </row>
    <row r="786" spans="1:15" ht="29.25" customHeight="1">
      <c r="A786" s="221" t="s">
        <v>6334</v>
      </c>
      <c r="B786" s="221" t="s">
        <v>774</v>
      </c>
      <c r="C786" s="222" t="s">
        <v>106</v>
      </c>
      <c r="D786" s="222" t="s">
        <v>164</v>
      </c>
      <c r="E786" s="199" t="s">
        <v>171</v>
      </c>
      <c r="F786" s="200"/>
      <c r="G786" s="200"/>
      <c r="H786" s="200"/>
      <c r="I786" s="200">
        <v>45881</v>
      </c>
      <c r="J786" s="143">
        <f t="shared" si="12"/>
        <v>45881</v>
      </c>
      <c r="K786" s="202">
        <v>4</v>
      </c>
      <c r="L786" s="284" t="s">
        <v>10440</v>
      </c>
      <c r="M786" s="223"/>
      <c r="N786" s="203"/>
      <c r="O786" s="222" t="s">
        <v>326</v>
      </c>
    </row>
    <row r="787" spans="1:15" ht="29.25" customHeight="1">
      <c r="A787" s="221" t="s">
        <v>6334</v>
      </c>
      <c r="B787" s="221" t="s">
        <v>774</v>
      </c>
      <c r="C787" s="222" t="s">
        <v>106</v>
      </c>
      <c r="D787" s="222" t="s">
        <v>164</v>
      </c>
      <c r="E787" s="199" t="s">
        <v>165</v>
      </c>
      <c r="F787" s="200"/>
      <c r="G787" s="200"/>
      <c r="H787" s="200"/>
      <c r="I787" s="200">
        <v>45881</v>
      </c>
      <c r="J787" s="143">
        <f t="shared" si="12"/>
        <v>45881</v>
      </c>
      <c r="K787" s="202">
        <v>4</v>
      </c>
      <c r="L787" s="285" t="s">
        <v>170</v>
      </c>
      <c r="M787" s="223"/>
      <c r="N787" s="203"/>
      <c r="O787" s="222" t="s">
        <v>326</v>
      </c>
    </row>
    <row r="788" spans="1:15" ht="29.25" customHeight="1">
      <c r="A788" s="221" t="s">
        <v>6334</v>
      </c>
      <c r="B788" s="221" t="s">
        <v>774</v>
      </c>
      <c r="C788" s="222" t="s">
        <v>106</v>
      </c>
      <c r="D788" s="222" t="s">
        <v>164</v>
      </c>
      <c r="E788" s="199" t="s">
        <v>171</v>
      </c>
      <c r="F788" s="200"/>
      <c r="G788" s="200"/>
      <c r="H788" s="200"/>
      <c r="I788" s="200">
        <v>45882</v>
      </c>
      <c r="J788" s="143">
        <f t="shared" si="12"/>
        <v>45882</v>
      </c>
      <c r="K788" s="202">
        <v>8</v>
      </c>
      <c r="L788" s="284" t="s">
        <v>10440</v>
      </c>
      <c r="M788" s="223"/>
      <c r="N788" s="203"/>
      <c r="O788" s="222" t="s">
        <v>326</v>
      </c>
    </row>
    <row r="789" spans="1:15" ht="29.25" customHeight="1">
      <c r="A789" s="221" t="s">
        <v>6334</v>
      </c>
      <c r="B789" s="221" t="s">
        <v>774</v>
      </c>
      <c r="C789" s="222" t="s">
        <v>106</v>
      </c>
      <c r="D789" s="222" t="s">
        <v>164</v>
      </c>
      <c r="E789" s="199" t="s">
        <v>171</v>
      </c>
      <c r="F789" s="200"/>
      <c r="G789" s="200"/>
      <c r="H789" s="200"/>
      <c r="I789" s="200">
        <v>45883</v>
      </c>
      <c r="J789" s="143">
        <f t="shared" si="12"/>
        <v>45883</v>
      </c>
      <c r="K789" s="202">
        <v>8</v>
      </c>
      <c r="L789" s="284" t="s">
        <v>10440</v>
      </c>
      <c r="M789" s="223"/>
      <c r="N789" s="203"/>
      <c r="O789" s="222" t="s">
        <v>326</v>
      </c>
    </row>
    <row r="790" spans="1:15" ht="29.25" customHeight="1">
      <c r="A790" s="221" t="s">
        <v>6334</v>
      </c>
      <c r="B790" s="221" t="s">
        <v>774</v>
      </c>
      <c r="C790" s="222" t="s">
        <v>106</v>
      </c>
      <c r="D790" s="222" t="s">
        <v>164</v>
      </c>
      <c r="E790" s="199" t="s">
        <v>171</v>
      </c>
      <c r="F790" s="200"/>
      <c r="G790" s="200"/>
      <c r="H790" s="200"/>
      <c r="I790" s="200">
        <v>45884</v>
      </c>
      <c r="J790" s="143">
        <f t="shared" si="12"/>
        <v>45884</v>
      </c>
      <c r="K790" s="202">
        <v>8</v>
      </c>
      <c r="L790" s="284" t="s">
        <v>10440</v>
      </c>
      <c r="M790" s="223"/>
      <c r="N790" s="203"/>
      <c r="O790" s="222" t="s">
        <v>326</v>
      </c>
    </row>
    <row r="791" spans="1:15" ht="29.25" customHeight="1">
      <c r="A791" s="221" t="s">
        <v>6334</v>
      </c>
      <c r="B791" s="221" t="s">
        <v>774</v>
      </c>
      <c r="C791" s="222" t="s">
        <v>106</v>
      </c>
      <c r="D791" s="222" t="s">
        <v>164</v>
      </c>
      <c r="E791" s="199" t="s">
        <v>176</v>
      </c>
      <c r="F791" s="200"/>
      <c r="G791" s="200"/>
      <c r="H791" s="200"/>
      <c r="I791" s="200">
        <v>45887</v>
      </c>
      <c r="J791" s="143">
        <f t="shared" si="12"/>
        <v>45887</v>
      </c>
      <c r="K791" s="202">
        <v>8</v>
      </c>
      <c r="L791" s="284" t="s">
        <v>10610</v>
      </c>
      <c r="M791" s="223"/>
      <c r="N791" s="203"/>
      <c r="O791" s="222" t="s">
        <v>326</v>
      </c>
    </row>
    <row r="792" spans="1:15" ht="29.25" customHeight="1">
      <c r="A792" s="221" t="s">
        <v>6334</v>
      </c>
      <c r="B792" s="221" t="s">
        <v>774</v>
      </c>
      <c r="C792" s="222" t="s">
        <v>106</v>
      </c>
      <c r="D792" s="222" t="s">
        <v>164</v>
      </c>
      <c r="E792" s="199" t="s">
        <v>171</v>
      </c>
      <c r="F792" s="200"/>
      <c r="G792" s="200"/>
      <c r="H792" s="200"/>
      <c r="I792" s="200">
        <v>45888</v>
      </c>
      <c r="J792" s="143">
        <f t="shared" si="12"/>
        <v>45888</v>
      </c>
      <c r="K792" s="202">
        <v>8</v>
      </c>
      <c r="L792" s="284" t="s">
        <v>10610</v>
      </c>
      <c r="M792" s="223"/>
      <c r="N792" s="203"/>
      <c r="O792" s="222" t="s">
        <v>326</v>
      </c>
    </row>
    <row r="793" spans="1:15" ht="29.25" customHeight="1">
      <c r="A793" s="221" t="s">
        <v>6334</v>
      </c>
      <c r="B793" s="221" t="s">
        <v>774</v>
      </c>
      <c r="C793" s="222" t="s">
        <v>106</v>
      </c>
      <c r="D793" s="222" t="s">
        <v>164</v>
      </c>
      <c r="E793" s="199" t="s">
        <v>176</v>
      </c>
      <c r="F793" s="200"/>
      <c r="G793" s="200"/>
      <c r="H793" s="200"/>
      <c r="I793" s="200">
        <v>45889</v>
      </c>
      <c r="J793" s="143">
        <f t="shared" si="12"/>
        <v>45889</v>
      </c>
      <c r="K793" s="202">
        <v>8</v>
      </c>
      <c r="L793" s="284" t="s">
        <v>10610</v>
      </c>
      <c r="M793" s="223"/>
      <c r="N793" s="203"/>
      <c r="O793" s="222" t="s">
        <v>326</v>
      </c>
    </row>
    <row r="794" spans="1:15" ht="29.25" customHeight="1">
      <c r="A794" s="221" t="s">
        <v>6334</v>
      </c>
      <c r="B794" s="221" t="s">
        <v>774</v>
      </c>
      <c r="C794" s="222" t="s">
        <v>106</v>
      </c>
      <c r="D794" s="222" t="s">
        <v>164</v>
      </c>
      <c r="E794" s="199" t="s">
        <v>171</v>
      </c>
      <c r="F794" s="200"/>
      <c r="G794" s="200"/>
      <c r="H794" s="200"/>
      <c r="I794" s="200">
        <v>45890</v>
      </c>
      <c r="J794" s="143">
        <f t="shared" si="12"/>
        <v>45890</v>
      </c>
      <c r="K794" s="202">
        <v>8</v>
      </c>
      <c r="L794" s="284" t="s">
        <v>10845</v>
      </c>
      <c r="M794" s="223"/>
      <c r="N794" s="203"/>
      <c r="O794" s="222" t="s">
        <v>326</v>
      </c>
    </row>
    <row r="795" spans="1:15" ht="29.25" customHeight="1">
      <c r="A795" s="221" t="s">
        <v>6334</v>
      </c>
      <c r="B795" s="221" t="s">
        <v>774</v>
      </c>
      <c r="C795" s="222" t="s">
        <v>106</v>
      </c>
      <c r="D795" s="222" t="s">
        <v>164</v>
      </c>
      <c r="E795" s="199" t="s">
        <v>171</v>
      </c>
      <c r="F795" s="200"/>
      <c r="G795" s="200"/>
      <c r="H795" s="200"/>
      <c r="I795" s="200">
        <v>45891</v>
      </c>
      <c r="J795" s="143">
        <f t="shared" si="12"/>
        <v>45891</v>
      </c>
      <c r="K795" s="202">
        <v>8</v>
      </c>
      <c r="L795" s="284" t="s">
        <v>10846</v>
      </c>
      <c r="M795" s="223"/>
      <c r="N795" s="203"/>
      <c r="O795" s="222" t="s">
        <v>326</v>
      </c>
    </row>
    <row r="796" spans="1:15" ht="29.25" customHeight="1">
      <c r="A796" s="221" t="s">
        <v>6334</v>
      </c>
      <c r="B796" s="221" t="s">
        <v>774</v>
      </c>
      <c r="C796" s="222" t="s">
        <v>106</v>
      </c>
      <c r="D796" s="222" t="s">
        <v>164</v>
      </c>
      <c r="E796" s="199" t="s">
        <v>171</v>
      </c>
      <c r="F796" s="200"/>
      <c r="G796" s="200"/>
      <c r="H796" s="200"/>
      <c r="I796" s="200">
        <v>45894</v>
      </c>
      <c r="J796" s="143">
        <f t="shared" si="12"/>
        <v>45894</v>
      </c>
      <c r="K796" s="202">
        <v>8</v>
      </c>
      <c r="L796" s="284" t="s">
        <v>10847</v>
      </c>
      <c r="M796" s="223"/>
      <c r="N796" s="203"/>
      <c r="O796" s="222" t="s">
        <v>326</v>
      </c>
    </row>
    <row r="797" spans="1:15" ht="29.25" customHeight="1">
      <c r="A797" s="221" t="s">
        <v>6334</v>
      </c>
      <c r="B797" s="221" t="s">
        <v>774</v>
      </c>
      <c r="C797" s="222" t="s">
        <v>106</v>
      </c>
      <c r="D797" s="222" t="s">
        <v>164</v>
      </c>
      <c r="E797" s="199" t="s">
        <v>171</v>
      </c>
      <c r="F797" s="200"/>
      <c r="G797" s="200"/>
      <c r="H797" s="200"/>
      <c r="I797" s="200">
        <v>45895</v>
      </c>
      <c r="J797" s="143">
        <f t="shared" si="12"/>
        <v>45895</v>
      </c>
      <c r="K797" s="202">
        <v>8</v>
      </c>
      <c r="L797" s="284" t="s">
        <v>10847</v>
      </c>
      <c r="M797" s="223"/>
      <c r="N797" s="203"/>
      <c r="O797" s="222" t="s">
        <v>326</v>
      </c>
    </row>
    <row r="798" spans="1:15" ht="29.25" customHeight="1">
      <c r="A798" s="221" t="s">
        <v>6334</v>
      </c>
      <c r="B798" s="221" t="s">
        <v>774</v>
      </c>
      <c r="C798" s="222" t="s">
        <v>106</v>
      </c>
      <c r="D798" s="222" t="s">
        <v>164</v>
      </c>
      <c r="E798" s="199" t="s">
        <v>171</v>
      </c>
      <c r="F798" s="200"/>
      <c r="G798" s="200"/>
      <c r="H798" s="200"/>
      <c r="I798" s="200">
        <v>45896</v>
      </c>
      <c r="J798" s="143">
        <f t="shared" si="12"/>
        <v>45896</v>
      </c>
      <c r="K798" s="202">
        <v>8</v>
      </c>
      <c r="L798" s="284" t="s">
        <v>10847</v>
      </c>
      <c r="M798" s="223"/>
      <c r="N798" s="203"/>
      <c r="O798" s="222" t="s">
        <v>326</v>
      </c>
    </row>
    <row r="799" spans="1:15" ht="29.25" customHeight="1">
      <c r="A799" s="221" t="s">
        <v>6334</v>
      </c>
      <c r="B799" s="221" t="s">
        <v>774</v>
      </c>
      <c r="C799" s="222" t="s">
        <v>106</v>
      </c>
      <c r="D799" s="222" t="s">
        <v>164</v>
      </c>
      <c r="E799" s="199" t="s">
        <v>171</v>
      </c>
      <c r="F799" s="200"/>
      <c r="G799" s="200"/>
      <c r="H799" s="200"/>
      <c r="I799" s="200">
        <v>45897</v>
      </c>
      <c r="J799" s="143">
        <f t="shared" si="12"/>
        <v>45897</v>
      </c>
      <c r="K799" s="202">
        <v>8</v>
      </c>
      <c r="L799" s="284" t="s">
        <v>10847</v>
      </c>
      <c r="M799" s="223"/>
      <c r="N799" s="203"/>
      <c r="O799" s="222" t="s">
        <v>326</v>
      </c>
    </row>
    <row r="800" spans="1:15" ht="29.25" customHeight="1">
      <c r="A800" s="221" t="s">
        <v>6334</v>
      </c>
      <c r="B800" s="221" t="s">
        <v>774</v>
      </c>
      <c r="C800" s="222" t="s">
        <v>106</v>
      </c>
      <c r="D800" s="222" t="s">
        <v>164</v>
      </c>
      <c r="E800" s="199" t="s">
        <v>171</v>
      </c>
      <c r="F800" s="200"/>
      <c r="G800" s="200"/>
      <c r="H800" s="200"/>
      <c r="I800" s="200">
        <v>45898</v>
      </c>
      <c r="J800" s="143">
        <f t="shared" si="12"/>
        <v>45898</v>
      </c>
      <c r="K800" s="202">
        <v>8</v>
      </c>
      <c r="L800" s="285" t="s">
        <v>11057</v>
      </c>
      <c r="M800" s="223"/>
      <c r="N800" s="203"/>
      <c r="O800" s="222" t="s">
        <v>326</v>
      </c>
    </row>
    <row r="801" spans="1:15" ht="29.25" customHeight="1">
      <c r="A801" s="221" t="s">
        <v>6334</v>
      </c>
      <c r="B801" s="221" t="s">
        <v>774</v>
      </c>
      <c r="C801" s="222" t="s">
        <v>106</v>
      </c>
      <c r="D801" s="222" t="s">
        <v>164</v>
      </c>
      <c r="E801" s="199" t="s">
        <v>171</v>
      </c>
      <c r="F801" s="200"/>
      <c r="G801" s="200"/>
      <c r="H801" s="200"/>
      <c r="I801" s="200">
        <v>45901</v>
      </c>
      <c r="J801" s="143">
        <f t="shared" si="12"/>
        <v>45901</v>
      </c>
      <c r="K801" s="202">
        <v>8</v>
      </c>
      <c r="L801" s="285" t="s">
        <v>11057</v>
      </c>
      <c r="M801" s="223"/>
      <c r="N801" s="203"/>
      <c r="O801" s="222" t="s">
        <v>326</v>
      </c>
    </row>
    <row r="802" spans="1:15" ht="29.25" customHeight="1">
      <c r="A802" s="221" t="s">
        <v>6334</v>
      </c>
      <c r="B802" s="221" t="s">
        <v>774</v>
      </c>
      <c r="C802" s="222" t="s">
        <v>106</v>
      </c>
      <c r="D802" s="222" t="s">
        <v>164</v>
      </c>
      <c r="E802" s="199" t="s">
        <v>171</v>
      </c>
      <c r="F802" s="200"/>
      <c r="G802" s="200"/>
      <c r="H802" s="200"/>
      <c r="I802" s="200">
        <v>45902</v>
      </c>
      <c r="J802" s="143">
        <f t="shared" si="12"/>
        <v>45902</v>
      </c>
      <c r="K802" s="202">
        <v>8</v>
      </c>
      <c r="L802" s="284" t="s">
        <v>11058</v>
      </c>
      <c r="M802" s="223"/>
      <c r="N802" s="203"/>
      <c r="O802" s="222" t="s">
        <v>326</v>
      </c>
    </row>
    <row r="803" spans="1:15" ht="29.25" customHeight="1">
      <c r="A803" s="221" t="s">
        <v>6334</v>
      </c>
      <c r="B803" s="221" t="s">
        <v>774</v>
      </c>
      <c r="C803" s="222" t="s">
        <v>106</v>
      </c>
      <c r="D803" s="222" t="s">
        <v>164</v>
      </c>
      <c r="E803" s="199" t="s">
        <v>171</v>
      </c>
      <c r="F803" s="200"/>
      <c r="G803" s="200"/>
      <c r="H803" s="200"/>
      <c r="I803" s="200">
        <v>45903</v>
      </c>
      <c r="J803" s="143">
        <f t="shared" si="12"/>
        <v>45903</v>
      </c>
      <c r="K803" s="202">
        <v>8</v>
      </c>
      <c r="L803" s="284" t="s">
        <v>11059</v>
      </c>
      <c r="M803" s="223"/>
      <c r="N803" s="203"/>
      <c r="O803" s="222" t="s">
        <v>326</v>
      </c>
    </row>
    <row r="804" spans="1:15" ht="29.25" customHeight="1">
      <c r="A804" s="221" t="s">
        <v>6334</v>
      </c>
      <c r="B804" s="221" t="s">
        <v>774</v>
      </c>
      <c r="C804" s="222" t="s">
        <v>106</v>
      </c>
      <c r="D804" s="222" t="s">
        <v>164</v>
      </c>
      <c r="E804" s="199" t="s">
        <v>171</v>
      </c>
      <c r="F804" s="200"/>
      <c r="G804" s="200"/>
      <c r="H804" s="200"/>
      <c r="I804" s="200">
        <v>45904</v>
      </c>
      <c r="J804" s="143">
        <f t="shared" si="12"/>
        <v>45904</v>
      </c>
      <c r="K804" s="202">
        <v>6</v>
      </c>
      <c r="L804" s="284" t="s">
        <v>11239</v>
      </c>
      <c r="M804" s="223"/>
      <c r="N804" s="203"/>
      <c r="O804" s="222" t="s">
        <v>326</v>
      </c>
    </row>
    <row r="805" spans="1:15" ht="29.25" customHeight="1">
      <c r="A805" s="221" t="s">
        <v>6334</v>
      </c>
      <c r="B805" s="221" t="s">
        <v>774</v>
      </c>
      <c r="C805" s="222" t="s">
        <v>106</v>
      </c>
      <c r="D805" s="222" t="s">
        <v>164</v>
      </c>
      <c r="E805" s="199" t="s">
        <v>163</v>
      </c>
      <c r="F805" s="200" t="s">
        <v>9823</v>
      </c>
      <c r="G805" s="200" t="s">
        <v>9824</v>
      </c>
      <c r="H805" s="200"/>
      <c r="I805" s="200">
        <v>45904</v>
      </c>
      <c r="J805" s="143">
        <f t="shared" si="12"/>
        <v>45904</v>
      </c>
      <c r="K805" s="202">
        <v>2</v>
      </c>
      <c r="L805" s="285" t="s">
        <v>186</v>
      </c>
      <c r="M805" s="223"/>
      <c r="N805" s="203"/>
      <c r="O805" s="222" t="s">
        <v>326</v>
      </c>
    </row>
    <row r="806" spans="1:15" ht="29.25" customHeight="1">
      <c r="A806" s="221" t="s">
        <v>6334</v>
      </c>
      <c r="B806" s="221" t="s">
        <v>774</v>
      </c>
      <c r="C806" s="222" t="s">
        <v>106</v>
      </c>
      <c r="D806" s="222" t="s">
        <v>164</v>
      </c>
      <c r="E806" s="199" t="s">
        <v>171</v>
      </c>
      <c r="F806" s="200"/>
      <c r="G806" s="200"/>
      <c r="H806" s="200"/>
      <c r="I806" s="200">
        <v>45905</v>
      </c>
      <c r="J806" s="143">
        <f t="shared" si="12"/>
        <v>45905</v>
      </c>
      <c r="K806" s="202">
        <v>8</v>
      </c>
      <c r="L806" s="284" t="s">
        <v>11240</v>
      </c>
      <c r="M806" s="223"/>
      <c r="N806" s="203"/>
      <c r="O806" s="222" t="s">
        <v>326</v>
      </c>
    </row>
    <row r="807" spans="1:15" ht="29.25" customHeight="1">
      <c r="A807" s="221" t="s">
        <v>6334</v>
      </c>
      <c r="B807" s="221" t="s">
        <v>774</v>
      </c>
      <c r="C807" s="222" t="s">
        <v>106</v>
      </c>
      <c r="D807" s="222" t="s">
        <v>164</v>
      </c>
      <c r="E807" s="199" t="s">
        <v>171</v>
      </c>
      <c r="F807" s="200"/>
      <c r="G807" s="200"/>
      <c r="H807" s="200"/>
      <c r="I807" s="200">
        <v>45908</v>
      </c>
      <c r="J807" s="143">
        <f t="shared" si="12"/>
        <v>45908</v>
      </c>
      <c r="K807" s="202">
        <v>8</v>
      </c>
      <c r="L807" s="284" t="s">
        <v>11241</v>
      </c>
      <c r="M807" s="223"/>
      <c r="N807" s="203"/>
      <c r="O807" s="222" t="s">
        <v>326</v>
      </c>
    </row>
    <row r="808" spans="1:15" ht="29.25" customHeight="1">
      <c r="A808" s="221" t="s">
        <v>6334</v>
      </c>
      <c r="B808" s="221" t="s">
        <v>774</v>
      </c>
      <c r="C808" s="222" t="s">
        <v>106</v>
      </c>
      <c r="D808" s="222" t="s">
        <v>164</v>
      </c>
      <c r="E808" s="199" t="s">
        <v>171</v>
      </c>
      <c r="F808" s="200"/>
      <c r="G808" s="200"/>
      <c r="H808" s="200"/>
      <c r="I808" s="200">
        <v>45909</v>
      </c>
      <c r="J808" s="143">
        <f t="shared" si="12"/>
        <v>45909</v>
      </c>
      <c r="K808" s="202">
        <v>8</v>
      </c>
      <c r="L808" s="284" t="s">
        <v>11242</v>
      </c>
      <c r="M808" s="223"/>
      <c r="N808" s="203"/>
      <c r="O808" s="222" t="s">
        <v>326</v>
      </c>
    </row>
    <row r="809" spans="1:15" ht="29.25" customHeight="1">
      <c r="A809" s="221" t="s">
        <v>6334</v>
      </c>
      <c r="B809" s="221" t="s">
        <v>774</v>
      </c>
      <c r="C809" s="222" t="s">
        <v>106</v>
      </c>
      <c r="D809" s="222" t="s">
        <v>164</v>
      </c>
      <c r="E809" s="199" t="s">
        <v>171</v>
      </c>
      <c r="F809" s="200"/>
      <c r="G809" s="200"/>
      <c r="H809" s="200"/>
      <c r="I809" s="200">
        <v>45910</v>
      </c>
      <c r="J809" s="143">
        <f t="shared" si="12"/>
        <v>45910</v>
      </c>
      <c r="K809" s="202">
        <v>8</v>
      </c>
      <c r="L809" s="284" t="s">
        <v>11243</v>
      </c>
      <c r="M809" s="223"/>
      <c r="N809" s="203"/>
      <c r="O809" s="222" t="s">
        <v>326</v>
      </c>
    </row>
    <row r="810" spans="1:15" ht="29.25" customHeight="1">
      <c r="A810" s="221" t="s">
        <v>6334</v>
      </c>
      <c r="B810" s="221" t="s">
        <v>774</v>
      </c>
      <c r="C810" s="222" t="s">
        <v>106</v>
      </c>
      <c r="D810" s="222" t="s">
        <v>164</v>
      </c>
      <c r="E810" s="199" t="s">
        <v>171</v>
      </c>
      <c r="F810" s="200"/>
      <c r="G810" s="200"/>
      <c r="H810" s="200"/>
      <c r="I810" s="200">
        <v>45911</v>
      </c>
      <c r="J810" s="143">
        <f t="shared" si="12"/>
        <v>45911</v>
      </c>
      <c r="K810" s="202">
        <v>8</v>
      </c>
      <c r="L810" s="284" t="s">
        <v>11449</v>
      </c>
      <c r="M810" s="223"/>
      <c r="N810" s="203"/>
      <c r="O810" s="222" t="s">
        <v>326</v>
      </c>
    </row>
    <row r="811" spans="1:15" ht="29.25" customHeight="1">
      <c r="A811" s="221" t="s">
        <v>6334</v>
      </c>
      <c r="B811" s="221" t="s">
        <v>774</v>
      </c>
      <c r="C811" s="222" t="s">
        <v>106</v>
      </c>
      <c r="D811" s="222" t="s">
        <v>164</v>
      </c>
      <c r="E811" s="199" t="s">
        <v>171</v>
      </c>
      <c r="F811" s="200"/>
      <c r="G811" s="200"/>
      <c r="H811" s="200"/>
      <c r="I811" s="200">
        <v>45912</v>
      </c>
      <c r="J811" s="143">
        <f t="shared" si="12"/>
        <v>45912</v>
      </c>
      <c r="K811" s="202">
        <v>8</v>
      </c>
      <c r="L811" s="284" t="s">
        <v>11450</v>
      </c>
      <c r="M811" s="223"/>
      <c r="N811" s="203"/>
      <c r="O811" s="222" t="s">
        <v>326</v>
      </c>
    </row>
    <row r="812" spans="1:15" ht="29.25" customHeight="1">
      <c r="A812" s="221" t="s">
        <v>6334</v>
      </c>
      <c r="B812" s="221" t="s">
        <v>774</v>
      </c>
      <c r="C812" s="222" t="s">
        <v>106</v>
      </c>
      <c r="D812" s="222" t="s">
        <v>164</v>
      </c>
      <c r="E812" s="199" t="s">
        <v>171</v>
      </c>
      <c r="F812" s="200"/>
      <c r="G812" s="200"/>
      <c r="H812" s="200"/>
      <c r="I812" s="200">
        <v>45915</v>
      </c>
      <c r="J812" s="143">
        <f t="shared" si="12"/>
        <v>45915</v>
      </c>
      <c r="K812" s="202">
        <v>8</v>
      </c>
      <c r="L812" s="284" t="s">
        <v>11450</v>
      </c>
      <c r="M812" s="223"/>
      <c r="N812" s="203"/>
      <c r="O812" s="222" t="s">
        <v>326</v>
      </c>
    </row>
    <row r="813" spans="1:15" ht="29.25" customHeight="1">
      <c r="A813" s="221" t="s">
        <v>6334</v>
      </c>
      <c r="B813" s="221" t="s">
        <v>774</v>
      </c>
      <c r="C813" s="222" t="s">
        <v>106</v>
      </c>
      <c r="D813" s="222" t="s">
        <v>164</v>
      </c>
      <c r="E813" s="199" t="s">
        <v>171</v>
      </c>
      <c r="F813" s="200"/>
      <c r="G813" s="200"/>
      <c r="H813" s="200"/>
      <c r="I813" s="200">
        <v>45916</v>
      </c>
      <c r="J813" s="143">
        <f t="shared" si="12"/>
        <v>45916</v>
      </c>
      <c r="K813" s="202">
        <v>8</v>
      </c>
      <c r="L813" s="284" t="s">
        <v>11450</v>
      </c>
      <c r="M813" s="223"/>
      <c r="N813" s="203"/>
      <c r="O813" s="222" t="s">
        <v>326</v>
      </c>
    </row>
    <row r="814" spans="1:15" ht="29.25" customHeight="1">
      <c r="A814" s="221" t="s">
        <v>6334</v>
      </c>
      <c r="B814" s="221" t="s">
        <v>774</v>
      </c>
      <c r="C814" s="222" t="s">
        <v>106</v>
      </c>
      <c r="D814" s="222" t="s">
        <v>164</v>
      </c>
      <c r="E814" s="199" t="s">
        <v>171</v>
      </c>
      <c r="F814" s="200"/>
      <c r="G814" s="200"/>
      <c r="H814" s="200"/>
      <c r="I814" s="200">
        <v>45917</v>
      </c>
      <c r="J814" s="143">
        <f t="shared" si="12"/>
        <v>45917</v>
      </c>
      <c r="K814" s="202">
        <v>8</v>
      </c>
      <c r="L814" s="284" t="s">
        <v>11450</v>
      </c>
      <c r="M814" s="223"/>
      <c r="N814" s="203"/>
      <c r="O814" s="222" t="s">
        <v>326</v>
      </c>
    </row>
    <row r="815" spans="1:15" ht="29.25" customHeight="1">
      <c r="A815" s="221" t="s">
        <v>6334</v>
      </c>
      <c r="B815" s="221" t="s">
        <v>774</v>
      </c>
      <c r="C815" s="222" t="s">
        <v>106</v>
      </c>
      <c r="D815" s="222" t="s">
        <v>164</v>
      </c>
      <c r="E815" s="199" t="s">
        <v>171</v>
      </c>
      <c r="F815" s="200"/>
      <c r="G815" s="200"/>
      <c r="H815" s="200"/>
      <c r="I815" s="200">
        <v>45918</v>
      </c>
      <c r="J815" s="143">
        <f t="shared" si="12"/>
        <v>45918</v>
      </c>
      <c r="K815" s="202">
        <v>8</v>
      </c>
      <c r="L815" s="284" t="s">
        <v>11799</v>
      </c>
      <c r="M815" s="223"/>
      <c r="N815" s="203"/>
      <c r="O815" s="222" t="s">
        <v>326</v>
      </c>
    </row>
    <row r="816" spans="1:15" ht="29.25" customHeight="1">
      <c r="A816" s="221" t="s">
        <v>6334</v>
      </c>
      <c r="B816" s="221" t="s">
        <v>774</v>
      </c>
      <c r="C816" s="222" t="s">
        <v>106</v>
      </c>
      <c r="D816" s="222" t="s">
        <v>164</v>
      </c>
      <c r="E816" s="199" t="s">
        <v>171</v>
      </c>
      <c r="F816" s="200"/>
      <c r="G816" s="200"/>
      <c r="H816" s="200"/>
      <c r="I816" s="200">
        <v>45919</v>
      </c>
      <c r="J816" s="143">
        <f t="shared" si="12"/>
        <v>45919</v>
      </c>
      <c r="K816" s="202">
        <v>8</v>
      </c>
      <c r="L816" s="284" t="s">
        <v>11799</v>
      </c>
      <c r="M816" s="223"/>
      <c r="N816" s="203"/>
      <c r="O816" s="222" t="s">
        <v>326</v>
      </c>
    </row>
    <row r="817" spans="1:15" ht="29.25" customHeight="1">
      <c r="A817" s="221" t="s">
        <v>6334</v>
      </c>
      <c r="B817" s="221" t="s">
        <v>774</v>
      </c>
      <c r="C817" s="222" t="s">
        <v>106</v>
      </c>
      <c r="D817" s="222" t="s">
        <v>164</v>
      </c>
      <c r="E817" s="199" t="s">
        <v>171</v>
      </c>
      <c r="F817" s="200"/>
      <c r="G817" s="200"/>
      <c r="H817" s="200"/>
      <c r="I817" s="200">
        <v>45922</v>
      </c>
      <c r="J817" s="143">
        <f t="shared" si="12"/>
        <v>45922</v>
      </c>
      <c r="K817" s="202">
        <v>8</v>
      </c>
      <c r="L817" s="284" t="s">
        <v>11799</v>
      </c>
      <c r="M817" s="223"/>
      <c r="N817" s="203"/>
      <c r="O817" s="222" t="s">
        <v>326</v>
      </c>
    </row>
    <row r="818" spans="1:15" ht="29.25" customHeight="1">
      <c r="A818" s="221" t="s">
        <v>6334</v>
      </c>
      <c r="B818" s="221" t="s">
        <v>774</v>
      </c>
      <c r="C818" s="222" t="s">
        <v>106</v>
      </c>
      <c r="D818" s="222" t="s">
        <v>164</v>
      </c>
      <c r="E818" s="199" t="s">
        <v>171</v>
      </c>
      <c r="F818" s="200"/>
      <c r="G818" s="200"/>
      <c r="H818" s="200"/>
      <c r="I818" s="200">
        <v>45923</v>
      </c>
      <c r="J818" s="143">
        <f t="shared" si="12"/>
        <v>45923</v>
      </c>
      <c r="K818" s="202">
        <v>8</v>
      </c>
      <c r="L818" s="284" t="s">
        <v>11799</v>
      </c>
      <c r="M818" s="223"/>
      <c r="N818" s="203"/>
      <c r="O818" s="222" t="s">
        <v>326</v>
      </c>
    </row>
    <row r="819" spans="1:15" ht="29.25" customHeight="1">
      <c r="A819" s="221" t="s">
        <v>6334</v>
      </c>
      <c r="B819" s="221" t="s">
        <v>774</v>
      </c>
      <c r="C819" s="222" t="s">
        <v>106</v>
      </c>
      <c r="D819" s="222" t="s">
        <v>164</v>
      </c>
      <c r="E819" s="199" t="s">
        <v>171</v>
      </c>
      <c r="F819" s="200"/>
      <c r="G819" s="200"/>
      <c r="H819" s="200"/>
      <c r="I819" s="200">
        <v>45924</v>
      </c>
      <c r="J819" s="143">
        <f t="shared" si="12"/>
        <v>45924</v>
      </c>
      <c r="K819" s="202">
        <v>8</v>
      </c>
      <c r="L819" s="284" t="s">
        <v>11799</v>
      </c>
      <c r="M819" s="223"/>
      <c r="N819" s="203"/>
      <c r="O819" s="222" t="s">
        <v>326</v>
      </c>
    </row>
    <row r="820" spans="1:15" ht="29.25" customHeight="1">
      <c r="A820" s="221" t="s">
        <v>6334</v>
      </c>
      <c r="B820" s="221" t="s">
        <v>774</v>
      </c>
      <c r="C820" s="222" t="s">
        <v>106</v>
      </c>
      <c r="D820" s="222" t="s">
        <v>164</v>
      </c>
      <c r="E820" s="199" t="s">
        <v>171</v>
      </c>
      <c r="F820" s="200"/>
      <c r="G820" s="200"/>
      <c r="H820" s="200"/>
      <c r="I820" s="200">
        <v>45925</v>
      </c>
      <c r="J820" s="143">
        <f t="shared" si="12"/>
        <v>45925</v>
      </c>
      <c r="K820" s="202">
        <v>8</v>
      </c>
      <c r="L820" s="284" t="s">
        <v>11799</v>
      </c>
      <c r="M820" s="223"/>
      <c r="N820" s="203"/>
      <c r="O820" s="222" t="s">
        <v>326</v>
      </c>
    </row>
    <row r="821" spans="1:15" ht="29.25" customHeight="1">
      <c r="A821" s="221" t="s">
        <v>6334</v>
      </c>
      <c r="B821" s="221" t="s">
        <v>774</v>
      </c>
      <c r="C821" s="222" t="s">
        <v>106</v>
      </c>
      <c r="D821" s="222" t="s">
        <v>164</v>
      </c>
      <c r="E821" s="199" t="s">
        <v>171</v>
      </c>
      <c r="F821" s="200"/>
      <c r="G821" s="200"/>
      <c r="H821" s="200"/>
      <c r="I821" s="200">
        <v>45926</v>
      </c>
      <c r="J821" s="143">
        <f t="shared" si="12"/>
        <v>45926</v>
      </c>
      <c r="K821" s="202">
        <v>8</v>
      </c>
      <c r="L821" s="284" t="s">
        <v>11799</v>
      </c>
      <c r="M821" s="223"/>
      <c r="N821" s="203"/>
      <c r="O821" s="222" t="s">
        <v>326</v>
      </c>
    </row>
    <row r="822" spans="1:15" ht="29.25" customHeight="1">
      <c r="A822" s="221" t="s">
        <v>6334</v>
      </c>
      <c r="B822" s="221" t="s">
        <v>774</v>
      </c>
      <c r="C822" s="222" t="s">
        <v>106</v>
      </c>
      <c r="D822" s="222" t="s">
        <v>164</v>
      </c>
      <c r="E822" s="199" t="s">
        <v>165</v>
      </c>
      <c r="F822" s="200"/>
      <c r="G822" s="200"/>
      <c r="H822" s="200"/>
      <c r="I822" s="200">
        <v>45930</v>
      </c>
      <c r="J822" s="143">
        <f t="shared" si="12"/>
        <v>45930</v>
      </c>
      <c r="K822" s="202">
        <v>8</v>
      </c>
      <c r="L822" s="285" t="s">
        <v>170</v>
      </c>
      <c r="M822" s="223"/>
      <c r="N822" s="203"/>
      <c r="O822" s="222" t="s">
        <v>326</v>
      </c>
    </row>
    <row r="823" spans="1:15" ht="29.25" customHeight="1">
      <c r="A823" s="221" t="s">
        <v>6334</v>
      </c>
      <c r="B823" s="221" t="s">
        <v>774</v>
      </c>
      <c r="C823" s="222" t="s">
        <v>106</v>
      </c>
      <c r="D823" s="222" t="s">
        <v>164</v>
      </c>
      <c r="E823" s="199" t="s">
        <v>171</v>
      </c>
      <c r="F823" s="200"/>
      <c r="G823" s="200"/>
      <c r="H823" s="200"/>
      <c r="I823" s="200">
        <v>45931</v>
      </c>
      <c r="J823" s="143">
        <f t="shared" si="12"/>
        <v>45931</v>
      </c>
      <c r="K823" s="202">
        <v>8</v>
      </c>
      <c r="L823" s="284" t="s">
        <v>11799</v>
      </c>
      <c r="M823" s="223"/>
      <c r="N823" s="203"/>
      <c r="O823" s="222" t="s">
        <v>326</v>
      </c>
    </row>
    <row r="824" spans="1:15" ht="29.25" customHeight="1">
      <c r="A824" s="221" t="s">
        <v>6334</v>
      </c>
      <c r="B824" s="221" t="s">
        <v>774</v>
      </c>
      <c r="C824" s="222" t="s">
        <v>106</v>
      </c>
      <c r="D824" s="222" t="s">
        <v>164</v>
      </c>
      <c r="E824" s="199" t="s">
        <v>171</v>
      </c>
      <c r="F824" s="200"/>
      <c r="G824" s="200"/>
      <c r="H824" s="200"/>
      <c r="I824" s="200">
        <v>45932</v>
      </c>
      <c r="J824" s="143">
        <f t="shared" si="12"/>
        <v>45932</v>
      </c>
      <c r="K824" s="202">
        <v>8</v>
      </c>
      <c r="L824" s="285" t="s">
        <v>11931</v>
      </c>
      <c r="M824" s="223"/>
      <c r="N824" s="203"/>
      <c r="O824" s="222" t="s">
        <v>326</v>
      </c>
    </row>
    <row r="825" spans="1:15" ht="29.25" customHeight="1">
      <c r="A825" s="221" t="s">
        <v>6334</v>
      </c>
      <c r="B825" s="221" t="s">
        <v>774</v>
      </c>
      <c r="C825" s="222" t="s">
        <v>106</v>
      </c>
      <c r="D825" s="222" t="s">
        <v>164</v>
      </c>
      <c r="E825" s="199" t="s">
        <v>171</v>
      </c>
      <c r="F825" s="200"/>
      <c r="G825" s="200"/>
      <c r="H825" s="200"/>
      <c r="I825" s="200">
        <v>45933</v>
      </c>
      <c r="J825" s="143">
        <f t="shared" si="12"/>
        <v>45933</v>
      </c>
      <c r="K825" s="202">
        <v>8</v>
      </c>
      <c r="L825" s="285" t="s">
        <v>11931</v>
      </c>
      <c r="M825" s="223"/>
      <c r="N825" s="203"/>
      <c r="O825" s="222" t="s">
        <v>326</v>
      </c>
    </row>
    <row r="826" spans="1:15" ht="29.25" customHeight="1">
      <c r="A826" s="221" t="s">
        <v>6334</v>
      </c>
      <c r="B826" s="221" t="s">
        <v>774</v>
      </c>
      <c r="C826" s="222" t="s">
        <v>106</v>
      </c>
      <c r="D826" s="222" t="s">
        <v>164</v>
      </c>
      <c r="E826" s="199" t="s">
        <v>171</v>
      </c>
      <c r="F826" s="200"/>
      <c r="G826" s="200"/>
      <c r="H826" s="200"/>
      <c r="I826" s="200">
        <v>45937</v>
      </c>
      <c r="J826" s="143">
        <f t="shared" si="12"/>
        <v>45937</v>
      </c>
      <c r="K826" s="202">
        <v>8</v>
      </c>
      <c r="L826" s="285" t="s">
        <v>11931</v>
      </c>
      <c r="M826" s="223"/>
      <c r="N826" s="203"/>
      <c r="O826" s="222" t="s">
        <v>326</v>
      </c>
    </row>
    <row r="827" spans="1:15" ht="29.25" customHeight="1">
      <c r="A827" s="221" t="s">
        <v>6334</v>
      </c>
      <c r="B827" s="221" t="s">
        <v>774</v>
      </c>
      <c r="C827" s="222" t="s">
        <v>106</v>
      </c>
      <c r="D827" s="222" t="s">
        <v>164</v>
      </c>
      <c r="E827" s="199" t="s">
        <v>165</v>
      </c>
      <c r="F827" s="200"/>
      <c r="G827" s="200"/>
      <c r="H827" s="200"/>
      <c r="I827" s="200">
        <v>45938</v>
      </c>
      <c r="J827" s="143">
        <f t="shared" si="12"/>
        <v>45938</v>
      </c>
      <c r="K827" s="202">
        <v>8</v>
      </c>
      <c r="L827" s="285" t="s">
        <v>170</v>
      </c>
      <c r="M827" s="223"/>
      <c r="N827" s="203"/>
      <c r="O827" s="222" t="s">
        <v>326</v>
      </c>
    </row>
    <row r="828" spans="1:15" ht="29.25" customHeight="1">
      <c r="A828" s="221" t="s">
        <v>6334</v>
      </c>
      <c r="B828" s="221" t="s">
        <v>774</v>
      </c>
      <c r="C828" s="222" t="s">
        <v>106</v>
      </c>
      <c r="D828" s="222" t="s">
        <v>164</v>
      </c>
      <c r="E828" s="199" t="s">
        <v>171</v>
      </c>
      <c r="F828" s="200"/>
      <c r="G828" s="200"/>
      <c r="H828" s="200"/>
      <c r="I828" s="200">
        <v>45939</v>
      </c>
      <c r="J828" s="143">
        <f t="shared" si="12"/>
        <v>45939</v>
      </c>
      <c r="K828" s="202">
        <v>8</v>
      </c>
      <c r="L828" s="285" t="s">
        <v>11931</v>
      </c>
      <c r="M828" s="223"/>
      <c r="N828" s="203"/>
      <c r="O828" s="222" t="s">
        <v>326</v>
      </c>
    </row>
    <row r="829" spans="1:15" ht="29.25" customHeight="1">
      <c r="A829" s="221" t="s">
        <v>6334</v>
      </c>
      <c r="B829" s="221" t="s">
        <v>774</v>
      </c>
      <c r="C829" s="222" t="s">
        <v>106</v>
      </c>
      <c r="D829" s="222" t="s">
        <v>164</v>
      </c>
      <c r="E829" s="199" t="s">
        <v>171</v>
      </c>
      <c r="F829" s="200"/>
      <c r="G829" s="200"/>
      <c r="H829" s="200"/>
      <c r="I829" s="200">
        <v>45943</v>
      </c>
      <c r="J829" s="143">
        <f t="shared" si="12"/>
        <v>45943</v>
      </c>
      <c r="K829" s="202">
        <v>8</v>
      </c>
      <c r="L829" s="285" t="s">
        <v>11931</v>
      </c>
      <c r="M829" s="223"/>
      <c r="N829" s="203"/>
      <c r="O829" s="222" t="s">
        <v>326</v>
      </c>
    </row>
    <row r="830" spans="1:15" ht="29.25" customHeight="1">
      <c r="A830" s="221" t="s">
        <v>6334</v>
      </c>
      <c r="B830" s="221" t="s">
        <v>774</v>
      </c>
      <c r="C830" s="222" t="s">
        <v>106</v>
      </c>
      <c r="D830" s="222" t="s">
        <v>164</v>
      </c>
      <c r="E830" s="199" t="s">
        <v>171</v>
      </c>
      <c r="F830" s="200"/>
      <c r="G830" s="200"/>
      <c r="H830" s="200"/>
      <c r="I830" s="200">
        <v>45944</v>
      </c>
      <c r="J830" s="143">
        <f t="shared" si="12"/>
        <v>45944</v>
      </c>
      <c r="K830" s="202">
        <v>8</v>
      </c>
      <c r="L830" s="285" t="s">
        <v>11931</v>
      </c>
      <c r="M830" s="223"/>
      <c r="N830" s="203"/>
      <c r="O830" s="222" t="s">
        <v>326</v>
      </c>
    </row>
    <row r="831" spans="1:15" ht="29.25" customHeight="1">
      <c r="A831" s="221" t="s">
        <v>6334</v>
      </c>
      <c r="B831" s="221" t="s">
        <v>774</v>
      </c>
      <c r="C831" s="222" t="s">
        <v>106</v>
      </c>
      <c r="D831" s="222" t="s">
        <v>164</v>
      </c>
      <c r="E831" s="199" t="s">
        <v>171</v>
      </c>
      <c r="F831" s="200"/>
      <c r="G831" s="200"/>
      <c r="H831" s="200"/>
      <c r="I831" s="200">
        <v>45945</v>
      </c>
      <c r="J831" s="143">
        <f t="shared" si="12"/>
        <v>45945</v>
      </c>
      <c r="K831" s="202">
        <v>8</v>
      </c>
      <c r="L831" s="285" t="s">
        <v>11931</v>
      </c>
      <c r="M831" s="223"/>
      <c r="N831" s="203"/>
      <c r="O831" s="222" t="s">
        <v>326</v>
      </c>
    </row>
    <row r="832" spans="1:15" ht="29.25" customHeight="1">
      <c r="A832" s="221" t="s">
        <v>6334</v>
      </c>
      <c r="B832" s="221" t="s">
        <v>774</v>
      </c>
      <c r="C832" s="222" t="s">
        <v>106</v>
      </c>
      <c r="D832" s="222" t="s">
        <v>164</v>
      </c>
      <c r="E832" s="199" t="s">
        <v>171</v>
      </c>
      <c r="F832" s="200"/>
      <c r="G832" s="200"/>
      <c r="H832" s="200"/>
      <c r="I832" s="200">
        <v>45946</v>
      </c>
      <c r="J832" s="143">
        <f t="shared" si="12"/>
        <v>45946</v>
      </c>
      <c r="K832" s="202">
        <v>8</v>
      </c>
      <c r="L832" s="285" t="s">
        <v>11931</v>
      </c>
      <c r="M832" s="223"/>
      <c r="N832" s="203"/>
      <c r="O832" s="222" t="s">
        <v>326</v>
      </c>
    </row>
    <row r="833" spans="1:15" ht="29.25" customHeight="1">
      <c r="A833" s="221" t="s">
        <v>6334</v>
      </c>
      <c r="B833" s="221" t="s">
        <v>774</v>
      </c>
      <c r="C833" s="222" t="s">
        <v>106</v>
      </c>
      <c r="D833" s="222" t="s">
        <v>164</v>
      </c>
      <c r="E833" s="199" t="s">
        <v>171</v>
      </c>
      <c r="F833" s="200"/>
      <c r="G833" s="200"/>
      <c r="H833" s="200"/>
      <c r="I833" s="200">
        <v>45947</v>
      </c>
      <c r="J833" s="143">
        <f t="shared" si="12"/>
        <v>45947</v>
      </c>
      <c r="K833" s="202">
        <v>8</v>
      </c>
      <c r="L833" s="285" t="s">
        <v>12310</v>
      </c>
      <c r="M833" s="223"/>
      <c r="N833" s="203"/>
      <c r="O833" s="222" t="s">
        <v>326</v>
      </c>
    </row>
    <row r="834" spans="1:15" ht="29.25" customHeight="1">
      <c r="A834" s="221" t="s">
        <v>6334</v>
      </c>
      <c r="B834" s="221" t="s">
        <v>774</v>
      </c>
      <c r="C834" s="222" t="s">
        <v>106</v>
      </c>
      <c r="D834" s="222" t="s">
        <v>164</v>
      </c>
      <c r="E834" s="199" t="s">
        <v>171</v>
      </c>
      <c r="F834" s="200"/>
      <c r="G834" s="200"/>
      <c r="H834" s="200"/>
      <c r="I834" s="200">
        <v>45950</v>
      </c>
      <c r="J834" s="143">
        <f t="shared" si="12"/>
        <v>45950</v>
      </c>
      <c r="K834" s="202">
        <v>8</v>
      </c>
      <c r="L834" s="285" t="s">
        <v>12310</v>
      </c>
      <c r="M834" s="223"/>
      <c r="N834" s="203"/>
      <c r="O834" s="222" t="s">
        <v>326</v>
      </c>
    </row>
    <row r="835" spans="1:15" ht="29.25" customHeight="1">
      <c r="A835" s="221" t="s">
        <v>6334</v>
      </c>
      <c r="B835" s="221" t="s">
        <v>774</v>
      </c>
      <c r="C835" s="222" t="s">
        <v>106</v>
      </c>
      <c r="D835" s="222" t="s">
        <v>164</v>
      </c>
      <c r="E835" s="199" t="s">
        <v>171</v>
      </c>
      <c r="F835" s="200"/>
      <c r="G835" s="200"/>
      <c r="H835" s="200"/>
      <c r="I835" s="200">
        <v>45951</v>
      </c>
      <c r="J835" s="143">
        <f t="shared" ref="J835:J898" si="13">I835</f>
        <v>45951</v>
      </c>
      <c r="K835" s="202">
        <v>8</v>
      </c>
      <c r="L835" s="285" t="s">
        <v>12310</v>
      </c>
      <c r="M835" s="223"/>
      <c r="N835" s="203"/>
      <c r="O835" s="222" t="s">
        <v>326</v>
      </c>
    </row>
    <row r="836" spans="1:15" ht="29.25" customHeight="1">
      <c r="A836" s="221" t="s">
        <v>6334</v>
      </c>
      <c r="B836" s="221" t="s">
        <v>774</v>
      </c>
      <c r="C836" s="222" t="s">
        <v>106</v>
      </c>
      <c r="D836" s="222" t="s">
        <v>164</v>
      </c>
      <c r="E836" s="199" t="s">
        <v>171</v>
      </c>
      <c r="F836" s="200"/>
      <c r="G836" s="200"/>
      <c r="H836" s="200"/>
      <c r="I836" s="200">
        <v>45952</v>
      </c>
      <c r="J836" s="143">
        <f t="shared" si="13"/>
        <v>45952</v>
      </c>
      <c r="K836" s="202">
        <v>8</v>
      </c>
      <c r="L836" s="285" t="s">
        <v>12310</v>
      </c>
      <c r="M836" s="223"/>
      <c r="N836" s="203"/>
      <c r="O836" s="222" t="s">
        <v>326</v>
      </c>
    </row>
    <row r="837" spans="1:15" ht="29.25" customHeight="1">
      <c r="A837" s="221" t="s">
        <v>6334</v>
      </c>
      <c r="B837" s="221" t="s">
        <v>774</v>
      </c>
      <c r="C837" s="222" t="s">
        <v>106</v>
      </c>
      <c r="D837" s="222" t="s">
        <v>164</v>
      </c>
      <c r="E837" s="199" t="s">
        <v>171</v>
      </c>
      <c r="F837" s="200"/>
      <c r="G837" s="200"/>
      <c r="H837" s="200"/>
      <c r="I837" s="200">
        <v>45953</v>
      </c>
      <c r="J837" s="143">
        <f t="shared" si="13"/>
        <v>45953</v>
      </c>
      <c r="K837" s="202">
        <v>8</v>
      </c>
      <c r="L837" s="285" t="s">
        <v>11931</v>
      </c>
      <c r="M837" s="223"/>
      <c r="N837" s="203"/>
      <c r="O837" s="222" t="s">
        <v>326</v>
      </c>
    </row>
    <row r="838" spans="1:15" ht="29.25" customHeight="1">
      <c r="A838" s="221" t="s">
        <v>6334</v>
      </c>
      <c r="B838" s="221" t="s">
        <v>774</v>
      </c>
      <c r="C838" s="222" t="s">
        <v>106</v>
      </c>
      <c r="D838" s="222" t="s">
        <v>164</v>
      </c>
      <c r="E838" s="199" t="s">
        <v>171</v>
      </c>
      <c r="F838" s="200"/>
      <c r="G838" s="200"/>
      <c r="H838" s="200"/>
      <c r="I838" s="200">
        <v>45957</v>
      </c>
      <c r="J838" s="143">
        <f t="shared" si="13"/>
        <v>45957</v>
      </c>
      <c r="K838" s="202">
        <v>8</v>
      </c>
      <c r="L838" s="285" t="s">
        <v>11931</v>
      </c>
      <c r="M838" s="223"/>
      <c r="N838" s="203"/>
      <c r="O838" s="222" t="s">
        <v>326</v>
      </c>
    </row>
    <row r="839" spans="1:15" ht="29.25" customHeight="1">
      <c r="A839" s="221" t="s">
        <v>6334</v>
      </c>
      <c r="B839" s="221" t="s">
        <v>774</v>
      </c>
      <c r="C839" s="222" t="s">
        <v>106</v>
      </c>
      <c r="D839" s="222" t="s">
        <v>164</v>
      </c>
      <c r="E839" s="199" t="s">
        <v>171</v>
      </c>
      <c r="F839" s="200"/>
      <c r="G839" s="200"/>
      <c r="H839" s="200"/>
      <c r="I839" s="200">
        <v>45958</v>
      </c>
      <c r="J839" s="143">
        <f t="shared" si="13"/>
        <v>45958</v>
      </c>
      <c r="K839" s="202">
        <v>8</v>
      </c>
      <c r="L839" s="285" t="s">
        <v>11931</v>
      </c>
      <c r="M839" s="223"/>
      <c r="N839" s="203"/>
      <c r="O839" s="222" t="s">
        <v>326</v>
      </c>
    </row>
    <row r="840" spans="1:15" ht="29.25" customHeight="1">
      <c r="A840" s="221" t="s">
        <v>6334</v>
      </c>
      <c r="B840" s="221" t="s">
        <v>774</v>
      </c>
      <c r="C840" s="222" t="s">
        <v>106</v>
      </c>
      <c r="D840" s="222" t="s">
        <v>164</v>
      </c>
      <c r="E840" s="199" t="s">
        <v>171</v>
      </c>
      <c r="F840" s="200"/>
      <c r="G840" s="200"/>
      <c r="H840" s="200"/>
      <c r="I840" s="200">
        <v>45959</v>
      </c>
      <c r="J840" s="143">
        <f t="shared" si="13"/>
        <v>45959</v>
      </c>
      <c r="K840" s="202">
        <v>8</v>
      </c>
      <c r="L840" s="285" t="s">
        <v>11931</v>
      </c>
      <c r="M840" s="223"/>
      <c r="N840" s="203"/>
      <c r="O840" s="222" t="s">
        <v>326</v>
      </c>
    </row>
    <row r="841" spans="1:15" ht="29.25" customHeight="1">
      <c r="A841" s="221" t="s">
        <v>6334</v>
      </c>
      <c r="B841" s="221" t="s">
        <v>774</v>
      </c>
      <c r="C841" s="222" t="s">
        <v>106</v>
      </c>
      <c r="D841" s="222" t="s">
        <v>164</v>
      </c>
      <c r="E841" s="199" t="s">
        <v>171</v>
      </c>
      <c r="F841" s="200"/>
      <c r="G841" s="200"/>
      <c r="H841" s="200"/>
      <c r="I841" s="200">
        <v>45960</v>
      </c>
      <c r="J841" s="143">
        <f t="shared" si="13"/>
        <v>45960</v>
      </c>
      <c r="K841" s="202">
        <v>8</v>
      </c>
      <c r="L841" s="285" t="s">
        <v>11931</v>
      </c>
      <c r="M841" s="223"/>
      <c r="N841" s="203"/>
      <c r="O841" s="222" t="s">
        <v>326</v>
      </c>
    </row>
    <row r="842" spans="1:15" ht="29.25" customHeight="1">
      <c r="A842" s="221" t="s">
        <v>6334</v>
      </c>
      <c r="B842" s="221" t="s">
        <v>774</v>
      </c>
      <c r="C842" s="222" t="s">
        <v>106</v>
      </c>
      <c r="D842" s="222" t="s">
        <v>164</v>
      </c>
      <c r="E842" s="199" t="s">
        <v>171</v>
      </c>
      <c r="F842" s="200"/>
      <c r="G842" s="200"/>
      <c r="H842" s="200"/>
      <c r="I842" s="200">
        <v>45961</v>
      </c>
      <c r="J842" s="143">
        <f t="shared" si="13"/>
        <v>45961</v>
      </c>
      <c r="K842" s="202">
        <v>8</v>
      </c>
      <c r="L842" s="285" t="s">
        <v>11931</v>
      </c>
      <c r="M842" s="223"/>
      <c r="N842" s="203"/>
      <c r="O842" s="222" t="s">
        <v>326</v>
      </c>
    </row>
    <row r="843" spans="1:15" ht="29.25" customHeight="1">
      <c r="A843" s="221" t="s">
        <v>6334</v>
      </c>
      <c r="B843" s="221" t="s">
        <v>774</v>
      </c>
      <c r="C843" s="222" t="s">
        <v>106</v>
      </c>
      <c r="D843" s="222" t="s">
        <v>164</v>
      </c>
      <c r="E843" s="199" t="s">
        <v>171</v>
      </c>
      <c r="F843" s="200"/>
      <c r="G843" s="200"/>
      <c r="H843" s="200"/>
      <c r="I843" s="200">
        <v>45964</v>
      </c>
      <c r="J843" s="143">
        <f t="shared" si="13"/>
        <v>45964</v>
      </c>
      <c r="K843" s="202">
        <v>8</v>
      </c>
      <c r="L843" s="285" t="s">
        <v>11931</v>
      </c>
      <c r="M843" s="223"/>
      <c r="N843" s="203"/>
      <c r="O843" s="222" t="s">
        <v>326</v>
      </c>
    </row>
    <row r="844" spans="1:15" ht="29.25" customHeight="1">
      <c r="A844" s="221" t="s">
        <v>6334</v>
      </c>
      <c r="B844" s="221" t="s">
        <v>774</v>
      </c>
      <c r="C844" s="222" t="s">
        <v>106</v>
      </c>
      <c r="D844" s="222" t="s">
        <v>164</v>
      </c>
      <c r="E844" s="199" t="s">
        <v>171</v>
      </c>
      <c r="F844" s="200"/>
      <c r="G844" s="200"/>
      <c r="H844" s="200"/>
      <c r="I844" s="200">
        <v>45965</v>
      </c>
      <c r="J844" s="143">
        <f t="shared" si="13"/>
        <v>45965</v>
      </c>
      <c r="K844" s="202">
        <v>8</v>
      </c>
      <c r="L844" s="285" t="s">
        <v>11931</v>
      </c>
      <c r="M844" s="223"/>
      <c r="N844" s="203"/>
      <c r="O844" s="222" t="s">
        <v>326</v>
      </c>
    </row>
    <row r="845" spans="1:15" ht="29.25" customHeight="1">
      <c r="A845" s="221" t="s">
        <v>6334</v>
      </c>
      <c r="B845" s="221" t="s">
        <v>774</v>
      </c>
      <c r="C845" s="222" t="s">
        <v>106</v>
      </c>
      <c r="D845" s="222" t="s">
        <v>164</v>
      </c>
      <c r="E845" s="199" t="s">
        <v>171</v>
      </c>
      <c r="F845" s="200"/>
      <c r="G845" s="200"/>
      <c r="H845" s="200"/>
      <c r="I845" s="200">
        <v>45966</v>
      </c>
      <c r="J845" s="143">
        <f t="shared" si="13"/>
        <v>45966</v>
      </c>
      <c r="K845" s="202">
        <v>8</v>
      </c>
      <c r="L845" s="285" t="s">
        <v>11931</v>
      </c>
      <c r="M845" s="223"/>
      <c r="N845" s="203"/>
      <c r="O845" s="222" t="s">
        <v>326</v>
      </c>
    </row>
    <row r="846" spans="1:15" ht="29.25" customHeight="1">
      <c r="A846" s="221" t="s">
        <v>6334</v>
      </c>
      <c r="B846" s="221" t="s">
        <v>774</v>
      </c>
      <c r="C846" s="222" t="s">
        <v>106</v>
      </c>
      <c r="D846" s="222" t="s">
        <v>164</v>
      </c>
      <c r="E846" s="199" t="s">
        <v>171</v>
      </c>
      <c r="F846" s="200"/>
      <c r="G846" s="200"/>
      <c r="H846" s="200"/>
      <c r="I846" s="200">
        <v>45967</v>
      </c>
      <c r="J846" s="143">
        <f t="shared" si="13"/>
        <v>45967</v>
      </c>
      <c r="K846" s="202">
        <v>8</v>
      </c>
      <c r="L846" s="285" t="s">
        <v>11931</v>
      </c>
      <c r="M846" s="223"/>
      <c r="N846" s="203"/>
      <c r="O846" s="222" t="s">
        <v>326</v>
      </c>
    </row>
    <row r="847" spans="1:15" ht="29.25" customHeight="1">
      <c r="A847" s="221" t="s">
        <v>6334</v>
      </c>
      <c r="B847" s="221" t="s">
        <v>774</v>
      </c>
      <c r="C847" s="222" t="s">
        <v>106</v>
      </c>
      <c r="D847" s="222" t="s">
        <v>164</v>
      </c>
      <c r="E847" s="199" t="s">
        <v>171</v>
      </c>
      <c r="F847" s="200"/>
      <c r="G847" s="200"/>
      <c r="H847" s="200"/>
      <c r="I847" s="200">
        <v>45968</v>
      </c>
      <c r="J847" s="143">
        <f t="shared" si="13"/>
        <v>45968</v>
      </c>
      <c r="K847" s="202">
        <v>8</v>
      </c>
      <c r="L847" s="285" t="s">
        <v>11931</v>
      </c>
      <c r="M847" s="223"/>
      <c r="N847" s="203"/>
      <c r="O847" s="222" t="s">
        <v>326</v>
      </c>
    </row>
    <row r="848" spans="1:15" ht="29.25" customHeight="1">
      <c r="A848" s="221" t="s">
        <v>6334</v>
      </c>
      <c r="B848" s="221" t="s">
        <v>774</v>
      </c>
      <c r="C848" s="222" t="s">
        <v>106</v>
      </c>
      <c r="D848" s="222" t="s">
        <v>164</v>
      </c>
      <c r="E848" s="199" t="s">
        <v>171</v>
      </c>
      <c r="F848" s="200"/>
      <c r="G848" s="200"/>
      <c r="H848" s="200"/>
      <c r="I848" s="200">
        <v>45971</v>
      </c>
      <c r="J848" s="143">
        <f t="shared" si="13"/>
        <v>45971</v>
      </c>
      <c r="K848" s="202">
        <v>8</v>
      </c>
      <c r="L848" s="285" t="s">
        <v>11931</v>
      </c>
      <c r="M848" s="223"/>
      <c r="N848" s="203"/>
      <c r="O848" s="222" t="s">
        <v>326</v>
      </c>
    </row>
    <row r="849" spans="1:15" ht="29.25" customHeight="1">
      <c r="A849" s="221" t="s">
        <v>6334</v>
      </c>
      <c r="B849" s="221" t="s">
        <v>774</v>
      </c>
      <c r="C849" s="222" t="s">
        <v>106</v>
      </c>
      <c r="D849" s="222" t="s">
        <v>164</v>
      </c>
      <c r="E849" s="199" t="s">
        <v>171</v>
      </c>
      <c r="F849" s="200"/>
      <c r="G849" s="200"/>
      <c r="H849" s="200"/>
      <c r="I849" s="200">
        <v>45972</v>
      </c>
      <c r="J849" s="143">
        <f t="shared" si="13"/>
        <v>45972</v>
      </c>
      <c r="K849" s="202">
        <v>8</v>
      </c>
      <c r="L849" s="285" t="s">
        <v>11931</v>
      </c>
      <c r="M849" s="223"/>
      <c r="N849" s="203"/>
      <c r="O849" s="222" t="s">
        <v>326</v>
      </c>
    </row>
    <row r="850" spans="1:15" ht="29.25" customHeight="1">
      <c r="A850" s="221" t="s">
        <v>6334</v>
      </c>
      <c r="B850" s="221" t="s">
        <v>774</v>
      </c>
      <c r="C850" s="222" t="s">
        <v>106</v>
      </c>
      <c r="D850" s="222" t="s">
        <v>164</v>
      </c>
      <c r="E850" s="199" t="s">
        <v>171</v>
      </c>
      <c r="F850" s="200"/>
      <c r="G850" s="200"/>
      <c r="H850" s="200"/>
      <c r="I850" s="200">
        <v>45973</v>
      </c>
      <c r="J850" s="143">
        <f t="shared" si="13"/>
        <v>45973</v>
      </c>
      <c r="K850" s="202">
        <v>8</v>
      </c>
      <c r="L850" s="285" t="s">
        <v>11931</v>
      </c>
      <c r="M850" s="223"/>
      <c r="N850" s="203"/>
      <c r="O850" s="222" t="s">
        <v>326</v>
      </c>
    </row>
    <row r="851" spans="1:15" ht="29.25" customHeight="1">
      <c r="A851" s="221" t="s">
        <v>6334</v>
      </c>
      <c r="B851" s="221" t="s">
        <v>774</v>
      </c>
      <c r="C851" s="222" t="s">
        <v>106</v>
      </c>
      <c r="D851" s="222" t="s">
        <v>164</v>
      </c>
      <c r="E851" s="199" t="s">
        <v>171</v>
      </c>
      <c r="F851" s="200"/>
      <c r="G851" s="200"/>
      <c r="H851" s="200"/>
      <c r="I851" s="200">
        <v>45974</v>
      </c>
      <c r="J851" s="143">
        <f t="shared" si="13"/>
        <v>45974</v>
      </c>
      <c r="K851" s="202">
        <v>8</v>
      </c>
      <c r="L851" s="285" t="s">
        <v>11931</v>
      </c>
      <c r="M851" s="223"/>
      <c r="N851" s="203"/>
      <c r="O851" s="222" t="s">
        <v>326</v>
      </c>
    </row>
    <row r="852" spans="1:15" ht="29.25" customHeight="1">
      <c r="A852" s="221" t="s">
        <v>6334</v>
      </c>
      <c r="B852" s="221" t="s">
        <v>774</v>
      </c>
      <c r="C852" s="222" t="s">
        <v>106</v>
      </c>
      <c r="D852" s="222" t="s">
        <v>164</v>
      </c>
      <c r="E852" s="199" t="s">
        <v>171</v>
      </c>
      <c r="F852" s="200"/>
      <c r="G852" s="200"/>
      <c r="H852" s="200"/>
      <c r="I852" s="200">
        <v>45975</v>
      </c>
      <c r="J852" s="143">
        <f t="shared" si="13"/>
        <v>45975</v>
      </c>
      <c r="K852" s="202">
        <v>8</v>
      </c>
      <c r="L852" s="285" t="s">
        <v>11931</v>
      </c>
      <c r="M852" s="223"/>
      <c r="N852" s="203"/>
      <c r="O852" s="222" t="s">
        <v>326</v>
      </c>
    </row>
    <row r="853" spans="1:15" ht="29.25" customHeight="1">
      <c r="A853" s="221" t="s">
        <v>6334</v>
      </c>
      <c r="B853" s="221" t="s">
        <v>774</v>
      </c>
      <c r="C853" s="222" t="s">
        <v>106</v>
      </c>
      <c r="D853" s="222" t="s">
        <v>164</v>
      </c>
      <c r="E853" s="199" t="s">
        <v>171</v>
      </c>
      <c r="F853" s="200"/>
      <c r="G853" s="200"/>
      <c r="H853" s="200"/>
      <c r="I853" s="200">
        <v>45978</v>
      </c>
      <c r="J853" s="143">
        <f t="shared" si="13"/>
        <v>45978</v>
      </c>
      <c r="K853" s="202">
        <v>8</v>
      </c>
      <c r="L853" s="285" t="s">
        <v>11931</v>
      </c>
      <c r="M853" s="223"/>
      <c r="N853" s="203"/>
      <c r="O853" s="222" t="s">
        <v>326</v>
      </c>
    </row>
    <row r="854" spans="1:15" ht="29.25" customHeight="1">
      <c r="A854" s="221" t="s">
        <v>6334</v>
      </c>
      <c r="B854" s="221" t="s">
        <v>774</v>
      </c>
      <c r="C854" s="222" t="s">
        <v>106</v>
      </c>
      <c r="D854" s="222" t="s">
        <v>164</v>
      </c>
      <c r="E854" s="199" t="s">
        <v>171</v>
      </c>
      <c r="F854" s="200"/>
      <c r="G854" s="200"/>
      <c r="H854" s="200"/>
      <c r="I854" s="200">
        <v>45979</v>
      </c>
      <c r="J854" s="143">
        <f t="shared" si="13"/>
        <v>45979</v>
      </c>
      <c r="K854" s="202">
        <v>8</v>
      </c>
      <c r="L854" s="285" t="s">
        <v>11931</v>
      </c>
      <c r="M854" s="223"/>
      <c r="N854" s="203"/>
      <c r="O854" s="222" t="s">
        <v>326</v>
      </c>
    </row>
    <row r="855" spans="1:15" ht="29.25" customHeight="1">
      <c r="A855" s="221" t="s">
        <v>6334</v>
      </c>
      <c r="B855" s="221" t="s">
        <v>774</v>
      </c>
      <c r="C855" s="222" t="s">
        <v>106</v>
      </c>
      <c r="D855" s="222" t="s">
        <v>164</v>
      </c>
      <c r="E855" s="199" t="s">
        <v>171</v>
      </c>
      <c r="F855" s="200"/>
      <c r="G855" s="200"/>
      <c r="H855" s="200"/>
      <c r="I855" s="200">
        <v>45980</v>
      </c>
      <c r="J855" s="143">
        <f t="shared" si="13"/>
        <v>45980</v>
      </c>
      <c r="K855" s="202">
        <v>8</v>
      </c>
      <c r="L855" s="285" t="s">
        <v>11931</v>
      </c>
      <c r="M855" s="223"/>
      <c r="N855" s="203"/>
      <c r="O855" s="222" t="s">
        <v>326</v>
      </c>
    </row>
    <row r="856" spans="1:15" ht="29.25" customHeight="1">
      <c r="A856" s="221" t="s">
        <v>6334</v>
      </c>
      <c r="B856" s="221" t="s">
        <v>774</v>
      </c>
      <c r="C856" s="222" t="s">
        <v>106</v>
      </c>
      <c r="D856" s="222" t="s">
        <v>164</v>
      </c>
      <c r="E856" s="199" t="s">
        <v>165</v>
      </c>
      <c r="F856" s="200"/>
      <c r="G856" s="200"/>
      <c r="H856" s="200"/>
      <c r="I856" s="200">
        <v>45981</v>
      </c>
      <c r="J856" s="143">
        <f t="shared" si="13"/>
        <v>45981</v>
      </c>
      <c r="K856" s="202">
        <v>4</v>
      </c>
      <c r="L856" s="285" t="s">
        <v>170</v>
      </c>
      <c r="M856" s="223"/>
      <c r="N856" s="203"/>
      <c r="O856" s="222" t="s">
        <v>326</v>
      </c>
    </row>
    <row r="857" spans="1:15" ht="29.25" customHeight="1">
      <c r="A857" s="221" t="s">
        <v>6334</v>
      </c>
      <c r="B857" s="221" t="s">
        <v>774</v>
      </c>
      <c r="C857" s="222" t="s">
        <v>106</v>
      </c>
      <c r="D857" s="222" t="s">
        <v>164</v>
      </c>
      <c r="E857" s="199" t="s">
        <v>171</v>
      </c>
      <c r="F857" s="200"/>
      <c r="G857" s="200"/>
      <c r="H857" s="200"/>
      <c r="I857" s="200">
        <v>45981</v>
      </c>
      <c r="J857" s="143">
        <f t="shared" si="13"/>
        <v>45981</v>
      </c>
      <c r="K857" s="202">
        <v>4</v>
      </c>
      <c r="L857" s="285" t="s">
        <v>11931</v>
      </c>
      <c r="M857" s="223"/>
      <c r="N857" s="203"/>
      <c r="O857" s="222" t="s">
        <v>326</v>
      </c>
    </row>
    <row r="858" spans="1:15" ht="29.25" customHeight="1">
      <c r="A858" s="221" t="s">
        <v>6334</v>
      </c>
      <c r="B858" s="221" t="s">
        <v>774</v>
      </c>
      <c r="C858" s="222" t="s">
        <v>106</v>
      </c>
      <c r="D858" s="222" t="s">
        <v>164</v>
      </c>
      <c r="E858" s="199" t="s">
        <v>171</v>
      </c>
      <c r="F858" s="200"/>
      <c r="G858" s="200"/>
      <c r="H858" s="200"/>
      <c r="I858" s="200">
        <v>45982</v>
      </c>
      <c r="J858" s="143">
        <f t="shared" si="13"/>
        <v>45982</v>
      </c>
      <c r="K858" s="202">
        <v>8</v>
      </c>
      <c r="L858" s="285" t="s">
        <v>11931</v>
      </c>
      <c r="M858" s="223"/>
      <c r="N858" s="203"/>
      <c r="O858" s="222" t="s">
        <v>326</v>
      </c>
    </row>
    <row r="859" spans="1:15" ht="29.25" customHeight="1">
      <c r="A859" s="221" t="s">
        <v>6334</v>
      </c>
      <c r="B859" s="221" t="s">
        <v>774</v>
      </c>
      <c r="C859" s="222" t="s">
        <v>106</v>
      </c>
      <c r="D859" s="222" t="s">
        <v>164</v>
      </c>
      <c r="E859" s="199" t="s">
        <v>171</v>
      </c>
      <c r="F859" s="200"/>
      <c r="G859" s="200"/>
      <c r="H859" s="200"/>
      <c r="I859" s="200">
        <v>45985</v>
      </c>
      <c r="J859" s="143">
        <f t="shared" si="13"/>
        <v>45985</v>
      </c>
      <c r="K859" s="202">
        <v>8</v>
      </c>
      <c r="L859" s="285" t="s">
        <v>11931</v>
      </c>
      <c r="M859" s="223"/>
      <c r="N859" s="203"/>
      <c r="O859" s="222" t="s">
        <v>326</v>
      </c>
    </row>
    <row r="860" spans="1:15" ht="29.25" customHeight="1">
      <c r="A860" s="221" t="s">
        <v>6334</v>
      </c>
      <c r="B860" s="221" t="s">
        <v>774</v>
      </c>
      <c r="C860" s="222" t="s">
        <v>106</v>
      </c>
      <c r="D860" s="222" t="s">
        <v>164</v>
      </c>
      <c r="E860" s="199" t="s">
        <v>171</v>
      </c>
      <c r="F860" s="200"/>
      <c r="G860" s="200"/>
      <c r="H860" s="200"/>
      <c r="I860" s="200">
        <v>45986</v>
      </c>
      <c r="J860" s="143">
        <f t="shared" si="13"/>
        <v>45986</v>
      </c>
      <c r="K860" s="202">
        <v>8</v>
      </c>
      <c r="L860" s="285" t="s">
        <v>11931</v>
      </c>
      <c r="M860" s="223"/>
      <c r="N860" s="203"/>
      <c r="O860" s="222" t="s">
        <v>326</v>
      </c>
    </row>
    <row r="861" spans="1:15" ht="29.25" customHeight="1">
      <c r="A861" s="221" t="s">
        <v>6334</v>
      </c>
      <c r="B861" s="221" t="s">
        <v>774</v>
      </c>
      <c r="C861" s="222" t="s">
        <v>106</v>
      </c>
      <c r="D861" s="222" t="s">
        <v>164</v>
      </c>
      <c r="E861" s="199" t="s">
        <v>165</v>
      </c>
      <c r="F861" s="200"/>
      <c r="G861" s="200"/>
      <c r="H861" s="200"/>
      <c r="I861" s="200">
        <v>45987</v>
      </c>
      <c r="J861" s="143">
        <f t="shared" si="13"/>
        <v>45987</v>
      </c>
      <c r="K861" s="202">
        <v>4</v>
      </c>
      <c r="L861" s="285" t="s">
        <v>170</v>
      </c>
      <c r="M861" s="223"/>
      <c r="N861" s="203"/>
      <c r="O861" s="222" t="s">
        <v>326</v>
      </c>
    </row>
    <row r="862" spans="1:15" ht="29.25" customHeight="1">
      <c r="A862" s="221" t="s">
        <v>6334</v>
      </c>
      <c r="B862" s="221" t="s">
        <v>774</v>
      </c>
      <c r="C862" s="222" t="s">
        <v>106</v>
      </c>
      <c r="D862" s="222" t="s">
        <v>164</v>
      </c>
      <c r="E862" s="199" t="s">
        <v>171</v>
      </c>
      <c r="F862" s="200"/>
      <c r="G862" s="200"/>
      <c r="H862" s="200"/>
      <c r="I862" s="200">
        <v>45987</v>
      </c>
      <c r="J862" s="143">
        <f t="shared" si="13"/>
        <v>45987</v>
      </c>
      <c r="K862" s="202">
        <v>4</v>
      </c>
      <c r="L862" s="285" t="s">
        <v>11931</v>
      </c>
      <c r="M862" s="223"/>
      <c r="N862" s="203"/>
      <c r="O862" s="222" t="s">
        <v>326</v>
      </c>
    </row>
    <row r="863" spans="1:15" ht="29.25" customHeight="1">
      <c r="A863" s="221" t="s">
        <v>6334</v>
      </c>
      <c r="B863" s="221" t="s">
        <v>774</v>
      </c>
      <c r="C863" s="222" t="s">
        <v>106</v>
      </c>
      <c r="D863" s="222" t="s">
        <v>164</v>
      </c>
      <c r="E863" s="199" t="s">
        <v>171</v>
      </c>
      <c r="F863" s="200"/>
      <c r="G863" s="200"/>
      <c r="H863" s="200"/>
      <c r="I863" s="200">
        <v>45988</v>
      </c>
      <c r="J863" s="143">
        <f t="shared" si="13"/>
        <v>45988</v>
      </c>
      <c r="K863" s="202">
        <v>8</v>
      </c>
      <c r="L863" s="285" t="s">
        <v>11931</v>
      </c>
      <c r="M863" s="223"/>
      <c r="N863" s="203"/>
      <c r="O863" s="222" t="s">
        <v>326</v>
      </c>
    </row>
    <row r="864" spans="1:15" ht="29.25" customHeight="1">
      <c r="A864" s="221" t="s">
        <v>6334</v>
      </c>
      <c r="B864" s="221" t="s">
        <v>774</v>
      </c>
      <c r="C864" s="222" t="s">
        <v>106</v>
      </c>
      <c r="D864" s="222" t="s">
        <v>164</v>
      </c>
      <c r="E864" s="199" t="s">
        <v>171</v>
      </c>
      <c r="F864" s="200"/>
      <c r="G864" s="200"/>
      <c r="H864" s="200"/>
      <c r="I864" s="200">
        <v>45989</v>
      </c>
      <c r="J864" s="143">
        <f t="shared" si="13"/>
        <v>45989</v>
      </c>
      <c r="K864" s="202">
        <v>8</v>
      </c>
      <c r="L864" s="285" t="s">
        <v>11931</v>
      </c>
      <c r="M864" s="223"/>
      <c r="N864" s="203"/>
      <c r="O864" s="222" t="s">
        <v>326</v>
      </c>
    </row>
    <row r="865" spans="1:15" ht="29.25" customHeight="1">
      <c r="A865" s="221" t="s">
        <v>6334</v>
      </c>
      <c r="B865" s="221" t="s">
        <v>774</v>
      </c>
      <c r="C865" s="222" t="s">
        <v>106</v>
      </c>
      <c r="D865" s="222" t="s">
        <v>164</v>
      </c>
      <c r="E865" s="199" t="s">
        <v>171</v>
      </c>
      <c r="F865" s="200"/>
      <c r="G865" s="200"/>
      <c r="H865" s="200"/>
      <c r="I865" s="200">
        <v>45992</v>
      </c>
      <c r="J865" s="143">
        <f t="shared" si="13"/>
        <v>45992</v>
      </c>
      <c r="K865" s="202">
        <v>8</v>
      </c>
      <c r="L865" s="285" t="s">
        <v>11931</v>
      </c>
      <c r="M865" s="223"/>
      <c r="N865" s="203"/>
      <c r="O865" s="222" t="s">
        <v>326</v>
      </c>
    </row>
    <row r="866" spans="1:15" ht="29.25" customHeight="1">
      <c r="A866" s="221" t="s">
        <v>6334</v>
      </c>
      <c r="B866" s="221" t="s">
        <v>774</v>
      </c>
      <c r="C866" s="222" t="s">
        <v>106</v>
      </c>
      <c r="D866" s="222" t="s">
        <v>164</v>
      </c>
      <c r="E866" s="199" t="s">
        <v>171</v>
      </c>
      <c r="F866" s="200"/>
      <c r="G866" s="200"/>
      <c r="H866" s="200"/>
      <c r="I866" s="200">
        <v>45993</v>
      </c>
      <c r="J866" s="143">
        <f t="shared" si="13"/>
        <v>45993</v>
      </c>
      <c r="K866" s="202">
        <v>8</v>
      </c>
      <c r="L866" s="285" t="s">
        <v>11931</v>
      </c>
      <c r="M866" s="223"/>
      <c r="N866" s="203"/>
      <c r="O866" s="222" t="s">
        <v>326</v>
      </c>
    </row>
    <row r="867" spans="1:15" ht="29.25" customHeight="1">
      <c r="A867" s="221" t="s">
        <v>6334</v>
      </c>
      <c r="B867" s="221" t="s">
        <v>774</v>
      </c>
      <c r="C867" s="222" t="s">
        <v>106</v>
      </c>
      <c r="D867" s="222" t="s">
        <v>164</v>
      </c>
      <c r="E867" s="199" t="s">
        <v>165</v>
      </c>
      <c r="F867" s="200"/>
      <c r="G867" s="200"/>
      <c r="H867" s="200"/>
      <c r="I867" s="200">
        <v>45994</v>
      </c>
      <c r="J867" s="143">
        <f t="shared" si="13"/>
        <v>45994</v>
      </c>
      <c r="K867" s="202">
        <v>8</v>
      </c>
      <c r="L867" s="285" t="s">
        <v>170</v>
      </c>
      <c r="M867" s="223"/>
      <c r="N867" s="203"/>
      <c r="O867" s="222" t="s">
        <v>326</v>
      </c>
    </row>
    <row r="868" spans="1:15" ht="29.25" customHeight="1">
      <c r="A868" s="221" t="s">
        <v>6334</v>
      </c>
      <c r="B868" s="221" t="s">
        <v>774</v>
      </c>
      <c r="C868" s="222" t="s">
        <v>106</v>
      </c>
      <c r="D868" s="222" t="s">
        <v>164</v>
      </c>
      <c r="E868" s="199" t="s">
        <v>171</v>
      </c>
      <c r="F868" s="200"/>
      <c r="G868" s="200"/>
      <c r="H868" s="200"/>
      <c r="I868" s="200">
        <v>45995</v>
      </c>
      <c r="J868" s="143">
        <f t="shared" si="13"/>
        <v>45995</v>
      </c>
      <c r="K868" s="202">
        <v>8</v>
      </c>
      <c r="L868" s="285" t="s">
        <v>11931</v>
      </c>
      <c r="M868" s="223"/>
      <c r="N868" s="203"/>
      <c r="O868" s="222" t="s">
        <v>326</v>
      </c>
    </row>
    <row r="869" spans="1:15" ht="29.25" customHeight="1">
      <c r="A869" s="221" t="s">
        <v>6334</v>
      </c>
      <c r="B869" s="221" t="s">
        <v>774</v>
      </c>
      <c r="C869" s="222" t="s">
        <v>106</v>
      </c>
      <c r="D869" s="222" t="s">
        <v>164</v>
      </c>
      <c r="E869" s="199" t="s">
        <v>171</v>
      </c>
      <c r="F869" s="200"/>
      <c r="G869" s="200"/>
      <c r="H869" s="200"/>
      <c r="I869" s="200">
        <v>45996</v>
      </c>
      <c r="J869" s="143">
        <f t="shared" si="13"/>
        <v>45996</v>
      </c>
      <c r="K869" s="202">
        <v>8</v>
      </c>
      <c r="L869" s="285" t="s">
        <v>11931</v>
      </c>
      <c r="M869" s="223"/>
      <c r="N869" s="203"/>
      <c r="O869" s="222" t="s">
        <v>326</v>
      </c>
    </row>
    <row r="870" spans="1:15" ht="29.25" customHeight="1">
      <c r="A870" s="221" t="s">
        <v>6334</v>
      </c>
      <c r="B870" s="221" t="s">
        <v>774</v>
      </c>
      <c r="C870" s="222" t="s">
        <v>106</v>
      </c>
      <c r="D870" s="222" t="s">
        <v>164</v>
      </c>
      <c r="E870" s="199" t="s">
        <v>171</v>
      </c>
      <c r="F870" s="200"/>
      <c r="G870" s="200"/>
      <c r="H870" s="200"/>
      <c r="I870" s="200">
        <v>45999</v>
      </c>
      <c r="J870" s="143">
        <f t="shared" si="13"/>
        <v>45999</v>
      </c>
      <c r="K870" s="202">
        <v>8</v>
      </c>
      <c r="L870" s="285" t="s">
        <v>11931</v>
      </c>
      <c r="M870" s="223"/>
      <c r="N870" s="203"/>
      <c r="O870" s="222" t="s">
        <v>326</v>
      </c>
    </row>
    <row r="871" spans="1:15" ht="29.25" customHeight="1">
      <c r="A871" s="221" t="s">
        <v>6334</v>
      </c>
      <c r="B871" s="221" t="s">
        <v>774</v>
      </c>
      <c r="C871" s="222" t="s">
        <v>106</v>
      </c>
      <c r="D871" s="222" t="s">
        <v>164</v>
      </c>
      <c r="E871" s="199" t="s">
        <v>171</v>
      </c>
      <c r="F871" s="200"/>
      <c r="G871" s="200"/>
      <c r="H871" s="200"/>
      <c r="I871" s="200">
        <v>46000</v>
      </c>
      <c r="J871" s="143">
        <f t="shared" si="13"/>
        <v>46000</v>
      </c>
      <c r="K871" s="202">
        <v>8</v>
      </c>
      <c r="L871" s="285" t="s">
        <v>11931</v>
      </c>
      <c r="M871" s="223"/>
      <c r="N871" s="203"/>
      <c r="O871" s="222" t="s">
        <v>326</v>
      </c>
    </row>
    <row r="872" spans="1:15" ht="29.25" customHeight="1">
      <c r="A872" s="221" t="s">
        <v>6334</v>
      </c>
      <c r="B872" s="221" t="s">
        <v>774</v>
      </c>
      <c r="C872" s="222" t="s">
        <v>106</v>
      </c>
      <c r="D872" s="222" t="s">
        <v>164</v>
      </c>
      <c r="E872" s="199" t="s">
        <v>171</v>
      </c>
      <c r="F872" s="200"/>
      <c r="G872" s="200"/>
      <c r="H872" s="200"/>
      <c r="I872" s="200">
        <v>46001</v>
      </c>
      <c r="J872" s="143">
        <f t="shared" si="13"/>
        <v>46001</v>
      </c>
      <c r="K872" s="202">
        <v>8</v>
      </c>
      <c r="L872" s="285" t="s">
        <v>11931</v>
      </c>
      <c r="M872" s="223"/>
      <c r="N872" s="203"/>
      <c r="O872" s="222" t="s">
        <v>326</v>
      </c>
    </row>
    <row r="873" spans="1:15" ht="29.25" customHeight="1">
      <c r="A873" s="221" t="s">
        <v>6334</v>
      </c>
      <c r="B873" s="221" t="s">
        <v>774</v>
      </c>
      <c r="C873" s="222" t="s">
        <v>106</v>
      </c>
      <c r="D873" s="222" t="s">
        <v>164</v>
      </c>
      <c r="E873" s="199" t="s">
        <v>171</v>
      </c>
      <c r="F873" s="200"/>
      <c r="G873" s="200"/>
      <c r="H873" s="200"/>
      <c r="I873" s="200">
        <v>46002</v>
      </c>
      <c r="J873" s="143">
        <f t="shared" si="13"/>
        <v>46002</v>
      </c>
      <c r="K873" s="202">
        <v>8</v>
      </c>
      <c r="L873" s="285" t="s">
        <v>11931</v>
      </c>
      <c r="M873" s="223"/>
      <c r="N873" s="203"/>
      <c r="O873" s="222" t="s">
        <v>326</v>
      </c>
    </row>
    <row r="874" spans="1:15" ht="29.25" customHeight="1">
      <c r="A874" s="221" t="s">
        <v>6334</v>
      </c>
      <c r="B874" s="221" t="s">
        <v>774</v>
      </c>
      <c r="C874" s="222" t="s">
        <v>106</v>
      </c>
      <c r="D874" s="222" t="s">
        <v>164</v>
      </c>
      <c r="E874" s="199" t="s">
        <v>163</v>
      </c>
      <c r="F874" s="200" t="s">
        <v>9785</v>
      </c>
      <c r="G874" s="200" t="s">
        <v>9786</v>
      </c>
      <c r="H874" s="200"/>
      <c r="I874" s="200">
        <v>46003</v>
      </c>
      <c r="J874" s="143">
        <f t="shared" si="13"/>
        <v>46003</v>
      </c>
      <c r="K874" s="202">
        <v>8</v>
      </c>
      <c r="L874" s="285" t="s">
        <v>13838</v>
      </c>
      <c r="M874" s="223"/>
      <c r="N874" s="203"/>
      <c r="O874" s="222" t="s">
        <v>326</v>
      </c>
    </row>
    <row r="875" spans="1:15" ht="29.25" customHeight="1">
      <c r="A875" s="221" t="s">
        <v>6334</v>
      </c>
      <c r="B875" s="221" t="s">
        <v>774</v>
      </c>
      <c r="C875" s="222" t="s">
        <v>106</v>
      </c>
      <c r="D875" s="222" t="s">
        <v>164</v>
      </c>
      <c r="E875" s="199" t="s">
        <v>163</v>
      </c>
      <c r="F875" s="200" t="s">
        <v>9785</v>
      </c>
      <c r="G875" s="200" t="s">
        <v>9786</v>
      </c>
      <c r="H875" s="200"/>
      <c r="I875" s="200">
        <v>46006</v>
      </c>
      <c r="J875" s="143">
        <f t="shared" si="13"/>
        <v>46006</v>
      </c>
      <c r="K875" s="202">
        <v>8</v>
      </c>
      <c r="L875" s="285" t="s">
        <v>13838</v>
      </c>
      <c r="M875" s="223"/>
      <c r="N875" s="203"/>
      <c r="O875" s="222" t="s">
        <v>326</v>
      </c>
    </row>
    <row r="876" spans="1:15" ht="29.25" customHeight="1">
      <c r="A876" s="221" t="s">
        <v>6334</v>
      </c>
      <c r="B876" s="221" t="s">
        <v>774</v>
      </c>
      <c r="C876" s="222" t="s">
        <v>106</v>
      </c>
      <c r="D876" s="222" t="s">
        <v>164</v>
      </c>
      <c r="E876" s="199" t="s">
        <v>163</v>
      </c>
      <c r="F876" s="200" t="s">
        <v>9785</v>
      </c>
      <c r="G876" s="200" t="s">
        <v>9786</v>
      </c>
      <c r="H876" s="200"/>
      <c r="I876" s="200">
        <v>46007</v>
      </c>
      <c r="J876" s="143">
        <f t="shared" si="13"/>
        <v>46007</v>
      </c>
      <c r="K876" s="202">
        <v>8</v>
      </c>
      <c r="L876" s="285" t="s">
        <v>13838</v>
      </c>
      <c r="M876" s="223"/>
      <c r="N876" s="203"/>
      <c r="O876" s="222" t="s">
        <v>326</v>
      </c>
    </row>
    <row r="877" spans="1:15" ht="29.25" customHeight="1">
      <c r="A877" s="221" t="s">
        <v>6334</v>
      </c>
      <c r="B877" s="221" t="s">
        <v>774</v>
      </c>
      <c r="C877" s="222" t="s">
        <v>106</v>
      </c>
      <c r="D877" s="222" t="s">
        <v>164</v>
      </c>
      <c r="E877" s="199" t="s">
        <v>163</v>
      </c>
      <c r="F877" s="200" t="s">
        <v>9785</v>
      </c>
      <c r="G877" s="200" t="s">
        <v>9786</v>
      </c>
      <c r="H877" s="200"/>
      <c r="I877" s="200">
        <v>46008</v>
      </c>
      <c r="J877" s="143">
        <f t="shared" si="13"/>
        <v>46008</v>
      </c>
      <c r="K877" s="202">
        <v>8</v>
      </c>
      <c r="L877" s="285" t="s">
        <v>13838</v>
      </c>
      <c r="M877" s="223"/>
      <c r="N877" s="203"/>
      <c r="O877" s="222" t="s">
        <v>326</v>
      </c>
    </row>
    <row r="878" spans="1:15" ht="29.25" customHeight="1">
      <c r="A878" s="221" t="s">
        <v>6334</v>
      </c>
      <c r="B878" s="221" t="s">
        <v>774</v>
      </c>
      <c r="C878" s="222" t="s">
        <v>106</v>
      </c>
      <c r="D878" s="222" t="s">
        <v>164</v>
      </c>
      <c r="E878" s="199" t="s">
        <v>163</v>
      </c>
      <c r="F878" s="200" t="s">
        <v>9785</v>
      </c>
      <c r="G878" s="200" t="s">
        <v>9786</v>
      </c>
      <c r="H878" s="200"/>
      <c r="I878" s="200">
        <v>46009</v>
      </c>
      <c r="J878" s="143">
        <f t="shared" si="13"/>
        <v>46009</v>
      </c>
      <c r="K878" s="202">
        <v>8</v>
      </c>
      <c r="L878" s="285" t="s">
        <v>13838</v>
      </c>
      <c r="M878" s="223"/>
      <c r="N878" s="203"/>
      <c r="O878" s="222" t="s">
        <v>326</v>
      </c>
    </row>
    <row r="879" spans="1:15" ht="29.25" customHeight="1">
      <c r="A879" s="221" t="s">
        <v>6334</v>
      </c>
      <c r="B879" s="221" t="s">
        <v>774</v>
      </c>
      <c r="C879" s="222" t="s">
        <v>106</v>
      </c>
      <c r="D879" s="222" t="s">
        <v>164</v>
      </c>
      <c r="E879" s="199" t="s">
        <v>165</v>
      </c>
      <c r="F879" s="200"/>
      <c r="G879" s="200"/>
      <c r="H879" s="200"/>
      <c r="I879" s="200">
        <v>46010</v>
      </c>
      <c r="J879" s="143">
        <f t="shared" si="13"/>
        <v>46010</v>
      </c>
      <c r="K879" s="202">
        <v>8</v>
      </c>
      <c r="L879" s="285" t="s">
        <v>170</v>
      </c>
      <c r="M879" s="223"/>
      <c r="N879" s="203"/>
      <c r="O879" s="222" t="s">
        <v>326</v>
      </c>
    </row>
    <row r="880" spans="1:15" ht="29.25" customHeight="1">
      <c r="A880" s="221" t="s">
        <v>6334</v>
      </c>
      <c r="B880" s="221" t="s">
        <v>774</v>
      </c>
      <c r="C880" s="222" t="s">
        <v>106</v>
      </c>
      <c r="D880" s="222" t="s">
        <v>164</v>
      </c>
      <c r="E880" s="199" t="s">
        <v>171</v>
      </c>
      <c r="F880" s="200"/>
      <c r="G880" s="200"/>
      <c r="H880" s="200"/>
      <c r="I880" s="200">
        <v>46013</v>
      </c>
      <c r="J880" s="143">
        <f t="shared" si="13"/>
        <v>46013</v>
      </c>
      <c r="K880" s="202">
        <v>8</v>
      </c>
      <c r="L880" s="285" t="s">
        <v>11931</v>
      </c>
      <c r="M880" s="223"/>
      <c r="N880" s="203"/>
      <c r="O880" s="222" t="s">
        <v>326</v>
      </c>
    </row>
    <row r="881" spans="1:15" ht="29.25" customHeight="1">
      <c r="A881" s="221" t="s">
        <v>6334</v>
      </c>
      <c r="B881" s="221" t="s">
        <v>774</v>
      </c>
      <c r="C881" s="222" t="s">
        <v>106</v>
      </c>
      <c r="D881" s="222" t="s">
        <v>164</v>
      </c>
      <c r="E881" s="199" t="s">
        <v>171</v>
      </c>
      <c r="F881" s="200"/>
      <c r="G881" s="200"/>
      <c r="H881" s="200"/>
      <c r="I881" s="200">
        <v>46014</v>
      </c>
      <c r="J881" s="143">
        <f t="shared" si="13"/>
        <v>46014</v>
      </c>
      <c r="K881" s="202">
        <v>8</v>
      </c>
      <c r="L881" s="285" t="s">
        <v>11931</v>
      </c>
      <c r="M881" s="223"/>
      <c r="N881" s="203"/>
      <c r="O881" s="222" t="s">
        <v>326</v>
      </c>
    </row>
    <row r="882" spans="1:15" ht="29.25" customHeight="1">
      <c r="A882" s="221" t="s">
        <v>6334</v>
      </c>
      <c r="B882" s="221" t="s">
        <v>774</v>
      </c>
      <c r="C882" s="222" t="s">
        <v>106</v>
      </c>
      <c r="D882" s="222" t="s">
        <v>164</v>
      </c>
      <c r="E882" s="199" t="s">
        <v>163</v>
      </c>
      <c r="F882" s="200" t="s">
        <v>14797</v>
      </c>
      <c r="G882" s="200" t="s">
        <v>14798</v>
      </c>
      <c r="H882" s="200" t="s">
        <v>200</v>
      </c>
      <c r="I882" s="200">
        <v>46015</v>
      </c>
      <c r="J882" s="143">
        <f t="shared" si="13"/>
        <v>46015</v>
      </c>
      <c r="K882" s="202">
        <v>8</v>
      </c>
      <c r="L882" s="285" t="s">
        <v>14827</v>
      </c>
      <c r="M882" s="223"/>
      <c r="N882" s="203">
        <v>0</v>
      </c>
      <c r="O882" s="222" t="s">
        <v>326</v>
      </c>
    </row>
    <row r="883" spans="1:15" ht="29.25" customHeight="1">
      <c r="A883" s="221" t="s">
        <v>6334</v>
      </c>
      <c r="B883" s="221" t="s">
        <v>774</v>
      </c>
      <c r="C883" s="222" t="s">
        <v>106</v>
      </c>
      <c r="D883" s="222" t="s">
        <v>164</v>
      </c>
      <c r="E883" s="199" t="s">
        <v>163</v>
      </c>
      <c r="F883" s="200" t="s">
        <v>14797</v>
      </c>
      <c r="G883" s="200" t="s">
        <v>14798</v>
      </c>
      <c r="H883" s="200" t="s">
        <v>128</v>
      </c>
      <c r="I883" s="200">
        <v>46016</v>
      </c>
      <c r="J883" s="143">
        <f t="shared" si="13"/>
        <v>46016</v>
      </c>
      <c r="K883" s="202">
        <v>8</v>
      </c>
      <c r="L883" s="285" t="s">
        <v>14828</v>
      </c>
      <c r="M883" s="223"/>
      <c r="N883" s="203">
        <v>0</v>
      </c>
      <c r="O883" s="222" t="s">
        <v>326</v>
      </c>
    </row>
    <row r="884" spans="1:15" ht="29.25" customHeight="1">
      <c r="A884" s="221" t="s">
        <v>6334</v>
      </c>
      <c r="B884" s="221" t="s">
        <v>774</v>
      </c>
      <c r="C884" s="222" t="s">
        <v>106</v>
      </c>
      <c r="D884" s="222" t="s">
        <v>164</v>
      </c>
      <c r="E884" s="199" t="s">
        <v>171</v>
      </c>
      <c r="F884" s="200"/>
      <c r="G884" s="200"/>
      <c r="H884" s="200"/>
      <c r="I884" s="200">
        <v>46017</v>
      </c>
      <c r="J884" s="143">
        <f t="shared" si="13"/>
        <v>46017</v>
      </c>
      <c r="K884" s="202">
        <v>8</v>
      </c>
      <c r="L884" s="285" t="s">
        <v>11931</v>
      </c>
      <c r="M884" s="223"/>
      <c r="N884" s="203"/>
      <c r="O884" s="222" t="s">
        <v>326</v>
      </c>
    </row>
    <row r="885" spans="1:15" ht="29.25" customHeight="1">
      <c r="A885" s="221" t="s">
        <v>6334</v>
      </c>
      <c r="B885" s="221" t="s">
        <v>774</v>
      </c>
      <c r="C885" s="222" t="s">
        <v>106</v>
      </c>
      <c r="D885" s="222" t="s">
        <v>164</v>
      </c>
      <c r="E885" s="199" t="s">
        <v>163</v>
      </c>
      <c r="F885" s="200" t="s">
        <v>14797</v>
      </c>
      <c r="G885" s="200" t="s">
        <v>14798</v>
      </c>
      <c r="H885" s="200" t="s">
        <v>200</v>
      </c>
      <c r="I885" s="200">
        <v>46020</v>
      </c>
      <c r="J885" s="143">
        <f t="shared" si="13"/>
        <v>46020</v>
      </c>
      <c r="K885" s="202">
        <v>8</v>
      </c>
      <c r="L885" s="285" t="s">
        <v>14827</v>
      </c>
      <c r="M885" s="223"/>
      <c r="N885" s="203">
        <v>0</v>
      </c>
      <c r="O885" s="222" t="s">
        <v>326</v>
      </c>
    </row>
    <row r="886" spans="1:15" ht="29.25" customHeight="1">
      <c r="A886" s="221" t="s">
        <v>6334</v>
      </c>
      <c r="B886" s="221" t="s">
        <v>774</v>
      </c>
      <c r="C886" s="222" t="s">
        <v>106</v>
      </c>
      <c r="D886" s="222" t="s">
        <v>164</v>
      </c>
      <c r="E886" s="199" t="s">
        <v>165</v>
      </c>
      <c r="F886" s="200"/>
      <c r="G886" s="200"/>
      <c r="H886" s="200"/>
      <c r="I886" s="200">
        <v>46021</v>
      </c>
      <c r="J886" s="143">
        <f t="shared" si="13"/>
        <v>46021</v>
      </c>
      <c r="K886" s="202">
        <v>4</v>
      </c>
      <c r="L886" s="285" t="s">
        <v>170</v>
      </c>
      <c r="M886" s="223"/>
      <c r="N886" s="203"/>
      <c r="O886" s="222" t="s">
        <v>326</v>
      </c>
    </row>
    <row r="887" spans="1:15" ht="29.25" customHeight="1">
      <c r="A887" s="221" t="s">
        <v>6334</v>
      </c>
      <c r="B887" s="221" t="s">
        <v>774</v>
      </c>
      <c r="C887" s="222" t="s">
        <v>106</v>
      </c>
      <c r="D887" s="222" t="s">
        <v>164</v>
      </c>
      <c r="E887" s="199" t="s">
        <v>163</v>
      </c>
      <c r="F887" s="200" t="s">
        <v>14797</v>
      </c>
      <c r="G887" s="200" t="s">
        <v>14798</v>
      </c>
      <c r="H887" s="200" t="s">
        <v>128</v>
      </c>
      <c r="I887" s="200">
        <v>46021</v>
      </c>
      <c r="J887" s="143">
        <f t="shared" si="13"/>
        <v>46021</v>
      </c>
      <c r="K887" s="202">
        <v>4</v>
      </c>
      <c r="L887" s="285" t="s">
        <v>14827</v>
      </c>
      <c r="M887" s="223"/>
      <c r="N887" s="203">
        <v>0</v>
      </c>
      <c r="O887" s="222" t="s">
        <v>326</v>
      </c>
    </row>
    <row r="888" spans="1:15" ht="29.25" customHeight="1">
      <c r="A888" s="221" t="s">
        <v>6334</v>
      </c>
      <c r="B888" s="221" t="s">
        <v>774</v>
      </c>
      <c r="C888" s="222" t="s">
        <v>106</v>
      </c>
      <c r="D888" s="222" t="s">
        <v>164</v>
      </c>
      <c r="E888" s="199" t="s">
        <v>171</v>
      </c>
      <c r="F888" s="200"/>
      <c r="G888" s="200"/>
      <c r="H888" s="200"/>
      <c r="I888" s="200">
        <v>46022</v>
      </c>
      <c r="J888" s="143">
        <f t="shared" si="13"/>
        <v>46022</v>
      </c>
      <c r="K888" s="202">
        <v>8</v>
      </c>
      <c r="L888" s="285" t="s">
        <v>14827</v>
      </c>
      <c r="M888" s="223"/>
      <c r="N888" s="203"/>
      <c r="O888" s="222" t="s">
        <v>326</v>
      </c>
    </row>
    <row r="889" spans="1:15" ht="29.25" customHeight="1">
      <c r="A889" s="221" t="s">
        <v>6334</v>
      </c>
      <c r="B889" s="221" t="s">
        <v>774</v>
      </c>
      <c r="C889" s="222" t="s">
        <v>106</v>
      </c>
      <c r="D889" s="222" t="s">
        <v>164</v>
      </c>
      <c r="E889" s="199" t="s">
        <v>163</v>
      </c>
      <c r="F889" s="200" t="s">
        <v>14797</v>
      </c>
      <c r="G889" s="200" t="s">
        <v>14798</v>
      </c>
      <c r="H889" s="200" t="s">
        <v>1389</v>
      </c>
      <c r="I889" s="200">
        <v>46024</v>
      </c>
      <c r="J889" s="143">
        <f t="shared" si="13"/>
        <v>46024</v>
      </c>
      <c r="K889" s="202">
        <v>8</v>
      </c>
      <c r="L889" s="285" t="s">
        <v>15033</v>
      </c>
      <c r="M889" s="223"/>
      <c r="N889" s="203">
        <v>0</v>
      </c>
      <c r="O889" s="222" t="s">
        <v>326</v>
      </c>
    </row>
    <row r="890" spans="1:15" ht="29.25" customHeight="1">
      <c r="A890" s="221" t="s">
        <v>6334</v>
      </c>
      <c r="B890" s="221" t="s">
        <v>774</v>
      </c>
      <c r="C890" s="222" t="s">
        <v>106</v>
      </c>
      <c r="D890" s="222" t="s">
        <v>164</v>
      </c>
      <c r="E890" s="199" t="s">
        <v>171</v>
      </c>
      <c r="F890" s="200"/>
      <c r="G890" s="200"/>
      <c r="H890" s="200"/>
      <c r="I890" s="200">
        <v>46027</v>
      </c>
      <c r="J890" s="143">
        <f t="shared" si="13"/>
        <v>46027</v>
      </c>
      <c r="K890" s="202">
        <v>8</v>
      </c>
      <c r="L890" s="285" t="s">
        <v>15034</v>
      </c>
      <c r="M890" s="223"/>
      <c r="N890" s="203"/>
      <c r="O890" s="222" t="s">
        <v>326</v>
      </c>
    </row>
    <row r="891" spans="1:15" ht="29.25" customHeight="1">
      <c r="A891" s="221" t="s">
        <v>6334</v>
      </c>
      <c r="B891" s="221" t="s">
        <v>774</v>
      </c>
      <c r="C891" s="222" t="s">
        <v>106</v>
      </c>
      <c r="D891" s="222" t="s">
        <v>164</v>
      </c>
      <c r="E891" s="199" t="s">
        <v>165</v>
      </c>
      <c r="F891" s="200"/>
      <c r="G891" s="200"/>
      <c r="H891" s="200"/>
      <c r="I891" s="200">
        <v>46028</v>
      </c>
      <c r="J891" s="143">
        <f t="shared" si="13"/>
        <v>46028</v>
      </c>
      <c r="K891" s="202">
        <v>8</v>
      </c>
      <c r="L891" s="285" t="s">
        <v>170</v>
      </c>
      <c r="M891" s="223"/>
      <c r="N891" s="203"/>
      <c r="O891" s="222" t="s">
        <v>326</v>
      </c>
    </row>
    <row r="892" spans="1:15" ht="29.25" customHeight="1">
      <c r="A892" s="221" t="s">
        <v>6334</v>
      </c>
      <c r="B892" s="221" t="s">
        <v>774</v>
      </c>
      <c r="C892" s="222" t="s">
        <v>106</v>
      </c>
      <c r="D892" s="222" t="s">
        <v>164</v>
      </c>
      <c r="E892" s="199" t="s">
        <v>171</v>
      </c>
      <c r="F892" s="200"/>
      <c r="G892" s="200"/>
      <c r="H892" s="200"/>
      <c r="I892" s="200">
        <v>46029</v>
      </c>
      <c r="J892" s="143">
        <f t="shared" si="13"/>
        <v>46029</v>
      </c>
      <c r="K892" s="202">
        <v>8</v>
      </c>
      <c r="L892" s="285" t="s">
        <v>15034</v>
      </c>
      <c r="M892" s="223"/>
      <c r="N892" s="203"/>
      <c r="O892" s="222" t="s">
        <v>326</v>
      </c>
    </row>
    <row r="893" spans="1:15" ht="29.25" customHeight="1">
      <c r="A893" s="221" t="s">
        <v>6334</v>
      </c>
      <c r="B893" s="221" t="s">
        <v>774</v>
      </c>
      <c r="C893" s="222" t="s">
        <v>106</v>
      </c>
      <c r="D893" s="222" t="s">
        <v>164</v>
      </c>
      <c r="E893" s="199" t="s">
        <v>171</v>
      </c>
      <c r="F893" s="200"/>
      <c r="G893" s="200"/>
      <c r="H893" s="200"/>
      <c r="I893" s="200">
        <v>46030</v>
      </c>
      <c r="J893" s="143">
        <f t="shared" si="13"/>
        <v>46030</v>
      </c>
      <c r="K893" s="202">
        <v>8</v>
      </c>
      <c r="L893" s="285" t="s">
        <v>15034</v>
      </c>
      <c r="M893" s="223"/>
      <c r="N893" s="203"/>
      <c r="O893" s="222" t="s">
        <v>326</v>
      </c>
    </row>
    <row r="894" spans="1:15" ht="29.25" customHeight="1">
      <c r="A894" s="221" t="s">
        <v>6334</v>
      </c>
      <c r="B894" s="221" t="s">
        <v>774</v>
      </c>
      <c r="C894" s="222" t="s">
        <v>106</v>
      </c>
      <c r="D894" s="222" t="s">
        <v>164</v>
      </c>
      <c r="E894" s="199" t="s">
        <v>171</v>
      </c>
      <c r="F894" s="200"/>
      <c r="G894" s="200"/>
      <c r="H894" s="200"/>
      <c r="I894" s="200">
        <v>46031</v>
      </c>
      <c r="J894" s="143">
        <f t="shared" si="13"/>
        <v>46031</v>
      </c>
      <c r="K894" s="202">
        <v>8</v>
      </c>
      <c r="L894" s="285" t="s">
        <v>15034</v>
      </c>
      <c r="M894" s="223"/>
      <c r="N894" s="203"/>
      <c r="O894" s="222" t="s">
        <v>326</v>
      </c>
    </row>
    <row r="895" spans="1:15" ht="29.25" customHeight="1">
      <c r="A895" s="221" t="s">
        <v>6334</v>
      </c>
      <c r="B895" s="221" t="s">
        <v>774</v>
      </c>
      <c r="C895" s="222" t="s">
        <v>106</v>
      </c>
      <c r="D895" s="222" t="s">
        <v>164</v>
      </c>
      <c r="E895" s="199" t="s">
        <v>171</v>
      </c>
      <c r="F895" s="200"/>
      <c r="G895" s="200"/>
      <c r="H895" s="200"/>
      <c r="I895" s="200">
        <v>46034</v>
      </c>
      <c r="J895" s="143">
        <f t="shared" si="13"/>
        <v>46034</v>
      </c>
      <c r="K895" s="202">
        <v>8</v>
      </c>
      <c r="L895" s="285" t="s">
        <v>15034</v>
      </c>
      <c r="M895" s="223"/>
      <c r="N895" s="203"/>
      <c r="O895" s="222" t="s">
        <v>326</v>
      </c>
    </row>
    <row r="896" spans="1:15" ht="29.25" customHeight="1">
      <c r="A896" s="221" t="s">
        <v>6334</v>
      </c>
      <c r="B896" s="221" t="s">
        <v>774</v>
      </c>
      <c r="C896" s="222" t="s">
        <v>106</v>
      </c>
      <c r="D896" s="222" t="s">
        <v>164</v>
      </c>
      <c r="E896" s="199" t="s">
        <v>171</v>
      </c>
      <c r="F896" s="200"/>
      <c r="G896" s="200"/>
      <c r="H896" s="200"/>
      <c r="I896" s="200">
        <v>46035</v>
      </c>
      <c r="J896" s="143">
        <f t="shared" si="13"/>
        <v>46035</v>
      </c>
      <c r="K896" s="202">
        <v>8</v>
      </c>
      <c r="L896" s="285" t="s">
        <v>15034</v>
      </c>
      <c r="M896" s="223"/>
      <c r="N896" s="203"/>
      <c r="O896" s="222" t="s">
        <v>326</v>
      </c>
    </row>
    <row r="897" spans="1:15" ht="29.25" customHeight="1">
      <c r="A897" s="221" t="s">
        <v>6334</v>
      </c>
      <c r="B897" s="221" t="s">
        <v>774</v>
      </c>
      <c r="C897" s="222" t="s">
        <v>106</v>
      </c>
      <c r="D897" s="222" t="s">
        <v>164</v>
      </c>
      <c r="E897" s="199" t="s">
        <v>163</v>
      </c>
      <c r="F897" s="200" t="s">
        <v>9785</v>
      </c>
      <c r="G897" s="200" t="s">
        <v>9786</v>
      </c>
      <c r="H897" s="200" t="s">
        <v>9810</v>
      </c>
      <c r="I897" s="200">
        <v>46036</v>
      </c>
      <c r="J897" s="143">
        <f t="shared" si="13"/>
        <v>46036</v>
      </c>
      <c r="K897" s="202">
        <v>8</v>
      </c>
      <c r="L897" s="285" t="s">
        <v>354</v>
      </c>
      <c r="M897" s="223"/>
      <c r="N897" s="203">
        <v>0</v>
      </c>
      <c r="O897" s="222" t="s">
        <v>326</v>
      </c>
    </row>
    <row r="898" spans="1:15" ht="29.25" customHeight="1">
      <c r="A898" s="221" t="s">
        <v>6334</v>
      </c>
      <c r="B898" s="221" t="s">
        <v>774</v>
      </c>
      <c r="C898" s="222" t="s">
        <v>106</v>
      </c>
      <c r="D898" s="222" t="s">
        <v>164</v>
      </c>
      <c r="E898" s="199" t="s">
        <v>163</v>
      </c>
      <c r="F898" s="200" t="s">
        <v>9785</v>
      </c>
      <c r="G898" s="200" t="s">
        <v>9786</v>
      </c>
      <c r="H898" s="200" t="s">
        <v>9810</v>
      </c>
      <c r="I898" s="200">
        <v>46037</v>
      </c>
      <c r="J898" s="143">
        <f t="shared" si="13"/>
        <v>46037</v>
      </c>
      <c r="K898" s="202">
        <v>8</v>
      </c>
      <c r="L898" s="285" t="s">
        <v>354</v>
      </c>
      <c r="M898" s="223"/>
      <c r="N898" s="203">
        <v>0</v>
      </c>
      <c r="O898" s="222" t="s">
        <v>326</v>
      </c>
    </row>
    <row r="899" spans="1:15" ht="29.25" customHeight="1">
      <c r="A899" s="221" t="s">
        <v>6334</v>
      </c>
      <c r="B899" s="221" t="s">
        <v>774</v>
      </c>
      <c r="C899" s="222" t="s">
        <v>106</v>
      </c>
      <c r="D899" s="222" t="s">
        <v>164</v>
      </c>
      <c r="E899" s="199" t="s">
        <v>171</v>
      </c>
      <c r="F899" s="200"/>
      <c r="G899" s="200"/>
      <c r="H899" s="200"/>
      <c r="I899" s="200">
        <v>46038</v>
      </c>
      <c r="J899" s="143">
        <f t="shared" ref="J899:J962" si="14">I899</f>
        <v>46038</v>
      </c>
      <c r="K899" s="202">
        <v>8</v>
      </c>
      <c r="L899" s="285" t="s">
        <v>16074</v>
      </c>
      <c r="M899" s="223"/>
      <c r="N899" s="203"/>
      <c r="O899" s="222" t="s">
        <v>326</v>
      </c>
    </row>
    <row r="900" spans="1:15" ht="29.25" customHeight="1">
      <c r="A900" s="221" t="s">
        <v>6334</v>
      </c>
      <c r="B900" s="221" t="s">
        <v>774</v>
      </c>
      <c r="C900" s="222" t="s">
        <v>106</v>
      </c>
      <c r="D900" s="222" t="s">
        <v>164</v>
      </c>
      <c r="E900" s="199" t="s">
        <v>171</v>
      </c>
      <c r="F900" s="200"/>
      <c r="G900" s="200"/>
      <c r="H900" s="200"/>
      <c r="I900" s="200">
        <v>46041</v>
      </c>
      <c r="J900" s="143">
        <f t="shared" si="14"/>
        <v>46041</v>
      </c>
      <c r="K900" s="202">
        <v>8</v>
      </c>
      <c r="L900" s="285" t="s">
        <v>16074</v>
      </c>
      <c r="M900" s="223"/>
      <c r="N900" s="203"/>
      <c r="O900" s="222" t="s">
        <v>326</v>
      </c>
    </row>
    <row r="901" spans="1:15" ht="29.25" customHeight="1">
      <c r="A901" s="221" t="s">
        <v>6334</v>
      </c>
      <c r="B901" s="221" t="s">
        <v>774</v>
      </c>
      <c r="C901" s="222" t="s">
        <v>106</v>
      </c>
      <c r="D901" s="222" t="s">
        <v>164</v>
      </c>
      <c r="E901" s="199" t="s">
        <v>171</v>
      </c>
      <c r="F901" s="200"/>
      <c r="G901" s="200"/>
      <c r="H901" s="200"/>
      <c r="I901" s="200">
        <v>46042</v>
      </c>
      <c r="J901" s="143">
        <f t="shared" si="14"/>
        <v>46042</v>
      </c>
      <c r="K901" s="202">
        <v>8</v>
      </c>
      <c r="L901" s="285" t="s">
        <v>16074</v>
      </c>
      <c r="M901" s="223"/>
      <c r="N901" s="203"/>
      <c r="O901" s="222" t="s">
        <v>326</v>
      </c>
    </row>
    <row r="902" spans="1:15" ht="29.25" customHeight="1">
      <c r="A902" s="221" t="s">
        <v>6334</v>
      </c>
      <c r="B902" s="221" t="s">
        <v>774</v>
      </c>
      <c r="C902" s="222" t="s">
        <v>106</v>
      </c>
      <c r="D902" s="222" t="s">
        <v>164</v>
      </c>
      <c r="E902" s="199" t="s">
        <v>165</v>
      </c>
      <c r="F902" s="200"/>
      <c r="G902" s="200"/>
      <c r="H902" s="200"/>
      <c r="I902" s="200">
        <v>46043</v>
      </c>
      <c r="J902" s="143">
        <f t="shared" si="14"/>
        <v>46043</v>
      </c>
      <c r="K902" s="202">
        <v>4</v>
      </c>
      <c r="L902" s="285" t="s">
        <v>170</v>
      </c>
      <c r="M902" s="223"/>
      <c r="N902" s="203"/>
      <c r="O902" s="222" t="s">
        <v>326</v>
      </c>
    </row>
    <row r="903" spans="1:15" ht="29.25" customHeight="1">
      <c r="A903" s="221" t="s">
        <v>6334</v>
      </c>
      <c r="B903" s="221" t="s">
        <v>774</v>
      </c>
      <c r="C903" s="222" t="s">
        <v>106</v>
      </c>
      <c r="D903" s="222" t="s">
        <v>164</v>
      </c>
      <c r="E903" s="199" t="s">
        <v>163</v>
      </c>
      <c r="F903" s="200" t="s">
        <v>9785</v>
      </c>
      <c r="G903" s="200" t="s">
        <v>9786</v>
      </c>
      <c r="H903" s="200" t="s">
        <v>9810</v>
      </c>
      <c r="I903" s="200">
        <v>46043</v>
      </c>
      <c r="J903" s="143">
        <f t="shared" si="14"/>
        <v>46043</v>
      </c>
      <c r="K903" s="202">
        <v>4</v>
      </c>
      <c r="L903" s="285" t="s">
        <v>354</v>
      </c>
      <c r="M903" s="223"/>
      <c r="N903" s="203">
        <v>0</v>
      </c>
      <c r="O903" s="222" t="s">
        <v>326</v>
      </c>
    </row>
    <row r="904" spans="1:15" ht="29.25" customHeight="1">
      <c r="A904" s="221" t="s">
        <v>6334</v>
      </c>
      <c r="B904" s="221" t="s">
        <v>5857</v>
      </c>
      <c r="C904" s="222" t="s">
        <v>5858</v>
      </c>
      <c r="D904" s="222" t="s">
        <v>164</v>
      </c>
      <c r="E904" s="199" t="s">
        <v>178</v>
      </c>
      <c r="F904" s="200"/>
      <c r="G904" s="200"/>
      <c r="H904" s="200"/>
      <c r="I904" s="200">
        <v>45705</v>
      </c>
      <c r="J904" s="143">
        <f t="shared" si="14"/>
        <v>45705</v>
      </c>
      <c r="K904" s="202">
        <v>3</v>
      </c>
      <c r="L904" s="284" t="s">
        <v>13839</v>
      </c>
      <c r="M904" s="223"/>
      <c r="N904" s="203"/>
      <c r="O904" s="222" t="s">
        <v>326</v>
      </c>
    </row>
    <row r="905" spans="1:15" ht="29.25" customHeight="1">
      <c r="A905" s="221" t="s">
        <v>6334</v>
      </c>
      <c r="B905" s="221" t="s">
        <v>5857</v>
      </c>
      <c r="C905" s="222" t="s">
        <v>5858</v>
      </c>
      <c r="D905" s="222" t="s">
        <v>164</v>
      </c>
      <c r="E905" s="199" t="s">
        <v>166</v>
      </c>
      <c r="F905" s="200"/>
      <c r="G905" s="200"/>
      <c r="H905" s="200"/>
      <c r="I905" s="200">
        <v>45705</v>
      </c>
      <c r="J905" s="143">
        <f t="shared" si="14"/>
        <v>45705</v>
      </c>
      <c r="K905" s="202">
        <v>2</v>
      </c>
      <c r="L905" s="285" t="s">
        <v>13840</v>
      </c>
      <c r="M905" s="223"/>
      <c r="N905" s="203"/>
      <c r="O905" s="222" t="s">
        <v>326</v>
      </c>
    </row>
    <row r="906" spans="1:15" ht="29.25" customHeight="1">
      <c r="A906" s="221" t="s">
        <v>6334</v>
      </c>
      <c r="B906" s="221" t="s">
        <v>5857</v>
      </c>
      <c r="C906" s="222" t="s">
        <v>5858</v>
      </c>
      <c r="D906" s="222" t="s">
        <v>164</v>
      </c>
      <c r="E906" s="199" t="s">
        <v>171</v>
      </c>
      <c r="F906" s="200"/>
      <c r="G906" s="200"/>
      <c r="H906" s="200"/>
      <c r="I906" s="200">
        <v>45705</v>
      </c>
      <c r="J906" s="143">
        <f t="shared" si="14"/>
        <v>45705</v>
      </c>
      <c r="K906" s="202">
        <v>3</v>
      </c>
      <c r="L906" s="285" t="s">
        <v>13841</v>
      </c>
      <c r="M906" s="223"/>
      <c r="N906" s="203"/>
      <c r="O906" s="222" t="s">
        <v>326</v>
      </c>
    </row>
    <row r="907" spans="1:15" ht="29.25" customHeight="1">
      <c r="A907" s="221" t="s">
        <v>6334</v>
      </c>
      <c r="B907" s="221" t="s">
        <v>5857</v>
      </c>
      <c r="C907" s="222" t="s">
        <v>5858</v>
      </c>
      <c r="D907" s="222" t="s">
        <v>164</v>
      </c>
      <c r="E907" s="199" t="s">
        <v>166</v>
      </c>
      <c r="F907" s="200"/>
      <c r="G907" s="200"/>
      <c r="H907" s="200"/>
      <c r="I907" s="200">
        <v>45706</v>
      </c>
      <c r="J907" s="143">
        <f t="shared" si="14"/>
        <v>45706</v>
      </c>
      <c r="K907" s="202">
        <v>2</v>
      </c>
      <c r="L907" s="284" t="s">
        <v>13842</v>
      </c>
      <c r="M907" s="223"/>
      <c r="N907" s="203"/>
      <c r="O907" s="222" t="s">
        <v>326</v>
      </c>
    </row>
    <row r="908" spans="1:15" ht="29.25" customHeight="1">
      <c r="A908" s="221" t="s">
        <v>6334</v>
      </c>
      <c r="B908" s="221" t="s">
        <v>5857</v>
      </c>
      <c r="C908" s="222" t="s">
        <v>5858</v>
      </c>
      <c r="D908" s="222" t="s">
        <v>164</v>
      </c>
      <c r="E908" s="199" t="s">
        <v>178</v>
      </c>
      <c r="F908" s="200"/>
      <c r="G908" s="200"/>
      <c r="H908" s="200"/>
      <c r="I908" s="200">
        <v>45706</v>
      </c>
      <c r="J908" s="143">
        <f t="shared" si="14"/>
        <v>45706</v>
      </c>
      <c r="K908" s="202">
        <v>2</v>
      </c>
      <c r="L908" s="285" t="s">
        <v>13843</v>
      </c>
      <c r="M908" s="223"/>
      <c r="N908" s="203"/>
      <c r="O908" s="222" t="s">
        <v>326</v>
      </c>
    </row>
    <row r="909" spans="1:15" ht="29.25" customHeight="1">
      <c r="A909" s="221" t="s">
        <v>6334</v>
      </c>
      <c r="B909" s="221" t="s">
        <v>5857</v>
      </c>
      <c r="C909" s="222" t="s">
        <v>5858</v>
      </c>
      <c r="D909" s="222" t="s">
        <v>164</v>
      </c>
      <c r="E909" s="199" t="s">
        <v>166</v>
      </c>
      <c r="F909" s="200"/>
      <c r="G909" s="200"/>
      <c r="H909" s="200"/>
      <c r="I909" s="200">
        <v>45706</v>
      </c>
      <c r="J909" s="143">
        <f t="shared" si="14"/>
        <v>45706</v>
      </c>
      <c r="K909" s="202">
        <v>2</v>
      </c>
      <c r="L909" s="284" t="s">
        <v>13844</v>
      </c>
      <c r="M909" s="223"/>
      <c r="N909" s="203"/>
      <c r="O909" s="222" t="s">
        <v>326</v>
      </c>
    </row>
    <row r="910" spans="1:15" ht="29.25" customHeight="1">
      <c r="A910" s="221" t="s">
        <v>6334</v>
      </c>
      <c r="B910" s="221" t="s">
        <v>5857</v>
      </c>
      <c r="C910" s="222" t="s">
        <v>5858</v>
      </c>
      <c r="D910" s="222" t="s">
        <v>164</v>
      </c>
      <c r="E910" s="199" t="s">
        <v>171</v>
      </c>
      <c r="F910" s="200"/>
      <c r="G910" s="200"/>
      <c r="H910" s="200"/>
      <c r="I910" s="200">
        <v>45706</v>
      </c>
      <c r="J910" s="143">
        <f t="shared" si="14"/>
        <v>45706</v>
      </c>
      <c r="K910" s="202">
        <v>2</v>
      </c>
      <c r="L910" s="285" t="s">
        <v>13845</v>
      </c>
      <c r="M910" s="223"/>
      <c r="N910" s="203"/>
      <c r="O910" s="222" t="s">
        <v>326</v>
      </c>
    </row>
    <row r="911" spans="1:15" ht="29.25" customHeight="1">
      <c r="A911" s="221" t="s">
        <v>6334</v>
      </c>
      <c r="B911" s="221" t="s">
        <v>5857</v>
      </c>
      <c r="C911" s="222" t="s">
        <v>5858</v>
      </c>
      <c r="D911" s="222" t="s">
        <v>164</v>
      </c>
      <c r="E911" s="199" t="s">
        <v>166</v>
      </c>
      <c r="F911" s="200"/>
      <c r="G911" s="200"/>
      <c r="H911" s="200"/>
      <c r="I911" s="200">
        <v>45707</v>
      </c>
      <c r="J911" s="143">
        <f t="shared" si="14"/>
        <v>45707</v>
      </c>
      <c r="K911" s="202">
        <v>2</v>
      </c>
      <c r="L911" s="285" t="s">
        <v>13846</v>
      </c>
      <c r="M911" s="223"/>
      <c r="N911" s="203"/>
      <c r="O911" s="222" t="s">
        <v>326</v>
      </c>
    </row>
    <row r="912" spans="1:15" ht="29.25" customHeight="1">
      <c r="A912" s="221" t="s">
        <v>6334</v>
      </c>
      <c r="B912" s="221" t="s">
        <v>5857</v>
      </c>
      <c r="C912" s="222" t="s">
        <v>5858</v>
      </c>
      <c r="D912" s="222" t="s">
        <v>164</v>
      </c>
      <c r="E912" s="199" t="s">
        <v>171</v>
      </c>
      <c r="F912" s="200"/>
      <c r="G912" s="200"/>
      <c r="H912" s="200"/>
      <c r="I912" s="200">
        <v>45707</v>
      </c>
      <c r="J912" s="143">
        <f t="shared" si="14"/>
        <v>45707</v>
      </c>
      <c r="K912" s="202">
        <v>6</v>
      </c>
      <c r="L912" s="284" t="s">
        <v>13847</v>
      </c>
      <c r="M912" s="223"/>
      <c r="N912" s="203"/>
      <c r="O912" s="222" t="s">
        <v>326</v>
      </c>
    </row>
    <row r="913" spans="1:15" ht="29.25" customHeight="1">
      <c r="A913" s="221" t="s">
        <v>6334</v>
      </c>
      <c r="B913" s="221" t="s">
        <v>5857</v>
      </c>
      <c r="C913" s="222" t="s">
        <v>5858</v>
      </c>
      <c r="D913" s="222" t="s">
        <v>164</v>
      </c>
      <c r="E913" s="199" t="s">
        <v>166</v>
      </c>
      <c r="F913" s="200"/>
      <c r="G913" s="200"/>
      <c r="H913" s="200"/>
      <c r="I913" s="200">
        <v>45708</v>
      </c>
      <c r="J913" s="143">
        <f t="shared" si="14"/>
        <v>45708</v>
      </c>
      <c r="K913" s="202">
        <v>2</v>
      </c>
      <c r="L913" s="284" t="s">
        <v>13848</v>
      </c>
      <c r="M913" s="223"/>
      <c r="N913" s="203"/>
      <c r="O913" s="222" t="s">
        <v>326</v>
      </c>
    </row>
    <row r="914" spans="1:15" ht="29.25" customHeight="1">
      <c r="A914" s="221" t="s">
        <v>6334</v>
      </c>
      <c r="B914" s="221" t="s">
        <v>5857</v>
      </c>
      <c r="C914" s="222" t="s">
        <v>5858</v>
      </c>
      <c r="D914" s="222" t="s">
        <v>164</v>
      </c>
      <c r="E914" s="199" t="s">
        <v>171</v>
      </c>
      <c r="F914" s="200"/>
      <c r="G914" s="200"/>
      <c r="H914" s="200"/>
      <c r="I914" s="200">
        <v>45708</v>
      </c>
      <c r="J914" s="143">
        <f t="shared" si="14"/>
        <v>45708</v>
      </c>
      <c r="K914" s="202">
        <v>4</v>
      </c>
      <c r="L914" s="285" t="s">
        <v>13849</v>
      </c>
      <c r="M914" s="223"/>
      <c r="N914" s="203"/>
      <c r="O914" s="222" t="s">
        <v>326</v>
      </c>
    </row>
    <row r="915" spans="1:15" ht="29.25" customHeight="1">
      <c r="A915" s="221" t="s">
        <v>6334</v>
      </c>
      <c r="B915" s="221" t="s">
        <v>5857</v>
      </c>
      <c r="C915" s="222" t="s">
        <v>5858</v>
      </c>
      <c r="D915" s="222" t="s">
        <v>164</v>
      </c>
      <c r="E915" s="199" t="s">
        <v>176</v>
      </c>
      <c r="F915" s="200"/>
      <c r="G915" s="200"/>
      <c r="H915" s="200"/>
      <c r="I915" s="200">
        <v>45708</v>
      </c>
      <c r="J915" s="143">
        <f t="shared" si="14"/>
        <v>45708</v>
      </c>
      <c r="K915" s="202">
        <v>2</v>
      </c>
      <c r="L915" s="284" t="s">
        <v>13850</v>
      </c>
      <c r="M915" s="223"/>
      <c r="N915" s="203"/>
      <c r="O915" s="222" t="s">
        <v>326</v>
      </c>
    </row>
    <row r="916" spans="1:15" ht="29.25" customHeight="1">
      <c r="A916" s="221" t="s">
        <v>6334</v>
      </c>
      <c r="B916" s="221" t="s">
        <v>5857</v>
      </c>
      <c r="C916" s="222" t="s">
        <v>5858</v>
      </c>
      <c r="D916" s="222" t="s">
        <v>164</v>
      </c>
      <c r="E916" s="199" t="s">
        <v>171</v>
      </c>
      <c r="F916" s="200"/>
      <c r="G916" s="200"/>
      <c r="H916" s="200"/>
      <c r="I916" s="200">
        <v>45709</v>
      </c>
      <c r="J916" s="143">
        <f t="shared" si="14"/>
        <v>45709</v>
      </c>
      <c r="K916" s="202">
        <v>4</v>
      </c>
      <c r="L916" s="284" t="s">
        <v>13851</v>
      </c>
      <c r="M916" s="223"/>
      <c r="N916" s="203"/>
      <c r="O916" s="222" t="s">
        <v>326</v>
      </c>
    </row>
    <row r="917" spans="1:15" ht="29.25" customHeight="1">
      <c r="A917" s="221" t="s">
        <v>6334</v>
      </c>
      <c r="B917" s="221" t="s">
        <v>5857</v>
      </c>
      <c r="C917" s="222" t="s">
        <v>5858</v>
      </c>
      <c r="D917" s="222" t="s">
        <v>164</v>
      </c>
      <c r="E917" s="199" t="s">
        <v>166</v>
      </c>
      <c r="F917" s="200"/>
      <c r="G917" s="200"/>
      <c r="H917" s="200"/>
      <c r="I917" s="200">
        <v>45709</v>
      </c>
      <c r="J917" s="143">
        <f t="shared" si="14"/>
        <v>45709</v>
      </c>
      <c r="K917" s="202">
        <v>2</v>
      </c>
      <c r="L917" s="285" t="s">
        <v>13852</v>
      </c>
      <c r="M917" s="223"/>
      <c r="N917" s="203"/>
      <c r="O917" s="222" t="s">
        <v>326</v>
      </c>
    </row>
    <row r="918" spans="1:15" ht="29.25" customHeight="1">
      <c r="A918" s="221" t="s">
        <v>6334</v>
      </c>
      <c r="B918" s="221" t="s">
        <v>5857</v>
      </c>
      <c r="C918" s="222" t="s">
        <v>5858</v>
      </c>
      <c r="D918" s="222" t="s">
        <v>164</v>
      </c>
      <c r="E918" s="199" t="s">
        <v>166</v>
      </c>
      <c r="F918" s="200"/>
      <c r="G918" s="200"/>
      <c r="H918" s="200"/>
      <c r="I918" s="200">
        <v>45709</v>
      </c>
      <c r="J918" s="143">
        <f t="shared" si="14"/>
        <v>45709</v>
      </c>
      <c r="K918" s="202">
        <v>2</v>
      </c>
      <c r="L918" s="285" t="s">
        <v>13853</v>
      </c>
      <c r="M918" s="223"/>
      <c r="N918" s="203"/>
      <c r="O918" s="222" t="s">
        <v>326</v>
      </c>
    </row>
    <row r="919" spans="1:15" ht="29.25" customHeight="1">
      <c r="A919" s="221" t="s">
        <v>6334</v>
      </c>
      <c r="B919" s="221" t="s">
        <v>5857</v>
      </c>
      <c r="C919" s="222" t="s">
        <v>5858</v>
      </c>
      <c r="D919" s="222" t="s">
        <v>164</v>
      </c>
      <c r="E919" s="199" t="s">
        <v>166</v>
      </c>
      <c r="F919" s="200"/>
      <c r="G919" s="200"/>
      <c r="H919" s="200"/>
      <c r="I919" s="200">
        <v>45712</v>
      </c>
      <c r="J919" s="143">
        <f t="shared" si="14"/>
        <v>45712</v>
      </c>
      <c r="K919" s="202">
        <v>4</v>
      </c>
      <c r="L919" s="285" t="s">
        <v>13854</v>
      </c>
      <c r="M919" s="223"/>
      <c r="N919" s="203"/>
      <c r="O919" s="222" t="s">
        <v>326</v>
      </c>
    </row>
    <row r="920" spans="1:15" ht="29.25" customHeight="1">
      <c r="A920" s="221" t="s">
        <v>6334</v>
      </c>
      <c r="B920" s="221" t="s">
        <v>5857</v>
      </c>
      <c r="C920" s="222" t="s">
        <v>5858</v>
      </c>
      <c r="D920" s="222" t="s">
        <v>164</v>
      </c>
      <c r="E920" s="199" t="s">
        <v>171</v>
      </c>
      <c r="F920" s="200"/>
      <c r="G920" s="200"/>
      <c r="H920" s="200"/>
      <c r="I920" s="200">
        <v>45712</v>
      </c>
      <c r="J920" s="143">
        <f t="shared" si="14"/>
        <v>45712</v>
      </c>
      <c r="K920" s="202">
        <v>4</v>
      </c>
      <c r="L920" s="285" t="s">
        <v>13855</v>
      </c>
      <c r="M920" s="223"/>
      <c r="N920" s="203"/>
      <c r="O920" s="222" t="s">
        <v>326</v>
      </c>
    </row>
    <row r="921" spans="1:15" ht="29.25" customHeight="1">
      <c r="A921" s="221" t="s">
        <v>6334</v>
      </c>
      <c r="B921" s="221" t="s">
        <v>5857</v>
      </c>
      <c r="C921" s="222" t="s">
        <v>5858</v>
      </c>
      <c r="D921" s="222" t="s">
        <v>164</v>
      </c>
      <c r="E921" s="199" t="s">
        <v>171</v>
      </c>
      <c r="F921" s="200"/>
      <c r="G921" s="200"/>
      <c r="H921" s="200"/>
      <c r="I921" s="200">
        <v>45713</v>
      </c>
      <c r="J921" s="143">
        <f t="shared" si="14"/>
        <v>45713</v>
      </c>
      <c r="K921" s="202">
        <v>4</v>
      </c>
      <c r="L921" s="284" t="s">
        <v>13856</v>
      </c>
      <c r="M921" s="223"/>
      <c r="N921" s="203"/>
      <c r="O921" s="222" t="s">
        <v>326</v>
      </c>
    </row>
    <row r="922" spans="1:15" ht="29.25" customHeight="1">
      <c r="A922" s="221" t="s">
        <v>6334</v>
      </c>
      <c r="B922" s="221" t="s">
        <v>5857</v>
      </c>
      <c r="C922" s="222" t="s">
        <v>5858</v>
      </c>
      <c r="D922" s="222" t="s">
        <v>164</v>
      </c>
      <c r="E922" s="199" t="s">
        <v>163</v>
      </c>
      <c r="F922" s="200" t="s">
        <v>3135</v>
      </c>
      <c r="G922" s="200" t="s">
        <v>3136</v>
      </c>
      <c r="H922" s="200"/>
      <c r="I922" s="200">
        <v>45713</v>
      </c>
      <c r="J922" s="143">
        <f t="shared" si="14"/>
        <v>45713</v>
      </c>
      <c r="K922" s="202">
        <v>4</v>
      </c>
      <c r="L922" s="284" t="s">
        <v>13857</v>
      </c>
      <c r="M922" s="223"/>
      <c r="N922" s="203"/>
      <c r="O922" s="222" t="s">
        <v>326</v>
      </c>
    </row>
    <row r="923" spans="1:15" ht="29.25" customHeight="1">
      <c r="A923" s="221" t="s">
        <v>6334</v>
      </c>
      <c r="B923" s="221" t="s">
        <v>5857</v>
      </c>
      <c r="C923" s="222" t="s">
        <v>5858</v>
      </c>
      <c r="D923" s="222" t="s">
        <v>164</v>
      </c>
      <c r="E923" s="199" t="s">
        <v>171</v>
      </c>
      <c r="F923" s="200"/>
      <c r="G923" s="200"/>
      <c r="H923" s="200"/>
      <c r="I923" s="200">
        <v>45714</v>
      </c>
      <c r="J923" s="143">
        <f t="shared" si="14"/>
        <v>45714</v>
      </c>
      <c r="K923" s="202">
        <v>1</v>
      </c>
      <c r="L923" s="284" t="s">
        <v>13858</v>
      </c>
      <c r="M923" s="223"/>
      <c r="N923" s="203"/>
      <c r="O923" s="222" t="s">
        <v>326</v>
      </c>
    </row>
    <row r="924" spans="1:15" ht="29.25" customHeight="1">
      <c r="A924" s="221" t="s">
        <v>6334</v>
      </c>
      <c r="B924" s="221" t="s">
        <v>5857</v>
      </c>
      <c r="C924" s="222" t="s">
        <v>5858</v>
      </c>
      <c r="D924" s="222" t="s">
        <v>164</v>
      </c>
      <c r="E924" s="199" t="s">
        <v>163</v>
      </c>
      <c r="F924" s="200" t="s">
        <v>3135</v>
      </c>
      <c r="G924" s="200" t="s">
        <v>3136</v>
      </c>
      <c r="H924" s="200"/>
      <c r="I924" s="200">
        <v>45714</v>
      </c>
      <c r="J924" s="143">
        <f t="shared" si="14"/>
        <v>45714</v>
      </c>
      <c r="K924" s="202">
        <v>6</v>
      </c>
      <c r="L924" s="284" t="s">
        <v>13859</v>
      </c>
      <c r="M924" s="223"/>
      <c r="N924" s="203"/>
      <c r="O924" s="222" t="s">
        <v>326</v>
      </c>
    </row>
    <row r="925" spans="1:15" ht="29.25" customHeight="1">
      <c r="A925" s="221" t="s">
        <v>6334</v>
      </c>
      <c r="B925" s="221" t="s">
        <v>5857</v>
      </c>
      <c r="C925" s="222" t="s">
        <v>5858</v>
      </c>
      <c r="D925" s="222" t="s">
        <v>164</v>
      </c>
      <c r="E925" s="199" t="s">
        <v>166</v>
      </c>
      <c r="F925" s="200"/>
      <c r="G925" s="200"/>
      <c r="H925" s="200"/>
      <c r="I925" s="200">
        <v>45714</v>
      </c>
      <c r="J925" s="143">
        <f t="shared" si="14"/>
        <v>45714</v>
      </c>
      <c r="K925" s="202">
        <v>1</v>
      </c>
      <c r="L925" s="285" t="s">
        <v>13860</v>
      </c>
      <c r="M925" s="223"/>
      <c r="N925" s="203"/>
      <c r="O925" s="222" t="s">
        <v>326</v>
      </c>
    </row>
    <row r="926" spans="1:15" ht="29.25" customHeight="1">
      <c r="A926" s="221" t="s">
        <v>6334</v>
      </c>
      <c r="B926" s="221" t="s">
        <v>5857</v>
      </c>
      <c r="C926" s="222" t="s">
        <v>5858</v>
      </c>
      <c r="D926" s="222" t="s">
        <v>164</v>
      </c>
      <c r="E926" s="199" t="s">
        <v>166</v>
      </c>
      <c r="F926" s="200"/>
      <c r="G926" s="200"/>
      <c r="H926" s="200"/>
      <c r="I926" s="200">
        <v>45715</v>
      </c>
      <c r="J926" s="143">
        <f t="shared" si="14"/>
        <v>45715</v>
      </c>
      <c r="K926" s="202">
        <v>2</v>
      </c>
      <c r="L926" s="285" t="s">
        <v>13861</v>
      </c>
      <c r="M926" s="223"/>
      <c r="N926" s="203"/>
      <c r="O926" s="222" t="s">
        <v>326</v>
      </c>
    </row>
    <row r="927" spans="1:15" ht="29.25" customHeight="1">
      <c r="A927" s="221" t="s">
        <v>6334</v>
      </c>
      <c r="B927" s="221" t="s">
        <v>5857</v>
      </c>
      <c r="C927" s="222" t="s">
        <v>5858</v>
      </c>
      <c r="D927" s="222" t="s">
        <v>164</v>
      </c>
      <c r="E927" s="199" t="s">
        <v>171</v>
      </c>
      <c r="F927" s="200"/>
      <c r="G927" s="200"/>
      <c r="H927" s="200"/>
      <c r="I927" s="200">
        <v>45715</v>
      </c>
      <c r="J927" s="143">
        <f t="shared" si="14"/>
        <v>45715</v>
      </c>
      <c r="K927" s="202">
        <v>6</v>
      </c>
      <c r="L927" s="284" t="s">
        <v>13862</v>
      </c>
      <c r="M927" s="223"/>
      <c r="N927" s="203"/>
      <c r="O927" s="222" t="s">
        <v>326</v>
      </c>
    </row>
    <row r="928" spans="1:15" ht="29.25" customHeight="1">
      <c r="A928" s="221" t="s">
        <v>6334</v>
      </c>
      <c r="B928" s="221" t="s">
        <v>5857</v>
      </c>
      <c r="C928" s="222" t="s">
        <v>5858</v>
      </c>
      <c r="D928" s="222" t="s">
        <v>164</v>
      </c>
      <c r="E928" s="199" t="s">
        <v>176</v>
      </c>
      <c r="F928" s="200"/>
      <c r="G928" s="200"/>
      <c r="H928" s="200"/>
      <c r="I928" s="200">
        <v>45719</v>
      </c>
      <c r="J928" s="143">
        <f t="shared" si="14"/>
        <v>45719</v>
      </c>
      <c r="K928" s="202">
        <v>4</v>
      </c>
      <c r="L928" s="284" t="s">
        <v>13863</v>
      </c>
      <c r="M928" s="223"/>
      <c r="N928" s="203"/>
      <c r="O928" s="222" t="s">
        <v>326</v>
      </c>
    </row>
    <row r="929" spans="1:15" ht="29.25" customHeight="1">
      <c r="A929" s="221" t="s">
        <v>6334</v>
      </c>
      <c r="B929" s="221" t="s">
        <v>5857</v>
      </c>
      <c r="C929" s="222" t="s">
        <v>5858</v>
      </c>
      <c r="D929" s="222" t="s">
        <v>164</v>
      </c>
      <c r="E929" s="199" t="s">
        <v>176</v>
      </c>
      <c r="F929" s="200"/>
      <c r="G929" s="200"/>
      <c r="H929" s="200"/>
      <c r="I929" s="200">
        <v>45719</v>
      </c>
      <c r="J929" s="143">
        <f t="shared" si="14"/>
        <v>45719</v>
      </c>
      <c r="K929" s="202">
        <v>2</v>
      </c>
      <c r="L929" s="284" t="s">
        <v>13864</v>
      </c>
      <c r="M929" s="223"/>
      <c r="N929" s="203"/>
      <c r="O929" s="222" t="s">
        <v>326</v>
      </c>
    </row>
    <row r="930" spans="1:15" ht="29.25" customHeight="1">
      <c r="A930" s="221" t="s">
        <v>6334</v>
      </c>
      <c r="B930" s="221" t="s">
        <v>5857</v>
      </c>
      <c r="C930" s="222" t="s">
        <v>5858</v>
      </c>
      <c r="D930" s="222" t="s">
        <v>164</v>
      </c>
      <c r="E930" s="199" t="s">
        <v>166</v>
      </c>
      <c r="F930" s="200"/>
      <c r="G930" s="200"/>
      <c r="H930" s="200"/>
      <c r="I930" s="200">
        <v>45719</v>
      </c>
      <c r="J930" s="143">
        <f t="shared" si="14"/>
        <v>45719</v>
      </c>
      <c r="K930" s="202">
        <v>2</v>
      </c>
      <c r="L930" s="285" t="s">
        <v>13865</v>
      </c>
      <c r="M930" s="223"/>
      <c r="N930" s="203"/>
      <c r="O930" s="222" t="s">
        <v>326</v>
      </c>
    </row>
    <row r="931" spans="1:15" ht="29.25" customHeight="1">
      <c r="A931" s="221" t="s">
        <v>6334</v>
      </c>
      <c r="B931" s="221" t="s">
        <v>5857</v>
      </c>
      <c r="C931" s="222" t="s">
        <v>5858</v>
      </c>
      <c r="D931" s="222" t="s">
        <v>164</v>
      </c>
      <c r="E931" s="199" t="s">
        <v>176</v>
      </c>
      <c r="F931" s="200"/>
      <c r="G931" s="200"/>
      <c r="H931" s="200"/>
      <c r="I931" s="200">
        <v>45720</v>
      </c>
      <c r="J931" s="143">
        <f t="shared" si="14"/>
        <v>45720</v>
      </c>
      <c r="K931" s="202">
        <v>3</v>
      </c>
      <c r="L931" s="284" t="s">
        <v>13867</v>
      </c>
      <c r="M931" s="223"/>
      <c r="N931" s="203"/>
      <c r="O931" s="222" t="s">
        <v>326</v>
      </c>
    </row>
    <row r="932" spans="1:15" ht="29.25" customHeight="1">
      <c r="A932" s="221" t="s">
        <v>6334</v>
      </c>
      <c r="B932" s="221" t="s">
        <v>5857</v>
      </c>
      <c r="C932" s="222" t="s">
        <v>5858</v>
      </c>
      <c r="D932" s="222" t="s">
        <v>164</v>
      </c>
      <c r="E932" s="199" t="s">
        <v>171</v>
      </c>
      <c r="F932" s="200"/>
      <c r="G932" s="200"/>
      <c r="H932" s="200"/>
      <c r="I932" s="200">
        <v>45720</v>
      </c>
      <c r="J932" s="143">
        <f t="shared" si="14"/>
        <v>45720</v>
      </c>
      <c r="K932" s="202">
        <v>1</v>
      </c>
      <c r="L932" s="285" t="s">
        <v>13866</v>
      </c>
      <c r="M932" s="223"/>
      <c r="N932" s="203"/>
      <c r="O932" s="222" t="s">
        <v>326</v>
      </c>
    </row>
    <row r="933" spans="1:15" ht="29.25" customHeight="1">
      <c r="A933" s="221" t="s">
        <v>6334</v>
      </c>
      <c r="B933" s="221" t="s">
        <v>5857</v>
      </c>
      <c r="C933" s="222" t="s">
        <v>5858</v>
      </c>
      <c r="D933" s="222" t="s">
        <v>164</v>
      </c>
      <c r="E933" s="199" t="s">
        <v>176</v>
      </c>
      <c r="F933" s="200"/>
      <c r="G933" s="200"/>
      <c r="H933" s="200"/>
      <c r="I933" s="200">
        <v>45720</v>
      </c>
      <c r="J933" s="143">
        <f t="shared" si="14"/>
        <v>45720</v>
      </c>
      <c r="K933" s="202">
        <v>4</v>
      </c>
      <c r="L933" s="284" t="s">
        <v>13868</v>
      </c>
      <c r="M933" s="223"/>
      <c r="N933" s="203"/>
      <c r="O933" s="222" t="s">
        <v>326</v>
      </c>
    </row>
    <row r="934" spans="1:15" ht="29.25" customHeight="1">
      <c r="A934" s="221" t="s">
        <v>6334</v>
      </c>
      <c r="B934" s="221" t="s">
        <v>5857</v>
      </c>
      <c r="C934" s="222" t="s">
        <v>5858</v>
      </c>
      <c r="D934" s="222" t="s">
        <v>164</v>
      </c>
      <c r="E934" s="199" t="s">
        <v>176</v>
      </c>
      <c r="F934" s="200"/>
      <c r="G934" s="200"/>
      <c r="H934" s="200"/>
      <c r="I934" s="200">
        <v>45721</v>
      </c>
      <c r="J934" s="143">
        <f t="shared" si="14"/>
        <v>45721</v>
      </c>
      <c r="K934" s="202">
        <v>4</v>
      </c>
      <c r="L934" s="284" t="s">
        <v>13869</v>
      </c>
      <c r="M934" s="223"/>
      <c r="N934" s="203"/>
      <c r="O934" s="222" t="s">
        <v>326</v>
      </c>
    </row>
    <row r="935" spans="1:15" ht="29.25" customHeight="1">
      <c r="A935" s="221" t="s">
        <v>6334</v>
      </c>
      <c r="B935" s="221" t="s">
        <v>5857</v>
      </c>
      <c r="C935" s="222" t="s">
        <v>5858</v>
      </c>
      <c r="D935" s="222" t="s">
        <v>164</v>
      </c>
      <c r="E935" s="199" t="s">
        <v>171</v>
      </c>
      <c r="F935" s="200"/>
      <c r="G935" s="200"/>
      <c r="H935" s="200"/>
      <c r="I935" s="200">
        <v>45721</v>
      </c>
      <c r="J935" s="143">
        <f t="shared" si="14"/>
        <v>45721</v>
      </c>
      <c r="K935" s="202">
        <v>4</v>
      </c>
      <c r="L935" s="285" t="s">
        <v>13870</v>
      </c>
      <c r="M935" s="223"/>
      <c r="N935" s="203"/>
      <c r="O935" s="222" t="s">
        <v>326</v>
      </c>
    </row>
    <row r="936" spans="1:15" ht="29.25" customHeight="1">
      <c r="A936" s="221" t="s">
        <v>6334</v>
      </c>
      <c r="B936" s="221" t="s">
        <v>5857</v>
      </c>
      <c r="C936" s="222" t="s">
        <v>5858</v>
      </c>
      <c r="D936" s="222" t="s">
        <v>164</v>
      </c>
      <c r="E936" s="199" t="s">
        <v>176</v>
      </c>
      <c r="F936" s="200"/>
      <c r="G936" s="200"/>
      <c r="H936" s="200"/>
      <c r="I936" s="200">
        <v>45722</v>
      </c>
      <c r="J936" s="143">
        <f t="shared" si="14"/>
        <v>45722</v>
      </c>
      <c r="K936" s="202">
        <v>4</v>
      </c>
      <c r="L936" s="284" t="s">
        <v>13871</v>
      </c>
      <c r="M936" s="223"/>
      <c r="N936" s="203"/>
      <c r="O936" s="222" t="s">
        <v>326</v>
      </c>
    </row>
    <row r="937" spans="1:15" ht="29.25" customHeight="1">
      <c r="A937" s="221" t="s">
        <v>6334</v>
      </c>
      <c r="B937" s="221" t="s">
        <v>5857</v>
      </c>
      <c r="C937" s="222" t="s">
        <v>5858</v>
      </c>
      <c r="D937" s="222" t="s">
        <v>164</v>
      </c>
      <c r="E937" s="199" t="s">
        <v>171</v>
      </c>
      <c r="F937" s="200"/>
      <c r="G937" s="200"/>
      <c r="H937" s="200"/>
      <c r="I937" s="200">
        <v>45722</v>
      </c>
      <c r="J937" s="143">
        <f t="shared" si="14"/>
        <v>45722</v>
      </c>
      <c r="K937" s="202">
        <v>4</v>
      </c>
      <c r="L937" s="284" t="s">
        <v>13872</v>
      </c>
      <c r="M937" s="223"/>
      <c r="N937" s="203"/>
      <c r="O937" s="222" t="s">
        <v>326</v>
      </c>
    </row>
    <row r="938" spans="1:15" ht="29.25" customHeight="1">
      <c r="A938" s="221" t="s">
        <v>6334</v>
      </c>
      <c r="B938" s="221" t="s">
        <v>5857</v>
      </c>
      <c r="C938" s="222" t="s">
        <v>5858</v>
      </c>
      <c r="D938" s="222" t="s">
        <v>164</v>
      </c>
      <c r="E938" s="199" t="s">
        <v>176</v>
      </c>
      <c r="F938" s="200"/>
      <c r="G938" s="200"/>
      <c r="H938" s="200"/>
      <c r="I938" s="200">
        <v>45723</v>
      </c>
      <c r="J938" s="143">
        <f t="shared" si="14"/>
        <v>45723</v>
      </c>
      <c r="K938" s="202">
        <v>4</v>
      </c>
      <c r="L938" s="284" t="s">
        <v>13874</v>
      </c>
      <c r="M938" s="223"/>
      <c r="N938" s="203"/>
      <c r="O938" s="222" t="s">
        <v>326</v>
      </c>
    </row>
    <row r="939" spans="1:15" ht="29.25" customHeight="1">
      <c r="A939" s="221" t="s">
        <v>6334</v>
      </c>
      <c r="B939" s="221" t="s">
        <v>5857</v>
      </c>
      <c r="C939" s="222" t="s">
        <v>5858</v>
      </c>
      <c r="D939" s="222" t="s">
        <v>164</v>
      </c>
      <c r="E939" s="199" t="s">
        <v>163</v>
      </c>
      <c r="F939" s="200" t="s">
        <v>6337</v>
      </c>
      <c r="G939" s="200" t="s">
        <v>6338</v>
      </c>
      <c r="H939" s="200" t="s">
        <v>6893</v>
      </c>
      <c r="I939" s="200">
        <v>45723</v>
      </c>
      <c r="J939" s="143">
        <f t="shared" si="14"/>
        <v>45723</v>
      </c>
      <c r="K939" s="202">
        <v>4</v>
      </c>
      <c r="L939" s="284" t="s">
        <v>13873</v>
      </c>
      <c r="M939" s="223"/>
      <c r="N939" s="203">
        <v>13</v>
      </c>
      <c r="O939" s="222" t="s">
        <v>958</v>
      </c>
    </row>
    <row r="940" spans="1:15" ht="29.25" customHeight="1">
      <c r="A940" s="221" t="s">
        <v>6334</v>
      </c>
      <c r="B940" s="221" t="s">
        <v>5857</v>
      </c>
      <c r="C940" s="222" t="s">
        <v>5858</v>
      </c>
      <c r="D940" s="222" t="s">
        <v>164</v>
      </c>
      <c r="E940" s="199" t="s">
        <v>176</v>
      </c>
      <c r="F940" s="200"/>
      <c r="G940" s="200"/>
      <c r="H940" s="200"/>
      <c r="I940" s="200">
        <v>45726</v>
      </c>
      <c r="J940" s="143">
        <f t="shared" si="14"/>
        <v>45726</v>
      </c>
      <c r="K940" s="202">
        <v>2</v>
      </c>
      <c r="L940" s="285" t="s">
        <v>13876</v>
      </c>
      <c r="M940" s="223"/>
      <c r="N940" s="203"/>
      <c r="O940" s="222" t="s">
        <v>326</v>
      </c>
    </row>
    <row r="941" spans="1:15" ht="29.25" customHeight="1">
      <c r="A941" s="221" t="s">
        <v>6334</v>
      </c>
      <c r="B941" s="221" t="s">
        <v>5857</v>
      </c>
      <c r="C941" s="222" t="s">
        <v>5858</v>
      </c>
      <c r="D941" s="222" t="s">
        <v>164</v>
      </c>
      <c r="E941" s="199" t="s">
        <v>166</v>
      </c>
      <c r="F941" s="200"/>
      <c r="G941" s="200"/>
      <c r="H941" s="200"/>
      <c r="I941" s="200">
        <v>45726</v>
      </c>
      <c r="J941" s="143">
        <f t="shared" si="14"/>
        <v>45726</v>
      </c>
      <c r="K941" s="202">
        <v>2</v>
      </c>
      <c r="L941" s="284" t="s">
        <v>13877</v>
      </c>
      <c r="M941" s="223"/>
      <c r="N941" s="203"/>
      <c r="O941" s="222" t="s">
        <v>326</v>
      </c>
    </row>
    <row r="942" spans="1:15" ht="29.25" customHeight="1">
      <c r="A942" s="221" t="s">
        <v>6334</v>
      </c>
      <c r="B942" s="221" t="s">
        <v>5857</v>
      </c>
      <c r="C942" s="222" t="s">
        <v>5858</v>
      </c>
      <c r="D942" s="222" t="s">
        <v>164</v>
      </c>
      <c r="E942" s="199" t="s">
        <v>179</v>
      </c>
      <c r="F942" s="200" t="s">
        <v>6337</v>
      </c>
      <c r="G942" s="200" t="s">
        <v>6338</v>
      </c>
      <c r="H942" s="200" t="s">
        <v>6893</v>
      </c>
      <c r="I942" s="200">
        <v>45726</v>
      </c>
      <c r="J942" s="143">
        <f t="shared" si="14"/>
        <v>45726</v>
      </c>
      <c r="K942" s="202">
        <v>4</v>
      </c>
      <c r="L942" s="285" t="s">
        <v>13875</v>
      </c>
      <c r="M942" s="223"/>
      <c r="N942" s="203">
        <v>13</v>
      </c>
      <c r="O942" s="222" t="s">
        <v>958</v>
      </c>
    </row>
    <row r="943" spans="1:15" ht="29.25" customHeight="1">
      <c r="A943" s="221" t="s">
        <v>6334</v>
      </c>
      <c r="B943" s="221" t="s">
        <v>5857</v>
      </c>
      <c r="C943" s="222" t="s">
        <v>5858</v>
      </c>
      <c r="D943" s="222" t="s">
        <v>164</v>
      </c>
      <c r="E943" s="199" t="s">
        <v>171</v>
      </c>
      <c r="F943" s="200"/>
      <c r="G943" s="200"/>
      <c r="H943" s="200"/>
      <c r="I943" s="200">
        <v>45727</v>
      </c>
      <c r="J943" s="143">
        <f t="shared" si="14"/>
        <v>45727</v>
      </c>
      <c r="K943" s="202">
        <v>3</v>
      </c>
      <c r="L943" s="285" t="s">
        <v>13878</v>
      </c>
      <c r="M943" s="223"/>
      <c r="N943" s="203"/>
      <c r="O943" s="222" t="s">
        <v>326</v>
      </c>
    </row>
    <row r="944" spans="1:15" ht="29.25" customHeight="1">
      <c r="A944" s="221" t="s">
        <v>6334</v>
      </c>
      <c r="B944" s="221" t="s">
        <v>5857</v>
      </c>
      <c r="C944" s="222" t="s">
        <v>5858</v>
      </c>
      <c r="D944" s="222" t="s">
        <v>164</v>
      </c>
      <c r="E944" s="199" t="s">
        <v>176</v>
      </c>
      <c r="F944" s="200"/>
      <c r="G944" s="200"/>
      <c r="H944" s="200"/>
      <c r="I944" s="200">
        <v>45727</v>
      </c>
      <c r="J944" s="143">
        <f t="shared" si="14"/>
        <v>45727</v>
      </c>
      <c r="K944" s="202">
        <v>3</v>
      </c>
      <c r="L944" s="284" t="s">
        <v>13880</v>
      </c>
      <c r="M944" s="223"/>
      <c r="N944" s="203"/>
      <c r="O944" s="222" t="s">
        <v>326</v>
      </c>
    </row>
    <row r="945" spans="1:15" ht="29.25" customHeight="1">
      <c r="A945" s="221" t="s">
        <v>6334</v>
      </c>
      <c r="B945" s="221" t="s">
        <v>5857</v>
      </c>
      <c r="C945" s="222" t="s">
        <v>5858</v>
      </c>
      <c r="D945" s="222" t="s">
        <v>164</v>
      </c>
      <c r="E945" s="199" t="s">
        <v>163</v>
      </c>
      <c r="F945" s="200" t="s">
        <v>6337</v>
      </c>
      <c r="G945" s="200" t="s">
        <v>6338</v>
      </c>
      <c r="H945" s="200" t="s">
        <v>6893</v>
      </c>
      <c r="I945" s="200">
        <v>45727</v>
      </c>
      <c r="J945" s="143">
        <f t="shared" si="14"/>
        <v>45727</v>
      </c>
      <c r="K945" s="202">
        <v>1</v>
      </c>
      <c r="L945" s="284" t="s">
        <v>13881</v>
      </c>
      <c r="M945" s="223"/>
      <c r="N945" s="203">
        <v>13</v>
      </c>
      <c r="O945" s="222" t="s">
        <v>958</v>
      </c>
    </row>
    <row r="946" spans="1:15" ht="29.25" customHeight="1">
      <c r="A946" s="221" t="s">
        <v>6334</v>
      </c>
      <c r="B946" s="221" t="s">
        <v>5857</v>
      </c>
      <c r="C946" s="222" t="s">
        <v>5858</v>
      </c>
      <c r="D946" s="222" t="s">
        <v>164</v>
      </c>
      <c r="E946" s="199" t="s">
        <v>163</v>
      </c>
      <c r="F946" s="200" t="s">
        <v>6337</v>
      </c>
      <c r="G946" s="200" t="s">
        <v>6338</v>
      </c>
      <c r="H946" s="200" t="s">
        <v>6350</v>
      </c>
      <c r="I946" s="200">
        <v>45727</v>
      </c>
      <c r="J946" s="143">
        <f t="shared" si="14"/>
        <v>45727</v>
      </c>
      <c r="K946" s="202">
        <v>1</v>
      </c>
      <c r="L946" s="284" t="s">
        <v>13879</v>
      </c>
      <c r="M946" s="223"/>
      <c r="N946" s="203">
        <v>1.25</v>
      </c>
      <c r="O946" s="222" t="s">
        <v>958</v>
      </c>
    </row>
    <row r="947" spans="1:15" ht="29.25" customHeight="1">
      <c r="A947" s="221" t="s">
        <v>6334</v>
      </c>
      <c r="B947" s="221" t="s">
        <v>5857</v>
      </c>
      <c r="C947" s="222" t="s">
        <v>5858</v>
      </c>
      <c r="D947" s="222" t="s">
        <v>164</v>
      </c>
      <c r="E947" s="199" t="s">
        <v>171</v>
      </c>
      <c r="F947" s="200"/>
      <c r="G947" s="200"/>
      <c r="H947" s="200"/>
      <c r="I947" s="200">
        <v>45728</v>
      </c>
      <c r="J947" s="143">
        <f t="shared" si="14"/>
        <v>45728</v>
      </c>
      <c r="K947" s="202">
        <v>3</v>
      </c>
      <c r="L947" s="285" t="s">
        <v>13883</v>
      </c>
      <c r="M947" s="223"/>
      <c r="N947" s="203"/>
      <c r="O947" s="222" t="s">
        <v>326</v>
      </c>
    </row>
    <row r="948" spans="1:15" ht="29.25" customHeight="1">
      <c r="A948" s="221" t="s">
        <v>6334</v>
      </c>
      <c r="B948" s="221" t="s">
        <v>5857</v>
      </c>
      <c r="C948" s="222" t="s">
        <v>5858</v>
      </c>
      <c r="D948" s="222" t="s">
        <v>164</v>
      </c>
      <c r="E948" s="199" t="s">
        <v>176</v>
      </c>
      <c r="F948" s="200"/>
      <c r="G948" s="200"/>
      <c r="H948" s="200"/>
      <c r="I948" s="200">
        <v>45728</v>
      </c>
      <c r="J948" s="143">
        <f t="shared" si="14"/>
        <v>45728</v>
      </c>
      <c r="K948" s="202">
        <v>2</v>
      </c>
      <c r="L948" s="285" t="s">
        <v>13884</v>
      </c>
      <c r="M948" s="223"/>
      <c r="N948" s="203"/>
      <c r="O948" s="222" t="s">
        <v>326</v>
      </c>
    </row>
    <row r="949" spans="1:15" ht="29.25" customHeight="1">
      <c r="A949" s="221" t="s">
        <v>6334</v>
      </c>
      <c r="B949" s="221" t="s">
        <v>5857</v>
      </c>
      <c r="C949" s="222" t="s">
        <v>5858</v>
      </c>
      <c r="D949" s="222" t="s">
        <v>164</v>
      </c>
      <c r="E949" s="199" t="s">
        <v>163</v>
      </c>
      <c r="F949" s="200" t="s">
        <v>6337</v>
      </c>
      <c r="G949" s="200" t="s">
        <v>6338</v>
      </c>
      <c r="H949" s="200" t="s">
        <v>6893</v>
      </c>
      <c r="I949" s="200">
        <v>45728</v>
      </c>
      <c r="J949" s="143">
        <f t="shared" si="14"/>
        <v>45728</v>
      </c>
      <c r="K949" s="202">
        <v>3</v>
      </c>
      <c r="L949" s="284" t="s">
        <v>13882</v>
      </c>
      <c r="M949" s="223"/>
      <c r="N949" s="203">
        <v>13</v>
      </c>
      <c r="O949" s="222" t="s">
        <v>958</v>
      </c>
    </row>
    <row r="950" spans="1:15" ht="29.25" customHeight="1">
      <c r="A950" s="221" t="s">
        <v>6334</v>
      </c>
      <c r="B950" s="221" t="s">
        <v>5857</v>
      </c>
      <c r="C950" s="222" t="s">
        <v>5858</v>
      </c>
      <c r="D950" s="222" t="s">
        <v>164</v>
      </c>
      <c r="E950" s="199" t="s">
        <v>171</v>
      </c>
      <c r="F950" s="200"/>
      <c r="G950" s="200"/>
      <c r="H950" s="200"/>
      <c r="I950" s="200">
        <v>45729</v>
      </c>
      <c r="J950" s="143">
        <f t="shared" si="14"/>
        <v>45729</v>
      </c>
      <c r="K950" s="202">
        <v>1</v>
      </c>
      <c r="L950" s="284" t="s">
        <v>13885</v>
      </c>
      <c r="M950" s="223"/>
      <c r="N950" s="203"/>
      <c r="O950" s="222" t="s">
        <v>326</v>
      </c>
    </row>
    <row r="951" spans="1:15" ht="29.25" customHeight="1">
      <c r="A951" s="221" t="s">
        <v>6334</v>
      </c>
      <c r="B951" s="221" t="s">
        <v>5857</v>
      </c>
      <c r="C951" s="222" t="s">
        <v>5858</v>
      </c>
      <c r="D951" s="222" t="s">
        <v>164</v>
      </c>
      <c r="E951" s="199" t="s">
        <v>176</v>
      </c>
      <c r="F951" s="200"/>
      <c r="G951" s="200"/>
      <c r="H951" s="200"/>
      <c r="I951" s="200">
        <v>45729</v>
      </c>
      <c r="J951" s="143">
        <f t="shared" si="14"/>
        <v>45729</v>
      </c>
      <c r="K951" s="202">
        <v>5</v>
      </c>
      <c r="L951" s="284" t="s">
        <v>13886</v>
      </c>
      <c r="M951" s="223"/>
      <c r="N951" s="203"/>
      <c r="O951" s="222" t="s">
        <v>326</v>
      </c>
    </row>
    <row r="952" spans="1:15" ht="29.25" customHeight="1">
      <c r="A952" s="221" t="s">
        <v>6334</v>
      </c>
      <c r="B952" s="221" t="s">
        <v>5857</v>
      </c>
      <c r="C952" s="222" t="s">
        <v>5858</v>
      </c>
      <c r="D952" s="222" t="s">
        <v>164</v>
      </c>
      <c r="E952" s="199" t="s">
        <v>163</v>
      </c>
      <c r="F952" s="200" t="s">
        <v>6337</v>
      </c>
      <c r="G952" s="200" t="s">
        <v>6338</v>
      </c>
      <c r="H952" s="200" t="s">
        <v>6893</v>
      </c>
      <c r="I952" s="200">
        <v>45729</v>
      </c>
      <c r="J952" s="143">
        <f t="shared" si="14"/>
        <v>45729</v>
      </c>
      <c r="K952" s="202">
        <v>2</v>
      </c>
      <c r="L952" s="284" t="s">
        <v>13887</v>
      </c>
      <c r="M952" s="223"/>
      <c r="N952" s="203">
        <v>13</v>
      </c>
      <c r="O952" s="222" t="s">
        <v>958</v>
      </c>
    </row>
    <row r="953" spans="1:15" ht="29.25" customHeight="1">
      <c r="A953" s="221" t="s">
        <v>6334</v>
      </c>
      <c r="B953" s="221" t="s">
        <v>5857</v>
      </c>
      <c r="C953" s="222" t="s">
        <v>5858</v>
      </c>
      <c r="D953" s="222" t="s">
        <v>164</v>
      </c>
      <c r="E953" s="199" t="s">
        <v>171</v>
      </c>
      <c r="F953" s="200"/>
      <c r="G953" s="200"/>
      <c r="H953" s="200"/>
      <c r="I953" s="200">
        <v>45730</v>
      </c>
      <c r="J953" s="143">
        <f t="shared" si="14"/>
        <v>45730</v>
      </c>
      <c r="K953" s="202">
        <v>1</v>
      </c>
      <c r="L953" s="284" t="s">
        <v>13888</v>
      </c>
      <c r="M953" s="223"/>
      <c r="N953" s="203"/>
      <c r="O953" s="222" t="s">
        <v>326</v>
      </c>
    </row>
    <row r="954" spans="1:15" ht="29.25" customHeight="1">
      <c r="A954" s="221" t="s">
        <v>6334</v>
      </c>
      <c r="B954" s="221" t="s">
        <v>5857</v>
      </c>
      <c r="C954" s="222" t="s">
        <v>5858</v>
      </c>
      <c r="D954" s="222" t="s">
        <v>164</v>
      </c>
      <c r="E954" s="199" t="s">
        <v>176</v>
      </c>
      <c r="F954" s="200"/>
      <c r="G954" s="200"/>
      <c r="H954" s="200"/>
      <c r="I954" s="200">
        <v>45730</v>
      </c>
      <c r="J954" s="143">
        <f t="shared" si="14"/>
        <v>45730</v>
      </c>
      <c r="K954" s="202">
        <v>4</v>
      </c>
      <c r="L954" s="284" t="s">
        <v>13889</v>
      </c>
      <c r="M954" s="223"/>
      <c r="N954" s="203"/>
      <c r="O954" s="222" t="s">
        <v>326</v>
      </c>
    </row>
    <row r="955" spans="1:15" ht="29.25" customHeight="1">
      <c r="A955" s="221" t="s">
        <v>6334</v>
      </c>
      <c r="B955" s="221" t="s">
        <v>5857</v>
      </c>
      <c r="C955" s="222" t="s">
        <v>5858</v>
      </c>
      <c r="D955" s="222" t="s">
        <v>164</v>
      </c>
      <c r="E955" s="199" t="s">
        <v>163</v>
      </c>
      <c r="F955" s="200" t="s">
        <v>6337</v>
      </c>
      <c r="G955" s="200" t="s">
        <v>6338</v>
      </c>
      <c r="H955" s="200" t="s">
        <v>6893</v>
      </c>
      <c r="I955" s="200">
        <v>45730</v>
      </c>
      <c r="J955" s="143">
        <f t="shared" si="14"/>
        <v>45730</v>
      </c>
      <c r="K955" s="202">
        <v>3</v>
      </c>
      <c r="L955" s="284" t="s">
        <v>13890</v>
      </c>
      <c r="M955" s="223"/>
      <c r="N955" s="203">
        <v>13</v>
      </c>
      <c r="O955" s="222" t="s">
        <v>958</v>
      </c>
    </row>
    <row r="956" spans="1:15" ht="29.25" customHeight="1">
      <c r="A956" s="221" t="s">
        <v>6334</v>
      </c>
      <c r="B956" s="221" t="s">
        <v>5857</v>
      </c>
      <c r="C956" s="222" t="s">
        <v>5858</v>
      </c>
      <c r="D956" s="222" t="s">
        <v>164</v>
      </c>
      <c r="E956" s="199" t="s">
        <v>171</v>
      </c>
      <c r="F956" s="200"/>
      <c r="G956" s="200"/>
      <c r="H956" s="200"/>
      <c r="I956" s="200">
        <v>45733</v>
      </c>
      <c r="J956" s="143">
        <f t="shared" si="14"/>
        <v>45733</v>
      </c>
      <c r="K956" s="202">
        <v>4</v>
      </c>
      <c r="L956" s="285" t="s">
        <v>13891</v>
      </c>
      <c r="M956" s="223"/>
      <c r="N956" s="203"/>
      <c r="O956" s="222" t="s">
        <v>326</v>
      </c>
    </row>
    <row r="957" spans="1:15" ht="29.25" customHeight="1">
      <c r="A957" s="221" t="s">
        <v>6334</v>
      </c>
      <c r="B957" s="221" t="s">
        <v>5857</v>
      </c>
      <c r="C957" s="222" t="s">
        <v>5858</v>
      </c>
      <c r="D957" s="222" t="s">
        <v>164</v>
      </c>
      <c r="E957" s="199" t="s">
        <v>163</v>
      </c>
      <c r="F957" s="200" t="s">
        <v>6337</v>
      </c>
      <c r="G957" s="200" t="s">
        <v>6338</v>
      </c>
      <c r="H957" s="200" t="s">
        <v>6893</v>
      </c>
      <c r="I957" s="200">
        <v>45733</v>
      </c>
      <c r="J957" s="143">
        <f t="shared" si="14"/>
        <v>45733</v>
      </c>
      <c r="K957" s="202">
        <v>4</v>
      </c>
      <c r="L957" s="284" t="s">
        <v>13892</v>
      </c>
      <c r="M957" s="223"/>
      <c r="N957" s="203">
        <v>13</v>
      </c>
      <c r="O957" s="222" t="s">
        <v>958</v>
      </c>
    </row>
    <row r="958" spans="1:15" ht="29.25" customHeight="1">
      <c r="A958" s="221" t="s">
        <v>6334</v>
      </c>
      <c r="B958" s="221" t="s">
        <v>5857</v>
      </c>
      <c r="C958" s="222" t="s">
        <v>5858</v>
      </c>
      <c r="D958" s="222" t="s">
        <v>164</v>
      </c>
      <c r="E958" s="199" t="s">
        <v>171</v>
      </c>
      <c r="F958" s="200"/>
      <c r="G958" s="200"/>
      <c r="H958" s="200"/>
      <c r="I958" s="200">
        <v>45734</v>
      </c>
      <c r="J958" s="143">
        <f t="shared" si="14"/>
        <v>45734</v>
      </c>
      <c r="K958" s="202">
        <v>5</v>
      </c>
      <c r="L958" s="284" t="s">
        <v>13894</v>
      </c>
      <c r="M958" s="223"/>
      <c r="N958" s="203"/>
      <c r="O958" s="222" t="s">
        <v>326</v>
      </c>
    </row>
    <row r="959" spans="1:15" ht="29.25" customHeight="1">
      <c r="A959" s="221" t="s">
        <v>6334</v>
      </c>
      <c r="B959" s="221" t="s">
        <v>5857</v>
      </c>
      <c r="C959" s="222" t="s">
        <v>5858</v>
      </c>
      <c r="D959" s="222" t="s">
        <v>164</v>
      </c>
      <c r="E959" s="199" t="s">
        <v>163</v>
      </c>
      <c r="F959" s="200" t="s">
        <v>6337</v>
      </c>
      <c r="G959" s="200" t="s">
        <v>6338</v>
      </c>
      <c r="H959" s="200" t="s">
        <v>6893</v>
      </c>
      <c r="I959" s="200">
        <v>45734</v>
      </c>
      <c r="J959" s="143">
        <f t="shared" si="14"/>
        <v>45734</v>
      </c>
      <c r="K959" s="202">
        <v>3</v>
      </c>
      <c r="L959" s="284" t="s">
        <v>13893</v>
      </c>
      <c r="M959" s="223"/>
      <c r="N959" s="203">
        <v>13</v>
      </c>
      <c r="O959" s="222" t="s">
        <v>958</v>
      </c>
    </row>
    <row r="960" spans="1:15" ht="29.25" customHeight="1">
      <c r="A960" s="221" t="s">
        <v>6334</v>
      </c>
      <c r="B960" s="221" t="s">
        <v>5857</v>
      </c>
      <c r="C960" s="222" t="s">
        <v>5858</v>
      </c>
      <c r="D960" s="222" t="s">
        <v>164</v>
      </c>
      <c r="E960" s="199" t="s">
        <v>171</v>
      </c>
      <c r="F960" s="200"/>
      <c r="G960" s="200"/>
      <c r="H960" s="200"/>
      <c r="I960" s="200">
        <v>45735</v>
      </c>
      <c r="J960" s="143">
        <f t="shared" si="14"/>
        <v>45735</v>
      </c>
      <c r="K960" s="202">
        <v>3</v>
      </c>
      <c r="L960" s="285" t="s">
        <v>13895</v>
      </c>
      <c r="M960" s="223"/>
      <c r="N960" s="203"/>
      <c r="O960" s="222" t="s">
        <v>326</v>
      </c>
    </row>
    <row r="961" spans="1:15" ht="29.25" customHeight="1">
      <c r="A961" s="221" t="s">
        <v>6334</v>
      </c>
      <c r="B961" s="221" t="s">
        <v>5857</v>
      </c>
      <c r="C961" s="222" t="s">
        <v>5858</v>
      </c>
      <c r="D961" s="222" t="s">
        <v>164</v>
      </c>
      <c r="E961" s="199" t="s">
        <v>176</v>
      </c>
      <c r="F961" s="200"/>
      <c r="G961" s="200"/>
      <c r="H961" s="200"/>
      <c r="I961" s="200">
        <v>45735</v>
      </c>
      <c r="J961" s="143">
        <f t="shared" si="14"/>
        <v>45735</v>
      </c>
      <c r="K961" s="202">
        <v>2</v>
      </c>
      <c r="L961" s="284" t="s">
        <v>13896</v>
      </c>
      <c r="M961" s="223"/>
      <c r="N961" s="203"/>
      <c r="O961" s="222" t="s">
        <v>326</v>
      </c>
    </row>
    <row r="962" spans="1:15" ht="29.25" customHeight="1">
      <c r="A962" s="221" t="s">
        <v>6334</v>
      </c>
      <c r="B962" s="221" t="s">
        <v>5857</v>
      </c>
      <c r="C962" s="222" t="s">
        <v>5858</v>
      </c>
      <c r="D962" s="222" t="s">
        <v>164</v>
      </c>
      <c r="E962" s="199" t="s">
        <v>163</v>
      </c>
      <c r="F962" s="200" t="s">
        <v>6337</v>
      </c>
      <c r="G962" s="200" t="s">
        <v>6338</v>
      </c>
      <c r="H962" s="200" t="s">
        <v>6893</v>
      </c>
      <c r="I962" s="200">
        <v>45735</v>
      </c>
      <c r="J962" s="143">
        <f t="shared" si="14"/>
        <v>45735</v>
      </c>
      <c r="K962" s="202">
        <v>3</v>
      </c>
      <c r="L962" s="284" t="s">
        <v>13897</v>
      </c>
      <c r="M962" s="223"/>
      <c r="N962" s="203">
        <v>13</v>
      </c>
      <c r="O962" s="222" t="s">
        <v>958</v>
      </c>
    </row>
    <row r="963" spans="1:15" ht="29.25" customHeight="1">
      <c r="A963" s="221" t="s">
        <v>6334</v>
      </c>
      <c r="B963" s="221" t="s">
        <v>5857</v>
      </c>
      <c r="C963" s="222" t="s">
        <v>5858</v>
      </c>
      <c r="D963" s="222" t="s">
        <v>164</v>
      </c>
      <c r="E963" s="199" t="s">
        <v>171</v>
      </c>
      <c r="F963" s="200"/>
      <c r="G963" s="200"/>
      <c r="H963" s="200"/>
      <c r="I963" s="200">
        <v>45736</v>
      </c>
      <c r="J963" s="143">
        <f t="shared" ref="J963:J1026" si="15">I963</f>
        <v>45736</v>
      </c>
      <c r="K963" s="202">
        <v>1</v>
      </c>
      <c r="L963" s="284" t="s">
        <v>13899</v>
      </c>
      <c r="M963" s="223"/>
      <c r="N963" s="203"/>
      <c r="O963" s="222" t="s">
        <v>326</v>
      </c>
    </row>
    <row r="964" spans="1:15" ht="29.25" customHeight="1">
      <c r="A964" s="221" t="s">
        <v>6334</v>
      </c>
      <c r="B964" s="221" t="s">
        <v>5857</v>
      </c>
      <c r="C964" s="222" t="s">
        <v>5858</v>
      </c>
      <c r="D964" s="222" t="s">
        <v>164</v>
      </c>
      <c r="E964" s="199" t="s">
        <v>176</v>
      </c>
      <c r="F964" s="200"/>
      <c r="G964" s="200"/>
      <c r="H964" s="200"/>
      <c r="I964" s="200">
        <v>45736</v>
      </c>
      <c r="J964" s="143">
        <f t="shared" si="15"/>
        <v>45736</v>
      </c>
      <c r="K964" s="202">
        <v>3</v>
      </c>
      <c r="L964" s="284" t="s">
        <v>13900</v>
      </c>
      <c r="M964" s="223"/>
      <c r="N964" s="203"/>
      <c r="O964" s="222" t="s">
        <v>326</v>
      </c>
    </row>
    <row r="965" spans="1:15" ht="29.25" customHeight="1">
      <c r="A965" s="221" t="s">
        <v>6334</v>
      </c>
      <c r="B965" s="221" t="s">
        <v>5857</v>
      </c>
      <c r="C965" s="222" t="s">
        <v>5858</v>
      </c>
      <c r="D965" s="222" t="s">
        <v>164</v>
      </c>
      <c r="E965" s="199" t="s">
        <v>163</v>
      </c>
      <c r="F965" s="200" t="s">
        <v>6337</v>
      </c>
      <c r="G965" s="200" t="s">
        <v>6338</v>
      </c>
      <c r="H965" s="200" t="s">
        <v>6893</v>
      </c>
      <c r="I965" s="200">
        <v>45736</v>
      </c>
      <c r="J965" s="143">
        <f t="shared" si="15"/>
        <v>45736</v>
      </c>
      <c r="K965" s="202">
        <v>4</v>
      </c>
      <c r="L965" s="284" t="s">
        <v>13898</v>
      </c>
      <c r="M965" s="223"/>
      <c r="N965" s="203">
        <v>13</v>
      </c>
      <c r="O965" s="222" t="s">
        <v>958</v>
      </c>
    </row>
    <row r="966" spans="1:15" ht="29.25" customHeight="1">
      <c r="A966" s="221" t="s">
        <v>6334</v>
      </c>
      <c r="B966" s="221" t="s">
        <v>5857</v>
      </c>
      <c r="C966" s="222" t="s">
        <v>5858</v>
      </c>
      <c r="D966" s="222" t="s">
        <v>164</v>
      </c>
      <c r="E966" s="199" t="s">
        <v>171</v>
      </c>
      <c r="F966" s="200"/>
      <c r="G966" s="200"/>
      <c r="H966" s="200"/>
      <c r="I966" s="200">
        <v>45737</v>
      </c>
      <c r="J966" s="143">
        <f t="shared" si="15"/>
        <v>45737</v>
      </c>
      <c r="K966" s="202">
        <v>3</v>
      </c>
      <c r="L966" s="284" t="s">
        <v>13901</v>
      </c>
      <c r="M966" s="223"/>
      <c r="N966" s="203"/>
      <c r="O966" s="222" t="s">
        <v>326</v>
      </c>
    </row>
    <row r="967" spans="1:15" ht="29.25" customHeight="1">
      <c r="A967" s="221" t="s">
        <v>6334</v>
      </c>
      <c r="B967" s="221" t="s">
        <v>5857</v>
      </c>
      <c r="C967" s="222" t="s">
        <v>5858</v>
      </c>
      <c r="D967" s="222" t="s">
        <v>164</v>
      </c>
      <c r="E967" s="199" t="s">
        <v>176</v>
      </c>
      <c r="F967" s="200"/>
      <c r="G967" s="200"/>
      <c r="H967" s="200"/>
      <c r="I967" s="200">
        <v>45737</v>
      </c>
      <c r="J967" s="143">
        <f t="shared" si="15"/>
        <v>45737</v>
      </c>
      <c r="K967" s="202">
        <v>2</v>
      </c>
      <c r="L967" s="284" t="s">
        <v>13903</v>
      </c>
      <c r="M967" s="223"/>
      <c r="N967" s="203"/>
      <c r="O967" s="222" t="s">
        <v>326</v>
      </c>
    </row>
    <row r="968" spans="1:15" ht="29.25" customHeight="1">
      <c r="A968" s="221" t="s">
        <v>6334</v>
      </c>
      <c r="B968" s="221" t="s">
        <v>5857</v>
      </c>
      <c r="C968" s="222" t="s">
        <v>5858</v>
      </c>
      <c r="D968" s="222" t="s">
        <v>164</v>
      </c>
      <c r="E968" s="199" t="s">
        <v>163</v>
      </c>
      <c r="F968" s="200" t="s">
        <v>6337</v>
      </c>
      <c r="G968" s="200" t="s">
        <v>6338</v>
      </c>
      <c r="H968" s="200" t="s">
        <v>6350</v>
      </c>
      <c r="I968" s="200">
        <v>45737</v>
      </c>
      <c r="J968" s="143">
        <f t="shared" si="15"/>
        <v>45737</v>
      </c>
      <c r="K968" s="202">
        <v>3</v>
      </c>
      <c r="L968" s="284" t="s">
        <v>13902</v>
      </c>
      <c r="M968" s="223"/>
      <c r="N968" s="203">
        <v>1.25</v>
      </c>
      <c r="O968" s="222" t="s">
        <v>958</v>
      </c>
    </row>
    <row r="969" spans="1:15" ht="29.25" customHeight="1">
      <c r="A969" s="221" t="s">
        <v>6334</v>
      </c>
      <c r="B969" s="221" t="s">
        <v>5857</v>
      </c>
      <c r="C969" s="222" t="s">
        <v>5858</v>
      </c>
      <c r="D969" s="222" t="s">
        <v>164</v>
      </c>
      <c r="E969" s="199" t="s">
        <v>176</v>
      </c>
      <c r="F969" s="200"/>
      <c r="G969" s="200"/>
      <c r="H969" s="200"/>
      <c r="I969" s="200">
        <v>45740</v>
      </c>
      <c r="J969" s="143">
        <f t="shared" si="15"/>
        <v>45740</v>
      </c>
      <c r="K969" s="202">
        <v>2</v>
      </c>
      <c r="L969" s="284" t="s">
        <v>13904</v>
      </c>
      <c r="M969" s="223"/>
      <c r="N969" s="203"/>
      <c r="O969" s="222" t="s">
        <v>326</v>
      </c>
    </row>
    <row r="970" spans="1:15" ht="29.25" customHeight="1">
      <c r="A970" s="221" t="s">
        <v>6334</v>
      </c>
      <c r="B970" s="221" t="s">
        <v>5857</v>
      </c>
      <c r="C970" s="222" t="s">
        <v>5858</v>
      </c>
      <c r="D970" s="222" t="s">
        <v>164</v>
      </c>
      <c r="E970" s="199" t="s">
        <v>171</v>
      </c>
      <c r="F970" s="200"/>
      <c r="G970" s="200"/>
      <c r="H970" s="200"/>
      <c r="I970" s="200">
        <v>45740</v>
      </c>
      <c r="J970" s="143">
        <f t="shared" si="15"/>
        <v>45740</v>
      </c>
      <c r="K970" s="202">
        <v>3</v>
      </c>
      <c r="L970" s="284" t="s">
        <v>13905</v>
      </c>
      <c r="M970" s="223"/>
      <c r="N970" s="203"/>
      <c r="O970" s="222" t="s">
        <v>326</v>
      </c>
    </row>
    <row r="971" spans="1:15" ht="29.25" customHeight="1">
      <c r="A971" s="221" t="s">
        <v>6334</v>
      </c>
      <c r="B971" s="221" t="s">
        <v>5857</v>
      </c>
      <c r="C971" s="222" t="s">
        <v>5858</v>
      </c>
      <c r="D971" s="222" t="s">
        <v>164</v>
      </c>
      <c r="E971" s="199" t="s">
        <v>163</v>
      </c>
      <c r="F971" s="200" t="s">
        <v>6337</v>
      </c>
      <c r="G971" s="200" t="s">
        <v>6338</v>
      </c>
      <c r="H971" s="200" t="s">
        <v>55</v>
      </c>
      <c r="I971" s="200">
        <v>45740</v>
      </c>
      <c r="J971" s="143">
        <f t="shared" si="15"/>
        <v>45740</v>
      </c>
      <c r="K971" s="202">
        <v>3</v>
      </c>
      <c r="L971" s="284" t="s">
        <v>13906</v>
      </c>
      <c r="M971" s="223"/>
      <c r="N971" s="203">
        <v>0.1</v>
      </c>
      <c r="O971" s="222" t="s">
        <v>943</v>
      </c>
    </row>
    <row r="972" spans="1:15" ht="29.25" customHeight="1">
      <c r="A972" s="221" t="s">
        <v>6334</v>
      </c>
      <c r="B972" s="221" t="s">
        <v>5857</v>
      </c>
      <c r="C972" s="222" t="s">
        <v>5858</v>
      </c>
      <c r="D972" s="222" t="s">
        <v>164</v>
      </c>
      <c r="E972" s="199" t="s">
        <v>171</v>
      </c>
      <c r="F972" s="200"/>
      <c r="G972" s="200"/>
      <c r="H972" s="200"/>
      <c r="I972" s="200">
        <v>45741</v>
      </c>
      <c r="J972" s="143">
        <f t="shared" si="15"/>
        <v>45741</v>
      </c>
      <c r="K972" s="202">
        <v>3</v>
      </c>
      <c r="L972" s="284" t="s">
        <v>13907</v>
      </c>
      <c r="M972" s="223"/>
      <c r="N972" s="203"/>
      <c r="O972" s="222" t="s">
        <v>326</v>
      </c>
    </row>
    <row r="973" spans="1:15" ht="29.25" customHeight="1">
      <c r="A973" s="221" t="s">
        <v>6334</v>
      </c>
      <c r="B973" s="221" t="s">
        <v>5857</v>
      </c>
      <c r="C973" s="222" t="s">
        <v>5858</v>
      </c>
      <c r="D973" s="222" t="s">
        <v>164</v>
      </c>
      <c r="E973" s="199" t="s">
        <v>176</v>
      </c>
      <c r="F973" s="200"/>
      <c r="G973" s="200"/>
      <c r="H973" s="200"/>
      <c r="I973" s="200">
        <v>45741</v>
      </c>
      <c r="J973" s="143">
        <f t="shared" si="15"/>
        <v>45741</v>
      </c>
      <c r="K973" s="202">
        <v>3</v>
      </c>
      <c r="L973" s="284" t="s">
        <v>13909</v>
      </c>
      <c r="M973" s="223"/>
      <c r="N973" s="203"/>
      <c r="O973" s="222" t="s">
        <v>326</v>
      </c>
    </row>
    <row r="974" spans="1:15" ht="29.25" customHeight="1">
      <c r="A974" s="221" t="s">
        <v>6334</v>
      </c>
      <c r="B974" s="221" t="s">
        <v>5857</v>
      </c>
      <c r="C974" s="222" t="s">
        <v>5858</v>
      </c>
      <c r="D974" s="222" t="s">
        <v>164</v>
      </c>
      <c r="E974" s="199" t="s">
        <v>163</v>
      </c>
      <c r="F974" s="200" t="s">
        <v>6337</v>
      </c>
      <c r="G974" s="200" t="s">
        <v>6338</v>
      </c>
      <c r="H974" s="200" t="s">
        <v>6893</v>
      </c>
      <c r="I974" s="200">
        <v>45741</v>
      </c>
      <c r="J974" s="143">
        <f t="shared" si="15"/>
        <v>45741</v>
      </c>
      <c r="K974" s="202">
        <v>2</v>
      </c>
      <c r="L974" s="284" t="s">
        <v>13908</v>
      </c>
      <c r="M974" s="223"/>
      <c r="N974" s="203">
        <v>13</v>
      </c>
      <c r="O974" s="222" t="s">
        <v>958</v>
      </c>
    </row>
    <row r="975" spans="1:15" ht="29.25" customHeight="1">
      <c r="A975" s="221" t="s">
        <v>6334</v>
      </c>
      <c r="B975" s="221" t="s">
        <v>5857</v>
      </c>
      <c r="C975" s="222" t="s">
        <v>5858</v>
      </c>
      <c r="D975" s="222" t="s">
        <v>164</v>
      </c>
      <c r="E975" s="199" t="s">
        <v>171</v>
      </c>
      <c r="F975" s="200"/>
      <c r="G975" s="200"/>
      <c r="H975" s="200"/>
      <c r="I975" s="200">
        <v>45742</v>
      </c>
      <c r="J975" s="143">
        <f t="shared" si="15"/>
        <v>45742</v>
      </c>
      <c r="K975" s="202">
        <v>4</v>
      </c>
      <c r="L975" s="284" t="s">
        <v>13910</v>
      </c>
      <c r="M975" s="223"/>
      <c r="N975" s="203"/>
      <c r="O975" s="222" t="s">
        <v>326</v>
      </c>
    </row>
    <row r="976" spans="1:15" ht="29.25" customHeight="1">
      <c r="A976" s="221" t="s">
        <v>6334</v>
      </c>
      <c r="B976" s="221" t="s">
        <v>5857</v>
      </c>
      <c r="C976" s="222" t="s">
        <v>5858</v>
      </c>
      <c r="D976" s="222" t="s">
        <v>164</v>
      </c>
      <c r="E976" s="199" t="s">
        <v>163</v>
      </c>
      <c r="F976" s="200" t="s">
        <v>6337</v>
      </c>
      <c r="G976" s="200" t="s">
        <v>6338</v>
      </c>
      <c r="H976" s="200" t="s">
        <v>6893</v>
      </c>
      <c r="I976" s="200">
        <v>45742</v>
      </c>
      <c r="J976" s="143">
        <f t="shared" si="15"/>
        <v>45742</v>
      </c>
      <c r="K976" s="202">
        <v>4</v>
      </c>
      <c r="L976" s="284" t="s">
        <v>13911</v>
      </c>
      <c r="M976" s="223"/>
      <c r="N976" s="203">
        <v>13</v>
      </c>
      <c r="O976" s="222" t="s">
        <v>958</v>
      </c>
    </row>
    <row r="977" spans="1:15" ht="29.25" customHeight="1">
      <c r="A977" s="221" t="s">
        <v>6334</v>
      </c>
      <c r="B977" s="221" t="s">
        <v>5857</v>
      </c>
      <c r="C977" s="222" t="s">
        <v>5858</v>
      </c>
      <c r="D977" s="222" t="s">
        <v>164</v>
      </c>
      <c r="E977" s="199" t="s">
        <v>171</v>
      </c>
      <c r="F977" s="200"/>
      <c r="G977" s="200"/>
      <c r="H977" s="200"/>
      <c r="I977" s="200">
        <v>45743</v>
      </c>
      <c r="J977" s="143">
        <f t="shared" si="15"/>
        <v>45743</v>
      </c>
      <c r="K977" s="202">
        <v>2</v>
      </c>
      <c r="L977" s="284" t="s">
        <v>13913</v>
      </c>
      <c r="M977" s="223"/>
      <c r="N977" s="203"/>
      <c r="O977" s="222" t="s">
        <v>326</v>
      </c>
    </row>
    <row r="978" spans="1:15" ht="29.25" customHeight="1">
      <c r="A978" s="221" t="s">
        <v>6334</v>
      </c>
      <c r="B978" s="221" t="s">
        <v>5857</v>
      </c>
      <c r="C978" s="222" t="s">
        <v>5858</v>
      </c>
      <c r="D978" s="222" t="s">
        <v>164</v>
      </c>
      <c r="E978" s="199" t="s">
        <v>163</v>
      </c>
      <c r="F978" s="200" t="s">
        <v>6337</v>
      </c>
      <c r="G978" s="200" t="s">
        <v>6338</v>
      </c>
      <c r="H978" s="200" t="s">
        <v>6893</v>
      </c>
      <c r="I978" s="200">
        <v>45743</v>
      </c>
      <c r="J978" s="143">
        <f t="shared" si="15"/>
        <v>45743</v>
      </c>
      <c r="K978" s="202">
        <v>6</v>
      </c>
      <c r="L978" s="284" t="s">
        <v>13912</v>
      </c>
      <c r="M978" s="223"/>
      <c r="N978" s="203">
        <v>13</v>
      </c>
      <c r="O978" s="222" t="s">
        <v>958</v>
      </c>
    </row>
    <row r="979" spans="1:15" ht="29.25" customHeight="1">
      <c r="A979" s="221" t="s">
        <v>6334</v>
      </c>
      <c r="B979" s="221" t="s">
        <v>5857</v>
      </c>
      <c r="C979" s="222" t="s">
        <v>5858</v>
      </c>
      <c r="D979" s="222" t="s">
        <v>164</v>
      </c>
      <c r="E979" s="199" t="s">
        <v>171</v>
      </c>
      <c r="F979" s="200"/>
      <c r="G979" s="200"/>
      <c r="H979" s="200"/>
      <c r="I979" s="200">
        <v>45744</v>
      </c>
      <c r="J979" s="143">
        <f t="shared" si="15"/>
        <v>45744</v>
      </c>
      <c r="K979" s="202">
        <v>4</v>
      </c>
      <c r="L979" s="284" t="s">
        <v>13915</v>
      </c>
      <c r="M979" s="223"/>
      <c r="N979" s="203"/>
      <c r="O979" s="222" t="s">
        <v>326</v>
      </c>
    </row>
    <row r="980" spans="1:15" ht="29.25" customHeight="1">
      <c r="A980" s="221" t="s">
        <v>6334</v>
      </c>
      <c r="B980" s="221" t="s">
        <v>5857</v>
      </c>
      <c r="C980" s="222" t="s">
        <v>5858</v>
      </c>
      <c r="D980" s="222" t="s">
        <v>164</v>
      </c>
      <c r="E980" s="199" t="s">
        <v>163</v>
      </c>
      <c r="F980" s="200" t="s">
        <v>6337</v>
      </c>
      <c r="G980" s="200" t="s">
        <v>6338</v>
      </c>
      <c r="H980" s="200" t="s">
        <v>6893</v>
      </c>
      <c r="I980" s="200">
        <v>45744</v>
      </c>
      <c r="J980" s="143">
        <f t="shared" si="15"/>
        <v>45744</v>
      </c>
      <c r="K980" s="202">
        <v>4</v>
      </c>
      <c r="L980" s="284" t="s">
        <v>13914</v>
      </c>
      <c r="M980" s="223"/>
      <c r="N980" s="203">
        <v>13</v>
      </c>
      <c r="O980" s="222" t="s">
        <v>958</v>
      </c>
    </row>
    <row r="981" spans="1:15" ht="29.25" customHeight="1">
      <c r="A981" s="221" t="s">
        <v>6334</v>
      </c>
      <c r="B981" s="221" t="s">
        <v>5857</v>
      </c>
      <c r="C981" s="222" t="s">
        <v>5858</v>
      </c>
      <c r="D981" s="222" t="s">
        <v>164</v>
      </c>
      <c r="E981" s="199" t="s">
        <v>171</v>
      </c>
      <c r="F981" s="200"/>
      <c r="G981" s="200"/>
      <c r="H981" s="200"/>
      <c r="I981" s="200">
        <v>45747</v>
      </c>
      <c r="J981" s="143">
        <f t="shared" si="15"/>
        <v>45747</v>
      </c>
      <c r="K981" s="202">
        <v>6</v>
      </c>
      <c r="L981" s="284" t="s">
        <v>13917</v>
      </c>
      <c r="M981" s="223"/>
      <c r="N981" s="203"/>
      <c r="O981" s="222" t="s">
        <v>326</v>
      </c>
    </row>
    <row r="982" spans="1:15" ht="29.25" customHeight="1">
      <c r="A982" s="221" t="s">
        <v>6334</v>
      </c>
      <c r="B982" s="221" t="s">
        <v>5857</v>
      </c>
      <c r="C982" s="222" t="s">
        <v>5858</v>
      </c>
      <c r="D982" s="222" t="s">
        <v>164</v>
      </c>
      <c r="E982" s="199" t="s">
        <v>163</v>
      </c>
      <c r="F982" s="200" t="s">
        <v>6337</v>
      </c>
      <c r="G982" s="200" t="s">
        <v>6338</v>
      </c>
      <c r="H982" s="200" t="s">
        <v>6893</v>
      </c>
      <c r="I982" s="200">
        <v>45747</v>
      </c>
      <c r="J982" s="143">
        <f t="shared" si="15"/>
        <v>45747</v>
      </c>
      <c r="K982" s="202">
        <v>2</v>
      </c>
      <c r="L982" s="284" t="s">
        <v>13916</v>
      </c>
      <c r="M982" s="223"/>
      <c r="N982" s="203">
        <v>13</v>
      </c>
      <c r="O982" s="222" t="s">
        <v>958</v>
      </c>
    </row>
    <row r="983" spans="1:15" ht="29.25" customHeight="1">
      <c r="A983" s="221" t="s">
        <v>6334</v>
      </c>
      <c r="B983" s="221" t="s">
        <v>5857</v>
      </c>
      <c r="C983" s="222" t="s">
        <v>5858</v>
      </c>
      <c r="D983" s="222" t="s">
        <v>164</v>
      </c>
      <c r="E983" s="199" t="s">
        <v>176</v>
      </c>
      <c r="F983" s="200"/>
      <c r="G983" s="200"/>
      <c r="H983" s="200"/>
      <c r="I983" s="200">
        <v>45748</v>
      </c>
      <c r="J983" s="143">
        <f t="shared" si="15"/>
        <v>45748</v>
      </c>
      <c r="K983" s="202">
        <v>5</v>
      </c>
      <c r="L983" s="284" t="s">
        <v>13919</v>
      </c>
      <c r="M983" s="223"/>
      <c r="N983" s="203"/>
      <c r="O983" s="222" t="s">
        <v>326</v>
      </c>
    </row>
    <row r="984" spans="1:15" ht="29.25" customHeight="1">
      <c r="A984" s="221" t="s">
        <v>6334</v>
      </c>
      <c r="B984" s="221" t="s">
        <v>5857</v>
      </c>
      <c r="C984" s="222" t="s">
        <v>5858</v>
      </c>
      <c r="D984" s="222" t="s">
        <v>164</v>
      </c>
      <c r="E984" s="199" t="s">
        <v>163</v>
      </c>
      <c r="F984" s="200" t="s">
        <v>6337</v>
      </c>
      <c r="G984" s="200" t="s">
        <v>6338</v>
      </c>
      <c r="H984" s="200" t="s">
        <v>6893</v>
      </c>
      <c r="I984" s="200">
        <v>45748</v>
      </c>
      <c r="J984" s="143">
        <f t="shared" si="15"/>
        <v>45748</v>
      </c>
      <c r="K984" s="202">
        <v>3</v>
      </c>
      <c r="L984" s="284" t="s">
        <v>13918</v>
      </c>
      <c r="M984" s="223"/>
      <c r="N984" s="203">
        <v>13</v>
      </c>
      <c r="O984" s="222" t="s">
        <v>958</v>
      </c>
    </row>
    <row r="985" spans="1:15" ht="29.25" customHeight="1">
      <c r="A985" s="221" t="s">
        <v>6334</v>
      </c>
      <c r="B985" s="221" t="s">
        <v>5857</v>
      </c>
      <c r="C985" s="222" t="s">
        <v>5858</v>
      </c>
      <c r="D985" s="222" t="s">
        <v>164</v>
      </c>
      <c r="E985" s="199" t="s">
        <v>163</v>
      </c>
      <c r="F985" s="200" t="s">
        <v>6337</v>
      </c>
      <c r="G985" s="200" t="s">
        <v>6338</v>
      </c>
      <c r="H985" s="200"/>
      <c r="I985" s="200">
        <v>45749</v>
      </c>
      <c r="J985" s="143">
        <f t="shared" si="15"/>
        <v>45749</v>
      </c>
      <c r="K985" s="202">
        <v>1</v>
      </c>
      <c r="L985" s="284" t="s">
        <v>13920</v>
      </c>
      <c r="M985" s="223"/>
      <c r="N985" s="203"/>
      <c r="O985" s="222" t="s">
        <v>326</v>
      </c>
    </row>
    <row r="986" spans="1:15" ht="29.25" customHeight="1">
      <c r="A986" s="221" t="s">
        <v>6334</v>
      </c>
      <c r="B986" s="221" t="s">
        <v>5857</v>
      </c>
      <c r="C986" s="222" t="s">
        <v>5858</v>
      </c>
      <c r="D986" s="222" t="s">
        <v>164</v>
      </c>
      <c r="E986" s="199" t="s">
        <v>176</v>
      </c>
      <c r="F986" s="200"/>
      <c r="G986" s="200"/>
      <c r="H986" s="200"/>
      <c r="I986" s="200">
        <v>45749</v>
      </c>
      <c r="J986" s="143">
        <f t="shared" si="15"/>
        <v>45749</v>
      </c>
      <c r="K986" s="202">
        <v>7</v>
      </c>
      <c r="L986" s="284" t="s">
        <v>13921</v>
      </c>
      <c r="M986" s="223"/>
      <c r="N986" s="203"/>
      <c r="O986" s="222" t="s">
        <v>326</v>
      </c>
    </row>
    <row r="987" spans="1:15" ht="29.25" customHeight="1">
      <c r="A987" s="221" t="s">
        <v>6334</v>
      </c>
      <c r="B987" s="221" t="s">
        <v>5857</v>
      </c>
      <c r="C987" s="222" t="s">
        <v>5858</v>
      </c>
      <c r="D987" s="222" t="s">
        <v>164</v>
      </c>
      <c r="E987" s="199" t="s">
        <v>176</v>
      </c>
      <c r="F987" s="200"/>
      <c r="G987" s="200"/>
      <c r="H987" s="200"/>
      <c r="I987" s="200">
        <v>45754</v>
      </c>
      <c r="J987" s="143">
        <f t="shared" si="15"/>
        <v>45754</v>
      </c>
      <c r="K987" s="202">
        <v>8</v>
      </c>
      <c r="L987" s="284" t="s">
        <v>13922</v>
      </c>
      <c r="M987" s="223"/>
      <c r="N987" s="203"/>
      <c r="O987" s="222" t="s">
        <v>326</v>
      </c>
    </row>
    <row r="988" spans="1:15" ht="29.25" customHeight="1">
      <c r="A988" s="221" t="s">
        <v>6334</v>
      </c>
      <c r="B988" s="221" t="s">
        <v>5857</v>
      </c>
      <c r="C988" s="222" t="s">
        <v>5858</v>
      </c>
      <c r="D988" s="222" t="s">
        <v>164</v>
      </c>
      <c r="E988" s="199" t="s">
        <v>176</v>
      </c>
      <c r="F988" s="200"/>
      <c r="G988" s="200"/>
      <c r="H988" s="200"/>
      <c r="I988" s="200">
        <v>45755</v>
      </c>
      <c r="J988" s="143">
        <f t="shared" si="15"/>
        <v>45755</v>
      </c>
      <c r="K988" s="202">
        <v>8</v>
      </c>
      <c r="L988" s="284" t="s">
        <v>13923</v>
      </c>
      <c r="M988" s="223"/>
      <c r="N988" s="203"/>
      <c r="O988" s="222" t="s">
        <v>326</v>
      </c>
    </row>
    <row r="989" spans="1:15" ht="29.25" customHeight="1">
      <c r="A989" s="221" t="s">
        <v>6334</v>
      </c>
      <c r="B989" s="221" t="s">
        <v>5857</v>
      </c>
      <c r="C989" s="222" t="s">
        <v>5858</v>
      </c>
      <c r="D989" s="222" t="s">
        <v>164</v>
      </c>
      <c r="E989" s="199" t="s">
        <v>176</v>
      </c>
      <c r="F989" s="200"/>
      <c r="G989" s="200"/>
      <c r="H989" s="200"/>
      <c r="I989" s="200">
        <v>45756</v>
      </c>
      <c r="J989" s="143">
        <f t="shared" si="15"/>
        <v>45756</v>
      </c>
      <c r="K989" s="202">
        <v>8</v>
      </c>
      <c r="L989" s="284" t="s">
        <v>13924</v>
      </c>
      <c r="M989" s="223"/>
      <c r="N989" s="203"/>
      <c r="O989" s="222" t="s">
        <v>326</v>
      </c>
    </row>
    <row r="990" spans="1:15" ht="29.25" customHeight="1">
      <c r="A990" s="221" t="s">
        <v>6334</v>
      </c>
      <c r="B990" s="221" t="s">
        <v>5857</v>
      </c>
      <c r="C990" s="222" t="s">
        <v>5858</v>
      </c>
      <c r="D990" s="222" t="s">
        <v>164</v>
      </c>
      <c r="E990" s="199" t="s">
        <v>163</v>
      </c>
      <c r="F990" s="200" t="s">
        <v>6337</v>
      </c>
      <c r="G990" s="200" t="s">
        <v>6338</v>
      </c>
      <c r="H990" s="200"/>
      <c r="I990" s="200">
        <v>45757</v>
      </c>
      <c r="J990" s="143">
        <f t="shared" si="15"/>
        <v>45757</v>
      </c>
      <c r="K990" s="202">
        <v>3</v>
      </c>
      <c r="L990" s="284" t="s">
        <v>13925</v>
      </c>
      <c r="M990" s="223"/>
      <c r="N990" s="203"/>
      <c r="O990" s="222" t="s">
        <v>326</v>
      </c>
    </row>
    <row r="991" spans="1:15" ht="29.25" customHeight="1">
      <c r="A991" s="221" t="s">
        <v>6334</v>
      </c>
      <c r="B991" s="221" t="s">
        <v>5857</v>
      </c>
      <c r="C991" s="222" t="s">
        <v>5858</v>
      </c>
      <c r="D991" s="222" t="s">
        <v>164</v>
      </c>
      <c r="E991" s="199" t="s">
        <v>176</v>
      </c>
      <c r="F991" s="200"/>
      <c r="G991" s="200"/>
      <c r="H991" s="200"/>
      <c r="I991" s="200">
        <v>45757</v>
      </c>
      <c r="J991" s="143">
        <f t="shared" si="15"/>
        <v>45757</v>
      </c>
      <c r="K991" s="202">
        <v>5</v>
      </c>
      <c r="L991" s="284" t="s">
        <v>13926</v>
      </c>
      <c r="M991" s="223"/>
      <c r="N991" s="203"/>
      <c r="O991" s="222" t="s">
        <v>326</v>
      </c>
    </row>
    <row r="992" spans="1:15" ht="29.25" customHeight="1">
      <c r="A992" s="221" t="s">
        <v>6334</v>
      </c>
      <c r="B992" s="221" t="s">
        <v>5857</v>
      </c>
      <c r="C992" s="222" t="s">
        <v>5858</v>
      </c>
      <c r="D992" s="222" t="s">
        <v>164</v>
      </c>
      <c r="E992" s="199" t="s">
        <v>178</v>
      </c>
      <c r="F992" s="200"/>
      <c r="G992" s="200"/>
      <c r="H992" s="200"/>
      <c r="I992" s="200">
        <v>45758</v>
      </c>
      <c r="J992" s="143">
        <f t="shared" si="15"/>
        <v>45758</v>
      </c>
      <c r="K992" s="202">
        <v>4</v>
      </c>
      <c r="L992" s="285" t="s">
        <v>13927</v>
      </c>
      <c r="M992" s="223"/>
      <c r="N992" s="203"/>
      <c r="O992" s="222" t="s">
        <v>326</v>
      </c>
    </row>
    <row r="993" spans="1:15" ht="29.25" customHeight="1">
      <c r="A993" s="221" t="s">
        <v>6334</v>
      </c>
      <c r="B993" s="221" t="s">
        <v>5857</v>
      </c>
      <c r="C993" s="222" t="s">
        <v>5858</v>
      </c>
      <c r="D993" s="222" t="s">
        <v>164</v>
      </c>
      <c r="E993" s="199" t="s">
        <v>176</v>
      </c>
      <c r="F993" s="200"/>
      <c r="G993" s="200"/>
      <c r="H993" s="200"/>
      <c r="I993" s="200">
        <v>45758</v>
      </c>
      <c r="J993" s="143">
        <f t="shared" si="15"/>
        <v>45758</v>
      </c>
      <c r="K993" s="202">
        <v>4</v>
      </c>
      <c r="L993" s="284" t="s">
        <v>13928</v>
      </c>
      <c r="M993" s="223"/>
      <c r="N993" s="203"/>
      <c r="O993" s="222" t="s">
        <v>326</v>
      </c>
    </row>
    <row r="994" spans="1:15" ht="29.25" customHeight="1">
      <c r="A994" s="221" t="s">
        <v>6334</v>
      </c>
      <c r="B994" s="221" t="s">
        <v>5857</v>
      </c>
      <c r="C994" s="222" t="s">
        <v>5858</v>
      </c>
      <c r="D994" s="222" t="s">
        <v>164</v>
      </c>
      <c r="E994" s="199" t="s">
        <v>176</v>
      </c>
      <c r="F994" s="200"/>
      <c r="G994" s="200"/>
      <c r="H994" s="200"/>
      <c r="I994" s="200">
        <v>45761</v>
      </c>
      <c r="J994" s="143">
        <f t="shared" si="15"/>
        <v>45761</v>
      </c>
      <c r="K994" s="202">
        <v>8</v>
      </c>
      <c r="L994" s="284" t="s">
        <v>13929</v>
      </c>
      <c r="M994" s="223"/>
      <c r="N994" s="203"/>
      <c r="O994" s="222" t="s">
        <v>326</v>
      </c>
    </row>
    <row r="995" spans="1:15" ht="29.25" customHeight="1">
      <c r="A995" s="221" t="s">
        <v>6334</v>
      </c>
      <c r="B995" s="221" t="s">
        <v>5857</v>
      </c>
      <c r="C995" s="222" t="s">
        <v>5858</v>
      </c>
      <c r="D995" s="222" t="s">
        <v>164</v>
      </c>
      <c r="E995" s="199" t="s">
        <v>176</v>
      </c>
      <c r="F995" s="200"/>
      <c r="G995" s="200"/>
      <c r="H995" s="200"/>
      <c r="I995" s="200">
        <v>45762</v>
      </c>
      <c r="J995" s="143">
        <f t="shared" si="15"/>
        <v>45762</v>
      </c>
      <c r="K995" s="202">
        <v>8</v>
      </c>
      <c r="L995" s="284" t="s">
        <v>13930</v>
      </c>
      <c r="M995" s="223"/>
      <c r="N995" s="203"/>
      <c r="O995" s="222" t="s">
        <v>326</v>
      </c>
    </row>
    <row r="996" spans="1:15" ht="29.25" customHeight="1">
      <c r="A996" s="221" t="s">
        <v>6334</v>
      </c>
      <c r="B996" s="221" t="s">
        <v>5857</v>
      </c>
      <c r="C996" s="222" t="s">
        <v>5858</v>
      </c>
      <c r="D996" s="222" t="s">
        <v>164</v>
      </c>
      <c r="E996" s="199" t="s">
        <v>176</v>
      </c>
      <c r="F996" s="200"/>
      <c r="G996" s="200"/>
      <c r="H996" s="200"/>
      <c r="I996" s="200">
        <v>45763</v>
      </c>
      <c r="J996" s="143">
        <f t="shared" si="15"/>
        <v>45763</v>
      </c>
      <c r="K996" s="202">
        <v>8</v>
      </c>
      <c r="L996" s="284" t="s">
        <v>13931</v>
      </c>
      <c r="M996" s="223"/>
      <c r="N996" s="203"/>
      <c r="O996" s="222" t="s">
        <v>326</v>
      </c>
    </row>
    <row r="997" spans="1:15" ht="29.25" customHeight="1">
      <c r="A997" s="221" t="s">
        <v>6334</v>
      </c>
      <c r="B997" s="221" t="s">
        <v>5857</v>
      </c>
      <c r="C997" s="222" t="s">
        <v>5858</v>
      </c>
      <c r="D997" s="222" t="s">
        <v>164</v>
      </c>
      <c r="E997" s="199" t="s">
        <v>176</v>
      </c>
      <c r="F997" s="200"/>
      <c r="G997" s="200"/>
      <c r="H997" s="200"/>
      <c r="I997" s="200">
        <v>45764</v>
      </c>
      <c r="J997" s="143">
        <f t="shared" si="15"/>
        <v>45764</v>
      </c>
      <c r="K997" s="202">
        <v>8</v>
      </c>
      <c r="L997" s="284" t="s">
        <v>13932</v>
      </c>
      <c r="M997" s="223"/>
      <c r="N997" s="203"/>
      <c r="O997" s="222" t="s">
        <v>326</v>
      </c>
    </row>
    <row r="998" spans="1:15" ht="29.25" customHeight="1">
      <c r="A998" s="221" t="s">
        <v>6334</v>
      </c>
      <c r="B998" s="221" t="s">
        <v>5857</v>
      </c>
      <c r="C998" s="222" t="s">
        <v>5858</v>
      </c>
      <c r="D998" s="222" t="s">
        <v>164</v>
      </c>
      <c r="E998" s="199" t="s">
        <v>176</v>
      </c>
      <c r="F998" s="200"/>
      <c r="G998" s="200"/>
      <c r="H998" s="200"/>
      <c r="I998" s="200">
        <v>45765</v>
      </c>
      <c r="J998" s="143">
        <f t="shared" si="15"/>
        <v>45765</v>
      </c>
      <c r="K998" s="202">
        <v>8</v>
      </c>
      <c r="L998" s="284" t="s">
        <v>13933</v>
      </c>
      <c r="M998" s="223"/>
      <c r="N998" s="203"/>
      <c r="O998" s="222" t="s">
        <v>326</v>
      </c>
    </row>
    <row r="999" spans="1:15" ht="29.25" customHeight="1">
      <c r="A999" s="221" t="s">
        <v>6334</v>
      </c>
      <c r="B999" s="221" t="s">
        <v>5857</v>
      </c>
      <c r="C999" s="222" t="s">
        <v>5858</v>
      </c>
      <c r="D999" s="222" t="s">
        <v>164</v>
      </c>
      <c r="E999" s="199" t="s">
        <v>176</v>
      </c>
      <c r="F999" s="200"/>
      <c r="G999" s="200"/>
      <c r="H999" s="200"/>
      <c r="I999" s="200">
        <v>45768</v>
      </c>
      <c r="J999" s="143">
        <f t="shared" si="15"/>
        <v>45768</v>
      </c>
      <c r="K999" s="202">
        <v>4</v>
      </c>
      <c r="L999" s="284" t="s">
        <v>13934</v>
      </c>
      <c r="M999" s="223"/>
      <c r="N999" s="203"/>
      <c r="O999" s="222" t="s">
        <v>326</v>
      </c>
    </row>
    <row r="1000" spans="1:15" ht="29.25" customHeight="1">
      <c r="A1000" s="221" t="s">
        <v>6334</v>
      </c>
      <c r="B1000" s="221" t="s">
        <v>5857</v>
      </c>
      <c r="C1000" s="222" t="s">
        <v>5858</v>
      </c>
      <c r="D1000" s="222" t="s">
        <v>164</v>
      </c>
      <c r="E1000" s="199" t="s">
        <v>166</v>
      </c>
      <c r="F1000" s="200"/>
      <c r="G1000" s="200"/>
      <c r="H1000" s="200"/>
      <c r="I1000" s="200">
        <v>45768</v>
      </c>
      <c r="J1000" s="143">
        <f t="shared" si="15"/>
        <v>45768</v>
      </c>
      <c r="K1000" s="202">
        <v>1</v>
      </c>
      <c r="L1000" s="284" t="s">
        <v>13935</v>
      </c>
      <c r="M1000" s="223"/>
      <c r="N1000" s="203"/>
      <c r="O1000" s="222" t="s">
        <v>326</v>
      </c>
    </row>
    <row r="1001" spans="1:15" ht="29.25" customHeight="1">
      <c r="A1001" s="221" t="s">
        <v>6334</v>
      </c>
      <c r="B1001" s="221" t="s">
        <v>5857</v>
      </c>
      <c r="C1001" s="222" t="s">
        <v>5858</v>
      </c>
      <c r="D1001" s="222" t="s">
        <v>164</v>
      </c>
      <c r="E1001" s="199" t="s">
        <v>171</v>
      </c>
      <c r="F1001" s="200" t="s">
        <v>2241</v>
      </c>
      <c r="G1001" s="200" t="s">
        <v>2242</v>
      </c>
      <c r="H1001" s="200" t="s">
        <v>2401</v>
      </c>
      <c r="I1001" s="200">
        <v>45768</v>
      </c>
      <c r="J1001" s="143">
        <f t="shared" si="15"/>
        <v>45768</v>
      </c>
      <c r="K1001" s="202">
        <v>3</v>
      </c>
      <c r="L1001" s="284" t="s">
        <v>13936</v>
      </c>
      <c r="M1001" s="223"/>
      <c r="N1001" s="203">
        <v>28.9375</v>
      </c>
      <c r="O1001" s="222" t="s">
        <v>968</v>
      </c>
    </row>
    <row r="1002" spans="1:15" ht="29.25" customHeight="1">
      <c r="A1002" s="221" t="s">
        <v>6334</v>
      </c>
      <c r="B1002" s="221" t="s">
        <v>5857</v>
      </c>
      <c r="C1002" s="222" t="s">
        <v>5858</v>
      </c>
      <c r="D1002" s="222" t="s">
        <v>164</v>
      </c>
      <c r="E1002" s="199" t="s">
        <v>176</v>
      </c>
      <c r="F1002" s="200"/>
      <c r="G1002" s="200"/>
      <c r="H1002" s="200"/>
      <c r="I1002" s="200">
        <v>45769</v>
      </c>
      <c r="J1002" s="143">
        <f t="shared" si="15"/>
        <v>45769</v>
      </c>
      <c r="K1002" s="202">
        <v>4</v>
      </c>
      <c r="L1002" s="284" t="s">
        <v>13939</v>
      </c>
      <c r="M1002" s="223"/>
      <c r="N1002" s="203"/>
      <c r="O1002" s="222" t="s">
        <v>326</v>
      </c>
    </row>
    <row r="1003" spans="1:15" ht="29.25" customHeight="1">
      <c r="A1003" s="221" t="s">
        <v>6334</v>
      </c>
      <c r="B1003" s="221" t="s">
        <v>5857</v>
      </c>
      <c r="C1003" s="222" t="s">
        <v>5858</v>
      </c>
      <c r="D1003" s="222" t="s">
        <v>164</v>
      </c>
      <c r="E1003" s="199" t="s">
        <v>166</v>
      </c>
      <c r="F1003" s="200"/>
      <c r="G1003" s="200"/>
      <c r="H1003" s="200"/>
      <c r="I1003" s="200">
        <v>45769</v>
      </c>
      <c r="J1003" s="143">
        <f t="shared" si="15"/>
        <v>45769</v>
      </c>
      <c r="K1003" s="202">
        <v>1</v>
      </c>
      <c r="L1003" s="284" t="s">
        <v>13940</v>
      </c>
      <c r="M1003" s="223"/>
      <c r="N1003" s="203"/>
      <c r="O1003" s="222" t="s">
        <v>326</v>
      </c>
    </row>
    <row r="1004" spans="1:15" ht="29.25" customHeight="1">
      <c r="A1004" s="221" t="s">
        <v>6334</v>
      </c>
      <c r="B1004" s="221" t="s">
        <v>5857</v>
      </c>
      <c r="C1004" s="222" t="s">
        <v>5858</v>
      </c>
      <c r="D1004" s="222" t="s">
        <v>164</v>
      </c>
      <c r="E1004" s="199" t="s">
        <v>163</v>
      </c>
      <c r="F1004" s="200" t="s">
        <v>6337</v>
      </c>
      <c r="G1004" s="200" t="s">
        <v>6338</v>
      </c>
      <c r="H1004" s="200" t="s">
        <v>6350</v>
      </c>
      <c r="I1004" s="200">
        <v>45769</v>
      </c>
      <c r="J1004" s="143">
        <f t="shared" si="15"/>
        <v>45769</v>
      </c>
      <c r="K1004" s="202">
        <v>1</v>
      </c>
      <c r="L1004" s="284" t="s">
        <v>13937</v>
      </c>
      <c r="M1004" s="223"/>
      <c r="N1004" s="203">
        <v>1.25</v>
      </c>
      <c r="O1004" s="222" t="s">
        <v>958</v>
      </c>
    </row>
    <row r="1005" spans="1:15" ht="29.25" customHeight="1">
      <c r="A1005" s="221" t="s">
        <v>6334</v>
      </c>
      <c r="B1005" s="221" t="s">
        <v>5857</v>
      </c>
      <c r="C1005" s="222" t="s">
        <v>5858</v>
      </c>
      <c r="D1005" s="222" t="s">
        <v>164</v>
      </c>
      <c r="E1005" s="199" t="s">
        <v>171</v>
      </c>
      <c r="F1005" s="200" t="s">
        <v>2241</v>
      </c>
      <c r="G1005" s="200" t="s">
        <v>2242</v>
      </c>
      <c r="H1005" s="200" t="s">
        <v>2401</v>
      </c>
      <c r="I1005" s="200">
        <v>45769</v>
      </c>
      <c r="J1005" s="143">
        <f t="shared" si="15"/>
        <v>45769</v>
      </c>
      <c r="K1005" s="202">
        <v>2</v>
      </c>
      <c r="L1005" s="284" t="s">
        <v>13938</v>
      </c>
      <c r="M1005" s="223"/>
      <c r="N1005" s="203">
        <v>28.9375</v>
      </c>
      <c r="O1005" s="222" t="s">
        <v>968</v>
      </c>
    </row>
    <row r="1006" spans="1:15" ht="29.25" customHeight="1">
      <c r="A1006" s="221" t="s">
        <v>6334</v>
      </c>
      <c r="B1006" s="221" t="s">
        <v>5857</v>
      </c>
      <c r="C1006" s="222" t="s">
        <v>5858</v>
      </c>
      <c r="D1006" s="222" t="s">
        <v>164</v>
      </c>
      <c r="E1006" s="199" t="s">
        <v>176</v>
      </c>
      <c r="F1006" s="200"/>
      <c r="G1006" s="200"/>
      <c r="H1006" s="200"/>
      <c r="I1006" s="200">
        <v>45770</v>
      </c>
      <c r="J1006" s="143">
        <f t="shared" si="15"/>
        <v>45770</v>
      </c>
      <c r="K1006" s="202">
        <v>3</v>
      </c>
      <c r="L1006" s="284" t="s">
        <v>13941</v>
      </c>
      <c r="M1006" s="223"/>
      <c r="N1006" s="203"/>
      <c r="O1006" s="222" t="s">
        <v>326</v>
      </c>
    </row>
    <row r="1007" spans="1:15" ht="29.25" customHeight="1">
      <c r="A1007" s="221" t="s">
        <v>6334</v>
      </c>
      <c r="B1007" s="221" t="s">
        <v>5857</v>
      </c>
      <c r="C1007" s="222" t="s">
        <v>5858</v>
      </c>
      <c r="D1007" s="222" t="s">
        <v>164</v>
      </c>
      <c r="E1007" s="199" t="s">
        <v>176</v>
      </c>
      <c r="F1007" s="200"/>
      <c r="G1007" s="200"/>
      <c r="H1007" s="200"/>
      <c r="I1007" s="200">
        <v>45770</v>
      </c>
      <c r="J1007" s="143">
        <f t="shared" si="15"/>
        <v>45770</v>
      </c>
      <c r="K1007" s="202">
        <v>4</v>
      </c>
      <c r="L1007" s="284" t="s">
        <v>13942</v>
      </c>
      <c r="M1007" s="223"/>
      <c r="N1007" s="203"/>
      <c r="O1007" s="222" t="s">
        <v>326</v>
      </c>
    </row>
    <row r="1008" spans="1:15" ht="29.25" customHeight="1">
      <c r="A1008" s="221" t="s">
        <v>6334</v>
      </c>
      <c r="B1008" s="221" t="s">
        <v>5857</v>
      </c>
      <c r="C1008" s="222" t="s">
        <v>5858</v>
      </c>
      <c r="D1008" s="222" t="s">
        <v>164</v>
      </c>
      <c r="E1008" s="199" t="s">
        <v>166</v>
      </c>
      <c r="F1008" s="200"/>
      <c r="G1008" s="200"/>
      <c r="H1008" s="200"/>
      <c r="I1008" s="200">
        <v>45770</v>
      </c>
      <c r="J1008" s="143">
        <f t="shared" si="15"/>
        <v>45770</v>
      </c>
      <c r="K1008" s="202">
        <v>1</v>
      </c>
      <c r="L1008" s="284" t="s">
        <v>13943</v>
      </c>
      <c r="M1008" s="223"/>
      <c r="N1008" s="203"/>
      <c r="O1008" s="222" t="s">
        <v>326</v>
      </c>
    </row>
    <row r="1009" spans="1:15" ht="29.25" customHeight="1">
      <c r="A1009" s="221" t="s">
        <v>6334</v>
      </c>
      <c r="B1009" s="221" t="s">
        <v>5857</v>
      </c>
      <c r="C1009" s="222" t="s">
        <v>5858</v>
      </c>
      <c r="D1009" s="222" t="s">
        <v>164</v>
      </c>
      <c r="E1009" s="199" t="s">
        <v>166</v>
      </c>
      <c r="F1009" s="200"/>
      <c r="G1009" s="200"/>
      <c r="H1009" s="200"/>
      <c r="I1009" s="200">
        <v>45771</v>
      </c>
      <c r="J1009" s="143">
        <f t="shared" si="15"/>
        <v>45771</v>
      </c>
      <c r="K1009" s="202">
        <v>1</v>
      </c>
      <c r="L1009" s="284" t="s">
        <v>13946</v>
      </c>
      <c r="M1009" s="223"/>
      <c r="N1009" s="203"/>
      <c r="O1009" s="222" t="s">
        <v>326</v>
      </c>
    </row>
    <row r="1010" spans="1:15" ht="29.25" customHeight="1">
      <c r="A1010" s="221" t="s">
        <v>6334</v>
      </c>
      <c r="B1010" s="221" t="s">
        <v>5857</v>
      </c>
      <c r="C1010" s="222" t="s">
        <v>5858</v>
      </c>
      <c r="D1010" s="222" t="s">
        <v>164</v>
      </c>
      <c r="E1010" s="199" t="s">
        <v>176</v>
      </c>
      <c r="F1010" s="200"/>
      <c r="G1010" s="200"/>
      <c r="H1010" s="200"/>
      <c r="I1010" s="200">
        <v>45771</v>
      </c>
      <c r="J1010" s="143">
        <f t="shared" si="15"/>
        <v>45771</v>
      </c>
      <c r="K1010" s="202">
        <v>5</v>
      </c>
      <c r="L1010" s="284" t="s">
        <v>13944</v>
      </c>
      <c r="M1010" s="223"/>
      <c r="N1010" s="203"/>
      <c r="O1010" s="222" t="s">
        <v>326</v>
      </c>
    </row>
    <row r="1011" spans="1:15" ht="29.25" customHeight="1">
      <c r="A1011" s="221" t="s">
        <v>6334</v>
      </c>
      <c r="B1011" s="221" t="s">
        <v>5857</v>
      </c>
      <c r="C1011" s="222" t="s">
        <v>5858</v>
      </c>
      <c r="D1011" s="222" t="s">
        <v>164</v>
      </c>
      <c r="E1011" s="199" t="s">
        <v>171</v>
      </c>
      <c r="F1011" s="200" t="s">
        <v>2241</v>
      </c>
      <c r="G1011" s="200" t="s">
        <v>2242</v>
      </c>
      <c r="H1011" s="200" t="s">
        <v>2401</v>
      </c>
      <c r="I1011" s="200">
        <v>45771</v>
      </c>
      <c r="J1011" s="143">
        <f t="shared" si="15"/>
        <v>45771</v>
      </c>
      <c r="K1011" s="202">
        <v>2</v>
      </c>
      <c r="L1011" s="284" t="s">
        <v>13945</v>
      </c>
      <c r="M1011" s="223"/>
      <c r="N1011" s="203">
        <v>28.9375</v>
      </c>
      <c r="O1011" s="222" t="s">
        <v>968</v>
      </c>
    </row>
    <row r="1012" spans="1:15" ht="29.25" customHeight="1">
      <c r="A1012" s="221" t="s">
        <v>6334</v>
      </c>
      <c r="B1012" s="221" t="s">
        <v>5857</v>
      </c>
      <c r="C1012" s="222" t="s">
        <v>5858</v>
      </c>
      <c r="D1012" s="222" t="s">
        <v>164</v>
      </c>
      <c r="E1012" s="199" t="s">
        <v>166</v>
      </c>
      <c r="F1012" s="200"/>
      <c r="G1012" s="200"/>
      <c r="H1012" s="200"/>
      <c r="I1012" s="200">
        <v>45772</v>
      </c>
      <c r="J1012" s="143">
        <f t="shared" si="15"/>
        <v>45772</v>
      </c>
      <c r="K1012" s="202">
        <v>1</v>
      </c>
      <c r="L1012" s="284" t="s">
        <v>13947</v>
      </c>
      <c r="M1012" s="223"/>
      <c r="N1012" s="203"/>
      <c r="O1012" s="222" t="s">
        <v>326</v>
      </c>
    </row>
    <row r="1013" spans="1:15" ht="29.25" customHeight="1">
      <c r="A1013" s="221" t="s">
        <v>6334</v>
      </c>
      <c r="B1013" s="221" t="s">
        <v>5857</v>
      </c>
      <c r="C1013" s="222" t="s">
        <v>5858</v>
      </c>
      <c r="D1013" s="222" t="s">
        <v>164</v>
      </c>
      <c r="E1013" s="199" t="s">
        <v>166</v>
      </c>
      <c r="F1013" s="200"/>
      <c r="G1013" s="200"/>
      <c r="H1013" s="200"/>
      <c r="I1013" s="200">
        <v>45772</v>
      </c>
      <c r="J1013" s="143">
        <f t="shared" si="15"/>
        <v>45772</v>
      </c>
      <c r="K1013" s="202">
        <v>1</v>
      </c>
      <c r="L1013" s="284" t="s">
        <v>13948</v>
      </c>
      <c r="M1013" s="223"/>
      <c r="N1013" s="203"/>
      <c r="O1013" s="222" t="s">
        <v>326</v>
      </c>
    </row>
    <row r="1014" spans="1:15" ht="29.25" customHeight="1">
      <c r="A1014" s="221" t="s">
        <v>6334</v>
      </c>
      <c r="B1014" s="221" t="s">
        <v>5857</v>
      </c>
      <c r="C1014" s="222" t="s">
        <v>5858</v>
      </c>
      <c r="D1014" s="222" t="s">
        <v>164</v>
      </c>
      <c r="E1014" s="199" t="s">
        <v>176</v>
      </c>
      <c r="F1014" s="200"/>
      <c r="G1014" s="200"/>
      <c r="H1014" s="200"/>
      <c r="I1014" s="200">
        <v>45772</v>
      </c>
      <c r="J1014" s="143">
        <f t="shared" si="15"/>
        <v>45772</v>
      </c>
      <c r="K1014" s="202">
        <v>3</v>
      </c>
      <c r="L1014" s="284" t="s">
        <v>13949</v>
      </c>
      <c r="M1014" s="223"/>
      <c r="N1014" s="203"/>
      <c r="O1014" s="222" t="s">
        <v>326</v>
      </c>
    </row>
    <row r="1015" spans="1:15" ht="29.25" customHeight="1">
      <c r="A1015" s="221" t="s">
        <v>6334</v>
      </c>
      <c r="B1015" s="221" t="s">
        <v>5857</v>
      </c>
      <c r="C1015" s="222" t="s">
        <v>5858</v>
      </c>
      <c r="D1015" s="222" t="s">
        <v>164</v>
      </c>
      <c r="E1015" s="199" t="s">
        <v>171</v>
      </c>
      <c r="F1015" s="200" t="s">
        <v>2241</v>
      </c>
      <c r="G1015" s="200" t="s">
        <v>2242</v>
      </c>
      <c r="H1015" s="200" t="s">
        <v>2401</v>
      </c>
      <c r="I1015" s="200">
        <v>45772</v>
      </c>
      <c r="J1015" s="143">
        <f t="shared" si="15"/>
        <v>45772</v>
      </c>
      <c r="K1015" s="202">
        <v>3</v>
      </c>
      <c r="L1015" s="284" t="s">
        <v>13950</v>
      </c>
      <c r="M1015" s="223"/>
      <c r="N1015" s="203">
        <v>28.9375</v>
      </c>
      <c r="O1015" s="222" t="s">
        <v>968</v>
      </c>
    </row>
    <row r="1016" spans="1:15" ht="29.25" customHeight="1">
      <c r="A1016" s="221" t="s">
        <v>6334</v>
      </c>
      <c r="B1016" s="221" t="s">
        <v>5857</v>
      </c>
      <c r="C1016" s="222" t="s">
        <v>5858</v>
      </c>
      <c r="D1016" s="222" t="s">
        <v>164</v>
      </c>
      <c r="E1016" s="199" t="s">
        <v>166</v>
      </c>
      <c r="F1016" s="200"/>
      <c r="G1016" s="200"/>
      <c r="H1016" s="200"/>
      <c r="I1016" s="200">
        <v>45775</v>
      </c>
      <c r="J1016" s="143">
        <f t="shared" si="15"/>
        <v>45775</v>
      </c>
      <c r="K1016" s="202">
        <v>1</v>
      </c>
      <c r="L1016" s="284" t="s">
        <v>13952</v>
      </c>
      <c r="M1016" s="223"/>
      <c r="N1016" s="203"/>
      <c r="O1016" s="222" t="s">
        <v>326</v>
      </c>
    </row>
    <row r="1017" spans="1:15" ht="29.25" customHeight="1">
      <c r="A1017" s="221" t="s">
        <v>6334</v>
      </c>
      <c r="B1017" s="221" t="s">
        <v>5857</v>
      </c>
      <c r="C1017" s="222" t="s">
        <v>5858</v>
      </c>
      <c r="D1017" s="222" t="s">
        <v>164</v>
      </c>
      <c r="E1017" s="199" t="s">
        <v>166</v>
      </c>
      <c r="F1017" s="200"/>
      <c r="G1017" s="200"/>
      <c r="H1017" s="200"/>
      <c r="I1017" s="200">
        <v>45775</v>
      </c>
      <c r="J1017" s="143">
        <f t="shared" si="15"/>
        <v>45775</v>
      </c>
      <c r="K1017" s="202">
        <v>2</v>
      </c>
      <c r="L1017" s="285" t="s">
        <v>13953</v>
      </c>
      <c r="M1017" s="223"/>
      <c r="N1017" s="203"/>
      <c r="O1017" s="222" t="s">
        <v>326</v>
      </c>
    </row>
    <row r="1018" spans="1:15" ht="29.25" customHeight="1">
      <c r="A1018" s="221" t="s">
        <v>6334</v>
      </c>
      <c r="B1018" s="221" t="s">
        <v>5857</v>
      </c>
      <c r="C1018" s="222" t="s">
        <v>5858</v>
      </c>
      <c r="D1018" s="222" t="s">
        <v>164</v>
      </c>
      <c r="E1018" s="199" t="s">
        <v>171</v>
      </c>
      <c r="F1018" s="200" t="s">
        <v>2241</v>
      </c>
      <c r="G1018" s="200" t="s">
        <v>2242</v>
      </c>
      <c r="H1018" s="200" t="s">
        <v>2401</v>
      </c>
      <c r="I1018" s="200">
        <v>45775</v>
      </c>
      <c r="J1018" s="143">
        <f t="shared" si="15"/>
        <v>45775</v>
      </c>
      <c r="K1018" s="202">
        <v>5</v>
      </c>
      <c r="L1018" s="284" t="s">
        <v>13951</v>
      </c>
      <c r="M1018" s="223"/>
      <c r="N1018" s="203">
        <v>28.9375</v>
      </c>
      <c r="O1018" s="222" t="s">
        <v>968</v>
      </c>
    </row>
    <row r="1019" spans="1:15" ht="29.25" customHeight="1">
      <c r="A1019" s="221" t="s">
        <v>6334</v>
      </c>
      <c r="B1019" s="221" t="s">
        <v>5857</v>
      </c>
      <c r="C1019" s="222" t="s">
        <v>5858</v>
      </c>
      <c r="D1019" s="222" t="s">
        <v>164</v>
      </c>
      <c r="E1019" s="199" t="s">
        <v>166</v>
      </c>
      <c r="F1019" s="200"/>
      <c r="G1019" s="200"/>
      <c r="H1019" s="200"/>
      <c r="I1019" s="200">
        <v>45776</v>
      </c>
      <c r="J1019" s="143">
        <f t="shared" si="15"/>
        <v>45776</v>
      </c>
      <c r="K1019" s="202">
        <v>2</v>
      </c>
      <c r="L1019" s="285" t="s">
        <v>13954</v>
      </c>
      <c r="M1019" s="223"/>
      <c r="N1019" s="203"/>
      <c r="O1019" s="222" t="s">
        <v>326</v>
      </c>
    </row>
    <row r="1020" spans="1:15" ht="29.25" customHeight="1">
      <c r="A1020" s="221" t="s">
        <v>6334</v>
      </c>
      <c r="B1020" s="221" t="s">
        <v>5857</v>
      </c>
      <c r="C1020" s="222" t="s">
        <v>5858</v>
      </c>
      <c r="D1020" s="222" t="s">
        <v>164</v>
      </c>
      <c r="E1020" s="199" t="s">
        <v>166</v>
      </c>
      <c r="F1020" s="200"/>
      <c r="G1020" s="200"/>
      <c r="H1020" s="200"/>
      <c r="I1020" s="200">
        <v>45776</v>
      </c>
      <c r="J1020" s="143">
        <f t="shared" si="15"/>
        <v>45776</v>
      </c>
      <c r="K1020" s="202">
        <v>1</v>
      </c>
      <c r="L1020" s="284" t="s">
        <v>13955</v>
      </c>
      <c r="M1020" s="223"/>
      <c r="N1020" s="203"/>
      <c r="O1020" s="222" t="s">
        <v>326</v>
      </c>
    </row>
    <row r="1021" spans="1:15" ht="29.25" customHeight="1">
      <c r="A1021" s="221" t="s">
        <v>6334</v>
      </c>
      <c r="B1021" s="221" t="s">
        <v>5857</v>
      </c>
      <c r="C1021" s="222" t="s">
        <v>5858</v>
      </c>
      <c r="D1021" s="222" t="s">
        <v>164</v>
      </c>
      <c r="E1021" s="199" t="s">
        <v>171</v>
      </c>
      <c r="F1021" s="200" t="s">
        <v>2241</v>
      </c>
      <c r="G1021" s="200" t="s">
        <v>2242</v>
      </c>
      <c r="H1021" s="200" t="s">
        <v>2401</v>
      </c>
      <c r="I1021" s="200">
        <v>45776</v>
      </c>
      <c r="J1021" s="143">
        <f t="shared" si="15"/>
        <v>45776</v>
      </c>
      <c r="K1021" s="202">
        <v>5</v>
      </c>
      <c r="L1021" s="284" t="s">
        <v>13956</v>
      </c>
      <c r="M1021" s="223"/>
      <c r="N1021" s="203">
        <v>28.9375</v>
      </c>
      <c r="O1021" s="222" t="s">
        <v>968</v>
      </c>
    </row>
    <row r="1022" spans="1:15" ht="29.25" customHeight="1">
      <c r="A1022" s="221" t="s">
        <v>6334</v>
      </c>
      <c r="B1022" s="221" t="s">
        <v>5857</v>
      </c>
      <c r="C1022" s="222" t="s">
        <v>5858</v>
      </c>
      <c r="D1022" s="222" t="s">
        <v>164</v>
      </c>
      <c r="E1022" s="199" t="s">
        <v>166</v>
      </c>
      <c r="F1022" s="200"/>
      <c r="G1022" s="200"/>
      <c r="H1022" s="200"/>
      <c r="I1022" s="200">
        <v>45777</v>
      </c>
      <c r="J1022" s="143">
        <f t="shared" si="15"/>
        <v>45777</v>
      </c>
      <c r="K1022" s="202">
        <v>1</v>
      </c>
      <c r="L1022" s="284" t="s">
        <v>13958</v>
      </c>
      <c r="M1022" s="223"/>
      <c r="N1022" s="203"/>
      <c r="O1022" s="222" t="s">
        <v>326</v>
      </c>
    </row>
    <row r="1023" spans="1:15" ht="29.25" customHeight="1">
      <c r="A1023" s="221" t="s">
        <v>6334</v>
      </c>
      <c r="B1023" s="221" t="s">
        <v>5857</v>
      </c>
      <c r="C1023" s="222" t="s">
        <v>5858</v>
      </c>
      <c r="D1023" s="222" t="s">
        <v>164</v>
      </c>
      <c r="E1023" s="199" t="s">
        <v>171</v>
      </c>
      <c r="F1023" s="200" t="s">
        <v>2241</v>
      </c>
      <c r="G1023" s="200" t="s">
        <v>2242</v>
      </c>
      <c r="H1023" s="200" t="s">
        <v>2401</v>
      </c>
      <c r="I1023" s="200">
        <v>45777</v>
      </c>
      <c r="J1023" s="143">
        <f t="shared" si="15"/>
        <v>45777</v>
      </c>
      <c r="K1023" s="202">
        <v>7</v>
      </c>
      <c r="L1023" s="284" t="s">
        <v>13957</v>
      </c>
      <c r="M1023" s="223"/>
      <c r="N1023" s="203">
        <v>28.9375</v>
      </c>
      <c r="O1023" s="222" t="s">
        <v>968</v>
      </c>
    </row>
    <row r="1024" spans="1:15" ht="29.25" customHeight="1">
      <c r="A1024" s="221" t="s">
        <v>6334</v>
      </c>
      <c r="B1024" s="221" t="s">
        <v>5857</v>
      </c>
      <c r="C1024" s="222" t="s">
        <v>5858</v>
      </c>
      <c r="D1024" s="222" t="s">
        <v>164</v>
      </c>
      <c r="E1024" s="199" t="s">
        <v>165</v>
      </c>
      <c r="F1024" s="200"/>
      <c r="G1024" s="200"/>
      <c r="H1024" s="200"/>
      <c r="I1024" s="200">
        <v>45778</v>
      </c>
      <c r="J1024" s="143">
        <f t="shared" si="15"/>
        <v>45778</v>
      </c>
      <c r="K1024" s="202">
        <v>8</v>
      </c>
      <c r="L1024" s="285" t="s">
        <v>7757</v>
      </c>
      <c r="M1024" s="223"/>
      <c r="N1024" s="203"/>
      <c r="O1024" s="222" t="s">
        <v>326</v>
      </c>
    </row>
    <row r="1025" spans="1:15" ht="29.25" customHeight="1">
      <c r="A1025" s="221" t="s">
        <v>6334</v>
      </c>
      <c r="B1025" s="221" t="s">
        <v>5857</v>
      </c>
      <c r="C1025" s="222" t="s">
        <v>5858</v>
      </c>
      <c r="D1025" s="222" t="s">
        <v>164</v>
      </c>
      <c r="E1025" s="199" t="s">
        <v>178</v>
      </c>
      <c r="F1025" s="200" t="s">
        <v>6337</v>
      </c>
      <c r="G1025" s="200" t="s">
        <v>6338</v>
      </c>
      <c r="H1025" s="200"/>
      <c r="I1025" s="200">
        <v>45779</v>
      </c>
      <c r="J1025" s="143">
        <f t="shared" si="15"/>
        <v>45779</v>
      </c>
      <c r="K1025" s="202">
        <v>2</v>
      </c>
      <c r="L1025" s="285" t="s">
        <v>13959</v>
      </c>
      <c r="M1025" s="223"/>
      <c r="N1025" s="203"/>
      <c r="O1025" s="222" t="s">
        <v>326</v>
      </c>
    </row>
    <row r="1026" spans="1:15" ht="29.25" customHeight="1">
      <c r="A1026" s="221" t="s">
        <v>6334</v>
      </c>
      <c r="B1026" s="221" t="s">
        <v>5857</v>
      </c>
      <c r="C1026" s="222" t="s">
        <v>5858</v>
      </c>
      <c r="D1026" s="222" t="s">
        <v>164</v>
      </c>
      <c r="E1026" s="199" t="s">
        <v>166</v>
      </c>
      <c r="F1026" s="200"/>
      <c r="G1026" s="200"/>
      <c r="H1026" s="200"/>
      <c r="I1026" s="200">
        <v>45779</v>
      </c>
      <c r="J1026" s="143">
        <f t="shared" si="15"/>
        <v>45779</v>
      </c>
      <c r="K1026" s="202">
        <v>1</v>
      </c>
      <c r="L1026" s="284" t="s">
        <v>13960</v>
      </c>
      <c r="M1026" s="223"/>
      <c r="N1026" s="203"/>
      <c r="O1026" s="222" t="s">
        <v>326</v>
      </c>
    </row>
    <row r="1027" spans="1:15" ht="29.25" customHeight="1">
      <c r="A1027" s="221" t="s">
        <v>6334</v>
      </c>
      <c r="B1027" s="221" t="s">
        <v>5857</v>
      </c>
      <c r="C1027" s="222" t="s">
        <v>5858</v>
      </c>
      <c r="D1027" s="222" t="s">
        <v>164</v>
      </c>
      <c r="E1027" s="199" t="s">
        <v>171</v>
      </c>
      <c r="F1027" s="200" t="s">
        <v>2241</v>
      </c>
      <c r="G1027" s="200" t="s">
        <v>2242</v>
      </c>
      <c r="H1027" s="200" t="s">
        <v>2401</v>
      </c>
      <c r="I1027" s="200">
        <v>45779</v>
      </c>
      <c r="J1027" s="143">
        <f t="shared" ref="J1027:J1090" si="16">I1027</f>
        <v>45779</v>
      </c>
      <c r="K1027" s="202">
        <v>5</v>
      </c>
      <c r="L1027" s="284" t="s">
        <v>13961</v>
      </c>
      <c r="M1027" s="223"/>
      <c r="N1027" s="203">
        <v>28.9375</v>
      </c>
      <c r="O1027" s="222" t="s">
        <v>968</v>
      </c>
    </row>
    <row r="1028" spans="1:15" ht="29.25" customHeight="1">
      <c r="A1028" s="221" t="s">
        <v>6334</v>
      </c>
      <c r="B1028" s="221" t="s">
        <v>5857</v>
      </c>
      <c r="C1028" s="222" t="s">
        <v>5858</v>
      </c>
      <c r="D1028" s="222" t="s">
        <v>164</v>
      </c>
      <c r="E1028" s="199" t="s">
        <v>166</v>
      </c>
      <c r="F1028" s="200"/>
      <c r="G1028" s="200"/>
      <c r="H1028" s="200"/>
      <c r="I1028" s="200">
        <v>45782</v>
      </c>
      <c r="J1028" s="143">
        <f t="shared" si="16"/>
        <v>45782</v>
      </c>
      <c r="K1028" s="202">
        <v>1</v>
      </c>
      <c r="L1028" s="284" t="s">
        <v>13962</v>
      </c>
      <c r="M1028" s="223"/>
      <c r="N1028" s="203"/>
      <c r="O1028" s="222" t="s">
        <v>326</v>
      </c>
    </row>
    <row r="1029" spans="1:15" ht="29.25" customHeight="1">
      <c r="A1029" s="221" t="s">
        <v>6334</v>
      </c>
      <c r="B1029" s="221" t="s">
        <v>5857</v>
      </c>
      <c r="C1029" s="222" t="s">
        <v>5858</v>
      </c>
      <c r="D1029" s="222" t="s">
        <v>164</v>
      </c>
      <c r="E1029" s="199" t="s">
        <v>171</v>
      </c>
      <c r="F1029" s="200" t="s">
        <v>2241</v>
      </c>
      <c r="G1029" s="200" t="s">
        <v>2242</v>
      </c>
      <c r="H1029" s="200" t="s">
        <v>2401</v>
      </c>
      <c r="I1029" s="200">
        <v>45782</v>
      </c>
      <c r="J1029" s="143">
        <f t="shared" si="16"/>
        <v>45782</v>
      </c>
      <c r="K1029" s="202">
        <v>7</v>
      </c>
      <c r="L1029" s="284" t="s">
        <v>13963</v>
      </c>
      <c r="M1029" s="223"/>
      <c r="N1029" s="203">
        <v>28.9375</v>
      </c>
      <c r="O1029" s="222" t="s">
        <v>968</v>
      </c>
    </row>
    <row r="1030" spans="1:15" ht="29.25" customHeight="1">
      <c r="A1030" s="221" t="s">
        <v>6334</v>
      </c>
      <c r="B1030" s="221" t="s">
        <v>5857</v>
      </c>
      <c r="C1030" s="222" t="s">
        <v>5858</v>
      </c>
      <c r="D1030" s="222" t="s">
        <v>164</v>
      </c>
      <c r="E1030" s="199" t="s">
        <v>166</v>
      </c>
      <c r="F1030" s="200"/>
      <c r="G1030" s="200"/>
      <c r="H1030" s="200"/>
      <c r="I1030" s="200">
        <v>45783</v>
      </c>
      <c r="J1030" s="143">
        <f t="shared" si="16"/>
        <v>45783</v>
      </c>
      <c r="K1030" s="202">
        <v>1</v>
      </c>
      <c r="L1030" s="284" t="s">
        <v>13964</v>
      </c>
      <c r="M1030" s="223"/>
      <c r="N1030" s="203"/>
      <c r="O1030" s="222" t="s">
        <v>326</v>
      </c>
    </row>
    <row r="1031" spans="1:15" ht="29.25" customHeight="1">
      <c r="A1031" s="221" t="s">
        <v>6334</v>
      </c>
      <c r="B1031" s="221" t="s">
        <v>5857</v>
      </c>
      <c r="C1031" s="222" t="s">
        <v>5858</v>
      </c>
      <c r="D1031" s="222" t="s">
        <v>164</v>
      </c>
      <c r="E1031" s="199" t="s">
        <v>178</v>
      </c>
      <c r="F1031" s="200" t="s">
        <v>6337</v>
      </c>
      <c r="G1031" s="200" t="s">
        <v>6338</v>
      </c>
      <c r="H1031" s="200"/>
      <c r="I1031" s="200">
        <v>45783</v>
      </c>
      <c r="J1031" s="143">
        <f t="shared" si="16"/>
        <v>45783</v>
      </c>
      <c r="K1031" s="202">
        <v>1</v>
      </c>
      <c r="L1031" s="285" t="s">
        <v>7758</v>
      </c>
      <c r="M1031" s="223"/>
      <c r="N1031" s="203"/>
      <c r="O1031" s="222" t="s">
        <v>326</v>
      </c>
    </row>
    <row r="1032" spans="1:15" ht="29.25" customHeight="1">
      <c r="A1032" s="221" t="s">
        <v>6334</v>
      </c>
      <c r="B1032" s="221" t="s">
        <v>5857</v>
      </c>
      <c r="C1032" s="222" t="s">
        <v>5858</v>
      </c>
      <c r="D1032" s="222" t="s">
        <v>164</v>
      </c>
      <c r="E1032" s="199" t="s">
        <v>171</v>
      </c>
      <c r="F1032" s="200" t="s">
        <v>2241</v>
      </c>
      <c r="G1032" s="200" t="s">
        <v>2242</v>
      </c>
      <c r="H1032" s="200" t="s">
        <v>2401</v>
      </c>
      <c r="I1032" s="200">
        <v>45783</v>
      </c>
      <c r="J1032" s="143">
        <f t="shared" si="16"/>
        <v>45783</v>
      </c>
      <c r="K1032" s="202">
        <v>6</v>
      </c>
      <c r="L1032" s="284" t="s">
        <v>13965</v>
      </c>
      <c r="M1032" s="223"/>
      <c r="N1032" s="203">
        <v>28.9375</v>
      </c>
      <c r="O1032" s="222" t="s">
        <v>968</v>
      </c>
    </row>
    <row r="1033" spans="1:15" ht="29.25" customHeight="1">
      <c r="A1033" s="221" t="s">
        <v>6334</v>
      </c>
      <c r="B1033" s="221" t="s">
        <v>5857</v>
      </c>
      <c r="C1033" s="222" t="s">
        <v>5858</v>
      </c>
      <c r="D1033" s="222" t="s">
        <v>164</v>
      </c>
      <c r="E1033" s="199" t="s">
        <v>166</v>
      </c>
      <c r="F1033" s="200"/>
      <c r="G1033" s="200"/>
      <c r="H1033" s="200"/>
      <c r="I1033" s="200">
        <v>45784</v>
      </c>
      <c r="J1033" s="143">
        <f t="shared" si="16"/>
        <v>45784</v>
      </c>
      <c r="K1033" s="202">
        <v>1</v>
      </c>
      <c r="L1033" s="284" t="s">
        <v>13967</v>
      </c>
      <c r="M1033" s="223"/>
      <c r="N1033" s="203"/>
      <c r="O1033" s="222" t="s">
        <v>326</v>
      </c>
    </row>
    <row r="1034" spans="1:15" ht="29.25" customHeight="1">
      <c r="A1034" s="221" t="s">
        <v>6334</v>
      </c>
      <c r="B1034" s="221" t="s">
        <v>5857</v>
      </c>
      <c r="C1034" s="222" t="s">
        <v>5858</v>
      </c>
      <c r="D1034" s="222" t="s">
        <v>164</v>
      </c>
      <c r="E1034" s="199" t="s">
        <v>171</v>
      </c>
      <c r="F1034" s="200" t="s">
        <v>2241</v>
      </c>
      <c r="G1034" s="200" t="s">
        <v>2242</v>
      </c>
      <c r="H1034" s="200" t="s">
        <v>2401</v>
      </c>
      <c r="I1034" s="200">
        <v>45784</v>
      </c>
      <c r="J1034" s="143">
        <f t="shared" si="16"/>
        <v>45784</v>
      </c>
      <c r="K1034" s="202">
        <v>7</v>
      </c>
      <c r="L1034" s="284" t="s">
        <v>13966</v>
      </c>
      <c r="M1034" s="223"/>
      <c r="N1034" s="203">
        <v>28.9375</v>
      </c>
      <c r="O1034" s="222" t="s">
        <v>968</v>
      </c>
    </row>
    <row r="1035" spans="1:15" ht="29.25" customHeight="1">
      <c r="A1035" s="221" t="s">
        <v>6334</v>
      </c>
      <c r="B1035" s="221" t="s">
        <v>5857</v>
      </c>
      <c r="C1035" s="222" t="s">
        <v>5858</v>
      </c>
      <c r="D1035" s="222" t="s">
        <v>164</v>
      </c>
      <c r="E1035" s="199" t="s">
        <v>166</v>
      </c>
      <c r="F1035" s="200"/>
      <c r="G1035" s="200"/>
      <c r="H1035" s="200"/>
      <c r="I1035" s="200">
        <v>45785</v>
      </c>
      <c r="J1035" s="143">
        <f t="shared" si="16"/>
        <v>45785</v>
      </c>
      <c r="K1035" s="202">
        <v>1</v>
      </c>
      <c r="L1035" s="284" t="s">
        <v>13968</v>
      </c>
      <c r="M1035" s="223"/>
      <c r="N1035" s="203"/>
      <c r="O1035" s="222" t="s">
        <v>326</v>
      </c>
    </row>
    <row r="1036" spans="1:15" ht="29.25" customHeight="1">
      <c r="A1036" s="221" t="s">
        <v>6334</v>
      </c>
      <c r="B1036" s="221" t="s">
        <v>5857</v>
      </c>
      <c r="C1036" s="222" t="s">
        <v>5858</v>
      </c>
      <c r="D1036" s="222" t="s">
        <v>164</v>
      </c>
      <c r="E1036" s="199" t="s">
        <v>171</v>
      </c>
      <c r="F1036" s="200" t="s">
        <v>2241</v>
      </c>
      <c r="G1036" s="200" t="s">
        <v>2242</v>
      </c>
      <c r="H1036" s="200" t="s">
        <v>2401</v>
      </c>
      <c r="I1036" s="200">
        <v>45785</v>
      </c>
      <c r="J1036" s="143">
        <f t="shared" si="16"/>
        <v>45785</v>
      </c>
      <c r="K1036" s="202">
        <v>7</v>
      </c>
      <c r="L1036" s="284" t="s">
        <v>13969</v>
      </c>
      <c r="M1036" s="223"/>
      <c r="N1036" s="203">
        <v>28.9375</v>
      </c>
      <c r="O1036" s="222" t="s">
        <v>968</v>
      </c>
    </row>
    <row r="1037" spans="1:15" ht="29.25" customHeight="1">
      <c r="A1037" s="221" t="s">
        <v>6334</v>
      </c>
      <c r="B1037" s="221" t="s">
        <v>5857</v>
      </c>
      <c r="C1037" s="222" t="s">
        <v>5858</v>
      </c>
      <c r="D1037" s="222" t="s">
        <v>164</v>
      </c>
      <c r="E1037" s="199" t="s">
        <v>166</v>
      </c>
      <c r="F1037" s="200"/>
      <c r="G1037" s="200"/>
      <c r="H1037" s="200"/>
      <c r="I1037" s="200">
        <v>45786</v>
      </c>
      <c r="J1037" s="143">
        <f t="shared" si="16"/>
        <v>45786</v>
      </c>
      <c r="K1037" s="202">
        <v>1</v>
      </c>
      <c r="L1037" s="284" t="s">
        <v>13970</v>
      </c>
      <c r="M1037" s="223"/>
      <c r="N1037" s="203"/>
      <c r="O1037" s="222" t="s">
        <v>326</v>
      </c>
    </row>
    <row r="1038" spans="1:15" ht="29.25" customHeight="1">
      <c r="A1038" s="221" t="s">
        <v>6334</v>
      </c>
      <c r="B1038" s="221" t="s">
        <v>5857</v>
      </c>
      <c r="C1038" s="222" t="s">
        <v>5858</v>
      </c>
      <c r="D1038" s="222" t="s">
        <v>164</v>
      </c>
      <c r="E1038" s="199" t="s">
        <v>171</v>
      </c>
      <c r="F1038" s="200" t="s">
        <v>2241</v>
      </c>
      <c r="G1038" s="200" t="s">
        <v>2242</v>
      </c>
      <c r="H1038" s="200" t="s">
        <v>2401</v>
      </c>
      <c r="I1038" s="200">
        <v>45786</v>
      </c>
      <c r="J1038" s="143">
        <f t="shared" si="16"/>
        <v>45786</v>
      </c>
      <c r="K1038" s="202">
        <v>7</v>
      </c>
      <c r="L1038" s="284" t="s">
        <v>13971</v>
      </c>
      <c r="M1038" s="223"/>
      <c r="N1038" s="203">
        <v>28.9375</v>
      </c>
      <c r="O1038" s="222" t="s">
        <v>968</v>
      </c>
    </row>
    <row r="1039" spans="1:15" ht="29.25" customHeight="1">
      <c r="A1039" s="221" t="s">
        <v>6334</v>
      </c>
      <c r="B1039" s="221" t="s">
        <v>5857</v>
      </c>
      <c r="C1039" s="222" t="s">
        <v>5858</v>
      </c>
      <c r="D1039" s="222" t="s">
        <v>164</v>
      </c>
      <c r="E1039" s="199" t="s">
        <v>178</v>
      </c>
      <c r="F1039" s="200"/>
      <c r="G1039" s="200"/>
      <c r="H1039" s="200"/>
      <c r="I1039" s="200">
        <v>45789</v>
      </c>
      <c r="J1039" s="143">
        <f t="shared" si="16"/>
        <v>45789</v>
      </c>
      <c r="K1039" s="202">
        <v>4</v>
      </c>
      <c r="L1039" s="285" t="s">
        <v>13972</v>
      </c>
      <c r="M1039" s="223"/>
      <c r="N1039" s="203"/>
      <c r="O1039" s="222" t="s">
        <v>326</v>
      </c>
    </row>
    <row r="1040" spans="1:15" ht="29.25" customHeight="1">
      <c r="A1040" s="221" t="s">
        <v>6334</v>
      </c>
      <c r="B1040" s="221" t="s">
        <v>5857</v>
      </c>
      <c r="C1040" s="222" t="s">
        <v>5858</v>
      </c>
      <c r="D1040" s="222" t="s">
        <v>164</v>
      </c>
      <c r="E1040" s="199" t="s">
        <v>166</v>
      </c>
      <c r="F1040" s="200"/>
      <c r="G1040" s="200"/>
      <c r="H1040" s="200"/>
      <c r="I1040" s="200">
        <v>45789</v>
      </c>
      <c r="J1040" s="143">
        <f t="shared" si="16"/>
        <v>45789</v>
      </c>
      <c r="K1040" s="202">
        <v>1</v>
      </c>
      <c r="L1040" s="284" t="s">
        <v>13973</v>
      </c>
      <c r="M1040" s="223"/>
      <c r="N1040" s="203"/>
      <c r="O1040" s="222" t="s">
        <v>326</v>
      </c>
    </row>
    <row r="1041" spans="1:15" ht="29.25" customHeight="1">
      <c r="A1041" s="221" t="s">
        <v>6334</v>
      </c>
      <c r="B1041" s="221" t="s">
        <v>5857</v>
      </c>
      <c r="C1041" s="222" t="s">
        <v>5858</v>
      </c>
      <c r="D1041" s="222" t="s">
        <v>164</v>
      </c>
      <c r="E1041" s="199" t="s">
        <v>163</v>
      </c>
      <c r="F1041" s="200" t="s">
        <v>2241</v>
      </c>
      <c r="G1041" s="200" t="s">
        <v>2242</v>
      </c>
      <c r="H1041" s="200" t="s">
        <v>2401</v>
      </c>
      <c r="I1041" s="200">
        <v>45789</v>
      </c>
      <c r="J1041" s="143">
        <f t="shared" si="16"/>
        <v>45789</v>
      </c>
      <c r="K1041" s="202">
        <v>3</v>
      </c>
      <c r="L1041" s="284" t="s">
        <v>13974</v>
      </c>
      <c r="M1041" s="223"/>
      <c r="N1041" s="203">
        <v>28.9375</v>
      </c>
      <c r="O1041" s="222" t="s">
        <v>968</v>
      </c>
    </row>
    <row r="1042" spans="1:15" ht="29.25" customHeight="1">
      <c r="A1042" s="221" t="s">
        <v>6334</v>
      </c>
      <c r="B1042" s="221" t="s">
        <v>5857</v>
      </c>
      <c r="C1042" s="222" t="s">
        <v>5858</v>
      </c>
      <c r="D1042" s="222" t="s">
        <v>164</v>
      </c>
      <c r="E1042" s="199" t="s">
        <v>178</v>
      </c>
      <c r="F1042" s="200"/>
      <c r="G1042" s="200"/>
      <c r="H1042" s="200"/>
      <c r="I1042" s="200">
        <v>45790</v>
      </c>
      <c r="J1042" s="143">
        <f t="shared" si="16"/>
        <v>45790</v>
      </c>
      <c r="K1042" s="202">
        <v>4</v>
      </c>
      <c r="L1042" s="284" t="s">
        <v>13976</v>
      </c>
      <c r="M1042" s="223"/>
      <c r="N1042" s="203"/>
      <c r="O1042" s="222" t="s">
        <v>326</v>
      </c>
    </row>
    <row r="1043" spans="1:15" ht="29.25" customHeight="1">
      <c r="A1043" s="221" t="s">
        <v>6334</v>
      </c>
      <c r="B1043" s="221" t="s">
        <v>5857</v>
      </c>
      <c r="C1043" s="222" t="s">
        <v>5858</v>
      </c>
      <c r="D1043" s="222" t="s">
        <v>164</v>
      </c>
      <c r="E1043" s="199" t="s">
        <v>166</v>
      </c>
      <c r="F1043" s="200"/>
      <c r="G1043" s="200"/>
      <c r="H1043" s="200"/>
      <c r="I1043" s="200">
        <v>45790</v>
      </c>
      <c r="J1043" s="143">
        <f t="shared" si="16"/>
        <v>45790</v>
      </c>
      <c r="K1043" s="202">
        <v>1</v>
      </c>
      <c r="L1043" s="284" t="s">
        <v>13977</v>
      </c>
      <c r="M1043" s="223"/>
      <c r="N1043" s="203"/>
      <c r="O1043" s="222" t="s">
        <v>326</v>
      </c>
    </row>
    <row r="1044" spans="1:15" ht="29.25" customHeight="1">
      <c r="A1044" s="221" t="s">
        <v>6334</v>
      </c>
      <c r="B1044" s="221" t="s">
        <v>5857</v>
      </c>
      <c r="C1044" s="222" t="s">
        <v>5858</v>
      </c>
      <c r="D1044" s="222" t="s">
        <v>164</v>
      </c>
      <c r="E1044" s="199" t="s">
        <v>163</v>
      </c>
      <c r="F1044" s="200" t="s">
        <v>2241</v>
      </c>
      <c r="G1044" s="200" t="s">
        <v>2242</v>
      </c>
      <c r="H1044" s="200" t="s">
        <v>2401</v>
      </c>
      <c r="I1044" s="200">
        <v>45790</v>
      </c>
      <c r="J1044" s="143">
        <f t="shared" si="16"/>
        <v>45790</v>
      </c>
      <c r="K1044" s="202">
        <v>3</v>
      </c>
      <c r="L1044" s="284" t="s">
        <v>13975</v>
      </c>
      <c r="M1044" s="223"/>
      <c r="N1044" s="203">
        <v>28.9375</v>
      </c>
      <c r="O1044" s="222" t="s">
        <v>968</v>
      </c>
    </row>
    <row r="1045" spans="1:15" ht="29.25" customHeight="1">
      <c r="A1045" s="221" t="s">
        <v>6334</v>
      </c>
      <c r="B1045" s="221" t="s">
        <v>5857</v>
      </c>
      <c r="C1045" s="222" t="s">
        <v>5858</v>
      </c>
      <c r="D1045" s="222" t="s">
        <v>164</v>
      </c>
      <c r="E1045" s="199" t="s">
        <v>166</v>
      </c>
      <c r="F1045" s="200"/>
      <c r="G1045" s="200"/>
      <c r="H1045" s="200"/>
      <c r="I1045" s="200">
        <v>45791</v>
      </c>
      <c r="J1045" s="143">
        <f t="shared" si="16"/>
        <v>45791</v>
      </c>
      <c r="K1045" s="202">
        <v>1</v>
      </c>
      <c r="L1045" s="284" t="s">
        <v>13978</v>
      </c>
      <c r="M1045" s="223"/>
      <c r="N1045" s="203"/>
      <c r="O1045" s="222" t="s">
        <v>326</v>
      </c>
    </row>
    <row r="1046" spans="1:15" ht="29.25" customHeight="1">
      <c r="A1046" s="221" t="s">
        <v>6334</v>
      </c>
      <c r="B1046" s="221" t="s">
        <v>5857</v>
      </c>
      <c r="C1046" s="222" t="s">
        <v>5858</v>
      </c>
      <c r="D1046" s="222" t="s">
        <v>164</v>
      </c>
      <c r="E1046" s="199" t="s">
        <v>178</v>
      </c>
      <c r="F1046" s="200"/>
      <c r="G1046" s="200"/>
      <c r="H1046" s="200"/>
      <c r="I1046" s="200">
        <v>45791</v>
      </c>
      <c r="J1046" s="143">
        <f t="shared" si="16"/>
        <v>45791</v>
      </c>
      <c r="K1046" s="202">
        <v>4</v>
      </c>
      <c r="L1046" s="284" t="s">
        <v>13979</v>
      </c>
      <c r="M1046" s="223"/>
      <c r="N1046" s="203"/>
      <c r="O1046" s="222" t="s">
        <v>326</v>
      </c>
    </row>
    <row r="1047" spans="1:15" ht="29.25" customHeight="1">
      <c r="A1047" s="221" t="s">
        <v>6334</v>
      </c>
      <c r="B1047" s="221" t="s">
        <v>5857</v>
      </c>
      <c r="C1047" s="222" t="s">
        <v>5858</v>
      </c>
      <c r="D1047" s="222" t="s">
        <v>164</v>
      </c>
      <c r="E1047" s="199" t="s">
        <v>171</v>
      </c>
      <c r="F1047" s="200" t="s">
        <v>2241</v>
      </c>
      <c r="G1047" s="200" t="s">
        <v>2242</v>
      </c>
      <c r="H1047" s="200" t="s">
        <v>2401</v>
      </c>
      <c r="I1047" s="200">
        <v>45791</v>
      </c>
      <c r="J1047" s="143">
        <f t="shared" si="16"/>
        <v>45791</v>
      </c>
      <c r="K1047" s="202">
        <v>3</v>
      </c>
      <c r="L1047" s="284" t="s">
        <v>13980</v>
      </c>
      <c r="M1047" s="223"/>
      <c r="N1047" s="203">
        <v>28.9375</v>
      </c>
      <c r="O1047" s="222" t="s">
        <v>968</v>
      </c>
    </row>
    <row r="1048" spans="1:15" ht="29.25" customHeight="1">
      <c r="A1048" s="221" t="s">
        <v>6334</v>
      </c>
      <c r="B1048" s="221" t="s">
        <v>5857</v>
      </c>
      <c r="C1048" s="222" t="s">
        <v>5858</v>
      </c>
      <c r="D1048" s="222" t="s">
        <v>164</v>
      </c>
      <c r="E1048" s="199" t="s">
        <v>166</v>
      </c>
      <c r="F1048" s="200"/>
      <c r="G1048" s="200"/>
      <c r="H1048" s="200"/>
      <c r="I1048" s="200">
        <v>45792</v>
      </c>
      <c r="J1048" s="143">
        <f t="shared" si="16"/>
        <v>45792</v>
      </c>
      <c r="K1048" s="202">
        <v>1</v>
      </c>
      <c r="L1048" s="284" t="s">
        <v>13982</v>
      </c>
      <c r="M1048" s="223"/>
      <c r="N1048" s="203"/>
      <c r="O1048" s="222" t="s">
        <v>326</v>
      </c>
    </row>
    <row r="1049" spans="1:15" ht="29.25" customHeight="1">
      <c r="A1049" s="221" t="s">
        <v>6334</v>
      </c>
      <c r="B1049" s="221" t="s">
        <v>5857</v>
      </c>
      <c r="C1049" s="222" t="s">
        <v>5858</v>
      </c>
      <c r="D1049" s="222" t="s">
        <v>164</v>
      </c>
      <c r="E1049" s="199" t="s">
        <v>171</v>
      </c>
      <c r="F1049" s="200" t="s">
        <v>2241</v>
      </c>
      <c r="G1049" s="200" t="s">
        <v>2242</v>
      </c>
      <c r="H1049" s="200" t="s">
        <v>2401</v>
      </c>
      <c r="I1049" s="200">
        <v>45792</v>
      </c>
      <c r="J1049" s="143">
        <f t="shared" si="16"/>
        <v>45792</v>
      </c>
      <c r="K1049" s="202">
        <v>7</v>
      </c>
      <c r="L1049" s="284" t="s">
        <v>13981</v>
      </c>
      <c r="M1049" s="223"/>
      <c r="N1049" s="203">
        <v>28.9375</v>
      </c>
      <c r="O1049" s="222" t="s">
        <v>968</v>
      </c>
    </row>
    <row r="1050" spans="1:15" ht="29.25" customHeight="1">
      <c r="A1050" s="221" t="s">
        <v>6334</v>
      </c>
      <c r="B1050" s="221" t="s">
        <v>5857</v>
      </c>
      <c r="C1050" s="222" t="s">
        <v>5858</v>
      </c>
      <c r="D1050" s="222" t="s">
        <v>164</v>
      </c>
      <c r="E1050" s="199" t="s">
        <v>178</v>
      </c>
      <c r="F1050" s="200"/>
      <c r="G1050" s="200"/>
      <c r="H1050" s="200"/>
      <c r="I1050" s="200">
        <v>45793</v>
      </c>
      <c r="J1050" s="143">
        <f t="shared" si="16"/>
        <v>45793</v>
      </c>
      <c r="K1050" s="202">
        <v>3</v>
      </c>
      <c r="L1050" s="284" t="s">
        <v>13983</v>
      </c>
      <c r="M1050" s="223"/>
      <c r="N1050" s="203"/>
      <c r="O1050" s="222" t="s">
        <v>326</v>
      </c>
    </row>
    <row r="1051" spans="1:15" ht="29.25" customHeight="1">
      <c r="A1051" s="221" t="s">
        <v>6334</v>
      </c>
      <c r="B1051" s="221" t="s">
        <v>5857</v>
      </c>
      <c r="C1051" s="222" t="s">
        <v>5858</v>
      </c>
      <c r="D1051" s="222" t="s">
        <v>164</v>
      </c>
      <c r="E1051" s="199" t="s">
        <v>166</v>
      </c>
      <c r="F1051" s="200"/>
      <c r="G1051" s="200"/>
      <c r="H1051" s="200"/>
      <c r="I1051" s="200">
        <v>45793</v>
      </c>
      <c r="J1051" s="143">
        <f t="shared" si="16"/>
        <v>45793</v>
      </c>
      <c r="K1051" s="202">
        <v>1</v>
      </c>
      <c r="L1051" s="284" t="s">
        <v>13985</v>
      </c>
      <c r="M1051" s="223"/>
      <c r="N1051" s="203"/>
      <c r="O1051" s="222" t="s">
        <v>326</v>
      </c>
    </row>
    <row r="1052" spans="1:15" ht="29.25" customHeight="1">
      <c r="A1052" s="221" t="s">
        <v>6334</v>
      </c>
      <c r="B1052" s="221" t="s">
        <v>5857</v>
      </c>
      <c r="C1052" s="222" t="s">
        <v>5858</v>
      </c>
      <c r="D1052" s="222" t="s">
        <v>164</v>
      </c>
      <c r="E1052" s="199" t="s">
        <v>171</v>
      </c>
      <c r="F1052" s="200" t="s">
        <v>2241</v>
      </c>
      <c r="G1052" s="200" t="s">
        <v>2242</v>
      </c>
      <c r="H1052" s="200" t="s">
        <v>2401</v>
      </c>
      <c r="I1052" s="200">
        <v>45793</v>
      </c>
      <c r="J1052" s="143">
        <f t="shared" si="16"/>
        <v>45793</v>
      </c>
      <c r="K1052" s="202">
        <v>4</v>
      </c>
      <c r="L1052" s="284" t="s">
        <v>13984</v>
      </c>
      <c r="M1052" s="223"/>
      <c r="N1052" s="203">
        <v>28.9375</v>
      </c>
      <c r="O1052" s="222" t="s">
        <v>968</v>
      </c>
    </row>
    <row r="1053" spans="1:15" ht="29.25" customHeight="1">
      <c r="A1053" s="221" t="s">
        <v>6334</v>
      </c>
      <c r="B1053" s="221" t="s">
        <v>5857</v>
      </c>
      <c r="C1053" s="222" t="s">
        <v>5858</v>
      </c>
      <c r="D1053" s="222" t="s">
        <v>164</v>
      </c>
      <c r="E1053" s="199" t="s">
        <v>163</v>
      </c>
      <c r="F1053" s="200" t="s">
        <v>6337</v>
      </c>
      <c r="G1053" s="200" t="s">
        <v>6338</v>
      </c>
      <c r="H1053" s="200"/>
      <c r="I1053" s="200">
        <v>45796</v>
      </c>
      <c r="J1053" s="143">
        <f t="shared" si="16"/>
        <v>45796</v>
      </c>
      <c r="K1053" s="202">
        <v>0.5</v>
      </c>
      <c r="L1053" s="284" t="s">
        <v>13986</v>
      </c>
      <c r="M1053" s="223"/>
      <c r="N1053" s="203"/>
      <c r="O1053" s="222" t="s">
        <v>326</v>
      </c>
    </row>
    <row r="1054" spans="1:15" ht="29.25" customHeight="1">
      <c r="A1054" s="221" t="s">
        <v>6334</v>
      </c>
      <c r="B1054" s="221" t="s">
        <v>5857</v>
      </c>
      <c r="C1054" s="222" t="s">
        <v>5858</v>
      </c>
      <c r="D1054" s="222" t="s">
        <v>164</v>
      </c>
      <c r="E1054" s="199" t="s">
        <v>166</v>
      </c>
      <c r="F1054" s="200"/>
      <c r="G1054" s="200"/>
      <c r="H1054" s="200"/>
      <c r="I1054" s="200">
        <v>45796</v>
      </c>
      <c r="J1054" s="143">
        <f t="shared" si="16"/>
        <v>45796</v>
      </c>
      <c r="K1054" s="202">
        <v>1</v>
      </c>
      <c r="L1054" s="284" t="s">
        <v>13988</v>
      </c>
      <c r="M1054" s="223"/>
      <c r="N1054" s="203"/>
      <c r="O1054" s="222" t="s">
        <v>326</v>
      </c>
    </row>
    <row r="1055" spans="1:15" ht="29.25" customHeight="1">
      <c r="A1055" s="221" t="s">
        <v>6334</v>
      </c>
      <c r="B1055" s="221" t="s">
        <v>5857</v>
      </c>
      <c r="C1055" s="222" t="s">
        <v>5858</v>
      </c>
      <c r="D1055" s="222" t="s">
        <v>164</v>
      </c>
      <c r="E1055" s="199" t="s">
        <v>178</v>
      </c>
      <c r="F1055" s="200"/>
      <c r="G1055" s="200"/>
      <c r="H1055" s="200"/>
      <c r="I1055" s="200">
        <v>45796</v>
      </c>
      <c r="J1055" s="143">
        <f t="shared" si="16"/>
        <v>45796</v>
      </c>
      <c r="K1055" s="202">
        <v>1.5</v>
      </c>
      <c r="L1055" s="284" t="s">
        <v>13989</v>
      </c>
      <c r="M1055" s="223"/>
      <c r="N1055" s="203"/>
      <c r="O1055" s="222" t="s">
        <v>326</v>
      </c>
    </row>
    <row r="1056" spans="1:15" ht="29.25" customHeight="1">
      <c r="A1056" s="221" t="s">
        <v>6334</v>
      </c>
      <c r="B1056" s="221" t="s">
        <v>5857</v>
      </c>
      <c r="C1056" s="222" t="s">
        <v>5858</v>
      </c>
      <c r="D1056" s="222" t="s">
        <v>164</v>
      </c>
      <c r="E1056" s="199" t="s">
        <v>171</v>
      </c>
      <c r="F1056" s="200" t="s">
        <v>2241</v>
      </c>
      <c r="G1056" s="200" t="s">
        <v>2242</v>
      </c>
      <c r="H1056" s="200" t="s">
        <v>2401</v>
      </c>
      <c r="I1056" s="200">
        <v>45796</v>
      </c>
      <c r="J1056" s="143">
        <f t="shared" si="16"/>
        <v>45796</v>
      </c>
      <c r="K1056" s="202">
        <v>6.5</v>
      </c>
      <c r="L1056" s="284" t="s">
        <v>13987</v>
      </c>
      <c r="M1056" s="223"/>
      <c r="N1056" s="203">
        <v>28.9375</v>
      </c>
      <c r="O1056" s="222" t="s">
        <v>968</v>
      </c>
    </row>
    <row r="1057" spans="1:15" ht="29.25" customHeight="1">
      <c r="A1057" s="221" t="s">
        <v>6334</v>
      </c>
      <c r="B1057" s="221" t="s">
        <v>5857</v>
      </c>
      <c r="C1057" s="222" t="s">
        <v>5858</v>
      </c>
      <c r="D1057" s="222" t="s">
        <v>164</v>
      </c>
      <c r="E1057" s="199" t="s">
        <v>166</v>
      </c>
      <c r="F1057" s="200"/>
      <c r="G1057" s="200"/>
      <c r="H1057" s="200"/>
      <c r="I1057" s="200">
        <v>45797</v>
      </c>
      <c r="J1057" s="143">
        <f t="shared" si="16"/>
        <v>45797</v>
      </c>
      <c r="K1057" s="202">
        <v>1</v>
      </c>
      <c r="L1057" s="284" t="s">
        <v>13991</v>
      </c>
      <c r="M1057" s="223"/>
      <c r="N1057" s="203"/>
      <c r="O1057" s="222" t="s">
        <v>326</v>
      </c>
    </row>
    <row r="1058" spans="1:15" ht="29.25" customHeight="1">
      <c r="A1058" s="221" t="s">
        <v>6334</v>
      </c>
      <c r="B1058" s="221" t="s">
        <v>5857</v>
      </c>
      <c r="C1058" s="222" t="s">
        <v>5858</v>
      </c>
      <c r="D1058" s="222" t="s">
        <v>164</v>
      </c>
      <c r="E1058" s="199" t="s">
        <v>171</v>
      </c>
      <c r="F1058" s="200"/>
      <c r="G1058" s="200"/>
      <c r="H1058" s="200"/>
      <c r="I1058" s="200">
        <v>45797</v>
      </c>
      <c r="J1058" s="143">
        <f t="shared" si="16"/>
        <v>45797</v>
      </c>
      <c r="K1058" s="202">
        <v>2</v>
      </c>
      <c r="L1058" s="284" t="s">
        <v>13990</v>
      </c>
      <c r="M1058" s="223"/>
      <c r="N1058" s="203"/>
      <c r="O1058" s="222" t="s">
        <v>326</v>
      </c>
    </row>
    <row r="1059" spans="1:15" ht="29.25" customHeight="1">
      <c r="A1059" s="221" t="s">
        <v>6334</v>
      </c>
      <c r="B1059" s="221" t="s">
        <v>5857</v>
      </c>
      <c r="C1059" s="222" t="s">
        <v>5858</v>
      </c>
      <c r="D1059" s="222" t="s">
        <v>164</v>
      </c>
      <c r="E1059" s="199" t="s">
        <v>178</v>
      </c>
      <c r="F1059" s="200"/>
      <c r="G1059" s="200"/>
      <c r="H1059" s="200"/>
      <c r="I1059" s="200">
        <v>45797</v>
      </c>
      <c r="J1059" s="143">
        <f t="shared" si="16"/>
        <v>45797</v>
      </c>
      <c r="K1059" s="202">
        <v>2</v>
      </c>
      <c r="L1059" s="284" t="s">
        <v>13992</v>
      </c>
      <c r="M1059" s="223"/>
      <c r="N1059" s="203"/>
      <c r="O1059" s="222" t="s">
        <v>326</v>
      </c>
    </row>
    <row r="1060" spans="1:15" ht="29.25" customHeight="1">
      <c r="A1060" s="221" t="s">
        <v>6334</v>
      </c>
      <c r="B1060" s="221" t="s">
        <v>5857</v>
      </c>
      <c r="C1060" s="222" t="s">
        <v>5858</v>
      </c>
      <c r="D1060" s="222" t="s">
        <v>164</v>
      </c>
      <c r="E1060" s="199" t="s">
        <v>163</v>
      </c>
      <c r="F1060" s="200" t="s">
        <v>2241</v>
      </c>
      <c r="G1060" s="200" t="s">
        <v>2242</v>
      </c>
      <c r="H1060" s="200" t="s">
        <v>2401</v>
      </c>
      <c r="I1060" s="200">
        <v>45797</v>
      </c>
      <c r="J1060" s="143">
        <f t="shared" si="16"/>
        <v>45797</v>
      </c>
      <c r="K1060" s="202">
        <v>3</v>
      </c>
      <c r="L1060" s="284" t="s">
        <v>13993</v>
      </c>
      <c r="M1060" s="223"/>
      <c r="N1060" s="203">
        <v>28.9375</v>
      </c>
      <c r="O1060" s="222" t="s">
        <v>968</v>
      </c>
    </row>
    <row r="1061" spans="1:15" ht="29.25" customHeight="1">
      <c r="A1061" s="221" t="s">
        <v>6334</v>
      </c>
      <c r="B1061" s="221" t="s">
        <v>5857</v>
      </c>
      <c r="C1061" s="222" t="s">
        <v>5858</v>
      </c>
      <c r="D1061" s="222" t="s">
        <v>164</v>
      </c>
      <c r="E1061" s="199" t="s">
        <v>178</v>
      </c>
      <c r="F1061" s="200"/>
      <c r="G1061" s="200"/>
      <c r="H1061" s="200"/>
      <c r="I1061" s="200">
        <v>45798</v>
      </c>
      <c r="J1061" s="143">
        <f t="shared" si="16"/>
        <v>45798</v>
      </c>
      <c r="K1061" s="202">
        <v>4</v>
      </c>
      <c r="L1061" s="284" t="s">
        <v>13994</v>
      </c>
      <c r="M1061" s="223"/>
      <c r="N1061" s="203"/>
      <c r="O1061" s="222" t="s">
        <v>326</v>
      </c>
    </row>
    <row r="1062" spans="1:15" ht="29.25" customHeight="1">
      <c r="A1062" s="221" t="s">
        <v>6334</v>
      </c>
      <c r="B1062" s="221" t="s">
        <v>5857</v>
      </c>
      <c r="C1062" s="222" t="s">
        <v>5858</v>
      </c>
      <c r="D1062" s="222" t="s">
        <v>164</v>
      </c>
      <c r="E1062" s="199" t="s">
        <v>171</v>
      </c>
      <c r="F1062" s="200"/>
      <c r="G1062" s="200"/>
      <c r="H1062" s="200"/>
      <c r="I1062" s="200">
        <v>45798</v>
      </c>
      <c r="J1062" s="143">
        <f t="shared" si="16"/>
        <v>45798</v>
      </c>
      <c r="K1062" s="202">
        <v>2</v>
      </c>
      <c r="L1062" s="284" t="s">
        <v>13995</v>
      </c>
      <c r="M1062" s="223"/>
      <c r="N1062" s="203"/>
      <c r="O1062" s="222" t="s">
        <v>326</v>
      </c>
    </row>
    <row r="1063" spans="1:15" ht="29.25" customHeight="1">
      <c r="A1063" s="221" t="s">
        <v>6334</v>
      </c>
      <c r="B1063" s="221" t="s">
        <v>5857</v>
      </c>
      <c r="C1063" s="222" t="s">
        <v>5858</v>
      </c>
      <c r="D1063" s="222" t="s">
        <v>164</v>
      </c>
      <c r="E1063" s="199" t="s">
        <v>166</v>
      </c>
      <c r="F1063" s="200"/>
      <c r="G1063" s="200"/>
      <c r="H1063" s="200"/>
      <c r="I1063" s="200">
        <v>45798</v>
      </c>
      <c r="J1063" s="143">
        <f t="shared" si="16"/>
        <v>45798</v>
      </c>
      <c r="K1063" s="202">
        <v>1</v>
      </c>
      <c r="L1063" s="284" t="s">
        <v>13996</v>
      </c>
      <c r="M1063" s="223"/>
      <c r="N1063" s="203"/>
      <c r="O1063" s="222" t="s">
        <v>326</v>
      </c>
    </row>
    <row r="1064" spans="1:15" ht="29.25" customHeight="1">
      <c r="A1064" s="221" t="s">
        <v>6334</v>
      </c>
      <c r="B1064" s="221" t="s">
        <v>5857</v>
      </c>
      <c r="C1064" s="222" t="s">
        <v>5858</v>
      </c>
      <c r="D1064" s="222" t="s">
        <v>164</v>
      </c>
      <c r="E1064" s="199" t="s">
        <v>163</v>
      </c>
      <c r="F1064" s="200" t="s">
        <v>2241</v>
      </c>
      <c r="G1064" s="200" t="s">
        <v>2242</v>
      </c>
      <c r="H1064" s="200" t="s">
        <v>2401</v>
      </c>
      <c r="I1064" s="200">
        <v>45798</v>
      </c>
      <c r="J1064" s="143">
        <f t="shared" si="16"/>
        <v>45798</v>
      </c>
      <c r="K1064" s="202">
        <v>1</v>
      </c>
      <c r="L1064" s="284" t="s">
        <v>13997</v>
      </c>
      <c r="M1064" s="223"/>
      <c r="N1064" s="203">
        <v>28.9375</v>
      </c>
      <c r="O1064" s="222" t="s">
        <v>968</v>
      </c>
    </row>
    <row r="1065" spans="1:15" ht="29.25" customHeight="1">
      <c r="A1065" s="221" t="s">
        <v>6334</v>
      </c>
      <c r="B1065" s="221" t="s">
        <v>5857</v>
      </c>
      <c r="C1065" s="222" t="s">
        <v>5858</v>
      </c>
      <c r="D1065" s="222" t="s">
        <v>164</v>
      </c>
      <c r="E1065" s="199" t="s">
        <v>171</v>
      </c>
      <c r="F1065" s="200"/>
      <c r="G1065" s="200"/>
      <c r="H1065" s="200"/>
      <c r="I1065" s="200">
        <v>45799</v>
      </c>
      <c r="J1065" s="143">
        <f t="shared" si="16"/>
        <v>45799</v>
      </c>
      <c r="K1065" s="202">
        <v>1</v>
      </c>
      <c r="L1065" s="284" t="s">
        <v>13998</v>
      </c>
      <c r="M1065" s="223"/>
      <c r="N1065" s="203"/>
      <c r="O1065" s="222" t="s">
        <v>326</v>
      </c>
    </row>
    <row r="1066" spans="1:15" ht="29.25" customHeight="1">
      <c r="A1066" s="221" t="s">
        <v>6334</v>
      </c>
      <c r="B1066" s="221" t="s">
        <v>5857</v>
      </c>
      <c r="C1066" s="222" t="s">
        <v>5858</v>
      </c>
      <c r="D1066" s="222" t="s">
        <v>164</v>
      </c>
      <c r="E1066" s="199" t="s">
        <v>178</v>
      </c>
      <c r="F1066" s="200"/>
      <c r="G1066" s="200"/>
      <c r="H1066" s="200"/>
      <c r="I1066" s="200">
        <v>45799</v>
      </c>
      <c r="J1066" s="143">
        <f t="shared" si="16"/>
        <v>45799</v>
      </c>
      <c r="K1066" s="202">
        <v>3</v>
      </c>
      <c r="L1066" s="284" t="s">
        <v>14000</v>
      </c>
      <c r="M1066" s="223"/>
      <c r="N1066" s="203"/>
      <c r="O1066" s="222" t="s">
        <v>326</v>
      </c>
    </row>
    <row r="1067" spans="1:15" ht="29.25" customHeight="1">
      <c r="A1067" s="221" t="s">
        <v>6334</v>
      </c>
      <c r="B1067" s="221" t="s">
        <v>5857</v>
      </c>
      <c r="C1067" s="222" t="s">
        <v>5858</v>
      </c>
      <c r="D1067" s="222" t="s">
        <v>164</v>
      </c>
      <c r="E1067" s="199" t="s">
        <v>166</v>
      </c>
      <c r="F1067" s="200"/>
      <c r="G1067" s="200"/>
      <c r="H1067" s="200"/>
      <c r="I1067" s="200">
        <v>45799</v>
      </c>
      <c r="J1067" s="143">
        <f t="shared" si="16"/>
        <v>45799</v>
      </c>
      <c r="K1067" s="202">
        <v>1</v>
      </c>
      <c r="L1067" s="284" t="s">
        <v>14001</v>
      </c>
      <c r="M1067" s="223"/>
      <c r="N1067" s="203"/>
      <c r="O1067" s="222" t="s">
        <v>326</v>
      </c>
    </row>
    <row r="1068" spans="1:15" ht="29.25" customHeight="1">
      <c r="A1068" s="221" t="s">
        <v>6334</v>
      </c>
      <c r="B1068" s="221" t="s">
        <v>5857</v>
      </c>
      <c r="C1068" s="222" t="s">
        <v>5858</v>
      </c>
      <c r="D1068" s="222" t="s">
        <v>164</v>
      </c>
      <c r="E1068" s="199" t="s">
        <v>163</v>
      </c>
      <c r="F1068" s="200" t="s">
        <v>2241</v>
      </c>
      <c r="G1068" s="200" t="s">
        <v>2242</v>
      </c>
      <c r="H1068" s="200" t="s">
        <v>2401</v>
      </c>
      <c r="I1068" s="200">
        <v>45799</v>
      </c>
      <c r="J1068" s="143">
        <f t="shared" si="16"/>
        <v>45799</v>
      </c>
      <c r="K1068" s="202">
        <v>2</v>
      </c>
      <c r="L1068" s="284" t="s">
        <v>13999</v>
      </c>
      <c r="M1068" s="223"/>
      <c r="N1068" s="203">
        <v>28.9375</v>
      </c>
      <c r="O1068" s="222" t="s">
        <v>968</v>
      </c>
    </row>
    <row r="1069" spans="1:15" ht="29.25" customHeight="1">
      <c r="A1069" s="221" t="s">
        <v>6334</v>
      </c>
      <c r="B1069" s="221" t="s">
        <v>5857</v>
      </c>
      <c r="C1069" s="222" t="s">
        <v>5858</v>
      </c>
      <c r="D1069" s="222" t="s">
        <v>164</v>
      </c>
      <c r="E1069" s="199" t="s">
        <v>166</v>
      </c>
      <c r="F1069" s="200"/>
      <c r="G1069" s="200"/>
      <c r="H1069" s="200"/>
      <c r="I1069" s="200">
        <v>45800</v>
      </c>
      <c r="J1069" s="143">
        <f t="shared" si="16"/>
        <v>45800</v>
      </c>
      <c r="K1069" s="202">
        <v>1</v>
      </c>
      <c r="L1069" s="284" t="s">
        <v>14002</v>
      </c>
      <c r="M1069" s="223"/>
      <c r="N1069" s="203"/>
      <c r="O1069" s="222" t="s">
        <v>326</v>
      </c>
    </row>
    <row r="1070" spans="1:15" ht="29.25" customHeight="1">
      <c r="A1070" s="221" t="s">
        <v>6334</v>
      </c>
      <c r="B1070" s="221" t="s">
        <v>5857</v>
      </c>
      <c r="C1070" s="222" t="s">
        <v>5858</v>
      </c>
      <c r="D1070" s="222" t="s">
        <v>164</v>
      </c>
      <c r="E1070" s="199" t="s">
        <v>178</v>
      </c>
      <c r="F1070" s="200"/>
      <c r="G1070" s="200"/>
      <c r="H1070" s="200"/>
      <c r="I1070" s="200">
        <v>45800</v>
      </c>
      <c r="J1070" s="143">
        <f t="shared" si="16"/>
        <v>45800</v>
      </c>
      <c r="K1070" s="202">
        <v>1.5</v>
      </c>
      <c r="L1070" s="284" t="s">
        <v>14003</v>
      </c>
      <c r="M1070" s="223"/>
      <c r="N1070" s="203"/>
      <c r="O1070" s="222" t="s">
        <v>326</v>
      </c>
    </row>
    <row r="1071" spans="1:15" ht="29.25" customHeight="1">
      <c r="A1071" s="221" t="s">
        <v>6334</v>
      </c>
      <c r="B1071" s="221" t="s">
        <v>5857</v>
      </c>
      <c r="C1071" s="222" t="s">
        <v>5858</v>
      </c>
      <c r="D1071" s="222" t="s">
        <v>164</v>
      </c>
      <c r="E1071" s="199" t="s">
        <v>163</v>
      </c>
      <c r="F1071" s="200" t="s">
        <v>6337</v>
      </c>
      <c r="G1071" s="200" t="s">
        <v>6338</v>
      </c>
      <c r="H1071" s="200"/>
      <c r="I1071" s="200">
        <v>45800</v>
      </c>
      <c r="J1071" s="143">
        <f t="shared" si="16"/>
        <v>45800</v>
      </c>
      <c r="K1071" s="202">
        <v>1.5</v>
      </c>
      <c r="L1071" s="285" t="s">
        <v>14004</v>
      </c>
      <c r="M1071" s="223"/>
      <c r="N1071" s="203"/>
      <c r="O1071" s="222" t="s">
        <v>326</v>
      </c>
    </row>
    <row r="1072" spans="1:15" ht="29.25" customHeight="1">
      <c r="A1072" s="221" t="s">
        <v>6334</v>
      </c>
      <c r="B1072" s="221" t="s">
        <v>5857</v>
      </c>
      <c r="C1072" s="222" t="s">
        <v>5858</v>
      </c>
      <c r="D1072" s="222" t="s">
        <v>164</v>
      </c>
      <c r="E1072" s="199" t="s">
        <v>171</v>
      </c>
      <c r="F1072" s="200"/>
      <c r="G1072" s="200"/>
      <c r="H1072" s="200"/>
      <c r="I1072" s="200">
        <v>45800</v>
      </c>
      <c r="J1072" s="143">
        <f t="shared" si="16"/>
        <v>45800</v>
      </c>
      <c r="K1072" s="202">
        <v>1</v>
      </c>
      <c r="L1072" s="285" t="s">
        <v>14004</v>
      </c>
      <c r="M1072" s="223"/>
      <c r="N1072" s="203"/>
      <c r="O1072" s="222" t="s">
        <v>326</v>
      </c>
    </row>
    <row r="1073" spans="1:15" ht="29.25" customHeight="1">
      <c r="A1073" s="221" t="s">
        <v>6334</v>
      </c>
      <c r="B1073" s="221" t="s">
        <v>5857</v>
      </c>
      <c r="C1073" s="222" t="s">
        <v>5858</v>
      </c>
      <c r="D1073" s="222" t="s">
        <v>164</v>
      </c>
      <c r="E1073" s="199" t="s">
        <v>163</v>
      </c>
      <c r="F1073" s="200" t="s">
        <v>2241</v>
      </c>
      <c r="G1073" s="200" t="s">
        <v>2242</v>
      </c>
      <c r="H1073" s="200" t="s">
        <v>2402</v>
      </c>
      <c r="I1073" s="200">
        <v>45800</v>
      </c>
      <c r="J1073" s="143">
        <f t="shared" si="16"/>
        <v>45800</v>
      </c>
      <c r="K1073" s="202">
        <v>3</v>
      </c>
      <c r="L1073" s="285" t="s">
        <v>14005</v>
      </c>
      <c r="M1073" s="223"/>
      <c r="N1073" s="203">
        <v>5.5</v>
      </c>
      <c r="O1073" s="222" t="s">
        <v>958</v>
      </c>
    </row>
    <row r="1074" spans="1:15" ht="29.25" customHeight="1">
      <c r="A1074" s="221" t="s">
        <v>6334</v>
      </c>
      <c r="B1074" s="221" t="s">
        <v>5857</v>
      </c>
      <c r="C1074" s="222" t="s">
        <v>5858</v>
      </c>
      <c r="D1074" s="222" t="s">
        <v>164</v>
      </c>
      <c r="E1074" s="199" t="s">
        <v>178</v>
      </c>
      <c r="F1074" s="200"/>
      <c r="G1074" s="200"/>
      <c r="H1074" s="200"/>
      <c r="I1074" s="200">
        <v>45803</v>
      </c>
      <c r="J1074" s="143">
        <f t="shared" si="16"/>
        <v>45803</v>
      </c>
      <c r="K1074" s="202">
        <v>3</v>
      </c>
      <c r="L1074" s="285" t="s">
        <v>14006</v>
      </c>
      <c r="M1074" s="223"/>
      <c r="N1074" s="203"/>
      <c r="O1074" s="222" t="s">
        <v>326</v>
      </c>
    </row>
    <row r="1075" spans="1:15" ht="29.25" customHeight="1">
      <c r="A1075" s="221" t="s">
        <v>6334</v>
      </c>
      <c r="B1075" s="221" t="s">
        <v>5857</v>
      </c>
      <c r="C1075" s="222" t="s">
        <v>5858</v>
      </c>
      <c r="D1075" s="222" t="s">
        <v>164</v>
      </c>
      <c r="E1075" s="199" t="s">
        <v>171</v>
      </c>
      <c r="F1075" s="200"/>
      <c r="G1075" s="200"/>
      <c r="H1075" s="200"/>
      <c r="I1075" s="200">
        <v>45803</v>
      </c>
      <c r="J1075" s="143">
        <f t="shared" si="16"/>
        <v>45803</v>
      </c>
      <c r="K1075" s="202">
        <v>1</v>
      </c>
      <c r="L1075" s="285" t="s">
        <v>14008</v>
      </c>
      <c r="M1075" s="223"/>
      <c r="N1075" s="203"/>
      <c r="O1075" s="222" t="s">
        <v>326</v>
      </c>
    </row>
    <row r="1076" spans="1:15" ht="29.25" customHeight="1">
      <c r="A1076" s="221" t="s">
        <v>6334</v>
      </c>
      <c r="B1076" s="221" t="s">
        <v>5857</v>
      </c>
      <c r="C1076" s="222" t="s">
        <v>5858</v>
      </c>
      <c r="D1076" s="222" t="s">
        <v>164</v>
      </c>
      <c r="E1076" s="199" t="s">
        <v>163</v>
      </c>
      <c r="F1076" s="200" t="s">
        <v>6337</v>
      </c>
      <c r="G1076" s="200" t="s">
        <v>6338</v>
      </c>
      <c r="H1076" s="200"/>
      <c r="I1076" s="200">
        <v>45803</v>
      </c>
      <c r="J1076" s="143">
        <f t="shared" si="16"/>
        <v>45803</v>
      </c>
      <c r="K1076" s="202">
        <v>2</v>
      </c>
      <c r="L1076" s="285" t="s">
        <v>14009</v>
      </c>
      <c r="M1076" s="223"/>
      <c r="N1076" s="203"/>
      <c r="O1076" s="222" t="s">
        <v>326</v>
      </c>
    </row>
    <row r="1077" spans="1:15" ht="29.25" customHeight="1">
      <c r="A1077" s="221" t="s">
        <v>6334</v>
      </c>
      <c r="B1077" s="221" t="s">
        <v>5857</v>
      </c>
      <c r="C1077" s="222" t="s">
        <v>5858</v>
      </c>
      <c r="D1077" s="222" t="s">
        <v>164</v>
      </c>
      <c r="E1077" s="199" t="s">
        <v>163</v>
      </c>
      <c r="F1077" s="200" t="s">
        <v>2241</v>
      </c>
      <c r="G1077" s="200" t="s">
        <v>2242</v>
      </c>
      <c r="H1077" s="200" t="s">
        <v>2402</v>
      </c>
      <c r="I1077" s="200">
        <v>45803</v>
      </c>
      <c r="J1077" s="143">
        <f t="shared" si="16"/>
        <v>45803</v>
      </c>
      <c r="K1077" s="202">
        <v>1</v>
      </c>
      <c r="L1077" s="285" t="s">
        <v>14007</v>
      </c>
      <c r="M1077" s="223"/>
      <c r="N1077" s="203">
        <v>5.5</v>
      </c>
      <c r="O1077" s="222" t="s">
        <v>958</v>
      </c>
    </row>
    <row r="1078" spans="1:15" ht="29.25" customHeight="1">
      <c r="A1078" s="221" t="s">
        <v>6334</v>
      </c>
      <c r="B1078" s="221" t="s">
        <v>5857</v>
      </c>
      <c r="C1078" s="222" t="s">
        <v>5858</v>
      </c>
      <c r="D1078" s="222" t="s">
        <v>164</v>
      </c>
      <c r="E1078" s="199" t="s">
        <v>163</v>
      </c>
      <c r="F1078" s="200" t="s">
        <v>2241</v>
      </c>
      <c r="G1078" s="200" t="s">
        <v>2242</v>
      </c>
      <c r="H1078" s="200" t="s">
        <v>2401</v>
      </c>
      <c r="I1078" s="200">
        <v>45803</v>
      </c>
      <c r="J1078" s="143">
        <f t="shared" si="16"/>
        <v>45803</v>
      </c>
      <c r="K1078" s="202">
        <v>1</v>
      </c>
      <c r="L1078" s="285" t="s">
        <v>14010</v>
      </c>
      <c r="M1078" s="223"/>
      <c r="N1078" s="203">
        <v>28.9375</v>
      </c>
      <c r="O1078" s="222" t="s">
        <v>968</v>
      </c>
    </row>
    <row r="1079" spans="1:15" ht="29.25" customHeight="1">
      <c r="A1079" s="221" t="s">
        <v>6334</v>
      </c>
      <c r="B1079" s="221" t="s">
        <v>5857</v>
      </c>
      <c r="C1079" s="222" t="s">
        <v>5858</v>
      </c>
      <c r="D1079" s="222" t="s">
        <v>164</v>
      </c>
      <c r="E1079" s="199" t="s">
        <v>166</v>
      </c>
      <c r="F1079" s="200"/>
      <c r="G1079" s="200"/>
      <c r="H1079" s="200"/>
      <c r="I1079" s="200">
        <v>45804</v>
      </c>
      <c r="J1079" s="143">
        <f t="shared" si="16"/>
        <v>45804</v>
      </c>
      <c r="K1079" s="202">
        <v>1</v>
      </c>
      <c r="L1079" s="284" t="s">
        <v>14012</v>
      </c>
      <c r="M1079" s="223"/>
      <c r="N1079" s="203"/>
      <c r="O1079" s="222" t="s">
        <v>326</v>
      </c>
    </row>
    <row r="1080" spans="1:15" ht="29.25" customHeight="1">
      <c r="A1080" s="221" t="s">
        <v>6334</v>
      </c>
      <c r="B1080" s="221" t="s">
        <v>5857</v>
      </c>
      <c r="C1080" s="222" t="s">
        <v>5858</v>
      </c>
      <c r="D1080" s="222" t="s">
        <v>164</v>
      </c>
      <c r="E1080" s="199" t="s">
        <v>171</v>
      </c>
      <c r="F1080" s="200"/>
      <c r="G1080" s="200"/>
      <c r="H1080" s="200"/>
      <c r="I1080" s="200">
        <v>45804</v>
      </c>
      <c r="J1080" s="143">
        <f t="shared" si="16"/>
        <v>45804</v>
      </c>
      <c r="K1080" s="202">
        <v>2</v>
      </c>
      <c r="L1080" s="284" t="s">
        <v>14014</v>
      </c>
      <c r="M1080" s="223"/>
      <c r="N1080" s="203"/>
      <c r="O1080" s="222" t="s">
        <v>326</v>
      </c>
    </row>
    <row r="1081" spans="1:15" ht="29.25" customHeight="1">
      <c r="A1081" s="221" t="s">
        <v>6334</v>
      </c>
      <c r="B1081" s="221" t="s">
        <v>5857</v>
      </c>
      <c r="C1081" s="222" t="s">
        <v>5858</v>
      </c>
      <c r="D1081" s="222" t="s">
        <v>164</v>
      </c>
      <c r="E1081" s="199" t="s">
        <v>163</v>
      </c>
      <c r="F1081" s="200" t="s">
        <v>6337</v>
      </c>
      <c r="G1081" s="200" t="s">
        <v>6338</v>
      </c>
      <c r="H1081" s="200" t="s">
        <v>8346</v>
      </c>
      <c r="I1081" s="200">
        <v>45804</v>
      </c>
      <c r="J1081" s="143">
        <f t="shared" si="16"/>
        <v>45804</v>
      </c>
      <c r="K1081" s="202">
        <v>1</v>
      </c>
      <c r="L1081" s="284" t="s">
        <v>14011</v>
      </c>
      <c r="M1081" s="223"/>
      <c r="N1081" s="203">
        <v>1.125</v>
      </c>
      <c r="O1081" s="222" t="s">
        <v>942</v>
      </c>
    </row>
    <row r="1082" spans="1:15" ht="29.25" customHeight="1">
      <c r="A1082" s="221" t="s">
        <v>6334</v>
      </c>
      <c r="B1082" s="221" t="s">
        <v>5857</v>
      </c>
      <c r="C1082" s="222" t="s">
        <v>5858</v>
      </c>
      <c r="D1082" s="222" t="s">
        <v>164</v>
      </c>
      <c r="E1082" s="199" t="s">
        <v>163</v>
      </c>
      <c r="F1082" s="200" t="s">
        <v>2241</v>
      </c>
      <c r="G1082" s="200" t="s">
        <v>2242</v>
      </c>
      <c r="H1082" s="200" t="s">
        <v>2401</v>
      </c>
      <c r="I1082" s="200">
        <v>45804</v>
      </c>
      <c r="J1082" s="143">
        <f t="shared" si="16"/>
        <v>45804</v>
      </c>
      <c r="K1082" s="202">
        <v>4</v>
      </c>
      <c r="L1082" s="284" t="s">
        <v>14013</v>
      </c>
      <c r="M1082" s="223"/>
      <c r="N1082" s="203">
        <v>28.9375</v>
      </c>
      <c r="O1082" s="222" t="s">
        <v>968</v>
      </c>
    </row>
    <row r="1083" spans="1:15" ht="29.25" customHeight="1">
      <c r="A1083" s="221" t="s">
        <v>6334</v>
      </c>
      <c r="B1083" s="221" t="s">
        <v>5857</v>
      </c>
      <c r="C1083" s="222" t="s">
        <v>5858</v>
      </c>
      <c r="D1083" s="222" t="s">
        <v>164</v>
      </c>
      <c r="E1083" s="199" t="s">
        <v>166</v>
      </c>
      <c r="F1083" s="200"/>
      <c r="G1083" s="200"/>
      <c r="H1083" s="200"/>
      <c r="I1083" s="200">
        <v>45805</v>
      </c>
      <c r="J1083" s="143">
        <f t="shared" si="16"/>
        <v>45805</v>
      </c>
      <c r="K1083" s="202">
        <v>2</v>
      </c>
      <c r="L1083" s="284" t="s">
        <v>14015</v>
      </c>
      <c r="M1083" s="223"/>
      <c r="N1083" s="203"/>
      <c r="O1083" s="222" t="s">
        <v>326</v>
      </c>
    </row>
    <row r="1084" spans="1:15" ht="29.25" customHeight="1">
      <c r="A1084" s="221" t="s">
        <v>6334</v>
      </c>
      <c r="B1084" s="221" t="s">
        <v>5857</v>
      </c>
      <c r="C1084" s="222" t="s">
        <v>5858</v>
      </c>
      <c r="D1084" s="222" t="s">
        <v>164</v>
      </c>
      <c r="E1084" s="199" t="s">
        <v>166</v>
      </c>
      <c r="F1084" s="200"/>
      <c r="G1084" s="200"/>
      <c r="H1084" s="200"/>
      <c r="I1084" s="200">
        <v>45805</v>
      </c>
      <c r="J1084" s="143">
        <f t="shared" si="16"/>
        <v>45805</v>
      </c>
      <c r="K1084" s="202">
        <v>1</v>
      </c>
      <c r="L1084" s="284" t="s">
        <v>14016</v>
      </c>
      <c r="M1084" s="223"/>
      <c r="N1084" s="203"/>
      <c r="O1084" s="222" t="s">
        <v>326</v>
      </c>
    </row>
    <row r="1085" spans="1:15" ht="29.25" customHeight="1">
      <c r="A1085" s="221" t="s">
        <v>6334</v>
      </c>
      <c r="B1085" s="221" t="s">
        <v>5857</v>
      </c>
      <c r="C1085" s="222" t="s">
        <v>5858</v>
      </c>
      <c r="D1085" s="222" t="s">
        <v>164</v>
      </c>
      <c r="E1085" s="199" t="s">
        <v>178</v>
      </c>
      <c r="F1085" s="200"/>
      <c r="G1085" s="200"/>
      <c r="H1085" s="200"/>
      <c r="I1085" s="200">
        <v>45805</v>
      </c>
      <c r="J1085" s="143">
        <f t="shared" si="16"/>
        <v>45805</v>
      </c>
      <c r="K1085" s="202">
        <v>5</v>
      </c>
      <c r="L1085" s="284" t="s">
        <v>14017</v>
      </c>
      <c r="M1085" s="223"/>
      <c r="N1085" s="203"/>
      <c r="O1085" s="222" t="s">
        <v>326</v>
      </c>
    </row>
    <row r="1086" spans="1:15" ht="29.25" customHeight="1">
      <c r="A1086" s="221" t="s">
        <v>6334</v>
      </c>
      <c r="B1086" s="221" t="s">
        <v>5857</v>
      </c>
      <c r="C1086" s="222" t="s">
        <v>5858</v>
      </c>
      <c r="D1086" s="222" t="s">
        <v>164</v>
      </c>
      <c r="E1086" s="199" t="s">
        <v>166</v>
      </c>
      <c r="F1086" s="200"/>
      <c r="G1086" s="200"/>
      <c r="H1086" s="200"/>
      <c r="I1086" s="200">
        <v>45806</v>
      </c>
      <c r="J1086" s="143">
        <f t="shared" si="16"/>
        <v>45806</v>
      </c>
      <c r="K1086" s="202">
        <v>3</v>
      </c>
      <c r="L1086" s="285" t="s">
        <v>14020</v>
      </c>
      <c r="M1086" s="223"/>
      <c r="N1086" s="203"/>
      <c r="O1086" s="222" t="s">
        <v>326</v>
      </c>
    </row>
    <row r="1087" spans="1:15" ht="29.25" customHeight="1">
      <c r="A1087" s="221" t="s">
        <v>6334</v>
      </c>
      <c r="B1087" s="221" t="s">
        <v>5857</v>
      </c>
      <c r="C1087" s="222" t="s">
        <v>5858</v>
      </c>
      <c r="D1087" s="222" t="s">
        <v>164</v>
      </c>
      <c r="E1087" s="199" t="s">
        <v>166</v>
      </c>
      <c r="F1087" s="200"/>
      <c r="G1087" s="200"/>
      <c r="H1087" s="200"/>
      <c r="I1087" s="200">
        <v>45806</v>
      </c>
      <c r="J1087" s="143">
        <f t="shared" si="16"/>
        <v>45806</v>
      </c>
      <c r="K1087" s="202">
        <v>1</v>
      </c>
      <c r="L1087" s="284" t="s">
        <v>14021</v>
      </c>
      <c r="M1087" s="223"/>
      <c r="N1087" s="203"/>
      <c r="O1087" s="222" t="s">
        <v>326</v>
      </c>
    </row>
    <row r="1088" spans="1:15" ht="29.25" customHeight="1">
      <c r="A1088" s="221" t="s">
        <v>6334</v>
      </c>
      <c r="B1088" s="221" t="s">
        <v>5857</v>
      </c>
      <c r="C1088" s="222" t="s">
        <v>5858</v>
      </c>
      <c r="D1088" s="222" t="s">
        <v>164</v>
      </c>
      <c r="E1088" s="199" t="s">
        <v>171</v>
      </c>
      <c r="F1088" s="200"/>
      <c r="G1088" s="200"/>
      <c r="H1088" s="200"/>
      <c r="I1088" s="200">
        <v>45806</v>
      </c>
      <c r="J1088" s="143">
        <f t="shared" si="16"/>
        <v>45806</v>
      </c>
      <c r="K1088" s="202">
        <v>2</v>
      </c>
      <c r="L1088" s="285" t="s">
        <v>14022</v>
      </c>
      <c r="M1088" s="223"/>
      <c r="N1088" s="203"/>
      <c r="O1088" s="222" t="s">
        <v>326</v>
      </c>
    </row>
    <row r="1089" spans="1:15" ht="29.25" customHeight="1">
      <c r="A1089" s="221" t="s">
        <v>6334</v>
      </c>
      <c r="B1089" s="221" t="s">
        <v>5857</v>
      </c>
      <c r="C1089" s="222" t="s">
        <v>5858</v>
      </c>
      <c r="D1089" s="222" t="s">
        <v>164</v>
      </c>
      <c r="E1089" s="199" t="s">
        <v>163</v>
      </c>
      <c r="F1089" s="200" t="s">
        <v>6337</v>
      </c>
      <c r="G1089" s="200" t="s">
        <v>6338</v>
      </c>
      <c r="H1089" s="200" t="s">
        <v>8346</v>
      </c>
      <c r="I1089" s="200">
        <v>45806</v>
      </c>
      <c r="J1089" s="143">
        <f t="shared" si="16"/>
        <v>45806</v>
      </c>
      <c r="K1089" s="202">
        <v>1</v>
      </c>
      <c r="L1089" s="284" t="s">
        <v>14018</v>
      </c>
      <c r="M1089" s="223"/>
      <c r="N1089" s="203">
        <v>1.125</v>
      </c>
      <c r="O1089" s="222" t="s">
        <v>942</v>
      </c>
    </row>
    <row r="1090" spans="1:15" ht="29.25" customHeight="1">
      <c r="A1090" s="221" t="s">
        <v>6334</v>
      </c>
      <c r="B1090" s="221" t="s">
        <v>5857</v>
      </c>
      <c r="C1090" s="222" t="s">
        <v>5858</v>
      </c>
      <c r="D1090" s="222" t="s">
        <v>164</v>
      </c>
      <c r="E1090" s="199" t="s">
        <v>163</v>
      </c>
      <c r="F1090" s="200" t="s">
        <v>2241</v>
      </c>
      <c r="G1090" s="200" t="s">
        <v>2242</v>
      </c>
      <c r="H1090" s="200" t="s">
        <v>2402</v>
      </c>
      <c r="I1090" s="200">
        <v>45806</v>
      </c>
      <c r="J1090" s="143">
        <f t="shared" si="16"/>
        <v>45806</v>
      </c>
      <c r="K1090" s="202">
        <v>1</v>
      </c>
      <c r="L1090" s="285" t="s">
        <v>14019</v>
      </c>
      <c r="M1090" s="223"/>
      <c r="N1090" s="203">
        <v>5.5</v>
      </c>
      <c r="O1090" s="222" t="s">
        <v>958</v>
      </c>
    </row>
    <row r="1091" spans="1:15" ht="29.25" customHeight="1">
      <c r="A1091" s="221" t="s">
        <v>6334</v>
      </c>
      <c r="B1091" s="221" t="s">
        <v>5857</v>
      </c>
      <c r="C1091" s="222" t="s">
        <v>5858</v>
      </c>
      <c r="D1091" s="222" t="s">
        <v>164</v>
      </c>
      <c r="E1091" s="199" t="s">
        <v>178</v>
      </c>
      <c r="F1091" s="200"/>
      <c r="G1091" s="200"/>
      <c r="H1091" s="200"/>
      <c r="I1091" s="200">
        <v>45810</v>
      </c>
      <c r="J1091" s="143">
        <f t="shared" ref="J1091:J1154" si="17">I1091</f>
        <v>45810</v>
      </c>
      <c r="K1091" s="202">
        <v>3</v>
      </c>
      <c r="L1091" s="284" t="s">
        <v>14023</v>
      </c>
      <c r="M1091" s="223"/>
      <c r="N1091" s="203"/>
      <c r="O1091" s="222" t="s">
        <v>326</v>
      </c>
    </row>
    <row r="1092" spans="1:15" ht="29.25" customHeight="1">
      <c r="A1092" s="221" t="s">
        <v>6334</v>
      </c>
      <c r="B1092" s="221" t="s">
        <v>5857</v>
      </c>
      <c r="C1092" s="222" t="s">
        <v>5858</v>
      </c>
      <c r="D1092" s="222" t="s">
        <v>164</v>
      </c>
      <c r="E1092" s="199" t="s">
        <v>171</v>
      </c>
      <c r="F1092" s="200"/>
      <c r="G1092" s="200"/>
      <c r="H1092" s="200"/>
      <c r="I1092" s="200">
        <v>45810</v>
      </c>
      <c r="J1092" s="143">
        <f t="shared" si="17"/>
        <v>45810</v>
      </c>
      <c r="K1092" s="202">
        <v>2</v>
      </c>
      <c r="L1092" s="284" t="s">
        <v>14024</v>
      </c>
      <c r="M1092" s="223"/>
      <c r="N1092" s="203"/>
      <c r="O1092" s="222" t="s">
        <v>326</v>
      </c>
    </row>
    <row r="1093" spans="1:15" ht="29.25" customHeight="1">
      <c r="A1093" s="221" t="s">
        <v>6334</v>
      </c>
      <c r="B1093" s="221" t="s">
        <v>5857</v>
      </c>
      <c r="C1093" s="222" t="s">
        <v>5858</v>
      </c>
      <c r="D1093" s="222" t="s">
        <v>164</v>
      </c>
      <c r="E1093" s="199" t="s">
        <v>163</v>
      </c>
      <c r="F1093" s="200" t="s">
        <v>2241</v>
      </c>
      <c r="G1093" s="200" t="s">
        <v>2242</v>
      </c>
      <c r="H1093" s="200"/>
      <c r="I1093" s="200">
        <v>45810</v>
      </c>
      <c r="J1093" s="143">
        <f t="shared" si="17"/>
        <v>45810</v>
      </c>
      <c r="K1093" s="202">
        <v>2</v>
      </c>
      <c r="L1093" s="284" t="s">
        <v>14025</v>
      </c>
      <c r="M1093" s="223"/>
      <c r="N1093" s="203"/>
      <c r="O1093" s="222" t="s">
        <v>326</v>
      </c>
    </row>
    <row r="1094" spans="1:15" ht="29.25" customHeight="1">
      <c r="A1094" s="221" t="s">
        <v>6334</v>
      </c>
      <c r="B1094" s="221" t="s">
        <v>5857</v>
      </c>
      <c r="C1094" s="222" t="s">
        <v>5858</v>
      </c>
      <c r="D1094" s="222" t="s">
        <v>164</v>
      </c>
      <c r="E1094" s="199" t="s">
        <v>163</v>
      </c>
      <c r="F1094" s="200" t="s">
        <v>6337</v>
      </c>
      <c r="G1094" s="200" t="s">
        <v>6338</v>
      </c>
      <c r="H1094" s="200" t="s">
        <v>8346</v>
      </c>
      <c r="I1094" s="200">
        <v>45810</v>
      </c>
      <c r="J1094" s="143">
        <f t="shared" si="17"/>
        <v>45810</v>
      </c>
      <c r="K1094" s="202">
        <v>1</v>
      </c>
      <c r="L1094" s="284" t="s">
        <v>14026</v>
      </c>
      <c r="M1094" s="223"/>
      <c r="N1094" s="203">
        <v>1.125</v>
      </c>
      <c r="O1094" s="222" t="s">
        <v>942</v>
      </c>
    </row>
    <row r="1095" spans="1:15" ht="29.25" customHeight="1">
      <c r="A1095" s="221" t="s">
        <v>6334</v>
      </c>
      <c r="B1095" s="221" t="s">
        <v>5857</v>
      </c>
      <c r="C1095" s="222" t="s">
        <v>5858</v>
      </c>
      <c r="D1095" s="222" t="s">
        <v>164</v>
      </c>
      <c r="E1095" s="199" t="s">
        <v>171</v>
      </c>
      <c r="F1095" s="200"/>
      <c r="G1095" s="200"/>
      <c r="H1095" s="200"/>
      <c r="I1095" s="200">
        <v>45811</v>
      </c>
      <c r="J1095" s="143">
        <f t="shared" si="17"/>
        <v>45811</v>
      </c>
      <c r="K1095" s="202">
        <v>3</v>
      </c>
      <c r="L1095" s="284" t="s">
        <v>14027</v>
      </c>
      <c r="M1095" s="223"/>
      <c r="N1095" s="203"/>
      <c r="O1095" s="222" t="s">
        <v>326</v>
      </c>
    </row>
    <row r="1096" spans="1:15" ht="29.25" customHeight="1">
      <c r="A1096" s="221" t="s">
        <v>6334</v>
      </c>
      <c r="B1096" s="221" t="s">
        <v>5857</v>
      </c>
      <c r="C1096" s="222" t="s">
        <v>5858</v>
      </c>
      <c r="D1096" s="222" t="s">
        <v>164</v>
      </c>
      <c r="E1096" s="199" t="s">
        <v>163</v>
      </c>
      <c r="F1096" s="200" t="s">
        <v>2241</v>
      </c>
      <c r="G1096" s="200" t="s">
        <v>2242</v>
      </c>
      <c r="H1096" s="200"/>
      <c r="I1096" s="200">
        <v>45811</v>
      </c>
      <c r="J1096" s="143">
        <f t="shared" si="17"/>
        <v>45811</v>
      </c>
      <c r="K1096" s="202">
        <v>2</v>
      </c>
      <c r="L1096" s="284" t="s">
        <v>14028</v>
      </c>
      <c r="M1096" s="223"/>
      <c r="N1096" s="203"/>
      <c r="O1096" s="222" t="s">
        <v>326</v>
      </c>
    </row>
    <row r="1097" spans="1:15" ht="29.25" customHeight="1">
      <c r="A1097" s="221" t="s">
        <v>6334</v>
      </c>
      <c r="B1097" s="221" t="s">
        <v>5857</v>
      </c>
      <c r="C1097" s="222" t="s">
        <v>5858</v>
      </c>
      <c r="D1097" s="222" t="s">
        <v>164</v>
      </c>
      <c r="E1097" s="199" t="s">
        <v>166</v>
      </c>
      <c r="F1097" s="200"/>
      <c r="G1097" s="200"/>
      <c r="H1097" s="200"/>
      <c r="I1097" s="200">
        <v>45811</v>
      </c>
      <c r="J1097" s="143">
        <f t="shared" si="17"/>
        <v>45811</v>
      </c>
      <c r="K1097" s="202">
        <v>3</v>
      </c>
      <c r="L1097" s="284" t="s">
        <v>14029</v>
      </c>
      <c r="M1097" s="223"/>
      <c r="N1097" s="203"/>
      <c r="O1097" s="222" t="s">
        <v>326</v>
      </c>
    </row>
    <row r="1098" spans="1:15" ht="29.25" customHeight="1">
      <c r="A1098" s="221" t="s">
        <v>6334</v>
      </c>
      <c r="B1098" s="221" t="s">
        <v>5857</v>
      </c>
      <c r="C1098" s="222" t="s">
        <v>5858</v>
      </c>
      <c r="D1098" s="222" t="s">
        <v>164</v>
      </c>
      <c r="E1098" s="199" t="s">
        <v>171</v>
      </c>
      <c r="F1098" s="200"/>
      <c r="G1098" s="200"/>
      <c r="H1098" s="200"/>
      <c r="I1098" s="200">
        <v>45812</v>
      </c>
      <c r="J1098" s="143">
        <f t="shared" si="17"/>
        <v>45812</v>
      </c>
      <c r="K1098" s="202">
        <v>3</v>
      </c>
      <c r="L1098" s="284" t="s">
        <v>14030</v>
      </c>
      <c r="M1098" s="223"/>
      <c r="N1098" s="203"/>
      <c r="O1098" s="222" t="s">
        <v>326</v>
      </c>
    </row>
    <row r="1099" spans="1:15" ht="29.25" customHeight="1">
      <c r="A1099" s="221" t="s">
        <v>6334</v>
      </c>
      <c r="B1099" s="221" t="s">
        <v>5857</v>
      </c>
      <c r="C1099" s="222" t="s">
        <v>5858</v>
      </c>
      <c r="D1099" s="222" t="s">
        <v>164</v>
      </c>
      <c r="E1099" s="199" t="s">
        <v>166</v>
      </c>
      <c r="F1099" s="200"/>
      <c r="G1099" s="200"/>
      <c r="H1099" s="200"/>
      <c r="I1099" s="200">
        <v>45812</v>
      </c>
      <c r="J1099" s="143">
        <f t="shared" si="17"/>
        <v>45812</v>
      </c>
      <c r="K1099" s="202">
        <v>1</v>
      </c>
      <c r="L1099" s="284" t="s">
        <v>14032</v>
      </c>
      <c r="M1099" s="223"/>
      <c r="N1099" s="203"/>
      <c r="O1099" s="222" t="s">
        <v>326</v>
      </c>
    </row>
    <row r="1100" spans="1:15" ht="29.25" customHeight="1">
      <c r="A1100" s="221" t="s">
        <v>6334</v>
      </c>
      <c r="B1100" s="221" t="s">
        <v>5857</v>
      </c>
      <c r="C1100" s="222" t="s">
        <v>5858</v>
      </c>
      <c r="D1100" s="222" t="s">
        <v>164</v>
      </c>
      <c r="E1100" s="199" t="s">
        <v>163</v>
      </c>
      <c r="F1100" s="200" t="s">
        <v>2241</v>
      </c>
      <c r="G1100" s="200" t="s">
        <v>2242</v>
      </c>
      <c r="H1100" s="200"/>
      <c r="I1100" s="200">
        <v>45812</v>
      </c>
      <c r="J1100" s="143">
        <f t="shared" si="17"/>
        <v>45812</v>
      </c>
      <c r="K1100" s="202">
        <v>1</v>
      </c>
      <c r="L1100" s="284" t="s">
        <v>14033</v>
      </c>
      <c r="M1100" s="223"/>
      <c r="N1100" s="203"/>
      <c r="O1100" s="222" t="s">
        <v>326</v>
      </c>
    </row>
    <row r="1101" spans="1:15" ht="29.25" customHeight="1">
      <c r="A1101" s="221" t="s">
        <v>6334</v>
      </c>
      <c r="B1101" s="221" t="s">
        <v>5857</v>
      </c>
      <c r="C1101" s="222" t="s">
        <v>5858</v>
      </c>
      <c r="D1101" s="222" t="s">
        <v>164</v>
      </c>
      <c r="E1101" s="199" t="s">
        <v>163</v>
      </c>
      <c r="F1101" s="200" t="s">
        <v>6337</v>
      </c>
      <c r="G1101" s="200" t="s">
        <v>6338</v>
      </c>
      <c r="H1101" s="200" t="s">
        <v>8346</v>
      </c>
      <c r="I1101" s="200">
        <v>45812</v>
      </c>
      <c r="J1101" s="143">
        <f t="shared" si="17"/>
        <v>45812</v>
      </c>
      <c r="K1101" s="202">
        <v>3</v>
      </c>
      <c r="L1101" s="284" t="s">
        <v>14031</v>
      </c>
      <c r="M1101" s="223"/>
      <c r="N1101" s="203">
        <v>1.125</v>
      </c>
      <c r="O1101" s="222" t="s">
        <v>942</v>
      </c>
    </row>
    <row r="1102" spans="1:15" ht="29.25" customHeight="1">
      <c r="A1102" s="221" t="s">
        <v>6334</v>
      </c>
      <c r="B1102" s="221" t="s">
        <v>5857</v>
      </c>
      <c r="C1102" s="222" t="s">
        <v>5858</v>
      </c>
      <c r="D1102" s="222" t="s">
        <v>164</v>
      </c>
      <c r="E1102" s="199" t="s">
        <v>171</v>
      </c>
      <c r="F1102" s="200"/>
      <c r="G1102" s="200"/>
      <c r="H1102" s="200"/>
      <c r="I1102" s="200">
        <v>45813</v>
      </c>
      <c r="J1102" s="143">
        <f t="shared" si="17"/>
        <v>45813</v>
      </c>
      <c r="K1102" s="202">
        <v>2</v>
      </c>
      <c r="L1102" s="284" t="s">
        <v>14034</v>
      </c>
      <c r="M1102" s="223"/>
      <c r="N1102" s="203"/>
      <c r="O1102" s="222" t="s">
        <v>326</v>
      </c>
    </row>
    <row r="1103" spans="1:15" ht="29.25" customHeight="1">
      <c r="A1103" s="221" t="s">
        <v>6334</v>
      </c>
      <c r="B1103" s="221" t="s">
        <v>5857</v>
      </c>
      <c r="C1103" s="222" t="s">
        <v>5858</v>
      </c>
      <c r="D1103" s="222" t="s">
        <v>164</v>
      </c>
      <c r="E1103" s="199" t="s">
        <v>178</v>
      </c>
      <c r="F1103" s="200"/>
      <c r="G1103" s="200"/>
      <c r="H1103" s="200"/>
      <c r="I1103" s="200">
        <v>45813</v>
      </c>
      <c r="J1103" s="143">
        <f t="shared" si="17"/>
        <v>45813</v>
      </c>
      <c r="K1103" s="202">
        <v>2</v>
      </c>
      <c r="L1103" s="284" t="s">
        <v>14035</v>
      </c>
      <c r="M1103" s="223"/>
      <c r="N1103" s="203"/>
      <c r="O1103" s="222" t="s">
        <v>326</v>
      </c>
    </row>
    <row r="1104" spans="1:15" ht="29.25" customHeight="1">
      <c r="A1104" s="221" t="s">
        <v>6334</v>
      </c>
      <c r="B1104" s="221" t="s">
        <v>5857</v>
      </c>
      <c r="C1104" s="222" t="s">
        <v>5858</v>
      </c>
      <c r="D1104" s="222" t="s">
        <v>164</v>
      </c>
      <c r="E1104" s="199" t="s">
        <v>163</v>
      </c>
      <c r="F1104" s="200" t="s">
        <v>6337</v>
      </c>
      <c r="G1104" s="200" t="s">
        <v>6338</v>
      </c>
      <c r="H1104" s="200" t="s">
        <v>8346</v>
      </c>
      <c r="I1104" s="200">
        <v>45813</v>
      </c>
      <c r="J1104" s="143">
        <f t="shared" si="17"/>
        <v>45813</v>
      </c>
      <c r="K1104" s="202">
        <v>3</v>
      </c>
      <c r="L1104" s="284" t="s">
        <v>14038</v>
      </c>
      <c r="M1104" s="223"/>
      <c r="N1104" s="203">
        <v>1.125</v>
      </c>
      <c r="O1104" s="222" t="s">
        <v>942</v>
      </c>
    </row>
    <row r="1105" spans="1:15" ht="29.25" customHeight="1">
      <c r="A1105" s="221" t="s">
        <v>6334</v>
      </c>
      <c r="B1105" s="221" t="s">
        <v>5857</v>
      </c>
      <c r="C1105" s="222" t="s">
        <v>5858</v>
      </c>
      <c r="D1105" s="222" t="s">
        <v>164</v>
      </c>
      <c r="E1105" s="199" t="s">
        <v>163</v>
      </c>
      <c r="F1105" s="200" t="s">
        <v>2241</v>
      </c>
      <c r="G1105" s="200" t="s">
        <v>2242</v>
      </c>
      <c r="H1105" s="200" t="s">
        <v>2402</v>
      </c>
      <c r="I1105" s="200">
        <v>45813</v>
      </c>
      <c r="J1105" s="143">
        <f t="shared" si="17"/>
        <v>45813</v>
      </c>
      <c r="K1105" s="202">
        <v>0.5</v>
      </c>
      <c r="L1105" s="284" t="s">
        <v>14036</v>
      </c>
      <c r="M1105" s="223"/>
      <c r="N1105" s="203">
        <v>5.5</v>
      </c>
      <c r="O1105" s="222" t="s">
        <v>958</v>
      </c>
    </row>
    <row r="1106" spans="1:15" ht="29.25" customHeight="1">
      <c r="A1106" s="221" t="s">
        <v>6334</v>
      </c>
      <c r="B1106" s="221" t="s">
        <v>5857</v>
      </c>
      <c r="C1106" s="222" t="s">
        <v>5858</v>
      </c>
      <c r="D1106" s="222" t="s">
        <v>164</v>
      </c>
      <c r="E1106" s="199" t="s">
        <v>163</v>
      </c>
      <c r="F1106" s="200" t="s">
        <v>2241</v>
      </c>
      <c r="G1106" s="200" t="s">
        <v>2242</v>
      </c>
      <c r="H1106" s="200" t="s">
        <v>2401</v>
      </c>
      <c r="I1106" s="200">
        <v>45813</v>
      </c>
      <c r="J1106" s="143">
        <f t="shared" si="17"/>
        <v>45813</v>
      </c>
      <c r="K1106" s="202">
        <v>0.5</v>
      </c>
      <c r="L1106" s="284" t="s">
        <v>14037</v>
      </c>
      <c r="M1106" s="223"/>
      <c r="N1106" s="203">
        <v>28.9375</v>
      </c>
      <c r="O1106" s="222" t="s">
        <v>968</v>
      </c>
    </row>
    <row r="1107" spans="1:15" ht="29.25" customHeight="1">
      <c r="A1107" s="221" t="s">
        <v>6334</v>
      </c>
      <c r="B1107" s="221" t="s">
        <v>5857</v>
      </c>
      <c r="C1107" s="222" t="s">
        <v>5858</v>
      </c>
      <c r="D1107" s="222" t="s">
        <v>164</v>
      </c>
      <c r="E1107" s="199" t="s">
        <v>171</v>
      </c>
      <c r="F1107" s="200"/>
      <c r="G1107" s="200"/>
      <c r="H1107" s="200"/>
      <c r="I1107" s="200">
        <v>45814</v>
      </c>
      <c r="J1107" s="143">
        <f t="shared" si="17"/>
        <v>45814</v>
      </c>
      <c r="K1107" s="202">
        <v>1</v>
      </c>
      <c r="L1107" s="284" t="s">
        <v>14039</v>
      </c>
      <c r="M1107" s="223"/>
      <c r="N1107" s="203"/>
      <c r="O1107" s="222" t="s">
        <v>326</v>
      </c>
    </row>
    <row r="1108" spans="1:15" ht="29.25" customHeight="1">
      <c r="A1108" s="221" t="s">
        <v>6334</v>
      </c>
      <c r="B1108" s="221" t="s">
        <v>5857</v>
      </c>
      <c r="C1108" s="222" t="s">
        <v>5858</v>
      </c>
      <c r="D1108" s="222" t="s">
        <v>164</v>
      </c>
      <c r="E1108" s="199" t="s">
        <v>163</v>
      </c>
      <c r="F1108" s="200" t="s">
        <v>2241</v>
      </c>
      <c r="G1108" s="200" t="s">
        <v>2242</v>
      </c>
      <c r="H1108" s="200"/>
      <c r="I1108" s="200">
        <v>45814</v>
      </c>
      <c r="J1108" s="143">
        <f t="shared" si="17"/>
        <v>45814</v>
      </c>
      <c r="K1108" s="202">
        <v>4</v>
      </c>
      <c r="L1108" s="284" t="s">
        <v>14040</v>
      </c>
      <c r="M1108" s="223"/>
      <c r="N1108" s="203"/>
      <c r="O1108" s="222" t="s">
        <v>326</v>
      </c>
    </row>
    <row r="1109" spans="1:15" ht="29.25" customHeight="1">
      <c r="A1109" s="221" t="s">
        <v>6334</v>
      </c>
      <c r="B1109" s="221" t="s">
        <v>5857</v>
      </c>
      <c r="C1109" s="222" t="s">
        <v>5858</v>
      </c>
      <c r="D1109" s="222" t="s">
        <v>164</v>
      </c>
      <c r="E1109" s="199" t="s">
        <v>163</v>
      </c>
      <c r="F1109" s="200" t="s">
        <v>6337</v>
      </c>
      <c r="G1109" s="200" t="s">
        <v>6338</v>
      </c>
      <c r="H1109" s="200" t="s">
        <v>8346</v>
      </c>
      <c r="I1109" s="200">
        <v>45814</v>
      </c>
      <c r="J1109" s="143">
        <f t="shared" si="17"/>
        <v>45814</v>
      </c>
      <c r="K1109" s="202">
        <v>3</v>
      </c>
      <c r="L1109" s="284" t="s">
        <v>14041</v>
      </c>
      <c r="M1109" s="223"/>
      <c r="N1109" s="203">
        <v>1.125</v>
      </c>
      <c r="O1109" s="222" t="s">
        <v>942</v>
      </c>
    </row>
    <row r="1110" spans="1:15" ht="29.25" customHeight="1">
      <c r="A1110" s="221" t="s">
        <v>6334</v>
      </c>
      <c r="B1110" s="221" t="s">
        <v>5857</v>
      </c>
      <c r="C1110" s="222" t="s">
        <v>5858</v>
      </c>
      <c r="D1110" s="222" t="s">
        <v>164</v>
      </c>
      <c r="E1110" s="199" t="s">
        <v>171</v>
      </c>
      <c r="F1110" s="200"/>
      <c r="G1110" s="200"/>
      <c r="H1110" s="200"/>
      <c r="I1110" s="200">
        <v>45817</v>
      </c>
      <c r="J1110" s="143">
        <f t="shared" si="17"/>
        <v>45817</v>
      </c>
      <c r="K1110" s="202">
        <v>1</v>
      </c>
      <c r="L1110" s="284" t="s">
        <v>14042</v>
      </c>
      <c r="M1110" s="223"/>
      <c r="N1110" s="203"/>
      <c r="O1110" s="222" t="s">
        <v>326</v>
      </c>
    </row>
    <row r="1111" spans="1:15" ht="29.25" customHeight="1">
      <c r="A1111" s="221" t="s">
        <v>6334</v>
      </c>
      <c r="B1111" s="221" t="s">
        <v>5857</v>
      </c>
      <c r="C1111" s="222" t="s">
        <v>5858</v>
      </c>
      <c r="D1111" s="222" t="s">
        <v>164</v>
      </c>
      <c r="E1111" s="199" t="s">
        <v>163</v>
      </c>
      <c r="F1111" s="200" t="s">
        <v>6337</v>
      </c>
      <c r="G1111" s="200" t="s">
        <v>6338</v>
      </c>
      <c r="H1111" s="200" t="s">
        <v>8346</v>
      </c>
      <c r="I1111" s="200">
        <v>45817</v>
      </c>
      <c r="J1111" s="143">
        <f t="shared" si="17"/>
        <v>45817</v>
      </c>
      <c r="K1111" s="202">
        <v>2</v>
      </c>
      <c r="L1111" s="285" t="s">
        <v>14044</v>
      </c>
      <c r="M1111" s="223"/>
      <c r="N1111" s="203">
        <v>1.125</v>
      </c>
      <c r="O1111" s="222" t="s">
        <v>942</v>
      </c>
    </row>
    <row r="1112" spans="1:15" ht="29.25" customHeight="1">
      <c r="A1112" s="221" t="s">
        <v>6334</v>
      </c>
      <c r="B1112" s="221" t="s">
        <v>5857</v>
      </c>
      <c r="C1112" s="222" t="s">
        <v>5858</v>
      </c>
      <c r="D1112" s="222" t="s">
        <v>164</v>
      </c>
      <c r="E1112" s="199" t="s">
        <v>163</v>
      </c>
      <c r="F1112" s="200" t="s">
        <v>2241</v>
      </c>
      <c r="G1112" s="200" t="s">
        <v>2242</v>
      </c>
      <c r="H1112" s="200" t="s">
        <v>2401</v>
      </c>
      <c r="I1112" s="200">
        <v>45817</v>
      </c>
      <c r="J1112" s="143">
        <f t="shared" si="17"/>
        <v>45817</v>
      </c>
      <c r="K1112" s="202">
        <v>5</v>
      </c>
      <c r="L1112" s="284" t="s">
        <v>14043</v>
      </c>
      <c r="M1112" s="223"/>
      <c r="N1112" s="203">
        <v>28.9375</v>
      </c>
      <c r="O1112" s="222" t="s">
        <v>968</v>
      </c>
    </row>
    <row r="1113" spans="1:15" ht="29.25" customHeight="1">
      <c r="A1113" s="221" t="s">
        <v>6334</v>
      </c>
      <c r="B1113" s="221" t="s">
        <v>5857</v>
      </c>
      <c r="C1113" s="222" t="s">
        <v>5858</v>
      </c>
      <c r="D1113" s="222" t="s">
        <v>164</v>
      </c>
      <c r="E1113" s="199" t="s">
        <v>178</v>
      </c>
      <c r="F1113" s="200"/>
      <c r="G1113" s="200"/>
      <c r="H1113" s="200"/>
      <c r="I1113" s="200">
        <v>45818</v>
      </c>
      <c r="J1113" s="143">
        <f t="shared" si="17"/>
        <v>45818</v>
      </c>
      <c r="K1113" s="202">
        <v>1.5</v>
      </c>
      <c r="L1113" s="284" t="s">
        <v>14048</v>
      </c>
      <c r="M1113" s="223"/>
      <c r="N1113" s="203"/>
      <c r="O1113" s="222" t="s">
        <v>326</v>
      </c>
    </row>
    <row r="1114" spans="1:15" ht="29.25" customHeight="1">
      <c r="A1114" s="221" t="s">
        <v>6334</v>
      </c>
      <c r="B1114" s="221" t="s">
        <v>5857</v>
      </c>
      <c r="C1114" s="222" t="s">
        <v>5858</v>
      </c>
      <c r="D1114" s="222" t="s">
        <v>164</v>
      </c>
      <c r="E1114" s="199" t="s">
        <v>171</v>
      </c>
      <c r="F1114" s="200"/>
      <c r="G1114" s="200"/>
      <c r="H1114" s="200"/>
      <c r="I1114" s="200">
        <v>45818</v>
      </c>
      <c r="J1114" s="143">
        <f t="shared" si="17"/>
        <v>45818</v>
      </c>
      <c r="K1114" s="202">
        <v>0.5</v>
      </c>
      <c r="L1114" s="284" t="s">
        <v>14049</v>
      </c>
      <c r="M1114" s="223"/>
      <c r="N1114" s="203"/>
      <c r="O1114" s="222" t="s">
        <v>326</v>
      </c>
    </row>
    <row r="1115" spans="1:15" ht="29.25" customHeight="1">
      <c r="A1115" s="221" t="s">
        <v>6334</v>
      </c>
      <c r="B1115" s="221" t="s">
        <v>5857</v>
      </c>
      <c r="C1115" s="222" t="s">
        <v>5858</v>
      </c>
      <c r="D1115" s="222" t="s">
        <v>164</v>
      </c>
      <c r="E1115" s="199" t="s">
        <v>163</v>
      </c>
      <c r="F1115" s="200" t="s">
        <v>6337</v>
      </c>
      <c r="G1115" s="200" t="s">
        <v>6338</v>
      </c>
      <c r="H1115" s="200" t="s">
        <v>8346</v>
      </c>
      <c r="I1115" s="200">
        <v>45818</v>
      </c>
      <c r="J1115" s="143">
        <f t="shared" si="17"/>
        <v>45818</v>
      </c>
      <c r="K1115" s="202">
        <v>2</v>
      </c>
      <c r="L1115" s="284" t="s">
        <v>14047</v>
      </c>
      <c r="M1115" s="223"/>
      <c r="N1115" s="203">
        <v>1.125</v>
      </c>
      <c r="O1115" s="222" t="s">
        <v>942</v>
      </c>
    </row>
    <row r="1116" spans="1:15" ht="29.25" customHeight="1">
      <c r="A1116" s="221" t="s">
        <v>6334</v>
      </c>
      <c r="B1116" s="221" t="s">
        <v>5857</v>
      </c>
      <c r="C1116" s="222" t="s">
        <v>5858</v>
      </c>
      <c r="D1116" s="222" t="s">
        <v>164</v>
      </c>
      <c r="E1116" s="199" t="s">
        <v>163</v>
      </c>
      <c r="F1116" s="200" t="s">
        <v>2241</v>
      </c>
      <c r="G1116" s="200" t="s">
        <v>2242</v>
      </c>
      <c r="H1116" s="200" t="s">
        <v>2402</v>
      </c>
      <c r="I1116" s="200">
        <v>45818</v>
      </c>
      <c r="J1116" s="143">
        <f t="shared" si="17"/>
        <v>45818</v>
      </c>
      <c r="K1116" s="202">
        <v>1</v>
      </c>
      <c r="L1116" s="284" t="s">
        <v>14046</v>
      </c>
      <c r="M1116" s="223"/>
      <c r="N1116" s="203">
        <v>5.5</v>
      </c>
      <c r="O1116" s="222" t="s">
        <v>958</v>
      </c>
    </row>
    <row r="1117" spans="1:15" ht="29.25" customHeight="1">
      <c r="A1117" s="221" t="s">
        <v>6334</v>
      </c>
      <c r="B1117" s="221" t="s">
        <v>5857</v>
      </c>
      <c r="C1117" s="222" t="s">
        <v>5858</v>
      </c>
      <c r="D1117" s="222" t="s">
        <v>164</v>
      </c>
      <c r="E1117" s="199" t="s">
        <v>163</v>
      </c>
      <c r="F1117" s="200" t="s">
        <v>2241</v>
      </c>
      <c r="G1117" s="200" t="s">
        <v>2242</v>
      </c>
      <c r="H1117" s="200" t="s">
        <v>2401</v>
      </c>
      <c r="I1117" s="200">
        <v>45818</v>
      </c>
      <c r="J1117" s="143">
        <f t="shared" si="17"/>
        <v>45818</v>
      </c>
      <c r="K1117" s="202">
        <v>3</v>
      </c>
      <c r="L1117" s="284" t="s">
        <v>14045</v>
      </c>
      <c r="M1117" s="223"/>
      <c r="N1117" s="203">
        <v>28.9375</v>
      </c>
      <c r="O1117" s="222" t="s">
        <v>968</v>
      </c>
    </row>
    <row r="1118" spans="1:15" ht="29.25" customHeight="1">
      <c r="A1118" s="221" t="s">
        <v>6334</v>
      </c>
      <c r="B1118" s="221" t="s">
        <v>5857</v>
      </c>
      <c r="C1118" s="222" t="s">
        <v>5858</v>
      </c>
      <c r="D1118" s="222" t="s">
        <v>164</v>
      </c>
      <c r="E1118" s="199" t="s">
        <v>163</v>
      </c>
      <c r="F1118" s="200" t="s">
        <v>6337</v>
      </c>
      <c r="G1118" s="200" t="s">
        <v>6338</v>
      </c>
      <c r="H1118" s="200"/>
      <c r="I1118" s="200">
        <v>45819</v>
      </c>
      <c r="J1118" s="143">
        <f t="shared" si="17"/>
        <v>45819</v>
      </c>
      <c r="K1118" s="202">
        <v>1</v>
      </c>
      <c r="L1118" s="284" t="s">
        <v>14050</v>
      </c>
      <c r="M1118" s="223"/>
      <c r="N1118" s="203"/>
      <c r="O1118" s="222" t="s">
        <v>326</v>
      </c>
    </row>
    <row r="1119" spans="1:15" ht="29.25" customHeight="1">
      <c r="A1119" s="221" t="s">
        <v>6334</v>
      </c>
      <c r="B1119" s="221" t="s">
        <v>5857</v>
      </c>
      <c r="C1119" s="222" t="s">
        <v>5858</v>
      </c>
      <c r="D1119" s="222" t="s">
        <v>164</v>
      </c>
      <c r="E1119" s="199" t="s">
        <v>171</v>
      </c>
      <c r="F1119" s="200"/>
      <c r="G1119" s="200"/>
      <c r="H1119" s="200"/>
      <c r="I1119" s="200">
        <v>45819</v>
      </c>
      <c r="J1119" s="143">
        <f t="shared" si="17"/>
        <v>45819</v>
      </c>
      <c r="K1119" s="202">
        <v>1</v>
      </c>
      <c r="L1119" s="284" t="s">
        <v>14051</v>
      </c>
      <c r="M1119" s="223"/>
      <c r="N1119" s="203"/>
      <c r="O1119" s="222" t="s">
        <v>326</v>
      </c>
    </row>
    <row r="1120" spans="1:15" ht="29.25" customHeight="1">
      <c r="A1120" s="221" t="s">
        <v>6334</v>
      </c>
      <c r="B1120" s="221" t="s">
        <v>5857</v>
      </c>
      <c r="C1120" s="222" t="s">
        <v>5858</v>
      </c>
      <c r="D1120" s="222" t="s">
        <v>164</v>
      </c>
      <c r="E1120" s="199" t="s">
        <v>163</v>
      </c>
      <c r="F1120" s="200" t="s">
        <v>2241</v>
      </c>
      <c r="G1120" s="200" t="s">
        <v>2242</v>
      </c>
      <c r="H1120" s="200" t="s">
        <v>2401</v>
      </c>
      <c r="I1120" s="200">
        <v>45819</v>
      </c>
      <c r="J1120" s="143">
        <f t="shared" si="17"/>
        <v>45819</v>
      </c>
      <c r="K1120" s="202">
        <v>6</v>
      </c>
      <c r="L1120" s="284" t="s">
        <v>14052</v>
      </c>
      <c r="M1120" s="223"/>
      <c r="N1120" s="203">
        <v>28.9375</v>
      </c>
      <c r="O1120" s="222" t="s">
        <v>968</v>
      </c>
    </row>
    <row r="1121" spans="1:15" ht="29.25" customHeight="1">
      <c r="A1121" s="221" t="s">
        <v>6334</v>
      </c>
      <c r="B1121" s="221" t="s">
        <v>5857</v>
      </c>
      <c r="C1121" s="222" t="s">
        <v>5858</v>
      </c>
      <c r="D1121" s="222" t="s">
        <v>164</v>
      </c>
      <c r="E1121" s="199" t="s">
        <v>171</v>
      </c>
      <c r="F1121" s="200" t="s">
        <v>5212</v>
      </c>
      <c r="G1121" s="200" t="s">
        <v>5213</v>
      </c>
      <c r="H1121" s="200"/>
      <c r="I1121" s="200">
        <v>45820</v>
      </c>
      <c r="J1121" s="143">
        <f t="shared" si="17"/>
        <v>45820</v>
      </c>
      <c r="K1121" s="202">
        <v>1</v>
      </c>
      <c r="L1121" s="284" t="s">
        <v>14055</v>
      </c>
      <c r="M1121" s="223"/>
      <c r="N1121" s="203"/>
      <c r="O1121" s="222" t="s">
        <v>326</v>
      </c>
    </row>
    <row r="1122" spans="1:15" ht="29.25" customHeight="1">
      <c r="A1122" s="221" t="s">
        <v>6334</v>
      </c>
      <c r="B1122" s="221" t="s">
        <v>5857</v>
      </c>
      <c r="C1122" s="222" t="s">
        <v>5858</v>
      </c>
      <c r="D1122" s="222" t="s">
        <v>164</v>
      </c>
      <c r="E1122" s="199" t="s">
        <v>163</v>
      </c>
      <c r="F1122" s="200" t="s">
        <v>6337</v>
      </c>
      <c r="G1122" s="200" t="s">
        <v>6338</v>
      </c>
      <c r="H1122" s="200" t="s">
        <v>8346</v>
      </c>
      <c r="I1122" s="200">
        <v>45820</v>
      </c>
      <c r="J1122" s="143">
        <f t="shared" si="17"/>
        <v>45820</v>
      </c>
      <c r="K1122" s="202">
        <v>1</v>
      </c>
      <c r="L1122" s="284" t="s">
        <v>14054</v>
      </c>
      <c r="M1122" s="223"/>
      <c r="N1122" s="203">
        <v>1.125</v>
      </c>
      <c r="O1122" s="222" t="s">
        <v>942</v>
      </c>
    </row>
    <row r="1123" spans="1:15" ht="29.25" customHeight="1">
      <c r="A1123" s="221" t="s">
        <v>6334</v>
      </c>
      <c r="B1123" s="221" t="s">
        <v>5857</v>
      </c>
      <c r="C1123" s="222" t="s">
        <v>5858</v>
      </c>
      <c r="D1123" s="222" t="s">
        <v>164</v>
      </c>
      <c r="E1123" s="199" t="s">
        <v>163</v>
      </c>
      <c r="F1123" s="200" t="s">
        <v>2241</v>
      </c>
      <c r="G1123" s="200" t="s">
        <v>2242</v>
      </c>
      <c r="H1123" s="200" t="s">
        <v>2401</v>
      </c>
      <c r="I1123" s="200">
        <v>45820</v>
      </c>
      <c r="J1123" s="143">
        <f t="shared" si="17"/>
        <v>45820</v>
      </c>
      <c r="K1123" s="202">
        <v>6</v>
      </c>
      <c r="L1123" s="284" t="s">
        <v>14053</v>
      </c>
      <c r="M1123" s="223"/>
      <c r="N1123" s="203">
        <v>28.9375</v>
      </c>
      <c r="O1123" s="222" t="s">
        <v>968</v>
      </c>
    </row>
    <row r="1124" spans="1:15" ht="29.25" customHeight="1">
      <c r="A1124" s="221" t="s">
        <v>6334</v>
      </c>
      <c r="B1124" s="221" t="s">
        <v>5857</v>
      </c>
      <c r="C1124" s="222" t="s">
        <v>5858</v>
      </c>
      <c r="D1124" s="222" t="s">
        <v>164</v>
      </c>
      <c r="E1124" s="199" t="s">
        <v>163</v>
      </c>
      <c r="F1124" s="200" t="s">
        <v>6337</v>
      </c>
      <c r="G1124" s="200" t="s">
        <v>6338</v>
      </c>
      <c r="H1124" s="200" t="s">
        <v>8346</v>
      </c>
      <c r="I1124" s="200">
        <v>45821</v>
      </c>
      <c r="J1124" s="143">
        <f t="shared" si="17"/>
        <v>45821</v>
      </c>
      <c r="K1124" s="202">
        <v>1</v>
      </c>
      <c r="L1124" s="284" t="s">
        <v>14056</v>
      </c>
      <c r="M1124" s="223"/>
      <c r="N1124" s="203">
        <v>1.125</v>
      </c>
      <c r="O1124" s="222" t="s">
        <v>942</v>
      </c>
    </row>
    <row r="1125" spans="1:15" ht="29.25" customHeight="1">
      <c r="A1125" s="221" t="s">
        <v>6334</v>
      </c>
      <c r="B1125" s="221" t="s">
        <v>5857</v>
      </c>
      <c r="C1125" s="222" t="s">
        <v>5858</v>
      </c>
      <c r="D1125" s="222" t="s">
        <v>164</v>
      </c>
      <c r="E1125" s="199" t="s">
        <v>163</v>
      </c>
      <c r="F1125" s="200" t="s">
        <v>2241</v>
      </c>
      <c r="G1125" s="200" t="s">
        <v>2242</v>
      </c>
      <c r="H1125" s="200" t="s">
        <v>2401</v>
      </c>
      <c r="I1125" s="200">
        <v>45821</v>
      </c>
      <c r="J1125" s="143">
        <f t="shared" si="17"/>
        <v>45821</v>
      </c>
      <c r="K1125" s="202">
        <v>7</v>
      </c>
      <c r="L1125" s="284" t="s">
        <v>14057</v>
      </c>
      <c r="M1125" s="223"/>
      <c r="N1125" s="203">
        <v>28.9375</v>
      </c>
      <c r="O1125" s="222" t="s">
        <v>968</v>
      </c>
    </row>
    <row r="1126" spans="1:15" ht="29.25" customHeight="1">
      <c r="A1126" s="221" t="s">
        <v>6334</v>
      </c>
      <c r="B1126" s="221" t="s">
        <v>5857</v>
      </c>
      <c r="C1126" s="222" t="s">
        <v>5858</v>
      </c>
      <c r="D1126" s="222" t="s">
        <v>164</v>
      </c>
      <c r="E1126" s="199" t="s">
        <v>171</v>
      </c>
      <c r="F1126" s="200" t="s">
        <v>5212</v>
      </c>
      <c r="G1126" s="200" t="s">
        <v>5213</v>
      </c>
      <c r="H1126" s="200"/>
      <c r="I1126" s="200">
        <v>45824</v>
      </c>
      <c r="J1126" s="143">
        <f t="shared" si="17"/>
        <v>45824</v>
      </c>
      <c r="K1126" s="202">
        <v>2</v>
      </c>
      <c r="L1126" s="284" t="s">
        <v>14058</v>
      </c>
      <c r="M1126" s="223"/>
      <c r="N1126" s="203"/>
      <c r="O1126" s="222" t="s">
        <v>326</v>
      </c>
    </row>
    <row r="1127" spans="1:15" ht="29.25" customHeight="1">
      <c r="A1127" s="221" t="s">
        <v>6334</v>
      </c>
      <c r="B1127" s="221" t="s">
        <v>5857</v>
      </c>
      <c r="C1127" s="222" t="s">
        <v>5858</v>
      </c>
      <c r="D1127" s="222" t="s">
        <v>164</v>
      </c>
      <c r="E1127" s="199" t="s">
        <v>176</v>
      </c>
      <c r="F1127" s="200"/>
      <c r="G1127" s="200"/>
      <c r="H1127" s="200"/>
      <c r="I1127" s="200">
        <v>45824</v>
      </c>
      <c r="J1127" s="143">
        <f t="shared" si="17"/>
        <v>45824</v>
      </c>
      <c r="K1127" s="202">
        <v>2</v>
      </c>
      <c r="L1127" s="284" t="s">
        <v>14060</v>
      </c>
      <c r="M1127" s="223"/>
      <c r="N1127" s="203"/>
      <c r="O1127" s="222" t="s">
        <v>326</v>
      </c>
    </row>
    <row r="1128" spans="1:15" ht="29.25" customHeight="1">
      <c r="A1128" s="221" t="s">
        <v>6334</v>
      </c>
      <c r="B1128" s="221" t="s">
        <v>5857</v>
      </c>
      <c r="C1128" s="222" t="s">
        <v>5858</v>
      </c>
      <c r="D1128" s="222" t="s">
        <v>164</v>
      </c>
      <c r="E1128" s="199" t="s">
        <v>163</v>
      </c>
      <c r="F1128" s="200" t="s">
        <v>2241</v>
      </c>
      <c r="G1128" s="200" t="s">
        <v>2242</v>
      </c>
      <c r="H1128" s="200" t="s">
        <v>2401</v>
      </c>
      <c r="I1128" s="200">
        <v>45824</v>
      </c>
      <c r="J1128" s="143">
        <f t="shared" si="17"/>
        <v>45824</v>
      </c>
      <c r="K1128" s="202">
        <v>4</v>
      </c>
      <c r="L1128" s="284" t="s">
        <v>14059</v>
      </c>
      <c r="M1128" s="223"/>
      <c r="N1128" s="203">
        <v>28.9375</v>
      </c>
      <c r="O1128" s="222" t="s">
        <v>968</v>
      </c>
    </row>
    <row r="1129" spans="1:15" ht="29.25" customHeight="1">
      <c r="A1129" s="221" t="s">
        <v>6334</v>
      </c>
      <c r="B1129" s="221" t="s">
        <v>5857</v>
      </c>
      <c r="C1129" s="222" t="s">
        <v>5858</v>
      </c>
      <c r="D1129" s="222" t="s">
        <v>164</v>
      </c>
      <c r="E1129" s="199" t="s">
        <v>163</v>
      </c>
      <c r="F1129" s="200" t="s">
        <v>5212</v>
      </c>
      <c r="G1129" s="200" t="s">
        <v>5213</v>
      </c>
      <c r="H1129" s="200"/>
      <c r="I1129" s="200">
        <v>45825</v>
      </c>
      <c r="J1129" s="143">
        <f t="shared" si="17"/>
        <v>45825</v>
      </c>
      <c r="K1129" s="202">
        <v>1</v>
      </c>
      <c r="L1129" s="284" t="s">
        <v>14062</v>
      </c>
      <c r="M1129" s="223"/>
      <c r="N1129" s="203"/>
      <c r="O1129" s="222" t="s">
        <v>326</v>
      </c>
    </row>
    <row r="1130" spans="1:15" ht="29.25" customHeight="1">
      <c r="A1130" s="221" t="s">
        <v>6334</v>
      </c>
      <c r="B1130" s="221" t="s">
        <v>5857</v>
      </c>
      <c r="C1130" s="222" t="s">
        <v>5858</v>
      </c>
      <c r="D1130" s="222" t="s">
        <v>164</v>
      </c>
      <c r="E1130" s="199" t="s">
        <v>163</v>
      </c>
      <c r="F1130" s="200" t="s">
        <v>6337</v>
      </c>
      <c r="G1130" s="200" t="s">
        <v>6338</v>
      </c>
      <c r="H1130" s="200"/>
      <c r="I1130" s="200">
        <v>45825</v>
      </c>
      <c r="J1130" s="143">
        <f t="shared" si="17"/>
        <v>45825</v>
      </c>
      <c r="K1130" s="202">
        <v>3</v>
      </c>
      <c r="L1130" s="284" t="s">
        <v>14063</v>
      </c>
      <c r="M1130" s="223"/>
      <c r="N1130" s="203"/>
      <c r="O1130" s="222" t="s">
        <v>326</v>
      </c>
    </row>
    <row r="1131" spans="1:15" ht="29.25" customHeight="1">
      <c r="A1131" s="221" t="s">
        <v>6334</v>
      </c>
      <c r="B1131" s="221" t="s">
        <v>5857</v>
      </c>
      <c r="C1131" s="222" t="s">
        <v>5858</v>
      </c>
      <c r="D1131" s="222" t="s">
        <v>164</v>
      </c>
      <c r="E1131" s="199" t="s">
        <v>176</v>
      </c>
      <c r="F1131" s="200"/>
      <c r="G1131" s="200"/>
      <c r="H1131" s="200"/>
      <c r="I1131" s="200">
        <v>45825</v>
      </c>
      <c r="J1131" s="143">
        <f t="shared" si="17"/>
        <v>45825</v>
      </c>
      <c r="K1131" s="202">
        <v>1</v>
      </c>
      <c r="L1131" s="284" t="s">
        <v>14064</v>
      </c>
      <c r="M1131" s="223"/>
      <c r="N1131" s="203"/>
      <c r="O1131" s="222" t="s">
        <v>326</v>
      </c>
    </row>
    <row r="1132" spans="1:15" ht="29.25" customHeight="1">
      <c r="A1132" s="221" t="s">
        <v>6334</v>
      </c>
      <c r="B1132" s="221" t="s">
        <v>5857</v>
      </c>
      <c r="C1132" s="222" t="s">
        <v>5858</v>
      </c>
      <c r="D1132" s="222" t="s">
        <v>164</v>
      </c>
      <c r="E1132" s="199" t="s">
        <v>163</v>
      </c>
      <c r="F1132" s="200" t="s">
        <v>2241</v>
      </c>
      <c r="G1132" s="200" t="s">
        <v>2242</v>
      </c>
      <c r="H1132" s="200" t="s">
        <v>2401</v>
      </c>
      <c r="I1132" s="200">
        <v>45825</v>
      </c>
      <c r="J1132" s="143">
        <f t="shared" si="17"/>
        <v>45825</v>
      </c>
      <c r="K1132" s="202">
        <v>3</v>
      </c>
      <c r="L1132" s="284" t="s">
        <v>14061</v>
      </c>
      <c r="M1132" s="223"/>
      <c r="N1132" s="203">
        <v>28.9375</v>
      </c>
      <c r="O1132" s="222" t="s">
        <v>968</v>
      </c>
    </row>
    <row r="1133" spans="1:15" ht="29.25" customHeight="1">
      <c r="A1133" s="221" t="s">
        <v>6334</v>
      </c>
      <c r="B1133" s="221" t="s">
        <v>5857</v>
      </c>
      <c r="C1133" s="222" t="s">
        <v>5858</v>
      </c>
      <c r="D1133" s="222" t="s">
        <v>164</v>
      </c>
      <c r="E1133" s="199" t="s">
        <v>178</v>
      </c>
      <c r="F1133" s="200"/>
      <c r="G1133" s="200"/>
      <c r="H1133" s="200"/>
      <c r="I1133" s="200">
        <v>45826</v>
      </c>
      <c r="J1133" s="143">
        <f t="shared" si="17"/>
        <v>45826</v>
      </c>
      <c r="K1133" s="202">
        <v>2</v>
      </c>
      <c r="L1133" s="284" t="s">
        <v>14065</v>
      </c>
      <c r="M1133" s="223"/>
      <c r="N1133" s="203"/>
      <c r="O1133" s="222" t="s">
        <v>326</v>
      </c>
    </row>
    <row r="1134" spans="1:15" ht="29.25" customHeight="1">
      <c r="A1134" s="221" t="s">
        <v>6334</v>
      </c>
      <c r="B1134" s="221" t="s">
        <v>5857</v>
      </c>
      <c r="C1134" s="222" t="s">
        <v>5858</v>
      </c>
      <c r="D1134" s="222" t="s">
        <v>164</v>
      </c>
      <c r="E1134" s="199" t="s">
        <v>163</v>
      </c>
      <c r="F1134" s="200" t="s">
        <v>6337</v>
      </c>
      <c r="G1134" s="200" t="s">
        <v>6338</v>
      </c>
      <c r="H1134" s="200"/>
      <c r="I1134" s="200">
        <v>45826</v>
      </c>
      <c r="J1134" s="143">
        <f t="shared" si="17"/>
        <v>45826</v>
      </c>
      <c r="K1134" s="202">
        <v>3</v>
      </c>
      <c r="L1134" s="284" t="s">
        <v>14067</v>
      </c>
      <c r="M1134" s="223"/>
      <c r="N1134" s="203"/>
      <c r="O1134" s="222" t="s">
        <v>326</v>
      </c>
    </row>
    <row r="1135" spans="1:15" ht="29.25" customHeight="1">
      <c r="A1135" s="221" t="s">
        <v>6334</v>
      </c>
      <c r="B1135" s="221" t="s">
        <v>5857</v>
      </c>
      <c r="C1135" s="222" t="s">
        <v>5858</v>
      </c>
      <c r="D1135" s="222" t="s">
        <v>164</v>
      </c>
      <c r="E1135" s="199" t="s">
        <v>163</v>
      </c>
      <c r="F1135" s="200" t="s">
        <v>2241</v>
      </c>
      <c r="G1135" s="200" t="s">
        <v>2242</v>
      </c>
      <c r="H1135" s="200" t="s">
        <v>2401</v>
      </c>
      <c r="I1135" s="200">
        <v>45826</v>
      </c>
      <c r="J1135" s="143">
        <f t="shared" si="17"/>
        <v>45826</v>
      </c>
      <c r="K1135" s="202">
        <v>3</v>
      </c>
      <c r="L1135" s="284" t="s">
        <v>14066</v>
      </c>
      <c r="M1135" s="223"/>
      <c r="N1135" s="203">
        <v>28.9375</v>
      </c>
      <c r="O1135" s="222" t="s">
        <v>968</v>
      </c>
    </row>
    <row r="1136" spans="1:15" ht="29.25" customHeight="1">
      <c r="A1136" s="221" t="s">
        <v>6334</v>
      </c>
      <c r="B1136" s="221" t="s">
        <v>5857</v>
      </c>
      <c r="C1136" s="222" t="s">
        <v>5858</v>
      </c>
      <c r="D1136" s="222" t="s">
        <v>164</v>
      </c>
      <c r="E1136" s="199" t="s">
        <v>165</v>
      </c>
      <c r="F1136" s="200"/>
      <c r="G1136" s="200"/>
      <c r="H1136" s="200"/>
      <c r="I1136" s="200">
        <v>45827</v>
      </c>
      <c r="J1136" s="143">
        <f t="shared" si="17"/>
        <v>45827</v>
      </c>
      <c r="K1136" s="202">
        <v>8</v>
      </c>
      <c r="L1136" s="284" t="s">
        <v>1062</v>
      </c>
      <c r="M1136" s="223"/>
      <c r="N1136" s="203"/>
      <c r="O1136" s="222" t="s">
        <v>326</v>
      </c>
    </row>
    <row r="1137" spans="1:15" ht="29.25" customHeight="1">
      <c r="A1137" s="221" t="s">
        <v>6334</v>
      </c>
      <c r="B1137" s="221" t="s">
        <v>5857</v>
      </c>
      <c r="C1137" s="222" t="s">
        <v>5858</v>
      </c>
      <c r="D1137" s="222" t="s">
        <v>164</v>
      </c>
      <c r="E1137" s="199" t="s">
        <v>163</v>
      </c>
      <c r="F1137" s="200" t="s">
        <v>6337</v>
      </c>
      <c r="G1137" s="200" t="s">
        <v>6338</v>
      </c>
      <c r="H1137" s="200"/>
      <c r="I1137" s="200">
        <v>45828</v>
      </c>
      <c r="J1137" s="143">
        <f t="shared" si="17"/>
        <v>45828</v>
      </c>
      <c r="K1137" s="202">
        <v>1.5</v>
      </c>
      <c r="L1137" s="284" t="s">
        <v>14068</v>
      </c>
      <c r="M1137" s="223"/>
      <c r="N1137" s="203"/>
      <c r="O1137" s="222" t="s">
        <v>326</v>
      </c>
    </row>
    <row r="1138" spans="1:15" ht="29.25" customHeight="1">
      <c r="A1138" s="221" t="s">
        <v>6334</v>
      </c>
      <c r="B1138" s="221" t="s">
        <v>5857</v>
      </c>
      <c r="C1138" s="222" t="s">
        <v>5858</v>
      </c>
      <c r="D1138" s="222" t="s">
        <v>164</v>
      </c>
      <c r="E1138" s="199" t="s">
        <v>163</v>
      </c>
      <c r="F1138" s="200" t="s">
        <v>5212</v>
      </c>
      <c r="G1138" s="200" t="s">
        <v>5213</v>
      </c>
      <c r="H1138" s="200"/>
      <c r="I1138" s="200">
        <v>45828</v>
      </c>
      <c r="J1138" s="143">
        <f t="shared" si="17"/>
        <v>45828</v>
      </c>
      <c r="K1138" s="202">
        <v>1.5</v>
      </c>
      <c r="L1138" s="284" t="s">
        <v>14069</v>
      </c>
      <c r="M1138" s="223"/>
      <c r="N1138" s="203"/>
      <c r="O1138" s="222" t="s">
        <v>326</v>
      </c>
    </row>
    <row r="1139" spans="1:15" ht="29.25" customHeight="1">
      <c r="A1139" s="221" t="s">
        <v>6334</v>
      </c>
      <c r="B1139" s="221" t="s">
        <v>5857</v>
      </c>
      <c r="C1139" s="222" t="s">
        <v>5858</v>
      </c>
      <c r="D1139" s="222" t="s">
        <v>164</v>
      </c>
      <c r="E1139" s="199" t="s">
        <v>166</v>
      </c>
      <c r="F1139" s="200"/>
      <c r="G1139" s="200"/>
      <c r="H1139" s="200"/>
      <c r="I1139" s="200">
        <v>45828</v>
      </c>
      <c r="J1139" s="143">
        <f t="shared" si="17"/>
        <v>45828</v>
      </c>
      <c r="K1139" s="202">
        <v>1</v>
      </c>
      <c r="L1139" s="284" t="s">
        <v>14071</v>
      </c>
      <c r="M1139" s="223"/>
      <c r="N1139" s="203"/>
      <c r="O1139" s="222" t="s">
        <v>326</v>
      </c>
    </row>
    <row r="1140" spans="1:15" ht="29.25" customHeight="1">
      <c r="A1140" s="221" t="s">
        <v>6334</v>
      </c>
      <c r="B1140" s="221" t="s">
        <v>5857</v>
      </c>
      <c r="C1140" s="222" t="s">
        <v>5858</v>
      </c>
      <c r="D1140" s="222" t="s">
        <v>164</v>
      </c>
      <c r="E1140" s="199" t="s">
        <v>163</v>
      </c>
      <c r="F1140" s="200" t="s">
        <v>2241</v>
      </c>
      <c r="G1140" s="200" t="s">
        <v>2242</v>
      </c>
      <c r="H1140" s="200" t="s">
        <v>2401</v>
      </c>
      <c r="I1140" s="200">
        <v>45828</v>
      </c>
      <c r="J1140" s="143">
        <f t="shared" si="17"/>
        <v>45828</v>
      </c>
      <c r="K1140" s="202">
        <v>4</v>
      </c>
      <c r="L1140" s="284" t="s">
        <v>14070</v>
      </c>
      <c r="M1140" s="223"/>
      <c r="N1140" s="203">
        <v>28.9375</v>
      </c>
      <c r="O1140" s="222" t="s">
        <v>968</v>
      </c>
    </row>
    <row r="1141" spans="1:15" ht="29.25" customHeight="1">
      <c r="A1141" s="221" t="s">
        <v>6334</v>
      </c>
      <c r="B1141" s="221" t="s">
        <v>5857</v>
      </c>
      <c r="C1141" s="222" t="s">
        <v>5858</v>
      </c>
      <c r="D1141" s="222" t="s">
        <v>164</v>
      </c>
      <c r="E1141" s="199" t="s">
        <v>163</v>
      </c>
      <c r="F1141" s="200" t="s">
        <v>6337</v>
      </c>
      <c r="G1141" s="200" t="s">
        <v>6338</v>
      </c>
      <c r="H1141" s="200"/>
      <c r="I1141" s="200">
        <v>45831</v>
      </c>
      <c r="J1141" s="143">
        <f t="shared" si="17"/>
        <v>45831</v>
      </c>
      <c r="K1141" s="202">
        <v>1</v>
      </c>
      <c r="L1141" s="284" t="s">
        <v>14073</v>
      </c>
      <c r="M1141" s="223"/>
      <c r="N1141" s="203"/>
      <c r="O1141" s="222" t="s">
        <v>326</v>
      </c>
    </row>
    <row r="1142" spans="1:15" ht="29.25" customHeight="1">
      <c r="A1142" s="221" t="s">
        <v>6334</v>
      </c>
      <c r="B1142" s="221" t="s">
        <v>5857</v>
      </c>
      <c r="C1142" s="222" t="s">
        <v>5858</v>
      </c>
      <c r="D1142" s="222" t="s">
        <v>164</v>
      </c>
      <c r="E1142" s="199" t="s">
        <v>163</v>
      </c>
      <c r="F1142" s="200" t="s">
        <v>5212</v>
      </c>
      <c r="G1142" s="200" t="s">
        <v>5213</v>
      </c>
      <c r="H1142" s="200"/>
      <c r="I1142" s="200">
        <v>45831</v>
      </c>
      <c r="J1142" s="143">
        <f t="shared" si="17"/>
        <v>45831</v>
      </c>
      <c r="K1142" s="202">
        <v>3</v>
      </c>
      <c r="L1142" s="284" t="s">
        <v>14074</v>
      </c>
      <c r="M1142" s="223"/>
      <c r="N1142" s="203"/>
      <c r="O1142" s="222" t="s">
        <v>326</v>
      </c>
    </row>
    <row r="1143" spans="1:15" ht="29.25" customHeight="1">
      <c r="A1143" s="221" t="s">
        <v>6334</v>
      </c>
      <c r="B1143" s="221" t="s">
        <v>5857</v>
      </c>
      <c r="C1143" s="222" t="s">
        <v>5858</v>
      </c>
      <c r="D1143" s="222" t="s">
        <v>164</v>
      </c>
      <c r="E1143" s="199" t="s">
        <v>163</v>
      </c>
      <c r="F1143" s="200" t="s">
        <v>2241</v>
      </c>
      <c r="G1143" s="200" t="s">
        <v>2242</v>
      </c>
      <c r="H1143" s="200" t="s">
        <v>2401</v>
      </c>
      <c r="I1143" s="200">
        <v>45831</v>
      </c>
      <c r="J1143" s="143">
        <f t="shared" si="17"/>
        <v>45831</v>
      </c>
      <c r="K1143" s="202">
        <v>4</v>
      </c>
      <c r="L1143" s="284" t="s">
        <v>14072</v>
      </c>
      <c r="M1143" s="223"/>
      <c r="N1143" s="203">
        <v>28.9375</v>
      </c>
      <c r="O1143" s="222" t="s">
        <v>968</v>
      </c>
    </row>
    <row r="1144" spans="1:15" ht="29.25" customHeight="1">
      <c r="A1144" s="221" t="s">
        <v>6334</v>
      </c>
      <c r="B1144" s="221" t="s">
        <v>5857</v>
      </c>
      <c r="C1144" s="222" t="s">
        <v>5858</v>
      </c>
      <c r="D1144" s="222" t="s">
        <v>164</v>
      </c>
      <c r="E1144" s="199" t="s">
        <v>178</v>
      </c>
      <c r="F1144" s="200" t="s">
        <v>9823</v>
      </c>
      <c r="G1144" s="200" t="s">
        <v>9824</v>
      </c>
      <c r="H1144" s="200"/>
      <c r="I1144" s="200">
        <v>45832</v>
      </c>
      <c r="J1144" s="143">
        <f t="shared" si="17"/>
        <v>45832</v>
      </c>
      <c r="K1144" s="202">
        <v>1.5</v>
      </c>
      <c r="L1144" s="284" t="s">
        <v>14076</v>
      </c>
      <c r="M1144" s="223"/>
      <c r="N1144" s="203"/>
      <c r="O1144" s="222" t="s">
        <v>326</v>
      </c>
    </row>
    <row r="1145" spans="1:15" ht="29.25" customHeight="1">
      <c r="A1145" s="221" t="s">
        <v>6334</v>
      </c>
      <c r="B1145" s="221" t="s">
        <v>5857</v>
      </c>
      <c r="C1145" s="222" t="s">
        <v>5858</v>
      </c>
      <c r="D1145" s="222" t="s">
        <v>164</v>
      </c>
      <c r="E1145" s="199" t="s">
        <v>163</v>
      </c>
      <c r="F1145" s="200" t="s">
        <v>5212</v>
      </c>
      <c r="G1145" s="200" t="s">
        <v>5213</v>
      </c>
      <c r="H1145" s="200"/>
      <c r="I1145" s="200">
        <v>45832</v>
      </c>
      <c r="J1145" s="143">
        <f t="shared" si="17"/>
        <v>45832</v>
      </c>
      <c r="K1145" s="202">
        <v>2.5</v>
      </c>
      <c r="L1145" s="284" t="s">
        <v>14077</v>
      </c>
      <c r="M1145" s="223"/>
      <c r="N1145" s="203"/>
      <c r="O1145" s="222" t="s">
        <v>326</v>
      </c>
    </row>
    <row r="1146" spans="1:15" ht="29.25" customHeight="1">
      <c r="A1146" s="221" t="s">
        <v>6334</v>
      </c>
      <c r="B1146" s="221" t="s">
        <v>5857</v>
      </c>
      <c r="C1146" s="222" t="s">
        <v>5858</v>
      </c>
      <c r="D1146" s="222" t="s">
        <v>164</v>
      </c>
      <c r="E1146" s="199" t="s">
        <v>163</v>
      </c>
      <c r="F1146" s="200" t="s">
        <v>2241</v>
      </c>
      <c r="G1146" s="200" t="s">
        <v>2242</v>
      </c>
      <c r="H1146" s="200" t="s">
        <v>2401</v>
      </c>
      <c r="I1146" s="200">
        <v>45832</v>
      </c>
      <c r="J1146" s="143">
        <f t="shared" si="17"/>
        <v>45832</v>
      </c>
      <c r="K1146" s="202">
        <v>4</v>
      </c>
      <c r="L1146" s="284" t="s">
        <v>14075</v>
      </c>
      <c r="M1146" s="223"/>
      <c r="N1146" s="203">
        <v>28.9375</v>
      </c>
      <c r="O1146" s="222" t="s">
        <v>968</v>
      </c>
    </row>
    <row r="1147" spans="1:15" ht="29.25" customHeight="1">
      <c r="A1147" s="221" t="s">
        <v>6334</v>
      </c>
      <c r="B1147" s="221" t="s">
        <v>5857</v>
      </c>
      <c r="C1147" s="222" t="s">
        <v>5858</v>
      </c>
      <c r="D1147" s="222" t="s">
        <v>164</v>
      </c>
      <c r="E1147" s="199" t="s">
        <v>163</v>
      </c>
      <c r="F1147" s="200" t="s">
        <v>5212</v>
      </c>
      <c r="G1147" s="200" t="s">
        <v>5213</v>
      </c>
      <c r="H1147" s="200"/>
      <c r="I1147" s="200">
        <v>45833</v>
      </c>
      <c r="J1147" s="143">
        <f t="shared" si="17"/>
        <v>45833</v>
      </c>
      <c r="K1147" s="202">
        <v>3</v>
      </c>
      <c r="L1147" s="284" t="s">
        <v>14078</v>
      </c>
      <c r="M1147" s="223"/>
      <c r="N1147" s="203"/>
      <c r="O1147" s="222" t="s">
        <v>326</v>
      </c>
    </row>
    <row r="1148" spans="1:15" ht="29.25" customHeight="1">
      <c r="A1148" s="221" t="s">
        <v>6334</v>
      </c>
      <c r="B1148" s="221" t="s">
        <v>5857</v>
      </c>
      <c r="C1148" s="222" t="s">
        <v>5858</v>
      </c>
      <c r="D1148" s="222" t="s">
        <v>164</v>
      </c>
      <c r="E1148" s="199" t="s">
        <v>178</v>
      </c>
      <c r="F1148" s="200" t="s">
        <v>9823</v>
      </c>
      <c r="G1148" s="200" t="s">
        <v>9824</v>
      </c>
      <c r="H1148" s="200"/>
      <c r="I1148" s="200">
        <v>45833</v>
      </c>
      <c r="J1148" s="143">
        <f t="shared" si="17"/>
        <v>45833</v>
      </c>
      <c r="K1148" s="202">
        <v>2</v>
      </c>
      <c r="L1148" s="284" t="s">
        <v>14080</v>
      </c>
      <c r="M1148" s="223"/>
      <c r="N1148" s="203"/>
      <c r="O1148" s="222" t="s">
        <v>326</v>
      </c>
    </row>
    <row r="1149" spans="1:15" ht="29.25" customHeight="1">
      <c r="A1149" s="221" t="s">
        <v>6334</v>
      </c>
      <c r="B1149" s="221" t="s">
        <v>5857</v>
      </c>
      <c r="C1149" s="222" t="s">
        <v>5858</v>
      </c>
      <c r="D1149" s="222" t="s">
        <v>164</v>
      </c>
      <c r="E1149" s="199" t="s">
        <v>163</v>
      </c>
      <c r="F1149" s="200" t="s">
        <v>2241</v>
      </c>
      <c r="G1149" s="200" t="s">
        <v>2242</v>
      </c>
      <c r="H1149" s="200" t="s">
        <v>2401</v>
      </c>
      <c r="I1149" s="200">
        <v>45833</v>
      </c>
      <c r="J1149" s="143">
        <f t="shared" si="17"/>
        <v>45833</v>
      </c>
      <c r="K1149" s="202">
        <v>3</v>
      </c>
      <c r="L1149" s="284" t="s">
        <v>14079</v>
      </c>
      <c r="M1149" s="223"/>
      <c r="N1149" s="203">
        <v>28.9375</v>
      </c>
      <c r="O1149" s="222" t="s">
        <v>968</v>
      </c>
    </row>
    <row r="1150" spans="1:15" ht="29.25" customHeight="1">
      <c r="A1150" s="221" t="s">
        <v>6334</v>
      </c>
      <c r="B1150" s="221" t="s">
        <v>5857</v>
      </c>
      <c r="C1150" s="222" t="s">
        <v>5858</v>
      </c>
      <c r="D1150" s="222" t="s">
        <v>164</v>
      </c>
      <c r="E1150" s="199" t="s">
        <v>178</v>
      </c>
      <c r="F1150" s="200"/>
      <c r="G1150" s="200"/>
      <c r="H1150" s="200"/>
      <c r="I1150" s="200">
        <v>45834</v>
      </c>
      <c r="J1150" s="143">
        <f t="shared" si="17"/>
        <v>45834</v>
      </c>
      <c r="K1150" s="202">
        <v>2</v>
      </c>
      <c r="L1150" s="284" t="s">
        <v>14082</v>
      </c>
      <c r="M1150" s="223"/>
      <c r="N1150" s="203"/>
      <c r="O1150" s="222" t="s">
        <v>326</v>
      </c>
    </row>
    <row r="1151" spans="1:15" ht="29.25" customHeight="1">
      <c r="A1151" s="221" t="s">
        <v>6334</v>
      </c>
      <c r="B1151" s="221" t="s">
        <v>5857</v>
      </c>
      <c r="C1151" s="222" t="s">
        <v>5858</v>
      </c>
      <c r="D1151" s="222" t="s">
        <v>164</v>
      </c>
      <c r="E1151" s="199" t="s">
        <v>163</v>
      </c>
      <c r="F1151" s="200" t="s">
        <v>5212</v>
      </c>
      <c r="G1151" s="200" t="s">
        <v>5213</v>
      </c>
      <c r="H1151" s="200"/>
      <c r="I1151" s="200">
        <v>45834</v>
      </c>
      <c r="J1151" s="143">
        <f t="shared" si="17"/>
        <v>45834</v>
      </c>
      <c r="K1151" s="202">
        <v>1</v>
      </c>
      <c r="L1151" s="284" t="s">
        <v>14083</v>
      </c>
      <c r="M1151" s="223"/>
      <c r="N1151" s="203"/>
      <c r="O1151" s="222" t="s">
        <v>326</v>
      </c>
    </row>
    <row r="1152" spans="1:15" ht="29.25" customHeight="1">
      <c r="A1152" s="221" t="s">
        <v>6334</v>
      </c>
      <c r="B1152" s="221" t="s">
        <v>5857</v>
      </c>
      <c r="C1152" s="222" t="s">
        <v>5858</v>
      </c>
      <c r="D1152" s="222" t="s">
        <v>164</v>
      </c>
      <c r="E1152" s="199" t="s">
        <v>163</v>
      </c>
      <c r="F1152" s="200" t="s">
        <v>2241</v>
      </c>
      <c r="G1152" s="200" t="s">
        <v>2242</v>
      </c>
      <c r="H1152" s="200" t="s">
        <v>2401</v>
      </c>
      <c r="I1152" s="200">
        <v>45834</v>
      </c>
      <c r="J1152" s="143">
        <f t="shared" si="17"/>
        <v>45834</v>
      </c>
      <c r="K1152" s="202">
        <v>5</v>
      </c>
      <c r="L1152" s="284" t="s">
        <v>14081</v>
      </c>
      <c r="M1152" s="223"/>
      <c r="N1152" s="203">
        <v>28.9375</v>
      </c>
      <c r="O1152" s="222" t="s">
        <v>968</v>
      </c>
    </row>
    <row r="1153" spans="1:15" ht="29.25" customHeight="1">
      <c r="A1153" s="221" t="s">
        <v>6334</v>
      </c>
      <c r="B1153" s="221" t="s">
        <v>5857</v>
      </c>
      <c r="C1153" s="222" t="s">
        <v>5858</v>
      </c>
      <c r="D1153" s="222" t="s">
        <v>164</v>
      </c>
      <c r="E1153" s="199" t="s">
        <v>163</v>
      </c>
      <c r="F1153" s="200" t="s">
        <v>6337</v>
      </c>
      <c r="G1153" s="200" t="s">
        <v>6338</v>
      </c>
      <c r="H1153" s="200"/>
      <c r="I1153" s="200">
        <v>45835</v>
      </c>
      <c r="J1153" s="143">
        <f t="shared" si="17"/>
        <v>45835</v>
      </c>
      <c r="K1153" s="202">
        <v>1.5</v>
      </c>
      <c r="L1153" s="284" t="s">
        <v>14084</v>
      </c>
      <c r="M1153" s="223"/>
      <c r="N1153" s="203"/>
      <c r="O1153" s="222" t="s">
        <v>326</v>
      </c>
    </row>
    <row r="1154" spans="1:15" ht="29.25" customHeight="1">
      <c r="A1154" s="221" t="s">
        <v>6334</v>
      </c>
      <c r="B1154" s="221" t="s">
        <v>5857</v>
      </c>
      <c r="C1154" s="222" t="s">
        <v>5858</v>
      </c>
      <c r="D1154" s="222" t="s">
        <v>164</v>
      </c>
      <c r="E1154" s="199" t="s">
        <v>163</v>
      </c>
      <c r="F1154" s="200" t="s">
        <v>5212</v>
      </c>
      <c r="G1154" s="200" t="s">
        <v>5213</v>
      </c>
      <c r="H1154" s="200"/>
      <c r="I1154" s="200">
        <v>45835</v>
      </c>
      <c r="J1154" s="143">
        <f t="shared" si="17"/>
        <v>45835</v>
      </c>
      <c r="K1154" s="202">
        <v>1</v>
      </c>
      <c r="L1154" s="284" t="s">
        <v>14085</v>
      </c>
      <c r="M1154" s="223"/>
      <c r="N1154" s="203"/>
      <c r="O1154" s="222" t="s">
        <v>326</v>
      </c>
    </row>
    <row r="1155" spans="1:15" ht="29.25" customHeight="1">
      <c r="A1155" s="221" t="s">
        <v>6334</v>
      </c>
      <c r="B1155" s="221" t="s">
        <v>5857</v>
      </c>
      <c r="C1155" s="222" t="s">
        <v>5858</v>
      </c>
      <c r="D1155" s="222" t="s">
        <v>164</v>
      </c>
      <c r="E1155" s="199" t="s">
        <v>163</v>
      </c>
      <c r="F1155" s="200" t="s">
        <v>2241</v>
      </c>
      <c r="G1155" s="200" t="s">
        <v>2242</v>
      </c>
      <c r="H1155" s="200" t="s">
        <v>2401</v>
      </c>
      <c r="I1155" s="200">
        <v>45835</v>
      </c>
      <c r="J1155" s="143">
        <f t="shared" ref="J1155:J1218" si="18">I1155</f>
        <v>45835</v>
      </c>
      <c r="K1155" s="202">
        <v>5.5</v>
      </c>
      <c r="L1155" s="284" t="s">
        <v>14086</v>
      </c>
      <c r="M1155" s="223"/>
      <c r="N1155" s="203">
        <v>28.9375</v>
      </c>
      <c r="O1155" s="222" t="s">
        <v>968</v>
      </c>
    </row>
    <row r="1156" spans="1:15" ht="29.25" customHeight="1">
      <c r="A1156" s="221" t="s">
        <v>6334</v>
      </c>
      <c r="B1156" s="221" t="s">
        <v>5857</v>
      </c>
      <c r="C1156" s="222" t="s">
        <v>5858</v>
      </c>
      <c r="D1156" s="222" t="s">
        <v>164</v>
      </c>
      <c r="E1156" s="199" t="s">
        <v>163</v>
      </c>
      <c r="F1156" s="200" t="s">
        <v>6337</v>
      </c>
      <c r="G1156" s="200" t="s">
        <v>6338</v>
      </c>
      <c r="H1156" s="200"/>
      <c r="I1156" s="200">
        <v>45838</v>
      </c>
      <c r="J1156" s="143">
        <f t="shared" si="18"/>
        <v>45838</v>
      </c>
      <c r="K1156" s="202">
        <v>1</v>
      </c>
      <c r="L1156" s="284" t="s">
        <v>14089</v>
      </c>
      <c r="M1156" s="223"/>
      <c r="N1156" s="203"/>
      <c r="O1156" s="222" t="s">
        <v>326</v>
      </c>
    </row>
    <row r="1157" spans="1:15" ht="29.25" customHeight="1">
      <c r="A1157" s="221" t="s">
        <v>6334</v>
      </c>
      <c r="B1157" s="221" t="s">
        <v>5857</v>
      </c>
      <c r="C1157" s="222" t="s">
        <v>5858</v>
      </c>
      <c r="D1157" s="222" t="s">
        <v>164</v>
      </c>
      <c r="E1157" s="199" t="s">
        <v>163</v>
      </c>
      <c r="F1157" s="200" t="s">
        <v>6337</v>
      </c>
      <c r="G1157" s="200" t="s">
        <v>6338</v>
      </c>
      <c r="H1157" s="200" t="s">
        <v>9293</v>
      </c>
      <c r="I1157" s="200">
        <v>45838</v>
      </c>
      <c r="J1157" s="143">
        <f t="shared" si="18"/>
        <v>45838</v>
      </c>
      <c r="K1157" s="202">
        <v>1</v>
      </c>
      <c r="L1157" s="284" t="s">
        <v>14087</v>
      </c>
      <c r="M1157" s="223"/>
      <c r="N1157" s="203">
        <v>0.25</v>
      </c>
      <c r="O1157" s="222" t="s">
        <v>968</v>
      </c>
    </row>
    <row r="1158" spans="1:15" ht="29.25" customHeight="1">
      <c r="A1158" s="221" t="s">
        <v>6334</v>
      </c>
      <c r="B1158" s="221" t="s">
        <v>5857</v>
      </c>
      <c r="C1158" s="222" t="s">
        <v>5858</v>
      </c>
      <c r="D1158" s="222" t="s">
        <v>164</v>
      </c>
      <c r="E1158" s="199" t="s">
        <v>163</v>
      </c>
      <c r="F1158" s="200" t="s">
        <v>2241</v>
      </c>
      <c r="G1158" s="200" t="s">
        <v>2242</v>
      </c>
      <c r="H1158" s="200" t="s">
        <v>2401</v>
      </c>
      <c r="I1158" s="200">
        <v>45838</v>
      </c>
      <c r="J1158" s="143">
        <f t="shared" si="18"/>
        <v>45838</v>
      </c>
      <c r="K1158" s="202">
        <v>6</v>
      </c>
      <c r="L1158" s="284" t="s">
        <v>14088</v>
      </c>
      <c r="M1158" s="223"/>
      <c r="N1158" s="203">
        <v>28.9375</v>
      </c>
      <c r="O1158" s="222" t="s">
        <v>968</v>
      </c>
    </row>
    <row r="1159" spans="1:15" ht="29.25" customHeight="1">
      <c r="A1159" s="221" t="s">
        <v>6334</v>
      </c>
      <c r="B1159" s="221" t="s">
        <v>5857</v>
      </c>
      <c r="C1159" s="222" t="s">
        <v>5858</v>
      </c>
      <c r="D1159" s="222" t="s">
        <v>164</v>
      </c>
      <c r="E1159" s="199" t="s">
        <v>163</v>
      </c>
      <c r="F1159" s="200" t="s">
        <v>6337</v>
      </c>
      <c r="G1159" s="200" t="s">
        <v>6338</v>
      </c>
      <c r="H1159" s="200" t="s">
        <v>9293</v>
      </c>
      <c r="I1159" s="200">
        <v>45839</v>
      </c>
      <c r="J1159" s="143">
        <f t="shared" si="18"/>
        <v>45839</v>
      </c>
      <c r="K1159" s="202">
        <v>1</v>
      </c>
      <c r="L1159" s="284" t="s">
        <v>14090</v>
      </c>
      <c r="M1159" s="223"/>
      <c r="N1159" s="203">
        <v>0.25</v>
      </c>
      <c r="O1159" s="222" t="s">
        <v>968</v>
      </c>
    </row>
    <row r="1160" spans="1:15" ht="29.25" customHeight="1">
      <c r="A1160" s="221" t="s">
        <v>6334</v>
      </c>
      <c r="B1160" s="221" t="s">
        <v>5857</v>
      </c>
      <c r="C1160" s="222" t="s">
        <v>5858</v>
      </c>
      <c r="D1160" s="222" t="s">
        <v>164</v>
      </c>
      <c r="E1160" s="199" t="s">
        <v>163</v>
      </c>
      <c r="F1160" s="200" t="s">
        <v>2241</v>
      </c>
      <c r="G1160" s="200" t="s">
        <v>2242</v>
      </c>
      <c r="H1160" s="200" t="s">
        <v>2401</v>
      </c>
      <c r="I1160" s="200">
        <v>45839</v>
      </c>
      <c r="J1160" s="143">
        <f t="shared" si="18"/>
        <v>45839</v>
      </c>
      <c r="K1160" s="202">
        <v>7</v>
      </c>
      <c r="L1160" s="284" t="s">
        <v>14091</v>
      </c>
      <c r="M1160" s="223"/>
      <c r="N1160" s="203">
        <v>28.9375</v>
      </c>
      <c r="O1160" s="222" t="s">
        <v>968</v>
      </c>
    </row>
    <row r="1161" spans="1:15" ht="29.25" customHeight="1">
      <c r="A1161" s="221" t="s">
        <v>6334</v>
      </c>
      <c r="B1161" s="221" t="s">
        <v>5857</v>
      </c>
      <c r="C1161" s="222" t="s">
        <v>5858</v>
      </c>
      <c r="D1161" s="222" t="s">
        <v>164</v>
      </c>
      <c r="E1161" s="199" t="s">
        <v>163</v>
      </c>
      <c r="F1161" s="200" t="s">
        <v>6337</v>
      </c>
      <c r="G1161" s="200" t="s">
        <v>6338</v>
      </c>
      <c r="H1161" s="200" t="s">
        <v>9294</v>
      </c>
      <c r="I1161" s="200">
        <v>45840</v>
      </c>
      <c r="J1161" s="143">
        <f t="shared" si="18"/>
        <v>45840</v>
      </c>
      <c r="K1161" s="202">
        <v>1</v>
      </c>
      <c r="L1161" s="284" t="s">
        <v>14093</v>
      </c>
      <c r="M1161" s="223"/>
      <c r="N1161" s="203">
        <v>1.28125</v>
      </c>
      <c r="O1161" s="222" t="s">
        <v>942</v>
      </c>
    </row>
    <row r="1162" spans="1:15" ht="29.25" customHeight="1">
      <c r="A1162" s="221" t="s">
        <v>6334</v>
      </c>
      <c r="B1162" s="221" t="s">
        <v>5857</v>
      </c>
      <c r="C1162" s="222" t="s">
        <v>5858</v>
      </c>
      <c r="D1162" s="222" t="s">
        <v>164</v>
      </c>
      <c r="E1162" s="199" t="s">
        <v>163</v>
      </c>
      <c r="F1162" s="200" t="s">
        <v>2241</v>
      </c>
      <c r="G1162" s="200" t="s">
        <v>2242</v>
      </c>
      <c r="H1162" s="200" t="s">
        <v>2401</v>
      </c>
      <c r="I1162" s="200">
        <v>45840</v>
      </c>
      <c r="J1162" s="143">
        <f t="shared" si="18"/>
        <v>45840</v>
      </c>
      <c r="K1162" s="202">
        <v>7</v>
      </c>
      <c r="L1162" s="284" t="s">
        <v>14092</v>
      </c>
      <c r="M1162" s="223"/>
      <c r="N1162" s="203">
        <v>28.9375</v>
      </c>
      <c r="O1162" s="222" t="s">
        <v>968</v>
      </c>
    </row>
    <row r="1163" spans="1:15" ht="29.25" customHeight="1">
      <c r="A1163" s="221" t="s">
        <v>6334</v>
      </c>
      <c r="B1163" s="221" t="s">
        <v>5857</v>
      </c>
      <c r="C1163" s="222" t="s">
        <v>5858</v>
      </c>
      <c r="D1163" s="222" t="s">
        <v>164</v>
      </c>
      <c r="E1163" s="199" t="s">
        <v>163</v>
      </c>
      <c r="F1163" s="200" t="s">
        <v>2241</v>
      </c>
      <c r="G1163" s="200" t="s">
        <v>2242</v>
      </c>
      <c r="H1163" s="200" t="s">
        <v>2401</v>
      </c>
      <c r="I1163" s="200">
        <v>45841</v>
      </c>
      <c r="J1163" s="143">
        <f t="shared" si="18"/>
        <v>45841</v>
      </c>
      <c r="K1163" s="202">
        <v>8</v>
      </c>
      <c r="L1163" s="284" t="s">
        <v>14094</v>
      </c>
      <c r="M1163" s="223"/>
      <c r="N1163" s="203">
        <v>28.9375</v>
      </c>
      <c r="O1163" s="222" t="s">
        <v>968</v>
      </c>
    </row>
    <row r="1164" spans="1:15" ht="29.25" customHeight="1">
      <c r="A1164" s="221" t="s">
        <v>6334</v>
      </c>
      <c r="B1164" s="221" t="s">
        <v>5857</v>
      </c>
      <c r="C1164" s="222" t="s">
        <v>5858</v>
      </c>
      <c r="D1164" s="222" t="s">
        <v>164</v>
      </c>
      <c r="E1164" s="199" t="s">
        <v>163</v>
      </c>
      <c r="F1164" s="200" t="s">
        <v>5212</v>
      </c>
      <c r="G1164" s="200" t="s">
        <v>5213</v>
      </c>
      <c r="H1164" s="200"/>
      <c r="I1164" s="200">
        <v>45842</v>
      </c>
      <c r="J1164" s="143">
        <f t="shared" si="18"/>
        <v>45842</v>
      </c>
      <c r="K1164" s="202">
        <v>2.5</v>
      </c>
      <c r="L1164" s="284" t="s">
        <v>14097</v>
      </c>
      <c r="M1164" s="223"/>
      <c r="N1164" s="203"/>
      <c r="O1164" s="222" t="s">
        <v>326</v>
      </c>
    </row>
    <row r="1165" spans="1:15" ht="29.25" customHeight="1">
      <c r="A1165" s="221" t="s">
        <v>6334</v>
      </c>
      <c r="B1165" s="221" t="s">
        <v>5857</v>
      </c>
      <c r="C1165" s="222" t="s">
        <v>5858</v>
      </c>
      <c r="D1165" s="222" t="s">
        <v>164</v>
      </c>
      <c r="E1165" s="199" t="s">
        <v>163</v>
      </c>
      <c r="F1165" s="200" t="s">
        <v>6337</v>
      </c>
      <c r="G1165" s="200" t="s">
        <v>6338</v>
      </c>
      <c r="H1165" s="200" t="s">
        <v>9294</v>
      </c>
      <c r="I1165" s="200">
        <v>45842</v>
      </c>
      <c r="J1165" s="143">
        <f t="shared" si="18"/>
        <v>45842</v>
      </c>
      <c r="K1165" s="202">
        <v>1</v>
      </c>
      <c r="L1165" s="284" t="s">
        <v>14095</v>
      </c>
      <c r="M1165" s="223"/>
      <c r="N1165" s="203">
        <v>1.28125</v>
      </c>
      <c r="O1165" s="222" t="s">
        <v>942</v>
      </c>
    </row>
    <row r="1166" spans="1:15" ht="29.25" customHeight="1">
      <c r="A1166" s="221" t="s">
        <v>6334</v>
      </c>
      <c r="B1166" s="221" t="s">
        <v>5857</v>
      </c>
      <c r="C1166" s="222" t="s">
        <v>5858</v>
      </c>
      <c r="D1166" s="222" t="s">
        <v>164</v>
      </c>
      <c r="E1166" s="199" t="s">
        <v>163</v>
      </c>
      <c r="F1166" s="200" t="s">
        <v>2241</v>
      </c>
      <c r="G1166" s="200" t="s">
        <v>2242</v>
      </c>
      <c r="H1166" s="200" t="s">
        <v>2401</v>
      </c>
      <c r="I1166" s="200">
        <v>45842</v>
      </c>
      <c r="J1166" s="143">
        <f t="shared" si="18"/>
        <v>45842</v>
      </c>
      <c r="K1166" s="202">
        <v>4.5</v>
      </c>
      <c r="L1166" s="284" t="s">
        <v>14096</v>
      </c>
      <c r="M1166" s="223"/>
      <c r="N1166" s="203">
        <v>28.9375</v>
      </c>
      <c r="O1166" s="222" t="s">
        <v>968</v>
      </c>
    </row>
    <row r="1167" spans="1:15" ht="29.25" customHeight="1">
      <c r="A1167" s="221" t="s">
        <v>6334</v>
      </c>
      <c r="B1167" s="221" t="s">
        <v>5857</v>
      </c>
      <c r="C1167" s="222" t="s">
        <v>5858</v>
      </c>
      <c r="D1167" s="222" t="s">
        <v>164</v>
      </c>
      <c r="E1167" s="199" t="s">
        <v>163</v>
      </c>
      <c r="F1167" s="200" t="s">
        <v>9823</v>
      </c>
      <c r="G1167" s="200" t="s">
        <v>9824</v>
      </c>
      <c r="H1167" s="200"/>
      <c r="I1167" s="200">
        <v>45845</v>
      </c>
      <c r="J1167" s="143">
        <f t="shared" si="18"/>
        <v>45845</v>
      </c>
      <c r="K1167" s="202">
        <v>7</v>
      </c>
      <c r="L1167" s="284" t="s">
        <v>14099</v>
      </c>
      <c r="M1167" s="223"/>
      <c r="N1167" s="203"/>
      <c r="O1167" s="222" t="s">
        <v>326</v>
      </c>
    </row>
    <row r="1168" spans="1:15" ht="29.25" customHeight="1">
      <c r="A1168" s="221" t="s">
        <v>6334</v>
      </c>
      <c r="B1168" s="221" t="s">
        <v>5857</v>
      </c>
      <c r="C1168" s="222" t="s">
        <v>5858</v>
      </c>
      <c r="D1168" s="222" t="s">
        <v>164</v>
      </c>
      <c r="E1168" s="199" t="s">
        <v>163</v>
      </c>
      <c r="F1168" s="200" t="s">
        <v>6337</v>
      </c>
      <c r="G1168" s="200" t="s">
        <v>6338</v>
      </c>
      <c r="H1168" s="200" t="s">
        <v>9294</v>
      </c>
      <c r="I1168" s="200">
        <v>45845</v>
      </c>
      <c r="J1168" s="143">
        <f t="shared" si="18"/>
        <v>45845</v>
      </c>
      <c r="K1168" s="202">
        <v>1</v>
      </c>
      <c r="L1168" s="284" t="s">
        <v>14098</v>
      </c>
      <c r="M1168" s="223"/>
      <c r="N1168" s="203">
        <v>1.28125</v>
      </c>
      <c r="O1168" s="222" t="s">
        <v>942</v>
      </c>
    </row>
    <row r="1169" spans="1:15" ht="29.25" customHeight="1">
      <c r="A1169" s="221" t="s">
        <v>6334</v>
      </c>
      <c r="B1169" s="221" t="s">
        <v>5857</v>
      </c>
      <c r="C1169" s="222" t="s">
        <v>5858</v>
      </c>
      <c r="D1169" s="222" t="s">
        <v>164</v>
      </c>
      <c r="E1169" s="199" t="s">
        <v>163</v>
      </c>
      <c r="F1169" s="200" t="s">
        <v>2849</v>
      </c>
      <c r="G1169" s="200" t="s">
        <v>2850</v>
      </c>
      <c r="H1169" s="200"/>
      <c r="I1169" s="200">
        <v>45846</v>
      </c>
      <c r="J1169" s="143">
        <f t="shared" si="18"/>
        <v>45846</v>
      </c>
      <c r="K1169" s="202">
        <v>1</v>
      </c>
      <c r="L1169" s="284" t="s">
        <v>14100</v>
      </c>
      <c r="M1169" s="223"/>
      <c r="N1169" s="203"/>
      <c r="O1169" s="222" t="s">
        <v>326</v>
      </c>
    </row>
    <row r="1170" spans="1:15" ht="29.25" customHeight="1">
      <c r="A1170" s="221" t="s">
        <v>6334</v>
      </c>
      <c r="B1170" s="221" t="s">
        <v>5857</v>
      </c>
      <c r="C1170" s="222" t="s">
        <v>5858</v>
      </c>
      <c r="D1170" s="222" t="s">
        <v>164</v>
      </c>
      <c r="E1170" s="199" t="s">
        <v>163</v>
      </c>
      <c r="F1170" s="200" t="s">
        <v>6337</v>
      </c>
      <c r="G1170" s="200" t="s">
        <v>6338</v>
      </c>
      <c r="H1170" s="200"/>
      <c r="I1170" s="200">
        <v>45846</v>
      </c>
      <c r="J1170" s="143">
        <f t="shared" si="18"/>
        <v>45846</v>
      </c>
      <c r="K1170" s="202">
        <v>2</v>
      </c>
      <c r="L1170" s="284" t="s">
        <v>14102</v>
      </c>
      <c r="M1170" s="223"/>
      <c r="N1170" s="203"/>
      <c r="O1170" s="222" t="s">
        <v>326</v>
      </c>
    </row>
    <row r="1171" spans="1:15" ht="29.25" customHeight="1">
      <c r="A1171" s="221" t="s">
        <v>6334</v>
      </c>
      <c r="B1171" s="221" t="s">
        <v>5857</v>
      </c>
      <c r="C1171" s="222" t="s">
        <v>5858</v>
      </c>
      <c r="D1171" s="222" t="s">
        <v>164</v>
      </c>
      <c r="E1171" s="199" t="s">
        <v>163</v>
      </c>
      <c r="F1171" s="200" t="s">
        <v>5212</v>
      </c>
      <c r="G1171" s="200" t="s">
        <v>5213</v>
      </c>
      <c r="H1171" s="200"/>
      <c r="I1171" s="200">
        <v>45846</v>
      </c>
      <c r="J1171" s="143">
        <f t="shared" si="18"/>
        <v>45846</v>
      </c>
      <c r="K1171" s="202">
        <v>2</v>
      </c>
      <c r="L1171" s="284" t="s">
        <v>14103</v>
      </c>
      <c r="M1171" s="223"/>
      <c r="N1171" s="203"/>
      <c r="O1171" s="222" t="s">
        <v>326</v>
      </c>
    </row>
    <row r="1172" spans="1:15" ht="29.25" customHeight="1">
      <c r="A1172" s="221" t="s">
        <v>6334</v>
      </c>
      <c r="B1172" s="221" t="s">
        <v>5857</v>
      </c>
      <c r="C1172" s="222" t="s">
        <v>5858</v>
      </c>
      <c r="D1172" s="222" t="s">
        <v>164</v>
      </c>
      <c r="E1172" s="199" t="s">
        <v>163</v>
      </c>
      <c r="F1172" s="200" t="s">
        <v>6337</v>
      </c>
      <c r="G1172" s="200" t="s">
        <v>6338</v>
      </c>
      <c r="H1172" s="200" t="s">
        <v>9294</v>
      </c>
      <c r="I1172" s="200">
        <v>45846</v>
      </c>
      <c r="J1172" s="143">
        <f t="shared" si="18"/>
        <v>45846</v>
      </c>
      <c r="K1172" s="202">
        <v>1</v>
      </c>
      <c r="L1172" s="284" t="s">
        <v>14101</v>
      </c>
      <c r="M1172" s="223"/>
      <c r="N1172" s="203">
        <v>1.28125</v>
      </c>
      <c r="O1172" s="222" t="s">
        <v>942</v>
      </c>
    </row>
    <row r="1173" spans="1:15" ht="29.25" customHeight="1">
      <c r="A1173" s="221" t="s">
        <v>6334</v>
      </c>
      <c r="B1173" s="221" t="s">
        <v>5857</v>
      </c>
      <c r="C1173" s="222" t="s">
        <v>5858</v>
      </c>
      <c r="D1173" s="222" t="s">
        <v>164</v>
      </c>
      <c r="E1173" s="199" t="s">
        <v>163</v>
      </c>
      <c r="F1173" s="200" t="s">
        <v>2241</v>
      </c>
      <c r="G1173" s="200" t="s">
        <v>2242</v>
      </c>
      <c r="H1173" s="200" t="s">
        <v>2401</v>
      </c>
      <c r="I1173" s="200">
        <v>45846</v>
      </c>
      <c r="J1173" s="143">
        <f t="shared" si="18"/>
        <v>45846</v>
      </c>
      <c r="K1173" s="202">
        <v>2</v>
      </c>
      <c r="L1173" s="284" t="s">
        <v>14104</v>
      </c>
      <c r="M1173" s="223"/>
      <c r="N1173" s="203">
        <v>28.9375</v>
      </c>
      <c r="O1173" s="222" t="s">
        <v>968</v>
      </c>
    </row>
    <row r="1174" spans="1:15" ht="29.25" customHeight="1">
      <c r="A1174" s="221" t="s">
        <v>6334</v>
      </c>
      <c r="B1174" s="221" t="s">
        <v>5857</v>
      </c>
      <c r="C1174" s="222" t="s">
        <v>5858</v>
      </c>
      <c r="D1174" s="222" t="s">
        <v>164</v>
      </c>
      <c r="E1174" s="199" t="s">
        <v>163</v>
      </c>
      <c r="F1174" s="200" t="s">
        <v>2849</v>
      </c>
      <c r="G1174" s="200" t="s">
        <v>2850</v>
      </c>
      <c r="H1174" s="200"/>
      <c r="I1174" s="200">
        <v>45847</v>
      </c>
      <c r="J1174" s="143">
        <f t="shared" si="18"/>
        <v>45847</v>
      </c>
      <c r="K1174" s="202">
        <v>1</v>
      </c>
      <c r="L1174" s="284" t="s">
        <v>14106</v>
      </c>
      <c r="M1174" s="223"/>
      <c r="N1174" s="203"/>
      <c r="O1174" s="222" t="s">
        <v>326</v>
      </c>
    </row>
    <row r="1175" spans="1:15" ht="29.25" customHeight="1">
      <c r="A1175" s="221" t="s">
        <v>6334</v>
      </c>
      <c r="B1175" s="221" t="s">
        <v>5857</v>
      </c>
      <c r="C1175" s="222" t="s">
        <v>5858</v>
      </c>
      <c r="D1175" s="222" t="s">
        <v>164</v>
      </c>
      <c r="E1175" s="199" t="s">
        <v>163</v>
      </c>
      <c r="F1175" s="200" t="s">
        <v>5212</v>
      </c>
      <c r="G1175" s="200" t="s">
        <v>5213</v>
      </c>
      <c r="H1175" s="200"/>
      <c r="I1175" s="200">
        <v>45847</v>
      </c>
      <c r="J1175" s="143">
        <f t="shared" si="18"/>
        <v>45847</v>
      </c>
      <c r="K1175" s="202">
        <v>4</v>
      </c>
      <c r="L1175" s="284" t="s">
        <v>14107</v>
      </c>
      <c r="M1175" s="223"/>
      <c r="N1175" s="203"/>
      <c r="O1175" s="222" t="s">
        <v>326</v>
      </c>
    </row>
    <row r="1176" spans="1:15" ht="29.25" customHeight="1">
      <c r="A1176" s="221" t="s">
        <v>6334</v>
      </c>
      <c r="B1176" s="221" t="s">
        <v>5857</v>
      </c>
      <c r="C1176" s="222" t="s">
        <v>5858</v>
      </c>
      <c r="D1176" s="222" t="s">
        <v>164</v>
      </c>
      <c r="E1176" s="199" t="s">
        <v>163</v>
      </c>
      <c r="F1176" s="200" t="s">
        <v>2241</v>
      </c>
      <c r="G1176" s="200" t="s">
        <v>2242</v>
      </c>
      <c r="H1176" s="200" t="s">
        <v>2401</v>
      </c>
      <c r="I1176" s="200">
        <v>45847</v>
      </c>
      <c r="J1176" s="143">
        <f t="shared" si="18"/>
        <v>45847</v>
      </c>
      <c r="K1176" s="202">
        <v>3</v>
      </c>
      <c r="L1176" s="284" t="s">
        <v>14105</v>
      </c>
      <c r="M1176" s="223"/>
      <c r="N1176" s="203">
        <v>28.9375</v>
      </c>
      <c r="O1176" s="222" t="s">
        <v>968</v>
      </c>
    </row>
    <row r="1177" spans="1:15" ht="29.25" customHeight="1">
      <c r="A1177" s="221" t="s">
        <v>6334</v>
      </c>
      <c r="B1177" s="221" t="s">
        <v>5857</v>
      </c>
      <c r="C1177" s="222" t="s">
        <v>5858</v>
      </c>
      <c r="D1177" s="222" t="s">
        <v>164</v>
      </c>
      <c r="E1177" s="199" t="s">
        <v>178</v>
      </c>
      <c r="F1177" s="200"/>
      <c r="G1177" s="200"/>
      <c r="H1177" s="200"/>
      <c r="I1177" s="200">
        <v>45848</v>
      </c>
      <c r="J1177" s="143">
        <f t="shared" si="18"/>
        <v>45848</v>
      </c>
      <c r="K1177" s="202">
        <v>1</v>
      </c>
      <c r="L1177" s="284" t="s">
        <v>14108</v>
      </c>
      <c r="M1177" s="223"/>
      <c r="N1177" s="203"/>
      <c r="O1177" s="222" t="s">
        <v>326</v>
      </c>
    </row>
    <row r="1178" spans="1:15" ht="29.25" customHeight="1">
      <c r="A1178" s="221" t="s">
        <v>6334</v>
      </c>
      <c r="B1178" s="221" t="s">
        <v>5857</v>
      </c>
      <c r="C1178" s="222" t="s">
        <v>5858</v>
      </c>
      <c r="D1178" s="222" t="s">
        <v>164</v>
      </c>
      <c r="E1178" s="199" t="s">
        <v>163</v>
      </c>
      <c r="F1178" s="200" t="s">
        <v>5212</v>
      </c>
      <c r="G1178" s="200" t="s">
        <v>5213</v>
      </c>
      <c r="H1178" s="200"/>
      <c r="I1178" s="200">
        <v>45848</v>
      </c>
      <c r="J1178" s="143">
        <f t="shared" si="18"/>
        <v>45848</v>
      </c>
      <c r="K1178" s="202">
        <v>1</v>
      </c>
      <c r="L1178" s="284" t="s">
        <v>14109</v>
      </c>
      <c r="M1178" s="223"/>
      <c r="N1178" s="203"/>
      <c r="O1178" s="222" t="s">
        <v>326</v>
      </c>
    </row>
    <row r="1179" spans="1:15" ht="29.25" customHeight="1">
      <c r="A1179" s="221" t="s">
        <v>6334</v>
      </c>
      <c r="B1179" s="221" t="s">
        <v>5857</v>
      </c>
      <c r="C1179" s="222" t="s">
        <v>5858</v>
      </c>
      <c r="D1179" s="222" t="s">
        <v>164</v>
      </c>
      <c r="E1179" s="199" t="s">
        <v>163</v>
      </c>
      <c r="F1179" s="200" t="s">
        <v>2849</v>
      </c>
      <c r="G1179" s="200" t="s">
        <v>2850</v>
      </c>
      <c r="H1179" s="200"/>
      <c r="I1179" s="200">
        <v>45848</v>
      </c>
      <c r="J1179" s="143">
        <f t="shared" si="18"/>
        <v>45848</v>
      </c>
      <c r="K1179" s="202">
        <v>2</v>
      </c>
      <c r="L1179" s="284" t="s">
        <v>14111</v>
      </c>
      <c r="M1179" s="223"/>
      <c r="N1179" s="203"/>
      <c r="O1179" s="222" t="s">
        <v>326</v>
      </c>
    </row>
    <row r="1180" spans="1:15" ht="29.25" customHeight="1">
      <c r="A1180" s="221" t="s">
        <v>6334</v>
      </c>
      <c r="B1180" s="221" t="s">
        <v>5857</v>
      </c>
      <c r="C1180" s="222" t="s">
        <v>5858</v>
      </c>
      <c r="D1180" s="222" t="s">
        <v>164</v>
      </c>
      <c r="E1180" s="199" t="s">
        <v>163</v>
      </c>
      <c r="F1180" s="200" t="s">
        <v>6337</v>
      </c>
      <c r="G1180" s="200" t="s">
        <v>6338</v>
      </c>
      <c r="H1180" s="200" t="s">
        <v>9294</v>
      </c>
      <c r="I1180" s="200">
        <v>45848</v>
      </c>
      <c r="J1180" s="143">
        <f t="shared" si="18"/>
        <v>45848</v>
      </c>
      <c r="K1180" s="202">
        <v>2</v>
      </c>
      <c r="L1180" s="284" t="s">
        <v>14110</v>
      </c>
      <c r="M1180" s="223"/>
      <c r="N1180" s="203">
        <v>1.28125</v>
      </c>
      <c r="O1180" s="222" t="s">
        <v>942</v>
      </c>
    </row>
    <row r="1181" spans="1:15" ht="29.25" customHeight="1">
      <c r="A1181" s="221" t="s">
        <v>6334</v>
      </c>
      <c r="B1181" s="221" t="s">
        <v>5857</v>
      </c>
      <c r="C1181" s="222" t="s">
        <v>5858</v>
      </c>
      <c r="D1181" s="222" t="s">
        <v>164</v>
      </c>
      <c r="E1181" s="199" t="s">
        <v>163</v>
      </c>
      <c r="F1181" s="200" t="s">
        <v>2241</v>
      </c>
      <c r="G1181" s="200" t="s">
        <v>2242</v>
      </c>
      <c r="H1181" s="200" t="s">
        <v>2401</v>
      </c>
      <c r="I1181" s="200">
        <v>45848</v>
      </c>
      <c r="J1181" s="143">
        <f t="shared" si="18"/>
        <v>45848</v>
      </c>
      <c r="K1181" s="202">
        <v>2</v>
      </c>
      <c r="L1181" s="284" t="s">
        <v>14112</v>
      </c>
      <c r="M1181" s="223"/>
      <c r="N1181" s="203">
        <v>28.9375</v>
      </c>
      <c r="O1181" s="222" t="s">
        <v>968</v>
      </c>
    </row>
    <row r="1182" spans="1:15" ht="29.25" customHeight="1">
      <c r="A1182" s="221" t="s">
        <v>6334</v>
      </c>
      <c r="B1182" s="221" t="s">
        <v>5857</v>
      </c>
      <c r="C1182" s="222" t="s">
        <v>5858</v>
      </c>
      <c r="D1182" s="222" t="s">
        <v>164</v>
      </c>
      <c r="E1182" s="199" t="s">
        <v>163</v>
      </c>
      <c r="F1182" s="200" t="s">
        <v>5212</v>
      </c>
      <c r="G1182" s="200" t="s">
        <v>5213</v>
      </c>
      <c r="H1182" s="200"/>
      <c r="I1182" s="200">
        <v>45849</v>
      </c>
      <c r="J1182" s="143">
        <f t="shared" si="18"/>
        <v>45849</v>
      </c>
      <c r="K1182" s="202">
        <v>3</v>
      </c>
      <c r="L1182" s="284" t="s">
        <v>14116</v>
      </c>
      <c r="M1182" s="223"/>
      <c r="N1182" s="203"/>
      <c r="O1182" s="222" t="s">
        <v>326</v>
      </c>
    </row>
    <row r="1183" spans="1:15" ht="29.25" customHeight="1">
      <c r="A1183" s="221" t="s">
        <v>6334</v>
      </c>
      <c r="B1183" s="221" t="s">
        <v>5857</v>
      </c>
      <c r="C1183" s="222" t="s">
        <v>5858</v>
      </c>
      <c r="D1183" s="222" t="s">
        <v>164</v>
      </c>
      <c r="E1183" s="199" t="s">
        <v>163</v>
      </c>
      <c r="F1183" s="200" t="s">
        <v>2849</v>
      </c>
      <c r="G1183" s="200" t="s">
        <v>2850</v>
      </c>
      <c r="H1183" s="200"/>
      <c r="I1183" s="200">
        <v>45849</v>
      </c>
      <c r="J1183" s="143">
        <f t="shared" si="18"/>
        <v>45849</v>
      </c>
      <c r="K1183" s="202">
        <v>2</v>
      </c>
      <c r="L1183" s="284" t="s">
        <v>14115</v>
      </c>
      <c r="M1183" s="223"/>
      <c r="N1183" s="203"/>
      <c r="O1183" s="222" t="s">
        <v>326</v>
      </c>
    </row>
    <row r="1184" spans="1:15" ht="29.25" customHeight="1">
      <c r="A1184" s="221" t="s">
        <v>6334</v>
      </c>
      <c r="B1184" s="221" t="s">
        <v>5857</v>
      </c>
      <c r="C1184" s="222" t="s">
        <v>5858</v>
      </c>
      <c r="D1184" s="222" t="s">
        <v>164</v>
      </c>
      <c r="E1184" s="199" t="s">
        <v>163</v>
      </c>
      <c r="F1184" s="200" t="s">
        <v>6337</v>
      </c>
      <c r="G1184" s="200" t="s">
        <v>6338</v>
      </c>
      <c r="H1184" s="200" t="s">
        <v>9294</v>
      </c>
      <c r="I1184" s="200">
        <v>45849</v>
      </c>
      <c r="J1184" s="143">
        <f t="shared" si="18"/>
        <v>45849</v>
      </c>
      <c r="K1184" s="202">
        <v>2</v>
      </c>
      <c r="L1184" s="284" t="s">
        <v>14114</v>
      </c>
      <c r="M1184" s="223"/>
      <c r="N1184" s="203">
        <v>1.28125</v>
      </c>
      <c r="O1184" s="222" t="s">
        <v>942</v>
      </c>
    </row>
    <row r="1185" spans="1:15" ht="29.25" customHeight="1">
      <c r="A1185" s="221" t="s">
        <v>6334</v>
      </c>
      <c r="B1185" s="221" t="s">
        <v>5857</v>
      </c>
      <c r="C1185" s="222" t="s">
        <v>5858</v>
      </c>
      <c r="D1185" s="222" t="s">
        <v>164</v>
      </c>
      <c r="E1185" s="199" t="s">
        <v>163</v>
      </c>
      <c r="F1185" s="200" t="s">
        <v>2241</v>
      </c>
      <c r="G1185" s="200" t="s">
        <v>2242</v>
      </c>
      <c r="H1185" s="200" t="s">
        <v>2401</v>
      </c>
      <c r="I1185" s="200">
        <v>45849</v>
      </c>
      <c r="J1185" s="143">
        <f t="shared" si="18"/>
        <v>45849</v>
      </c>
      <c r="K1185" s="202">
        <v>1</v>
      </c>
      <c r="L1185" s="284" t="s">
        <v>14113</v>
      </c>
      <c r="M1185" s="223"/>
      <c r="N1185" s="203">
        <v>28.9375</v>
      </c>
      <c r="O1185" s="222" t="s">
        <v>968</v>
      </c>
    </row>
    <row r="1186" spans="1:15" ht="29.25" customHeight="1">
      <c r="A1186" s="221" t="s">
        <v>6334</v>
      </c>
      <c r="B1186" s="221" t="s">
        <v>5857</v>
      </c>
      <c r="C1186" s="222" t="s">
        <v>5858</v>
      </c>
      <c r="D1186" s="222" t="s">
        <v>164</v>
      </c>
      <c r="E1186" s="199" t="s">
        <v>163</v>
      </c>
      <c r="F1186" s="200" t="s">
        <v>2849</v>
      </c>
      <c r="G1186" s="200" t="s">
        <v>2850</v>
      </c>
      <c r="H1186" s="200"/>
      <c r="I1186" s="200">
        <v>45852</v>
      </c>
      <c r="J1186" s="143">
        <f t="shared" si="18"/>
        <v>45852</v>
      </c>
      <c r="K1186" s="202">
        <v>1.5</v>
      </c>
      <c r="L1186" s="284" t="s">
        <v>14117</v>
      </c>
      <c r="M1186" s="223"/>
      <c r="N1186" s="203"/>
      <c r="O1186" s="222" t="s">
        <v>326</v>
      </c>
    </row>
    <row r="1187" spans="1:15" ht="29.25" customHeight="1">
      <c r="A1187" s="221" t="s">
        <v>6334</v>
      </c>
      <c r="B1187" s="221" t="s">
        <v>5857</v>
      </c>
      <c r="C1187" s="222" t="s">
        <v>5858</v>
      </c>
      <c r="D1187" s="222" t="s">
        <v>164</v>
      </c>
      <c r="E1187" s="199" t="s">
        <v>166</v>
      </c>
      <c r="F1187" s="200"/>
      <c r="G1187" s="200"/>
      <c r="H1187" s="200"/>
      <c r="I1187" s="200">
        <v>45852</v>
      </c>
      <c r="J1187" s="143">
        <f t="shared" si="18"/>
        <v>45852</v>
      </c>
      <c r="K1187" s="202">
        <v>1</v>
      </c>
      <c r="L1187" s="284" t="s">
        <v>14120</v>
      </c>
      <c r="M1187" s="223"/>
      <c r="N1187" s="203"/>
      <c r="O1187" s="222" t="s">
        <v>326</v>
      </c>
    </row>
    <row r="1188" spans="1:15" ht="29.25" customHeight="1">
      <c r="A1188" s="221" t="s">
        <v>6334</v>
      </c>
      <c r="B1188" s="221" t="s">
        <v>5857</v>
      </c>
      <c r="C1188" s="222" t="s">
        <v>5858</v>
      </c>
      <c r="D1188" s="222" t="s">
        <v>164</v>
      </c>
      <c r="E1188" s="199" t="s">
        <v>163</v>
      </c>
      <c r="F1188" s="200" t="s">
        <v>6337</v>
      </c>
      <c r="G1188" s="200" t="s">
        <v>6338</v>
      </c>
      <c r="H1188" s="200" t="s">
        <v>9294</v>
      </c>
      <c r="I1188" s="200">
        <v>45852</v>
      </c>
      <c r="J1188" s="143">
        <f t="shared" si="18"/>
        <v>45852</v>
      </c>
      <c r="K1188" s="202">
        <v>1</v>
      </c>
      <c r="L1188" s="284" t="s">
        <v>14119</v>
      </c>
      <c r="M1188" s="223"/>
      <c r="N1188" s="203">
        <v>1.28125</v>
      </c>
      <c r="O1188" s="222" t="s">
        <v>942</v>
      </c>
    </row>
    <row r="1189" spans="1:15" ht="29.25" customHeight="1">
      <c r="A1189" s="221" t="s">
        <v>6334</v>
      </c>
      <c r="B1189" s="221" t="s">
        <v>5857</v>
      </c>
      <c r="C1189" s="222" t="s">
        <v>5858</v>
      </c>
      <c r="D1189" s="222" t="s">
        <v>164</v>
      </c>
      <c r="E1189" s="199" t="s">
        <v>163</v>
      </c>
      <c r="F1189" s="200" t="s">
        <v>2241</v>
      </c>
      <c r="G1189" s="200" t="s">
        <v>2242</v>
      </c>
      <c r="H1189" s="200" t="s">
        <v>2401</v>
      </c>
      <c r="I1189" s="200">
        <v>45852</v>
      </c>
      <c r="J1189" s="143">
        <f t="shared" si="18"/>
        <v>45852</v>
      </c>
      <c r="K1189" s="202">
        <v>4.5</v>
      </c>
      <c r="L1189" s="284" t="s">
        <v>14118</v>
      </c>
      <c r="M1189" s="223"/>
      <c r="N1189" s="203">
        <v>28.9375</v>
      </c>
      <c r="O1189" s="222" t="s">
        <v>968</v>
      </c>
    </row>
    <row r="1190" spans="1:15" ht="29.25" customHeight="1">
      <c r="A1190" s="221" t="s">
        <v>6334</v>
      </c>
      <c r="B1190" s="221" t="s">
        <v>5857</v>
      </c>
      <c r="C1190" s="222" t="s">
        <v>5858</v>
      </c>
      <c r="D1190" s="222" t="s">
        <v>164</v>
      </c>
      <c r="E1190" s="199" t="s">
        <v>163</v>
      </c>
      <c r="F1190" s="200" t="s">
        <v>5212</v>
      </c>
      <c r="G1190" s="200" t="s">
        <v>5213</v>
      </c>
      <c r="H1190" s="200"/>
      <c r="I1190" s="200">
        <v>45853</v>
      </c>
      <c r="J1190" s="143">
        <f t="shared" si="18"/>
        <v>45853</v>
      </c>
      <c r="K1190" s="202">
        <v>1</v>
      </c>
      <c r="L1190" s="284" t="s">
        <v>14121</v>
      </c>
      <c r="M1190" s="223"/>
      <c r="N1190" s="203"/>
      <c r="O1190" s="222" t="s">
        <v>326</v>
      </c>
    </row>
    <row r="1191" spans="1:15" ht="29.25" customHeight="1">
      <c r="A1191" s="221" t="s">
        <v>6334</v>
      </c>
      <c r="B1191" s="221" t="s">
        <v>5857</v>
      </c>
      <c r="C1191" s="222" t="s">
        <v>5858</v>
      </c>
      <c r="D1191" s="222" t="s">
        <v>164</v>
      </c>
      <c r="E1191" s="199" t="s">
        <v>166</v>
      </c>
      <c r="F1191" s="200"/>
      <c r="G1191" s="200"/>
      <c r="H1191" s="200"/>
      <c r="I1191" s="200">
        <v>45853</v>
      </c>
      <c r="J1191" s="143">
        <f t="shared" si="18"/>
        <v>45853</v>
      </c>
      <c r="K1191" s="202">
        <v>0.5</v>
      </c>
      <c r="L1191" s="284" t="s">
        <v>14122</v>
      </c>
      <c r="M1191" s="223"/>
      <c r="N1191" s="203"/>
      <c r="O1191" s="222" t="s">
        <v>326</v>
      </c>
    </row>
    <row r="1192" spans="1:15" ht="29.25" customHeight="1">
      <c r="A1192" s="221" t="s">
        <v>6334</v>
      </c>
      <c r="B1192" s="221" t="s">
        <v>5857</v>
      </c>
      <c r="C1192" s="222" t="s">
        <v>5858</v>
      </c>
      <c r="D1192" s="222" t="s">
        <v>164</v>
      </c>
      <c r="E1192" s="199" t="s">
        <v>163</v>
      </c>
      <c r="F1192" s="200" t="s">
        <v>6337</v>
      </c>
      <c r="G1192" s="200" t="s">
        <v>6338</v>
      </c>
      <c r="H1192" s="200" t="s">
        <v>9294</v>
      </c>
      <c r="I1192" s="200">
        <v>45853</v>
      </c>
      <c r="J1192" s="143">
        <f t="shared" si="18"/>
        <v>45853</v>
      </c>
      <c r="K1192" s="202">
        <v>2</v>
      </c>
      <c r="L1192" s="284" t="s">
        <v>14124</v>
      </c>
      <c r="M1192" s="223"/>
      <c r="N1192" s="203">
        <v>1.28125</v>
      </c>
      <c r="O1192" s="222" t="s">
        <v>942</v>
      </c>
    </row>
    <row r="1193" spans="1:15" ht="29.25" customHeight="1">
      <c r="A1193" s="221" t="s">
        <v>6334</v>
      </c>
      <c r="B1193" s="221" t="s">
        <v>5857</v>
      </c>
      <c r="C1193" s="222" t="s">
        <v>5858</v>
      </c>
      <c r="D1193" s="222" t="s">
        <v>164</v>
      </c>
      <c r="E1193" s="199" t="s">
        <v>163</v>
      </c>
      <c r="F1193" s="200" t="s">
        <v>2241</v>
      </c>
      <c r="G1193" s="200" t="s">
        <v>2242</v>
      </c>
      <c r="H1193" s="200" t="s">
        <v>2401</v>
      </c>
      <c r="I1193" s="200">
        <v>45853</v>
      </c>
      <c r="J1193" s="143">
        <f t="shared" si="18"/>
        <v>45853</v>
      </c>
      <c r="K1193" s="202">
        <v>4.5</v>
      </c>
      <c r="L1193" s="284" t="s">
        <v>14123</v>
      </c>
      <c r="M1193" s="223"/>
      <c r="N1193" s="203">
        <v>28.9375</v>
      </c>
      <c r="O1193" s="222" t="s">
        <v>968</v>
      </c>
    </row>
    <row r="1194" spans="1:15" ht="29.25" customHeight="1">
      <c r="A1194" s="221" t="s">
        <v>6334</v>
      </c>
      <c r="B1194" s="221" t="s">
        <v>5857</v>
      </c>
      <c r="C1194" s="222" t="s">
        <v>5858</v>
      </c>
      <c r="D1194" s="222" t="s">
        <v>164</v>
      </c>
      <c r="E1194" s="199" t="s">
        <v>163</v>
      </c>
      <c r="F1194" s="200" t="s">
        <v>5212</v>
      </c>
      <c r="G1194" s="200" t="s">
        <v>5213</v>
      </c>
      <c r="H1194" s="200"/>
      <c r="I1194" s="200">
        <v>45854</v>
      </c>
      <c r="J1194" s="143">
        <f t="shared" si="18"/>
        <v>45854</v>
      </c>
      <c r="K1194" s="202">
        <v>2</v>
      </c>
      <c r="L1194" s="284" t="s">
        <v>14125</v>
      </c>
      <c r="M1194" s="223"/>
      <c r="N1194" s="203"/>
      <c r="O1194" s="222" t="s">
        <v>326</v>
      </c>
    </row>
    <row r="1195" spans="1:15" ht="29.25" customHeight="1">
      <c r="A1195" s="221" t="s">
        <v>6334</v>
      </c>
      <c r="B1195" s="221" t="s">
        <v>5857</v>
      </c>
      <c r="C1195" s="222" t="s">
        <v>5858</v>
      </c>
      <c r="D1195" s="222" t="s">
        <v>164</v>
      </c>
      <c r="E1195" s="199" t="s">
        <v>163</v>
      </c>
      <c r="F1195" s="200" t="s">
        <v>6337</v>
      </c>
      <c r="G1195" s="200" t="s">
        <v>6338</v>
      </c>
      <c r="H1195" s="200" t="s">
        <v>9294</v>
      </c>
      <c r="I1195" s="200">
        <v>45854</v>
      </c>
      <c r="J1195" s="143">
        <f t="shared" si="18"/>
        <v>45854</v>
      </c>
      <c r="K1195" s="202">
        <v>1.5</v>
      </c>
      <c r="L1195" s="284" t="s">
        <v>14126</v>
      </c>
      <c r="M1195" s="223"/>
      <c r="N1195" s="203">
        <v>1.28125</v>
      </c>
      <c r="O1195" s="222" t="s">
        <v>942</v>
      </c>
    </row>
    <row r="1196" spans="1:15" ht="29.25" customHeight="1">
      <c r="A1196" s="221" t="s">
        <v>6334</v>
      </c>
      <c r="B1196" s="221" t="s">
        <v>5857</v>
      </c>
      <c r="C1196" s="222" t="s">
        <v>5858</v>
      </c>
      <c r="D1196" s="222" t="s">
        <v>164</v>
      </c>
      <c r="E1196" s="199" t="s">
        <v>163</v>
      </c>
      <c r="F1196" s="200" t="s">
        <v>2241</v>
      </c>
      <c r="G1196" s="200" t="s">
        <v>2242</v>
      </c>
      <c r="H1196" s="200" t="s">
        <v>2401</v>
      </c>
      <c r="I1196" s="200">
        <v>45854</v>
      </c>
      <c r="J1196" s="143">
        <f t="shared" si="18"/>
        <v>45854</v>
      </c>
      <c r="K1196" s="202">
        <v>4.5</v>
      </c>
      <c r="L1196" s="284" t="s">
        <v>14127</v>
      </c>
      <c r="M1196" s="223"/>
      <c r="N1196" s="203">
        <v>28.9375</v>
      </c>
      <c r="O1196" s="222" t="s">
        <v>968</v>
      </c>
    </row>
    <row r="1197" spans="1:15" ht="29.25" customHeight="1">
      <c r="A1197" s="221" t="s">
        <v>6334</v>
      </c>
      <c r="B1197" s="221" t="s">
        <v>5857</v>
      </c>
      <c r="C1197" s="222" t="s">
        <v>5858</v>
      </c>
      <c r="D1197" s="222" t="s">
        <v>164</v>
      </c>
      <c r="E1197" s="199" t="s">
        <v>163</v>
      </c>
      <c r="F1197" s="200" t="s">
        <v>5212</v>
      </c>
      <c r="G1197" s="200" t="s">
        <v>5213</v>
      </c>
      <c r="H1197" s="200"/>
      <c r="I1197" s="200">
        <v>45855</v>
      </c>
      <c r="J1197" s="143">
        <f t="shared" si="18"/>
        <v>45855</v>
      </c>
      <c r="K1197" s="202">
        <v>4</v>
      </c>
      <c r="L1197" s="284" t="s">
        <v>14129</v>
      </c>
      <c r="M1197" s="223"/>
      <c r="N1197" s="203"/>
      <c r="O1197" s="222" t="s">
        <v>326</v>
      </c>
    </row>
    <row r="1198" spans="1:15" ht="29.25" customHeight="1">
      <c r="A1198" s="221" t="s">
        <v>6334</v>
      </c>
      <c r="B1198" s="221" t="s">
        <v>5857</v>
      </c>
      <c r="C1198" s="222" t="s">
        <v>5858</v>
      </c>
      <c r="D1198" s="222" t="s">
        <v>164</v>
      </c>
      <c r="E1198" s="199" t="s">
        <v>163</v>
      </c>
      <c r="F1198" s="200" t="s">
        <v>6337</v>
      </c>
      <c r="G1198" s="200" t="s">
        <v>6338</v>
      </c>
      <c r="H1198" s="200" t="s">
        <v>9294</v>
      </c>
      <c r="I1198" s="200">
        <v>45855</v>
      </c>
      <c r="J1198" s="143">
        <f t="shared" si="18"/>
        <v>45855</v>
      </c>
      <c r="K1198" s="202">
        <v>2</v>
      </c>
      <c r="L1198" s="284" t="s">
        <v>14128</v>
      </c>
      <c r="M1198" s="223"/>
      <c r="N1198" s="203">
        <v>1.28125</v>
      </c>
      <c r="O1198" s="222" t="s">
        <v>942</v>
      </c>
    </row>
    <row r="1199" spans="1:15" ht="29.25" customHeight="1">
      <c r="A1199" s="221" t="s">
        <v>6334</v>
      </c>
      <c r="B1199" s="221" t="s">
        <v>5857</v>
      </c>
      <c r="C1199" s="222" t="s">
        <v>5858</v>
      </c>
      <c r="D1199" s="222" t="s">
        <v>164</v>
      </c>
      <c r="E1199" s="199" t="s">
        <v>163</v>
      </c>
      <c r="F1199" s="200" t="s">
        <v>2241</v>
      </c>
      <c r="G1199" s="200" t="s">
        <v>2242</v>
      </c>
      <c r="H1199" s="200" t="s">
        <v>2401</v>
      </c>
      <c r="I1199" s="200">
        <v>45855</v>
      </c>
      <c r="J1199" s="143">
        <f t="shared" si="18"/>
        <v>45855</v>
      </c>
      <c r="K1199" s="202">
        <v>2</v>
      </c>
      <c r="L1199" s="284" t="s">
        <v>14130</v>
      </c>
      <c r="M1199" s="223"/>
      <c r="N1199" s="203">
        <v>28.9375</v>
      </c>
      <c r="O1199" s="222" t="s">
        <v>968</v>
      </c>
    </row>
    <row r="1200" spans="1:15" ht="29.25" customHeight="1">
      <c r="A1200" s="221" t="s">
        <v>6334</v>
      </c>
      <c r="B1200" s="221" t="s">
        <v>5857</v>
      </c>
      <c r="C1200" s="222" t="s">
        <v>5858</v>
      </c>
      <c r="D1200" s="222" t="s">
        <v>164</v>
      </c>
      <c r="E1200" s="199" t="s">
        <v>163</v>
      </c>
      <c r="F1200" s="200" t="s">
        <v>5212</v>
      </c>
      <c r="G1200" s="200" t="s">
        <v>5213</v>
      </c>
      <c r="H1200" s="200"/>
      <c r="I1200" s="200">
        <v>45856</v>
      </c>
      <c r="J1200" s="143">
        <f t="shared" si="18"/>
        <v>45856</v>
      </c>
      <c r="K1200" s="202">
        <v>2</v>
      </c>
      <c r="L1200" s="284" t="s">
        <v>14131</v>
      </c>
      <c r="M1200" s="223"/>
      <c r="N1200" s="203"/>
      <c r="O1200" s="222" t="s">
        <v>326</v>
      </c>
    </row>
    <row r="1201" spans="1:15" ht="29.25" customHeight="1">
      <c r="A1201" s="221" t="s">
        <v>6334</v>
      </c>
      <c r="B1201" s="221" t="s">
        <v>5857</v>
      </c>
      <c r="C1201" s="222" t="s">
        <v>5858</v>
      </c>
      <c r="D1201" s="222" t="s">
        <v>164</v>
      </c>
      <c r="E1201" s="199" t="s">
        <v>178</v>
      </c>
      <c r="F1201" s="200" t="s">
        <v>9823</v>
      </c>
      <c r="G1201" s="200" t="s">
        <v>9824</v>
      </c>
      <c r="H1201" s="200"/>
      <c r="I1201" s="200">
        <v>45856</v>
      </c>
      <c r="J1201" s="143">
        <f t="shared" si="18"/>
        <v>45856</v>
      </c>
      <c r="K1201" s="202">
        <v>3</v>
      </c>
      <c r="L1201" s="284" t="s">
        <v>14132</v>
      </c>
      <c r="M1201" s="223"/>
      <c r="N1201" s="203"/>
      <c r="O1201" s="222" t="s">
        <v>326</v>
      </c>
    </row>
    <row r="1202" spans="1:15" ht="29.25" customHeight="1">
      <c r="A1202" s="221" t="s">
        <v>6334</v>
      </c>
      <c r="B1202" s="221" t="s">
        <v>5857</v>
      </c>
      <c r="C1202" s="222" t="s">
        <v>5858</v>
      </c>
      <c r="D1202" s="222" t="s">
        <v>164</v>
      </c>
      <c r="E1202" s="199" t="s">
        <v>163</v>
      </c>
      <c r="F1202" s="200" t="s">
        <v>6337</v>
      </c>
      <c r="G1202" s="200" t="s">
        <v>6338</v>
      </c>
      <c r="H1202" s="200"/>
      <c r="I1202" s="200">
        <v>45856</v>
      </c>
      <c r="J1202" s="143">
        <f t="shared" si="18"/>
        <v>45856</v>
      </c>
      <c r="K1202" s="202">
        <v>1</v>
      </c>
      <c r="L1202" s="284" t="s">
        <v>14133</v>
      </c>
      <c r="M1202" s="223"/>
      <c r="N1202" s="203"/>
      <c r="O1202" s="222" t="s">
        <v>326</v>
      </c>
    </row>
    <row r="1203" spans="1:15" ht="29.25" customHeight="1">
      <c r="A1203" s="221" t="s">
        <v>6334</v>
      </c>
      <c r="B1203" s="221" t="s">
        <v>5857</v>
      </c>
      <c r="C1203" s="222" t="s">
        <v>5858</v>
      </c>
      <c r="D1203" s="222" t="s">
        <v>164</v>
      </c>
      <c r="E1203" s="199" t="s">
        <v>163</v>
      </c>
      <c r="F1203" s="200" t="s">
        <v>2241</v>
      </c>
      <c r="G1203" s="200" t="s">
        <v>2242</v>
      </c>
      <c r="H1203" s="200" t="s">
        <v>2401</v>
      </c>
      <c r="I1203" s="200">
        <v>45856</v>
      </c>
      <c r="J1203" s="143">
        <f t="shared" si="18"/>
        <v>45856</v>
      </c>
      <c r="K1203" s="202">
        <v>2</v>
      </c>
      <c r="L1203" s="284" t="s">
        <v>14133</v>
      </c>
      <c r="M1203" s="223"/>
      <c r="N1203" s="203">
        <v>28.9375</v>
      </c>
      <c r="O1203" s="222" t="s">
        <v>968</v>
      </c>
    </row>
    <row r="1204" spans="1:15" ht="29.25" customHeight="1">
      <c r="A1204" s="221" t="s">
        <v>6334</v>
      </c>
      <c r="B1204" s="221" t="s">
        <v>5857</v>
      </c>
      <c r="C1204" s="222" t="s">
        <v>5858</v>
      </c>
      <c r="D1204" s="222" t="s">
        <v>164</v>
      </c>
      <c r="E1204" s="199" t="s">
        <v>163</v>
      </c>
      <c r="F1204" s="200" t="s">
        <v>6337</v>
      </c>
      <c r="G1204" s="200" t="s">
        <v>6338</v>
      </c>
      <c r="H1204" s="200"/>
      <c r="I1204" s="200">
        <v>45859</v>
      </c>
      <c r="J1204" s="143">
        <f t="shared" si="18"/>
        <v>45859</v>
      </c>
      <c r="K1204" s="202">
        <v>2</v>
      </c>
      <c r="L1204" s="284" t="s">
        <v>14134</v>
      </c>
      <c r="M1204" s="223"/>
      <c r="N1204" s="203"/>
      <c r="O1204" s="222" t="s">
        <v>326</v>
      </c>
    </row>
    <row r="1205" spans="1:15" ht="29.25" customHeight="1">
      <c r="A1205" s="221" t="s">
        <v>6334</v>
      </c>
      <c r="B1205" s="221" t="s">
        <v>5857</v>
      </c>
      <c r="C1205" s="222" t="s">
        <v>5858</v>
      </c>
      <c r="D1205" s="222" t="s">
        <v>164</v>
      </c>
      <c r="E1205" s="199" t="s">
        <v>178</v>
      </c>
      <c r="F1205" s="200" t="s">
        <v>9823</v>
      </c>
      <c r="G1205" s="200" t="s">
        <v>9824</v>
      </c>
      <c r="H1205" s="200"/>
      <c r="I1205" s="200">
        <v>45859</v>
      </c>
      <c r="J1205" s="143">
        <f t="shared" si="18"/>
        <v>45859</v>
      </c>
      <c r="K1205" s="202">
        <v>2</v>
      </c>
      <c r="L1205" s="284" t="s">
        <v>14135</v>
      </c>
      <c r="M1205" s="223"/>
      <c r="N1205" s="203"/>
      <c r="O1205" s="222" t="s">
        <v>326</v>
      </c>
    </row>
    <row r="1206" spans="1:15" ht="29.25" customHeight="1">
      <c r="A1206" s="221" t="s">
        <v>6334</v>
      </c>
      <c r="B1206" s="221" t="s">
        <v>5857</v>
      </c>
      <c r="C1206" s="222" t="s">
        <v>5858</v>
      </c>
      <c r="D1206" s="222" t="s">
        <v>164</v>
      </c>
      <c r="E1206" s="199" t="s">
        <v>163</v>
      </c>
      <c r="F1206" s="200" t="s">
        <v>2241</v>
      </c>
      <c r="G1206" s="200" t="s">
        <v>2242</v>
      </c>
      <c r="H1206" s="200" t="s">
        <v>2401</v>
      </c>
      <c r="I1206" s="200">
        <v>45859</v>
      </c>
      <c r="J1206" s="143">
        <f t="shared" si="18"/>
        <v>45859</v>
      </c>
      <c r="K1206" s="202">
        <v>4</v>
      </c>
      <c r="L1206" s="284" t="s">
        <v>14136</v>
      </c>
      <c r="M1206" s="223"/>
      <c r="N1206" s="203">
        <v>28.9375</v>
      </c>
      <c r="O1206" s="222" t="s">
        <v>968</v>
      </c>
    </row>
    <row r="1207" spans="1:15" ht="29.25" customHeight="1">
      <c r="A1207" s="221" t="s">
        <v>6334</v>
      </c>
      <c r="B1207" s="221" t="s">
        <v>5857</v>
      </c>
      <c r="C1207" s="222" t="s">
        <v>5858</v>
      </c>
      <c r="D1207" s="222" t="s">
        <v>164</v>
      </c>
      <c r="E1207" s="199" t="s">
        <v>163</v>
      </c>
      <c r="F1207" s="200" t="s">
        <v>7923</v>
      </c>
      <c r="G1207" s="200" t="s">
        <v>7924</v>
      </c>
      <c r="H1207" s="200"/>
      <c r="I1207" s="200">
        <v>45860</v>
      </c>
      <c r="J1207" s="143">
        <f t="shared" si="18"/>
        <v>45860</v>
      </c>
      <c r="K1207" s="202">
        <v>2</v>
      </c>
      <c r="L1207" s="284" t="s">
        <v>14137</v>
      </c>
      <c r="M1207" s="223"/>
      <c r="N1207" s="203"/>
      <c r="O1207" s="222" t="s">
        <v>326</v>
      </c>
    </row>
    <row r="1208" spans="1:15" ht="29.25" customHeight="1">
      <c r="A1208" s="221" t="s">
        <v>6334</v>
      </c>
      <c r="B1208" s="221" t="s">
        <v>5857</v>
      </c>
      <c r="C1208" s="222" t="s">
        <v>5858</v>
      </c>
      <c r="D1208" s="222" t="s">
        <v>164</v>
      </c>
      <c r="E1208" s="199" t="s">
        <v>163</v>
      </c>
      <c r="F1208" s="200" t="s">
        <v>6337</v>
      </c>
      <c r="G1208" s="200" t="s">
        <v>6338</v>
      </c>
      <c r="H1208" s="200"/>
      <c r="I1208" s="200">
        <v>45860</v>
      </c>
      <c r="J1208" s="143">
        <f t="shared" si="18"/>
        <v>45860</v>
      </c>
      <c r="K1208" s="202">
        <v>2</v>
      </c>
      <c r="L1208" s="284" t="s">
        <v>14138</v>
      </c>
      <c r="M1208" s="223"/>
      <c r="N1208" s="203"/>
      <c r="O1208" s="222" t="s">
        <v>326</v>
      </c>
    </row>
    <row r="1209" spans="1:15" ht="29.25" customHeight="1">
      <c r="A1209" s="221" t="s">
        <v>6334</v>
      </c>
      <c r="B1209" s="221" t="s">
        <v>5857</v>
      </c>
      <c r="C1209" s="222" t="s">
        <v>5858</v>
      </c>
      <c r="D1209" s="222" t="s">
        <v>164</v>
      </c>
      <c r="E1209" s="199" t="s">
        <v>163</v>
      </c>
      <c r="F1209" s="200" t="s">
        <v>5212</v>
      </c>
      <c r="G1209" s="200" t="s">
        <v>5213</v>
      </c>
      <c r="H1209" s="200"/>
      <c r="I1209" s="200">
        <v>45860</v>
      </c>
      <c r="J1209" s="143">
        <f t="shared" si="18"/>
        <v>45860</v>
      </c>
      <c r="K1209" s="202">
        <v>1</v>
      </c>
      <c r="L1209" s="284" t="s">
        <v>14139</v>
      </c>
      <c r="M1209" s="223"/>
      <c r="N1209" s="203"/>
      <c r="O1209" s="222" t="s">
        <v>326</v>
      </c>
    </row>
    <row r="1210" spans="1:15" ht="29.25" customHeight="1">
      <c r="A1210" s="221" t="s">
        <v>6334</v>
      </c>
      <c r="B1210" s="221" t="s">
        <v>5857</v>
      </c>
      <c r="C1210" s="222" t="s">
        <v>5858</v>
      </c>
      <c r="D1210" s="222" t="s">
        <v>164</v>
      </c>
      <c r="E1210" s="199" t="s">
        <v>163</v>
      </c>
      <c r="F1210" s="200" t="s">
        <v>2241</v>
      </c>
      <c r="G1210" s="200" t="s">
        <v>2242</v>
      </c>
      <c r="H1210" s="200" t="s">
        <v>2401</v>
      </c>
      <c r="I1210" s="200">
        <v>45860</v>
      </c>
      <c r="J1210" s="143">
        <f t="shared" si="18"/>
        <v>45860</v>
      </c>
      <c r="K1210" s="202">
        <v>3</v>
      </c>
      <c r="L1210" s="284" t="s">
        <v>14137</v>
      </c>
      <c r="M1210" s="223"/>
      <c r="N1210" s="203">
        <v>28.9375</v>
      </c>
      <c r="O1210" s="222" t="s">
        <v>968</v>
      </c>
    </row>
    <row r="1211" spans="1:15" ht="29.25" customHeight="1">
      <c r="A1211" s="221" t="s">
        <v>6334</v>
      </c>
      <c r="B1211" s="221" t="s">
        <v>5857</v>
      </c>
      <c r="C1211" s="222" t="s">
        <v>5858</v>
      </c>
      <c r="D1211" s="222" t="s">
        <v>164</v>
      </c>
      <c r="E1211" s="199" t="s">
        <v>163</v>
      </c>
      <c r="F1211" s="200" t="s">
        <v>5212</v>
      </c>
      <c r="G1211" s="200" t="s">
        <v>5213</v>
      </c>
      <c r="H1211" s="200"/>
      <c r="I1211" s="200">
        <v>45861</v>
      </c>
      <c r="J1211" s="143">
        <f t="shared" si="18"/>
        <v>45861</v>
      </c>
      <c r="K1211" s="202">
        <v>5</v>
      </c>
      <c r="L1211" s="284" t="s">
        <v>14140</v>
      </c>
      <c r="M1211" s="223"/>
      <c r="N1211" s="203"/>
      <c r="O1211" s="222" t="s">
        <v>326</v>
      </c>
    </row>
    <row r="1212" spans="1:15" ht="29.25" customHeight="1">
      <c r="A1212" s="221" t="s">
        <v>6334</v>
      </c>
      <c r="B1212" s="221" t="s">
        <v>5857</v>
      </c>
      <c r="C1212" s="222" t="s">
        <v>5858</v>
      </c>
      <c r="D1212" s="222" t="s">
        <v>164</v>
      </c>
      <c r="E1212" s="199" t="s">
        <v>163</v>
      </c>
      <c r="F1212" s="200" t="s">
        <v>7923</v>
      </c>
      <c r="G1212" s="200" t="s">
        <v>7924</v>
      </c>
      <c r="H1212" s="200"/>
      <c r="I1212" s="200">
        <v>45861</v>
      </c>
      <c r="J1212" s="143">
        <f t="shared" si="18"/>
        <v>45861</v>
      </c>
      <c r="K1212" s="202">
        <v>2</v>
      </c>
      <c r="L1212" s="284" t="s">
        <v>14141</v>
      </c>
      <c r="M1212" s="223"/>
      <c r="N1212" s="203"/>
      <c r="O1212" s="222" t="s">
        <v>326</v>
      </c>
    </row>
    <row r="1213" spans="1:15" ht="29.25" customHeight="1">
      <c r="A1213" s="221" t="s">
        <v>6334</v>
      </c>
      <c r="B1213" s="221" t="s">
        <v>5857</v>
      </c>
      <c r="C1213" s="222" t="s">
        <v>5858</v>
      </c>
      <c r="D1213" s="222" t="s">
        <v>164</v>
      </c>
      <c r="E1213" s="199" t="s">
        <v>166</v>
      </c>
      <c r="F1213" s="200"/>
      <c r="G1213" s="200"/>
      <c r="H1213" s="200"/>
      <c r="I1213" s="200">
        <v>45861</v>
      </c>
      <c r="J1213" s="143">
        <f t="shared" si="18"/>
        <v>45861</v>
      </c>
      <c r="K1213" s="202">
        <v>1</v>
      </c>
      <c r="L1213" s="284" t="s">
        <v>14142</v>
      </c>
      <c r="M1213" s="223"/>
      <c r="N1213" s="203"/>
      <c r="O1213" s="222" t="s">
        <v>326</v>
      </c>
    </row>
    <row r="1214" spans="1:15" ht="29.25" customHeight="1">
      <c r="A1214" s="221" t="s">
        <v>6334</v>
      </c>
      <c r="B1214" s="221" t="s">
        <v>5857</v>
      </c>
      <c r="C1214" s="222" t="s">
        <v>5858</v>
      </c>
      <c r="D1214" s="222" t="s">
        <v>164</v>
      </c>
      <c r="E1214" s="199" t="s">
        <v>178</v>
      </c>
      <c r="F1214" s="200" t="s">
        <v>9823</v>
      </c>
      <c r="G1214" s="200" t="s">
        <v>9824</v>
      </c>
      <c r="H1214" s="200"/>
      <c r="I1214" s="200">
        <v>45862</v>
      </c>
      <c r="J1214" s="143">
        <f t="shared" si="18"/>
        <v>45862</v>
      </c>
      <c r="K1214" s="202">
        <v>7</v>
      </c>
      <c r="L1214" s="284" t="s">
        <v>14143</v>
      </c>
      <c r="M1214" s="223"/>
      <c r="N1214" s="203"/>
      <c r="O1214" s="222" t="s">
        <v>326</v>
      </c>
    </row>
    <row r="1215" spans="1:15" ht="29.25" customHeight="1">
      <c r="A1215" s="221" t="s">
        <v>6334</v>
      </c>
      <c r="B1215" s="221" t="s">
        <v>5857</v>
      </c>
      <c r="C1215" s="222" t="s">
        <v>5858</v>
      </c>
      <c r="D1215" s="222" t="s">
        <v>164</v>
      </c>
      <c r="E1215" s="199" t="s">
        <v>163</v>
      </c>
      <c r="F1215" s="200" t="s">
        <v>5212</v>
      </c>
      <c r="G1215" s="200" t="s">
        <v>5213</v>
      </c>
      <c r="H1215" s="200"/>
      <c r="I1215" s="200">
        <v>45862</v>
      </c>
      <c r="J1215" s="143">
        <f t="shared" si="18"/>
        <v>45862</v>
      </c>
      <c r="K1215" s="202">
        <v>1</v>
      </c>
      <c r="L1215" s="284" t="s">
        <v>14144</v>
      </c>
      <c r="M1215" s="223"/>
      <c r="N1215" s="203"/>
      <c r="O1215" s="222" t="s">
        <v>326</v>
      </c>
    </row>
    <row r="1216" spans="1:15" ht="29.25" customHeight="1">
      <c r="A1216" s="221" t="s">
        <v>6334</v>
      </c>
      <c r="B1216" s="221" t="s">
        <v>5857</v>
      </c>
      <c r="C1216" s="222" t="s">
        <v>5858</v>
      </c>
      <c r="D1216" s="222" t="s">
        <v>164</v>
      </c>
      <c r="E1216" s="199" t="s">
        <v>178</v>
      </c>
      <c r="F1216" s="200"/>
      <c r="G1216" s="200"/>
      <c r="H1216" s="200"/>
      <c r="I1216" s="200">
        <v>45863</v>
      </c>
      <c r="J1216" s="143">
        <f t="shared" si="18"/>
        <v>45863</v>
      </c>
      <c r="K1216" s="202">
        <v>1</v>
      </c>
      <c r="L1216" s="284" t="s">
        <v>14145</v>
      </c>
      <c r="M1216" s="223"/>
      <c r="N1216" s="203"/>
      <c r="O1216" s="222" t="s">
        <v>326</v>
      </c>
    </row>
    <row r="1217" spans="1:15" ht="29.25" customHeight="1">
      <c r="A1217" s="221" t="s">
        <v>6334</v>
      </c>
      <c r="B1217" s="221" t="s">
        <v>5857</v>
      </c>
      <c r="C1217" s="222" t="s">
        <v>5858</v>
      </c>
      <c r="D1217" s="222" t="s">
        <v>164</v>
      </c>
      <c r="E1217" s="199" t="s">
        <v>163</v>
      </c>
      <c r="F1217" s="200" t="s">
        <v>5212</v>
      </c>
      <c r="G1217" s="200" t="s">
        <v>5213</v>
      </c>
      <c r="H1217" s="200"/>
      <c r="I1217" s="200">
        <v>45863</v>
      </c>
      <c r="J1217" s="143">
        <f t="shared" si="18"/>
        <v>45863</v>
      </c>
      <c r="K1217" s="202">
        <v>2</v>
      </c>
      <c r="L1217" s="284" t="s">
        <v>14146</v>
      </c>
      <c r="M1217" s="223"/>
      <c r="N1217" s="203"/>
      <c r="O1217" s="222" t="s">
        <v>326</v>
      </c>
    </row>
    <row r="1218" spans="1:15" ht="29.25" customHeight="1">
      <c r="A1218" s="221" t="s">
        <v>6334</v>
      </c>
      <c r="B1218" s="221" t="s">
        <v>5857</v>
      </c>
      <c r="C1218" s="222" t="s">
        <v>5858</v>
      </c>
      <c r="D1218" s="222" t="s">
        <v>164</v>
      </c>
      <c r="E1218" s="199" t="s">
        <v>163</v>
      </c>
      <c r="F1218" s="200" t="s">
        <v>7923</v>
      </c>
      <c r="G1218" s="200" t="s">
        <v>7924</v>
      </c>
      <c r="H1218" s="200"/>
      <c r="I1218" s="200">
        <v>45863</v>
      </c>
      <c r="J1218" s="143">
        <f t="shared" si="18"/>
        <v>45863</v>
      </c>
      <c r="K1218" s="202">
        <v>1</v>
      </c>
      <c r="L1218" s="284" t="s">
        <v>14147</v>
      </c>
      <c r="M1218" s="223"/>
      <c r="N1218" s="203"/>
      <c r="O1218" s="222" t="s">
        <v>326</v>
      </c>
    </row>
    <row r="1219" spans="1:15" ht="29.25" customHeight="1">
      <c r="A1219" s="221" t="s">
        <v>6334</v>
      </c>
      <c r="B1219" s="221" t="s">
        <v>5857</v>
      </c>
      <c r="C1219" s="222" t="s">
        <v>5858</v>
      </c>
      <c r="D1219" s="222" t="s">
        <v>164</v>
      </c>
      <c r="E1219" s="199" t="s">
        <v>163</v>
      </c>
      <c r="F1219" s="200" t="s">
        <v>6337</v>
      </c>
      <c r="G1219" s="200" t="s">
        <v>6338</v>
      </c>
      <c r="H1219" s="200"/>
      <c r="I1219" s="200">
        <v>45863</v>
      </c>
      <c r="J1219" s="143">
        <f t="shared" ref="J1219:J1282" si="19">I1219</f>
        <v>45863</v>
      </c>
      <c r="K1219" s="202">
        <v>4</v>
      </c>
      <c r="L1219" s="284" t="s">
        <v>14148</v>
      </c>
      <c r="M1219" s="223"/>
      <c r="N1219" s="203"/>
      <c r="O1219" s="222" t="s">
        <v>326</v>
      </c>
    </row>
    <row r="1220" spans="1:15" ht="29.25" customHeight="1">
      <c r="A1220" s="221" t="s">
        <v>6334</v>
      </c>
      <c r="B1220" s="221" t="s">
        <v>5857</v>
      </c>
      <c r="C1220" s="222" t="s">
        <v>5858</v>
      </c>
      <c r="D1220" s="222" t="s">
        <v>164</v>
      </c>
      <c r="E1220" s="199" t="s">
        <v>163</v>
      </c>
      <c r="F1220" s="200" t="s">
        <v>6337</v>
      </c>
      <c r="G1220" s="200" t="s">
        <v>6338</v>
      </c>
      <c r="H1220" s="200"/>
      <c r="I1220" s="200">
        <v>45866</v>
      </c>
      <c r="J1220" s="143">
        <f t="shared" si="19"/>
        <v>45866</v>
      </c>
      <c r="K1220" s="202">
        <v>1</v>
      </c>
      <c r="L1220" s="284" t="s">
        <v>14149</v>
      </c>
      <c r="M1220" s="223"/>
      <c r="N1220" s="203"/>
      <c r="O1220" s="222" t="s">
        <v>326</v>
      </c>
    </row>
    <row r="1221" spans="1:15" ht="29.25" customHeight="1">
      <c r="A1221" s="221" t="s">
        <v>6334</v>
      </c>
      <c r="B1221" s="221" t="s">
        <v>5857</v>
      </c>
      <c r="C1221" s="222" t="s">
        <v>5858</v>
      </c>
      <c r="D1221" s="222" t="s">
        <v>164</v>
      </c>
      <c r="E1221" s="199" t="s">
        <v>163</v>
      </c>
      <c r="F1221" s="200" t="s">
        <v>5212</v>
      </c>
      <c r="G1221" s="200" t="s">
        <v>5213</v>
      </c>
      <c r="H1221" s="200"/>
      <c r="I1221" s="200">
        <v>45866</v>
      </c>
      <c r="J1221" s="143">
        <f t="shared" si="19"/>
        <v>45866</v>
      </c>
      <c r="K1221" s="202">
        <v>1</v>
      </c>
      <c r="L1221" s="284" t="s">
        <v>14150</v>
      </c>
      <c r="M1221" s="223"/>
      <c r="N1221" s="203"/>
      <c r="O1221" s="222" t="s">
        <v>326</v>
      </c>
    </row>
    <row r="1222" spans="1:15" ht="29.25" customHeight="1">
      <c r="A1222" s="221" t="s">
        <v>6334</v>
      </c>
      <c r="B1222" s="221" t="s">
        <v>5857</v>
      </c>
      <c r="C1222" s="222" t="s">
        <v>5858</v>
      </c>
      <c r="D1222" s="222" t="s">
        <v>164</v>
      </c>
      <c r="E1222" s="199" t="s">
        <v>163</v>
      </c>
      <c r="F1222" s="200" t="s">
        <v>2241</v>
      </c>
      <c r="G1222" s="200" t="s">
        <v>2242</v>
      </c>
      <c r="H1222" s="200"/>
      <c r="I1222" s="200">
        <v>45866</v>
      </c>
      <c r="J1222" s="143">
        <f t="shared" si="19"/>
        <v>45866</v>
      </c>
      <c r="K1222" s="202">
        <v>4</v>
      </c>
      <c r="L1222" s="284" t="s">
        <v>14151</v>
      </c>
      <c r="M1222" s="223"/>
      <c r="N1222" s="203"/>
      <c r="O1222" s="222" t="s">
        <v>326</v>
      </c>
    </row>
    <row r="1223" spans="1:15" ht="29.25" customHeight="1">
      <c r="A1223" s="221" t="s">
        <v>6334</v>
      </c>
      <c r="B1223" s="221" t="s">
        <v>5857</v>
      </c>
      <c r="C1223" s="222" t="s">
        <v>5858</v>
      </c>
      <c r="D1223" s="222" t="s">
        <v>164</v>
      </c>
      <c r="E1223" s="199" t="s">
        <v>163</v>
      </c>
      <c r="F1223" s="200" t="s">
        <v>7923</v>
      </c>
      <c r="G1223" s="200" t="s">
        <v>7924</v>
      </c>
      <c r="H1223" s="200"/>
      <c r="I1223" s="200">
        <v>45866</v>
      </c>
      <c r="J1223" s="143">
        <f t="shared" si="19"/>
        <v>45866</v>
      </c>
      <c r="K1223" s="202">
        <v>1</v>
      </c>
      <c r="L1223" s="284" t="s">
        <v>14153</v>
      </c>
      <c r="M1223" s="223"/>
      <c r="N1223" s="203"/>
      <c r="O1223" s="222" t="s">
        <v>326</v>
      </c>
    </row>
    <row r="1224" spans="1:15" ht="29.25" customHeight="1">
      <c r="A1224" s="221" t="s">
        <v>6334</v>
      </c>
      <c r="B1224" s="221" t="s">
        <v>5857</v>
      </c>
      <c r="C1224" s="222" t="s">
        <v>5858</v>
      </c>
      <c r="D1224" s="222" t="s">
        <v>164</v>
      </c>
      <c r="E1224" s="199" t="s">
        <v>163</v>
      </c>
      <c r="F1224" s="200" t="s">
        <v>9823</v>
      </c>
      <c r="G1224" s="200" t="s">
        <v>9824</v>
      </c>
      <c r="H1224" s="200" t="s">
        <v>10412</v>
      </c>
      <c r="I1224" s="200">
        <v>45866</v>
      </c>
      <c r="J1224" s="143">
        <f t="shared" si="19"/>
        <v>45866</v>
      </c>
      <c r="K1224" s="202">
        <v>1</v>
      </c>
      <c r="L1224" s="284" t="s">
        <v>14152</v>
      </c>
      <c r="M1224" s="223"/>
      <c r="N1224" s="203">
        <v>1.75</v>
      </c>
      <c r="O1224" s="222" t="s">
        <v>968</v>
      </c>
    </row>
    <row r="1225" spans="1:15" ht="29.25" customHeight="1">
      <c r="A1225" s="221" t="s">
        <v>6334</v>
      </c>
      <c r="B1225" s="221" t="s">
        <v>5857</v>
      </c>
      <c r="C1225" s="222" t="s">
        <v>5858</v>
      </c>
      <c r="D1225" s="222" t="s">
        <v>164</v>
      </c>
      <c r="E1225" s="199" t="s">
        <v>163</v>
      </c>
      <c r="F1225" s="200" t="s">
        <v>7923</v>
      </c>
      <c r="G1225" s="200" t="s">
        <v>7924</v>
      </c>
      <c r="H1225" s="200"/>
      <c r="I1225" s="200">
        <v>45867</v>
      </c>
      <c r="J1225" s="143">
        <f t="shared" si="19"/>
        <v>45867</v>
      </c>
      <c r="K1225" s="202">
        <v>1</v>
      </c>
      <c r="L1225" s="284" t="s">
        <v>14154</v>
      </c>
      <c r="M1225" s="223"/>
      <c r="N1225" s="203"/>
      <c r="O1225" s="222" t="s">
        <v>326</v>
      </c>
    </row>
    <row r="1226" spans="1:15" ht="29.25" customHeight="1">
      <c r="A1226" s="221" t="s">
        <v>6334</v>
      </c>
      <c r="B1226" s="221" t="s">
        <v>5857</v>
      </c>
      <c r="C1226" s="222" t="s">
        <v>5858</v>
      </c>
      <c r="D1226" s="222" t="s">
        <v>164</v>
      </c>
      <c r="E1226" s="199" t="s">
        <v>163</v>
      </c>
      <c r="F1226" s="200" t="s">
        <v>5212</v>
      </c>
      <c r="G1226" s="200" t="s">
        <v>5213</v>
      </c>
      <c r="H1226" s="200"/>
      <c r="I1226" s="200">
        <v>45867</v>
      </c>
      <c r="J1226" s="143">
        <f t="shared" si="19"/>
        <v>45867</v>
      </c>
      <c r="K1226" s="202">
        <v>1</v>
      </c>
      <c r="L1226" s="284" t="s">
        <v>14155</v>
      </c>
      <c r="M1226" s="223"/>
      <c r="N1226" s="203"/>
      <c r="O1226" s="222" t="s">
        <v>326</v>
      </c>
    </row>
    <row r="1227" spans="1:15" ht="29.25" customHeight="1">
      <c r="A1227" s="221" t="s">
        <v>6334</v>
      </c>
      <c r="B1227" s="221" t="s">
        <v>5857</v>
      </c>
      <c r="C1227" s="222" t="s">
        <v>5858</v>
      </c>
      <c r="D1227" s="222" t="s">
        <v>164</v>
      </c>
      <c r="E1227" s="199" t="s">
        <v>163</v>
      </c>
      <c r="F1227" s="200" t="s">
        <v>2241</v>
      </c>
      <c r="G1227" s="200" t="s">
        <v>2242</v>
      </c>
      <c r="H1227" s="200"/>
      <c r="I1227" s="200">
        <v>45867</v>
      </c>
      <c r="J1227" s="143">
        <f t="shared" si="19"/>
        <v>45867</v>
      </c>
      <c r="K1227" s="202">
        <v>4</v>
      </c>
      <c r="L1227" s="284" t="s">
        <v>14156</v>
      </c>
      <c r="M1227" s="223"/>
      <c r="N1227" s="203"/>
      <c r="O1227" s="222" t="s">
        <v>326</v>
      </c>
    </row>
    <row r="1228" spans="1:15" ht="29.25" customHeight="1">
      <c r="A1228" s="221" t="s">
        <v>6334</v>
      </c>
      <c r="B1228" s="221" t="s">
        <v>5857</v>
      </c>
      <c r="C1228" s="222" t="s">
        <v>5858</v>
      </c>
      <c r="D1228" s="222" t="s">
        <v>164</v>
      </c>
      <c r="E1228" s="199" t="s">
        <v>163</v>
      </c>
      <c r="F1228" s="200" t="s">
        <v>6337</v>
      </c>
      <c r="G1228" s="200" t="s">
        <v>6338</v>
      </c>
      <c r="H1228" s="200"/>
      <c r="I1228" s="200">
        <v>45867</v>
      </c>
      <c r="J1228" s="143">
        <f t="shared" si="19"/>
        <v>45867</v>
      </c>
      <c r="K1228" s="202">
        <v>2</v>
      </c>
      <c r="L1228" s="284" t="s">
        <v>14157</v>
      </c>
      <c r="M1228" s="223"/>
      <c r="N1228" s="203"/>
      <c r="O1228" s="222" t="s">
        <v>326</v>
      </c>
    </row>
    <row r="1229" spans="1:15" ht="29.25" customHeight="1">
      <c r="A1229" s="221" t="s">
        <v>6334</v>
      </c>
      <c r="B1229" s="221" t="s">
        <v>5857</v>
      </c>
      <c r="C1229" s="222" t="s">
        <v>5858</v>
      </c>
      <c r="D1229" s="222" t="s">
        <v>164</v>
      </c>
      <c r="E1229" s="199" t="s">
        <v>163</v>
      </c>
      <c r="F1229" s="200" t="s">
        <v>5212</v>
      </c>
      <c r="G1229" s="200" t="s">
        <v>5213</v>
      </c>
      <c r="H1229" s="200"/>
      <c r="I1229" s="200">
        <v>45868</v>
      </c>
      <c r="J1229" s="143">
        <f t="shared" si="19"/>
        <v>45868</v>
      </c>
      <c r="K1229" s="202">
        <v>1</v>
      </c>
      <c r="L1229" s="284" t="s">
        <v>14159</v>
      </c>
      <c r="M1229" s="223"/>
      <c r="N1229" s="203"/>
      <c r="O1229" s="222" t="s">
        <v>326</v>
      </c>
    </row>
    <row r="1230" spans="1:15" ht="29.25" customHeight="1">
      <c r="A1230" s="221" t="s">
        <v>6334</v>
      </c>
      <c r="B1230" s="221" t="s">
        <v>5857</v>
      </c>
      <c r="C1230" s="222" t="s">
        <v>5858</v>
      </c>
      <c r="D1230" s="222" t="s">
        <v>164</v>
      </c>
      <c r="E1230" s="199" t="s">
        <v>163</v>
      </c>
      <c r="F1230" s="200" t="s">
        <v>2241</v>
      </c>
      <c r="G1230" s="200" t="s">
        <v>2242</v>
      </c>
      <c r="H1230" s="200"/>
      <c r="I1230" s="200">
        <v>45868</v>
      </c>
      <c r="J1230" s="143">
        <f t="shared" si="19"/>
        <v>45868</v>
      </c>
      <c r="K1230" s="202">
        <v>3</v>
      </c>
      <c r="L1230" s="284" t="s">
        <v>14160</v>
      </c>
      <c r="M1230" s="223"/>
      <c r="N1230" s="203"/>
      <c r="O1230" s="222" t="s">
        <v>326</v>
      </c>
    </row>
    <row r="1231" spans="1:15" ht="29.25" customHeight="1">
      <c r="A1231" s="221" t="s">
        <v>6334</v>
      </c>
      <c r="B1231" s="221" t="s">
        <v>5857</v>
      </c>
      <c r="C1231" s="222" t="s">
        <v>5858</v>
      </c>
      <c r="D1231" s="222" t="s">
        <v>164</v>
      </c>
      <c r="E1231" s="199" t="s">
        <v>163</v>
      </c>
      <c r="F1231" s="200" t="s">
        <v>7923</v>
      </c>
      <c r="G1231" s="200" t="s">
        <v>7924</v>
      </c>
      <c r="H1231" s="200"/>
      <c r="I1231" s="200">
        <v>45868</v>
      </c>
      <c r="J1231" s="143">
        <f t="shared" si="19"/>
        <v>45868</v>
      </c>
      <c r="K1231" s="202">
        <v>1</v>
      </c>
      <c r="L1231" s="284" t="s">
        <v>14161</v>
      </c>
      <c r="M1231" s="223"/>
      <c r="N1231" s="203"/>
      <c r="O1231" s="222" t="s">
        <v>326</v>
      </c>
    </row>
    <row r="1232" spans="1:15" ht="29.25" customHeight="1">
      <c r="A1232" s="221" t="s">
        <v>6334</v>
      </c>
      <c r="B1232" s="221" t="s">
        <v>5857</v>
      </c>
      <c r="C1232" s="222" t="s">
        <v>5858</v>
      </c>
      <c r="D1232" s="222" t="s">
        <v>164</v>
      </c>
      <c r="E1232" s="199" t="s">
        <v>163</v>
      </c>
      <c r="F1232" s="200" t="s">
        <v>9823</v>
      </c>
      <c r="G1232" s="200" t="s">
        <v>9824</v>
      </c>
      <c r="H1232" s="200" t="s">
        <v>10412</v>
      </c>
      <c r="I1232" s="200">
        <v>45868</v>
      </c>
      <c r="J1232" s="143">
        <f t="shared" si="19"/>
        <v>45868</v>
      </c>
      <c r="K1232" s="202">
        <v>3</v>
      </c>
      <c r="L1232" s="284" t="s">
        <v>14158</v>
      </c>
      <c r="M1232" s="223"/>
      <c r="N1232" s="203">
        <v>1.75</v>
      </c>
      <c r="O1232" s="222" t="s">
        <v>968</v>
      </c>
    </row>
    <row r="1233" spans="1:15" ht="29.25" customHeight="1">
      <c r="A1233" s="221" t="s">
        <v>6334</v>
      </c>
      <c r="B1233" s="221" t="s">
        <v>5857</v>
      </c>
      <c r="C1233" s="222" t="s">
        <v>5858</v>
      </c>
      <c r="D1233" s="222" t="s">
        <v>164</v>
      </c>
      <c r="E1233" s="199" t="s">
        <v>163</v>
      </c>
      <c r="F1233" s="200" t="s">
        <v>7923</v>
      </c>
      <c r="G1233" s="200" t="s">
        <v>7924</v>
      </c>
      <c r="H1233" s="200"/>
      <c r="I1233" s="200">
        <v>45869</v>
      </c>
      <c r="J1233" s="143">
        <f t="shared" si="19"/>
        <v>45869</v>
      </c>
      <c r="K1233" s="202">
        <v>1</v>
      </c>
      <c r="L1233" s="284" t="s">
        <v>14163</v>
      </c>
      <c r="M1233" s="223"/>
      <c r="N1233" s="203"/>
      <c r="O1233" s="222" t="s">
        <v>326</v>
      </c>
    </row>
    <row r="1234" spans="1:15" ht="29.25" customHeight="1">
      <c r="A1234" s="221" t="s">
        <v>6334</v>
      </c>
      <c r="B1234" s="221" t="s">
        <v>5857</v>
      </c>
      <c r="C1234" s="222" t="s">
        <v>5858</v>
      </c>
      <c r="D1234" s="222" t="s">
        <v>164</v>
      </c>
      <c r="E1234" s="199" t="s">
        <v>163</v>
      </c>
      <c r="F1234" s="200" t="s">
        <v>5212</v>
      </c>
      <c r="G1234" s="200" t="s">
        <v>5213</v>
      </c>
      <c r="H1234" s="200"/>
      <c r="I1234" s="200">
        <v>45869</v>
      </c>
      <c r="J1234" s="143">
        <f t="shared" si="19"/>
        <v>45869</v>
      </c>
      <c r="K1234" s="202">
        <v>1</v>
      </c>
      <c r="L1234" s="284" t="s">
        <v>14164</v>
      </c>
      <c r="M1234" s="223"/>
      <c r="N1234" s="203"/>
      <c r="O1234" s="222" t="s">
        <v>326</v>
      </c>
    </row>
    <row r="1235" spans="1:15" ht="29.25" customHeight="1">
      <c r="A1235" s="221" t="s">
        <v>6334</v>
      </c>
      <c r="B1235" s="221" t="s">
        <v>5857</v>
      </c>
      <c r="C1235" s="222" t="s">
        <v>5858</v>
      </c>
      <c r="D1235" s="222" t="s">
        <v>164</v>
      </c>
      <c r="E1235" s="199" t="s">
        <v>163</v>
      </c>
      <c r="F1235" s="200" t="s">
        <v>2241</v>
      </c>
      <c r="G1235" s="200" t="s">
        <v>2242</v>
      </c>
      <c r="H1235" s="200"/>
      <c r="I1235" s="200">
        <v>45869</v>
      </c>
      <c r="J1235" s="143">
        <f t="shared" si="19"/>
        <v>45869</v>
      </c>
      <c r="K1235" s="202">
        <v>2</v>
      </c>
      <c r="L1235" s="284" t="s">
        <v>14165</v>
      </c>
      <c r="M1235" s="223"/>
      <c r="N1235" s="203"/>
      <c r="O1235" s="222" t="s">
        <v>326</v>
      </c>
    </row>
    <row r="1236" spans="1:15" ht="29.25" customHeight="1">
      <c r="A1236" s="221" t="s">
        <v>6334</v>
      </c>
      <c r="B1236" s="221" t="s">
        <v>5857</v>
      </c>
      <c r="C1236" s="222" t="s">
        <v>5858</v>
      </c>
      <c r="D1236" s="222" t="s">
        <v>164</v>
      </c>
      <c r="E1236" s="199" t="s">
        <v>163</v>
      </c>
      <c r="F1236" s="200" t="s">
        <v>9823</v>
      </c>
      <c r="G1236" s="200" t="s">
        <v>9824</v>
      </c>
      <c r="H1236" s="200" t="s">
        <v>10412</v>
      </c>
      <c r="I1236" s="200">
        <v>45869</v>
      </c>
      <c r="J1236" s="143">
        <f t="shared" si="19"/>
        <v>45869</v>
      </c>
      <c r="K1236" s="202">
        <v>4</v>
      </c>
      <c r="L1236" s="284" t="s">
        <v>14162</v>
      </c>
      <c r="M1236" s="223"/>
      <c r="N1236" s="203">
        <v>1.75</v>
      </c>
      <c r="O1236" s="222" t="s">
        <v>968</v>
      </c>
    </row>
    <row r="1237" spans="1:15" ht="29.25" customHeight="1">
      <c r="A1237" s="221" t="s">
        <v>6334</v>
      </c>
      <c r="B1237" s="221" t="s">
        <v>5857</v>
      </c>
      <c r="C1237" s="222" t="s">
        <v>5858</v>
      </c>
      <c r="D1237" s="222" t="s">
        <v>164</v>
      </c>
      <c r="E1237" s="199" t="s">
        <v>163</v>
      </c>
      <c r="F1237" s="200" t="s">
        <v>2241</v>
      </c>
      <c r="G1237" s="200" t="s">
        <v>2242</v>
      </c>
      <c r="H1237" s="200"/>
      <c r="I1237" s="200">
        <v>45870</v>
      </c>
      <c r="J1237" s="143">
        <f t="shared" si="19"/>
        <v>45870</v>
      </c>
      <c r="K1237" s="202">
        <v>1</v>
      </c>
      <c r="L1237" s="284" t="s">
        <v>14166</v>
      </c>
      <c r="M1237" s="223"/>
      <c r="N1237" s="203"/>
      <c r="O1237" s="222" t="s">
        <v>326</v>
      </c>
    </row>
    <row r="1238" spans="1:15" ht="29.25" customHeight="1">
      <c r="A1238" s="221" t="s">
        <v>6334</v>
      </c>
      <c r="B1238" s="221" t="s">
        <v>5857</v>
      </c>
      <c r="C1238" s="222" t="s">
        <v>5858</v>
      </c>
      <c r="D1238" s="222" t="s">
        <v>164</v>
      </c>
      <c r="E1238" s="199" t="s">
        <v>163</v>
      </c>
      <c r="F1238" s="200" t="s">
        <v>7923</v>
      </c>
      <c r="G1238" s="200" t="s">
        <v>7924</v>
      </c>
      <c r="H1238" s="200"/>
      <c r="I1238" s="200">
        <v>45870</v>
      </c>
      <c r="J1238" s="143">
        <f t="shared" si="19"/>
        <v>45870</v>
      </c>
      <c r="K1238" s="202">
        <v>1</v>
      </c>
      <c r="L1238" s="284" t="s">
        <v>14167</v>
      </c>
      <c r="M1238" s="223"/>
      <c r="N1238" s="203"/>
      <c r="O1238" s="222" t="s">
        <v>326</v>
      </c>
    </row>
    <row r="1239" spans="1:15" ht="29.25" customHeight="1">
      <c r="A1239" s="221" t="s">
        <v>6334</v>
      </c>
      <c r="B1239" s="221" t="s">
        <v>5857</v>
      </c>
      <c r="C1239" s="222" t="s">
        <v>5858</v>
      </c>
      <c r="D1239" s="222" t="s">
        <v>164</v>
      </c>
      <c r="E1239" s="199" t="s">
        <v>163</v>
      </c>
      <c r="F1239" s="200" t="s">
        <v>5212</v>
      </c>
      <c r="G1239" s="200" t="s">
        <v>5213</v>
      </c>
      <c r="H1239" s="200"/>
      <c r="I1239" s="200">
        <v>45870</v>
      </c>
      <c r="J1239" s="143">
        <f t="shared" si="19"/>
        <v>45870</v>
      </c>
      <c r="K1239" s="202">
        <v>1</v>
      </c>
      <c r="L1239" s="284" t="s">
        <v>14169</v>
      </c>
      <c r="M1239" s="223"/>
      <c r="N1239" s="203"/>
      <c r="O1239" s="222" t="s">
        <v>326</v>
      </c>
    </row>
    <row r="1240" spans="1:15" ht="29.25" customHeight="1">
      <c r="A1240" s="221" t="s">
        <v>6334</v>
      </c>
      <c r="B1240" s="221" t="s">
        <v>5857</v>
      </c>
      <c r="C1240" s="222" t="s">
        <v>5858</v>
      </c>
      <c r="D1240" s="222" t="s">
        <v>164</v>
      </c>
      <c r="E1240" s="199" t="s">
        <v>163</v>
      </c>
      <c r="F1240" s="200" t="s">
        <v>9823</v>
      </c>
      <c r="G1240" s="200" t="s">
        <v>9824</v>
      </c>
      <c r="H1240" s="200" t="s">
        <v>10412</v>
      </c>
      <c r="I1240" s="200">
        <v>45870</v>
      </c>
      <c r="J1240" s="143">
        <f t="shared" si="19"/>
        <v>45870</v>
      </c>
      <c r="K1240" s="202">
        <v>5</v>
      </c>
      <c r="L1240" s="284" t="s">
        <v>14168</v>
      </c>
      <c r="M1240" s="223"/>
      <c r="N1240" s="203">
        <v>1.75</v>
      </c>
      <c r="O1240" s="222" t="s">
        <v>968</v>
      </c>
    </row>
    <row r="1241" spans="1:15" ht="29.25" customHeight="1">
      <c r="A1241" s="221" t="s">
        <v>6334</v>
      </c>
      <c r="B1241" s="221" t="s">
        <v>5857</v>
      </c>
      <c r="C1241" s="222" t="s">
        <v>5858</v>
      </c>
      <c r="D1241" s="222" t="s">
        <v>164</v>
      </c>
      <c r="E1241" s="199" t="s">
        <v>163</v>
      </c>
      <c r="F1241" s="200" t="s">
        <v>2241</v>
      </c>
      <c r="G1241" s="200" t="s">
        <v>2242</v>
      </c>
      <c r="H1241" s="200"/>
      <c r="I1241" s="200">
        <v>45873</v>
      </c>
      <c r="J1241" s="143">
        <f t="shared" si="19"/>
        <v>45873</v>
      </c>
      <c r="K1241" s="202">
        <v>4</v>
      </c>
      <c r="L1241" s="284" t="s">
        <v>14171</v>
      </c>
      <c r="M1241" s="223"/>
      <c r="N1241" s="203"/>
      <c r="O1241" s="222" t="s">
        <v>326</v>
      </c>
    </row>
    <row r="1242" spans="1:15" ht="29.25" customHeight="1">
      <c r="A1242" s="221" t="s">
        <v>6334</v>
      </c>
      <c r="B1242" s="221" t="s">
        <v>5857</v>
      </c>
      <c r="C1242" s="222" t="s">
        <v>5858</v>
      </c>
      <c r="D1242" s="222" t="s">
        <v>164</v>
      </c>
      <c r="E1242" s="199" t="s">
        <v>163</v>
      </c>
      <c r="F1242" s="200" t="s">
        <v>7923</v>
      </c>
      <c r="G1242" s="200" t="s">
        <v>7924</v>
      </c>
      <c r="H1242" s="200"/>
      <c r="I1242" s="200">
        <v>45873</v>
      </c>
      <c r="J1242" s="143">
        <f t="shared" si="19"/>
        <v>45873</v>
      </c>
      <c r="K1242" s="202">
        <v>2</v>
      </c>
      <c r="L1242" s="284" t="s">
        <v>14170</v>
      </c>
      <c r="M1242" s="223"/>
      <c r="N1242" s="203"/>
      <c r="O1242" s="222" t="s">
        <v>326</v>
      </c>
    </row>
    <row r="1243" spans="1:15" ht="29.25" customHeight="1">
      <c r="A1243" s="221" t="s">
        <v>6334</v>
      </c>
      <c r="B1243" s="221" t="s">
        <v>5857</v>
      </c>
      <c r="C1243" s="222" t="s">
        <v>5858</v>
      </c>
      <c r="D1243" s="222" t="s">
        <v>164</v>
      </c>
      <c r="E1243" s="199" t="s">
        <v>163</v>
      </c>
      <c r="F1243" s="200" t="s">
        <v>5212</v>
      </c>
      <c r="G1243" s="200" t="s">
        <v>5213</v>
      </c>
      <c r="H1243" s="200"/>
      <c r="I1243" s="200">
        <v>45873</v>
      </c>
      <c r="J1243" s="143">
        <f t="shared" si="19"/>
        <v>45873</v>
      </c>
      <c r="K1243" s="202">
        <v>1</v>
      </c>
      <c r="L1243" s="284" t="s">
        <v>14173</v>
      </c>
      <c r="M1243" s="223"/>
      <c r="N1243" s="203"/>
      <c r="O1243" s="222" t="s">
        <v>326</v>
      </c>
    </row>
    <row r="1244" spans="1:15" ht="29.25" customHeight="1">
      <c r="A1244" s="221" t="s">
        <v>6334</v>
      </c>
      <c r="B1244" s="221" t="s">
        <v>5857</v>
      </c>
      <c r="C1244" s="222" t="s">
        <v>5858</v>
      </c>
      <c r="D1244" s="222" t="s">
        <v>164</v>
      </c>
      <c r="E1244" s="199" t="s">
        <v>163</v>
      </c>
      <c r="F1244" s="200" t="s">
        <v>9823</v>
      </c>
      <c r="G1244" s="200" t="s">
        <v>9824</v>
      </c>
      <c r="H1244" s="200" t="s">
        <v>10412</v>
      </c>
      <c r="I1244" s="200">
        <v>45873</v>
      </c>
      <c r="J1244" s="143">
        <f t="shared" si="19"/>
        <v>45873</v>
      </c>
      <c r="K1244" s="202">
        <v>1</v>
      </c>
      <c r="L1244" s="284" t="s">
        <v>14172</v>
      </c>
      <c r="M1244" s="223"/>
      <c r="N1244" s="203">
        <v>1.75</v>
      </c>
      <c r="O1244" s="222" t="s">
        <v>968</v>
      </c>
    </row>
    <row r="1245" spans="1:15" ht="29.25" customHeight="1">
      <c r="A1245" s="221" t="s">
        <v>6334</v>
      </c>
      <c r="B1245" s="221" t="s">
        <v>5857</v>
      </c>
      <c r="C1245" s="222" t="s">
        <v>5858</v>
      </c>
      <c r="D1245" s="222" t="s">
        <v>164</v>
      </c>
      <c r="E1245" s="199" t="s">
        <v>163</v>
      </c>
      <c r="F1245" s="200" t="s">
        <v>5212</v>
      </c>
      <c r="G1245" s="200" t="s">
        <v>5213</v>
      </c>
      <c r="H1245" s="200"/>
      <c r="I1245" s="200">
        <v>45874</v>
      </c>
      <c r="J1245" s="143">
        <f t="shared" si="19"/>
        <v>45874</v>
      </c>
      <c r="K1245" s="202">
        <v>2</v>
      </c>
      <c r="L1245" s="284" t="s">
        <v>14174</v>
      </c>
      <c r="M1245" s="223"/>
      <c r="N1245" s="203"/>
      <c r="O1245" s="222" t="s">
        <v>326</v>
      </c>
    </row>
    <row r="1246" spans="1:15" ht="29.25" customHeight="1">
      <c r="A1246" s="221" t="s">
        <v>6334</v>
      </c>
      <c r="B1246" s="221" t="s">
        <v>5857</v>
      </c>
      <c r="C1246" s="222" t="s">
        <v>5858</v>
      </c>
      <c r="D1246" s="222" t="s">
        <v>164</v>
      </c>
      <c r="E1246" s="199" t="s">
        <v>163</v>
      </c>
      <c r="F1246" s="200" t="s">
        <v>7923</v>
      </c>
      <c r="G1246" s="200" t="s">
        <v>7924</v>
      </c>
      <c r="H1246" s="200"/>
      <c r="I1246" s="200">
        <v>45874</v>
      </c>
      <c r="J1246" s="143">
        <f t="shared" si="19"/>
        <v>45874</v>
      </c>
      <c r="K1246" s="202">
        <v>4</v>
      </c>
      <c r="L1246" s="284" t="s">
        <v>14175</v>
      </c>
      <c r="M1246" s="223"/>
      <c r="N1246" s="203"/>
      <c r="O1246" s="222" t="s">
        <v>326</v>
      </c>
    </row>
    <row r="1247" spans="1:15" ht="29.25" customHeight="1">
      <c r="A1247" s="221" t="s">
        <v>6334</v>
      </c>
      <c r="B1247" s="221" t="s">
        <v>5857</v>
      </c>
      <c r="C1247" s="222" t="s">
        <v>5858</v>
      </c>
      <c r="D1247" s="222" t="s">
        <v>164</v>
      </c>
      <c r="E1247" s="199" t="s">
        <v>163</v>
      </c>
      <c r="F1247" s="200" t="s">
        <v>2241</v>
      </c>
      <c r="G1247" s="200" t="s">
        <v>2242</v>
      </c>
      <c r="H1247" s="200"/>
      <c r="I1247" s="200">
        <v>45874</v>
      </c>
      <c r="J1247" s="143">
        <f t="shared" si="19"/>
        <v>45874</v>
      </c>
      <c r="K1247" s="202">
        <v>1</v>
      </c>
      <c r="L1247" s="284" t="s">
        <v>14177</v>
      </c>
      <c r="M1247" s="223"/>
      <c r="N1247" s="203"/>
      <c r="O1247" s="222" t="s">
        <v>326</v>
      </c>
    </row>
    <row r="1248" spans="1:15" ht="29.25" customHeight="1">
      <c r="A1248" s="221" t="s">
        <v>6334</v>
      </c>
      <c r="B1248" s="221" t="s">
        <v>5857</v>
      </c>
      <c r="C1248" s="222" t="s">
        <v>5858</v>
      </c>
      <c r="D1248" s="222" t="s">
        <v>164</v>
      </c>
      <c r="E1248" s="199" t="s">
        <v>163</v>
      </c>
      <c r="F1248" s="200" t="s">
        <v>9823</v>
      </c>
      <c r="G1248" s="200" t="s">
        <v>9824</v>
      </c>
      <c r="H1248" s="200" t="s">
        <v>10411</v>
      </c>
      <c r="I1248" s="200">
        <v>45874</v>
      </c>
      <c r="J1248" s="143">
        <f t="shared" si="19"/>
        <v>45874</v>
      </c>
      <c r="K1248" s="202">
        <v>1</v>
      </c>
      <c r="L1248" s="284" t="s">
        <v>14176</v>
      </c>
      <c r="M1248" s="223"/>
      <c r="N1248" s="203">
        <v>8</v>
      </c>
      <c r="O1248" s="222" t="s">
        <v>968</v>
      </c>
    </row>
    <row r="1249" spans="1:15" ht="29.25" customHeight="1">
      <c r="A1249" s="221" t="s">
        <v>6334</v>
      </c>
      <c r="B1249" s="221" t="s">
        <v>5857</v>
      </c>
      <c r="C1249" s="222" t="s">
        <v>5858</v>
      </c>
      <c r="D1249" s="222" t="s">
        <v>164</v>
      </c>
      <c r="E1249" s="199" t="s">
        <v>163</v>
      </c>
      <c r="F1249" s="200" t="s">
        <v>2241</v>
      </c>
      <c r="G1249" s="200" t="s">
        <v>2242</v>
      </c>
      <c r="H1249" s="200"/>
      <c r="I1249" s="200">
        <v>45875</v>
      </c>
      <c r="J1249" s="143">
        <f t="shared" si="19"/>
        <v>45875</v>
      </c>
      <c r="K1249" s="202">
        <v>1</v>
      </c>
      <c r="L1249" s="284" t="s">
        <v>14178</v>
      </c>
      <c r="M1249" s="223"/>
      <c r="N1249" s="203"/>
      <c r="O1249" s="222" t="s">
        <v>326</v>
      </c>
    </row>
    <row r="1250" spans="1:15" ht="29.25" customHeight="1">
      <c r="A1250" s="221" t="s">
        <v>6334</v>
      </c>
      <c r="B1250" s="221" t="s">
        <v>5857</v>
      </c>
      <c r="C1250" s="222" t="s">
        <v>5858</v>
      </c>
      <c r="D1250" s="222" t="s">
        <v>164</v>
      </c>
      <c r="E1250" s="199" t="s">
        <v>163</v>
      </c>
      <c r="F1250" s="200" t="s">
        <v>5212</v>
      </c>
      <c r="G1250" s="200" t="s">
        <v>5213</v>
      </c>
      <c r="H1250" s="200"/>
      <c r="I1250" s="200">
        <v>45875</v>
      </c>
      <c r="J1250" s="143">
        <f t="shared" si="19"/>
        <v>45875</v>
      </c>
      <c r="K1250" s="202">
        <v>1</v>
      </c>
      <c r="L1250" s="284" t="s">
        <v>14180</v>
      </c>
      <c r="M1250" s="223"/>
      <c r="N1250" s="203"/>
      <c r="O1250" s="222" t="s">
        <v>326</v>
      </c>
    </row>
    <row r="1251" spans="1:15" ht="29.25" customHeight="1">
      <c r="A1251" s="221" t="s">
        <v>6334</v>
      </c>
      <c r="B1251" s="221" t="s">
        <v>5857</v>
      </c>
      <c r="C1251" s="222" t="s">
        <v>5858</v>
      </c>
      <c r="D1251" s="222" t="s">
        <v>164</v>
      </c>
      <c r="E1251" s="199" t="s">
        <v>163</v>
      </c>
      <c r="F1251" s="200" t="s">
        <v>7923</v>
      </c>
      <c r="G1251" s="200" t="s">
        <v>7924</v>
      </c>
      <c r="H1251" s="200"/>
      <c r="I1251" s="200">
        <v>45875</v>
      </c>
      <c r="J1251" s="143">
        <f t="shared" si="19"/>
        <v>45875</v>
      </c>
      <c r="K1251" s="202">
        <v>5</v>
      </c>
      <c r="L1251" s="284" t="s">
        <v>14181</v>
      </c>
      <c r="M1251" s="223"/>
      <c r="N1251" s="203"/>
      <c r="O1251" s="222" t="s">
        <v>326</v>
      </c>
    </row>
    <row r="1252" spans="1:15" ht="29.25" customHeight="1">
      <c r="A1252" s="221" t="s">
        <v>6334</v>
      </c>
      <c r="B1252" s="221" t="s">
        <v>5857</v>
      </c>
      <c r="C1252" s="222" t="s">
        <v>5858</v>
      </c>
      <c r="D1252" s="222" t="s">
        <v>164</v>
      </c>
      <c r="E1252" s="199" t="s">
        <v>163</v>
      </c>
      <c r="F1252" s="200" t="s">
        <v>9823</v>
      </c>
      <c r="G1252" s="200" t="s">
        <v>9824</v>
      </c>
      <c r="H1252" s="200" t="s">
        <v>10411</v>
      </c>
      <c r="I1252" s="200">
        <v>45875</v>
      </c>
      <c r="J1252" s="143">
        <f t="shared" si="19"/>
        <v>45875</v>
      </c>
      <c r="K1252" s="202">
        <v>1</v>
      </c>
      <c r="L1252" s="284" t="s">
        <v>14179</v>
      </c>
      <c r="M1252" s="223"/>
      <c r="N1252" s="203">
        <v>8</v>
      </c>
      <c r="O1252" s="222" t="s">
        <v>968</v>
      </c>
    </row>
    <row r="1253" spans="1:15" ht="29.25" customHeight="1">
      <c r="A1253" s="221" t="s">
        <v>6334</v>
      </c>
      <c r="B1253" s="221" t="s">
        <v>5857</v>
      </c>
      <c r="C1253" s="222" t="s">
        <v>5858</v>
      </c>
      <c r="D1253" s="222" t="s">
        <v>164</v>
      </c>
      <c r="E1253" s="199" t="s">
        <v>163</v>
      </c>
      <c r="F1253" s="200" t="s">
        <v>6337</v>
      </c>
      <c r="G1253" s="200" t="s">
        <v>6338</v>
      </c>
      <c r="H1253" s="200"/>
      <c r="I1253" s="200">
        <v>45876</v>
      </c>
      <c r="J1253" s="143">
        <f t="shared" si="19"/>
        <v>45876</v>
      </c>
      <c r="K1253" s="202">
        <v>1</v>
      </c>
      <c r="L1253" s="284" t="s">
        <v>14182</v>
      </c>
      <c r="M1253" s="223"/>
      <c r="N1253" s="203"/>
      <c r="O1253" s="222" t="s">
        <v>326</v>
      </c>
    </row>
    <row r="1254" spans="1:15" ht="29.25" customHeight="1">
      <c r="A1254" s="221" t="s">
        <v>6334</v>
      </c>
      <c r="B1254" s="221" t="s">
        <v>5857</v>
      </c>
      <c r="C1254" s="222" t="s">
        <v>5858</v>
      </c>
      <c r="D1254" s="222" t="s">
        <v>164</v>
      </c>
      <c r="E1254" s="199" t="s">
        <v>163</v>
      </c>
      <c r="F1254" s="200" t="s">
        <v>7923</v>
      </c>
      <c r="G1254" s="200" t="s">
        <v>7924</v>
      </c>
      <c r="H1254" s="200"/>
      <c r="I1254" s="200">
        <v>45876</v>
      </c>
      <c r="J1254" s="143">
        <f t="shared" si="19"/>
        <v>45876</v>
      </c>
      <c r="K1254" s="202">
        <v>6</v>
      </c>
      <c r="L1254" s="284" t="s">
        <v>14183</v>
      </c>
      <c r="M1254" s="223"/>
      <c r="N1254" s="203"/>
      <c r="O1254" s="222" t="s">
        <v>326</v>
      </c>
    </row>
    <row r="1255" spans="1:15" ht="29.25" customHeight="1">
      <c r="A1255" s="221" t="s">
        <v>6334</v>
      </c>
      <c r="B1255" s="221" t="s">
        <v>5857</v>
      </c>
      <c r="C1255" s="222" t="s">
        <v>5858</v>
      </c>
      <c r="D1255" s="222" t="s">
        <v>164</v>
      </c>
      <c r="E1255" s="199" t="s">
        <v>163</v>
      </c>
      <c r="F1255" s="200" t="s">
        <v>5212</v>
      </c>
      <c r="G1255" s="200" t="s">
        <v>5213</v>
      </c>
      <c r="H1255" s="200"/>
      <c r="I1255" s="200">
        <v>45876</v>
      </c>
      <c r="J1255" s="143">
        <f t="shared" si="19"/>
        <v>45876</v>
      </c>
      <c r="K1255" s="202">
        <v>1</v>
      </c>
      <c r="L1255" s="284" t="s">
        <v>14184</v>
      </c>
      <c r="M1255" s="223"/>
      <c r="N1255" s="203"/>
      <c r="O1255" s="222" t="s">
        <v>326</v>
      </c>
    </row>
    <row r="1256" spans="1:15" ht="29.25" customHeight="1">
      <c r="A1256" s="221" t="s">
        <v>6334</v>
      </c>
      <c r="B1256" s="221" t="s">
        <v>5857</v>
      </c>
      <c r="C1256" s="222" t="s">
        <v>5858</v>
      </c>
      <c r="D1256" s="222" t="s">
        <v>164</v>
      </c>
      <c r="E1256" s="199" t="s">
        <v>163</v>
      </c>
      <c r="F1256" s="200" t="s">
        <v>5212</v>
      </c>
      <c r="G1256" s="200" t="s">
        <v>5213</v>
      </c>
      <c r="H1256" s="200"/>
      <c r="I1256" s="200">
        <v>45877</v>
      </c>
      <c r="J1256" s="143">
        <f t="shared" si="19"/>
        <v>45877</v>
      </c>
      <c r="K1256" s="202">
        <v>1</v>
      </c>
      <c r="L1256" s="284" t="s">
        <v>14185</v>
      </c>
      <c r="M1256" s="223"/>
      <c r="N1256" s="203"/>
      <c r="O1256" s="222" t="s">
        <v>326</v>
      </c>
    </row>
    <row r="1257" spans="1:15" ht="29.25" customHeight="1">
      <c r="A1257" s="221" t="s">
        <v>6334</v>
      </c>
      <c r="B1257" s="221" t="s">
        <v>5857</v>
      </c>
      <c r="C1257" s="222" t="s">
        <v>5858</v>
      </c>
      <c r="D1257" s="222" t="s">
        <v>164</v>
      </c>
      <c r="E1257" s="199" t="s">
        <v>163</v>
      </c>
      <c r="F1257" s="200" t="s">
        <v>6337</v>
      </c>
      <c r="G1257" s="200" t="s">
        <v>6338</v>
      </c>
      <c r="H1257" s="200"/>
      <c r="I1257" s="200">
        <v>45877</v>
      </c>
      <c r="J1257" s="143">
        <f t="shared" si="19"/>
        <v>45877</v>
      </c>
      <c r="K1257" s="202">
        <v>1</v>
      </c>
      <c r="L1257" s="284" t="s">
        <v>14186</v>
      </c>
      <c r="M1257" s="223"/>
      <c r="N1257" s="203"/>
      <c r="O1257" s="222" t="s">
        <v>326</v>
      </c>
    </row>
    <row r="1258" spans="1:15" ht="29.25" customHeight="1">
      <c r="A1258" s="221" t="s">
        <v>6334</v>
      </c>
      <c r="B1258" s="221" t="s">
        <v>5857</v>
      </c>
      <c r="C1258" s="222" t="s">
        <v>5858</v>
      </c>
      <c r="D1258" s="222" t="s">
        <v>164</v>
      </c>
      <c r="E1258" s="199" t="s">
        <v>163</v>
      </c>
      <c r="F1258" s="200" t="s">
        <v>2241</v>
      </c>
      <c r="G1258" s="200" t="s">
        <v>2242</v>
      </c>
      <c r="H1258" s="200"/>
      <c r="I1258" s="200">
        <v>45877</v>
      </c>
      <c r="J1258" s="143">
        <f t="shared" si="19"/>
        <v>45877</v>
      </c>
      <c r="K1258" s="202">
        <v>1</v>
      </c>
      <c r="L1258" s="284" t="s">
        <v>14187</v>
      </c>
      <c r="M1258" s="223"/>
      <c r="N1258" s="203"/>
      <c r="O1258" s="222" t="s">
        <v>326</v>
      </c>
    </row>
    <row r="1259" spans="1:15" ht="29.25" customHeight="1">
      <c r="A1259" s="221" t="s">
        <v>6334</v>
      </c>
      <c r="B1259" s="221" t="s">
        <v>5857</v>
      </c>
      <c r="C1259" s="222" t="s">
        <v>5858</v>
      </c>
      <c r="D1259" s="222" t="s">
        <v>164</v>
      </c>
      <c r="E1259" s="199" t="s">
        <v>163</v>
      </c>
      <c r="F1259" s="200" t="s">
        <v>7923</v>
      </c>
      <c r="G1259" s="200" t="s">
        <v>7924</v>
      </c>
      <c r="H1259" s="200"/>
      <c r="I1259" s="200">
        <v>45877</v>
      </c>
      <c r="J1259" s="143">
        <f t="shared" si="19"/>
        <v>45877</v>
      </c>
      <c r="K1259" s="202">
        <v>1</v>
      </c>
      <c r="L1259" s="284" t="s">
        <v>14189</v>
      </c>
      <c r="M1259" s="223"/>
      <c r="N1259" s="203"/>
      <c r="O1259" s="222" t="s">
        <v>326</v>
      </c>
    </row>
    <row r="1260" spans="1:15" ht="29.25" customHeight="1">
      <c r="A1260" s="221" t="s">
        <v>6334</v>
      </c>
      <c r="B1260" s="221" t="s">
        <v>5857</v>
      </c>
      <c r="C1260" s="222" t="s">
        <v>5858</v>
      </c>
      <c r="D1260" s="222" t="s">
        <v>164</v>
      </c>
      <c r="E1260" s="199" t="s">
        <v>163</v>
      </c>
      <c r="F1260" s="200" t="s">
        <v>9823</v>
      </c>
      <c r="G1260" s="200" t="s">
        <v>9824</v>
      </c>
      <c r="H1260" s="200" t="s">
        <v>10411</v>
      </c>
      <c r="I1260" s="200">
        <v>45877</v>
      </c>
      <c r="J1260" s="143">
        <f t="shared" si="19"/>
        <v>45877</v>
      </c>
      <c r="K1260" s="202">
        <v>4</v>
      </c>
      <c r="L1260" s="284" t="s">
        <v>14188</v>
      </c>
      <c r="M1260" s="223"/>
      <c r="N1260" s="203">
        <v>8</v>
      </c>
      <c r="O1260" s="222" t="s">
        <v>968</v>
      </c>
    </row>
    <row r="1261" spans="1:15" ht="29.25" customHeight="1">
      <c r="A1261" s="221" t="s">
        <v>6334</v>
      </c>
      <c r="B1261" s="221" t="s">
        <v>5857</v>
      </c>
      <c r="C1261" s="222" t="s">
        <v>5858</v>
      </c>
      <c r="D1261" s="222" t="s">
        <v>164</v>
      </c>
      <c r="E1261" s="199" t="s">
        <v>171</v>
      </c>
      <c r="F1261" s="200" t="s">
        <v>6337</v>
      </c>
      <c r="G1261" s="200" t="s">
        <v>6338</v>
      </c>
      <c r="H1261" s="200"/>
      <c r="I1261" s="200">
        <v>45880</v>
      </c>
      <c r="J1261" s="143">
        <f t="shared" si="19"/>
        <v>45880</v>
      </c>
      <c r="K1261" s="202">
        <v>4</v>
      </c>
      <c r="L1261" s="284" t="s">
        <v>14192</v>
      </c>
      <c r="M1261" s="223"/>
      <c r="N1261" s="203"/>
      <c r="O1261" s="222" t="s">
        <v>326</v>
      </c>
    </row>
    <row r="1262" spans="1:15" ht="29.25" customHeight="1">
      <c r="A1262" s="221" t="s">
        <v>6334</v>
      </c>
      <c r="B1262" s="221" t="s">
        <v>5857</v>
      </c>
      <c r="C1262" s="222" t="s">
        <v>5858</v>
      </c>
      <c r="D1262" s="222" t="s">
        <v>164</v>
      </c>
      <c r="E1262" s="199" t="s">
        <v>163</v>
      </c>
      <c r="F1262" s="200" t="s">
        <v>5212</v>
      </c>
      <c r="G1262" s="200" t="s">
        <v>5213</v>
      </c>
      <c r="H1262" s="200"/>
      <c r="I1262" s="200">
        <v>45880</v>
      </c>
      <c r="J1262" s="143">
        <f t="shared" si="19"/>
        <v>45880</v>
      </c>
      <c r="K1262" s="202">
        <v>1</v>
      </c>
      <c r="L1262" s="284" t="s">
        <v>14191</v>
      </c>
      <c r="M1262" s="223"/>
      <c r="N1262" s="203"/>
      <c r="O1262" s="222" t="s">
        <v>326</v>
      </c>
    </row>
    <row r="1263" spans="1:15" ht="29.25" customHeight="1">
      <c r="A1263" s="221" t="s">
        <v>6334</v>
      </c>
      <c r="B1263" s="221" t="s">
        <v>5857</v>
      </c>
      <c r="C1263" s="222" t="s">
        <v>5858</v>
      </c>
      <c r="D1263" s="222" t="s">
        <v>164</v>
      </c>
      <c r="E1263" s="199" t="s">
        <v>163</v>
      </c>
      <c r="F1263" s="200" t="s">
        <v>2241</v>
      </c>
      <c r="G1263" s="200" t="s">
        <v>2242</v>
      </c>
      <c r="H1263" s="200"/>
      <c r="I1263" s="200">
        <v>45880</v>
      </c>
      <c r="J1263" s="143">
        <f t="shared" si="19"/>
        <v>45880</v>
      </c>
      <c r="K1263" s="202">
        <v>1</v>
      </c>
      <c r="L1263" s="284" t="s">
        <v>14193</v>
      </c>
      <c r="M1263" s="223"/>
      <c r="N1263" s="203"/>
      <c r="O1263" s="222" t="s">
        <v>326</v>
      </c>
    </row>
    <row r="1264" spans="1:15" ht="29.25" customHeight="1">
      <c r="A1264" s="221" t="s">
        <v>6334</v>
      </c>
      <c r="B1264" s="221" t="s">
        <v>5857</v>
      </c>
      <c r="C1264" s="222" t="s">
        <v>5858</v>
      </c>
      <c r="D1264" s="222" t="s">
        <v>164</v>
      </c>
      <c r="E1264" s="199" t="s">
        <v>163</v>
      </c>
      <c r="F1264" s="200" t="s">
        <v>9823</v>
      </c>
      <c r="G1264" s="200" t="s">
        <v>9824</v>
      </c>
      <c r="H1264" s="200" t="s">
        <v>10411</v>
      </c>
      <c r="I1264" s="200">
        <v>45880</v>
      </c>
      <c r="J1264" s="143">
        <f t="shared" si="19"/>
        <v>45880</v>
      </c>
      <c r="K1264" s="202">
        <v>2</v>
      </c>
      <c r="L1264" s="284" t="s">
        <v>14190</v>
      </c>
      <c r="M1264" s="223"/>
      <c r="N1264" s="203">
        <v>8</v>
      </c>
      <c r="O1264" s="222" t="s">
        <v>968</v>
      </c>
    </row>
    <row r="1265" spans="1:15" ht="29.25" customHeight="1">
      <c r="A1265" s="221" t="s">
        <v>6334</v>
      </c>
      <c r="B1265" s="221" t="s">
        <v>5857</v>
      </c>
      <c r="C1265" s="222" t="s">
        <v>5858</v>
      </c>
      <c r="D1265" s="222" t="s">
        <v>164</v>
      </c>
      <c r="E1265" s="199" t="s">
        <v>171</v>
      </c>
      <c r="F1265" s="200" t="s">
        <v>6337</v>
      </c>
      <c r="G1265" s="200" t="s">
        <v>6338</v>
      </c>
      <c r="H1265" s="200"/>
      <c r="I1265" s="200">
        <v>45881</v>
      </c>
      <c r="J1265" s="143">
        <f t="shared" si="19"/>
        <v>45881</v>
      </c>
      <c r="K1265" s="202">
        <v>1</v>
      </c>
      <c r="L1265" s="284" t="s">
        <v>14194</v>
      </c>
      <c r="M1265" s="223"/>
      <c r="N1265" s="203"/>
      <c r="O1265" s="222" t="s">
        <v>326</v>
      </c>
    </row>
    <row r="1266" spans="1:15" ht="29.25" customHeight="1">
      <c r="A1266" s="221" t="s">
        <v>6334</v>
      </c>
      <c r="B1266" s="221" t="s">
        <v>5857</v>
      </c>
      <c r="C1266" s="222" t="s">
        <v>5858</v>
      </c>
      <c r="D1266" s="222" t="s">
        <v>164</v>
      </c>
      <c r="E1266" s="199" t="s">
        <v>163</v>
      </c>
      <c r="F1266" s="200" t="s">
        <v>5212</v>
      </c>
      <c r="G1266" s="200" t="s">
        <v>5213</v>
      </c>
      <c r="H1266" s="200"/>
      <c r="I1266" s="200">
        <v>45881</v>
      </c>
      <c r="J1266" s="143">
        <f t="shared" si="19"/>
        <v>45881</v>
      </c>
      <c r="K1266" s="202">
        <v>1</v>
      </c>
      <c r="L1266" s="284" t="s">
        <v>14196</v>
      </c>
      <c r="M1266" s="223"/>
      <c r="N1266" s="203"/>
      <c r="O1266" s="222" t="s">
        <v>326</v>
      </c>
    </row>
    <row r="1267" spans="1:15" ht="29.25" customHeight="1">
      <c r="A1267" s="221" t="s">
        <v>6334</v>
      </c>
      <c r="B1267" s="221" t="s">
        <v>5857</v>
      </c>
      <c r="C1267" s="222" t="s">
        <v>5858</v>
      </c>
      <c r="D1267" s="222" t="s">
        <v>164</v>
      </c>
      <c r="E1267" s="199" t="s">
        <v>163</v>
      </c>
      <c r="F1267" s="200" t="s">
        <v>2241</v>
      </c>
      <c r="G1267" s="200" t="s">
        <v>2242</v>
      </c>
      <c r="H1267" s="200"/>
      <c r="I1267" s="200">
        <v>45881</v>
      </c>
      <c r="J1267" s="143">
        <f t="shared" si="19"/>
        <v>45881</v>
      </c>
      <c r="K1267" s="202">
        <v>1</v>
      </c>
      <c r="L1267" s="284" t="s">
        <v>14197</v>
      </c>
      <c r="M1267" s="223"/>
      <c r="N1267" s="203"/>
      <c r="O1267" s="222" t="s">
        <v>326</v>
      </c>
    </row>
    <row r="1268" spans="1:15" ht="29.25" customHeight="1">
      <c r="A1268" s="221" t="s">
        <v>6334</v>
      </c>
      <c r="B1268" s="221" t="s">
        <v>5857</v>
      </c>
      <c r="C1268" s="222" t="s">
        <v>5858</v>
      </c>
      <c r="D1268" s="222" t="s">
        <v>164</v>
      </c>
      <c r="E1268" s="199" t="s">
        <v>171</v>
      </c>
      <c r="F1268" s="200" t="s">
        <v>9823</v>
      </c>
      <c r="G1268" s="200" t="s">
        <v>9824</v>
      </c>
      <c r="H1268" s="200" t="s">
        <v>10411</v>
      </c>
      <c r="I1268" s="200">
        <v>45881</v>
      </c>
      <c r="J1268" s="143">
        <f t="shared" si="19"/>
        <v>45881</v>
      </c>
      <c r="K1268" s="202">
        <v>5</v>
      </c>
      <c r="L1268" s="284" t="s">
        <v>14195</v>
      </c>
      <c r="M1268" s="223"/>
      <c r="N1268" s="203">
        <v>8</v>
      </c>
      <c r="O1268" s="222" t="s">
        <v>968</v>
      </c>
    </row>
    <row r="1269" spans="1:15" ht="29.25" customHeight="1">
      <c r="A1269" s="221" t="s">
        <v>6334</v>
      </c>
      <c r="B1269" s="221" t="s">
        <v>5857</v>
      </c>
      <c r="C1269" s="222" t="s">
        <v>5858</v>
      </c>
      <c r="D1269" s="222" t="s">
        <v>164</v>
      </c>
      <c r="E1269" s="199" t="s">
        <v>163</v>
      </c>
      <c r="F1269" s="200" t="s">
        <v>5212</v>
      </c>
      <c r="G1269" s="200" t="s">
        <v>5213</v>
      </c>
      <c r="H1269" s="200"/>
      <c r="I1269" s="200">
        <v>45882</v>
      </c>
      <c r="J1269" s="143">
        <f t="shared" si="19"/>
        <v>45882</v>
      </c>
      <c r="K1269" s="202">
        <v>1</v>
      </c>
      <c r="L1269" s="284" t="s">
        <v>14198</v>
      </c>
      <c r="M1269" s="223"/>
      <c r="N1269" s="203"/>
      <c r="O1269" s="222" t="s">
        <v>326</v>
      </c>
    </row>
    <row r="1270" spans="1:15" ht="29.25" customHeight="1">
      <c r="A1270" s="221" t="s">
        <v>6334</v>
      </c>
      <c r="B1270" s="221" t="s">
        <v>5857</v>
      </c>
      <c r="C1270" s="222" t="s">
        <v>5858</v>
      </c>
      <c r="D1270" s="222" t="s">
        <v>164</v>
      </c>
      <c r="E1270" s="199" t="s">
        <v>163</v>
      </c>
      <c r="F1270" s="200" t="s">
        <v>2241</v>
      </c>
      <c r="G1270" s="200" t="s">
        <v>2242</v>
      </c>
      <c r="H1270" s="200"/>
      <c r="I1270" s="200">
        <v>45882</v>
      </c>
      <c r="J1270" s="143">
        <f t="shared" si="19"/>
        <v>45882</v>
      </c>
      <c r="K1270" s="202">
        <v>0.5</v>
      </c>
      <c r="L1270" s="284" t="s">
        <v>14199</v>
      </c>
      <c r="M1270" s="223"/>
      <c r="N1270" s="203"/>
      <c r="O1270" s="222" t="s">
        <v>326</v>
      </c>
    </row>
    <row r="1271" spans="1:15" ht="29.25" customHeight="1">
      <c r="A1271" s="221" t="s">
        <v>6334</v>
      </c>
      <c r="B1271" s="221" t="s">
        <v>5857</v>
      </c>
      <c r="C1271" s="222" t="s">
        <v>5858</v>
      </c>
      <c r="D1271" s="222" t="s">
        <v>164</v>
      </c>
      <c r="E1271" s="199" t="s">
        <v>163</v>
      </c>
      <c r="F1271" s="200" t="s">
        <v>7923</v>
      </c>
      <c r="G1271" s="200" t="s">
        <v>7924</v>
      </c>
      <c r="H1271" s="200"/>
      <c r="I1271" s="200">
        <v>45882</v>
      </c>
      <c r="J1271" s="143">
        <f t="shared" si="19"/>
        <v>45882</v>
      </c>
      <c r="K1271" s="202">
        <v>4</v>
      </c>
      <c r="L1271" s="284" t="s">
        <v>14201</v>
      </c>
      <c r="M1271" s="223"/>
      <c r="N1271" s="203"/>
      <c r="O1271" s="222" t="s">
        <v>326</v>
      </c>
    </row>
    <row r="1272" spans="1:15" ht="29.25" customHeight="1">
      <c r="A1272" s="221" t="s">
        <v>6334</v>
      </c>
      <c r="B1272" s="221" t="s">
        <v>5857</v>
      </c>
      <c r="C1272" s="222" t="s">
        <v>5858</v>
      </c>
      <c r="D1272" s="222" t="s">
        <v>164</v>
      </c>
      <c r="E1272" s="199" t="s">
        <v>178</v>
      </c>
      <c r="F1272" s="200"/>
      <c r="G1272" s="200"/>
      <c r="H1272" s="200"/>
      <c r="I1272" s="200">
        <v>45882</v>
      </c>
      <c r="J1272" s="143">
        <f t="shared" si="19"/>
        <v>45882</v>
      </c>
      <c r="K1272" s="202">
        <v>0.5</v>
      </c>
      <c r="L1272" s="284" t="s">
        <v>14202</v>
      </c>
      <c r="M1272" s="223"/>
      <c r="N1272" s="203"/>
      <c r="O1272" s="222" t="s">
        <v>326</v>
      </c>
    </row>
    <row r="1273" spans="1:15" ht="29.25" customHeight="1">
      <c r="A1273" s="221" t="s">
        <v>6334</v>
      </c>
      <c r="B1273" s="221" t="s">
        <v>5857</v>
      </c>
      <c r="C1273" s="222" t="s">
        <v>5858</v>
      </c>
      <c r="D1273" s="222" t="s">
        <v>164</v>
      </c>
      <c r="E1273" s="199" t="s">
        <v>163</v>
      </c>
      <c r="F1273" s="200" t="s">
        <v>9823</v>
      </c>
      <c r="G1273" s="200" t="s">
        <v>9824</v>
      </c>
      <c r="H1273" s="200" t="s">
        <v>10411</v>
      </c>
      <c r="I1273" s="200">
        <v>45882</v>
      </c>
      <c r="J1273" s="143">
        <f t="shared" si="19"/>
        <v>45882</v>
      </c>
      <c r="K1273" s="202">
        <v>2</v>
      </c>
      <c r="L1273" s="284" t="s">
        <v>14200</v>
      </c>
      <c r="M1273" s="223"/>
      <c r="N1273" s="203">
        <v>8</v>
      </c>
      <c r="O1273" s="222" t="s">
        <v>968</v>
      </c>
    </row>
    <row r="1274" spans="1:15" ht="29.25" customHeight="1">
      <c r="A1274" s="221" t="s">
        <v>6334</v>
      </c>
      <c r="B1274" s="221" t="s">
        <v>5857</v>
      </c>
      <c r="C1274" s="222" t="s">
        <v>5858</v>
      </c>
      <c r="D1274" s="222" t="s">
        <v>164</v>
      </c>
      <c r="E1274" s="199" t="s">
        <v>178</v>
      </c>
      <c r="F1274" s="200"/>
      <c r="G1274" s="200"/>
      <c r="H1274" s="200"/>
      <c r="I1274" s="200">
        <v>45883</v>
      </c>
      <c r="J1274" s="143">
        <f t="shared" si="19"/>
        <v>45883</v>
      </c>
      <c r="K1274" s="202">
        <v>2</v>
      </c>
      <c r="L1274" s="284" t="s">
        <v>14203</v>
      </c>
      <c r="M1274" s="223"/>
      <c r="N1274" s="203"/>
      <c r="O1274" s="222" t="s">
        <v>326</v>
      </c>
    </row>
    <row r="1275" spans="1:15" ht="29.25" customHeight="1">
      <c r="A1275" s="221" t="s">
        <v>6334</v>
      </c>
      <c r="B1275" s="221" t="s">
        <v>5857</v>
      </c>
      <c r="C1275" s="222" t="s">
        <v>5858</v>
      </c>
      <c r="D1275" s="222" t="s">
        <v>164</v>
      </c>
      <c r="E1275" s="199" t="s">
        <v>163</v>
      </c>
      <c r="F1275" s="200" t="s">
        <v>7923</v>
      </c>
      <c r="G1275" s="200" t="s">
        <v>7924</v>
      </c>
      <c r="H1275" s="200"/>
      <c r="I1275" s="200">
        <v>45883</v>
      </c>
      <c r="J1275" s="143">
        <f t="shared" si="19"/>
        <v>45883</v>
      </c>
      <c r="K1275" s="202">
        <v>1</v>
      </c>
      <c r="L1275" s="284" t="s">
        <v>14204</v>
      </c>
      <c r="M1275" s="223"/>
      <c r="N1275" s="203"/>
      <c r="O1275" s="222" t="s">
        <v>326</v>
      </c>
    </row>
    <row r="1276" spans="1:15" ht="29.25" customHeight="1">
      <c r="A1276" s="221" t="s">
        <v>6334</v>
      </c>
      <c r="B1276" s="221" t="s">
        <v>5857</v>
      </c>
      <c r="C1276" s="222" t="s">
        <v>5858</v>
      </c>
      <c r="D1276" s="222" t="s">
        <v>164</v>
      </c>
      <c r="E1276" s="199" t="s">
        <v>163</v>
      </c>
      <c r="F1276" s="200" t="s">
        <v>5212</v>
      </c>
      <c r="G1276" s="200" t="s">
        <v>5213</v>
      </c>
      <c r="H1276" s="200"/>
      <c r="I1276" s="200">
        <v>45883</v>
      </c>
      <c r="J1276" s="143">
        <f t="shared" si="19"/>
        <v>45883</v>
      </c>
      <c r="K1276" s="202">
        <v>1</v>
      </c>
      <c r="L1276" s="284" t="s">
        <v>14205</v>
      </c>
      <c r="M1276" s="223"/>
      <c r="N1276" s="203"/>
      <c r="O1276" s="222" t="s">
        <v>326</v>
      </c>
    </row>
    <row r="1277" spans="1:15" ht="29.25" customHeight="1">
      <c r="A1277" s="221" t="s">
        <v>6334</v>
      </c>
      <c r="B1277" s="221" t="s">
        <v>5857</v>
      </c>
      <c r="C1277" s="222" t="s">
        <v>5858</v>
      </c>
      <c r="D1277" s="222" t="s">
        <v>164</v>
      </c>
      <c r="E1277" s="199" t="s">
        <v>178</v>
      </c>
      <c r="F1277" s="200"/>
      <c r="G1277" s="200"/>
      <c r="H1277" s="200"/>
      <c r="I1277" s="200">
        <v>45883</v>
      </c>
      <c r="J1277" s="143">
        <f t="shared" si="19"/>
        <v>45883</v>
      </c>
      <c r="K1277" s="202">
        <v>1</v>
      </c>
      <c r="L1277" s="284" t="s">
        <v>14207</v>
      </c>
      <c r="M1277" s="223"/>
      <c r="N1277" s="203"/>
      <c r="O1277" s="222" t="s">
        <v>326</v>
      </c>
    </row>
    <row r="1278" spans="1:15" ht="29.25" customHeight="1">
      <c r="A1278" s="221" t="s">
        <v>6334</v>
      </c>
      <c r="B1278" s="221" t="s">
        <v>5857</v>
      </c>
      <c r="C1278" s="222" t="s">
        <v>5858</v>
      </c>
      <c r="D1278" s="222" t="s">
        <v>164</v>
      </c>
      <c r="E1278" s="199" t="s">
        <v>163</v>
      </c>
      <c r="F1278" s="200" t="s">
        <v>9823</v>
      </c>
      <c r="G1278" s="200" t="s">
        <v>9824</v>
      </c>
      <c r="H1278" s="200" t="s">
        <v>10411</v>
      </c>
      <c r="I1278" s="200">
        <v>45883</v>
      </c>
      <c r="J1278" s="143">
        <f t="shared" si="19"/>
        <v>45883</v>
      </c>
      <c r="K1278" s="202">
        <v>3</v>
      </c>
      <c r="L1278" s="284" t="s">
        <v>14206</v>
      </c>
      <c r="M1278" s="223"/>
      <c r="N1278" s="203">
        <v>8</v>
      </c>
      <c r="O1278" s="222" t="s">
        <v>968</v>
      </c>
    </row>
    <row r="1279" spans="1:15" ht="29.25" customHeight="1">
      <c r="A1279" s="221" t="s">
        <v>6334</v>
      </c>
      <c r="B1279" s="221" t="s">
        <v>5857</v>
      </c>
      <c r="C1279" s="222" t="s">
        <v>5858</v>
      </c>
      <c r="D1279" s="222" t="s">
        <v>164</v>
      </c>
      <c r="E1279" s="199" t="s">
        <v>163</v>
      </c>
      <c r="F1279" s="200" t="s">
        <v>6337</v>
      </c>
      <c r="G1279" s="200" t="s">
        <v>6338</v>
      </c>
      <c r="H1279" s="200"/>
      <c r="I1279" s="200">
        <v>45884</v>
      </c>
      <c r="J1279" s="143">
        <f t="shared" si="19"/>
        <v>45884</v>
      </c>
      <c r="K1279" s="202">
        <v>2</v>
      </c>
      <c r="L1279" s="284" t="s">
        <v>14209</v>
      </c>
      <c r="M1279" s="223"/>
      <c r="N1279" s="203"/>
      <c r="O1279" s="222" t="s">
        <v>326</v>
      </c>
    </row>
    <row r="1280" spans="1:15" ht="29.25" customHeight="1">
      <c r="A1280" s="221" t="s">
        <v>6334</v>
      </c>
      <c r="B1280" s="221" t="s">
        <v>5857</v>
      </c>
      <c r="C1280" s="222" t="s">
        <v>5858</v>
      </c>
      <c r="D1280" s="222" t="s">
        <v>164</v>
      </c>
      <c r="E1280" s="199" t="s">
        <v>163</v>
      </c>
      <c r="F1280" s="200" t="s">
        <v>5212</v>
      </c>
      <c r="G1280" s="200" t="s">
        <v>5213</v>
      </c>
      <c r="H1280" s="200"/>
      <c r="I1280" s="200">
        <v>45884</v>
      </c>
      <c r="J1280" s="143">
        <f t="shared" si="19"/>
        <v>45884</v>
      </c>
      <c r="K1280" s="202">
        <v>1</v>
      </c>
      <c r="L1280" s="284" t="s">
        <v>14210</v>
      </c>
      <c r="M1280" s="223"/>
      <c r="N1280" s="203"/>
      <c r="O1280" s="222" t="s">
        <v>326</v>
      </c>
    </row>
    <row r="1281" spans="1:15" ht="29.25" customHeight="1">
      <c r="A1281" s="221" t="s">
        <v>6334</v>
      </c>
      <c r="B1281" s="221" t="s">
        <v>5857</v>
      </c>
      <c r="C1281" s="222" t="s">
        <v>5858</v>
      </c>
      <c r="D1281" s="222" t="s">
        <v>164</v>
      </c>
      <c r="E1281" s="199" t="s">
        <v>163</v>
      </c>
      <c r="F1281" s="200" t="s">
        <v>9823</v>
      </c>
      <c r="G1281" s="200" t="s">
        <v>9824</v>
      </c>
      <c r="H1281" s="200" t="s">
        <v>10411</v>
      </c>
      <c r="I1281" s="200">
        <v>45884</v>
      </c>
      <c r="J1281" s="143">
        <f t="shared" si="19"/>
        <v>45884</v>
      </c>
      <c r="K1281" s="202">
        <v>5</v>
      </c>
      <c r="L1281" s="284" t="s">
        <v>14208</v>
      </c>
      <c r="M1281" s="223"/>
      <c r="N1281" s="203">
        <v>8</v>
      </c>
      <c r="O1281" s="222" t="s">
        <v>968</v>
      </c>
    </row>
    <row r="1282" spans="1:15" ht="29.25" customHeight="1">
      <c r="A1282" s="221" t="s">
        <v>6334</v>
      </c>
      <c r="B1282" s="221" t="s">
        <v>5857</v>
      </c>
      <c r="C1282" s="222" t="s">
        <v>5858</v>
      </c>
      <c r="D1282" s="222" t="s">
        <v>164</v>
      </c>
      <c r="E1282" s="199" t="s">
        <v>163</v>
      </c>
      <c r="F1282" s="200" t="s">
        <v>6337</v>
      </c>
      <c r="G1282" s="200" t="s">
        <v>6338</v>
      </c>
      <c r="H1282" s="200"/>
      <c r="I1282" s="200">
        <v>45887</v>
      </c>
      <c r="J1282" s="143">
        <f t="shared" si="19"/>
        <v>45887</v>
      </c>
      <c r="K1282" s="202">
        <v>3</v>
      </c>
      <c r="L1282" s="284" t="s">
        <v>14211</v>
      </c>
      <c r="M1282" s="223"/>
      <c r="N1282" s="203"/>
      <c r="O1282" s="222" t="s">
        <v>326</v>
      </c>
    </row>
    <row r="1283" spans="1:15" ht="29.25" customHeight="1">
      <c r="A1283" s="221" t="s">
        <v>6334</v>
      </c>
      <c r="B1283" s="221" t="s">
        <v>5857</v>
      </c>
      <c r="C1283" s="222" t="s">
        <v>5858</v>
      </c>
      <c r="D1283" s="222" t="s">
        <v>164</v>
      </c>
      <c r="E1283" s="199" t="s">
        <v>163</v>
      </c>
      <c r="F1283" s="200" t="s">
        <v>5212</v>
      </c>
      <c r="G1283" s="200" t="s">
        <v>5213</v>
      </c>
      <c r="H1283" s="200"/>
      <c r="I1283" s="200">
        <v>45887</v>
      </c>
      <c r="J1283" s="143">
        <f t="shared" ref="J1283:J1346" si="20">I1283</f>
        <v>45887</v>
      </c>
      <c r="K1283" s="202">
        <v>1</v>
      </c>
      <c r="L1283" s="284" t="s">
        <v>14212</v>
      </c>
      <c r="M1283" s="223"/>
      <c r="N1283" s="203"/>
      <c r="O1283" s="222" t="s">
        <v>326</v>
      </c>
    </row>
    <row r="1284" spans="1:15" ht="29.25" customHeight="1">
      <c r="A1284" s="221" t="s">
        <v>6334</v>
      </c>
      <c r="B1284" s="221" t="s">
        <v>5857</v>
      </c>
      <c r="C1284" s="222" t="s">
        <v>5858</v>
      </c>
      <c r="D1284" s="222" t="s">
        <v>164</v>
      </c>
      <c r="E1284" s="199" t="s">
        <v>163</v>
      </c>
      <c r="F1284" s="200" t="s">
        <v>9823</v>
      </c>
      <c r="G1284" s="200" t="s">
        <v>9824</v>
      </c>
      <c r="H1284" s="200" t="s">
        <v>10411</v>
      </c>
      <c r="I1284" s="200">
        <v>45887</v>
      </c>
      <c r="J1284" s="143">
        <f t="shared" si="20"/>
        <v>45887</v>
      </c>
      <c r="K1284" s="202">
        <v>4</v>
      </c>
      <c r="L1284" s="284" t="s">
        <v>14213</v>
      </c>
      <c r="M1284" s="223"/>
      <c r="N1284" s="203">
        <v>8</v>
      </c>
      <c r="O1284" s="222" t="s">
        <v>968</v>
      </c>
    </row>
    <row r="1285" spans="1:15" ht="29.25" customHeight="1">
      <c r="A1285" s="221" t="s">
        <v>6334</v>
      </c>
      <c r="B1285" s="221" t="s">
        <v>5857</v>
      </c>
      <c r="C1285" s="222" t="s">
        <v>5858</v>
      </c>
      <c r="D1285" s="222" t="s">
        <v>164</v>
      </c>
      <c r="E1285" s="199" t="s">
        <v>163</v>
      </c>
      <c r="F1285" s="200" t="s">
        <v>5212</v>
      </c>
      <c r="G1285" s="200" t="s">
        <v>5213</v>
      </c>
      <c r="H1285" s="200"/>
      <c r="I1285" s="200">
        <v>45888</v>
      </c>
      <c r="J1285" s="143">
        <f t="shared" si="20"/>
        <v>45888</v>
      </c>
      <c r="K1285" s="202">
        <v>1</v>
      </c>
      <c r="L1285" s="284" t="s">
        <v>14215</v>
      </c>
      <c r="M1285" s="223"/>
      <c r="N1285" s="203"/>
      <c r="O1285" s="222" t="s">
        <v>326</v>
      </c>
    </row>
    <row r="1286" spans="1:15" ht="29.25" customHeight="1">
      <c r="A1286" s="221" t="s">
        <v>6334</v>
      </c>
      <c r="B1286" s="221" t="s">
        <v>5857</v>
      </c>
      <c r="C1286" s="222" t="s">
        <v>5858</v>
      </c>
      <c r="D1286" s="222" t="s">
        <v>164</v>
      </c>
      <c r="E1286" s="199" t="s">
        <v>163</v>
      </c>
      <c r="F1286" s="200" t="s">
        <v>2241</v>
      </c>
      <c r="G1286" s="200" t="s">
        <v>2242</v>
      </c>
      <c r="H1286" s="200"/>
      <c r="I1286" s="200">
        <v>45888</v>
      </c>
      <c r="J1286" s="143">
        <f t="shared" si="20"/>
        <v>45888</v>
      </c>
      <c r="K1286" s="202">
        <v>1</v>
      </c>
      <c r="L1286" s="284" t="s">
        <v>14216</v>
      </c>
      <c r="M1286" s="223"/>
      <c r="N1286" s="203"/>
      <c r="O1286" s="222" t="s">
        <v>326</v>
      </c>
    </row>
    <row r="1287" spans="1:15" ht="29.25" customHeight="1">
      <c r="A1287" s="221" t="s">
        <v>6334</v>
      </c>
      <c r="B1287" s="221" t="s">
        <v>5857</v>
      </c>
      <c r="C1287" s="222" t="s">
        <v>5858</v>
      </c>
      <c r="D1287" s="222" t="s">
        <v>164</v>
      </c>
      <c r="E1287" s="199" t="s">
        <v>163</v>
      </c>
      <c r="F1287" s="200" t="s">
        <v>6337</v>
      </c>
      <c r="G1287" s="200" t="s">
        <v>6338</v>
      </c>
      <c r="H1287" s="200"/>
      <c r="I1287" s="200">
        <v>45888</v>
      </c>
      <c r="J1287" s="143">
        <f t="shared" si="20"/>
        <v>45888</v>
      </c>
      <c r="K1287" s="202">
        <v>2</v>
      </c>
      <c r="L1287" s="284" t="s">
        <v>14217</v>
      </c>
      <c r="M1287" s="223"/>
      <c r="N1287" s="203"/>
      <c r="O1287" s="222" t="s">
        <v>326</v>
      </c>
    </row>
    <row r="1288" spans="1:15" ht="29.25" customHeight="1">
      <c r="A1288" s="221" t="s">
        <v>6334</v>
      </c>
      <c r="B1288" s="221" t="s">
        <v>5857</v>
      </c>
      <c r="C1288" s="222" t="s">
        <v>5858</v>
      </c>
      <c r="D1288" s="222" t="s">
        <v>164</v>
      </c>
      <c r="E1288" s="199" t="s">
        <v>163</v>
      </c>
      <c r="F1288" s="200" t="s">
        <v>9823</v>
      </c>
      <c r="G1288" s="200" t="s">
        <v>9824</v>
      </c>
      <c r="H1288" s="200" t="s">
        <v>10411</v>
      </c>
      <c r="I1288" s="200">
        <v>45888</v>
      </c>
      <c r="J1288" s="143">
        <f t="shared" si="20"/>
        <v>45888</v>
      </c>
      <c r="K1288" s="202">
        <v>4</v>
      </c>
      <c r="L1288" s="284" t="s">
        <v>14214</v>
      </c>
      <c r="M1288" s="223"/>
      <c r="N1288" s="203">
        <v>8</v>
      </c>
      <c r="O1288" s="222" t="s">
        <v>968</v>
      </c>
    </row>
    <row r="1289" spans="1:15" ht="29.25" customHeight="1">
      <c r="A1289" s="221" t="s">
        <v>6334</v>
      </c>
      <c r="B1289" s="221" t="s">
        <v>5857</v>
      </c>
      <c r="C1289" s="222" t="s">
        <v>5858</v>
      </c>
      <c r="D1289" s="222" t="s">
        <v>164</v>
      </c>
      <c r="E1289" s="199" t="s">
        <v>163</v>
      </c>
      <c r="F1289" s="200" t="s">
        <v>5212</v>
      </c>
      <c r="G1289" s="200" t="s">
        <v>5213</v>
      </c>
      <c r="H1289" s="200"/>
      <c r="I1289" s="200">
        <v>45889</v>
      </c>
      <c r="J1289" s="143">
        <f t="shared" si="20"/>
        <v>45889</v>
      </c>
      <c r="K1289" s="202">
        <v>1</v>
      </c>
      <c r="L1289" s="284" t="s">
        <v>14219</v>
      </c>
      <c r="M1289" s="223"/>
      <c r="N1289" s="203"/>
      <c r="O1289" s="222" t="s">
        <v>326</v>
      </c>
    </row>
    <row r="1290" spans="1:15" ht="29.25" customHeight="1">
      <c r="A1290" s="221" t="s">
        <v>6334</v>
      </c>
      <c r="B1290" s="221" t="s">
        <v>5857</v>
      </c>
      <c r="C1290" s="222" t="s">
        <v>5858</v>
      </c>
      <c r="D1290" s="222" t="s">
        <v>164</v>
      </c>
      <c r="E1290" s="199" t="s">
        <v>163</v>
      </c>
      <c r="F1290" s="200" t="s">
        <v>6337</v>
      </c>
      <c r="G1290" s="200" t="s">
        <v>6338</v>
      </c>
      <c r="H1290" s="200"/>
      <c r="I1290" s="200">
        <v>45889</v>
      </c>
      <c r="J1290" s="143">
        <f t="shared" si="20"/>
        <v>45889</v>
      </c>
      <c r="K1290" s="202">
        <v>3</v>
      </c>
      <c r="L1290" s="284" t="s">
        <v>14220</v>
      </c>
      <c r="M1290" s="223"/>
      <c r="N1290" s="203"/>
      <c r="O1290" s="222" t="s">
        <v>326</v>
      </c>
    </row>
    <row r="1291" spans="1:15" ht="29.25" customHeight="1">
      <c r="A1291" s="221" t="s">
        <v>6334</v>
      </c>
      <c r="B1291" s="221" t="s">
        <v>5857</v>
      </c>
      <c r="C1291" s="222" t="s">
        <v>5858</v>
      </c>
      <c r="D1291" s="222" t="s">
        <v>164</v>
      </c>
      <c r="E1291" s="199" t="s">
        <v>163</v>
      </c>
      <c r="F1291" s="200" t="s">
        <v>2241</v>
      </c>
      <c r="G1291" s="200" t="s">
        <v>2242</v>
      </c>
      <c r="H1291" s="200"/>
      <c r="I1291" s="200">
        <v>45889</v>
      </c>
      <c r="J1291" s="143">
        <f t="shared" si="20"/>
        <v>45889</v>
      </c>
      <c r="K1291" s="202">
        <v>1</v>
      </c>
      <c r="L1291" s="284" t="s">
        <v>14221</v>
      </c>
      <c r="M1291" s="223"/>
      <c r="N1291" s="203"/>
      <c r="O1291" s="222" t="s">
        <v>326</v>
      </c>
    </row>
    <row r="1292" spans="1:15" ht="29.25" customHeight="1">
      <c r="A1292" s="221" t="s">
        <v>6334</v>
      </c>
      <c r="B1292" s="221" t="s">
        <v>5857</v>
      </c>
      <c r="C1292" s="222" t="s">
        <v>5858</v>
      </c>
      <c r="D1292" s="222" t="s">
        <v>164</v>
      </c>
      <c r="E1292" s="199" t="s">
        <v>163</v>
      </c>
      <c r="F1292" s="200" t="s">
        <v>9823</v>
      </c>
      <c r="G1292" s="200" t="s">
        <v>9824</v>
      </c>
      <c r="H1292" s="200" t="s">
        <v>10411</v>
      </c>
      <c r="I1292" s="200">
        <v>45889</v>
      </c>
      <c r="J1292" s="143">
        <f t="shared" si="20"/>
        <v>45889</v>
      </c>
      <c r="K1292" s="202">
        <v>3</v>
      </c>
      <c r="L1292" s="284" t="s">
        <v>14218</v>
      </c>
      <c r="M1292" s="223"/>
      <c r="N1292" s="203">
        <v>8</v>
      </c>
      <c r="O1292" s="222" t="s">
        <v>968</v>
      </c>
    </row>
    <row r="1293" spans="1:15" ht="29.25" customHeight="1">
      <c r="A1293" s="221" t="s">
        <v>6334</v>
      </c>
      <c r="B1293" s="221" t="s">
        <v>5857</v>
      </c>
      <c r="C1293" s="222" t="s">
        <v>5858</v>
      </c>
      <c r="D1293" s="222" t="s">
        <v>164</v>
      </c>
      <c r="E1293" s="199" t="s">
        <v>178</v>
      </c>
      <c r="F1293" s="200"/>
      <c r="G1293" s="200"/>
      <c r="H1293" s="200"/>
      <c r="I1293" s="200">
        <v>45890</v>
      </c>
      <c r="J1293" s="143">
        <f t="shared" si="20"/>
        <v>45890</v>
      </c>
      <c r="K1293" s="202">
        <v>2.5</v>
      </c>
      <c r="L1293" s="284" t="s">
        <v>14222</v>
      </c>
      <c r="M1293" s="223"/>
      <c r="N1293" s="203"/>
      <c r="O1293" s="222" t="s">
        <v>326</v>
      </c>
    </row>
    <row r="1294" spans="1:15" ht="29.25" customHeight="1">
      <c r="A1294" s="221" t="s">
        <v>6334</v>
      </c>
      <c r="B1294" s="221" t="s">
        <v>5857</v>
      </c>
      <c r="C1294" s="222" t="s">
        <v>5858</v>
      </c>
      <c r="D1294" s="222" t="s">
        <v>164</v>
      </c>
      <c r="E1294" s="199" t="s">
        <v>178</v>
      </c>
      <c r="F1294" s="200"/>
      <c r="G1294" s="200"/>
      <c r="H1294" s="200"/>
      <c r="I1294" s="200">
        <v>45890</v>
      </c>
      <c r="J1294" s="143">
        <f t="shared" si="20"/>
        <v>45890</v>
      </c>
      <c r="K1294" s="202">
        <v>3.5</v>
      </c>
      <c r="L1294" s="284" t="s">
        <v>14223</v>
      </c>
      <c r="M1294" s="223"/>
      <c r="N1294" s="203"/>
      <c r="O1294" s="222" t="s">
        <v>326</v>
      </c>
    </row>
    <row r="1295" spans="1:15" ht="29.25" customHeight="1">
      <c r="A1295" s="221" t="s">
        <v>6334</v>
      </c>
      <c r="B1295" s="221" t="s">
        <v>5857</v>
      </c>
      <c r="C1295" s="222" t="s">
        <v>5858</v>
      </c>
      <c r="D1295" s="222" t="s">
        <v>164</v>
      </c>
      <c r="E1295" s="199" t="s">
        <v>163</v>
      </c>
      <c r="F1295" s="200" t="s">
        <v>9823</v>
      </c>
      <c r="G1295" s="200" t="s">
        <v>9824</v>
      </c>
      <c r="H1295" s="200" t="s">
        <v>10411</v>
      </c>
      <c r="I1295" s="200">
        <v>45890</v>
      </c>
      <c r="J1295" s="143">
        <f t="shared" si="20"/>
        <v>45890</v>
      </c>
      <c r="K1295" s="202">
        <v>2</v>
      </c>
      <c r="L1295" s="284" t="s">
        <v>14224</v>
      </c>
      <c r="M1295" s="223"/>
      <c r="N1295" s="203">
        <v>8</v>
      </c>
      <c r="O1295" s="222" t="s">
        <v>968</v>
      </c>
    </row>
    <row r="1296" spans="1:15" ht="29.25" customHeight="1">
      <c r="A1296" s="221" t="s">
        <v>6334</v>
      </c>
      <c r="B1296" s="221" t="s">
        <v>5857</v>
      </c>
      <c r="C1296" s="222" t="s">
        <v>5858</v>
      </c>
      <c r="D1296" s="222" t="s">
        <v>164</v>
      </c>
      <c r="E1296" s="199" t="s">
        <v>163</v>
      </c>
      <c r="F1296" s="200" t="s">
        <v>6337</v>
      </c>
      <c r="G1296" s="200" t="s">
        <v>6338</v>
      </c>
      <c r="H1296" s="200"/>
      <c r="I1296" s="200">
        <v>45891</v>
      </c>
      <c r="J1296" s="143">
        <f t="shared" si="20"/>
        <v>45891</v>
      </c>
      <c r="K1296" s="202">
        <v>2</v>
      </c>
      <c r="L1296" s="284" t="s">
        <v>14226</v>
      </c>
      <c r="M1296" s="223"/>
      <c r="N1296" s="203"/>
      <c r="O1296" s="222" t="s">
        <v>326</v>
      </c>
    </row>
    <row r="1297" spans="1:15" ht="29.25" customHeight="1">
      <c r="A1297" s="221" t="s">
        <v>6334</v>
      </c>
      <c r="B1297" s="221" t="s">
        <v>5857</v>
      </c>
      <c r="C1297" s="222" t="s">
        <v>5858</v>
      </c>
      <c r="D1297" s="222" t="s">
        <v>164</v>
      </c>
      <c r="E1297" s="199" t="s">
        <v>163</v>
      </c>
      <c r="F1297" s="200" t="s">
        <v>5212</v>
      </c>
      <c r="G1297" s="200" t="s">
        <v>5213</v>
      </c>
      <c r="H1297" s="200"/>
      <c r="I1297" s="200">
        <v>45891</v>
      </c>
      <c r="J1297" s="143">
        <f t="shared" si="20"/>
        <v>45891</v>
      </c>
      <c r="K1297" s="202">
        <v>1</v>
      </c>
      <c r="L1297" s="284" t="s">
        <v>14227</v>
      </c>
      <c r="M1297" s="223"/>
      <c r="N1297" s="203"/>
      <c r="O1297" s="222" t="s">
        <v>326</v>
      </c>
    </row>
    <row r="1298" spans="1:15" ht="29.25" customHeight="1">
      <c r="A1298" s="221" t="s">
        <v>6334</v>
      </c>
      <c r="B1298" s="221" t="s">
        <v>5857</v>
      </c>
      <c r="C1298" s="222" t="s">
        <v>5858</v>
      </c>
      <c r="D1298" s="222" t="s">
        <v>164</v>
      </c>
      <c r="E1298" s="199" t="s">
        <v>163</v>
      </c>
      <c r="F1298" s="200" t="s">
        <v>9823</v>
      </c>
      <c r="G1298" s="200" t="s">
        <v>9824</v>
      </c>
      <c r="H1298" s="200" t="s">
        <v>10411</v>
      </c>
      <c r="I1298" s="200">
        <v>45891</v>
      </c>
      <c r="J1298" s="143">
        <f t="shared" si="20"/>
        <v>45891</v>
      </c>
      <c r="K1298" s="202">
        <v>5</v>
      </c>
      <c r="L1298" s="284" t="s">
        <v>14225</v>
      </c>
      <c r="M1298" s="223"/>
      <c r="N1298" s="203">
        <v>8</v>
      </c>
      <c r="O1298" s="222" t="s">
        <v>968</v>
      </c>
    </row>
    <row r="1299" spans="1:15" ht="29.25" customHeight="1">
      <c r="A1299" s="221" t="s">
        <v>6334</v>
      </c>
      <c r="B1299" s="221" t="s">
        <v>5857</v>
      </c>
      <c r="C1299" s="222" t="s">
        <v>5858</v>
      </c>
      <c r="D1299" s="222" t="s">
        <v>164</v>
      </c>
      <c r="E1299" s="199" t="s">
        <v>178</v>
      </c>
      <c r="F1299" s="200"/>
      <c r="G1299" s="200"/>
      <c r="H1299" s="200"/>
      <c r="I1299" s="200">
        <v>45894</v>
      </c>
      <c r="J1299" s="143">
        <f t="shared" si="20"/>
        <v>45894</v>
      </c>
      <c r="K1299" s="202">
        <v>3.5</v>
      </c>
      <c r="L1299" s="284" t="s">
        <v>14229</v>
      </c>
      <c r="M1299" s="223"/>
      <c r="N1299" s="203"/>
      <c r="O1299" s="222" t="s">
        <v>326</v>
      </c>
    </row>
    <row r="1300" spans="1:15" ht="29.25" customHeight="1">
      <c r="A1300" s="221" t="s">
        <v>6334</v>
      </c>
      <c r="B1300" s="221" t="s">
        <v>5857</v>
      </c>
      <c r="C1300" s="222" t="s">
        <v>5858</v>
      </c>
      <c r="D1300" s="222" t="s">
        <v>164</v>
      </c>
      <c r="E1300" s="199" t="s">
        <v>163</v>
      </c>
      <c r="F1300" s="200" t="s">
        <v>6337</v>
      </c>
      <c r="G1300" s="200" t="s">
        <v>6338</v>
      </c>
      <c r="H1300" s="200"/>
      <c r="I1300" s="200">
        <v>45894</v>
      </c>
      <c r="J1300" s="143">
        <f t="shared" si="20"/>
        <v>45894</v>
      </c>
      <c r="K1300" s="202">
        <v>1</v>
      </c>
      <c r="L1300" s="284" t="s">
        <v>14230</v>
      </c>
      <c r="M1300" s="223"/>
      <c r="N1300" s="203"/>
      <c r="O1300" s="222" t="s">
        <v>326</v>
      </c>
    </row>
    <row r="1301" spans="1:15" ht="29.25" customHeight="1">
      <c r="A1301" s="221" t="s">
        <v>6334</v>
      </c>
      <c r="B1301" s="221" t="s">
        <v>5857</v>
      </c>
      <c r="C1301" s="222" t="s">
        <v>5858</v>
      </c>
      <c r="D1301" s="222" t="s">
        <v>164</v>
      </c>
      <c r="E1301" s="199" t="s">
        <v>171</v>
      </c>
      <c r="F1301" s="200"/>
      <c r="G1301" s="200"/>
      <c r="H1301" s="200"/>
      <c r="I1301" s="200">
        <v>45894</v>
      </c>
      <c r="J1301" s="143">
        <f t="shared" si="20"/>
        <v>45894</v>
      </c>
      <c r="K1301" s="202">
        <v>2.5</v>
      </c>
      <c r="L1301" s="284" t="s">
        <v>14231</v>
      </c>
      <c r="M1301" s="223"/>
      <c r="N1301" s="203"/>
      <c r="O1301" s="222" t="s">
        <v>326</v>
      </c>
    </row>
    <row r="1302" spans="1:15" ht="29.25" customHeight="1">
      <c r="A1302" s="221" t="s">
        <v>6334</v>
      </c>
      <c r="B1302" s="221" t="s">
        <v>5857</v>
      </c>
      <c r="C1302" s="222" t="s">
        <v>5858</v>
      </c>
      <c r="D1302" s="222" t="s">
        <v>164</v>
      </c>
      <c r="E1302" s="199" t="s">
        <v>163</v>
      </c>
      <c r="F1302" s="200" t="s">
        <v>9823</v>
      </c>
      <c r="G1302" s="200" t="s">
        <v>9824</v>
      </c>
      <c r="H1302" s="200" t="s">
        <v>10411</v>
      </c>
      <c r="I1302" s="200">
        <v>45894</v>
      </c>
      <c r="J1302" s="143">
        <f t="shared" si="20"/>
        <v>45894</v>
      </c>
      <c r="K1302" s="202">
        <v>1</v>
      </c>
      <c r="L1302" s="284" t="s">
        <v>14228</v>
      </c>
      <c r="M1302" s="223"/>
      <c r="N1302" s="203">
        <v>8</v>
      </c>
      <c r="O1302" s="222" t="s">
        <v>968</v>
      </c>
    </row>
    <row r="1303" spans="1:15" ht="29.25" customHeight="1">
      <c r="A1303" s="221" t="s">
        <v>6334</v>
      </c>
      <c r="B1303" s="221" t="s">
        <v>5857</v>
      </c>
      <c r="C1303" s="222" t="s">
        <v>5858</v>
      </c>
      <c r="D1303" s="222" t="s">
        <v>164</v>
      </c>
      <c r="E1303" s="199" t="s">
        <v>163</v>
      </c>
      <c r="F1303" s="200" t="s">
        <v>6337</v>
      </c>
      <c r="G1303" s="200" t="s">
        <v>6338</v>
      </c>
      <c r="H1303" s="200"/>
      <c r="I1303" s="200">
        <v>45895</v>
      </c>
      <c r="J1303" s="143">
        <f t="shared" si="20"/>
        <v>45895</v>
      </c>
      <c r="K1303" s="202">
        <v>1</v>
      </c>
      <c r="L1303" s="284" t="s">
        <v>14232</v>
      </c>
      <c r="M1303" s="223"/>
      <c r="N1303" s="203"/>
      <c r="O1303" s="222" t="s">
        <v>326</v>
      </c>
    </row>
    <row r="1304" spans="1:15" ht="29.25" customHeight="1">
      <c r="A1304" s="221" t="s">
        <v>6334</v>
      </c>
      <c r="B1304" s="221" t="s">
        <v>5857</v>
      </c>
      <c r="C1304" s="222" t="s">
        <v>5858</v>
      </c>
      <c r="D1304" s="222" t="s">
        <v>164</v>
      </c>
      <c r="E1304" s="199" t="s">
        <v>171</v>
      </c>
      <c r="F1304" s="200"/>
      <c r="G1304" s="200"/>
      <c r="H1304" s="200"/>
      <c r="I1304" s="200">
        <v>45895</v>
      </c>
      <c r="J1304" s="143">
        <f t="shared" si="20"/>
        <v>45895</v>
      </c>
      <c r="K1304" s="202">
        <v>3</v>
      </c>
      <c r="L1304" s="284" t="s">
        <v>14233</v>
      </c>
      <c r="M1304" s="223"/>
      <c r="N1304" s="203"/>
      <c r="O1304" s="222" t="s">
        <v>326</v>
      </c>
    </row>
    <row r="1305" spans="1:15" ht="29.25" customHeight="1">
      <c r="A1305" s="221" t="s">
        <v>6334</v>
      </c>
      <c r="B1305" s="221" t="s">
        <v>5857</v>
      </c>
      <c r="C1305" s="222" t="s">
        <v>5858</v>
      </c>
      <c r="D1305" s="222" t="s">
        <v>164</v>
      </c>
      <c r="E1305" s="199" t="s">
        <v>163</v>
      </c>
      <c r="F1305" s="200" t="s">
        <v>9823</v>
      </c>
      <c r="G1305" s="200" t="s">
        <v>9824</v>
      </c>
      <c r="H1305" s="200" t="s">
        <v>10411</v>
      </c>
      <c r="I1305" s="200">
        <v>45895</v>
      </c>
      <c r="J1305" s="143">
        <f t="shared" si="20"/>
        <v>45895</v>
      </c>
      <c r="K1305" s="202">
        <v>4</v>
      </c>
      <c r="L1305" s="284" t="s">
        <v>14234</v>
      </c>
      <c r="M1305" s="223"/>
      <c r="N1305" s="203">
        <v>8</v>
      </c>
      <c r="O1305" s="222" t="s">
        <v>968</v>
      </c>
    </row>
    <row r="1306" spans="1:15" ht="29.25" customHeight="1">
      <c r="A1306" s="221" t="s">
        <v>6334</v>
      </c>
      <c r="B1306" s="221" t="s">
        <v>5857</v>
      </c>
      <c r="C1306" s="222" t="s">
        <v>5858</v>
      </c>
      <c r="D1306" s="222" t="s">
        <v>164</v>
      </c>
      <c r="E1306" s="199" t="s">
        <v>163</v>
      </c>
      <c r="F1306" s="200" t="s">
        <v>6337</v>
      </c>
      <c r="G1306" s="200" t="s">
        <v>6338</v>
      </c>
      <c r="H1306" s="200"/>
      <c r="I1306" s="200">
        <v>45896</v>
      </c>
      <c r="J1306" s="143">
        <f t="shared" si="20"/>
        <v>45896</v>
      </c>
      <c r="K1306" s="202">
        <v>3</v>
      </c>
      <c r="L1306" s="284" t="s">
        <v>14235</v>
      </c>
      <c r="M1306" s="223"/>
      <c r="N1306" s="203"/>
      <c r="O1306" s="222" t="s">
        <v>326</v>
      </c>
    </row>
    <row r="1307" spans="1:15" ht="29.25" customHeight="1">
      <c r="A1307" s="221" t="s">
        <v>6334</v>
      </c>
      <c r="B1307" s="221" t="s">
        <v>5857</v>
      </c>
      <c r="C1307" s="222" t="s">
        <v>5858</v>
      </c>
      <c r="D1307" s="222" t="s">
        <v>164</v>
      </c>
      <c r="E1307" s="199" t="s">
        <v>171</v>
      </c>
      <c r="F1307" s="200"/>
      <c r="G1307" s="200"/>
      <c r="H1307" s="200"/>
      <c r="I1307" s="200">
        <v>45896</v>
      </c>
      <c r="J1307" s="143">
        <f t="shared" si="20"/>
        <v>45896</v>
      </c>
      <c r="K1307" s="202">
        <v>2</v>
      </c>
      <c r="L1307" s="284" t="s">
        <v>14237</v>
      </c>
      <c r="M1307" s="223"/>
      <c r="N1307" s="203"/>
      <c r="O1307" s="222" t="s">
        <v>326</v>
      </c>
    </row>
    <row r="1308" spans="1:15" ht="29.25" customHeight="1">
      <c r="A1308" s="221" t="s">
        <v>6334</v>
      </c>
      <c r="B1308" s="221" t="s">
        <v>5857</v>
      </c>
      <c r="C1308" s="222" t="s">
        <v>5858</v>
      </c>
      <c r="D1308" s="222" t="s">
        <v>164</v>
      </c>
      <c r="E1308" s="199" t="s">
        <v>163</v>
      </c>
      <c r="F1308" s="200" t="s">
        <v>9823</v>
      </c>
      <c r="G1308" s="200" t="s">
        <v>9824</v>
      </c>
      <c r="H1308" s="200" t="s">
        <v>10411</v>
      </c>
      <c r="I1308" s="200">
        <v>45896</v>
      </c>
      <c r="J1308" s="143">
        <f t="shared" si="20"/>
        <v>45896</v>
      </c>
      <c r="K1308" s="202">
        <v>3</v>
      </c>
      <c r="L1308" s="284" t="s">
        <v>14236</v>
      </c>
      <c r="M1308" s="223"/>
      <c r="N1308" s="203">
        <v>8</v>
      </c>
      <c r="O1308" s="222" t="s">
        <v>968</v>
      </c>
    </row>
    <row r="1309" spans="1:15" ht="29.25" customHeight="1">
      <c r="A1309" s="221" t="s">
        <v>6334</v>
      </c>
      <c r="B1309" s="221" t="s">
        <v>5857</v>
      </c>
      <c r="C1309" s="222" t="s">
        <v>5858</v>
      </c>
      <c r="D1309" s="222" t="s">
        <v>164</v>
      </c>
      <c r="E1309" s="199" t="s">
        <v>171</v>
      </c>
      <c r="F1309" s="200"/>
      <c r="G1309" s="200"/>
      <c r="H1309" s="200"/>
      <c r="I1309" s="200">
        <v>45897</v>
      </c>
      <c r="J1309" s="143">
        <f t="shared" si="20"/>
        <v>45897</v>
      </c>
      <c r="K1309" s="202">
        <v>1</v>
      </c>
      <c r="L1309" s="284" t="s">
        <v>14239</v>
      </c>
      <c r="M1309" s="223"/>
      <c r="N1309" s="203"/>
      <c r="O1309" s="222" t="s">
        <v>326</v>
      </c>
    </row>
    <row r="1310" spans="1:15" ht="29.25" customHeight="1">
      <c r="A1310" s="221" t="s">
        <v>6334</v>
      </c>
      <c r="B1310" s="221" t="s">
        <v>5857</v>
      </c>
      <c r="C1310" s="222" t="s">
        <v>5858</v>
      </c>
      <c r="D1310" s="222" t="s">
        <v>164</v>
      </c>
      <c r="E1310" s="199" t="s">
        <v>163</v>
      </c>
      <c r="F1310" s="200" t="s">
        <v>6337</v>
      </c>
      <c r="G1310" s="200" t="s">
        <v>6338</v>
      </c>
      <c r="H1310" s="200"/>
      <c r="I1310" s="200">
        <v>45897</v>
      </c>
      <c r="J1310" s="143">
        <f t="shared" si="20"/>
        <v>45897</v>
      </c>
      <c r="K1310" s="202">
        <v>1</v>
      </c>
      <c r="L1310" s="284" t="s">
        <v>14240</v>
      </c>
      <c r="M1310" s="223"/>
      <c r="N1310" s="203"/>
      <c r="O1310" s="222" t="s">
        <v>326</v>
      </c>
    </row>
    <row r="1311" spans="1:15" ht="29.25" customHeight="1">
      <c r="A1311" s="221" t="s">
        <v>6334</v>
      </c>
      <c r="B1311" s="221" t="s">
        <v>5857</v>
      </c>
      <c r="C1311" s="222" t="s">
        <v>5858</v>
      </c>
      <c r="D1311" s="222" t="s">
        <v>164</v>
      </c>
      <c r="E1311" s="199" t="s">
        <v>163</v>
      </c>
      <c r="F1311" s="200" t="s">
        <v>9823</v>
      </c>
      <c r="G1311" s="200" t="s">
        <v>9824</v>
      </c>
      <c r="H1311" s="200" t="s">
        <v>10411</v>
      </c>
      <c r="I1311" s="200">
        <v>45897</v>
      </c>
      <c r="J1311" s="143">
        <f t="shared" si="20"/>
        <v>45897</v>
      </c>
      <c r="K1311" s="202">
        <v>6</v>
      </c>
      <c r="L1311" s="284" t="s">
        <v>14238</v>
      </c>
      <c r="M1311" s="223"/>
      <c r="N1311" s="203">
        <v>8</v>
      </c>
      <c r="O1311" s="222" t="s">
        <v>968</v>
      </c>
    </row>
    <row r="1312" spans="1:15" ht="29.25" customHeight="1">
      <c r="A1312" s="221" t="s">
        <v>6334</v>
      </c>
      <c r="B1312" s="221" t="s">
        <v>5857</v>
      </c>
      <c r="C1312" s="222" t="s">
        <v>5858</v>
      </c>
      <c r="D1312" s="222" t="s">
        <v>164</v>
      </c>
      <c r="E1312" s="199" t="s">
        <v>163</v>
      </c>
      <c r="F1312" s="200" t="s">
        <v>6337</v>
      </c>
      <c r="G1312" s="200" t="s">
        <v>6338</v>
      </c>
      <c r="H1312" s="200"/>
      <c r="I1312" s="200">
        <v>45898</v>
      </c>
      <c r="J1312" s="143">
        <f t="shared" si="20"/>
        <v>45898</v>
      </c>
      <c r="K1312" s="202">
        <v>1</v>
      </c>
      <c r="L1312" s="284" t="s">
        <v>14242</v>
      </c>
      <c r="M1312" s="223"/>
      <c r="N1312" s="203"/>
      <c r="O1312" s="222" t="s">
        <v>326</v>
      </c>
    </row>
    <row r="1313" spans="1:15" ht="29.25" customHeight="1">
      <c r="A1313" s="221" t="s">
        <v>6334</v>
      </c>
      <c r="B1313" s="221" t="s">
        <v>5857</v>
      </c>
      <c r="C1313" s="222" t="s">
        <v>5858</v>
      </c>
      <c r="D1313" s="222" t="s">
        <v>164</v>
      </c>
      <c r="E1313" s="199" t="s">
        <v>171</v>
      </c>
      <c r="F1313" s="200"/>
      <c r="G1313" s="200"/>
      <c r="H1313" s="200"/>
      <c r="I1313" s="200">
        <v>45898</v>
      </c>
      <c r="J1313" s="143">
        <f t="shared" si="20"/>
        <v>45898</v>
      </c>
      <c r="K1313" s="202">
        <v>1</v>
      </c>
      <c r="L1313" s="284" t="s">
        <v>14243</v>
      </c>
      <c r="M1313" s="223"/>
      <c r="N1313" s="203"/>
      <c r="O1313" s="222" t="s">
        <v>326</v>
      </c>
    </row>
    <row r="1314" spans="1:15" ht="29.25" customHeight="1">
      <c r="A1314" s="221" t="s">
        <v>6334</v>
      </c>
      <c r="B1314" s="221" t="s">
        <v>5857</v>
      </c>
      <c r="C1314" s="222" t="s">
        <v>5858</v>
      </c>
      <c r="D1314" s="222" t="s">
        <v>164</v>
      </c>
      <c r="E1314" s="199" t="s">
        <v>163</v>
      </c>
      <c r="F1314" s="200" t="s">
        <v>9823</v>
      </c>
      <c r="G1314" s="200" t="s">
        <v>9824</v>
      </c>
      <c r="H1314" s="200" t="s">
        <v>10411</v>
      </c>
      <c r="I1314" s="200">
        <v>45898</v>
      </c>
      <c r="J1314" s="143">
        <f t="shared" si="20"/>
        <v>45898</v>
      </c>
      <c r="K1314" s="202">
        <v>6</v>
      </c>
      <c r="L1314" s="284" t="s">
        <v>14241</v>
      </c>
      <c r="M1314" s="223"/>
      <c r="N1314" s="203">
        <v>8</v>
      </c>
      <c r="O1314" s="222" t="s">
        <v>968</v>
      </c>
    </row>
    <row r="1315" spans="1:15" ht="29.25" customHeight="1">
      <c r="A1315" s="221" t="s">
        <v>6334</v>
      </c>
      <c r="B1315" s="221" t="s">
        <v>5857</v>
      </c>
      <c r="C1315" s="222" t="s">
        <v>5858</v>
      </c>
      <c r="D1315" s="222" t="s">
        <v>164</v>
      </c>
      <c r="E1315" s="199" t="s">
        <v>163</v>
      </c>
      <c r="F1315" s="200" t="s">
        <v>6337</v>
      </c>
      <c r="G1315" s="200" t="s">
        <v>6338</v>
      </c>
      <c r="H1315" s="200"/>
      <c r="I1315" s="200">
        <v>45901</v>
      </c>
      <c r="J1315" s="143">
        <f t="shared" si="20"/>
        <v>45901</v>
      </c>
      <c r="K1315" s="202">
        <v>1</v>
      </c>
      <c r="L1315" s="284" t="s">
        <v>14244</v>
      </c>
      <c r="M1315" s="223"/>
      <c r="N1315" s="203"/>
      <c r="O1315" s="222" t="s">
        <v>326</v>
      </c>
    </row>
    <row r="1316" spans="1:15" ht="29.25" customHeight="1">
      <c r="A1316" s="221" t="s">
        <v>6334</v>
      </c>
      <c r="B1316" s="221" t="s">
        <v>5857</v>
      </c>
      <c r="C1316" s="222" t="s">
        <v>5858</v>
      </c>
      <c r="D1316" s="222" t="s">
        <v>164</v>
      </c>
      <c r="E1316" s="199" t="s">
        <v>178</v>
      </c>
      <c r="F1316" s="200"/>
      <c r="G1316" s="200"/>
      <c r="H1316" s="200"/>
      <c r="I1316" s="200">
        <v>45901</v>
      </c>
      <c r="J1316" s="143">
        <f t="shared" si="20"/>
        <v>45901</v>
      </c>
      <c r="K1316" s="202">
        <v>3</v>
      </c>
      <c r="L1316" s="285" t="s">
        <v>14245</v>
      </c>
      <c r="M1316" s="223"/>
      <c r="N1316" s="203"/>
      <c r="O1316" s="222" t="s">
        <v>326</v>
      </c>
    </row>
    <row r="1317" spans="1:15" ht="29.25" customHeight="1">
      <c r="A1317" s="221" t="s">
        <v>6334</v>
      </c>
      <c r="B1317" s="221" t="s">
        <v>5857</v>
      </c>
      <c r="C1317" s="222" t="s">
        <v>5858</v>
      </c>
      <c r="D1317" s="222" t="s">
        <v>164</v>
      </c>
      <c r="E1317" s="199" t="s">
        <v>171</v>
      </c>
      <c r="F1317" s="200"/>
      <c r="G1317" s="200"/>
      <c r="H1317" s="200"/>
      <c r="I1317" s="200">
        <v>45901</v>
      </c>
      <c r="J1317" s="143">
        <f t="shared" si="20"/>
        <v>45901</v>
      </c>
      <c r="K1317" s="202">
        <v>1</v>
      </c>
      <c r="L1317" s="284" t="s">
        <v>14247</v>
      </c>
      <c r="M1317" s="223"/>
      <c r="N1317" s="203"/>
      <c r="O1317" s="222" t="s">
        <v>326</v>
      </c>
    </row>
    <row r="1318" spans="1:15" ht="29.25" customHeight="1">
      <c r="A1318" s="221" t="s">
        <v>6334</v>
      </c>
      <c r="B1318" s="221" t="s">
        <v>5857</v>
      </c>
      <c r="C1318" s="222" t="s">
        <v>5858</v>
      </c>
      <c r="D1318" s="222" t="s">
        <v>164</v>
      </c>
      <c r="E1318" s="199" t="s">
        <v>163</v>
      </c>
      <c r="F1318" s="200" t="s">
        <v>9823</v>
      </c>
      <c r="G1318" s="200" t="s">
        <v>9824</v>
      </c>
      <c r="H1318" s="200" t="s">
        <v>10411</v>
      </c>
      <c r="I1318" s="200">
        <v>45901</v>
      </c>
      <c r="J1318" s="143">
        <f t="shared" si="20"/>
        <v>45901</v>
      </c>
      <c r="K1318" s="202">
        <v>3</v>
      </c>
      <c r="L1318" s="284" t="s">
        <v>14246</v>
      </c>
      <c r="M1318" s="223"/>
      <c r="N1318" s="203">
        <v>8</v>
      </c>
      <c r="O1318" s="222" t="s">
        <v>968</v>
      </c>
    </row>
    <row r="1319" spans="1:15" ht="29.25" customHeight="1">
      <c r="A1319" s="221" t="s">
        <v>6334</v>
      </c>
      <c r="B1319" s="221" t="s">
        <v>5857</v>
      </c>
      <c r="C1319" s="222" t="s">
        <v>5858</v>
      </c>
      <c r="D1319" s="222" t="s">
        <v>164</v>
      </c>
      <c r="E1319" s="199" t="s">
        <v>163</v>
      </c>
      <c r="F1319" s="200" t="s">
        <v>6337</v>
      </c>
      <c r="G1319" s="200" t="s">
        <v>6338</v>
      </c>
      <c r="H1319" s="200"/>
      <c r="I1319" s="200">
        <v>45902</v>
      </c>
      <c r="J1319" s="143">
        <f t="shared" si="20"/>
        <v>45902</v>
      </c>
      <c r="K1319" s="202">
        <v>1</v>
      </c>
      <c r="L1319" s="284" t="s">
        <v>14248</v>
      </c>
      <c r="M1319" s="223"/>
      <c r="N1319" s="203"/>
      <c r="O1319" s="222" t="s">
        <v>326</v>
      </c>
    </row>
    <row r="1320" spans="1:15" ht="29.25" customHeight="1">
      <c r="A1320" s="221" t="s">
        <v>6334</v>
      </c>
      <c r="B1320" s="221" t="s">
        <v>5857</v>
      </c>
      <c r="C1320" s="222" t="s">
        <v>5858</v>
      </c>
      <c r="D1320" s="222" t="s">
        <v>164</v>
      </c>
      <c r="E1320" s="199" t="s">
        <v>171</v>
      </c>
      <c r="F1320" s="200"/>
      <c r="G1320" s="200"/>
      <c r="H1320" s="200"/>
      <c r="I1320" s="200">
        <v>45902</v>
      </c>
      <c r="J1320" s="143">
        <f t="shared" si="20"/>
        <v>45902</v>
      </c>
      <c r="K1320" s="202">
        <v>4</v>
      </c>
      <c r="L1320" s="284" t="s">
        <v>14250</v>
      </c>
      <c r="M1320" s="223"/>
      <c r="N1320" s="203"/>
      <c r="O1320" s="222" t="s">
        <v>326</v>
      </c>
    </row>
    <row r="1321" spans="1:15" ht="29.25" customHeight="1">
      <c r="A1321" s="221" t="s">
        <v>6334</v>
      </c>
      <c r="B1321" s="221" t="s">
        <v>5857</v>
      </c>
      <c r="C1321" s="222" t="s">
        <v>5858</v>
      </c>
      <c r="D1321" s="222" t="s">
        <v>164</v>
      </c>
      <c r="E1321" s="199" t="s">
        <v>163</v>
      </c>
      <c r="F1321" s="200" t="s">
        <v>9823</v>
      </c>
      <c r="G1321" s="200" t="s">
        <v>9824</v>
      </c>
      <c r="H1321" s="200" t="s">
        <v>10413</v>
      </c>
      <c r="I1321" s="200">
        <v>45902</v>
      </c>
      <c r="J1321" s="143">
        <f t="shared" si="20"/>
        <v>45902</v>
      </c>
      <c r="K1321" s="202">
        <v>3</v>
      </c>
      <c r="L1321" s="284" t="s">
        <v>14249</v>
      </c>
      <c r="M1321" s="223"/>
      <c r="N1321" s="203">
        <v>7</v>
      </c>
      <c r="O1321" s="222" t="s">
        <v>968</v>
      </c>
    </row>
    <row r="1322" spans="1:15" ht="29.25" customHeight="1">
      <c r="A1322" s="221" t="s">
        <v>6334</v>
      </c>
      <c r="B1322" s="221" t="s">
        <v>5857</v>
      </c>
      <c r="C1322" s="222" t="s">
        <v>5858</v>
      </c>
      <c r="D1322" s="222" t="s">
        <v>164</v>
      </c>
      <c r="E1322" s="199" t="s">
        <v>163</v>
      </c>
      <c r="F1322" s="200" t="s">
        <v>7923</v>
      </c>
      <c r="G1322" s="200" t="s">
        <v>7924</v>
      </c>
      <c r="H1322" s="200"/>
      <c r="I1322" s="200">
        <v>45903</v>
      </c>
      <c r="J1322" s="143">
        <f t="shared" si="20"/>
        <v>45903</v>
      </c>
      <c r="K1322" s="202">
        <v>5</v>
      </c>
      <c r="L1322" s="284" t="s">
        <v>14251</v>
      </c>
      <c r="M1322" s="223"/>
      <c r="N1322" s="203"/>
      <c r="O1322" s="222" t="s">
        <v>326</v>
      </c>
    </row>
    <row r="1323" spans="1:15" ht="29.25" customHeight="1">
      <c r="A1323" s="221" t="s">
        <v>6334</v>
      </c>
      <c r="B1323" s="221" t="s">
        <v>5857</v>
      </c>
      <c r="C1323" s="222" t="s">
        <v>5858</v>
      </c>
      <c r="D1323" s="222" t="s">
        <v>164</v>
      </c>
      <c r="E1323" s="199" t="s">
        <v>163</v>
      </c>
      <c r="F1323" s="200" t="s">
        <v>6337</v>
      </c>
      <c r="G1323" s="200" t="s">
        <v>6338</v>
      </c>
      <c r="H1323" s="200"/>
      <c r="I1323" s="200">
        <v>45903</v>
      </c>
      <c r="J1323" s="143">
        <f t="shared" si="20"/>
        <v>45903</v>
      </c>
      <c r="K1323" s="202">
        <v>1</v>
      </c>
      <c r="L1323" s="284" t="s">
        <v>14252</v>
      </c>
      <c r="M1323" s="223"/>
      <c r="N1323" s="203"/>
      <c r="O1323" s="222" t="s">
        <v>326</v>
      </c>
    </row>
    <row r="1324" spans="1:15" ht="29.25" customHeight="1">
      <c r="A1324" s="221" t="s">
        <v>6334</v>
      </c>
      <c r="B1324" s="221" t="s">
        <v>5857</v>
      </c>
      <c r="C1324" s="222" t="s">
        <v>5858</v>
      </c>
      <c r="D1324" s="222" t="s">
        <v>164</v>
      </c>
      <c r="E1324" s="199" t="s">
        <v>171</v>
      </c>
      <c r="F1324" s="200"/>
      <c r="G1324" s="200"/>
      <c r="H1324" s="200"/>
      <c r="I1324" s="200">
        <v>45903</v>
      </c>
      <c r="J1324" s="143">
        <f t="shared" si="20"/>
        <v>45903</v>
      </c>
      <c r="K1324" s="202">
        <v>2</v>
      </c>
      <c r="L1324" s="284" t="s">
        <v>14253</v>
      </c>
      <c r="M1324" s="223"/>
      <c r="N1324" s="203"/>
      <c r="O1324" s="222" t="s">
        <v>326</v>
      </c>
    </row>
    <row r="1325" spans="1:15" ht="29.25" customHeight="1">
      <c r="A1325" s="221" t="s">
        <v>6334</v>
      </c>
      <c r="B1325" s="221" t="s">
        <v>5857</v>
      </c>
      <c r="C1325" s="222" t="s">
        <v>5858</v>
      </c>
      <c r="D1325" s="222" t="s">
        <v>164</v>
      </c>
      <c r="E1325" s="199" t="s">
        <v>163</v>
      </c>
      <c r="F1325" s="200" t="s">
        <v>6337</v>
      </c>
      <c r="G1325" s="200" t="s">
        <v>6338</v>
      </c>
      <c r="H1325" s="200"/>
      <c r="I1325" s="200">
        <v>45904</v>
      </c>
      <c r="J1325" s="143">
        <f t="shared" si="20"/>
        <v>45904</v>
      </c>
      <c r="K1325" s="202">
        <v>1</v>
      </c>
      <c r="L1325" s="284" t="s">
        <v>14254</v>
      </c>
      <c r="M1325" s="223"/>
      <c r="N1325" s="203"/>
      <c r="O1325" s="222" t="s">
        <v>326</v>
      </c>
    </row>
    <row r="1326" spans="1:15" ht="29.25" customHeight="1">
      <c r="A1326" s="221" t="s">
        <v>6334</v>
      </c>
      <c r="B1326" s="221" t="s">
        <v>5857</v>
      </c>
      <c r="C1326" s="222" t="s">
        <v>5858</v>
      </c>
      <c r="D1326" s="222" t="s">
        <v>164</v>
      </c>
      <c r="E1326" s="199" t="s">
        <v>178</v>
      </c>
      <c r="F1326" s="200" t="s">
        <v>9823</v>
      </c>
      <c r="G1326" s="200" t="s">
        <v>9824</v>
      </c>
      <c r="H1326" s="200"/>
      <c r="I1326" s="200">
        <v>45904</v>
      </c>
      <c r="J1326" s="143">
        <f t="shared" si="20"/>
        <v>45904</v>
      </c>
      <c r="K1326" s="202">
        <v>2</v>
      </c>
      <c r="L1326" s="284" t="s">
        <v>14256</v>
      </c>
      <c r="M1326" s="223"/>
      <c r="N1326" s="203"/>
      <c r="O1326" s="222" t="s">
        <v>326</v>
      </c>
    </row>
    <row r="1327" spans="1:15" ht="29.25" customHeight="1">
      <c r="A1327" s="221" t="s">
        <v>6334</v>
      </c>
      <c r="B1327" s="221" t="s">
        <v>5857</v>
      </c>
      <c r="C1327" s="222" t="s">
        <v>5858</v>
      </c>
      <c r="D1327" s="222" t="s">
        <v>164</v>
      </c>
      <c r="E1327" s="199" t="s">
        <v>171</v>
      </c>
      <c r="F1327" s="200"/>
      <c r="G1327" s="200"/>
      <c r="H1327" s="200"/>
      <c r="I1327" s="200">
        <v>45904</v>
      </c>
      <c r="J1327" s="143">
        <f t="shared" si="20"/>
        <v>45904</v>
      </c>
      <c r="K1327" s="202">
        <v>1</v>
      </c>
      <c r="L1327" s="284" t="s">
        <v>14255</v>
      </c>
      <c r="M1327" s="223"/>
      <c r="N1327" s="203"/>
      <c r="O1327" s="222" t="s">
        <v>326</v>
      </c>
    </row>
    <row r="1328" spans="1:15" ht="29.25" customHeight="1">
      <c r="A1328" s="221" t="s">
        <v>6334</v>
      </c>
      <c r="B1328" s="221" t="s">
        <v>5857</v>
      </c>
      <c r="C1328" s="222" t="s">
        <v>5858</v>
      </c>
      <c r="D1328" s="222" t="s">
        <v>164</v>
      </c>
      <c r="E1328" s="199" t="s">
        <v>163</v>
      </c>
      <c r="F1328" s="200" t="s">
        <v>9823</v>
      </c>
      <c r="G1328" s="200" t="s">
        <v>9824</v>
      </c>
      <c r="H1328" s="200" t="s">
        <v>10413</v>
      </c>
      <c r="I1328" s="200">
        <v>45904</v>
      </c>
      <c r="J1328" s="143">
        <f t="shared" si="20"/>
        <v>45904</v>
      </c>
      <c r="K1328" s="202">
        <v>4</v>
      </c>
      <c r="L1328" s="284" t="s">
        <v>14257</v>
      </c>
      <c r="M1328" s="223"/>
      <c r="N1328" s="203">
        <v>7</v>
      </c>
      <c r="O1328" s="222" t="s">
        <v>968</v>
      </c>
    </row>
    <row r="1329" spans="1:15" ht="29.25" customHeight="1">
      <c r="A1329" s="221" t="s">
        <v>6334</v>
      </c>
      <c r="B1329" s="221" t="s">
        <v>5857</v>
      </c>
      <c r="C1329" s="222" t="s">
        <v>5858</v>
      </c>
      <c r="D1329" s="222" t="s">
        <v>164</v>
      </c>
      <c r="E1329" s="199" t="s">
        <v>163</v>
      </c>
      <c r="F1329" s="200" t="s">
        <v>6337</v>
      </c>
      <c r="G1329" s="200" t="s">
        <v>6338</v>
      </c>
      <c r="H1329" s="200"/>
      <c r="I1329" s="200">
        <v>45905</v>
      </c>
      <c r="J1329" s="143">
        <f t="shared" si="20"/>
        <v>45905</v>
      </c>
      <c r="K1329" s="202">
        <v>2</v>
      </c>
      <c r="L1329" s="284" t="s">
        <v>14259</v>
      </c>
      <c r="M1329" s="223"/>
      <c r="N1329" s="203"/>
      <c r="O1329" s="222" t="s">
        <v>326</v>
      </c>
    </row>
    <row r="1330" spans="1:15" ht="29.25" customHeight="1">
      <c r="A1330" s="221" t="s">
        <v>6334</v>
      </c>
      <c r="B1330" s="221" t="s">
        <v>5857</v>
      </c>
      <c r="C1330" s="222" t="s">
        <v>5858</v>
      </c>
      <c r="D1330" s="222" t="s">
        <v>164</v>
      </c>
      <c r="E1330" s="199" t="s">
        <v>171</v>
      </c>
      <c r="F1330" s="200"/>
      <c r="G1330" s="200"/>
      <c r="H1330" s="200"/>
      <c r="I1330" s="200">
        <v>45905</v>
      </c>
      <c r="J1330" s="143">
        <f t="shared" si="20"/>
        <v>45905</v>
      </c>
      <c r="K1330" s="202">
        <v>3</v>
      </c>
      <c r="L1330" s="284" t="s">
        <v>14260</v>
      </c>
      <c r="M1330" s="223"/>
      <c r="N1330" s="203"/>
      <c r="O1330" s="222" t="s">
        <v>326</v>
      </c>
    </row>
    <row r="1331" spans="1:15" ht="29.25" customHeight="1">
      <c r="A1331" s="221" t="s">
        <v>6334</v>
      </c>
      <c r="B1331" s="221" t="s">
        <v>5857</v>
      </c>
      <c r="C1331" s="222" t="s">
        <v>5858</v>
      </c>
      <c r="D1331" s="222" t="s">
        <v>164</v>
      </c>
      <c r="E1331" s="199" t="s">
        <v>163</v>
      </c>
      <c r="F1331" s="200" t="s">
        <v>9823</v>
      </c>
      <c r="G1331" s="200" t="s">
        <v>9824</v>
      </c>
      <c r="H1331" s="200" t="s">
        <v>10413</v>
      </c>
      <c r="I1331" s="200">
        <v>45905</v>
      </c>
      <c r="J1331" s="143">
        <f t="shared" si="20"/>
        <v>45905</v>
      </c>
      <c r="K1331" s="202">
        <v>3</v>
      </c>
      <c r="L1331" s="284" t="s">
        <v>14258</v>
      </c>
      <c r="M1331" s="223"/>
      <c r="N1331" s="203">
        <v>7</v>
      </c>
      <c r="O1331" s="222" t="s">
        <v>968</v>
      </c>
    </row>
    <row r="1332" spans="1:15" ht="29.25" customHeight="1">
      <c r="A1332" s="221" t="s">
        <v>6334</v>
      </c>
      <c r="B1332" s="221" t="s">
        <v>5857</v>
      </c>
      <c r="C1332" s="222" t="s">
        <v>5858</v>
      </c>
      <c r="D1332" s="222" t="s">
        <v>164</v>
      </c>
      <c r="E1332" s="199" t="s">
        <v>178</v>
      </c>
      <c r="F1332" s="200"/>
      <c r="G1332" s="200"/>
      <c r="H1332" s="200"/>
      <c r="I1332" s="200">
        <v>45908</v>
      </c>
      <c r="J1332" s="143">
        <f t="shared" si="20"/>
        <v>45908</v>
      </c>
      <c r="K1332" s="202">
        <v>3</v>
      </c>
      <c r="L1332" s="284" t="s">
        <v>14262</v>
      </c>
      <c r="M1332" s="223"/>
      <c r="N1332" s="203"/>
      <c r="O1332" s="222" t="s">
        <v>326</v>
      </c>
    </row>
    <row r="1333" spans="1:15" ht="29.25" customHeight="1">
      <c r="A1333" s="221" t="s">
        <v>6334</v>
      </c>
      <c r="B1333" s="221" t="s">
        <v>5857</v>
      </c>
      <c r="C1333" s="222" t="s">
        <v>5858</v>
      </c>
      <c r="D1333" s="222" t="s">
        <v>164</v>
      </c>
      <c r="E1333" s="199" t="s">
        <v>177</v>
      </c>
      <c r="F1333" s="200" t="s">
        <v>6337</v>
      </c>
      <c r="G1333" s="200" t="s">
        <v>6338</v>
      </c>
      <c r="H1333" s="200"/>
      <c r="I1333" s="200">
        <v>45908</v>
      </c>
      <c r="J1333" s="143">
        <f t="shared" si="20"/>
        <v>45908</v>
      </c>
      <c r="K1333" s="202">
        <v>1</v>
      </c>
      <c r="L1333" s="284" t="s">
        <v>14263</v>
      </c>
      <c r="M1333" s="223"/>
      <c r="N1333" s="203"/>
      <c r="O1333" s="222" t="s">
        <v>326</v>
      </c>
    </row>
    <row r="1334" spans="1:15" ht="29.25" customHeight="1">
      <c r="A1334" s="221" t="s">
        <v>6334</v>
      </c>
      <c r="B1334" s="221" t="s">
        <v>5857</v>
      </c>
      <c r="C1334" s="222" t="s">
        <v>5858</v>
      </c>
      <c r="D1334" s="222" t="s">
        <v>164</v>
      </c>
      <c r="E1334" s="199" t="s">
        <v>163</v>
      </c>
      <c r="F1334" s="200" t="s">
        <v>9823</v>
      </c>
      <c r="G1334" s="200" t="s">
        <v>9824</v>
      </c>
      <c r="H1334" s="200" t="s">
        <v>10413</v>
      </c>
      <c r="I1334" s="200">
        <v>45908</v>
      </c>
      <c r="J1334" s="143">
        <f t="shared" si="20"/>
        <v>45908</v>
      </c>
      <c r="K1334" s="202">
        <v>4</v>
      </c>
      <c r="L1334" s="284" t="s">
        <v>14261</v>
      </c>
      <c r="M1334" s="223"/>
      <c r="N1334" s="203">
        <v>7</v>
      </c>
      <c r="O1334" s="222" t="s">
        <v>968</v>
      </c>
    </row>
    <row r="1335" spans="1:15" ht="29.25" customHeight="1">
      <c r="A1335" s="221" t="s">
        <v>6334</v>
      </c>
      <c r="B1335" s="221" t="s">
        <v>5857</v>
      </c>
      <c r="C1335" s="222" t="s">
        <v>5858</v>
      </c>
      <c r="D1335" s="222" t="s">
        <v>164</v>
      </c>
      <c r="E1335" s="199" t="s">
        <v>171</v>
      </c>
      <c r="F1335" s="200"/>
      <c r="G1335" s="200"/>
      <c r="H1335" s="200"/>
      <c r="I1335" s="200">
        <v>45909</v>
      </c>
      <c r="J1335" s="143">
        <f t="shared" si="20"/>
        <v>45909</v>
      </c>
      <c r="K1335" s="202">
        <v>1</v>
      </c>
      <c r="L1335" s="284" t="s">
        <v>14265</v>
      </c>
      <c r="M1335" s="223"/>
      <c r="N1335" s="203"/>
      <c r="O1335" s="222" t="s">
        <v>326</v>
      </c>
    </row>
    <row r="1336" spans="1:15" ht="29.25" customHeight="1">
      <c r="A1336" s="221" t="s">
        <v>6334</v>
      </c>
      <c r="B1336" s="221" t="s">
        <v>5857</v>
      </c>
      <c r="C1336" s="222" t="s">
        <v>5858</v>
      </c>
      <c r="D1336" s="222" t="s">
        <v>164</v>
      </c>
      <c r="E1336" s="199" t="s">
        <v>163</v>
      </c>
      <c r="F1336" s="200" t="s">
        <v>7923</v>
      </c>
      <c r="G1336" s="200" t="s">
        <v>7924</v>
      </c>
      <c r="H1336" s="200"/>
      <c r="I1336" s="200">
        <v>45909</v>
      </c>
      <c r="J1336" s="143">
        <f t="shared" si="20"/>
        <v>45909</v>
      </c>
      <c r="K1336" s="202">
        <v>1</v>
      </c>
      <c r="L1336" s="284" t="s">
        <v>14266</v>
      </c>
      <c r="M1336" s="223"/>
      <c r="N1336" s="203"/>
      <c r="O1336" s="222" t="s">
        <v>326</v>
      </c>
    </row>
    <row r="1337" spans="1:15" ht="29.25" customHeight="1">
      <c r="A1337" s="221" t="s">
        <v>6334</v>
      </c>
      <c r="B1337" s="221" t="s">
        <v>5857</v>
      </c>
      <c r="C1337" s="222" t="s">
        <v>5858</v>
      </c>
      <c r="D1337" s="222" t="s">
        <v>164</v>
      </c>
      <c r="E1337" s="199" t="s">
        <v>163</v>
      </c>
      <c r="F1337" s="200" t="s">
        <v>6337</v>
      </c>
      <c r="G1337" s="200" t="s">
        <v>6338</v>
      </c>
      <c r="H1337" s="200"/>
      <c r="I1337" s="200">
        <v>45909</v>
      </c>
      <c r="J1337" s="143">
        <f t="shared" si="20"/>
        <v>45909</v>
      </c>
      <c r="K1337" s="202">
        <v>2</v>
      </c>
      <c r="L1337" s="284" t="s">
        <v>14267</v>
      </c>
      <c r="M1337" s="223"/>
      <c r="N1337" s="203"/>
      <c r="O1337" s="222" t="s">
        <v>326</v>
      </c>
    </row>
    <row r="1338" spans="1:15" ht="29.25" customHeight="1">
      <c r="A1338" s="221" t="s">
        <v>6334</v>
      </c>
      <c r="B1338" s="221" t="s">
        <v>5857</v>
      </c>
      <c r="C1338" s="222" t="s">
        <v>5858</v>
      </c>
      <c r="D1338" s="222" t="s">
        <v>164</v>
      </c>
      <c r="E1338" s="199" t="s">
        <v>163</v>
      </c>
      <c r="F1338" s="200" t="s">
        <v>9823</v>
      </c>
      <c r="G1338" s="200" t="s">
        <v>9824</v>
      </c>
      <c r="H1338" s="200" t="s">
        <v>10413</v>
      </c>
      <c r="I1338" s="200">
        <v>45909</v>
      </c>
      <c r="J1338" s="143">
        <f t="shared" si="20"/>
        <v>45909</v>
      </c>
      <c r="K1338" s="202">
        <v>4</v>
      </c>
      <c r="L1338" s="284" t="s">
        <v>14264</v>
      </c>
      <c r="M1338" s="223"/>
      <c r="N1338" s="203">
        <v>7</v>
      </c>
      <c r="O1338" s="222" t="s">
        <v>968</v>
      </c>
    </row>
    <row r="1339" spans="1:15" ht="29.25" customHeight="1">
      <c r="A1339" s="221" t="s">
        <v>6334</v>
      </c>
      <c r="B1339" s="221" t="s">
        <v>5857</v>
      </c>
      <c r="C1339" s="222" t="s">
        <v>5858</v>
      </c>
      <c r="D1339" s="222" t="s">
        <v>164</v>
      </c>
      <c r="E1339" s="199" t="s">
        <v>171</v>
      </c>
      <c r="F1339" s="200"/>
      <c r="G1339" s="200"/>
      <c r="H1339" s="200"/>
      <c r="I1339" s="200">
        <v>45910</v>
      </c>
      <c r="J1339" s="143">
        <f t="shared" si="20"/>
        <v>45910</v>
      </c>
      <c r="K1339" s="202">
        <v>1</v>
      </c>
      <c r="L1339" s="284" t="s">
        <v>14269</v>
      </c>
      <c r="M1339" s="223"/>
      <c r="N1339" s="203"/>
      <c r="O1339" s="222" t="s">
        <v>326</v>
      </c>
    </row>
    <row r="1340" spans="1:15" ht="29.25" customHeight="1">
      <c r="A1340" s="221" t="s">
        <v>6334</v>
      </c>
      <c r="B1340" s="221" t="s">
        <v>5857</v>
      </c>
      <c r="C1340" s="222" t="s">
        <v>5858</v>
      </c>
      <c r="D1340" s="222" t="s">
        <v>164</v>
      </c>
      <c r="E1340" s="199" t="s">
        <v>163</v>
      </c>
      <c r="F1340" s="200" t="s">
        <v>7923</v>
      </c>
      <c r="G1340" s="200" t="s">
        <v>7924</v>
      </c>
      <c r="H1340" s="200"/>
      <c r="I1340" s="200">
        <v>45910</v>
      </c>
      <c r="J1340" s="143">
        <f t="shared" si="20"/>
        <v>45910</v>
      </c>
      <c r="K1340" s="202">
        <v>1</v>
      </c>
      <c r="L1340" s="284" t="s">
        <v>14270</v>
      </c>
      <c r="M1340" s="223"/>
      <c r="N1340" s="203"/>
      <c r="O1340" s="222" t="s">
        <v>326</v>
      </c>
    </row>
    <row r="1341" spans="1:15" ht="29.25" customHeight="1">
      <c r="A1341" s="221" t="s">
        <v>6334</v>
      </c>
      <c r="B1341" s="221" t="s">
        <v>5857</v>
      </c>
      <c r="C1341" s="222" t="s">
        <v>5858</v>
      </c>
      <c r="D1341" s="222" t="s">
        <v>164</v>
      </c>
      <c r="E1341" s="199" t="s">
        <v>163</v>
      </c>
      <c r="F1341" s="200" t="s">
        <v>6337</v>
      </c>
      <c r="G1341" s="200" t="s">
        <v>6338</v>
      </c>
      <c r="H1341" s="200"/>
      <c r="I1341" s="200">
        <v>45910</v>
      </c>
      <c r="J1341" s="143">
        <f t="shared" si="20"/>
        <v>45910</v>
      </c>
      <c r="K1341" s="202">
        <v>2</v>
      </c>
      <c r="L1341" s="284" t="s">
        <v>14271</v>
      </c>
      <c r="M1341" s="223"/>
      <c r="N1341" s="203"/>
      <c r="O1341" s="222" t="s">
        <v>326</v>
      </c>
    </row>
    <row r="1342" spans="1:15" ht="29.25" customHeight="1">
      <c r="A1342" s="221" t="s">
        <v>6334</v>
      </c>
      <c r="B1342" s="221" t="s">
        <v>5857</v>
      </c>
      <c r="C1342" s="222" t="s">
        <v>5858</v>
      </c>
      <c r="D1342" s="222" t="s">
        <v>164</v>
      </c>
      <c r="E1342" s="199" t="s">
        <v>178</v>
      </c>
      <c r="F1342" s="200"/>
      <c r="G1342" s="200"/>
      <c r="H1342" s="200"/>
      <c r="I1342" s="200">
        <v>45910</v>
      </c>
      <c r="J1342" s="143">
        <f t="shared" si="20"/>
        <v>45910</v>
      </c>
      <c r="K1342" s="202">
        <v>1</v>
      </c>
      <c r="L1342" s="284" t="s">
        <v>14272</v>
      </c>
      <c r="M1342" s="223"/>
      <c r="N1342" s="203"/>
      <c r="O1342" s="222" t="s">
        <v>326</v>
      </c>
    </row>
    <row r="1343" spans="1:15" ht="29.25" customHeight="1">
      <c r="A1343" s="221" t="s">
        <v>6334</v>
      </c>
      <c r="B1343" s="221" t="s">
        <v>5857</v>
      </c>
      <c r="C1343" s="222" t="s">
        <v>5858</v>
      </c>
      <c r="D1343" s="222" t="s">
        <v>164</v>
      </c>
      <c r="E1343" s="199" t="s">
        <v>163</v>
      </c>
      <c r="F1343" s="200" t="s">
        <v>9823</v>
      </c>
      <c r="G1343" s="200" t="s">
        <v>9824</v>
      </c>
      <c r="H1343" s="200" t="s">
        <v>10413</v>
      </c>
      <c r="I1343" s="200">
        <v>45910</v>
      </c>
      <c r="J1343" s="143">
        <f t="shared" si="20"/>
        <v>45910</v>
      </c>
      <c r="K1343" s="202">
        <v>3</v>
      </c>
      <c r="L1343" s="284" t="s">
        <v>14268</v>
      </c>
      <c r="M1343" s="223"/>
      <c r="N1343" s="203">
        <v>7</v>
      </c>
      <c r="O1343" s="222" t="s">
        <v>968</v>
      </c>
    </row>
    <row r="1344" spans="1:15" ht="29.25" customHeight="1">
      <c r="A1344" s="221" t="s">
        <v>6334</v>
      </c>
      <c r="B1344" s="221" t="s">
        <v>5857</v>
      </c>
      <c r="C1344" s="222" t="s">
        <v>5858</v>
      </c>
      <c r="D1344" s="222" t="s">
        <v>164</v>
      </c>
      <c r="E1344" s="199" t="s">
        <v>171</v>
      </c>
      <c r="F1344" s="200"/>
      <c r="G1344" s="200"/>
      <c r="H1344" s="200"/>
      <c r="I1344" s="200">
        <v>45911</v>
      </c>
      <c r="J1344" s="143">
        <f t="shared" si="20"/>
        <v>45911</v>
      </c>
      <c r="K1344" s="202">
        <v>1</v>
      </c>
      <c r="L1344" s="284" t="s">
        <v>14273</v>
      </c>
      <c r="M1344" s="223"/>
      <c r="N1344" s="203"/>
      <c r="O1344" s="222" t="s">
        <v>326</v>
      </c>
    </row>
    <row r="1345" spans="1:15" ht="29.25" customHeight="1">
      <c r="A1345" s="221" t="s">
        <v>6334</v>
      </c>
      <c r="B1345" s="221" t="s">
        <v>5857</v>
      </c>
      <c r="C1345" s="222" t="s">
        <v>5858</v>
      </c>
      <c r="D1345" s="222" t="s">
        <v>164</v>
      </c>
      <c r="E1345" s="199" t="s">
        <v>163</v>
      </c>
      <c r="F1345" s="200" t="s">
        <v>7923</v>
      </c>
      <c r="G1345" s="200" t="s">
        <v>7924</v>
      </c>
      <c r="H1345" s="200"/>
      <c r="I1345" s="200">
        <v>45911</v>
      </c>
      <c r="J1345" s="143">
        <f t="shared" si="20"/>
        <v>45911</v>
      </c>
      <c r="K1345" s="202">
        <v>1</v>
      </c>
      <c r="L1345" s="284" t="s">
        <v>14274</v>
      </c>
      <c r="M1345" s="223"/>
      <c r="N1345" s="203"/>
      <c r="O1345" s="222" t="s">
        <v>326</v>
      </c>
    </row>
    <row r="1346" spans="1:15" ht="29.25" customHeight="1">
      <c r="A1346" s="221" t="s">
        <v>6334</v>
      </c>
      <c r="B1346" s="221" t="s">
        <v>5857</v>
      </c>
      <c r="C1346" s="222" t="s">
        <v>5858</v>
      </c>
      <c r="D1346" s="222" t="s">
        <v>164</v>
      </c>
      <c r="E1346" s="199" t="s">
        <v>163</v>
      </c>
      <c r="F1346" s="200" t="s">
        <v>6337</v>
      </c>
      <c r="G1346" s="200" t="s">
        <v>6338</v>
      </c>
      <c r="H1346" s="200"/>
      <c r="I1346" s="200">
        <v>45911</v>
      </c>
      <c r="J1346" s="143">
        <f t="shared" si="20"/>
        <v>45911</v>
      </c>
      <c r="K1346" s="202">
        <v>4</v>
      </c>
      <c r="L1346" s="284" t="s">
        <v>14276</v>
      </c>
      <c r="M1346" s="223"/>
      <c r="N1346" s="203"/>
      <c r="O1346" s="222" t="s">
        <v>326</v>
      </c>
    </row>
    <row r="1347" spans="1:15" ht="29.25" customHeight="1">
      <c r="A1347" s="221" t="s">
        <v>6334</v>
      </c>
      <c r="B1347" s="221" t="s">
        <v>5857</v>
      </c>
      <c r="C1347" s="222" t="s">
        <v>5858</v>
      </c>
      <c r="D1347" s="222" t="s">
        <v>164</v>
      </c>
      <c r="E1347" s="199" t="s">
        <v>163</v>
      </c>
      <c r="F1347" s="200" t="s">
        <v>9823</v>
      </c>
      <c r="G1347" s="200" t="s">
        <v>9824</v>
      </c>
      <c r="H1347" s="200" t="s">
        <v>10413</v>
      </c>
      <c r="I1347" s="200">
        <v>45911</v>
      </c>
      <c r="J1347" s="143">
        <f t="shared" ref="J1347:J1410" si="21">I1347</f>
        <v>45911</v>
      </c>
      <c r="K1347" s="202">
        <v>2</v>
      </c>
      <c r="L1347" s="284" t="s">
        <v>14275</v>
      </c>
      <c r="M1347" s="223"/>
      <c r="N1347" s="203">
        <v>7</v>
      </c>
      <c r="O1347" s="222" t="s">
        <v>968</v>
      </c>
    </row>
    <row r="1348" spans="1:15" ht="29.25" customHeight="1">
      <c r="A1348" s="221" t="s">
        <v>6334</v>
      </c>
      <c r="B1348" s="221" t="s">
        <v>5857</v>
      </c>
      <c r="C1348" s="222" t="s">
        <v>5858</v>
      </c>
      <c r="D1348" s="222" t="s">
        <v>164</v>
      </c>
      <c r="E1348" s="199" t="s">
        <v>163</v>
      </c>
      <c r="F1348" s="200" t="s">
        <v>6337</v>
      </c>
      <c r="G1348" s="200" t="s">
        <v>6338</v>
      </c>
      <c r="H1348" s="200"/>
      <c r="I1348" s="200">
        <v>45912</v>
      </c>
      <c r="J1348" s="143">
        <f t="shared" si="21"/>
        <v>45912</v>
      </c>
      <c r="K1348" s="202">
        <v>4</v>
      </c>
      <c r="L1348" s="284" t="s">
        <v>14277</v>
      </c>
      <c r="M1348" s="223"/>
      <c r="N1348" s="203"/>
      <c r="O1348" s="222" t="s">
        <v>326</v>
      </c>
    </row>
    <row r="1349" spans="1:15" ht="29.25" customHeight="1">
      <c r="A1349" s="221" t="s">
        <v>6334</v>
      </c>
      <c r="B1349" s="221" t="s">
        <v>5857</v>
      </c>
      <c r="C1349" s="222" t="s">
        <v>5858</v>
      </c>
      <c r="D1349" s="222" t="s">
        <v>164</v>
      </c>
      <c r="E1349" s="199" t="s">
        <v>163</v>
      </c>
      <c r="F1349" s="200" t="s">
        <v>7923</v>
      </c>
      <c r="G1349" s="200" t="s">
        <v>7924</v>
      </c>
      <c r="H1349" s="200"/>
      <c r="I1349" s="200">
        <v>45912</v>
      </c>
      <c r="J1349" s="143">
        <f t="shared" si="21"/>
        <v>45912</v>
      </c>
      <c r="K1349" s="202">
        <v>1</v>
      </c>
      <c r="L1349" s="284" t="s">
        <v>14278</v>
      </c>
      <c r="M1349" s="223"/>
      <c r="N1349" s="203"/>
      <c r="O1349" s="222" t="s">
        <v>326</v>
      </c>
    </row>
    <row r="1350" spans="1:15" ht="29.25" customHeight="1">
      <c r="A1350" s="221" t="s">
        <v>6334</v>
      </c>
      <c r="B1350" s="221" t="s">
        <v>5857</v>
      </c>
      <c r="C1350" s="222" t="s">
        <v>5858</v>
      </c>
      <c r="D1350" s="222" t="s">
        <v>164</v>
      </c>
      <c r="E1350" s="199" t="s">
        <v>163</v>
      </c>
      <c r="F1350" s="200" t="s">
        <v>9823</v>
      </c>
      <c r="G1350" s="200" t="s">
        <v>9824</v>
      </c>
      <c r="H1350" s="200" t="s">
        <v>10413</v>
      </c>
      <c r="I1350" s="200">
        <v>45912</v>
      </c>
      <c r="J1350" s="143">
        <f t="shared" si="21"/>
        <v>45912</v>
      </c>
      <c r="K1350" s="202">
        <v>3</v>
      </c>
      <c r="L1350" s="284" t="s">
        <v>14279</v>
      </c>
      <c r="M1350" s="223"/>
      <c r="N1350" s="203">
        <v>7</v>
      </c>
      <c r="O1350" s="222" t="s">
        <v>968</v>
      </c>
    </row>
    <row r="1351" spans="1:15" ht="29.25" customHeight="1">
      <c r="A1351" s="221" t="s">
        <v>6334</v>
      </c>
      <c r="B1351" s="221" t="s">
        <v>5857</v>
      </c>
      <c r="C1351" s="222" t="s">
        <v>5858</v>
      </c>
      <c r="D1351" s="222" t="s">
        <v>164</v>
      </c>
      <c r="E1351" s="199" t="s">
        <v>163</v>
      </c>
      <c r="F1351" s="200" t="s">
        <v>6337</v>
      </c>
      <c r="G1351" s="200" t="s">
        <v>6338</v>
      </c>
      <c r="H1351" s="200"/>
      <c r="I1351" s="200">
        <v>45915</v>
      </c>
      <c r="J1351" s="143">
        <f t="shared" si="21"/>
        <v>45915</v>
      </c>
      <c r="K1351" s="202">
        <v>4</v>
      </c>
      <c r="L1351" s="284" t="s">
        <v>14280</v>
      </c>
      <c r="M1351" s="223"/>
      <c r="N1351" s="203"/>
      <c r="O1351" s="222" t="s">
        <v>326</v>
      </c>
    </row>
    <row r="1352" spans="1:15" ht="29.25" customHeight="1">
      <c r="A1352" s="221" t="s">
        <v>6334</v>
      </c>
      <c r="B1352" s="221" t="s">
        <v>5857</v>
      </c>
      <c r="C1352" s="222" t="s">
        <v>5858</v>
      </c>
      <c r="D1352" s="222" t="s">
        <v>164</v>
      </c>
      <c r="E1352" s="199" t="s">
        <v>178</v>
      </c>
      <c r="F1352" s="200"/>
      <c r="G1352" s="200"/>
      <c r="H1352" s="200"/>
      <c r="I1352" s="200">
        <v>45915</v>
      </c>
      <c r="J1352" s="143">
        <f t="shared" si="21"/>
        <v>45915</v>
      </c>
      <c r="K1352" s="202">
        <v>1.5</v>
      </c>
      <c r="L1352" s="284" t="s">
        <v>14282</v>
      </c>
      <c r="M1352" s="223"/>
      <c r="N1352" s="203"/>
      <c r="O1352" s="222" t="s">
        <v>326</v>
      </c>
    </row>
    <row r="1353" spans="1:15" ht="29.25" customHeight="1">
      <c r="A1353" s="221" t="s">
        <v>6334</v>
      </c>
      <c r="B1353" s="221" t="s">
        <v>5857</v>
      </c>
      <c r="C1353" s="222" t="s">
        <v>5858</v>
      </c>
      <c r="D1353" s="222" t="s">
        <v>164</v>
      </c>
      <c r="E1353" s="199" t="s">
        <v>163</v>
      </c>
      <c r="F1353" s="200" t="s">
        <v>9823</v>
      </c>
      <c r="G1353" s="200" t="s">
        <v>9824</v>
      </c>
      <c r="H1353" s="200" t="s">
        <v>10413</v>
      </c>
      <c r="I1353" s="200">
        <v>45915</v>
      </c>
      <c r="J1353" s="143">
        <f t="shared" si="21"/>
        <v>45915</v>
      </c>
      <c r="K1353" s="202">
        <v>2.5</v>
      </c>
      <c r="L1353" s="284" t="s">
        <v>14281</v>
      </c>
      <c r="M1353" s="223"/>
      <c r="N1353" s="203">
        <v>7</v>
      </c>
      <c r="O1353" s="222" t="s">
        <v>968</v>
      </c>
    </row>
    <row r="1354" spans="1:15" ht="29.25" customHeight="1">
      <c r="A1354" s="221" t="s">
        <v>6334</v>
      </c>
      <c r="B1354" s="221" t="s">
        <v>5857</v>
      </c>
      <c r="C1354" s="222" t="s">
        <v>5858</v>
      </c>
      <c r="D1354" s="222" t="s">
        <v>164</v>
      </c>
      <c r="E1354" s="199" t="s">
        <v>171</v>
      </c>
      <c r="F1354" s="200"/>
      <c r="G1354" s="200"/>
      <c r="H1354" s="200"/>
      <c r="I1354" s="200">
        <v>45916</v>
      </c>
      <c r="J1354" s="143">
        <f t="shared" si="21"/>
        <v>45916</v>
      </c>
      <c r="K1354" s="202">
        <v>1</v>
      </c>
      <c r="L1354" s="284" t="s">
        <v>14283</v>
      </c>
      <c r="M1354" s="223"/>
      <c r="N1354" s="203"/>
      <c r="O1354" s="222" t="s">
        <v>326</v>
      </c>
    </row>
    <row r="1355" spans="1:15" ht="29.25" customHeight="1">
      <c r="A1355" s="221" t="s">
        <v>6334</v>
      </c>
      <c r="B1355" s="221" t="s">
        <v>5857</v>
      </c>
      <c r="C1355" s="222" t="s">
        <v>5858</v>
      </c>
      <c r="D1355" s="222" t="s">
        <v>164</v>
      </c>
      <c r="E1355" s="199" t="s">
        <v>163</v>
      </c>
      <c r="F1355" s="200" t="s">
        <v>7923</v>
      </c>
      <c r="G1355" s="200" t="s">
        <v>7924</v>
      </c>
      <c r="H1355" s="200"/>
      <c r="I1355" s="200">
        <v>45916</v>
      </c>
      <c r="J1355" s="143">
        <f t="shared" si="21"/>
        <v>45916</v>
      </c>
      <c r="K1355" s="202">
        <v>1</v>
      </c>
      <c r="L1355" s="284" t="s">
        <v>14285</v>
      </c>
      <c r="M1355" s="223"/>
      <c r="N1355" s="203"/>
      <c r="O1355" s="222" t="s">
        <v>326</v>
      </c>
    </row>
    <row r="1356" spans="1:15" ht="29.25" customHeight="1">
      <c r="A1356" s="221" t="s">
        <v>6334</v>
      </c>
      <c r="B1356" s="221" t="s">
        <v>5857</v>
      </c>
      <c r="C1356" s="222" t="s">
        <v>5858</v>
      </c>
      <c r="D1356" s="222" t="s">
        <v>164</v>
      </c>
      <c r="E1356" s="199" t="s">
        <v>163</v>
      </c>
      <c r="F1356" s="200" t="s">
        <v>6337</v>
      </c>
      <c r="G1356" s="200" t="s">
        <v>6338</v>
      </c>
      <c r="H1356" s="200"/>
      <c r="I1356" s="200">
        <v>45916</v>
      </c>
      <c r="J1356" s="143">
        <f t="shared" si="21"/>
        <v>45916</v>
      </c>
      <c r="K1356" s="202">
        <v>1</v>
      </c>
      <c r="L1356" s="284" t="s">
        <v>14286</v>
      </c>
      <c r="M1356" s="223"/>
      <c r="N1356" s="203"/>
      <c r="O1356" s="222" t="s">
        <v>326</v>
      </c>
    </row>
    <row r="1357" spans="1:15" ht="29.25" customHeight="1">
      <c r="A1357" s="221" t="s">
        <v>6334</v>
      </c>
      <c r="B1357" s="221" t="s">
        <v>5857</v>
      </c>
      <c r="C1357" s="222" t="s">
        <v>5858</v>
      </c>
      <c r="D1357" s="222" t="s">
        <v>164</v>
      </c>
      <c r="E1357" s="199" t="s">
        <v>163</v>
      </c>
      <c r="F1357" s="200" t="s">
        <v>9823</v>
      </c>
      <c r="G1357" s="200" t="s">
        <v>9824</v>
      </c>
      <c r="H1357" s="200" t="s">
        <v>10413</v>
      </c>
      <c r="I1357" s="200">
        <v>45916</v>
      </c>
      <c r="J1357" s="143">
        <f t="shared" si="21"/>
        <v>45916</v>
      </c>
      <c r="K1357" s="202">
        <v>5</v>
      </c>
      <c r="L1357" s="284" t="s">
        <v>14284</v>
      </c>
      <c r="M1357" s="223"/>
      <c r="N1357" s="203">
        <v>7</v>
      </c>
      <c r="O1357" s="222" t="s">
        <v>968</v>
      </c>
    </row>
    <row r="1358" spans="1:15" ht="29.25" customHeight="1">
      <c r="A1358" s="221" t="s">
        <v>6334</v>
      </c>
      <c r="B1358" s="221" t="s">
        <v>5857</v>
      </c>
      <c r="C1358" s="222" t="s">
        <v>5858</v>
      </c>
      <c r="D1358" s="222" t="s">
        <v>164</v>
      </c>
      <c r="E1358" s="199" t="s">
        <v>171</v>
      </c>
      <c r="F1358" s="200"/>
      <c r="G1358" s="200"/>
      <c r="H1358" s="200"/>
      <c r="I1358" s="200">
        <v>45917</v>
      </c>
      <c r="J1358" s="143">
        <f t="shared" si="21"/>
        <v>45917</v>
      </c>
      <c r="K1358" s="202">
        <v>1.5</v>
      </c>
      <c r="L1358" s="284" t="s">
        <v>14288</v>
      </c>
      <c r="M1358" s="223"/>
      <c r="N1358" s="203"/>
      <c r="O1358" s="222" t="s">
        <v>326</v>
      </c>
    </row>
    <row r="1359" spans="1:15" ht="29.25" customHeight="1">
      <c r="A1359" s="221" t="s">
        <v>6334</v>
      </c>
      <c r="B1359" s="221" t="s">
        <v>5857</v>
      </c>
      <c r="C1359" s="222" t="s">
        <v>5858</v>
      </c>
      <c r="D1359" s="222" t="s">
        <v>164</v>
      </c>
      <c r="E1359" s="199" t="s">
        <v>163</v>
      </c>
      <c r="F1359" s="200" t="s">
        <v>6337</v>
      </c>
      <c r="G1359" s="200" t="s">
        <v>6338</v>
      </c>
      <c r="H1359" s="200"/>
      <c r="I1359" s="200">
        <v>45917</v>
      </c>
      <c r="J1359" s="143">
        <f t="shared" si="21"/>
        <v>45917</v>
      </c>
      <c r="K1359" s="202">
        <v>1</v>
      </c>
      <c r="L1359" s="284" t="s">
        <v>14289</v>
      </c>
      <c r="M1359" s="223"/>
      <c r="N1359" s="203"/>
      <c r="O1359" s="222" t="s">
        <v>326</v>
      </c>
    </row>
    <row r="1360" spans="1:15" ht="29.25" customHeight="1">
      <c r="A1360" s="221" t="s">
        <v>6334</v>
      </c>
      <c r="B1360" s="221" t="s">
        <v>5857</v>
      </c>
      <c r="C1360" s="222" t="s">
        <v>5858</v>
      </c>
      <c r="D1360" s="222" t="s">
        <v>164</v>
      </c>
      <c r="E1360" s="199" t="s">
        <v>163</v>
      </c>
      <c r="F1360" s="200" t="s">
        <v>7923</v>
      </c>
      <c r="G1360" s="200" t="s">
        <v>7924</v>
      </c>
      <c r="H1360" s="200"/>
      <c r="I1360" s="200">
        <v>45917</v>
      </c>
      <c r="J1360" s="143">
        <f t="shared" si="21"/>
        <v>45917</v>
      </c>
      <c r="K1360" s="202">
        <v>1</v>
      </c>
      <c r="L1360" s="284" t="s">
        <v>14290</v>
      </c>
      <c r="M1360" s="223"/>
      <c r="N1360" s="203"/>
      <c r="O1360" s="222" t="s">
        <v>326</v>
      </c>
    </row>
    <row r="1361" spans="1:15" ht="29.25" customHeight="1">
      <c r="A1361" s="221" t="s">
        <v>6334</v>
      </c>
      <c r="B1361" s="221" t="s">
        <v>5857</v>
      </c>
      <c r="C1361" s="222" t="s">
        <v>5858</v>
      </c>
      <c r="D1361" s="222" t="s">
        <v>164</v>
      </c>
      <c r="E1361" s="199" t="s">
        <v>163</v>
      </c>
      <c r="F1361" s="200" t="s">
        <v>9823</v>
      </c>
      <c r="G1361" s="200" t="s">
        <v>9824</v>
      </c>
      <c r="H1361" s="200" t="s">
        <v>10413</v>
      </c>
      <c r="I1361" s="200">
        <v>45917</v>
      </c>
      <c r="J1361" s="143">
        <f t="shared" si="21"/>
        <v>45917</v>
      </c>
      <c r="K1361" s="202">
        <v>4.5</v>
      </c>
      <c r="L1361" s="284" t="s">
        <v>14287</v>
      </c>
      <c r="M1361" s="223"/>
      <c r="N1361" s="203">
        <v>7</v>
      </c>
      <c r="O1361" s="222" t="s">
        <v>968</v>
      </c>
    </row>
    <row r="1362" spans="1:15" ht="29.25" customHeight="1">
      <c r="A1362" s="221" t="s">
        <v>6334</v>
      </c>
      <c r="B1362" s="221" t="s">
        <v>5857</v>
      </c>
      <c r="C1362" s="222" t="s">
        <v>5858</v>
      </c>
      <c r="D1362" s="222" t="s">
        <v>164</v>
      </c>
      <c r="E1362" s="199" t="s">
        <v>178</v>
      </c>
      <c r="F1362" s="200"/>
      <c r="G1362" s="200"/>
      <c r="H1362" s="200"/>
      <c r="I1362" s="200">
        <v>45918</v>
      </c>
      <c r="J1362" s="143">
        <f t="shared" si="21"/>
        <v>45918</v>
      </c>
      <c r="K1362" s="202">
        <v>3</v>
      </c>
      <c r="L1362" s="284" t="s">
        <v>14291</v>
      </c>
      <c r="M1362" s="223"/>
      <c r="N1362" s="203"/>
      <c r="O1362" s="222" t="s">
        <v>326</v>
      </c>
    </row>
    <row r="1363" spans="1:15" ht="29.25" customHeight="1">
      <c r="A1363" s="221" t="s">
        <v>6334</v>
      </c>
      <c r="B1363" s="221" t="s">
        <v>5857</v>
      </c>
      <c r="C1363" s="222" t="s">
        <v>5858</v>
      </c>
      <c r="D1363" s="222" t="s">
        <v>164</v>
      </c>
      <c r="E1363" s="199" t="s">
        <v>163</v>
      </c>
      <c r="F1363" s="200" t="s">
        <v>7923</v>
      </c>
      <c r="G1363" s="200" t="s">
        <v>7924</v>
      </c>
      <c r="H1363" s="200"/>
      <c r="I1363" s="200">
        <v>45918</v>
      </c>
      <c r="J1363" s="143">
        <f t="shared" si="21"/>
        <v>45918</v>
      </c>
      <c r="K1363" s="202">
        <v>1</v>
      </c>
      <c r="L1363" s="284" t="s">
        <v>14292</v>
      </c>
      <c r="M1363" s="223"/>
      <c r="N1363" s="203"/>
      <c r="O1363" s="222" t="s">
        <v>326</v>
      </c>
    </row>
    <row r="1364" spans="1:15" ht="29.25" customHeight="1">
      <c r="A1364" s="221" t="s">
        <v>6334</v>
      </c>
      <c r="B1364" s="221" t="s">
        <v>5857</v>
      </c>
      <c r="C1364" s="222" t="s">
        <v>5858</v>
      </c>
      <c r="D1364" s="222" t="s">
        <v>164</v>
      </c>
      <c r="E1364" s="199" t="s">
        <v>171</v>
      </c>
      <c r="F1364" s="200"/>
      <c r="G1364" s="200"/>
      <c r="H1364" s="200"/>
      <c r="I1364" s="200">
        <v>45918</v>
      </c>
      <c r="J1364" s="143">
        <f t="shared" si="21"/>
        <v>45918</v>
      </c>
      <c r="K1364" s="202">
        <v>3</v>
      </c>
      <c r="L1364" s="284" t="s">
        <v>14293</v>
      </c>
      <c r="M1364" s="223"/>
      <c r="N1364" s="203"/>
      <c r="O1364" s="222" t="s">
        <v>326</v>
      </c>
    </row>
    <row r="1365" spans="1:15" ht="29.25" customHeight="1">
      <c r="A1365" s="221" t="s">
        <v>6334</v>
      </c>
      <c r="B1365" s="221" t="s">
        <v>5857</v>
      </c>
      <c r="C1365" s="222" t="s">
        <v>5858</v>
      </c>
      <c r="D1365" s="222" t="s">
        <v>164</v>
      </c>
      <c r="E1365" s="199" t="s">
        <v>163</v>
      </c>
      <c r="F1365" s="200" t="s">
        <v>9823</v>
      </c>
      <c r="G1365" s="200" t="s">
        <v>9824</v>
      </c>
      <c r="H1365" s="200" t="s">
        <v>10413</v>
      </c>
      <c r="I1365" s="200">
        <v>45918</v>
      </c>
      <c r="J1365" s="143">
        <f t="shared" si="21"/>
        <v>45918</v>
      </c>
      <c r="K1365" s="202">
        <v>1</v>
      </c>
      <c r="L1365" s="284" t="s">
        <v>14294</v>
      </c>
      <c r="M1365" s="223"/>
      <c r="N1365" s="203">
        <v>7</v>
      </c>
      <c r="O1365" s="222" t="s">
        <v>968</v>
      </c>
    </row>
    <row r="1366" spans="1:15" ht="29.25" customHeight="1">
      <c r="A1366" s="221" t="s">
        <v>6334</v>
      </c>
      <c r="B1366" s="221" t="s">
        <v>5857</v>
      </c>
      <c r="C1366" s="222" t="s">
        <v>5858</v>
      </c>
      <c r="D1366" s="222" t="s">
        <v>164</v>
      </c>
      <c r="E1366" s="199" t="s">
        <v>171</v>
      </c>
      <c r="F1366" s="200"/>
      <c r="G1366" s="200"/>
      <c r="H1366" s="200"/>
      <c r="I1366" s="200">
        <v>45919</v>
      </c>
      <c r="J1366" s="143">
        <f t="shared" si="21"/>
        <v>45919</v>
      </c>
      <c r="K1366" s="202">
        <v>2</v>
      </c>
      <c r="L1366" s="284" t="s">
        <v>14296</v>
      </c>
      <c r="M1366" s="223"/>
      <c r="N1366" s="203"/>
      <c r="O1366" s="222" t="s">
        <v>326</v>
      </c>
    </row>
    <row r="1367" spans="1:15" ht="29.25" customHeight="1">
      <c r="A1367" s="221" t="s">
        <v>6334</v>
      </c>
      <c r="B1367" s="221" t="s">
        <v>5857</v>
      </c>
      <c r="C1367" s="222" t="s">
        <v>5858</v>
      </c>
      <c r="D1367" s="222" t="s">
        <v>164</v>
      </c>
      <c r="E1367" s="199" t="s">
        <v>163</v>
      </c>
      <c r="F1367" s="200" t="s">
        <v>6337</v>
      </c>
      <c r="G1367" s="200" t="s">
        <v>6338</v>
      </c>
      <c r="H1367" s="200"/>
      <c r="I1367" s="200">
        <v>45919</v>
      </c>
      <c r="J1367" s="143">
        <f t="shared" si="21"/>
        <v>45919</v>
      </c>
      <c r="K1367" s="202">
        <v>3</v>
      </c>
      <c r="L1367" s="284" t="s">
        <v>14297</v>
      </c>
      <c r="M1367" s="223"/>
      <c r="N1367" s="203"/>
      <c r="O1367" s="222" t="s">
        <v>326</v>
      </c>
    </row>
    <row r="1368" spans="1:15" ht="29.25" customHeight="1">
      <c r="A1368" s="221" t="s">
        <v>6334</v>
      </c>
      <c r="B1368" s="221" t="s">
        <v>5857</v>
      </c>
      <c r="C1368" s="222" t="s">
        <v>5858</v>
      </c>
      <c r="D1368" s="222" t="s">
        <v>164</v>
      </c>
      <c r="E1368" s="199" t="s">
        <v>178</v>
      </c>
      <c r="F1368" s="200" t="s">
        <v>7923</v>
      </c>
      <c r="G1368" s="200" t="s">
        <v>7924</v>
      </c>
      <c r="H1368" s="200"/>
      <c r="I1368" s="200">
        <v>45919</v>
      </c>
      <c r="J1368" s="143">
        <f t="shared" si="21"/>
        <v>45919</v>
      </c>
      <c r="K1368" s="202">
        <v>1</v>
      </c>
      <c r="L1368" s="284" t="s">
        <v>14298</v>
      </c>
      <c r="M1368" s="223"/>
      <c r="N1368" s="203"/>
      <c r="O1368" s="222" t="s">
        <v>326</v>
      </c>
    </row>
    <row r="1369" spans="1:15" ht="29.25" customHeight="1">
      <c r="A1369" s="221" t="s">
        <v>6334</v>
      </c>
      <c r="B1369" s="221" t="s">
        <v>5857</v>
      </c>
      <c r="C1369" s="222" t="s">
        <v>5858</v>
      </c>
      <c r="D1369" s="222" t="s">
        <v>164</v>
      </c>
      <c r="E1369" s="199" t="s">
        <v>163</v>
      </c>
      <c r="F1369" s="200" t="s">
        <v>9823</v>
      </c>
      <c r="G1369" s="200" t="s">
        <v>9824</v>
      </c>
      <c r="H1369" s="200" t="s">
        <v>10413</v>
      </c>
      <c r="I1369" s="200">
        <v>45919</v>
      </c>
      <c r="J1369" s="143">
        <f t="shared" si="21"/>
        <v>45919</v>
      </c>
      <c r="K1369" s="202">
        <v>2</v>
      </c>
      <c r="L1369" s="284" t="s">
        <v>14295</v>
      </c>
      <c r="M1369" s="223"/>
      <c r="N1369" s="203">
        <v>7</v>
      </c>
      <c r="O1369" s="222" t="s">
        <v>968</v>
      </c>
    </row>
    <row r="1370" spans="1:15" ht="29.25" customHeight="1">
      <c r="A1370" s="221" t="s">
        <v>6334</v>
      </c>
      <c r="B1370" s="221" t="s">
        <v>5857</v>
      </c>
      <c r="C1370" s="222" t="s">
        <v>5858</v>
      </c>
      <c r="D1370" s="222" t="s">
        <v>164</v>
      </c>
      <c r="E1370" s="199" t="s">
        <v>163</v>
      </c>
      <c r="F1370" s="200" t="s">
        <v>6337</v>
      </c>
      <c r="G1370" s="200" t="s">
        <v>6338</v>
      </c>
      <c r="H1370" s="200"/>
      <c r="I1370" s="200">
        <v>45922</v>
      </c>
      <c r="J1370" s="143">
        <f t="shared" si="21"/>
        <v>45922</v>
      </c>
      <c r="K1370" s="202">
        <v>2</v>
      </c>
      <c r="L1370" s="284" t="s">
        <v>14301</v>
      </c>
      <c r="M1370" s="223"/>
      <c r="N1370" s="203"/>
      <c r="O1370" s="222" t="s">
        <v>326</v>
      </c>
    </row>
    <row r="1371" spans="1:15" ht="29.25" customHeight="1">
      <c r="A1371" s="221" t="s">
        <v>6334</v>
      </c>
      <c r="B1371" s="221" t="s">
        <v>5857</v>
      </c>
      <c r="C1371" s="222" t="s">
        <v>5858</v>
      </c>
      <c r="D1371" s="222" t="s">
        <v>164</v>
      </c>
      <c r="E1371" s="199" t="s">
        <v>163</v>
      </c>
      <c r="F1371" s="200" t="s">
        <v>7923</v>
      </c>
      <c r="G1371" s="200" t="s">
        <v>7924</v>
      </c>
      <c r="H1371" s="200"/>
      <c r="I1371" s="200">
        <v>45922</v>
      </c>
      <c r="J1371" s="143">
        <f t="shared" si="21"/>
        <v>45922</v>
      </c>
      <c r="K1371" s="202">
        <v>1</v>
      </c>
      <c r="L1371" s="284" t="s">
        <v>14299</v>
      </c>
      <c r="M1371" s="223"/>
      <c r="N1371" s="203"/>
      <c r="O1371" s="222" t="s">
        <v>326</v>
      </c>
    </row>
    <row r="1372" spans="1:15" ht="29.25" customHeight="1">
      <c r="A1372" s="221" t="s">
        <v>6334</v>
      </c>
      <c r="B1372" s="221" t="s">
        <v>5857</v>
      </c>
      <c r="C1372" s="222" t="s">
        <v>5858</v>
      </c>
      <c r="D1372" s="222" t="s">
        <v>164</v>
      </c>
      <c r="E1372" s="199" t="s">
        <v>171</v>
      </c>
      <c r="F1372" s="200"/>
      <c r="G1372" s="200"/>
      <c r="H1372" s="200"/>
      <c r="I1372" s="200">
        <v>45922</v>
      </c>
      <c r="J1372" s="143">
        <f t="shared" si="21"/>
        <v>45922</v>
      </c>
      <c r="K1372" s="202">
        <v>2</v>
      </c>
      <c r="L1372" s="284" t="s">
        <v>14300</v>
      </c>
      <c r="M1372" s="223"/>
      <c r="N1372" s="203"/>
      <c r="O1372" s="222" t="s">
        <v>326</v>
      </c>
    </row>
    <row r="1373" spans="1:15" ht="29.25" customHeight="1">
      <c r="A1373" s="221" t="s">
        <v>6334</v>
      </c>
      <c r="B1373" s="221" t="s">
        <v>5857</v>
      </c>
      <c r="C1373" s="222" t="s">
        <v>5858</v>
      </c>
      <c r="D1373" s="222" t="s">
        <v>164</v>
      </c>
      <c r="E1373" s="199" t="s">
        <v>178</v>
      </c>
      <c r="F1373" s="200"/>
      <c r="G1373" s="200"/>
      <c r="H1373" s="200"/>
      <c r="I1373" s="200">
        <v>45922</v>
      </c>
      <c r="J1373" s="143">
        <f t="shared" si="21"/>
        <v>45922</v>
      </c>
      <c r="K1373" s="202">
        <v>1.5</v>
      </c>
      <c r="L1373" s="284" t="s">
        <v>14302</v>
      </c>
      <c r="M1373" s="223"/>
      <c r="N1373" s="203"/>
      <c r="O1373" s="222" t="s">
        <v>326</v>
      </c>
    </row>
    <row r="1374" spans="1:15" ht="29.25" customHeight="1">
      <c r="A1374" s="221" t="s">
        <v>6334</v>
      </c>
      <c r="B1374" s="221" t="s">
        <v>5857</v>
      </c>
      <c r="C1374" s="222" t="s">
        <v>5858</v>
      </c>
      <c r="D1374" s="222" t="s">
        <v>164</v>
      </c>
      <c r="E1374" s="199" t="s">
        <v>163</v>
      </c>
      <c r="F1374" s="200" t="s">
        <v>9823</v>
      </c>
      <c r="G1374" s="200" t="s">
        <v>9824</v>
      </c>
      <c r="H1374" s="200" t="s">
        <v>10413</v>
      </c>
      <c r="I1374" s="200">
        <v>45922</v>
      </c>
      <c r="J1374" s="143">
        <f t="shared" si="21"/>
        <v>45922</v>
      </c>
      <c r="K1374" s="202">
        <v>1.5</v>
      </c>
      <c r="L1374" s="284" t="s">
        <v>14303</v>
      </c>
      <c r="M1374" s="223"/>
      <c r="N1374" s="203">
        <v>7</v>
      </c>
      <c r="O1374" s="222" t="s">
        <v>968</v>
      </c>
    </row>
    <row r="1375" spans="1:15" ht="29.25" customHeight="1">
      <c r="A1375" s="221" t="s">
        <v>6334</v>
      </c>
      <c r="B1375" s="221" t="s">
        <v>5857</v>
      </c>
      <c r="C1375" s="222" t="s">
        <v>5858</v>
      </c>
      <c r="D1375" s="222" t="s">
        <v>164</v>
      </c>
      <c r="E1375" s="199" t="s">
        <v>163</v>
      </c>
      <c r="F1375" s="200" t="s">
        <v>7923</v>
      </c>
      <c r="G1375" s="200" t="s">
        <v>7924</v>
      </c>
      <c r="H1375" s="200"/>
      <c r="I1375" s="200">
        <v>45923</v>
      </c>
      <c r="J1375" s="143">
        <f t="shared" si="21"/>
        <v>45923</v>
      </c>
      <c r="K1375" s="202">
        <v>0.5</v>
      </c>
      <c r="L1375" s="284" t="s">
        <v>14304</v>
      </c>
      <c r="M1375" s="223"/>
      <c r="N1375" s="203"/>
      <c r="O1375" s="222" t="s">
        <v>326</v>
      </c>
    </row>
    <row r="1376" spans="1:15" ht="29.25" customHeight="1">
      <c r="A1376" s="221" t="s">
        <v>6334</v>
      </c>
      <c r="B1376" s="221" t="s">
        <v>5857</v>
      </c>
      <c r="C1376" s="222" t="s">
        <v>5858</v>
      </c>
      <c r="D1376" s="222" t="s">
        <v>164</v>
      </c>
      <c r="E1376" s="199" t="s">
        <v>171</v>
      </c>
      <c r="F1376" s="200"/>
      <c r="G1376" s="200"/>
      <c r="H1376" s="200"/>
      <c r="I1376" s="200">
        <v>45923</v>
      </c>
      <c r="J1376" s="143">
        <f t="shared" si="21"/>
        <v>45923</v>
      </c>
      <c r="K1376" s="202">
        <v>2.5</v>
      </c>
      <c r="L1376" s="284" t="s">
        <v>14305</v>
      </c>
      <c r="M1376" s="223"/>
      <c r="N1376" s="203"/>
      <c r="O1376" s="222" t="s">
        <v>326</v>
      </c>
    </row>
    <row r="1377" spans="1:15" ht="29.25" customHeight="1">
      <c r="A1377" s="221" t="s">
        <v>6334</v>
      </c>
      <c r="B1377" s="221" t="s">
        <v>5857</v>
      </c>
      <c r="C1377" s="222" t="s">
        <v>5858</v>
      </c>
      <c r="D1377" s="222" t="s">
        <v>164</v>
      </c>
      <c r="E1377" s="199" t="s">
        <v>163</v>
      </c>
      <c r="F1377" s="200" t="s">
        <v>9823</v>
      </c>
      <c r="G1377" s="200" t="s">
        <v>9824</v>
      </c>
      <c r="H1377" s="200"/>
      <c r="I1377" s="200">
        <v>45923</v>
      </c>
      <c r="J1377" s="143">
        <f t="shared" si="21"/>
        <v>45923</v>
      </c>
      <c r="K1377" s="202">
        <v>4</v>
      </c>
      <c r="L1377" s="284" t="s">
        <v>14306</v>
      </c>
      <c r="M1377" s="223"/>
      <c r="N1377" s="203"/>
      <c r="O1377" s="222" t="s">
        <v>326</v>
      </c>
    </row>
    <row r="1378" spans="1:15" ht="29.25" customHeight="1">
      <c r="A1378" s="221" t="s">
        <v>6334</v>
      </c>
      <c r="B1378" s="221" t="s">
        <v>5857</v>
      </c>
      <c r="C1378" s="222" t="s">
        <v>5858</v>
      </c>
      <c r="D1378" s="222" t="s">
        <v>164</v>
      </c>
      <c r="E1378" s="199" t="s">
        <v>163</v>
      </c>
      <c r="F1378" s="200" t="s">
        <v>6337</v>
      </c>
      <c r="G1378" s="200" t="s">
        <v>6338</v>
      </c>
      <c r="H1378" s="200"/>
      <c r="I1378" s="200">
        <v>45923</v>
      </c>
      <c r="J1378" s="143">
        <f t="shared" si="21"/>
        <v>45923</v>
      </c>
      <c r="K1378" s="202">
        <v>1</v>
      </c>
      <c r="L1378" s="284" t="s">
        <v>14307</v>
      </c>
      <c r="M1378" s="223"/>
      <c r="N1378" s="203"/>
      <c r="O1378" s="222" t="s">
        <v>326</v>
      </c>
    </row>
    <row r="1379" spans="1:15" ht="29.25" customHeight="1">
      <c r="A1379" s="221" t="s">
        <v>6334</v>
      </c>
      <c r="B1379" s="221" t="s">
        <v>5857</v>
      </c>
      <c r="C1379" s="222" t="s">
        <v>5858</v>
      </c>
      <c r="D1379" s="222" t="s">
        <v>164</v>
      </c>
      <c r="E1379" s="199" t="s">
        <v>163</v>
      </c>
      <c r="F1379" s="200" t="s">
        <v>7923</v>
      </c>
      <c r="G1379" s="200" t="s">
        <v>7924</v>
      </c>
      <c r="H1379" s="200"/>
      <c r="I1379" s="200">
        <v>45924</v>
      </c>
      <c r="J1379" s="143">
        <f t="shared" si="21"/>
        <v>45924</v>
      </c>
      <c r="K1379" s="202">
        <v>1</v>
      </c>
      <c r="L1379" s="284" t="s">
        <v>14308</v>
      </c>
      <c r="M1379" s="223"/>
      <c r="N1379" s="203"/>
      <c r="O1379" s="222" t="s">
        <v>326</v>
      </c>
    </row>
    <row r="1380" spans="1:15" ht="29.25" customHeight="1">
      <c r="A1380" s="221" t="s">
        <v>6334</v>
      </c>
      <c r="B1380" s="221" t="s">
        <v>5857</v>
      </c>
      <c r="C1380" s="222" t="s">
        <v>5858</v>
      </c>
      <c r="D1380" s="222" t="s">
        <v>164</v>
      </c>
      <c r="E1380" s="199" t="s">
        <v>171</v>
      </c>
      <c r="F1380" s="200"/>
      <c r="G1380" s="200"/>
      <c r="H1380" s="200"/>
      <c r="I1380" s="200">
        <v>45924</v>
      </c>
      <c r="J1380" s="143">
        <f t="shared" si="21"/>
        <v>45924</v>
      </c>
      <c r="K1380" s="202">
        <v>3</v>
      </c>
      <c r="L1380" s="284" t="s">
        <v>14309</v>
      </c>
      <c r="M1380" s="223"/>
      <c r="N1380" s="203"/>
      <c r="O1380" s="222" t="s">
        <v>326</v>
      </c>
    </row>
    <row r="1381" spans="1:15" ht="29.25" customHeight="1">
      <c r="A1381" s="221" t="s">
        <v>6334</v>
      </c>
      <c r="B1381" s="221" t="s">
        <v>5857</v>
      </c>
      <c r="C1381" s="222" t="s">
        <v>5858</v>
      </c>
      <c r="D1381" s="222" t="s">
        <v>164</v>
      </c>
      <c r="E1381" s="199" t="s">
        <v>163</v>
      </c>
      <c r="F1381" s="200" t="s">
        <v>6337</v>
      </c>
      <c r="G1381" s="200" t="s">
        <v>6338</v>
      </c>
      <c r="H1381" s="200"/>
      <c r="I1381" s="200">
        <v>45924</v>
      </c>
      <c r="J1381" s="143">
        <f t="shared" si="21"/>
        <v>45924</v>
      </c>
      <c r="K1381" s="202">
        <v>2</v>
      </c>
      <c r="L1381" s="284" t="s">
        <v>14311</v>
      </c>
      <c r="M1381" s="223"/>
      <c r="N1381" s="203"/>
      <c r="O1381" s="222" t="s">
        <v>326</v>
      </c>
    </row>
    <row r="1382" spans="1:15" ht="29.25" customHeight="1">
      <c r="A1382" s="221" t="s">
        <v>6334</v>
      </c>
      <c r="B1382" s="221" t="s">
        <v>5857</v>
      </c>
      <c r="C1382" s="222" t="s">
        <v>5858</v>
      </c>
      <c r="D1382" s="222" t="s">
        <v>164</v>
      </c>
      <c r="E1382" s="199" t="s">
        <v>163</v>
      </c>
      <c r="F1382" s="200" t="s">
        <v>9823</v>
      </c>
      <c r="G1382" s="200" t="s">
        <v>9824</v>
      </c>
      <c r="H1382" s="200" t="s">
        <v>10413</v>
      </c>
      <c r="I1382" s="200">
        <v>45924</v>
      </c>
      <c r="J1382" s="143">
        <f t="shared" si="21"/>
        <v>45924</v>
      </c>
      <c r="K1382" s="202">
        <v>2</v>
      </c>
      <c r="L1382" s="284" t="s">
        <v>14310</v>
      </c>
      <c r="M1382" s="223"/>
      <c r="N1382" s="203">
        <v>7</v>
      </c>
      <c r="O1382" s="222" t="s">
        <v>968</v>
      </c>
    </row>
    <row r="1383" spans="1:15" ht="29.25" customHeight="1">
      <c r="A1383" s="221" t="s">
        <v>6334</v>
      </c>
      <c r="B1383" s="221" t="s">
        <v>5857</v>
      </c>
      <c r="C1383" s="222" t="s">
        <v>5858</v>
      </c>
      <c r="D1383" s="222" t="s">
        <v>164</v>
      </c>
      <c r="E1383" s="199" t="s">
        <v>163</v>
      </c>
      <c r="F1383" s="200" t="s">
        <v>7923</v>
      </c>
      <c r="G1383" s="200" t="s">
        <v>7924</v>
      </c>
      <c r="H1383" s="200"/>
      <c r="I1383" s="200">
        <v>45925</v>
      </c>
      <c r="J1383" s="143">
        <f t="shared" si="21"/>
        <v>45925</v>
      </c>
      <c r="K1383" s="202">
        <v>1</v>
      </c>
      <c r="L1383" s="284" t="s">
        <v>14312</v>
      </c>
      <c r="M1383" s="223"/>
      <c r="N1383" s="203"/>
      <c r="O1383" s="222" t="s">
        <v>326</v>
      </c>
    </row>
    <row r="1384" spans="1:15" ht="29.25" customHeight="1">
      <c r="A1384" s="221" t="s">
        <v>6334</v>
      </c>
      <c r="B1384" s="221" t="s">
        <v>5857</v>
      </c>
      <c r="C1384" s="222" t="s">
        <v>5858</v>
      </c>
      <c r="D1384" s="222" t="s">
        <v>164</v>
      </c>
      <c r="E1384" s="199" t="s">
        <v>171</v>
      </c>
      <c r="F1384" s="200"/>
      <c r="G1384" s="200"/>
      <c r="H1384" s="200"/>
      <c r="I1384" s="200">
        <v>45925</v>
      </c>
      <c r="J1384" s="143">
        <f t="shared" si="21"/>
        <v>45925</v>
      </c>
      <c r="K1384" s="202">
        <v>4</v>
      </c>
      <c r="L1384" s="284" t="s">
        <v>14314</v>
      </c>
      <c r="M1384" s="223"/>
      <c r="N1384" s="203"/>
      <c r="O1384" s="222" t="s">
        <v>326</v>
      </c>
    </row>
    <row r="1385" spans="1:15" ht="29.25" customHeight="1">
      <c r="A1385" s="221" t="s">
        <v>6334</v>
      </c>
      <c r="B1385" s="221" t="s">
        <v>5857</v>
      </c>
      <c r="C1385" s="222" t="s">
        <v>5858</v>
      </c>
      <c r="D1385" s="222" t="s">
        <v>164</v>
      </c>
      <c r="E1385" s="199" t="s">
        <v>163</v>
      </c>
      <c r="F1385" s="200" t="s">
        <v>6337</v>
      </c>
      <c r="G1385" s="200" t="s">
        <v>6338</v>
      </c>
      <c r="H1385" s="200"/>
      <c r="I1385" s="200">
        <v>45925</v>
      </c>
      <c r="J1385" s="143">
        <f t="shared" si="21"/>
        <v>45925</v>
      </c>
      <c r="K1385" s="202">
        <v>1</v>
      </c>
      <c r="L1385" s="284" t="s">
        <v>14315</v>
      </c>
      <c r="M1385" s="223"/>
      <c r="N1385" s="203"/>
      <c r="O1385" s="222" t="s">
        <v>326</v>
      </c>
    </row>
    <row r="1386" spans="1:15" ht="29.25" customHeight="1">
      <c r="A1386" s="221" t="s">
        <v>6334</v>
      </c>
      <c r="B1386" s="221" t="s">
        <v>5857</v>
      </c>
      <c r="C1386" s="222" t="s">
        <v>5858</v>
      </c>
      <c r="D1386" s="222" t="s">
        <v>164</v>
      </c>
      <c r="E1386" s="199" t="s">
        <v>163</v>
      </c>
      <c r="F1386" s="200" t="s">
        <v>9823</v>
      </c>
      <c r="G1386" s="200" t="s">
        <v>9824</v>
      </c>
      <c r="H1386" s="200" t="s">
        <v>10413</v>
      </c>
      <c r="I1386" s="200">
        <v>45925</v>
      </c>
      <c r="J1386" s="143">
        <f t="shared" si="21"/>
        <v>45925</v>
      </c>
      <c r="K1386" s="202">
        <v>2</v>
      </c>
      <c r="L1386" s="284" t="s">
        <v>14313</v>
      </c>
      <c r="M1386" s="223"/>
      <c r="N1386" s="203">
        <v>7</v>
      </c>
      <c r="O1386" s="222" t="s">
        <v>968</v>
      </c>
    </row>
    <row r="1387" spans="1:15" ht="29.25" customHeight="1">
      <c r="A1387" s="221" t="s">
        <v>6334</v>
      </c>
      <c r="B1387" s="221" t="s">
        <v>5857</v>
      </c>
      <c r="C1387" s="222" t="s">
        <v>5858</v>
      </c>
      <c r="D1387" s="222" t="s">
        <v>164</v>
      </c>
      <c r="E1387" s="199" t="s">
        <v>171</v>
      </c>
      <c r="F1387" s="200"/>
      <c r="G1387" s="200"/>
      <c r="H1387" s="200"/>
      <c r="I1387" s="200">
        <v>45926</v>
      </c>
      <c r="J1387" s="143">
        <f t="shared" si="21"/>
        <v>45926</v>
      </c>
      <c r="K1387" s="202">
        <v>3</v>
      </c>
      <c r="L1387" s="284" t="s">
        <v>14316</v>
      </c>
      <c r="M1387" s="223"/>
      <c r="N1387" s="203"/>
      <c r="O1387" s="222" t="s">
        <v>326</v>
      </c>
    </row>
    <row r="1388" spans="1:15" ht="29.25" customHeight="1">
      <c r="A1388" s="221" t="s">
        <v>6334</v>
      </c>
      <c r="B1388" s="221" t="s">
        <v>5857</v>
      </c>
      <c r="C1388" s="222" t="s">
        <v>5858</v>
      </c>
      <c r="D1388" s="222" t="s">
        <v>164</v>
      </c>
      <c r="E1388" s="199" t="s">
        <v>171</v>
      </c>
      <c r="F1388" s="200"/>
      <c r="G1388" s="200"/>
      <c r="H1388" s="200"/>
      <c r="I1388" s="200">
        <v>45926</v>
      </c>
      <c r="J1388" s="143">
        <f t="shared" si="21"/>
        <v>45926</v>
      </c>
      <c r="K1388" s="202">
        <v>3</v>
      </c>
      <c r="L1388" s="284" t="s">
        <v>14317</v>
      </c>
      <c r="M1388" s="223"/>
      <c r="N1388" s="203"/>
      <c r="O1388" s="222" t="s">
        <v>326</v>
      </c>
    </row>
    <row r="1389" spans="1:15" ht="29.25" customHeight="1">
      <c r="A1389" s="221" t="s">
        <v>6334</v>
      </c>
      <c r="B1389" s="221" t="s">
        <v>5857</v>
      </c>
      <c r="C1389" s="222" t="s">
        <v>5858</v>
      </c>
      <c r="D1389" s="222" t="s">
        <v>164</v>
      </c>
      <c r="E1389" s="199" t="s">
        <v>163</v>
      </c>
      <c r="F1389" s="200" t="s">
        <v>6337</v>
      </c>
      <c r="G1389" s="200" t="s">
        <v>6338</v>
      </c>
      <c r="H1389" s="200"/>
      <c r="I1389" s="200">
        <v>45926</v>
      </c>
      <c r="J1389" s="143">
        <f t="shared" si="21"/>
        <v>45926</v>
      </c>
      <c r="K1389" s="202">
        <v>2</v>
      </c>
      <c r="L1389" s="284" t="s">
        <v>14318</v>
      </c>
      <c r="M1389" s="223"/>
      <c r="N1389" s="203"/>
      <c r="O1389" s="222" t="s">
        <v>326</v>
      </c>
    </row>
    <row r="1390" spans="1:15" ht="29.25" customHeight="1">
      <c r="A1390" s="221" t="s">
        <v>6334</v>
      </c>
      <c r="B1390" s="221" t="s">
        <v>5857</v>
      </c>
      <c r="C1390" s="222" t="s">
        <v>5858</v>
      </c>
      <c r="D1390" s="222" t="s">
        <v>164</v>
      </c>
      <c r="E1390" s="199" t="s">
        <v>165</v>
      </c>
      <c r="F1390" s="200"/>
      <c r="G1390" s="200"/>
      <c r="H1390" s="200"/>
      <c r="I1390" s="200">
        <v>45929</v>
      </c>
      <c r="J1390" s="143">
        <f t="shared" si="21"/>
        <v>45929</v>
      </c>
      <c r="K1390" s="202">
        <v>8</v>
      </c>
      <c r="L1390" s="285" t="s">
        <v>11800</v>
      </c>
      <c r="M1390" s="223"/>
      <c r="N1390" s="203"/>
      <c r="O1390" s="222" t="s">
        <v>326</v>
      </c>
    </row>
    <row r="1391" spans="1:15" ht="29.25" customHeight="1">
      <c r="A1391" s="221" t="s">
        <v>6334</v>
      </c>
      <c r="B1391" s="221" t="s">
        <v>5857</v>
      </c>
      <c r="C1391" s="222" t="s">
        <v>5858</v>
      </c>
      <c r="D1391" s="222" t="s">
        <v>164</v>
      </c>
      <c r="E1391" s="199" t="s">
        <v>171</v>
      </c>
      <c r="F1391" s="200"/>
      <c r="G1391" s="200"/>
      <c r="H1391" s="200"/>
      <c r="I1391" s="200">
        <v>45930</v>
      </c>
      <c r="J1391" s="143">
        <f t="shared" si="21"/>
        <v>45930</v>
      </c>
      <c r="K1391" s="202">
        <v>4</v>
      </c>
      <c r="L1391" s="284" t="s">
        <v>14319</v>
      </c>
      <c r="M1391" s="223"/>
      <c r="N1391" s="203"/>
      <c r="O1391" s="222" t="s">
        <v>326</v>
      </c>
    </row>
    <row r="1392" spans="1:15" ht="29.25" customHeight="1">
      <c r="A1392" s="221" t="s">
        <v>6334</v>
      </c>
      <c r="B1392" s="221" t="s">
        <v>5857</v>
      </c>
      <c r="C1392" s="222" t="s">
        <v>5858</v>
      </c>
      <c r="D1392" s="222" t="s">
        <v>164</v>
      </c>
      <c r="E1392" s="199" t="s">
        <v>163</v>
      </c>
      <c r="F1392" s="200" t="s">
        <v>6337</v>
      </c>
      <c r="G1392" s="200" t="s">
        <v>6338</v>
      </c>
      <c r="H1392" s="200"/>
      <c r="I1392" s="200">
        <v>45930</v>
      </c>
      <c r="J1392" s="143">
        <f t="shared" si="21"/>
        <v>45930</v>
      </c>
      <c r="K1392" s="202">
        <v>2</v>
      </c>
      <c r="L1392" s="284" t="s">
        <v>14320</v>
      </c>
      <c r="M1392" s="223"/>
      <c r="N1392" s="203"/>
      <c r="O1392" s="222" t="s">
        <v>326</v>
      </c>
    </row>
    <row r="1393" spans="1:15" ht="29.25" customHeight="1">
      <c r="A1393" s="221" t="s">
        <v>6334</v>
      </c>
      <c r="B1393" s="221" t="s">
        <v>5857</v>
      </c>
      <c r="C1393" s="222" t="s">
        <v>5858</v>
      </c>
      <c r="D1393" s="222" t="s">
        <v>164</v>
      </c>
      <c r="E1393" s="199" t="s">
        <v>171</v>
      </c>
      <c r="F1393" s="200"/>
      <c r="G1393" s="200"/>
      <c r="H1393" s="200"/>
      <c r="I1393" s="200">
        <v>45930</v>
      </c>
      <c r="J1393" s="143">
        <f t="shared" si="21"/>
        <v>45930</v>
      </c>
      <c r="K1393" s="202">
        <v>1</v>
      </c>
      <c r="L1393" s="284" t="s">
        <v>14321</v>
      </c>
      <c r="M1393" s="223"/>
      <c r="N1393" s="203"/>
      <c r="O1393" s="222" t="s">
        <v>326</v>
      </c>
    </row>
    <row r="1394" spans="1:15" ht="29.25" customHeight="1">
      <c r="A1394" s="221" t="s">
        <v>6334</v>
      </c>
      <c r="B1394" s="221" t="s">
        <v>5857</v>
      </c>
      <c r="C1394" s="222" t="s">
        <v>5858</v>
      </c>
      <c r="D1394" s="222" t="s">
        <v>164</v>
      </c>
      <c r="E1394" s="199" t="s">
        <v>163</v>
      </c>
      <c r="F1394" s="200" t="s">
        <v>7923</v>
      </c>
      <c r="G1394" s="200" t="s">
        <v>7924</v>
      </c>
      <c r="H1394" s="200"/>
      <c r="I1394" s="200">
        <v>45930</v>
      </c>
      <c r="J1394" s="143">
        <f t="shared" si="21"/>
        <v>45930</v>
      </c>
      <c r="K1394" s="202">
        <v>1</v>
      </c>
      <c r="L1394" s="284" t="s">
        <v>14322</v>
      </c>
      <c r="M1394" s="223"/>
      <c r="N1394" s="203"/>
      <c r="O1394" s="222" t="s">
        <v>326</v>
      </c>
    </row>
    <row r="1395" spans="1:15" ht="29.25" customHeight="1">
      <c r="A1395" s="221" t="s">
        <v>6334</v>
      </c>
      <c r="B1395" s="221" t="s">
        <v>5857</v>
      </c>
      <c r="C1395" s="222" t="s">
        <v>5858</v>
      </c>
      <c r="D1395" s="222" t="s">
        <v>164</v>
      </c>
      <c r="E1395" s="199" t="s">
        <v>177</v>
      </c>
      <c r="F1395" s="200"/>
      <c r="G1395" s="200"/>
      <c r="H1395" s="200"/>
      <c r="I1395" s="200">
        <v>45931</v>
      </c>
      <c r="J1395" s="143">
        <f t="shared" si="21"/>
        <v>45931</v>
      </c>
      <c r="K1395" s="202">
        <v>7.5</v>
      </c>
      <c r="L1395" s="284" t="s">
        <v>14323</v>
      </c>
      <c r="M1395" s="223"/>
      <c r="N1395" s="203"/>
      <c r="O1395" s="222" t="s">
        <v>326</v>
      </c>
    </row>
    <row r="1396" spans="1:15" ht="29.25" customHeight="1">
      <c r="A1396" s="221" t="s">
        <v>6334</v>
      </c>
      <c r="B1396" s="221" t="s">
        <v>5857</v>
      </c>
      <c r="C1396" s="222" t="s">
        <v>5858</v>
      </c>
      <c r="D1396" s="222" t="s">
        <v>164</v>
      </c>
      <c r="E1396" s="199" t="s">
        <v>171</v>
      </c>
      <c r="F1396" s="200"/>
      <c r="G1396" s="200"/>
      <c r="H1396" s="200"/>
      <c r="I1396" s="200">
        <v>45931</v>
      </c>
      <c r="J1396" s="143">
        <f t="shared" si="21"/>
        <v>45931</v>
      </c>
      <c r="K1396" s="202">
        <v>0.5</v>
      </c>
      <c r="L1396" s="284" t="s">
        <v>14324</v>
      </c>
      <c r="M1396" s="223"/>
      <c r="N1396" s="203"/>
      <c r="O1396" s="222" t="s">
        <v>326</v>
      </c>
    </row>
    <row r="1397" spans="1:15" ht="29.25" customHeight="1">
      <c r="A1397" s="221" t="s">
        <v>6334</v>
      </c>
      <c r="B1397" s="221" t="s">
        <v>5857</v>
      </c>
      <c r="C1397" s="222" t="s">
        <v>5858</v>
      </c>
      <c r="D1397" s="222" t="s">
        <v>164</v>
      </c>
      <c r="E1397" s="199" t="s">
        <v>171</v>
      </c>
      <c r="F1397" s="200"/>
      <c r="G1397" s="200"/>
      <c r="H1397" s="200"/>
      <c r="I1397" s="200">
        <v>45932</v>
      </c>
      <c r="J1397" s="143">
        <f t="shared" si="21"/>
        <v>45932</v>
      </c>
      <c r="K1397" s="202">
        <v>1</v>
      </c>
      <c r="L1397" s="284" t="s">
        <v>14325</v>
      </c>
      <c r="M1397" s="223"/>
      <c r="N1397" s="203"/>
      <c r="O1397" s="222" t="s">
        <v>326</v>
      </c>
    </row>
    <row r="1398" spans="1:15" ht="29.25" customHeight="1">
      <c r="A1398" s="221" t="s">
        <v>6334</v>
      </c>
      <c r="B1398" s="221" t="s">
        <v>5857</v>
      </c>
      <c r="C1398" s="222" t="s">
        <v>5858</v>
      </c>
      <c r="D1398" s="222" t="s">
        <v>164</v>
      </c>
      <c r="E1398" s="199" t="s">
        <v>171</v>
      </c>
      <c r="F1398" s="200"/>
      <c r="G1398" s="200"/>
      <c r="H1398" s="200"/>
      <c r="I1398" s="200">
        <v>45932</v>
      </c>
      <c r="J1398" s="143">
        <f t="shared" si="21"/>
        <v>45932</v>
      </c>
      <c r="K1398" s="202">
        <v>1</v>
      </c>
      <c r="L1398" s="284" t="s">
        <v>14326</v>
      </c>
      <c r="M1398" s="223"/>
      <c r="N1398" s="203"/>
      <c r="O1398" s="222" t="s">
        <v>326</v>
      </c>
    </row>
    <row r="1399" spans="1:15" ht="29.25" customHeight="1">
      <c r="A1399" s="221" t="s">
        <v>6334</v>
      </c>
      <c r="B1399" s="221" t="s">
        <v>5857</v>
      </c>
      <c r="C1399" s="222" t="s">
        <v>5858</v>
      </c>
      <c r="D1399" s="222" t="s">
        <v>164</v>
      </c>
      <c r="E1399" s="199" t="s">
        <v>171</v>
      </c>
      <c r="F1399" s="200"/>
      <c r="G1399" s="200"/>
      <c r="H1399" s="200"/>
      <c r="I1399" s="200">
        <v>45932</v>
      </c>
      <c r="J1399" s="143">
        <f t="shared" si="21"/>
        <v>45932</v>
      </c>
      <c r="K1399" s="202">
        <v>6</v>
      </c>
      <c r="L1399" s="284" t="s">
        <v>14327</v>
      </c>
      <c r="M1399" s="223"/>
      <c r="N1399" s="203"/>
      <c r="O1399" s="222" t="s">
        <v>326</v>
      </c>
    </row>
    <row r="1400" spans="1:15" ht="29.25" customHeight="1">
      <c r="A1400" s="221" t="s">
        <v>6334</v>
      </c>
      <c r="B1400" s="221" t="s">
        <v>5857</v>
      </c>
      <c r="C1400" s="222" t="s">
        <v>5858</v>
      </c>
      <c r="D1400" s="222" t="s">
        <v>164</v>
      </c>
      <c r="E1400" s="199" t="s">
        <v>171</v>
      </c>
      <c r="F1400" s="200"/>
      <c r="G1400" s="200"/>
      <c r="H1400" s="200"/>
      <c r="I1400" s="200">
        <v>45933</v>
      </c>
      <c r="J1400" s="143">
        <f t="shared" si="21"/>
        <v>45933</v>
      </c>
      <c r="K1400" s="202">
        <v>4</v>
      </c>
      <c r="L1400" s="284" t="s">
        <v>14328</v>
      </c>
      <c r="M1400" s="223"/>
      <c r="N1400" s="203"/>
      <c r="O1400" s="222" t="s">
        <v>326</v>
      </c>
    </row>
    <row r="1401" spans="1:15" ht="29.25" customHeight="1">
      <c r="A1401" s="221" t="s">
        <v>6334</v>
      </c>
      <c r="B1401" s="221" t="s">
        <v>5857</v>
      </c>
      <c r="C1401" s="222" t="s">
        <v>5858</v>
      </c>
      <c r="D1401" s="222" t="s">
        <v>164</v>
      </c>
      <c r="E1401" s="199" t="s">
        <v>171</v>
      </c>
      <c r="F1401" s="200"/>
      <c r="G1401" s="200"/>
      <c r="H1401" s="200"/>
      <c r="I1401" s="200">
        <v>45933</v>
      </c>
      <c r="J1401" s="143">
        <f t="shared" si="21"/>
        <v>45933</v>
      </c>
      <c r="K1401" s="202">
        <v>4</v>
      </c>
      <c r="L1401" s="284" t="s">
        <v>14329</v>
      </c>
      <c r="M1401" s="223"/>
      <c r="N1401" s="203"/>
      <c r="O1401" s="222" t="s">
        <v>326</v>
      </c>
    </row>
    <row r="1402" spans="1:15" ht="29.25" customHeight="1">
      <c r="A1402" s="221" t="s">
        <v>6334</v>
      </c>
      <c r="B1402" s="221" t="s">
        <v>5857</v>
      </c>
      <c r="C1402" s="222" t="s">
        <v>5858</v>
      </c>
      <c r="D1402" s="222" t="s">
        <v>164</v>
      </c>
      <c r="E1402" s="199" t="s">
        <v>165</v>
      </c>
      <c r="F1402" s="200"/>
      <c r="G1402" s="200"/>
      <c r="H1402" s="200"/>
      <c r="I1402" s="200">
        <v>45936</v>
      </c>
      <c r="J1402" s="143">
        <f t="shared" si="21"/>
        <v>45936</v>
      </c>
      <c r="K1402" s="202">
        <v>8</v>
      </c>
      <c r="L1402" s="284" t="s">
        <v>2815</v>
      </c>
      <c r="M1402" s="223"/>
      <c r="N1402" s="203"/>
      <c r="O1402" s="222" t="s">
        <v>326</v>
      </c>
    </row>
    <row r="1403" spans="1:15" ht="29.25" customHeight="1">
      <c r="A1403" s="221" t="s">
        <v>6334</v>
      </c>
      <c r="B1403" s="221" t="s">
        <v>5857</v>
      </c>
      <c r="C1403" s="222" t="s">
        <v>5858</v>
      </c>
      <c r="D1403" s="222" t="s">
        <v>164</v>
      </c>
      <c r="E1403" s="199" t="s">
        <v>171</v>
      </c>
      <c r="F1403" s="200"/>
      <c r="G1403" s="200"/>
      <c r="H1403" s="200"/>
      <c r="I1403" s="200">
        <v>45937</v>
      </c>
      <c r="J1403" s="143">
        <f t="shared" si="21"/>
        <v>45937</v>
      </c>
      <c r="K1403" s="202">
        <v>2</v>
      </c>
      <c r="L1403" s="284" t="s">
        <v>14330</v>
      </c>
      <c r="M1403" s="223"/>
      <c r="N1403" s="203"/>
      <c r="O1403" s="222" t="s">
        <v>326</v>
      </c>
    </row>
    <row r="1404" spans="1:15" ht="29.25" customHeight="1">
      <c r="A1404" s="221" t="s">
        <v>6334</v>
      </c>
      <c r="B1404" s="221" t="s">
        <v>5857</v>
      </c>
      <c r="C1404" s="222" t="s">
        <v>5858</v>
      </c>
      <c r="D1404" s="222" t="s">
        <v>164</v>
      </c>
      <c r="E1404" s="199" t="s">
        <v>171</v>
      </c>
      <c r="F1404" s="200"/>
      <c r="G1404" s="200"/>
      <c r="H1404" s="200"/>
      <c r="I1404" s="200">
        <v>45937</v>
      </c>
      <c r="J1404" s="143">
        <f t="shared" si="21"/>
        <v>45937</v>
      </c>
      <c r="K1404" s="202">
        <v>3</v>
      </c>
      <c r="L1404" s="284" t="s">
        <v>14331</v>
      </c>
      <c r="M1404" s="223"/>
      <c r="N1404" s="203"/>
      <c r="O1404" s="222" t="s">
        <v>326</v>
      </c>
    </row>
    <row r="1405" spans="1:15" ht="29.25" customHeight="1">
      <c r="A1405" s="221" t="s">
        <v>6334</v>
      </c>
      <c r="B1405" s="221" t="s">
        <v>5857</v>
      </c>
      <c r="C1405" s="222" t="s">
        <v>5858</v>
      </c>
      <c r="D1405" s="222" t="s">
        <v>164</v>
      </c>
      <c r="E1405" s="199" t="s">
        <v>163</v>
      </c>
      <c r="F1405" s="200" t="s">
        <v>6337</v>
      </c>
      <c r="G1405" s="200" t="s">
        <v>6338</v>
      </c>
      <c r="H1405" s="200" t="s">
        <v>9294</v>
      </c>
      <c r="I1405" s="200">
        <v>45937</v>
      </c>
      <c r="J1405" s="143">
        <f t="shared" si="21"/>
        <v>45937</v>
      </c>
      <c r="K1405" s="202">
        <v>3</v>
      </c>
      <c r="L1405" s="284" t="s">
        <v>14332</v>
      </c>
      <c r="M1405" s="223"/>
      <c r="N1405" s="203">
        <v>1.28125</v>
      </c>
      <c r="O1405" s="222" t="s">
        <v>942</v>
      </c>
    </row>
    <row r="1406" spans="1:15" ht="29.25" customHeight="1">
      <c r="A1406" s="221" t="s">
        <v>6334</v>
      </c>
      <c r="B1406" s="221" t="s">
        <v>5857</v>
      </c>
      <c r="C1406" s="222" t="s">
        <v>5858</v>
      </c>
      <c r="D1406" s="222" t="s">
        <v>164</v>
      </c>
      <c r="E1406" s="199" t="s">
        <v>171</v>
      </c>
      <c r="F1406" s="200"/>
      <c r="G1406" s="200"/>
      <c r="H1406" s="200"/>
      <c r="I1406" s="200">
        <v>45938</v>
      </c>
      <c r="J1406" s="143">
        <f t="shared" si="21"/>
        <v>45938</v>
      </c>
      <c r="K1406" s="202">
        <v>2</v>
      </c>
      <c r="L1406" s="284" t="s">
        <v>14334</v>
      </c>
      <c r="M1406" s="223"/>
      <c r="N1406" s="203"/>
      <c r="O1406" s="222" t="s">
        <v>326</v>
      </c>
    </row>
    <row r="1407" spans="1:15" ht="29.25" customHeight="1">
      <c r="A1407" s="221" t="s">
        <v>6334</v>
      </c>
      <c r="B1407" s="221" t="s">
        <v>5857</v>
      </c>
      <c r="C1407" s="222" t="s">
        <v>5858</v>
      </c>
      <c r="D1407" s="222" t="s">
        <v>164</v>
      </c>
      <c r="E1407" s="199" t="s">
        <v>178</v>
      </c>
      <c r="F1407" s="200"/>
      <c r="G1407" s="200"/>
      <c r="H1407" s="200"/>
      <c r="I1407" s="200">
        <v>45938</v>
      </c>
      <c r="J1407" s="143">
        <f t="shared" si="21"/>
        <v>45938</v>
      </c>
      <c r="K1407" s="202">
        <v>3</v>
      </c>
      <c r="L1407" s="284" t="s">
        <v>14335</v>
      </c>
      <c r="M1407" s="223"/>
      <c r="N1407" s="203"/>
      <c r="O1407" s="222" t="s">
        <v>326</v>
      </c>
    </row>
    <row r="1408" spans="1:15" ht="29.25" customHeight="1">
      <c r="A1408" s="221" t="s">
        <v>6334</v>
      </c>
      <c r="B1408" s="221" t="s">
        <v>5857</v>
      </c>
      <c r="C1408" s="222" t="s">
        <v>5858</v>
      </c>
      <c r="D1408" s="222" t="s">
        <v>164</v>
      </c>
      <c r="E1408" s="199" t="s">
        <v>163</v>
      </c>
      <c r="F1408" s="200" t="s">
        <v>6337</v>
      </c>
      <c r="G1408" s="200" t="s">
        <v>6338</v>
      </c>
      <c r="H1408" s="200" t="s">
        <v>9294</v>
      </c>
      <c r="I1408" s="200">
        <v>45938</v>
      </c>
      <c r="J1408" s="143">
        <f t="shared" si="21"/>
        <v>45938</v>
      </c>
      <c r="K1408" s="202">
        <v>3</v>
      </c>
      <c r="L1408" s="284" t="s">
        <v>14333</v>
      </c>
      <c r="M1408" s="223"/>
      <c r="N1408" s="203">
        <v>1.28125</v>
      </c>
      <c r="O1408" s="222" t="s">
        <v>942</v>
      </c>
    </row>
    <row r="1409" spans="1:15" ht="29.25" customHeight="1">
      <c r="A1409" s="221" t="s">
        <v>6334</v>
      </c>
      <c r="B1409" s="221" t="s">
        <v>5857</v>
      </c>
      <c r="C1409" s="222" t="s">
        <v>5858</v>
      </c>
      <c r="D1409" s="222" t="s">
        <v>164</v>
      </c>
      <c r="E1409" s="199" t="s">
        <v>171</v>
      </c>
      <c r="F1409" s="200"/>
      <c r="G1409" s="200"/>
      <c r="H1409" s="200"/>
      <c r="I1409" s="200">
        <v>45939</v>
      </c>
      <c r="J1409" s="143">
        <f t="shared" si="21"/>
        <v>45939</v>
      </c>
      <c r="K1409" s="202">
        <v>4</v>
      </c>
      <c r="L1409" s="284" t="s">
        <v>14336</v>
      </c>
      <c r="M1409" s="223"/>
      <c r="N1409" s="203"/>
      <c r="O1409" s="222" t="s">
        <v>326</v>
      </c>
    </row>
    <row r="1410" spans="1:15" ht="29.25" customHeight="1">
      <c r="A1410" s="221" t="s">
        <v>6334</v>
      </c>
      <c r="B1410" s="221" t="s">
        <v>5857</v>
      </c>
      <c r="C1410" s="222" t="s">
        <v>5858</v>
      </c>
      <c r="D1410" s="222" t="s">
        <v>164</v>
      </c>
      <c r="E1410" s="199" t="s">
        <v>171</v>
      </c>
      <c r="F1410" s="200"/>
      <c r="G1410" s="200"/>
      <c r="H1410" s="200"/>
      <c r="I1410" s="200">
        <v>45939</v>
      </c>
      <c r="J1410" s="143">
        <f t="shared" si="21"/>
        <v>45939</v>
      </c>
      <c r="K1410" s="202">
        <v>2</v>
      </c>
      <c r="L1410" s="284" t="s">
        <v>14337</v>
      </c>
      <c r="M1410" s="223"/>
      <c r="N1410" s="203"/>
      <c r="O1410" s="222" t="s">
        <v>326</v>
      </c>
    </row>
    <row r="1411" spans="1:15" ht="29.25" customHeight="1">
      <c r="A1411" s="221" t="s">
        <v>6334</v>
      </c>
      <c r="B1411" s="221" t="s">
        <v>5857</v>
      </c>
      <c r="C1411" s="222" t="s">
        <v>5858</v>
      </c>
      <c r="D1411" s="222" t="s">
        <v>164</v>
      </c>
      <c r="E1411" s="199" t="s">
        <v>163</v>
      </c>
      <c r="F1411" s="200" t="s">
        <v>6337</v>
      </c>
      <c r="G1411" s="200" t="s">
        <v>6338</v>
      </c>
      <c r="H1411" s="200"/>
      <c r="I1411" s="200">
        <v>45939</v>
      </c>
      <c r="J1411" s="143">
        <f t="shared" ref="J1411:J1474" si="22">I1411</f>
        <v>45939</v>
      </c>
      <c r="K1411" s="202">
        <v>2</v>
      </c>
      <c r="L1411" s="284" t="s">
        <v>14338</v>
      </c>
      <c r="M1411" s="223"/>
      <c r="N1411" s="203"/>
      <c r="O1411" s="222" t="s">
        <v>326</v>
      </c>
    </row>
    <row r="1412" spans="1:15" ht="29.25" customHeight="1">
      <c r="A1412" s="221" t="s">
        <v>6334</v>
      </c>
      <c r="B1412" s="221" t="s">
        <v>5857</v>
      </c>
      <c r="C1412" s="222" t="s">
        <v>5858</v>
      </c>
      <c r="D1412" s="222" t="s">
        <v>164</v>
      </c>
      <c r="E1412" s="199" t="s">
        <v>165</v>
      </c>
      <c r="F1412" s="200"/>
      <c r="G1412" s="200"/>
      <c r="H1412" s="200"/>
      <c r="I1412" s="200">
        <v>45940</v>
      </c>
      <c r="J1412" s="143">
        <f t="shared" si="22"/>
        <v>45940</v>
      </c>
      <c r="K1412" s="202">
        <v>8</v>
      </c>
      <c r="L1412" s="285" t="s">
        <v>12131</v>
      </c>
      <c r="M1412" s="223"/>
      <c r="N1412" s="203"/>
      <c r="O1412" s="222" t="s">
        <v>326</v>
      </c>
    </row>
    <row r="1413" spans="1:15" ht="29.25" customHeight="1">
      <c r="A1413" s="221" t="s">
        <v>6334</v>
      </c>
      <c r="B1413" s="221" t="s">
        <v>5857</v>
      </c>
      <c r="C1413" s="222" t="s">
        <v>5858</v>
      </c>
      <c r="D1413" s="222" t="s">
        <v>164</v>
      </c>
      <c r="E1413" s="199" t="s">
        <v>178</v>
      </c>
      <c r="F1413" s="200"/>
      <c r="G1413" s="200"/>
      <c r="H1413" s="200"/>
      <c r="I1413" s="200">
        <v>45943</v>
      </c>
      <c r="J1413" s="143">
        <f t="shared" si="22"/>
        <v>45943</v>
      </c>
      <c r="K1413" s="202">
        <v>1.5</v>
      </c>
      <c r="L1413" s="284" t="s">
        <v>14339</v>
      </c>
      <c r="M1413" s="223"/>
      <c r="N1413" s="203"/>
      <c r="O1413" s="222" t="s">
        <v>326</v>
      </c>
    </row>
    <row r="1414" spans="1:15" ht="29.25" customHeight="1">
      <c r="A1414" s="221" t="s">
        <v>6334</v>
      </c>
      <c r="B1414" s="221" t="s">
        <v>5857</v>
      </c>
      <c r="C1414" s="222" t="s">
        <v>5858</v>
      </c>
      <c r="D1414" s="222" t="s">
        <v>164</v>
      </c>
      <c r="E1414" s="199" t="s">
        <v>171</v>
      </c>
      <c r="F1414" s="200"/>
      <c r="G1414" s="200"/>
      <c r="H1414" s="200"/>
      <c r="I1414" s="200">
        <v>45943</v>
      </c>
      <c r="J1414" s="143">
        <f t="shared" si="22"/>
        <v>45943</v>
      </c>
      <c r="K1414" s="202">
        <v>1</v>
      </c>
      <c r="L1414" s="284" t="s">
        <v>14340</v>
      </c>
      <c r="M1414" s="223"/>
      <c r="N1414" s="203"/>
      <c r="O1414" s="222" t="s">
        <v>326</v>
      </c>
    </row>
    <row r="1415" spans="1:15" ht="29.25" customHeight="1">
      <c r="A1415" s="221" t="s">
        <v>6334</v>
      </c>
      <c r="B1415" s="221" t="s">
        <v>5857</v>
      </c>
      <c r="C1415" s="222" t="s">
        <v>5858</v>
      </c>
      <c r="D1415" s="222" t="s">
        <v>164</v>
      </c>
      <c r="E1415" s="199" t="s">
        <v>171</v>
      </c>
      <c r="F1415" s="200"/>
      <c r="G1415" s="200"/>
      <c r="H1415" s="200"/>
      <c r="I1415" s="200">
        <v>45943</v>
      </c>
      <c r="J1415" s="143">
        <f t="shared" si="22"/>
        <v>45943</v>
      </c>
      <c r="K1415" s="202">
        <v>2.5</v>
      </c>
      <c r="L1415" s="284" t="s">
        <v>14342</v>
      </c>
      <c r="M1415" s="223"/>
      <c r="N1415" s="203"/>
      <c r="O1415" s="222" t="s">
        <v>326</v>
      </c>
    </row>
    <row r="1416" spans="1:15" ht="29.25" customHeight="1">
      <c r="A1416" s="221" t="s">
        <v>6334</v>
      </c>
      <c r="B1416" s="221" t="s">
        <v>5857</v>
      </c>
      <c r="C1416" s="222" t="s">
        <v>5858</v>
      </c>
      <c r="D1416" s="222" t="s">
        <v>164</v>
      </c>
      <c r="E1416" s="199" t="s">
        <v>163</v>
      </c>
      <c r="F1416" s="200" t="s">
        <v>6337</v>
      </c>
      <c r="G1416" s="200" t="s">
        <v>6338</v>
      </c>
      <c r="H1416" s="200"/>
      <c r="I1416" s="200">
        <v>45943</v>
      </c>
      <c r="J1416" s="143">
        <f t="shared" si="22"/>
        <v>45943</v>
      </c>
      <c r="K1416" s="202">
        <v>1</v>
      </c>
      <c r="L1416" s="284" t="s">
        <v>14343</v>
      </c>
      <c r="M1416" s="223"/>
      <c r="N1416" s="203"/>
      <c r="O1416" s="222" t="s">
        <v>326</v>
      </c>
    </row>
    <row r="1417" spans="1:15" ht="29.25" customHeight="1">
      <c r="A1417" s="221" t="s">
        <v>6334</v>
      </c>
      <c r="B1417" s="221" t="s">
        <v>5857</v>
      </c>
      <c r="C1417" s="222" t="s">
        <v>5858</v>
      </c>
      <c r="D1417" s="222" t="s">
        <v>164</v>
      </c>
      <c r="E1417" s="199" t="s">
        <v>163</v>
      </c>
      <c r="F1417" s="200" t="s">
        <v>9823</v>
      </c>
      <c r="G1417" s="200" t="s">
        <v>9824</v>
      </c>
      <c r="H1417" s="200" t="s">
        <v>10413</v>
      </c>
      <c r="I1417" s="200">
        <v>45943</v>
      </c>
      <c r="J1417" s="143">
        <f t="shared" si="22"/>
        <v>45943</v>
      </c>
      <c r="K1417" s="202">
        <v>2</v>
      </c>
      <c r="L1417" s="284" t="s">
        <v>14341</v>
      </c>
      <c r="M1417" s="223"/>
      <c r="N1417" s="203">
        <v>7</v>
      </c>
      <c r="O1417" s="222" t="s">
        <v>968</v>
      </c>
    </row>
    <row r="1418" spans="1:15" ht="29.25" customHeight="1">
      <c r="A1418" s="221" t="s">
        <v>6334</v>
      </c>
      <c r="B1418" s="221" t="s">
        <v>5857</v>
      </c>
      <c r="C1418" s="222" t="s">
        <v>5858</v>
      </c>
      <c r="D1418" s="222" t="s">
        <v>164</v>
      </c>
      <c r="E1418" s="199" t="s">
        <v>171</v>
      </c>
      <c r="F1418" s="200"/>
      <c r="G1418" s="200"/>
      <c r="H1418" s="200"/>
      <c r="I1418" s="200">
        <v>45944</v>
      </c>
      <c r="J1418" s="143">
        <f t="shared" si="22"/>
        <v>45944</v>
      </c>
      <c r="K1418" s="202">
        <v>2</v>
      </c>
      <c r="L1418" s="284" t="s">
        <v>14344</v>
      </c>
      <c r="M1418" s="223"/>
      <c r="N1418" s="203"/>
      <c r="O1418" s="222" t="s">
        <v>326</v>
      </c>
    </row>
    <row r="1419" spans="1:15" ht="29.25" customHeight="1">
      <c r="A1419" s="221" t="s">
        <v>6334</v>
      </c>
      <c r="B1419" s="221" t="s">
        <v>5857</v>
      </c>
      <c r="C1419" s="222" t="s">
        <v>5858</v>
      </c>
      <c r="D1419" s="222" t="s">
        <v>164</v>
      </c>
      <c r="E1419" s="199" t="s">
        <v>171</v>
      </c>
      <c r="F1419" s="200"/>
      <c r="G1419" s="200"/>
      <c r="H1419" s="200"/>
      <c r="I1419" s="200">
        <v>45944</v>
      </c>
      <c r="J1419" s="143">
        <f t="shared" si="22"/>
        <v>45944</v>
      </c>
      <c r="K1419" s="202">
        <v>2</v>
      </c>
      <c r="L1419" s="284" t="s">
        <v>14345</v>
      </c>
      <c r="M1419" s="223"/>
      <c r="N1419" s="203"/>
      <c r="O1419" s="222" t="s">
        <v>326</v>
      </c>
    </row>
    <row r="1420" spans="1:15" ht="29.25" customHeight="1">
      <c r="A1420" s="221" t="s">
        <v>6334</v>
      </c>
      <c r="B1420" s="221" t="s">
        <v>5857</v>
      </c>
      <c r="C1420" s="222" t="s">
        <v>5858</v>
      </c>
      <c r="D1420" s="222" t="s">
        <v>164</v>
      </c>
      <c r="E1420" s="199" t="s">
        <v>163</v>
      </c>
      <c r="F1420" s="200" t="s">
        <v>6337</v>
      </c>
      <c r="G1420" s="200" t="s">
        <v>6338</v>
      </c>
      <c r="H1420" s="200"/>
      <c r="I1420" s="200">
        <v>45944</v>
      </c>
      <c r="J1420" s="143">
        <f t="shared" si="22"/>
        <v>45944</v>
      </c>
      <c r="K1420" s="202">
        <v>2</v>
      </c>
      <c r="L1420" s="284" t="s">
        <v>14347</v>
      </c>
      <c r="M1420" s="223"/>
      <c r="N1420" s="203"/>
      <c r="O1420" s="222" t="s">
        <v>326</v>
      </c>
    </row>
    <row r="1421" spans="1:15" ht="29.25" customHeight="1">
      <c r="A1421" s="221" t="s">
        <v>6334</v>
      </c>
      <c r="B1421" s="221" t="s">
        <v>5857</v>
      </c>
      <c r="C1421" s="222" t="s">
        <v>5858</v>
      </c>
      <c r="D1421" s="222" t="s">
        <v>164</v>
      </c>
      <c r="E1421" s="199" t="s">
        <v>163</v>
      </c>
      <c r="F1421" s="200" t="s">
        <v>9823</v>
      </c>
      <c r="G1421" s="200" t="s">
        <v>9824</v>
      </c>
      <c r="H1421" s="200" t="s">
        <v>10413</v>
      </c>
      <c r="I1421" s="200">
        <v>45944</v>
      </c>
      <c r="J1421" s="143">
        <f t="shared" si="22"/>
        <v>45944</v>
      </c>
      <c r="K1421" s="202">
        <v>2</v>
      </c>
      <c r="L1421" s="284" t="s">
        <v>14346</v>
      </c>
      <c r="M1421" s="223"/>
      <c r="N1421" s="203">
        <v>7</v>
      </c>
      <c r="O1421" s="222" t="s">
        <v>968</v>
      </c>
    </row>
    <row r="1422" spans="1:15" ht="29.25" customHeight="1">
      <c r="A1422" s="221" t="s">
        <v>6334</v>
      </c>
      <c r="B1422" s="221" t="s">
        <v>5857</v>
      </c>
      <c r="C1422" s="222" t="s">
        <v>5858</v>
      </c>
      <c r="D1422" s="222" t="s">
        <v>164</v>
      </c>
      <c r="E1422" s="199" t="s">
        <v>163</v>
      </c>
      <c r="F1422" s="200" t="s">
        <v>9823</v>
      </c>
      <c r="G1422" s="200" t="s">
        <v>9824</v>
      </c>
      <c r="H1422" s="200"/>
      <c r="I1422" s="200">
        <v>45945</v>
      </c>
      <c r="J1422" s="143">
        <f t="shared" si="22"/>
        <v>45945</v>
      </c>
      <c r="K1422" s="202">
        <v>2</v>
      </c>
      <c r="L1422" s="284" t="s">
        <v>14348</v>
      </c>
      <c r="M1422" s="223"/>
      <c r="N1422" s="203"/>
      <c r="O1422" s="222" t="s">
        <v>326</v>
      </c>
    </row>
    <row r="1423" spans="1:15" ht="29.25" customHeight="1">
      <c r="A1423" s="221" t="s">
        <v>6334</v>
      </c>
      <c r="B1423" s="221" t="s">
        <v>5857</v>
      </c>
      <c r="C1423" s="222" t="s">
        <v>5858</v>
      </c>
      <c r="D1423" s="222" t="s">
        <v>164</v>
      </c>
      <c r="E1423" s="199" t="s">
        <v>171</v>
      </c>
      <c r="F1423" s="200"/>
      <c r="G1423" s="200"/>
      <c r="H1423" s="200"/>
      <c r="I1423" s="200">
        <v>45945</v>
      </c>
      <c r="J1423" s="143">
        <f t="shared" si="22"/>
        <v>45945</v>
      </c>
      <c r="K1423" s="202">
        <v>3</v>
      </c>
      <c r="L1423" s="284" t="s">
        <v>14349</v>
      </c>
      <c r="M1423" s="223"/>
      <c r="N1423" s="203"/>
      <c r="O1423" s="222" t="s">
        <v>326</v>
      </c>
    </row>
    <row r="1424" spans="1:15" ht="29.25" customHeight="1">
      <c r="A1424" s="221" t="s">
        <v>6334</v>
      </c>
      <c r="B1424" s="221" t="s">
        <v>5857</v>
      </c>
      <c r="C1424" s="222" t="s">
        <v>5858</v>
      </c>
      <c r="D1424" s="222" t="s">
        <v>164</v>
      </c>
      <c r="E1424" s="199" t="s">
        <v>171</v>
      </c>
      <c r="F1424" s="200"/>
      <c r="G1424" s="200"/>
      <c r="H1424" s="200"/>
      <c r="I1424" s="200">
        <v>45945</v>
      </c>
      <c r="J1424" s="143">
        <f t="shared" si="22"/>
        <v>45945</v>
      </c>
      <c r="K1424" s="202">
        <v>3</v>
      </c>
      <c r="L1424" s="284" t="s">
        <v>14350</v>
      </c>
      <c r="M1424" s="223"/>
      <c r="N1424" s="203"/>
      <c r="O1424" s="222" t="s">
        <v>326</v>
      </c>
    </row>
    <row r="1425" spans="1:15" ht="29.25" customHeight="1">
      <c r="A1425" s="221" t="s">
        <v>6334</v>
      </c>
      <c r="B1425" s="221" t="s">
        <v>5857</v>
      </c>
      <c r="C1425" s="222" t="s">
        <v>5858</v>
      </c>
      <c r="D1425" s="222" t="s">
        <v>164</v>
      </c>
      <c r="E1425" s="199" t="s">
        <v>171</v>
      </c>
      <c r="F1425" s="200"/>
      <c r="G1425" s="200"/>
      <c r="H1425" s="200"/>
      <c r="I1425" s="200">
        <v>45946</v>
      </c>
      <c r="J1425" s="143">
        <f t="shared" si="22"/>
        <v>45946</v>
      </c>
      <c r="K1425" s="202">
        <v>1</v>
      </c>
      <c r="L1425" s="284" t="s">
        <v>14351</v>
      </c>
      <c r="M1425" s="223"/>
      <c r="N1425" s="203"/>
      <c r="O1425" s="222" t="s">
        <v>326</v>
      </c>
    </row>
    <row r="1426" spans="1:15" ht="29.25" customHeight="1">
      <c r="A1426" s="221" t="s">
        <v>6334</v>
      </c>
      <c r="B1426" s="221" t="s">
        <v>5857</v>
      </c>
      <c r="C1426" s="222" t="s">
        <v>5858</v>
      </c>
      <c r="D1426" s="222" t="s">
        <v>164</v>
      </c>
      <c r="E1426" s="199" t="s">
        <v>171</v>
      </c>
      <c r="F1426" s="200"/>
      <c r="G1426" s="200"/>
      <c r="H1426" s="200"/>
      <c r="I1426" s="200">
        <v>45946</v>
      </c>
      <c r="J1426" s="143">
        <f t="shared" si="22"/>
        <v>45946</v>
      </c>
      <c r="K1426" s="202">
        <v>5</v>
      </c>
      <c r="L1426" s="284" t="s">
        <v>14352</v>
      </c>
      <c r="M1426" s="223"/>
      <c r="N1426" s="203"/>
      <c r="O1426" s="222" t="s">
        <v>326</v>
      </c>
    </row>
    <row r="1427" spans="1:15" ht="29.25" customHeight="1">
      <c r="A1427" s="221" t="s">
        <v>6334</v>
      </c>
      <c r="B1427" s="221" t="s">
        <v>5857</v>
      </c>
      <c r="C1427" s="222" t="s">
        <v>5858</v>
      </c>
      <c r="D1427" s="222" t="s">
        <v>164</v>
      </c>
      <c r="E1427" s="199" t="s">
        <v>163</v>
      </c>
      <c r="F1427" s="200" t="s">
        <v>6337</v>
      </c>
      <c r="G1427" s="200" t="s">
        <v>6338</v>
      </c>
      <c r="H1427" s="200"/>
      <c r="I1427" s="200">
        <v>45946</v>
      </c>
      <c r="J1427" s="143">
        <f t="shared" si="22"/>
        <v>45946</v>
      </c>
      <c r="K1427" s="202">
        <v>1</v>
      </c>
      <c r="L1427" s="284" t="s">
        <v>14354</v>
      </c>
      <c r="M1427" s="223"/>
      <c r="N1427" s="203"/>
      <c r="O1427" s="222" t="s">
        <v>326</v>
      </c>
    </row>
    <row r="1428" spans="1:15" ht="29.25" customHeight="1">
      <c r="A1428" s="221" t="s">
        <v>6334</v>
      </c>
      <c r="B1428" s="221" t="s">
        <v>5857</v>
      </c>
      <c r="C1428" s="222" t="s">
        <v>5858</v>
      </c>
      <c r="D1428" s="222" t="s">
        <v>164</v>
      </c>
      <c r="E1428" s="199" t="s">
        <v>171</v>
      </c>
      <c r="F1428" s="200" t="s">
        <v>9823</v>
      </c>
      <c r="G1428" s="200" t="s">
        <v>9824</v>
      </c>
      <c r="H1428" s="200" t="s">
        <v>10413</v>
      </c>
      <c r="I1428" s="200">
        <v>45946</v>
      </c>
      <c r="J1428" s="143">
        <f t="shared" si="22"/>
        <v>45946</v>
      </c>
      <c r="K1428" s="202">
        <v>1</v>
      </c>
      <c r="L1428" s="284" t="s">
        <v>14353</v>
      </c>
      <c r="M1428" s="223"/>
      <c r="N1428" s="203">
        <v>7</v>
      </c>
      <c r="O1428" s="222" t="s">
        <v>968</v>
      </c>
    </row>
    <row r="1429" spans="1:15" ht="29.25" customHeight="1">
      <c r="A1429" s="221" t="s">
        <v>6334</v>
      </c>
      <c r="B1429" s="221" t="s">
        <v>5857</v>
      </c>
      <c r="C1429" s="222" t="s">
        <v>5858</v>
      </c>
      <c r="D1429" s="222" t="s">
        <v>164</v>
      </c>
      <c r="E1429" s="199" t="s">
        <v>163</v>
      </c>
      <c r="F1429" s="200" t="s">
        <v>6337</v>
      </c>
      <c r="G1429" s="200" t="s">
        <v>6338</v>
      </c>
      <c r="H1429" s="200"/>
      <c r="I1429" s="200">
        <v>45947</v>
      </c>
      <c r="J1429" s="143">
        <f t="shared" si="22"/>
        <v>45947</v>
      </c>
      <c r="K1429" s="202">
        <v>1</v>
      </c>
      <c r="L1429" s="284" t="s">
        <v>14355</v>
      </c>
      <c r="M1429" s="223"/>
      <c r="N1429" s="203"/>
      <c r="O1429" s="222" t="s">
        <v>326</v>
      </c>
    </row>
    <row r="1430" spans="1:15" ht="29.25" customHeight="1">
      <c r="A1430" s="221" t="s">
        <v>6334</v>
      </c>
      <c r="B1430" s="221" t="s">
        <v>5857</v>
      </c>
      <c r="C1430" s="222" t="s">
        <v>5858</v>
      </c>
      <c r="D1430" s="222" t="s">
        <v>164</v>
      </c>
      <c r="E1430" s="199" t="s">
        <v>171</v>
      </c>
      <c r="F1430" s="200"/>
      <c r="G1430" s="200"/>
      <c r="H1430" s="200"/>
      <c r="I1430" s="200">
        <v>45947</v>
      </c>
      <c r="J1430" s="143">
        <f t="shared" si="22"/>
        <v>45947</v>
      </c>
      <c r="K1430" s="202">
        <v>1</v>
      </c>
      <c r="L1430" s="284" t="s">
        <v>14356</v>
      </c>
      <c r="M1430" s="223"/>
      <c r="N1430" s="203"/>
      <c r="O1430" s="222" t="s">
        <v>326</v>
      </c>
    </row>
    <row r="1431" spans="1:15" ht="29.25" customHeight="1">
      <c r="A1431" s="221" t="s">
        <v>6334</v>
      </c>
      <c r="B1431" s="221" t="s">
        <v>5857</v>
      </c>
      <c r="C1431" s="222" t="s">
        <v>5858</v>
      </c>
      <c r="D1431" s="222" t="s">
        <v>164</v>
      </c>
      <c r="E1431" s="199" t="s">
        <v>171</v>
      </c>
      <c r="F1431" s="200"/>
      <c r="G1431" s="200"/>
      <c r="H1431" s="200"/>
      <c r="I1431" s="200">
        <v>45947</v>
      </c>
      <c r="J1431" s="143">
        <f t="shared" si="22"/>
        <v>45947</v>
      </c>
      <c r="K1431" s="202">
        <v>6</v>
      </c>
      <c r="L1431" s="284" t="s">
        <v>14357</v>
      </c>
      <c r="M1431" s="223"/>
      <c r="N1431" s="203"/>
      <c r="O1431" s="222" t="s">
        <v>326</v>
      </c>
    </row>
    <row r="1432" spans="1:15" ht="29.25" customHeight="1">
      <c r="A1432" s="221" t="s">
        <v>6334</v>
      </c>
      <c r="B1432" s="221" t="s">
        <v>5857</v>
      </c>
      <c r="C1432" s="222" t="s">
        <v>5858</v>
      </c>
      <c r="D1432" s="222" t="s">
        <v>164</v>
      </c>
      <c r="E1432" s="199" t="s">
        <v>171</v>
      </c>
      <c r="F1432" s="200"/>
      <c r="G1432" s="200"/>
      <c r="H1432" s="200"/>
      <c r="I1432" s="200">
        <v>45950</v>
      </c>
      <c r="J1432" s="143">
        <f t="shared" si="22"/>
        <v>45950</v>
      </c>
      <c r="K1432" s="202">
        <v>2</v>
      </c>
      <c r="L1432" s="284" t="s">
        <v>14358</v>
      </c>
      <c r="M1432" s="223"/>
      <c r="N1432" s="203"/>
      <c r="O1432" s="222" t="s">
        <v>326</v>
      </c>
    </row>
    <row r="1433" spans="1:15" ht="29.25" customHeight="1">
      <c r="A1433" s="221" t="s">
        <v>6334</v>
      </c>
      <c r="B1433" s="221" t="s">
        <v>5857</v>
      </c>
      <c r="C1433" s="222" t="s">
        <v>5858</v>
      </c>
      <c r="D1433" s="222" t="s">
        <v>164</v>
      </c>
      <c r="E1433" s="199" t="s">
        <v>178</v>
      </c>
      <c r="F1433" s="200"/>
      <c r="G1433" s="200"/>
      <c r="H1433" s="200"/>
      <c r="I1433" s="200">
        <v>45950</v>
      </c>
      <c r="J1433" s="143">
        <f t="shared" si="22"/>
        <v>45950</v>
      </c>
      <c r="K1433" s="202">
        <v>1.5</v>
      </c>
      <c r="L1433" s="284" t="s">
        <v>14359</v>
      </c>
      <c r="M1433" s="223"/>
      <c r="N1433" s="203"/>
      <c r="O1433" s="222" t="s">
        <v>326</v>
      </c>
    </row>
    <row r="1434" spans="1:15" ht="29.25" customHeight="1">
      <c r="A1434" s="221" t="s">
        <v>6334</v>
      </c>
      <c r="B1434" s="221" t="s">
        <v>5857</v>
      </c>
      <c r="C1434" s="222" t="s">
        <v>5858</v>
      </c>
      <c r="D1434" s="222" t="s">
        <v>164</v>
      </c>
      <c r="E1434" s="199" t="s">
        <v>163</v>
      </c>
      <c r="F1434" s="200" t="s">
        <v>6337</v>
      </c>
      <c r="G1434" s="200" t="s">
        <v>6338</v>
      </c>
      <c r="H1434" s="200"/>
      <c r="I1434" s="200">
        <v>45950</v>
      </c>
      <c r="J1434" s="143">
        <f t="shared" si="22"/>
        <v>45950</v>
      </c>
      <c r="K1434" s="202">
        <v>3</v>
      </c>
      <c r="L1434" s="284" t="s">
        <v>14360</v>
      </c>
      <c r="M1434" s="223"/>
      <c r="N1434" s="203"/>
      <c r="O1434" s="222" t="s">
        <v>326</v>
      </c>
    </row>
    <row r="1435" spans="1:15" ht="29.25" customHeight="1">
      <c r="A1435" s="221" t="s">
        <v>6334</v>
      </c>
      <c r="B1435" s="221" t="s">
        <v>5857</v>
      </c>
      <c r="C1435" s="222" t="s">
        <v>5858</v>
      </c>
      <c r="D1435" s="222" t="s">
        <v>164</v>
      </c>
      <c r="E1435" s="199" t="s">
        <v>163</v>
      </c>
      <c r="F1435" s="200" t="s">
        <v>9823</v>
      </c>
      <c r="G1435" s="200" t="s">
        <v>9824</v>
      </c>
      <c r="H1435" s="200" t="s">
        <v>10413</v>
      </c>
      <c r="I1435" s="200">
        <v>45950</v>
      </c>
      <c r="J1435" s="143">
        <f t="shared" si="22"/>
        <v>45950</v>
      </c>
      <c r="K1435" s="202">
        <v>1.5</v>
      </c>
      <c r="L1435" s="284" t="s">
        <v>14361</v>
      </c>
      <c r="M1435" s="223"/>
      <c r="N1435" s="203">
        <v>7</v>
      </c>
      <c r="O1435" s="222" t="s">
        <v>968</v>
      </c>
    </row>
    <row r="1436" spans="1:15" ht="29.25" customHeight="1">
      <c r="A1436" s="221" t="s">
        <v>6334</v>
      </c>
      <c r="B1436" s="221" t="s">
        <v>5857</v>
      </c>
      <c r="C1436" s="222" t="s">
        <v>5858</v>
      </c>
      <c r="D1436" s="222" t="s">
        <v>164</v>
      </c>
      <c r="E1436" s="199" t="s">
        <v>163</v>
      </c>
      <c r="F1436" s="200" t="s">
        <v>6337</v>
      </c>
      <c r="G1436" s="200" t="s">
        <v>6338</v>
      </c>
      <c r="H1436" s="200"/>
      <c r="I1436" s="200">
        <v>45951</v>
      </c>
      <c r="J1436" s="143">
        <f t="shared" si="22"/>
        <v>45951</v>
      </c>
      <c r="K1436" s="202">
        <v>2</v>
      </c>
      <c r="L1436" s="284" t="s">
        <v>14362</v>
      </c>
      <c r="M1436" s="223"/>
      <c r="N1436" s="203"/>
      <c r="O1436" s="222" t="s">
        <v>326</v>
      </c>
    </row>
    <row r="1437" spans="1:15" ht="29.25" customHeight="1">
      <c r="A1437" s="221" t="s">
        <v>6334</v>
      </c>
      <c r="B1437" s="221" t="s">
        <v>5857</v>
      </c>
      <c r="C1437" s="222" t="s">
        <v>5858</v>
      </c>
      <c r="D1437" s="222" t="s">
        <v>164</v>
      </c>
      <c r="E1437" s="199" t="s">
        <v>171</v>
      </c>
      <c r="F1437" s="200"/>
      <c r="G1437" s="200"/>
      <c r="H1437" s="200"/>
      <c r="I1437" s="200">
        <v>45951</v>
      </c>
      <c r="J1437" s="143">
        <f t="shared" si="22"/>
        <v>45951</v>
      </c>
      <c r="K1437" s="202">
        <v>6</v>
      </c>
      <c r="L1437" s="284" t="s">
        <v>14363</v>
      </c>
      <c r="M1437" s="223"/>
      <c r="N1437" s="203"/>
      <c r="O1437" s="222" t="s">
        <v>326</v>
      </c>
    </row>
    <row r="1438" spans="1:15" ht="29.25" customHeight="1">
      <c r="A1438" s="221" t="s">
        <v>6334</v>
      </c>
      <c r="B1438" s="221" t="s">
        <v>5857</v>
      </c>
      <c r="C1438" s="222" t="s">
        <v>5858</v>
      </c>
      <c r="D1438" s="222" t="s">
        <v>164</v>
      </c>
      <c r="E1438" s="199" t="s">
        <v>171</v>
      </c>
      <c r="F1438" s="200"/>
      <c r="G1438" s="200"/>
      <c r="H1438" s="200"/>
      <c r="I1438" s="200">
        <v>45952</v>
      </c>
      <c r="J1438" s="143">
        <f t="shared" si="22"/>
        <v>45952</v>
      </c>
      <c r="K1438" s="202">
        <v>5</v>
      </c>
      <c r="L1438" s="284" t="s">
        <v>14364</v>
      </c>
      <c r="M1438" s="223"/>
      <c r="N1438" s="203"/>
      <c r="O1438" s="222" t="s">
        <v>326</v>
      </c>
    </row>
    <row r="1439" spans="1:15" ht="29.25" customHeight="1">
      <c r="A1439" s="221" t="s">
        <v>6334</v>
      </c>
      <c r="B1439" s="221" t="s">
        <v>5857</v>
      </c>
      <c r="C1439" s="222" t="s">
        <v>5858</v>
      </c>
      <c r="D1439" s="222" t="s">
        <v>164</v>
      </c>
      <c r="E1439" s="199" t="s">
        <v>163</v>
      </c>
      <c r="F1439" s="200" t="s">
        <v>6337</v>
      </c>
      <c r="G1439" s="200" t="s">
        <v>6338</v>
      </c>
      <c r="H1439" s="200"/>
      <c r="I1439" s="200">
        <v>45952</v>
      </c>
      <c r="J1439" s="143">
        <f t="shared" si="22"/>
        <v>45952</v>
      </c>
      <c r="K1439" s="202">
        <v>3</v>
      </c>
      <c r="L1439" s="284" t="s">
        <v>14365</v>
      </c>
      <c r="M1439" s="223"/>
      <c r="N1439" s="203"/>
      <c r="O1439" s="222" t="s">
        <v>326</v>
      </c>
    </row>
    <row r="1440" spans="1:15" ht="29.25" customHeight="1">
      <c r="A1440" s="221" t="s">
        <v>6334</v>
      </c>
      <c r="B1440" s="221" t="s">
        <v>5857</v>
      </c>
      <c r="C1440" s="222" t="s">
        <v>5858</v>
      </c>
      <c r="D1440" s="222" t="s">
        <v>164</v>
      </c>
      <c r="E1440" s="199" t="s">
        <v>171</v>
      </c>
      <c r="F1440" s="200"/>
      <c r="G1440" s="200"/>
      <c r="H1440" s="200"/>
      <c r="I1440" s="200">
        <v>45953</v>
      </c>
      <c r="J1440" s="143">
        <f t="shared" si="22"/>
        <v>45953</v>
      </c>
      <c r="K1440" s="202">
        <v>4</v>
      </c>
      <c r="L1440" s="284" t="s">
        <v>14366</v>
      </c>
      <c r="M1440" s="223"/>
      <c r="N1440" s="203"/>
      <c r="O1440" s="222" t="s">
        <v>326</v>
      </c>
    </row>
    <row r="1441" spans="1:15" ht="29.25" customHeight="1">
      <c r="A1441" s="221" t="s">
        <v>6334</v>
      </c>
      <c r="B1441" s="221" t="s">
        <v>5857</v>
      </c>
      <c r="C1441" s="222" t="s">
        <v>5858</v>
      </c>
      <c r="D1441" s="222" t="s">
        <v>164</v>
      </c>
      <c r="E1441" s="199" t="s">
        <v>163</v>
      </c>
      <c r="F1441" s="200" t="s">
        <v>6337</v>
      </c>
      <c r="G1441" s="200" t="s">
        <v>6338</v>
      </c>
      <c r="H1441" s="200"/>
      <c r="I1441" s="200">
        <v>45953</v>
      </c>
      <c r="J1441" s="143">
        <f t="shared" si="22"/>
        <v>45953</v>
      </c>
      <c r="K1441" s="202">
        <v>4</v>
      </c>
      <c r="L1441" s="284" t="s">
        <v>14367</v>
      </c>
      <c r="M1441" s="223"/>
      <c r="N1441" s="203"/>
      <c r="O1441" s="222" t="s">
        <v>326</v>
      </c>
    </row>
    <row r="1442" spans="1:15" ht="29.25" customHeight="1">
      <c r="A1442" s="221" t="s">
        <v>6334</v>
      </c>
      <c r="B1442" s="221" t="s">
        <v>5857</v>
      </c>
      <c r="C1442" s="222" t="s">
        <v>5858</v>
      </c>
      <c r="D1442" s="222" t="s">
        <v>164</v>
      </c>
      <c r="E1442" s="199" t="s">
        <v>165</v>
      </c>
      <c r="F1442" s="200"/>
      <c r="G1442" s="200"/>
      <c r="H1442" s="200"/>
      <c r="I1442" s="200">
        <v>45954</v>
      </c>
      <c r="J1442" s="143">
        <f t="shared" si="22"/>
        <v>45954</v>
      </c>
      <c r="K1442" s="202">
        <v>8</v>
      </c>
      <c r="L1442" s="285" t="s">
        <v>12510</v>
      </c>
      <c r="M1442" s="223"/>
      <c r="N1442" s="203"/>
      <c r="O1442" s="222" t="s">
        <v>326</v>
      </c>
    </row>
    <row r="1443" spans="1:15" ht="29.25" customHeight="1">
      <c r="A1443" s="221" t="s">
        <v>6334</v>
      </c>
      <c r="B1443" s="221" t="s">
        <v>5857</v>
      </c>
      <c r="C1443" s="222" t="s">
        <v>5858</v>
      </c>
      <c r="D1443" s="222" t="s">
        <v>164</v>
      </c>
      <c r="E1443" s="199" t="s">
        <v>171</v>
      </c>
      <c r="F1443" s="200"/>
      <c r="G1443" s="200"/>
      <c r="H1443" s="200"/>
      <c r="I1443" s="200">
        <v>45957</v>
      </c>
      <c r="J1443" s="143">
        <f t="shared" si="22"/>
        <v>45957</v>
      </c>
      <c r="K1443" s="202">
        <v>4</v>
      </c>
      <c r="L1443" s="284" t="s">
        <v>14368</v>
      </c>
      <c r="M1443" s="223"/>
      <c r="N1443" s="203"/>
      <c r="O1443" s="222" t="s">
        <v>326</v>
      </c>
    </row>
    <row r="1444" spans="1:15" ht="29.25" customHeight="1">
      <c r="A1444" s="221" t="s">
        <v>6334</v>
      </c>
      <c r="B1444" s="221" t="s">
        <v>5857</v>
      </c>
      <c r="C1444" s="222" t="s">
        <v>5858</v>
      </c>
      <c r="D1444" s="222" t="s">
        <v>164</v>
      </c>
      <c r="E1444" s="199" t="s">
        <v>163</v>
      </c>
      <c r="F1444" s="200" t="s">
        <v>6337</v>
      </c>
      <c r="G1444" s="200" t="s">
        <v>6338</v>
      </c>
      <c r="H1444" s="200"/>
      <c r="I1444" s="200">
        <v>45957</v>
      </c>
      <c r="J1444" s="143">
        <f t="shared" si="22"/>
        <v>45957</v>
      </c>
      <c r="K1444" s="202">
        <v>2</v>
      </c>
      <c r="L1444" s="284" t="s">
        <v>14369</v>
      </c>
      <c r="M1444" s="223"/>
      <c r="N1444" s="203"/>
      <c r="O1444" s="222" t="s">
        <v>326</v>
      </c>
    </row>
    <row r="1445" spans="1:15" ht="29.25" customHeight="1">
      <c r="A1445" s="221" t="s">
        <v>6334</v>
      </c>
      <c r="B1445" s="221" t="s">
        <v>5857</v>
      </c>
      <c r="C1445" s="222" t="s">
        <v>5858</v>
      </c>
      <c r="D1445" s="222" t="s">
        <v>164</v>
      </c>
      <c r="E1445" s="199" t="s">
        <v>178</v>
      </c>
      <c r="F1445" s="200"/>
      <c r="G1445" s="200"/>
      <c r="H1445" s="200"/>
      <c r="I1445" s="200">
        <v>45957</v>
      </c>
      <c r="J1445" s="143">
        <f t="shared" si="22"/>
        <v>45957</v>
      </c>
      <c r="K1445" s="202">
        <v>1</v>
      </c>
      <c r="L1445" s="284" t="s">
        <v>14370</v>
      </c>
      <c r="M1445" s="223"/>
      <c r="N1445" s="203"/>
      <c r="O1445" s="222" t="s">
        <v>326</v>
      </c>
    </row>
    <row r="1446" spans="1:15" ht="29.25" customHeight="1">
      <c r="A1446" s="221" t="s">
        <v>6334</v>
      </c>
      <c r="B1446" s="221" t="s">
        <v>5857</v>
      </c>
      <c r="C1446" s="222" t="s">
        <v>5858</v>
      </c>
      <c r="D1446" s="222" t="s">
        <v>164</v>
      </c>
      <c r="E1446" s="199" t="s">
        <v>171</v>
      </c>
      <c r="F1446" s="200"/>
      <c r="G1446" s="200"/>
      <c r="H1446" s="200"/>
      <c r="I1446" s="200">
        <v>45957</v>
      </c>
      <c r="J1446" s="143">
        <f t="shared" si="22"/>
        <v>45957</v>
      </c>
      <c r="K1446" s="202">
        <v>1</v>
      </c>
      <c r="L1446" s="284" t="s">
        <v>14371</v>
      </c>
      <c r="M1446" s="223"/>
      <c r="N1446" s="203"/>
      <c r="O1446" s="222" t="s">
        <v>326</v>
      </c>
    </row>
    <row r="1447" spans="1:15" ht="29.25" customHeight="1">
      <c r="A1447" s="221" t="s">
        <v>6334</v>
      </c>
      <c r="B1447" s="221" t="s">
        <v>5857</v>
      </c>
      <c r="C1447" s="222" t="s">
        <v>5858</v>
      </c>
      <c r="D1447" s="222" t="s">
        <v>164</v>
      </c>
      <c r="E1447" s="199" t="s">
        <v>171</v>
      </c>
      <c r="F1447" s="200"/>
      <c r="G1447" s="200"/>
      <c r="H1447" s="200"/>
      <c r="I1447" s="200">
        <v>45958</v>
      </c>
      <c r="J1447" s="143">
        <f t="shared" si="22"/>
        <v>45958</v>
      </c>
      <c r="K1447" s="202">
        <v>1</v>
      </c>
      <c r="L1447" s="284" t="s">
        <v>14373</v>
      </c>
      <c r="M1447" s="223"/>
      <c r="N1447" s="203"/>
      <c r="O1447" s="222" t="s">
        <v>326</v>
      </c>
    </row>
    <row r="1448" spans="1:15" ht="29.25" customHeight="1">
      <c r="A1448" s="221" t="s">
        <v>6334</v>
      </c>
      <c r="B1448" s="221" t="s">
        <v>5857</v>
      </c>
      <c r="C1448" s="222" t="s">
        <v>5858</v>
      </c>
      <c r="D1448" s="222" t="s">
        <v>164</v>
      </c>
      <c r="E1448" s="199" t="s">
        <v>171</v>
      </c>
      <c r="F1448" s="200" t="s">
        <v>6337</v>
      </c>
      <c r="G1448" s="200" t="s">
        <v>6338</v>
      </c>
      <c r="H1448" s="200"/>
      <c r="I1448" s="200">
        <v>45958</v>
      </c>
      <c r="J1448" s="143">
        <f t="shared" si="22"/>
        <v>45958</v>
      </c>
      <c r="K1448" s="202">
        <v>1</v>
      </c>
      <c r="L1448" s="284" t="s">
        <v>14374</v>
      </c>
      <c r="M1448" s="223"/>
      <c r="N1448" s="203"/>
      <c r="O1448" s="222" t="s">
        <v>326</v>
      </c>
    </row>
    <row r="1449" spans="1:15" ht="29.25" customHeight="1">
      <c r="A1449" s="221" t="s">
        <v>6334</v>
      </c>
      <c r="B1449" s="221" t="s">
        <v>5857</v>
      </c>
      <c r="C1449" s="222" t="s">
        <v>5858</v>
      </c>
      <c r="D1449" s="222" t="s">
        <v>164</v>
      </c>
      <c r="E1449" s="199" t="s">
        <v>171</v>
      </c>
      <c r="F1449" s="200"/>
      <c r="G1449" s="200"/>
      <c r="H1449" s="200"/>
      <c r="I1449" s="200">
        <v>45958</v>
      </c>
      <c r="J1449" s="143">
        <f t="shared" si="22"/>
        <v>45958</v>
      </c>
      <c r="K1449" s="202">
        <v>5</v>
      </c>
      <c r="L1449" s="284" t="s">
        <v>14375</v>
      </c>
      <c r="M1449" s="223"/>
      <c r="N1449" s="203"/>
      <c r="O1449" s="222" t="s">
        <v>326</v>
      </c>
    </row>
    <row r="1450" spans="1:15" ht="29.25" customHeight="1">
      <c r="A1450" s="221" t="s">
        <v>6334</v>
      </c>
      <c r="B1450" s="221" t="s">
        <v>5857</v>
      </c>
      <c r="C1450" s="222" t="s">
        <v>5858</v>
      </c>
      <c r="D1450" s="222" t="s">
        <v>164</v>
      </c>
      <c r="E1450" s="199" t="s">
        <v>163</v>
      </c>
      <c r="F1450" s="200" t="s">
        <v>9823</v>
      </c>
      <c r="G1450" s="200" t="s">
        <v>9824</v>
      </c>
      <c r="H1450" s="200" t="s">
        <v>10413</v>
      </c>
      <c r="I1450" s="200">
        <v>45958</v>
      </c>
      <c r="J1450" s="143">
        <f t="shared" si="22"/>
        <v>45958</v>
      </c>
      <c r="K1450" s="202">
        <v>1</v>
      </c>
      <c r="L1450" s="284" t="s">
        <v>14372</v>
      </c>
      <c r="M1450" s="223"/>
      <c r="N1450" s="203">
        <v>7</v>
      </c>
      <c r="O1450" s="222" t="s">
        <v>968</v>
      </c>
    </row>
    <row r="1451" spans="1:15" ht="29.25" customHeight="1">
      <c r="A1451" s="221" t="s">
        <v>6334</v>
      </c>
      <c r="B1451" s="221" t="s">
        <v>5857</v>
      </c>
      <c r="C1451" s="222" t="s">
        <v>5858</v>
      </c>
      <c r="D1451" s="222" t="s">
        <v>164</v>
      </c>
      <c r="E1451" s="199" t="s">
        <v>171</v>
      </c>
      <c r="F1451" s="200"/>
      <c r="G1451" s="200"/>
      <c r="H1451" s="200"/>
      <c r="I1451" s="200">
        <v>45959</v>
      </c>
      <c r="J1451" s="143">
        <f t="shared" si="22"/>
        <v>45959</v>
      </c>
      <c r="K1451" s="202">
        <v>2</v>
      </c>
      <c r="L1451" s="284" t="s">
        <v>14376</v>
      </c>
      <c r="M1451" s="223"/>
      <c r="N1451" s="203"/>
      <c r="O1451" s="222" t="s">
        <v>326</v>
      </c>
    </row>
    <row r="1452" spans="1:15" ht="29.25" customHeight="1">
      <c r="A1452" s="221" t="s">
        <v>6334</v>
      </c>
      <c r="B1452" s="221" t="s">
        <v>5857</v>
      </c>
      <c r="C1452" s="222" t="s">
        <v>5858</v>
      </c>
      <c r="D1452" s="222" t="s">
        <v>164</v>
      </c>
      <c r="E1452" s="199" t="s">
        <v>171</v>
      </c>
      <c r="F1452" s="200"/>
      <c r="G1452" s="200"/>
      <c r="H1452" s="200"/>
      <c r="I1452" s="200">
        <v>45959</v>
      </c>
      <c r="J1452" s="143">
        <f t="shared" si="22"/>
        <v>45959</v>
      </c>
      <c r="K1452" s="202">
        <v>4</v>
      </c>
      <c r="L1452" s="284" t="s">
        <v>14378</v>
      </c>
      <c r="M1452" s="223"/>
      <c r="N1452" s="203"/>
      <c r="O1452" s="222" t="s">
        <v>326</v>
      </c>
    </row>
    <row r="1453" spans="1:15" ht="29.25" customHeight="1">
      <c r="A1453" s="221" t="s">
        <v>6334</v>
      </c>
      <c r="B1453" s="221" t="s">
        <v>5857</v>
      </c>
      <c r="C1453" s="222" t="s">
        <v>5858</v>
      </c>
      <c r="D1453" s="222" t="s">
        <v>164</v>
      </c>
      <c r="E1453" s="199" t="s">
        <v>163</v>
      </c>
      <c r="F1453" s="200" t="s">
        <v>9823</v>
      </c>
      <c r="G1453" s="200" t="s">
        <v>9824</v>
      </c>
      <c r="H1453" s="200" t="s">
        <v>10413</v>
      </c>
      <c r="I1453" s="200">
        <v>45959</v>
      </c>
      <c r="J1453" s="143">
        <f t="shared" si="22"/>
        <v>45959</v>
      </c>
      <c r="K1453" s="202">
        <v>2</v>
      </c>
      <c r="L1453" s="284" t="s">
        <v>14377</v>
      </c>
      <c r="M1453" s="223"/>
      <c r="N1453" s="203">
        <v>7</v>
      </c>
      <c r="O1453" s="222" t="s">
        <v>968</v>
      </c>
    </row>
    <row r="1454" spans="1:15" ht="29.25" customHeight="1">
      <c r="A1454" s="221" t="s">
        <v>6334</v>
      </c>
      <c r="B1454" s="221" t="s">
        <v>5857</v>
      </c>
      <c r="C1454" s="222" t="s">
        <v>5858</v>
      </c>
      <c r="D1454" s="222" t="s">
        <v>164</v>
      </c>
      <c r="E1454" s="199" t="s">
        <v>171</v>
      </c>
      <c r="F1454" s="200"/>
      <c r="G1454" s="200"/>
      <c r="H1454" s="200"/>
      <c r="I1454" s="200">
        <v>45960</v>
      </c>
      <c r="J1454" s="143">
        <f t="shared" si="22"/>
        <v>45960</v>
      </c>
      <c r="K1454" s="202">
        <v>1</v>
      </c>
      <c r="L1454" s="284" t="s">
        <v>14379</v>
      </c>
      <c r="M1454" s="223"/>
      <c r="N1454" s="203"/>
      <c r="O1454" s="222" t="s">
        <v>326</v>
      </c>
    </row>
    <row r="1455" spans="1:15" ht="29.25" customHeight="1">
      <c r="A1455" s="221" t="s">
        <v>6334</v>
      </c>
      <c r="B1455" s="221" t="s">
        <v>5857</v>
      </c>
      <c r="C1455" s="222" t="s">
        <v>5858</v>
      </c>
      <c r="D1455" s="222" t="s">
        <v>164</v>
      </c>
      <c r="E1455" s="199" t="s">
        <v>171</v>
      </c>
      <c r="F1455" s="200"/>
      <c r="G1455" s="200"/>
      <c r="H1455" s="200"/>
      <c r="I1455" s="200">
        <v>45960</v>
      </c>
      <c r="J1455" s="143">
        <f t="shared" si="22"/>
        <v>45960</v>
      </c>
      <c r="K1455" s="202">
        <v>1</v>
      </c>
      <c r="L1455" s="284" t="s">
        <v>14380</v>
      </c>
      <c r="M1455" s="223"/>
      <c r="N1455" s="203"/>
      <c r="O1455" s="222" t="s">
        <v>326</v>
      </c>
    </row>
    <row r="1456" spans="1:15" ht="29.25" customHeight="1">
      <c r="A1456" s="221" t="s">
        <v>6334</v>
      </c>
      <c r="B1456" s="221" t="s">
        <v>5857</v>
      </c>
      <c r="C1456" s="222" t="s">
        <v>5858</v>
      </c>
      <c r="D1456" s="222" t="s">
        <v>164</v>
      </c>
      <c r="E1456" s="199" t="s">
        <v>163</v>
      </c>
      <c r="F1456" s="200" t="s">
        <v>9823</v>
      </c>
      <c r="G1456" s="200" t="s">
        <v>9824</v>
      </c>
      <c r="H1456" s="200"/>
      <c r="I1456" s="200">
        <v>45960</v>
      </c>
      <c r="J1456" s="143">
        <f t="shared" si="22"/>
        <v>45960</v>
      </c>
      <c r="K1456" s="202">
        <v>2</v>
      </c>
      <c r="L1456" s="284" t="s">
        <v>14381</v>
      </c>
      <c r="M1456" s="223"/>
      <c r="N1456" s="203"/>
      <c r="O1456" s="222" t="s">
        <v>326</v>
      </c>
    </row>
    <row r="1457" spans="1:15" ht="29.25" customHeight="1">
      <c r="A1457" s="221" t="s">
        <v>6334</v>
      </c>
      <c r="B1457" s="221" t="s">
        <v>5857</v>
      </c>
      <c r="C1457" s="222" t="s">
        <v>5858</v>
      </c>
      <c r="D1457" s="222" t="s">
        <v>164</v>
      </c>
      <c r="E1457" s="199" t="s">
        <v>163</v>
      </c>
      <c r="F1457" s="200" t="s">
        <v>6337</v>
      </c>
      <c r="G1457" s="200" t="s">
        <v>6338</v>
      </c>
      <c r="H1457" s="200"/>
      <c r="I1457" s="200">
        <v>45960</v>
      </c>
      <c r="J1457" s="143">
        <f t="shared" si="22"/>
        <v>45960</v>
      </c>
      <c r="K1457" s="202">
        <v>1</v>
      </c>
      <c r="L1457" s="284" t="s">
        <v>14382</v>
      </c>
      <c r="M1457" s="223"/>
      <c r="N1457" s="203"/>
      <c r="O1457" s="222" t="s">
        <v>326</v>
      </c>
    </row>
    <row r="1458" spans="1:15" ht="29.25" customHeight="1">
      <c r="A1458" s="221" t="s">
        <v>6334</v>
      </c>
      <c r="B1458" s="221" t="s">
        <v>5857</v>
      </c>
      <c r="C1458" s="222" t="s">
        <v>5858</v>
      </c>
      <c r="D1458" s="222" t="s">
        <v>164</v>
      </c>
      <c r="E1458" s="199" t="s">
        <v>163</v>
      </c>
      <c r="F1458" s="200" t="s">
        <v>6337</v>
      </c>
      <c r="G1458" s="200" t="s">
        <v>6338</v>
      </c>
      <c r="H1458" s="200"/>
      <c r="I1458" s="200">
        <v>45960</v>
      </c>
      <c r="J1458" s="143">
        <f t="shared" si="22"/>
        <v>45960</v>
      </c>
      <c r="K1458" s="202">
        <v>3</v>
      </c>
      <c r="L1458" s="284" t="s">
        <v>14383</v>
      </c>
      <c r="M1458" s="223"/>
      <c r="N1458" s="203"/>
      <c r="O1458" s="222" t="s">
        <v>326</v>
      </c>
    </row>
    <row r="1459" spans="1:15" ht="29.25" customHeight="1">
      <c r="A1459" s="221" t="s">
        <v>6334</v>
      </c>
      <c r="B1459" s="221" t="s">
        <v>5857</v>
      </c>
      <c r="C1459" s="222" t="s">
        <v>5858</v>
      </c>
      <c r="D1459" s="222" t="s">
        <v>164</v>
      </c>
      <c r="E1459" s="199" t="s">
        <v>171</v>
      </c>
      <c r="F1459" s="200"/>
      <c r="G1459" s="200"/>
      <c r="H1459" s="200"/>
      <c r="I1459" s="200">
        <v>45961</v>
      </c>
      <c r="J1459" s="143">
        <f t="shared" si="22"/>
        <v>45961</v>
      </c>
      <c r="K1459" s="202">
        <v>1</v>
      </c>
      <c r="L1459" s="284" t="s">
        <v>14384</v>
      </c>
      <c r="M1459" s="223"/>
      <c r="N1459" s="203"/>
      <c r="O1459" s="222" t="s">
        <v>326</v>
      </c>
    </row>
    <row r="1460" spans="1:15" ht="29.25" customHeight="1">
      <c r="A1460" s="221" t="s">
        <v>6334</v>
      </c>
      <c r="B1460" s="221" t="s">
        <v>5857</v>
      </c>
      <c r="C1460" s="222" t="s">
        <v>5858</v>
      </c>
      <c r="D1460" s="222" t="s">
        <v>164</v>
      </c>
      <c r="E1460" s="199" t="s">
        <v>163</v>
      </c>
      <c r="F1460" s="200" t="s">
        <v>6337</v>
      </c>
      <c r="G1460" s="200" t="s">
        <v>6338</v>
      </c>
      <c r="H1460" s="200"/>
      <c r="I1460" s="200">
        <v>45961</v>
      </c>
      <c r="J1460" s="143">
        <f t="shared" si="22"/>
        <v>45961</v>
      </c>
      <c r="K1460" s="202">
        <v>3</v>
      </c>
      <c r="L1460" s="284" t="s">
        <v>14385</v>
      </c>
      <c r="M1460" s="223"/>
      <c r="N1460" s="203"/>
      <c r="O1460" s="222" t="s">
        <v>326</v>
      </c>
    </row>
    <row r="1461" spans="1:15" ht="29.25" customHeight="1">
      <c r="A1461" s="221" t="s">
        <v>6334</v>
      </c>
      <c r="B1461" s="221" t="s">
        <v>5857</v>
      </c>
      <c r="C1461" s="222" t="s">
        <v>5858</v>
      </c>
      <c r="D1461" s="222" t="s">
        <v>164</v>
      </c>
      <c r="E1461" s="199" t="s">
        <v>171</v>
      </c>
      <c r="F1461" s="200"/>
      <c r="G1461" s="200"/>
      <c r="H1461" s="200"/>
      <c r="I1461" s="200">
        <v>45961</v>
      </c>
      <c r="J1461" s="143">
        <f t="shared" si="22"/>
        <v>45961</v>
      </c>
      <c r="K1461" s="202">
        <v>2</v>
      </c>
      <c r="L1461" s="284" t="s">
        <v>14386</v>
      </c>
      <c r="M1461" s="223"/>
      <c r="N1461" s="203"/>
      <c r="O1461" s="222" t="s">
        <v>326</v>
      </c>
    </row>
    <row r="1462" spans="1:15" ht="29.25" customHeight="1">
      <c r="A1462" s="221" t="s">
        <v>6334</v>
      </c>
      <c r="B1462" s="221" t="s">
        <v>5857</v>
      </c>
      <c r="C1462" s="222" t="s">
        <v>5858</v>
      </c>
      <c r="D1462" s="222" t="s">
        <v>164</v>
      </c>
      <c r="E1462" s="199" t="s">
        <v>163</v>
      </c>
      <c r="F1462" s="200" t="s">
        <v>9823</v>
      </c>
      <c r="G1462" s="200" t="s">
        <v>9824</v>
      </c>
      <c r="H1462" s="200"/>
      <c r="I1462" s="200">
        <v>45961</v>
      </c>
      <c r="J1462" s="143">
        <f t="shared" si="22"/>
        <v>45961</v>
      </c>
      <c r="K1462" s="202">
        <v>2</v>
      </c>
      <c r="L1462" s="284" t="s">
        <v>14387</v>
      </c>
      <c r="M1462" s="223"/>
      <c r="N1462" s="203"/>
      <c r="O1462" s="222" t="s">
        <v>326</v>
      </c>
    </row>
    <row r="1463" spans="1:15" ht="29.25" customHeight="1">
      <c r="A1463" s="221" t="s">
        <v>6334</v>
      </c>
      <c r="B1463" s="221" t="s">
        <v>5857</v>
      </c>
      <c r="C1463" s="222" t="s">
        <v>5858</v>
      </c>
      <c r="D1463" s="222" t="s">
        <v>164</v>
      </c>
      <c r="E1463" s="199" t="s">
        <v>178</v>
      </c>
      <c r="F1463" s="200"/>
      <c r="G1463" s="200"/>
      <c r="H1463" s="200"/>
      <c r="I1463" s="200">
        <v>45964</v>
      </c>
      <c r="J1463" s="143">
        <f t="shared" si="22"/>
        <v>45964</v>
      </c>
      <c r="K1463" s="202">
        <v>1</v>
      </c>
      <c r="L1463" s="284" t="s">
        <v>14388</v>
      </c>
      <c r="M1463" s="223"/>
      <c r="N1463" s="203"/>
      <c r="O1463" s="222" t="s">
        <v>326</v>
      </c>
    </row>
    <row r="1464" spans="1:15" ht="29.25" customHeight="1">
      <c r="A1464" s="221" t="s">
        <v>6334</v>
      </c>
      <c r="B1464" s="221" t="s">
        <v>5857</v>
      </c>
      <c r="C1464" s="222" t="s">
        <v>5858</v>
      </c>
      <c r="D1464" s="222" t="s">
        <v>164</v>
      </c>
      <c r="E1464" s="199" t="s">
        <v>163</v>
      </c>
      <c r="F1464" s="200" t="s">
        <v>6337</v>
      </c>
      <c r="G1464" s="200" t="s">
        <v>6338</v>
      </c>
      <c r="H1464" s="200"/>
      <c r="I1464" s="200">
        <v>45964</v>
      </c>
      <c r="J1464" s="143">
        <f t="shared" si="22"/>
        <v>45964</v>
      </c>
      <c r="K1464" s="202">
        <v>1</v>
      </c>
      <c r="L1464" s="284" t="s">
        <v>14389</v>
      </c>
      <c r="M1464" s="223"/>
      <c r="N1464" s="203"/>
      <c r="O1464" s="222" t="s">
        <v>326</v>
      </c>
    </row>
    <row r="1465" spans="1:15" ht="29.25" customHeight="1">
      <c r="A1465" s="221" t="s">
        <v>6334</v>
      </c>
      <c r="B1465" s="221" t="s">
        <v>5857</v>
      </c>
      <c r="C1465" s="222" t="s">
        <v>5858</v>
      </c>
      <c r="D1465" s="222" t="s">
        <v>164</v>
      </c>
      <c r="E1465" s="199" t="s">
        <v>171</v>
      </c>
      <c r="F1465" s="200"/>
      <c r="G1465" s="200"/>
      <c r="H1465" s="200"/>
      <c r="I1465" s="200">
        <v>45964</v>
      </c>
      <c r="J1465" s="143">
        <f t="shared" si="22"/>
        <v>45964</v>
      </c>
      <c r="K1465" s="202">
        <v>3</v>
      </c>
      <c r="L1465" s="284" t="s">
        <v>14390</v>
      </c>
      <c r="M1465" s="223"/>
      <c r="N1465" s="203"/>
      <c r="O1465" s="222" t="s">
        <v>326</v>
      </c>
    </row>
    <row r="1466" spans="1:15" ht="29.25" customHeight="1">
      <c r="A1466" s="221" t="s">
        <v>6334</v>
      </c>
      <c r="B1466" s="221" t="s">
        <v>5857</v>
      </c>
      <c r="C1466" s="222" t="s">
        <v>5858</v>
      </c>
      <c r="D1466" s="222" t="s">
        <v>164</v>
      </c>
      <c r="E1466" s="199" t="s">
        <v>171</v>
      </c>
      <c r="F1466" s="200"/>
      <c r="G1466" s="200"/>
      <c r="H1466" s="200"/>
      <c r="I1466" s="200">
        <v>45964</v>
      </c>
      <c r="J1466" s="143">
        <f t="shared" si="22"/>
        <v>45964</v>
      </c>
      <c r="K1466" s="202">
        <v>3</v>
      </c>
      <c r="L1466" s="284" t="s">
        <v>14391</v>
      </c>
      <c r="M1466" s="223"/>
      <c r="N1466" s="203"/>
      <c r="O1466" s="222" t="s">
        <v>326</v>
      </c>
    </row>
    <row r="1467" spans="1:15" ht="29.25" customHeight="1">
      <c r="A1467" s="221" t="s">
        <v>6334</v>
      </c>
      <c r="B1467" s="221" t="s">
        <v>5857</v>
      </c>
      <c r="C1467" s="222" t="s">
        <v>5858</v>
      </c>
      <c r="D1467" s="222" t="s">
        <v>164</v>
      </c>
      <c r="E1467" s="199" t="s">
        <v>171</v>
      </c>
      <c r="F1467" s="200"/>
      <c r="G1467" s="200"/>
      <c r="H1467" s="200"/>
      <c r="I1467" s="200">
        <v>45965</v>
      </c>
      <c r="J1467" s="143">
        <f t="shared" si="22"/>
        <v>45965</v>
      </c>
      <c r="K1467" s="202">
        <v>2</v>
      </c>
      <c r="L1467" s="284" t="s">
        <v>14392</v>
      </c>
      <c r="M1467" s="223"/>
      <c r="N1467" s="203"/>
      <c r="O1467" s="222" t="s">
        <v>326</v>
      </c>
    </row>
    <row r="1468" spans="1:15" ht="29.25" customHeight="1">
      <c r="A1468" s="221" t="s">
        <v>6334</v>
      </c>
      <c r="B1468" s="221" t="s">
        <v>5857</v>
      </c>
      <c r="C1468" s="222" t="s">
        <v>5858</v>
      </c>
      <c r="D1468" s="222" t="s">
        <v>164</v>
      </c>
      <c r="E1468" s="199" t="s">
        <v>166</v>
      </c>
      <c r="F1468" s="200"/>
      <c r="G1468" s="200"/>
      <c r="H1468" s="200"/>
      <c r="I1468" s="200">
        <v>45965</v>
      </c>
      <c r="J1468" s="143">
        <f t="shared" si="22"/>
        <v>45965</v>
      </c>
      <c r="K1468" s="202">
        <v>1</v>
      </c>
      <c r="L1468" s="284" t="s">
        <v>14393</v>
      </c>
      <c r="M1468" s="223"/>
      <c r="N1468" s="203"/>
      <c r="O1468" s="222" t="s">
        <v>326</v>
      </c>
    </row>
    <row r="1469" spans="1:15" ht="29.25" customHeight="1">
      <c r="A1469" s="221" t="s">
        <v>6334</v>
      </c>
      <c r="B1469" s="221" t="s">
        <v>5857</v>
      </c>
      <c r="C1469" s="222" t="s">
        <v>5858</v>
      </c>
      <c r="D1469" s="222" t="s">
        <v>164</v>
      </c>
      <c r="E1469" s="199" t="s">
        <v>171</v>
      </c>
      <c r="F1469" s="200"/>
      <c r="G1469" s="200"/>
      <c r="H1469" s="200"/>
      <c r="I1469" s="200">
        <v>45965</v>
      </c>
      <c r="J1469" s="143">
        <f t="shared" si="22"/>
        <v>45965</v>
      </c>
      <c r="K1469" s="202">
        <v>4</v>
      </c>
      <c r="L1469" s="284" t="s">
        <v>14394</v>
      </c>
      <c r="M1469" s="223"/>
      <c r="N1469" s="203"/>
      <c r="O1469" s="222" t="s">
        <v>326</v>
      </c>
    </row>
    <row r="1470" spans="1:15" ht="29.25" customHeight="1">
      <c r="A1470" s="221" t="s">
        <v>6334</v>
      </c>
      <c r="B1470" s="221" t="s">
        <v>5857</v>
      </c>
      <c r="C1470" s="222" t="s">
        <v>5858</v>
      </c>
      <c r="D1470" s="222" t="s">
        <v>164</v>
      </c>
      <c r="E1470" s="199" t="s">
        <v>163</v>
      </c>
      <c r="F1470" s="200" t="s">
        <v>6337</v>
      </c>
      <c r="G1470" s="200" t="s">
        <v>6338</v>
      </c>
      <c r="H1470" s="200"/>
      <c r="I1470" s="200">
        <v>45965</v>
      </c>
      <c r="J1470" s="143">
        <f t="shared" si="22"/>
        <v>45965</v>
      </c>
      <c r="K1470" s="202">
        <v>1</v>
      </c>
      <c r="L1470" s="284" t="s">
        <v>14395</v>
      </c>
      <c r="M1470" s="223"/>
      <c r="N1470" s="203"/>
      <c r="O1470" s="222" t="s">
        <v>326</v>
      </c>
    </row>
    <row r="1471" spans="1:15" ht="29.25" customHeight="1">
      <c r="A1471" s="221" t="s">
        <v>6334</v>
      </c>
      <c r="B1471" s="221" t="s">
        <v>5857</v>
      </c>
      <c r="C1471" s="222" t="s">
        <v>5858</v>
      </c>
      <c r="D1471" s="222" t="s">
        <v>164</v>
      </c>
      <c r="E1471" s="199" t="s">
        <v>163</v>
      </c>
      <c r="F1471" s="200" t="s">
        <v>6337</v>
      </c>
      <c r="G1471" s="200" t="s">
        <v>6338</v>
      </c>
      <c r="H1471" s="200"/>
      <c r="I1471" s="200">
        <v>45966</v>
      </c>
      <c r="J1471" s="143">
        <f t="shared" si="22"/>
        <v>45966</v>
      </c>
      <c r="K1471" s="202">
        <v>1</v>
      </c>
      <c r="L1471" s="284" t="s">
        <v>14396</v>
      </c>
      <c r="M1471" s="223"/>
      <c r="N1471" s="203"/>
      <c r="O1471" s="222" t="s">
        <v>326</v>
      </c>
    </row>
    <row r="1472" spans="1:15" ht="29.25" customHeight="1">
      <c r="A1472" s="221" t="s">
        <v>6334</v>
      </c>
      <c r="B1472" s="221" t="s">
        <v>5857</v>
      </c>
      <c r="C1472" s="222" t="s">
        <v>5858</v>
      </c>
      <c r="D1472" s="222" t="s">
        <v>164</v>
      </c>
      <c r="E1472" s="199" t="s">
        <v>171</v>
      </c>
      <c r="F1472" s="200"/>
      <c r="G1472" s="200"/>
      <c r="H1472" s="200"/>
      <c r="I1472" s="200">
        <v>45966</v>
      </c>
      <c r="J1472" s="143">
        <f t="shared" si="22"/>
        <v>45966</v>
      </c>
      <c r="K1472" s="202">
        <v>6</v>
      </c>
      <c r="L1472" s="284" t="s">
        <v>14397</v>
      </c>
      <c r="M1472" s="223"/>
      <c r="N1472" s="203"/>
      <c r="O1472" s="222" t="s">
        <v>326</v>
      </c>
    </row>
    <row r="1473" spans="1:15" ht="29.25" customHeight="1">
      <c r="A1473" s="221" t="s">
        <v>6334</v>
      </c>
      <c r="B1473" s="221" t="s">
        <v>5857</v>
      </c>
      <c r="C1473" s="222" t="s">
        <v>5858</v>
      </c>
      <c r="D1473" s="222" t="s">
        <v>164</v>
      </c>
      <c r="E1473" s="199" t="s">
        <v>166</v>
      </c>
      <c r="F1473" s="200"/>
      <c r="G1473" s="200"/>
      <c r="H1473" s="200"/>
      <c r="I1473" s="200">
        <v>45966</v>
      </c>
      <c r="J1473" s="143">
        <f t="shared" si="22"/>
        <v>45966</v>
      </c>
      <c r="K1473" s="202">
        <v>1</v>
      </c>
      <c r="L1473" s="284" t="s">
        <v>14398</v>
      </c>
      <c r="M1473" s="223"/>
      <c r="N1473" s="203"/>
      <c r="O1473" s="222" t="s">
        <v>326</v>
      </c>
    </row>
    <row r="1474" spans="1:15" ht="29.25" customHeight="1">
      <c r="A1474" s="221" t="s">
        <v>6334</v>
      </c>
      <c r="B1474" s="221" t="s">
        <v>5857</v>
      </c>
      <c r="C1474" s="222" t="s">
        <v>5858</v>
      </c>
      <c r="D1474" s="222" t="s">
        <v>164</v>
      </c>
      <c r="E1474" s="199" t="s">
        <v>166</v>
      </c>
      <c r="F1474" s="200"/>
      <c r="G1474" s="200"/>
      <c r="H1474" s="200"/>
      <c r="I1474" s="200">
        <v>45967</v>
      </c>
      <c r="J1474" s="143">
        <f t="shared" si="22"/>
        <v>45967</v>
      </c>
      <c r="K1474" s="202">
        <v>1</v>
      </c>
      <c r="L1474" s="284" t="s">
        <v>14399</v>
      </c>
      <c r="M1474" s="223"/>
      <c r="N1474" s="203"/>
      <c r="O1474" s="222" t="s">
        <v>326</v>
      </c>
    </row>
    <row r="1475" spans="1:15" ht="29.25" customHeight="1">
      <c r="A1475" s="221" t="s">
        <v>6334</v>
      </c>
      <c r="B1475" s="221" t="s">
        <v>5857</v>
      </c>
      <c r="C1475" s="222" t="s">
        <v>5858</v>
      </c>
      <c r="D1475" s="222" t="s">
        <v>164</v>
      </c>
      <c r="E1475" s="199" t="s">
        <v>171</v>
      </c>
      <c r="F1475" s="200"/>
      <c r="G1475" s="200"/>
      <c r="H1475" s="200"/>
      <c r="I1475" s="200">
        <v>45967</v>
      </c>
      <c r="J1475" s="143">
        <f t="shared" ref="J1475:J1538" si="23">I1475</f>
        <v>45967</v>
      </c>
      <c r="K1475" s="202">
        <v>5</v>
      </c>
      <c r="L1475" s="284" t="s">
        <v>14400</v>
      </c>
      <c r="M1475" s="223"/>
      <c r="N1475" s="203"/>
      <c r="O1475" s="222" t="s">
        <v>326</v>
      </c>
    </row>
    <row r="1476" spans="1:15" ht="29.25" customHeight="1">
      <c r="A1476" s="221" t="s">
        <v>6334</v>
      </c>
      <c r="B1476" s="221" t="s">
        <v>5857</v>
      </c>
      <c r="C1476" s="222" t="s">
        <v>5858</v>
      </c>
      <c r="D1476" s="222" t="s">
        <v>164</v>
      </c>
      <c r="E1476" s="199" t="s">
        <v>163</v>
      </c>
      <c r="F1476" s="200" t="s">
        <v>6337</v>
      </c>
      <c r="G1476" s="200" t="s">
        <v>6338</v>
      </c>
      <c r="H1476" s="200"/>
      <c r="I1476" s="200">
        <v>45967</v>
      </c>
      <c r="J1476" s="143">
        <f t="shared" si="23"/>
        <v>45967</v>
      </c>
      <c r="K1476" s="202">
        <v>2</v>
      </c>
      <c r="L1476" s="284" t="s">
        <v>14401</v>
      </c>
      <c r="M1476" s="223"/>
      <c r="N1476" s="203"/>
      <c r="O1476" s="222" t="s">
        <v>326</v>
      </c>
    </row>
    <row r="1477" spans="1:15" ht="29.25" customHeight="1">
      <c r="A1477" s="221" t="s">
        <v>6334</v>
      </c>
      <c r="B1477" s="221" t="s">
        <v>5857</v>
      </c>
      <c r="C1477" s="222" t="s">
        <v>5858</v>
      </c>
      <c r="D1477" s="222" t="s">
        <v>164</v>
      </c>
      <c r="E1477" s="199" t="s">
        <v>171</v>
      </c>
      <c r="F1477" s="200"/>
      <c r="G1477" s="200"/>
      <c r="H1477" s="200"/>
      <c r="I1477" s="200">
        <v>45968</v>
      </c>
      <c r="J1477" s="143">
        <f t="shared" si="23"/>
        <v>45968</v>
      </c>
      <c r="K1477" s="202">
        <v>1</v>
      </c>
      <c r="L1477" s="284" t="s">
        <v>14402</v>
      </c>
      <c r="M1477" s="223"/>
      <c r="N1477" s="203"/>
      <c r="O1477" s="222" t="s">
        <v>326</v>
      </c>
    </row>
    <row r="1478" spans="1:15" ht="29.25" customHeight="1">
      <c r="A1478" s="221" t="s">
        <v>6334</v>
      </c>
      <c r="B1478" s="221" t="s">
        <v>5857</v>
      </c>
      <c r="C1478" s="222" t="s">
        <v>5858</v>
      </c>
      <c r="D1478" s="222" t="s">
        <v>164</v>
      </c>
      <c r="E1478" s="199" t="s">
        <v>163</v>
      </c>
      <c r="F1478" s="200" t="s">
        <v>6337</v>
      </c>
      <c r="G1478" s="200" t="s">
        <v>6338</v>
      </c>
      <c r="H1478" s="200"/>
      <c r="I1478" s="200">
        <v>45968</v>
      </c>
      <c r="J1478" s="143">
        <f t="shared" si="23"/>
        <v>45968</v>
      </c>
      <c r="K1478" s="202">
        <v>1</v>
      </c>
      <c r="L1478" s="284" t="s">
        <v>14403</v>
      </c>
      <c r="M1478" s="223"/>
      <c r="N1478" s="203"/>
      <c r="O1478" s="222" t="s">
        <v>326</v>
      </c>
    </row>
    <row r="1479" spans="1:15" ht="29.25" customHeight="1">
      <c r="A1479" s="221" t="s">
        <v>6334</v>
      </c>
      <c r="B1479" s="221" t="s">
        <v>5857</v>
      </c>
      <c r="C1479" s="222" t="s">
        <v>5858</v>
      </c>
      <c r="D1479" s="222" t="s">
        <v>164</v>
      </c>
      <c r="E1479" s="199" t="s">
        <v>175</v>
      </c>
      <c r="F1479" s="200" t="s">
        <v>2849</v>
      </c>
      <c r="G1479" s="200" t="s">
        <v>2850</v>
      </c>
      <c r="H1479" s="200"/>
      <c r="I1479" s="200">
        <v>45968</v>
      </c>
      <c r="J1479" s="143">
        <f t="shared" si="23"/>
        <v>45968</v>
      </c>
      <c r="K1479" s="202">
        <v>6</v>
      </c>
      <c r="L1479" s="284" t="s">
        <v>14404</v>
      </c>
      <c r="M1479" s="223"/>
      <c r="N1479" s="203"/>
      <c r="O1479" s="222" t="s">
        <v>326</v>
      </c>
    </row>
    <row r="1480" spans="1:15" ht="29.25" customHeight="1">
      <c r="A1480" s="221" t="s">
        <v>6334</v>
      </c>
      <c r="B1480" s="221" t="s">
        <v>5857</v>
      </c>
      <c r="C1480" s="222" t="s">
        <v>5858</v>
      </c>
      <c r="D1480" s="222" t="s">
        <v>164</v>
      </c>
      <c r="E1480" s="199" t="s">
        <v>163</v>
      </c>
      <c r="F1480" s="200" t="s">
        <v>6337</v>
      </c>
      <c r="G1480" s="200" t="s">
        <v>6338</v>
      </c>
      <c r="H1480" s="200"/>
      <c r="I1480" s="200">
        <v>45971</v>
      </c>
      <c r="J1480" s="143">
        <f t="shared" si="23"/>
        <v>45971</v>
      </c>
      <c r="K1480" s="202">
        <v>2</v>
      </c>
      <c r="L1480" s="284" t="s">
        <v>14405</v>
      </c>
      <c r="M1480" s="223"/>
      <c r="N1480" s="203"/>
      <c r="O1480" s="222" t="s">
        <v>326</v>
      </c>
    </row>
    <row r="1481" spans="1:15" ht="29.25" customHeight="1">
      <c r="A1481" s="221" t="s">
        <v>6334</v>
      </c>
      <c r="B1481" s="221" t="s">
        <v>5857</v>
      </c>
      <c r="C1481" s="222" t="s">
        <v>5858</v>
      </c>
      <c r="D1481" s="222" t="s">
        <v>164</v>
      </c>
      <c r="E1481" s="199" t="s">
        <v>178</v>
      </c>
      <c r="F1481" s="200" t="s">
        <v>6337</v>
      </c>
      <c r="G1481" s="200" t="s">
        <v>6338</v>
      </c>
      <c r="H1481" s="200"/>
      <c r="I1481" s="200">
        <v>45971</v>
      </c>
      <c r="J1481" s="143">
        <f t="shared" si="23"/>
        <v>45971</v>
      </c>
      <c r="K1481" s="202">
        <v>2</v>
      </c>
      <c r="L1481" s="284" t="s">
        <v>14406</v>
      </c>
      <c r="M1481" s="223"/>
      <c r="N1481" s="203"/>
      <c r="O1481" s="222" t="s">
        <v>326</v>
      </c>
    </row>
    <row r="1482" spans="1:15" ht="29.25" customHeight="1">
      <c r="A1482" s="221" t="s">
        <v>6334</v>
      </c>
      <c r="B1482" s="221" t="s">
        <v>5857</v>
      </c>
      <c r="C1482" s="222" t="s">
        <v>5858</v>
      </c>
      <c r="D1482" s="222" t="s">
        <v>164</v>
      </c>
      <c r="E1482" s="199" t="s">
        <v>171</v>
      </c>
      <c r="F1482" s="200"/>
      <c r="G1482" s="200"/>
      <c r="H1482" s="200"/>
      <c r="I1482" s="200">
        <v>45971</v>
      </c>
      <c r="J1482" s="143">
        <f t="shared" si="23"/>
        <v>45971</v>
      </c>
      <c r="K1482" s="202">
        <v>2</v>
      </c>
      <c r="L1482" s="284" t="s">
        <v>14407</v>
      </c>
      <c r="M1482" s="223"/>
      <c r="N1482" s="203"/>
      <c r="O1482" s="222" t="s">
        <v>326</v>
      </c>
    </row>
    <row r="1483" spans="1:15" ht="29.25" customHeight="1">
      <c r="A1483" s="221" t="s">
        <v>6334</v>
      </c>
      <c r="B1483" s="221" t="s">
        <v>5857</v>
      </c>
      <c r="C1483" s="222" t="s">
        <v>5858</v>
      </c>
      <c r="D1483" s="222" t="s">
        <v>164</v>
      </c>
      <c r="E1483" s="199" t="s">
        <v>178</v>
      </c>
      <c r="F1483" s="200"/>
      <c r="G1483" s="200"/>
      <c r="H1483" s="200"/>
      <c r="I1483" s="200">
        <v>45971</v>
      </c>
      <c r="J1483" s="143">
        <f t="shared" si="23"/>
        <v>45971</v>
      </c>
      <c r="K1483" s="202">
        <v>2</v>
      </c>
      <c r="L1483" s="284" t="s">
        <v>14408</v>
      </c>
      <c r="M1483" s="223"/>
      <c r="N1483" s="203"/>
      <c r="O1483" s="222" t="s">
        <v>326</v>
      </c>
    </row>
    <row r="1484" spans="1:15" ht="29.25" customHeight="1">
      <c r="A1484" s="221" t="s">
        <v>6334</v>
      </c>
      <c r="B1484" s="221" t="s">
        <v>5857</v>
      </c>
      <c r="C1484" s="222" t="s">
        <v>5858</v>
      </c>
      <c r="D1484" s="222" t="s">
        <v>164</v>
      </c>
      <c r="E1484" s="199" t="s">
        <v>171</v>
      </c>
      <c r="F1484" s="200"/>
      <c r="G1484" s="200"/>
      <c r="H1484" s="200"/>
      <c r="I1484" s="200">
        <v>45972</v>
      </c>
      <c r="J1484" s="143">
        <f t="shared" si="23"/>
        <v>45972</v>
      </c>
      <c r="K1484" s="202">
        <v>2</v>
      </c>
      <c r="L1484" s="284" t="s">
        <v>14409</v>
      </c>
      <c r="M1484" s="223"/>
      <c r="N1484" s="203"/>
      <c r="O1484" s="222" t="s">
        <v>326</v>
      </c>
    </row>
    <row r="1485" spans="1:15" ht="29.25" customHeight="1">
      <c r="A1485" s="221" t="s">
        <v>6334</v>
      </c>
      <c r="B1485" s="221" t="s">
        <v>5857</v>
      </c>
      <c r="C1485" s="222" t="s">
        <v>5858</v>
      </c>
      <c r="D1485" s="222" t="s">
        <v>164</v>
      </c>
      <c r="E1485" s="199" t="s">
        <v>163</v>
      </c>
      <c r="F1485" s="200" t="s">
        <v>6337</v>
      </c>
      <c r="G1485" s="200" t="s">
        <v>6338</v>
      </c>
      <c r="H1485" s="200"/>
      <c r="I1485" s="200">
        <v>45972</v>
      </c>
      <c r="J1485" s="143">
        <f t="shared" si="23"/>
        <v>45972</v>
      </c>
      <c r="K1485" s="202">
        <v>4</v>
      </c>
      <c r="L1485" s="284" t="s">
        <v>14410</v>
      </c>
      <c r="M1485" s="223"/>
      <c r="N1485" s="203"/>
      <c r="O1485" s="222" t="s">
        <v>326</v>
      </c>
    </row>
    <row r="1486" spans="1:15" ht="29.25" customHeight="1">
      <c r="A1486" s="221" t="s">
        <v>6334</v>
      </c>
      <c r="B1486" s="221" t="s">
        <v>5857</v>
      </c>
      <c r="C1486" s="222" t="s">
        <v>5858</v>
      </c>
      <c r="D1486" s="222" t="s">
        <v>164</v>
      </c>
      <c r="E1486" s="199" t="s">
        <v>171</v>
      </c>
      <c r="F1486" s="200"/>
      <c r="G1486" s="200"/>
      <c r="H1486" s="200"/>
      <c r="I1486" s="200">
        <v>45972</v>
      </c>
      <c r="J1486" s="143">
        <f t="shared" si="23"/>
        <v>45972</v>
      </c>
      <c r="K1486" s="202">
        <v>2</v>
      </c>
      <c r="L1486" s="284" t="s">
        <v>14411</v>
      </c>
      <c r="M1486" s="223"/>
      <c r="N1486" s="203"/>
      <c r="O1486" s="222" t="s">
        <v>326</v>
      </c>
    </row>
    <row r="1487" spans="1:15" ht="29.25" customHeight="1">
      <c r="A1487" s="221" t="s">
        <v>6334</v>
      </c>
      <c r="B1487" s="221" t="s">
        <v>5857</v>
      </c>
      <c r="C1487" s="222" t="s">
        <v>5858</v>
      </c>
      <c r="D1487" s="222" t="s">
        <v>164</v>
      </c>
      <c r="E1487" s="199" t="s">
        <v>171</v>
      </c>
      <c r="F1487" s="200"/>
      <c r="G1487" s="200"/>
      <c r="H1487" s="200"/>
      <c r="I1487" s="200">
        <v>45973</v>
      </c>
      <c r="J1487" s="143">
        <f t="shared" si="23"/>
        <v>45973</v>
      </c>
      <c r="K1487" s="202">
        <v>3</v>
      </c>
      <c r="L1487" s="284" t="s">
        <v>14412</v>
      </c>
      <c r="M1487" s="223"/>
      <c r="N1487" s="203"/>
      <c r="O1487" s="222" t="s">
        <v>326</v>
      </c>
    </row>
    <row r="1488" spans="1:15" ht="29.25" customHeight="1">
      <c r="A1488" s="221" t="s">
        <v>6334</v>
      </c>
      <c r="B1488" s="221" t="s">
        <v>5857</v>
      </c>
      <c r="C1488" s="222" t="s">
        <v>5858</v>
      </c>
      <c r="D1488" s="222" t="s">
        <v>164</v>
      </c>
      <c r="E1488" s="199" t="s">
        <v>163</v>
      </c>
      <c r="F1488" s="200" t="s">
        <v>6337</v>
      </c>
      <c r="G1488" s="200" t="s">
        <v>6338</v>
      </c>
      <c r="H1488" s="200"/>
      <c r="I1488" s="200">
        <v>45973</v>
      </c>
      <c r="J1488" s="143">
        <f t="shared" si="23"/>
        <v>45973</v>
      </c>
      <c r="K1488" s="202">
        <v>2</v>
      </c>
      <c r="L1488" s="284" t="s">
        <v>14413</v>
      </c>
      <c r="M1488" s="223"/>
      <c r="N1488" s="203"/>
      <c r="O1488" s="222" t="s">
        <v>326</v>
      </c>
    </row>
    <row r="1489" spans="1:15" ht="29.25" customHeight="1">
      <c r="A1489" s="221" t="s">
        <v>6334</v>
      </c>
      <c r="B1489" s="221" t="s">
        <v>5857</v>
      </c>
      <c r="C1489" s="222" t="s">
        <v>5858</v>
      </c>
      <c r="D1489" s="222" t="s">
        <v>164</v>
      </c>
      <c r="E1489" s="199" t="s">
        <v>171</v>
      </c>
      <c r="F1489" s="200"/>
      <c r="G1489" s="200"/>
      <c r="H1489" s="200"/>
      <c r="I1489" s="200">
        <v>45973</v>
      </c>
      <c r="J1489" s="143">
        <f t="shared" si="23"/>
        <v>45973</v>
      </c>
      <c r="K1489" s="202">
        <v>3</v>
      </c>
      <c r="L1489" s="284" t="s">
        <v>14414</v>
      </c>
      <c r="M1489" s="223"/>
      <c r="N1489" s="203"/>
      <c r="O1489" s="222" t="s">
        <v>326</v>
      </c>
    </row>
    <row r="1490" spans="1:15" ht="29.25" customHeight="1">
      <c r="A1490" s="221" t="s">
        <v>6334</v>
      </c>
      <c r="B1490" s="221" t="s">
        <v>5857</v>
      </c>
      <c r="C1490" s="222" t="s">
        <v>5858</v>
      </c>
      <c r="D1490" s="222" t="s">
        <v>164</v>
      </c>
      <c r="E1490" s="199" t="s">
        <v>163</v>
      </c>
      <c r="F1490" s="200" t="s">
        <v>6337</v>
      </c>
      <c r="G1490" s="200" t="s">
        <v>6338</v>
      </c>
      <c r="H1490" s="200"/>
      <c r="I1490" s="200">
        <v>45974</v>
      </c>
      <c r="J1490" s="143">
        <f t="shared" si="23"/>
        <v>45974</v>
      </c>
      <c r="K1490" s="202">
        <v>2</v>
      </c>
      <c r="L1490" s="284" t="s">
        <v>14415</v>
      </c>
      <c r="M1490" s="223"/>
      <c r="N1490" s="203"/>
      <c r="O1490" s="222" t="s">
        <v>326</v>
      </c>
    </row>
    <row r="1491" spans="1:15" ht="29.25" customHeight="1">
      <c r="A1491" s="221" t="s">
        <v>6334</v>
      </c>
      <c r="B1491" s="221" t="s">
        <v>5857</v>
      </c>
      <c r="C1491" s="222" t="s">
        <v>5858</v>
      </c>
      <c r="D1491" s="222" t="s">
        <v>164</v>
      </c>
      <c r="E1491" s="199" t="s">
        <v>171</v>
      </c>
      <c r="F1491" s="200"/>
      <c r="G1491" s="200"/>
      <c r="H1491" s="200"/>
      <c r="I1491" s="200">
        <v>45974</v>
      </c>
      <c r="J1491" s="143">
        <f t="shared" si="23"/>
        <v>45974</v>
      </c>
      <c r="K1491" s="202">
        <v>3</v>
      </c>
      <c r="L1491" s="284" t="s">
        <v>14416</v>
      </c>
      <c r="M1491" s="223"/>
      <c r="N1491" s="203"/>
      <c r="O1491" s="222" t="s">
        <v>326</v>
      </c>
    </row>
    <row r="1492" spans="1:15" ht="29.25" customHeight="1">
      <c r="A1492" s="221" t="s">
        <v>6334</v>
      </c>
      <c r="B1492" s="221" t="s">
        <v>5857</v>
      </c>
      <c r="C1492" s="222" t="s">
        <v>5858</v>
      </c>
      <c r="D1492" s="222" t="s">
        <v>164</v>
      </c>
      <c r="E1492" s="199" t="s">
        <v>171</v>
      </c>
      <c r="F1492" s="200"/>
      <c r="G1492" s="200"/>
      <c r="H1492" s="200"/>
      <c r="I1492" s="200">
        <v>45974</v>
      </c>
      <c r="J1492" s="143">
        <f t="shared" si="23"/>
        <v>45974</v>
      </c>
      <c r="K1492" s="202">
        <v>3</v>
      </c>
      <c r="L1492" s="284" t="s">
        <v>14417</v>
      </c>
      <c r="M1492" s="223"/>
      <c r="N1492" s="203"/>
      <c r="O1492" s="222" t="s">
        <v>326</v>
      </c>
    </row>
    <row r="1493" spans="1:15" ht="29.25" customHeight="1">
      <c r="A1493" s="221" t="s">
        <v>6334</v>
      </c>
      <c r="B1493" s="221" t="s">
        <v>5857</v>
      </c>
      <c r="C1493" s="222" t="s">
        <v>5858</v>
      </c>
      <c r="D1493" s="222" t="s">
        <v>164</v>
      </c>
      <c r="E1493" s="199" t="s">
        <v>163</v>
      </c>
      <c r="F1493" s="200" t="s">
        <v>6337</v>
      </c>
      <c r="G1493" s="200" t="s">
        <v>6338</v>
      </c>
      <c r="H1493" s="200"/>
      <c r="I1493" s="200">
        <v>45975</v>
      </c>
      <c r="J1493" s="143">
        <f t="shared" si="23"/>
        <v>45975</v>
      </c>
      <c r="K1493" s="202">
        <v>2</v>
      </c>
      <c r="L1493" s="284" t="s">
        <v>14418</v>
      </c>
      <c r="M1493" s="223"/>
      <c r="N1493" s="203"/>
      <c r="O1493" s="222" t="s">
        <v>326</v>
      </c>
    </row>
    <row r="1494" spans="1:15" ht="29.25" customHeight="1">
      <c r="A1494" s="221" t="s">
        <v>6334</v>
      </c>
      <c r="B1494" s="221" t="s">
        <v>5857</v>
      </c>
      <c r="C1494" s="222" t="s">
        <v>5858</v>
      </c>
      <c r="D1494" s="222" t="s">
        <v>164</v>
      </c>
      <c r="E1494" s="199" t="s">
        <v>171</v>
      </c>
      <c r="F1494" s="200"/>
      <c r="G1494" s="200"/>
      <c r="H1494" s="200"/>
      <c r="I1494" s="200">
        <v>45975</v>
      </c>
      <c r="J1494" s="143">
        <f t="shared" si="23"/>
        <v>45975</v>
      </c>
      <c r="K1494" s="202">
        <v>4</v>
      </c>
      <c r="L1494" s="284" t="s">
        <v>14419</v>
      </c>
      <c r="M1494" s="223"/>
      <c r="N1494" s="203"/>
      <c r="O1494" s="222" t="s">
        <v>326</v>
      </c>
    </row>
    <row r="1495" spans="1:15" ht="29.25" customHeight="1">
      <c r="A1495" s="221" t="s">
        <v>6334</v>
      </c>
      <c r="B1495" s="221" t="s">
        <v>5857</v>
      </c>
      <c r="C1495" s="222" t="s">
        <v>5858</v>
      </c>
      <c r="D1495" s="222" t="s">
        <v>164</v>
      </c>
      <c r="E1495" s="199" t="s">
        <v>171</v>
      </c>
      <c r="F1495" s="200"/>
      <c r="G1495" s="200"/>
      <c r="H1495" s="200"/>
      <c r="I1495" s="200">
        <v>45975</v>
      </c>
      <c r="J1495" s="143">
        <f t="shared" si="23"/>
        <v>45975</v>
      </c>
      <c r="K1495" s="202">
        <v>2</v>
      </c>
      <c r="L1495" s="284" t="s">
        <v>14420</v>
      </c>
      <c r="M1495" s="223"/>
      <c r="N1495" s="203"/>
      <c r="O1495" s="222" t="s">
        <v>326</v>
      </c>
    </row>
    <row r="1496" spans="1:15" ht="29.25" customHeight="1">
      <c r="A1496" s="221" t="s">
        <v>6334</v>
      </c>
      <c r="B1496" s="221" t="s">
        <v>5857</v>
      </c>
      <c r="C1496" s="222" t="s">
        <v>5858</v>
      </c>
      <c r="D1496" s="222" t="s">
        <v>164</v>
      </c>
      <c r="E1496" s="199" t="s">
        <v>171</v>
      </c>
      <c r="F1496" s="200"/>
      <c r="G1496" s="200"/>
      <c r="H1496" s="200"/>
      <c r="I1496" s="200">
        <v>45978</v>
      </c>
      <c r="J1496" s="143">
        <f t="shared" si="23"/>
        <v>45978</v>
      </c>
      <c r="K1496" s="202">
        <v>4</v>
      </c>
      <c r="L1496" s="284" t="s">
        <v>14421</v>
      </c>
      <c r="M1496" s="223"/>
      <c r="N1496" s="203"/>
      <c r="O1496" s="222" t="s">
        <v>326</v>
      </c>
    </row>
    <row r="1497" spans="1:15" ht="29.25" customHeight="1">
      <c r="A1497" s="221" t="s">
        <v>6334</v>
      </c>
      <c r="B1497" s="221" t="s">
        <v>5857</v>
      </c>
      <c r="C1497" s="222" t="s">
        <v>5858</v>
      </c>
      <c r="D1497" s="222" t="s">
        <v>164</v>
      </c>
      <c r="E1497" s="199" t="s">
        <v>171</v>
      </c>
      <c r="F1497" s="200"/>
      <c r="G1497" s="200"/>
      <c r="H1497" s="200"/>
      <c r="I1497" s="200">
        <v>45978</v>
      </c>
      <c r="J1497" s="143">
        <f t="shared" si="23"/>
        <v>45978</v>
      </c>
      <c r="K1497" s="202">
        <v>2</v>
      </c>
      <c r="L1497" s="284" t="s">
        <v>14422</v>
      </c>
      <c r="M1497" s="223"/>
      <c r="N1497" s="203"/>
      <c r="O1497" s="222" t="s">
        <v>326</v>
      </c>
    </row>
    <row r="1498" spans="1:15" ht="29.25" customHeight="1">
      <c r="A1498" s="221" t="s">
        <v>6334</v>
      </c>
      <c r="B1498" s="221" t="s">
        <v>5857</v>
      </c>
      <c r="C1498" s="222" t="s">
        <v>5858</v>
      </c>
      <c r="D1498" s="222" t="s">
        <v>164</v>
      </c>
      <c r="E1498" s="199" t="s">
        <v>163</v>
      </c>
      <c r="F1498" s="200" t="s">
        <v>6337</v>
      </c>
      <c r="G1498" s="200" t="s">
        <v>6338</v>
      </c>
      <c r="H1498" s="200"/>
      <c r="I1498" s="200">
        <v>45978</v>
      </c>
      <c r="J1498" s="143">
        <f t="shared" si="23"/>
        <v>45978</v>
      </c>
      <c r="K1498" s="202">
        <v>2</v>
      </c>
      <c r="L1498" s="284" t="s">
        <v>14423</v>
      </c>
      <c r="M1498" s="223"/>
      <c r="N1498" s="203"/>
      <c r="O1498" s="222" t="s">
        <v>326</v>
      </c>
    </row>
    <row r="1499" spans="1:15" ht="29.25" customHeight="1">
      <c r="A1499" s="221" t="s">
        <v>6334</v>
      </c>
      <c r="B1499" s="221" t="s">
        <v>5857</v>
      </c>
      <c r="C1499" s="222" t="s">
        <v>5858</v>
      </c>
      <c r="D1499" s="222" t="s">
        <v>164</v>
      </c>
      <c r="E1499" s="199" t="s">
        <v>171</v>
      </c>
      <c r="F1499" s="200"/>
      <c r="G1499" s="200"/>
      <c r="H1499" s="200"/>
      <c r="I1499" s="200">
        <v>45979</v>
      </c>
      <c r="J1499" s="143">
        <f t="shared" si="23"/>
        <v>45979</v>
      </c>
      <c r="K1499" s="202">
        <v>1</v>
      </c>
      <c r="L1499" s="284" t="s">
        <v>14424</v>
      </c>
      <c r="M1499" s="223"/>
      <c r="N1499" s="203"/>
      <c r="O1499" s="222" t="s">
        <v>326</v>
      </c>
    </row>
    <row r="1500" spans="1:15" ht="29.25" customHeight="1">
      <c r="A1500" s="221" t="s">
        <v>6334</v>
      </c>
      <c r="B1500" s="221" t="s">
        <v>5857</v>
      </c>
      <c r="C1500" s="222" t="s">
        <v>5858</v>
      </c>
      <c r="D1500" s="222" t="s">
        <v>164</v>
      </c>
      <c r="E1500" s="199" t="s">
        <v>163</v>
      </c>
      <c r="F1500" s="200" t="s">
        <v>6337</v>
      </c>
      <c r="G1500" s="200" t="s">
        <v>6338</v>
      </c>
      <c r="H1500" s="200"/>
      <c r="I1500" s="200">
        <v>45979</v>
      </c>
      <c r="J1500" s="143">
        <f t="shared" si="23"/>
        <v>45979</v>
      </c>
      <c r="K1500" s="202">
        <v>3</v>
      </c>
      <c r="L1500" s="284" t="s">
        <v>14425</v>
      </c>
      <c r="M1500" s="223"/>
      <c r="N1500" s="203"/>
      <c r="O1500" s="222" t="s">
        <v>326</v>
      </c>
    </row>
    <row r="1501" spans="1:15" ht="29.25" customHeight="1">
      <c r="A1501" s="221" t="s">
        <v>6334</v>
      </c>
      <c r="B1501" s="221" t="s">
        <v>5857</v>
      </c>
      <c r="C1501" s="222" t="s">
        <v>5858</v>
      </c>
      <c r="D1501" s="222" t="s">
        <v>164</v>
      </c>
      <c r="E1501" s="199" t="s">
        <v>171</v>
      </c>
      <c r="F1501" s="200"/>
      <c r="G1501" s="200"/>
      <c r="H1501" s="200"/>
      <c r="I1501" s="200">
        <v>45979</v>
      </c>
      <c r="J1501" s="143">
        <f t="shared" si="23"/>
        <v>45979</v>
      </c>
      <c r="K1501" s="202">
        <v>4</v>
      </c>
      <c r="L1501" s="284" t="s">
        <v>14426</v>
      </c>
      <c r="M1501" s="223"/>
      <c r="N1501" s="203"/>
      <c r="O1501" s="222" t="s">
        <v>326</v>
      </c>
    </row>
    <row r="1502" spans="1:15" ht="29.25" customHeight="1">
      <c r="A1502" s="221" t="s">
        <v>6334</v>
      </c>
      <c r="B1502" s="221" t="s">
        <v>5857</v>
      </c>
      <c r="C1502" s="222" t="s">
        <v>5858</v>
      </c>
      <c r="D1502" s="222" t="s">
        <v>164</v>
      </c>
      <c r="E1502" s="199" t="s">
        <v>171</v>
      </c>
      <c r="F1502" s="200"/>
      <c r="G1502" s="200"/>
      <c r="H1502" s="200"/>
      <c r="I1502" s="200">
        <v>45980</v>
      </c>
      <c r="J1502" s="143">
        <f t="shared" si="23"/>
        <v>45980</v>
      </c>
      <c r="K1502" s="202">
        <v>2</v>
      </c>
      <c r="L1502" s="284" t="s">
        <v>14427</v>
      </c>
      <c r="M1502" s="223"/>
      <c r="N1502" s="203"/>
      <c r="O1502" s="222" t="s">
        <v>326</v>
      </c>
    </row>
    <row r="1503" spans="1:15" ht="29.25" customHeight="1">
      <c r="A1503" s="221" t="s">
        <v>6334</v>
      </c>
      <c r="B1503" s="221" t="s">
        <v>5857</v>
      </c>
      <c r="C1503" s="222" t="s">
        <v>5858</v>
      </c>
      <c r="D1503" s="222" t="s">
        <v>164</v>
      </c>
      <c r="E1503" s="199" t="s">
        <v>163</v>
      </c>
      <c r="F1503" s="200" t="s">
        <v>6337</v>
      </c>
      <c r="G1503" s="200" t="s">
        <v>6338</v>
      </c>
      <c r="H1503" s="200"/>
      <c r="I1503" s="200">
        <v>45980</v>
      </c>
      <c r="J1503" s="143">
        <f t="shared" si="23"/>
        <v>45980</v>
      </c>
      <c r="K1503" s="202">
        <v>6</v>
      </c>
      <c r="L1503" s="284" t="s">
        <v>14428</v>
      </c>
      <c r="M1503" s="223"/>
      <c r="N1503" s="203"/>
      <c r="O1503" s="222" t="s">
        <v>326</v>
      </c>
    </row>
    <row r="1504" spans="1:15" ht="29.25" customHeight="1">
      <c r="A1504" s="221" t="s">
        <v>6334</v>
      </c>
      <c r="B1504" s="221" t="s">
        <v>5857</v>
      </c>
      <c r="C1504" s="222" t="s">
        <v>5858</v>
      </c>
      <c r="D1504" s="222" t="s">
        <v>164</v>
      </c>
      <c r="E1504" s="199" t="s">
        <v>163</v>
      </c>
      <c r="F1504" s="200" t="s">
        <v>6337</v>
      </c>
      <c r="G1504" s="200" t="s">
        <v>6338</v>
      </c>
      <c r="H1504" s="200"/>
      <c r="I1504" s="200">
        <v>45981</v>
      </c>
      <c r="J1504" s="143">
        <f t="shared" si="23"/>
        <v>45981</v>
      </c>
      <c r="K1504" s="202">
        <v>6</v>
      </c>
      <c r="L1504" s="284" t="s">
        <v>14429</v>
      </c>
      <c r="M1504" s="223"/>
      <c r="N1504" s="203"/>
      <c r="O1504" s="222" t="s">
        <v>326</v>
      </c>
    </row>
    <row r="1505" spans="1:15" ht="29.25" customHeight="1">
      <c r="A1505" s="221" t="s">
        <v>6334</v>
      </c>
      <c r="B1505" s="221" t="s">
        <v>5857</v>
      </c>
      <c r="C1505" s="222" t="s">
        <v>5858</v>
      </c>
      <c r="D1505" s="222" t="s">
        <v>164</v>
      </c>
      <c r="E1505" s="199" t="s">
        <v>171</v>
      </c>
      <c r="F1505" s="200"/>
      <c r="G1505" s="200"/>
      <c r="H1505" s="200"/>
      <c r="I1505" s="200">
        <v>45981</v>
      </c>
      <c r="J1505" s="143">
        <f t="shared" si="23"/>
        <v>45981</v>
      </c>
      <c r="K1505" s="202">
        <v>1</v>
      </c>
      <c r="L1505" s="284" t="s">
        <v>14430</v>
      </c>
      <c r="M1505" s="223"/>
      <c r="N1505" s="203"/>
      <c r="O1505" s="222" t="s">
        <v>326</v>
      </c>
    </row>
    <row r="1506" spans="1:15" ht="29.25" customHeight="1">
      <c r="A1506" s="221" t="s">
        <v>6334</v>
      </c>
      <c r="B1506" s="221" t="s">
        <v>5857</v>
      </c>
      <c r="C1506" s="222" t="s">
        <v>5858</v>
      </c>
      <c r="D1506" s="222" t="s">
        <v>164</v>
      </c>
      <c r="E1506" s="199" t="s">
        <v>171</v>
      </c>
      <c r="F1506" s="200"/>
      <c r="G1506" s="200"/>
      <c r="H1506" s="200"/>
      <c r="I1506" s="200">
        <v>45981</v>
      </c>
      <c r="J1506" s="143">
        <f t="shared" si="23"/>
        <v>45981</v>
      </c>
      <c r="K1506" s="202">
        <v>1</v>
      </c>
      <c r="L1506" s="284" t="s">
        <v>14431</v>
      </c>
      <c r="M1506" s="223"/>
      <c r="N1506" s="203"/>
      <c r="O1506" s="222" t="s">
        <v>326</v>
      </c>
    </row>
    <row r="1507" spans="1:15" ht="29.25" customHeight="1">
      <c r="A1507" s="221" t="s">
        <v>6334</v>
      </c>
      <c r="B1507" s="221" t="s">
        <v>5857</v>
      </c>
      <c r="C1507" s="222" t="s">
        <v>5858</v>
      </c>
      <c r="D1507" s="222" t="s">
        <v>164</v>
      </c>
      <c r="E1507" s="199" t="s">
        <v>171</v>
      </c>
      <c r="F1507" s="200"/>
      <c r="G1507" s="200"/>
      <c r="H1507" s="200"/>
      <c r="I1507" s="200">
        <v>45982</v>
      </c>
      <c r="J1507" s="143">
        <f t="shared" si="23"/>
        <v>45982</v>
      </c>
      <c r="K1507" s="202">
        <v>1</v>
      </c>
      <c r="L1507" s="284" t="s">
        <v>14432</v>
      </c>
      <c r="M1507" s="223"/>
      <c r="N1507" s="203"/>
      <c r="O1507" s="222" t="s">
        <v>326</v>
      </c>
    </row>
    <row r="1508" spans="1:15" ht="29.25" customHeight="1">
      <c r="A1508" s="221" t="s">
        <v>6334</v>
      </c>
      <c r="B1508" s="221" t="s">
        <v>5857</v>
      </c>
      <c r="C1508" s="222" t="s">
        <v>5858</v>
      </c>
      <c r="D1508" s="222" t="s">
        <v>164</v>
      </c>
      <c r="E1508" s="199" t="s">
        <v>163</v>
      </c>
      <c r="F1508" s="200" t="s">
        <v>6337</v>
      </c>
      <c r="G1508" s="200" t="s">
        <v>6338</v>
      </c>
      <c r="H1508" s="200"/>
      <c r="I1508" s="200">
        <v>45982</v>
      </c>
      <c r="J1508" s="143">
        <f t="shared" si="23"/>
        <v>45982</v>
      </c>
      <c r="K1508" s="202">
        <v>7</v>
      </c>
      <c r="L1508" s="284" t="s">
        <v>14433</v>
      </c>
      <c r="M1508" s="223"/>
      <c r="N1508" s="203"/>
      <c r="O1508" s="222" t="s">
        <v>326</v>
      </c>
    </row>
    <row r="1509" spans="1:15" ht="29.25" customHeight="1">
      <c r="A1509" s="221" t="s">
        <v>6334</v>
      </c>
      <c r="B1509" s="221" t="s">
        <v>5857</v>
      </c>
      <c r="C1509" s="222" t="s">
        <v>5858</v>
      </c>
      <c r="D1509" s="222" t="s">
        <v>164</v>
      </c>
      <c r="E1509" s="199" t="s">
        <v>163</v>
      </c>
      <c r="F1509" s="200" t="s">
        <v>6337</v>
      </c>
      <c r="G1509" s="200" t="s">
        <v>6338</v>
      </c>
      <c r="H1509" s="200"/>
      <c r="I1509" s="200">
        <v>45985</v>
      </c>
      <c r="J1509" s="143">
        <f t="shared" si="23"/>
        <v>45985</v>
      </c>
      <c r="K1509" s="202">
        <v>6</v>
      </c>
      <c r="L1509" s="284" t="s">
        <v>14434</v>
      </c>
      <c r="M1509" s="223"/>
      <c r="N1509" s="203"/>
      <c r="O1509" s="222" t="s">
        <v>326</v>
      </c>
    </row>
    <row r="1510" spans="1:15" ht="29.25" customHeight="1">
      <c r="A1510" s="221" t="s">
        <v>6334</v>
      </c>
      <c r="B1510" s="221" t="s">
        <v>5857</v>
      </c>
      <c r="C1510" s="222" t="s">
        <v>5858</v>
      </c>
      <c r="D1510" s="222" t="s">
        <v>164</v>
      </c>
      <c r="E1510" s="199" t="s">
        <v>171</v>
      </c>
      <c r="F1510" s="200"/>
      <c r="G1510" s="200"/>
      <c r="H1510" s="200"/>
      <c r="I1510" s="200">
        <v>45985</v>
      </c>
      <c r="J1510" s="143">
        <f t="shared" si="23"/>
        <v>45985</v>
      </c>
      <c r="K1510" s="202">
        <v>1</v>
      </c>
      <c r="L1510" s="284" t="s">
        <v>14435</v>
      </c>
      <c r="M1510" s="223"/>
      <c r="N1510" s="203"/>
      <c r="O1510" s="222" t="s">
        <v>326</v>
      </c>
    </row>
    <row r="1511" spans="1:15" ht="29.25" customHeight="1">
      <c r="A1511" s="221" t="s">
        <v>6334</v>
      </c>
      <c r="B1511" s="221" t="s">
        <v>5857</v>
      </c>
      <c r="C1511" s="222" t="s">
        <v>5858</v>
      </c>
      <c r="D1511" s="222" t="s">
        <v>164</v>
      </c>
      <c r="E1511" s="199" t="s">
        <v>171</v>
      </c>
      <c r="F1511" s="200"/>
      <c r="G1511" s="200"/>
      <c r="H1511" s="200"/>
      <c r="I1511" s="200">
        <v>45985</v>
      </c>
      <c r="J1511" s="143">
        <f t="shared" si="23"/>
        <v>45985</v>
      </c>
      <c r="K1511" s="202">
        <v>1</v>
      </c>
      <c r="L1511" s="284" t="s">
        <v>14436</v>
      </c>
      <c r="M1511" s="223"/>
      <c r="N1511" s="203"/>
      <c r="O1511" s="222" t="s">
        <v>326</v>
      </c>
    </row>
    <row r="1512" spans="1:15" ht="29.25" customHeight="1">
      <c r="A1512" s="221" t="s">
        <v>6334</v>
      </c>
      <c r="B1512" s="221" t="s">
        <v>5857</v>
      </c>
      <c r="C1512" s="222" t="s">
        <v>5858</v>
      </c>
      <c r="D1512" s="222" t="s">
        <v>164</v>
      </c>
      <c r="E1512" s="199" t="s">
        <v>171</v>
      </c>
      <c r="F1512" s="200"/>
      <c r="G1512" s="200"/>
      <c r="H1512" s="200"/>
      <c r="I1512" s="200">
        <v>45986</v>
      </c>
      <c r="J1512" s="143">
        <f t="shared" si="23"/>
        <v>45986</v>
      </c>
      <c r="K1512" s="202">
        <v>1</v>
      </c>
      <c r="L1512" s="284" t="s">
        <v>14437</v>
      </c>
      <c r="M1512" s="223"/>
      <c r="N1512" s="203"/>
      <c r="O1512" s="222" t="s">
        <v>326</v>
      </c>
    </row>
    <row r="1513" spans="1:15" ht="29.25" customHeight="1">
      <c r="A1513" s="221" t="s">
        <v>6334</v>
      </c>
      <c r="B1513" s="221" t="s">
        <v>5857</v>
      </c>
      <c r="C1513" s="222" t="s">
        <v>5858</v>
      </c>
      <c r="D1513" s="222" t="s">
        <v>164</v>
      </c>
      <c r="E1513" s="199" t="s">
        <v>163</v>
      </c>
      <c r="F1513" s="200" t="s">
        <v>6337</v>
      </c>
      <c r="G1513" s="200" t="s">
        <v>6338</v>
      </c>
      <c r="H1513" s="200"/>
      <c r="I1513" s="200">
        <v>45986</v>
      </c>
      <c r="J1513" s="143">
        <f t="shared" si="23"/>
        <v>45986</v>
      </c>
      <c r="K1513" s="202">
        <v>6</v>
      </c>
      <c r="L1513" s="284" t="s">
        <v>14438</v>
      </c>
      <c r="M1513" s="223"/>
      <c r="N1513" s="203"/>
      <c r="O1513" s="222" t="s">
        <v>326</v>
      </c>
    </row>
    <row r="1514" spans="1:15" ht="29.25" customHeight="1">
      <c r="A1514" s="221" t="s">
        <v>6334</v>
      </c>
      <c r="B1514" s="221" t="s">
        <v>5857</v>
      </c>
      <c r="C1514" s="222" t="s">
        <v>5858</v>
      </c>
      <c r="D1514" s="222" t="s">
        <v>164</v>
      </c>
      <c r="E1514" s="199" t="s">
        <v>171</v>
      </c>
      <c r="F1514" s="200"/>
      <c r="G1514" s="200"/>
      <c r="H1514" s="200"/>
      <c r="I1514" s="200">
        <v>45986</v>
      </c>
      <c r="J1514" s="143">
        <f t="shared" si="23"/>
        <v>45986</v>
      </c>
      <c r="K1514" s="202">
        <v>1</v>
      </c>
      <c r="L1514" s="284" t="s">
        <v>14439</v>
      </c>
      <c r="M1514" s="223"/>
      <c r="N1514" s="203"/>
      <c r="O1514" s="222" t="s">
        <v>326</v>
      </c>
    </row>
    <row r="1515" spans="1:15" ht="29.25" customHeight="1">
      <c r="A1515" s="221" t="s">
        <v>6334</v>
      </c>
      <c r="B1515" s="221" t="s">
        <v>5857</v>
      </c>
      <c r="C1515" s="222" t="s">
        <v>5858</v>
      </c>
      <c r="D1515" s="222" t="s">
        <v>164</v>
      </c>
      <c r="E1515" s="199" t="s">
        <v>163</v>
      </c>
      <c r="F1515" s="200" t="s">
        <v>6337</v>
      </c>
      <c r="G1515" s="200" t="s">
        <v>6338</v>
      </c>
      <c r="H1515" s="200"/>
      <c r="I1515" s="200">
        <v>45987</v>
      </c>
      <c r="J1515" s="143">
        <f t="shared" si="23"/>
        <v>45987</v>
      </c>
      <c r="K1515" s="202">
        <v>6</v>
      </c>
      <c r="L1515" s="284" t="s">
        <v>14440</v>
      </c>
      <c r="M1515" s="223"/>
      <c r="N1515" s="203"/>
      <c r="O1515" s="222" t="s">
        <v>326</v>
      </c>
    </row>
    <row r="1516" spans="1:15" ht="29.25" customHeight="1">
      <c r="A1516" s="221" t="s">
        <v>6334</v>
      </c>
      <c r="B1516" s="221" t="s">
        <v>5857</v>
      </c>
      <c r="C1516" s="222" t="s">
        <v>5858</v>
      </c>
      <c r="D1516" s="222" t="s">
        <v>164</v>
      </c>
      <c r="E1516" s="199" t="s">
        <v>171</v>
      </c>
      <c r="F1516" s="200"/>
      <c r="G1516" s="200"/>
      <c r="H1516" s="200"/>
      <c r="I1516" s="200">
        <v>45987</v>
      </c>
      <c r="J1516" s="143">
        <f t="shared" si="23"/>
        <v>45987</v>
      </c>
      <c r="K1516" s="202">
        <v>2</v>
      </c>
      <c r="L1516" s="284" t="s">
        <v>14441</v>
      </c>
      <c r="M1516" s="223"/>
      <c r="N1516" s="203"/>
      <c r="O1516" s="222" t="s">
        <v>326</v>
      </c>
    </row>
    <row r="1517" spans="1:15" ht="29.25" customHeight="1">
      <c r="A1517" s="221" t="s">
        <v>6334</v>
      </c>
      <c r="B1517" s="221" t="s">
        <v>5857</v>
      </c>
      <c r="C1517" s="222" t="s">
        <v>5858</v>
      </c>
      <c r="D1517" s="222" t="s">
        <v>164</v>
      </c>
      <c r="E1517" s="199" t="s">
        <v>178</v>
      </c>
      <c r="F1517" s="200" t="s">
        <v>6337</v>
      </c>
      <c r="G1517" s="200" t="s">
        <v>6338</v>
      </c>
      <c r="H1517" s="200"/>
      <c r="I1517" s="200">
        <v>45988</v>
      </c>
      <c r="J1517" s="143">
        <f t="shared" si="23"/>
        <v>45988</v>
      </c>
      <c r="K1517" s="202">
        <v>2</v>
      </c>
      <c r="L1517" s="284" t="s">
        <v>14442</v>
      </c>
      <c r="M1517" s="223"/>
      <c r="N1517" s="203"/>
      <c r="O1517" s="222" t="s">
        <v>326</v>
      </c>
    </row>
    <row r="1518" spans="1:15" ht="29.25" customHeight="1">
      <c r="A1518" s="221" t="s">
        <v>6334</v>
      </c>
      <c r="B1518" s="221" t="s">
        <v>5857</v>
      </c>
      <c r="C1518" s="222" t="s">
        <v>5858</v>
      </c>
      <c r="D1518" s="222" t="s">
        <v>164</v>
      </c>
      <c r="E1518" s="199" t="s">
        <v>163</v>
      </c>
      <c r="F1518" s="200" t="s">
        <v>6337</v>
      </c>
      <c r="G1518" s="200" t="s">
        <v>6338</v>
      </c>
      <c r="H1518" s="200"/>
      <c r="I1518" s="200">
        <v>45988</v>
      </c>
      <c r="J1518" s="143">
        <f t="shared" si="23"/>
        <v>45988</v>
      </c>
      <c r="K1518" s="202">
        <v>3</v>
      </c>
      <c r="L1518" s="284" t="s">
        <v>14443</v>
      </c>
      <c r="M1518" s="223"/>
      <c r="N1518" s="203"/>
      <c r="O1518" s="222" t="s">
        <v>326</v>
      </c>
    </row>
    <row r="1519" spans="1:15" ht="29.25" customHeight="1">
      <c r="A1519" s="221" t="s">
        <v>6334</v>
      </c>
      <c r="B1519" s="221" t="s">
        <v>5857</v>
      </c>
      <c r="C1519" s="222" t="s">
        <v>5858</v>
      </c>
      <c r="D1519" s="222" t="s">
        <v>164</v>
      </c>
      <c r="E1519" s="199" t="s">
        <v>171</v>
      </c>
      <c r="F1519" s="200"/>
      <c r="G1519" s="200"/>
      <c r="H1519" s="200"/>
      <c r="I1519" s="200">
        <v>45988</v>
      </c>
      <c r="J1519" s="143">
        <f t="shared" si="23"/>
        <v>45988</v>
      </c>
      <c r="K1519" s="202">
        <v>2</v>
      </c>
      <c r="L1519" s="284" t="s">
        <v>14444</v>
      </c>
      <c r="M1519" s="223"/>
      <c r="N1519" s="203"/>
      <c r="O1519" s="222" t="s">
        <v>326</v>
      </c>
    </row>
    <row r="1520" spans="1:15" ht="29.25" customHeight="1">
      <c r="A1520" s="221" t="s">
        <v>6334</v>
      </c>
      <c r="B1520" s="221" t="s">
        <v>5857</v>
      </c>
      <c r="C1520" s="222" t="s">
        <v>5858</v>
      </c>
      <c r="D1520" s="222" t="s">
        <v>164</v>
      </c>
      <c r="E1520" s="199" t="s">
        <v>178</v>
      </c>
      <c r="F1520" s="200" t="s">
        <v>9823</v>
      </c>
      <c r="G1520" s="200" t="s">
        <v>9824</v>
      </c>
      <c r="H1520" s="200"/>
      <c r="I1520" s="200">
        <v>45988</v>
      </c>
      <c r="J1520" s="143">
        <f t="shared" si="23"/>
        <v>45988</v>
      </c>
      <c r="K1520" s="202">
        <v>1</v>
      </c>
      <c r="L1520" s="284" t="s">
        <v>14445</v>
      </c>
      <c r="M1520" s="223"/>
      <c r="N1520" s="203"/>
      <c r="O1520" s="222" t="s">
        <v>326</v>
      </c>
    </row>
    <row r="1521" spans="1:15" ht="29.25" customHeight="1">
      <c r="A1521" s="221" t="s">
        <v>6334</v>
      </c>
      <c r="B1521" s="221" t="s">
        <v>5857</v>
      </c>
      <c r="C1521" s="222" t="s">
        <v>5858</v>
      </c>
      <c r="D1521" s="222" t="s">
        <v>164</v>
      </c>
      <c r="E1521" s="199" t="s">
        <v>163</v>
      </c>
      <c r="F1521" s="200" t="s">
        <v>6337</v>
      </c>
      <c r="G1521" s="200" t="s">
        <v>6338</v>
      </c>
      <c r="H1521" s="200"/>
      <c r="I1521" s="200">
        <v>45989</v>
      </c>
      <c r="J1521" s="143">
        <f t="shared" si="23"/>
        <v>45989</v>
      </c>
      <c r="K1521" s="202">
        <v>4</v>
      </c>
      <c r="L1521" s="284" t="s">
        <v>14446</v>
      </c>
      <c r="M1521" s="223"/>
      <c r="N1521" s="203"/>
      <c r="O1521" s="222" t="s">
        <v>326</v>
      </c>
    </row>
    <row r="1522" spans="1:15" ht="29.25" customHeight="1">
      <c r="A1522" s="221" t="s">
        <v>6334</v>
      </c>
      <c r="B1522" s="221" t="s">
        <v>5857</v>
      </c>
      <c r="C1522" s="222" t="s">
        <v>5858</v>
      </c>
      <c r="D1522" s="222" t="s">
        <v>164</v>
      </c>
      <c r="E1522" s="199" t="s">
        <v>171</v>
      </c>
      <c r="F1522" s="200"/>
      <c r="G1522" s="200"/>
      <c r="H1522" s="200"/>
      <c r="I1522" s="200">
        <v>45989</v>
      </c>
      <c r="J1522" s="143">
        <f t="shared" si="23"/>
        <v>45989</v>
      </c>
      <c r="K1522" s="202">
        <v>4</v>
      </c>
      <c r="L1522" s="284" t="s">
        <v>14447</v>
      </c>
      <c r="M1522" s="223"/>
      <c r="N1522" s="203"/>
      <c r="O1522" s="222" t="s">
        <v>326</v>
      </c>
    </row>
    <row r="1523" spans="1:15" ht="29.25" customHeight="1">
      <c r="A1523" s="221" t="s">
        <v>6334</v>
      </c>
      <c r="B1523" s="221" t="s">
        <v>5857</v>
      </c>
      <c r="C1523" s="222" t="s">
        <v>5858</v>
      </c>
      <c r="D1523" s="222" t="s">
        <v>164</v>
      </c>
      <c r="E1523" s="199" t="s">
        <v>171</v>
      </c>
      <c r="F1523" s="200"/>
      <c r="G1523" s="200"/>
      <c r="H1523" s="200"/>
      <c r="I1523" s="200">
        <v>45992</v>
      </c>
      <c r="J1523" s="143">
        <f t="shared" si="23"/>
        <v>45992</v>
      </c>
      <c r="K1523" s="202">
        <v>3</v>
      </c>
      <c r="L1523" s="284" t="s">
        <v>14448</v>
      </c>
      <c r="M1523" s="223"/>
      <c r="N1523" s="203"/>
      <c r="O1523" s="222" t="s">
        <v>326</v>
      </c>
    </row>
    <row r="1524" spans="1:15" ht="29.25" customHeight="1">
      <c r="A1524" s="221" t="s">
        <v>6334</v>
      </c>
      <c r="B1524" s="221" t="s">
        <v>5857</v>
      </c>
      <c r="C1524" s="222" t="s">
        <v>5858</v>
      </c>
      <c r="D1524" s="222" t="s">
        <v>164</v>
      </c>
      <c r="E1524" s="199" t="s">
        <v>163</v>
      </c>
      <c r="F1524" s="200" t="s">
        <v>6337</v>
      </c>
      <c r="G1524" s="200" t="s">
        <v>6338</v>
      </c>
      <c r="H1524" s="200"/>
      <c r="I1524" s="200">
        <v>45992</v>
      </c>
      <c r="J1524" s="143">
        <f t="shared" si="23"/>
        <v>45992</v>
      </c>
      <c r="K1524" s="202">
        <v>5</v>
      </c>
      <c r="L1524" s="284" t="s">
        <v>14449</v>
      </c>
      <c r="M1524" s="223"/>
      <c r="N1524" s="203"/>
      <c r="O1524" s="222" t="s">
        <v>326</v>
      </c>
    </row>
    <row r="1525" spans="1:15" ht="29.25" customHeight="1">
      <c r="A1525" s="221" t="s">
        <v>6334</v>
      </c>
      <c r="B1525" s="221" t="s">
        <v>5857</v>
      </c>
      <c r="C1525" s="222" t="s">
        <v>5858</v>
      </c>
      <c r="D1525" s="222" t="s">
        <v>164</v>
      </c>
      <c r="E1525" s="199" t="s">
        <v>171</v>
      </c>
      <c r="F1525" s="200"/>
      <c r="G1525" s="200"/>
      <c r="H1525" s="200"/>
      <c r="I1525" s="200">
        <v>45993</v>
      </c>
      <c r="J1525" s="143">
        <f t="shared" si="23"/>
        <v>45993</v>
      </c>
      <c r="K1525" s="202">
        <v>2</v>
      </c>
      <c r="L1525" s="284" t="s">
        <v>14450</v>
      </c>
      <c r="M1525" s="223"/>
      <c r="N1525" s="203"/>
      <c r="O1525" s="222" t="s">
        <v>326</v>
      </c>
    </row>
    <row r="1526" spans="1:15" ht="29.25" customHeight="1">
      <c r="A1526" s="221" t="s">
        <v>6334</v>
      </c>
      <c r="B1526" s="221" t="s">
        <v>5857</v>
      </c>
      <c r="C1526" s="222" t="s">
        <v>5858</v>
      </c>
      <c r="D1526" s="222" t="s">
        <v>164</v>
      </c>
      <c r="E1526" s="199" t="s">
        <v>163</v>
      </c>
      <c r="F1526" s="200" t="s">
        <v>6337</v>
      </c>
      <c r="G1526" s="200" t="s">
        <v>6338</v>
      </c>
      <c r="H1526" s="200"/>
      <c r="I1526" s="200">
        <v>45993</v>
      </c>
      <c r="J1526" s="143">
        <f t="shared" si="23"/>
        <v>45993</v>
      </c>
      <c r="K1526" s="202">
        <v>4.5</v>
      </c>
      <c r="L1526" s="284" t="s">
        <v>14451</v>
      </c>
      <c r="M1526" s="223"/>
      <c r="N1526" s="203"/>
      <c r="O1526" s="222" t="s">
        <v>326</v>
      </c>
    </row>
    <row r="1527" spans="1:15" ht="29.25" customHeight="1">
      <c r="A1527" s="221" t="s">
        <v>6334</v>
      </c>
      <c r="B1527" s="221" t="s">
        <v>5857</v>
      </c>
      <c r="C1527" s="222" t="s">
        <v>5858</v>
      </c>
      <c r="D1527" s="222" t="s">
        <v>164</v>
      </c>
      <c r="E1527" s="199" t="s">
        <v>163</v>
      </c>
      <c r="F1527" s="200" t="s">
        <v>6337</v>
      </c>
      <c r="G1527" s="200" t="s">
        <v>6338</v>
      </c>
      <c r="H1527" s="200"/>
      <c r="I1527" s="200">
        <v>45993</v>
      </c>
      <c r="J1527" s="143">
        <f t="shared" si="23"/>
        <v>45993</v>
      </c>
      <c r="K1527" s="202">
        <v>1.5</v>
      </c>
      <c r="L1527" s="284" t="s">
        <v>14452</v>
      </c>
      <c r="M1527" s="223"/>
      <c r="N1527" s="203"/>
      <c r="O1527" s="222" t="s">
        <v>326</v>
      </c>
    </row>
    <row r="1528" spans="1:15" ht="29.25" customHeight="1">
      <c r="A1528" s="221" t="s">
        <v>6334</v>
      </c>
      <c r="B1528" s="221" t="s">
        <v>5857</v>
      </c>
      <c r="C1528" s="222" t="s">
        <v>5858</v>
      </c>
      <c r="D1528" s="222" t="s">
        <v>164</v>
      </c>
      <c r="E1528" s="199" t="s">
        <v>163</v>
      </c>
      <c r="F1528" s="200" t="s">
        <v>6337</v>
      </c>
      <c r="G1528" s="200" t="s">
        <v>6338</v>
      </c>
      <c r="H1528" s="200"/>
      <c r="I1528" s="200">
        <v>45994</v>
      </c>
      <c r="J1528" s="143">
        <f t="shared" si="23"/>
        <v>45994</v>
      </c>
      <c r="K1528" s="202">
        <v>6</v>
      </c>
      <c r="L1528" s="284" t="s">
        <v>14453</v>
      </c>
      <c r="M1528" s="223"/>
      <c r="N1528" s="203"/>
      <c r="O1528" s="222" t="s">
        <v>326</v>
      </c>
    </row>
    <row r="1529" spans="1:15" ht="29.25" customHeight="1">
      <c r="A1529" s="221" t="s">
        <v>6334</v>
      </c>
      <c r="B1529" s="221" t="s">
        <v>5857</v>
      </c>
      <c r="C1529" s="222" t="s">
        <v>5858</v>
      </c>
      <c r="D1529" s="222" t="s">
        <v>164</v>
      </c>
      <c r="E1529" s="199" t="s">
        <v>171</v>
      </c>
      <c r="F1529" s="200"/>
      <c r="G1529" s="200"/>
      <c r="H1529" s="200"/>
      <c r="I1529" s="200">
        <v>45994</v>
      </c>
      <c r="J1529" s="143">
        <f t="shared" si="23"/>
        <v>45994</v>
      </c>
      <c r="K1529" s="202">
        <v>2</v>
      </c>
      <c r="L1529" s="284" t="s">
        <v>14454</v>
      </c>
      <c r="M1529" s="223"/>
      <c r="N1529" s="203"/>
      <c r="O1529" s="222" t="s">
        <v>326</v>
      </c>
    </row>
    <row r="1530" spans="1:15" ht="29.25" customHeight="1">
      <c r="A1530" s="221" t="s">
        <v>6334</v>
      </c>
      <c r="B1530" s="221" t="s">
        <v>5857</v>
      </c>
      <c r="C1530" s="222" t="s">
        <v>5858</v>
      </c>
      <c r="D1530" s="222" t="s">
        <v>164</v>
      </c>
      <c r="E1530" s="199" t="s">
        <v>171</v>
      </c>
      <c r="F1530" s="200"/>
      <c r="G1530" s="200"/>
      <c r="H1530" s="200"/>
      <c r="I1530" s="200">
        <v>45995</v>
      </c>
      <c r="J1530" s="143">
        <f t="shared" si="23"/>
        <v>45995</v>
      </c>
      <c r="K1530" s="202">
        <v>5</v>
      </c>
      <c r="L1530" s="284" t="s">
        <v>14455</v>
      </c>
      <c r="M1530" s="223"/>
      <c r="N1530" s="203"/>
      <c r="O1530" s="222" t="s">
        <v>326</v>
      </c>
    </row>
    <row r="1531" spans="1:15" ht="29.25" customHeight="1">
      <c r="A1531" s="221" t="s">
        <v>6334</v>
      </c>
      <c r="B1531" s="221" t="s">
        <v>5857</v>
      </c>
      <c r="C1531" s="222" t="s">
        <v>5858</v>
      </c>
      <c r="D1531" s="222" t="s">
        <v>164</v>
      </c>
      <c r="E1531" s="199" t="s">
        <v>163</v>
      </c>
      <c r="F1531" s="200" t="s">
        <v>6337</v>
      </c>
      <c r="G1531" s="200" t="s">
        <v>6338</v>
      </c>
      <c r="H1531" s="200"/>
      <c r="I1531" s="200">
        <v>45995</v>
      </c>
      <c r="J1531" s="143">
        <f t="shared" si="23"/>
        <v>45995</v>
      </c>
      <c r="K1531" s="202">
        <v>3</v>
      </c>
      <c r="L1531" s="284" t="s">
        <v>14456</v>
      </c>
      <c r="M1531" s="223"/>
      <c r="N1531" s="203"/>
      <c r="O1531" s="222" t="s">
        <v>326</v>
      </c>
    </row>
    <row r="1532" spans="1:15" ht="29.25" customHeight="1">
      <c r="A1532" s="221" t="s">
        <v>6334</v>
      </c>
      <c r="B1532" s="221" t="s">
        <v>5857</v>
      </c>
      <c r="C1532" s="222" t="s">
        <v>5858</v>
      </c>
      <c r="D1532" s="222" t="s">
        <v>164</v>
      </c>
      <c r="E1532" s="199" t="s">
        <v>163</v>
      </c>
      <c r="F1532" s="200" t="s">
        <v>6337</v>
      </c>
      <c r="G1532" s="200" t="s">
        <v>6338</v>
      </c>
      <c r="H1532" s="200"/>
      <c r="I1532" s="200">
        <v>45996</v>
      </c>
      <c r="J1532" s="143">
        <f t="shared" si="23"/>
        <v>45996</v>
      </c>
      <c r="K1532" s="202">
        <v>3</v>
      </c>
      <c r="L1532" s="284" t="s">
        <v>14457</v>
      </c>
      <c r="M1532" s="223"/>
      <c r="N1532" s="203"/>
      <c r="O1532" s="222" t="s">
        <v>326</v>
      </c>
    </row>
    <row r="1533" spans="1:15" ht="29.25" customHeight="1">
      <c r="A1533" s="221" t="s">
        <v>6334</v>
      </c>
      <c r="B1533" s="221" t="s">
        <v>5857</v>
      </c>
      <c r="C1533" s="222" t="s">
        <v>5858</v>
      </c>
      <c r="D1533" s="222" t="s">
        <v>164</v>
      </c>
      <c r="E1533" s="199" t="s">
        <v>171</v>
      </c>
      <c r="F1533" s="200"/>
      <c r="G1533" s="200"/>
      <c r="H1533" s="200"/>
      <c r="I1533" s="200">
        <v>45996</v>
      </c>
      <c r="J1533" s="143">
        <f t="shared" si="23"/>
        <v>45996</v>
      </c>
      <c r="K1533" s="202">
        <v>2</v>
      </c>
      <c r="L1533" s="284" t="s">
        <v>14458</v>
      </c>
      <c r="M1533" s="223"/>
      <c r="N1533" s="203"/>
      <c r="O1533" s="222" t="s">
        <v>326</v>
      </c>
    </row>
    <row r="1534" spans="1:15" ht="29.25" customHeight="1">
      <c r="A1534" s="221" t="s">
        <v>6334</v>
      </c>
      <c r="B1534" s="221" t="s">
        <v>5857</v>
      </c>
      <c r="C1534" s="222" t="s">
        <v>5858</v>
      </c>
      <c r="D1534" s="222" t="s">
        <v>164</v>
      </c>
      <c r="E1534" s="199" t="s">
        <v>166</v>
      </c>
      <c r="F1534" s="200"/>
      <c r="G1534" s="200"/>
      <c r="H1534" s="200"/>
      <c r="I1534" s="200">
        <v>45996</v>
      </c>
      <c r="J1534" s="143">
        <f t="shared" si="23"/>
        <v>45996</v>
      </c>
      <c r="K1534" s="202">
        <v>3</v>
      </c>
      <c r="L1534" s="284" t="s">
        <v>14459</v>
      </c>
      <c r="M1534" s="223"/>
      <c r="N1534" s="203"/>
      <c r="O1534" s="222" t="s">
        <v>326</v>
      </c>
    </row>
    <row r="1535" spans="1:15" ht="29.25" customHeight="1">
      <c r="A1535" s="221" t="s">
        <v>6334</v>
      </c>
      <c r="B1535" s="221" t="s">
        <v>5857</v>
      </c>
      <c r="C1535" s="222" t="s">
        <v>5858</v>
      </c>
      <c r="D1535" s="222" t="s">
        <v>164</v>
      </c>
      <c r="E1535" s="199" t="s">
        <v>171</v>
      </c>
      <c r="F1535" s="200"/>
      <c r="G1535" s="200"/>
      <c r="H1535" s="200"/>
      <c r="I1535" s="200">
        <v>45999</v>
      </c>
      <c r="J1535" s="143">
        <f t="shared" si="23"/>
        <v>45999</v>
      </c>
      <c r="K1535" s="202">
        <v>4</v>
      </c>
      <c r="L1535" s="284" t="s">
        <v>14460</v>
      </c>
      <c r="M1535" s="223"/>
      <c r="N1535" s="203"/>
      <c r="O1535" s="222" t="s">
        <v>326</v>
      </c>
    </row>
    <row r="1536" spans="1:15" ht="29.25" customHeight="1">
      <c r="A1536" s="221" t="s">
        <v>6334</v>
      </c>
      <c r="B1536" s="221" t="s">
        <v>5857</v>
      </c>
      <c r="C1536" s="222" t="s">
        <v>5858</v>
      </c>
      <c r="D1536" s="222" t="s">
        <v>164</v>
      </c>
      <c r="E1536" s="199" t="s">
        <v>163</v>
      </c>
      <c r="F1536" s="200" t="s">
        <v>6337</v>
      </c>
      <c r="G1536" s="200" t="s">
        <v>6338</v>
      </c>
      <c r="H1536" s="200"/>
      <c r="I1536" s="200">
        <v>45999</v>
      </c>
      <c r="J1536" s="143">
        <f t="shared" si="23"/>
        <v>45999</v>
      </c>
      <c r="K1536" s="202">
        <v>2</v>
      </c>
      <c r="L1536" s="284" t="s">
        <v>14461</v>
      </c>
      <c r="M1536" s="223"/>
      <c r="N1536" s="203"/>
      <c r="O1536" s="222" t="s">
        <v>326</v>
      </c>
    </row>
    <row r="1537" spans="1:15" ht="29.25" customHeight="1">
      <c r="A1537" s="221" t="s">
        <v>6334</v>
      </c>
      <c r="B1537" s="221" t="s">
        <v>5857</v>
      </c>
      <c r="C1537" s="222" t="s">
        <v>5858</v>
      </c>
      <c r="D1537" s="222" t="s">
        <v>164</v>
      </c>
      <c r="E1537" s="199" t="s">
        <v>166</v>
      </c>
      <c r="F1537" s="200"/>
      <c r="G1537" s="200"/>
      <c r="H1537" s="200"/>
      <c r="I1537" s="200">
        <v>45999</v>
      </c>
      <c r="J1537" s="143">
        <f t="shared" si="23"/>
        <v>45999</v>
      </c>
      <c r="K1537" s="202">
        <v>2</v>
      </c>
      <c r="L1537" s="284" t="s">
        <v>14462</v>
      </c>
      <c r="M1537" s="223"/>
      <c r="N1537" s="203"/>
      <c r="O1537" s="222" t="s">
        <v>326</v>
      </c>
    </row>
    <row r="1538" spans="1:15" ht="29.25" customHeight="1">
      <c r="A1538" s="221" t="s">
        <v>6334</v>
      </c>
      <c r="B1538" s="221" t="s">
        <v>5857</v>
      </c>
      <c r="C1538" s="222" t="s">
        <v>5858</v>
      </c>
      <c r="D1538" s="222" t="s">
        <v>164</v>
      </c>
      <c r="E1538" s="199" t="s">
        <v>163</v>
      </c>
      <c r="F1538" s="200" t="s">
        <v>9823</v>
      </c>
      <c r="G1538" s="200" t="s">
        <v>9824</v>
      </c>
      <c r="H1538" s="200"/>
      <c r="I1538" s="200">
        <v>46000</v>
      </c>
      <c r="J1538" s="143">
        <f t="shared" si="23"/>
        <v>46000</v>
      </c>
      <c r="K1538" s="202">
        <v>2</v>
      </c>
      <c r="L1538" s="284" t="s">
        <v>14463</v>
      </c>
      <c r="M1538" s="223"/>
      <c r="N1538" s="203"/>
      <c r="O1538" s="222" t="s">
        <v>326</v>
      </c>
    </row>
    <row r="1539" spans="1:15" ht="29.25" customHeight="1">
      <c r="A1539" s="221" t="s">
        <v>6334</v>
      </c>
      <c r="B1539" s="221" t="s">
        <v>5857</v>
      </c>
      <c r="C1539" s="222" t="s">
        <v>5858</v>
      </c>
      <c r="D1539" s="222" t="s">
        <v>164</v>
      </c>
      <c r="E1539" s="199" t="s">
        <v>163</v>
      </c>
      <c r="F1539" s="200" t="s">
        <v>6337</v>
      </c>
      <c r="G1539" s="200" t="s">
        <v>6338</v>
      </c>
      <c r="H1539" s="200"/>
      <c r="I1539" s="200">
        <v>46000</v>
      </c>
      <c r="J1539" s="143">
        <f t="shared" ref="J1539:J1602" si="24">I1539</f>
        <v>46000</v>
      </c>
      <c r="K1539" s="202">
        <v>2</v>
      </c>
      <c r="L1539" s="284" t="s">
        <v>14464</v>
      </c>
      <c r="M1539" s="223"/>
      <c r="N1539" s="203"/>
      <c r="O1539" s="222" t="s">
        <v>326</v>
      </c>
    </row>
    <row r="1540" spans="1:15" ht="29.25" customHeight="1">
      <c r="A1540" s="221" t="s">
        <v>6334</v>
      </c>
      <c r="B1540" s="221" t="s">
        <v>5857</v>
      </c>
      <c r="C1540" s="222" t="s">
        <v>5858</v>
      </c>
      <c r="D1540" s="222" t="s">
        <v>164</v>
      </c>
      <c r="E1540" s="199" t="s">
        <v>171</v>
      </c>
      <c r="F1540" s="200"/>
      <c r="G1540" s="200"/>
      <c r="H1540" s="200"/>
      <c r="I1540" s="200">
        <v>46000</v>
      </c>
      <c r="J1540" s="143">
        <f t="shared" si="24"/>
        <v>46000</v>
      </c>
      <c r="K1540" s="202">
        <v>2</v>
      </c>
      <c r="L1540" s="284" t="s">
        <v>14465</v>
      </c>
      <c r="M1540" s="223"/>
      <c r="N1540" s="203"/>
      <c r="O1540" s="222" t="s">
        <v>326</v>
      </c>
    </row>
    <row r="1541" spans="1:15" ht="29.25" customHeight="1">
      <c r="A1541" s="221" t="s">
        <v>6334</v>
      </c>
      <c r="B1541" s="221" t="s">
        <v>5857</v>
      </c>
      <c r="C1541" s="222" t="s">
        <v>5858</v>
      </c>
      <c r="D1541" s="222" t="s">
        <v>164</v>
      </c>
      <c r="E1541" s="199" t="s">
        <v>178</v>
      </c>
      <c r="F1541" s="200" t="s">
        <v>6337</v>
      </c>
      <c r="G1541" s="200" t="s">
        <v>6338</v>
      </c>
      <c r="H1541" s="200"/>
      <c r="I1541" s="200">
        <v>46000</v>
      </c>
      <c r="J1541" s="143">
        <f t="shared" si="24"/>
        <v>46000</v>
      </c>
      <c r="K1541" s="202">
        <v>1</v>
      </c>
      <c r="L1541" s="284" t="s">
        <v>14466</v>
      </c>
      <c r="M1541" s="223"/>
      <c r="N1541" s="203"/>
      <c r="O1541" s="222" t="s">
        <v>326</v>
      </c>
    </row>
    <row r="1542" spans="1:15" ht="29.25" customHeight="1">
      <c r="A1542" s="221" t="s">
        <v>6334</v>
      </c>
      <c r="B1542" s="221" t="s">
        <v>5857</v>
      </c>
      <c r="C1542" s="222" t="s">
        <v>5858</v>
      </c>
      <c r="D1542" s="222" t="s">
        <v>164</v>
      </c>
      <c r="E1542" s="199" t="s">
        <v>166</v>
      </c>
      <c r="F1542" s="200"/>
      <c r="G1542" s="200"/>
      <c r="H1542" s="200"/>
      <c r="I1542" s="200">
        <v>46000</v>
      </c>
      <c r="J1542" s="143">
        <f t="shared" si="24"/>
        <v>46000</v>
      </c>
      <c r="K1542" s="202">
        <v>1</v>
      </c>
      <c r="L1542" s="284" t="s">
        <v>14467</v>
      </c>
      <c r="M1542" s="223"/>
      <c r="N1542" s="203"/>
      <c r="O1542" s="222" t="s">
        <v>326</v>
      </c>
    </row>
    <row r="1543" spans="1:15" ht="29.25" customHeight="1">
      <c r="A1543" s="221" t="s">
        <v>6334</v>
      </c>
      <c r="B1543" s="221" t="s">
        <v>5857</v>
      </c>
      <c r="C1543" s="222" t="s">
        <v>5858</v>
      </c>
      <c r="D1543" s="222" t="s">
        <v>164</v>
      </c>
      <c r="E1543" s="199" t="s">
        <v>163</v>
      </c>
      <c r="F1543" s="200" t="s">
        <v>9823</v>
      </c>
      <c r="G1543" s="200" t="s">
        <v>9824</v>
      </c>
      <c r="H1543" s="200"/>
      <c r="I1543" s="200">
        <v>46001</v>
      </c>
      <c r="J1543" s="143">
        <f t="shared" si="24"/>
        <v>46001</v>
      </c>
      <c r="K1543" s="202">
        <v>3</v>
      </c>
      <c r="L1543" s="284" t="s">
        <v>14468</v>
      </c>
      <c r="M1543" s="223"/>
      <c r="N1543" s="203"/>
      <c r="O1543" s="222" t="s">
        <v>326</v>
      </c>
    </row>
    <row r="1544" spans="1:15" ht="29.25" customHeight="1">
      <c r="A1544" s="221" t="s">
        <v>6334</v>
      </c>
      <c r="B1544" s="221" t="s">
        <v>5857</v>
      </c>
      <c r="C1544" s="222" t="s">
        <v>5858</v>
      </c>
      <c r="D1544" s="222" t="s">
        <v>164</v>
      </c>
      <c r="E1544" s="199" t="s">
        <v>171</v>
      </c>
      <c r="F1544" s="200"/>
      <c r="G1544" s="200"/>
      <c r="H1544" s="200"/>
      <c r="I1544" s="200">
        <v>46001</v>
      </c>
      <c r="J1544" s="143">
        <f t="shared" si="24"/>
        <v>46001</v>
      </c>
      <c r="K1544" s="202">
        <v>2</v>
      </c>
      <c r="L1544" s="284" t="s">
        <v>14469</v>
      </c>
      <c r="M1544" s="223"/>
      <c r="N1544" s="203"/>
      <c r="O1544" s="222" t="s">
        <v>326</v>
      </c>
    </row>
    <row r="1545" spans="1:15" ht="29.25" customHeight="1">
      <c r="A1545" s="221" t="s">
        <v>6334</v>
      </c>
      <c r="B1545" s="221" t="s">
        <v>5857</v>
      </c>
      <c r="C1545" s="222" t="s">
        <v>5858</v>
      </c>
      <c r="D1545" s="222" t="s">
        <v>164</v>
      </c>
      <c r="E1545" s="199" t="s">
        <v>163</v>
      </c>
      <c r="F1545" s="200" t="s">
        <v>6337</v>
      </c>
      <c r="G1545" s="200" t="s">
        <v>6338</v>
      </c>
      <c r="H1545" s="200"/>
      <c r="I1545" s="200">
        <v>46001</v>
      </c>
      <c r="J1545" s="143">
        <f t="shared" si="24"/>
        <v>46001</v>
      </c>
      <c r="K1545" s="202">
        <v>3</v>
      </c>
      <c r="L1545" s="284" t="s">
        <v>14470</v>
      </c>
      <c r="M1545" s="223"/>
      <c r="N1545" s="203"/>
      <c r="O1545" s="222" t="s">
        <v>326</v>
      </c>
    </row>
    <row r="1546" spans="1:15" ht="29.25" customHeight="1">
      <c r="A1546" s="221" t="s">
        <v>6334</v>
      </c>
      <c r="B1546" s="221" t="s">
        <v>5857</v>
      </c>
      <c r="C1546" s="222" t="s">
        <v>5858</v>
      </c>
      <c r="D1546" s="222" t="s">
        <v>164</v>
      </c>
      <c r="E1546" s="199" t="s">
        <v>163</v>
      </c>
      <c r="F1546" s="200" t="s">
        <v>9823</v>
      </c>
      <c r="G1546" s="200" t="s">
        <v>9824</v>
      </c>
      <c r="H1546" s="200"/>
      <c r="I1546" s="200">
        <v>46002</v>
      </c>
      <c r="J1546" s="143">
        <f t="shared" si="24"/>
        <v>46002</v>
      </c>
      <c r="K1546" s="202">
        <v>1</v>
      </c>
      <c r="L1546" s="284" t="s">
        <v>14471</v>
      </c>
      <c r="M1546" s="223"/>
      <c r="N1546" s="203"/>
      <c r="O1546" s="222" t="s">
        <v>326</v>
      </c>
    </row>
    <row r="1547" spans="1:15" ht="29.25" customHeight="1">
      <c r="A1547" s="221" t="s">
        <v>6334</v>
      </c>
      <c r="B1547" s="221" t="s">
        <v>5857</v>
      </c>
      <c r="C1547" s="222" t="s">
        <v>5858</v>
      </c>
      <c r="D1547" s="222" t="s">
        <v>164</v>
      </c>
      <c r="E1547" s="199" t="s">
        <v>178</v>
      </c>
      <c r="F1547" s="200"/>
      <c r="G1547" s="200"/>
      <c r="H1547" s="200"/>
      <c r="I1547" s="200">
        <v>46002</v>
      </c>
      <c r="J1547" s="143">
        <f t="shared" si="24"/>
        <v>46002</v>
      </c>
      <c r="K1547" s="202">
        <v>1</v>
      </c>
      <c r="L1547" s="284" t="s">
        <v>14472</v>
      </c>
      <c r="M1547" s="223"/>
      <c r="N1547" s="203"/>
      <c r="O1547" s="222" t="s">
        <v>326</v>
      </c>
    </row>
    <row r="1548" spans="1:15" ht="29.25" customHeight="1">
      <c r="A1548" s="221" t="s">
        <v>6334</v>
      </c>
      <c r="B1548" s="221" t="s">
        <v>5857</v>
      </c>
      <c r="C1548" s="222" t="s">
        <v>5858</v>
      </c>
      <c r="D1548" s="222" t="s">
        <v>164</v>
      </c>
      <c r="E1548" s="199" t="s">
        <v>171</v>
      </c>
      <c r="F1548" s="200"/>
      <c r="G1548" s="200"/>
      <c r="H1548" s="200"/>
      <c r="I1548" s="200">
        <v>46002</v>
      </c>
      <c r="J1548" s="143">
        <f t="shared" si="24"/>
        <v>46002</v>
      </c>
      <c r="K1548" s="202">
        <v>2</v>
      </c>
      <c r="L1548" s="284" t="s">
        <v>14473</v>
      </c>
      <c r="M1548" s="223"/>
      <c r="N1548" s="203"/>
      <c r="O1548" s="222" t="s">
        <v>326</v>
      </c>
    </row>
    <row r="1549" spans="1:15" ht="29.25" customHeight="1">
      <c r="A1549" s="221" t="s">
        <v>6334</v>
      </c>
      <c r="B1549" s="221" t="s">
        <v>5857</v>
      </c>
      <c r="C1549" s="222" t="s">
        <v>5858</v>
      </c>
      <c r="D1549" s="222" t="s">
        <v>164</v>
      </c>
      <c r="E1549" s="199" t="s">
        <v>163</v>
      </c>
      <c r="F1549" s="200" t="s">
        <v>6337</v>
      </c>
      <c r="G1549" s="200" t="s">
        <v>6338</v>
      </c>
      <c r="H1549" s="200"/>
      <c r="I1549" s="200">
        <v>46002</v>
      </c>
      <c r="J1549" s="143">
        <f t="shared" si="24"/>
        <v>46002</v>
      </c>
      <c r="K1549" s="202">
        <v>4</v>
      </c>
      <c r="L1549" s="284" t="s">
        <v>14474</v>
      </c>
      <c r="M1549" s="223"/>
      <c r="N1549" s="203"/>
      <c r="O1549" s="222" t="s">
        <v>326</v>
      </c>
    </row>
    <row r="1550" spans="1:15" ht="29.25" customHeight="1">
      <c r="A1550" s="221" t="s">
        <v>6334</v>
      </c>
      <c r="B1550" s="221" t="s">
        <v>5857</v>
      </c>
      <c r="C1550" s="222" t="s">
        <v>5858</v>
      </c>
      <c r="D1550" s="222" t="s">
        <v>164</v>
      </c>
      <c r="E1550" s="199" t="s">
        <v>163</v>
      </c>
      <c r="F1550" s="200" t="s">
        <v>9823</v>
      </c>
      <c r="G1550" s="200" t="s">
        <v>9824</v>
      </c>
      <c r="H1550" s="200"/>
      <c r="I1550" s="200">
        <v>46003</v>
      </c>
      <c r="J1550" s="143">
        <f t="shared" si="24"/>
        <v>46003</v>
      </c>
      <c r="K1550" s="202">
        <v>1</v>
      </c>
      <c r="L1550" s="284" t="s">
        <v>14475</v>
      </c>
      <c r="M1550" s="223"/>
      <c r="N1550" s="203"/>
      <c r="O1550" s="222" t="s">
        <v>326</v>
      </c>
    </row>
    <row r="1551" spans="1:15" ht="29.25" customHeight="1">
      <c r="A1551" s="221" t="s">
        <v>6334</v>
      </c>
      <c r="B1551" s="221" t="s">
        <v>5857</v>
      </c>
      <c r="C1551" s="222" t="s">
        <v>5858</v>
      </c>
      <c r="D1551" s="222" t="s">
        <v>164</v>
      </c>
      <c r="E1551" s="199" t="s">
        <v>165</v>
      </c>
      <c r="F1551" s="200"/>
      <c r="G1551" s="200"/>
      <c r="H1551" s="200"/>
      <c r="I1551" s="200">
        <v>46003</v>
      </c>
      <c r="J1551" s="143">
        <f t="shared" si="24"/>
        <v>46003</v>
      </c>
      <c r="K1551" s="202">
        <v>4</v>
      </c>
      <c r="L1551" s="285" t="s">
        <v>170</v>
      </c>
      <c r="M1551" s="223"/>
      <c r="N1551" s="203"/>
      <c r="O1551" s="222" t="s">
        <v>326</v>
      </c>
    </row>
    <row r="1552" spans="1:15" ht="29.25" customHeight="1">
      <c r="A1552" s="221" t="s">
        <v>6334</v>
      </c>
      <c r="B1552" s="221" t="s">
        <v>5857</v>
      </c>
      <c r="C1552" s="222" t="s">
        <v>5858</v>
      </c>
      <c r="D1552" s="222" t="s">
        <v>164</v>
      </c>
      <c r="E1552" s="199" t="s">
        <v>166</v>
      </c>
      <c r="F1552" s="200"/>
      <c r="G1552" s="200"/>
      <c r="H1552" s="200"/>
      <c r="I1552" s="200">
        <v>46003</v>
      </c>
      <c r="J1552" s="143">
        <f t="shared" si="24"/>
        <v>46003</v>
      </c>
      <c r="K1552" s="202">
        <v>1</v>
      </c>
      <c r="L1552" s="284" t="s">
        <v>14476</v>
      </c>
      <c r="M1552" s="223"/>
      <c r="N1552" s="203"/>
      <c r="O1552" s="222" t="s">
        <v>326</v>
      </c>
    </row>
    <row r="1553" spans="1:15" ht="29.25" customHeight="1">
      <c r="A1553" s="221" t="s">
        <v>6334</v>
      </c>
      <c r="B1553" s="221" t="s">
        <v>5857</v>
      </c>
      <c r="C1553" s="222" t="s">
        <v>5858</v>
      </c>
      <c r="D1553" s="222" t="s">
        <v>164</v>
      </c>
      <c r="E1553" s="199" t="s">
        <v>171</v>
      </c>
      <c r="F1553" s="200"/>
      <c r="G1553" s="200"/>
      <c r="H1553" s="200"/>
      <c r="I1553" s="200">
        <v>46003</v>
      </c>
      <c r="J1553" s="143">
        <f t="shared" si="24"/>
        <v>46003</v>
      </c>
      <c r="K1553" s="202">
        <v>1</v>
      </c>
      <c r="L1553" s="284" t="s">
        <v>14477</v>
      </c>
      <c r="M1553" s="223"/>
      <c r="N1553" s="203"/>
      <c r="O1553" s="222" t="s">
        <v>326</v>
      </c>
    </row>
    <row r="1554" spans="1:15" ht="29.25" customHeight="1">
      <c r="A1554" s="221" t="s">
        <v>6334</v>
      </c>
      <c r="B1554" s="221" t="s">
        <v>5857</v>
      </c>
      <c r="C1554" s="222" t="s">
        <v>5858</v>
      </c>
      <c r="D1554" s="222" t="s">
        <v>164</v>
      </c>
      <c r="E1554" s="199" t="s">
        <v>163</v>
      </c>
      <c r="F1554" s="200" t="s">
        <v>6337</v>
      </c>
      <c r="G1554" s="200" t="s">
        <v>6338</v>
      </c>
      <c r="H1554" s="200"/>
      <c r="I1554" s="200">
        <v>46003</v>
      </c>
      <c r="J1554" s="143">
        <f t="shared" si="24"/>
        <v>46003</v>
      </c>
      <c r="K1554" s="202">
        <v>1</v>
      </c>
      <c r="L1554" s="284" t="s">
        <v>14478</v>
      </c>
      <c r="M1554" s="223"/>
      <c r="N1554" s="203"/>
      <c r="O1554" s="222" t="s">
        <v>326</v>
      </c>
    </row>
    <row r="1555" spans="1:15" ht="29.25" customHeight="1">
      <c r="A1555" s="221" t="s">
        <v>6334</v>
      </c>
      <c r="B1555" s="221" t="s">
        <v>5857</v>
      </c>
      <c r="C1555" s="222" t="s">
        <v>5858</v>
      </c>
      <c r="D1555" s="222" t="s">
        <v>164</v>
      </c>
      <c r="E1555" s="199" t="s">
        <v>171</v>
      </c>
      <c r="F1555" s="200"/>
      <c r="G1555" s="200"/>
      <c r="H1555" s="200"/>
      <c r="I1555" s="200">
        <v>46006</v>
      </c>
      <c r="J1555" s="143">
        <f t="shared" si="24"/>
        <v>46006</v>
      </c>
      <c r="K1555" s="202">
        <v>3</v>
      </c>
      <c r="L1555" s="284" t="s">
        <v>14479</v>
      </c>
      <c r="M1555" s="223"/>
      <c r="N1555" s="203"/>
      <c r="O1555" s="222" t="s">
        <v>326</v>
      </c>
    </row>
    <row r="1556" spans="1:15" ht="29.25" customHeight="1">
      <c r="A1556" s="221" t="s">
        <v>6334</v>
      </c>
      <c r="B1556" s="221" t="s">
        <v>5857</v>
      </c>
      <c r="C1556" s="222" t="s">
        <v>5858</v>
      </c>
      <c r="D1556" s="222" t="s">
        <v>164</v>
      </c>
      <c r="E1556" s="199" t="s">
        <v>163</v>
      </c>
      <c r="F1556" s="200" t="s">
        <v>9823</v>
      </c>
      <c r="G1556" s="200" t="s">
        <v>9824</v>
      </c>
      <c r="H1556" s="200"/>
      <c r="I1556" s="200">
        <v>46006</v>
      </c>
      <c r="J1556" s="143">
        <f t="shared" si="24"/>
        <v>46006</v>
      </c>
      <c r="K1556" s="202">
        <v>1</v>
      </c>
      <c r="L1556" s="284" t="s">
        <v>14480</v>
      </c>
      <c r="M1556" s="223"/>
      <c r="N1556" s="203"/>
      <c r="O1556" s="222" t="s">
        <v>326</v>
      </c>
    </row>
    <row r="1557" spans="1:15" ht="29.25" customHeight="1">
      <c r="A1557" s="221" t="s">
        <v>6334</v>
      </c>
      <c r="B1557" s="221" t="s">
        <v>5857</v>
      </c>
      <c r="C1557" s="222" t="s">
        <v>5858</v>
      </c>
      <c r="D1557" s="222" t="s">
        <v>164</v>
      </c>
      <c r="E1557" s="199" t="s">
        <v>163</v>
      </c>
      <c r="F1557" s="200" t="s">
        <v>6337</v>
      </c>
      <c r="G1557" s="200" t="s">
        <v>6338</v>
      </c>
      <c r="H1557" s="200"/>
      <c r="I1557" s="200">
        <v>46006</v>
      </c>
      <c r="J1557" s="143">
        <f t="shared" si="24"/>
        <v>46006</v>
      </c>
      <c r="K1557" s="202">
        <v>4</v>
      </c>
      <c r="L1557" s="284" t="s">
        <v>14481</v>
      </c>
      <c r="M1557" s="223"/>
      <c r="N1557" s="203"/>
      <c r="O1557" s="222" t="s">
        <v>326</v>
      </c>
    </row>
    <row r="1558" spans="1:15" ht="29.25" customHeight="1">
      <c r="A1558" s="221" t="s">
        <v>6334</v>
      </c>
      <c r="B1558" s="221" t="s">
        <v>5857</v>
      </c>
      <c r="C1558" s="222" t="s">
        <v>5858</v>
      </c>
      <c r="D1558" s="222" t="s">
        <v>164</v>
      </c>
      <c r="E1558" s="199" t="s">
        <v>171</v>
      </c>
      <c r="F1558" s="200"/>
      <c r="G1558" s="200"/>
      <c r="H1558" s="200"/>
      <c r="I1558" s="200">
        <v>46007</v>
      </c>
      <c r="J1558" s="143">
        <f t="shared" si="24"/>
        <v>46007</v>
      </c>
      <c r="K1558" s="202">
        <v>2</v>
      </c>
      <c r="L1558" s="284" t="s">
        <v>14482</v>
      </c>
      <c r="M1558" s="223"/>
      <c r="N1558" s="203"/>
      <c r="O1558" s="222" t="s">
        <v>326</v>
      </c>
    </row>
    <row r="1559" spans="1:15" ht="29.25" customHeight="1">
      <c r="A1559" s="221" t="s">
        <v>6334</v>
      </c>
      <c r="B1559" s="221" t="s">
        <v>5857</v>
      </c>
      <c r="C1559" s="222" t="s">
        <v>5858</v>
      </c>
      <c r="D1559" s="222" t="s">
        <v>164</v>
      </c>
      <c r="E1559" s="199" t="s">
        <v>166</v>
      </c>
      <c r="F1559" s="200"/>
      <c r="G1559" s="200"/>
      <c r="H1559" s="200"/>
      <c r="I1559" s="200">
        <v>46007</v>
      </c>
      <c r="J1559" s="143">
        <f t="shared" si="24"/>
        <v>46007</v>
      </c>
      <c r="K1559" s="202">
        <v>2</v>
      </c>
      <c r="L1559" s="284" t="s">
        <v>14483</v>
      </c>
      <c r="M1559" s="223"/>
      <c r="N1559" s="203"/>
      <c r="O1559" s="222" t="s">
        <v>326</v>
      </c>
    </row>
    <row r="1560" spans="1:15" ht="29.25" customHeight="1">
      <c r="A1560" s="221" t="s">
        <v>6334</v>
      </c>
      <c r="B1560" s="221" t="s">
        <v>5857</v>
      </c>
      <c r="C1560" s="222" t="s">
        <v>5858</v>
      </c>
      <c r="D1560" s="222" t="s">
        <v>164</v>
      </c>
      <c r="E1560" s="199" t="s">
        <v>163</v>
      </c>
      <c r="F1560" s="200" t="s">
        <v>9823</v>
      </c>
      <c r="G1560" s="200" t="s">
        <v>9824</v>
      </c>
      <c r="H1560" s="200"/>
      <c r="I1560" s="200">
        <v>46007</v>
      </c>
      <c r="J1560" s="143">
        <f t="shared" si="24"/>
        <v>46007</v>
      </c>
      <c r="K1560" s="202">
        <v>1</v>
      </c>
      <c r="L1560" s="284" t="s">
        <v>14484</v>
      </c>
      <c r="M1560" s="223"/>
      <c r="N1560" s="203"/>
      <c r="O1560" s="222" t="s">
        <v>326</v>
      </c>
    </row>
    <row r="1561" spans="1:15" ht="29.25" customHeight="1">
      <c r="A1561" s="221" t="s">
        <v>6334</v>
      </c>
      <c r="B1561" s="221" t="s">
        <v>5857</v>
      </c>
      <c r="C1561" s="222" t="s">
        <v>5858</v>
      </c>
      <c r="D1561" s="222" t="s">
        <v>164</v>
      </c>
      <c r="E1561" s="199" t="s">
        <v>163</v>
      </c>
      <c r="F1561" s="200" t="s">
        <v>6337</v>
      </c>
      <c r="G1561" s="200" t="s">
        <v>6338</v>
      </c>
      <c r="H1561" s="200"/>
      <c r="I1561" s="200">
        <v>46007</v>
      </c>
      <c r="J1561" s="143">
        <f t="shared" si="24"/>
        <v>46007</v>
      </c>
      <c r="K1561" s="202">
        <v>3</v>
      </c>
      <c r="L1561" s="284" t="s">
        <v>14485</v>
      </c>
      <c r="M1561" s="223"/>
      <c r="N1561" s="203"/>
      <c r="O1561" s="222" t="s">
        <v>326</v>
      </c>
    </row>
    <row r="1562" spans="1:15" ht="29.25" customHeight="1">
      <c r="A1562" s="221" t="s">
        <v>6334</v>
      </c>
      <c r="B1562" s="221" t="s">
        <v>5857</v>
      </c>
      <c r="C1562" s="222" t="s">
        <v>5858</v>
      </c>
      <c r="D1562" s="222" t="s">
        <v>164</v>
      </c>
      <c r="E1562" s="199" t="s">
        <v>166</v>
      </c>
      <c r="F1562" s="200"/>
      <c r="G1562" s="200"/>
      <c r="H1562" s="200"/>
      <c r="I1562" s="200">
        <v>46008</v>
      </c>
      <c r="J1562" s="143">
        <f t="shared" si="24"/>
        <v>46008</v>
      </c>
      <c r="K1562" s="202">
        <v>2</v>
      </c>
      <c r="L1562" s="284" t="s">
        <v>14486</v>
      </c>
      <c r="M1562" s="223"/>
      <c r="N1562" s="203"/>
      <c r="O1562" s="222" t="s">
        <v>326</v>
      </c>
    </row>
    <row r="1563" spans="1:15" ht="29.25" customHeight="1">
      <c r="A1563" s="221" t="s">
        <v>6334</v>
      </c>
      <c r="B1563" s="221" t="s">
        <v>5857</v>
      </c>
      <c r="C1563" s="222" t="s">
        <v>5858</v>
      </c>
      <c r="D1563" s="222" t="s">
        <v>164</v>
      </c>
      <c r="E1563" s="199" t="s">
        <v>163</v>
      </c>
      <c r="F1563" s="200" t="s">
        <v>6337</v>
      </c>
      <c r="G1563" s="200" t="s">
        <v>6338</v>
      </c>
      <c r="H1563" s="200"/>
      <c r="I1563" s="200">
        <v>46008</v>
      </c>
      <c r="J1563" s="143">
        <f t="shared" si="24"/>
        <v>46008</v>
      </c>
      <c r="K1563" s="202">
        <v>3</v>
      </c>
      <c r="L1563" s="284" t="s">
        <v>14487</v>
      </c>
      <c r="M1563" s="223"/>
      <c r="N1563" s="203"/>
      <c r="O1563" s="222" t="s">
        <v>326</v>
      </c>
    </row>
    <row r="1564" spans="1:15" ht="29.25" customHeight="1">
      <c r="A1564" s="221" t="s">
        <v>6334</v>
      </c>
      <c r="B1564" s="221" t="s">
        <v>5857</v>
      </c>
      <c r="C1564" s="222" t="s">
        <v>5858</v>
      </c>
      <c r="D1564" s="222" t="s">
        <v>164</v>
      </c>
      <c r="E1564" s="199" t="s">
        <v>163</v>
      </c>
      <c r="F1564" s="200" t="s">
        <v>9823</v>
      </c>
      <c r="G1564" s="200" t="s">
        <v>9824</v>
      </c>
      <c r="H1564" s="200"/>
      <c r="I1564" s="200">
        <v>46008</v>
      </c>
      <c r="J1564" s="143">
        <f t="shared" si="24"/>
        <v>46008</v>
      </c>
      <c r="K1564" s="202">
        <v>1</v>
      </c>
      <c r="L1564" s="284" t="s">
        <v>14487</v>
      </c>
      <c r="M1564" s="223"/>
      <c r="N1564" s="203"/>
      <c r="O1564" s="222" t="s">
        <v>326</v>
      </c>
    </row>
    <row r="1565" spans="1:15" ht="29.25" customHeight="1">
      <c r="A1565" s="221" t="s">
        <v>6334</v>
      </c>
      <c r="B1565" s="221" t="s">
        <v>5857</v>
      </c>
      <c r="C1565" s="222" t="s">
        <v>5858</v>
      </c>
      <c r="D1565" s="222" t="s">
        <v>164</v>
      </c>
      <c r="E1565" s="199" t="s">
        <v>171</v>
      </c>
      <c r="F1565" s="200"/>
      <c r="G1565" s="200"/>
      <c r="H1565" s="200"/>
      <c r="I1565" s="200">
        <v>46008</v>
      </c>
      <c r="J1565" s="143">
        <f t="shared" si="24"/>
        <v>46008</v>
      </c>
      <c r="K1565" s="202">
        <v>2</v>
      </c>
      <c r="L1565" s="284" t="s">
        <v>14488</v>
      </c>
      <c r="M1565" s="223"/>
      <c r="N1565" s="203"/>
      <c r="O1565" s="222" t="s">
        <v>326</v>
      </c>
    </row>
    <row r="1566" spans="1:15" ht="29.25" customHeight="1">
      <c r="A1566" s="221" t="s">
        <v>6334</v>
      </c>
      <c r="B1566" s="221" t="s">
        <v>5857</v>
      </c>
      <c r="C1566" s="222" t="s">
        <v>5858</v>
      </c>
      <c r="D1566" s="222" t="s">
        <v>164</v>
      </c>
      <c r="E1566" s="199" t="s">
        <v>171</v>
      </c>
      <c r="F1566" s="200"/>
      <c r="G1566" s="200"/>
      <c r="H1566" s="200"/>
      <c r="I1566" s="200">
        <v>46009</v>
      </c>
      <c r="J1566" s="143">
        <f t="shared" si="24"/>
        <v>46009</v>
      </c>
      <c r="K1566" s="202">
        <v>2</v>
      </c>
      <c r="L1566" s="284" t="s">
        <v>14489</v>
      </c>
      <c r="M1566" s="223"/>
      <c r="N1566" s="203"/>
      <c r="O1566" s="222" t="s">
        <v>326</v>
      </c>
    </row>
    <row r="1567" spans="1:15" ht="29.25" customHeight="1">
      <c r="A1567" s="221" t="s">
        <v>6334</v>
      </c>
      <c r="B1567" s="221" t="s">
        <v>5857</v>
      </c>
      <c r="C1567" s="222" t="s">
        <v>5858</v>
      </c>
      <c r="D1567" s="222" t="s">
        <v>164</v>
      </c>
      <c r="E1567" s="199" t="s">
        <v>163</v>
      </c>
      <c r="F1567" s="200" t="s">
        <v>6337</v>
      </c>
      <c r="G1567" s="200" t="s">
        <v>6338</v>
      </c>
      <c r="H1567" s="200"/>
      <c r="I1567" s="200">
        <v>46009</v>
      </c>
      <c r="J1567" s="143">
        <f t="shared" si="24"/>
        <v>46009</v>
      </c>
      <c r="K1567" s="202">
        <v>3</v>
      </c>
      <c r="L1567" s="284" t="s">
        <v>14490</v>
      </c>
      <c r="M1567" s="223"/>
      <c r="N1567" s="203"/>
      <c r="O1567" s="222" t="s">
        <v>326</v>
      </c>
    </row>
    <row r="1568" spans="1:15" ht="29.25" customHeight="1">
      <c r="A1568" s="221" t="s">
        <v>6334</v>
      </c>
      <c r="B1568" s="221" t="s">
        <v>5857</v>
      </c>
      <c r="C1568" s="222" t="s">
        <v>5858</v>
      </c>
      <c r="D1568" s="222" t="s">
        <v>164</v>
      </c>
      <c r="E1568" s="199" t="s">
        <v>163</v>
      </c>
      <c r="F1568" s="200" t="s">
        <v>9823</v>
      </c>
      <c r="G1568" s="200" t="s">
        <v>9824</v>
      </c>
      <c r="H1568" s="200"/>
      <c r="I1568" s="200">
        <v>46009</v>
      </c>
      <c r="J1568" s="143">
        <f t="shared" si="24"/>
        <v>46009</v>
      </c>
      <c r="K1568" s="202">
        <v>1</v>
      </c>
      <c r="L1568" s="284" t="s">
        <v>14491</v>
      </c>
      <c r="M1568" s="223"/>
      <c r="N1568" s="203"/>
      <c r="O1568" s="222" t="s">
        <v>326</v>
      </c>
    </row>
    <row r="1569" spans="1:15" ht="29.25" customHeight="1">
      <c r="A1569" s="221" t="s">
        <v>6334</v>
      </c>
      <c r="B1569" s="221" t="s">
        <v>5857</v>
      </c>
      <c r="C1569" s="222" t="s">
        <v>5858</v>
      </c>
      <c r="D1569" s="222" t="s">
        <v>164</v>
      </c>
      <c r="E1569" s="199" t="s">
        <v>166</v>
      </c>
      <c r="F1569" s="200"/>
      <c r="G1569" s="200"/>
      <c r="H1569" s="200"/>
      <c r="I1569" s="200">
        <v>46009</v>
      </c>
      <c r="J1569" s="143">
        <f t="shared" si="24"/>
        <v>46009</v>
      </c>
      <c r="K1569" s="202">
        <v>2</v>
      </c>
      <c r="L1569" s="284" t="s">
        <v>14492</v>
      </c>
      <c r="M1569" s="223"/>
      <c r="N1569" s="203"/>
      <c r="O1569" s="222" t="s">
        <v>326</v>
      </c>
    </row>
    <row r="1570" spans="1:15" ht="29.25" customHeight="1">
      <c r="A1570" s="221" t="s">
        <v>6334</v>
      </c>
      <c r="B1570" s="221" t="s">
        <v>5857</v>
      </c>
      <c r="C1570" s="222" t="s">
        <v>5858</v>
      </c>
      <c r="D1570" s="222" t="s">
        <v>164</v>
      </c>
      <c r="E1570" s="199" t="s">
        <v>163</v>
      </c>
      <c r="F1570" s="200" t="s">
        <v>6337</v>
      </c>
      <c r="G1570" s="200" t="s">
        <v>6338</v>
      </c>
      <c r="H1570" s="200"/>
      <c r="I1570" s="200">
        <v>46010</v>
      </c>
      <c r="J1570" s="143">
        <f t="shared" si="24"/>
        <v>46010</v>
      </c>
      <c r="K1570" s="202">
        <v>3</v>
      </c>
      <c r="L1570" s="284" t="s">
        <v>14493</v>
      </c>
      <c r="M1570" s="223"/>
      <c r="N1570" s="203"/>
      <c r="O1570" s="222" t="s">
        <v>326</v>
      </c>
    </row>
    <row r="1571" spans="1:15" ht="29.25" customHeight="1">
      <c r="A1571" s="221" t="s">
        <v>6334</v>
      </c>
      <c r="B1571" s="221" t="s">
        <v>5857</v>
      </c>
      <c r="C1571" s="222" t="s">
        <v>5858</v>
      </c>
      <c r="D1571" s="222" t="s">
        <v>164</v>
      </c>
      <c r="E1571" s="199" t="s">
        <v>171</v>
      </c>
      <c r="F1571" s="200"/>
      <c r="G1571" s="200"/>
      <c r="H1571" s="200"/>
      <c r="I1571" s="200">
        <v>46010</v>
      </c>
      <c r="J1571" s="143">
        <f t="shared" si="24"/>
        <v>46010</v>
      </c>
      <c r="K1571" s="202">
        <v>2</v>
      </c>
      <c r="L1571" s="284" t="s">
        <v>14494</v>
      </c>
      <c r="M1571" s="223"/>
      <c r="N1571" s="203"/>
      <c r="O1571" s="222" t="s">
        <v>326</v>
      </c>
    </row>
    <row r="1572" spans="1:15" ht="29.25" customHeight="1">
      <c r="A1572" s="221" t="s">
        <v>6334</v>
      </c>
      <c r="B1572" s="221" t="s">
        <v>5857</v>
      </c>
      <c r="C1572" s="222" t="s">
        <v>5858</v>
      </c>
      <c r="D1572" s="222" t="s">
        <v>164</v>
      </c>
      <c r="E1572" s="199" t="s">
        <v>163</v>
      </c>
      <c r="F1572" s="200" t="s">
        <v>9823</v>
      </c>
      <c r="G1572" s="200" t="s">
        <v>9824</v>
      </c>
      <c r="H1572" s="200"/>
      <c r="I1572" s="200">
        <v>46010</v>
      </c>
      <c r="J1572" s="143">
        <f t="shared" si="24"/>
        <v>46010</v>
      </c>
      <c r="K1572" s="202">
        <v>1</v>
      </c>
      <c r="L1572" s="284" t="s">
        <v>14495</v>
      </c>
      <c r="M1572" s="223"/>
      <c r="N1572" s="203"/>
      <c r="O1572" s="222" t="s">
        <v>326</v>
      </c>
    </row>
    <row r="1573" spans="1:15" ht="29.25" customHeight="1">
      <c r="A1573" s="221" t="s">
        <v>6334</v>
      </c>
      <c r="B1573" s="221" t="s">
        <v>5857</v>
      </c>
      <c r="C1573" s="222" t="s">
        <v>5858</v>
      </c>
      <c r="D1573" s="222" t="s">
        <v>164</v>
      </c>
      <c r="E1573" s="199" t="s">
        <v>178</v>
      </c>
      <c r="F1573" s="200"/>
      <c r="G1573" s="200"/>
      <c r="H1573" s="200"/>
      <c r="I1573" s="200">
        <v>46010</v>
      </c>
      <c r="J1573" s="143">
        <f t="shared" si="24"/>
        <v>46010</v>
      </c>
      <c r="K1573" s="202">
        <v>2</v>
      </c>
      <c r="L1573" s="284" t="s">
        <v>14496</v>
      </c>
      <c r="M1573" s="223"/>
      <c r="N1573" s="203"/>
      <c r="O1573" s="222" t="s">
        <v>326</v>
      </c>
    </row>
    <row r="1574" spans="1:15" ht="29.25" customHeight="1">
      <c r="A1574" s="221" t="s">
        <v>6334</v>
      </c>
      <c r="B1574" s="221" t="s">
        <v>5857</v>
      </c>
      <c r="C1574" s="222" t="s">
        <v>5858</v>
      </c>
      <c r="D1574" s="222" t="s">
        <v>164</v>
      </c>
      <c r="E1574" s="199" t="s">
        <v>163</v>
      </c>
      <c r="F1574" s="200" t="s">
        <v>6337</v>
      </c>
      <c r="G1574" s="200" t="s">
        <v>6338</v>
      </c>
      <c r="H1574" s="200"/>
      <c r="I1574" s="200">
        <v>46013</v>
      </c>
      <c r="J1574" s="143">
        <f t="shared" si="24"/>
        <v>46013</v>
      </c>
      <c r="K1574" s="202">
        <v>4</v>
      </c>
      <c r="L1574" s="284" t="s">
        <v>14497</v>
      </c>
      <c r="M1574" s="223"/>
      <c r="N1574" s="203"/>
      <c r="O1574" s="222" t="s">
        <v>326</v>
      </c>
    </row>
    <row r="1575" spans="1:15" ht="29.25" customHeight="1">
      <c r="A1575" s="221" t="s">
        <v>6334</v>
      </c>
      <c r="B1575" s="221" t="s">
        <v>5857</v>
      </c>
      <c r="C1575" s="222" t="s">
        <v>5858</v>
      </c>
      <c r="D1575" s="222" t="s">
        <v>164</v>
      </c>
      <c r="E1575" s="199" t="s">
        <v>163</v>
      </c>
      <c r="F1575" s="200" t="s">
        <v>9823</v>
      </c>
      <c r="G1575" s="200" t="s">
        <v>9824</v>
      </c>
      <c r="H1575" s="200"/>
      <c r="I1575" s="200">
        <v>46013</v>
      </c>
      <c r="J1575" s="143">
        <f t="shared" si="24"/>
        <v>46013</v>
      </c>
      <c r="K1575" s="202">
        <v>1</v>
      </c>
      <c r="L1575" s="284" t="s">
        <v>14498</v>
      </c>
      <c r="M1575" s="223"/>
      <c r="N1575" s="203"/>
      <c r="O1575" s="222" t="s">
        <v>326</v>
      </c>
    </row>
    <row r="1576" spans="1:15" ht="29.25" customHeight="1">
      <c r="A1576" s="221" t="s">
        <v>6334</v>
      </c>
      <c r="B1576" s="221" t="s">
        <v>5857</v>
      </c>
      <c r="C1576" s="222" t="s">
        <v>5858</v>
      </c>
      <c r="D1576" s="222" t="s">
        <v>164</v>
      </c>
      <c r="E1576" s="199" t="s">
        <v>171</v>
      </c>
      <c r="F1576" s="200"/>
      <c r="G1576" s="200"/>
      <c r="H1576" s="200"/>
      <c r="I1576" s="200">
        <v>46013</v>
      </c>
      <c r="J1576" s="143">
        <f t="shared" si="24"/>
        <v>46013</v>
      </c>
      <c r="K1576" s="202">
        <v>3</v>
      </c>
      <c r="L1576" s="284" t="s">
        <v>14499</v>
      </c>
      <c r="M1576" s="223"/>
      <c r="N1576" s="203"/>
      <c r="O1576" s="222" t="s">
        <v>326</v>
      </c>
    </row>
    <row r="1577" spans="1:15" ht="29.25" customHeight="1">
      <c r="A1577" s="221" t="s">
        <v>6334</v>
      </c>
      <c r="B1577" s="221" t="s">
        <v>5857</v>
      </c>
      <c r="C1577" s="222" t="s">
        <v>5858</v>
      </c>
      <c r="D1577" s="222" t="s">
        <v>164</v>
      </c>
      <c r="E1577" s="199" t="s">
        <v>171</v>
      </c>
      <c r="F1577" s="200"/>
      <c r="G1577" s="200"/>
      <c r="H1577" s="200"/>
      <c r="I1577" s="200">
        <v>46014</v>
      </c>
      <c r="J1577" s="143">
        <f t="shared" si="24"/>
        <v>46014</v>
      </c>
      <c r="K1577" s="202">
        <v>3</v>
      </c>
      <c r="L1577" s="284" t="s">
        <v>14500</v>
      </c>
      <c r="M1577" s="223"/>
      <c r="N1577" s="203"/>
      <c r="O1577" s="222" t="s">
        <v>326</v>
      </c>
    </row>
    <row r="1578" spans="1:15" ht="29.25" customHeight="1">
      <c r="A1578" s="221" t="s">
        <v>6334</v>
      </c>
      <c r="B1578" s="221" t="s">
        <v>5857</v>
      </c>
      <c r="C1578" s="222" t="s">
        <v>5858</v>
      </c>
      <c r="D1578" s="222" t="s">
        <v>164</v>
      </c>
      <c r="E1578" s="199" t="s">
        <v>163</v>
      </c>
      <c r="F1578" s="200" t="s">
        <v>6337</v>
      </c>
      <c r="G1578" s="200" t="s">
        <v>6338</v>
      </c>
      <c r="H1578" s="200"/>
      <c r="I1578" s="200">
        <v>46014</v>
      </c>
      <c r="J1578" s="143">
        <f t="shared" si="24"/>
        <v>46014</v>
      </c>
      <c r="K1578" s="202">
        <v>4</v>
      </c>
      <c r="L1578" s="284" t="s">
        <v>14501</v>
      </c>
      <c r="M1578" s="223"/>
      <c r="N1578" s="203"/>
      <c r="O1578" s="222" t="s">
        <v>326</v>
      </c>
    </row>
    <row r="1579" spans="1:15" ht="29.25" customHeight="1">
      <c r="A1579" s="221" t="s">
        <v>6334</v>
      </c>
      <c r="B1579" s="221" t="s">
        <v>5857</v>
      </c>
      <c r="C1579" s="222" t="s">
        <v>5858</v>
      </c>
      <c r="D1579" s="222" t="s">
        <v>164</v>
      </c>
      <c r="E1579" s="199" t="s">
        <v>163</v>
      </c>
      <c r="F1579" s="200" t="s">
        <v>9823</v>
      </c>
      <c r="G1579" s="200" t="s">
        <v>9824</v>
      </c>
      <c r="H1579" s="200"/>
      <c r="I1579" s="200">
        <v>46014</v>
      </c>
      <c r="J1579" s="143">
        <f t="shared" si="24"/>
        <v>46014</v>
      </c>
      <c r="K1579" s="202">
        <v>1</v>
      </c>
      <c r="L1579" s="284" t="s">
        <v>14502</v>
      </c>
      <c r="M1579" s="223"/>
      <c r="N1579" s="203"/>
      <c r="O1579" s="222" t="s">
        <v>326</v>
      </c>
    </row>
    <row r="1580" spans="1:15" ht="29.25" customHeight="1">
      <c r="A1580" s="221" t="s">
        <v>6334</v>
      </c>
      <c r="B1580" s="221" t="s">
        <v>5857</v>
      </c>
      <c r="C1580" s="222" t="s">
        <v>5858</v>
      </c>
      <c r="D1580" s="222" t="s">
        <v>164</v>
      </c>
      <c r="E1580" s="199" t="s">
        <v>171</v>
      </c>
      <c r="F1580" s="200"/>
      <c r="G1580" s="200"/>
      <c r="H1580" s="200"/>
      <c r="I1580" s="200">
        <v>46015</v>
      </c>
      <c r="J1580" s="143">
        <f t="shared" si="24"/>
        <v>46015</v>
      </c>
      <c r="K1580" s="202">
        <v>5</v>
      </c>
      <c r="L1580" s="284" t="s">
        <v>14503</v>
      </c>
      <c r="M1580" s="223"/>
      <c r="N1580" s="203"/>
      <c r="O1580" s="222" t="s">
        <v>326</v>
      </c>
    </row>
    <row r="1581" spans="1:15" ht="29.25" customHeight="1">
      <c r="A1581" s="221" t="s">
        <v>6334</v>
      </c>
      <c r="B1581" s="221" t="s">
        <v>5857</v>
      </c>
      <c r="C1581" s="222" t="s">
        <v>5858</v>
      </c>
      <c r="D1581" s="222" t="s">
        <v>164</v>
      </c>
      <c r="E1581" s="199" t="s">
        <v>163</v>
      </c>
      <c r="F1581" s="200" t="s">
        <v>6337</v>
      </c>
      <c r="G1581" s="200" t="s">
        <v>6338</v>
      </c>
      <c r="H1581" s="200"/>
      <c r="I1581" s="200">
        <v>46015</v>
      </c>
      <c r="J1581" s="143">
        <f t="shared" si="24"/>
        <v>46015</v>
      </c>
      <c r="K1581" s="202">
        <v>2</v>
      </c>
      <c r="L1581" s="284" t="s">
        <v>14504</v>
      </c>
      <c r="M1581" s="223"/>
      <c r="N1581" s="203"/>
      <c r="O1581" s="222" t="s">
        <v>326</v>
      </c>
    </row>
    <row r="1582" spans="1:15" ht="29.25" customHeight="1">
      <c r="A1582" s="221" t="s">
        <v>6334</v>
      </c>
      <c r="B1582" s="221" t="s">
        <v>5857</v>
      </c>
      <c r="C1582" s="222" t="s">
        <v>5858</v>
      </c>
      <c r="D1582" s="222" t="s">
        <v>164</v>
      </c>
      <c r="E1582" s="199" t="s">
        <v>163</v>
      </c>
      <c r="F1582" s="200" t="s">
        <v>9823</v>
      </c>
      <c r="G1582" s="200" t="s">
        <v>9824</v>
      </c>
      <c r="H1582" s="200"/>
      <c r="I1582" s="200">
        <v>46015</v>
      </c>
      <c r="J1582" s="143">
        <f t="shared" si="24"/>
        <v>46015</v>
      </c>
      <c r="K1582" s="202">
        <v>1</v>
      </c>
      <c r="L1582" s="284" t="s">
        <v>14502</v>
      </c>
      <c r="M1582" s="223"/>
      <c r="N1582" s="203"/>
      <c r="O1582" s="222" t="s">
        <v>326</v>
      </c>
    </row>
    <row r="1583" spans="1:15" ht="29.25" customHeight="1">
      <c r="A1583" s="221" t="s">
        <v>6334</v>
      </c>
      <c r="B1583" s="221" t="s">
        <v>5857</v>
      </c>
      <c r="C1583" s="222" t="s">
        <v>5858</v>
      </c>
      <c r="D1583" s="222" t="s">
        <v>164</v>
      </c>
      <c r="E1583" s="199" t="s">
        <v>163</v>
      </c>
      <c r="F1583" s="200" t="s">
        <v>6337</v>
      </c>
      <c r="G1583" s="200" t="s">
        <v>6338</v>
      </c>
      <c r="H1583" s="200"/>
      <c r="I1583" s="200">
        <v>46017</v>
      </c>
      <c r="J1583" s="143">
        <f t="shared" si="24"/>
        <v>46017</v>
      </c>
      <c r="K1583" s="202">
        <v>2</v>
      </c>
      <c r="L1583" s="284" t="s">
        <v>14829</v>
      </c>
      <c r="M1583" s="223"/>
      <c r="N1583" s="203"/>
      <c r="O1583" s="222" t="s">
        <v>326</v>
      </c>
    </row>
    <row r="1584" spans="1:15" ht="29.25" customHeight="1">
      <c r="A1584" s="221" t="s">
        <v>6334</v>
      </c>
      <c r="B1584" s="221" t="s">
        <v>5857</v>
      </c>
      <c r="C1584" s="222" t="s">
        <v>5858</v>
      </c>
      <c r="D1584" s="222" t="s">
        <v>164</v>
      </c>
      <c r="E1584" s="199" t="s">
        <v>171</v>
      </c>
      <c r="F1584" s="200"/>
      <c r="G1584" s="200"/>
      <c r="H1584" s="200"/>
      <c r="I1584" s="200">
        <v>46017</v>
      </c>
      <c r="J1584" s="143">
        <f t="shared" si="24"/>
        <v>46017</v>
      </c>
      <c r="K1584" s="202">
        <v>4</v>
      </c>
      <c r="L1584" s="284" t="s">
        <v>14830</v>
      </c>
      <c r="M1584" s="223"/>
      <c r="N1584" s="203"/>
      <c r="O1584" s="222" t="s">
        <v>326</v>
      </c>
    </row>
    <row r="1585" spans="1:15" ht="29.25" customHeight="1">
      <c r="A1585" s="221" t="s">
        <v>6334</v>
      </c>
      <c r="B1585" s="221" t="s">
        <v>5857</v>
      </c>
      <c r="C1585" s="222" t="s">
        <v>5858</v>
      </c>
      <c r="D1585" s="222" t="s">
        <v>164</v>
      </c>
      <c r="E1585" s="199" t="s">
        <v>163</v>
      </c>
      <c r="F1585" s="200" t="s">
        <v>9823</v>
      </c>
      <c r="G1585" s="200" t="s">
        <v>9824</v>
      </c>
      <c r="H1585" s="200"/>
      <c r="I1585" s="200">
        <v>46017</v>
      </c>
      <c r="J1585" s="143">
        <f t="shared" si="24"/>
        <v>46017</v>
      </c>
      <c r="K1585" s="202">
        <v>1</v>
      </c>
      <c r="L1585" s="284" t="s">
        <v>14831</v>
      </c>
      <c r="M1585" s="223"/>
      <c r="N1585" s="203"/>
      <c r="O1585" s="222" t="s">
        <v>326</v>
      </c>
    </row>
    <row r="1586" spans="1:15" ht="29.25" customHeight="1">
      <c r="A1586" s="221" t="s">
        <v>6334</v>
      </c>
      <c r="B1586" s="221" t="s">
        <v>5857</v>
      </c>
      <c r="C1586" s="222" t="s">
        <v>5858</v>
      </c>
      <c r="D1586" s="222" t="s">
        <v>164</v>
      </c>
      <c r="E1586" s="199" t="s">
        <v>163</v>
      </c>
      <c r="F1586" s="200" t="s">
        <v>11927</v>
      </c>
      <c r="G1586" s="200" t="s">
        <v>11928</v>
      </c>
      <c r="H1586" s="200" t="s">
        <v>13384</v>
      </c>
      <c r="I1586" s="200">
        <v>46017</v>
      </c>
      <c r="J1586" s="143">
        <f t="shared" si="24"/>
        <v>46017</v>
      </c>
      <c r="K1586" s="202">
        <v>1</v>
      </c>
      <c r="L1586" s="284" t="s">
        <v>14832</v>
      </c>
      <c r="M1586" s="223"/>
      <c r="N1586" s="203">
        <v>0.16666666666666699</v>
      </c>
      <c r="O1586" s="222" t="s">
        <v>991</v>
      </c>
    </row>
    <row r="1587" spans="1:15" ht="29.25" customHeight="1">
      <c r="A1587" s="221" t="s">
        <v>6334</v>
      </c>
      <c r="B1587" s="221" t="s">
        <v>5857</v>
      </c>
      <c r="C1587" s="222" t="s">
        <v>5858</v>
      </c>
      <c r="D1587" s="222" t="s">
        <v>164</v>
      </c>
      <c r="E1587" s="199" t="s">
        <v>163</v>
      </c>
      <c r="F1587" s="200" t="s">
        <v>6337</v>
      </c>
      <c r="G1587" s="200" t="s">
        <v>6338</v>
      </c>
      <c r="H1587" s="200"/>
      <c r="I1587" s="200">
        <v>46020</v>
      </c>
      <c r="J1587" s="143">
        <f t="shared" si="24"/>
        <v>46020</v>
      </c>
      <c r="K1587" s="202">
        <v>3</v>
      </c>
      <c r="L1587" s="284" t="s">
        <v>14833</v>
      </c>
      <c r="M1587" s="223"/>
      <c r="N1587" s="203"/>
      <c r="O1587" s="222" t="s">
        <v>326</v>
      </c>
    </row>
    <row r="1588" spans="1:15" ht="29.25" customHeight="1">
      <c r="A1588" s="221" t="s">
        <v>6334</v>
      </c>
      <c r="B1588" s="221" t="s">
        <v>5857</v>
      </c>
      <c r="C1588" s="222" t="s">
        <v>5858</v>
      </c>
      <c r="D1588" s="222" t="s">
        <v>164</v>
      </c>
      <c r="E1588" s="199" t="s">
        <v>163</v>
      </c>
      <c r="F1588" s="200" t="s">
        <v>9823</v>
      </c>
      <c r="G1588" s="200" t="s">
        <v>9824</v>
      </c>
      <c r="H1588" s="200"/>
      <c r="I1588" s="200">
        <v>46020</v>
      </c>
      <c r="J1588" s="143">
        <f t="shared" si="24"/>
        <v>46020</v>
      </c>
      <c r="K1588" s="202">
        <v>1</v>
      </c>
      <c r="L1588" s="284" t="s">
        <v>14834</v>
      </c>
      <c r="M1588" s="223"/>
      <c r="N1588" s="203"/>
      <c r="O1588" s="222" t="s">
        <v>326</v>
      </c>
    </row>
    <row r="1589" spans="1:15" ht="29.25" customHeight="1">
      <c r="A1589" s="221" t="s">
        <v>6334</v>
      </c>
      <c r="B1589" s="221" t="s">
        <v>5857</v>
      </c>
      <c r="C1589" s="222" t="s">
        <v>5858</v>
      </c>
      <c r="D1589" s="222" t="s">
        <v>164</v>
      </c>
      <c r="E1589" s="199" t="s">
        <v>171</v>
      </c>
      <c r="F1589" s="200"/>
      <c r="G1589" s="200"/>
      <c r="H1589" s="200"/>
      <c r="I1589" s="200">
        <v>46020</v>
      </c>
      <c r="J1589" s="143">
        <f t="shared" si="24"/>
        <v>46020</v>
      </c>
      <c r="K1589" s="202">
        <v>3</v>
      </c>
      <c r="L1589" s="284" t="s">
        <v>14835</v>
      </c>
      <c r="M1589" s="223"/>
      <c r="N1589" s="203"/>
      <c r="O1589" s="222" t="s">
        <v>326</v>
      </c>
    </row>
    <row r="1590" spans="1:15" ht="29.25" customHeight="1">
      <c r="A1590" s="221" t="s">
        <v>6334</v>
      </c>
      <c r="B1590" s="221" t="s">
        <v>5857</v>
      </c>
      <c r="C1590" s="222" t="s">
        <v>5858</v>
      </c>
      <c r="D1590" s="222" t="s">
        <v>164</v>
      </c>
      <c r="E1590" s="199" t="s">
        <v>163</v>
      </c>
      <c r="F1590" s="200" t="s">
        <v>11927</v>
      </c>
      <c r="G1590" s="200" t="s">
        <v>11928</v>
      </c>
      <c r="H1590" s="200" t="s">
        <v>13384</v>
      </c>
      <c r="I1590" s="200">
        <v>46020</v>
      </c>
      <c r="J1590" s="143">
        <f t="shared" si="24"/>
        <v>46020</v>
      </c>
      <c r="K1590" s="202">
        <v>1</v>
      </c>
      <c r="L1590" s="284" t="s">
        <v>14836</v>
      </c>
      <c r="M1590" s="223"/>
      <c r="N1590" s="203">
        <v>0.16666666666666699</v>
      </c>
      <c r="O1590" s="222" t="s">
        <v>991</v>
      </c>
    </row>
    <row r="1591" spans="1:15" ht="29.25" customHeight="1">
      <c r="A1591" s="221" t="s">
        <v>6334</v>
      </c>
      <c r="B1591" s="221" t="s">
        <v>5857</v>
      </c>
      <c r="C1591" s="222" t="s">
        <v>5858</v>
      </c>
      <c r="D1591" s="222" t="s">
        <v>164</v>
      </c>
      <c r="E1591" s="199" t="s">
        <v>163</v>
      </c>
      <c r="F1591" s="200" t="s">
        <v>6337</v>
      </c>
      <c r="G1591" s="200" t="s">
        <v>6338</v>
      </c>
      <c r="H1591" s="200"/>
      <c r="I1591" s="200">
        <v>46021</v>
      </c>
      <c r="J1591" s="143">
        <f t="shared" si="24"/>
        <v>46021</v>
      </c>
      <c r="K1591" s="202">
        <v>3</v>
      </c>
      <c r="L1591" s="284" t="s">
        <v>14837</v>
      </c>
      <c r="M1591" s="223"/>
      <c r="N1591" s="203"/>
      <c r="O1591" s="222" t="s">
        <v>326</v>
      </c>
    </row>
    <row r="1592" spans="1:15" ht="29.25" customHeight="1">
      <c r="A1592" s="221" t="s">
        <v>6334</v>
      </c>
      <c r="B1592" s="221" t="s">
        <v>5857</v>
      </c>
      <c r="C1592" s="222" t="s">
        <v>5858</v>
      </c>
      <c r="D1592" s="222" t="s">
        <v>164</v>
      </c>
      <c r="E1592" s="199" t="s">
        <v>163</v>
      </c>
      <c r="F1592" s="200" t="s">
        <v>9823</v>
      </c>
      <c r="G1592" s="200" t="s">
        <v>9824</v>
      </c>
      <c r="H1592" s="200"/>
      <c r="I1592" s="200">
        <v>46021</v>
      </c>
      <c r="J1592" s="143">
        <f t="shared" si="24"/>
        <v>46021</v>
      </c>
      <c r="K1592" s="202">
        <v>1</v>
      </c>
      <c r="L1592" s="284" t="s">
        <v>14838</v>
      </c>
      <c r="M1592" s="223"/>
      <c r="N1592" s="203"/>
      <c r="O1592" s="222" t="s">
        <v>326</v>
      </c>
    </row>
    <row r="1593" spans="1:15" ht="29.25" customHeight="1">
      <c r="A1593" s="221" t="s">
        <v>6334</v>
      </c>
      <c r="B1593" s="221" t="s">
        <v>5857</v>
      </c>
      <c r="C1593" s="222" t="s">
        <v>5858</v>
      </c>
      <c r="D1593" s="222" t="s">
        <v>164</v>
      </c>
      <c r="E1593" s="199" t="s">
        <v>171</v>
      </c>
      <c r="F1593" s="200"/>
      <c r="G1593" s="200"/>
      <c r="H1593" s="200"/>
      <c r="I1593" s="200">
        <v>46021</v>
      </c>
      <c r="J1593" s="143">
        <f t="shared" si="24"/>
        <v>46021</v>
      </c>
      <c r="K1593" s="202">
        <v>4</v>
      </c>
      <c r="L1593" s="284" t="s">
        <v>14839</v>
      </c>
      <c r="M1593" s="223"/>
      <c r="N1593" s="203"/>
      <c r="O1593" s="222" t="s">
        <v>326</v>
      </c>
    </row>
    <row r="1594" spans="1:15" ht="29.25" customHeight="1">
      <c r="A1594" s="221" t="s">
        <v>6334</v>
      </c>
      <c r="B1594" s="221" t="s">
        <v>5857</v>
      </c>
      <c r="C1594" s="222" t="s">
        <v>5858</v>
      </c>
      <c r="D1594" s="222" t="s">
        <v>164</v>
      </c>
      <c r="E1594" s="199" t="s">
        <v>163</v>
      </c>
      <c r="F1594" s="200" t="s">
        <v>6337</v>
      </c>
      <c r="G1594" s="200" t="s">
        <v>6338</v>
      </c>
      <c r="H1594" s="200"/>
      <c r="I1594" s="200">
        <v>46022</v>
      </c>
      <c r="J1594" s="143">
        <f t="shared" si="24"/>
        <v>46022</v>
      </c>
      <c r="K1594" s="202">
        <v>2</v>
      </c>
      <c r="L1594" s="284" t="s">
        <v>14840</v>
      </c>
      <c r="M1594" s="223"/>
      <c r="N1594" s="203"/>
      <c r="O1594" s="222" t="s">
        <v>326</v>
      </c>
    </row>
    <row r="1595" spans="1:15" ht="29.25" customHeight="1">
      <c r="A1595" s="221" t="s">
        <v>6334</v>
      </c>
      <c r="B1595" s="221" t="s">
        <v>5857</v>
      </c>
      <c r="C1595" s="222" t="s">
        <v>5858</v>
      </c>
      <c r="D1595" s="222" t="s">
        <v>164</v>
      </c>
      <c r="E1595" s="199" t="s">
        <v>165</v>
      </c>
      <c r="F1595" s="200"/>
      <c r="G1595" s="200"/>
      <c r="H1595" s="200"/>
      <c r="I1595" s="200">
        <v>46022</v>
      </c>
      <c r="J1595" s="143">
        <f t="shared" si="24"/>
        <v>46022</v>
      </c>
      <c r="K1595" s="202">
        <v>4</v>
      </c>
      <c r="L1595" s="285" t="s">
        <v>170</v>
      </c>
      <c r="M1595" s="223"/>
      <c r="N1595" s="203"/>
      <c r="O1595" s="222" t="s">
        <v>326</v>
      </c>
    </row>
    <row r="1596" spans="1:15" ht="29.25" customHeight="1">
      <c r="A1596" s="221" t="s">
        <v>6334</v>
      </c>
      <c r="B1596" s="221" t="s">
        <v>5857</v>
      </c>
      <c r="C1596" s="222" t="s">
        <v>5858</v>
      </c>
      <c r="D1596" s="222" t="s">
        <v>164</v>
      </c>
      <c r="E1596" s="199" t="s">
        <v>171</v>
      </c>
      <c r="F1596" s="200"/>
      <c r="G1596" s="200"/>
      <c r="H1596" s="200"/>
      <c r="I1596" s="200">
        <v>46022</v>
      </c>
      <c r="J1596" s="143">
        <f t="shared" si="24"/>
        <v>46022</v>
      </c>
      <c r="K1596" s="202">
        <v>2</v>
      </c>
      <c r="L1596" s="284" t="s">
        <v>14841</v>
      </c>
      <c r="M1596" s="223"/>
      <c r="N1596" s="203"/>
      <c r="O1596" s="222" t="s">
        <v>326</v>
      </c>
    </row>
    <row r="1597" spans="1:15" ht="29.25" customHeight="1">
      <c r="A1597" s="221" t="s">
        <v>6334</v>
      </c>
      <c r="B1597" s="221" t="s">
        <v>5857</v>
      </c>
      <c r="C1597" s="222" t="s">
        <v>5858</v>
      </c>
      <c r="D1597" s="222" t="s">
        <v>164</v>
      </c>
      <c r="E1597" s="199" t="s">
        <v>171</v>
      </c>
      <c r="F1597" s="200"/>
      <c r="G1597" s="200"/>
      <c r="H1597" s="200"/>
      <c r="I1597" s="200">
        <v>46024</v>
      </c>
      <c r="J1597" s="143">
        <f t="shared" si="24"/>
        <v>46024</v>
      </c>
      <c r="K1597" s="202">
        <v>1</v>
      </c>
      <c r="L1597" s="284" t="s">
        <v>15035</v>
      </c>
      <c r="M1597" s="223"/>
      <c r="N1597" s="203"/>
      <c r="O1597" s="222" t="s">
        <v>326</v>
      </c>
    </row>
    <row r="1598" spans="1:15" ht="29.25" customHeight="1">
      <c r="A1598" s="221" t="s">
        <v>6334</v>
      </c>
      <c r="B1598" s="221" t="s">
        <v>5857</v>
      </c>
      <c r="C1598" s="222" t="s">
        <v>5858</v>
      </c>
      <c r="D1598" s="222" t="s">
        <v>164</v>
      </c>
      <c r="E1598" s="199" t="s">
        <v>163</v>
      </c>
      <c r="F1598" s="200" t="s">
        <v>6337</v>
      </c>
      <c r="G1598" s="200" t="s">
        <v>6338</v>
      </c>
      <c r="H1598" s="200"/>
      <c r="I1598" s="200">
        <v>46024</v>
      </c>
      <c r="J1598" s="143">
        <f t="shared" si="24"/>
        <v>46024</v>
      </c>
      <c r="K1598" s="202">
        <v>7</v>
      </c>
      <c r="L1598" s="284" t="s">
        <v>15036</v>
      </c>
      <c r="M1598" s="223"/>
      <c r="N1598" s="203"/>
      <c r="O1598" s="222" t="s">
        <v>326</v>
      </c>
    </row>
    <row r="1599" spans="1:15" ht="29.25" customHeight="1">
      <c r="A1599" s="221" t="s">
        <v>6334</v>
      </c>
      <c r="B1599" s="221" t="s">
        <v>5857</v>
      </c>
      <c r="C1599" s="222" t="s">
        <v>5858</v>
      </c>
      <c r="D1599" s="222" t="s">
        <v>164</v>
      </c>
      <c r="E1599" s="199" t="s">
        <v>163</v>
      </c>
      <c r="F1599" s="200" t="s">
        <v>9823</v>
      </c>
      <c r="G1599" s="200" t="s">
        <v>9824</v>
      </c>
      <c r="H1599" s="200"/>
      <c r="I1599" s="200">
        <v>46027</v>
      </c>
      <c r="J1599" s="143">
        <f t="shared" si="24"/>
        <v>46027</v>
      </c>
      <c r="K1599" s="202">
        <v>2</v>
      </c>
      <c r="L1599" s="284" t="s">
        <v>15037</v>
      </c>
      <c r="M1599" s="223"/>
      <c r="N1599" s="203"/>
      <c r="O1599" s="222" t="s">
        <v>326</v>
      </c>
    </row>
    <row r="1600" spans="1:15" ht="29.25" customHeight="1">
      <c r="A1600" s="221" t="s">
        <v>6334</v>
      </c>
      <c r="B1600" s="221" t="s">
        <v>5857</v>
      </c>
      <c r="C1600" s="222" t="s">
        <v>5858</v>
      </c>
      <c r="D1600" s="222" t="s">
        <v>164</v>
      </c>
      <c r="E1600" s="199" t="s">
        <v>163</v>
      </c>
      <c r="F1600" s="200" t="s">
        <v>6337</v>
      </c>
      <c r="G1600" s="200" t="s">
        <v>6338</v>
      </c>
      <c r="H1600" s="200"/>
      <c r="I1600" s="200">
        <v>46027</v>
      </c>
      <c r="J1600" s="143">
        <f t="shared" si="24"/>
        <v>46027</v>
      </c>
      <c r="K1600" s="202">
        <v>6</v>
      </c>
      <c r="L1600" s="284" t="s">
        <v>15766</v>
      </c>
      <c r="M1600" s="223"/>
      <c r="N1600" s="203"/>
      <c r="O1600" s="222" t="s">
        <v>326</v>
      </c>
    </row>
    <row r="1601" spans="1:15" ht="29.25" customHeight="1">
      <c r="A1601" s="221" t="s">
        <v>6334</v>
      </c>
      <c r="B1601" s="221" t="s">
        <v>5857</v>
      </c>
      <c r="C1601" s="222" t="s">
        <v>5858</v>
      </c>
      <c r="D1601" s="222" t="s">
        <v>164</v>
      </c>
      <c r="E1601" s="199" t="s">
        <v>163</v>
      </c>
      <c r="F1601" s="200" t="s">
        <v>6337</v>
      </c>
      <c r="G1601" s="200" t="s">
        <v>6338</v>
      </c>
      <c r="H1601" s="200"/>
      <c r="I1601" s="200">
        <v>46028</v>
      </c>
      <c r="J1601" s="143">
        <f t="shared" si="24"/>
        <v>46028</v>
      </c>
      <c r="K1601" s="202">
        <v>6</v>
      </c>
      <c r="L1601" s="284" t="s">
        <v>15767</v>
      </c>
      <c r="M1601" s="223"/>
      <c r="N1601" s="203"/>
      <c r="O1601" s="222" t="s">
        <v>326</v>
      </c>
    </row>
    <row r="1602" spans="1:15" ht="29.25" customHeight="1">
      <c r="A1602" s="221" t="s">
        <v>6334</v>
      </c>
      <c r="B1602" s="221" t="s">
        <v>5857</v>
      </c>
      <c r="C1602" s="222" t="s">
        <v>5858</v>
      </c>
      <c r="D1602" s="222" t="s">
        <v>164</v>
      </c>
      <c r="E1602" s="199" t="s">
        <v>171</v>
      </c>
      <c r="F1602" s="200"/>
      <c r="G1602" s="200"/>
      <c r="H1602" s="200"/>
      <c r="I1602" s="200">
        <v>46028</v>
      </c>
      <c r="J1602" s="143">
        <f t="shared" si="24"/>
        <v>46028</v>
      </c>
      <c r="K1602" s="202">
        <v>2</v>
      </c>
      <c r="L1602" s="284" t="s">
        <v>15038</v>
      </c>
      <c r="M1602" s="223"/>
      <c r="N1602" s="203"/>
      <c r="O1602" s="222" t="s">
        <v>326</v>
      </c>
    </row>
    <row r="1603" spans="1:15" ht="29.25" customHeight="1">
      <c r="A1603" s="221" t="s">
        <v>6334</v>
      </c>
      <c r="B1603" s="221" t="s">
        <v>5857</v>
      </c>
      <c r="C1603" s="222" t="s">
        <v>5858</v>
      </c>
      <c r="D1603" s="222" t="s">
        <v>164</v>
      </c>
      <c r="E1603" s="199" t="s">
        <v>171</v>
      </c>
      <c r="F1603" s="200"/>
      <c r="G1603" s="200"/>
      <c r="H1603" s="200"/>
      <c r="I1603" s="200">
        <v>46029</v>
      </c>
      <c r="J1603" s="143">
        <f t="shared" ref="J1603:J1666" si="25">I1603</f>
        <v>46029</v>
      </c>
      <c r="K1603" s="202">
        <v>2</v>
      </c>
      <c r="L1603" s="284" t="s">
        <v>15039</v>
      </c>
      <c r="M1603" s="223"/>
      <c r="N1603" s="203"/>
      <c r="O1603" s="222" t="s">
        <v>326</v>
      </c>
    </row>
    <row r="1604" spans="1:15" ht="29.25" customHeight="1">
      <c r="A1604" s="221" t="s">
        <v>6334</v>
      </c>
      <c r="B1604" s="221" t="s">
        <v>5857</v>
      </c>
      <c r="C1604" s="222" t="s">
        <v>5858</v>
      </c>
      <c r="D1604" s="222" t="s">
        <v>164</v>
      </c>
      <c r="E1604" s="199" t="s">
        <v>163</v>
      </c>
      <c r="F1604" s="200" t="s">
        <v>6337</v>
      </c>
      <c r="G1604" s="200" t="s">
        <v>6338</v>
      </c>
      <c r="H1604" s="200"/>
      <c r="I1604" s="200">
        <v>46029</v>
      </c>
      <c r="J1604" s="143">
        <f t="shared" si="25"/>
        <v>46029</v>
      </c>
      <c r="K1604" s="202">
        <v>4</v>
      </c>
      <c r="L1604" s="284" t="s">
        <v>15768</v>
      </c>
      <c r="M1604" s="223"/>
      <c r="N1604" s="203"/>
      <c r="O1604" s="222" t="s">
        <v>326</v>
      </c>
    </row>
    <row r="1605" spans="1:15" ht="29.25" customHeight="1">
      <c r="A1605" s="221" t="s">
        <v>6334</v>
      </c>
      <c r="B1605" s="221" t="s">
        <v>5857</v>
      </c>
      <c r="C1605" s="222" t="s">
        <v>5858</v>
      </c>
      <c r="D1605" s="222" t="s">
        <v>164</v>
      </c>
      <c r="E1605" s="199" t="s">
        <v>163</v>
      </c>
      <c r="F1605" s="200" t="s">
        <v>11927</v>
      </c>
      <c r="G1605" s="200" t="s">
        <v>11928</v>
      </c>
      <c r="H1605" s="200" t="s">
        <v>13384</v>
      </c>
      <c r="I1605" s="200">
        <v>46029</v>
      </c>
      <c r="J1605" s="143">
        <f t="shared" si="25"/>
        <v>46029</v>
      </c>
      <c r="K1605" s="202">
        <v>2</v>
      </c>
      <c r="L1605" s="284" t="s">
        <v>15040</v>
      </c>
      <c r="M1605" s="223"/>
      <c r="N1605" s="203">
        <v>0.16666666666666699</v>
      </c>
      <c r="O1605" s="222" t="s">
        <v>991</v>
      </c>
    </row>
    <row r="1606" spans="1:15" ht="29.25" customHeight="1">
      <c r="A1606" s="221" t="s">
        <v>6334</v>
      </c>
      <c r="B1606" s="221" t="s">
        <v>5857</v>
      </c>
      <c r="C1606" s="222" t="s">
        <v>5858</v>
      </c>
      <c r="D1606" s="222" t="s">
        <v>164</v>
      </c>
      <c r="E1606" s="199" t="s">
        <v>163</v>
      </c>
      <c r="F1606" s="200" t="s">
        <v>6337</v>
      </c>
      <c r="G1606" s="200" t="s">
        <v>6338</v>
      </c>
      <c r="H1606" s="200"/>
      <c r="I1606" s="200">
        <v>46030</v>
      </c>
      <c r="J1606" s="143">
        <f t="shared" si="25"/>
        <v>46030</v>
      </c>
      <c r="K1606" s="202">
        <v>7</v>
      </c>
      <c r="L1606" s="284" t="s">
        <v>15769</v>
      </c>
      <c r="M1606" s="223"/>
      <c r="N1606" s="203"/>
      <c r="O1606" s="222" t="s">
        <v>326</v>
      </c>
    </row>
    <row r="1607" spans="1:15" ht="29.25" customHeight="1">
      <c r="A1607" s="221" t="s">
        <v>6334</v>
      </c>
      <c r="B1607" s="221" t="s">
        <v>5857</v>
      </c>
      <c r="C1607" s="222" t="s">
        <v>5858</v>
      </c>
      <c r="D1607" s="222" t="s">
        <v>164</v>
      </c>
      <c r="E1607" s="199" t="s">
        <v>171</v>
      </c>
      <c r="F1607" s="200"/>
      <c r="G1607" s="200"/>
      <c r="H1607" s="200"/>
      <c r="I1607" s="200">
        <v>46030</v>
      </c>
      <c r="J1607" s="143">
        <f t="shared" si="25"/>
        <v>46030</v>
      </c>
      <c r="K1607" s="202">
        <v>1</v>
      </c>
      <c r="L1607" s="284" t="s">
        <v>15770</v>
      </c>
      <c r="M1607" s="223"/>
      <c r="N1607" s="203"/>
      <c r="O1607" s="222" t="s">
        <v>326</v>
      </c>
    </row>
    <row r="1608" spans="1:15" ht="29.25" customHeight="1">
      <c r="A1608" s="221" t="s">
        <v>6334</v>
      </c>
      <c r="B1608" s="221" t="s">
        <v>5857</v>
      </c>
      <c r="C1608" s="222" t="s">
        <v>5858</v>
      </c>
      <c r="D1608" s="222" t="s">
        <v>164</v>
      </c>
      <c r="E1608" s="199" t="s">
        <v>163</v>
      </c>
      <c r="F1608" s="200" t="s">
        <v>6337</v>
      </c>
      <c r="G1608" s="200" t="s">
        <v>6338</v>
      </c>
      <c r="H1608" s="200"/>
      <c r="I1608" s="200">
        <v>46031</v>
      </c>
      <c r="J1608" s="143">
        <f t="shared" si="25"/>
        <v>46031</v>
      </c>
      <c r="K1608" s="202">
        <v>7</v>
      </c>
      <c r="L1608" s="284" t="s">
        <v>15771</v>
      </c>
      <c r="M1608" s="223"/>
      <c r="N1608" s="203"/>
      <c r="O1608" s="222" t="s">
        <v>326</v>
      </c>
    </row>
    <row r="1609" spans="1:15" ht="29.25" customHeight="1">
      <c r="A1609" s="221" t="s">
        <v>6334</v>
      </c>
      <c r="B1609" s="221" t="s">
        <v>5857</v>
      </c>
      <c r="C1609" s="222" t="s">
        <v>5858</v>
      </c>
      <c r="D1609" s="222" t="s">
        <v>164</v>
      </c>
      <c r="E1609" s="199" t="s">
        <v>171</v>
      </c>
      <c r="F1609" s="200"/>
      <c r="G1609" s="200"/>
      <c r="H1609" s="200"/>
      <c r="I1609" s="200">
        <v>46031</v>
      </c>
      <c r="J1609" s="143">
        <f t="shared" si="25"/>
        <v>46031</v>
      </c>
      <c r="K1609" s="202">
        <v>1</v>
      </c>
      <c r="L1609" s="284" t="s">
        <v>15772</v>
      </c>
      <c r="M1609" s="223"/>
      <c r="N1609" s="203"/>
      <c r="O1609" s="222" t="s">
        <v>326</v>
      </c>
    </row>
    <row r="1610" spans="1:15" ht="29.25" customHeight="1">
      <c r="A1610" s="221" t="s">
        <v>6334</v>
      </c>
      <c r="B1610" s="221" t="s">
        <v>5857</v>
      </c>
      <c r="C1610" s="222" t="s">
        <v>5858</v>
      </c>
      <c r="D1610" s="222" t="s">
        <v>164</v>
      </c>
      <c r="E1610" s="199" t="s">
        <v>171</v>
      </c>
      <c r="F1610" s="200"/>
      <c r="G1610" s="200"/>
      <c r="H1610" s="200"/>
      <c r="I1610" s="200">
        <v>46034</v>
      </c>
      <c r="J1610" s="143">
        <f t="shared" si="25"/>
        <v>46034</v>
      </c>
      <c r="K1610" s="202">
        <v>6</v>
      </c>
      <c r="L1610" s="284" t="s">
        <v>15773</v>
      </c>
      <c r="M1610" s="223"/>
      <c r="N1610" s="203"/>
      <c r="O1610" s="222" t="s">
        <v>326</v>
      </c>
    </row>
    <row r="1611" spans="1:15" ht="29.25" customHeight="1">
      <c r="A1611" s="221" t="s">
        <v>6334</v>
      </c>
      <c r="B1611" s="221" t="s">
        <v>5857</v>
      </c>
      <c r="C1611" s="222" t="s">
        <v>5858</v>
      </c>
      <c r="D1611" s="222" t="s">
        <v>164</v>
      </c>
      <c r="E1611" s="199" t="s">
        <v>163</v>
      </c>
      <c r="F1611" s="200" t="s">
        <v>11927</v>
      </c>
      <c r="G1611" s="200" t="s">
        <v>11928</v>
      </c>
      <c r="H1611" s="200" t="s">
        <v>13384</v>
      </c>
      <c r="I1611" s="200">
        <v>46034</v>
      </c>
      <c r="J1611" s="143">
        <f t="shared" si="25"/>
        <v>46034</v>
      </c>
      <c r="K1611" s="202">
        <v>2</v>
      </c>
      <c r="L1611" s="284" t="s">
        <v>15774</v>
      </c>
      <c r="M1611" s="223"/>
      <c r="N1611" s="203">
        <v>0.16666666666666699</v>
      </c>
      <c r="O1611" s="222" t="s">
        <v>991</v>
      </c>
    </row>
    <row r="1612" spans="1:15" ht="29.25" customHeight="1">
      <c r="A1612" s="221" t="s">
        <v>6334</v>
      </c>
      <c r="B1612" s="221" t="s">
        <v>5857</v>
      </c>
      <c r="C1612" s="222" t="s">
        <v>5858</v>
      </c>
      <c r="D1612" s="222" t="s">
        <v>164</v>
      </c>
      <c r="E1612" s="199" t="s">
        <v>171</v>
      </c>
      <c r="F1612" s="200"/>
      <c r="G1612" s="200"/>
      <c r="H1612" s="200"/>
      <c r="I1612" s="200">
        <v>46035</v>
      </c>
      <c r="J1612" s="143">
        <f t="shared" si="25"/>
        <v>46035</v>
      </c>
      <c r="K1612" s="202">
        <v>2</v>
      </c>
      <c r="L1612" s="284" t="s">
        <v>15775</v>
      </c>
      <c r="M1612" s="223"/>
      <c r="N1612" s="203"/>
      <c r="O1612" s="222" t="s">
        <v>326</v>
      </c>
    </row>
    <row r="1613" spans="1:15" ht="29.25" customHeight="1">
      <c r="A1613" s="221" t="s">
        <v>6334</v>
      </c>
      <c r="B1613" s="221" t="s">
        <v>5857</v>
      </c>
      <c r="C1613" s="222" t="s">
        <v>5858</v>
      </c>
      <c r="D1613" s="222" t="s">
        <v>164</v>
      </c>
      <c r="E1613" s="199" t="s">
        <v>178</v>
      </c>
      <c r="F1613" s="200"/>
      <c r="G1613" s="200"/>
      <c r="H1613" s="200"/>
      <c r="I1613" s="200">
        <v>46035</v>
      </c>
      <c r="J1613" s="143">
        <f t="shared" si="25"/>
        <v>46035</v>
      </c>
      <c r="K1613" s="202">
        <v>1</v>
      </c>
      <c r="L1613" s="285" t="s">
        <v>15776</v>
      </c>
      <c r="M1613" s="223"/>
      <c r="N1613" s="203"/>
      <c r="O1613" s="222" t="s">
        <v>326</v>
      </c>
    </row>
    <row r="1614" spans="1:15" ht="29.25" customHeight="1">
      <c r="A1614" s="221" t="s">
        <v>6334</v>
      </c>
      <c r="B1614" s="221" t="s">
        <v>5857</v>
      </c>
      <c r="C1614" s="222" t="s">
        <v>5858</v>
      </c>
      <c r="D1614" s="222" t="s">
        <v>164</v>
      </c>
      <c r="E1614" s="199" t="s">
        <v>163</v>
      </c>
      <c r="F1614" s="200" t="s">
        <v>6337</v>
      </c>
      <c r="G1614" s="200" t="s">
        <v>6338</v>
      </c>
      <c r="H1614" s="200"/>
      <c r="I1614" s="200">
        <v>46035</v>
      </c>
      <c r="J1614" s="143">
        <f t="shared" si="25"/>
        <v>46035</v>
      </c>
      <c r="K1614" s="202">
        <v>5</v>
      </c>
      <c r="L1614" s="284" t="s">
        <v>15777</v>
      </c>
      <c r="M1614" s="223"/>
      <c r="N1614" s="203"/>
      <c r="O1614" s="222" t="s">
        <v>326</v>
      </c>
    </row>
    <row r="1615" spans="1:15" ht="29.25" customHeight="1">
      <c r="A1615" s="221" t="s">
        <v>6334</v>
      </c>
      <c r="B1615" s="221" t="s">
        <v>5857</v>
      </c>
      <c r="C1615" s="222" t="s">
        <v>5858</v>
      </c>
      <c r="D1615" s="222" t="s">
        <v>164</v>
      </c>
      <c r="E1615" s="199" t="s">
        <v>171</v>
      </c>
      <c r="F1615" s="200"/>
      <c r="G1615" s="200"/>
      <c r="H1615" s="200"/>
      <c r="I1615" s="200">
        <v>46036</v>
      </c>
      <c r="J1615" s="143">
        <f t="shared" si="25"/>
        <v>46036</v>
      </c>
      <c r="K1615" s="202">
        <v>1</v>
      </c>
      <c r="L1615" s="284" t="s">
        <v>15778</v>
      </c>
      <c r="M1615" s="223"/>
      <c r="N1615" s="203"/>
      <c r="O1615" s="222" t="s">
        <v>326</v>
      </c>
    </row>
    <row r="1616" spans="1:15" ht="29.25" customHeight="1">
      <c r="A1616" s="221" t="s">
        <v>6334</v>
      </c>
      <c r="B1616" s="221" t="s">
        <v>5857</v>
      </c>
      <c r="C1616" s="222" t="s">
        <v>5858</v>
      </c>
      <c r="D1616" s="222" t="s">
        <v>164</v>
      </c>
      <c r="E1616" s="199" t="s">
        <v>163</v>
      </c>
      <c r="F1616" s="200" t="s">
        <v>6337</v>
      </c>
      <c r="G1616" s="200" t="s">
        <v>6338</v>
      </c>
      <c r="H1616" s="200"/>
      <c r="I1616" s="200">
        <v>46036</v>
      </c>
      <c r="J1616" s="143">
        <f t="shared" si="25"/>
        <v>46036</v>
      </c>
      <c r="K1616" s="202">
        <v>7</v>
      </c>
      <c r="L1616" s="284" t="s">
        <v>15779</v>
      </c>
      <c r="M1616" s="223"/>
      <c r="N1616" s="203"/>
      <c r="O1616" s="222" t="s">
        <v>326</v>
      </c>
    </row>
    <row r="1617" spans="1:15" ht="29.25" customHeight="1">
      <c r="A1617" s="221" t="s">
        <v>6334</v>
      </c>
      <c r="B1617" s="221" t="s">
        <v>5857</v>
      </c>
      <c r="C1617" s="222" t="s">
        <v>5858</v>
      </c>
      <c r="D1617" s="222" t="s">
        <v>164</v>
      </c>
      <c r="E1617" s="199" t="s">
        <v>171</v>
      </c>
      <c r="F1617" s="200"/>
      <c r="G1617" s="200"/>
      <c r="H1617" s="200"/>
      <c r="I1617" s="200">
        <v>46037</v>
      </c>
      <c r="J1617" s="143">
        <f t="shared" si="25"/>
        <v>46037</v>
      </c>
      <c r="K1617" s="202">
        <v>4</v>
      </c>
      <c r="L1617" s="284" t="s">
        <v>16075</v>
      </c>
      <c r="M1617" s="223"/>
      <c r="N1617" s="203"/>
      <c r="O1617" s="222" t="s">
        <v>326</v>
      </c>
    </row>
    <row r="1618" spans="1:15" ht="29.25" customHeight="1">
      <c r="A1618" s="221" t="s">
        <v>6334</v>
      </c>
      <c r="B1618" s="221" t="s">
        <v>5857</v>
      </c>
      <c r="C1618" s="222" t="s">
        <v>5858</v>
      </c>
      <c r="D1618" s="222" t="s">
        <v>164</v>
      </c>
      <c r="E1618" s="199" t="s">
        <v>163</v>
      </c>
      <c r="F1618" s="200" t="s">
        <v>6337</v>
      </c>
      <c r="G1618" s="200" t="s">
        <v>6338</v>
      </c>
      <c r="H1618" s="200"/>
      <c r="I1618" s="200">
        <v>46037</v>
      </c>
      <c r="J1618" s="143">
        <f t="shared" si="25"/>
        <v>46037</v>
      </c>
      <c r="K1618" s="202">
        <v>4</v>
      </c>
      <c r="L1618" s="284" t="s">
        <v>16076</v>
      </c>
      <c r="M1618" s="223"/>
      <c r="N1618" s="203"/>
      <c r="O1618" s="222" t="s">
        <v>326</v>
      </c>
    </row>
    <row r="1619" spans="1:15" ht="29.25" customHeight="1">
      <c r="A1619" s="221" t="s">
        <v>6334</v>
      </c>
      <c r="B1619" s="221" t="s">
        <v>5857</v>
      </c>
      <c r="C1619" s="222" t="s">
        <v>5858</v>
      </c>
      <c r="D1619" s="222" t="s">
        <v>164</v>
      </c>
      <c r="E1619" s="199" t="s">
        <v>163</v>
      </c>
      <c r="F1619" s="200" t="s">
        <v>6337</v>
      </c>
      <c r="G1619" s="200" t="s">
        <v>6338</v>
      </c>
      <c r="H1619" s="200"/>
      <c r="I1619" s="200">
        <v>46038</v>
      </c>
      <c r="J1619" s="143">
        <f t="shared" si="25"/>
        <v>46038</v>
      </c>
      <c r="K1619" s="202">
        <v>7</v>
      </c>
      <c r="L1619" s="284" t="s">
        <v>16077</v>
      </c>
      <c r="M1619" s="223"/>
      <c r="N1619" s="203"/>
      <c r="O1619" s="222" t="s">
        <v>326</v>
      </c>
    </row>
    <row r="1620" spans="1:15" ht="29.25" customHeight="1">
      <c r="A1620" s="221" t="s">
        <v>6334</v>
      </c>
      <c r="B1620" s="221" t="s">
        <v>5857</v>
      </c>
      <c r="C1620" s="222" t="s">
        <v>5858</v>
      </c>
      <c r="D1620" s="222" t="s">
        <v>164</v>
      </c>
      <c r="E1620" s="199" t="s">
        <v>178</v>
      </c>
      <c r="F1620" s="200" t="s">
        <v>6337</v>
      </c>
      <c r="G1620" s="200" t="s">
        <v>6338</v>
      </c>
      <c r="H1620" s="200"/>
      <c r="I1620" s="200">
        <v>46038</v>
      </c>
      <c r="J1620" s="143">
        <f t="shared" si="25"/>
        <v>46038</v>
      </c>
      <c r="K1620" s="202">
        <v>1</v>
      </c>
      <c r="L1620" s="285" t="s">
        <v>16078</v>
      </c>
      <c r="M1620" s="223"/>
      <c r="N1620" s="203"/>
      <c r="O1620" s="222" t="s">
        <v>326</v>
      </c>
    </row>
    <row r="1621" spans="1:15" ht="29.25" customHeight="1">
      <c r="A1621" s="221" t="s">
        <v>6334</v>
      </c>
      <c r="B1621" s="221" t="s">
        <v>5857</v>
      </c>
      <c r="C1621" s="222" t="s">
        <v>5858</v>
      </c>
      <c r="D1621" s="222" t="s">
        <v>164</v>
      </c>
      <c r="E1621" s="199" t="s">
        <v>163</v>
      </c>
      <c r="F1621" s="200" t="s">
        <v>6337</v>
      </c>
      <c r="G1621" s="200" t="s">
        <v>6338</v>
      </c>
      <c r="H1621" s="200"/>
      <c r="I1621" s="200">
        <v>46041</v>
      </c>
      <c r="J1621" s="143">
        <f t="shared" si="25"/>
        <v>46041</v>
      </c>
      <c r="K1621" s="202">
        <v>7</v>
      </c>
      <c r="L1621" s="284" t="s">
        <v>16079</v>
      </c>
      <c r="M1621" s="223"/>
      <c r="N1621" s="203"/>
      <c r="O1621" s="222" t="s">
        <v>326</v>
      </c>
    </row>
    <row r="1622" spans="1:15" ht="29.25" customHeight="1">
      <c r="A1622" s="221" t="s">
        <v>6334</v>
      </c>
      <c r="B1622" s="221" t="s">
        <v>5857</v>
      </c>
      <c r="C1622" s="222" t="s">
        <v>5858</v>
      </c>
      <c r="D1622" s="222" t="s">
        <v>164</v>
      </c>
      <c r="E1622" s="199" t="s">
        <v>178</v>
      </c>
      <c r="F1622" s="200" t="s">
        <v>6337</v>
      </c>
      <c r="G1622" s="200" t="s">
        <v>6338</v>
      </c>
      <c r="H1622" s="200"/>
      <c r="I1622" s="200">
        <v>46041</v>
      </c>
      <c r="J1622" s="143">
        <f t="shared" si="25"/>
        <v>46041</v>
      </c>
      <c r="K1622" s="202">
        <v>1</v>
      </c>
      <c r="L1622" s="284" t="s">
        <v>16080</v>
      </c>
      <c r="M1622" s="223"/>
      <c r="N1622" s="203"/>
      <c r="O1622" s="222" t="s">
        <v>326</v>
      </c>
    </row>
    <row r="1623" spans="1:15" ht="29.25" customHeight="1">
      <c r="A1623" s="221" t="s">
        <v>6334</v>
      </c>
      <c r="B1623" s="221" t="s">
        <v>5857</v>
      </c>
      <c r="C1623" s="222" t="s">
        <v>5858</v>
      </c>
      <c r="D1623" s="222" t="s">
        <v>164</v>
      </c>
      <c r="E1623" s="199" t="s">
        <v>178</v>
      </c>
      <c r="F1623" s="200" t="s">
        <v>6337</v>
      </c>
      <c r="G1623" s="200" t="s">
        <v>6338</v>
      </c>
      <c r="H1623" s="200"/>
      <c r="I1623" s="200">
        <v>46042</v>
      </c>
      <c r="J1623" s="143">
        <f t="shared" si="25"/>
        <v>46042</v>
      </c>
      <c r="K1623" s="202">
        <v>3</v>
      </c>
      <c r="L1623" s="284" t="s">
        <v>16081</v>
      </c>
      <c r="M1623" s="223"/>
      <c r="N1623" s="203"/>
      <c r="O1623" s="222" t="s">
        <v>326</v>
      </c>
    </row>
    <row r="1624" spans="1:15" ht="29.25" customHeight="1">
      <c r="A1624" s="221" t="s">
        <v>6334</v>
      </c>
      <c r="B1624" s="221" t="s">
        <v>5857</v>
      </c>
      <c r="C1624" s="222" t="s">
        <v>5858</v>
      </c>
      <c r="D1624" s="222" t="s">
        <v>164</v>
      </c>
      <c r="E1624" s="199" t="s">
        <v>163</v>
      </c>
      <c r="F1624" s="200" t="s">
        <v>6337</v>
      </c>
      <c r="G1624" s="200" t="s">
        <v>6338</v>
      </c>
      <c r="H1624" s="200"/>
      <c r="I1624" s="200">
        <v>46042</v>
      </c>
      <c r="J1624" s="143">
        <f t="shared" si="25"/>
        <v>46042</v>
      </c>
      <c r="K1624" s="202">
        <v>4</v>
      </c>
      <c r="L1624" s="284" t="s">
        <v>16082</v>
      </c>
      <c r="M1624" s="223"/>
      <c r="N1624" s="203"/>
      <c r="O1624" s="222" t="s">
        <v>326</v>
      </c>
    </row>
    <row r="1625" spans="1:15" ht="29.25" customHeight="1">
      <c r="A1625" s="221" t="s">
        <v>6334</v>
      </c>
      <c r="B1625" s="221" t="s">
        <v>5857</v>
      </c>
      <c r="C1625" s="222" t="s">
        <v>5858</v>
      </c>
      <c r="D1625" s="222" t="s">
        <v>164</v>
      </c>
      <c r="E1625" s="199" t="s">
        <v>163</v>
      </c>
      <c r="F1625" s="200" t="s">
        <v>11927</v>
      </c>
      <c r="G1625" s="200" t="s">
        <v>11928</v>
      </c>
      <c r="H1625" s="200" t="s">
        <v>13384</v>
      </c>
      <c r="I1625" s="200">
        <v>46042</v>
      </c>
      <c r="J1625" s="143">
        <f t="shared" si="25"/>
        <v>46042</v>
      </c>
      <c r="K1625" s="202">
        <v>1</v>
      </c>
      <c r="L1625" s="284" t="s">
        <v>16083</v>
      </c>
      <c r="M1625" s="223"/>
      <c r="N1625" s="203">
        <v>0.16666666666666699</v>
      </c>
      <c r="O1625" s="222" t="s">
        <v>991</v>
      </c>
    </row>
    <row r="1626" spans="1:15" ht="29.25" customHeight="1">
      <c r="A1626" s="221" t="s">
        <v>6334</v>
      </c>
      <c r="B1626" s="221" t="s">
        <v>5857</v>
      </c>
      <c r="C1626" s="222" t="s">
        <v>5858</v>
      </c>
      <c r="D1626" s="222" t="s">
        <v>164</v>
      </c>
      <c r="E1626" s="199" t="s">
        <v>163</v>
      </c>
      <c r="F1626" s="200" t="s">
        <v>6337</v>
      </c>
      <c r="G1626" s="200" t="s">
        <v>6338</v>
      </c>
      <c r="H1626" s="200"/>
      <c r="I1626" s="200">
        <v>46043</v>
      </c>
      <c r="J1626" s="143">
        <f t="shared" si="25"/>
        <v>46043</v>
      </c>
      <c r="K1626" s="202">
        <v>5</v>
      </c>
      <c r="L1626" s="284" t="s">
        <v>16084</v>
      </c>
      <c r="M1626" s="223"/>
      <c r="N1626" s="203"/>
      <c r="O1626" s="222" t="s">
        <v>326</v>
      </c>
    </row>
    <row r="1627" spans="1:15" ht="29.25" customHeight="1">
      <c r="A1627" s="221" t="s">
        <v>6334</v>
      </c>
      <c r="B1627" s="221" t="s">
        <v>5857</v>
      </c>
      <c r="C1627" s="222" t="s">
        <v>5858</v>
      </c>
      <c r="D1627" s="222" t="s">
        <v>164</v>
      </c>
      <c r="E1627" s="199" t="s">
        <v>163</v>
      </c>
      <c r="F1627" s="200" t="s">
        <v>11927</v>
      </c>
      <c r="G1627" s="200" t="s">
        <v>11928</v>
      </c>
      <c r="H1627" s="200" t="s">
        <v>13384</v>
      </c>
      <c r="I1627" s="200">
        <v>46043</v>
      </c>
      <c r="J1627" s="143">
        <f t="shared" si="25"/>
        <v>46043</v>
      </c>
      <c r="K1627" s="202">
        <v>3</v>
      </c>
      <c r="L1627" s="284" t="s">
        <v>16085</v>
      </c>
      <c r="M1627" s="223"/>
      <c r="N1627" s="203">
        <v>0.16666666666666699</v>
      </c>
      <c r="O1627" s="222" t="s">
        <v>991</v>
      </c>
    </row>
    <row r="1628" spans="1:15" ht="29.25" customHeight="1">
      <c r="A1628" s="221" t="s">
        <v>506</v>
      </c>
      <c r="B1628" s="221" t="s">
        <v>208</v>
      </c>
      <c r="C1628" s="222" t="s">
        <v>123</v>
      </c>
      <c r="D1628" s="222" t="s">
        <v>2174</v>
      </c>
      <c r="E1628" s="199" t="s">
        <v>163</v>
      </c>
      <c r="F1628" s="200" t="s">
        <v>604</v>
      </c>
      <c r="G1628" s="200" t="s">
        <v>605</v>
      </c>
      <c r="H1628" s="200"/>
      <c r="I1628" s="200">
        <v>45471</v>
      </c>
      <c r="J1628" s="143">
        <f t="shared" si="25"/>
        <v>45471</v>
      </c>
      <c r="K1628" s="202">
        <v>15.8</v>
      </c>
      <c r="L1628" s="285" t="s">
        <v>407</v>
      </c>
      <c r="M1628" s="223"/>
      <c r="N1628" s="203"/>
      <c r="O1628" s="222" t="s">
        <v>326</v>
      </c>
    </row>
    <row r="1629" spans="1:15" ht="29.25" customHeight="1">
      <c r="A1629" s="221" t="s">
        <v>506</v>
      </c>
      <c r="B1629" s="221" t="s">
        <v>208</v>
      </c>
      <c r="C1629" s="222" t="s">
        <v>123</v>
      </c>
      <c r="D1629" s="222" t="s">
        <v>2174</v>
      </c>
      <c r="E1629" s="199" t="s">
        <v>163</v>
      </c>
      <c r="F1629" s="200" t="s">
        <v>630</v>
      </c>
      <c r="G1629" s="200" t="s">
        <v>631</v>
      </c>
      <c r="H1629" s="200"/>
      <c r="I1629" s="200">
        <v>45471</v>
      </c>
      <c r="J1629" s="143">
        <f t="shared" si="25"/>
        <v>45471</v>
      </c>
      <c r="K1629" s="202">
        <v>79</v>
      </c>
      <c r="L1629" s="285" t="s">
        <v>407</v>
      </c>
      <c r="M1629" s="223"/>
      <c r="N1629" s="203"/>
      <c r="O1629" s="222" t="s">
        <v>326</v>
      </c>
    </row>
    <row r="1630" spans="1:15" ht="29.25" customHeight="1">
      <c r="A1630" s="221" t="s">
        <v>506</v>
      </c>
      <c r="B1630" s="221" t="s">
        <v>208</v>
      </c>
      <c r="C1630" s="222" t="s">
        <v>123</v>
      </c>
      <c r="D1630" s="222" t="s">
        <v>2174</v>
      </c>
      <c r="E1630" s="199" t="s">
        <v>166</v>
      </c>
      <c r="F1630" s="200"/>
      <c r="G1630" s="200"/>
      <c r="H1630" s="200"/>
      <c r="I1630" s="200">
        <v>45471</v>
      </c>
      <c r="J1630" s="143">
        <f t="shared" si="25"/>
        <v>45471</v>
      </c>
      <c r="K1630" s="202">
        <v>94.8</v>
      </c>
      <c r="L1630" s="285" t="s">
        <v>407</v>
      </c>
      <c r="M1630" s="223"/>
      <c r="N1630" s="203"/>
      <c r="O1630" s="222" t="s">
        <v>326</v>
      </c>
    </row>
    <row r="1631" spans="1:15" ht="29.25" customHeight="1">
      <c r="A1631" s="221" t="s">
        <v>506</v>
      </c>
      <c r="B1631" s="221" t="s">
        <v>208</v>
      </c>
      <c r="C1631" s="222" t="s">
        <v>123</v>
      </c>
      <c r="D1631" s="222" t="s">
        <v>2174</v>
      </c>
      <c r="E1631" s="199" t="s">
        <v>166</v>
      </c>
      <c r="F1631" s="200"/>
      <c r="G1631" s="200"/>
      <c r="H1631" s="200"/>
      <c r="I1631" s="200">
        <v>45504</v>
      </c>
      <c r="J1631" s="143">
        <f t="shared" si="25"/>
        <v>45504</v>
      </c>
      <c r="K1631" s="202">
        <v>65.7</v>
      </c>
      <c r="L1631" s="285" t="s">
        <v>407</v>
      </c>
      <c r="M1631" s="223"/>
      <c r="N1631" s="203"/>
      <c r="O1631" s="222" t="s">
        <v>326</v>
      </c>
    </row>
    <row r="1632" spans="1:15" ht="29.25" customHeight="1">
      <c r="A1632" s="221" t="s">
        <v>506</v>
      </c>
      <c r="B1632" s="221" t="s">
        <v>208</v>
      </c>
      <c r="C1632" s="222" t="s">
        <v>123</v>
      </c>
      <c r="D1632" s="222" t="s">
        <v>2174</v>
      </c>
      <c r="E1632" s="199" t="s">
        <v>163</v>
      </c>
      <c r="F1632" s="200" t="s">
        <v>604</v>
      </c>
      <c r="G1632" s="200" t="s">
        <v>605</v>
      </c>
      <c r="H1632" s="200"/>
      <c r="I1632" s="200">
        <v>45504</v>
      </c>
      <c r="J1632" s="143">
        <f t="shared" si="25"/>
        <v>45504</v>
      </c>
      <c r="K1632" s="202">
        <v>32.9</v>
      </c>
      <c r="L1632" s="285" t="s">
        <v>407</v>
      </c>
      <c r="M1632" s="223"/>
      <c r="N1632" s="203"/>
      <c r="O1632" s="222" t="s">
        <v>326</v>
      </c>
    </row>
    <row r="1633" spans="1:15" ht="29.25" customHeight="1">
      <c r="A1633" s="221" t="s">
        <v>506</v>
      </c>
      <c r="B1633" s="221" t="s">
        <v>208</v>
      </c>
      <c r="C1633" s="222" t="s">
        <v>123</v>
      </c>
      <c r="D1633" s="222" t="s">
        <v>2174</v>
      </c>
      <c r="E1633" s="199" t="s">
        <v>163</v>
      </c>
      <c r="F1633" s="200" t="s">
        <v>630</v>
      </c>
      <c r="G1633" s="200" t="s">
        <v>631</v>
      </c>
      <c r="H1633" s="200"/>
      <c r="I1633" s="200">
        <v>45504</v>
      </c>
      <c r="J1633" s="143">
        <f t="shared" si="25"/>
        <v>45504</v>
      </c>
      <c r="K1633" s="202">
        <v>65.7</v>
      </c>
      <c r="L1633" s="285" t="s">
        <v>407</v>
      </c>
      <c r="M1633" s="223"/>
      <c r="N1633" s="203"/>
      <c r="O1633" s="222" t="s">
        <v>326</v>
      </c>
    </row>
    <row r="1634" spans="1:15" ht="29.25" customHeight="1">
      <c r="A1634" s="221" t="s">
        <v>506</v>
      </c>
      <c r="B1634" s="221" t="s">
        <v>208</v>
      </c>
      <c r="C1634" s="222" t="s">
        <v>123</v>
      </c>
      <c r="D1634" s="222" t="s">
        <v>2174</v>
      </c>
      <c r="E1634" s="199" t="s">
        <v>166</v>
      </c>
      <c r="F1634" s="200"/>
      <c r="G1634" s="200"/>
      <c r="H1634" s="200"/>
      <c r="I1634" s="200">
        <v>45534</v>
      </c>
      <c r="J1634" s="143">
        <f t="shared" si="25"/>
        <v>45534</v>
      </c>
      <c r="K1634" s="202">
        <v>30.3</v>
      </c>
      <c r="L1634" s="285" t="s">
        <v>407</v>
      </c>
      <c r="M1634" s="223"/>
      <c r="N1634" s="203"/>
      <c r="O1634" s="222" t="s">
        <v>326</v>
      </c>
    </row>
    <row r="1635" spans="1:15" ht="29.25" customHeight="1">
      <c r="A1635" s="221" t="s">
        <v>506</v>
      </c>
      <c r="B1635" s="221" t="s">
        <v>208</v>
      </c>
      <c r="C1635" s="222" t="s">
        <v>123</v>
      </c>
      <c r="D1635" s="222" t="s">
        <v>2174</v>
      </c>
      <c r="E1635" s="199" t="s">
        <v>163</v>
      </c>
      <c r="F1635" s="200" t="s">
        <v>2022</v>
      </c>
      <c r="G1635" s="200" t="s">
        <v>2023</v>
      </c>
      <c r="H1635" s="200"/>
      <c r="I1635" s="200">
        <v>45534</v>
      </c>
      <c r="J1635" s="143">
        <f t="shared" si="25"/>
        <v>45534</v>
      </c>
      <c r="K1635" s="202">
        <v>45.4</v>
      </c>
      <c r="L1635" s="285" t="s">
        <v>407</v>
      </c>
      <c r="M1635" s="223"/>
      <c r="N1635" s="203"/>
      <c r="O1635" s="222" t="s">
        <v>326</v>
      </c>
    </row>
    <row r="1636" spans="1:15" ht="29.25" customHeight="1">
      <c r="A1636" s="221" t="s">
        <v>506</v>
      </c>
      <c r="B1636" s="221" t="s">
        <v>208</v>
      </c>
      <c r="C1636" s="222" t="s">
        <v>123</v>
      </c>
      <c r="D1636" s="222" t="s">
        <v>2174</v>
      </c>
      <c r="E1636" s="199" t="s">
        <v>163</v>
      </c>
      <c r="F1636" s="200" t="s">
        <v>1735</v>
      </c>
      <c r="G1636" s="200" t="s">
        <v>1736</v>
      </c>
      <c r="H1636" s="200"/>
      <c r="I1636" s="200">
        <v>45534</v>
      </c>
      <c r="J1636" s="143">
        <f t="shared" si="25"/>
        <v>45534</v>
      </c>
      <c r="K1636" s="202">
        <v>45.4</v>
      </c>
      <c r="L1636" s="285" t="s">
        <v>407</v>
      </c>
      <c r="M1636" s="223"/>
      <c r="N1636" s="203"/>
      <c r="O1636" s="222" t="s">
        <v>326</v>
      </c>
    </row>
    <row r="1637" spans="1:15" ht="29.25" customHeight="1">
      <c r="A1637" s="221" t="s">
        <v>506</v>
      </c>
      <c r="B1637" s="221" t="s">
        <v>208</v>
      </c>
      <c r="C1637" s="222" t="s">
        <v>123</v>
      </c>
      <c r="D1637" s="222" t="s">
        <v>2174</v>
      </c>
      <c r="E1637" s="199" t="s">
        <v>163</v>
      </c>
      <c r="F1637" s="200" t="s">
        <v>1735</v>
      </c>
      <c r="G1637" s="200" t="s">
        <v>1736</v>
      </c>
      <c r="H1637" s="200"/>
      <c r="I1637" s="200">
        <v>45534</v>
      </c>
      <c r="J1637" s="143">
        <f t="shared" si="25"/>
        <v>45534</v>
      </c>
      <c r="K1637" s="202">
        <v>15.1</v>
      </c>
      <c r="L1637" s="285" t="s">
        <v>407</v>
      </c>
      <c r="M1637" s="223"/>
      <c r="N1637" s="203"/>
      <c r="O1637" s="222" t="s">
        <v>326</v>
      </c>
    </row>
    <row r="1638" spans="1:15" ht="29.25" customHeight="1">
      <c r="A1638" s="221" t="s">
        <v>506</v>
      </c>
      <c r="B1638" s="221" t="s">
        <v>208</v>
      </c>
      <c r="C1638" s="222" t="s">
        <v>123</v>
      </c>
      <c r="D1638" s="222" t="s">
        <v>2174</v>
      </c>
      <c r="E1638" s="199" t="s">
        <v>163</v>
      </c>
      <c r="F1638" s="200" t="s">
        <v>604</v>
      </c>
      <c r="G1638" s="200" t="s">
        <v>605</v>
      </c>
      <c r="H1638" s="200"/>
      <c r="I1638" s="200">
        <v>45534</v>
      </c>
      <c r="J1638" s="143">
        <f t="shared" si="25"/>
        <v>45534</v>
      </c>
      <c r="K1638" s="202">
        <v>15.1</v>
      </c>
      <c r="L1638" s="285" t="s">
        <v>407</v>
      </c>
      <c r="M1638" s="223"/>
      <c r="N1638" s="203"/>
      <c r="O1638" s="222" t="s">
        <v>326</v>
      </c>
    </row>
    <row r="1639" spans="1:15" ht="29.25" customHeight="1">
      <c r="A1639" s="221" t="s">
        <v>506</v>
      </c>
      <c r="B1639" s="221" t="s">
        <v>208</v>
      </c>
      <c r="C1639" s="222" t="s">
        <v>123</v>
      </c>
      <c r="D1639" s="222" t="s">
        <v>2174</v>
      </c>
      <c r="E1639" s="199" t="s">
        <v>163</v>
      </c>
      <c r="F1639" s="200" t="s">
        <v>1387</v>
      </c>
      <c r="G1639" s="200" t="s">
        <v>1388</v>
      </c>
      <c r="H1639" s="200"/>
      <c r="I1639" s="200">
        <v>45562</v>
      </c>
      <c r="J1639" s="143">
        <f t="shared" si="25"/>
        <v>45562</v>
      </c>
      <c r="K1639" s="202">
        <v>8.5</v>
      </c>
      <c r="L1639" s="285" t="s">
        <v>407</v>
      </c>
      <c r="M1639" s="223"/>
      <c r="N1639" s="203"/>
      <c r="O1639" s="222" t="s">
        <v>326</v>
      </c>
    </row>
    <row r="1640" spans="1:15" ht="29.25" customHeight="1">
      <c r="A1640" s="221" t="s">
        <v>506</v>
      </c>
      <c r="B1640" s="221" t="s">
        <v>208</v>
      </c>
      <c r="C1640" s="222" t="s">
        <v>123</v>
      </c>
      <c r="D1640" s="222" t="s">
        <v>2174</v>
      </c>
      <c r="E1640" s="199" t="s">
        <v>163</v>
      </c>
      <c r="F1640" s="200" t="s">
        <v>630</v>
      </c>
      <c r="G1640" s="200" t="s">
        <v>631</v>
      </c>
      <c r="H1640" s="200"/>
      <c r="I1640" s="200">
        <v>45562</v>
      </c>
      <c r="J1640" s="143">
        <f t="shared" si="25"/>
        <v>45562</v>
      </c>
      <c r="K1640" s="202">
        <v>34.1</v>
      </c>
      <c r="L1640" s="285" t="s">
        <v>407</v>
      </c>
      <c r="M1640" s="223"/>
      <c r="N1640" s="203"/>
      <c r="O1640" s="222" t="s">
        <v>326</v>
      </c>
    </row>
    <row r="1641" spans="1:15" ht="29.25" customHeight="1">
      <c r="A1641" s="221" t="s">
        <v>506</v>
      </c>
      <c r="B1641" s="221" t="s">
        <v>208</v>
      </c>
      <c r="C1641" s="222" t="s">
        <v>123</v>
      </c>
      <c r="D1641" s="222" t="s">
        <v>2174</v>
      </c>
      <c r="E1641" s="199" t="s">
        <v>163</v>
      </c>
      <c r="F1641" s="200" t="s">
        <v>1735</v>
      </c>
      <c r="G1641" s="200" t="s">
        <v>1736</v>
      </c>
      <c r="H1641" s="200"/>
      <c r="I1641" s="200">
        <v>45562</v>
      </c>
      <c r="J1641" s="143">
        <f t="shared" si="25"/>
        <v>45562</v>
      </c>
      <c r="K1641" s="202">
        <v>8.5</v>
      </c>
      <c r="L1641" s="285" t="s">
        <v>407</v>
      </c>
      <c r="M1641" s="223"/>
      <c r="N1641" s="203"/>
      <c r="O1641" s="222" t="s">
        <v>326</v>
      </c>
    </row>
    <row r="1642" spans="1:15" ht="29.25" customHeight="1">
      <c r="A1642" s="221" t="s">
        <v>506</v>
      </c>
      <c r="B1642" s="221" t="s">
        <v>208</v>
      </c>
      <c r="C1642" s="222" t="s">
        <v>123</v>
      </c>
      <c r="D1642" s="222" t="s">
        <v>2174</v>
      </c>
      <c r="E1642" s="199" t="s">
        <v>163</v>
      </c>
      <c r="F1642" s="200" t="s">
        <v>604</v>
      </c>
      <c r="G1642" s="200" t="s">
        <v>605</v>
      </c>
      <c r="H1642" s="200"/>
      <c r="I1642" s="200">
        <v>45562</v>
      </c>
      <c r="J1642" s="143">
        <f t="shared" si="25"/>
        <v>45562</v>
      </c>
      <c r="K1642" s="202">
        <v>17</v>
      </c>
      <c r="L1642" s="285" t="s">
        <v>407</v>
      </c>
      <c r="M1642" s="223"/>
      <c r="N1642" s="203"/>
      <c r="O1642" s="222" t="s">
        <v>326</v>
      </c>
    </row>
    <row r="1643" spans="1:15" ht="29.25" customHeight="1">
      <c r="A1643" s="221" t="s">
        <v>506</v>
      </c>
      <c r="B1643" s="221" t="s">
        <v>208</v>
      </c>
      <c r="C1643" s="222" t="s">
        <v>123</v>
      </c>
      <c r="D1643" s="222" t="s">
        <v>2174</v>
      </c>
      <c r="E1643" s="199" t="s">
        <v>166</v>
      </c>
      <c r="F1643" s="200"/>
      <c r="G1643" s="200"/>
      <c r="H1643" s="200"/>
      <c r="I1643" s="200">
        <v>45562</v>
      </c>
      <c r="J1643" s="143">
        <f t="shared" si="25"/>
        <v>45562</v>
      </c>
      <c r="K1643" s="202">
        <v>34.1</v>
      </c>
      <c r="L1643" s="285" t="s">
        <v>407</v>
      </c>
      <c r="M1643" s="223"/>
      <c r="N1643" s="203"/>
      <c r="O1643" s="222" t="s">
        <v>326</v>
      </c>
    </row>
    <row r="1644" spans="1:15" ht="29.25" customHeight="1">
      <c r="A1644" s="221" t="s">
        <v>506</v>
      </c>
      <c r="B1644" s="221" t="s">
        <v>208</v>
      </c>
      <c r="C1644" s="222" t="s">
        <v>123</v>
      </c>
      <c r="D1644" s="222" t="s">
        <v>2174</v>
      </c>
      <c r="E1644" s="199" t="s">
        <v>163</v>
      </c>
      <c r="F1644" s="200" t="s">
        <v>2022</v>
      </c>
      <c r="G1644" s="200" t="s">
        <v>2023</v>
      </c>
      <c r="H1644" s="200"/>
      <c r="I1644" s="200">
        <v>45562</v>
      </c>
      <c r="J1644" s="143">
        <f t="shared" si="25"/>
        <v>45562</v>
      </c>
      <c r="K1644" s="202">
        <v>68.099999999999994</v>
      </c>
      <c r="L1644" s="285" t="s">
        <v>407</v>
      </c>
      <c r="M1644" s="223"/>
      <c r="N1644" s="203"/>
      <c r="O1644" s="222" t="s">
        <v>326</v>
      </c>
    </row>
    <row r="1645" spans="1:15" ht="29.25" customHeight="1">
      <c r="A1645" s="221" t="s">
        <v>506</v>
      </c>
      <c r="B1645" s="221" t="s">
        <v>208</v>
      </c>
      <c r="C1645" s="222" t="s">
        <v>123</v>
      </c>
      <c r="D1645" s="222" t="s">
        <v>2174</v>
      </c>
      <c r="E1645" s="199" t="s">
        <v>166</v>
      </c>
      <c r="F1645" s="200"/>
      <c r="G1645" s="200"/>
      <c r="H1645" s="200"/>
      <c r="I1645" s="200">
        <v>45596</v>
      </c>
      <c r="J1645" s="143">
        <f t="shared" si="25"/>
        <v>45596</v>
      </c>
      <c r="K1645" s="202">
        <v>42.3</v>
      </c>
      <c r="L1645" s="285" t="s">
        <v>407</v>
      </c>
      <c r="M1645" s="223"/>
      <c r="N1645" s="203"/>
      <c r="O1645" s="222" t="s">
        <v>326</v>
      </c>
    </row>
    <row r="1646" spans="1:15" ht="29.25" customHeight="1">
      <c r="A1646" s="221" t="s">
        <v>506</v>
      </c>
      <c r="B1646" s="221" t="s">
        <v>208</v>
      </c>
      <c r="C1646" s="222" t="s">
        <v>123</v>
      </c>
      <c r="D1646" s="222" t="s">
        <v>2174</v>
      </c>
      <c r="E1646" s="199" t="s">
        <v>163</v>
      </c>
      <c r="F1646" s="200" t="s">
        <v>3279</v>
      </c>
      <c r="G1646" s="200" t="s">
        <v>3280</v>
      </c>
      <c r="H1646" s="200"/>
      <c r="I1646" s="200">
        <v>45596</v>
      </c>
      <c r="J1646" s="143">
        <f t="shared" si="25"/>
        <v>45596</v>
      </c>
      <c r="K1646" s="202">
        <v>28.2</v>
      </c>
      <c r="L1646" s="285" t="s">
        <v>407</v>
      </c>
      <c r="M1646" s="223"/>
      <c r="N1646" s="203"/>
      <c r="O1646" s="222" t="s">
        <v>326</v>
      </c>
    </row>
    <row r="1647" spans="1:15" ht="29.25" customHeight="1">
      <c r="A1647" s="221" t="s">
        <v>506</v>
      </c>
      <c r="B1647" s="221" t="s">
        <v>208</v>
      </c>
      <c r="C1647" s="222" t="s">
        <v>123</v>
      </c>
      <c r="D1647" s="222" t="s">
        <v>2174</v>
      </c>
      <c r="E1647" s="199" t="s">
        <v>163</v>
      </c>
      <c r="F1647" s="200" t="s">
        <v>1735</v>
      </c>
      <c r="G1647" s="200" t="s">
        <v>1736</v>
      </c>
      <c r="H1647" s="200"/>
      <c r="I1647" s="200">
        <v>45596</v>
      </c>
      <c r="J1647" s="143">
        <f t="shared" si="25"/>
        <v>45596</v>
      </c>
      <c r="K1647" s="202">
        <v>14.1</v>
      </c>
      <c r="L1647" s="285" t="s">
        <v>407</v>
      </c>
      <c r="M1647" s="223"/>
      <c r="N1647" s="203"/>
      <c r="O1647" s="222" t="s">
        <v>326</v>
      </c>
    </row>
    <row r="1648" spans="1:15" ht="29.25" customHeight="1">
      <c r="A1648" s="221" t="s">
        <v>506</v>
      </c>
      <c r="B1648" s="221" t="s">
        <v>208</v>
      </c>
      <c r="C1648" s="222" t="s">
        <v>123</v>
      </c>
      <c r="D1648" s="222" t="s">
        <v>2174</v>
      </c>
      <c r="E1648" s="199" t="s">
        <v>163</v>
      </c>
      <c r="F1648" s="200" t="s">
        <v>2022</v>
      </c>
      <c r="G1648" s="200" t="s">
        <v>2023</v>
      </c>
      <c r="H1648" s="200"/>
      <c r="I1648" s="200">
        <v>45596</v>
      </c>
      <c r="J1648" s="143">
        <f t="shared" si="25"/>
        <v>45596</v>
      </c>
      <c r="K1648" s="202">
        <v>56.4</v>
      </c>
      <c r="L1648" s="285" t="s">
        <v>407</v>
      </c>
      <c r="M1648" s="223"/>
      <c r="N1648" s="203"/>
      <c r="O1648" s="222" t="s">
        <v>326</v>
      </c>
    </row>
    <row r="1649" spans="1:15" ht="29.25" customHeight="1">
      <c r="A1649" s="221" t="s">
        <v>506</v>
      </c>
      <c r="B1649" s="221" t="s">
        <v>208</v>
      </c>
      <c r="C1649" s="222" t="s">
        <v>123</v>
      </c>
      <c r="D1649" s="222" t="s">
        <v>2174</v>
      </c>
      <c r="E1649" s="199" t="s">
        <v>163</v>
      </c>
      <c r="F1649" s="200" t="s">
        <v>3279</v>
      </c>
      <c r="G1649" s="200" t="s">
        <v>3280</v>
      </c>
      <c r="H1649" s="200"/>
      <c r="I1649" s="200">
        <v>45625</v>
      </c>
      <c r="J1649" s="143">
        <f t="shared" si="25"/>
        <v>45625</v>
      </c>
      <c r="K1649" s="202">
        <v>48</v>
      </c>
      <c r="L1649" s="285" t="s">
        <v>407</v>
      </c>
      <c r="M1649" s="223"/>
      <c r="N1649" s="203"/>
      <c r="O1649" s="222" t="s">
        <v>326</v>
      </c>
    </row>
    <row r="1650" spans="1:15" ht="29.25" customHeight="1">
      <c r="A1650" s="221" t="s">
        <v>506</v>
      </c>
      <c r="B1650" s="221" t="s">
        <v>208</v>
      </c>
      <c r="C1650" s="222" t="s">
        <v>123</v>
      </c>
      <c r="D1650" s="222" t="s">
        <v>2174</v>
      </c>
      <c r="E1650" s="199" t="s">
        <v>166</v>
      </c>
      <c r="F1650" s="200"/>
      <c r="G1650" s="200"/>
      <c r="H1650" s="200"/>
      <c r="I1650" s="200">
        <v>45625</v>
      </c>
      <c r="J1650" s="143">
        <f t="shared" si="25"/>
        <v>45625</v>
      </c>
      <c r="K1650" s="202">
        <v>96</v>
      </c>
      <c r="L1650" s="285" t="s">
        <v>407</v>
      </c>
      <c r="M1650" s="223"/>
      <c r="N1650" s="203"/>
      <c r="O1650" s="222" t="s">
        <v>326</v>
      </c>
    </row>
    <row r="1651" spans="1:15" ht="29.25" customHeight="1">
      <c r="A1651" s="221" t="s">
        <v>506</v>
      </c>
      <c r="B1651" s="221" t="s">
        <v>208</v>
      </c>
      <c r="C1651" s="222" t="s">
        <v>123</v>
      </c>
      <c r="D1651" s="222" t="s">
        <v>2174</v>
      </c>
      <c r="E1651" s="199" t="s">
        <v>163</v>
      </c>
      <c r="F1651" s="200" t="s">
        <v>1387</v>
      </c>
      <c r="G1651" s="200" t="s">
        <v>1388</v>
      </c>
      <c r="H1651" s="200"/>
      <c r="I1651" s="200">
        <v>45625</v>
      </c>
      <c r="J1651" s="143">
        <f t="shared" si="25"/>
        <v>45625</v>
      </c>
      <c r="K1651" s="202">
        <v>8</v>
      </c>
      <c r="L1651" s="285" t="s">
        <v>407</v>
      </c>
      <c r="M1651" s="223"/>
      <c r="N1651" s="203"/>
      <c r="O1651" s="222" t="s">
        <v>326</v>
      </c>
    </row>
    <row r="1652" spans="1:15" ht="29.25" customHeight="1">
      <c r="A1652" s="221" t="s">
        <v>506</v>
      </c>
      <c r="B1652" s="221" t="s">
        <v>208</v>
      </c>
      <c r="C1652" s="222" t="s">
        <v>123</v>
      </c>
      <c r="D1652" s="222" t="s">
        <v>2174</v>
      </c>
      <c r="E1652" s="199" t="s">
        <v>163</v>
      </c>
      <c r="F1652" s="200" t="s">
        <v>1735</v>
      </c>
      <c r="G1652" s="200" t="s">
        <v>1736</v>
      </c>
      <c r="H1652" s="200"/>
      <c r="I1652" s="200">
        <v>45625</v>
      </c>
      <c r="J1652" s="143">
        <f t="shared" si="25"/>
        <v>45625</v>
      </c>
      <c r="K1652" s="202">
        <v>8</v>
      </c>
      <c r="L1652" s="285" t="s">
        <v>407</v>
      </c>
      <c r="M1652" s="223"/>
      <c r="N1652" s="203"/>
      <c r="O1652" s="222" t="s">
        <v>326</v>
      </c>
    </row>
    <row r="1653" spans="1:15" ht="29.25" customHeight="1">
      <c r="A1653" s="221" t="s">
        <v>506</v>
      </c>
      <c r="B1653" s="221" t="s">
        <v>208</v>
      </c>
      <c r="C1653" s="222" t="s">
        <v>123</v>
      </c>
      <c r="D1653" s="222" t="s">
        <v>2174</v>
      </c>
      <c r="E1653" s="199" t="s">
        <v>166</v>
      </c>
      <c r="F1653" s="200"/>
      <c r="G1653" s="200"/>
      <c r="H1653" s="200"/>
      <c r="I1653" s="200">
        <v>45657</v>
      </c>
      <c r="J1653" s="143">
        <f t="shared" si="25"/>
        <v>45657</v>
      </c>
      <c r="K1653" s="202">
        <v>96</v>
      </c>
      <c r="L1653" s="285" t="s">
        <v>407</v>
      </c>
      <c r="M1653" s="223"/>
      <c r="N1653" s="203"/>
      <c r="O1653" s="222" t="s">
        <v>326</v>
      </c>
    </row>
    <row r="1654" spans="1:15" ht="29.25" customHeight="1">
      <c r="A1654" s="221" t="s">
        <v>506</v>
      </c>
      <c r="B1654" s="221" t="s">
        <v>208</v>
      </c>
      <c r="C1654" s="222" t="s">
        <v>123</v>
      </c>
      <c r="D1654" s="222" t="s">
        <v>2174</v>
      </c>
      <c r="E1654" s="199" t="s">
        <v>163</v>
      </c>
      <c r="F1654" s="200" t="s">
        <v>4557</v>
      </c>
      <c r="G1654" s="200" t="s">
        <v>4558</v>
      </c>
      <c r="H1654" s="200"/>
      <c r="I1654" s="200">
        <v>45657</v>
      </c>
      <c r="J1654" s="143">
        <f t="shared" si="25"/>
        <v>45657</v>
      </c>
      <c r="K1654" s="202">
        <v>8</v>
      </c>
      <c r="L1654" s="285" t="s">
        <v>407</v>
      </c>
      <c r="M1654" s="223"/>
      <c r="N1654" s="203"/>
      <c r="O1654" s="222" t="s">
        <v>326</v>
      </c>
    </row>
    <row r="1655" spans="1:15" ht="29.25" customHeight="1">
      <c r="A1655" s="221" t="s">
        <v>506</v>
      </c>
      <c r="B1655" s="221" t="s">
        <v>208</v>
      </c>
      <c r="C1655" s="222" t="s">
        <v>123</v>
      </c>
      <c r="D1655" s="222" t="s">
        <v>2174</v>
      </c>
      <c r="E1655" s="199" t="s">
        <v>163</v>
      </c>
      <c r="F1655" s="200" t="s">
        <v>3279</v>
      </c>
      <c r="G1655" s="200" t="s">
        <v>3280</v>
      </c>
      <c r="H1655" s="200"/>
      <c r="I1655" s="200">
        <v>45657</v>
      </c>
      <c r="J1655" s="143">
        <f t="shared" si="25"/>
        <v>45657</v>
      </c>
      <c r="K1655" s="202">
        <v>48</v>
      </c>
      <c r="L1655" s="285" t="s">
        <v>407</v>
      </c>
      <c r="M1655" s="223"/>
      <c r="N1655" s="203"/>
      <c r="O1655" s="222" t="s">
        <v>326</v>
      </c>
    </row>
    <row r="1656" spans="1:15" ht="29.25" customHeight="1">
      <c r="A1656" s="221" t="s">
        <v>506</v>
      </c>
      <c r="B1656" s="221" t="s">
        <v>208</v>
      </c>
      <c r="C1656" s="222" t="s">
        <v>123</v>
      </c>
      <c r="D1656" s="222" t="s">
        <v>2174</v>
      </c>
      <c r="E1656" s="199" t="s">
        <v>163</v>
      </c>
      <c r="F1656" s="200" t="s">
        <v>4750</v>
      </c>
      <c r="G1656" s="200" t="s">
        <v>4751</v>
      </c>
      <c r="H1656" s="200"/>
      <c r="I1656" s="200">
        <v>45657</v>
      </c>
      <c r="J1656" s="143">
        <f t="shared" si="25"/>
        <v>45657</v>
      </c>
      <c r="K1656" s="202">
        <v>8</v>
      </c>
      <c r="L1656" s="285" t="s">
        <v>407</v>
      </c>
      <c r="M1656" s="223"/>
      <c r="N1656" s="203"/>
      <c r="O1656" s="222" t="s">
        <v>326</v>
      </c>
    </row>
    <row r="1657" spans="1:15" ht="29.25" customHeight="1">
      <c r="A1657" s="221" t="s">
        <v>506</v>
      </c>
      <c r="B1657" s="221" t="s">
        <v>208</v>
      </c>
      <c r="C1657" s="222" t="s">
        <v>123</v>
      </c>
      <c r="D1657" s="222" t="s">
        <v>2174</v>
      </c>
      <c r="E1657" s="199" t="s">
        <v>163</v>
      </c>
      <c r="F1657" s="200" t="s">
        <v>5179</v>
      </c>
      <c r="G1657" s="200" t="s">
        <v>5180</v>
      </c>
      <c r="H1657" s="200"/>
      <c r="I1657" s="200">
        <v>45681</v>
      </c>
      <c r="J1657" s="143">
        <f t="shared" si="25"/>
        <v>45681</v>
      </c>
      <c r="K1657" s="202">
        <v>7.3</v>
      </c>
      <c r="L1657" s="285" t="s">
        <v>407</v>
      </c>
      <c r="M1657" s="223"/>
      <c r="N1657" s="203"/>
      <c r="O1657" s="222" t="s">
        <v>326</v>
      </c>
    </row>
    <row r="1658" spans="1:15" ht="29.25" customHeight="1">
      <c r="A1658" s="221" t="s">
        <v>506</v>
      </c>
      <c r="B1658" s="221" t="s">
        <v>208</v>
      </c>
      <c r="C1658" s="222" t="s">
        <v>123</v>
      </c>
      <c r="D1658" s="222" t="s">
        <v>2174</v>
      </c>
      <c r="E1658" s="199" t="s">
        <v>166</v>
      </c>
      <c r="F1658" s="200"/>
      <c r="G1658" s="200"/>
      <c r="H1658" s="200"/>
      <c r="I1658" s="200">
        <v>45681</v>
      </c>
      <c r="J1658" s="143">
        <f t="shared" si="25"/>
        <v>45681</v>
      </c>
      <c r="K1658" s="202">
        <v>51.1</v>
      </c>
      <c r="L1658" s="285" t="s">
        <v>407</v>
      </c>
      <c r="M1658" s="223"/>
      <c r="N1658" s="203"/>
      <c r="O1658" s="222" t="s">
        <v>326</v>
      </c>
    </row>
    <row r="1659" spans="1:15" ht="29.25" customHeight="1">
      <c r="A1659" s="221" t="s">
        <v>506</v>
      </c>
      <c r="B1659" s="221" t="s">
        <v>208</v>
      </c>
      <c r="C1659" s="222" t="s">
        <v>123</v>
      </c>
      <c r="D1659" s="222" t="s">
        <v>2174</v>
      </c>
      <c r="E1659" s="199" t="s">
        <v>163</v>
      </c>
      <c r="F1659" s="200" t="s">
        <v>3279</v>
      </c>
      <c r="G1659" s="200" t="s">
        <v>3280</v>
      </c>
      <c r="H1659" s="200"/>
      <c r="I1659" s="200">
        <v>45681</v>
      </c>
      <c r="J1659" s="143">
        <f t="shared" si="25"/>
        <v>45681</v>
      </c>
      <c r="K1659" s="202">
        <v>7.3</v>
      </c>
      <c r="L1659" s="285" t="s">
        <v>407</v>
      </c>
      <c r="M1659" s="223"/>
      <c r="N1659" s="203"/>
      <c r="O1659" s="222" t="s">
        <v>326</v>
      </c>
    </row>
    <row r="1660" spans="1:15" ht="29.25" customHeight="1">
      <c r="A1660" s="221" t="s">
        <v>506</v>
      </c>
      <c r="B1660" s="221" t="s">
        <v>208</v>
      </c>
      <c r="C1660" s="222" t="s">
        <v>123</v>
      </c>
      <c r="D1660" s="222" t="s">
        <v>2174</v>
      </c>
      <c r="E1660" s="199" t="s">
        <v>163</v>
      </c>
      <c r="F1660" s="200" t="s">
        <v>4557</v>
      </c>
      <c r="G1660" s="200" t="s">
        <v>4558</v>
      </c>
      <c r="H1660" s="200"/>
      <c r="I1660" s="200">
        <v>45681</v>
      </c>
      <c r="J1660" s="143">
        <f t="shared" si="25"/>
        <v>45681</v>
      </c>
      <c r="K1660" s="202">
        <v>29.2</v>
      </c>
      <c r="L1660" s="285" t="s">
        <v>407</v>
      </c>
      <c r="M1660" s="223"/>
      <c r="N1660" s="203"/>
      <c r="O1660" s="222" t="s">
        <v>326</v>
      </c>
    </row>
    <row r="1661" spans="1:15" ht="29.25" customHeight="1">
      <c r="A1661" s="221" t="s">
        <v>506</v>
      </c>
      <c r="B1661" s="221" t="s">
        <v>208</v>
      </c>
      <c r="C1661" s="222" t="s">
        <v>123</v>
      </c>
      <c r="D1661" s="222" t="s">
        <v>2174</v>
      </c>
      <c r="E1661" s="199" t="s">
        <v>163</v>
      </c>
      <c r="F1661" s="200" t="s">
        <v>4750</v>
      </c>
      <c r="G1661" s="200" t="s">
        <v>4751</v>
      </c>
      <c r="H1661" s="200"/>
      <c r="I1661" s="200">
        <v>45681</v>
      </c>
      <c r="J1661" s="143">
        <f t="shared" si="25"/>
        <v>45681</v>
      </c>
      <c r="K1661" s="202">
        <v>29.2</v>
      </c>
      <c r="L1661" s="285" t="s">
        <v>407</v>
      </c>
      <c r="M1661" s="223"/>
      <c r="N1661" s="203"/>
      <c r="O1661" s="222" t="s">
        <v>326</v>
      </c>
    </row>
    <row r="1662" spans="1:15" ht="29.25" customHeight="1">
      <c r="A1662" s="221" t="s">
        <v>506</v>
      </c>
      <c r="B1662" s="221" t="s">
        <v>208</v>
      </c>
      <c r="C1662" s="222" t="s">
        <v>123</v>
      </c>
      <c r="D1662" s="222" t="s">
        <v>2174</v>
      </c>
      <c r="E1662" s="199" t="s">
        <v>163</v>
      </c>
      <c r="F1662" s="200" t="s">
        <v>5060</v>
      </c>
      <c r="G1662" s="200" t="s">
        <v>5061</v>
      </c>
      <c r="H1662" s="200"/>
      <c r="I1662" s="200">
        <v>45681</v>
      </c>
      <c r="J1662" s="143">
        <f t="shared" si="25"/>
        <v>45681</v>
      </c>
      <c r="K1662" s="202">
        <v>7.3</v>
      </c>
      <c r="L1662" s="285" t="s">
        <v>407</v>
      </c>
      <c r="M1662" s="223"/>
      <c r="N1662" s="203"/>
      <c r="O1662" s="222" t="s">
        <v>326</v>
      </c>
    </row>
    <row r="1663" spans="1:15" ht="29.25" customHeight="1">
      <c r="A1663" s="221" t="s">
        <v>506</v>
      </c>
      <c r="B1663" s="221" t="s">
        <v>208</v>
      </c>
      <c r="C1663" s="222" t="s">
        <v>123</v>
      </c>
      <c r="D1663" s="222" t="s">
        <v>2174</v>
      </c>
      <c r="E1663" s="199" t="s">
        <v>163</v>
      </c>
      <c r="F1663" s="200" t="s">
        <v>1494</v>
      </c>
      <c r="G1663" s="200" t="s">
        <v>1495</v>
      </c>
      <c r="H1663" s="200"/>
      <c r="I1663" s="200">
        <v>45681</v>
      </c>
      <c r="J1663" s="143">
        <f t="shared" si="25"/>
        <v>45681</v>
      </c>
      <c r="K1663" s="202">
        <v>14.6</v>
      </c>
      <c r="L1663" s="285" t="s">
        <v>407</v>
      </c>
      <c r="M1663" s="223"/>
      <c r="N1663" s="203"/>
      <c r="O1663" s="222" t="s">
        <v>326</v>
      </c>
    </row>
    <row r="1664" spans="1:15" ht="29.25" customHeight="1">
      <c r="A1664" s="221" t="s">
        <v>506</v>
      </c>
      <c r="B1664" s="221" t="s">
        <v>208</v>
      </c>
      <c r="C1664" s="222" t="s">
        <v>123</v>
      </c>
      <c r="D1664" s="222" t="s">
        <v>2174</v>
      </c>
      <c r="E1664" s="199" t="s">
        <v>166</v>
      </c>
      <c r="F1664" s="200"/>
      <c r="G1664" s="200"/>
      <c r="H1664" s="200"/>
      <c r="I1664" s="200">
        <v>45715</v>
      </c>
      <c r="J1664" s="143">
        <f t="shared" si="25"/>
        <v>45715</v>
      </c>
      <c r="K1664" s="202">
        <v>65.8</v>
      </c>
      <c r="L1664" s="285" t="s">
        <v>407</v>
      </c>
      <c r="M1664" s="223"/>
      <c r="N1664" s="203"/>
      <c r="O1664" s="222" t="s">
        <v>326</v>
      </c>
    </row>
    <row r="1665" spans="1:15" ht="29.25" customHeight="1">
      <c r="A1665" s="221" t="s">
        <v>506</v>
      </c>
      <c r="B1665" s="221" t="s">
        <v>208</v>
      </c>
      <c r="C1665" s="222" t="s">
        <v>123</v>
      </c>
      <c r="D1665" s="222" t="s">
        <v>2174</v>
      </c>
      <c r="E1665" s="199" t="s">
        <v>163</v>
      </c>
      <c r="F1665" s="200" t="s">
        <v>5060</v>
      </c>
      <c r="G1665" s="200" t="s">
        <v>5061</v>
      </c>
      <c r="H1665" s="200"/>
      <c r="I1665" s="200">
        <v>45715</v>
      </c>
      <c r="J1665" s="143">
        <f t="shared" si="25"/>
        <v>45715</v>
      </c>
      <c r="K1665" s="202">
        <v>9.4</v>
      </c>
      <c r="L1665" s="285" t="s">
        <v>407</v>
      </c>
      <c r="M1665" s="223"/>
      <c r="N1665" s="203"/>
      <c r="O1665" s="222" t="s">
        <v>326</v>
      </c>
    </row>
    <row r="1666" spans="1:15" ht="29.25" customHeight="1">
      <c r="A1666" s="221" t="s">
        <v>506</v>
      </c>
      <c r="B1666" s="221" t="s">
        <v>208</v>
      </c>
      <c r="C1666" s="222" t="s">
        <v>123</v>
      </c>
      <c r="D1666" s="222" t="s">
        <v>2174</v>
      </c>
      <c r="E1666" s="199" t="s">
        <v>163</v>
      </c>
      <c r="F1666" s="200" t="s">
        <v>3279</v>
      </c>
      <c r="G1666" s="200" t="s">
        <v>3280</v>
      </c>
      <c r="H1666" s="200"/>
      <c r="I1666" s="200">
        <v>45715</v>
      </c>
      <c r="J1666" s="143">
        <f t="shared" si="25"/>
        <v>45715</v>
      </c>
      <c r="K1666" s="202">
        <v>18.8</v>
      </c>
      <c r="L1666" s="285" t="s">
        <v>407</v>
      </c>
      <c r="M1666" s="223"/>
      <c r="N1666" s="203"/>
      <c r="O1666" s="222" t="s">
        <v>326</v>
      </c>
    </row>
    <row r="1667" spans="1:15" ht="29.25" customHeight="1">
      <c r="A1667" s="221" t="s">
        <v>506</v>
      </c>
      <c r="B1667" s="221" t="s">
        <v>208</v>
      </c>
      <c r="C1667" s="222" t="s">
        <v>123</v>
      </c>
      <c r="D1667" s="222" t="s">
        <v>2174</v>
      </c>
      <c r="E1667" s="199" t="s">
        <v>163</v>
      </c>
      <c r="F1667" s="200" t="s">
        <v>1494</v>
      </c>
      <c r="G1667" s="200" t="s">
        <v>1495</v>
      </c>
      <c r="H1667" s="200"/>
      <c r="I1667" s="200">
        <v>45715</v>
      </c>
      <c r="J1667" s="143">
        <f t="shared" ref="J1667:J1730" si="26">I1667</f>
        <v>45715</v>
      </c>
      <c r="K1667" s="202">
        <v>37.6</v>
      </c>
      <c r="L1667" s="285" t="s">
        <v>407</v>
      </c>
      <c r="M1667" s="223"/>
      <c r="N1667" s="203"/>
      <c r="O1667" s="222" t="s">
        <v>326</v>
      </c>
    </row>
    <row r="1668" spans="1:15" ht="29.25" customHeight="1">
      <c r="A1668" s="221" t="s">
        <v>506</v>
      </c>
      <c r="B1668" s="221" t="s">
        <v>208</v>
      </c>
      <c r="C1668" s="222" t="s">
        <v>123</v>
      </c>
      <c r="D1668" s="222" t="s">
        <v>2174</v>
      </c>
      <c r="E1668" s="199" t="s">
        <v>163</v>
      </c>
      <c r="F1668" s="200" t="s">
        <v>4557</v>
      </c>
      <c r="G1668" s="200" t="s">
        <v>4558</v>
      </c>
      <c r="H1668" s="200"/>
      <c r="I1668" s="200">
        <v>45715</v>
      </c>
      <c r="J1668" s="143">
        <f t="shared" si="26"/>
        <v>45715</v>
      </c>
      <c r="K1668" s="202">
        <v>37.6</v>
      </c>
      <c r="L1668" s="285" t="s">
        <v>407</v>
      </c>
      <c r="M1668" s="223"/>
      <c r="N1668" s="203"/>
      <c r="O1668" s="222" t="s">
        <v>326</v>
      </c>
    </row>
    <row r="1669" spans="1:15" ht="29.25" customHeight="1">
      <c r="A1669" s="221" t="s">
        <v>506</v>
      </c>
      <c r="B1669" s="221" t="s">
        <v>208</v>
      </c>
      <c r="C1669" s="222" t="s">
        <v>123</v>
      </c>
      <c r="D1669" s="222" t="s">
        <v>2174</v>
      </c>
      <c r="E1669" s="199" t="s">
        <v>163</v>
      </c>
      <c r="F1669" s="200" t="s">
        <v>4750</v>
      </c>
      <c r="G1669" s="200" t="s">
        <v>4751</v>
      </c>
      <c r="H1669" s="200"/>
      <c r="I1669" s="200">
        <v>45715</v>
      </c>
      <c r="J1669" s="143">
        <f t="shared" si="26"/>
        <v>45715</v>
      </c>
      <c r="K1669" s="202">
        <v>18.8</v>
      </c>
      <c r="L1669" s="285" t="s">
        <v>407</v>
      </c>
      <c r="M1669" s="223"/>
      <c r="N1669" s="203"/>
      <c r="O1669" s="222" t="s">
        <v>326</v>
      </c>
    </row>
    <row r="1670" spans="1:15" ht="29.25" customHeight="1">
      <c r="A1670" s="221" t="s">
        <v>506</v>
      </c>
      <c r="B1670" s="221" t="s">
        <v>208</v>
      </c>
      <c r="C1670" s="222" t="s">
        <v>123</v>
      </c>
      <c r="D1670" s="222" t="s">
        <v>2174</v>
      </c>
      <c r="E1670" s="199" t="s">
        <v>163</v>
      </c>
      <c r="F1670" s="200" t="s">
        <v>4557</v>
      </c>
      <c r="G1670" s="200" t="s">
        <v>4558</v>
      </c>
      <c r="H1670" s="200"/>
      <c r="I1670" s="200">
        <v>45747</v>
      </c>
      <c r="J1670" s="143">
        <f t="shared" si="26"/>
        <v>45747</v>
      </c>
      <c r="K1670" s="202">
        <v>18.3</v>
      </c>
      <c r="L1670" s="285" t="s">
        <v>407</v>
      </c>
      <c r="M1670" s="223"/>
      <c r="N1670" s="203"/>
      <c r="O1670" s="222" t="s">
        <v>326</v>
      </c>
    </row>
    <row r="1671" spans="1:15" ht="29.25" customHeight="1">
      <c r="A1671" s="221" t="s">
        <v>506</v>
      </c>
      <c r="B1671" s="221" t="s">
        <v>208</v>
      </c>
      <c r="C1671" s="222" t="s">
        <v>123</v>
      </c>
      <c r="D1671" s="222" t="s">
        <v>2174</v>
      </c>
      <c r="E1671" s="199" t="s">
        <v>166</v>
      </c>
      <c r="F1671" s="200"/>
      <c r="G1671" s="200"/>
      <c r="H1671" s="200"/>
      <c r="I1671" s="200">
        <v>45747</v>
      </c>
      <c r="J1671" s="143">
        <f t="shared" si="26"/>
        <v>45747</v>
      </c>
      <c r="K1671" s="202">
        <v>64.2</v>
      </c>
      <c r="L1671" s="285" t="s">
        <v>407</v>
      </c>
      <c r="M1671" s="223"/>
      <c r="N1671" s="203"/>
      <c r="O1671" s="222" t="s">
        <v>326</v>
      </c>
    </row>
    <row r="1672" spans="1:15" ht="29.25" customHeight="1">
      <c r="A1672" s="221" t="s">
        <v>506</v>
      </c>
      <c r="B1672" s="221" t="s">
        <v>208</v>
      </c>
      <c r="C1672" s="222" t="s">
        <v>123</v>
      </c>
      <c r="D1672" s="222" t="s">
        <v>2174</v>
      </c>
      <c r="E1672" s="199" t="s">
        <v>163</v>
      </c>
      <c r="F1672" s="200" t="s">
        <v>1494</v>
      </c>
      <c r="G1672" s="200" t="s">
        <v>1495</v>
      </c>
      <c r="H1672" s="200"/>
      <c r="I1672" s="200">
        <v>45747</v>
      </c>
      <c r="J1672" s="143">
        <f t="shared" si="26"/>
        <v>45747</v>
      </c>
      <c r="K1672" s="202">
        <v>73.3</v>
      </c>
      <c r="L1672" s="285" t="s">
        <v>407</v>
      </c>
      <c r="M1672" s="223"/>
      <c r="N1672" s="203"/>
      <c r="O1672" s="222" t="s">
        <v>326</v>
      </c>
    </row>
    <row r="1673" spans="1:15" ht="29.25" customHeight="1">
      <c r="A1673" s="221" t="s">
        <v>506</v>
      </c>
      <c r="B1673" s="221" t="s">
        <v>208</v>
      </c>
      <c r="C1673" s="222" t="s">
        <v>123</v>
      </c>
      <c r="D1673" s="222" t="s">
        <v>2174</v>
      </c>
      <c r="E1673" s="199" t="s">
        <v>163</v>
      </c>
      <c r="F1673" s="200" t="s">
        <v>3279</v>
      </c>
      <c r="G1673" s="200" t="s">
        <v>3280</v>
      </c>
      <c r="H1673" s="200"/>
      <c r="I1673" s="200">
        <v>45747</v>
      </c>
      <c r="J1673" s="143">
        <f t="shared" si="26"/>
        <v>45747</v>
      </c>
      <c r="K1673" s="202">
        <v>9.1999999999999993</v>
      </c>
      <c r="L1673" s="285" t="s">
        <v>407</v>
      </c>
      <c r="M1673" s="223"/>
      <c r="N1673" s="203"/>
      <c r="O1673" s="222" t="s">
        <v>326</v>
      </c>
    </row>
    <row r="1674" spans="1:15" ht="29.25" customHeight="1">
      <c r="A1674" s="221" t="s">
        <v>506</v>
      </c>
      <c r="B1674" s="221" t="s">
        <v>208</v>
      </c>
      <c r="C1674" s="222" t="s">
        <v>123</v>
      </c>
      <c r="D1674" s="222" t="s">
        <v>2174</v>
      </c>
      <c r="E1674" s="199" t="s">
        <v>163</v>
      </c>
      <c r="F1674" s="200" t="s">
        <v>4750</v>
      </c>
      <c r="G1674" s="200" t="s">
        <v>4751</v>
      </c>
      <c r="H1674" s="200"/>
      <c r="I1674" s="200">
        <v>45747</v>
      </c>
      <c r="J1674" s="143">
        <f t="shared" si="26"/>
        <v>45747</v>
      </c>
      <c r="K1674" s="202">
        <v>18.3</v>
      </c>
      <c r="L1674" s="285" t="s">
        <v>407</v>
      </c>
      <c r="M1674" s="223"/>
      <c r="N1674" s="203"/>
      <c r="O1674" s="222" t="s">
        <v>326</v>
      </c>
    </row>
    <row r="1675" spans="1:15" ht="29.25" customHeight="1">
      <c r="A1675" s="221" t="s">
        <v>506</v>
      </c>
      <c r="B1675" s="221" t="s">
        <v>208</v>
      </c>
      <c r="C1675" s="222" t="s">
        <v>123</v>
      </c>
      <c r="D1675" s="222" t="s">
        <v>2174</v>
      </c>
      <c r="E1675" s="199" t="s">
        <v>163</v>
      </c>
      <c r="F1675" s="200" t="s">
        <v>4557</v>
      </c>
      <c r="G1675" s="200" t="s">
        <v>4558</v>
      </c>
      <c r="H1675" s="200"/>
      <c r="I1675" s="200">
        <v>45777</v>
      </c>
      <c r="J1675" s="143">
        <f t="shared" si="26"/>
        <v>45777</v>
      </c>
      <c r="K1675" s="202">
        <v>8.6999999999999993</v>
      </c>
      <c r="L1675" s="285" t="s">
        <v>407</v>
      </c>
      <c r="M1675" s="223"/>
      <c r="N1675" s="203"/>
      <c r="O1675" s="222" t="s">
        <v>326</v>
      </c>
    </row>
    <row r="1676" spans="1:15" ht="29.25" customHeight="1">
      <c r="A1676" s="221" t="s">
        <v>506</v>
      </c>
      <c r="B1676" s="221" t="s">
        <v>208</v>
      </c>
      <c r="C1676" s="222" t="s">
        <v>123</v>
      </c>
      <c r="D1676" s="222" t="s">
        <v>2174</v>
      </c>
      <c r="E1676" s="199" t="s">
        <v>163</v>
      </c>
      <c r="F1676" s="200" t="s">
        <v>1494</v>
      </c>
      <c r="G1676" s="200" t="s">
        <v>1495</v>
      </c>
      <c r="H1676" s="200"/>
      <c r="I1676" s="200">
        <v>45777</v>
      </c>
      <c r="J1676" s="143">
        <f t="shared" si="26"/>
        <v>45777</v>
      </c>
      <c r="K1676" s="202">
        <v>69.3</v>
      </c>
      <c r="L1676" s="285" t="s">
        <v>407</v>
      </c>
      <c r="M1676" s="223"/>
      <c r="N1676" s="203"/>
      <c r="O1676" s="222" t="s">
        <v>326</v>
      </c>
    </row>
    <row r="1677" spans="1:15" ht="29.25" customHeight="1">
      <c r="A1677" s="221" t="s">
        <v>506</v>
      </c>
      <c r="B1677" s="221" t="s">
        <v>208</v>
      </c>
      <c r="C1677" s="222" t="s">
        <v>123</v>
      </c>
      <c r="D1677" s="222" t="s">
        <v>2174</v>
      </c>
      <c r="E1677" s="199" t="s">
        <v>163</v>
      </c>
      <c r="F1677" s="200" t="s">
        <v>4750</v>
      </c>
      <c r="G1677" s="200" t="s">
        <v>4751</v>
      </c>
      <c r="H1677" s="200"/>
      <c r="I1677" s="200">
        <v>45777</v>
      </c>
      <c r="J1677" s="143">
        <f t="shared" si="26"/>
        <v>45777</v>
      </c>
      <c r="K1677" s="202">
        <v>8.6999999999999993</v>
      </c>
      <c r="L1677" s="285" t="s">
        <v>407</v>
      </c>
      <c r="M1677" s="223"/>
      <c r="N1677" s="203"/>
      <c r="O1677" s="222" t="s">
        <v>326</v>
      </c>
    </row>
    <row r="1678" spans="1:15" ht="29.25" customHeight="1">
      <c r="A1678" s="221" t="s">
        <v>506</v>
      </c>
      <c r="B1678" s="221" t="s">
        <v>208</v>
      </c>
      <c r="C1678" s="222" t="s">
        <v>123</v>
      </c>
      <c r="D1678" s="222" t="s">
        <v>2174</v>
      </c>
      <c r="E1678" s="199" t="s">
        <v>163</v>
      </c>
      <c r="F1678" s="200" t="s">
        <v>5179</v>
      </c>
      <c r="G1678" s="200" t="s">
        <v>5180</v>
      </c>
      <c r="H1678" s="200"/>
      <c r="I1678" s="200">
        <v>45777</v>
      </c>
      <c r="J1678" s="143">
        <f t="shared" si="26"/>
        <v>45777</v>
      </c>
      <c r="K1678" s="202">
        <v>8.6999999999999993</v>
      </c>
      <c r="L1678" s="285" t="s">
        <v>407</v>
      </c>
      <c r="M1678" s="223"/>
      <c r="N1678" s="203"/>
      <c r="O1678" s="222" t="s">
        <v>326</v>
      </c>
    </row>
    <row r="1679" spans="1:15" ht="29.25" customHeight="1">
      <c r="A1679" s="221" t="s">
        <v>506</v>
      </c>
      <c r="B1679" s="221" t="s">
        <v>208</v>
      </c>
      <c r="C1679" s="222" t="s">
        <v>123</v>
      </c>
      <c r="D1679" s="222" t="s">
        <v>2174</v>
      </c>
      <c r="E1679" s="199" t="s">
        <v>163</v>
      </c>
      <c r="F1679" s="200" t="s">
        <v>5060</v>
      </c>
      <c r="G1679" s="200" t="s">
        <v>5061</v>
      </c>
      <c r="H1679" s="200"/>
      <c r="I1679" s="200">
        <v>45777</v>
      </c>
      <c r="J1679" s="143">
        <f t="shared" si="26"/>
        <v>45777</v>
      </c>
      <c r="K1679" s="202">
        <v>17.3</v>
      </c>
      <c r="L1679" s="285" t="s">
        <v>407</v>
      </c>
      <c r="M1679" s="223"/>
      <c r="N1679" s="203"/>
      <c r="O1679" s="222" t="s">
        <v>326</v>
      </c>
    </row>
    <row r="1680" spans="1:15" ht="29.25" customHeight="1">
      <c r="A1680" s="221" t="s">
        <v>506</v>
      </c>
      <c r="B1680" s="221" t="s">
        <v>208</v>
      </c>
      <c r="C1680" s="222" t="s">
        <v>123</v>
      </c>
      <c r="D1680" s="222" t="s">
        <v>2174</v>
      </c>
      <c r="E1680" s="199" t="s">
        <v>166</v>
      </c>
      <c r="F1680" s="200"/>
      <c r="G1680" s="200"/>
      <c r="H1680" s="200"/>
      <c r="I1680" s="200">
        <v>45777</v>
      </c>
      <c r="J1680" s="143">
        <f t="shared" si="26"/>
        <v>45777</v>
      </c>
      <c r="K1680" s="202">
        <v>60.7</v>
      </c>
      <c r="L1680" s="285" t="s">
        <v>407</v>
      </c>
      <c r="M1680" s="223"/>
      <c r="N1680" s="203"/>
      <c r="O1680" s="222" t="s">
        <v>326</v>
      </c>
    </row>
    <row r="1681" spans="1:15" ht="29.25" customHeight="1">
      <c r="A1681" s="221" t="s">
        <v>506</v>
      </c>
      <c r="B1681" s="221" t="s">
        <v>208</v>
      </c>
      <c r="C1681" s="222" t="s">
        <v>123</v>
      </c>
      <c r="D1681" s="222" t="s">
        <v>2174</v>
      </c>
      <c r="E1681" s="199" t="s">
        <v>163</v>
      </c>
      <c r="F1681" s="200" t="s">
        <v>1494</v>
      </c>
      <c r="G1681" s="200" t="s">
        <v>1495</v>
      </c>
      <c r="H1681" s="200"/>
      <c r="I1681" s="200">
        <v>45806</v>
      </c>
      <c r="J1681" s="143">
        <f t="shared" si="26"/>
        <v>45806</v>
      </c>
      <c r="K1681" s="202">
        <v>35.200000000000003</v>
      </c>
      <c r="L1681" s="285" t="s">
        <v>407</v>
      </c>
      <c r="M1681" s="223"/>
      <c r="N1681" s="203"/>
      <c r="O1681" s="222" t="s">
        <v>326</v>
      </c>
    </row>
    <row r="1682" spans="1:15" ht="29.25" customHeight="1">
      <c r="A1682" s="221" t="s">
        <v>506</v>
      </c>
      <c r="B1682" s="221" t="s">
        <v>208</v>
      </c>
      <c r="C1682" s="222" t="s">
        <v>123</v>
      </c>
      <c r="D1682" s="222" t="s">
        <v>2174</v>
      </c>
      <c r="E1682" s="199" t="s">
        <v>163</v>
      </c>
      <c r="F1682" s="200" t="s">
        <v>5060</v>
      </c>
      <c r="G1682" s="200" t="s">
        <v>5061</v>
      </c>
      <c r="H1682" s="200"/>
      <c r="I1682" s="200">
        <v>45806</v>
      </c>
      <c r="J1682" s="143">
        <f t="shared" si="26"/>
        <v>45806</v>
      </c>
      <c r="K1682" s="202">
        <v>17.600000000000001</v>
      </c>
      <c r="L1682" s="285" t="s">
        <v>407</v>
      </c>
      <c r="M1682" s="223"/>
      <c r="N1682" s="203"/>
      <c r="O1682" s="222" t="s">
        <v>326</v>
      </c>
    </row>
    <row r="1683" spans="1:15" ht="29.25" customHeight="1">
      <c r="A1683" s="221" t="s">
        <v>506</v>
      </c>
      <c r="B1683" s="221" t="s">
        <v>208</v>
      </c>
      <c r="C1683" s="222" t="s">
        <v>123</v>
      </c>
      <c r="D1683" s="222" t="s">
        <v>2174</v>
      </c>
      <c r="E1683" s="199" t="s">
        <v>163</v>
      </c>
      <c r="F1683" s="200" t="s">
        <v>4557</v>
      </c>
      <c r="G1683" s="200" t="s">
        <v>4558</v>
      </c>
      <c r="H1683" s="200"/>
      <c r="I1683" s="200">
        <v>45806</v>
      </c>
      <c r="J1683" s="143">
        <f t="shared" si="26"/>
        <v>45806</v>
      </c>
      <c r="K1683" s="202">
        <v>17.600000000000001</v>
      </c>
      <c r="L1683" s="285" t="s">
        <v>407</v>
      </c>
      <c r="M1683" s="223"/>
      <c r="N1683" s="203"/>
      <c r="O1683" s="222" t="s">
        <v>326</v>
      </c>
    </row>
    <row r="1684" spans="1:15" ht="29.25" customHeight="1">
      <c r="A1684" s="221" t="s">
        <v>506</v>
      </c>
      <c r="B1684" s="221" t="s">
        <v>208</v>
      </c>
      <c r="C1684" s="222" t="s">
        <v>123</v>
      </c>
      <c r="D1684" s="222" t="s">
        <v>2174</v>
      </c>
      <c r="E1684" s="199" t="s">
        <v>163</v>
      </c>
      <c r="F1684" s="200" t="s">
        <v>4750</v>
      </c>
      <c r="G1684" s="200" t="s">
        <v>4751</v>
      </c>
      <c r="H1684" s="200"/>
      <c r="I1684" s="200">
        <v>45806</v>
      </c>
      <c r="J1684" s="143">
        <f t="shared" si="26"/>
        <v>45806</v>
      </c>
      <c r="K1684" s="202">
        <v>8.8000000000000007</v>
      </c>
      <c r="L1684" s="285" t="s">
        <v>407</v>
      </c>
      <c r="M1684" s="223"/>
      <c r="N1684" s="203"/>
      <c r="O1684" s="222" t="s">
        <v>326</v>
      </c>
    </row>
    <row r="1685" spans="1:15" ht="29.25" customHeight="1">
      <c r="A1685" s="221" t="s">
        <v>506</v>
      </c>
      <c r="B1685" s="221" t="s">
        <v>208</v>
      </c>
      <c r="C1685" s="222" t="s">
        <v>123</v>
      </c>
      <c r="D1685" s="222" t="s">
        <v>2174</v>
      </c>
      <c r="E1685" s="199" t="s">
        <v>166</v>
      </c>
      <c r="F1685" s="200"/>
      <c r="G1685" s="200"/>
      <c r="H1685" s="200"/>
      <c r="I1685" s="200">
        <v>45806</v>
      </c>
      <c r="J1685" s="143">
        <f t="shared" si="26"/>
        <v>45806</v>
      </c>
      <c r="K1685" s="202">
        <v>61.6</v>
      </c>
      <c r="L1685" s="285" t="s">
        <v>407</v>
      </c>
      <c r="M1685" s="223"/>
      <c r="N1685" s="203"/>
      <c r="O1685" s="222" t="s">
        <v>326</v>
      </c>
    </row>
    <row r="1686" spans="1:15" ht="29.25" customHeight="1">
      <c r="A1686" s="221" t="s">
        <v>506</v>
      </c>
      <c r="B1686" s="221" t="s">
        <v>208</v>
      </c>
      <c r="C1686" s="222" t="s">
        <v>123</v>
      </c>
      <c r="D1686" s="222" t="s">
        <v>2174</v>
      </c>
      <c r="E1686" s="199" t="s">
        <v>163</v>
      </c>
      <c r="F1686" s="200" t="s">
        <v>5179</v>
      </c>
      <c r="G1686" s="200" t="s">
        <v>5180</v>
      </c>
      <c r="H1686" s="200"/>
      <c r="I1686" s="200">
        <v>45806</v>
      </c>
      <c r="J1686" s="143">
        <f t="shared" si="26"/>
        <v>45806</v>
      </c>
      <c r="K1686" s="202">
        <v>35.200000000000003</v>
      </c>
      <c r="L1686" s="285" t="s">
        <v>407</v>
      </c>
      <c r="M1686" s="223"/>
      <c r="N1686" s="203"/>
      <c r="O1686" s="222" t="s">
        <v>326</v>
      </c>
    </row>
    <row r="1687" spans="1:15" ht="29.25" customHeight="1">
      <c r="A1687" s="221" t="s">
        <v>506</v>
      </c>
      <c r="B1687" s="221" t="s">
        <v>208</v>
      </c>
      <c r="C1687" s="222" t="s">
        <v>123</v>
      </c>
      <c r="D1687" s="222" t="s">
        <v>2174</v>
      </c>
      <c r="E1687" s="199" t="s">
        <v>166</v>
      </c>
      <c r="F1687" s="200"/>
      <c r="G1687" s="200"/>
      <c r="H1687" s="200"/>
      <c r="I1687" s="200">
        <v>45838</v>
      </c>
      <c r="J1687" s="143">
        <f t="shared" si="26"/>
        <v>45838</v>
      </c>
      <c r="K1687" s="202">
        <v>51.3</v>
      </c>
      <c r="L1687" s="285" t="s">
        <v>407</v>
      </c>
      <c r="M1687" s="223"/>
      <c r="N1687" s="203"/>
      <c r="O1687" s="222" t="s">
        <v>326</v>
      </c>
    </row>
    <row r="1688" spans="1:15" ht="29.25" customHeight="1">
      <c r="A1688" s="221" t="s">
        <v>506</v>
      </c>
      <c r="B1688" s="221" t="s">
        <v>208</v>
      </c>
      <c r="C1688" s="222" t="s">
        <v>123</v>
      </c>
      <c r="D1688" s="222" t="s">
        <v>2174</v>
      </c>
      <c r="E1688" s="199" t="s">
        <v>163</v>
      </c>
      <c r="F1688" s="200" t="s">
        <v>4557</v>
      </c>
      <c r="G1688" s="200" t="s">
        <v>4558</v>
      </c>
      <c r="H1688" s="200"/>
      <c r="I1688" s="200">
        <v>45838</v>
      </c>
      <c r="J1688" s="143">
        <f t="shared" si="26"/>
        <v>45838</v>
      </c>
      <c r="K1688" s="202">
        <v>17.100000000000001</v>
      </c>
      <c r="L1688" s="285" t="s">
        <v>407</v>
      </c>
      <c r="M1688" s="223"/>
      <c r="N1688" s="203"/>
      <c r="O1688" s="222" t="s">
        <v>326</v>
      </c>
    </row>
    <row r="1689" spans="1:15" ht="29.25" customHeight="1">
      <c r="A1689" s="221" t="s">
        <v>506</v>
      </c>
      <c r="B1689" s="221" t="s">
        <v>208</v>
      </c>
      <c r="C1689" s="222" t="s">
        <v>123</v>
      </c>
      <c r="D1689" s="222" t="s">
        <v>2174</v>
      </c>
      <c r="E1689" s="199" t="s">
        <v>163</v>
      </c>
      <c r="F1689" s="200" t="s">
        <v>5060</v>
      </c>
      <c r="G1689" s="200" t="s">
        <v>5061</v>
      </c>
      <c r="H1689" s="200"/>
      <c r="I1689" s="200">
        <v>45838</v>
      </c>
      <c r="J1689" s="143">
        <f t="shared" si="26"/>
        <v>45838</v>
      </c>
      <c r="K1689" s="202">
        <v>17.100000000000001</v>
      </c>
      <c r="L1689" s="285" t="s">
        <v>407</v>
      </c>
      <c r="M1689" s="223"/>
      <c r="N1689" s="203"/>
      <c r="O1689" s="222" t="s">
        <v>326</v>
      </c>
    </row>
    <row r="1690" spans="1:15" ht="29.25" customHeight="1">
      <c r="A1690" s="221" t="s">
        <v>506</v>
      </c>
      <c r="B1690" s="221" t="s">
        <v>208</v>
      </c>
      <c r="C1690" s="222" t="s">
        <v>123</v>
      </c>
      <c r="D1690" s="222" t="s">
        <v>2174</v>
      </c>
      <c r="E1690" s="199" t="s">
        <v>163</v>
      </c>
      <c r="F1690" s="200" t="s">
        <v>1494</v>
      </c>
      <c r="G1690" s="200" t="s">
        <v>1495</v>
      </c>
      <c r="H1690" s="200"/>
      <c r="I1690" s="200">
        <v>45838</v>
      </c>
      <c r="J1690" s="143">
        <f t="shared" si="26"/>
        <v>45838</v>
      </c>
      <c r="K1690" s="202">
        <v>85.5</v>
      </c>
      <c r="L1690" s="285" t="s">
        <v>407</v>
      </c>
      <c r="M1690" s="223"/>
      <c r="N1690" s="203"/>
      <c r="O1690" s="222" t="s">
        <v>326</v>
      </c>
    </row>
    <row r="1691" spans="1:15" ht="29.25" customHeight="1">
      <c r="A1691" s="221" t="s">
        <v>506</v>
      </c>
      <c r="B1691" s="221" t="s">
        <v>208</v>
      </c>
      <c r="C1691" s="222" t="s">
        <v>123</v>
      </c>
      <c r="D1691" s="222" t="s">
        <v>2174</v>
      </c>
      <c r="E1691" s="199" t="s">
        <v>163</v>
      </c>
      <c r="F1691" s="200" t="s">
        <v>5179</v>
      </c>
      <c r="G1691" s="200" t="s">
        <v>5180</v>
      </c>
      <c r="H1691" s="200"/>
      <c r="I1691" s="200">
        <v>45869</v>
      </c>
      <c r="J1691" s="143">
        <f t="shared" si="26"/>
        <v>45869</v>
      </c>
      <c r="K1691" s="202">
        <v>18.600000000000001</v>
      </c>
      <c r="L1691" s="285" t="s">
        <v>407</v>
      </c>
      <c r="M1691" s="223"/>
      <c r="N1691" s="203"/>
      <c r="O1691" s="222" t="s">
        <v>326</v>
      </c>
    </row>
    <row r="1692" spans="1:15" ht="29.25" customHeight="1">
      <c r="A1692" s="221" t="s">
        <v>506</v>
      </c>
      <c r="B1692" s="221" t="s">
        <v>208</v>
      </c>
      <c r="C1692" s="222" t="s">
        <v>123</v>
      </c>
      <c r="D1692" s="222" t="s">
        <v>2174</v>
      </c>
      <c r="E1692" s="199" t="s">
        <v>163</v>
      </c>
      <c r="F1692" s="200" t="s">
        <v>1494</v>
      </c>
      <c r="G1692" s="200" t="s">
        <v>1495</v>
      </c>
      <c r="H1692" s="200"/>
      <c r="I1692" s="200">
        <v>45869</v>
      </c>
      <c r="J1692" s="143">
        <f t="shared" si="26"/>
        <v>45869</v>
      </c>
      <c r="K1692" s="202">
        <v>74.400000000000006</v>
      </c>
      <c r="L1692" s="285" t="s">
        <v>407</v>
      </c>
      <c r="M1692" s="223"/>
      <c r="N1692" s="203"/>
      <c r="O1692" s="222" t="s">
        <v>326</v>
      </c>
    </row>
    <row r="1693" spans="1:15" ht="29.25" customHeight="1">
      <c r="A1693" s="221" t="s">
        <v>506</v>
      </c>
      <c r="B1693" s="221" t="s">
        <v>208</v>
      </c>
      <c r="C1693" s="222" t="s">
        <v>123</v>
      </c>
      <c r="D1693" s="222" t="s">
        <v>2174</v>
      </c>
      <c r="E1693" s="199" t="s">
        <v>166</v>
      </c>
      <c r="F1693" s="200"/>
      <c r="G1693" s="200"/>
      <c r="H1693" s="200"/>
      <c r="I1693" s="200">
        <v>45869</v>
      </c>
      <c r="J1693" s="143">
        <f t="shared" si="26"/>
        <v>45869</v>
      </c>
      <c r="K1693" s="202">
        <v>55.8</v>
      </c>
      <c r="L1693" s="285" t="s">
        <v>407</v>
      </c>
      <c r="M1693" s="223"/>
      <c r="N1693" s="203"/>
      <c r="O1693" s="222" t="s">
        <v>326</v>
      </c>
    </row>
    <row r="1694" spans="1:15" ht="29.25" customHeight="1">
      <c r="A1694" s="221" t="s">
        <v>506</v>
      </c>
      <c r="B1694" s="221" t="s">
        <v>208</v>
      </c>
      <c r="C1694" s="222" t="s">
        <v>123</v>
      </c>
      <c r="D1694" s="222" t="s">
        <v>2174</v>
      </c>
      <c r="E1694" s="199" t="s">
        <v>163</v>
      </c>
      <c r="F1694" s="200" t="s">
        <v>4557</v>
      </c>
      <c r="G1694" s="200" t="s">
        <v>4558</v>
      </c>
      <c r="H1694" s="200"/>
      <c r="I1694" s="200">
        <v>45869</v>
      </c>
      <c r="J1694" s="143">
        <f t="shared" si="26"/>
        <v>45869</v>
      </c>
      <c r="K1694" s="202">
        <v>37.200000000000003</v>
      </c>
      <c r="L1694" s="285" t="s">
        <v>407</v>
      </c>
      <c r="M1694" s="223"/>
      <c r="N1694" s="203"/>
      <c r="O1694" s="222" t="s">
        <v>326</v>
      </c>
    </row>
    <row r="1695" spans="1:15" ht="29.25" customHeight="1">
      <c r="A1695" s="221" t="s">
        <v>506</v>
      </c>
      <c r="B1695" s="221" t="s">
        <v>208</v>
      </c>
      <c r="C1695" s="222" t="s">
        <v>123</v>
      </c>
      <c r="D1695" s="222" t="s">
        <v>2174</v>
      </c>
      <c r="E1695" s="199" t="s">
        <v>163</v>
      </c>
      <c r="F1695" s="200" t="s">
        <v>4557</v>
      </c>
      <c r="G1695" s="200" t="s">
        <v>4558</v>
      </c>
      <c r="H1695" s="200"/>
      <c r="I1695" s="200">
        <v>45898</v>
      </c>
      <c r="J1695" s="143">
        <f t="shared" si="26"/>
        <v>45898</v>
      </c>
      <c r="K1695" s="202">
        <v>16</v>
      </c>
      <c r="L1695" s="285" t="s">
        <v>407</v>
      </c>
      <c r="M1695" s="223"/>
      <c r="N1695" s="203"/>
      <c r="O1695" s="222" t="s">
        <v>326</v>
      </c>
    </row>
    <row r="1696" spans="1:15" ht="29.25" customHeight="1">
      <c r="A1696" s="221" t="s">
        <v>506</v>
      </c>
      <c r="B1696" s="221" t="s">
        <v>208</v>
      </c>
      <c r="C1696" s="222" t="s">
        <v>123</v>
      </c>
      <c r="D1696" s="222" t="s">
        <v>2174</v>
      </c>
      <c r="E1696" s="199" t="s">
        <v>163</v>
      </c>
      <c r="F1696" s="200" t="s">
        <v>1494</v>
      </c>
      <c r="G1696" s="200" t="s">
        <v>1495</v>
      </c>
      <c r="H1696" s="200"/>
      <c r="I1696" s="200">
        <v>45898</v>
      </c>
      <c r="J1696" s="143">
        <f t="shared" si="26"/>
        <v>45898</v>
      </c>
      <c r="K1696" s="202">
        <v>80.2</v>
      </c>
      <c r="L1696" s="285" t="s">
        <v>407</v>
      </c>
      <c r="M1696" s="223"/>
      <c r="N1696" s="203"/>
      <c r="O1696" s="222" t="s">
        <v>326</v>
      </c>
    </row>
    <row r="1697" spans="1:15" ht="29.25" customHeight="1">
      <c r="A1697" s="221" t="s">
        <v>506</v>
      </c>
      <c r="B1697" s="221" t="s">
        <v>208</v>
      </c>
      <c r="C1697" s="222" t="s">
        <v>123</v>
      </c>
      <c r="D1697" s="222" t="s">
        <v>2174</v>
      </c>
      <c r="E1697" s="199" t="s">
        <v>163</v>
      </c>
      <c r="F1697" s="200" t="s">
        <v>3279</v>
      </c>
      <c r="G1697" s="200" t="s">
        <v>3280</v>
      </c>
      <c r="H1697" s="200"/>
      <c r="I1697" s="200">
        <v>45898</v>
      </c>
      <c r="J1697" s="143">
        <f t="shared" si="26"/>
        <v>45898</v>
      </c>
      <c r="K1697" s="202">
        <v>8</v>
      </c>
      <c r="L1697" s="285" t="s">
        <v>407</v>
      </c>
      <c r="M1697" s="223"/>
      <c r="N1697" s="203"/>
      <c r="O1697" s="222" t="s">
        <v>326</v>
      </c>
    </row>
    <row r="1698" spans="1:15" ht="29.25" customHeight="1">
      <c r="A1698" s="221" t="s">
        <v>506</v>
      </c>
      <c r="B1698" s="221" t="s">
        <v>208</v>
      </c>
      <c r="C1698" s="222" t="s">
        <v>123</v>
      </c>
      <c r="D1698" s="222" t="s">
        <v>2174</v>
      </c>
      <c r="E1698" s="199" t="s">
        <v>166</v>
      </c>
      <c r="F1698" s="200"/>
      <c r="G1698" s="200"/>
      <c r="H1698" s="200"/>
      <c r="I1698" s="200">
        <v>45898</v>
      </c>
      <c r="J1698" s="143">
        <f t="shared" si="26"/>
        <v>45898</v>
      </c>
      <c r="K1698" s="202">
        <v>56.1</v>
      </c>
      <c r="L1698" s="285" t="s">
        <v>407</v>
      </c>
      <c r="M1698" s="223"/>
      <c r="N1698" s="203"/>
      <c r="O1698" s="222" t="s">
        <v>326</v>
      </c>
    </row>
    <row r="1699" spans="1:15" ht="29.25" customHeight="1">
      <c r="A1699" s="221" t="s">
        <v>506</v>
      </c>
      <c r="B1699" s="221" t="s">
        <v>208</v>
      </c>
      <c r="C1699" s="222" t="s">
        <v>123</v>
      </c>
      <c r="D1699" s="222" t="s">
        <v>2174</v>
      </c>
      <c r="E1699" s="199" t="s">
        <v>163</v>
      </c>
      <c r="F1699" s="200" t="s">
        <v>5060</v>
      </c>
      <c r="G1699" s="200" t="s">
        <v>5061</v>
      </c>
      <c r="H1699" s="200"/>
      <c r="I1699" s="200">
        <v>45930</v>
      </c>
      <c r="J1699" s="143">
        <f t="shared" si="26"/>
        <v>45930</v>
      </c>
      <c r="K1699" s="202">
        <v>17</v>
      </c>
      <c r="L1699" s="285" t="s">
        <v>407</v>
      </c>
      <c r="M1699" s="223"/>
      <c r="N1699" s="203"/>
      <c r="O1699" s="222" t="s">
        <v>326</v>
      </c>
    </row>
    <row r="1700" spans="1:15" ht="29.25" customHeight="1">
      <c r="A1700" s="221" t="s">
        <v>506</v>
      </c>
      <c r="B1700" s="221" t="s">
        <v>208</v>
      </c>
      <c r="C1700" s="222" t="s">
        <v>123</v>
      </c>
      <c r="D1700" s="222" t="s">
        <v>2174</v>
      </c>
      <c r="E1700" s="199" t="s">
        <v>163</v>
      </c>
      <c r="F1700" s="200" t="s">
        <v>4557</v>
      </c>
      <c r="G1700" s="200" t="s">
        <v>4558</v>
      </c>
      <c r="H1700" s="200"/>
      <c r="I1700" s="200">
        <v>45930</v>
      </c>
      <c r="J1700" s="143">
        <f t="shared" si="26"/>
        <v>45930</v>
      </c>
      <c r="K1700" s="202">
        <v>17</v>
      </c>
      <c r="L1700" s="285" t="s">
        <v>407</v>
      </c>
      <c r="M1700" s="223"/>
      <c r="N1700" s="203"/>
      <c r="O1700" s="222" t="s">
        <v>326</v>
      </c>
    </row>
    <row r="1701" spans="1:15" ht="29.25" customHeight="1">
      <c r="A1701" s="221" t="s">
        <v>506</v>
      </c>
      <c r="B1701" s="221" t="s">
        <v>208</v>
      </c>
      <c r="C1701" s="222" t="s">
        <v>123</v>
      </c>
      <c r="D1701" s="222" t="s">
        <v>2174</v>
      </c>
      <c r="E1701" s="199" t="s">
        <v>166</v>
      </c>
      <c r="F1701" s="200"/>
      <c r="G1701" s="200"/>
      <c r="H1701" s="200"/>
      <c r="I1701" s="200">
        <v>45930</v>
      </c>
      <c r="J1701" s="143">
        <f t="shared" si="26"/>
        <v>45930</v>
      </c>
      <c r="K1701" s="202">
        <v>51.1</v>
      </c>
      <c r="L1701" s="285" t="s">
        <v>407</v>
      </c>
      <c r="M1701" s="223"/>
      <c r="N1701" s="203"/>
      <c r="O1701" s="222" t="s">
        <v>326</v>
      </c>
    </row>
    <row r="1702" spans="1:15" ht="29.25" customHeight="1">
      <c r="A1702" s="221" t="s">
        <v>506</v>
      </c>
      <c r="B1702" s="221" t="s">
        <v>208</v>
      </c>
      <c r="C1702" s="222" t="s">
        <v>123</v>
      </c>
      <c r="D1702" s="222" t="s">
        <v>2174</v>
      </c>
      <c r="E1702" s="199" t="s">
        <v>163</v>
      </c>
      <c r="F1702" s="200" t="s">
        <v>1494</v>
      </c>
      <c r="G1702" s="200" t="s">
        <v>1495</v>
      </c>
      <c r="H1702" s="200"/>
      <c r="I1702" s="200">
        <v>45930</v>
      </c>
      <c r="J1702" s="143">
        <f t="shared" si="26"/>
        <v>45930</v>
      </c>
      <c r="K1702" s="202">
        <v>85.2</v>
      </c>
      <c r="L1702" s="285" t="s">
        <v>407</v>
      </c>
      <c r="M1702" s="223"/>
      <c r="N1702" s="203"/>
      <c r="O1702" s="222" t="s">
        <v>326</v>
      </c>
    </row>
    <row r="1703" spans="1:15" ht="29.25" customHeight="1">
      <c r="A1703" s="221" t="s">
        <v>506</v>
      </c>
      <c r="B1703" s="221" t="s">
        <v>208</v>
      </c>
      <c r="C1703" s="222" t="s">
        <v>123</v>
      </c>
      <c r="D1703" s="222" t="s">
        <v>2174</v>
      </c>
      <c r="E1703" s="199" t="s">
        <v>166</v>
      </c>
      <c r="F1703" s="200"/>
      <c r="G1703" s="200"/>
      <c r="H1703" s="200"/>
      <c r="I1703" s="200">
        <v>45961</v>
      </c>
      <c r="J1703" s="143">
        <f t="shared" si="26"/>
        <v>45961</v>
      </c>
      <c r="K1703" s="202">
        <v>49.6</v>
      </c>
      <c r="L1703" s="285" t="s">
        <v>407</v>
      </c>
      <c r="M1703" s="223"/>
      <c r="N1703" s="203"/>
      <c r="O1703" s="222" t="s">
        <v>326</v>
      </c>
    </row>
    <row r="1704" spans="1:15" ht="29.25" customHeight="1">
      <c r="A1704" s="221" t="s">
        <v>506</v>
      </c>
      <c r="B1704" s="221" t="s">
        <v>208</v>
      </c>
      <c r="C1704" s="222" t="s">
        <v>123</v>
      </c>
      <c r="D1704" s="222" t="s">
        <v>2174</v>
      </c>
      <c r="E1704" s="199" t="s">
        <v>163</v>
      </c>
      <c r="F1704" s="200" t="s">
        <v>4557</v>
      </c>
      <c r="G1704" s="200" t="s">
        <v>4558</v>
      </c>
      <c r="H1704" s="200"/>
      <c r="I1704" s="200">
        <v>45961</v>
      </c>
      <c r="J1704" s="143">
        <f t="shared" si="26"/>
        <v>45961</v>
      </c>
      <c r="K1704" s="202">
        <v>24.8</v>
      </c>
      <c r="L1704" s="285" t="s">
        <v>407</v>
      </c>
      <c r="M1704" s="223"/>
      <c r="N1704" s="203"/>
      <c r="O1704" s="222" t="s">
        <v>326</v>
      </c>
    </row>
    <row r="1705" spans="1:15" ht="29.25" customHeight="1">
      <c r="A1705" s="221" t="s">
        <v>506</v>
      </c>
      <c r="B1705" s="221" t="s">
        <v>208</v>
      </c>
      <c r="C1705" s="222" t="s">
        <v>123</v>
      </c>
      <c r="D1705" s="222" t="s">
        <v>2174</v>
      </c>
      <c r="E1705" s="199" t="s">
        <v>163</v>
      </c>
      <c r="F1705" s="200" t="s">
        <v>10819</v>
      </c>
      <c r="G1705" s="200" t="s">
        <v>10820</v>
      </c>
      <c r="H1705" s="200"/>
      <c r="I1705" s="200">
        <v>45961</v>
      </c>
      <c r="J1705" s="143">
        <f t="shared" si="26"/>
        <v>45961</v>
      </c>
      <c r="K1705" s="202">
        <v>8.3000000000000007</v>
      </c>
      <c r="L1705" s="285" t="s">
        <v>407</v>
      </c>
      <c r="M1705" s="223"/>
      <c r="N1705" s="203"/>
      <c r="O1705" s="222" t="s">
        <v>326</v>
      </c>
    </row>
    <row r="1706" spans="1:15" ht="29.25" customHeight="1">
      <c r="A1706" s="221" t="s">
        <v>506</v>
      </c>
      <c r="B1706" s="221" t="s">
        <v>208</v>
      </c>
      <c r="C1706" s="222" t="s">
        <v>123</v>
      </c>
      <c r="D1706" s="222" t="s">
        <v>2174</v>
      </c>
      <c r="E1706" s="199" t="s">
        <v>163</v>
      </c>
      <c r="F1706" s="200" t="s">
        <v>1494</v>
      </c>
      <c r="G1706" s="200" t="s">
        <v>1495</v>
      </c>
      <c r="H1706" s="200"/>
      <c r="I1706" s="200">
        <v>45961</v>
      </c>
      <c r="J1706" s="143">
        <f t="shared" si="26"/>
        <v>45961</v>
      </c>
      <c r="K1706" s="202">
        <v>82.7</v>
      </c>
      <c r="L1706" s="285" t="s">
        <v>407</v>
      </c>
      <c r="M1706" s="223"/>
      <c r="N1706" s="203"/>
      <c r="O1706" s="222" t="s">
        <v>326</v>
      </c>
    </row>
    <row r="1707" spans="1:15" ht="29.25" customHeight="1">
      <c r="A1707" s="221" t="s">
        <v>506</v>
      </c>
      <c r="B1707" s="221" t="s">
        <v>208</v>
      </c>
      <c r="C1707" s="222" t="s">
        <v>123</v>
      </c>
      <c r="D1707" s="222" t="s">
        <v>2174</v>
      </c>
      <c r="E1707" s="199" t="s">
        <v>166</v>
      </c>
      <c r="F1707" s="200"/>
      <c r="G1707" s="200"/>
      <c r="H1707" s="200"/>
      <c r="I1707" s="200">
        <v>45989</v>
      </c>
      <c r="J1707" s="143">
        <f t="shared" si="26"/>
        <v>45989</v>
      </c>
      <c r="K1707" s="202">
        <v>31.2</v>
      </c>
      <c r="L1707" s="285" t="s">
        <v>407</v>
      </c>
      <c r="M1707" s="223"/>
      <c r="N1707" s="203"/>
      <c r="O1707" s="222" t="s">
        <v>326</v>
      </c>
    </row>
    <row r="1708" spans="1:15" ht="29.25" customHeight="1">
      <c r="A1708" s="221" t="s">
        <v>506</v>
      </c>
      <c r="B1708" s="221" t="s">
        <v>208</v>
      </c>
      <c r="C1708" s="222" t="s">
        <v>123</v>
      </c>
      <c r="D1708" s="222" t="s">
        <v>2174</v>
      </c>
      <c r="E1708" s="199" t="s">
        <v>163</v>
      </c>
      <c r="F1708" s="200" t="s">
        <v>4557</v>
      </c>
      <c r="G1708" s="200" t="s">
        <v>4558</v>
      </c>
      <c r="H1708" s="200"/>
      <c r="I1708" s="200">
        <v>45989</v>
      </c>
      <c r="J1708" s="143">
        <f t="shared" si="26"/>
        <v>45989</v>
      </c>
      <c r="K1708" s="202">
        <v>23.4</v>
      </c>
      <c r="L1708" s="285" t="s">
        <v>407</v>
      </c>
      <c r="M1708" s="223"/>
      <c r="N1708" s="203"/>
      <c r="O1708" s="222" t="s">
        <v>326</v>
      </c>
    </row>
    <row r="1709" spans="1:15" ht="29.25" customHeight="1">
      <c r="A1709" s="221" t="s">
        <v>506</v>
      </c>
      <c r="B1709" s="221" t="s">
        <v>208</v>
      </c>
      <c r="C1709" s="222" t="s">
        <v>123</v>
      </c>
      <c r="D1709" s="222" t="s">
        <v>2174</v>
      </c>
      <c r="E1709" s="199" t="s">
        <v>163</v>
      </c>
      <c r="F1709" s="200" t="s">
        <v>1494</v>
      </c>
      <c r="G1709" s="200" t="s">
        <v>1495</v>
      </c>
      <c r="H1709" s="200"/>
      <c r="I1709" s="200">
        <v>45989</v>
      </c>
      <c r="J1709" s="143">
        <f t="shared" si="26"/>
        <v>45989</v>
      </c>
      <c r="K1709" s="202">
        <v>78</v>
      </c>
      <c r="L1709" s="285" t="s">
        <v>407</v>
      </c>
      <c r="M1709" s="223"/>
      <c r="N1709" s="203"/>
      <c r="O1709" s="222" t="s">
        <v>326</v>
      </c>
    </row>
    <row r="1710" spans="1:15" ht="29.25" customHeight="1">
      <c r="A1710" s="221" t="s">
        <v>506</v>
      </c>
      <c r="B1710" s="221" t="s">
        <v>208</v>
      </c>
      <c r="C1710" s="222" t="s">
        <v>123</v>
      </c>
      <c r="D1710" s="222" t="s">
        <v>2174</v>
      </c>
      <c r="E1710" s="199" t="s">
        <v>163</v>
      </c>
      <c r="F1710" s="200" t="s">
        <v>12279</v>
      </c>
      <c r="G1710" s="200" t="s">
        <v>12280</v>
      </c>
      <c r="H1710" s="200"/>
      <c r="I1710" s="200">
        <v>45989</v>
      </c>
      <c r="J1710" s="143">
        <f t="shared" si="26"/>
        <v>45989</v>
      </c>
      <c r="K1710" s="202">
        <v>15.6</v>
      </c>
      <c r="L1710" s="285" t="s">
        <v>407</v>
      </c>
      <c r="M1710" s="223"/>
      <c r="N1710" s="203"/>
      <c r="O1710" s="222" t="s">
        <v>326</v>
      </c>
    </row>
    <row r="1711" spans="1:15" ht="29.25" customHeight="1">
      <c r="A1711" s="221" t="s">
        <v>506</v>
      </c>
      <c r="B1711" s="221" t="s">
        <v>208</v>
      </c>
      <c r="C1711" s="222" t="s">
        <v>123</v>
      </c>
      <c r="D1711" s="222" t="s">
        <v>2174</v>
      </c>
      <c r="E1711" s="199" t="s">
        <v>163</v>
      </c>
      <c r="F1711" s="200" t="s">
        <v>10819</v>
      </c>
      <c r="G1711" s="200" t="s">
        <v>10820</v>
      </c>
      <c r="H1711" s="200"/>
      <c r="I1711" s="200">
        <v>45989</v>
      </c>
      <c r="J1711" s="143">
        <f t="shared" si="26"/>
        <v>45989</v>
      </c>
      <c r="K1711" s="202">
        <v>7.8</v>
      </c>
      <c r="L1711" s="285" t="s">
        <v>407</v>
      </c>
      <c r="M1711" s="223"/>
      <c r="N1711" s="203"/>
      <c r="O1711" s="222" t="s">
        <v>326</v>
      </c>
    </row>
    <row r="1712" spans="1:15" ht="29.25" customHeight="1">
      <c r="A1712" s="221" t="s">
        <v>506</v>
      </c>
      <c r="B1712" s="221" t="s">
        <v>208</v>
      </c>
      <c r="C1712" s="222" t="s">
        <v>123</v>
      </c>
      <c r="D1712" s="222" t="s">
        <v>2174</v>
      </c>
      <c r="E1712" s="199" t="s">
        <v>163</v>
      </c>
      <c r="F1712" s="200" t="s">
        <v>5060</v>
      </c>
      <c r="G1712" s="200" t="s">
        <v>5061</v>
      </c>
      <c r="H1712" s="200"/>
      <c r="I1712" s="200">
        <v>46022</v>
      </c>
      <c r="J1712" s="143">
        <f t="shared" si="26"/>
        <v>46022</v>
      </c>
      <c r="K1712" s="202">
        <v>7.6</v>
      </c>
      <c r="L1712" s="285" t="s">
        <v>407</v>
      </c>
      <c r="M1712" s="223"/>
      <c r="N1712" s="203"/>
      <c r="O1712" s="222" t="s">
        <v>326</v>
      </c>
    </row>
    <row r="1713" spans="1:15" ht="29.25" customHeight="1">
      <c r="A1713" s="221" t="s">
        <v>506</v>
      </c>
      <c r="B1713" s="221" t="s">
        <v>208</v>
      </c>
      <c r="C1713" s="222" t="s">
        <v>123</v>
      </c>
      <c r="D1713" s="222" t="s">
        <v>2174</v>
      </c>
      <c r="E1713" s="199" t="s">
        <v>166</v>
      </c>
      <c r="F1713" s="200"/>
      <c r="G1713" s="200"/>
      <c r="H1713" s="200"/>
      <c r="I1713" s="200">
        <v>46022</v>
      </c>
      <c r="J1713" s="143">
        <f t="shared" si="26"/>
        <v>46022</v>
      </c>
      <c r="K1713" s="202">
        <v>45.3</v>
      </c>
      <c r="L1713" s="285" t="s">
        <v>407</v>
      </c>
      <c r="M1713" s="223"/>
      <c r="N1713" s="203"/>
      <c r="O1713" s="222" t="s">
        <v>326</v>
      </c>
    </row>
    <row r="1714" spans="1:15" ht="29.25" customHeight="1">
      <c r="A1714" s="221" t="s">
        <v>506</v>
      </c>
      <c r="B1714" s="221" t="s">
        <v>208</v>
      </c>
      <c r="C1714" s="222" t="s">
        <v>123</v>
      </c>
      <c r="D1714" s="222" t="s">
        <v>2174</v>
      </c>
      <c r="E1714" s="199" t="s">
        <v>163</v>
      </c>
      <c r="F1714" s="200" t="s">
        <v>4557</v>
      </c>
      <c r="G1714" s="200" t="s">
        <v>4558</v>
      </c>
      <c r="H1714" s="200"/>
      <c r="I1714" s="200">
        <v>46022</v>
      </c>
      <c r="J1714" s="143">
        <f t="shared" si="26"/>
        <v>46022</v>
      </c>
      <c r="K1714" s="202">
        <v>15.1</v>
      </c>
      <c r="L1714" s="285" t="s">
        <v>407</v>
      </c>
      <c r="M1714" s="223"/>
      <c r="N1714" s="203"/>
      <c r="O1714" s="222" t="s">
        <v>326</v>
      </c>
    </row>
    <row r="1715" spans="1:15" ht="29.25" customHeight="1">
      <c r="A1715" s="221" t="s">
        <v>506</v>
      </c>
      <c r="B1715" s="221" t="s">
        <v>208</v>
      </c>
      <c r="C1715" s="222" t="s">
        <v>123</v>
      </c>
      <c r="D1715" s="222" t="s">
        <v>2174</v>
      </c>
      <c r="E1715" s="199" t="s">
        <v>163</v>
      </c>
      <c r="F1715" s="200" t="s">
        <v>1494</v>
      </c>
      <c r="G1715" s="200" t="s">
        <v>1495</v>
      </c>
      <c r="H1715" s="200"/>
      <c r="I1715" s="200">
        <v>46022</v>
      </c>
      <c r="J1715" s="143">
        <f t="shared" si="26"/>
        <v>46022</v>
      </c>
      <c r="K1715" s="202">
        <v>60.4</v>
      </c>
      <c r="L1715" s="285" t="s">
        <v>407</v>
      </c>
      <c r="M1715" s="223"/>
      <c r="N1715" s="203"/>
      <c r="O1715" s="222" t="s">
        <v>326</v>
      </c>
    </row>
    <row r="1716" spans="1:15" ht="29.25" customHeight="1">
      <c r="A1716" s="221" t="s">
        <v>506</v>
      </c>
      <c r="B1716" s="221" t="s">
        <v>208</v>
      </c>
      <c r="C1716" s="222" t="s">
        <v>123</v>
      </c>
      <c r="D1716" s="222" t="s">
        <v>2174</v>
      </c>
      <c r="E1716" s="199" t="s">
        <v>163</v>
      </c>
      <c r="F1716" s="200" t="s">
        <v>12279</v>
      </c>
      <c r="G1716" s="200" t="s">
        <v>12280</v>
      </c>
      <c r="H1716" s="200"/>
      <c r="I1716" s="200">
        <v>46022</v>
      </c>
      <c r="J1716" s="143">
        <f t="shared" si="26"/>
        <v>46022</v>
      </c>
      <c r="K1716" s="202">
        <v>7.6</v>
      </c>
      <c r="L1716" s="285" t="s">
        <v>407</v>
      </c>
      <c r="M1716" s="223"/>
      <c r="N1716" s="203"/>
      <c r="O1716" s="222" t="s">
        <v>326</v>
      </c>
    </row>
    <row r="1717" spans="1:15" ht="29.25" customHeight="1">
      <c r="A1717" s="221" t="s">
        <v>506</v>
      </c>
      <c r="B1717" s="221" t="s">
        <v>208</v>
      </c>
      <c r="C1717" s="222" t="s">
        <v>123</v>
      </c>
      <c r="D1717" s="222" t="s">
        <v>2174</v>
      </c>
      <c r="E1717" s="199" t="s">
        <v>163</v>
      </c>
      <c r="F1717" s="200" t="s">
        <v>9823</v>
      </c>
      <c r="G1717" s="200" t="s">
        <v>9824</v>
      </c>
      <c r="H1717" s="200"/>
      <c r="I1717" s="200">
        <v>46022</v>
      </c>
      <c r="J1717" s="143">
        <f t="shared" si="26"/>
        <v>46022</v>
      </c>
      <c r="K1717" s="202">
        <v>7.6</v>
      </c>
      <c r="L1717" s="285" t="s">
        <v>407</v>
      </c>
      <c r="M1717" s="223"/>
      <c r="N1717" s="203"/>
      <c r="O1717" s="222" t="s">
        <v>326</v>
      </c>
    </row>
    <row r="1718" spans="1:15" ht="29.25" customHeight="1">
      <c r="A1718" s="221" t="s">
        <v>506</v>
      </c>
      <c r="B1718" s="221" t="s">
        <v>208</v>
      </c>
      <c r="C1718" s="222" t="s">
        <v>123</v>
      </c>
      <c r="D1718" s="222" t="s">
        <v>2174</v>
      </c>
      <c r="E1718" s="199" t="s">
        <v>163</v>
      </c>
      <c r="F1718" s="200" t="s">
        <v>10819</v>
      </c>
      <c r="G1718" s="200" t="s">
        <v>10820</v>
      </c>
      <c r="H1718" s="200"/>
      <c r="I1718" s="200">
        <v>46022</v>
      </c>
      <c r="J1718" s="143">
        <f t="shared" si="26"/>
        <v>46022</v>
      </c>
      <c r="K1718" s="202">
        <v>7.6</v>
      </c>
      <c r="L1718" s="285" t="s">
        <v>407</v>
      </c>
      <c r="M1718" s="223"/>
      <c r="N1718" s="203"/>
      <c r="O1718" s="222" t="s">
        <v>326</v>
      </c>
    </row>
    <row r="1719" spans="1:15" ht="29.25" customHeight="1">
      <c r="A1719" s="221" t="s">
        <v>506</v>
      </c>
      <c r="B1719" s="221" t="s">
        <v>777</v>
      </c>
      <c r="C1719" s="222" t="s">
        <v>112</v>
      </c>
      <c r="D1719" s="222" t="s">
        <v>191</v>
      </c>
      <c r="E1719" s="199" t="s">
        <v>163</v>
      </c>
      <c r="F1719" s="200" t="s">
        <v>518</v>
      </c>
      <c r="G1719" s="200" t="s">
        <v>519</v>
      </c>
      <c r="H1719" s="200"/>
      <c r="I1719" s="200">
        <v>45470</v>
      </c>
      <c r="J1719" s="143">
        <f t="shared" si="26"/>
        <v>45470</v>
      </c>
      <c r="K1719" s="202">
        <v>8</v>
      </c>
      <c r="L1719" s="284" t="s">
        <v>1016</v>
      </c>
      <c r="M1719" s="223"/>
      <c r="N1719" s="203"/>
      <c r="O1719" s="222" t="s">
        <v>326</v>
      </c>
    </row>
    <row r="1720" spans="1:15" ht="29.25" customHeight="1">
      <c r="A1720" s="221" t="s">
        <v>506</v>
      </c>
      <c r="B1720" s="221" t="s">
        <v>777</v>
      </c>
      <c r="C1720" s="222" t="s">
        <v>112</v>
      </c>
      <c r="D1720" s="222" t="s">
        <v>191</v>
      </c>
      <c r="E1720" s="199" t="s">
        <v>163</v>
      </c>
      <c r="F1720" s="200" t="s">
        <v>518</v>
      </c>
      <c r="G1720" s="200" t="s">
        <v>519</v>
      </c>
      <c r="H1720" s="200"/>
      <c r="I1720" s="200">
        <v>45471</v>
      </c>
      <c r="J1720" s="143">
        <f t="shared" si="26"/>
        <v>45471</v>
      </c>
      <c r="K1720" s="202">
        <v>8</v>
      </c>
      <c r="L1720" s="284" t="s">
        <v>1016</v>
      </c>
      <c r="M1720" s="223"/>
      <c r="N1720" s="203"/>
      <c r="O1720" s="222" t="s">
        <v>326</v>
      </c>
    </row>
    <row r="1721" spans="1:15" ht="29.25" customHeight="1">
      <c r="A1721" s="221" t="s">
        <v>506</v>
      </c>
      <c r="B1721" s="221" t="s">
        <v>777</v>
      </c>
      <c r="C1721" s="222" t="s">
        <v>112</v>
      </c>
      <c r="D1721" s="222" t="s">
        <v>191</v>
      </c>
      <c r="E1721" s="199" t="s">
        <v>163</v>
      </c>
      <c r="F1721" s="200" t="s">
        <v>518</v>
      </c>
      <c r="G1721" s="200" t="s">
        <v>519</v>
      </c>
      <c r="H1721" s="200"/>
      <c r="I1721" s="200">
        <v>45474</v>
      </c>
      <c r="J1721" s="143">
        <f t="shared" si="26"/>
        <v>45474</v>
      </c>
      <c r="K1721" s="202">
        <v>2</v>
      </c>
      <c r="L1721" s="285" t="s">
        <v>210</v>
      </c>
      <c r="M1721" s="223"/>
      <c r="N1721" s="203"/>
      <c r="O1721" s="222" t="s">
        <v>326</v>
      </c>
    </row>
    <row r="1722" spans="1:15" ht="29.25" customHeight="1">
      <c r="A1722" s="221" t="s">
        <v>506</v>
      </c>
      <c r="B1722" s="221" t="s">
        <v>777</v>
      </c>
      <c r="C1722" s="222" t="s">
        <v>112</v>
      </c>
      <c r="D1722" s="222" t="s">
        <v>191</v>
      </c>
      <c r="E1722" s="199" t="s">
        <v>163</v>
      </c>
      <c r="F1722" s="200" t="s">
        <v>518</v>
      </c>
      <c r="G1722" s="200" t="s">
        <v>519</v>
      </c>
      <c r="H1722" s="200"/>
      <c r="I1722" s="200">
        <v>45474</v>
      </c>
      <c r="J1722" s="143">
        <f t="shared" si="26"/>
        <v>45474</v>
      </c>
      <c r="K1722" s="202">
        <v>3</v>
      </c>
      <c r="L1722" s="284" t="s">
        <v>1016</v>
      </c>
      <c r="M1722" s="223"/>
      <c r="N1722" s="203"/>
      <c r="O1722" s="222" t="s">
        <v>326</v>
      </c>
    </row>
    <row r="1723" spans="1:15" ht="29.25" customHeight="1">
      <c r="A1723" s="221" t="s">
        <v>506</v>
      </c>
      <c r="B1723" s="221" t="s">
        <v>777</v>
      </c>
      <c r="C1723" s="222" t="s">
        <v>112</v>
      </c>
      <c r="D1723" s="222" t="s">
        <v>191</v>
      </c>
      <c r="E1723" s="199" t="s">
        <v>163</v>
      </c>
      <c r="F1723" s="200" t="s">
        <v>518</v>
      </c>
      <c r="G1723" s="200" t="s">
        <v>519</v>
      </c>
      <c r="H1723" s="200"/>
      <c r="I1723" s="200">
        <v>45474</v>
      </c>
      <c r="J1723" s="143">
        <f t="shared" si="26"/>
        <v>45474</v>
      </c>
      <c r="K1723" s="202">
        <v>3</v>
      </c>
      <c r="L1723" s="284" t="s">
        <v>1015</v>
      </c>
      <c r="M1723" s="223"/>
      <c r="N1723" s="203"/>
      <c r="O1723" s="222" t="s">
        <v>326</v>
      </c>
    </row>
    <row r="1724" spans="1:15" ht="29.25" customHeight="1">
      <c r="A1724" s="221" t="s">
        <v>506</v>
      </c>
      <c r="B1724" s="221" t="s">
        <v>777</v>
      </c>
      <c r="C1724" s="222" t="s">
        <v>112</v>
      </c>
      <c r="D1724" s="222" t="s">
        <v>191</v>
      </c>
      <c r="E1724" s="199" t="s">
        <v>163</v>
      </c>
      <c r="F1724" s="200" t="s">
        <v>518</v>
      </c>
      <c r="G1724" s="200" t="s">
        <v>519</v>
      </c>
      <c r="H1724" s="200"/>
      <c r="I1724" s="200">
        <v>45475</v>
      </c>
      <c r="J1724" s="143">
        <f t="shared" si="26"/>
        <v>45475</v>
      </c>
      <c r="K1724" s="202">
        <v>8</v>
      </c>
      <c r="L1724" s="284" t="s">
        <v>1017</v>
      </c>
      <c r="M1724" s="223"/>
      <c r="N1724" s="203"/>
      <c r="O1724" s="222" t="s">
        <v>326</v>
      </c>
    </row>
    <row r="1725" spans="1:15" ht="29.25" customHeight="1">
      <c r="A1725" s="221" t="s">
        <v>506</v>
      </c>
      <c r="B1725" s="221" t="s">
        <v>777</v>
      </c>
      <c r="C1725" s="222" t="s">
        <v>112</v>
      </c>
      <c r="D1725" s="222" t="s">
        <v>191</v>
      </c>
      <c r="E1725" s="199" t="s">
        <v>163</v>
      </c>
      <c r="F1725" s="200" t="s">
        <v>518</v>
      </c>
      <c r="G1725" s="200" t="s">
        <v>519</v>
      </c>
      <c r="H1725" s="200"/>
      <c r="I1725" s="200">
        <v>45476</v>
      </c>
      <c r="J1725" s="143">
        <f t="shared" si="26"/>
        <v>45476</v>
      </c>
      <c r="K1725" s="202">
        <v>8</v>
      </c>
      <c r="L1725" s="284" t="s">
        <v>1017</v>
      </c>
      <c r="M1725" s="223"/>
      <c r="N1725" s="203"/>
      <c r="O1725" s="222" t="s">
        <v>326</v>
      </c>
    </row>
    <row r="1726" spans="1:15" ht="29.25" customHeight="1">
      <c r="A1726" s="221" t="s">
        <v>506</v>
      </c>
      <c r="B1726" s="221" t="s">
        <v>777</v>
      </c>
      <c r="C1726" s="222" t="s">
        <v>112</v>
      </c>
      <c r="D1726" s="222" t="s">
        <v>191</v>
      </c>
      <c r="E1726" s="199" t="s">
        <v>163</v>
      </c>
      <c r="F1726" s="200" t="s">
        <v>518</v>
      </c>
      <c r="G1726" s="200" t="s">
        <v>519</v>
      </c>
      <c r="H1726" s="200"/>
      <c r="I1726" s="200">
        <v>45477</v>
      </c>
      <c r="J1726" s="143">
        <f t="shared" si="26"/>
        <v>45477</v>
      </c>
      <c r="K1726" s="202">
        <v>8</v>
      </c>
      <c r="L1726" s="284" t="s">
        <v>1018</v>
      </c>
      <c r="M1726" s="223"/>
      <c r="N1726" s="203"/>
      <c r="O1726" s="222" t="s">
        <v>326</v>
      </c>
    </row>
    <row r="1727" spans="1:15" ht="29.25" customHeight="1">
      <c r="A1727" s="221" t="s">
        <v>506</v>
      </c>
      <c r="B1727" s="221" t="s">
        <v>777</v>
      </c>
      <c r="C1727" s="222" t="s">
        <v>112</v>
      </c>
      <c r="D1727" s="222" t="s">
        <v>191</v>
      </c>
      <c r="E1727" s="199" t="s">
        <v>163</v>
      </c>
      <c r="F1727" s="200" t="s">
        <v>518</v>
      </c>
      <c r="G1727" s="200" t="s">
        <v>519</v>
      </c>
      <c r="H1727" s="200"/>
      <c r="I1727" s="200">
        <v>45478</v>
      </c>
      <c r="J1727" s="143">
        <f t="shared" si="26"/>
        <v>45478</v>
      </c>
      <c r="K1727" s="202">
        <v>8</v>
      </c>
      <c r="L1727" s="284" t="s">
        <v>1019</v>
      </c>
      <c r="M1727" s="223"/>
      <c r="N1727" s="203"/>
      <c r="O1727" s="222" t="s">
        <v>326</v>
      </c>
    </row>
    <row r="1728" spans="1:15" ht="29.25" customHeight="1">
      <c r="A1728" s="221" t="s">
        <v>506</v>
      </c>
      <c r="B1728" s="221" t="s">
        <v>777</v>
      </c>
      <c r="C1728" s="222" t="s">
        <v>112</v>
      </c>
      <c r="D1728" s="222" t="s">
        <v>191</v>
      </c>
      <c r="E1728" s="199" t="s">
        <v>163</v>
      </c>
      <c r="F1728" s="200" t="s">
        <v>518</v>
      </c>
      <c r="G1728" s="200" t="s">
        <v>519</v>
      </c>
      <c r="H1728" s="200"/>
      <c r="I1728" s="200">
        <v>45481</v>
      </c>
      <c r="J1728" s="143">
        <f t="shared" si="26"/>
        <v>45481</v>
      </c>
      <c r="K1728" s="202">
        <v>2</v>
      </c>
      <c r="L1728" s="285" t="s">
        <v>210</v>
      </c>
      <c r="M1728" s="223"/>
      <c r="N1728" s="203"/>
      <c r="O1728" s="222" t="s">
        <v>326</v>
      </c>
    </row>
    <row r="1729" spans="1:15" ht="29.25" customHeight="1">
      <c r="A1729" s="221" t="s">
        <v>506</v>
      </c>
      <c r="B1729" s="221" t="s">
        <v>777</v>
      </c>
      <c r="C1729" s="222" t="s">
        <v>112</v>
      </c>
      <c r="D1729" s="222" t="s">
        <v>191</v>
      </c>
      <c r="E1729" s="199" t="s">
        <v>163</v>
      </c>
      <c r="F1729" s="200" t="s">
        <v>518</v>
      </c>
      <c r="G1729" s="200" t="s">
        <v>519</v>
      </c>
      <c r="H1729" s="200"/>
      <c r="I1729" s="200">
        <v>45481</v>
      </c>
      <c r="J1729" s="143">
        <f t="shared" si="26"/>
        <v>45481</v>
      </c>
      <c r="K1729" s="202">
        <v>3</v>
      </c>
      <c r="L1729" s="284" t="s">
        <v>1020</v>
      </c>
      <c r="M1729" s="223"/>
      <c r="N1729" s="203"/>
      <c r="O1729" s="222" t="s">
        <v>326</v>
      </c>
    </row>
    <row r="1730" spans="1:15" ht="29.25" customHeight="1">
      <c r="A1730" s="221" t="s">
        <v>506</v>
      </c>
      <c r="B1730" s="221" t="s">
        <v>777</v>
      </c>
      <c r="C1730" s="222" t="s">
        <v>112</v>
      </c>
      <c r="D1730" s="222" t="s">
        <v>191</v>
      </c>
      <c r="E1730" s="199" t="s">
        <v>163</v>
      </c>
      <c r="F1730" s="200" t="s">
        <v>518</v>
      </c>
      <c r="G1730" s="200" t="s">
        <v>519</v>
      </c>
      <c r="H1730" s="200"/>
      <c r="I1730" s="200">
        <v>45481</v>
      </c>
      <c r="J1730" s="143">
        <f t="shared" si="26"/>
        <v>45481</v>
      </c>
      <c r="K1730" s="202">
        <v>3</v>
      </c>
      <c r="L1730" s="284" t="s">
        <v>1019</v>
      </c>
      <c r="M1730" s="223"/>
      <c r="N1730" s="203"/>
      <c r="O1730" s="222" t="s">
        <v>326</v>
      </c>
    </row>
    <row r="1731" spans="1:15" ht="29.25" customHeight="1">
      <c r="A1731" s="221" t="s">
        <v>506</v>
      </c>
      <c r="B1731" s="221" t="s">
        <v>777</v>
      </c>
      <c r="C1731" s="222" t="s">
        <v>112</v>
      </c>
      <c r="D1731" s="222" t="s">
        <v>191</v>
      </c>
      <c r="E1731" s="199" t="s">
        <v>163</v>
      </c>
      <c r="F1731" s="200" t="s">
        <v>518</v>
      </c>
      <c r="G1731" s="200" t="s">
        <v>519</v>
      </c>
      <c r="H1731" s="200"/>
      <c r="I1731" s="200">
        <v>45482</v>
      </c>
      <c r="J1731" s="143">
        <f t="shared" ref="J1731:J1794" si="27">I1731</f>
        <v>45482</v>
      </c>
      <c r="K1731" s="202">
        <v>8</v>
      </c>
      <c r="L1731" s="284" t="s">
        <v>1021</v>
      </c>
      <c r="M1731" s="223"/>
      <c r="N1731" s="203"/>
      <c r="O1731" s="222" t="s">
        <v>326</v>
      </c>
    </row>
    <row r="1732" spans="1:15" ht="29.25" customHeight="1">
      <c r="A1732" s="221" t="s">
        <v>506</v>
      </c>
      <c r="B1732" s="221" t="s">
        <v>777</v>
      </c>
      <c r="C1732" s="222" t="s">
        <v>112</v>
      </c>
      <c r="D1732" s="222" t="s">
        <v>191</v>
      </c>
      <c r="E1732" s="199" t="s">
        <v>163</v>
      </c>
      <c r="F1732" s="200" t="s">
        <v>518</v>
      </c>
      <c r="G1732" s="200" t="s">
        <v>519</v>
      </c>
      <c r="H1732" s="200"/>
      <c r="I1732" s="200">
        <v>45483</v>
      </c>
      <c r="J1732" s="143">
        <f t="shared" si="27"/>
        <v>45483</v>
      </c>
      <c r="K1732" s="202">
        <v>8</v>
      </c>
      <c r="L1732" s="284" t="s">
        <v>1022</v>
      </c>
      <c r="M1732" s="223"/>
      <c r="N1732" s="203"/>
      <c r="O1732" s="222" t="s">
        <v>326</v>
      </c>
    </row>
    <row r="1733" spans="1:15" ht="29.25" customHeight="1">
      <c r="A1733" s="221" t="s">
        <v>506</v>
      </c>
      <c r="B1733" s="221" t="s">
        <v>777</v>
      </c>
      <c r="C1733" s="222" t="s">
        <v>112</v>
      </c>
      <c r="D1733" s="222" t="s">
        <v>191</v>
      </c>
      <c r="E1733" s="199" t="s">
        <v>163</v>
      </c>
      <c r="F1733" s="200" t="s">
        <v>518</v>
      </c>
      <c r="G1733" s="200" t="s">
        <v>519</v>
      </c>
      <c r="H1733" s="200"/>
      <c r="I1733" s="200">
        <v>45484</v>
      </c>
      <c r="J1733" s="143">
        <f t="shared" si="27"/>
        <v>45484</v>
      </c>
      <c r="K1733" s="202">
        <v>8</v>
      </c>
      <c r="L1733" s="284" t="s">
        <v>1023</v>
      </c>
      <c r="M1733" s="223"/>
      <c r="N1733" s="203"/>
      <c r="O1733" s="222" t="s">
        <v>326</v>
      </c>
    </row>
    <row r="1734" spans="1:15" ht="29.25" customHeight="1">
      <c r="A1734" s="221" t="s">
        <v>506</v>
      </c>
      <c r="B1734" s="221" t="s">
        <v>777</v>
      </c>
      <c r="C1734" s="222" t="s">
        <v>112</v>
      </c>
      <c r="D1734" s="222" t="s">
        <v>191</v>
      </c>
      <c r="E1734" s="199" t="s">
        <v>163</v>
      </c>
      <c r="F1734" s="200" t="s">
        <v>518</v>
      </c>
      <c r="G1734" s="200" t="s">
        <v>519</v>
      </c>
      <c r="H1734" s="200"/>
      <c r="I1734" s="200">
        <v>45485</v>
      </c>
      <c r="J1734" s="143">
        <f t="shared" si="27"/>
        <v>45485</v>
      </c>
      <c r="K1734" s="202">
        <v>8</v>
      </c>
      <c r="L1734" s="284" t="s">
        <v>1024</v>
      </c>
      <c r="M1734" s="223"/>
      <c r="N1734" s="203"/>
      <c r="O1734" s="222" t="s">
        <v>326</v>
      </c>
    </row>
    <row r="1735" spans="1:15" ht="29.25" customHeight="1">
      <c r="A1735" s="221" t="s">
        <v>506</v>
      </c>
      <c r="B1735" s="221" t="s">
        <v>777</v>
      </c>
      <c r="C1735" s="222" t="s">
        <v>112</v>
      </c>
      <c r="D1735" s="222" t="s">
        <v>191</v>
      </c>
      <c r="E1735" s="199" t="s">
        <v>163</v>
      </c>
      <c r="F1735" s="200" t="s">
        <v>518</v>
      </c>
      <c r="G1735" s="200" t="s">
        <v>519</v>
      </c>
      <c r="H1735" s="200"/>
      <c r="I1735" s="200">
        <v>45488</v>
      </c>
      <c r="J1735" s="143">
        <f t="shared" si="27"/>
        <v>45488</v>
      </c>
      <c r="K1735" s="202">
        <v>8</v>
      </c>
      <c r="L1735" s="285" t="s">
        <v>1025</v>
      </c>
      <c r="M1735" s="223"/>
      <c r="N1735" s="203"/>
      <c r="O1735" s="222" t="s">
        <v>326</v>
      </c>
    </row>
    <row r="1736" spans="1:15" ht="29.25" customHeight="1">
      <c r="A1736" s="221" t="s">
        <v>506</v>
      </c>
      <c r="B1736" s="221" t="s">
        <v>777</v>
      </c>
      <c r="C1736" s="222" t="s">
        <v>112</v>
      </c>
      <c r="D1736" s="222" t="s">
        <v>191</v>
      </c>
      <c r="E1736" s="199" t="s">
        <v>163</v>
      </c>
      <c r="F1736" s="200" t="s">
        <v>518</v>
      </c>
      <c r="G1736" s="200" t="s">
        <v>519</v>
      </c>
      <c r="H1736" s="200"/>
      <c r="I1736" s="200">
        <v>45489</v>
      </c>
      <c r="J1736" s="143">
        <f t="shared" si="27"/>
        <v>45489</v>
      </c>
      <c r="K1736" s="202">
        <v>8</v>
      </c>
      <c r="L1736" s="285" t="s">
        <v>1025</v>
      </c>
      <c r="M1736" s="223"/>
      <c r="N1736" s="203"/>
      <c r="O1736" s="222" t="s">
        <v>326</v>
      </c>
    </row>
    <row r="1737" spans="1:15" ht="29.25" customHeight="1">
      <c r="A1737" s="221" t="s">
        <v>506</v>
      </c>
      <c r="B1737" s="221" t="s">
        <v>777</v>
      </c>
      <c r="C1737" s="222" t="s">
        <v>112</v>
      </c>
      <c r="D1737" s="222" t="s">
        <v>191</v>
      </c>
      <c r="E1737" s="199" t="s">
        <v>177</v>
      </c>
      <c r="F1737" s="200"/>
      <c r="G1737" s="200"/>
      <c r="H1737" s="200"/>
      <c r="I1737" s="200">
        <v>45490</v>
      </c>
      <c r="J1737" s="143">
        <f t="shared" si="27"/>
        <v>45490</v>
      </c>
      <c r="K1737" s="202">
        <v>3</v>
      </c>
      <c r="L1737" s="284" t="s">
        <v>1026</v>
      </c>
      <c r="M1737" s="223"/>
      <c r="N1737" s="203"/>
      <c r="O1737" s="222" t="s">
        <v>326</v>
      </c>
    </row>
    <row r="1738" spans="1:15" ht="29.25" customHeight="1">
      <c r="A1738" s="221" t="s">
        <v>506</v>
      </c>
      <c r="B1738" s="221" t="s">
        <v>777</v>
      </c>
      <c r="C1738" s="222" t="s">
        <v>112</v>
      </c>
      <c r="D1738" s="222" t="s">
        <v>191</v>
      </c>
      <c r="E1738" s="199" t="s">
        <v>163</v>
      </c>
      <c r="F1738" s="200" t="s">
        <v>518</v>
      </c>
      <c r="G1738" s="200" t="s">
        <v>519</v>
      </c>
      <c r="H1738" s="200"/>
      <c r="I1738" s="200">
        <v>45490</v>
      </c>
      <c r="J1738" s="143">
        <f t="shared" si="27"/>
        <v>45490</v>
      </c>
      <c r="K1738" s="202">
        <v>5</v>
      </c>
      <c r="L1738" s="284" t="s">
        <v>1027</v>
      </c>
      <c r="M1738" s="223"/>
      <c r="N1738" s="203"/>
      <c r="O1738" s="222" t="s">
        <v>326</v>
      </c>
    </row>
    <row r="1739" spans="1:15" ht="29.25" customHeight="1">
      <c r="A1739" s="221" t="s">
        <v>506</v>
      </c>
      <c r="B1739" s="221" t="s">
        <v>777</v>
      </c>
      <c r="C1739" s="222" t="s">
        <v>112</v>
      </c>
      <c r="D1739" s="222" t="s">
        <v>191</v>
      </c>
      <c r="E1739" s="199" t="s">
        <v>163</v>
      </c>
      <c r="F1739" s="200" t="s">
        <v>518</v>
      </c>
      <c r="G1739" s="200" t="s">
        <v>519</v>
      </c>
      <c r="H1739" s="200"/>
      <c r="I1739" s="200">
        <v>45491</v>
      </c>
      <c r="J1739" s="143">
        <f t="shared" si="27"/>
        <v>45491</v>
      </c>
      <c r="K1739" s="202">
        <v>8</v>
      </c>
      <c r="L1739" s="284" t="s">
        <v>1502</v>
      </c>
      <c r="M1739" s="223"/>
      <c r="N1739" s="203"/>
      <c r="O1739" s="222" t="s">
        <v>326</v>
      </c>
    </row>
    <row r="1740" spans="1:15" ht="29.25" customHeight="1">
      <c r="A1740" s="221" t="s">
        <v>506</v>
      </c>
      <c r="B1740" s="221" t="s">
        <v>777</v>
      </c>
      <c r="C1740" s="222" t="s">
        <v>112</v>
      </c>
      <c r="D1740" s="222" t="s">
        <v>191</v>
      </c>
      <c r="E1740" s="199" t="s">
        <v>163</v>
      </c>
      <c r="F1740" s="200" t="s">
        <v>518</v>
      </c>
      <c r="G1740" s="200" t="s">
        <v>519</v>
      </c>
      <c r="H1740" s="200"/>
      <c r="I1740" s="200">
        <v>45492</v>
      </c>
      <c r="J1740" s="143">
        <f t="shared" si="27"/>
        <v>45492</v>
      </c>
      <c r="K1740" s="202">
        <v>8</v>
      </c>
      <c r="L1740" s="284" t="s">
        <v>1503</v>
      </c>
      <c r="M1740" s="223"/>
      <c r="N1740" s="203"/>
      <c r="O1740" s="222" t="s">
        <v>326</v>
      </c>
    </row>
    <row r="1741" spans="1:15" ht="29.25" customHeight="1">
      <c r="A1741" s="221" t="s">
        <v>506</v>
      </c>
      <c r="B1741" s="221" t="s">
        <v>777</v>
      </c>
      <c r="C1741" s="222" t="s">
        <v>112</v>
      </c>
      <c r="D1741" s="222" t="s">
        <v>191</v>
      </c>
      <c r="E1741" s="199" t="s">
        <v>163</v>
      </c>
      <c r="F1741" s="200" t="s">
        <v>518</v>
      </c>
      <c r="G1741" s="200" t="s">
        <v>519</v>
      </c>
      <c r="H1741" s="200"/>
      <c r="I1741" s="200">
        <v>45495</v>
      </c>
      <c r="J1741" s="143">
        <f t="shared" si="27"/>
        <v>45495</v>
      </c>
      <c r="K1741" s="202">
        <v>8</v>
      </c>
      <c r="L1741" s="284" t="s">
        <v>1504</v>
      </c>
      <c r="M1741" s="223"/>
      <c r="N1741" s="203"/>
      <c r="O1741" s="222" t="s">
        <v>326</v>
      </c>
    </row>
    <row r="1742" spans="1:15" ht="29.25" customHeight="1">
      <c r="A1742" s="221" t="s">
        <v>506</v>
      </c>
      <c r="B1742" s="221" t="s">
        <v>777</v>
      </c>
      <c r="C1742" s="222" t="s">
        <v>112</v>
      </c>
      <c r="D1742" s="222" t="s">
        <v>191</v>
      </c>
      <c r="E1742" s="199" t="s">
        <v>165</v>
      </c>
      <c r="F1742" s="200"/>
      <c r="G1742" s="200"/>
      <c r="H1742" s="200"/>
      <c r="I1742" s="200">
        <v>45496</v>
      </c>
      <c r="J1742" s="143">
        <f t="shared" si="27"/>
        <v>45496</v>
      </c>
      <c r="K1742" s="202">
        <v>8</v>
      </c>
      <c r="L1742" s="285" t="s">
        <v>170</v>
      </c>
      <c r="M1742" s="223"/>
      <c r="N1742" s="203"/>
      <c r="O1742" s="222" t="s">
        <v>326</v>
      </c>
    </row>
    <row r="1743" spans="1:15" ht="29.25" customHeight="1">
      <c r="A1743" s="221" t="s">
        <v>506</v>
      </c>
      <c r="B1743" s="221" t="s">
        <v>777</v>
      </c>
      <c r="C1743" s="222" t="s">
        <v>112</v>
      </c>
      <c r="D1743" s="222" t="s">
        <v>191</v>
      </c>
      <c r="E1743" s="199" t="s">
        <v>165</v>
      </c>
      <c r="F1743" s="200"/>
      <c r="G1743" s="200"/>
      <c r="H1743" s="200"/>
      <c r="I1743" s="200">
        <v>45497</v>
      </c>
      <c r="J1743" s="143">
        <f t="shared" si="27"/>
        <v>45497</v>
      </c>
      <c r="K1743" s="202">
        <v>8</v>
      </c>
      <c r="L1743" s="285" t="s">
        <v>170</v>
      </c>
      <c r="M1743" s="223"/>
      <c r="N1743" s="203"/>
      <c r="O1743" s="222" t="s">
        <v>326</v>
      </c>
    </row>
    <row r="1744" spans="1:15" ht="29.25" customHeight="1">
      <c r="A1744" s="221" t="s">
        <v>506</v>
      </c>
      <c r="B1744" s="221" t="s">
        <v>777</v>
      </c>
      <c r="C1744" s="222" t="s">
        <v>112</v>
      </c>
      <c r="D1744" s="222" t="s">
        <v>191</v>
      </c>
      <c r="E1744" s="199" t="s">
        <v>165</v>
      </c>
      <c r="F1744" s="200"/>
      <c r="G1744" s="200"/>
      <c r="H1744" s="200"/>
      <c r="I1744" s="200">
        <v>45498</v>
      </c>
      <c r="J1744" s="143">
        <f t="shared" si="27"/>
        <v>45498</v>
      </c>
      <c r="K1744" s="202">
        <v>8</v>
      </c>
      <c r="L1744" s="285" t="s">
        <v>170</v>
      </c>
      <c r="M1744" s="223"/>
      <c r="N1744" s="203"/>
      <c r="O1744" s="222" t="s">
        <v>326</v>
      </c>
    </row>
    <row r="1745" spans="1:15" ht="29.25" customHeight="1">
      <c r="A1745" s="221" t="s">
        <v>506</v>
      </c>
      <c r="B1745" s="221" t="s">
        <v>777</v>
      </c>
      <c r="C1745" s="222" t="s">
        <v>112</v>
      </c>
      <c r="D1745" s="222" t="s">
        <v>191</v>
      </c>
      <c r="E1745" s="199" t="s">
        <v>165</v>
      </c>
      <c r="F1745" s="200"/>
      <c r="G1745" s="200"/>
      <c r="H1745" s="200"/>
      <c r="I1745" s="200">
        <v>45499</v>
      </c>
      <c r="J1745" s="143">
        <f t="shared" si="27"/>
        <v>45499</v>
      </c>
      <c r="K1745" s="202">
        <v>8</v>
      </c>
      <c r="L1745" s="285" t="s">
        <v>170</v>
      </c>
      <c r="M1745" s="223"/>
      <c r="N1745" s="203"/>
      <c r="O1745" s="222" t="s">
        <v>326</v>
      </c>
    </row>
    <row r="1746" spans="1:15" ht="29.25" customHeight="1">
      <c r="A1746" s="221" t="s">
        <v>506</v>
      </c>
      <c r="B1746" s="221" t="s">
        <v>777</v>
      </c>
      <c r="C1746" s="222" t="s">
        <v>112</v>
      </c>
      <c r="D1746" s="222" t="s">
        <v>191</v>
      </c>
      <c r="E1746" s="199" t="s">
        <v>165</v>
      </c>
      <c r="F1746" s="200"/>
      <c r="G1746" s="200"/>
      <c r="H1746" s="200"/>
      <c r="I1746" s="200">
        <v>45502</v>
      </c>
      <c r="J1746" s="143">
        <f t="shared" si="27"/>
        <v>45502</v>
      </c>
      <c r="K1746" s="202">
        <v>8</v>
      </c>
      <c r="L1746" s="285" t="s">
        <v>170</v>
      </c>
      <c r="M1746" s="223"/>
      <c r="N1746" s="203"/>
      <c r="O1746" s="222" t="s">
        <v>326</v>
      </c>
    </row>
    <row r="1747" spans="1:15" ht="29.25" customHeight="1">
      <c r="A1747" s="221" t="s">
        <v>506</v>
      </c>
      <c r="B1747" s="221" t="s">
        <v>777</v>
      </c>
      <c r="C1747" s="222" t="s">
        <v>112</v>
      </c>
      <c r="D1747" s="222" t="s">
        <v>191</v>
      </c>
      <c r="E1747" s="199" t="s">
        <v>163</v>
      </c>
      <c r="F1747" s="200" t="s">
        <v>518</v>
      </c>
      <c r="G1747" s="200" t="s">
        <v>519</v>
      </c>
      <c r="H1747" s="200"/>
      <c r="I1747" s="200">
        <v>45503</v>
      </c>
      <c r="J1747" s="143">
        <f t="shared" si="27"/>
        <v>45503</v>
      </c>
      <c r="K1747" s="202">
        <v>8</v>
      </c>
      <c r="L1747" s="285" t="s">
        <v>1772</v>
      </c>
      <c r="M1747" s="223"/>
      <c r="N1747" s="203"/>
      <c r="O1747" s="222" t="s">
        <v>326</v>
      </c>
    </row>
    <row r="1748" spans="1:15" ht="29.25" customHeight="1">
      <c r="A1748" s="221" t="s">
        <v>506</v>
      </c>
      <c r="B1748" s="221" t="s">
        <v>777</v>
      </c>
      <c r="C1748" s="222" t="s">
        <v>112</v>
      </c>
      <c r="D1748" s="222" t="s">
        <v>191</v>
      </c>
      <c r="E1748" s="199" t="s">
        <v>163</v>
      </c>
      <c r="F1748" s="200" t="s">
        <v>518</v>
      </c>
      <c r="G1748" s="200" t="s">
        <v>519</v>
      </c>
      <c r="H1748" s="200"/>
      <c r="I1748" s="200">
        <v>45504</v>
      </c>
      <c r="J1748" s="143">
        <f t="shared" si="27"/>
        <v>45504</v>
      </c>
      <c r="K1748" s="202">
        <v>8</v>
      </c>
      <c r="L1748" s="284" t="s">
        <v>1773</v>
      </c>
      <c r="M1748" s="223"/>
      <c r="N1748" s="203"/>
      <c r="O1748" s="222" t="s">
        <v>326</v>
      </c>
    </row>
    <row r="1749" spans="1:15" ht="29.25" customHeight="1">
      <c r="A1749" s="221" t="s">
        <v>506</v>
      </c>
      <c r="B1749" s="221" t="s">
        <v>777</v>
      </c>
      <c r="C1749" s="222" t="s">
        <v>112</v>
      </c>
      <c r="D1749" s="222" t="s">
        <v>191</v>
      </c>
      <c r="E1749" s="199" t="s">
        <v>163</v>
      </c>
      <c r="F1749" s="200" t="s">
        <v>518</v>
      </c>
      <c r="G1749" s="200" t="s">
        <v>519</v>
      </c>
      <c r="H1749" s="200"/>
      <c r="I1749" s="200">
        <v>45505</v>
      </c>
      <c r="J1749" s="143">
        <f t="shared" si="27"/>
        <v>45505</v>
      </c>
      <c r="K1749" s="202">
        <v>8</v>
      </c>
      <c r="L1749" s="285" t="s">
        <v>1772</v>
      </c>
      <c r="M1749" s="223"/>
      <c r="N1749" s="203"/>
      <c r="O1749" s="222" t="s">
        <v>326</v>
      </c>
    </row>
    <row r="1750" spans="1:15" ht="29.25" customHeight="1">
      <c r="A1750" s="221" t="s">
        <v>506</v>
      </c>
      <c r="B1750" s="221" t="s">
        <v>777</v>
      </c>
      <c r="C1750" s="222" t="s">
        <v>112</v>
      </c>
      <c r="D1750" s="222" t="s">
        <v>191</v>
      </c>
      <c r="E1750" s="199" t="s">
        <v>163</v>
      </c>
      <c r="F1750" s="200" t="s">
        <v>518</v>
      </c>
      <c r="G1750" s="200" t="s">
        <v>519</v>
      </c>
      <c r="H1750" s="200"/>
      <c r="I1750" s="200">
        <v>45506</v>
      </c>
      <c r="J1750" s="143">
        <f t="shared" si="27"/>
        <v>45506</v>
      </c>
      <c r="K1750" s="202">
        <v>8</v>
      </c>
      <c r="L1750" s="285" t="s">
        <v>1772</v>
      </c>
      <c r="M1750" s="223"/>
      <c r="N1750" s="203"/>
      <c r="O1750" s="222" t="s">
        <v>326</v>
      </c>
    </row>
    <row r="1751" spans="1:15" ht="29.25" customHeight="1">
      <c r="A1751" s="221" t="s">
        <v>506</v>
      </c>
      <c r="B1751" s="221" t="s">
        <v>777</v>
      </c>
      <c r="C1751" s="222" t="s">
        <v>112</v>
      </c>
      <c r="D1751" s="222" t="s">
        <v>191</v>
      </c>
      <c r="E1751" s="199" t="s">
        <v>163</v>
      </c>
      <c r="F1751" s="200" t="s">
        <v>518</v>
      </c>
      <c r="G1751" s="200" t="s">
        <v>519</v>
      </c>
      <c r="H1751" s="200"/>
      <c r="I1751" s="200">
        <v>45509</v>
      </c>
      <c r="J1751" s="143">
        <f t="shared" si="27"/>
        <v>45509</v>
      </c>
      <c r="K1751" s="202">
        <v>8</v>
      </c>
      <c r="L1751" s="285" t="s">
        <v>1772</v>
      </c>
      <c r="M1751" s="223"/>
      <c r="N1751" s="203"/>
      <c r="O1751" s="222" t="s">
        <v>326</v>
      </c>
    </row>
    <row r="1752" spans="1:15" ht="29.25" customHeight="1">
      <c r="A1752" s="221" t="s">
        <v>506</v>
      </c>
      <c r="B1752" s="221" t="s">
        <v>777</v>
      </c>
      <c r="C1752" s="222" t="s">
        <v>112</v>
      </c>
      <c r="D1752" s="222" t="s">
        <v>191</v>
      </c>
      <c r="E1752" s="199" t="s">
        <v>163</v>
      </c>
      <c r="F1752" s="200" t="s">
        <v>518</v>
      </c>
      <c r="G1752" s="200" t="s">
        <v>519</v>
      </c>
      <c r="H1752" s="200"/>
      <c r="I1752" s="200">
        <v>45510</v>
      </c>
      <c r="J1752" s="143">
        <f t="shared" si="27"/>
        <v>45510</v>
      </c>
      <c r="K1752" s="202">
        <v>8</v>
      </c>
      <c r="L1752" s="284" t="s">
        <v>1774</v>
      </c>
      <c r="M1752" s="223"/>
      <c r="N1752" s="203"/>
      <c r="O1752" s="222" t="s">
        <v>326</v>
      </c>
    </row>
    <row r="1753" spans="1:15" ht="29.25" customHeight="1">
      <c r="A1753" s="221" t="s">
        <v>506</v>
      </c>
      <c r="B1753" s="221" t="s">
        <v>777</v>
      </c>
      <c r="C1753" s="222" t="s">
        <v>112</v>
      </c>
      <c r="D1753" s="222" t="s">
        <v>191</v>
      </c>
      <c r="E1753" s="199" t="s">
        <v>163</v>
      </c>
      <c r="F1753" s="200" t="s">
        <v>518</v>
      </c>
      <c r="G1753" s="200" t="s">
        <v>519</v>
      </c>
      <c r="H1753" s="200"/>
      <c r="I1753" s="200">
        <v>45511</v>
      </c>
      <c r="J1753" s="143">
        <f t="shared" si="27"/>
        <v>45511</v>
      </c>
      <c r="K1753" s="202">
        <v>8</v>
      </c>
      <c r="L1753" s="284" t="s">
        <v>1774</v>
      </c>
      <c r="M1753" s="223"/>
      <c r="N1753" s="203"/>
      <c r="O1753" s="222" t="s">
        <v>326</v>
      </c>
    </row>
    <row r="1754" spans="1:15" ht="29.25" customHeight="1">
      <c r="A1754" s="221" t="s">
        <v>506</v>
      </c>
      <c r="B1754" s="221" t="s">
        <v>777</v>
      </c>
      <c r="C1754" s="222" t="s">
        <v>112</v>
      </c>
      <c r="D1754" s="222" t="s">
        <v>191</v>
      </c>
      <c r="E1754" s="199" t="s">
        <v>163</v>
      </c>
      <c r="F1754" s="200" t="s">
        <v>518</v>
      </c>
      <c r="G1754" s="200" t="s">
        <v>519</v>
      </c>
      <c r="H1754" s="200"/>
      <c r="I1754" s="200">
        <v>45512</v>
      </c>
      <c r="J1754" s="143">
        <f t="shared" si="27"/>
        <v>45512</v>
      </c>
      <c r="K1754" s="202">
        <v>8</v>
      </c>
      <c r="L1754" s="284" t="s">
        <v>1901</v>
      </c>
      <c r="M1754" s="223"/>
      <c r="N1754" s="203"/>
      <c r="O1754" s="222" t="s">
        <v>326</v>
      </c>
    </row>
    <row r="1755" spans="1:15" ht="29.25" customHeight="1">
      <c r="A1755" s="221" t="s">
        <v>506</v>
      </c>
      <c r="B1755" s="221" t="s">
        <v>777</v>
      </c>
      <c r="C1755" s="222" t="s">
        <v>112</v>
      </c>
      <c r="D1755" s="222" t="s">
        <v>191</v>
      </c>
      <c r="E1755" s="199" t="s">
        <v>163</v>
      </c>
      <c r="F1755" s="200" t="s">
        <v>518</v>
      </c>
      <c r="G1755" s="200" t="s">
        <v>519</v>
      </c>
      <c r="H1755" s="200"/>
      <c r="I1755" s="200">
        <v>45513</v>
      </c>
      <c r="J1755" s="143">
        <f t="shared" si="27"/>
        <v>45513</v>
      </c>
      <c r="K1755" s="202">
        <v>8</v>
      </c>
      <c r="L1755" s="284" t="s">
        <v>1902</v>
      </c>
      <c r="M1755" s="223"/>
      <c r="N1755" s="203"/>
      <c r="O1755" s="222" t="s">
        <v>326</v>
      </c>
    </row>
    <row r="1756" spans="1:15" ht="29.25" customHeight="1">
      <c r="A1756" s="221" t="s">
        <v>506</v>
      </c>
      <c r="B1756" s="221" t="s">
        <v>777</v>
      </c>
      <c r="C1756" s="222" t="s">
        <v>112</v>
      </c>
      <c r="D1756" s="222" t="s">
        <v>191</v>
      </c>
      <c r="E1756" s="199" t="s">
        <v>163</v>
      </c>
      <c r="F1756" s="200" t="s">
        <v>518</v>
      </c>
      <c r="G1756" s="200" t="s">
        <v>519</v>
      </c>
      <c r="H1756" s="200"/>
      <c r="I1756" s="200">
        <v>45516</v>
      </c>
      <c r="J1756" s="143">
        <f t="shared" si="27"/>
        <v>45516</v>
      </c>
      <c r="K1756" s="202">
        <v>8</v>
      </c>
      <c r="L1756" s="284" t="s">
        <v>1903</v>
      </c>
      <c r="M1756" s="223"/>
      <c r="N1756" s="203"/>
      <c r="O1756" s="222" t="s">
        <v>326</v>
      </c>
    </row>
    <row r="1757" spans="1:15" ht="29.25" customHeight="1">
      <c r="A1757" s="221" t="s">
        <v>506</v>
      </c>
      <c r="B1757" s="221" t="s">
        <v>777</v>
      </c>
      <c r="C1757" s="222" t="s">
        <v>112</v>
      </c>
      <c r="D1757" s="222" t="s">
        <v>191</v>
      </c>
      <c r="E1757" s="199" t="s">
        <v>165</v>
      </c>
      <c r="F1757" s="200"/>
      <c r="G1757" s="200"/>
      <c r="H1757" s="200"/>
      <c r="I1757" s="200">
        <v>45517</v>
      </c>
      <c r="J1757" s="143">
        <f t="shared" si="27"/>
        <v>45517</v>
      </c>
      <c r="K1757" s="202">
        <v>8</v>
      </c>
      <c r="L1757" s="285" t="s">
        <v>475</v>
      </c>
      <c r="M1757" s="223"/>
      <c r="N1757" s="203"/>
      <c r="O1757" s="222" t="s">
        <v>326</v>
      </c>
    </row>
    <row r="1758" spans="1:15" ht="29.25" customHeight="1">
      <c r="A1758" s="221" t="s">
        <v>506</v>
      </c>
      <c r="B1758" s="221" t="s">
        <v>777</v>
      </c>
      <c r="C1758" s="222" t="s">
        <v>112</v>
      </c>
      <c r="D1758" s="222" t="s">
        <v>191</v>
      </c>
      <c r="E1758" s="199" t="s">
        <v>163</v>
      </c>
      <c r="F1758" s="200" t="s">
        <v>518</v>
      </c>
      <c r="G1758" s="200" t="s">
        <v>519</v>
      </c>
      <c r="H1758" s="200"/>
      <c r="I1758" s="200">
        <v>45518</v>
      </c>
      <c r="J1758" s="143">
        <f t="shared" si="27"/>
        <v>45518</v>
      </c>
      <c r="K1758" s="202">
        <v>8</v>
      </c>
      <c r="L1758" s="284" t="s">
        <v>1904</v>
      </c>
      <c r="M1758" s="223"/>
      <c r="N1758" s="203"/>
      <c r="O1758" s="222" t="s">
        <v>326</v>
      </c>
    </row>
    <row r="1759" spans="1:15" ht="29.25" customHeight="1">
      <c r="A1759" s="221" t="s">
        <v>506</v>
      </c>
      <c r="B1759" s="221" t="s">
        <v>777</v>
      </c>
      <c r="C1759" s="222" t="s">
        <v>112</v>
      </c>
      <c r="D1759" s="222" t="s">
        <v>191</v>
      </c>
      <c r="E1759" s="199" t="s">
        <v>163</v>
      </c>
      <c r="F1759" s="200" t="s">
        <v>518</v>
      </c>
      <c r="G1759" s="200" t="s">
        <v>519</v>
      </c>
      <c r="H1759" s="200"/>
      <c r="I1759" s="200">
        <v>45519</v>
      </c>
      <c r="J1759" s="143">
        <f t="shared" si="27"/>
        <v>45519</v>
      </c>
      <c r="K1759" s="202">
        <v>8</v>
      </c>
      <c r="L1759" s="284" t="s">
        <v>2061</v>
      </c>
      <c r="M1759" s="223"/>
      <c r="N1759" s="203"/>
      <c r="O1759" s="222" t="s">
        <v>326</v>
      </c>
    </row>
    <row r="1760" spans="1:15" ht="29.25" customHeight="1">
      <c r="A1760" s="221" t="s">
        <v>506</v>
      </c>
      <c r="B1760" s="221" t="s">
        <v>777</v>
      </c>
      <c r="C1760" s="222" t="s">
        <v>112</v>
      </c>
      <c r="D1760" s="222" t="s">
        <v>191</v>
      </c>
      <c r="E1760" s="199" t="s">
        <v>163</v>
      </c>
      <c r="F1760" s="200" t="s">
        <v>518</v>
      </c>
      <c r="G1760" s="200" t="s">
        <v>519</v>
      </c>
      <c r="H1760" s="200"/>
      <c r="I1760" s="200">
        <v>45520</v>
      </c>
      <c r="J1760" s="143">
        <f t="shared" si="27"/>
        <v>45520</v>
      </c>
      <c r="K1760" s="202">
        <v>8</v>
      </c>
      <c r="L1760" s="284" t="s">
        <v>2062</v>
      </c>
      <c r="M1760" s="223"/>
      <c r="N1760" s="203"/>
      <c r="O1760" s="222" t="s">
        <v>326</v>
      </c>
    </row>
    <row r="1761" spans="1:15" ht="29.25" customHeight="1">
      <c r="A1761" s="221" t="s">
        <v>506</v>
      </c>
      <c r="B1761" s="221" t="s">
        <v>777</v>
      </c>
      <c r="C1761" s="222" t="s">
        <v>112</v>
      </c>
      <c r="D1761" s="222" t="s">
        <v>191</v>
      </c>
      <c r="E1761" s="199" t="s">
        <v>163</v>
      </c>
      <c r="F1761" s="200" t="s">
        <v>670</v>
      </c>
      <c r="G1761" s="200" t="s">
        <v>671</v>
      </c>
      <c r="H1761" s="200"/>
      <c r="I1761" s="200">
        <v>45523</v>
      </c>
      <c r="J1761" s="143">
        <f t="shared" si="27"/>
        <v>45523</v>
      </c>
      <c r="K1761" s="202">
        <v>3</v>
      </c>
      <c r="L1761" s="284" t="s">
        <v>1015</v>
      </c>
      <c r="M1761" s="223"/>
      <c r="N1761" s="203"/>
      <c r="O1761" s="222" t="s">
        <v>326</v>
      </c>
    </row>
    <row r="1762" spans="1:15" ht="29.25" customHeight="1">
      <c r="A1762" s="221" t="s">
        <v>506</v>
      </c>
      <c r="B1762" s="221" t="s">
        <v>777</v>
      </c>
      <c r="C1762" s="222" t="s">
        <v>112</v>
      </c>
      <c r="D1762" s="222" t="s">
        <v>191</v>
      </c>
      <c r="E1762" s="199" t="s">
        <v>163</v>
      </c>
      <c r="F1762" s="200" t="s">
        <v>518</v>
      </c>
      <c r="G1762" s="200" t="s">
        <v>519</v>
      </c>
      <c r="H1762" s="200"/>
      <c r="I1762" s="200">
        <v>45523</v>
      </c>
      <c r="J1762" s="143">
        <f t="shared" si="27"/>
        <v>45523</v>
      </c>
      <c r="K1762" s="202">
        <v>3</v>
      </c>
      <c r="L1762" s="284" t="s">
        <v>2063</v>
      </c>
      <c r="M1762" s="223"/>
      <c r="N1762" s="203"/>
      <c r="O1762" s="222" t="s">
        <v>326</v>
      </c>
    </row>
    <row r="1763" spans="1:15" ht="29.25" customHeight="1">
      <c r="A1763" s="221" t="s">
        <v>506</v>
      </c>
      <c r="B1763" s="221" t="s">
        <v>777</v>
      </c>
      <c r="C1763" s="222" t="s">
        <v>112</v>
      </c>
      <c r="D1763" s="222" t="s">
        <v>191</v>
      </c>
      <c r="E1763" s="199" t="s">
        <v>163</v>
      </c>
      <c r="F1763" s="200" t="s">
        <v>670</v>
      </c>
      <c r="G1763" s="200" t="s">
        <v>671</v>
      </c>
      <c r="H1763" s="200"/>
      <c r="I1763" s="200">
        <v>45523</v>
      </c>
      <c r="J1763" s="143">
        <f t="shared" si="27"/>
        <v>45523</v>
      </c>
      <c r="K1763" s="202">
        <v>2</v>
      </c>
      <c r="L1763" s="285" t="s">
        <v>210</v>
      </c>
      <c r="M1763" s="223"/>
      <c r="N1763" s="203"/>
      <c r="O1763" s="222" t="s">
        <v>326</v>
      </c>
    </row>
    <row r="1764" spans="1:15" ht="29.25" customHeight="1">
      <c r="A1764" s="221" t="s">
        <v>506</v>
      </c>
      <c r="B1764" s="221" t="s">
        <v>777</v>
      </c>
      <c r="C1764" s="222" t="s">
        <v>112</v>
      </c>
      <c r="D1764" s="222" t="s">
        <v>191</v>
      </c>
      <c r="E1764" s="199" t="s">
        <v>163</v>
      </c>
      <c r="F1764" s="200" t="s">
        <v>518</v>
      </c>
      <c r="G1764" s="200" t="s">
        <v>519</v>
      </c>
      <c r="H1764" s="200"/>
      <c r="I1764" s="200">
        <v>45524</v>
      </c>
      <c r="J1764" s="143">
        <f t="shared" si="27"/>
        <v>45524</v>
      </c>
      <c r="K1764" s="202">
        <v>3</v>
      </c>
      <c r="L1764" s="284" t="s">
        <v>2063</v>
      </c>
      <c r="M1764" s="223"/>
      <c r="N1764" s="203"/>
      <c r="O1764" s="222" t="s">
        <v>326</v>
      </c>
    </row>
    <row r="1765" spans="1:15" ht="29.25" customHeight="1">
      <c r="A1765" s="221" t="s">
        <v>506</v>
      </c>
      <c r="B1765" s="221" t="s">
        <v>777</v>
      </c>
      <c r="C1765" s="222" t="s">
        <v>112</v>
      </c>
      <c r="D1765" s="222" t="s">
        <v>191</v>
      </c>
      <c r="E1765" s="199" t="s">
        <v>165</v>
      </c>
      <c r="F1765" s="200"/>
      <c r="G1765" s="200"/>
      <c r="H1765" s="200"/>
      <c r="I1765" s="200">
        <v>45524</v>
      </c>
      <c r="J1765" s="143">
        <f t="shared" si="27"/>
        <v>45524</v>
      </c>
      <c r="K1765" s="202">
        <v>5</v>
      </c>
      <c r="L1765" s="285" t="s">
        <v>475</v>
      </c>
      <c r="M1765" s="223"/>
      <c r="N1765" s="203"/>
      <c r="O1765" s="222" t="s">
        <v>326</v>
      </c>
    </row>
    <row r="1766" spans="1:15" ht="29.25" customHeight="1">
      <c r="A1766" s="221" t="s">
        <v>506</v>
      </c>
      <c r="B1766" s="221" t="s">
        <v>777</v>
      </c>
      <c r="C1766" s="222" t="s">
        <v>112</v>
      </c>
      <c r="D1766" s="222" t="s">
        <v>191</v>
      </c>
      <c r="E1766" s="199" t="s">
        <v>163</v>
      </c>
      <c r="F1766" s="200" t="s">
        <v>518</v>
      </c>
      <c r="G1766" s="200" t="s">
        <v>519</v>
      </c>
      <c r="H1766" s="200"/>
      <c r="I1766" s="200">
        <v>45525</v>
      </c>
      <c r="J1766" s="143">
        <f t="shared" si="27"/>
        <v>45525</v>
      </c>
      <c r="K1766" s="202">
        <v>8</v>
      </c>
      <c r="L1766" s="285" t="s">
        <v>2064</v>
      </c>
      <c r="M1766" s="223"/>
      <c r="N1766" s="203"/>
      <c r="O1766" s="222" t="s">
        <v>326</v>
      </c>
    </row>
    <row r="1767" spans="1:15" ht="29.25" customHeight="1">
      <c r="A1767" s="221" t="s">
        <v>506</v>
      </c>
      <c r="B1767" s="221" t="s">
        <v>777</v>
      </c>
      <c r="C1767" s="222" t="s">
        <v>112</v>
      </c>
      <c r="D1767" s="222" t="s">
        <v>191</v>
      </c>
      <c r="E1767" s="199" t="s">
        <v>163</v>
      </c>
      <c r="F1767" s="200" t="s">
        <v>518</v>
      </c>
      <c r="G1767" s="200" t="s">
        <v>519</v>
      </c>
      <c r="H1767" s="200"/>
      <c r="I1767" s="200">
        <v>45526</v>
      </c>
      <c r="J1767" s="143">
        <f t="shared" si="27"/>
        <v>45526</v>
      </c>
      <c r="K1767" s="202">
        <v>8</v>
      </c>
      <c r="L1767" s="285" t="s">
        <v>2064</v>
      </c>
      <c r="M1767" s="223"/>
      <c r="N1767" s="203"/>
      <c r="O1767" s="222" t="s">
        <v>326</v>
      </c>
    </row>
    <row r="1768" spans="1:15" ht="29.25" customHeight="1">
      <c r="A1768" s="221" t="s">
        <v>506</v>
      </c>
      <c r="B1768" s="221" t="s">
        <v>777</v>
      </c>
      <c r="C1768" s="222" t="s">
        <v>112</v>
      </c>
      <c r="D1768" s="222" t="s">
        <v>191</v>
      </c>
      <c r="E1768" s="199" t="s">
        <v>163</v>
      </c>
      <c r="F1768" s="200" t="s">
        <v>538</v>
      </c>
      <c r="G1768" s="200" t="s">
        <v>539</v>
      </c>
      <c r="H1768" s="200"/>
      <c r="I1768" s="200">
        <v>45527</v>
      </c>
      <c r="J1768" s="143">
        <f t="shared" si="27"/>
        <v>45527</v>
      </c>
      <c r="K1768" s="202">
        <v>8</v>
      </c>
      <c r="L1768" s="285" t="s">
        <v>2064</v>
      </c>
      <c r="M1768" s="223"/>
      <c r="N1768" s="203"/>
      <c r="O1768" s="222" t="s">
        <v>326</v>
      </c>
    </row>
    <row r="1769" spans="1:15" ht="29.25" customHeight="1">
      <c r="A1769" s="221" t="s">
        <v>506</v>
      </c>
      <c r="B1769" s="221" t="s">
        <v>777</v>
      </c>
      <c r="C1769" s="222" t="s">
        <v>112</v>
      </c>
      <c r="D1769" s="222" t="s">
        <v>191</v>
      </c>
      <c r="E1769" s="199" t="s">
        <v>163</v>
      </c>
      <c r="F1769" s="200" t="s">
        <v>518</v>
      </c>
      <c r="G1769" s="200" t="s">
        <v>519</v>
      </c>
      <c r="H1769" s="200"/>
      <c r="I1769" s="200">
        <v>45530</v>
      </c>
      <c r="J1769" s="143">
        <f t="shared" si="27"/>
        <v>45530</v>
      </c>
      <c r="K1769" s="202">
        <v>3</v>
      </c>
      <c r="L1769" s="285" t="s">
        <v>2064</v>
      </c>
      <c r="M1769" s="223"/>
      <c r="N1769" s="203"/>
      <c r="O1769" s="222" t="s">
        <v>326</v>
      </c>
    </row>
    <row r="1770" spans="1:15" ht="29.25" customHeight="1">
      <c r="A1770" s="221" t="s">
        <v>506</v>
      </c>
      <c r="B1770" s="221" t="s">
        <v>777</v>
      </c>
      <c r="C1770" s="222" t="s">
        <v>112</v>
      </c>
      <c r="D1770" s="222" t="s">
        <v>191</v>
      </c>
      <c r="E1770" s="199" t="s">
        <v>163</v>
      </c>
      <c r="F1770" s="200" t="s">
        <v>670</v>
      </c>
      <c r="G1770" s="200" t="s">
        <v>671</v>
      </c>
      <c r="H1770" s="200"/>
      <c r="I1770" s="200">
        <v>45530</v>
      </c>
      <c r="J1770" s="143">
        <f t="shared" si="27"/>
        <v>45530</v>
      </c>
      <c r="K1770" s="202">
        <v>3</v>
      </c>
      <c r="L1770" s="284" t="s">
        <v>1015</v>
      </c>
      <c r="M1770" s="223"/>
      <c r="N1770" s="203"/>
      <c r="O1770" s="222" t="s">
        <v>326</v>
      </c>
    </row>
    <row r="1771" spans="1:15" ht="29.25" customHeight="1">
      <c r="A1771" s="221" t="s">
        <v>506</v>
      </c>
      <c r="B1771" s="221" t="s">
        <v>777</v>
      </c>
      <c r="C1771" s="222" t="s">
        <v>112</v>
      </c>
      <c r="D1771" s="222" t="s">
        <v>191</v>
      </c>
      <c r="E1771" s="199" t="s">
        <v>163</v>
      </c>
      <c r="F1771" s="200" t="s">
        <v>670</v>
      </c>
      <c r="G1771" s="200" t="s">
        <v>671</v>
      </c>
      <c r="H1771" s="200"/>
      <c r="I1771" s="200">
        <v>45530</v>
      </c>
      <c r="J1771" s="143">
        <f t="shared" si="27"/>
        <v>45530</v>
      </c>
      <c r="K1771" s="202">
        <v>2</v>
      </c>
      <c r="L1771" s="285" t="s">
        <v>210</v>
      </c>
      <c r="M1771" s="223"/>
      <c r="N1771" s="203"/>
      <c r="O1771" s="222" t="s">
        <v>326</v>
      </c>
    </row>
    <row r="1772" spans="1:15" ht="29.25" customHeight="1">
      <c r="A1772" s="221" t="s">
        <v>506</v>
      </c>
      <c r="B1772" s="221" t="s">
        <v>777</v>
      </c>
      <c r="C1772" s="222" t="s">
        <v>112</v>
      </c>
      <c r="D1772" s="222" t="s">
        <v>191</v>
      </c>
      <c r="E1772" s="199" t="s">
        <v>163</v>
      </c>
      <c r="F1772" s="200" t="s">
        <v>518</v>
      </c>
      <c r="G1772" s="200" t="s">
        <v>519</v>
      </c>
      <c r="H1772" s="200"/>
      <c r="I1772" s="200">
        <v>45531</v>
      </c>
      <c r="J1772" s="143">
        <f t="shared" si="27"/>
        <v>45531</v>
      </c>
      <c r="K1772" s="202">
        <v>8</v>
      </c>
      <c r="L1772" s="284" t="s">
        <v>2246</v>
      </c>
      <c r="M1772" s="223"/>
      <c r="N1772" s="203"/>
      <c r="O1772" s="222" t="s">
        <v>326</v>
      </c>
    </row>
    <row r="1773" spans="1:15" ht="29.25" customHeight="1">
      <c r="A1773" s="221" t="s">
        <v>506</v>
      </c>
      <c r="B1773" s="221" t="s">
        <v>777</v>
      </c>
      <c r="C1773" s="222" t="s">
        <v>112</v>
      </c>
      <c r="D1773" s="222" t="s">
        <v>191</v>
      </c>
      <c r="E1773" s="199" t="s">
        <v>163</v>
      </c>
      <c r="F1773" s="200" t="s">
        <v>518</v>
      </c>
      <c r="G1773" s="200" t="s">
        <v>519</v>
      </c>
      <c r="H1773" s="200"/>
      <c r="I1773" s="200">
        <v>45532</v>
      </c>
      <c r="J1773" s="143">
        <f t="shared" si="27"/>
        <v>45532</v>
      </c>
      <c r="K1773" s="202">
        <v>8</v>
      </c>
      <c r="L1773" s="284" t="s">
        <v>2247</v>
      </c>
      <c r="M1773" s="223"/>
      <c r="N1773" s="203"/>
      <c r="O1773" s="222" t="s">
        <v>326</v>
      </c>
    </row>
    <row r="1774" spans="1:15" ht="29.25" customHeight="1">
      <c r="A1774" s="221" t="s">
        <v>506</v>
      </c>
      <c r="B1774" s="221" t="s">
        <v>777</v>
      </c>
      <c r="C1774" s="222" t="s">
        <v>112</v>
      </c>
      <c r="D1774" s="222" t="s">
        <v>191</v>
      </c>
      <c r="E1774" s="199" t="s">
        <v>163</v>
      </c>
      <c r="F1774" s="200" t="s">
        <v>518</v>
      </c>
      <c r="G1774" s="200" t="s">
        <v>519</v>
      </c>
      <c r="H1774" s="200"/>
      <c r="I1774" s="200">
        <v>45533</v>
      </c>
      <c r="J1774" s="143">
        <f t="shared" si="27"/>
        <v>45533</v>
      </c>
      <c r="K1774" s="202">
        <v>8</v>
      </c>
      <c r="L1774" s="284" t="s">
        <v>2247</v>
      </c>
      <c r="M1774" s="223"/>
      <c r="N1774" s="203"/>
      <c r="O1774" s="222" t="s">
        <v>326</v>
      </c>
    </row>
    <row r="1775" spans="1:15" ht="29.25" customHeight="1">
      <c r="A1775" s="221" t="s">
        <v>506</v>
      </c>
      <c r="B1775" s="221" t="s">
        <v>777</v>
      </c>
      <c r="C1775" s="222" t="s">
        <v>112</v>
      </c>
      <c r="D1775" s="222" t="s">
        <v>191</v>
      </c>
      <c r="E1775" s="199" t="s">
        <v>163</v>
      </c>
      <c r="F1775" s="200" t="s">
        <v>518</v>
      </c>
      <c r="G1775" s="200" t="s">
        <v>519</v>
      </c>
      <c r="H1775" s="200"/>
      <c r="I1775" s="200">
        <v>45534</v>
      </c>
      <c r="J1775" s="143">
        <f t="shared" si="27"/>
        <v>45534</v>
      </c>
      <c r="K1775" s="202">
        <v>8</v>
      </c>
      <c r="L1775" s="284" t="s">
        <v>2454</v>
      </c>
      <c r="M1775" s="223"/>
      <c r="N1775" s="203"/>
      <c r="O1775" s="222" t="s">
        <v>326</v>
      </c>
    </row>
    <row r="1776" spans="1:15" ht="29.25" customHeight="1">
      <c r="A1776" s="221" t="s">
        <v>506</v>
      </c>
      <c r="B1776" s="221" t="s">
        <v>777</v>
      </c>
      <c r="C1776" s="222" t="s">
        <v>112</v>
      </c>
      <c r="D1776" s="222" t="s">
        <v>191</v>
      </c>
      <c r="E1776" s="199" t="s">
        <v>163</v>
      </c>
      <c r="F1776" s="200" t="s">
        <v>670</v>
      </c>
      <c r="G1776" s="200" t="s">
        <v>671</v>
      </c>
      <c r="H1776" s="200"/>
      <c r="I1776" s="200">
        <v>45537</v>
      </c>
      <c r="J1776" s="143">
        <f t="shared" si="27"/>
        <v>45537</v>
      </c>
      <c r="K1776" s="202">
        <v>3</v>
      </c>
      <c r="L1776" s="284" t="s">
        <v>1015</v>
      </c>
      <c r="M1776" s="223"/>
      <c r="N1776" s="203"/>
      <c r="O1776" s="222" t="s">
        <v>326</v>
      </c>
    </row>
    <row r="1777" spans="1:15" ht="29.25" customHeight="1">
      <c r="A1777" s="221" t="s">
        <v>506</v>
      </c>
      <c r="B1777" s="221" t="s">
        <v>777</v>
      </c>
      <c r="C1777" s="222" t="s">
        <v>112</v>
      </c>
      <c r="D1777" s="222" t="s">
        <v>191</v>
      </c>
      <c r="E1777" s="199" t="s">
        <v>163</v>
      </c>
      <c r="F1777" s="200" t="s">
        <v>670</v>
      </c>
      <c r="G1777" s="200" t="s">
        <v>671</v>
      </c>
      <c r="H1777" s="200"/>
      <c r="I1777" s="200">
        <v>45537</v>
      </c>
      <c r="J1777" s="143">
        <f t="shared" si="27"/>
        <v>45537</v>
      </c>
      <c r="K1777" s="202">
        <v>2</v>
      </c>
      <c r="L1777" s="285" t="s">
        <v>210</v>
      </c>
      <c r="M1777" s="223"/>
      <c r="N1777" s="203"/>
      <c r="O1777" s="222" t="s">
        <v>326</v>
      </c>
    </row>
    <row r="1778" spans="1:15" ht="29.25" customHeight="1">
      <c r="A1778" s="221" t="s">
        <v>506</v>
      </c>
      <c r="B1778" s="221" t="s">
        <v>777</v>
      </c>
      <c r="C1778" s="222" t="s">
        <v>112</v>
      </c>
      <c r="D1778" s="222" t="s">
        <v>191</v>
      </c>
      <c r="E1778" s="199" t="s">
        <v>163</v>
      </c>
      <c r="F1778" s="200" t="s">
        <v>518</v>
      </c>
      <c r="G1778" s="200" t="s">
        <v>519</v>
      </c>
      <c r="H1778" s="200"/>
      <c r="I1778" s="200">
        <v>45537</v>
      </c>
      <c r="J1778" s="143">
        <f t="shared" si="27"/>
        <v>45537</v>
      </c>
      <c r="K1778" s="202">
        <v>3</v>
      </c>
      <c r="L1778" s="284" t="s">
        <v>2454</v>
      </c>
      <c r="M1778" s="223"/>
      <c r="N1778" s="203"/>
      <c r="O1778" s="222" t="s">
        <v>326</v>
      </c>
    </row>
    <row r="1779" spans="1:15" ht="29.25" customHeight="1">
      <c r="A1779" s="221" t="s">
        <v>506</v>
      </c>
      <c r="B1779" s="221" t="s">
        <v>777</v>
      </c>
      <c r="C1779" s="222" t="s">
        <v>112</v>
      </c>
      <c r="D1779" s="222" t="s">
        <v>191</v>
      </c>
      <c r="E1779" s="199" t="s">
        <v>163</v>
      </c>
      <c r="F1779" s="200" t="s">
        <v>518</v>
      </c>
      <c r="G1779" s="200" t="s">
        <v>519</v>
      </c>
      <c r="H1779" s="200"/>
      <c r="I1779" s="200">
        <v>45538</v>
      </c>
      <c r="J1779" s="143">
        <f t="shared" si="27"/>
        <v>45538</v>
      </c>
      <c r="K1779" s="202">
        <v>8</v>
      </c>
      <c r="L1779" s="284" t="s">
        <v>2455</v>
      </c>
      <c r="M1779" s="223"/>
      <c r="N1779" s="203"/>
      <c r="O1779" s="222" t="s">
        <v>326</v>
      </c>
    </row>
    <row r="1780" spans="1:15" ht="29.25" customHeight="1">
      <c r="A1780" s="221" t="s">
        <v>506</v>
      </c>
      <c r="B1780" s="221" t="s">
        <v>777</v>
      </c>
      <c r="C1780" s="222" t="s">
        <v>112</v>
      </c>
      <c r="D1780" s="222" t="s">
        <v>191</v>
      </c>
      <c r="E1780" s="199" t="s">
        <v>163</v>
      </c>
      <c r="F1780" s="200" t="s">
        <v>518</v>
      </c>
      <c r="G1780" s="200" t="s">
        <v>519</v>
      </c>
      <c r="H1780" s="200"/>
      <c r="I1780" s="200">
        <v>45539</v>
      </c>
      <c r="J1780" s="143">
        <f t="shared" si="27"/>
        <v>45539</v>
      </c>
      <c r="K1780" s="202">
        <v>4</v>
      </c>
      <c r="L1780" s="284" t="s">
        <v>2456</v>
      </c>
      <c r="M1780" s="223"/>
      <c r="N1780" s="203"/>
      <c r="O1780" s="222" t="s">
        <v>326</v>
      </c>
    </row>
    <row r="1781" spans="1:15" ht="29.25" customHeight="1">
      <c r="A1781" s="221" t="s">
        <v>506</v>
      </c>
      <c r="B1781" s="221" t="s">
        <v>777</v>
      </c>
      <c r="C1781" s="222" t="s">
        <v>112</v>
      </c>
      <c r="D1781" s="222" t="s">
        <v>191</v>
      </c>
      <c r="E1781" s="199" t="s">
        <v>163</v>
      </c>
      <c r="F1781" s="200" t="s">
        <v>518</v>
      </c>
      <c r="G1781" s="200" t="s">
        <v>519</v>
      </c>
      <c r="H1781" s="200"/>
      <c r="I1781" s="200">
        <v>45539</v>
      </c>
      <c r="J1781" s="143">
        <f t="shared" si="27"/>
        <v>45539</v>
      </c>
      <c r="K1781" s="202">
        <v>4</v>
      </c>
      <c r="L1781" s="284" t="s">
        <v>2457</v>
      </c>
      <c r="M1781" s="223"/>
      <c r="N1781" s="203"/>
      <c r="O1781" s="222" t="s">
        <v>326</v>
      </c>
    </row>
    <row r="1782" spans="1:15" ht="29.25" customHeight="1">
      <c r="A1782" s="221" t="s">
        <v>506</v>
      </c>
      <c r="B1782" s="221" t="s">
        <v>777</v>
      </c>
      <c r="C1782" s="222" t="s">
        <v>112</v>
      </c>
      <c r="D1782" s="222" t="s">
        <v>191</v>
      </c>
      <c r="E1782" s="199" t="s">
        <v>163</v>
      </c>
      <c r="F1782" s="200" t="s">
        <v>518</v>
      </c>
      <c r="G1782" s="200" t="s">
        <v>519</v>
      </c>
      <c r="H1782" s="200"/>
      <c r="I1782" s="200">
        <v>45540</v>
      </c>
      <c r="J1782" s="143">
        <f t="shared" si="27"/>
        <v>45540</v>
      </c>
      <c r="K1782" s="202">
        <v>8</v>
      </c>
      <c r="L1782" s="284" t="s">
        <v>2591</v>
      </c>
      <c r="M1782" s="223"/>
      <c r="N1782" s="203"/>
      <c r="O1782" s="222" t="s">
        <v>326</v>
      </c>
    </row>
    <row r="1783" spans="1:15" ht="29.25" customHeight="1">
      <c r="A1783" s="221" t="s">
        <v>506</v>
      </c>
      <c r="B1783" s="221" t="s">
        <v>777</v>
      </c>
      <c r="C1783" s="222" t="s">
        <v>112</v>
      </c>
      <c r="D1783" s="222" t="s">
        <v>191</v>
      </c>
      <c r="E1783" s="199" t="s">
        <v>163</v>
      </c>
      <c r="F1783" s="200" t="s">
        <v>518</v>
      </c>
      <c r="G1783" s="200" t="s">
        <v>519</v>
      </c>
      <c r="H1783" s="200"/>
      <c r="I1783" s="200">
        <v>45541</v>
      </c>
      <c r="J1783" s="143">
        <f t="shared" si="27"/>
        <v>45541</v>
      </c>
      <c r="K1783" s="202">
        <v>8</v>
      </c>
      <c r="L1783" s="284" t="s">
        <v>2591</v>
      </c>
      <c r="M1783" s="223"/>
      <c r="N1783" s="203"/>
      <c r="O1783" s="222" t="s">
        <v>326</v>
      </c>
    </row>
    <row r="1784" spans="1:15" ht="29.25" customHeight="1">
      <c r="A1784" s="221" t="s">
        <v>506</v>
      </c>
      <c r="B1784" s="221" t="s">
        <v>777</v>
      </c>
      <c r="C1784" s="222" t="s">
        <v>112</v>
      </c>
      <c r="D1784" s="222" t="s">
        <v>191</v>
      </c>
      <c r="E1784" s="199" t="s">
        <v>163</v>
      </c>
      <c r="F1784" s="200" t="s">
        <v>518</v>
      </c>
      <c r="G1784" s="200" t="s">
        <v>519</v>
      </c>
      <c r="H1784" s="200"/>
      <c r="I1784" s="200">
        <v>45544</v>
      </c>
      <c r="J1784" s="143">
        <f t="shared" si="27"/>
        <v>45544</v>
      </c>
      <c r="K1784" s="202">
        <v>3</v>
      </c>
      <c r="L1784" s="284" t="s">
        <v>1015</v>
      </c>
      <c r="M1784" s="223"/>
      <c r="N1784" s="203"/>
      <c r="O1784" s="222" t="s">
        <v>326</v>
      </c>
    </row>
    <row r="1785" spans="1:15" ht="29.25" customHeight="1">
      <c r="A1785" s="221" t="s">
        <v>506</v>
      </c>
      <c r="B1785" s="221" t="s">
        <v>777</v>
      </c>
      <c r="C1785" s="222" t="s">
        <v>112</v>
      </c>
      <c r="D1785" s="222" t="s">
        <v>191</v>
      </c>
      <c r="E1785" s="199" t="s">
        <v>163</v>
      </c>
      <c r="F1785" s="200" t="s">
        <v>518</v>
      </c>
      <c r="G1785" s="200" t="s">
        <v>519</v>
      </c>
      <c r="H1785" s="200"/>
      <c r="I1785" s="200">
        <v>45544</v>
      </c>
      <c r="J1785" s="143">
        <f t="shared" si="27"/>
        <v>45544</v>
      </c>
      <c r="K1785" s="202">
        <v>2</v>
      </c>
      <c r="L1785" s="285" t="s">
        <v>210</v>
      </c>
      <c r="M1785" s="223"/>
      <c r="N1785" s="203"/>
      <c r="O1785" s="222" t="s">
        <v>326</v>
      </c>
    </row>
    <row r="1786" spans="1:15" ht="29.25" customHeight="1">
      <c r="A1786" s="221" t="s">
        <v>506</v>
      </c>
      <c r="B1786" s="221" t="s">
        <v>777</v>
      </c>
      <c r="C1786" s="222" t="s">
        <v>112</v>
      </c>
      <c r="D1786" s="222" t="s">
        <v>191</v>
      </c>
      <c r="E1786" s="199" t="s">
        <v>163</v>
      </c>
      <c r="F1786" s="200" t="s">
        <v>518</v>
      </c>
      <c r="G1786" s="200" t="s">
        <v>519</v>
      </c>
      <c r="H1786" s="200"/>
      <c r="I1786" s="200">
        <v>45544</v>
      </c>
      <c r="J1786" s="143">
        <f t="shared" si="27"/>
        <v>45544</v>
      </c>
      <c r="K1786" s="202">
        <v>3</v>
      </c>
      <c r="L1786" s="284" t="s">
        <v>2591</v>
      </c>
      <c r="M1786" s="223"/>
      <c r="N1786" s="203"/>
      <c r="O1786" s="222" t="s">
        <v>326</v>
      </c>
    </row>
    <row r="1787" spans="1:15" ht="29.25" customHeight="1">
      <c r="A1787" s="221" t="s">
        <v>506</v>
      </c>
      <c r="B1787" s="221" t="s">
        <v>777</v>
      </c>
      <c r="C1787" s="222" t="s">
        <v>112</v>
      </c>
      <c r="D1787" s="222" t="s">
        <v>191</v>
      </c>
      <c r="E1787" s="199" t="s">
        <v>163</v>
      </c>
      <c r="F1787" s="200" t="s">
        <v>518</v>
      </c>
      <c r="G1787" s="200" t="s">
        <v>519</v>
      </c>
      <c r="H1787" s="200"/>
      <c r="I1787" s="200">
        <v>45545</v>
      </c>
      <c r="J1787" s="143">
        <f t="shared" si="27"/>
        <v>45545</v>
      </c>
      <c r="K1787" s="202">
        <v>4</v>
      </c>
      <c r="L1787" s="284" t="s">
        <v>2591</v>
      </c>
      <c r="M1787" s="223"/>
      <c r="N1787" s="203"/>
      <c r="O1787" s="222" t="s">
        <v>326</v>
      </c>
    </row>
    <row r="1788" spans="1:15" ht="29.25" customHeight="1">
      <c r="A1788" s="221" t="s">
        <v>506</v>
      </c>
      <c r="B1788" s="221" t="s">
        <v>777</v>
      </c>
      <c r="C1788" s="222" t="s">
        <v>112</v>
      </c>
      <c r="D1788" s="222" t="s">
        <v>191</v>
      </c>
      <c r="E1788" s="199" t="s">
        <v>163</v>
      </c>
      <c r="F1788" s="200" t="s">
        <v>518</v>
      </c>
      <c r="G1788" s="200" t="s">
        <v>519</v>
      </c>
      <c r="H1788" s="200"/>
      <c r="I1788" s="200">
        <v>45546</v>
      </c>
      <c r="J1788" s="143">
        <f t="shared" si="27"/>
        <v>45546</v>
      </c>
      <c r="K1788" s="202">
        <v>8</v>
      </c>
      <c r="L1788" s="284" t="s">
        <v>2591</v>
      </c>
      <c r="M1788" s="223"/>
      <c r="N1788" s="203"/>
      <c r="O1788" s="222" t="s">
        <v>326</v>
      </c>
    </row>
    <row r="1789" spans="1:15" ht="29.25" customHeight="1">
      <c r="A1789" s="221" t="s">
        <v>506</v>
      </c>
      <c r="B1789" s="221" t="s">
        <v>777</v>
      </c>
      <c r="C1789" s="222" t="s">
        <v>112</v>
      </c>
      <c r="D1789" s="222" t="s">
        <v>191</v>
      </c>
      <c r="E1789" s="199" t="s">
        <v>163</v>
      </c>
      <c r="F1789" s="200" t="s">
        <v>518</v>
      </c>
      <c r="G1789" s="200" t="s">
        <v>519</v>
      </c>
      <c r="H1789" s="200"/>
      <c r="I1789" s="200">
        <v>45547</v>
      </c>
      <c r="J1789" s="143">
        <f t="shared" si="27"/>
        <v>45547</v>
      </c>
      <c r="K1789" s="202">
        <v>8</v>
      </c>
      <c r="L1789" s="284" t="s">
        <v>2764</v>
      </c>
      <c r="M1789" s="223"/>
      <c r="N1789" s="203"/>
      <c r="O1789" s="222" t="s">
        <v>326</v>
      </c>
    </row>
    <row r="1790" spans="1:15" ht="29.25" customHeight="1">
      <c r="A1790" s="221" t="s">
        <v>506</v>
      </c>
      <c r="B1790" s="221" t="s">
        <v>777</v>
      </c>
      <c r="C1790" s="222" t="s">
        <v>112</v>
      </c>
      <c r="D1790" s="222" t="s">
        <v>191</v>
      </c>
      <c r="E1790" s="199" t="s">
        <v>163</v>
      </c>
      <c r="F1790" s="200" t="s">
        <v>518</v>
      </c>
      <c r="G1790" s="200" t="s">
        <v>519</v>
      </c>
      <c r="H1790" s="200"/>
      <c r="I1790" s="200">
        <v>45548</v>
      </c>
      <c r="J1790" s="143">
        <f t="shared" si="27"/>
        <v>45548</v>
      </c>
      <c r="K1790" s="202">
        <v>8</v>
      </c>
      <c r="L1790" s="284" t="s">
        <v>2764</v>
      </c>
      <c r="M1790" s="223"/>
      <c r="N1790" s="203"/>
      <c r="O1790" s="222" t="s">
        <v>326</v>
      </c>
    </row>
    <row r="1791" spans="1:15" ht="29.25" customHeight="1">
      <c r="A1791" s="221" t="s">
        <v>506</v>
      </c>
      <c r="B1791" s="221" t="s">
        <v>777</v>
      </c>
      <c r="C1791" s="222" t="s">
        <v>112</v>
      </c>
      <c r="D1791" s="222" t="s">
        <v>191</v>
      </c>
      <c r="E1791" s="199" t="s">
        <v>165</v>
      </c>
      <c r="F1791" s="200"/>
      <c r="G1791" s="200"/>
      <c r="H1791" s="200"/>
      <c r="I1791" s="200">
        <v>45551</v>
      </c>
      <c r="J1791" s="143">
        <f t="shared" si="27"/>
        <v>45551</v>
      </c>
      <c r="K1791" s="202">
        <v>8</v>
      </c>
      <c r="L1791" s="284" t="s">
        <v>2765</v>
      </c>
      <c r="M1791" s="223"/>
      <c r="N1791" s="203"/>
      <c r="O1791" s="222" t="s">
        <v>326</v>
      </c>
    </row>
    <row r="1792" spans="1:15" ht="29.25" customHeight="1">
      <c r="A1792" s="221" t="s">
        <v>506</v>
      </c>
      <c r="B1792" s="221" t="s">
        <v>777</v>
      </c>
      <c r="C1792" s="222" t="s">
        <v>112</v>
      </c>
      <c r="D1792" s="222" t="s">
        <v>191</v>
      </c>
      <c r="E1792" s="199" t="s">
        <v>163</v>
      </c>
      <c r="F1792" s="200" t="s">
        <v>518</v>
      </c>
      <c r="G1792" s="200" t="s">
        <v>519</v>
      </c>
      <c r="H1792" s="200"/>
      <c r="I1792" s="200">
        <v>45553</v>
      </c>
      <c r="J1792" s="143">
        <f t="shared" si="27"/>
        <v>45553</v>
      </c>
      <c r="K1792" s="202">
        <v>8</v>
      </c>
      <c r="L1792" s="284" t="s">
        <v>2766</v>
      </c>
      <c r="M1792" s="223"/>
      <c r="N1792" s="203"/>
      <c r="O1792" s="222" t="s">
        <v>326</v>
      </c>
    </row>
    <row r="1793" spans="1:15" ht="29.25" customHeight="1">
      <c r="A1793" s="221" t="s">
        <v>506</v>
      </c>
      <c r="B1793" s="221" t="s">
        <v>777</v>
      </c>
      <c r="C1793" s="222" t="s">
        <v>112</v>
      </c>
      <c r="D1793" s="222" t="s">
        <v>191</v>
      </c>
      <c r="E1793" s="199" t="s">
        <v>163</v>
      </c>
      <c r="F1793" s="200" t="s">
        <v>518</v>
      </c>
      <c r="G1793" s="200" t="s">
        <v>519</v>
      </c>
      <c r="H1793" s="200"/>
      <c r="I1793" s="200">
        <v>45554</v>
      </c>
      <c r="J1793" s="143">
        <f t="shared" si="27"/>
        <v>45554</v>
      </c>
      <c r="K1793" s="202">
        <v>8</v>
      </c>
      <c r="L1793" s="284" t="s">
        <v>2876</v>
      </c>
      <c r="M1793" s="223"/>
      <c r="N1793" s="203"/>
      <c r="O1793" s="222" t="s">
        <v>326</v>
      </c>
    </row>
    <row r="1794" spans="1:15" ht="29.25" customHeight="1">
      <c r="A1794" s="221" t="s">
        <v>506</v>
      </c>
      <c r="B1794" s="221" t="s">
        <v>777</v>
      </c>
      <c r="C1794" s="222" t="s">
        <v>112</v>
      </c>
      <c r="D1794" s="222" t="s">
        <v>191</v>
      </c>
      <c r="E1794" s="199" t="s">
        <v>163</v>
      </c>
      <c r="F1794" s="200" t="s">
        <v>518</v>
      </c>
      <c r="G1794" s="200" t="s">
        <v>519</v>
      </c>
      <c r="H1794" s="200"/>
      <c r="I1794" s="200">
        <v>45555</v>
      </c>
      <c r="J1794" s="143">
        <f t="shared" si="27"/>
        <v>45555</v>
      </c>
      <c r="K1794" s="202">
        <v>8</v>
      </c>
      <c r="L1794" s="284" t="s">
        <v>2877</v>
      </c>
      <c r="M1794" s="223"/>
      <c r="N1794" s="203"/>
      <c r="O1794" s="222" t="s">
        <v>326</v>
      </c>
    </row>
    <row r="1795" spans="1:15" ht="29.25" customHeight="1">
      <c r="A1795" s="221" t="s">
        <v>506</v>
      </c>
      <c r="B1795" s="221" t="s">
        <v>777</v>
      </c>
      <c r="C1795" s="222" t="s">
        <v>112</v>
      </c>
      <c r="D1795" s="222" t="s">
        <v>191</v>
      </c>
      <c r="E1795" s="199" t="s">
        <v>165</v>
      </c>
      <c r="F1795" s="200"/>
      <c r="G1795" s="200"/>
      <c r="H1795" s="200"/>
      <c r="I1795" s="200">
        <v>45558</v>
      </c>
      <c r="J1795" s="143">
        <f t="shared" ref="J1795:J1858" si="28">I1795</f>
        <v>45558</v>
      </c>
      <c r="K1795" s="202">
        <v>8</v>
      </c>
      <c r="L1795" s="285" t="s">
        <v>475</v>
      </c>
      <c r="M1795" s="223"/>
      <c r="N1795" s="203"/>
      <c r="O1795" s="222" t="s">
        <v>326</v>
      </c>
    </row>
    <row r="1796" spans="1:15" ht="29.25" customHeight="1">
      <c r="A1796" s="221" t="s">
        <v>506</v>
      </c>
      <c r="B1796" s="221" t="s">
        <v>777</v>
      </c>
      <c r="C1796" s="222" t="s">
        <v>112</v>
      </c>
      <c r="D1796" s="222" t="s">
        <v>191</v>
      </c>
      <c r="E1796" s="199" t="s">
        <v>163</v>
      </c>
      <c r="F1796" s="200" t="s">
        <v>518</v>
      </c>
      <c r="G1796" s="200" t="s">
        <v>519</v>
      </c>
      <c r="H1796" s="200"/>
      <c r="I1796" s="200">
        <v>45559</v>
      </c>
      <c r="J1796" s="143">
        <f t="shared" si="28"/>
        <v>45559</v>
      </c>
      <c r="K1796" s="202">
        <v>8</v>
      </c>
      <c r="L1796" s="284" t="s">
        <v>2878</v>
      </c>
      <c r="M1796" s="223"/>
      <c r="N1796" s="203"/>
      <c r="O1796" s="222" t="s">
        <v>326</v>
      </c>
    </row>
    <row r="1797" spans="1:15" ht="29.25" customHeight="1">
      <c r="A1797" s="221" t="s">
        <v>506</v>
      </c>
      <c r="B1797" s="221" t="s">
        <v>777</v>
      </c>
      <c r="C1797" s="222" t="s">
        <v>112</v>
      </c>
      <c r="D1797" s="222" t="s">
        <v>191</v>
      </c>
      <c r="E1797" s="199" t="s">
        <v>163</v>
      </c>
      <c r="F1797" s="200" t="s">
        <v>518</v>
      </c>
      <c r="G1797" s="200" t="s">
        <v>519</v>
      </c>
      <c r="H1797" s="200"/>
      <c r="I1797" s="200">
        <v>45560</v>
      </c>
      <c r="J1797" s="143">
        <f t="shared" si="28"/>
        <v>45560</v>
      </c>
      <c r="K1797" s="202">
        <v>8</v>
      </c>
      <c r="L1797" s="284" t="s">
        <v>2879</v>
      </c>
      <c r="M1797" s="223"/>
      <c r="N1797" s="203"/>
      <c r="O1797" s="222" t="s">
        <v>326</v>
      </c>
    </row>
    <row r="1798" spans="1:15" ht="29.25" customHeight="1">
      <c r="A1798" s="221" t="s">
        <v>506</v>
      </c>
      <c r="B1798" s="221" t="s">
        <v>777</v>
      </c>
      <c r="C1798" s="222" t="s">
        <v>112</v>
      </c>
      <c r="D1798" s="222" t="s">
        <v>191</v>
      </c>
      <c r="E1798" s="199" t="s">
        <v>163</v>
      </c>
      <c r="F1798" s="200" t="s">
        <v>518</v>
      </c>
      <c r="G1798" s="200" t="s">
        <v>519</v>
      </c>
      <c r="H1798" s="200"/>
      <c r="I1798" s="200">
        <v>45569</v>
      </c>
      <c r="J1798" s="143">
        <f t="shared" si="28"/>
        <v>45569</v>
      </c>
      <c r="K1798" s="202">
        <v>8</v>
      </c>
      <c r="L1798" s="284" t="s">
        <v>3163</v>
      </c>
      <c r="M1798" s="223"/>
      <c r="N1798" s="203"/>
      <c r="O1798" s="222" t="s">
        <v>326</v>
      </c>
    </row>
    <row r="1799" spans="1:15" ht="29.25" customHeight="1">
      <c r="A1799" s="221" t="s">
        <v>506</v>
      </c>
      <c r="B1799" s="221" t="s">
        <v>777</v>
      </c>
      <c r="C1799" s="222" t="s">
        <v>112</v>
      </c>
      <c r="D1799" s="222" t="s">
        <v>191</v>
      </c>
      <c r="E1799" s="199" t="s">
        <v>163</v>
      </c>
      <c r="F1799" s="200" t="s">
        <v>518</v>
      </c>
      <c r="G1799" s="200" t="s">
        <v>519</v>
      </c>
      <c r="H1799" s="200"/>
      <c r="I1799" s="200">
        <v>45572</v>
      </c>
      <c r="J1799" s="143">
        <f t="shared" si="28"/>
        <v>45572</v>
      </c>
      <c r="K1799" s="202">
        <v>8</v>
      </c>
      <c r="L1799" s="284" t="s">
        <v>3164</v>
      </c>
      <c r="M1799" s="223"/>
      <c r="N1799" s="203"/>
      <c r="O1799" s="222" t="s">
        <v>326</v>
      </c>
    </row>
    <row r="1800" spans="1:15" ht="29.25" customHeight="1">
      <c r="A1800" s="221" t="s">
        <v>506</v>
      </c>
      <c r="B1800" s="221" t="s">
        <v>777</v>
      </c>
      <c r="C1800" s="222" t="s">
        <v>112</v>
      </c>
      <c r="D1800" s="222" t="s">
        <v>191</v>
      </c>
      <c r="E1800" s="199" t="s">
        <v>165</v>
      </c>
      <c r="F1800" s="200"/>
      <c r="G1800" s="200"/>
      <c r="H1800" s="200"/>
      <c r="I1800" s="200">
        <v>45573</v>
      </c>
      <c r="J1800" s="143">
        <f t="shared" si="28"/>
        <v>45573</v>
      </c>
      <c r="K1800" s="202">
        <v>8</v>
      </c>
      <c r="L1800" s="285" t="s">
        <v>475</v>
      </c>
      <c r="M1800" s="223"/>
      <c r="N1800" s="203"/>
      <c r="O1800" s="222" t="s">
        <v>326</v>
      </c>
    </row>
    <row r="1801" spans="1:15" ht="29.25" customHeight="1">
      <c r="A1801" s="221" t="s">
        <v>506</v>
      </c>
      <c r="B1801" s="221" t="s">
        <v>777</v>
      </c>
      <c r="C1801" s="222" t="s">
        <v>112</v>
      </c>
      <c r="D1801" s="222" t="s">
        <v>191</v>
      </c>
      <c r="E1801" s="199" t="s">
        <v>163</v>
      </c>
      <c r="F1801" s="200" t="s">
        <v>518</v>
      </c>
      <c r="G1801" s="200" t="s">
        <v>519</v>
      </c>
      <c r="H1801" s="200"/>
      <c r="I1801" s="200">
        <v>45574</v>
      </c>
      <c r="J1801" s="143">
        <f t="shared" si="28"/>
        <v>45574</v>
      </c>
      <c r="K1801" s="202">
        <v>8</v>
      </c>
      <c r="L1801" s="284" t="s">
        <v>3165</v>
      </c>
      <c r="M1801" s="223"/>
      <c r="N1801" s="203"/>
      <c r="O1801" s="222" t="s">
        <v>326</v>
      </c>
    </row>
    <row r="1802" spans="1:15" ht="29.25" customHeight="1">
      <c r="A1802" s="221" t="s">
        <v>506</v>
      </c>
      <c r="B1802" s="221" t="s">
        <v>777</v>
      </c>
      <c r="C1802" s="222" t="s">
        <v>112</v>
      </c>
      <c r="D1802" s="222" t="s">
        <v>191</v>
      </c>
      <c r="E1802" s="199" t="s">
        <v>163</v>
      </c>
      <c r="F1802" s="200" t="s">
        <v>518</v>
      </c>
      <c r="G1802" s="200" t="s">
        <v>519</v>
      </c>
      <c r="H1802" s="200"/>
      <c r="I1802" s="200">
        <v>45576</v>
      </c>
      <c r="J1802" s="143">
        <f t="shared" si="28"/>
        <v>45576</v>
      </c>
      <c r="K1802" s="202">
        <v>8</v>
      </c>
      <c r="L1802" s="284" t="s">
        <v>3307</v>
      </c>
      <c r="M1802" s="223"/>
      <c r="N1802" s="203"/>
      <c r="O1802" s="222" t="s">
        <v>326</v>
      </c>
    </row>
    <row r="1803" spans="1:15" ht="29.25" customHeight="1">
      <c r="A1803" s="221" t="s">
        <v>506</v>
      </c>
      <c r="B1803" s="221" t="s">
        <v>777</v>
      </c>
      <c r="C1803" s="222" t="s">
        <v>112</v>
      </c>
      <c r="D1803" s="222" t="s">
        <v>191</v>
      </c>
      <c r="E1803" s="199" t="s">
        <v>163</v>
      </c>
      <c r="F1803" s="200" t="s">
        <v>518</v>
      </c>
      <c r="G1803" s="200" t="s">
        <v>519</v>
      </c>
      <c r="H1803" s="200"/>
      <c r="I1803" s="200">
        <v>45579</v>
      </c>
      <c r="J1803" s="143">
        <f t="shared" si="28"/>
        <v>45579</v>
      </c>
      <c r="K1803" s="202">
        <v>8</v>
      </c>
      <c r="L1803" s="284" t="s">
        <v>3307</v>
      </c>
      <c r="M1803" s="223"/>
      <c r="N1803" s="203"/>
      <c r="O1803" s="222" t="s">
        <v>326</v>
      </c>
    </row>
    <row r="1804" spans="1:15" ht="29.25" customHeight="1">
      <c r="A1804" s="221" t="s">
        <v>506</v>
      </c>
      <c r="B1804" s="221" t="s">
        <v>777</v>
      </c>
      <c r="C1804" s="222" t="s">
        <v>112</v>
      </c>
      <c r="D1804" s="222" t="s">
        <v>191</v>
      </c>
      <c r="E1804" s="199" t="s">
        <v>163</v>
      </c>
      <c r="F1804" s="200" t="s">
        <v>518</v>
      </c>
      <c r="G1804" s="200" t="s">
        <v>519</v>
      </c>
      <c r="H1804" s="200"/>
      <c r="I1804" s="200">
        <v>45580</v>
      </c>
      <c r="J1804" s="143">
        <f t="shared" si="28"/>
        <v>45580</v>
      </c>
      <c r="K1804" s="202">
        <v>8</v>
      </c>
      <c r="L1804" s="284" t="s">
        <v>3308</v>
      </c>
      <c r="M1804" s="223"/>
      <c r="N1804" s="203"/>
      <c r="O1804" s="222" t="s">
        <v>326</v>
      </c>
    </row>
    <row r="1805" spans="1:15" ht="29.25" customHeight="1">
      <c r="A1805" s="221" t="s">
        <v>506</v>
      </c>
      <c r="B1805" s="221" t="s">
        <v>777</v>
      </c>
      <c r="C1805" s="222" t="s">
        <v>112</v>
      </c>
      <c r="D1805" s="222" t="s">
        <v>191</v>
      </c>
      <c r="E1805" s="199" t="s">
        <v>163</v>
      </c>
      <c r="F1805" s="200" t="s">
        <v>518</v>
      </c>
      <c r="G1805" s="200" t="s">
        <v>519</v>
      </c>
      <c r="H1805" s="200"/>
      <c r="I1805" s="200">
        <v>45581</v>
      </c>
      <c r="J1805" s="143">
        <f t="shared" si="28"/>
        <v>45581</v>
      </c>
      <c r="K1805" s="202">
        <v>8</v>
      </c>
      <c r="L1805" s="284" t="s">
        <v>3309</v>
      </c>
      <c r="M1805" s="223"/>
      <c r="N1805" s="203"/>
      <c r="O1805" s="222" t="s">
        <v>326</v>
      </c>
    </row>
    <row r="1806" spans="1:15" ht="29.25" customHeight="1">
      <c r="A1806" s="221" t="s">
        <v>506</v>
      </c>
      <c r="B1806" s="221" t="s">
        <v>777</v>
      </c>
      <c r="C1806" s="222" t="s">
        <v>112</v>
      </c>
      <c r="D1806" s="222" t="s">
        <v>191</v>
      </c>
      <c r="E1806" s="199" t="s">
        <v>163</v>
      </c>
      <c r="F1806" s="200" t="s">
        <v>518</v>
      </c>
      <c r="G1806" s="200" t="s">
        <v>519</v>
      </c>
      <c r="H1806" s="200"/>
      <c r="I1806" s="200">
        <v>45582</v>
      </c>
      <c r="J1806" s="143">
        <f t="shared" si="28"/>
        <v>45582</v>
      </c>
      <c r="K1806" s="202">
        <v>8</v>
      </c>
      <c r="L1806" s="284" t="s">
        <v>3415</v>
      </c>
      <c r="M1806" s="223"/>
      <c r="N1806" s="203"/>
      <c r="O1806" s="222" t="s">
        <v>326</v>
      </c>
    </row>
    <row r="1807" spans="1:15" ht="29.25" customHeight="1">
      <c r="A1807" s="221" t="s">
        <v>506</v>
      </c>
      <c r="B1807" s="221" t="s">
        <v>777</v>
      </c>
      <c r="C1807" s="222" t="s">
        <v>112</v>
      </c>
      <c r="D1807" s="222" t="s">
        <v>191</v>
      </c>
      <c r="E1807" s="199" t="s">
        <v>163</v>
      </c>
      <c r="F1807" s="200" t="s">
        <v>518</v>
      </c>
      <c r="G1807" s="200" t="s">
        <v>519</v>
      </c>
      <c r="H1807" s="200"/>
      <c r="I1807" s="200">
        <v>45583</v>
      </c>
      <c r="J1807" s="143">
        <f t="shared" si="28"/>
        <v>45583</v>
      </c>
      <c r="K1807" s="202">
        <v>8</v>
      </c>
      <c r="L1807" s="284" t="s">
        <v>3416</v>
      </c>
      <c r="M1807" s="223"/>
      <c r="N1807" s="203"/>
      <c r="O1807" s="222" t="s">
        <v>326</v>
      </c>
    </row>
    <row r="1808" spans="1:15" ht="29.25" customHeight="1">
      <c r="A1808" s="221" t="s">
        <v>506</v>
      </c>
      <c r="B1808" s="221" t="s">
        <v>777</v>
      </c>
      <c r="C1808" s="222" t="s">
        <v>112</v>
      </c>
      <c r="D1808" s="222" t="s">
        <v>191</v>
      </c>
      <c r="E1808" s="199" t="s">
        <v>163</v>
      </c>
      <c r="F1808" s="200" t="s">
        <v>518</v>
      </c>
      <c r="G1808" s="200" t="s">
        <v>519</v>
      </c>
      <c r="H1808" s="200"/>
      <c r="I1808" s="200">
        <v>45586</v>
      </c>
      <c r="J1808" s="143">
        <f t="shared" si="28"/>
        <v>45586</v>
      </c>
      <c r="K1808" s="202">
        <v>8</v>
      </c>
      <c r="L1808" s="284" t="s">
        <v>3417</v>
      </c>
      <c r="M1808" s="223"/>
      <c r="N1808" s="203"/>
      <c r="O1808" s="222" t="s">
        <v>326</v>
      </c>
    </row>
    <row r="1809" spans="1:15" ht="29.25" customHeight="1">
      <c r="A1809" s="221" t="s">
        <v>506</v>
      </c>
      <c r="B1809" s="221" t="s">
        <v>777</v>
      </c>
      <c r="C1809" s="222" t="s">
        <v>112</v>
      </c>
      <c r="D1809" s="222" t="s">
        <v>191</v>
      </c>
      <c r="E1809" s="199" t="s">
        <v>163</v>
      </c>
      <c r="F1809" s="200" t="s">
        <v>518</v>
      </c>
      <c r="G1809" s="200" t="s">
        <v>519</v>
      </c>
      <c r="H1809" s="200"/>
      <c r="I1809" s="200">
        <v>45587</v>
      </c>
      <c r="J1809" s="143">
        <f t="shared" si="28"/>
        <v>45587</v>
      </c>
      <c r="K1809" s="202">
        <v>8</v>
      </c>
      <c r="L1809" s="284" t="s">
        <v>3418</v>
      </c>
      <c r="M1809" s="223"/>
      <c r="N1809" s="203"/>
      <c r="O1809" s="222" t="s">
        <v>326</v>
      </c>
    </row>
    <row r="1810" spans="1:15" ht="29.25" customHeight="1">
      <c r="A1810" s="221" t="s">
        <v>506</v>
      </c>
      <c r="B1810" s="221" t="s">
        <v>777</v>
      </c>
      <c r="C1810" s="222" t="s">
        <v>112</v>
      </c>
      <c r="D1810" s="222" t="s">
        <v>191</v>
      </c>
      <c r="E1810" s="199" t="s">
        <v>163</v>
      </c>
      <c r="F1810" s="200" t="s">
        <v>518</v>
      </c>
      <c r="G1810" s="200" t="s">
        <v>519</v>
      </c>
      <c r="H1810" s="200"/>
      <c r="I1810" s="200">
        <v>45588</v>
      </c>
      <c r="J1810" s="143">
        <f t="shared" si="28"/>
        <v>45588</v>
      </c>
      <c r="K1810" s="202">
        <v>8</v>
      </c>
      <c r="L1810" s="284" t="s">
        <v>3419</v>
      </c>
      <c r="M1810" s="223"/>
      <c r="N1810" s="203"/>
      <c r="O1810" s="222" t="s">
        <v>326</v>
      </c>
    </row>
    <row r="1811" spans="1:15" ht="29.25" customHeight="1">
      <c r="A1811" s="221" t="s">
        <v>506</v>
      </c>
      <c r="B1811" s="221" t="s">
        <v>777</v>
      </c>
      <c r="C1811" s="222" t="s">
        <v>112</v>
      </c>
      <c r="D1811" s="222" t="s">
        <v>191</v>
      </c>
      <c r="E1811" s="199" t="s">
        <v>163</v>
      </c>
      <c r="F1811" s="200" t="s">
        <v>518</v>
      </c>
      <c r="G1811" s="200" t="s">
        <v>519</v>
      </c>
      <c r="H1811" s="200"/>
      <c r="I1811" s="200">
        <v>45589</v>
      </c>
      <c r="J1811" s="143">
        <f t="shared" si="28"/>
        <v>45589</v>
      </c>
      <c r="K1811" s="202">
        <v>8</v>
      </c>
      <c r="L1811" s="284" t="s">
        <v>3554</v>
      </c>
      <c r="M1811" s="223"/>
      <c r="N1811" s="203"/>
      <c r="O1811" s="222" t="s">
        <v>326</v>
      </c>
    </row>
    <row r="1812" spans="1:15" ht="29.25" customHeight="1">
      <c r="A1812" s="221" t="s">
        <v>506</v>
      </c>
      <c r="B1812" s="221" t="s">
        <v>777</v>
      </c>
      <c r="C1812" s="222" t="s">
        <v>112</v>
      </c>
      <c r="D1812" s="222" t="s">
        <v>191</v>
      </c>
      <c r="E1812" s="199" t="s">
        <v>163</v>
      </c>
      <c r="F1812" s="200" t="s">
        <v>518</v>
      </c>
      <c r="G1812" s="200" t="s">
        <v>519</v>
      </c>
      <c r="H1812" s="200"/>
      <c r="I1812" s="200">
        <v>45590</v>
      </c>
      <c r="J1812" s="143">
        <f t="shared" si="28"/>
        <v>45590</v>
      </c>
      <c r="K1812" s="202">
        <v>8</v>
      </c>
      <c r="L1812" s="284" t="s">
        <v>3555</v>
      </c>
      <c r="M1812" s="223"/>
      <c r="N1812" s="203"/>
      <c r="O1812" s="222" t="s">
        <v>326</v>
      </c>
    </row>
    <row r="1813" spans="1:15" ht="29.25" customHeight="1">
      <c r="A1813" s="221" t="s">
        <v>506</v>
      </c>
      <c r="B1813" s="221" t="s">
        <v>777</v>
      </c>
      <c r="C1813" s="222" t="s">
        <v>112</v>
      </c>
      <c r="D1813" s="222" t="s">
        <v>191</v>
      </c>
      <c r="E1813" s="199" t="s">
        <v>165</v>
      </c>
      <c r="F1813" s="200"/>
      <c r="G1813" s="200"/>
      <c r="H1813" s="200"/>
      <c r="I1813" s="200">
        <v>45593</v>
      </c>
      <c r="J1813" s="143">
        <f t="shared" si="28"/>
        <v>45593</v>
      </c>
      <c r="K1813" s="202">
        <v>8</v>
      </c>
      <c r="L1813" s="285" t="s">
        <v>475</v>
      </c>
      <c r="M1813" s="223"/>
      <c r="N1813" s="203"/>
      <c r="O1813" s="222" t="s">
        <v>326</v>
      </c>
    </row>
    <row r="1814" spans="1:15" ht="29.25" customHeight="1">
      <c r="A1814" s="221" t="s">
        <v>506</v>
      </c>
      <c r="B1814" s="221" t="s">
        <v>777</v>
      </c>
      <c r="C1814" s="222" t="s">
        <v>112</v>
      </c>
      <c r="D1814" s="222" t="s">
        <v>191</v>
      </c>
      <c r="E1814" s="199" t="s">
        <v>177</v>
      </c>
      <c r="F1814" s="200"/>
      <c r="G1814" s="200"/>
      <c r="H1814" s="200"/>
      <c r="I1814" s="200">
        <v>45594</v>
      </c>
      <c r="J1814" s="143">
        <f t="shared" si="28"/>
        <v>45594</v>
      </c>
      <c r="K1814" s="202">
        <v>4</v>
      </c>
      <c r="L1814" s="284" t="s">
        <v>3556</v>
      </c>
      <c r="M1814" s="223"/>
      <c r="N1814" s="203"/>
      <c r="O1814" s="222" t="s">
        <v>326</v>
      </c>
    </row>
    <row r="1815" spans="1:15" ht="29.25" customHeight="1">
      <c r="A1815" s="221" t="s">
        <v>506</v>
      </c>
      <c r="B1815" s="221" t="s">
        <v>777</v>
      </c>
      <c r="C1815" s="222" t="s">
        <v>112</v>
      </c>
      <c r="D1815" s="222" t="s">
        <v>191</v>
      </c>
      <c r="E1815" s="199" t="s">
        <v>163</v>
      </c>
      <c r="F1815" s="200" t="s">
        <v>518</v>
      </c>
      <c r="G1815" s="200" t="s">
        <v>519</v>
      </c>
      <c r="H1815" s="200"/>
      <c r="I1815" s="200">
        <v>45594</v>
      </c>
      <c r="J1815" s="143">
        <f t="shared" si="28"/>
        <v>45594</v>
      </c>
      <c r="K1815" s="202">
        <v>4</v>
      </c>
      <c r="L1815" s="284" t="s">
        <v>3557</v>
      </c>
      <c r="M1815" s="223"/>
      <c r="N1815" s="203"/>
      <c r="O1815" s="222" t="s">
        <v>326</v>
      </c>
    </row>
    <row r="1816" spans="1:15" ht="29.25" customHeight="1">
      <c r="A1816" s="221" t="s">
        <v>506</v>
      </c>
      <c r="B1816" s="221" t="s">
        <v>777</v>
      </c>
      <c r="C1816" s="222" t="s">
        <v>112</v>
      </c>
      <c r="D1816" s="222" t="s">
        <v>191</v>
      </c>
      <c r="E1816" s="199" t="s">
        <v>163</v>
      </c>
      <c r="F1816" s="200" t="s">
        <v>518</v>
      </c>
      <c r="G1816" s="200" t="s">
        <v>519</v>
      </c>
      <c r="H1816" s="200"/>
      <c r="I1816" s="200">
        <v>45595</v>
      </c>
      <c r="J1816" s="143">
        <f t="shared" si="28"/>
        <v>45595</v>
      </c>
      <c r="K1816" s="202">
        <v>8</v>
      </c>
      <c r="L1816" s="284" t="s">
        <v>3558</v>
      </c>
      <c r="M1816" s="223"/>
      <c r="N1816" s="203"/>
      <c r="O1816" s="222" t="s">
        <v>326</v>
      </c>
    </row>
    <row r="1817" spans="1:15" ht="29.25" customHeight="1">
      <c r="A1817" s="221" t="s">
        <v>506</v>
      </c>
      <c r="B1817" s="221" t="s">
        <v>777</v>
      </c>
      <c r="C1817" s="222" t="s">
        <v>112</v>
      </c>
      <c r="D1817" s="222" t="s">
        <v>191</v>
      </c>
      <c r="E1817" s="199" t="s">
        <v>163</v>
      </c>
      <c r="F1817" s="200" t="s">
        <v>518</v>
      </c>
      <c r="G1817" s="200" t="s">
        <v>519</v>
      </c>
      <c r="H1817" s="200"/>
      <c r="I1817" s="200">
        <v>45597</v>
      </c>
      <c r="J1817" s="143">
        <f t="shared" si="28"/>
        <v>45597</v>
      </c>
      <c r="K1817" s="202">
        <v>8</v>
      </c>
      <c r="L1817" s="285" t="s">
        <v>3706</v>
      </c>
      <c r="M1817" s="223"/>
      <c r="N1817" s="203"/>
      <c r="O1817" s="222" t="s">
        <v>326</v>
      </c>
    </row>
    <row r="1818" spans="1:15" ht="29.25" customHeight="1">
      <c r="A1818" s="221" t="s">
        <v>506</v>
      </c>
      <c r="B1818" s="221" t="s">
        <v>777</v>
      </c>
      <c r="C1818" s="222" t="s">
        <v>112</v>
      </c>
      <c r="D1818" s="222" t="s">
        <v>191</v>
      </c>
      <c r="E1818" s="199" t="s">
        <v>163</v>
      </c>
      <c r="F1818" s="200" t="s">
        <v>518</v>
      </c>
      <c r="G1818" s="200" t="s">
        <v>519</v>
      </c>
      <c r="H1818" s="200"/>
      <c r="I1818" s="200">
        <v>45600</v>
      </c>
      <c r="J1818" s="143">
        <f t="shared" si="28"/>
        <v>45600</v>
      </c>
      <c r="K1818" s="202">
        <v>8</v>
      </c>
      <c r="L1818" s="285" t="s">
        <v>3707</v>
      </c>
      <c r="M1818" s="223"/>
      <c r="N1818" s="203"/>
      <c r="O1818" s="222" t="s">
        <v>326</v>
      </c>
    </row>
    <row r="1819" spans="1:15" ht="29.25" customHeight="1">
      <c r="A1819" s="221" t="s">
        <v>506</v>
      </c>
      <c r="B1819" s="221" t="s">
        <v>777</v>
      </c>
      <c r="C1819" s="222" t="s">
        <v>112</v>
      </c>
      <c r="D1819" s="222" t="s">
        <v>191</v>
      </c>
      <c r="E1819" s="199" t="s">
        <v>163</v>
      </c>
      <c r="F1819" s="200" t="s">
        <v>518</v>
      </c>
      <c r="G1819" s="200" t="s">
        <v>519</v>
      </c>
      <c r="H1819" s="200"/>
      <c r="I1819" s="200">
        <v>45601</v>
      </c>
      <c r="J1819" s="143">
        <f t="shared" si="28"/>
        <v>45601</v>
      </c>
      <c r="K1819" s="202">
        <v>8</v>
      </c>
      <c r="L1819" s="284" t="s">
        <v>3708</v>
      </c>
      <c r="M1819" s="223"/>
      <c r="N1819" s="203"/>
      <c r="O1819" s="222" t="s">
        <v>326</v>
      </c>
    </row>
    <row r="1820" spans="1:15" ht="29.25" customHeight="1">
      <c r="A1820" s="221" t="s">
        <v>506</v>
      </c>
      <c r="B1820" s="221" t="s">
        <v>777</v>
      </c>
      <c r="C1820" s="222" t="s">
        <v>112</v>
      </c>
      <c r="D1820" s="222" t="s">
        <v>191</v>
      </c>
      <c r="E1820" s="199" t="s">
        <v>163</v>
      </c>
      <c r="F1820" s="200" t="s">
        <v>518</v>
      </c>
      <c r="G1820" s="200" t="s">
        <v>519</v>
      </c>
      <c r="H1820" s="200"/>
      <c r="I1820" s="200">
        <v>45602</v>
      </c>
      <c r="J1820" s="143">
        <f t="shared" si="28"/>
        <v>45602</v>
      </c>
      <c r="K1820" s="202">
        <v>4</v>
      </c>
      <c r="L1820" s="284" t="s">
        <v>3709</v>
      </c>
      <c r="M1820" s="223"/>
      <c r="N1820" s="203"/>
      <c r="O1820" s="222" t="s">
        <v>326</v>
      </c>
    </row>
    <row r="1821" spans="1:15" ht="29.25" customHeight="1">
      <c r="A1821" s="221" t="s">
        <v>506</v>
      </c>
      <c r="B1821" s="221" t="s">
        <v>777</v>
      </c>
      <c r="C1821" s="222" t="s">
        <v>112</v>
      </c>
      <c r="D1821" s="222" t="s">
        <v>191</v>
      </c>
      <c r="E1821" s="199" t="s">
        <v>177</v>
      </c>
      <c r="F1821" s="200"/>
      <c r="G1821" s="200"/>
      <c r="H1821" s="200"/>
      <c r="I1821" s="200">
        <v>45602</v>
      </c>
      <c r="J1821" s="143">
        <f t="shared" si="28"/>
        <v>45602</v>
      </c>
      <c r="K1821" s="202">
        <v>4</v>
      </c>
      <c r="L1821" s="284" t="s">
        <v>3710</v>
      </c>
      <c r="M1821" s="223"/>
      <c r="N1821" s="203"/>
      <c r="O1821" s="222" t="s">
        <v>326</v>
      </c>
    </row>
    <row r="1822" spans="1:15" ht="29.25" customHeight="1">
      <c r="A1822" s="221" t="s">
        <v>506</v>
      </c>
      <c r="B1822" s="221" t="s">
        <v>777</v>
      </c>
      <c r="C1822" s="222" t="s">
        <v>112</v>
      </c>
      <c r="D1822" s="222" t="s">
        <v>191</v>
      </c>
      <c r="E1822" s="199" t="s">
        <v>163</v>
      </c>
      <c r="F1822" s="200" t="s">
        <v>518</v>
      </c>
      <c r="G1822" s="200" t="s">
        <v>519</v>
      </c>
      <c r="H1822" s="200"/>
      <c r="I1822" s="200">
        <v>45603</v>
      </c>
      <c r="J1822" s="143">
        <f t="shared" si="28"/>
        <v>45603</v>
      </c>
      <c r="K1822" s="202">
        <v>8</v>
      </c>
      <c r="L1822" s="284" t="s">
        <v>3839</v>
      </c>
      <c r="M1822" s="223"/>
      <c r="N1822" s="203"/>
      <c r="O1822" s="222" t="s">
        <v>326</v>
      </c>
    </row>
    <row r="1823" spans="1:15" ht="29.25" customHeight="1">
      <c r="A1823" s="221" t="s">
        <v>506</v>
      </c>
      <c r="B1823" s="221" t="s">
        <v>777</v>
      </c>
      <c r="C1823" s="222" t="s">
        <v>112</v>
      </c>
      <c r="D1823" s="222" t="s">
        <v>191</v>
      </c>
      <c r="E1823" s="199" t="s">
        <v>163</v>
      </c>
      <c r="F1823" s="200" t="s">
        <v>518</v>
      </c>
      <c r="G1823" s="200" t="s">
        <v>519</v>
      </c>
      <c r="H1823" s="200"/>
      <c r="I1823" s="200">
        <v>45604</v>
      </c>
      <c r="J1823" s="143">
        <f t="shared" si="28"/>
        <v>45604</v>
      </c>
      <c r="K1823" s="202">
        <v>4</v>
      </c>
      <c r="L1823" s="284" t="s">
        <v>3840</v>
      </c>
      <c r="M1823" s="223"/>
      <c r="N1823" s="203"/>
      <c r="O1823" s="222" t="s">
        <v>326</v>
      </c>
    </row>
    <row r="1824" spans="1:15" ht="29.25" customHeight="1">
      <c r="A1824" s="221" t="s">
        <v>506</v>
      </c>
      <c r="B1824" s="221" t="s">
        <v>777</v>
      </c>
      <c r="C1824" s="222" t="s">
        <v>112</v>
      </c>
      <c r="D1824" s="222" t="s">
        <v>191</v>
      </c>
      <c r="E1824" s="199" t="s">
        <v>166</v>
      </c>
      <c r="F1824" s="200"/>
      <c r="G1824" s="200"/>
      <c r="H1824" s="200"/>
      <c r="I1824" s="200">
        <v>45604</v>
      </c>
      <c r="J1824" s="143">
        <f t="shared" si="28"/>
        <v>45604</v>
      </c>
      <c r="K1824" s="202">
        <v>4</v>
      </c>
      <c r="L1824" s="285" t="s">
        <v>3841</v>
      </c>
      <c r="M1824" s="223"/>
      <c r="N1824" s="203"/>
      <c r="O1824" s="222" t="s">
        <v>326</v>
      </c>
    </row>
    <row r="1825" spans="1:15" ht="29.25" customHeight="1">
      <c r="A1825" s="221" t="s">
        <v>506</v>
      </c>
      <c r="B1825" s="221" t="s">
        <v>777</v>
      </c>
      <c r="C1825" s="222" t="s">
        <v>112</v>
      </c>
      <c r="D1825" s="222" t="s">
        <v>191</v>
      </c>
      <c r="E1825" s="199" t="s">
        <v>163</v>
      </c>
      <c r="F1825" s="200" t="s">
        <v>518</v>
      </c>
      <c r="G1825" s="200" t="s">
        <v>519</v>
      </c>
      <c r="H1825" s="200"/>
      <c r="I1825" s="200">
        <v>45607</v>
      </c>
      <c r="J1825" s="143">
        <f t="shared" si="28"/>
        <v>45607</v>
      </c>
      <c r="K1825" s="202">
        <v>2</v>
      </c>
      <c r="L1825" s="284" t="s">
        <v>3842</v>
      </c>
      <c r="M1825" s="223"/>
      <c r="N1825" s="203"/>
      <c r="O1825" s="222" t="s">
        <v>326</v>
      </c>
    </row>
    <row r="1826" spans="1:15" ht="29.25" customHeight="1">
      <c r="A1826" s="221" t="s">
        <v>506</v>
      </c>
      <c r="B1826" s="221" t="s">
        <v>777</v>
      </c>
      <c r="C1826" s="222" t="s">
        <v>112</v>
      </c>
      <c r="D1826" s="222" t="s">
        <v>191</v>
      </c>
      <c r="E1826" s="199" t="s">
        <v>163</v>
      </c>
      <c r="F1826" s="200" t="s">
        <v>518</v>
      </c>
      <c r="G1826" s="200" t="s">
        <v>519</v>
      </c>
      <c r="H1826" s="200"/>
      <c r="I1826" s="200">
        <v>45607</v>
      </c>
      <c r="J1826" s="143">
        <f t="shared" si="28"/>
        <v>45607</v>
      </c>
      <c r="K1826" s="202">
        <v>2</v>
      </c>
      <c r="L1826" s="284" t="s">
        <v>3843</v>
      </c>
      <c r="M1826" s="223"/>
      <c r="N1826" s="203"/>
      <c r="O1826" s="222" t="s">
        <v>326</v>
      </c>
    </row>
    <row r="1827" spans="1:15" ht="29.25" customHeight="1">
      <c r="A1827" s="221" t="s">
        <v>506</v>
      </c>
      <c r="B1827" s="221" t="s">
        <v>777</v>
      </c>
      <c r="C1827" s="222" t="s">
        <v>112</v>
      </c>
      <c r="D1827" s="222" t="s">
        <v>191</v>
      </c>
      <c r="E1827" s="199" t="s">
        <v>163</v>
      </c>
      <c r="F1827" s="200" t="s">
        <v>518</v>
      </c>
      <c r="G1827" s="200" t="s">
        <v>519</v>
      </c>
      <c r="H1827" s="200"/>
      <c r="I1827" s="200">
        <v>45607</v>
      </c>
      <c r="J1827" s="143">
        <f t="shared" si="28"/>
        <v>45607</v>
      </c>
      <c r="K1827" s="202">
        <v>2</v>
      </c>
      <c r="L1827" s="284" t="s">
        <v>1015</v>
      </c>
      <c r="M1827" s="223"/>
      <c r="N1827" s="203"/>
      <c r="O1827" s="222" t="s">
        <v>326</v>
      </c>
    </row>
    <row r="1828" spans="1:15" ht="29.25" customHeight="1">
      <c r="A1828" s="221" t="s">
        <v>506</v>
      </c>
      <c r="B1828" s="221" t="s">
        <v>777</v>
      </c>
      <c r="C1828" s="222" t="s">
        <v>112</v>
      </c>
      <c r="D1828" s="222" t="s">
        <v>191</v>
      </c>
      <c r="E1828" s="199" t="s">
        <v>163</v>
      </c>
      <c r="F1828" s="200" t="s">
        <v>518</v>
      </c>
      <c r="G1828" s="200" t="s">
        <v>519</v>
      </c>
      <c r="H1828" s="200"/>
      <c r="I1828" s="200">
        <v>45607</v>
      </c>
      <c r="J1828" s="143">
        <f t="shared" si="28"/>
        <v>45607</v>
      </c>
      <c r="K1828" s="202">
        <v>2</v>
      </c>
      <c r="L1828" s="284" t="s">
        <v>3844</v>
      </c>
      <c r="M1828" s="223"/>
      <c r="N1828" s="203"/>
      <c r="O1828" s="222" t="s">
        <v>326</v>
      </c>
    </row>
    <row r="1829" spans="1:15" ht="29.25" customHeight="1">
      <c r="A1829" s="221" t="s">
        <v>506</v>
      </c>
      <c r="B1829" s="221" t="s">
        <v>777</v>
      </c>
      <c r="C1829" s="222" t="s">
        <v>112</v>
      </c>
      <c r="D1829" s="222" t="s">
        <v>191</v>
      </c>
      <c r="E1829" s="199" t="s">
        <v>163</v>
      </c>
      <c r="F1829" s="200" t="s">
        <v>518</v>
      </c>
      <c r="G1829" s="200" t="s">
        <v>519</v>
      </c>
      <c r="H1829" s="200"/>
      <c r="I1829" s="200">
        <v>45608</v>
      </c>
      <c r="J1829" s="143">
        <f t="shared" si="28"/>
        <v>45608</v>
      </c>
      <c r="K1829" s="202">
        <v>2</v>
      </c>
      <c r="L1829" s="284" t="s">
        <v>3842</v>
      </c>
      <c r="M1829" s="223"/>
      <c r="N1829" s="203"/>
      <c r="O1829" s="222" t="s">
        <v>326</v>
      </c>
    </row>
    <row r="1830" spans="1:15" ht="29.25" customHeight="1">
      <c r="A1830" s="221" t="s">
        <v>506</v>
      </c>
      <c r="B1830" s="221" t="s">
        <v>777</v>
      </c>
      <c r="C1830" s="222" t="s">
        <v>112</v>
      </c>
      <c r="D1830" s="222" t="s">
        <v>191</v>
      </c>
      <c r="E1830" s="199" t="s">
        <v>166</v>
      </c>
      <c r="F1830" s="200"/>
      <c r="G1830" s="200"/>
      <c r="H1830" s="200"/>
      <c r="I1830" s="200">
        <v>45608</v>
      </c>
      <c r="J1830" s="143">
        <f t="shared" si="28"/>
        <v>45608</v>
      </c>
      <c r="K1830" s="202">
        <v>6</v>
      </c>
      <c r="L1830" s="284" t="s">
        <v>3845</v>
      </c>
      <c r="M1830" s="223"/>
      <c r="N1830" s="203"/>
      <c r="O1830" s="222" t="s">
        <v>326</v>
      </c>
    </row>
    <row r="1831" spans="1:15" ht="29.25" customHeight="1">
      <c r="A1831" s="221" t="s">
        <v>506</v>
      </c>
      <c r="B1831" s="221" t="s">
        <v>777</v>
      </c>
      <c r="C1831" s="222" t="s">
        <v>112</v>
      </c>
      <c r="D1831" s="222" t="s">
        <v>191</v>
      </c>
      <c r="E1831" s="199" t="s">
        <v>163</v>
      </c>
      <c r="F1831" s="200" t="s">
        <v>518</v>
      </c>
      <c r="G1831" s="200" t="s">
        <v>519</v>
      </c>
      <c r="H1831" s="200"/>
      <c r="I1831" s="200">
        <v>45609</v>
      </c>
      <c r="J1831" s="143">
        <f t="shared" si="28"/>
        <v>45609</v>
      </c>
      <c r="K1831" s="202">
        <v>8</v>
      </c>
      <c r="L1831" s="284" t="s">
        <v>3846</v>
      </c>
      <c r="M1831" s="223"/>
      <c r="N1831" s="203"/>
      <c r="O1831" s="222" t="s">
        <v>326</v>
      </c>
    </row>
    <row r="1832" spans="1:15" ht="29.25" customHeight="1">
      <c r="A1832" s="221" t="s">
        <v>506</v>
      </c>
      <c r="B1832" s="221" t="s">
        <v>777</v>
      </c>
      <c r="C1832" s="222" t="s">
        <v>112</v>
      </c>
      <c r="D1832" s="222" t="s">
        <v>191</v>
      </c>
      <c r="E1832" s="199" t="s">
        <v>163</v>
      </c>
      <c r="F1832" s="200" t="s">
        <v>518</v>
      </c>
      <c r="G1832" s="200" t="s">
        <v>519</v>
      </c>
      <c r="H1832" s="200"/>
      <c r="I1832" s="200">
        <v>45610</v>
      </c>
      <c r="J1832" s="143">
        <f t="shared" si="28"/>
        <v>45610</v>
      </c>
      <c r="K1832" s="202">
        <v>8</v>
      </c>
      <c r="L1832" s="284" t="s">
        <v>4015</v>
      </c>
      <c r="M1832" s="223"/>
      <c r="N1832" s="203"/>
      <c r="O1832" s="222" t="s">
        <v>326</v>
      </c>
    </row>
    <row r="1833" spans="1:15" ht="29.25" customHeight="1">
      <c r="A1833" s="221" t="s">
        <v>506</v>
      </c>
      <c r="B1833" s="221" t="s">
        <v>777</v>
      </c>
      <c r="C1833" s="222" t="s">
        <v>112</v>
      </c>
      <c r="D1833" s="222" t="s">
        <v>191</v>
      </c>
      <c r="E1833" s="199" t="s">
        <v>163</v>
      </c>
      <c r="F1833" s="200" t="s">
        <v>518</v>
      </c>
      <c r="G1833" s="200" t="s">
        <v>519</v>
      </c>
      <c r="H1833" s="200"/>
      <c r="I1833" s="200">
        <v>45611</v>
      </c>
      <c r="J1833" s="143">
        <f t="shared" si="28"/>
        <v>45611</v>
      </c>
      <c r="K1833" s="202">
        <v>4</v>
      </c>
      <c r="L1833" s="284" t="s">
        <v>4015</v>
      </c>
      <c r="M1833" s="223"/>
      <c r="N1833" s="203"/>
      <c r="O1833" s="222" t="s">
        <v>326</v>
      </c>
    </row>
    <row r="1834" spans="1:15" ht="29.25" customHeight="1">
      <c r="A1834" s="221" t="s">
        <v>506</v>
      </c>
      <c r="B1834" s="221" t="s">
        <v>777</v>
      </c>
      <c r="C1834" s="222" t="s">
        <v>112</v>
      </c>
      <c r="D1834" s="222" t="s">
        <v>191</v>
      </c>
      <c r="E1834" s="199" t="s">
        <v>177</v>
      </c>
      <c r="F1834" s="200" t="s">
        <v>518</v>
      </c>
      <c r="G1834" s="200" t="s">
        <v>519</v>
      </c>
      <c r="H1834" s="200"/>
      <c r="I1834" s="200">
        <v>45611</v>
      </c>
      <c r="J1834" s="143">
        <f t="shared" si="28"/>
        <v>45611</v>
      </c>
      <c r="K1834" s="202">
        <v>4</v>
      </c>
      <c r="L1834" s="284" t="s">
        <v>4016</v>
      </c>
      <c r="M1834" s="223"/>
      <c r="N1834" s="203"/>
      <c r="O1834" s="222" t="s">
        <v>326</v>
      </c>
    </row>
    <row r="1835" spans="1:15" ht="29.25" customHeight="1">
      <c r="A1835" s="221" t="s">
        <v>506</v>
      </c>
      <c r="B1835" s="221" t="s">
        <v>777</v>
      </c>
      <c r="C1835" s="222" t="s">
        <v>112</v>
      </c>
      <c r="D1835" s="222" t="s">
        <v>191</v>
      </c>
      <c r="E1835" s="199" t="s">
        <v>163</v>
      </c>
      <c r="F1835" s="200" t="s">
        <v>518</v>
      </c>
      <c r="G1835" s="200" t="s">
        <v>519</v>
      </c>
      <c r="H1835" s="200"/>
      <c r="I1835" s="200">
        <v>45614</v>
      </c>
      <c r="J1835" s="143">
        <f t="shared" si="28"/>
        <v>45614</v>
      </c>
      <c r="K1835" s="202">
        <v>8</v>
      </c>
      <c r="L1835" s="284" t="s">
        <v>4017</v>
      </c>
      <c r="M1835" s="223"/>
      <c r="N1835" s="203"/>
      <c r="O1835" s="222" t="s">
        <v>326</v>
      </c>
    </row>
    <row r="1836" spans="1:15" ht="29.25" customHeight="1">
      <c r="A1836" s="221" t="s">
        <v>506</v>
      </c>
      <c r="B1836" s="221" t="s">
        <v>777</v>
      </c>
      <c r="C1836" s="222" t="s">
        <v>112</v>
      </c>
      <c r="D1836" s="222" t="s">
        <v>191</v>
      </c>
      <c r="E1836" s="199" t="s">
        <v>163</v>
      </c>
      <c r="F1836" s="200" t="s">
        <v>518</v>
      </c>
      <c r="G1836" s="200" t="s">
        <v>519</v>
      </c>
      <c r="H1836" s="200"/>
      <c r="I1836" s="200">
        <v>45615</v>
      </c>
      <c r="J1836" s="143">
        <f t="shared" si="28"/>
        <v>45615</v>
      </c>
      <c r="K1836" s="202">
        <v>6</v>
      </c>
      <c r="L1836" s="284" t="s">
        <v>4015</v>
      </c>
      <c r="M1836" s="223"/>
      <c r="N1836" s="203"/>
      <c r="O1836" s="222" t="s">
        <v>326</v>
      </c>
    </row>
    <row r="1837" spans="1:15" ht="29.25" customHeight="1">
      <c r="A1837" s="221" t="s">
        <v>506</v>
      </c>
      <c r="B1837" s="221" t="s">
        <v>777</v>
      </c>
      <c r="C1837" s="222" t="s">
        <v>112</v>
      </c>
      <c r="D1837" s="222" t="s">
        <v>191</v>
      </c>
      <c r="E1837" s="199" t="s">
        <v>163</v>
      </c>
      <c r="F1837" s="200" t="s">
        <v>518</v>
      </c>
      <c r="G1837" s="200" t="s">
        <v>519</v>
      </c>
      <c r="H1837" s="200"/>
      <c r="I1837" s="200">
        <v>45615</v>
      </c>
      <c r="J1837" s="143">
        <f t="shared" si="28"/>
        <v>45615</v>
      </c>
      <c r="K1837" s="202">
        <v>2</v>
      </c>
      <c r="L1837" s="284" t="s">
        <v>4018</v>
      </c>
      <c r="M1837" s="223"/>
      <c r="N1837" s="203"/>
      <c r="O1837" s="222" t="s">
        <v>326</v>
      </c>
    </row>
    <row r="1838" spans="1:15" ht="29.25" customHeight="1">
      <c r="A1838" s="221" t="s">
        <v>506</v>
      </c>
      <c r="B1838" s="221" t="s">
        <v>777</v>
      </c>
      <c r="C1838" s="222" t="s">
        <v>112</v>
      </c>
      <c r="D1838" s="222" t="s">
        <v>191</v>
      </c>
      <c r="E1838" s="199" t="s">
        <v>163</v>
      </c>
      <c r="F1838" s="200" t="s">
        <v>518</v>
      </c>
      <c r="G1838" s="200" t="s">
        <v>519</v>
      </c>
      <c r="H1838" s="200"/>
      <c r="I1838" s="200">
        <v>45616</v>
      </c>
      <c r="J1838" s="143">
        <f t="shared" si="28"/>
        <v>45616</v>
      </c>
      <c r="K1838" s="202">
        <v>8</v>
      </c>
      <c r="L1838" s="284" t="s">
        <v>4019</v>
      </c>
      <c r="M1838" s="223"/>
      <c r="N1838" s="203"/>
      <c r="O1838" s="222" t="s">
        <v>326</v>
      </c>
    </row>
    <row r="1839" spans="1:15" ht="29.25" customHeight="1">
      <c r="A1839" s="221" t="s">
        <v>506</v>
      </c>
      <c r="B1839" s="221" t="s">
        <v>777</v>
      </c>
      <c r="C1839" s="222" t="s">
        <v>112</v>
      </c>
      <c r="D1839" s="222" t="s">
        <v>191</v>
      </c>
      <c r="E1839" s="199" t="s">
        <v>163</v>
      </c>
      <c r="F1839" s="200" t="s">
        <v>518</v>
      </c>
      <c r="G1839" s="200" t="s">
        <v>519</v>
      </c>
      <c r="H1839" s="200"/>
      <c r="I1839" s="200">
        <v>45617</v>
      </c>
      <c r="J1839" s="143">
        <f t="shared" si="28"/>
        <v>45617</v>
      </c>
      <c r="K1839" s="202">
        <v>8</v>
      </c>
      <c r="L1839" s="284" t="s">
        <v>4019</v>
      </c>
      <c r="M1839" s="223"/>
      <c r="N1839" s="203"/>
      <c r="O1839" s="222" t="s">
        <v>326</v>
      </c>
    </row>
    <row r="1840" spans="1:15" ht="29.25" customHeight="1">
      <c r="A1840" s="221" t="s">
        <v>506</v>
      </c>
      <c r="B1840" s="221" t="s">
        <v>777</v>
      </c>
      <c r="C1840" s="222" t="s">
        <v>112</v>
      </c>
      <c r="D1840" s="222" t="s">
        <v>191</v>
      </c>
      <c r="E1840" s="199" t="s">
        <v>177</v>
      </c>
      <c r="F1840" s="200"/>
      <c r="G1840" s="200"/>
      <c r="H1840" s="200"/>
      <c r="I1840" s="200">
        <v>45618</v>
      </c>
      <c r="J1840" s="143">
        <f t="shared" si="28"/>
        <v>45618</v>
      </c>
      <c r="K1840" s="202">
        <v>8</v>
      </c>
      <c r="L1840" s="285" t="s">
        <v>4170</v>
      </c>
      <c r="M1840" s="223"/>
      <c r="N1840" s="203"/>
      <c r="O1840" s="222" t="s">
        <v>326</v>
      </c>
    </row>
    <row r="1841" spans="1:15" ht="29.25" customHeight="1">
      <c r="A1841" s="221" t="s">
        <v>506</v>
      </c>
      <c r="B1841" s="221" t="s">
        <v>777</v>
      </c>
      <c r="C1841" s="222" t="s">
        <v>112</v>
      </c>
      <c r="D1841" s="222" t="s">
        <v>191</v>
      </c>
      <c r="E1841" s="199" t="s">
        <v>163</v>
      </c>
      <c r="F1841" s="200" t="s">
        <v>518</v>
      </c>
      <c r="G1841" s="200" t="s">
        <v>519</v>
      </c>
      <c r="H1841" s="200"/>
      <c r="I1841" s="200">
        <v>45621</v>
      </c>
      <c r="J1841" s="143">
        <f t="shared" si="28"/>
        <v>45621</v>
      </c>
      <c r="K1841" s="202">
        <v>8</v>
      </c>
      <c r="L1841" s="284" t="s">
        <v>4171</v>
      </c>
      <c r="M1841" s="223"/>
      <c r="N1841" s="203"/>
      <c r="O1841" s="222" t="s">
        <v>326</v>
      </c>
    </row>
    <row r="1842" spans="1:15" ht="29.25" customHeight="1">
      <c r="A1842" s="221" t="s">
        <v>506</v>
      </c>
      <c r="B1842" s="221" t="s">
        <v>777</v>
      </c>
      <c r="C1842" s="222" t="s">
        <v>112</v>
      </c>
      <c r="D1842" s="222" t="s">
        <v>191</v>
      </c>
      <c r="E1842" s="199" t="s">
        <v>163</v>
      </c>
      <c r="F1842" s="200" t="s">
        <v>518</v>
      </c>
      <c r="G1842" s="200" t="s">
        <v>519</v>
      </c>
      <c r="H1842" s="200"/>
      <c r="I1842" s="200">
        <v>45622</v>
      </c>
      <c r="J1842" s="143">
        <f t="shared" si="28"/>
        <v>45622</v>
      </c>
      <c r="K1842" s="202">
        <v>8</v>
      </c>
      <c r="L1842" s="284" t="s">
        <v>4172</v>
      </c>
      <c r="M1842" s="223"/>
      <c r="N1842" s="203"/>
      <c r="O1842" s="222" t="s">
        <v>326</v>
      </c>
    </row>
    <row r="1843" spans="1:15" ht="29.25" customHeight="1">
      <c r="A1843" s="221" t="s">
        <v>506</v>
      </c>
      <c r="B1843" s="221" t="s">
        <v>777</v>
      </c>
      <c r="C1843" s="222" t="s">
        <v>112</v>
      </c>
      <c r="D1843" s="222" t="s">
        <v>191</v>
      </c>
      <c r="E1843" s="199" t="s">
        <v>163</v>
      </c>
      <c r="F1843" s="200" t="s">
        <v>518</v>
      </c>
      <c r="G1843" s="200" t="s">
        <v>519</v>
      </c>
      <c r="H1843" s="200"/>
      <c r="I1843" s="200">
        <v>45623</v>
      </c>
      <c r="J1843" s="143">
        <f t="shared" si="28"/>
        <v>45623</v>
      </c>
      <c r="K1843" s="202">
        <v>8</v>
      </c>
      <c r="L1843" s="284" t="s">
        <v>4173</v>
      </c>
      <c r="M1843" s="223"/>
      <c r="N1843" s="203"/>
      <c r="O1843" s="222" t="s">
        <v>326</v>
      </c>
    </row>
    <row r="1844" spans="1:15" ht="29.25" customHeight="1">
      <c r="A1844" s="221" t="s">
        <v>506</v>
      </c>
      <c r="B1844" s="221" t="s">
        <v>777</v>
      </c>
      <c r="C1844" s="222" t="s">
        <v>112</v>
      </c>
      <c r="D1844" s="222" t="s">
        <v>191</v>
      </c>
      <c r="E1844" s="199" t="s">
        <v>163</v>
      </c>
      <c r="F1844" s="200" t="s">
        <v>518</v>
      </c>
      <c r="G1844" s="200" t="s">
        <v>519</v>
      </c>
      <c r="H1844" s="200"/>
      <c r="I1844" s="200">
        <v>45624</v>
      </c>
      <c r="J1844" s="143">
        <f t="shared" si="28"/>
        <v>45624</v>
      </c>
      <c r="K1844" s="202">
        <v>8</v>
      </c>
      <c r="L1844" s="284" t="s">
        <v>4305</v>
      </c>
      <c r="M1844" s="223"/>
      <c r="N1844" s="203"/>
      <c r="O1844" s="222" t="s">
        <v>326</v>
      </c>
    </row>
    <row r="1845" spans="1:15" ht="29.25" customHeight="1">
      <c r="A1845" s="221" t="s">
        <v>506</v>
      </c>
      <c r="B1845" s="221" t="s">
        <v>777</v>
      </c>
      <c r="C1845" s="222" t="s">
        <v>112</v>
      </c>
      <c r="D1845" s="222" t="s">
        <v>191</v>
      </c>
      <c r="E1845" s="199" t="s">
        <v>163</v>
      </c>
      <c r="F1845" s="200" t="s">
        <v>518</v>
      </c>
      <c r="G1845" s="200" t="s">
        <v>519</v>
      </c>
      <c r="H1845" s="200"/>
      <c r="I1845" s="200">
        <v>45625</v>
      </c>
      <c r="J1845" s="143">
        <f t="shared" si="28"/>
        <v>45625</v>
      </c>
      <c r="K1845" s="202">
        <v>8</v>
      </c>
      <c r="L1845" s="284" t="s">
        <v>4305</v>
      </c>
      <c r="M1845" s="223"/>
      <c r="N1845" s="203"/>
      <c r="O1845" s="222" t="s">
        <v>326</v>
      </c>
    </row>
    <row r="1846" spans="1:15" ht="29.25" customHeight="1">
      <c r="A1846" s="221" t="s">
        <v>506</v>
      </c>
      <c r="B1846" s="221" t="s">
        <v>777</v>
      </c>
      <c r="C1846" s="222" t="s">
        <v>112</v>
      </c>
      <c r="D1846" s="222" t="s">
        <v>191</v>
      </c>
      <c r="E1846" s="199" t="s">
        <v>163</v>
      </c>
      <c r="F1846" s="200" t="s">
        <v>518</v>
      </c>
      <c r="G1846" s="200" t="s">
        <v>519</v>
      </c>
      <c r="H1846" s="200"/>
      <c r="I1846" s="200">
        <v>45628</v>
      </c>
      <c r="J1846" s="143">
        <f t="shared" si="28"/>
        <v>45628</v>
      </c>
      <c r="K1846" s="202">
        <v>8</v>
      </c>
      <c r="L1846" s="284" t="s">
        <v>4306</v>
      </c>
      <c r="M1846" s="223"/>
      <c r="N1846" s="203"/>
      <c r="O1846" s="222" t="s">
        <v>326</v>
      </c>
    </row>
    <row r="1847" spans="1:15" ht="29.25" customHeight="1">
      <c r="A1847" s="221" t="s">
        <v>506</v>
      </c>
      <c r="B1847" s="221" t="s">
        <v>777</v>
      </c>
      <c r="C1847" s="222" t="s">
        <v>112</v>
      </c>
      <c r="D1847" s="222" t="s">
        <v>191</v>
      </c>
      <c r="E1847" s="199" t="s">
        <v>163</v>
      </c>
      <c r="F1847" s="200" t="s">
        <v>518</v>
      </c>
      <c r="G1847" s="200" t="s">
        <v>519</v>
      </c>
      <c r="H1847" s="200"/>
      <c r="I1847" s="200">
        <v>45629</v>
      </c>
      <c r="J1847" s="143">
        <f t="shared" si="28"/>
        <v>45629</v>
      </c>
      <c r="K1847" s="202">
        <v>8</v>
      </c>
      <c r="L1847" s="284" t="s">
        <v>4307</v>
      </c>
      <c r="M1847" s="223"/>
      <c r="N1847" s="203"/>
      <c r="O1847" s="222" t="s">
        <v>326</v>
      </c>
    </row>
    <row r="1848" spans="1:15" ht="29.25" customHeight="1">
      <c r="A1848" s="221" t="s">
        <v>506</v>
      </c>
      <c r="B1848" s="221" t="s">
        <v>777</v>
      </c>
      <c r="C1848" s="222" t="s">
        <v>112</v>
      </c>
      <c r="D1848" s="222" t="s">
        <v>191</v>
      </c>
      <c r="E1848" s="199" t="s">
        <v>163</v>
      </c>
      <c r="F1848" s="200" t="s">
        <v>518</v>
      </c>
      <c r="G1848" s="200" t="s">
        <v>519</v>
      </c>
      <c r="H1848" s="200"/>
      <c r="I1848" s="200">
        <v>45630</v>
      </c>
      <c r="J1848" s="143">
        <f t="shared" si="28"/>
        <v>45630</v>
      </c>
      <c r="K1848" s="202">
        <v>8</v>
      </c>
      <c r="L1848" s="284" t="s">
        <v>4307</v>
      </c>
      <c r="M1848" s="223"/>
      <c r="N1848" s="203"/>
      <c r="O1848" s="222" t="s">
        <v>326</v>
      </c>
    </row>
    <row r="1849" spans="1:15" ht="29.25" customHeight="1">
      <c r="A1849" s="221" t="s">
        <v>506</v>
      </c>
      <c r="B1849" s="221" t="s">
        <v>777</v>
      </c>
      <c r="C1849" s="222" t="s">
        <v>112</v>
      </c>
      <c r="D1849" s="222" t="s">
        <v>191</v>
      </c>
      <c r="E1849" s="199" t="s">
        <v>165</v>
      </c>
      <c r="F1849" s="200"/>
      <c r="G1849" s="200"/>
      <c r="H1849" s="200"/>
      <c r="I1849" s="200">
        <v>45631</v>
      </c>
      <c r="J1849" s="143">
        <f t="shared" si="28"/>
        <v>45631</v>
      </c>
      <c r="K1849" s="202">
        <v>4</v>
      </c>
      <c r="L1849" s="285" t="s">
        <v>475</v>
      </c>
      <c r="M1849" s="223"/>
      <c r="N1849" s="203"/>
      <c r="O1849" s="222" t="s">
        <v>326</v>
      </c>
    </row>
    <row r="1850" spans="1:15" ht="29.25" customHeight="1">
      <c r="A1850" s="221" t="s">
        <v>506</v>
      </c>
      <c r="B1850" s="221" t="s">
        <v>777</v>
      </c>
      <c r="C1850" s="222" t="s">
        <v>112</v>
      </c>
      <c r="D1850" s="222" t="s">
        <v>191</v>
      </c>
      <c r="E1850" s="199" t="s">
        <v>163</v>
      </c>
      <c r="F1850" s="200" t="s">
        <v>518</v>
      </c>
      <c r="G1850" s="200" t="s">
        <v>519</v>
      </c>
      <c r="H1850" s="200"/>
      <c r="I1850" s="200">
        <v>45631</v>
      </c>
      <c r="J1850" s="143">
        <f t="shared" si="28"/>
        <v>45631</v>
      </c>
      <c r="K1850" s="202">
        <v>4</v>
      </c>
      <c r="L1850" s="284" t="s">
        <v>4446</v>
      </c>
      <c r="M1850" s="223"/>
      <c r="N1850" s="203"/>
      <c r="O1850" s="222" t="s">
        <v>326</v>
      </c>
    </row>
    <row r="1851" spans="1:15" ht="29.25" customHeight="1">
      <c r="A1851" s="221" t="s">
        <v>506</v>
      </c>
      <c r="B1851" s="221" t="s">
        <v>777</v>
      </c>
      <c r="C1851" s="222" t="s">
        <v>112</v>
      </c>
      <c r="D1851" s="222" t="s">
        <v>191</v>
      </c>
      <c r="E1851" s="199" t="s">
        <v>177</v>
      </c>
      <c r="F1851" s="200"/>
      <c r="G1851" s="200"/>
      <c r="H1851" s="200"/>
      <c r="I1851" s="200">
        <v>45632</v>
      </c>
      <c r="J1851" s="143">
        <f t="shared" si="28"/>
        <v>45632</v>
      </c>
      <c r="K1851" s="202">
        <v>4</v>
      </c>
      <c r="L1851" s="284" t="s">
        <v>4447</v>
      </c>
      <c r="M1851" s="223"/>
      <c r="N1851" s="203"/>
      <c r="O1851" s="222" t="s">
        <v>326</v>
      </c>
    </row>
    <row r="1852" spans="1:15" ht="29.25" customHeight="1">
      <c r="A1852" s="221" t="s">
        <v>506</v>
      </c>
      <c r="B1852" s="221" t="s">
        <v>777</v>
      </c>
      <c r="C1852" s="222" t="s">
        <v>112</v>
      </c>
      <c r="D1852" s="222" t="s">
        <v>191</v>
      </c>
      <c r="E1852" s="199" t="s">
        <v>163</v>
      </c>
      <c r="F1852" s="200" t="s">
        <v>518</v>
      </c>
      <c r="G1852" s="200" t="s">
        <v>519</v>
      </c>
      <c r="H1852" s="200"/>
      <c r="I1852" s="200">
        <v>45632</v>
      </c>
      <c r="J1852" s="143">
        <f t="shared" si="28"/>
        <v>45632</v>
      </c>
      <c r="K1852" s="202">
        <v>4</v>
      </c>
      <c r="L1852" s="284" t="s">
        <v>4446</v>
      </c>
      <c r="M1852" s="223"/>
      <c r="N1852" s="203"/>
      <c r="O1852" s="222" t="s">
        <v>326</v>
      </c>
    </row>
    <row r="1853" spans="1:15" ht="29.25" customHeight="1">
      <c r="A1853" s="221" t="s">
        <v>506</v>
      </c>
      <c r="B1853" s="221" t="s">
        <v>777</v>
      </c>
      <c r="C1853" s="222" t="s">
        <v>112</v>
      </c>
      <c r="D1853" s="222" t="s">
        <v>191</v>
      </c>
      <c r="E1853" s="199" t="s">
        <v>163</v>
      </c>
      <c r="F1853" s="200" t="s">
        <v>518</v>
      </c>
      <c r="G1853" s="200" t="s">
        <v>519</v>
      </c>
      <c r="H1853" s="200"/>
      <c r="I1853" s="200">
        <v>45635</v>
      </c>
      <c r="J1853" s="143">
        <f t="shared" si="28"/>
        <v>45635</v>
      </c>
      <c r="K1853" s="202">
        <v>4</v>
      </c>
      <c r="L1853" s="285" t="s">
        <v>4448</v>
      </c>
      <c r="M1853" s="223"/>
      <c r="N1853" s="203"/>
      <c r="O1853" s="222" t="s">
        <v>326</v>
      </c>
    </row>
    <row r="1854" spans="1:15" ht="29.25" customHeight="1">
      <c r="A1854" s="221" t="s">
        <v>506</v>
      </c>
      <c r="B1854" s="221" t="s">
        <v>777</v>
      </c>
      <c r="C1854" s="222" t="s">
        <v>112</v>
      </c>
      <c r="D1854" s="222" t="s">
        <v>191</v>
      </c>
      <c r="E1854" s="199" t="s">
        <v>163</v>
      </c>
      <c r="F1854" s="200" t="s">
        <v>518</v>
      </c>
      <c r="G1854" s="200" t="s">
        <v>519</v>
      </c>
      <c r="H1854" s="200"/>
      <c r="I1854" s="200">
        <v>45635</v>
      </c>
      <c r="J1854" s="143">
        <f t="shared" si="28"/>
        <v>45635</v>
      </c>
      <c r="K1854" s="202">
        <v>4</v>
      </c>
      <c r="L1854" s="285" t="s">
        <v>210</v>
      </c>
      <c r="M1854" s="223"/>
      <c r="N1854" s="203"/>
      <c r="O1854" s="222" t="s">
        <v>326</v>
      </c>
    </row>
    <row r="1855" spans="1:15" ht="29.25" customHeight="1">
      <c r="A1855" s="221" t="s">
        <v>506</v>
      </c>
      <c r="B1855" s="221" t="s">
        <v>777</v>
      </c>
      <c r="C1855" s="222" t="s">
        <v>112</v>
      </c>
      <c r="D1855" s="222" t="s">
        <v>191</v>
      </c>
      <c r="E1855" s="199" t="s">
        <v>163</v>
      </c>
      <c r="F1855" s="200" t="s">
        <v>518</v>
      </c>
      <c r="G1855" s="200" t="s">
        <v>519</v>
      </c>
      <c r="H1855" s="200"/>
      <c r="I1855" s="200">
        <v>45636</v>
      </c>
      <c r="J1855" s="143">
        <f t="shared" si="28"/>
        <v>45636</v>
      </c>
      <c r="K1855" s="202">
        <v>8</v>
      </c>
      <c r="L1855" s="284" t="s">
        <v>4449</v>
      </c>
      <c r="M1855" s="223"/>
      <c r="N1855" s="203"/>
      <c r="O1855" s="222" t="s">
        <v>326</v>
      </c>
    </row>
    <row r="1856" spans="1:15" ht="29.25" customHeight="1">
      <c r="A1856" s="221" t="s">
        <v>506</v>
      </c>
      <c r="B1856" s="221" t="s">
        <v>777</v>
      </c>
      <c r="C1856" s="222" t="s">
        <v>112</v>
      </c>
      <c r="D1856" s="222" t="s">
        <v>191</v>
      </c>
      <c r="E1856" s="199" t="s">
        <v>163</v>
      </c>
      <c r="F1856" s="200" t="s">
        <v>518</v>
      </c>
      <c r="G1856" s="200" t="s">
        <v>519</v>
      </c>
      <c r="H1856" s="200"/>
      <c r="I1856" s="200">
        <v>45637</v>
      </c>
      <c r="J1856" s="143">
        <f t="shared" si="28"/>
        <v>45637</v>
      </c>
      <c r="K1856" s="202">
        <v>6</v>
      </c>
      <c r="L1856" s="284" t="s">
        <v>4450</v>
      </c>
      <c r="M1856" s="223"/>
      <c r="N1856" s="203"/>
      <c r="O1856" s="222" t="s">
        <v>326</v>
      </c>
    </row>
    <row r="1857" spans="1:15" ht="29.25" customHeight="1">
      <c r="A1857" s="221" t="s">
        <v>506</v>
      </c>
      <c r="B1857" s="221" t="s">
        <v>777</v>
      </c>
      <c r="C1857" s="222" t="s">
        <v>112</v>
      </c>
      <c r="D1857" s="222" t="s">
        <v>191</v>
      </c>
      <c r="E1857" s="199" t="s">
        <v>165</v>
      </c>
      <c r="F1857" s="200"/>
      <c r="G1857" s="200"/>
      <c r="H1857" s="200"/>
      <c r="I1857" s="200">
        <v>45638</v>
      </c>
      <c r="J1857" s="143">
        <f t="shared" si="28"/>
        <v>45638</v>
      </c>
      <c r="K1857" s="202">
        <v>8</v>
      </c>
      <c r="L1857" s="285" t="s">
        <v>204</v>
      </c>
      <c r="M1857" s="223"/>
      <c r="N1857" s="203"/>
      <c r="O1857" s="222" t="s">
        <v>326</v>
      </c>
    </row>
    <row r="1858" spans="1:15" ht="29.25" customHeight="1">
      <c r="A1858" s="221" t="s">
        <v>506</v>
      </c>
      <c r="B1858" s="221" t="s">
        <v>777</v>
      </c>
      <c r="C1858" s="222" t="s">
        <v>112</v>
      </c>
      <c r="D1858" s="222" t="s">
        <v>191</v>
      </c>
      <c r="E1858" s="199" t="s">
        <v>163</v>
      </c>
      <c r="F1858" s="200" t="s">
        <v>518</v>
      </c>
      <c r="G1858" s="200" t="s">
        <v>519</v>
      </c>
      <c r="H1858" s="200"/>
      <c r="I1858" s="200">
        <v>45639</v>
      </c>
      <c r="J1858" s="143">
        <f t="shared" si="28"/>
        <v>45639</v>
      </c>
      <c r="K1858" s="202">
        <v>4</v>
      </c>
      <c r="L1858" s="284" t="s">
        <v>4586</v>
      </c>
      <c r="M1858" s="223"/>
      <c r="N1858" s="203"/>
      <c r="O1858" s="222" t="s">
        <v>326</v>
      </c>
    </row>
    <row r="1859" spans="1:15" ht="29.25" customHeight="1">
      <c r="A1859" s="221" t="s">
        <v>506</v>
      </c>
      <c r="B1859" s="221" t="s">
        <v>777</v>
      </c>
      <c r="C1859" s="222" t="s">
        <v>112</v>
      </c>
      <c r="D1859" s="222" t="s">
        <v>191</v>
      </c>
      <c r="E1859" s="199" t="s">
        <v>163</v>
      </c>
      <c r="F1859" s="200" t="s">
        <v>518</v>
      </c>
      <c r="G1859" s="200" t="s">
        <v>519</v>
      </c>
      <c r="H1859" s="200"/>
      <c r="I1859" s="200">
        <v>45639</v>
      </c>
      <c r="J1859" s="143">
        <f t="shared" ref="J1859:J1922" si="29">I1859</f>
        <v>45639</v>
      </c>
      <c r="K1859" s="202">
        <v>4</v>
      </c>
      <c r="L1859" s="284" t="s">
        <v>4587</v>
      </c>
      <c r="M1859" s="223"/>
      <c r="N1859" s="203"/>
      <c r="O1859" s="222" t="s">
        <v>326</v>
      </c>
    </row>
    <row r="1860" spans="1:15" ht="29.25" customHeight="1">
      <c r="A1860" s="221" t="s">
        <v>506</v>
      </c>
      <c r="B1860" s="221" t="s">
        <v>777</v>
      </c>
      <c r="C1860" s="222" t="s">
        <v>112</v>
      </c>
      <c r="D1860" s="222" t="s">
        <v>191</v>
      </c>
      <c r="E1860" s="199" t="s">
        <v>163</v>
      </c>
      <c r="F1860" s="200" t="s">
        <v>518</v>
      </c>
      <c r="G1860" s="200" t="s">
        <v>519</v>
      </c>
      <c r="H1860" s="200"/>
      <c r="I1860" s="200">
        <v>45642</v>
      </c>
      <c r="J1860" s="143">
        <f t="shared" si="29"/>
        <v>45642</v>
      </c>
      <c r="K1860" s="202">
        <v>8</v>
      </c>
      <c r="L1860" s="284" t="s">
        <v>4588</v>
      </c>
      <c r="M1860" s="223"/>
      <c r="N1860" s="203"/>
      <c r="O1860" s="222" t="s">
        <v>326</v>
      </c>
    </row>
    <row r="1861" spans="1:15" ht="29.25" customHeight="1">
      <c r="A1861" s="221" t="s">
        <v>506</v>
      </c>
      <c r="B1861" s="221" t="s">
        <v>777</v>
      </c>
      <c r="C1861" s="222" t="s">
        <v>112</v>
      </c>
      <c r="D1861" s="222" t="s">
        <v>191</v>
      </c>
      <c r="E1861" s="199" t="s">
        <v>163</v>
      </c>
      <c r="F1861" s="200" t="s">
        <v>518</v>
      </c>
      <c r="G1861" s="200" t="s">
        <v>519</v>
      </c>
      <c r="H1861" s="200"/>
      <c r="I1861" s="200">
        <v>45643</v>
      </c>
      <c r="J1861" s="143">
        <f t="shared" si="29"/>
        <v>45643</v>
      </c>
      <c r="K1861" s="202">
        <v>8</v>
      </c>
      <c r="L1861" s="284" t="s">
        <v>4588</v>
      </c>
      <c r="M1861" s="223"/>
      <c r="N1861" s="203"/>
      <c r="O1861" s="222" t="s">
        <v>326</v>
      </c>
    </row>
    <row r="1862" spans="1:15" ht="29.25" customHeight="1">
      <c r="A1862" s="221" t="s">
        <v>506</v>
      </c>
      <c r="B1862" s="221" t="s">
        <v>777</v>
      </c>
      <c r="C1862" s="222" t="s">
        <v>112</v>
      </c>
      <c r="D1862" s="222" t="s">
        <v>191</v>
      </c>
      <c r="E1862" s="199" t="s">
        <v>163</v>
      </c>
      <c r="F1862" s="200" t="s">
        <v>518</v>
      </c>
      <c r="G1862" s="200" t="s">
        <v>519</v>
      </c>
      <c r="H1862" s="200"/>
      <c r="I1862" s="200">
        <v>45644</v>
      </c>
      <c r="J1862" s="143">
        <f t="shared" si="29"/>
        <v>45644</v>
      </c>
      <c r="K1862" s="202">
        <v>8</v>
      </c>
      <c r="L1862" s="284" t="s">
        <v>4589</v>
      </c>
      <c r="M1862" s="223"/>
      <c r="N1862" s="203"/>
      <c r="O1862" s="222" t="s">
        <v>326</v>
      </c>
    </row>
    <row r="1863" spans="1:15" ht="29.25" customHeight="1">
      <c r="A1863" s="221" t="s">
        <v>506</v>
      </c>
      <c r="B1863" s="221" t="s">
        <v>777</v>
      </c>
      <c r="C1863" s="222" t="s">
        <v>112</v>
      </c>
      <c r="D1863" s="222" t="s">
        <v>191</v>
      </c>
      <c r="E1863" s="199" t="s">
        <v>163</v>
      </c>
      <c r="F1863" s="200" t="s">
        <v>518</v>
      </c>
      <c r="G1863" s="200" t="s">
        <v>519</v>
      </c>
      <c r="H1863" s="200"/>
      <c r="I1863" s="200">
        <v>45645</v>
      </c>
      <c r="J1863" s="143">
        <f t="shared" si="29"/>
        <v>45645</v>
      </c>
      <c r="K1863" s="202">
        <v>4</v>
      </c>
      <c r="L1863" s="284" t="s">
        <v>4821</v>
      </c>
      <c r="M1863" s="223"/>
      <c r="N1863" s="203"/>
      <c r="O1863" s="222" t="s">
        <v>326</v>
      </c>
    </row>
    <row r="1864" spans="1:15" ht="29.25" customHeight="1">
      <c r="A1864" s="221" t="s">
        <v>506</v>
      </c>
      <c r="B1864" s="221" t="s">
        <v>777</v>
      </c>
      <c r="C1864" s="222" t="s">
        <v>112</v>
      </c>
      <c r="D1864" s="222" t="s">
        <v>191</v>
      </c>
      <c r="E1864" s="199" t="s">
        <v>163</v>
      </c>
      <c r="F1864" s="200" t="s">
        <v>518</v>
      </c>
      <c r="G1864" s="200" t="s">
        <v>519</v>
      </c>
      <c r="H1864" s="200"/>
      <c r="I1864" s="200">
        <v>45646</v>
      </c>
      <c r="J1864" s="143">
        <f t="shared" si="29"/>
        <v>45646</v>
      </c>
      <c r="K1864" s="202">
        <v>8</v>
      </c>
      <c r="L1864" s="284" t="s">
        <v>4821</v>
      </c>
      <c r="M1864" s="223"/>
      <c r="N1864" s="203"/>
      <c r="O1864" s="222" t="s">
        <v>326</v>
      </c>
    </row>
    <row r="1865" spans="1:15" ht="29.25" customHeight="1">
      <c r="A1865" s="221" t="s">
        <v>506</v>
      </c>
      <c r="B1865" s="221" t="s">
        <v>777</v>
      </c>
      <c r="C1865" s="222" t="s">
        <v>112</v>
      </c>
      <c r="D1865" s="222" t="s">
        <v>191</v>
      </c>
      <c r="E1865" s="199" t="s">
        <v>163</v>
      </c>
      <c r="F1865" s="200" t="s">
        <v>518</v>
      </c>
      <c r="G1865" s="200" t="s">
        <v>519</v>
      </c>
      <c r="H1865" s="200"/>
      <c r="I1865" s="200">
        <v>45649</v>
      </c>
      <c r="J1865" s="143">
        <f t="shared" si="29"/>
        <v>45649</v>
      </c>
      <c r="K1865" s="202">
        <v>8</v>
      </c>
      <c r="L1865" s="284" t="s">
        <v>4822</v>
      </c>
      <c r="M1865" s="223"/>
      <c r="N1865" s="203"/>
      <c r="O1865" s="222" t="s">
        <v>326</v>
      </c>
    </row>
    <row r="1866" spans="1:15" ht="29.25" customHeight="1">
      <c r="A1866" s="221" t="s">
        <v>506</v>
      </c>
      <c r="B1866" s="221" t="s">
        <v>777</v>
      </c>
      <c r="C1866" s="222" t="s">
        <v>112</v>
      </c>
      <c r="D1866" s="222" t="s">
        <v>191</v>
      </c>
      <c r="E1866" s="199" t="s">
        <v>163</v>
      </c>
      <c r="F1866" s="200" t="s">
        <v>518</v>
      </c>
      <c r="G1866" s="200" t="s">
        <v>519</v>
      </c>
      <c r="H1866" s="200"/>
      <c r="I1866" s="200">
        <v>45650</v>
      </c>
      <c r="J1866" s="143">
        <f t="shared" si="29"/>
        <v>45650</v>
      </c>
      <c r="K1866" s="202">
        <v>8</v>
      </c>
      <c r="L1866" s="284" t="s">
        <v>4822</v>
      </c>
      <c r="M1866" s="223"/>
      <c r="N1866" s="203"/>
      <c r="O1866" s="222" t="s">
        <v>326</v>
      </c>
    </row>
    <row r="1867" spans="1:15" ht="29.25" customHeight="1">
      <c r="A1867" s="221" t="s">
        <v>506</v>
      </c>
      <c r="B1867" s="221" t="s">
        <v>777</v>
      </c>
      <c r="C1867" s="222" t="s">
        <v>112</v>
      </c>
      <c r="D1867" s="222" t="s">
        <v>191</v>
      </c>
      <c r="E1867" s="199" t="s">
        <v>165</v>
      </c>
      <c r="F1867" s="200"/>
      <c r="G1867" s="200"/>
      <c r="H1867" s="200"/>
      <c r="I1867" s="200">
        <v>45651</v>
      </c>
      <c r="J1867" s="143">
        <f t="shared" si="29"/>
        <v>45651</v>
      </c>
      <c r="K1867" s="202">
        <v>8</v>
      </c>
      <c r="L1867" s="285" t="s">
        <v>204</v>
      </c>
      <c r="M1867" s="223"/>
      <c r="N1867" s="203"/>
      <c r="O1867" s="222" t="s">
        <v>326</v>
      </c>
    </row>
    <row r="1868" spans="1:15" ht="29.25" customHeight="1">
      <c r="A1868" s="221" t="s">
        <v>506</v>
      </c>
      <c r="B1868" s="221" t="s">
        <v>777</v>
      </c>
      <c r="C1868" s="222" t="s">
        <v>112</v>
      </c>
      <c r="D1868" s="222" t="s">
        <v>191</v>
      </c>
      <c r="E1868" s="199" t="s">
        <v>163</v>
      </c>
      <c r="F1868" s="200" t="s">
        <v>518</v>
      </c>
      <c r="G1868" s="200" t="s">
        <v>519</v>
      </c>
      <c r="H1868" s="200"/>
      <c r="I1868" s="200">
        <v>45652</v>
      </c>
      <c r="J1868" s="143">
        <f t="shared" si="29"/>
        <v>45652</v>
      </c>
      <c r="K1868" s="202">
        <v>8</v>
      </c>
      <c r="L1868" s="284" t="s">
        <v>4937</v>
      </c>
      <c r="M1868" s="223"/>
      <c r="N1868" s="203"/>
      <c r="O1868" s="222" t="s">
        <v>326</v>
      </c>
    </row>
    <row r="1869" spans="1:15" ht="29.25" customHeight="1">
      <c r="A1869" s="221" t="s">
        <v>506</v>
      </c>
      <c r="B1869" s="221" t="s">
        <v>777</v>
      </c>
      <c r="C1869" s="222" t="s">
        <v>112</v>
      </c>
      <c r="D1869" s="222" t="s">
        <v>191</v>
      </c>
      <c r="E1869" s="199" t="s">
        <v>163</v>
      </c>
      <c r="F1869" s="200" t="s">
        <v>518</v>
      </c>
      <c r="G1869" s="200" t="s">
        <v>519</v>
      </c>
      <c r="H1869" s="200"/>
      <c r="I1869" s="200">
        <v>45653</v>
      </c>
      <c r="J1869" s="143">
        <f t="shared" si="29"/>
        <v>45653</v>
      </c>
      <c r="K1869" s="202">
        <v>8</v>
      </c>
      <c r="L1869" s="284" t="s">
        <v>4938</v>
      </c>
      <c r="M1869" s="223"/>
      <c r="N1869" s="203"/>
      <c r="O1869" s="222" t="s">
        <v>326</v>
      </c>
    </row>
    <row r="1870" spans="1:15" ht="29.25" customHeight="1">
      <c r="A1870" s="221" t="s">
        <v>506</v>
      </c>
      <c r="B1870" s="221" t="s">
        <v>777</v>
      </c>
      <c r="C1870" s="222" t="s">
        <v>112</v>
      </c>
      <c r="D1870" s="222" t="s">
        <v>191</v>
      </c>
      <c r="E1870" s="199" t="s">
        <v>163</v>
      </c>
      <c r="F1870" s="200" t="s">
        <v>518</v>
      </c>
      <c r="G1870" s="200" t="s">
        <v>519</v>
      </c>
      <c r="H1870" s="200"/>
      <c r="I1870" s="200">
        <v>45656</v>
      </c>
      <c r="J1870" s="143">
        <f t="shared" si="29"/>
        <v>45656</v>
      </c>
      <c r="K1870" s="202">
        <v>8</v>
      </c>
      <c r="L1870" s="284" t="s">
        <v>4939</v>
      </c>
      <c r="M1870" s="223"/>
      <c r="N1870" s="203"/>
      <c r="O1870" s="222" t="s">
        <v>326</v>
      </c>
    </row>
    <row r="1871" spans="1:15" ht="29.25" customHeight="1">
      <c r="A1871" s="221" t="s">
        <v>506</v>
      </c>
      <c r="B1871" s="221" t="s">
        <v>777</v>
      </c>
      <c r="C1871" s="222" t="s">
        <v>112</v>
      </c>
      <c r="D1871" s="222" t="s">
        <v>191</v>
      </c>
      <c r="E1871" s="199" t="s">
        <v>165</v>
      </c>
      <c r="F1871" s="200"/>
      <c r="G1871" s="200"/>
      <c r="H1871" s="200"/>
      <c r="I1871" s="200">
        <v>45657</v>
      </c>
      <c r="J1871" s="143">
        <f t="shared" si="29"/>
        <v>45657</v>
      </c>
      <c r="K1871" s="202">
        <v>8</v>
      </c>
      <c r="L1871" s="285" t="s">
        <v>204</v>
      </c>
      <c r="M1871" s="223"/>
      <c r="N1871" s="203"/>
      <c r="O1871" s="222" t="s">
        <v>326</v>
      </c>
    </row>
    <row r="1872" spans="1:15" ht="29.25" customHeight="1">
      <c r="A1872" s="221" t="s">
        <v>506</v>
      </c>
      <c r="B1872" s="221" t="s">
        <v>777</v>
      </c>
      <c r="C1872" s="222" t="s">
        <v>112</v>
      </c>
      <c r="D1872" s="222" t="s">
        <v>191</v>
      </c>
      <c r="E1872" s="199" t="s">
        <v>163</v>
      </c>
      <c r="F1872" s="200" t="s">
        <v>518</v>
      </c>
      <c r="G1872" s="200" t="s">
        <v>519</v>
      </c>
      <c r="H1872" s="200"/>
      <c r="I1872" s="200">
        <v>45659</v>
      </c>
      <c r="J1872" s="143">
        <f t="shared" si="29"/>
        <v>45659</v>
      </c>
      <c r="K1872" s="202">
        <v>8</v>
      </c>
      <c r="L1872" s="284" t="s">
        <v>5075</v>
      </c>
      <c r="M1872" s="223"/>
      <c r="N1872" s="203"/>
      <c r="O1872" s="222" t="s">
        <v>326</v>
      </c>
    </row>
    <row r="1873" spans="1:15" ht="29.25" customHeight="1">
      <c r="A1873" s="221" t="s">
        <v>506</v>
      </c>
      <c r="B1873" s="221" t="s">
        <v>777</v>
      </c>
      <c r="C1873" s="222" t="s">
        <v>112</v>
      </c>
      <c r="D1873" s="222" t="s">
        <v>191</v>
      </c>
      <c r="E1873" s="199" t="s">
        <v>163</v>
      </c>
      <c r="F1873" s="200" t="s">
        <v>518</v>
      </c>
      <c r="G1873" s="200" t="s">
        <v>519</v>
      </c>
      <c r="H1873" s="200"/>
      <c r="I1873" s="200">
        <v>45660</v>
      </c>
      <c r="J1873" s="143">
        <f t="shared" si="29"/>
        <v>45660</v>
      </c>
      <c r="K1873" s="202">
        <v>8</v>
      </c>
      <c r="L1873" s="284" t="s">
        <v>5076</v>
      </c>
      <c r="M1873" s="223"/>
      <c r="N1873" s="203"/>
      <c r="O1873" s="222" t="s">
        <v>326</v>
      </c>
    </row>
    <row r="1874" spans="1:15" ht="29.25" customHeight="1">
      <c r="A1874" s="221" t="s">
        <v>506</v>
      </c>
      <c r="B1874" s="221" t="s">
        <v>777</v>
      </c>
      <c r="C1874" s="222" t="s">
        <v>112</v>
      </c>
      <c r="D1874" s="222" t="s">
        <v>191</v>
      </c>
      <c r="E1874" s="199" t="s">
        <v>163</v>
      </c>
      <c r="F1874" s="200" t="s">
        <v>518</v>
      </c>
      <c r="G1874" s="200" t="s">
        <v>519</v>
      </c>
      <c r="H1874" s="200"/>
      <c r="I1874" s="200">
        <v>45663</v>
      </c>
      <c r="J1874" s="143">
        <f t="shared" si="29"/>
        <v>45663</v>
      </c>
      <c r="K1874" s="202">
        <v>4</v>
      </c>
      <c r="L1874" s="285" t="s">
        <v>5077</v>
      </c>
      <c r="M1874" s="223"/>
      <c r="N1874" s="203"/>
      <c r="O1874" s="222" t="s">
        <v>326</v>
      </c>
    </row>
    <row r="1875" spans="1:15" ht="29.25" customHeight="1">
      <c r="A1875" s="221" t="s">
        <v>506</v>
      </c>
      <c r="B1875" s="221" t="s">
        <v>777</v>
      </c>
      <c r="C1875" s="222" t="s">
        <v>112</v>
      </c>
      <c r="D1875" s="222" t="s">
        <v>191</v>
      </c>
      <c r="E1875" s="199" t="s">
        <v>163</v>
      </c>
      <c r="F1875" s="200" t="s">
        <v>518</v>
      </c>
      <c r="G1875" s="200" t="s">
        <v>519</v>
      </c>
      <c r="H1875" s="200"/>
      <c r="I1875" s="200">
        <v>45663</v>
      </c>
      <c r="J1875" s="143">
        <f t="shared" si="29"/>
        <v>45663</v>
      </c>
      <c r="K1875" s="202">
        <v>4</v>
      </c>
      <c r="L1875" s="284" t="s">
        <v>5078</v>
      </c>
      <c r="M1875" s="223"/>
      <c r="N1875" s="203"/>
      <c r="O1875" s="222" t="s">
        <v>326</v>
      </c>
    </row>
    <row r="1876" spans="1:15" ht="29.25" customHeight="1">
      <c r="A1876" s="221" t="s">
        <v>506</v>
      </c>
      <c r="B1876" s="221" t="s">
        <v>777</v>
      </c>
      <c r="C1876" s="222" t="s">
        <v>112</v>
      </c>
      <c r="D1876" s="222" t="s">
        <v>191</v>
      </c>
      <c r="E1876" s="199" t="s">
        <v>163</v>
      </c>
      <c r="F1876" s="200" t="s">
        <v>518</v>
      </c>
      <c r="G1876" s="200" t="s">
        <v>519</v>
      </c>
      <c r="H1876" s="200"/>
      <c r="I1876" s="200">
        <v>45664</v>
      </c>
      <c r="J1876" s="143">
        <f t="shared" si="29"/>
        <v>45664</v>
      </c>
      <c r="K1876" s="202">
        <v>4</v>
      </c>
      <c r="L1876" s="284" t="s">
        <v>5078</v>
      </c>
      <c r="M1876" s="223"/>
      <c r="N1876" s="203"/>
      <c r="O1876" s="222" t="s">
        <v>326</v>
      </c>
    </row>
    <row r="1877" spans="1:15" ht="29.25" customHeight="1">
      <c r="A1877" s="221" t="s">
        <v>506</v>
      </c>
      <c r="B1877" s="221" t="s">
        <v>777</v>
      </c>
      <c r="C1877" s="222" t="s">
        <v>112</v>
      </c>
      <c r="D1877" s="222" t="s">
        <v>191</v>
      </c>
      <c r="E1877" s="199" t="s">
        <v>163</v>
      </c>
      <c r="F1877" s="200" t="s">
        <v>518</v>
      </c>
      <c r="G1877" s="200" t="s">
        <v>519</v>
      </c>
      <c r="H1877" s="200"/>
      <c r="I1877" s="200">
        <v>45664</v>
      </c>
      <c r="J1877" s="143">
        <f t="shared" si="29"/>
        <v>45664</v>
      </c>
      <c r="K1877" s="202">
        <v>4</v>
      </c>
      <c r="L1877" s="285" t="s">
        <v>5079</v>
      </c>
      <c r="M1877" s="223"/>
      <c r="N1877" s="203"/>
      <c r="O1877" s="222" t="s">
        <v>326</v>
      </c>
    </row>
    <row r="1878" spans="1:15" ht="29.25" customHeight="1">
      <c r="A1878" s="221" t="s">
        <v>506</v>
      </c>
      <c r="B1878" s="221" t="s">
        <v>777</v>
      </c>
      <c r="C1878" s="222" t="s">
        <v>112</v>
      </c>
      <c r="D1878" s="222" t="s">
        <v>191</v>
      </c>
      <c r="E1878" s="199" t="s">
        <v>163</v>
      </c>
      <c r="F1878" s="200" t="s">
        <v>518</v>
      </c>
      <c r="G1878" s="200" t="s">
        <v>519</v>
      </c>
      <c r="H1878" s="200"/>
      <c r="I1878" s="200">
        <v>45665</v>
      </c>
      <c r="J1878" s="143">
        <f t="shared" si="29"/>
        <v>45665</v>
      </c>
      <c r="K1878" s="202">
        <v>8</v>
      </c>
      <c r="L1878" s="284" t="s">
        <v>5080</v>
      </c>
      <c r="M1878" s="223"/>
      <c r="N1878" s="203"/>
      <c r="O1878" s="222" t="s">
        <v>326</v>
      </c>
    </row>
    <row r="1879" spans="1:15" ht="29.25" customHeight="1">
      <c r="A1879" s="221" t="s">
        <v>506</v>
      </c>
      <c r="B1879" s="221" t="s">
        <v>777</v>
      </c>
      <c r="C1879" s="222" t="s">
        <v>112</v>
      </c>
      <c r="D1879" s="222" t="s">
        <v>191</v>
      </c>
      <c r="E1879" s="199" t="s">
        <v>163</v>
      </c>
      <c r="F1879" s="200" t="s">
        <v>518</v>
      </c>
      <c r="G1879" s="200" t="s">
        <v>519</v>
      </c>
      <c r="H1879" s="200"/>
      <c r="I1879" s="200">
        <v>45666</v>
      </c>
      <c r="J1879" s="143">
        <f t="shared" si="29"/>
        <v>45666</v>
      </c>
      <c r="K1879" s="202">
        <v>8</v>
      </c>
      <c r="L1879" s="284" t="s">
        <v>5223</v>
      </c>
      <c r="M1879" s="223"/>
      <c r="N1879" s="203"/>
      <c r="O1879" s="222" t="s">
        <v>326</v>
      </c>
    </row>
    <row r="1880" spans="1:15" ht="29.25" customHeight="1">
      <c r="A1880" s="221" t="s">
        <v>506</v>
      </c>
      <c r="B1880" s="221" t="s">
        <v>777</v>
      </c>
      <c r="C1880" s="222" t="s">
        <v>112</v>
      </c>
      <c r="D1880" s="222" t="s">
        <v>191</v>
      </c>
      <c r="E1880" s="199" t="s">
        <v>177</v>
      </c>
      <c r="F1880" s="200"/>
      <c r="G1880" s="200"/>
      <c r="H1880" s="200"/>
      <c r="I1880" s="200">
        <v>45667</v>
      </c>
      <c r="J1880" s="143">
        <f t="shared" si="29"/>
        <v>45667</v>
      </c>
      <c r="K1880" s="202">
        <v>8</v>
      </c>
      <c r="L1880" s="284" t="s">
        <v>5224</v>
      </c>
      <c r="M1880" s="223"/>
      <c r="N1880" s="203"/>
      <c r="O1880" s="222" t="s">
        <v>326</v>
      </c>
    </row>
    <row r="1881" spans="1:15" ht="29.25" customHeight="1">
      <c r="A1881" s="221" t="s">
        <v>506</v>
      </c>
      <c r="B1881" s="221" t="s">
        <v>777</v>
      </c>
      <c r="C1881" s="222" t="s">
        <v>112</v>
      </c>
      <c r="D1881" s="222" t="s">
        <v>191</v>
      </c>
      <c r="E1881" s="199" t="s">
        <v>163</v>
      </c>
      <c r="F1881" s="200" t="s">
        <v>518</v>
      </c>
      <c r="G1881" s="200" t="s">
        <v>519</v>
      </c>
      <c r="H1881" s="200"/>
      <c r="I1881" s="200">
        <v>45670</v>
      </c>
      <c r="J1881" s="143">
        <f t="shared" si="29"/>
        <v>45670</v>
      </c>
      <c r="K1881" s="202">
        <v>8</v>
      </c>
      <c r="L1881" s="284" t="s">
        <v>5225</v>
      </c>
      <c r="M1881" s="223"/>
      <c r="N1881" s="203"/>
      <c r="O1881" s="222" t="s">
        <v>326</v>
      </c>
    </row>
    <row r="1882" spans="1:15" ht="29.25" customHeight="1">
      <c r="A1882" s="221" t="s">
        <v>506</v>
      </c>
      <c r="B1882" s="221" t="s">
        <v>777</v>
      </c>
      <c r="C1882" s="222" t="s">
        <v>112</v>
      </c>
      <c r="D1882" s="222" t="s">
        <v>191</v>
      </c>
      <c r="E1882" s="199" t="s">
        <v>163</v>
      </c>
      <c r="F1882" s="200" t="s">
        <v>518</v>
      </c>
      <c r="G1882" s="200" t="s">
        <v>519</v>
      </c>
      <c r="H1882" s="200"/>
      <c r="I1882" s="200">
        <v>45671</v>
      </c>
      <c r="J1882" s="143">
        <f t="shared" si="29"/>
        <v>45671</v>
      </c>
      <c r="K1882" s="202">
        <v>8</v>
      </c>
      <c r="L1882" s="284" t="s">
        <v>5226</v>
      </c>
      <c r="M1882" s="223"/>
      <c r="N1882" s="203"/>
      <c r="O1882" s="222" t="s">
        <v>326</v>
      </c>
    </row>
    <row r="1883" spans="1:15" ht="29.25" customHeight="1">
      <c r="A1883" s="221" t="s">
        <v>506</v>
      </c>
      <c r="B1883" s="221" t="s">
        <v>777</v>
      </c>
      <c r="C1883" s="222" t="s">
        <v>112</v>
      </c>
      <c r="D1883" s="222" t="s">
        <v>191</v>
      </c>
      <c r="E1883" s="199" t="s">
        <v>163</v>
      </c>
      <c r="F1883" s="200" t="s">
        <v>518</v>
      </c>
      <c r="G1883" s="200" t="s">
        <v>519</v>
      </c>
      <c r="H1883" s="200"/>
      <c r="I1883" s="200">
        <v>45672</v>
      </c>
      <c r="J1883" s="143">
        <f t="shared" si="29"/>
        <v>45672</v>
      </c>
      <c r="K1883" s="202">
        <v>6</v>
      </c>
      <c r="L1883" s="284" t="s">
        <v>5227</v>
      </c>
      <c r="M1883" s="223"/>
      <c r="N1883" s="203"/>
      <c r="O1883" s="222" t="s">
        <v>326</v>
      </c>
    </row>
    <row r="1884" spans="1:15" ht="29.25" customHeight="1">
      <c r="A1884" s="221" t="s">
        <v>506</v>
      </c>
      <c r="B1884" s="221" t="s">
        <v>777</v>
      </c>
      <c r="C1884" s="222" t="s">
        <v>112</v>
      </c>
      <c r="D1884" s="222" t="s">
        <v>191</v>
      </c>
      <c r="E1884" s="199" t="s">
        <v>163</v>
      </c>
      <c r="F1884" s="200" t="s">
        <v>518</v>
      </c>
      <c r="G1884" s="200" t="s">
        <v>519</v>
      </c>
      <c r="H1884" s="200"/>
      <c r="I1884" s="200">
        <v>45673</v>
      </c>
      <c r="J1884" s="143">
        <f t="shared" si="29"/>
        <v>45673</v>
      </c>
      <c r="K1884" s="202">
        <v>6</v>
      </c>
      <c r="L1884" s="284" t="s">
        <v>5373</v>
      </c>
      <c r="M1884" s="223"/>
      <c r="N1884" s="203"/>
      <c r="O1884" s="222" t="s">
        <v>326</v>
      </c>
    </row>
    <row r="1885" spans="1:15" ht="29.25" customHeight="1">
      <c r="A1885" s="221" t="s">
        <v>506</v>
      </c>
      <c r="B1885" s="221" t="s">
        <v>777</v>
      </c>
      <c r="C1885" s="222" t="s">
        <v>112</v>
      </c>
      <c r="D1885" s="222" t="s">
        <v>191</v>
      </c>
      <c r="E1885" s="199" t="s">
        <v>163</v>
      </c>
      <c r="F1885" s="200" t="s">
        <v>518</v>
      </c>
      <c r="G1885" s="200" t="s">
        <v>519</v>
      </c>
      <c r="H1885" s="200"/>
      <c r="I1885" s="200">
        <v>45673</v>
      </c>
      <c r="J1885" s="143">
        <f t="shared" si="29"/>
        <v>45673</v>
      </c>
      <c r="K1885" s="202">
        <v>2</v>
      </c>
      <c r="L1885" s="284" t="s">
        <v>5374</v>
      </c>
      <c r="M1885" s="223"/>
      <c r="N1885" s="203"/>
      <c r="O1885" s="222" t="s">
        <v>326</v>
      </c>
    </row>
    <row r="1886" spans="1:15" ht="29.25" customHeight="1">
      <c r="A1886" s="221" t="s">
        <v>506</v>
      </c>
      <c r="B1886" s="221" t="s">
        <v>777</v>
      </c>
      <c r="C1886" s="222" t="s">
        <v>112</v>
      </c>
      <c r="D1886" s="222" t="s">
        <v>191</v>
      </c>
      <c r="E1886" s="199" t="s">
        <v>163</v>
      </c>
      <c r="F1886" s="200" t="s">
        <v>518</v>
      </c>
      <c r="G1886" s="200" t="s">
        <v>519</v>
      </c>
      <c r="H1886" s="200"/>
      <c r="I1886" s="200">
        <v>45674</v>
      </c>
      <c r="J1886" s="143">
        <f t="shared" si="29"/>
        <v>45674</v>
      </c>
      <c r="K1886" s="202">
        <v>8</v>
      </c>
      <c r="L1886" s="284" t="s">
        <v>5373</v>
      </c>
      <c r="M1886" s="223"/>
      <c r="N1886" s="203"/>
      <c r="O1886" s="222" t="s">
        <v>326</v>
      </c>
    </row>
    <row r="1887" spans="1:15" ht="29.25" customHeight="1">
      <c r="A1887" s="221" t="s">
        <v>506</v>
      </c>
      <c r="B1887" s="221" t="s">
        <v>777</v>
      </c>
      <c r="C1887" s="222" t="s">
        <v>112</v>
      </c>
      <c r="D1887" s="222" t="s">
        <v>191</v>
      </c>
      <c r="E1887" s="199" t="s">
        <v>163</v>
      </c>
      <c r="F1887" s="200" t="s">
        <v>518</v>
      </c>
      <c r="G1887" s="200" t="s">
        <v>519</v>
      </c>
      <c r="H1887" s="200"/>
      <c r="I1887" s="200">
        <v>45677</v>
      </c>
      <c r="J1887" s="143">
        <f t="shared" si="29"/>
        <v>45677</v>
      </c>
      <c r="K1887" s="202">
        <v>8</v>
      </c>
      <c r="L1887" s="284" t="s">
        <v>5375</v>
      </c>
      <c r="M1887" s="223"/>
      <c r="N1887" s="203"/>
      <c r="O1887" s="222" t="s">
        <v>326</v>
      </c>
    </row>
    <row r="1888" spans="1:15" ht="29.25" customHeight="1">
      <c r="A1888" s="221" t="s">
        <v>506</v>
      </c>
      <c r="B1888" s="221" t="s">
        <v>777</v>
      </c>
      <c r="C1888" s="222" t="s">
        <v>112</v>
      </c>
      <c r="D1888" s="222" t="s">
        <v>191</v>
      </c>
      <c r="E1888" s="199" t="s">
        <v>171</v>
      </c>
      <c r="F1888" s="200"/>
      <c r="G1888" s="200"/>
      <c r="H1888" s="200"/>
      <c r="I1888" s="200">
        <v>45678</v>
      </c>
      <c r="J1888" s="143">
        <f t="shared" si="29"/>
        <v>45678</v>
      </c>
      <c r="K1888" s="202">
        <v>8</v>
      </c>
      <c r="L1888" s="284" t="s">
        <v>5376</v>
      </c>
      <c r="M1888" s="223"/>
      <c r="N1888" s="203"/>
      <c r="O1888" s="222" t="s">
        <v>326</v>
      </c>
    </row>
    <row r="1889" spans="1:15" ht="29.25" customHeight="1">
      <c r="A1889" s="221" t="s">
        <v>506</v>
      </c>
      <c r="B1889" s="221" t="s">
        <v>777</v>
      </c>
      <c r="C1889" s="222" t="s">
        <v>112</v>
      </c>
      <c r="D1889" s="222" t="s">
        <v>191</v>
      </c>
      <c r="E1889" s="199" t="s">
        <v>171</v>
      </c>
      <c r="F1889" s="200"/>
      <c r="G1889" s="200"/>
      <c r="H1889" s="200"/>
      <c r="I1889" s="200">
        <v>45679</v>
      </c>
      <c r="J1889" s="143">
        <f t="shared" si="29"/>
        <v>45679</v>
      </c>
      <c r="K1889" s="202">
        <v>8</v>
      </c>
      <c r="L1889" s="284" t="s">
        <v>5377</v>
      </c>
      <c r="M1889" s="223"/>
      <c r="N1889" s="203"/>
      <c r="O1889" s="222" t="s">
        <v>326</v>
      </c>
    </row>
    <row r="1890" spans="1:15" ht="29.25" customHeight="1">
      <c r="A1890" s="221" t="s">
        <v>506</v>
      </c>
      <c r="B1890" s="221" t="s">
        <v>777</v>
      </c>
      <c r="C1890" s="222" t="s">
        <v>112</v>
      </c>
      <c r="D1890" s="222" t="s">
        <v>191</v>
      </c>
      <c r="E1890" s="199" t="s">
        <v>177</v>
      </c>
      <c r="F1890" s="200"/>
      <c r="G1890" s="200"/>
      <c r="H1890" s="200"/>
      <c r="I1890" s="200">
        <v>45680</v>
      </c>
      <c r="J1890" s="143">
        <f t="shared" si="29"/>
        <v>45680</v>
      </c>
      <c r="K1890" s="202">
        <v>8</v>
      </c>
      <c r="L1890" s="284" t="s">
        <v>5531</v>
      </c>
      <c r="M1890" s="223"/>
      <c r="N1890" s="203"/>
      <c r="O1890" s="222" t="s">
        <v>326</v>
      </c>
    </row>
    <row r="1891" spans="1:15" ht="29.25" customHeight="1">
      <c r="A1891" s="221" t="s">
        <v>506</v>
      </c>
      <c r="B1891" s="221" t="s">
        <v>777</v>
      </c>
      <c r="C1891" s="222" t="s">
        <v>112</v>
      </c>
      <c r="D1891" s="222" t="s">
        <v>191</v>
      </c>
      <c r="E1891" s="199" t="s">
        <v>177</v>
      </c>
      <c r="F1891" s="200"/>
      <c r="G1891" s="200"/>
      <c r="H1891" s="200"/>
      <c r="I1891" s="200">
        <v>45681</v>
      </c>
      <c r="J1891" s="143">
        <f t="shared" si="29"/>
        <v>45681</v>
      </c>
      <c r="K1891" s="202">
        <v>8</v>
      </c>
      <c r="L1891" s="284" t="s">
        <v>5531</v>
      </c>
      <c r="M1891" s="223"/>
      <c r="N1891" s="203"/>
      <c r="O1891" s="222" t="s">
        <v>326</v>
      </c>
    </row>
    <row r="1892" spans="1:15" ht="29.25" customHeight="1">
      <c r="A1892" s="221" t="s">
        <v>506</v>
      </c>
      <c r="B1892" s="221" t="s">
        <v>777</v>
      </c>
      <c r="C1892" s="222" t="s">
        <v>112</v>
      </c>
      <c r="D1892" s="222" t="s">
        <v>191</v>
      </c>
      <c r="E1892" s="199" t="s">
        <v>177</v>
      </c>
      <c r="F1892" s="200"/>
      <c r="G1892" s="200"/>
      <c r="H1892" s="200"/>
      <c r="I1892" s="200">
        <v>45691</v>
      </c>
      <c r="J1892" s="143">
        <f t="shared" si="29"/>
        <v>45691</v>
      </c>
      <c r="K1892" s="202">
        <v>8</v>
      </c>
      <c r="L1892" s="284" t="s">
        <v>5532</v>
      </c>
      <c r="M1892" s="223"/>
      <c r="N1892" s="203"/>
      <c r="O1892" s="222" t="s">
        <v>326</v>
      </c>
    </row>
    <row r="1893" spans="1:15" ht="29.25" customHeight="1">
      <c r="A1893" s="221" t="s">
        <v>506</v>
      </c>
      <c r="B1893" s="221" t="s">
        <v>777</v>
      </c>
      <c r="C1893" s="222" t="s">
        <v>112</v>
      </c>
      <c r="D1893" s="222" t="s">
        <v>191</v>
      </c>
      <c r="E1893" s="199" t="s">
        <v>177</v>
      </c>
      <c r="F1893" s="200"/>
      <c r="G1893" s="200"/>
      <c r="H1893" s="200"/>
      <c r="I1893" s="200">
        <v>45692</v>
      </c>
      <c r="J1893" s="143">
        <f t="shared" si="29"/>
        <v>45692</v>
      </c>
      <c r="K1893" s="202">
        <v>8</v>
      </c>
      <c r="L1893" s="284" t="s">
        <v>5533</v>
      </c>
      <c r="M1893" s="223"/>
      <c r="N1893" s="203"/>
      <c r="O1893" s="222" t="s">
        <v>326</v>
      </c>
    </row>
    <row r="1894" spans="1:15" ht="29.25" customHeight="1">
      <c r="A1894" s="221" t="s">
        <v>506</v>
      </c>
      <c r="B1894" s="221" t="s">
        <v>777</v>
      </c>
      <c r="C1894" s="222" t="s">
        <v>112</v>
      </c>
      <c r="D1894" s="222" t="s">
        <v>191</v>
      </c>
      <c r="E1894" s="199" t="s">
        <v>163</v>
      </c>
      <c r="F1894" s="200" t="s">
        <v>3279</v>
      </c>
      <c r="G1894" s="200" t="s">
        <v>3280</v>
      </c>
      <c r="H1894" s="200"/>
      <c r="I1894" s="200">
        <v>45693</v>
      </c>
      <c r="J1894" s="143">
        <f t="shared" si="29"/>
        <v>45693</v>
      </c>
      <c r="K1894" s="202">
        <v>5</v>
      </c>
      <c r="L1894" s="284" t="s">
        <v>5534</v>
      </c>
      <c r="M1894" s="223"/>
      <c r="N1894" s="203"/>
      <c r="O1894" s="222" t="s">
        <v>326</v>
      </c>
    </row>
    <row r="1895" spans="1:15" ht="29.25" customHeight="1">
      <c r="A1895" s="221" t="s">
        <v>506</v>
      </c>
      <c r="B1895" s="221" t="s">
        <v>777</v>
      </c>
      <c r="C1895" s="222" t="s">
        <v>112</v>
      </c>
      <c r="D1895" s="222" t="s">
        <v>191</v>
      </c>
      <c r="E1895" s="199" t="s">
        <v>177</v>
      </c>
      <c r="F1895" s="200"/>
      <c r="G1895" s="200"/>
      <c r="H1895" s="200"/>
      <c r="I1895" s="200">
        <v>45693</v>
      </c>
      <c r="J1895" s="143">
        <f t="shared" si="29"/>
        <v>45693</v>
      </c>
      <c r="K1895" s="202">
        <v>3</v>
      </c>
      <c r="L1895" s="284" t="s">
        <v>5535</v>
      </c>
      <c r="M1895" s="223"/>
      <c r="N1895" s="203"/>
      <c r="O1895" s="222" t="s">
        <v>326</v>
      </c>
    </row>
    <row r="1896" spans="1:15" ht="29.25" customHeight="1">
      <c r="A1896" s="221" t="s">
        <v>506</v>
      </c>
      <c r="B1896" s="221" t="s">
        <v>777</v>
      </c>
      <c r="C1896" s="222" t="s">
        <v>112</v>
      </c>
      <c r="D1896" s="222" t="s">
        <v>191</v>
      </c>
      <c r="E1896" s="199" t="s">
        <v>171</v>
      </c>
      <c r="F1896" s="200"/>
      <c r="G1896" s="200"/>
      <c r="H1896" s="200"/>
      <c r="I1896" s="200">
        <v>45694</v>
      </c>
      <c r="J1896" s="143">
        <f t="shared" si="29"/>
        <v>45694</v>
      </c>
      <c r="K1896" s="202">
        <v>8</v>
      </c>
      <c r="L1896" s="284" t="s">
        <v>5707</v>
      </c>
      <c r="M1896" s="223"/>
      <c r="N1896" s="203"/>
      <c r="O1896" s="222" t="s">
        <v>326</v>
      </c>
    </row>
    <row r="1897" spans="1:15" ht="29.25" customHeight="1">
      <c r="A1897" s="221" t="s">
        <v>506</v>
      </c>
      <c r="B1897" s="221" t="s">
        <v>777</v>
      </c>
      <c r="C1897" s="222" t="s">
        <v>112</v>
      </c>
      <c r="D1897" s="222" t="s">
        <v>191</v>
      </c>
      <c r="E1897" s="199" t="s">
        <v>177</v>
      </c>
      <c r="F1897" s="200"/>
      <c r="G1897" s="200"/>
      <c r="H1897" s="200"/>
      <c r="I1897" s="200">
        <v>45695</v>
      </c>
      <c r="J1897" s="143">
        <f t="shared" si="29"/>
        <v>45695</v>
      </c>
      <c r="K1897" s="202">
        <v>8</v>
      </c>
      <c r="L1897" s="284" t="s">
        <v>5708</v>
      </c>
      <c r="M1897" s="223"/>
      <c r="N1897" s="203"/>
      <c r="O1897" s="222" t="s">
        <v>326</v>
      </c>
    </row>
    <row r="1898" spans="1:15" ht="29.25" customHeight="1">
      <c r="A1898" s="221" t="s">
        <v>506</v>
      </c>
      <c r="B1898" s="221" t="s">
        <v>777</v>
      </c>
      <c r="C1898" s="222" t="s">
        <v>112</v>
      </c>
      <c r="D1898" s="222" t="s">
        <v>191</v>
      </c>
      <c r="E1898" s="199" t="s">
        <v>178</v>
      </c>
      <c r="F1898" s="200"/>
      <c r="G1898" s="200"/>
      <c r="H1898" s="200"/>
      <c r="I1898" s="200">
        <v>45698</v>
      </c>
      <c r="J1898" s="143">
        <f t="shared" si="29"/>
        <v>45698</v>
      </c>
      <c r="K1898" s="202">
        <v>3.5</v>
      </c>
      <c r="L1898" s="284" t="s">
        <v>5709</v>
      </c>
      <c r="M1898" s="223"/>
      <c r="N1898" s="203"/>
      <c r="O1898" s="222" t="s">
        <v>326</v>
      </c>
    </row>
    <row r="1899" spans="1:15" ht="29.25" customHeight="1">
      <c r="A1899" s="221" t="s">
        <v>506</v>
      </c>
      <c r="B1899" s="221" t="s">
        <v>777</v>
      </c>
      <c r="C1899" s="222" t="s">
        <v>112</v>
      </c>
      <c r="D1899" s="222" t="s">
        <v>191</v>
      </c>
      <c r="E1899" s="199" t="s">
        <v>163</v>
      </c>
      <c r="F1899" s="200" t="s">
        <v>4557</v>
      </c>
      <c r="G1899" s="200" t="s">
        <v>4558</v>
      </c>
      <c r="H1899" s="200"/>
      <c r="I1899" s="200">
        <v>45698</v>
      </c>
      <c r="J1899" s="143">
        <f t="shared" si="29"/>
        <v>45698</v>
      </c>
      <c r="K1899" s="202">
        <v>4.5</v>
      </c>
      <c r="L1899" s="284" t="s">
        <v>5710</v>
      </c>
      <c r="M1899" s="223"/>
      <c r="N1899" s="203"/>
      <c r="O1899" s="222" t="s">
        <v>326</v>
      </c>
    </row>
    <row r="1900" spans="1:15" ht="29.25" customHeight="1">
      <c r="A1900" s="221" t="s">
        <v>506</v>
      </c>
      <c r="B1900" s="221" t="s">
        <v>777</v>
      </c>
      <c r="C1900" s="222" t="s">
        <v>112</v>
      </c>
      <c r="D1900" s="222" t="s">
        <v>191</v>
      </c>
      <c r="E1900" s="199" t="s">
        <v>177</v>
      </c>
      <c r="F1900" s="200"/>
      <c r="G1900" s="200"/>
      <c r="H1900" s="200"/>
      <c r="I1900" s="200">
        <v>45699</v>
      </c>
      <c r="J1900" s="143">
        <f t="shared" si="29"/>
        <v>45699</v>
      </c>
      <c r="K1900" s="202">
        <v>5</v>
      </c>
      <c r="L1900" s="284" t="s">
        <v>5711</v>
      </c>
      <c r="M1900" s="223"/>
      <c r="N1900" s="203"/>
      <c r="O1900" s="222" t="s">
        <v>326</v>
      </c>
    </row>
    <row r="1901" spans="1:15" ht="29.25" customHeight="1">
      <c r="A1901" s="221" t="s">
        <v>506</v>
      </c>
      <c r="B1901" s="221" t="s">
        <v>777</v>
      </c>
      <c r="C1901" s="222" t="s">
        <v>112</v>
      </c>
      <c r="D1901" s="222" t="s">
        <v>191</v>
      </c>
      <c r="E1901" s="199" t="s">
        <v>171</v>
      </c>
      <c r="F1901" s="200"/>
      <c r="G1901" s="200"/>
      <c r="H1901" s="200"/>
      <c r="I1901" s="200">
        <v>45699</v>
      </c>
      <c r="J1901" s="143">
        <f t="shared" si="29"/>
        <v>45699</v>
      </c>
      <c r="K1901" s="202">
        <v>3</v>
      </c>
      <c r="L1901" s="284" t="s">
        <v>5712</v>
      </c>
      <c r="M1901" s="223"/>
      <c r="N1901" s="203"/>
      <c r="O1901" s="222" t="s">
        <v>326</v>
      </c>
    </row>
    <row r="1902" spans="1:15" ht="29.25" customHeight="1">
      <c r="A1902" s="221" t="s">
        <v>506</v>
      </c>
      <c r="B1902" s="221" t="s">
        <v>777</v>
      </c>
      <c r="C1902" s="222" t="s">
        <v>112</v>
      </c>
      <c r="D1902" s="222" t="s">
        <v>191</v>
      </c>
      <c r="E1902" s="199" t="s">
        <v>163</v>
      </c>
      <c r="F1902" s="200" t="s">
        <v>3279</v>
      </c>
      <c r="G1902" s="200" t="s">
        <v>3280</v>
      </c>
      <c r="H1902" s="200"/>
      <c r="I1902" s="200">
        <v>45700</v>
      </c>
      <c r="J1902" s="143">
        <f t="shared" si="29"/>
        <v>45700</v>
      </c>
      <c r="K1902" s="202">
        <v>5</v>
      </c>
      <c r="L1902" s="284" t="s">
        <v>5713</v>
      </c>
      <c r="M1902" s="223"/>
      <c r="N1902" s="203"/>
      <c r="O1902" s="222" t="s">
        <v>326</v>
      </c>
    </row>
    <row r="1903" spans="1:15" ht="29.25" customHeight="1">
      <c r="A1903" s="221" t="s">
        <v>506</v>
      </c>
      <c r="B1903" s="221" t="s">
        <v>777</v>
      </c>
      <c r="C1903" s="222" t="s">
        <v>112</v>
      </c>
      <c r="D1903" s="222" t="s">
        <v>191</v>
      </c>
      <c r="E1903" s="199" t="s">
        <v>163</v>
      </c>
      <c r="F1903" s="200" t="s">
        <v>4557</v>
      </c>
      <c r="G1903" s="200" t="s">
        <v>4558</v>
      </c>
      <c r="H1903" s="200"/>
      <c r="I1903" s="200">
        <v>45700</v>
      </c>
      <c r="J1903" s="143">
        <f t="shared" si="29"/>
        <v>45700</v>
      </c>
      <c r="K1903" s="202">
        <v>3</v>
      </c>
      <c r="L1903" s="284" t="s">
        <v>5714</v>
      </c>
      <c r="M1903" s="223"/>
      <c r="N1903" s="203"/>
      <c r="O1903" s="222" t="s">
        <v>326</v>
      </c>
    </row>
    <row r="1904" spans="1:15" ht="29.25" customHeight="1">
      <c r="A1904" s="221" t="s">
        <v>506</v>
      </c>
      <c r="B1904" s="221" t="s">
        <v>777</v>
      </c>
      <c r="C1904" s="222" t="s">
        <v>112</v>
      </c>
      <c r="D1904" s="222" t="s">
        <v>191</v>
      </c>
      <c r="E1904" s="199" t="s">
        <v>171</v>
      </c>
      <c r="F1904" s="200"/>
      <c r="G1904" s="200"/>
      <c r="H1904" s="200"/>
      <c r="I1904" s="200">
        <v>45701</v>
      </c>
      <c r="J1904" s="143">
        <f t="shared" si="29"/>
        <v>45701</v>
      </c>
      <c r="K1904" s="202">
        <v>2</v>
      </c>
      <c r="L1904" s="285" t="s">
        <v>5877</v>
      </c>
      <c r="M1904" s="223"/>
      <c r="N1904" s="203"/>
      <c r="O1904" s="222" t="s">
        <v>326</v>
      </c>
    </row>
    <row r="1905" spans="1:15" ht="29.25" customHeight="1">
      <c r="A1905" s="221" t="s">
        <v>506</v>
      </c>
      <c r="B1905" s="221" t="s">
        <v>777</v>
      </c>
      <c r="C1905" s="222" t="s">
        <v>112</v>
      </c>
      <c r="D1905" s="222" t="s">
        <v>191</v>
      </c>
      <c r="E1905" s="199" t="s">
        <v>163</v>
      </c>
      <c r="F1905" s="200" t="s">
        <v>3279</v>
      </c>
      <c r="G1905" s="200" t="s">
        <v>3280</v>
      </c>
      <c r="H1905" s="200"/>
      <c r="I1905" s="200">
        <v>45701</v>
      </c>
      <c r="J1905" s="143">
        <f t="shared" si="29"/>
        <v>45701</v>
      </c>
      <c r="K1905" s="202">
        <v>6</v>
      </c>
      <c r="L1905" s="284" t="s">
        <v>5878</v>
      </c>
      <c r="M1905" s="223"/>
      <c r="N1905" s="203"/>
      <c r="O1905" s="222" t="s">
        <v>326</v>
      </c>
    </row>
    <row r="1906" spans="1:15" ht="29.25" customHeight="1">
      <c r="A1906" s="221" t="s">
        <v>506</v>
      </c>
      <c r="B1906" s="221" t="s">
        <v>777</v>
      </c>
      <c r="C1906" s="222" t="s">
        <v>112</v>
      </c>
      <c r="D1906" s="222" t="s">
        <v>191</v>
      </c>
      <c r="E1906" s="199" t="s">
        <v>163</v>
      </c>
      <c r="F1906" s="200" t="s">
        <v>3279</v>
      </c>
      <c r="G1906" s="200" t="s">
        <v>3280</v>
      </c>
      <c r="H1906" s="200"/>
      <c r="I1906" s="200">
        <v>45702</v>
      </c>
      <c r="J1906" s="143">
        <f t="shared" si="29"/>
        <v>45702</v>
      </c>
      <c r="K1906" s="202">
        <v>5</v>
      </c>
      <c r="L1906" s="284" t="s">
        <v>5878</v>
      </c>
      <c r="M1906" s="223"/>
      <c r="N1906" s="203"/>
      <c r="O1906" s="222" t="s">
        <v>326</v>
      </c>
    </row>
    <row r="1907" spans="1:15" ht="29.25" customHeight="1">
      <c r="A1907" s="221" t="s">
        <v>506</v>
      </c>
      <c r="B1907" s="221" t="s">
        <v>777</v>
      </c>
      <c r="C1907" s="222" t="s">
        <v>112</v>
      </c>
      <c r="D1907" s="222" t="s">
        <v>191</v>
      </c>
      <c r="E1907" s="199" t="s">
        <v>177</v>
      </c>
      <c r="F1907" s="200"/>
      <c r="G1907" s="200"/>
      <c r="H1907" s="200"/>
      <c r="I1907" s="200">
        <v>45702</v>
      </c>
      <c r="J1907" s="143">
        <f t="shared" si="29"/>
        <v>45702</v>
      </c>
      <c r="K1907" s="202">
        <v>3</v>
      </c>
      <c r="L1907" s="284" t="s">
        <v>5879</v>
      </c>
      <c r="M1907" s="223"/>
      <c r="N1907" s="203"/>
      <c r="O1907" s="222" t="s">
        <v>326</v>
      </c>
    </row>
    <row r="1908" spans="1:15" ht="29.25" customHeight="1">
      <c r="A1908" s="221" t="s">
        <v>506</v>
      </c>
      <c r="B1908" s="221" t="s">
        <v>777</v>
      </c>
      <c r="C1908" s="222" t="s">
        <v>112</v>
      </c>
      <c r="D1908" s="222" t="s">
        <v>191</v>
      </c>
      <c r="E1908" s="199" t="s">
        <v>178</v>
      </c>
      <c r="F1908" s="200"/>
      <c r="G1908" s="200"/>
      <c r="H1908" s="200"/>
      <c r="I1908" s="200">
        <v>45705</v>
      </c>
      <c r="J1908" s="143">
        <f t="shared" si="29"/>
        <v>45705</v>
      </c>
      <c r="K1908" s="202">
        <v>3</v>
      </c>
      <c r="L1908" s="284" t="s">
        <v>5880</v>
      </c>
      <c r="M1908" s="223"/>
      <c r="N1908" s="203"/>
      <c r="O1908" s="222" t="s">
        <v>326</v>
      </c>
    </row>
    <row r="1909" spans="1:15" ht="29.25" customHeight="1">
      <c r="A1909" s="221" t="s">
        <v>506</v>
      </c>
      <c r="B1909" s="221" t="s">
        <v>777</v>
      </c>
      <c r="C1909" s="222" t="s">
        <v>112</v>
      </c>
      <c r="D1909" s="222" t="s">
        <v>191</v>
      </c>
      <c r="E1909" s="199" t="s">
        <v>163</v>
      </c>
      <c r="F1909" s="200" t="s">
        <v>3279</v>
      </c>
      <c r="G1909" s="200" t="s">
        <v>3280</v>
      </c>
      <c r="H1909" s="200"/>
      <c r="I1909" s="200">
        <v>45705</v>
      </c>
      <c r="J1909" s="143">
        <f t="shared" si="29"/>
        <v>45705</v>
      </c>
      <c r="K1909" s="202">
        <v>5</v>
      </c>
      <c r="L1909" s="284" t="s">
        <v>5878</v>
      </c>
      <c r="M1909" s="223"/>
      <c r="N1909" s="203"/>
      <c r="O1909" s="222" t="s">
        <v>326</v>
      </c>
    </row>
    <row r="1910" spans="1:15" ht="29.25" customHeight="1">
      <c r="A1910" s="221" t="s">
        <v>506</v>
      </c>
      <c r="B1910" s="221" t="s">
        <v>777</v>
      </c>
      <c r="C1910" s="222" t="s">
        <v>112</v>
      </c>
      <c r="D1910" s="222" t="s">
        <v>191</v>
      </c>
      <c r="E1910" s="199" t="s">
        <v>163</v>
      </c>
      <c r="F1910" s="200" t="s">
        <v>3279</v>
      </c>
      <c r="G1910" s="200" t="s">
        <v>3280</v>
      </c>
      <c r="H1910" s="200"/>
      <c r="I1910" s="200">
        <v>45706</v>
      </c>
      <c r="J1910" s="143">
        <f t="shared" si="29"/>
        <v>45706</v>
      </c>
      <c r="K1910" s="202">
        <v>8</v>
      </c>
      <c r="L1910" s="284" t="s">
        <v>5881</v>
      </c>
      <c r="M1910" s="223"/>
      <c r="N1910" s="203"/>
      <c r="O1910" s="222" t="s">
        <v>326</v>
      </c>
    </row>
    <row r="1911" spans="1:15" ht="29.25" customHeight="1">
      <c r="A1911" s="221" t="s">
        <v>506</v>
      </c>
      <c r="B1911" s="221" t="s">
        <v>777</v>
      </c>
      <c r="C1911" s="222" t="s">
        <v>112</v>
      </c>
      <c r="D1911" s="222" t="s">
        <v>191</v>
      </c>
      <c r="E1911" s="199" t="s">
        <v>163</v>
      </c>
      <c r="F1911" s="200" t="s">
        <v>3279</v>
      </c>
      <c r="G1911" s="200" t="s">
        <v>3280</v>
      </c>
      <c r="H1911" s="200"/>
      <c r="I1911" s="200">
        <v>45707</v>
      </c>
      <c r="J1911" s="143">
        <f t="shared" si="29"/>
        <v>45707</v>
      </c>
      <c r="K1911" s="202">
        <v>5</v>
      </c>
      <c r="L1911" s="284" t="s">
        <v>5881</v>
      </c>
      <c r="M1911" s="223"/>
      <c r="N1911" s="203"/>
      <c r="O1911" s="222" t="s">
        <v>326</v>
      </c>
    </row>
    <row r="1912" spans="1:15" ht="29.25" customHeight="1">
      <c r="A1912" s="221" t="s">
        <v>506</v>
      </c>
      <c r="B1912" s="221" t="s">
        <v>777</v>
      </c>
      <c r="C1912" s="222" t="s">
        <v>112</v>
      </c>
      <c r="D1912" s="222" t="s">
        <v>191</v>
      </c>
      <c r="E1912" s="199" t="s">
        <v>171</v>
      </c>
      <c r="F1912" s="200"/>
      <c r="G1912" s="200"/>
      <c r="H1912" s="200"/>
      <c r="I1912" s="200">
        <v>45707</v>
      </c>
      <c r="J1912" s="143">
        <f t="shared" si="29"/>
        <v>45707</v>
      </c>
      <c r="K1912" s="202">
        <v>3</v>
      </c>
      <c r="L1912" s="285" t="s">
        <v>5877</v>
      </c>
      <c r="M1912" s="223"/>
      <c r="N1912" s="203"/>
      <c r="O1912" s="222" t="s">
        <v>326</v>
      </c>
    </row>
    <row r="1913" spans="1:15" ht="29.25" customHeight="1">
      <c r="A1913" s="221" t="s">
        <v>506</v>
      </c>
      <c r="B1913" s="221" t="s">
        <v>777</v>
      </c>
      <c r="C1913" s="222" t="s">
        <v>112</v>
      </c>
      <c r="D1913" s="222" t="s">
        <v>191</v>
      </c>
      <c r="E1913" s="199" t="s">
        <v>163</v>
      </c>
      <c r="F1913" s="200" t="s">
        <v>3279</v>
      </c>
      <c r="G1913" s="200" t="s">
        <v>3280</v>
      </c>
      <c r="H1913" s="200"/>
      <c r="I1913" s="200">
        <v>45708</v>
      </c>
      <c r="J1913" s="143">
        <f t="shared" si="29"/>
        <v>45708</v>
      </c>
      <c r="K1913" s="202">
        <v>8</v>
      </c>
      <c r="L1913" s="284" t="s">
        <v>6073</v>
      </c>
      <c r="M1913" s="223"/>
      <c r="N1913" s="203"/>
      <c r="O1913" s="222" t="s">
        <v>326</v>
      </c>
    </row>
    <row r="1914" spans="1:15" ht="29.25" customHeight="1">
      <c r="A1914" s="221" t="s">
        <v>506</v>
      </c>
      <c r="B1914" s="221" t="s">
        <v>777</v>
      </c>
      <c r="C1914" s="222" t="s">
        <v>112</v>
      </c>
      <c r="D1914" s="222" t="s">
        <v>191</v>
      </c>
      <c r="E1914" s="199" t="s">
        <v>163</v>
      </c>
      <c r="F1914" s="200" t="s">
        <v>3279</v>
      </c>
      <c r="G1914" s="200" t="s">
        <v>3280</v>
      </c>
      <c r="H1914" s="200"/>
      <c r="I1914" s="200">
        <v>45709</v>
      </c>
      <c r="J1914" s="143">
        <f t="shared" si="29"/>
        <v>45709</v>
      </c>
      <c r="K1914" s="202">
        <v>8</v>
      </c>
      <c r="L1914" s="284" t="s">
        <v>6074</v>
      </c>
      <c r="M1914" s="223"/>
      <c r="N1914" s="203"/>
      <c r="O1914" s="222" t="s">
        <v>326</v>
      </c>
    </row>
    <row r="1915" spans="1:15" ht="29.25" customHeight="1">
      <c r="A1915" s="221" t="s">
        <v>506</v>
      </c>
      <c r="B1915" s="221" t="s">
        <v>777</v>
      </c>
      <c r="C1915" s="222" t="s">
        <v>112</v>
      </c>
      <c r="D1915" s="222" t="s">
        <v>191</v>
      </c>
      <c r="E1915" s="199" t="s">
        <v>163</v>
      </c>
      <c r="F1915" s="200" t="s">
        <v>3279</v>
      </c>
      <c r="G1915" s="200" t="s">
        <v>3280</v>
      </c>
      <c r="H1915" s="200"/>
      <c r="I1915" s="200">
        <v>45712</v>
      </c>
      <c r="J1915" s="143">
        <f t="shared" si="29"/>
        <v>45712</v>
      </c>
      <c r="K1915" s="202">
        <v>4</v>
      </c>
      <c r="L1915" s="284" t="s">
        <v>6075</v>
      </c>
      <c r="M1915" s="223"/>
      <c r="N1915" s="203"/>
      <c r="O1915" s="222" t="s">
        <v>326</v>
      </c>
    </row>
    <row r="1916" spans="1:15" ht="29.25" customHeight="1">
      <c r="A1916" s="221" t="s">
        <v>506</v>
      </c>
      <c r="B1916" s="221" t="s">
        <v>777</v>
      </c>
      <c r="C1916" s="222" t="s">
        <v>112</v>
      </c>
      <c r="D1916" s="222" t="s">
        <v>191</v>
      </c>
      <c r="E1916" s="199" t="s">
        <v>177</v>
      </c>
      <c r="F1916" s="200"/>
      <c r="G1916" s="200"/>
      <c r="H1916" s="200"/>
      <c r="I1916" s="200">
        <v>45712</v>
      </c>
      <c r="J1916" s="143">
        <f t="shared" si="29"/>
        <v>45712</v>
      </c>
      <c r="K1916" s="202">
        <v>2</v>
      </c>
      <c r="L1916" s="285" t="s">
        <v>6076</v>
      </c>
      <c r="M1916" s="223"/>
      <c r="N1916" s="203"/>
      <c r="O1916" s="222" t="s">
        <v>326</v>
      </c>
    </row>
    <row r="1917" spans="1:15" ht="29.25" customHeight="1">
      <c r="A1917" s="221" t="s">
        <v>506</v>
      </c>
      <c r="B1917" s="221" t="s">
        <v>777</v>
      </c>
      <c r="C1917" s="222" t="s">
        <v>112</v>
      </c>
      <c r="D1917" s="222" t="s">
        <v>191</v>
      </c>
      <c r="E1917" s="199" t="s">
        <v>178</v>
      </c>
      <c r="F1917" s="200"/>
      <c r="G1917" s="200"/>
      <c r="H1917" s="200"/>
      <c r="I1917" s="200">
        <v>45712</v>
      </c>
      <c r="J1917" s="143">
        <f t="shared" si="29"/>
        <v>45712</v>
      </c>
      <c r="K1917" s="202">
        <v>2</v>
      </c>
      <c r="L1917" s="285" t="s">
        <v>210</v>
      </c>
      <c r="M1917" s="223"/>
      <c r="N1917" s="203"/>
      <c r="O1917" s="222" t="s">
        <v>326</v>
      </c>
    </row>
    <row r="1918" spans="1:15" ht="29.25" customHeight="1">
      <c r="A1918" s="221" t="s">
        <v>506</v>
      </c>
      <c r="B1918" s="221" t="s">
        <v>777</v>
      </c>
      <c r="C1918" s="222" t="s">
        <v>112</v>
      </c>
      <c r="D1918" s="222" t="s">
        <v>191</v>
      </c>
      <c r="E1918" s="199" t="s">
        <v>177</v>
      </c>
      <c r="F1918" s="200"/>
      <c r="G1918" s="200"/>
      <c r="H1918" s="200"/>
      <c r="I1918" s="200">
        <v>45713</v>
      </c>
      <c r="J1918" s="143">
        <f t="shared" si="29"/>
        <v>45713</v>
      </c>
      <c r="K1918" s="202">
        <v>3</v>
      </c>
      <c r="L1918" s="284" t="s">
        <v>6077</v>
      </c>
      <c r="M1918" s="223"/>
      <c r="N1918" s="203"/>
      <c r="O1918" s="222" t="s">
        <v>326</v>
      </c>
    </row>
    <row r="1919" spans="1:15" ht="29.25" customHeight="1">
      <c r="A1919" s="221" t="s">
        <v>506</v>
      </c>
      <c r="B1919" s="221" t="s">
        <v>777</v>
      </c>
      <c r="C1919" s="222" t="s">
        <v>112</v>
      </c>
      <c r="D1919" s="222" t="s">
        <v>191</v>
      </c>
      <c r="E1919" s="199" t="s">
        <v>163</v>
      </c>
      <c r="F1919" s="200" t="s">
        <v>4557</v>
      </c>
      <c r="G1919" s="200" t="s">
        <v>4558</v>
      </c>
      <c r="H1919" s="200"/>
      <c r="I1919" s="200">
        <v>45713</v>
      </c>
      <c r="J1919" s="143">
        <f t="shared" si="29"/>
        <v>45713</v>
      </c>
      <c r="K1919" s="202">
        <v>5</v>
      </c>
      <c r="L1919" s="285" t="s">
        <v>6078</v>
      </c>
      <c r="M1919" s="223"/>
      <c r="N1919" s="203"/>
      <c r="O1919" s="222" t="s">
        <v>326</v>
      </c>
    </row>
    <row r="1920" spans="1:15" ht="29.25" customHeight="1">
      <c r="A1920" s="221" t="s">
        <v>506</v>
      </c>
      <c r="B1920" s="221" t="s">
        <v>777</v>
      </c>
      <c r="C1920" s="222" t="s">
        <v>112</v>
      </c>
      <c r="D1920" s="222" t="s">
        <v>191</v>
      </c>
      <c r="E1920" s="199" t="s">
        <v>177</v>
      </c>
      <c r="F1920" s="200"/>
      <c r="G1920" s="200"/>
      <c r="H1920" s="200"/>
      <c r="I1920" s="200">
        <v>45714</v>
      </c>
      <c r="J1920" s="143">
        <f t="shared" si="29"/>
        <v>45714</v>
      </c>
      <c r="K1920" s="202">
        <v>8</v>
      </c>
      <c r="L1920" s="284" t="s">
        <v>6079</v>
      </c>
      <c r="M1920" s="223"/>
      <c r="N1920" s="203"/>
      <c r="O1920" s="222" t="s">
        <v>326</v>
      </c>
    </row>
    <row r="1921" spans="1:15" ht="29.25" customHeight="1">
      <c r="A1921" s="221" t="s">
        <v>506</v>
      </c>
      <c r="B1921" s="221" t="s">
        <v>777</v>
      </c>
      <c r="C1921" s="222" t="s">
        <v>112</v>
      </c>
      <c r="D1921" s="222" t="s">
        <v>191</v>
      </c>
      <c r="E1921" s="199" t="s">
        <v>177</v>
      </c>
      <c r="F1921" s="200"/>
      <c r="G1921" s="200"/>
      <c r="H1921" s="200"/>
      <c r="I1921" s="200">
        <v>45715</v>
      </c>
      <c r="J1921" s="143">
        <f t="shared" si="29"/>
        <v>45715</v>
      </c>
      <c r="K1921" s="202">
        <v>8</v>
      </c>
      <c r="L1921" s="284" t="s">
        <v>6248</v>
      </c>
      <c r="M1921" s="223"/>
      <c r="N1921" s="203"/>
      <c r="O1921" s="222" t="s">
        <v>326</v>
      </c>
    </row>
    <row r="1922" spans="1:15" ht="29.25" customHeight="1">
      <c r="A1922" s="221" t="s">
        <v>506</v>
      </c>
      <c r="B1922" s="221" t="s">
        <v>777</v>
      </c>
      <c r="C1922" s="222" t="s">
        <v>112</v>
      </c>
      <c r="D1922" s="222" t="s">
        <v>191</v>
      </c>
      <c r="E1922" s="199" t="s">
        <v>178</v>
      </c>
      <c r="F1922" s="200"/>
      <c r="G1922" s="200"/>
      <c r="H1922" s="200"/>
      <c r="I1922" s="200">
        <v>45719</v>
      </c>
      <c r="J1922" s="143">
        <f t="shared" si="29"/>
        <v>45719</v>
      </c>
      <c r="K1922" s="202">
        <v>2</v>
      </c>
      <c r="L1922" s="285" t="s">
        <v>210</v>
      </c>
      <c r="M1922" s="223"/>
      <c r="N1922" s="203"/>
      <c r="O1922" s="222" t="s">
        <v>326</v>
      </c>
    </row>
    <row r="1923" spans="1:15" ht="29.25" customHeight="1">
      <c r="A1923" s="221" t="s">
        <v>506</v>
      </c>
      <c r="B1923" s="221" t="s">
        <v>777</v>
      </c>
      <c r="C1923" s="222" t="s">
        <v>112</v>
      </c>
      <c r="D1923" s="222" t="s">
        <v>191</v>
      </c>
      <c r="E1923" s="199" t="s">
        <v>163</v>
      </c>
      <c r="F1923" s="200" t="s">
        <v>4557</v>
      </c>
      <c r="G1923" s="200" t="s">
        <v>4558</v>
      </c>
      <c r="H1923" s="200"/>
      <c r="I1923" s="200">
        <v>45719</v>
      </c>
      <c r="J1923" s="143">
        <f t="shared" ref="J1923:J1986" si="30">I1923</f>
        <v>45719</v>
      </c>
      <c r="K1923" s="202">
        <v>6</v>
      </c>
      <c r="L1923" s="284" t="s">
        <v>6249</v>
      </c>
      <c r="M1923" s="223"/>
      <c r="N1923" s="203"/>
      <c r="O1923" s="222" t="s">
        <v>326</v>
      </c>
    </row>
    <row r="1924" spans="1:15" ht="29.25" customHeight="1">
      <c r="A1924" s="221" t="s">
        <v>506</v>
      </c>
      <c r="B1924" s="221" t="s">
        <v>777</v>
      </c>
      <c r="C1924" s="222" t="s">
        <v>112</v>
      </c>
      <c r="D1924" s="222" t="s">
        <v>191</v>
      </c>
      <c r="E1924" s="199" t="s">
        <v>163</v>
      </c>
      <c r="F1924" s="200" t="s">
        <v>4557</v>
      </c>
      <c r="G1924" s="200" t="s">
        <v>4558</v>
      </c>
      <c r="H1924" s="200"/>
      <c r="I1924" s="200">
        <v>45720</v>
      </c>
      <c r="J1924" s="143">
        <f t="shared" si="30"/>
        <v>45720</v>
      </c>
      <c r="K1924" s="202">
        <v>6</v>
      </c>
      <c r="L1924" s="284" t="s">
        <v>6250</v>
      </c>
      <c r="M1924" s="223"/>
      <c r="N1924" s="203"/>
      <c r="O1924" s="222" t="s">
        <v>326</v>
      </c>
    </row>
    <row r="1925" spans="1:15" ht="29.25" customHeight="1">
      <c r="A1925" s="221" t="s">
        <v>506</v>
      </c>
      <c r="B1925" s="221" t="s">
        <v>777</v>
      </c>
      <c r="C1925" s="222" t="s">
        <v>112</v>
      </c>
      <c r="D1925" s="222" t="s">
        <v>191</v>
      </c>
      <c r="E1925" s="199" t="s">
        <v>177</v>
      </c>
      <c r="F1925" s="200"/>
      <c r="G1925" s="200"/>
      <c r="H1925" s="200"/>
      <c r="I1925" s="200">
        <v>45720</v>
      </c>
      <c r="J1925" s="143">
        <f t="shared" si="30"/>
        <v>45720</v>
      </c>
      <c r="K1925" s="202">
        <v>2</v>
      </c>
      <c r="L1925" s="284" t="s">
        <v>6251</v>
      </c>
      <c r="M1925" s="223"/>
      <c r="N1925" s="203"/>
      <c r="O1925" s="222" t="s">
        <v>326</v>
      </c>
    </row>
    <row r="1926" spans="1:15" ht="29.25" customHeight="1">
      <c r="A1926" s="221" t="s">
        <v>506</v>
      </c>
      <c r="B1926" s="221" t="s">
        <v>777</v>
      </c>
      <c r="C1926" s="222" t="s">
        <v>112</v>
      </c>
      <c r="D1926" s="222" t="s">
        <v>191</v>
      </c>
      <c r="E1926" s="199" t="s">
        <v>177</v>
      </c>
      <c r="F1926" s="200"/>
      <c r="G1926" s="200"/>
      <c r="H1926" s="200"/>
      <c r="I1926" s="200">
        <v>45721</v>
      </c>
      <c r="J1926" s="143">
        <f t="shared" si="30"/>
        <v>45721</v>
      </c>
      <c r="K1926" s="202">
        <v>2</v>
      </c>
      <c r="L1926" s="284" t="s">
        <v>6252</v>
      </c>
      <c r="M1926" s="223"/>
      <c r="N1926" s="203"/>
      <c r="O1926" s="222" t="s">
        <v>326</v>
      </c>
    </row>
    <row r="1927" spans="1:15" ht="29.25" customHeight="1">
      <c r="A1927" s="221" t="s">
        <v>506</v>
      </c>
      <c r="B1927" s="221" t="s">
        <v>777</v>
      </c>
      <c r="C1927" s="222" t="s">
        <v>112</v>
      </c>
      <c r="D1927" s="222" t="s">
        <v>191</v>
      </c>
      <c r="E1927" s="199" t="s">
        <v>171</v>
      </c>
      <c r="F1927" s="200"/>
      <c r="G1927" s="200"/>
      <c r="H1927" s="200"/>
      <c r="I1927" s="200">
        <v>45721</v>
      </c>
      <c r="J1927" s="143">
        <f t="shared" si="30"/>
        <v>45721</v>
      </c>
      <c r="K1927" s="202">
        <v>3</v>
      </c>
      <c r="L1927" s="285" t="s">
        <v>6253</v>
      </c>
      <c r="M1927" s="223"/>
      <c r="N1927" s="203"/>
      <c r="O1927" s="222" t="s">
        <v>326</v>
      </c>
    </row>
    <row r="1928" spans="1:15" ht="29.25" customHeight="1">
      <c r="A1928" s="221" t="s">
        <v>506</v>
      </c>
      <c r="B1928" s="221" t="s">
        <v>777</v>
      </c>
      <c r="C1928" s="222" t="s">
        <v>112</v>
      </c>
      <c r="D1928" s="222" t="s">
        <v>191</v>
      </c>
      <c r="E1928" s="199" t="s">
        <v>163</v>
      </c>
      <c r="F1928" s="200" t="s">
        <v>4557</v>
      </c>
      <c r="G1928" s="200" t="s">
        <v>4558</v>
      </c>
      <c r="H1928" s="200"/>
      <c r="I1928" s="200">
        <v>45721</v>
      </c>
      <c r="J1928" s="143">
        <f t="shared" si="30"/>
        <v>45721</v>
      </c>
      <c r="K1928" s="202">
        <v>3</v>
      </c>
      <c r="L1928" s="284" t="s">
        <v>6254</v>
      </c>
      <c r="M1928" s="223"/>
      <c r="N1928" s="203"/>
      <c r="O1928" s="222" t="s">
        <v>326</v>
      </c>
    </row>
    <row r="1929" spans="1:15" ht="29.25" customHeight="1">
      <c r="A1929" s="221" t="s">
        <v>506</v>
      </c>
      <c r="B1929" s="221" t="s">
        <v>777</v>
      </c>
      <c r="C1929" s="222" t="s">
        <v>112</v>
      </c>
      <c r="D1929" s="222" t="s">
        <v>191</v>
      </c>
      <c r="E1929" s="199" t="s">
        <v>163</v>
      </c>
      <c r="F1929" s="200" t="s">
        <v>4557</v>
      </c>
      <c r="G1929" s="200" t="s">
        <v>4558</v>
      </c>
      <c r="H1929" s="200"/>
      <c r="I1929" s="200">
        <v>45722</v>
      </c>
      <c r="J1929" s="143">
        <f t="shared" si="30"/>
        <v>45722</v>
      </c>
      <c r="K1929" s="202">
        <v>8</v>
      </c>
      <c r="L1929" s="284" t="s">
        <v>6376</v>
      </c>
      <c r="M1929" s="223"/>
      <c r="N1929" s="203"/>
      <c r="O1929" s="222" t="s">
        <v>326</v>
      </c>
    </row>
    <row r="1930" spans="1:15" ht="29.25" customHeight="1">
      <c r="A1930" s="221" t="s">
        <v>506</v>
      </c>
      <c r="B1930" s="221" t="s">
        <v>777</v>
      </c>
      <c r="C1930" s="222" t="s">
        <v>112</v>
      </c>
      <c r="D1930" s="222" t="s">
        <v>191</v>
      </c>
      <c r="E1930" s="199" t="s">
        <v>163</v>
      </c>
      <c r="F1930" s="200" t="s">
        <v>4557</v>
      </c>
      <c r="G1930" s="200" t="s">
        <v>4558</v>
      </c>
      <c r="H1930" s="200"/>
      <c r="I1930" s="200">
        <v>45723</v>
      </c>
      <c r="J1930" s="143">
        <f t="shared" si="30"/>
        <v>45723</v>
      </c>
      <c r="K1930" s="202">
        <v>8</v>
      </c>
      <c r="L1930" s="284" t="s">
        <v>6377</v>
      </c>
      <c r="M1930" s="223"/>
      <c r="N1930" s="203"/>
      <c r="O1930" s="222" t="s">
        <v>326</v>
      </c>
    </row>
    <row r="1931" spans="1:15" ht="29.25" customHeight="1">
      <c r="A1931" s="221" t="s">
        <v>506</v>
      </c>
      <c r="B1931" s="221" t="s">
        <v>777</v>
      </c>
      <c r="C1931" s="222" t="s">
        <v>112</v>
      </c>
      <c r="D1931" s="222" t="s">
        <v>191</v>
      </c>
      <c r="E1931" s="199" t="s">
        <v>177</v>
      </c>
      <c r="F1931" s="200"/>
      <c r="G1931" s="200"/>
      <c r="H1931" s="200"/>
      <c r="I1931" s="200">
        <v>45726</v>
      </c>
      <c r="J1931" s="143">
        <f t="shared" si="30"/>
        <v>45726</v>
      </c>
      <c r="K1931" s="202">
        <v>5</v>
      </c>
      <c r="L1931" s="284" t="s">
        <v>6378</v>
      </c>
      <c r="M1931" s="223"/>
      <c r="N1931" s="203"/>
      <c r="O1931" s="222" t="s">
        <v>326</v>
      </c>
    </row>
    <row r="1932" spans="1:15" ht="29.25" customHeight="1">
      <c r="A1932" s="221" t="s">
        <v>506</v>
      </c>
      <c r="B1932" s="221" t="s">
        <v>777</v>
      </c>
      <c r="C1932" s="222" t="s">
        <v>112</v>
      </c>
      <c r="D1932" s="222" t="s">
        <v>191</v>
      </c>
      <c r="E1932" s="199" t="s">
        <v>177</v>
      </c>
      <c r="F1932" s="200"/>
      <c r="G1932" s="200"/>
      <c r="H1932" s="200"/>
      <c r="I1932" s="200">
        <v>45726</v>
      </c>
      <c r="J1932" s="143">
        <f t="shared" si="30"/>
        <v>45726</v>
      </c>
      <c r="K1932" s="202">
        <v>3</v>
      </c>
      <c r="L1932" s="284" t="s">
        <v>6379</v>
      </c>
      <c r="M1932" s="223"/>
      <c r="N1932" s="203"/>
      <c r="O1932" s="222" t="s">
        <v>326</v>
      </c>
    </row>
    <row r="1933" spans="1:15" ht="29.25" customHeight="1">
      <c r="A1933" s="221" t="s">
        <v>506</v>
      </c>
      <c r="B1933" s="221" t="s">
        <v>777</v>
      </c>
      <c r="C1933" s="222" t="s">
        <v>112</v>
      </c>
      <c r="D1933" s="222" t="s">
        <v>191</v>
      </c>
      <c r="E1933" s="199" t="s">
        <v>163</v>
      </c>
      <c r="F1933" s="200" t="s">
        <v>4557</v>
      </c>
      <c r="G1933" s="200" t="s">
        <v>4558</v>
      </c>
      <c r="H1933" s="200"/>
      <c r="I1933" s="200">
        <v>45727</v>
      </c>
      <c r="J1933" s="143">
        <f t="shared" si="30"/>
        <v>45727</v>
      </c>
      <c r="K1933" s="202">
        <v>8</v>
      </c>
      <c r="L1933" s="284" t="s">
        <v>6380</v>
      </c>
      <c r="M1933" s="223"/>
      <c r="N1933" s="203"/>
      <c r="O1933" s="222" t="s">
        <v>326</v>
      </c>
    </row>
    <row r="1934" spans="1:15" ht="29.25" customHeight="1">
      <c r="A1934" s="221" t="s">
        <v>506</v>
      </c>
      <c r="B1934" s="221" t="s">
        <v>777</v>
      </c>
      <c r="C1934" s="222" t="s">
        <v>112</v>
      </c>
      <c r="D1934" s="222" t="s">
        <v>191</v>
      </c>
      <c r="E1934" s="199" t="s">
        <v>163</v>
      </c>
      <c r="F1934" s="200" t="s">
        <v>3279</v>
      </c>
      <c r="G1934" s="200" t="s">
        <v>3280</v>
      </c>
      <c r="H1934" s="200"/>
      <c r="I1934" s="200">
        <v>45728</v>
      </c>
      <c r="J1934" s="143">
        <f t="shared" si="30"/>
        <v>45728</v>
      </c>
      <c r="K1934" s="202">
        <v>5</v>
      </c>
      <c r="L1934" s="284" t="s">
        <v>6381</v>
      </c>
      <c r="M1934" s="223"/>
      <c r="N1934" s="203"/>
      <c r="O1934" s="222" t="s">
        <v>326</v>
      </c>
    </row>
    <row r="1935" spans="1:15" ht="29.25" customHeight="1">
      <c r="A1935" s="221" t="s">
        <v>506</v>
      </c>
      <c r="B1935" s="221" t="s">
        <v>777</v>
      </c>
      <c r="C1935" s="222" t="s">
        <v>112</v>
      </c>
      <c r="D1935" s="222" t="s">
        <v>191</v>
      </c>
      <c r="E1935" s="199" t="s">
        <v>171</v>
      </c>
      <c r="F1935" s="200"/>
      <c r="G1935" s="200"/>
      <c r="H1935" s="200"/>
      <c r="I1935" s="200">
        <v>45728</v>
      </c>
      <c r="J1935" s="143">
        <f t="shared" si="30"/>
        <v>45728</v>
      </c>
      <c r="K1935" s="202">
        <v>3</v>
      </c>
      <c r="L1935" s="284" t="s">
        <v>6382</v>
      </c>
      <c r="M1935" s="223"/>
      <c r="N1935" s="203"/>
      <c r="O1935" s="222" t="s">
        <v>326</v>
      </c>
    </row>
    <row r="1936" spans="1:15" ht="29.25" customHeight="1">
      <c r="A1936" s="221" t="s">
        <v>506</v>
      </c>
      <c r="B1936" s="221" t="s">
        <v>777</v>
      </c>
      <c r="C1936" s="222" t="s">
        <v>112</v>
      </c>
      <c r="D1936" s="222" t="s">
        <v>191</v>
      </c>
      <c r="E1936" s="199" t="s">
        <v>163</v>
      </c>
      <c r="F1936" s="200" t="s">
        <v>3279</v>
      </c>
      <c r="G1936" s="200" t="s">
        <v>3280</v>
      </c>
      <c r="H1936" s="200"/>
      <c r="I1936" s="200">
        <v>45729</v>
      </c>
      <c r="J1936" s="143">
        <f t="shared" si="30"/>
        <v>45729</v>
      </c>
      <c r="K1936" s="202">
        <v>3</v>
      </c>
      <c r="L1936" s="284" t="s">
        <v>6536</v>
      </c>
      <c r="M1936" s="223"/>
      <c r="N1936" s="203"/>
      <c r="O1936" s="222" t="s">
        <v>326</v>
      </c>
    </row>
    <row r="1937" spans="1:15" ht="29.25" customHeight="1">
      <c r="A1937" s="221" t="s">
        <v>506</v>
      </c>
      <c r="B1937" s="221" t="s">
        <v>777</v>
      </c>
      <c r="C1937" s="222" t="s">
        <v>112</v>
      </c>
      <c r="D1937" s="222" t="s">
        <v>191</v>
      </c>
      <c r="E1937" s="199" t="s">
        <v>177</v>
      </c>
      <c r="F1937" s="200"/>
      <c r="G1937" s="200"/>
      <c r="H1937" s="200"/>
      <c r="I1937" s="200">
        <v>45729</v>
      </c>
      <c r="J1937" s="143">
        <f t="shared" si="30"/>
        <v>45729</v>
      </c>
      <c r="K1937" s="202">
        <v>5</v>
      </c>
      <c r="L1937" s="285" t="s">
        <v>6537</v>
      </c>
      <c r="M1937" s="223"/>
      <c r="N1937" s="203"/>
      <c r="O1937" s="222" t="s">
        <v>326</v>
      </c>
    </row>
    <row r="1938" spans="1:15" ht="29.25" customHeight="1">
      <c r="A1938" s="221" t="s">
        <v>506</v>
      </c>
      <c r="B1938" s="221" t="s">
        <v>777</v>
      </c>
      <c r="C1938" s="222" t="s">
        <v>112</v>
      </c>
      <c r="D1938" s="222" t="s">
        <v>191</v>
      </c>
      <c r="E1938" s="199" t="s">
        <v>163</v>
      </c>
      <c r="F1938" s="200" t="s">
        <v>3279</v>
      </c>
      <c r="G1938" s="200" t="s">
        <v>3280</v>
      </c>
      <c r="H1938" s="200"/>
      <c r="I1938" s="200">
        <v>45730</v>
      </c>
      <c r="J1938" s="143">
        <f t="shared" si="30"/>
        <v>45730</v>
      </c>
      <c r="K1938" s="202">
        <v>8</v>
      </c>
      <c r="L1938" s="284" t="s">
        <v>6712</v>
      </c>
      <c r="M1938" s="223"/>
      <c r="N1938" s="203"/>
      <c r="O1938" s="222" t="s">
        <v>326</v>
      </c>
    </row>
    <row r="1939" spans="1:15" ht="29.25" customHeight="1">
      <c r="A1939" s="221" t="s">
        <v>506</v>
      </c>
      <c r="B1939" s="221" t="s">
        <v>777</v>
      </c>
      <c r="C1939" s="222" t="s">
        <v>112</v>
      </c>
      <c r="D1939" s="222" t="s">
        <v>191</v>
      </c>
      <c r="E1939" s="199" t="s">
        <v>177</v>
      </c>
      <c r="F1939" s="200"/>
      <c r="G1939" s="200"/>
      <c r="H1939" s="200"/>
      <c r="I1939" s="200">
        <v>45733</v>
      </c>
      <c r="J1939" s="143">
        <f t="shared" si="30"/>
        <v>45733</v>
      </c>
      <c r="K1939" s="202">
        <v>2</v>
      </c>
      <c r="L1939" s="284" t="s">
        <v>6713</v>
      </c>
      <c r="M1939" s="223"/>
      <c r="N1939" s="203"/>
      <c r="O1939" s="222" t="s">
        <v>326</v>
      </c>
    </row>
    <row r="1940" spans="1:15" ht="29.25" customHeight="1">
      <c r="A1940" s="221" t="s">
        <v>506</v>
      </c>
      <c r="B1940" s="221" t="s">
        <v>777</v>
      </c>
      <c r="C1940" s="222" t="s">
        <v>112</v>
      </c>
      <c r="D1940" s="222" t="s">
        <v>191</v>
      </c>
      <c r="E1940" s="199" t="s">
        <v>163</v>
      </c>
      <c r="F1940" s="200" t="s">
        <v>3279</v>
      </c>
      <c r="G1940" s="200" t="s">
        <v>3280</v>
      </c>
      <c r="H1940" s="200"/>
      <c r="I1940" s="200">
        <v>45733</v>
      </c>
      <c r="J1940" s="143">
        <f t="shared" si="30"/>
        <v>45733</v>
      </c>
      <c r="K1940" s="202">
        <v>4</v>
      </c>
      <c r="L1940" s="284" t="s">
        <v>6714</v>
      </c>
      <c r="M1940" s="223"/>
      <c r="N1940" s="203"/>
      <c r="O1940" s="222" t="s">
        <v>326</v>
      </c>
    </row>
    <row r="1941" spans="1:15" ht="29.25" customHeight="1">
      <c r="A1941" s="221" t="s">
        <v>506</v>
      </c>
      <c r="B1941" s="221" t="s">
        <v>777</v>
      </c>
      <c r="C1941" s="222" t="s">
        <v>112</v>
      </c>
      <c r="D1941" s="222" t="s">
        <v>191</v>
      </c>
      <c r="E1941" s="199" t="s">
        <v>178</v>
      </c>
      <c r="F1941" s="200"/>
      <c r="G1941" s="200"/>
      <c r="H1941" s="200"/>
      <c r="I1941" s="200">
        <v>45733</v>
      </c>
      <c r="J1941" s="143">
        <f t="shared" si="30"/>
        <v>45733</v>
      </c>
      <c r="K1941" s="202">
        <v>2</v>
      </c>
      <c r="L1941" s="285" t="s">
        <v>6715</v>
      </c>
      <c r="M1941" s="223"/>
      <c r="N1941" s="203"/>
      <c r="O1941" s="222" t="s">
        <v>326</v>
      </c>
    </row>
    <row r="1942" spans="1:15" ht="29.25" customHeight="1">
      <c r="A1942" s="221" t="s">
        <v>506</v>
      </c>
      <c r="B1942" s="221" t="s">
        <v>777</v>
      </c>
      <c r="C1942" s="222" t="s">
        <v>112</v>
      </c>
      <c r="D1942" s="222" t="s">
        <v>191</v>
      </c>
      <c r="E1942" s="199" t="s">
        <v>163</v>
      </c>
      <c r="F1942" s="200" t="s">
        <v>4557</v>
      </c>
      <c r="G1942" s="200" t="s">
        <v>4558</v>
      </c>
      <c r="H1942" s="200"/>
      <c r="I1942" s="200">
        <v>45734</v>
      </c>
      <c r="J1942" s="143">
        <f t="shared" si="30"/>
        <v>45734</v>
      </c>
      <c r="K1942" s="202">
        <v>8</v>
      </c>
      <c r="L1942" s="284" t="s">
        <v>6716</v>
      </c>
      <c r="M1942" s="223"/>
      <c r="N1942" s="203"/>
      <c r="O1942" s="222" t="s">
        <v>326</v>
      </c>
    </row>
    <row r="1943" spans="1:15" ht="29.25" customHeight="1">
      <c r="A1943" s="221" t="s">
        <v>506</v>
      </c>
      <c r="B1943" s="221" t="s">
        <v>777</v>
      </c>
      <c r="C1943" s="222" t="s">
        <v>112</v>
      </c>
      <c r="D1943" s="222" t="s">
        <v>191</v>
      </c>
      <c r="E1943" s="199" t="s">
        <v>163</v>
      </c>
      <c r="F1943" s="200" t="s">
        <v>3279</v>
      </c>
      <c r="G1943" s="200" t="s">
        <v>3280</v>
      </c>
      <c r="H1943" s="200"/>
      <c r="I1943" s="200">
        <v>45735</v>
      </c>
      <c r="J1943" s="143">
        <f t="shared" si="30"/>
        <v>45735</v>
      </c>
      <c r="K1943" s="202">
        <v>8</v>
      </c>
      <c r="L1943" s="284" t="s">
        <v>6717</v>
      </c>
      <c r="M1943" s="223"/>
      <c r="N1943" s="203"/>
      <c r="O1943" s="222" t="s">
        <v>326</v>
      </c>
    </row>
    <row r="1944" spans="1:15" ht="29.25" customHeight="1">
      <c r="A1944" s="221" t="s">
        <v>506</v>
      </c>
      <c r="B1944" s="221" t="s">
        <v>777</v>
      </c>
      <c r="C1944" s="222" t="s">
        <v>112</v>
      </c>
      <c r="D1944" s="222" t="s">
        <v>191</v>
      </c>
      <c r="E1944" s="199" t="s">
        <v>163</v>
      </c>
      <c r="F1944" s="200" t="s">
        <v>3279</v>
      </c>
      <c r="G1944" s="200" t="s">
        <v>3280</v>
      </c>
      <c r="H1944" s="200"/>
      <c r="I1944" s="200">
        <v>45736</v>
      </c>
      <c r="J1944" s="143">
        <f t="shared" si="30"/>
        <v>45736</v>
      </c>
      <c r="K1944" s="202">
        <v>8</v>
      </c>
      <c r="L1944" s="284" t="s">
        <v>6717</v>
      </c>
      <c r="M1944" s="223"/>
      <c r="N1944" s="203"/>
      <c r="O1944" s="222" t="s">
        <v>326</v>
      </c>
    </row>
    <row r="1945" spans="1:15" ht="29.25" customHeight="1">
      <c r="A1945" s="221" t="s">
        <v>506</v>
      </c>
      <c r="B1945" s="221" t="s">
        <v>777</v>
      </c>
      <c r="C1945" s="222" t="s">
        <v>112</v>
      </c>
      <c r="D1945" s="222" t="s">
        <v>191</v>
      </c>
      <c r="E1945" s="199" t="s">
        <v>163</v>
      </c>
      <c r="F1945" s="200" t="s">
        <v>3279</v>
      </c>
      <c r="G1945" s="200" t="s">
        <v>3280</v>
      </c>
      <c r="H1945" s="200"/>
      <c r="I1945" s="200">
        <v>45737</v>
      </c>
      <c r="J1945" s="143">
        <f t="shared" si="30"/>
        <v>45737</v>
      </c>
      <c r="K1945" s="202">
        <v>8</v>
      </c>
      <c r="L1945" s="284" t="s">
        <v>6717</v>
      </c>
      <c r="M1945" s="223"/>
      <c r="N1945" s="203"/>
      <c r="O1945" s="222" t="s">
        <v>326</v>
      </c>
    </row>
    <row r="1946" spans="1:15" ht="29.25" customHeight="1">
      <c r="A1946" s="221" t="s">
        <v>506</v>
      </c>
      <c r="B1946" s="221" t="s">
        <v>777</v>
      </c>
      <c r="C1946" s="222" t="s">
        <v>112</v>
      </c>
      <c r="D1946" s="222" t="s">
        <v>191</v>
      </c>
      <c r="E1946" s="199" t="s">
        <v>177</v>
      </c>
      <c r="F1946" s="200"/>
      <c r="G1946" s="200"/>
      <c r="H1946" s="200"/>
      <c r="I1946" s="200">
        <v>45740</v>
      </c>
      <c r="J1946" s="143">
        <f t="shared" si="30"/>
        <v>45740</v>
      </c>
      <c r="K1946" s="202">
        <v>8</v>
      </c>
      <c r="L1946" s="284" t="s">
        <v>6718</v>
      </c>
      <c r="M1946" s="223"/>
      <c r="N1946" s="203"/>
      <c r="O1946" s="222" t="s">
        <v>326</v>
      </c>
    </row>
    <row r="1947" spans="1:15" ht="29.25" customHeight="1">
      <c r="A1947" s="221" t="s">
        <v>506</v>
      </c>
      <c r="B1947" s="221" t="s">
        <v>777</v>
      </c>
      <c r="C1947" s="222" t="s">
        <v>112</v>
      </c>
      <c r="D1947" s="222" t="s">
        <v>191</v>
      </c>
      <c r="E1947" s="199" t="s">
        <v>177</v>
      </c>
      <c r="F1947" s="200"/>
      <c r="G1947" s="200"/>
      <c r="H1947" s="200"/>
      <c r="I1947" s="200">
        <v>45741</v>
      </c>
      <c r="J1947" s="143">
        <f t="shared" si="30"/>
        <v>45741</v>
      </c>
      <c r="K1947" s="202">
        <v>8</v>
      </c>
      <c r="L1947" s="284" t="s">
        <v>6719</v>
      </c>
      <c r="M1947" s="223"/>
      <c r="N1947" s="203"/>
      <c r="O1947" s="222" t="s">
        <v>326</v>
      </c>
    </row>
    <row r="1948" spans="1:15" ht="29.25" customHeight="1">
      <c r="A1948" s="221" t="s">
        <v>506</v>
      </c>
      <c r="B1948" s="221" t="s">
        <v>777</v>
      </c>
      <c r="C1948" s="222" t="s">
        <v>112</v>
      </c>
      <c r="D1948" s="222" t="s">
        <v>191</v>
      </c>
      <c r="E1948" s="199" t="s">
        <v>177</v>
      </c>
      <c r="F1948" s="200"/>
      <c r="G1948" s="200"/>
      <c r="H1948" s="200"/>
      <c r="I1948" s="200">
        <v>45742</v>
      </c>
      <c r="J1948" s="143">
        <f t="shared" si="30"/>
        <v>45742</v>
      </c>
      <c r="K1948" s="202">
        <v>4</v>
      </c>
      <c r="L1948" s="284" t="s">
        <v>6720</v>
      </c>
      <c r="M1948" s="223"/>
      <c r="N1948" s="203"/>
      <c r="O1948" s="222" t="s">
        <v>326</v>
      </c>
    </row>
    <row r="1949" spans="1:15" ht="29.25" customHeight="1">
      <c r="A1949" s="221" t="s">
        <v>506</v>
      </c>
      <c r="B1949" s="221" t="s">
        <v>777</v>
      </c>
      <c r="C1949" s="222" t="s">
        <v>112</v>
      </c>
      <c r="D1949" s="222" t="s">
        <v>191</v>
      </c>
      <c r="E1949" s="199" t="s">
        <v>177</v>
      </c>
      <c r="F1949" s="200"/>
      <c r="G1949" s="200"/>
      <c r="H1949" s="200"/>
      <c r="I1949" s="200">
        <v>45742</v>
      </c>
      <c r="J1949" s="143">
        <f t="shared" si="30"/>
        <v>45742</v>
      </c>
      <c r="K1949" s="202">
        <v>4</v>
      </c>
      <c r="L1949" s="284" t="s">
        <v>6721</v>
      </c>
      <c r="M1949" s="223"/>
      <c r="N1949" s="203"/>
      <c r="O1949" s="222" t="s">
        <v>326</v>
      </c>
    </row>
    <row r="1950" spans="1:15" ht="29.25" customHeight="1">
      <c r="A1950" s="221" t="s">
        <v>506</v>
      </c>
      <c r="B1950" s="221" t="s">
        <v>777</v>
      </c>
      <c r="C1950" s="222" t="s">
        <v>112</v>
      </c>
      <c r="D1950" s="222" t="s">
        <v>191</v>
      </c>
      <c r="E1950" s="199" t="s">
        <v>177</v>
      </c>
      <c r="F1950" s="200"/>
      <c r="G1950" s="200"/>
      <c r="H1950" s="200"/>
      <c r="I1950" s="200">
        <v>45743</v>
      </c>
      <c r="J1950" s="143">
        <f t="shared" si="30"/>
        <v>45743</v>
      </c>
      <c r="K1950" s="202">
        <v>8</v>
      </c>
      <c r="L1950" s="285" t="s">
        <v>6921</v>
      </c>
      <c r="M1950" s="223"/>
      <c r="N1950" s="203"/>
      <c r="O1950" s="222" t="s">
        <v>326</v>
      </c>
    </row>
    <row r="1951" spans="1:15" ht="29.25" customHeight="1">
      <c r="A1951" s="221" t="s">
        <v>506</v>
      </c>
      <c r="B1951" s="221" t="s">
        <v>777</v>
      </c>
      <c r="C1951" s="222" t="s">
        <v>112</v>
      </c>
      <c r="D1951" s="222" t="s">
        <v>191</v>
      </c>
      <c r="E1951" s="199" t="s">
        <v>177</v>
      </c>
      <c r="F1951" s="200"/>
      <c r="G1951" s="200"/>
      <c r="H1951" s="200"/>
      <c r="I1951" s="200">
        <v>45744</v>
      </c>
      <c r="J1951" s="143">
        <f t="shared" si="30"/>
        <v>45744</v>
      </c>
      <c r="K1951" s="202">
        <v>8</v>
      </c>
      <c r="L1951" s="285" t="s">
        <v>6922</v>
      </c>
      <c r="M1951" s="223"/>
      <c r="N1951" s="203"/>
      <c r="O1951" s="222" t="s">
        <v>326</v>
      </c>
    </row>
    <row r="1952" spans="1:15" ht="29.25" customHeight="1">
      <c r="A1952" s="221" t="s">
        <v>506</v>
      </c>
      <c r="B1952" s="221" t="s">
        <v>777</v>
      </c>
      <c r="C1952" s="222" t="s">
        <v>112</v>
      </c>
      <c r="D1952" s="222" t="s">
        <v>191</v>
      </c>
      <c r="E1952" s="199" t="s">
        <v>165</v>
      </c>
      <c r="F1952" s="200"/>
      <c r="G1952" s="200"/>
      <c r="H1952" s="200"/>
      <c r="I1952" s="200">
        <v>45747</v>
      </c>
      <c r="J1952" s="143">
        <f t="shared" si="30"/>
        <v>45747</v>
      </c>
      <c r="K1952" s="202">
        <v>8</v>
      </c>
      <c r="L1952" s="285" t="s">
        <v>204</v>
      </c>
      <c r="M1952" s="223"/>
      <c r="N1952" s="203"/>
      <c r="O1952" s="222" t="s">
        <v>326</v>
      </c>
    </row>
    <row r="1953" spans="1:15" ht="29.25" customHeight="1">
      <c r="A1953" s="221" t="s">
        <v>506</v>
      </c>
      <c r="B1953" s="221" t="s">
        <v>777</v>
      </c>
      <c r="C1953" s="222" t="s">
        <v>112</v>
      </c>
      <c r="D1953" s="222" t="s">
        <v>191</v>
      </c>
      <c r="E1953" s="199" t="s">
        <v>165</v>
      </c>
      <c r="F1953" s="200"/>
      <c r="G1953" s="200"/>
      <c r="H1953" s="200"/>
      <c r="I1953" s="200">
        <v>45748</v>
      </c>
      <c r="J1953" s="143">
        <f t="shared" si="30"/>
        <v>45748</v>
      </c>
      <c r="K1953" s="202">
        <v>8</v>
      </c>
      <c r="L1953" s="285" t="s">
        <v>204</v>
      </c>
      <c r="M1953" s="223"/>
      <c r="N1953" s="203"/>
      <c r="O1953" s="222" t="s">
        <v>326</v>
      </c>
    </row>
    <row r="1954" spans="1:15" ht="29.25" customHeight="1">
      <c r="A1954" s="221" t="s">
        <v>506</v>
      </c>
      <c r="B1954" s="221" t="s">
        <v>777</v>
      </c>
      <c r="C1954" s="222" t="s">
        <v>112</v>
      </c>
      <c r="D1954" s="222" t="s">
        <v>191</v>
      </c>
      <c r="E1954" s="199" t="s">
        <v>177</v>
      </c>
      <c r="F1954" s="200"/>
      <c r="G1954" s="200"/>
      <c r="H1954" s="200"/>
      <c r="I1954" s="200">
        <v>45749</v>
      </c>
      <c r="J1954" s="143">
        <f t="shared" si="30"/>
        <v>45749</v>
      </c>
      <c r="K1954" s="202">
        <v>8</v>
      </c>
      <c r="L1954" s="284" t="s">
        <v>6923</v>
      </c>
      <c r="M1954" s="223"/>
      <c r="N1954" s="203"/>
      <c r="O1954" s="222" t="s">
        <v>326</v>
      </c>
    </row>
    <row r="1955" spans="1:15" ht="29.25" customHeight="1">
      <c r="A1955" s="221" t="s">
        <v>506</v>
      </c>
      <c r="B1955" s="221" t="s">
        <v>777</v>
      </c>
      <c r="C1955" s="222" t="s">
        <v>112</v>
      </c>
      <c r="D1955" s="222" t="s">
        <v>191</v>
      </c>
      <c r="E1955" s="199" t="s">
        <v>163</v>
      </c>
      <c r="F1955" s="200" t="s">
        <v>3279</v>
      </c>
      <c r="G1955" s="200" t="s">
        <v>3280</v>
      </c>
      <c r="H1955" s="200"/>
      <c r="I1955" s="200">
        <v>45754</v>
      </c>
      <c r="J1955" s="143">
        <f t="shared" si="30"/>
        <v>45754</v>
      </c>
      <c r="K1955" s="202">
        <v>2</v>
      </c>
      <c r="L1955" s="285" t="s">
        <v>6924</v>
      </c>
      <c r="M1955" s="223"/>
      <c r="N1955" s="203"/>
      <c r="O1955" s="222" t="s">
        <v>326</v>
      </c>
    </row>
    <row r="1956" spans="1:15" ht="29.25" customHeight="1">
      <c r="A1956" s="221" t="s">
        <v>506</v>
      </c>
      <c r="B1956" s="221" t="s">
        <v>777</v>
      </c>
      <c r="C1956" s="222" t="s">
        <v>112</v>
      </c>
      <c r="D1956" s="222" t="s">
        <v>191</v>
      </c>
      <c r="E1956" s="199" t="s">
        <v>177</v>
      </c>
      <c r="F1956" s="200"/>
      <c r="G1956" s="200"/>
      <c r="H1956" s="200"/>
      <c r="I1956" s="200">
        <v>45754</v>
      </c>
      <c r="J1956" s="143">
        <f t="shared" si="30"/>
        <v>45754</v>
      </c>
      <c r="K1956" s="202">
        <v>4</v>
      </c>
      <c r="L1956" s="284" t="s">
        <v>6925</v>
      </c>
      <c r="M1956" s="223"/>
      <c r="N1956" s="203"/>
      <c r="O1956" s="222" t="s">
        <v>326</v>
      </c>
    </row>
    <row r="1957" spans="1:15" ht="29.25" customHeight="1">
      <c r="A1957" s="221" t="s">
        <v>506</v>
      </c>
      <c r="B1957" s="221" t="s">
        <v>777</v>
      </c>
      <c r="C1957" s="222" t="s">
        <v>112</v>
      </c>
      <c r="D1957" s="222" t="s">
        <v>191</v>
      </c>
      <c r="E1957" s="199" t="s">
        <v>178</v>
      </c>
      <c r="F1957" s="200"/>
      <c r="G1957" s="200"/>
      <c r="H1957" s="200"/>
      <c r="I1957" s="200">
        <v>45754</v>
      </c>
      <c r="J1957" s="143">
        <f t="shared" si="30"/>
        <v>45754</v>
      </c>
      <c r="K1957" s="202">
        <v>2</v>
      </c>
      <c r="L1957" s="285" t="s">
        <v>210</v>
      </c>
      <c r="M1957" s="223"/>
      <c r="N1957" s="203"/>
      <c r="O1957" s="222" t="s">
        <v>326</v>
      </c>
    </row>
    <row r="1958" spans="1:15" ht="29.25" customHeight="1">
      <c r="A1958" s="221" t="s">
        <v>506</v>
      </c>
      <c r="B1958" s="221" t="s">
        <v>777</v>
      </c>
      <c r="C1958" s="222" t="s">
        <v>112</v>
      </c>
      <c r="D1958" s="222" t="s">
        <v>191</v>
      </c>
      <c r="E1958" s="199" t="s">
        <v>177</v>
      </c>
      <c r="F1958" s="200"/>
      <c r="G1958" s="200"/>
      <c r="H1958" s="200"/>
      <c r="I1958" s="200">
        <v>45755</v>
      </c>
      <c r="J1958" s="143">
        <f t="shared" si="30"/>
        <v>45755</v>
      </c>
      <c r="K1958" s="202">
        <v>4</v>
      </c>
      <c r="L1958" s="284" t="s">
        <v>6926</v>
      </c>
      <c r="M1958" s="223"/>
      <c r="N1958" s="203"/>
      <c r="O1958" s="222" t="s">
        <v>326</v>
      </c>
    </row>
    <row r="1959" spans="1:15" ht="29.25" customHeight="1">
      <c r="A1959" s="221" t="s">
        <v>506</v>
      </c>
      <c r="B1959" s="221" t="s">
        <v>777</v>
      </c>
      <c r="C1959" s="222" t="s">
        <v>112</v>
      </c>
      <c r="D1959" s="222" t="s">
        <v>191</v>
      </c>
      <c r="E1959" s="199" t="s">
        <v>177</v>
      </c>
      <c r="F1959" s="200"/>
      <c r="G1959" s="200"/>
      <c r="H1959" s="200"/>
      <c r="I1959" s="200">
        <v>45755</v>
      </c>
      <c r="J1959" s="143">
        <f t="shared" si="30"/>
        <v>45755</v>
      </c>
      <c r="K1959" s="202">
        <v>4</v>
      </c>
      <c r="L1959" s="284" t="s">
        <v>6927</v>
      </c>
      <c r="M1959" s="223"/>
      <c r="N1959" s="203"/>
      <c r="O1959" s="222" t="s">
        <v>326</v>
      </c>
    </row>
    <row r="1960" spans="1:15" ht="29.25" customHeight="1">
      <c r="A1960" s="221" t="s">
        <v>506</v>
      </c>
      <c r="B1960" s="221" t="s">
        <v>777</v>
      </c>
      <c r="C1960" s="222" t="s">
        <v>112</v>
      </c>
      <c r="D1960" s="222" t="s">
        <v>191</v>
      </c>
      <c r="E1960" s="199" t="s">
        <v>177</v>
      </c>
      <c r="F1960" s="200"/>
      <c r="G1960" s="200"/>
      <c r="H1960" s="200"/>
      <c r="I1960" s="200">
        <v>45756</v>
      </c>
      <c r="J1960" s="143">
        <f t="shared" si="30"/>
        <v>45756</v>
      </c>
      <c r="K1960" s="202">
        <v>4</v>
      </c>
      <c r="L1960" s="284" t="s">
        <v>6928</v>
      </c>
      <c r="M1960" s="223"/>
      <c r="N1960" s="203"/>
      <c r="O1960" s="222" t="s">
        <v>326</v>
      </c>
    </row>
    <row r="1961" spans="1:15" ht="29.25" customHeight="1">
      <c r="A1961" s="221" t="s">
        <v>506</v>
      </c>
      <c r="B1961" s="221" t="s">
        <v>777</v>
      </c>
      <c r="C1961" s="222" t="s">
        <v>112</v>
      </c>
      <c r="D1961" s="222" t="s">
        <v>191</v>
      </c>
      <c r="E1961" s="199" t="s">
        <v>177</v>
      </c>
      <c r="F1961" s="200"/>
      <c r="G1961" s="200"/>
      <c r="H1961" s="200"/>
      <c r="I1961" s="200">
        <v>45756</v>
      </c>
      <c r="J1961" s="143">
        <f t="shared" si="30"/>
        <v>45756</v>
      </c>
      <c r="K1961" s="202">
        <v>2</v>
      </c>
      <c r="L1961" s="284" t="s">
        <v>6929</v>
      </c>
      <c r="M1961" s="223"/>
      <c r="N1961" s="203"/>
      <c r="O1961" s="222" t="s">
        <v>326</v>
      </c>
    </row>
    <row r="1962" spans="1:15" ht="29.25" customHeight="1">
      <c r="A1962" s="221" t="s">
        <v>506</v>
      </c>
      <c r="B1962" s="221" t="s">
        <v>777</v>
      </c>
      <c r="C1962" s="222" t="s">
        <v>112</v>
      </c>
      <c r="D1962" s="222" t="s">
        <v>191</v>
      </c>
      <c r="E1962" s="199" t="s">
        <v>177</v>
      </c>
      <c r="F1962" s="200"/>
      <c r="G1962" s="200"/>
      <c r="H1962" s="200"/>
      <c r="I1962" s="200">
        <v>45756</v>
      </c>
      <c r="J1962" s="143">
        <f t="shared" si="30"/>
        <v>45756</v>
      </c>
      <c r="K1962" s="202">
        <v>2</v>
      </c>
      <c r="L1962" s="285" t="s">
        <v>6930</v>
      </c>
      <c r="M1962" s="223"/>
      <c r="N1962" s="203"/>
      <c r="O1962" s="222" t="s">
        <v>326</v>
      </c>
    </row>
    <row r="1963" spans="1:15" ht="29.25" customHeight="1">
      <c r="A1963" s="221" t="s">
        <v>506</v>
      </c>
      <c r="B1963" s="221" t="s">
        <v>777</v>
      </c>
      <c r="C1963" s="222" t="s">
        <v>112</v>
      </c>
      <c r="D1963" s="222" t="s">
        <v>191</v>
      </c>
      <c r="E1963" s="199" t="s">
        <v>177</v>
      </c>
      <c r="F1963" s="200"/>
      <c r="G1963" s="200"/>
      <c r="H1963" s="200"/>
      <c r="I1963" s="200">
        <v>45757</v>
      </c>
      <c r="J1963" s="143">
        <f t="shared" si="30"/>
        <v>45757</v>
      </c>
      <c r="K1963" s="202">
        <v>6</v>
      </c>
      <c r="L1963" s="284" t="s">
        <v>7160</v>
      </c>
      <c r="M1963" s="223"/>
      <c r="N1963" s="203"/>
      <c r="O1963" s="222" t="s">
        <v>326</v>
      </c>
    </row>
    <row r="1964" spans="1:15" ht="29.25" customHeight="1">
      <c r="A1964" s="221" t="s">
        <v>506</v>
      </c>
      <c r="B1964" s="221" t="s">
        <v>777</v>
      </c>
      <c r="C1964" s="222" t="s">
        <v>112</v>
      </c>
      <c r="D1964" s="222" t="s">
        <v>191</v>
      </c>
      <c r="E1964" s="199" t="s">
        <v>177</v>
      </c>
      <c r="F1964" s="200"/>
      <c r="G1964" s="200"/>
      <c r="H1964" s="200"/>
      <c r="I1964" s="200">
        <v>45757</v>
      </c>
      <c r="J1964" s="143">
        <f t="shared" si="30"/>
        <v>45757</v>
      </c>
      <c r="K1964" s="202">
        <v>2</v>
      </c>
      <c r="L1964" s="284" t="s">
        <v>7161</v>
      </c>
      <c r="M1964" s="223"/>
      <c r="N1964" s="203"/>
      <c r="O1964" s="222" t="s">
        <v>326</v>
      </c>
    </row>
    <row r="1965" spans="1:15" ht="29.25" customHeight="1">
      <c r="A1965" s="221" t="s">
        <v>506</v>
      </c>
      <c r="B1965" s="221" t="s">
        <v>777</v>
      </c>
      <c r="C1965" s="222" t="s">
        <v>112</v>
      </c>
      <c r="D1965" s="222" t="s">
        <v>191</v>
      </c>
      <c r="E1965" s="199" t="s">
        <v>177</v>
      </c>
      <c r="F1965" s="200"/>
      <c r="G1965" s="200"/>
      <c r="H1965" s="200"/>
      <c r="I1965" s="200">
        <v>45758</v>
      </c>
      <c r="J1965" s="143">
        <f t="shared" si="30"/>
        <v>45758</v>
      </c>
      <c r="K1965" s="202">
        <v>8</v>
      </c>
      <c r="L1965" s="284" t="s">
        <v>7160</v>
      </c>
      <c r="M1965" s="223"/>
      <c r="N1965" s="203"/>
      <c r="O1965" s="222" t="s">
        <v>326</v>
      </c>
    </row>
    <row r="1966" spans="1:15" ht="29.25" customHeight="1">
      <c r="A1966" s="221" t="s">
        <v>506</v>
      </c>
      <c r="B1966" s="221" t="s">
        <v>777</v>
      </c>
      <c r="C1966" s="222" t="s">
        <v>112</v>
      </c>
      <c r="D1966" s="222" t="s">
        <v>191</v>
      </c>
      <c r="E1966" s="199" t="s">
        <v>177</v>
      </c>
      <c r="F1966" s="200"/>
      <c r="G1966" s="200"/>
      <c r="H1966" s="200"/>
      <c r="I1966" s="200">
        <v>45761</v>
      </c>
      <c r="J1966" s="143">
        <f t="shared" si="30"/>
        <v>45761</v>
      </c>
      <c r="K1966" s="202">
        <v>8</v>
      </c>
      <c r="L1966" s="284" t="s">
        <v>7162</v>
      </c>
      <c r="M1966" s="223"/>
      <c r="N1966" s="203"/>
      <c r="O1966" s="222" t="s">
        <v>326</v>
      </c>
    </row>
    <row r="1967" spans="1:15" ht="29.25" customHeight="1">
      <c r="A1967" s="221" t="s">
        <v>506</v>
      </c>
      <c r="B1967" s="221" t="s">
        <v>777</v>
      </c>
      <c r="C1967" s="222" t="s">
        <v>112</v>
      </c>
      <c r="D1967" s="222" t="s">
        <v>191</v>
      </c>
      <c r="E1967" s="199" t="s">
        <v>177</v>
      </c>
      <c r="F1967" s="200"/>
      <c r="G1967" s="200"/>
      <c r="H1967" s="200"/>
      <c r="I1967" s="200">
        <v>45763</v>
      </c>
      <c r="J1967" s="143">
        <f t="shared" si="30"/>
        <v>45763</v>
      </c>
      <c r="K1967" s="202">
        <v>8</v>
      </c>
      <c r="L1967" s="285" t="s">
        <v>7396</v>
      </c>
      <c r="M1967" s="223"/>
      <c r="N1967" s="203"/>
      <c r="O1967" s="222" t="s">
        <v>326</v>
      </c>
    </row>
    <row r="1968" spans="1:15" ht="29.25" customHeight="1">
      <c r="A1968" s="221" t="s">
        <v>506</v>
      </c>
      <c r="B1968" s="221" t="s">
        <v>777</v>
      </c>
      <c r="C1968" s="222" t="s">
        <v>112</v>
      </c>
      <c r="D1968" s="222" t="s">
        <v>191</v>
      </c>
      <c r="E1968" s="199" t="s">
        <v>177</v>
      </c>
      <c r="F1968" s="200"/>
      <c r="G1968" s="200"/>
      <c r="H1968" s="200"/>
      <c r="I1968" s="200">
        <v>45764</v>
      </c>
      <c r="J1968" s="143">
        <f t="shared" si="30"/>
        <v>45764</v>
      </c>
      <c r="K1968" s="202">
        <v>8</v>
      </c>
      <c r="L1968" s="285" t="s">
        <v>7396</v>
      </c>
      <c r="M1968" s="223"/>
      <c r="N1968" s="203"/>
      <c r="O1968" s="222" t="s">
        <v>326</v>
      </c>
    </row>
    <row r="1969" spans="1:15" ht="29.25" customHeight="1">
      <c r="A1969" s="221" t="s">
        <v>506</v>
      </c>
      <c r="B1969" s="221" t="s">
        <v>777</v>
      </c>
      <c r="C1969" s="222" t="s">
        <v>112</v>
      </c>
      <c r="D1969" s="222" t="s">
        <v>191</v>
      </c>
      <c r="E1969" s="199" t="s">
        <v>177</v>
      </c>
      <c r="F1969" s="200"/>
      <c r="G1969" s="200"/>
      <c r="H1969" s="200"/>
      <c r="I1969" s="200">
        <v>45765</v>
      </c>
      <c r="J1969" s="143">
        <f t="shared" si="30"/>
        <v>45765</v>
      </c>
      <c r="K1969" s="202">
        <v>8</v>
      </c>
      <c r="L1969" s="285" t="s">
        <v>7396</v>
      </c>
      <c r="M1969" s="223"/>
      <c r="N1969" s="203"/>
      <c r="O1969" s="222" t="s">
        <v>326</v>
      </c>
    </row>
    <row r="1970" spans="1:15" ht="29.25" customHeight="1">
      <c r="A1970" s="221" t="s">
        <v>506</v>
      </c>
      <c r="B1970" s="221" t="s">
        <v>777</v>
      </c>
      <c r="C1970" s="222" t="s">
        <v>112</v>
      </c>
      <c r="D1970" s="222" t="s">
        <v>191</v>
      </c>
      <c r="E1970" s="199" t="s">
        <v>177</v>
      </c>
      <c r="F1970" s="200"/>
      <c r="G1970" s="200"/>
      <c r="H1970" s="200"/>
      <c r="I1970" s="200">
        <v>45768</v>
      </c>
      <c r="J1970" s="143">
        <f t="shared" si="30"/>
        <v>45768</v>
      </c>
      <c r="K1970" s="202">
        <v>4</v>
      </c>
      <c r="L1970" s="284" t="s">
        <v>7397</v>
      </c>
      <c r="M1970" s="223"/>
      <c r="N1970" s="203"/>
      <c r="O1970" s="222" t="s">
        <v>326</v>
      </c>
    </row>
    <row r="1971" spans="1:15" ht="29.25" customHeight="1">
      <c r="A1971" s="221" t="s">
        <v>506</v>
      </c>
      <c r="B1971" s="221" t="s">
        <v>777</v>
      </c>
      <c r="C1971" s="222" t="s">
        <v>112</v>
      </c>
      <c r="D1971" s="222" t="s">
        <v>191</v>
      </c>
      <c r="E1971" s="199" t="s">
        <v>178</v>
      </c>
      <c r="F1971" s="200"/>
      <c r="G1971" s="200"/>
      <c r="H1971" s="200"/>
      <c r="I1971" s="200">
        <v>45768</v>
      </c>
      <c r="J1971" s="143">
        <f t="shared" si="30"/>
        <v>45768</v>
      </c>
      <c r="K1971" s="202">
        <v>2</v>
      </c>
      <c r="L1971" s="285" t="s">
        <v>210</v>
      </c>
      <c r="M1971" s="223"/>
      <c r="N1971" s="203"/>
      <c r="O1971" s="222" t="s">
        <v>326</v>
      </c>
    </row>
    <row r="1972" spans="1:15" ht="29.25" customHeight="1">
      <c r="A1972" s="221" t="s">
        <v>506</v>
      </c>
      <c r="B1972" s="221" t="s">
        <v>777</v>
      </c>
      <c r="C1972" s="222" t="s">
        <v>112</v>
      </c>
      <c r="D1972" s="222" t="s">
        <v>191</v>
      </c>
      <c r="E1972" s="199" t="s">
        <v>177</v>
      </c>
      <c r="F1972" s="200"/>
      <c r="G1972" s="200"/>
      <c r="H1972" s="200"/>
      <c r="I1972" s="200">
        <v>45768</v>
      </c>
      <c r="J1972" s="143">
        <f t="shared" si="30"/>
        <v>45768</v>
      </c>
      <c r="K1972" s="202">
        <v>2</v>
      </c>
      <c r="L1972" s="284" t="s">
        <v>7398</v>
      </c>
      <c r="M1972" s="223"/>
      <c r="N1972" s="203"/>
      <c r="O1972" s="222" t="s">
        <v>326</v>
      </c>
    </row>
    <row r="1973" spans="1:15" ht="29.25" customHeight="1">
      <c r="A1973" s="221" t="s">
        <v>506</v>
      </c>
      <c r="B1973" s="221" t="s">
        <v>777</v>
      </c>
      <c r="C1973" s="222" t="s">
        <v>112</v>
      </c>
      <c r="D1973" s="222" t="s">
        <v>191</v>
      </c>
      <c r="E1973" s="199" t="s">
        <v>177</v>
      </c>
      <c r="F1973" s="200"/>
      <c r="G1973" s="200"/>
      <c r="H1973" s="200"/>
      <c r="I1973" s="200">
        <v>45769</v>
      </c>
      <c r="J1973" s="143">
        <f t="shared" si="30"/>
        <v>45769</v>
      </c>
      <c r="K1973" s="202">
        <v>6</v>
      </c>
      <c r="L1973" s="284" t="s">
        <v>7399</v>
      </c>
      <c r="M1973" s="223"/>
      <c r="N1973" s="203"/>
      <c r="O1973" s="222" t="s">
        <v>326</v>
      </c>
    </row>
    <row r="1974" spans="1:15" ht="29.25" customHeight="1">
      <c r="A1974" s="221" t="s">
        <v>506</v>
      </c>
      <c r="B1974" s="221" t="s">
        <v>777</v>
      </c>
      <c r="C1974" s="222" t="s">
        <v>112</v>
      </c>
      <c r="D1974" s="222" t="s">
        <v>191</v>
      </c>
      <c r="E1974" s="199" t="s">
        <v>177</v>
      </c>
      <c r="F1974" s="200"/>
      <c r="G1974" s="200"/>
      <c r="H1974" s="200"/>
      <c r="I1974" s="200">
        <v>45769</v>
      </c>
      <c r="J1974" s="143">
        <f t="shared" si="30"/>
        <v>45769</v>
      </c>
      <c r="K1974" s="202">
        <v>2</v>
      </c>
      <c r="L1974" s="284" t="s">
        <v>7400</v>
      </c>
      <c r="M1974" s="223"/>
      <c r="N1974" s="203"/>
      <c r="O1974" s="222" t="s">
        <v>326</v>
      </c>
    </row>
    <row r="1975" spans="1:15" ht="29.25" customHeight="1">
      <c r="A1975" s="221" t="s">
        <v>506</v>
      </c>
      <c r="B1975" s="221" t="s">
        <v>777</v>
      </c>
      <c r="C1975" s="222" t="s">
        <v>112</v>
      </c>
      <c r="D1975" s="222" t="s">
        <v>191</v>
      </c>
      <c r="E1975" s="199" t="s">
        <v>177</v>
      </c>
      <c r="F1975" s="200"/>
      <c r="G1975" s="200"/>
      <c r="H1975" s="200"/>
      <c r="I1975" s="200">
        <v>45770</v>
      </c>
      <c r="J1975" s="143">
        <f t="shared" si="30"/>
        <v>45770</v>
      </c>
      <c r="K1975" s="202">
        <v>5</v>
      </c>
      <c r="L1975" s="284" t="s">
        <v>7401</v>
      </c>
      <c r="M1975" s="223"/>
      <c r="N1975" s="203"/>
      <c r="O1975" s="222" t="s">
        <v>326</v>
      </c>
    </row>
    <row r="1976" spans="1:15" ht="29.25" customHeight="1">
      <c r="A1976" s="221" t="s">
        <v>506</v>
      </c>
      <c r="B1976" s="221" t="s">
        <v>777</v>
      </c>
      <c r="C1976" s="222" t="s">
        <v>112</v>
      </c>
      <c r="D1976" s="222" t="s">
        <v>191</v>
      </c>
      <c r="E1976" s="199" t="s">
        <v>177</v>
      </c>
      <c r="F1976" s="200"/>
      <c r="G1976" s="200"/>
      <c r="H1976" s="200"/>
      <c r="I1976" s="200">
        <v>45770</v>
      </c>
      <c r="J1976" s="143">
        <f t="shared" si="30"/>
        <v>45770</v>
      </c>
      <c r="K1976" s="202">
        <v>3</v>
      </c>
      <c r="L1976" s="284" t="s">
        <v>7402</v>
      </c>
      <c r="M1976" s="223"/>
      <c r="N1976" s="203"/>
      <c r="O1976" s="222" t="s">
        <v>326</v>
      </c>
    </row>
    <row r="1977" spans="1:15" ht="29.25" customHeight="1">
      <c r="A1977" s="221" t="s">
        <v>506</v>
      </c>
      <c r="B1977" s="221" t="s">
        <v>777</v>
      </c>
      <c r="C1977" s="222" t="s">
        <v>112</v>
      </c>
      <c r="D1977" s="222" t="s">
        <v>191</v>
      </c>
      <c r="E1977" s="199" t="s">
        <v>177</v>
      </c>
      <c r="F1977" s="200"/>
      <c r="G1977" s="200"/>
      <c r="H1977" s="200"/>
      <c r="I1977" s="200">
        <v>45771</v>
      </c>
      <c r="J1977" s="143">
        <f t="shared" si="30"/>
        <v>45771</v>
      </c>
      <c r="K1977" s="202">
        <v>8</v>
      </c>
      <c r="L1977" s="284" t="s">
        <v>7562</v>
      </c>
      <c r="M1977" s="223"/>
      <c r="N1977" s="203"/>
      <c r="O1977" s="222" t="s">
        <v>326</v>
      </c>
    </row>
    <row r="1978" spans="1:15" ht="29.25" customHeight="1">
      <c r="A1978" s="221" t="s">
        <v>506</v>
      </c>
      <c r="B1978" s="221" t="s">
        <v>777</v>
      </c>
      <c r="C1978" s="222" t="s">
        <v>112</v>
      </c>
      <c r="D1978" s="222" t="s">
        <v>191</v>
      </c>
      <c r="E1978" s="199" t="s">
        <v>177</v>
      </c>
      <c r="F1978" s="200"/>
      <c r="G1978" s="200"/>
      <c r="H1978" s="200"/>
      <c r="I1978" s="200">
        <v>45772</v>
      </c>
      <c r="J1978" s="143">
        <f t="shared" si="30"/>
        <v>45772</v>
      </c>
      <c r="K1978" s="202">
        <v>8</v>
      </c>
      <c r="L1978" s="284" t="s">
        <v>7563</v>
      </c>
      <c r="M1978" s="223"/>
      <c r="N1978" s="203"/>
      <c r="O1978" s="222" t="s">
        <v>326</v>
      </c>
    </row>
    <row r="1979" spans="1:15" ht="29.25" customHeight="1">
      <c r="A1979" s="221" t="s">
        <v>506</v>
      </c>
      <c r="B1979" s="221" t="s">
        <v>777</v>
      </c>
      <c r="C1979" s="222" t="s">
        <v>112</v>
      </c>
      <c r="D1979" s="222" t="s">
        <v>191</v>
      </c>
      <c r="E1979" s="199" t="s">
        <v>177</v>
      </c>
      <c r="F1979" s="200"/>
      <c r="G1979" s="200"/>
      <c r="H1979" s="200"/>
      <c r="I1979" s="200">
        <v>45775</v>
      </c>
      <c r="J1979" s="143">
        <f t="shared" si="30"/>
        <v>45775</v>
      </c>
      <c r="K1979" s="202">
        <v>8</v>
      </c>
      <c r="L1979" s="285" t="s">
        <v>7564</v>
      </c>
      <c r="M1979" s="223"/>
      <c r="N1979" s="203"/>
      <c r="O1979" s="222" t="s">
        <v>326</v>
      </c>
    </row>
    <row r="1980" spans="1:15" ht="29.25" customHeight="1">
      <c r="A1980" s="221" t="s">
        <v>506</v>
      </c>
      <c r="B1980" s="221" t="s">
        <v>777</v>
      </c>
      <c r="C1980" s="222" t="s">
        <v>112</v>
      </c>
      <c r="D1980" s="222" t="s">
        <v>191</v>
      </c>
      <c r="E1980" s="199" t="s">
        <v>177</v>
      </c>
      <c r="F1980" s="200"/>
      <c r="G1980" s="200"/>
      <c r="H1980" s="200"/>
      <c r="I1980" s="200">
        <v>45776</v>
      </c>
      <c r="J1980" s="143">
        <f t="shared" si="30"/>
        <v>45776</v>
      </c>
      <c r="K1980" s="202">
        <v>8</v>
      </c>
      <c r="L1980" s="285" t="s">
        <v>7564</v>
      </c>
      <c r="M1980" s="223"/>
      <c r="N1980" s="203"/>
      <c r="O1980" s="222" t="s">
        <v>326</v>
      </c>
    </row>
    <row r="1981" spans="1:15" ht="29.25" customHeight="1">
      <c r="A1981" s="221" t="s">
        <v>506</v>
      </c>
      <c r="B1981" s="221" t="s">
        <v>777</v>
      </c>
      <c r="C1981" s="222" t="s">
        <v>112</v>
      </c>
      <c r="D1981" s="222" t="s">
        <v>191</v>
      </c>
      <c r="E1981" s="199" t="s">
        <v>163</v>
      </c>
      <c r="F1981" s="200" t="s">
        <v>4557</v>
      </c>
      <c r="G1981" s="200" t="s">
        <v>4558</v>
      </c>
      <c r="H1981" s="200"/>
      <c r="I1981" s="200">
        <v>45777</v>
      </c>
      <c r="J1981" s="143">
        <f t="shared" si="30"/>
        <v>45777</v>
      </c>
      <c r="K1981" s="202">
        <v>4</v>
      </c>
      <c r="L1981" s="285" t="s">
        <v>7565</v>
      </c>
      <c r="M1981" s="223"/>
      <c r="N1981" s="203"/>
      <c r="O1981" s="222" t="s">
        <v>326</v>
      </c>
    </row>
    <row r="1982" spans="1:15" ht="29.25" customHeight="1">
      <c r="A1982" s="221" t="s">
        <v>506</v>
      </c>
      <c r="B1982" s="221" t="s">
        <v>777</v>
      </c>
      <c r="C1982" s="222" t="s">
        <v>112</v>
      </c>
      <c r="D1982" s="222" t="s">
        <v>191</v>
      </c>
      <c r="E1982" s="199" t="s">
        <v>177</v>
      </c>
      <c r="F1982" s="200"/>
      <c r="G1982" s="200"/>
      <c r="H1982" s="200"/>
      <c r="I1982" s="200">
        <v>45777</v>
      </c>
      <c r="J1982" s="143">
        <f t="shared" si="30"/>
        <v>45777</v>
      </c>
      <c r="K1982" s="202">
        <v>4</v>
      </c>
      <c r="L1982" s="285" t="s">
        <v>7566</v>
      </c>
      <c r="M1982" s="223"/>
      <c r="N1982" s="203"/>
      <c r="O1982" s="222" t="s">
        <v>326</v>
      </c>
    </row>
    <row r="1983" spans="1:15" ht="29.25" customHeight="1">
      <c r="A1983" s="221" t="s">
        <v>506</v>
      </c>
      <c r="B1983" s="221" t="s">
        <v>777</v>
      </c>
      <c r="C1983" s="222" t="s">
        <v>112</v>
      </c>
      <c r="D1983" s="222" t="s">
        <v>191</v>
      </c>
      <c r="E1983" s="199" t="s">
        <v>177</v>
      </c>
      <c r="F1983" s="200"/>
      <c r="G1983" s="200"/>
      <c r="H1983" s="200"/>
      <c r="I1983" s="200">
        <v>45806</v>
      </c>
      <c r="J1983" s="143">
        <f t="shared" si="30"/>
        <v>45806</v>
      </c>
      <c r="K1983" s="202">
        <v>8</v>
      </c>
      <c r="L1983" s="285" t="s">
        <v>8386</v>
      </c>
      <c r="M1983" s="223"/>
      <c r="N1983" s="203"/>
      <c r="O1983" s="222" t="s">
        <v>326</v>
      </c>
    </row>
    <row r="1984" spans="1:15" ht="29.25" customHeight="1">
      <c r="A1984" s="221" t="s">
        <v>506</v>
      </c>
      <c r="B1984" s="221" t="s">
        <v>777</v>
      </c>
      <c r="C1984" s="222" t="s">
        <v>112</v>
      </c>
      <c r="D1984" s="222" t="s">
        <v>191</v>
      </c>
      <c r="E1984" s="199" t="s">
        <v>177</v>
      </c>
      <c r="F1984" s="200"/>
      <c r="G1984" s="200"/>
      <c r="H1984" s="200"/>
      <c r="I1984" s="200">
        <v>45807</v>
      </c>
      <c r="J1984" s="143">
        <f t="shared" si="30"/>
        <v>45807</v>
      </c>
      <c r="K1984" s="202">
        <v>8</v>
      </c>
      <c r="L1984" s="285" t="s">
        <v>8386</v>
      </c>
      <c r="M1984" s="223"/>
      <c r="N1984" s="203"/>
      <c r="O1984" s="222" t="s">
        <v>326</v>
      </c>
    </row>
    <row r="1985" spans="1:15" ht="29.25" customHeight="1">
      <c r="A1985" s="221" t="s">
        <v>506</v>
      </c>
      <c r="B1985" s="221" t="s">
        <v>777</v>
      </c>
      <c r="C1985" s="222" t="s">
        <v>112</v>
      </c>
      <c r="D1985" s="222" t="s">
        <v>191</v>
      </c>
      <c r="E1985" s="199" t="s">
        <v>177</v>
      </c>
      <c r="F1985" s="200"/>
      <c r="G1985" s="200"/>
      <c r="H1985" s="200"/>
      <c r="I1985" s="200">
        <v>45810</v>
      </c>
      <c r="J1985" s="143">
        <f t="shared" si="30"/>
        <v>45810</v>
      </c>
      <c r="K1985" s="202">
        <v>8</v>
      </c>
      <c r="L1985" s="284" t="s">
        <v>8387</v>
      </c>
      <c r="M1985" s="223"/>
      <c r="N1985" s="203"/>
      <c r="O1985" s="222" t="s">
        <v>326</v>
      </c>
    </row>
    <row r="1986" spans="1:15" ht="29.25" customHeight="1">
      <c r="A1986" s="221" t="s">
        <v>506</v>
      </c>
      <c r="B1986" s="221" t="s">
        <v>777</v>
      </c>
      <c r="C1986" s="222" t="s">
        <v>112</v>
      </c>
      <c r="D1986" s="222" t="s">
        <v>191</v>
      </c>
      <c r="E1986" s="199" t="s">
        <v>177</v>
      </c>
      <c r="F1986" s="200"/>
      <c r="G1986" s="200"/>
      <c r="H1986" s="200"/>
      <c r="I1986" s="200">
        <v>45811</v>
      </c>
      <c r="J1986" s="143">
        <f t="shared" si="30"/>
        <v>45811</v>
      </c>
      <c r="K1986" s="202">
        <v>8</v>
      </c>
      <c r="L1986" s="284" t="s">
        <v>8388</v>
      </c>
      <c r="M1986" s="223"/>
      <c r="N1986" s="203"/>
      <c r="O1986" s="222" t="s">
        <v>326</v>
      </c>
    </row>
    <row r="1987" spans="1:15" ht="29.25" customHeight="1">
      <c r="A1987" s="221" t="s">
        <v>506</v>
      </c>
      <c r="B1987" s="221" t="s">
        <v>777</v>
      </c>
      <c r="C1987" s="222" t="s">
        <v>112</v>
      </c>
      <c r="D1987" s="222" t="s">
        <v>191</v>
      </c>
      <c r="E1987" s="199" t="s">
        <v>177</v>
      </c>
      <c r="F1987" s="200"/>
      <c r="G1987" s="200"/>
      <c r="H1987" s="200"/>
      <c r="I1987" s="200">
        <v>45812</v>
      </c>
      <c r="J1987" s="143">
        <f t="shared" ref="J1987:J2050" si="31">I1987</f>
        <v>45812</v>
      </c>
      <c r="K1987" s="202">
        <v>8</v>
      </c>
      <c r="L1987" s="285" t="s">
        <v>8389</v>
      </c>
      <c r="M1987" s="223"/>
      <c r="N1987" s="203"/>
      <c r="O1987" s="222" t="s">
        <v>326</v>
      </c>
    </row>
    <row r="1988" spans="1:15" ht="29.25" customHeight="1">
      <c r="A1988" s="221" t="s">
        <v>506</v>
      </c>
      <c r="B1988" s="221" t="s">
        <v>777</v>
      </c>
      <c r="C1988" s="222" t="s">
        <v>112</v>
      </c>
      <c r="D1988" s="222" t="s">
        <v>191</v>
      </c>
      <c r="E1988" s="199" t="s">
        <v>177</v>
      </c>
      <c r="F1988" s="200"/>
      <c r="G1988" s="200"/>
      <c r="H1988" s="200"/>
      <c r="I1988" s="200">
        <v>45834</v>
      </c>
      <c r="J1988" s="143">
        <f t="shared" si="31"/>
        <v>45834</v>
      </c>
      <c r="K1988" s="202">
        <v>8</v>
      </c>
      <c r="L1988" s="284" t="s">
        <v>9298</v>
      </c>
      <c r="M1988" s="223"/>
      <c r="N1988" s="203"/>
      <c r="O1988" s="222" t="s">
        <v>326</v>
      </c>
    </row>
    <row r="1989" spans="1:15" ht="29.25" customHeight="1">
      <c r="A1989" s="221" t="s">
        <v>506</v>
      </c>
      <c r="B1989" s="221" t="s">
        <v>777</v>
      </c>
      <c r="C1989" s="222" t="s">
        <v>112</v>
      </c>
      <c r="D1989" s="222" t="s">
        <v>191</v>
      </c>
      <c r="E1989" s="199" t="s">
        <v>177</v>
      </c>
      <c r="F1989" s="200"/>
      <c r="G1989" s="200"/>
      <c r="H1989" s="200"/>
      <c r="I1989" s="200">
        <v>45835</v>
      </c>
      <c r="J1989" s="143">
        <f t="shared" si="31"/>
        <v>45835</v>
      </c>
      <c r="K1989" s="202">
        <v>8</v>
      </c>
      <c r="L1989" s="284" t="s">
        <v>9299</v>
      </c>
      <c r="M1989" s="223"/>
      <c r="N1989" s="203"/>
      <c r="O1989" s="222" t="s">
        <v>326</v>
      </c>
    </row>
    <row r="1990" spans="1:15" ht="29.25" customHeight="1">
      <c r="A1990" s="221" t="s">
        <v>506</v>
      </c>
      <c r="B1990" s="221" t="s">
        <v>777</v>
      </c>
      <c r="C1990" s="222" t="s">
        <v>112</v>
      </c>
      <c r="D1990" s="222" t="s">
        <v>191</v>
      </c>
      <c r="E1990" s="199" t="s">
        <v>177</v>
      </c>
      <c r="F1990" s="200"/>
      <c r="G1990" s="200"/>
      <c r="H1990" s="200"/>
      <c r="I1990" s="200">
        <v>45838</v>
      </c>
      <c r="J1990" s="143">
        <f t="shared" si="31"/>
        <v>45838</v>
      </c>
      <c r="K1990" s="202">
        <v>8</v>
      </c>
      <c r="L1990" s="284" t="s">
        <v>9300</v>
      </c>
      <c r="M1990" s="223"/>
      <c r="N1990" s="203"/>
      <c r="O1990" s="222" t="s">
        <v>326</v>
      </c>
    </row>
    <row r="1991" spans="1:15" ht="29.25" customHeight="1">
      <c r="A1991" s="221" t="s">
        <v>506</v>
      </c>
      <c r="B1991" s="221" t="s">
        <v>777</v>
      </c>
      <c r="C1991" s="222" t="s">
        <v>112</v>
      </c>
      <c r="D1991" s="222" t="s">
        <v>191</v>
      </c>
      <c r="E1991" s="199" t="s">
        <v>177</v>
      </c>
      <c r="F1991" s="200"/>
      <c r="G1991" s="200"/>
      <c r="H1991" s="200"/>
      <c r="I1991" s="200">
        <v>45839</v>
      </c>
      <c r="J1991" s="143">
        <f t="shared" si="31"/>
        <v>45839</v>
      </c>
      <c r="K1991" s="202">
        <v>8</v>
      </c>
      <c r="L1991" s="285" t="s">
        <v>9502</v>
      </c>
      <c r="M1991" s="223"/>
      <c r="N1991" s="203"/>
      <c r="O1991" s="222" t="s">
        <v>326</v>
      </c>
    </row>
    <row r="1992" spans="1:15" ht="29.25" customHeight="1">
      <c r="A1992" s="221" t="s">
        <v>506</v>
      </c>
      <c r="B1992" s="221" t="s">
        <v>777</v>
      </c>
      <c r="C1992" s="222" t="s">
        <v>112</v>
      </c>
      <c r="D1992" s="222" t="s">
        <v>191</v>
      </c>
      <c r="E1992" s="199" t="s">
        <v>177</v>
      </c>
      <c r="F1992" s="200"/>
      <c r="G1992" s="200"/>
      <c r="H1992" s="200"/>
      <c r="I1992" s="200">
        <v>45840</v>
      </c>
      <c r="J1992" s="143">
        <f t="shared" si="31"/>
        <v>45840</v>
      </c>
      <c r="K1992" s="202">
        <v>8</v>
      </c>
      <c r="L1992" s="285" t="s">
        <v>9503</v>
      </c>
      <c r="M1992" s="223"/>
      <c r="N1992" s="203"/>
      <c r="O1992" s="222" t="s">
        <v>326</v>
      </c>
    </row>
    <row r="1993" spans="1:15" ht="29.25" customHeight="1">
      <c r="A1993" s="221" t="s">
        <v>506</v>
      </c>
      <c r="B1993" s="221" t="s">
        <v>777</v>
      </c>
      <c r="C1993" s="222" t="s">
        <v>112</v>
      </c>
      <c r="D1993" s="222" t="s">
        <v>191</v>
      </c>
      <c r="E1993" s="199" t="s">
        <v>177</v>
      </c>
      <c r="F1993" s="200"/>
      <c r="G1993" s="200"/>
      <c r="H1993" s="200"/>
      <c r="I1993" s="200">
        <v>45841</v>
      </c>
      <c r="J1993" s="143">
        <f t="shared" si="31"/>
        <v>45841</v>
      </c>
      <c r="K1993" s="202">
        <v>8</v>
      </c>
      <c r="L1993" s="285" t="s">
        <v>9503</v>
      </c>
      <c r="M1993" s="223"/>
      <c r="N1993" s="203"/>
      <c r="O1993" s="222" t="s">
        <v>326</v>
      </c>
    </row>
    <row r="1994" spans="1:15" ht="29.25" customHeight="1">
      <c r="A1994" s="221" t="s">
        <v>506</v>
      </c>
      <c r="B1994" s="221" t="s">
        <v>777</v>
      </c>
      <c r="C1994" s="222" t="s">
        <v>112</v>
      </c>
      <c r="D1994" s="222" t="s">
        <v>191</v>
      </c>
      <c r="E1994" s="199" t="s">
        <v>177</v>
      </c>
      <c r="F1994" s="200"/>
      <c r="G1994" s="200"/>
      <c r="H1994" s="200"/>
      <c r="I1994" s="200">
        <v>45842</v>
      </c>
      <c r="J1994" s="143">
        <f t="shared" si="31"/>
        <v>45842</v>
      </c>
      <c r="K1994" s="202">
        <v>8</v>
      </c>
      <c r="L1994" s="285" t="s">
        <v>9503</v>
      </c>
      <c r="M1994" s="223"/>
      <c r="N1994" s="203"/>
      <c r="O1994" s="222" t="s">
        <v>326</v>
      </c>
    </row>
    <row r="1995" spans="1:15" ht="29.25" customHeight="1">
      <c r="A1995" s="221" t="s">
        <v>506</v>
      </c>
      <c r="B1995" s="221" t="s">
        <v>777</v>
      </c>
      <c r="C1995" s="222" t="s">
        <v>112</v>
      </c>
      <c r="D1995" s="222" t="s">
        <v>191</v>
      </c>
      <c r="E1995" s="199" t="s">
        <v>177</v>
      </c>
      <c r="F1995" s="200"/>
      <c r="G1995" s="200"/>
      <c r="H1995" s="200"/>
      <c r="I1995" s="200">
        <v>45845</v>
      </c>
      <c r="J1995" s="143">
        <f t="shared" si="31"/>
        <v>45845</v>
      </c>
      <c r="K1995" s="202">
        <v>8</v>
      </c>
      <c r="L1995" s="285" t="s">
        <v>9502</v>
      </c>
      <c r="M1995" s="223"/>
      <c r="N1995" s="203"/>
      <c r="O1995" s="222" t="s">
        <v>326</v>
      </c>
    </row>
    <row r="1996" spans="1:15" ht="29.25" customHeight="1">
      <c r="A1996" s="221" t="s">
        <v>506</v>
      </c>
      <c r="B1996" s="221" t="s">
        <v>777</v>
      </c>
      <c r="C1996" s="222" t="s">
        <v>112</v>
      </c>
      <c r="D1996" s="222" t="s">
        <v>191</v>
      </c>
      <c r="E1996" s="199" t="s">
        <v>177</v>
      </c>
      <c r="F1996" s="200"/>
      <c r="G1996" s="200"/>
      <c r="H1996" s="200"/>
      <c r="I1996" s="200">
        <v>45846</v>
      </c>
      <c r="J1996" s="143">
        <f t="shared" si="31"/>
        <v>45846</v>
      </c>
      <c r="K1996" s="202">
        <v>8</v>
      </c>
      <c r="L1996" s="285" t="s">
        <v>9504</v>
      </c>
      <c r="M1996" s="223"/>
      <c r="N1996" s="203"/>
      <c r="O1996" s="222" t="s">
        <v>326</v>
      </c>
    </row>
    <row r="1997" spans="1:15" ht="29.25" customHeight="1">
      <c r="A1997" s="221" t="s">
        <v>506</v>
      </c>
      <c r="B1997" s="221" t="s">
        <v>777</v>
      </c>
      <c r="C1997" s="222" t="s">
        <v>112</v>
      </c>
      <c r="D1997" s="222" t="s">
        <v>191</v>
      </c>
      <c r="E1997" s="199" t="s">
        <v>165</v>
      </c>
      <c r="F1997" s="200"/>
      <c r="G1997" s="200"/>
      <c r="H1997" s="200"/>
      <c r="I1997" s="200">
        <v>45847</v>
      </c>
      <c r="J1997" s="143">
        <f t="shared" si="31"/>
        <v>45847</v>
      </c>
      <c r="K1997" s="202">
        <v>8</v>
      </c>
      <c r="L1997" s="285" t="s">
        <v>204</v>
      </c>
      <c r="M1997" s="223"/>
      <c r="N1997" s="203"/>
      <c r="O1997" s="222" t="s">
        <v>326</v>
      </c>
    </row>
    <row r="1998" spans="1:15" ht="29.25" customHeight="1">
      <c r="A1998" s="221" t="s">
        <v>506</v>
      </c>
      <c r="B1998" s="221" t="s">
        <v>777</v>
      </c>
      <c r="C1998" s="222" t="s">
        <v>112</v>
      </c>
      <c r="D1998" s="222" t="s">
        <v>191</v>
      </c>
      <c r="E1998" s="199" t="s">
        <v>165</v>
      </c>
      <c r="F1998" s="200"/>
      <c r="G1998" s="200"/>
      <c r="H1998" s="200"/>
      <c r="I1998" s="200">
        <v>45848</v>
      </c>
      <c r="J1998" s="143">
        <f t="shared" si="31"/>
        <v>45848</v>
      </c>
      <c r="K1998" s="202">
        <v>8</v>
      </c>
      <c r="L1998" s="285" t="s">
        <v>204</v>
      </c>
      <c r="M1998" s="223"/>
      <c r="N1998" s="203"/>
      <c r="O1998" s="222" t="s">
        <v>326</v>
      </c>
    </row>
    <row r="1999" spans="1:15" ht="29.25" customHeight="1">
      <c r="A1999" s="221" t="s">
        <v>506</v>
      </c>
      <c r="B1999" s="221" t="s">
        <v>777</v>
      </c>
      <c r="C1999" s="222" t="s">
        <v>112</v>
      </c>
      <c r="D1999" s="222" t="s">
        <v>191</v>
      </c>
      <c r="E1999" s="199" t="s">
        <v>165</v>
      </c>
      <c r="F1999" s="200"/>
      <c r="G1999" s="200"/>
      <c r="H1999" s="200"/>
      <c r="I1999" s="200">
        <v>45849</v>
      </c>
      <c r="J1999" s="143">
        <f t="shared" si="31"/>
        <v>45849</v>
      </c>
      <c r="K1999" s="202">
        <v>8</v>
      </c>
      <c r="L1999" s="285" t="s">
        <v>204</v>
      </c>
      <c r="M1999" s="223"/>
      <c r="N1999" s="203"/>
      <c r="O1999" s="222" t="s">
        <v>326</v>
      </c>
    </row>
    <row r="2000" spans="1:15" ht="29.25" customHeight="1">
      <c r="A2000" s="221" t="s">
        <v>506</v>
      </c>
      <c r="B2000" s="221" t="s">
        <v>777</v>
      </c>
      <c r="C2000" s="222" t="s">
        <v>112</v>
      </c>
      <c r="D2000" s="222" t="s">
        <v>191</v>
      </c>
      <c r="E2000" s="199" t="s">
        <v>177</v>
      </c>
      <c r="F2000" s="200"/>
      <c r="G2000" s="200"/>
      <c r="H2000" s="200"/>
      <c r="I2000" s="200">
        <v>45852</v>
      </c>
      <c r="J2000" s="143">
        <f t="shared" si="31"/>
        <v>45852</v>
      </c>
      <c r="K2000" s="202">
        <v>8</v>
      </c>
      <c r="L2000" s="284" t="s">
        <v>9505</v>
      </c>
      <c r="M2000" s="223"/>
      <c r="N2000" s="203"/>
      <c r="O2000" s="222" t="s">
        <v>326</v>
      </c>
    </row>
    <row r="2001" spans="1:15" ht="29.25" customHeight="1">
      <c r="A2001" s="221" t="s">
        <v>506</v>
      </c>
      <c r="B2001" s="221" t="s">
        <v>777</v>
      </c>
      <c r="C2001" s="222" t="s">
        <v>112</v>
      </c>
      <c r="D2001" s="222" t="s">
        <v>191</v>
      </c>
      <c r="E2001" s="199" t="s">
        <v>177</v>
      </c>
      <c r="F2001" s="200"/>
      <c r="G2001" s="200"/>
      <c r="H2001" s="200"/>
      <c r="I2001" s="200">
        <v>45853</v>
      </c>
      <c r="J2001" s="143">
        <f t="shared" si="31"/>
        <v>45853</v>
      </c>
      <c r="K2001" s="202">
        <v>8</v>
      </c>
      <c r="L2001" s="284" t="s">
        <v>9506</v>
      </c>
      <c r="M2001" s="223"/>
      <c r="N2001" s="203"/>
      <c r="O2001" s="222" t="s">
        <v>326</v>
      </c>
    </row>
    <row r="2002" spans="1:15" ht="29.25" customHeight="1">
      <c r="A2002" s="221" t="s">
        <v>506</v>
      </c>
      <c r="B2002" s="221" t="s">
        <v>777</v>
      </c>
      <c r="C2002" s="222" t="s">
        <v>112</v>
      </c>
      <c r="D2002" s="222" t="s">
        <v>191</v>
      </c>
      <c r="E2002" s="199" t="s">
        <v>177</v>
      </c>
      <c r="F2002" s="200"/>
      <c r="G2002" s="200"/>
      <c r="H2002" s="200"/>
      <c r="I2002" s="200">
        <v>45854</v>
      </c>
      <c r="J2002" s="143">
        <f t="shared" si="31"/>
        <v>45854</v>
      </c>
      <c r="K2002" s="202">
        <v>8</v>
      </c>
      <c r="L2002" s="284" t="s">
        <v>9507</v>
      </c>
      <c r="M2002" s="223"/>
      <c r="N2002" s="203"/>
      <c r="O2002" s="222" t="s">
        <v>326</v>
      </c>
    </row>
    <row r="2003" spans="1:15" ht="29.25" customHeight="1">
      <c r="A2003" s="221" t="s">
        <v>506</v>
      </c>
      <c r="B2003" s="221" t="s">
        <v>777</v>
      </c>
      <c r="C2003" s="222" t="s">
        <v>112</v>
      </c>
      <c r="D2003" s="222" t="s">
        <v>191</v>
      </c>
      <c r="E2003" s="199" t="s">
        <v>177</v>
      </c>
      <c r="F2003" s="200"/>
      <c r="G2003" s="200"/>
      <c r="H2003" s="200"/>
      <c r="I2003" s="200">
        <v>45855</v>
      </c>
      <c r="J2003" s="143">
        <f t="shared" si="31"/>
        <v>45855</v>
      </c>
      <c r="K2003" s="202">
        <v>8</v>
      </c>
      <c r="L2003" s="284" t="s">
        <v>9847</v>
      </c>
      <c r="M2003" s="223"/>
      <c r="N2003" s="203"/>
      <c r="O2003" s="222" t="s">
        <v>326</v>
      </c>
    </row>
    <row r="2004" spans="1:15" ht="29.25" customHeight="1">
      <c r="A2004" s="221" t="s">
        <v>506</v>
      </c>
      <c r="B2004" s="221" t="s">
        <v>777</v>
      </c>
      <c r="C2004" s="222" t="s">
        <v>112</v>
      </c>
      <c r="D2004" s="222" t="s">
        <v>191</v>
      </c>
      <c r="E2004" s="199" t="s">
        <v>177</v>
      </c>
      <c r="F2004" s="200"/>
      <c r="G2004" s="200"/>
      <c r="H2004" s="200"/>
      <c r="I2004" s="200">
        <v>45856</v>
      </c>
      <c r="J2004" s="143">
        <f t="shared" si="31"/>
        <v>45856</v>
      </c>
      <c r="K2004" s="202">
        <v>4</v>
      </c>
      <c r="L2004" s="285" t="s">
        <v>9848</v>
      </c>
      <c r="M2004" s="223"/>
      <c r="N2004" s="203"/>
      <c r="O2004" s="222" t="s">
        <v>326</v>
      </c>
    </row>
    <row r="2005" spans="1:15" ht="29.25" customHeight="1">
      <c r="A2005" s="221" t="s">
        <v>506</v>
      </c>
      <c r="B2005" s="221" t="s">
        <v>777</v>
      </c>
      <c r="C2005" s="222" t="s">
        <v>112</v>
      </c>
      <c r="D2005" s="222" t="s">
        <v>191</v>
      </c>
      <c r="E2005" s="199" t="s">
        <v>177</v>
      </c>
      <c r="F2005" s="200"/>
      <c r="G2005" s="200"/>
      <c r="H2005" s="200"/>
      <c r="I2005" s="200">
        <v>45856</v>
      </c>
      <c r="J2005" s="143">
        <f t="shared" si="31"/>
        <v>45856</v>
      </c>
      <c r="K2005" s="202">
        <v>4</v>
      </c>
      <c r="L2005" s="285" t="s">
        <v>9849</v>
      </c>
      <c r="M2005" s="223"/>
      <c r="N2005" s="203"/>
      <c r="O2005" s="222" t="s">
        <v>326</v>
      </c>
    </row>
    <row r="2006" spans="1:15" ht="29.25" customHeight="1">
      <c r="A2006" s="221" t="s">
        <v>506</v>
      </c>
      <c r="B2006" s="221" t="s">
        <v>777</v>
      </c>
      <c r="C2006" s="222" t="s">
        <v>112</v>
      </c>
      <c r="D2006" s="222" t="s">
        <v>191</v>
      </c>
      <c r="E2006" s="199" t="s">
        <v>163</v>
      </c>
      <c r="F2006" s="200" t="s">
        <v>4557</v>
      </c>
      <c r="G2006" s="200" t="s">
        <v>4558</v>
      </c>
      <c r="H2006" s="200"/>
      <c r="I2006" s="200">
        <v>45859</v>
      </c>
      <c r="J2006" s="143">
        <f t="shared" si="31"/>
        <v>45859</v>
      </c>
      <c r="K2006" s="202">
        <v>3</v>
      </c>
      <c r="L2006" s="285" t="s">
        <v>210</v>
      </c>
      <c r="M2006" s="223"/>
      <c r="N2006" s="203"/>
      <c r="O2006" s="222" t="s">
        <v>326</v>
      </c>
    </row>
    <row r="2007" spans="1:15" ht="29.25" customHeight="1">
      <c r="A2007" s="221" t="s">
        <v>506</v>
      </c>
      <c r="B2007" s="221" t="s">
        <v>777</v>
      </c>
      <c r="C2007" s="222" t="s">
        <v>112</v>
      </c>
      <c r="D2007" s="222" t="s">
        <v>191</v>
      </c>
      <c r="E2007" s="199" t="s">
        <v>177</v>
      </c>
      <c r="F2007" s="200"/>
      <c r="G2007" s="200"/>
      <c r="H2007" s="200"/>
      <c r="I2007" s="200">
        <v>45859</v>
      </c>
      <c r="J2007" s="143">
        <f t="shared" si="31"/>
        <v>45859</v>
      </c>
      <c r="K2007" s="202">
        <v>2</v>
      </c>
      <c r="L2007" s="285" t="s">
        <v>9850</v>
      </c>
      <c r="M2007" s="223"/>
      <c r="N2007" s="203"/>
      <c r="O2007" s="222" t="s">
        <v>326</v>
      </c>
    </row>
    <row r="2008" spans="1:15" ht="29.25" customHeight="1">
      <c r="A2008" s="221" t="s">
        <v>506</v>
      </c>
      <c r="B2008" s="221" t="s">
        <v>777</v>
      </c>
      <c r="C2008" s="222" t="s">
        <v>112</v>
      </c>
      <c r="D2008" s="222" t="s">
        <v>191</v>
      </c>
      <c r="E2008" s="199" t="s">
        <v>163</v>
      </c>
      <c r="F2008" s="200" t="s">
        <v>4557</v>
      </c>
      <c r="G2008" s="200" t="s">
        <v>4558</v>
      </c>
      <c r="H2008" s="200"/>
      <c r="I2008" s="200">
        <v>45859</v>
      </c>
      <c r="J2008" s="143">
        <f t="shared" si="31"/>
        <v>45859</v>
      </c>
      <c r="K2008" s="202">
        <v>3</v>
      </c>
      <c r="L2008" s="285" t="s">
        <v>9851</v>
      </c>
      <c r="M2008" s="223"/>
      <c r="N2008" s="203"/>
      <c r="O2008" s="222" t="s">
        <v>326</v>
      </c>
    </row>
    <row r="2009" spans="1:15" ht="29.25" customHeight="1">
      <c r="A2009" s="221" t="s">
        <v>506</v>
      </c>
      <c r="B2009" s="221" t="s">
        <v>777</v>
      </c>
      <c r="C2009" s="222" t="s">
        <v>112</v>
      </c>
      <c r="D2009" s="222" t="s">
        <v>191</v>
      </c>
      <c r="E2009" s="199" t="s">
        <v>177</v>
      </c>
      <c r="F2009" s="200"/>
      <c r="G2009" s="200"/>
      <c r="H2009" s="200"/>
      <c r="I2009" s="200">
        <v>45860</v>
      </c>
      <c r="J2009" s="143">
        <f t="shared" si="31"/>
        <v>45860</v>
      </c>
      <c r="K2009" s="202">
        <v>8</v>
      </c>
      <c r="L2009" s="285" t="s">
        <v>9852</v>
      </c>
      <c r="M2009" s="223"/>
      <c r="N2009" s="203"/>
      <c r="O2009" s="222" t="s">
        <v>326</v>
      </c>
    </row>
    <row r="2010" spans="1:15" ht="29.25" customHeight="1">
      <c r="A2010" s="221" t="s">
        <v>506</v>
      </c>
      <c r="B2010" s="221" t="s">
        <v>777</v>
      </c>
      <c r="C2010" s="222" t="s">
        <v>112</v>
      </c>
      <c r="D2010" s="222" t="s">
        <v>191</v>
      </c>
      <c r="E2010" s="199" t="s">
        <v>177</v>
      </c>
      <c r="F2010" s="200"/>
      <c r="G2010" s="200"/>
      <c r="H2010" s="200"/>
      <c r="I2010" s="200">
        <v>45861</v>
      </c>
      <c r="J2010" s="143">
        <f t="shared" si="31"/>
        <v>45861</v>
      </c>
      <c r="K2010" s="202">
        <v>8</v>
      </c>
      <c r="L2010" s="285" t="s">
        <v>9852</v>
      </c>
      <c r="M2010" s="223"/>
      <c r="N2010" s="203"/>
      <c r="O2010" s="222" t="s">
        <v>326</v>
      </c>
    </row>
    <row r="2011" spans="1:15" ht="29.25" customHeight="1">
      <c r="A2011" s="221" t="s">
        <v>506</v>
      </c>
      <c r="B2011" s="221" t="s">
        <v>777</v>
      </c>
      <c r="C2011" s="222" t="s">
        <v>112</v>
      </c>
      <c r="D2011" s="222" t="s">
        <v>191</v>
      </c>
      <c r="E2011" s="199" t="s">
        <v>177</v>
      </c>
      <c r="F2011" s="200"/>
      <c r="G2011" s="200"/>
      <c r="H2011" s="200"/>
      <c r="I2011" s="200">
        <v>45862</v>
      </c>
      <c r="J2011" s="143">
        <f t="shared" si="31"/>
        <v>45862</v>
      </c>
      <c r="K2011" s="202">
        <v>8</v>
      </c>
      <c r="L2011" s="284" t="s">
        <v>9853</v>
      </c>
      <c r="M2011" s="223"/>
      <c r="N2011" s="203"/>
      <c r="O2011" s="222" t="s">
        <v>326</v>
      </c>
    </row>
    <row r="2012" spans="1:15" ht="29.25" customHeight="1">
      <c r="A2012" s="221" t="s">
        <v>506</v>
      </c>
      <c r="B2012" s="221" t="s">
        <v>777</v>
      </c>
      <c r="C2012" s="222" t="s">
        <v>112</v>
      </c>
      <c r="D2012" s="222" t="s">
        <v>191</v>
      </c>
      <c r="E2012" s="199" t="s">
        <v>177</v>
      </c>
      <c r="F2012" s="200"/>
      <c r="G2012" s="200"/>
      <c r="H2012" s="200"/>
      <c r="I2012" s="200">
        <v>45863</v>
      </c>
      <c r="J2012" s="143">
        <f t="shared" si="31"/>
        <v>45863</v>
      </c>
      <c r="K2012" s="202">
        <v>4</v>
      </c>
      <c r="L2012" s="284" t="s">
        <v>9853</v>
      </c>
      <c r="M2012" s="223"/>
      <c r="N2012" s="203"/>
      <c r="O2012" s="222" t="s">
        <v>326</v>
      </c>
    </row>
    <row r="2013" spans="1:15" ht="29.25" customHeight="1">
      <c r="A2013" s="221" t="s">
        <v>506</v>
      </c>
      <c r="B2013" s="221" t="s">
        <v>777</v>
      </c>
      <c r="C2013" s="222" t="s">
        <v>112</v>
      </c>
      <c r="D2013" s="222" t="s">
        <v>191</v>
      </c>
      <c r="E2013" s="199" t="s">
        <v>165</v>
      </c>
      <c r="F2013" s="200"/>
      <c r="G2013" s="200"/>
      <c r="H2013" s="200"/>
      <c r="I2013" s="200">
        <v>45863</v>
      </c>
      <c r="J2013" s="143">
        <f t="shared" si="31"/>
        <v>45863</v>
      </c>
      <c r="K2013" s="202">
        <v>4</v>
      </c>
      <c r="L2013" s="285" t="s">
        <v>165</v>
      </c>
      <c r="M2013" s="223"/>
      <c r="N2013" s="203"/>
      <c r="O2013" s="222" t="s">
        <v>326</v>
      </c>
    </row>
    <row r="2014" spans="1:15" ht="29.25" customHeight="1">
      <c r="A2014" s="221" t="s">
        <v>506</v>
      </c>
      <c r="B2014" s="221" t="s">
        <v>777</v>
      </c>
      <c r="C2014" s="222" t="s">
        <v>112</v>
      </c>
      <c r="D2014" s="222" t="s">
        <v>191</v>
      </c>
      <c r="E2014" s="199" t="s">
        <v>163</v>
      </c>
      <c r="F2014" s="200" t="s">
        <v>4557</v>
      </c>
      <c r="G2014" s="200" t="s">
        <v>4558</v>
      </c>
      <c r="H2014" s="200"/>
      <c r="I2014" s="200">
        <v>45866</v>
      </c>
      <c r="J2014" s="143">
        <f t="shared" si="31"/>
        <v>45866</v>
      </c>
      <c r="K2014" s="202">
        <v>2</v>
      </c>
      <c r="L2014" s="285" t="s">
        <v>9854</v>
      </c>
      <c r="M2014" s="223"/>
      <c r="N2014" s="203"/>
      <c r="O2014" s="222" t="s">
        <v>326</v>
      </c>
    </row>
    <row r="2015" spans="1:15" ht="29.25" customHeight="1">
      <c r="A2015" s="221" t="s">
        <v>506</v>
      </c>
      <c r="B2015" s="221" t="s">
        <v>777</v>
      </c>
      <c r="C2015" s="222" t="s">
        <v>112</v>
      </c>
      <c r="D2015" s="222" t="s">
        <v>191</v>
      </c>
      <c r="E2015" s="199" t="s">
        <v>177</v>
      </c>
      <c r="F2015" s="200"/>
      <c r="G2015" s="200"/>
      <c r="H2015" s="200"/>
      <c r="I2015" s="200">
        <v>45866</v>
      </c>
      <c r="J2015" s="143">
        <f t="shared" si="31"/>
        <v>45866</v>
      </c>
      <c r="K2015" s="202">
        <v>4</v>
      </c>
      <c r="L2015" s="284" t="s">
        <v>9853</v>
      </c>
      <c r="M2015" s="223"/>
      <c r="N2015" s="203"/>
      <c r="O2015" s="222" t="s">
        <v>326</v>
      </c>
    </row>
    <row r="2016" spans="1:15" ht="29.25" customHeight="1">
      <c r="A2016" s="221" t="s">
        <v>506</v>
      </c>
      <c r="B2016" s="221" t="s">
        <v>777</v>
      </c>
      <c r="C2016" s="222" t="s">
        <v>112</v>
      </c>
      <c r="D2016" s="222" t="s">
        <v>191</v>
      </c>
      <c r="E2016" s="199" t="s">
        <v>163</v>
      </c>
      <c r="F2016" s="200" t="s">
        <v>4557</v>
      </c>
      <c r="G2016" s="200" t="s">
        <v>4558</v>
      </c>
      <c r="H2016" s="200"/>
      <c r="I2016" s="200">
        <v>45866</v>
      </c>
      <c r="J2016" s="143">
        <f t="shared" si="31"/>
        <v>45866</v>
      </c>
      <c r="K2016" s="202">
        <v>2</v>
      </c>
      <c r="L2016" s="285" t="s">
        <v>210</v>
      </c>
      <c r="M2016" s="223"/>
      <c r="N2016" s="203"/>
      <c r="O2016" s="222" t="s">
        <v>326</v>
      </c>
    </row>
    <row r="2017" spans="1:15" ht="29.25" customHeight="1">
      <c r="A2017" s="221" t="s">
        <v>506</v>
      </c>
      <c r="B2017" s="221" t="s">
        <v>777</v>
      </c>
      <c r="C2017" s="222" t="s">
        <v>112</v>
      </c>
      <c r="D2017" s="222" t="s">
        <v>191</v>
      </c>
      <c r="E2017" s="199" t="s">
        <v>177</v>
      </c>
      <c r="F2017" s="200"/>
      <c r="G2017" s="200"/>
      <c r="H2017" s="200"/>
      <c r="I2017" s="200">
        <v>45867</v>
      </c>
      <c r="J2017" s="143">
        <f t="shared" si="31"/>
        <v>45867</v>
      </c>
      <c r="K2017" s="202">
        <v>8</v>
      </c>
      <c r="L2017" s="284" t="s">
        <v>9855</v>
      </c>
      <c r="M2017" s="223"/>
      <c r="N2017" s="203"/>
      <c r="O2017" s="222" t="s">
        <v>326</v>
      </c>
    </row>
    <row r="2018" spans="1:15" ht="29.25" customHeight="1">
      <c r="A2018" s="221" t="s">
        <v>506</v>
      </c>
      <c r="B2018" s="221" t="s">
        <v>777</v>
      </c>
      <c r="C2018" s="222" t="s">
        <v>112</v>
      </c>
      <c r="D2018" s="222" t="s">
        <v>191</v>
      </c>
      <c r="E2018" s="199" t="s">
        <v>177</v>
      </c>
      <c r="F2018" s="200"/>
      <c r="G2018" s="200"/>
      <c r="H2018" s="200"/>
      <c r="I2018" s="200">
        <v>45868</v>
      </c>
      <c r="J2018" s="143">
        <f t="shared" si="31"/>
        <v>45868</v>
      </c>
      <c r="K2018" s="202">
        <v>8</v>
      </c>
      <c r="L2018" s="285" t="s">
        <v>9856</v>
      </c>
      <c r="M2018" s="223"/>
      <c r="N2018" s="203"/>
      <c r="O2018" s="222" t="s">
        <v>326</v>
      </c>
    </row>
    <row r="2019" spans="1:15" ht="29.25" customHeight="1">
      <c r="A2019" s="221" t="s">
        <v>506</v>
      </c>
      <c r="B2019" s="221" t="s">
        <v>777</v>
      </c>
      <c r="C2019" s="222" t="s">
        <v>112</v>
      </c>
      <c r="D2019" s="222" t="s">
        <v>191</v>
      </c>
      <c r="E2019" s="199" t="s">
        <v>177</v>
      </c>
      <c r="F2019" s="200"/>
      <c r="G2019" s="200"/>
      <c r="H2019" s="200"/>
      <c r="I2019" s="200">
        <v>45869</v>
      </c>
      <c r="J2019" s="143">
        <f t="shared" si="31"/>
        <v>45869</v>
      </c>
      <c r="K2019" s="202">
        <v>4</v>
      </c>
      <c r="L2019" s="284" t="s">
        <v>10238</v>
      </c>
      <c r="M2019" s="223"/>
      <c r="N2019" s="203"/>
      <c r="O2019" s="222" t="s">
        <v>326</v>
      </c>
    </row>
    <row r="2020" spans="1:15" ht="29.25" customHeight="1">
      <c r="A2020" s="221" t="s">
        <v>506</v>
      </c>
      <c r="B2020" s="221" t="s">
        <v>777</v>
      </c>
      <c r="C2020" s="222" t="s">
        <v>112</v>
      </c>
      <c r="D2020" s="222" t="s">
        <v>191</v>
      </c>
      <c r="E2020" s="199" t="s">
        <v>177</v>
      </c>
      <c r="F2020" s="200"/>
      <c r="G2020" s="200"/>
      <c r="H2020" s="200"/>
      <c r="I2020" s="200">
        <v>45869</v>
      </c>
      <c r="J2020" s="143">
        <f t="shared" si="31"/>
        <v>45869</v>
      </c>
      <c r="K2020" s="202">
        <v>4</v>
      </c>
      <c r="L2020" s="284" t="s">
        <v>10239</v>
      </c>
      <c r="M2020" s="223"/>
      <c r="N2020" s="203"/>
      <c r="O2020" s="222" t="s">
        <v>326</v>
      </c>
    </row>
    <row r="2021" spans="1:15" ht="29.25" customHeight="1">
      <c r="A2021" s="221" t="s">
        <v>506</v>
      </c>
      <c r="B2021" s="221" t="s">
        <v>777</v>
      </c>
      <c r="C2021" s="222" t="s">
        <v>112</v>
      </c>
      <c r="D2021" s="222" t="s">
        <v>191</v>
      </c>
      <c r="E2021" s="199" t="s">
        <v>177</v>
      </c>
      <c r="F2021" s="200"/>
      <c r="G2021" s="200"/>
      <c r="H2021" s="200"/>
      <c r="I2021" s="200">
        <v>45870</v>
      </c>
      <c r="J2021" s="143">
        <f t="shared" si="31"/>
        <v>45870</v>
      </c>
      <c r="K2021" s="202">
        <v>8</v>
      </c>
      <c r="L2021" s="284" t="s">
        <v>10238</v>
      </c>
      <c r="M2021" s="223"/>
      <c r="N2021" s="203"/>
      <c r="O2021" s="222" t="s">
        <v>326</v>
      </c>
    </row>
    <row r="2022" spans="1:15" ht="29.25" customHeight="1">
      <c r="A2022" s="221" t="s">
        <v>506</v>
      </c>
      <c r="B2022" s="221" t="s">
        <v>777</v>
      </c>
      <c r="C2022" s="222" t="s">
        <v>112</v>
      </c>
      <c r="D2022" s="222" t="s">
        <v>191</v>
      </c>
      <c r="E2022" s="199" t="s">
        <v>177</v>
      </c>
      <c r="F2022" s="200"/>
      <c r="G2022" s="200"/>
      <c r="H2022" s="200"/>
      <c r="I2022" s="200">
        <v>45873</v>
      </c>
      <c r="J2022" s="143">
        <f t="shared" si="31"/>
        <v>45873</v>
      </c>
      <c r="K2022" s="202">
        <v>4</v>
      </c>
      <c r="L2022" s="285" t="s">
        <v>10240</v>
      </c>
      <c r="M2022" s="223"/>
      <c r="N2022" s="203"/>
      <c r="O2022" s="222" t="s">
        <v>326</v>
      </c>
    </row>
    <row r="2023" spans="1:15" ht="29.25" customHeight="1">
      <c r="A2023" s="221" t="s">
        <v>506</v>
      </c>
      <c r="B2023" s="221" t="s">
        <v>777</v>
      </c>
      <c r="C2023" s="222" t="s">
        <v>112</v>
      </c>
      <c r="D2023" s="222" t="s">
        <v>191</v>
      </c>
      <c r="E2023" s="199" t="s">
        <v>163</v>
      </c>
      <c r="F2023" s="200" t="s">
        <v>4557</v>
      </c>
      <c r="G2023" s="200" t="s">
        <v>4558</v>
      </c>
      <c r="H2023" s="200"/>
      <c r="I2023" s="200">
        <v>45873</v>
      </c>
      <c r="J2023" s="143">
        <f t="shared" si="31"/>
        <v>45873</v>
      </c>
      <c r="K2023" s="202">
        <v>2</v>
      </c>
      <c r="L2023" s="285" t="s">
        <v>210</v>
      </c>
      <c r="M2023" s="223"/>
      <c r="N2023" s="203"/>
      <c r="O2023" s="222" t="s">
        <v>326</v>
      </c>
    </row>
    <row r="2024" spans="1:15" ht="29.25" customHeight="1">
      <c r="A2024" s="221" t="s">
        <v>506</v>
      </c>
      <c r="B2024" s="221" t="s">
        <v>777</v>
      </c>
      <c r="C2024" s="222" t="s">
        <v>112</v>
      </c>
      <c r="D2024" s="222" t="s">
        <v>191</v>
      </c>
      <c r="E2024" s="199" t="s">
        <v>163</v>
      </c>
      <c r="F2024" s="200" t="s">
        <v>4557</v>
      </c>
      <c r="G2024" s="200" t="s">
        <v>4558</v>
      </c>
      <c r="H2024" s="200"/>
      <c r="I2024" s="200">
        <v>45873</v>
      </c>
      <c r="J2024" s="143">
        <f t="shared" si="31"/>
        <v>45873</v>
      </c>
      <c r="K2024" s="202">
        <v>2</v>
      </c>
      <c r="L2024" s="285" t="s">
        <v>9854</v>
      </c>
      <c r="M2024" s="223"/>
      <c r="N2024" s="203"/>
      <c r="O2024" s="222" t="s">
        <v>326</v>
      </c>
    </row>
    <row r="2025" spans="1:15" ht="29.25" customHeight="1">
      <c r="A2025" s="221" t="s">
        <v>506</v>
      </c>
      <c r="B2025" s="221" t="s">
        <v>777</v>
      </c>
      <c r="C2025" s="222" t="s">
        <v>112</v>
      </c>
      <c r="D2025" s="222" t="s">
        <v>191</v>
      </c>
      <c r="E2025" s="199" t="s">
        <v>177</v>
      </c>
      <c r="F2025" s="200"/>
      <c r="G2025" s="200"/>
      <c r="H2025" s="200"/>
      <c r="I2025" s="200">
        <v>45874</v>
      </c>
      <c r="J2025" s="143">
        <f t="shared" si="31"/>
        <v>45874</v>
      </c>
      <c r="K2025" s="202">
        <v>8</v>
      </c>
      <c r="L2025" s="285" t="s">
        <v>10241</v>
      </c>
      <c r="M2025" s="223"/>
      <c r="N2025" s="203"/>
      <c r="O2025" s="222" t="s">
        <v>326</v>
      </c>
    </row>
    <row r="2026" spans="1:15" ht="29.25" customHeight="1">
      <c r="A2026" s="221" t="s">
        <v>506</v>
      </c>
      <c r="B2026" s="221" t="s">
        <v>777</v>
      </c>
      <c r="C2026" s="222" t="s">
        <v>112</v>
      </c>
      <c r="D2026" s="222" t="s">
        <v>191</v>
      </c>
      <c r="E2026" s="199" t="s">
        <v>177</v>
      </c>
      <c r="F2026" s="200"/>
      <c r="G2026" s="200"/>
      <c r="H2026" s="200"/>
      <c r="I2026" s="200">
        <v>45875</v>
      </c>
      <c r="J2026" s="143">
        <f t="shared" si="31"/>
        <v>45875</v>
      </c>
      <c r="K2026" s="202">
        <v>8</v>
      </c>
      <c r="L2026" s="284" t="s">
        <v>10242</v>
      </c>
      <c r="M2026" s="223"/>
      <c r="N2026" s="203"/>
      <c r="O2026" s="222" t="s">
        <v>326</v>
      </c>
    </row>
    <row r="2027" spans="1:15" ht="29.25" customHeight="1">
      <c r="A2027" s="221" t="s">
        <v>506</v>
      </c>
      <c r="B2027" s="221" t="s">
        <v>777</v>
      </c>
      <c r="C2027" s="222" t="s">
        <v>112</v>
      </c>
      <c r="D2027" s="222" t="s">
        <v>191</v>
      </c>
      <c r="E2027" s="199" t="s">
        <v>177</v>
      </c>
      <c r="F2027" s="200"/>
      <c r="G2027" s="200"/>
      <c r="H2027" s="200"/>
      <c r="I2027" s="200">
        <v>45876</v>
      </c>
      <c r="J2027" s="143">
        <f t="shared" si="31"/>
        <v>45876</v>
      </c>
      <c r="K2027" s="202">
        <v>8</v>
      </c>
      <c r="L2027" s="284" t="s">
        <v>10443</v>
      </c>
      <c r="M2027" s="223"/>
      <c r="N2027" s="203"/>
      <c r="O2027" s="222" t="s">
        <v>326</v>
      </c>
    </row>
    <row r="2028" spans="1:15" ht="29.25" customHeight="1">
      <c r="A2028" s="221" t="s">
        <v>506</v>
      </c>
      <c r="B2028" s="221" t="s">
        <v>777</v>
      </c>
      <c r="C2028" s="222" t="s">
        <v>112</v>
      </c>
      <c r="D2028" s="222" t="s">
        <v>191</v>
      </c>
      <c r="E2028" s="199" t="s">
        <v>177</v>
      </c>
      <c r="F2028" s="200"/>
      <c r="G2028" s="200"/>
      <c r="H2028" s="200"/>
      <c r="I2028" s="200">
        <v>45877</v>
      </c>
      <c r="J2028" s="143">
        <f t="shared" si="31"/>
        <v>45877</v>
      </c>
      <c r="K2028" s="202">
        <v>8</v>
      </c>
      <c r="L2028" s="284" t="s">
        <v>10444</v>
      </c>
      <c r="M2028" s="223"/>
      <c r="N2028" s="203"/>
      <c r="O2028" s="222" t="s">
        <v>326</v>
      </c>
    </row>
    <row r="2029" spans="1:15" ht="29.25" customHeight="1">
      <c r="A2029" s="221" t="s">
        <v>506</v>
      </c>
      <c r="B2029" s="221" t="s">
        <v>777</v>
      </c>
      <c r="C2029" s="222" t="s">
        <v>112</v>
      </c>
      <c r="D2029" s="222" t="s">
        <v>191</v>
      </c>
      <c r="E2029" s="199" t="s">
        <v>163</v>
      </c>
      <c r="F2029" s="200" t="s">
        <v>4557</v>
      </c>
      <c r="G2029" s="200" t="s">
        <v>4558</v>
      </c>
      <c r="H2029" s="200"/>
      <c r="I2029" s="200">
        <v>45880</v>
      </c>
      <c r="J2029" s="143">
        <f t="shared" si="31"/>
        <v>45880</v>
      </c>
      <c r="K2029" s="202">
        <v>3</v>
      </c>
      <c r="L2029" s="285" t="s">
        <v>327</v>
      </c>
      <c r="M2029" s="223"/>
      <c r="N2029" s="203"/>
      <c r="O2029" s="222" t="s">
        <v>326</v>
      </c>
    </row>
    <row r="2030" spans="1:15" ht="29.25" customHeight="1">
      <c r="A2030" s="221" t="s">
        <v>506</v>
      </c>
      <c r="B2030" s="221" t="s">
        <v>777</v>
      </c>
      <c r="C2030" s="222" t="s">
        <v>112</v>
      </c>
      <c r="D2030" s="222" t="s">
        <v>191</v>
      </c>
      <c r="E2030" s="199" t="s">
        <v>177</v>
      </c>
      <c r="F2030" s="200"/>
      <c r="G2030" s="200"/>
      <c r="H2030" s="200"/>
      <c r="I2030" s="200">
        <v>45880</v>
      </c>
      <c r="J2030" s="143">
        <f t="shared" si="31"/>
        <v>45880</v>
      </c>
      <c r="K2030" s="202">
        <v>2</v>
      </c>
      <c r="L2030" s="284" t="s">
        <v>10445</v>
      </c>
      <c r="M2030" s="223"/>
      <c r="N2030" s="203"/>
      <c r="O2030" s="222" t="s">
        <v>326</v>
      </c>
    </row>
    <row r="2031" spans="1:15" ht="29.25" customHeight="1">
      <c r="A2031" s="221" t="s">
        <v>506</v>
      </c>
      <c r="B2031" s="221" t="s">
        <v>777</v>
      </c>
      <c r="C2031" s="222" t="s">
        <v>112</v>
      </c>
      <c r="D2031" s="222" t="s">
        <v>191</v>
      </c>
      <c r="E2031" s="199" t="s">
        <v>163</v>
      </c>
      <c r="F2031" s="200" t="s">
        <v>4557</v>
      </c>
      <c r="G2031" s="200" t="s">
        <v>4558</v>
      </c>
      <c r="H2031" s="200"/>
      <c r="I2031" s="200">
        <v>45880</v>
      </c>
      <c r="J2031" s="143">
        <f t="shared" si="31"/>
        <v>45880</v>
      </c>
      <c r="K2031" s="202">
        <v>3</v>
      </c>
      <c r="L2031" s="284" t="s">
        <v>10446</v>
      </c>
      <c r="M2031" s="223"/>
      <c r="N2031" s="203"/>
      <c r="O2031" s="222" t="s">
        <v>326</v>
      </c>
    </row>
    <row r="2032" spans="1:15" ht="29.25" customHeight="1">
      <c r="A2032" s="221" t="s">
        <v>506</v>
      </c>
      <c r="B2032" s="221" t="s">
        <v>777</v>
      </c>
      <c r="C2032" s="222" t="s">
        <v>112</v>
      </c>
      <c r="D2032" s="222" t="s">
        <v>191</v>
      </c>
      <c r="E2032" s="199" t="s">
        <v>177</v>
      </c>
      <c r="F2032" s="200"/>
      <c r="G2032" s="200"/>
      <c r="H2032" s="200"/>
      <c r="I2032" s="200">
        <v>45881</v>
      </c>
      <c r="J2032" s="143">
        <f t="shared" si="31"/>
        <v>45881</v>
      </c>
      <c r="K2032" s="202">
        <v>8</v>
      </c>
      <c r="L2032" s="284" t="s">
        <v>10445</v>
      </c>
      <c r="M2032" s="223"/>
      <c r="N2032" s="203"/>
      <c r="O2032" s="222" t="s">
        <v>326</v>
      </c>
    </row>
    <row r="2033" spans="1:15" ht="29.25" customHeight="1">
      <c r="A2033" s="221" t="s">
        <v>506</v>
      </c>
      <c r="B2033" s="221" t="s">
        <v>777</v>
      </c>
      <c r="C2033" s="222" t="s">
        <v>112</v>
      </c>
      <c r="D2033" s="222" t="s">
        <v>191</v>
      </c>
      <c r="E2033" s="199" t="s">
        <v>177</v>
      </c>
      <c r="F2033" s="200"/>
      <c r="G2033" s="200"/>
      <c r="H2033" s="200"/>
      <c r="I2033" s="200">
        <v>45882</v>
      </c>
      <c r="J2033" s="143">
        <f t="shared" si="31"/>
        <v>45882</v>
      </c>
      <c r="K2033" s="202">
        <v>8</v>
      </c>
      <c r="L2033" s="284" t="s">
        <v>10447</v>
      </c>
      <c r="M2033" s="223"/>
      <c r="N2033" s="203"/>
      <c r="O2033" s="222" t="s">
        <v>326</v>
      </c>
    </row>
    <row r="2034" spans="1:15" ht="29.25" customHeight="1">
      <c r="A2034" s="221" t="s">
        <v>506</v>
      </c>
      <c r="B2034" s="221" t="s">
        <v>777</v>
      </c>
      <c r="C2034" s="222" t="s">
        <v>112</v>
      </c>
      <c r="D2034" s="222" t="s">
        <v>191</v>
      </c>
      <c r="E2034" s="199" t="s">
        <v>177</v>
      </c>
      <c r="F2034" s="200"/>
      <c r="G2034" s="200"/>
      <c r="H2034" s="200"/>
      <c r="I2034" s="200">
        <v>45883</v>
      </c>
      <c r="J2034" s="143">
        <f t="shared" si="31"/>
        <v>45883</v>
      </c>
      <c r="K2034" s="202">
        <v>4</v>
      </c>
      <c r="L2034" s="284" t="s">
        <v>10615</v>
      </c>
      <c r="M2034" s="223"/>
      <c r="N2034" s="203"/>
      <c r="O2034" s="222" t="s">
        <v>326</v>
      </c>
    </row>
    <row r="2035" spans="1:15" ht="29.25" customHeight="1">
      <c r="A2035" s="221" t="s">
        <v>506</v>
      </c>
      <c r="B2035" s="221" t="s">
        <v>777</v>
      </c>
      <c r="C2035" s="222" t="s">
        <v>112</v>
      </c>
      <c r="D2035" s="222" t="s">
        <v>191</v>
      </c>
      <c r="E2035" s="199" t="s">
        <v>163</v>
      </c>
      <c r="F2035" s="200" t="s">
        <v>9823</v>
      </c>
      <c r="G2035" s="200" t="s">
        <v>9824</v>
      </c>
      <c r="H2035" s="200" t="s">
        <v>10401</v>
      </c>
      <c r="I2035" s="200">
        <v>45883</v>
      </c>
      <c r="J2035" s="143">
        <f t="shared" si="31"/>
        <v>45883</v>
      </c>
      <c r="K2035" s="202">
        <v>4</v>
      </c>
      <c r="L2035" s="285" t="s">
        <v>186</v>
      </c>
      <c r="M2035" s="223"/>
      <c r="N2035" s="203">
        <v>0.1</v>
      </c>
      <c r="O2035" s="222" t="s">
        <v>943</v>
      </c>
    </row>
    <row r="2036" spans="1:15" ht="29.25" customHeight="1">
      <c r="A2036" s="221" t="s">
        <v>506</v>
      </c>
      <c r="B2036" s="221" t="s">
        <v>777</v>
      </c>
      <c r="C2036" s="222" t="s">
        <v>112</v>
      </c>
      <c r="D2036" s="222" t="s">
        <v>191</v>
      </c>
      <c r="E2036" s="199" t="s">
        <v>177</v>
      </c>
      <c r="F2036" s="200"/>
      <c r="G2036" s="200"/>
      <c r="H2036" s="200"/>
      <c r="I2036" s="200">
        <v>45884</v>
      </c>
      <c r="J2036" s="143">
        <f t="shared" si="31"/>
        <v>45884</v>
      </c>
      <c r="K2036" s="202">
        <v>8</v>
      </c>
      <c r="L2036" s="284" t="s">
        <v>10616</v>
      </c>
      <c r="M2036" s="223"/>
      <c r="N2036" s="203"/>
      <c r="O2036" s="222" t="s">
        <v>326</v>
      </c>
    </row>
    <row r="2037" spans="1:15" ht="29.25" customHeight="1">
      <c r="A2037" s="221" t="s">
        <v>506</v>
      </c>
      <c r="B2037" s="221" t="s">
        <v>777</v>
      </c>
      <c r="C2037" s="222" t="s">
        <v>112</v>
      </c>
      <c r="D2037" s="222" t="s">
        <v>191</v>
      </c>
      <c r="E2037" s="199" t="s">
        <v>163</v>
      </c>
      <c r="F2037" s="200" t="s">
        <v>4557</v>
      </c>
      <c r="G2037" s="200" t="s">
        <v>4558</v>
      </c>
      <c r="H2037" s="200"/>
      <c r="I2037" s="200">
        <v>45887</v>
      </c>
      <c r="J2037" s="143">
        <f t="shared" si="31"/>
        <v>45887</v>
      </c>
      <c r="K2037" s="202">
        <v>2</v>
      </c>
      <c r="L2037" s="285" t="s">
        <v>10617</v>
      </c>
      <c r="M2037" s="223"/>
      <c r="N2037" s="203"/>
      <c r="O2037" s="222" t="s">
        <v>326</v>
      </c>
    </row>
    <row r="2038" spans="1:15" ht="29.25" customHeight="1">
      <c r="A2038" s="221" t="s">
        <v>506</v>
      </c>
      <c r="B2038" s="221" t="s">
        <v>777</v>
      </c>
      <c r="C2038" s="222" t="s">
        <v>112</v>
      </c>
      <c r="D2038" s="222" t="s">
        <v>191</v>
      </c>
      <c r="E2038" s="199" t="s">
        <v>177</v>
      </c>
      <c r="F2038" s="200"/>
      <c r="G2038" s="200"/>
      <c r="H2038" s="200"/>
      <c r="I2038" s="200">
        <v>45887</v>
      </c>
      <c r="J2038" s="143">
        <f t="shared" si="31"/>
        <v>45887</v>
      </c>
      <c r="K2038" s="202">
        <v>4</v>
      </c>
      <c r="L2038" s="284" t="s">
        <v>10618</v>
      </c>
      <c r="M2038" s="223"/>
      <c r="N2038" s="203"/>
      <c r="O2038" s="222" t="s">
        <v>326</v>
      </c>
    </row>
    <row r="2039" spans="1:15" ht="29.25" customHeight="1">
      <c r="A2039" s="221" t="s">
        <v>506</v>
      </c>
      <c r="B2039" s="221" t="s">
        <v>777</v>
      </c>
      <c r="C2039" s="222" t="s">
        <v>112</v>
      </c>
      <c r="D2039" s="222" t="s">
        <v>191</v>
      </c>
      <c r="E2039" s="199" t="s">
        <v>163</v>
      </c>
      <c r="F2039" s="200" t="s">
        <v>4557</v>
      </c>
      <c r="G2039" s="200" t="s">
        <v>4558</v>
      </c>
      <c r="H2039" s="200"/>
      <c r="I2039" s="200">
        <v>45887</v>
      </c>
      <c r="J2039" s="143">
        <f t="shared" si="31"/>
        <v>45887</v>
      </c>
      <c r="K2039" s="202">
        <v>2</v>
      </c>
      <c r="L2039" s="285" t="s">
        <v>327</v>
      </c>
      <c r="M2039" s="223"/>
      <c r="N2039" s="203"/>
      <c r="O2039" s="222" t="s">
        <v>326</v>
      </c>
    </row>
    <row r="2040" spans="1:15" ht="29.25" customHeight="1">
      <c r="A2040" s="221" t="s">
        <v>506</v>
      </c>
      <c r="B2040" s="221" t="s">
        <v>777</v>
      </c>
      <c r="C2040" s="222" t="s">
        <v>112</v>
      </c>
      <c r="D2040" s="222" t="s">
        <v>191</v>
      </c>
      <c r="E2040" s="199" t="s">
        <v>177</v>
      </c>
      <c r="F2040" s="200"/>
      <c r="G2040" s="200"/>
      <c r="H2040" s="200"/>
      <c r="I2040" s="200">
        <v>45888</v>
      </c>
      <c r="J2040" s="143">
        <f t="shared" si="31"/>
        <v>45888</v>
      </c>
      <c r="K2040" s="202">
        <v>8</v>
      </c>
      <c r="L2040" s="284" t="s">
        <v>10619</v>
      </c>
      <c r="M2040" s="223"/>
      <c r="N2040" s="203"/>
      <c r="O2040" s="222" t="s">
        <v>326</v>
      </c>
    </row>
    <row r="2041" spans="1:15" ht="29.25" customHeight="1">
      <c r="A2041" s="221" t="s">
        <v>506</v>
      </c>
      <c r="B2041" s="221" t="s">
        <v>777</v>
      </c>
      <c r="C2041" s="222" t="s">
        <v>112</v>
      </c>
      <c r="D2041" s="222" t="s">
        <v>191</v>
      </c>
      <c r="E2041" s="199" t="s">
        <v>177</v>
      </c>
      <c r="F2041" s="200"/>
      <c r="G2041" s="200"/>
      <c r="H2041" s="200"/>
      <c r="I2041" s="200">
        <v>45889</v>
      </c>
      <c r="J2041" s="143">
        <f t="shared" si="31"/>
        <v>45889</v>
      </c>
      <c r="K2041" s="202">
        <v>6</v>
      </c>
      <c r="L2041" s="284" t="s">
        <v>10620</v>
      </c>
      <c r="M2041" s="223"/>
      <c r="N2041" s="203"/>
      <c r="O2041" s="222" t="s">
        <v>326</v>
      </c>
    </row>
    <row r="2042" spans="1:15" ht="29.25" customHeight="1">
      <c r="A2042" s="221" t="s">
        <v>506</v>
      </c>
      <c r="B2042" s="221" t="s">
        <v>777</v>
      </c>
      <c r="C2042" s="222" t="s">
        <v>112</v>
      </c>
      <c r="D2042" s="222" t="s">
        <v>191</v>
      </c>
      <c r="E2042" s="199" t="s">
        <v>177</v>
      </c>
      <c r="F2042" s="200"/>
      <c r="G2042" s="200"/>
      <c r="H2042" s="200"/>
      <c r="I2042" s="200">
        <v>45889</v>
      </c>
      <c r="J2042" s="143">
        <f t="shared" si="31"/>
        <v>45889</v>
      </c>
      <c r="K2042" s="202">
        <v>2</v>
      </c>
      <c r="L2042" s="284" t="s">
        <v>10619</v>
      </c>
      <c r="M2042" s="223"/>
      <c r="N2042" s="203"/>
      <c r="O2042" s="222" t="s">
        <v>326</v>
      </c>
    </row>
    <row r="2043" spans="1:15" ht="29.25" customHeight="1">
      <c r="A2043" s="221" t="s">
        <v>506</v>
      </c>
      <c r="B2043" s="221" t="s">
        <v>777</v>
      </c>
      <c r="C2043" s="222" t="s">
        <v>112</v>
      </c>
      <c r="D2043" s="222" t="s">
        <v>191</v>
      </c>
      <c r="E2043" s="199" t="s">
        <v>177</v>
      </c>
      <c r="F2043" s="200"/>
      <c r="G2043" s="200"/>
      <c r="H2043" s="200"/>
      <c r="I2043" s="200">
        <v>45890</v>
      </c>
      <c r="J2043" s="143">
        <f t="shared" si="31"/>
        <v>45890</v>
      </c>
      <c r="K2043" s="202">
        <v>8</v>
      </c>
      <c r="L2043" s="284" t="s">
        <v>10619</v>
      </c>
      <c r="M2043" s="223"/>
      <c r="N2043" s="203"/>
      <c r="O2043" s="222" t="s">
        <v>326</v>
      </c>
    </row>
    <row r="2044" spans="1:15" ht="29.25" customHeight="1">
      <c r="A2044" s="221" t="s">
        <v>506</v>
      </c>
      <c r="B2044" s="221" t="s">
        <v>777</v>
      </c>
      <c r="C2044" s="222" t="s">
        <v>112</v>
      </c>
      <c r="D2044" s="222" t="s">
        <v>191</v>
      </c>
      <c r="E2044" s="199" t="s">
        <v>177</v>
      </c>
      <c r="F2044" s="200"/>
      <c r="G2044" s="200"/>
      <c r="H2044" s="200"/>
      <c r="I2044" s="200">
        <v>45891</v>
      </c>
      <c r="J2044" s="143">
        <f t="shared" si="31"/>
        <v>45891</v>
      </c>
      <c r="K2044" s="202">
        <v>4</v>
      </c>
      <c r="L2044" s="284" t="s">
        <v>10850</v>
      </c>
      <c r="M2044" s="223"/>
      <c r="N2044" s="203"/>
      <c r="O2044" s="222" t="s">
        <v>326</v>
      </c>
    </row>
    <row r="2045" spans="1:15" ht="29.25" customHeight="1">
      <c r="A2045" s="221" t="s">
        <v>506</v>
      </c>
      <c r="B2045" s="221" t="s">
        <v>777</v>
      </c>
      <c r="C2045" s="222" t="s">
        <v>112</v>
      </c>
      <c r="D2045" s="222" t="s">
        <v>191</v>
      </c>
      <c r="E2045" s="199" t="s">
        <v>177</v>
      </c>
      <c r="F2045" s="200"/>
      <c r="G2045" s="200"/>
      <c r="H2045" s="200"/>
      <c r="I2045" s="200">
        <v>45891</v>
      </c>
      <c r="J2045" s="143">
        <f t="shared" si="31"/>
        <v>45891</v>
      </c>
      <c r="K2045" s="202">
        <v>4</v>
      </c>
      <c r="L2045" s="285" t="s">
        <v>10851</v>
      </c>
      <c r="M2045" s="223"/>
      <c r="N2045" s="203"/>
      <c r="O2045" s="222" t="s">
        <v>326</v>
      </c>
    </row>
    <row r="2046" spans="1:15" ht="29.25" customHeight="1">
      <c r="A2046" s="221" t="s">
        <v>506</v>
      </c>
      <c r="B2046" s="221" t="s">
        <v>777</v>
      </c>
      <c r="C2046" s="222" t="s">
        <v>112</v>
      </c>
      <c r="D2046" s="222" t="s">
        <v>191</v>
      </c>
      <c r="E2046" s="199" t="s">
        <v>177</v>
      </c>
      <c r="F2046" s="200"/>
      <c r="G2046" s="200"/>
      <c r="H2046" s="200"/>
      <c r="I2046" s="200">
        <v>45894</v>
      </c>
      <c r="J2046" s="143">
        <f t="shared" si="31"/>
        <v>45894</v>
      </c>
      <c r="K2046" s="202">
        <v>4</v>
      </c>
      <c r="L2046" s="284" t="s">
        <v>10850</v>
      </c>
      <c r="M2046" s="223"/>
      <c r="N2046" s="203"/>
      <c r="O2046" s="222" t="s">
        <v>326</v>
      </c>
    </row>
    <row r="2047" spans="1:15" ht="29.25" customHeight="1">
      <c r="A2047" s="221" t="s">
        <v>506</v>
      </c>
      <c r="B2047" s="221" t="s">
        <v>777</v>
      </c>
      <c r="C2047" s="222" t="s">
        <v>112</v>
      </c>
      <c r="D2047" s="222" t="s">
        <v>191</v>
      </c>
      <c r="E2047" s="199" t="s">
        <v>163</v>
      </c>
      <c r="F2047" s="200" t="s">
        <v>4557</v>
      </c>
      <c r="G2047" s="200" t="s">
        <v>4558</v>
      </c>
      <c r="H2047" s="200"/>
      <c r="I2047" s="200">
        <v>45894</v>
      </c>
      <c r="J2047" s="143">
        <f t="shared" si="31"/>
        <v>45894</v>
      </c>
      <c r="K2047" s="202">
        <v>2</v>
      </c>
      <c r="L2047" s="285" t="s">
        <v>10617</v>
      </c>
      <c r="M2047" s="223"/>
      <c r="N2047" s="203"/>
      <c r="O2047" s="222" t="s">
        <v>326</v>
      </c>
    </row>
    <row r="2048" spans="1:15" ht="29.25" customHeight="1">
      <c r="A2048" s="221" t="s">
        <v>506</v>
      </c>
      <c r="B2048" s="221" t="s">
        <v>777</v>
      </c>
      <c r="C2048" s="222" t="s">
        <v>112</v>
      </c>
      <c r="D2048" s="222" t="s">
        <v>191</v>
      </c>
      <c r="E2048" s="199" t="s">
        <v>163</v>
      </c>
      <c r="F2048" s="200" t="s">
        <v>4557</v>
      </c>
      <c r="G2048" s="200" t="s">
        <v>4558</v>
      </c>
      <c r="H2048" s="200"/>
      <c r="I2048" s="200">
        <v>45894</v>
      </c>
      <c r="J2048" s="143">
        <f t="shared" si="31"/>
        <v>45894</v>
      </c>
      <c r="K2048" s="202">
        <v>2</v>
      </c>
      <c r="L2048" s="285" t="s">
        <v>210</v>
      </c>
      <c r="M2048" s="223"/>
      <c r="N2048" s="203"/>
      <c r="O2048" s="222" t="s">
        <v>326</v>
      </c>
    </row>
    <row r="2049" spans="1:15" ht="29.25" customHeight="1">
      <c r="A2049" s="221" t="s">
        <v>506</v>
      </c>
      <c r="B2049" s="221" t="s">
        <v>777</v>
      </c>
      <c r="C2049" s="222" t="s">
        <v>112</v>
      </c>
      <c r="D2049" s="222" t="s">
        <v>191</v>
      </c>
      <c r="E2049" s="199" t="s">
        <v>165</v>
      </c>
      <c r="F2049" s="200"/>
      <c r="G2049" s="200"/>
      <c r="H2049" s="200"/>
      <c r="I2049" s="200">
        <v>45895</v>
      </c>
      <c r="J2049" s="143">
        <f t="shared" si="31"/>
        <v>45895</v>
      </c>
      <c r="K2049" s="202">
        <v>8</v>
      </c>
      <c r="L2049" s="285" t="s">
        <v>204</v>
      </c>
      <c r="M2049" s="223"/>
      <c r="N2049" s="203"/>
      <c r="O2049" s="222" t="s">
        <v>326</v>
      </c>
    </row>
    <row r="2050" spans="1:15" ht="29.25" customHeight="1">
      <c r="A2050" s="221" t="s">
        <v>506</v>
      </c>
      <c r="B2050" s="221" t="s">
        <v>777</v>
      </c>
      <c r="C2050" s="222" t="s">
        <v>112</v>
      </c>
      <c r="D2050" s="222" t="s">
        <v>191</v>
      </c>
      <c r="E2050" s="199" t="s">
        <v>177</v>
      </c>
      <c r="F2050" s="200"/>
      <c r="G2050" s="200"/>
      <c r="H2050" s="200"/>
      <c r="I2050" s="200">
        <v>45896</v>
      </c>
      <c r="J2050" s="143">
        <f t="shared" si="31"/>
        <v>45896</v>
      </c>
      <c r="K2050" s="202">
        <v>4</v>
      </c>
      <c r="L2050" s="284" t="s">
        <v>10852</v>
      </c>
      <c r="M2050" s="223"/>
      <c r="N2050" s="203"/>
      <c r="O2050" s="222" t="s">
        <v>326</v>
      </c>
    </row>
    <row r="2051" spans="1:15" ht="29.25" customHeight="1">
      <c r="A2051" s="221" t="s">
        <v>506</v>
      </c>
      <c r="B2051" s="221" t="s">
        <v>777</v>
      </c>
      <c r="C2051" s="222" t="s">
        <v>112</v>
      </c>
      <c r="D2051" s="222" t="s">
        <v>191</v>
      </c>
      <c r="E2051" s="199" t="s">
        <v>177</v>
      </c>
      <c r="F2051" s="200"/>
      <c r="G2051" s="200"/>
      <c r="H2051" s="200"/>
      <c r="I2051" s="200">
        <v>45896</v>
      </c>
      <c r="J2051" s="143">
        <f t="shared" ref="J2051:J2114" si="32">I2051</f>
        <v>45896</v>
      </c>
      <c r="K2051" s="202">
        <v>4</v>
      </c>
      <c r="L2051" s="284" t="s">
        <v>10619</v>
      </c>
      <c r="M2051" s="223"/>
      <c r="N2051" s="203"/>
      <c r="O2051" s="222" t="s">
        <v>326</v>
      </c>
    </row>
    <row r="2052" spans="1:15" ht="29.25" customHeight="1">
      <c r="A2052" s="221" t="s">
        <v>506</v>
      </c>
      <c r="B2052" s="221" t="s">
        <v>777</v>
      </c>
      <c r="C2052" s="222" t="s">
        <v>112</v>
      </c>
      <c r="D2052" s="222" t="s">
        <v>191</v>
      </c>
      <c r="E2052" s="199" t="s">
        <v>177</v>
      </c>
      <c r="F2052" s="200"/>
      <c r="G2052" s="200"/>
      <c r="H2052" s="200"/>
      <c r="I2052" s="200">
        <v>45897</v>
      </c>
      <c r="J2052" s="143">
        <f t="shared" si="32"/>
        <v>45897</v>
      </c>
      <c r="K2052" s="202">
        <v>8</v>
      </c>
      <c r="L2052" s="284" t="s">
        <v>11060</v>
      </c>
      <c r="M2052" s="223"/>
      <c r="N2052" s="203"/>
      <c r="O2052" s="222" t="s">
        <v>326</v>
      </c>
    </row>
    <row r="2053" spans="1:15" ht="29.25" customHeight="1">
      <c r="A2053" s="221" t="s">
        <v>506</v>
      </c>
      <c r="B2053" s="221" t="s">
        <v>777</v>
      </c>
      <c r="C2053" s="222" t="s">
        <v>112</v>
      </c>
      <c r="D2053" s="222" t="s">
        <v>191</v>
      </c>
      <c r="E2053" s="199" t="s">
        <v>177</v>
      </c>
      <c r="F2053" s="200"/>
      <c r="G2053" s="200"/>
      <c r="H2053" s="200"/>
      <c r="I2053" s="200">
        <v>45898</v>
      </c>
      <c r="J2053" s="143">
        <f t="shared" si="32"/>
        <v>45898</v>
      </c>
      <c r="K2053" s="202">
        <v>4</v>
      </c>
      <c r="L2053" s="284" t="s">
        <v>11061</v>
      </c>
      <c r="M2053" s="223"/>
      <c r="N2053" s="203"/>
      <c r="O2053" s="222" t="s">
        <v>326</v>
      </c>
    </row>
    <row r="2054" spans="1:15" ht="29.25" customHeight="1">
      <c r="A2054" s="221" t="s">
        <v>506</v>
      </c>
      <c r="B2054" s="221" t="s">
        <v>777</v>
      </c>
      <c r="C2054" s="222" t="s">
        <v>112</v>
      </c>
      <c r="D2054" s="222" t="s">
        <v>191</v>
      </c>
      <c r="E2054" s="199" t="s">
        <v>177</v>
      </c>
      <c r="F2054" s="200"/>
      <c r="G2054" s="200"/>
      <c r="H2054" s="200"/>
      <c r="I2054" s="200">
        <v>45898</v>
      </c>
      <c r="J2054" s="143">
        <f t="shared" si="32"/>
        <v>45898</v>
      </c>
      <c r="K2054" s="202">
        <v>4</v>
      </c>
      <c r="L2054" s="284" t="s">
        <v>11060</v>
      </c>
      <c r="M2054" s="223"/>
      <c r="N2054" s="203"/>
      <c r="O2054" s="222" t="s">
        <v>326</v>
      </c>
    </row>
    <row r="2055" spans="1:15" ht="29.25" customHeight="1">
      <c r="A2055" s="221" t="s">
        <v>506</v>
      </c>
      <c r="B2055" s="221" t="s">
        <v>777</v>
      </c>
      <c r="C2055" s="222" t="s">
        <v>112</v>
      </c>
      <c r="D2055" s="222" t="s">
        <v>191</v>
      </c>
      <c r="E2055" s="199" t="s">
        <v>163</v>
      </c>
      <c r="F2055" s="200" t="s">
        <v>4557</v>
      </c>
      <c r="G2055" s="200" t="s">
        <v>4558</v>
      </c>
      <c r="H2055" s="200"/>
      <c r="I2055" s="200">
        <v>45901</v>
      </c>
      <c r="J2055" s="143">
        <f t="shared" si="32"/>
        <v>45901</v>
      </c>
      <c r="K2055" s="202">
        <v>2</v>
      </c>
      <c r="L2055" s="285" t="s">
        <v>210</v>
      </c>
      <c r="M2055" s="223"/>
      <c r="N2055" s="203"/>
      <c r="O2055" s="222" t="s">
        <v>326</v>
      </c>
    </row>
    <row r="2056" spans="1:15" ht="29.25" customHeight="1">
      <c r="A2056" s="221" t="s">
        <v>506</v>
      </c>
      <c r="B2056" s="221" t="s">
        <v>777</v>
      </c>
      <c r="C2056" s="222" t="s">
        <v>112</v>
      </c>
      <c r="D2056" s="222" t="s">
        <v>191</v>
      </c>
      <c r="E2056" s="199" t="s">
        <v>163</v>
      </c>
      <c r="F2056" s="200" t="s">
        <v>4557</v>
      </c>
      <c r="G2056" s="200" t="s">
        <v>4558</v>
      </c>
      <c r="H2056" s="200"/>
      <c r="I2056" s="200">
        <v>45901</v>
      </c>
      <c r="J2056" s="143">
        <f t="shared" si="32"/>
        <v>45901</v>
      </c>
      <c r="K2056" s="202">
        <v>2</v>
      </c>
      <c r="L2056" s="285" t="s">
        <v>10617</v>
      </c>
      <c r="M2056" s="223"/>
      <c r="N2056" s="203"/>
      <c r="O2056" s="222" t="s">
        <v>326</v>
      </c>
    </row>
    <row r="2057" spans="1:15" ht="29.25" customHeight="1">
      <c r="A2057" s="221" t="s">
        <v>506</v>
      </c>
      <c r="B2057" s="221" t="s">
        <v>777</v>
      </c>
      <c r="C2057" s="222" t="s">
        <v>112</v>
      </c>
      <c r="D2057" s="222" t="s">
        <v>191</v>
      </c>
      <c r="E2057" s="199" t="s">
        <v>163</v>
      </c>
      <c r="F2057" s="200" t="s">
        <v>10819</v>
      </c>
      <c r="G2057" s="200" t="s">
        <v>10820</v>
      </c>
      <c r="H2057" s="200" t="s">
        <v>10825</v>
      </c>
      <c r="I2057" s="200">
        <v>45901</v>
      </c>
      <c r="J2057" s="143">
        <f t="shared" si="32"/>
        <v>45901</v>
      </c>
      <c r="K2057" s="202">
        <v>4</v>
      </c>
      <c r="L2057" s="285" t="s">
        <v>11062</v>
      </c>
      <c r="M2057" s="223"/>
      <c r="N2057" s="203">
        <v>0.33333333333333298</v>
      </c>
      <c r="O2057" s="222" t="s">
        <v>964</v>
      </c>
    </row>
    <row r="2058" spans="1:15" ht="29.25" customHeight="1">
      <c r="A2058" s="221" t="s">
        <v>506</v>
      </c>
      <c r="B2058" s="221" t="s">
        <v>777</v>
      </c>
      <c r="C2058" s="222" t="s">
        <v>112</v>
      </c>
      <c r="D2058" s="222" t="s">
        <v>191</v>
      </c>
      <c r="E2058" s="199" t="s">
        <v>177</v>
      </c>
      <c r="F2058" s="200"/>
      <c r="G2058" s="200"/>
      <c r="H2058" s="200"/>
      <c r="I2058" s="200">
        <v>45902</v>
      </c>
      <c r="J2058" s="143">
        <f t="shared" si="32"/>
        <v>45902</v>
      </c>
      <c r="K2058" s="202">
        <v>8</v>
      </c>
      <c r="L2058" s="285" t="s">
        <v>11063</v>
      </c>
      <c r="M2058" s="223"/>
      <c r="N2058" s="203"/>
      <c r="O2058" s="222" t="s">
        <v>326</v>
      </c>
    </row>
    <row r="2059" spans="1:15" ht="29.25" customHeight="1">
      <c r="A2059" s="221" t="s">
        <v>506</v>
      </c>
      <c r="B2059" s="221" t="s">
        <v>777</v>
      </c>
      <c r="C2059" s="222" t="s">
        <v>112</v>
      </c>
      <c r="D2059" s="222" t="s">
        <v>191</v>
      </c>
      <c r="E2059" s="199" t="s">
        <v>177</v>
      </c>
      <c r="F2059" s="200"/>
      <c r="G2059" s="200"/>
      <c r="H2059" s="200"/>
      <c r="I2059" s="200">
        <v>45903</v>
      </c>
      <c r="J2059" s="143">
        <f t="shared" si="32"/>
        <v>45903</v>
      </c>
      <c r="K2059" s="202">
        <v>8</v>
      </c>
      <c r="L2059" s="284" t="s">
        <v>11064</v>
      </c>
      <c r="M2059" s="223"/>
      <c r="N2059" s="203"/>
      <c r="O2059" s="222" t="s">
        <v>326</v>
      </c>
    </row>
    <row r="2060" spans="1:15" ht="29.25" customHeight="1">
      <c r="A2060" s="221" t="s">
        <v>506</v>
      </c>
      <c r="B2060" s="221" t="s">
        <v>777</v>
      </c>
      <c r="C2060" s="222" t="s">
        <v>112</v>
      </c>
      <c r="D2060" s="222" t="s">
        <v>191</v>
      </c>
      <c r="E2060" s="199" t="s">
        <v>177</v>
      </c>
      <c r="F2060" s="200"/>
      <c r="G2060" s="200"/>
      <c r="H2060" s="200"/>
      <c r="I2060" s="200">
        <v>45904</v>
      </c>
      <c r="J2060" s="143">
        <f t="shared" si="32"/>
        <v>45904</v>
      </c>
      <c r="K2060" s="202">
        <v>8</v>
      </c>
      <c r="L2060" s="285" t="s">
        <v>11244</v>
      </c>
      <c r="M2060" s="223"/>
      <c r="N2060" s="203"/>
      <c r="O2060" s="222" t="s">
        <v>326</v>
      </c>
    </row>
    <row r="2061" spans="1:15" ht="29.25" customHeight="1">
      <c r="A2061" s="221" t="s">
        <v>506</v>
      </c>
      <c r="B2061" s="221" t="s">
        <v>777</v>
      </c>
      <c r="C2061" s="222" t="s">
        <v>112</v>
      </c>
      <c r="D2061" s="222" t="s">
        <v>191</v>
      </c>
      <c r="E2061" s="199" t="s">
        <v>177</v>
      </c>
      <c r="F2061" s="200"/>
      <c r="G2061" s="200"/>
      <c r="H2061" s="200"/>
      <c r="I2061" s="200">
        <v>45905</v>
      </c>
      <c r="J2061" s="143">
        <f t="shared" si="32"/>
        <v>45905</v>
      </c>
      <c r="K2061" s="202">
        <v>8</v>
      </c>
      <c r="L2061" s="285" t="s">
        <v>11245</v>
      </c>
      <c r="M2061" s="223"/>
      <c r="N2061" s="203"/>
      <c r="O2061" s="222" t="s">
        <v>326</v>
      </c>
    </row>
    <row r="2062" spans="1:15" ht="29.25" customHeight="1">
      <c r="A2062" s="221" t="s">
        <v>506</v>
      </c>
      <c r="B2062" s="221" t="s">
        <v>777</v>
      </c>
      <c r="C2062" s="222" t="s">
        <v>112</v>
      </c>
      <c r="D2062" s="222" t="s">
        <v>191</v>
      </c>
      <c r="E2062" s="199" t="s">
        <v>163</v>
      </c>
      <c r="F2062" s="200" t="s">
        <v>4557</v>
      </c>
      <c r="G2062" s="200" t="s">
        <v>4558</v>
      </c>
      <c r="H2062" s="200"/>
      <c r="I2062" s="200">
        <v>45908</v>
      </c>
      <c r="J2062" s="143">
        <f t="shared" si="32"/>
        <v>45908</v>
      </c>
      <c r="K2062" s="202">
        <v>2</v>
      </c>
      <c r="L2062" s="285" t="s">
        <v>10617</v>
      </c>
      <c r="M2062" s="223"/>
      <c r="N2062" s="203"/>
      <c r="O2062" s="222" t="s">
        <v>326</v>
      </c>
    </row>
    <row r="2063" spans="1:15" ht="29.25" customHeight="1">
      <c r="A2063" s="221" t="s">
        <v>506</v>
      </c>
      <c r="B2063" s="221" t="s">
        <v>777</v>
      </c>
      <c r="C2063" s="222" t="s">
        <v>112</v>
      </c>
      <c r="D2063" s="222" t="s">
        <v>191</v>
      </c>
      <c r="E2063" s="199" t="s">
        <v>163</v>
      </c>
      <c r="F2063" s="200" t="s">
        <v>4557</v>
      </c>
      <c r="G2063" s="200" t="s">
        <v>4558</v>
      </c>
      <c r="H2063" s="200"/>
      <c r="I2063" s="200">
        <v>45908</v>
      </c>
      <c r="J2063" s="143">
        <f t="shared" si="32"/>
        <v>45908</v>
      </c>
      <c r="K2063" s="202">
        <v>2</v>
      </c>
      <c r="L2063" s="285" t="s">
        <v>210</v>
      </c>
      <c r="M2063" s="223"/>
      <c r="N2063" s="203"/>
      <c r="O2063" s="222" t="s">
        <v>326</v>
      </c>
    </row>
    <row r="2064" spans="1:15" ht="29.25" customHeight="1">
      <c r="A2064" s="221" t="s">
        <v>506</v>
      </c>
      <c r="B2064" s="221" t="s">
        <v>777</v>
      </c>
      <c r="C2064" s="222" t="s">
        <v>112</v>
      </c>
      <c r="D2064" s="222" t="s">
        <v>191</v>
      </c>
      <c r="E2064" s="199" t="s">
        <v>163</v>
      </c>
      <c r="F2064" s="200" t="s">
        <v>10819</v>
      </c>
      <c r="G2064" s="200" t="s">
        <v>10820</v>
      </c>
      <c r="H2064" s="200" t="s">
        <v>10827</v>
      </c>
      <c r="I2064" s="200">
        <v>45908</v>
      </c>
      <c r="J2064" s="143">
        <f t="shared" si="32"/>
        <v>45908</v>
      </c>
      <c r="K2064" s="202">
        <v>4</v>
      </c>
      <c r="L2064" s="285" t="s">
        <v>11246</v>
      </c>
      <c r="M2064" s="223"/>
      <c r="N2064" s="203">
        <v>0.5</v>
      </c>
      <c r="O2064" s="222" t="s">
        <v>968</v>
      </c>
    </row>
    <row r="2065" spans="1:15" ht="29.25" customHeight="1">
      <c r="A2065" s="221" t="s">
        <v>506</v>
      </c>
      <c r="B2065" s="221" t="s">
        <v>777</v>
      </c>
      <c r="C2065" s="222" t="s">
        <v>112</v>
      </c>
      <c r="D2065" s="222" t="s">
        <v>191</v>
      </c>
      <c r="E2065" s="199" t="s">
        <v>177</v>
      </c>
      <c r="F2065" s="200"/>
      <c r="G2065" s="200"/>
      <c r="H2065" s="200"/>
      <c r="I2065" s="200">
        <v>45909</v>
      </c>
      <c r="J2065" s="143">
        <f t="shared" si="32"/>
        <v>45909</v>
      </c>
      <c r="K2065" s="202">
        <v>4</v>
      </c>
      <c r="L2065" s="284" t="s">
        <v>11247</v>
      </c>
      <c r="M2065" s="223"/>
      <c r="N2065" s="203"/>
      <c r="O2065" s="222" t="s">
        <v>326</v>
      </c>
    </row>
    <row r="2066" spans="1:15" ht="29.25" customHeight="1">
      <c r="A2066" s="221" t="s">
        <v>506</v>
      </c>
      <c r="B2066" s="221" t="s">
        <v>777</v>
      </c>
      <c r="C2066" s="222" t="s">
        <v>112</v>
      </c>
      <c r="D2066" s="222" t="s">
        <v>191</v>
      </c>
      <c r="E2066" s="199" t="s">
        <v>177</v>
      </c>
      <c r="F2066" s="200"/>
      <c r="G2066" s="200"/>
      <c r="H2066" s="200"/>
      <c r="I2066" s="200">
        <v>45909</v>
      </c>
      <c r="J2066" s="143">
        <f t="shared" si="32"/>
        <v>45909</v>
      </c>
      <c r="K2066" s="202">
        <v>4</v>
      </c>
      <c r="L2066" s="285" t="s">
        <v>11248</v>
      </c>
      <c r="M2066" s="223"/>
      <c r="N2066" s="203"/>
      <c r="O2066" s="222" t="s">
        <v>326</v>
      </c>
    </row>
    <row r="2067" spans="1:15" ht="29.25" customHeight="1">
      <c r="A2067" s="221" t="s">
        <v>506</v>
      </c>
      <c r="B2067" s="221" t="s">
        <v>777</v>
      </c>
      <c r="C2067" s="222" t="s">
        <v>112</v>
      </c>
      <c r="D2067" s="222" t="s">
        <v>191</v>
      </c>
      <c r="E2067" s="199" t="s">
        <v>177</v>
      </c>
      <c r="F2067" s="200" t="s">
        <v>10819</v>
      </c>
      <c r="G2067" s="200" t="s">
        <v>10820</v>
      </c>
      <c r="H2067" s="200" t="s">
        <v>10828</v>
      </c>
      <c r="I2067" s="200">
        <v>45910</v>
      </c>
      <c r="J2067" s="143">
        <f t="shared" si="32"/>
        <v>45910</v>
      </c>
      <c r="K2067" s="202">
        <v>8</v>
      </c>
      <c r="L2067" s="285" t="s">
        <v>11249</v>
      </c>
      <c r="M2067" s="223"/>
      <c r="N2067" s="203">
        <v>2</v>
      </c>
      <c r="O2067" s="222" t="s">
        <v>968</v>
      </c>
    </row>
    <row r="2068" spans="1:15" ht="29.25" customHeight="1">
      <c r="A2068" s="221" t="s">
        <v>506</v>
      </c>
      <c r="B2068" s="221" t="s">
        <v>777</v>
      </c>
      <c r="C2068" s="222" t="s">
        <v>112</v>
      </c>
      <c r="D2068" s="222" t="s">
        <v>191</v>
      </c>
      <c r="E2068" s="199" t="s">
        <v>177</v>
      </c>
      <c r="F2068" s="200"/>
      <c r="G2068" s="200"/>
      <c r="H2068" s="200"/>
      <c r="I2068" s="200">
        <v>45911</v>
      </c>
      <c r="J2068" s="143">
        <f t="shared" si="32"/>
        <v>45911</v>
      </c>
      <c r="K2068" s="202">
        <v>8</v>
      </c>
      <c r="L2068" s="284" t="s">
        <v>11451</v>
      </c>
      <c r="M2068" s="223"/>
      <c r="N2068" s="203"/>
      <c r="O2068" s="222" t="s">
        <v>326</v>
      </c>
    </row>
    <row r="2069" spans="1:15" ht="29.25" customHeight="1">
      <c r="A2069" s="221" t="s">
        <v>506</v>
      </c>
      <c r="B2069" s="221" t="s">
        <v>777</v>
      </c>
      <c r="C2069" s="222" t="s">
        <v>112</v>
      </c>
      <c r="D2069" s="222" t="s">
        <v>191</v>
      </c>
      <c r="E2069" s="199" t="s">
        <v>177</v>
      </c>
      <c r="F2069" s="200"/>
      <c r="G2069" s="200"/>
      <c r="H2069" s="200"/>
      <c r="I2069" s="200">
        <v>45912</v>
      </c>
      <c r="J2069" s="143">
        <f t="shared" si="32"/>
        <v>45912</v>
      </c>
      <c r="K2069" s="202">
        <v>8</v>
      </c>
      <c r="L2069" s="284" t="s">
        <v>11452</v>
      </c>
      <c r="M2069" s="223"/>
      <c r="N2069" s="203"/>
      <c r="O2069" s="222" t="s">
        <v>326</v>
      </c>
    </row>
    <row r="2070" spans="1:15" ht="29.25" customHeight="1">
      <c r="A2070" s="221" t="s">
        <v>506</v>
      </c>
      <c r="B2070" s="221" t="s">
        <v>777</v>
      </c>
      <c r="C2070" s="222" t="s">
        <v>112</v>
      </c>
      <c r="D2070" s="222" t="s">
        <v>191</v>
      </c>
      <c r="E2070" s="199" t="s">
        <v>163</v>
      </c>
      <c r="F2070" s="200" t="s">
        <v>4557</v>
      </c>
      <c r="G2070" s="200" t="s">
        <v>4558</v>
      </c>
      <c r="H2070" s="200"/>
      <c r="I2070" s="200">
        <v>45915</v>
      </c>
      <c r="J2070" s="143">
        <f t="shared" si="32"/>
        <v>45915</v>
      </c>
      <c r="K2070" s="202">
        <v>2</v>
      </c>
      <c r="L2070" s="285" t="s">
        <v>10617</v>
      </c>
      <c r="M2070" s="223"/>
      <c r="N2070" s="203"/>
      <c r="O2070" s="222" t="s">
        <v>326</v>
      </c>
    </row>
    <row r="2071" spans="1:15" ht="29.25" customHeight="1">
      <c r="A2071" s="221" t="s">
        <v>506</v>
      </c>
      <c r="B2071" s="221" t="s">
        <v>777</v>
      </c>
      <c r="C2071" s="222" t="s">
        <v>112</v>
      </c>
      <c r="D2071" s="222" t="s">
        <v>191</v>
      </c>
      <c r="E2071" s="199" t="s">
        <v>163</v>
      </c>
      <c r="F2071" s="200" t="s">
        <v>4557</v>
      </c>
      <c r="G2071" s="200" t="s">
        <v>4558</v>
      </c>
      <c r="H2071" s="200"/>
      <c r="I2071" s="200">
        <v>45915</v>
      </c>
      <c r="J2071" s="143">
        <f t="shared" si="32"/>
        <v>45915</v>
      </c>
      <c r="K2071" s="202">
        <v>2</v>
      </c>
      <c r="L2071" s="285" t="s">
        <v>210</v>
      </c>
      <c r="M2071" s="223"/>
      <c r="N2071" s="203"/>
      <c r="O2071" s="222" t="s">
        <v>326</v>
      </c>
    </row>
    <row r="2072" spans="1:15" ht="29.25" customHeight="1">
      <c r="A2072" s="221" t="s">
        <v>506</v>
      </c>
      <c r="B2072" s="221" t="s">
        <v>777</v>
      </c>
      <c r="C2072" s="222" t="s">
        <v>112</v>
      </c>
      <c r="D2072" s="222" t="s">
        <v>191</v>
      </c>
      <c r="E2072" s="199" t="s">
        <v>163</v>
      </c>
      <c r="F2072" s="200" t="s">
        <v>10819</v>
      </c>
      <c r="G2072" s="200" t="s">
        <v>10820</v>
      </c>
      <c r="H2072" s="200" t="s">
        <v>10829</v>
      </c>
      <c r="I2072" s="200">
        <v>45915</v>
      </c>
      <c r="J2072" s="143">
        <f t="shared" si="32"/>
        <v>45915</v>
      </c>
      <c r="K2072" s="202">
        <v>4</v>
      </c>
      <c r="L2072" s="284" t="s">
        <v>11453</v>
      </c>
      <c r="M2072" s="223"/>
      <c r="N2072" s="203">
        <v>2</v>
      </c>
      <c r="O2072" s="222" t="s">
        <v>968</v>
      </c>
    </row>
    <row r="2073" spans="1:15" ht="29.25" customHeight="1">
      <c r="A2073" s="221" t="s">
        <v>506</v>
      </c>
      <c r="B2073" s="221" t="s">
        <v>777</v>
      </c>
      <c r="C2073" s="222" t="s">
        <v>112</v>
      </c>
      <c r="D2073" s="222" t="s">
        <v>191</v>
      </c>
      <c r="E2073" s="199" t="s">
        <v>177</v>
      </c>
      <c r="F2073" s="200"/>
      <c r="G2073" s="200"/>
      <c r="H2073" s="200"/>
      <c r="I2073" s="200">
        <v>45916</v>
      </c>
      <c r="J2073" s="143">
        <f t="shared" si="32"/>
        <v>45916</v>
      </c>
      <c r="K2073" s="202">
        <v>4</v>
      </c>
      <c r="L2073" s="284" t="s">
        <v>11454</v>
      </c>
      <c r="M2073" s="223"/>
      <c r="N2073" s="203"/>
      <c r="O2073" s="222" t="s">
        <v>326</v>
      </c>
    </row>
    <row r="2074" spans="1:15" ht="29.25" customHeight="1">
      <c r="A2074" s="221" t="s">
        <v>506</v>
      </c>
      <c r="B2074" s="221" t="s">
        <v>777</v>
      </c>
      <c r="C2074" s="222" t="s">
        <v>112</v>
      </c>
      <c r="D2074" s="222" t="s">
        <v>191</v>
      </c>
      <c r="E2074" s="199" t="s">
        <v>163</v>
      </c>
      <c r="F2074" s="200" t="s">
        <v>10819</v>
      </c>
      <c r="G2074" s="200" t="s">
        <v>10820</v>
      </c>
      <c r="H2074" s="200" t="s">
        <v>10829</v>
      </c>
      <c r="I2074" s="200">
        <v>45916</v>
      </c>
      <c r="J2074" s="143">
        <f t="shared" si="32"/>
        <v>45916</v>
      </c>
      <c r="K2074" s="202">
        <v>4</v>
      </c>
      <c r="L2074" s="284" t="s">
        <v>11453</v>
      </c>
      <c r="M2074" s="223"/>
      <c r="N2074" s="203">
        <v>2</v>
      </c>
      <c r="O2074" s="222" t="s">
        <v>968</v>
      </c>
    </row>
    <row r="2075" spans="1:15" ht="29.25" customHeight="1">
      <c r="A2075" s="221" t="s">
        <v>506</v>
      </c>
      <c r="B2075" s="221" t="s">
        <v>777</v>
      </c>
      <c r="C2075" s="222" t="s">
        <v>112</v>
      </c>
      <c r="D2075" s="222" t="s">
        <v>191</v>
      </c>
      <c r="E2075" s="199" t="s">
        <v>177</v>
      </c>
      <c r="F2075" s="200"/>
      <c r="G2075" s="200"/>
      <c r="H2075" s="200"/>
      <c r="I2075" s="200">
        <v>45917</v>
      </c>
      <c r="J2075" s="143">
        <f t="shared" si="32"/>
        <v>45917</v>
      </c>
      <c r="K2075" s="202">
        <v>8</v>
      </c>
      <c r="L2075" s="285" t="s">
        <v>11455</v>
      </c>
      <c r="M2075" s="223"/>
      <c r="N2075" s="203"/>
      <c r="O2075" s="222" t="s">
        <v>326</v>
      </c>
    </row>
    <row r="2076" spans="1:15" ht="29.25" customHeight="1">
      <c r="A2076" s="221" t="s">
        <v>506</v>
      </c>
      <c r="B2076" s="221" t="s">
        <v>777</v>
      </c>
      <c r="C2076" s="222" t="s">
        <v>112</v>
      </c>
      <c r="D2076" s="222" t="s">
        <v>191</v>
      </c>
      <c r="E2076" s="199" t="s">
        <v>177</v>
      </c>
      <c r="F2076" s="200"/>
      <c r="G2076" s="200"/>
      <c r="H2076" s="200"/>
      <c r="I2076" s="200">
        <v>45918</v>
      </c>
      <c r="J2076" s="143">
        <f t="shared" si="32"/>
        <v>45918</v>
      </c>
      <c r="K2076" s="202">
        <v>8</v>
      </c>
      <c r="L2076" s="284" t="s">
        <v>11619</v>
      </c>
      <c r="M2076" s="223"/>
      <c r="N2076" s="203"/>
      <c r="O2076" s="222" t="s">
        <v>326</v>
      </c>
    </row>
    <row r="2077" spans="1:15" ht="29.25" customHeight="1">
      <c r="A2077" s="221" t="s">
        <v>506</v>
      </c>
      <c r="B2077" s="221" t="s">
        <v>777</v>
      </c>
      <c r="C2077" s="222" t="s">
        <v>112</v>
      </c>
      <c r="D2077" s="222" t="s">
        <v>191</v>
      </c>
      <c r="E2077" s="199" t="s">
        <v>163</v>
      </c>
      <c r="F2077" s="200" t="s">
        <v>10819</v>
      </c>
      <c r="G2077" s="200" t="s">
        <v>10820</v>
      </c>
      <c r="H2077" s="200" t="s">
        <v>10828</v>
      </c>
      <c r="I2077" s="200">
        <v>45919</v>
      </c>
      <c r="J2077" s="143">
        <f t="shared" si="32"/>
        <v>45919</v>
      </c>
      <c r="K2077" s="202">
        <v>8</v>
      </c>
      <c r="L2077" s="285" t="s">
        <v>11620</v>
      </c>
      <c r="M2077" s="223"/>
      <c r="N2077" s="203">
        <v>2</v>
      </c>
      <c r="O2077" s="222" t="s">
        <v>968</v>
      </c>
    </row>
    <row r="2078" spans="1:15" ht="29.25" customHeight="1">
      <c r="A2078" s="221" t="s">
        <v>506</v>
      </c>
      <c r="B2078" s="221" t="s">
        <v>777</v>
      </c>
      <c r="C2078" s="222" t="s">
        <v>112</v>
      </c>
      <c r="D2078" s="222" t="s">
        <v>191</v>
      </c>
      <c r="E2078" s="199" t="s">
        <v>177</v>
      </c>
      <c r="F2078" s="200"/>
      <c r="G2078" s="200"/>
      <c r="H2078" s="200"/>
      <c r="I2078" s="200">
        <v>45922</v>
      </c>
      <c r="J2078" s="143">
        <f t="shared" si="32"/>
        <v>45922</v>
      </c>
      <c r="K2078" s="202">
        <v>8</v>
      </c>
      <c r="L2078" s="285" t="s">
        <v>11621</v>
      </c>
      <c r="M2078" s="223"/>
      <c r="N2078" s="203"/>
      <c r="O2078" s="222" t="s">
        <v>326</v>
      </c>
    </row>
    <row r="2079" spans="1:15" ht="29.25" customHeight="1">
      <c r="A2079" s="221" t="s">
        <v>506</v>
      </c>
      <c r="B2079" s="221" t="s">
        <v>777</v>
      </c>
      <c r="C2079" s="222" t="s">
        <v>112</v>
      </c>
      <c r="D2079" s="222" t="s">
        <v>191</v>
      </c>
      <c r="E2079" s="199" t="s">
        <v>177</v>
      </c>
      <c r="F2079" s="200"/>
      <c r="G2079" s="200"/>
      <c r="H2079" s="200"/>
      <c r="I2079" s="200">
        <v>45923</v>
      </c>
      <c r="J2079" s="143">
        <f t="shared" si="32"/>
        <v>45923</v>
      </c>
      <c r="K2079" s="202">
        <v>8</v>
      </c>
      <c r="L2079" s="285" t="s">
        <v>11622</v>
      </c>
      <c r="M2079" s="223"/>
      <c r="N2079" s="203"/>
      <c r="O2079" s="222" t="s">
        <v>326</v>
      </c>
    </row>
    <row r="2080" spans="1:15" ht="29.25" customHeight="1">
      <c r="A2080" s="221" t="s">
        <v>506</v>
      </c>
      <c r="B2080" s="221" t="s">
        <v>777</v>
      </c>
      <c r="C2080" s="222" t="s">
        <v>112</v>
      </c>
      <c r="D2080" s="222" t="s">
        <v>191</v>
      </c>
      <c r="E2080" s="199" t="s">
        <v>177</v>
      </c>
      <c r="F2080" s="200"/>
      <c r="G2080" s="200"/>
      <c r="H2080" s="200"/>
      <c r="I2080" s="200">
        <v>45924</v>
      </c>
      <c r="J2080" s="143">
        <f t="shared" si="32"/>
        <v>45924</v>
      </c>
      <c r="K2080" s="202">
        <v>8</v>
      </c>
      <c r="L2080" s="285" t="s">
        <v>11622</v>
      </c>
      <c r="M2080" s="223"/>
      <c r="N2080" s="203"/>
      <c r="O2080" s="222" t="s">
        <v>326</v>
      </c>
    </row>
    <row r="2081" spans="1:15" ht="29.25" customHeight="1">
      <c r="A2081" s="221" t="s">
        <v>506</v>
      </c>
      <c r="B2081" s="221" t="s">
        <v>777</v>
      </c>
      <c r="C2081" s="222" t="s">
        <v>112</v>
      </c>
      <c r="D2081" s="222" t="s">
        <v>191</v>
      </c>
      <c r="E2081" s="199" t="s">
        <v>177</v>
      </c>
      <c r="F2081" s="200"/>
      <c r="G2081" s="200"/>
      <c r="H2081" s="200"/>
      <c r="I2081" s="200">
        <v>45925</v>
      </c>
      <c r="J2081" s="143">
        <f t="shared" si="32"/>
        <v>45925</v>
      </c>
      <c r="K2081" s="202">
        <v>8</v>
      </c>
      <c r="L2081" s="284" t="s">
        <v>11801</v>
      </c>
      <c r="M2081" s="223"/>
      <c r="N2081" s="203"/>
      <c r="O2081" s="222" t="s">
        <v>326</v>
      </c>
    </row>
    <row r="2082" spans="1:15" ht="29.25" customHeight="1">
      <c r="A2082" s="221" t="s">
        <v>506</v>
      </c>
      <c r="B2082" s="221" t="s">
        <v>777</v>
      </c>
      <c r="C2082" s="222" t="s">
        <v>112</v>
      </c>
      <c r="D2082" s="222" t="s">
        <v>191</v>
      </c>
      <c r="E2082" s="199" t="s">
        <v>177</v>
      </c>
      <c r="F2082" s="200"/>
      <c r="G2082" s="200"/>
      <c r="H2082" s="200"/>
      <c r="I2082" s="200">
        <v>45926</v>
      </c>
      <c r="J2082" s="143">
        <f t="shared" si="32"/>
        <v>45926</v>
      </c>
      <c r="K2082" s="202">
        <v>8</v>
      </c>
      <c r="L2082" s="284" t="s">
        <v>11801</v>
      </c>
      <c r="M2082" s="223"/>
      <c r="N2082" s="203"/>
      <c r="O2082" s="222" t="s">
        <v>326</v>
      </c>
    </row>
    <row r="2083" spans="1:15" ht="29.25" customHeight="1">
      <c r="A2083" s="221" t="s">
        <v>506</v>
      </c>
      <c r="B2083" s="221" t="s">
        <v>777</v>
      </c>
      <c r="C2083" s="222" t="s">
        <v>112</v>
      </c>
      <c r="D2083" s="222" t="s">
        <v>191</v>
      </c>
      <c r="E2083" s="199" t="s">
        <v>177</v>
      </c>
      <c r="F2083" s="200"/>
      <c r="G2083" s="200"/>
      <c r="H2083" s="200"/>
      <c r="I2083" s="200">
        <v>45930</v>
      </c>
      <c r="J2083" s="143">
        <f t="shared" si="32"/>
        <v>45930</v>
      </c>
      <c r="K2083" s="202">
        <v>8</v>
      </c>
      <c r="L2083" s="284" t="s">
        <v>11802</v>
      </c>
      <c r="M2083" s="223"/>
      <c r="N2083" s="203"/>
      <c r="O2083" s="222" t="s">
        <v>326</v>
      </c>
    </row>
    <row r="2084" spans="1:15" ht="29.25" customHeight="1">
      <c r="A2084" s="221" t="s">
        <v>506</v>
      </c>
      <c r="B2084" s="221" t="s">
        <v>777</v>
      </c>
      <c r="C2084" s="222" t="s">
        <v>112</v>
      </c>
      <c r="D2084" s="222" t="s">
        <v>191</v>
      </c>
      <c r="E2084" s="199" t="s">
        <v>177</v>
      </c>
      <c r="F2084" s="200"/>
      <c r="G2084" s="200"/>
      <c r="H2084" s="200"/>
      <c r="I2084" s="200">
        <v>45931</v>
      </c>
      <c r="J2084" s="143">
        <f t="shared" si="32"/>
        <v>45931</v>
      </c>
      <c r="K2084" s="202">
        <v>8</v>
      </c>
      <c r="L2084" s="285" t="s">
        <v>11803</v>
      </c>
      <c r="M2084" s="223"/>
      <c r="N2084" s="203"/>
      <c r="O2084" s="222" t="s">
        <v>326</v>
      </c>
    </row>
    <row r="2085" spans="1:15" ht="29.25" customHeight="1">
      <c r="A2085" s="221" t="s">
        <v>506</v>
      </c>
      <c r="B2085" s="221" t="s">
        <v>777</v>
      </c>
      <c r="C2085" s="222" t="s">
        <v>112</v>
      </c>
      <c r="D2085" s="222" t="s">
        <v>191</v>
      </c>
      <c r="E2085" s="199" t="s">
        <v>177</v>
      </c>
      <c r="F2085" s="200"/>
      <c r="G2085" s="200"/>
      <c r="H2085" s="200"/>
      <c r="I2085" s="200">
        <v>45932</v>
      </c>
      <c r="J2085" s="143">
        <f t="shared" si="32"/>
        <v>45932</v>
      </c>
      <c r="K2085" s="202">
        <v>4</v>
      </c>
      <c r="L2085" s="284" t="s">
        <v>11932</v>
      </c>
      <c r="M2085" s="223"/>
      <c r="N2085" s="203"/>
      <c r="O2085" s="222" t="s">
        <v>326</v>
      </c>
    </row>
    <row r="2086" spans="1:15" ht="29.25" customHeight="1">
      <c r="A2086" s="221" t="s">
        <v>506</v>
      </c>
      <c r="B2086" s="221" t="s">
        <v>777</v>
      </c>
      <c r="C2086" s="222" t="s">
        <v>112</v>
      </c>
      <c r="D2086" s="222" t="s">
        <v>191</v>
      </c>
      <c r="E2086" s="199" t="s">
        <v>165</v>
      </c>
      <c r="F2086" s="200"/>
      <c r="G2086" s="200"/>
      <c r="H2086" s="200"/>
      <c r="I2086" s="200">
        <v>45932</v>
      </c>
      <c r="J2086" s="143">
        <f t="shared" si="32"/>
        <v>45932</v>
      </c>
      <c r="K2086" s="202">
        <v>4</v>
      </c>
      <c r="L2086" s="285" t="s">
        <v>204</v>
      </c>
      <c r="M2086" s="223"/>
      <c r="N2086" s="203"/>
      <c r="O2086" s="222" t="s">
        <v>326</v>
      </c>
    </row>
    <row r="2087" spans="1:15" ht="29.25" customHeight="1">
      <c r="A2087" s="221" t="s">
        <v>506</v>
      </c>
      <c r="B2087" s="221" t="s">
        <v>777</v>
      </c>
      <c r="C2087" s="222" t="s">
        <v>112</v>
      </c>
      <c r="D2087" s="222" t="s">
        <v>191</v>
      </c>
      <c r="E2087" s="199" t="s">
        <v>163</v>
      </c>
      <c r="F2087" s="200" t="s">
        <v>10819</v>
      </c>
      <c r="G2087" s="200" t="s">
        <v>10820</v>
      </c>
      <c r="H2087" s="200" t="s">
        <v>10829</v>
      </c>
      <c r="I2087" s="200">
        <v>45933</v>
      </c>
      <c r="J2087" s="143">
        <f t="shared" si="32"/>
        <v>45933</v>
      </c>
      <c r="K2087" s="202">
        <v>8</v>
      </c>
      <c r="L2087" s="285" t="s">
        <v>11933</v>
      </c>
      <c r="M2087" s="223"/>
      <c r="N2087" s="203">
        <v>2</v>
      </c>
      <c r="O2087" s="222" t="s">
        <v>968</v>
      </c>
    </row>
    <row r="2088" spans="1:15" ht="29.25" customHeight="1">
      <c r="A2088" s="221" t="s">
        <v>506</v>
      </c>
      <c r="B2088" s="221" t="s">
        <v>777</v>
      </c>
      <c r="C2088" s="222" t="s">
        <v>112</v>
      </c>
      <c r="D2088" s="222" t="s">
        <v>191</v>
      </c>
      <c r="E2088" s="199" t="s">
        <v>177</v>
      </c>
      <c r="F2088" s="200"/>
      <c r="G2088" s="200"/>
      <c r="H2088" s="200"/>
      <c r="I2088" s="200">
        <v>45937</v>
      </c>
      <c r="J2088" s="143">
        <f t="shared" si="32"/>
        <v>45937</v>
      </c>
      <c r="K2088" s="202">
        <v>8</v>
      </c>
      <c r="L2088" s="285" t="s">
        <v>11803</v>
      </c>
      <c r="M2088" s="223"/>
      <c r="N2088" s="203"/>
      <c r="O2088" s="222" t="s">
        <v>326</v>
      </c>
    </row>
    <row r="2089" spans="1:15" ht="29.25" customHeight="1">
      <c r="A2089" s="221" t="s">
        <v>506</v>
      </c>
      <c r="B2089" s="221" t="s">
        <v>777</v>
      </c>
      <c r="C2089" s="222" t="s">
        <v>112</v>
      </c>
      <c r="D2089" s="222" t="s">
        <v>191</v>
      </c>
      <c r="E2089" s="199" t="s">
        <v>177</v>
      </c>
      <c r="F2089" s="200"/>
      <c r="G2089" s="200"/>
      <c r="H2089" s="200"/>
      <c r="I2089" s="200">
        <v>45938</v>
      </c>
      <c r="J2089" s="143">
        <f t="shared" si="32"/>
        <v>45938</v>
      </c>
      <c r="K2089" s="202">
        <v>8</v>
      </c>
      <c r="L2089" s="284" t="s">
        <v>11934</v>
      </c>
      <c r="M2089" s="223"/>
      <c r="N2089" s="203"/>
      <c r="O2089" s="222" t="s">
        <v>326</v>
      </c>
    </row>
    <row r="2090" spans="1:15" ht="29.25" customHeight="1">
      <c r="A2090" s="221" t="s">
        <v>506</v>
      </c>
      <c r="B2090" s="221" t="s">
        <v>777</v>
      </c>
      <c r="C2090" s="222" t="s">
        <v>112</v>
      </c>
      <c r="D2090" s="222" t="s">
        <v>191</v>
      </c>
      <c r="E2090" s="199" t="s">
        <v>177</v>
      </c>
      <c r="F2090" s="200"/>
      <c r="G2090" s="200"/>
      <c r="H2090" s="200"/>
      <c r="I2090" s="200">
        <v>45939</v>
      </c>
      <c r="J2090" s="143">
        <f t="shared" si="32"/>
        <v>45939</v>
      </c>
      <c r="K2090" s="202">
        <v>8</v>
      </c>
      <c r="L2090" s="285" t="s">
        <v>11803</v>
      </c>
      <c r="M2090" s="223"/>
      <c r="N2090" s="203"/>
      <c r="O2090" s="222" t="s">
        <v>326</v>
      </c>
    </row>
    <row r="2091" spans="1:15" ht="29.25" customHeight="1">
      <c r="A2091" s="221" t="s">
        <v>506</v>
      </c>
      <c r="B2091" s="221" t="s">
        <v>777</v>
      </c>
      <c r="C2091" s="222" t="s">
        <v>112</v>
      </c>
      <c r="D2091" s="222" t="s">
        <v>191</v>
      </c>
      <c r="E2091" s="199" t="s">
        <v>163</v>
      </c>
      <c r="F2091" s="200" t="s">
        <v>10819</v>
      </c>
      <c r="G2091" s="200" t="s">
        <v>10820</v>
      </c>
      <c r="H2091" s="200"/>
      <c r="I2091" s="200">
        <v>45943</v>
      </c>
      <c r="J2091" s="143">
        <f t="shared" si="32"/>
        <v>45943</v>
      </c>
      <c r="K2091" s="202">
        <v>2</v>
      </c>
      <c r="L2091" s="285" t="s">
        <v>12120</v>
      </c>
      <c r="M2091" s="223"/>
      <c r="N2091" s="203"/>
      <c r="O2091" s="222" t="s">
        <v>326</v>
      </c>
    </row>
    <row r="2092" spans="1:15" ht="29.25" customHeight="1">
      <c r="A2092" s="221" t="s">
        <v>506</v>
      </c>
      <c r="B2092" s="221" t="s">
        <v>777</v>
      </c>
      <c r="C2092" s="222" t="s">
        <v>112</v>
      </c>
      <c r="D2092" s="222" t="s">
        <v>191</v>
      </c>
      <c r="E2092" s="199" t="s">
        <v>177</v>
      </c>
      <c r="F2092" s="200"/>
      <c r="G2092" s="200"/>
      <c r="H2092" s="200"/>
      <c r="I2092" s="200">
        <v>45943</v>
      </c>
      <c r="J2092" s="143">
        <f t="shared" si="32"/>
        <v>45943</v>
      </c>
      <c r="K2092" s="202">
        <v>3</v>
      </c>
      <c r="L2092" s="285" t="s">
        <v>11803</v>
      </c>
      <c r="M2092" s="223"/>
      <c r="N2092" s="203"/>
      <c r="O2092" s="222" t="s">
        <v>326</v>
      </c>
    </row>
    <row r="2093" spans="1:15" ht="29.25" customHeight="1">
      <c r="A2093" s="221" t="s">
        <v>506</v>
      </c>
      <c r="B2093" s="221" t="s">
        <v>777</v>
      </c>
      <c r="C2093" s="222" t="s">
        <v>112</v>
      </c>
      <c r="D2093" s="222" t="s">
        <v>191</v>
      </c>
      <c r="E2093" s="199" t="s">
        <v>163</v>
      </c>
      <c r="F2093" s="200" t="s">
        <v>10819</v>
      </c>
      <c r="G2093" s="200" t="s">
        <v>10820</v>
      </c>
      <c r="H2093" s="200"/>
      <c r="I2093" s="200">
        <v>45943</v>
      </c>
      <c r="J2093" s="143">
        <f t="shared" si="32"/>
        <v>45943</v>
      </c>
      <c r="K2093" s="202">
        <v>3</v>
      </c>
      <c r="L2093" s="285" t="s">
        <v>210</v>
      </c>
      <c r="M2093" s="223"/>
      <c r="N2093" s="203"/>
      <c r="O2093" s="222" t="s">
        <v>326</v>
      </c>
    </row>
    <row r="2094" spans="1:15" ht="29.25" customHeight="1">
      <c r="A2094" s="221" t="s">
        <v>506</v>
      </c>
      <c r="B2094" s="221" t="s">
        <v>777</v>
      </c>
      <c r="C2094" s="222" t="s">
        <v>112</v>
      </c>
      <c r="D2094" s="222" t="s">
        <v>191</v>
      </c>
      <c r="E2094" s="199" t="s">
        <v>177</v>
      </c>
      <c r="F2094" s="200"/>
      <c r="G2094" s="200"/>
      <c r="H2094" s="200"/>
      <c r="I2094" s="200">
        <v>45944</v>
      </c>
      <c r="J2094" s="143">
        <f t="shared" si="32"/>
        <v>45944</v>
      </c>
      <c r="K2094" s="202">
        <v>8</v>
      </c>
      <c r="L2094" s="284" t="s">
        <v>12121</v>
      </c>
      <c r="M2094" s="223"/>
      <c r="N2094" s="203"/>
      <c r="O2094" s="222" t="s">
        <v>326</v>
      </c>
    </row>
    <row r="2095" spans="1:15" ht="29.25" customHeight="1">
      <c r="A2095" s="221" t="s">
        <v>506</v>
      </c>
      <c r="B2095" s="221" t="s">
        <v>777</v>
      </c>
      <c r="C2095" s="222" t="s">
        <v>112</v>
      </c>
      <c r="D2095" s="222" t="s">
        <v>191</v>
      </c>
      <c r="E2095" s="199" t="s">
        <v>177</v>
      </c>
      <c r="F2095" s="200"/>
      <c r="G2095" s="200"/>
      <c r="H2095" s="200"/>
      <c r="I2095" s="200">
        <v>45945</v>
      </c>
      <c r="J2095" s="143">
        <f t="shared" si="32"/>
        <v>45945</v>
      </c>
      <c r="K2095" s="202">
        <v>8</v>
      </c>
      <c r="L2095" s="284" t="s">
        <v>12122</v>
      </c>
      <c r="M2095" s="223"/>
      <c r="N2095" s="203"/>
      <c r="O2095" s="222" t="s">
        <v>326</v>
      </c>
    </row>
    <row r="2096" spans="1:15" ht="29.25" customHeight="1">
      <c r="A2096" s="221" t="s">
        <v>506</v>
      </c>
      <c r="B2096" s="221" t="s">
        <v>777</v>
      </c>
      <c r="C2096" s="222" t="s">
        <v>112</v>
      </c>
      <c r="D2096" s="222" t="s">
        <v>191</v>
      </c>
      <c r="E2096" s="199" t="s">
        <v>165</v>
      </c>
      <c r="F2096" s="200"/>
      <c r="G2096" s="200"/>
      <c r="H2096" s="200"/>
      <c r="I2096" s="200">
        <v>45946</v>
      </c>
      <c r="J2096" s="143">
        <f t="shared" si="32"/>
        <v>45946</v>
      </c>
      <c r="K2096" s="202">
        <v>8</v>
      </c>
      <c r="L2096" s="285" t="s">
        <v>165</v>
      </c>
      <c r="M2096" s="223"/>
      <c r="N2096" s="203"/>
      <c r="O2096" s="222" t="s">
        <v>326</v>
      </c>
    </row>
    <row r="2097" spans="1:15" ht="29.25" customHeight="1">
      <c r="A2097" s="221" t="s">
        <v>506</v>
      </c>
      <c r="B2097" s="221" t="s">
        <v>777</v>
      </c>
      <c r="C2097" s="222" t="s">
        <v>112</v>
      </c>
      <c r="D2097" s="222" t="s">
        <v>191</v>
      </c>
      <c r="E2097" s="199" t="s">
        <v>177</v>
      </c>
      <c r="F2097" s="200"/>
      <c r="G2097" s="200"/>
      <c r="H2097" s="200"/>
      <c r="I2097" s="200">
        <v>45947</v>
      </c>
      <c r="J2097" s="143">
        <f t="shared" si="32"/>
        <v>45947</v>
      </c>
      <c r="K2097" s="202">
        <v>8</v>
      </c>
      <c r="L2097" s="285" t="s">
        <v>12315</v>
      </c>
      <c r="M2097" s="223"/>
      <c r="N2097" s="203"/>
      <c r="O2097" s="222" t="s">
        <v>326</v>
      </c>
    </row>
    <row r="2098" spans="1:15" ht="29.25" customHeight="1">
      <c r="A2098" s="221" t="s">
        <v>506</v>
      </c>
      <c r="B2098" s="221" t="s">
        <v>777</v>
      </c>
      <c r="C2098" s="222" t="s">
        <v>112</v>
      </c>
      <c r="D2098" s="222" t="s">
        <v>191</v>
      </c>
      <c r="E2098" s="199" t="s">
        <v>163</v>
      </c>
      <c r="F2098" s="200" t="s">
        <v>10819</v>
      </c>
      <c r="G2098" s="200" t="s">
        <v>10820</v>
      </c>
      <c r="H2098" s="200"/>
      <c r="I2098" s="200">
        <v>45950</v>
      </c>
      <c r="J2098" s="143">
        <f t="shared" si="32"/>
        <v>45950</v>
      </c>
      <c r="K2098" s="202">
        <v>3</v>
      </c>
      <c r="L2098" s="284" t="s">
        <v>12313</v>
      </c>
      <c r="M2098" s="223"/>
      <c r="N2098" s="203"/>
      <c r="O2098" s="222" t="s">
        <v>326</v>
      </c>
    </row>
    <row r="2099" spans="1:15" ht="29.25" customHeight="1">
      <c r="A2099" s="221" t="s">
        <v>506</v>
      </c>
      <c r="B2099" s="221" t="s">
        <v>777</v>
      </c>
      <c r="C2099" s="222" t="s">
        <v>112</v>
      </c>
      <c r="D2099" s="222" t="s">
        <v>191</v>
      </c>
      <c r="E2099" s="199" t="s">
        <v>177</v>
      </c>
      <c r="F2099" s="200"/>
      <c r="G2099" s="200"/>
      <c r="H2099" s="200"/>
      <c r="I2099" s="200">
        <v>45950</v>
      </c>
      <c r="J2099" s="143">
        <f t="shared" si="32"/>
        <v>45950</v>
      </c>
      <c r="K2099" s="202">
        <v>3</v>
      </c>
      <c r="L2099" s="284" t="s">
        <v>12316</v>
      </c>
      <c r="M2099" s="223"/>
      <c r="N2099" s="203"/>
      <c r="O2099" s="222" t="s">
        <v>326</v>
      </c>
    </row>
    <row r="2100" spans="1:15" ht="29.25" customHeight="1">
      <c r="A2100" s="221" t="s">
        <v>506</v>
      </c>
      <c r="B2100" s="221" t="s">
        <v>777</v>
      </c>
      <c r="C2100" s="222" t="s">
        <v>112</v>
      </c>
      <c r="D2100" s="222" t="s">
        <v>191</v>
      </c>
      <c r="E2100" s="199" t="s">
        <v>163</v>
      </c>
      <c r="F2100" s="200" t="s">
        <v>10819</v>
      </c>
      <c r="G2100" s="200" t="s">
        <v>10820</v>
      </c>
      <c r="H2100" s="200"/>
      <c r="I2100" s="200">
        <v>45950</v>
      </c>
      <c r="J2100" s="143">
        <f t="shared" si="32"/>
        <v>45950</v>
      </c>
      <c r="K2100" s="202">
        <v>2</v>
      </c>
      <c r="L2100" s="285" t="s">
        <v>12120</v>
      </c>
      <c r="M2100" s="223"/>
      <c r="N2100" s="203"/>
      <c r="O2100" s="222" t="s">
        <v>326</v>
      </c>
    </row>
    <row r="2101" spans="1:15" ht="29.25" customHeight="1">
      <c r="A2101" s="221" t="s">
        <v>506</v>
      </c>
      <c r="B2101" s="221" t="s">
        <v>777</v>
      </c>
      <c r="C2101" s="222" t="s">
        <v>112</v>
      </c>
      <c r="D2101" s="222" t="s">
        <v>191</v>
      </c>
      <c r="E2101" s="199" t="s">
        <v>177</v>
      </c>
      <c r="F2101" s="200"/>
      <c r="G2101" s="200"/>
      <c r="H2101" s="200"/>
      <c r="I2101" s="200">
        <v>45951</v>
      </c>
      <c r="J2101" s="143">
        <f t="shared" si="32"/>
        <v>45951</v>
      </c>
      <c r="K2101" s="202">
        <v>8</v>
      </c>
      <c r="L2101" s="285" t="s">
        <v>12317</v>
      </c>
      <c r="M2101" s="223"/>
      <c r="N2101" s="203"/>
      <c r="O2101" s="222" t="s">
        <v>326</v>
      </c>
    </row>
    <row r="2102" spans="1:15" ht="29.25" customHeight="1">
      <c r="A2102" s="221" t="s">
        <v>506</v>
      </c>
      <c r="B2102" s="221" t="s">
        <v>777</v>
      </c>
      <c r="C2102" s="222" t="s">
        <v>112</v>
      </c>
      <c r="D2102" s="222" t="s">
        <v>191</v>
      </c>
      <c r="E2102" s="199" t="s">
        <v>177</v>
      </c>
      <c r="F2102" s="200"/>
      <c r="G2102" s="200"/>
      <c r="H2102" s="200"/>
      <c r="I2102" s="200">
        <v>45952</v>
      </c>
      <c r="J2102" s="143">
        <f t="shared" si="32"/>
        <v>45952</v>
      </c>
      <c r="K2102" s="202">
        <v>8</v>
      </c>
      <c r="L2102" s="285" t="s">
        <v>12317</v>
      </c>
      <c r="M2102" s="223"/>
      <c r="N2102" s="203"/>
      <c r="O2102" s="222" t="s">
        <v>326</v>
      </c>
    </row>
    <row r="2103" spans="1:15" ht="29.25" customHeight="1">
      <c r="A2103" s="221" t="s">
        <v>506</v>
      </c>
      <c r="B2103" s="221" t="s">
        <v>777</v>
      </c>
      <c r="C2103" s="222" t="s">
        <v>112</v>
      </c>
      <c r="D2103" s="222" t="s">
        <v>191</v>
      </c>
      <c r="E2103" s="199" t="s">
        <v>177</v>
      </c>
      <c r="F2103" s="200"/>
      <c r="G2103" s="200"/>
      <c r="H2103" s="200"/>
      <c r="I2103" s="200">
        <v>45953</v>
      </c>
      <c r="J2103" s="143">
        <f t="shared" si="32"/>
        <v>45953</v>
      </c>
      <c r="K2103" s="202">
        <v>8</v>
      </c>
      <c r="L2103" s="285" t="s">
        <v>12317</v>
      </c>
      <c r="M2103" s="223"/>
      <c r="N2103" s="203"/>
      <c r="O2103" s="222" t="s">
        <v>326</v>
      </c>
    </row>
    <row r="2104" spans="1:15" ht="29.25" customHeight="1">
      <c r="A2104" s="221" t="s">
        <v>506</v>
      </c>
      <c r="B2104" s="221" t="s">
        <v>777</v>
      </c>
      <c r="C2104" s="222" t="s">
        <v>112</v>
      </c>
      <c r="D2104" s="222" t="s">
        <v>191</v>
      </c>
      <c r="E2104" s="199" t="s">
        <v>163</v>
      </c>
      <c r="F2104" s="200" t="s">
        <v>10819</v>
      </c>
      <c r="G2104" s="200" t="s">
        <v>10820</v>
      </c>
      <c r="H2104" s="200"/>
      <c r="I2104" s="200">
        <v>45957</v>
      </c>
      <c r="J2104" s="143">
        <f t="shared" si="32"/>
        <v>45957</v>
      </c>
      <c r="K2104" s="202">
        <v>3</v>
      </c>
      <c r="L2104" s="285" t="s">
        <v>12120</v>
      </c>
      <c r="M2104" s="223"/>
      <c r="N2104" s="203"/>
      <c r="O2104" s="222" t="s">
        <v>326</v>
      </c>
    </row>
    <row r="2105" spans="1:15" ht="29.25" customHeight="1">
      <c r="A2105" s="221" t="s">
        <v>506</v>
      </c>
      <c r="B2105" s="221" t="s">
        <v>777</v>
      </c>
      <c r="C2105" s="222" t="s">
        <v>112</v>
      </c>
      <c r="D2105" s="222" t="s">
        <v>191</v>
      </c>
      <c r="E2105" s="199" t="s">
        <v>163</v>
      </c>
      <c r="F2105" s="200" t="s">
        <v>10819</v>
      </c>
      <c r="G2105" s="200" t="s">
        <v>10820</v>
      </c>
      <c r="H2105" s="200"/>
      <c r="I2105" s="200">
        <v>45957</v>
      </c>
      <c r="J2105" s="143">
        <f t="shared" si="32"/>
        <v>45957</v>
      </c>
      <c r="K2105" s="202">
        <v>3</v>
      </c>
      <c r="L2105" s="284" t="s">
        <v>12313</v>
      </c>
      <c r="M2105" s="223"/>
      <c r="N2105" s="203"/>
      <c r="O2105" s="222" t="s">
        <v>326</v>
      </c>
    </row>
    <row r="2106" spans="1:15" ht="29.25" customHeight="1">
      <c r="A2106" s="221" t="s">
        <v>506</v>
      </c>
      <c r="B2106" s="221" t="s">
        <v>777</v>
      </c>
      <c r="C2106" s="222" t="s">
        <v>112</v>
      </c>
      <c r="D2106" s="222" t="s">
        <v>191</v>
      </c>
      <c r="E2106" s="199" t="s">
        <v>177</v>
      </c>
      <c r="F2106" s="200"/>
      <c r="G2106" s="200"/>
      <c r="H2106" s="200"/>
      <c r="I2106" s="200">
        <v>45957</v>
      </c>
      <c r="J2106" s="143">
        <f t="shared" si="32"/>
        <v>45957</v>
      </c>
      <c r="K2106" s="202">
        <v>2</v>
      </c>
      <c r="L2106" s="284" t="s">
        <v>12511</v>
      </c>
      <c r="M2106" s="223"/>
      <c r="N2106" s="203"/>
      <c r="O2106" s="222" t="s">
        <v>326</v>
      </c>
    </row>
    <row r="2107" spans="1:15" ht="29.25" customHeight="1">
      <c r="A2107" s="221" t="s">
        <v>506</v>
      </c>
      <c r="B2107" s="221" t="s">
        <v>777</v>
      </c>
      <c r="C2107" s="222" t="s">
        <v>112</v>
      </c>
      <c r="D2107" s="222" t="s">
        <v>191</v>
      </c>
      <c r="E2107" s="199" t="s">
        <v>177</v>
      </c>
      <c r="F2107" s="200"/>
      <c r="G2107" s="200"/>
      <c r="H2107" s="200"/>
      <c r="I2107" s="200">
        <v>45958</v>
      </c>
      <c r="J2107" s="143">
        <f t="shared" si="32"/>
        <v>45958</v>
      </c>
      <c r="K2107" s="202">
        <v>8</v>
      </c>
      <c r="L2107" s="285" t="s">
        <v>12512</v>
      </c>
      <c r="M2107" s="223"/>
      <c r="N2107" s="203"/>
      <c r="O2107" s="222" t="s">
        <v>326</v>
      </c>
    </row>
    <row r="2108" spans="1:15" ht="29.25" customHeight="1">
      <c r="A2108" s="221" t="s">
        <v>506</v>
      </c>
      <c r="B2108" s="221" t="s">
        <v>777</v>
      </c>
      <c r="C2108" s="222" t="s">
        <v>112</v>
      </c>
      <c r="D2108" s="222" t="s">
        <v>191</v>
      </c>
      <c r="E2108" s="199" t="s">
        <v>165</v>
      </c>
      <c r="F2108" s="200"/>
      <c r="G2108" s="200"/>
      <c r="H2108" s="200"/>
      <c r="I2108" s="200">
        <v>45960</v>
      </c>
      <c r="J2108" s="143">
        <f t="shared" si="32"/>
        <v>45960</v>
      </c>
      <c r="K2108" s="202">
        <v>8</v>
      </c>
      <c r="L2108" s="285" t="s">
        <v>165</v>
      </c>
      <c r="M2108" s="223"/>
      <c r="N2108" s="203"/>
      <c r="O2108" s="222" t="s">
        <v>326</v>
      </c>
    </row>
    <row r="2109" spans="1:15" ht="29.25" customHeight="1">
      <c r="A2109" s="221" t="s">
        <v>506</v>
      </c>
      <c r="B2109" s="221" t="s">
        <v>777</v>
      </c>
      <c r="C2109" s="222" t="s">
        <v>112</v>
      </c>
      <c r="D2109" s="222" t="s">
        <v>191</v>
      </c>
      <c r="E2109" s="199" t="s">
        <v>177</v>
      </c>
      <c r="F2109" s="200"/>
      <c r="G2109" s="200"/>
      <c r="H2109" s="200"/>
      <c r="I2109" s="200">
        <v>45961</v>
      </c>
      <c r="J2109" s="143">
        <f t="shared" si="32"/>
        <v>45961</v>
      </c>
      <c r="K2109" s="202">
        <v>8</v>
      </c>
      <c r="L2109" s="285" t="s">
        <v>12672</v>
      </c>
      <c r="M2109" s="223"/>
      <c r="N2109" s="203"/>
      <c r="O2109" s="222" t="s">
        <v>326</v>
      </c>
    </row>
    <row r="2110" spans="1:15" ht="29.25" customHeight="1">
      <c r="A2110" s="221" t="s">
        <v>506</v>
      </c>
      <c r="B2110" s="221" t="s">
        <v>777</v>
      </c>
      <c r="C2110" s="222" t="s">
        <v>112</v>
      </c>
      <c r="D2110" s="222" t="s">
        <v>191</v>
      </c>
      <c r="E2110" s="199" t="s">
        <v>163</v>
      </c>
      <c r="F2110" s="200" t="s">
        <v>10819</v>
      </c>
      <c r="G2110" s="200" t="s">
        <v>10820</v>
      </c>
      <c r="H2110" s="200"/>
      <c r="I2110" s="200">
        <v>45964</v>
      </c>
      <c r="J2110" s="143">
        <f t="shared" si="32"/>
        <v>45964</v>
      </c>
      <c r="K2110" s="202">
        <v>3</v>
      </c>
      <c r="L2110" s="285" t="s">
        <v>12120</v>
      </c>
      <c r="M2110" s="223"/>
      <c r="N2110" s="203"/>
      <c r="O2110" s="222" t="s">
        <v>326</v>
      </c>
    </row>
    <row r="2111" spans="1:15" ht="29.25" customHeight="1">
      <c r="A2111" s="221" t="s">
        <v>506</v>
      </c>
      <c r="B2111" s="221" t="s">
        <v>777</v>
      </c>
      <c r="C2111" s="222" t="s">
        <v>112</v>
      </c>
      <c r="D2111" s="222" t="s">
        <v>191</v>
      </c>
      <c r="E2111" s="199" t="s">
        <v>163</v>
      </c>
      <c r="F2111" s="200" t="s">
        <v>10819</v>
      </c>
      <c r="G2111" s="200" t="s">
        <v>10820</v>
      </c>
      <c r="H2111" s="200"/>
      <c r="I2111" s="200">
        <v>45964</v>
      </c>
      <c r="J2111" s="143">
        <f t="shared" si="32"/>
        <v>45964</v>
      </c>
      <c r="K2111" s="202">
        <v>4</v>
      </c>
      <c r="L2111" s="285" t="s">
        <v>210</v>
      </c>
      <c r="M2111" s="223"/>
      <c r="N2111" s="203"/>
      <c r="O2111" s="222" t="s">
        <v>326</v>
      </c>
    </row>
    <row r="2112" spans="1:15" ht="29.25" customHeight="1">
      <c r="A2112" s="221" t="s">
        <v>506</v>
      </c>
      <c r="B2112" s="221" t="s">
        <v>777</v>
      </c>
      <c r="C2112" s="222" t="s">
        <v>112</v>
      </c>
      <c r="D2112" s="222" t="s">
        <v>191</v>
      </c>
      <c r="E2112" s="199" t="s">
        <v>177</v>
      </c>
      <c r="F2112" s="200"/>
      <c r="G2112" s="200"/>
      <c r="H2112" s="200"/>
      <c r="I2112" s="200">
        <v>45964</v>
      </c>
      <c r="J2112" s="143">
        <f t="shared" si="32"/>
        <v>45964</v>
      </c>
      <c r="K2112" s="202">
        <v>1</v>
      </c>
      <c r="L2112" s="285" t="s">
        <v>12672</v>
      </c>
      <c r="M2112" s="223"/>
      <c r="N2112" s="203"/>
      <c r="O2112" s="222" t="s">
        <v>326</v>
      </c>
    </row>
    <row r="2113" spans="1:15" ht="29.25" customHeight="1">
      <c r="A2113" s="221" t="s">
        <v>506</v>
      </c>
      <c r="B2113" s="221" t="s">
        <v>777</v>
      </c>
      <c r="C2113" s="222" t="s">
        <v>112</v>
      </c>
      <c r="D2113" s="222" t="s">
        <v>191</v>
      </c>
      <c r="E2113" s="199" t="s">
        <v>165</v>
      </c>
      <c r="F2113" s="200"/>
      <c r="G2113" s="200"/>
      <c r="H2113" s="200"/>
      <c r="I2113" s="200">
        <v>45965</v>
      </c>
      <c r="J2113" s="143">
        <f t="shared" si="32"/>
        <v>45965</v>
      </c>
      <c r="K2113" s="202">
        <v>4</v>
      </c>
      <c r="L2113" s="285" t="s">
        <v>165</v>
      </c>
      <c r="M2113" s="223"/>
      <c r="N2113" s="203"/>
      <c r="O2113" s="222" t="s">
        <v>326</v>
      </c>
    </row>
    <row r="2114" spans="1:15" ht="29.25" customHeight="1">
      <c r="A2114" s="221" t="s">
        <v>506</v>
      </c>
      <c r="B2114" s="221" t="s">
        <v>777</v>
      </c>
      <c r="C2114" s="222" t="s">
        <v>112</v>
      </c>
      <c r="D2114" s="222" t="s">
        <v>191</v>
      </c>
      <c r="E2114" s="199" t="s">
        <v>177</v>
      </c>
      <c r="F2114" s="200"/>
      <c r="G2114" s="200"/>
      <c r="H2114" s="200"/>
      <c r="I2114" s="200">
        <v>45965</v>
      </c>
      <c r="J2114" s="143">
        <f t="shared" si="32"/>
        <v>45965</v>
      </c>
      <c r="K2114" s="202">
        <v>4</v>
      </c>
      <c r="L2114" s="285" t="s">
        <v>12673</v>
      </c>
      <c r="M2114" s="223"/>
      <c r="N2114" s="203"/>
      <c r="O2114" s="222" t="s">
        <v>326</v>
      </c>
    </row>
    <row r="2115" spans="1:15" ht="29.25" customHeight="1">
      <c r="A2115" s="221" t="s">
        <v>506</v>
      </c>
      <c r="B2115" s="221" t="s">
        <v>777</v>
      </c>
      <c r="C2115" s="222" t="s">
        <v>112</v>
      </c>
      <c r="D2115" s="222" t="s">
        <v>191</v>
      </c>
      <c r="E2115" s="199" t="s">
        <v>177</v>
      </c>
      <c r="F2115" s="200"/>
      <c r="G2115" s="200"/>
      <c r="H2115" s="200"/>
      <c r="I2115" s="200">
        <v>45966</v>
      </c>
      <c r="J2115" s="143">
        <f t="shared" ref="J2115:J2178" si="33">I2115</f>
        <v>45966</v>
      </c>
      <c r="K2115" s="202">
        <v>8</v>
      </c>
      <c r="L2115" s="285" t="s">
        <v>12674</v>
      </c>
      <c r="M2115" s="223"/>
      <c r="N2115" s="203"/>
      <c r="O2115" s="222" t="s">
        <v>326</v>
      </c>
    </row>
    <row r="2116" spans="1:15" ht="29.25" customHeight="1">
      <c r="A2116" s="221" t="s">
        <v>506</v>
      </c>
      <c r="B2116" s="221" t="s">
        <v>777</v>
      </c>
      <c r="C2116" s="222" t="s">
        <v>112</v>
      </c>
      <c r="D2116" s="222" t="s">
        <v>191</v>
      </c>
      <c r="E2116" s="199" t="s">
        <v>177</v>
      </c>
      <c r="F2116" s="200"/>
      <c r="G2116" s="200"/>
      <c r="H2116" s="200"/>
      <c r="I2116" s="200">
        <v>45967</v>
      </c>
      <c r="J2116" s="143">
        <f t="shared" si="33"/>
        <v>45967</v>
      </c>
      <c r="K2116" s="202">
        <v>8</v>
      </c>
      <c r="L2116" s="285" t="s">
        <v>12674</v>
      </c>
      <c r="M2116" s="223"/>
      <c r="N2116" s="203"/>
      <c r="O2116" s="222" t="s">
        <v>326</v>
      </c>
    </row>
    <row r="2117" spans="1:15" ht="29.25" customHeight="1">
      <c r="A2117" s="221" t="s">
        <v>506</v>
      </c>
      <c r="B2117" s="221" t="s">
        <v>777</v>
      </c>
      <c r="C2117" s="222" t="s">
        <v>112</v>
      </c>
      <c r="D2117" s="222" t="s">
        <v>191</v>
      </c>
      <c r="E2117" s="199" t="s">
        <v>177</v>
      </c>
      <c r="F2117" s="200"/>
      <c r="G2117" s="200"/>
      <c r="H2117" s="200"/>
      <c r="I2117" s="200">
        <v>45968</v>
      </c>
      <c r="J2117" s="143">
        <f t="shared" si="33"/>
        <v>45968</v>
      </c>
      <c r="K2117" s="202">
        <v>8</v>
      </c>
      <c r="L2117" s="284" t="s">
        <v>12850</v>
      </c>
      <c r="M2117" s="223"/>
      <c r="N2117" s="203"/>
      <c r="O2117" s="222" t="s">
        <v>326</v>
      </c>
    </row>
    <row r="2118" spans="1:15" ht="29.25" customHeight="1">
      <c r="A2118" s="221" t="s">
        <v>506</v>
      </c>
      <c r="B2118" s="221" t="s">
        <v>777</v>
      </c>
      <c r="C2118" s="222" t="s">
        <v>112</v>
      </c>
      <c r="D2118" s="222" t="s">
        <v>191</v>
      </c>
      <c r="E2118" s="199" t="s">
        <v>163</v>
      </c>
      <c r="F2118" s="200" t="s">
        <v>10819</v>
      </c>
      <c r="G2118" s="200" t="s">
        <v>10820</v>
      </c>
      <c r="H2118" s="200"/>
      <c r="I2118" s="200">
        <v>45971</v>
      </c>
      <c r="J2118" s="143">
        <f t="shared" si="33"/>
        <v>45971</v>
      </c>
      <c r="K2118" s="202">
        <v>3</v>
      </c>
      <c r="L2118" s="285" t="s">
        <v>210</v>
      </c>
      <c r="M2118" s="223"/>
      <c r="N2118" s="203"/>
      <c r="O2118" s="222" t="s">
        <v>326</v>
      </c>
    </row>
    <row r="2119" spans="1:15" ht="29.25" customHeight="1">
      <c r="A2119" s="221" t="s">
        <v>506</v>
      </c>
      <c r="B2119" s="221" t="s">
        <v>777</v>
      </c>
      <c r="C2119" s="222" t="s">
        <v>112</v>
      </c>
      <c r="D2119" s="222" t="s">
        <v>191</v>
      </c>
      <c r="E2119" s="199" t="s">
        <v>163</v>
      </c>
      <c r="F2119" s="200" t="s">
        <v>10819</v>
      </c>
      <c r="G2119" s="200" t="s">
        <v>10820</v>
      </c>
      <c r="H2119" s="200"/>
      <c r="I2119" s="200">
        <v>45971</v>
      </c>
      <c r="J2119" s="143">
        <f t="shared" si="33"/>
        <v>45971</v>
      </c>
      <c r="K2119" s="202">
        <v>3</v>
      </c>
      <c r="L2119" s="285" t="s">
        <v>12120</v>
      </c>
      <c r="M2119" s="223"/>
      <c r="N2119" s="203"/>
      <c r="O2119" s="222" t="s">
        <v>326</v>
      </c>
    </row>
    <row r="2120" spans="1:15" ht="29.25" customHeight="1">
      <c r="A2120" s="221" t="s">
        <v>506</v>
      </c>
      <c r="B2120" s="221" t="s">
        <v>777</v>
      </c>
      <c r="C2120" s="222" t="s">
        <v>112</v>
      </c>
      <c r="D2120" s="222" t="s">
        <v>191</v>
      </c>
      <c r="E2120" s="199" t="s">
        <v>177</v>
      </c>
      <c r="F2120" s="200"/>
      <c r="G2120" s="200"/>
      <c r="H2120" s="200"/>
      <c r="I2120" s="200">
        <v>45971</v>
      </c>
      <c r="J2120" s="143">
        <f t="shared" si="33"/>
        <v>45971</v>
      </c>
      <c r="K2120" s="202">
        <v>2</v>
      </c>
      <c r="L2120" s="285" t="s">
        <v>12674</v>
      </c>
      <c r="M2120" s="223"/>
      <c r="N2120" s="203"/>
      <c r="O2120" s="222" t="s">
        <v>326</v>
      </c>
    </row>
    <row r="2121" spans="1:15" ht="29.25" customHeight="1">
      <c r="A2121" s="221" t="s">
        <v>506</v>
      </c>
      <c r="B2121" s="221" t="s">
        <v>777</v>
      </c>
      <c r="C2121" s="222" t="s">
        <v>112</v>
      </c>
      <c r="D2121" s="222" t="s">
        <v>191</v>
      </c>
      <c r="E2121" s="199" t="s">
        <v>177</v>
      </c>
      <c r="F2121" s="200"/>
      <c r="G2121" s="200"/>
      <c r="H2121" s="200"/>
      <c r="I2121" s="200">
        <v>45972</v>
      </c>
      <c r="J2121" s="143">
        <f t="shared" si="33"/>
        <v>45972</v>
      </c>
      <c r="K2121" s="202">
        <v>4</v>
      </c>
      <c r="L2121" s="285" t="s">
        <v>12851</v>
      </c>
      <c r="M2121" s="223"/>
      <c r="N2121" s="203"/>
      <c r="O2121" s="222" t="s">
        <v>326</v>
      </c>
    </row>
    <row r="2122" spans="1:15" ht="29.25" customHeight="1">
      <c r="A2122" s="221" t="s">
        <v>506</v>
      </c>
      <c r="B2122" s="221" t="s">
        <v>777</v>
      </c>
      <c r="C2122" s="222" t="s">
        <v>112</v>
      </c>
      <c r="D2122" s="222" t="s">
        <v>191</v>
      </c>
      <c r="E2122" s="199" t="s">
        <v>177</v>
      </c>
      <c r="F2122" s="200"/>
      <c r="G2122" s="200"/>
      <c r="H2122" s="200"/>
      <c r="I2122" s="200">
        <v>45972</v>
      </c>
      <c r="J2122" s="143">
        <f t="shared" si="33"/>
        <v>45972</v>
      </c>
      <c r="K2122" s="202">
        <v>4</v>
      </c>
      <c r="L2122" s="285" t="s">
        <v>12674</v>
      </c>
      <c r="M2122" s="223"/>
      <c r="N2122" s="203"/>
      <c r="O2122" s="222" t="s">
        <v>326</v>
      </c>
    </row>
    <row r="2123" spans="1:15" ht="29.25" customHeight="1">
      <c r="A2123" s="221" t="s">
        <v>506</v>
      </c>
      <c r="B2123" s="221" t="s">
        <v>777</v>
      </c>
      <c r="C2123" s="222" t="s">
        <v>112</v>
      </c>
      <c r="D2123" s="222" t="s">
        <v>191</v>
      </c>
      <c r="E2123" s="199" t="s">
        <v>177</v>
      </c>
      <c r="F2123" s="200"/>
      <c r="G2123" s="200"/>
      <c r="H2123" s="200"/>
      <c r="I2123" s="200">
        <v>45973</v>
      </c>
      <c r="J2123" s="143">
        <f t="shared" si="33"/>
        <v>45973</v>
      </c>
      <c r="K2123" s="202">
        <v>3</v>
      </c>
      <c r="L2123" s="285" t="s">
        <v>12674</v>
      </c>
      <c r="M2123" s="223"/>
      <c r="N2123" s="203"/>
      <c r="O2123" s="222" t="s">
        <v>326</v>
      </c>
    </row>
    <row r="2124" spans="1:15" ht="29.25" customHeight="1">
      <c r="A2124" s="221" t="s">
        <v>506</v>
      </c>
      <c r="B2124" s="221" t="s">
        <v>777</v>
      </c>
      <c r="C2124" s="222" t="s">
        <v>112</v>
      </c>
      <c r="D2124" s="222" t="s">
        <v>191</v>
      </c>
      <c r="E2124" s="199" t="s">
        <v>177</v>
      </c>
      <c r="F2124" s="200"/>
      <c r="G2124" s="200"/>
      <c r="H2124" s="200"/>
      <c r="I2124" s="200">
        <v>45973</v>
      </c>
      <c r="J2124" s="143">
        <f t="shared" si="33"/>
        <v>45973</v>
      </c>
      <c r="K2124" s="202">
        <v>5</v>
      </c>
      <c r="L2124" s="285" t="s">
        <v>12852</v>
      </c>
      <c r="M2124" s="223"/>
      <c r="N2124" s="203"/>
      <c r="O2124" s="222" t="s">
        <v>326</v>
      </c>
    </row>
    <row r="2125" spans="1:15" ht="29.25" customHeight="1">
      <c r="A2125" s="221" t="s">
        <v>506</v>
      </c>
      <c r="B2125" s="221" t="s">
        <v>777</v>
      </c>
      <c r="C2125" s="222" t="s">
        <v>112</v>
      </c>
      <c r="D2125" s="222" t="s">
        <v>191</v>
      </c>
      <c r="E2125" s="199" t="s">
        <v>177</v>
      </c>
      <c r="F2125" s="200"/>
      <c r="G2125" s="200"/>
      <c r="H2125" s="200"/>
      <c r="I2125" s="200">
        <v>45974</v>
      </c>
      <c r="J2125" s="143">
        <f t="shared" si="33"/>
        <v>45974</v>
      </c>
      <c r="K2125" s="202">
        <v>8</v>
      </c>
      <c r="L2125" s="285" t="s">
        <v>13033</v>
      </c>
      <c r="M2125" s="223"/>
      <c r="N2125" s="203"/>
      <c r="O2125" s="222" t="s">
        <v>326</v>
      </c>
    </row>
    <row r="2126" spans="1:15" ht="29.25" customHeight="1">
      <c r="A2126" s="221" t="s">
        <v>506</v>
      </c>
      <c r="B2126" s="221" t="s">
        <v>777</v>
      </c>
      <c r="C2126" s="222" t="s">
        <v>112</v>
      </c>
      <c r="D2126" s="222" t="s">
        <v>191</v>
      </c>
      <c r="E2126" s="199" t="s">
        <v>177</v>
      </c>
      <c r="F2126" s="200"/>
      <c r="G2126" s="200"/>
      <c r="H2126" s="200"/>
      <c r="I2126" s="200">
        <v>45975</v>
      </c>
      <c r="J2126" s="143">
        <f t="shared" si="33"/>
        <v>45975</v>
      </c>
      <c r="K2126" s="202">
        <v>8</v>
      </c>
      <c r="L2126" s="284" t="s">
        <v>13034</v>
      </c>
      <c r="M2126" s="223"/>
      <c r="N2126" s="203"/>
      <c r="O2126" s="222" t="s">
        <v>326</v>
      </c>
    </row>
    <row r="2127" spans="1:15" ht="29.25" customHeight="1">
      <c r="A2127" s="221" t="s">
        <v>506</v>
      </c>
      <c r="B2127" s="221" t="s">
        <v>777</v>
      </c>
      <c r="C2127" s="222" t="s">
        <v>112</v>
      </c>
      <c r="D2127" s="222" t="s">
        <v>191</v>
      </c>
      <c r="E2127" s="199" t="s">
        <v>163</v>
      </c>
      <c r="F2127" s="200" t="s">
        <v>10819</v>
      </c>
      <c r="G2127" s="200" t="s">
        <v>10820</v>
      </c>
      <c r="H2127" s="200"/>
      <c r="I2127" s="200">
        <v>45978</v>
      </c>
      <c r="J2127" s="143">
        <f t="shared" si="33"/>
        <v>45978</v>
      </c>
      <c r="K2127" s="202">
        <v>2</v>
      </c>
      <c r="L2127" s="285" t="s">
        <v>210</v>
      </c>
      <c r="M2127" s="223"/>
      <c r="N2127" s="203"/>
      <c r="O2127" s="222" t="s">
        <v>326</v>
      </c>
    </row>
    <row r="2128" spans="1:15" ht="29.25" customHeight="1">
      <c r="A2128" s="221" t="s">
        <v>506</v>
      </c>
      <c r="B2128" s="221" t="s">
        <v>777</v>
      </c>
      <c r="C2128" s="222" t="s">
        <v>112</v>
      </c>
      <c r="D2128" s="222" t="s">
        <v>191</v>
      </c>
      <c r="E2128" s="199" t="s">
        <v>163</v>
      </c>
      <c r="F2128" s="200" t="s">
        <v>10819</v>
      </c>
      <c r="G2128" s="200" t="s">
        <v>10820</v>
      </c>
      <c r="H2128" s="200"/>
      <c r="I2128" s="200">
        <v>45978</v>
      </c>
      <c r="J2128" s="143">
        <f t="shared" si="33"/>
        <v>45978</v>
      </c>
      <c r="K2128" s="202">
        <v>3</v>
      </c>
      <c r="L2128" s="285" t="s">
        <v>12120</v>
      </c>
      <c r="M2128" s="223"/>
      <c r="N2128" s="203"/>
      <c r="O2128" s="222" t="s">
        <v>326</v>
      </c>
    </row>
    <row r="2129" spans="1:15" ht="29.25" customHeight="1">
      <c r="A2129" s="221" t="s">
        <v>506</v>
      </c>
      <c r="B2129" s="221" t="s">
        <v>777</v>
      </c>
      <c r="C2129" s="222" t="s">
        <v>112</v>
      </c>
      <c r="D2129" s="222" t="s">
        <v>191</v>
      </c>
      <c r="E2129" s="199" t="s">
        <v>165</v>
      </c>
      <c r="F2129" s="200"/>
      <c r="G2129" s="200"/>
      <c r="H2129" s="200"/>
      <c r="I2129" s="200">
        <v>45979</v>
      </c>
      <c r="J2129" s="143">
        <f t="shared" si="33"/>
        <v>45979</v>
      </c>
      <c r="K2129" s="202">
        <v>8</v>
      </c>
      <c r="L2129" s="285" t="s">
        <v>170</v>
      </c>
      <c r="M2129" s="223"/>
      <c r="N2129" s="203"/>
      <c r="O2129" s="222" t="s">
        <v>326</v>
      </c>
    </row>
    <row r="2130" spans="1:15" ht="29.25" customHeight="1">
      <c r="A2130" s="221" t="s">
        <v>506</v>
      </c>
      <c r="B2130" s="221" t="s">
        <v>777</v>
      </c>
      <c r="C2130" s="222" t="s">
        <v>112</v>
      </c>
      <c r="D2130" s="222" t="s">
        <v>191</v>
      </c>
      <c r="E2130" s="199" t="s">
        <v>163</v>
      </c>
      <c r="F2130" s="200" t="s">
        <v>10819</v>
      </c>
      <c r="G2130" s="200" t="s">
        <v>10820</v>
      </c>
      <c r="H2130" s="200" t="s">
        <v>10831</v>
      </c>
      <c r="I2130" s="200">
        <v>45980</v>
      </c>
      <c r="J2130" s="143">
        <f t="shared" si="33"/>
        <v>45980</v>
      </c>
      <c r="K2130" s="202">
        <v>8</v>
      </c>
      <c r="L2130" s="285" t="s">
        <v>13035</v>
      </c>
      <c r="M2130" s="223"/>
      <c r="N2130" s="203">
        <v>1</v>
      </c>
      <c r="O2130" s="222" t="s">
        <v>968</v>
      </c>
    </row>
    <row r="2131" spans="1:15" ht="29.25" customHeight="1">
      <c r="A2131" s="221" t="s">
        <v>506</v>
      </c>
      <c r="B2131" s="221" t="s">
        <v>777</v>
      </c>
      <c r="C2131" s="222" t="s">
        <v>112</v>
      </c>
      <c r="D2131" s="222" t="s">
        <v>191</v>
      </c>
      <c r="E2131" s="199" t="s">
        <v>177</v>
      </c>
      <c r="F2131" s="200"/>
      <c r="G2131" s="200"/>
      <c r="H2131" s="200"/>
      <c r="I2131" s="200">
        <v>45981</v>
      </c>
      <c r="J2131" s="143">
        <f t="shared" si="33"/>
        <v>45981</v>
      </c>
      <c r="K2131" s="202">
        <v>8</v>
      </c>
      <c r="L2131" s="284" t="s">
        <v>13234</v>
      </c>
      <c r="M2131" s="223"/>
      <c r="N2131" s="203"/>
      <c r="O2131" s="222" t="s">
        <v>326</v>
      </c>
    </row>
    <row r="2132" spans="1:15" ht="29.25" customHeight="1">
      <c r="A2132" s="221" t="s">
        <v>506</v>
      </c>
      <c r="B2132" s="221" t="s">
        <v>777</v>
      </c>
      <c r="C2132" s="222" t="s">
        <v>112</v>
      </c>
      <c r="D2132" s="222" t="s">
        <v>191</v>
      </c>
      <c r="E2132" s="199" t="s">
        <v>177</v>
      </c>
      <c r="F2132" s="200"/>
      <c r="G2132" s="200"/>
      <c r="H2132" s="200"/>
      <c r="I2132" s="200">
        <v>45982</v>
      </c>
      <c r="J2132" s="143">
        <f t="shared" si="33"/>
        <v>45982</v>
      </c>
      <c r="K2132" s="202">
        <v>8</v>
      </c>
      <c r="L2132" s="284" t="s">
        <v>13234</v>
      </c>
      <c r="M2132" s="223"/>
      <c r="N2132" s="203"/>
      <c r="O2132" s="222" t="s">
        <v>326</v>
      </c>
    </row>
    <row r="2133" spans="1:15" ht="29.25" customHeight="1">
      <c r="A2133" s="221" t="s">
        <v>506</v>
      </c>
      <c r="B2133" s="221" t="s">
        <v>777</v>
      </c>
      <c r="C2133" s="222" t="s">
        <v>112</v>
      </c>
      <c r="D2133" s="222" t="s">
        <v>191</v>
      </c>
      <c r="E2133" s="199" t="s">
        <v>177</v>
      </c>
      <c r="F2133" s="200"/>
      <c r="G2133" s="200"/>
      <c r="H2133" s="200"/>
      <c r="I2133" s="200">
        <v>45985</v>
      </c>
      <c r="J2133" s="143">
        <f t="shared" si="33"/>
        <v>45985</v>
      </c>
      <c r="K2133" s="202">
        <v>3</v>
      </c>
      <c r="L2133" s="285" t="s">
        <v>12120</v>
      </c>
      <c r="M2133" s="223"/>
      <c r="N2133" s="203"/>
      <c r="O2133" s="222" t="s">
        <v>326</v>
      </c>
    </row>
    <row r="2134" spans="1:15" ht="29.25" customHeight="1">
      <c r="A2134" s="221" t="s">
        <v>506</v>
      </c>
      <c r="B2134" s="221" t="s">
        <v>777</v>
      </c>
      <c r="C2134" s="222" t="s">
        <v>112</v>
      </c>
      <c r="D2134" s="222" t="s">
        <v>191</v>
      </c>
      <c r="E2134" s="199" t="s">
        <v>177</v>
      </c>
      <c r="F2134" s="200"/>
      <c r="G2134" s="200"/>
      <c r="H2134" s="200"/>
      <c r="I2134" s="200">
        <v>45985</v>
      </c>
      <c r="J2134" s="143">
        <f t="shared" si="33"/>
        <v>45985</v>
      </c>
      <c r="K2134" s="202">
        <v>5</v>
      </c>
      <c r="L2134" s="285" t="s">
        <v>13235</v>
      </c>
      <c r="M2134" s="223"/>
      <c r="N2134" s="203"/>
      <c r="O2134" s="222" t="s">
        <v>326</v>
      </c>
    </row>
    <row r="2135" spans="1:15" ht="29.25" customHeight="1">
      <c r="A2135" s="221" t="s">
        <v>506</v>
      </c>
      <c r="B2135" s="221" t="s">
        <v>777</v>
      </c>
      <c r="C2135" s="222" t="s">
        <v>112</v>
      </c>
      <c r="D2135" s="222" t="s">
        <v>191</v>
      </c>
      <c r="E2135" s="199" t="s">
        <v>177</v>
      </c>
      <c r="F2135" s="200"/>
      <c r="G2135" s="200"/>
      <c r="H2135" s="200"/>
      <c r="I2135" s="200">
        <v>45986</v>
      </c>
      <c r="J2135" s="143">
        <f t="shared" si="33"/>
        <v>45986</v>
      </c>
      <c r="K2135" s="202">
        <v>4</v>
      </c>
      <c r="L2135" s="285" t="s">
        <v>13237</v>
      </c>
      <c r="M2135" s="223"/>
      <c r="N2135" s="203"/>
      <c r="O2135" s="222" t="s">
        <v>326</v>
      </c>
    </row>
    <row r="2136" spans="1:15" ht="29.25" customHeight="1">
      <c r="A2136" s="221" t="s">
        <v>506</v>
      </c>
      <c r="B2136" s="221" t="s">
        <v>777</v>
      </c>
      <c r="C2136" s="222" t="s">
        <v>112</v>
      </c>
      <c r="D2136" s="222" t="s">
        <v>191</v>
      </c>
      <c r="E2136" s="199" t="s">
        <v>163</v>
      </c>
      <c r="F2136" s="200" t="s">
        <v>10819</v>
      </c>
      <c r="G2136" s="200" t="s">
        <v>10820</v>
      </c>
      <c r="H2136" s="200" t="s">
        <v>10835</v>
      </c>
      <c r="I2136" s="200">
        <v>45986</v>
      </c>
      <c r="J2136" s="143">
        <f t="shared" si="33"/>
        <v>45986</v>
      </c>
      <c r="K2136" s="202">
        <v>4</v>
      </c>
      <c r="L2136" s="285" t="s">
        <v>13236</v>
      </c>
      <c r="M2136" s="223"/>
      <c r="N2136" s="203">
        <v>0.6</v>
      </c>
      <c r="O2136" s="222" t="s">
        <v>943</v>
      </c>
    </row>
    <row r="2137" spans="1:15" ht="29.25" customHeight="1">
      <c r="A2137" s="221" t="s">
        <v>506</v>
      </c>
      <c r="B2137" s="221" t="s">
        <v>777</v>
      </c>
      <c r="C2137" s="222" t="s">
        <v>112</v>
      </c>
      <c r="D2137" s="222" t="s">
        <v>191</v>
      </c>
      <c r="E2137" s="199" t="s">
        <v>163</v>
      </c>
      <c r="F2137" s="200" t="s">
        <v>10819</v>
      </c>
      <c r="G2137" s="200" t="s">
        <v>10820</v>
      </c>
      <c r="H2137" s="200" t="s">
        <v>10835</v>
      </c>
      <c r="I2137" s="200">
        <v>45987</v>
      </c>
      <c r="J2137" s="143">
        <f t="shared" si="33"/>
        <v>45987</v>
      </c>
      <c r="K2137" s="202">
        <v>8</v>
      </c>
      <c r="L2137" s="285" t="s">
        <v>13236</v>
      </c>
      <c r="M2137" s="223"/>
      <c r="N2137" s="203">
        <v>0.6</v>
      </c>
      <c r="O2137" s="222" t="s">
        <v>943</v>
      </c>
    </row>
    <row r="2138" spans="1:15" ht="29.25" customHeight="1">
      <c r="A2138" s="221" t="s">
        <v>506</v>
      </c>
      <c r="B2138" s="221" t="s">
        <v>777</v>
      </c>
      <c r="C2138" s="222" t="s">
        <v>112</v>
      </c>
      <c r="D2138" s="222" t="s">
        <v>191</v>
      </c>
      <c r="E2138" s="199" t="s">
        <v>165</v>
      </c>
      <c r="F2138" s="200"/>
      <c r="G2138" s="200"/>
      <c r="H2138" s="200"/>
      <c r="I2138" s="200">
        <v>45988</v>
      </c>
      <c r="J2138" s="143">
        <f t="shared" si="33"/>
        <v>45988</v>
      </c>
      <c r="K2138" s="202">
        <v>4</v>
      </c>
      <c r="L2138" s="285" t="s">
        <v>204</v>
      </c>
      <c r="M2138" s="223"/>
      <c r="N2138" s="203"/>
      <c r="O2138" s="222" t="s">
        <v>326</v>
      </c>
    </row>
    <row r="2139" spans="1:15" ht="29.25" customHeight="1">
      <c r="A2139" s="221" t="s">
        <v>506</v>
      </c>
      <c r="B2139" s="221" t="s">
        <v>777</v>
      </c>
      <c r="C2139" s="222" t="s">
        <v>112</v>
      </c>
      <c r="D2139" s="222" t="s">
        <v>191</v>
      </c>
      <c r="E2139" s="199" t="s">
        <v>177</v>
      </c>
      <c r="F2139" s="200"/>
      <c r="G2139" s="200"/>
      <c r="H2139" s="200"/>
      <c r="I2139" s="200">
        <v>45988</v>
      </c>
      <c r="J2139" s="143">
        <f t="shared" si="33"/>
        <v>45988</v>
      </c>
      <c r="K2139" s="202">
        <v>4</v>
      </c>
      <c r="L2139" s="284" t="s">
        <v>13415</v>
      </c>
      <c r="M2139" s="223"/>
      <c r="N2139" s="203"/>
      <c r="O2139" s="222" t="s">
        <v>326</v>
      </c>
    </row>
    <row r="2140" spans="1:15" ht="29.25" customHeight="1">
      <c r="A2140" s="221" t="s">
        <v>506</v>
      </c>
      <c r="B2140" s="221" t="s">
        <v>777</v>
      </c>
      <c r="C2140" s="222" t="s">
        <v>112</v>
      </c>
      <c r="D2140" s="222" t="s">
        <v>191</v>
      </c>
      <c r="E2140" s="199" t="s">
        <v>177</v>
      </c>
      <c r="F2140" s="200"/>
      <c r="G2140" s="200"/>
      <c r="H2140" s="200"/>
      <c r="I2140" s="200">
        <v>45989</v>
      </c>
      <c r="J2140" s="143">
        <f t="shared" si="33"/>
        <v>45989</v>
      </c>
      <c r="K2140" s="202">
        <v>4</v>
      </c>
      <c r="L2140" s="284" t="s">
        <v>13417</v>
      </c>
      <c r="M2140" s="223"/>
      <c r="N2140" s="203"/>
      <c r="O2140" s="222" t="s">
        <v>326</v>
      </c>
    </row>
    <row r="2141" spans="1:15" ht="29.25" customHeight="1">
      <c r="A2141" s="221" t="s">
        <v>506</v>
      </c>
      <c r="B2141" s="221" t="s">
        <v>777</v>
      </c>
      <c r="C2141" s="222" t="s">
        <v>112</v>
      </c>
      <c r="D2141" s="222" t="s">
        <v>191</v>
      </c>
      <c r="E2141" s="199" t="s">
        <v>163</v>
      </c>
      <c r="F2141" s="200" t="s">
        <v>10819</v>
      </c>
      <c r="G2141" s="200" t="s">
        <v>10820</v>
      </c>
      <c r="H2141" s="200" t="s">
        <v>10835</v>
      </c>
      <c r="I2141" s="200">
        <v>45989</v>
      </c>
      <c r="J2141" s="143">
        <f t="shared" si="33"/>
        <v>45989</v>
      </c>
      <c r="K2141" s="202">
        <v>4</v>
      </c>
      <c r="L2141" s="285" t="s">
        <v>13416</v>
      </c>
      <c r="M2141" s="223"/>
      <c r="N2141" s="203">
        <v>0.6</v>
      </c>
      <c r="O2141" s="222" t="s">
        <v>943</v>
      </c>
    </row>
    <row r="2142" spans="1:15" ht="29.25" customHeight="1">
      <c r="A2142" s="221" t="s">
        <v>506</v>
      </c>
      <c r="B2142" s="221" t="s">
        <v>777</v>
      </c>
      <c r="C2142" s="222" t="s">
        <v>112</v>
      </c>
      <c r="D2142" s="222" t="s">
        <v>191</v>
      </c>
      <c r="E2142" s="199" t="s">
        <v>163</v>
      </c>
      <c r="F2142" s="200" t="s">
        <v>10819</v>
      </c>
      <c r="G2142" s="200" t="s">
        <v>10820</v>
      </c>
      <c r="H2142" s="200"/>
      <c r="I2142" s="200">
        <v>45992</v>
      </c>
      <c r="J2142" s="143">
        <f t="shared" si="33"/>
        <v>45992</v>
      </c>
      <c r="K2142" s="202">
        <v>3</v>
      </c>
      <c r="L2142" s="285" t="s">
        <v>210</v>
      </c>
      <c r="M2142" s="223"/>
      <c r="N2142" s="203"/>
      <c r="O2142" s="222" t="s">
        <v>326</v>
      </c>
    </row>
    <row r="2143" spans="1:15" ht="29.25" customHeight="1">
      <c r="A2143" s="221" t="s">
        <v>506</v>
      </c>
      <c r="B2143" s="221" t="s">
        <v>777</v>
      </c>
      <c r="C2143" s="222" t="s">
        <v>112</v>
      </c>
      <c r="D2143" s="222" t="s">
        <v>191</v>
      </c>
      <c r="E2143" s="199" t="s">
        <v>163</v>
      </c>
      <c r="F2143" s="200" t="s">
        <v>10819</v>
      </c>
      <c r="G2143" s="200" t="s">
        <v>10820</v>
      </c>
      <c r="H2143" s="200"/>
      <c r="I2143" s="200">
        <v>45992</v>
      </c>
      <c r="J2143" s="143">
        <f t="shared" si="33"/>
        <v>45992</v>
      </c>
      <c r="K2143" s="202">
        <v>5</v>
      </c>
      <c r="L2143" s="285" t="s">
        <v>12120</v>
      </c>
      <c r="M2143" s="223"/>
      <c r="N2143" s="203"/>
      <c r="O2143" s="222" t="s">
        <v>326</v>
      </c>
    </row>
    <row r="2144" spans="1:15" ht="29.25" customHeight="1">
      <c r="A2144" s="221" t="s">
        <v>506</v>
      </c>
      <c r="B2144" s="221" t="s">
        <v>777</v>
      </c>
      <c r="C2144" s="222" t="s">
        <v>112</v>
      </c>
      <c r="D2144" s="222" t="s">
        <v>191</v>
      </c>
      <c r="E2144" s="199" t="s">
        <v>177</v>
      </c>
      <c r="F2144" s="200"/>
      <c r="G2144" s="200"/>
      <c r="H2144" s="200"/>
      <c r="I2144" s="200">
        <v>45993</v>
      </c>
      <c r="J2144" s="143">
        <f t="shared" si="33"/>
        <v>45993</v>
      </c>
      <c r="K2144" s="202">
        <v>8</v>
      </c>
      <c r="L2144" s="285" t="s">
        <v>13418</v>
      </c>
      <c r="M2144" s="223"/>
      <c r="N2144" s="203"/>
      <c r="O2144" s="222" t="s">
        <v>326</v>
      </c>
    </row>
    <row r="2145" spans="1:15" ht="29.25" customHeight="1">
      <c r="A2145" s="221" t="s">
        <v>506</v>
      </c>
      <c r="B2145" s="221" t="s">
        <v>777</v>
      </c>
      <c r="C2145" s="222" t="s">
        <v>112</v>
      </c>
      <c r="D2145" s="222" t="s">
        <v>191</v>
      </c>
      <c r="E2145" s="199" t="s">
        <v>165</v>
      </c>
      <c r="F2145" s="200"/>
      <c r="G2145" s="200"/>
      <c r="H2145" s="200"/>
      <c r="I2145" s="200">
        <v>45994</v>
      </c>
      <c r="J2145" s="143">
        <f t="shared" si="33"/>
        <v>45994</v>
      </c>
      <c r="K2145" s="202">
        <v>8</v>
      </c>
      <c r="L2145" s="285" t="s">
        <v>170</v>
      </c>
      <c r="M2145" s="223"/>
      <c r="N2145" s="203"/>
      <c r="O2145" s="222" t="s">
        <v>326</v>
      </c>
    </row>
    <row r="2146" spans="1:15" ht="29.25" customHeight="1">
      <c r="A2146" s="221" t="s">
        <v>506</v>
      </c>
      <c r="B2146" s="221" t="s">
        <v>777</v>
      </c>
      <c r="C2146" s="222" t="s">
        <v>112</v>
      </c>
      <c r="D2146" s="222" t="s">
        <v>191</v>
      </c>
      <c r="E2146" s="199" t="s">
        <v>165</v>
      </c>
      <c r="F2146" s="200"/>
      <c r="G2146" s="200"/>
      <c r="H2146" s="200"/>
      <c r="I2146" s="200">
        <v>45995</v>
      </c>
      <c r="J2146" s="143">
        <f t="shared" si="33"/>
        <v>45995</v>
      </c>
      <c r="K2146" s="202">
        <v>8</v>
      </c>
      <c r="L2146" s="285" t="s">
        <v>170</v>
      </c>
      <c r="M2146" s="223"/>
      <c r="N2146" s="203"/>
      <c r="O2146" s="222" t="s">
        <v>326</v>
      </c>
    </row>
    <row r="2147" spans="1:15" ht="29.25" customHeight="1">
      <c r="A2147" s="221" t="s">
        <v>506</v>
      </c>
      <c r="B2147" s="221" t="s">
        <v>777</v>
      </c>
      <c r="C2147" s="222" t="s">
        <v>112</v>
      </c>
      <c r="D2147" s="222" t="s">
        <v>191</v>
      </c>
      <c r="E2147" s="199" t="s">
        <v>163</v>
      </c>
      <c r="F2147" s="200" t="s">
        <v>10819</v>
      </c>
      <c r="G2147" s="200" t="s">
        <v>10820</v>
      </c>
      <c r="H2147" s="200" t="s">
        <v>10835</v>
      </c>
      <c r="I2147" s="200">
        <v>45996</v>
      </c>
      <c r="J2147" s="143">
        <f t="shared" si="33"/>
        <v>45996</v>
      </c>
      <c r="K2147" s="202">
        <v>8</v>
      </c>
      <c r="L2147" s="284" t="s">
        <v>13566</v>
      </c>
      <c r="M2147" s="223"/>
      <c r="N2147" s="203">
        <v>0.6</v>
      </c>
      <c r="O2147" s="222" t="s">
        <v>943</v>
      </c>
    </row>
    <row r="2148" spans="1:15" ht="29.25" customHeight="1">
      <c r="A2148" s="221" t="s">
        <v>506</v>
      </c>
      <c r="B2148" s="221" t="s">
        <v>777</v>
      </c>
      <c r="C2148" s="222" t="s">
        <v>112</v>
      </c>
      <c r="D2148" s="222" t="s">
        <v>191</v>
      </c>
      <c r="E2148" s="199" t="s">
        <v>177</v>
      </c>
      <c r="F2148" s="200"/>
      <c r="G2148" s="200"/>
      <c r="H2148" s="200"/>
      <c r="I2148" s="200">
        <v>45999</v>
      </c>
      <c r="J2148" s="143">
        <f t="shared" si="33"/>
        <v>45999</v>
      </c>
      <c r="K2148" s="202">
        <v>8</v>
      </c>
      <c r="L2148" s="284" t="s">
        <v>13567</v>
      </c>
      <c r="M2148" s="223"/>
      <c r="N2148" s="203"/>
      <c r="O2148" s="222" t="s">
        <v>326</v>
      </c>
    </row>
    <row r="2149" spans="1:15" ht="29.25" customHeight="1">
      <c r="A2149" s="221" t="s">
        <v>506</v>
      </c>
      <c r="B2149" s="221" t="s">
        <v>777</v>
      </c>
      <c r="C2149" s="222" t="s">
        <v>112</v>
      </c>
      <c r="D2149" s="222" t="s">
        <v>191</v>
      </c>
      <c r="E2149" s="199" t="s">
        <v>177</v>
      </c>
      <c r="F2149" s="200"/>
      <c r="G2149" s="200"/>
      <c r="H2149" s="200"/>
      <c r="I2149" s="200">
        <v>46000</v>
      </c>
      <c r="J2149" s="143">
        <f t="shared" si="33"/>
        <v>46000</v>
      </c>
      <c r="K2149" s="202">
        <v>8</v>
      </c>
      <c r="L2149" s="285" t="s">
        <v>13568</v>
      </c>
      <c r="M2149" s="223"/>
      <c r="N2149" s="203"/>
      <c r="O2149" s="222" t="s">
        <v>326</v>
      </c>
    </row>
    <row r="2150" spans="1:15" ht="29.25" customHeight="1">
      <c r="A2150" s="221" t="s">
        <v>506</v>
      </c>
      <c r="B2150" s="221" t="s">
        <v>777</v>
      </c>
      <c r="C2150" s="222" t="s">
        <v>112</v>
      </c>
      <c r="D2150" s="222" t="s">
        <v>191</v>
      </c>
      <c r="E2150" s="199" t="s">
        <v>177</v>
      </c>
      <c r="F2150" s="200"/>
      <c r="G2150" s="200"/>
      <c r="H2150" s="200"/>
      <c r="I2150" s="200">
        <v>46001</v>
      </c>
      <c r="J2150" s="143">
        <f t="shared" si="33"/>
        <v>46001</v>
      </c>
      <c r="K2150" s="202">
        <v>8</v>
      </c>
      <c r="L2150" s="284" t="s">
        <v>13569</v>
      </c>
      <c r="M2150" s="223"/>
      <c r="N2150" s="203"/>
      <c r="O2150" s="222" t="s">
        <v>326</v>
      </c>
    </row>
    <row r="2151" spans="1:15" ht="29.25" customHeight="1">
      <c r="A2151" s="221" t="s">
        <v>506</v>
      </c>
      <c r="B2151" s="221" t="s">
        <v>777</v>
      </c>
      <c r="C2151" s="222" t="s">
        <v>112</v>
      </c>
      <c r="D2151" s="222" t="s">
        <v>191</v>
      </c>
      <c r="E2151" s="199" t="s">
        <v>177</v>
      </c>
      <c r="F2151" s="200"/>
      <c r="G2151" s="200"/>
      <c r="H2151" s="200"/>
      <c r="I2151" s="200">
        <v>46002</v>
      </c>
      <c r="J2151" s="143">
        <f t="shared" si="33"/>
        <v>46002</v>
      </c>
      <c r="K2151" s="202">
        <v>8</v>
      </c>
      <c r="L2151" s="285" t="s">
        <v>14505</v>
      </c>
      <c r="M2151" s="223"/>
      <c r="N2151" s="203"/>
      <c r="O2151" s="222" t="s">
        <v>326</v>
      </c>
    </row>
    <row r="2152" spans="1:15" ht="29.25" customHeight="1">
      <c r="A2152" s="221" t="s">
        <v>506</v>
      </c>
      <c r="B2152" s="221" t="s">
        <v>777</v>
      </c>
      <c r="C2152" s="222" t="s">
        <v>112</v>
      </c>
      <c r="D2152" s="222" t="s">
        <v>191</v>
      </c>
      <c r="E2152" s="199" t="s">
        <v>165</v>
      </c>
      <c r="F2152" s="200"/>
      <c r="G2152" s="200"/>
      <c r="H2152" s="200"/>
      <c r="I2152" s="200">
        <v>46003</v>
      </c>
      <c r="J2152" s="143">
        <f t="shared" si="33"/>
        <v>46003</v>
      </c>
      <c r="K2152" s="202">
        <v>8</v>
      </c>
      <c r="L2152" s="285" t="s">
        <v>204</v>
      </c>
      <c r="M2152" s="223"/>
      <c r="N2152" s="203"/>
      <c r="O2152" s="222" t="s">
        <v>326</v>
      </c>
    </row>
    <row r="2153" spans="1:15" ht="29.25" customHeight="1">
      <c r="A2153" s="221" t="s">
        <v>506</v>
      </c>
      <c r="B2153" s="221" t="s">
        <v>777</v>
      </c>
      <c r="C2153" s="222" t="s">
        <v>112</v>
      </c>
      <c r="D2153" s="222" t="s">
        <v>191</v>
      </c>
      <c r="E2153" s="199" t="s">
        <v>177</v>
      </c>
      <c r="F2153" s="200"/>
      <c r="G2153" s="200"/>
      <c r="H2153" s="200"/>
      <c r="I2153" s="200">
        <v>46006</v>
      </c>
      <c r="J2153" s="143">
        <f t="shared" si="33"/>
        <v>46006</v>
      </c>
      <c r="K2153" s="202">
        <v>3</v>
      </c>
      <c r="L2153" s="285" t="s">
        <v>210</v>
      </c>
      <c r="M2153" s="223"/>
      <c r="N2153" s="203"/>
      <c r="O2153" s="222" t="s">
        <v>326</v>
      </c>
    </row>
    <row r="2154" spans="1:15" ht="29.25" customHeight="1">
      <c r="A2154" s="221" t="s">
        <v>506</v>
      </c>
      <c r="B2154" s="221" t="s">
        <v>777</v>
      </c>
      <c r="C2154" s="222" t="s">
        <v>112</v>
      </c>
      <c r="D2154" s="222" t="s">
        <v>191</v>
      </c>
      <c r="E2154" s="199" t="s">
        <v>177</v>
      </c>
      <c r="F2154" s="200"/>
      <c r="G2154" s="200"/>
      <c r="H2154" s="200"/>
      <c r="I2154" s="200">
        <v>46006</v>
      </c>
      <c r="J2154" s="143">
        <f t="shared" si="33"/>
        <v>46006</v>
      </c>
      <c r="K2154" s="202">
        <v>2</v>
      </c>
      <c r="L2154" s="285" t="s">
        <v>14506</v>
      </c>
      <c r="M2154" s="223"/>
      <c r="N2154" s="203"/>
      <c r="O2154" s="222" t="s">
        <v>326</v>
      </c>
    </row>
    <row r="2155" spans="1:15" ht="29.25" customHeight="1">
      <c r="A2155" s="221" t="s">
        <v>506</v>
      </c>
      <c r="B2155" s="221" t="s">
        <v>777</v>
      </c>
      <c r="C2155" s="222" t="s">
        <v>112</v>
      </c>
      <c r="D2155" s="222" t="s">
        <v>191</v>
      </c>
      <c r="E2155" s="199" t="s">
        <v>177</v>
      </c>
      <c r="F2155" s="200"/>
      <c r="G2155" s="200"/>
      <c r="H2155" s="200"/>
      <c r="I2155" s="200">
        <v>46006</v>
      </c>
      <c r="J2155" s="143">
        <f t="shared" si="33"/>
        <v>46006</v>
      </c>
      <c r="K2155" s="202">
        <v>3</v>
      </c>
      <c r="L2155" s="285" t="s">
        <v>12314</v>
      </c>
      <c r="M2155" s="223"/>
      <c r="N2155" s="203"/>
      <c r="O2155" s="222" t="s">
        <v>326</v>
      </c>
    </row>
    <row r="2156" spans="1:15" ht="29.25" customHeight="1">
      <c r="A2156" s="221" t="s">
        <v>506</v>
      </c>
      <c r="B2156" s="221" t="s">
        <v>777</v>
      </c>
      <c r="C2156" s="222" t="s">
        <v>112</v>
      </c>
      <c r="D2156" s="222" t="s">
        <v>191</v>
      </c>
      <c r="E2156" s="199" t="s">
        <v>165</v>
      </c>
      <c r="F2156" s="200"/>
      <c r="G2156" s="200"/>
      <c r="H2156" s="200"/>
      <c r="I2156" s="200">
        <v>46007</v>
      </c>
      <c r="J2156" s="143">
        <f t="shared" si="33"/>
        <v>46007</v>
      </c>
      <c r="K2156" s="202">
        <v>8</v>
      </c>
      <c r="L2156" s="285" t="s">
        <v>204</v>
      </c>
      <c r="M2156" s="223"/>
      <c r="N2156" s="203"/>
      <c r="O2156" s="222" t="s">
        <v>326</v>
      </c>
    </row>
    <row r="2157" spans="1:15" ht="29.25" customHeight="1">
      <c r="A2157" s="221" t="s">
        <v>506</v>
      </c>
      <c r="B2157" s="221" t="s">
        <v>777</v>
      </c>
      <c r="C2157" s="222" t="s">
        <v>112</v>
      </c>
      <c r="D2157" s="222" t="s">
        <v>191</v>
      </c>
      <c r="E2157" s="199" t="s">
        <v>163</v>
      </c>
      <c r="F2157" s="200" t="s">
        <v>10819</v>
      </c>
      <c r="G2157" s="200" t="s">
        <v>10820</v>
      </c>
      <c r="H2157" s="200" t="s">
        <v>10836</v>
      </c>
      <c r="I2157" s="200">
        <v>46008</v>
      </c>
      <c r="J2157" s="143">
        <f t="shared" si="33"/>
        <v>46008</v>
      </c>
      <c r="K2157" s="202">
        <v>8</v>
      </c>
      <c r="L2157" s="284" t="s">
        <v>14507</v>
      </c>
      <c r="M2157" s="223"/>
      <c r="N2157" s="203">
        <v>0.2</v>
      </c>
      <c r="O2157" s="222" t="s">
        <v>943</v>
      </c>
    </row>
    <row r="2158" spans="1:15" ht="29.25" customHeight="1">
      <c r="A2158" s="221" t="s">
        <v>506</v>
      </c>
      <c r="B2158" s="221" t="s">
        <v>777</v>
      </c>
      <c r="C2158" s="222" t="s">
        <v>112</v>
      </c>
      <c r="D2158" s="222" t="s">
        <v>191</v>
      </c>
      <c r="E2158" s="199" t="s">
        <v>177</v>
      </c>
      <c r="F2158" s="200"/>
      <c r="G2158" s="200"/>
      <c r="H2158" s="200"/>
      <c r="I2158" s="200">
        <v>46009</v>
      </c>
      <c r="J2158" s="143">
        <f t="shared" si="33"/>
        <v>46009</v>
      </c>
      <c r="K2158" s="202">
        <v>8</v>
      </c>
      <c r="L2158" s="284" t="s">
        <v>14508</v>
      </c>
      <c r="M2158" s="223"/>
      <c r="N2158" s="203"/>
      <c r="O2158" s="222" t="s">
        <v>326</v>
      </c>
    </row>
    <row r="2159" spans="1:15" ht="29.25" customHeight="1">
      <c r="A2159" s="221" t="s">
        <v>506</v>
      </c>
      <c r="B2159" s="221" t="s">
        <v>777</v>
      </c>
      <c r="C2159" s="222" t="s">
        <v>112</v>
      </c>
      <c r="D2159" s="222" t="s">
        <v>191</v>
      </c>
      <c r="E2159" s="199" t="s">
        <v>177</v>
      </c>
      <c r="F2159" s="200"/>
      <c r="G2159" s="200"/>
      <c r="H2159" s="200"/>
      <c r="I2159" s="200">
        <v>46010</v>
      </c>
      <c r="J2159" s="143">
        <f t="shared" si="33"/>
        <v>46010</v>
      </c>
      <c r="K2159" s="202">
        <v>8</v>
      </c>
      <c r="L2159" s="285" t="s">
        <v>14509</v>
      </c>
      <c r="M2159" s="223"/>
      <c r="N2159" s="203"/>
      <c r="O2159" s="222" t="s">
        <v>326</v>
      </c>
    </row>
    <row r="2160" spans="1:15" ht="29.25" customHeight="1">
      <c r="A2160" s="221" t="s">
        <v>506</v>
      </c>
      <c r="B2160" s="221" t="s">
        <v>777</v>
      </c>
      <c r="C2160" s="222" t="s">
        <v>112</v>
      </c>
      <c r="D2160" s="222" t="s">
        <v>191</v>
      </c>
      <c r="E2160" s="199" t="s">
        <v>163</v>
      </c>
      <c r="F2160" s="200" t="s">
        <v>10819</v>
      </c>
      <c r="G2160" s="200" t="s">
        <v>10820</v>
      </c>
      <c r="H2160" s="200"/>
      <c r="I2160" s="200">
        <v>46013</v>
      </c>
      <c r="J2160" s="143">
        <f t="shared" si="33"/>
        <v>46013</v>
      </c>
      <c r="K2160" s="202">
        <v>3</v>
      </c>
      <c r="L2160" s="285" t="s">
        <v>210</v>
      </c>
      <c r="M2160" s="223"/>
      <c r="N2160" s="203"/>
      <c r="O2160" s="222" t="s">
        <v>326</v>
      </c>
    </row>
    <row r="2161" spans="1:15" ht="29.25" customHeight="1">
      <c r="A2161" s="221" t="s">
        <v>506</v>
      </c>
      <c r="B2161" s="221" t="s">
        <v>777</v>
      </c>
      <c r="C2161" s="222" t="s">
        <v>112</v>
      </c>
      <c r="D2161" s="222" t="s">
        <v>191</v>
      </c>
      <c r="E2161" s="199" t="s">
        <v>177</v>
      </c>
      <c r="F2161" s="200"/>
      <c r="G2161" s="200"/>
      <c r="H2161" s="200"/>
      <c r="I2161" s="200">
        <v>46013</v>
      </c>
      <c r="J2161" s="143">
        <f t="shared" si="33"/>
        <v>46013</v>
      </c>
      <c r="K2161" s="202">
        <v>2</v>
      </c>
      <c r="L2161" s="284" t="s">
        <v>14510</v>
      </c>
      <c r="M2161" s="223"/>
      <c r="N2161" s="203"/>
      <c r="O2161" s="222" t="s">
        <v>326</v>
      </c>
    </row>
    <row r="2162" spans="1:15" ht="29.25" customHeight="1">
      <c r="A2162" s="221" t="s">
        <v>506</v>
      </c>
      <c r="B2162" s="221" t="s">
        <v>777</v>
      </c>
      <c r="C2162" s="222" t="s">
        <v>112</v>
      </c>
      <c r="D2162" s="222" t="s">
        <v>191</v>
      </c>
      <c r="E2162" s="199" t="s">
        <v>163</v>
      </c>
      <c r="F2162" s="200" t="s">
        <v>10819</v>
      </c>
      <c r="G2162" s="200" t="s">
        <v>10820</v>
      </c>
      <c r="H2162" s="200"/>
      <c r="I2162" s="200">
        <v>46013</v>
      </c>
      <c r="J2162" s="143">
        <f t="shared" si="33"/>
        <v>46013</v>
      </c>
      <c r="K2162" s="202">
        <v>3</v>
      </c>
      <c r="L2162" s="285" t="s">
        <v>12120</v>
      </c>
      <c r="M2162" s="223"/>
      <c r="N2162" s="203"/>
      <c r="O2162" s="222" t="s">
        <v>326</v>
      </c>
    </row>
    <row r="2163" spans="1:15" ht="29.25" customHeight="1">
      <c r="A2163" s="221" t="s">
        <v>506</v>
      </c>
      <c r="B2163" s="221" t="s">
        <v>777</v>
      </c>
      <c r="C2163" s="222" t="s">
        <v>112</v>
      </c>
      <c r="D2163" s="222" t="s">
        <v>191</v>
      </c>
      <c r="E2163" s="199" t="s">
        <v>165</v>
      </c>
      <c r="F2163" s="200"/>
      <c r="G2163" s="200"/>
      <c r="H2163" s="200"/>
      <c r="I2163" s="200">
        <v>46014</v>
      </c>
      <c r="J2163" s="143">
        <f t="shared" si="33"/>
        <v>46014</v>
      </c>
      <c r="K2163" s="202">
        <v>8</v>
      </c>
      <c r="L2163" s="285" t="s">
        <v>204</v>
      </c>
      <c r="M2163" s="223"/>
      <c r="N2163" s="203"/>
      <c r="O2163" s="222" t="s">
        <v>326</v>
      </c>
    </row>
    <row r="2164" spans="1:15" ht="29.25" customHeight="1">
      <c r="A2164" s="221" t="s">
        <v>506</v>
      </c>
      <c r="B2164" s="221" t="s">
        <v>777</v>
      </c>
      <c r="C2164" s="222" t="s">
        <v>112</v>
      </c>
      <c r="D2164" s="222" t="s">
        <v>191</v>
      </c>
      <c r="E2164" s="199" t="s">
        <v>177</v>
      </c>
      <c r="F2164" s="200"/>
      <c r="G2164" s="200"/>
      <c r="H2164" s="200"/>
      <c r="I2164" s="200">
        <v>46015</v>
      </c>
      <c r="J2164" s="143">
        <f t="shared" si="33"/>
        <v>46015</v>
      </c>
      <c r="K2164" s="202">
        <v>8</v>
      </c>
      <c r="L2164" s="284" t="s">
        <v>14511</v>
      </c>
      <c r="M2164" s="223"/>
      <c r="N2164" s="203"/>
      <c r="O2164" s="222" t="s">
        <v>326</v>
      </c>
    </row>
    <row r="2165" spans="1:15" ht="29.25" customHeight="1">
      <c r="A2165" s="221" t="s">
        <v>506</v>
      </c>
      <c r="B2165" s="221" t="s">
        <v>777</v>
      </c>
      <c r="C2165" s="222" t="s">
        <v>112</v>
      </c>
      <c r="D2165" s="222" t="s">
        <v>191</v>
      </c>
      <c r="E2165" s="199" t="s">
        <v>177</v>
      </c>
      <c r="F2165" s="200"/>
      <c r="G2165" s="200"/>
      <c r="H2165" s="200"/>
      <c r="I2165" s="200">
        <v>46017</v>
      </c>
      <c r="J2165" s="143">
        <f t="shared" si="33"/>
        <v>46017</v>
      </c>
      <c r="K2165" s="202">
        <v>8</v>
      </c>
      <c r="L2165" s="285" t="s">
        <v>14842</v>
      </c>
      <c r="M2165" s="223"/>
      <c r="N2165" s="203"/>
      <c r="O2165" s="222" t="s">
        <v>326</v>
      </c>
    </row>
    <row r="2166" spans="1:15" ht="29.25" customHeight="1">
      <c r="A2166" s="221" t="s">
        <v>506</v>
      </c>
      <c r="B2166" s="221" t="s">
        <v>777</v>
      </c>
      <c r="C2166" s="222" t="s">
        <v>112</v>
      </c>
      <c r="D2166" s="222" t="s">
        <v>191</v>
      </c>
      <c r="E2166" s="199" t="s">
        <v>163</v>
      </c>
      <c r="F2166" s="200" t="s">
        <v>10819</v>
      </c>
      <c r="G2166" s="200" t="s">
        <v>10820</v>
      </c>
      <c r="H2166" s="200"/>
      <c r="I2166" s="200">
        <v>46020</v>
      </c>
      <c r="J2166" s="143">
        <f t="shared" si="33"/>
        <v>46020</v>
      </c>
      <c r="K2166" s="202">
        <v>3</v>
      </c>
      <c r="L2166" s="285" t="s">
        <v>12314</v>
      </c>
      <c r="M2166" s="223"/>
      <c r="N2166" s="203"/>
      <c r="O2166" s="222" t="s">
        <v>326</v>
      </c>
    </row>
    <row r="2167" spans="1:15" ht="29.25" customHeight="1">
      <c r="A2167" s="221" t="s">
        <v>506</v>
      </c>
      <c r="B2167" s="221" t="s">
        <v>777</v>
      </c>
      <c r="C2167" s="222" t="s">
        <v>112</v>
      </c>
      <c r="D2167" s="222" t="s">
        <v>191</v>
      </c>
      <c r="E2167" s="199" t="s">
        <v>163</v>
      </c>
      <c r="F2167" s="200" t="s">
        <v>10819</v>
      </c>
      <c r="G2167" s="200" t="s">
        <v>10820</v>
      </c>
      <c r="H2167" s="200"/>
      <c r="I2167" s="200">
        <v>46020</v>
      </c>
      <c r="J2167" s="143">
        <f t="shared" si="33"/>
        <v>46020</v>
      </c>
      <c r="K2167" s="202">
        <v>2</v>
      </c>
      <c r="L2167" s="285" t="s">
        <v>210</v>
      </c>
      <c r="M2167" s="223"/>
      <c r="N2167" s="203"/>
      <c r="O2167" s="222" t="s">
        <v>326</v>
      </c>
    </row>
    <row r="2168" spans="1:15" ht="29.25" customHeight="1">
      <c r="A2168" s="221" t="s">
        <v>506</v>
      </c>
      <c r="B2168" s="221" t="s">
        <v>777</v>
      </c>
      <c r="C2168" s="222" t="s">
        <v>112</v>
      </c>
      <c r="D2168" s="222" t="s">
        <v>191</v>
      </c>
      <c r="E2168" s="199" t="s">
        <v>177</v>
      </c>
      <c r="F2168" s="200"/>
      <c r="G2168" s="200"/>
      <c r="H2168" s="200"/>
      <c r="I2168" s="200">
        <v>46020</v>
      </c>
      <c r="J2168" s="143">
        <f t="shared" si="33"/>
        <v>46020</v>
      </c>
      <c r="K2168" s="202">
        <v>3</v>
      </c>
      <c r="L2168" s="285" t="s">
        <v>13033</v>
      </c>
      <c r="M2168" s="223"/>
      <c r="N2168" s="203"/>
      <c r="O2168" s="222" t="s">
        <v>326</v>
      </c>
    </row>
    <row r="2169" spans="1:15" ht="29.25" customHeight="1">
      <c r="A2169" s="221" t="s">
        <v>506</v>
      </c>
      <c r="B2169" s="221" t="s">
        <v>777</v>
      </c>
      <c r="C2169" s="222" t="s">
        <v>112</v>
      </c>
      <c r="D2169" s="222" t="s">
        <v>191</v>
      </c>
      <c r="E2169" s="199" t="s">
        <v>177</v>
      </c>
      <c r="F2169" s="200"/>
      <c r="G2169" s="200"/>
      <c r="H2169" s="200"/>
      <c r="I2169" s="200">
        <v>46021</v>
      </c>
      <c r="J2169" s="143">
        <f t="shared" si="33"/>
        <v>46021</v>
      </c>
      <c r="K2169" s="202">
        <v>3</v>
      </c>
      <c r="L2169" s="285" t="s">
        <v>13033</v>
      </c>
      <c r="M2169" s="223"/>
      <c r="N2169" s="203"/>
      <c r="O2169" s="222" t="s">
        <v>326</v>
      </c>
    </row>
    <row r="2170" spans="1:15" ht="29.25" customHeight="1">
      <c r="A2170" s="221" t="s">
        <v>506</v>
      </c>
      <c r="B2170" s="221" t="s">
        <v>777</v>
      </c>
      <c r="C2170" s="222" t="s">
        <v>112</v>
      </c>
      <c r="D2170" s="222" t="s">
        <v>191</v>
      </c>
      <c r="E2170" s="199" t="s">
        <v>177</v>
      </c>
      <c r="F2170" s="200"/>
      <c r="G2170" s="200"/>
      <c r="H2170" s="200"/>
      <c r="I2170" s="200">
        <v>46021</v>
      </c>
      <c r="J2170" s="143">
        <f t="shared" si="33"/>
        <v>46021</v>
      </c>
      <c r="K2170" s="202">
        <v>5</v>
      </c>
      <c r="L2170" s="284" t="s">
        <v>14843</v>
      </c>
      <c r="M2170" s="223"/>
      <c r="N2170" s="203"/>
      <c r="O2170" s="222" t="s">
        <v>326</v>
      </c>
    </row>
    <row r="2171" spans="1:15" ht="29.25" customHeight="1">
      <c r="A2171" s="221" t="s">
        <v>506</v>
      </c>
      <c r="B2171" s="221" t="s">
        <v>777</v>
      </c>
      <c r="C2171" s="222" t="s">
        <v>112</v>
      </c>
      <c r="D2171" s="222" t="s">
        <v>191</v>
      </c>
      <c r="E2171" s="199" t="s">
        <v>165</v>
      </c>
      <c r="F2171" s="200"/>
      <c r="G2171" s="200"/>
      <c r="H2171" s="200"/>
      <c r="I2171" s="200">
        <v>46022</v>
      </c>
      <c r="J2171" s="143">
        <f t="shared" si="33"/>
        <v>46022</v>
      </c>
      <c r="K2171" s="202">
        <v>8</v>
      </c>
      <c r="L2171" s="285" t="s">
        <v>165</v>
      </c>
      <c r="M2171" s="223"/>
      <c r="N2171" s="203"/>
      <c r="O2171" s="222" t="s">
        <v>326</v>
      </c>
    </row>
    <row r="2172" spans="1:15" ht="29.25" customHeight="1">
      <c r="A2172" s="221" t="s">
        <v>506</v>
      </c>
      <c r="B2172" s="221" t="s">
        <v>777</v>
      </c>
      <c r="C2172" s="222" t="s">
        <v>112</v>
      </c>
      <c r="D2172" s="222" t="s">
        <v>191</v>
      </c>
      <c r="E2172" s="199" t="s">
        <v>177</v>
      </c>
      <c r="F2172" s="200"/>
      <c r="G2172" s="200"/>
      <c r="H2172" s="200"/>
      <c r="I2172" s="200">
        <v>46024</v>
      </c>
      <c r="J2172" s="143">
        <f t="shared" si="33"/>
        <v>46024</v>
      </c>
      <c r="K2172" s="202">
        <v>8</v>
      </c>
      <c r="L2172" s="284" t="s">
        <v>15041</v>
      </c>
      <c r="M2172" s="223"/>
      <c r="N2172" s="203"/>
      <c r="O2172" s="222" t="s">
        <v>326</v>
      </c>
    </row>
    <row r="2173" spans="1:15" ht="29.25" customHeight="1">
      <c r="A2173" s="221" t="s">
        <v>506</v>
      </c>
      <c r="B2173" s="221" t="s">
        <v>777</v>
      </c>
      <c r="C2173" s="222" t="s">
        <v>112</v>
      </c>
      <c r="D2173" s="222" t="s">
        <v>191</v>
      </c>
      <c r="E2173" s="199" t="s">
        <v>177</v>
      </c>
      <c r="F2173" s="200"/>
      <c r="G2173" s="200"/>
      <c r="H2173" s="200"/>
      <c r="I2173" s="200">
        <v>46027</v>
      </c>
      <c r="J2173" s="143">
        <f t="shared" si="33"/>
        <v>46027</v>
      </c>
      <c r="K2173" s="202">
        <v>3</v>
      </c>
      <c r="L2173" s="285" t="s">
        <v>15042</v>
      </c>
      <c r="M2173" s="223"/>
      <c r="N2173" s="203"/>
      <c r="O2173" s="222" t="s">
        <v>326</v>
      </c>
    </row>
    <row r="2174" spans="1:15" ht="29.25" customHeight="1">
      <c r="A2174" s="221" t="s">
        <v>506</v>
      </c>
      <c r="B2174" s="221" t="s">
        <v>777</v>
      </c>
      <c r="C2174" s="222" t="s">
        <v>112</v>
      </c>
      <c r="D2174" s="222" t="s">
        <v>191</v>
      </c>
      <c r="E2174" s="199" t="s">
        <v>163</v>
      </c>
      <c r="F2174" s="200" t="s">
        <v>10819</v>
      </c>
      <c r="G2174" s="200" t="s">
        <v>10820</v>
      </c>
      <c r="H2174" s="200"/>
      <c r="I2174" s="200">
        <v>46027</v>
      </c>
      <c r="J2174" s="143">
        <f t="shared" si="33"/>
        <v>46027</v>
      </c>
      <c r="K2174" s="202">
        <v>3</v>
      </c>
      <c r="L2174" s="285" t="s">
        <v>12314</v>
      </c>
      <c r="M2174" s="223"/>
      <c r="N2174" s="203"/>
      <c r="O2174" s="222" t="s">
        <v>326</v>
      </c>
    </row>
    <row r="2175" spans="1:15" ht="29.25" customHeight="1">
      <c r="A2175" s="221" t="s">
        <v>506</v>
      </c>
      <c r="B2175" s="221" t="s">
        <v>777</v>
      </c>
      <c r="C2175" s="222" t="s">
        <v>112</v>
      </c>
      <c r="D2175" s="222" t="s">
        <v>191</v>
      </c>
      <c r="E2175" s="199" t="s">
        <v>163</v>
      </c>
      <c r="F2175" s="200" t="s">
        <v>10819</v>
      </c>
      <c r="G2175" s="200" t="s">
        <v>10820</v>
      </c>
      <c r="H2175" s="200"/>
      <c r="I2175" s="200">
        <v>46027</v>
      </c>
      <c r="J2175" s="143">
        <f t="shared" si="33"/>
        <v>46027</v>
      </c>
      <c r="K2175" s="202">
        <v>2</v>
      </c>
      <c r="L2175" s="285" t="s">
        <v>210</v>
      </c>
      <c r="M2175" s="223"/>
      <c r="N2175" s="203"/>
      <c r="O2175" s="222" t="s">
        <v>326</v>
      </c>
    </row>
    <row r="2176" spans="1:15" ht="29.25" customHeight="1">
      <c r="A2176" s="221" t="s">
        <v>506</v>
      </c>
      <c r="B2176" s="221" t="s">
        <v>777</v>
      </c>
      <c r="C2176" s="222" t="s">
        <v>112</v>
      </c>
      <c r="D2176" s="222" t="s">
        <v>191</v>
      </c>
      <c r="E2176" s="199" t="s">
        <v>177</v>
      </c>
      <c r="F2176" s="200"/>
      <c r="G2176" s="200"/>
      <c r="H2176" s="200"/>
      <c r="I2176" s="200">
        <v>46028</v>
      </c>
      <c r="J2176" s="143">
        <f t="shared" si="33"/>
        <v>46028</v>
      </c>
      <c r="K2176" s="202">
        <v>8</v>
      </c>
      <c r="L2176" s="285" t="s">
        <v>15043</v>
      </c>
      <c r="M2176" s="223"/>
      <c r="N2176" s="203"/>
      <c r="O2176" s="222" t="s">
        <v>326</v>
      </c>
    </row>
    <row r="2177" spans="1:15" ht="29.25" customHeight="1">
      <c r="A2177" s="221" t="s">
        <v>506</v>
      </c>
      <c r="B2177" s="221" t="s">
        <v>777</v>
      </c>
      <c r="C2177" s="222" t="s">
        <v>112</v>
      </c>
      <c r="D2177" s="222" t="s">
        <v>191</v>
      </c>
      <c r="E2177" s="199" t="s">
        <v>177</v>
      </c>
      <c r="F2177" s="200"/>
      <c r="G2177" s="200"/>
      <c r="H2177" s="200"/>
      <c r="I2177" s="200">
        <v>46029</v>
      </c>
      <c r="J2177" s="143">
        <f t="shared" si="33"/>
        <v>46029</v>
      </c>
      <c r="K2177" s="202">
        <v>8</v>
      </c>
      <c r="L2177" s="285" t="s">
        <v>15043</v>
      </c>
      <c r="M2177" s="223"/>
      <c r="N2177" s="203"/>
      <c r="O2177" s="222" t="s">
        <v>326</v>
      </c>
    </row>
    <row r="2178" spans="1:15" ht="29.25" customHeight="1">
      <c r="A2178" s="221" t="s">
        <v>506</v>
      </c>
      <c r="B2178" s="221" t="s">
        <v>777</v>
      </c>
      <c r="C2178" s="222" t="s">
        <v>112</v>
      </c>
      <c r="D2178" s="222" t="s">
        <v>191</v>
      </c>
      <c r="E2178" s="199" t="s">
        <v>177</v>
      </c>
      <c r="F2178" s="200"/>
      <c r="G2178" s="200"/>
      <c r="H2178" s="200"/>
      <c r="I2178" s="200">
        <v>46030</v>
      </c>
      <c r="J2178" s="143">
        <f t="shared" si="33"/>
        <v>46030</v>
      </c>
      <c r="K2178" s="202">
        <v>8</v>
      </c>
      <c r="L2178" s="285" t="s">
        <v>15043</v>
      </c>
      <c r="M2178" s="223"/>
      <c r="N2178" s="203"/>
      <c r="O2178" s="222" t="s">
        <v>326</v>
      </c>
    </row>
    <row r="2179" spans="1:15" ht="29.25" customHeight="1">
      <c r="A2179" s="221" t="s">
        <v>506</v>
      </c>
      <c r="B2179" s="221" t="s">
        <v>777</v>
      </c>
      <c r="C2179" s="222" t="s">
        <v>112</v>
      </c>
      <c r="D2179" s="222" t="s">
        <v>191</v>
      </c>
      <c r="E2179" s="199" t="s">
        <v>177</v>
      </c>
      <c r="F2179" s="200"/>
      <c r="G2179" s="200"/>
      <c r="H2179" s="200"/>
      <c r="I2179" s="200">
        <v>46031</v>
      </c>
      <c r="J2179" s="143">
        <f t="shared" ref="J2179:J2242" si="34">I2179</f>
        <v>46031</v>
      </c>
      <c r="K2179" s="202">
        <v>8</v>
      </c>
      <c r="L2179" s="285" t="s">
        <v>15043</v>
      </c>
      <c r="M2179" s="223"/>
      <c r="N2179" s="203"/>
      <c r="O2179" s="222" t="s">
        <v>326</v>
      </c>
    </row>
    <row r="2180" spans="1:15" ht="29.25" customHeight="1">
      <c r="A2180" s="221" t="s">
        <v>506</v>
      </c>
      <c r="B2180" s="221" t="s">
        <v>777</v>
      </c>
      <c r="C2180" s="222" t="s">
        <v>112</v>
      </c>
      <c r="D2180" s="222" t="s">
        <v>191</v>
      </c>
      <c r="E2180" s="199" t="s">
        <v>163</v>
      </c>
      <c r="F2180" s="200" t="s">
        <v>10819</v>
      </c>
      <c r="G2180" s="200" t="s">
        <v>10820</v>
      </c>
      <c r="H2180" s="200"/>
      <c r="I2180" s="200">
        <v>46034</v>
      </c>
      <c r="J2180" s="143">
        <f t="shared" si="34"/>
        <v>46034</v>
      </c>
      <c r="K2180" s="202">
        <v>3</v>
      </c>
      <c r="L2180" s="285" t="s">
        <v>188</v>
      </c>
      <c r="M2180" s="223"/>
      <c r="N2180" s="203"/>
      <c r="O2180" s="222" t="s">
        <v>326</v>
      </c>
    </row>
    <row r="2181" spans="1:15" ht="29.25" customHeight="1">
      <c r="A2181" s="221" t="s">
        <v>506</v>
      </c>
      <c r="B2181" s="221" t="s">
        <v>777</v>
      </c>
      <c r="C2181" s="222" t="s">
        <v>112</v>
      </c>
      <c r="D2181" s="222" t="s">
        <v>191</v>
      </c>
      <c r="E2181" s="199" t="s">
        <v>163</v>
      </c>
      <c r="F2181" s="200" t="s">
        <v>10819</v>
      </c>
      <c r="G2181" s="200" t="s">
        <v>10820</v>
      </c>
      <c r="H2181" s="200"/>
      <c r="I2181" s="200">
        <v>46034</v>
      </c>
      <c r="J2181" s="143">
        <f t="shared" si="34"/>
        <v>46034</v>
      </c>
      <c r="K2181" s="202">
        <v>3</v>
      </c>
      <c r="L2181" s="285" t="s">
        <v>12314</v>
      </c>
      <c r="M2181" s="223"/>
      <c r="N2181" s="203"/>
      <c r="O2181" s="222" t="s">
        <v>326</v>
      </c>
    </row>
    <row r="2182" spans="1:15" ht="29.25" customHeight="1">
      <c r="A2182" s="221" t="s">
        <v>506</v>
      </c>
      <c r="B2182" s="221" t="s">
        <v>777</v>
      </c>
      <c r="C2182" s="222" t="s">
        <v>112</v>
      </c>
      <c r="D2182" s="222" t="s">
        <v>191</v>
      </c>
      <c r="E2182" s="199" t="s">
        <v>177</v>
      </c>
      <c r="F2182" s="200"/>
      <c r="G2182" s="200"/>
      <c r="H2182" s="200"/>
      <c r="I2182" s="200">
        <v>46034</v>
      </c>
      <c r="J2182" s="143">
        <f t="shared" si="34"/>
        <v>46034</v>
      </c>
      <c r="K2182" s="202">
        <v>2</v>
      </c>
      <c r="L2182" s="285" t="s">
        <v>15043</v>
      </c>
      <c r="M2182" s="223"/>
      <c r="N2182" s="203"/>
      <c r="O2182" s="222" t="s">
        <v>326</v>
      </c>
    </row>
    <row r="2183" spans="1:15" ht="29.25" customHeight="1">
      <c r="A2183" s="221" t="s">
        <v>506</v>
      </c>
      <c r="B2183" s="221" t="s">
        <v>777</v>
      </c>
      <c r="C2183" s="222" t="s">
        <v>112</v>
      </c>
      <c r="D2183" s="222" t="s">
        <v>191</v>
      </c>
      <c r="E2183" s="199" t="s">
        <v>177</v>
      </c>
      <c r="F2183" s="200"/>
      <c r="G2183" s="200"/>
      <c r="H2183" s="200"/>
      <c r="I2183" s="200">
        <v>46035</v>
      </c>
      <c r="J2183" s="143">
        <f t="shared" si="34"/>
        <v>46035</v>
      </c>
      <c r="K2183" s="202">
        <v>5</v>
      </c>
      <c r="L2183" s="285" t="s">
        <v>12311</v>
      </c>
      <c r="M2183" s="223"/>
      <c r="N2183" s="203"/>
      <c r="O2183" s="222" t="s">
        <v>326</v>
      </c>
    </row>
    <row r="2184" spans="1:15" ht="29.25" customHeight="1">
      <c r="A2184" s="221" t="s">
        <v>506</v>
      </c>
      <c r="B2184" s="221" t="s">
        <v>777</v>
      </c>
      <c r="C2184" s="222" t="s">
        <v>112</v>
      </c>
      <c r="D2184" s="222" t="s">
        <v>191</v>
      </c>
      <c r="E2184" s="199" t="s">
        <v>177</v>
      </c>
      <c r="F2184" s="200"/>
      <c r="G2184" s="200"/>
      <c r="H2184" s="200"/>
      <c r="I2184" s="200">
        <v>46035</v>
      </c>
      <c r="J2184" s="143">
        <f t="shared" si="34"/>
        <v>46035</v>
      </c>
      <c r="K2184" s="202">
        <v>3</v>
      </c>
      <c r="L2184" s="285" t="s">
        <v>15780</v>
      </c>
      <c r="M2184" s="223"/>
      <c r="N2184" s="203"/>
      <c r="O2184" s="222" t="s">
        <v>326</v>
      </c>
    </row>
    <row r="2185" spans="1:15" ht="29.25" customHeight="1">
      <c r="A2185" s="221" t="s">
        <v>506</v>
      </c>
      <c r="B2185" s="221" t="s">
        <v>777</v>
      </c>
      <c r="C2185" s="222" t="s">
        <v>112</v>
      </c>
      <c r="D2185" s="222" t="s">
        <v>191</v>
      </c>
      <c r="E2185" s="199" t="s">
        <v>177</v>
      </c>
      <c r="F2185" s="200"/>
      <c r="G2185" s="200"/>
      <c r="H2185" s="200"/>
      <c r="I2185" s="200">
        <v>46036</v>
      </c>
      <c r="J2185" s="143">
        <f t="shared" si="34"/>
        <v>46036</v>
      </c>
      <c r="K2185" s="202">
        <v>8</v>
      </c>
      <c r="L2185" s="285" t="s">
        <v>15781</v>
      </c>
      <c r="M2185" s="223"/>
      <c r="N2185" s="203"/>
      <c r="O2185" s="222" t="s">
        <v>326</v>
      </c>
    </row>
    <row r="2186" spans="1:15" ht="29.25" customHeight="1">
      <c r="A2186" s="221" t="s">
        <v>506</v>
      </c>
      <c r="B2186" s="221" t="s">
        <v>777</v>
      </c>
      <c r="C2186" s="222" t="s">
        <v>112</v>
      </c>
      <c r="D2186" s="222" t="s">
        <v>191</v>
      </c>
      <c r="E2186" s="199" t="s">
        <v>177</v>
      </c>
      <c r="F2186" s="200"/>
      <c r="G2186" s="200"/>
      <c r="H2186" s="200"/>
      <c r="I2186" s="200">
        <v>46037</v>
      </c>
      <c r="J2186" s="143">
        <f t="shared" si="34"/>
        <v>46037</v>
      </c>
      <c r="K2186" s="202">
        <v>8</v>
      </c>
      <c r="L2186" s="285" t="s">
        <v>15781</v>
      </c>
      <c r="M2186" s="223"/>
      <c r="N2186" s="203"/>
      <c r="O2186" s="222" t="s">
        <v>326</v>
      </c>
    </row>
    <row r="2187" spans="1:15" ht="29.25" customHeight="1">
      <c r="A2187" s="221" t="s">
        <v>506</v>
      </c>
      <c r="B2187" s="221" t="s">
        <v>777</v>
      </c>
      <c r="C2187" s="222" t="s">
        <v>112</v>
      </c>
      <c r="D2187" s="222" t="s">
        <v>191</v>
      </c>
      <c r="E2187" s="199" t="s">
        <v>177</v>
      </c>
      <c r="F2187" s="200"/>
      <c r="G2187" s="200"/>
      <c r="H2187" s="200"/>
      <c r="I2187" s="200">
        <v>46038</v>
      </c>
      <c r="J2187" s="143">
        <f t="shared" si="34"/>
        <v>46038</v>
      </c>
      <c r="K2187" s="202">
        <v>8</v>
      </c>
      <c r="L2187" s="284" t="s">
        <v>16086</v>
      </c>
      <c r="M2187" s="223"/>
      <c r="N2187" s="203"/>
      <c r="O2187" s="222" t="s">
        <v>326</v>
      </c>
    </row>
    <row r="2188" spans="1:15" ht="29.25" customHeight="1">
      <c r="A2188" s="221" t="s">
        <v>506</v>
      </c>
      <c r="B2188" s="221" t="s">
        <v>777</v>
      </c>
      <c r="C2188" s="222" t="s">
        <v>112</v>
      </c>
      <c r="D2188" s="222" t="s">
        <v>191</v>
      </c>
      <c r="E2188" s="199" t="s">
        <v>177</v>
      </c>
      <c r="F2188" s="200"/>
      <c r="G2188" s="200"/>
      <c r="H2188" s="200"/>
      <c r="I2188" s="200">
        <v>46041</v>
      </c>
      <c r="J2188" s="143">
        <f t="shared" si="34"/>
        <v>46041</v>
      </c>
      <c r="K2188" s="202">
        <v>3</v>
      </c>
      <c r="L2188" s="285" t="s">
        <v>16087</v>
      </c>
      <c r="M2188" s="223"/>
      <c r="N2188" s="203"/>
      <c r="O2188" s="222" t="s">
        <v>326</v>
      </c>
    </row>
    <row r="2189" spans="1:15" ht="29.25" customHeight="1">
      <c r="A2189" s="221" t="s">
        <v>506</v>
      </c>
      <c r="B2189" s="221" t="s">
        <v>777</v>
      </c>
      <c r="C2189" s="222" t="s">
        <v>112</v>
      </c>
      <c r="D2189" s="222" t="s">
        <v>191</v>
      </c>
      <c r="E2189" s="199" t="s">
        <v>163</v>
      </c>
      <c r="F2189" s="200" t="s">
        <v>10819</v>
      </c>
      <c r="G2189" s="200" t="s">
        <v>10820</v>
      </c>
      <c r="H2189" s="200"/>
      <c r="I2189" s="200">
        <v>46041</v>
      </c>
      <c r="J2189" s="143">
        <f t="shared" si="34"/>
        <v>46041</v>
      </c>
      <c r="K2189" s="202">
        <v>3</v>
      </c>
      <c r="L2189" s="285" t="s">
        <v>12314</v>
      </c>
      <c r="M2189" s="223"/>
      <c r="N2189" s="203"/>
      <c r="O2189" s="222" t="s">
        <v>326</v>
      </c>
    </row>
    <row r="2190" spans="1:15" ht="29.25" customHeight="1">
      <c r="A2190" s="221" t="s">
        <v>506</v>
      </c>
      <c r="B2190" s="221" t="s">
        <v>777</v>
      </c>
      <c r="C2190" s="222" t="s">
        <v>112</v>
      </c>
      <c r="D2190" s="222" t="s">
        <v>191</v>
      </c>
      <c r="E2190" s="199" t="s">
        <v>163</v>
      </c>
      <c r="F2190" s="200" t="s">
        <v>10819</v>
      </c>
      <c r="G2190" s="200" t="s">
        <v>10820</v>
      </c>
      <c r="H2190" s="200"/>
      <c r="I2190" s="200">
        <v>46041</v>
      </c>
      <c r="J2190" s="143">
        <f t="shared" si="34"/>
        <v>46041</v>
      </c>
      <c r="K2190" s="202">
        <v>2</v>
      </c>
      <c r="L2190" s="285" t="s">
        <v>188</v>
      </c>
      <c r="M2190" s="223"/>
      <c r="N2190" s="203"/>
      <c r="O2190" s="222" t="s">
        <v>326</v>
      </c>
    </row>
    <row r="2191" spans="1:15" ht="29.25" customHeight="1">
      <c r="A2191" s="221" t="s">
        <v>506</v>
      </c>
      <c r="B2191" s="221" t="s">
        <v>777</v>
      </c>
      <c r="C2191" s="222" t="s">
        <v>112</v>
      </c>
      <c r="D2191" s="222" t="s">
        <v>191</v>
      </c>
      <c r="E2191" s="199" t="s">
        <v>177</v>
      </c>
      <c r="F2191" s="200"/>
      <c r="G2191" s="200"/>
      <c r="H2191" s="200"/>
      <c r="I2191" s="200">
        <v>46042</v>
      </c>
      <c r="J2191" s="143">
        <f t="shared" si="34"/>
        <v>46042</v>
      </c>
      <c r="K2191" s="202">
        <v>8</v>
      </c>
      <c r="L2191" s="285" t="s">
        <v>16087</v>
      </c>
      <c r="M2191" s="223"/>
      <c r="N2191" s="203"/>
      <c r="O2191" s="222" t="s">
        <v>326</v>
      </c>
    </row>
    <row r="2192" spans="1:15" ht="29.25" customHeight="1">
      <c r="A2192" s="221" t="s">
        <v>506</v>
      </c>
      <c r="B2192" s="221" t="s">
        <v>777</v>
      </c>
      <c r="C2192" s="222" t="s">
        <v>112</v>
      </c>
      <c r="D2192" s="222" t="s">
        <v>191</v>
      </c>
      <c r="E2192" s="199" t="s">
        <v>177</v>
      </c>
      <c r="F2192" s="200"/>
      <c r="G2192" s="200"/>
      <c r="H2192" s="200"/>
      <c r="I2192" s="200">
        <v>46043</v>
      </c>
      <c r="J2192" s="143">
        <f t="shared" si="34"/>
        <v>46043</v>
      </c>
      <c r="K2192" s="202">
        <v>8</v>
      </c>
      <c r="L2192" s="284" t="s">
        <v>16088</v>
      </c>
      <c r="M2192" s="223"/>
      <c r="N2192" s="203"/>
      <c r="O2192" s="222" t="s">
        <v>326</v>
      </c>
    </row>
    <row r="2193" spans="1:15" ht="29.25" customHeight="1">
      <c r="A2193" s="221" t="s">
        <v>506</v>
      </c>
      <c r="B2193" s="221" t="s">
        <v>783</v>
      </c>
      <c r="C2193" s="222" t="s">
        <v>481</v>
      </c>
      <c r="D2193" s="222" t="s">
        <v>167</v>
      </c>
      <c r="E2193" s="199" t="s">
        <v>163</v>
      </c>
      <c r="F2193" s="200" t="s">
        <v>630</v>
      </c>
      <c r="G2193" s="200" t="s">
        <v>631</v>
      </c>
      <c r="H2193" s="200" t="s">
        <v>487</v>
      </c>
      <c r="I2193" s="200">
        <v>45470</v>
      </c>
      <c r="J2193" s="143">
        <f t="shared" si="34"/>
        <v>45470</v>
      </c>
      <c r="K2193" s="202">
        <v>9</v>
      </c>
      <c r="L2193" s="285" t="s">
        <v>806</v>
      </c>
      <c r="M2193" s="223"/>
      <c r="N2193" s="203">
        <v>0</v>
      </c>
      <c r="O2193" s="222" t="s">
        <v>326</v>
      </c>
    </row>
    <row r="2194" spans="1:15" ht="29.25" customHeight="1">
      <c r="A2194" s="221" t="s">
        <v>506</v>
      </c>
      <c r="B2194" s="221" t="s">
        <v>783</v>
      </c>
      <c r="C2194" s="222" t="s">
        <v>481</v>
      </c>
      <c r="D2194" s="222" t="s">
        <v>167</v>
      </c>
      <c r="E2194" s="199" t="s">
        <v>163</v>
      </c>
      <c r="F2194" s="200" t="s">
        <v>630</v>
      </c>
      <c r="G2194" s="200" t="s">
        <v>631</v>
      </c>
      <c r="H2194" s="200" t="s">
        <v>487</v>
      </c>
      <c r="I2194" s="200">
        <v>45471</v>
      </c>
      <c r="J2194" s="143">
        <f t="shared" si="34"/>
        <v>45471</v>
      </c>
      <c r="K2194" s="202">
        <v>9</v>
      </c>
      <c r="L2194" s="285" t="s">
        <v>807</v>
      </c>
      <c r="M2194" s="223"/>
      <c r="N2194" s="203">
        <v>0</v>
      </c>
      <c r="O2194" s="222" t="s">
        <v>326</v>
      </c>
    </row>
    <row r="2195" spans="1:15" ht="29.25" customHeight="1">
      <c r="A2195" s="221" t="s">
        <v>506</v>
      </c>
      <c r="B2195" s="221" t="s">
        <v>783</v>
      </c>
      <c r="C2195" s="222" t="s">
        <v>481</v>
      </c>
      <c r="D2195" s="222" t="s">
        <v>167</v>
      </c>
      <c r="E2195" s="199" t="s">
        <v>163</v>
      </c>
      <c r="F2195" s="200" t="s">
        <v>630</v>
      </c>
      <c r="G2195" s="200" t="s">
        <v>631</v>
      </c>
      <c r="H2195" s="200" t="s">
        <v>487</v>
      </c>
      <c r="I2195" s="200">
        <v>45474</v>
      </c>
      <c r="J2195" s="143">
        <f t="shared" si="34"/>
        <v>45474</v>
      </c>
      <c r="K2195" s="202">
        <v>9</v>
      </c>
      <c r="L2195" s="284" t="s">
        <v>1028</v>
      </c>
      <c r="M2195" s="223"/>
      <c r="N2195" s="203">
        <v>0</v>
      </c>
      <c r="O2195" s="222" t="s">
        <v>326</v>
      </c>
    </row>
    <row r="2196" spans="1:15" ht="29.25" customHeight="1">
      <c r="A2196" s="221" t="s">
        <v>506</v>
      </c>
      <c r="B2196" s="221" t="s">
        <v>783</v>
      </c>
      <c r="C2196" s="222" t="s">
        <v>481</v>
      </c>
      <c r="D2196" s="222" t="s">
        <v>167</v>
      </c>
      <c r="E2196" s="199" t="s">
        <v>163</v>
      </c>
      <c r="F2196" s="200" t="s">
        <v>630</v>
      </c>
      <c r="G2196" s="200" t="s">
        <v>631</v>
      </c>
      <c r="H2196" s="200" t="s">
        <v>487</v>
      </c>
      <c r="I2196" s="200">
        <v>45475</v>
      </c>
      <c r="J2196" s="143">
        <f t="shared" si="34"/>
        <v>45475</v>
      </c>
      <c r="K2196" s="202">
        <v>9</v>
      </c>
      <c r="L2196" s="285" t="s">
        <v>1029</v>
      </c>
      <c r="M2196" s="223"/>
      <c r="N2196" s="203">
        <v>0</v>
      </c>
      <c r="O2196" s="222" t="s">
        <v>326</v>
      </c>
    </row>
    <row r="2197" spans="1:15" ht="29.25" customHeight="1">
      <c r="A2197" s="221" t="s">
        <v>506</v>
      </c>
      <c r="B2197" s="221" t="s">
        <v>783</v>
      </c>
      <c r="C2197" s="222" t="s">
        <v>481</v>
      </c>
      <c r="D2197" s="222" t="s">
        <v>167</v>
      </c>
      <c r="E2197" s="199" t="s">
        <v>163</v>
      </c>
      <c r="F2197" s="200" t="s">
        <v>630</v>
      </c>
      <c r="G2197" s="200" t="s">
        <v>631</v>
      </c>
      <c r="H2197" s="200" t="s">
        <v>487</v>
      </c>
      <c r="I2197" s="200">
        <v>45476</v>
      </c>
      <c r="J2197" s="143">
        <f t="shared" si="34"/>
        <v>45476</v>
      </c>
      <c r="K2197" s="202">
        <v>9</v>
      </c>
      <c r="L2197" s="284" t="s">
        <v>1030</v>
      </c>
      <c r="M2197" s="223"/>
      <c r="N2197" s="203">
        <v>0</v>
      </c>
      <c r="O2197" s="222" t="s">
        <v>326</v>
      </c>
    </row>
    <row r="2198" spans="1:15" ht="29.25" customHeight="1">
      <c r="A2198" s="221" t="s">
        <v>506</v>
      </c>
      <c r="B2198" s="221" t="s">
        <v>783</v>
      </c>
      <c r="C2198" s="222" t="s">
        <v>481</v>
      </c>
      <c r="D2198" s="222" t="s">
        <v>167</v>
      </c>
      <c r="E2198" s="199" t="s">
        <v>163</v>
      </c>
      <c r="F2198" s="200" t="s">
        <v>630</v>
      </c>
      <c r="G2198" s="200" t="s">
        <v>631</v>
      </c>
      <c r="H2198" s="200" t="s">
        <v>487</v>
      </c>
      <c r="I2198" s="200">
        <v>45477</v>
      </c>
      <c r="J2198" s="143">
        <f t="shared" si="34"/>
        <v>45477</v>
      </c>
      <c r="K2198" s="202">
        <v>9</v>
      </c>
      <c r="L2198" s="284" t="s">
        <v>1031</v>
      </c>
      <c r="M2198" s="223"/>
      <c r="N2198" s="203">
        <v>0</v>
      </c>
      <c r="O2198" s="222" t="s">
        <v>326</v>
      </c>
    </row>
    <row r="2199" spans="1:15" ht="29.25" customHeight="1">
      <c r="A2199" s="221" t="s">
        <v>506</v>
      </c>
      <c r="B2199" s="221" t="s">
        <v>783</v>
      </c>
      <c r="C2199" s="222" t="s">
        <v>481</v>
      </c>
      <c r="D2199" s="222" t="s">
        <v>167</v>
      </c>
      <c r="E2199" s="199" t="s">
        <v>163</v>
      </c>
      <c r="F2199" s="200" t="s">
        <v>630</v>
      </c>
      <c r="G2199" s="200" t="s">
        <v>631</v>
      </c>
      <c r="H2199" s="200" t="s">
        <v>487</v>
      </c>
      <c r="I2199" s="200">
        <v>45478</v>
      </c>
      <c r="J2199" s="143">
        <f t="shared" si="34"/>
        <v>45478</v>
      </c>
      <c r="K2199" s="202">
        <v>9</v>
      </c>
      <c r="L2199" s="284" t="s">
        <v>1032</v>
      </c>
      <c r="M2199" s="223"/>
      <c r="N2199" s="203">
        <v>0</v>
      </c>
      <c r="O2199" s="222" t="s">
        <v>326</v>
      </c>
    </row>
    <row r="2200" spans="1:15" ht="29.25" customHeight="1">
      <c r="A2200" s="221" t="s">
        <v>506</v>
      </c>
      <c r="B2200" s="221" t="s">
        <v>783</v>
      </c>
      <c r="C2200" s="222" t="s">
        <v>481</v>
      </c>
      <c r="D2200" s="222" t="s">
        <v>167</v>
      </c>
      <c r="E2200" s="199" t="s">
        <v>163</v>
      </c>
      <c r="F2200" s="200" t="s">
        <v>630</v>
      </c>
      <c r="G2200" s="200" t="s">
        <v>631</v>
      </c>
      <c r="H2200" s="200" t="s">
        <v>487</v>
      </c>
      <c r="I2200" s="200">
        <v>45481</v>
      </c>
      <c r="J2200" s="143">
        <f t="shared" si="34"/>
        <v>45481</v>
      </c>
      <c r="K2200" s="202">
        <v>9</v>
      </c>
      <c r="L2200" s="284" t="s">
        <v>1033</v>
      </c>
      <c r="M2200" s="223"/>
      <c r="N2200" s="203">
        <v>0</v>
      </c>
      <c r="O2200" s="222" t="s">
        <v>326</v>
      </c>
    </row>
    <row r="2201" spans="1:15" ht="29.25" customHeight="1">
      <c r="A2201" s="221" t="s">
        <v>506</v>
      </c>
      <c r="B2201" s="221" t="s">
        <v>783</v>
      </c>
      <c r="C2201" s="222" t="s">
        <v>481</v>
      </c>
      <c r="D2201" s="222" t="s">
        <v>167</v>
      </c>
      <c r="E2201" s="199" t="s">
        <v>163</v>
      </c>
      <c r="F2201" s="200" t="s">
        <v>630</v>
      </c>
      <c r="G2201" s="200" t="s">
        <v>631</v>
      </c>
      <c r="H2201" s="200" t="s">
        <v>487</v>
      </c>
      <c r="I2201" s="200">
        <v>45482</v>
      </c>
      <c r="J2201" s="143">
        <f t="shared" si="34"/>
        <v>45482</v>
      </c>
      <c r="K2201" s="202">
        <v>9</v>
      </c>
      <c r="L2201" s="284" t="s">
        <v>1034</v>
      </c>
      <c r="M2201" s="223"/>
      <c r="N2201" s="203">
        <v>0</v>
      </c>
      <c r="O2201" s="222" t="s">
        <v>326</v>
      </c>
    </row>
    <row r="2202" spans="1:15" ht="29.25" customHeight="1">
      <c r="A2202" s="221" t="s">
        <v>506</v>
      </c>
      <c r="B2202" s="221" t="s">
        <v>783</v>
      </c>
      <c r="C2202" s="222" t="s">
        <v>481</v>
      </c>
      <c r="D2202" s="222" t="s">
        <v>167</v>
      </c>
      <c r="E2202" s="199" t="s">
        <v>163</v>
      </c>
      <c r="F2202" s="200" t="s">
        <v>630</v>
      </c>
      <c r="G2202" s="200" t="s">
        <v>631</v>
      </c>
      <c r="H2202" s="200" t="s">
        <v>487</v>
      </c>
      <c r="I2202" s="200">
        <v>45483</v>
      </c>
      <c r="J2202" s="143">
        <f t="shared" si="34"/>
        <v>45483</v>
      </c>
      <c r="K2202" s="202">
        <v>9</v>
      </c>
      <c r="L2202" s="284" t="s">
        <v>1035</v>
      </c>
      <c r="M2202" s="223"/>
      <c r="N2202" s="203">
        <v>0</v>
      </c>
      <c r="O2202" s="222" t="s">
        <v>326</v>
      </c>
    </row>
    <row r="2203" spans="1:15" ht="29.25" customHeight="1">
      <c r="A2203" s="221" t="s">
        <v>506</v>
      </c>
      <c r="B2203" s="221" t="s">
        <v>783</v>
      </c>
      <c r="C2203" s="222" t="s">
        <v>481</v>
      </c>
      <c r="D2203" s="222" t="s">
        <v>167</v>
      </c>
      <c r="E2203" s="199" t="s">
        <v>163</v>
      </c>
      <c r="F2203" s="200" t="s">
        <v>630</v>
      </c>
      <c r="G2203" s="200" t="s">
        <v>631</v>
      </c>
      <c r="H2203" s="200" t="s">
        <v>487</v>
      </c>
      <c r="I2203" s="200">
        <v>45484</v>
      </c>
      <c r="J2203" s="143">
        <f t="shared" si="34"/>
        <v>45484</v>
      </c>
      <c r="K2203" s="202">
        <v>8</v>
      </c>
      <c r="L2203" s="284" t="s">
        <v>1036</v>
      </c>
      <c r="M2203" s="223"/>
      <c r="N2203" s="203">
        <v>0</v>
      </c>
      <c r="O2203" s="222" t="s">
        <v>326</v>
      </c>
    </row>
    <row r="2204" spans="1:15" ht="29.25" customHeight="1">
      <c r="A2204" s="221" t="s">
        <v>506</v>
      </c>
      <c r="B2204" s="221" t="s">
        <v>783</v>
      </c>
      <c r="C2204" s="222" t="s">
        <v>481</v>
      </c>
      <c r="D2204" s="222" t="s">
        <v>167</v>
      </c>
      <c r="E2204" s="199" t="s">
        <v>163</v>
      </c>
      <c r="F2204" s="200" t="s">
        <v>630</v>
      </c>
      <c r="G2204" s="200" t="s">
        <v>631</v>
      </c>
      <c r="H2204" s="200" t="s">
        <v>487</v>
      </c>
      <c r="I2204" s="200">
        <v>45485</v>
      </c>
      <c r="J2204" s="143">
        <f t="shared" si="34"/>
        <v>45485</v>
      </c>
      <c r="K2204" s="202">
        <v>9</v>
      </c>
      <c r="L2204" s="284" t="s">
        <v>1037</v>
      </c>
      <c r="M2204" s="223"/>
      <c r="N2204" s="203">
        <v>0</v>
      </c>
      <c r="O2204" s="222" t="s">
        <v>326</v>
      </c>
    </row>
    <row r="2205" spans="1:15" ht="29.25" customHeight="1">
      <c r="A2205" s="221" t="s">
        <v>506</v>
      </c>
      <c r="B2205" s="221" t="s">
        <v>783</v>
      </c>
      <c r="C2205" s="222" t="s">
        <v>481</v>
      </c>
      <c r="D2205" s="222" t="s">
        <v>167</v>
      </c>
      <c r="E2205" s="199" t="s">
        <v>163</v>
      </c>
      <c r="F2205" s="200" t="s">
        <v>630</v>
      </c>
      <c r="G2205" s="200" t="s">
        <v>631</v>
      </c>
      <c r="H2205" s="200" t="s">
        <v>146</v>
      </c>
      <c r="I2205" s="200">
        <v>45488</v>
      </c>
      <c r="J2205" s="143">
        <f t="shared" si="34"/>
        <v>45488</v>
      </c>
      <c r="K2205" s="202">
        <v>9</v>
      </c>
      <c r="L2205" s="284" t="s">
        <v>1038</v>
      </c>
      <c r="M2205" s="223"/>
      <c r="N2205" s="203">
        <v>2.65</v>
      </c>
      <c r="O2205" s="222" t="s">
        <v>943</v>
      </c>
    </row>
    <row r="2206" spans="1:15" ht="29.25" customHeight="1">
      <c r="A2206" s="221" t="s">
        <v>506</v>
      </c>
      <c r="B2206" s="221" t="s">
        <v>783</v>
      </c>
      <c r="C2206" s="222" t="s">
        <v>481</v>
      </c>
      <c r="D2206" s="222" t="s">
        <v>167</v>
      </c>
      <c r="E2206" s="199" t="s">
        <v>163</v>
      </c>
      <c r="F2206" s="200" t="s">
        <v>1494</v>
      </c>
      <c r="G2206" s="200" t="s">
        <v>1495</v>
      </c>
      <c r="H2206" s="200" t="s">
        <v>328</v>
      </c>
      <c r="I2206" s="200">
        <v>45489</v>
      </c>
      <c r="J2206" s="143">
        <f t="shared" si="34"/>
        <v>45489</v>
      </c>
      <c r="K2206" s="202">
        <v>9</v>
      </c>
      <c r="L2206" s="284" t="s">
        <v>1039</v>
      </c>
      <c r="M2206" s="223"/>
      <c r="N2206" s="203">
        <v>0</v>
      </c>
      <c r="O2206" s="222" t="s">
        <v>326</v>
      </c>
    </row>
    <row r="2207" spans="1:15" ht="29.25" customHeight="1">
      <c r="A2207" s="221" t="s">
        <v>506</v>
      </c>
      <c r="B2207" s="221" t="s">
        <v>783</v>
      </c>
      <c r="C2207" s="222" t="s">
        <v>481</v>
      </c>
      <c r="D2207" s="222" t="s">
        <v>167</v>
      </c>
      <c r="E2207" s="199" t="s">
        <v>163</v>
      </c>
      <c r="F2207" s="200" t="s">
        <v>1494</v>
      </c>
      <c r="G2207" s="200" t="s">
        <v>1495</v>
      </c>
      <c r="H2207" s="200" t="s">
        <v>328</v>
      </c>
      <c r="I2207" s="200">
        <v>45490</v>
      </c>
      <c r="J2207" s="143">
        <f t="shared" si="34"/>
        <v>45490</v>
      </c>
      <c r="K2207" s="202">
        <v>9</v>
      </c>
      <c r="L2207" s="285" t="s">
        <v>1505</v>
      </c>
      <c r="M2207" s="223"/>
      <c r="N2207" s="203">
        <v>1.45</v>
      </c>
      <c r="O2207" s="222" t="s">
        <v>939</v>
      </c>
    </row>
    <row r="2208" spans="1:15" ht="29.25" customHeight="1">
      <c r="A2208" s="221" t="s">
        <v>506</v>
      </c>
      <c r="B2208" s="221" t="s">
        <v>783</v>
      </c>
      <c r="C2208" s="222" t="s">
        <v>481</v>
      </c>
      <c r="D2208" s="222" t="s">
        <v>167</v>
      </c>
      <c r="E2208" s="199" t="s">
        <v>163</v>
      </c>
      <c r="F2208" s="200" t="s">
        <v>489</v>
      </c>
      <c r="G2208" s="200" t="s">
        <v>490</v>
      </c>
      <c r="H2208" s="200" t="s">
        <v>487</v>
      </c>
      <c r="I2208" s="200">
        <v>45491</v>
      </c>
      <c r="J2208" s="143">
        <f t="shared" si="34"/>
        <v>45491</v>
      </c>
      <c r="K2208" s="202">
        <v>8</v>
      </c>
      <c r="L2208" s="284" t="s">
        <v>1506</v>
      </c>
      <c r="M2208" s="223"/>
      <c r="N2208" s="203">
        <v>0</v>
      </c>
      <c r="O2208" s="222" t="s">
        <v>326</v>
      </c>
    </row>
    <row r="2209" spans="1:15" ht="29.25" customHeight="1">
      <c r="A2209" s="221" t="s">
        <v>506</v>
      </c>
      <c r="B2209" s="221" t="s">
        <v>783</v>
      </c>
      <c r="C2209" s="222" t="s">
        <v>481</v>
      </c>
      <c r="D2209" s="222" t="s">
        <v>167</v>
      </c>
      <c r="E2209" s="199" t="s">
        <v>174</v>
      </c>
      <c r="F2209" s="200" t="s">
        <v>424</v>
      </c>
      <c r="G2209" s="200" t="s">
        <v>425</v>
      </c>
      <c r="H2209" s="200"/>
      <c r="I2209" s="200">
        <v>45492</v>
      </c>
      <c r="J2209" s="143">
        <f t="shared" si="34"/>
        <v>45492</v>
      </c>
      <c r="K2209" s="202">
        <v>4</v>
      </c>
      <c r="L2209" s="285" t="s">
        <v>1508</v>
      </c>
      <c r="M2209" s="223"/>
      <c r="N2209" s="203"/>
      <c r="O2209" s="222" t="s">
        <v>326</v>
      </c>
    </row>
    <row r="2210" spans="1:15" ht="29.25" customHeight="1">
      <c r="A2210" s="221" t="s">
        <v>506</v>
      </c>
      <c r="B2210" s="221" t="s">
        <v>783</v>
      </c>
      <c r="C2210" s="222" t="s">
        <v>481</v>
      </c>
      <c r="D2210" s="222" t="s">
        <v>167</v>
      </c>
      <c r="E2210" s="199" t="s">
        <v>163</v>
      </c>
      <c r="F2210" s="200" t="s">
        <v>1496</v>
      </c>
      <c r="G2210" s="200" t="s">
        <v>1497</v>
      </c>
      <c r="H2210" s="200" t="s">
        <v>328</v>
      </c>
      <c r="I2210" s="200">
        <v>45492</v>
      </c>
      <c r="J2210" s="143">
        <f t="shared" si="34"/>
        <v>45492</v>
      </c>
      <c r="K2210" s="202">
        <v>4</v>
      </c>
      <c r="L2210" s="285" t="s">
        <v>1507</v>
      </c>
      <c r="M2210" s="223"/>
      <c r="N2210" s="203">
        <v>0</v>
      </c>
      <c r="O2210" s="222" t="s">
        <v>326</v>
      </c>
    </row>
    <row r="2211" spans="1:15" ht="29.25" customHeight="1">
      <c r="A2211" s="221" t="s">
        <v>506</v>
      </c>
      <c r="B2211" s="221" t="s">
        <v>783</v>
      </c>
      <c r="C2211" s="222" t="s">
        <v>481</v>
      </c>
      <c r="D2211" s="222" t="s">
        <v>167</v>
      </c>
      <c r="E2211" s="199" t="s">
        <v>165</v>
      </c>
      <c r="F2211" s="200"/>
      <c r="G2211" s="200"/>
      <c r="H2211" s="200"/>
      <c r="I2211" s="200">
        <v>45495</v>
      </c>
      <c r="J2211" s="143">
        <f t="shared" si="34"/>
        <v>45495</v>
      </c>
      <c r="K2211" s="202">
        <v>8</v>
      </c>
      <c r="L2211" s="285" t="s">
        <v>172</v>
      </c>
      <c r="M2211" s="223"/>
      <c r="N2211" s="203"/>
      <c r="O2211" s="222" t="s">
        <v>326</v>
      </c>
    </row>
    <row r="2212" spans="1:15" ht="29.25" customHeight="1">
      <c r="A2212" s="221" t="s">
        <v>506</v>
      </c>
      <c r="B2212" s="221" t="s">
        <v>783</v>
      </c>
      <c r="C2212" s="222" t="s">
        <v>481</v>
      </c>
      <c r="D2212" s="222" t="s">
        <v>167</v>
      </c>
      <c r="E2212" s="199" t="s">
        <v>163</v>
      </c>
      <c r="F2212" s="200" t="s">
        <v>604</v>
      </c>
      <c r="G2212" s="200" t="s">
        <v>605</v>
      </c>
      <c r="H2212" s="200"/>
      <c r="I2212" s="200">
        <v>45496</v>
      </c>
      <c r="J2212" s="143">
        <f t="shared" si="34"/>
        <v>45496</v>
      </c>
      <c r="K2212" s="202">
        <v>9</v>
      </c>
      <c r="L2212" s="284" t="s">
        <v>1775</v>
      </c>
      <c r="M2212" s="223"/>
      <c r="N2212" s="203"/>
      <c r="O2212" s="222" t="s">
        <v>326</v>
      </c>
    </row>
    <row r="2213" spans="1:15" ht="29.25" customHeight="1">
      <c r="A2213" s="221" t="s">
        <v>506</v>
      </c>
      <c r="B2213" s="221" t="s">
        <v>783</v>
      </c>
      <c r="C2213" s="222" t="s">
        <v>481</v>
      </c>
      <c r="D2213" s="222" t="s">
        <v>167</v>
      </c>
      <c r="E2213" s="199" t="s">
        <v>165</v>
      </c>
      <c r="F2213" s="200"/>
      <c r="G2213" s="200"/>
      <c r="H2213" s="200"/>
      <c r="I2213" s="200">
        <v>45497</v>
      </c>
      <c r="J2213" s="143">
        <f t="shared" si="34"/>
        <v>45497</v>
      </c>
      <c r="K2213" s="202">
        <v>8</v>
      </c>
      <c r="L2213" s="285" t="s">
        <v>593</v>
      </c>
      <c r="M2213" s="223"/>
      <c r="N2213" s="203"/>
      <c r="O2213" s="222" t="s">
        <v>326</v>
      </c>
    </row>
    <row r="2214" spans="1:15" ht="29.25" customHeight="1">
      <c r="A2214" s="221" t="s">
        <v>506</v>
      </c>
      <c r="B2214" s="221" t="s">
        <v>783</v>
      </c>
      <c r="C2214" s="222" t="s">
        <v>481</v>
      </c>
      <c r="D2214" s="222" t="s">
        <v>167</v>
      </c>
      <c r="E2214" s="199" t="s">
        <v>165</v>
      </c>
      <c r="F2214" s="200"/>
      <c r="G2214" s="200"/>
      <c r="H2214" s="200"/>
      <c r="I2214" s="200">
        <v>45498</v>
      </c>
      <c r="J2214" s="143">
        <f t="shared" si="34"/>
        <v>45498</v>
      </c>
      <c r="K2214" s="202">
        <v>8</v>
      </c>
      <c r="L2214" s="285" t="s">
        <v>593</v>
      </c>
      <c r="M2214" s="223"/>
      <c r="N2214" s="203"/>
      <c r="O2214" s="222" t="s">
        <v>326</v>
      </c>
    </row>
    <row r="2215" spans="1:15" ht="29.25" customHeight="1">
      <c r="A2215" s="221" t="s">
        <v>506</v>
      </c>
      <c r="B2215" s="221" t="s">
        <v>783</v>
      </c>
      <c r="C2215" s="222" t="s">
        <v>481</v>
      </c>
      <c r="D2215" s="222" t="s">
        <v>167</v>
      </c>
      <c r="E2215" s="199" t="s">
        <v>163</v>
      </c>
      <c r="F2215" s="200" t="s">
        <v>604</v>
      </c>
      <c r="G2215" s="200" t="s">
        <v>605</v>
      </c>
      <c r="H2215" s="200"/>
      <c r="I2215" s="200">
        <v>45499</v>
      </c>
      <c r="J2215" s="143">
        <f t="shared" si="34"/>
        <v>45499</v>
      </c>
      <c r="K2215" s="202">
        <v>8</v>
      </c>
      <c r="L2215" s="284" t="s">
        <v>1776</v>
      </c>
      <c r="M2215" s="223"/>
      <c r="N2215" s="203"/>
      <c r="O2215" s="222" t="s">
        <v>326</v>
      </c>
    </row>
    <row r="2216" spans="1:15" ht="29.25" customHeight="1">
      <c r="A2216" s="221" t="s">
        <v>506</v>
      </c>
      <c r="B2216" s="221" t="s">
        <v>783</v>
      </c>
      <c r="C2216" s="222" t="s">
        <v>481</v>
      </c>
      <c r="D2216" s="222" t="s">
        <v>167</v>
      </c>
      <c r="E2216" s="199" t="s">
        <v>163</v>
      </c>
      <c r="F2216" s="200" t="s">
        <v>604</v>
      </c>
      <c r="G2216" s="200" t="s">
        <v>605</v>
      </c>
      <c r="H2216" s="200"/>
      <c r="I2216" s="200">
        <v>45502</v>
      </c>
      <c r="J2216" s="143">
        <f t="shared" si="34"/>
        <v>45502</v>
      </c>
      <c r="K2216" s="202">
        <v>8</v>
      </c>
      <c r="L2216" s="284" t="s">
        <v>1777</v>
      </c>
      <c r="M2216" s="223"/>
      <c r="N2216" s="203"/>
      <c r="O2216" s="222" t="s">
        <v>326</v>
      </c>
    </row>
    <row r="2217" spans="1:15" ht="29.25" customHeight="1">
      <c r="A2217" s="221" t="s">
        <v>506</v>
      </c>
      <c r="B2217" s="221" t="s">
        <v>783</v>
      </c>
      <c r="C2217" s="222" t="s">
        <v>481</v>
      </c>
      <c r="D2217" s="222" t="s">
        <v>167</v>
      </c>
      <c r="E2217" s="199" t="s">
        <v>163</v>
      </c>
      <c r="F2217" s="200" t="s">
        <v>604</v>
      </c>
      <c r="G2217" s="200" t="s">
        <v>605</v>
      </c>
      <c r="H2217" s="200"/>
      <c r="I2217" s="200">
        <v>45503</v>
      </c>
      <c r="J2217" s="143">
        <f t="shared" si="34"/>
        <v>45503</v>
      </c>
      <c r="K2217" s="202">
        <v>9</v>
      </c>
      <c r="L2217" s="284" t="s">
        <v>1778</v>
      </c>
      <c r="M2217" s="223"/>
      <c r="N2217" s="203"/>
      <c r="O2217" s="222" t="s">
        <v>326</v>
      </c>
    </row>
    <row r="2218" spans="1:15" ht="29.25" customHeight="1">
      <c r="A2218" s="221" t="s">
        <v>506</v>
      </c>
      <c r="B2218" s="221" t="s">
        <v>783</v>
      </c>
      <c r="C2218" s="222" t="s">
        <v>481</v>
      </c>
      <c r="D2218" s="222" t="s">
        <v>167</v>
      </c>
      <c r="E2218" s="199" t="s">
        <v>163</v>
      </c>
      <c r="F2218" s="200" t="s">
        <v>630</v>
      </c>
      <c r="G2218" s="200" t="s">
        <v>631</v>
      </c>
      <c r="H2218" s="200"/>
      <c r="I2218" s="200">
        <v>45504</v>
      </c>
      <c r="J2218" s="143">
        <f t="shared" si="34"/>
        <v>45504</v>
      </c>
      <c r="K2218" s="202">
        <v>8</v>
      </c>
      <c r="L2218" s="284" t="s">
        <v>1779</v>
      </c>
      <c r="M2218" s="223"/>
      <c r="N2218" s="203"/>
      <c r="O2218" s="222" t="s">
        <v>326</v>
      </c>
    </row>
    <row r="2219" spans="1:15" ht="29.25" customHeight="1">
      <c r="A2219" s="221" t="s">
        <v>506</v>
      </c>
      <c r="B2219" s="221" t="s">
        <v>783</v>
      </c>
      <c r="C2219" s="222" t="s">
        <v>481</v>
      </c>
      <c r="D2219" s="222" t="s">
        <v>167</v>
      </c>
      <c r="E2219" s="199" t="s">
        <v>163</v>
      </c>
      <c r="F2219" s="200" t="s">
        <v>630</v>
      </c>
      <c r="G2219" s="200" t="s">
        <v>631</v>
      </c>
      <c r="H2219" s="200"/>
      <c r="I2219" s="200">
        <v>45505</v>
      </c>
      <c r="J2219" s="143">
        <f t="shared" si="34"/>
        <v>45505</v>
      </c>
      <c r="K2219" s="202">
        <v>9</v>
      </c>
      <c r="L2219" s="285" t="s">
        <v>1780</v>
      </c>
      <c r="M2219" s="223"/>
      <c r="N2219" s="203"/>
      <c r="O2219" s="222" t="s">
        <v>326</v>
      </c>
    </row>
    <row r="2220" spans="1:15" ht="29.25" customHeight="1">
      <c r="A2220" s="221" t="s">
        <v>506</v>
      </c>
      <c r="B2220" s="221" t="s">
        <v>783</v>
      </c>
      <c r="C2220" s="222" t="s">
        <v>481</v>
      </c>
      <c r="D2220" s="222" t="s">
        <v>167</v>
      </c>
      <c r="E2220" s="199" t="s">
        <v>163</v>
      </c>
      <c r="F2220" s="200" t="s">
        <v>630</v>
      </c>
      <c r="G2220" s="200" t="s">
        <v>631</v>
      </c>
      <c r="H2220" s="200"/>
      <c r="I2220" s="200">
        <v>45506</v>
      </c>
      <c r="J2220" s="143">
        <f t="shared" si="34"/>
        <v>45506</v>
      </c>
      <c r="K2220" s="202">
        <v>8</v>
      </c>
      <c r="L2220" s="284" t="s">
        <v>1905</v>
      </c>
      <c r="M2220" s="223"/>
      <c r="N2220" s="203"/>
      <c r="O2220" s="222" t="s">
        <v>326</v>
      </c>
    </row>
    <row r="2221" spans="1:15" ht="29.25" customHeight="1">
      <c r="A2221" s="221" t="s">
        <v>506</v>
      </c>
      <c r="B2221" s="221" t="s">
        <v>783</v>
      </c>
      <c r="C2221" s="222" t="s">
        <v>481</v>
      </c>
      <c r="D2221" s="222" t="s">
        <v>167</v>
      </c>
      <c r="E2221" s="199" t="s">
        <v>163</v>
      </c>
      <c r="F2221" s="200" t="s">
        <v>630</v>
      </c>
      <c r="G2221" s="200" t="s">
        <v>631</v>
      </c>
      <c r="H2221" s="200"/>
      <c r="I2221" s="200">
        <v>45509</v>
      </c>
      <c r="J2221" s="143">
        <f t="shared" si="34"/>
        <v>45509</v>
      </c>
      <c r="K2221" s="202">
        <v>9</v>
      </c>
      <c r="L2221" s="284" t="s">
        <v>1906</v>
      </c>
      <c r="M2221" s="223"/>
      <c r="N2221" s="203"/>
      <c r="O2221" s="222" t="s">
        <v>326</v>
      </c>
    </row>
    <row r="2222" spans="1:15" ht="29.25" customHeight="1">
      <c r="A2222" s="221" t="s">
        <v>506</v>
      </c>
      <c r="B2222" s="221" t="s">
        <v>783</v>
      </c>
      <c r="C2222" s="222" t="s">
        <v>481</v>
      </c>
      <c r="D2222" s="222" t="s">
        <v>167</v>
      </c>
      <c r="E2222" s="199" t="s">
        <v>163</v>
      </c>
      <c r="F2222" s="200" t="s">
        <v>630</v>
      </c>
      <c r="G2222" s="200" t="s">
        <v>631</v>
      </c>
      <c r="H2222" s="200"/>
      <c r="I2222" s="200">
        <v>45510</v>
      </c>
      <c r="J2222" s="143">
        <f t="shared" si="34"/>
        <v>45510</v>
      </c>
      <c r="K2222" s="202">
        <v>8</v>
      </c>
      <c r="L2222" s="284" t="s">
        <v>1907</v>
      </c>
      <c r="M2222" s="223"/>
      <c r="N2222" s="203"/>
      <c r="O2222" s="222" t="s">
        <v>326</v>
      </c>
    </row>
    <row r="2223" spans="1:15" ht="29.25" customHeight="1">
      <c r="A2223" s="221" t="s">
        <v>506</v>
      </c>
      <c r="B2223" s="221" t="s">
        <v>783</v>
      </c>
      <c r="C2223" s="222" t="s">
        <v>481</v>
      </c>
      <c r="D2223" s="222" t="s">
        <v>167</v>
      </c>
      <c r="E2223" s="199" t="s">
        <v>163</v>
      </c>
      <c r="F2223" s="200" t="s">
        <v>630</v>
      </c>
      <c r="G2223" s="200" t="s">
        <v>631</v>
      </c>
      <c r="H2223" s="200"/>
      <c r="I2223" s="200">
        <v>45511</v>
      </c>
      <c r="J2223" s="143">
        <f t="shared" si="34"/>
        <v>45511</v>
      </c>
      <c r="K2223" s="202">
        <v>8</v>
      </c>
      <c r="L2223" s="284" t="s">
        <v>1908</v>
      </c>
      <c r="M2223" s="223"/>
      <c r="N2223" s="203"/>
      <c r="O2223" s="222" t="s">
        <v>326</v>
      </c>
    </row>
    <row r="2224" spans="1:15" ht="29.25" customHeight="1">
      <c r="A2224" s="221" t="s">
        <v>506</v>
      </c>
      <c r="B2224" s="221" t="s">
        <v>783</v>
      </c>
      <c r="C2224" s="222" t="s">
        <v>481</v>
      </c>
      <c r="D2224" s="222" t="s">
        <v>167</v>
      </c>
      <c r="E2224" s="199" t="s">
        <v>163</v>
      </c>
      <c r="F2224" s="200" t="s">
        <v>630</v>
      </c>
      <c r="G2224" s="200" t="s">
        <v>631</v>
      </c>
      <c r="H2224" s="200"/>
      <c r="I2224" s="200">
        <v>45512</v>
      </c>
      <c r="J2224" s="143">
        <f t="shared" si="34"/>
        <v>45512</v>
      </c>
      <c r="K2224" s="202">
        <v>9</v>
      </c>
      <c r="L2224" s="284" t="s">
        <v>1908</v>
      </c>
      <c r="M2224" s="223"/>
      <c r="N2224" s="203"/>
      <c r="O2224" s="222" t="s">
        <v>326</v>
      </c>
    </row>
    <row r="2225" spans="1:15" ht="29.25" customHeight="1">
      <c r="A2225" s="221" t="s">
        <v>506</v>
      </c>
      <c r="B2225" s="221" t="s">
        <v>783</v>
      </c>
      <c r="C2225" s="222" t="s">
        <v>481</v>
      </c>
      <c r="D2225" s="222" t="s">
        <v>167</v>
      </c>
      <c r="E2225" s="199" t="s">
        <v>163</v>
      </c>
      <c r="F2225" s="200" t="s">
        <v>630</v>
      </c>
      <c r="G2225" s="200" t="s">
        <v>631</v>
      </c>
      <c r="H2225" s="200"/>
      <c r="I2225" s="200">
        <v>45513</v>
      </c>
      <c r="J2225" s="143">
        <f t="shared" si="34"/>
        <v>45513</v>
      </c>
      <c r="K2225" s="202">
        <v>9</v>
      </c>
      <c r="L2225" s="284" t="s">
        <v>1909</v>
      </c>
      <c r="M2225" s="223"/>
      <c r="N2225" s="203"/>
      <c r="O2225" s="222" t="s">
        <v>326</v>
      </c>
    </row>
    <row r="2226" spans="1:15" ht="29.25" customHeight="1">
      <c r="A2226" s="221" t="s">
        <v>506</v>
      </c>
      <c r="B2226" s="221" t="s">
        <v>783</v>
      </c>
      <c r="C2226" s="222" t="s">
        <v>481</v>
      </c>
      <c r="D2226" s="222" t="s">
        <v>167</v>
      </c>
      <c r="E2226" s="199" t="s">
        <v>163</v>
      </c>
      <c r="F2226" s="200" t="s">
        <v>630</v>
      </c>
      <c r="G2226" s="200" t="s">
        <v>631</v>
      </c>
      <c r="H2226" s="200"/>
      <c r="I2226" s="200">
        <v>45516</v>
      </c>
      <c r="J2226" s="143">
        <f t="shared" si="34"/>
        <v>45516</v>
      </c>
      <c r="K2226" s="202">
        <v>8</v>
      </c>
      <c r="L2226" s="285" t="s">
        <v>1910</v>
      </c>
      <c r="M2226" s="223"/>
      <c r="N2226" s="203"/>
      <c r="O2226" s="222" t="s">
        <v>326</v>
      </c>
    </row>
    <row r="2227" spans="1:15" ht="29.25" customHeight="1">
      <c r="A2227" s="221" t="s">
        <v>506</v>
      </c>
      <c r="B2227" s="221" t="s">
        <v>783</v>
      </c>
      <c r="C2227" s="222" t="s">
        <v>481</v>
      </c>
      <c r="D2227" s="222" t="s">
        <v>167</v>
      </c>
      <c r="E2227" s="199" t="s">
        <v>163</v>
      </c>
      <c r="F2227" s="200" t="s">
        <v>630</v>
      </c>
      <c r="G2227" s="200" t="s">
        <v>631</v>
      </c>
      <c r="H2227" s="200"/>
      <c r="I2227" s="200">
        <v>45517</v>
      </c>
      <c r="J2227" s="143">
        <f t="shared" si="34"/>
        <v>45517</v>
      </c>
      <c r="K2227" s="202">
        <v>9</v>
      </c>
      <c r="L2227" s="284" t="s">
        <v>1911</v>
      </c>
      <c r="M2227" s="223"/>
      <c r="N2227" s="203"/>
      <c r="O2227" s="222" t="s">
        <v>326</v>
      </c>
    </row>
    <row r="2228" spans="1:15" ht="29.25" customHeight="1">
      <c r="A2228" s="221" t="s">
        <v>506</v>
      </c>
      <c r="B2228" s="221" t="s">
        <v>783</v>
      </c>
      <c r="C2228" s="222" t="s">
        <v>481</v>
      </c>
      <c r="D2228" s="222" t="s">
        <v>167</v>
      </c>
      <c r="E2228" s="199" t="s">
        <v>163</v>
      </c>
      <c r="F2228" s="200" t="s">
        <v>630</v>
      </c>
      <c r="G2228" s="200" t="s">
        <v>631</v>
      </c>
      <c r="H2228" s="200"/>
      <c r="I2228" s="200">
        <v>45518</v>
      </c>
      <c r="J2228" s="143">
        <f t="shared" si="34"/>
        <v>45518</v>
      </c>
      <c r="K2228" s="202">
        <v>9</v>
      </c>
      <c r="L2228" s="285" t="s">
        <v>1912</v>
      </c>
      <c r="M2228" s="223"/>
      <c r="N2228" s="203"/>
      <c r="O2228" s="222" t="s">
        <v>326</v>
      </c>
    </row>
    <row r="2229" spans="1:15" ht="29.25" customHeight="1">
      <c r="A2229" s="221" t="s">
        <v>506</v>
      </c>
      <c r="B2229" s="221" t="s">
        <v>783</v>
      </c>
      <c r="C2229" s="222" t="s">
        <v>481</v>
      </c>
      <c r="D2229" s="222" t="s">
        <v>167</v>
      </c>
      <c r="E2229" s="199" t="s">
        <v>163</v>
      </c>
      <c r="F2229" s="200" t="s">
        <v>630</v>
      </c>
      <c r="G2229" s="200" t="s">
        <v>631</v>
      </c>
      <c r="H2229" s="200"/>
      <c r="I2229" s="200">
        <v>45519</v>
      </c>
      <c r="J2229" s="143">
        <f t="shared" si="34"/>
        <v>45519</v>
      </c>
      <c r="K2229" s="202">
        <v>10</v>
      </c>
      <c r="L2229" s="284" t="s">
        <v>2248</v>
      </c>
      <c r="M2229" s="223"/>
      <c r="N2229" s="203"/>
      <c r="O2229" s="222" t="s">
        <v>326</v>
      </c>
    </row>
    <row r="2230" spans="1:15" ht="29.25" customHeight="1">
      <c r="A2230" s="221" t="s">
        <v>506</v>
      </c>
      <c r="B2230" s="221" t="s">
        <v>783</v>
      </c>
      <c r="C2230" s="222" t="s">
        <v>481</v>
      </c>
      <c r="D2230" s="222" t="s">
        <v>167</v>
      </c>
      <c r="E2230" s="199" t="s">
        <v>163</v>
      </c>
      <c r="F2230" s="200" t="s">
        <v>630</v>
      </c>
      <c r="G2230" s="200" t="s">
        <v>631</v>
      </c>
      <c r="H2230" s="200"/>
      <c r="I2230" s="200">
        <v>45520</v>
      </c>
      <c r="J2230" s="143">
        <f t="shared" si="34"/>
        <v>45520</v>
      </c>
      <c r="K2230" s="202">
        <v>8</v>
      </c>
      <c r="L2230" s="284" t="s">
        <v>2249</v>
      </c>
      <c r="M2230" s="223"/>
      <c r="N2230" s="203"/>
      <c r="O2230" s="222" t="s">
        <v>326</v>
      </c>
    </row>
    <row r="2231" spans="1:15" ht="29.25" customHeight="1">
      <c r="A2231" s="221" t="s">
        <v>506</v>
      </c>
      <c r="B2231" s="221" t="s">
        <v>783</v>
      </c>
      <c r="C2231" s="222" t="s">
        <v>481</v>
      </c>
      <c r="D2231" s="222" t="s">
        <v>167</v>
      </c>
      <c r="E2231" s="199" t="s">
        <v>163</v>
      </c>
      <c r="F2231" s="200" t="s">
        <v>630</v>
      </c>
      <c r="G2231" s="200" t="s">
        <v>631</v>
      </c>
      <c r="H2231" s="200"/>
      <c r="I2231" s="200">
        <v>45523</v>
      </c>
      <c r="J2231" s="143">
        <f t="shared" si="34"/>
        <v>45523</v>
      </c>
      <c r="K2231" s="202">
        <v>9</v>
      </c>
      <c r="L2231" s="284" t="s">
        <v>2250</v>
      </c>
      <c r="M2231" s="223"/>
      <c r="N2231" s="203"/>
      <c r="O2231" s="222" t="s">
        <v>326</v>
      </c>
    </row>
    <row r="2232" spans="1:15" ht="29.25" customHeight="1">
      <c r="A2232" s="221" t="s">
        <v>506</v>
      </c>
      <c r="B2232" s="221" t="s">
        <v>783</v>
      </c>
      <c r="C2232" s="222" t="s">
        <v>481</v>
      </c>
      <c r="D2232" s="222" t="s">
        <v>167</v>
      </c>
      <c r="E2232" s="199" t="s">
        <v>163</v>
      </c>
      <c r="F2232" s="200" t="s">
        <v>630</v>
      </c>
      <c r="G2232" s="200" t="s">
        <v>631</v>
      </c>
      <c r="H2232" s="200"/>
      <c r="I2232" s="200">
        <v>45524</v>
      </c>
      <c r="J2232" s="143">
        <f t="shared" si="34"/>
        <v>45524</v>
      </c>
      <c r="K2232" s="202">
        <v>9</v>
      </c>
      <c r="L2232" s="284" t="s">
        <v>2251</v>
      </c>
      <c r="M2232" s="223"/>
      <c r="N2232" s="203"/>
      <c r="O2232" s="222" t="s">
        <v>326</v>
      </c>
    </row>
    <row r="2233" spans="1:15" ht="29.25" customHeight="1">
      <c r="A2233" s="221" t="s">
        <v>506</v>
      </c>
      <c r="B2233" s="221" t="s">
        <v>783</v>
      </c>
      <c r="C2233" s="222" t="s">
        <v>481</v>
      </c>
      <c r="D2233" s="222" t="s">
        <v>167</v>
      </c>
      <c r="E2233" s="199" t="s">
        <v>163</v>
      </c>
      <c r="F2233" s="200" t="s">
        <v>630</v>
      </c>
      <c r="G2233" s="200" t="s">
        <v>631</v>
      </c>
      <c r="H2233" s="200"/>
      <c r="I2233" s="200">
        <v>45525</v>
      </c>
      <c r="J2233" s="143">
        <f t="shared" si="34"/>
        <v>45525</v>
      </c>
      <c r="K2233" s="202">
        <v>8</v>
      </c>
      <c r="L2233" s="285" t="s">
        <v>2252</v>
      </c>
      <c r="M2233" s="223"/>
      <c r="N2233" s="203"/>
      <c r="O2233" s="222" t="s">
        <v>326</v>
      </c>
    </row>
    <row r="2234" spans="1:15" ht="29.25" customHeight="1">
      <c r="A2234" s="221" t="s">
        <v>506</v>
      </c>
      <c r="B2234" s="221" t="s">
        <v>783</v>
      </c>
      <c r="C2234" s="222" t="s">
        <v>481</v>
      </c>
      <c r="D2234" s="222" t="s">
        <v>167</v>
      </c>
      <c r="E2234" s="199" t="s">
        <v>163</v>
      </c>
      <c r="F2234" s="200" t="s">
        <v>630</v>
      </c>
      <c r="G2234" s="200" t="s">
        <v>631</v>
      </c>
      <c r="H2234" s="200"/>
      <c r="I2234" s="200">
        <v>45526</v>
      </c>
      <c r="J2234" s="143">
        <f t="shared" si="34"/>
        <v>45526</v>
      </c>
      <c r="K2234" s="202">
        <v>8</v>
      </c>
      <c r="L2234" s="285" t="s">
        <v>2253</v>
      </c>
      <c r="M2234" s="223"/>
      <c r="N2234" s="203"/>
      <c r="O2234" s="222" t="s">
        <v>326</v>
      </c>
    </row>
    <row r="2235" spans="1:15" ht="29.25" customHeight="1">
      <c r="A2235" s="221" t="s">
        <v>506</v>
      </c>
      <c r="B2235" s="221" t="s">
        <v>783</v>
      </c>
      <c r="C2235" s="222" t="s">
        <v>481</v>
      </c>
      <c r="D2235" s="222" t="s">
        <v>167</v>
      </c>
      <c r="E2235" s="199" t="s">
        <v>163</v>
      </c>
      <c r="F2235" s="200" t="s">
        <v>630</v>
      </c>
      <c r="G2235" s="200" t="s">
        <v>631</v>
      </c>
      <c r="H2235" s="200"/>
      <c r="I2235" s="200">
        <v>45527</v>
      </c>
      <c r="J2235" s="143">
        <f t="shared" si="34"/>
        <v>45527</v>
      </c>
      <c r="K2235" s="202">
        <v>8</v>
      </c>
      <c r="L2235" s="285" t="s">
        <v>2254</v>
      </c>
      <c r="M2235" s="223"/>
      <c r="N2235" s="203"/>
      <c r="O2235" s="222" t="s">
        <v>326</v>
      </c>
    </row>
    <row r="2236" spans="1:15" ht="29.25" customHeight="1">
      <c r="A2236" s="221" t="s">
        <v>506</v>
      </c>
      <c r="B2236" s="221" t="s">
        <v>783</v>
      </c>
      <c r="C2236" s="222" t="s">
        <v>481</v>
      </c>
      <c r="D2236" s="222" t="s">
        <v>167</v>
      </c>
      <c r="E2236" s="199" t="s">
        <v>163</v>
      </c>
      <c r="F2236" s="200" t="s">
        <v>630</v>
      </c>
      <c r="G2236" s="200" t="s">
        <v>631</v>
      </c>
      <c r="H2236" s="200"/>
      <c r="I2236" s="200">
        <v>45530</v>
      </c>
      <c r="J2236" s="143">
        <f t="shared" si="34"/>
        <v>45530</v>
      </c>
      <c r="K2236" s="202">
        <v>9</v>
      </c>
      <c r="L2236" s="284" t="s">
        <v>2255</v>
      </c>
      <c r="M2236" s="223"/>
      <c r="N2236" s="203"/>
      <c r="O2236" s="222" t="s">
        <v>326</v>
      </c>
    </row>
    <row r="2237" spans="1:15" ht="29.25" customHeight="1">
      <c r="A2237" s="221" t="s">
        <v>506</v>
      </c>
      <c r="B2237" s="221" t="s">
        <v>783</v>
      </c>
      <c r="C2237" s="222" t="s">
        <v>481</v>
      </c>
      <c r="D2237" s="222" t="s">
        <v>167</v>
      </c>
      <c r="E2237" s="199" t="s">
        <v>163</v>
      </c>
      <c r="F2237" s="200" t="s">
        <v>630</v>
      </c>
      <c r="G2237" s="200" t="s">
        <v>631</v>
      </c>
      <c r="H2237" s="200"/>
      <c r="I2237" s="200">
        <v>45531</v>
      </c>
      <c r="J2237" s="143">
        <f t="shared" si="34"/>
        <v>45531</v>
      </c>
      <c r="K2237" s="202">
        <v>9</v>
      </c>
      <c r="L2237" s="284" t="s">
        <v>2256</v>
      </c>
      <c r="M2237" s="223"/>
      <c r="N2237" s="203"/>
      <c r="O2237" s="222" t="s">
        <v>326</v>
      </c>
    </row>
    <row r="2238" spans="1:15" ht="29.25" customHeight="1">
      <c r="A2238" s="221" t="s">
        <v>506</v>
      </c>
      <c r="B2238" s="221" t="s">
        <v>783</v>
      </c>
      <c r="C2238" s="222" t="s">
        <v>481</v>
      </c>
      <c r="D2238" s="222" t="s">
        <v>167</v>
      </c>
      <c r="E2238" s="199" t="s">
        <v>163</v>
      </c>
      <c r="F2238" s="200" t="s">
        <v>630</v>
      </c>
      <c r="G2238" s="200" t="s">
        <v>631</v>
      </c>
      <c r="H2238" s="200"/>
      <c r="I2238" s="200">
        <v>45532</v>
      </c>
      <c r="J2238" s="143">
        <f t="shared" si="34"/>
        <v>45532</v>
      </c>
      <c r="K2238" s="202">
        <v>9</v>
      </c>
      <c r="L2238" s="284" t="s">
        <v>2257</v>
      </c>
      <c r="M2238" s="223"/>
      <c r="N2238" s="203"/>
      <c r="O2238" s="222" t="s">
        <v>326</v>
      </c>
    </row>
    <row r="2239" spans="1:15" ht="29.25" customHeight="1">
      <c r="A2239" s="221" t="s">
        <v>506</v>
      </c>
      <c r="B2239" s="221" t="s">
        <v>783</v>
      </c>
      <c r="C2239" s="222" t="s">
        <v>481</v>
      </c>
      <c r="D2239" s="222" t="s">
        <v>167</v>
      </c>
      <c r="E2239" s="199" t="s">
        <v>163</v>
      </c>
      <c r="F2239" s="200" t="s">
        <v>630</v>
      </c>
      <c r="G2239" s="200" t="s">
        <v>631</v>
      </c>
      <c r="H2239" s="200"/>
      <c r="I2239" s="200">
        <v>45533</v>
      </c>
      <c r="J2239" s="143">
        <f t="shared" si="34"/>
        <v>45533</v>
      </c>
      <c r="K2239" s="202">
        <v>9</v>
      </c>
      <c r="L2239" s="285" t="s">
        <v>2458</v>
      </c>
      <c r="M2239" s="223"/>
      <c r="N2239" s="203"/>
      <c r="O2239" s="222" t="s">
        <v>326</v>
      </c>
    </row>
    <row r="2240" spans="1:15" ht="29.25" customHeight="1">
      <c r="A2240" s="221" t="s">
        <v>506</v>
      </c>
      <c r="B2240" s="221" t="s">
        <v>783</v>
      </c>
      <c r="C2240" s="222" t="s">
        <v>481</v>
      </c>
      <c r="D2240" s="222" t="s">
        <v>167</v>
      </c>
      <c r="E2240" s="199" t="s">
        <v>165</v>
      </c>
      <c r="F2240" s="200"/>
      <c r="G2240" s="200"/>
      <c r="H2240" s="200"/>
      <c r="I2240" s="200">
        <v>45534</v>
      </c>
      <c r="J2240" s="143">
        <f t="shared" si="34"/>
        <v>45534</v>
      </c>
      <c r="K2240" s="202">
        <v>8</v>
      </c>
      <c r="L2240" s="285" t="s">
        <v>197</v>
      </c>
      <c r="M2240" s="223"/>
      <c r="N2240" s="203"/>
      <c r="O2240" s="222" t="s">
        <v>326</v>
      </c>
    </row>
    <row r="2241" spans="1:15" ht="29.25" customHeight="1">
      <c r="A2241" s="221" t="s">
        <v>506</v>
      </c>
      <c r="B2241" s="221" t="s">
        <v>783</v>
      </c>
      <c r="C2241" s="222" t="s">
        <v>481</v>
      </c>
      <c r="D2241" s="222" t="s">
        <v>167</v>
      </c>
      <c r="E2241" s="199" t="s">
        <v>163</v>
      </c>
      <c r="F2241" s="200" t="s">
        <v>630</v>
      </c>
      <c r="G2241" s="200" t="s">
        <v>631</v>
      </c>
      <c r="H2241" s="200"/>
      <c r="I2241" s="200">
        <v>45537</v>
      </c>
      <c r="J2241" s="143">
        <f t="shared" si="34"/>
        <v>45537</v>
      </c>
      <c r="K2241" s="202">
        <v>9</v>
      </c>
      <c r="L2241" s="284" t="s">
        <v>2459</v>
      </c>
      <c r="M2241" s="223"/>
      <c r="N2241" s="203"/>
      <c r="O2241" s="222" t="s">
        <v>326</v>
      </c>
    </row>
    <row r="2242" spans="1:15" ht="29.25" customHeight="1">
      <c r="A2242" s="221" t="s">
        <v>506</v>
      </c>
      <c r="B2242" s="221" t="s">
        <v>783</v>
      </c>
      <c r="C2242" s="222" t="s">
        <v>481</v>
      </c>
      <c r="D2242" s="222" t="s">
        <v>167</v>
      </c>
      <c r="E2242" s="199" t="s">
        <v>163</v>
      </c>
      <c r="F2242" s="200" t="s">
        <v>630</v>
      </c>
      <c r="G2242" s="200" t="s">
        <v>631</v>
      </c>
      <c r="H2242" s="200"/>
      <c r="I2242" s="200">
        <v>45538</v>
      </c>
      <c r="J2242" s="143">
        <f t="shared" si="34"/>
        <v>45538</v>
      </c>
      <c r="K2242" s="202">
        <v>9</v>
      </c>
      <c r="L2242" s="284" t="s">
        <v>2460</v>
      </c>
      <c r="M2242" s="223"/>
      <c r="N2242" s="203"/>
      <c r="O2242" s="222" t="s">
        <v>326</v>
      </c>
    </row>
    <row r="2243" spans="1:15" ht="29.25" customHeight="1">
      <c r="A2243" s="221" t="s">
        <v>506</v>
      </c>
      <c r="B2243" s="221" t="s">
        <v>783</v>
      </c>
      <c r="C2243" s="222" t="s">
        <v>481</v>
      </c>
      <c r="D2243" s="222" t="s">
        <v>167</v>
      </c>
      <c r="E2243" s="199" t="s">
        <v>163</v>
      </c>
      <c r="F2243" s="200" t="s">
        <v>630</v>
      </c>
      <c r="G2243" s="200" t="s">
        <v>631</v>
      </c>
      <c r="H2243" s="200"/>
      <c r="I2243" s="200">
        <v>45539</v>
      </c>
      <c r="J2243" s="143">
        <f t="shared" ref="J2243:J2306" si="35">I2243</f>
        <v>45539</v>
      </c>
      <c r="K2243" s="202">
        <v>8</v>
      </c>
      <c r="L2243" s="284" t="s">
        <v>2461</v>
      </c>
      <c r="M2243" s="223"/>
      <c r="N2243" s="203"/>
      <c r="O2243" s="222" t="s">
        <v>326</v>
      </c>
    </row>
    <row r="2244" spans="1:15" ht="29.25" customHeight="1">
      <c r="A2244" s="221" t="s">
        <v>506</v>
      </c>
      <c r="B2244" s="221" t="s">
        <v>783</v>
      </c>
      <c r="C2244" s="222" t="s">
        <v>481</v>
      </c>
      <c r="D2244" s="222" t="s">
        <v>167</v>
      </c>
      <c r="E2244" s="199" t="s">
        <v>163</v>
      </c>
      <c r="F2244" s="200" t="s">
        <v>630</v>
      </c>
      <c r="G2244" s="200" t="s">
        <v>631</v>
      </c>
      <c r="H2244" s="200"/>
      <c r="I2244" s="200">
        <v>45540</v>
      </c>
      <c r="J2244" s="143">
        <f t="shared" si="35"/>
        <v>45540</v>
      </c>
      <c r="K2244" s="202">
        <v>9</v>
      </c>
      <c r="L2244" s="284" t="s">
        <v>2592</v>
      </c>
      <c r="M2244" s="223"/>
      <c r="N2244" s="203"/>
      <c r="O2244" s="222" t="s">
        <v>326</v>
      </c>
    </row>
    <row r="2245" spans="1:15" ht="29.25" customHeight="1">
      <c r="A2245" s="221" t="s">
        <v>506</v>
      </c>
      <c r="B2245" s="221" t="s">
        <v>783</v>
      </c>
      <c r="C2245" s="222" t="s">
        <v>481</v>
      </c>
      <c r="D2245" s="222" t="s">
        <v>167</v>
      </c>
      <c r="E2245" s="199" t="s">
        <v>163</v>
      </c>
      <c r="F2245" s="200" t="s">
        <v>630</v>
      </c>
      <c r="G2245" s="200" t="s">
        <v>631</v>
      </c>
      <c r="H2245" s="200"/>
      <c r="I2245" s="200">
        <v>45541</v>
      </c>
      <c r="J2245" s="143">
        <f t="shared" si="35"/>
        <v>45541</v>
      </c>
      <c r="K2245" s="202">
        <v>8</v>
      </c>
      <c r="L2245" s="284" t="s">
        <v>2593</v>
      </c>
      <c r="M2245" s="223"/>
      <c r="N2245" s="203"/>
      <c r="O2245" s="222" t="s">
        <v>326</v>
      </c>
    </row>
    <row r="2246" spans="1:15" ht="29.25" customHeight="1">
      <c r="A2246" s="221" t="s">
        <v>506</v>
      </c>
      <c r="B2246" s="221" t="s">
        <v>783</v>
      </c>
      <c r="C2246" s="222" t="s">
        <v>481</v>
      </c>
      <c r="D2246" s="222" t="s">
        <v>167</v>
      </c>
      <c r="E2246" s="199" t="s">
        <v>166</v>
      </c>
      <c r="F2246" s="200"/>
      <c r="G2246" s="200"/>
      <c r="H2246" s="200"/>
      <c r="I2246" s="200">
        <v>45544</v>
      </c>
      <c r="J2246" s="143">
        <f t="shared" si="35"/>
        <v>45544</v>
      </c>
      <c r="K2246" s="202">
        <v>8</v>
      </c>
      <c r="L2246" s="285" t="s">
        <v>2594</v>
      </c>
      <c r="M2246" s="223"/>
      <c r="N2246" s="203"/>
      <c r="O2246" s="222" t="s">
        <v>326</v>
      </c>
    </row>
    <row r="2247" spans="1:15" ht="29.25" customHeight="1">
      <c r="A2247" s="221" t="s">
        <v>506</v>
      </c>
      <c r="B2247" s="221" t="s">
        <v>783</v>
      </c>
      <c r="C2247" s="222" t="s">
        <v>481</v>
      </c>
      <c r="D2247" s="222" t="s">
        <v>167</v>
      </c>
      <c r="E2247" s="199" t="s">
        <v>163</v>
      </c>
      <c r="F2247" s="200" t="s">
        <v>630</v>
      </c>
      <c r="G2247" s="200" t="s">
        <v>631</v>
      </c>
      <c r="H2247" s="200"/>
      <c r="I2247" s="200">
        <v>45545</v>
      </c>
      <c r="J2247" s="143">
        <f t="shared" si="35"/>
        <v>45545</v>
      </c>
      <c r="K2247" s="202">
        <v>9</v>
      </c>
      <c r="L2247" s="285" t="s">
        <v>2595</v>
      </c>
      <c r="M2247" s="223"/>
      <c r="N2247" s="203"/>
      <c r="O2247" s="222" t="s">
        <v>326</v>
      </c>
    </row>
    <row r="2248" spans="1:15" ht="29.25" customHeight="1">
      <c r="A2248" s="221" t="s">
        <v>506</v>
      </c>
      <c r="B2248" s="221" t="s">
        <v>783</v>
      </c>
      <c r="C2248" s="222" t="s">
        <v>481</v>
      </c>
      <c r="D2248" s="222" t="s">
        <v>167</v>
      </c>
      <c r="E2248" s="199" t="s">
        <v>163</v>
      </c>
      <c r="F2248" s="200" t="s">
        <v>630</v>
      </c>
      <c r="G2248" s="200" t="s">
        <v>631</v>
      </c>
      <c r="H2248" s="200"/>
      <c r="I2248" s="200">
        <v>45546</v>
      </c>
      <c r="J2248" s="143">
        <f t="shared" si="35"/>
        <v>45546</v>
      </c>
      <c r="K2248" s="202">
        <v>9</v>
      </c>
      <c r="L2248" s="284" t="s">
        <v>2596</v>
      </c>
      <c r="M2248" s="223"/>
      <c r="N2248" s="203"/>
      <c r="O2248" s="222" t="s">
        <v>326</v>
      </c>
    </row>
    <row r="2249" spans="1:15" ht="29.25" customHeight="1">
      <c r="A2249" s="221" t="s">
        <v>506</v>
      </c>
      <c r="B2249" s="221" t="s">
        <v>783</v>
      </c>
      <c r="C2249" s="222" t="s">
        <v>481</v>
      </c>
      <c r="D2249" s="222" t="s">
        <v>167</v>
      </c>
      <c r="E2249" s="199" t="s">
        <v>163</v>
      </c>
      <c r="F2249" s="200" t="s">
        <v>630</v>
      </c>
      <c r="G2249" s="200" t="s">
        <v>631</v>
      </c>
      <c r="H2249" s="200"/>
      <c r="I2249" s="200">
        <v>45547</v>
      </c>
      <c r="J2249" s="143">
        <f t="shared" si="35"/>
        <v>45547</v>
      </c>
      <c r="K2249" s="202">
        <v>9</v>
      </c>
      <c r="L2249" s="284" t="s">
        <v>2767</v>
      </c>
      <c r="M2249" s="223"/>
      <c r="N2249" s="203"/>
      <c r="O2249" s="222" t="s">
        <v>326</v>
      </c>
    </row>
    <row r="2250" spans="1:15" ht="29.25" customHeight="1">
      <c r="A2250" s="221" t="s">
        <v>506</v>
      </c>
      <c r="B2250" s="221" t="s">
        <v>783</v>
      </c>
      <c r="C2250" s="222" t="s">
        <v>481</v>
      </c>
      <c r="D2250" s="222" t="s">
        <v>167</v>
      </c>
      <c r="E2250" s="199" t="s">
        <v>163</v>
      </c>
      <c r="F2250" s="200" t="s">
        <v>630</v>
      </c>
      <c r="G2250" s="200" t="s">
        <v>631</v>
      </c>
      <c r="H2250" s="200"/>
      <c r="I2250" s="200">
        <v>45548</v>
      </c>
      <c r="J2250" s="143">
        <f t="shared" si="35"/>
        <v>45548</v>
      </c>
      <c r="K2250" s="202">
        <v>10</v>
      </c>
      <c r="L2250" s="284" t="s">
        <v>2768</v>
      </c>
      <c r="M2250" s="223"/>
      <c r="N2250" s="203"/>
      <c r="O2250" s="222" t="s">
        <v>326</v>
      </c>
    </row>
    <row r="2251" spans="1:15" ht="29.25" customHeight="1">
      <c r="A2251" s="221" t="s">
        <v>506</v>
      </c>
      <c r="B2251" s="221" t="s">
        <v>783</v>
      </c>
      <c r="C2251" s="222" t="s">
        <v>481</v>
      </c>
      <c r="D2251" s="222" t="s">
        <v>167</v>
      </c>
      <c r="E2251" s="199" t="s">
        <v>165</v>
      </c>
      <c r="F2251" s="200"/>
      <c r="G2251" s="200"/>
      <c r="H2251" s="200"/>
      <c r="I2251" s="200">
        <v>45551</v>
      </c>
      <c r="J2251" s="143">
        <f t="shared" si="35"/>
        <v>45551</v>
      </c>
      <c r="K2251" s="202">
        <v>8</v>
      </c>
      <c r="L2251" s="285" t="s">
        <v>165</v>
      </c>
      <c r="M2251" s="223"/>
      <c r="N2251" s="203"/>
      <c r="O2251" s="222" t="s">
        <v>326</v>
      </c>
    </row>
    <row r="2252" spans="1:15" ht="29.25" customHeight="1">
      <c r="A2252" s="221" t="s">
        <v>506</v>
      </c>
      <c r="B2252" s="221" t="s">
        <v>783</v>
      </c>
      <c r="C2252" s="222" t="s">
        <v>481</v>
      </c>
      <c r="D2252" s="222" t="s">
        <v>167</v>
      </c>
      <c r="E2252" s="199" t="s">
        <v>163</v>
      </c>
      <c r="F2252" s="200" t="s">
        <v>2022</v>
      </c>
      <c r="G2252" s="200" t="s">
        <v>2023</v>
      </c>
      <c r="H2252" s="200"/>
      <c r="I2252" s="200">
        <v>45553</v>
      </c>
      <c r="J2252" s="143">
        <f t="shared" si="35"/>
        <v>45553</v>
      </c>
      <c r="K2252" s="202">
        <v>8</v>
      </c>
      <c r="L2252" s="285" t="s">
        <v>2769</v>
      </c>
      <c r="M2252" s="223"/>
      <c r="N2252" s="203"/>
      <c r="O2252" s="222" t="s">
        <v>326</v>
      </c>
    </row>
    <row r="2253" spans="1:15" ht="29.25" customHeight="1">
      <c r="A2253" s="221" t="s">
        <v>506</v>
      </c>
      <c r="B2253" s="221" t="s">
        <v>783</v>
      </c>
      <c r="C2253" s="222" t="s">
        <v>481</v>
      </c>
      <c r="D2253" s="222" t="s">
        <v>167</v>
      </c>
      <c r="E2253" s="199" t="s">
        <v>163</v>
      </c>
      <c r="F2253" s="200" t="s">
        <v>2022</v>
      </c>
      <c r="G2253" s="200" t="s">
        <v>2023</v>
      </c>
      <c r="H2253" s="200"/>
      <c r="I2253" s="200">
        <v>45554</v>
      </c>
      <c r="J2253" s="143">
        <f t="shared" si="35"/>
        <v>45554</v>
      </c>
      <c r="K2253" s="202">
        <v>9</v>
      </c>
      <c r="L2253" s="285" t="s">
        <v>2880</v>
      </c>
      <c r="M2253" s="223"/>
      <c r="N2253" s="203"/>
      <c r="O2253" s="222" t="s">
        <v>326</v>
      </c>
    </row>
    <row r="2254" spans="1:15" ht="29.25" customHeight="1">
      <c r="A2254" s="221" t="s">
        <v>506</v>
      </c>
      <c r="B2254" s="221" t="s">
        <v>783</v>
      </c>
      <c r="C2254" s="222" t="s">
        <v>481</v>
      </c>
      <c r="D2254" s="222" t="s">
        <v>167</v>
      </c>
      <c r="E2254" s="199" t="s">
        <v>163</v>
      </c>
      <c r="F2254" s="200" t="s">
        <v>630</v>
      </c>
      <c r="G2254" s="200" t="s">
        <v>631</v>
      </c>
      <c r="H2254" s="200"/>
      <c r="I2254" s="200">
        <v>45555</v>
      </c>
      <c r="J2254" s="143">
        <f t="shared" si="35"/>
        <v>45555</v>
      </c>
      <c r="K2254" s="202">
        <v>8.5</v>
      </c>
      <c r="L2254" s="284" t="s">
        <v>2881</v>
      </c>
      <c r="M2254" s="223"/>
      <c r="N2254" s="203"/>
      <c r="O2254" s="222" t="s">
        <v>326</v>
      </c>
    </row>
    <row r="2255" spans="1:15" ht="29.25" customHeight="1">
      <c r="A2255" s="221" t="s">
        <v>506</v>
      </c>
      <c r="B2255" s="221" t="s">
        <v>783</v>
      </c>
      <c r="C2255" s="222" t="s">
        <v>481</v>
      </c>
      <c r="D2255" s="222" t="s">
        <v>167</v>
      </c>
      <c r="E2255" s="199" t="s">
        <v>163</v>
      </c>
      <c r="F2255" s="200" t="s">
        <v>2022</v>
      </c>
      <c r="G2255" s="200" t="s">
        <v>2023</v>
      </c>
      <c r="H2255" s="200"/>
      <c r="I2255" s="200">
        <v>45558</v>
      </c>
      <c r="J2255" s="143">
        <f t="shared" si="35"/>
        <v>45558</v>
      </c>
      <c r="K2255" s="202">
        <v>11</v>
      </c>
      <c r="L2255" s="284" t="s">
        <v>2882</v>
      </c>
      <c r="M2255" s="223"/>
      <c r="N2255" s="203"/>
      <c r="O2255" s="222" t="s">
        <v>326</v>
      </c>
    </row>
    <row r="2256" spans="1:15" ht="29.25" customHeight="1">
      <c r="A2256" s="221" t="s">
        <v>506</v>
      </c>
      <c r="B2256" s="221" t="s">
        <v>783</v>
      </c>
      <c r="C2256" s="222" t="s">
        <v>481</v>
      </c>
      <c r="D2256" s="222" t="s">
        <v>167</v>
      </c>
      <c r="E2256" s="199" t="s">
        <v>163</v>
      </c>
      <c r="F2256" s="200" t="s">
        <v>2022</v>
      </c>
      <c r="G2256" s="200" t="s">
        <v>2023</v>
      </c>
      <c r="H2256" s="200"/>
      <c r="I2256" s="200">
        <v>45559</v>
      </c>
      <c r="J2256" s="143">
        <f t="shared" si="35"/>
        <v>45559</v>
      </c>
      <c r="K2256" s="202">
        <v>11</v>
      </c>
      <c r="L2256" s="284" t="s">
        <v>2883</v>
      </c>
      <c r="M2256" s="223"/>
      <c r="N2256" s="203"/>
      <c r="O2256" s="222" t="s">
        <v>326</v>
      </c>
    </row>
    <row r="2257" spans="1:15" ht="29.25" customHeight="1">
      <c r="A2257" s="221" t="s">
        <v>506</v>
      </c>
      <c r="B2257" s="221" t="s">
        <v>783</v>
      </c>
      <c r="C2257" s="222" t="s">
        <v>481</v>
      </c>
      <c r="D2257" s="222" t="s">
        <v>167</v>
      </c>
      <c r="E2257" s="199" t="s">
        <v>163</v>
      </c>
      <c r="F2257" s="200" t="s">
        <v>2022</v>
      </c>
      <c r="G2257" s="200" t="s">
        <v>2023</v>
      </c>
      <c r="H2257" s="200"/>
      <c r="I2257" s="200">
        <v>45560</v>
      </c>
      <c r="J2257" s="143">
        <f t="shared" si="35"/>
        <v>45560</v>
      </c>
      <c r="K2257" s="202">
        <v>8.5</v>
      </c>
      <c r="L2257" s="284" t="s">
        <v>2884</v>
      </c>
      <c r="M2257" s="223"/>
      <c r="N2257" s="203"/>
      <c r="O2257" s="222" t="s">
        <v>326</v>
      </c>
    </row>
    <row r="2258" spans="1:15" ht="29.25" customHeight="1">
      <c r="A2258" s="221" t="s">
        <v>506</v>
      </c>
      <c r="B2258" s="221" t="s">
        <v>783</v>
      </c>
      <c r="C2258" s="222" t="s">
        <v>481</v>
      </c>
      <c r="D2258" s="222" t="s">
        <v>167</v>
      </c>
      <c r="E2258" s="199" t="s">
        <v>163</v>
      </c>
      <c r="F2258" s="200" t="s">
        <v>2022</v>
      </c>
      <c r="G2258" s="200" t="s">
        <v>2023</v>
      </c>
      <c r="H2258" s="200"/>
      <c r="I2258" s="200">
        <v>45561</v>
      </c>
      <c r="J2258" s="143">
        <f t="shared" si="35"/>
        <v>45561</v>
      </c>
      <c r="K2258" s="202">
        <v>9.5</v>
      </c>
      <c r="L2258" s="285" t="s">
        <v>2885</v>
      </c>
      <c r="M2258" s="223"/>
      <c r="N2258" s="203"/>
      <c r="O2258" s="222" t="s">
        <v>326</v>
      </c>
    </row>
    <row r="2259" spans="1:15" ht="29.25" customHeight="1">
      <c r="A2259" s="221" t="s">
        <v>506</v>
      </c>
      <c r="B2259" s="221" t="s">
        <v>783</v>
      </c>
      <c r="C2259" s="222" t="s">
        <v>481</v>
      </c>
      <c r="D2259" s="222" t="s">
        <v>167</v>
      </c>
      <c r="E2259" s="199" t="s">
        <v>163</v>
      </c>
      <c r="F2259" s="200" t="s">
        <v>2022</v>
      </c>
      <c r="G2259" s="200" t="s">
        <v>2023</v>
      </c>
      <c r="H2259" s="200"/>
      <c r="I2259" s="200">
        <v>45562</v>
      </c>
      <c r="J2259" s="143">
        <f t="shared" si="35"/>
        <v>45562</v>
      </c>
      <c r="K2259" s="202">
        <v>8</v>
      </c>
      <c r="L2259" s="284" t="s">
        <v>2881</v>
      </c>
      <c r="M2259" s="223"/>
      <c r="N2259" s="203"/>
      <c r="O2259" s="222" t="s">
        <v>326</v>
      </c>
    </row>
    <row r="2260" spans="1:15" ht="29.25" customHeight="1">
      <c r="A2260" s="221" t="s">
        <v>506</v>
      </c>
      <c r="B2260" s="221" t="s">
        <v>783</v>
      </c>
      <c r="C2260" s="222" t="s">
        <v>481</v>
      </c>
      <c r="D2260" s="222" t="s">
        <v>167</v>
      </c>
      <c r="E2260" s="199" t="s">
        <v>163</v>
      </c>
      <c r="F2260" s="200" t="s">
        <v>630</v>
      </c>
      <c r="G2260" s="200" t="s">
        <v>631</v>
      </c>
      <c r="H2260" s="200"/>
      <c r="I2260" s="200">
        <v>45565</v>
      </c>
      <c r="J2260" s="143">
        <f t="shared" si="35"/>
        <v>45565</v>
      </c>
      <c r="K2260" s="202">
        <v>9</v>
      </c>
      <c r="L2260" s="285" t="s">
        <v>3166</v>
      </c>
      <c r="M2260" s="223"/>
      <c r="N2260" s="203"/>
      <c r="O2260" s="222" t="s">
        <v>326</v>
      </c>
    </row>
    <row r="2261" spans="1:15" ht="29.25" customHeight="1">
      <c r="A2261" s="221" t="s">
        <v>506</v>
      </c>
      <c r="B2261" s="221" t="s">
        <v>783</v>
      </c>
      <c r="C2261" s="222" t="s">
        <v>481</v>
      </c>
      <c r="D2261" s="222" t="s">
        <v>167</v>
      </c>
      <c r="E2261" s="199" t="s">
        <v>163</v>
      </c>
      <c r="F2261" s="200" t="s">
        <v>630</v>
      </c>
      <c r="G2261" s="200" t="s">
        <v>631</v>
      </c>
      <c r="H2261" s="200"/>
      <c r="I2261" s="200">
        <v>45566</v>
      </c>
      <c r="J2261" s="143">
        <f t="shared" si="35"/>
        <v>45566</v>
      </c>
      <c r="K2261" s="202">
        <v>9</v>
      </c>
      <c r="L2261" s="284" t="s">
        <v>3167</v>
      </c>
      <c r="M2261" s="223"/>
      <c r="N2261" s="203"/>
      <c r="O2261" s="222" t="s">
        <v>326</v>
      </c>
    </row>
    <row r="2262" spans="1:15" ht="29.25" customHeight="1">
      <c r="A2262" s="221" t="s">
        <v>506</v>
      </c>
      <c r="B2262" s="221" t="s">
        <v>783</v>
      </c>
      <c r="C2262" s="222" t="s">
        <v>481</v>
      </c>
      <c r="D2262" s="222" t="s">
        <v>167</v>
      </c>
      <c r="E2262" s="199" t="s">
        <v>165</v>
      </c>
      <c r="F2262" s="200"/>
      <c r="G2262" s="200"/>
      <c r="H2262" s="200"/>
      <c r="I2262" s="200">
        <v>45567</v>
      </c>
      <c r="J2262" s="143">
        <f t="shared" si="35"/>
        <v>45567</v>
      </c>
      <c r="K2262" s="202">
        <v>8</v>
      </c>
      <c r="L2262" s="285" t="s">
        <v>593</v>
      </c>
      <c r="M2262" s="223"/>
      <c r="N2262" s="203"/>
      <c r="O2262" s="222" t="s">
        <v>326</v>
      </c>
    </row>
    <row r="2263" spans="1:15" ht="29.25" customHeight="1">
      <c r="A2263" s="221" t="s">
        <v>506</v>
      </c>
      <c r="B2263" s="221" t="s">
        <v>783</v>
      </c>
      <c r="C2263" s="222" t="s">
        <v>481</v>
      </c>
      <c r="D2263" s="222" t="s">
        <v>167</v>
      </c>
      <c r="E2263" s="199" t="s">
        <v>165</v>
      </c>
      <c r="F2263" s="200"/>
      <c r="G2263" s="200"/>
      <c r="H2263" s="200"/>
      <c r="I2263" s="200">
        <v>45568</v>
      </c>
      <c r="J2263" s="143">
        <f t="shared" si="35"/>
        <v>45568</v>
      </c>
      <c r="K2263" s="202">
        <v>8</v>
      </c>
      <c r="L2263" s="285" t="s">
        <v>593</v>
      </c>
      <c r="M2263" s="223"/>
      <c r="N2263" s="203"/>
      <c r="O2263" s="222" t="s">
        <v>326</v>
      </c>
    </row>
    <row r="2264" spans="1:15" ht="29.25" customHeight="1">
      <c r="A2264" s="221" t="s">
        <v>506</v>
      </c>
      <c r="B2264" s="221" t="s">
        <v>783</v>
      </c>
      <c r="C2264" s="222" t="s">
        <v>481</v>
      </c>
      <c r="D2264" s="222" t="s">
        <v>167</v>
      </c>
      <c r="E2264" s="199" t="s">
        <v>163</v>
      </c>
      <c r="F2264" s="200" t="s">
        <v>2022</v>
      </c>
      <c r="G2264" s="200" t="s">
        <v>2023</v>
      </c>
      <c r="H2264" s="200"/>
      <c r="I2264" s="200">
        <v>45569</v>
      </c>
      <c r="J2264" s="143">
        <f t="shared" si="35"/>
        <v>45569</v>
      </c>
      <c r="K2264" s="202">
        <v>11</v>
      </c>
      <c r="L2264" s="284" t="s">
        <v>3168</v>
      </c>
      <c r="M2264" s="223"/>
      <c r="N2264" s="203"/>
      <c r="O2264" s="222" t="s">
        <v>326</v>
      </c>
    </row>
    <row r="2265" spans="1:15" ht="29.25" customHeight="1">
      <c r="A2265" s="221" t="s">
        <v>506</v>
      </c>
      <c r="B2265" s="221" t="s">
        <v>783</v>
      </c>
      <c r="C2265" s="222" t="s">
        <v>481</v>
      </c>
      <c r="D2265" s="222" t="s">
        <v>167</v>
      </c>
      <c r="E2265" s="199" t="s">
        <v>163</v>
      </c>
      <c r="F2265" s="200" t="s">
        <v>2022</v>
      </c>
      <c r="G2265" s="200" t="s">
        <v>2023</v>
      </c>
      <c r="H2265" s="200"/>
      <c r="I2265" s="200">
        <v>45572</v>
      </c>
      <c r="J2265" s="143">
        <f t="shared" si="35"/>
        <v>45572</v>
      </c>
      <c r="K2265" s="202">
        <v>9</v>
      </c>
      <c r="L2265" s="285" t="s">
        <v>3169</v>
      </c>
      <c r="M2265" s="223"/>
      <c r="N2265" s="203"/>
      <c r="O2265" s="222" t="s">
        <v>326</v>
      </c>
    </row>
    <row r="2266" spans="1:15" ht="29.25" customHeight="1">
      <c r="A2266" s="221" t="s">
        <v>506</v>
      </c>
      <c r="B2266" s="221" t="s">
        <v>783</v>
      </c>
      <c r="C2266" s="222" t="s">
        <v>481</v>
      </c>
      <c r="D2266" s="222" t="s">
        <v>167</v>
      </c>
      <c r="E2266" s="199" t="s">
        <v>163</v>
      </c>
      <c r="F2266" s="200" t="s">
        <v>1494</v>
      </c>
      <c r="G2266" s="200" t="s">
        <v>1495</v>
      </c>
      <c r="H2266" s="200"/>
      <c r="I2266" s="200">
        <v>45573</v>
      </c>
      <c r="J2266" s="143">
        <f t="shared" si="35"/>
        <v>45573</v>
      </c>
      <c r="K2266" s="202">
        <v>10</v>
      </c>
      <c r="L2266" s="284" t="s">
        <v>3170</v>
      </c>
      <c r="M2266" s="223"/>
      <c r="N2266" s="203"/>
      <c r="O2266" s="222" t="s">
        <v>326</v>
      </c>
    </row>
    <row r="2267" spans="1:15" ht="29.25" customHeight="1">
      <c r="A2267" s="221" t="s">
        <v>506</v>
      </c>
      <c r="B2267" s="221" t="s">
        <v>783</v>
      </c>
      <c r="C2267" s="222" t="s">
        <v>481</v>
      </c>
      <c r="D2267" s="222" t="s">
        <v>167</v>
      </c>
      <c r="E2267" s="199" t="s">
        <v>163</v>
      </c>
      <c r="F2267" s="200" t="s">
        <v>2022</v>
      </c>
      <c r="G2267" s="200" t="s">
        <v>2023</v>
      </c>
      <c r="H2267" s="200"/>
      <c r="I2267" s="200">
        <v>45574</v>
      </c>
      <c r="J2267" s="143">
        <f t="shared" si="35"/>
        <v>45574</v>
      </c>
      <c r="K2267" s="202">
        <v>10</v>
      </c>
      <c r="L2267" s="284" t="s">
        <v>3170</v>
      </c>
      <c r="M2267" s="223"/>
      <c r="N2267" s="203"/>
      <c r="O2267" s="222" t="s">
        <v>326</v>
      </c>
    </row>
    <row r="2268" spans="1:15" ht="29.25" customHeight="1">
      <c r="A2268" s="221" t="s">
        <v>506</v>
      </c>
      <c r="B2268" s="221" t="s">
        <v>783</v>
      </c>
      <c r="C2268" s="222" t="s">
        <v>481</v>
      </c>
      <c r="D2268" s="222" t="s">
        <v>167</v>
      </c>
      <c r="E2268" s="199" t="s">
        <v>163</v>
      </c>
      <c r="F2268" s="200" t="s">
        <v>1735</v>
      </c>
      <c r="G2268" s="200" t="s">
        <v>1736</v>
      </c>
      <c r="H2268" s="200"/>
      <c r="I2268" s="200">
        <v>45576</v>
      </c>
      <c r="J2268" s="143">
        <f t="shared" si="35"/>
        <v>45576</v>
      </c>
      <c r="K2268" s="202">
        <v>8</v>
      </c>
      <c r="L2268" s="284" t="s">
        <v>3310</v>
      </c>
      <c r="M2268" s="223"/>
      <c r="N2268" s="203"/>
      <c r="O2268" s="222" t="s">
        <v>326</v>
      </c>
    </row>
    <row r="2269" spans="1:15" ht="29.25" customHeight="1">
      <c r="A2269" s="221" t="s">
        <v>506</v>
      </c>
      <c r="B2269" s="221" t="s">
        <v>783</v>
      </c>
      <c r="C2269" s="222" t="s">
        <v>481</v>
      </c>
      <c r="D2269" s="222" t="s">
        <v>167</v>
      </c>
      <c r="E2269" s="199" t="s">
        <v>163</v>
      </c>
      <c r="F2269" s="200" t="s">
        <v>630</v>
      </c>
      <c r="G2269" s="200" t="s">
        <v>631</v>
      </c>
      <c r="H2269" s="200"/>
      <c r="I2269" s="200">
        <v>45579</v>
      </c>
      <c r="J2269" s="143">
        <f t="shared" si="35"/>
        <v>45579</v>
      </c>
      <c r="K2269" s="202">
        <v>10</v>
      </c>
      <c r="L2269" s="285" t="s">
        <v>3311</v>
      </c>
      <c r="M2269" s="223"/>
      <c r="N2269" s="203"/>
      <c r="O2269" s="222" t="s">
        <v>326</v>
      </c>
    </row>
    <row r="2270" spans="1:15" ht="29.25" customHeight="1">
      <c r="A2270" s="221" t="s">
        <v>506</v>
      </c>
      <c r="B2270" s="221" t="s">
        <v>783</v>
      </c>
      <c r="C2270" s="222" t="s">
        <v>481</v>
      </c>
      <c r="D2270" s="222" t="s">
        <v>167</v>
      </c>
      <c r="E2270" s="199" t="s">
        <v>163</v>
      </c>
      <c r="F2270" s="200" t="s">
        <v>630</v>
      </c>
      <c r="G2270" s="200" t="s">
        <v>631</v>
      </c>
      <c r="H2270" s="200"/>
      <c r="I2270" s="200">
        <v>45580</v>
      </c>
      <c r="J2270" s="143">
        <f t="shared" si="35"/>
        <v>45580</v>
      </c>
      <c r="K2270" s="202">
        <v>10</v>
      </c>
      <c r="L2270" s="285" t="s">
        <v>3311</v>
      </c>
      <c r="M2270" s="223"/>
      <c r="N2270" s="203"/>
      <c r="O2270" s="222" t="s">
        <v>326</v>
      </c>
    </row>
    <row r="2271" spans="1:15" ht="29.25" customHeight="1">
      <c r="A2271" s="221" t="s">
        <v>506</v>
      </c>
      <c r="B2271" s="221" t="s">
        <v>783</v>
      </c>
      <c r="C2271" s="222" t="s">
        <v>481</v>
      </c>
      <c r="D2271" s="222" t="s">
        <v>167</v>
      </c>
      <c r="E2271" s="199" t="s">
        <v>163</v>
      </c>
      <c r="F2271" s="200" t="s">
        <v>1735</v>
      </c>
      <c r="G2271" s="200" t="s">
        <v>1736</v>
      </c>
      <c r="H2271" s="200"/>
      <c r="I2271" s="200">
        <v>45581</v>
      </c>
      <c r="J2271" s="143">
        <f t="shared" si="35"/>
        <v>45581</v>
      </c>
      <c r="K2271" s="202">
        <v>8.5</v>
      </c>
      <c r="L2271" s="284" t="s">
        <v>3420</v>
      </c>
      <c r="M2271" s="223"/>
      <c r="N2271" s="203"/>
      <c r="O2271" s="222" t="s">
        <v>326</v>
      </c>
    </row>
    <row r="2272" spans="1:15" ht="29.25" customHeight="1">
      <c r="A2272" s="221" t="s">
        <v>506</v>
      </c>
      <c r="B2272" s="221" t="s">
        <v>783</v>
      </c>
      <c r="C2272" s="222" t="s">
        <v>481</v>
      </c>
      <c r="D2272" s="222" t="s">
        <v>167</v>
      </c>
      <c r="E2272" s="199" t="s">
        <v>163</v>
      </c>
      <c r="F2272" s="200" t="s">
        <v>630</v>
      </c>
      <c r="G2272" s="200" t="s">
        <v>631</v>
      </c>
      <c r="H2272" s="200"/>
      <c r="I2272" s="200">
        <v>45582</v>
      </c>
      <c r="J2272" s="143">
        <f t="shared" si="35"/>
        <v>45582</v>
      </c>
      <c r="K2272" s="202">
        <v>9</v>
      </c>
      <c r="L2272" s="284" t="s">
        <v>3421</v>
      </c>
      <c r="M2272" s="223"/>
      <c r="N2272" s="203"/>
      <c r="O2272" s="222" t="s">
        <v>326</v>
      </c>
    </row>
    <row r="2273" spans="1:15" ht="29.25" customHeight="1">
      <c r="A2273" s="221" t="s">
        <v>506</v>
      </c>
      <c r="B2273" s="221" t="s">
        <v>783</v>
      </c>
      <c r="C2273" s="222" t="s">
        <v>481</v>
      </c>
      <c r="D2273" s="222" t="s">
        <v>167</v>
      </c>
      <c r="E2273" s="199" t="s">
        <v>163</v>
      </c>
      <c r="F2273" s="200" t="s">
        <v>1387</v>
      </c>
      <c r="G2273" s="200" t="s">
        <v>1388</v>
      </c>
      <c r="H2273" s="200"/>
      <c r="I2273" s="200">
        <v>45583</v>
      </c>
      <c r="J2273" s="143">
        <f t="shared" si="35"/>
        <v>45583</v>
      </c>
      <c r="K2273" s="202">
        <v>9</v>
      </c>
      <c r="L2273" s="284" t="s">
        <v>3422</v>
      </c>
      <c r="M2273" s="223"/>
      <c r="N2273" s="203"/>
      <c r="O2273" s="222" t="s">
        <v>326</v>
      </c>
    </row>
    <row r="2274" spans="1:15" ht="29.25" customHeight="1">
      <c r="A2274" s="221" t="s">
        <v>506</v>
      </c>
      <c r="B2274" s="221" t="s">
        <v>783</v>
      </c>
      <c r="C2274" s="222" t="s">
        <v>481</v>
      </c>
      <c r="D2274" s="222" t="s">
        <v>167</v>
      </c>
      <c r="E2274" s="199" t="s">
        <v>163</v>
      </c>
      <c r="F2274" s="200" t="s">
        <v>1387</v>
      </c>
      <c r="G2274" s="200" t="s">
        <v>1388</v>
      </c>
      <c r="H2274" s="200"/>
      <c r="I2274" s="200">
        <v>45586</v>
      </c>
      <c r="J2274" s="143">
        <f t="shared" si="35"/>
        <v>45586</v>
      </c>
      <c r="K2274" s="202">
        <v>10</v>
      </c>
      <c r="L2274" s="284" t="s">
        <v>3559</v>
      </c>
      <c r="M2274" s="223"/>
      <c r="N2274" s="203"/>
      <c r="O2274" s="222" t="s">
        <v>326</v>
      </c>
    </row>
    <row r="2275" spans="1:15" ht="29.25" customHeight="1">
      <c r="A2275" s="221" t="s">
        <v>506</v>
      </c>
      <c r="B2275" s="221" t="s">
        <v>783</v>
      </c>
      <c r="C2275" s="222" t="s">
        <v>481</v>
      </c>
      <c r="D2275" s="222" t="s">
        <v>167</v>
      </c>
      <c r="E2275" s="199" t="s">
        <v>163</v>
      </c>
      <c r="F2275" s="200" t="s">
        <v>120</v>
      </c>
      <c r="G2275" s="200" t="s">
        <v>121</v>
      </c>
      <c r="H2275" s="200"/>
      <c r="I2275" s="200">
        <v>45587</v>
      </c>
      <c r="J2275" s="143">
        <f t="shared" si="35"/>
        <v>45587</v>
      </c>
      <c r="K2275" s="202">
        <v>9</v>
      </c>
      <c r="L2275" s="284" t="s">
        <v>3560</v>
      </c>
      <c r="M2275" s="223"/>
      <c r="N2275" s="203"/>
      <c r="O2275" s="222" t="s">
        <v>326</v>
      </c>
    </row>
    <row r="2276" spans="1:15" ht="29.25" customHeight="1">
      <c r="A2276" s="221" t="s">
        <v>506</v>
      </c>
      <c r="B2276" s="221" t="s">
        <v>783</v>
      </c>
      <c r="C2276" s="222" t="s">
        <v>481</v>
      </c>
      <c r="D2276" s="222" t="s">
        <v>167</v>
      </c>
      <c r="E2276" s="199" t="s">
        <v>163</v>
      </c>
      <c r="F2276" s="200" t="s">
        <v>1735</v>
      </c>
      <c r="G2276" s="200" t="s">
        <v>1736</v>
      </c>
      <c r="H2276" s="200"/>
      <c r="I2276" s="200">
        <v>45588</v>
      </c>
      <c r="J2276" s="143">
        <f t="shared" si="35"/>
        <v>45588</v>
      </c>
      <c r="K2276" s="202">
        <v>10</v>
      </c>
      <c r="L2276" s="284" t="s">
        <v>3561</v>
      </c>
      <c r="M2276" s="223"/>
      <c r="N2276" s="203"/>
      <c r="O2276" s="222" t="s">
        <v>326</v>
      </c>
    </row>
    <row r="2277" spans="1:15" ht="29.25" customHeight="1">
      <c r="A2277" s="221" t="s">
        <v>506</v>
      </c>
      <c r="B2277" s="221" t="s">
        <v>783</v>
      </c>
      <c r="C2277" s="222" t="s">
        <v>481</v>
      </c>
      <c r="D2277" s="222" t="s">
        <v>167</v>
      </c>
      <c r="E2277" s="199" t="s">
        <v>163</v>
      </c>
      <c r="F2277" s="200" t="s">
        <v>3160</v>
      </c>
      <c r="G2277" s="200" t="s">
        <v>3161</v>
      </c>
      <c r="H2277" s="200"/>
      <c r="I2277" s="200">
        <v>45589</v>
      </c>
      <c r="J2277" s="143">
        <f t="shared" si="35"/>
        <v>45589</v>
      </c>
      <c r="K2277" s="202">
        <v>8</v>
      </c>
      <c r="L2277" s="284" t="s">
        <v>3562</v>
      </c>
      <c r="M2277" s="223"/>
      <c r="N2277" s="203"/>
      <c r="O2277" s="222" t="s">
        <v>326</v>
      </c>
    </row>
    <row r="2278" spans="1:15" ht="29.25" customHeight="1">
      <c r="A2278" s="221" t="s">
        <v>506</v>
      </c>
      <c r="B2278" s="221" t="s">
        <v>783</v>
      </c>
      <c r="C2278" s="222" t="s">
        <v>481</v>
      </c>
      <c r="D2278" s="222" t="s">
        <v>167</v>
      </c>
      <c r="E2278" s="199" t="s">
        <v>163</v>
      </c>
      <c r="F2278" s="200" t="s">
        <v>3160</v>
      </c>
      <c r="G2278" s="200" t="s">
        <v>3161</v>
      </c>
      <c r="H2278" s="200"/>
      <c r="I2278" s="200">
        <v>45590</v>
      </c>
      <c r="J2278" s="143">
        <f t="shared" si="35"/>
        <v>45590</v>
      </c>
      <c r="K2278" s="202">
        <v>9</v>
      </c>
      <c r="L2278" s="284" t="s">
        <v>3563</v>
      </c>
      <c r="M2278" s="223"/>
      <c r="N2278" s="203"/>
      <c r="O2278" s="222" t="s">
        <v>326</v>
      </c>
    </row>
    <row r="2279" spans="1:15" ht="29.25" customHeight="1">
      <c r="A2279" s="221" t="s">
        <v>506</v>
      </c>
      <c r="B2279" s="221" t="s">
        <v>783</v>
      </c>
      <c r="C2279" s="222" t="s">
        <v>481</v>
      </c>
      <c r="D2279" s="222" t="s">
        <v>167</v>
      </c>
      <c r="E2279" s="199" t="s">
        <v>163</v>
      </c>
      <c r="F2279" s="200" t="s">
        <v>1387</v>
      </c>
      <c r="G2279" s="200" t="s">
        <v>1388</v>
      </c>
      <c r="H2279" s="200"/>
      <c r="I2279" s="200">
        <v>45593</v>
      </c>
      <c r="J2279" s="143">
        <f t="shared" si="35"/>
        <v>45593</v>
      </c>
      <c r="K2279" s="202">
        <v>9</v>
      </c>
      <c r="L2279" s="284" t="s">
        <v>3711</v>
      </c>
      <c r="M2279" s="223"/>
      <c r="N2279" s="203"/>
      <c r="O2279" s="222" t="s">
        <v>326</v>
      </c>
    </row>
    <row r="2280" spans="1:15" ht="29.25" customHeight="1">
      <c r="A2280" s="221" t="s">
        <v>506</v>
      </c>
      <c r="B2280" s="221" t="s">
        <v>783</v>
      </c>
      <c r="C2280" s="222" t="s">
        <v>481</v>
      </c>
      <c r="D2280" s="222" t="s">
        <v>167</v>
      </c>
      <c r="E2280" s="199" t="s">
        <v>163</v>
      </c>
      <c r="F2280" s="200" t="s">
        <v>630</v>
      </c>
      <c r="G2280" s="200" t="s">
        <v>631</v>
      </c>
      <c r="H2280" s="200"/>
      <c r="I2280" s="200">
        <v>45594</v>
      </c>
      <c r="J2280" s="143">
        <f t="shared" si="35"/>
        <v>45594</v>
      </c>
      <c r="K2280" s="202">
        <v>10</v>
      </c>
      <c r="L2280" s="284" t="s">
        <v>3712</v>
      </c>
      <c r="M2280" s="223"/>
      <c r="N2280" s="203"/>
      <c r="O2280" s="222" t="s">
        <v>326</v>
      </c>
    </row>
    <row r="2281" spans="1:15" ht="29.25" customHeight="1">
      <c r="A2281" s="221" t="s">
        <v>506</v>
      </c>
      <c r="B2281" s="221" t="s">
        <v>783</v>
      </c>
      <c r="C2281" s="222" t="s">
        <v>481</v>
      </c>
      <c r="D2281" s="222" t="s">
        <v>167</v>
      </c>
      <c r="E2281" s="199" t="s">
        <v>163</v>
      </c>
      <c r="F2281" s="200" t="s">
        <v>630</v>
      </c>
      <c r="G2281" s="200" t="s">
        <v>631</v>
      </c>
      <c r="H2281" s="200"/>
      <c r="I2281" s="200">
        <v>45595</v>
      </c>
      <c r="J2281" s="143">
        <f t="shared" si="35"/>
        <v>45595</v>
      </c>
      <c r="K2281" s="202">
        <v>9</v>
      </c>
      <c r="L2281" s="284" t="s">
        <v>3713</v>
      </c>
      <c r="M2281" s="223"/>
      <c r="N2281" s="203"/>
      <c r="O2281" s="222" t="s">
        <v>326</v>
      </c>
    </row>
    <row r="2282" spans="1:15" ht="29.25" customHeight="1">
      <c r="A2282" s="221" t="s">
        <v>506</v>
      </c>
      <c r="B2282" s="221" t="s">
        <v>783</v>
      </c>
      <c r="C2282" s="222" t="s">
        <v>481</v>
      </c>
      <c r="D2282" s="222" t="s">
        <v>167</v>
      </c>
      <c r="E2282" s="199" t="s">
        <v>165</v>
      </c>
      <c r="F2282" s="200"/>
      <c r="G2282" s="200"/>
      <c r="H2282" s="200"/>
      <c r="I2282" s="200">
        <v>45596</v>
      </c>
      <c r="J2282" s="143">
        <f t="shared" si="35"/>
        <v>45596</v>
      </c>
      <c r="K2282" s="202">
        <v>8</v>
      </c>
      <c r="L2282" s="285" t="s">
        <v>593</v>
      </c>
      <c r="M2282" s="223"/>
      <c r="N2282" s="203"/>
      <c r="O2282" s="222" t="s">
        <v>326</v>
      </c>
    </row>
    <row r="2283" spans="1:15" ht="29.25" customHeight="1">
      <c r="A2283" s="221" t="s">
        <v>506</v>
      </c>
      <c r="B2283" s="221" t="s">
        <v>783</v>
      </c>
      <c r="C2283" s="222" t="s">
        <v>481</v>
      </c>
      <c r="D2283" s="222" t="s">
        <v>167</v>
      </c>
      <c r="E2283" s="199" t="s">
        <v>163</v>
      </c>
      <c r="F2283" s="200" t="s">
        <v>630</v>
      </c>
      <c r="G2283" s="200" t="s">
        <v>631</v>
      </c>
      <c r="H2283" s="200"/>
      <c r="I2283" s="200">
        <v>45597</v>
      </c>
      <c r="J2283" s="143">
        <f t="shared" si="35"/>
        <v>45597</v>
      </c>
      <c r="K2283" s="202">
        <v>8</v>
      </c>
      <c r="L2283" s="284" t="s">
        <v>3714</v>
      </c>
      <c r="M2283" s="223"/>
      <c r="N2283" s="203"/>
      <c r="O2283" s="222" t="s">
        <v>326</v>
      </c>
    </row>
    <row r="2284" spans="1:15" ht="29.25" customHeight="1">
      <c r="A2284" s="221" t="s">
        <v>506</v>
      </c>
      <c r="B2284" s="221" t="s">
        <v>783</v>
      </c>
      <c r="C2284" s="222" t="s">
        <v>481</v>
      </c>
      <c r="D2284" s="222" t="s">
        <v>167</v>
      </c>
      <c r="E2284" s="199" t="s">
        <v>163</v>
      </c>
      <c r="F2284" s="200" t="s">
        <v>630</v>
      </c>
      <c r="G2284" s="200" t="s">
        <v>631</v>
      </c>
      <c r="H2284" s="200"/>
      <c r="I2284" s="200">
        <v>45600</v>
      </c>
      <c r="J2284" s="143">
        <f t="shared" si="35"/>
        <v>45600</v>
      </c>
      <c r="K2284" s="202">
        <v>9</v>
      </c>
      <c r="L2284" s="284" t="s">
        <v>3715</v>
      </c>
      <c r="M2284" s="223"/>
      <c r="N2284" s="203"/>
      <c r="O2284" s="222" t="s">
        <v>326</v>
      </c>
    </row>
    <row r="2285" spans="1:15" ht="29.25" customHeight="1">
      <c r="A2285" s="221" t="s">
        <v>506</v>
      </c>
      <c r="B2285" s="221" t="s">
        <v>783</v>
      </c>
      <c r="C2285" s="222" t="s">
        <v>481</v>
      </c>
      <c r="D2285" s="222" t="s">
        <v>167</v>
      </c>
      <c r="E2285" s="199" t="s">
        <v>163</v>
      </c>
      <c r="F2285" s="200" t="s">
        <v>3160</v>
      </c>
      <c r="G2285" s="200" t="s">
        <v>3161</v>
      </c>
      <c r="H2285" s="200"/>
      <c r="I2285" s="200">
        <v>45601</v>
      </c>
      <c r="J2285" s="143">
        <f t="shared" si="35"/>
        <v>45601</v>
      </c>
      <c r="K2285" s="202">
        <v>8.5</v>
      </c>
      <c r="L2285" s="284" t="s">
        <v>3847</v>
      </c>
      <c r="M2285" s="223"/>
      <c r="N2285" s="203"/>
      <c r="O2285" s="222" t="s">
        <v>326</v>
      </c>
    </row>
    <row r="2286" spans="1:15" ht="29.25" customHeight="1">
      <c r="A2286" s="221" t="s">
        <v>506</v>
      </c>
      <c r="B2286" s="221" t="s">
        <v>783</v>
      </c>
      <c r="C2286" s="222" t="s">
        <v>481</v>
      </c>
      <c r="D2286" s="222" t="s">
        <v>167</v>
      </c>
      <c r="E2286" s="199" t="s">
        <v>163</v>
      </c>
      <c r="F2286" s="200" t="s">
        <v>630</v>
      </c>
      <c r="G2286" s="200" t="s">
        <v>631</v>
      </c>
      <c r="H2286" s="200"/>
      <c r="I2286" s="200">
        <v>45602</v>
      </c>
      <c r="J2286" s="143">
        <f t="shared" si="35"/>
        <v>45602</v>
      </c>
      <c r="K2286" s="202">
        <v>4.5</v>
      </c>
      <c r="L2286" s="284" t="s">
        <v>3848</v>
      </c>
      <c r="M2286" s="223"/>
      <c r="N2286" s="203"/>
      <c r="O2286" s="222" t="s">
        <v>326</v>
      </c>
    </row>
    <row r="2287" spans="1:15" ht="29.25" customHeight="1">
      <c r="A2287" s="221" t="s">
        <v>506</v>
      </c>
      <c r="B2287" s="221" t="s">
        <v>783</v>
      </c>
      <c r="C2287" s="222" t="s">
        <v>481</v>
      </c>
      <c r="D2287" s="222" t="s">
        <v>167</v>
      </c>
      <c r="E2287" s="199" t="s">
        <v>163</v>
      </c>
      <c r="F2287" s="200" t="s">
        <v>1496</v>
      </c>
      <c r="G2287" s="200" t="s">
        <v>1497</v>
      </c>
      <c r="H2287" s="200"/>
      <c r="I2287" s="200">
        <v>45603</v>
      </c>
      <c r="J2287" s="143">
        <f t="shared" si="35"/>
        <v>45603</v>
      </c>
      <c r="K2287" s="202">
        <v>9</v>
      </c>
      <c r="L2287" s="284" t="s">
        <v>3849</v>
      </c>
      <c r="M2287" s="223"/>
      <c r="N2287" s="203"/>
      <c r="O2287" s="222" t="s">
        <v>326</v>
      </c>
    </row>
    <row r="2288" spans="1:15" ht="29.25" customHeight="1">
      <c r="A2288" s="221" t="s">
        <v>506</v>
      </c>
      <c r="B2288" s="221" t="s">
        <v>783</v>
      </c>
      <c r="C2288" s="222" t="s">
        <v>481</v>
      </c>
      <c r="D2288" s="222" t="s">
        <v>167</v>
      </c>
      <c r="E2288" s="199" t="s">
        <v>163</v>
      </c>
      <c r="F2288" s="200" t="s">
        <v>630</v>
      </c>
      <c r="G2288" s="200" t="s">
        <v>631</v>
      </c>
      <c r="H2288" s="200"/>
      <c r="I2288" s="200">
        <v>45604</v>
      </c>
      <c r="J2288" s="143">
        <f t="shared" si="35"/>
        <v>45604</v>
      </c>
      <c r="K2288" s="202">
        <v>8.5</v>
      </c>
      <c r="L2288" s="284" t="s">
        <v>4020</v>
      </c>
      <c r="M2288" s="223"/>
      <c r="N2288" s="203"/>
      <c r="O2288" s="222" t="s">
        <v>326</v>
      </c>
    </row>
    <row r="2289" spans="1:15" ht="29.25" customHeight="1">
      <c r="A2289" s="221" t="s">
        <v>506</v>
      </c>
      <c r="B2289" s="221" t="s">
        <v>783</v>
      </c>
      <c r="C2289" s="222" t="s">
        <v>481</v>
      </c>
      <c r="D2289" s="222" t="s">
        <v>167</v>
      </c>
      <c r="E2289" s="199" t="s">
        <v>165</v>
      </c>
      <c r="F2289" s="200"/>
      <c r="G2289" s="200"/>
      <c r="H2289" s="200"/>
      <c r="I2289" s="200">
        <v>45607</v>
      </c>
      <c r="J2289" s="143">
        <f t="shared" si="35"/>
        <v>45607</v>
      </c>
      <c r="K2289" s="202">
        <v>8</v>
      </c>
      <c r="L2289" s="285" t="s">
        <v>4021</v>
      </c>
      <c r="M2289" s="223"/>
      <c r="N2289" s="203"/>
      <c r="O2289" s="222" t="s">
        <v>326</v>
      </c>
    </row>
    <row r="2290" spans="1:15" ht="29.25" customHeight="1">
      <c r="A2290" s="221" t="s">
        <v>506</v>
      </c>
      <c r="B2290" s="221" t="s">
        <v>783</v>
      </c>
      <c r="C2290" s="222" t="s">
        <v>481</v>
      </c>
      <c r="D2290" s="222" t="s">
        <v>167</v>
      </c>
      <c r="E2290" s="199" t="s">
        <v>165</v>
      </c>
      <c r="F2290" s="200"/>
      <c r="G2290" s="200"/>
      <c r="H2290" s="200"/>
      <c r="I2290" s="200">
        <v>45608</v>
      </c>
      <c r="J2290" s="143">
        <f t="shared" si="35"/>
        <v>45608</v>
      </c>
      <c r="K2290" s="202">
        <v>8</v>
      </c>
      <c r="L2290" s="285" t="s">
        <v>4021</v>
      </c>
      <c r="M2290" s="223"/>
      <c r="N2290" s="203"/>
      <c r="O2290" s="222" t="s">
        <v>326</v>
      </c>
    </row>
    <row r="2291" spans="1:15" ht="29.25" customHeight="1">
      <c r="A2291" s="221" t="s">
        <v>506</v>
      </c>
      <c r="B2291" s="221" t="s">
        <v>783</v>
      </c>
      <c r="C2291" s="222" t="s">
        <v>481</v>
      </c>
      <c r="D2291" s="222" t="s">
        <v>167</v>
      </c>
      <c r="E2291" s="199" t="s">
        <v>165</v>
      </c>
      <c r="F2291" s="200"/>
      <c r="G2291" s="200"/>
      <c r="H2291" s="200"/>
      <c r="I2291" s="200">
        <v>45609</v>
      </c>
      <c r="J2291" s="143">
        <f t="shared" si="35"/>
        <v>45609</v>
      </c>
      <c r="K2291" s="202">
        <v>8</v>
      </c>
      <c r="L2291" s="285" t="s">
        <v>4021</v>
      </c>
      <c r="M2291" s="223"/>
      <c r="N2291" s="203"/>
      <c r="O2291" s="222" t="s">
        <v>326</v>
      </c>
    </row>
    <row r="2292" spans="1:15" ht="29.25" customHeight="1">
      <c r="A2292" s="221" t="s">
        <v>506</v>
      </c>
      <c r="B2292" s="221" t="s">
        <v>783</v>
      </c>
      <c r="C2292" s="222" t="s">
        <v>481</v>
      </c>
      <c r="D2292" s="222" t="s">
        <v>167</v>
      </c>
      <c r="E2292" s="199" t="s">
        <v>165</v>
      </c>
      <c r="F2292" s="200"/>
      <c r="G2292" s="200"/>
      <c r="H2292" s="200"/>
      <c r="I2292" s="200">
        <v>45610</v>
      </c>
      <c r="J2292" s="143">
        <f t="shared" si="35"/>
        <v>45610</v>
      </c>
      <c r="K2292" s="202">
        <v>8</v>
      </c>
      <c r="L2292" s="285" t="s">
        <v>4021</v>
      </c>
      <c r="M2292" s="223"/>
      <c r="N2292" s="203"/>
      <c r="O2292" s="222" t="s">
        <v>326</v>
      </c>
    </row>
    <row r="2293" spans="1:15" ht="29.25" customHeight="1">
      <c r="A2293" s="221" t="s">
        <v>506</v>
      </c>
      <c r="B2293" s="221" t="s">
        <v>783</v>
      </c>
      <c r="C2293" s="222" t="s">
        <v>481</v>
      </c>
      <c r="D2293" s="222" t="s">
        <v>167</v>
      </c>
      <c r="E2293" s="199" t="s">
        <v>163</v>
      </c>
      <c r="F2293" s="200" t="s">
        <v>630</v>
      </c>
      <c r="G2293" s="200" t="s">
        <v>631</v>
      </c>
      <c r="H2293" s="200"/>
      <c r="I2293" s="200">
        <v>45611</v>
      </c>
      <c r="J2293" s="143">
        <f t="shared" si="35"/>
        <v>45611</v>
      </c>
      <c r="K2293" s="202">
        <v>9</v>
      </c>
      <c r="L2293" s="284" t="s">
        <v>4022</v>
      </c>
      <c r="M2293" s="223"/>
      <c r="N2293" s="203"/>
      <c r="O2293" s="222" t="s">
        <v>326</v>
      </c>
    </row>
    <row r="2294" spans="1:15" ht="29.25" customHeight="1">
      <c r="A2294" s="221" t="s">
        <v>506</v>
      </c>
      <c r="B2294" s="221" t="s">
        <v>783</v>
      </c>
      <c r="C2294" s="222" t="s">
        <v>481</v>
      </c>
      <c r="D2294" s="222" t="s">
        <v>167</v>
      </c>
      <c r="E2294" s="199" t="s">
        <v>163</v>
      </c>
      <c r="F2294" s="200" t="s">
        <v>630</v>
      </c>
      <c r="G2294" s="200" t="s">
        <v>631</v>
      </c>
      <c r="H2294" s="200"/>
      <c r="I2294" s="200">
        <v>45614</v>
      </c>
      <c r="J2294" s="143">
        <f t="shared" si="35"/>
        <v>45614</v>
      </c>
      <c r="K2294" s="202">
        <v>9</v>
      </c>
      <c r="L2294" s="285" t="s">
        <v>4023</v>
      </c>
      <c r="M2294" s="223"/>
      <c r="N2294" s="203"/>
      <c r="O2294" s="222" t="s">
        <v>326</v>
      </c>
    </row>
    <row r="2295" spans="1:15" ht="29.25" customHeight="1">
      <c r="A2295" s="221" t="s">
        <v>506</v>
      </c>
      <c r="B2295" s="221" t="s">
        <v>783</v>
      </c>
      <c r="C2295" s="222" t="s">
        <v>481</v>
      </c>
      <c r="D2295" s="222" t="s">
        <v>167</v>
      </c>
      <c r="E2295" s="199" t="s">
        <v>163</v>
      </c>
      <c r="F2295" s="200" t="s">
        <v>630</v>
      </c>
      <c r="G2295" s="200" t="s">
        <v>631</v>
      </c>
      <c r="H2295" s="200"/>
      <c r="I2295" s="200">
        <v>45615</v>
      </c>
      <c r="J2295" s="143">
        <f t="shared" si="35"/>
        <v>45615</v>
      </c>
      <c r="K2295" s="202">
        <v>9</v>
      </c>
      <c r="L2295" s="284" t="s">
        <v>4024</v>
      </c>
      <c r="M2295" s="223"/>
      <c r="N2295" s="203"/>
      <c r="O2295" s="222" t="s">
        <v>326</v>
      </c>
    </row>
    <row r="2296" spans="1:15" ht="29.25" customHeight="1">
      <c r="A2296" s="221" t="s">
        <v>506</v>
      </c>
      <c r="B2296" s="221" t="s">
        <v>783</v>
      </c>
      <c r="C2296" s="222" t="s">
        <v>481</v>
      </c>
      <c r="D2296" s="222" t="s">
        <v>167</v>
      </c>
      <c r="E2296" s="199" t="s">
        <v>163</v>
      </c>
      <c r="F2296" s="200" t="s">
        <v>630</v>
      </c>
      <c r="G2296" s="200" t="s">
        <v>631</v>
      </c>
      <c r="H2296" s="200"/>
      <c r="I2296" s="200">
        <v>45616</v>
      </c>
      <c r="J2296" s="143">
        <f t="shared" si="35"/>
        <v>45616</v>
      </c>
      <c r="K2296" s="202">
        <v>9</v>
      </c>
      <c r="L2296" s="284" t="s">
        <v>4174</v>
      </c>
      <c r="M2296" s="223"/>
      <c r="N2296" s="203"/>
      <c r="O2296" s="222" t="s">
        <v>326</v>
      </c>
    </row>
    <row r="2297" spans="1:15" ht="29.25" customHeight="1">
      <c r="A2297" s="221" t="s">
        <v>506</v>
      </c>
      <c r="B2297" s="221" t="s">
        <v>783</v>
      </c>
      <c r="C2297" s="222" t="s">
        <v>481</v>
      </c>
      <c r="D2297" s="222" t="s">
        <v>167</v>
      </c>
      <c r="E2297" s="199" t="s">
        <v>163</v>
      </c>
      <c r="F2297" s="200" t="s">
        <v>630</v>
      </c>
      <c r="G2297" s="200" t="s">
        <v>631</v>
      </c>
      <c r="H2297" s="200"/>
      <c r="I2297" s="200">
        <v>45617</v>
      </c>
      <c r="J2297" s="143">
        <f t="shared" si="35"/>
        <v>45617</v>
      </c>
      <c r="K2297" s="202">
        <v>9</v>
      </c>
      <c r="L2297" s="284" t="s">
        <v>4175</v>
      </c>
      <c r="M2297" s="223"/>
      <c r="N2297" s="203"/>
      <c r="O2297" s="222" t="s">
        <v>326</v>
      </c>
    </row>
    <row r="2298" spans="1:15" ht="29.25" customHeight="1">
      <c r="A2298" s="221" t="s">
        <v>506</v>
      </c>
      <c r="B2298" s="221" t="s">
        <v>783</v>
      </c>
      <c r="C2298" s="222" t="s">
        <v>481</v>
      </c>
      <c r="D2298" s="222" t="s">
        <v>167</v>
      </c>
      <c r="E2298" s="199" t="s">
        <v>163</v>
      </c>
      <c r="F2298" s="200" t="s">
        <v>630</v>
      </c>
      <c r="G2298" s="200" t="s">
        <v>631</v>
      </c>
      <c r="H2298" s="200"/>
      <c r="I2298" s="200">
        <v>45618</v>
      </c>
      <c r="J2298" s="143">
        <f t="shared" si="35"/>
        <v>45618</v>
      </c>
      <c r="K2298" s="202">
        <v>9</v>
      </c>
      <c r="L2298" s="284" t="s">
        <v>4176</v>
      </c>
      <c r="M2298" s="223"/>
      <c r="N2298" s="203"/>
      <c r="O2298" s="222" t="s">
        <v>326</v>
      </c>
    </row>
    <row r="2299" spans="1:15" ht="29.25" customHeight="1">
      <c r="A2299" s="221" t="s">
        <v>506</v>
      </c>
      <c r="B2299" s="221" t="s">
        <v>783</v>
      </c>
      <c r="C2299" s="222" t="s">
        <v>481</v>
      </c>
      <c r="D2299" s="222" t="s">
        <v>167</v>
      </c>
      <c r="E2299" s="199" t="s">
        <v>163</v>
      </c>
      <c r="F2299" s="200" t="s">
        <v>630</v>
      </c>
      <c r="G2299" s="200" t="s">
        <v>631</v>
      </c>
      <c r="H2299" s="200"/>
      <c r="I2299" s="200">
        <v>45621</v>
      </c>
      <c r="J2299" s="143">
        <f t="shared" si="35"/>
        <v>45621</v>
      </c>
      <c r="K2299" s="202">
        <v>9</v>
      </c>
      <c r="L2299" s="285" t="s">
        <v>4177</v>
      </c>
      <c r="M2299" s="223"/>
      <c r="N2299" s="203"/>
      <c r="O2299" s="222" t="s">
        <v>326</v>
      </c>
    </row>
    <row r="2300" spans="1:15" ht="29.25" customHeight="1">
      <c r="A2300" s="221" t="s">
        <v>506</v>
      </c>
      <c r="B2300" s="221" t="s">
        <v>783</v>
      </c>
      <c r="C2300" s="222" t="s">
        <v>481</v>
      </c>
      <c r="D2300" s="222" t="s">
        <v>167</v>
      </c>
      <c r="E2300" s="199" t="s">
        <v>163</v>
      </c>
      <c r="F2300" s="200" t="s">
        <v>630</v>
      </c>
      <c r="G2300" s="200" t="s">
        <v>631</v>
      </c>
      <c r="H2300" s="200"/>
      <c r="I2300" s="200">
        <v>45622</v>
      </c>
      <c r="J2300" s="143">
        <f t="shared" si="35"/>
        <v>45622</v>
      </c>
      <c r="K2300" s="202">
        <v>9</v>
      </c>
      <c r="L2300" s="284" t="s">
        <v>4178</v>
      </c>
      <c r="M2300" s="223"/>
      <c r="N2300" s="203"/>
      <c r="O2300" s="222" t="s">
        <v>326</v>
      </c>
    </row>
    <row r="2301" spans="1:15" ht="29.25" customHeight="1">
      <c r="A2301" s="221" t="s">
        <v>506</v>
      </c>
      <c r="B2301" s="221" t="s">
        <v>783</v>
      </c>
      <c r="C2301" s="222" t="s">
        <v>481</v>
      </c>
      <c r="D2301" s="222" t="s">
        <v>167</v>
      </c>
      <c r="E2301" s="199" t="s">
        <v>163</v>
      </c>
      <c r="F2301" s="200" t="s">
        <v>630</v>
      </c>
      <c r="G2301" s="200" t="s">
        <v>631</v>
      </c>
      <c r="H2301" s="200"/>
      <c r="I2301" s="200">
        <v>45623</v>
      </c>
      <c r="J2301" s="143">
        <f t="shared" si="35"/>
        <v>45623</v>
      </c>
      <c r="K2301" s="202">
        <v>8.5</v>
      </c>
      <c r="L2301" s="284" t="s">
        <v>4179</v>
      </c>
      <c r="M2301" s="223"/>
      <c r="N2301" s="203"/>
      <c r="O2301" s="222" t="s">
        <v>326</v>
      </c>
    </row>
    <row r="2302" spans="1:15" ht="29.25" customHeight="1">
      <c r="A2302" s="221" t="s">
        <v>506</v>
      </c>
      <c r="B2302" s="221" t="s">
        <v>783</v>
      </c>
      <c r="C2302" s="222" t="s">
        <v>481</v>
      </c>
      <c r="D2302" s="222" t="s">
        <v>167</v>
      </c>
      <c r="E2302" s="199" t="s">
        <v>163</v>
      </c>
      <c r="F2302" s="200" t="s">
        <v>630</v>
      </c>
      <c r="G2302" s="200" t="s">
        <v>631</v>
      </c>
      <c r="H2302" s="200"/>
      <c r="I2302" s="200">
        <v>45624</v>
      </c>
      <c r="J2302" s="143">
        <f t="shared" si="35"/>
        <v>45624</v>
      </c>
      <c r="K2302" s="202">
        <v>8.5</v>
      </c>
      <c r="L2302" s="284" t="s">
        <v>4308</v>
      </c>
      <c r="M2302" s="223"/>
      <c r="N2302" s="203"/>
      <c r="O2302" s="222" t="s">
        <v>326</v>
      </c>
    </row>
    <row r="2303" spans="1:15" ht="29.25" customHeight="1">
      <c r="A2303" s="221" t="s">
        <v>506</v>
      </c>
      <c r="B2303" s="221" t="s">
        <v>783</v>
      </c>
      <c r="C2303" s="222" t="s">
        <v>481</v>
      </c>
      <c r="D2303" s="222" t="s">
        <v>167</v>
      </c>
      <c r="E2303" s="199" t="s">
        <v>163</v>
      </c>
      <c r="F2303" s="200" t="s">
        <v>630</v>
      </c>
      <c r="G2303" s="200" t="s">
        <v>631</v>
      </c>
      <c r="H2303" s="200"/>
      <c r="I2303" s="200">
        <v>45625</v>
      </c>
      <c r="J2303" s="143">
        <f t="shared" si="35"/>
        <v>45625</v>
      </c>
      <c r="K2303" s="202">
        <v>9</v>
      </c>
      <c r="L2303" s="284" t="s">
        <v>4309</v>
      </c>
      <c r="M2303" s="223"/>
      <c r="N2303" s="203"/>
      <c r="O2303" s="222" t="s">
        <v>326</v>
      </c>
    </row>
    <row r="2304" spans="1:15" ht="29.25" customHeight="1">
      <c r="A2304" s="221" t="s">
        <v>506</v>
      </c>
      <c r="B2304" s="221" t="s">
        <v>783</v>
      </c>
      <c r="C2304" s="222" t="s">
        <v>481</v>
      </c>
      <c r="D2304" s="222" t="s">
        <v>167</v>
      </c>
      <c r="E2304" s="199" t="s">
        <v>163</v>
      </c>
      <c r="F2304" s="200" t="s">
        <v>630</v>
      </c>
      <c r="G2304" s="200" t="s">
        <v>631</v>
      </c>
      <c r="H2304" s="200"/>
      <c r="I2304" s="200">
        <v>45628</v>
      </c>
      <c r="J2304" s="143">
        <f t="shared" si="35"/>
        <v>45628</v>
      </c>
      <c r="K2304" s="202">
        <v>9</v>
      </c>
      <c r="L2304" s="284" t="s">
        <v>4590</v>
      </c>
      <c r="M2304" s="223"/>
      <c r="N2304" s="203"/>
      <c r="O2304" s="222" t="s">
        <v>326</v>
      </c>
    </row>
    <row r="2305" spans="1:15" ht="29.25" customHeight="1">
      <c r="A2305" s="221" t="s">
        <v>506</v>
      </c>
      <c r="B2305" s="221" t="s">
        <v>783</v>
      </c>
      <c r="C2305" s="222" t="s">
        <v>481</v>
      </c>
      <c r="D2305" s="222" t="s">
        <v>167</v>
      </c>
      <c r="E2305" s="199" t="s">
        <v>163</v>
      </c>
      <c r="F2305" s="200" t="s">
        <v>630</v>
      </c>
      <c r="G2305" s="200" t="s">
        <v>631</v>
      </c>
      <c r="H2305" s="200"/>
      <c r="I2305" s="200">
        <v>45629</v>
      </c>
      <c r="J2305" s="143">
        <f t="shared" si="35"/>
        <v>45629</v>
      </c>
      <c r="K2305" s="202">
        <v>9</v>
      </c>
      <c r="L2305" s="285" t="s">
        <v>4591</v>
      </c>
      <c r="M2305" s="223"/>
      <c r="N2305" s="203"/>
      <c r="O2305" s="222" t="s">
        <v>326</v>
      </c>
    </row>
    <row r="2306" spans="1:15" ht="29.25" customHeight="1">
      <c r="A2306" s="221" t="s">
        <v>506</v>
      </c>
      <c r="B2306" s="221" t="s">
        <v>783</v>
      </c>
      <c r="C2306" s="222" t="s">
        <v>481</v>
      </c>
      <c r="D2306" s="222" t="s">
        <v>167</v>
      </c>
      <c r="E2306" s="199" t="s">
        <v>163</v>
      </c>
      <c r="F2306" s="200" t="s">
        <v>630</v>
      </c>
      <c r="G2306" s="200" t="s">
        <v>631</v>
      </c>
      <c r="H2306" s="200"/>
      <c r="I2306" s="200">
        <v>45630</v>
      </c>
      <c r="J2306" s="143">
        <f t="shared" si="35"/>
        <v>45630</v>
      </c>
      <c r="K2306" s="202">
        <v>10</v>
      </c>
      <c r="L2306" s="285" t="s">
        <v>4592</v>
      </c>
      <c r="M2306" s="223"/>
      <c r="N2306" s="203"/>
      <c r="O2306" s="222" t="s">
        <v>326</v>
      </c>
    </row>
    <row r="2307" spans="1:15" ht="29.25" customHeight="1">
      <c r="A2307" s="221" t="s">
        <v>506</v>
      </c>
      <c r="B2307" s="221" t="s">
        <v>783</v>
      </c>
      <c r="C2307" s="222" t="s">
        <v>481</v>
      </c>
      <c r="D2307" s="222" t="s">
        <v>167</v>
      </c>
      <c r="E2307" s="199" t="s">
        <v>163</v>
      </c>
      <c r="F2307" s="200" t="s">
        <v>630</v>
      </c>
      <c r="G2307" s="200" t="s">
        <v>631</v>
      </c>
      <c r="H2307" s="200"/>
      <c r="I2307" s="200">
        <v>45631</v>
      </c>
      <c r="J2307" s="143">
        <f t="shared" ref="J2307:J2370" si="36">I2307</f>
        <v>45631</v>
      </c>
      <c r="K2307" s="202">
        <v>9</v>
      </c>
      <c r="L2307" s="284" t="s">
        <v>4593</v>
      </c>
      <c r="M2307" s="223"/>
      <c r="N2307" s="203"/>
      <c r="O2307" s="222" t="s">
        <v>326</v>
      </c>
    </row>
    <row r="2308" spans="1:15" ht="29.25" customHeight="1">
      <c r="A2308" s="221" t="s">
        <v>506</v>
      </c>
      <c r="B2308" s="221" t="s">
        <v>783</v>
      </c>
      <c r="C2308" s="222" t="s">
        <v>481</v>
      </c>
      <c r="D2308" s="222" t="s">
        <v>167</v>
      </c>
      <c r="E2308" s="199" t="s">
        <v>163</v>
      </c>
      <c r="F2308" s="200" t="s">
        <v>630</v>
      </c>
      <c r="G2308" s="200" t="s">
        <v>631</v>
      </c>
      <c r="H2308" s="200"/>
      <c r="I2308" s="200">
        <v>45632</v>
      </c>
      <c r="J2308" s="143">
        <f t="shared" si="36"/>
        <v>45632</v>
      </c>
      <c r="K2308" s="202">
        <v>9</v>
      </c>
      <c r="L2308" s="284" t="s">
        <v>4594</v>
      </c>
      <c r="M2308" s="223"/>
      <c r="N2308" s="203"/>
      <c r="O2308" s="222" t="s">
        <v>326</v>
      </c>
    </row>
    <row r="2309" spans="1:15" ht="29.25" customHeight="1">
      <c r="A2309" s="221" t="s">
        <v>506</v>
      </c>
      <c r="B2309" s="221" t="s">
        <v>783</v>
      </c>
      <c r="C2309" s="222" t="s">
        <v>481</v>
      </c>
      <c r="D2309" s="222" t="s">
        <v>167</v>
      </c>
      <c r="E2309" s="199" t="s">
        <v>163</v>
      </c>
      <c r="F2309" s="200" t="s">
        <v>630</v>
      </c>
      <c r="G2309" s="200" t="s">
        <v>631</v>
      </c>
      <c r="H2309" s="200"/>
      <c r="I2309" s="200">
        <v>45635</v>
      </c>
      <c r="J2309" s="143">
        <f t="shared" si="36"/>
        <v>45635</v>
      </c>
      <c r="K2309" s="202">
        <v>8</v>
      </c>
      <c r="L2309" s="284" t="s">
        <v>4595</v>
      </c>
      <c r="M2309" s="223"/>
      <c r="N2309" s="203"/>
      <c r="O2309" s="222" t="s">
        <v>326</v>
      </c>
    </row>
    <row r="2310" spans="1:15" ht="29.25" customHeight="1">
      <c r="A2310" s="221" t="s">
        <v>506</v>
      </c>
      <c r="B2310" s="221" t="s">
        <v>783</v>
      </c>
      <c r="C2310" s="222" t="s">
        <v>481</v>
      </c>
      <c r="D2310" s="222" t="s">
        <v>167</v>
      </c>
      <c r="E2310" s="199" t="s">
        <v>163</v>
      </c>
      <c r="F2310" s="200" t="s">
        <v>630</v>
      </c>
      <c r="G2310" s="200" t="s">
        <v>631</v>
      </c>
      <c r="H2310" s="200"/>
      <c r="I2310" s="200">
        <v>45636</v>
      </c>
      <c r="J2310" s="143">
        <f t="shared" si="36"/>
        <v>45636</v>
      </c>
      <c r="K2310" s="202">
        <v>9</v>
      </c>
      <c r="L2310" s="284" t="s">
        <v>4596</v>
      </c>
      <c r="M2310" s="223"/>
      <c r="N2310" s="203"/>
      <c r="O2310" s="222" t="s">
        <v>326</v>
      </c>
    </row>
    <row r="2311" spans="1:15" ht="29.25" customHeight="1">
      <c r="A2311" s="221" t="s">
        <v>506</v>
      </c>
      <c r="B2311" s="221" t="s">
        <v>783</v>
      </c>
      <c r="C2311" s="222" t="s">
        <v>481</v>
      </c>
      <c r="D2311" s="222" t="s">
        <v>167</v>
      </c>
      <c r="E2311" s="199" t="s">
        <v>163</v>
      </c>
      <c r="F2311" s="200" t="s">
        <v>630</v>
      </c>
      <c r="G2311" s="200" t="s">
        <v>631</v>
      </c>
      <c r="H2311" s="200"/>
      <c r="I2311" s="200">
        <v>45637</v>
      </c>
      <c r="J2311" s="143">
        <f t="shared" si="36"/>
        <v>45637</v>
      </c>
      <c r="K2311" s="202">
        <v>10</v>
      </c>
      <c r="L2311" s="284" t="s">
        <v>4597</v>
      </c>
      <c r="M2311" s="223"/>
      <c r="N2311" s="203"/>
      <c r="O2311" s="222" t="s">
        <v>326</v>
      </c>
    </row>
    <row r="2312" spans="1:15" ht="29.25" customHeight="1">
      <c r="A2312" s="221" t="s">
        <v>506</v>
      </c>
      <c r="B2312" s="221" t="s">
        <v>783</v>
      </c>
      <c r="C2312" s="222" t="s">
        <v>481</v>
      </c>
      <c r="D2312" s="222" t="s">
        <v>167</v>
      </c>
      <c r="E2312" s="199" t="s">
        <v>163</v>
      </c>
      <c r="F2312" s="200" t="s">
        <v>630</v>
      </c>
      <c r="G2312" s="200" t="s">
        <v>631</v>
      </c>
      <c r="H2312" s="200"/>
      <c r="I2312" s="200">
        <v>45638</v>
      </c>
      <c r="J2312" s="143">
        <f t="shared" si="36"/>
        <v>45638</v>
      </c>
      <c r="K2312" s="202">
        <v>10</v>
      </c>
      <c r="L2312" s="284" t="s">
        <v>4598</v>
      </c>
      <c r="M2312" s="223"/>
      <c r="N2312" s="203"/>
      <c r="O2312" s="222" t="s">
        <v>326</v>
      </c>
    </row>
    <row r="2313" spans="1:15" ht="29.25" customHeight="1">
      <c r="A2313" s="221" t="s">
        <v>506</v>
      </c>
      <c r="B2313" s="221" t="s">
        <v>783</v>
      </c>
      <c r="C2313" s="222" t="s">
        <v>481</v>
      </c>
      <c r="D2313" s="222" t="s">
        <v>167</v>
      </c>
      <c r="E2313" s="199" t="s">
        <v>163</v>
      </c>
      <c r="F2313" s="200" t="s">
        <v>630</v>
      </c>
      <c r="G2313" s="200" t="s">
        <v>631</v>
      </c>
      <c r="H2313" s="200"/>
      <c r="I2313" s="200">
        <v>45639</v>
      </c>
      <c r="J2313" s="143">
        <f t="shared" si="36"/>
        <v>45639</v>
      </c>
      <c r="K2313" s="202">
        <v>8</v>
      </c>
      <c r="L2313" s="284" t="s">
        <v>4599</v>
      </c>
      <c r="M2313" s="223"/>
      <c r="N2313" s="203"/>
      <c r="O2313" s="222" t="s">
        <v>326</v>
      </c>
    </row>
    <row r="2314" spans="1:15" ht="29.25" customHeight="1">
      <c r="A2314" s="221" t="s">
        <v>506</v>
      </c>
      <c r="B2314" s="221" t="s">
        <v>783</v>
      </c>
      <c r="C2314" s="222" t="s">
        <v>481</v>
      </c>
      <c r="D2314" s="222" t="s">
        <v>167</v>
      </c>
      <c r="E2314" s="199" t="s">
        <v>163</v>
      </c>
      <c r="F2314" s="200" t="s">
        <v>630</v>
      </c>
      <c r="G2314" s="200" t="s">
        <v>631</v>
      </c>
      <c r="H2314" s="200"/>
      <c r="I2314" s="200">
        <v>45642</v>
      </c>
      <c r="J2314" s="143">
        <f t="shared" si="36"/>
        <v>45642</v>
      </c>
      <c r="K2314" s="202">
        <v>9</v>
      </c>
      <c r="L2314" s="284" t="s">
        <v>4823</v>
      </c>
      <c r="M2314" s="223"/>
      <c r="N2314" s="203"/>
      <c r="O2314" s="222" t="s">
        <v>326</v>
      </c>
    </row>
    <row r="2315" spans="1:15" ht="29.25" customHeight="1">
      <c r="A2315" s="221" t="s">
        <v>506</v>
      </c>
      <c r="B2315" s="221" t="s">
        <v>783</v>
      </c>
      <c r="C2315" s="222" t="s">
        <v>481</v>
      </c>
      <c r="D2315" s="222" t="s">
        <v>167</v>
      </c>
      <c r="E2315" s="199" t="s">
        <v>163</v>
      </c>
      <c r="F2315" s="200" t="s">
        <v>1496</v>
      </c>
      <c r="G2315" s="200" t="s">
        <v>1497</v>
      </c>
      <c r="H2315" s="200"/>
      <c r="I2315" s="200">
        <v>45643</v>
      </c>
      <c r="J2315" s="143">
        <f t="shared" si="36"/>
        <v>45643</v>
      </c>
      <c r="K2315" s="202">
        <v>9</v>
      </c>
      <c r="L2315" s="284" t="s">
        <v>4824</v>
      </c>
      <c r="M2315" s="223"/>
      <c r="N2315" s="203"/>
      <c r="O2315" s="222" t="s">
        <v>326</v>
      </c>
    </row>
    <row r="2316" spans="1:15" ht="29.25" customHeight="1">
      <c r="A2316" s="221" t="s">
        <v>506</v>
      </c>
      <c r="B2316" s="221" t="s">
        <v>783</v>
      </c>
      <c r="C2316" s="222" t="s">
        <v>481</v>
      </c>
      <c r="D2316" s="222" t="s">
        <v>167</v>
      </c>
      <c r="E2316" s="199" t="s">
        <v>163</v>
      </c>
      <c r="F2316" s="200" t="s">
        <v>630</v>
      </c>
      <c r="G2316" s="200" t="s">
        <v>631</v>
      </c>
      <c r="H2316" s="200"/>
      <c r="I2316" s="200">
        <v>45644</v>
      </c>
      <c r="J2316" s="143">
        <f t="shared" si="36"/>
        <v>45644</v>
      </c>
      <c r="K2316" s="202">
        <v>8</v>
      </c>
      <c r="L2316" s="284" t="s">
        <v>4825</v>
      </c>
      <c r="M2316" s="223"/>
      <c r="N2316" s="203"/>
      <c r="O2316" s="222" t="s">
        <v>326</v>
      </c>
    </row>
    <row r="2317" spans="1:15" ht="29.25" customHeight="1">
      <c r="A2317" s="221" t="s">
        <v>506</v>
      </c>
      <c r="B2317" s="221" t="s">
        <v>783</v>
      </c>
      <c r="C2317" s="222" t="s">
        <v>481</v>
      </c>
      <c r="D2317" s="222" t="s">
        <v>167</v>
      </c>
      <c r="E2317" s="199" t="s">
        <v>163</v>
      </c>
      <c r="F2317" s="200" t="s">
        <v>630</v>
      </c>
      <c r="G2317" s="200" t="s">
        <v>631</v>
      </c>
      <c r="H2317" s="200"/>
      <c r="I2317" s="200">
        <v>45645</v>
      </c>
      <c r="J2317" s="143">
        <f t="shared" si="36"/>
        <v>45645</v>
      </c>
      <c r="K2317" s="202">
        <v>9</v>
      </c>
      <c r="L2317" s="284" t="s">
        <v>4826</v>
      </c>
      <c r="M2317" s="223"/>
      <c r="N2317" s="203"/>
      <c r="O2317" s="222" t="s">
        <v>326</v>
      </c>
    </row>
    <row r="2318" spans="1:15" ht="29.25" customHeight="1">
      <c r="A2318" s="221" t="s">
        <v>506</v>
      </c>
      <c r="B2318" s="221" t="s">
        <v>783</v>
      </c>
      <c r="C2318" s="222" t="s">
        <v>481</v>
      </c>
      <c r="D2318" s="222" t="s">
        <v>167</v>
      </c>
      <c r="E2318" s="199" t="s">
        <v>163</v>
      </c>
      <c r="F2318" s="200" t="s">
        <v>630</v>
      </c>
      <c r="G2318" s="200" t="s">
        <v>631</v>
      </c>
      <c r="H2318" s="200"/>
      <c r="I2318" s="200">
        <v>45646</v>
      </c>
      <c r="J2318" s="143">
        <f t="shared" si="36"/>
        <v>45646</v>
      </c>
      <c r="K2318" s="202">
        <v>9.5</v>
      </c>
      <c r="L2318" s="284" t="s">
        <v>4827</v>
      </c>
      <c r="M2318" s="223"/>
      <c r="N2318" s="203"/>
      <c r="O2318" s="222" t="s">
        <v>326</v>
      </c>
    </row>
    <row r="2319" spans="1:15" ht="29.25" customHeight="1">
      <c r="A2319" s="221" t="s">
        <v>506</v>
      </c>
      <c r="B2319" s="221" t="s">
        <v>783</v>
      </c>
      <c r="C2319" s="222" t="s">
        <v>481</v>
      </c>
      <c r="D2319" s="222" t="s">
        <v>167</v>
      </c>
      <c r="E2319" s="199" t="s">
        <v>163</v>
      </c>
      <c r="F2319" s="200" t="s">
        <v>630</v>
      </c>
      <c r="G2319" s="200" t="s">
        <v>631</v>
      </c>
      <c r="H2319" s="200"/>
      <c r="I2319" s="200">
        <v>45649</v>
      </c>
      <c r="J2319" s="143">
        <f t="shared" si="36"/>
        <v>45649</v>
      </c>
      <c r="K2319" s="202">
        <v>9</v>
      </c>
      <c r="L2319" s="284" t="s">
        <v>4940</v>
      </c>
      <c r="M2319" s="223"/>
      <c r="N2319" s="203"/>
      <c r="O2319" s="222" t="s">
        <v>326</v>
      </c>
    </row>
    <row r="2320" spans="1:15" ht="29.25" customHeight="1">
      <c r="A2320" s="221" t="s">
        <v>506</v>
      </c>
      <c r="B2320" s="221" t="s">
        <v>783</v>
      </c>
      <c r="C2320" s="222" t="s">
        <v>481</v>
      </c>
      <c r="D2320" s="222" t="s">
        <v>167</v>
      </c>
      <c r="E2320" s="199" t="s">
        <v>163</v>
      </c>
      <c r="F2320" s="200" t="s">
        <v>630</v>
      </c>
      <c r="G2320" s="200" t="s">
        <v>631</v>
      </c>
      <c r="H2320" s="200"/>
      <c r="I2320" s="200">
        <v>45650</v>
      </c>
      <c r="J2320" s="143">
        <f t="shared" si="36"/>
        <v>45650</v>
      </c>
      <c r="K2320" s="202">
        <v>9</v>
      </c>
      <c r="L2320" s="284" t="s">
        <v>4941</v>
      </c>
      <c r="M2320" s="223"/>
      <c r="N2320" s="203"/>
      <c r="O2320" s="222" t="s">
        <v>326</v>
      </c>
    </row>
    <row r="2321" spans="1:15" ht="29.25" customHeight="1">
      <c r="A2321" s="221" t="s">
        <v>506</v>
      </c>
      <c r="B2321" s="221" t="s">
        <v>783</v>
      </c>
      <c r="C2321" s="222" t="s">
        <v>481</v>
      </c>
      <c r="D2321" s="222" t="s">
        <v>167</v>
      </c>
      <c r="E2321" s="199" t="s">
        <v>163</v>
      </c>
      <c r="F2321" s="200" t="s">
        <v>4557</v>
      </c>
      <c r="G2321" s="200" t="s">
        <v>4558</v>
      </c>
      <c r="H2321" s="200"/>
      <c r="I2321" s="200">
        <v>45651</v>
      </c>
      <c r="J2321" s="143">
        <f t="shared" si="36"/>
        <v>45651</v>
      </c>
      <c r="K2321" s="202">
        <v>8</v>
      </c>
      <c r="L2321" s="284" t="s">
        <v>4942</v>
      </c>
      <c r="M2321" s="223"/>
      <c r="N2321" s="203"/>
      <c r="O2321" s="222" t="s">
        <v>326</v>
      </c>
    </row>
    <row r="2322" spans="1:15" ht="29.25" customHeight="1">
      <c r="A2322" s="221" t="s">
        <v>506</v>
      </c>
      <c r="B2322" s="221" t="s">
        <v>783</v>
      </c>
      <c r="C2322" s="222" t="s">
        <v>481</v>
      </c>
      <c r="D2322" s="222" t="s">
        <v>167</v>
      </c>
      <c r="E2322" s="199" t="s">
        <v>163</v>
      </c>
      <c r="F2322" s="200" t="s">
        <v>4557</v>
      </c>
      <c r="G2322" s="200" t="s">
        <v>4558</v>
      </c>
      <c r="H2322" s="200"/>
      <c r="I2322" s="200">
        <v>45652</v>
      </c>
      <c r="J2322" s="143">
        <f t="shared" si="36"/>
        <v>45652</v>
      </c>
      <c r="K2322" s="202">
        <v>9</v>
      </c>
      <c r="L2322" s="284" t="s">
        <v>4943</v>
      </c>
      <c r="M2322" s="223"/>
      <c r="N2322" s="203"/>
      <c r="O2322" s="222" t="s">
        <v>326</v>
      </c>
    </row>
    <row r="2323" spans="1:15" ht="29.25" customHeight="1">
      <c r="A2323" s="221" t="s">
        <v>506</v>
      </c>
      <c r="B2323" s="221" t="s">
        <v>783</v>
      </c>
      <c r="C2323" s="222" t="s">
        <v>481</v>
      </c>
      <c r="D2323" s="222" t="s">
        <v>167</v>
      </c>
      <c r="E2323" s="199" t="s">
        <v>163</v>
      </c>
      <c r="F2323" s="200" t="s">
        <v>4557</v>
      </c>
      <c r="G2323" s="200" t="s">
        <v>4558</v>
      </c>
      <c r="H2323" s="200"/>
      <c r="I2323" s="200">
        <v>45653</v>
      </c>
      <c r="J2323" s="143">
        <f t="shared" si="36"/>
        <v>45653</v>
      </c>
      <c r="K2323" s="202">
        <v>8</v>
      </c>
      <c r="L2323" s="284" t="s">
        <v>4944</v>
      </c>
      <c r="M2323" s="223"/>
      <c r="N2323" s="203"/>
      <c r="O2323" s="222" t="s">
        <v>326</v>
      </c>
    </row>
    <row r="2324" spans="1:15" ht="29.25" customHeight="1">
      <c r="A2324" s="221" t="s">
        <v>506</v>
      </c>
      <c r="B2324" s="221" t="s">
        <v>783</v>
      </c>
      <c r="C2324" s="222" t="s">
        <v>481</v>
      </c>
      <c r="D2324" s="222" t="s">
        <v>167</v>
      </c>
      <c r="E2324" s="199" t="s">
        <v>163</v>
      </c>
      <c r="F2324" s="200" t="s">
        <v>4557</v>
      </c>
      <c r="G2324" s="200" t="s">
        <v>4558</v>
      </c>
      <c r="H2324" s="200"/>
      <c r="I2324" s="200">
        <v>45656</v>
      </c>
      <c r="J2324" s="143">
        <f t="shared" si="36"/>
        <v>45656</v>
      </c>
      <c r="K2324" s="202">
        <v>9</v>
      </c>
      <c r="L2324" s="284" t="s">
        <v>4945</v>
      </c>
      <c r="M2324" s="223"/>
      <c r="N2324" s="203"/>
      <c r="O2324" s="222" t="s">
        <v>326</v>
      </c>
    </row>
    <row r="2325" spans="1:15" ht="29.25" customHeight="1">
      <c r="A2325" s="221" t="s">
        <v>506</v>
      </c>
      <c r="B2325" s="221" t="s">
        <v>783</v>
      </c>
      <c r="C2325" s="222" t="s">
        <v>481</v>
      </c>
      <c r="D2325" s="222" t="s">
        <v>167</v>
      </c>
      <c r="E2325" s="199" t="s">
        <v>163</v>
      </c>
      <c r="F2325" s="200" t="s">
        <v>630</v>
      </c>
      <c r="G2325" s="200" t="s">
        <v>631</v>
      </c>
      <c r="H2325" s="200"/>
      <c r="I2325" s="200">
        <v>45657</v>
      </c>
      <c r="J2325" s="143">
        <f t="shared" si="36"/>
        <v>45657</v>
      </c>
      <c r="K2325" s="202">
        <v>8</v>
      </c>
      <c r="L2325" s="284" t="s">
        <v>5228</v>
      </c>
      <c r="M2325" s="223"/>
      <c r="N2325" s="203"/>
      <c r="O2325" s="222" t="s">
        <v>326</v>
      </c>
    </row>
    <row r="2326" spans="1:15" ht="29.25" customHeight="1">
      <c r="A2326" s="221" t="s">
        <v>506</v>
      </c>
      <c r="B2326" s="221" t="s">
        <v>783</v>
      </c>
      <c r="C2326" s="222" t="s">
        <v>481</v>
      </c>
      <c r="D2326" s="222" t="s">
        <v>167</v>
      </c>
      <c r="E2326" s="199" t="s">
        <v>163</v>
      </c>
      <c r="F2326" s="200" t="s">
        <v>630</v>
      </c>
      <c r="G2326" s="200" t="s">
        <v>631</v>
      </c>
      <c r="H2326" s="200"/>
      <c r="I2326" s="200">
        <v>45659</v>
      </c>
      <c r="J2326" s="143">
        <f t="shared" si="36"/>
        <v>45659</v>
      </c>
      <c r="K2326" s="202">
        <v>9</v>
      </c>
      <c r="L2326" s="284" t="s">
        <v>5229</v>
      </c>
      <c r="M2326" s="223"/>
      <c r="N2326" s="203"/>
      <c r="O2326" s="222" t="s">
        <v>326</v>
      </c>
    </row>
    <row r="2327" spans="1:15" ht="29.25" customHeight="1">
      <c r="A2327" s="221" t="s">
        <v>506</v>
      </c>
      <c r="B2327" s="221" t="s">
        <v>783</v>
      </c>
      <c r="C2327" s="222" t="s">
        <v>481</v>
      </c>
      <c r="D2327" s="222" t="s">
        <v>167</v>
      </c>
      <c r="E2327" s="199" t="s">
        <v>163</v>
      </c>
      <c r="F2327" s="200" t="s">
        <v>4557</v>
      </c>
      <c r="G2327" s="200" t="s">
        <v>4558</v>
      </c>
      <c r="H2327" s="200"/>
      <c r="I2327" s="200">
        <v>45660</v>
      </c>
      <c r="J2327" s="143">
        <f t="shared" si="36"/>
        <v>45660</v>
      </c>
      <c r="K2327" s="202">
        <v>11</v>
      </c>
      <c r="L2327" s="284" t="s">
        <v>5230</v>
      </c>
      <c r="M2327" s="223"/>
      <c r="N2327" s="203"/>
      <c r="O2327" s="222" t="s">
        <v>326</v>
      </c>
    </row>
    <row r="2328" spans="1:15" ht="29.25" customHeight="1">
      <c r="A2328" s="221" t="s">
        <v>506</v>
      </c>
      <c r="B2328" s="221" t="s">
        <v>783</v>
      </c>
      <c r="C2328" s="222" t="s">
        <v>481</v>
      </c>
      <c r="D2328" s="222" t="s">
        <v>167</v>
      </c>
      <c r="E2328" s="199" t="s">
        <v>163</v>
      </c>
      <c r="F2328" s="200" t="s">
        <v>4557</v>
      </c>
      <c r="G2328" s="200" t="s">
        <v>4558</v>
      </c>
      <c r="H2328" s="200"/>
      <c r="I2328" s="200">
        <v>45663</v>
      </c>
      <c r="J2328" s="143">
        <f t="shared" si="36"/>
        <v>45663</v>
      </c>
      <c r="K2328" s="202">
        <v>8</v>
      </c>
      <c r="L2328" s="285" t="s">
        <v>5231</v>
      </c>
      <c r="M2328" s="223"/>
      <c r="N2328" s="203"/>
      <c r="O2328" s="222" t="s">
        <v>326</v>
      </c>
    </row>
    <row r="2329" spans="1:15" ht="29.25" customHeight="1">
      <c r="A2329" s="221" t="s">
        <v>506</v>
      </c>
      <c r="B2329" s="221" t="s">
        <v>783</v>
      </c>
      <c r="C2329" s="222" t="s">
        <v>481</v>
      </c>
      <c r="D2329" s="222" t="s">
        <v>167</v>
      </c>
      <c r="E2329" s="199" t="s">
        <v>163</v>
      </c>
      <c r="F2329" s="200" t="s">
        <v>4557</v>
      </c>
      <c r="G2329" s="200" t="s">
        <v>4558</v>
      </c>
      <c r="H2329" s="200"/>
      <c r="I2329" s="200">
        <v>45664</v>
      </c>
      <c r="J2329" s="143">
        <f t="shared" si="36"/>
        <v>45664</v>
      </c>
      <c r="K2329" s="202">
        <v>9</v>
      </c>
      <c r="L2329" s="285" t="s">
        <v>5232</v>
      </c>
      <c r="M2329" s="223"/>
      <c r="N2329" s="203"/>
      <c r="O2329" s="222" t="s">
        <v>326</v>
      </c>
    </row>
    <row r="2330" spans="1:15" ht="29.25" customHeight="1">
      <c r="A2330" s="221" t="s">
        <v>506</v>
      </c>
      <c r="B2330" s="221" t="s">
        <v>783</v>
      </c>
      <c r="C2330" s="222" t="s">
        <v>481</v>
      </c>
      <c r="D2330" s="222" t="s">
        <v>167</v>
      </c>
      <c r="E2330" s="199" t="s">
        <v>163</v>
      </c>
      <c r="F2330" s="200" t="s">
        <v>4557</v>
      </c>
      <c r="G2330" s="200" t="s">
        <v>4558</v>
      </c>
      <c r="H2330" s="200"/>
      <c r="I2330" s="200">
        <v>45665</v>
      </c>
      <c r="J2330" s="143">
        <f t="shared" si="36"/>
        <v>45665</v>
      </c>
      <c r="K2330" s="202">
        <v>9</v>
      </c>
      <c r="L2330" s="285" t="s">
        <v>5233</v>
      </c>
      <c r="M2330" s="223"/>
      <c r="N2330" s="203"/>
      <c r="O2330" s="222" t="s">
        <v>326</v>
      </c>
    </row>
    <row r="2331" spans="1:15" ht="29.25" customHeight="1">
      <c r="A2331" s="221" t="s">
        <v>506</v>
      </c>
      <c r="B2331" s="221" t="s">
        <v>783</v>
      </c>
      <c r="C2331" s="222" t="s">
        <v>481</v>
      </c>
      <c r="D2331" s="222" t="s">
        <v>167</v>
      </c>
      <c r="E2331" s="199" t="s">
        <v>163</v>
      </c>
      <c r="F2331" s="200" t="s">
        <v>4557</v>
      </c>
      <c r="G2331" s="200" t="s">
        <v>4558</v>
      </c>
      <c r="H2331" s="200"/>
      <c r="I2331" s="200">
        <v>45666</v>
      </c>
      <c r="J2331" s="143">
        <f t="shared" si="36"/>
        <v>45666</v>
      </c>
      <c r="K2331" s="202">
        <v>9</v>
      </c>
      <c r="L2331" s="285" t="s">
        <v>5233</v>
      </c>
      <c r="M2331" s="223"/>
      <c r="N2331" s="203"/>
      <c r="O2331" s="222" t="s">
        <v>326</v>
      </c>
    </row>
    <row r="2332" spans="1:15" ht="29.25" customHeight="1">
      <c r="A2332" s="221" t="s">
        <v>506</v>
      </c>
      <c r="B2332" s="221" t="s">
        <v>783</v>
      </c>
      <c r="C2332" s="222" t="s">
        <v>481</v>
      </c>
      <c r="D2332" s="222" t="s">
        <v>167</v>
      </c>
      <c r="E2332" s="199" t="s">
        <v>163</v>
      </c>
      <c r="F2332" s="200" t="s">
        <v>4557</v>
      </c>
      <c r="G2332" s="200" t="s">
        <v>4558</v>
      </c>
      <c r="H2332" s="200"/>
      <c r="I2332" s="200">
        <v>45667</v>
      </c>
      <c r="J2332" s="143">
        <f t="shared" si="36"/>
        <v>45667</v>
      </c>
      <c r="K2332" s="202">
        <v>8</v>
      </c>
      <c r="L2332" s="284" t="s">
        <v>5378</v>
      </c>
      <c r="M2332" s="223"/>
      <c r="N2332" s="203"/>
      <c r="O2332" s="222" t="s">
        <v>326</v>
      </c>
    </row>
    <row r="2333" spans="1:15" ht="29.25" customHeight="1">
      <c r="A2333" s="221" t="s">
        <v>506</v>
      </c>
      <c r="B2333" s="221" t="s">
        <v>783</v>
      </c>
      <c r="C2333" s="222" t="s">
        <v>481</v>
      </c>
      <c r="D2333" s="222" t="s">
        <v>167</v>
      </c>
      <c r="E2333" s="199" t="s">
        <v>163</v>
      </c>
      <c r="F2333" s="200" t="s">
        <v>4557</v>
      </c>
      <c r="G2333" s="200" t="s">
        <v>4558</v>
      </c>
      <c r="H2333" s="200"/>
      <c r="I2333" s="200">
        <v>45670</v>
      </c>
      <c r="J2333" s="143">
        <f t="shared" si="36"/>
        <v>45670</v>
      </c>
      <c r="K2333" s="202">
        <v>8</v>
      </c>
      <c r="L2333" s="284" t="s">
        <v>5379</v>
      </c>
      <c r="M2333" s="223"/>
      <c r="N2333" s="203"/>
      <c r="O2333" s="222" t="s">
        <v>326</v>
      </c>
    </row>
    <row r="2334" spans="1:15" ht="29.25" customHeight="1">
      <c r="A2334" s="221" t="s">
        <v>506</v>
      </c>
      <c r="B2334" s="221" t="s">
        <v>783</v>
      </c>
      <c r="C2334" s="222" t="s">
        <v>481</v>
      </c>
      <c r="D2334" s="222" t="s">
        <v>167</v>
      </c>
      <c r="E2334" s="199" t="s">
        <v>163</v>
      </c>
      <c r="F2334" s="200" t="s">
        <v>630</v>
      </c>
      <c r="G2334" s="200" t="s">
        <v>631</v>
      </c>
      <c r="H2334" s="200"/>
      <c r="I2334" s="200">
        <v>45671</v>
      </c>
      <c r="J2334" s="143">
        <f t="shared" si="36"/>
        <v>45671</v>
      </c>
      <c r="K2334" s="202">
        <v>9</v>
      </c>
      <c r="L2334" s="284" t="s">
        <v>5380</v>
      </c>
      <c r="M2334" s="223"/>
      <c r="N2334" s="203"/>
      <c r="O2334" s="222" t="s">
        <v>326</v>
      </c>
    </row>
    <row r="2335" spans="1:15" ht="29.25" customHeight="1">
      <c r="A2335" s="221" t="s">
        <v>506</v>
      </c>
      <c r="B2335" s="221" t="s">
        <v>783</v>
      </c>
      <c r="C2335" s="222" t="s">
        <v>481</v>
      </c>
      <c r="D2335" s="222" t="s">
        <v>167</v>
      </c>
      <c r="E2335" s="199" t="s">
        <v>163</v>
      </c>
      <c r="F2335" s="200" t="s">
        <v>630</v>
      </c>
      <c r="G2335" s="200" t="s">
        <v>631</v>
      </c>
      <c r="H2335" s="200"/>
      <c r="I2335" s="200">
        <v>45672</v>
      </c>
      <c r="J2335" s="143">
        <f t="shared" si="36"/>
        <v>45672</v>
      </c>
      <c r="K2335" s="202">
        <v>9</v>
      </c>
      <c r="L2335" s="284" t="s">
        <v>5381</v>
      </c>
      <c r="M2335" s="223"/>
      <c r="N2335" s="203"/>
      <c r="O2335" s="222" t="s">
        <v>326</v>
      </c>
    </row>
    <row r="2336" spans="1:15" ht="29.25" customHeight="1">
      <c r="A2336" s="221" t="s">
        <v>506</v>
      </c>
      <c r="B2336" s="221" t="s">
        <v>783</v>
      </c>
      <c r="C2336" s="222" t="s">
        <v>481</v>
      </c>
      <c r="D2336" s="222" t="s">
        <v>167</v>
      </c>
      <c r="E2336" s="199" t="s">
        <v>163</v>
      </c>
      <c r="F2336" s="200" t="s">
        <v>630</v>
      </c>
      <c r="G2336" s="200" t="s">
        <v>631</v>
      </c>
      <c r="H2336" s="200"/>
      <c r="I2336" s="200">
        <v>45673</v>
      </c>
      <c r="J2336" s="143">
        <f t="shared" si="36"/>
        <v>45673</v>
      </c>
      <c r="K2336" s="202">
        <v>8</v>
      </c>
      <c r="L2336" s="284" t="s">
        <v>5382</v>
      </c>
      <c r="M2336" s="223"/>
      <c r="N2336" s="203"/>
      <c r="O2336" s="222" t="s">
        <v>326</v>
      </c>
    </row>
    <row r="2337" spans="1:15" ht="29.25" customHeight="1">
      <c r="A2337" s="221" t="s">
        <v>506</v>
      </c>
      <c r="B2337" s="221" t="s">
        <v>783</v>
      </c>
      <c r="C2337" s="222" t="s">
        <v>481</v>
      </c>
      <c r="D2337" s="222" t="s">
        <v>167</v>
      </c>
      <c r="E2337" s="199" t="s">
        <v>163</v>
      </c>
      <c r="F2337" s="200" t="s">
        <v>630</v>
      </c>
      <c r="G2337" s="200" t="s">
        <v>631</v>
      </c>
      <c r="H2337" s="200"/>
      <c r="I2337" s="200">
        <v>45674</v>
      </c>
      <c r="J2337" s="143">
        <f t="shared" si="36"/>
        <v>45674</v>
      </c>
      <c r="K2337" s="202">
        <v>9</v>
      </c>
      <c r="L2337" s="284" t="s">
        <v>5383</v>
      </c>
      <c r="M2337" s="223"/>
      <c r="N2337" s="203"/>
      <c r="O2337" s="222" t="s">
        <v>326</v>
      </c>
    </row>
    <row r="2338" spans="1:15" ht="29.25" customHeight="1">
      <c r="A2338" s="221" t="s">
        <v>506</v>
      </c>
      <c r="B2338" s="221" t="s">
        <v>783</v>
      </c>
      <c r="C2338" s="222" t="s">
        <v>481</v>
      </c>
      <c r="D2338" s="222" t="s">
        <v>167</v>
      </c>
      <c r="E2338" s="199" t="s">
        <v>163</v>
      </c>
      <c r="F2338" s="200" t="s">
        <v>630</v>
      </c>
      <c r="G2338" s="200" t="s">
        <v>631</v>
      </c>
      <c r="H2338" s="200"/>
      <c r="I2338" s="200">
        <v>45677</v>
      </c>
      <c r="J2338" s="143">
        <f t="shared" si="36"/>
        <v>45677</v>
      </c>
      <c r="K2338" s="202">
        <v>9</v>
      </c>
      <c r="L2338" s="284" t="s">
        <v>5536</v>
      </c>
      <c r="M2338" s="223"/>
      <c r="N2338" s="203"/>
      <c r="O2338" s="222" t="s">
        <v>326</v>
      </c>
    </row>
    <row r="2339" spans="1:15" ht="29.25" customHeight="1">
      <c r="A2339" s="221" t="s">
        <v>506</v>
      </c>
      <c r="B2339" s="221" t="s">
        <v>783</v>
      </c>
      <c r="C2339" s="222" t="s">
        <v>481</v>
      </c>
      <c r="D2339" s="222" t="s">
        <v>167</v>
      </c>
      <c r="E2339" s="199" t="s">
        <v>163</v>
      </c>
      <c r="F2339" s="200" t="s">
        <v>630</v>
      </c>
      <c r="G2339" s="200" t="s">
        <v>631</v>
      </c>
      <c r="H2339" s="200"/>
      <c r="I2339" s="200">
        <v>45678</v>
      </c>
      <c r="J2339" s="143">
        <f t="shared" si="36"/>
        <v>45678</v>
      </c>
      <c r="K2339" s="202">
        <v>9</v>
      </c>
      <c r="L2339" s="284" t="s">
        <v>5537</v>
      </c>
      <c r="M2339" s="223"/>
      <c r="N2339" s="203"/>
      <c r="O2339" s="222" t="s">
        <v>326</v>
      </c>
    </row>
    <row r="2340" spans="1:15" ht="29.25" customHeight="1">
      <c r="A2340" s="221" t="s">
        <v>506</v>
      </c>
      <c r="B2340" s="221" t="s">
        <v>783</v>
      </c>
      <c r="C2340" s="222" t="s">
        <v>481</v>
      </c>
      <c r="D2340" s="222" t="s">
        <v>167</v>
      </c>
      <c r="E2340" s="199" t="s">
        <v>163</v>
      </c>
      <c r="F2340" s="200" t="s">
        <v>630</v>
      </c>
      <c r="G2340" s="200" t="s">
        <v>631</v>
      </c>
      <c r="H2340" s="200"/>
      <c r="I2340" s="200">
        <v>45679</v>
      </c>
      <c r="J2340" s="143">
        <f t="shared" si="36"/>
        <v>45679</v>
      </c>
      <c r="K2340" s="202">
        <v>9</v>
      </c>
      <c r="L2340" s="285" t="s">
        <v>5538</v>
      </c>
      <c r="M2340" s="223"/>
      <c r="N2340" s="203"/>
      <c r="O2340" s="222" t="s">
        <v>326</v>
      </c>
    </row>
    <row r="2341" spans="1:15" ht="29.25" customHeight="1">
      <c r="A2341" s="221" t="s">
        <v>506</v>
      </c>
      <c r="B2341" s="221" t="s">
        <v>783</v>
      </c>
      <c r="C2341" s="222" t="s">
        <v>481</v>
      </c>
      <c r="D2341" s="222" t="s">
        <v>167</v>
      </c>
      <c r="E2341" s="199" t="s">
        <v>163</v>
      </c>
      <c r="F2341" s="200" t="s">
        <v>630</v>
      </c>
      <c r="G2341" s="200" t="s">
        <v>631</v>
      </c>
      <c r="H2341" s="200"/>
      <c r="I2341" s="200">
        <v>45680</v>
      </c>
      <c r="J2341" s="143">
        <f t="shared" si="36"/>
        <v>45680</v>
      </c>
      <c r="K2341" s="202">
        <v>8</v>
      </c>
      <c r="L2341" s="285" t="s">
        <v>172</v>
      </c>
      <c r="M2341" s="223"/>
      <c r="N2341" s="203"/>
      <c r="O2341" s="222" t="s">
        <v>326</v>
      </c>
    </row>
    <row r="2342" spans="1:15" ht="29.25" customHeight="1">
      <c r="A2342" s="221" t="s">
        <v>506</v>
      </c>
      <c r="B2342" s="221" t="s">
        <v>783</v>
      </c>
      <c r="C2342" s="222" t="s">
        <v>481</v>
      </c>
      <c r="D2342" s="222" t="s">
        <v>167</v>
      </c>
      <c r="E2342" s="199" t="s">
        <v>163</v>
      </c>
      <c r="F2342" s="200" t="s">
        <v>630</v>
      </c>
      <c r="G2342" s="200" t="s">
        <v>631</v>
      </c>
      <c r="H2342" s="200"/>
      <c r="I2342" s="200">
        <v>45681</v>
      </c>
      <c r="J2342" s="143">
        <f t="shared" si="36"/>
        <v>45681</v>
      </c>
      <c r="K2342" s="202">
        <v>8</v>
      </c>
      <c r="L2342" s="284" t="s">
        <v>5539</v>
      </c>
      <c r="M2342" s="223"/>
      <c r="N2342" s="203"/>
      <c r="O2342" s="222" t="s">
        <v>326</v>
      </c>
    </row>
    <row r="2343" spans="1:15" ht="29.25" customHeight="1">
      <c r="A2343" s="221" t="s">
        <v>506</v>
      </c>
      <c r="B2343" s="221" t="s">
        <v>783</v>
      </c>
      <c r="C2343" s="222" t="s">
        <v>481</v>
      </c>
      <c r="D2343" s="222" t="s">
        <v>167</v>
      </c>
      <c r="E2343" s="199" t="s">
        <v>163</v>
      </c>
      <c r="F2343" s="200" t="s">
        <v>630</v>
      </c>
      <c r="G2343" s="200" t="s">
        <v>631</v>
      </c>
      <c r="H2343" s="200"/>
      <c r="I2343" s="200">
        <v>45691</v>
      </c>
      <c r="J2343" s="143">
        <f t="shared" si="36"/>
        <v>45691</v>
      </c>
      <c r="K2343" s="202">
        <v>9</v>
      </c>
      <c r="L2343" s="284" t="s">
        <v>5540</v>
      </c>
      <c r="M2343" s="223"/>
      <c r="N2343" s="203"/>
      <c r="O2343" s="222" t="s">
        <v>326</v>
      </c>
    </row>
    <row r="2344" spans="1:15" ht="29.25" customHeight="1">
      <c r="A2344" s="221" t="s">
        <v>506</v>
      </c>
      <c r="B2344" s="221" t="s">
        <v>783</v>
      </c>
      <c r="C2344" s="222" t="s">
        <v>481</v>
      </c>
      <c r="D2344" s="222" t="s">
        <v>167</v>
      </c>
      <c r="E2344" s="199" t="s">
        <v>163</v>
      </c>
      <c r="F2344" s="200" t="s">
        <v>630</v>
      </c>
      <c r="G2344" s="200" t="s">
        <v>631</v>
      </c>
      <c r="H2344" s="200"/>
      <c r="I2344" s="200">
        <v>45692</v>
      </c>
      <c r="J2344" s="143">
        <f t="shared" si="36"/>
        <v>45692</v>
      </c>
      <c r="K2344" s="202">
        <v>5</v>
      </c>
      <c r="L2344" s="284" t="s">
        <v>5541</v>
      </c>
      <c r="M2344" s="223"/>
      <c r="N2344" s="203"/>
      <c r="O2344" s="222" t="s">
        <v>326</v>
      </c>
    </row>
    <row r="2345" spans="1:15" ht="29.25" customHeight="1">
      <c r="A2345" s="221" t="s">
        <v>506</v>
      </c>
      <c r="B2345" s="221" t="s">
        <v>783</v>
      </c>
      <c r="C2345" s="222" t="s">
        <v>481</v>
      </c>
      <c r="D2345" s="222" t="s">
        <v>167</v>
      </c>
      <c r="E2345" s="199" t="s">
        <v>174</v>
      </c>
      <c r="F2345" s="200" t="s">
        <v>630</v>
      </c>
      <c r="G2345" s="200" t="s">
        <v>631</v>
      </c>
      <c r="H2345" s="200"/>
      <c r="I2345" s="200">
        <v>45692</v>
      </c>
      <c r="J2345" s="143">
        <f t="shared" si="36"/>
        <v>45692</v>
      </c>
      <c r="K2345" s="202">
        <v>4</v>
      </c>
      <c r="L2345" s="285" t="s">
        <v>5542</v>
      </c>
      <c r="M2345" s="223"/>
      <c r="N2345" s="203"/>
      <c r="O2345" s="222" t="s">
        <v>326</v>
      </c>
    </row>
    <row r="2346" spans="1:15" ht="29.25" customHeight="1">
      <c r="A2346" s="221" t="s">
        <v>506</v>
      </c>
      <c r="B2346" s="221" t="s">
        <v>783</v>
      </c>
      <c r="C2346" s="222" t="s">
        <v>481</v>
      </c>
      <c r="D2346" s="222" t="s">
        <v>167</v>
      </c>
      <c r="E2346" s="199" t="s">
        <v>163</v>
      </c>
      <c r="F2346" s="200" t="s">
        <v>630</v>
      </c>
      <c r="G2346" s="200" t="s">
        <v>631</v>
      </c>
      <c r="H2346" s="200"/>
      <c r="I2346" s="200">
        <v>45693</v>
      </c>
      <c r="J2346" s="143">
        <f t="shared" si="36"/>
        <v>45693</v>
      </c>
      <c r="K2346" s="202">
        <v>9</v>
      </c>
      <c r="L2346" s="285" t="s">
        <v>5715</v>
      </c>
      <c r="M2346" s="223"/>
      <c r="N2346" s="203"/>
      <c r="O2346" s="222" t="s">
        <v>326</v>
      </c>
    </row>
    <row r="2347" spans="1:15" ht="29.25" customHeight="1">
      <c r="A2347" s="221" t="s">
        <v>506</v>
      </c>
      <c r="B2347" s="221" t="s">
        <v>783</v>
      </c>
      <c r="C2347" s="222" t="s">
        <v>481</v>
      </c>
      <c r="D2347" s="222" t="s">
        <v>167</v>
      </c>
      <c r="E2347" s="199" t="s">
        <v>163</v>
      </c>
      <c r="F2347" s="200" t="s">
        <v>630</v>
      </c>
      <c r="G2347" s="200" t="s">
        <v>631</v>
      </c>
      <c r="H2347" s="200"/>
      <c r="I2347" s="200">
        <v>45694</v>
      </c>
      <c r="J2347" s="143">
        <f t="shared" si="36"/>
        <v>45694</v>
      </c>
      <c r="K2347" s="202">
        <v>8</v>
      </c>
      <c r="L2347" s="285" t="s">
        <v>5716</v>
      </c>
      <c r="M2347" s="223"/>
      <c r="N2347" s="203"/>
      <c r="O2347" s="222" t="s">
        <v>326</v>
      </c>
    </row>
    <row r="2348" spans="1:15" ht="29.25" customHeight="1">
      <c r="A2348" s="221" t="s">
        <v>506</v>
      </c>
      <c r="B2348" s="221" t="s">
        <v>783</v>
      </c>
      <c r="C2348" s="222" t="s">
        <v>481</v>
      </c>
      <c r="D2348" s="222" t="s">
        <v>167</v>
      </c>
      <c r="E2348" s="199" t="s">
        <v>163</v>
      </c>
      <c r="F2348" s="200" t="s">
        <v>5060</v>
      </c>
      <c r="G2348" s="200" t="s">
        <v>5061</v>
      </c>
      <c r="H2348" s="200"/>
      <c r="I2348" s="200">
        <v>45695</v>
      </c>
      <c r="J2348" s="143">
        <f t="shared" si="36"/>
        <v>45695</v>
      </c>
      <c r="K2348" s="202">
        <v>4</v>
      </c>
      <c r="L2348" s="285" t="s">
        <v>5717</v>
      </c>
      <c r="M2348" s="223"/>
      <c r="N2348" s="203"/>
      <c r="O2348" s="222" t="s">
        <v>326</v>
      </c>
    </row>
    <row r="2349" spans="1:15" ht="29.25" customHeight="1">
      <c r="A2349" s="221" t="s">
        <v>506</v>
      </c>
      <c r="B2349" s="221" t="s">
        <v>783</v>
      </c>
      <c r="C2349" s="222" t="s">
        <v>481</v>
      </c>
      <c r="D2349" s="222" t="s">
        <v>167</v>
      </c>
      <c r="E2349" s="199" t="s">
        <v>163</v>
      </c>
      <c r="F2349" s="200" t="s">
        <v>5060</v>
      </c>
      <c r="G2349" s="200" t="s">
        <v>5061</v>
      </c>
      <c r="H2349" s="200"/>
      <c r="I2349" s="200">
        <v>45696</v>
      </c>
      <c r="J2349" s="143">
        <f t="shared" si="36"/>
        <v>45696</v>
      </c>
      <c r="K2349" s="202">
        <v>8</v>
      </c>
      <c r="L2349" s="284" t="s">
        <v>5718</v>
      </c>
      <c r="M2349" s="223"/>
      <c r="N2349" s="203"/>
      <c r="O2349" s="222" t="s">
        <v>326</v>
      </c>
    </row>
    <row r="2350" spans="1:15" ht="29.25" customHeight="1">
      <c r="A2350" s="221" t="s">
        <v>506</v>
      </c>
      <c r="B2350" s="221" t="s">
        <v>783</v>
      </c>
      <c r="C2350" s="222" t="s">
        <v>481</v>
      </c>
      <c r="D2350" s="222" t="s">
        <v>167</v>
      </c>
      <c r="E2350" s="199" t="s">
        <v>163</v>
      </c>
      <c r="F2350" s="200" t="s">
        <v>5060</v>
      </c>
      <c r="G2350" s="200" t="s">
        <v>5061</v>
      </c>
      <c r="H2350" s="200"/>
      <c r="I2350" s="200">
        <v>45698</v>
      </c>
      <c r="J2350" s="143">
        <f t="shared" si="36"/>
        <v>45698</v>
      </c>
      <c r="K2350" s="202">
        <v>9</v>
      </c>
      <c r="L2350" s="284" t="s">
        <v>5719</v>
      </c>
      <c r="M2350" s="223"/>
      <c r="N2350" s="203"/>
      <c r="O2350" s="222" t="s">
        <v>326</v>
      </c>
    </row>
    <row r="2351" spans="1:15" ht="29.25" customHeight="1">
      <c r="A2351" s="221" t="s">
        <v>506</v>
      </c>
      <c r="B2351" s="221" t="s">
        <v>783</v>
      </c>
      <c r="C2351" s="222" t="s">
        <v>481</v>
      </c>
      <c r="D2351" s="222" t="s">
        <v>167</v>
      </c>
      <c r="E2351" s="199" t="s">
        <v>163</v>
      </c>
      <c r="F2351" s="200" t="s">
        <v>5060</v>
      </c>
      <c r="G2351" s="200" t="s">
        <v>5061</v>
      </c>
      <c r="H2351" s="200"/>
      <c r="I2351" s="200">
        <v>45699</v>
      </c>
      <c r="J2351" s="143">
        <f t="shared" si="36"/>
        <v>45699</v>
      </c>
      <c r="K2351" s="202">
        <v>8</v>
      </c>
      <c r="L2351" s="284" t="s">
        <v>5882</v>
      </c>
      <c r="M2351" s="223"/>
      <c r="N2351" s="203"/>
      <c r="O2351" s="222" t="s">
        <v>326</v>
      </c>
    </row>
    <row r="2352" spans="1:15" ht="29.25" customHeight="1">
      <c r="A2352" s="221" t="s">
        <v>506</v>
      </c>
      <c r="B2352" s="221" t="s">
        <v>783</v>
      </c>
      <c r="C2352" s="222" t="s">
        <v>481</v>
      </c>
      <c r="D2352" s="222" t="s">
        <v>167</v>
      </c>
      <c r="E2352" s="199" t="s">
        <v>163</v>
      </c>
      <c r="F2352" s="200" t="s">
        <v>5060</v>
      </c>
      <c r="G2352" s="200" t="s">
        <v>5061</v>
      </c>
      <c r="H2352" s="200"/>
      <c r="I2352" s="200">
        <v>45700</v>
      </c>
      <c r="J2352" s="143">
        <f t="shared" si="36"/>
        <v>45700</v>
      </c>
      <c r="K2352" s="202">
        <v>9</v>
      </c>
      <c r="L2352" s="284" t="s">
        <v>5720</v>
      </c>
      <c r="M2352" s="223"/>
      <c r="N2352" s="203"/>
      <c r="O2352" s="222" t="s">
        <v>326</v>
      </c>
    </row>
    <row r="2353" spans="1:15" ht="29.25" customHeight="1">
      <c r="A2353" s="221" t="s">
        <v>506</v>
      </c>
      <c r="B2353" s="221" t="s">
        <v>783</v>
      </c>
      <c r="C2353" s="222" t="s">
        <v>481</v>
      </c>
      <c r="D2353" s="222" t="s">
        <v>167</v>
      </c>
      <c r="E2353" s="199" t="s">
        <v>163</v>
      </c>
      <c r="F2353" s="200" t="s">
        <v>630</v>
      </c>
      <c r="G2353" s="200" t="s">
        <v>631</v>
      </c>
      <c r="H2353" s="200"/>
      <c r="I2353" s="200">
        <v>45701</v>
      </c>
      <c r="J2353" s="143">
        <f t="shared" si="36"/>
        <v>45701</v>
      </c>
      <c r="K2353" s="202">
        <v>9</v>
      </c>
      <c r="L2353" s="284" t="s">
        <v>5883</v>
      </c>
      <c r="M2353" s="223"/>
      <c r="N2353" s="203"/>
      <c r="O2353" s="222" t="s">
        <v>326</v>
      </c>
    </row>
    <row r="2354" spans="1:15" ht="29.25" customHeight="1">
      <c r="A2354" s="221" t="s">
        <v>506</v>
      </c>
      <c r="B2354" s="221" t="s">
        <v>783</v>
      </c>
      <c r="C2354" s="222" t="s">
        <v>481</v>
      </c>
      <c r="D2354" s="222" t="s">
        <v>167</v>
      </c>
      <c r="E2354" s="199" t="s">
        <v>163</v>
      </c>
      <c r="F2354" s="200" t="s">
        <v>630</v>
      </c>
      <c r="G2354" s="200" t="s">
        <v>631</v>
      </c>
      <c r="H2354" s="200"/>
      <c r="I2354" s="200">
        <v>45702</v>
      </c>
      <c r="J2354" s="143">
        <f t="shared" si="36"/>
        <v>45702</v>
      </c>
      <c r="K2354" s="202">
        <v>8</v>
      </c>
      <c r="L2354" s="284" t="s">
        <v>5884</v>
      </c>
      <c r="M2354" s="223"/>
      <c r="N2354" s="203"/>
      <c r="O2354" s="222" t="s">
        <v>326</v>
      </c>
    </row>
    <row r="2355" spans="1:15" ht="29.25" customHeight="1">
      <c r="A2355" s="221" t="s">
        <v>506</v>
      </c>
      <c r="B2355" s="221" t="s">
        <v>783</v>
      </c>
      <c r="C2355" s="222" t="s">
        <v>481</v>
      </c>
      <c r="D2355" s="222" t="s">
        <v>167</v>
      </c>
      <c r="E2355" s="199" t="s">
        <v>163</v>
      </c>
      <c r="F2355" s="200" t="s">
        <v>630</v>
      </c>
      <c r="G2355" s="200" t="s">
        <v>631</v>
      </c>
      <c r="H2355" s="200"/>
      <c r="I2355" s="200">
        <v>45705</v>
      </c>
      <c r="J2355" s="143">
        <f t="shared" si="36"/>
        <v>45705</v>
      </c>
      <c r="K2355" s="202">
        <v>10.5</v>
      </c>
      <c r="L2355" s="284" t="s">
        <v>6080</v>
      </c>
      <c r="M2355" s="223"/>
      <c r="N2355" s="203"/>
      <c r="O2355" s="222" t="s">
        <v>326</v>
      </c>
    </row>
    <row r="2356" spans="1:15" ht="29.25" customHeight="1">
      <c r="A2356" s="221" t="s">
        <v>506</v>
      </c>
      <c r="B2356" s="221" t="s">
        <v>783</v>
      </c>
      <c r="C2356" s="222" t="s">
        <v>481</v>
      </c>
      <c r="D2356" s="222" t="s">
        <v>167</v>
      </c>
      <c r="E2356" s="199" t="s">
        <v>163</v>
      </c>
      <c r="F2356" s="200" t="s">
        <v>630</v>
      </c>
      <c r="G2356" s="200" t="s">
        <v>631</v>
      </c>
      <c r="H2356" s="200"/>
      <c r="I2356" s="200">
        <v>45706</v>
      </c>
      <c r="J2356" s="143">
        <f t="shared" si="36"/>
        <v>45706</v>
      </c>
      <c r="K2356" s="202">
        <v>9</v>
      </c>
      <c r="L2356" s="284" t="s">
        <v>6081</v>
      </c>
      <c r="M2356" s="223"/>
      <c r="N2356" s="203"/>
      <c r="O2356" s="222" t="s">
        <v>326</v>
      </c>
    </row>
    <row r="2357" spans="1:15" ht="29.25" customHeight="1">
      <c r="A2357" s="221" t="s">
        <v>506</v>
      </c>
      <c r="B2357" s="221" t="s">
        <v>783</v>
      </c>
      <c r="C2357" s="222" t="s">
        <v>481</v>
      </c>
      <c r="D2357" s="222" t="s">
        <v>167</v>
      </c>
      <c r="E2357" s="199" t="s">
        <v>163</v>
      </c>
      <c r="F2357" s="200" t="s">
        <v>630</v>
      </c>
      <c r="G2357" s="200" t="s">
        <v>631</v>
      </c>
      <c r="H2357" s="200"/>
      <c r="I2357" s="200">
        <v>45707</v>
      </c>
      <c r="J2357" s="143">
        <f t="shared" si="36"/>
        <v>45707</v>
      </c>
      <c r="K2357" s="202">
        <v>9</v>
      </c>
      <c r="L2357" s="284" t="s">
        <v>6082</v>
      </c>
      <c r="M2357" s="223"/>
      <c r="N2357" s="203"/>
      <c r="O2357" s="222" t="s">
        <v>326</v>
      </c>
    </row>
    <row r="2358" spans="1:15" ht="29.25" customHeight="1">
      <c r="A2358" s="221" t="s">
        <v>506</v>
      </c>
      <c r="B2358" s="221" t="s">
        <v>783</v>
      </c>
      <c r="C2358" s="222" t="s">
        <v>481</v>
      </c>
      <c r="D2358" s="222" t="s">
        <v>167</v>
      </c>
      <c r="E2358" s="199" t="s">
        <v>163</v>
      </c>
      <c r="F2358" s="200" t="s">
        <v>604</v>
      </c>
      <c r="G2358" s="200" t="s">
        <v>605</v>
      </c>
      <c r="H2358" s="200"/>
      <c r="I2358" s="200">
        <v>45708</v>
      </c>
      <c r="J2358" s="143">
        <f t="shared" si="36"/>
        <v>45708</v>
      </c>
      <c r="K2358" s="202">
        <v>12</v>
      </c>
      <c r="L2358" s="284" t="s">
        <v>6083</v>
      </c>
      <c r="M2358" s="223"/>
      <c r="N2358" s="203"/>
      <c r="O2358" s="222" t="s">
        <v>326</v>
      </c>
    </row>
    <row r="2359" spans="1:15" ht="29.25" customHeight="1">
      <c r="A2359" s="221" t="s">
        <v>506</v>
      </c>
      <c r="B2359" s="221" t="s">
        <v>783</v>
      </c>
      <c r="C2359" s="222" t="s">
        <v>481</v>
      </c>
      <c r="D2359" s="222" t="s">
        <v>167</v>
      </c>
      <c r="E2359" s="199" t="s">
        <v>163</v>
      </c>
      <c r="F2359" s="200" t="s">
        <v>630</v>
      </c>
      <c r="G2359" s="200" t="s">
        <v>631</v>
      </c>
      <c r="H2359" s="200"/>
      <c r="I2359" s="200">
        <v>45709</v>
      </c>
      <c r="J2359" s="143">
        <f t="shared" si="36"/>
        <v>45709</v>
      </c>
      <c r="K2359" s="202">
        <v>8</v>
      </c>
      <c r="L2359" s="284" t="s">
        <v>6084</v>
      </c>
      <c r="M2359" s="223"/>
      <c r="N2359" s="203"/>
      <c r="O2359" s="222" t="s">
        <v>326</v>
      </c>
    </row>
    <row r="2360" spans="1:15" ht="29.25" customHeight="1">
      <c r="A2360" s="221" t="s">
        <v>506</v>
      </c>
      <c r="B2360" s="221" t="s">
        <v>783</v>
      </c>
      <c r="C2360" s="222" t="s">
        <v>481</v>
      </c>
      <c r="D2360" s="222" t="s">
        <v>167</v>
      </c>
      <c r="E2360" s="199" t="s">
        <v>163</v>
      </c>
      <c r="F2360" s="200" t="s">
        <v>489</v>
      </c>
      <c r="G2360" s="200" t="s">
        <v>490</v>
      </c>
      <c r="H2360" s="200"/>
      <c r="I2360" s="200">
        <v>45712</v>
      </c>
      <c r="J2360" s="143">
        <f t="shared" si="36"/>
        <v>45712</v>
      </c>
      <c r="K2360" s="202">
        <v>9</v>
      </c>
      <c r="L2360" s="284" t="s">
        <v>6085</v>
      </c>
      <c r="M2360" s="223"/>
      <c r="N2360" s="203"/>
      <c r="O2360" s="222" t="s">
        <v>326</v>
      </c>
    </row>
    <row r="2361" spans="1:15" ht="29.25" customHeight="1">
      <c r="A2361" s="221" t="s">
        <v>506</v>
      </c>
      <c r="B2361" s="221" t="s">
        <v>783</v>
      </c>
      <c r="C2361" s="222" t="s">
        <v>481</v>
      </c>
      <c r="D2361" s="222" t="s">
        <v>167</v>
      </c>
      <c r="E2361" s="199" t="s">
        <v>163</v>
      </c>
      <c r="F2361" s="200" t="s">
        <v>630</v>
      </c>
      <c r="G2361" s="200" t="s">
        <v>631</v>
      </c>
      <c r="H2361" s="200"/>
      <c r="I2361" s="200">
        <v>45713</v>
      </c>
      <c r="J2361" s="143">
        <f t="shared" si="36"/>
        <v>45713</v>
      </c>
      <c r="K2361" s="202">
        <v>9</v>
      </c>
      <c r="L2361" s="284" t="s">
        <v>6086</v>
      </c>
      <c r="M2361" s="223"/>
      <c r="N2361" s="203"/>
      <c r="O2361" s="222" t="s">
        <v>326</v>
      </c>
    </row>
    <row r="2362" spans="1:15" ht="29.25" customHeight="1">
      <c r="A2362" s="221" t="s">
        <v>506</v>
      </c>
      <c r="B2362" s="221" t="s">
        <v>783</v>
      </c>
      <c r="C2362" s="222" t="s">
        <v>481</v>
      </c>
      <c r="D2362" s="222" t="s">
        <v>167</v>
      </c>
      <c r="E2362" s="199" t="s">
        <v>163</v>
      </c>
      <c r="F2362" s="200" t="s">
        <v>630</v>
      </c>
      <c r="G2362" s="200" t="s">
        <v>631</v>
      </c>
      <c r="H2362" s="200"/>
      <c r="I2362" s="200">
        <v>45714</v>
      </c>
      <c r="J2362" s="143">
        <f t="shared" si="36"/>
        <v>45714</v>
      </c>
      <c r="K2362" s="202">
        <v>9</v>
      </c>
      <c r="L2362" s="284" t="s">
        <v>6087</v>
      </c>
      <c r="M2362" s="223"/>
      <c r="N2362" s="203"/>
      <c r="O2362" s="222" t="s">
        <v>326</v>
      </c>
    </row>
    <row r="2363" spans="1:15" ht="29.25" customHeight="1">
      <c r="A2363" s="221" t="s">
        <v>506</v>
      </c>
      <c r="B2363" s="221" t="s">
        <v>783</v>
      </c>
      <c r="C2363" s="222" t="s">
        <v>481</v>
      </c>
      <c r="D2363" s="222" t="s">
        <v>167</v>
      </c>
      <c r="E2363" s="199" t="s">
        <v>163</v>
      </c>
      <c r="F2363" s="200" t="s">
        <v>489</v>
      </c>
      <c r="G2363" s="200" t="s">
        <v>490</v>
      </c>
      <c r="H2363" s="200"/>
      <c r="I2363" s="200">
        <v>45715</v>
      </c>
      <c r="J2363" s="143">
        <f t="shared" si="36"/>
        <v>45715</v>
      </c>
      <c r="K2363" s="202">
        <v>8</v>
      </c>
      <c r="L2363" s="284" t="s">
        <v>6255</v>
      </c>
      <c r="M2363" s="223"/>
      <c r="N2363" s="203"/>
      <c r="O2363" s="222" t="s">
        <v>326</v>
      </c>
    </row>
    <row r="2364" spans="1:15" ht="29.25" customHeight="1">
      <c r="A2364" s="221" t="s">
        <v>506</v>
      </c>
      <c r="B2364" s="221" t="s">
        <v>783</v>
      </c>
      <c r="C2364" s="222" t="s">
        <v>481</v>
      </c>
      <c r="D2364" s="222" t="s">
        <v>167</v>
      </c>
      <c r="E2364" s="199" t="s">
        <v>163</v>
      </c>
      <c r="F2364" s="200" t="s">
        <v>630</v>
      </c>
      <c r="G2364" s="200" t="s">
        <v>631</v>
      </c>
      <c r="H2364" s="200"/>
      <c r="I2364" s="200">
        <v>45719</v>
      </c>
      <c r="J2364" s="143">
        <f t="shared" si="36"/>
        <v>45719</v>
      </c>
      <c r="K2364" s="202">
        <v>9.5</v>
      </c>
      <c r="L2364" s="284" t="s">
        <v>6383</v>
      </c>
      <c r="M2364" s="223"/>
      <c r="N2364" s="203"/>
      <c r="O2364" s="222" t="s">
        <v>326</v>
      </c>
    </row>
    <row r="2365" spans="1:15" ht="29.25" customHeight="1">
      <c r="A2365" s="221" t="s">
        <v>506</v>
      </c>
      <c r="B2365" s="221" t="s">
        <v>783</v>
      </c>
      <c r="C2365" s="222" t="s">
        <v>481</v>
      </c>
      <c r="D2365" s="222" t="s">
        <v>167</v>
      </c>
      <c r="E2365" s="199" t="s">
        <v>174</v>
      </c>
      <c r="F2365" s="200" t="s">
        <v>630</v>
      </c>
      <c r="G2365" s="200" t="s">
        <v>631</v>
      </c>
      <c r="H2365" s="200"/>
      <c r="I2365" s="200">
        <v>45720</v>
      </c>
      <c r="J2365" s="143">
        <f t="shared" si="36"/>
        <v>45720</v>
      </c>
      <c r="K2365" s="202">
        <v>9.5</v>
      </c>
      <c r="L2365" s="285" t="s">
        <v>6384</v>
      </c>
      <c r="M2365" s="223"/>
      <c r="N2365" s="203"/>
      <c r="O2365" s="222" t="s">
        <v>326</v>
      </c>
    </row>
    <row r="2366" spans="1:15" ht="29.25" customHeight="1">
      <c r="A2366" s="221" t="s">
        <v>506</v>
      </c>
      <c r="B2366" s="221" t="s">
        <v>783</v>
      </c>
      <c r="C2366" s="222" t="s">
        <v>481</v>
      </c>
      <c r="D2366" s="222" t="s">
        <v>167</v>
      </c>
      <c r="E2366" s="199" t="s">
        <v>163</v>
      </c>
      <c r="F2366" s="200" t="s">
        <v>630</v>
      </c>
      <c r="G2366" s="200" t="s">
        <v>631</v>
      </c>
      <c r="H2366" s="200"/>
      <c r="I2366" s="200">
        <v>45721</v>
      </c>
      <c r="J2366" s="143">
        <f t="shared" si="36"/>
        <v>45721</v>
      </c>
      <c r="K2366" s="202">
        <v>9</v>
      </c>
      <c r="L2366" s="284" t="s">
        <v>6385</v>
      </c>
      <c r="M2366" s="223"/>
      <c r="N2366" s="203"/>
      <c r="O2366" s="222" t="s">
        <v>326</v>
      </c>
    </row>
    <row r="2367" spans="1:15" ht="29.25" customHeight="1">
      <c r="A2367" s="221" t="s">
        <v>506</v>
      </c>
      <c r="B2367" s="221" t="s">
        <v>783</v>
      </c>
      <c r="C2367" s="222" t="s">
        <v>481</v>
      </c>
      <c r="D2367" s="222" t="s">
        <v>167</v>
      </c>
      <c r="E2367" s="199" t="s">
        <v>163</v>
      </c>
      <c r="F2367" s="200" t="s">
        <v>630</v>
      </c>
      <c r="G2367" s="200" t="s">
        <v>631</v>
      </c>
      <c r="H2367" s="200"/>
      <c r="I2367" s="200">
        <v>45722</v>
      </c>
      <c r="J2367" s="143">
        <f t="shared" si="36"/>
        <v>45722</v>
      </c>
      <c r="K2367" s="202">
        <v>9</v>
      </c>
      <c r="L2367" s="284" t="s">
        <v>6386</v>
      </c>
      <c r="M2367" s="223"/>
      <c r="N2367" s="203"/>
      <c r="O2367" s="222" t="s">
        <v>326</v>
      </c>
    </row>
    <row r="2368" spans="1:15" ht="29.25" customHeight="1">
      <c r="A2368" s="221" t="s">
        <v>506</v>
      </c>
      <c r="B2368" s="221" t="s">
        <v>783</v>
      </c>
      <c r="C2368" s="222" t="s">
        <v>481</v>
      </c>
      <c r="D2368" s="222" t="s">
        <v>167</v>
      </c>
      <c r="E2368" s="199" t="s">
        <v>163</v>
      </c>
      <c r="F2368" s="200" t="s">
        <v>630</v>
      </c>
      <c r="G2368" s="200" t="s">
        <v>631</v>
      </c>
      <c r="H2368" s="200"/>
      <c r="I2368" s="200">
        <v>45723</v>
      </c>
      <c r="J2368" s="143">
        <f t="shared" si="36"/>
        <v>45723</v>
      </c>
      <c r="K2368" s="202">
        <v>9</v>
      </c>
      <c r="L2368" s="284" t="s">
        <v>6387</v>
      </c>
      <c r="M2368" s="223"/>
      <c r="N2368" s="203"/>
      <c r="O2368" s="222" t="s">
        <v>326</v>
      </c>
    </row>
    <row r="2369" spans="1:15" ht="29.25" customHeight="1">
      <c r="A2369" s="221" t="s">
        <v>506</v>
      </c>
      <c r="B2369" s="221" t="s">
        <v>783</v>
      </c>
      <c r="C2369" s="222" t="s">
        <v>481</v>
      </c>
      <c r="D2369" s="222" t="s">
        <v>167</v>
      </c>
      <c r="E2369" s="199" t="s">
        <v>163</v>
      </c>
      <c r="F2369" s="200" t="s">
        <v>630</v>
      </c>
      <c r="G2369" s="200" t="s">
        <v>631</v>
      </c>
      <c r="H2369" s="200"/>
      <c r="I2369" s="200">
        <v>45726</v>
      </c>
      <c r="J2369" s="143">
        <f t="shared" si="36"/>
        <v>45726</v>
      </c>
      <c r="K2369" s="202">
        <v>9</v>
      </c>
      <c r="L2369" s="284" t="s">
        <v>6388</v>
      </c>
      <c r="M2369" s="223"/>
      <c r="N2369" s="203"/>
      <c r="O2369" s="222" t="s">
        <v>326</v>
      </c>
    </row>
    <row r="2370" spans="1:15" ht="29.25" customHeight="1">
      <c r="A2370" s="221" t="s">
        <v>506</v>
      </c>
      <c r="B2370" s="221" t="s">
        <v>783</v>
      </c>
      <c r="C2370" s="222" t="s">
        <v>481</v>
      </c>
      <c r="D2370" s="222" t="s">
        <v>167</v>
      </c>
      <c r="E2370" s="199" t="s">
        <v>163</v>
      </c>
      <c r="F2370" s="200" t="s">
        <v>630</v>
      </c>
      <c r="G2370" s="200" t="s">
        <v>631</v>
      </c>
      <c r="H2370" s="200"/>
      <c r="I2370" s="200">
        <v>45727</v>
      </c>
      <c r="J2370" s="143">
        <f t="shared" si="36"/>
        <v>45727</v>
      </c>
      <c r="K2370" s="202">
        <v>9</v>
      </c>
      <c r="L2370" s="284" t="s">
        <v>6388</v>
      </c>
      <c r="M2370" s="223"/>
      <c r="N2370" s="203"/>
      <c r="O2370" s="222" t="s">
        <v>326</v>
      </c>
    </row>
    <row r="2371" spans="1:15" ht="29.25" customHeight="1">
      <c r="A2371" s="221" t="s">
        <v>506</v>
      </c>
      <c r="B2371" s="221" t="s">
        <v>783</v>
      </c>
      <c r="C2371" s="222" t="s">
        <v>481</v>
      </c>
      <c r="D2371" s="222" t="s">
        <v>167</v>
      </c>
      <c r="E2371" s="199" t="s">
        <v>163</v>
      </c>
      <c r="F2371" s="200" t="s">
        <v>630</v>
      </c>
      <c r="G2371" s="200" t="s">
        <v>631</v>
      </c>
      <c r="H2371" s="200"/>
      <c r="I2371" s="200">
        <v>45728</v>
      </c>
      <c r="J2371" s="143">
        <f t="shared" ref="J2371:J2434" si="37">I2371</f>
        <v>45728</v>
      </c>
      <c r="K2371" s="202">
        <v>8</v>
      </c>
      <c r="L2371" s="284" t="s">
        <v>6538</v>
      </c>
      <c r="M2371" s="223"/>
      <c r="N2371" s="203"/>
      <c r="O2371" s="222" t="s">
        <v>326</v>
      </c>
    </row>
    <row r="2372" spans="1:15" ht="29.25" customHeight="1">
      <c r="A2372" s="221" t="s">
        <v>506</v>
      </c>
      <c r="B2372" s="221" t="s">
        <v>783</v>
      </c>
      <c r="C2372" s="222" t="s">
        <v>481</v>
      </c>
      <c r="D2372" s="222" t="s">
        <v>167</v>
      </c>
      <c r="E2372" s="199" t="s">
        <v>163</v>
      </c>
      <c r="F2372" s="200" t="s">
        <v>630</v>
      </c>
      <c r="G2372" s="200" t="s">
        <v>631</v>
      </c>
      <c r="H2372" s="200"/>
      <c r="I2372" s="200">
        <v>45729</v>
      </c>
      <c r="J2372" s="143">
        <f t="shared" si="37"/>
        <v>45729</v>
      </c>
      <c r="K2372" s="202">
        <v>9</v>
      </c>
      <c r="L2372" s="284" t="s">
        <v>6539</v>
      </c>
      <c r="M2372" s="223"/>
      <c r="N2372" s="203"/>
      <c r="O2372" s="222" t="s">
        <v>326</v>
      </c>
    </row>
    <row r="2373" spans="1:15" ht="29.25" customHeight="1">
      <c r="A2373" s="221" t="s">
        <v>506</v>
      </c>
      <c r="B2373" s="221" t="s">
        <v>783</v>
      </c>
      <c r="C2373" s="222" t="s">
        <v>481</v>
      </c>
      <c r="D2373" s="222" t="s">
        <v>167</v>
      </c>
      <c r="E2373" s="199" t="s">
        <v>163</v>
      </c>
      <c r="F2373" s="200" t="s">
        <v>630</v>
      </c>
      <c r="G2373" s="200" t="s">
        <v>631</v>
      </c>
      <c r="H2373" s="200"/>
      <c r="I2373" s="200">
        <v>45730</v>
      </c>
      <c r="J2373" s="143">
        <f t="shared" si="37"/>
        <v>45730</v>
      </c>
      <c r="K2373" s="202">
        <v>4</v>
      </c>
      <c r="L2373" s="284" t="s">
        <v>6540</v>
      </c>
      <c r="M2373" s="223"/>
      <c r="N2373" s="203"/>
      <c r="O2373" s="222" t="s">
        <v>326</v>
      </c>
    </row>
    <row r="2374" spans="1:15" ht="29.25" customHeight="1">
      <c r="A2374" s="221" t="s">
        <v>506</v>
      </c>
      <c r="B2374" s="221" t="s">
        <v>783</v>
      </c>
      <c r="C2374" s="222" t="s">
        <v>481</v>
      </c>
      <c r="D2374" s="222" t="s">
        <v>167</v>
      </c>
      <c r="E2374" s="199" t="s">
        <v>165</v>
      </c>
      <c r="F2374" s="200"/>
      <c r="G2374" s="200"/>
      <c r="H2374" s="200"/>
      <c r="I2374" s="200">
        <v>45730</v>
      </c>
      <c r="J2374" s="143">
        <f t="shared" si="37"/>
        <v>45730</v>
      </c>
      <c r="K2374" s="202">
        <v>4</v>
      </c>
      <c r="L2374" s="285" t="s">
        <v>206</v>
      </c>
      <c r="M2374" s="223"/>
      <c r="N2374" s="203"/>
      <c r="O2374" s="222" t="s">
        <v>326</v>
      </c>
    </row>
    <row r="2375" spans="1:15" ht="29.25" customHeight="1">
      <c r="A2375" s="221" t="s">
        <v>506</v>
      </c>
      <c r="B2375" s="221" t="s">
        <v>783</v>
      </c>
      <c r="C2375" s="222" t="s">
        <v>481</v>
      </c>
      <c r="D2375" s="222" t="s">
        <v>167</v>
      </c>
      <c r="E2375" s="199" t="s">
        <v>163</v>
      </c>
      <c r="F2375" s="200" t="s">
        <v>630</v>
      </c>
      <c r="G2375" s="200" t="s">
        <v>631</v>
      </c>
      <c r="H2375" s="200"/>
      <c r="I2375" s="200">
        <v>45733</v>
      </c>
      <c r="J2375" s="143">
        <f t="shared" si="37"/>
        <v>45733</v>
      </c>
      <c r="K2375" s="202">
        <v>9</v>
      </c>
      <c r="L2375" s="284" t="s">
        <v>6541</v>
      </c>
      <c r="M2375" s="223"/>
      <c r="N2375" s="203"/>
      <c r="O2375" s="222" t="s">
        <v>326</v>
      </c>
    </row>
    <row r="2376" spans="1:15" ht="29.25" customHeight="1">
      <c r="A2376" s="221" t="s">
        <v>506</v>
      </c>
      <c r="B2376" s="221" t="s">
        <v>783</v>
      </c>
      <c r="C2376" s="222" t="s">
        <v>481</v>
      </c>
      <c r="D2376" s="222" t="s">
        <v>167</v>
      </c>
      <c r="E2376" s="199" t="s">
        <v>163</v>
      </c>
      <c r="F2376" s="200" t="s">
        <v>630</v>
      </c>
      <c r="G2376" s="200" t="s">
        <v>631</v>
      </c>
      <c r="H2376" s="200"/>
      <c r="I2376" s="200">
        <v>45734</v>
      </c>
      <c r="J2376" s="143">
        <f t="shared" si="37"/>
        <v>45734</v>
      </c>
      <c r="K2376" s="202">
        <v>9</v>
      </c>
      <c r="L2376" s="284" t="s">
        <v>6542</v>
      </c>
      <c r="M2376" s="223"/>
      <c r="N2376" s="203"/>
      <c r="O2376" s="222" t="s">
        <v>326</v>
      </c>
    </row>
    <row r="2377" spans="1:15" ht="29.25" customHeight="1">
      <c r="A2377" s="221" t="s">
        <v>506</v>
      </c>
      <c r="B2377" s="221" t="s">
        <v>783</v>
      </c>
      <c r="C2377" s="222" t="s">
        <v>481</v>
      </c>
      <c r="D2377" s="222" t="s">
        <v>167</v>
      </c>
      <c r="E2377" s="199" t="s">
        <v>163</v>
      </c>
      <c r="F2377" s="200" t="s">
        <v>630</v>
      </c>
      <c r="G2377" s="200" t="s">
        <v>631</v>
      </c>
      <c r="H2377" s="200"/>
      <c r="I2377" s="200">
        <v>45735</v>
      </c>
      <c r="J2377" s="143">
        <f t="shared" si="37"/>
        <v>45735</v>
      </c>
      <c r="K2377" s="202">
        <v>9</v>
      </c>
      <c r="L2377" s="284" t="s">
        <v>6722</v>
      </c>
      <c r="M2377" s="223"/>
      <c r="N2377" s="203"/>
      <c r="O2377" s="222" t="s">
        <v>326</v>
      </c>
    </row>
    <row r="2378" spans="1:15" ht="29.25" customHeight="1">
      <c r="A2378" s="221" t="s">
        <v>506</v>
      </c>
      <c r="B2378" s="221" t="s">
        <v>783</v>
      </c>
      <c r="C2378" s="222" t="s">
        <v>481</v>
      </c>
      <c r="D2378" s="222" t="s">
        <v>167</v>
      </c>
      <c r="E2378" s="199" t="s">
        <v>163</v>
      </c>
      <c r="F2378" s="200" t="s">
        <v>630</v>
      </c>
      <c r="G2378" s="200" t="s">
        <v>631</v>
      </c>
      <c r="H2378" s="200"/>
      <c r="I2378" s="200">
        <v>45736</v>
      </c>
      <c r="J2378" s="143">
        <f t="shared" si="37"/>
        <v>45736</v>
      </c>
      <c r="K2378" s="202">
        <v>10.5</v>
      </c>
      <c r="L2378" s="284" t="s">
        <v>6723</v>
      </c>
      <c r="M2378" s="223"/>
      <c r="N2378" s="203"/>
      <c r="O2378" s="222" t="s">
        <v>326</v>
      </c>
    </row>
    <row r="2379" spans="1:15" ht="29.25" customHeight="1">
      <c r="A2379" s="221" t="s">
        <v>506</v>
      </c>
      <c r="B2379" s="221" t="s">
        <v>783</v>
      </c>
      <c r="C2379" s="222" t="s">
        <v>481</v>
      </c>
      <c r="D2379" s="222" t="s">
        <v>167</v>
      </c>
      <c r="E2379" s="199" t="s">
        <v>163</v>
      </c>
      <c r="F2379" s="200" t="s">
        <v>630</v>
      </c>
      <c r="G2379" s="200" t="s">
        <v>631</v>
      </c>
      <c r="H2379" s="200"/>
      <c r="I2379" s="200">
        <v>45737</v>
      </c>
      <c r="J2379" s="143">
        <f t="shared" si="37"/>
        <v>45737</v>
      </c>
      <c r="K2379" s="202">
        <v>8</v>
      </c>
      <c r="L2379" s="284" t="s">
        <v>6724</v>
      </c>
      <c r="M2379" s="223"/>
      <c r="N2379" s="203"/>
      <c r="O2379" s="222" t="s">
        <v>326</v>
      </c>
    </row>
    <row r="2380" spans="1:15" ht="29.25" customHeight="1">
      <c r="A2380" s="221" t="s">
        <v>506</v>
      </c>
      <c r="B2380" s="221" t="s">
        <v>783</v>
      </c>
      <c r="C2380" s="222" t="s">
        <v>481</v>
      </c>
      <c r="D2380" s="222" t="s">
        <v>167</v>
      </c>
      <c r="E2380" s="199" t="s">
        <v>163</v>
      </c>
      <c r="F2380" s="200" t="s">
        <v>630</v>
      </c>
      <c r="G2380" s="200" t="s">
        <v>631</v>
      </c>
      <c r="H2380" s="200"/>
      <c r="I2380" s="200">
        <v>45740</v>
      </c>
      <c r="J2380" s="143">
        <f t="shared" si="37"/>
        <v>45740</v>
      </c>
      <c r="K2380" s="202">
        <v>10.5</v>
      </c>
      <c r="L2380" s="284" t="s">
        <v>6725</v>
      </c>
      <c r="M2380" s="223"/>
      <c r="N2380" s="203"/>
      <c r="O2380" s="222" t="s">
        <v>326</v>
      </c>
    </row>
    <row r="2381" spans="1:15" ht="29.25" customHeight="1">
      <c r="A2381" s="221" t="s">
        <v>506</v>
      </c>
      <c r="B2381" s="221" t="s">
        <v>783</v>
      </c>
      <c r="C2381" s="222" t="s">
        <v>481</v>
      </c>
      <c r="D2381" s="222" t="s">
        <v>167</v>
      </c>
      <c r="E2381" s="199" t="s">
        <v>163</v>
      </c>
      <c r="F2381" s="200" t="s">
        <v>630</v>
      </c>
      <c r="G2381" s="200" t="s">
        <v>631</v>
      </c>
      <c r="H2381" s="200"/>
      <c r="I2381" s="200">
        <v>45741</v>
      </c>
      <c r="J2381" s="143">
        <f t="shared" si="37"/>
        <v>45741</v>
      </c>
      <c r="K2381" s="202">
        <v>9.5</v>
      </c>
      <c r="L2381" s="284" t="s">
        <v>6726</v>
      </c>
      <c r="M2381" s="223"/>
      <c r="N2381" s="203"/>
      <c r="O2381" s="222" t="s">
        <v>326</v>
      </c>
    </row>
    <row r="2382" spans="1:15" ht="29.25" customHeight="1">
      <c r="A2382" s="221" t="s">
        <v>506</v>
      </c>
      <c r="B2382" s="221" t="s">
        <v>783</v>
      </c>
      <c r="C2382" s="222" t="s">
        <v>481</v>
      </c>
      <c r="D2382" s="222" t="s">
        <v>167</v>
      </c>
      <c r="E2382" s="199" t="s">
        <v>163</v>
      </c>
      <c r="F2382" s="200" t="s">
        <v>630</v>
      </c>
      <c r="G2382" s="200" t="s">
        <v>631</v>
      </c>
      <c r="H2382" s="200"/>
      <c r="I2382" s="200">
        <v>45742</v>
      </c>
      <c r="J2382" s="143">
        <f t="shared" si="37"/>
        <v>45742</v>
      </c>
      <c r="K2382" s="202">
        <v>9.5</v>
      </c>
      <c r="L2382" s="285" t="s">
        <v>6931</v>
      </c>
      <c r="M2382" s="223"/>
      <c r="N2382" s="203"/>
      <c r="O2382" s="222" t="s">
        <v>326</v>
      </c>
    </row>
    <row r="2383" spans="1:15" ht="29.25" customHeight="1">
      <c r="A2383" s="221" t="s">
        <v>506</v>
      </c>
      <c r="B2383" s="221" t="s">
        <v>783</v>
      </c>
      <c r="C2383" s="222" t="s">
        <v>481</v>
      </c>
      <c r="D2383" s="222" t="s">
        <v>167</v>
      </c>
      <c r="E2383" s="199" t="s">
        <v>163</v>
      </c>
      <c r="F2383" s="200" t="s">
        <v>630</v>
      </c>
      <c r="G2383" s="200" t="s">
        <v>631</v>
      </c>
      <c r="H2383" s="200"/>
      <c r="I2383" s="200">
        <v>45743</v>
      </c>
      <c r="J2383" s="143">
        <f t="shared" si="37"/>
        <v>45743</v>
      </c>
      <c r="K2383" s="202">
        <v>9</v>
      </c>
      <c r="L2383" s="284" t="s">
        <v>6932</v>
      </c>
      <c r="M2383" s="223"/>
      <c r="N2383" s="203"/>
      <c r="O2383" s="222" t="s">
        <v>326</v>
      </c>
    </row>
    <row r="2384" spans="1:15" ht="29.25" customHeight="1">
      <c r="A2384" s="221" t="s">
        <v>506</v>
      </c>
      <c r="B2384" s="221" t="s">
        <v>783</v>
      </c>
      <c r="C2384" s="222" t="s">
        <v>481</v>
      </c>
      <c r="D2384" s="222" t="s">
        <v>167</v>
      </c>
      <c r="E2384" s="199" t="s">
        <v>163</v>
      </c>
      <c r="F2384" s="200" t="s">
        <v>630</v>
      </c>
      <c r="G2384" s="200" t="s">
        <v>631</v>
      </c>
      <c r="H2384" s="200"/>
      <c r="I2384" s="200">
        <v>45744</v>
      </c>
      <c r="J2384" s="143">
        <f t="shared" si="37"/>
        <v>45744</v>
      </c>
      <c r="K2384" s="202">
        <v>9</v>
      </c>
      <c r="L2384" s="284" t="s">
        <v>6933</v>
      </c>
      <c r="M2384" s="223"/>
      <c r="N2384" s="203"/>
      <c r="O2384" s="222" t="s">
        <v>326</v>
      </c>
    </row>
    <row r="2385" spans="1:15" ht="29.25" customHeight="1">
      <c r="A2385" s="221" t="s">
        <v>506</v>
      </c>
      <c r="B2385" s="221" t="s">
        <v>783</v>
      </c>
      <c r="C2385" s="222" t="s">
        <v>481</v>
      </c>
      <c r="D2385" s="222" t="s">
        <v>167</v>
      </c>
      <c r="E2385" s="199" t="s">
        <v>163</v>
      </c>
      <c r="F2385" s="200" t="s">
        <v>630</v>
      </c>
      <c r="G2385" s="200" t="s">
        <v>631</v>
      </c>
      <c r="H2385" s="200"/>
      <c r="I2385" s="200">
        <v>45747</v>
      </c>
      <c r="J2385" s="143">
        <f t="shared" si="37"/>
        <v>45747</v>
      </c>
      <c r="K2385" s="202">
        <v>9</v>
      </c>
      <c r="L2385" s="285">
        <v>1</v>
      </c>
      <c r="M2385" s="223"/>
      <c r="N2385" s="203"/>
      <c r="O2385" s="222" t="s">
        <v>326</v>
      </c>
    </row>
    <row r="2386" spans="1:15" ht="29.25" customHeight="1">
      <c r="A2386" s="221" t="s">
        <v>506</v>
      </c>
      <c r="B2386" s="221" t="s">
        <v>783</v>
      </c>
      <c r="C2386" s="222" t="s">
        <v>481</v>
      </c>
      <c r="D2386" s="222" t="s">
        <v>167</v>
      </c>
      <c r="E2386" s="199" t="s">
        <v>163</v>
      </c>
      <c r="F2386" s="200" t="s">
        <v>630</v>
      </c>
      <c r="G2386" s="200" t="s">
        <v>631</v>
      </c>
      <c r="H2386" s="200"/>
      <c r="I2386" s="200">
        <v>45754</v>
      </c>
      <c r="J2386" s="143">
        <f t="shared" si="37"/>
        <v>45754</v>
      </c>
      <c r="K2386" s="202">
        <v>8</v>
      </c>
      <c r="L2386" s="284" t="s">
        <v>7163</v>
      </c>
      <c r="M2386" s="223"/>
      <c r="N2386" s="203"/>
      <c r="O2386" s="222" t="s">
        <v>326</v>
      </c>
    </row>
    <row r="2387" spans="1:15" ht="29.25" customHeight="1">
      <c r="A2387" s="221" t="s">
        <v>506</v>
      </c>
      <c r="B2387" s="221" t="s">
        <v>783</v>
      </c>
      <c r="C2387" s="222" t="s">
        <v>481</v>
      </c>
      <c r="D2387" s="222" t="s">
        <v>167</v>
      </c>
      <c r="E2387" s="199" t="s">
        <v>163</v>
      </c>
      <c r="F2387" s="200" t="s">
        <v>630</v>
      </c>
      <c r="G2387" s="200" t="s">
        <v>631</v>
      </c>
      <c r="H2387" s="200"/>
      <c r="I2387" s="200">
        <v>45755</v>
      </c>
      <c r="J2387" s="143">
        <f t="shared" si="37"/>
        <v>45755</v>
      </c>
      <c r="K2387" s="202">
        <v>9</v>
      </c>
      <c r="L2387" s="284" t="s">
        <v>7164</v>
      </c>
      <c r="M2387" s="223"/>
      <c r="N2387" s="203"/>
      <c r="O2387" s="222" t="s">
        <v>326</v>
      </c>
    </row>
    <row r="2388" spans="1:15" ht="29.25" customHeight="1">
      <c r="A2388" s="221" t="s">
        <v>506</v>
      </c>
      <c r="B2388" s="221" t="s">
        <v>783</v>
      </c>
      <c r="C2388" s="222" t="s">
        <v>481</v>
      </c>
      <c r="D2388" s="222" t="s">
        <v>167</v>
      </c>
      <c r="E2388" s="199" t="s">
        <v>163</v>
      </c>
      <c r="F2388" s="200" t="s">
        <v>630</v>
      </c>
      <c r="G2388" s="200" t="s">
        <v>631</v>
      </c>
      <c r="H2388" s="200"/>
      <c r="I2388" s="200">
        <v>45756</v>
      </c>
      <c r="J2388" s="143">
        <f t="shared" si="37"/>
        <v>45756</v>
      </c>
      <c r="K2388" s="202">
        <v>4</v>
      </c>
      <c r="L2388" s="284" t="s">
        <v>7165</v>
      </c>
      <c r="M2388" s="223"/>
      <c r="N2388" s="203"/>
      <c r="O2388" s="222" t="s">
        <v>326</v>
      </c>
    </row>
    <row r="2389" spans="1:15" ht="29.25" customHeight="1">
      <c r="A2389" s="221" t="s">
        <v>506</v>
      </c>
      <c r="B2389" s="221" t="s">
        <v>783</v>
      </c>
      <c r="C2389" s="222" t="s">
        <v>481</v>
      </c>
      <c r="D2389" s="222" t="s">
        <v>167</v>
      </c>
      <c r="E2389" s="199" t="s">
        <v>163</v>
      </c>
      <c r="F2389" s="200" t="s">
        <v>630</v>
      </c>
      <c r="G2389" s="200" t="s">
        <v>631</v>
      </c>
      <c r="H2389" s="200"/>
      <c r="I2389" s="200">
        <v>45757</v>
      </c>
      <c r="J2389" s="143">
        <f t="shared" si="37"/>
        <v>45757</v>
      </c>
      <c r="K2389" s="202">
        <v>10</v>
      </c>
      <c r="L2389" s="284" t="s">
        <v>7166</v>
      </c>
      <c r="M2389" s="223"/>
      <c r="N2389" s="203"/>
      <c r="O2389" s="222" t="s">
        <v>326</v>
      </c>
    </row>
    <row r="2390" spans="1:15" ht="29.25" customHeight="1">
      <c r="A2390" s="221" t="s">
        <v>506</v>
      </c>
      <c r="B2390" s="221" t="s">
        <v>783</v>
      </c>
      <c r="C2390" s="222" t="s">
        <v>481</v>
      </c>
      <c r="D2390" s="222" t="s">
        <v>167</v>
      </c>
      <c r="E2390" s="199" t="s">
        <v>163</v>
      </c>
      <c r="F2390" s="200" t="s">
        <v>630</v>
      </c>
      <c r="G2390" s="200" t="s">
        <v>631</v>
      </c>
      <c r="H2390" s="200"/>
      <c r="I2390" s="200">
        <v>45758</v>
      </c>
      <c r="J2390" s="143">
        <f t="shared" si="37"/>
        <v>45758</v>
      </c>
      <c r="K2390" s="202">
        <v>8</v>
      </c>
      <c r="L2390" s="284" t="s">
        <v>7167</v>
      </c>
      <c r="M2390" s="223"/>
      <c r="N2390" s="203"/>
      <c r="O2390" s="222" t="s">
        <v>326</v>
      </c>
    </row>
    <row r="2391" spans="1:15" ht="29.25" customHeight="1">
      <c r="A2391" s="221" t="s">
        <v>506</v>
      </c>
      <c r="B2391" s="221" t="s">
        <v>783</v>
      </c>
      <c r="C2391" s="222" t="s">
        <v>481</v>
      </c>
      <c r="D2391" s="222" t="s">
        <v>167</v>
      </c>
      <c r="E2391" s="199" t="s">
        <v>163</v>
      </c>
      <c r="F2391" s="200" t="s">
        <v>630</v>
      </c>
      <c r="G2391" s="200" t="s">
        <v>631</v>
      </c>
      <c r="H2391" s="200"/>
      <c r="I2391" s="200">
        <v>45761</v>
      </c>
      <c r="J2391" s="143">
        <f t="shared" si="37"/>
        <v>45761</v>
      </c>
      <c r="K2391" s="202">
        <v>9</v>
      </c>
      <c r="L2391" s="284" t="s">
        <v>7168</v>
      </c>
      <c r="M2391" s="223"/>
      <c r="N2391" s="203"/>
      <c r="O2391" s="222" t="s">
        <v>326</v>
      </c>
    </row>
    <row r="2392" spans="1:15" ht="29.25" customHeight="1">
      <c r="A2392" s="221" t="s">
        <v>506</v>
      </c>
      <c r="B2392" s="221" t="s">
        <v>783</v>
      </c>
      <c r="C2392" s="222" t="s">
        <v>481</v>
      </c>
      <c r="D2392" s="222" t="s">
        <v>167</v>
      </c>
      <c r="E2392" s="199" t="s">
        <v>163</v>
      </c>
      <c r="F2392" s="200" t="s">
        <v>489</v>
      </c>
      <c r="G2392" s="200" t="s">
        <v>490</v>
      </c>
      <c r="H2392" s="200"/>
      <c r="I2392" s="200">
        <v>45762</v>
      </c>
      <c r="J2392" s="143">
        <f t="shared" si="37"/>
        <v>45762</v>
      </c>
      <c r="K2392" s="202">
        <v>8</v>
      </c>
      <c r="L2392" s="284" t="s">
        <v>7169</v>
      </c>
      <c r="M2392" s="223"/>
      <c r="N2392" s="203"/>
      <c r="O2392" s="222" t="s">
        <v>326</v>
      </c>
    </row>
    <row r="2393" spans="1:15" ht="29.25" customHeight="1">
      <c r="A2393" s="221" t="s">
        <v>506</v>
      </c>
      <c r="B2393" s="221" t="s">
        <v>783</v>
      </c>
      <c r="C2393" s="222" t="s">
        <v>481</v>
      </c>
      <c r="D2393" s="222" t="s">
        <v>167</v>
      </c>
      <c r="E2393" s="199" t="s">
        <v>163</v>
      </c>
      <c r="F2393" s="200" t="s">
        <v>630</v>
      </c>
      <c r="G2393" s="200" t="s">
        <v>631</v>
      </c>
      <c r="H2393" s="200"/>
      <c r="I2393" s="200">
        <v>45763</v>
      </c>
      <c r="J2393" s="143">
        <f t="shared" si="37"/>
        <v>45763</v>
      </c>
      <c r="K2393" s="202">
        <v>9</v>
      </c>
      <c r="L2393" s="284" t="s">
        <v>7170</v>
      </c>
      <c r="M2393" s="223"/>
      <c r="N2393" s="203"/>
      <c r="O2393" s="222" t="s">
        <v>326</v>
      </c>
    </row>
    <row r="2394" spans="1:15" ht="29.25" customHeight="1">
      <c r="A2394" s="221" t="s">
        <v>506</v>
      </c>
      <c r="B2394" s="221" t="s">
        <v>783</v>
      </c>
      <c r="C2394" s="222" t="s">
        <v>481</v>
      </c>
      <c r="D2394" s="222" t="s">
        <v>167</v>
      </c>
      <c r="E2394" s="199" t="s">
        <v>163</v>
      </c>
      <c r="F2394" s="200" t="s">
        <v>630</v>
      </c>
      <c r="G2394" s="200" t="s">
        <v>631</v>
      </c>
      <c r="H2394" s="200"/>
      <c r="I2394" s="200">
        <v>45764</v>
      </c>
      <c r="J2394" s="143">
        <f t="shared" si="37"/>
        <v>45764</v>
      </c>
      <c r="K2394" s="202">
        <v>9.5</v>
      </c>
      <c r="L2394" s="284" t="s">
        <v>7403</v>
      </c>
      <c r="M2394" s="223"/>
      <c r="N2394" s="203"/>
      <c r="O2394" s="222" t="s">
        <v>326</v>
      </c>
    </row>
    <row r="2395" spans="1:15" ht="29.25" customHeight="1">
      <c r="A2395" s="221" t="s">
        <v>506</v>
      </c>
      <c r="B2395" s="221" t="s">
        <v>783</v>
      </c>
      <c r="C2395" s="222" t="s">
        <v>481</v>
      </c>
      <c r="D2395" s="222" t="s">
        <v>167</v>
      </c>
      <c r="E2395" s="199" t="s">
        <v>163</v>
      </c>
      <c r="F2395" s="200" t="s">
        <v>630</v>
      </c>
      <c r="G2395" s="200" t="s">
        <v>631</v>
      </c>
      <c r="H2395" s="200"/>
      <c r="I2395" s="200">
        <v>45765</v>
      </c>
      <c r="J2395" s="143">
        <f t="shared" si="37"/>
        <v>45765</v>
      </c>
      <c r="K2395" s="202">
        <v>9.5</v>
      </c>
      <c r="L2395" s="284" t="s">
        <v>7404</v>
      </c>
      <c r="M2395" s="223"/>
      <c r="N2395" s="203"/>
      <c r="O2395" s="222" t="s">
        <v>326</v>
      </c>
    </row>
    <row r="2396" spans="1:15" ht="29.25" customHeight="1">
      <c r="A2396" s="221" t="s">
        <v>506</v>
      </c>
      <c r="B2396" s="221" t="s">
        <v>783</v>
      </c>
      <c r="C2396" s="222" t="s">
        <v>481</v>
      </c>
      <c r="D2396" s="222" t="s">
        <v>167</v>
      </c>
      <c r="E2396" s="199" t="s">
        <v>163</v>
      </c>
      <c r="F2396" s="200" t="s">
        <v>630</v>
      </c>
      <c r="G2396" s="200" t="s">
        <v>631</v>
      </c>
      <c r="H2396" s="200"/>
      <c r="I2396" s="200">
        <v>45768</v>
      </c>
      <c r="J2396" s="143">
        <f t="shared" si="37"/>
        <v>45768</v>
      </c>
      <c r="K2396" s="202">
        <v>9</v>
      </c>
      <c r="L2396" s="284" t="s">
        <v>7405</v>
      </c>
      <c r="M2396" s="223"/>
      <c r="N2396" s="203"/>
      <c r="O2396" s="222" t="s">
        <v>326</v>
      </c>
    </row>
    <row r="2397" spans="1:15" ht="29.25" customHeight="1">
      <c r="A2397" s="221" t="s">
        <v>506</v>
      </c>
      <c r="B2397" s="221" t="s">
        <v>783</v>
      </c>
      <c r="C2397" s="222" t="s">
        <v>481</v>
      </c>
      <c r="D2397" s="222" t="s">
        <v>167</v>
      </c>
      <c r="E2397" s="199" t="s">
        <v>163</v>
      </c>
      <c r="F2397" s="200" t="s">
        <v>630</v>
      </c>
      <c r="G2397" s="200" t="s">
        <v>631</v>
      </c>
      <c r="H2397" s="200"/>
      <c r="I2397" s="200">
        <v>45769</v>
      </c>
      <c r="J2397" s="143">
        <f t="shared" si="37"/>
        <v>45769</v>
      </c>
      <c r="K2397" s="202">
        <v>9</v>
      </c>
      <c r="L2397" s="284" t="s">
        <v>7567</v>
      </c>
      <c r="M2397" s="223"/>
      <c r="N2397" s="203"/>
      <c r="O2397" s="222" t="s">
        <v>326</v>
      </c>
    </row>
    <row r="2398" spans="1:15" ht="29.25" customHeight="1">
      <c r="A2398" s="221" t="s">
        <v>506</v>
      </c>
      <c r="B2398" s="221" t="s">
        <v>783</v>
      </c>
      <c r="C2398" s="222" t="s">
        <v>481</v>
      </c>
      <c r="D2398" s="222" t="s">
        <v>167</v>
      </c>
      <c r="E2398" s="199" t="s">
        <v>163</v>
      </c>
      <c r="F2398" s="200" t="s">
        <v>630</v>
      </c>
      <c r="G2398" s="200" t="s">
        <v>631</v>
      </c>
      <c r="H2398" s="200"/>
      <c r="I2398" s="200">
        <v>45770</v>
      </c>
      <c r="J2398" s="143">
        <f t="shared" si="37"/>
        <v>45770</v>
      </c>
      <c r="K2398" s="202">
        <v>9</v>
      </c>
      <c r="L2398" s="284" t="s">
        <v>7568</v>
      </c>
      <c r="M2398" s="223"/>
      <c r="N2398" s="203"/>
      <c r="O2398" s="222" t="s">
        <v>326</v>
      </c>
    </row>
    <row r="2399" spans="1:15" ht="29.25" customHeight="1">
      <c r="A2399" s="221" t="s">
        <v>506</v>
      </c>
      <c r="B2399" s="221" t="s">
        <v>783</v>
      </c>
      <c r="C2399" s="222" t="s">
        <v>481</v>
      </c>
      <c r="D2399" s="222" t="s">
        <v>167</v>
      </c>
      <c r="E2399" s="199" t="s">
        <v>163</v>
      </c>
      <c r="F2399" s="200" t="s">
        <v>630</v>
      </c>
      <c r="G2399" s="200" t="s">
        <v>631</v>
      </c>
      <c r="H2399" s="200"/>
      <c r="I2399" s="200">
        <v>45771</v>
      </c>
      <c r="J2399" s="143">
        <f t="shared" si="37"/>
        <v>45771</v>
      </c>
      <c r="K2399" s="202">
        <v>9</v>
      </c>
      <c r="L2399" s="284" t="s">
        <v>7569</v>
      </c>
      <c r="M2399" s="223"/>
      <c r="N2399" s="203"/>
      <c r="O2399" s="222" t="s">
        <v>326</v>
      </c>
    </row>
    <row r="2400" spans="1:15" ht="29.25" customHeight="1">
      <c r="A2400" s="221" t="s">
        <v>506</v>
      </c>
      <c r="B2400" s="221" t="s">
        <v>783</v>
      </c>
      <c r="C2400" s="222" t="s">
        <v>481</v>
      </c>
      <c r="D2400" s="222" t="s">
        <v>167</v>
      </c>
      <c r="E2400" s="199" t="s">
        <v>163</v>
      </c>
      <c r="F2400" s="200" t="s">
        <v>630</v>
      </c>
      <c r="G2400" s="200" t="s">
        <v>631</v>
      </c>
      <c r="H2400" s="200"/>
      <c r="I2400" s="200">
        <v>45772</v>
      </c>
      <c r="J2400" s="143">
        <f t="shared" si="37"/>
        <v>45772</v>
      </c>
      <c r="K2400" s="202">
        <v>8</v>
      </c>
      <c r="L2400" s="284" t="s">
        <v>7570</v>
      </c>
      <c r="M2400" s="223"/>
      <c r="N2400" s="203"/>
      <c r="O2400" s="222" t="s">
        <v>326</v>
      </c>
    </row>
    <row r="2401" spans="1:15" ht="29.25" customHeight="1">
      <c r="A2401" s="221" t="s">
        <v>506</v>
      </c>
      <c r="B2401" s="221" t="s">
        <v>783</v>
      </c>
      <c r="C2401" s="222" t="s">
        <v>481</v>
      </c>
      <c r="D2401" s="222" t="s">
        <v>167</v>
      </c>
      <c r="E2401" s="199" t="s">
        <v>163</v>
      </c>
      <c r="F2401" s="200" t="s">
        <v>630</v>
      </c>
      <c r="G2401" s="200" t="s">
        <v>631</v>
      </c>
      <c r="H2401" s="200"/>
      <c r="I2401" s="200">
        <v>45775</v>
      </c>
      <c r="J2401" s="143">
        <f t="shared" si="37"/>
        <v>45775</v>
      </c>
      <c r="K2401" s="202">
        <v>8</v>
      </c>
      <c r="L2401" s="284" t="s">
        <v>7571</v>
      </c>
      <c r="M2401" s="223"/>
      <c r="N2401" s="203"/>
      <c r="O2401" s="222" t="s">
        <v>326</v>
      </c>
    </row>
    <row r="2402" spans="1:15" ht="29.25" customHeight="1">
      <c r="A2402" s="221" t="s">
        <v>506</v>
      </c>
      <c r="B2402" s="221" t="s">
        <v>783</v>
      </c>
      <c r="C2402" s="222" t="s">
        <v>481</v>
      </c>
      <c r="D2402" s="222" t="s">
        <v>167</v>
      </c>
      <c r="E2402" s="199" t="s">
        <v>163</v>
      </c>
      <c r="F2402" s="200" t="s">
        <v>630</v>
      </c>
      <c r="G2402" s="200" t="s">
        <v>631</v>
      </c>
      <c r="H2402" s="200"/>
      <c r="I2402" s="200">
        <v>45776</v>
      </c>
      <c r="J2402" s="143">
        <f t="shared" si="37"/>
        <v>45776</v>
      </c>
      <c r="K2402" s="202">
        <v>9</v>
      </c>
      <c r="L2402" s="284" t="s">
        <v>7759</v>
      </c>
      <c r="M2402" s="223"/>
      <c r="N2402" s="203"/>
      <c r="O2402" s="222" t="s">
        <v>326</v>
      </c>
    </row>
    <row r="2403" spans="1:15" ht="29.25" customHeight="1">
      <c r="A2403" s="221" t="s">
        <v>506</v>
      </c>
      <c r="B2403" s="221" t="s">
        <v>783</v>
      </c>
      <c r="C2403" s="222" t="s">
        <v>481</v>
      </c>
      <c r="D2403" s="222" t="s">
        <v>167</v>
      </c>
      <c r="E2403" s="199" t="s">
        <v>163</v>
      </c>
      <c r="F2403" s="200" t="s">
        <v>630</v>
      </c>
      <c r="G2403" s="200" t="s">
        <v>631</v>
      </c>
      <c r="H2403" s="200"/>
      <c r="I2403" s="200">
        <v>45777</v>
      </c>
      <c r="J2403" s="143">
        <f t="shared" si="37"/>
        <v>45777</v>
      </c>
      <c r="K2403" s="202">
        <v>8</v>
      </c>
      <c r="L2403" s="284" t="s">
        <v>7760</v>
      </c>
      <c r="M2403" s="223"/>
      <c r="N2403" s="203"/>
      <c r="O2403" s="222" t="s">
        <v>326</v>
      </c>
    </row>
    <row r="2404" spans="1:15" ht="29.25" customHeight="1">
      <c r="A2404" s="221" t="s">
        <v>506</v>
      </c>
      <c r="B2404" s="221" t="s">
        <v>783</v>
      </c>
      <c r="C2404" s="222" t="s">
        <v>481</v>
      </c>
      <c r="D2404" s="222" t="s">
        <v>167</v>
      </c>
      <c r="E2404" s="199" t="s">
        <v>165</v>
      </c>
      <c r="F2404" s="200"/>
      <c r="G2404" s="200"/>
      <c r="H2404" s="200"/>
      <c r="I2404" s="200">
        <v>45779</v>
      </c>
      <c r="J2404" s="143">
        <f t="shared" si="37"/>
        <v>45779</v>
      </c>
      <c r="K2404" s="202">
        <v>8</v>
      </c>
      <c r="L2404" s="285" t="s">
        <v>170</v>
      </c>
      <c r="M2404" s="223"/>
      <c r="N2404" s="203"/>
      <c r="O2404" s="222" t="s">
        <v>326</v>
      </c>
    </row>
    <row r="2405" spans="1:15" ht="29.25" customHeight="1">
      <c r="A2405" s="221" t="s">
        <v>506</v>
      </c>
      <c r="B2405" s="221" t="s">
        <v>783</v>
      </c>
      <c r="C2405" s="222" t="s">
        <v>481</v>
      </c>
      <c r="D2405" s="222" t="s">
        <v>167</v>
      </c>
      <c r="E2405" s="199" t="s">
        <v>163</v>
      </c>
      <c r="F2405" s="200" t="s">
        <v>630</v>
      </c>
      <c r="G2405" s="200" t="s">
        <v>631</v>
      </c>
      <c r="H2405" s="200"/>
      <c r="I2405" s="200">
        <v>45782</v>
      </c>
      <c r="J2405" s="143">
        <f t="shared" si="37"/>
        <v>45782</v>
      </c>
      <c r="K2405" s="202">
        <v>9</v>
      </c>
      <c r="L2405" s="284" t="s">
        <v>7761</v>
      </c>
      <c r="M2405" s="223"/>
      <c r="N2405" s="203"/>
      <c r="O2405" s="222" t="s">
        <v>326</v>
      </c>
    </row>
    <row r="2406" spans="1:15" ht="29.25" customHeight="1">
      <c r="A2406" s="221" t="s">
        <v>506</v>
      </c>
      <c r="B2406" s="221" t="s">
        <v>783</v>
      </c>
      <c r="C2406" s="222" t="s">
        <v>481</v>
      </c>
      <c r="D2406" s="222" t="s">
        <v>167</v>
      </c>
      <c r="E2406" s="199" t="s">
        <v>163</v>
      </c>
      <c r="F2406" s="200" t="s">
        <v>630</v>
      </c>
      <c r="G2406" s="200" t="s">
        <v>631</v>
      </c>
      <c r="H2406" s="200"/>
      <c r="I2406" s="200">
        <v>45783</v>
      </c>
      <c r="J2406" s="143">
        <f t="shared" si="37"/>
        <v>45783</v>
      </c>
      <c r="K2406" s="202">
        <v>9</v>
      </c>
      <c r="L2406" s="284" t="s">
        <v>7762</v>
      </c>
      <c r="M2406" s="223"/>
      <c r="N2406" s="203"/>
      <c r="O2406" s="222" t="s">
        <v>326</v>
      </c>
    </row>
    <row r="2407" spans="1:15" ht="29.25" customHeight="1">
      <c r="A2407" s="221" t="s">
        <v>506</v>
      </c>
      <c r="B2407" s="221" t="s">
        <v>783</v>
      </c>
      <c r="C2407" s="222" t="s">
        <v>481</v>
      </c>
      <c r="D2407" s="222" t="s">
        <v>167</v>
      </c>
      <c r="E2407" s="199" t="s">
        <v>163</v>
      </c>
      <c r="F2407" s="200" t="s">
        <v>630</v>
      </c>
      <c r="G2407" s="200" t="s">
        <v>631</v>
      </c>
      <c r="H2407" s="200"/>
      <c r="I2407" s="200">
        <v>45784</v>
      </c>
      <c r="J2407" s="143">
        <f t="shared" si="37"/>
        <v>45784</v>
      </c>
      <c r="K2407" s="202">
        <v>9</v>
      </c>
      <c r="L2407" s="284" t="s">
        <v>7763</v>
      </c>
      <c r="M2407" s="223"/>
      <c r="N2407" s="203"/>
      <c r="O2407" s="222" t="s">
        <v>326</v>
      </c>
    </row>
    <row r="2408" spans="1:15" ht="29.25" customHeight="1">
      <c r="A2408" s="221" t="s">
        <v>506</v>
      </c>
      <c r="B2408" s="221" t="s">
        <v>783</v>
      </c>
      <c r="C2408" s="222" t="s">
        <v>481</v>
      </c>
      <c r="D2408" s="222" t="s">
        <v>167</v>
      </c>
      <c r="E2408" s="199" t="s">
        <v>163</v>
      </c>
      <c r="F2408" s="200" t="s">
        <v>630</v>
      </c>
      <c r="G2408" s="200" t="s">
        <v>631</v>
      </c>
      <c r="H2408" s="200" t="s">
        <v>633</v>
      </c>
      <c r="I2408" s="200">
        <v>45785</v>
      </c>
      <c r="J2408" s="143">
        <f t="shared" si="37"/>
        <v>45785</v>
      </c>
      <c r="K2408" s="202">
        <v>9</v>
      </c>
      <c r="L2408" s="284" t="s">
        <v>7942</v>
      </c>
      <c r="M2408" s="223"/>
      <c r="N2408" s="203">
        <v>2.4500000000000002</v>
      </c>
      <c r="O2408" s="222" t="s">
        <v>992</v>
      </c>
    </row>
    <row r="2409" spans="1:15" ht="29.25" customHeight="1">
      <c r="A2409" s="221" t="s">
        <v>506</v>
      </c>
      <c r="B2409" s="221" t="s">
        <v>783</v>
      </c>
      <c r="C2409" s="222" t="s">
        <v>481</v>
      </c>
      <c r="D2409" s="222" t="s">
        <v>167</v>
      </c>
      <c r="E2409" s="199" t="s">
        <v>165</v>
      </c>
      <c r="F2409" s="200"/>
      <c r="G2409" s="200"/>
      <c r="H2409" s="200"/>
      <c r="I2409" s="200">
        <v>45786</v>
      </c>
      <c r="J2409" s="143">
        <f t="shared" si="37"/>
        <v>45786</v>
      </c>
      <c r="K2409" s="202">
        <v>4</v>
      </c>
      <c r="L2409" s="285" t="s">
        <v>170</v>
      </c>
      <c r="M2409" s="223"/>
      <c r="N2409" s="203"/>
      <c r="O2409" s="222" t="s">
        <v>326</v>
      </c>
    </row>
    <row r="2410" spans="1:15" ht="29.25" customHeight="1">
      <c r="A2410" s="221" t="s">
        <v>506</v>
      </c>
      <c r="B2410" s="221" t="s">
        <v>783</v>
      </c>
      <c r="C2410" s="222" t="s">
        <v>481</v>
      </c>
      <c r="D2410" s="222" t="s">
        <v>167</v>
      </c>
      <c r="E2410" s="199" t="s">
        <v>163</v>
      </c>
      <c r="F2410" s="200" t="s">
        <v>630</v>
      </c>
      <c r="G2410" s="200" t="s">
        <v>631</v>
      </c>
      <c r="H2410" s="200" t="s">
        <v>80</v>
      </c>
      <c r="I2410" s="200">
        <v>45786</v>
      </c>
      <c r="J2410" s="143">
        <f t="shared" si="37"/>
        <v>45786</v>
      </c>
      <c r="K2410" s="202">
        <v>4</v>
      </c>
      <c r="L2410" s="285" t="s">
        <v>7943</v>
      </c>
      <c r="M2410" s="223"/>
      <c r="N2410" s="203">
        <v>5.3218750000000004</v>
      </c>
      <c r="O2410" s="222" t="s">
        <v>960</v>
      </c>
    </row>
    <row r="2411" spans="1:15" ht="29.25" customHeight="1">
      <c r="A2411" s="221" t="s">
        <v>506</v>
      </c>
      <c r="B2411" s="221" t="s">
        <v>783</v>
      </c>
      <c r="C2411" s="222" t="s">
        <v>481</v>
      </c>
      <c r="D2411" s="222" t="s">
        <v>167</v>
      </c>
      <c r="E2411" s="199" t="s">
        <v>163</v>
      </c>
      <c r="F2411" s="200" t="s">
        <v>630</v>
      </c>
      <c r="G2411" s="200" t="s">
        <v>631</v>
      </c>
      <c r="H2411" s="200" t="s">
        <v>633</v>
      </c>
      <c r="I2411" s="200">
        <v>45789</v>
      </c>
      <c r="J2411" s="143">
        <f t="shared" si="37"/>
        <v>45789</v>
      </c>
      <c r="K2411" s="202">
        <v>9</v>
      </c>
      <c r="L2411" s="284" t="s">
        <v>8167</v>
      </c>
      <c r="M2411" s="223"/>
      <c r="N2411" s="203">
        <v>2.4500000000000002</v>
      </c>
      <c r="O2411" s="222" t="s">
        <v>992</v>
      </c>
    </row>
    <row r="2412" spans="1:15" ht="29.25" customHeight="1">
      <c r="A2412" s="221" t="s">
        <v>506</v>
      </c>
      <c r="B2412" s="221" t="s">
        <v>783</v>
      </c>
      <c r="C2412" s="222" t="s">
        <v>481</v>
      </c>
      <c r="D2412" s="222" t="s">
        <v>167</v>
      </c>
      <c r="E2412" s="199" t="s">
        <v>163</v>
      </c>
      <c r="F2412" s="200" t="s">
        <v>630</v>
      </c>
      <c r="G2412" s="200" t="s">
        <v>631</v>
      </c>
      <c r="H2412" s="200" t="s">
        <v>633</v>
      </c>
      <c r="I2412" s="200">
        <v>45790</v>
      </c>
      <c r="J2412" s="143">
        <f t="shared" si="37"/>
        <v>45790</v>
      </c>
      <c r="K2412" s="202">
        <v>9</v>
      </c>
      <c r="L2412" s="284" t="s">
        <v>8168</v>
      </c>
      <c r="M2412" s="223"/>
      <c r="N2412" s="203">
        <v>2.4500000000000002</v>
      </c>
      <c r="O2412" s="222" t="s">
        <v>992</v>
      </c>
    </row>
    <row r="2413" spans="1:15" ht="29.25" customHeight="1">
      <c r="A2413" s="221" t="s">
        <v>506</v>
      </c>
      <c r="B2413" s="221" t="s">
        <v>783</v>
      </c>
      <c r="C2413" s="222" t="s">
        <v>481</v>
      </c>
      <c r="D2413" s="222" t="s">
        <v>167</v>
      </c>
      <c r="E2413" s="199" t="s">
        <v>163</v>
      </c>
      <c r="F2413" s="200" t="s">
        <v>630</v>
      </c>
      <c r="G2413" s="200" t="s">
        <v>631</v>
      </c>
      <c r="H2413" s="200" t="s">
        <v>633</v>
      </c>
      <c r="I2413" s="200">
        <v>45791</v>
      </c>
      <c r="J2413" s="143">
        <f t="shared" si="37"/>
        <v>45791</v>
      </c>
      <c r="K2413" s="202">
        <v>9</v>
      </c>
      <c r="L2413" s="284" t="s">
        <v>8169</v>
      </c>
      <c r="M2413" s="223"/>
      <c r="N2413" s="203">
        <v>2.4500000000000002</v>
      </c>
      <c r="O2413" s="222" t="s">
        <v>992</v>
      </c>
    </row>
    <row r="2414" spans="1:15" ht="29.25" customHeight="1">
      <c r="A2414" s="221" t="s">
        <v>506</v>
      </c>
      <c r="B2414" s="221" t="s">
        <v>783</v>
      </c>
      <c r="C2414" s="222" t="s">
        <v>481</v>
      </c>
      <c r="D2414" s="222" t="s">
        <v>167</v>
      </c>
      <c r="E2414" s="199" t="s">
        <v>163</v>
      </c>
      <c r="F2414" s="200" t="s">
        <v>630</v>
      </c>
      <c r="G2414" s="200" t="s">
        <v>631</v>
      </c>
      <c r="H2414" s="200" t="s">
        <v>633</v>
      </c>
      <c r="I2414" s="200">
        <v>45792</v>
      </c>
      <c r="J2414" s="143">
        <f t="shared" si="37"/>
        <v>45792</v>
      </c>
      <c r="K2414" s="202">
        <v>9</v>
      </c>
      <c r="L2414" s="285" t="s">
        <v>8390</v>
      </c>
      <c r="M2414" s="223"/>
      <c r="N2414" s="203">
        <v>2.4500000000000002</v>
      </c>
      <c r="O2414" s="222" t="s">
        <v>992</v>
      </c>
    </row>
    <row r="2415" spans="1:15" ht="29.25" customHeight="1">
      <c r="A2415" s="221" t="s">
        <v>506</v>
      </c>
      <c r="B2415" s="221" t="s">
        <v>783</v>
      </c>
      <c r="C2415" s="222" t="s">
        <v>481</v>
      </c>
      <c r="D2415" s="222" t="s">
        <v>167</v>
      </c>
      <c r="E2415" s="199" t="s">
        <v>163</v>
      </c>
      <c r="F2415" s="200" t="s">
        <v>630</v>
      </c>
      <c r="G2415" s="200" t="s">
        <v>631</v>
      </c>
      <c r="H2415" s="200" t="s">
        <v>633</v>
      </c>
      <c r="I2415" s="200">
        <v>45793</v>
      </c>
      <c r="J2415" s="143">
        <f t="shared" si="37"/>
        <v>45793</v>
      </c>
      <c r="K2415" s="202">
        <v>8</v>
      </c>
      <c r="L2415" s="285" t="s">
        <v>8391</v>
      </c>
      <c r="M2415" s="223"/>
      <c r="N2415" s="203">
        <v>2.4500000000000002</v>
      </c>
      <c r="O2415" s="222" t="s">
        <v>992</v>
      </c>
    </row>
    <row r="2416" spans="1:15" ht="29.25" customHeight="1">
      <c r="A2416" s="221" t="s">
        <v>506</v>
      </c>
      <c r="B2416" s="221" t="s">
        <v>783</v>
      </c>
      <c r="C2416" s="222" t="s">
        <v>481</v>
      </c>
      <c r="D2416" s="222" t="s">
        <v>167</v>
      </c>
      <c r="E2416" s="199" t="s">
        <v>163</v>
      </c>
      <c r="F2416" s="200" t="s">
        <v>630</v>
      </c>
      <c r="G2416" s="200" t="s">
        <v>631</v>
      </c>
      <c r="H2416" s="200" t="s">
        <v>633</v>
      </c>
      <c r="I2416" s="200">
        <v>45796</v>
      </c>
      <c r="J2416" s="143">
        <f t="shared" si="37"/>
        <v>45796</v>
      </c>
      <c r="K2416" s="202">
        <v>9</v>
      </c>
      <c r="L2416" s="284" t="s">
        <v>8392</v>
      </c>
      <c r="M2416" s="223"/>
      <c r="N2416" s="203">
        <v>2.4500000000000002</v>
      </c>
      <c r="O2416" s="222" t="s">
        <v>992</v>
      </c>
    </row>
    <row r="2417" spans="1:15" ht="29.25" customHeight="1">
      <c r="A2417" s="221" t="s">
        <v>506</v>
      </c>
      <c r="B2417" s="221" t="s">
        <v>783</v>
      </c>
      <c r="C2417" s="222" t="s">
        <v>481</v>
      </c>
      <c r="D2417" s="222" t="s">
        <v>167</v>
      </c>
      <c r="E2417" s="199" t="s">
        <v>163</v>
      </c>
      <c r="F2417" s="200" t="s">
        <v>630</v>
      </c>
      <c r="G2417" s="200" t="s">
        <v>631</v>
      </c>
      <c r="H2417" s="200" t="s">
        <v>633</v>
      </c>
      <c r="I2417" s="200">
        <v>45797</v>
      </c>
      <c r="J2417" s="143">
        <f t="shared" si="37"/>
        <v>45797</v>
      </c>
      <c r="K2417" s="202">
        <v>8</v>
      </c>
      <c r="L2417" s="284" t="s">
        <v>8393</v>
      </c>
      <c r="M2417" s="223"/>
      <c r="N2417" s="203">
        <v>2.4500000000000002</v>
      </c>
      <c r="O2417" s="222" t="s">
        <v>992</v>
      </c>
    </row>
    <row r="2418" spans="1:15" ht="29.25" customHeight="1">
      <c r="A2418" s="221" t="s">
        <v>506</v>
      </c>
      <c r="B2418" s="221" t="s">
        <v>783</v>
      </c>
      <c r="C2418" s="222" t="s">
        <v>481</v>
      </c>
      <c r="D2418" s="222" t="s">
        <v>167</v>
      </c>
      <c r="E2418" s="199" t="s">
        <v>163</v>
      </c>
      <c r="F2418" s="200" t="s">
        <v>630</v>
      </c>
      <c r="G2418" s="200" t="s">
        <v>631</v>
      </c>
      <c r="H2418" s="200" t="s">
        <v>633</v>
      </c>
      <c r="I2418" s="200">
        <v>45798</v>
      </c>
      <c r="J2418" s="143">
        <f t="shared" si="37"/>
        <v>45798</v>
      </c>
      <c r="K2418" s="202">
        <v>9.5</v>
      </c>
      <c r="L2418" s="284" t="s">
        <v>8394</v>
      </c>
      <c r="M2418" s="223"/>
      <c r="N2418" s="203">
        <v>2.4500000000000002</v>
      </c>
      <c r="O2418" s="222" t="s">
        <v>992</v>
      </c>
    </row>
    <row r="2419" spans="1:15" ht="29.25" customHeight="1">
      <c r="A2419" s="221" t="s">
        <v>506</v>
      </c>
      <c r="B2419" s="221" t="s">
        <v>783</v>
      </c>
      <c r="C2419" s="222" t="s">
        <v>481</v>
      </c>
      <c r="D2419" s="222" t="s">
        <v>167</v>
      </c>
      <c r="E2419" s="199" t="s">
        <v>163</v>
      </c>
      <c r="F2419" s="200" t="s">
        <v>630</v>
      </c>
      <c r="G2419" s="200" t="s">
        <v>631</v>
      </c>
      <c r="H2419" s="200" t="s">
        <v>633</v>
      </c>
      <c r="I2419" s="200">
        <v>45799</v>
      </c>
      <c r="J2419" s="143">
        <f t="shared" si="37"/>
        <v>45799</v>
      </c>
      <c r="K2419" s="202">
        <v>9.5</v>
      </c>
      <c r="L2419" s="285" t="s">
        <v>8395</v>
      </c>
      <c r="M2419" s="223"/>
      <c r="N2419" s="203">
        <v>2.4500000000000002</v>
      </c>
      <c r="O2419" s="222" t="s">
        <v>992</v>
      </c>
    </row>
    <row r="2420" spans="1:15" ht="29.25" customHeight="1">
      <c r="A2420" s="221" t="s">
        <v>506</v>
      </c>
      <c r="B2420" s="221" t="s">
        <v>783</v>
      </c>
      <c r="C2420" s="222" t="s">
        <v>481</v>
      </c>
      <c r="D2420" s="222" t="s">
        <v>167</v>
      </c>
      <c r="E2420" s="199" t="s">
        <v>163</v>
      </c>
      <c r="F2420" s="200" t="s">
        <v>630</v>
      </c>
      <c r="G2420" s="200" t="s">
        <v>631</v>
      </c>
      <c r="H2420" s="200" t="s">
        <v>633</v>
      </c>
      <c r="I2420" s="200">
        <v>45800</v>
      </c>
      <c r="J2420" s="143">
        <f t="shared" si="37"/>
        <v>45800</v>
      </c>
      <c r="K2420" s="202">
        <v>9</v>
      </c>
      <c r="L2420" s="284" t="s">
        <v>8396</v>
      </c>
      <c r="M2420" s="223"/>
      <c r="N2420" s="203">
        <v>2.4500000000000002</v>
      </c>
      <c r="O2420" s="222" t="s">
        <v>992</v>
      </c>
    </row>
    <row r="2421" spans="1:15" ht="29.25" customHeight="1">
      <c r="A2421" s="221" t="s">
        <v>506</v>
      </c>
      <c r="B2421" s="221" t="s">
        <v>783</v>
      </c>
      <c r="C2421" s="222" t="s">
        <v>481</v>
      </c>
      <c r="D2421" s="222" t="s">
        <v>167</v>
      </c>
      <c r="E2421" s="199" t="s">
        <v>163</v>
      </c>
      <c r="F2421" s="200" t="s">
        <v>630</v>
      </c>
      <c r="G2421" s="200" t="s">
        <v>631</v>
      </c>
      <c r="H2421" s="200" t="s">
        <v>633</v>
      </c>
      <c r="I2421" s="200">
        <v>45803</v>
      </c>
      <c r="J2421" s="143">
        <f t="shared" si="37"/>
        <v>45803</v>
      </c>
      <c r="K2421" s="202">
        <v>9</v>
      </c>
      <c r="L2421" s="285" t="s">
        <v>8397</v>
      </c>
      <c r="M2421" s="223"/>
      <c r="N2421" s="203">
        <v>2.4500000000000002</v>
      </c>
      <c r="O2421" s="222" t="s">
        <v>992</v>
      </c>
    </row>
    <row r="2422" spans="1:15" ht="29.25" customHeight="1">
      <c r="A2422" s="221" t="s">
        <v>506</v>
      </c>
      <c r="B2422" s="221" t="s">
        <v>783</v>
      </c>
      <c r="C2422" s="222" t="s">
        <v>481</v>
      </c>
      <c r="D2422" s="222" t="s">
        <v>167</v>
      </c>
      <c r="E2422" s="199" t="s">
        <v>163</v>
      </c>
      <c r="F2422" s="200" t="s">
        <v>630</v>
      </c>
      <c r="G2422" s="200" t="s">
        <v>631</v>
      </c>
      <c r="H2422" s="200" t="s">
        <v>633</v>
      </c>
      <c r="I2422" s="200">
        <v>45804</v>
      </c>
      <c r="J2422" s="143">
        <f t="shared" si="37"/>
        <v>45804</v>
      </c>
      <c r="K2422" s="202">
        <v>9.5</v>
      </c>
      <c r="L2422" s="285" t="s">
        <v>8398</v>
      </c>
      <c r="M2422" s="223"/>
      <c r="N2422" s="203">
        <v>2.4500000000000002</v>
      </c>
      <c r="O2422" s="222" t="s">
        <v>992</v>
      </c>
    </row>
    <row r="2423" spans="1:15" ht="29.25" customHeight="1">
      <c r="A2423" s="221" t="s">
        <v>506</v>
      </c>
      <c r="B2423" s="221" t="s">
        <v>783</v>
      </c>
      <c r="C2423" s="222" t="s">
        <v>481</v>
      </c>
      <c r="D2423" s="222" t="s">
        <v>167</v>
      </c>
      <c r="E2423" s="199" t="s">
        <v>163</v>
      </c>
      <c r="F2423" s="200" t="s">
        <v>630</v>
      </c>
      <c r="G2423" s="200" t="s">
        <v>631</v>
      </c>
      <c r="H2423" s="200" t="s">
        <v>633</v>
      </c>
      <c r="I2423" s="200">
        <v>45805</v>
      </c>
      <c r="J2423" s="143">
        <f t="shared" si="37"/>
        <v>45805</v>
      </c>
      <c r="K2423" s="202">
        <v>9.5</v>
      </c>
      <c r="L2423" s="285" t="s">
        <v>8399</v>
      </c>
      <c r="M2423" s="223"/>
      <c r="N2423" s="203">
        <v>2.4500000000000002</v>
      </c>
      <c r="O2423" s="222" t="s">
        <v>992</v>
      </c>
    </row>
    <row r="2424" spans="1:15" ht="29.25" customHeight="1">
      <c r="A2424" s="221" t="s">
        <v>506</v>
      </c>
      <c r="B2424" s="221" t="s">
        <v>783</v>
      </c>
      <c r="C2424" s="222" t="s">
        <v>481</v>
      </c>
      <c r="D2424" s="222" t="s">
        <v>167</v>
      </c>
      <c r="E2424" s="199" t="s">
        <v>163</v>
      </c>
      <c r="F2424" s="200" t="s">
        <v>630</v>
      </c>
      <c r="G2424" s="200" t="s">
        <v>631</v>
      </c>
      <c r="H2424" s="200" t="s">
        <v>633</v>
      </c>
      <c r="I2424" s="200">
        <v>45806</v>
      </c>
      <c r="J2424" s="143">
        <f t="shared" si="37"/>
        <v>45806</v>
      </c>
      <c r="K2424" s="202">
        <v>8</v>
      </c>
      <c r="L2424" s="285" t="s">
        <v>8400</v>
      </c>
      <c r="M2424" s="223"/>
      <c r="N2424" s="203">
        <v>2.4500000000000002</v>
      </c>
      <c r="O2424" s="222" t="s">
        <v>992</v>
      </c>
    </row>
    <row r="2425" spans="1:15" ht="29.25" customHeight="1">
      <c r="A2425" s="221" t="s">
        <v>506</v>
      </c>
      <c r="B2425" s="221" t="s">
        <v>783</v>
      </c>
      <c r="C2425" s="222" t="s">
        <v>481</v>
      </c>
      <c r="D2425" s="222" t="s">
        <v>167</v>
      </c>
      <c r="E2425" s="199" t="s">
        <v>163</v>
      </c>
      <c r="F2425" s="200" t="s">
        <v>630</v>
      </c>
      <c r="G2425" s="200" t="s">
        <v>631</v>
      </c>
      <c r="H2425" s="200" t="s">
        <v>633</v>
      </c>
      <c r="I2425" s="200">
        <v>45810</v>
      </c>
      <c r="J2425" s="143">
        <f t="shared" si="37"/>
        <v>45810</v>
      </c>
      <c r="K2425" s="202">
        <v>8</v>
      </c>
      <c r="L2425" s="285" t="s">
        <v>8734</v>
      </c>
      <c r="M2425" s="223"/>
      <c r="N2425" s="203">
        <v>2.4500000000000002</v>
      </c>
      <c r="O2425" s="222" t="s">
        <v>992</v>
      </c>
    </row>
    <row r="2426" spans="1:15" ht="29.25" customHeight="1">
      <c r="A2426" s="221" t="s">
        <v>506</v>
      </c>
      <c r="B2426" s="221" t="s">
        <v>783</v>
      </c>
      <c r="C2426" s="222" t="s">
        <v>481</v>
      </c>
      <c r="D2426" s="222" t="s">
        <v>167</v>
      </c>
      <c r="E2426" s="199" t="s">
        <v>163</v>
      </c>
      <c r="F2426" s="200" t="s">
        <v>630</v>
      </c>
      <c r="G2426" s="200" t="s">
        <v>631</v>
      </c>
      <c r="H2426" s="200" t="s">
        <v>633</v>
      </c>
      <c r="I2426" s="200">
        <v>45811</v>
      </c>
      <c r="J2426" s="143">
        <f t="shared" si="37"/>
        <v>45811</v>
      </c>
      <c r="K2426" s="202">
        <v>9</v>
      </c>
      <c r="L2426" s="285" t="s">
        <v>8735</v>
      </c>
      <c r="M2426" s="223"/>
      <c r="N2426" s="203">
        <v>2.4500000000000002</v>
      </c>
      <c r="O2426" s="222" t="s">
        <v>992</v>
      </c>
    </row>
    <row r="2427" spans="1:15" ht="29.25" customHeight="1">
      <c r="A2427" s="221" t="s">
        <v>506</v>
      </c>
      <c r="B2427" s="221" t="s">
        <v>783</v>
      </c>
      <c r="C2427" s="222" t="s">
        <v>481</v>
      </c>
      <c r="D2427" s="222" t="s">
        <v>167</v>
      </c>
      <c r="E2427" s="199" t="s">
        <v>163</v>
      </c>
      <c r="F2427" s="200" t="s">
        <v>630</v>
      </c>
      <c r="G2427" s="200" t="s">
        <v>631</v>
      </c>
      <c r="H2427" s="200" t="s">
        <v>633</v>
      </c>
      <c r="I2427" s="200">
        <v>45812</v>
      </c>
      <c r="J2427" s="143">
        <f t="shared" si="37"/>
        <v>45812</v>
      </c>
      <c r="K2427" s="202">
        <v>10</v>
      </c>
      <c r="L2427" s="285" t="s">
        <v>8735</v>
      </c>
      <c r="M2427" s="223"/>
      <c r="N2427" s="203">
        <v>2.4500000000000002</v>
      </c>
      <c r="O2427" s="222" t="s">
        <v>992</v>
      </c>
    </row>
    <row r="2428" spans="1:15" ht="29.25" customHeight="1">
      <c r="A2428" s="221" t="s">
        <v>506</v>
      </c>
      <c r="B2428" s="221" t="s">
        <v>783</v>
      </c>
      <c r="C2428" s="222" t="s">
        <v>481</v>
      </c>
      <c r="D2428" s="222" t="s">
        <v>167</v>
      </c>
      <c r="E2428" s="199" t="s">
        <v>163</v>
      </c>
      <c r="F2428" s="200" t="s">
        <v>630</v>
      </c>
      <c r="G2428" s="200" t="s">
        <v>631</v>
      </c>
      <c r="H2428" s="200" t="s">
        <v>633</v>
      </c>
      <c r="I2428" s="200">
        <v>45813</v>
      </c>
      <c r="J2428" s="143">
        <f t="shared" si="37"/>
        <v>45813</v>
      </c>
      <c r="K2428" s="202">
        <v>11.5</v>
      </c>
      <c r="L2428" s="285" t="s">
        <v>8735</v>
      </c>
      <c r="M2428" s="223"/>
      <c r="N2428" s="203">
        <v>2.4500000000000002</v>
      </c>
      <c r="O2428" s="222" t="s">
        <v>992</v>
      </c>
    </row>
    <row r="2429" spans="1:15" ht="29.25" customHeight="1">
      <c r="A2429" s="221" t="s">
        <v>506</v>
      </c>
      <c r="B2429" s="221" t="s">
        <v>783</v>
      </c>
      <c r="C2429" s="222" t="s">
        <v>481</v>
      </c>
      <c r="D2429" s="222" t="s">
        <v>167</v>
      </c>
      <c r="E2429" s="199" t="s">
        <v>163</v>
      </c>
      <c r="F2429" s="200" t="s">
        <v>630</v>
      </c>
      <c r="G2429" s="200" t="s">
        <v>631</v>
      </c>
      <c r="H2429" s="200" t="s">
        <v>633</v>
      </c>
      <c r="I2429" s="200">
        <v>45814</v>
      </c>
      <c r="J2429" s="143">
        <f t="shared" si="37"/>
        <v>45814</v>
      </c>
      <c r="K2429" s="202">
        <v>11.5</v>
      </c>
      <c r="L2429" s="285" t="s">
        <v>8736</v>
      </c>
      <c r="M2429" s="223"/>
      <c r="N2429" s="203">
        <v>2.4500000000000002</v>
      </c>
      <c r="O2429" s="222" t="s">
        <v>992</v>
      </c>
    </row>
    <row r="2430" spans="1:15" ht="29.25" customHeight="1">
      <c r="A2430" s="221" t="s">
        <v>506</v>
      </c>
      <c r="B2430" s="221" t="s">
        <v>783</v>
      </c>
      <c r="C2430" s="222" t="s">
        <v>481</v>
      </c>
      <c r="D2430" s="222" t="s">
        <v>167</v>
      </c>
      <c r="E2430" s="199" t="s">
        <v>163</v>
      </c>
      <c r="F2430" s="200" t="s">
        <v>630</v>
      </c>
      <c r="G2430" s="200" t="s">
        <v>631</v>
      </c>
      <c r="H2430" s="200" t="s">
        <v>81</v>
      </c>
      <c r="I2430" s="200">
        <v>45817</v>
      </c>
      <c r="J2430" s="143">
        <f t="shared" si="37"/>
        <v>45817</v>
      </c>
      <c r="K2430" s="202">
        <v>9.5</v>
      </c>
      <c r="L2430" s="285" t="s">
        <v>8911</v>
      </c>
      <c r="M2430" s="223"/>
      <c r="N2430" s="203">
        <v>0</v>
      </c>
      <c r="O2430" s="222" t="s">
        <v>326</v>
      </c>
    </row>
    <row r="2431" spans="1:15" ht="29.25" customHeight="1">
      <c r="A2431" s="221" t="s">
        <v>506</v>
      </c>
      <c r="B2431" s="221" t="s">
        <v>783</v>
      </c>
      <c r="C2431" s="222" t="s">
        <v>481</v>
      </c>
      <c r="D2431" s="222" t="s">
        <v>167</v>
      </c>
      <c r="E2431" s="199" t="s">
        <v>163</v>
      </c>
      <c r="F2431" s="200" t="s">
        <v>630</v>
      </c>
      <c r="G2431" s="200" t="s">
        <v>631</v>
      </c>
      <c r="H2431" s="200" t="s">
        <v>81</v>
      </c>
      <c r="I2431" s="200">
        <v>45818</v>
      </c>
      <c r="J2431" s="143">
        <f t="shared" si="37"/>
        <v>45818</v>
      </c>
      <c r="K2431" s="202">
        <v>9.5</v>
      </c>
      <c r="L2431" s="285" t="s">
        <v>8912</v>
      </c>
      <c r="M2431" s="223"/>
      <c r="N2431" s="203">
        <v>0</v>
      </c>
      <c r="O2431" s="222" t="s">
        <v>326</v>
      </c>
    </row>
    <row r="2432" spans="1:15" ht="29.25" customHeight="1">
      <c r="A2432" s="221" t="s">
        <v>506</v>
      </c>
      <c r="B2432" s="221" t="s">
        <v>783</v>
      </c>
      <c r="C2432" s="222" t="s">
        <v>481</v>
      </c>
      <c r="D2432" s="222" t="s">
        <v>167</v>
      </c>
      <c r="E2432" s="199" t="s">
        <v>163</v>
      </c>
      <c r="F2432" s="200" t="s">
        <v>630</v>
      </c>
      <c r="G2432" s="200" t="s">
        <v>631</v>
      </c>
      <c r="H2432" s="200" t="s">
        <v>81</v>
      </c>
      <c r="I2432" s="200">
        <v>45819</v>
      </c>
      <c r="J2432" s="143">
        <f t="shared" si="37"/>
        <v>45819</v>
      </c>
      <c r="K2432" s="202">
        <v>8</v>
      </c>
      <c r="L2432" s="284" t="s">
        <v>8913</v>
      </c>
      <c r="M2432" s="223"/>
      <c r="N2432" s="203">
        <v>0</v>
      </c>
      <c r="O2432" s="222" t="s">
        <v>326</v>
      </c>
    </row>
    <row r="2433" spans="1:15" ht="29.25" customHeight="1">
      <c r="A2433" s="221" t="s">
        <v>506</v>
      </c>
      <c r="B2433" s="221" t="s">
        <v>783</v>
      </c>
      <c r="C2433" s="222" t="s">
        <v>481</v>
      </c>
      <c r="D2433" s="222" t="s">
        <v>167</v>
      </c>
      <c r="E2433" s="199" t="s">
        <v>163</v>
      </c>
      <c r="F2433" s="200" t="s">
        <v>630</v>
      </c>
      <c r="G2433" s="200" t="s">
        <v>631</v>
      </c>
      <c r="H2433" s="200" t="s">
        <v>81</v>
      </c>
      <c r="I2433" s="200">
        <v>45820</v>
      </c>
      <c r="J2433" s="143">
        <f t="shared" si="37"/>
        <v>45820</v>
      </c>
      <c r="K2433" s="202">
        <v>9</v>
      </c>
      <c r="L2433" s="285" t="s">
        <v>8914</v>
      </c>
      <c r="M2433" s="223"/>
      <c r="N2433" s="203">
        <v>0</v>
      </c>
      <c r="O2433" s="222" t="s">
        <v>326</v>
      </c>
    </row>
    <row r="2434" spans="1:15" ht="29.25" customHeight="1">
      <c r="A2434" s="221" t="s">
        <v>506</v>
      </c>
      <c r="B2434" s="221" t="s">
        <v>783</v>
      </c>
      <c r="C2434" s="222" t="s">
        <v>481</v>
      </c>
      <c r="D2434" s="222" t="s">
        <v>167</v>
      </c>
      <c r="E2434" s="199" t="s">
        <v>163</v>
      </c>
      <c r="F2434" s="200" t="s">
        <v>630</v>
      </c>
      <c r="G2434" s="200" t="s">
        <v>631</v>
      </c>
      <c r="H2434" s="200" t="s">
        <v>81</v>
      </c>
      <c r="I2434" s="200">
        <v>45821</v>
      </c>
      <c r="J2434" s="143">
        <f t="shared" si="37"/>
        <v>45821</v>
      </c>
      <c r="K2434" s="202">
        <v>8</v>
      </c>
      <c r="L2434" s="285" t="s">
        <v>8915</v>
      </c>
      <c r="M2434" s="223"/>
      <c r="N2434" s="203">
        <v>0</v>
      </c>
      <c r="O2434" s="222" t="s">
        <v>326</v>
      </c>
    </row>
    <row r="2435" spans="1:15" ht="29.25" customHeight="1">
      <c r="A2435" s="221" t="s">
        <v>506</v>
      </c>
      <c r="B2435" s="221" t="s">
        <v>783</v>
      </c>
      <c r="C2435" s="222" t="s">
        <v>481</v>
      </c>
      <c r="D2435" s="222" t="s">
        <v>167</v>
      </c>
      <c r="E2435" s="199" t="s">
        <v>163</v>
      </c>
      <c r="F2435" s="200" t="s">
        <v>630</v>
      </c>
      <c r="G2435" s="200" t="s">
        <v>631</v>
      </c>
      <c r="H2435" s="200" t="s">
        <v>81</v>
      </c>
      <c r="I2435" s="200">
        <v>45824</v>
      </c>
      <c r="J2435" s="143">
        <f t="shared" ref="J2435:J2498" si="38">I2435</f>
        <v>45824</v>
      </c>
      <c r="K2435" s="202">
        <v>9.5</v>
      </c>
      <c r="L2435" s="285" t="s">
        <v>8916</v>
      </c>
      <c r="M2435" s="223"/>
      <c r="N2435" s="203">
        <v>0</v>
      </c>
      <c r="O2435" s="222" t="s">
        <v>326</v>
      </c>
    </row>
    <row r="2436" spans="1:15" ht="29.25" customHeight="1">
      <c r="A2436" s="221" t="s">
        <v>506</v>
      </c>
      <c r="B2436" s="221" t="s">
        <v>783</v>
      </c>
      <c r="C2436" s="222" t="s">
        <v>481</v>
      </c>
      <c r="D2436" s="222" t="s">
        <v>167</v>
      </c>
      <c r="E2436" s="199" t="s">
        <v>163</v>
      </c>
      <c r="F2436" s="200" t="s">
        <v>630</v>
      </c>
      <c r="G2436" s="200" t="s">
        <v>631</v>
      </c>
      <c r="H2436" s="200" t="s">
        <v>81</v>
      </c>
      <c r="I2436" s="200">
        <v>45825</v>
      </c>
      <c r="J2436" s="143">
        <f t="shared" si="38"/>
        <v>45825</v>
      </c>
      <c r="K2436" s="202">
        <v>9</v>
      </c>
      <c r="L2436" s="285" t="s">
        <v>8917</v>
      </c>
      <c r="M2436" s="223"/>
      <c r="N2436" s="203">
        <v>0</v>
      </c>
      <c r="O2436" s="222" t="s">
        <v>326</v>
      </c>
    </row>
    <row r="2437" spans="1:15" ht="29.25" customHeight="1">
      <c r="A2437" s="221" t="s">
        <v>506</v>
      </c>
      <c r="B2437" s="221" t="s">
        <v>783</v>
      </c>
      <c r="C2437" s="222" t="s">
        <v>481</v>
      </c>
      <c r="D2437" s="222" t="s">
        <v>167</v>
      </c>
      <c r="E2437" s="199" t="s">
        <v>163</v>
      </c>
      <c r="F2437" s="200" t="s">
        <v>630</v>
      </c>
      <c r="G2437" s="200" t="s">
        <v>631</v>
      </c>
      <c r="H2437" s="200" t="s">
        <v>81</v>
      </c>
      <c r="I2437" s="200">
        <v>45826</v>
      </c>
      <c r="J2437" s="143">
        <f t="shared" si="38"/>
        <v>45826</v>
      </c>
      <c r="K2437" s="202">
        <v>9</v>
      </c>
      <c r="L2437" s="285" t="s">
        <v>8918</v>
      </c>
      <c r="M2437" s="223"/>
      <c r="N2437" s="203">
        <v>0</v>
      </c>
      <c r="O2437" s="222" t="s">
        <v>326</v>
      </c>
    </row>
    <row r="2438" spans="1:15" ht="29.25" customHeight="1">
      <c r="A2438" s="221" t="s">
        <v>506</v>
      </c>
      <c r="B2438" s="221" t="s">
        <v>783</v>
      </c>
      <c r="C2438" s="222" t="s">
        <v>481</v>
      </c>
      <c r="D2438" s="222" t="s">
        <v>167</v>
      </c>
      <c r="E2438" s="199" t="s">
        <v>163</v>
      </c>
      <c r="F2438" s="200" t="s">
        <v>630</v>
      </c>
      <c r="G2438" s="200" t="s">
        <v>631</v>
      </c>
      <c r="H2438" s="200" t="s">
        <v>81</v>
      </c>
      <c r="I2438" s="200">
        <v>45827</v>
      </c>
      <c r="J2438" s="143">
        <f t="shared" si="38"/>
        <v>45827</v>
      </c>
      <c r="K2438" s="202">
        <v>9</v>
      </c>
      <c r="L2438" s="285" t="s">
        <v>9112</v>
      </c>
      <c r="M2438" s="223"/>
      <c r="N2438" s="203">
        <v>0</v>
      </c>
      <c r="O2438" s="222" t="s">
        <v>326</v>
      </c>
    </row>
    <row r="2439" spans="1:15" ht="29.25" customHeight="1">
      <c r="A2439" s="221" t="s">
        <v>506</v>
      </c>
      <c r="B2439" s="221" t="s">
        <v>783</v>
      </c>
      <c r="C2439" s="222" t="s">
        <v>481</v>
      </c>
      <c r="D2439" s="222" t="s">
        <v>167</v>
      </c>
      <c r="E2439" s="199" t="s">
        <v>163</v>
      </c>
      <c r="F2439" s="200" t="s">
        <v>630</v>
      </c>
      <c r="G2439" s="200" t="s">
        <v>631</v>
      </c>
      <c r="H2439" s="200" t="s">
        <v>81</v>
      </c>
      <c r="I2439" s="200">
        <v>45828</v>
      </c>
      <c r="J2439" s="143">
        <f t="shared" si="38"/>
        <v>45828</v>
      </c>
      <c r="K2439" s="202">
        <v>8</v>
      </c>
      <c r="L2439" s="285" t="s">
        <v>9113</v>
      </c>
      <c r="M2439" s="223"/>
      <c r="N2439" s="203">
        <v>0</v>
      </c>
      <c r="O2439" s="222" t="s">
        <v>326</v>
      </c>
    </row>
    <row r="2440" spans="1:15" ht="29.25" customHeight="1">
      <c r="A2440" s="221" t="s">
        <v>506</v>
      </c>
      <c r="B2440" s="221" t="s">
        <v>783</v>
      </c>
      <c r="C2440" s="222" t="s">
        <v>481</v>
      </c>
      <c r="D2440" s="222" t="s">
        <v>167</v>
      </c>
      <c r="E2440" s="199" t="s">
        <v>163</v>
      </c>
      <c r="F2440" s="200" t="s">
        <v>630</v>
      </c>
      <c r="G2440" s="200" t="s">
        <v>631</v>
      </c>
      <c r="H2440" s="200" t="s">
        <v>81</v>
      </c>
      <c r="I2440" s="200">
        <v>45831</v>
      </c>
      <c r="J2440" s="143">
        <f t="shared" si="38"/>
        <v>45831</v>
      </c>
      <c r="K2440" s="202">
        <v>9</v>
      </c>
      <c r="L2440" s="285" t="s">
        <v>9114</v>
      </c>
      <c r="M2440" s="223"/>
      <c r="N2440" s="203">
        <v>0</v>
      </c>
      <c r="O2440" s="222" t="s">
        <v>326</v>
      </c>
    </row>
    <row r="2441" spans="1:15" ht="29.25" customHeight="1">
      <c r="A2441" s="221" t="s">
        <v>506</v>
      </c>
      <c r="B2441" s="221" t="s">
        <v>783</v>
      </c>
      <c r="C2441" s="222" t="s">
        <v>481</v>
      </c>
      <c r="D2441" s="222" t="s">
        <v>167</v>
      </c>
      <c r="E2441" s="199" t="s">
        <v>163</v>
      </c>
      <c r="F2441" s="200" t="s">
        <v>630</v>
      </c>
      <c r="G2441" s="200" t="s">
        <v>631</v>
      </c>
      <c r="H2441" s="200" t="s">
        <v>81</v>
      </c>
      <c r="I2441" s="200">
        <v>45832</v>
      </c>
      <c r="J2441" s="143">
        <f t="shared" si="38"/>
        <v>45832</v>
      </c>
      <c r="K2441" s="202">
        <v>9</v>
      </c>
      <c r="L2441" s="284" t="s">
        <v>9115</v>
      </c>
      <c r="M2441" s="223"/>
      <c r="N2441" s="203">
        <v>0</v>
      </c>
      <c r="O2441" s="222" t="s">
        <v>326</v>
      </c>
    </row>
    <row r="2442" spans="1:15" ht="29.25" customHeight="1">
      <c r="A2442" s="221" t="s">
        <v>506</v>
      </c>
      <c r="B2442" s="221" t="s">
        <v>783</v>
      </c>
      <c r="C2442" s="222" t="s">
        <v>481</v>
      </c>
      <c r="D2442" s="222" t="s">
        <v>167</v>
      </c>
      <c r="E2442" s="199" t="s">
        <v>163</v>
      </c>
      <c r="F2442" s="200" t="s">
        <v>630</v>
      </c>
      <c r="G2442" s="200" t="s">
        <v>631</v>
      </c>
      <c r="H2442" s="200" t="s">
        <v>81</v>
      </c>
      <c r="I2442" s="200">
        <v>45833</v>
      </c>
      <c r="J2442" s="143">
        <f t="shared" si="38"/>
        <v>45833</v>
      </c>
      <c r="K2442" s="202">
        <v>8</v>
      </c>
      <c r="L2442" s="284" t="s">
        <v>9116</v>
      </c>
      <c r="M2442" s="223"/>
      <c r="N2442" s="203">
        <v>0</v>
      </c>
      <c r="O2442" s="222" t="s">
        <v>326</v>
      </c>
    </row>
    <row r="2443" spans="1:15" ht="29.25" customHeight="1">
      <c r="A2443" s="221" t="s">
        <v>506</v>
      </c>
      <c r="B2443" s="221" t="s">
        <v>783</v>
      </c>
      <c r="C2443" s="222" t="s">
        <v>481</v>
      </c>
      <c r="D2443" s="222" t="s">
        <v>167</v>
      </c>
      <c r="E2443" s="199" t="s">
        <v>163</v>
      </c>
      <c r="F2443" s="200" t="s">
        <v>630</v>
      </c>
      <c r="G2443" s="200" t="s">
        <v>631</v>
      </c>
      <c r="H2443" s="200" t="s">
        <v>81</v>
      </c>
      <c r="I2443" s="200">
        <v>45834</v>
      </c>
      <c r="J2443" s="143">
        <f t="shared" si="38"/>
        <v>45834</v>
      </c>
      <c r="K2443" s="202">
        <v>8</v>
      </c>
      <c r="L2443" s="285" t="s">
        <v>9301</v>
      </c>
      <c r="M2443" s="223"/>
      <c r="N2443" s="203">
        <v>0</v>
      </c>
      <c r="O2443" s="222" t="s">
        <v>326</v>
      </c>
    </row>
    <row r="2444" spans="1:15" ht="29.25" customHeight="1">
      <c r="A2444" s="221" t="s">
        <v>506</v>
      </c>
      <c r="B2444" s="221" t="s">
        <v>783</v>
      </c>
      <c r="C2444" s="222" t="s">
        <v>481</v>
      </c>
      <c r="D2444" s="222" t="s">
        <v>167</v>
      </c>
      <c r="E2444" s="199" t="s">
        <v>165</v>
      </c>
      <c r="F2444" s="200"/>
      <c r="G2444" s="200"/>
      <c r="H2444" s="200"/>
      <c r="I2444" s="200">
        <v>45835</v>
      </c>
      <c r="J2444" s="143">
        <f t="shared" si="38"/>
        <v>45835</v>
      </c>
      <c r="K2444" s="202">
        <v>8</v>
      </c>
      <c r="L2444" s="285" t="s">
        <v>170</v>
      </c>
      <c r="M2444" s="223"/>
      <c r="N2444" s="203"/>
      <c r="O2444" s="222" t="s">
        <v>326</v>
      </c>
    </row>
    <row r="2445" spans="1:15" ht="29.25" customHeight="1">
      <c r="A2445" s="221" t="s">
        <v>506</v>
      </c>
      <c r="B2445" s="221" t="s">
        <v>783</v>
      </c>
      <c r="C2445" s="222" t="s">
        <v>481</v>
      </c>
      <c r="D2445" s="222" t="s">
        <v>167</v>
      </c>
      <c r="E2445" s="199" t="s">
        <v>163</v>
      </c>
      <c r="F2445" s="200" t="s">
        <v>630</v>
      </c>
      <c r="G2445" s="200" t="s">
        <v>631</v>
      </c>
      <c r="H2445" s="200" t="s">
        <v>81</v>
      </c>
      <c r="I2445" s="200">
        <v>45838</v>
      </c>
      <c r="J2445" s="143">
        <f t="shared" si="38"/>
        <v>45838</v>
      </c>
      <c r="K2445" s="202">
        <v>9</v>
      </c>
      <c r="L2445" s="284" t="s">
        <v>9508</v>
      </c>
      <c r="M2445" s="223"/>
      <c r="N2445" s="203">
        <v>0</v>
      </c>
      <c r="O2445" s="222" t="s">
        <v>326</v>
      </c>
    </row>
    <row r="2446" spans="1:15" ht="29.25" customHeight="1">
      <c r="A2446" s="221" t="s">
        <v>506</v>
      </c>
      <c r="B2446" s="221" t="s">
        <v>783</v>
      </c>
      <c r="C2446" s="222" t="s">
        <v>481</v>
      </c>
      <c r="D2446" s="222" t="s">
        <v>167</v>
      </c>
      <c r="E2446" s="199" t="s">
        <v>163</v>
      </c>
      <c r="F2446" s="200" t="s">
        <v>630</v>
      </c>
      <c r="G2446" s="200" t="s">
        <v>631</v>
      </c>
      <c r="H2446" s="200" t="s">
        <v>81</v>
      </c>
      <c r="I2446" s="200">
        <v>45839</v>
      </c>
      <c r="J2446" s="143">
        <f t="shared" si="38"/>
        <v>45839</v>
      </c>
      <c r="K2446" s="202">
        <v>9</v>
      </c>
      <c r="L2446" s="284" t="s">
        <v>9509</v>
      </c>
      <c r="M2446" s="223"/>
      <c r="N2446" s="203">
        <v>0</v>
      </c>
      <c r="O2446" s="222" t="s">
        <v>326</v>
      </c>
    </row>
    <row r="2447" spans="1:15" ht="29.25" customHeight="1">
      <c r="A2447" s="221" t="s">
        <v>506</v>
      </c>
      <c r="B2447" s="221" t="s">
        <v>783</v>
      </c>
      <c r="C2447" s="222" t="s">
        <v>481</v>
      </c>
      <c r="D2447" s="222" t="s">
        <v>167</v>
      </c>
      <c r="E2447" s="199" t="s">
        <v>163</v>
      </c>
      <c r="F2447" s="200" t="s">
        <v>630</v>
      </c>
      <c r="G2447" s="200" t="s">
        <v>631</v>
      </c>
      <c r="H2447" s="200" t="s">
        <v>81</v>
      </c>
      <c r="I2447" s="200">
        <v>45840</v>
      </c>
      <c r="J2447" s="143">
        <f t="shared" si="38"/>
        <v>45840</v>
      </c>
      <c r="K2447" s="202">
        <v>9</v>
      </c>
      <c r="L2447" s="284" t="s">
        <v>9510</v>
      </c>
      <c r="M2447" s="223"/>
      <c r="N2447" s="203">
        <v>0</v>
      </c>
      <c r="O2447" s="222" t="s">
        <v>326</v>
      </c>
    </row>
    <row r="2448" spans="1:15" ht="29.25" customHeight="1">
      <c r="A2448" s="221" t="s">
        <v>506</v>
      </c>
      <c r="B2448" s="221" t="s">
        <v>783</v>
      </c>
      <c r="C2448" s="222" t="s">
        <v>481</v>
      </c>
      <c r="D2448" s="222" t="s">
        <v>167</v>
      </c>
      <c r="E2448" s="199" t="s">
        <v>163</v>
      </c>
      <c r="F2448" s="200" t="s">
        <v>630</v>
      </c>
      <c r="G2448" s="200" t="s">
        <v>631</v>
      </c>
      <c r="H2448" s="200" t="s">
        <v>81</v>
      </c>
      <c r="I2448" s="200">
        <v>45841</v>
      </c>
      <c r="J2448" s="143">
        <f t="shared" si="38"/>
        <v>45841</v>
      </c>
      <c r="K2448" s="202">
        <v>9</v>
      </c>
      <c r="L2448" s="284" t="s">
        <v>9511</v>
      </c>
      <c r="M2448" s="223"/>
      <c r="N2448" s="203">
        <v>0</v>
      </c>
      <c r="O2448" s="222" t="s">
        <v>326</v>
      </c>
    </row>
    <row r="2449" spans="1:15" ht="29.25" customHeight="1">
      <c r="A2449" s="221" t="s">
        <v>506</v>
      </c>
      <c r="B2449" s="221" t="s">
        <v>783</v>
      </c>
      <c r="C2449" s="222" t="s">
        <v>481</v>
      </c>
      <c r="D2449" s="222" t="s">
        <v>167</v>
      </c>
      <c r="E2449" s="199" t="s">
        <v>163</v>
      </c>
      <c r="F2449" s="200" t="s">
        <v>630</v>
      </c>
      <c r="G2449" s="200" t="s">
        <v>631</v>
      </c>
      <c r="H2449" s="200" t="s">
        <v>81</v>
      </c>
      <c r="I2449" s="200">
        <v>45842</v>
      </c>
      <c r="J2449" s="143">
        <f t="shared" si="38"/>
        <v>45842</v>
      </c>
      <c r="K2449" s="202">
        <v>8</v>
      </c>
      <c r="L2449" s="284" t="s">
        <v>9512</v>
      </c>
      <c r="M2449" s="223"/>
      <c r="N2449" s="203">
        <v>0</v>
      </c>
      <c r="O2449" s="222" t="s">
        <v>326</v>
      </c>
    </row>
    <row r="2450" spans="1:15" ht="29.25" customHeight="1">
      <c r="A2450" s="221" t="s">
        <v>506</v>
      </c>
      <c r="B2450" s="221" t="s">
        <v>783</v>
      </c>
      <c r="C2450" s="222" t="s">
        <v>481</v>
      </c>
      <c r="D2450" s="222" t="s">
        <v>167</v>
      </c>
      <c r="E2450" s="199" t="s">
        <v>163</v>
      </c>
      <c r="F2450" s="200" t="s">
        <v>630</v>
      </c>
      <c r="G2450" s="200" t="s">
        <v>631</v>
      </c>
      <c r="H2450" s="200" t="s">
        <v>81</v>
      </c>
      <c r="I2450" s="200">
        <v>45846</v>
      </c>
      <c r="J2450" s="143">
        <f t="shared" si="38"/>
        <v>45846</v>
      </c>
      <c r="K2450" s="202">
        <v>18</v>
      </c>
      <c r="L2450" s="284" t="s">
        <v>9857</v>
      </c>
      <c r="M2450" s="223"/>
      <c r="N2450" s="203">
        <v>0</v>
      </c>
      <c r="O2450" s="222" t="s">
        <v>326</v>
      </c>
    </row>
    <row r="2451" spans="1:15" ht="29.25" customHeight="1">
      <c r="A2451" s="221" t="s">
        <v>506</v>
      </c>
      <c r="B2451" s="221" t="s">
        <v>783</v>
      </c>
      <c r="C2451" s="222" t="s">
        <v>481</v>
      </c>
      <c r="D2451" s="222" t="s">
        <v>167</v>
      </c>
      <c r="E2451" s="199" t="s">
        <v>163</v>
      </c>
      <c r="F2451" s="200" t="s">
        <v>630</v>
      </c>
      <c r="G2451" s="200" t="s">
        <v>631</v>
      </c>
      <c r="H2451" s="200" t="s">
        <v>81</v>
      </c>
      <c r="I2451" s="200">
        <v>45847</v>
      </c>
      <c r="J2451" s="143">
        <f t="shared" si="38"/>
        <v>45847</v>
      </c>
      <c r="K2451" s="202">
        <v>9</v>
      </c>
      <c r="L2451" s="284" t="s">
        <v>9858</v>
      </c>
      <c r="M2451" s="223"/>
      <c r="N2451" s="203">
        <v>0</v>
      </c>
      <c r="O2451" s="222" t="s">
        <v>326</v>
      </c>
    </row>
    <row r="2452" spans="1:15" ht="29.25" customHeight="1">
      <c r="A2452" s="221" t="s">
        <v>506</v>
      </c>
      <c r="B2452" s="221" t="s">
        <v>783</v>
      </c>
      <c r="C2452" s="222" t="s">
        <v>481</v>
      </c>
      <c r="D2452" s="222" t="s">
        <v>167</v>
      </c>
      <c r="E2452" s="199" t="s">
        <v>163</v>
      </c>
      <c r="F2452" s="200" t="s">
        <v>630</v>
      </c>
      <c r="G2452" s="200" t="s">
        <v>631</v>
      </c>
      <c r="H2452" s="200" t="s">
        <v>81</v>
      </c>
      <c r="I2452" s="200">
        <v>45848</v>
      </c>
      <c r="J2452" s="143">
        <f t="shared" si="38"/>
        <v>45848</v>
      </c>
      <c r="K2452" s="202">
        <v>9</v>
      </c>
      <c r="L2452" s="284" t="s">
        <v>9859</v>
      </c>
      <c r="M2452" s="223"/>
      <c r="N2452" s="203">
        <v>0</v>
      </c>
      <c r="O2452" s="222" t="s">
        <v>326</v>
      </c>
    </row>
    <row r="2453" spans="1:15" ht="29.25" customHeight="1">
      <c r="A2453" s="221" t="s">
        <v>506</v>
      </c>
      <c r="B2453" s="221" t="s">
        <v>783</v>
      </c>
      <c r="C2453" s="222" t="s">
        <v>481</v>
      </c>
      <c r="D2453" s="222" t="s">
        <v>167</v>
      </c>
      <c r="E2453" s="199" t="s">
        <v>163</v>
      </c>
      <c r="F2453" s="200" t="s">
        <v>630</v>
      </c>
      <c r="G2453" s="200" t="s">
        <v>631</v>
      </c>
      <c r="H2453" s="200" t="s">
        <v>81</v>
      </c>
      <c r="I2453" s="200">
        <v>45849</v>
      </c>
      <c r="J2453" s="143">
        <f t="shared" si="38"/>
        <v>45849</v>
      </c>
      <c r="K2453" s="202">
        <v>8</v>
      </c>
      <c r="L2453" s="284" t="s">
        <v>9860</v>
      </c>
      <c r="M2453" s="223"/>
      <c r="N2453" s="203">
        <v>0</v>
      </c>
      <c r="O2453" s="222" t="s">
        <v>326</v>
      </c>
    </row>
    <row r="2454" spans="1:15" ht="29.25" customHeight="1">
      <c r="A2454" s="221" t="s">
        <v>506</v>
      </c>
      <c r="B2454" s="221" t="s">
        <v>783</v>
      </c>
      <c r="C2454" s="222" t="s">
        <v>481</v>
      </c>
      <c r="D2454" s="222" t="s">
        <v>167</v>
      </c>
      <c r="E2454" s="199" t="s">
        <v>163</v>
      </c>
      <c r="F2454" s="200" t="s">
        <v>630</v>
      </c>
      <c r="G2454" s="200" t="s">
        <v>631</v>
      </c>
      <c r="H2454" s="200" t="s">
        <v>81</v>
      </c>
      <c r="I2454" s="200">
        <v>45852</v>
      </c>
      <c r="J2454" s="143">
        <f t="shared" si="38"/>
        <v>45852</v>
      </c>
      <c r="K2454" s="202">
        <v>9</v>
      </c>
      <c r="L2454" s="284" t="s">
        <v>9861</v>
      </c>
      <c r="M2454" s="223"/>
      <c r="N2454" s="203">
        <v>0</v>
      </c>
      <c r="O2454" s="222" t="s">
        <v>326</v>
      </c>
    </row>
    <row r="2455" spans="1:15" ht="29.25" customHeight="1">
      <c r="A2455" s="221" t="s">
        <v>506</v>
      </c>
      <c r="B2455" s="221" t="s">
        <v>783</v>
      </c>
      <c r="C2455" s="222" t="s">
        <v>481</v>
      </c>
      <c r="D2455" s="222" t="s">
        <v>167</v>
      </c>
      <c r="E2455" s="199" t="s">
        <v>165</v>
      </c>
      <c r="F2455" s="200"/>
      <c r="G2455" s="200"/>
      <c r="H2455" s="200"/>
      <c r="I2455" s="200">
        <v>45853</v>
      </c>
      <c r="J2455" s="143">
        <f t="shared" si="38"/>
        <v>45853</v>
      </c>
      <c r="K2455" s="202">
        <v>8</v>
      </c>
      <c r="L2455" s="285" t="s">
        <v>172</v>
      </c>
      <c r="M2455" s="223"/>
      <c r="N2455" s="203"/>
      <c r="O2455" s="222" t="s">
        <v>326</v>
      </c>
    </row>
    <row r="2456" spans="1:15" ht="29.25" customHeight="1">
      <c r="A2456" s="221" t="s">
        <v>506</v>
      </c>
      <c r="B2456" s="221" t="s">
        <v>783</v>
      </c>
      <c r="C2456" s="222" t="s">
        <v>481</v>
      </c>
      <c r="D2456" s="222" t="s">
        <v>167</v>
      </c>
      <c r="E2456" s="199" t="s">
        <v>163</v>
      </c>
      <c r="F2456" s="200" t="s">
        <v>630</v>
      </c>
      <c r="G2456" s="200" t="s">
        <v>631</v>
      </c>
      <c r="H2456" s="200" t="s">
        <v>81</v>
      </c>
      <c r="I2456" s="200">
        <v>45854</v>
      </c>
      <c r="J2456" s="143">
        <f t="shared" si="38"/>
        <v>45854</v>
      </c>
      <c r="K2456" s="202">
        <v>8</v>
      </c>
      <c r="L2456" s="284" t="s">
        <v>9862</v>
      </c>
      <c r="M2456" s="223"/>
      <c r="N2456" s="203">
        <v>0</v>
      </c>
      <c r="O2456" s="222" t="s">
        <v>326</v>
      </c>
    </row>
    <row r="2457" spans="1:15" ht="29.25" customHeight="1">
      <c r="A2457" s="221" t="s">
        <v>506</v>
      </c>
      <c r="B2457" s="221" t="s">
        <v>783</v>
      </c>
      <c r="C2457" s="222" t="s">
        <v>481</v>
      </c>
      <c r="D2457" s="222" t="s">
        <v>167</v>
      </c>
      <c r="E2457" s="199" t="s">
        <v>163</v>
      </c>
      <c r="F2457" s="200" t="s">
        <v>630</v>
      </c>
      <c r="G2457" s="200" t="s">
        <v>631</v>
      </c>
      <c r="H2457" s="200" t="s">
        <v>81</v>
      </c>
      <c r="I2457" s="200">
        <v>45855</v>
      </c>
      <c r="J2457" s="143">
        <f t="shared" si="38"/>
        <v>45855</v>
      </c>
      <c r="K2457" s="202">
        <v>9</v>
      </c>
      <c r="L2457" s="285" t="s">
        <v>9863</v>
      </c>
      <c r="M2457" s="223"/>
      <c r="N2457" s="203">
        <v>0</v>
      </c>
      <c r="O2457" s="222" t="s">
        <v>326</v>
      </c>
    </row>
    <row r="2458" spans="1:15" ht="29.25" customHeight="1">
      <c r="A2458" s="221" t="s">
        <v>506</v>
      </c>
      <c r="B2458" s="221" t="s">
        <v>783</v>
      </c>
      <c r="C2458" s="222" t="s">
        <v>481</v>
      </c>
      <c r="D2458" s="222" t="s">
        <v>167</v>
      </c>
      <c r="E2458" s="199" t="s">
        <v>163</v>
      </c>
      <c r="F2458" s="200" t="s">
        <v>630</v>
      </c>
      <c r="G2458" s="200" t="s">
        <v>631</v>
      </c>
      <c r="H2458" s="200" t="s">
        <v>81</v>
      </c>
      <c r="I2458" s="200">
        <v>45856</v>
      </c>
      <c r="J2458" s="143">
        <f t="shared" si="38"/>
        <v>45856</v>
      </c>
      <c r="K2458" s="202">
        <v>8</v>
      </c>
      <c r="L2458" s="285" t="s">
        <v>9864</v>
      </c>
      <c r="M2458" s="223"/>
      <c r="N2458" s="203">
        <v>0</v>
      </c>
      <c r="O2458" s="222" t="s">
        <v>326</v>
      </c>
    </row>
    <row r="2459" spans="1:15" ht="29.25" customHeight="1">
      <c r="A2459" s="221" t="s">
        <v>506</v>
      </c>
      <c r="B2459" s="221" t="s">
        <v>783</v>
      </c>
      <c r="C2459" s="222" t="s">
        <v>481</v>
      </c>
      <c r="D2459" s="222" t="s">
        <v>167</v>
      </c>
      <c r="E2459" s="199" t="s">
        <v>163</v>
      </c>
      <c r="F2459" s="200" t="s">
        <v>630</v>
      </c>
      <c r="G2459" s="200" t="s">
        <v>631</v>
      </c>
      <c r="H2459" s="200" t="s">
        <v>81</v>
      </c>
      <c r="I2459" s="200">
        <v>45859</v>
      </c>
      <c r="J2459" s="143">
        <f t="shared" si="38"/>
        <v>45859</v>
      </c>
      <c r="K2459" s="202">
        <v>9.5</v>
      </c>
      <c r="L2459" s="284" t="s">
        <v>9865</v>
      </c>
      <c r="M2459" s="223"/>
      <c r="N2459" s="203">
        <v>0</v>
      </c>
      <c r="O2459" s="222" t="s">
        <v>326</v>
      </c>
    </row>
    <row r="2460" spans="1:15" ht="29.25" customHeight="1">
      <c r="A2460" s="221" t="s">
        <v>506</v>
      </c>
      <c r="B2460" s="221" t="s">
        <v>783</v>
      </c>
      <c r="C2460" s="222" t="s">
        <v>481</v>
      </c>
      <c r="D2460" s="222" t="s">
        <v>167</v>
      </c>
      <c r="E2460" s="199" t="s">
        <v>163</v>
      </c>
      <c r="F2460" s="200" t="s">
        <v>630</v>
      </c>
      <c r="G2460" s="200" t="s">
        <v>631</v>
      </c>
      <c r="H2460" s="200" t="s">
        <v>81</v>
      </c>
      <c r="I2460" s="200">
        <v>45860</v>
      </c>
      <c r="J2460" s="143">
        <f t="shared" si="38"/>
        <v>45860</v>
      </c>
      <c r="K2460" s="202">
        <v>9</v>
      </c>
      <c r="L2460" s="284" t="s">
        <v>9866</v>
      </c>
      <c r="M2460" s="223"/>
      <c r="N2460" s="203">
        <v>0</v>
      </c>
      <c r="O2460" s="222" t="s">
        <v>326</v>
      </c>
    </row>
    <row r="2461" spans="1:15" ht="29.25" customHeight="1">
      <c r="A2461" s="221" t="s">
        <v>506</v>
      </c>
      <c r="B2461" s="221" t="s">
        <v>783</v>
      </c>
      <c r="C2461" s="222" t="s">
        <v>481</v>
      </c>
      <c r="D2461" s="222" t="s">
        <v>167</v>
      </c>
      <c r="E2461" s="199" t="s">
        <v>163</v>
      </c>
      <c r="F2461" s="200" t="s">
        <v>630</v>
      </c>
      <c r="G2461" s="200" t="s">
        <v>631</v>
      </c>
      <c r="H2461" s="200" t="s">
        <v>81</v>
      </c>
      <c r="I2461" s="200">
        <v>45861</v>
      </c>
      <c r="J2461" s="143">
        <f t="shared" si="38"/>
        <v>45861</v>
      </c>
      <c r="K2461" s="202">
        <v>8</v>
      </c>
      <c r="L2461" s="284" t="s">
        <v>9867</v>
      </c>
      <c r="M2461" s="223"/>
      <c r="N2461" s="203">
        <v>0</v>
      </c>
      <c r="O2461" s="222" t="s">
        <v>326</v>
      </c>
    </row>
    <row r="2462" spans="1:15" ht="29.25" customHeight="1">
      <c r="A2462" s="221" t="s">
        <v>506</v>
      </c>
      <c r="B2462" s="221" t="s">
        <v>783</v>
      </c>
      <c r="C2462" s="222" t="s">
        <v>481</v>
      </c>
      <c r="D2462" s="222" t="s">
        <v>167</v>
      </c>
      <c r="E2462" s="199" t="s">
        <v>165</v>
      </c>
      <c r="F2462" s="200"/>
      <c r="G2462" s="200"/>
      <c r="H2462" s="200"/>
      <c r="I2462" s="200">
        <v>45862</v>
      </c>
      <c r="J2462" s="143">
        <f t="shared" si="38"/>
        <v>45862</v>
      </c>
      <c r="K2462" s="202">
        <v>8</v>
      </c>
      <c r="L2462" s="285" t="s">
        <v>172</v>
      </c>
      <c r="M2462" s="223"/>
      <c r="N2462" s="203"/>
      <c r="O2462" s="222" t="s">
        <v>326</v>
      </c>
    </row>
    <row r="2463" spans="1:15" ht="29.25" customHeight="1">
      <c r="A2463" s="221" t="s">
        <v>506</v>
      </c>
      <c r="B2463" s="221" t="s">
        <v>783</v>
      </c>
      <c r="C2463" s="222" t="s">
        <v>481</v>
      </c>
      <c r="D2463" s="222" t="s">
        <v>167</v>
      </c>
      <c r="E2463" s="199" t="s">
        <v>165</v>
      </c>
      <c r="F2463" s="200"/>
      <c r="G2463" s="200"/>
      <c r="H2463" s="200"/>
      <c r="I2463" s="200">
        <v>45863</v>
      </c>
      <c r="J2463" s="143">
        <f t="shared" si="38"/>
        <v>45863</v>
      </c>
      <c r="K2463" s="202">
        <v>8</v>
      </c>
      <c r="L2463" s="285" t="s">
        <v>172</v>
      </c>
      <c r="M2463" s="223"/>
      <c r="N2463" s="203"/>
      <c r="O2463" s="222" t="s">
        <v>326</v>
      </c>
    </row>
    <row r="2464" spans="1:15" ht="29.25" customHeight="1">
      <c r="A2464" s="221" t="s">
        <v>506</v>
      </c>
      <c r="B2464" s="221" t="s">
        <v>783</v>
      </c>
      <c r="C2464" s="222" t="s">
        <v>481</v>
      </c>
      <c r="D2464" s="222" t="s">
        <v>167</v>
      </c>
      <c r="E2464" s="199" t="s">
        <v>163</v>
      </c>
      <c r="F2464" s="200" t="s">
        <v>630</v>
      </c>
      <c r="G2464" s="200" t="s">
        <v>631</v>
      </c>
      <c r="H2464" s="200" t="s">
        <v>81</v>
      </c>
      <c r="I2464" s="200">
        <v>45866</v>
      </c>
      <c r="J2464" s="143">
        <f t="shared" si="38"/>
        <v>45866</v>
      </c>
      <c r="K2464" s="202">
        <v>9</v>
      </c>
      <c r="L2464" s="284" t="s">
        <v>9868</v>
      </c>
      <c r="M2464" s="223"/>
      <c r="N2464" s="203">
        <v>0</v>
      </c>
      <c r="O2464" s="222" t="s">
        <v>326</v>
      </c>
    </row>
    <row r="2465" spans="1:15" ht="29.25" customHeight="1">
      <c r="A2465" s="221" t="s">
        <v>506</v>
      </c>
      <c r="B2465" s="221" t="s">
        <v>783</v>
      </c>
      <c r="C2465" s="222" t="s">
        <v>481</v>
      </c>
      <c r="D2465" s="222" t="s">
        <v>167</v>
      </c>
      <c r="E2465" s="199" t="s">
        <v>163</v>
      </c>
      <c r="F2465" s="200" t="s">
        <v>630</v>
      </c>
      <c r="G2465" s="200" t="s">
        <v>631</v>
      </c>
      <c r="H2465" s="200" t="s">
        <v>81</v>
      </c>
      <c r="I2465" s="200">
        <v>45867</v>
      </c>
      <c r="J2465" s="143">
        <f t="shared" si="38"/>
        <v>45867</v>
      </c>
      <c r="K2465" s="202">
        <v>9</v>
      </c>
      <c r="L2465" s="284" t="s">
        <v>9869</v>
      </c>
      <c r="M2465" s="223"/>
      <c r="N2465" s="203">
        <v>0</v>
      </c>
      <c r="O2465" s="222" t="s">
        <v>326</v>
      </c>
    </row>
    <row r="2466" spans="1:15" ht="29.25" customHeight="1">
      <c r="A2466" s="221" t="s">
        <v>506</v>
      </c>
      <c r="B2466" s="221" t="s">
        <v>783</v>
      </c>
      <c r="C2466" s="222" t="s">
        <v>481</v>
      </c>
      <c r="D2466" s="222" t="s">
        <v>167</v>
      </c>
      <c r="E2466" s="199" t="s">
        <v>163</v>
      </c>
      <c r="F2466" s="200" t="s">
        <v>630</v>
      </c>
      <c r="G2466" s="200" t="s">
        <v>631</v>
      </c>
      <c r="H2466" s="200" t="s">
        <v>81</v>
      </c>
      <c r="I2466" s="200">
        <v>45868</v>
      </c>
      <c r="J2466" s="143">
        <f t="shared" si="38"/>
        <v>45868</v>
      </c>
      <c r="K2466" s="202">
        <v>9</v>
      </c>
      <c r="L2466" s="284" t="s">
        <v>10243</v>
      </c>
      <c r="M2466" s="223"/>
      <c r="N2466" s="203">
        <v>0</v>
      </c>
      <c r="O2466" s="222" t="s">
        <v>326</v>
      </c>
    </row>
    <row r="2467" spans="1:15" ht="29.25" customHeight="1">
      <c r="A2467" s="221" t="s">
        <v>506</v>
      </c>
      <c r="B2467" s="221" t="s">
        <v>783</v>
      </c>
      <c r="C2467" s="222" t="s">
        <v>481</v>
      </c>
      <c r="D2467" s="222" t="s">
        <v>167</v>
      </c>
      <c r="E2467" s="199" t="s">
        <v>163</v>
      </c>
      <c r="F2467" s="200" t="s">
        <v>630</v>
      </c>
      <c r="G2467" s="200" t="s">
        <v>631</v>
      </c>
      <c r="H2467" s="200" t="s">
        <v>81</v>
      </c>
      <c r="I2467" s="200">
        <v>45869</v>
      </c>
      <c r="J2467" s="143">
        <f t="shared" si="38"/>
        <v>45869</v>
      </c>
      <c r="K2467" s="202">
        <v>9.5</v>
      </c>
      <c r="L2467" s="284" t="s">
        <v>10244</v>
      </c>
      <c r="M2467" s="223"/>
      <c r="N2467" s="203">
        <v>0</v>
      </c>
      <c r="O2467" s="222" t="s">
        <v>326</v>
      </c>
    </row>
    <row r="2468" spans="1:15" ht="29.25" customHeight="1">
      <c r="A2468" s="221" t="s">
        <v>506</v>
      </c>
      <c r="B2468" s="221" t="s">
        <v>783</v>
      </c>
      <c r="C2468" s="222" t="s">
        <v>481</v>
      </c>
      <c r="D2468" s="222" t="s">
        <v>167</v>
      </c>
      <c r="E2468" s="199" t="s">
        <v>163</v>
      </c>
      <c r="F2468" s="200" t="s">
        <v>630</v>
      </c>
      <c r="G2468" s="200" t="s">
        <v>631</v>
      </c>
      <c r="H2468" s="200" t="s">
        <v>81</v>
      </c>
      <c r="I2468" s="200">
        <v>45870</v>
      </c>
      <c r="J2468" s="143">
        <f t="shared" si="38"/>
        <v>45870</v>
      </c>
      <c r="K2468" s="202">
        <v>8</v>
      </c>
      <c r="L2468" s="284" t="s">
        <v>10245</v>
      </c>
      <c r="M2468" s="223"/>
      <c r="N2468" s="203">
        <v>0</v>
      </c>
      <c r="O2468" s="222" t="s">
        <v>326</v>
      </c>
    </row>
    <row r="2469" spans="1:15" ht="29.25" customHeight="1">
      <c r="A2469" s="221" t="s">
        <v>506</v>
      </c>
      <c r="B2469" s="221" t="s">
        <v>783</v>
      </c>
      <c r="C2469" s="222" t="s">
        <v>481</v>
      </c>
      <c r="D2469" s="222" t="s">
        <v>167</v>
      </c>
      <c r="E2469" s="199" t="s">
        <v>163</v>
      </c>
      <c r="F2469" s="200" t="s">
        <v>630</v>
      </c>
      <c r="G2469" s="200" t="s">
        <v>631</v>
      </c>
      <c r="H2469" s="200" t="s">
        <v>81</v>
      </c>
      <c r="I2469" s="200">
        <v>45873</v>
      </c>
      <c r="J2469" s="143">
        <f t="shared" si="38"/>
        <v>45873</v>
      </c>
      <c r="K2469" s="202">
        <v>9</v>
      </c>
      <c r="L2469" s="285" t="s">
        <v>10246</v>
      </c>
      <c r="M2469" s="223"/>
      <c r="N2469" s="203">
        <v>0</v>
      </c>
      <c r="O2469" s="222" t="s">
        <v>326</v>
      </c>
    </row>
    <row r="2470" spans="1:15" ht="29.25" customHeight="1">
      <c r="A2470" s="221" t="s">
        <v>506</v>
      </c>
      <c r="B2470" s="221" t="s">
        <v>783</v>
      </c>
      <c r="C2470" s="222" t="s">
        <v>481</v>
      </c>
      <c r="D2470" s="222" t="s">
        <v>167</v>
      </c>
      <c r="E2470" s="199" t="s">
        <v>163</v>
      </c>
      <c r="F2470" s="200" t="s">
        <v>630</v>
      </c>
      <c r="G2470" s="200" t="s">
        <v>631</v>
      </c>
      <c r="H2470" s="200" t="s">
        <v>81</v>
      </c>
      <c r="I2470" s="200">
        <v>45874</v>
      </c>
      <c r="J2470" s="143">
        <f t="shared" si="38"/>
        <v>45874</v>
      </c>
      <c r="K2470" s="202">
        <v>9</v>
      </c>
      <c r="L2470" s="285" t="s">
        <v>10448</v>
      </c>
      <c r="M2470" s="223"/>
      <c r="N2470" s="203">
        <v>0</v>
      </c>
      <c r="O2470" s="222" t="s">
        <v>326</v>
      </c>
    </row>
    <row r="2471" spans="1:15" ht="29.25" customHeight="1">
      <c r="A2471" s="221" t="s">
        <v>506</v>
      </c>
      <c r="B2471" s="221" t="s">
        <v>783</v>
      </c>
      <c r="C2471" s="222" t="s">
        <v>481</v>
      </c>
      <c r="D2471" s="222" t="s">
        <v>167</v>
      </c>
      <c r="E2471" s="199" t="s">
        <v>163</v>
      </c>
      <c r="F2471" s="200" t="s">
        <v>630</v>
      </c>
      <c r="G2471" s="200" t="s">
        <v>631</v>
      </c>
      <c r="H2471" s="200" t="s">
        <v>81</v>
      </c>
      <c r="I2471" s="200">
        <v>45875</v>
      </c>
      <c r="J2471" s="143">
        <f t="shared" si="38"/>
        <v>45875</v>
      </c>
      <c r="K2471" s="202">
        <v>9</v>
      </c>
      <c r="L2471" s="285" t="s">
        <v>10621</v>
      </c>
      <c r="M2471" s="223"/>
      <c r="N2471" s="203">
        <v>0</v>
      </c>
      <c r="O2471" s="222" t="s">
        <v>326</v>
      </c>
    </row>
    <row r="2472" spans="1:15" ht="29.25" customHeight="1">
      <c r="A2472" s="221" t="s">
        <v>506</v>
      </c>
      <c r="B2472" s="221" t="s">
        <v>783</v>
      </c>
      <c r="C2472" s="222" t="s">
        <v>481</v>
      </c>
      <c r="D2472" s="222" t="s">
        <v>167</v>
      </c>
      <c r="E2472" s="199" t="s">
        <v>163</v>
      </c>
      <c r="F2472" s="200" t="s">
        <v>630</v>
      </c>
      <c r="G2472" s="200" t="s">
        <v>631</v>
      </c>
      <c r="H2472" s="200" t="s">
        <v>81</v>
      </c>
      <c r="I2472" s="200">
        <v>45876</v>
      </c>
      <c r="J2472" s="143">
        <f t="shared" si="38"/>
        <v>45876</v>
      </c>
      <c r="K2472" s="202">
        <v>9</v>
      </c>
      <c r="L2472" s="285" t="s">
        <v>10621</v>
      </c>
      <c r="M2472" s="223"/>
      <c r="N2472" s="203">
        <v>0</v>
      </c>
      <c r="O2472" s="222" t="s">
        <v>326</v>
      </c>
    </row>
    <row r="2473" spans="1:15" ht="29.25" customHeight="1">
      <c r="A2473" s="221" t="s">
        <v>506</v>
      </c>
      <c r="B2473" s="221" t="s">
        <v>783</v>
      </c>
      <c r="C2473" s="222" t="s">
        <v>481</v>
      </c>
      <c r="D2473" s="222" t="s">
        <v>167</v>
      </c>
      <c r="E2473" s="199" t="s">
        <v>163</v>
      </c>
      <c r="F2473" s="200" t="s">
        <v>630</v>
      </c>
      <c r="G2473" s="200" t="s">
        <v>631</v>
      </c>
      <c r="H2473" s="200" t="s">
        <v>81</v>
      </c>
      <c r="I2473" s="200">
        <v>45877</v>
      </c>
      <c r="J2473" s="143">
        <f t="shared" si="38"/>
        <v>45877</v>
      </c>
      <c r="K2473" s="202">
        <v>4</v>
      </c>
      <c r="L2473" s="285" t="s">
        <v>10621</v>
      </c>
      <c r="M2473" s="223"/>
      <c r="N2473" s="203">
        <v>0</v>
      </c>
      <c r="O2473" s="222" t="s">
        <v>326</v>
      </c>
    </row>
    <row r="2474" spans="1:15" ht="29.25" customHeight="1">
      <c r="A2474" s="221" t="s">
        <v>506</v>
      </c>
      <c r="B2474" s="221" t="s">
        <v>783</v>
      </c>
      <c r="C2474" s="222" t="s">
        <v>481</v>
      </c>
      <c r="D2474" s="222" t="s">
        <v>167</v>
      </c>
      <c r="E2474" s="199" t="s">
        <v>163</v>
      </c>
      <c r="F2474" s="200" t="s">
        <v>630</v>
      </c>
      <c r="G2474" s="200" t="s">
        <v>631</v>
      </c>
      <c r="H2474" s="200" t="s">
        <v>81</v>
      </c>
      <c r="I2474" s="200">
        <v>45882</v>
      </c>
      <c r="J2474" s="143">
        <f t="shared" si="38"/>
        <v>45882</v>
      </c>
      <c r="K2474" s="202">
        <v>26</v>
      </c>
      <c r="L2474" s="284" t="s">
        <v>10853</v>
      </c>
      <c r="M2474" s="223"/>
      <c r="N2474" s="203">
        <v>0</v>
      </c>
      <c r="O2474" s="222" t="s">
        <v>326</v>
      </c>
    </row>
    <row r="2475" spans="1:15" ht="29.25" customHeight="1">
      <c r="A2475" s="221" t="s">
        <v>506</v>
      </c>
      <c r="B2475" s="221" t="s">
        <v>783</v>
      </c>
      <c r="C2475" s="222" t="s">
        <v>481</v>
      </c>
      <c r="D2475" s="222" t="s">
        <v>167</v>
      </c>
      <c r="E2475" s="199" t="s">
        <v>163</v>
      </c>
      <c r="F2475" s="200" t="s">
        <v>630</v>
      </c>
      <c r="G2475" s="200" t="s">
        <v>631</v>
      </c>
      <c r="H2475" s="200" t="s">
        <v>81</v>
      </c>
      <c r="I2475" s="200">
        <v>45883</v>
      </c>
      <c r="J2475" s="143">
        <f t="shared" si="38"/>
        <v>45883</v>
      </c>
      <c r="K2475" s="202">
        <v>8</v>
      </c>
      <c r="L2475" s="284" t="s">
        <v>10854</v>
      </c>
      <c r="M2475" s="223"/>
      <c r="N2475" s="203">
        <v>0</v>
      </c>
      <c r="O2475" s="222" t="s">
        <v>326</v>
      </c>
    </row>
    <row r="2476" spans="1:15" ht="29.25" customHeight="1">
      <c r="A2476" s="221" t="s">
        <v>506</v>
      </c>
      <c r="B2476" s="221" t="s">
        <v>783</v>
      </c>
      <c r="C2476" s="222" t="s">
        <v>481</v>
      </c>
      <c r="D2476" s="222" t="s">
        <v>167</v>
      </c>
      <c r="E2476" s="199" t="s">
        <v>163</v>
      </c>
      <c r="F2476" s="200" t="s">
        <v>630</v>
      </c>
      <c r="G2476" s="200" t="s">
        <v>631</v>
      </c>
      <c r="H2476" s="200" t="s">
        <v>81</v>
      </c>
      <c r="I2476" s="200">
        <v>45884</v>
      </c>
      <c r="J2476" s="143">
        <f t="shared" si="38"/>
        <v>45884</v>
      </c>
      <c r="K2476" s="202">
        <v>8</v>
      </c>
      <c r="L2476" s="284" t="s">
        <v>10855</v>
      </c>
      <c r="M2476" s="223"/>
      <c r="N2476" s="203">
        <v>0</v>
      </c>
      <c r="O2476" s="222" t="s">
        <v>326</v>
      </c>
    </row>
    <row r="2477" spans="1:15" ht="29.25" customHeight="1">
      <c r="A2477" s="221" t="s">
        <v>506</v>
      </c>
      <c r="B2477" s="221" t="s">
        <v>783</v>
      </c>
      <c r="C2477" s="222" t="s">
        <v>481</v>
      </c>
      <c r="D2477" s="222" t="s">
        <v>167</v>
      </c>
      <c r="E2477" s="199" t="s">
        <v>163</v>
      </c>
      <c r="F2477" s="200" t="s">
        <v>630</v>
      </c>
      <c r="G2477" s="200" t="s">
        <v>631</v>
      </c>
      <c r="H2477" s="200" t="s">
        <v>81</v>
      </c>
      <c r="I2477" s="200">
        <v>45887</v>
      </c>
      <c r="J2477" s="143">
        <f t="shared" si="38"/>
        <v>45887</v>
      </c>
      <c r="K2477" s="202">
        <v>9.5</v>
      </c>
      <c r="L2477" s="284" t="s">
        <v>10855</v>
      </c>
      <c r="M2477" s="223"/>
      <c r="N2477" s="203">
        <v>0</v>
      </c>
      <c r="O2477" s="222" t="s">
        <v>326</v>
      </c>
    </row>
    <row r="2478" spans="1:15" ht="29.25" customHeight="1">
      <c r="A2478" s="221" t="s">
        <v>506</v>
      </c>
      <c r="B2478" s="221" t="s">
        <v>783</v>
      </c>
      <c r="C2478" s="222" t="s">
        <v>481</v>
      </c>
      <c r="D2478" s="222" t="s">
        <v>167</v>
      </c>
      <c r="E2478" s="199" t="s">
        <v>163</v>
      </c>
      <c r="F2478" s="200" t="s">
        <v>630</v>
      </c>
      <c r="G2478" s="200" t="s">
        <v>631</v>
      </c>
      <c r="H2478" s="200" t="s">
        <v>81</v>
      </c>
      <c r="I2478" s="200">
        <v>45888</v>
      </c>
      <c r="J2478" s="143">
        <f t="shared" si="38"/>
        <v>45888</v>
      </c>
      <c r="K2478" s="202">
        <v>9</v>
      </c>
      <c r="L2478" s="285" t="s">
        <v>10856</v>
      </c>
      <c r="M2478" s="223"/>
      <c r="N2478" s="203">
        <v>0</v>
      </c>
      <c r="O2478" s="222" t="s">
        <v>326</v>
      </c>
    </row>
    <row r="2479" spans="1:15" ht="29.25" customHeight="1">
      <c r="A2479" s="221" t="s">
        <v>506</v>
      </c>
      <c r="B2479" s="221" t="s">
        <v>783</v>
      </c>
      <c r="C2479" s="222" t="s">
        <v>481</v>
      </c>
      <c r="D2479" s="222" t="s">
        <v>167</v>
      </c>
      <c r="E2479" s="199" t="s">
        <v>163</v>
      </c>
      <c r="F2479" s="200" t="s">
        <v>630</v>
      </c>
      <c r="G2479" s="200" t="s">
        <v>631</v>
      </c>
      <c r="H2479" s="200" t="s">
        <v>81</v>
      </c>
      <c r="I2479" s="200">
        <v>45889</v>
      </c>
      <c r="J2479" s="143">
        <f t="shared" si="38"/>
        <v>45889</v>
      </c>
      <c r="K2479" s="202">
        <v>9</v>
      </c>
      <c r="L2479" s="285" t="s">
        <v>10856</v>
      </c>
      <c r="M2479" s="223"/>
      <c r="N2479" s="203">
        <v>0</v>
      </c>
      <c r="O2479" s="222" t="s">
        <v>326</v>
      </c>
    </row>
    <row r="2480" spans="1:15" ht="29.25" customHeight="1">
      <c r="A2480" s="221" t="s">
        <v>506</v>
      </c>
      <c r="B2480" s="221" t="s">
        <v>783</v>
      </c>
      <c r="C2480" s="222" t="s">
        <v>481</v>
      </c>
      <c r="D2480" s="222" t="s">
        <v>167</v>
      </c>
      <c r="E2480" s="199" t="s">
        <v>163</v>
      </c>
      <c r="F2480" s="200" t="s">
        <v>630</v>
      </c>
      <c r="G2480" s="200" t="s">
        <v>631</v>
      </c>
      <c r="H2480" s="200" t="s">
        <v>81</v>
      </c>
      <c r="I2480" s="200">
        <v>45890</v>
      </c>
      <c r="J2480" s="143">
        <f t="shared" si="38"/>
        <v>45890</v>
      </c>
      <c r="K2480" s="202">
        <v>8</v>
      </c>
      <c r="L2480" s="284" t="s">
        <v>10857</v>
      </c>
      <c r="M2480" s="223"/>
      <c r="N2480" s="203">
        <v>0</v>
      </c>
      <c r="O2480" s="222" t="s">
        <v>326</v>
      </c>
    </row>
    <row r="2481" spans="1:15" ht="29.25" customHeight="1">
      <c r="A2481" s="221" t="s">
        <v>506</v>
      </c>
      <c r="B2481" s="221" t="s">
        <v>783</v>
      </c>
      <c r="C2481" s="222" t="s">
        <v>481</v>
      </c>
      <c r="D2481" s="222" t="s">
        <v>167</v>
      </c>
      <c r="E2481" s="199" t="s">
        <v>163</v>
      </c>
      <c r="F2481" s="200" t="s">
        <v>630</v>
      </c>
      <c r="G2481" s="200" t="s">
        <v>631</v>
      </c>
      <c r="H2481" s="200" t="s">
        <v>81</v>
      </c>
      <c r="I2481" s="200">
        <v>45891</v>
      </c>
      <c r="J2481" s="143">
        <f t="shared" si="38"/>
        <v>45891</v>
      </c>
      <c r="K2481" s="202">
        <v>8</v>
      </c>
      <c r="L2481" s="284" t="s">
        <v>10858</v>
      </c>
      <c r="M2481" s="223"/>
      <c r="N2481" s="203">
        <v>0</v>
      </c>
      <c r="O2481" s="222" t="s">
        <v>326</v>
      </c>
    </row>
    <row r="2482" spans="1:15" ht="29.25" customHeight="1">
      <c r="A2482" s="221" t="s">
        <v>506</v>
      </c>
      <c r="B2482" s="221" t="s">
        <v>783</v>
      </c>
      <c r="C2482" s="222" t="s">
        <v>481</v>
      </c>
      <c r="D2482" s="222" t="s">
        <v>167</v>
      </c>
      <c r="E2482" s="199" t="s">
        <v>163</v>
      </c>
      <c r="F2482" s="200" t="s">
        <v>630</v>
      </c>
      <c r="G2482" s="200" t="s">
        <v>631</v>
      </c>
      <c r="H2482" s="200" t="s">
        <v>81</v>
      </c>
      <c r="I2482" s="200">
        <v>45894</v>
      </c>
      <c r="J2482" s="143">
        <f t="shared" si="38"/>
        <v>45894</v>
      </c>
      <c r="K2482" s="202">
        <v>9</v>
      </c>
      <c r="L2482" s="284" t="s">
        <v>10859</v>
      </c>
      <c r="M2482" s="223"/>
      <c r="N2482" s="203">
        <v>0</v>
      </c>
      <c r="O2482" s="222" t="s">
        <v>326</v>
      </c>
    </row>
    <row r="2483" spans="1:15" ht="29.25" customHeight="1">
      <c r="A2483" s="221" t="s">
        <v>506</v>
      </c>
      <c r="B2483" s="221" t="s">
        <v>783</v>
      </c>
      <c r="C2483" s="222" t="s">
        <v>481</v>
      </c>
      <c r="D2483" s="222" t="s">
        <v>167</v>
      </c>
      <c r="E2483" s="199" t="s">
        <v>163</v>
      </c>
      <c r="F2483" s="200" t="s">
        <v>630</v>
      </c>
      <c r="G2483" s="200" t="s">
        <v>631</v>
      </c>
      <c r="H2483" s="200" t="s">
        <v>81</v>
      </c>
      <c r="I2483" s="200">
        <v>45895</v>
      </c>
      <c r="J2483" s="143">
        <f t="shared" si="38"/>
        <v>45895</v>
      </c>
      <c r="K2483" s="202">
        <v>9</v>
      </c>
      <c r="L2483" s="284" t="s">
        <v>10860</v>
      </c>
      <c r="M2483" s="223"/>
      <c r="N2483" s="203">
        <v>0</v>
      </c>
      <c r="O2483" s="222" t="s">
        <v>326</v>
      </c>
    </row>
    <row r="2484" spans="1:15" ht="29.25" customHeight="1">
      <c r="A2484" s="221" t="s">
        <v>506</v>
      </c>
      <c r="B2484" s="221" t="s">
        <v>783</v>
      </c>
      <c r="C2484" s="222" t="s">
        <v>481</v>
      </c>
      <c r="D2484" s="222" t="s">
        <v>167</v>
      </c>
      <c r="E2484" s="199" t="s">
        <v>163</v>
      </c>
      <c r="F2484" s="200" t="s">
        <v>630</v>
      </c>
      <c r="G2484" s="200" t="s">
        <v>631</v>
      </c>
      <c r="H2484" s="200" t="s">
        <v>81</v>
      </c>
      <c r="I2484" s="200">
        <v>45896</v>
      </c>
      <c r="J2484" s="143">
        <f t="shared" si="38"/>
        <v>45896</v>
      </c>
      <c r="K2484" s="202">
        <v>9</v>
      </c>
      <c r="L2484" s="284" t="s">
        <v>10861</v>
      </c>
      <c r="M2484" s="223"/>
      <c r="N2484" s="203">
        <v>0</v>
      </c>
      <c r="O2484" s="222" t="s">
        <v>326</v>
      </c>
    </row>
    <row r="2485" spans="1:15" ht="29.25" customHeight="1">
      <c r="A2485" s="221" t="s">
        <v>506</v>
      </c>
      <c r="B2485" s="221" t="s">
        <v>783</v>
      </c>
      <c r="C2485" s="222" t="s">
        <v>481</v>
      </c>
      <c r="D2485" s="222" t="s">
        <v>167</v>
      </c>
      <c r="E2485" s="199" t="s">
        <v>163</v>
      </c>
      <c r="F2485" s="200" t="s">
        <v>630</v>
      </c>
      <c r="G2485" s="200" t="s">
        <v>631</v>
      </c>
      <c r="H2485" s="200" t="s">
        <v>81</v>
      </c>
      <c r="I2485" s="200">
        <v>45897</v>
      </c>
      <c r="J2485" s="143">
        <f t="shared" si="38"/>
        <v>45897</v>
      </c>
      <c r="K2485" s="202">
        <v>9</v>
      </c>
      <c r="L2485" s="284" t="s">
        <v>11065</v>
      </c>
      <c r="M2485" s="223"/>
      <c r="N2485" s="203">
        <v>0</v>
      </c>
      <c r="O2485" s="222" t="s">
        <v>326</v>
      </c>
    </row>
    <row r="2486" spans="1:15" ht="29.25" customHeight="1">
      <c r="A2486" s="221" t="s">
        <v>506</v>
      </c>
      <c r="B2486" s="221" t="s">
        <v>783</v>
      </c>
      <c r="C2486" s="222" t="s">
        <v>481</v>
      </c>
      <c r="D2486" s="222" t="s">
        <v>167</v>
      </c>
      <c r="E2486" s="199" t="s">
        <v>163</v>
      </c>
      <c r="F2486" s="200" t="s">
        <v>630</v>
      </c>
      <c r="G2486" s="200" t="s">
        <v>631</v>
      </c>
      <c r="H2486" s="200" t="s">
        <v>81</v>
      </c>
      <c r="I2486" s="200">
        <v>45898</v>
      </c>
      <c r="J2486" s="143">
        <f t="shared" si="38"/>
        <v>45898</v>
      </c>
      <c r="K2486" s="202">
        <v>8</v>
      </c>
      <c r="L2486" s="284" t="s">
        <v>11250</v>
      </c>
      <c r="M2486" s="223"/>
      <c r="N2486" s="203">
        <v>0</v>
      </c>
      <c r="O2486" s="222" t="s">
        <v>326</v>
      </c>
    </row>
    <row r="2487" spans="1:15" ht="29.25" customHeight="1">
      <c r="A2487" s="221" t="s">
        <v>506</v>
      </c>
      <c r="B2487" s="221" t="s">
        <v>783</v>
      </c>
      <c r="C2487" s="222" t="s">
        <v>481</v>
      </c>
      <c r="D2487" s="222" t="s">
        <v>167</v>
      </c>
      <c r="E2487" s="199" t="s">
        <v>163</v>
      </c>
      <c r="F2487" s="200" t="s">
        <v>630</v>
      </c>
      <c r="G2487" s="200" t="s">
        <v>631</v>
      </c>
      <c r="H2487" s="200" t="s">
        <v>81</v>
      </c>
      <c r="I2487" s="200">
        <v>45901</v>
      </c>
      <c r="J2487" s="143">
        <f t="shared" si="38"/>
        <v>45901</v>
      </c>
      <c r="K2487" s="202">
        <v>9</v>
      </c>
      <c r="L2487" s="284" t="s">
        <v>11251</v>
      </c>
      <c r="M2487" s="223"/>
      <c r="N2487" s="203">
        <v>0</v>
      </c>
      <c r="O2487" s="222" t="s">
        <v>326</v>
      </c>
    </row>
    <row r="2488" spans="1:15" ht="29.25" customHeight="1">
      <c r="A2488" s="221" t="s">
        <v>506</v>
      </c>
      <c r="B2488" s="221" t="s">
        <v>783</v>
      </c>
      <c r="C2488" s="222" t="s">
        <v>481</v>
      </c>
      <c r="D2488" s="222" t="s">
        <v>167</v>
      </c>
      <c r="E2488" s="199" t="s">
        <v>165</v>
      </c>
      <c r="F2488" s="200"/>
      <c r="G2488" s="200"/>
      <c r="H2488" s="200"/>
      <c r="I2488" s="200">
        <v>45902</v>
      </c>
      <c r="J2488" s="143">
        <f t="shared" si="38"/>
        <v>45902</v>
      </c>
      <c r="K2488" s="202">
        <v>4</v>
      </c>
      <c r="L2488" s="285" t="s">
        <v>170</v>
      </c>
      <c r="M2488" s="223"/>
      <c r="N2488" s="203"/>
      <c r="O2488" s="222" t="s">
        <v>326</v>
      </c>
    </row>
    <row r="2489" spans="1:15" ht="29.25" customHeight="1">
      <c r="A2489" s="221" t="s">
        <v>506</v>
      </c>
      <c r="B2489" s="221" t="s">
        <v>783</v>
      </c>
      <c r="C2489" s="222" t="s">
        <v>481</v>
      </c>
      <c r="D2489" s="222" t="s">
        <v>167</v>
      </c>
      <c r="E2489" s="199" t="s">
        <v>163</v>
      </c>
      <c r="F2489" s="200" t="s">
        <v>630</v>
      </c>
      <c r="G2489" s="200" t="s">
        <v>631</v>
      </c>
      <c r="H2489" s="200" t="s">
        <v>81</v>
      </c>
      <c r="I2489" s="200">
        <v>45902</v>
      </c>
      <c r="J2489" s="143">
        <f t="shared" si="38"/>
        <v>45902</v>
      </c>
      <c r="K2489" s="202">
        <v>4</v>
      </c>
      <c r="L2489" s="284" t="s">
        <v>11252</v>
      </c>
      <c r="M2489" s="223"/>
      <c r="N2489" s="203">
        <v>0</v>
      </c>
      <c r="O2489" s="222" t="s">
        <v>326</v>
      </c>
    </row>
    <row r="2490" spans="1:15" ht="29.25" customHeight="1">
      <c r="A2490" s="221" t="s">
        <v>506</v>
      </c>
      <c r="B2490" s="221" t="s">
        <v>783</v>
      </c>
      <c r="C2490" s="222" t="s">
        <v>481</v>
      </c>
      <c r="D2490" s="222" t="s">
        <v>167</v>
      </c>
      <c r="E2490" s="199" t="s">
        <v>163</v>
      </c>
      <c r="F2490" s="200" t="s">
        <v>630</v>
      </c>
      <c r="G2490" s="200" t="s">
        <v>631</v>
      </c>
      <c r="H2490" s="200" t="s">
        <v>81</v>
      </c>
      <c r="I2490" s="200">
        <v>45903</v>
      </c>
      <c r="J2490" s="143">
        <f t="shared" si="38"/>
        <v>45903</v>
      </c>
      <c r="K2490" s="202">
        <v>10</v>
      </c>
      <c r="L2490" s="284" t="s">
        <v>11253</v>
      </c>
      <c r="M2490" s="223"/>
      <c r="N2490" s="203">
        <v>0</v>
      </c>
      <c r="O2490" s="222" t="s">
        <v>326</v>
      </c>
    </row>
    <row r="2491" spans="1:15" ht="29.25" customHeight="1">
      <c r="A2491" s="221" t="s">
        <v>506</v>
      </c>
      <c r="B2491" s="221" t="s">
        <v>783</v>
      </c>
      <c r="C2491" s="222" t="s">
        <v>481</v>
      </c>
      <c r="D2491" s="222" t="s">
        <v>167</v>
      </c>
      <c r="E2491" s="199" t="s">
        <v>163</v>
      </c>
      <c r="F2491" s="200" t="s">
        <v>630</v>
      </c>
      <c r="G2491" s="200" t="s">
        <v>631</v>
      </c>
      <c r="H2491" s="200" t="s">
        <v>81</v>
      </c>
      <c r="I2491" s="200">
        <v>45904</v>
      </c>
      <c r="J2491" s="143">
        <f t="shared" si="38"/>
        <v>45904</v>
      </c>
      <c r="K2491" s="202">
        <v>9</v>
      </c>
      <c r="L2491" s="284" t="s">
        <v>11254</v>
      </c>
      <c r="M2491" s="223"/>
      <c r="N2491" s="203">
        <v>0</v>
      </c>
      <c r="O2491" s="222" t="s">
        <v>326</v>
      </c>
    </row>
    <row r="2492" spans="1:15" ht="29.25" customHeight="1">
      <c r="A2492" s="221" t="s">
        <v>506</v>
      </c>
      <c r="B2492" s="221" t="s">
        <v>783</v>
      </c>
      <c r="C2492" s="222" t="s">
        <v>481</v>
      </c>
      <c r="D2492" s="222" t="s">
        <v>167</v>
      </c>
      <c r="E2492" s="199" t="s">
        <v>163</v>
      </c>
      <c r="F2492" s="200" t="s">
        <v>630</v>
      </c>
      <c r="G2492" s="200" t="s">
        <v>631</v>
      </c>
      <c r="H2492" s="200" t="s">
        <v>81</v>
      </c>
      <c r="I2492" s="200">
        <v>45905</v>
      </c>
      <c r="J2492" s="143">
        <f t="shared" si="38"/>
        <v>45905</v>
      </c>
      <c r="K2492" s="202">
        <v>8</v>
      </c>
      <c r="L2492" s="284" t="s">
        <v>11255</v>
      </c>
      <c r="M2492" s="223"/>
      <c r="N2492" s="203">
        <v>0</v>
      </c>
      <c r="O2492" s="222" t="s">
        <v>326</v>
      </c>
    </row>
    <row r="2493" spans="1:15" ht="29.25" customHeight="1">
      <c r="A2493" s="221" t="s">
        <v>506</v>
      </c>
      <c r="B2493" s="221" t="s">
        <v>783</v>
      </c>
      <c r="C2493" s="222" t="s">
        <v>481</v>
      </c>
      <c r="D2493" s="222" t="s">
        <v>167</v>
      </c>
      <c r="E2493" s="199" t="s">
        <v>163</v>
      </c>
      <c r="F2493" s="200" t="s">
        <v>630</v>
      </c>
      <c r="G2493" s="200" t="s">
        <v>631</v>
      </c>
      <c r="H2493" s="200" t="s">
        <v>81</v>
      </c>
      <c r="I2493" s="200">
        <v>45908</v>
      </c>
      <c r="J2493" s="143">
        <f t="shared" si="38"/>
        <v>45908</v>
      </c>
      <c r="K2493" s="202">
        <v>9</v>
      </c>
      <c r="L2493" s="284" t="s">
        <v>11256</v>
      </c>
      <c r="M2493" s="223"/>
      <c r="N2493" s="203">
        <v>0</v>
      </c>
      <c r="O2493" s="222" t="s">
        <v>326</v>
      </c>
    </row>
    <row r="2494" spans="1:15" ht="29.25" customHeight="1">
      <c r="A2494" s="221" t="s">
        <v>506</v>
      </c>
      <c r="B2494" s="221" t="s">
        <v>783</v>
      </c>
      <c r="C2494" s="222" t="s">
        <v>481</v>
      </c>
      <c r="D2494" s="222" t="s">
        <v>167</v>
      </c>
      <c r="E2494" s="199" t="s">
        <v>163</v>
      </c>
      <c r="F2494" s="200" t="s">
        <v>630</v>
      </c>
      <c r="G2494" s="200" t="s">
        <v>631</v>
      </c>
      <c r="H2494" s="200" t="s">
        <v>81</v>
      </c>
      <c r="I2494" s="200">
        <v>45909</v>
      </c>
      <c r="J2494" s="143">
        <f t="shared" si="38"/>
        <v>45909</v>
      </c>
      <c r="K2494" s="202">
        <v>9</v>
      </c>
      <c r="L2494" s="284" t="s">
        <v>11623</v>
      </c>
      <c r="M2494" s="223"/>
      <c r="N2494" s="203">
        <v>0</v>
      </c>
      <c r="O2494" s="222" t="s">
        <v>326</v>
      </c>
    </row>
    <row r="2495" spans="1:15" ht="29.25" customHeight="1">
      <c r="A2495" s="221" t="s">
        <v>506</v>
      </c>
      <c r="B2495" s="221" t="s">
        <v>783</v>
      </c>
      <c r="C2495" s="222" t="s">
        <v>481</v>
      </c>
      <c r="D2495" s="222" t="s">
        <v>167</v>
      </c>
      <c r="E2495" s="199" t="s">
        <v>163</v>
      </c>
      <c r="F2495" s="200" t="s">
        <v>630</v>
      </c>
      <c r="G2495" s="200" t="s">
        <v>631</v>
      </c>
      <c r="H2495" s="200" t="s">
        <v>81</v>
      </c>
      <c r="I2495" s="200">
        <v>45910</v>
      </c>
      <c r="J2495" s="143">
        <f t="shared" si="38"/>
        <v>45910</v>
      </c>
      <c r="K2495" s="202">
        <v>9</v>
      </c>
      <c r="L2495" s="284" t="s">
        <v>11624</v>
      </c>
      <c r="M2495" s="223"/>
      <c r="N2495" s="203">
        <v>0</v>
      </c>
      <c r="O2495" s="222" t="s">
        <v>326</v>
      </c>
    </row>
    <row r="2496" spans="1:15" ht="29.25" customHeight="1">
      <c r="A2496" s="221" t="s">
        <v>506</v>
      </c>
      <c r="B2496" s="221" t="s">
        <v>783</v>
      </c>
      <c r="C2496" s="222" t="s">
        <v>481</v>
      </c>
      <c r="D2496" s="222" t="s">
        <v>167</v>
      </c>
      <c r="E2496" s="199" t="s">
        <v>163</v>
      </c>
      <c r="F2496" s="200" t="s">
        <v>630</v>
      </c>
      <c r="G2496" s="200" t="s">
        <v>631</v>
      </c>
      <c r="H2496" s="200" t="s">
        <v>81</v>
      </c>
      <c r="I2496" s="200">
        <v>45911</v>
      </c>
      <c r="J2496" s="143">
        <f t="shared" si="38"/>
        <v>45911</v>
      </c>
      <c r="K2496" s="202">
        <v>9</v>
      </c>
      <c r="L2496" s="284" t="s">
        <v>11625</v>
      </c>
      <c r="M2496" s="223"/>
      <c r="N2496" s="203">
        <v>0</v>
      </c>
      <c r="O2496" s="222" t="s">
        <v>326</v>
      </c>
    </row>
    <row r="2497" spans="1:15" ht="29.25" customHeight="1">
      <c r="A2497" s="221" t="s">
        <v>506</v>
      </c>
      <c r="B2497" s="221" t="s">
        <v>783</v>
      </c>
      <c r="C2497" s="222" t="s">
        <v>481</v>
      </c>
      <c r="D2497" s="222" t="s">
        <v>167</v>
      </c>
      <c r="E2497" s="199" t="s">
        <v>163</v>
      </c>
      <c r="F2497" s="200" t="s">
        <v>630</v>
      </c>
      <c r="G2497" s="200" t="s">
        <v>631</v>
      </c>
      <c r="H2497" s="200" t="s">
        <v>81</v>
      </c>
      <c r="I2497" s="200">
        <v>45912</v>
      </c>
      <c r="J2497" s="143">
        <f t="shared" si="38"/>
        <v>45912</v>
      </c>
      <c r="K2497" s="202">
        <v>8</v>
      </c>
      <c r="L2497" s="284" t="s">
        <v>11625</v>
      </c>
      <c r="M2497" s="223"/>
      <c r="N2497" s="203">
        <v>0</v>
      </c>
      <c r="O2497" s="222" t="s">
        <v>326</v>
      </c>
    </row>
    <row r="2498" spans="1:15" ht="29.25" customHeight="1">
      <c r="A2498" s="221" t="s">
        <v>506</v>
      </c>
      <c r="B2498" s="221" t="s">
        <v>783</v>
      </c>
      <c r="C2498" s="222" t="s">
        <v>481</v>
      </c>
      <c r="D2498" s="222" t="s">
        <v>167</v>
      </c>
      <c r="E2498" s="199" t="s">
        <v>163</v>
      </c>
      <c r="F2498" s="200" t="s">
        <v>630</v>
      </c>
      <c r="G2498" s="200" t="s">
        <v>631</v>
      </c>
      <c r="H2498" s="200" t="s">
        <v>81</v>
      </c>
      <c r="I2498" s="200">
        <v>45915</v>
      </c>
      <c r="J2498" s="143">
        <f t="shared" si="38"/>
        <v>45915</v>
      </c>
      <c r="K2498" s="202">
        <v>9</v>
      </c>
      <c r="L2498" s="284" t="s">
        <v>11625</v>
      </c>
      <c r="M2498" s="223"/>
      <c r="N2498" s="203">
        <v>0</v>
      </c>
      <c r="O2498" s="222" t="s">
        <v>326</v>
      </c>
    </row>
    <row r="2499" spans="1:15" ht="29.25" customHeight="1">
      <c r="A2499" s="221" t="s">
        <v>506</v>
      </c>
      <c r="B2499" s="221" t="s">
        <v>783</v>
      </c>
      <c r="C2499" s="222" t="s">
        <v>481</v>
      </c>
      <c r="D2499" s="222" t="s">
        <v>167</v>
      </c>
      <c r="E2499" s="199" t="s">
        <v>165</v>
      </c>
      <c r="F2499" s="200"/>
      <c r="G2499" s="200"/>
      <c r="H2499" s="200"/>
      <c r="I2499" s="200">
        <v>45916</v>
      </c>
      <c r="J2499" s="143">
        <f t="shared" ref="J2499:J2562" si="39">I2499</f>
        <v>45916</v>
      </c>
      <c r="K2499" s="202">
        <v>8</v>
      </c>
      <c r="L2499" s="285" t="s">
        <v>11626</v>
      </c>
      <c r="M2499" s="223"/>
      <c r="N2499" s="203"/>
      <c r="O2499" s="222" t="s">
        <v>326</v>
      </c>
    </row>
    <row r="2500" spans="1:15" ht="29.25" customHeight="1">
      <c r="A2500" s="221" t="s">
        <v>506</v>
      </c>
      <c r="B2500" s="221" t="s">
        <v>783</v>
      </c>
      <c r="C2500" s="222" t="s">
        <v>481</v>
      </c>
      <c r="D2500" s="222" t="s">
        <v>167</v>
      </c>
      <c r="E2500" s="199" t="s">
        <v>165</v>
      </c>
      <c r="F2500" s="200"/>
      <c r="G2500" s="200"/>
      <c r="H2500" s="200"/>
      <c r="I2500" s="200">
        <v>45917</v>
      </c>
      <c r="J2500" s="143">
        <f t="shared" si="39"/>
        <v>45917</v>
      </c>
      <c r="K2500" s="202">
        <v>8</v>
      </c>
      <c r="L2500" s="285" t="s">
        <v>11626</v>
      </c>
      <c r="M2500" s="223"/>
      <c r="N2500" s="203"/>
      <c r="O2500" s="222" t="s">
        <v>326</v>
      </c>
    </row>
    <row r="2501" spans="1:15" ht="29.25" customHeight="1">
      <c r="A2501" s="221" t="s">
        <v>506</v>
      </c>
      <c r="B2501" s="221" t="s">
        <v>783</v>
      </c>
      <c r="C2501" s="222" t="s">
        <v>481</v>
      </c>
      <c r="D2501" s="222" t="s">
        <v>167</v>
      </c>
      <c r="E2501" s="199" t="s">
        <v>165</v>
      </c>
      <c r="F2501" s="200"/>
      <c r="G2501" s="200"/>
      <c r="H2501" s="200"/>
      <c r="I2501" s="200">
        <v>45918</v>
      </c>
      <c r="J2501" s="143">
        <f t="shared" si="39"/>
        <v>45918</v>
      </c>
      <c r="K2501" s="202">
        <v>8</v>
      </c>
      <c r="L2501" s="285" t="s">
        <v>11626</v>
      </c>
      <c r="M2501" s="223"/>
      <c r="N2501" s="203"/>
      <c r="O2501" s="222" t="s">
        <v>326</v>
      </c>
    </row>
    <row r="2502" spans="1:15" ht="29.25" customHeight="1">
      <c r="A2502" s="221" t="s">
        <v>506</v>
      </c>
      <c r="B2502" s="221" t="s">
        <v>783</v>
      </c>
      <c r="C2502" s="222" t="s">
        <v>481</v>
      </c>
      <c r="D2502" s="222" t="s">
        <v>167</v>
      </c>
      <c r="E2502" s="199" t="s">
        <v>165</v>
      </c>
      <c r="F2502" s="200"/>
      <c r="G2502" s="200"/>
      <c r="H2502" s="200"/>
      <c r="I2502" s="200">
        <v>45919</v>
      </c>
      <c r="J2502" s="143">
        <f t="shared" si="39"/>
        <v>45919</v>
      </c>
      <c r="K2502" s="202">
        <v>8</v>
      </c>
      <c r="L2502" s="285" t="s">
        <v>11626</v>
      </c>
      <c r="M2502" s="223"/>
      <c r="N2502" s="203"/>
      <c r="O2502" s="222" t="s">
        <v>326</v>
      </c>
    </row>
    <row r="2503" spans="1:15" ht="29.25" customHeight="1">
      <c r="A2503" s="221" t="s">
        <v>506</v>
      </c>
      <c r="B2503" s="221" t="s">
        <v>783</v>
      </c>
      <c r="C2503" s="222" t="s">
        <v>481</v>
      </c>
      <c r="D2503" s="222" t="s">
        <v>167</v>
      </c>
      <c r="E2503" s="199" t="s">
        <v>163</v>
      </c>
      <c r="F2503" s="200" t="s">
        <v>630</v>
      </c>
      <c r="G2503" s="200" t="s">
        <v>631</v>
      </c>
      <c r="H2503" s="200" t="s">
        <v>81</v>
      </c>
      <c r="I2503" s="200">
        <v>45922</v>
      </c>
      <c r="J2503" s="143">
        <f t="shared" si="39"/>
        <v>45922</v>
      </c>
      <c r="K2503" s="202">
        <v>9</v>
      </c>
      <c r="L2503" s="285" t="s">
        <v>11627</v>
      </c>
      <c r="M2503" s="223"/>
      <c r="N2503" s="203">
        <v>0</v>
      </c>
      <c r="O2503" s="222" t="s">
        <v>326</v>
      </c>
    </row>
    <row r="2504" spans="1:15" ht="29.25" customHeight="1">
      <c r="A2504" s="221" t="s">
        <v>506</v>
      </c>
      <c r="B2504" s="221" t="s">
        <v>783</v>
      </c>
      <c r="C2504" s="222" t="s">
        <v>481</v>
      </c>
      <c r="D2504" s="222" t="s">
        <v>167</v>
      </c>
      <c r="E2504" s="199" t="s">
        <v>163</v>
      </c>
      <c r="F2504" s="200" t="s">
        <v>630</v>
      </c>
      <c r="G2504" s="200" t="s">
        <v>631</v>
      </c>
      <c r="H2504" s="200" t="s">
        <v>81</v>
      </c>
      <c r="I2504" s="200">
        <v>45923</v>
      </c>
      <c r="J2504" s="143">
        <f t="shared" si="39"/>
        <v>45923</v>
      </c>
      <c r="K2504" s="202">
        <v>9</v>
      </c>
      <c r="L2504" s="285" t="s">
        <v>11627</v>
      </c>
      <c r="M2504" s="223"/>
      <c r="N2504" s="203">
        <v>0</v>
      </c>
      <c r="O2504" s="222" t="s">
        <v>326</v>
      </c>
    </row>
    <row r="2505" spans="1:15" ht="29.25" customHeight="1">
      <c r="A2505" s="221" t="s">
        <v>506</v>
      </c>
      <c r="B2505" s="221" t="s">
        <v>783</v>
      </c>
      <c r="C2505" s="222" t="s">
        <v>481</v>
      </c>
      <c r="D2505" s="222" t="s">
        <v>167</v>
      </c>
      <c r="E2505" s="199" t="s">
        <v>163</v>
      </c>
      <c r="F2505" s="200" t="s">
        <v>630</v>
      </c>
      <c r="G2505" s="200" t="s">
        <v>631</v>
      </c>
      <c r="H2505" s="200" t="s">
        <v>81</v>
      </c>
      <c r="I2505" s="200">
        <v>45924</v>
      </c>
      <c r="J2505" s="143">
        <f t="shared" si="39"/>
        <v>45924</v>
      </c>
      <c r="K2505" s="202">
        <v>9</v>
      </c>
      <c r="L2505" s="285" t="s">
        <v>11935</v>
      </c>
      <c r="M2505" s="223"/>
      <c r="N2505" s="203">
        <v>0</v>
      </c>
      <c r="O2505" s="222" t="s">
        <v>326</v>
      </c>
    </row>
    <row r="2506" spans="1:15" ht="29.25" customHeight="1">
      <c r="A2506" s="221" t="s">
        <v>506</v>
      </c>
      <c r="B2506" s="221" t="s">
        <v>783</v>
      </c>
      <c r="C2506" s="222" t="s">
        <v>481</v>
      </c>
      <c r="D2506" s="222" t="s">
        <v>167</v>
      </c>
      <c r="E2506" s="199" t="s">
        <v>163</v>
      </c>
      <c r="F2506" s="200" t="s">
        <v>630</v>
      </c>
      <c r="G2506" s="200" t="s">
        <v>631</v>
      </c>
      <c r="H2506" s="200" t="s">
        <v>81</v>
      </c>
      <c r="I2506" s="200">
        <v>45925</v>
      </c>
      <c r="J2506" s="143">
        <f t="shared" si="39"/>
        <v>45925</v>
      </c>
      <c r="K2506" s="202">
        <v>9</v>
      </c>
      <c r="L2506" s="285" t="s">
        <v>11935</v>
      </c>
      <c r="M2506" s="223"/>
      <c r="N2506" s="203">
        <v>0</v>
      </c>
      <c r="O2506" s="222" t="s">
        <v>326</v>
      </c>
    </row>
    <row r="2507" spans="1:15" ht="29.25" customHeight="1">
      <c r="A2507" s="221" t="s">
        <v>506</v>
      </c>
      <c r="B2507" s="221" t="s">
        <v>783</v>
      </c>
      <c r="C2507" s="222" t="s">
        <v>481</v>
      </c>
      <c r="D2507" s="222" t="s">
        <v>167</v>
      </c>
      <c r="E2507" s="199" t="s">
        <v>163</v>
      </c>
      <c r="F2507" s="200" t="s">
        <v>630</v>
      </c>
      <c r="G2507" s="200" t="s">
        <v>631</v>
      </c>
      <c r="H2507" s="200" t="s">
        <v>81</v>
      </c>
      <c r="I2507" s="200">
        <v>45926</v>
      </c>
      <c r="J2507" s="143">
        <f t="shared" si="39"/>
        <v>45926</v>
      </c>
      <c r="K2507" s="202">
        <v>8</v>
      </c>
      <c r="L2507" s="285" t="s">
        <v>11935</v>
      </c>
      <c r="M2507" s="223"/>
      <c r="N2507" s="203">
        <v>0</v>
      </c>
      <c r="O2507" s="222" t="s">
        <v>326</v>
      </c>
    </row>
    <row r="2508" spans="1:15" ht="29.25" customHeight="1">
      <c r="A2508" s="221" t="s">
        <v>506</v>
      </c>
      <c r="B2508" s="221" t="s">
        <v>783</v>
      </c>
      <c r="C2508" s="222" t="s">
        <v>481</v>
      </c>
      <c r="D2508" s="222" t="s">
        <v>167</v>
      </c>
      <c r="E2508" s="199" t="s">
        <v>163</v>
      </c>
      <c r="F2508" s="200" t="s">
        <v>9823</v>
      </c>
      <c r="G2508" s="200" t="s">
        <v>9824</v>
      </c>
      <c r="H2508" s="200" t="s">
        <v>10404</v>
      </c>
      <c r="I2508" s="200">
        <v>45930</v>
      </c>
      <c r="J2508" s="143">
        <f t="shared" si="39"/>
        <v>45930</v>
      </c>
      <c r="K2508" s="202">
        <v>9</v>
      </c>
      <c r="L2508" s="285" t="s">
        <v>11936</v>
      </c>
      <c r="M2508" s="223"/>
      <c r="N2508" s="203">
        <v>0.85</v>
      </c>
      <c r="O2508" s="222" t="s">
        <v>943</v>
      </c>
    </row>
    <row r="2509" spans="1:15" ht="29.25" customHeight="1">
      <c r="A2509" s="221" t="s">
        <v>506</v>
      </c>
      <c r="B2509" s="221" t="s">
        <v>783</v>
      </c>
      <c r="C2509" s="222" t="s">
        <v>481</v>
      </c>
      <c r="D2509" s="222" t="s">
        <v>167</v>
      </c>
      <c r="E2509" s="199" t="s">
        <v>163</v>
      </c>
      <c r="F2509" s="200" t="s">
        <v>9823</v>
      </c>
      <c r="G2509" s="200" t="s">
        <v>9824</v>
      </c>
      <c r="H2509" s="200" t="s">
        <v>10404</v>
      </c>
      <c r="I2509" s="200">
        <v>45931</v>
      </c>
      <c r="J2509" s="143">
        <f t="shared" si="39"/>
        <v>45931</v>
      </c>
      <c r="K2509" s="202">
        <v>9</v>
      </c>
      <c r="L2509" s="285" t="s">
        <v>11936</v>
      </c>
      <c r="M2509" s="223"/>
      <c r="N2509" s="203">
        <v>0.85</v>
      </c>
      <c r="O2509" s="222" t="s">
        <v>943</v>
      </c>
    </row>
    <row r="2510" spans="1:15" ht="29.25" customHeight="1">
      <c r="A2510" s="221" t="s">
        <v>506</v>
      </c>
      <c r="B2510" s="221" t="s">
        <v>783</v>
      </c>
      <c r="C2510" s="222" t="s">
        <v>481</v>
      </c>
      <c r="D2510" s="222" t="s">
        <v>167</v>
      </c>
      <c r="E2510" s="199" t="s">
        <v>163</v>
      </c>
      <c r="F2510" s="200" t="s">
        <v>9823</v>
      </c>
      <c r="G2510" s="200" t="s">
        <v>9824</v>
      </c>
      <c r="H2510" s="200" t="s">
        <v>10404</v>
      </c>
      <c r="I2510" s="200">
        <v>45932</v>
      </c>
      <c r="J2510" s="143">
        <f t="shared" si="39"/>
        <v>45932</v>
      </c>
      <c r="K2510" s="202">
        <v>4</v>
      </c>
      <c r="L2510" s="285" t="s">
        <v>11936</v>
      </c>
      <c r="M2510" s="223"/>
      <c r="N2510" s="203">
        <v>0.85</v>
      </c>
      <c r="O2510" s="222" t="s">
        <v>943</v>
      </c>
    </row>
    <row r="2511" spans="1:15" ht="29.25" customHeight="1">
      <c r="A2511" s="221" t="s">
        <v>506</v>
      </c>
      <c r="B2511" s="221" t="s">
        <v>783</v>
      </c>
      <c r="C2511" s="222" t="s">
        <v>481</v>
      </c>
      <c r="D2511" s="222" t="s">
        <v>167</v>
      </c>
      <c r="E2511" s="199" t="s">
        <v>163</v>
      </c>
      <c r="F2511" s="200" t="s">
        <v>9823</v>
      </c>
      <c r="G2511" s="200" t="s">
        <v>9824</v>
      </c>
      <c r="H2511" s="200" t="s">
        <v>10404</v>
      </c>
      <c r="I2511" s="200">
        <v>45933</v>
      </c>
      <c r="J2511" s="143">
        <f t="shared" si="39"/>
        <v>45933</v>
      </c>
      <c r="K2511" s="202">
        <v>8</v>
      </c>
      <c r="L2511" s="285" t="s">
        <v>11936</v>
      </c>
      <c r="M2511" s="223"/>
      <c r="N2511" s="203">
        <v>0.85</v>
      </c>
      <c r="O2511" s="222" t="s">
        <v>943</v>
      </c>
    </row>
    <row r="2512" spans="1:15" ht="29.25" customHeight="1">
      <c r="A2512" s="221" t="s">
        <v>506</v>
      </c>
      <c r="B2512" s="221" t="s">
        <v>783</v>
      </c>
      <c r="C2512" s="222" t="s">
        <v>481</v>
      </c>
      <c r="D2512" s="222" t="s">
        <v>167</v>
      </c>
      <c r="E2512" s="199" t="s">
        <v>165</v>
      </c>
      <c r="F2512" s="200"/>
      <c r="G2512" s="200"/>
      <c r="H2512" s="200"/>
      <c r="I2512" s="200">
        <v>45937</v>
      </c>
      <c r="J2512" s="143">
        <f t="shared" si="39"/>
        <v>45937</v>
      </c>
      <c r="K2512" s="202">
        <v>8</v>
      </c>
      <c r="L2512" s="285" t="s">
        <v>170</v>
      </c>
      <c r="M2512" s="223"/>
      <c r="N2512" s="203"/>
      <c r="O2512" s="222" t="s">
        <v>326</v>
      </c>
    </row>
    <row r="2513" spans="1:15" ht="29.25" customHeight="1">
      <c r="A2513" s="221" t="s">
        <v>506</v>
      </c>
      <c r="B2513" s="221" t="s">
        <v>783</v>
      </c>
      <c r="C2513" s="222" t="s">
        <v>481</v>
      </c>
      <c r="D2513" s="222" t="s">
        <v>167</v>
      </c>
      <c r="E2513" s="199" t="s">
        <v>163</v>
      </c>
      <c r="F2513" s="200" t="s">
        <v>630</v>
      </c>
      <c r="G2513" s="200" t="s">
        <v>631</v>
      </c>
      <c r="H2513" s="200" t="s">
        <v>81</v>
      </c>
      <c r="I2513" s="200">
        <v>45938</v>
      </c>
      <c r="J2513" s="143">
        <f t="shared" si="39"/>
        <v>45938</v>
      </c>
      <c r="K2513" s="202">
        <v>5</v>
      </c>
      <c r="L2513" s="285" t="s">
        <v>11937</v>
      </c>
      <c r="M2513" s="223"/>
      <c r="N2513" s="203">
        <v>0</v>
      </c>
      <c r="O2513" s="222" t="s">
        <v>326</v>
      </c>
    </row>
    <row r="2514" spans="1:15" ht="29.25" customHeight="1">
      <c r="A2514" s="221" t="s">
        <v>506</v>
      </c>
      <c r="B2514" s="221" t="s">
        <v>783</v>
      </c>
      <c r="C2514" s="222" t="s">
        <v>481</v>
      </c>
      <c r="D2514" s="222" t="s">
        <v>167</v>
      </c>
      <c r="E2514" s="199" t="s">
        <v>163</v>
      </c>
      <c r="F2514" s="200" t="s">
        <v>9823</v>
      </c>
      <c r="G2514" s="200" t="s">
        <v>9824</v>
      </c>
      <c r="H2514" s="200" t="s">
        <v>10404</v>
      </c>
      <c r="I2514" s="200">
        <v>45938</v>
      </c>
      <c r="J2514" s="143">
        <f t="shared" si="39"/>
        <v>45938</v>
      </c>
      <c r="K2514" s="202">
        <v>4</v>
      </c>
      <c r="L2514" s="285" t="s">
        <v>184</v>
      </c>
      <c r="M2514" s="223"/>
      <c r="N2514" s="203">
        <v>0.85</v>
      </c>
      <c r="O2514" s="222" t="s">
        <v>943</v>
      </c>
    </row>
    <row r="2515" spans="1:15" ht="29.25" customHeight="1">
      <c r="A2515" s="221" t="s">
        <v>506</v>
      </c>
      <c r="B2515" s="221" t="s">
        <v>783</v>
      </c>
      <c r="C2515" s="222" t="s">
        <v>481</v>
      </c>
      <c r="D2515" s="222" t="s">
        <v>167</v>
      </c>
      <c r="E2515" s="199" t="s">
        <v>163</v>
      </c>
      <c r="F2515" s="200" t="s">
        <v>630</v>
      </c>
      <c r="G2515" s="200" t="s">
        <v>631</v>
      </c>
      <c r="H2515" s="200" t="s">
        <v>81</v>
      </c>
      <c r="I2515" s="200">
        <v>45939</v>
      </c>
      <c r="J2515" s="143">
        <f t="shared" si="39"/>
        <v>45939</v>
      </c>
      <c r="K2515" s="202">
        <v>8</v>
      </c>
      <c r="L2515" s="285" t="s">
        <v>12123</v>
      </c>
      <c r="M2515" s="223"/>
      <c r="N2515" s="203">
        <v>0</v>
      </c>
      <c r="O2515" s="222" t="s">
        <v>326</v>
      </c>
    </row>
    <row r="2516" spans="1:15" ht="29.25" customHeight="1">
      <c r="A2516" s="221" t="s">
        <v>506</v>
      </c>
      <c r="B2516" s="221" t="s">
        <v>783</v>
      </c>
      <c r="C2516" s="222" t="s">
        <v>481</v>
      </c>
      <c r="D2516" s="222" t="s">
        <v>167</v>
      </c>
      <c r="E2516" s="199" t="s">
        <v>165</v>
      </c>
      <c r="F2516" s="200"/>
      <c r="G2516" s="200"/>
      <c r="H2516" s="200"/>
      <c r="I2516" s="200">
        <v>45943</v>
      </c>
      <c r="J2516" s="143">
        <f t="shared" si="39"/>
        <v>45943</v>
      </c>
      <c r="K2516" s="202">
        <v>4</v>
      </c>
      <c r="L2516" s="285" t="s">
        <v>170</v>
      </c>
      <c r="M2516" s="223"/>
      <c r="N2516" s="203"/>
      <c r="O2516" s="222" t="s">
        <v>326</v>
      </c>
    </row>
    <row r="2517" spans="1:15" ht="29.25" customHeight="1">
      <c r="A2517" s="221" t="s">
        <v>506</v>
      </c>
      <c r="B2517" s="221" t="s">
        <v>783</v>
      </c>
      <c r="C2517" s="222" t="s">
        <v>481</v>
      </c>
      <c r="D2517" s="222" t="s">
        <v>167</v>
      </c>
      <c r="E2517" s="199" t="s">
        <v>163</v>
      </c>
      <c r="F2517" s="200" t="s">
        <v>489</v>
      </c>
      <c r="G2517" s="200" t="s">
        <v>490</v>
      </c>
      <c r="H2517" s="200" t="s">
        <v>322</v>
      </c>
      <c r="I2517" s="200">
        <v>45943</v>
      </c>
      <c r="J2517" s="143">
        <f t="shared" si="39"/>
        <v>45943</v>
      </c>
      <c r="K2517" s="202">
        <v>4</v>
      </c>
      <c r="L2517" s="285" t="s">
        <v>12124</v>
      </c>
      <c r="M2517" s="223"/>
      <c r="N2517" s="203">
        <v>1.1428571428571399</v>
      </c>
      <c r="O2517" s="222" t="s">
        <v>962</v>
      </c>
    </row>
    <row r="2518" spans="1:15" ht="29.25" customHeight="1">
      <c r="A2518" s="221" t="s">
        <v>506</v>
      </c>
      <c r="B2518" s="221" t="s">
        <v>783</v>
      </c>
      <c r="C2518" s="222" t="s">
        <v>481</v>
      </c>
      <c r="D2518" s="222" t="s">
        <v>167</v>
      </c>
      <c r="E2518" s="199" t="s">
        <v>163</v>
      </c>
      <c r="F2518" s="200" t="s">
        <v>630</v>
      </c>
      <c r="G2518" s="200" t="s">
        <v>631</v>
      </c>
      <c r="H2518" s="200" t="s">
        <v>81</v>
      </c>
      <c r="I2518" s="200">
        <v>45944</v>
      </c>
      <c r="J2518" s="143">
        <f t="shared" si="39"/>
        <v>45944</v>
      </c>
      <c r="K2518" s="202">
        <v>8</v>
      </c>
      <c r="L2518" s="284" t="s">
        <v>12318</v>
      </c>
      <c r="M2518" s="223"/>
      <c r="N2518" s="203">
        <v>0</v>
      </c>
      <c r="O2518" s="222" t="s">
        <v>326</v>
      </c>
    </row>
    <row r="2519" spans="1:15" ht="29.25" customHeight="1">
      <c r="A2519" s="221" t="s">
        <v>506</v>
      </c>
      <c r="B2519" s="221" t="s">
        <v>783</v>
      </c>
      <c r="C2519" s="222" t="s">
        <v>481</v>
      </c>
      <c r="D2519" s="222" t="s">
        <v>167</v>
      </c>
      <c r="E2519" s="199" t="s">
        <v>163</v>
      </c>
      <c r="F2519" s="200" t="s">
        <v>630</v>
      </c>
      <c r="G2519" s="200" t="s">
        <v>631</v>
      </c>
      <c r="H2519" s="200" t="s">
        <v>81</v>
      </c>
      <c r="I2519" s="200">
        <v>45945</v>
      </c>
      <c r="J2519" s="143">
        <f t="shared" si="39"/>
        <v>45945</v>
      </c>
      <c r="K2519" s="202">
        <v>8</v>
      </c>
      <c r="L2519" s="284" t="s">
        <v>12318</v>
      </c>
      <c r="M2519" s="223"/>
      <c r="N2519" s="203">
        <v>0</v>
      </c>
      <c r="O2519" s="222" t="s">
        <v>326</v>
      </c>
    </row>
    <row r="2520" spans="1:15" ht="29.25" customHeight="1">
      <c r="A2520" s="221" t="s">
        <v>506</v>
      </c>
      <c r="B2520" s="221" t="s">
        <v>783</v>
      </c>
      <c r="C2520" s="222" t="s">
        <v>481</v>
      </c>
      <c r="D2520" s="222" t="s">
        <v>167</v>
      </c>
      <c r="E2520" s="199" t="s">
        <v>165</v>
      </c>
      <c r="F2520" s="200"/>
      <c r="G2520" s="200"/>
      <c r="H2520" s="200"/>
      <c r="I2520" s="200">
        <v>45946</v>
      </c>
      <c r="J2520" s="143">
        <f t="shared" si="39"/>
        <v>45946</v>
      </c>
      <c r="K2520" s="202">
        <v>8</v>
      </c>
      <c r="L2520" s="285" t="s">
        <v>170</v>
      </c>
      <c r="M2520" s="223"/>
      <c r="N2520" s="203"/>
      <c r="O2520" s="222" t="s">
        <v>326</v>
      </c>
    </row>
    <row r="2521" spans="1:15" ht="29.25" customHeight="1">
      <c r="A2521" s="221" t="s">
        <v>506</v>
      </c>
      <c r="B2521" s="221" t="s">
        <v>783</v>
      </c>
      <c r="C2521" s="222" t="s">
        <v>481</v>
      </c>
      <c r="D2521" s="222" t="s">
        <v>167</v>
      </c>
      <c r="E2521" s="199" t="s">
        <v>163</v>
      </c>
      <c r="F2521" s="200" t="s">
        <v>630</v>
      </c>
      <c r="G2521" s="200" t="s">
        <v>631</v>
      </c>
      <c r="H2521" s="200" t="s">
        <v>81</v>
      </c>
      <c r="I2521" s="200">
        <v>45947</v>
      </c>
      <c r="J2521" s="143">
        <f t="shared" si="39"/>
        <v>45947</v>
      </c>
      <c r="K2521" s="202">
        <v>8</v>
      </c>
      <c r="L2521" s="285" t="s">
        <v>12319</v>
      </c>
      <c r="M2521" s="223"/>
      <c r="N2521" s="203">
        <v>0</v>
      </c>
      <c r="O2521" s="222" t="s">
        <v>326</v>
      </c>
    </row>
    <row r="2522" spans="1:15" ht="29.25" customHeight="1">
      <c r="A2522" s="221" t="s">
        <v>506</v>
      </c>
      <c r="B2522" s="221" t="s">
        <v>783</v>
      </c>
      <c r="C2522" s="222" t="s">
        <v>481</v>
      </c>
      <c r="D2522" s="222" t="s">
        <v>167</v>
      </c>
      <c r="E2522" s="199" t="s">
        <v>163</v>
      </c>
      <c r="F2522" s="200" t="s">
        <v>630</v>
      </c>
      <c r="G2522" s="200" t="s">
        <v>631</v>
      </c>
      <c r="H2522" s="200" t="s">
        <v>81</v>
      </c>
      <c r="I2522" s="200">
        <v>45950</v>
      </c>
      <c r="J2522" s="143">
        <f t="shared" si="39"/>
        <v>45950</v>
      </c>
      <c r="K2522" s="202">
        <v>9</v>
      </c>
      <c r="L2522" s="285" t="s">
        <v>12320</v>
      </c>
      <c r="M2522" s="223"/>
      <c r="N2522" s="203">
        <v>0</v>
      </c>
      <c r="O2522" s="222" t="s">
        <v>326</v>
      </c>
    </row>
    <row r="2523" spans="1:15" ht="29.25" customHeight="1">
      <c r="A2523" s="221" t="s">
        <v>506</v>
      </c>
      <c r="B2523" s="221" t="s">
        <v>783</v>
      </c>
      <c r="C2523" s="222" t="s">
        <v>481</v>
      </c>
      <c r="D2523" s="222" t="s">
        <v>167</v>
      </c>
      <c r="E2523" s="199" t="s">
        <v>163</v>
      </c>
      <c r="F2523" s="200" t="s">
        <v>630</v>
      </c>
      <c r="G2523" s="200" t="s">
        <v>631</v>
      </c>
      <c r="H2523" s="200" t="s">
        <v>81</v>
      </c>
      <c r="I2523" s="200">
        <v>45951</v>
      </c>
      <c r="J2523" s="143">
        <f t="shared" si="39"/>
        <v>45951</v>
      </c>
      <c r="K2523" s="202">
        <v>8</v>
      </c>
      <c r="L2523" s="285" t="s">
        <v>12513</v>
      </c>
      <c r="M2523" s="223"/>
      <c r="N2523" s="203">
        <v>0</v>
      </c>
      <c r="O2523" s="222" t="s">
        <v>326</v>
      </c>
    </row>
    <row r="2524" spans="1:15" ht="29.25" customHeight="1">
      <c r="A2524" s="221" t="s">
        <v>506</v>
      </c>
      <c r="B2524" s="221" t="s">
        <v>783</v>
      </c>
      <c r="C2524" s="222" t="s">
        <v>481</v>
      </c>
      <c r="D2524" s="222" t="s">
        <v>167</v>
      </c>
      <c r="E2524" s="199" t="s">
        <v>163</v>
      </c>
      <c r="F2524" s="200" t="s">
        <v>630</v>
      </c>
      <c r="G2524" s="200" t="s">
        <v>631</v>
      </c>
      <c r="H2524" s="200" t="s">
        <v>81</v>
      </c>
      <c r="I2524" s="200">
        <v>45952</v>
      </c>
      <c r="J2524" s="143">
        <f t="shared" si="39"/>
        <v>45952</v>
      </c>
      <c r="K2524" s="202">
        <v>8</v>
      </c>
      <c r="L2524" s="284" t="s">
        <v>12514</v>
      </c>
      <c r="M2524" s="223"/>
      <c r="N2524" s="203">
        <v>0</v>
      </c>
      <c r="O2524" s="222" t="s">
        <v>326</v>
      </c>
    </row>
    <row r="2525" spans="1:15" ht="29.25" customHeight="1">
      <c r="A2525" s="221" t="s">
        <v>506</v>
      </c>
      <c r="B2525" s="221" t="s">
        <v>783</v>
      </c>
      <c r="C2525" s="222" t="s">
        <v>481</v>
      </c>
      <c r="D2525" s="222" t="s">
        <v>167</v>
      </c>
      <c r="E2525" s="199" t="s">
        <v>165</v>
      </c>
      <c r="F2525" s="200"/>
      <c r="G2525" s="200"/>
      <c r="H2525" s="200"/>
      <c r="I2525" s="200">
        <v>45953</v>
      </c>
      <c r="J2525" s="143">
        <f t="shared" si="39"/>
        <v>45953</v>
      </c>
      <c r="K2525" s="202">
        <v>8</v>
      </c>
      <c r="L2525" s="285" t="s">
        <v>170</v>
      </c>
      <c r="M2525" s="223"/>
      <c r="N2525" s="203"/>
      <c r="O2525" s="222" t="s">
        <v>326</v>
      </c>
    </row>
    <row r="2526" spans="1:15" ht="29.25" customHeight="1">
      <c r="A2526" s="221" t="s">
        <v>506</v>
      </c>
      <c r="B2526" s="221" t="s">
        <v>783</v>
      </c>
      <c r="C2526" s="222" t="s">
        <v>481</v>
      </c>
      <c r="D2526" s="222" t="s">
        <v>167</v>
      </c>
      <c r="E2526" s="199" t="s">
        <v>165</v>
      </c>
      <c r="F2526" s="200"/>
      <c r="G2526" s="200"/>
      <c r="H2526" s="200"/>
      <c r="I2526" s="200">
        <v>45957</v>
      </c>
      <c r="J2526" s="143">
        <f t="shared" si="39"/>
        <v>45957</v>
      </c>
      <c r="K2526" s="202">
        <v>8</v>
      </c>
      <c r="L2526" s="285" t="s">
        <v>170</v>
      </c>
      <c r="M2526" s="223"/>
      <c r="N2526" s="203"/>
      <c r="O2526" s="222" t="s">
        <v>326</v>
      </c>
    </row>
    <row r="2527" spans="1:15" ht="29.25" customHeight="1">
      <c r="A2527" s="221" t="s">
        <v>506</v>
      </c>
      <c r="B2527" s="221" t="s">
        <v>790</v>
      </c>
      <c r="C2527" s="222" t="s">
        <v>770</v>
      </c>
      <c r="D2527" s="222" t="s">
        <v>168</v>
      </c>
      <c r="E2527" s="199" t="s">
        <v>166</v>
      </c>
      <c r="F2527" s="200"/>
      <c r="G2527" s="200"/>
      <c r="H2527" s="200"/>
      <c r="I2527" s="200">
        <v>45470</v>
      </c>
      <c r="J2527" s="143">
        <f t="shared" si="39"/>
        <v>45470</v>
      </c>
      <c r="K2527" s="202">
        <v>8</v>
      </c>
      <c r="L2527" s="285" t="s">
        <v>859</v>
      </c>
      <c r="M2527" s="223"/>
      <c r="N2527" s="203"/>
      <c r="O2527" s="222" t="s">
        <v>326</v>
      </c>
    </row>
    <row r="2528" spans="1:15" ht="29.25" customHeight="1">
      <c r="A2528" s="221" t="s">
        <v>506</v>
      </c>
      <c r="B2528" s="221" t="s">
        <v>790</v>
      </c>
      <c r="C2528" s="222" t="s">
        <v>770</v>
      </c>
      <c r="D2528" s="222" t="s">
        <v>168</v>
      </c>
      <c r="E2528" s="199" t="s">
        <v>166</v>
      </c>
      <c r="F2528" s="200"/>
      <c r="G2528" s="200"/>
      <c r="H2528" s="200"/>
      <c r="I2528" s="200">
        <v>45471</v>
      </c>
      <c r="J2528" s="143">
        <f t="shared" si="39"/>
        <v>45471</v>
      </c>
      <c r="K2528" s="202">
        <v>8</v>
      </c>
      <c r="L2528" s="285" t="s">
        <v>860</v>
      </c>
      <c r="M2528" s="223"/>
      <c r="N2528" s="203"/>
      <c r="O2528" s="222" t="s">
        <v>326</v>
      </c>
    </row>
    <row r="2529" spans="1:15" ht="29.25" customHeight="1">
      <c r="A2529" s="221" t="s">
        <v>506</v>
      </c>
      <c r="B2529" s="221" t="s">
        <v>790</v>
      </c>
      <c r="C2529" s="222" t="s">
        <v>770</v>
      </c>
      <c r="D2529" s="222" t="s">
        <v>168</v>
      </c>
      <c r="E2529" s="199" t="s">
        <v>166</v>
      </c>
      <c r="F2529" s="200"/>
      <c r="G2529" s="200"/>
      <c r="H2529" s="200"/>
      <c r="I2529" s="200">
        <v>45474</v>
      </c>
      <c r="J2529" s="143">
        <f t="shared" si="39"/>
        <v>45474</v>
      </c>
      <c r="K2529" s="202">
        <v>8</v>
      </c>
      <c r="L2529" s="285" t="s">
        <v>861</v>
      </c>
      <c r="M2529" s="223"/>
      <c r="N2529" s="203"/>
      <c r="O2529" s="222" t="s">
        <v>326</v>
      </c>
    </row>
    <row r="2530" spans="1:15" ht="29.25" customHeight="1">
      <c r="A2530" s="221" t="s">
        <v>506</v>
      </c>
      <c r="B2530" s="221" t="s">
        <v>790</v>
      </c>
      <c r="C2530" s="222" t="s">
        <v>770</v>
      </c>
      <c r="D2530" s="222" t="s">
        <v>168</v>
      </c>
      <c r="E2530" s="199" t="s">
        <v>166</v>
      </c>
      <c r="F2530" s="200"/>
      <c r="G2530" s="200"/>
      <c r="H2530" s="200"/>
      <c r="I2530" s="200">
        <v>45475</v>
      </c>
      <c r="J2530" s="143">
        <f t="shared" si="39"/>
        <v>45475</v>
      </c>
      <c r="K2530" s="202">
        <v>8</v>
      </c>
      <c r="L2530" s="285" t="s">
        <v>862</v>
      </c>
      <c r="M2530" s="223"/>
      <c r="N2530" s="203"/>
      <c r="O2530" s="222" t="s">
        <v>326</v>
      </c>
    </row>
    <row r="2531" spans="1:15" ht="29.25" customHeight="1">
      <c r="A2531" s="221" t="s">
        <v>506</v>
      </c>
      <c r="B2531" s="221" t="s">
        <v>790</v>
      </c>
      <c r="C2531" s="222" t="s">
        <v>770</v>
      </c>
      <c r="D2531" s="222" t="s">
        <v>168</v>
      </c>
      <c r="E2531" s="199" t="s">
        <v>163</v>
      </c>
      <c r="F2531" s="200" t="s">
        <v>645</v>
      </c>
      <c r="G2531" s="200" t="s">
        <v>646</v>
      </c>
      <c r="H2531" s="200"/>
      <c r="I2531" s="200">
        <v>45476</v>
      </c>
      <c r="J2531" s="143">
        <f t="shared" si="39"/>
        <v>45476</v>
      </c>
      <c r="K2531" s="202">
        <v>8</v>
      </c>
      <c r="L2531" s="285" t="s">
        <v>863</v>
      </c>
      <c r="M2531" s="223"/>
      <c r="N2531" s="203"/>
      <c r="O2531" s="222" t="s">
        <v>326</v>
      </c>
    </row>
    <row r="2532" spans="1:15" ht="29.25" customHeight="1">
      <c r="A2532" s="221" t="s">
        <v>506</v>
      </c>
      <c r="B2532" s="221" t="s">
        <v>790</v>
      </c>
      <c r="C2532" s="222" t="s">
        <v>770</v>
      </c>
      <c r="D2532" s="222" t="s">
        <v>168</v>
      </c>
      <c r="E2532" s="199" t="s">
        <v>166</v>
      </c>
      <c r="F2532" s="200"/>
      <c r="G2532" s="200"/>
      <c r="H2532" s="200"/>
      <c r="I2532" s="200">
        <v>45477</v>
      </c>
      <c r="J2532" s="143">
        <f t="shared" si="39"/>
        <v>45477</v>
      </c>
      <c r="K2532" s="202">
        <v>8</v>
      </c>
      <c r="L2532" s="285" t="s">
        <v>865</v>
      </c>
      <c r="M2532" s="223"/>
      <c r="N2532" s="203"/>
      <c r="O2532" s="222" t="s">
        <v>326</v>
      </c>
    </row>
    <row r="2533" spans="1:15" ht="29.25" customHeight="1">
      <c r="A2533" s="221" t="s">
        <v>506</v>
      </c>
      <c r="B2533" s="221" t="s">
        <v>790</v>
      </c>
      <c r="C2533" s="222" t="s">
        <v>770</v>
      </c>
      <c r="D2533" s="222" t="s">
        <v>168</v>
      </c>
      <c r="E2533" s="199" t="s">
        <v>166</v>
      </c>
      <c r="F2533" s="200"/>
      <c r="G2533" s="200"/>
      <c r="H2533" s="200"/>
      <c r="I2533" s="200">
        <v>45478</v>
      </c>
      <c r="J2533" s="143">
        <f t="shared" si="39"/>
        <v>45478</v>
      </c>
      <c r="K2533" s="202">
        <v>8</v>
      </c>
      <c r="L2533" s="285" t="s">
        <v>1376</v>
      </c>
      <c r="M2533" s="223"/>
      <c r="N2533" s="203"/>
      <c r="O2533" s="222" t="s">
        <v>326</v>
      </c>
    </row>
    <row r="2534" spans="1:15" ht="29.25" customHeight="1">
      <c r="A2534" s="221" t="s">
        <v>506</v>
      </c>
      <c r="B2534" s="221" t="s">
        <v>790</v>
      </c>
      <c r="C2534" s="222" t="s">
        <v>770</v>
      </c>
      <c r="D2534" s="222" t="s">
        <v>168</v>
      </c>
      <c r="E2534" s="199" t="s">
        <v>166</v>
      </c>
      <c r="F2534" s="200"/>
      <c r="G2534" s="200"/>
      <c r="H2534" s="200"/>
      <c r="I2534" s="200">
        <v>45481</v>
      </c>
      <c r="J2534" s="143">
        <f t="shared" si="39"/>
        <v>45481</v>
      </c>
      <c r="K2534" s="202">
        <v>8</v>
      </c>
      <c r="L2534" s="285" t="s">
        <v>1377</v>
      </c>
      <c r="M2534" s="223"/>
      <c r="N2534" s="203"/>
      <c r="O2534" s="222" t="s">
        <v>326</v>
      </c>
    </row>
    <row r="2535" spans="1:15" ht="29.25" customHeight="1">
      <c r="A2535" s="221" t="s">
        <v>506</v>
      </c>
      <c r="B2535" s="221" t="s">
        <v>790</v>
      </c>
      <c r="C2535" s="222" t="s">
        <v>770</v>
      </c>
      <c r="D2535" s="222" t="s">
        <v>168</v>
      </c>
      <c r="E2535" s="199" t="s">
        <v>163</v>
      </c>
      <c r="F2535" s="200" t="s">
        <v>630</v>
      </c>
      <c r="G2535" s="200" t="s">
        <v>631</v>
      </c>
      <c r="H2535" s="200"/>
      <c r="I2535" s="200">
        <v>45482</v>
      </c>
      <c r="J2535" s="143">
        <f t="shared" si="39"/>
        <v>45482</v>
      </c>
      <c r="K2535" s="202">
        <v>8</v>
      </c>
      <c r="L2535" s="285" t="s">
        <v>1378</v>
      </c>
      <c r="M2535" s="223"/>
      <c r="N2535" s="203"/>
      <c r="O2535" s="222" t="s">
        <v>326</v>
      </c>
    </row>
    <row r="2536" spans="1:15" ht="29.25" customHeight="1">
      <c r="A2536" s="221" t="s">
        <v>506</v>
      </c>
      <c r="B2536" s="221" t="s">
        <v>790</v>
      </c>
      <c r="C2536" s="222" t="s">
        <v>770</v>
      </c>
      <c r="D2536" s="222" t="s">
        <v>168</v>
      </c>
      <c r="E2536" s="199" t="s">
        <v>163</v>
      </c>
      <c r="F2536" s="200" t="s">
        <v>489</v>
      </c>
      <c r="G2536" s="200" t="s">
        <v>490</v>
      </c>
      <c r="H2536" s="200"/>
      <c r="I2536" s="200">
        <v>45483</v>
      </c>
      <c r="J2536" s="143">
        <f t="shared" si="39"/>
        <v>45483</v>
      </c>
      <c r="K2536" s="202">
        <v>8</v>
      </c>
      <c r="L2536" s="285" t="s">
        <v>1379</v>
      </c>
      <c r="M2536" s="223"/>
      <c r="N2536" s="203"/>
      <c r="O2536" s="222" t="s">
        <v>326</v>
      </c>
    </row>
    <row r="2537" spans="1:15" ht="29.25" customHeight="1">
      <c r="A2537" s="221" t="s">
        <v>506</v>
      </c>
      <c r="B2537" s="221" t="s">
        <v>790</v>
      </c>
      <c r="C2537" s="222" t="s">
        <v>770</v>
      </c>
      <c r="D2537" s="222" t="s">
        <v>168</v>
      </c>
      <c r="E2537" s="199" t="s">
        <v>163</v>
      </c>
      <c r="F2537" s="200" t="s">
        <v>604</v>
      </c>
      <c r="G2537" s="200" t="s">
        <v>605</v>
      </c>
      <c r="H2537" s="200"/>
      <c r="I2537" s="200">
        <v>45484</v>
      </c>
      <c r="J2537" s="143">
        <f t="shared" si="39"/>
        <v>45484</v>
      </c>
      <c r="K2537" s="202">
        <v>8</v>
      </c>
      <c r="L2537" s="285" t="s">
        <v>1380</v>
      </c>
      <c r="M2537" s="223"/>
      <c r="N2537" s="203"/>
      <c r="O2537" s="222" t="s">
        <v>326</v>
      </c>
    </row>
    <row r="2538" spans="1:15" ht="29.25" customHeight="1">
      <c r="A2538" s="221" t="s">
        <v>506</v>
      </c>
      <c r="B2538" s="221" t="s">
        <v>790</v>
      </c>
      <c r="C2538" s="222" t="s">
        <v>770</v>
      </c>
      <c r="D2538" s="222" t="s">
        <v>168</v>
      </c>
      <c r="E2538" s="199" t="s">
        <v>163</v>
      </c>
      <c r="F2538" s="200" t="s">
        <v>604</v>
      </c>
      <c r="G2538" s="200" t="s">
        <v>605</v>
      </c>
      <c r="H2538" s="200"/>
      <c r="I2538" s="200">
        <v>45485</v>
      </c>
      <c r="J2538" s="143">
        <f t="shared" si="39"/>
        <v>45485</v>
      </c>
      <c r="K2538" s="202">
        <v>8</v>
      </c>
      <c r="L2538" s="285" t="s">
        <v>1381</v>
      </c>
      <c r="M2538" s="223"/>
      <c r="N2538" s="203"/>
      <c r="O2538" s="222" t="s">
        <v>326</v>
      </c>
    </row>
    <row r="2539" spans="1:15" ht="29.25" customHeight="1">
      <c r="A2539" s="221" t="s">
        <v>506</v>
      </c>
      <c r="B2539" s="221" t="s">
        <v>790</v>
      </c>
      <c r="C2539" s="222" t="s">
        <v>770</v>
      </c>
      <c r="D2539" s="222" t="s">
        <v>168</v>
      </c>
      <c r="E2539" s="199" t="s">
        <v>163</v>
      </c>
      <c r="F2539" s="200" t="s">
        <v>669</v>
      </c>
      <c r="G2539" s="200" t="s">
        <v>701</v>
      </c>
      <c r="H2539" s="200"/>
      <c r="I2539" s="200">
        <v>45488</v>
      </c>
      <c r="J2539" s="143">
        <f t="shared" si="39"/>
        <v>45488</v>
      </c>
      <c r="K2539" s="202">
        <v>8</v>
      </c>
      <c r="L2539" s="285" t="s">
        <v>1382</v>
      </c>
      <c r="M2539" s="223"/>
      <c r="N2539" s="203"/>
      <c r="O2539" s="222" t="s">
        <v>326</v>
      </c>
    </row>
    <row r="2540" spans="1:15" ht="29.25" customHeight="1">
      <c r="A2540" s="221" t="s">
        <v>506</v>
      </c>
      <c r="B2540" s="221" t="s">
        <v>790</v>
      </c>
      <c r="C2540" s="222" t="s">
        <v>770</v>
      </c>
      <c r="D2540" s="222" t="s">
        <v>168</v>
      </c>
      <c r="E2540" s="199" t="s">
        <v>163</v>
      </c>
      <c r="F2540" s="200" t="s">
        <v>669</v>
      </c>
      <c r="G2540" s="200" t="s">
        <v>701</v>
      </c>
      <c r="H2540" s="200"/>
      <c r="I2540" s="200">
        <v>45489</v>
      </c>
      <c r="J2540" s="143">
        <f t="shared" si="39"/>
        <v>45489</v>
      </c>
      <c r="K2540" s="202">
        <v>8</v>
      </c>
      <c r="L2540" s="285" t="s">
        <v>1382</v>
      </c>
      <c r="M2540" s="223"/>
      <c r="N2540" s="203"/>
      <c r="O2540" s="222" t="s">
        <v>326</v>
      </c>
    </row>
    <row r="2541" spans="1:15" ht="29.25" customHeight="1">
      <c r="A2541" s="221" t="s">
        <v>506</v>
      </c>
      <c r="B2541" s="221" t="s">
        <v>790</v>
      </c>
      <c r="C2541" s="222" t="s">
        <v>770</v>
      </c>
      <c r="D2541" s="222" t="s">
        <v>168</v>
      </c>
      <c r="E2541" s="199" t="s">
        <v>163</v>
      </c>
      <c r="F2541" s="200" t="s">
        <v>669</v>
      </c>
      <c r="G2541" s="200" t="s">
        <v>701</v>
      </c>
      <c r="H2541" s="200"/>
      <c r="I2541" s="200">
        <v>45490</v>
      </c>
      <c r="J2541" s="143">
        <f t="shared" si="39"/>
        <v>45490</v>
      </c>
      <c r="K2541" s="202">
        <v>8</v>
      </c>
      <c r="L2541" s="285" t="s">
        <v>1383</v>
      </c>
      <c r="M2541" s="223"/>
      <c r="N2541" s="203"/>
      <c r="O2541" s="222" t="s">
        <v>326</v>
      </c>
    </row>
    <row r="2542" spans="1:15" ht="29.25" customHeight="1">
      <c r="A2542" s="221" t="s">
        <v>506</v>
      </c>
      <c r="B2542" s="221" t="s">
        <v>790</v>
      </c>
      <c r="C2542" s="222" t="s">
        <v>770</v>
      </c>
      <c r="D2542" s="222" t="s">
        <v>168</v>
      </c>
      <c r="E2542" s="199" t="s">
        <v>163</v>
      </c>
      <c r="F2542" s="200" t="s">
        <v>669</v>
      </c>
      <c r="G2542" s="200" t="s">
        <v>701</v>
      </c>
      <c r="H2542" s="200"/>
      <c r="I2542" s="200">
        <v>45491</v>
      </c>
      <c r="J2542" s="143">
        <f t="shared" si="39"/>
        <v>45491</v>
      </c>
      <c r="K2542" s="202">
        <v>8</v>
      </c>
      <c r="L2542" s="284" t="s">
        <v>1603</v>
      </c>
      <c r="M2542" s="223"/>
      <c r="N2542" s="203"/>
      <c r="O2542" s="222" t="s">
        <v>326</v>
      </c>
    </row>
    <row r="2543" spans="1:15" ht="29.25" customHeight="1">
      <c r="A2543" s="221" t="s">
        <v>506</v>
      </c>
      <c r="B2543" s="221" t="s">
        <v>790</v>
      </c>
      <c r="C2543" s="222" t="s">
        <v>770</v>
      </c>
      <c r="D2543" s="222" t="s">
        <v>168</v>
      </c>
      <c r="E2543" s="199" t="s">
        <v>163</v>
      </c>
      <c r="F2543" s="200" t="s">
        <v>669</v>
      </c>
      <c r="G2543" s="200" t="s">
        <v>701</v>
      </c>
      <c r="H2543" s="200"/>
      <c r="I2543" s="200">
        <v>45492</v>
      </c>
      <c r="J2543" s="143">
        <f t="shared" si="39"/>
        <v>45492</v>
      </c>
      <c r="K2543" s="202">
        <v>8</v>
      </c>
      <c r="L2543" s="284" t="s">
        <v>1604</v>
      </c>
      <c r="M2543" s="223"/>
      <c r="N2543" s="203"/>
      <c r="O2543" s="222" t="s">
        <v>326</v>
      </c>
    </row>
    <row r="2544" spans="1:15" ht="29.25" customHeight="1">
      <c r="A2544" s="221" t="s">
        <v>506</v>
      </c>
      <c r="B2544" s="221" t="s">
        <v>790</v>
      </c>
      <c r="C2544" s="222" t="s">
        <v>770</v>
      </c>
      <c r="D2544" s="222" t="s">
        <v>168</v>
      </c>
      <c r="E2544" s="199" t="s">
        <v>163</v>
      </c>
      <c r="F2544" s="200" t="s">
        <v>1386</v>
      </c>
      <c r="G2544" s="200" t="s">
        <v>1607</v>
      </c>
      <c r="H2544" s="200"/>
      <c r="I2544" s="200">
        <v>45495</v>
      </c>
      <c r="J2544" s="143">
        <f t="shared" si="39"/>
        <v>45495</v>
      </c>
      <c r="K2544" s="202">
        <v>8</v>
      </c>
      <c r="L2544" s="285" t="s">
        <v>1605</v>
      </c>
      <c r="M2544" s="223"/>
      <c r="N2544" s="203"/>
      <c r="O2544" s="222" t="s">
        <v>326</v>
      </c>
    </row>
    <row r="2545" spans="1:15" ht="29.25" customHeight="1">
      <c r="A2545" s="221" t="s">
        <v>506</v>
      </c>
      <c r="B2545" s="221" t="s">
        <v>790</v>
      </c>
      <c r="C2545" s="222" t="s">
        <v>770</v>
      </c>
      <c r="D2545" s="222" t="s">
        <v>168</v>
      </c>
      <c r="E2545" s="199" t="s">
        <v>163</v>
      </c>
      <c r="F2545" s="200" t="s">
        <v>1386</v>
      </c>
      <c r="G2545" s="200" t="s">
        <v>1607</v>
      </c>
      <c r="H2545" s="200"/>
      <c r="I2545" s="200">
        <v>45496</v>
      </c>
      <c r="J2545" s="143">
        <f t="shared" si="39"/>
        <v>45496</v>
      </c>
      <c r="K2545" s="202">
        <v>8</v>
      </c>
      <c r="L2545" s="285" t="s">
        <v>1605</v>
      </c>
      <c r="M2545" s="223"/>
      <c r="N2545" s="203"/>
      <c r="O2545" s="222" t="s">
        <v>326</v>
      </c>
    </row>
    <row r="2546" spans="1:15" ht="29.25" customHeight="1">
      <c r="A2546" s="221" t="s">
        <v>506</v>
      </c>
      <c r="B2546" s="221" t="s">
        <v>790</v>
      </c>
      <c r="C2546" s="222" t="s">
        <v>770</v>
      </c>
      <c r="D2546" s="222" t="s">
        <v>168</v>
      </c>
      <c r="E2546" s="199" t="s">
        <v>163</v>
      </c>
      <c r="F2546" s="200" t="s">
        <v>1386</v>
      </c>
      <c r="G2546" s="200" t="s">
        <v>1607</v>
      </c>
      <c r="H2546" s="200"/>
      <c r="I2546" s="200">
        <v>45499</v>
      </c>
      <c r="J2546" s="143">
        <f t="shared" si="39"/>
        <v>45499</v>
      </c>
      <c r="K2546" s="202">
        <v>8</v>
      </c>
      <c r="L2546" s="285" t="s">
        <v>1605</v>
      </c>
      <c r="M2546" s="223"/>
      <c r="N2546" s="203"/>
      <c r="O2546" s="222" t="s">
        <v>326</v>
      </c>
    </row>
    <row r="2547" spans="1:15" ht="29.25" customHeight="1">
      <c r="A2547" s="221" t="s">
        <v>506</v>
      </c>
      <c r="B2547" s="221" t="s">
        <v>790</v>
      </c>
      <c r="C2547" s="222" t="s">
        <v>770</v>
      </c>
      <c r="D2547" s="222" t="s">
        <v>168</v>
      </c>
      <c r="E2547" s="199" t="s">
        <v>163</v>
      </c>
      <c r="F2547" s="200" t="s">
        <v>1386</v>
      </c>
      <c r="G2547" s="200" t="s">
        <v>1607</v>
      </c>
      <c r="H2547" s="200"/>
      <c r="I2547" s="200">
        <v>45502</v>
      </c>
      <c r="J2547" s="143">
        <f t="shared" si="39"/>
        <v>45502</v>
      </c>
      <c r="K2547" s="202">
        <v>8</v>
      </c>
      <c r="L2547" s="285" t="s">
        <v>1729</v>
      </c>
      <c r="M2547" s="223"/>
      <c r="N2547" s="203"/>
      <c r="O2547" s="222" t="s">
        <v>326</v>
      </c>
    </row>
    <row r="2548" spans="1:15" ht="29.25" customHeight="1">
      <c r="A2548" s="221" t="s">
        <v>506</v>
      </c>
      <c r="B2548" s="221" t="s">
        <v>790</v>
      </c>
      <c r="C2548" s="222" t="s">
        <v>770</v>
      </c>
      <c r="D2548" s="222" t="s">
        <v>168</v>
      </c>
      <c r="E2548" s="199" t="s">
        <v>163</v>
      </c>
      <c r="F2548" s="200" t="s">
        <v>604</v>
      </c>
      <c r="G2548" s="200" t="s">
        <v>605</v>
      </c>
      <c r="H2548" s="200"/>
      <c r="I2548" s="200">
        <v>45503</v>
      </c>
      <c r="J2548" s="143">
        <f t="shared" si="39"/>
        <v>45503</v>
      </c>
      <c r="K2548" s="202">
        <v>8</v>
      </c>
      <c r="L2548" s="285" t="s">
        <v>1730</v>
      </c>
      <c r="M2548" s="223"/>
      <c r="N2548" s="203"/>
      <c r="O2548" s="222" t="s">
        <v>326</v>
      </c>
    </row>
    <row r="2549" spans="1:15" ht="29.25" customHeight="1">
      <c r="A2549" s="221" t="s">
        <v>506</v>
      </c>
      <c r="B2549" s="221" t="s">
        <v>790</v>
      </c>
      <c r="C2549" s="222" t="s">
        <v>770</v>
      </c>
      <c r="D2549" s="222" t="s">
        <v>168</v>
      </c>
      <c r="E2549" s="199" t="s">
        <v>163</v>
      </c>
      <c r="F2549" s="200" t="s">
        <v>424</v>
      </c>
      <c r="G2549" s="200" t="s">
        <v>425</v>
      </c>
      <c r="H2549" s="200"/>
      <c r="I2549" s="200">
        <v>45504</v>
      </c>
      <c r="J2549" s="143">
        <f t="shared" si="39"/>
        <v>45504</v>
      </c>
      <c r="K2549" s="202">
        <v>8</v>
      </c>
      <c r="L2549" s="285" t="s">
        <v>1731</v>
      </c>
      <c r="M2549" s="223"/>
      <c r="N2549" s="203"/>
      <c r="O2549" s="222" t="s">
        <v>326</v>
      </c>
    </row>
    <row r="2550" spans="1:15" ht="29.25" customHeight="1">
      <c r="A2550" s="221" t="s">
        <v>506</v>
      </c>
      <c r="B2550" s="221" t="s">
        <v>790</v>
      </c>
      <c r="C2550" s="222" t="s">
        <v>770</v>
      </c>
      <c r="D2550" s="222" t="s">
        <v>168</v>
      </c>
      <c r="E2550" s="199" t="s">
        <v>163</v>
      </c>
      <c r="F2550" s="200" t="s">
        <v>424</v>
      </c>
      <c r="G2550" s="200" t="s">
        <v>425</v>
      </c>
      <c r="H2550" s="200"/>
      <c r="I2550" s="200">
        <v>45505</v>
      </c>
      <c r="J2550" s="143">
        <f t="shared" si="39"/>
        <v>45505</v>
      </c>
      <c r="K2550" s="202">
        <v>8</v>
      </c>
      <c r="L2550" s="285" t="s">
        <v>1866</v>
      </c>
      <c r="M2550" s="223"/>
      <c r="N2550" s="203"/>
      <c r="O2550" s="222" t="s">
        <v>326</v>
      </c>
    </row>
    <row r="2551" spans="1:15" ht="29.25" customHeight="1">
      <c r="A2551" s="221" t="s">
        <v>506</v>
      </c>
      <c r="B2551" s="221" t="s">
        <v>790</v>
      </c>
      <c r="C2551" s="222" t="s">
        <v>770</v>
      </c>
      <c r="D2551" s="222" t="s">
        <v>168</v>
      </c>
      <c r="E2551" s="199" t="s">
        <v>171</v>
      </c>
      <c r="F2551" s="200"/>
      <c r="G2551" s="200"/>
      <c r="H2551" s="200"/>
      <c r="I2551" s="200">
        <v>45506</v>
      </c>
      <c r="J2551" s="143">
        <f t="shared" si="39"/>
        <v>45506</v>
      </c>
      <c r="K2551" s="202">
        <v>8</v>
      </c>
      <c r="L2551" s="285" t="s">
        <v>1867</v>
      </c>
      <c r="M2551" s="223"/>
      <c r="N2551" s="203"/>
      <c r="O2551" s="222" t="s">
        <v>326</v>
      </c>
    </row>
    <row r="2552" spans="1:15" ht="29.25" customHeight="1">
      <c r="A2552" s="221" t="s">
        <v>506</v>
      </c>
      <c r="B2552" s="221" t="s">
        <v>790</v>
      </c>
      <c r="C2552" s="222" t="s">
        <v>770</v>
      </c>
      <c r="D2552" s="222" t="s">
        <v>168</v>
      </c>
      <c r="E2552" s="199" t="s">
        <v>171</v>
      </c>
      <c r="F2552" s="200"/>
      <c r="G2552" s="200"/>
      <c r="H2552" s="200"/>
      <c r="I2552" s="200">
        <v>45509</v>
      </c>
      <c r="J2552" s="143">
        <f t="shared" si="39"/>
        <v>45509</v>
      </c>
      <c r="K2552" s="202">
        <v>8</v>
      </c>
      <c r="L2552" s="285" t="s">
        <v>1867</v>
      </c>
      <c r="M2552" s="223"/>
      <c r="N2552" s="203"/>
      <c r="O2552" s="222" t="s">
        <v>326</v>
      </c>
    </row>
    <row r="2553" spans="1:15" ht="29.25" customHeight="1">
      <c r="A2553" s="221" t="s">
        <v>506</v>
      </c>
      <c r="B2553" s="221" t="s">
        <v>790</v>
      </c>
      <c r="C2553" s="222" t="s">
        <v>770</v>
      </c>
      <c r="D2553" s="222" t="s">
        <v>168</v>
      </c>
      <c r="E2553" s="199" t="s">
        <v>171</v>
      </c>
      <c r="F2553" s="200"/>
      <c r="G2553" s="200"/>
      <c r="H2553" s="200"/>
      <c r="I2553" s="200">
        <v>45510</v>
      </c>
      <c r="J2553" s="143">
        <f t="shared" si="39"/>
        <v>45510</v>
      </c>
      <c r="K2553" s="202">
        <v>8</v>
      </c>
      <c r="L2553" s="285" t="s">
        <v>1867</v>
      </c>
      <c r="M2553" s="223"/>
      <c r="N2553" s="203"/>
      <c r="O2553" s="222" t="s">
        <v>326</v>
      </c>
    </row>
    <row r="2554" spans="1:15" ht="29.25" customHeight="1">
      <c r="A2554" s="221" t="s">
        <v>506</v>
      </c>
      <c r="B2554" s="221" t="s">
        <v>790</v>
      </c>
      <c r="C2554" s="222" t="s">
        <v>770</v>
      </c>
      <c r="D2554" s="222" t="s">
        <v>168</v>
      </c>
      <c r="E2554" s="199" t="s">
        <v>171</v>
      </c>
      <c r="F2554" s="200"/>
      <c r="G2554" s="200"/>
      <c r="H2554" s="200"/>
      <c r="I2554" s="200">
        <v>45511</v>
      </c>
      <c r="J2554" s="143">
        <f t="shared" si="39"/>
        <v>45511</v>
      </c>
      <c r="K2554" s="202">
        <v>8</v>
      </c>
      <c r="L2554" s="285" t="s">
        <v>1867</v>
      </c>
      <c r="M2554" s="223"/>
      <c r="N2554" s="203"/>
      <c r="O2554" s="222" t="s">
        <v>326</v>
      </c>
    </row>
    <row r="2555" spans="1:15" ht="29.25" customHeight="1">
      <c r="A2555" s="221" t="s">
        <v>506</v>
      </c>
      <c r="B2555" s="221" t="s">
        <v>790</v>
      </c>
      <c r="C2555" s="222" t="s">
        <v>770</v>
      </c>
      <c r="D2555" s="222" t="s">
        <v>168</v>
      </c>
      <c r="E2555" s="199" t="s">
        <v>163</v>
      </c>
      <c r="F2555" s="200" t="s">
        <v>424</v>
      </c>
      <c r="G2555" s="200" t="s">
        <v>425</v>
      </c>
      <c r="H2555" s="200"/>
      <c r="I2555" s="200">
        <v>45512</v>
      </c>
      <c r="J2555" s="143">
        <f t="shared" si="39"/>
        <v>45512</v>
      </c>
      <c r="K2555" s="202">
        <v>8</v>
      </c>
      <c r="L2555" s="285" t="s">
        <v>1866</v>
      </c>
      <c r="M2555" s="223"/>
      <c r="N2555" s="203"/>
      <c r="O2555" s="222" t="s">
        <v>326</v>
      </c>
    </row>
    <row r="2556" spans="1:15" ht="29.25" customHeight="1">
      <c r="A2556" s="221" t="s">
        <v>506</v>
      </c>
      <c r="B2556" s="221" t="s">
        <v>790</v>
      </c>
      <c r="C2556" s="222" t="s">
        <v>770</v>
      </c>
      <c r="D2556" s="222" t="s">
        <v>168</v>
      </c>
      <c r="E2556" s="199" t="s">
        <v>163</v>
      </c>
      <c r="F2556" s="200" t="s">
        <v>630</v>
      </c>
      <c r="G2556" s="200" t="s">
        <v>631</v>
      </c>
      <c r="H2556" s="200"/>
      <c r="I2556" s="200">
        <v>45513</v>
      </c>
      <c r="J2556" s="143">
        <f t="shared" si="39"/>
        <v>45513</v>
      </c>
      <c r="K2556" s="202">
        <v>8</v>
      </c>
      <c r="L2556" s="284" t="s">
        <v>1913</v>
      </c>
      <c r="M2556" s="223"/>
      <c r="N2556" s="203"/>
      <c r="O2556" s="222" t="s">
        <v>326</v>
      </c>
    </row>
    <row r="2557" spans="1:15" ht="29.25" customHeight="1">
      <c r="A2557" s="221" t="s">
        <v>506</v>
      </c>
      <c r="B2557" s="221" t="s">
        <v>790</v>
      </c>
      <c r="C2557" s="222" t="s">
        <v>770</v>
      </c>
      <c r="D2557" s="222" t="s">
        <v>168</v>
      </c>
      <c r="E2557" s="199" t="s">
        <v>163</v>
      </c>
      <c r="F2557" s="200" t="s">
        <v>669</v>
      </c>
      <c r="G2557" s="200" t="s">
        <v>701</v>
      </c>
      <c r="H2557" s="200"/>
      <c r="I2557" s="200">
        <v>45516</v>
      </c>
      <c r="J2557" s="143">
        <f t="shared" si="39"/>
        <v>45516</v>
      </c>
      <c r="K2557" s="202">
        <v>8</v>
      </c>
      <c r="L2557" s="285" t="s">
        <v>1914</v>
      </c>
      <c r="M2557" s="223"/>
      <c r="N2557" s="203"/>
      <c r="O2557" s="222" t="s">
        <v>326</v>
      </c>
    </row>
    <row r="2558" spans="1:15" ht="29.25" customHeight="1">
      <c r="A2558" s="221" t="s">
        <v>506</v>
      </c>
      <c r="B2558" s="221" t="s">
        <v>790</v>
      </c>
      <c r="C2558" s="222" t="s">
        <v>770</v>
      </c>
      <c r="D2558" s="222" t="s">
        <v>168</v>
      </c>
      <c r="E2558" s="199" t="s">
        <v>163</v>
      </c>
      <c r="F2558" s="200" t="s">
        <v>630</v>
      </c>
      <c r="G2558" s="200" t="s">
        <v>631</v>
      </c>
      <c r="H2558" s="200"/>
      <c r="I2558" s="200">
        <v>45517</v>
      </c>
      <c r="J2558" s="143">
        <f t="shared" si="39"/>
        <v>45517</v>
      </c>
      <c r="K2558" s="202">
        <v>8</v>
      </c>
      <c r="L2558" s="285" t="s">
        <v>1914</v>
      </c>
      <c r="M2558" s="223"/>
      <c r="N2558" s="203"/>
      <c r="O2558" s="222" t="s">
        <v>326</v>
      </c>
    </row>
    <row r="2559" spans="1:15" ht="29.25" customHeight="1">
      <c r="A2559" s="221" t="s">
        <v>506</v>
      </c>
      <c r="B2559" s="221" t="s">
        <v>790</v>
      </c>
      <c r="C2559" s="222" t="s">
        <v>770</v>
      </c>
      <c r="D2559" s="222" t="s">
        <v>168</v>
      </c>
      <c r="E2559" s="199" t="s">
        <v>163</v>
      </c>
      <c r="F2559" s="200" t="s">
        <v>630</v>
      </c>
      <c r="G2559" s="200" t="s">
        <v>631</v>
      </c>
      <c r="H2559" s="200"/>
      <c r="I2559" s="200">
        <v>45518</v>
      </c>
      <c r="J2559" s="143">
        <f t="shared" si="39"/>
        <v>45518</v>
      </c>
      <c r="K2559" s="202">
        <v>8</v>
      </c>
      <c r="L2559" s="285" t="s">
        <v>1914</v>
      </c>
      <c r="M2559" s="223"/>
      <c r="N2559" s="203"/>
      <c r="O2559" s="222" t="s">
        <v>326</v>
      </c>
    </row>
    <row r="2560" spans="1:15" ht="29.25" customHeight="1">
      <c r="A2560" s="221" t="s">
        <v>506</v>
      </c>
      <c r="B2560" s="221" t="s">
        <v>790</v>
      </c>
      <c r="C2560" s="222" t="s">
        <v>770</v>
      </c>
      <c r="D2560" s="222" t="s">
        <v>168</v>
      </c>
      <c r="E2560" s="199" t="s">
        <v>163</v>
      </c>
      <c r="F2560" s="200" t="s">
        <v>604</v>
      </c>
      <c r="G2560" s="200" t="s">
        <v>605</v>
      </c>
      <c r="H2560" s="200"/>
      <c r="I2560" s="200">
        <v>45519</v>
      </c>
      <c r="J2560" s="143">
        <f t="shared" si="39"/>
        <v>45519</v>
      </c>
      <c r="K2560" s="202">
        <v>8</v>
      </c>
      <c r="L2560" s="285" t="s">
        <v>2065</v>
      </c>
      <c r="M2560" s="223"/>
      <c r="N2560" s="203"/>
      <c r="O2560" s="222" t="s">
        <v>326</v>
      </c>
    </row>
    <row r="2561" spans="1:15" ht="29.25" customHeight="1">
      <c r="A2561" s="221" t="s">
        <v>506</v>
      </c>
      <c r="B2561" s="221" t="s">
        <v>790</v>
      </c>
      <c r="C2561" s="222" t="s">
        <v>770</v>
      </c>
      <c r="D2561" s="222" t="s">
        <v>168</v>
      </c>
      <c r="E2561" s="199" t="s">
        <v>163</v>
      </c>
      <c r="F2561" s="200" t="s">
        <v>604</v>
      </c>
      <c r="G2561" s="200" t="s">
        <v>605</v>
      </c>
      <c r="H2561" s="200"/>
      <c r="I2561" s="200">
        <v>45520</v>
      </c>
      <c r="J2561" s="143">
        <f t="shared" si="39"/>
        <v>45520</v>
      </c>
      <c r="K2561" s="202">
        <v>8</v>
      </c>
      <c r="L2561" s="285" t="s">
        <v>2066</v>
      </c>
      <c r="M2561" s="223"/>
      <c r="N2561" s="203"/>
      <c r="O2561" s="222" t="s">
        <v>326</v>
      </c>
    </row>
    <row r="2562" spans="1:15" ht="29.25" customHeight="1">
      <c r="A2562" s="221" t="s">
        <v>506</v>
      </c>
      <c r="B2562" s="221" t="s">
        <v>790</v>
      </c>
      <c r="C2562" s="222" t="s">
        <v>770</v>
      </c>
      <c r="D2562" s="222" t="s">
        <v>168</v>
      </c>
      <c r="E2562" s="199" t="s">
        <v>163</v>
      </c>
      <c r="F2562" s="200" t="s">
        <v>604</v>
      </c>
      <c r="G2562" s="200" t="s">
        <v>605</v>
      </c>
      <c r="H2562" s="200"/>
      <c r="I2562" s="200">
        <v>45523</v>
      </c>
      <c r="J2562" s="143">
        <f t="shared" si="39"/>
        <v>45523</v>
      </c>
      <c r="K2562" s="202">
        <v>8</v>
      </c>
      <c r="L2562" s="284" t="s">
        <v>2067</v>
      </c>
      <c r="M2562" s="223"/>
      <c r="N2562" s="203"/>
      <c r="O2562" s="222" t="s">
        <v>326</v>
      </c>
    </row>
    <row r="2563" spans="1:15" ht="29.25" customHeight="1">
      <c r="A2563" s="221" t="s">
        <v>506</v>
      </c>
      <c r="B2563" s="221" t="s">
        <v>790</v>
      </c>
      <c r="C2563" s="222" t="s">
        <v>770</v>
      </c>
      <c r="D2563" s="222" t="s">
        <v>168</v>
      </c>
      <c r="E2563" s="199" t="s">
        <v>163</v>
      </c>
      <c r="F2563" s="200" t="s">
        <v>604</v>
      </c>
      <c r="G2563" s="200" t="s">
        <v>605</v>
      </c>
      <c r="H2563" s="200"/>
      <c r="I2563" s="200">
        <v>45524</v>
      </c>
      <c r="J2563" s="143">
        <f t="shared" ref="J2563:J2626" si="40">I2563</f>
        <v>45524</v>
      </c>
      <c r="K2563" s="202">
        <v>8</v>
      </c>
      <c r="L2563" s="285" t="s">
        <v>2068</v>
      </c>
      <c r="M2563" s="223"/>
      <c r="N2563" s="203"/>
      <c r="O2563" s="222" t="s">
        <v>326</v>
      </c>
    </row>
    <row r="2564" spans="1:15" ht="29.25" customHeight="1">
      <c r="A2564" s="221" t="s">
        <v>506</v>
      </c>
      <c r="B2564" s="221" t="s">
        <v>790</v>
      </c>
      <c r="C2564" s="222" t="s">
        <v>770</v>
      </c>
      <c r="D2564" s="222" t="s">
        <v>168</v>
      </c>
      <c r="E2564" s="199" t="s">
        <v>163</v>
      </c>
      <c r="F2564" s="200" t="s">
        <v>604</v>
      </c>
      <c r="G2564" s="200" t="s">
        <v>605</v>
      </c>
      <c r="H2564" s="200"/>
      <c r="I2564" s="200">
        <v>45525</v>
      </c>
      <c r="J2564" s="143">
        <f t="shared" si="40"/>
        <v>45525</v>
      </c>
      <c r="K2564" s="202">
        <v>8</v>
      </c>
      <c r="L2564" s="285" t="s">
        <v>2069</v>
      </c>
      <c r="M2564" s="223"/>
      <c r="N2564" s="203"/>
      <c r="O2564" s="222" t="s">
        <v>326</v>
      </c>
    </row>
    <row r="2565" spans="1:15" ht="29.25" customHeight="1">
      <c r="A2565" s="221" t="s">
        <v>506</v>
      </c>
      <c r="B2565" s="221" t="s">
        <v>790</v>
      </c>
      <c r="C2565" s="222" t="s">
        <v>770</v>
      </c>
      <c r="D2565" s="222" t="s">
        <v>168</v>
      </c>
      <c r="E2565" s="199" t="s">
        <v>166</v>
      </c>
      <c r="F2565" s="200"/>
      <c r="G2565" s="200"/>
      <c r="H2565" s="200"/>
      <c r="I2565" s="200">
        <v>45526</v>
      </c>
      <c r="J2565" s="143">
        <f t="shared" si="40"/>
        <v>45526</v>
      </c>
      <c r="K2565" s="202">
        <v>8</v>
      </c>
      <c r="L2565" s="284" t="s">
        <v>2258</v>
      </c>
      <c r="M2565" s="223"/>
      <c r="N2565" s="203"/>
      <c r="O2565" s="222" t="s">
        <v>326</v>
      </c>
    </row>
    <row r="2566" spans="1:15" ht="29.25" customHeight="1">
      <c r="A2566" s="221" t="s">
        <v>506</v>
      </c>
      <c r="B2566" s="221" t="s">
        <v>790</v>
      </c>
      <c r="C2566" s="222" t="s">
        <v>770</v>
      </c>
      <c r="D2566" s="222" t="s">
        <v>168</v>
      </c>
      <c r="E2566" s="199" t="s">
        <v>163</v>
      </c>
      <c r="F2566" s="200" t="s">
        <v>604</v>
      </c>
      <c r="G2566" s="200" t="s">
        <v>605</v>
      </c>
      <c r="H2566" s="200"/>
      <c r="I2566" s="200">
        <v>45527</v>
      </c>
      <c r="J2566" s="143">
        <f t="shared" si="40"/>
        <v>45527</v>
      </c>
      <c r="K2566" s="202">
        <v>8</v>
      </c>
      <c r="L2566" s="284" t="s">
        <v>2259</v>
      </c>
      <c r="M2566" s="223"/>
      <c r="N2566" s="203"/>
      <c r="O2566" s="222" t="s">
        <v>326</v>
      </c>
    </row>
    <row r="2567" spans="1:15" ht="29.25" customHeight="1">
      <c r="A2567" s="221" t="s">
        <v>506</v>
      </c>
      <c r="B2567" s="221" t="s">
        <v>790</v>
      </c>
      <c r="C2567" s="222" t="s">
        <v>770</v>
      </c>
      <c r="D2567" s="222" t="s">
        <v>168</v>
      </c>
      <c r="E2567" s="199" t="s">
        <v>163</v>
      </c>
      <c r="F2567" s="200" t="s">
        <v>630</v>
      </c>
      <c r="G2567" s="200" t="s">
        <v>631</v>
      </c>
      <c r="H2567" s="200"/>
      <c r="I2567" s="200">
        <v>45530</v>
      </c>
      <c r="J2567" s="143">
        <f t="shared" si="40"/>
        <v>45530</v>
      </c>
      <c r="K2567" s="202">
        <v>8</v>
      </c>
      <c r="L2567" s="285" t="s">
        <v>2260</v>
      </c>
      <c r="M2567" s="223"/>
      <c r="N2567" s="203"/>
      <c r="O2567" s="222" t="s">
        <v>326</v>
      </c>
    </row>
    <row r="2568" spans="1:15" ht="29.25" customHeight="1">
      <c r="A2568" s="221" t="s">
        <v>506</v>
      </c>
      <c r="B2568" s="221" t="s">
        <v>790</v>
      </c>
      <c r="C2568" s="222" t="s">
        <v>770</v>
      </c>
      <c r="D2568" s="222" t="s">
        <v>168</v>
      </c>
      <c r="E2568" s="199" t="s">
        <v>166</v>
      </c>
      <c r="F2568" s="200"/>
      <c r="G2568" s="200"/>
      <c r="H2568" s="200"/>
      <c r="I2568" s="200">
        <v>45531</v>
      </c>
      <c r="J2568" s="143">
        <f t="shared" si="40"/>
        <v>45531</v>
      </c>
      <c r="K2568" s="202">
        <v>8</v>
      </c>
      <c r="L2568" s="284" t="s">
        <v>2261</v>
      </c>
      <c r="M2568" s="223"/>
      <c r="N2568" s="203"/>
      <c r="O2568" s="222" t="s">
        <v>326</v>
      </c>
    </row>
    <row r="2569" spans="1:15" ht="29.25" customHeight="1">
      <c r="A2569" s="221" t="s">
        <v>506</v>
      </c>
      <c r="B2569" s="221" t="s">
        <v>790</v>
      </c>
      <c r="C2569" s="222" t="s">
        <v>770</v>
      </c>
      <c r="D2569" s="222" t="s">
        <v>168</v>
      </c>
      <c r="E2569" s="199" t="s">
        <v>163</v>
      </c>
      <c r="F2569" s="200" t="s">
        <v>630</v>
      </c>
      <c r="G2569" s="200" t="s">
        <v>631</v>
      </c>
      <c r="H2569" s="200"/>
      <c r="I2569" s="200">
        <v>45532</v>
      </c>
      <c r="J2569" s="143">
        <f t="shared" si="40"/>
        <v>45532</v>
      </c>
      <c r="K2569" s="202">
        <v>8</v>
      </c>
      <c r="L2569" s="284" t="s">
        <v>2262</v>
      </c>
      <c r="M2569" s="223"/>
      <c r="N2569" s="203"/>
      <c r="O2569" s="222" t="s">
        <v>326</v>
      </c>
    </row>
    <row r="2570" spans="1:15" ht="29.25" customHeight="1">
      <c r="A2570" s="221" t="s">
        <v>506</v>
      </c>
      <c r="B2570" s="221" t="s">
        <v>790</v>
      </c>
      <c r="C2570" s="222" t="s">
        <v>770</v>
      </c>
      <c r="D2570" s="222" t="s">
        <v>168</v>
      </c>
      <c r="E2570" s="199" t="s">
        <v>163</v>
      </c>
      <c r="F2570" s="200" t="s">
        <v>630</v>
      </c>
      <c r="G2570" s="200" t="s">
        <v>631</v>
      </c>
      <c r="H2570" s="200"/>
      <c r="I2570" s="200">
        <v>45533</v>
      </c>
      <c r="J2570" s="143">
        <f t="shared" si="40"/>
        <v>45533</v>
      </c>
      <c r="K2570" s="202">
        <v>8</v>
      </c>
      <c r="L2570" s="284" t="s">
        <v>2462</v>
      </c>
      <c r="M2570" s="223"/>
      <c r="N2570" s="203"/>
      <c r="O2570" s="222" t="s">
        <v>326</v>
      </c>
    </row>
    <row r="2571" spans="1:15" ht="29.25" customHeight="1">
      <c r="A2571" s="221" t="s">
        <v>506</v>
      </c>
      <c r="B2571" s="221" t="s">
        <v>790</v>
      </c>
      <c r="C2571" s="222" t="s">
        <v>770</v>
      </c>
      <c r="D2571" s="222" t="s">
        <v>168</v>
      </c>
      <c r="E2571" s="199" t="s">
        <v>163</v>
      </c>
      <c r="F2571" s="200" t="s">
        <v>630</v>
      </c>
      <c r="G2571" s="200" t="s">
        <v>631</v>
      </c>
      <c r="H2571" s="200"/>
      <c r="I2571" s="200">
        <v>45534</v>
      </c>
      <c r="J2571" s="143">
        <f t="shared" si="40"/>
        <v>45534</v>
      </c>
      <c r="K2571" s="202">
        <v>8</v>
      </c>
      <c r="L2571" s="285" t="s">
        <v>2463</v>
      </c>
      <c r="M2571" s="223"/>
      <c r="N2571" s="203"/>
      <c r="O2571" s="222" t="s">
        <v>326</v>
      </c>
    </row>
    <row r="2572" spans="1:15" ht="29.25" customHeight="1">
      <c r="A2572" s="221" t="s">
        <v>506</v>
      </c>
      <c r="B2572" s="221" t="s">
        <v>790</v>
      </c>
      <c r="C2572" s="222" t="s">
        <v>770</v>
      </c>
      <c r="D2572" s="222" t="s">
        <v>168</v>
      </c>
      <c r="E2572" s="199" t="s">
        <v>163</v>
      </c>
      <c r="F2572" s="200" t="s">
        <v>630</v>
      </c>
      <c r="G2572" s="200" t="s">
        <v>631</v>
      </c>
      <c r="H2572" s="200"/>
      <c r="I2572" s="200">
        <v>45537</v>
      </c>
      <c r="J2572" s="143">
        <f t="shared" si="40"/>
        <v>45537</v>
      </c>
      <c r="K2572" s="202">
        <v>8</v>
      </c>
      <c r="L2572" s="284" t="s">
        <v>2464</v>
      </c>
      <c r="M2572" s="223"/>
      <c r="N2572" s="203"/>
      <c r="O2572" s="222" t="s">
        <v>326</v>
      </c>
    </row>
    <row r="2573" spans="1:15" ht="29.25" customHeight="1">
      <c r="A2573" s="221" t="s">
        <v>506</v>
      </c>
      <c r="B2573" s="221" t="s">
        <v>790</v>
      </c>
      <c r="C2573" s="222" t="s">
        <v>770</v>
      </c>
      <c r="D2573" s="222" t="s">
        <v>168</v>
      </c>
      <c r="E2573" s="199" t="s">
        <v>171</v>
      </c>
      <c r="F2573" s="200"/>
      <c r="G2573" s="200"/>
      <c r="H2573" s="200"/>
      <c r="I2573" s="200">
        <v>45538</v>
      </c>
      <c r="J2573" s="143">
        <f t="shared" si="40"/>
        <v>45538</v>
      </c>
      <c r="K2573" s="202">
        <v>8</v>
      </c>
      <c r="L2573" s="284" t="s">
        <v>2465</v>
      </c>
      <c r="M2573" s="223"/>
      <c r="N2573" s="203"/>
      <c r="O2573" s="222" t="s">
        <v>326</v>
      </c>
    </row>
    <row r="2574" spans="1:15" ht="29.25" customHeight="1">
      <c r="A2574" s="221" t="s">
        <v>506</v>
      </c>
      <c r="B2574" s="221" t="s">
        <v>790</v>
      </c>
      <c r="C2574" s="222" t="s">
        <v>770</v>
      </c>
      <c r="D2574" s="222" t="s">
        <v>168</v>
      </c>
      <c r="E2574" s="199" t="s">
        <v>166</v>
      </c>
      <c r="F2574" s="200"/>
      <c r="G2574" s="200"/>
      <c r="H2574" s="200"/>
      <c r="I2574" s="200">
        <v>45539</v>
      </c>
      <c r="J2574" s="143">
        <f t="shared" si="40"/>
        <v>45539</v>
      </c>
      <c r="K2574" s="202">
        <v>8</v>
      </c>
      <c r="L2574" s="284" t="s">
        <v>2466</v>
      </c>
      <c r="M2574" s="223"/>
      <c r="N2574" s="203"/>
      <c r="O2574" s="222" t="s">
        <v>326</v>
      </c>
    </row>
    <row r="2575" spans="1:15" ht="29.25" customHeight="1">
      <c r="A2575" s="221" t="s">
        <v>506</v>
      </c>
      <c r="B2575" s="221" t="s">
        <v>790</v>
      </c>
      <c r="C2575" s="222" t="s">
        <v>770</v>
      </c>
      <c r="D2575" s="222" t="s">
        <v>168</v>
      </c>
      <c r="E2575" s="199" t="s">
        <v>163</v>
      </c>
      <c r="F2575" s="200" t="s">
        <v>630</v>
      </c>
      <c r="G2575" s="200" t="s">
        <v>631</v>
      </c>
      <c r="H2575" s="200"/>
      <c r="I2575" s="200">
        <v>45540</v>
      </c>
      <c r="J2575" s="143">
        <f t="shared" si="40"/>
        <v>45540</v>
      </c>
      <c r="K2575" s="202">
        <v>8</v>
      </c>
      <c r="L2575" s="285" t="s">
        <v>2597</v>
      </c>
      <c r="M2575" s="223"/>
      <c r="N2575" s="203"/>
      <c r="O2575" s="222" t="s">
        <v>326</v>
      </c>
    </row>
    <row r="2576" spans="1:15" ht="29.25" customHeight="1">
      <c r="A2576" s="221" t="s">
        <v>506</v>
      </c>
      <c r="B2576" s="221" t="s">
        <v>790</v>
      </c>
      <c r="C2576" s="222" t="s">
        <v>770</v>
      </c>
      <c r="D2576" s="222" t="s">
        <v>168</v>
      </c>
      <c r="E2576" s="199" t="s">
        <v>169</v>
      </c>
      <c r="F2576" s="200"/>
      <c r="G2576" s="200"/>
      <c r="H2576" s="200"/>
      <c r="I2576" s="200">
        <v>45541</v>
      </c>
      <c r="J2576" s="143">
        <f t="shared" si="40"/>
        <v>45541</v>
      </c>
      <c r="K2576" s="202">
        <v>8</v>
      </c>
      <c r="L2576" s="284" t="s">
        <v>2598</v>
      </c>
      <c r="M2576" s="223"/>
      <c r="N2576" s="203"/>
      <c r="O2576" s="222" t="s">
        <v>326</v>
      </c>
    </row>
    <row r="2577" spans="1:15" ht="29.25" customHeight="1">
      <c r="A2577" s="221" t="s">
        <v>506</v>
      </c>
      <c r="B2577" s="221" t="s">
        <v>790</v>
      </c>
      <c r="C2577" s="222" t="s">
        <v>770</v>
      </c>
      <c r="D2577" s="222" t="s">
        <v>168</v>
      </c>
      <c r="E2577" s="199" t="s">
        <v>171</v>
      </c>
      <c r="F2577" s="200"/>
      <c r="G2577" s="200"/>
      <c r="H2577" s="200"/>
      <c r="I2577" s="200">
        <v>45544</v>
      </c>
      <c r="J2577" s="143">
        <f t="shared" si="40"/>
        <v>45544</v>
      </c>
      <c r="K2577" s="202">
        <v>8</v>
      </c>
      <c r="L2577" s="284" t="s">
        <v>2770</v>
      </c>
      <c r="M2577" s="223"/>
      <c r="N2577" s="203"/>
      <c r="O2577" s="222" t="s">
        <v>326</v>
      </c>
    </row>
    <row r="2578" spans="1:15" ht="29.25" customHeight="1">
      <c r="A2578" s="221" t="s">
        <v>506</v>
      </c>
      <c r="B2578" s="221" t="s">
        <v>790</v>
      </c>
      <c r="C2578" s="222" t="s">
        <v>770</v>
      </c>
      <c r="D2578" s="222" t="s">
        <v>168</v>
      </c>
      <c r="E2578" s="199" t="s">
        <v>171</v>
      </c>
      <c r="F2578" s="200"/>
      <c r="G2578" s="200"/>
      <c r="H2578" s="200"/>
      <c r="I2578" s="200">
        <v>45545</v>
      </c>
      <c r="J2578" s="143">
        <f t="shared" si="40"/>
        <v>45545</v>
      </c>
      <c r="K2578" s="202">
        <v>8</v>
      </c>
      <c r="L2578" s="285" t="s">
        <v>2771</v>
      </c>
      <c r="M2578" s="223"/>
      <c r="N2578" s="203"/>
      <c r="O2578" s="222" t="s">
        <v>326</v>
      </c>
    </row>
    <row r="2579" spans="1:15" ht="29.25" customHeight="1">
      <c r="A2579" s="221" t="s">
        <v>506</v>
      </c>
      <c r="B2579" s="221" t="s">
        <v>790</v>
      </c>
      <c r="C2579" s="222" t="s">
        <v>770</v>
      </c>
      <c r="D2579" s="222" t="s">
        <v>168</v>
      </c>
      <c r="E2579" s="199" t="s">
        <v>171</v>
      </c>
      <c r="F2579" s="200"/>
      <c r="G2579" s="200"/>
      <c r="H2579" s="200"/>
      <c r="I2579" s="200">
        <v>45546</v>
      </c>
      <c r="J2579" s="143">
        <f t="shared" si="40"/>
        <v>45546</v>
      </c>
      <c r="K2579" s="202">
        <v>8</v>
      </c>
      <c r="L2579" s="285" t="s">
        <v>2771</v>
      </c>
      <c r="M2579" s="223"/>
      <c r="N2579" s="203"/>
      <c r="O2579" s="222" t="s">
        <v>326</v>
      </c>
    </row>
    <row r="2580" spans="1:15" ht="29.25" customHeight="1">
      <c r="A2580" s="221" t="s">
        <v>506</v>
      </c>
      <c r="B2580" s="221" t="s">
        <v>790</v>
      </c>
      <c r="C2580" s="222" t="s">
        <v>770</v>
      </c>
      <c r="D2580" s="222" t="s">
        <v>168</v>
      </c>
      <c r="E2580" s="199" t="s">
        <v>171</v>
      </c>
      <c r="F2580" s="200"/>
      <c r="G2580" s="200"/>
      <c r="H2580" s="200"/>
      <c r="I2580" s="200">
        <v>45547</v>
      </c>
      <c r="J2580" s="143">
        <f t="shared" si="40"/>
        <v>45547</v>
      </c>
      <c r="K2580" s="202">
        <v>8</v>
      </c>
      <c r="L2580" s="285" t="s">
        <v>2771</v>
      </c>
      <c r="M2580" s="223"/>
      <c r="N2580" s="203"/>
      <c r="O2580" s="222" t="s">
        <v>326</v>
      </c>
    </row>
    <row r="2581" spans="1:15" ht="29.25" customHeight="1">
      <c r="A2581" s="221" t="s">
        <v>506</v>
      </c>
      <c r="B2581" s="221" t="s">
        <v>790</v>
      </c>
      <c r="C2581" s="222" t="s">
        <v>770</v>
      </c>
      <c r="D2581" s="222" t="s">
        <v>168</v>
      </c>
      <c r="E2581" s="199" t="s">
        <v>171</v>
      </c>
      <c r="F2581" s="200"/>
      <c r="G2581" s="200"/>
      <c r="H2581" s="200"/>
      <c r="I2581" s="200">
        <v>45548</v>
      </c>
      <c r="J2581" s="143">
        <f t="shared" si="40"/>
        <v>45548</v>
      </c>
      <c r="K2581" s="202">
        <v>8</v>
      </c>
      <c r="L2581" s="285" t="s">
        <v>2771</v>
      </c>
      <c r="M2581" s="223"/>
      <c r="N2581" s="203"/>
      <c r="O2581" s="222" t="s">
        <v>326</v>
      </c>
    </row>
    <row r="2582" spans="1:15" ht="29.25" customHeight="1">
      <c r="A2582" s="221" t="s">
        <v>506</v>
      </c>
      <c r="B2582" s="221" t="s">
        <v>790</v>
      </c>
      <c r="C2582" s="222" t="s">
        <v>770</v>
      </c>
      <c r="D2582" s="222" t="s">
        <v>168</v>
      </c>
      <c r="E2582" s="199" t="s">
        <v>165</v>
      </c>
      <c r="F2582" s="200"/>
      <c r="G2582" s="200"/>
      <c r="H2582" s="200"/>
      <c r="I2582" s="200">
        <v>45551</v>
      </c>
      <c r="J2582" s="143">
        <f t="shared" si="40"/>
        <v>45551</v>
      </c>
      <c r="K2582" s="202">
        <v>8</v>
      </c>
      <c r="L2582" s="285" t="s">
        <v>475</v>
      </c>
      <c r="M2582" s="223"/>
      <c r="N2582" s="203"/>
      <c r="O2582" s="222" t="s">
        <v>326</v>
      </c>
    </row>
    <row r="2583" spans="1:15" ht="29.25" customHeight="1">
      <c r="A2583" s="221" t="s">
        <v>506</v>
      </c>
      <c r="B2583" s="221" t="s">
        <v>790</v>
      </c>
      <c r="C2583" s="222" t="s">
        <v>770</v>
      </c>
      <c r="D2583" s="222" t="s">
        <v>168</v>
      </c>
      <c r="E2583" s="199" t="s">
        <v>163</v>
      </c>
      <c r="F2583" s="200" t="s">
        <v>2022</v>
      </c>
      <c r="G2583" s="200" t="s">
        <v>2023</v>
      </c>
      <c r="H2583" s="200"/>
      <c r="I2583" s="200">
        <v>45553</v>
      </c>
      <c r="J2583" s="143">
        <f t="shared" si="40"/>
        <v>45553</v>
      </c>
      <c r="K2583" s="202">
        <v>8</v>
      </c>
      <c r="L2583" s="285" t="s">
        <v>2772</v>
      </c>
      <c r="M2583" s="223"/>
      <c r="N2583" s="203"/>
      <c r="O2583" s="222" t="s">
        <v>326</v>
      </c>
    </row>
    <row r="2584" spans="1:15" ht="29.25" customHeight="1">
      <c r="A2584" s="221" t="s">
        <v>506</v>
      </c>
      <c r="B2584" s="221" t="s">
        <v>790</v>
      </c>
      <c r="C2584" s="222" t="s">
        <v>770</v>
      </c>
      <c r="D2584" s="222" t="s">
        <v>168</v>
      </c>
      <c r="E2584" s="199" t="s">
        <v>163</v>
      </c>
      <c r="F2584" s="200" t="s">
        <v>2022</v>
      </c>
      <c r="G2584" s="200" t="s">
        <v>2023</v>
      </c>
      <c r="H2584" s="200"/>
      <c r="I2584" s="200">
        <v>45554</v>
      </c>
      <c r="J2584" s="143">
        <f t="shared" si="40"/>
        <v>45554</v>
      </c>
      <c r="K2584" s="202">
        <v>8</v>
      </c>
      <c r="L2584" s="285" t="s">
        <v>2886</v>
      </c>
      <c r="M2584" s="223"/>
      <c r="N2584" s="203"/>
      <c r="O2584" s="222" t="s">
        <v>326</v>
      </c>
    </row>
    <row r="2585" spans="1:15" ht="29.25" customHeight="1">
      <c r="A2585" s="221" t="s">
        <v>506</v>
      </c>
      <c r="B2585" s="221" t="s">
        <v>790</v>
      </c>
      <c r="C2585" s="222" t="s">
        <v>770</v>
      </c>
      <c r="D2585" s="222" t="s">
        <v>168</v>
      </c>
      <c r="E2585" s="199" t="s">
        <v>163</v>
      </c>
      <c r="F2585" s="200" t="s">
        <v>2022</v>
      </c>
      <c r="G2585" s="200" t="s">
        <v>2023</v>
      </c>
      <c r="H2585" s="200"/>
      <c r="I2585" s="200">
        <v>45555</v>
      </c>
      <c r="J2585" s="143">
        <f t="shared" si="40"/>
        <v>45555</v>
      </c>
      <c r="K2585" s="202">
        <v>8</v>
      </c>
      <c r="L2585" s="285" t="s">
        <v>2887</v>
      </c>
      <c r="M2585" s="223"/>
      <c r="N2585" s="203"/>
      <c r="O2585" s="222" t="s">
        <v>326</v>
      </c>
    </row>
    <row r="2586" spans="1:15" ht="29.25" customHeight="1">
      <c r="A2586" s="221" t="s">
        <v>506</v>
      </c>
      <c r="B2586" s="221" t="s">
        <v>790</v>
      </c>
      <c r="C2586" s="222" t="s">
        <v>770</v>
      </c>
      <c r="D2586" s="222" t="s">
        <v>168</v>
      </c>
      <c r="E2586" s="199" t="s">
        <v>163</v>
      </c>
      <c r="F2586" s="200" t="s">
        <v>630</v>
      </c>
      <c r="G2586" s="200" t="s">
        <v>631</v>
      </c>
      <c r="H2586" s="200"/>
      <c r="I2586" s="200">
        <v>45558</v>
      </c>
      <c r="J2586" s="143">
        <f t="shared" si="40"/>
        <v>45558</v>
      </c>
      <c r="K2586" s="202">
        <v>8</v>
      </c>
      <c r="L2586" s="284" t="s">
        <v>2888</v>
      </c>
      <c r="M2586" s="223"/>
      <c r="N2586" s="203"/>
      <c r="O2586" s="222" t="s">
        <v>326</v>
      </c>
    </row>
    <row r="2587" spans="1:15" ht="29.25" customHeight="1">
      <c r="A2587" s="221" t="s">
        <v>506</v>
      </c>
      <c r="B2587" s="221" t="s">
        <v>790</v>
      </c>
      <c r="C2587" s="222" t="s">
        <v>770</v>
      </c>
      <c r="D2587" s="222" t="s">
        <v>168</v>
      </c>
      <c r="E2587" s="199" t="s">
        <v>171</v>
      </c>
      <c r="F2587" s="200"/>
      <c r="G2587" s="200"/>
      <c r="H2587" s="200"/>
      <c r="I2587" s="200">
        <v>45559</v>
      </c>
      <c r="J2587" s="143">
        <f t="shared" si="40"/>
        <v>45559</v>
      </c>
      <c r="K2587" s="202">
        <v>8</v>
      </c>
      <c r="L2587" s="285" t="s">
        <v>2889</v>
      </c>
      <c r="M2587" s="223"/>
      <c r="N2587" s="203"/>
      <c r="O2587" s="222" t="s">
        <v>326</v>
      </c>
    </row>
    <row r="2588" spans="1:15" ht="29.25" customHeight="1">
      <c r="A2588" s="221" t="s">
        <v>506</v>
      </c>
      <c r="B2588" s="221" t="s">
        <v>790</v>
      </c>
      <c r="C2588" s="222" t="s">
        <v>770</v>
      </c>
      <c r="D2588" s="222" t="s">
        <v>168</v>
      </c>
      <c r="E2588" s="199" t="s">
        <v>163</v>
      </c>
      <c r="F2588" s="200" t="s">
        <v>2022</v>
      </c>
      <c r="G2588" s="200" t="s">
        <v>2023</v>
      </c>
      <c r="H2588" s="200"/>
      <c r="I2588" s="200">
        <v>45560</v>
      </c>
      <c r="J2588" s="143">
        <f t="shared" si="40"/>
        <v>45560</v>
      </c>
      <c r="K2588" s="202">
        <v>8</v>
      </c>
      <c r="L2588" s="284" t="s">
        <v>2890</v>
      </c>
      <c r="M2588" s="223"/>
      <c r="N2588" s="203"/>
      <c r="O2588" s="222" t="s">
        <v>326</v>
      </c>
    </row>
    <row r="2589" spans="1:15" ht="29.25" customHeight="1">
      <c r="A2589" s="221" t="s">
        <v>506</v>
      </c>
      <c r="B2589" s="221" t="s">
        <v>790</v>
      </c>
      <c r="C2589" s="222" t="s">
        <v>770</v>
      </c>
      <c r="D2589" s="222" t="s">
        <v>168</v>
      </c>
      <c r="E2589" s="199" t="s">
        <v>163</v>
      </c>
      <c r="F2589" s="200" t="s">
        <v>604</v>
      </c>
      <c r="G2589" s="200" t="s">
        <v>605</v>
      </c>
      <c r="H2589" s="200"/>
      <c r="I2589" s="200">
        <v>45561</v>
      </c>
      <c r="J2589" s="143">
        <f t="shared" si="40"/>
        <v>45561</v>
      </c>
      <c r="K2589" s="202">
        <v>8</v>
      </c>
      <c r="L2589" s="285" t="s">
        <v>2891</v>
      </c>
      <c r="M2589" s="223"/>
      <c r="N2589" s="203"/>
      <c r="O2589" s="222" t="s">
        <v>326</v>
      </c>
    </row>
    <row r="2590" spans="1:15" ht="29.25" customHeight="1">
      <c r="A2590" s="221" t="s">
        <v>506</v>
      </c>
      <c r="B2590" s="221" t="s">
        <v>790</v>
      </c>
      <c r="C2590" s="222" t="s">
        <v>770</v>
      </c>
      <c r="D2590" s="222" t="s">
        <v>168</v>
      </c>
      <c r="E2590" s="199" t="s">
        <v>163</v>
      </c>
      <c r="F2590" s="200" t="s">
        <v>604</v>
      </c>
      <c r="G2590" s="200" t="s">
        <v>605</v>
      </c>
      <c r="H2590" s="200"/>
      <c r="I2590" s="200">
        <v>45562</v>
      </c>
      <c r="J2590" s="143">
        <f t="shared" si="40"/>
        <v>45562</v>
      </c>
      <c r="K2590" s="202">
        <v>8</v>
      </c>
      <c r="L2590" s="285" t="s">
        <v>2892</v>
      </c>
      <c r="M2590" s="223"/>
      <c r="N2590" s="203"/>
      <c r="O2590" s="222" t="s">
        <v>326</v>
      </c>
    </row>
    <row r="2591" spans="1:15" ht="29.25" customHeight="1">
      <c r="A2591" s="221" t="s">
        <v>506</v>
      </c>
      <c r="B2591" s="221" t="s">
        <v>790</v>
      </c>
      <c r="C2591" s="222" t="s">
        <v>770</v>
      </c>
      <c r="D2591" s="222" t="s">
        <v>168</v>
      </c>
      <c r="E2591" s="199" t="s">
        <v>163</v>
      </c>
      <c r="F2591" s="200" t="s">
        <v>630</v>
      </c>
      <c r="G2591" s="200" t="s">
        <v>631</v>
      </c>
      <c r="H2591" s="200"/>
      <c r="I2591" s="200">
        <v>45565</v>
      </c>
      <c r="J2591" s="143">
        <f t="shared" si="40"/>
        <v>45565</v>
      </c>
      <c r="K2591" s="202">
        <v>8</v>
      </c>
      <c r="L2591" s="284" t="s">
        <v>2893</v>
      </c>
      <c r="M2591" s="223"/>
      <c r="N2591" s="203"/>
      <c r="O2591" s="222" t="s">
        <v>326</v>
      </c>
    </row>
    <row r="2592" spans="1:15" ht="29.25" customHeight="1">
      <c r="A2592" s="221" t="s">
        <v>506</v>
      </c>
      <c r="B2592" s="221" t="s">
        <v>790</v>
      </c>
      <c r="C2592" s="222" t="s">
        <v>770</v>
      </c>
      <c r="D2592" s="222" t="s">
        <v>168</v>
      </c>
      <c r="E2592" s="199" t="s">
        <v>163</v>
      </c>
      <c r="F2592" s="200" t="s">
        <v>2022</v>
      </c>
      <c r="G2592" s="200" t="s">
        <v>2023</v>
      </c>
      <c r="H2592" s="200"/>
      <c r="I2592" s="200">
        <v>45566</v>
      </c>
      <c r="J2592" s="143">
        <f t="shared" si="40"/>
        <v>45566</v>
      </c>
      <c r="K2592" s="202">
        <v>8</v>
      </c>
      <c r="L2592" s="284" t="s">
        <v>2894</v>
      </c>
      <c r="M2592" s="223"/>
      <c r="N2592" s="203"/>
      <c r="O2592" s="222" t="s">
        <v>326</v>
      </c>
    </row>
    <row r="2593" spans="1:15" ht="29.25" customHeight="1">
      <c r="A2593" s="221" t="s">
        <v>506</v>
      </c>
      <c r="B2593" s="221" t="s">
        <v>790</v>
      </c>
      <c r="C2593" s="222" t="s">
        <v>770</v>
      </c>
      <c r="D2593" s="222" t="s">
        <v>168</v>
      </c>
      <c r="E2593" s="199" t="s">
        <v>163</v>
      </c>
      <c r="F2593" s="200" t="s">
        <v>2022</v>
      </c>
      <c r="G2593" s="200" t="s">
        <v>2023</v>
      </c>
      <c r="H2593" s="200"/>
      <c r="I2593" s="200">
        <v>45569</v>
      </c>
      <c r="J2593" s="143">
        <f t="shared" si="40"/>
        <v>45569</v>
      </c>
      <c r="K2593" s="202">
        <v>8</v>
      </c>
      <c r="L2593" s="285" t="s">
        <v>3171</v>
      </c>
      <c r="M2593" s="223"/>
      <c r="N2593" s="203"/>
      <c r="O2593" s="222" t="s">
        <v>326</v>
      </c>
    </row>
    <row r="2594" spans="1:15" ht="29.25" customHeight="1">
      <c r="A2594" s="221" t="s">
        <v>506</v>
      </c>
      <c r="B2594" s="221" t="s">
        <v>790</v>
      </c>
      <c r="C2594" s="222" t="s">
        <v>770</v>
      </c>
      <c r="D2594" s="222" t="s">
        <v>168</v>
      </c>
      <c r="E2594" s="199" t="s">
        <v>169</v>
      </c>
      <c r="F2594" s="200"/>
      <c r="G2594" s="200"/>
      <c r="H2594" s="200"/>
      <c r="I2594" s="200">
        <v>45572</v>
      </c>
      <c r="J2594" s="143">
        <f t="shared" si="40"/>
        <v>45572</v>
      </c>
      <c r="K2594" s="202">
        <v>8</v>
      </c>
      <c r="L2594" s="284" t="s">
        <v>3172</v>
      </c>
      <c r="M2594" s="223"/>
      <c r="N2594" s="203"/>
      <c r="O2594" s="222" t="s">
        <v>326</v>
      </c>
    </row>
    <row r="2595" spans="1:15" ht="29.25" customHeight="1">
      <c r="A2595" s="221" t="s">
        <v>506</v>
      </c>
      <c r="B2595" s="221" t="s">
        <v>790</v>
      </c>
      <c r="C2595" s="222" t="s">
        <v>770</v>
      </c>
      <c r="D2595" s="222" t="s">
        <v>168</v>
      </c>
      <c r="E2595" s="199" t="s">
        <v>169</v>
      </c>
      <c r="F2595" s="200"/>
      <c r="G2595" s="200"/>
      <c r="H2595" s="200"/>
      <c r="I2595" s="200">
        <v>45573</v>
      </c>
      <c r="J2595" s="143">
        <f t="shared" si="40"/>
        <v>45573</v>
      </c>
      <c r="K2595" s="202">
        <v>8</v>
      </c>
      <c r="L2595" s="284" t="s">
        <v>3173</v>
      </c>
      <c r="M2595" s="223"/>
      <c r="N2595" s="203"/>
      <c r="O2595" s="222" t="s">
        <v>326</v>
      </c>
    </row>
    <row r="2596" spans="1:15" ht="29.25" customHeight="1">
      <c r="A2596" s="221" t="s">
        <v>506</v>
      </c>
      <c r="B2596" s="221" t="s">
        <v>790</v>
      </c>
      <c r="C2596" s="222" t="s">
        <v>770</v>
      </c>
      <c r="D2596" s="222" t="s">
        <v>168</v>
      </c>
      <c r="E2596" s="199" t="s">
        <v>169</v>
      </c>
      <c r="F2596" s="200"/>
      <c r="G2596" s="200"/>
      <c r="H2596" s="200"/>
      <c r="I2596" s="200">
        <v>45574</v>
      </c>
      <c r="J2596" s="143">
        <f t="shared" si="40"/>
        <v>45574</v>
      </c>
      <c r="K2596" s="202">
        <v>8</v>
      </c>
      <c r="L2596" s="284" t="s">
        <v>3174</v>
      </c>
      <c r="M2596" s="223"/>
      <c r="N2596" s="203"/>
      <c r="O2596" s="222" t="s">
        <v>326</v>
      </c>
    </row>
    <row r="2597" spans="1:15" ht="29.25" customHeight="1">
      <c r="A2597" s="221" t="s">
        <v>506</v>
      </c>
      <c r="B2597" s="221" t="s">
        <v>790</v>
      </c>
      <c r="C2597" s="222" t="s">
        <v>770</v>
      </c>
      <c r="D2597" s="222" t="s">
        <v>168</v>
      </c>
      <c r="E2597" s="199" t="s">
        <v>165</v>
      </c>
      <c r="F2597" s="200"/>
      <c r="G2597" s="200"/>
      <c r="H2597" s="200"/>
      <c r="I2597" s="200">
        <v>45576</v>
      </c>
      <c r="J2597" s="143">
        <f t="shared" si="40"/>
        <v>45576</v>
      </c>
      <c r="K2597" s="202">
        <v>8</v>
      </c>
      <c r="L2597" s="285" t="s">
        <v>215</v>
      </c>
      <c r="M2597" s="223"/>
      <c r="N2597" s="203"/>
      <c r="O2597" s="222" t="s">
        <v>326</v>
      </c>
    </row>
    <row r="2598" spans="1:15" ht="29.25" customHeight="1">
      <c r="A2598" s="221" t="s">
        <v>506</v>
      </c>
      <c r="B2598" s="221" t="s">
        <v>790</v>
      </c>
      <c r="C2598" s="222" t="s">
        <v>770</v>
      </c>
      <c r="D2598" s="222" t="s">
        <v>168</v>
      </c>
      <c r="E2598" s="199" t="s">
        <v>169</v>
      </c>
      <c r="F2598" s="200"/>
      <c r="G2598" s="200"/>
      <c r="H2598" s="200"/>
      <c r="I2598" s="200">
        <v>45579</v>
      </c>
      <c r="J2598" s="143">
        <f t="shared" si="40"/>
        <v>45579</v>
      </c>
      <c r="K2598" s="202">
        <v>8</v>
      </c>
      <c r="L2598" s="285" t="s">
        <v>3312</v>
      </c>
      <c r="M2598" s="223"/>
      <c r="N2598" s="203"/>
      <c r="O2598" s="222" t="s">
        <v>326</v>
      </c>
    </row>
    <row r="2599" spans="1:15" ht="29.25" customHeight="1">
      <c r="A2599" s="221" t="s">
        <v>506</v>
      </c>
      <c r="B2599" s="221" t="s">
        <v>790</v>
      </c>
      <c r="C2599" s="222" t="s">
        <v>770</v>
      </c>
      <c r="D2599" s="222" t="s">
        <v>168</v>
      </c>
      <c r="E2599" s="199" t="s">
        <v>169</v>
      </c>
      <c r="F2599" s="200"/>
      <c r="G2599" s="200"/>
      <c r="H2599" s="200"/>
      <c r="I2599" s="200">
        <v>45580</v>
      </c>
      <c r="J2599" s="143">
        <f t="shared" si="40"/>
        <v>45580</v>
      </c>
      <c r="K2599" s="202">
        <v>8</v>
      </c>
      <c r="L2599" s="284" t="s">
        <v>3313</v>
      </c>
      <c r="M2599" s="223"/>
      <c r="N2599" s="203"/>
      <c r="O2599" s="222" t="s">
        <v>326</v>
      </c>
    </row>
    <row r="2600" spans="1:15" ht="29.25" customHeight="1">
      <c r="A2600" s="221" t="s">
        <v>506</v>
      </c>
      <c r="B2600" s="221" t="s">
        <v>790</v>
      </c>
      <c r="C2600" s="222" t="s">
        <v>770</v>
      </c>
      <c r="D2600" s="222" t="s">
        <v>168</v>
      </c>
      <c r="E2600" s="199" t="s">
        <v>163</v>
      </c>
      <c r="F2600" s="200" t="s">
        <v>1735</v>
      </c>
      <c r="G2600" s="200" t="s">
        <v>1736</v>
      </c>
      <c r="H2600" s="200"/>
      <c r="I2600" s="200">
        <v>45581</v>
      </c>
      <c r="J2600" s="143">
        <f t="shared" si="40"/>
        <v>45581</v>
      </c>
      <c r="K2600" s="202">
        <v>8</v>
      </c>
      <c r="L2600" s="284" t="s">
        <v>3314</v>
      </c>
      <c r="M2600" s="223"/>
      <c r="N2600" s="203"/>
      <c r="O2600" s="222" t="s">
        <v>326</v>
      </c>
    </row>
    <row r="2601" spans="1:15" ht="29.25" customHeight="1">
      <c r="A2601" s="221" t="s">
        <v>506</v>
      </c>
      <c r="B2601" s="221" t="s">
        <v>790</v>
      </c>
      <c r="C2601" s="222" t="s">
        <v>770</v>
      </c>
      <c r="D2601" s="222" t="s">
        <v>168</v>
      </c>
      <c r="E2601" s="199" t="s">
        <v>166</v>
      </c>
      <c r="F2601" s="200"/>
      <c r="G2601" s="200"/>
      <c r="H2601" s="200"/>
      <c r="I2601" s="200">
        <v>45582</v>
      </c>
      <c r="J2601" s="143">
        <f t="shared" si="40"/>
        <v>45582</v>
      </c>
      <c r="K2601" s="202">
        <v>8</v>
      </c>
      <c r="L2601" s="284" t="s">
        <v>3423</v>
      </c>
      <c r="M2601" s="223"/>
      <c r="N2601" s="203"/>
      <c r="O2601" s="222" t="s">
        <v>326</v>
      </c>
    </row>
    <row r="2602" spans="1:15" ht="29.25" customHeight="1">
      <c r="A2602" s="221" t="s">
        <v>506</v>
      </c>
      <c r="B2602" s="221" t="s">
        <v>790</v>
      </c>
      <c r="C2602" s="222" t="s">
        <v>770</v>
      </c>
      <c r="D2602" s="222" t="s">
        <v>168</v>
      </c>
      <c r="E2602" s="199" t="s">
        <v>169</v>
      </c>
      <c r="F2602" s="200"/>
      <c r="G2602" s="200"/>
      <c r="H2602" s="200"/>
      <c r="I2602" s="200">
        <v>45583</v>
      </c>
      <c r="J2602" s="143">
        <f t="shared" si="40"/>
        <v>45583</v>
      </c>
      <c r="K2602" s="202">
        <v>8</v>
      </c>
      <c r="L2602" s="284" t="s">
        <v>3174</v>
      </c>
      <c r="M2602" s="223"/>
      <c r="N2602" s="203"/>
      <c r="O2602" s="222" t="s">
        <v>326</v>
      </c>
    </row>
    <row r="2603" spans="1:15" ht="29.25" customHeight="1">
      <c r="A2603" s="221" t="s">
        <v>506</v>
      </c>
      <c r="B2603" s="221" t="s">
        <v>790</v>
      </c>
      <c r="C2603" s="222" t="s">
        <v>770</v>
      </c>
      <c r="D2603" s="222" t="s">
        <v>168</v>
      </c>
      <c r="E2603" s="199" t="s">
        <v>169</v>
      </c>
      <c r="F2603" s="200"/>
      <c r="G2603" s="200"/>
      <c r="H2603" s="200"/>
      <c r="I2603" s="200">
        <v>45586</v>
      </c>
      <c r="J2603" s="143">
        <f t="shared" si="40"/>
        <v>45586</v>
      </c>
      <c r="K2603" s="202">
        <v>8</v>
      </c>
      <c r="L2603" s="284" t="s">
        <v>3424</v>
      </c>
      <c r="M2603" s="223"/>
      <c r="N2603" s="203"/>
      <c r="O2603" s="222" t="s">
        <v>326</v>
      </c>
    </row>
    <row r="2604" spans="1:15" ht="29.25" customHeight="1">
      <c r="A2604" s="221" t="s">
        <v>506</v>
      </c>
      <c r="B2604" s="221" t="s">
        <v>790</v>
      </c>
      <c r="C2604" s="222" t="s">
        <v>770</v>
      </c>
      <c r="D2604" s="222" t="s">
        <v>168</v>
      </c>
      <c r="E2604" s="199" t="s">
        <v>163</v>
      </c>
      <c r="F2604" s="200" t="s">
        <v>1735</v>
      </c>
      <c r="G2604" s="200" t="s">
        <v>1736</v>
      </c>
      <c r="H2604" s="200"/>
      <c r="I2604" s="200">
        <v>45587</v>
      </c>
      <c r="J2604" s="143">
        <f t="shared" si="40"/>
        <v>45587</v>
      </c>
      <c r="K2604" s="202">
        <v>8</v>
      </c>
      <c r="L2604" s="284" t="s">
        <v>3425</v>
      </c>
      <c r="M2604" s="223"/>
      <c r="N2604" s="203"/>
      <c r="O2604" s="222" t="s">
        <v>326</v>
      </c>
    </row>
    <row r="2605" spans="1:15" ht="29.25" customHeight="1">
      <c r="A2605" s="221" t="s">
        <v>506</v>
      </c>
      <c r="B2605" s="221" t="s">
        <v>790</v>
      </c>
      <c r="C2605" s="222" t="s">
        <v>770</v>
      </c>
      <c r="D2605" s="222" t="s">
        <v>168</v>
      </c>
      <c r="E2605" s="199" t="s">
        <v>169</v>
      </c>
      <c r="F2605" s="200"/>
      <c r="G2605" s="200"/>
      <c r="H2605" s="200"/>
      <c r="I2605" s="200">
        <v>45588</v>
      </c>
      <c r="J2605" s="143">
        <f t="shared" si="40"/>
        <v>45588</v>
      </c>
      <c r="K2605" s="202">
        <v>8</v>
      </c>
      <c r="L2605" s="284" t="s">
        <v>3426</v>
      </c>
      <c r="M2605" s="223"/>
      <c r="N2605" s="203"/>
      <c r="O2605" s="222" t="s">
        <v>326</v>
      </c>
    </row>
    <row r="2606" spans="1:15" ht="29.25" customHeight="1">
      <c r="A2606" s="221" t="s">
        <v>506</v>
      </c>
      <c r="B2606" s="221" t="s">
        <v>790</v>
      </c>
      <c r="C2606" s="222" t="s">
        <v>770</v>
      </c>
      <c r="D2606" s="222" t="s">
        <v>168</v>
      </c>
      <c r="E2606" s="199" t="s">
        <v>169</v>
      </c>
      <c r="F2606" s="200"/>
      <c r="G2606" s="200"/>
      <c r="H2606" s="200"/>
      <c r="I2606" s="200">
        <v>45589</v>
      </c>
      <c r="J2606" s="143">
        <f t="shared" si="40"/>
        <v>45589</v>
      </c>
      <c r="K2606" s="202">
        <v>8</v>
      </c>
      <c r="L2606" s="284" t="s">
        <v>3564</v>
      </c>
      <c r="M2606" s="223"/>
      <c r="N2606" s="203"/>
      <c r="O2606" s="222" t="s">
        <v>326</v>
      </c>
    </row>
    <row r="2607" spans="1:15" ht="29.25" customHeight="1">
      <c r="A2607" s="221" t="s">
        <v>506</v>
      </c>
      <c r="B2607" s="221" t="s">
        <v>790</v>
      </c>
      <c r="C2607" s="222" t="s">
        <v>770</v>
      </c>
      <c r="D2607" s="222" t="s">
        <v>168</v>
      </c>
      <c r="E2607" s="199" t="s">
        <v>163</v>
      </c>
      <c r="F2607" s="200" t="s">
        <v>1735</v>
      </c>
      <c r="G2607" s="200" t="s">
        <v>1736</v>
      </c>
      <c r="H2607" s="200"/>
      <c r="I2607" s="200">
        <v>45590</v>
      </c>
      <c r="J2607" s="143">
        <f t="shared" si="40"/>
        <v>45590</v>
      </c>
      <c r="K2607" s="202">
        <v>8</v>
      </c>
      <c r="L2607" s="284" t="s">
        <v>3565</v>
      </c>
      <c r="M2607" s="223"/>
      <c r="N2607" s="203"/>
      <c r="O2607" s="222" t="s">
        <v>326</v>
      </c>
    </row>
    <row r="2608" spans="1:15" ht="29.25" customHeight="1">
      <c r="A2608" s="221" t="s">
        <v>506</v>
      </c>
      <c r="B2608" s="221" t="s">
        <v>790</v>
      </c>
      <c r="C2608" s="222" t="s">
        <v>770</v>
      </c>
      <c r="D2608" s="222" t="s">
        <v>168</v>
      </c>
      <c r="E2608" s="199" t="s">
        <v>169</v>
      </c>
      <c r="F2608" s="200"/>
      <c r="G2608" s="200"/>
      <c r="H2608" s="200"/>
      <c r="I2608" s="200">
        <v>45593</v>
      </c>
      <c r="J2608" s="143">
        <f t="shared" si="40"/>
        <v>45593</v>
      </c>
      <c r="K2608" s="202">
        <v>8</v>
      </c>
      <c r="L2608" s="284" t="s">
        <v>3566</v>
      </c>
      <c r="M2608" s="223"/>
      <c r="N2608" s="203"/>
      <c r="O2608" s="222" t="s">
        <v>326</v>
      </c>
    </row>
    <row r="2609" spans="1:15" ht="29.25" customHeight="1">
      <c r="A2609" s="221" t="s">
        <v>506</v>
      </c>
      <c r="B2609" s="221" t="s">
        <v>790</v>
      </c>
      <c r="C2609" s="222" t="s">
        <v>770</v>
      </c>
      <c r="D2609" s="222" t="s">
        <v>168</v>
      </c>
      <c r="E2609" s="199" t="s">
        <v>169</v>
      </c>
      <c r="F2609" s="200"/>
      <c r="G2609" s="200"/>
      <c r="H2609" s="200"/>
      <c r="I2609" s="200">
        <v>45594</v>
      </c>
      <c r="J2609" s="143">
        <f t="shared" si="40"/>
        <v>45594</v>
      </c>
      <c r="K2609" s="202">
        <v>8</v>
      </c>
      <c r="L2609" s="284" t="s">
        <v>3567</v>
      </c>
      <c r="M2609" s="223"/>
      <c r="N2609" s="203"/>
      <c r="O2609" s="222" t="s">
        <v>326</v>
      </c>
    </row>
    <row r="2610" spans="1:15" ht="29.25" customHeight="1">
      <c r="A2610" s="221" t="s">
        <v>506</v>
      </c>
      <c r="B2610" s="221" t="s">
        <v>790</v>
      </c>
      <c r="C2610" s="222" t="s">
        <v>770</v>
      </c>
      <c r="D2610" s="222" t="s">
        <v>168</v>
      </c>
      <c r="E2610" s="199" t="s">
        <v>163</v>
      </c>
      <c r="F2610" s="200" t="s">
        <v>3160</v>
      </c>
      <c r="G2610" s="200" t="s">
        <v>3161</v>
      </c>
      <c r="H2610" s="200"/>
      <c r="I2610" s="200">
        <v>45595</v>
      </c>
      <c r="J2610" s="143">
        <f t="shared" si="40"/>
        <v>45595</v>
      </c>
      <c r="K2610" s="202">
        <v>8</v>
      </c>
      <c r="L2610" s="284" t="s">
        <v>3716</v>
      </c>
      <c r="M2610" s="223"/>
      <c r="N2610" s="203"/>
      <c r="O2610" s="222" t="s">
        <v>326</v>
      </c>
    </row>
    <row r="2611" spans="1:15" ht="29.25" customHeight="1">
      <c r="A2611" s="221" t="s">
        <v>506</v>
      </c>
      <c r="B2611" s="221" t="s">
        <v>790</v>
      </c>
      <c r="C2611" s="222" t="s">
        <v>770</v>
      </c>
      <c r="D2611" s="222" t="s">
        <v>168</v>
      </c>
      <c r="E2611" s="199" t="s">
        <v>163</v>
      </c>
      <c r="F2611" s="200" t="s">
        <v>3160</v>
      </c>
      <c r="G2611" s="200" t="s">
        <v>3161</v>
      </c>
      <c r="H2611" s="200"/>
      <c r="I2611" s="200">
        <v>45597</v>
      </c>
      <c r="J2611" s="143">
        <f t="shared" si="40"/>
        <v>45597</v>
      </c>
      <c r="K2611" s="202">
        <v>8</v>
      </c>
      <c r="L2611" s="284" t="s">
        <v>3717</v>
      </c>
      <c r="M2611" s="223"/>
      <c r="N2611" s="203"/>
      <c r="O2611" s="222" t="s">
        <v>326</v>
      </c>
    </row>
    <row r="2612" spans="1:15" ht="29.25" customHeight="1">
      <c r="A2612" s="221" t="s">
        <v>506</v>
      </c>
      <c r="B2612" s="221" t="s">
        <v>790</v>
      </c>
      <c r="C2612" s="222" t="s">
        <v>770</v>
      </c>
      <c r="D2612" s="222" t="s">
        <v>168</v>
      </c>
      <c r="E2612" s="199" t="s">
        <v>169</v>
      </c>
      <c r="F2612" s="200"/>
      <c r="G2612" s="200"/>
      <c r="H2612" s="200"/>
      <c r="I2612" s="200">
        <v>45600</v>
      </c>
      <c r="J2612" s="143">
        <f t="shared" si="40"/>
        <v>45600</v>
      </c>
      <c r="K2612" s="202">
        <v>8</v>
      </c>
      <c r="L2612" s="284" t="s">
        <v>3718</v>
      </c>
      <c r="M2612" s="223"/>
      <c r="N2612" s="203"/>
      <c r="O2612" s="222" t="s">
        <v>326</v>
      </c>
    </row>
    <row r="2613" spans="1:15" ht="29.25" customHeight="1">
      <c r="A2613" s="221" t="s">
        <v>506</v>
      </c>
      <c r="B2613" s="221" t="s">
        <v>790</v>
      </c>
      <c r="C2613" s="222" t="s">
        <v>770</v>
      </c>
      <c r="D2613" s="222" t="s">
        <v>168</v>
      </c>
      <c r="E2613" s="199" t="s">
        <v>169</v>
      </c>
      <c r="F2613" s="200"/>
      <c r="G2613" s="200"/>
      <c r="H2613" s="200"/>
      <c r="I2613" s="200">
        <v>45601</v>
      </c>
      <c r="J2613" s="143">
        <f t="shared" si="40"/>
        <v>45601</v>
      </c>
      <c r="K2613" s="202">
        <v>8</v>
      </c>
      <c r="L2613" s="284" t="s">
        <v>3719</v>
      </c>
      <c r="M2613" s="223"/>
      <c r="N2613" s="203"/>
      <c r="O2613" s="222" t="s">
        <v>326</v>
      </c>
    </row>
    <row r="2614" spans="1:15" ht="29.25" customHeight="1">
      <c r="A2614" s="221" t="s">
        <v>506</v>
      </c>
      <c r="B2614" s="221" t="s">
        <v>790</v>
      </c>
      <c r="C2614" s="222" t="s">
        <v>770</v>
      </c>
      <c r="D2614" s="222" t="s">
        <v>168</v>
      </c>
      <c r="E2614" s="199" t="s">
        <v>169</v>
      </c>
      <c r="F2614" s="200"/>
      <c r="G2614" s="200"/>
      <c r="H2614" s="200"/>
      <c r="I2614" s="200">
        <v>45602</v>
      </c>
      <c r="J2614" s="143">
        <f t="shared" si="40"/>
        <v>45602</v>
      </c>
      <c r="K2614" s="202">
        <v>8</v>
      </c>
      <c r="L2614" s="284" t="s">
        <v>3720</v>
      </c>
      <c r="M2614" s="223"/>
      <c r="N2614" s="203"/>
      <c r="O2614" s="222" t="s">
        <v>326</v>
      </c>
    </row>
    <row r="2615" spans="1:15" ht="29.25" customHeight="1">
      <c r="A2615" s="221" t="s">
        <v>506</v>
      </c>
      <c r="B2615" s="221" t="s">
        <v>790</v>
      </c>
      <c r="C2615" s="222" t="s">
        <v>770</v>
      </c>
      <c r="D2615" s="222" t="s">
        <v>168</v>
      </c>
      <c r="E2615" s="199" t="s">
        <v>169</v>
      </c>
      <c r="F2615" s="200"/>
      <c r="G2615" s="200"/>
      <c r="H2615" s="200"/>
      <c r="I2615" s="200">
        <v>45603</v>
      </c>
      <c r="J2615" s="143">
        <f t="shared" si="40"/>
        <v>45603</v>
      </c>
      <c r="K2615" s="202">
        <v>8</v>
      </c>
      <c r="L2615" s="285" t="s">
        <v>3850</v>
      </c>
      <c r="M2615" s="223"/>
      <c r="N2615" s="203"/>
      <c r="O2615" s="222" t="s">
        <v>326</v>
      </c>
    </row>
    <row r="2616" spans="1:15" ht="29.25" customHeight="1">
      <c r="A2616" s="221" t="s">
        <v>506</v>
      </c>
      <c r="B2616" s="221" t="s">
        <v>790</v>
      </c>
      <c r="C2616" s="222" t="s">
        <v>770</v>
      </c>
      <c r="D2616" s="222" t="s">
        <v>168</v>
      </c>
      <c r="E2616" s="199" t="s">
        <v>169</v>
      </c>
      <c r="F2616" s="200"/>
      <c r="G2616" s="200"/>
      <c r="H2616" s="200"/>
      <c r="I2616" s="200">
        <v>45604</v>
      </c>
      <c r="J2616" s="143">
        <f t="shared" si="40"/>
        <v>45604</v>
      </c>
      <c r="K2616" s="202">
        <v>8</v>
      </c>
      <c r="L2616" s="284" t="s">
        <v>3851</v>
      </c>
      <c r="M2616" s="223"/>
      <c r="N2616" s="203"/>
      <c r="O2616" s="222" t="s">
        <v>326</v>
      </c>
    </row>
    <row r="2617" spans="1:15" ht="29.25" customHeight="1">
      <c r="A2617" s="221" t="s">
        <v>506</v>
      </c>
      <c r="B2617" s="221" t="s">
        <v>790</v>
      </c>
      <c r="C2617" s="222" t="s">
        <v>770</v>
      </c>
      <c r="D2617" s="222" t="s">
        <v>168</v>
      </c>
      <c r="E2617" s="199" t="s">
        <v>169</v>
      </c>
      <c r="F2617" s="200"/>
      <c r="G2617" s="200"/>
      <c r="H2617" s="200"/>
      <c r="I2617" s="200">
        <v>45607</v>
      </c>
      <c r="J2617" s="143">
        <f t="shared" si="40"/>
        <v>45607</v>
      </c>
      <c r="K2617" s="202">
        <v>8</v>
      </c>
      <c r="L2617" s="285" t="s">
        <v>3852</v>
      </c>
      <c r="M2617" s="223"/>
      <c r="N2617" s="203"/>
      <c r="O2617" s="222" t="s">
        <v>326</v>
      </c>
    </row>
    <row r="2618" spans="1:15" ht="29.25" customHeight="1">
      <c r="A2618" s="221" t="s">
        <v>506</v>
      </c>
      <c r="B2618" s="221" t="s">
        <v>790</v>
      </c>
      <c r="C2618" s="222" t="s">
        <v>770</v>
      </c>
      <c r="D2618" s="222" t="s">
        <v>168</v>
      </c>
      <c r="E2618" s="199" t="s">
        <v>169</v>
      </c>
      <c r="F2618" s="200"/>
      <c r="G2618" s="200"/>
      <c r="H2618" s="200"/>
      <c r="I2618" s="200">
        <v>45608</v>
      </c>
      <c r="J2618" s="143">
        <f t="shared" si="40"/>
        <v>45608</v>
      </c>
      <c r="K2618" s="202">
        <v>8</v>
      </c>
      <c r="L2618" s="284" t="s">
        <v>3853</v>
      </c>
      <c r="M2618" s="223"/>
      <c r="N2618" s="203"/>
      <c r="O2618" s="222" t="s">
        <v>326</v>
      </c>
    </row>
    <row r="2619" spans="1:15" ht="29.25" customHeight="1">
      <c r="A2619" s="221" t="s">
        <v>506</v>
      </c>
      <c r="B2619" s="221" t="s">
        <v>790</v>
      </c>
      <c r="C2619" s="222" t="s">
        <v>770</v>
      </c>
      <c r="D2619" s="222" t="s">
        <v>168</v>
      </c>
      <c r="E2619" s="199" t="s">
        <v>163</v>
      </c>
      <c r="F2619" s="200" t="s">
        <v>2022</v>
      </c>
      <c r="G2619" s="200" t="s">
        <v>2023</v>
      </c>
      <c r="H2619" s="200"/>
      <c r="I2619" s="200">
        <v>45609</v>
      </c>
      <c r="J2619" s="143">
        <f t="shared" si="40"/>
        <v>45609</v>
      </c>
      <c r="K2619" s="202">
        <v>8</v>
      </c>
      <c r="L2619" s="284" t="s">
        <v>3854</v>
      </c>
      <c r="M2619" s="223"/>
      <c r="N2619" s="203"/>
      <c r="O2619" s="222" t="s">
        <v>326</v>
      </c>
    </row>
    <row r="2620" spans="1:15" ht="29.25" customHeight="1">
      <c r="A2620" s="221" t="s">
        <v>506</v>
      </c>
      <c r="B2620" s="221" t="s">
        <v>790</v>
      </c>
      <c r="C2620" s="222" t="s">
        <v>770</v>
      </c>
      <c r="D2620" s="222" t="s">
        <v>168</v>
      </c>
      <c r="E2620" s="199" t="s">
        <v>169</v>
      </c>
      <c r="F2620" s="200"/>
      <c r="G2620" s="200"/>
      <c r="H2620" s="200"/>
      <c r="I2620" s="200">
        <v>45610</v>
      </c>
      <c r="J2620" s="143">
        <f t="shared" si="40"/>
        <v>45610</v>
      </c>
      <c r="K2620" s="202">
        <v>8</v>
      </c>
      <c r="L2620" s="284" t="s">
        <v>4025</v>
      </c>
      <c r="M2620" s="223"/>
      <c r="N2620" s="203"/>
      <c r="O2620" s="222" t="s">
        <v>326</v>
      </c>
    </row>
    <row r="2621" spans="1:15" ht="29.25" customHeight="1">
      <c r="A2621" s="221" t="s">
        <v>506</v>
      </c>
      <c r="B2621" s="221" t="s">
        <v>790</v>
      </c>
      <c r="C2621" s="222" t="s">
        <v>770</v>
      </c>
      <c r="D2621" s="222" t="s">
        <v>168</v>
      </c>
      <c r="E2621" s="199" t="s">
        <v>166</v>
      </c>
      <c r="F2621" s="200"/>
      <c r="G2621" s="200"/>
      <c r="H2621" s="200"/>
      <c r="I2621" s="200">
        <v>45611</v>
      </c>
      <c r="J2621" s="143">
        <f t="shared" si="40"/>
        <v>45611</v>
      </c>
      <c r="K2621" s="202">
        <v>8</v>
      </c>
      <c r="L2621" s="284" t="s">
        <v>4026</v>
      </c>
      <c r="M2621" s="223"/>
      <c r="N2621" s="203"/>
      <c r="O2621" s="222" t="s">
        <v>326</v>
      </c>
    </row>
    <row r="2622" spans="1:15" ht="29.25" customHeight="1">
      <c r="A2622" s="221" t="s">
        <v>506</v>
      </c>
      <c r="B2622" s="221" t="s">
        <v>790</v>
      </c>
      <c r="C2622" s="222" t="s">
        <v>770</v>
      </c>
      <c r="D2622" s="222" t="s">
        <v>168</v>
      </c>
      <c r="E2622" s="199" t="s">
        <v>169</v>
      </c>
      <c r="F2622" s="200"/>
      <c r="G2622" s="200"/>
      <c r="H2622" s="200"/>
      <c r="I2622" s="200">
        <v>45614</v>
      </c>
      <c r="J2622" s="143">
        <f t="shared" si="40"/>
        <v>45614</v>
      </c>
      <c r="K2622" s="202">
        <v>8</v>
      </c>
      <c r="L2622" s="284" t="s">
        <v>4027</v>
      </c>
      <c r="M2622" s="223"/>
      <c r="N2622" s="203"/>
      <c r="O2622" s="222" t="s">
        <v>326</v>
      </c>
    </row>
    <row r="2623" spans="1:15" ht="29.25" customHeight="1">
      <c r="A2623" s="221" t="s">
        <v>506</v>
      </c>
      <c r="B2623" s="221" t="s">
        <v>790</v>
      </c>
      <c r="C2623" s="222" t="s">
        <v>770</v>
      </c>
      <c r="D2623" s="222" t="s">
        <v>168</v>
      </c>
      <c r="E2623" s="199" t="s">
        <v>163</v>
      </c>
      <c r="F2623" s="200" t="s">
        <v>2022</v>
      </c>
      <c r="G2623" s="200" t="s">
        <v>2023</v>
      </c>
      <c r="H2623" s="200"/>
      <c r="I2623" s="200">
        <v>45615</v>
      </c>
      <c r="J2623" s="143">
        <f t="shared" si="40"/>
        <v>45615</v>
      </c>
      <c r="K2623" s="202">
        <v>8</v>
      </c>
      <c r="L2623" s="285" t="s">
        <v>4028</v>
      </c>
      <c r="M2623" s="223"/>
      <c r="N2623" s="203"/>
      <c r="O2623" s="222" t="s">
        <v>326</v>
      </c>
    </row>
    <row r="2624" spans="1:15" ht="29.25" customHeight="1">
      <c r="A2624" s="221" t="s">
        <v>506</v>
      </c>
      <c r="B2624" s="221" t="s">
        <v>790</v>
      </c>
      <c r="C2624" s="222" t="s">
        <v>770</v>
      </c>
      <c r="D2624" s="222" t="s">
        <v>168</v>
      </c>
      <c r="E2624" s="199" t="s">
        <v>163</v>
      </c>
      <c r="F2624" s="200" t="s">
        <v>2022</v>
      </c>
      <c r="G2624" s="200" t="s">
        <v>2023</v>
      </c>
      <c r="H2624" s="200"/>
      <c r="I2624" s="200">
        <v>45616</v>
      </c>
      <c r="J2624" s="143">
        <f t="shared" si="40"/>
        <v>45616</v>
      </c>
      <c r="K2624" s="202">
        <v>8</v>
      </c>
      <c r="L2624" s="284" t="s">
        <v>4029</v>
      </c>
      <c r="M2624" s="223"/>
      <c r="N2624" s="203"/>
      <c r="O2624" s="222" t="s">
        <v>326</v>
      </c>
    </row>
    <row r="2625" spans="1:15" ht="29.25" customHeight="1">
      <c r="A2625" s="221" t="s">
        <v>506</v>
      </c>
      <c r="B2625" s="221" t="s">
        <v>790</v>
      </c>
      <c r="C2625" s="222" t="s">
        <v>770</v>
      </c>
      <c r="D2625" s="222" t="s">
        <v>168</v>
      </c>
      <c r="E2625" s="199" t="s">
        <v>163</v>
      </c>
      <c r="F2625" s="200" t="s">
        <v>630</v>
      </c>
      <c r="G2625" s="200" t="s">
        <v>631</v>
      </c>
      <c r="H2625" s="200"/>
      <c r="I2625" s="200">
        <v>45617</v>
      </c>
      <c r="J2625" s="143">
        <f t="shared" si="40"/>
        <v>45617</v>
      </c>
      <c r="K2625" s="202">
        <v>8</v>
      </c>
      <c r="L2625" s="284" t="s">
        <v>4180</v>
      </c>
      <c r="M2625" s="223"/>
      <c r="N2625" s="203"/>
      <c r="O2625" s="222" t="s">
        <v>326</v>
      </c>
    </row>
    <row r="2626" spans="1:15" ht="29.25" customHeight="1">
      <c r="A2626" s="221" t="s">
        <v>506</v>
      </c>
      <c r="B2626" s="221" t="s">
        <v>790</v>
      </c>
      <c r="C2626" s="222" t="s">
        <v>770</v>
      </c>
      <c r="D2626" s="222" t="s">
        <v>168</v>
      </c>
      <c r="E2626" s="199" t="s">
        <v>163</v>
      </c>
      <c r="F2626" s="200" t="s">
        <v>630</v>
      </c>
      <c r="G2626" s="200" t="s">
        <v>631</v>
      </c>
      <c r="H2626" s="200"/>
      <c r="I2626" s="200">
        <v>45618</v>
      </c>
      <c r="J2626" s="143">
        <f t="shared" si="40"/>
        <v>45618</v>
      </c>
      <c r="K2626" s="202">
        <v>8</v>
      </c>
      <c r="L2626" s="284" t="s">
        <v>4180</v>
      </c>
      <c r="M2626" s="223"/>
      <c r="N2626" s="203"/>
      <c r="O2626" s="222" t="s">
        <v>326</v>
      </c>
    </row>
    <row r="2627" spans="1:15" ht="29.25" customHeight="1">
      <c r="A2627" s="221" t="s">
        <v>506</v>
      </c>
      <c r="B2627" s="221" t="s">
        <v>790</v>
      </c>
      <c r="C2627" s="222" t="s">
        <v>770</v>
      </c>
      <c r="D2627" s="222" t="s">
        <v>168</v>
      </c>
      <c r="E2627" s="199" t="s">
        <v>163</v>
      </c>
      <c r="F2627" s="200" t="s">
        <v>630</v>
      </c>
      <c r="G2627" s="200" t="s">
        <v>631</v>
      </c>
      <c r="H2627" s="200"/>
      <c r="I2627" s="200">
        <v>45621</v>
      </c>
      <c r="J2627" s="143">
        <f t="shared" ref="J2627:J2690" si="41">I2627</f>
        <v>45621</v>
      </c>
      <c r="K2627" s="202">
        <v>8</v>
      </c>
      <c r="L2627" s="284" t="s">
        <v>4181</v>
      </c>
      <c r="M2627" s="223"/>
      <c r="N2627" s="203"/>
      <c r="O2627" s="222" t="s">
        <v>326</v>
      </c>
    </row>
    <row r="2628" spans="1:15" ht="29.25" customHeight="1">
      <c r="A2628" s="221" t="s">
        <v>506</v>
      </c>
      <c r="B2628" s="221" t="s">
        <v>790</v>
      </c>
      <c r="C2628" s="222" t="s">
        <v>770</v>
      </c>
      <c r="D2628" s="222" t="s">
        <v>168</v>
      </c>
      <c r="E2628" s="199" t="s">
        <v>163</v>
      </c>
      <c r="F2628" s="200" t="s">
        <v>630</v>
      </c>
      <c r="G2628" s="200" t="s">
        <v>631</v>
      </c>
      <c r="H2628" s="200"/>
      <c r="I2628" s="200">
        <v>45622</v>
      </c>
      <c r="J2628" s="143">
        <f t="shared" si="41"/>
        <v>45622</v>
      </c>
      <c r="K2628" s="202">
        <v>8</v>
      </c>
      <c r="L2628" s="284" t="s">
        <v>4182</v>
      </c>
      <c r="M2628" s="223"/>
      <c r="N2628" s="203"/>
      <c r="O2628" s="222" t="s">
        <v>326</v>
      </c>
    </row>
    <row r="2629" spans="1:15" ht="29.25" customHeight="1">
      <c r="A2629" s="221" t="s">
        <v>506</v>
      </c>
      <c r="B2629" s="221" t="s">
        <v>790</v>
      </c>
      <c r="C2629" s="222" t="s">
        <v>770</v>
      </c>
      <c r="D2629" s="222" t="s">
        <v>168</v>
      </c>
      <c r="E2629" s="199" t="s">
        <v>163</v>
      </c>
      <c r="F2629" s="200" t="s">
        <v>630</v>
      </c>
      <c r="G2629" s="200" t="s">
        <v>631</v>
      </c>
      <c r="H2629" s="200"/>
      <c r="I2629" s="200">
        <v>45623</v>
      </c>
      <c r="J2629" s="143">
        <f t="shared" si="41"/>
        <v>45623</v>
      </c>
      <c r="K2629" s="202">
        <v>8</v>
      </c>
      <c r="L2629" s="284" t="s">
        <v>4183</v>
      </c>
      <c r="M2629" s="223"/>
      <c r="N2629" s="203"/>
      <c r="O2629" s="222" t="s">
        <v>326</v>
      </c>
    </row>
    <row r="2630" spans="1:15" ht="29.25" customHeight="1">
      <c r="A2630" s="221" t="s">
        <v>506</v>
      </c>
      <c r="B2630" s="221" t="s">
        <v>790</v>
      </c>
      <c r="C2630" s="222" t="s">
        <v>770</v>
      </c>
      <c r="D2630" s="222" t="s">
        <v>168</v>
      </c>
      <c r="E2630" s="199" t="s">
        <v>163</v>
      </c>
      <c r="F2630" s="200" t="s">
        <v>2022</v>
      </c>
      <c r="G2630" s="200" t="s">
        <v>2023</v>
      </c>
      <c r="H2630" s="200"/>
      <c r="I2630" s="200">
        <v>45624</v>
      </c>
      <c r="J2630" s="143">
        <f t="shared" si="41"/>
        <v>45624</v>
      </c>
      <c r="K2630" s="202">
        <v>8</v>
      </c>
      <c r="L2630" s="285" t="s">
        <v>4310</v>
      </c>
      <c r="M2630" s="223"/>
      <c r="N2630" s="203"/>
      <c r="O2630" s="222" t="s">
        <v>326</v>
      </c>
    </row>
    <row r="2631" spans="1:15" ht="29.25" customHeight="1">
      <c r="A2631" s="221" t="s">
        <v>506</v>
      </c>
      <c r="B2631" s="221" t="s">
        <v>790</v>
      </c>
      <c r="C2631" s="222" t="s">
        <v>770</v>
      </c>
      <c r="D2631" s="222" t="s">
        <v>168</v>
      </c>
      <c r="E2631" s="199" t="s">
        <v>163</v>
      </c>
      <c r="F2631" s="200" t="s">
        <v>2022</v>
      </c>
      <c r="G2631" s="200" t="s">
        <v>2023</v>
      </c>
      <c r="H2631" s="200"/>
      <c r="I2631" s="200">
        <v>45625</v>
      </c>
      <c r="J2631" s="143">
        <f t="shared" si="41"/>
        <v>45625</v>
      </c>
      <c r="K2631" s="202">
        <v>8</v>
      </c>
      <c r="L2631" s="285" t="s">
        <v>4311</v>
      </c>
      <c r="M2631" s="223"/>
      <c r="N2631" s="203"/>
      <c r="O2631" s="222" t="s">
        <v>326</v>
      </c>
    </row>
    <row r="2632" spans="1:15" ht="29.25" customHeight="1">
      <c r="A2632" s="221" t="s">
        <v>506</v>
      </c>
      <c r="B2632" s="221" t="s">
        <v>790</v>
      </c>
      <c r="C2632" s="222" t="s">
        <v>770</v>
      </c>
      <c r="D2632" s="222" t="s">
        <v>168</v>
      </c>
      <c r="E2632" s="199" t="s">
        <v>163</v>
      </c>
      <c r="F2632" s="200" t="s">
        <v>2022</v>
      </c>
      <c r="G2632" s="200" t="s">
        <v>2023</v>
      </c>
      <c r="H2632" s="200"/>
      <c r="I2632" s="200">
        <v>45628</v>
      </c>
      <c r="J2632" s="143">
        <f t="shared" si="41"/>
        <v>45628</v>
      </c>
      <c r="K2632" s="202">
        <v>8</v>
      </c>
      <c r="L2632" s="284" t="s">
        <v>4312</v>
      </c>
      <c r="M2632" s="223"/>
      <c r="N2632" s="203"/>
      <c r="O2632" s="222" t="s">
        <v>326</v>
      </c>
    </row>
    <row r="2633" spans="1:15" ht="29.25" customHeight="1">
      <c r="A2633" s="221" t="s">
        <v>506</v>
      </c>
      <c r="B2633" s="221" t="s">
        <v>790</v>
      </c>
      <c r="C2633" s="222" t="s">
        <v>770</v>
      </c>
      <c r="D2633" s="222" t="s">
        <v>168</v>
      </c>
      <c r="E2633" s="199" t="s">
        <v>163</v>
      </c>
      <c r="F2633" s="200" t="s">
        <v>2022</v>
      </c>
      <c r="G2633" s="200" t="s">
        <v>2023</v>
      </c>
      <c r="H2633" s="200"/>
      <c r="I2633" s="200">
        <v>45629</v>
      </c>
      <c r="J2633" s="143">
        <f t="shared" si="41"/>
        <v>45629</v>
      </c>
      <c r="K2633" s="202">
        <v>8</v>
      </c>
      <c r="L2633" s="285" t="s">
        <v>4313</v>
      </c>
      <c r="M2633" s="223"/>
      <c r="N2633" s="203"/>
      <c r="O2633" s="222" t="s">
        <v>326</v>
      </c>
    </row>
    <row r="2634" spans="1:15" ht="29.25" customHeight="1">
      <c r="A2634" s="221" t="s">
        <v>506</v>
      </c>
      <c r="B2634" s="221" t="s">
        <v>790</v>
      </c>
      <c r="C2634" s="222" t="s">
        <v>770</v>
      </c>
      <c r="D2634" s="222" t="s">
        <v>168</v>
      </c>
      <c r="E2634" s="199" t="s">
        <v>163</v>
      </c>
      <c r="F2634" s="200" t="s">
        <v>630</v>
      </c>
      <c r="G2634" s="200" t="s">
        <v>631</v>
      </c>
      <c r="H2634" s="200"/>
      <c r="I2634" s="200">
        <v>45630</v>
      </c>
      <c r="J2634" s="143">
        <f t="shared" si="41"/>
        <v>45630</v>
      </c>
      <c r="K2634" s="202">
        <v>8</v>
      </c>
      <c r="L2634" s="284" t="s">
        <v>4314</v>
      </c>
      <c r="M2634" s="223"/>
      <c r="N2634" s="203"/>
      <c r="O2634" s="222" t="s">
        <v>326</v>
      </c>
    </row>
    <row r="2635" spans="1:15" ht="29.25" customHeight="1">
      <c r="A2635" s="221" t="s">
        <v>506</v>
      </c>
      <c r="B2635" s="221" t="s">
        <v>790</v>
      </c>
      <c r="C2635" s="222" t="s">
        <v>770</v>
      </c>
      <c r="D2635" s="222" t="s">
        <v>168</v>
      </c>
      <c r="E2635" s="199" t="s">
        <v>163</v>
      </c>
      <c r="F2635" s="200" t="s">
        <v>630</v>
      </c>
      <c r="G2635" s="200" t="s">
        <v>631</v>
      </c>
      <c r="H2635" s="200"/>
      <c r="I2635" s="200">
        <v>45631</v>
      </c>
      <c r="J2635" s="143">
        <f t="shared" si="41"/>
        <v>45631</v>
      </c>
      <c r="K2635" s="202">
        <v>8</v>
      </c>
      <c r="L2635" s="284" t="s">
        <v>4451</v>
      </c>
      <c r="M2635" s="223"/>
      <c r="N2635" s="203"/>
      <c r="O2635" s="222" t="s">
        <v>326</v>
      </c>
    </row>
    <row r="2636" spans="1:15" ht="29.25" customHeight="1">
      <c r="A2636" s="221" t="s">
        <v>506</v>
      </c>
      <c r="B2636" s="221" t="s">
        <v>790</v>
      </c>
      <c r="C2636" s="222" t="s">
        <v>770</v>
      </c>
      <c r="D2636" s="222" t="s">
        <v>168</v>
      </c>
      <c r="E2636" s="199" t="s">
        <v>163</v>
      </c>
      <c r="F2636" s="200" t="s">
        <v>2022</v>
      </c>
      <c r="G2636" s="200" t="s">
        <v>2023</v>
      </c>
      <c r="H2636" s="200"/>
      <c r="I2636" s="200">
        <v>45632</v>
      </c>
      <c r="J2636" s="143">
        <f t="shared" si="41"/>
        <v>45632</v>
      </c>
      <c r="K2636" s="202">
        <v>8</v>
      </c>
      <c r="L2636" s="284" t="s">
        <v>4452</v>
      </c>
      <c r="M2636" s="223"/>
      <c r="N2636" s="203"/>
      <c r="O2636" s="222" t="s">
        <v>326</v>
      </c>
    </row>
    <row r="2637" spans="1:15" ht="29.25" customHeight="1">
      <c r="A2637" s="221" t="s">
        <v>506</v>
      </c>
      <c r="B2637" s="221" t="s">
        <v>790</v>
      </c>
      <c r="C2637" s="222" t="s">
        <v>770</v>
      </c>
      <c r="D2637" s="222" t="s">
        <v>168</v>
      </c>
      <c r="E2637" s="199" t="s">
        <v>163</v>
      </c>
      <c r="F2637" s="200" t="s">
        <v>2022</v>
      </c>
      <c r="G2637" s="200" t="s">
        <v>2023</v>
      </c>
      <c r="H2637" s="200"/>
      <c r="I2637" s="200">
        <v>45635</v>
      </c>
      <c r="J2637" s="143">
        <f t="shared" si="41"/>
        <v>45635</v>
      </c>
      <c r="K2637" s="202">
        <v>8</v>
      </c>
      <c r="L2637" s="284" t="s">
        <v>4453</v>
      </c>
      <c r="M2637" s="223"/>
      <c r="N2637" s="203"/>
      <c r="O2637" s="222" t="s">
        <v>326</v>
      </c>
    </row>
    <row r="2638" spans="1:15" ht="29.25" customHeight="1">
      <c r="A2638" s="221" t="s">
        <v>506</v>
      </c>
      <c r="B2638" s="221" t="s">
        <v>790</v>
      </c>
      <c r="C2638" s="222" t="s">
        <v>770</v>
      </c>
      <c r="D2638" s="222" t="s">
        <v>168</v>
      </c>
      <c r="E2638" s="199" t="s">
        <v>163</v>
      </c>
      <c r="F2638" s="200" t="s">
        <v>2022</v>
      </c>
      <c r="G2638" s="200" t="s">
        <v>2023</v>
      </c>
      <c r="H2638" s="200"/>
      <c r="I2638" s="200">
        <v>45636</v>
      </c>
      <c r="J2638" s="143">
        <f t="shared" si="41"/>
        <v>45636</v>
      </c>
      <c r="K2638" s="202">
        <v>8</v>
      </c>
      <c r="L2638" s="284" t="s">
        <v>4454</v>
      </c>
      <c r="M2638" s="223"/>
      <c r="N2638" s="203"/>
      <c r="O2638" s="222" t="s">
        <v>326</v>
      </c>
    </row>
    <row r="2639" spans="1:15" ht="29.25" customHeight="1">
      <c r="A2639" s="221" t="s">
        <v>506</v>
      </c>
      <c r="B2639" s="221" t="s">
        <v>790</v>
      </c>
      <c r="C2639" s="222" t="s">
        <v>770</v>
      </c>
      <c r="D2639" s="222" t="s">
        <v>168</v>
      </c>
      <c r="E2639" s="199" t="s">
        <v>163</v>
      </c>
      <c r="F2639" s="200" t="s">
        <v>2022</v>
      </c>
      <c r="G2639" s="200" t="s">
        <v>2023</v>
      </c>
      <c r="H2639" s="200"/>
      <c r="I2639" s="200">
        <v>45637</v>
      </c>
      <c r="J2639" s="143">
        <f t="shared" si="41"/>
        <v>45637</v>
      </c>
      <c r="K2639" s="202">
        <v>8</v>
      </c>
      <c r="L2639" s="284" t="s">
        <v>4600</v>
      </c>
      <c r="M2639" s="223"/>
      <c r="N2639" s="203"/>
      <c r="O2639" s="222" t="s">
        <v>326</v>
      </c>
    </row>
    <row r="2640" spans="1:15" ht="29.25" customHeight="1">
      <c r="A2640" s="221" t="s">
        <v>506</v>
      </c>
      <c r="B2640" s="221" t="s">
        <v>790</v>
      </c>
      <c r="C2640" s="222" t="s">
        <v>770</v>
      </c>
      <c r="D2640" s="222" t="s">
        <v>168</v>
      </c>
      <c r="E2640" s="199" t="s">
        <v>163</v>
      </c>
      <c r="F2640" s="200" t="s">
        <v>2022</v>
      </c>
      <c r="G2640" s="200" t="s">
        <v>2023</v>
      </c>
      <c r="H2640" s="200"/>
      <c r="I2640" s="200">
        <v>45638</v>
      </c>
      <c r="J2640" s="143">
        <f t="shared" si="41"/>
        <v>45638</v>
      </c>
      <c r="K2640" s="202">
        <v>8</v>
      </c>
      <c r="L2640" s="284" t="s">
        <v>4601</v>
      </c>
      <c r="M2640" s="223"/>
      <c r="N2640" s="203"/>
      <c r="O2640" s="222" t="s">
        <v>326</v>
      </c>
    </row>
    <row r="2641" spans="1:15" ht="29.25" customHeight="1">
      <c r="A2641" s="221" t="s">
        <v>506</v>
      </c>
      <c r="B2641" s="221" t="s">
        <v>790</v>
      </c>
      <c r="C2641" s="222" t="s">
        <v>770</v>
      </c>
      <c r="D2641" s="222" t="s">
        <v>168</v>
      </c>
      <c r="E2641" s="199" t="s">
        <v>163</v>
      </c>
      <c r="F2641" s="200" t="s">
        <v>2022</v>
      </c>
      <c r="G2641" s="200" t="s">
        <v>2023</v>
      </c>
      <c r="H2641" s="200"/>
      <c r="I2641" s="200">
        <v>45639</v>
      </c>
      <c r="J2641" s="143">
        <f t="shared" si="41"/>
        <v>45639</v>
      </c>
      <c r="K2641" s="202">
        <v>8</v>
      </c>
      <c r="L2641" s="284" t="s">
        <v>4602</v>
      </c>
      <c r="M2641" s="223"/>
      <c r="N2641" s="203"/>
      <c r="O2641" s="222" t="s">
        <v>326</v>
      </c>
    </row>
    <row r="2642" spans="1:15" ht="29.25" customHeight="1">
      <c r="A2642" s="221" t="s">
        <v>506</v>
      </c>
      <c r="B2642" s="221" t="s">
        <v>790</v>
      </c>
      <c r="C2642" s="222" t="s">
        <v>770</v>
      </c>
      <c r="D2642" s="222" t="s">
        <v>168</v>
      </c>
      <c r="E2642" s="199" t="s">
        <v>163</v>
      </c>
      <c r="F2642" s="200" t="s">
        <v>2022</v>
      </c>
      <c r="G2642" s="200" t="s">
        <v>2023</v>
      </c>
      <c r="H2642" s="200"/>
      <c r="I2642" s="200">
        <v>45642</v>
      </c>
      <c r="J2642" s="143">
        <f t="shared" si="41"/>
        <v>45642</v>
      </c>
      <c r="K2642" s="202">
        <v>8</v>
      </c>
      <c r="L2642" s="285" t="s">
        <v>4603</v>
      </c>
      <c r="M2642" s="223"/>
      <c r="N2642" s="203"/>
      <c r="O2642" s="222" t="s">
        <v>326</v>
      </c>
    </row>
    <row r="2643" spans="1:15" ht="29.25" customHeight="1">
      <c r="A2643" s="221" t="s">
        <v>506</v>
      </c>
      <c r="B2643" s="221" t="s">
        <v>790</v>
      </c>
      <c r="C2643" s="222" t="s">
        <v>770</v>
      </c>
      <c r="D2643" s="222" t="s">
        <v>168</v>
      </c>
      <c r="E2643" s="199" t="s">
        <v>163</v>
      </c>
      <c r="F2643" s="200" t="s">
        <v>2022</v>
      </c>
      <c r="G2643" s="200" t="s">
        <v>2023</v>
      </c>
      <c r="H2643" s="200"/>
      <c r="I2643" s="200">
        <v>45643</v>
      </c>
      <c r="J2643" s="143">
        <f t="shared" si="41"/>
        <v>45643</v>
      </c>
      <c r="K2643" s="202">
        <v>8</v>
      </c>
      <c r="L2643" s="284" t="s">
        <v>4604</v>
      </c>
      <c r="M2643" s="223"/>
      <c r="N2643" s="203"/>
      <c r="O2643" s="222" t="s">
        <v>326</v>
      </c>
    </row>
    <row r="2644" spans="1:15" ht="29.25" customHeight="1">
      <c r="A2644" s="221" t="s">
        <v>506</v>
      </c>
      <c r="B2644" s="221" t="s">
        <v>790</v>
      </c>
      <c r="C2644" s="222" t="s">
        <v>770</v>
      </c>
      <c r="D2644" s="222" t="s">
        <v>168</v>
      </c>
      <c r="E2644" s="199" t="s">
        <v>163</v>
      </c>
      <c r="F2644" s="200" t="s">
        <v>2022</v>
      </c>
      <c r="G2644" s="200" t="s">
        <v>2023</v>
      </c>
      <c r="H2644" s="200"/>
      <c r="I2644" s="200">
        <v>45644</v>
      </c>
      <c r="J2644" s="143">
        <f t="shared" si="41"/>
        <v>45644</v>
      </c>
      <c r="K2644" s="202">
        <v>8</v>
      </c>
      <c r="L2644" s="285" t="s">
        <v>4605</v>
      </c>
      <c r="M2644" s="223"/>
      <c r="N2644" s="203"/>
      <c r="O2644" s="222" t="s">
        <v>326</v>
      </c>
    </row>
    <row r="2645" spans="1:15" ht="29.25" customHeight="1">
      <c r="A2645" s="221" t="s">
        <v>506</v>
      </c>
      <c r="B2645" s="221" t="s">
        <v>790</v>
      </c>
      <c r="C2645" s="222" t="s">
        <v>770</v>
      </c>
      <c r="D2645" s="222" t="s">
        <v>168</v>
      </c>
      <c r="E2645" s="199" t="s">
        <v>163</v>
      </c>
      <c r="F2645" s="200" t="s">
        <v>2022</v>
      </c>
      <c r="G2645" s="200" t="s">
        <v>2023</v>
      </c>
      <c r="H2645" s="200"/>
      <c r="I2645" s="200">
        <v>45645</v>
      </c>
      <c r="J2645" s="143">
        <f t="shared" si="41"/>
        <v>45645</v>
      </c>
      <c r="K2645" s="202">
        <v>8</v>
      </c>
      <c r="L2645" s="285" t="s">
        <v>4828</v>
      </c>
      <c r="M2645" s="223"/>
      <c r="N2645" s="203"/>
      <c r="O2645" s="222" t="s">
        <v>326</v>
      </c>
    </row>
    <row r="2646" spans="1:15" ht="29.25" customHeight="1">
      <c r="A2646" s="221" t="s">
        <v>506</v>
      </c>
      <c r="B2646" s="221" t="s">
        <v>790</v>
      </c>
      <c r="C2646" s="222" t="s">
        <v>770</v>
      </c>
      <c r="D2646" s="222" t="s">
        <v>168</v>
      </c>
      <c r="E2646" s="199" t="s">
        <v>163</v>
      </c>
      <c r="F2646" s="200" t="s">
        <v>2022</v>
      </c>
      <c r="G2646" s="200" t="s">
        <v>2023</v>
      </c>
      <c r="H2646" s="200"/>
      <c r="I2646" s="200">
        <v>45646</v>
      </c>
      <c r="J2646" s="143">
        <f t="shared" si="41"/>
        <v>45646</v>
      </c>
      <c r="K2646" s="202">
        <v>8</v>
      </c>
      <c r="L2646" s="285" t="s">
        <v>4829</v>
      </c>
      <c r="M2646" s="223"/>
      <c r="N2646" s="203"/>
      <c r="O2646" s="222" t="s">
        <v>326</v>
      </c>
    </row>
    <row r="2647" spans="1:15" ht="29.25" customHeight="1">
      <c r="A2647" s="221" t="s">
        <v>506</v>
      </c>
      <c r="B2647" s="221" t="s">
        <v>790</v>
      </c>
      <c r="C2647" s="222" t="s">
        <v>770</v>
      </c>
      <c r="D2647" s="222" t="s">
        <v>168</v>
      </c>
      <c r="E2647" s="199" t="s">
        <v>163</v>
      </c>
      <c r="F2647" s="200" t="s">
        <v>4557</v>
      </c>
      <c r="G2647" s="200" t="s">
        <v>4558</v>
      </c>
      <c r="H2647" s="200"/>
      <c r="I2647" s="200">
        <v>45649</v>
      </c>
      <c r="J2647" s="143">
        <f t="shared" si="41"/>
        <v>45649</v>
      </c>
      <c r="K2647" s="202">
        <v>8</v>
      </c>
      <c r="L2647" s="284" t="s">
        <v>4830</v>
      </c>
      <c r="M2647" s="223"/>
      <c r="N2647" s="203"/>
      <c r="O2647" s="222" t="s">
        <v>326</v>
      </c>
    </row>
    <row r="2648" spans="1:15" ht="29.25" customHeight="1">
      <c r="A2648" s="221" t="s">
        <v>506</v>
      </c>
      <c r="B2648" s="221" t="s">
        <v>790</v>
      </c>
      <c r="C2648" s="222" t="s">
        <v>770</v>
      </c>
      <c r="D2648" s="222" t="s">
        <v>168</v>
      </c>
      <c r="E2648" s="199" t="s">
        <v>166</v>
      </c>
      <c r="F2648" s="200"/>
      <c r="G2648" s="200"/>
      <c r="H2648" s="200"/>
      <c r="I2648" s="200">
        <v>45650</v>
      </c>
      <c r="J2648" s="143">
        <f t="shared" si="41"/>
        <v>45650</v>
      </c>
      <c r="K2648" s="202">
        <v>8</v>
      </c>
      <c r="L2648" s="285" t="s">
        <v>4831</v>
      </c>
      <c r="M2648" s="223"/>
      <c r="N2648" s="203"/>
      <c r="O2648" s="222" t="s">
        <v>326</v>
      </c>
    </row>
    <row r="2649" spans="1:15" ht="29.25" customHeight="1">
      <c r="A2649" s="221" t="s">
        <v>506</v>
      </c>
      <c r="B2649" s="221" t="s">
        <v>790</v>
      </c>
      <c r="C2649" s="222" t="s">
        <v>770</v>
      </c>
      <c r="D2649" s="222" t="s">
        <v>168</v>
      </c>
      <c r="E2649" s="199" t="s">
        <v>166</v>
      </c>
      <c r="F2649" s="200"/>
      <c r="G2649" s="200"/>
      <c r="H2649" s="200"/>
      <c r="I2649" s="200">
        <v>45651</v>
      </c>
      <c r="J2649" s="143">
        <f t="shared" si="41"/>
        <v>45651</v>
      </c>
      <c r="K2649" s="202">
        <v>8</v>
      </c>
      <c r="L2649" s="285" t="s">
        <v>4831</v>
      </c>
      <c r="M2649" s="223"/>
      <c r="N2649" s="203"/>
      <c r="O2649" s="222" t="s">
        <v>326</v>
      </c>
    </row>
    <row r="2650" spans="1:15" ht="29.25" customHeight="1">
      <c r="A2650" s="221" t="s">
        <v>506</v>
      </c>
      <c r="B2650" s="221" t="s">
        <v>790</v>
      </c>
      <c r="C2650" s="222" t="s">
        <v>770</v>
      </c>
      <c r="D2650" s="222" t="s">
        <v>168</v>
      </c>
      <c r="E2650" s="199" t="s">
        <v>163</v>
      </c>
      <c r="F2650" s="200" t="s">
        <v>604</v>
      </c>
      <c r="G2650" s="200" t="s">
        <v>605</v>
      </c>
      <c r="H2650" s="200"/>
      <c r="I2650" s="200">
        <v>45652</v>
      </c>
      <c r="J2650" s="143">
        <f t="shared" si="41"/>
        <v>45652</v>
      </c>
      <c r="K2650" s="202">
        <v>8</v>
      </c>
      <c r="L2650" s="285" t="s">
        <v>4946</v>
      </c>
      <c r="M2650" s="223"/>
      <c r="N2650" s="203"/>
      <c r="O2650" s="222" t="s">
        <v>326</v>
      </c>
    </row>
    <row r="2651" spans="1:15" ht="29.25" customHeight="1">
      <c r="A2651" s="221" t="s">
        <v>506</v>
      </c>
      <c r="B2651" s="221" t="s">
        <v>790</v>
      </c>
      <c r="C2651" s="222" t="s">
        <v>770</v>
      </c>
      <c r="D2651" s="222" t="s">
        <v>168</v>
      </c>
      <c r="E2651" s="199" t="s">
        <v>163</v>
      </c>
      <c r="F2651" s="200" t="s">
        <v>604</v>
      </c>
      <c r="G2651" s="200" t="s">
        <v>605</v>
      </c>
      <c r="H2651" s="200"/>
      <c r="I2651" s="200">
        <v>45653</v>
      </c>
      <c r="J2651" s="143">
        <f t="shared" si="41"/>
        <v>45653</v>
      </c>
      <c r="K2651" s="202">
        <v>8</v>
      </c>
      <c r="L2651" s="285" t="s">
        <v>4947</v>
      </c>
      <c r="M2651" s="223"/>
      <c r="N2651" s="203"/>
      <c r="O2651" s="222" t="s">
        <v>326</v>
      </c>
    </row>
    <row r="2652" spans="1:15" ht="29.25" customHeight="1">
      <c r="A2652" s="221" t="s">
        <v>506</v>
      </c>
      <c r="B2652" s="221" t="s">
        <v>790</v>
      </c>
      <c r="C2652" s="222" t="s">
        <v>770</v>
      </c>
      <c r="D2652" s="222" t="s">
        <v>168</v>
      </c>
      <c r="E2652" s="199" t="s">
        <v>163</v>
      </c>
      <c r="F2652" s="200" t="s">
        <v>4557</v>
      </c>
      <c r="G2652" s="200" t="s">
        <v>4558</v>
      </c>
      <c r="H2652" s="200"/>
      <c r="I2652" s="200">
        <v>45656</v>
      </c>
      <c r="J2652" s="143">
        <f t="shared" si="41"/>
        <v>45656</v>
      </c>
      <c r="K2652" s="202">
        <v>8</v>
      </c>
      <c r="L2652" s="284" t="s">
        <v>4948</v>
      </c>
      <c r="M2652" s="223"/>
      <c r="N2652" s="203"/>
      <c r="O2652" s="222" t="s">
        <v>326</v>
      </c>
    </row>
    <row r="2653" spans="1:15" ht="29.25" customHeight="1">
      <c r="A2653" s="221" t="s">
        <v>506</v>
      </c>
      <c r="B2653" s="221" t="s">
        <v>790</v>
      </c>
      <c r="C2653" s="222" t="s">
        <v>770</v>
      </c>
      <c r="D2653" s="222" t="s">
        <v>168</v>
      </c>
      <c r="E2653" s="199" t="s">
        <v>163</v>
      </c>
      <c r="F2653" s="200" t="s">
        <v>604</v>
      </c>
      <c r="G2653" s="200" t="s">
        <v>605</v>
      </c>
      <c r="H2653" s="200"/>
      <c r="I2653" s="200">
        <v>45657</v>
      </c>
      <c r="J2653" s="143">
        <f t="shared" si="41"/>
        <v>45657</v>
      </c>
      <c r="K2653" s="202">
        <v>8</v>
      </c>
      <c r="L2653" s="284" t="s">
        <v>4949</v>
      </c>
      <c r="M2653" s="223"/>
      <c r="N2653" s="203"/>
      <c r="O2653" s="222" t="s">
        <v>326</v>
      </c>
    </row>
    <row r="2654" spans="1:15" ht="29.25" customHeight="1">
      <c r="A2654" s="221" t="s">
        <v>506</v>
      </c>
      <c r="B2654" s="221" t="s">
        <v>790</v>
      </c>
      <c r="C2654" s="222" t="s">
        <v>770</v>
      </c>
      <c r="D2654" s="222" t="s">
        <v>168</v>
      </c>
      <c r="E2654" s="199" t="s">
        <v>163</v>
      </c>
      <c r="F2654" s="200" t="s">
        <v>2022</v>
      </c>
      <c r="G2654" s="200" t="s">
        <v>2023</v>
      </c>
      <c r="H2654" s="200"/>
      <c r="I2654" s="200">
        <v>45659</v>
      </c>
      <c r="J2654" s="143">
        <f t="shared" si="41"/>
        <v>45659</v>
      </c>
      <c r="K2654" s="202">
        <v>8</v>
      </c>
      <c r="L2654" s="284" t="s">
        <v>5081</v>
      </c>
      <c r="M2654" s="223"/>
      <c r="N2654" s="203"/>
      <c r="O2654" s="222" t="s">
        <v>326</v>
      </c>
    </row>
    <row r="2655" spans="1:15" ht="29.25" customHeight="1">
      <c r="A2655" s="221" t="s">
        <v>506</v>
      </c>
      <c r="B2655" s="221" t="s">
        <v>790</v>
      </c>
      <c r="C2655" s="222" t="s">
        <v>770</v>
      </c>
      <c r="D2655" s="222" t="s">
        <v>168</v>
      </c>
      <c r="E2655" s="199" t="s">
        <v>163</v>
      </c>
      <c r="F2655" s="200" t="s">
        <v>2022</v>
      </c>
      <c r="G2655" s="200" t="s">
        <v>2023</v>
      </c>
      <c r="H2655" s="200"/>
      <c r="I2655" s="200">
        <v>45660</v>
      </c>
      <c r="J2655" s="143">
        <f t="shared" si="41"/>
        <v>45660</v>
      </c>
      <c r="K2655" s="202">
        <v>8</v>
      </c>
      <c r="L2655" s="284" t="s">
        <v>5082</v>
      </c>
      <c r="M2655" s="223"/>
      <c r="N2655" s="203"/>
      <c r="O2655" s="222" t="s">
        <v>326</v>
      </c>
    </row>
    <row r="2656" spans="1:15" ht="29.25" customHeight="1">
      <c r="A2656" s="221" t="s">
        <v>506</v>
      </c>
      <c r="B2656" s="221" t="s">
        <v>790</v>
      </c>
      <c r="C2656" s="222" t="s">
        <v>770</v>
      </c>
      <c r="D2656" s="222" t="s">
        <v>168</v>
      </c>
      <c r="E2656" s="199" t="s">
        <v>163</v>
      </c>
      <c r="F2656" s="200" t="s">
        <v>2022</v>
      </c>
      <c r="G2656" s="200" t="s">
        <v>2023</v>
      </c>
      <c r="H2656" s="200"/>
      <c r="I2656" s="200">
        <v>45663</v>
      </c>
      <c r="J2656" s="143">
        <f t="shared" si="41"/>
        <v>45663</v>
      </c>
      <c r="K2656" s="202">
        <v>8</v>
      </c>
      <c r="L2656" s="284" t="s">
        <v>5234</v>
      </c>
      <c r="M2656" s="223"/>
      <c r="N2656" s="203"/>
      <c r="O2656" s="222" t="s">
        <v>326</v>
      </c>
    </row>
    <row r="2657" spans="1:15" ht="29.25" customHeight="1">
      <c r="A2657" s="221" t="s">
        <v>506</v>
      </c>
      <c r="B2657" s="221" t="s">
        <v>790</v>
      </c>
      <c r="C2657" s="222" t="s">
        <v>770</v>
      </c>
      <c r="D2657" s="222" t="s">
        <v>168</v>
      </c>
      <c r="E2657" s="199" t="s">
        <v>163</v>
      </c>
      <c r="F2657" s="200" t="s">
        <v>2022</v>
      </c>
      <c r="G2657" s="200" t="s">
        <v>2023</v>
      </c>
      <c r="H2657" s="200"/>
      <c r="I2657" s="200">
        <v>45664</v>
      </c>
      <c r="J2657" s="143">
        <f t="shared" si="41"/>
        <v>45664</v>
      </c>
      <c r="K2657" s="202">
        <v>8</v>
      </c>
      <c r="L2657" s="284" t="s">
        <v>5235</v>
      </c>
      <c r="M2657" s="223"/>
      <c r="N2657" s="203"/>
      <c r="O2657" s="222" t="s">
        <v>326</v>
      </c>
    </row>
    <row r="2658" spans="1:15" ht="29.25" customHeight="1">
      <c r="A2658" s="221" t="s">
        <v>506</v>
      </c>
      <c r="B2658" s="221" t="s">
        <v>790</v>
      </c>
      <c r="C2658" s="222" t="s">
        <v>770</v>
      </c>
      <c r="D2658" s="222" t="s">
        <v>168</v>
      </c>
      <c r="E2658" s="199" t="s">
        <v>163</v>
      </c>
      <c r="F2658" s="200" t="s">
        <v>2022</v>
      </c>
      <c r="G2658" s="200" t="s">
        <v>2023</v>
      </c>
      <c r="H2658" s="200"/>
      <c r="I2658" s="200">
        <v>45665</v>
      </c>
      <c r="J2658" s="143">
        <f t="shared" si="41"/>
        <v>45665</v>
      </c>
      <c r="K2658" s="202">
        <v>8</v>
      </c>
      <c r="L2658" s="284" t="s">
        <v>5236</v>
      </c>
      <c r="M2658" s="223"/>
      <c r="N2658" s="203"/>
      <c r="O2658" s="222" t="s">
        <v>326</v>
      </c>
    </row>
    <row r="2659" spans="1:15" ht="29.25" customHeight="1">
      <c r="A2659" s="221" t="s">
        <v>506</v>
      </c>
      <c r="B2659" s="221" t="s">
        <v>790</v>
      </c>
      <c r="C2659" s="222" t="s">
        <v>770</v>
      </c>
      <c r="D2659" s="222" t="s">
        <v>168</v>
      </c>
      <c r="E2659" s="199" t="s">
        <v>163</v>
      </c>
      <c r="F2659" s="200" t="s">
        <v>2022</v>
      </c>
      <c r="G2659" s="200" t="s">
        <v>2023</v>
      </c>
      <c r="H2659" s="200"/>
      <c r="I2659" s="200">
        <v>45666</v>
      </c>
      <c r="J2659" s="143">
        <f t="shared" si="41"/>
        <v>45666</v>
      </c>
      <c r="K2659" s="202">
        <v>8</v>
      </c>
      <c r="L2659" s="284" t="s">
        <v>5237</v>
      </c>
      <c r="M2659" s="223"/>
      <c r="N2659" s="203"/>
      <c r="O2659" s="222" t="s">
        <v>326</v>
      </c>
    </row>
    <row r="2660" spans="1:15" ht="29.25" customHeight="1">
      <c r="A2660" s="221" t="s">
        <v>506</v>
      </c>
      <c r="B2660" s="221" t="s">
        <v>790</v>
      </c>
      <c r="C2660" s="222" t="s">
        <v>770</v>
      </c>
      <c r="D2660" s="222" t="s">
        <v>168</v>
      </c>
      <c r="E2660" s="199" t="s">
        <v>163</v>
      </c>
      <c r="F2660" s="200" t="s">
        <v>2022</v>
      </c>
      <c r="G2660" s="200" t="s">
        <v>2023</v>
      </c>
      <c r="H2660" s="200"/>
      <c r="I2660" s="200">
        <v>45667</v>
      </c>
      <c r="J2660" s="143">
        <f t="shared" si="41"/>
        <v>45667</v>
      </c>
      <c r="K2660" s="202">
        <v>8</v>
      </c>
      <c r="L2660" s="285" t="s">
        <v>5238</v>
      </c>
      <c r="M2660" s="223"/>
      <c r="N2660" s="203"/>
      <c r="O2660" s="222" t="s">
        <v>326</v>
      </c>
    </row>
    <row r="2661" spans="1:15" ht="29.25" customHeight="1">
      <c r="A2661" s="221" t="s">
        <v>506</v>
      </c>
      <c r="B2661" s="221" t="s">
        <v>790</v>
      </c>
      <c r="C2661" s="222" t="s">
        <v>770</v>
      </c>
      <c r="D2661" s="222" t="s">
        <v>168</v>
      </c>
      <c r="E2661" s="199" t="s">
        <v>163</v>
      </c>
      <c r="F2661" s="200" t="s">
        <v>2022</v>
      </c>
      <c r="G2661" s="200" t="s">
        <v>2023</v>
      </c>
      <c r="H2661" s="200"/>
      <c r="I2661" s="200">
        <v>45670</v>
      </c>
      <c r="J2661" s="143">
        <f t="shared" si="41"/>
        <v>45670</v>
      </c>
      <c r="K2661" s="202">
        <v>8</v>
      </c>
      <c r="L2661" s="284" t="s">
        <v>5239</v>
      </c>
      <c r="M2661" s="223"/>
      <c r="N2661" s="203"/>
      <c r="O2661" s="222" t="s">
        <v>326</v>
      </c>
    </row>
    <row r="2662" spans="1:15" ht="29.25" customHeight="1">
      <c r="A2662" s="221" t="s">
        <v>506</v>
      </c>
      <c r="B2662" s="221" t="s">
        <v>790</v>
      </c>
      <c r="C2662" s="222" t="s">
        <v>770</v>
      </c>
      <c r="D2662" s="222" t="s">
        <v>168</v>
      </c>
      <c r="E2662" s="199" t="s">
        <v>163</v>
      </c>
      <c r="F2662" s="200" t="s">
        <v>2022</v>
      </c>
      <c r="G2662" s="200" t="s">
        <v>2023</v>
      </c>
      <c r="H2662" s="200"/>
      <c r="I2662" s="200">
        <v>45671</v>
      </c>
      <c r="J2662" s="143">
        <f t="shared" si="41"/>
        <v>45671</v>
      </c>
      <c r="K2662" s="202">
        <v>8</v>
      </c>
      <c r="L2662" s="284" t="s">
        <v>5240</v>
      </c>
      <c r="M2662" s="223"/>
      <c r="N2662" s="203"/>
      <c r="O2662" s="222" t="s">
        <v>326</v>
      </c>
    </row>
    <row r="2663" spans="1:15" ht="29.25" customHeight="1">
      <c r="A2663" s="221" t="s">
        <v>506</v>
      </c>
      <c r="B2663" s="221" t="s">
        <v>790</v>
      </c>
      <c r="C2663" s="222" t="s">
        <v>770</v>
      </c>
      <c r="D2663" s="222" t="s">
        <v>168</v>
      </c>
      <c r="E2663" s="199" t="s">
        <v>163</v>
      </c>
      <c r="F2663" s="200" t="s">
        <v>2022</v>
      </c>
      <c r="G2663" s="200" t="s">
        <v>2023</v>
      </c>
      <c r="H2663" s="200"/>
      <c r="I2663" s="200">
        <v>45672</v>
      </c>
      <c r="J2663" s="143">
        <f t="shared" si="41"/>
        <v>45672</v>
      </c>
      <c r="K2663" s="202">
        <v>8</v>
      </c>
      <c r="L2663" s="284" t="s">
        <v>5241</v>
      </c>
      <c r="M2663" s="223"/>
      <c r="N2663" s="203"/>
      <c r="O2663" s="222" t="s">
        <v>326</v>
      </c>
    </row>
    <row r="2664" spans="1:15" ht="29.25" customHeight="1">
      <c r="A2664" s="221" t="s">
        <v>506</v>
      </c>
      <c r="B2664" s="221" t="s">
        <v>790</v>
      </c>
      <c r="C2664" s="222" t="s">
        <v>770</v>
      </c>
      <c r="D2664" s="222" t="s">
        <v>168</v>
      </c>
      <c r="E2664" s="199" t="s">
        <v>163</v>
      </c>
      <c r="F2664" s="200" t="s">
        <v>2022</v>
      </c>
      <c r="G2664" s="200" t="s">
        <v>2023</v>
      </c>
      <c r="H2664" s="200"/>
      <c r="I2664" s="200">
        <v>45673</v>
      </c>
      <c r="J2664" s="143">
        <f t="shared" si="41"/>
        <v>45673</v>
      </c>
      <c r="K2664" s="202">
        <v>8</v>
      </c>
      <c r="L2664" s="284" t="s">
        <v>5384</v>
      </c>
      <c r="M2664" s="223"/>
      <c r="N2664" s="203"/>
      <c r="O2664" s="222" t="s">
        <v>326</v>
      </c>
    </row>
    <row r="2665" spans="1:15" ht="29.25" customHeight="1">
      <c r="A2665" s="221" t="s">
        <v>506</v>
      </c>
      <c r="B2665" s="221" t="s">
        <v>790</v>
      </c>
      <c r="C2665" s="222" t="s">
        <v>770</v>
      </c>
      <c r="D2665" s="222" t="s">
        <v>168</v>
      </c>
      <c r="E2665" s="199" t="s">
        <v>163</v>
      </c>
      <c r="F2665" s="200" t="s">
        <v>2022</v>
      </c>
      <c r="G2665" s="200" t="s">
        <v>2023</v>
      </c>
      <c r="H2665" s="200"/>
      <c r="I2665" s="200">
        <v>45674</v>
      </c>
      <c r="J2665" s="143">
        <f t="shared" si="41"/>
        <v>45674</v>
      </c>
      <c r="K2665" s="202">
        <v>8</v>
      </c>
      <c r="L2665" s="284" t="s">
        <v>5385</v>
      </c>
      <c r="M2665" s="223"/>
      <c r="N2665" s="203"/>
      <c r="O2665" s="222" t="s">
        <v>326</v>
      </c>
    </row>
    <row r="2666" spans="1:15" ht="29.25" customHeight="1">
      <c r="A2666" s="221" t="s">
        <v>506</v>
      </c>
      <c r="B2666" s="221" t="s">
        <v>790</v>
      </c>
      <c r="C2666" s="222" t="s">
        <v>770</v>
      </c>
      <c r="D2666" s="222" t="s">
        <v>168</v>
      </c>
      <c r="E2666" s="199" t="s">
        <v>163</v>
      </c>
      <c r="F2666" s="200" t="s">
        <v>2022</v>
      </c>
      <c r="G2666" s="200" t="s">
        <v>2023</v>
      </c>
      <c r="H2666" s="200"/>
      <c r="I2666" s="200">
        <v>45677</v>
      </c>
      <c r="J2666" s="143">
        <f t="shared" si="41"/>
        <v>45677</v>
      </c>
      <c r="K2666" s="202">
        <v>8</v>
      </c>
      <c r="L2666" s="284" t="s">
        <v>5386</v>
      </c>
      <c r="M2666" s="223"/>
      <c r="N2666" s="203"/>
      <c r="O2666" s="222" t="s">
        <v>326</v>
      </c>
    </row>
    <row r="2667" spans="1:15" ht="29.25" customHeight="1">
      <c r="A2667" s="221" t="s">
        <v>506</v>
      </c>
      <c r="B2667" s="221" t="s">
        <v>790</v>
      </c>
      <c r="C2667" s="222" t="s">
        <v>770</v>
      </c>
      <c r="D2667" s="222" t="s">
        <v>168</v>
      </c>
      <c r="E2667" s="199" t="s">
        <v>163</v>
      </c>
      <c r="F2667" s="200" t="s">
        <v>2022</v>
      </c>
      <c r="G2667" s="200" t="s">
        <v>2023</v>
      </c>
      <c r="H2667" s="200"/>
      <c r="I2667" s="200">
        <v>45678</v>
      </c>
      <c r="J2667" s="143">
        <f t="shared" si="41"/>
        <v>45678</v>
      </c>
      <c r="K2667" s="202">
        <v>8</v>
      </c>
      <c r="L2667" s="284" t="s">
        <v>5387</v>
      </c>
      <c r="M2667" s="223"/>
      <c r="N2667" s="203"/>
      <c r="O2667" s="222" t="s">
        <v>326</v>
      </c>
    </row>
    <row r="2668" spans="1:15" ht="29.25" customHeight="1">
      <c r="A2668" s="221" t="s">
        <v>506</v>
      </c>
      <c r="B2668" s="221" t="s">
        <v>790</v>
      </c>
      <c r="C2668" s="222" t="s">
        <v>770</v>
      </c>
      <c r="D2668" s="222" t="s">
        <v>168</v>
      </c>
      <c r="E2668" s="199" t="s">
        <v>163</v>
      </c>
      <c r="F2668" s="200" t="s">
        <v>2022</v>
      </c>
      <c r="G2668" s="200" t="s">
        <v>2023</v>
      </c>
      <c r="H2668" s="200"/>
      <c r="I2668" s="200">
        <v>45679</v>
      </c>
      <c r="J2668" s="143">
        <f t="shared" si="41"/>
        <v>45679</v>
      </c>
      <c r="K2668" s="202">
        <v>8</v>
      </c>
      <c r="L2668" s="284" t="s">
        <v>5388</v>
      </c>
      <c r="M2668" s="223"/>
      <c r="N2668" s="203"/>
      <c r="O2668" s="222" t="s">
        <v>326</v>
      </c>
    </row>
    <row r="2669" spans="1:15" ht="29.25" customHeight="1">
      <c r="A2669" s="221" t="s">
        <v>506</v>
      </c>
      <c r="B2669" s="221" t="s">
        <v>790</v>
      </c>
      <c r="C2669" s="222" t="s">
        <v>770</v>
      </c>
      <c r="D2669" s="222" t="s">
        <v>168</v>
      </c>
      <c r="E2669" s="199" t="s">
        <v>166</v>
      </c>
      <c r="F2669" s="200"/>
      <c r="G2669" s="200"/>
      <c r="H2669" s="200"/>
      <c r="I2669" s="200">
        <v>45680</v>
      </c>
      <c r="J2669" s="143">
        <f t="shared" si="41"/>
        <v>45680</v>
      </c>
      <c r="K2669" s="202">
        <v>8</v>
      </c>
      <c r="L2669" s="285" t="s">
        <v>5543</v>
      </c>
      <c r="M2669" s="223"/>
      <c r="N2669" s="203"/>
      <c r="O2669" s="222" t="s">
        <v>326</v>
      </c>
    </row>
    <row r="2670" spans="1:15" ht="29.25" customHeight="1">
      <c r="A2670" s="221" t="s">
        <v>506</v>
      </c>
      <c r="B2670" s="221" t="s">
        <v>790</v>
      </c>
      <c r="C2670" s="222" t="s">
        <v>770</v>
      </c>
      <c r="D2670" s="222" t="s">
        <v>168</v>
      </c>
      <c r="E2670" s="199" t="s">
        <v>166</v>
      </c>
      <c r="F2670" s="200"/>
      <c r="G2670" s="200"/>
      <c r="H2670" s="200"/>
      <c r="I2670" s="200">
        <v>45681</v>
      </c>
      <c r="J2670" s="143">
        <f t="shared" si="41"/>
        <v>45681</v>
      </c>
      <c r="K2670" s="202">
        <v>8</v>
      </c>
      <c r="L2670" s="284" t="s">
        <v>5544</v>
      </c>
      <c r="M2670" s="223"/>
      <c r="N2670" s="203"/>
      <c r="O2670" s="222" t="s">
        <v>326</v>
      </c>
    </row>
    <row r="2671" spans="1:15" ht="29.25" customHeight="1">
      <c r="A2671" s="221" t="s">
        <v>506</v>
      </c>
      <c r="B2671" s="221" t="s">
        <v>790</v>
      </c>
      <c r="C2671" s="222" t="s">
        <v>770</v>
      </c>
      <c r="D2671" s="222" t="s">
        <v>168</v>
      </c>
      <c r="E2671" s="199" t="s">
        <v>163</v>
      </c>
      <c r="F2671" s="200" t="s">
        <v>4750</v>
      </c>
      <c r="G2671" s="200" t="s">
        <v>4751</v>
      </c>
      <c r="H2671" s="200"/>
      <c r="I2671" s="200">
        <v>45691</v>
      </c>
      <c r="J2671" s="143">
        <f t="shared" si="41"/>
        <v>45691</v>
      </c>
      <c r="K2671" s="202">
        <v>8</v>
      </c>
      <c r="L2671" s="284" t="s">
        <v>5545</v>
      </c>
      <c r="M2671" s="223"/>
      <c r="N2671" s="203"/>
      <c r="O2671" s="222" t="s">
        <v>326</v>
      </c>
    </row>
    <row r="2672" spans="1:15" ht="29.25" customHeight="1">
      <c r="A2672" s="221" t="s">
        <v>506</v>
      </c>
      <c r="B2672" s="221" t="s">
        <v>790</v>
      </c>
      <c r="C2672" s="222" t="s">
        <v>770</v>
      </c>
      <c r="D2672" s="222" t="s">
        <v>168</v>
      </c>
      <c r="E2672" s="199" t="s">
        <v>163</v>
      </c>
      <c r="F2672" s="200" t="s">
        <v>2022</v>
      </c>
      <c r="G2672" s="200" t="s">
        <v>2023</v>
      </c>
      <c r="H2672" s="200"/>
      <c r="I2672" s="200">
        <v>45692</v>
      </c>
      <c r="J2672" s="143">
        <f t="shared" si="41"/>
        <v>45692</v>
      </c>
      <c r="K2672" s="202">
        <v>8</v>
      </c>
      <c r="L2672" s="284" t="s">
        <v>5546</v>
      </c>
      <c r="M2672" s="223"/>
      <c r="N2672" s="203"/>
      <c r="O2672" s="222" t="s">
        <v>326</v>
      </c>
    </row>
    <row r="2673" spans="1:15" ht="29.25" customHeight="1">
      <c r="A2673" s="221" t="s">
        <v>506</v>
      </c>
      <c r="B2673" s="221" t="s">
        <v>790</v>
      </c>
      <c r="C2673" s="222" t="s">
        <v>770</v>
      </c>
      <c r="D2673" s="222" t="s">
        <v>168</v>
      </c>
      <c r="E2673" s="199" t="s">
        <v>163</v>
      </c>
      <c r="F2673" s="200" t="s">
        <v>4750</v>
      </c>
      <c r="G2673" s="200" t="s">
        <v>4751</v>
      </c>
      <c r="H2673" s="200"/>
      <c r="I2673" s="200">
        <v>45693</v>
      </c>
      <c r="J2673" s="143">
        <f t="shared" si="41"/>
        <v>45693</v>
      </c>
      <c r="K2673" s="202">
        <v>8</v>
      </c>
      <c r="L2673" s="284" t="s">
        <v>5547</v>
      </c>
      <c r="M2673" s="223"/>
      <c r="N2673" s="203"/>
      <c r="O2673" s="222" t="s">
        <v>326</v>
      </c>
    </row>
    <row r="2674" spans="1:15" ht="29.25" customHeight="1">
      <c r="A2674" s="221" t="s">
        <v>506</v>
      </c>
      <c r="B2674" s="221" t="s">
        <v>790</v>
      </c>
      <c r="C2674" s="222" t="s">
        <v>770</v>
      </c>
      <c r="D2674" s="222" t="s">
        <v>168</v>
      </c>
      <c r="E2674" s="199" t="s">
        <v>163</v>
      </c>
      <c r="F2674" s="200" t="s">
        <v>4750</v>
      </c>
      <c r="G2674" s="200" t="s">
        <v>4751</v>
      </c>
      <c r="H2674" s="200"/>
      <c r="I2674" s="200">
        <v>45694</v>
      </c>
      <c r="J2674" s="143">
        <f t="shared" si="41"/>
        <v>45694</v>
      </c>
      <c r="K2674" s="202">
        <v>8</v>
      </c>
      <c r="L2674" s="284" t="s">
        <v>5721</v>
      </c>
      <c r="M2674" s="223"/>
      <c r="N2674" s="203"/>
      <c r="O2674" s="222" t="s">
        <v>326</v>
      </c>
    </row>
    <row r="2675" spans="1:15" ht="29.25" customHeight="1">
      <c r="A2675" s="221" t="s">
        <v>506</v>
      </c>
      <c r="B2675" s="221" t="s">
        <v>790</v>
      </c>
      <c r="C2675" s="222" t="s">
        <v>770</v>
      </c>
      <c r="D2675" s="222" t="s">
        <v>168</v>
      </c>
      <c r="E2675" s="199" t="s">
        <v>163</v>
      </c>
      <c r="F2675" s="200" t="s">
        <v>2022</v>
      </c>
      <c r="G2675" s="200" t="s">
        <v>2023</v>
      </c>
      <c r="H2675" s="200"/>
      <c r="I2675" s="200">
        <v>45695</v>
      </c>
      <c r="J2675" s="143">
        <f t="shared" si="41"/>
        <v>45695</v>
      </c>
      <c r="K2675" s="202">
        <v>8</v>
      </c>
      <c r="L2675" s="284" t="s">
        <v>5722</v>
      </c>
      <c r="M2675" s="223"/>
      <c r="N2675" s="203"/>
      <c r="O2675" s="222" t="s">
        <v>326</v>
      </c>
    </row>
    <row r="2676" spans="1:15" ht="29.25" customHeight="1">
      <c r="A2676" s="221" t="s">
        <v>506</v>
      </c>
      <c r="B2676" s="221" t="s">
        <v>790</v>
      </c>
      <c r="C2676" s="222" t="s">
        <v>770</v>
      </c>
      <c r="D2676" s="222" t="s">
        <v>168</v>
      </c>
      <c r="E2676" s="199" t="s">
        <v>163</v>
      </c>
      <c r="F2676" s="200" t="s">
        <v>4750</v>
      </c>
      <c r="G2676" s="200" t="s">
        <v>4751</v>
      </c>
      <c r="H2676" s="200"/>
      <c r="I2676" s="200">
        <v>45696</v>
      </c>
      <c r="J2676" s="143">
        <f t="shared" si="41"/>
        <v>45696</v>
      </c>
      <c r="K2676" s="202">
        <v>8</v>
      </c>
      <c r="L2676" s="285" t="s">
        <v>5723</v>
      </c>
      <c r="M2676" s="223"/>
      <c r="N2676" s="203"/>
      <c r="O2676" s="222" t="s">
        <v>326</v>
      </c>
    </row>
    <row r="2677" spans="1:15" ht="29.25" customHeight="1">
      <c r="A2677" s="221" t="s">
        <v>506</v>
      </c>
      <c r="B2677" s="221" t="s">
        <v>790</v>
      </c>
      <c r="C2677" s="222" t="s">
        <v>770</v>
      </c>
      <c r="D2677" s="222" t="s">
        <v>168</v>
      </c>
      <c r="E2677" s="199" t="s">
        <v>163</v>
      </c>
      <c r="F2677" s="200" t="s">
        <v>4750</v>
      </c>
      <c r="G2677" s="200" t="s">
        <v>4751</v>
      </c>
      <c r="H2677" s="200"/>
      <c r="I2677" s="200">
        <v>45698</v>
      </c>
      <c r="J2677" s="143">
        <f t="shared" si="41"/>
        <v>45698</v>
      </c>
      <c r="K2677" s="202">
        <v>8</v>
      </c>
      <c r="L2677" s="284" t="s">
        <v>5724</v>
      </c>
      <c r="M2677" s="223"/>
      <c r="N2677" s="203"/>
      <c r="O2677" s="222" t="s">
        <v>326</v>
      </c>
    </row>
    <row r="2678" spans="1:15" ht="29.25" customHeight="1">
      <c r="A2678" s="221" t="s">
        <v>506</v>
      </c>
      <c r="B2678" s="221" t="s">
        <v>790</v>
      </c>
      <c r="C2678" s="222" t="s">
        <v>770</v>
      </c>
      <c r="D2678" s="222" t="s">
        <v>168</v>
      </c>
      <c r="E2678" s="199" t="s">
        <v>163</v>
      </c>
      <c r="F2678" s="200" t="s">
        <v>2022</v>
      </c>
      <c r="G2678" s="200" t="s">
        <v>2023</v>
      </c>
      <c r="H2678" s="200"/>
      <c r="I2678" s="200">
        <v>45699</v>
      </c>
      <c r="J2678" s="143">
        <f t="shared" si="41"/>
        <v>45699</v>
      </c>
      <c r="K2678" s="202">
        <v>8</v>
      </c>
      <c r="L2678" s="284" t="s">
        <v>5725</v>
      </c>
      <c r="M2678" s="223"/>
      <c r="N2678" s="203"/>
      <c r="O2678" s="222" t="s">
        <v>326</v>
      </c>
    </row>
    <row r="2679" spans="1:15" ht="29.25" customHeight="1">
      <c r="A2679" s="221" t="s">
        <v>506</v>
      </c>
      <c r="B2679" s="221" t="s">
        <v>790</v>
      </c>
      <c r="C2679" s="222" t="s">
        <v>770</v>
      </c>
      <c r="D2679" s="222" t="s">
        <v>168</v>
      </c>
      <c r="E2679" s="199" t="s">
        <v>163</v>
      </c>
      <c r="F2679" s="200" t="s">
        <v>604</v>
      </c>
      <c r="G2679" s="200" t="s">
        <v>605</v>
      </c>
      <c r="H2679" s="200"/>
      <c r="I2679" s="200">
        <v>45700</v>
      </c>
      <c r="J2679" s="143">
        <f t="shared" si="41"/>
        <v>45700</v>
      </c>
      <c r="K2679" s="202">
        <v>8</v>
      </c>
      <c r="L2679" s="284" t="s">
        <v>5726</v>
      </c>
      <c r="M2679" s="223"/>
      <c r="N2679" s="203"/>
      <c r="O2679" s="222" t="s">
        <v>326</v>
      </c>
    </row>
    <row r="2680" spans="1:15" ht="29.25" customHeight="1">
      <c r="A2680" s="221" t="s">
        <v>506</v>
      </c>
      <c r="B2680" s="221" t="s">
        <v>790</v>
      </c>
      <c r="C2680" s="222" t="s">
        <v>770</v>
      </c>
      <c r="D2680" s="222" t="s">
        <v>168</v>
      </c>
      <c r="E2680" s="199" t="s">
        <v>163</v>
      </c>
      <c r="F2680" s="200" t="s">
        <v>604</v>
      </c>
      <c r="G2680" s="200" t="s">
        <v>605</v>
      </c>
      <c r="H2680" s="200"/>
      <c r="I2680" s="200">
        <v>45701</v>
      </c>
      <c r="J2680" s="143">
        <f t="shared" si="41"/>
        <v>45701</v>
      </c>
      <c r="K2680" s="202">
        <v>8</v>
      </c>
      <c r="L2680" s="284" t="s">
        <v>5885</v>
      </c>
      <c r="M2680" s="223"/>
      <c r="N2680" s="203"/>
      <c r="O2680" s="222" t="s">
        <v>326</v>
      </c>
    </row>
    <row r="2681" spans="1:15" ht="29.25" customHeight="1">
      <c r="A2681" s="221" t="s">
        <v>506</v>
      </c>
      <c r="B2681" s="221" t="s">
        <v>790</v>
      </c>
      <c r="C2681" s="222" t="s">
        <v>770</v>
      </c>
      <c r="D2681" s="222" t="s">
        <v>168</v>
      </c>
      <c r="E2681" s="199" t="s">
        <v>163</v>
      </c>
      <c r="F2681" s="200" t="s">
        <v>2022</v>
      </c>
      <c r="G2681" s="200" t="s">
        <v>2023</v>
      </c>
      <c r="H2681" s="200"/>
      <c r="I2681" s="200">
        <v>45702</v>
      </c>
      <c r="J2681" s="143">
        <f t="shared" si="41"/>
        <v>45702</v>
      </c>
      <c r="K2681" s="202">
        <v>8</v>
      </c>
      <c r="L2681" s="284" t="s">
        <v>5886</v>
      </c>
      <c r="M2681" s="223"/>
      <c r="N2681" s="203"/>
      <c r="O2681" s="222" t="s">
        <v>326</v>
      </c>
    </row>
    <row r="2682" spans="1:15" ht="29.25" customHeight="1">
      <c r="A2682" s="221" t="s">
        <v>506</v>
      </c>
      <c r="B2682" s="221" t="s">
        <v>790</v>
      </c>
      <c r="C2682" s="222" t="s">
        <v>770</v>
      </c>
      <c r="D2682" s="222" t="s">
        <v>168</v>
      </c>
      <c r="E2682" s="199" t="s">
        <v>163</v>
      </c>
      <c r="F2682" s="200" t="s">
        <v>604</v>
      </c>
      <c r="G2682" s="200" t="s">
        <v>605</v>
      </c>
      <c r="H2682" s="200"/>
      <c r="I2682" s="200">
        <v>45705</v>
      </c>
      <c r="J2682" s="143">
        <f t="shared" si="41"/>
        <v>45705</v>
      </c>
      <c r="K2682" s="202">
        <v>8</v>
      </c>
      <c r="L2682" s="284" t="s">
        <v>5887</v>
      </c>
      <c r="M2682" s="223"/>
      <c r="N2682" s="203"/>
      <c r="O2682" s="222" t="s">
        <v>326</v>
      </c>
    </row>
    <row r="2683" spans="1:15" ht="29.25" customHeight="1">
      <c r="A2683" s="221" t="s">
        <v>506</v>
      </c>
      <c r="B2683" s="221" t="s">
        <v>790</v>
      </c>
      <c r="C2683" s="222" t="s">
        <v>770</v>
      </c>
      <c r="D2683" s="222" t="s">
        <v>168</v>
      </c>
      <c r="E2683" s="199" t="s">
        <v>163</v>
      </c>
      <c r="F2683" s="200" t="s">
        <v>604</v>
      </c>
      <c r="G2683" s="200" t="s">
        <v>605</v>
      </c>
      <c r="H2683" s="200"/>
      <c r="I2683" s="200">
        <v>45706</v>
      </c>
      <c r="J2683" s="143">
        <f t="shared" si="41"/>
        <v>45706</v>
      </c>
      <c r="K2683" s="202">
        <v>8</v>
      </c>
      <c r="L2683" s="285" t="s">
        <v>5888</v>
      </c>
      <c r="M2683" s="223"/>
      <c r="N2683" s="203"/>
      <c r="O2683" s="222" t="s">
        <v>326</v>
      </c>
    </row>
    <row r="2684" spans="1:15" ht="29.25" customHeight="1">
      <c r="A2684" s="221" t="s">
        <v>506</v>
      </c>
      <c r="B2684" s="221" t="s">
        <v>790</v>
      </c>
      <c r="C2684" s="222" t="s">
        <v>770</v>
      </c>
      <c r="D2684" s="222" t="s">
        <v>168</v>
      </c>
      <c r="E2684" s="199" t="s">
        <v>163</v>
      </c>
      <c r="F2684" s="200" t="s">
        <v>2022</v>
      </c>
      <c r="G2684" s="200" t="s">
        <v>2023</v>
      </c>
      <c r="H2684" s="200"/>
      <c r="I2684" s="200">
        <v>45707</v>
      </c>
      <c r="J2684" s="143">
        <f t="shared" si="41"/>
        <v>45707</v>
      </c>
      <c r="K2684" s="202">
        <v>8</v>
      </c>
      <c r="L2684" s="284" t="s">
        <v>5889</v>
      </c>
      <c r="M2684" s="223"/>
      <c r="N2684" s="203"/>
      <c r="O2684" s="222" t="s">
        <v>326</v>
      </c>
    </row>
    <row r="2685" spans="1:15" ht="29.25" customHeight="1">
      <c r="A2685" s="221" t="s">
        <v>506</v>
      </c>
      <c r="B2685" s="221" t="s">
        <v>790</v>
      </c>
      <c r="C2685" s="222" t="s">
        <v>770</v>
      </c>
      <c r="D2685" s="222" t="s">
        <v>168</v>
      </c>
      <c r="E2685" s="199" t="s">
        <v>163</v>
      </c>
      <c r="F2685" s="200" t="s">
        <v>604</v>
      </c>
      <c r="G2685" s="200" t="s">
        <v>605</v>
      </c>
      <c r="H2685" s="200"/>
      <c r="I2685" s="200">
        <v>45708</v>
      </c>
      <c r="J2685" s="143">
        <f t="shared" si="41"/>
        <v>45708</v>
      </c>
      <c r="K2685" s="202">
        <v>8</v>
      </c>
      <c r="L2685" s="284" t="s">
        <v>6088</v>
      </c>
      <c r="M2685" s="223"/>
      <c r="N2685" s="203"/>
      <c r="O2685" s="222" t="s">
        <v>326</v>
      </c>
    </row>
    <row r="2686" spans="1:15" ht="29.25" customHeight="1">
      <c r="A2686" s="221" t="s">
        <v>506</v>
      </c>
      <c r="B2686" s="221" t="s">
        <v>790</v>
      </c>
      <c r="C2686" s="222" t="s">
        <v>770</v>
      </c>
      <c r="D2686" s="222" t="s">
        <v>168</v>
      </c>
      <c r="E2686" s="199" t="s">
        <v>163</v>
      </c>
      <c r="F2686" s="200" t="s">
        <v>604</v>
      </c>
      <c r="G2686" s="200" t="s">
        <v>605</v>
      </c>
      <c r="H2686" s="200"/>
      <c r="I2686" s="200">
        <v>45709</v>
      </c>
      <c r="J2686" s="143">
        <f t="shared" si="41"/>
        <v>45709</v>
      </c>
      <c r="K2686" s="202">
        <v>8</v>
      </c>
      <c r="L2686" s="284" t="s">
        <v>6089</v>
      </c>
      <c r="M2686" s="223"/>
      <c r="N2686" s="203"/>
      <c r="O2686" s="222" t="s">
        <v>326</v>
      </c>
    </row>
    <row r="2687" spans="1:15" ht="29.25" customHeight="1">
      <c r="A2687" s="221" t="s">
        <v>506</v>
      </c>
      <c r="B2687" s="221" t="s">
        <v>790</v>
      </c>
      <c r="C2687" s="222" t="s">
        <v>770</v>
      </c>
      <c r="D2687" s="222" t="s">
        <v>168</v>
      </c>
      <c r="E2687" s="199" t="s">
        <v>163</v>
      </c>
      <c r="F2687" s="200" t="s">
        <v>604</v>
      </c>
      <c r="G2687" s="200" t="s">
        <v>605</v>
      </c>
      <c r="H2687" s="200"/>
      <c r="I2687" s="200">
        <v>45712</v>
      </c>
      <c r="J2687" s="143">
        <f t="shared" si="41"/>
        <v>45712</v>
      </c>
      <c r="K2687" s="202">
        <v>8</v>
      </c>
      <c r="L2687" s="285" t="s">
        <v>6090</v>
      </c>
      <c r="M2687" s="223"/>
      <c r="N2687" s="203"/>
      <c r="O2687" s="222" t="s">
        <v>326</v>
      </c>
    </row>
    <row r="2688" spans="1:15" ht="29.25" customHeight="1">
      <c r="A2688" s="221" t="s">
        <v>506</v>
      </c>
      <c r="B2688" s="221" t="s">
        <v>790</v>
      </c>
      <c r="C2688" s="222" t="s">
        <v>770</v>
      </c>
      <c r="D2688" s="222" t="s">
        <v>168</v>
      </c>
      <c r="E2688" s="199" t="s">
        <v>163</v>
      </c>
      <c r="F2688" s="200" t="s">
        <v>2022</v>
      </c>
      <c r="G2688" s="200" t="s">
        <v>2023</v>
      </c>
      <c r="H2688" s="200"/>
      <c r="I2688" s="200">
        <v>45713</v>
      </c>
      <c r="J2688" s="143">
        <f t="shared" si="41"/>
        <v>45713</v>
      </c>
      <c r="K2688" s="202">
        <v>8</v>
      </c>
      <c r="L2688" s="284" t="s">
        <v>6091</v>
      </c>
      <c r="M2688" s="223"/>
      <c r="N2688" s="203"/>
      <c r="O2688" s="222" t="s">
        <v>326</v>
      </c>
    </row>
    <row r="2689" spans="1:15" ht="29.25" customHeight="1">
      <c r="A2689" s="221" t="s">
        <v>506</v>
      </c>
      <c r="B2689" s="221" t="s">
        <v>790</v>
      </c>
      <c r="C2689" s="222" t="s">
        <v>770</v>
      </c>
      <c r="D2689" s="222" t="s">
        <v>168</v>
      </c>
      <c r="E2689" s="199" t="s">
        <v>163</v>
      </c>
      <c r="F2689" s="200" t="s">
        <v>4750</v>
      </c>
      <c r="G2689" s="200" t="s">
        <v>4751</v>
      </c>
      <c r="H2689" s="200"/>
      <c r="I2689" s="200">
        <v>45714</v>
      </c>
      <c r="J2689" s="143">
        <f t="shared" si="41"/>
        <v>45714</v>
      </c>
      <c r="K2689" s="202">
        <v>8</v>
      </c>
      <c r="L2689" s="284" t="s">
        <v>6092</v>
      </c>
      <c r="M2689" s="223"/>
      <c r="N2689" s="203"/>
      <c r="O2689" s="222" t="s">
        <v>326</v>
      </c>
    </row>
    <row r="2690" spans="1:15" ht="29.25" customHeight="1">
      <c r="A2690" s="221" t="s">
        <v>506</v>
      </c>
      <c r="B2690" s="221" t="s">
        <v>790</v>
      </c>
      <c r="C2690" s="222" t="s">
        <v>770</v>
      </c>
      <c r="D2690" s="222" t="s">
        <v>168</v>
      </c>
      <c r="E2690" s="199" t="s">
        <v>163</v>
      </c>
      <c r="F2690" s="200" t="s">
        <v>2022</v>
      </c>
      <c r="G2690" s="200" t="s">
        <v>2023</v>
      </c>
      <c r="H2690" s="200"/>
      <c r="I2690" s="200">
        <v>45715</v>
      </c>
      <c r="J2690" s="143">
        <f t="shared" si="41"/>
        <v>45715</v>
      </c>
      <c r="K2690" s="202">
        <v>8</v>
      </c>
      <c r="L2690" s="284" t="s">
        <v>6256</v>
      </c>
      <c r="M2690" s="223"/>
      <c r="N2690" s="203"/>
      <c r="O2690" s="222" t="s">
        <v>326</v>
      </c>
    </row>
    <row r="2691" spans="1:15" ht="29.25" customHeight="1">
      <c r="A2691" s="221" t="s">
        <v>506</v>
      </c>
      <c r="B2691" s="221" t="s">
        <v>790</v>
      </c>
      <c r="C2691" s="222" t="s">
        <v>770</v>
      </c>
      <c r="D2691" s="222" t="s">
        <v>168</v>
      </c>
      <c r="E2691" s="199" t="s">
        <v>163</v>
      </c>
      <c r="F2691" s="200" t="s">
        <v>2022</v>
      </c>
      <c r="G2691" s="200" t="s">
        <v>2023</v>
      </c>
      <c r="H2691" s="200"/>
      <c r="I2691" s="200">
        <v>45719</v>
      </c>
      <c r="J2691" s="143">
        <f t="shared" ref="J2691:J2754" si="42">I2691</f>
        <v>45719</v>
      </c>
      <c r="K2691" s="202">
        <v>8</v>
      </c>
      <c r="L2691" s="284" t="s">
        <v>6257</v>
      </c>
      <c r="M2691" s="223"/>
      <c r="N2691" s="203"/>
      <c r="O2691" s="222" t="s">
        <v>326</v>
      </c>
    </row>
    <row r="2692" spans="1:15" ht="29.25" customHeight="1">
      <c r="A2692" s="221" t="s">
        <v>506</v>
      </c>
      <c r="B2692" s="221" t="s">
        <v>790</v>
      </c>
      <c r="C2692" s="222" t="s">
        <v>770</v>
      </c>
      <c r="D2692" s="222" t="s">
        <v>168</v>
      </c>
      <c r="E2692" s="199" t="s">
        <v>163</v>
      </c>
      <c r="F2692" s="200" t="s">
        <v>630</v>
      </c>
      <c r="G2692" s="200" t="s">
        <v>631</v>
      </c>
      <c r="H2692" s="200"/>
      <c r="I2692" s="200">
        <v>45720</v>
      </c>
      <c r="J2692" s="143">
        <f t="shared" si="42"/>
        <v>45720</v>
      </c>
      <c r="K2692" s="202">
        <v>8</v>
      </c>
      <c r="L2692" s="284" t="s">
        <v>6258</v>
      </c>
      <c r="M2692" s="223"/>
      <c r="N2692" s="203"/>
      <c r="O2692" s="222" t="s">
        <v>326</v>
      </c>
    </row>
    <row r="2693" spans="1:15" ht="29.25" customHeight="1">
      <c r="A2693" s="221" t="s">
        <v>506</v>
      </c>
      <c r="B2693" s="221" t="s">
        <v>790</v>
      </c>
      <c r="C2693" s="222" t="s">
        <v>770</v>
      </c>
      <c r="D2693" s="222" t="s">
        <v>168</v>
      </c>
      <c r="E2693" s="199" t="s">
        <v>163</v>
      </c>
      <c r="F2693" s="200" t="s">
        <v>630</v>
      </c>
      <c r="G2693" s="200" t="s">
        <v>631</v>
      </c>
      <c r="H2693" s="200"/>
      <c r="I2693" s="200">
        <v>45721</v>
      </c>
      <c r="J2693" s="143">
        <f t="shared" si="42"/>
        <v>45721</v>
      </c>
      <c r="K2693" s="202">
        <v>8</v>
      </c>
      <c r="L2693" s="284" t="s">
        <v>6259</v>
      </c>
      <c r="M2693" s="223"/>
      <c r="N2693" s="203"/>
      <c r="O2693" s="222" t="s">
        <v>326</v>
      </c>
    </row>
    <row r="2694" spans="1:15" ht="29.25" customHeight="1">
      <c r="A2694" s="221" t="s">
        <v>506</v>
      </c>
      <c r="B2694" s="221" t="s">
        <v>790</v>
      </c>
      <c r="C2694" s="222" t="s">
        <v>770</v>
      </c>
      <c r="D2694" s="222" t="s">
        <v>168</v>
      </c>
      <c r="E2694" s="199" t="s">
        <v>163</v>
      </c>
      <c r="F2694" s="200" t="s">
        <v>630</v>
      </c>
      <c r="G2694" s="200" t="s">
        <v>631</v>
      </c>
      <c r="H2694" s="200"/>
      <c r="I2694" s="200">
        <v>45722</v>
      </c>
      <c r="J2694" s="143">
        <f t="shared" si="42"/>
        <v>45722</v>
      </c>
      <c r="K2694" s="202">
        <v>8</v>
      </c>
      <c r="L2694" s="284" t="s">
        <v>6389</v>
      </c>
      <c r="M2694" s="223"/>
      <c r="N2694" s="203"/>
      <c r="O2694" s="222" t="s">
        <v>326</v>
      </c>
    </row>
    <row r="2695" spans="1:15" ht="29.25" customHeight="1">
      <c r="A2695" s="221" t="s">
        <v>506</v>
      </c>
      <c r="B2695" s="221" t="s">
        <v>790</v>
      </c>
      <c r="C2695" s="222" t="s">
        <v>770</v>
      </c>
      <c r="D2695" s="222" t="s">
        <v>168</v>
      </c>
      <c r="E2695" s="199" t="s">
        <v>163</v>
      </c>
      <c r="F2695" s="200" t="s">
        <v>630</v>
      </c>
      <c r="G2695" s="200" t="s">
        <v>631</v>
      </c>
      <c r="H2695" s="200"/>
      <c r="I2695" s="200">
        <v>45723</v>
      </c>
      <c r="J2695" s="143">
        <f t="shared" si="42"/>
        <v>45723</v>
      </c>
      <c r="K2695" s="202">
        <v>8</v>
      </c>
      <c r="L2695" s="284" t="s">
        <v>6390</v>
      </c>
      <c r="M2695" s="223"/>
      <c r="N2695" s="203"/>
      <c r="O2695" s="222" t="s">
        <v>326</v>
      </c>
    </row>
    <row r="2696" spans="1:15" ht="29.25" customHeight="1">
      <c r="A2696" s="221" t="s">
        <v>506</v>
      </c>
      <c r="B2696" s="221" t="s">
        <v>790</v>
      </c>
      <c r="C2696" s="222" t="s">
        <v>770</v>
      </c>
      <c r="D2696" s="222" t="s">
        <v>168</v>
      </c>
      <c r="E2696" s="199" t="s">
        <v>163</v>
      </c>
      <c r="F2696" s="200" t="s">
        <v>630</v>
      </c>
      <c r="G2696" s="200" t="s">
        <v>631</v>
      </c>
      <c r="H2696" s="200"/>
      <c r="I2696" s="200">
        <v>45726</v>
      </c>
      <c r="J2696" s="143">
        <f t="shared" si="42"/>
        <v>45726</v>
      </c>
      <c r="K2696" s="202">
        <v>8</v>
      </c>
      <c r="L2696" s="284" t="s">
        <v>6391</v>
      </c>
      <c r="M2696" s="223"/>
      <c r="N2696" s="203"/>
      <c r="O2696" s="222" t="s">
        <v>326</v>
      </c>
    </row>
    <row r="2697" spans="1:15" ht="29.25" customHeight="1">
      <c r="A2697" s="221" t="s">
        <v>506</v>
      </c>
      <c r="B2697" s="221" t="s">
        <v>790</v>
      </c>
      <c r="C2697" s="222" t="s">
        <v>770</v>
      </c>
      <c r="D2697" s="222" t="s">
        <v>168</v>
      </c>
      <c r="E2697" s="199" t="s">
        <v>163</v>
      </c>
      <c r="F2697" s="200" t="s">
        <v>4750</v>
      </c>
      <c r="G2697" s="200" t="s">
        <v>4751</v>
      </c>
      <c r="H2697" s="200"/>
      <c r="I2697" s="200">
        <v>45727</v>
      </c>
      <c r="J2697" s="143">
        <f t="shared" si="42"/>
        <v>45727</v>
      </c>
      <c r="K2697" s="202">
        <v>8</v>
      </c>
      <c r="L2697" s="284" t="s">
        <v>6392</v>
      </c>
      <c r="M2697" s="223"/>
      <c r="N2697" s="203"/>
      <c r="O2697" s="222" t="s">
        <v>326</v>
      </c>
    </row>
    <row r="2698" spans="1:15" ht="29.25" customHeight="1">
      <c r="A2698" s="221" t="s">
        <v>506</v>
      </c>
      <c r="B2698" s="221" t="s">
        <v>790</v>
      </c>
      <c r="C2698" s="222" t="s">
        <v>770</v>
      </c>
      <c r="D2698" s="222" t="s">
        <v>168</v>
      </c>
      <c r="E2698" s="199" t="s">
        <v>163</v>
      </c>
      <c r="F2698" s="200" t="s">
        <v>630</v>
      </c>
      <c r="G2698" s="200" t="s">
        <v>631</v>
      </c>
      <c r="H2698" s="200"/>
      <c r="I2698" s="200">
        <v>45728</v>
      </c>
      <c r="J2698" s="143">
        <f t="shared" si="42"/>
        <v>45728</v>
      </c>
      <c r="K2698" s="202">
        <v>8</v>
      </c>
      <c r="L2698" s="284" t="s">
        <v>6393</v>
      </c>
      <c r="M2698" s="223"/>
      <c r="N2698" s="203"/>
      <c r="O2698" s="222" t="s">
        <v>326</v>
      </c>
    </row>
    <row r="2699" spans="1:15" ht="29.25" customHeight="1">
      <c r="A2699" s="221" t="s">
        <v>506</v>
      </c>
      <c r="B2699" s="221" t="s">
        <v>790</v>
      </c>
      <c r="C2699" s="222" t="s">
        <v>770</v>
      </c>
      <c r="D2699" s="222" t="s">
        <v>168</v>
      </c>
      <c r="E2699" s="199" t="s">
        <v>163</v>
      </c>
      <c r="F2699" s="200" t="s">
        <v>604</v>
      </c>
      <c r="G2699" s="200" t="s">
        <v>605</v>
      </c>
      <c r="H2699" s="200"/>
      <c r="I2699" s="200">
        <v>45729</v>
      </c>
      <c r="J2699" s="143">
        <f t="shared" si="42"/>
        <v>45729</v>
      </c>
      <c r="K2699" s="202">
        <v>8</v>
      </c>
      <c r="L2699" s="284" t="s">
        <v>6543</v>
      </c>
      <c r="M2699" s="223"/>
      <c r="N2699" s="203"/>
      <c r="O2699" s="222" t="s">
        <v>326</v>
      </c>
    </row>
    <row r="2700" spans="1:15" ht="29.25" customHeight="1">
      <c r="A2700" s="221" t="s">
        <v>506</v>
      </c>
      <c r="B2700" s="221" t="s">
        <v>790</v>
      </c>
      <c r="C2700" s="222" t="s">
        <v>770</v>
      </c>
      <c r="D2700" s="222" t="s">
        <v>168</v>
      </c>
      <c r="E2700" s="199" t="s">
        <v>163</v>
      </c>
      <c r="F2700" s="200" t="s">
        <v>630</v>
      </c>
      <c r="G2700" s="200" t="s">
        <v>631</v>
      </c>
      <c r="H2700" s="200"/>
      <c r="I2700" s="200">
        <v>45730</v>
      </c>
      <c r="J2700" s="143">
        <f t="shared" si="42"/>
        <v>45730</v>
      </c>
      <c r="K2700" s="202">
        <v>8</v>
      </c>
      <c r="L2700" s="284" t="s">
        <v>6544</v>
      </c>
      <c r="M2700" s="223"/>
      <c r="N2700" s="203"/>
      <c r="O2700" s="222" t="s">
        <v>326</v>
      </c>
    </row>
    <row r="2701" spans="1:15" ht="29.25" customHeight="1">
      <c r="A2701" s="221" t="s">
        <v>506</v>
      </c>
      <c r="B2701" s="221" t="s">
        <v>790</v>
      </c>
      <c r="C2701" s="222" t="s">
        <v>770</v>
      </c>
      <c r="D2701" s="222" t="s">
        <v>168</v>
      </c>
      <c r="E2701" s="199" t="s">
        <v>163</v>
      </c>
      <c r="F2701" s="200" t="s">
        <v>4750</v>
      </c>
      <c r="G2701" s="200" t="s">
        <v>4751</v>
      </c>
      <c r="H2701" s="200"/>
      <c r="I2701" s="200">
        <v>45733</v>
      </c>
      <c r="J2701" s="143">
        <f t="shared" si="42"/>
        <v>45733</v>
      </c>
      <c r="K2701" s="202">
        <v>8</v>
      </c>
      <c r="L2701" s="284" t="s">
        <v>6545</v>
      </c>
      <c r="M2701" s="223"/>
      <c r="N2701" s="203"/>
      <c r="O2701" s="222" t="s">
        <v>326</v>
      </c>
    </row>
    <row r="2702" spans="1:15" ht="29.25" customHeight="1">
      <c r="A2702" s="221" t="s">
        <v>506</v>
      </c>
      <c r="B2702" s="221" t="s">
        <v>790</v>
      </c>
      <c r="C2702" s="222" t="s">
        <v>770</v>
      </c>
      <c r="D2702" s="222" t="s">
        <v>168</v>
      </c>
      <c r="E2702" s="199" t="s">
        <v>163</v>
      </c>
      <c r="F2702" s="200" t="s">
        <v>4750</v>
      </c>
      <c r="G2702" s="200" t="s">
        <v>4751</v>
      </c>
      <c r="H2702" s="200"/>
      <c r="I2702" s="200">
        <v>45734</v>
      </c>
      <c r="J2702" s="143">
        <f t="shared" si="42"/>
        <v>45734</v>
      </c>
      <c r="K2702" s="202">
        <v>8</v>
      </c>
      <c r="L2702" s="284" t="s">
        <v>6546</v>
      </c>
      <c r="M2702" s="223"/>
      <c r="N2702" s="203"/>
      <c r="O2702" s="222" t="s">
        <v>326</v>
      </c>
    </row>
    <row r="2703" spans="1:15" ht="29.25" customHeight="1">
      <c r="A2703" s="221" t="s">
        <v>506</v>
      </c>
      <c r="B2703" s="221" t="s">
        <v>790</v>
      </c>
      <c r="C2703" s="222" t="s">
        <v>770</v>
      </c>
      <c r="D2703" s="222" t="s">
        <v>168</v>
      </c>
      <c r="E2703" s="199" t="s">
        <v>163</v>
      </c>
      <c r="F2703" s="200" t="s">
        <v>4750</v>
      </c>
      <c r="G2703" s="200" t="s">
        <v>4751</v>
      </c>
      <c r="H2703" s="200"/>
      <c r="I2703" s="200">
        <v>45735</v>
      </c>
      <c r="J2703" s="143">
        <f t="shared" si="42"/>
        <v>45735</v>
      </c>
      <c r="K2703" s="202">
        <v>8</v>
      </c>
      <c r="L2703" s="285" t="s">
        <v>6547</v>
      </c>
      <c r="M2703" s="223"/>
      <c r="N2703" s="203"/>
      <c r="O2703" s="222" t="s">
        <v>326</v>
      </c>
    </row>
    <row r="2704" spans="1:15" ht="29.25" customHeight="1">
      <c r="A2704" s="221" t="s">
        <v>506</v>
      </c>
      <c r="B2704" s="221" t="s">
        <v>790</v>
      </c>
      <c r="C2704" s="222" t="s">
        <v>770</v>
      </c>
      <c r="D2704" s="222" t="s">
        <v>168</v>
      </c>
      <c r="E2704" s="199" t="s">
        <v>163</v>
      </c>
      <c r="F2704" s="200" t="s">
        <v>4750</v>
      </c>
      <c r="G2704" s="200" t="s">
        <v>4751</v>
      </c>
      <c r="H2704" s="200"/>
      <c r="I2704" s="200">
        <v>45736</v>
      </c>
      <c r="J2704" s="143">
        <f t="shared" si="42"/>
        <v>45736</v>
      </c>
      <c r="K2704" s="202">
        <v>8</v>
      </c>
      <c r="L2704" s="284" t="s">
        <v>6727</v>
      </c>
      <c r="M2704" s="223"/>
      <c r="N2704" s="203"/>
      <c r="O2704" s="222" t="s">
        <v>326</v>
      </c>
    </row>
    <row r="2705" spans="1:15" ht="29.25" customHeight="1">
      <c r="A2705" s="221" t="s">
        <v>506</v>
      </c>
      <c r="B2705" s="221" t="s">
        <v>790</v>
      </c>
      <c r="C2705" s="222" t="s">
        <v>770</v>
      </c>
      <c r="D2705" s="222" t="s">
        <v>168</v>
      </c>
      <c r="E2705" s="199" t="s">
        <v>163</v>
      </c>
      <c r="F2705" s="200" t="s">
        <v>4750</v>
      </c>
      <c r="G2705" s="200" t="s">
        <v>4751</v>
      </c>
      <c r="H2705" s="200"/>
      <c r="I2705" s="200">
        <v>45737</v>
      </c>
      <c r="J2705" s="143">
        <f t="shared" si="42"/>
        <v>45737</v>
      </c>
      <c r="K2705" s="202">
        <v>8</v>
      </c>
      <c r="L2705" s="284" t="s">
        <v>6728</v>
      </c>
      <c r="M2705" s="223"/>
      <c r="N2705" s="203"/>
      <c r="O2705" s="222" t="s">
        <v>326</v>
      </c>
    </row>
    <row r="2706" spans="1:15" ht="29.25" customHeight="1">
      <c r="A2706" s="221" t="s">
        <v>506</v>
      </c>
      <c r="B2706" s="221" t="s">
        <v>790</v>
      </c>
      <c r="C2706" s="222" t="s">
        <v>770</v>
      </c>
      <c r="D2706" s="222" t="s">
        <v>168</v>
      </c>
      <c r="E2706" s="199" t="s">
        <v>163</v>
      </c>
      <c r="F2706" s="200" t="s">
        <v>4750</v>
      </c>
      <c r="G2706" s="200" t="s">
        <v>4751</v>
      </c>
      <c r="H2706" s="200"/>
      <c r="I2706" s="200">
        <v>45740</v>
      </c>
      <c r="J2706" s="143">
        <f t="shared" si="42"/>
        <v>45740</v>
      </c>
      <c r="K2706" s="202">
        <v>8</v>
      </c>
      <c r="L2706" s="284" t="s">
        <v>6729</v>
      </c>
      <c r="M2706" s="223"/>
      <c r="N2706" s="203"/>
      <c r="O2706" s="222" t="s">
        <v>326</v>
      </c>
    </row>
    <row r="2707" spans="1:15" ht="29.25" customHeight="1">
      <c r="A2707" s="221" t="s">
        <v>506</v>
      </c>
      <c r="B2707" s="221" t="s">
        <v>790</v>
      </c>
      <c r="C2707" s="222" t="s">
        <v>770</v>
      </c>
      <c r="D2707" s="222" t="s">
        <v>168</v>
      </c>
      <c r="E2707" s="199" t="s">
        <v>163</v>
      </c>
      <c r="F2707" s="200" t="s">
        <v>630</v>
      </c>
      <c r="G2707" s="200" t="s">
        <v>631</v>
      </c>
      <c r="H2707" s="200"/>
      <c r="I2707" s="200">
        <v>45741</v>
      </c>
      <c r="J2707" s="143">
        <f t="shared" si="42"/>
        <v>45741</v>
      </c>
      <c r="K2707" s="202">
        <v>8</v>
      </c>
      <c r="L2707" s="284" t="s">
        <v>6934</v>
      </c>
      <c r="M2707" s="223"/>
      <c r="N2707" s="203"/>
      <c r="O2707" s="222" t="s">
        <v>326</v>
      </c>
    </row>
    <row r="2708" spans="1:15" ht="29.25" customHeight="1">
      <c r="A2708" s="221" t="s">
        <v>506</v>
      </c>
      <c r="B2708" s="221" t="s">
        <v>790</v>
      </c>
      <c r="C2708" s="222" t="s">
        <v>770</v>
      </c>
      <c r="D2708" s="222" t="s">
        <v>168</v>
      </c>
      <c r="E2708" s="199" t="s">
        <v>163</v>
      </c>
      <c r="F2708" s="200" t="s">
        <v>4750</v>
      </c>
      <c r="G2708" s="200" t="s">
        <v>4751</v>
      </c>
      <c r="H2708" s="200"/>
      <c r="I2708" s="200">
        <v>45742</v>
      </c>
      <c r="J2708" s="143">
        <f t="shared" si="42"/>
        <v>45742</v>
      </c>
      <c r="K2708" s="202">
        <v>8</v>
      </c>
      <c r="L2708" s="284" t="s">
        <v>6730</v>
      </c>
      <c r="M2708" s="223"/>
      <c r="N2708" s="203"/>
      <c r="O2708" s="222" t="s">
        <v>326</v>
      </c>
    </row>
    <row r="2709" spans="1:15" ht="29.25" customHeight="1">
      <c r="A2709" s="221" t="s">
        <v>506</v>
      </c>
      <c r="B2709" s="221" t="s">
        <v>790</v>
      </c>
      <c r="C2709" s="222" t="s">
        <v>770</v>
      </c>
      <c r="D2709" s="222" t="s">
        <v>168</v>
      </c>
      <c r="E2709" s="199" t="s">
        <v>163</v>
      </c>
      <c r="F2709" s="200" t="s">
        <v>630</v>
      </c>
      <c r="G2709" s="200" t="s">
        <v>631</v>
      </c>
      <c r="H2709" s="200"/>
      <c r="I2709" s="200">
        <v>45743</v>
      </c>
      <c r="J2709" s="143">
        <f t="shared" si="42"/>
        <v>45743</v>
      </c>
      <c r="K2709" s="202">
        <v>8</v>
      </c>
      <c r="L2709" s="284" t="s">
        <v>6935</v>
      </c>
      <c r="M2709" s="223"/>
      <c r="N2709" s="203"/>
      <c r="O2709" s="222" t="s">
        <v>326</v>
      </c>
    </row>
    <row r="2710" spans="1:15" ht="29.25" customHeight="1">
      <c r="A2710" s="221" t="s">
        <v>506</v>
      </c>
      <c r="B2710" s="221" t="s">
        <v>790</v>
      </c>
      <c r="C2710" s="222" t="s">
        <v>770</v>
      </c>
      <c r="D2710" s="222" t="s">
        <v>168</v>
      </c>
      <c r="E2710" s="199" t="s">
        <v>163</v>
      </c>
      <c r="F2710" s="200" t="s">
        <v>630</v>
      </c>
      <c r="G2710" s="200" t="s">
        <v>631</v>
      </c>
      <c r="H2710" s="200"/>
      <c r="I2710" s="200">
        <v>45744</v>
      </c>
      <c r="J2710" s="143">
        <f t="shared" si="42"/>
        <v>45744</v>
      </c>
      <c r="K2710" s="202">
        <v>8</v>
      </c>
      <c r="L2710" s="284" t="s">
        <v>6936</v>
      </c>
      <c r="M2710" s="223"/>
      <c r="N2710" s="203"/>
      <c r="O2710" s="222" t="s">
        <v>326</v>
      </c>
    </row>
    <row r="2711" spans="1:15" ht="29.25" customHeight="1">
      <c r="A2711" s="221" t="s">
        <v>506</v>
      </c>
      <c r="B2711" s="221" t="s">
        <v>790</v>
      </c>
      <c r="C2711" s="222" t="s">
        <v>770</v>
      </c>
      <c r="D2711" s="222" t="s">
        <v>168</v>
      </c>
      <c r="E2711" s="199" t="s">
        <v>163</v>
      </c>
      <c r="F2711" s="200" t="s">
        <v>630</v>
      </c>
      <c r="G2711" s="200" t="s">
        <v>631</v>
      </c>
      <c r="H2711" s="200"/>
      <c r="I2711" s="200">
        <v>45747</v>
      </c>
      <c r="J2711" s="143">
        <f t="shared" si="42"/>
        <v>45747</v>
      </c>
      <c r="K2711" s="202">
        <v>8</v>
      </c>
      <c r="L2711" s="284" t="s">
        <v>6937</v>
      </c>
      <c r="M2711" s="223"/>
      <c r="N2711" s="203"/>
      <c r="O2711" s="222" t="s">
        <v>326</v>
      </c>
    </row>
    <row r="2712" spans="1:15" ht="29.25" customHeight="1">
      <c r="A2712" s="221" t="s">
        <v>506</v>
      </c>
      <c r="B2712" s="221" t="s">
        <v>790</v>
      </c>
      <c r="C2712" s="222" t="s">
        <v>770</v>
      </c>
      <c r="D2712" s="222" t="s">
        <v>168</v>
      </c>
      <c r="E2712" s="199" t="s">
        <v>163</v>
      </c>
      <c r="F2712" s="200" t="s">
        <v>630</v>
      </c>
      <c r="G2712" s="200" t="s">
        <v>631</v>
      </c>
      <c r="H2712" s="200"/>
      <c r="I2712" s="200">
        <v>45748</v>
      </c>
      <c r="J2712" s="143">
        <f t="shared" si="42"/>
        <v>45748</v>
      </c>
      <c r="K2712" s="202">
        <v>8</v>
      </c>
      <c r="L2712" s="284" t="s">
        <v>6938</v>
      </c>
      <c r="M2712" s="223"/>
      <c r="N2712" s="203"/>
      <c r="O2712" s="222" t="s">
        <v>326</v>
      </c>
    </row>
    <row r="2713" spans="1:15" ht="29.25" customHeight="1">
      <c r="A2713" s="221" t="s">
        <v>506</v>
      </c>
      <c r="B2713" s="221" t="s">
        <v>790</v>
      </c>
      <c r="C2713" s="222" t="s">
        <v>770</v>
      </c>
      <c r="D2713" s="222" t="s">
        <v>168</v>
      </c>
      <c r="E2713" s="199" t="s">
        <v>165</v>
      </c>
      <c r="F2713" s="200"/>
      <c r="G2713" s="200"/>
      <c r="H2713" s="200"/>
      <c r="I2713" s="200">
        <v>45749</v>
      </c>
      <c r="J2713" s="143">
        <f t="shared" si="42"/>
        <v>45749</v>
      </c>
      <c r="K2713" s="202">
        <v>4</v>
      </c>
      <c r="L2713" s="285" t="s">
        <v>6939</v>
      </c>
      <c r="M2713" s="223"/>
      <c r="N2713" s="203"/>
      <c r="O2713" s="222" t="s">
        <v>326</v>
      </c>
    </row>
    <row r="2714" spans="1:15" ht="29.25" customHeight="1">
      <c r="A2714" s="221" t="s">
        <v>506</v>
      </c>
      <c r="B2714" s="221" t="s">
        <v>790</v>
      </c>
      <c r="C2714" s="222" t="s">
        <v>770</v>
      </c>
      <c r="D2714" s="222" t="s">
        <v>168</v>
      </c>
      <c r="E2714" s="199" t="s">
        <v>166</v>
      </c>
      <c r="F2714" s="200"/>
      <c r="G2714" s="200"/>
      <c r="H2714" s="200"/>
      <c r="I2714" s="200">
        <v>45749</v>
      </c>
      <c r="J2714" s="143">
        <f t="shared" si="42"/>
        <v>45749</v>
      </c>
      <c r="K2714" s="202">
        <v>4</v>
      </c>
      <c r="L2714" s="285" t="s">
        <v>6940</v>
      </c>
      <c r="M2714" s="223"/>
      <c r="N2714" s="203"/>
      <c r="O2714" s="222" t="s">
        <v>326</v>
      </c>
    </row>
    <row r="2715" spans="1:15" ht="29.25" customHeight="1">
      <c r="A2715" s="221" t="s">
        <v>506</v>
      </c>
      <c r="B2715" s="221" t="s">
        <v>790</v>
      </c>
      <c r="C2715" s="222" t="s">
        <v>770</v>
      </c>
      <c r="D2715" s="222" t="s">
        <v>168</v>
      </c>
      <c r="E2715" s="199" t="s">
        <v>163</v>
      </c>
      <c r="F2715" s="200" t="s">
        <v>630</v>
      </c>
      <c r="G2715" s="200" t="s">
        <v>631</v>
      </c>
      <c r="H2715" s="200"/>
      <c r="I2715" s="200">
        <v>45754</v>
      </c>
      <c r="J2715" s="143">
        <f t="shared" si="42"/>
        <v>45754</v>
      </c>
      <c r="K2715" s="202">
        <v>8</v>
      </c>
      <c r="L2715" s="285" t="s">
        <v>6941</v>
      </c>
      <c r="M2715" s="223"/>
      <c r="N2715" s="203"/>
      <c r="O2715" s="222" t="s">
        <v>326</v>
      </c>
    </row>
    <row r="2716" spans="1:15" ht="29.25" customHeight="1">
      <c r="A2716" s="221" t="s">
        <v>506</v>
      </c>
      <c r="B2716" s="221" t="s">
        <v>790</v>
      </c>
      <c r="C2716" s="222" t="s">
        <v>770</v>
      </c>
      <c r="D2716" s="222" t="s">
        <v>168</v>
      </c>
      <c r="E2716" s="199" t="s">
        <v>163</v>
      </c>
      <c r="F2716" s="200" t="s">
        <v>630</v>
      </c>
      <c r="G2716" s="200" t="s">
        <v>631</v>
      </c>
      <c r="H2716" s="200"/>
      <c r="I2716" s="200">
        <v>45755</v>
      </c>
      <c r="J2716" s="143">
        <f t="shared" si="42"/>
        <v>45755</v>
      </c>
      <c r="K2716" s="202">
        <v>8</v>
      </c>
      <c r="L2716" s="284" t="s">
        <v>6942</v>
      </c>
      <c r="M2716" s="223"/>
      <c r="N2716" s="203"/>
      <c r="O2716" s="222" t="s">
        <v>326</v>
      </c>
    </row>
    <row r="2717" spans="1:15" ht="29.25" customHeight="1">
      <c r="A2717" s="221" t="s">
        <v>506</v>
      </c>
      <c r="B2717" s="221" t="s">
        <v>790</v>
      </c>
      <c r="C2717" s="222" t="s">
        <v>770</v>
      </c>
      <c r="D2717" s="222" t="s">
        <v>168</v>
      </c>
      <c r="E2717" s="199" t="s">
        <v>163</v>
      </c>
      <c r="F2717" s="200" t="s">
        <v>630</v>
      </c>
      <c r="G2717" s="200" t="s">
        <v>631</v>
      </c>
      <c r="H2717" s="200"/>
      <c r="I2717" s="200">
        <v>45756</v>
      </c>
      <c r="J2717" s="143">
        <f t="shared" si="42"/>
        <v>45756</v>
      </c>
      <c r="K2717" s="202">
        <v>8</v>
      </c>
      <c r="L2717" s="284" t="s">
        <v>6943</v>
      </c>
      <c r="M2717" s="223"/>
      <c r="N2717" s="203"/>
      <c r="O2717" s="222" t="s">
        <v>326</v>
      </c>
    </row>
    <row r="2718" spans="1:15" ht="29.25" customHeight="1">
      <c r="A2718" s="221" t="s">
        <v>506</v>
      </c>
      <c r="B2718" s="221" t="s">
        <v>790</v>
      </c>
      <c r="C2718" s="222" t="s">
        <v>770</v>
      </c>
      <c r="D2718" s="222" t="s">
        <v>168</v>
      </c>
      <c r="E2718" s="199" t="s">
        <v>163</v>
      </c>
      <c r="F2718" s="200" t="s">
        <v>2022</v>
      </c>
      <c r="G2718" s="200" t="s">
        <v>2023</v>
      </c>
      <c r="H2718" s="200"/>
      <c r="I2718" s="200">
        <v>45757</v>
      </c>
      <c r="J2718" s="143">
        <f t="shared" si="42"/>
        <v>45757</v>
      </c>
      <c r="K2718" s="202">
        <v>8</v>
      </c>
      <c r="L2718" s="285" t="s">
        <v>7171</v>
      </c>
      <c r="M2718" s="223"/>
      <c r="N2718" s="203"/>
      <c r="O2718" s="222" t="s">
        <v>326</v>
      </c>
    </row>
    <row r="2719" spans="1:15" ht="29.25" customHeight="1">
      <c r="A2719" s="221" t="s">
        <v>506</v>
      </c>
      <c r="B2719" s="221" t="s">
        <v>790</v>
      </c>
      <c r="C2719" s="222" t="s">
        <v>770</v>
      </c>
      <c r="D2719" s="222" t="s">
        <v>168</v>
      </c>
      <c r="E2719" s="199" t="s">
        <v>163</v>
      </c>
      <c r="F2719" s="200" t="s">
        <v>2022</v>
      </c>
      <c r="G2719" s="200" t="s">
        <v>2023</v>
      </c>
      <c r="H2719" s="200"/>
      <c r="I2719" s="200">
        <v>45758</v>
      </c>
      <c r="J2719" s="143">
        <f t="shared" si="42"/>
        <v>45758</v>
      </c>
      <c r="K2719" s="202">
        <v>8</v>
      </c>
      <c r="L2719" s="284" t="s">
        <v>7172</v>
      </c>
      <c r="M2719" s="223"/>
      <c r="N2719" s="203"/>
      <c r="O2719" s="222" t="s">
        <v>326</v>
      </c>
    </row>
    <row r="2720" spans="1:15" ht="29.25" customHeight="1">
      <c r="A2720" s="221" t="s">
        <v>506</v>
      </c>
      <c r="B2720" s="221" t="s">
        <v>790</v>
      </c>
      <c r="C2720" s="222" t="s">
        <v>770</v>
      </c>
      <c r="D2720" s="222" t="s">
        <v>168</v>
      </c>
      <c r="E2720" s="199" t="s">
        <v>163</v>
      </c>
      <c r="F2720" s="200" t="s">
        <v>630</v>
      </c>
      <c r="G2720" s="200" t="s">
        <v>631</v>
      </c>
      <c r="H2720" s="200"/>
      <c r="I2720" s="200">
        <v>45761</v>
      </c>
      <c r="J2720" s="143">
        <f t="shared" si="42"/>
        <v>45761</v>
      </c>
      <c r="K2720" s="202">
        <v>8</v>
      </c>
      <c r="L2720" s="284" t="s">
        <v>7173</v>
      </c>
      <c r="M2720" s="223"/>
      <c r="N2720" s="203"/>
      <c r="O2720" s="222" t="s">
        <v>326</v>
      </c>
    </row>
    <row r="2721" spans="1:15" ht="29.25" customHeight="1">
      <c r="A2721" s="221" t="s">
        <v>506</v>
      </c>
      <c r="B2721" s="221" t="s">
        <v>790</v>
      </c>
      <c r="C2721" s="222" t="s">
        <v>770</v>
      </c>
      <c r="D2721" s="222" t="s">
        <v>168</v>
      </c>
      <c r="E2721" s="199" t="s">
        <v>163</v>
      </c>
      <c r="F2721" s="200" t="s">
        <v>630</v>
      </c>
      <c r="G2721" s="200" t="s">
        <v>631</v>
      </c>
      <c r="H2721" s="200"/>
      <c r="I2721" s="200">
        <v>45762</v>
      </c>
      <c r="J2721" s="143">
        <f t="shared" si="42"/>
        <v>45762</v>
      </c>
      <c r="K2721" s="202">
        <v>8</v>
      </c>
      <c r="L2721" s="284" t="s">
        <v>7174</v>
      </c>
      <c r="M2721" s="223"/>
      <c r="N2721" s="203"/>
      <c r="O2721" s="222" t="s">
        <v>326</v>
      </c>
    </row>
    <row r="2722" spans="1:15" ht="29.25" customHeight="1">
      <c r="A2722" s="221" t="s">
        <v>506</v>
      </c>
      <c r="B2722" s="221" t="s">
        <v>790</v>
      </c>
      <c r="C2722" s="222" t="s">
        <v>770</v>
      </c>
      <c r="D2722" s="222" t="s">
        <v>168</v>
      </c>
      <c r="E2722" s="199" t="s">
        <v>163</v>
      </c>
      <c r="F2722" s="200" t="s">
        <v>630</v>
      </c>
      <c r="G2722" s="200" t="s">
        <v>631</v>
      </c>
      <c r="H2722" s="200"/>
      <c r="I2722" s="200">
        <v>45763</v>
      </c>
      <c r="J2722" s="143">
        <f t="shared" si="42"/>
        <v>45763</v>
      </c>
      <c r="K2722" s="202">
        <v>8</v>
      </c>
      <c r="L2722" s="285" t="s">
        <v>7175</v>
      </c>
      <c r="M2722" s="223"/>
      <c r="N2722" s="203"/>
      <c r="O2722" s="222" t="s">
        <v>326</v>
      </c>
    </row>
    <row r="2723" spans="1:15" ht="29.25" customHeight="1">
      <c r="A2723" s="221" t="s">
        <v>506</v>
      </c>
      <c r="B2723" s="221" t="s">
        <v>790</v>
      </c>
      <c r="C2723" s="222" t="s">
        <v>770</v>
      </c>
      <c r="D2723" s="222" t="s">
        <v>168</v>
      </c>
      <c r="E2723" s="199" t="s">
        <v>163</v>
      </c>
      <c r="F2723" s="200" t="s">
        <v>630</v>
      </c>
      <c r="G2723" s="200" t="s">
        <v>631</v>
      </c>
      <c r="H2723" s="200"/>
      <c r="I2723" s="200">
        <v>45764</v>
      </c>
      <c r="J2723" s="143">
        <f t="shared" si="42"/>
        <v>45764</v>
      </c>
      <c r="K2723" s="202">
        <v>8</v>
      </c>
      <c r="L2723" s="284" t="s">
        <v>7406</v>
      </c>
      <c r="M2723" s="223"/>
      <c r="N2723" s="203"/>
      <c r="O2723" s="222" t="s">
        <v>326</v>
      </c>
    </row>
    <row r="2724" spans="1:15" ht="29.25" customHeight="1">
      <c r="A2724" s="221" t="s">
        <v>506</v>
      </c>
      <c r="B2724" s="221" t="s">
        <v>790</v>
      </c>
      <c r="C2724" s="222" t="s">
        <v>770</v>
      </c>
      <c r="D2724" s="222" t="s">
        <v>168</v>
      </c>
      <c r="E2724" s="199" t="s">
        <v>163</v>
      </c>
      <c r="F2724" s="200" t="s">
        <v>630</v>
      </c>
      <c r="G2724" s="200" t="s">
        <v>631</v>
      </c>
      <c r="H2724" s="200"/>
      <c r="I2724" s="200">
        <v>45765</v>
      </c>
      <c r="J2724" s="143">
        <f t="shared" si="42"/>
        <v>45765</v>
      </c>
      <c r="K2724" s="202">
        <v>8</v>
      </c>
      <c r="L2724" s="284" t="s">
        <v>7407</v>
      </c>
      <c r="M2724" s="223"/>
      <c r="N2724" s="203"/>
      <c r="O2724" s="222" t="s">
        <v>326</v>
      </c>
    </row>
    <row r="2725" spans="1:15" ht="29.25" customHeight="1">
      <c r="A2725" s="221" t="s">
        <v>506</v>
      </c>
      <c r="B2725" s="221" t="s">
        <v>790</v>
      </c>
      <c r="C2725" s="222" t="s">
        <v>770</v>
      </c>
      <c r="D2725" s="222" t="s">
        <v>168</v>
      </c>
      <c r="E2725" s="199" t="s">
        <v>163</v>
      </c>
      <c r="F2725" s="200" t="s">
        <v>630</v>
      </c>
      <c r="G2725" s="200" t="s">
        <v>631</v>
      </c>
      <c r="H2725" s="200"/>
      <c r="I2725" s="200">
        <v>45768</v>
      </c>
      <c r="J2725" s="143">
        <f t="shared" si="42"/>
        <v>45768</v>
      </c>
      <c r="K2725" s="202">
        <v>8</v>
      </c>
      <c r="L2725" s="284" t="s">
        <v>7408</v>
      </c>
      <c r="M2725" s="223"/>
      <c r="N2725" s="203"/>
      <c r="O2725" s="222" t="s">
        <v>326</v>
      </c>
    </row>
    <row r="2726" spans="1:15" ht="29.25" customHeight="1">
      <c r="A2726" s="221" t="s">
        <v>506</v>
      </c>
      <c r="B2726" s="221" t="s">
        <v>790</v>
      </c>
      <c r="C2726" s="222" t="s">
        <v>770</v>
      </c>
      <c r="D2726" s="222" t="s">
        <v>168</v>
      </c>
      <c r="E2726" s="199" t="s">
        <v>163</v>
      </c>
      <c r="F2726" s="200" t="s">
        <v>630</v>
      </c>
      <c r="G2726" s="200" t="s">
        <v>631</v>
      </c>
      <c r="H2726" s="200"/>
      <c r="I2726" s="200">
        <v>45769</v>
      </c>
      <c r="J2726" s="143">
        <f t="shared" si="42"/>
        <v>45769</v>
      </c>
      <c r="K2726" s="202">
        <v>8</v>
      </c>
      <c r="L2726" s="284" t="s">
        <v>7409</v>
      </c>
      <c r="M2726" s="223"/>
      <c r="N2726" s="203"/>
      <c r="O2726" s="222" t="s">
        <v>326</v>
      </c>
    </row>
    <row r="2727" spans="1:15" ht="29.25" customHeight="1">
      <c r="A2727" s="221" t="s">
        <v>506</v>
      </c>
      <c r="B2727" s="221" t="s">
        <v>790</v>
      </c>
      <c r="C2727" s="222" t="s">
        <v>770</v>
      </c>
      <c r="D2727" s="222" t="s">
        <v>168</v>
      </c>
      <c r="E2727" s="199" t="s">
        <v>163</v>
      </c>
      <c r="F2727" s="200" t="s">
        <v>630</v>
      </c>
      <c r="G2727" s="200" t="s">
        <v>631</v>
      </c>
      <c r="H2727" s="200"/>
      <c r="I2727" s="200">
        <v>45770</v>
      </c>
      <c r="J2727" s="143">
        <f t="shared" si="42"/>
        <v>45770</v>
      </c>
      <c r="K2727" s="202">
        <v>8</v>
      </c>
      <c r="L2727" s="284" t="s">
        <v>7410</v>
      </c>
      <c r="M2727" s="223"/>
      <c r="N2727" s="203"/>
      <c r="O2727" s="222" t="s">
        <v>326</v>
      </c>
    </row>
    <row r="2728" spans="1:15" ht="29.25" customHeight="1">
      <c r="A2728" s="221" t="s">
        <v>506</v>
      </c>
      <c r="B2728" s="221" t="s">
        <v>790</v>
      </c>
      <c r="C2728" s="222" t="s">
        <v>770</v>
      </c>
      <c r="D2728" s="222" t="s">
        <v>168</v>
      </c>
      <c r="E2728" s="199" t="s">
        <v>163</v>
      </c>
      <c r="F2728" s="200" t="s">
        <v>630</v>
      </c>
      <c r="G2728" s="200" t="s">
        <v>631</v>
      </c>
      <c r="H2728" s="200"/>
      <c r="I2728" s="200">
        <v>45771</v>
      </c>
      <c r="J2728" s="143">
        <f t="shared" si="42"/>
        <v>45771</v>
      </c>
      <c r="K2728" s="202">
        <v>8</v>
      </c>
      <c r="L2728" s="284" t="s">
        <v>7572</v>
      </c>
      <c r="M2728" s="223"/>
      <c r="N2728" s="203"/>
      <c r="O2728" s="222" t="s">
        <v>326</v>
      </c>
    </row>
    <row r="2729" spans="1:15" ht="29.25" customHeight="1">
      <c r="A2729" s="221" t="s">
        <v>506</v>
      </c>
      <c r="B2729" s="221" t="s">
        <v>790</v>
      </c>
      <c r="C2729" s="222" t="s">
        <v>770</v>
      </c>
      <c r="D2729" s="222" t="s">
        <v>168</v>
      </c>
      <c r="E2729" s="199" t="s">
        <v>163</v>
      </c>
      <c r="F2729" s="200" t="s">
        <v>630</v>
      </c>
      <c r="G2729" s="200" t="s">
        <v>631</v>
      </c>
      <c r="H2729" s="200"/>
      <c r="I2729" s="200">
        <v>45772</v>
      </c>
      <c r="J2729" s="143">
        <f t="shared" si="42"/>
        <v>45772</v>
      </c>
      <c r="K2729" s="202">
        <v>8</v>
      </c>
      <c r="L2729" s="285" t="s">
        <v>7573</v>
      </c>
      <c r="M2729" s="223"/>
      <c r="N2729" s="203"/>
      <c r="O2729" s="222" t="s">
        <v>326</v>
      </c>
    </row>
    <row r="2730" spans="1:15" ht="29.25" customHeight="1">
      <c r="A2730" s="221" t="s">
        <v>506</v>
      </c>
      <c r="B2730" s="221" t="s">
        <v>790</v>
      </c>
      <c r="C2730" s="222" t="s">
        <v>770</v>
      </c>
      <c r="D2730" s="222" t="s">
        <v>168</v>
      </c>
      <c r="E2730" s="199" t="s">
        <v>163</v>
      </c>
      <c r="F2730" s="200" t="s">
        <v>630</v>
      </c>
      <c r="G2730" s="200" t="s">
        <v>631</v>
      </c>
      <c r="H2730" s="200"/>
      <c r="I2730" s="200">
        <v>45775</v>
      </c>
      <c r="J2730" s="143">
        <f t="shared" si="42"/>
        <v>45775</v>
      </c>
      <c r="K2730" s="202">
        <v>8</v>
      </c>
      <c r="L2730" s="285" t="s">
        <v>7574</v>
      </c>
      <c r="M2730" s="223"/>
      <c r="N2730" s="203"/>
      <c r="O2730" s="222" t="s">
        <v>326</v>
      </c>
    </row>
    <row r="2731" spans="1:15" ht="29.25" customHeight="1">
      <c r="A2731" s="221" t="s">
        <v>506</v>
      </c>
      <c r="B2731" s="221" t="s">
        <v>790</v>
      </c>
      <c r="C2731" s="222" t="s">
        <v>770</v>
      </c>
      <c r="D2731" s="222" t="s">
        <v>168</v>
      </c>
      <c r="E2731" s="199" t="s">
        <v>163</v>
      </c>
      <c r="F2731" s="200" t="s">
        <v>630</v>
      </c>
      <c r="G2731" s="200" t="s">
        <v>631</v>
      </c>
      <c r="H2731" s="200"/>
      <c r="I2731" s="200">
        <v>45776</v>
      </c>
      <c r="J2731" s="143">
        <f t="shared" si="42"/>
        <v>45776</v>
      </c>
      <c r="K2731" s="202">
        <v>8</v>
      </c>
      <c r="L2731" s="284" t="s">
        <v>7575</v>
      </c>
      <c r="M2731" s="223"/>
      <c r="N2731" s="203"/>
      <c r="O2731" s="222" t="s">
        <v>326</v>
      </c>
    </row>
    <row r="2732" spans="1:15" ht="29.25" customHeight="1">
      <c r="A2732" s="221" t="s">
        <v>506</v>
      </c>
      <c r="B2732" s="221" t="s">
        <v>790</v>
      </c>
      <c r="C2732" s="222" t="s">
        <v>770</v>
      </c>
      <c r="D2732" s="222" t="s">
        <v>168</v>
      </c>
      <c r="E2732" s="199" t="s">
        <v>163</v>
      </c>
      <c r="F2732" s="200" t="s">
        <v>630</v>
      </c>
      <c r="G2732" s="200" t="s">
        <v>631</v>
      </c>
      <c r="H2732" s="200"/>
      <c r="I2732" s="200">
        <v>45777</v>
      </c>
      <c r="J2732" s="143">
        <f t="shared" si="42"/>
        <v>45777</v>
      </c>
      <c r="K2732" s="202">
        <v>8</v>
      </c>
      <c r="L2732" s="285" t="s">
        <v>7576</v>
      </c>
      <c r="M2732" s="223"/>
      <c r="N2732" s="203"/>
      <c r="O2732" s="222" t="s">
        <v>326</v>
      </c>
    </row>
    <row r="2733" spans="1:15" ht="29.25" customHeight="1">
      <c r="A2733" s="221" t="s">
        <v>506</v>
      </c>
      <c r="B2733" s="221" t="s">
        <v>790</v>
      </c>
      <c r="C2733" s="222" t="s">
        <v>770</v>
      </c>
      <c r="D2733" s="222" t="s">
        <v>168</v>
      </c>
      <c r="E2733" s="199" t="s">
        <v>165</v>
      </c>
      <c r="F2733" s="200"/>
      <c r="G2733" s="200"/>
      <c r="H2733" s="200"/>
      <c r="I2733" s="200">
        <v>45779</v>
      </c>
      <c r="J2733" s="143">
        <f t="shared" si="42"/>
        <v>45779</v>
      </c>
      <c r="K2733" s="202">
        <v>8</v>
      </c>
      <c r="L2733" s="285" t="s">
        <v>170</v>
      </c>
      <c r="M2733" s="223"/>
      <c r="N2733" s="203"/>
      <c r="O2733" s="222" t="s">
        <v>326</v>
      </c>
    </row>
    <row r="2734" spans="1:15" ht="29.25" customHeight="1">
      <c r="A2734" s="221" t="s">
        <v>506</v>
      </c>
      <c r="B2734" s="221" t="s">
        <v>790</v>
      </c>
      <c r="C2734" s="222" t="s">
        <v>770</v>
      </c>
      <c r="D2734" s="222" t="s">
        <v>168</v>
      </c>
      <c r="E2734" s="199" t="s">
        <v>166</v>
      </c>
      <c r="F2734" s="200"/>
      <c r="G2734" s="200"/>
      <c r="H2734" s="200"/>
      <c r="I2734" s="200">
        <v>45782</v>
      </c>
      <c r="J2734" s="143">
        <f t="shared" si="42"/>
        <v>45782</v>
      </c>
      <c r="K2734" s="202">
        <v>8</v>
      </c>
      <c r="L2734" s="284" t="s">
        <v>7764</v>
      </c>
      <c r="M2734" s="223"/>
      <c r="N2734" s="203"/>
      <c r="O2734" s="222" t="s">
        <v>326</v>
      </c>
    </row>
    <row r="2735" spans="1:15" ht="29.25" customHeight="1">
      <c r="A2735" s="221" t="s">
        <v>506</v>
      </c>
      <c r="B2735" s="221" t="s">
        <v>790</v>
      </c>
      <c r="C2735" s="222" t="s">
        <v>770</v>
      </c>
      <c r="D2735" s="222" t="s">
        <v>168</v>
      </c>
      <c r="E2735" s="199" t="s">
        <v>166</v>
      </c>
      <c r="F2735" s="200"/>
      <c r="G2735" s="200"/>
      <c r="H2735" s="200"/>
      <c r="I2735" s="200">
        <v>45783</v>
      </c>
      <c r="J2735" s="143">
        <f t="shared" si="42"/>
        <v>45783</v>
      </c>
      <c r="K2735" s="202">
        <v>8</v>
      </c>
      <c r="L2735" s="285" t="s">
        <v>7765</v>
      </c>
      <c r="M2735" s="223"/>
      <c r="N2735" s="203"/>
      <c r="O2735" s="222" t="s">
        <v>326</v>
      </c>
    </row>
    <row r="2736" spans="1:15" ht="29.25" customHeight="1">
      <c r="A2736" s="221" t="s">
        <v>506</v>
      </c>
      <c r="B2736" s="221" t="s">
        <v>790</v>
      </c>
      <c r="C2736" s="222" t="s">
        <v>770</v>
      </c>
      <c r="D2736" s="222" t="s">
        <v>168</v>
      </c>
      <c r="E2736" s="199" t="s">
        <v>166</v>
      </c>
      <c r="F2736" s="200"/>
      <c r="G2736" s="200"/>
      <c r="H2736" s="200"/>
      <c r="I2736" s="200">
        <v>45784</v>
      </c>
      <c r="J2736" s="143">
        <f t="shared" si="42"/>
        <v>45784</v>
      </c>
      <c r="K2736" s="202">
        <v>8</v>
      </c>
      <c r="L2736" s="284" t="s">
        <v>7944</v>
      </c>
      <c r="M2736" s="223"/>
      <c r="N2736" s="203"/>
      <c r="O2736" s="222" t="s">
        <v>326</v>
      </c>
    </row>
    <row r="2737" spans="1:15" ht="29.25" customHeight="1">
      <c r="A2737" s="221" t="s">
        <v>506</v>
      </c>
      <c r="B2737" s="221" t="s">
        <v>790</v>
      </c>
      <c r="C2737" s="222" t="s">
        <v>770</v>
      </c>
      <c r="D2737" s="222" t="s">
        <v>168</v>
      </c>
      <c r="E2737" s="199" t="s">
        <v>166</v>
      </c>
      <c r="F2737" s="200"/>
      <c r="G2737" s="200"/>
      <c r="H2737" s="200"/>
      <c r="I2737" s="200">
        <v>45785</v>
      </c>
      <c r="J2737" s="143">
        <f t="shared" si="42"/>
        <v>45785</v>
      </c>
      <c r="K2737" s="202">
        <v>8</v>
      </c>
      <c r="L2737" s="285" t="s">
        <v>7945</v>
      </c>
      <c r="M2737" s="223"/>
      <c r="N2737" s="203"/>
      <c r="O2737" s="222" t="s">
        <v>326</v>
      </c>
    </row>
    <row r="2738" spans="1:15" ht="29.25" customHeight="1">
      <c r="A2738" s="221" t="s">
        <v>506</v>
      </c>
      <c r="B2738" s="221" t="s">
        <v>790</v>
      </c>
      <c r="C2738" s="222" t="s">
        <v>770</v>
      </c>
      <c r="D2738" s="222" t="s">
        <v>168</v>
      </c>
      <c r="E2738" s="199" t="s">
        <v>163</v>
      </c>
      <c r="F2738" s="200" t="s">
        <v>630</v>
      </c>
      <c r="G2738" s="200" t="s">
        <v>631</v>
      </c>
      <c r="H2738" s="200"/>
      <c r="I2738" s="200">
        <v>45786</v>
      </c>
      <c r="J2738" s="143">
        <f t="shared" si="42"/>
        <v>45786</v>
      </c>
      <c r="K2738" s="202">
        <v>8</v>
      </c>
      <c r="L2738" s="284" t="s">
        <v>7946</v>
      </c>
      <c r="M2738" s="223"/>
      <c r="N2738" s="203"/>
      <c r="O2738" s="222" t="s">
        <v>326</v>
      </c>
    </row>
    <row r="2739" spans="1:15" ht="29.25" customHeight="1">
      <c r="A2739" s="221" t="s">
        <v>506</v>
      </c>
      <c r="B2739" s="221" t="s">
        <v>790</v>
      </c>
      <c r="C2739" s="222" t="s">
        <v>770</v>
      </c>
      <c r="D2739" s="222" t="s">
        <v>168</v>
      </c>
      <c r="E2739" s="199" t="s">
        <v>163</v>
      </c>
      <c r="F2739" s="200" t="s">
        <v>630</v>
      </c>
      <c r="G2739" s="200" t="s">
        <v>631</v>
      </c>
      <c r="H2739" s="200" t="s">
        <v>80</v>
      </c>
      <c r="I2739" s="200">
        <v>45789</v>
      </c>
      <c r="J2739" s="143">
        <f t="shared" si="42"/>
        <v>45789</v>
      </c>
      <c r="K2739" s="202">
        <v>8</v>
      </c>
      <c r="L2739" s="285" t="s">
        <v>7947</v>
      </c>
      <c r="M2739" s="223"/>
      <c r="N2739" s="203">
        <v>0</v>
      </c>
      <c r="O2739" s="222" t="s">
        <v>326</v>
      </c>
    </row>
    <row r="2740" spans="1:15" ht="29.25" customHeight="1">
      <c r="A2740" s="221" t="s">
        <v>506</v>
      </c>
      <c r="B2740" s="221" t="s">
        <v>790</v>
      </c>
      <c r="C2740" s="222" t="s">
        <v>770</v>
      </c>
      <c r="D2740" s="222" t="s">
        <v>168</v>
      </c>
      <c r="E2740" s="199" t="s">
        <v>163</v>
      </c>
      <c r="F2740" s="200" t="s">
        <v>630</v>
      </c>
      <c r="G2740" s="200" t="s">
        <v>631</v>
      </c>
      <c r="H2740" s="200" t="s">
        <v>80</v>
      </c>
      <c r="I2740" s="200">
        <v>45790</v>
      </c>
      <c r="J2740" s="143">
        <f t="shared" si="42"/>
        <v>45790</v>
      </c>
      <c r="K2740" s="202">
        <v>8</v>
      </c>
      <c r="L2740" s="284" t="s">
        <v>7948</v>
      </c>
      <c r="M2740" s="223"/>
      <c r="N2740" s="203">
        <v>0</v>
      </c>
      <c r="O2740" s="222" t="s">
        <v>326</v>
      </c>
    </row>
    <row r="2741" spans="1:15" ht="29.25" customHeight="1">
      <c r="A2741" s="221" t="s">
        <v>506</v>
      </c>
      <c r="B2741" s="221" t="s">
        <v>790</v>
      </c>
      <c r="C2741" s="222" t="s">
        <v>770</v>
      </c>
      <c r="D2741" s="222" t="s">
        <v>168</v>
      </c>
      <c r="E2741" s="199" t="s">
        <v>163</v>
      </c>
      <c r="F2741" s="200" t="s">
        <v>630</v>
      </c>
      <c r="G2741" s="200" t="s">
        <v>631</v>
      </c>
      <c r="H2741" s="200" t="s">
        <v>80</v>
      </c>
      <c r="I2741" s="200">
        <v>45791</v>
      </c>
      <c r="J2741" s="143">
        <f t="shared" si="42"/>
        <v>45791</v>
      </c>
      <c r="K2741" s="202">
        <v>8</v>
      </c>
      <c r="L2741" s="284" t="s">
        <v>7949</v>
      </c>
      <c r="M2741" s="223"/>
      <c r="N2741" s="203">
        <v>0</v>
      </c>
      <c r="O2741" s="222" t="s">
        <v>326</v>
      </c>
    </row>
    <row r="2742" spans="1:15" ht="29.25" customHeight="1">
      <c r="A2742" s="221" t="s">
        <v>506</v>
      </c>
      <c r="B2742" s="221" t="s">
        <v>790</v>
      </c>
      <c r="C2742" s="222" t="s">
        <v>770</v>
      </c>
      <c r="D2742" s="222" t="s">
        <v>168</v>
      </c>
      <c r="E2742" s="199" t="s">
        <v>163</v>
      </c>
      <c r="F2742" s="200" t="s">
        <v>3160</v>
      </c>
      <c r="G2742" s="200" t="s">
        <v>3161</v>
      </c>
      <c r="H2742" s="200" t="s">
        <v>283</v>
      </c>
      <c r="I2742" s="200">
        <v>45792</v>
      </c>
      <c r="J2742" s="143">
        <f t="shared" si="42"/>
        <v>45792</v>
      </c>
      <c r="K2742" s="202">
        <v>8</v>
      </c>
      <c r="L2742" s="284" t="s">
        <v>8170</v>
      </c>
      <c r="M2742" s="223"/>
      <c r="N2742" s="203">
        <v>0</v>
      </c>
      <c r="O2742" s="222" t="s">
        <v>326</v>
      </c>
    </row>
    <row r="2743" spans="1:15" ht="29.25" customHeight="1">
      <c r="A2743" s="221" t="s">
        <v>506</v>
      </c>
      <c r="B2743" s="221" t="s">
        <v>790</v>
      </c>
      <c r="C2743" s="222" t="s">
        <v>770</v>
      </c>
      <c r="D2743" s="222" t="s">
        <v>168</v>
      </c>
      <c r="E2743" s="199" t="s">
        <v>163</v>
      </c>
      <c r="F2743" s="200" t="s">
        <v>630</v>
      </c>
      <c r="G2743" s="200" t="s">
        <v>631</v>
      </c>
      <c r="H2743" s="200" t="s">
        <v>80</v>
      </c>
      <c r="I2743" s="200">
        <v>45793</v>
      </c>
      <c r="J2743" s="143">
        <f t="shared" si="42"/>
        <v>45793</v>
      </c>
      <c r="K2743" s="202">
        <v>8</v>
      </c>
      <c r="L2743" s="284" t="s">
        <v>8171</v>
      </c>
      <c r="M2743" s="223"/>
      <c r="N2743" s="203">
        <v>5.3218750000000004</v>
      </c>
      <c r="O2743" s="222" t="s">
        <v>960</v>
      </c>
    </row>
    <row r="2744" spans="1:15" ht="29.25" customHeight="1">
      <c r="A2744" s="221" t="s">
        <v>506</v>
      </c>
      <c r="B2744" s="221" t="s">
        <v>790</v>
      </c>
      <c r="C2744" s="222" t="s">
        <v>770</v>
      </c>
      <c r="D2744" s="222" t="s">
        <v>168</v>
      </c>
      <c r="E2744" s="199" t="s">
        <v>163</v>
      </c>
      <c r="F2744" s="200" t="s">
        <v>630</v>
      </c>
      <c r="G2744" s="200" t="s">
        <v>631</v>
      </c>
      <c r="H2744" s="200" t="s">
        <v>80</v>
      </c>
      <c r="I2744" s="200">
        <v>45796</v>
      </c>
      <c r="J2744" s="143">
        <f t="shared" si="42"/>
        <v>45796</v>
      </c>
      <c r="K2744" s="202">
        <v>8</v>
      </c>
      <c r="L2744" s="285" t="s">
        <v>8172</v>
      </c>
      <c r="M2744" s="223"/>
      <c r="N2744" s="203">
        <v>5.3218750000000004</v>
      </c>
      <c r="O2744" s="222" t="s">
        <v>960</v>
      </c>
    </row>
    <row r="2745" spans="1:15" ht="29.25" customHeight="1">
      <c r="A2745" s="221" t="s">
        <v>506</v>
      </c>
      <c r="B2745" s="221" t="s">
        <v>790</v>
      </c>
      <c r="C2745" s="222" t="s">
        <v>770</v>
      </c>
      <c r="D2745" s="222" t="s">
        <v>168</v>
      </c>
      <c r="E2745" s="199" t="s">
        <v>163</v>
      </c>
      <c r="F2745" s="200" t="s">
        <v>630</v>
      </c>
      <c r="G2745" s="200" t="s">
        <v>631</v>
      </c>
      <c r="H2745" s="200" t="s">
        <v>80</v>
      </c>
      <c r="I2745" s="200">
        <v>45797</v>
      </c>
      <c r="J2745" s="143">
        <f t="shared" si="42"/>
        <v>45797</v>
      </c>
      <c r="K2745" s="202">
        <v>8</v>
      </c>
      <c r="L2745" s="284" t="s">
        <v>8173</v>
      </c>
      <c r="M2745" s="223"/>
      <c r="N2745" s="203">
        <v>5.3218750000000004</v>
      </c>
      <c r="O2745" s="222" t="s">
        <v>960</v>
      </c>
    </row>
    <row r="2746" spans="1:15" ht="29.25" customHeight="1">
      <c r="A2746" s="221" t="s">
        <v>506</v>
      </c>
      <c r="B2746" s="221" t="s">
        <v>790</v>
      </c>
      <c r="C2746" s="222" t="s">
        <v>770</v>
      </c>
      <c r="D2746" s="222" t="s">
        <v>168</v>
      </c>
      <c r="E2746" s="199" t="s">
        <v>163</v>
      </c>
      <c r="F2746" s="200" t="s">
        <v>630</v>
      </c>
      <c r="G2746" s="200" t="s">
        <v>631</v>
      </c>
      <c r="H2746" s="200" t="s">
        <v>80</v>
      </c>
      <c r="I2746" s="200">
        <v>45798</v>
      </c>
      <c r="J2746" s="143">
        <f t="shared" si="42"/>
        <v>45798</v>
      </c>
      <c r="K2746" s="202">
        <v>8</v>
      </c>
      <c r="L2746" s="284" t="s">
        <v>8174</v>
      </c>
      <c r="M2746" s="223"/>
      <c r="N2746" s="203">
        <v>5.3218750000000004</v>
      </c>
      <c r="O2746" s="222" t="s">
        <v>960</v>
      </c>
    </row>
    <row r="2747" spans="1:15" ht="29.25" customHeight="1">
      <c r="A2747" s="221" t="s">
        <v>506</v>
      </c>
      <c r="B2747" s="221" t="s">
        <v>790</v>
      </c>
      <c r="C2747" s="222" t="s">
        <v>770</v>
      </c>
      <c r="D2747" s="222" t="s">
        <v>168</v>
      </c>
      <c r="E2747" s="199" t="s">
        <v>163</v>
      </c>
      <c r="F2747" s="200" t="s">
        <v>630</v>
      </c>
      <c r="G2747" s="200" t="s">
        <v>631</v>
      </c>
      <c r="H2747" s="200" t="s">
        <v>80</v>
      </c>
      <c r="I2747" s="200">
        <v>45799</v>
      </c>
      <c r="J2747" s="143">
        <f t="shared" si="42"/>
        <v>45799</v>
      </c>
      <c r="K2747" s="202">
        <v>8</v>
      </c>
      <c r="L2747" s="284" t="s">
        <v>8401</v>
      </c>
      <c r="M2747" s="223"/>
      <c r="N2747" s="203">
        <v>5.3218750000000004</v>
      </c>
      <c r="O2747" s="222" t="s">
        <v>960</v>
      </c>
    </row>
    <row r="2748" spans="1:15" ht="29.25" customHeight="1">
      <c r="A2748" s="221" t="s">
        <v>506</v>
      </c>
      <c r="B2748" s="221" t="s">
        <v>790</v>
      </c>
      <c r="C2748" s="222" t="s">
        <v>770</v>
      </c>
      <c r="D2748" s="222" t="s">
        <v>168</v>
      </c>
      <c r="E2748" s="199" t="s">
        <v>163</v>
      </c>
      <c r="F2748" s="200" t="s">
        <v>630</v>
      </c>
      <c r="G2748" s="200" t="s">
        <v>631</v>
      </c>
      <c r="H2748" s="200" t="s">
        <v>80</v>
      </c>
      <c r="I2748" s="200">
        <v>45800</v>
      </c>
      <c r="J2748" s="143">
        <f t="shared" si="42"/>
        <v>45800</v>
      </c>
      <c r="K2748" s="202">
        <v>8</v>
      </c>
      <c r="L2748" s="284" t="s">
        <v>8402</v>
      </c>
      <c r="M2748" s="223"/>
      <c r="N2748" s="203">
        <v>5.3218750000000004</v>
      </c>
      <c r="O2748" s="222" t="s">
        <v>960</v>
      </c>
    </row>
    <row r="2749" spans="1:15" ht="29.25" customHeight="1">
      <c r="A2749" s="221" t="s">
        <v>506</v>
      </c>
      <c r="B2749" s="221" t="s">
        <v>790</v>
      </c>
      <c r="C2749" s="222" t="s">
        <v>770</v>
      </c>
      <c r="D2749" s="222" t="s">
        <v>168</v>
      </c>
      <c r="E2749" s="199" t="s">
        <v>163</v>
      </c>
      <c r="F2749" s="200" t="s">
        <v>630</v>
      </c>
      <c r="G2749" s="200" t="s">
        <v>631</v>
      </c>
      <c r="H2749" s="200" t="s">
        <v>80</v>
      </c>
      <c r="I2749" s="200">
        <v>45803</v>
      </c>
      <c r="J2749" s="143">
        <f t="shared" si="42"/>
        <v>45803</v>
      </c>
      <c r="K2749" s="202">
        <v>8</v>
      </c>
      <c r="L2749" s="284" t="s">
        <v>8403</v>
      </c>
      <c r="M2749" s="223"/>
      <c r="N2749" s="203">
        <v>5.3218750000000004</v>
      </c>
      <c r="O2749" s="222" t="s">
        <v>960</v>
      </c>
    </row>
    <row r="2750" spans="1:15" ht="29.25" customHeight="1">
      <c r="A2750" s="221" t="s">
        <v>506</v>
      </c>
      <c r="B2750" s="221" t="s">
        <v>790</v>
      </c>
      <c r="C2750" s="222" t="s">
        <v>770</v>
      </c>
      <c r="D2750" s="222" t="s">
        <v>168</v>
      </c>
      <c r="E2750" s="199" t="s">
        <v>163</v>
      </c>
      <c r="F2750" s="200" t="s">
        <v>630</v>
      </c>
      <c r="G2750" s="200" t="s">
        <v>631</v>
      </c>
      <c r="H2750" s="200" t="s">
        <v>80</v>
      </c>
      <c r="I2750" s="200">
        <v>45804</v>
      </c>
      <c r="J2750" s="143">
        <f t="shared" si="42"/>
        <v>45804</v>
      </c>
      <c r="K2750" s="202">
        <v>8</v>
      </c>
      <c r="L2750" s="284" t="s">
        <v>8404</v>
      </c>
      <c r="M2750" s="223"/>
      <c r="N2750" s="203">
        <v>5.3218750000000004</v>
      </c>
      <c r="O2750" s="222" t="s">
        <v>960</v>
      </c>
    </row>
    <row r="2751" spans="1:15" ht="29.25" customHeight="1">
      <c r="A2751" s="221" t="s">
        <v>506</v>
      </c>
      <c r="B2751" s="221" t="s">
        <v>790</v>
      </c>
      <c r="C2751" s="222" t="s">
        <v>770</v>
      </c>
      <c r="D2751" s="222" t="s">
        <v>168</v>
      </c>
      <c r="E2751" s="199" t="s">
        <v>163</v>
      </c>
      <c r="F2751" s="200" t="s">
        <v>630</v>
      </c>
      <c r="G2751" s="200" t="s">
        <v>631</v>
      </c>
      <c r="H2751" s="200" t="s">
        <v>80</v>
      </c>
      <c r="I2751" s="200">
        <v>45805</v>
      </c>
      <c r="J2751" s="143">
        <f t="shared" si="42"/>
        <v>45805</v>
      </c>
      <c r="K2751" s="202">
        <v>8</v>
      </c>
      <c r="L2751" s="284" t="s">
        <v>8405</v>
      </c>
      <c r="M2751" s="223"/>
      <c r="N2751" s="203">
        <v>5.3218750000000004</v>
      </c>
      <c r="O2751" s="222" t="s">
        <v>960</v>
      </c>
    </row>
    <row r="2752" spans="1:15" ht="29.25" customHeight="1">
      <c r="A2752" s="221" t="s">
        <v>506</v>
      </c>
      <c r="B2752" s="221" t="s">
        <v>790</v>
      </c>
      <c r="C2752" s="222" t="s">
        <v>770</v>
      </c>
      <c r="D2752" s="222" t="s">
        <v>168</v>
      </c>
      <c r="E2752" s="199" t="s">
        <v>163</v>
      </c>
      <c r="F2752" s="200" t="s">
        <v>630</v>
      </c>
      <c r="G2752" s="200" t="s">
        <v>631</v>
      </c>
      <c r="H2752" s="200" t="s">
        <v>80</v>
      </c>
      <c r="I2752" s="200">
        <v>45806</v>
      </c>
      <c r="J2752" s="143">
        <f t="shared" si="42"/>
        <v>45806</v>
      </c>
      <c r="K2752" s="202">
        <v>8</v>
      </c>
      <c r="L2752" s="284" t="s">
        <v>8406</v>
      </c>
      <c r="M2752" s="223"/>
      <c r="N2752" s="203">
        <v>5.3218750000000004</v>
      </c>
      <c r="O2752" s="222" t="s">
        <v>960</v>
      </c>
    </row>
    <row r="2753" spans="1:15" ht="29.25" customHeight="1">
      <c r="A2753" s="221" t="s">
        <v>506</v>
      </c>
      <c r="B2753" s="221" t="s">
        <v>790</v>
      </c>
      <c r="C2753" s="222" t="s">
        <v>770</v>
      </c>
      <c r="D2753" s="222" t="s">
        <v>168</v>
      </c>
      <c r="E2753" s="199" t="s">
        <v>163</v>
      </c>
      <c r="F2753" s="200" t="s">
        <v>630</v>
      </c>
      <c r="G2753" s="200" t="s">
        <v>631</v>
      </c>
      <c r="H2753" s="200" t="s">
        <v>80</v>
      </c>
      <c r="I2753" s="200">
        <v>45810</v>
      </c>
      <c r="J2753" s="143">
        <f t="shared" si="42"/>
        <v>45810</v>
      </c>
      <c r="K2753" s="202">
        <v>8</v>
      </c>
      <c r="L2753" s="285" t="s">
        <v>8407</v>
      </c>
      <c r="M2753" s="223"/>
      <c r="N2753" s="203">
        <v>5.3218750000000004</v>
      </c>
      <c r="O2753" s="222" t="s">
        <v>960</v>
      </c>
    </row>
    <row r="2754" spans="1:15" ht="29.25" customHeight="1">
      <c r="A2754" s="221" t="s">
        <v>506</v>
      </c>
      <c r="B2754" s="221" t="s">
        <v>790</v>
      </c>
      <c r="C2754" s="222" t="s">
        <v>770</v>
      </c>
      <c r="D2754" s="222" t="s">
        <v>168</v>
      </c>
      <c r="E2754" s="199" t="s">
        <v>163</v>
      </c>
      <c r="F2754" s="200" t="s">
        <v>630</v>
      </c>
      <c r="G2754" s="200" t="s">
        <v>631</v>
      </c>
      <c r="H2754" s="200" t="s">
        <v>90</v>
      </c>
      <c r="I2754" s="200">
        <v>45811</v>
      </c>
      <c r="J2754" s="143">
        <f t="shared" si="42"/>
        <v>45811</v>
      </c>
      <c r="K2754" s="202">
        <v>8</v>
      </c>
      <c r="L2754" s="284" t="s">
        <v>8408</v>
      </c>
      <c r="M2754" s="223"/>
      <c r="N2754" s="203">
        <v>0</v>
      </c>
      <c r="O2754" s="222" t="s">
        <v>326</v>
      </c>
    </row>
    <row r="2755" spans="1:15" ht="29.25" customHeight="1">
      <c r="A2755" s="221" t="s">
        <v>506</v>
      </c>
      <c r="B2755" s="221" t="s">
        <v>790</v>
      </c>
      <c r="C2755" s="222" t="s">
        <v>770</v>
      </c>
      <c r="D2755" s="222" t="s">
        <v>168</v>
      </c>
      <c r="E2755" s="199" t="s">
        <v>163</v>
      </c>
      <c r="F2755" s="200" t="s">
        <v>630</v>
      </c>
      <c r="G2755" s="200" t="s">
        <v>631</v>
      </c>
      <c r="H2755" s="200" t="s">
        <v>90</v>
      </c>
      <c r="I2755" s="200">
        <v>45812</v>
      </c>
      <c r="J2755" s="143">
        <f t="shared" ref="J2755:J2818" si="43">I2755</f>
        <v>45812</v>
      </c>
      <c r="K2755" s="202">
        <v>8</v>
      </c>
      <c r="L2755" s="284" t="s">
        <v>8409</v>
      </c>
      <c r="M2755" s="223"/>
      <c r="N2755" s="203">
        <v>0.26250000000000001</v>
      </c>
      <c r="O2755" s="222" t="s">
        <v>992</v>
      </c>
    </row>
    <row r="2756" spans="1:15" ht="29.25" customHeight="1">
      <c r="A2756" s="221" t="s">
        <v>506</v>
      </c>
      <c r="B2756" s="221" t="s">
        <v>790</v>
      </c>
      <c r="C2756" s="222" t="s">
        <v>770</v>
      </c>
      <c r="D2756" s="222" t="s">
        <v>168</v>
      </c>
      <c r="E2756" s="199" t="s">
        <v>163</v>
      </c>
      <c r="F2756" s="200" t="s">
        <v>630</v>
      </c>
      <c r="G2756" s="200" t="s">
        <v>631</v>
      </c>
      <c r="H2756" s="200" t="s">
        <v>80</v>
      </c>
      <c r="I2756" s="200">
        <v>45813</v>
      </c>
      <c r="J2756" s="143">
        <f t="shared" si="43"/>
        <v>45813</v>
      </c>
      <c r="K2756" s="202">
        <v>8</v>
      </c>
      <c r="L2756" s="284" t="s">
        <v>8737</v>
      </c>
      <c r="M2756" s="223"/>
      <c r="N2756" s="203">
        <v>5.3218750000000004</v>
      </c>
      <c r="O2756" s="222" t="s">
        <v>960</v>
      </c>
    </row>
    <row r="2757" spans="1:15" ht="29.25" customHeight="1">
      <c r="A2757" s="221" t="s">
        <v>506</v>
      </c>
      <c r="B2757" s="221" t="s">
        <v>790</v>
      </c>
      <c r="C2757" s="222" t="s">
        <v>770</v>
      </c>
      <c r="D2757" s="222" t="s">
        <v>168</v>
      </c>
      <c r="E2757" s="199" t="s">
        <v>163</v>
      </c>
      <c r="F2757" s="200" t="s">
        <v>630</v>
      </c>
      <c r="G2757" s="200" t="s">
        <v>631</v>
      </c>
      <c r="H2757" s="200" t="s">
        <v>80</v>
      </c>
      <c r="I2757" s="200">
        <v>45814</v>
      </c>
      <c r="J2757" s="143">
        <f t="shared" si="43"/>
        <v>45814</v>
      </c>
      <c r="K2757" s="202">
        <v>8</v>
      </c>
      <c r="L2757" s="284" t="s">
        <v>8738</v>
      </c>
      <c r="M2757" s="223"/>
      <c r="N2757" s="203">
        <v>5.3218750000000004</v>
      </c>
      <c r="O2757" s="222" t="s">
        <v>960</v>
      </c>
    </row>
    <row r="2758" spans="1:15" ht="29.25" customHeight="1">
      <c r="A2758" s="221" t="s">
        <v>506</v>
      </c>
      <c r="B2758" s="221" t="s">
        <v>790</v>
      </c>
      <c r="C2758" s="222" t="s">
        <v>770</v>
      </c>
      <c r="D2758" s="222" t="s">
        <v>168</v>
      </c>
      <c r="E2758" s="199" t="s">
        <v>163</v>
      </c>
      <c r="F2758" s="200" t="s">
        <v>630</v>
      </c>
      <c r="G2758" s="200" t="s">
        <v>631</v>
      </c>
      <c r="H2758" s="200" t="s">
        <v>80</v>
      </c>
      <c r="I2758" s="200">
        <v>45817</v>
      </c>
      <c r="J2758" s="143">
        <f t="shared" si="43"/>
        <v>45817</v>
      </c>
      <c r="K2758" s="202">
        <v>8</v>
      </c>
      <c r="L2758" s="284" t="s">
        <v>8739</v>
      </c>
      <c r="M2758" s="223"/>
      <c r="N2758" s="203">
        <v>5.3218750000000004</v>
      </c>
      <c r="O2758" s="222" t="s">
        <v>960</v>
      </c>
    </row>
    <row r="2759" spans="1:15" ht="29.25" customHeight="1">
      <c r="A2759" s="221" t="s">
        <v>506</v>
      </c>
      <c r="B2759" s="221" t="s">
        <v>790</v>
      </c>
      <c r="C2759" s="222" t="s">
        <v>770</v>
      </c>
      <c r="D2759" s="222" t="s">
        <v>168</v>
      </c>
      <c r="E2759" s="199" t="s">
        <v>163</v>
      </c>
      <c r="F2759" s="200" t="s">
        <v>630</v>
      </c>
      <c r="G2759" s="200" t="s">
        <v>631</v>
      </c>
      <c r="H2759" s="200" t="s">
        <v>80</v>
      </c>
      <c r="I2759" s="200">
        <v>45818</v>
      </c>
      <c r="J2759" s="143">
        <f t="shared" si="43"/>
        <v>45818</v>
      </c>
      <c r="K2759" s="202">
        <v>8</v>
      </c>
      <c r="L2759" s="284" t="s">
        <v>8740</v>
      </c>
      <c r="M2759" s="223"/>
      <c r="N2759" s="203">
        <v>5.3218750000000004</v>
      </c>
      <c r="O2759" s="222" t="s">
        <v>960</v>
      </c>
    </row>
    <row r="2760" spans="1:15" ht="29.25" customHeight="1">
      <c r="A2760" s="221" t="s">
        <v>506</v>
      </c>
      <c r="B2760" s="221" t="s">
        <v>790</v>
      </c>
      <c r="C2760" s="222" t="s">
        <v>770</v>
      </c>
      <c r="D2760" s="222" t="s">
        <v>168</v>
      </c>
      <c r="E2760" s="199" t="s">
        <v>163</v>
      </c>
      <c r="F2760" s="200" t="s">
        <v>630</v>
      </c>
      <c r="G2760" s="200" t="s">
        <v>631</v>
      </c>
      <c r="H2760" s="200" t="s">
        <v>80</v>
      </c>
      <c r="I2760" s="200">
        <v>45819</v>
      </c>
      <c r="J2760" s="143">
        <f t="shared" si="43"/>
        <v>45819</v>
      </c>
      <c r="K2760" s="202">
        <v>8</v>
      </c>
      <c r="L2760" s="284" t="s">
        <v>8741</v>
      </c>
      <c r="M2760" s="223"/>
      <c r="N2760" s="203">
        <v>5.3218750000000004</v>
      </c>
      <c r="O2760" s="222" t="s">
        <v>960</v>
      </c>
    </row>
    <row r="2761" spans="1:15" ht="29.25" customHeight="1">
      <c r="A2761" s="221" t="s">
        <v>506</v>
      </c>
      <c r="B2761" s="221" t="s">
        <v>790</v>
      </c>
      <c r="C2761" s="222" t="s">
        <v>770</v>
      </c>
      <c r="D2761" s="222" t="s">
        <v>168</v>
      </c>
      <c r="E2761" s="199" t="s">
        <v>163</v>
      </c>
      <c r="F2761" s="200" t="s">
        <v>630</v>
      </c>
      <c r="G2761" s="200" t="s">
        <v>631</v>
      </c>
      <c r="H2761" s="200" t="s">
        <v>80</v>
      </c>
      <c r="I2761" s="200">
        <v>45820</v>
      </c>
      <c r="J2761" s="143">
        <f t="shared" si="43"/>
        <v>45820</v>
      </c>
      <c r="K2761" s="202">
        <v>8</v>
      </c>
      <c r="L2761" s="284" t="s">
        <v>8919</v>
      </c>
      <c r="M2761" s="223"/>
      <c r="N2761" s="203">
        <v>5.3218750000000004</v>
      </c>
      <c r="O2761" s="222" t="s">
        <v>960</v>
      </c>
    </row>
    <row r="2762" spans="1:15" ht="29.25" customHeight="1">
      <c r="A2762" s="221" t="s">
        <v>506</v>
      </c>
      <c r="B2762" s="221" t="s">
        <v>790</v>
      </c>
      <c r="C2762" s="222" t="s">
        <v>770</v>
      </c>
      <c r="D2762" s="222" t="s">
        <v>168</v>
      </c>
      <c r="E2762" s="199" t="s">
        <v>163</v>
      </c>
      <c r="F2762" s="200" t="s">
        <v>630</v>
      </c>
      <c r="G2762" s="200" t="s">
        <v>631</v>
      </c>
      <c r="H2762" s="200" t="s">
        <v>80</v>
      </c>
      <c r="I2762" s="200">
        <v>45821</v>
      </c>
      <c r="J2762" s="143">
        <f t="shared" si="43"/>
        <v>45821</v>
      </c>
      <c r="K2762" s="202">
        <v>8</v>
      </c>
      <c r="L2762" s="284" t="s">
        <v>8920</v>
      </c>
      <c r="M2762" s="223"/>
      <c r="N2762" s="203">
        <v>5.3218750000000004</v>
      </c>
      <c r="O2762" s="222" t="s">
        <v>960</v>
      </c>
    </row>
    <row r="2763" spans="1:15" ht="29.25" customHeight="1">
      <c r="A2763" s="221" t="s">
        <v>506</v>
      </c>
      <c r="B2763" s="221" t="s">
        <v>790</v>
      </c>
      <c r="C2763" s="222" t="s">
        <v>770</v>
      </c>
      <c r="D2763" s="222" t="s">
        <v>168</v>
      </c>
      <c r="E2763" s="199" t="s">
        <v>163</v>
      </c>
      <c r="F2763" s="200" t="s">
        <v>630</v>
      </c>
      <c r="G2763" s="200" t="s">
        <v>631</v>
      </c>
      <c r="H2763" s="200" t="s">
        <v>80</v>
      </c>
      <c r="I2763" s="200">
        <v>45824</v>
      </c>
      <c r="J2763" s="143">
        <f t="shared" si="43"/>
        <v>45824</v>
      </c>
      <c r="K2763" s="202">
        <v>8</v>
      </c>
      <c r="L2763" s="284" t="s">
        <v>8921</v>
      </c>
      <c r="M2763" s="223"/>
      <c r="N2763" s="203">
        <v>5.3218750000000004</v>
      </c>
      <c r="O2763" s="222" t="s">
        <v>960</v>
      </c>
    </row>
    <row r="2764" spans="1:15" ht="29.25" customHeight="1">
      <c r="A2764" s="221" t="s">
        <v>506</v>
      </c>
      <c r="B2764" s="221" t="s">
        <v>790</v>
      </c>
      <c r="C2764" s="222" t="s">
        <v>770</v>
      </c>
      <c r="D2764" s="222" t="s">
        <v>168</v>
      </c>
      <c r="E2764" s="199" t="s">
        <v>163</v>
      </c>
      <c r="F2764" s="200" t="s">
        <v>630</v>
      </c>
      <c r="G2764" s="200" t="s">
        <v>631</v>
      </c>
      <c r="H2764" s="200" t="s">
        <v>80</v>
      </c>
      <c r="I2764" s="200">
        <v>45825</v>
      </c>
      <c r="J2764" s="143">
        <f t="shared" si="43"/>
        <v>45825</v>
      </c>
      <c r="K2764" s="202">
        <v>8</v>
      </c>
      <c r="L2764" s="284" t="s">
        <v>8922</v>
      </c>
      <c r="M2764" s="223"/>
      <c r="N2764" s="203">
        <v>5.3218750000000004</v>
      </c>
      <c r="O2764" s="222" t="s">
        <v>960</v>
      </c>
    </row>
    <row r="2765" spans="1:15" ht="29.25" customHeight="1">
      <c r="A2765" s="221" t="s">
        <v>506</v>
      </c>
      <c r="B2765" s="221" t="s">
        <v>790</v>
      </c>
      <c r="C2765" s="222" t="s">
        <v>770</v>
      </c>
      <c r="D2765" s="222" t="s">
        <v>168</v>
      </c>
      <c r="E2765" s="199" t="s">
        <v>163</v>
      </c>
      <c r="F2765" s="200" t="s">
        <v>630</v>
      </c>
      <c r="G2765" s="200" t="s">
        <v>631</v>
      </c>
      <c r="H2765" s="200" t="s">
        <v>80</v>
      </c>
      <c r="I2765" s="200">
        <v>45826</v>
      </c>
      <c r="J2765" s="143">
        <f t="shared" si="43"/>
        <v>45826</v>
      </c>
      <c r="K2765" s="202">
        <v>8</v>
      </c>
      <c r="L2765" s="284" t="s">
        <v>9117</v>
      </c>
      <c r="M2765" s="223"/>
      <c r="N2765" s="203">
        <v>5.3218750000000004</v>
      </c>
      <c r="O2765" s="222" t="s">
        <v>960</v>
      </c>
    </row>
    <row r="2766" spans="1:15" ht="29.25" customHeight="1">
      <c r="A2766" s="221" t="s">
        <v>506</v>
      </c>
      <c r="B2766" s="221" t="s">
        <v>790</v>
      </c>
      <c r="C2766" s="222" t="s">
        <v>770</v>
      </c>
      <c r="D2766" s="222" t="s">
        <v>168</v>
      </c>
      <c r="E2766" s="199" t="s">
        <v>163</v>
      </c>
      <c r="F2766" s="200" t="s">
        <v>630</v>
      </c>
      <c r="G2766" s="200" t="s">
        <v>631</v>
      </c>
      <c r="H2766" s="200" t="s">
        <v>80</v>
      </c>
      <c r="I2766" s="200">
        <v>45827</v>
      </c>
      <c r="J2766" s="143">
        <f t="shared" si="43"/>
        <v>45827</v>
      </c>
      <c r="K2766" s="202">
        <v>8</v>
      </c>
      <c r="L2766" s="284" t="s">
        <v>9118</v>
      </c>
      <c r="M2766" s="223"/>
      <c r="N2766" s="203">
        <v>5.3218750000000004</v>
      </c>
      <c r="O2766" s="222" t="s">
        <v>960</v>
      </c>
    </row>
    <row r="2767" spans="1:15" ht="29.25" customHeight="1">
      <c r="A2767" s="221" t="s">
        <v>506</v>
      </c>
      <c r="B2767" s="221" t="s">
        <v>790</v>
      </c>
      <c r="C2767" s="222" t="s">
        <v>770</v>
      </c>
      <c r="D2767" s="222" t="s">
        <v>168</v>
      </c>
      <c r="E2767" s="199" t="s">
        <v>163</v>
      </c>
      <c r="F2767" s="200" t="s">
        <v>630</v>
      </c>
      <c r="G2767" s="200" t="s">
        <v>631</v>
      </c>
      <c r="H2767" s="200" t="s">
        <v>80</v>
      </c>
      <c r="I2767" s="200">
        <v>45828</v>
      </c>
      <c r="J2767" s="143">
        <f t="shared" si="43"/>
        <v>45828</v>
      </c>
      <c r="K2767" s="202">
        <v>8</v>
      </c>
      <c r="L2767" s="284" t="s">
        <v>9119</v>
      </c>
      <c r="M2767" s="223"/>
      <c r="N2767" s="203">
        <v>5.3218750000000004</v>
      </c>
      <c r="O2767" s="222" t="s">
        <v>960</v>
      </c>
    </row>
    <row r="2768" spans="1:15" ht="29.25" customHeight="1">
      <c r="A2768" s="221" t="s">
        <v>506</v>
      </c>
      <c r="B2768" s="221" t="s">
        <v>790</v>
      </c>
      <c r="C2768" s="222" t="s">
        <v>770</v>
      </c>
      <c r="D2768" s="222" t="s">
        <v>168</v>
      </c>
      <c r="E2768" s="199" t="s">
        <v>163</v>
      </c>
      <c r="F2768" s="200" t="s">
        <v>630</v>
      </c>
      <c r="G2768" s="200" t="s">
        <v>631</v>
      </c>
      <c r="H2768" s="200" t="s">
        <v>80</v>
      </c>
      <c r="I2768" s="200">
        <v>45831</v>
      </c>
      <c r="J2768" s="143">
        <f t="shared" si="43"/>
        <v>45831</v>
      </c>
      <c r="K2768" s="202">
        <v>8</v>
      </c>
      <c r="L2768" s="284" t="s">
        <v>9120</v>
      </c>
      <c r="M2768" s="223"/>
      <c r="N2768" s="203">
        <v>5.3218750000000004</v>
      </c>
      <c r="O2768" s="222" t="s">
        <v>960</v>
      </c>
    </row>
    <row r="2769" spans="1:15" ht="29.25" customHeight="1">
      <c r="A2769" s="221" t="s">
        <v>506</v>
      </c>
      <c r="B2769" s="221" t="s">
        <v>790</v>
      </c>
      <c r="C2769" s="222" t="s">
        <v>770</v>
      </c>
      <c r="D2769" s="222" t="s">
        <v>168</v>
      </c>
      <c r="E2769" s="199" t="s">
        <v>163</v>
      </c>
      <c r="F2769" s="200" t="s">
        <v>630</v>
      </c>
      <c r="G2769" s="200" t="s">
        <v>631</v>
      </c>
      <c r="H2769" s="200" t="s">
        <v>80</v>
      </c>
      <c r="I2769" s="200">
        <v>45832</v>
      </c>
      <c r="J2769" s="143">
        <f t="shared" si="43"/>
        <v>45832</v>
      </c>
      <c r="K2769" s="202">
        <v>8</v>
      </c>
      <c r="L2769" s="285" t="s">
        <v>9121</v>
      </c>
      <c r="M2769" s="223"/>
      <c r="N2769" s="203">
        <v>5.3218750000000004</v>
      </c>
      <c r="O2769" s="222" t="s">
        <v>960</v>
      </c>
    </row>
    <row r="2770" spans="1:15" ht="29.25" customHeight="1">
      <c r="A2770" s="221" t="s">
        <v>506</v>
      </c>
      <c r="B2770" s="221" t="s">
        <v>790</v>
      </c>
      <c r="C2770" s="222" t="s">
        <v>770</v>
      </c>
      <c r="D2770" s="222" t="s">
        <v>168</v>
      </c>
      <c r="E2770" s="199" t="s">
        <v>163</v>
      </c>
      <c r="F2770" s="200" t="s">
        <v>630</v>
      </c>
      <c r="G2770" s="200" t="s">
        <v>631</v>
      </c>
      <c r="H2770" s="200" t="s">
        <v>80</v>
      </c>
      <c r="I2770" s="200">
        <v>45833</v>
      </c>
      <c r="J2770" s="143">
        <f t="shared" si="43"/>
        <v>45833</v>
      </c>
      <c r="K2770" s="202">
        <v>8</v>
      </c>
      <c r="L2770" s="284" t="s">
        <v>9122</v>
      </c>
      <c r="M2770" s="223"/>
      <c r="N2770" s="203">
        <v>5.3218750000000004</v>
      </c>
      <c r="O2770" s="222" t="s">
        <v>960</v>
      </c>
    </row>
    <row r="2771" spans="1:15" ht="29.25" customHeight="1">
      <c r="A2771" s="221" t="s">
        <v>506</v>
      </c>
      <c r="B2771" s="221" t="s">
        <v>790</v>
      </c>
      <c r="C2771" s="222" t="s">
        <v>770</v>
      </c>
      <c r="D2771" s="222" t="s">
        <v>168</v>
      </c>
      <c r="E2771" s="199" t="s">
        <v>163</v>
      </c>
      <c r="F2771" s="200" t="s">
        <v>630</v>
      </c>
      <c r="G2771" s="200" t="s">
        <v>631</v>
      </c>
      <c r="H2771" s="200" t="s">
        <v>80</v>
      </c>
      <c r="I2771" s="200">
        <v>45834</v>
      </c>
      <c r="J2771" s="143">
        <f t="shared" si="43"/>
        <v>45834</v>
      </c>
      <c r="K2771" s="202">
        <v>8</v>
      </c>
      <c r="L2771" s="285" t="s">
        <v>9302</v>
      </c>
      <c r="M2771" s="223"/>
      <c r="N2771" s="203">
        <v>5.3218750000000004</v>
      </c>
      <c r="O2771" s="222" t="s">
        <v>960</v>
      </c>
    </row>
    <row r="2772" spans="1:15" ht="29.25" customHeight="1">
      <c r="A2772" s="221" t="s">
        <v>506</v>
      </c>
      <c r="B2772" s="221" t="s">
        <v>790</v>
      </c>
      <c r="C2772" s="222" t="s">
        <v>770</v>
      </c>
      <c r="D2772" s="222" t="s">
        <v>168</v>
      </c>
      <c r="E2772" s="199" t="s">
        <v>163</v>
      </c>
      <c r="F2772" s="200" t="s">
        <v>630</v>
      </c>
      <c r="G2772" s="200" t="s">
        <v>631</v>
      </c>
      <c r="H2772" s="200" t="s">
        <v>80</v>
      </c>
      <c r="I2772" s="200">
        <v>45835</v>
      </c>
      <c r="J2772" s="143">
        <f t="shared" si="43"/>
        <v>45835</v>
      </c>
      <c r="K2772" s="202">
        <v>8</v>
      </c>
      <c r="L2772" s="285" t="s">
        <v>9303</v>
      </c>
      <c r="M2772" s="223"/>
      <c r="N2772" s="203">
        <v>5.3218750000000004</v>
      </c>
      <c r="O2772" s="222" t="s">
        <v>960</v>
      </c>
    </row>
    <row r="2773" spans="1:15" ht="29.25" customHeight="1">
      <c r="A2773" s="221" t="s">
        <v>506</v>
      </c>
      <c r="B2773" s="221" t="s">
        <v>790</v>
      </c>
      <c r="C2773" s="222" t="s">
        <v>770</v>
      </c>
      <c r="D2773" s="222" t="s">
        <v>168</v>
      </c>
      <c r="E2773" s="199" t="s">
        <v>163</v>
      </c>
      <c r="F2773" s="200" t="s">
        <v>630</v>
      </c>
      <c r="G2773" s="200" t="s">
        <v>631</v>
      </c>
      <c r="H2773" s="200" t="s">
        <v>80</v>
      </c>
      <c r="I2773" s="200">
        <v>45838</v>
      </c>
      <c r="J2773" s="143">
        <f t="shared" si="43"/>
        <v>45838</v>
      </c>
      <c r="K2773" s="202">
        <v>8</v>
      </c>
      <c r="L2773" s="285" t="s">
        <v>9304</v>
      </c>
      <c r="M2773" s="223"/>
      <c r="N2773" s="203">
        <v>5.3218750000000004</v>
      </c>
      <c r="O2773" s="222" t="s">
        <v>960</v>
      </c>
    </row>
    <row r="2774" spans="1:15" ht="29.25" customHeight="1">
      <c r="A2774" s="221" t="s">
        <v>506</v>
      </c>
      <c r="B2774" s="221" t="s">
        <v>790</v>
      </c>
      <c r="C2774" s="222" t="s">
        <v>770</v>
      </c>
      <c r="D2774" s="222" t="s">
        <v>168</v>
      </c>
      <c r="E2774" s="199" t="s">
        <v>163</v>
      </c>
      <c r="F2774" s="200" t="s">
        <v>630</v>
      </c>
      <c r="G2774" s="200" t="s">
        <v>631</v>
      </c>
      <c r="H2774" s="200" t="s">
        <v>80</v>
      </c>
      <c r="I2774" s="200">
        <v>45839</v>
      </c>
      <c r="J2774" s="143">
        <f t="shared" si="43"/>
        <v>45839</v>
      </c>
      <c r="K2774" s="202">
        <v>8</v>
      </c>
      <c r="L2774" s="285" t="s">
        <v>9305</v>
      </c>
      <c r="M2774" s="223"/>
      <c r="N2774" s="203">
        <v>5.3218750000000004</v>
      </c>
      <c r="O2774" s="222" t="s">
        <v>960</v>
      </c>
    </row>
    <row r="2775" spans="1:15" ht="29.25" customHeight="1">
      <c r="A2775" s="221" t="s">
        <v>506</v>
      </c>
      <c r="B2775" s="221" t="s">
        <v>790</v>
      </c>
      <c r="C2775" s="222" t="s">
        <v>770</v>
      </c>
      <c r="D2775" s="222" t="s">
        <v>168</v>
      </c>
      <c r="E2775" s="199" t="s">
        <v>163</v>
      </c>
      <c r="F2775" s="200" t="s">
        <v>630</v>
      </c>
      <c r="G2775" s="200" t="s">
        <v>631</v>
      </c>
      <c r="H2775" s="200" t="s">
        <v>80</v>
      </c>
      <c r="I2775" s="200">
        <v>45840</v>
      </c>
      <c r="J2775" s="143">
        <f t="shared" si="43"/>
        <v>45840</v>
      </c>
      <c r="K2775" s="202">
        <v>8</v>
      </c>
      <c r="L2775" s="285" t="s">
        <v>9306</v>
      </c>
      <c r="M2775" s="223"/>
      <c r="N2775" s="203">
        <v>5.3218750000000004</v>
      </c>
      <c r="O2775" s="222" t="s">
        <v>960</v>
      </c>
    </row>
    <row r="2776" spans="1:15" ht="29.25" customHeight="1">
      <c r="A2776" s="221" t="s">
        <v>506</v>
      </c>
      <c r="B2776" s="221" t="s">
        <v>790</v>
      </c>
      <c r="C2776" s="222" t="s">
        <v>770</v>
      </c>
      <c r="D2776" s="222" t="s">
        <v>168</v>
      </c>
      <c r="E2776" s="199" t="s">
        <v>163</v>
      </c>
      <c r="F2776" s="200" t="s">
        <v>630</v>
      </c>
      <c r="G2776" s="200" t="s">
        <v>631</v>
      </c>
      <c r="H2776" s="200" t="s">
        <v>80</v>
      </c>
      <c r="I2776" s="200">
        <v>45841</v>
      </c>
      <c r="J2776" s="143">
        <f t="shared" si="43"/>
        <v>45841</v>
      </c>
      <c r="K2776" s="202">
        <v>8</v>
      </c>
      <c r="L2776" s="285" t="s">
        <v>9513</v>
      </c>
      <c r="M2776" s="223"/>
      <c r="N2776" s="203">
        <v>5.3218750000000004</v>
      </c>
      <c r="O2776" s="222" t="s">
        <v>960</v>
      </c>
    </row>
    <row r="2777" spans="1:15" ht="29.25" customHeight="1">
      <c r="A2777" s="221" t="s">
        <v>506</v>
      </c>
      <c r="B2777" s="221" t="s">
        <v>790</v>
      </c>
      <c r="C2777" s="222" t="s">
        <v>770</v>
      </c>
      <c r="D2777" s="222" t="s">
        <v>168</v>
      </c>
      <c r="E2777" s="199" t="s">
        <v>163</v>
      </c>
      <c r="F2777" s="200" t="s">
        <v>630</v>
      </c>
      <c r="G2777" s="200" t="s">
        <v>631</v>
      </c>
      <c r="H2777" s="200" t="s">
        <v>80</v>
      </c>
      <c r="I2777" s="200">
        <v>45842</v>
      </c>
      <c r="J2777" s="143">
        <f t="shared" si="43"/>
        <v>45842</v>
      </c>
      <c r="K2777" s="202">
        <v>8</v>
      </c>
      <c r="L2777" s="285" t="s">
        <v>9514</v>
      </c>
      <c r="M2777" s="223"/>
      <c r="N2777" s="203">
        <v>5.3218750000000004</v>
      </c>
      <c r="O2777" s="222" t="s">
        <v>960</v>
      </c>
    </row>
    <row r="2778" spans="1:15" ht="29.25" customHeight="1">
      <c r="A2778" s="221" t="s">
        <v>506</v>
      </c>
      <c r="B2778" s="221" t="s">
        <v>790</v>
      </c>
      <c r="C2778" s="222" t="s">
        <v>770</v>
      </c>
      <c r="D2778" s="222" t="s">
        <v>168</v>
      </c>
      <c r="E2778" s="199" t="s">
        <v>163</v>
      </c>
      <c r="F2778" s="200" t="s">
        <v>630</v>
      </c>
      <c r="G2778" s="200" t="s">
        <v>631</v>
      </c>
      <c r="H2778" s="200" t="s">
        <v>80</v>
      </c>
      <c r="I2778" s="200">
        <v>45845</v>
      </c>
      <c r="J2778" s="143">
        <f t="shared" si="43"/>
        <v>45845</v>
      </c>
      <c r="K2778" s="202">
        <v>8</v>
      </c>
      <c r="L2778" s="284" t="s">
        <v>9515</v>
      </c>
      <c r="M2778" s="223"/>
      <c r="N2778" s="203">
        <v>5.3218750000000004</v>
      </c>
      <c r="O2778" s="222" t="s">
        <v>960</v>
      </c>
    </row>
    <row r="2779" spans="1:15" ht="29.25" customHeight="1">
      <c r="A2779" s="221" t="s">
        <v>506</v>
      </c>
      <c r="B2779" s="221" t="s">
        <v>790</v>
      </c>
      <c r="C2779" s="222" t="s">
        <v>770</v>
      </c>
      <c r="D2779" s="222" t="s">
        <v>168</v>
      </c>
      <c r="E2779" s="199" t="s">
        <v>163</v>
      </c>
      <c r="F2779" s="200" t="s">
        <v>630</v>
      </c>
      <c r="G2779" s="200" t="s">
        <v>631</v>
      </c>
      <c r="H2779" s="200" t="s">
        <v>80</v>
      </c>
      <c r="I2779" s="200">
        <v>45846</v>
      </c>
      <c r="J2779" s="143">
        <f t="shared" si="43"/>
        <v>45846</v>
      </c>
      <c r="K2779" s="202">
        <v>8</v>
      </c>
      <c r="L2779" s="284" t="s">
        <v>9516</v>
      </c>
      <c r="M2779" s="223"/>
      <c r="N2779" s="203">
        <v>5.3218750000000004</v>
      </c>
      <c r="O2779" s="222" t="s">
        <v>960</v>
      </c>
    </row>
    <row r="2780" spans="1:15" ht="29.25" customHeight="1">
      <c r="A2780" s="221" t="s">
        <v>506</v>
      </c>
      <c r="B2780" s="221" t="s">
        <v>790</v>
      </c>
      <c r="C2780" s="222" t="s">
        <v>770</v>
      </c>
      <c r="D2780" s="222" t="s">
        <v>168</v>
      </c>
      <c r="E2780" s="199" t="s">
        <v>163</v>
      </c>
      <c r="F2780" s="200" t="s">
        <v>630</v>
      </c>
      <c r="G2780" s="200" t="s">
        <v>631</v>
      </c>
      <c r="H2780" s="200" t="s">
        <v>80</v>
      </c>
      <c r="I2780" s="200">
        <v>45847</v>
      </c>
      <c r="J2780" s="143">
        <f t="shared" si="43"/>
        <v>45847</v>
      </c>
      <c r="K2780" s="202">
        <v>8</v>
      </c>
      <c r="L2780" s="284" t="s">
        <v>9517</v>
      </c>
      <c r="M2780" s="223"/>
      <c r="N2780" s="203">
        <v>5.3218750000000004</v>
      </c>
      <c r="O2780" s="222" t="s">
        <v>960</v>
      </c>
    </row>
    <row r="2781" spans="1:15" ht="29.25" customHeight="1">
      <c r="A2781" s="221" t="s">
        <v>506</v>
      </c>
      <c r="B2781" s="221" t="s">
        <v>790</v>
      </c>
      <c r="C2781" s="222" t="s">
        <v>770</v>
      </c>
      <c r="D2781" s="222" t="s">
        <v>168</v>
      </c>
      <c r="E2781" s="199" t="s">
        <v>163</v>
      </c>
      <c r="F2781" s="200" t="s">
        <v>630</v>
      </c>
      <c r="G2781" s="200" t="s">
        <v>631</v>
      </c>
      <c r="H2781" s="200" t="s">
        <v>80</v>
      </c>
      <c r="I2781" s="200">
        <v>45848</v>
      </c>
      <c r="J2781" s="143">
        <f t="shared" si="43"/>
        <v>45848</v>
      </c>
      <c r="K2781" s="202">
        <v>8</v>
      </c>
      <c r="L2781" s="284" t="s">
        <v>9518</v>
      </c>
      <c r="M2781" s="223"/>
      <c r="N2781" s="203">
        <v>5.3218750000000004</v>
      </c>
      <c r="O2781" s="222" t="s">
        <v>960</v>
      </c>
    </row>
    <row r="2782" spans="1:15" ht="29.25" customHeight="1">
      <c r="A2782" s="221" t="s">
        <v>506</v>
      </c>
      <c r="B2782" s="221" t="s">
        <v>790</v>
      </c>
      <c r="C2782" s="222" t="s">
        <v>770</v>
      </c>
      <c r="D2782" s="222" t="s">
        <v>168</v>
      </c>
      <c r="E2782" s="199" t="s">
        <v>163</v>
      </c>
      <c r="F2782" s="200" t="s">
        <v>630</v>
      </c>
      <c r="G2782" s="200" t="s">
        <v>631</v>
      </c>
      <c r="H2782" s="200" t="s">
        <v>80</v>
      </c>
      <c r="I2782" s="200">
        <v>45849</v>
      </c>
      <c r="J2782" s="143">
        <f t="shared" si="43"/>
        <v>45849</v>
      </c>
      <c r="K2782" s="202">
        <v>8</v>
      </c>
      <c r="L2782" s="284" t="s">
        <v>9519</v>
      </c>
      <c r="M2782" s="223"/>
      <c r="N2782" s="203">
        <v>5.3218750000000004</v>
      </c>
      <c r="O2782" s="222" t="s">
        <v>960</v>
      </c>
    </row>
    <row r="2783" spans="1:15" ht="29.25" customHeight="1">
      <c r="A2783" s="221" t="s">
        <v>506</v>
      </c>
      <c r="B2783" s="221" t="s">
        <v>790</v>
      </c>
      <c r="C2783" s="222" t="s">
        <v>770</v>
      </c>
      <c r="D2783" s="222" t="s">
        <v>168</v>
      </c>
      <c r="E2783" s="199" t="s">
        <v>163</v>
      </c>
      <c r="F2783" s="200" t="s">
        <v>630</v>
      </c>
      <c r="G2783" s="200" t="s">
        <v>631</v>
      </c>
      <c r="H2783" s="200" t="s">
        <v>80</v>
      </c>
      <c r="I2783" s="200">
        <v>45852</v>
      </c>
      <c r="J2783" s="143">
        <f t="shared" si="43"/>
        <v>45852</v>
      </c>
      <c r="K2783" s="202">
        <v>8</v>
      </c>
      <c r="L2783" s="284" t="s">
        <v>9520</v>
      </c>
      <c r="M2783" s="223"/>
      <c r="N2783" s="203">
        <v>5.3218750000000004</v>
      </c>
      <c r="O2783" s="222" t="s">
        <v>960</v>
      </c>
    </row>
    <row r="2784" spans="1:15" ht="29.25" customHeight="1">
      <c r="A2784" s="221" t="s">
        <v>506</v>
      </c>
      <c r="B2784" s="221" t="s">
        <v>790</v>
      </c>
      <c r="C2784" s="222" t="s">
        <v>770</v>
      </c>
      <c r="D2784" s="222" t="s">
        <v>168</v>
      </c>
      <c r="E2784" s="199" t="s">
        <v>163</v>
      </c>
      <c r="F2784" s="200" t="s">
        <v>630</v>
      </c>
      <c r="G2784" s="200" t="s">
        <v>631</v>
      </c>
      <c r="H2784" s="200" t="s">
        <v>80</v>
      </c>
      <c r="I2784" s="200">
        <v>45853</v>
      </c>
      <c r="J2784" s="143">
        <f t="shared" si="43"/>
        <v>45853</v>
      </c>
      <c r="K2784" s="202">
        <v>8</v>
      </c>
      <c r="L2784" s="284" t="s">
        <v>9521</v>
      </c>
      <c r="M2784" s="223"/>
      <c r="N2784" s="203">
        <v>5.3218750000000004</v>
      </c>
      <c r="O2784" s="222" t="s">
        <v>960</v>
      </c>
    </row>
    <row r="2785" spans="1:15" ht="29.25" customHeight="1">
      <c r="A2785" s="221" t="s">
        <v>506</v>
      </c>
      <c r="B2785" s="221" t="s">
        <v>790</v>
      </c>
      <c r="C2785" s="222" t="s">
        <v>770</v>
      </c>
      <c r="D2785" s="222" t="s">
        <v>168</v>
      </c>
      <c r="E2785" s="199" t="s">
        <v>163</v>
      </c>
      <c r="F2785" s="200" t="s">
        <v>630</v>
      </c>
      <c r="G2785" s="200" t="s">
        <v>631</v>
      </c>
      <c r="H2785" s="200" t="s">
        <v>80</v>
      </c>
      <c r="I2785" s="200">
        <v>45854</v>
      </c>
      <c r="J2785" s="143">
        <f t="shared" si="43"/>
        <v>45854</v>
      </c>
      <c r="K2785" s="202">
        <v>8</v>
      </c>
      <c r="L2785" s="284" t="s">
        <v>9522</v>
      </c>
      <c r="M2785" s="223"/>
      <c r="N2785" s="203">
        <v>5.3218750000000004</v>
      </c>
      <c r="O2785" s="222" t="s">
        <v>960</v>
      </c>
    </row>
    <row r="2786" spans="1:15" ht="29.25" customHeight="1">
      <c r="A2786" s="221" t="s">
        <v>506</v>
      </c>
      <c r="B2786" s="221" t="s">
        <v>790</v>
      </c>
      <c r="C2786" s="222" t="s">
        <v>770</v>
      </c>
      <c r="D2786" s="222" t="s">
        <v>168</v>
      </c>
      <c r="E2786" s="199" t="s">
        <v>163</v>
      </c>
      <c r="F2786" s="200" t="s">
        <v>630</v>
      </c>
      <c r="G2786" s="200" t="s">
        <v>631</v>
      </c>
      <c r="H2786" s="200" t="s">
        <v>80</v>
      </c>
      <c r="I2786" s="200">
        <v>45855</v>
      </c>
      <c r="J2786" s="143">
        <f t="shared" si="43"/>
        <v>45855</v>
      </c>
      <c r="K2786" s="202">
        <v>8</v>
      </c>
      <c r="L2786" s="284" t="s">
        <v>9870</v>
      </c>
      <c r="M2786" s="223"/>
      <c r="N2786" s="203">
        <v>5.3218750000000004</v>
      </c>
      <c r="O2786" s="222" t="s">
        <v>960</v>
      </c>
    </row>
    <row r="2787" spans="1:15" ht="29.25" customHeight="1">
      <c r="A2787" s="221" t="s">
        <v>506</v>
      </c>
      <c r="B2787" s="221" t="s">
        <v>790</v>
      </c>
      <c r="C2787" s="222" t="s">
        <v>770</v>
      </c>
      <c r="D2787" s="222" t="s">
        <v>168</v>
      </c>
      <c r="E2787" s="199" t="s">
        <v>163</v>
      </c>
      <c r="F2787" s="200" t="s">
        <v>2022</v>
      </c>
      <c r="G2787" s="200" t="s">
        <v>2023</v>
      </c>
      <c r="H2787" s="200" t="s">
        <v>97</v>
      </c>
      <c r="I2787" s="200">
        <v>45856</v>
      </c>
      <c r="J2787" s="143">
        <f t="shared" si="43"/>
        <v>45856</v>
      </c>
      <c r="K2787" s="202">
        <v>8</v>
      </c>
      <c r="L2787" s="285" t="s">
        <v>9871</v>
      </c>
      <c r="M2787" s="223"/>
      <c r="N2787" s="203">
        <v>0</v>
      </c>
      <c r="O2787" s="222" t="s">
        <v>326</v>
      </c>
    </row>
    <row r="2788" spans="1:15" ht="29.25" customHeight="1">
      <c r="A2788" s="221" t="s">
        <v>506</v>
      </c>
      <c r="B2788" s="221" t="s">
        <v>790</v>
      </c>
      <c r="C2788" s="222" t="s">
        <v>770</v>
      </c>
      <c r="D2788" s="222" t="s">
        <v>168</v>
      </c>
      <c r="E2788" s="199" t="s">
        <v>163</v>
      </c>
      <c r="F2788" s="200" t="s">
        <v>2022</v>
      </c>
      <c r="G2788" s="200" t="s">
        <v>2023</v>
      </c>
      <c r="H2788" s="200" t="s">
        <v>97</v>
      </c>
      <c r="I2788" s="200">
        <v>45859</v>
      </c>
      <c r="J2788" s="143">
        <f t="shared" si="43"/>
        <v>45859</v>
      </c>
      <c r="K2788" s="202">
        <v>8</v>
      </c>
      <c r="L2788" s="285" t="s">
        <v>9872</v>
      </c>
      <c r="M2788" s="223"/>
      <c r="N2788" s="203">
        <v>0</v>
      </c>
      <c r="O2788" s="222" t="s">
        <v>326</v>
      </c>
    </row>
    <row r="2789" spans="1:15" ht="29.25" customHeight="1">
      <c r="A2789" s="221" t="s">
        <v>506</v>
      </c>
      <c r="B2789" s="221" t="s">
        <v>790</v>
      </c>
      <c r="C2789" s="222" t="s">
        <v>770</v>
      </c>
      <c r="D2789" s="222" t="s">
        <v>168</v>
      </c>
      <c r="E2789" s="199" t="s">
        <v>163</v>
      </c>
      <c r="F2789" s="200" t="s">
        <v>2022</v>
      </c>
      <c r="G2789" s="200" t="s">
        <v>2023</v>
      </c>
      <c r="H2789" s="200" t="s">
        <v>97</v>
      </c>
      <c r="I2789" s="200">
        <v>45860</v>
      </c>
      <c r="J2789" s="143">
        <f t="shared" si="43"/>
        <v>45860</v>
      </c>
      <c r="K2789" s="202">
        <v>8</v>
      </c>
      <c r="L2789" s="285" t="s">
        <v>9873</v>
      </c>
      <c r="M2789" s="223"/>
      <c r="N2789" s="203">
        <v>0</v>
      </c>
      <c r="O2789" s="222" t="s">
        <v>326</v>
      </c>
    </row>
    <row r="2790" spans="1:15" ht="29.25" customHeight="1">
      <c r="A2790" s="221" t="s">
        <v>506</v>
      </c>
      <c r="B2790" s="221" t="s">
        <v>790</v>
      </c>
      <c r="C2790" s="222" t="s">
        <v>770</v>
      </c>
      <c r="D2790" s="222" t="s">
        <v>168</v>
      </c>
      <c r="E2790" s="199" t="s">
        <v>163</v>
      </c>
      <c r="F2790" s="200" t="s">
        <v>2022</v>
      </c>
      <c r="G2790" s="200" t="s">
        <v>2023</v>
      </c>
      <c r="H2790" s="200" t="s">
        <v>97</v>
      </c>
      <c r="I2790" s="200">
        <v>45861</v>
      </c>
      <c r="J2790" s="143">
        <f t="shared" si="43"/>
        <v>45861</v>
      </c>
      <c r="K2790" s="202">
        <v>8</v>
      </c>
      <c r="L2790" s="285" t="s">
        <v>9873</v>
      </c>
      <c r="M2790" s="223"/>
      <c r="N2790" s="203">
        <v>0</v>
      </c>
      <c r="O2790" s="222" t="s">
        <v>326</v>
      </c>
    </row>
    <row r="2791" spans="1:15" ht="29.25" customHeight="1">
      <c r="A2791" s="221" t="s">
        <v>506</v>
      </c>
      <c r="B2791" s="221" t="s">
        <v>790</v>
      </c>
      <c r="C2791" s="222" t="s">
        <v>770</v>
      </c>
      <c r="D2791" s="222" t="s">
        <v>168</v>
      </c>
      <c r="E2791" s="199" t="s">
        <v>163</v>
      </c>
      <c r="F2791" s="200" t="s">
        <v>2022</v>
      </c>
      <c r="G2791" s="200" t="s">
        <v>2023</v>
      </c>
      <c r="H2791" s="200" t="s">
        <v>97</v>
      </c>
      <c r="I2791" s="200">
        <v>45862</v>
      </c>
      <c r="J2791" s="143">
        <f t="shared" si="43"/>
        <v>45862</v>
      </c>
      <c r="K2791" s="202">
        <v>8</v>
      </c>
      <c r="L2791" s="285" t="s">
        <v>9873</v>
      </c>
      <c r="M2791" s="223"/>
      <c r="N2791" s="203">
        <v>0</v>
      </c>
      <c r="O2791" s="222" t="s">
        <v>326</v>
      </c>
    </row>
    <row r="2792" spans="1:15" ht="29.25" customHeight="1">
      <c r="A2792" s="221" t="s">
        <v>506</v>
      </c>
      <c r="B2792" s="221" t="s">
        <v>790</v>
      </c>
      <c r="C2792" s="222" t="s">
        <v>770</v>
      </c>
      <c r="D2792" s="222" t="s">
        <v>168</v>
      </c>
      <c r="E2792" s="199" t="s">
        <v>163</v>
      </c>
      <c r="F2792" s="200" t="s">
        <v>2022</v>
      </c>
      <c r="G2792" s="200" t="s">
        <v>2023</v>
      </c>
      <c r="H2792" s="200" t="s">
        <v>97</v>
      </c>
      <c r="I2792" s="200">
        <v>45863</v>
      </c>
      <c r="J2792" s="143">
        <f t="shared" si="43"/>
        <v>45863</v>
      </c>
      <c r="K2792" s="202">
        <v>8</v>
      </c>
      <c r="L2792" s="285" t="s">
        <v>9873</v>
      </c>
      <c r="M2792" s="223"/>
      <c r="N2792" s="203">
        <v>0</v>
      </c>
      <c r="O2792" s="222" t="s">
        <v>326</v>
      </c>
    </row>
    <row r="2793" spans="1:15" ht="29.25" customHeight="1">
      <c r="A2793" s="221" t="s">
        <v>506</v>
      </c>
      <c r="B2793" s="221" t="s">
        <v>790</v>
      </c>
      <c r="C2793" s="222" t="s">
        <v>770</v>
      </c>
      <c r="D2793" s="222" t="s">
        <v>168</v>
      </c>
      <c r="E2793" s="199" t="s">
        <v>163</v>
      </c>
      <c r="F2793" s="200" t="s">
        <v>2022</v>
      </c>
      <c r="G2793" s="200" t="s">
        <v>2023</v>
      </c>
      <c r="H2793" s="200" t="s">
        <v>97</v>
      </c>
      <c r="I2793" s="200">
        <v>45866</v>
      </c>
      <c r="J2793" s="143">
        <f t="shared" si="43"/>
        <v>45866</v>
      </c>
      <c r="K2793" s="202">
        <v>8</v>
      </c>
      <c r="L2793" s="285" t="s">
        <v>9873</v>
      </c>
      <c r="M2793" s="223"/>
      <c r="N2793" s="203">
        <v>0</v>
      </c>
      <c r="O2793" s="222" t="s">
        <v>326</v>
      </c>
    </row>
    <row r="2794" spans="1:15" ht="29.25" customHeight="1">
      <c r="A2794" s="221" t="s">
        <v>506</v>
      </c>
      <c r="B2794" s="221" t="s">
        <v>790</v>
      </c>
      <c r="C2794" s="222" t="s">
        <v>770</v>
      </c>
      <c r="D2794" s="222" t="s">
        <v>168</v>
      </c>
      <c r="E2794" s="199" t="s">
        <v>163</v>
      </c>
      <c r="F2794" s="200" t="s">
        <v>2022</v>
      </c>
      <c r="G2794" s="200" t="s">
        <v>2023</v>
      </c>
      <c r="H2794" s="200" t="s">
        <v>97</v>
      </c>
      <c r="I2794" s="200">
        <v>45867</v>
      </c>
      <c r="J2794" s="143">
        <f t="shared" si="43"/>
        <v>45867</v>
      </c>
      <c r="K2794" s="202">
        <v>8</v>
      </c>
      <c r="L2794" s="285" t="s">
        <v>9873</v>
      </c>
      <c r="M2794" s="223"/>
      <c r="N2794" s="203">
        <v>0</v>
      </c>
      <c r="O2794" s="222" t="s">
        <v>326</v>
      </c>
    </row>
    <row r="2795" spans="1:15" ht="29.25" customHeight="1">
      <c r="A2795" s="221" t="s">
        <v>506</v>
      </c>
      <c r="B2795" s="221" t="s">
        <v>790</v>
      </c>
      <c r="C2795" s="222" t="s">
        <v>770</v>
      </c>
      <c r="D2795" s="222" t="s">
        <v>168</v>
      </c>
      <c r="E2795" s="199" t="s">
        <v>163</v>
      </c>
      <c r="F2795" s="200" t="s">
        <v>2022</v>
      </c>
      <c r="G2795" s="200" t="s">
        <v>2023</v>
      </c>
      <c r="H2795" s="200" t="s">
        <v>97</v>
      </c>
      <c r="I2795" s="200">
        <v>45868</v>
      </c>
      <c r="J2795" s="143">
        <f t="shared" si="43"/>
        <v>45868</v>
      </c>
      <c r="K2795" s="202">
        <v>8</v>
      </c>
      <c r="L2795" s="285" t="s">
        <v>9873</v>
      </c>
      <c r="M2795" s="223"/>
      <c r="N2795" s="203">
        <v>0</v>
      </c>
      <c r="O2795" s="222" t="s">
        <v>326</v>
      </c>
    </row>
    <row r="2796" spans="1:15" ht="29.25" customHeight="1">
      <c r="A2796" s="221" t="s">
        <v>506</v>
      </c>
      <c r="B2796" s="221" t="s">
        <v>790</v>
      </c>
      <c r="C2796" s="222" t="s">
        <v>770</v>
      </c>
      <c r="D2796" s="222" t="s">
        <v>168</v>
      </c>
      <c r="E2796" s="199" t="s">
        <v>163</v>
      </c>
      <c r="F2796" s="200" t="s">
        <v>2022</v>
      </c>
      <c r="G2796" s="200" t="s">
        <v>2023</v>
      </c>
      <c r="H2796" s="200" t="s">
        <v>97</v>
      </c>
      <c r="I2796" s="200">
        <v>45869</v>
      </c>
      <c r="J2796" s="143">
        <f t="shared" si="43"/>
        <v>45869</v>
      </c>
      <c r="K2796" s="202">
        <v>8</v>
      </c>
      <c r="L2796" s="285" t="s">
        <v>10247</v>
      </c>
      <c r="M2796" s="223"/>
      <c r="N2796" s="203">
        <v>0</v>
      </c>
      <c r="O2796" s="222" t="s">
        <v>326</v>
      </c>
    </row>
    <row r="2797" spans="1:15" ht="29.25" customHeight="1">
      <c r="A2797" s="221" t="s">
        <v>506</v>
      </c>
      <c r="B2797" s="221" t="s">
        <v>790</v>
      </c>
      <c r="C2797" s="222" t="s">
        <v>770</v>
      </c>
      <c r="D2797" s="222" t="s">
        <v>168</v>
      </c>
      <c r="E2797" s="199" t="s">
        <v>163</v>
      </c>
      <c r="F2797" s="200" t="s">
        <v>630</v>
      </c>
      <c r="G2797" s="200" t="s">
        <v>631</v>
      </c>
      <c r="H2797" s="200" t="s">
        <v>80</v>
      </c>
      <c r="I2797" s="200">
        <v>45870</v>
      </c>
      <c r="J2797" s="143">
        <f t="shared" si="43"/>
        <v>45870</v>
      </c>
      <c r="K2797" s="202">
        <v>8</v>
      </c>
      <c r="L2797" s="284" t="s">
        <v>10248</v>
      </c>
      <c r="M2797" s="223"/>
      <c r="N2797" s="203">
        <v>5.3218750000000004</v>
      </c>
      <c r="O2797" s="222" t="s">
        <v>960</v>
      </c>
    </row>
    <row r="2798" spans="1:15" ht="29.25" customHeight="1">
      <c r="A2798" s="221" t="s">
        <v>506</v>
      </c>
      <c r="B2798" s="221" t="s">
        <v>790</v>
      </c>
      <c r="C2798" s="222" t="s">
        <v>770</v>
      </c>
      <c r="D2798" s="222" t="s">
        <v>168</v>
      </c>
      <c r="E2798" s="199" t="s">
        <v>163</v>
      </c>
      <c r="F2798" s="200" t="s">
        <v>630</v>
      </c>
      <c r="G2798" s="200" t="s">
        <v>631</v>
      </c>
      <c r="H2798" s="200" t="s">
        <v>80</v>
      </c>
      <c r="I2798" s="200">
        <v>45873</v>
      </c>
      <c r="J2798" s="143">
        <f t="shared" si="43"/>
        <v>45873</v>
      </c>
      <c r="K2798" s="202">
        <v>8</v>
      </c>
      <c r="L2798" s="284" t="s">
        <v>10249</v>
      </c>
      <c r="M2798" s="223"/>
      <c r="N2798" s="203">
        <v>5.3218750000000004</v>
      </c>
      <c r="O2798" s="222" t="s">
        <v>960</v>
      </c>
    </row>
    <row r="2799" spans="1:15" ht="29.25" customHeight="1">
      <c r="A2799" s="221" t="s">
        <v>506</v>
      </c>
      <c r="B2799" s="221" t="s">
        <v>790</v>
      </c>
      <c r="C2799" s="222" t="s">
        <v>770</v>
      </c>
      <c r="D2799" s="222" t="s">
        <v>168</v>
      </c>
      <c r="E2799" s="199" t="s">
        <v>163</v>
      </c>
      <c r="F2799" s="200" t="s">
        <v>630</v>
      </c>
      <c r="G2799" s="200" t="s">
        <v>631</v>
      </c>
      <c r="H2799" s="200" t="s">
        <v>80</v>
      </c>
      <c r="I2799" s="200">
        <v>45874</v>
      </c>
      <c r="J2799" s="143">
        <f t="shared" si="43"/>
        <v>45874</v>
      </c>
      <c r="K2799" s="202">
        <v>8</v>
      </c>
      <c r="L2799" s="284" t="s">
        <v>10250</v>
      </c>
      <c r="M2799" s="223"/>
      <c r="N2799" s="203">
        <v>5.3218750000000004</v>
      </c>
      <c r="O2799" s="222" t="s">
        <v>960</v>
      </c>
    </row>
    <row r="2800" spans="1:15" ht="29.25" customHeight="1">
      <c r="A2800" s="221" t="s">
        <v>506</v>
      </c>
      <c r="B2800" s="221" t="s">
        <v>790</v>
      </c>
      <c r="C2800" s="222" t="s">
        <v>770</v>
      </c>
      <c r="D2800" s="222" t="s">
        <v>168</v>
      </c>
      <c r="E2800" s="199" t="s">
        <v>163</v>
      </c>
      <c r="F2800" s="200" t="s">
        <v>630</v>
      </c>
      <c r="G2800" s="200" t="s">
        <v>631</v>
      </c>
      <c r="H2800" s="200" t="s">
        <v>80</v>
      </c>
      <c r="I2800" s="200">
        <v>45875</v>
      </c>
      <c r="J2800" s="143">
        <f t="shared" si="43"/>
        <v>45875</v>
      </c>
      <c r="K2800" s="202">
        <v>8</v>
      </c>
      <c r="L2800" s="284" t="s">
        <v>10251</v>
      </c>
      <c r="M2800" s="223"/>
      <c r="N2800" s="203">
        <v>5.3218750000000004</v>
      </c>
      <c r="O2800" s="222" t="s">
        <v>960</v>
      </c>
    </row>
    <row r="2801" spans="1:15" ht="29.25" customHeight="1">
      <c r="A2801" s="221" t="s">
        <v>506</v>
      </c>
      <c r="B2801" s="221" t="s">
        <v>790</v>
      </c>
      <c r="C2801" s="222" t="s">
        <v>770</v>
      </c>
      <c r="D2801" s="222" t="s">
        <v>168</v>
      </c>
      <c r="E2801" s="199" t="s">
        <v>163</v>
      </c>
      <c r="F2801" s="200" t="s">
        <v>630</v>
      </c>
      <c r="G2801" s="200" t="s">
        <v>631</v>
      </c>
      <c r="H2801" s="200" t="s">
        <v>80</v>
      </c>
      <c r="I2801" s="200">
        <v>45876</v>
      </c>
      <c r="J2801" s="143">
        <f t="shared" si="43"/>
        <v>45876</v>
      </c>
      <c r="K2801" s="202">
        <v>8</v>
      </c>
      <c r="L2801" s="284" t="s">
        <v>10449</v>
      </c>
      <c r="M2801" s="223"/>
      <c r="N2801" s="203">
        <v>5.3218750000000004</v>
      </c>
      <c r="O2801" s="222" t="s">
        <v>960</v>
      </c>
    </row>
    <row r="2802" spans="1:15" ht="29.25" customHeight="1">
      <c r="A2802" s="221" t="s">
        <v>506</v>
      </c>
      <c r="B2802" s="221" t="s">
        <v>790</v>
      </c>
      <c r="C2802" s="222" t="s">
        <v>770</v>
      </c>
      <c r="D2802" s="222" t="s">
        <v>168</v>
      </c>
      <c r="E2802" s="199" t="s">
        <v>163</v>
      </c>
      <c r="F2802" s="200" t="s">
        <v>630</v>
      </c>
      <c r="G2802" s="200" t="s">
        <v>631</v>
      </c>
      <c r="H2802" s="200" t="s">
        <v>80</v>
      </c>
      <c r="I2802" s="200">
        <v>45877</v>
      </c>
      <c r="J2802" s="143">
        <f t="shared" si="43"/>
        <v>45877</v>
      </c>
      <c r="K2802" s="202">
        <v>8</v>
      </c>
      <c r="L2802" s="284" t="s">
        <v>10450</v>
      </c>
      <c r="M2802" s="223"/>
      <c r="N2802" s="203">
        <v>5.3218750000000004</v>
      </c>
      <c r="O2802" s="222" t="s">
        <v>960</v>
      </c>
    </row>
    <row r="2803" spans="1:15" ht="29.25" customHeight="1">
      <c r="A2803" s="221" t="s">
        <v>506</v>
      </c>
      <c r="B2803" s="221" t="s">
        <v>790</v>
      </c>
      <c r="C2803" s="222" t="s">
        <v>770</v>
      </c>
      <c r="D2803" s="222" t="s">
        <v>168</v>
      </c>
      <c r="E2803" s="199" t="s">
        <v>163</v>
      </c>
      <c r="F2803" s="200" t="s">
        <v>630</v>
      </c>
      <c r="G2803" s="200" t="s">
        <v>631</v>
      </c>
      <c r="H2803" s="200" t="s">
        <v>80</v>
      </c>
      <c r="I2803" s="200">
        <v>45880</v>
      </c>
      <c r="J2803" s="143">
        <f t="shared" si="43"/>
        <v>45880</v>
      </c>
      <c r="K2803" s="202">
        <v>5</v>
      </c>
      <c r="L2803" s="284" t="s">
        <v>10451</v>
      </c>
      <c r="M2803" s="223"/>
      <c r="N2803" s="203">
        <v>5.3218750000000004</v>
      </c>
      <c r="O2803" s="222" t="s">
        <v>960</v>
      </c>
    </row>
    <row r="2804" spans="1:15" ht="29.25" customHeight="1">
      <c r="A2804" s="221" t="s">
        <v>506</v>
      </c>
      <c r="B2804" s="221" t="s">
        <v>790</v>
      </c>
      <c r="C2804" s="222" t="s">
        <v>770</v>
      </c>
      <c r="D2804" s="222" t="s">
        <v>168</v>
      </c>
      <c r="E2804" s="199" t="s">
        <v>163</v>
      </c>
      <c r="F2804" s="200" t="s">
        <v>630</v>
      </c>
      <c r="G2804" s="200" t="s">
        <v>631</v>
      </c>
      <c r="H2804" s="200" t="s">
        <v>80</v>
      </c>
      <c r="I2804" s="200">
        <v>45881</v>
      </c>
      <c r="J2804" s="143">
        <f t="shared" si="43"/>
        <v>45881</v>
      </c>
      <c r="K2804" s="202">
        <v>8</v>
      </c>
      <c r="L2804" s="284" t="s">
        <v>10452</v>
      </c>
      <c r="M2804" s="223"/>
      <c r="N2804" s="203">
        <v>5.3218750000000004</v>
      </c>
      <c r="O2804" s="222" t="s">
        <v>960</v>
      </c>
    </row>
    <row r="2805" spans="1:15" ht="29.25" customHeight="1">
      <c r="A2805" s="221" t="s">
        <v>506</v>
      </c>
      <c r="B2805" s="221" t="s">
        <v>790</v>
      </c>
      <c r="C2805" s="222" t="s">
        <v>770</v>
      </c>
      <c r="D2805" s="222" t="s">
        <v>168</v>
      </c>
      <c r="E2805" s="199" t="s">
        <v>163</v>
      </c>
      <c r="F2805" s="200" t="s">
        <v>630</v>
      </c>
      <c r="G2805" s="200" t="s">
        <v>631</v>
      </c>
      <c r="H2805" s="200" t="s">
        <v>80</v>
      </c>
      <c r="I2805" s="200">
        <v>45882</v>
      </c>
      <c r="J2805" s="143">
        <f t="shared" si="43"/>
        <v>45882</v>
      </c>
      <c r="K2805" s="202">
        <v>8</v>
      </c>
      <c r="L2805" s="284" t="s">
        <v>10453</v>
      </c>
      <c r="M2805" s="223"/>
      <c r="N2805" s="203">
        <v>5.3218750000000004</v>
      </c>
      <c r="O2805" s="222" t="s">
        <v>960</v>
      </c>
    </row>
    <row r="2806" spans="1:15" ht="29.25" customHeight="1">
      <c r="A2806" s="221" t="s">
        <v>506</v>
      </c>
      <c r="B2806" s="221" t="s">
        <v>790</v>
      </c>
      <c r="C2806" s="222" t="s">
        <v>770</v>
      </c>
      <c r="D2806" s="222" t="s">
        <v>168</v>
      </c>
      <c r="E2806" s="199" t="s">
        <v>163</v>
      </c>
      <c r="F2806" s="200" t="s">
        <v>630</v>
      </c>
      <c r="G2806" s="200" t="s">
        <v>631</v>
      </c>
      <c r="H2806" s="200" t="s">
        <v>80</v>
      </c>
      <c r="I2806" s="200">
        <v>45883</v>
      </c>
      <c r="J2806" s="143">
        <f t="shared" si="43"/>
        <v>45883</v>
      </c>
      <c r="K2806" s="202">
        <v>8</v>
      </c>
      <c r="L2806" s="284" t="s">
        <v>10622</v>
      </c>
      <c r="M2806" s="223"/>
      <c r="N2806" s="203">
        <v>5.3218750000000004</v>
      </c>
      <c r="O2806" s="222" t="s">
        <v>960</v>
      </c>
    </row>
    <row r="2807" spans="1:15" ht="29.25" customHeight="1">
      <c r="A2807" s="221" t="s">
        <v>506</v>
      </c>
      <c r="B2807" s="221" t="s">
        <v>790</v>
      </c>
      <c r="C2807" s="222" t="s">
        <v>770</v>
      </c>
      <c r="D2807" s="222" t="s">
        <v>168</v>
      </c>
      <c r="E2807" s="199" t="s">
        <v>163</v>
      </c>
      <c r="F2807" s="200" t="s">
        <v>630</v>
      </c>
      <c r="G2807" s="200" t="s">
        <v>631</v>
      </c>
      <c r="H2807" s="200" t="s">
        <v>80</v>
      </c>
      <c r="I2807" s="200">
        <v>45884</v>
      </c>
      <c r="J2807" s="143">
        <f t="shared" si="43"/>
        <v>45884</v>
      </c>
      <c r="K2807" s="202">
        <v>8</v>
      </c>
      <c r="L2807" s="284" t="s">
        <v>10623</v>
      </c>
      <c r="M2807" s="223"/>
      <c r="N2807" s="203">
        <v>5.3218750000000004</v>
      </c>
      <c r="O2807" s="222" t="s">
        <v>960</v>
      </c>
    </row>
    <row r="2808" spans="1:15" ht="29.25" customHeight="1">
      <c r="A2808" s="221" t="s">
        <v>506</v>
      </c>
      <c r="B2808" s="221" t="s">
        <v>790</v>
      </c>
      <c r="C2808" s="222" t="s">
        <v>770</v>
      </c>
      <c r="D2808" s="222" t="s">
        <v>168</v>
      </c>
      <c r="E2808" s="199" t="s">
        <v>163</v>
      </c>
      <c r="F2808" s="200" t="s">
        <v>630</v>
      </c>
      <c r="G2808" s="200" t="s">
        <v>631</v>
      </c>
      <c r="H2808" s="200" t="s">
        <v>80</v>
      </c>
      <c r="I2808" s="200">
        <v>45887</v>
      </c>
      <c r="J2808" s="143">
        <f t="shared" si="43"/>
        <v>45887</v>
      </c>
      <c r="K2808" s="202">
        <v>8</v>
      </c>
      <c r="L2808" s="284" t="s">
        <v>10624</v>
      </c>
      <c r="M2808" s="223"/>
      <c r="N2808" s="203">
        <v>5.3218750000000004</v>
      </c>
      <c r="O2808" s="222" t="s">
        <v>960</v>
      </c>
    </row>
    <row r="2809" spans="1:15" ht="29.25" customHeight="1">
      <c r="A2809" s="221" t="s">
        <v>506</v>
      </c>
      <c r="B2809" s="221" t="s">
        <v>790</v>
      </c>
      <c r="C2809" s="222" t="s">
        <v>770</v>
      </c>
      <c r="D2809" s="222" t="s">
        <v>168</v>
      </c>
      <c r="E2809" s="199" t="s">
        <v>163</v>
      </c>
      <c r="F2809" s="200" t="s">
        <v>630</v>
      </c>
      <c r="G2809" s="200" t="s">
        <v>631</v>
      </c>
      <c r="H2809" s="200" t="s">
        <v>80</v>
      </c>
      <c r="I2809" s="200">
        <v>45888</v>
      </c>
      <c r="J2809" s="143">
        <f t="shared" si="43"/>
        <v>45888</v>
      </c>
      <c r="K2809" s="202">
        <v>8</v>
      </c>
      <c r="L2809" s="285" t="s">
        <v>10625</v>
      </c>
      <c r="M2809" s="223"/>
      <c r="N2809" s="203">
        <v>5.3218750000000004</v>
      </c>
      <c r="O2809" s="222" t="s">
        <v>960</v>
      </c>
    </row>
    <row r="2810" spans="1:15" ht="29.25" customHeight="1">
      <c r="A2810" s="221" t="s">
        <v>506</v>
      </c>
      <c r="B2810" s="221" t="s">
        <v>790</v>
      </c>
      <c r="C2810" s="222" t="s">
        <v>770</v>
      </c>
      <c r="D2810" s="222" t="s">
        <v>168</v>
      </c>
      <c r="E2810" s="199" t="s">
        <v>163</v>
      </c>
      <c r="F2810" s="200" t="s">
        <v>630</v>
      </c>
      <c r="G2810" s="200" t="s">
        <v>631</v>
      </c>
      <c r="H2810" s="200" t="s">
        <v>80</v>
      </c>
      <c r="I2810" s="200">
        <v>45889</v>
      </c>
      <c r="J2810" s="143">
        <f t="shared" si="43"/>
        <v>45889</v>
      </c>
      <c r="K2810" s="202">
        <v>8</v>
      </c>
      <c r="L2810" s="285" t="s">
        <v>10625</v>
      </c>
      <c r="M2810" s="223"/>
      <c r="N2810" s="203">
        <v>5.3218750000000004</v>
      </c>
      <c r="O2810" s="222" t="s">
        <v>960</v>
      </c>
    </row>
    <row r="2811" spans="1:15" ht="29.25" customHeight="1">
      <c r="A2811" s="221" t="s">
        <v>506</v>
      </c>
      <c r="B2811" s="221" t="s">
        <v>790</v>
      </c>
      <c r="C2811" s="222" t="s">
        <v>770</v>
      </c>
      <c r="D2811" s="222" t="s">
        <v>168</v>
      </c>
      <c r="E2811" s="199" t="s">
        <v>163</v>
      </c>
      <c r="F2811" s="200" t="s">
        <v>630</v>
      </c>
      <c r="G2811" s="200" t="s">
        <v>631</v>
      </c>
      <c r="H2811" s="200" t="s">
        <v>80</v>
      </c>
      <c r="I2811" s="200">
        <v>45890</v>
      </c>
      <c r="J2811" s="143">
        <f t="shared" si="43"/>
        <v>45890</v>
      </c>
      <c r="K2811" s="202">
        <v>8</v>
      </c>
      <c r="L2811" s="285" t="s">
        <v>10625</v>
      </c>
      <c r="M2811" s="223"/>
      <c r="N2811" s="203">
        <v>5.3218750000000004</v>
      </c>
      <c r="O2811" s="222" t="s">
        <v>960</v>
      </c>
    </row>
    <row r="2812" spans="1:15" ht="29.25" customHeight="1">
      <c r="A2812" s="221" t="s">
        <v>506</v>
      </c>
      <c r="B2812" s="221" t="s">
        <v>790</v>
      </c>
      <c r="C2812" s="222" t="s">
        <v>770</v>
      </c>
      <c r="D2812" s="222" t="s">
        <v>168</v>
      </c>
      <c r="E2812" s="199" t="s">
        <v>163</v>
      </c>
      <c r="F2812" s="200" t="s">
        <v>630</v>
      </c>
      <c r="G2812" s="200" t="s">
        <v>631</v>
      </c>
      <c r="H2812" s="200" t="s">
        <v>80</v>
      </c>
      <c r="I2812" s="200">
        <v>45891</v>
      </c>
      <c r="J2812" s="143">
        <f t="shared" si="43"/>
        <v>45891</v>
      </c>
      <c r="K2812" s="202">
        <v>8</v>
      </c>
      <c r="L2812" s="285" t="s">
        <v>10625</v>
      </c>
      <c r="M2812" s="223"/>
      <c r="N2812" s="203">
        <v>5.3218750000000004</v>
      </c>
      <c r="O2812" s="222" t="s">
        <v>960</v>
      </c>
    </row>
    <row r="2813" spans="1:15" ht="29.25" customHeight="1">
      <c r="A2813" s="221" t="s">
        <v>506</v>
      </c>
      <c r="B2813" s="221" t="s">
        <v>790</v>
      </c>
      <c r="C2813" s="222" t="s">
        <v>770</v>
      </c>
      <c r="D2813" s="222" t="s">
        <v>168</v>
      </c>
      <c r="E2813" s="199" t="s">
        <v>165</v>
      </c>
      <c r="F2813" s="200"/>
      <c r="G2813" s="200"/>
      <c r="H2813" s="200"/>
      <c r="I2813" s="200">
        <v>45894</v>
      </c>
      <c r="J2813" s="143">
        <f t="shared" si="43"/>
        <v>45894</v>
      </c>
      <c r="K2813" s="202">
        <v>0</v>
      </c>
      <c r="L2813" s="284" t="s">
        <v>10862</v>
      </c>
      <c r="M2813" s="223"/>
      <c r="N2813" s="203"/>
      <c r="O2813" s="222" t="s">
        <v>326</v>
      </c>
    </row>
    <row r="2814" spans="1:15" ht="29.25" customHeight="1">
      <c r="A2814" s="221" t="s">
        <v>506</v>
      </c>
      <c r="B2814" s="221" t="s">
        <v>790</v>
      </c>
      <c r="C2814" s="222" t="s">
        <v>770</v>
      </c>
      <c r="D2814" s="222" t="s">
        <v>168</v>
      </c>
      <c r="E2814" s="199" t="s">
        <v>163</v>
      </c>
      <c r="F2814" s="200" t="s">
        <v>630</v>
      </c>
      <c r="G2814" s="200" t="s">
        <v>631</v>
      </c>
      <c r="H2814" s="200" t="s">
        <v>80</v>
      </c>
      <c r="I2814" s="200">
        <v>45895</v>
      </c>
      <c r="J2814" s="143">
        <f t="shared" si="43"/>
        <v>45895</v>
      </c>
      <c r="K2814" s="202">
        <v>8</v>
      </c>
      <c r="L2814" s="284" t="s">
        <v>10863</v>
      </c>
      <c r="M2814" s="223"/>
      <c r="N2814" s="203">
        <v>5.3218750000000004</v>
      </c>
      <c r="O2814" s="222" t="s">
        <v>960</v>
      </c>
    </row>
    <row r="2815" spans="1:15" ht="29.25" customHeight="1">
      <c r="A2815" s="221" t="s">
        <v>506</v>
      </c>
      <c r="B2815" s="221" t="s">
        <v>790</v>
      </c>
      <c r="C2815" s="222" t="s">
        <v>770</v>
      </c>
      <c r="D2815" s="222" t="s">
        <v>168</v>
      </c>
      <c r="E2815" s="199" t="s">
        <v>163</v>
      </c>
      <c r="F2815" s="200" t="s">
        <v>630</v>
      </c>
      <c r="G2815" s="200" t="s">
        <v>631</v>
      </c>
      <c r="H2815" s="200" t="s">
        <v>80</v>
      </c>
      <c r="I2815" s="200">
        <v>45896</v>
      </c>
      <c r="J2815" s="143">
        <f t="shared" si="43"/>
        <v>45896</v>
      </c>
      <c r="K2815" s="202">
        <v>8</v>
      </c>
      <c r="L2815" s="285" t="s">
        <v>10625</v>
      </c>
      <c r="M2815" s="223"/>
      <c r="N2815" s="203">
        <v>5.3218750000000004</v>
      </c>
      <c r="O2815" s="222" t="s">
        <v>960</v>
      </c>
    </row>
    <row r="2816" spans="1:15" ht="29.25" customHeight="1">
      <c r="A2816" s="221" t="s">
        <v>506</v>
      </c>
      <c r="B2816" s="221" t="s">
        <v>790</v>
      </c>
      <c r="C2816" s="222" t="s">
        <v>770</v>
      </c>
      <c r="D2816" s="222" t="s">
        <v>168</v>
      </c>
      <c r="E2816" s="199" t="s">
        <v>163</v>
      </c>
      <c r="F2816" s="200" t="s">
        <v>630</v>
      </c>
      <c r="G2816" s="200" t="s">
        <v>631</v>
      </c>
      <c r="H2816" s="200" t="s">
        <v>80</v>
      </c>
      <c r="I2816" s="200">
        <v>45897</v>
      </c>
      <c r="J2816" s="143">
        <f t="shared" si="43"/>
        <v>45897</v>
      </c>
      <c r="K2816" s="202">
        <v>8</v>
      </c>
      <c r="L2816" s="285" t="s">
        <v>10625</v>
      </c>
      <c r="M2816" s="223"/>
      <c r="N2816" s="203">
        <v>5.3218750000000004</v>
      </c>
      <c r="O2816" s="222" t="s">
        <v>960</v>
      </c>
    </row>
    <row r="2817" spans="1:15" ht="29.25" customHeight="1">
      <c r="A2817" s="221" t="s">
        <v>506</v>
      </c>
      <c r="B2817" s="221" t="s">
        <v>790</v>
      </c>
      <c r="C2817" s="222" t="s">
        <v>770</v>
      </c>
      <c r="D2817" s="222" t="s">
        <v>168</v>
      </c>
      <c r="E2817" s="199" t="s">
        <v>163</v>
      </c>
      <c r="F2817" s="200" t="s">
        <v>630</v>
      </c>
      <c r="G2817" s="200" t="s">
        <v>631</v>
      </c>
      <c r="H2817" s="200" t="s">
        <v>80</v>
      </c>
      <c r="I2817" s="200">
        <v>45898</v>
      </c>
      <c r="J2817" s="143">
        <f t="shared" si="43"/>
        <v>45898</v>
      </c>
      <c r="K2817" s="202">
        <v>8</v>
      </c>
      <c r="L2817" s="285" t="s">
        <v>10625</v>
      </c>
      <c r="M2817" s="223"/>
      <c r="N2817" s="203">
        <v>5.3218750000000004</v>
      </c>
      <c r="O2817" s="222" t="s">
        <v>960</v>
      </c>
    </row>
    <row r="2818" spans="1:15" ht="29.25" customHeight="1">
      <c r="A2818" s="221" t="s">
        <v>506</v>
      </c>
      <c r="B2818" s="221" t="s">
        <v>790</v>
      </c>
      <c r="C2818" s="222" t="s">
        <v>770</v>
      </c>
      <c r="D2818" s="222" t="s">
        <v>168</v>
      </c>
      <c r="E2818" s="199" t="s">
        <v>163</v>
      </c>
      <c r="F2818" s="200" t="s">
        <v>630</v>
      </c>
      <c r="G2818" s="200" t="s">
        <v>631</v>
      </c>
      <c r="H2818" s="200" t="s">
        <v>80</v>
      </c>
      <c r="I2818" s="200">
        <v>45901</v>
      </c>
      <c r="J2818" s="143">
        <f t="shared" si="43"/>
        <v>45901</v>
      </c>
      <c r="K2818" s="202">
        <v>8</v>
      </c>
      <c r="L2818" s="285" t="s">
        <v>10625</v>
      </c>
      <c r="M2818" s="223"/>
      <c r="N2818" s="203">
        <v>5.3218750000000004</v>
      </c>
      <c r="O2818" s="222" t="s">
        <v>960</v>
      </c>
    </row>
    <row r="2819" spans="1:15" ht="29.25" customHeight="1">
      <c r="A2819" s="221" t="s">
        <v>506</v>
      </c>
      <c r="B2819" s="221" t="s">
        <v>790</v>
      </c>
      <c r="C2819" s="222" t="s">
        <v>770</v>
      </c>
      <c r="D2819" s="222" t="s">
        <v>168</v>
      </c>
      <c r="E2819" s="199" t="s">
        <v>163</v>
      </c>
      <c r="F2819" s="200" t="s">
        <v>630</v>
      </c>
      <c r="G2819" s="200" t="s">
        <v>631</v>
      </c>
      <c r="H2819" s="200" t="s">
        <v>80</v>
      </c>
      <c r="I2819" s="200">
        <v>45902</v>
      </c>
      <c r="J2819" s="143">
        <f t="shared" ref="J2819:J2882" si="44">I2819</f>
        <v>45902</v>
      </c>
      <c r="K2819" s="202">
        <v>8</v>
      </c>
      <c r="L2819" s="285" t="s">
        <v>10625</v>
      </c>
      <c r="M2819" s="223"/>
      <c r="N2819" s="203">
        <v>5.3218750000000004</v>
      </c>
      <c r="O2819" s="222" t="s">
        <v>960</v>
      </c>
    </row>
    <row r="2820" spans="1:15" ht="29.25" customHeight="1">
      <c r="A2820" s="221" t="s">
        <v>506</v>
      </c>
      <c r="B2820" s="221" t="s">
        <v>790</v>
      </c>
      <c r="C2820" s="222" t="s">
        <v>770</v>
      </c>
      <c r="D2820" s="222" t="s">
        <v>168</v>
      </c>
      <c r="E2820" s="199" t="s">
        <v>163</v>
      </c>
      <c r="F2820" s="200" t="s">
        <v>630</v>
      </c>
      <c r="G2820" s="200" t="s">
        <v>631</v>
      </c>
      <c r="H2820" s="200" t="s">
        <v>80</v>
      </c>
      <c r="I2820" s="200">
        <v>45903</v>
      </c>
      <c r="J2820" s="143">
        <f t="shared" si="44"/>
        <v>45903</v>
      </c>
      <c r="K2820" s="202">
        <v>8</v>
      </c>
      <c r="L2820" s="285" t="s">
        <v>10625</v>
      </c>
      <c r="M2820" s="223"/>
      <c r="N2820" s="203">
        <v>5.3218750000000004</v>
      </c>
      <c r="O2820" s="222" t="s">
        <v>960</v>
      </c>
    </row>
    <row r="2821" spans="1:15" ht="29.25" customHeight="1">
      <c r="A2821" s="221" t="s">
        <v>506</v>
      </c>
      <c r="B2821" s="221" t="s">
        <v>790</v>
      </c>
      <c r="C2821" s="222" t="s">
        <v>770</v>
      </c>
      <c r="D2821" s="222" t="s">
        <v>168</v>
      </c>
      <c r="E2821" s="199" t="s">
        <v>163</v>
      </c>
      <c r="F2821" s="200" t="s">
        <v>630</v>
      </c>
      <c r="G2821" s="200" t="s">
        <v>631</v>
      </c>
      <c r="H2821" s="200" t="s">
        <v>80</v>
      </c>
      <c r="I2821" s="200">
        <v>45904</v>
      </c>
      <c r="J2821" s="143">
        <f t="shared" si="44"/>
        <v>45904</v>
      </c>
      <c r="K2821" s="202">
        <v>8</v>
      </c>
      <c r="L2821" s="285" t="s">
        <v>10625</v>
      </c>
      <c r="M2821" s="223"/>
      <c r="N2821" s="203">
        <v>5.3218750000000004</v>
      </c>
      <c r="O2821" s="222" t="s">
        <v>960</v>
      </c>
    </row>
    <row r="2822" spans="1:15" ht="29.25" customHeight="1">
      <c r="A2822" s="221" t="s">
        <v>506</v>
      </c>
      <c r="B2822" s="221" t="s">
        <v>790</v>
      </c>
      <c r="C2822" s="222" t="s">
        <v>770</v>
      </c>
      <c r="D2822" s="222" t="s">
        <v>168</v>
      </c>
      <c r="E2822" s="199" t="s">
        <v>163</v>
      </c>
      <c r="F2822" s="200" t="s">
        <v>630</v>
      </c>
      <c r="G2822" s="200" t="s">
        <v>631</v>
      </c>
      <c r="H2822" s="200" t="s">
        <v>80</v>
      </c>
      <c r="I2822" s="200">
        <v>45905</v>
      </c>
      <c r="J2822" s="143">
        <f t="shared" si="44"/>
        <v>45905</v>
      </c>
      <c r="K2822" s="202">
        <v>8</v>
      </c>
      <c r="L2822" s="285" t="s">
        <v>10625</v>
      </c>
      <c r="M2822" s="223"/>
      <c r="N2822" s="203">
        <v>5.3218750000000004</v>
      </c>
      <c r="O2822" s="222" t="s">
        <v>960</v>
      </c>
    </row>
    <row r="2823" spans="1:15" ht="29.25" customHeight="1">
      <c r="A2823" s="221" t="s">
        <v>506</v>
      </c>
      <c r="B2823" s="221" t="s">
        <v>790</v>
      </c>
      <c r="C2823" s="222" t="s">
        <v>770</v>
      </c>
      <c r="D2823" s="222" t="s">
        <v>168</v>
      </c>
      <c r="E2823" s="199" t="s">
        <v>163</v>
      </c>
      <c r="F2823" s="200" t="s">
        <v>630</v>
      </c>
      <c r="G2823" s="200" t="s">
        <v>631</v>
      </c>
      <c r="H2823" s="200" t="s">
        <v>80</v>
      </c>
      <c r="I2823" s="200">
        <v>45908</v>
      </c>
      <c r="J2823" s="143">
        <f t="shared" si="44"/>
        <v>45908</v>
      </c>
      <c r="K2823" s="202">
        <v>8</v>
      </c>
      <c r="L2823" s="285" t="s">
        <v>10625</v>
      </c>
      <c r="M2823" s="223"/>
      <c r="N2823" s="203">
        <v>5.3218750000000004</v>
      </c>
      <c r="O2823" s="222" t="s">
        <v>960</v>
      </c>
    </row>
    <row r="2824" spans="1:15" ht="29.25" customHeight="1">
      <c r="A2824" s="221" t="s">
        <v>506</v>
      </c>
      <c r="B2824" s="221" t="s">
        <v>790</v>
      </c>
      <c r="C2824" s="222" t="s">
        <v>770</v>
      </c>
      <c r="D2824" s="222" t="s">
        <v>168</v>
      </c>
      <c r="E2824" s="199" t="s">
        <v>163</v>
      </c>
      <c r="F2824" s="200" t="s">
        <v>630</v>
      </c>
      <c r="G2824" s="200" t="s">
        <v>631</v>
      </c>
      <c r="H2824" s="200" t="s">
        <v>80</v>
      </c>
      <c r="I2824" s="200">
        <v>45909</v>
      </c>
      <c r="J2824" s="143">
        <f t="shared" si="44"/>
        <v>45909</v>
      </c>
      <c r="K2824" s="202">
        <v>8</v>
      </c>
      <c r="L2824" s="284" t="s">
        <v>11257</v>
      </c>
      <c r="M2824" s="223"/>
      <c r="N2824" s="203">
        <v>5.3218750000000004</v>
      </c>
      <c r="O2824" s="222" t="s">
        <v>960</v>
      </c>
    </row>
    <row r="2825" spans="1:15" ht="29.25" customHeight="1">
      <c r="A2825" s="221" t="s">
        <v>506</v>
      </c>
      <c r="B2825" s="221" t="s">
        <v>790</v>
      </c>
      <c r="C2825" s="222" t="s">
        <v>770</v>
      </c>
      <c r="D2825" s="222" t="s">
        <v>168</v>
      </c>
      <c r="E2825" s="199" t="s">
        <v>163</v>
      </c>
      <c r="F2825" s="200" t="s">
        <v>630</v>
      </c>
      <c r="G2825" s="200" t="s">
        <v>631</v>
      </c>
      <c r="H2825" s="200" t="s">
        <v>80</v>
      </c>
      <c r="I2825" s="200">
        <v>45910</v>
      </c>
      <c r="J2825" s="143">
        <f t="shared" si="44"/>
        <v>45910</v>
      </c>
      <c r="K2825" s="202">
        <v>8</v>
      </c>
      <c r="L2825" s="285" t="s">
        <v>10625</v>
      </c>
      <c r="M2825" s="223"/>
      <c r="N2825" s="203">
        <v>5.3218750000000004</v>
      </c>
      <c r="O2825" s="222" t="s">
        <v>960</v>
      </c>
    </row>
    <row r="2826" spans="1:15" ht="29.25" customHeight="1">
      <c r="A2826" s="221" t="s">
        <v>506</v>
      </c>
      <c r="B2826" s="221" t="s">
        <v>790</v>
      </c>
      <c r="C2826" s="222" t="s">
        <v>770</v>
      </c>
      <c r="D2826" s="222" t="s">
        <v>168</v>
      </c>
      <c r="E2826" s="199" t="s">
        <v>163</v>
      </c>
      <c r="F2826" s="200" t="s">
        <v>630</v>
      </c>
      <c r="G2826" s="200" t="s">
        <v>631</v>
      </c>
      <c r="H2826" s="200" t="s">
        <v>80</v>
      </c>
      <c r="I2826" s="200">
        <v>45911</v>
      </c>
      <c r="J2826" s="143">
        <f t="shared" si="44"/>
        <v>45911</v>
      </c>
      <c r="K2826" s="202">
        <v>8</v>
      </c>
      <c r="L2826" s="285" t="s">
        <v>10625</v>
      </c>
      <c r="M2826" s="223"/>
      <c r="N2826" s="203">
        <v>5.3218750000000004</v>
      </c>
      <c r="O2826" s="222" t="s">
        <v>960</v>
      </c>
    </row>
    <row r="2827" spans="1:15" ht="29.25" customHeight="1">
      <c r="A2827" s="221" t="s">
        <v>506</v>
      </c>
      <c r="B2827" s="221" t="s">
        <v>790</v>
      </c>
      <c r="C2827" s="222" t="s">
        <v>770</v>
      </c>
      <c r="D2827" s="222" t="s">
        <v>168</v>
      </c>
      <c r="E2827" s="199" t="s">
        <v>163</v>
      </c>
      <c r="F2827" s="200" t="s">
        <v>630</v>
      </c>
      <c r="G2827" s="200" t="s">
        <v>631</v>
      </c>
      <c r="H2827" s="200" t="s">
        <v>80</v>
      </c>
      <c r="I2827" s="200">
        <v>45912</v>
      </c>
      <c r="J2827" s="143">
        <f t="shared" si="44"/>
        <v>45912</v>
      </c>
      <c r="K2827" s="202">
        <v>8</v>
      </c>
      <c r="L2827" s="285" t="s">
        <v>10625</v>
      </c>
      <c r="M2827" s="223"/>
      <c r="N2827" s="203">
        <v>5.3218750000000004</v>
      </c>
      <c r="O2827" s="222" t="s">
        <v>960</v>
      </c>
    </row>
    <row r="2828" spans="1:15" ht="29.25" customHeight="1">
      <c r="A2828" s="221" t="s">
        <v>506</v>
      </c>
      <c r="B2828" s="221" t="s">
        <v>790</v>
      </c>
      <c r="C2828" s="222" t="s">
        <v>770</v>
      </c>
      <c r="D2828" s="222" t="s">
        <v>168</v>
      </c>
      <c r="E2828" s="199" t="s">
        <v>166</v>
      </c>
      <c r="F2828" s="200"/>
      <c r="G2828" s="200"/>
      <c r="H2828" s="200"/>
      <c r="I2828" s="200">
        <v>45915</v>
      </c>
      <c r="J2828" s="143">
        <f t="shared" si="44"/>
        <v>45915</v>
      </c>
      <c r="K2828" s="202">
        <v>8</v>
      </c>
      <c r="L2828" s="285" t="s">
        <v>11456</v>
      </c>
      <c r="M2828" s="223"/>
      <c r="N2828" s="203"/>
      <c r="O2828" s="222" t="s">
        <v>326</v>
      </c>
    </row>
    <row r="2829" spans="1:15" ht="29.25" customHeight="1">
      <c r="A2829" s="221" t="s">
        <v>506</v>
      </c>
      <c r="B2829" s="221" t="s">
        <v>790</v>
      </c>
      <c r="C2829" s="222" t="s">
        <v>770</v>
      </c>
      <c r="D2829" s="222" t="s">
        <v>168</v>
      </c>
      <c r="E2829" s="199" t="s">
        <v>166</v>
      </c>
      <c r="F2829" s="200"/>
      <c r="G2829" s="200"/>
      <c r="H2829" s="200"/>
      <c r="I2829" s="200">
        <v>45916</v>
      </c>
      <c r="J2829" s="143">
        <f t="shared" si="44"/>
        <v>45916</v>
      </c>
      <c r="K2829" s="202">
        <v>8</v>
      </c>
      <c r="L2829" s="285" t="s">
        <v>11456</v>
      </c>
      <c r="M2829" s="223"/>
      <c r="N2829" s="203"/>
      <c r="O2829" s="222" t="s">
        <v>326</v>
      </c>
    </row>
    <row r="2830" spans="1:15" ht="29.25" customHeight="1">
      <c r="A2830" s="221" t="s">
        <v>506</v>
      </c>
      <c r="B2830" s="221" t="s">
        <v>790</v>
      </c>
      <c r="C2830" s="222" t="s">
        <v>770</v>
      </c>
      <c r="D2830" s="222" t="s">
        <v>168</v>
      </c>
      <c r="E2830" s="199" t="s">
        <v>163</v>
      </c>
      <c r="F2830" s="200" t="s">
        <v>630</v>
      </c>
      <c r="G2830" s="200" t="s">
        <v>631</v>
      </c>
      <c r="H2830" s="200" t="s">
        <v>80</v>
      </c>
      <c r="I2830" s="200">
        <v>45917</v>
      </c>
      <c r="J2830" s="143">
        <f t="shared" si="44"/>
        <v>45917</v>
      </c>
      <c r="K2830" s="202">
        <v>8</v>
      </c>
      <c r="L2830" s="284" t="s">
        <v>11457</v>
      </c>
      <c r="M2830" s="223"/>
      <c r="N2830" s="203">
        <v>5.3218750000000004</v>
      </c>
      <c r="O2830" s="222" t="s">
        <v>960</v>
      </c>
    </row>
    <row r="2831" spans="1:15" ht="29.25" customHeight="1">
      <c r="A2831" s="221" t="s">
        <v>506</v>
      </c>
      <c r="B2831" s="221" t="s">
        <v>790</v>
      </c>
      <c r="C2831" s="222" t="s">
        <v>770</v>
      </c>
      <c r="D2831" s="222" t="s">
        <v>168</v>
      </c>
      <c r="E2831" s="199" t="s">
        <v>163</v>
      </c>
      <c r="F2831" s="200" t="s">
        <v>630</v>
      </c>
      <c r="G2831" s="200" t="s">
        <v>631</v>
      </c>
      <c r="H2831" s="200" t="s">
        <v>80</v>
      </c>
      <c r="I2831" s="200">
        <v>45918</v>
      </c>
      <c r="J2831" s="143">
        <f t="shared" si="44"/>
        <v>45918</v>
      </c>
      <c r="K2831" s="202">
        <v>8</v>
      </c>
      <c r="L2831" s="285" t="s">
        <v>10625</v>
      </c>
      <c r="M2831" s="223"/>
      <c r="N2831" s="203">
        <v>5.3218750000000004</v>
      </c>
      <c r="O2831" s="222" t="s">
        <v>960</v>
      </c>
    </row>
    <row r="2832" spans="1:15" ht="29.25" customHeight="1">
      <c r="A2832" s="221" t="s">
        <v>506</v>
      </c>
      <c r="B2832" s="221" t="s">
        <v>790</v>
      </c>
      <c r="C2832" s="222" t="s">
        <v>770</v>
      </c>
      <c r="D2832" s="222" t="s">
        <v>168</v>
      </c>
      <c r="E2832" s="199" t="s">
        <v>163</v>
      </c>
      <c r="F2832" s="200" t="s">
        <v>630</v>
      </c>
      <c r="G2832" s="200" t="s">
        <v>631</v>
      </c>
      <c r="H2832" s="200" t="s">
        <v>80</v>
      </c>
      <c r="I2832" s="200">
        <v>45919</v>
      </c>
      <c r="J2832" s="143">
        <f t="shared" si="44"/>
        <v>45919</v>
      </c>
      <c r="K2832" s="202">
        <v>8</v>
      </c>
      <c r="L2832" s="285" t="s">
        <v>10625</v>
      </c>
      <c r="M2832" s="223"/>
      <c r="N2832" s="203">
        <v>5.3218750000000004</v>
      </c>
      <c r="O2832" s="222" t="s">
        <v>960</v>
      </c>
    </row>
    <row r="2833" spans="1:15" ht="29.25" customHeight="1">
      <c r="A2833" s="221" t="s">
        <v>506</v>
      </c>
      <c r="B2833" s="221" t="s">
        <v>790</v>
      </c>
      <c r="C2833" s="222" t="s">
        <v>770</v>
      </c>
      <c r="D2833" s="222" t="s">
        <v>168</v>
      </c>
      <c r="E2833" s="199" t="s">
        <v>163</v>
      </c>
      <c r="F2833" s="200" t="s">
        <v>630</v>
      </c>
      <c r="G2833" s="200" t="s">
        <v>631</v>
      </c>
      <c r="H2833" s="200" t="s">
        <v>80</v>
      </c>
      <c r="I2833" s="200">
        <v>45922</v>
      </c>
      <c r="J2833" s="143">
        <f t="shared" si="44"/>
        <v>45922</v>
      </c>
      <c r="K2833" s="202">
        <v>8</v>
      </c>
      <c r="L2833" s="285" t="s">
        <v>10625</v>
      </c>
      <c r="M2833" s="223"/>
      <c r="N2833" s="203">
        <v>5.3218750000000004</v>
      </c>
      <c r="O2833" s="222" t="s">
        <v>960</v>
      </c>
    </row>
    <row r="2834" spans="1:15" ht="29.25" customHeight="1">
      <c r="A2834" s="221" t="s">
        <v>506</v>
      </c>
      <c r="B2834" s="221" t="s">
        <v>790</v>
      </c>
      <c r="C2834" s="222" t="s">
        <v>770</v>
      </c>
      <c r="D2834" s="222" t="s">
        <v>168</v>
      </c>
      <c r="E2834" s="199" t="s">
        <v>163</v>
      </c>
      <c r="F2834" s="200" t="s">
        <v>630</v>
      </c>
      <c r="G2834" s="200" t="s">
        <v>631</v>
      </c>
      <c r="H2834" s="200" t="s">
        <v>80</v>
      </c>
      <c r="I2834" s="200">
        <v>45923</v>
      </c>
      <c r="J2834" s="143">
        <f t="shared" si="44"/>
        <v>45923</v>
      </c>
      <c r="K2834" s="202">
        <v>8</v>
      </c>
      <c r="L2834" s="285" t="s">
        <v>10625</v>
      </c>
      <c r="M2834" s="223"/>
      <c r="N2834" s="203">
        <v>5.3218750000000004</v>
      </c>
      <c r="O2834" s="222" t="s">
        <v>960</v>
      </c>
    </row>
    <row r="2835" spans="1:15" ht="29.25" customHeight="1">
      <c r="A2835" s="221" t="s">
        <v>506</v>
      </c>
      <c r="B2835" s="221" t="s">
        <v>790</v>
      </c>
      <c r="C2835" s="222" t="s">
        <v>770</v>
      </c>
      <c r="D2835" s="222" t="s">
        <v>168</v>
      </c>
      <c r="E2835" s="199" t="s">
        <v>163</v>
      </c>
      <c r="F2835" s="200" t="s">
        <v>630</v>
      </c>
      <c r="G2835" s="200" t="s">
        <v>631</v>
      </c>
      <c r="H2835" s="200" t="s">
        <v>80</v>
      </c>
      <c r="I2835" s="200">
        <v>45924</v>
      </c>
      <c r="J2835" s="143">
        <f t="shared" si="44"/>
        <v>45924</v>
      </c>
      <c r="K2835" s="202">
        <v>8</v>
      </c>
      <c r="L2835" s="284" t="s">
        <v>11628</v>
      </c>
      <c r="M2835" s="223"/>
      <c r="N2835" s="203">
        <v>5.3218750000000004</v>
      </c>
      <c r="O2835" s="222" t="s">
        <v>960</v>
      </c>
    </row>
    <row r="2836" spans="1:15" ht="29.25" customHeight="1">
      <c r="A2836" s="221" t="s">
        <v>506</v>
      </c>
      <c r="B2836" s="221" t="s">
        <v>790</v>
      </c>
      <c r="C2836" s="222" t="s">
        <v>770</v>
      </c>
      <c r="D2836" s="222" t="s">
        <v>168</v>
      </c>
      <c r="E2836" s="199" t="s">
        <v>163</v>
      </c>
      <c r="F2836" s="200" t="s">
        <v>630</v>
      </c>
      <c r="G2836" s="200" t="s">
        <v>631</v>
      </c>
      <c r="H2836" s="200" t="s">
        <v>80</v>
      </c>
      <c r="I2836" s="200">
        <v>45925</v>
      </c>
      <c r="J2836" s="143">
        <f t="shared" si="44"/>
        <v>45925</v>
      </c>
      <c r="K2836" s="202">
        <v>8</v>
      </c>
      <c r="L2836" s="285" t="s">
        <v>11804</v>
      </c>
      <c r="M2836" s="223"/>
      <c r="N2836" s="203">
        <v>5.3218750000000004</v>
      </c>
      <c r="O2836" s="222" t="s">
        <v>960</v>
      </c>
    </row>
    <row r="2837" spans="1:15" ht="29.25" customHeight="1">
      <c r="A2837" s="221" t="s">
        <v>506</v>
      </c>
      <c r="B2837" s="221" t="s">
        <v>790</v>
      </c>
      <c r="C2837" s="222" t="s">
        <v>770</v>
      </c>
      <c r="D2837" s="222" t="s">
        <v>168</v>
      </c>
      <c r="E2837" s="199" t="s">
        <v>163</v>
      </c>
      <c r="F2837" s="200" t="s">
        <v>630</v>
      </c>
      <c r="G2837" s="200" t="s">
        <v>631</v>
      </c>
      <c r="H2837" s="200" t="s">
        <v>80</v>
      </c>
      <c r="I2837" s="200">
        <v>45926</v>
      </c>
      <c r="J2837" s="143">
        <f t="shared" si="44"/>
        <v>45926</v>
      </c>
      <c r="K2837" s="202">
        <v>8</v>
      </c>
      <c r="L2837" s="284" t="s">
        <v>11805</v>
      </c>
      <c r="M2837" s="223"/>
      <c r="N2837" s="203">
        <v>5.3218750000000004</v>
      </c>
      <c r="O2837" s="222" t="s">
        <v>960</v>
      </c>
    </row>
    <row r="2838" spans="1:15" ht="29.25" customHeight="1">
      <c r="A2838" s="221" t="s">
        <v>506</v>
      </c>
      <c r="B2838" s="221" t="s">
        <v>790</v>
      </c>
      <c r="C2838" s="222" t="s">
        <v>770</v>
      </c>
      <c r="D2838" s="222" t="s">
        <v>168</v>
      </c>
      <c r="E2838" s="199" t="s">
        <v>163</v>
      </c>
      <c r="F2838" s="200" t="s">
        <v>630</v>
      </c>
      <c r="G2838" s="200" t="s">
        <v>631</v>
      </c>
      <c r="H2838" s="200" t="s">
        <v>80</v>
      </c>
      <c r="I2838" s="200">
        <v>45930</v>
      </c>
      <c r="J2838" s="143">
        <f t="shared" si="44"/>
        <v>45930</v>
      </c>
      <c r="K2838" s="202">
        <v>8</v>
      </c>
      <c r="L2838" s="285" t="s">
        <v>11806</v>
      </c>
      <c r="M2838" s="223"/>
      <c r="N2838" s="203">
        <v>5.3218750000000004</v>
      </c>
      <c r="O2838" s="222" t="s">
        <v>960</v>
      </c>
    </row>
    <row r="2839" spans="1:15" ht="29.25" customHeight="1">
      <c r="A2839" s="221" t="s">
        <v>506</v>
      </c>
      <c r="B2839" s="221" t="s">
        <v>790</v>
      </c>
      <c r="C2839" s="222" t="s">
        <v>770</v>
      </c>
      <c r="D2839" s="222" t="s">
        <v>168</v>
      </c>
      <c r="E2839" s="199" t="s">
        <v>163</v>
      </c>
      <c r="F2839" s="200" t="s">
        <v>630</v>
      </c>
      <c r="G2839" s="200" t="s">
        <v>631</v>
      </c>
      <c r="H2839" s="200" t="s">
        <v>80</v>
      </c>
      <c r="I2839" s="200">
        <v>45931</v>
      </c>
      <c r="J2839" s="143">
        <f t="shared" si="44"/>
        <v>45931</v>
      </c>
      <c r="K2839" s="202">
        <v>8</v>
      </c>
      <c r="L2839" s="285" t="s">
        <v>10625</v>
      </c>
      <c r="M2839" s="223"/>
      <c r="N2839" s="203">
        <v>5.3218750000000004</v>
      </c>
      <c r="O2839" s="222" t="s">
        <v>960</v>
      </c>
    </row>
    <row r="2840" spans="1:15" ht="29.25" customHeight="1">
      <c r="A2840" s="221" t="s">
        <v>506</v>
      </c>
      <c r="B2840" s="221" t="s">
        <v>790</v>
      </c>
      <c r="C2840" s="222" t="s">
        <v>770</v>
      </c>
      <c r="D2840" s="222" t="s">
        <v>168</v>
      </c>
      <c r="E2840" s="199" t="s">
        <v>163</v>
      </c>
      <c r="F2840" s="200" t="s">
        <v>9823</v>
      </c>
      <c r="G2840" s="200" t="s">
        <v>9824</v>
      </c>
      <c r="H2840" s="200" t="s">
        <v>10410</v>
      </c>
      <c r="I2840" s="200">
        <v>45932</v>
      </c>
      <c r="J2840" s="143">
        <f t="shared" si="44"/>
        <v>45932</v>
      </c>
      <c r="K2840" s="202">
        <v>8</v>
      </c>
      <c r="L2840" s="285" t="s">
        <v>11938</v>
      </c>
      <c r="M2840" s="223"/>
      <c r="N2840" s="203">
        <v>0.6</v>
      </c>
      <c r="O2840" s="222" t="s">
        <v>943</v>
      </c>
    </row>
    <row r="2841" spans="1:15" ht="29.25" customHeight="1">
      <c r="A2841" s="221" t="s">
        <v>506</v>
      </c>
      <c r="B2841" s="221" t="s">
        <v>790</v>
      </c>
      <c r="C2841" s="222" t="s">
        <v>770</v>
      </c>
      <c r="D2841" s="222" t="s">
        <v>168</v>
      </c>
      <c r="E2841" s="199" t="s">
        <v>163</v>
      </c>
      <c r="F2841" s="200" t="s">
        <v>9823</v>
      </c>
      <c r="G2841" s="200" t="s">
        <v>9824</v>
      </c>
      <c r="H2841" s="200" t="s">
        <v>10410</v>
      </c>
      <c r="I2841" s="200">
        <v>45933</v>
      </c>
      <c r="J2841" s="143">
        <f t="shared" si="44"/>
        <v>45933</v>
      </c>
      <c r="K2841" s="202">
        <v>8</v>
      </c>
      <c r="L2841" s="285" t="s">
        <v>11939</v>
      </c>
      <c r="M2841" s="223"/>
      <c r="N2841" s="203">
        <v>0.6</v>
      </c>
      <c r="O2841" s="222" t="s">
        <v>943</v>
      </c>
    </row>
    <row r="2842" spans="1:15" ht="29.25" customHeight="1">
      <c r="A2842" s="221" t="s">
        <v>506</v>
      </c>
      <c r="B2842" s="221" t="s">
        <v>790</v>
      </c>
      <c r="C2842" s="222" t="s">
        <v>770</v>
      </c>
      <c r="D2842" s="222" t="s">
        <v>168</v>
      </c>
      <c r="E2842" s="199" t="s">
        <v>163</v>
      </c>
      <c r="F2842" s="200" t="s">
        <v>630</v>
      </c>
      <c r="G2842" s="200" t="s">
        <v>631</v>
      </c>
      <c r="H2842" s="200" t="s">
        <v>80</v>
      </c>
      <c r="I2842" s="200">
        <v>45937</v>
      </c>
      <c r="J2842" s="143">
        <f t="shared" si="44"/>
        <v>45937</v>
      </c>
      <c r="K2842" s="202">
        <v>8</v>
      </c>
      <c r="L2842" s="285" t="s">
        <v>10625</v>
      </c>
      <c r="M2842" s="223"/>
      <c r="N2842" s="203">
        <v>5.3218750000000004</v>
      </c>
      <c r="O2842" s="222" t="s">
        <v>960</v>
      </c>
    </row>
    <row r="2843" spans="1:15" ht="29.25" customHeight="1">
      <c r="A2843" s="221" t="s">
        <v>506</v>
      </c>
      <c r="B2843" s="221" t="s">
        <v>790</v>
      </c>
      <c r="C2843" s="222" t="s">
        <v>770</v>
      </c>
      <c r="D2843" s="222" t="s">
        <v>168</v>
      </c>
      <c r="E2843" s="199" t="s">
        <v>163</v>
      </c>
      <c r="F2843" s="200" t="s">
        <v>2022</v>
      </c>
      <c r="G2843" s="200" t="s">
        <v>2023</v>
      </c>
      <c r="H2843" s="200" t="s">
        <v>119</v>
      </c>
      <c r="I2843" s="200">
        <v>45938</v>
      </c>
      <c r="J2843" s="143">
        <f t="shared" si="44"/>
        <v>45938</v>
      </c>
      <c r="K2843" s="202">
        <v>8</v>
      </c>
      <c r="L2843" s="284" t="s">
        <v>11940</v>
      </c>
      <c r="M2843" s="223"/>
      <c r="N2843" s="203">
        <v>0</v>
      </c>
      <c r="O2843" s="222" t="s">
        <v>326</v>
      </c>
    </row>
    <row r="2844" spans="1:15" ht="29.25" customHeight="1">
      <c r="A2844" s="221" t="s">
        <v>506</v>
      </c>
      <c r="B2844" s="221" t="s">
        <v>790</v>
      </c>
      <c r="C2844" s="222" t="s">
        <v>770</v>
      </c>
      <c r="D2844" s="222" t="s">
        <v>168</v>
      </c>
      <c r="E2844" s="199" t="s">
        <v>163</v>
      </c>
      <c r="F2844" s="200" t="s">
        <v>9823</v>
      </c>
      <c r="G2844" s="200" t="s">
        <v>9824</v>
      </c>
      <c r="H2844" s="200" t="s">
        <v>10410</v>
      </c>
      <c r="I2844" s="200">
        <v>45939</v>
      </c>
      <c r="J2844" s="143">
        <f t="shared" si="44"/>
        <v>45939</v>
      </c>
      <c r="K2844" s="202">
        <v>8</v>
      </c>
      <c r="L2844" s="285" t="s">
        <v>11938</v>
      </c>
      <c r="M2844" s="223"/>
      <c r="N2844" s="203">
        <v>0.6</v>
      </c>
      <c r="O2844" s="222" t="s">
        <v>943</v>
      </c>
    </row>
    <row r="2845" spans="1:15" ht="29.25" customHeight="1">
      <c r="A2845" s="221" t="s">
        <v>506</v>
      </c>
      <c r="B2845" s="221" t="s">
        <v>790</v>
      </c>
      <c r="C2845" s="222" t="s">
        <v>770</v>
      </c>
      <c r="D2845" s="222" t="s">
        <v>168</v>
      </c>
      <c r="E2845" s="199" t="s">
        <v>163</v>
      </c>
      <c r="F2845" s="200" t="s">
        <v>630</v>
      </c>
      <c r="G2845" s="200" t="s">
        <v>631</v>
      </c>
      <c r="H2845" s="200" t="s">
        <v>80</v>
      </c>
      <c r="I2845" s="200">
        <v>45943</v>
      </c>
      <c r="J2845" s="143">
        <f t="shared" si="44"/>
        <v>45943</v>
      </c>
      <c r="K2845" s="202">
        <v>8</v>
      </c>
      <c r="L2845" s="285" t="s">
        <v>12125</v>
      </c>
      <c r="M2845" s="223"/>
      <c r="N2845" s="203">
        <v>5.3218750000000004</v>
      </c>
      <c r="O2845" s="222" t="s">
        <v>960</v>
      </c>
    </row>
    <row r="2846" spans="1:15" ht="29.25" customHeight="1">
      <c r="A2846" s="221" t="s">
        <v>506</v>
      </c>
      <c r="B2846" s="221" t="s">
        <v>790</v>
      </c>
      <c r="C2846" s="222" t="s">
        <v>770</v>
      </c>
      <c r="D2846" s="222" t="s">
        <v>168</v>
      </c>
      <c r="E2846" s="199" t="s">
        <v>163</v>
      </c>
      <c r="F2846" s="200" t="s">
        <v>630</v>
      </c>
      <c r="G2846" s="200" t="s">
        <v>631</v>
      </c>
      <c r="H2846" s="200" t="s">
        <v>80</v>
      </c>
      <c r="I2846" s="200">
        <v>45944</v>
      </c>
      <c r="J2846" s="143">
        <f t="shared" si="44"/>
        <v>45944</v>
      </c>
      <c r="K2846" s="202">
        <v>8</v>
      </c>
      <c r="L2846" s="284" t="s">
        <v>12126</v>
      </c>
      <c r="M2846" s="223"/>
      <c r="N2846" s="203">
        <v>5.3218750000000004</v>
      </c>
      <c r="O2846" s="222" t="s">
        <v>960</v>
      </c>
    </row>
    <row r="2847" spans="1:15" ht="29.25" customHeight="1">
      <c r="A2847" s="221" t="s">
        <v>506</v>
      </c>
      <c r="B2847" s="221" t="s">
        <v>790</v>
      </c>
      <c r="C2847" s="222" t="s">
        <v>770</v>
      </c>
      <c r="D2847" s="222" t="s">
        <v>168</v>
      </c>
      <c r="E2847" s="199" t="s">
        <v>163</v>
      </c>
      <c r="F2847" s="200" t="s">
        <v>630</v>
      </c>
      <c r="G2847" s="200" t="s">
        <v>631</v>
      </c>
      <c r="H2847" s="200" t="s">
        <v>80</v>
      </c>
      <c r="I2847" s="200">
        <v>45945</v>
      </c>
      <c r="J2847" s="143">
        <f t="shared" si="44"/>
        <v>45945</v>
      </c>
      <c r="K2847" s="202">
        <v>8</v>
      </c>
      <c r="L2847" s="285" t="s">
        <v>12127</v>
      </c>
      <c r="M2847" s="223"/>
      <c r="N2847" s="203">
        <v>5.3218750000000004</v>
      </c>
      <c r="O2847" s="222" t="s">
        <v>960</v>
      </c>
    </row>
    <row r="2848" spans="1:15" ht="29.25" customHeight="1">
      <c r="A2848" s="221" t="s">
        <v>506</v>
      </c>
      <c r="B2848" s="221" t="s">
        <v>790</v>
      </c>
      <c r="C2848" s="222" t="s">
        <v>770</v>
      </c>
      <c r="D2848" s="222" t="s">
        <v>168</v>
      </c>
      <c r="E2848" s="199" t="s">
        <v>163</v>
      </c>
      <c r="F2848" s="200" t="s">
        <v>630</v>
      </c>
      <c r="G2848" s="200" t="s">
        <v>631</v>
      </c>
      <c r="H2848" s="200" t="s">
        <v>80</v>
      </c>
      <c r="I2848" s="200">
        <v>45946</v>
      </c>
      <c r="J2848" s="143">
        <f t="shared" si="44"/>
        <v>45946</v>
      </c>
      <c r="K2848" s="202">
        <v>8</v>
      </c>
      <c r="L2848" s="285" t="s">
        <v>12125</v>
      </c>
      <c r="M2848" s="223"/>
      <c r="N2848" s="203">
        <v>5.3218750000000004</v>
      </c>
      <c r="O2848" s="222" t="s">
        <v>960</v>
      </c>
    </row>
    <row r="2849" spans="1:15" ht="29.25" customHeight="1">
      <c r="A2849" s="221" t="s">
        <v>506</v>
      </c>
      <c r="B2849" s="221" t="s">
        <v>790</v>
      </c>
      <c r="C2849" s="222" t="s">
        <v>770</v>
      </c>
      <c r="D2849" s="222" t="s">
        <v>168</v>
      </c>
      <c r="E2849" s="199" t="s">
        <v>163</v>
      </c>
      <c r="F2849" s="200" t="s">
        <v>630</v>
      </c>
      <c r="G2849" s="200" t="s">
        <v>631</v>
      </c>
      <c r="H2849" s="200" t="s">
        <v>80</v>
      </c>
      <c r="I2849" s="200">
        <v>45947</v>
      </c>
      <c r="J2849" s="143">
        <f t="shared" si="44"/>
        <v>45947</v>
      </c>
      <c r="K2849" s="202">
        <v>8</v>
      </c>
      <c r="L2849" s="285" t="s">
        <v>12125</v>
      </c>
      <c r="M2849" s="223"/>
      <c r="N2849" s="203">
        <v>5.3218750000000004</v>
      </c>
      <c r="O2849" s="222" t="s">
        <v>960</v>
      </c>
    </row>
    <row r="2850" spans="1:15" ht="29.25" customHeight="1">
      <c r="A2850" s="221" t="s">
        <v>506</v>
      </c>
      <c r="B2850" s="221" t="s">
        <v>790</v>
      </c>
      <c r="C2850" s="222" t="s">
        <v>770</v>
      </c>
      <c r="D2850" s="222" t="s">
        <v>168</v>
      </c>
      <c r="E2850" s="199" t="s">
        <v>163</v>
      </c>
      <c r="F2850" s="200" t="s">
        <v>630</v>
      </c>
      <c r="G2850" s="200" t="s">
        <v>631</v>
      </c>
      <c r="H2850" s="200" t="s">
        <v>80</v>
      </c>
      <c r="I2850" s="200">
        <v>45950</v>
      </c>
      <c r="J2850" s="143">
        <f t="shared" si="44"/>
        <v>45950</v>
      </c>
      <c r="K2850" s="202">
        <v>8</v>
      </c>
      <c r="L2850" s="285" t="s">
        <v>11804</v>
      </c>
      <c r="M2850" s="223"/>
      <c r="N2850" s="203">
        <v>5.3218750000000004</v>
      </c>
      <c r="O2850" s="222" t="s">
        <v>960</v>
      </c>
    </row>
    <row r="2851" spans="1:15" ht="29.25" customHeight="1">
      <c r="A2851" s="221" t="s">
        <v>506</v>
      </c>
      <c r="B2851" s="221" t="s">
        <v>790</v>
      </c>
      <c r="C2851" s="222" t="s">
        <v>770</v>
      </c>
      <c r="D2851" s="222" t="s">
        <v>168</v>
      </c>
      <c r="E2851" s="199" t="s">
        <v>163</v>
      </c>
      <c r="F2851" s="200" t="s">
        <v>630</v>
      </c>
      <c r="G2851" s="200" t="s">
        <v>631</v>
      </c>
      <c r="H2851" s="200" t="s">
        <v>80</v>
      </c>
      <c r="I2851" s="200">
        <v>45951</v>
      </c>
      <c r="J2851" s="143">
        <f t="shared" si="44"/>
        <v>45951</v>
      </c>
      <c r="K2851" s="202">
        <v>8</v>
      </c>
      <c r="L2851" s="284" t="s">
        <v>12321</v>
      </c>
      <c r="M2851" s="223"/>
      <c r="N2851" s="203">
        <v>5.3218750000000004</v>
      </c>
      <c r="O2851" s="222" t="s">
        <v>960</v>
      </c>
    </row>
    <row r="2852" spans="1:15" ht="29.25" customHeight="1">
      <c r="A2852" s="221" t="s">
        <v>506</v>
      </c>
      <c r="B2852" s="221" t="s">
        <v>790</v>
      </c>
      <c r="C2852" s="222" t="s">
        <v>770</v>
      </c>
      <c r="D2852" s="222" t="s">
        <v>168</v>
      </c>
      <c r="E2852" s="199" t="s">
        <v>163</v>
      </c>
      <c r="F2852" s="200" t="s">
        <v>630</v>
      </c>
      <c r="G2852" s="200" t="s">
        <v>631</v>
      </c>
      <c r="H2852" s="200" t="s">
        <v>80</v>
      </c>
      <c r="I2852" s="200">
        <v>45952</v>
      </c>
      <c r="J2852" s="143">
        <f t="shared" si="44"/>
        <v>45952</v>
      </c>
      <c r="K2852" s="202">
        <v>8</v>
      </c>
      <c r="L2852" s="285" t="s">
        <v>12322</v>
      </c>
      <c r="M2852" s="223"/>
      <c r="N2852" s="203">
        <v>5.3218750000000004</v>
      </c>
      <c r="O2852" s="222" t="s">
        <v>960</v>
      </c>
    </row>
    <row r="2853" spans="1:15" ht="29.25" customHeight="1">
      <c r="A2853" s="221" t="s">
        <v>506</v>
      </c>
      <c r="B2853" s="221" t="s">
        <v>790</v>
      </c>
      <c r="C2853" s="222" t="s">
        <v>770</v>
      </c>
      <c r="D2853" s="222" t="s">
        <v>168</v>
      </c>
      <c r="E2853" s="199" t="s">
        <v>163</v>
      </c>
      <c r="F2853" s="200" t="s">
        <v>630</v>
      </c>
      <c r="G2853" s="200" t="s">
        <v>631</v>
      </c>
      <c r="H2853" s="200" t="s">
        <v>80</v>
      </c>
      <c r="I2853" s="200">
        <v>45957</v>
      </c>
      <c r="J2853" s="143">
        <f t="shared" si="44"/>
        <v>45957</v>
      </c>
      <c r="K2853" s="202">
        <v>8</v>
      </c>
      <c r="L2853" s="284" t="s">
        <v>12515</v>
      </c>
      <c r="M2853" s="223"/>
      <c r="N2853" s="203">
        <v>5.3218750000000004</v>
      </c>
      <c r="O2853" s="222" t="s">
        <v>960</v>
      </c>
    </row>
    <row r="2854" spans="1:15" ht="29.25" customHeight="1">
      <c r="A2854" s="221" t="s">
        <v>506</v>
      </c>
      <c r="B2854" s="221" t="s">
        <v>790</v>
      </c>
      <c r="C2854" s="222" t="s">
        <v>770</v>
      </c>
      <c r="D2854" s="222" t="s">
        <v>168</v>
      </c>
      <c r="E2854" s="199" t="s">
        <v>163</v>
      </c>
      <c r="F2854" s="200" t="s">
        <v>630</v>
      </c>
      <c r="G2854" s="200" t="s">
        <v>631</v>
      </c>
      <c r="H2854" s="200" t="s">
        <v>80</v>
      </c>
      <c r="I2854" s="200">
        <v>45958</v>
      </c>
      <c r="J2854" s="143">
        <f t="shared" si="44"/>
        <v>45958</v>
      </c>
      <c r="K2854" s="202">
        <v>8</v>
      </c>
      <c r="L2854" s="284" t="s">
        <v>12516</v>
      </c>
      <c r="M2854" s="223"/>
      <c r="N2854" s="203">
        <v>5.3218750000000004</v>
      </c>
      <c r="O2854" s="222" t="s">
        <v>960</v>
      </c>
    </row>
    <row r="2855" spans="1:15" ht="29.25" customHeight="1">
      <c r="A2855" s="221" t="s">
        <v>506</v>
      </c>
      <c r="B2855" s="221" t="s">
        <v>790</v>
      </c>
      <c r="C2855" s="222" t="s">
        <v>770</v>
      </c>
      <c r="D2855" s="222" t="s">
        <v>168</v>
      </c>
      <c r="E2855" s="199" t="s">
        <v>163</v>
      </c>
      <c r="F2855" s="200" t="s">
        <v>630</v>
      </c>
      <c r="G2855" s="200" t="s">
        <v>631</v>
      </c>
      <c r="H2855" s="200" t="s">
        <v>80</v>
      </c>
      <c r="I2855" s="200">
        <v>45959</v>
      </c>
      <c r="J2855" s="143">
        <f t="shared" si="44"/>
        <v>45959</v>
      </c>
      <c r="K2855" s="202">
        <v>8</v>
      </c>
      <c r="L2855" s="285" t="s">
        <v>12517</v>
      </c>
      <c r="M2855" s="223"/>
      <c r="N2855" s="203">
        <v>5.3218750000000004</v>
      </c>
      <c r="O2855" s="222" t="s">
        <v>960</v>
      </c>
    </row>
    <row r="2856" spans="1:15" ht="29.25" customHeight="1">
      <c r="A2856" s="221" t="s">
        <v>506</v>
      </c>
      <c r="B2856" s="221" t="s">
        <v>790</v>
      </c>
      <c r="C2856" s="222" t="s">
        <v>770</v>
      </c>
      <c r="D2856" s="222" t="s">
        <v>168</v>
      </c>
      <c r="E2856" s="199" t="s">
        <v>163</v>
      </c>
      <c r="F2856" s="200" t="s">
        <v>630</v>
      </c>
      <c r="G2856" s="200" t="s">
        <v>631</v>
      </c>
      <c r="H2856" s="200" t="s">
        <v>80</v>
      </c>
      <c r="I2856" s="200">
        <v>45960</v>
      </c>
      <c r="J2856" s="143">
        <f t="shared" si="44"/>
        <v>45960</v>
      </c>
      <c r="K2856" s="202">
        <v>8</v>
      </c>
      <c r="L2856" s="284" t="s">
        <v>12675</v>
      </c>
      <c r="M2856" s="223"/>
      <c r="N2856" s="203">
        <v>5.3218750000000004</v>
      </c>
      <c r="O2856" s="222" t="s">
        <v>960</v>
      </c>
    </row>
    <row r="2857" spans="1:15" ht="29.25" customHeight="1">
      <c r="A2857" s="221" t="s">
        <v>506</v>
      </c>
      <c r="B2857" s="221" t="s">
        <v>790</v>
      </c>
      <c r="C2857" s="222" t="s">
        <v>770</v>
      </c>
      <c r="D2857" s="222" t="s">
        <v>168</v>
      </c>
      <c r="E2857" s="199" t="s">
        <v>163</v>
      </c>
      <c r="F2857" s="200" t="s">
        <v>630</v>
      </c>
      <c r="G2857" s="200" t="s">
        <v>631</v>
      </c>
      <c r="H2857" s="200" t="s">
        <v>80</v>
      </c>
      <c r="I2857" s="200">
        <v>45961</v>
      </c>
      <c r="J2857" s="143">
        <f t="shared" si="44"/>
        <v>45961</v>
      </c>
      <c r="K2857" s="202">
        <v>8</v>
      </c>
      <c r="L2857" s="284" t="s">
        <v>12676</v>
      </c>
      <c r="M2857" s="223"/>
      <c r="N2857" s="203">
        <v>5.3218750000000004</v>
      </c>
      <c r="O2857" s="222" t="s">
        <v>960</v>
      </c>
    </row>
    <row r="2858" spans="1:15" ht="29.25" customHeight="1">
      <c r="A2858" s="221" t="s">
        <v>506</v>
      </c>
      <c r="B2858" s="221" t="s">
        <v>790</v>
      </c>
      <c r="C2858" s="222" t="s">
        <v>770</v>
      </c>
      <c r="D2858" s="222" t="s">
        <v>168</v>
      </c>
      <c r="E2858" s="199" t="s">
        <v>163</v>
      </c>
      <c r="F2858" s="200" t="s">
        <v>630</v>
      </c>
      <c r="G2858" s="200" t="s">
        <v>631</v>
      </c>
      <c r="H2858" s="200" t="s">
        <v>80</v>
      </c>
      <c r="I2858" s="200">
        <v>45964</v>
      </c>
      <c r="J2858" s="143">
        <f t="shared" si="44"/>
        <v>45964</v>
      </c>
      <c r="K2858" s="202">
        <v>8</v>
      </c>
      <c r="L2858" s="285" t="s">
        <v>12677</v>
      </c>
      <c r="M2858" s="223"/>
      <c r="N2858" s="203">
        <v>5.3218750000000004</v>
      </c>
      <c r="O2858" s="222" t="s">
        <v>960</v>
      </c>
    </row>
    <row r="2859" spans="1:15" ht="29.25" customHeight="1">
      <c r="A2859" s="221" t="s">
        <v>506</v>
      </c>
      <c r="B2859" s="221" t="s">
        <v>790</v>
      </c>
      <c r="C2859" s="222" t="s">
        <v>770</v>
      </c>
      <c r="D2859" s="222" t="s">
        <v>168</v>
      </c>
      <c r="E2859" s="199" t="s">
        <v>163</v>
      </c>
      <c r="F2859" s="200" t="s">
        <v>2022</v>
      </c>
      <c r="G2859" s="200" t="s">
        <v>2023</v>
      </c>
      <c r="H2859" s="200" t="s">
        <v>97</v>
      </c>
      <c r="I2859" s="200">
        <v>45965</v>
      </c>
      <c r="J2859" s="143">
        <f t="shared" si="44"/>
        <v>45965</v>
      </c>
      <c r="K2859" s="202">
        <v>8</v>
      </c>
      <c r="L2859" s="285" t="s">
        <v>12678</v>
      </c>
      <c r="M2859" s="223"/>
      <c r="N2859" s="203">
        <v>0</v>
      </c>
      <c r="O2859" s="222" t="s">
        <v>326</v>
      </c>
    </row>
    <row r="2860" spans="1:15" ht="29.25" customHeight="1">
      <c r="A2860" s="221" t="s">
        <v>506</v>
      </c>
      <c r="B2860" s="221" t="s">
        <v>790</v>
      </c>
      <c r="C2860" s="222" t="s">
        <v>770</v>
      </c>
      <c r="D2860" s="222" t="s">
        <v>168</v>
      </c>
      <c r="E2860" s="199" t="s">
        <v>163</v>
      </c>
      <c r="F2860" s="200" t="s">
        <v>2022</v>
      </c>
      <c r="G2860" s="200" t="s">
        <v>2023</v>
      </c>
      <c r="H2860" s="200" t="s">
        <v>97</v>
      </c>
      <c r="I2860" s="200">
        <v>45966</v>
      </c>
      <c r="J2860" s="143">
        <f t="shared" si="44"/>
        <v>45966</v>
      </c>
      <c r="K2860" s="202">
        <v>8</v>
      </c>
      <c r="L2860" s="285" t="s">
        <v>12678</v>
      </c>
      <c r="M2860" s="223"/>
      <c r="N2860" s="203">
        <v>0</v>
      </c>
      <c r="O2860" s="222" t="s">
        <v>326</v>
      </c>
    </row>
    <row r="2861" spans="1:15" ht="29.25" customHeight="1">
      <c r="A2861" s="221" t="s">
        <v>506</v>
      </c>
      <c r="B2861" s="221" t="s">
        <v>790</v>
      </c>
      <c r="C2861" s="222" t="s">
        <v>770</v>
      </c>
      <c r="D2861" s="222" t="s">
        <v>168</v>
      </c>
      <c r="E2861" s="199" t="s">
        <v>163</v>
      </c>
      <c r="F2861" s="200" t="s">
        <v>630</v>
      </c>
      <c r="G2861" s="200" t="s">
        <v>631</v>
      </c>
      <c r="H2861" s="200" t="s">
        <v>80</v>
      </c>
      <c r="I2861" s="200">
        <v>45967</v>
      </c>
      <c r="J2861" s="143">
        <f t="shared" si="44"/>
        <v>45967</v>
      </c>
      <c r="K2861" s="202">
        <v>8</v>
      </c>
      <c r="L2861" s="284" t="s">
        <v>12853</v>
      </c>
      <c r="M2861" s="223"/>
      <c r="N2861" s="203">
        <v>5.3218750000000004</v>
      </c>
      <c r="O2861" s="222" t="s">
        <v>960</v>
      </c>
    </row>
    <row r="2862" spans="1:15" ht="29.25" customHeight="1">
      <c r="A2862" s="221" t="s">
        <v>506</v>
      </c>
      <c r="B2862" s="221" t="s">
        <v>790</v>
      </c>
      <c r="C2862" s="222" t="s">
        <v>770</v>
      </c>
      <c r="D2862" s="222" t="s">
        <v>168</v>
      </c>
      <c r="E2862" s="199" t="s">
        <v>163</v>
      </c>
      <c r="F2862" s="200" t="s">
        <v>2022</v>
      </c>
      <c r="G2862" s="200" t="s">
        <v>2023</v>
      </c>
      <c r="H2862" s="200" t="s">
        <v>97</v>
      </c>
      <c r="I2862" s="200">
        <v>45968</v>
      </c>
      <c r="J2862" s="143">
        <f t="shared" si="44"/>
        <v>45968</v>
      </c>
      <c r="K2862" s="202">
        <v>8</v>
      </c>
      <c r="L2862" s="284" t="s">
        <v>12854</v>
      </c>
      <c r="M2862" s="223"/>
      <c r="N2862" s="203">
        <v>0</v>
      </c>
      <c r="O2862" s="222" t="s">
        <v>326</v>
      </c>
    </row>
    <row r="2863" spans="1:15" ht="29.25" customHeight="1">
      <c r="A2863" s="221" t="s">
        <v>506</v>
      </c>
      <c r="B2863" s="221" t="s">
        <v>790</v>
      </c>
      <c r="C2863" s="222" t="s">
        <v>770</v>
      </c>
      <c r="D2863" s="222" t="s">
        <v>168</v>
      </c>
      <c r="E2863" s="199" t="s">
        <v>163</v>
      </c>
      <c r="F2863" s="200" t="s">
        <v>630</v>
      </c>
      <c r="G2863" s="200" t="s">
        <v>631</v>
      </c>
      <c r="H2863" s="200" t="s">
        <v>80</v>
      </c>
      <c r="I2863" s="200">
        <v>45971</v>
      </c>
      <c r="J2863" s="143">
        <f t="shared" si="44"/>
        <v>45971</v>
      </c>
      <c r="K2863" s="202">
        <v>4</v>
      </c>
      <c r="L2863" s="284" t="s">
        <v>12855</v>
      </c>
      <c r="M2863" s="223"/>
      <c r="N2863" s="203">
        <v>5.3218750000000004</v>
      </c>
      <c r="O2863" s="222" t="s">
        <v>960</v>
      </c>
    </row>
    <row r="2864" spans="1:15" ht="29.25" customHeight="1">
      <c r="A2864" s="221" t="s">
        <v>506</v>
      </c>
      <c r="B2864" s="221" t="s">
        <v>790</v>
      </c>
      <c r="C2864" s="222" t="s">
        <v>770</v>
      </c>
      <c r="D2864" s="222" t="s">
        <v>168</v>
      </c>
      <c r="E2864" s="199" t="s">
        <v>163</v>
      </c>
      <c r="F2864" s="200" t="s">
        <v>630</v>
      </c>
      <c r="G2864" s="200" t="s">
        <v>631</v>
      </c>
      <c r="H2864" s="200" t="s">
        <v>80</v>
      </c>
      <c r="I2864" s="200">
        <v>45972</v>
      </c>
      <c r="J2864" s="143">
        <f t="shared" si="44"/>
        <v>45972</v>
      </c>
      <c r="K2864" s="202">
        <v>8</v>
      </c>
      <c r="L2864" s="284" t="s">
        <v>12856</v>
      </c>
      <c r="M2864" s="223"/>
      <c r="N2864" s="203">
        <v>5.3218750000000004</v>
      </c>
      <c r="O2864" s="222" t="s">
        <v>960</v>
      </c>
    </row>
    <row r="2865" spans="1:15" ht="29.25" customHeight="1">
      <c r="A2865" s="221" t="s">
        <v>506</v>
      </c>
      <c r="B2865" s="221" t="s">
        <v>790</v>
      </c>
      <c r="C2865" s="222" t="s">
        <v>770</v>
      </c>
      <c r="D2865" s="222" t="s">
        <v>168</v>
      </c>
      <c r="E2865" s="199" t="s">
        <v>163</v>
      </c>
      <c r="F2865" s="200" t="s">
        <v>3160</v>
      </c>
      <c r="G2865" s="200" t="s">
        <v>3161</v>
      </c>
      <c r="H2865" s="200" t="s">
        <v>107</v>
      </c>
      <c r="I2865" s="200">
        <v>45973</v>
      </c>
      <c r="J2865" s="143">
        <f t="shared" si="44"/>
        <v>45973</v>
      </c>
      <c r="K2865" s="202">
        <v>8</v>
      </c>
      <c r="L2865" s="285" t="s">
        <v>12857</v>
      </c>
      <c r="M2865" s="223"/>
      <c r="N2865" s="203">
        <v>0</v>
      </c>
      <c r="O2865" s="222" t="s">
        <v>326</v>
      </c>
    </row>
    <row r="2866" spans="1:15" ht="29.25" customHeight="1">
      <c r="A2866" s="221" t="s">
        <v>506</v>
      </c>
      <c r="B2866" s="221" t="s">
        <v>790</v>
      </c>
      <c r="C2866" s="222" t="s">
        <v>770</v>
      </c>
      <c r="D2866" s="222" t="s">
        <v>168</v>
      </c>
      <c r="E2866" s="199" t="s">
        <v>163</v>
      </c>
      <c r="F2866" s="200" t="s">
        <v>2022</v>
      </c>
      <c r="G2866" s="200" t="s">
        <v>2023</v>
      </c>
      <c r="H2866" s="200"/>
      <c r="I2866" s="200">
        <v>45974</v>
      </c>
      <c r="J2866" s="143">
        <f t="shared" si="44"/>
        <v>45974</v>
      </c>
      <c r="K2866" s="202">
        <v>8</v>
      </c>
      <c r="L2866" s="284" t="s">
        <v>13036</v>
      </c>
      <c r="M2866" s="223"/>
      <c r="N2866" s="203"/>
      <c r="O2866" s="222" t="s">
        <v>326</v>
      </c>
    </row>
    <row r="2867" spans="1:15" ht="29.25" customHeight="1">
      <c r="A2867" s="221" t="s">
        <v>506</v>
      </c>
      <c r="B2867" s="221" t="s">
        <v>790</v>
      </c>
      <c r="C2867" s="222" t="s">
        <v>770</v>
      </c>
      <c r="D2867" s="222" t="s">
        <v>168</v>
      </c>
      <c r="E2867" s="199" t="s">
        <v>163</v>
      </c>
      <c r="F2867" s="200" t="s">
        <v>3160</v>
      </c>
      <c r="G2867" s="200" t="s">
        <v>3161</v>
      </c>
      <c r="H2867" s="200"/>
      <c r="I2867" s="200">
        <v>45975</v>
      </c>
      <c r="J2867" s="143">
        <f t="shared" si="44"/>
        <v>45975</v>
      </c>
      <c r="K2867" s="202">
        <v>8</v>
      </c>
      <c r="L2867" s="285" t="s">
        <v>13037</v>
      </c>
      <c r="M2867" s="223"/>
      <c r="N2867" s="203"/>
      <c r="O2867" s="222" t="s">
        <v>326</v>
      </c>
    </row>
    <row r="2868" spans="1:15" ht="29.25" customHeight="1">
      <c r="A2868" s="221" t="s">
        <v>506</v>
      </c>
      <c r="B2868" s="221" t="s">
        <v>790</v>
      </c>
      <c r="C2868" s="222" t="s">
        <v>770</v>
      </c>
      <c r="D2868" s="222" t="s">
        <v>168</v>
      </c>
      <c r="E2868" s="199" t="s">
        <v>163</v>
      </c>
      <c r="F2868" s="200" t="s">
        <v>630</v>
      </c>
      <c r="G2868" s="200" t="s">
        <v>631</v>
      </c>
      <c r="H2868" s="200" t="s">
        <v>80</v>
      </c>
      <c r="I2868" s="200">
        <v>45978</v>
      </c>
      <c r="J2868" s="143">
        <f t="shared" si="44"/>
        <v>45978</v>
      </c>
      <c r="K2868" s="202">
        <v>8</v>
      </c>
      <c r="L2868" s="284" t="s">
        <v>13038</v>
      </c>
      <c r="M2868" s="223"/>
      <c r="N2868" s="203">
        <v>5.3218750000000004</v>
      </c>
      <c r="O2868" s="222" t="s">
        <v>960</v>
      </c>
    </row>
    <row r="2869" spans="1:15" ht="29.25" customHeight="1">
      <c r="A2869" s="221" t="s">
        <v>506</v>
      </c>
      <c r="B2869" s="221" t="s">
        <v>790</v>
      </c>
      <c r="C2869" s="222" t="s">
        <v>770</v>
      </c>
      <c r="D2869" s="222" t="s">
        <v>168</v>
      </c>
      <c r="E2869" s="199" t="s">
        <v>163</v>
      </c>
      <c r="F2869" s="200" t="s">
        <v>630</v>
      </c>
      <c r="G2869" s="200" t="s">
        <v>631</v>
      </c>
      <c r="H2869" s="200" t="s">
        <v>80</v>
      </c>
      <c r="I2869" s="200">
        <v>45979</v>
      </c>
      <c r="J2869" s="143">
        <f t="shared" si="44"/>
        <v>45979</v>
      </c>
      <c r="K2869" s="202">
        <v>8</v>
      </c>
      <c r="L2869" s="285" t="s">
        <v>13039</v>
      </c>
      <c r="M2869" s="223"/>
      <c r="N2869" s="203">
        <v>5.3218750000000004</v>
      </c>
      <c r="O2869" s="222" t="s">
        <v>960</v>
      </c>
    </row>
    <row r="2870" spans="1:15" ht="29.25" customHeight="1">
      <c r="A2870" s="221" t="s">
        <v>506</v>
      </c>
      <c r="B2870" s="221" t="s">
        <v>790</v>
      </c>
      <c r="C2870" s="222" t="s">
        <v>770</v>
      </c>
      <c r="D2870" s="222" t="s">
        <v>168</v>
      </c>
      <c r="E2870" s="199" t="s">
        <v>163</v>
      </c>
      <c r="F2870" s="200" t="s">
        <v>630</v>
      </c>
      <c r="G2870" s="200" t="s">
        <v>631</v>
      </c>
      <c r="H2870" s="200" t="s">
        <v>80</v>
      </c>
      <c r="I2870" s="200">
        <v>45980</v>
      </c>
      <c r="J2870" s="143">
        <f t="shared" si="44"/>
        <v>45980</v>
      </c>
      <c r="K2870" s="202">
        <v>8</v>
      </c>
      <c r="L2870" s="285" t="s">
        <v>13040</v>
      </c>
      <c r="M2870" s="223"/>
      <c r="N2870" s="203">
        <v>5.3218750000000004</v>
      </c>
      <c r="O2870" s="222" t="s">
        <v>960</v>
      </c>
    </row>
    <row r="2871" spans="1:15" ht="29.25" customHeight="1">
      <c r="A2871" s="221" t="s">
        <v>506</v>
      </c>
      <c r="B2871" s="221" t="s">
        <v>790</v>
      </c>
      <c r="C2871" s="222" t="s">
        <v>770</v>
      </c>
      <c r="D2871" s="222" t="s">
        <v>168</v>
      </c>
      <c r="E2871" s="199" t="s">
        <v>163</v>
      </c>
      <c r="F2871" s="200" t="s">
        <v>630</v>
      </c>
      <c r="G2871" s="200" t="s">
        <v>631</v>
      </c>
      <c r="H2871" s="200"/>
      <c r="I2871" s="200">
        <v>45981</v>
      </c>
      <c r="J2871" s="143">
        <f t="shared" si="44"/>
        <v>45981</v>
      </c>
      <c r="K2871" s="202">
        <v>8</v>
      </c>
      <c r="L2871" s="285" t="s">
        <v>13238</v>
      </c>
      <c r="M2871" s="223"/>
      <c r="N2871" s="203"/>
      <c r="O2871" s="222" t="s">
        <v>326</v>
      </c>
    </row>
    <row r="2872" spans="1:15" ht="29.25" customHeight="1">
      <c r="A2872" s="221" t="s">
        <v>506</v>
      </c>
      <c r="B2872" s="221" t="s">
        <v>790</v>
      </c>
      <c r="C2872" s="222" t="s">
        <v>770</v>
      </c>
      <c r="D2872" s="222" t="s">
        <v>168</v>
      </c>
      <c r="E2872" s="199" t="s">
        <v>163</v>
      </c>
      <c r="F2872" s="200" t="s">
        <v>630</v>
      </c>
      <c r="G2872" s="200" t="s">
        <v>631</v>
      </c>
      <c r="H2872" s="200"/>
      <c r="I2872" s="200">
        <v>45982</v>
      </c>
      <c r="J2872" s="143">
        <f t="shared" si="44"/>
        <v>45982</v>
      </c>
      <c r="K2872" s="202">
        <v>8</v>
      </c>
      <c r="L2872" s="285" t="s">
        <v>13040</v>
      </c>
      <c r="M2872" s="223"/>
      <c r="N2872" s="203"/>
      <c r="O2872" s="222" t="s">
        <v>326</v>
      </c>
    </row>
    <row r="2873" spans="1:15" ht="29.25" customHeight="1">
      <c r="A2873" s="221" t="s">
        <v>506</v>
      </c>
      <c r="B2873" s="221" t="s">
        <v>790</v>
      </c>
      <c r="C2873" s="222" t="s">
        <v>770</v>
      </c>
      <c r="D2873" s="222" t="s">
        <v>168</v>
      </c>
      <c r="E2873" s="199" t="s">
        <v>163</v>
      </c>
      <c r="F2873" s="200" t="s">
        <v>630</v>
      </c>
      <c r="G2873" s="200" t="s">
        <v>631</v>
      </c>
      <c r="H2873" s="200"/>
      <c r="I2873" s="200">
        <v>45985</v>
      </c>
      <c r="J2873" s="143">
        <f t="shared" si="44"/>
        <v>45985</v>
      </c>
      <c r="K2873" s="202">
        <v>8</v>
      </c>
      <c r="L2873" s="285" t="s">
        <v>13239</v>
      </c>
      <c r="M2873" s="223"/>
      <c r="N2873" s="203"/>
      <c r="O2873" s="222" t="s">
        <v>326</v>
      </c>
    </row>
    <row r="2874" spans="1:15" ht="29.25" customHeight="1">
      <c r="A2874" s="221" t="s">
        <v>506</v>
      </c>
      <c r="B2874" s="221" t="s">
        <v>790</v>
      </c>
      <c r="C2874" s="222" t="s">
        <v>770</v>
      </c>
      <c r="D2874" s="222" t="s">
        <v>168</v>
      </c>
      <c r="E2874" s="199" t="s">
        <v>163</v>
      </c>
      <c r="F2874" s="200" t="s">
        <v>630</v>
      </c>
      <c r="G2874" s="200" t="s">
        <v>631</v>
      </c>
      <c r="H2874" s="200"/>
      <c r="I2874" s="200">
        <v>45986</v>
      </c>
      <c r="J2874" s="143">
        <f t="shared" si="44"/>
        <v>45986</v>
      </c>
      <c r="K2874" s="202">
        <v>8</v>
      </c>
      <c r="L2874" s="284" t="s">
        <v>13240</v>
      </c>
      <c r="M2874" s="223"/>
      <c r="N2874" s="203"/>
      <c r="O2874" s="222" t="s">
        <v>326</v>
      </c>
    </row>
    <row r="2875" spans="1:15" ht="29.25" customHeight="1">
      <c r="A2875" s="221" t="s">
        <v>506</v>
      </c>
      <c r="B2875" s="221" t="s">
        <v>790</v>
      </c>
      <c r="C2875" s="222" t="s">
        <v>770</v>
      </c>
      <c r="D2875" s="222" t="s">
        <v>168</v>
      </c>
      <c r="E2875" s="199" t="s">
        <v>163</v>
      </c>
      <c r="F2875" s="200" t="s">
        <v>2022</v>
      </c>
      <c r="G2875" s="200" t="s">
        <v>2023</v>
      </c>
      <c r="H2875" s="200"/>
      <c r="I2875" s="200">
        <v>45987</v>
      </c>
      <c r="J2875" s="143">
        <f t="shared" si="44"/>
        <v>45987</v>
      </c>
      <c r="K2875" s="202">
        <v>8</v>
      </c>
      <c r="L2875" s="285" t="s">
        <v>13241</v>
      </c>
      <c r="M2875" s="223"/>
      <c r="N2875" s="203"/>
      <c r="O2875" s="222" t="s">
        <v>326</v>
      </c>
    </row>
    <row r="2876" spans="1:15" ht="29.25" customHeight="1">
      <c r="A2876" s="221" t="s">
        <v>506</v>
      </c>
      <c r="B2876" s="221" t="s">
        <v>790</v>
      </c>
      <c r="C2876" s="222" t="s">
        <v>770</v>
      </c>
      <c r="D2876" s="222" t="s">
        <v>168</v>
      </c>
      <c r="E2876" s="199" t="s">
        <v>163</v>
      </c>
      <c r="F2876" s="200" t="s">
        <v>2022</v>
      </c>
      <c r="G2876" s="200" t="s">
        <v>2023</v>
      </c>
      <c r="H2876" s="200"/>
      <c r="I2876" s="200">
        <v>45988</v>
      </c>
      <c r="J2876" s="143">
        <f t="shared" si="44"/>
        <v>45988</v>
      </c>
      <c r="K2876" s="202">
        <v>8</v>
      </c>
      <c r="L2876" s="285" t="s">
        <v>13241</v>
      </c>
      <c r="M2876" s="223"/>
      <c r="N2876" s="203"/>
      <c r="O2876" s="222" t="s">
        <v>326</v>
      </c>
    </row>
    <row r="2877" spans="1:15" ht="29.25" customHeight="1">
      <c r="A2877" s="221" t="s">
        <v>506</v>
      </c>
      <c r="B2877" s="221" t="s">
        <v>790</v>
      </c>
      <c r="C2877" s="222" t="s">
        <v>770</v>
      </c>
      <c r="D2877" s="222" t="s">
        <v>168</v>
      </c>
      <c r="E2877" s="199" t="s">
        <v>163</v>
      </c>
      <c r="F2877" s="200" t="s">
        <v>2022</v>
      </c>
      <c r="G2877" s="200" t="s">
        <v>2023</v>
      </c>
      <c r="H2877" s="200"/>
      <c r="I2877" s="200">
        <v>45989</v>
      </c>
      <c r="J2877" s="143">
        <f t="shared" si="44"/>
        <v>45989</v>
      </c>
      <c r="K2877" s="202">
        <v>8</v>
      </c>
      <c r="L2877" s="284" t="s">
        <v>13419</v>
      </c>
      <c r="M2877" s="223"/>
      <c r="N2877" s="203"/>
      <c r="O2877" s="222" t="s">
        <v>326</v>
      </c>
    </row>
    <row r="2878" spans="1:15" ht="29.25" customHeight="1">
      <c r="A2878" s="221" t="s">
        <v>506</v>
      </c>
      <c r="B2878" s="221" t="s">
        <v>790</v>
      </c>
      <c r="C2878" s="222" t="s">
        <v>770</v>
      </c>
      <c r="D2878" s="222" t="s">
        <v>168</v>
      </c>
      <c r="E2878" s="199" t="s">
        <v>163</v>
      </c>
      <c r="F2878" s="200" t="s">
        <v>2022</v>
      </c>
      <c r="G2878" s="200" t="s">
        <v>2023</v>
      </c>
      <c r="H2878" s="200"/>
      <c r="I2878" s="200">
        <v>45992</v>
      </c>
      <c r="J2878" s="143">
        <f t="shared" si="44"/>
        <v>45992</v>
      </c>
      <c r="K2878" s="202">
        <v>8</v>
      </c>
      <c r="L2878" s="285" t="s">
        <v>13420</v>
      </c>
      <c r="M2878" s="223"/>
      <c r="N2878" s="203"/>
      <c r="O2878" s="222" t="s">
        <v>326</v>
      </c>
    </row>
    <row r="2879" spans="1:15" ht="29.25" customHeight="1">
      <c r="A2879" s="221" t="s">
        <v>506</v>
      </c>
      <c r="B2879" s="221" t="s">
        <v>790</v>
      </c>
      <c r="C2879" s="222" t="s">
        <v>770</v>
      </c>
      <c r="D2879" s="222" t="s">
        <v>168</v>
      </c>
      <c r="E2879" s="199" t="s">
        <v>163</v>
      </c>
      <c r="F2879" s="200" t="s">
        <v>2022</v>
      </c>
      <c r="G2879" s="200" t="s">
        <v>2023</v>
      </c>
      <c r="H2879" s="200"/>
      <c r="I2879" s="200">
        <v>45993</v>
      </c>
      <c r="J2879" s="143">
        <f t="shared" si="44"/>
        <v>45993</v>
      </c>
      <c r="K2879" s="202">
        <v>8</v>
      </c>
      <c r="L2879" s="285" t="s">
        <v>13421</v>
      </c>
      <c r="M2879" s="223"/>
      <c r="N2879" s="203"/>
      <c r="O2879" s="222" t="s">
        <v>326</v>
      </c>
    </row>
    <row r="2880" spans="1:15" ht="29.25" customHeight="1">
      <c r="A2880" s="221" t="s">
        <v>506</v>
      </c>
      <c r="B2880" s="221" t="s">
        <v>790</v>
      </c>
      <c r="C2880" s="222" t="s">
        <v>770</v>
      </c>
      <c r="D2880" s="222" t="s">
        <v>168</v>
      </c>
      <c r="E2880" s="199" t="s">
        <v>163</v>
      </c>
      <c r="F2880" s="200" t="s">
        <v>4557</v>
      </c>
      <c r="G2880" s="200" t="s">
        <v>4558</v>
      </c>
      <c r="H2880" s="200"/>
      <c r="I2880" s="200">
        <v>45994</v>
      </c>
      <c r="J2880" s="143">
        <f t="shared" si="44"/>
        <v>45994</v>
      </c>
      <c r="K2880" s="202">
        <v>8</v>
      </c>
      <c r="L2880" s="285" t="s">
        <v>13421</v>
      </c>
      <c r="M2880" s="223"/>
      <c r="N2880" s="203"/>
      <c r="O2880" s="222" t="s">
        <v>326</v>
      </c>
    </row>
    <row r="2881" spans="1:15" ht="29.25" customHeight="1">
      <c r="A2881" s="221" t="s">
        <v>506</v>
      </c>
      <c r="B2881" s="221" t="s">
        <v>790</v>
      </c>
      <c r="C2881" s="222" t="s">
        <v>770</v>
      </c>
      <c r="D2881" s="222" t="s">
        <v>168</v>
      </c>
      <c r="E2881" s="199" t="s">
        <v>163</v>
      </c>
      <c r="F2881" s="200" t="s">
        <v>4557</v>
      </c>
      <c r="G2881" s="200" t="s">
        <v>4558</v>
      </c>
      <c r="H2881" s="200"/>
      <c r="I2881" s="200">
        <v>45995</v>
      </c>
      <c r="J2881" s="143">
        <f t="shared" si="44"/>
        <v>45995</v>
      </c>
      <c r="K2881" s="202">
        <v>8</v>
      </c>
      <c r="L2881" s="284" t="s">
        <v>13570</v>
      </c>
      <c r="M2881" s="223"/>
      <c r="N2881" s="203"/>
      <c r="O2881" s="222" t="s">
        <v>326</v>
      </c>
    </row>
    <row r="2882" spans="1:15" ht="29.25" customHeight="1">
      <c r="A2882" s="221" t="s">
        <v>506</v>
      </c>
      <c r="B2882" s="221" t="s">
        <v>790</v>
      </c>
      <c r="C2882" s="222" t="s">
        <v>770</v>
      </c>
      <c r="D2882" s="222" t="s">
        <v>168</v>
      </c>
      <c r="E2882" s="199" t="s">
        <v>174</v>
      </c>
      <c r="F2882" s="200"/>
      <c r="G2882" s="200"/>
      <c r="H2882" s="200"/>
      <c r="I2882" s="200">
        <v>45996</v>
      </c>
      <c r="J2882" s="143">
        <f t="shared" si="44"/>
        <v>45996</v>
      </c>
      <c r="K2882" s="202">
        <v>8</v>
      </c>
      <c r="L2882" s="285" t="s">
        <v>13571</v>
      </c>
      <c r="M2882" s="223"/>
      <c r="N2882" s="203"/>
      <c r="O2882" s="222" t="s">
        <v>326</v>
      </c>
    </row>
    <row r="2883" spans="1:15" ht="29.25" customHeight="1">
      <c r="A2883" s="221" t="s">
        <v>506</v>
      </c>
      <c r="B2883" s="221" t="s">
        <v>790</v>
      </c>
      <c r="C2883" s="222" t="s">
        <v>770</v>
      </c>
      <c r="D2883" s="222" t="s">
        <v>168</v>
      </c>
      <c r="E2883" s="199" t="s">
        <v>163</v>
      </c>
      <c r="F2883" s="200" t="s">
        <v>9823</v>
      </c>
      <c r="G2883" s="200" t="s">
        <v>9824</v>
      </c>
      <c r="H2883" s="200"/>
      <c r="I2883" s="200">
        <v>45999</v>
      </c>
      <c r="J2883" s="143">
        <f t="shared" ref="J2883:J2946" si="45">I2883</f>
        <v>45999</v>
      </c>
      <c r="K2883" s="202">
        <v>8</v>
      </c>
      <c r="L2883" s="285" t="s">
        <v>13572</v>
      </c>
      <c r="M2883" s="223"/>
      <c r="N2883" s="203"/>
      <c r="O2883" s="222" t="s">
        <v>326</v>
      </c>
    </row>
    <row r="2884" spans="1:15" ht="29.25" customHeight="1">
      <c r="A2884" s="221" t="s">
        <v>506</v>
      </c>
      <c r="B2884" s="221" t="s">
        <v>790</v>
      </c>
      <c r="C2884" s="222" t="s">
        <v>770</v>
      </c>
      <c r="D2884" s="222" t="s">
        <v>168</v>
      </c>
      <c r="E2884" s="199" t="s">
        <v>163</v>
      </c>
      <c r="F2884" s="200" t="s">
        <v>4557</v>
      </c>
      <c r="G2884" s="200" t="s">
        <v>4558</v>
      </c>
      <c r="H2884" s="200"/>
      <c r="I2884" s="200">
        <v>46000</v>
      </c>
      <c r="J2884" s="143">
        <f t="shared" si="45"/>
        <v>46000</v>
      </c>
      <c r="K2884" s="202">
        <v>8</v>
      </c>
      <c r="L2884" s="284" t="s">
        <v>13573</v>
      </c>
      <c r="M2884" s="223"/>
      <c r="N2884" s="203"/>
      <c r="O2884" s="222" t="s">
        <v>326</v>
      </c>
    </row>
    <row r="2885" spans="1:15" ht="29.25" customHeight="1">
      <c r="A2885" s="221" t="s">
        <v>506</v>
      </c>
      <c r="B2885" s="221" t="s">
        <v>790</v>
      </c>
      <c r="C2885" s="222" t="s">
        <v>770</v>
      </c>
      <c r="D2885" s="222" t="s">
        <v>168</v>
      </c>
      <c r="E2885" s="199" t="s">
        <v>163</v>
      </c>
      <c r="F2885" s="200" t="s">
        <v>4557</v>
      </c>
      <c r="G2885" s="200" t="s">
        <v>4558</v>
      </c>
      <c r="H2885" s="200"/>
      <c r="I2885" s="200">
        <v>46001</v>
      </c>
      <c r="J2885" s="143">
        <f t="shared" si="45"/>
        <v>46001</v>
      </c>
      <c r="K2885" s="202">
        <v>8</v>
      </c>
      <c r="L2885" s="284" t="s">
        <v>13574</v>
      </c>
      <c r="M2885" s="223"/>
      <c r="N2885" s="203"/>
      <c r="O2885" s="222" t="s">
        <v>326</v>
      </c>
    </row>
    <row r="2886" spans="1:15" ht="29.25" customHeight="1">
      <c r="A2886" s="221" t="s">
        <v>506</v>
      </c>
      <c r="B2886" s="221" t="s">
        <v>790</v>
      </c>
      <c r="C2886" s="222" t="s">
        <v>770</v>
      </c>
      <c r="D2886" s="222" t="s">
        <v>168</v>
      </c>
      <c r="E2886" s="199" t="s">
        <v>163</v>
      </c>
      <c r="F2886" s="200" t="s">
        <v>2022</v>
      </c>
      <c r="G2886" s="200" t="s">
        <v>2023</v>
      </c>
      <c r="H2886" s="200"/>
      <c r="I2886" s="200">
        <v>46002</v>
      </c>
      <c r="J2886" s="143">
        <f t="shared" si="45"/>
        <v>46002</v>
      </c>
      <c r="K2886" s="202">
        <v>8</v>
      </c>
      <c r="L2886" s="284" t="s">
        <v>14512</v>
      </c>
      <c r="M2886" s="223"/>
      <c r="N2886" s="203"/>
      <c r="O2886" s="222" t="s">
        <v>326</v>
      </c>
    </row>
    <row r="2887" spans="1:15" ht="29.25" customHeight="1">
      <c r="A2887" s="221" t="s">
        <v>506</v>
      </c>
      <c r="B2887" s="221" t="s">
        <v>790</v>
      </c>
      <c r="C2887" s="222" t="s">
        <v>770</v>
      </c>
      <c r="D2887" s="222" t="s">
        <v>168</v>
      </c>
      <c r="E2887" s="199" t="s">
        <v>163</v>
      </c>
      <c r="F2887" s="200" t="s">
        <v>2022</v>
      </c>
      <c r="G2887" s="200" t="s">
        <v>2023</v>
      </c>
      <c r="H2887" s="200"/>
      <c r="I2887" s="200">
        <v>46003</v>
      </c>
      <c r="J2887" s="143">
        <f t="shared" si="45"/>
        <v>46003</v>
      </c>
      <c r="K2887" s="202">
        <v>8</v>
      </c>
      <c r="L2887" s="284" t="s">
        <v>14513</v>
      </c>
      <c r="M2887" s="223"/>
      <c r="N2887" s="203"/>
      <c r="O2887" s="222" t="s">
        <v>326</v>
      </c>
    </row>
    <row r="2888" spans="1:15" ht="29.25" customHeight="1">
      <c r="A2888" s="221" t="s">
        <v>506</v>
      </c>
      <c r="B2888" s="221" t="s">
        <v>790</v>
      </c>
      <c r="C2888" s="222" t="s">
        <v>770</v>
      </c>
      <c r="D2888" s="222" t="s">
        <v>168</v>
      </c>
      <c r="E2888" s="199" t="s">
        <v>163</v>
      </c>
      <c r="F2888" s="200" t="s">
        <v>4557</v>
      </c>
      <c r="G2888" s="200" t="s">
        <v>4558</v>
      </c>
      <c r="H2888" s="200"/>
      <c r="I2888" s="200">
        <v>46006</v>
      </c>
      <c r="J2888" s="143">
        <f t="shared" si="45"/>
        <v>46006</v>
      </c>
      <c r="K2888" s="202">
        <v>8</v>
      </c>
      <c r="L2888" s="285" t="s">
        <v>14514</v>
      </c>
      <c r="M2888" s="223"/>
      <c r="N2888" s="203"/>
      <c r="O2888" s="222" t="s">
        <v>326</v>
      </c>
    </row>
    <row r="2889" spans="1:15" ht="29.25" customHeight="1">
      <c r="A2889" s="221" t="s">
        <v>506</v>
      </c>
      <c r="B2889" s="221" t="s">
        <v>790</v>
      </c>
      <c r="C2889" s="222" t="s">
        <v>770</v>
      </c>
      <c r="D2889" s="222" t="s">
        <v>168</v>
      </c>
      <c r="E2889" s="199" t="s">
        <v>163</v>
      </c>
      <c r="F2889" s="200" t="s">
        <v>4557</v>
      </c>
      <c r="G2889" s="200" t="s">
        <v>4558</v>
      </c>
      <c r="H2889" s="200"/>
      <c r="I2889" s="200">
        <v>46007</v>
      </c>
      <c r="J2889" s="143">
        <f t="shared" si="45"/>
        <v>46007</v>
      </c>
      <c r="K2889" s="202">
        <v>8</v>
      </c>
      <c r="L2889" s="285" t="s">
        <v>14515</v>
      </c>
      <c r="M2889" s="223"/>
      <c r="N2889" s="203"/>
      <c r="O2889" s="222" t="s">
        <v>326</v>
      </c>
    </row>
    <row r="2890" spans="1:15" ht="29.25" customHeight="1">
      <c r="A2890" s="221" t="s">
        <v>506</v>
      </c>
      <c r="B2890" s="221" t="s">
        <v>790</v>
      </c>
      <c r="C2890" s="222" t="s">
        <v>770</v>
      </c>
      <c r="D2890" s="222" t="s">
        <v>168</v>
      </c>
      <c r="E2890" s="199" t="s">
        <v>163</v>
      </c>
      <c r="F2890" s="200" t="s">
        <v>4557</v>
      </c>
      <c r="G2890" s="200" t="s">
        <v>4558</v>
      </c>
      <c r="H2890" s="200"/>
      <c r="I2890" s="200">
        <v>46008</v>
      </c>
      <c r="J2890" s="143">
        <f t="shared" si="45"/>
        <v>46008</v>
      </c>
      <c r="K2890" s="202">
        <v>8</v>
      </c>
      <c r="L2890" s="285" t="s">
        <v>14516</v>
      </c>
      <c r="M2890" s="223"/>
      <c r="N2890" s="203"/>
      <c r="O2890" s="222" t="s">
        <v>326</v>
      </c>
    </row>
    <row r="2891" spans="1:15" ht="29.25" customHeight="1">
      <c r="A2891" s="221" t="s">
        <v>506</v>
      </c>
      <c r="B2891" s="221" t="s">
        <v>790</v>
      </c>
      <c r="C2891" s="222" t="s">
        <v>770</v>
      </c>
      <c r="D2891" s="222" t="s">
        <v>168</v>
      </c>
      <c r="E2891" s="199" t="s">
        <v>163</v>
      </c>
      <c r="F2891" s="200" t="s">
        <v>4557</v>
      </c>
      <c r="G2891" s="200" t="s">
        <v>4558</v>
      </c>
      <c r="H2891" s="200"/>
      <c r="I2891" s="200">
        <v>46009</v>
      </c>
      <c r="J2891" s="143">
        <f t="shared" si="45"/>
        <v>46009</v>
      </c>
      <c r="K2891" s="202">
        <v>8</v>
      </c>
      <c r="L2891" s="285" t="s">
        <v>14516</v>
      </c>
      <c r="M2891" s="223"/>
      <c r="N2891" s="203"/>
      <c r="O2891" s="222" t="s">
        <v>326</v>
      </c>
    </row>
    <row r="2892" spans="1:15" ht="29.25" customHeight="1">
      <c r="A2892" s="221" t="s">
        <v>506</v>
      </c>
      <c r="B2892" s="221" t="s">
        <v>790</v>
      </c>
      <c r="C2892" s="222" t="s">
        <v>770</v>
      </c>
      <c r="D2892" s="222" t="s">
        <v>168</v>
      </c>
      <c r="E2892" s="199" t="s">
        <v>163</v>
      </c>
      <c r="F2892" s="200" t="s">
        <v>4557</v>
      </c>
      <c r="G2892" s="200" t="s">
        <v>4558</v>
      </c>
      <c r="H2892" s="200"/>
      <c r="I2892" s="200">
        <v>46010</v>
      </c>
      <c r="J2892" s="143">
        <f t="shared" si="45"/>
        <v>46010</v>
      </c>
      <c r="K2892" s="202">
        <v>8</v>
      </c>
      <c r="L2892" s="285" t="s">
        <v>14517</v>
      </c>
      <c r="M2892" s="223"/>
      <c r="N2892" s="203"/>
      <c r="O2892" s="222" t="s">
        <v>326</v>
      </c>
    </row>
    <row r="2893" spans="1:15" ht="29.25" customHeight="1">
      <c r="A2893" s="221" t="s">
        <v>506</v>
      </c>
      <c r="B2893" s="221" t="s">
        <v>790</v>
      </c>
      <c r="C2893" s="222" t="s">
        <v>770</v>
      </c>
      <c r="D2893" s="222" t="s">
        <v>168</v>
      </c>
      <c r="E2893" s="199" t="s">
        <v>165</v>
      </c>
      <c r="F2893" s="200"/>
      <c r="G2893" s="200"/>
      <c r="H2893" s="200"/>
      <c r="I2893" s="200">
        <v>46013</v>
      </c>
      <c r="J2893" s="143">
        <f t="shared" si="45"/>
        <v>46013</v>
      </c>
      <c r="K2893" s="202">
        <v>0</v>
      </c>
      <c r="L2893" s="284">
        <v>0</v>
      </c>
      <c r="M2893" s="223"/>
      <c r="N2893" s="203"/>
      <c r="O2893" s="222" t="s">
        <v>326</v>
      </c>
    </row>
    <row r="2894" spans="1:15" ht="29.25" customHeight="1">
      <c r="A2894" s="221" t="s">
        <v>506</v>
      </c>
      <c r="B2894" s="221" t="s">
        <v>790</v>
      </c>
      <c r="C2894" s="222" t="s">
        <v>770</v>
      </c>
      <c r="D2894" s="222" t="s">
        <v>168</v>
      </c>
      <c r="E2894" s="199" t="s">
        <v>163</v>
      </c>
      <c r="F2894" s="200" t="s">
        <v>4557</v>
      </c>
      <c r="G2894" s="200" t="s">
        <v>4558</v>
      </c>
      <c r="H2894" s="200"/>
      <c r="I2894" s="200">
        <v>46014</v>
      </c>
      <c r="J2894" s="143">
        <f t="shared" si="45"/>
        <v>46014</v>
      </c>
      <c r="K2894" s="202">
        <v>8</v>
      </c>
      <c r="L2894" s="284" t="s">
        <v>14518</v>
      </c>
      <c r="M2894" s="223"/>
      <c r="N2894" s="203"/>
      <c r="O2894" s="222" t="s">
        <v>326</v>
      </c>
    </row>
    <row r="2895" spans="1:15" ht="29.25" customHeight="1">
      <c r="A2895" s="221" t="s">
        <v>506</v>
      </c>
      <c r="B2895" s="221" t="s">
        <v>790</v>
      </c>
      <c r="C2895" s="222" t="s">
        <v>770</v>
      </c>
      <c r="D2895" s="222" t="s">
        <v>168</v>
      </c>
      <c r="E2895" s="199" t="s">
        <v>163</v>
      </c>
      <c r="F2895" s="200" t="s">
        <v>4557</v>
      </c>
      <c r="G2895" s="200" t="s">
        <v>4558</v>
      </c>
      <c r="H2895" s="200"/>
      <c r="I2895" s="200">
        <v>46015</v>
      </c>
      <c r="J2895" s="143">
        <f t="shared" si="45"/>
        <v>46015</v>
      </c>
      <c r="K2895" s="202">
        <v>8</v>
      </c>
      <c r="L2895" s="285" t="s">
        <v>14519</v>
      </c>
      <c r="M2895" s="223"/>
      <c r="N2895" s="203"/>
      <c r="O2895" s="222" t="s">
        <v>326</v>
      </c>
    </row>
    <row r="2896" spans="1:15" ht="29.25" customHeight="1">
      <c r="A2896" s="221" t="s">
        <v>506</v>
      </c>
      <c r="B2896" s="221" t="s">
        <v>790</v>
      </c>
      <c r="C2896" s="222" t="s">
        <v>770</v>
      </c>
      <c r="D2896" s="222" t="s">
        <v>168</v>
      </c>
      <c r="E2896" s="199" t="s">
        <v>165</v>
      </c>
      <c r="F2896" s="200"/>
      <c r="G2896" s="200"/>
      <c r="H2896" s="200"/>
      <c r="I2896" s="200">
        <v>46017</v>
      </c>
      <c r="J2896" s="143">
        <f t="shared" si="45"/>
        <v>46017</v>
      </c>
      <c r="K2896" s="202">
        <v>0</v>
      </c>
      <c r="L2896" s="284">
        <v>0</v>
      </c>
      <c r="M2896" s="223"/>
      <c r="N2896" s="203"/>
      <c r="O2896" s="222" t="s">
        <v>326</v>
      </c>
    </row>
    <row r="2897" spans="1:15" ht="29.25" customHeight="1">
      <c r="A2897" s="221" t="s">
        <v>506</v>
      </c>
      <c r="B2897" s="221" t="s">
        <v>790</v>
      </c>
      <c r="C2897" s="222" t="s">
        <v>770</v>
      </c>
      <c r="D2897" s="222" t="s">
        <v>168</v>
      </c>
      <c r="E2897" s="199" t="s">
        <v>163</v>
      </c>
      <c r="F2897" s="200" t="s">
        <v>4557</v>
      </c>
      <c r="G2897" s="200" t="s">
        <v>4558</v>
      </c>
      <c r="H2897" s="200"/>
      <c r="I2897" s="200">
        <v>46020</v>
      </c>
      <c r="J2897" s="143">
        <f t="shared" si="45"/>
        <v>46020</v>
      </c>
      <c r="K2897" s="202">
        <v>8</v>
      </c>
      <c r="L2897" s="285" t="s">
        <v>14844</v>
      </c>
      <c r="M2897" s="223"/>
      <c r="N2897" s="203"/>
      <c r="O2897" s="222" t="s">
        <v>326</v>
      </c>
    </row>
    <row r="2898" spans="1:15" ht="29.25" customHeight="1">
      <c r="A2898" s="221" t="s">
        <v>506</v>
      </c>
      <c r="B2898" s="221" t="s">
        <v>790</v>
      </c>
      <c r="C2898" s="222" t="s">
        <v>770</v>
      </c>
      <c r="D2898" s="222" t="s">
        <v>168</v>
      </c>
      <c r="E2898" s="199" t="s">
        <v>163</v>
      </c>
      <c r="F2898" s="200" t="s">
        <v>4557</v>
      </c>
      <c r="G2898" s="200" t="s">
        <v>4558</v>
      </c>
      <c r="H2898" s="200"/>
      <c r="I2898" s="200">
        <v>46021</v>
      </c>
      <c r="J2898" s="143">
        <f t="shared" si="45"/>
        <v>46021</v>
      </c>
      <c r="K2898" s="202">
        <v>8</v>
      </c>
      <c r="L2898" s="284" t="s">
        <v>15044</v>
      </c>
      <c r="M2898" s="223"/>
      <c r="N2898" s="203"/>
      <c r="O2898" s="222" t="s">
        <v>326</v>
      </c>
    </row>
    <row r="2899" spans="1:15" ht="29.25" customHeight="1">
      <c r="A2899" s="221" t="s">
        <v>506</v>
      </c>
      <c r="B2899" s="221" t="s">
        <v>790</v>
      </c>
      <c r="C2899" s="222" t="s">
        <v>770</v>
      </c>
      <c r="D2899" s="222" t="s">
        <v>168</v>
      </c>
      <c r="E2899" s="199" t="s">
        <v>165</v>
      </c>
      <c r="F2899" s="200"/>
      <c r="G2899" s="200"/>
      <c r="H2899" s="200"/>
      <c r="I2899" s="200">
        <v>46022</v>
      </c>
      <c r="J2899" s="143">
        <f t="shared" si="45"/>
        <v>46022</v>
      </c>
      <c r="K2899" s="202">
        <v>0</v>
      </c>
      <c r="L2899" s="284">
        <v>0</v>
      </c>
      <c r="M2899" s="223"/>
      <c r="N2899" s="203"/>
      <c r="O2899" s="222" t="s">
        <v>326</v>
      </c>
    </row>
    <row r="2900" spans="1:15" ht="29.25" customHeight="1">
      <c r="A2900" s="221" t="s">
        <v>506</v>
      </c>
      <c r="B2900" s="221" t="s">
        <v>790</v>
      </c>
      <c r="C2900" s="222" t="s">
        <v>770</v>
      </c>
      <c r="D2900" s="222" t="s">
        <v>168</v>
      </c>
      <c r="E2900" s="199" t="s">
        <v>163</v>
      </c>
      <c r="F2900" s="200" t="s">
        <v>4557</v>
      </c>
      <c r="G2900" s="200" t="s">
        <v>4558</v>
      </c>
      <c r="H2900" s="200"/>
      <c r="I2900" s="200">
        <v>46024</v>
      </c>
      <c r="J2900" s="143">
        <f t="shared" si="45"/>
        <v>46024</v>
      </c>
      <c r="K2900" s="202">
        <v>8</v>
      </c>
      <c r="L2900" s="285" t="s">
        <v>15045</v>
      </c>
      <c r="M2900" s="223"/>
      <c r="N2900" s="203"/>
      <c r="O2900" s="222" t="s">
        <v>326</v>
      </c>
    </row>
    <row r="2901" spans="1:15" ht="29.25" customHeight="1">
      <c r="A2901" s="221" t="s">
        <v>506</v>
      </c>
      <c r="B2901" s="221" t="s">
        <v>790</v>
      </c>
      <c r="C2901" s="222" t="s">
        <v>770</v>
      </c>
      <c r="D2901" s="222" t="s">
        <v>168</v>
      </c>
      <c r="E2901" s="199" t="s">
        <v>163</v>
      </c>
      <c r="F2901" s="200" t="s">
        <v>4557</v>
      </c>
      <c r="G2901" s="200" t="s">
        <v>4558</v>
      </c>
      <c r="H2901" s="200"/>
      <c r="I2901" s="200">
        <v>46027</v>
      </c>
      <c r="J2901" s="143">
        <f t="shared" si="45"/>
        <v>46027</v>
      </c>
      <c r="K2901" s="202">
        <v>8</v>
      </c>
      <c r="L2901" s="285" t="s">
        <v>15046</v>
      </c>
      <c r="M2901" s="223"/>
      <c r="N2901" s="203"/>
      <c r="O2901" s="222" t="s">
        <v>326</v>
      </c>
    </row>
    <row r="2902" spans="1:15" ht="29.25" customHeight="1">
      <c r="A2902" s="221" t="s">
        <v>506</v>
      </c>
      <c r="B2902" s="221" t="s">
        <v>790</v>
      </c>
      <c r="C2902" s="222" t="s">
        <v>770</v>
      </c>
      <c r="D2902" s="222" t="s">
        <v>168</v>
      </c>
      <c r="E2902" s="199" t="s">
        <v>163</v>
      </c>
      <c r="F2902" s="200" t="s">
        <v>4557</v>
      </c>
      <c r="G2902" s="200" t="s">
        <v>4558</v>
      </c>
      <c r="H2902" s="200"/>
      <c r="I2902" s="200">
        <v>46028</v>
      </c>
      <c r="J2902" s="143">
        <f t="shared" si="45"/>
        <v>46028</v>
      </c>
      <c r="K2902" s="202">
        <v>8</v>
      </c>
      <c r="L2902" s="284" t="s">
        <v>15047</v>
      </c>
      <c r="M2902" s="223"/>
      <c r="N2902" s="203"/>
      <c r="O2902" s="222" t="s">
        <v>326</v>
      </c>
    </row>
    <row r="2903" spans="1:15" ht="29.25" customHeight="1">
      <c r="A2903" s="221" t="s">
        <v>506</v>
      </c>
      <c r="B2903" s="221" t="s">
        <v>790</v>
      </c>
      <c r="C2903" s="222" t="s">
        <v>770</v>
      </c>
      <c r="D2903" s="222" t="s">
        <v>168</v>
      </c>
      <c r="E2903" s="199" t="s">
        <v>163</v>
      </c>
      <c r="F2903" s="200" t="s">
        <v>4557</v>
      </c>
      <c r="G2903" s="200" t="s">
        <v>4558</v>
      </c>
      <c r="H2903" s="200"/>
      <c r="I2903" s="200">
        <v>46029</v>
      </c>
      <c r="J2903" s="143">
        <f t="shared" si="45"/>
        <v>46029</v>
      </c>
      <c r="K2903" s="202">
        <v>8</v>
      </c>
      <c r="L2903" s="285" t="s">
        <v>15048</v>
      </c>
      <c r="M2903" s="223"/>
      <c r="N2903" s="203"/>
      <c r="O2903" s="222" t="s">
        <v>326</v>
      </c>
    </row>
    <row r="2904" spans="1:15" ht="29.25" customHeight="1">
      <c r="A2904" s="221" t="s">
        <v>506</v>
      </c>
      <c r="B2904" s="221" t="s">
        <v>790</v>
      </c>
      <c r="C2904" s="222" t="s">
        <v>770</v>
      </c>
      <c r="D2904" s="222" t="s">
        <v>168</v>
      </c>
      <c r="E2904" s="199" t="s">
        <v>163</v>
      </c>
      <c r="F2904" s="200" t="s">
        <v>4557</v>
      </c>
      <c r="G2904" s="200" t="s">
        <v>4558</v>
      </c>
      <c r="H2904" s="200"/>
      <c r="I2904" s="200">
        <v>46030</v>
      </c>
      <c r="J2904" s="143">
        <f t="shared" si="45"/>
        <v>46030</v>
      </c>
      <c r="K2904" s="202">
        <v>8</v>
      </c>
      <c r="L2904" s="284" t="s">
        <v>15782</v>
      </c>
      <c r="M2904" s="223"/>
      <c r="N2904" s="203"/>
      <c r="O2904" s="222" t="s">
        <v>326</v>
      </c>
    </row>
    <row r="2905" spans="1:15" ht="29.25" customHeight="1">
      <c r="A2905" s="221" t="s">
        <v>506</v>
      </c>
      <c r="B2905" s="221" t="s">
        <v>790</v>
      </c>
      <c r="C2905" s="222" t="s">
        <v>770</v>
      </c>
      <c r="D2905" s="222" t="s">
        <v>168</v>
      </c>
      <c r="E2905" s="199" t="s">
        <v>163</v>
      </c>
      <c r="F2905" s="200" t="s">
        <v>4557</v>
      </c>
      <c r="G2905" s="200" t="s">
        <v>4558</v>
      </c>
      <c r="H2905" s="200"/>
      <c r="I2905" s="200">
        <v>46031</v>
      </c>
      <c r="J2905" s="143">
        <f t="shared" si="45"/>
        <v>46031</v>
      </c>
      <c r="K2905" s="202">
        <v>8</v>
      </c>
      <c r="L2905" s="285" t="s">
        <v>14519</v>
      </c>
      <c r="M2905" s="223"/>
      <c r="N2905" s="203"/>
      <c r="O2905" s="222" t="s">
        <v>326</v>
      </c>
    </row>
    <row r="2906" spans="1:15" ht="29.25" customHeight="1">
      <c r="A2906" s="221" t="s">
        <v>506</v>
      </c>
      <c r="B2906" s="221" t="s">
        <v>790</v>
      </c>
      <c r="C2906" s="222" t="s">
        <v>770</v>
      </c>
      <c r="D2906" s="222" t="s">
        <v>168</v>
      </c>
      <c r="E2906" s="199" t="s">
        <v>163</v>
      </c>
      <c r="F2906" s="200" t="s">
        <v>4557</v>
      </c>
      <c r="G2906" s="200" t="s">
        <v>4558</v>
      </c>
      <c r="H2906" s="200"/>
      <c r="I2906" s="200">
        <v>46034</v>
      </c>
      <c r="J2906" s="143">
        <f t="shared" si="45"/>
        <v>46034</v>
      </c>
      <c r="K2906" s="202">
        <v>8</v>
      </c>
      <c r="L2906" s="285" t="s">
        <v>15783</v>
      </c>
      <c r="M2906" s="223"/>
      <c r="N2906" s="203"/>
      <c r="O2906" s="222" t="s">
        <v>326</v>
      </c>
    </row>
    <row r="2907" spans="1:15" ht="29.25" customHeight="1">
      <c r="A2907" s="221" t="s">
        <v>506</v>
      </c>
      <c r="B2907" s="221" t="s">
        <v>790</v>
      </c>
      <c r="C2907" s="222" t="s">
        <v>770</v>
      </c>
      <c r="D2907" s="222" t="s">
        <v>168</v>
      </c>
      <c r="E2907" s="199" t="s">
        <v>163</v>
      </c>
      <c r="F2907" s="200" t="s">
        <v>4557</v>
      </c>
      <c r="G2907" s="200" t="s">
        <v>4558</v>
      </c>
      <c r="H2907" s="200"/>
      <c r="I2907" s="200">
        <v>46035</v>
      </c>
      <c r="J2907" s="143">
        <f t="shared" si="45"/>
        <v>46035</v>
      </c>
      <c r="K2907" s="202">
        <v>8</v>
      </c>
      <c r="L2907" s="285" t="s">
        <v>15784</v>
      </c>
      <c r="M2907" s="223"/>
      <c r="N2907" s="203"/>
      <c r="O2907" s="222" t="s">
        <v>326</v>
      </c>
    </row>
    <row r="2908" spans="1:15" ht="29.25" customHeight="1">
      <c r="A2908" s="221" t="s">
        <v>506</v>
      </c>
      <c r="B2908" s="221" t="s">
        <v>790</v>
      </c>
      <c r="C2908" s="222" t="s">
        <v>770</v>
      </c>
      <c r="D2908" s="222" t="s">
        <v>168</v>
      </c>
      <c r="E2908" s="199" t="s">
        <v>163</v>
      </c>
      <c r="F2908" s="200" t="s">
        <v>4557</v>
      </c>
      <c r="G2908" s="200" t="s">
        <v>4558</v>
      </c>
      <c r="H2908" s="200"/>
      <c r="I2908" s="200">
        <v>46036</v>
      </c>
      <c r="J2908" s="143">
        <f t="shared" si="45"/>
        <v>46036</v>
      </c>
      <c r="K2908" s="202">
        <v>8</v>
      </c>
      <c r="L2908" s="285" t="s">
        <v>15784</v>
      </c>
      <c r="M2908" s="223"/>
      <c r="N2908" s="203"/>
      <c r="O2908" s="222" t="s">
        <v>326</v>
      </c>
    </row>
    <row r="2909" spans="1:15" ht="29.25" customHeight="1">
      <c r="A2909" s="221" t="s">
        <v>506</v>
      </c>
      <c r="B2909" s="221" t="s">
        <v>790</v>
      </c>
      <c r="C2909" s="222" t="s">
        <v>770</v>
      </c>
      <c r="D2909" s="222" t="s">
        <v>168</v>
      </c>
      <c r="E2909" s="199" t="s">
        <v>163</v>
      </c>
      <c r="F2909" s="200" t="s">
        <v>630</v>
      </c>
      <c r="G2909" s="200" t="s">
        <v>631</v>
      </c>
      <c r="H2909" s="200"/>
      <c r="I2909" s="200">
        <v>46037</v>
      </c>
      <c r="J2909" s="143">
        <f t="shared" si="45"/>
        <v>46037</v>
      </c>
      <c r="K2909" s="202">
        <v>8</v>
      </c>
      <c r="L2909" s="284" t="s">
        <v>16089</v>
      </c>
      <c r="M2909" s="223"/>
      <c r="N2909" s="203"/>
      <c r="O2909" s="222" t="s">
        <v>326</v>
      </c>
    </row>
    <row r="2910" spans="1:15" ht="29.25" customHeight="1">
      <c r="A2910" s="221" t="s">
        <v>506</v>
      </c>
      <c r="B2910" s="221" t="s">
        <v>790</v>
      </c>
      <c r="C2910" s="222" t="s">
        <v>770</v>
      </c>
      <c r="D2910" s="222" t="s">
        <v>168</v>
      </c>
      <c r="E2910" s="199" t="s">
        <v>163</v>
      </c>
      <c r="F2910" s="200" t="s">
        <v>630</v>
      </c>
      <c r="G2910" s="200" t="s">
        <v>631</v>
      </c>
      <c r="H2910" s="200"/>
      <c r="I2910" s="200">
        <v>46038</v>
      </c>
      <c r="J2910" s="143">
        <f t="shared" si="45"/>
        <v>46038</v>
      </c>
      <c r="K2910" s="202">
        <v>8</v>
      </c>
      <c r="L2910" s="284" t="s">
        <v>16090</v>
      </c>
      <c r="M2910" s="223"/>
      <c r="N2910" s="203"/>
      <c r="O2910" s="222" t="s">
        <v>326</v>
      </c>
    </row>
    <row r="2911" spans="1:15" ht="29.25" customHeight="1">
      <c r="A2911" s="221" t="s">
        <v>506</v>
      </c>
      <c r="B2911" s="221" t="s">
        <v>790</v>
      </c>
      <c r="C2911" s="222" t="s">
        <v>770</v>
      </c>
      <c r="D2911" s="222" t="s">
        <v>168</v>
      </c>
      <c r="E2911" s="199" t="s">
        <v>163</v>
      </c>
      <c r="F2911" s="200" t="s">
        <v>4557</v>
      </c>
      <c r="G2911" s="200" t="s">
        <v>4558</v>
      </c>
      <c r="H2911" s="200"/>
      <c r="I2911" s="200">
        <v>46041</v>
      </c>
      <c r="J2911" s="143">
        <f t="shared" si="45"/>
        <v>46041</v>
      </c>
      <c r="K2911" s="202">
        <v>8</v>
      </c>
      <c r="L2911" s="284" t="s">
        <v>16091</v>
      </c>
      <c r="M2911" s="223"/>
      <c r="N2911" s="203"/>
      <c r="O2911" s="222" t="s">
        <v>326</v>
      </c>
    </row>
    <row r="2912" spans="1:15" ht="29.25" customHeight="1">
      <c r="A2912" s="221" t="s">
        <v>506</v>
      </c>
      <c r="B2912" s="221" t="s">
        <v>790</v>
      </c>
      <c r="C2912" s="222" t="s">
        <v>770</v>
      </c>
      <c r="D2912" s="222" t="s">
        <v>168</v>
      </c>
      <c r="E2912" s="199" t="s">
        <v>163</v>
      </c>
      <c r="F2912" s="200" t="s">
        <v>4557</v>
      </c>
      <c r="G2912" s="200" t="s">
        <v>4558</v>
      </c>
      <c r="H2912" s="200"/>
      <c r="I2912" s="200">
        <v>46042</v>
      </c>
      <c r="J2912" s="143">
        <f t="shared" si="45"/>
        <v>46042</v>
      </c>
      <c r="K2912" s="202">
        <v>8</v>
      </c>
      <c r="L2912" s="285" t="s">
        <v>16092</v>
      </c>
      <c r="M2912" s="223"/>
      <c r="N2912" s="203"/>
      <c r="O2912" s="222" t="s">
        <v>326</v>
      </c>
    </row>
    <row r="2913" spans="1:15" ht="29.25" customHeight="1">
      <c r="A2913" s="221" t="s">
        <v>506</v>
      </c>
      <c r="B2913" s="221" t="s">
        <v>790</v>
      </c>
      <c r="C2913" s="222" t="s">
        <v>770</v>
      </c>
      <c r="D2913" s="222" t="s">
        <v>168</v>
      </c>
      <c r="E2913" s="199" t="s">
        <v>166</v>
      </c>
      <c r="F2913" s="200"/>
      <c r="G2913" s="200"/>
      <c r="H2913" s="200"/>
      <c r="I2913" s="200">
        <v>46043</v>
      </c>
      <c r="J2913" s="143">
        <f t="shared" si="45"/>
        <v>46043</v>
      </c>
      <c r="K2913" s="202">
        <v>8</v>
      </c>
      <c r="L2913" s="285" t="s">
        <v>16093</v>
      </c>
      <c r="M2913" s="223"/>
      <c r="N2913" s="203"/>
      <c r="O2913" s="222" t="s">
        <v>326</v>
      </c>
    </row>
    <row r="2914" spans="1:15" ht="29.25" customHeight="1">
      <c r="A2914" s="221" t="s">
        <v>506</v>
      </c>
      <c r="B2914" s="221" t="s">
        <v>6003</v>
      </c>
      <c r="C2914" s="222" t="s">
        <v>6004</v>
      </c>
      <c r="D2914" s="222" t="s">
        <v>164</v>
      </c>
      <c r="E2914" s="199" t="s">
        <v>163</v>
      </c>
      <c r="F2914" s="200" t="s">
        <v>489</v>
      </c>
      <c r="G2914" s="200" t="s">
        <v>490</v>
      </c>
      <c r="H2914" s="200"/>
      <c r="I2914" s="200">
        <v>45714</v>
      </c>
      <c r="J2914" s="143">
        <f t="shared" si="45"/>
        <v>45714</v>
      </c>
      <c r="K2914" s="202">
        <v>8</v>
      </c>
      <c r="L2914" s="284" t="s">
        <v>6093</v>
      </c>
      <c r="M2914" s="223"/>
      <c r="N2914" s="203"/>
      <c r="O2914" s="222" t="s">
        <v>326</v>
      </c>
    </row>
    <row r="2915" spans="1:15" ht="29.25" customHeight="1">
      <c r="A2915" s="221" t="s">
        <v>506</v>
      </c>
      <c r="B2915" s="221" t="s">
        <v>6003</v>
      </c>
      <c r="C2915" s="222" t="s">
        <v>6004</v>
      </c>
      <c r="D2915" s="222" t="s">
        <v>164</v>
      </c>
      <c r="E2915" s="199" t="s">
        <v>163</v>
      </c>
      <c r="F2915" s="200" t="s">
        <v>489</v>
      </c>
      <c r="G2915" s="200" t="s">
        <v>490</v>
      </c>
      <c r="H2915" s="200"/>
      <c r="I2915" s="200">
        <v>45715</v>
      </c>
      <c r="J2915" s="143">
        <f t="shared" si="45"/>
        <v>45715</v>
      </c>
      <c r="K2915" s="202">
        <v>8</v>
      </c>
      <c r="L2915" s="284" t="s">
        <v>6260</v>
      </c>
      <c r="M2915" s="223"/>
      <c r="N2915" s="203"/>
      <c r="O2915" s="222" t="s">
        <v>326</v>
      </c>
    </row>
    <row r="2916" spans="1:15" ht="29.25" customHeight="1">
      <c r="A2916" s="221" t="s">
        <v>506</v>
      </c>
      <c r="B2916" s="221" t="s">
        <v>6003</v>
      </c>
      <c r="C2916" s="222" t="s">
        <v>6004</v>
      </c>
      <c r="D2916" s="222" t="s">
        <v>164</v>
      </c>
      <c r="E2916" s="199" t="s">
        <v>163</v>
      </c>
      <c r="F2916" s="200" t="s">
        <v>489</v>
      </c>
      <c r="G2916" s="200" t="s">
        <v>490</v>
      </c>
      <c r="H2916" s="200"/>
      <c r="I2916" s="200">
        <v>45719</v>
      </c>
      <c r="J2916" s="143">
        <f t="shared" si="45"/>
        <v>45719</v>
      </c>
      <c r="K2916" s="202">
        <v>8</v>
      </c>
      <c r="L2916" s="284" t="s">
        <v>6261</v>
      </c>
      <c r="M2916" s="223"/>
      <c r="N2916" s="203"/>
      <c r="O2916" s="222" t="s">
        <v>326</v>
      </c>
    </row>
    <row r="2917" spans="1:15" ht="29.25" customHeight="1">
      <c r="A2917" s="221" t="s">
        <v>506</v>
      </c>
      <c r="B2917" s="221" t="s">
        <v>6003</v>
      </c>
      <c r="C2917" s="222" t="s">
        <v>6004</v>
      </c>
      <c r="D2917" s="222" t="s">
        <v>164</v>
      </c>
      <c r="E2917" s="199" t="s">
        <v>163</v>
      </c>
      <c r="F2917" s="200" t="s">
        <v>489</v>
      </c>
      <c r="G2917" s="200" t="s">
        <v>490</v>
      </c>
      <c r="H2917" s="200"/>
      <c r="I2917" s="200">
        <v>45720</v>
      </c>
      <c r="J2917" s="143">
        <f t="shared" si="45"/>
        <v>45720</v>
      </c>
      <c r="K2917" s="202">
        <v>8</v>
      </c>
      <c r="L2917" s="284" t="s">
        <v>6262</v>
      </c>
      <c r="M2917" s="223"/>
      <c r="N2917" s="203"/>
      <c r="O2917" s="222" t="s">
        <v>326</v>
      </c>
    </row>
    <row r="2918" spans="1:15" ht="29.25" customHeight="1">
      <c r="A2918" s="221" t="s">
        <v>506</v>
      </c>
      <c r="B2918" s="221" t="s">
        <v>6003</v>
      </c>
      <c r="C2918" s="222" t="s">
        <v>6004</v>
      </c>
      <c r="D2918" s="222" t="s">
        <v>164</v>
      </c>
      <c r="E2918" s="199" t="s">
        <v>163</v>
      </c>
      <c r="F2918" s="200" t="s">
        <v>489</v>
      </c>
      <c r="G2918" s="200" t="s">
        <v>490</v>
      </c>
      <c r="H2918" s="200"/>
      <c r="I2918" s="200">
        <v>45721</v>
      </c>
      <c r="J2918" s="143">
        <f t="shared" si="45"/>
        <v>45721</v>
      </c>
      <c r="K2918" s="202">
        <v>8</v>
      </c>
      <c r="L2918" s="284" t="s">
        <v>6262</v>
      </c>
      <c r="M2918" s="223"/>
      <c r="N2918" s="203"/>
      <c r="O2918" s="222" t="s">
        <v>326</v>
      </c>
    </row>
    <row r="2919" spans="1:15" ht="29.25" customHeight="1">
      <c r="A2919" s="221" t="s">
        <v>506</v>
      </c>
      <c r="B2919" s="221" t="s">
        <v>6003</v>
      </c>
      <c r="C2919" s="222" t="s">
        <v>6004</v>
      </c>
      <c r="D2919" s="222" t="s">
        <v>164</v>
      </c>
      <c r="E2919" s="199" t="s">
        <v>163</v>
      </c>
      <c r="F2919" s="200" t="s">
        <v>489</v>
      </c>
      <c r="G2919" s="200" t="s">
        <v>490</v>
      </c>
      <c r="H2919" s="200"/>
      <c r="I2919" s="200">
        <v>45722</v>
      </c>
      <c r="J2919" s="143">
        <f t="shared" si="45"/>
        <v>45722</v>
      </c>
      <c r="K2919" s="202">
        <v>8</v>
      </c>
      <c r="L2919" s="285" t="s">
        <v>6394</v>
      </c>
      <c r="M2919" s="223"/>
      <c r="N2919" s="203"/>
      <c r="O2919" s="222" t="s">
        <v>326</v>
      </c>
    </row>
    <row r="2920" spans="1:15" ht="29.25" customHeight="1">
      <c r="A2920" s="221" t="s">
        <v>506</v>
      </c>
      <c r="B2920" s="221" t="s">
        <v>6003</v>
      </c>
      <c r="C2920" s="222" t="s">
        <v>6004</v>
      </c>
      <c r="D2920" s="222" t="s">
        <v>164</v>
      </c>
      <c r="E2920" s="199" t="s">
        <v>163</v>
      </c>
      <c r="F2920" s="200" t="s">
        <v>489</v>
      </c>
      <c r="G2920" s="200" t="s">
        <v>490</v>
      </c>
      <c r="H2920" s="200"/>
      <c r="I2920" s="200">
        <v>45723</v>
      </c>
      <c r="J2920" s="143">
        <f t="shared" si="45"/>
        <v>45723</v>
      </c>
      <c r="K2920" s="202">
        <v>8</v>
      </c>
      <c r="L2920" s="285" t="s">
        <v>6395</v>
      </c>
      <c r="M2920" s="223"/>
      <c r="N2920" s="203"/>
      <c r="O2920" s="222" t="s">
        <v>326</v>
      </c>
    </row>
    <row r="2921" spans="1:15" ht="29.25" customHeight="1">
      <c r="A2921" s="221" t="s">
        <v>506</v>
      </c>
      <c r="B2921" s="221" t="s">
        <v>6003</v>
      </c>
      <c r="C2921" s="222" t="s">
        <v>6004</v>
      </c>
      <c r="D2921" s="222" t="s">
        <v>164</v>
      </c>
      <c r="E2921" s="199" t="s">
        <v>163</v>
      </c>
      <c r="F2921" s="200" t="s">
        <v>489</v>
      </c>
      <c r="G2921" s="200" t="s">
        <v>490</v>
      </c>
      <c r="H2921" s="200"/>
      <c r="I2921" s="200">
        <v>45726</v>
      </c>
      <c r="J2921" s="143">
        <f t="shared" si="45"/>
        <v>45726</v>
      </c>
      <c r="K2921" s="202">
        <v>8</v>
      </c>
      <c r="L2921" s="284" t="s">
        <v>6396</v>
      </c>
      <c r="M2921" s="223"/>
      <c r="N2921" s="203"/>
      <c r="O2921" s="222" t="s">
        <v>326</v>
      </c>
    </row>
    <row r="2922" spans="1:15" ht="29.25" customHeight="1">
      <c r="A2922" s="221" t="s">
        <v>506</v>
      </c>
      <c r="B2922" s="221" t="s">
        <v>6003</v>
      </c>
      <c r="C2922" s="222" t="s">
        <v>6004</v>
      </c>
      <c r="D2922" s="222" t="s">
        <v>164</v>
      </c>
      <c r="E2922" s="199" t="s">
        <v>163</v>
      </c>
      <c r="F2922" s="200" t="s">
        <v>489</v>
      </c>
      <c r="G2922" s="200" t="s">
        <v>490</v>
      </c>
      <c r="H2922" s="200"/>
      <c r="I2922" s="200">
        <v>45727</v>
      </c>
      <c r="J2922" s="143">
        <f t="shared" si="45"/>
        <v>45727</v>
      </c>
      <c r="K2922" s="202">
        <v>8</v>
      </c>
      <c r="L2922" s="284" t="s">
        <v>6397</v>
      </c>
      <c r="M2922" s="223"/>
      <c r="N2922" s="203"/>
      <c r="O2922" s="222" t="s">
        <v>326</v>
      </c>
    </row>
    <row r="2923" spans="1:15" ht="29.25" customHeight="1">
      <c r="A2923" s="221" t="s">
        <v>506</v>
      </c>
      <c r="B2923" s="221" t="s">
        <v>6003</v>
      </c>
      <c r="C2923" s="222" t="s">
        <v>6004</v>
      </c>
      <c r="D2923" s="222" t="s">
        <v>164</v>
      </c>
      <c r="E2923" s="199" t="s">
        <v>163</v>
      </c>
      <c r="F2923" s="200" t="s">
        <v>489</v>
      </c>
      <c r="G2923" s="200" t="s">
        <v>490</v>
      </c>
      <c r="H2923" s="200"/>
      <c r="I2923" s="200">
        <v>45728</v>
      </c>
      <c r="J2923" s="143">
        <f t="shared" si="45"/>
        <v>45728</v>
      </c>
      <c r="K2923" s="202">
        <v>8</v>
      </c>
      <c r="L2923" s="285" t="s">
        <v>6548</v>
      </c>
      <c r="M2923" s="223"/>
      <c r="N2923" s="203"/>
      <c r="O2923" s="222" t="s">
        <v>326</v>
      </c>
    </row>
    <row r="2924" spans="1:15" ht="29.25" customHeight="1">
      <c r="A2924" s="221" t="s">
        <v>506</v>
      </c>
      <c r="B2924" s="221" t="s">
        <v>6003</v>
      </c>
      <c r="C2924" s="222" t="s">
        <v>6004</v>
      </c>
      <c r="D2924" s="222" t="s">
        <v>164</v>
      </c>
      <c r="E2924" s="199" t="s">
        <v>163</v>
      </c>
      <c r="F2924" s="200" t="s">
        <v>489</v>
      </c>
      <c r="G2924" s="200" t="s">
        <v>490</v>
      </c>
      <c r="H2924" s="200"/>
      <c r="I2924" s="200">
        <v>45729</v>
      </c>
      <c r="J2924" s="143">
        <f t="shared" si="45"/>
        <v>45729</v>
      </c>
      <c r="K2924" s="202">
        <v>8</v>
      </c>
      <c r="L2924" s="285" t="s">
        <v>6549</v>
      </c>
      <c r="M2924" s="223"/>
      <c r="N2924" s="203"/>
      <c r="O2924" s="222" t="s">
        <v>326</v>
      </c>
    </row>
    <row r="2925" spans="1:15" ht="29.25" customHeight="1">
      <c r="A2925" s="221" t="s">
        <v>506</v>
      </c>
      <c r="B2925" s="221" t="s">
        <v>6003</v>
      </c>
      <c r="C2925" s="222" t="s">
        <v>6004</v>
      </c>
      <c r="D2925" s="222" t="s">
        <v>164</v>
      </c>
      <c r="E2925" s="199" t="s">
        <v>163</v>
      </c>
      <c r="F2925" s="200" t="s">
        <v>489</v>
      </c>
      <c r="G2925" s="200" t="s">
        <v>490</v>
      </c>
      <c r="H2925" s="200"/>
      <c r="I2925" s="200">
        <v>45730</v>
      </c>
      <c r="J2925" s="143">
        <f t="shared" si="45"/>
        <v>45730</v>
      </c>
      <c r="K2925" s="202">
        <v>8</v>
      </c>
      <c r="L2925" s="284" t="s">
        <v>6550</v>
      </c>
      <c r="M2925" s="223"/>
      <c r="N2925" s="203"/>
      <c r="O2925" s="222" t="s">
        <v>326</v>
      </c>
    </row>
    <row r="2926" spans="1:15" ht="29.25" customHeight="1">
      <c r="A2926" s="221" t="s">
        <v>506</v>
      </c>
      <c r="B2926" s="221" t="s">
        <v>6003</v>
      </c>
      <c r="C2926" s="222" t="s">
        <v>6004</v>
      </c>
      <c r="D2926" s="222" t="s">
        <v>164</v>
      </c>
      <c r="E2926" s="199" t="s">
        <v>163</v>
      </c>
      <c r="F2926" s="200" t="s">
        <v>489</v>
      </c>
      <c r="G2926" s="200" t="s">
        <v>490</v>
      </c>
      <c r="H2926" s="200"/>
      <c r="I2926" s="200">
        <v>45733</v>
      </c>
      <c r="J2926" s="143">
        <f t="shared" si="45"/>
        <v>45733</v>
      </c>
      <c r="K2926" s="202">
        <v>8</v>
      </c>
      <c r="L2926" s="284" t="s">
        <v>6551</v>
      </c>
      <c r="M2926" s="223"/>
      <c r="N2926" s="203"/>
      <c r="O2926" s="222" t="s">
        <v>326</v>
      </c>
    </row>
    <row r="2927" spans="1:15" ht="29.25" customHeight="1">
      <c r="A2927" s="221" t="s">
        <v>506</v>
      </c>
      <c r="B2927" s="221" t="s">
        <v>6003</v>
      </c>
      <c r="C2927" s="222" t="s">
        <v>6004</v>
      </c>
      <c r="D2927" s="222" t="s">
        <v>164</v>
      </c>
      <c r="E2927" s="199" t="s">
        <v>163</v>
      </c>
      <c r="F2927" s="200" t="s">
        <v>489</v>
      </c>
      <c r="G2927" s="200" t="s">
        <v>490</v>
      </c>
      <c r="H2927" s="200"/>
      <c r="I2927" s="200">
        <v>45734</v>
      </c>
      <c r="J2927" s="143">
        <f t="shared" si="45"/>
        <v>45734</v>
      </c>
      <c r="K2927" s="202">
        <v>8</v>
      </c>
      <c r="L2927" s="284" t="s">
        <v>6552</v>
      </c>
      <c r="M2927" s="223"/>
      <c r="N2927" s="203"/>
      <c r="O2927" s="222" t="s">
        <v>326</v>
      </c>
    </row>
    <row r="2928" spans="1:15" ht="29.25" customHeight="1">
      <c r="A2928" s="221" t="s">
        <v>506</v>
      </c>
      <c r="B2928" s="221" t="s">
        <v>6003</v>
      </c>
      <c r="C2928" s="222" t="s">
        <v>6004</v>
      </c>
      <c r="D2928" s="222" t="s">
        <v>164</v>
      </c>
      <c r="E2928" s="199" t="s">
        <v>163</v>
      </c>
      <c r="F2928" s="200" t="s">
        <v>489</v>
      </c>
      <c r="G2928" s="200" t="s">
        <v>490</v>
      </c>
      <c r="H2928" s="200"/>
      <c r="I2928" s="200">
        <v>45735</v>
      </c>
      <c r="J2928" s="143">
        <f t="shared" si="45"/>
        <v>45735</v>
      </c>
      <c r="K2928" s="202">
        <v>8</v>
      </c>
      <c r="L2928" s="285" t="s">
        <v>6731</v>
      </c>
      <c r="M2928" s="223"/>
      <c r="N2928" s="203"/>
      <c r="O2928" s="222" t="s">
        <v>326</v>
      </c>
    </row>
    <row r="2929" spans="1:15" ht="29.25" customHeight="1">
      <c r="A2929" s="221" t="s">
        <v>506</v>
      </c>
      <c r="B2929" s="221" t="s">
        <v>6003</v>
      </c>
      <c r="C2929" s="222" t="s">
        <v>6004</v>
      </c>
      <c r="D2929" s="222" t="s">
        <v>164</v>
      </c>
      <c r="E2929" s="199" t="s">
        <v>163</v>
      </c>
      <c r="F2929" s="200" t="s">
        <v>489</v>
      </c>
      <c r="G2929" s="200" t="s">
        <v>490</v>
      </c>
      <c r="H2929" s="200"/>
      <c r="I2929" s="200">
        <v>45736</v>
      </c>
      <c r="J2929" s="143">
        <f t="shared" si="45"/>
        <v>45736</v>
      </c>
      <c r="K2929" s="202">
        <v>8</v>
      </c>
      <c r="L2929" s="285" t="s">
        <v>6732</v>
      </c>
      <c r="M2929" s="223"/>
      <c r="N2929" s="203"/>
      <c r="O2929" s="222" t="s">
        <v>326</v>
      </c>
    </row>
    <row r="2930" spans="1:15" ht="29.25" customHeight="1">
      <c r="A2930" s="221" t="s">
        <v>506</v>
      </c>
      <c r="B2930" s="221" t="s">
        <v>6003</v>
      </c>
      <c r="C2930" s="222" t="s">
        <v>6004</v>
      </c>
      <c r="D2930" s="222" t="s">
        <v>164</v>
      </c>
      <c r="E2930" s="199" t="s">
        <v>163</v>
      </c>
      <c r="F2930" s="200" t="s">
        <v>489</v>
      </c>
      <c r="G2930" s="200" t="s">
        <v>490</v>
      </c>
      <c r="H2930" s="200"/>
      <c r="I2930" s="200">
        <v>45737</v>
      </c>
      <c r="J2930" s="143">
        <f t="shared" si="45"/>
        <v>45737</v>
      </c>
      <c r="K2930" s="202">
        <v>8</v>
      </c>
      <c r="L2930" s="285" t="s">
        <v>6733</v>
      </c>
      <c r="M2930" s="223"/>
      <c r="N2930" s="203"/>
      <c r="O2930" s="222" t="s">
        <v>326</v>
      </c>
    </row>
    <row r="2931" spans="1:15" ht="29.25" customHeight="1">
      <c r="A2931" s="221" t="s">
        <v>506</v>
      </c>
      <c r="B2931" s="221" t="s">
        <v>6003</v>
      </c>
      <c r="C2931" s="222" t="s">
        <v>6004</v>
      </c>
      <c r="D2931" s="222" t="s">
        <v>164</v>
      </c>
      <c r="E2931" s="199" t="s">
        <v>163</v>
      </c>
      <c r="F2931" s="200" t="s">
        <v>489</v>
      </c>
      <c r="G2931" s="200" t="s">
        <v>490</v>
      </c>
      <c r="H2931" s="200"/>
      <c r="I2931" s="200">
        <v>45740</v>
      </c>
      <c r="J2931" s="143">
        <f t="shared" si="45"/>
        <v>45740</v>
      </c>
      <c r="K2931" s="202">
        <v>8</v>
      </c>
      <c r="L2931" s="285" t="s">
        <v>6731</v>
      </c>
      <c r="M2931" s="223"/>
      <c r="N2931" s="203"/>
      <c r="O2931" s="222" t="s">
        <v>326</v>
      </c>
    </row>
    <row r="2932" spans="1:15" ht="29.25" customHeight="1">
      <c r="A2932" s="221" t="s">
        <v>506</v>
      </c>
      <c r="B2932" s="221" t="s">
        <v>6003</v>
      </c>
      <c r="C2932" s="222" t="s">
        <v>6004</v>
      </c>
      <c r="D2932" s="222" t="s">
        <v>164</v>
      </c>
      <c r="E2932" s="199" t="s">
        <v>163</v>
      </c>
      <c r="F2932" s="200" t="s">
        <v>489</v>
      </c>
      <c r="G2932" s="200" t="s">
        <v>490</v>
      </c>
      <c r="H2932" s="200"/>
      <c r="I2932" s="200">
        <v>45741</v>
      </c>
      <c r="J2932" s="143">
        <f t="shared" si="45"/>
        <v>45741</v>
      </c>
      <c r="K2932" s="202">
        <v>8</v>
      </c>
      <c r="L2932" s="285" t="s">
        <v>6734</v>
      </c>
      <c r="M2932" s="223"/>
      <c r="N2932" s="203"/>
      <c r="O2932" s="222" t="s">
        <v>326</v>
      </c>
    </row>
    <row r="2933" spans="1:15" ht="29.25" customHeight="1">
      <c r="A2933" s="221" t="s">
        <v>506</v>
      </c>
      <c r="B2933" s="221" t="s">
        <v>6003</v>
      </c>
      <c r="C2933" s="222" t="s">
        <v>6004</v>
      </c>
      <c r="D2933" s="222" t="s">
        <v>164</v>
      </c>
      <c r="E2933" s="199" t="s">
        <v>163</v>
      </c>
      <c r="F2933" s="200" t="s">
        <v>489</v>
      </c>
      <c r="G2933" s="200" t="s">
        <v>490</v>
      </c>
      <c r="H2933" s="200"/>
      <c r="I2933" s="200">
        <v>45742</v>
      </c>
      <c r="J2933" s="143">
        <f t="shared" si="45"/>
        <v>45742</v>
      </c>
      <c r="K2933" s="202">
        <v>8</v>
      </c>
      <c r="L2933" s="284" t="s">
        <v>6735</v>
      </c>
      <c r="M2933" s="223"/>
      <c r="N2933" s="203"/>
      <c r="O2933" s="222" t="s">
        <v>326</v>
      </c>
    </row>
    <row r="2934" spans="1:15" ht="29.25" customHeight="1">
      <c r="A2934" s="221" t="s">
        <v>506</v>
      </c>
      <c r="B2934" s="221" t="s">
        <v>6003</v>
      </c>
      <c r="C2934" s="222" t="s">
        <v>6004</v>
      </c>
      <c r="D2934" s="222" t="s">
        <v>164</v>
      </c>
      <c r="E2934" s="199" t="s">
        <v>163</v>
      </c>
      <c r="F2934" s="200" t="s">
        <v>489</v>
      </c>
      <c r="G2934" s="200" t="s">
        <v>490</v>
      </c>
      <c r="H2934" s="200"/>
      <c r="I2934" s="200">
        <v>45743</v>
      </c>
      <c r="J2934" s="143">
        <f t="shared" si="45"/>
        <v>45743</v>
      </c>
      <c r="K2934" s="202">
        <v>8</v>
      </c>
      <c r="L2934" s="284" t="s">
        <v>6944</v>
      </c>
      <c r="M2934" s="223"/>
      <c r="N2934" s="203"/>
      <c r="O2934" s="222" t="s">
        <v>326</v>
      </c>
    </row>
    <row r="2935" spans="1:15" ht="29.25" customHeight="1">
      <c r="A2935" s="221" t="s">
        <v>506</v>
      </c>
      <c r="B2935" s="221" t="s">
        <v>6003</v>
      </c>
      <c r="C2935" s="222" t="s">
        <v>6004</v>
      </c>
      <c r="D2935" s="222" t="s">
        <v>164</v>
      </c>
      <c r="E2935" s="199" t="s">
        <v>163</v>
      </c>
      <c r="F2935" s="200" t="s">
        <v>489</v>
      </c>
      <c r="G2935" s="200" t="s">
        <v>490</v>
      </c>
      <c r="H2935" s="200"/>
      <c r="I2935" s="200">
        <v>45744</v>
      </c>
      <c r="J2935" s="143">
        <f t="shared" si="45"/>
        <v>45744</v>
      </c>
      <c r="K2935" s="202">
        <v>8</v>
      </c>
      <c r="L2935" s="284" t="s">
        <v>6945</v>
      </c>
      <c r="M2935" s="223"/>
      <c r="N2935" s="203"/>
      <c r="O2935" s="222" t="s">
        <v>326</v>
      </c>
    </row>
    <row r="2936" spans="1:15" ht="29.25" customHeight="1">
      <c r="A2936" s="221" t="s">
        <v>506</v>
      </c>
      <c r="B2936" s="221" t="s">
        <v>6003</v>
      </c>
      <c r="C2936" s="222" t="s">
        <v>6004</v>
      </c>
      <c r="D2936" s="222" t="s">
        <v>164</v>
      </c>
      <c r="E2936" s="199" t="s">
        <v>163</v>
      </c>
      <c r="F2936" s="200" t="s">
        <v>489</v>
      </c>
      <c r="G2936" s="200" t="s">
        <v>490</v>
      </c>
      <c r="H2936" s="200"/>
      <c r="I2936" s="200">
        <v>45747</v>
      </c>
      <c r="J2936" s="143">
        <f t="shared" si="45"/>
        <v>45747</v>
      </c>
      <c r="K2936" s="202">
        <v>8</v>
      </c>
      <c r="L2936" s="285" t="s">
        <v>6946</v>
      </c>
      <c r="M2936" s="223"/>
      <c r="N2936" s="203"/>
      <c r="O2936" s="222" t="s">
        <v>326</v>
      </c>
    </row>
    <row r="2937" spans="1:15" ht="29.25" customHeight="1">
      <c r="A2937" s="221" t="s">
        <v>506</v>
      </c>
      <c r="B2937" s="221" t="s">
        <v>6003</v>
      </c>
      <c r="C2937" s="222" t="s">
        <v>6004</v>
      </c>
      <c r="D2937" s="222" t="s">
        <v>164</v>
      </c>
      <c r="E2937" s="199" t="s">
        <v>163</v>
      </c>
      <c r="F2937" s="200" t="s">
        <v>489</v>
      </c>
      <c r="G2937" s="200" t="s">
        <v>490</v>
      </c>
      <c r="H2937" s="200"/>
      <c r="I2937" s="200">
        <v>45748</v>
      </c>
      <c r="J2937" s="143">
        <f t="shared" si="45"/>
        <v>45748</v>
      </c>
      <c r="K2937" s="202">
        <v>8</v>
      </c>
      <c r="L2937" s="285" t="s">
        <v>6946</v>
      </c>
      <c r="M2937" s="223"/>
      <c r="N2937" s="203"/>
      <c r="O2937" s="222" t="s">
        <v>326</v>
      </c>
    </row>
    <row r="2938" spans="1:15" ht="29.25" customHeight="1">
      <c r="A2938" s="221" t="s">
        <v>506</v>
      </c>
      <c r="B2938" s="221" t="s">
        <v>6003</v>
      </c>
      <c r="C2938" s="222" t="s">
        <v>6004</v>
      </c>
      <c r="D2938" s="222" t="s">
        <v>164</v>
      </c>
      <c r="E2938" s="199" t="s">
        <v>163</v>
      </c>
      <c r="F2938" s="200" t="s">
        <v>489</v>
      </c>
      <c r="G2938" s="200" t="s">
        <v>490</v>
      </c>
      <c r="H2938" s="200"/>
      <c r="I2938" s="200">
        <v>45749</v>
      </c>
      <c r="J2938" s="143">
        <f t="shared" si="45"/>
        <v>45749</v>
      </c>
      <c r="K2938" s="202">
        <v>8</v>
      </c>
      <c r="L2938" s="285" t="s">
        <v>6947</v>
      </c>
      <c r="M2938" s="223"/>
      <c r="N2938" s="203"/>
      <c r="O2938" s="222" t="s">
        <v>326</v>
      </c>
    </row>
    <row r="2939" spans="1:15" ht="29.25" customHeight="1">
      <c r="A2939" s="221" t="s">
        <v>506</v>
      </c>
      <c r="B2939" s="221" t="s">
        <v>6003</v>
      </c>
      <c r="C2939" s="222" t="s">
        <v>6004</v>
      </c>
      <c r="D2939" s="222" t="s">
        <v>164</v>
      </c>
      <c r="E2939" s="199" t="s">
        <v>163</v>
      </c>
      <c r="F2939" s="200" t="s">
        <v>489</v>
      </c>
      <c r="G2939" s="200" t="s">
        <v>490</v>
      </c>
      <c r="H2939" s="200"/>
      <c r="I2939" s="200">
        <v>45754</v>
      </c>
      <c r="J2939" s="143">
        <f t="shared" si="45"/>
        <v>45754</v>
      </c>
      <c r="K2939" s="202">
        <v>8</v>
      </c>
      <c r="L2939" s="284" t="s">
        <v>6948</v>
      </c>
      <c r="M2939" s="223"/>
      <c r="N2939" s="203"/>
      <c r="O2939" s="222" t="s">
        <v>326</v>
      </c>
    </row>
    <row r="2940" spans="1:15" ht="29.25" customHeight="1">
      <c r="A2940" s="221" t="s">
        <v>506</v>
      </c>
      <c r="B2940" s="221" t="s">
        <v>6003</v>
      </c>
      <c r="C2940" s="222" t="s">
        <v>6004</v>
      </c>
      <c r="D2940" s="222" t="s">
        <v>164</v>
      </c>
      <c r="E2940" s="199" t="s">
        <v>163</v>
      </c>
      <c r="F2940" s="200" t="s">
        <v>489</v>
      </c>
      <c r="G2940" s="200" t="s">
        <v>490</v>
      </c>
      <c r="H2940" s="200"/>
      <c r="I2940" s="200">
        <v>45755</v>
      </c>
      <c r="J2940" s="143">
        <f t="shared" si="45"/>
        <v>45755</v>
      </c>
      <c r="K2940" s="202">
        <v>8</v>
      </c>
      <c r="L2940" s="285" t="s">
        <v>6949</v>
      </c>
      <c r="M2940" s="223"/>
      <c r="N2940" s="203"/>
      <c r="O2940" s="222" t="s">
        <v>326</v>
      </c>
    </row>
    <row r="2941" spans="1:15" ht="29.25" customHeight="1">
      <c r="A2941" s="221" t="s">
        <v>506</v>
      </c>
      <c r="B2941" s="221" t="s">
        <v>6003</v>
      </c>
      <c r="C2941" s="222" t="s">
        <v>6004</v>
      </c>
      <c r="D2941" s="222" t="s">
        <v>164</v>
      </c>
      <c r="E2941" s="199" t="s">
        <v>163</v>
      </c>
      <c r="F2941" s="200" t="s">
        <v>630</v>
      </c>
      <c r="G2941" s="200" t="s">
        <v>631</v>
      </c>
      <c r="H2941" s="200"/>
      <c r="I2941" s="200">
        <v>45756</v>
      </c>
      <c r="J2941" s="143">
        <f t="shared" si="45"/>
        <v>45756</v>
      </c>
      <c r="K2941" s="202">
        <v>8</v>
      </c>
      <c r="L2941" s="285" t="s">
        <v>7177</v>
      </c>
      <c r="M2941" s="223"/>
      <c r="N2941" s="203"/>
      <c r="O2941" s="222" t="s">
        <v>326</v>
      </c>
    </row>
    <row r="2942" spans="1:15" ht="29.25" customHeight="1">
      <c r="A2942" s="221" t="s">
        <v>506</v>
      </c>
      <c r="B2942" s="221" t="s">
        <v>6003</v>
      </c>
      <c r="C2942" s="222" t="s">
        <v>6004</v>
      </c>
      <c r="D2942" s="222" t="s">
        <v>164</v>
      </c>
      <c r="E2942" s="199" t="s">
        <v>163</v>
      </c>
      <c r="F2942" s="200" t="s">
        <v>630</v>
      </c>
      <c r="G2942" s="200" t="s">
        <v>631</v>
      </c>
      <c r="H2942" s="200"/>
      <c r="I2942" s="200">
        <v>45757</v>
      </c>
      <c r="J2942" s="143">
        <f t="shared" si="45"/>
        <v>45757</v>
      </c>
      <c r="K2942" s="202">
        <v>8</v>
      </c>
      <c r="L2942" s="285" t="s">
        <v>7178</v>
      </c>
      <c r="M2942" s="223"/>
      <c r="N2942" s="203"/>
      <c r="O2942" s="222" t="s">
        <v>326</v>
      </c>
    </row>
    <row r="2943" spans="1:15" ht="29.25" customHeight="1">
      <c r="A2943" s="221" t="s">
        <v>506</v>
      </c>
      <c r="B2943" s="221" t="s">
        <v>6003</v>
      </c>
      <c r="C2943" s="222" t="s">
        <v>6004</v>
      </c>
      <c r="D2943" s="222" t="s">
        <v>164</v>
      </c>
      <c r="E2943" s="199" t="s">
        <v>178</v>
      </c>
      <c r="F2943" s="200"/>
      <c r="G2943" s="200"/>
      <c r="H2943" s="200"/>
      <c r="I2943" s="200">
        <v>45758</v>
      </c>
      <c r="J2943" s="143">
        <f t="shared" si="45"/>
        <v>45758</v>
      </c>
      <c r="K2943" s="202">
        <v>8</v>
      </c>
      <c r="L2943" s="285" t="s">
        <v>341</v>
      </c>
      <c r="M2943" s="223"/>
      <c r="N2943" s="203"/>
      <c r="O2943" s="222" t="s">
        <v>326</v>
      </c>
    </row>
    <row r="2944" spans="1:15" ht="29.25" customHeight="1">
      <c r="A2944" s="221" t="s">
        <v>506</v>
      </c>
      <c r="B2944" s="221" t="s">
        <v>6003</v>
      </c>
      <c r="C2944" s="222" t="s">
        <v>6004</v>
      </c>
      <c r="D2944" s="222" t="s">
        <v>164</v>
      </c>
      <c r="E2944" s="199" t="s">
        <v>163</v>
      </c>
      <c r="F2944" s="200" t="s">
        <v>630</v>
      </c>
      <c r="G2944" s="200" t="s">
        <v>631</v>
      </c>
      <c r="H2944" s="200"/>
      <c r="I2944" s="200">
        <v>45761</v>
      </c>
      <c r="J2944" s="143">
        <f t="shared" si="45"/>
        <v>45761</v>
      </c>
      <c r="K2944" s="202">
        <v>8</v>
      </c>
      <c r="L2944" s="284" t="s">
        <v>7179</v>
      </c>
      <c r="M2944" s="223"/>
      <c r="N2944" s="203"/>
      <c r="O2944" s="222" t="s">
        <v>326</v>
      </c>
    </row>
    <row r="2945" spans="1:15" ht="29.25" customHeight="1">
      <c r="A2945" s="221" t="s">
        <v>506</v>
      </c>
      <c r="B2945" s="221" t="s">
        <v>6003</v>
      </c>
      <c r="C2945" s="222" t="s">
        <v>6004</v>
      </c>
      <c r="D2945" s="222" t="s">
        <v>164</v>
      </c>
      <c r="E2945" s="199" t="s">
        <v>163</v>
      </c>
      <c r="F2945" s="200" t="s">
        <v>489</v>
      </c>
      <c r="G2945" s="200" t="s">
        <v>490</v>
      </c>
      <c r="H2945" s="200"/>
      <c r="I2945" s="200">
        <v>45762</v>
      </c>
      <c r="J2945" s="143">
        <f t="shared" si="45"/>
        <v>45762</v>
      </c>
      <c r="K2945" s="202">
        <v>8</v>
      </c>
      <c r="L2945" s="284" t="s">
        <v>7180</v>
      </c>
      <c r="M2945" s="223"/>
      <c r="N2945" s="203"/>
      <c r="O2945" s="222" t="s">
        <v>326</v>
      </c>
    </row>
    <row r="2946" spans="1:15" ht="29.25" customHeight="1">
      <c r="A2946" s="221" t="s">
        <v>506</v>
      </c>
      <c r="B2946" s="221" t="s">
        <v>6003</v>
      </c>
      <c r="C2946" s="222" t="s">
        <v>6004</v>
      </c>
      <c r="D2946" s="222" t="s">
        <v>164</v>
      </c>
      <c r="E2946" s="199" t="s">
        <v>163</v>
      </c>
      <c r="F2946" s="200" t="s">
        <v>630</v>
      </c>
      <c r="G2946" s="200" t="s">
        <v>631</v>
      </c>
      <c r="H2946" s="200"/>
      <c r="I2946" s="200">
        <v>45763</v>
      </c>
      <c r="J2946" s="143">
        <f t="shared" si="45"/>
        <v>45763</v>
      </c>
      <c r="K2946" s="202">
        <v>8</v>
      </c>
      <c r="L2946" s="284" t="s">
        <v>7181</v>
      </c>
      <c r="M2946" s="223"/>
      <c r="N2946" s="203"/>
      <c r="O2946" s="222" t="s">
        <v>326</v>
      </c>
    </row>
    <row r="2947" spans="1:15" ht="29.25" customHeight="1">
      <c r="A2947" s="221" t="s">
        <v>506</v>
      </c>
      <c r="B2947" s="221" t="s">
        <v>6003</v>
      </c>
      <c r="C2947" s="222" t="s">
        <v>6004</v>
      </c>
      <c r="D2947" s="222" t="s">
        <v>164</v>
      </c>
      <c r="E2947" s="199" t="s">
        <v>163</v>
      </c>
      <c r="F2947" s="200" t="s">
        <v>489</v>
      </c>
      <c r="G2947" s="200" t="s">
        <v>490</v>
      </c>
      <c r="H2947" s="200"/>
      <c r="I2947" s="200">
        <v>45764</v>
      </c>
      <c r="J2947" s="143">
        <f t="shared" ref="J2947:J3010" si="46">I2947</f>
        <v>45764</v>
      </c>
      <c r="K2947" s="202">
        <v>8</v>
      </c>
      <c r="L2947" s="284" t="s">
        <v>7411</v>
      </c>
      <c r="M2947" s="223"/>
      <c r="N2947" s="203"/>
      <c r="O2947" s="222" t="s">
        <v>326</v>
      </c>
    </row>
    <row r="2948" spans="1:15" ht="29.25" customHeight="1">
      <c r="A2948" s="221" t="s">
        <v>506</v>
      </c>
      <c r="B2948" s="221" t="s">
        <v>6003</v>
      </c>
      <c r="C2948" s="222" t="s">
        <v>6004</v>
      </c>
      <c r="D2948" s="222" t="s">
        <v>164</v>
      </c>
      <c r="E2948" s="199" t="s">
        <v>163</v>
      </c>
      <c r="F2948" s="200" t="s">
        <v>630</v>
      </c>
      <c r="G2948" s="200" t="s">
        <v>631</v>
      </c>
      <c r="H2948" s="200"/>
      <c r="I2948" s="200">
        <v>45765</v>
      </c>
      <c r="J2948" s="143">
        <f t="shared" si="46"/>
        <v>45765</v>
      </c>
      <c r="K2948" s="202">
        <v>8</v>
      </c>
      <c r="L2948" s="284" t="s">
        <v>7412</v>
      </c>
      <c r="M2948" s="223"/>
      <c r="N2948" s="203"/>
      <c r="O2948" s="222" t="s">
        <v>326</v>
      </c>
    </row>
    <row r="2949" spans="1:15" ht="29.25" customHeight="1">
      <c r="A2949" s="221" t="s">
        <v>506</v>
      </c>
      <c r="B2949" s="221" t="s">
        <v>6003</v>
      </c>
      <c r="C2949" s="222" t="s">
        <v>6004</v>
      </c>
      <c r="D2949" s="222" t="s">
        <v>164</v>
      </c>
      <c r="E2949" s="199" t="s">
        <v>163</v>
      </c>
      <c r="F2949" s="200" t="s">
        <v>630</v>
      </c>
      <c r="G2949" s="200" t="s">
        <v>631</v>
      </c>
      <c r="H2949" s="200"/>
      <c r="I2949" s="200">
        <v>45768</v>
      </c>
      <c r="J2949" s="143">
        <f t="shared" si="46"/>
        <v>45768</v>
      </c>
      <c r="K2949" s="202">
        <v>8</v>
      </c>
      <c r="L2949" s="284" t="s">
        <v>7413</v>
      </c>
      <c r="M2949" s="223"/>
      <c r="N2949" s="203"/>
      <c r="O2949" s="222" t="s">
        <v>326</v>
      </c>
    </row>
    <row r="2950" spans="1:15" ht="29.25" customHeight="1">
      <c r="A2950" s="221" t="s">
        <v>506</v>
      </c>
      <c r="B2950" s="221" t="s">
        <v>6003</v>
      </c>
      <c r="C2950" s="222" t="s">
        <v>6004</v>
      </c>
      <c r="D2950" s="222" t="s">
        <v>164</v>
      </c>
      <c r="E2950" s="199" t="s">
        <v>163</v>
      </c>
      <c r="F2950" s="200" t="s">
        <v>630</v>
      </c>
      <c r="G2950" s="200" t="s">
        <v>631</v>
      </c>
      <c r="H2950" s="200"/>
      <c r="I2950" s="200">
        <v>45769</v>
      </c>
      <c r="J2950" s="143">
        <f t="shared" si="46"/>
        <v>45769</v>
      </c>
      <c r="K2950" s="202">
        <v>8</v>
      </c>
      <c r="L2950" s="284" t="s">
        <v>7414</v>
      </c>
      <c r="M2950" s="223"/>
      <c r="N2950" s="203"/>
      <c r="O2950" s="222" t="s">
        <v>326</v>
      </c>
    </row>
    <row r="2951" spans="1:15" ht="29.25" customHeight="1">
      <c r="A2951" s="221" t="s">
        <v>506</v>
      </c>
      <c r="B2951" s="221" t="s">
        <v>6003</v>
      </c>
      <c r="C2951" s="222" t="s">
        <v>6004</v>
      </c>
      <c r="D2951" s="222" t="s">
        <v>164</v>
      </c>
      <c r="E2951" s="199" t="s">
        <v>178</v>
      </c>
      <c r="F2951" s="200"/>
      <c r="G2951" s="200"/>
      <c r="H2951" s="200"/>
      <c r="I2951" s="200">
        <v>45770</v>
      </c>
      <c r="J2951" s="143">
        <f t="shared" si="46"/>
        <v>45770</v>
      </c>
      <c r="K2951" s="202">
        <v>2</v>
      </c>
      <c r="L2951" s="285" t="s">
        <v>216</v>
      </c>
      <c r="M2951" s="223"/>
      <c r="N2951" s="203"/>
      <c r="O2951" s="222" t="s">
        <v>326</v>
      </c>
    </row>
    <row r="2952" spans="1:15" ht="29.25" customHeight="1">
      <c r="A2952" s="221" t="s">
        <v>506</v>
      </c>
      <c r="B2952" s="221" t="s">
        <v>6003</v>
      </c>
      <c r="C2952" s="222" t="s">
        <v>6004</v>
      </c>
      <c r="D2952" s="222" t="s">
        <v>164</v>
      </c>
      <c r="E2952" s="199" t="s">
        <v>163</v>
      </c>
      <c r="F2952" s="200" t="s">
        <v>630</v>
      </c>
      <c r="G2952" s="200" t="s">
        <v>631</v>
      </c>
      <c r="H2952" s="200"/>
      <c r="I2952" s="200">
        <v>45770</v>
      </c>
      <c r="J2952" s="143">
        <f t="shared" si="46"/>
        <v>45770</v>
      </c>
      <c r="K2952" s="202">
        <v>6</v>
      </c>
      <c r="L2952" s="284" t="s">
        <v>7414</v>
      </c>
      <c r="M2952" s="223"/>
      <c r="N2952" s="203"/>
      <c r="O2952" s="222" t="s">
        <v>326</v>
      </c>
    </row>
    <row r="2953" spans="1:15" ht="29.25" customHeight="1">
      <c r="A2953" s="221" t="s">
        <v>506</v>
      </c>
      <c r="B2953" s="221" t="s">
        <v>6003</v>
      </c>
      <c r="C2953" s="222" t="s">
        <v>6004</v>
      </c>
      <c r="D2953" s="222" t="s">
        <v>164</v>
      </c>
      <c r="E2953" s="199" t="s">
        <v>163</v>
      </c>
      <c r="F2953" s="200" t="s">
        <v>630</v>
      </c>
      <c r="G2953" s="200" t="s">
        <v>631</v>
      </c>
      <c r="H2953" s="200"/>
      <c r="I2953" s="200">
        <v>45771</v>
      </c>
      <c r="J2953" s="143">
        <f t="shared" si="46"/>
        <v>45771</v>
      </c>
      <c r="K2953" s="202">
        <v>8</v>
      </c>
      <c r="L2953" s="284" t="s">
        <v>7577</v>
      </c>
      <c r="M2953" s="223"/>
      <c r="N2953" s="203"/>
      <c r="O2953" s="222" t="s">
        <v>326</v>
      </c>
    </row>
    <row r="2954" spans="1:15" ht="29.25" customHeight="1">
      <c r="A2954" s="221" t="s">
        <v>506</v>
      </c>
      <c r="B2954" s="221" t="s">
        <v>6003</v>
      </c>
      <c r="C2954" s="222" t="s">
        <v>6004</v>
      </c>
      <c r="D2954" s="222" t="s">
        <v>164</v>
      </c>
      <c r="E2954" s="199" t="s">
        <v>163</v>
      </c>
      <c r="F2954" s="200" t="s">
        <v>630</v>
      </c>
      <c r="G2954" s="200" t="s">
        <v>631</v>
      </c>
      <c r="H2954" s="200"/>
      <c r="I2954" s="200">
        <v>45772</v>
      </c>
      <c r="J2954" s="143">
        <f t="shared" si="46"/>
        <v>45772</v>
      </c>
      <c r="K2954" s="202">
        <v>8</v>
      </c>
      <c r="L2954" s="284" t="s">
        <v>7578</v>
      </c>
      <c r="M2954" s="223"/>
      <c r="N2954" s="203"/>
      <c r="O2954" s="222" t="s">
        <v>326</v>
      </c>
    </row>
    <row r="2955" spans="1:15" ht="29.25" customHeight="1">
      <c r="A2955" s="221" t="s">
        <v>506</v>
      </c>
      <c r="B2955" s="221" t="s">
        <v>6003</v>
      </c>
      <c r="C2955" s="222" t="s">
        <v>6004</v>
      </c>
      <c r="D2955" s="222" t="s">
        <v>164</v>
      </c>
      <c r="E2955" s="199" t="s">
        <v>163</v>
      </c>
      <c r="F2955" s="200" t="s">
        <v>489</v>
      </c>
      <c r="G2955" s="200" t="s">
        <v>490</v>
      </c>
      <c r="H2955" s="200"/>
      <c r="I2955" s="200">
        <v>45775</v>
      </c>
      <c r="J2955" s="143">
        <f t="shared" si="46"/>
        <v>45775</v>
      </c>
      <c r="K2955" s="202">
        <v>8</v>
      </c>
      <c r="L2955" s="284" t="s">
        <v>7579</v>
      </c>
      <c r="M2955" s="223"/>
      <c r="N2955" s="203"/>
      <c r="O2955" s="222" t="s">
        <v>326</v>
      </c>
    </row>
    <row r="2956" spans="1:15" ht="29.25" customHeight="1">
      <c r="A2956" s="221" t="s">
        <v>506</v>
      </c>
      <c r="B2956" s="221" t="s">
        <v>6003</v>
      </c>
      <c r="C2956" s="222" t="s">
        <v>6004</v>
      </c>
      <c r="D2956" s="222" t="s">
        <v>164</v>
      </c>
      <c r="E2956" s="199" t="s">
        <v>163</v>
      </c>
      <c r="F2956" s="200" t="s">
        <v>489</v>
      </c>
      <c r="G2956" s="200" t="s">
        <v>490</v>
      </c>
      <c r="H2956" s="200"/>
      <c r="I2956" s="200">
        <v>45776</v>
      </c>
      <c r="J2956" s="143">
        <f t="shared" si="46"/>
        <v>45776</v>
      </c>
      <c r="K2956" s="202">
        <v>8</v>
      </c>
      <c r="L2956" s="284" t="s">
        <v>7580</v>
      </c>
      <c r="M2956" s="223"/>
      <c r="N2956" s="203"/>
      <c r="O2956" s="222" t="s">
        <v>326</v>
      </c>
    </row>
    <row r="2957" spans="1:15" ht="29.25" customHeight="1">
      <c r="A2957" s="221" t="s">
        <v>506</v>
      </c>
      <c r="B2957" s="221" t="s">
        <v>6003</v>
      </c>
      <c r="C2957" s="222" t="s">
        <v>6004</v>
      </c>
      <c r="D2957" s="222" t="s">
        <v>164</v>
      </c>
      <c r="E2957" s="199" t="s">
        <v>163</v>
      </c>
      <c r="F2957" s="200" t="s">
        <v>489</v>
      </c>
      <c r="G2957" s="200" t="s">
        <v>490</v>
      </c>
      <c r="H2957" s="200"/>
      <c r="I2957" s="200">
        <v>45777</v>
      </c>
      <c r="J2957" s="143">
        <f t="shared" si="46"/>
        <v>45777</v>
      </c>
      <c r="K2957" s="202">
        <v>8</v>
      </c>
      <c r="L2957" s="284" t="s">
        <v>7766</v>
      </c>
      <c r="M2957" s="223"/>
      <c r="N2957" s="203"/>
      <c r="O2957" s="222" t="s">
        <v>326</v>
      </c>
    </row>
    <row r="2958" spans="1:15" ht="29.25" customHeight="1">
      <c r="A2958" s="221" t="s">
        <v>506</v>
      </c>
      <c r="B2958" s="221" t="s">
        <v>6003</v>
      </c>
      <c r="C2958" s="222" t="s">
        <v>6004</v>
      </c>
      <c r="D2958" s="222" t="s">
        <v>164</v>
      </c>
      <c r="E2958" s="199" t="s">
        <v>166</v>
      </c>
      <c r="F2958" s="200"/>
      <c r="G2958" s="200"/>
      <c r="H2958" s="200"/>
      <c r="I2958" s="200">
        <v>45778</v>
      </c>
      <c r="J2958" s="143">
        <f t="shared" si="46"/>
        <v>45778</v>
      </c>
      <c r="K2958" s="202">
        <v>8</v>
      </c>
      <c r="L2958" s="284" t="s">
        <v>7767</v>
      </c>
      <c r="M2958" s="223"/>
      <c r="N2958" s="203"/>
      <c r="O2958" s="222" t="s">
        <v>326</v>
      </c>
    </row>
    <row r="2959" spans="1:15" ht="29.25" customHeight="1">
      <c r="A2959" s="221" t="s">
        <v>506</v>
      </c>
      <c r="B2959" s="221" t="s">
        <v>6003</v>
      </c>
      <c r="C2959" s="222" t="s">
        <v>6004</v>
      </c>
      <c r="D2959" s="222" t="s">
        <v>164</v>
      </c>
      <c r="E2959" s="199" t="s">
        <v>163</v>
      </c>
      <c r="F2959" s="200" t="s">
        <v>489</v>
      </c>
      <c r="G2959" s="200" t="s">
        <v>490</v>
      </c>
      <c r="H2959" s="200"/>
      <c r="I2959" s="200">
        <v>45779</v>
      </c>
      <c r="J2959" s="143">
        <f t="shared" si="46"/>
        <v>45779</v>
      </c>
      <c r="K2959" s="202">
        <v>8</v>
      </c>
      <c r="L2959" s="284" t="s">
        <v>7768</v>
      </c>
      <c r="M2959" s="223"/>
      <c r="N2959" s="203"/>
      <c r="O2959" s="222" t="s">
        <v>326</v>
      </c>
    </row>
    <row r="2960" spans="1:15" ht="29.25" customHeight="1">
      <c r="A2960" s="221" t="s">
        <v>506</v>
      </c>
      <c r="B2960" s="221" t="s">
        <v>6003</v>
      </c>
      <c r="C2960" s="222" t="s">
        <v>6004</v>
      </c>
      <c r="D2960" s="222" t="s">
        <v>164</v>
      </c>
      <c r="E2960" s="199" t="s">
        <v>163</v>
      </c>
      <c r="F2960" s="200" t="s">
        <v>489</v>
      </c>
      <c r="G2960" s="200" t="s">
        <v>490</v>
      </c>
      <c r="H2960" s="200"/>
      <c r="I2960" s="200">
        <v>45782</v>
      </c>
      <c r="J2960" s="143">
        <f t="shared" si="46"/>
        <v>45782</v>
      </c>
      <c r="K2960" s="202">
        <v>8</v>
      </c>
      <c r="L2960" s="284" t="s">
        <v>7769</v>
      </c>
      <c r="M2960" s="223"/>
      <c r="N2960" s="203"/>
      <c r="O2960" s="222" t="s">
        <v>326</v>
      </c>
    </row>
    <row r="2961" spans="1:15" ht="29.25" customHeight="1">
      <c r="A2961" s="221" t="s">
        <v>506</v>
      </c>
      <c r="B2961" s="221" t="s">
        <v>6003</v>
      </c>
      <c r="C2961" s="222" t="s">
        <v>6004</v>
      </c>
      <c r="D2961" s="222" t="s">
        <v>164</v>
      </c>
      <c r="E2961" s="199" t="s">
        <v>163</v>
      </c>
      <c r="F2961" s="200" t="s">
        <v>489</v>
      </c>
      <c r="G2961" s="200" t="s">
        <v>490</v>
      </c>
      <c r="H2961" s="200"/>
      <c r="I2961" s="200">
        <v>45783</v>
      </c>
      <c r="J2961" s="143">
        <f t="shared" si="46"/>
        <v>45783</v>
      </c>
      <c r="K2961" s="202">
        <v>8</v>
      </c>
      <c r="L2961" s="284" t="s">
        <v>7770</v>
      </c>
      <c r="M2961" s="223"/>
      <c r="N2961" s="203"/>
      <c r="O2961" s="222" t="s">
        <v>326</v>
      </c>
    </row>
    <row r="2962" spans="1:15" ht="29.25" customHeight="1">
      <c r="A2962" s="221" t="s">
        <v>506</v>
      </c>
      <c r="B2962" s="221" t="s">
        <v>6003</v>
      </c>
      <c r="C2962" s="222" t="s">
        <v>6004</v>
      </c>
      <c r="D2962" s="222" t="s">
        <v>164</v>
      </c>
      <c r="E2962" s="199" t="s">
        <v>178</v>
      </c>
      <c r="F2962" s="200"/>
      <c r="G2962" s="200"/>
      <c r="H2962" s="200"/>
      <c r="I2962" s="200">
        <v>45784</v>
      </c>
      <c r="J2962" s="143">
        <f t="shared" si="46"/>
        <v>45784</v>
      </c>
      <c r="K2962" s="202">
        <v>4</v>
      </c>
      <c r="L2962" s="285" t="s">
        <v>7951</v>
      </c>
      <c r="M2962" s="223"/>
      <c r="N2962" s="203"/>
      <c r="O2962" s="222" t="s">
        <v>326</v>
      </c>
    </row>
    <row r="2963" spans="1:15" ht="29.25" customHeight="1">
      <c r="A2963" s="221" t="s">
        <v>506</v>
      </c>
      <c r="B2963" s="221" t="s">
        <v>6003</v>
      </c>
      <c r="C2963" s="222" t="s">
        <v>6004</v>
      </c>
      <c r="D2963" s="222" t="s">
        <v>164</v>
      </c>
      <c r="E2963" s="199" t="s">
        <v>163</v>
      </c>
      <c r="F2963" s="200" t="s">
        <v>489</v>
      </c>
      <c r="G2963" s="200" t="s">
        <v>490</v>
      </c>
      <c r="H2963" s="200" t="s">
        <v>166</v>
      </c>
      <c r="I2963" s="200">
        <v>45784</v>
      </c>
      <c r="J2963" s="143">
        <f t="shared" si="46"/>
        <v>45784</v>
      </c>
      <c r="K2963" s="202">
        <v>4</v>
      </c>
      <c r="L2963" s="284" t="s">
        <v>7950</v>
      </c>
      <c r="M2963" s="223"/>
      <c r="N2963" s="203">
        <v>0</v>
      </c>
      <c r="O2963" s="222" t="s">
        <v>326</v>
      </c>
    </row>
    <row r="2964" spans="1:15" ht="29.25" customHeight="1">
      <c r="A2964" s="221" t="s">
        <v>506</v>
      </c>
      <c r="B2964" s="221" t="s">
        <v>6003</v>
      </c>
      <c r="C2964" s="222" t="s">
        <v>6004</v>
      </c>
      <c r="D2964" s="222" t="s">
        <v>164</v>
      </c>
      <c r="E2964" s="199" t="s">
        <v>163</v>
      </c>
      <c r="F2964" s="200" t="s">
        <v>489</v>
      </c>
      <c r="G2964" s="200" t="s">
        <v>490</v>
      </c>
      <c r="H2964" s="200" t="s">
        <v>166</v>
      </c>
      <c r="I2964" s="200">
        <v>45785</v>
      </c>
      <c r="J2964" s="143">
        <f t="shared" si="46"/>
        <v>45785</v>
      </c>
      <c r="K2964" s="202">
        <v>4</v>
      </c>
      <c r="L2964" s="284" t="s">
        <v>7953</v>
      </c>
      <c r="M2964" s="223"/>
      <c r="N2964" s="203">
        <v>0</v>
      </c>
      <c r="O2964" s="222" t="s">
        <v>326</v>
      </c>
    </row>
    <row r="2965" spans="1:15" ht="29.25" customHeight="1">
      <c r="A2965" s="221" t="s">
        <v>506</v>
      </c>
      <c r="B2965" s="221" t="s">
        <v>6003</v>
      </c>
      <c r="C2965" s="222" t="s">
        <v>6004</v>
      </c>
      <c r="D2965" s="222" t="s">
        <v>164</v>
      </c>
      <c r="E2965" s="199" t="s">
        <v>163</v>
      </c>
      <c r="F2965" s="200" t="s">
        <v>630</v>
      </c>
      <c r="G2965" s="200" t="s">
        <v>631</v>
      </c>
      <c r="H2965" s="200" t="s">
        <v>633</v>
      </c>
      <c r="I2965" s="200">
        <v>45785</v>
      </c>
      <c r="J2965" s="143">
        <f t="shared" si="46"/>
        <v>45785</v>
      </c>
      <c r="K2965" s="202">
        <v>4</v>
      </c>
      <c r="L2965" s="284" t="s">
        <v>7952</v>
      </c>
      <c r="M2965" s="223"/>
      <c r="N2965" s="203">
        <v>2.4500000000000002</v>
      </c>
      <c r="O2965" s="222" t="s">
        <v>992</v>
      </c>
    </row>
    <row r="2966" spans="1:15" ht="29.25" customHeight="1">
      <c r="A2966" s="221" t="s">
        <v>506</v>
      </c>
      <c r="B2966" s="221" t="s">
        <v>6003</v>
      </c>
      <c r="C2966" s="222" t="s">
        <v>6004</v>
      </c>
      <c r="D2966" s="222" t="s">
        <v>164</v>
      </c>
      <c r="E2966" s="199" t="s">
        <v>163</v>
      </c>
      <c r="F2966" s="200" t="s">
        <v>489</v>
      </c>
      <c r="G2966" s="200" t="s">
        <v>490</v>
      </c>
      <c r="H2966" s="200" t="s">
        <v>166</v>
      </c>
      <c r="I2966" s="200">
        <v>45786</v>
      </c>
      <c r="J2966" s="143">
        <f t="shared" si="46"/>
        <v>45786</v>
      </c>
      <c r="K2966" s="202">
        <v>8</v>
      </c>
      <c r="L2966" s="284" t="s">
        <v>7954</v>
      </c>
      <c r="M2966" s="223"/>
      <c r="N2966" s="203">
        <v>0</v>
      </c>
      <c r="O2966" s="222" t="s">
        <v>326</v>
      </c>
    </row>
    <row r="2967" spans="1:15" ht="29.25" customHeight="1">
      <c r="A2967" s="221" t="s">
        <v>506</v>
      </c>
      <c r="B2967" s="221" t="s">
        <v>6003</v>
      </c>
      <c r="C2967" s="222" t="s">
        <v>6004</v>
      </c>
      <c r="D2967" s="222" t="s">
        <v>164</v>
      </c>
      <c r="E2967" s="199" t="s">
        <v>178</v>
      </c>
      <c r="F2967" s="200"/>
      <c r="G2967" s="200"/>
      <c r="H2967" s="200"/>
      <c r="I2967" s="200">
        <v>45789</v>
      </c>
      <c r="J2967" s="143">
        <f t="shared" si="46"/>
        <v>45789</v>
      </c>
      <c r="K2967" s="202">
        <v>4</v>
      </c>
      <c r="L2967" s="284" t="s">
        <v>7956</v>
      </c>
      <c r="M2967" s="223"/>
      <c r="N2967" s="203"/>
      <c r="O2967" s="222" t="s">
        <v>326</v>
      </c>
    </row>
    <row r="2968" spans="1:15" ht="29.25" customHeight="1">
      <c r="A2968" s="221" t="s">
        <v>506</v>
      </c>
      <c r="B2968" s="221" t="s">
        <v>6003</v>
      </c>
      <c r="C2968" s="222" t="s">
        <v>6004</v>
      </c>
      <c r="D2968" s="222" t="s">
        <v>164</v>
      </c>
      <c r="E2968" s="199" t="s">
        <v>163</v>
      </c>
      <c r="F2968" s="200" t="s">
        <v>489</v>
      </c>
      <c r="G2968" s="200" t="s">
        <v>490</v>
      </c>
      <c r="H2968" s="200" t="s">
        <v>166</v>
      </c>
      <c r="I2968" s="200">
        <v>45789</v>
      </c>
      <c r="J2968" s="143">
        <f t="shared" si="46"/>
        <v>45789</v>
      </c>
      <c r="K2968" s="202">
        <v>4</v>
      </c>
      <c r="L2968" s="284" t="s">
        <v>7955</v>
      </c>
      <c r="M2968" s="223"/>
      <c r="N2968" s="203">
        <v>0</v>
      </c>
      <c r="O2968" s="222" t="s">
        <v>326</v>
      </c>
    </row>
    <row r="2969" spans="1:15" ht="29.25" customHeight="1">
      <c r="A2969" s="221" t="s">
        <v>506</v>
      </c>
      <c r="B2969" s="221" t="s">
        <v>6003</v>
      </c>
      <c r="C2969" s="222" t="s">
        <v>6004</v>
      </c>
      <c r="D2969" s="222" t="s">
        <v>164</v>
      </c>
      <c r="E2969" s="199" t="s">
        <v>178</v>
      </c>
      <c r="F2969" s="200"/>
      <c r="G2969" s="200"/>
      <c r="H2969" s="200"/>
      <c r="I2969" s="200">
        <v>45790</v>
      </c>
      <c r="J2969" s="143">
        <f t="shared" si="46"/>
        <v>45790</v>
      </c>
      <c r="K2969" s="202">
        <v>4</v>
      </c>
      <c r="L2969" s="284" t="s">
        <v>7957</v>
      </c>
      <c r="M2969" s="223"/>
      <c r="N2969" s="203"/>
      <c r="O2969" s="222" t="s">
        <v>326</v>
      </c>
    </row>
    <row r="2970" spans="1:15" ht="29.25" customHeight="1">
      <c r="A2970" s="221" t="s">
        <v>506</v>
      </c>
      <c r="B2970" s="221" t="s">
        <v>6003</v>
      </c>
      <c r="C2970" s="222" t="s">
        <v>6004</v>
      </c>
      <c r="D2970" s="222" t="s">
        <v>164</v>
      </c>
      <c r="E2970" s="199" t="s">
        <v>163</v>
      </c>
      <c r="F2970" s="200" t="s">
        <v>489</v>
      </c>
      <c r="G2970" s="200" t="s">
        <v>490</v>
      </c>
      <c r="H2970" s="200" t="s">
        <v>166</v>
      </c>
      <c r="I2970" s="200">
        <v>45790</v>
      </c>
      <c r="J2970" s="143">
        <f t="shared" si="46"/>
        <v>45790</v>
      </c>
      <c r="K2970" s="202">
        <v>4</v>
      </c>
      <c r="L2970" s="284" t="s">
        <v>7958</v>
      </c>
      <c r="M2970" s="223"/>
      <c r="N2970" s="203">
        <v>0</v>
      </c>
      <c r="O2970" s="222" t="s">
        <v>326</v>
      </c>
    </row>
    <row r="2971" spans="1:15" ht="29.25" customHeight="1">
      <c r="A2971" s="221" t="s">
        <v>506</v>
      </c>
      <c r="B2971" s="221" t="s">
        <v>6003</v>
      </c>
      <c r="C2971" s="222" t="s">
        <v>6004</v>
      </c>
      <c r="D2971" s="222" t="s">
        <v>164</v>
      </c>
      <c r="E2971" s="199" t="s">
        <v>178</v>
      </c>
      <c r="F2971" s="200"/>
      <c r="G2971" s="200"/>
      <c r="H2971" s="200"/>
      <c r="I2971" s="200">
        <v>45791</v>
      </c>
      <c r="J2971" s="143">
        <f t="shared" si="46"/>
        <v>45791</v>
      </c>
      <c r="K2971" s="202">
        <v>4</v>
      </c>
      <c r="L2971" s="284" t="s">
        <v>7960</v>
      </c>
      <c r="M2971" s="223"/>
      <c r="N2971" s="203"/>
      <c r="O2971" s="222" t="s">
        <v>326</v>
      </c>
    </row>
    <row r="2972" spans="1:15" ht="29.25" customHeight="1">
      <c r="A2972" s="221" t="s">
        <v>506</v>
      </c>
      <c r="B2972" s="221" t="s">
        <v>6003</v>
      </c>
      <c r="C2972" s="222" t="s">
        <v>6004</v>
      </c>
      <c r="D2972" s="222" t="s">
        <v>164</v>
      </c>
      <c r="E2972" s="199" t="s">
        <v>163</v>
      </c>
      <c r="F2972" s="200" t="s">
        <v>489</v>
      </c>
      <c r="G2972" s="200" t="s">
        <v>490</v>
      </c>
      <c r="H2972" s="200" t="s">
        <v>166</v>
      </c>
      <c r="I2972" s="200">
        <v>45791</v>
      </c>
      <c r="J2972" s="143">
        <f t="shared" si="46"/>
        <v>45791</v>
      </c>
      <c r="K2972" s="202">
        <v>4</v>
      </c>
      <c r="L2972" s="284" t="s">
        <v>7959</v>
      </c>
      <c r="M2972" s="223"/>
      <c r="N2972" s="203">
        <v>0</v>
      </c>
      <c r="O2972" s="222" t="s">
        <v>326</v>
      </c>
    </row>
    <row r="2973" spans="1:15" ht="29.25" customHeight="1">
      <c r="A2973" s="221" t="s">
        <v>506</v>
      </c>
      <c r="B2973" s="221" t="s">
        <v>6003</v>
      </c>
      <c r="C2973" s="222" t="s">
        <v>6004</v>
      </c>
      <c r="D2973" s="222" t="s">
        <v>164</v>
      </c>
      <c r="E2973" s="199" t="s">
        <v>163</v>
      </c>
      <c r="F2973" s="200" t="s">
        <v>489</v>
      </c>
      <c r="G2973" s="200" t="s">
        <v>490</v>
      </c>
      <c r="H2973" s="200" t="s">
        <v>47</v>
      </c>
      <c r="I2973" s="200">
        <v>45792</v>
      </c>
      <c r="J2973" s="143">
        <f t="shared" si="46"/>
        <v>45792</v>
      </c>
      <c r="K2973" s="202">
        <v>8</v>
      </c>
      <c r="L2973" s="284" t="s">
        <v>8175</v>
      </c>
      <c r="M2973" s="223"/>
      <c r="N2973" s="203">
        <v>0.85</v>
      </c>
      <c r="O2973" s="222" t="s">
        <v>940</v>
      </c>
    </row>
    <row r="2974" spans="1:15" ht="29.25" customHeight="1">
      <c r="A2974" s="221" t="s">
        <v>506</v>
      </c>
      <c r="B2974" s="221" t="s">
        <v>6003</v>
      </c>
      <c r="C2974" s="222" t="s">
        <v>6004</v>
      </c>
      <c r="D2974" s="222" t="s">
        <v>164</v>
      </c>
      <c r="E2974" s="199" t="s">
        <v>178</v>
      </c>
      <c r="F2974" s="200"/>
      <c r="G2974" s="200"/>
      <c r="H2974" s="200"/>
      <c r="I2974" s="200">
        <v>45793</v>
      </c>
      <c r="J2974" s="143">
        <f t="shared" si="46"/>
        <v>45793</v>
      </c>
      <c r="K2974" s="202">
        <v>4</v>
      </c>
      <c r="L2974" s="284" t="s">
        <v>8177</v>
      </c>
      <c r="M2974" s="223"/>
      <c r="N2974" s="203"/>
      <c r="O2974" s="222" t="s">
        <v>326</v>
      </c>
    </row>
    <row r="2975" spans="1:15" ht="29.25" customHeight="1">
      <c r="A2975" s="221" t="s">
        <v>506</v>
      </c>
      <c r="B2975" s="221" t="s">
        <v>6003</v>
      </c>
      <c r="C2975" s="222" t="s">
        <v>6004</v>
      </c>
      <c r="D2975" s="222" t="s">
        <v>164</v>
      </c>
      <c r="E2975" s="199" t="s">
        <v>163</v>
      </c>
      <c r="F2975" s="200" t="s">
        <v>489</v>
      </c>
      <c r="G2975" s="200" t="s">
        <v>490</v>
      </c>
      <c r="H2975" s="200" t="s">
        <v>96</v>
      </c>
      <c r="I2975" s="200">
        <v>45793</v>
      </c>
      <c r="J2975" s="143">
        <f t="shared" si="46"/>
        <v>45793</v>
      </c>
      <c r="K2975" s="202">
        <v>4</v>
      </c>
      <c r="L2975" s="284" t="s">
        <v>8176</v>
      </c>
      <c r="M2975" s="223"/>
      <c r="N2975" s="203">
        <v>0.2</v>
      </c>
      <c r="O2975" s="222" t="s">
        <v>940</v>
      </c>
    </row>
    <row r="2976" spans="1:15" ht="29.25" customHeight="1">
      <c r="A2976" s="221" t="s">
        <v>506</v>
      </c>
      <c r="B2976" s="221" t="s">
        <v>6003</v>
      </c>
      <c r="C2976" s="222" t="s">
        <v>6004</v>
      </c>
      <c r="D2976" s="222" t="s">
        <v>164</v>
      </c>
      <c r="E2976" s="199" t="s">
        <v>178</v>
      </c>
      <c r="F2976" s="200"/>
      <c r="G2976" s="200"/>
      <c r="H2976" s="200"/>
      <c r="I2976" s="200">
        <v>45796</v>
      </c>
      <c r="J2976" s="143">
        <f t="shared" si="46"/>
        <v>45796</v>
      </c>
      <c r="K2976" s="202">
        <v>2</v>
      </c>
      <c r="L2976" s="284" t="s">
        <v>8179</v>
      </c>
      <c r="M2976" s="223"/>
      <c r="N2976" s="203"/>
      <c r="O2976" s="222" t="s">
        <v>326</v>
      </c>
    </row>
    <row r="2977" spans="1:15" ht="29.25" customHeight="1">
      <c r="A2977" s="221" t="s">
        <v>506</v>
      </c>
      <c r="B2977" s="221" t="s">
        <v>6003</v>
      </c>
      <c r="C2977" s="222" t="s">
        <v>6004</v>
      </c>
      <c r="D2977" s="222" t="s">
        <v>164</v>
      </c>
      <c r="E2977" s="199" t="s">
        <v>163</v>
      </c>
      <c r="F2977" s="200" t="s">
        <v>489</v>
      </c>
      <c r="G2977" s="200" t="s">
        <v>490</v>
      </c>
      <c r="H2977" s="200" t="s">
        <v>47</v>
      </c>
      <c r="I2977" s="200">
        <v>45796</v>
      </c>
      <c r="J2977" s="143">
        <f t="shared" si="46"/>
        <v>45796</v>
      </c>
      <c r="K2977" s="202">
        <v>6</v>
      </c>
      <c r="L2977" s="284" t="s">
        <v>8178</v>
      </c>
      <c r="M2977" s="223"/>
      <c r="N2977" s="203">
        <v>0.85</v>
      </c>
      <c r="O2977" s="222" t="s">
        <v>940</v>
      </c>
    </row>
    <row r="2978" spans="1:15" ht="29.25" customHeight="1">
      <c r="A2978" s="221" t="s">
        <v>506</v>
      </c>
      <c r="B2978" s="221" t="s">
        <v>6003</v>
      </c>
      <c r="C2978" s="222" t="s">
        <v>6004</v>
      </c>
      <c r="D2978" s="222" t="s">
        <v>164</v>
      </c>
      <c r="E2978" s="199" t="s">
        <v>178</v>
      </c>
      <c r="F2978" s="200"/>
      <c r="G2978" s="200"/>
      <c r="H2978" s="200"/>
      <c r="I2978" s="200">
        <v>45797</v>
      </c>
      <c r="J2978" s="143">
        <f t="shared" si="46"/>
        <v>45797</v>
      </c>
      <c r="K2978" s="202">
        <v>3</v>
      </c>
      <c r="L2978" s="284" t="s">
        <v>8180</v>
      </c>
      <c r="M2978" s="223"/>
      <c r="N2978" s="203"/>
      <c r="O2978" s="222" t="s">
        <v>326</v>
      </c>
    </row>
    <row r="2979" spans="1:15" ht="29.25" customHeight="1">
      <c r="A2979" s="221" t="s">
        <v>506</v>
      </c>
      <c r="B2979" s="221" t="s">
        <v>6003</v>
      </c>
      <c r="C2979" s="222" t="s">
        <v>6004</v>
      </c>
      <c r="D2979" s="222" t="s">
        <v>164</v>
      </c>
      <c r="E2979" s="199" t="s">
        <v>163</v>
      </c>
      <c r="F2979" s="200" t="s">
        <v>489</v>
      </c>
      <c r="G2979" s="200" t="s">
        <v>490</v>
      </c>
      <c r="H2979" s="200" t="s">
        <v>47</v>
      </c>
      <c r="I2979" s="200">
        <v>45797</v>
      </c>
      <c r="J2979" s="143">
        <f t="shared" si="46"/>
        <v>45797</v>
      </c>
      <c r="K2979" s="202">
        <v>3</v>
      </c>
      <c r="L2979" s="284" t="s">
        <v>8182</v>
      </c>
      <c r="M2979" s="223"/>
      <c r="N2979" s="203">
        <v>0.85</v>
      </c>
      <c r="O2979" s="222" t="s">
        <v>940</v>
      </c>
    </row>
    <row r="2980" spans="1:15" ht="29.25" customHeight="1">
      <c r="A2980" s="221" t="s">
        <v>506</v>
      </c>
      <c r="B2980" s="221" t="s">
        <v>6003</v>
      </c>
      <c r="C2980" s="222" t="s">
        <v>6004</v>
      </c>
      <c r="D2980" s="222" t="s">
        <v>164</v>
      </c>
      <c r="E2980" s="199" t="s">
        <v>163</v>
      </c>
      <c r="F2980" s="200" t="s">
        <v>4557</v>
      </c>
      <c r="G2980" s="200" t="s">
        <v>4558</v>
      </c>
      <c r="H2980" s="200" t="s">
        <v>79</v>
      </c>
      <c r="I2980" s="200">
        <v>45797</v>
      </c>
      <c r="J2980" s="143">
        <f t="shared" si="46"/>
        <v>45797</v>
      </c>
      <c r="K2980" s="202">
        <v>2</v>
      </c>
      <c r="L2980" s="284" t="s">
        <v>8181</v>
      </c>
      <c r="M2980" s="223"/>
      <c r="N2980" s="203">
        <v>0.91666666666666596</v>
      </c>
      <c r="O2980" s="222" t="s">
        <v>941</v>
      </c>
    </row>
    <row r="2981" spans="1:15" ht="29.25" customHeight="1">
      <c r="A2981" s="221" t="s">
        <v>506</v>
      </c>
      <c r="B2981" s="221" t="s">
        <v>6003</v>
      </c>
      <c r="C2981" s="222" t="s">
        <v>6004</v>
      </c>
      <c r="D2981" s="222" t="s">
        <v>164</v>
      </c>
      <c r="E2981" s="199" t="s">
        <v>163</v>
      </c>
      <c r="F2981" s="200" t="s">
        <v>630</v>
      </c>
      <c r="G2981" s="200" t="s">
        <v>631</v>
      </c>
      <c r="H2981" s="200" t="s">
        <v>97</v>
      </c>
      <c r="I2981" s="200">
        <v>45798</v>
      </c>
      <c r="J2981" s="143">
        <f t="shared" si="46"/>
        <v>45798</v>
      </c>
      <c r="K2981" s="202">
        <v>4</v>
      </c>
      <c r="L2981" s="284" t="s">
        <v>8411</v>
      </c>
      <c r="M2981" s="223"/>
      <c r="N2981" s="203">
        <v>6.0374999999999996</v>
      </c>
      <c r="O2981" s="222" t="s">
        <v>943</v>
      </c>
    </row>
    <row r="2982" spans="1:15" ht="29.25" customHeight="1">
      <c r="A2982" s="221" t="s">
        <v>506</v>
      </c>
      <c r="B2982" s="221" t="s">
        <v>6003</v>
      </c>
      <c r="C2982" s="222" t="s">
        <v>6004</v>
      </c>
      <c r="D2982" s="222" t="s">
        <v>164</v>
      </c>
      <c r="E2982" s="199" t="s">
        <v>163</v>
      </c>
      <c r="F2982" s="200" t="s">
        <v>4557</v>
      </c>
      <c r="G2982" s="200" t="s">
        <v>4558</v>
      </c>
      <c r="H2982" s="200" t="s">
        <v>79</v>
      </c>
      <c r="I2982" s="200">
        <v>45798</v>
      </c>
      <c r="J2982" s="143">
        <f t="shared" si="46"/>
        <v>45798</v>
      </c>
      <c r="K2982" s="202">
        <v>4</v>
      </c>
      <c r="L2982" s="284" t="s">
        <v>8410</v>
      </c>
      <c r="M2982" s="223"/>
      <c r="N2982" s="203">
        <v>0.91666666666666596</v>
      </c>
      <c r="O2982" s="222" t="s">
        <v>941</v>
      </c>
    </row>
    <row r="2983" spans="1:15" ht="29.25" customHeight="1">
      <c r="A2983" s="221" t="s">
        <v>506</v>
      </c>
      <c r="B2983" s="221" t="s">
        <v>6003</v>
      </c>
      <c r="C2983" s="222" t="s">
        <v>6004</v>
      </c>
      <c r="D2983" s="222" t="s">
        <v>164</v>
      </c>
      <c r="E2983" s="199" t="s">
        <v>178</v>
      </c>
      <c r="F2983" s="200"/>
      <c r="G2983" s="200"/>
      <c r="H2983" s="200"/>
      <c r="I2983" s="200">
        <v>45799</v>
      </c>
      <c r="J2983" s="143">
        <f t="shared" si="46"/>
        <v>45799</v>
      </c>
      <c r="K2983" s="202">
        <v>3</v>
      </c>
      <c r="L2983" s="284" t="s">
        <v>8413</v>
      </c>
      <c r="M2983" s="223"/>
      <c r="N2983" s="203"/>
      <c r="O2983" s="222" t="s">
        <v>326</v>
      </c>
    </row>
    <row r="2984" spans="1:15" ht="29.25" customHeight="1">
      <c r="A2984" s="221" t="s">
        <v>506</v>
      </c>
      <c r="B2984" s="221" t="s">
        <v>6003</v>
      </c>
      <c r="C2984" s="222" t="s">
        <v>6004</v>
      </c>
      <c r="D2984" s="222" t="s">
        <v>164</v>
      </c>
      <c r="E2984" s="199" t="s">
        <v>178</v>
      </c>
      <c r="F2984" s="200"/>
      <c r="G2984" s="200"/>
      <c r="H2984" s="200"/>
      <c r="I2984" s="200">
        <v>45799</v>
      </c>
      <c r="J2984" s="143">
        <f t="shared" si="46"/>
        <v>45799</v>
      </c>
      <c r="K2984" s="202">
        <v>3</v>
      </c>
      <c r="L2984" s="284" t="s">
        <v>8414</v>
      </c>
      <c r="M2984" s="223"/>
      <c r="N2984" s="203"/>
      <c r="O2984" s="222" t="s">
        <v>326</v>
      </c>
    </row>
    <row r="2985" spans="1:15" ht="29.25" customHeight="1">
      <c r="A2985" s="221" t="s">
        <v>506</v>
      </c>
      <c r="B2985" s="221" t="s">
        <v>6003</v>
      </c>
      <c r="C2985" s="222" t="s">
        <v>6004</v>
      </c>
      <c r="D2985" s="222" t="s">
        <v>164</v>
      </c>
      <c r="E2985" s="199" t="s">
        <v>163</v>
      </c>
      <c r="F2985" s="200" t="s">
        <v>630</v>
      </c>
      <c r="G2985" s="200" t="s">
        <v>631</v>
      </c>
      <c r="H2985" s="200" t="s">
        <v>97</v>
      </c>
      <c r="I2985" s="200">
        <v>45799</v>
      </c>
      <c r="J2985" s="143">
        <f t="shared" si="46"/>
        <v>45799</v>
      </c>
      <c r="K2985" s="202">
        <v>2</v>
      </c>
      <c r="L2985" s="284" t="s">
        <v>8412</v>
      </c>
      <c r="M2985" s="223"/>
      <c r="N2985" s="203">
        <v>6.0374999999999996</v>
      </c>
      <c r="O2985" s="222" t="s">
        <v>943</v>
      </c>
    </row>
    <row r="2986" spans="1:15" ht="29.25" customHeight="1">
      <c r="A2986" s="221" t="s">
        <v>506</v>
      </c>
      <c r="B2986" s="221" t="s">
        <v>6003</v>
      </c>
      <c r="C2986" s="222" t="s">
        <v>6004</v>
      </c>
      <c r="D2986" s="222" t="s">
        <v>164</v>
      </c>
      <c r="E2986" s="199" t="s">
        <v>178</v>
      </c>
      <c r="F2986" s="200"/>
      <c r="G2986" s="200"/>
      <c r="H2986" s="200"/>
      <c r="I2986" s="200">
        <v>45800</v>
      </c>
      <c r="J2986" s="143">
        <f t="shared" si="46"/>
        <v>45800</v>
      </c>
      <c r="K2986" s="202">
        <v>3</v>
      </c>
      <c r="L2986" s="285" t="s">
        <v>8415</v>
      </c>
      <c r="M2986" s="223"/>
      <c r="N2986" s="203"/>
      <c r="O2986" s="222" t="s">
        <v>326</v>
      </c>
    </row>
    <row r="2987" spans="1:15" ht="29.25" customHeight="1">
      <c r="A2987" s="221" t="s">
        <v>506</v>
      </c>
      <c r="B2987" s="221" t="s">
        <v>6003</v>
      </c>
      <c r="C2987" s="222" t="s">
        <v>6004</v>
      </c>
      <c r="D2987" s="222" t="s">
        <v>164</v>
      </c>
      <c r="E2987" s="199" t="s">
        <v>163</v>
      </c>
      <c r="F2987" s="200" t="s">
        <v>630</v>
      </c>
      <c r="G2987" s="200" t="s">
        <v>631</v>
      </c>
      <c r="H2987" s="200" t="s">
        <v>97</v>
      </c>
      <c r="I2987" s="200">
        <v>45800</v>
      </c>
      <c r="J2987" s="143">
        <f t="shared" si="46"/>
        <v>45800</v>
      </c>
      <c r="K2987" s="202">
        <v>5</v>
      </c>
      <c r="L2987" s="284" t="s">
        <v>8416</v>
      </c>
      <c r="M2987" s="223"/>
      <c r="N2987" s="203">
        <v>6.0374999999999996</v>
      </c>
      <c r="O2987" s="222" t="s">
        <v>943</v>
      </c>
    </row>
    <row r="2988" spans="1:15" ht="29.25" customHeight="1">
      <c r="A2988" s="221" t="s">
        <v>506</v>
      </c>
      <c r="B2988" s="221" t="s">
        <v>6003</v>
      </c>
      <c r="C2988" s="222" t="s">
        <v>6004</v>
      </c>
      <c r="D2988" s="222" t="s">
        <v>164</v>
      </c>
      <c r="E2988" s="199" t="s">
        <v>178</v>
      </c>
      <c r="F2988" s="200"/>
      <c r="G2988" s="200"/>
      <c r="H2988" s="200"/>
      <c r="I2988" s="200">
        <v>45803</v>
      </c>
      <c r="J2988" s="143">
        <f t="shared" si="46"/>
        <v>45803</v>
      </c>
      <c r="K2988" s="202">
        <v>3</v>
      </c>
      <c r="L2988" s="284" t="s">
        <v>8417</v>
      </c>
      <c r="M2988" s="223"/>
      <c r="N2988" s="203"/>
      <c r="O2988" s="222" t="s">
        <v>326</v>
      </c>
    </row>
    <row r="2989" spans="1:15" ht="29.25" customHeight="1">
      <c r="A2989" s="221" t="s">
        <v>506</v>
      </c>
      <c r="B2989" s="221" t="s">
        <v>6003</v>
      </c>
      <c r="C2989" s="222" t="s">
        <v>6004</v>
      </c>
      <c r="D2989" s="222" t="s">
        <v>164</v>
      </c>
      <c r="E2989" s="199" t="s">
        <v>163</v>
      </c>
      <c r="F2989" s="200" t="s">
        <v>4557</v>
      </c>
      <c r="G2989" s="200" t="s">
        <v>4558</v>
      </c>
      <c r="H2989" s="200" t="s">
        <v>79</v>
      </c>
      <c r="I2989" s="200">
        <v>45803</v>
      </c>
      <c r="J2989" s="143">
        <f t="shared" si="46"/>
        <v>45803</v>
      </c>
      <c r="K2989" s="202">
        <v>5</v>
      </c>
      <c r="L2989" s="284" t="s">
        <v>8418</v>
      </c>
      <c r="M2989" s="223"/>
      <c r="N2989" s="203">
        <v>0.91666666666666596</v>
      </c>
      <c r="O2989" s="222" t="s">
        <v>941</v>
      </c>
    </row>
    <row r="2990" spans="1:15" ht="29.25" customHeight="1">
      <c r="A2990" s="221" t="s">
        <v>506</v>
      </c>
      <c r="B2990" s="221" t="s">
        <v>6003</v>
      </c>
      <c r="C2990" s="222" t="s">
        <v>6004</v>
      </c>
      <c r="D2990" s="222" t="s">
        <v>164</v>
      </c>
      <c r="E2990" s="199" t="s">
        <v>163</v>
      </c>
      <c r="F2990" s="200" t="s">
        <v>630</v>
      </c>
      <c r="G2990" s="200" t="s">
        <v>631</v>
      </c>
      <c r="H2990" s="200" t="s">
        <v>97</v>
      </c>
      <c r="I2990" s="200">
        <v>45804</v>
      </c>
      <c r="J2990" s="143">
        <f t="shared" si="46"/>
        <v>45804</v>
      </c>
      <c r="K2990" s="202">
        <v>5</v>
      </c>
      <c r="L2990" s="284" t="s">
        <v>8419</v>
      </c>
      <c r="M2990" s="223"/>
      <c r="N2990" s="203">
        <v>6.0374999999999996</v>
      </c>
      <c r="O2990" s="222" t="s">
        <v>943</v>
      </c>
    </row>
    <row r="2991" spans="1:15" ht="29.25" customHeight="1">
      <c r="A2991" s="221" t="s">
        <v>506</v>
      </c>
      <c r="B2991" s="221" t="s">
        <v>6003</v>
      </c>
      <c r="C2991" s="222" t="s">
        <v>6004</v>
      </c>
      <c r="D2991" s="222" t="s">
        <v>164</v>
      </c>
      <c r="E2991" s="199" t="s">
        <v>163</v>
      </c>
      <c r="F2991" s="200" t="s">
        <v>4557</v>
      </c>
      <c r="G2991" s="200" t="s">
        <v>4558</v>
      </c>
      <c r="H2991" s="200" t="s">
        <v>79</v>
      </c>
      <c r="I2991" s="200">
        <v>45804</v>
      </c>
      <c r="J2991" s="143">
        <f t="shared" si="46"/>
        <v>45804</v>
      </c>
      <c r="K2991" s="202">
        <v>3</v>
      </c>
      <c r="L2991" s="284" t="s">
        <v>8420</v>
      </c>
      <c r="M2991" s="223"/>
      <c r="N2991" s="203">
        <v>0.91666666666666596</v>
      </c>
      <c r="O2991" s="222" t="s">
        <v>941</v>
      </c>
    </row>
    <row r="2992" spans="1:15" ht="29.25" customHeight="1">
      <c r="A2992" s="221" t="s">
        <v>506</v>
      </c>
      <c r="B2992" s="221" t="s">
        <v>6003</v>
      </c>
      <c r="C2992" s="222" t="s">
        <v>6004</v>
      </c>
      <c r="D2992" s="222" t="s">
        <v>164</v>
      </c>
      <c r="E2992" s="199" t="s">
        <v>163</v>
      </c>
      <c r="F2992" s="200" t="s">
        <v>630</v>
      </c>
      <c r="G2992" s="200" t="s">
        <v>631</v>
      </c>
      <c r="H2992" s="200" t="s">
        <v>97</v>
      </c>
      <c r="I2992" s="200">
        <v>45805</v>
      </c>
      <c r="J2992" s="143">
        <f t="shared" si="46"/>
        <v>45805</v>
      </c>
      <c r="K2992" s="202">
        <v>8</v>
      </c>
      <c r="L2992" s="284" t="s">
        <v>8421</v>
      </c>
      <c r="M2992" s="223"/>
      <c r="N2992" s="203">
        <v>6.0374999999999996</v>
      </c>
      <c r="O2992" s="222" t="s">
        <v>943</v>
      </c>
    </row>
    <row r="2993" spans="1:15" ht="29.25" customHeight="1">
      <c r="A2993" s="221" t="s">
        <v>506</v>
      </c>
      <c r="B2993" s="221" t="s">
        <v>6003</v>
      </c>
      <c r="C2993" s="222" t="s">
        <v>6004</v>
      </c>
      <c r="D2993" s="222" t="s">
        <v>164</v>
      </c>
      <c r="E2993" s="199" t="s">
        <v>163</v>
      </c>
      <c r="F2993" s="200" t="s">
        <v>630</v>
      </c>
      <c r="G2993" s="200" t="s">
        <v>631</v>
      </c>
      <c r="H2993" s="200" t="s">
        <v>97</v>
      </c>
      <c r="I2993" s="200">
        <v>45806</v>
      </c>
      <c r="J2993" s="143">
        <f t="shared" si="46"/>
        <v>45806</v>
      </c>
      <c r="K2993" s="202">
        <v>8</v>
      </c>
      <c r="L2993" s="284" t="s">
        <v>8422</v>
      </c>
      <c r="M2993" s="223"/>
      <c r="N2993" s="203">
        <v>6.0374999999999996</v>
      </c>
      <c r="O2993" s="222" t="s">
        <v>943</v>
      </c>
    </row>
    <row r="2994" spans="1:15" ht="29.25" customHeight="1">
      <c r="A2994" s="221" t="s">
        <v>506</v>
      </c>
      <c r="B2994" s="221" t="s">
        <v>6003</v>
      </c>
      <c r="C2994" s="222" t="s">
        <v>6004</v>
      </c>
      <c r="D2994" s="222" t="s">
        <v>164</v>
      </c>
      <c r="E2994" s="199" t="s">
        <v>163</v>
      </c>
      <c r="F2994" s="200" t="s">
        <v>630</v>
      </c>
      <c r="G2994" s="200" t="s">
        <v>631</v>
      </c>
      <c r="H2994" s="200" t="s">
        <v>97</v>
      </c>
      <c r="I2994" s="200">
        <v>45810</v>
      </c>
      <c r="J2994" s="143">
        <f t="shared" si="46"/>
        <v>45810</v>
      </c>
      <c r="K2994" s="202">
        <v>8</v>
      </c>
      <c r="L2994" s="284" t="s">
        <v>8742</v>
      </c>
      <c r="M2994" s="223"/>
      <c r="N2994" s="203">
        <v>6.0374999999999996</v>
      </c>
      <c r="O2994" s="222" t="s">
        <v>943</v>
      </c>
    </row>
    <row r="2995" spans="1:15" ht="29.25" customHeight="1">
      <c r="A2995" s="221" t="s">
        <v>506</v>
      </c>
      <c r="B2995" s="221" t="s">
        <v>6003</v>
      </c>
      <c r="C2995" s="222" t="s">
        <v>6004</v>
      </c>
      <c r="D2995" s="222" t="s">
        <v>164</v>
      </c>
      <c r="E2995" s="199" t="s">
        <v>163</v>
      </c>
      <c r="F2995" s="200" t="s">
        <v>630</v>
      </c>
      <c r="G2995" s="200" t="s">
        <v>631</v>
      </c>
      <c r="H2995" s="200" t="s">
        <v>97</v>
      </c>
      <c r="I2995" s="200">
        <v>45811</v>
      </c>
      <c r="J2995" s="143">
        <f t="shared" si="46"/>
        <v>45811</v>
      </c>
      <c r="K2995" s="202">
        <v>8</v>
      </c>
      <c r="L2995" s="284" t="s">
        <v>8743</v>
      </c>
      <c r="M2995" s="223"/>
      <c r="N2995" s="203">
        <v>6.0374999999999996</v>
      </c>
      <c r="O2995" s="222" t="s">
        <v>943</v>
      </c>
    </row>
    <row r="2996" spans="1:15" ht="29.25" customHeight="1">
      <c r="A2996" s="221" t="s">
        <v>506</v>
      </c>
      <c r="B2996" s="221" t="s">
        <v>6003</v>
      </c>
      <c r="C2996" s="222" t="s">
        <v>6004</v>
      </c>
      <c r="D2996" s="222" t="s">
        <v>164</v>
      </c>
      <c r="E2996" s="199" t="s">
        <v>163</v>
      </c>
      <c r="F2996" s="200" t="s">
        <v>630</v>
      </c>
      <c r="G2996" s="200" t="s">
        <v>631</v>
      </c>
      <c r="H2996" s="200" t="s">
        <v>97</v>
      </c>
      <c r="I2996" s="200">
        <v>45812</v>
      </c>
      <c r="J2996" s="143">
        <f t="shared" si="46"/>
        <v>45812</v>
      </c>
      <c r="K2996" s="202">
        <v>6</v>
      </c>
      <c r="L2996" s="284" t="s">
        <v>8745</v>
      </c>
      <c r="M2996" s="223"/>
      <c r="N2996" s="203">
        <v>6.0374999999999996</v>
      </c>
      <c r="O2996" s="222" t="s">
        <v>943</v>
      </c>
    </row>
    <row r="2997" spans="1:15" ht="29.25" customHeight="1">
      <c r="A2997" s="221" t="s">
        <v>506</v>
      </c>
      <c r="B2997" s="221" t="s">
        <v>6003</v>
      </c>
      <c r="C2997" s="222" t="s">
        <v>6004</v>
      </c>
      <c r="D2997" s="222" t="s">
        <v>164</v>
      </c>
      <c r="E2997" s="199" t="s">
        <v>163</v>
      </c>
      <c r="F2997" s="200" t="s">
        <v>2022</v>
      </c>
      <c r="G2997" s="200" t="s">
        <v>2023</v>
      </c>
      <c r="H2997" s="200" t="s">
        <v>2032</v>
      </c>
      <c r="I2997" s="200">
        <v>45812</v>
      </c>
      <c r="J2997" s="143">
        <f t="shared" si="46"/>
        <v>45812</v>
      </c>
      <c r="K2997" s="202">
        <v>2</v>
      </c>
      <c r="L2997" s="284" t="s">
        <v>8744</v>
      </c>
      <c r="M2997" s="223"/>
      <c r="N2997" s="203">
        <v>0</v>
      </c>
      <c r="O2997" s="222" t="s">
        <v>326</v>
      </c>
    </row>
    <row r="2998" spans="1:15" ht="29.25" customHeight="1">
      <c r="A2998" s="221" t="s">
        <v>506</v>
      </c>
      <c r="B2998" s="221" t="s">
        <v>6003</v>
      </c>
      <c r="C2998" s="222" t="s">
        <v>6004</v>
      </c>
      <c r="D2998" s="222" t="s">
        <v>164</v>
      </c>
      <c r="E2998" s="199" t="s">
        <v>163</v>
      </c>
      <c r="F2998" s="200" t="s">
        <v>630</v>
      </c>
      <c r="G2998" s="200" t="s">
        <v>631</v>
      </c>
      <c r="H2998" s="200" t="s">
        <v>97</v>
      </c>
      <c r="I2998" s="200">
        <v>45813</v>
      </c>
      <c r="J2998" s="143">
        <f t="shared" si="46"/>
        <v>45813</v>
      </c>
      <c r="K2998" s="202">
        <v>8</v>
      </c>
      <c r="L2998" s="284" t="s">
        <v>8746</v>
      </c>
      <c r="M2998" s="223"/>
      <c r="N2998" s="203">
        <v>6.0374999999999996</v>
      </c>
      <c r="O2998" s="222" t="s">
        <v>943</v>
      </c>
    </row>
    <row r="2999" spans="1:15" ht="29.25" customHeight="1">
      <c r="A2999" s="221" t="s">
        <v>506</v>
      </c>
      <c r="B2999" s="221" t="s">
        <v>6003</v>
      </c>
      <c r="C2999" s="222" t="s">
        <v>6004</v>
      </c>
      <c r="D2999" s="222" t="s">
        <v>164</v>
      </c>
      <c r="E2999" s="199" t="s">
        <v>163</v>
      </c>
      <c r="F2999" s="200" t="s">
        <v>630</v>
      </c>
      <c r="G2999" s="200" t="s">
        <v>631</v>
      </c>
      <c r="H2999" s="200" t="s">
        <v>97</v>
      </c>
      <c r="I2999" s="200">
        <v>45814</v>
      </c>
      <c r="J2999" s="143">
        <f t="shared" si="46"/>
        <v>45814</v>
      </c>
      <c r="K2999" s="202">
        <v>8</v>
      </c>
      <c r="L2999" s="284" t="s">
        <v>8747</v>
      </c>
      <c r="M2999" s="223"/>
      <c r="N2999" s="203">
        <v>6.0374999999999996</v>
      </c>
      <c r="O2999" s="222" t="s">
        <v>943</v>
      </c>
    </row>
    <row r="3000" spans="1:15" ht="29.25" customHeight="1">
      <c r="A3000" s="221" t="s">
        <v>506</v>
      </c>
      <c r="B3000" s="221" t="s">
        <v>6003</v>
      </c>
      <c r="C3000" s="222" t="s">
        <v>6004</v>
      </c>
      <c r="D3000" s="222" t="s">
        <v>164</v>
      </c>
      <c r="E3000" s="199" t="s">
        <v>163</v>
      </c>
      <c r="F3000" s="200" t="s">
        <v>630</v>
      </c>
      <c r="G3000" s="200" t="s">
        <v>631</v>
      </c>
      <c r="H3000" s="200" t="s">
        <v>97</v>
      </c>
      <c r="I3000" s="200">
        <v>45817</v>
      </c>
      <c r="J3000" s="143">
        <f t="shared" si="46"/>
        <v>45817</v>
      </c>
      <c r="K3000" s="202">
        <v>8</v>
      </c>
      <c r="L3000" s="284" t="s">
        <v>8748</v>
      </c>
      <c r="M3000" s="223"/>
      <c r="N3000" s="203">
        <v>6.0374999999999996</v>
      </c>
      <c r="O3000" s="222" t="s">
        <v>943</v>
      </c>
    </row>
    <row r="3001" spans="1:15" ht="29.25" customHeight="1">
      <c r="A3001" s="221" t="s">
        <v>506</v>
      </c>
      <c r="B3001" s="221" t="s">
        <v>6003</v>
      </c>
      <c r="C3001" s="222" t="s">
        <v>6004</v>
      </c>
      <c r="D3001" s="222" t="s">
        <v>164</v>
      </c>
      <c r="E3001" s="199" t="s">
        <v>163</v>
      </c>
      <c r="F3001" s="200" t="s">
        <v>630</v>
      </c>
      <c r="G3001" s="200" t="s">
        <v>631</v>
      </c>
      <c r="H3001" s="200" t="s">
        <v>97</v>
      </c>
      <c r="I3001" s="200">
        <v>45818</v>
      </c>
      <c r="J3001" s="143">
        <f t="shared" si="46"/>
        <v>45818</v>
      </c>
      <c r="K3001" s="202">
        <v>4</v>
      </c>
      <c r="L3001" s="284" t="s">
        <v>8750</v>
      </c>
      <c r="M3001" s="223"/>
      <c r="N3001" s="203">
        <v>6.0374999999999996</v>
      </c>
      <c r="O3001" s="222" t="s">
        <v>943</v>
      </c>
    </row>
    <row r="3002" spans="1:15" ht="29.25" customHeight="1">
      <c r="A3002" s="221" t="s">
        <v>506</v>
      </c>
      <c r="B3002" s="221" t="s">
        <v>6003</v>
      </c>
      <c r="C3002" s="222" t="s">
        <v>6004</v>
      </c>
      <c r="D3002" s="222" t="s">
        <v>164</v>
      </c>
      <c r="E3002" s="199" t="s">
        <v>163</v>
      </c>
      <c r="F3002" s="200" t="s">
        <v>4557</v>
      </c>
      <c r="G3002" s="200" t="s">
        <v>4558</v>
      </c>
      <c r="H3002" s="200" t="s">
        <v>78</v>
      </c>
      <c r="I3002" s="200">
        <v>45818</v>
      </c>
      <c r="J3002" s="143">
        <f t="shared" si="46"/>
        <v>45818</v>
      </c>
      <c r="K3002" s="202">
        <v>4</v>
      </c>
      <c r="L3002" s="284" t="s">
        <v>8749</v>
      </c>
      <c r="M3002" s="223"/>
      <c r="N3002" s="203">
        <v>10.15</v>
      </c>
      <c r="O3002" s="222" t="s">
        <v>946</v>
      </c>
    </row>
    <row r="3003" spans="1:15" ht="29.25" customHeight="1">
      <c r="A3003" s="221" t="s">
        <v>506</v>
      </c>
      <c r="B3003" s="221" t="s">
        <v>6003</v>
      </c>
      <c r="C3003" s="222" t="s">
        <v>6004</v>
      </c>
      <c r="D3003" s="222" t="s">
        <v>164</v>
      </c>
      <c r="E3003" s="199" t="s">
        <v>163</v>
      </c>
      <c r="F3003" s="200" t="s">
        <v>630</v>
      </c>
      <c r="G3003" s="200" t="s">
        <v>631</v>
      </c>
      <c r="H3003" s="200" t="s">
        <v>97</v>
      </c>
      <c r="I3003" s="200">
        <v>45819</v>
      </c>
      <c r="J3003" s="143">
        <f t="shared" si="46"/>
        <v>45819</v>
      </c>
      <c r="K3003" s="202">
        <v>4</v>
      </c>
      <c r="L3003" s="284" t="s">
        <v>8924</v>
      </c>
      <c r="M3003" s="223"/>
      <c r="N3003" s="203">
        <v>6.0374999999999996</v>
      </c>
      <c r="O3003" s="222" t="s">
        <v>943</v>
      </c>
    </row>
    <row r="3004" spans="1:15" ht="29.25" customHeight="1">
      <c r="A3004" s="221" t="s">
        <v>506</v>
      </c>
      <c r="B3004" s="221" t="s">
        <v>6003</v>
      </c>
      <c r="C3004" s="222" t="s">
        <v>6004</v>
      </c>
      <c r="D3004" s="222" t="s">
        <v>164</v>
      </c>
      <c r="E3004" s="199" t="s">
        <v>163</v>
      </c>
      <c r="F3004" s="200" t="s">
        <v>4557</v>
      </c>
      <c r="G3004" s="200" t="s">
        <v>4558</v>
      </c>
      <c r="H3004" s="200" t="s">
        <v>78</v>
      </c>
      <c r="I3004" s="200">
        <v>45819</v>
      </c>
      <c r="J3004" s="143">
        <f t="shared" si="46"/>
        <v>45819</v>
      </c>
      <c r="K3004" s="202">
        <v>4</v>
      </c>
      <c r="L3004" s="284" t="s">
        <v>8923</v>
      </c>
      <c r="M3004" s="223"/>
      <c r="N3004" s="203">
        <v>10.15</v>
      </c>
      <c r="O3004" s="222" t="s">
        <v>946</v>
      </c>
    </row>
    <row r="3005" spans="1:15" ht="29.25" customHeight="1">
      <c r="A3005" s="221" t="s">
        <v>506</v>
      </c>
      <c r="B3005" s="221" t="s">
        <v>6003</v>
      </c>
      <c r="C3005" s="222" t="s">
        <v>6004</v>
      </c>
      <c r="D3005" s="222" t="s">
        <v>164</v>
      </c>
      <c r="E3005" s="199" t="s">
        <v>163</v>
      </c>
      <c r="F3005" s="200" t="s">
        <v>630</v>
      </c>
      <c r="G3005" s="200" t="s">
        <v>631</v>
      </c>
      <c r="H3005" s="200" t="s">
        <v>79</v>
      </c>
      <c r="I3005" s="200">
        <v>45820</v>
      </c>
      <c r="J3005" s="143">
        <f t="shared" si="46"/>
        <v>45820</v>
      </c>
      <c r="K3005" s="202">
        <v>8</v>
      </c>
      <c r="L3005" s="284" t="s">
        <v>8925</v>
      </c>
      <c r="M3005" s="223"/>
      <c r="N3005" s="203">
        <v>0.3</v>
      </c>
      <c r="O3005" s="222" t="s">
        <v>992</v>
      </c>
    </row>
    <row r="3006" spans="1:15" ht="29.25" customHeight="1">
      <c r="A3006" s="221" t="s">
        <v>506</v>
      </c>
      <c r="B3006" s="221" t="s">
        <v>6003</v>
      </c>
      <c r="C3006" s="222" t="s">
        <v>6004</v>
      </c>
      <c r="D3006" s="222" t="s">
        <v>164</v>
      </c>
      <c r="E3006" s="199" t="s">
        <v>163</v>
      </c>
      <c r="F3006" s="200" t="s">
        <v>630</v>
      </c>
      <c r="G3006" s="200" t="s">
        <v>631</v>
      </c>
      <c r="H3006" s="200" t="s">
        <v>79</v>
      </c>
      <c r="I3006" s="200">
        <v>45821</v>
      </c>
      <c r="J3006" s="143">
        <f t="shared" si="46"/>
        <v>45821</v>
      </c>
      <c r="K3006" s="202">
        <v>8</v>
      </c>
      <c r="L3006" s="284" t="s">
        <v>8926</v>
      </c>
      <c r="M3006" s="223"/>
      <c r="N3006" s="203">
        <v>0.3</v>
      </c>
      <c r="O3006" s="222" t="s">
        <v>992</v>
      </c>
    </row>
    <row r="3007" spans="1:15" ht="29.25" customHeight="1">
      <c r="A3007" s="221" t="s">
        <v>506</v>
      </c>
      <c r="B3007" s="221" t="s">
        <v>6003</v>
      </c>
      <c r="C3007" s="222" t="s">
        <v>6004</v>
      </c>
      <c r="D3007" s="222" t="s">
        <v>164</v>
      </c>
      <c r="E3007" s="199" t="s">
        <v>163</v>
      </c>
      <c r="F3007" s="200" t="s">
        <v>630</v>
      </c>
      <c r="G3007" s="200" t="s">
        <v>631</v>
      </c>
      <c r="H3007" s="200" t="s">
        <v>79</v>
      </c>
      <c r="I3007" s="200">
        <v>45824</v>
      </c>
      <c r="J3007" s="143">
        <f t="shared" si="46"/>
        <v>45824</v>
      </c>
      <c r="K3007" s="202">
        <v>8</v>
      </c>
      <c r="L3007" s="284" t="s">
        <v>8926</v>
      </c>
      <c r="M3007" s="223"/>
      <c r="N3007" s="203">
        <v>0.3</v>
      </c>
      <c r="O3007" s="222" t="s">
        <v>992</v>
      </c>
    </row>
    <row r="3008" spans="1:15" ht="29.25" customHeight="1">
      <c r="A3008" s="221" t="s">
        <v>506</v>
      </c>
      <c r="B3008" s="221" t="s">
        <v>6003</v>
      </c>
      <c r="C3008" s="222" t="s">
        <v>6004</v>
      </c>
      <c r="D3008" s="222" t="s">
        <v>164</v>
      </c>
      <c r="E3008" s="199" t="s">
        <v>178</v>
      </c>
      <c r="F3008" s="200"/>
      <c r="G3008" s="200"/>
      <c r="H3008" s="200" t="s">
        <v>166</v>
      </c>
      <c r="I3008" s="200">
        <v>45825</v>
      </c>
      <c r="J3008" s="143">
        <f t="shared" si="46"/>
        <v>45825</v>
      </c>
      <c r="K3008" s="202">
        <v>2</v>
      </c>
      <c r="L3008" s="284" t="s">
        <v>8927</v>
      </c>
      <c r="M3008" s="223"/>
      <c r="N3008" s="203">
        <v>0</v>
      </c>
      <c r="O3008" s="222" t="s">
        <v>326</v>
      </c>
    </row>
    <row r="3009" spans="1:15" ht="29.25" customHeight="1">
      <c r="A3009" s="221" t="s">
        <v>506</v>
      </c>
      <c r="B3009" s="221" t="s">
        <v>6003</v>
      </c>
      <c r="C3009" s="222" t="s">
        <v>6004</v>
      </c>
      <c r="D3009" s="222" t="s">
        <v>164</v>
      </c>
      <c r="E3009" s="199" t="s">
        <v>163</v>
      </c>
      <c r="F3009" s="200" t="s">
        <v>489</v>
      </c>
      <c r="G3009" s="200" t="s">
        <v>490</v>
      </c>
      <c r="H3009" s="200" t="s">
        <v>561</v>
      </c>
      <c r="I3009" s="200">
        <v>45826</v>
      </c>
      <c r="J3009" s="143">
        <f t="shared" si="46"/>
        <v>45826</v>
      </c>
      <c r="K3009" s="202">
        <v>6</v>
      </c>
      <c r="L3009" s="284" t="s">
        <v>8928</v>
      </c>
      <c r="M3009" s="223"/>
      <c r="N3009" s="203">
        <v>0</v>
      </c>
      <c r="O3009" s="222" t="s">
        <v>326</v>
      </c>
    </row>
    <row r="3010" spans="1:15" ht="29.25" customHeight="1">
      <c r="A3010" s="221" t="s">
        <v>506</v>
      </c>
      <c r="B3010" s="221" t="s">
        <v>6003</v>
      </c>
      <c r="C3010" s="222" t="s">
        <v>6004</v>
      </c>
      <c r="D3010" s="222" t="s">
        <v>164</v>
      </c>
      <c r="E3010" s="199" t="s">
        <v>163</v>
      </c>
      <c r="F3010" s="200" t="s">
        <v>489</v>
      </c>
      <c r="G3010" s="200" t="s">
        <v>490</v>
      </c>
      <c r="H3010" s="200" t="s">
        <v>561</v>
      </c>
      <c r="I3010" s="200">
        <v>45827</v>
      </c>
      <c r="J3010" s="143">
        <f t="shared" si="46"/>
        <v>45827</v>
      </c>
      <c r="K3010" s="202">
        <v>8</v>
      </c>
      <c r="L3010" s="284" t="s">
        <v>8928</v>
      </c>
      <c r="M3010" s="223"/>
      <c r="N3010" s="203">
        <v>0</v>
      </c>
      <c r="O3010" s="222" t="s">
        <v>326</v>
      </c>
    </row>
    <row r="3011" spans="1:15" ht="29.25" customHeight="1">
      <c r="A3011" s="221" t="s">
        <v>506</v>
      </c>
      <c r="B3011" s="221" t="s">
        <v>6003</v>
      </c>
      <c r="C3011" s="222" t="s">
        <v>6004</v>
      </c>
      <c r="D3011" s="222" t="s">
        <v>164</v>
      </c>
      <c r="E3011" s="199" t="s">
        <v>163</v>
      </c>
      <c r="F3011" s="200" t="s">
        <v>630</v>
      </c>
      <c r="G3011" s="200" t="s">
        <v>631</v>
      </c>
      <c r="H3011" s="200" t="s">
        <v>97</v>
      </c>
      <c r="I3011" s="200">
        <v>45828</v>
      </c>
      <c r="J3011" s="143">
        <f t="shared" ref="J3011:J3074" si="47">I3011</f>
        <v>45828</v>
      </c>
      <c r="K3011" s="202">
        <v>8</v>
      </c>
      <c r="L3011" s="284" t="s">
        <v>9123</v>
      </c>
      <c r="M3011" s="223"/>
      <c r="N3011" s="203">
        <v>6.0374999999999996</v>
      </c>
      <c r="O3011" s="222" t="s">
        <v>943</v>
      </c>
    </row>
    <row r="3012" spans="1:15" ht="29.25" customHeight="1">
      <c r="A3012" s="221" t="s">
        <v>506</v>
      </c>
      <c r="B3012" s="221" t="s">
        <v>6003</v>
      </c>
      <c r="C3012" s="222" t="s">
        <v>6004</v>
      </c>
      <c r="D3012" s="222" t="s">
        <v>164</v>
      </c>
      <c r="E3012" s="199" t="s">
        <v>163</v>
      </c>
      <c r="F3012" s="200" t="s">
        <v>630</v>
      </c>
      <c r="G3012" s="200" t="s">
        <v>631</v>
      </c>
      <c r="H3012" s="200" t="s">
        <v>97</v>
      </c>
      <c r="I3012" s="200">
        <v>45831</v>
      </c>
      <c r="J3012" s="143">
        <f t="shared" si="47"/>
        <v>45831</v>
      </c>
      <c r="K3012" s="202">
        <v>8</v>
      </c>
      <c r="L3012" s="284" t="s">
        <v>9124</v>
      </c>
      <c r="M3012" s="223"/>
      <c r="N3012" s="203">
        <v>6.0374999999999996</v>
      </c>
      <c r="O3012" s="222" t="s">
        <v>943</v>
      </c>
    </row>
    <row r="3013" spans="1:15" ht="29.25" customHeight="1">
      <c r="A3013" s="221" t="s">
        <v>506</v>
      </c>
      <c r="B3013" s="221" t="s">
        <v>6003</v>
      </c>
      <c r="C3013" s="222" t="s">
        <v>6004</v>
      </c>
      <c r="D3013" s="222" t="s">
        <v>164</v>
      </c>
      <c r="E3013" s="199" t="s">
        <v>163</v>
      </c>
      <c r="F3013" s="200" t="s">
        <v>630</v>
      </c>
      <c r="G3013" s="200" t="s">
        <v>631</v>
      </c>
      <c r="H3013" s="200" t="s">
        <v>97</v>
      </c>
      <c r="I3013" s="200">
        <v>45832</v>
      </c>
      <c r="J3013" s="143">
        <f t="shared" si="47"/>
        <v>45832</v>
      </c>
      <c r="K3013" s="202">
        <v>8</v>
      </c>
      <c r="L3013" s="284" t="s">
        <v>9125</v>
      </c>
      <c r="M3013" s="223"/>
      <c r="N3013" s="203">
        <v>6.0374999999999996</v>
      </c>
      <c r="O3013" s="222" t="s">
        <v>943</v>
      </c>
    </row>
    <row r="3014" spans="1:15" ht="29.25" customHeight="1">
      <c r="A3014" s="221" t="s">
        <v>506</v>
      </c>
      <c r="B3014" s="221" t="s">
        <v>6003</v>
      </c>
      <c r="C3014" s="222" t="s">
        <v>6004</v>
      </c>
      <c r="D3014" s="222" t="s">
        <v>164</v>
      </c>
      <c r="E3014" s="199" t="s">
        <v>163</v>
      </c>
      <c r="F3014" s="200" t="s">
        <v>630</v>
      </c>
      <c r="G3014" s="200" t="s">
        <v>631</v>
      </c>
      <c r="H3014" s="200" t="s">
        <v>97</v>
      </c>
      <c r="I3014" s="200">
        <v>45833</v>
      </c>
      <c r="J3014" s="143">
        <f t="shared" si="47"/>
        <v>45833</v>
      </c>
      <c r="K3014" s="202">
        <v>8</v>
      </c>
      <c r="L3014" s="284" t="s">
        <v>9126</v>
      </c>
      <c r="M3014" s="223"/>
      <c r="N3014" s="203">
        <v>6.0374999999999996</v>
      </c>
      <c r="O3014" s="222" t="s">
        <v>943</v>
      </c>
    </row>
    <row r="3015" spans="1:15" ht="29.25" customHeight="1">
      <c r="A3015" s="221" t="s">
        <v>506</v>
      </c>
      <c r="B3015" s="221" t="s">
        <v>6003</v>
      </c>
      <c r="C3015" s="222" t="s">
        <v>6004</v>
      </c>
      <c r="D3015" s="222" t="s">
        <v>164</v>
      </c>
      <c r="E3015" s="199" t="s">
        <v>163</v>
      </c>
      <c r="F3015" s="200" t="s">
        <v>630</v>
      </c>
      <c r="G3015" s="200" t="s">
        <v>631</v>
      </c>
      <c r="H3015" s="200" t="s">
        <v>97</v>
      </c>
      <c r="I3015" s="200">
        <v>45834</v>
      </c>
      <c r="J3015" s="143">
        <f t="shared" si="47"/>
        <v>45834</v>
      </c>
      <c r="K3015" s="202">
        <v>6</v>
      </c>
      <c r="L3015" s="284" t="s">
        <v>9126</v>
      </c>
      <c r="M3015" s="223"/>
      <c r="N3015" s="203">
        <v>6.0374999999999996</v>
      </c>
      <c r="O3015" s="222" t="s">
        <v>943</v>
      </c>
    </row>
    <row r="3016" spans="1:15" ht="29.25" customHeight="1">
      <c r="A3016" s="221" t="s">
        <v>506</v>
      </c>
      <c r="B3016" s="221" t="s">
        <v>6003</v>
      </c>
      <c r="C3016" s="222" t="s">
        <v>6004</v>
      </c>
      <c r="D3016" s="222" t="s">
        <v>164</v>
      </c>
      <c r="E3016" s="199" t="s">
        <v>178</v>
      </c>
      <c r="F3016" s="200"/>
      <c r="G3016" s="200"/>
      <c r="H3016" s="200" t="s">
        <v>166</v>
      </c>
      <c r="I3016" s="200">
        <v>45834</v>
      </c>
      <c r="J3016" s="143">
        <f t="shared" si="47"/>
        <v>45834</v>
      </c>
      <c r="K3016" s="202">
        <v>2</v>
      </c>
      <c r="L3016" s="284" t="s">
        <v>9307</v>
      </c>
      <c r="M3016" s="223"/>
      <c r="N3016" s="203">
        <v>0</v>
      </c>
      <c r="O3016" s="222" t="s">
        <v>326</v>
      </c>
    </row>
    <row r="3017" spans="1:15" ht="29.25" customHeight="1">
      <c r="A3017" s="221" t="s">
        <v>506</v>
      </c>
      <c r="B3017" s="221" t="s">
        <v>6003</v>
      </c>
      <c r="C3017" s="222" t="s">
        <v>6004</v>
      </c>
      <c r="D3017" s="222" t="s">
        <v>164</v>
      </c>
      <c r="E3017" s="199" t="s">
        <v>163</v>
      </c>
      <c r="F3017" s="200" t="s">
        <v>630</v>
      </c>
      <c r="G3017" s="200" t="s">
        <v>631</v>
      </c>
      <c r="H3017" s="200" t="s">
        <v>97</v>
      </c>
      <c r="I3017" s="200">
        <v>45835</v>
      </c>
      <c r="J3017" s="143">
        <f t="shared" si="47"/>
        <v>45835</v>
      </c>
      <c r="K3017" s="202">
        <v>8</v>
      </c>
      <c r="L3017" s="284" t="s">
        <v>9308</v>
      </c>
      <c r="M3017" s="223"/>
      <c r="N3017" s="203">
        <v>6.0374999999999996</v>
      </c>
      <c r="O3017" s="222" t="s">
        <v>943</v>
      </c>
    </row>
    <row r="3018" spans="1:15" ht="29.25" customHeight="1">
      <c r="A3018" s="221" t="s">
        <v>506</v>
      </c>
      <c r="B3018" s="221" t="s">
        <v>6003</v>
      </c>
      <c r="C3018" s="222" t="s">
        <v>6004</v>
      </c>
      <c r="D3018" s="222" t="s">
        <v>164</v>
      </c>
      <c r="E3018" s="199" t="s">
        <v>163</v>
      </c>
      <c r="F3018" s="200" t="s">
        <v>630</v>
      </c>
      <c r="G3018" s="200" t="s">
        <v>631</v>
      </c>
      <c r="H3018" s="200" t="s">
        <v>97</v>
      </c>
      <c r="I3018" s="200">
        <v>45838</v>
      </c>
      <c r="J3018" s="143">
        <f t="shared" si="47"/>
        <v>45838</v>
      </c>
      <c r="K3018" s="202">
        <v>8</v>
      </c>
      <c r="L3018" s="284" t="s">
        <v>9309</v>
      </c>
      <c r="M3018" s="223"/>
      <c r="N3018" s="203">
        <v>6.0374999999999996</v>
      </c>
      <c r="O3018" s="222" t="s">
        <v>943</v>
      </c>
    </row>
    <row r="3019" spans="1:15" ht="29.25" customHeight="1">
      <c r="A3019" s="221" t="s">
        <v>506</v>
      </c>
      <c r="B3019" s="221" t="s">
        <v>6003</v>
      </c>
      <c r="C3019" s="222" t="s">
        <v>6004</v>
      </c>
      <c r="D3019" s="222" t="s">
        <v>164</v>
      </c>
      <c r="E3019" s="199" t="s">
        <v>163</v>
      </c>
      <c r="F3019" s="200" t="s">
        <v>630</v>
      </c>
      <c r="G3019" s="200" t="s">
        <v>631</v>
      </c>
      <c r="H3019" s="200" t="s">
        <v>97</v>
      </c>
      <c r="I3019" s="200">
        <v>45839</v>
      </c>
      <c r="J3019" s="143">
        <f t="shared" si="47"/>
        <v>45839</v>
      </c>
      <c r="K3019" s="202">
        <v>8</v>
      </c>
      <c r="L3019" s="284" t="s">
        <v>9310</v>
      </c>
      <c r="M3019" s="223"/>
      <c r="N3019" s="203">
        <v>6.0374999999999996</v>
      </c>
      <c r="O3019" s="222" t="s">
        <v>943</v>
      </c>
    </row>
    <row r="3020" spans="1:15" ht="29.25" customHeight="1">
      <c r="A3020" s="221" t="s">
        <v>506</v>
      </c>
      <c r="B3020" s="221" t="s">
        <v>6003</v>
      </c>
      <c r="C3020" s="222" t="s">
        <v>6004</v>
      </c>
      <c r="D3020" s="222" t="s">
        <v>164</v>
      </c>
      <c r="E3020" s="199" t="s">
        <v>163</v>
      </c>
      <c r="F3020" s="200" t="s">
        <v>630</v>
      </c>
      <c r="G3020" s="200" t="s">
        <v>631</v>
      </c>
      <c r="H3020" s="200" t="s">
        <v>97</v>
      </c>
      <c r="I3020" s="200">
        <v>45840</v>
      </c>
      <c r="J3020" s="143">
        <f t="shared" si="47"/>
        <v>45840</v>
      </c>
      <c r="K3020" s="202">
        <v>4</v>
      </c>
      <c r="L3020" s="284" t="s">
        <v>9312</v>
      </c>
      <c r="M3020" s="223"/>
      <c r="N3020" s="203">
        <v>6.0374999999999996</v>
      </c>
      <c r="O3020" s="222" t="s">
        <v>943</v>
      </c>
    </row>
    <row r="3021" spans="1:15" ht="29.25" customHeight="1">
      <c r="A3021" s="221" t="s">
        <v>506</v>
      </c>
      <c r="B3021" s="221" t="s">
        <v>6003</v>
      </c>
      <c r="C3021" s="222" t="s">
        <v>6004</v>
      </c>
      <c r="D3021" s="222" t="s">
        <v>164</v>
      </c>
      <c r="E3021" s="199" t="s">
        <v>166</v>
      </c>
      <c r="F3021" s="200"/>
      <c r="G3021" s="200"/>
      <c r="H3021" s="200" t="s">
        <v>166</v>
      </c>
      <c r="I3021" s="200">
        <v>45840</v>
      </c>
      <c r="J3021" s="143">
        <f t="shared" si="47"/>
        <v>45840</v>
      </c>
      <c r="K3021" s="202">
        <v>4</v>
      </c>
      <c r="L3021" s="284" t="s">
        <v>9311</v>
      </c>
      <c r="M3021" s="223"/>
      <c r="N3021" s="203">
        <v>0</v>
      </c>
      <c r="O3021" s="222" t="s">
        <v>326</v>
      </c>
    </row>
    <row r="3022" spans="1:15" ht="29.25" customHeight="1">
      <c r="A3022" s="221" t="s">
        <v>506</v>
      </c>
      <c r="B3022" s="221" t="s">
        <v>6003</v>
      </c>
      <c r="C3022" s="222" t="s">
        <v>6004</v>
      </c>
      <c r="D3022" s="222" t="s">
        <v>164</v>
      </c>
      <c r="E3022" s="199" t="s">
        <v>163</v>
      </c>
      <c r="F3022" s="200" t="s">
        <v>630</v>
      </c>
      <c r="G3022" s="200" t="s">
        <v>631</v>
      </c>
      <c r="H3022" s="200" t="s">
        <v>97</v>
      </c>
      <c r="I3022" s="200">
        <v>45841</v>
      </c>
      <c r="J3022" s="143">
        <f t="shared" si="47"/>
        <v>45841</v>
      </c>
      <c r="K3022" s="202">
        <v>6</v>
      </c>
      <c r="L3022" s="284" t="s">
        <v>9523</v>
      </c>
      <c r="M3022" s="223"/>
      <c r="N3022" s="203">
        <v>6.0374999999999996</v>
      </c>
      <c r="O3022" s="222" t="s">
        <v>943</v>
      </c>
    </row>
    <row r="3023" spans="1:15" ht="29.25" customHeight="1">
      <c r="A3023" s="221" t="s">
        <v>506</v>
      </c>
      <c r="B3023" s="221" t="s">
        <v>6003</v>
      </c>
      <c r="C3023" s="222" t="s">
        <v>6004</v>
      </c>
      <c r="D3023" s="222" t="s">
        <v>164</v>
      </c>
      <c r="E3023" s="199" t="s">
        <v>178</v>
      </c>
      <c r="F3023" s="200"/>
      <c r="G3023" s="200"/>
      <c r="H3023" s="200" t="s">
        <v>166</v>
      </c>
      <c r="I3023" s="200">
        <v>45841</v>
      </c>
      <c r="J3023" s="143">
        <f t="shared" si="47"/>
        <v>45841</v>
      </c>
      <c r="K3023" s="202">
        <v>2</v>
      </c>
      <c r="L3023" s="284" t="s">
        <v>9524</v>
      </c>
      <c r="M3023" s="223"/>
      <c r="N3023" s="203">
        <v>0</v>
      </c>
      <c r="O3023" s="222" t="s">
        <v>326</v>
      </c>
    </row>
    <row r="3024" spans="1:15" ht="29.25" customHeight="1">
      <c r="A3024" s="221" t="s">
        <v>506</v>
      </c>
      <c r="B3024" s="221" t="s">
        <v>6003</v>
      </c>
      <c r="C3024" s="222" t="s">
        <v>6004</v>
      </c>
      <c r="D3024" s="222" t="s">
        <v>164</v>
      </c>
      <c r="E3024" s="199" t="s">
        <v>163</v>
      </c>
      <c r="F3024" s="200" t="s">
        <v>630</v>
      </c>
      <c r="G3024" s="200" t="s">
        <v>631</v>
      </c>
      <c r="H3024" s="200" t="s">
        <v>97</v>
      </c>
      <c r="I3024" s="200">
        <v>45842</v>
      </c>
      <c r="J3024" s="143">
        <f t="shared" si="47"/>
        <v>45842</v>
      </c>
      <c r="K3024" s="202">
        <v>8</v>
      </c>
      <c r="L3024" s="284" t="s">
        <v>9525</v>
      </c>
      <c r="M3024" s="223"/>
      <c r="N3024" s="203">
        <v>6.0374999999999996</v>
      </c>
      <c r="O3024" s="222" t="s">
        <v>943</v>
      </c>
    </row>
    <row r="3025" spans="1:15" ht="29.25" customHeight="1">
      <c r="A3025" s="221" t="s">
        <v>506</v>
      </c>
      <c r="B3025" s="221" t="s">
        <v>6003</v>
      </c>
      <c r="C3025" s="222" t="s">
        <v>6004</v>
      </c>
      <c r="D3025" s="222" t="s">
        <v>164</v>
      </c>
      <c r="E3025" s="199" t="s">
        <v>163</v>
      </c>
      <c r="F3025" s="200" t="s">
        <v>489</v>
      </c>
      <c r="G3025" s="200" t="s">
        <v>490</v>
      </c>
      <c r="H3025" s="200" t="s">
        <v>561</v>
      </c>
      <c r="I3025" s="200">
        <v>45845</v>
      </c>
      <c r="J3025" s="143">
        <f t="shared" si="47"/>
        <v>45845</v>
      </c>
      <c r="K3025" s="202">
        <v>8</v>
      </c>
      <c r="L3025" s="284" t="s">
        <v>9526</v>
      </c>
      <c r="M3025" s="223"/>
      <c r="N3025" s="203">
        <v>0</v>
      </c>
      <c r="O3025" s="222" t="s">
        <v>326</v>
      </c>
    </row>
    <row r="3026" spans="1:15" ht="29.25" customHeight="1">
      <c r="A3026" s="221" t="s">
        <v>506</v>
      </c>
      <c r="B3026" s="221" t="s">
        <v>6003</v>
      </c>
      <c r="C3026" s="222" t="s">
        <v>6004</v>
      </c>
      <c r="D3026" s="222" t="s">
        <v>164</v>
      </c>
      <c r="E3026" s="199" t="s">
        <v>163</v>
      </c>
      <c r="F3026" s="200" t="s">
        <v>489</v>
      </c>
      <c r="G3026" s="200" t="s">
        <v>490</v>
      </c>
      <c r="H3026" s="200" t="s">
        <v>561</v>
      </c>
      <c r="I3026" s="200">
        <v>45846</v>
      </c>
      <c r="J3026" s="143">
        <f t="shared" si="47"/>
        <v>45846</v>
      </c>
      <c r="K3026" s="202">
        <v>8</v>
      </c>
      <c r="L3026" s="284" t="s">
        <v>9527</v>
      </c>
      <c r="M3026" s="223"/>
      <c r="N3026" s="203">
        <v>0</v>
      </c>
      <c r="O3026" s="222" t="s">
        <v>326</v>
      </c>
    </row>
    <row r="3027" spans="1:15" ht="29.25" customHeight="1">
      <c r="A3027" s="221" t="s">
        <v>506</v>
      </c>
      <c r="B3027" s="221" t="s">
        <v>6003</v>
      </c>
      <c r="C3027" s="222" t="s">
        <v>6004</v>
      </c>
      <c r="D3027" s="222" t="s">
        <v>164</v>
      </c>
      <c r="E3027" s="199" t="s">
        <v>163</v>
      </c>
      <c r="F3027" s="200" t="s">
        <v>630</v>
      </c>
      <c r="G3027" s="200" t="s">
        <v>631</v>
      </c>
      <c r="H3027" s="200" t="s">
        <v>97</v>
      </c>
      <c r="I3027" s="200">
        <v>45847</v>
      </c>
      <c r="J3027" s="143">
        <f t="shared" si="47"/>
        <v>45847</v>
      </c>
      <c r="K3027" s="202">
        <v>8</v>
      </c>
      <c r="L3027" s="284" t="s">
        <v>9528</v>
      </c>
      <c r="M3027" s="223"/>
      <c r="N3027" s="203">
        <v>6.0374999999999996</v>
      </c>
      <c r="O3027" s="222" t="s">
        <v>943</v>
      </c>
    </row>
    <row r="3028" spans="1:15" ht="29.25" customHeight="1">
      <c r="A3028" s="221" t="s">
        <v>506</v>
      </c>
      <c r="B3028" s="221" t="s">
        <v>6003</v>
      </c>
      <c r="C3028" s="222" t="s">
        <v>6004</v>
      </c>
      <c r="D3028" s="222" t="s">
        <v>164</v>
      </c>
      <c r="E3028" s="199" t="s">
        <v>163</v>
      </c>
      <c r="F3028" s="200" t="s">
        <v>630</v>
      </c>
      <c r="G3028" s="200" t="s">
        <v>631</v>
      </c>
      <c r="H3028" s="200" t="s">
        <v>97</v>
      </c>
      <c r="I3028" s="200">
        <v>45848</v>
      </c>
      <c r="J3028" s="143">
        <f t="shared" si="47"/>
        <v>45848</v>
      </c>
      <c r="K3028" s="202">
        <v>8</v>
      </c>
      <c r="L3028" s="284" t="s">
        <v>9529</v>
      </c>
      <c r="M3028" s="223"/>
      <c r="N3028" s="203">
        <v>6.0374999999999996</v>
      </c>
      <c r="O3028" s="222" t="s">
        <v>943</v>
      </c>
    </row>
    <row r="3029" spans="1:15" ht="29.25" customHeight="1">
      <c r="A3029" s="221" t="s">
        <v>506</v>
      </c>
      <c r="B3029" s="221" t="s">
        <v>6003</v>
      </c>
      <c r="C3029" s="222" t="s">
        <v>6004</v>
      </c>
      <c r="D3029" s="222" t="s">
        <v>164</v>
      </c>
      <c r="E3029" s="199" t="s">
        <v>163</v>
      </c>
      <c r="F3029" s="200" t="s">
        <v>630</v>
      </c>
      <c r="G3029" s="200" t="s">
        <v>631</v>
      </c>
      <c r="H3029" s="200" t="s">
        <v>97</v>
      </c>
      <c r="I3029" s="200">
        <v>45849</v>
      </c>
      <c r="J3029" s="143">
        <f t="shared" si="47"/>
        <v>45849</v>
      </c>
      <c r="K3029" s="202">
        <v>8</v>
      </c>
      <c r="L3029" s="284" t="s">
        <v>9530</v>
      </c>
      <c r="M3029" s="223"/>
      <c r="N3029" s="203">
        <v>0</v>
      </c>
      <c r="O3029" s="222" t="s">
        <v>326</v>
      </c>
    </row>
    <row r="3030" spans="1:15" ht="29.25" customHeight="1">
      <c r="A3030" s="221" t="s">
        <v>506</v>
      </c>
      <c r="B3030" s="221" t="s">
        <v>6003</v>
      </c>
      <c r="C3030" s="222" t="s">
        <v>6004</v>
      </c>
      <c r="D3030" s="222" t="s">
        <v>164</v>
      </c>
      <c r="E3030" s="199" t="s">
        <v>163</v>
      </c>
      <c r="F3030" s="200" t="s">
        <v>630</v>
      </c>
      <c r="G3030" s="200" t="s">
        <v>631</v>
      </c>
      <c r="H3030" s="200" t="s">
        <v>97</v>
      </c>
      <c r="I3030" s="200">
        <v>45852</v>
      </c>
      <c r="J3030" s="143">
        <f t="shared" si="47"/>
        <v>45852</v>
      </c>
      <c r="K3030" s="202">
        <v>8</v>
      </c>
      <c r="L3030" s="284" t="s">
        <v>9531</v>
      </c>
      <c r="M3030" s="223"/>
      <c r="N3030" s="203">
        <v>6.0374999999999996</v>
      </c>
      <c r="O3030" s="222" t="s">
        <v>943</v>
      </c>
    </row>
    <row r="3031" spans="1:15" ht="29.25" customHeight="1">
      <c r="A3031" s="221" t="s">
        <v>506</v>
      </c>
      <c r="B3031" s="221" t="s">
        <v>6003</v>
      </c>
      <c r="C3031" s="222" t="s">
        <v>6004</v>
      </c>
      <c r="D3031" s="222" t="s">
        <v>164</v>
      </c>
      <c r="E3031" s="199" t="s">
        <v>163</v>
      </c>
      <c r="F3031" s="200" t="s">
        <v>4557</v>
      </c>
      <c r="G3031" s="200" t="s">
        <v>4558</v>
      </c>
      <c r="H3031" s="200" t="s">
        <v>79</v>
      </c>
      <c r="I3031" s="200">
        <v>45853</v>
      </c>
      <c r="J3031" s="143">
        <f t="shared" si="47"/>
        <v>45853</v>
      </c>
      <c r="K3031" s="202">
        <v>8</v>
      </c>
      <c r="L3031" s="284" t="s">
        <v>9532</v>
      </c>
      <c r="M3031" s="223"/>
      <c r="N3031" s="203">
        <v>0.91666666666666596</v>
      </c>
      <c r="O3031" s="222" t="s">
        <v>941</v>
      </c>
    </row>
    <row r="3032" spans="1:15" ht="29.25" customHeight="1">
      <c r="A3032" s="221" t="s">
        <v>506</v>
      </c>
      <c r="B3032" s="221" t="s">
        <v>6003</v>
      </c>
      <c r="C3032" s="222" t="s">
        <v>6004</v>
      </c>
      <c r="D3032" s="222" t="s">
        <v>164</v>
      </c>
      <c r="E3032" s="199" t="s">
        <v>163</v>
      </c>
      <c r="F3032" s="200" t="s">
        <v>630</v>
      </c>
      <c r="G3032" s="200" t="s">
        <v>631</v>
      </c>
      <c r="H3032" s="200" t="s">
        <v>97</v>
      </c>
      <c r="I3032" s="200">
        <v>45854</v>
      </c>
      <c r="J3032" s="143">
        <f t="shared" si="47"/>
        <v>45854</v>
      </c>
      <c r="K3032" s="202">
        <v>8</v>
      </c>
      <c r="L3032" s="284" t="s">
        <v>9533</v>
      </c>
      <c r="M3032" s="223"/>
      <c r="N3032" s="203">
        <v>6.0374999999999996</v>
      </c>
      <c r="O3032" s="222" t="s">
        <v>943</v>
      </c>
    </row>
    <row r="3033" spans="1:15" ht="29.25" customHeight="1">
      <c r="A3033" s="221" t="s">
        <v>506</v>
      </c>
      <c r="B3033" s="221" t="s">
        <v>6003</v>
      </c>
      <c r="C3033" s="222" t="s">
        <v>6004</v>
      </c>
      <c r="D3033" s="222" t="s">
        <v>164</v>
      </c>
      <c r="E3033" s="199" t="s">
        <v>163</v>
      </c>
      <c r="F3033" s="200" t="s">
        <v>630</v>
      </c>
      <c r="G3033" s="200" t="s">
        <v>631</v>
      </c>
      <c r="H3033" s="200" t="s">
        <v>97</v>
      </c>
      <c r="I3033" s="200">
        <v>45855</v>
      </c>
      <c r="J3033" s="143">
        <f t="shared" si="47"/>
        <v>45855</v>
      </c>
      <c r="K3033" s="202">
        <v>8</v>
      </c>
      <c r="L3033" s="284" t="s">
        <v>9874</v>
      </c>
      <c r="M3033" s="223"/>
      <c r="N3033" s="203">
        <v>6.0374999999999996</v>
      </c>
      <c r="O3033" s="222" t="s">
        <v>943</v>
      </c>
    </row>
    <row r="3034" spans="1:15" ht="29.25" customHeight="1">
      <c r="A3034" s="221" t="s">
        <v>506</v>
      </c>
      <c r="B3034" s="221" t="s">
        <v>6003</v>
      </c>
      <c r="C3034" s="222" t="s">
        <v>6004</v>
      </c>
      <c r="D3034" s="222" t="s">
        <v>164</v>
      </c>
      <c r="E3034" s="199" t="s">
        <v>163</v>
      </c>
      <c r="F3034" s="200" t="s">
        <v>630</v>
      </c>
      <c r="G3034" s="200" t="s">
        <v>631</v>
      </c>
      <c r="H3034" s="200" t="s">
        <v>97</v>
      </c>
      <c r="I3034" s="200">
        <v>45856</v>
      </c>
      <c r="J3034" s="143">
        <f t="shared" si="47"/>
        <v>45856</v>
      </c>
      <c r="K3034" s="202">
        <v>8</v>
      </c>
      <c r="L3034" s="284" t="s">
        <v>9875</v>
      </c>
      <c r="M3034" s="223"/>
      <c r="N3034" s="203">
        <v>6.0374999999999996</v>
      </c>
      <c r="O3034" s="222" t="s">
        <v>943</v>
      </c>
    </row>
    <row r="3035" spans="1:15" ht="29.25" customHeight="1">
      <c r="A3035" s="221" t="s">
        <v>506</v>
      </c>
      <c r="B3035" s="221" t="s">
        <v>6003</v>
      </c>
      <c r="C3035" s="222" t="s">
        <v>6004</v>
      </c>
      <c r="D3035" s="222" t="s">
        <v>164</v>
      </c>
      <c r="E3035" s="199" t="s">
        <v>163</v>
      </c>
      <c r="F3035" s="200" t="s">
        <v>630</v>
      </c>
      <c r="G3035" s="200" t="s">
        <v>631</v>
      </c>
      <c r="H3035" s="200" t="s">
        <v>97</v>
      </c>
      <c r="I3035" s="200">
        <v>45859</v>
      </c>
      <c r="J3035" s="143">
        <f t="shared" si="47"/>
        <v>45859</v>
      </c>
      <c r="K3035" s="202">
        <v>8</v>
      </c>
      <c r="L3035" s="284" t="s">
        <v>9876</v>
      </c>
      <c r="M3035" s="223"/>
      <c r="N3035" s="203">
        <v>6.0374999999999996</v>
      </c>
      <c r="O3035" s="222" t="s">
        <v>943</v>
      </c>
    </row>
    <row r="3036" spans="1:15" ht="29.25" customHeight="1">
      <c r="A3036" s="221" t="s">
        <v>506</v>
      </c>
      <c r="B3036" s="221" t="s">
        <v>6003</v>
      </c>
      <c r="C3036" s="222" t="s">
        <v>6004</v>
      </c>
      <c r="D3036" s="222" t="s">
        <v>164</v>
      </c>
      <c r="E3036" s="199" t="s">
        <v>163</v>
      </c>
      <c r="F3036" s="200" t="s">
        <v>630</v>
      </c>
      <c r="G3036" s="200" t="s">
        <v>631</v>
      </c>
      <c r="H3036" s="200" t="s">
        <v>97</v>
      </c>
      <c r="I3036" s="200">
        <v>45860</v>
      </c>
      <c r="J3036" s="143">
        <f t="shared" si="47"/>
        <v>45860</v>
      </c>
      <c r="K3036" s="202">
        <v>8</v>
      </c>
      <c r="L3036" s="284" t="s">
        <v>9877</v>
      </c>
      <c r="M3036" s="223"/>
      <c r="N3036" s="203">
        <v>0</v>
      </c>
      <c r="O3036" s="222" t="s">
        <v>326</v>
      </c>
    </row>
    <row r="3037" spans="1:15" ht="29.25" customHeight="1">
      <c r="A3037" s="221" t="s">
        <v>506</v>
      </c>
      <c r="B3037" s="221" t="s">
        <v>6003</v>
      </c>
      <c r="C3037" s="222" t="s">
        <v>6004</v>
      </c>
      <c r="D3037" s="222" t="s">
        <v>164</v>
      </c>
      <c r="E3037" s="199" t="s">
        <v>163</v>
      </c>
      <c r="F3037" s="200" t="s">
        <v>2022</v>
      </c>
      <c r="G3037" s="200" t="s">
        <v>2023</v>
      </c>
      <c r="H3037" s="200" t="s">
        <v>79</v>
      </c>
      <c r="I3037" s="200">
        <v>45861</v>
      </c>
      <c r="J3037" s="143">
        <f t="shared" si="47"/>
        <v>45861</v>
      </c>
      <c r="K3037" s="202">
        <v>8</v>
      </c>
      <c r="L3037" s="284" t="s">
        <v>9878</v>
      </c>
      <c r="M3037" s="223"/>
      <c r="N3037" s="203">
        <v>0</v>
      </c>
      <c r="O3037" s="222" t="s">
        <v>326</v>
      </c>
    </row>
    <row r="3038" spans="1:15" ht="29.25" customHeight="1">
      <c r="A3038" s="221" t="s">
        <v>506</v>
      </c>
      <c r="B3038" s="221" t="s">
        <v>6003</v>
      </c>
      <c r="C3038" s="222" t="s">
        <v>6004</v>
      </c>
      <c r="D3038" s="222" t="s">
        <v>164</v>
      </c>
      <c r="E3038" s="199" t="s">
        <v>163</v>
      </c>
      <c r="F3038" s="200" t="s">
        <v>630</v>
      </c>
      <c r="G3038" s="200" t="s">
        <v>631</v>
      </c>
      <c r="H3038" s="200" t="s">
        <v>146</v>
      </c>
      <c r="I3038" s="200">
        <v>45862</v>
      </c>
      <c r="J3038" s="143">
        <f t="shared" si="47"/>
        <v>45862</v>
      </c>
      <c r="K3038" s="202">
        <v>8</v>
      </c>
      <c r="L3038" s="284" t="s">
        <v>9879</v>
      </c>
      <c r="M3038" s="223"/>
      <c r="N3038" s="203">
        <v>2.65</v>
      </c>
      <c r="O3038" s="222" t="s">
        <v>943</v>
      </c>
    </row>
    <row r="3039" spans="1:15" ht="29.25" customHeight="1">
      <c r="A3039" s="221" t="s">
        <v>506</v>
      </c>
      <c r="B3039" s="221" t="s">
        <v>6003</v>
      </c>
      <c r="C3039" s="222" t="s">
        <v>6004</v>
      </c>
      <c r="D3039" s="222" t="s">
        <v>164</v>
      </c>
      <c r="E3039" s="199" t="s">
        <v>163</v>
      </c>
      <c r="F3039" s="200" t="s">
        <v>630</v>
      </c>
      <c r="G3039" s="200" t="s">
        <v>631</v>
      </c>
      <c r="H3039" s="200" t="s">
        <v>146</v>
      </c>
      <c r="I3039" s="200">
        <v>45863</v>
      </c>
      <c r="J3039" s="143">
        <f t="shared" si="47"/>
        <v>45863</v>
      </c>
      <c r="K3039" s="202">
        <v>8</v>
      </c>
      <c r="L3039" s="284" t="s">
        <v>9879</v>
      </c>
      <c r="M3039" s="223"/>
      <c r="N3039" s="203">
        <v>2.65</v>
      </c>
      <c r="O3039" s="222" t="s">
        <v>943</v>
      </c>
    </row>
    <row r="3040" spans="1:15" ht="29.25" customHeight="1">
      <c r="A3040" s="221" t="s">
        <v>506</v>
      </c>
      <c r="B3040" s="221" t="s">
        <v>6003</v>
      </c>
      <c r="C3040" s="222" t="s">
        <v>6004</v>
      </c>
      <c r="D3040" s="222" t="s">
        <v>164</v>
      </c>
      <c r="E3040" s="199" t="s">
        <v>163</v>
      </c>
      <c r="F3040" s="200" t="s">
        <v>630</v>
      </c>
      <c r="G3040" s="200" t="s">
        <v>631</v>
      </c>
      <c r="H3040" s="200" t="s">
        <v>146</v>
      </c>
      <c r="I3040" s="200">
        <v>45866</v>
      </c>
      <c r="J3040" s="143">
        <f t="shared" si="47"/>
        <v>45866</v>
      </c>
      <c r="K3040" s="202">
        <v>8</v>
      </c>
      <c r="L3040" s="284" t="s">
        <v>9880</v>
      </c>
      <c r="M3040" s="223"/>
      <c r="N3040" s="203">
        <v>2.65</v>
      </c>
      <c r="O3040" s="222" t="s">
        <v>943</v>
      </c>
    </row>
    <row r="3041" spans="1:15" ht="29.25" customHeight="1">
      <c r="A3041" s="221" t="s">
        <v>506</v>
      </c>
      <c r="B3041" s="221" t="s">
        <v>6003</v>
      </c>
      <c r="C3041" s="222" t="s">
        <v>6004</v>
      </c>
      <c r="D3041" s="222" t="s">
        <v>164</v>
      </c>
      <c r="E3041" s="199" t="s">
        <v>163</v>
      </c>
      <c r="F3041" s="200" t="s">
        <v>2022</v>
      </c>
      <c r="G3041" s="200" t="s">
        <v>2023</v>
      </c>
      <c r="H3041" s="200" t="s">
        <v>79</v>
      </c>
      <c r="I3041" s="200">
        <v>45867</v>
      </c>
      <c r="J3041" s="143">
        <f t="shared" si="47"/>
        <v>45867</v>
      </c>
      <c r="K3041" s="202">
        <v>8</v>
      </c>
      <c r="L3041" s="284" t="s">
        <v>10252</v>
      </c>
      <c r="M3041" s="223"/>
      <c r="N3041" s="203">
        <v>0</v>
      </c>
      <c r="O3041" s="222" t="s">
        <v>326</v>
      </c>
    </row>
    <row r="3042" spans="1:15" ht="29.25" customHeight="1">
      <c r="A3042" s="221" t="s">
        <v>506</v>
      </c>
      <c r="B3042" s="221" t="s">
        <v>6003</v>
      </c>
      <c r="C3042" s="222" t="s">
        <v>6004</v>
      </c>
      <c r="D3042" s="222" t="s">
        <v>164</v>
      </c>
      <c r="E3042" s="199" t="s">
        <v>163</v>
      </c>
      <c r="F3042" s="200" t="s">
        <v>489</v>
      </c>
      <c r="G3042" s="200" t="s">
        <v>490</v>
      </c>
      <c r="H3042" s="200" t="s">
        <v>561</v>
      </c>
      <c r="I3042" s="200">
        <v>45868</v>
      </c>
      <c r="J3042" s="143">
        <f t="shared" si="47"/>
        <v>45868</v>
      </c>
      <c r="K3042" s="202">
        <v>6</v>
      </c>
      <c r="L3042" s="284" t="s">
        <v>10254</v>
      </c>
      <c r="M3042" s="223"/>
      <c r="N3042" s="203">
        <v>0</v>
      </c>
      <c r="O3042" s="222" t="s">
        <v>326</v>
      </c>
    </row>
    <row r="3043" spans="1:15" ht="29.25" customHeight="1">
      <c r="A3043" s="221" t="s">
        <v>506</v>
      </c>
      <c r="B3043" s="221" t="s">
        <v>6003</v>
      </c>
      <c r="C3043" s="222" t="s">
        <v>6004</v>
      </c>
      <c r="D3043" s="222" t="s">
        <v>164</v>
      </c>
      <c r="E3043" s="199" t="s">
        <v>166</v>
      </c>
      <c r="F3043" s="200"/>
      <c r="G3043" s="200"/>
      <c r="H3043" s="200" t="s">
        <v>166</v>
      </c>
      <c r="I3043" s="200">
        <v>45868</v>
      </c>
      <c r="J3043" s="143">
        <f t="shared" si="47"/>
        <v>45868</v>
      </c>
      <c r="K3043" s="202">
        <v>2</v>
      </c>
      <c r="L3043" s="285" t="s">
        <v>10253</v>
      </c>
      <c r="M3043" s="223"/>
      <c r="N3043" s="203">
        <v>0</v>
      </c>
      <c r="O3043" s="222" t="s">
        <v>326</v>
      </c>
    </row>
    <row r="3044" spans="1:15" ht="29.25" customHeight="1">
      <c r="A3044" s="221" t="s">
        <v>506</v>
      </c>
      <c r="B3044" s="221" t="s">
        <v>6003</v>
      </c>
      <c r="C3044" s="222" t="s">
        <v>6004</v>
      </c>
      <c r="D3044" s="222" t="s">
        <v>164</v>
      </c>
      <c r="E3044" s="199" t="s">
        <v>163</v>
      </c>
      <c r="F3044" s="200" t="s">
        <v>489</v>
      </c>
      <c r="G3044" s="200" t="s">
        <v>490</v>
      </c>
      <c r="H3044" s="200" t="s">
        <v>561</v>
      </c>
      <c r="I3044" s="200">
        <v>45869</v>
      </c>
      <c r="J3044" s="143">
        <f t="shared" si="47"/>
        <v>45869</v>
      </c>
      <c r="K3044" s="202">
        <v>8</v>
      </c>
      <c r="L3044" s="284" t="s">
        <v>10254</v>
      </c>
      <c r="M3044" s="223"/>
      <c r="N3044" s="203">
        <v>0</v>
      </c>
      <c r="O3044" s="222" t="s">
        <v>326</v>
      </c>
    </row>
    <row r="3045" spans="1:15" ht="29.25" customHeight="1">
      <c r="A3045" s="221" t="s">
        <v>506</v>
      </c>
      <c r="B3045" s="221" t="s">
        <v>6003</v>
      </c>
      <c r="C3045" s="222" t="s">
        <v>6004</v>
      </c>
      <c r="D3045" s="222" t="s">
        <v>164</v>
      </c>
      <c r="E3045" s="199" t="s">
        <v>163</v>
      </c>
      <c r="F3045" s="200" t="s">
        <v>489</v>
      </c>
      <c r="G3045" s="200" t="s">
        <v>490</v>
      </c>
      <c r="H3045" s="200" t="s">
        <v>561</v>
      </c>
      <c r="I3045" s="200">
        <v>45870</v>
      </c>
      <c r="J3045" s="143">
        <f t="shared" si="47"/>
        <v>45870</v>
      </c>
      <c r="K3045" s="202">
        <v>8</v>
      </c>
      <c r="L3045" s="284" t="s">
        <v>10255</v>
      </c>
      <c r="M3045" s="223"/>
      <c r="N3045" s="203">
        <v>0</v>
      </c>
      <c r="O3045" s="222" t="s">
        <v>326</v>
      </c>
    </row>
    <row r="3046" spans="1:15" ht="29.25" customHeight="1">
      <c r="A3046" s="221" t="s">
        <v>506</v>
      </c>
      <c r="B3046" s="221" t="s">
        <v>6003</v>
      </c>
      <c r="C3046" s="222" t="s">
        <v>6004</v>
      </c>
      <c r="D3046" s="222" t="s">
        <v>164</v>
      </c>
      <c r="E3046" s="199" t="s">
        <v>163</v>
      </c>
      <c r="F3046" s="200" t="s">
        <v>489</v>
      </c>
      <c r="G3046" s="200" t="s">
        <v>490</v>
      </c>
      <c r="H3046" s="200" t="s">
        <v>561</v>
      </c>
      <c r="I3046" s="200">
        <v>45873</v>
      </c>
      <c r="J3046" s="143">
        <f t="shared" si="47"/>
        <v>45873</v>
      </c>
      <c r="K3046" s="202">
        <v>8</v>
      </c>
      <c r="L3046" s="284" t="s">
        <v>10255</v>
      </c>
      <c r="M3046" s="223"/>
      <c r="N3046" s="203">
        <v>0</v>
      </c>
      <c r="O3046" s="222" t="s">
        <v>326</v>
      </c>
    </row>
    <row r="3047" spans="1:15" ht="29.25" customHeight="1">
      <c r="A3047" s="221" t="s">
        <v>506</v>
      </c>
      <c r="B3047" s="221" t="s">
        <v>6003</v>
      </c>
      <c r="C3047" s="222" t="s">
        <v>6004</v>
      </c>
      <c r="D3047" s="222" t="s">
        <v>164</v>
      </c>
      <c r="E3047" s="199" t="s">
        <v>163</v>
      </c>
      <c r="F3047" s="200" t="s">
        <v>489</v>
      </c>
      <c r="G3047" s="200" t="s">
        <v>490</v>
      </c>
      <c r="H3047" s="200" t="s">
        <v>561</v>
      </c>
      <c r="I3047" s="200">
        <v>45874</v>
      </c>
      <c r="J3047" s="143">
        <f t="shared" si="47"/>
        <v>45874</v>
      </c>
      <c r="K3047" s="202">
        <v>8</v>
      </c>
      <c r="L3047" s="284" t="s">
        <v>10454</v>
      </c>
      <c r="M3047" s="223"/>
      <c r="N3047" s="203">
        <v>0</v>
      </c>
      <c r="O3047" s="222" t="s">
        <v>326</v>
      </c>
    </row>
    <row r="3048" spans="1:15" ht="29.25" customHeight="1">
      <c r="A3048" s="221" t="s">
        <v>506</v>
      </c>
      <c r="B3048" s="221" t="s">
        <v>6003</v>
      </c>
      <c r="C3048" s="222" t="s">
        <v>6004</v>
      </c>
      <c r="D3048" s="222" t="s">
        <v>164</v>
      </c>
      <c r="E3048" s="199" t="s">
        <v>163</v>
      </c>
      <c r="F3048" s="200" t="s">
        <v>630</v>
      </c>
      <c r="G3048" s="200" t="s">
        <v>631</v>
      </c>
      <c r="H3048" s="200" t="s">
        <v>633</v>
      </c>
      <c r="I3048" s="200">
        <v>45875</v>
      </c>
      <c r="J3048" s="143">
        <f t="shared" si="47"/>
        <v>45875</v>
      </c>
      <c r="K3048" s="202">
        <v>8</v>
      </c>
      <c r="L3048" s="284" t="s">
        <v>10455</v>
      </c>
      <c r="M3048" s="223"/>
      <c r="N3048" s="203">
        <v>2.4500000000000002</v>
      </c>
      <c r="O3048" s="222" t="s">
        <v>992</v>
      </c>
    </row>
    <row r="3049" spans="1:15" ht="29.25" customHeight="1">
      <c r="A3049" s="221" t="s">
        <v>506</v>
      </c>
      <c r="B3049" s="221" t="s">
        <v>6003</v>
      </c>
      <c r="C3049" s="222" t="s">
        <v>6004</v>
      </c>
      <c r="D3049" s="222" t="s">
        <v>164</v>
      </c>
      <c r="E3049" s="199" t="s">
        <v>163</v>
      </c>
      <c r="F3049" s="200" t="s">
        <v>630</v>
      </c>
      <c r="G3049" s="200" t="s">
        <v>631</v>
      </c>
      <c r="H3049" s="200" t="s">
        <v>64</v>
      </c>
      <c r="I3049" s="200">
        <v>45876</v>
      </c>
      <c r="J3049" s="143">
        <f t="shared" si="47"/>
        <v>45876</v>
      </c>
      <c r="K3049" s="202">
        <v>8</v>
      </c>
      <c r="L3049" s="284" t="s">
        <v>10456</v>
      </c>
      <c r="M3049" s="223"/>
      <c r="N3049" s="203">
        <v>2.8125</v>
      </c>
      <c r="O3049" s="222" t="s">
        <v>968</v>
      </c>
    </row>
    <row r="3050" spans="1:15" ht="29.25" customHeight="1">
      <c r="A3050" s="221" t="s">
        <v>506</v>
      </c>
      <c r="B3050" s="221" t="s">
        <v>6003</v>
      </c>
      <c r="C3050" s="222" t="s">
        <v>6004</v>
      </c>
      <c r="D3050" s="222" t="s">
        <v>164</v>
      </c>
      <c r="E3050" s="199" t="s">
        <v>163</v>
      </c>
      <c r="F3050" s="200" t="s">
        <v>630</v>
      </c>
      <c r="G3050" s="200" t="s">
        <v>631</v>
      </c>
      <c r="H3050" s="200" t="s">
        <v>81</v>
      </c>
      <c r="I3050" s="200">
        <v>45877</v>
      </c>
      <c r="J3050" s="143">
        <f t="shared" si="47"/>
        <v>45877</v>
      </c>
      <c r="K3050" s="202">
        <v>8</v>
      </c>
      <c r="L3050" s="284" t="s">
        <v>10457</v>
      </c>
      <c r="M3050" s="223"/>
      <c r="N3050" s="203">
        <v>0.2</v>
      </c>
      <c r="O3050" s="222" t="s">
        <v>943</v>
      </c>
    </row>
    <row r="3051" spans="1:15" ht="29.25" customHeight="1">
      <c r="A3051" s="221" t="s">
        <v>506</v>
      </c>
      <c r="B3051" s="221" t="s">
        <v>6003</v>
      </c>
      <c r="C3051" s="222" t="s">
        <v>6004</v>
      </c>
      <c r="D3051" s="222" t="s">
        <v>164</v>
      </c>
      <c r="E3051" s="199" t="s">
        <v>163</v>
      </c>
      <c r="F3051" s="200" t="s">
        <v>630</v>
      </c>
      <c r="G3051" s="200" t="s">
        <v>631</v>
      </c>
      <c r="H3051" s="200" t="s">
        <v>146</v>
      </c>
      <c r="I3051" s="200">
        <v>45880</v>
      </c>
      <c r="J3051" s="143">
        <f t="shared" si="47"/>
        <v>45880</v>
      </c>
      <c r="K3051" s="202">
        <v>8</v>
      </c>
      <c r="L3051" s="284" t="s">
        <v>10626</v>
      </c>
      <c r="M3051" s="223"/>
      <c r="N3051" s="203">
        <v>2.65</v>
      </c>
      <c r="O3051" s="222" t="s">
        <v>943</v>
      </c>
    </row>
    <row r="3052" spans="1:15" ht="29.25" customHeight="1">
      <c r="A3052" s="221" t="s">
        <v>506</v>
      </c>
      <c r="B3052" s="221" t="s">
        <v>6003</v>
      </c>
      <c r="C3052" s="222" t="s">
        <v>6004</v>
      </c>
      <c r="D3052" s="222" t="s">
        <v>164</v>
      </c>
      <c r="E3052" s="199" t="s">
        <v>163</v>
      </c>
      <c r="F3052" s="200" t="s">
        <v>630</v>
      </c>
      <c r="G3052" s="200" t="s">
        <v>631</v>
      </c>
      <c r="H3052" s="200" t="s">
        <v>146</v>
      </c>
      <c r="I3052" s="200">
        <v>45881</v>
      </c>
      <c r="J3052" s="143">
        <f t="shared" si="47"/>
        <v>45881</v>
      </c>
      <c r="K3052" s="202">
        <v>8</v>
      </c>
      <c r="L3052" s="284" t="s">
        <v>10627</v>
      </c>
      <c r="M3052" s="223"/>
      <c r="N3052" s="203">
        <v>2.65</v>
      </c>
      <c r="O3052" s="222" t="s">
        <v>943</v>
      </c>
    </row>
    <row r="3053" spans="1:15" ht="29.25" customHeight="1">
      <c r="A3053" s="221" t="s">
        <v>506</v>
      </c>
      <c r="B3053" s="221" t="s">
        <v>6003</v>
      </c>
      <c r="C3053" s="222" t="s">
        <v>6004</v>
      </c>
      <c r="D3053" s="222" t="s">
        <v>164</v>
      </c>
      <c r="E3053" s="199" t="s">
        <v>163</v>
      </c>
      <c r="F3053" s="200" t="s">
        <v>630</v>
      </c>
      <c r="G3053" s="200" t="s">
        <v>631</v>
      </c>
      <c r="H3053" s="200" t="s">
        <v>146</v>
      </c>
      <c r="I3053" s="200">
        <v>45882</v>
      </c>
      <c r="J3053" s="143">
        <f t="shared" si="47"/>
        <v>45882</v>
      </c>
      <c r="K3053" s="202">
        <v>8</v>
      </c>
      <c r="L3053" s="284" t="s">
        <v>10628</v>
      </c>
      <c r="M3053" s="223"/>
      <c r="N3053" s="203">
        <v>2.65</v>
      </c>
      <c r="O3053" s="222" t="s">
        <v>943</v>
      </c>
    </row>
    <row r="3054" spans="1:15" ht="29.25" customHeight="1">
      <c r="A3054" s="221" t="s">
        <v>506</v>
      </c>
      <c r="B3054" s="221" t="s">
        <v>6003</v>
      </c>
      <c r="C3054" s="222" t="s">
        <v>6004</v>
      </c>
      <c r="D3054" s="222" t="s">
        <v>164</v>
      </c>
      <c r="E3054" s="199" t="s">
        <v>166</v>
      </c>
      <c r="F3054" s="200"/>
      <c r="G3054" s="200"/>
      <c r="H3054" s="200" t="s">
        <v>166</v>
      </c>
      <c r="I3054" s="200">
        <v>45883</v>
      </c>
      <c r="J3054" s="143">
        <f t="shared" si="47"/>
        <v>45883</v>
      </c>
      <c r="K3054" s="202">
        <v>2</v>
      </c>
      <c r="L3054" s="285" t="s">
        <v>10630</v>
      </c>
      <c r="M3054" s="223"/>
      <c r="N3054" s="203">
        <v>0</v>
      </c>
      <c r="O3054" s="222" t="s">
        <v>326</v>
      </c>
    </row>
    <row r="3055" spans="1:15" ht="29.25" customHeight="1">
      <c r="A3055" s="221" t="s">
        <v>506</v>
      </c>
      <c r="B3055" s="221" t="s">
        <v>6003</v>
      </c>
      <c r="C3055" s="222" t="s">
        <v>6004</v>
      </c>
      <c r="D3055" s="222" t="s">
        <v>164</v>
      </c>
      <c r="E3055" s="199" t="s">
        <v>163</v>
      </c>
      <c r="F3055" s="200" t="s">
        <v>630</v>
      </c>
      <c r="G3055" s="200" t="s">
        <v>631</v>
      </c>
      <c r="H3055" s="200" t="s">
        <v>146</v>
      </c>
      <c r="I3055" s="200">
        <v>45883</v>
      </c>
      <c r="J3055" s="143">
        <f t="shared" si="47"/>
        <v>45883</v>
      </c>
      <c r="K3055" s="202">
        <v>6</v>
      </c>
      <c r="L3055" s="284" t="s">
        <v>10629</v>
      </c>
      <c r="M3055" s="223"/>
      <c r="N3055" s="203">
        <v>2.65</v>
      </c>
      <c r="O3055" s="222" t="s">
        <v>943</v>
      </c>
    </row>
    <row r="3056" spans="1:15" ht="29.25" customHeight="1">
      <c r="A3056" s="221" t="s">
        <v>506</v>
      </c>
      <c r="B3056" s="221" t="s">
        <v>6003</v>
      </c>
      <c r="C3056" s="222" t="s">
        <v>6004</v>
      </c>
      <c r="D3056" s="222" t="s">
        <v>164</v>
      </c>
      <c r="E3056" s="199" t="s">
        <v>163</v>
      </c>
      <c r="F3056" s="200" t="s">
        <v>630</v>
      </c>
      <c r="G3056" s="200" t="s">
        <v>631</v>
      </c>
      <c r="H3056" s="200" t="s">
        <v>146</v>
      </c>
      <c r="I3056" s="200">
        <v>45884</v>
      </c>
      <c r="J3056" s="143">
        <f t="shared" si="47"/>
        <v>45884</v>
      </c>
      <c r="K3056" s="202">
        <v>8</v>
      </c>
      <c r="L3056" s="284" t="s">
        <v>10631</v>
      </c>
      <c r="M3056" s="223"/>
      <c r="N3056" s="203">
        <v>2.65</v>
      </c>
      <c r="O3056" s="222" t="s">
        <v>943</v>
      </c>
    </row>
    <row r="3057" spans="1:15" ht="29.25" customHeight="1">
      <c r="A3057" s="221" t="s">
        <v>506</v>
      </c>
      <c r="B3057" s="221" t="s">
        <v>6003</v>
      </c>
      <c r="C3057" s="222" t="s">
        <v>6004</v>
      </c>
      <c r="D3057" s="222" t="s">
        <v>164</v>
      </c>
      <c r="E3057" s="199" t="s">
        <v>163</v>
      </c>
      <c r="F3057" s="200" t="s">
        <v>630</v>
      </c>
      <c r="G3057" s="200" t="s">
        <v>631</v>
      </c>
      <c r="H3057" s="200" t="s">
        <v>146</v>
      </c>
      <c r="I3057" s="200">
        <v>45887</v>
      </c>
      <c r="J3057" s="143">
        <f t="shared" si="47"/>
        <v>45887</v>
      </c>
      <c r="K3057" s="202">
        <v>8</v>
      </c>
      <c r="L3057" s="284" t="s">
        <v>10632</v>
      </c>
      <c r="M3057" s="223"/>
      <c r="N3057" s="203">
        <v>2.65</v>
      </c>
      <c r="O3057" s="222" t="s">
        <v>943</v>
      </c>
    </row>
    <row r="3058" spans="1:15" ht="29.25" customHeight="1">
      <c r="A3058" s="221" t="s">
        <v>506</v>
      </c>
      <c r="B3058" s="221" t="s">
        <v>6003</v>
      </c>
      <c r="C3058" s="222" t="s">
        <v>6004</v>
      </c>
      <c r="D3058" s="222" t="s">
        <v>164</v>
      </c>
      <c r="E3058" s="199" t="s">
        <v>166</v>
      </c>
      <c r="F3058" s="200"/>
      <c r="G3058" s="200"/>
      <c r="H3058" s="200" t="s">
        <v>166</v>
      </c>
      <c r="I3058" s="200">
        <v>45888</v>
      </c>
      <c r="J3058" s="143">
        <f t="shared" si="47"/>
        <v>45888</v>
      </c>
      <c r="K3058" s="202">
        <v>4</v>
      </c>
      <c r="L3058" s="284" t="s">
        <v>10634</v>
      </c>
      <c r="M3058" s="223"/>
      <c r="N3058" s="203">
        <v>0</v>
      </c>
      <c r="O3058" s="222" t="s">
        <v>326</v>
      </c>
    </row>
    <row r="3059" spans="1:15" ht="29.25" customHeight="1">
      <c r="A3059" s="221" t="s">
        <v>506</v>
      </c>
      <c r="B3059" s="221" t="s">
        <v>6003</v>
      </c>
      <c r="C3059" s="222" t="s">
        <v>6004</v>
      </c>
      <c r="D3059" s="222" t="s">
        <v>164</v>
      </c>
      <c r="E3059" s="199" t="s">
        <v>163</v>
      </c>
      <c r="F3059" s="200" t="s">
        <v>630</v>
      </c>
      <c r="G3059" s="200" t="s">
        <v>631</v>
      </c>
      <c r="H3059" s="200" t="s">
        <v>146</v>
      </c>
      <c r="I3059" s="200">
        <v>45888</v>
      </c>
      <c r="J3059" s="143">
        <f t="shared" si="47"/>
        <v>45888</v>
      </c>
      <c r="K3059" s="202">
        <v>4</v>
      </c>
      <c r="L3059" s="284" t="s">
        <v>10633</v>
      </c>
      <c r="M3059" s="223"/>
      <c r="N3059" s="203">
        <v>2.65</v>
      </c>
      <c r="O3059" s="222" t="s">
        <v>943</v>
      </c>
    </row>
    <row r="3060" spans="1:15" ht="29.25" customHeight="1">
      <c r="A3060" s="221" t="s">
        <v>506</v>
      </c>
      <c r="B3060" s="221" t="s">
        <v>6003</v>
      </c>
      <c r="C3060" s="222" t="s">
        <v>6004</v>
      </c>
      <c r="D3060" s="222" t="s">
        <v>164</v>
      </c>
      <c r="E3060" s="199" t="s">
        <v>163</v>
      </c>
      <c r="F3060" s="200" t="s">
        <v>630</v>
      </c>
      <c r="G3060" s="200" t="s">
        <v>631</v>
      </c>
      <c r="H3060" s="200" t="s">
        <v>90</v>
      </c>
      <c r="I3060" s="200">
        <v>45889</v>
      </c>
      <c r="J3060" s="143">
        <f t="shared" si="47"/>
        <v>45889</v>
      </c>
      <c r="K3060" s="202">
        <v>8</v>
      </c>
      <c r="L3060" s="284" t="s">
        <v>10864</v>
      </c>
      <c r="M3060" s="223"/>
      <c r="N3060" s="203">
        <v>0.26250000000000001</v>
      </c>
      <c r="O3060" s="222" t="s">
        <v>992</v>
      </c>
    </row>
    <row r="3061" spans="1:15" ht="29.25" customHeight="1">
      <c r="A3061" s="221" t="s">
        <v>506</v>
      </c>
      <c r="B3061" s="221" t="s">
        <v>6003</v>
      </c>
      <c r="C3061" s="222" t="s">
        <v>6004</v>
      </c>
      <c r="D3061" s="222" t="s">
        <v>164</v>
      </c>
      <c r="E3061" s="199" t="s">
        <v>163</v>
      </c>
      <c r="F3061" s="200" t="s">
        <v>630</v>
      </c>
      <c r="G3061" s="200" t="s">
        <v>631</v>
      </c>
      <c r="H3061" s="200" t="s">
        <v>90</v>
      </c>
      <c r="I3061" s="200">
        <v>45890</v>
      </c>
      <c r="J3061" s="143">
        <f t="shared" si="47"/>
        <v>45890</v>
      </c>
      <c r="K3061" s="202">
        <v>5</v>
      </c>
      <c r="L3061" s="284" t="s">
        <v>10865</v>
      </c>
      <c r="M3061" s="223"/>
      <c r="N3061" s="203">
        <v>0.26250000000000001</v>
      </c>
      <c r="O3061" s="222" t="s">
        <v>992</v>
      </c>
    </row>
    <row r="3062" spans="1:15" ht="29.25" customHeight="1">
      <c r="A3062" s="221" t="s">
        <v>506</v>
      </c>
      <c r="B3062" s="221" t="s">
        <v>6003</v>
      </c>
      <c r="C3062" s="222" t="s">
        <v>6004</v>
      </c>
      <c r="D3062" s="222" t="s">
        <v>164</v>
      </c>
      <c r="E3062" s="199" t="s">
        <v>178</v>
      </c>
      <c r="F3062" s="200"/>
      <c r="G3062" s="200"/>
      <c r="H3062" s="200" t="s">
        <v>166</v>
      </c>
      <c r="I3062" s="200">
        <v>45890</v>
      </c>
      <c r="J3062" s="143">
        <f t="shared" si="47"/>
        <v>45890</v>
      </c>
      <c r="K3062" s="202">
        <v>3</v>
      </c>
      <c r="L3062" s="284" t="s">
        <v>10866</v>
      </c>
      <c r="M3062" s="223"/>
      <c r="N3062" s="203">
        <v>0</v>
      </c>
      <c r="O3062" s="222" t="s">
        <v>326</v>
      </c>
    </row>
    <row r="3063" spans="1:15" ht="29.25" customHeight="1">
      <c r="A3063" s="221" t="s">
        <v>506</v>
      </c>
      <c r="B3063" s="221" t="s">
        <v>6003</v>
      </c>
      <c r="C3063" s="222" t="s">
        <v>6004</v>
      </c>
      <c r="D3063" s="222" t="s">
        <v>164</v>
      </c>
      <c r="E3063" s="199" t="s">
        <v>166</v>
      </c>
      <c r="F3063" s="200"/>
      <c r="G3063" s="200"/>
      <c r="H3063" s="200" t="s">
        <v>166</v>
      </c>
      <c r="I3063" s="200">
        <v>45891</v>
      </c>
      <c r="J3063" s="143">
        <f t="shared" si="47"/>
        <v>45891</v>
      </c>
      <c r="K3063" s="202">
        <v>4</v>
      </c>
      <c r="L3063" s="284" t="s">
        <v>10867</v>
      </c>
      <c r="M3063" s="223"/>
      <c r="N3063" s="203">
        <v>0</v>
      </c>
      <c r="O3063" s="222" t="s">
        <v>326</v>
      </c>
    </row>
    <row r="3064" spans="1:15" ht="29.25" customHeight="1">
      <c r="A3064" s="221" t="s">
        <v>506</v>
      </c>
      <c r="B3064" s="221" t="s">
        <v>6003</v>
      </c>
      <c r="C3064" s="222" t="s">
        <v>6004</v>
      </c>
      <c r="D3064" s="222" t="s">
        <v>164</v>
      </c>
      <c r="E3064" s="199" t="s">
        <v>163</v>
      </c>
      <c r="F3064" s="200" t="s">
        <v>9823</v>
      </c>
      <c r="G3064" s="200" t="s">
        <v>9824</v>
      </c>
      <c r="H3064" s="200" t="s">
        <v>10402</v>
      </c>
      <c r="I3064" s="200">
        <v>45891</v>
      </c>
      <c r="J3064" s="143">
        <f t="shared" si="47"/>
        <v>45891</v>
      </c>
      <c r="K3064" s="202">
        <v>4</v>
      </c>
      <c r="L3064" s="284" t="s">
        <v>10868</v>
      </c>
      <c r="M3064" s="223"/>
      <c r="N3064" s="203">
        <v>0.72499999999999998</v>
      </c>
      <c r="O3064" s="222" t="s">
        <v>943</v>
      </c>
    </row>
    <row r="3065" spans="1:15" ht="29.25" customHeight="1">
      <c r="A3065" s="221" t="s">
        <v>506</v>
      </c>
      <c r="B3065" s="221" t="s">
        <v>6003</v>
      </c>
      <c r="C3065" s="222" t="s">
        <v>6004</v>
      </c>
      <c r="D3065" s="222" t="s">
        <v>164</v>
      </c>
      <c r="E3065" s="199" t="s">
        <v>163</v>
      </c>
      <c r="F3065" s="200" t="s">
        <v>9823</v>
      </c>
      <c r="G3065" s="200" t="s">
        <v>9824</v>
      </c>
      <c r="H3065" s="200" t="s">
        <v>10402</v>
      </c>
      <c r="I3065" s="200">
        <v>45894</v>
      </c>
      <c r="J3065" s="143">
        <f t="shared" si="47"/>
        <v>45894</v>
      </c>
      <c r="K3065" s="202">
        <v>8</v>
      </c>
      <c r="L3065" s="284" t="s">
        <v>10869</v>
      </c>
      <c r="M3065" s="223"/>
      <c r="N3065" s="203">
        <v>0.72499999999999998</v>
      </c>
      <c r="O3065" s="222" t="s">
        <v>943</v>
      </c>
    </row>
    <row r="3066" spans="1:15" ht="29.25" customHeight="1">
      <c r="A3066" s="221" t="s">
        <v>506</v>
      </c>
      <c r="B3066" s="221" t="s">
        <v>6003</v>
      </c>
      <c r="C3066" s="222" t="s">
        <v>6004</v>
      </c>
      <c r="D3066" s="222" t="s">
        <v>164</v>
      </c>
      <c r="E3066" s="199" t="s">
        <v>163</v>
      </c>
      <c r="F3066" s="200" t="s">
        <v>630</v>
      </c>
      <c r="G3066" s="200" t="s">
        <v>631</v>
      </c>
      <c r="H3066" s="200" t="s">
        <v>166</v>
      </c>
      <c r="I3066" s="200">
        <v>45895</v>
      </c>
      <c r="J3066" s="143">
        <f t="shared" si="47"/>
        <v>45895</v>
      </c>
      <c r="K3066" s="202">
        <v>4</v>
      </c>
      <c r="L3066" s="284" t="s">
        <v>10871</v>
      </c>
      <c r="M3066" s="223"/>
      <c r="N3066" s="203">
        <v>0</v>
      </c>
      <c r="O3066" s="222" t="s">
        <v>326</v>
      </c>
    </row>
    <row r="3067" spans="1:15" ht="29.25" customHeight="1">
      <c r="A3067" s="221" t="s">
        <v>506</v>
      </c>
      <c r="B3067" s="221" t="s">
        <v>6003</v>
      </c>
      <c r="C3067" s="222" t="s">
        <v>6004</v>
      </c>
      <c r="D3067" s="222" t="s">
        <v>164</v>
      </c>
      <c r="E3067" s="199" t="s">
        <v>163</v>
      </c>
      <c r="F3067" s="200" t="s">
        <v>9823</v>
      </c>
      <c r="G3067" s="200" t="s">
        <v>9824</v>
      </c>
      <c r="H3067" s="200" t="s">
        <v>10402</v>
      </c>
      <c r="I3067" s="200">
        <v>45895</v>
      </c>
      <c r="J3067" s="143">
        <f t="shared" si="47"/>
        <v>45895</v>
      </c>
      <c r="K3067" s="202">
        <v>4</v>
      </c>
      <c r="L3067" s="284" t="s">
        <v>10870</v>
      </c>
      <c r="M3067" s="223"/>
      <c r="N3067" s="203">
        <v>0.72499999999999998</v>
      </c>
      <c r="O3067" s="222" t="s">
        <v>943</v>
      </c>
    </row>
    <row r="3068" spans="1:15" ht="29.25" customHeight="1">
      <c r="A3068" s="221" t="s">
        <v>506</v>
      </c>
      <c r="B3068" s="221" t="s">
        <v>6003</v>
      </c>
      <c r="C3068" s="222" t="s">
        <v>6004</v>
      </c>
      <c r="D3068" s="222" t="s">
        <v>164</v>
      </c>
      <c r="E3068" s="199" t="s">
        <v>163</v>
      </c>
      <c r="F3068" s="200" t="s">
        <v>489</v>
      </c>
      <c r="G3068" s="200" t="s">
        <v>490</v>
      </c>
      <c r="H3068" s="200" t="s">
        <v>493</v>
      </c>
      <c r="I3068" s="200">
        <v>45896</v>
      </c>
      <c r="J3068" s="143">
        <f t="shared" si="47"/>
        <v>45896</v>
      </c>
      <c r="K3068" s="202">
        <v>3</v>
      </c>
      <c r="L3068" s="284" t="s">
        <v>10872</v>
      </c>
      <c r="M3068" s="223"/>
      <c r="N3068" s="203">
        <v>2.4125000000000001</v>
      </c>
      <c r="O3068" s="222" t="s">
        <v>992</v>
      </c>
    </row>
    <row r="3069" spans="1:15" ht="29.25" customHeight="1">
      <c r="A3069" s="221" t="s">
        <v>506</v>
      </c>
      <c r="B3069" s="221" t="s">
        <v>6003</v>
      </c>
      <c r="C3069" s="222" t="s">
        <v>6004</v>
      </c>
      <c r="D3069" s="222" t="s">
        <v>164</v>
      </c>
      <c r="E3069" s="199" t="s">
        <v>166</v>
      </c>
      <c r="F3069" s="200"/>
      <c r="G3069" s="200"/>
      <c r="H3069" s="200" t="s">
        <v>166</v>
      </c>
      <c r="I3069" s="200">
        <v>45896</v>
      </c>
      <c r="J3069" s="143">
        <f t="shared" si="47"/>
        <v>45896</v>
      </c>
      <c r="K3069" s="202">
        <v>1</v>
      </c>
      <c r="L3069" s="284" t="s">
        <v>1178</v>
      </c>
      <c r="M3069" s="223"/>
      <c r="N3069" s="203">
        <v>0</v>
      </c>
      <c r="O3069" s="222" t="s">
        <v>326</v>
      </c>
    </row>
    <row r="3070" spans="1:15" ht="29.25" customHeight="1">
      <c r="A3070" s="221" t="s">
        <v>506</v>
      </c>
      <c r="B3070" s="221" t="s">
        <v>6003</v>
      </c>
      <c r="C3070" s="222" t="s">
        <v>6004</v>
      </c>
      <c r="D3070" s="222" t="s">
        <v>164</v>
      </c>
      <c r="E3070" s="199" t="s">
        <v>163</v>
      </c>
      <c r="F3070" s="200" t="s">
        <v>9823</v>
      </c>
      <c r="G3070" s="200" t="s">
        <v>9824</v>
      </c>
      <c r="H3070" s="200" t="s">
        <v>10402</v>
      </c>
      <c r="I3070" s="200">
        <v>45897</v>
      </c>
      <c r="J3070" s="143">
        <f t="shared" si="47"/>
        <v>45897</v>
      </c>
      <c r="K3070" s="202">
        <v>4</v>
      </c>
      <c r="L3070" s="284" t="s">
        <v>11066</v>
      </c>
      <c r="M3070" s="223"/>
      <c r="N3070" s="203">
        <v>0.72499999999999998</v>
      </c>
      <c r="O3070" s="222" t="s">
        <v>943</v>
      </c>
    </row>
    <row r="3071" spans="1:15" ht="29.25" customHeight="1">
      <c r="A3071" s="221" t="s">
        <v>506</v>
      </c>
      <c r="B3071" s="221" t="s">
        <v>6003</v>
      </c>
      <c r="C3071" s="222" t="s">
        <v>6004</v>
      </c>
      <c r="D3071" s="222" t="s">
        <v>164</v>
      </c>
      <c r="E3071" s="199" t="s">
        <v>163</v>
      </c>
      <c r="F3071" s="200" t="s">
        <v>630</v>
      </c>
      <c r="G3071" s="200" t="s">
        <v>631</v>
      </c>
      <c r="H3071" s="200" t="s">
        <v>146</v>
      </c>
      <c r="I3071" s="200">
        <v>45897</v>
      </c>
      <c r="J3071" s="143">
        <f t="shared" si="47"/>
        <v>45897</v>
      </c>
      <c r="K3071" s="202">
        <v>4</v>
      </c>
      <c r="L3071" s="284" t="s">
        <v>11067</v>
      </c>
      <c r="M3071" s="223"/>
      <c r="N3071" s="203">
        <v>2.65</v>
      </c>
      <c r="O3071" s="222" t="s">
        <v>943</v>
      </c>
    </row>
    <row r="3072" spans="1:15" ht="29.25" customHeight="1">
      <c r="A3072" s="221" t="s">
        <v>506</v>
      </c>
      <c r="B3072" s="221" t="s">
        <v>6003</v>
      </c>
      <c r="C3072" s="222" t="s">
        <v>6004</v>
      </c>
      <c r="D3072" s="222" t="s">
        <v>164</v>
      </c>
      <c r="E3072" s="199" t="s">
        <v>163</v>
      </c>
      <c r="F3072" s="200" t="s">
        <v>489</v>
      </c>
      <c r="G3072" s="200" t="s">
        <v>490</v>
      </c>
      <c r="H3072" s="200" t="s">
        <v>166</v>
      </c>
      <c r="I3072" s="200">
        <v>45898</v>
      </c>
      <c r="J3072" s="143">
        <f t="shared" si="47"/>
        <v>45898</v>
      </c>
      <c r="K3072" s="202">
        <v>1</v>
      </c>
      <c r="L3072" s="284" t="s">
        <v>11068</v>
      </c>
      <c r="M3072" s="223"/>
      <c r="N3072" s="203">
        <v>0</v>
      </c>
      <c r="O3072" s="222" t="s">
        <v>326</v>
      </c>
    </row>
    <row r="3073" spans="1:15" ht="29.25" customHeight="1">
      <c r="A3073" s="221" t="s">
        <v>506</v>
      </c>
      <c r="B3073" s="221" t="s">
        <v>6003</v>
      </c>
      <c r="C3073" s="222" t="s">
        <v>6004</v>
      </c>
      <c r="D3073" s="222" t="s">
        <v>164</v>
      </c>
      <c r="E3073" s="199" t="s">
        <v>163</v>
      </c>
      <c r="F3073" s="200" t="s">
        <v>630</v>
      </c>
      <c r="G3073" s="200" t="s">
        <v>631</v>
      </c>
      <c r="H3073" s="200" t="s">
        <v>146</v>
      </c>
      <c r="I3073" s="200">
        <v>45898</v>
      </c>
      <c r="J3073" s="143">
        <f t="shared" si="47"/>
        <v>45898</v>
      </c>
      <c r="K3073" s="202">
        <v>7</v>
      </c>
      <c r="L3073" s="284" t="s">
        <v>11067</v>
      </c>
      <c r="M3073" s="223"/>
      <c r="N3073" s="203">
        <v>2.65</v>
      </c>
      <c r="O3073" s="222" t="s">
        <v>943</v>
      </c>
    </row>
    <row r="3074" spans="1:15" ht="29.25" customHeight="1">
      <c r="A3074" s="221" t="s">
        <v>506</v>
      </c>
      <c r="B3074" s="221" t="s">
        <v>6003</v>
      </c>
      <c r="C3074" s="222" t="s">
        <v>6004</v>
      </c>
      <c r="D3074" s="222" t="s">
        <v>164</v>
      </c>
      <c r="E3074" s="199" t="s">
        <v>163</v>
      </c>
      <c r="F3074" s="200" t="s">
        <v>630</v>
      </c>
      <c r="G3074" s="200" t="s">
        <v>631</v>
      </c>
      <c r="H3074" s="200" t="s">
        <v>146</v>
      </c>
      <c r="I3074" s="200">
        <v>45901</v>
      </c>
      <c r="J3074" s="143">
        <f t="shared" si="47"/>
        <v>45901</v>
      </c>
      <c r="K3074" s="202">
        <v>8</v>
      </c>
      <c r="L3074" s="284" t="s">
        <v>11069</v>
      </c>
      <c r="M3074" s="223"/>
      <c r="N3074" s="203">
        <v>2.65</v>
      </c>
      <c r="O3074" s="222" t="s">
        <v>943</v>
      </c>
    </row>
    <row r="3075" spans="1:15" ht="29.25" customHeight="1">
      <c r="A3075" s="221" t="s">
        <v>506</v>
      </c>
      <c r="B3075" s="221" t="s">
        <v>6003</v>
      </c>
      <c r="C3075" s="222" t="s">
        <v>6004</v>
      </c>
      <c r="D3075" s="222" t="s">
        <v>164</v>
      </c>
      <c r="E3075" s="199" t="s">
        <v>163</v>
      </c>
      <c r="F3075" s="200" t="s">
        <v>489</v>
      </c>
      <c r="G3075" s="200" t="s">
        <v>490</v>
      </c>
      <c r="H3075" s="200" t="s">
        <v>91</v>
      </c>
      <c r="I3075" s="200">
        <v>45902</v>
      </c>
      <c r="J3075" s="143">
        <f t="shared" ref="J3075:J3138" si="48">I3075</f>
        <v>45902</v>
      </c>
      <c r="K3075" s="202">
        <v>8</v>
      </c>
      <c r="L3075" s="284" t="s">
        <v>11070</v>
      </c>
      <c r="M3075" s="223"/>
      <c r="N3075" s="203">
        <v>1.5625</v>
      </c>
      <c r="O3075" s="222" t="s">
        <v>968</v>
      </c>
    </row>
    <row r="3076" spans="1:15" ht="29.25" customHeight="1">
      <c r="A3076" s="221" t="s">
        <v>506</v>
      </c>
      <c r="B3076" s="221" t="s">
        <v>6003</v>
      </c>
      <c r="C3076" s="222" t="s">
        <v>6004</v>
      </c>
      <c r="D3076" s="222" t="s">
        <v>164</v>
      </c>
      <c r="E3076" s="199" t="s">
        <v>163</v>
      </c>
      <c r="F3076" s="200" t="s">
        <v>489</v>
      </c>
      <c r="G3076" s="200" t="s">
        <v>490</v>
      </c>
      <c r="H3076" s="200" t="s">
        <v>322</v>
      </c>
      <c r="I3076" s="200">
        <v>45903</v>
      </c>
      <c r="J3076" s="143">
        <f t="shared" si="48"/>
        <v>45903</v>
      </c>
      <c r="K3076" s="202">
        <v>3</v>
      </c>
      <c r="L3076" s="284" t="s">
        <v>11259</v>
      </c>
      <c r="M3076" s="223"/>
      <c r="N3076" s="203">
        <v>1.1428571428571399</v>
      </c>
      <c r="O3076" s="222" t="s">
        <v>962</v>
      </c>
    </row>
    <row r="3077" spans="1:15" ht="29.25" customHeight="1">
      <c r="A3077" s="221" t="s">
        <v>506</v>
      </c>
      <c r="B3077" s="221" t="s">
        <v>6003</v>
      </c>
      <c r="C3077" s="222" t="s">
        <v>6004</v>
      </c>
      <c r="D3077" s="222" t="s">
        <v>164</v>
      </c>
      <c r="E3077" s="199" t="s">
        <v>178</v>
      </c>
      <c r="F3077" s="200"/>
      <c r="G3077" s="200"/>
      <c r="H3077" s="200" t="s">
        <v>166</v>
      </c>
      <c r="I3077" s="200">
        <v>45903</v>
      </c>
      <c r="J3077" s="143">
        <f t="shared" si="48"/>
        <v>45903</v>
      </c>
      <c r="K3077" s="202">
        <v>4</v>
      </c>
      <c r="L3077" s="284" t="s">
        <v>11071</v>
      </c>
      <c r="M3077" s="223"/>
      <c r="N3077" s="203">
        <v>0</v>
      </c>
      <c r="O3077" s="222" t="s">
        <v>326</v>
      </c>
    </row>
    <row r="3078" spans="1:15" ht="29.25" customHeight="1">
      <c r="A3078" s="221" t="s">
        <v>506</v>
      </c>
      <c r="B3078" s="221" t="s">
        <v>6003</v>
      </c>
      <c r="C3078" s="222" t="s">
        <v>6004</v>
      </c>
      <c r="D3078" s="222" t="s">
        <v>164</v>
      </c>
      <c r="E3078" s="199" t="s">
        <v>163</v>
      </c>
      <c r="F3078" s="200" t="s">
        <v>630</v>
      </c>
      <c r="G3078" s="200" t="s">
        <v>631</v>
      </c>
      <c r="H3078" s="200" t="s">
        <v>166</v>
      </c>
      <c r="I3078" s="200">
        <v>45903</v>
      </c>
      <c r="J3078" s="143">
        <f t="shared" si="48"/>
        <v>45903</v>
      </c>
      <c r="K3078" s="202">
        <v>1</v>
      </c>
      <c r="L3078" s="284" t="s">
        <v>11258</v>
      </c>
      <c r="M3078" s="223"/>
      <c r="N3078" s="203">
        <v>0</v>
      </c>
      <c r="O3078" s="222" t="s">
        <v>326</v>
      </c>
    </row>
    <row r="3079" spans="1:15" ht="29.25" customHeight="1">
      <c r="A3079" s="221" t="s">
        <v>506</v>
      </c>
      <c r="B3079" s="221" t="s">
        <v>6003</v>
      </c>
      <c r="C3079" s="222" t="s">
        <v>6004</v>
      </c>
      <c r="D3079" s="222" t="s">
        <v>164</v>
      </c>
      <c r="E3079" s="199" t="s">
        <v>163</v>
      </c>
      <c r="F3079" s="200" t="s">
        <v>9823</v>
      </c>
      <c r="G3079" s="200" t="s">
        <v>9824</v>
      </c>
      <c r="H3079" s="200" t="s">
        <v>10402</v>
      </c>
      <c r="I3079" s="200">
        <v>45904</v>
      </c>
      <c r="J3079" s="143">
        <f t="shared" si="48"/>
        <v>45904</v>
      </c>
      <c r="K3079" s="202">
        <v>8</v>
      </c>
      <c r="L3079" s="284" t="s">
        <v>11260</v>
      </c>
      <c r="M3079" s="223"/>
      <c r="N3079" s="203">
        <v>0.72499999999999998</v>
      </c>
      <c r="O3079" s="222" t="s">
        <v>943</v>
      </c>
    </row>
    <row r="3080" spans="1:15" ht="29.25" customHeight="1">
      <c r="A3080" s="221" t="s">
        <v>506</v>
      </c>
      <c r="B3080" s="221" t="s">
        <v>6003</v>
      </c>
      <c r="C3080" s="222" t="s">
        <v>6004</v>
      </c>
      <c r="D3080" s="222" t="s">
        <v>164</v>
      </c>
      <c r="E3080" s="199" t="s">
        <v>163</v>
      </c>
      <c r="F3080" s="200" t="s">
        <v>489</v>
      </c>
      <c r="G3080" s="200" t="s">
        <v>490</v>
      </c>
      <c r="H3080" s="200" t="s">
        <v>166</v>
      </c>
      <c r="I3080" s="200">
        <v>45905</v>
      </c>
      <c r="J3080" s="143">
        <f t="shared" si="48"/>
        <v>45905</v>
      </c>
      <c r="K3080" s="202">
        <v>8</v>
      </c>
      <c r="L3080" s="284" t="s">
        <v>11261</v>
      </c>
      <c r="M3080" s="223"/>
      <c r="N3080" s="203">
        <v>0</v>
      </c>
      <c r="O3080" s="222" t="s">
        <v>326</v>
      </c>
    </row>
    <row r="3081" spans="1:15" ht="29.25" customHeight="1">
      <c r="A3081" s="221" t="s">
        <v>506</v>
      </c>
      <c r="B3081" s="221" t="s">
        <v>6003</v>
      </c>
      <c r="C3081" s="222" t="s">
        <v>6004</v>
      </c>
      <c r="D3081" s="222" t="s">
        <v>164</v>
      </c>
      <c r="E3081" s="199" t="s">
        <v>163</v>
      </c>
      <c r="F3081" s="200" t="s">
        <v>489</v>
      </c>
      <c r="G3081" s="200" t="s">
        <v>490</v>
      </c>
      <c r="H3081" s="200" t="s">
        <v>166</v>
      </c>
      <c r="I3081" s="200">
        <v>45908</v>
      </c>
      <c r="J3081" s="143">
        <f t="shared" si="48"/>
        <v>45908</v>
      </c>
      <c r="K3081" s="202">
        <v>8</v>
      </c>
      <c r="L3081" s="284" t="s">
        <v>11262</v>
      </c>
      <c r="M3081" s="223"/>
      <c r="N3081" s="203">
        <v>0</v>
      </c>
      <c r="O3081" s="222" t="s">
        <v>326</v>
      </c>
    </row>
    <row r="3082" spans="1:15" ht="29.25" customHeight="1">
      <c r="A3082" s="221" t="s">
        <v>506</v>
      </c>
      <c r="B3082" s="221" t="s">
        <v>6003</v>
      </c>
      <c r="C3082" s="222" t="s">
        <v>6004</v>
      </c>
      <c r="D3082" s="222" t="s">
        <v>164</v>
      </c>
      <c r="E3082" s="199" t="s">
        <v>163</v>
      </c>
      <c r="F3082" s="200" t="s">
        <v>489</v>
      </c>
      <c r="G3082" s="200" t="s">
        <v>490</v>
      </c>
      <c r="H3082" s="200" t="s">
        <v>199</v>
      </c>
      <c r="I3082" s="200">
        <v>45909</v>
      </c>
      <c r="J3082" s="143">
        <f t="shared" si="48"/>
        <v>45909</v>
      </c>
      <c r="K3082" s="202">
        <v>6</v>
      </c>
      <c r="L3082" s="284" t="s">
        <v>11264</v>
      </c>
      <c r="M3082" s="223"/>
      <c r="N3082" s="203">
        <v>0</v>
      </c>
      <c r="O3082" s="222" t="s">
        <v>326</v>
      </c>
    </row>
    <row r="3083" spans="1:15" ht="29.25" customHeight="1">
      <c r="A3083" s="221" t="s">
        <v>506</v>
      </c>
      <c r="B3083" s="221" t="s">
        <v>6003</v>
      </c>
      <c r="C3083" s="222" t="s">
        <v>6004</v>
      </c>
      <c r="D3083" s="222" t="s">
        <v>164</v>
      </c>
      <c r="E3083" s="199" t="s">
        <v>163</v>
      </c>
      <c r="F3083" s="200" t="s">
        <v>630</v>
      </c>
      <c r="G3083" s="200" t="s">
        <v>631</v>
      </c>
      <c r="H3083" s="200" t="s">
        <v>166</v>
      </c>
      <c r="I3083" s="200">
        <v>45909</v>
      </c>
      <c r="J3083" s="143">
        <f t="shared" si="48"/>
        <v>45909</v>
      </c>
      <c r="K3083" s="202">
        <v>2</v>
      </c>
      <c r="L3083" s="284" t="s">
        <v>11263</v>
      </c>
      <c r="M3083" s="223"/>
      <c r="N3083" s="203">
        <v>0</v>
      </c>
      <c r="O3083" s="222" t="s">
        <v>326</v>
      </c>
    </row>
    <row r="3084" spans="1:15" ht="29.25" customHeight="1">
      <c r="A3084" s="221" t="s">
        <v>506</v>
      </c>
      <c r="B3084" s="221" t="s">
        <v>6003</v>
      </c>
      <c r="C3084" s="222" t="s">
        <v>6004</v>
      </c>
      <c r="D3084" s="222" t="s">
        <v>164</v>
      </c>
      <c r="E3084" s="199" t="s">
        <v>163</v>
      </c>
      <c r="F3084" s="200" t="s">
        <v>489</v>
      </c>
      <c r="G3084" s="200" t="s">
        <v>490</v>
      </c>
      <c r="H3084" s="200" t="s">
        <v>199</v>
      </c>
      <c r="I3084" s="200">
        <v>45910</v>
      </c>
      <c r="J3084" s="143">
        <f t="shared" si="48"/>
        <v>45910</v>
      </c>
      <c r="K3084" s="202">
        <v>4</v>
      </c>
      <c r="L3084" s="284" t="s">
        <v>11265</v>
      </c>
      <c r="M3084" s="223"/>
      <c r="N3084" s="203">
        <v>0</v>
      </c>
      <c r="O3084" s="222" t="s">
        <v>326</v>
      </c>
    </row>
    <row r="3085" spans="1:15" ht="29.25" customHeight="1">
      <c r="A3085" s="221" t="s">
        <v>506</v>
      </c>
      <c r="B3085" s="221" t="s">
        <v>6003</v>
      </c>
      <c r="C3085" s="222" t="s">
        <v>6004</v>
      </c>
      <c r="D3085" s="222" t="s">
        <v>164</v>
      </c>
      <c r="E3085" s="199" t="s">
        <v>163</v>
      </c>
      <c r="F3085" s="200" t="s">
        <v>630</v>
      </c>
      <c r="G3085" s="200" t="s">
        <v>631</v>
      </c>
      <c r="H3085" s="200" t="s">
        <v>199</v>
      </c>
      <c r="I3085" s="200">
        <v>45910</v>
      </c>
      <c r="J3085" s="143">
        <f t="shared" si="48"/>
        <v>45910</v>
      </c>
      <c r="K3085" s="202">
        <v>2</v>
      </c>
      <c r="L3085" s="284" t="s">
        <v>11268</v>
      </c>
      <c r="M3085" s="223"/>
      <c r="N3085" s="203">
        <v>0</v>
      </c>
      <c r="O3085" s="222" t="s">
        <v>326</v>
      </c>
    </row>
    <row r="3086" spans="1:15" ht="29.25" customHeight="1">
      <c r="A3086" s="221" t="s">
        <v>506</v>
      </c>
      <c r="B3086" s="221" t="s">
        <v>6003</v>
      </c>
      <c r="C3086" s="222" t="s">
        <v>6004</v>
      </c>
      <c r="D3086" s="222" t="s">
        <v>164</v>
      </c>
      <c r="E3086" s="199" t="s">
        <v>178</v>
      </c>
      <c r="F3086" s="200"/>
      <c r="G3086" s="200"/>
      <c r="H3086" s="200" t="s">
        <v>166</v>
      </c>
      <c r="I3086" s="200">
        <v>45910</v>
      </c>
      <c r="J3086" s="143">
        <f t="shared" si="48"/>
        <v>45910</v>
      </c>
      <c r="K3086" s="202">
        <v>1</v>
      </c>
      <c r="L3086" s="284" t="s">
        <v>11267</v>
      </c>
      <c r="M3086" s="223"/>
      <c r="N3086" s="203">
        <v>0</v>
      </c>
      <c r="O3086" s="222" t="s">
        <v>326</v>
      </c>
    </row>
    <row r="3087" spans="1:15" ht="29.25" customHeight="1">
      <c r="A3087" s="221" t="s">
        <v>506</v>
      </c>
      <c r="B3087" s="221" t="s">
        <v>6003</v>
      </c>
      <c r="C3087" s="222" t="s">
        <v>6004</v>
      </c>
      <c r="D3087" s="222" t="s">
        <v>164</v>
      </c>
      <c r="E3087" s="199" t="s">
        <v>178</v>
      </c>
      <c r="F3087" s="200"/>
      <c r="G3087" s="200"/>
      <c r="H3087" s="200" t="s">
        <v>166</v>
      </c>
      <c r="I3087" s="200">
        <v>45910</v>
      </c>
      <c r="J3087" s="143">
        <f t="shared" si="48"/>
        <v>45910</v>
      </c>
      <c r="K3087" s="202">
        <v>1</v>
      </c>
      <c r="L3087" s="284" t="s">
        <v>11266</v>
      </c>
      <c r="M3087" s="223"/>
      <c r="N3087" s="203">
        <v>0</v>
      </c>
      <c r="O3087" s="222" t="s">
        <v>326</v>
      </c>
    </row>
    <row r="3088" spans="1:15" ht="29.25" customHeight="1">
      <c r="A3088" s="221" t="s">
        <v>506</v>
      </c>
      <c r="B3088" s="221" t="s">
        <v>6003</v>
      </c>
      <c r="C3088" s="222" t="s">
        <v>6004</v>
      </c>
      <c r="D3088" s="222" t="s">
        <v>164</v>
      </c>
      <c r="E3088" s="199" t="s">
        <v>163</v>
      </c>
      <c r="F3088" s="200" t="s">
        <v>630</v>
      </c>
      <c r="G3088" s="200" t="s">
        <v>631</v>
      </c>
      <c r="H3088" s="200" t="s">
        <v>80</v>
      </c>
      <c r="I3088" s="200">
        <v>45911</v>
      </c>
      <c r="J3088" s="143">
        <f t="shared" si="48"/>
        <v>45911</v>
      </c>
      <c r="K3088" s="202">
        <v>8</v>
      </c>
      <c r="L3088" s="284" t="s">
        <v>11458</v>
      </c>
      <c r="M3088" s="223"/>
      <c r="N3088" s="203">
        <v>0</v>
      </c>
      <c r="O3088" s="222" t="s">
        <v>326</v>
      </c>
    </row>
    <row r="3089" spans="1:15" ht="29.25" customHeight="1">
      <c r="A3089" s="221" t="s">
        <v>506</v>
      </c>
      <c r="B3089" s="221" t="s">
        <v>6003</v>
      </c>
      <c r="C3089" s="222" t="s">
        <v>6004</v>
      </c>
      <c r="D3089" s="222" t="s">
        <v>164</v>
      </c>
      <c r="E3089" s="199" t="s">
        <v>163</v>
      </c>
      <c r="F3089" s="200" t="s">
        <v>630</v>
      </c>
      <c r="G3089" s="200" t="s">
        <v>631</v>
      </c>
      <c r="H3089" s="200" t="s">
        <v>81</v>
      </c>
      <c r="I3089" s="200">
        <v>45912</v>
      </c>
      <c r="J3089" s="143">
        <f t="shared" si="48"/>
        <v>45912</v>
      </c>
      <c r="K3089" s="202">
        <v>8</v>
      </c>
      <c r="L3089" s="284" t="s">
        <v>11459</v>
      </c>
      <c r="M3089" s="223"/>
      <c r="N3089" s="203">
        <v>0</v>
      </c>
      <c r="O3089" s="222" t="s">
        <v>326</v>
      </c>
    </row>
    <row r="3090" spans="1:15" ht="29.25" customHeight="1">
      <c r="A3090" s="221" t="s">
        <v>506</v>
      </c>
      <c r="B3090" s="221" t="s">
        <v>6003</v>
      </c>
      <c r="C3090" s="222" t="s">
        <v>6004</v>
      </c>
      <c r="D3090" s="222" t="s">
        <v>164</v>
      </c>
      <c r="E3090" s="199" t="s">
        <v>163</v>
      </c>
      <c r="F3090" s="200" t="s">
        <v>630</v>
      </c>
      <c r="G3090" s="200" t="s">
        <v>631</v>
      </c>
      <c r="H3090" s="200" t="s">
        <v>81</v>
      </c>
      <c r="I3090" s="200">
        <v>45915</v>
      </c>
      <c r="J3090" s="143">
        <f t="shared" si="48"/>
        <v>45915</v>
      </c>
      <c r="K3090" s="202">
        <v>8</v>
      </c>
      <c r="L3090" s="284" t="s">
        <v>11460</v>
      </c>
      <c r="M3090" s="223"/>
      <c r="N3090" s="203">
        <v>0</v>
      </c>
      <c r="O3090" s="222" t="s">
        <v>326</v>
      </c>
    </row>
    <row r="3091" spans="1:15" ht="29.25" customHeight="1">
      <c r="A3091" s="221" t="s">
        <v>506</v>
      </c>
      <c r="B3091" s="221" t="s">
        <v>6003</v>
      </c>
      <c r="C3091" s="222" t="s">
        <v>6004</v>
      </c>
      <c r="D3091" s="222" t="s">
        <v>164</v>
      </c>
      <c r="E3091" s="199" t="s">
        <v>163</v>
      </c>
      <c r="F3091" s="200" t="s">
        <v>630</v>
      </c>
      <c r="G3091" s="200" t="s">
        <v>631</v>
      </c>
      <c r="H3091" s="200" t="s">
        <v>166</v>
      </c>
      <c r="I3091" s="200">
        <v>45916</v>
      </c>
      <c r="J3091" s="143">
        <f t="shared" si="48"/>
        <v>45916</v>
      </c>
      <c r="K3091" s="202">
        <v>8</v>
      </c>
      <c r="L3091" s="284" t="s">
        <v>11461</v>
      </c>
      <c r="M3091" s="223"/>
      <c r="N3091" s="203">
        <v>0</v>
      </c>
      <c r="O3091" s="222" t="s">
        <v>326</v>
      </c>
    </row>
    <row r="3092" spans="1:15" ht="29.25" customHeight="1">
      <c r="A3092" s="221" t="s">
        <v>506</v>
      </c>
      <c r="B3092" s="221" t="s">
        <v>6003</v>
      </c>
      <c r="C3092" s="222" t="s">
        <v>6004</v>
      </c>
      <c r="D3092" s="222" t="s">
        <v>164</v>
      </c>
      <c r="E3092" s="199" t="s">
        <v>163</v>
      </c>
      <c r="F3092" s="200" t="s">
        <v>630</v>
      </c>
      <c r="G3092" s="200" t="s">
        <v>631</v>
      </c>
      <c r="H3092" s="200" t="s">
        <v>81</v>
      </c>
      <c r="I3092" s="200">
        <v>45917</v>
      </c>
      <c r="J3092" s="143">
        <f t="shared" si="48"/>
        <v>45917</v>
      </c>
      <c r="K3092" s="202">
        <v>7</v>
      </c>
      <c r="L3092" s="284" t="s">
        <v>11630</v>
      </c>
      <c r="M3092" s="223"/>
      <c r="N3092" s="203">
        <v>0</v>
      </c>
      <c r="O3092" s="222" t="s">
        <v>326</v>
      </c>
    </row>
    <row r="3093" spans="1:15" ht="29.25" customHeight="1">
      <c r="A3093" s="221" t="s">
        <v>506</v>
      </c>
      <c r="B3093" s="221" t="s">
        <v>6003</v>
      </c>
      <c r="C3093" s="222" t="s">
        <v>6004</v>
      </c>
      <c r="D3093" s="222" t="s">
        <v>164</v>
      </c>
      <c r="E3093" s="199" t="s">
        <v>178</v>
      </c>
      <c r="F3093" s="200"/>
      <c r="G3093" s="200"/>
      <c r="H3093" s="200" t="s">
        <v>166</v>
      </c>
      <c r="I3093" s="200">
        <v>45917</v>
      </c>
      <c r="J3093" s="143">
        <f t="shared" si="48"/>
        <v>45917</v>
      </c>
      <c r="K3093" s="202">
        <v>1</v>
      </c>
      <c r="L3093" s="285" t="s">
        <v>11629</v>
      </c>
      <c r="M3093" s="223"/>
      <c r="N3093" s="203">
        <v>0</v>
      </c>
      <c r="O3093" s="222" t="s">
        <v>326</v>
      </c>
    </row>
    <row r="3094" spans="1:15" ht="29.25" customHeight="1">
      <c r="A3094" s="221" t="s">
        <v>506</v>
      </c>
      <c r="B3094" s="221" t="s">
        <v>6003</v>
      </c>
      <c r="C3094" s="222" t="s">
        <v>6004</v>
      </c>
      <c r="D3094" s="222" t="s">
        <v>164</v>
      </c>
      <c r="E3094" s="199" t="s">
        <v>163</v>
      </c>
      <c r="F3094" s="200" t="s">
        <v>630</v>
      </c>
      <c r="G3094" s="200" t="s">
        <v>631</v>
      </c>
      <c r="H3094" s="200" t="s">
        <v>166</v>
      </c>
      <c r="I3094" s="200">
        <v>45918</v>
      </c>
      <c r="J3094" s="143">
        <f t="shared" si="48"/>
        <v>45918</v>
      </c>
      <c r="K3094" s="202">
        <v>8</v>
      </c>
      <c r="L3094" s="284" t="s">
        <v>11631</v>
      </c>
      <c r="M3094" s="223"/>
      <c r="N3094" s="203">
        <v>0</v>
      </c>
      <c r="O3094" s="222" t="s">
        <v>326</v>
      </c>
    </row>
    <row r="3095" spans="1:15" ht="29.25" customHeight="1">
      <c r="A3095" s="221" t="s">
        <v>506</v>
      </c>
      <c r="B3095" s="221" t="s">
        <v>6003</v>
      </c>
      <c r="C3095" s="222" t="s">
        <v>6004</v>
      </c>
      <c r="D3095" s="222" t="s">
        <v>164</v>
      </c>
      <c r="E3095" s="199" t="s">
        <v>163</v>
      </c>
      <c r="F3095" s="200" t="s">
        <v>630</v>
      </c>
      <c r="G3095" s="200" t="s">
        <v>631</v>
      </c>
      <c r="H3095" s="200" t="s">
        <v>166</v>
      </c>
      <c r="I3095" s="200">
        <v>45919</v>
      </c>
      <c r="J3095" s="143">
        <f t="shared" si="48"/>
        <v>45919</v>
      </c>
      <c r="K3095" s="202">
        <v>8</v>
      </c>
      <c r="L3095" s="284" t="s">
        <v>11632</v>
      </c>
      <c r="M3095" s="223"/>
      <c r="N3095" s="203">
        <v>0</v>
      </c>
      <c r="O3095" s="222" t="s">
        <v>326</v>
      </c>
    </row>
    <row r="3096" spans="1:15" ht="29.25" customHeight="1">
      <c r="A3096" s="221" t="s">
        <v>506</v>
      </c>
      <c r="B3096" s="221" t="s">
        <v>6003</v>
      </c>
      <c r="C3096" s="222" t="s">
        <v>6004</v>
      </c>
      <c r="D3096" s="222" t="s">
        <v>164</v>
      </c>
      <c r="E3096" s="199" t="s">
        <v>163</v>
      </c>
      <c r="F3096" s="200" t="s">
        <v>630</v>
      </c>
      <c r="G3096" s="200" t="s">
        <v>631</v>
      </c>
      <c r="H3096" s="200" t="s">
        <v>166</v>
      </c>
      <c r="I3096" s="200">
        <v>45922</v>
      </c>
      <c r="J3096" s="143">
        <f t="shared" si="48"/>
        <v>45922</v>
      </c>
      <c r="K3096" s="202">
        <v>8</v>
      </c>
      <c r="L3096" s="284" t="s">
        <v>11633</v>
      </c>
      <c r="M3096" s="223"/>
      <c r="N3096" s="203">
        <v>0</v>
      </c>
      <c r="O3096" s="222" t="s">
        <v>326</v>
      </c>
    </row>
    <row r="3097" spans="1:15" ht="29.25" customHeight="1">
      <c r="A3097" s="221" t="s">
        <v>506</v>
      </c>
      <c r="B3097" s="221" t="s">
        <v>6003</v>
      </c>
      <c r="C3097" s="222" t="s">
        <v>6004</v>
      </c>
      <c r="D3097" s="222" t="s">
        <v>164</v>
      </c>
      <c r="E3097" s="199" t="s">
        <v>163</v>
      </c>
      <c r="F3097" s="200" t="s">
        <v>630</v>
      </c>
      <c r="G3097" s="200" t="s">
        <v>631</v>
      </c>
      <c r="H3097" s="200" t="s">
        <v>166</v>
      </c>
      <c r="I3097" s="200">
        <v>45923</v>
      </c>
      <c r="J3097" s="143">
        <f t="shared" si="48"/>
        <v>45923</v>
      </c>
      <c r="K3097" s="202">
        <v>7</v>
      </c>
      <c r="L3097" s="284" t="s">
        <v>11635</v>
      </c>
      <c r="M3097" s="223"/>
      <c r="N3097" s="203">
        <v>0</v>
      </c>
      <c r="O3097" s="222" t="s">
        <v>326</v>
      </c>
    </row>
    <row r="3098" spans="1:15" ht="29.25" customHeight="1">
      <c r="A3098" s="221" t="s">
        <v>506</v>
      </c>
      <c r="B3098" s="221" t="s">
        <v>6003</v>
      </c>
      <c r="C3098" s="222" t="s">
        <v>6004</v>
      </c>
      <c r="D3098" s="222" t="s">
        <v>164</v>
      </c>
      <c r="E3098" s="199" t="s">
        <v>166</v>
      </c>
      <c r="F3098" s="200"/>
      <c r="G3098" s="200"/>
      <c r="H3098" s="200" t="s">
        <v>166</v>
      </c>
      <c r="I3098" s="200">
        <v>45923</v>
      </c>
      <c r="J3098" s="143">
        <f t="shared" si="48"/>
        <v>45923</v>
      </c>
      <c r="K3098" s="202">
        <v>1</v>
      </c>
      <c r="L3098" s="284" t="s">
        <v>11634</v>
      </c>
      <c r="M3098" s="223"/>
      <c r="N3098" s="203">
        <v>0</v>
      </c>
      <c r="O3098" s="222" t="s">
        <v>326</v>
      </c>
    </row>
    <row r="3099" spans="1:15" ht="29.25" customHeight="1">
      <c r="A3099" s="221" t="s">
        <v>506</v>
      </c>
      <c r="B3099" s="221" t="s">
        <v>6003</v>
      </c>
      <c r="C3099" s="222" t="s">
        <v>6004</v>
      </c>
      <c r="D3099" s="222" t="s">
        <v>164</v>
      </c>
      <c r="E3099" s="199" t="s">
        <v>163</v>
      </c>
      <c r="F3099" s="200" t="s">
        <v>489</v>
      </c>
      <c r="G3099" s="200" t="s">
        <v>490</v>
      </c>
      <c r="H3099" s="200" t="s">
        <v>166</v>
      </c>
      <c r="I3099" s="200">
        <v>45924</v>
      </c>
      <c r="J3099" s="143">
        <f t="shared" si="48"/>
        <v>45924</v>
      </c>
      <c r="K3099" s="202">
        <v>8</v>
      </c>
      <c r="L3099" s="284" t="s">
        <v>11807</v>
      </c>
      <c r="M3099" s="223"/>
      <c r="N3099" s="203">
        <v>0</v>
      </c>
      <c r="O3099" s="222" t="s">
        <v>326</v>
      </c>
    </row>
    <row r="3100" spans="1:15" ht="29.25" customHeight="1">
      <c r="A3100" s="221" t="s">
        <v>506</v>
      </c>
      <c r="B3100" s="221" t="s">
        <v>6003</v>
      </c>
      <c r="C3100" s="222" t="s">
        <v>6004</v>
      </c>
      <c r="D3100" s="222" t="s">
        <v>164</v>
      </c>
      <c r="E3100" s="199" t="s">
        <v>163</v>
      </c>
      <c r="F3100" s="200" t="s">
        <v>630</v>
      </c>
      <c r="G3100" s="200" t="s">
        <v>631</v>
      </c>
      <c r="H3100" s="200" t="s">
        <v>199</v>
      </c>
      <c r="I3100" s="200">
        <v>45925</v>
      </c>
      <c r="J3100" s="143">
        <f t="shared" si="48"/>
        <v>45925</v>
      </c>
      <c r="K3100" s="202">
        <v>8</v>
      </c>
      <c r="L3100" s="284" t="s">
        <v>11808</v>
      </c>
      <c r="M3100" s="223"/>
      <c r="N3100" s="203">
        <v>0</v>
      </c>
      <c r="O3100" s="222" t="s">
        <v>326</v>
      </c>
    </row>
    <row r="3101" spans="1:15" ht="29.25" customHeight="1">
      <c r="A3101" s="221" t="s">
        <v>506</v>
      </c>
      <c r="B3101" s="221" t="s">
        <v>6003</v>
      </c>
      <c r="C3101" s="222" t="s">
        <v>6004</v>
      </c>
      <c r="D3101" s="222" t="s">
        <v>164</v>
      </c>
      <c r="E3101" s="199" t="s">
        <v>163</v>
      </c>
      <c r="F3101" s="200" t="s">
        <v>630</v>
      </c>
      <c r="G3101" s="200" t="s">
        <v>631</v>
      </c>
      <c r="H3101" s="200" t="s">
        <v>199</v>
      </c>
      <c r="I3101" s="200">
        <v>45926</v>
      </c>
      <c r="J3101" s="143">
        <f t="shared" si="48"/>
        <v>45926</v>
      </c>
      <c r="K3101" s="202">
        <v>8</v>
      </c>
      <c r="L3101" s="284" t="s">
        <v>11808</v>
      </c>
      <c r="M3101" s="223"/>
      <c r="N3101" s="203">
        <v>0</v>
      </c>
      <c r="O3101" s="222" t="s">
        <v>326</v>
      </c>
    </row>
    <row r="3102" spans="1:15" ht="29.25" customHeight="1">
      <c r="A3102" s="221" t="s">
        <v>506</v>
      </c>
      <c r="B3102" s="221" t="s">
        <v>6003</v>
      </c>
      <c r="C3102" s="222" t="s">
        <v>6004</v>
      </c>
      <c r="D3102" s="222" t="s">
        <v>164</v>
      </c>
      <c r="E3102" s="199" t="s">
        <v>165</v>
      </c>
      <c r="F3102" s="200"/>
      <c r="G3102" s="200"/>
      <c r="H3102" s="200"/>
      <c r="I3102" s="200">
        <v>45929</v>
      </c>
      <c r="J3102" s="143">
        <f t="shared" si="48"/>
        <v>45929</v>
      </c>
      <c r="K3102" s="202">
        <v>8</v>
      </c>
      <c r="L3102" s="285" t="s">
        <v>11809</v>
      </c>
      <c r="M3102" s="223"/>
      <c r="N3102" s="203"/>
      <c r="O3102" s="222" t="s">
        <v>326</v>
      </c>
    </row>
    <row r="3103" spans="1:15" ht="29.25" customHeight="1">
      <c r="A3103" s="221" t="s">
        <v>506</v>
      </c>
      <c r="B3103" s="221" t="s">
        <v>6003</v>
      </c>
      <c r="C3103" s="222" t="s">
        <v>6004</v>
      </c>
      <c r="D3103" s="222" t="s">
        <v>164</v>
      </c>
      <c r="E3103" s="199" t="s">
        <v>163</v>
      </c>
      <c r="F3103" s="200" t="s">
        <v>630</v>
      </c>
      <c r="G3103" s="200" t="s">
        <v>631</v>
      </c>
      <c r="H3103" s="200" t="s">
        <v>199</v>
      </c>
      <c r="I3103" s="200">
        <v>45930</v>
      </c>
      <c r="J3103" s="143">
        <f t="shared" si="48"/>
        <v>45930</v>
      </c>
      <c r="K3103" s="202">
        <v>8</v>
      </c>
      <c r="L3103" s="284" t="s">
        <v>11941</v>
      </c>
      <c r="M3103" s="223"/>
      <c r="N3103" s="203">
        <v>0</v>
      </c>
      <c r="O3103" s="222" t="s">
        <v>326</v>
      </c>
    </row>
    <row r="3104" spans="1:15" ht="29.25" customHeight="1">
      <c r="A3104" s="221" t="s">
        <v>506</v>
      </c>
      <c r="B3104" s="221" t="s">
        <v>6003</v>
      </c>
      <c r="C3104" s="222" t="s">
        <v>6004</v>
      </c>
      <c r="D3104" s="222" t="s">
        <v>164</v>
      </c>
      <c r="E3104" s="199" t="s">
        <v>163</v>
      </c>
      <c r="F3104" s="200" t="s">
        <v>630</v>
      </c>
      <c r="G3104" s="200" t="s">
        <v>631</v>
      </c>
      <c r="H3104" s="200" t="s">
        <v>11926</v>
      </c>
      <c r="I3104" s="200">
        <v>45931</v>
      </c>
      <c r="J3104" s="143">
        <f t="shared" si="48"/>
        <v>45931</v>
      </c>
      <c r="K3104" s="202">
        <v>8</v>
      </c>
      <c r="L3104" s="284" t="s">
        <v>11942</v>
      </c>
      <c r="M3104" s="223"/>
      <c r="N3104" s="203">
        <v>0</v>
      </c>
      <c r="O3104" s="222" t="s">
        <v>326</v>
      </c>
    </row>
    <row r="3105" spans="1:15" ht="29.25" customHeight="1">
      <c r="A3105" s="221" t="s">
        <v>506</v>
      </c>
      <c r="B3105" s="221" t="s">
        <v>6003</v>
      </c>
      <c r="C3105" s="222" t="s">
        <v>6004</v>
      </c>
      <c r="D3105" s="222" t="s">
        <v>164</v>
      </c>
      <c r="E3105" s="199" t="s">
        <v>163</v>
      </c>
      <c r="F3105" s="200" t="s">
        <v>630</v>
      </c>
      <c r="G3105" s="200" t="s">
        <v>631</v>
      </c>
      <c r="H3105" s="200" t="s">
        <v>11926</v>
      </c>
      <c r="I3105" s="200">
        <v>45932</v>
      </c>
      <c r="J3105" s="143">
        <f t="shared" si="48"/>
        <v>45932</v>
      </c>
      <c r="K3105" s="202">
        <v>8</v>
      </c>
      <c r="L3105" s="284" t="s">
        <v>11943</v>
      </c>
      <c r="M3105" s="223"/>
      <c r="N3105" s="203">
        <v>0</v>
      </c>
      <c r="O3105" s="222" t="s">
        <v>326</v>
      </c>
    </row>
    <row r="3106" spans="1:15" ht="29.25" customHeight="1">
      <c r="A3106" s="221" t="s">
        <v>506</v>
      </c>
      <c r="B3106" s="221" t="s">
        <v>6003</v>
      </c>
      <c r="C3106" s="222" t="s">
        <v>6004</v>
      </c>
      <c r="D3106" s="222" t="s">
        <v>164</v>
      </c>
      <c r="E3106" s="199" t="s">
        <v>165</v>
      </c>
      <c r="F3106" s="200"/>
      <c r="G3106" s="200"/>
      <c r="H3106" s="200"/>
      <c r="I3106" s="200">
        <v>45933</v>
      </c>
      <c r="J3106" s="143">
        <f t="shared" si="48"/>
        <v>45933</v>
      </c>
      <c r="K3106" s="202">
        <v>4</v>
      </c>
      <c r="L3106" s="285" t="s">
        <v>170</v>
      </c>
      <c r="M3106" s="223"/>
      <c r="N3106" s="203"/>
      <c r="O3106" s="222" t="s">
        <v>326</v>
      </c>
    </row>
    <row r="3107" spans="1:15" ht="29.25" customHeight="1">
      <c r="A3107" s="221" t="s">
        <v>506</v>
      </c>
      <c r="B3107" s="221" t="s">
        <v>6003</v>
      </c>
      <c r="C3107" s="222" t="s">
        <v>6004</v>
      </c>
      <c r="D3107" s="222" t="s">
        <v>164</v>
      </c>
      <c r="E3107" s="199" t="s">
        <v>163</v>
      </c>
      <c r="F3107" s="200" t="s">
        <v>630</v>
      </c>
      <c r="G3107" s="200" t="s">
        <v>631</v>
      </c>
      <c r="H3107" s="200" t="s">
        <v>199</v>
      </c>
      <c r="I3107" s="200">
        <v>45933</v>
      </c>
      <c r="J3107" s="143">
        <f t="shared" si="48"/>
        <v>45933</v>
      </c>
      <c r="K3107" s="202">
        <v>4</v>
      </c>
      <c r="L3107" s="284" t="s">
        <v>11944</v>
      </c>
      <c r="M3107" s="223"/>
      <c r="N3107" s="203">
        <v>0</v>
      </c>
      <c r="O3107" s="222" t="s">
        <v>326</v>
      </c>
    </row>
    <row r="3108" spans="1:15" ht="29.25" customHeight="1">
      <c r="A3108" s="221" t="s">
        <v>506</v>
      </c>
      <c r="B3108" s="221" t="s">
        <v>6003</v>
      </c>
      <c r="C3108" s="222" t="s">
        <v>6004</v>
      </c>
      <c r="D3108" s="222" t="s">
        <v>164</v>
      </c>
      <c r="E3108" s="199" t="s">
        <v>165</v>
      </c>
      <c r="F3108" s="200"/>
      <c r="G3108" s="200"/>
      <c r="H3108" s="200"/>
      <c r="I3108" s="200">
        <v>45936</v>
      </c>
      <c r="J3108" s="143">
        <f t="shared" si="48"/>
        <v>45936</v>
      </c>
      <c r="K3108" s="202">
        <v>8</v>
      </c>
      <c r="L3108" s="285" t="s">
        <v>484</v>
      </c>
      <c r="M3108" s="223"/>
      <c r="N3108" s="203"/>
      <c r="O3108" s="222" t="s">
        <v>326</v>
      </c>
    </row>
    <row r="3109" spans="1:15" ht="29.25" customHeight="1">
      <c r="A3109" s="221" t="s">
        <v>506</v>
      </c>
      <c r="B3109" s="221" t="s">
        <v>6003</v>
      </c>
      <c r="C3109" s="222" t="s">
        <v>6004</v>
      </c>
      <c r="D3109" s="222" t="s">
        <v>164</v>
      </c>
      <c r="E3109" s="199" t="s">
        <v>163</v>
      </c>
      <c r="F3109" s="200" t="s">
        <v>630</v>
      </c>
      <c r="G3109" s="200" t="s">
        <v>631</v>
      </c>
      <c r="H3109" s="200" t="s">
        <v>11926</v>
      </c>
      <c r="I3109" s="200">
        <v>45937</v>
      </c>
      <c r="J3109" s="143">
        <f t="shared" si="48"/>
        <v>45937</v>
      </c>
      <c r="K3109" s="202">
        <v>8</v>
      </c>
      <c r="L3109" s="284" t="s">
        <v>11945</v>
      </c>
      <c r="M3109" s="223"/>
      <c r="N3109" s="203">
        <v>0</v>
      </c>
      <c r="O3109" s="222" t="s">
        <v>326</v>
      </c>
    </row>
    <row r="3110" spans="1:15" ht="29.25" customHeight="1">
      <c r="A3110" s="221" t="s">
        <v>506</v>
      </c>
      <c r="B3110" s="221" t="s">
        <v>6003</v>
      </c>
      <c r="C3110" s="222" t="s">
        <v>6004</v>
      </c>
      <c r="D3110" s="222" t="s">
        <v>164</v>
      </c>
      <c r="E3110" s="199" t="s">
        <v>163</v>
      </c>
      <c r="F3110" s="200" t="s">
        <v>9823</v>
      </c>
      <c r="G3110" s="200" t="s">
        <v>9824</v>
      </c>
      <c r="H3110" s="200"/>
      <c r="I3110" s="200">
        <v>45938</v>
      </c>
      <c r="J3110" s="143">
        <f t="shared" si="48"/>
        <v>45938</v>
      </c>
      <c r="K3110" s="202">
        <v>5</v>
      </c>
      <c r="L3110" s="284" t="s">
        <v>12128</v>
      </c>
      <c r="M3110" s="223"/>
      <c r="N3110" s="203"/>
      <c r="O3110" s="222" t="s">
        <v>326</v>
      </c>
    </row>
    <row r="3111" spans="1:15" ht="29.25" customHeight="1">
      <c r="A3111" s="221" t="s">
        <v>506</v>
      </c>
      <c r="B3111" s="221" t="s">
        <v>6003</v>
      </c>
      <c r="C3111" s="222" t="s">
        <v>6004</v>
      </c>
      <c r="D3111" s="222" t="s">
        <v>164</v>
      </c>
      <c r="E3111" s="199" t="s">
        <v>163</v>
      </c>
      <c r="F3111" s="200" t="s">
        <v>630</v>
      </c>
      <c r="G3111" s="200" t="s">
        <v>631</v>
      </c>
      <c r="H3111" s="200" t="s">
        <v>166</v>
      </c>
      <c r="I3111" s="200">
        <v>45938</v>
      </c>
      <c r="J3111" s="143">
        <f t="shared" si="48"/>
        <v>45938</v>
      </c>
      <c r="K3111" s="202">
        <v>3</v>
      </c>
      <c r="L3111" s="284" t="s">
        <v>12129</v>
      </c>
      <c r="M3111" s="223"/>
      <c r="N3111" s="203">
        <v>0</v>
      </c>
      <c r="O3111" s="222" t="s">
        <v>326</v>
      </c>
    </row>
    <row r="3112" spans="1:15" ht="29.25" customHeight="1">
      <c r="A3112" s="221" t="s">
        <v>506</v>
      </c>
      <c r="B3112" s="221" t="s">
        <v>6003</v>
      </c>
      <c r="C3112" s="222" t="s">
        <v>6004</v>
      </c>
      <c r="D3112" s="222" t="s">
        <v>164</v>
      </c>
      <c r="E3112" s="199" t="s">
        <v>163</v>
      </c>
      <c r="F3112" s="200" t="s">
        <v>630</v>
      </c>
      <c r="G3112" s="200" t="s">
        <v>631</v>
      </c>
      <c r="H3112" s="200" t="s">
        <v>5372</v>
      </c>
      <c r="I3112" s="200">
        <v>45939</v>
      </c>
      <c r="J3112" s="143">
        <f t="shared" si="48"/>
        <v>45939</v>
      </c>
      <c r="K3112" s="202">
        <v>8</v>
      </c>
      <c r="L3112" s="284" t="s">
        <v>12130</v>
      </c>
      <c r="M3112" s="223"/>
      <c r="N3112" s="203">
        <v>0</v>
      </c>
      <c r="O3112" s="222" t="s">
        <v>326</v>
      </c>
    </row>
    <row r="3113" spans="1:15" ht="29.25" customHeight="1">
      <c r="A3113" s="221" t="s">
        <v>506</v>
      </c>
      <c r="B3113" s="221" t="s">
        <v>6003</v>
      </c>
      <c r="C3113" s="222" t="s">
        <v>6004</v>
      </c>
      <c r="D3113" s="222" t="s">
        <v>164</v>
      </c>
      <c r="E3113" s="199" t="s">
        <v>165</v>
      </c>
      <c r="F3113" s="200"/>
      <c r="G3113" s="200"/>
      <c r="H3113" s="200"/>
      <c r="I3113" s="200">
        <v>45940</v>
      </c>
      <c r="J3113" s="143">
        <f t="shared" si="48"/>
        <v>45940</v>
      </c>
      <c r="K3113" s="202">
        <v>8</v>
      </c>
      <c r="L3113" s="285" t="s">
        <v>12131</v>
      </c>
      <c r="M3113" s="223"/>
      <c r="N3113" s="203"/>
      <c r="O3113" s="222" t="s">
        <v>326</v>
      </c>
    </row>
    <row r="3114" spans="1:15" ht="29.25" customHeight="1">
      <c r="A3114" s="221" t="s">
        <v>506</v>
      </c>
      <c r="B3114" s="221" t="s">
        <v>6003</v>
      </c>
      <c r="C3114" s="222" t="s">
        <v>6004</v>
      </c>
      <c r="D3114" s="222" t="s">
        <v>164</v>
      </c>
      <c r="E3114" s="199" t="s">
        <v>163</v>
      </c>
      <c r="F3114" s="200" t="s">
        <v>630</v>
      </c>
      <c r="G3114" s="200" t="s">
        <v>631</v>
      </c>
      <c r="H3114" s="200" t="s">
        <v>166</v>
      </c>
      <c r="I3114" s="200">
        <v>45943</v>
      </c>
      <c r="J3114" s="143">
        <f t="shared" si="48"/>
        <v>45943</v>
      </c>
      <c r="K3114" s="202">
        <v>8</v>
      </c>
      <c r="L3114" s="284" t="s">
        <v>12132</v>
      </c>
      <c r="M3114" s="223"/>
      <c r="N3114" s="203">
        <v>0</v>
      </c>
      <c r="O3114" s="222" t="s">
        <v>326</v>
      </c>
    </row>
    <row r="3115" spans="1:15" ht="29.25" customHeight="1">
      <c r="A3115" s="221" t="s">
        <v>506</v>
      </c>
      <c r="B3115" s="221" t="s">
        <v>6003</v>
      </c>
      <c r="C3115" s="222" t="s">
        <v>6004</v>
      </c>
      <c r="D3115" s="222" t="s">
        <v>164</v>
      </c>
      <c r="E3115" s="199" t="s">
        <v>163</v>
      </c>
      <c r="F3115" s="200" t="s">
        <v>489</v>
      </c>
      <c r="G3115" s="200" t="s">
        <v>490</v>
      </c>
      <c r="H3115" s="200" t="s">
        <v>11926</v>
      </c>
      <c r="I3115" s="200">
        <v>45944</v>
      </c>
      <c r="J3115" s="143">
        <f t="shared" si="48"/>
        <v>45944</v>
      </c>
      <c r="K3115" s="202">
        <v>4</v>
      </c>
      <c r="L3115" s="284" t="s">
        <v>12133</v>
      </c>
      <c r="M3115" s="223"/>
      <c r="N3115" s="203">
        <v>0</v>
      </c>
      <c r="O3115" s="222" t="s">
        <v>326</v>
      </c>
    </row>
    <row r="3116" spans="1:15" ht="29.25" customHeight="1">
      <c r="A3116" s="221" t="s">
        <v>506</v>
      </c>
      <c r="B3116" s="221" t="s">
        <v>6003</v>
      </c>
      <c r="C3116" s="222" t="s">
        <v>6004</v>
      </c>
      <c r="D3116" s="222" t="s">
        <v>164</v>
      </c>
      <c r="E3116" s="199" t="s">
        <v>163</v>
      </c>
      <c r="F3116" s="200" t="s">
        <v>630</v>
      </c>
      <c r="G3116" s="200" t="s">
        <v>631</v>
      </c>
      <c r="H3116" s="200" t="s">
        <v>166</v>
      </c>
      <c r="I3116" s="200">
        <v>45944</v>
      </c>
      <c r="J3116" s="143">
        <f t="shared" si="48"/>
        <v>45944</v>
      </c>
      <c r="K3116" s="202">
        <v>4</v>
      </c>
      <c r="L3116" s="284" t="s">
        <v>12134</v>
      </c>
      <c r="M3116" s="223"/>
      <c r="N3116" s="203">
        <v>0</v>
      </c>
      <c r="O3116" s="222" t="s">
        <v>326</v>
      </c>
    </row>
    <row r="3117" spans="1:15" ht="29.25" customHeight="1">
      <c r="A3117" s="221" t="s">
        <v>506</v>
      </c>
      <c r="B3117" s="221" t="s">
        <v>6003</v>
      </c>
      <c r="C3117" s="222" t="s">
        <v>6004</v>
      </c>
      <c r="D3117" s="222" t="s">
        <v>164</v>
      </c>
      <c r="E3117" s="199" t="s">
        <v>163</v>
      </c>
      <c r="F3117" s="200" t="s">
        <v>630</v>
      </c>
      <c r="G3117" s="200" t="s">
        <v>631</v>
      </c>
      <c r="H3117" s="200" t="s">
        <v>11926</v>
      </c>
      <c r="I3117" s="200">
        <v>45945</v>
      </c>
      <c r="J3117" s="143">
        <f t="shared" si="48"/>
        <v>45945</v>
      </c>
      <c r="K3117" s="202">
        <v>8</v>
      </c>
      <c r="L3117" s="284" t="s">
        <v>12323</v>
      </c>
      <c r="M3117" s="223"/>
      <c r="N3117" s="203">
        <v>0</v>
      </c>
      <c r="O3117" s="222" t="s">
        <v>326</v>
      </c>
    </row>
    <row r="3118" spans="1:15" ht="29.25" customHeight="1">
      <c r="A3118" s="221" t="s">
        <v>506</v>
      </c>
      <c r="B3118" s="221" t="s">
        <v>6003</v>
      </c>
      <c r="C3118" s="222" t="s">
        <v>6004</v>
      </c>
      <c r="D3118" s="222" t="s">
        <v>164</v>
      </c>
      <c r="E3118" s="199" t="s">
        <v>163</v>
      </c>
      <c r="F3118" s="200" t="s">
        <v>630</v>
      </c>
      <c r="G3118" s="200" t="s">
        <v>631</v>
      </c>
      <c r="H3118" s="200" t="s">
        <v>166</v>
      </c>
      <c r="I3118" s="200">
        <v>45946</v>
      </c>
      <c r="J3118" s="143">
        <f t="shared" si="48"/>
        <v>45946</v>
      </c>
      <c r="K3118" s="202">
        <v>8</v>
      </c>
      <c r="L3118" s="284" t="s">
        <v>12324</v>
      </c>
      <c r="M3118" s="223"/>
      <c r="N3118" s="203">
        <v>0</v>
      </c>
      <c r="O3118" s="222" t="s">
        <v>326</v>
      </c>
    </row>
    <row r="3119" spans="1:15" ht="29.25" customHeight="1">
      <c r="A3119" s="221" t="s">
        <v>506</v>
      </c>
      <c r="B3119" s="221" t="s">
        <v>6003</v>
      </c>
      <c r="C3119" s="222" t="s">
        <v>6004</v>
      </c>
      <c r="D3119" s="222" t="s">
        <v>164</v>
      </c>
      <c r="E3119" s="199" t="s">
        <v>163</v>
      </c>
      <c r="F3119" s="200" t="s">
        <v>630</v>
      </c>
      <c r="G3119" s="200" t="s">
        <v>631</v>
      </c>
      <c r="H3119" s="200" t="s">
        <v>11926</v>
      </c>
      <c r="I3119" s="200">
        <v>45947</v>
      </c>
      <c r="J3119" s="143">
        <f t="shared" si="48"/>
        <v>45947</v>
      </c>
      <c r="K3119" s="202">
        <v>8</v>
      </c>
      <c r="L3119" s="284" t="s">
        <v>12325</v>
      </c>
      <c r="M3119" s="223"/>
      <c r="N3119" s="203">
        <v>0</v>
      </c>
      <c r="O3119" s="222" t="s">
        <v>326</v>
      </c>
    </row>
    <row r="3120" spans="1:15" ht="29.25" customHeight="1">
      <c r="A3120" s="221" t="s">
        <v>506</v>
      </c>
      <c r="B3120" s="221" t="s">
        <v>6003</v>
      </c>
      <c r="C3120" s="222" t="s">
        <v>6004</v>
      </c>
      <c r="D3120" s="222" t="s">
        <v>164</v>
      </c>
      <c r="E3120" s="199" t="s">
        <v>163</v>
      </c>
      <c r="F3120" s="200" t="s">
        <v>630</v>
      </c>
      <c r="G3120" s="200" t="s">
        <v>631</v>
      </c>
      <c r="H3120" s="200" t="s">
        <v>199</v>
      </c>
      <c r="I3120" s="200">
        <v>45950</v>
      </c>
      <c r="J3120" s="143">
        <f t="shared" si="48"/>
        <v>45950</v>
      </c>
      <c r="K3120" s="202">
        <v>8</v>
      </c>
      <c r="L3120" s="284" t="s">
        <v>12326</v>
      </c>
      <c r="M3120" s="223"/>
      <c r="N3120" s="203">
        <v>0</v>
      </c>
      <c r="O3120" s="222" t="s">
        <v>326</v>
      </c>
    </row>
    <row r="3121" spans="1:15" ht="29.25" customHeight="1">
      <c r="A3121" s="221" t="s">
        <v>506</v>
      </c>
      <c r="B3121" s="221" t="s">
        <v>6003</v>
      </c>
      <c r="C3121" s="222" t="s">
        <v>6004</v>
      </c>
      <c r="D3121" s="222" t="s">
        <v>164</v>
      </c>
      <c r="E3121" s="199" t="s">
        <v>163</v>
      </c>
      <c r="F3121" s="200" t="s">
        <v>630</v>
      </c>
      <c r="G3121" s="200" t="s">
        <v>631</v>
      </c>
      <c r="H3121" s="200" t="s">
        <v>199</v>
      </c>
      <c r="I3121" s="200">
        <v>45951</v>
      </c>
      <c r="J3121" s="143">
        <f t="shared" si="48"/>
        <v>45951</v>
      </c>
      <c r="K3121" s="202">
        <v>8</v>
      </c>
      <c r="L3121" s="284" t="s">
        <v>12327</v>
      </c>
      <c r="M3121" s="223"/>
      <c r="N3121" s="203">
        <v>0</v>
      </c>
      <c r="O3121" s="222" t="s">
        <v>326</v>
      </c>
    </row>
    <row r="3122" spans="1:15" ht="29.25" customHeight="1">
      <c r="A3122" s="221" t="s">
        <v>506</v>
      </c>
      <c r="B3122" s="221" t="s">
        <v>6003</v>
      </c>
      <c r="C3122" s="222" t="s">
        <v>6004</v>
      </c>
      <c r="D3122" s="222" t="s">
        <v>164</v>
      </c>
      <c r="E3122" s="199" t="s">
        <v>163</v>
      </c>
      <c r="F3122" s="200" t="s">
        <v>630</v>
      </c>
      <c r="G3122" s="200" t="s">
        <v>631</v>
      </c>
      <c r="H3122" s="200" t="s">
        <v>11926</v>
      </c>
      <c r="I3122" s="200">
        <v>45952</v>
      </c>
      <c r="J3122" s="143">
        <f t="shared" si="48"/>
        <v>45952</v>
      </c>
      <c r="K3122" s="202">
        <v>8</v>
      </c>
      <c r="L3122" s="284" t="s">
        <v>12518</v>
      </c>
      <c r="M3122" s="223"/>
      <c r="N3122" s="203">
        <v>0</v>
      </c>
      <c r="O3122" s="222" t="s">
        <v>326</v>
      </c>
    </row>
    <row r="3123" spans="1:15" ht="29.25" customHeight="1">
      <c r="A3123" s="221" t="s">
        <v>506</v>
      </c>
      <c r="B3123" s="221" t="s">
        <v>6003</v>
      </c>
      <c r="C3123" s="222" t="s">
        <v>6004</v>
      </c>
      <c r="D3123" s="222" t="s">
        <v>164</v>
      </c>
      <c r="E3123" s="199" t="s">
        <v>163</v>
      </c>
      <c r="F3123" s="200" t="s">
        <v>630</v>
      </c>
      <c r="G3123" s="200" t="s">
        <v>631</v>
      </c>
      <c r="H3123" s="200" t="s">
        <v>11926</v>
      </c>
      <c r="I3123" s="200">
        <v>45953</v>
      </c>
      <c r="J3123" s="143">
        <f t="shared" si="48"/>
        <v>45953</v>
      </c>
      <c r="K3123" s="202">
        <v>8</v>
      </c>
      <c r="L3123" s="285" t="s">
        <v>12519</v>
      </c>
      <c r="M3123" s="223"/>
      <c r="N3123" s="203">
        <v>0</v>
      </c>
      <c r="O3123" s="222" t="s">
        <v>326</v>
      </c>
    </row>
    <row r="3124" spans="1:15" ht="29.25" customHeight="1">
      <c r="A3124" s="221" t="s">
        <v>506</v>
      </c>
      <c r="B3124" s="221" t="s">
        <v>6003</v>
      </c>
      <c r="C3124" s="222" t="s">
        <v>6004</v>
      </c>
      <c r="D3124" s="222" t="s">
        <v>164</v>
      </c>
      <c r="E3124" s="199" t="s">
        <v>165</v>
      </c>
      <c r="F3124" s="200"/>
      <c r="G3124" s="200"/>
      <c r="H3124" s="200"/>
      <c r="I3124" s="200">
        <v>45954</v>
      </c>
      <c r="J3124" s="143">
        <f t="shared" si="48"/>
        <v>45954</v>
      </c>
      <c r="K3124" s="202">
        <v>8</v>
      </c>
      <c r="L3124" s="285" t="s">
        <v>12309</v>
      </c>
      <c r="M3124" s="223"/>
      <c r="N3124" s="203"/>
      <c r="O3124" s="222" t="s">
        <v>326</v>
      </c>
    </row>
    <row r="3125" spans="1:15" ht="29.25" customHeight="1">
      <c r="A3125" s="221" t="s">
        <v>506</v>
      </c>
      <c r="B3125" s="221" t="s">
        <v>6003</v>
      </c>
      <c r="C3125" s="222" t="s">
        <v>6004</v>
      </c>
      <c r="D3125" s="222" t="s">
        <v>164</v>
      </c>
      <c r="E3125" s="199" t="s">
        <v>163</v>
      </c>
      <c r="F3125" s="200" t="s">
        <v>630</v>
      </c>
      <c r="G3125" s="200" t="s">
        <v>631</v>
      </c>
      <c r="H3125" s="200" t="s">
        <v>11926</v>
      </c>
      <c r="I3125" s="200">
        <v>45957</v>
      </c>
      <c r="J3125" s="143">
        <f t="shared" si="48"/>
        <v>45957</v>
      </c>
      <c r="K3125" s="202">
        <v>8</v>
      </c>
      <c r="L3125" s="285" t="s">
        <v>12519</v>
      </c>
      <c r="M3125" s="223"/>
      <c r="N3125" s="203">
        <v>0</v>
      </c>
      <c r="O3125" s="222" t="s">
        <v>326</v>
      </c>
    </row>
    <row r="3126" spans="1:15" ht="29.25" customHeight="1">
      <c r="A3126" s="221" t="s">
        <v>506</v>
      </c>
      <c r="B3126" s="221" t="s">
        <v>6003</v>
      </c>
      <c r="C3126" s="222" t="s">
        <v>6004</v>
      </c>
      <c r="D3126" s="222" t="s">
        <v>164</v>
      </c>
      <c r="E3126" s="199" t="s">
        <v>163</v>
      </c>
      <c r="F3126" s="200" t="s">
        <v>630</v>
      </c>
      <c r="G3126" s="200" t="s">
        <v>631</v>
      </c>
      <c r="H3126" s="200" t="s">
        <v>11926</v>
      </c>
      <c r="I3126" s="200">
        <v>45958</v>
      </c>
      <c r="J3126" s="143">
        <f t="shared" si="48"/>
        <v>45958</v>
      </c>
      <c r="K3126" s="202">
        <v>8</v>
      </c>
      <c r="L3126" s="284" t="s">
        <v>12520</v>
      </c>
      <c r="M3126" s="223"/>
      <c r="N3126" s="203">
        <v>0</v>
      </c>
      <c r="O3126" s="222" t="s">
        <v>326</v>
      </c>
    </row>
    <row r="3127" spans="1:15" ht="29.25" customHeight="1">
      <c r="A3127" s="221" t="s">
        <v>506</v>
      </c>
      <c r="B3127" s="221" t="s">
        <v>6003</v>
      </c>
      <c r="C3127" s="222" t="s">
        <v>6004</v>
      </c>
      <c r="D3127" s="222" t="s">
        <v>164</v>
      </c>
      <c r="E3127" s="199" t="s">
        <v>163</v>
      </c>
      <c r="F3127" s="200" t="s">
        <v>630</v>
      </c>
      <c r="G3127" s="200" t="s">
        <v>631</v>
      </c>
      <c r="H3127" s="200" t="s">
        <v>11926</v>
      </c>
      <c r="I3127" s="200">
        <v>45959</v>
      </c>
      <c r="J3127" s="143">
        <f t="shared" si="48"/>
        <v>45959</v>
      </c>
      <c r="K3127" s="202">
        <v>8</v>
      </c>
      <c r="L3127" s="284" t="s">
        <v>12520</v>
      </c>
      <c r="M3127" s="223"/>
      <c r="N3127" s="203">
        <v>0</v>
      </c>
      <c r="O3127" s="222" t="s">
        <v>326</v>
      </c>
    </row>
    <row r="3128" spans="1:15" ht="29.25" customHeight="1">
      <c r="A3128" s="221" t="s">
        <v>506</v>
      </c>
      <c r="B3128" s="221" t="s">
        <v>6003</v>
      </c>
      <c r="C3128" s="222" t="s">
        <v>6004</v>
      </c>
      <c r="D3128" s="222" t="s">
        <v>164</v>
      </c>
      <c r="E3128" s="199" t="s">
        <v>163</v>
      </c>
      <c r="F3128" s="200" t="s">
        <v>630</v>
      </c>
      <c r="G3128" s="200" t="s">
        <v>631</v>
      </c>
      <c r="H3128" s="200" t="s">
        <v>11926</v>
      </c>
      <c r="I3128" s="200">
        <v>45960</v>
      </c>
      <c r="J3128" s="143">
        <f t="shared" si="48"/>
        <v>45960</v>
      </c>
      <c r="K3128" s="202">
        <v>8</v>
      </c>
      <c r="L3128" s="284" t="s">
        <v>12520</v>
      </c>
      <c r="M3128" s="223"/>
      <c r="N3128" s="203">
        <v>0</v>
      </c>
      <c r="O3128" s="222" t="s">
        <v>326</v>
      </c>
    </row>
    <row r="3129" spans="1:15" ht="29.25" customHeight="1">
      <c r="A3129" s="221" t="s">
        <v>506</v>
      </c>
      <c r="B3129" s="221" t="s">
        <v>6003</v>
      </c>
      <c r="C3129" s="222" t="s">
        <v>6004</v>
      </c>
      <c r="D3129" s="222" t="s">
        <v>164</v>
      </c>
      <c r="E3129" s="199" t="s">
        <v>163</v>
      </c>
      <c r="F3129" s="200" t="s">
        <v>630</v>
      </c>
      <c r="G3129" s="200" t="s">
        <v>631</v>
      </c>
      <c r="H3129" s="200" t="s">
        <v>11926</v>
      </c>
      <c r="I3129" s="200">
        <v>45961</v>
      </c>
      <c r="J3129" s="143">
        <f t="shared" si="48"/>
        <v>45961</v>
      </c>
      <c r="K3129" s="202">
        <v>8</v>
      </c>
      <c r="L3129" s="284" t="s">
        <v>12520</v>
      </c>
      <c r="M3129" s="223"/>
      <c r="N3129" s="203">
        <v>0</v>
      </c>
      <c r="O3129" s="222" t="s">
        <v>326</v>
      </c>
    </row>
    <row r="3130" spans="1:15" ht="29.25" customHeight="1">
      <c r="A3130" s="221" t="s">
        <v>506</v>
      </c>
      <c r="B3130" s="221" t="s">
        <v>6003</v>
      </c>
      <c r="C3130" s="222" t="s">
        <v>6004</v>
      </c>
      <c r="D3130" s="222" t="s">
        <v>164</v>
      </c>
      <c r="E3130" s="199" t="s">
        <v>163</v>
      </c>
      <c r="F3130" s="200" t="s">
        <v>630</v>
      </c>
      <c r="G3130" s="200" t="s">
        <v>631</v>
      </c>
      <c r="H3130" s="200" t="s">
        <v>11926</v>
      </c>
      <c r="I3130" s="200">
        <v>45964</v>
      </c>
      <c r="J3130" s="143">
        <f t="shared" si="48"/>
        <v>45964</v>
      </c>
      <c r="K3130" s="202">
        <v>8</v>
      </c>
      <c r="L3130" s="284" t="s">
        <v>12679</v>
      </c>
      <c r="M3130" s="223"/>
      <c r="N3130" s="203">
        <v>0</v>
      </c>
      <c r="O3130" s="222" t="s">
        <v>326</v>
      </c>
    </row>
    <row r="3131" spans="1:15" ht="29.25" customHeight="1">
      <c r="A3131" s="221" t="s">
        <v>506</v>
      </c>
      <c r="B3131" s="221" t="s">
        <v>6003</v>
      </c>
      <c r="C3131" s="222" t="s">
        <v>6004</v>
      </c>
      <c r="D3131" s="222" t="s">
        <v>164</v>
      </c>
      <c r="E3131" s="199" t="s">
        <v>163</v>
      </c>
      <c r="F3131" s="200" t="s">
        <v>630</v>
      </c>
      <c r="G3131" s="200" t="s">
        <v>631</v>
      </c>
      <c r="H3131" s="200" t="s">
        <v>11926</v>
      </c>
      <c r="I3131" s="200">
        <v>45965</v>
      </c>
      <c r="J3131" s="143">
        <f t="shared" si="48"/>
        <v>45965</v>
      </c>
      <c r="K3131" s="202">
        <v>8</v>
      </c>
      <c r="L3131" s="284" t="s">
        <v>12520</v>
      </c>
      <c r="M3131" s="223"/>
      <c r="N3131" s="203">
        <v>0</v>
      </c>
      <c r="O3131" s="222" t="s">
        <v>326</v>
      </c>
    </row>
    <row r="3132" spans="1:15" ht="29.25" customHeight="1">
      <c r="A3132" s="221" t="s">
        <v>506</v>
      </c>
      <c r="B3132" s="221" t="s">
        <v>6003</v>
      </c>
      <c r="C3132" s="222" t="s">
        <v>6004</v>
      </c>
      <c r="D3132" s="222" t="s">
        <v>164</v>
      </c>
      <c r="E3132" s="199" t="s">
        <v>163</v>
      </c>
      <c r="F3132" s="200" t="s">
        <v>630</v>
      </c>
      <c r="G3132" s="200" t="s">
        <v>631</v>
      </c>
      <c r="H3132" s="200" t="s">
        <v>11926</v>
      </c>
      <c r="I3132" s="200">
        <v>45966</v>
      </c>
      <c r="J3132" s="143">
        <f t="shared" si="48"/>
        <v>45966</v>
      </c>
      <c r="K3132" s="202">
        <v>8</v>
      </c>
      <c r="L3132" s="284" t="s">
        <v>12520</v>
      </c>
      <c r="M3132" s="223"/>
      <c r="N3132" s="203">
        <v>0</v>
      </c>
      <c r="O3132" s="222" t="s">
        <v>326</v>
      </c>
    </row>
    <row r="3133" spans="1:15" ht="29.25" customHeight="1">
      <c r="A3133" s="221" t="s">
        <v>506</v>
      </c>
      <c r="B3133" s="221" t="s">
        <v>6003</v>
      </c>
      <c r="C3133" s="222" t="s">
        <v>6004</v>
      </c>
      <c r="D3133" s="222" t="s">
        <v>164</v>
      </c>
      <c r="E3133" s="199" t="s">
        <v>163</v>
      </c>
      <c r="F3133" s="200" t="s">
        <v>630</v>
      </c>
      <c r="G3133" s="200" t="s">
        <v>631</v>
      </c>
      <c r="H3133" s="200" t="s">
        <v>11926</v>
      </c>
      <c r="I3133" s="200">
        <v>45967</v>
      </c>
      <c r="J3133" s="143">
        <f t="shared" si="48"/>
        <v>45967</v>
      </c>
      <c r="K3133" s="202">
        <v>8</v>
      </c>
      <c r="L3133" s="284" t="s">
        <v>12858</v>
      </c>
      <c r="M3133" s="223"/>
      <c r="N3133" s="203">
        <v>0</v>
      </c>
      <c r="O3133" s="222" t="s">
        <v>326</v>
      </c>
    </row>
    <row r="3134" spans="1:15" ht="29.25" customHeight="1">
      <c r="A3134" s="221" t="s">
        <v>506</v>
      </c>
      <c r="B3134" s="221" t="s">
        <v>6003</v>
      </c>
      <c r="C3134" s="222" t="s">
        <v>6004</v>
      </c>
      <c r="D3134" s="222" t="s">
        <v>164</v>
      </c>
      <c r="E3134" s="199" t="s">
        <v>163</v>
      </c>
      <c r="F3134" s="200" t="s">
        <v>630</v>
      </c>
      <c r="G3134" s="200" t="s">
        <v>631</v>
      </c>
      <c r="H3134" s="200" t="s">
        <v>11926</v>
      </c>
      <c r="I3134" s="200">
        <v>45968</v>
      </c>
      <c r="J3134" s="143">
        <f t="shared" si="48"/>
        <v>45968</v>
      </c>
      <c r="K3134" s="202">
        <v>8</v>
      </c>
      <c r="L3134" s="284" t="s">
        <v>13041</v>
      </c>
      <c r="M3134" s="223"/>
      <c r="N3134" s="203">
        <v>0</v>
      </c>
      <c r="O3134" s="222" t="s">
        <v>326</v>
      </c>
    </row>
    <row r="3135" spans="1:15" ht="29.25" customHeight="1">
      <c r="A3135" s="221" t="s">
        <v>506</v>
      </c>
      <c r="B3135" s="221" t="s">
        <v>6003</v>
      </c>
      <c r="C3135" s="222" t="s">
        <v>6004</v>
      </c>
      <c r="D3135" s="222" t="s">
        <v>164</v>
      </c>
      <c r="E3135" s="199" t="s">
        <v>163</v>
      </c>
      <c r="F3135" s="200" t="s">
        <v>630</v>
      </c>
      <c r="G3135" s="200" t="s">
        <v>631</v>
      </c>
      <c r="H3135" s="200" t="s">
        <v>11926</v>
      </c>
      <c r="I3135" s="200">
        <v>45971</v>
      </c>
      <c r="J3135" s="143">
        <f t="shared" si="48"/>
        <v>45971</v>
      </c>
      <c r="K3135" s="202">
        <v>8</v>
      </c>
      <c r="L3135" s="284" t="s">
        <v>13042</v>
      </c>
      <c r="M3135" s="223"/>
      <c r="N3135" s="203">
        <v>0</v>
      </c>
      <c r="O3135" s="222" t="s">
        <v>326</v>
      </c>
    </row>
    <row r="3136" spans="1:15" ht="29.25" customHeight="1">
      <c r="A3136" s="221" t="s">
        <v>506</v>
      </c>
      <c r="B3136" s="221" t="s">
        <v>6003</v>
      </c>
      <c r="C3136" s="222" t="s">
        <v>6004</v>
      </c>
      <c r="D3136" s="222" t="s">
        <v>164</v>
      </c>
      <c r="E3136" s="199" t="s">
        <v>163</v>
      </c>
      <c r="F3136" s="200" t="s">
        <v>630</v>
      </c>
      <c r="G3136" s="200" t="s">
        <v>631</v>
      </c>
      <c r="H3136" s="200" t="s">
        <v>11926</v>
      </c>
      <c r="I3136" s="200">
        <v>45972</v>
      </c>
      <c r="J3136" s="143">
        <f t="shared" si="48"/>
        <v>45972</v>
      </c>
      <c r="K3136" s="202">
        <v>8</v>
      </c>
      <c r="L3136" s="284" t="s">
        <v>13042</v>
      </c>
      <c r="M3136" s="223"/>
      <c r="N3136" s="203">
        <v>0</v>
      </c>
      <c r="O3136" s="222" t="s">
        <v>326</v>
      </c>
    </row>
    <row r="3137" spans="1:15" ht="29.25" customHeight="1">
      <c r="A3137" s="221" t="s">
        <v>506</v>
      </c>
      <c r="B3137" s="221" t="s">
        <v>6003</v>
      </c>
      <c r="C3137" s="222" t="s">
        <v>6004</v>
      </c>
      <c r="D3137" s="222" t="s">
        <v>164</v>
      </c>
      <c r="E3137" s="199" t="s">
        <v>163</v>
      </c>
      <c r="F3137" s="200" t="s">
        <v>630</v>
      </c>
      <c r="G3137" s="200" t="s">
        <v>631</v>
      </c>
      <c r="H3137" s="200" t="s">
        <v>11926</v>
      </c>
      <c r="I3137" s="200">
        <v>45973</v>
      </c>
      <c r="J3137" s="143">
        <f t="shared" si="48"/>
        <v>45973</v>
      </c>
      <c r="K3137" s="202">
        <v>8</v>
      </c>
      <c r="L3137" s="284" t="s">
        <v>13042</v>
      </c>
      <c r="M3137" s="223"/>
      <c r="N3137" s="203">
        <v>0</v>
      </c>
      <c r="O3137" s="222" t="s">
        <v>326</v>
      </c>
    </row>
    <row r="3138" spans="1:15" ht="29.25" customHeight="1">
      <c r="A3138" s="221" t="s">
        <v>506</v>
      </c>
      <c r="B3138" s="221" t="s">
        <v>6003</v>
      </c>
      <c r="C3138" s="222" t="s">
        <v>6004</v>
      </c>
      <c r="D3138" s="222" t="s">
        <v>164</v>
      </c>
      <c r="E3138" s="199" t="s">
        <v>163</v>
      </c>
      <c r="F3138" s="200" t="s">
        <v>630</v>
      </c>
      <c r="G3138" s="200" t="s">
        <v>631</v>
      </c>
      <c r="H3138" s="200" t="s">
        <v>11926</v>
      </c>
      <c r="I3138" s="200">
        <v>45974</v>
      </c>
      <c r="J3138" s="143">
        <f t="shared" si="48"/>
        <v>45974</v>
      </c>
      <c r="K3138" s="202">
        <v>8</v>
      </c>
      <c r="L3138" s="284" t="s">
        <v>13043</v>
      </c>
      <c r="M3138" s="223"/>
      <c r="N3138" s="203">
        <v>0</v>
      </c>
      <c r="O3138" s="222" t="s">
        <v>326</v>
      </c>
    </row>
    <row r="3139" spans="1:15" ht="29.25" customHeight="1">
      <c r="A3139" s="221" t="s">
        <v>506</v>
      </c>
      <c r="B3139" s="221" t="s">
        <v>6003</v>
      </c>
      <c r="C3139" s="222" t="s">
        <v>6004</v>
      </c>
      <c r="D3139" s="222" t="s">
        <v>164</v>
      </c>
      <c r="E3139" s="199" t="s">
        <v>163</v>
      </c>
      <c r="F3139" s="200" t="s">
        <v>630</v>
      </c>
      <c r="G3139" s="200" t="s">
        <v>631</v>
      </c>
      <c r="H3139" s="200" t="s">
        <v>11926</v>
      </c>
      <c r="I3139" s="200">
        <v>45975</v>
      </c>
      <c r="J3139" s="143">
        <f t="shared" ref="J3139:J3202" si="49">I3139</f>
        <v>45975</v>
      </c>
      <c r="K3139" s="202">
        <v>8</v>
      </c>
      <c r="L3139" s="284" t="s">
        <v>13042</v>
      </c>
      <c r="M3139" s="223"/>
      <c r="N3139" s="203">
        <v>0</v>
      </c>
      <c r="O3139" s="222" t="s">
        <v>326</v>
      </c>
    </row>
    <row r="3140" spans="1:15" ht="29.25" customHeight="1">
      <c r="A3140" s="221" t="s">
        <v>506</v>
      </c>
      <c r="B3140" s="221" t="s">
        <v>6003</v>
      </c>
      <c r="C3140" s="222" t="s">
        <v>6004</v>
      </c>
      <c r="D3140" s="222" t="s">
        <v>164</v>
      </c>
      <c r="E3140" s="199" t="s">
        <v>163</v>
      </c>
      <c r="F3140" s="200" t="s">
        <v>630</v>
      </c>
      <c r="G3140" s="200" t="s">
        <v>631</v>
      </c>
      <c r="H3140" s="200" t="s">
        <v>11926</v>
      </c>
      <c r="I3140" s="200">
        <v>45978</v>
      </c>
      <c r="J3140" s="143">
        <f t="shared" si="49"/>
        <v>45978</v>
      </c>
      <c r="K3140" s="202">
        <v>8</v>
      </c>
      <c r="L3140" s="284" t="s">
        <v>13042</v>
      </c>
      <c r="M3140" s="223"/>
      <c r="N3140" s="203">
        <v>0</v>
      </c>
      <c r="O3140" s="222" t="s">
        <v>326</v>
      </c>
    </row>
    <row r="3141" spans="1:15" ht="29.25" customHeight="1">
      <c r="A3141" s="221" t="s">
        <v>506</v>
      </c>
      <c r="B3141" s="221" t="s">
        <v>6003</v>
      </c>
      <c r="C3141" s="222" t="s">
        <v>6004</v>
      </c>
      <c r="D3141" s="222" t="s">
        <v>164</v>
      </c>
      <c r="E3141" s="199" t="s">
        <v>163</v>
      </c>
      <c r="F3141" s="200" t="s">
        <v>630</v>
      </c>
      <c r="G3141" s="200" t="s">
        <v>631</v>
      </c>
      <c r="H3141" s="200" t="s">
        <v>11926</v>
      </c>
      <c r="I3141" s="200">
        <v>45979</v>
      </c>
      <c r="J3141" s="143">
        <f t="shared" si="49"/>
        <v>45979</v>
      </c>
      <c r="K3141" s="202">
        <v>8</v>
      </c>
      <c r="L3141" s="284" t="s">
        <v>13042</v>
      </c>
      <c r="M3141" s="223"/>
      <c r="N3141" s="203">
        <v>0</v>
      </c>
      <c r="O3141" s="222" t="s">
        <v>326</v>
      </c>
    </row>
    <row r="3142" spans="1:15" ht="29.25" customHeight="1">
      <c r="A3142" s="221" t="s">
        <v>506</v>
      </c>
      <c r="B3142" s="221" t="s">
        <v>6003</v>
      </c>
      <c r="C3142" s="222" t="s">
        <v>6004</v>
      </c>
      <c r="D3142" s="222" t="s">
        <v>164</v>
      </c>
      <c r="E3142" s="199" t="s">
        <v>163</v>
      </c>
      <c r="F3142" s="200" t="s">
        <v>630</v>
      </c>
      <c r="G3142" s="200" t="s">
        <v>631</v>
      </c>
      <c r="H3142" s="200" t="s">
        <v>11926</v>
      </c>
      <c r="I3142" s="200">
        <v>45980</v>
      </c>
      <c r="J3142" s="143">
        <f t="shared" si="49"/>
        <v>45980</v>
      </c>
      <c r="K3142" s="202">
        <v>8</v>
      </c>
      <c r="L3142" s="284" t="s">
        <v>13042</v>
      </c>
      <c r="M3142" s="223"/>
      <c r="N3142" s="203">
        <v>0</v>
      </c>
      <c r="O3142" s="222" t="s">
        <v>326</v>
      </c>
    </row>
    <row r="3143" spans="1:15" ht="29.25" customHeight="1">
      <c r="A3143" s="221" t="s">
        <v>506</v>
      </c>
      <c r="B3143" s="221" t="s">
        <v>6003</v>
      </c>
      <c r="C3143" s="222" t="s">
        <v>6004</v>
      </c>
      <c r="D3143" s="222" t="s">
        <v>164</v>
      </c>
      <c r="E3143" s="199" t="s">
        <v>163</v>
      </c>
      <c r="F3143" s="200" t="s">
        <v>630</v>
      </c>
      <c r="G3143" s="200" t="s">
        <v>631</v>
      </c>
      <c r="H3143" s="200" t="s">
        <v>11926</v>
      </c>
      <c r="I3143" s="200">
        <v>45981</v>
      </c>
      <c r="J3143" s="143">
        <f t="shared" si="49"/>
        <v>45981</v>
      </c>
      <c r="K3143" s="202">
        <v>8</v>
      </c>
      <c r="L3143" s="284" t="s">
        <v>13042</v>
      </c>
      <c r="M3143" s="223"/>
      <c r="N3143" s="203">
        <v>0</v>
      </c>
      <c r="O3143" s="222" t="s">
        <v>326</v>
      </c>
    </row>
    <row r="3144" spans="1:15" ht="29.25" customHeight="1">
      <c r="A3144" s="221" t="s">
        <v>506</v>
      </c>
      <c r="B3144" s="221" t="s">
        <v>6003</v>
      </c>
      <c r="C3144" s="222" t="s">
        <v>6004</v>
      </c>
      <c r="D3144" s="222" t="s">
        <v>164</v>
      </c>
      <c r="E3144" s="199" t="s">
        <v>163</v>
      </c>
      <c r="F3144" s="200" t="s">
        <v>630</v>
      </c>
      <c r="G3144" s="200" t="s">
        <v>631</v>
      </c>
      <c r="H3144" s="200" t="s">
        <v>11926</v>
      </c>
      <c r="I3144" s="200">
        <v>45982</v>
      </c>
      <c r="J3144" s="143">
        <f t="shared" si="49"/>
        <v>45982</v>
      </c>
      <c r="K3144" s="202">
        <v>8</v>
      </c>
      <c r="L3144" s="284" t="s">
        <v>13042</v>
      </c>
      <c r="M3144" s="223"/>
      <c r="N3144" s="203">
        <v>0</v>
      </c>
      <c r="O3144" s="222" t="s">
        <v>326</v>
      </c>
    </row>
    <row r="3145" spans="1:15" ht="29.25" customHeight="1">
      <c r="A3145" s="221" t="s">
        <v>506</v>
      </c>
      <c r="B3145" s="221" t="s">
        <v>6003</v>
      </c>
      <c r="C3145" s="222" t="s">
        <v>6004</v>
      </c>
      <c r="D3145" s="222" t="s">
        <v>164</v>
      </c>
      <c r="E3145" s="199" t="s">
        <v>163</v>
      </c>
      <c r="F3145" s="200" t="s">
        <v>630</v>
      </c>
      <c r="G3145" s="200" t="s">
        <v>631</v>
      </c>
      <c r="H3145" s="200"/>
      <c r="I3145" s="200">
        <v>45985</v>
      </c>
      <c r="J3145" s="143">
        <f t="shared" si="49"/>
        <v>45985</v>
      </c>
      <c r="K3145" s="202">
        <v>8</v>
      </c>
      <c r="L3145" s="284" t="s">
        <v>13242</v>
      </c>
      <c r="M3145" s="223"/>
      <c r="N3145" s="203"/>
      <c r="O3145" s="222" t="s">
        <v>326</v>
      </c>
    </row>
    <row r="3146" spans="1:15" ht="29.25" customHeight="1">
      <c r="A3146" s="221" t="s">
        <v>506</v>
      </c>
      <c r="B3146" s="221" t="s">
        <v>6003</v>
      </c>
      <c r="C3146" s="222" t="s">
        <v>6004</v>
      </c>
      <c r="D3146" s="222" t="s">
        <v>164</v>
      </c>
      <c r="E3146" s="199" t="s">
        <v>163</v>
      </c>
      <c r="F3146" s="200" t="s">
        <v>630</v>
      </c>
      <c r="G3146" s="200" t="s">
        <v>631</v>
      </c>
      <c r="H3146" s="200" t="s">
        <v>11926</v>
      </c>
      <c r="I3146" s="200">
        <v>45986</v>
      </c>
      <c r="J3146" s="143">
        <f t="shared" si="49"/>
        <v>45986</v>
      </c>
      <c r="K3146" s="202">
        <v>8</v>
      </c>
      <c r="L3146" s="284" t="s">
        <v>13242</v>
      </c>
      <c r="M3146" s="223"/>
      <c r="N3146" s="203">
        <v>0</v>
      </c>
      <c r="O3146" s="222" t="s">
        <v>326</v>
      </c>
    </row>
    <row r="3147" spans="1:15" ht="29.25" customHeight="1">
      <c r="A3147" s="221" t="s">
        <v>506</v>
      </c>
      <c r="B3147" s="221" t="s">
        <v>6003</v>
      </c>
      <c r="C3147" s="222" t="s">
        <v>6004</v>
      </c>
      <c r="D3147" s="222" t="s">
        <v>164</v>
      </c>
      <c r="E3147" s="199" t="s">
        <v>163</v>
      </c>
      <c r="F3147" s="200" t="s">
        <v>630</v>
      </c>
      <c r="G3147" s="200" t="s">
        <v>631</v>
      </c>
      <c r="H3147" s="200" t="s">
        <v>11926</v>
      </c>
      <c r="I3147" s="200">
        <v>45987</v>
      </c>
      <c r="J3147" s="143">
        <f t="shared" si="49"/>
        <v>45987</v>
      </c>
      <c r="K3147" s="202">
        <v>8</v>
      </c>
      <c r="L3147" s="284" t="s">
        <v>13242</v>
      </c>
      <c r="M3147" s="223"/>
      <c r="N3147" s="203">
        <v>0</v>
      </c>
      <c r="O3147" s="222" t="s">
        <v>326</v>
      </c>
    </row>
    <row r="3148" spans="1:15" ht="29.25" customHeight="1">
      <c r="A3148" s="221" t="s">
        <v>506</v>
      </c>
      <c r="B3148" s="221" t="s">
        <v>6003</v>
      </c>
      <c r="C3148" s="222" t="s">
        <v>6004</v>
      </c>
      <c r="D3148" s="222" t="s">
        <v>164</v>
      </c>
      <c r="E3148" s="199" t="s">
        <v>163</v>
      </c>
      <c r="F3148" s="200" t="s">
        <v>630</v>
      </c>
      <c r="G3148" s="200" t="s">
        <v>631</v>
      </c>
      <c r="H3148" s="200" t="s">
        <v>11926</v>
      </c>
      <c r="I3148" s="200">
        <v>45988</v>
      </c>
      <c r="J3148" s="143">
        <f t="shared" si="49"/>
        <v>45988</v>
      </c>
      <c r="K3148" s="202">
        <v>8</v>
      </c>
      <c r="L3148" s="284" t="s">
        <v>13242</v>
      </c>
      <c r="M3148" s="223"/>
      <c r="N3148" s="203">
        <v>0</v>
      </c>
      <c r="O3148" s="222" t="s">
        <v>326</v>
      </c>
    </row>
    <row r="3149" spans="1:15" ht="29.25" customHeight="1">
      <c r="A3149" s="221" t="s">
        <v>506</v>
      </c>
      <c r="B3149" s="221" t="s">
        <v>6003</v>
      </c>
      <c r="C3149" s="222" t="s">
        <v>6004</v>
      </c>
      <c r="D3149" s="222" t="s">
        <v>164</v>
      </c>
      <c r="E3149" s="199" t="s">
        <v>163</v>
      </c>
      <c r="F3149" s="200" t="s">
        <v>630</v>
      </c>
      <c r="G3149" s="200" t="s">
        <v>631</v>
      </c>
      <c r="H3149" s="200" t="s">
        <v>11926</v>
      </c>
      <c r="I3149" s="200">
        <v>45989</v>
      </c>
      <c r="J3149" s="143">
        <f t="shared" si="49"/>
        <v>45989</v>
      </c>
      <c r="K3149" s="202">
        <v>8</v>
      </c>
      <c r="L3149" s="284" t="s">
        <v>13242</v>
      </c>
      <c r="M3149" s="223"/>
      <c r="N3149" s="203">
        <v>0</v>
      </c>
      <c r="O3149" s="222" t="s">
        <v>326</v>
      </c>
    </row>
    <row r="3150" spans="1:15" ht="29.25" customHeight="1">
      <c r="A3150" s="221" t="s">
        <v>506</v>
      </c>
      <c r="B3150" s="221" t="s">
        <v>6003</v>
      </c>
      <c r="C3150" s="222" t="s">
        <v>6004</v>
      </c>
      <c r="D3150" s="222" t="s">
        <v>164</v>
      </c>
      <c r="E3150" s="199" t="s">
        <v>163</v>
      </c>
      <c r="F3150" s="200" t="s">
        <v>630</v>
      </c>
      <c r="G3150" s="200" t="s">
        <v>631</v>
      </c>
      <c r="H3150" s="200" t="s">
        <v>11926</v>
      </c>
      <c r="I3150" s="200">
        <v>45992</v>
      </c>
      <c r="J3150" s="143">
        <f t="shared" si="49"/>
        <v>45992</v>
      </c>
      <c r="K3150" s="202">
        <v>8</v>
      </c>
      <c r="L3150" s="284" t="s">
        <v>13242</v>
      </c>
      <c r="M3150" s="223"/>
      <c r="N3150" s="203">
        <v>0</v>
      </c>
      <c r="O3150" s="222" t="s">
        <v>326</v>
      </c>
    </row>
    <row r="3151" spans="1:15" ht="29.25" customHeight="1">
      <c r="A3151" s="221" t="s">
        <v>506</v>
      </c>
      <c r="B3151" s="221" t="s">
        <v>6003</v>
      </c>
      <c r="C3151" s="222" t="s">
        <v>6004</v>
      </c>
      <c r="D3151" s="222" t="s">
        <v>164</v>
      </c>
      <c r="E3151" s="199" t="s">
        <v>163</v>
      </c>
      <c r="F3151" s="200" t="s">
        <v>630</v>
      </c>
      <c r="G3151" s="200" t="s">
        <v>631</v>
      </c>
      <c r="H3151" s="200" t="s">
        <v>11926</v>
      </c>
      <c r="I3151" s="200">
        <v>45993</v>
      </c>
      <c r="J3151" s="143">
        <f t="shared" si="49"/>
        <v>45993</v>
      </c>
      <c r="K3151" s="202">
        <v>8</v>
      </c>
      <c r="L3151" s="284" t="s">
        <v>13242</v>
      </c>
      <c r="M3151" s="223"/>
      <c r="N3151" s="203">
        <v>0</v>
      </c>
      <c r="O3151" s="222" t="s">
        <v>326</v>
      </c>
    </row>
    <row r="3152" spans="1:15" ht="29.25" customHeight="1">
      <c r="A3152" s="221" t="s">
        <v>506</v>
      </c>
      <c r="B3152" s="221" t="s">
        <v>6003</v>
      </c>
      <c r="C3152" s="222" t="s">
        <v>6004</v>
      </c>
      <c r="D3152" s="222" t="s">
        <v>164</v>
      </c>
      <c r="E3152" s="199" t="s">
        <v>163</v>
      </c>
      <c r="F3152" s="200" t="s">
        <v>630</v>
      </c>
      <c r="G3152" s="200" t="s">
        <v>631</v>
      </c>
      <c r="H3152" s="200" t="s">
        <v>11926</v>
      </c>
      <c r="I3152" s="200">
        <v>45994</v>
      </c>
      <c r="J3152" s="143">
        <f t="shared" si="49"/>
        <v>45994</v>
      </c>
      <c r="K3152" s="202">
        <v>8</v>
      </c>
      <c r="L3152" s="284" t="s">
        <v>13242</v>
      </c>
      <c r="M3152" s="223"/>
      <c r="N3152" s="203">
        <v>0</v>
      </c>
      <c r="O3152" s="222" t="s">
        <v>326</v>
      </c>
    </row>
    <row r="3153" spans="1:15" ht="29.25" customHeight="1">
      <c r="A3153" s="221" t="s">
        <v>506</v>
      </c>
      <c r="B3153" s="221" t="s">
        <v>6003</v>
      </c>
      <c r="C3153" s="222" t="s">
        <v>6004</v>
      </c>
      <c r="D3153" s="222" t="s">
        <v>164</v>
      </c>
      <c r="E3153" s="199" t="s">
        <v>163</v>
      </c>
      <c r="F3153" s="200" t="s">
        <v>630</v>
      </c>
      <c r="G3153" s="200" t="s">
        <v>631</v>
      </c>
      <c r="H3153" s="200" t="s">
        <v>11926</v>
      </c>
      <c r="I3153" s="200">
        <v>45995</v>
      </c>
      <c r="J3153" s="143">
        <f t="shared" si="49"/>
        <v>45995</v>
      </c>
      <c r="K3153" s="202">
        <v>8</v>
      </c>
      <c r="L3153" s="284" t="s">
        <v>13242</v>
      </c>
      <c r="M3153" s="223"/>
      <c r="N3153" s="203">
        <v>0</v>
      </c>
      <c r="O3153" s="222" t="s">
        <v>326</v>
      </c>
    </row>
    <row r="3154" spans="1:15" ht="29.25" customHeight="1">
      <c r="A3154" s="221" t="s">
        <v>506</v>
      </c>
      <c r="B3154" s="221" t="s">
        <v>6003</v>
      </c>
      <c r="C3154" s="222" t="s">
        <v>6004</v>
      </c>
      <c r="D3154" s="222" t="s">
        <v>164</v>
      </c>
      <c r="E3154" s="199" t="s">
        <v>163</v>
      </c>
      <c r="F3154" s="200" t="s">
        <v>630</v>
      </c>
      <c r="G3154" s="200" t="s">
        <v>631</v>
      </c>
      <c r="H3154" s="200" t="s">
        <v>11926</v>
      </c>
      <c r="I3154" s="200">
        <v>45996</v>
      </c>
      <c r="J3154" s="143">
        <f t="shared" si="49"/>
        <v>45996</v>
      </c>
      <c r="K3154" s="202">
        <v>8</v>
      </c>
      <c r="L3154" s="284" t="s">
        <v>13242</v>
      </c>
      <c r="M3154" s="223"/>
      <c r="N3154" s="203">
        <v>0</v>
      </c>
      <c r="O3154" s="222" t="s">
        <v>326</v>
      </c>
    </row>
    <row r="3155" spans="1:15" ht="29.25" customHeight="1">
      <c r="A3155" s="221" t="s">
        <v>506</v>
      </c>
      <c r="B3155" s="221" t="s">
        <v>6003</v>
      </c>
      <c r="C3155" s="222" t="s">
        <v>6004</v>
      </c>
      <c r="D3155" s="222" t="s">
        <v>164</v>
      </c>
      <c r="E3155" s="199" t="s">
        <v>163</v>
      </c>
      <c r="F3155" s="200" t="s">
        <v>630</v>
      </c>
      <c r="G3155" s="200" t="s">
        <v>631</v>
      </c>
      <c r="H3155" s="200" t="s">
        <v>11926</v>
      </c>
      <c r="I3155" s="200">
        <v>45999</v>
      </c>
      <c r="J3155" s="143">
        <f t="shared" si="49"/>
        <v>45999</v>
      </c>
      <c r="K3155" s="202">
        <v>8</v>
      </c>
      <c r="L3155" s="284" t="s">
        <v>13242</v>
      </c>
      <c r="M3155" s="223"/>
      <c r="N3155" s="203">
        <v>0</v>
      </c>
      <c r="O3155" s="222" t="s">
        <v>326</v>
      </c>
    </row>
    <row r="3156" spans="1:15" ht="29.25" customHeight="1">
      <c r="A3156" s="221" t="s">
        <v>506</v>
      </c>
      <c r="B3156" s="221" t="s">
        <v>6003</v>
      </c>
      <c r="C3156" s="222" t="s">
        <v>6004</v>
      </c>
      <c r="D3156" s="222" t="s">
        <v>164</v>
      </c>
      <c r="E3156" s="199" t="s">
        <v>163</v>
      </c>
      <c r="F3156" s="200" t="s">
        <v>630</v>
      </c>
      <c r="G3156" s="200" t="s">
        <v>631</v>
      </c>
      <c r="H3156" s="200" t="s">
        <v>11926</v>
      </c>
      <c r="I3156" s="200">
        <v>46000</v>
      </c>
      <c r="J3156" s="143">
        <f t="shared" si="49"/>
        <v>46000</v>
      </c>
      <c r="K3156" s="202">
        <v>8</v>
      </c>
      <c r="L3156" s="284" t="s">
        <v>13575</v>
      </c>
      <c r="M3156" s="223"/>
      <c r="N3156" s="203">
        <v>0</v>
      </c>
      <c r="O3156" s="222" t="s">
        <v>326</v>
      </c>
    </row>
    <row r="3157" spans="1:15" ht="29.25" customHeight="1">
      <c r="A3157" s="221" t="s">
        <v>506</v>
      </c>
      <c r="B3157" s="221" t="s">
        <v>6003</v>
      </c>
      <c r="C3157" s="222" t="s">
        <v>6004</v>
      </c>
      <c r="D3157" s="222" t="s">
        <v>164</v>
      </c>
      <c r="E3157" s="199" t="s">
        <v>163</v>
      </c>
      <c r="F3157" s="200" t="s">
        <v>630</v>
      </c>
      <c r="G3157" s="200" t="s">
        <v>631</v>
      </c>
      <c r="H3157" s="200" t="s">
        <v>11926</v>
      </c>
      <c r="I3157" s="200">
        <v>46001</v>
      </c>
      <c r="J3157" s="143">
        <f t="shared" si="49"/>
        <v>46001</v>
      </c>
      <c r="K3157" s="202">
        <v>8</v>
      </c>
      <c r="L3157" s="284" t="s">
        <v>13575</v>
      </c>
      <c r="M3157" s="223"/>
      <c r="N3157" s="203">
        <v>0</v>
      </c>
      <c r="O3157" s="222" t="s">
        <v>326</v>
      </c>
    </row>
    <row r="3158" spans="1:15" ht="29.25" customHeight="1">
      <c r="A3158" s="221" t="s">
        <v>506</v>
      </c>
      <c r="B3158" s="221" t="s">
        <v>6003</v>
      </c>
      <c r="C3158" s="222" t="s">
        <v>6004</v>
      </c>
      <c r="D3158" s="222" t="s">
        <v>164</v>
      </c>
      <c r="E3158" s="199" t="s">
        <v>163</v>
      </c>
      <c r="F3158" s="200" t="s">
        <v>630</v>
      </c>
      <c r="G3158" s="200" t="s">
        <v>631</v>
      </c>
      <c r="H3158" s="200" t="s">
        <v>11926</v>
      </c>
      <c r="I3158" s="200">
        <v>46002</v>
      </c>
      <c r="J3158" s="143">
        <f t="shared" si="49"/>
        <v>46002</v>
      </c>
      <c r="K3158" s="202">
        <v>8</v>
      </c>
      <c r="L3158" s="284" t="s">
        <v>13575</v>
      </c>
      <c r="M3158" s="223"/>
      <c r="N3158" s="203">
        <v>0</v>
      </c>
      <c r="O3158" s="222" t="s">
        <v>326</v>
      </c>
    </row>
    <row r="3159" spans="1:15" ht="29.25" customHeight="1">
      <c r="A3159" s="221" t="s">
        <v>506</v>
      </c>
      <c r="B3159" s="221" t="s">
        <v>6003</v>
      </c>
      <c r="C3159" s="222" t="s">
        <v>6004</v>
      </c>
      <c r="D3159" s="222" t="s">
        <v>164</v>
      </c>
      <c r="E3159" s="199" t="s">
        <v>163</v>
      </c>
      <c r="F3159" s="200" t="s">
        <v>630</v>
      </c>
      <c r="G3159" s="200" t="s">
        <v>631</v>
      </c>
      <c r="H3159" s="200" t="s">
        <v>11926</v>
      </c>
      <c r="I3159" s="200">
        <v>46003</v>
      </c>
      <c r="J3159" s="143">
        <f t="shared" si="49"/>
        <v>46003</v>
      </c>
      <c r="K3159" s="202">
        <v>8</v>
      </c>
      <c r="L3159" s="284" t="s">
        <v>13575</v>
      </c>
      <c r="M3159" s="223"/>
      <c r="N3159" s="203">
        <v>0</v>
      </c>
      <c r="O3159" s="222" t="s">
        <v>326</v>
      </c>
    </row>
    <row r="3160" spans="1:15" ht="29.25" customHeight="1">
      <c r="A3160" s="221" t="s">
        <v>506</v>
      </c>
      <c r="B3160" s="221" t="s">
        <v>6003</v>
      </c>
      <c r="C3160" s="222" t="s">
        <v>6004</v>
      </c>
      <c r="D3160" s="222" t="s">
        <v>164</v>
      </c>
      <c r="E3160" s="199" t="s">
        <v>163</v>
      </c>
      <c r="F3160" s="200" t="s">
        <v>630</v>
      </c>
      <c r="G3160" s="200" t="s">
        <v>631</v>
      </c>
      <c r="H3160" s="200" t="s">
        <v>11926</v>
      </c>
      <c r="I3160" s="200">
        <v>46006</v>
      </c>
      <c r="J3160" s="143">
        <f t="shared" si="49"/>
        <v>46006</v>
      </c>
      <c r="K3160" s="202">
        <v>8</v>
      </c>
      <c r="L3160" s="284" t="s">
        <v>13575</v>
      </c>
      <c r="M3160" s="223"/>
      <c r="N3160" s="203">
        <v>0</v>
      </c>
      <c r="O3160" s="222" t="s">
        <v>326</v>
      </c>
    </row>
    <row r="3161" spans="1:15" ht="29.25" customHeight="1">
      <c r="A3161" s="221" t="s">
        <v>506</v>
      </c>
      <c r="B3161" s="221" t="s">
        <v>6003</v>
      </c>
      <c r="C3161" s="222" t="s">
        <v>6004</v>
      </c>
      <c r="D3161" s="222" t="s">
        <v>164</v>
      </c>
      <c r="E3161" s="199" t="s">
        <v>163</v>
      </c>
      <c r="F3161" s="200" t="s">
        <v>630</v>
      </c>
      <c r="G3161" s="200" t="s">
        <v>631</v>
      </c>
      <c r="H3161" s="200" t="s">
        <v>11926</v>
      </c>
      <c r="I3161" s="200">
        <v>46007</v>
      </c>
      <c r="J3161" s="143">
        <f t="shared" si="49"/>
        <v>46007</v>
      </c>
      <c r="K3161" s="202">
        <v>8</v>
      </c>
      <c r="L3161" s="284" t="s">
        <v>13575</v>
      </c>
      <c r="M3161" s="223"/>
      <c r="N3161" s="203">
        <v>0</v>
      </c>
      <c r="O3161" s="222" t="s">
        <v>326</v>
      </c>
    </row>
    <row r="3162" spans="1:15" ht="29.25" customHeight="1">
      <c r="A3162" s="221" t="s">
        <v>506</v>
      </c>
      <c r="B3162" s="221" t="s">
        <v>6003</v>
      </c>
      <c r="C3162" s="222" t="s">
        <v>6004</v>
      </c>
      <c r="D3162" s="222" t="s">
        <v>164</v>
      </c>
      <c r="E3162" s="199" t="s">
        <v>163</v>
      </c>
      <c r="F3162" s="200" t="s">
        <v>630</v>
      </c>
      <c r="G3162" s="200" t="s">
        <v>631</v>
      </c>
      <c r="H3162" s="200" t="s">
        <v>11926</v>
      </c>
      <c r="I3162" s="200">
        <v>46008</v>
      </c>
      <c r="J3162" s="143">
        <f t="shared" si="49"/>
        <v>46008</v>
      </c>
      <c r="K3162" s="202">
        <v>8</v>
      </c>
      <c r="L3162" s="284" t="s">
        <v>14520</v>
      </c>
      <c r="M3162" s="223"/>
      <c r="N3162" s="203">
        <v>0</v>
      </c>
      <c r="O3162" s="222" t="s">
        <v>326</v>
      </c>
    </row>
    <row r="3163" spans="1:15" ht="29.25" customHeight="1">
      <c r="A3163" s="221" t="s">
        <v>506</v>
      </c>
      <c r="B3163" s="221" t="s">
        <v>6003</v>
      </c>
      <c r="C3163" s="222" t="s">
        <v>6004</v>
      </c>
      <c r="D3163" s="222" t="s">
        <v>164</v>
      </c>
      <c r="E3163" s="199" t="s">
        <v>163</v>
      </c>
      <c r="F3163" s="200" t="s">
        <v>630</v>
      </c>
      <c r="G3163" s="200" t="s">
        <v>631</v>
      </c>
      <c r="H3163" s="200" t="s">
        <v>11926</v>
      </c>
      <c r="I3163" s="200">
        <v>46009</v>
      </c>
      <c r="J3163" s="143">
        <f t="shared" si="49"/>
        <v>46009</v>
      </c>
      <c r="K3163" s="202">
        <v>8</v>
      </c>
      <c r="L3163" s="284" t="s">
        <v>14520</v>
      </c>
      <c r="M3163" s="223"/>
      <c r="N3163" s="203">
        <v>0</v>
      </c>
      <c r="O3163" s="222" t="s">
        <v>326</v>
      </c>
    </row>
    <row r="3164" spans="1:15" ht="29.25" customHeight="1">
      <c r="A3164" s="221" t="s">
        <v>506</v>
      </c>
      <c r="B3164" s="221" t="s">
        <v>6003</v>
      </c>
      <c r="C3164" s="222" t="s">
        <v>6004</v>
      </c>
      <c r="D3164" s="222" t="s">
        <v>164</v>
      </c>
      <c r="E3164" s="199" t="s">
        <v>163</v>
      </c>
      <c r="F3164" s="200" t="s">
        <v>630</v>
      </c>
      <c r="G3164" s="200" t="s">
        <v>631</v>
      </c>
      <c r="H3164" s="200" t="s">
        <v>11926</v>
      </c>
      <c r="I3164" s="200">
        <v>46010</v>
      </c>
      <c r="J3164" s="143">
        <f t="shared" si="49"/>
        <v>46010</v>
      </c>
      <c r="K3164" s="202">
        <v>8</v>
      </c>
      <c r="L3164" s="284" t="s">
        <v>14520</v>
      </c>
      <c r="M3164" s="223"/>
      <c r="N3164" s="203">
        <v>0</v>
      </c>
      <c r="O3164" s="222" t="s">
        <v>326</v>
      </c>
    </row>
    <row r="3165" spans="1:15" ht="29.25" customHeight="1">
      <c r="A3165" s="221" t="s">
        <v>506</v>
      </c>
      <c r="B3165" s="221" t="s">
        <v>6003</v>
      </c>
      <c r="C3165" s="222" t="s">
        <v>6004</v>
      </c>
      <c r="D3165" s="222" t="s">
        <v>164</v>
      </c>
      <c r="E3165" s="199" t="s">
        <v>163</v>
      </c>
      <c r="F3165" s="200" t="s">
        <v>630</v>
      </c>
      <c r="G3165" s="200" t="s">
        <v>631</v>
      </c>
      <c r="H3165" s="200" t="s">
        <v>11926</v>
      </c>
      <c r="I3165" s="200">
        <v>46013</v>
      </c>
      <c r="J3165" s="143">
        <f t="shared" si="49"/>
        <v>46013</v>
      </c>
      <c r="K3165" s="202">
        <v>8</v>
      </c>
      <c r="L3165" s="284" t="s">
        <v>14520</v>
      </c>
      <c r="M3165" s="223"/>
      <c r="N3165" s="203">
        <v>0</v>
      </c>
      <c r="O3165" s="222" t="s">
        <v>326</v>
      </c>
    </row>
    <row r="3166" spans="1:15" ht="29.25" customHeight="1">
      <c r="A3166" s="221" t="s">
        <v>506</v>
      </c>
      <c r="B3166" s="221" t="s">
        <v>6003</v>
      </c>
      <c r="C3166" s="222" t="s">
        <v>6004</v>
      </c>
      <c r="D3166" s="222" t="s">
        <v>164</v>
      </c>
      <c r="E3166" s="199" t="s">
        <v>163</v>
      </c>
      <c r="F3166" s="200" t="s">
        <v>630</v>
      </c>
      <c r="G3166" s="200" t="s">
        <v>631</v>
      </c>
      <c r="H3166" s="200" t="s">
        <v>11926</v>
      </c>
      <c r="I3166" s="200">
        <v>46014</v>
      </c>
      <c r="J3166" s="143">
        <f t="shared" si="49"/>
        <v>46014</v>
      </c>
      <c r="K3166" s="202">
        <v>8</v>
      </c>
      <c r="L3166" s="284" t="s">
        <v>14520</v>
      </c>
      <c r="M3166" s="223"/>
      <c r="N3166" s="203">
        <v>0</v>
      </c>
      <c r="O3166" s="222" t="s">
        <v>326</v>
      </c>
    </row>
    <row r="3167" spans="1:15" ht="29.25" customHeight="1">
      <c r="A3167" s="221" t="s">
        <v>506</v>
      </c>
      <c r="B3167" s="221" t="s">
        <v>6003</v>
      </c>
      <c r="C3167" s="222" t="s">
        <v>6004</v>
      </c>
      <c r="D3167" s="222" t="s">
        <v>164</v>
      </c>
      <c r="E3167" s="199" t="s">
        <v>163</v>
      </c>
      <c r="F3167" s="200" t="s">
        <v>630</v>
      </c>
      <c r="G3167" s="200" t="s">
        <v>631</v>
      </c>
      <c r="H3167" s="200" t="s">
        <v>11926</v>
      </c>
      <c r="I3167" s="200">
        <v>46015</v>
      </c>
      <c r="J3167" s="143">
        <f t="shared" si="49"/>
        <v>46015</v>
      </c>
      <c r="K3167" s="202">
        <v>8</v>
      </c>
      <c r="L3167" s="284" t="s">
        <v>14845</v>
      </c>
      <c r="M3167" s="223"/>
      <c r="N3167" s="203">
        <v>0</v>
      </c>
      <c r="O3167" s="222" t="s">
        <v>326</v>
      </c>
    </row>
    <row r="3168" spans="1:15" ht="29.25" customHeight="1">
      <c r="A3168" s="221" t="s">
        <v>506</v>
      </c>
      <c r="B3168" s="221" t="s">
        <v>6003</v>
      </c>
      <c r="C3168" s="222" t="s">
        <v>6004</v>
      </c>
      <c r="D3168" s="222" t="s">
        <v>164</v>
      </c>
      <c r="E3168" s="199" t="s">
        <v>163</v>
      </c>
      <c r="F3168" s="200" t="s">
        <v>630</v>
      </c>
      <c r="G3168" s="200" t="s">
        <v>631</v>
      </c>
      <c r="H3168" s="200" t="s">
        <v>11926</v>
      </c>
      <c r="I3168" s="200">
        <v>46020</v>
      </c>
      <c r="J3168" s="143">
        <f t="shared" si="49"/>
        <v>46020</v>
      </c>
      <c r="K3168" s="202">
        <v>8</v>
      </c>
      <c r="L3168" s="284" t="s">
        <v>14845</v>
      </c>
      <c r="M3168" s="223"/>
      <c r="N3168" s="203">
        <v>0</v>
      </c>
      <c r="O3168" s="222" t="s">
        <v>326</v>
      </c>
    </row>
    <row r="3169" spans="1:15" ht="29.25" customHeight="1">
      <c r="A3169" s="221" t="s">
        <v>506</v>
      </c>
      <c r="B3169" s="221" t="s">
        <v>6003</v>
      </c>
      <c r="C3169" s="222" t="s">
        <v>6004</v>
      </c>
      <c r="D3169" s="222" t="s">
        <v>164</v>
      </c>
      <c r="E3169" s="199" t="s">
        <v>163</v>
      </c>
      <c r="F3169" s="200" t="s">
        <v>630</v>
      </c>
      <c r="G3169" s="200" t="s">
        <v>631</v>
      </c>
      <c r="H3169" s="200" t="s">
        <v>11926</v>
      </c>
      <c r="I3169" s="200">
        <v>46021</v>
      </c>
      <c r="J3169" s="143">
        <f t="shared" si="49"/>
        <v>46021</v>
      </c>
      <c r="K3169" s="202">
        <v>8</v>
      </c>
      <c r="L3169" s="284" t="s">
        <v>14845</v>
      </c>
      <c r="M3169" s="223"/>
      <c r="N3169" s="203">
        <v>0</v>
      </c>
      <c r="O3169" s="222" t="s">
        <v>326</v>
      </c>
    </row>
    <row r="3170" spans="1:15" ht="29.25" customHeight="1">
      <c r="A3170" s="221" t="s">
        <v>506</v>
      </c>
      <c r="B3170" s="221" t="s">
        <v>6003</v>
      </c>
      <c r="C3170" s="222" t="s">
        <v>6004</v>
      </c>
      <c r="D3170" s="222" t="s">
        <v>164</v>
      </c>
      <c r="E3170" s="199" t="s">
        <v>163</v>
      </c>
      <c r="F3170" s="200" t="s">
        <v>630</v>
      </c>
      <c r="G3170" s="200" t="s">
        <v>631</v>
      </c>
      <c r="H3170" s="200" t="s">
        <v>11926</v>
      </c>
      <c r="I3170" s="200">
        <v>46022</v>
      </c>
      <c r="J3170" s="143">
        <f t="shared" si="49"/>
        <v>46022</v>
      </c>
      <c r="K3170" s="202">
        <v>8</v>
      </c>
      <c r="L3170" s="284" t="s">
        <v>14845</v>
      </c>
      <c r="M3170" s="223"/>
      <c r="N3170" s="203">
        <v>0</v>
      </c>
      <c r="O3170" s="222" t="s">
        <v>326</v>
      </c>
    </row>
    <row r="3171" spans="1:15" ht="29.25" customHeight="1">
      <c r="A3171" s="221" t="s">
        <v>506</v>
      </c>
      <c r="B3171" s="221" t="s">
        <v>6003</v>
      </c>
      <c r="C3171" s="222" t="s">
        <v>6004</v>
      </c>
      <c r="D3171" s="222" t="s">
        <v>164</v>
      </c>
      <c r="E3171" s="199" t="s">
        <v>163</v>
      </c>
      <c r="F3171" s="200" t="s">
        <v>630</v>
      </c>
      <c r="G3171" s="200" t="s">
        <v>631</v>
      </c>
      <c r="H3171" s="200" t="s">
        <v>11926</v>
      </c>
      <c r="I3171" s="200">
        <v>46024</v>
      </c>
      <c r="J3171" s="143">
        <f t="shared" si="49"/>
        <v>46024</v>
      </c>
      <c r="K3171" s="202">
        <v>8</v>
      </c>
      <c r="L3171" s="284" t="s">
        <v>14845</v>
      </c>
      <c r="M3171" s="223"/>
      <c r="N3171" s="203">
        <v>0</v>
      </c>
      <c r="O3171" s="222" t="s">
        <v>326</v>
      </c>
    </row>
    <row r="3172" spans="1:15" ht="29.25" customHeight="1">
      <c r="A3172" s="221" t="s">
        <v>506</v>
      </c>
      <c r="B3172" s="221" t="s">
        <v>6003</v>
      </c>
      <c r="C3172" s="222" t="s">
        <v>6004</v>
      </c>
      <c r="D3172" s="222" t="s">
        <v>164</v>
      </c>
      <c r="E3172" s="199" t="s">
        <v>163</v>
      </c>
      <c r="F3172" s="200" t="s">
        <v>630</v>
      </c>
      <c r="G3172" s="200" t="s">
        <v>631</v>
      </c>
      <c r="H3172" s="200" t="s">
        <v>11926</v>
      </c>
      <c r="I3172" s="200">
        <v>46027</v>
      </c>
      <c r="J3172" s="143">
        <f t="shared" si="49"/>
        <v>46027</v>
      </c>
      <c r="K3172" s="202">
        <v>8</v>
      </c>
      <c r="L3172" s="284" t="s">
        <v>14845</v>
      </c>
      <c r="M3172" s="223"/>
      <c r="N3172" s="203">
        <v>0</v>
      </c>
      <c r="O3172" s="222" t="s">
        <v>326</v>
      </c>
    </row>
    <row r="3173" spans="1:15" ht="29.25" customHeight="1">
      <c r="A3173" s="221" t="s">
        <v>506</v>
      </c>
      <c r="B3173" s="221" t="s">
        <v>6003</v>
      </c>
      <c r="C3173" s="222" t="s">
        <v>6004</v>
      </c>
      <c r="D3173" s="222" t="s">
        <v>164</v>
      </c>
      <c r="E3173" s="199" t="s">
        <v>163</v>
      </c>
      <c r="F3173" s="200" t="s">
        <v>630</v>
      </c>
      <c r="G3173" s="200" t="s">
        <v>631</v>
      </c>
      <c r="H3173" s="200" t="s">
        <v>11926</v>
      </c>
      <c r="I3173" s="200">
        <v>46028</v>
      </c>
      <c r="J3173" s="143">
        <f t="shared" si="49"/>
        <v>46028</v>
      </c>
      <c r="K3173" s="202">
        <v>8</v>
      </c>
      <c r="L3173" s="284" t="s">
        <v>14845</v>
      </c>
      <c r="M3173" s="223"/>
      <c r="N3173" s="203">
        <v>0</v>
      </c>
      <c r="O3173" s="222" t="s">
        <v>326</v>
      </c>
    </row>
    <row r="3174" spans="1:15" ht="29.25" customHeight="1">
      <c r="A3174" s="221" t="s">
        <v>506</v>
      </c>
      <c r="B3174" s="221" t="s">
        <v>6003</v>
      </c>
      <c r="C3174" s="222" t="s">
        <v>6004</v>
      </c>
      <c r="D3174" s="222" t="s">
        <v>164</v>
      </c>
      <c r="E3174" s="199" t="s">
        <v>163</v>
      </c>
      <c r="F3174" s="200" t="s">
        <v>630</v>
      </c>
      <c r="G3174" s="200" t="s">
        <v>631</v>
      </c>
      <c r="H3174" s="200" t="s">
        <v>11926</v>
      </c>
      <c r="I3174" s="200">
        <v>46029</v>
      </c>
      <c r="J3174" s="143">
        <f t="shared" si="49"/>
        <v>46029</v>
      </c>
      <c r="K3174" s="202">
        <v>8</v>
      </c>
      <c r="L3174" s="284" t="s">
        <v>14845</v>
      </c>
      <c r="M3174" s="223"/>
      <c r="N3174" s="203">
        <v>0</v>
      </c>
      <c r="O3174" s="222" t="s">
        <v>326</v>
      </c>
    </row>
    <row r="3175" spans="1:15" ht="29.25" customHeight="1">
      <c r="A3175" s="221" t="s">
        <v>506</v>
      </c>
      <c r="B3175" s="221" t="s">
        <v>6003</v>
      </c>
      <c r="C3175" s="222" t="s">
        <v>6004</v>
      </c>
      <c r="D3175" s="222" t="s">
        <v>164</v>
      </c>
      <c r="E3175" s="199" t="s">
        <v>163</v>
      </c>
      <c r="F3175" s="200" t="s">
        <v>630</v>
      </c>
      <c r="G3175" s="200" t="s">
        <v>631</v>
      </c>
      <c r="H3175" s="200" t="s">
        <v>11926</v>
      </c>
      <c r="I3175" s="200">
        <v>46030</v>
      </c>
      <c r="J3175" s="143">
        <f t="shared" si="49"/>
        <v>46030</v>
      </c>
      <c r="K3175" s="202">
        <v>8</v>
      </c>
      <c r="L3175" s="284" t="s">
        <v>14845</v>
      </c>
      <c r="M3175" s="223"/>
      <c r="N3175" s="203">
        <v>0</v>
      </c>
      <c r="O3175" s="222" t="s">
        <v>326</v>
      </c>
    </row>
    <row r="3176" spans="1:15" ht="29.25" customHeight="1">
      <c r="A3176" s="221" t="s">
        <v>506</v>
      </c>
      <c r="B3176" s="221" t="s">
        <v>6003</v>
      </c>
      <c r="C3176" s="222" t="s">
        <v>6004</v>
      </c>
      <c r="D3176" s="222" t="s">
        <v>164</v>
      </c>
      <c r="E3176" s="199" t="s">
        <v>163</v>
      </c>
      <c r="F3176" s="200" t="s">
        <v>630</v>
      </c>
      <c r="G3176" s="200" t="s">
        <v>631</v>
      </c>
      <c r="H3176" s="200" t="s">
        <v>11926</v>
      </c>
      <c r="I3176" s="200">
        <v>46031</v>
      </c>
      <c r="J3176" s="143">
        <f t="shared" si="49"/>
        <v>46031</v>
      </c>
      <c r="K3176" s="202">
        <v>8</v>
      </c>
      <c r="L3176" s="284" t="s">
        <v>14845</v>
      </c>
      <c r="M3176" s="223"/>
      <c r="N3176" s="203">
        <v>0</v>
      </c>
      <c r="O3176" s="222" t="s">
        <v>326</v>
      </c>
    </row>
    <row r="3177" spans="1:15" ht="29.25" customHeight="1">
      <c r="A3177" s="221" t="s">
        <v>506</v>
      </c>
      <c r="B3177" s="221" t="s">
        <v>6003</v>
      </c>
      <c r="C3177" s="222" t="s">
        <v>6004</v>
      </c>
      <c r="D3177" s="222" t="s">
        <v>164</v>
      </c>
      <c r="E3177" s="199" t="s">
        <v>163</v>
      </c>
      <c r="F3177" s="200" t="s">
        <v>630</v>
      </c>
      <c r="G3177" s="200" t="s">
        <v>631</v>
      </c>
      <c r="H3177" s="200" t="s">
        <v>11926</v>
      </c>
      <c r="I3177" s="200">
        <v>46034</v>
      </c>
      <c r="J3177" s="143">
        <f t="shared" si="49"/>
        <v>46034</v>
      </c>
      <c r="K3177" s="202">
        <v>8</v>
      </c>
      <c r="L3177" s="284" t="s">
        <v>14845</v>
      </c>
      <c r="M3177" s="223"/>
      <c r="N3177" s="203">
        <v>0</v>
      </c>
      <c r="O3177" s="222" t="s">
        <v>326</v>
      </c>
    </row>
    <row r="3178" spans="1:15" ht="29.25" customHeight="1">
      <c r="A3178" s="221" t="s">
        <v>506</v>
      </c>
      <c r="B3178" s="221" t="s">
        <v>6003</v>
      </c>
      <c r="C3178" s="222" t="s">
        <v>6004</v>
      </c>
      <c r="D3178" s="222" t="s">
        <v>164</v>
      </c>
      <c r="E3178" s="199" t="s">
        <v>163</v>
      </c>
      <c r="F3178" s="200" t="s">
        <v>630</v>
      </c>
      <c r="G3178" s="200" t="s">
        <v>631</v>
      </c>
      <c r="H3178" s="200" t="s">
        <v>11926</v>
      </c>
      <c r="I3178" s="200">
        <v>46035</v>
      </c>
      <c r="J3178" s="143">
        <f t="shared" si="49"/>
        <v>46035</v>
      </c>
      <c r="K3178" s="202">
        <v>8</v>
      </c>
      <c r="L3178" s="284" t="s">
        <v>16094</v>
      </c>
      <c r="M3178" s="223"/>
      <c r="N3178" s="203">
        <v>0</v>
      </c>
      <c r="O3178" s="222" t="s">
        <v>326</v>
      </c>
    </row>
    <row r="3179" spans="1:15" ht="29.25" customHeight="1">
      <c r="A3179" s="221" t="s">
        <v>506</v>
      </c>
      <c r="B3179" s="221" t="s">
        <v>6003</v>
      </c>
      <c r="C3179" s="222" t="s">
        <v>6004</v>
      </c>
      <c r="D3179" s="222" t="s">
        <v>164</v>
      </c>
      <c r="E3179" s="199" t="s">
        <v>163</v>
      </c>
      <c r="F3179" s="200" t="s">
        <v>630</v>
      </c>
      <c r="G3179" s="200" t="s">
        <v>631</v>
      </c>
      <c r="H3179" s="200" t="s">
        <v>11926</v>
      </c>
      <c r="I3179" s="200">
        <v>46036</v>
      </c>
      <c r="J3179" s="143">
        <f t="shared" si="49"/>
        <v>46036</v>
      </c>
      <c r="K3179" s="202">
        <v>8</v>
      </c>
      <c r="L3179" s="284" t="s">
        <v>16094</v>
      </c>
      <c r="M3179" s="223"/>
      <c r="N3179" s="203">
        <v>0</v>
      </c>
      <c r="O3179" s="222" t="s">
        <v>326</v>
      </c>
    </row>
    <row r="3180" spans="1:15" ht="29.25" customHeight="1">
      <c r="A3180" s="221" t="s">
        <v>506</v>
      </c>
      <c r="B3180" s="221" t="s">
        <v>6003</v>
      </c>
      <c r="C3180" s="222" t="s">
        <v>6004</v>
      </c>
      <c r="D3180" s="222" t="s">
        <v>164</v>
      </c>
      <c r="E3180" s="199" t="s">
        <v>163</v>
      </c>
      <c r="F3180" s="200" t="s">
        <v>630</v>
      </c>
      <c r="G3180" s="200" t="s">
        <v>631</v>
      </c>
      <c r="H3180" s="200" t="s">
        <v>11926</v>
      </c>
      <c r="I3180" s="200">
        <v>46037</v>
      </c>
      <c r="J3180" s="143">
        <f t="shared" si="49"/>
        <v>46037</v>
      </c>
      <c r="K3180" s="202">
        <v>8</v>
      </c>
      <c r="L3180" s="284" t="s">
        <v>16094</v>
      </c>
      <c r="M3180" s="223"/>
      <c r="N3180" s="203">
        <v>0</v>
      </c>
      <c r="O3180" s="222" t="s">
        <v>326</v>
      </c>
    </row>
    <row r="3181" spans="1:15" ht="29.25" customHeight="1">
      <c r="A3181" s="221" t="s">
        <v>506</v>
      </c>
      <c r="B3181" s="221" t="s">
        <v>6003</v>
      </c>
      <c r="C3181" s="222" t="s">
        <v>6004</v>
      </c>
      <c r="D3181" s="222" t="s">
        <v>164</v>
      </c>
      <c r="E3181" s="199" t="s">
        <v>163</v>
      </c>
      <c r="F3181" s="200" t="s">
        <v>630</v>
      </c>
      <c r="G3181" s="200" t="s">
        <v>631</v>
      </c>
      <c r="H3181" s="200" t="s">
        <v>11926</v>
      </c>
      <c r="I3181" s="200">
        <v>46038</v>
      </c>
      <c r="J3181" s="143">
        <f t="shared" si="49"/>
        <v>46038</v>
      </c>
      <c r="K3181" s="202">
        <v>8</v>
      </c>
      <c r="L3181" s="284" t="s">
        <v>16094</v>
      </c>
      <c r="M3181" s="223"/>
      <c r="N3181" s="203">
        <v>0</v>
      </c>
      <c r="O3181" s="222" t="s">
        <v>326</v>
      </c>
    </row>
    <row r="3182" spans="1:15" ht="29.25" customHeight="1">
      <c r="A3182" s="221" t="s">
        <v>506</v>
      </c>
      <c r="B3182" s="221" t="s">
        <v>6003</v>
      </c>
      <c r="C3182" s="222" t="s">
        <v>6004</v>
      </c>
      <c r="D3182" s="222" t="s">
        <v>164</v>
      </c>
      <c r="E3182" s="199" t="s">
        <v>163</v>
      </c>
      <c r="F3182" s="200" t="s">
        <v>630</v>
      </c>
      <c r="G3182" s="200" t="s">
        <v>631</v>
      </c>
      <c r="H3182" s="200" t="s">
        <v>11926</v>
      </c>
      <c r="I3182" s="200">
        <v>46041</v>
      </c>
      <c r="J3182" s="143">
        <f t="shared" si="49"/>
        <v>46041</v>
      </c>
      <c r="K3182" s="202">
        <v>8</v>
      </c>
      <c r="L3182" s="284" t="s">
        <v>16094</v>
      </c>
      <c r="M3182" s="223"/>
      <c r="N3182" s="203">
        <v>0</v>
      </c>
      <c r="O3182" s="222" t="s">
        <v>326</v>
      </c>
    </row>
    <row r="3183" spans="1:15" ht="29.25" customHeight="1">
      <c r="A3183" s="221" t="s">
        <v>506</v>
      </c>
      <c r="B3183" s="221" t="s">
        <v>6003</v>
      </c>
      <c r="C3183" s="222" t="s">
        <v>6004</v>
      </c>
      <c r="D3183" s="222" t="s">
        <v>164</v>
      </c>
      <c r="E3183" s="199" t="s">
        <v>163</v>
      </c>
      <c r="F3183" s="200" t="s">
        <v>630</v>
      </c>
      <c r="G3183" s="200" t="s">
        <v>631</v>
      </c>
      <c r="H3183" s="200" t="s">
        <v>11926</v>
      </c>
      <c r="I3183" s="200">
        <v>46042</v>
      </c>
      <c r="J3183" s="143">
        <f t="shared" si="49"/>
        <v>46042</v>
      </c>
      <c r="K3183" s="202">
        <v>8</v>
      </c>
      <c r="L3183" s="284" t="s">
        <v>16094</v>
      </c>
      <c r="M3183" s="223"/>
      <c r="N3183" s="203">
        <v>0</v>
      </c>
      <c r="O3183" s="222" t="s">
        <v>326</v>
      </c>
    </row>
    <row r="3184" spans="1:15" ht="29.25" customHeight="1">
      <c r="A3184" s="221" t="s">
        <v>506</v>
      </c>
      <c r="B3184" s="221" t="s">
        <v>6003</v>
      </c>
      <c r="C3184" s="222" t="s">
        <v>6004</v>
      </c>
      <c r="D3184" s="222" t="s">
        <v>164</v>
      </c>
      <c r="E3184" s="199" t="s">
        <v>163</v>
      </c>
      <c r="F3184" s="200" t="s">
        <v>630</v>
      </c>
      <c r="G3184" s="200" t="s">
        <v>631</v>
      </c>
      <c r="H3184" s="200" t="s">
        <v>11926</v>
      </c>
      <c r="I3184" s="200">
        <v>46043</v>
      </c>
      <c r="J3184" s="143">
        <f t="shared" si="49"/>
        <v>46043</v>
      </c>
      <c r="K3184" s="202">
        <v>8</v>
      </c>
      <c r="L3184" s="284" t="s">
        <v>16094</v>
      </c>
      <c r="M3184" s="223"/>
      <c r="N3184" s="203">
        <v>0</v>
      </c>
      <c r="O3184" s="222" t="s">
        <v>326</v>
      </c>
    </row>
    <row r="3185" spans="1:15" ht="29.25" customHeight="1">
      <c r="A3185" s="221" t="s">
        <v>506</v>
      </c>
      <c r="B3185" s="221" t="s">
        <v>13378</v>
      </c>
      <c r="C3185" s="222" t="s">
        <v>13379</v>
      </c>
      <c r="D3185" s="222" t="s">
        <v>168</v>
      </c>
      <c r="E3185" s="199" t="s">
        <v>163</v>
      </c>
      <c r="F3185" s="200" t="s">
        <v>630</v>
      </c>
      <c r="G3185" s="200" t="s">
        <v>631</v>
      </c>
      <c r="H3185" s="200"/>
      <c r="I3185" s="200">
        <v>45992</v>
      </c>
      <c r="J3185" s="143">
        <f t="shared" si="49"/>
        <v>45992</v>
      </c>
      <c r="K3185" s="202">
        <v>8</v>
      </c>
      <c r="L3185" s="285" t="s">
        <v>13422</v>
      </c>
      <c r="M3185" s="223"/>
      <c r="N3185" s="203"/>
      <c r="O3185" s="222" t="s">
        <v>326</v>
      </c>
    </row>
    <row r="3186" spans="1:15" ht="29.25" customHeight="1">
      <c r="A3186" s="221" t="s">
        <v>506</v>
      </c>
      <c r="B3186" s="221" t="s">
        <v>13378</v>
      </c>
      <c r="C3186" s="222" t="s">
        <v>13379</v>
      </c>
      <c r="D3186" s="222" t="s">
        <v>168</v>
      </c>
      <c r="E3186" s="199" t="s">
        <v>163</v>
      </c>
      <c r="F3186" s="200" t="s">
        <v>12302</v>
      </c>
      <c r="G3186" s="200" t="s">
        <v>12303</v>
      </c>
      <c r="H3186" s="200"/>
      <c r="I3186" s="200">
        <v>45993</v>
      </c>
      <c r="J3186" s="143">
        <f t="shared" si="49"/>
        <v>45993</v>
      </c>
      <c r="K3186" s="202">
        <v>8</v>
      </c>
      <c r="L3186" s="285" t="s">
        <v>13423</v>
      </c>
      <c r="M3186" s="223"/>
      <c r="N3186" s="203"/>
      <c r="O3186" s="222" t="s">
        <v>326</v>
      </c>
    </row>
    <row r="3187" spans="1:15" ht="29.25" customHeight="1">
      <c r="A3187" s="221" t="s">
        <v>506</v>
      </c>
      <c r="B3187" s="221" t="s">
        <v>13378</v>
      </c>
      <c r="C3187" s="222" t="s">
        <v>13379</v>
      </c>
      <c r="D3187" s="222" t="s">
        <v>168</v>
      </c>
      <c r="E3187" s="199" t="s">
        <v>163</v>
      </c>
      <c r="F3187" s="200" t="s">
        <v>630</v>
      </c>
      <c r="G3187" s="200" t="s">
        <v>631</v>
      </c>
      <c r="H3187" s="200"/>
      <c r="I3187" s="200">
        <v>45994</v>
      </c>
      <c r="J3187" s="143">
        <f t="shared" si="49"/>
        <v>45994</v>
      </c>
      <c r="K3187" s="202">
        <v>8</v>
      </c>
      <c r="L3187" s="285" t="s">
        <v>13576</v>
      </c>
      <c r="M3187" s="223"/>
      <c r="N3187" s="203"/>
      <c r="O3187" s="222" t="s">
        <v>326</v>
      </c>
    </row>
    <row r="3188" spans="1:15" ht="29.25" customHeight="1">
      <c r="A3188" s="221" t="s">
        <v>506</v>
      </c>
      <c r="B3188" s="221" t="s">
        <v>13378</v>
      </c>
      <c r="C3188" s="222" t="s">
        <v>13379</v>
      </c>
      <c r="D3188" s="222" t="s">
        <v>168</v>
      </c>
      <c r="E3188" s="199" t="s">
        <v>163</v>
      </c>
      <c r="F3188" s="200" t="s">
        <v>12302</v>
      </c>
      <c r="G3188" s="200" t="s">
        <v>12303</v>
      </c>
      <c r="H3188" s="200"/>
      <c r="I3188" s="200">
        <v>45995</v>
      </c>
      <c r="J3188" s="143">
        <f t="shared" si="49"/>
        <v>45995</v>
      </c>
      <c r="K3188" s="202">
        <v>8</v>
      </c>
      <c r="L3188" s="285" t="s">
        <v>14521</v>
      </c>
      <c r="M3188" s="223"/>
      <c r="N3188" s="203"/>
      <c r="O3188" s="222" t="s">
        <v>326</v>
      </c>
    </row>
    <row r="3189" spans="1:15" ht="29.25" customHeight="1">
      <c r="A3189" s="221" t="s">
        <v>506</v>
      </c>
      <c r="B3189" s="221" t="s">
        <v>13378</v>
      </c>
      <c r="C3189" s="222" t="s">
        <v>13379</v>
      </c>
      <c r="D3189" s="222" t="s">
        <v>168</v>
      </c>
      <c r="E3189" s="199" t="s">
        <v>163</v>
      </c>
      <c r="F3189" s="200" t="s">
        <v>12302</v>
      </c>
      <c r="G3189" s="200" t="s">
        <v>12303</v>
      </c>
      <c r="H3189" s="200"/>
      <c r="I3189" s="200">
        <v>45996</v>
      </c>
      <c r="J3189" s="143">
        <f t="shared" si="49"/>
        <v>45996</v>
      </c>
      <c r="K3189" s="202">
        <v>8</v>
      </c>
      <c r="L3189" s="285" t="s">
        <v>13577</v>
      </c>
      <c r="M3189" s="223"/>
      <c r="N3189" s="203"/>
      <c r="O3189" s="222" t="s">
        <v>326</v>
      </c>
    </row>
    <row r="3190" spans="1:15" ht="29.25" customHeight="1">
      <c r="A3190" s="221" t="s">
        <v>506</v>
      </c>
      <c r="B3190" s="221" t="s">
        <v>13378</v>
      </c>
      <c r="C3190" s="222" t="s">
        <v>13379</v>
      </c>
      <c r="D3190" s="222" t="s">
        <v>168</v>
      </c>
      <c r="E3190" s="199" t="s">
        <v>163</v>
      </c>
      <c r="F3190" s="200" t="s">
        <v>12302</v>
      </c>
      <c r="G3190" s="200" t="s">
        <v>12303</v>
      </c>
      <c r="H3190" s="200"/>
      <c r="I3190" s="200">
        <v>45999</v>
      </c>
      <c r="J3190" s="143">
        <f t="shared" si="49"/>
        <v>45999</v>
      </c>
      <c r="K3190" s="202">
        <v>8</v>
      </c>
      <c r="L3190" s="285" t="s">
        <v>13577</v>
      </c>
      <c r="M3190" s="223"/>
      <c r="N3190" s="203"/>
      <c r="O3190" s="222" t="s">
        <v>326</v>
      </c>
    </row>
    <row r="3191" spans="1:15" ht="29.25" customHeight="1">
      <c r="A3191" s="221" t="s">
        <v>506</v>
      </c>
      <c r="B3191" s="221" t="s">
        <v>13378</v>
      </c>
      <c r="C3191" s="222" t="s">
        <v>13379</v>
      </c>
      <c r="D3191" s="222" t="s">
        <v>168</v>
      </c>
      <c r="E3191" s="199" t="s">
        <v>163</v>
      </c>
      <c r="F3191" s="200" t="s">
        <v>12302</v>
      </c>
      <c r="G3191" s="200" t="s">
        <v>12303</v>
      </c>
      <c r="H3191" s="200"/>
      <c r="I3191" s="200">
        <v>46000</v>
      </c>
      <c r="J3191" s="143">
        <f t="shared" si="49"/>
        <v>46000</v>
      </c>
      <c r="K3191" s="202">
        <v>8</v>
      </c>
      <c r="L3191" s="285" t="s">
        <v>13578</v>
      </c>
      <c r="M3191" s="223"/>
      <c r="N3191" s="203"/>
      <c r="O3191" s="222" t="s">
        <v>326</v>
      </c>
    </row>
    <row r="3192" spans="1:15" ht="29.25" customHeight="1">
      <c r="A3192" s="221" t="s">
        <v>506</v>
      </c>
      <c r="B3192" s="221" t="s">
        <v>13378</v>
      </c>
      <c r="C3192" s="222" t="s">
        <v>13379</v>
      </c>
      <c r="D3192" s="222" t="s">
        <v>168</v>
      </c>
      <c r="E3192" s="199" t="s">
        <v>163</v>
      </c>
      <c r="F3192" s="200" t="s">
        <v>12302</v>
      </c>
      <c r="G3192" s="200" t="s">
        <v>12303</v>
      </c>
      <c r="H3192" s="200"/>
      <c r="I3192" s="200">
        <v>46001</v>
      </c>
      <c r="J3192" s="143">
        <f t="shared" si="49"/>
        <v>46001</v>
      </c>
      <c r="K3192" s="202">
        <v>8</v>
      </c>
      <c r="L3192" s="285" t="s">
        <v>13579</v>
      </c>
      <c r="M3192" s="223"/>
      <c r="N3192" s="203"/>
      <c r="O3192" s="222" t="s">
        <v>326</v>
      </c>
    </row>
    <row r="3193" spans="1:15" ht="29.25" customHeight="1">
      <c r="A3193" s="221" t="s">
        <v>506</v>
      </c>
      <c r="B3193" s="221" t="s">
        <v>13378</v>
      </c>
      <c r="C3193" s="222" t="s">
        <v>13379</v>
      </c>
      <c r="D3193" s="222" t="s">
        <v>168</v>
      </c>
      <c r="E3193" s="199" t="s">
        <v>163</v>
      </c>
      <c r="F3193" s="200" t="s">
        <v>630</v>
      </c>
      <c r="G3193" s="200" t="s">
        <v>631</v>
      </c>
      <c r="H3193" s="200"/>
      <c r="I3193" s="200">
        <v>46002</v>
      </c>
      <c r="J3193" s="143">
        <f t="shared" si="49"/>
        <v>46002</v>
      </c>
      <c r="K3193" s="202">
        <v>8</v>
      </c>
      <c r="L3193" s="285" t="s">
        <v>14522</v>
      </c>
      <c r="M3193" s="223"/>
      <c r="N3193" s="203"/>
      <c r="O3193" s="222" t="s">
        <v>326</v>
      </c>
    </row>
    <row r="3194" spans="1:15" ht="29.25" customHeight="1">
      <c r="A3194" s="221" t="s">
        <v>506</v>
      </c>
      <c r="B3194" s="221" t="s">
        <v>13378</v>
      </c>
      <c r="C3194" s="222" t="s">
        <v>13379</v>
      </c>
      <c r="D3194" s="222" t="s">
        <v>168</v>
      </c>
      <c r="E3194" s="199" t="s">
        <v>163</v>
      </c>
      <c r="F3194" s="200" t="s">
        <v>12302</v>
      </c>
      <c r="G3194" s="200" t="s">
        <v>12303</v>
      </c>
      <c r="H3194" s="200"/>
      <c r="I3194" s="200">
        <v>46003</v>
      </c>
      <c r="J3194" s="143">
        <f t="shared" si="49"/>
        <v>46003</v>
      </c>
      <c r="K3194" s="202">
        <v>8</v>
      </c>
      <c r="L3194" s="285" t="s">
        <v>14523</v>
      </c>
      <c r="M3194" s="223"/>
      <c r="N3194" s="203"/>
      <c r="O3194" s="222" t="s">
        <v>326</v>
      </c>
    </row>
    <row r="3195" spans="1:15" ht="29.25" customHeight="1">
      <c r="A3195" s="221" t="s">
        <v>506</v>
      </c>
      <c r="B3195" s="221" t="s">
        <v>13378</v>
      </c>
      <c r="C3195" s="222" t="s">
        <v>13379</v>
      </c>
      <c r="D3195" s="222" t="s">
        <v>168</v>
      </c>
      <c r="E3195" s="199" t="s">
        <v>163</v>
      </c>
      <c r="F3195" s="200" t="s">
        <v>630</v>
      </c>
      <c r="G3195" s="200" t="s">
        <v>631</v>
      </c>
      <c r="H3195" s="200"/>
      <c r="I3195" s="200">
        <v>46006</v>
      </c>
      <c r="J3195" s="143">
        <f t="shared" si="49"/>
        <v>46006</v>
      </c>
      <c r="K3195" s="202">
        <v>8</v>
      </c>
      <c r="L3195" s="285" t="s">
        <v>14524</v>
      </c>
      <c r="M3195" s="223"/>
      <c r="N3195" s="203"/>
      <c r="O3195" s="222" t="s">
        <v>326</v>
      </c>
    </row>
    <row r="3196" spans="1:15" ht="29.25" customHeight="1">
      <c r="A3196" s="221" t="s">
        <v>506</v>
      </c>
      <c r="B3196" s="221" t="s">
        <v>13378</v>
      </c>
      <c r="C3196" s="222" t="s">
        <v>13379</v>
      </c>
      <c r="D3196" s="222" t="s">
        <v>168</v>
      </c>
      <c r="E3196" s="199" t="s">
        <v>163</v>
      </c>
      <c r="F3196" s="200" t="s">
        <v>12302</v>
      </c>
      <c r="G3196" s="200" t="s">
        <v>12303</v>
      </c>
      <c r="H3196" s="200"/>
      <c r="I3196" s="200">
        <v>46007</v>
      </c>
      <c r="J3196" s="143">
        <f t="shared" si="49"/>
        <v>46007</v>
      </c>
      <c r="K3196" s="202">
        <v>8</v>
      </c>
      <c r="L3196" s="285" t="s">
        <v>14525</v>
      </c>
      <c r="M3196" s="223"/>
      <c r="N3196" s="203"/>
      <c r="O3196" s="222" t="s">
        <v>326</v>
      </c>
    </row>
    <row r="3197" spans="1:15" ht="29.25" customHeight="1">
      <c r="A3197" s="221" t="s">
        <v>506</v>
      </c>
      <c r="B3197" s="221" t="s">
        <v>13378</v>
      </c>
      <c r="C3197" s="222" t="s">
        <v>13379</v>
      </c>
      <c r="D3197" s="222" t="s">
        <v>168</v>
      </c>
      <c r="E3197" s="199" t="s">
        <v>163</v>
      </c>
      <c r="F3197" s="200" t="s">
        <v>630</v>
      </c>
      <c r="G3197" s="200" t="s">
        <v>631</v>
      </c>
      <c r="H3197" s="200"/>
      <c r="I3197" s="200">
        <v>46008</v>
      </c>
      <c r="J3197" s="143">
        <f t="shared" si="49"/>
        <v>46008</v>
      </c>
      <c r="K3197" s="202">
        <v>8</v>
      </c>
      <c r="L3197" s="285" t="s">
        <v>14526</v>
      </c>
      <c r="M3197" s="223"/>
      <c r="N3197" s="203"/>
      <c r="O3197" s="222" t="s">
        <v>326</v>
      </c>
    </row>
    <row r="3198" spans="1:15" ht="29.25" customHeight="1">
      <c r="A3198" s="221" t="s">
        <v>506</v>
      </c>
      <c r="B3198" s="221" t="s">
        <v>13378</v>
      </c>
      <c r="C3198" s="222" t="s">
        <v>13379</v>
      </c>
      <c r="D3198" s="222" t="s">
        <v>168</v>
      </c>
      <c r="E3198" s="199" t="s">
        <v>163</v>
      </c>
      <c r="F3198" s="200" t="s">
        <v>12302</v>
      </c>
      <c r="G3198" s="200" t="s">
        <v>12303</v>
      </c>
      <c r="H3198" s="200"/>
      <c r="I3198" s="200">
        <v>46009</v>
      </c>
      <c r="J3198" s="143">
        <f t="shared" si="49"/>
        <v>46009</v>
      </c>
      <c r="K3198" s="202">
        <v>8</v>
      </c>
      <c r="L3198" s="285" t="s">
        <v>14527</v>
      </c>
      <c r="M3198" s="223"/>
      <c r="N3198" s="203"/>
      <c r="O3198" s="222" t="s">
        <v>326</v>
      </c>
    </row>
    <row r="3199" spans="1:15" ht="29.25" customHeight="1">
      <c r="A3199" s="221" t="s">
        <v>506</v>
      </c>
      <c r="B3199" s="221" t="s">
        <v>13378</v>
      </c>
      <c r="C3199" s="222" t="s">
        <v>13379</v>
      </c>
      <c r="D3199" s="222" t="s">
        <v>168</v>
      </c>
      <c r="E3199" s="199" t="s">
        <v>163</v>
      </c>
      <c r="F3199" s="200" t="s">
        <v>630</v>
      </c>
      <c r="G3199" s="200" t="s">
        <v>631</v>
      </c>
      <c r="H3199" s="200"/>
      <c r="I3199" s="200">
        <v>46010</v>
      </c>
      <c r="J3199" s="143">
        <f t="shared" si="49"/>
        <v>46010</v>
      </c>
      <c r="K3199" s="202">
        <v>8</v>
      </c>
      <c r="L3199" s="285" t="s">
        <v>14528</v>
      </c>
      <c r="M3199" s="223"/>
      <c r="N3199" s="203"/>
      <c r="O3199" s="222" t="s">
        <v>326</v>
      </c>
    </row>
    <row r="3200" spans="1:15" ht="29.25" customHeight="1">
      <c r="A3200" s="221" t="s">
        <v>506</v>
      </c>
      <c r="B3200" s="221" t="s">
        <v>13378</v>
      </c>
      <c r="C3200" s="222" t="s">
        <v>13379</v>
      </c>
      <c r="D3200" s="222" t="s">
        <v>168</v>
      </c>
      <c r="E3200" s="199" t="s">
        <v>163</v>
      </c>
      <c r="F3200" s="200" t="s">
        <v>630</v>
      </c>
      <c r="G3200" s="200" t="s">
        <v>631</v>
      </c>
      <c r="H3200" s="200"/>
      <c r="I3200" s="200">
        <v>46013</v>
      </c>
      <c r="J3200" s="143">
        <f t="shared" si="49"/>
        <v>46013</v>
      </c>
      <c r="K3200" s="202">
        <v>8</v>
      </c>
      <c r="L3200" s="285" t="s">
        <v>14529</v>
      </c>
      <c r="M3200" s="223"/>
      <c r="N3200" s="203"/>
      <c r="O3200" s="222" t="s">
        <v>326</v>
      </c>
    </row>
    <row r="3201" spans="1:15" ht="29.25" customHeight="1">
      <c r="A3201" s="221" t="s">
        <v>506</v>
      </c>
      <c r="B3201" s="221" t="s">
        <v>13378</v>
      </c>
      <c r="C3201" s="222" t="s">
        <v>13379</v>
      </c>
      <c r="D3201" s="222" t="s">
        <v>168</v>
      </c>
      <c r="E3201" s="199" t="s">
        <v>163</v>
      </c>
      <c r="F3201" s="200" t="s">
        <v>630</v>
      </c>
      <c r="G3201" s="200" t="s">
        <v>631</v>
      </c>
      <c r="H3201" s="200"/>
      <c r="I3201" s="200">
        <v>46014</v>
      </c>
      <c r="J3201" s="143">
        <f t="shared" si="49"/>
        <v>46014</v>
      </c>
      <c r="K3201" s="202">
        <v>8</v>
      </c>
      <c r="L3201" s="285" t="s">
        <v>14530</v>
      </c>
      <c r="M3201" s="223"/>
      <c r="N3201" s="203"/>
      <c r="O3201" s="222" t="s">
        <v>326</v>
      </c>
    </row>
    <row r="3202" spans="1:15" ht="29.25" customHeight="1">
      <c r="A3202" s="221" t="s">
        <v>506</v>
      </c>
      <c r="B3202" s="221" t="s">
        <v>13378</v>
      </c>
      <c r="C3202" s="222" t="s">
        <v>13379</v>
      </c>
      <c r="D3202" s="222" t="s">
        <v>168</v>
      </c>
      <c r="E3202" s="199" t="s">
        <v>163</v>
      </c>
      <c r="F3202" s="200" t="s">
        <v>630</v>
      </c>
      <c r="G3202" s="200" t="s">
        <v>631</v>
      </c>
      <c r="H3202" s="200"/>
      <c r="I3202" s="200">
        <v>46015</v>
      </c>
      <c r="J3202" s="143">
        <f t="shared" si="49"/>
        <v>46015</v>
      </c>
      <c r="K3202" s="202">
        <v>8</v>
      </c>
      <c r="L3202" s="285" t="s">
        <v>14530</v>
      </c>
      <c r="M3202" s="223"/>
      <c r="N3202" s="203"/>
      <c r="O3202" s="222" t="s">
        <v>326</v>
      </c>
    </row>
    <row r="3203" spans="1:15" ht="29.25" customHeight="1">
      <c r="A3203" s="221" t="s">
        <v>506</v>
      </c>
      <c r="B3203" s="221" t="s">
        <v>13378</v>
      </c>
      <c r="C3203" s="222" t="s">
        <v>13379</v>
      </c>
      <c r="D3203" s="222" t="s">
        <v>168</v>
      </c>
      <c r="E3203" s="199" t="s">
        <v>163</v>
      </c>
      <c r="F3203" s="200" t="s">
        <v>630</v>
      </c>
      <c r="G3203" s="200" t="s">
        <v>631</v>
      </c>
      <c r="H3203" s="200"/>
      <c r="I3203" s="200">
        <v>46017</v>
      </c>
      <c r="J3203" s="143">
        <f t="shared" ref="J3203:J3266" si="50">I3203</f>
        <v>46017</v>
      </c>
      <c r="K3203" s="202">
        <v>8</v>
      </c>
      <c r="L3203" s="285" t="s">
        <v>14846</v>
      </c>
      <c r="M3203" s="223"/>
      <c r="N3203" s="203"/>
      <c r="O3203" s="222" t="s">
        <v>326</v>
      </c>
    </row>
    <row r="3204" spans="1:15" ht="29.25" customHeight="1">
      <c r="A3204" s="221" t="s">
        <v>506</v>
      </c>
      <c r="B3204" s="221" t="s">
        <v>13378</v>
      </c>
      <c r="C3204" s="222" t="s">
        <v>13379</v>
      </c>
      <c r="D3204" s="222" t="s">
        <v>168</v>
      </c>
      <c r="E3204" s="199" t="s">
        <v>163</v>
      </c>
      <c r="F3204" s="200" t="s">
        <v>4557</v>
      </c>
      <c r="G3204" s="200" t="s">
        <v>4558</v>
      </c>
      <c r="H3204" s="200"/>
      <c r="I3204" s="200">
        <v>46020</v>
      </c>
      <c r="J3204" s="143">
        <f t="shared" si="50"/>
        <v>46020</v>
      </c>
      <c r="K3204" s="202">
        <v>8</v>
      </c>
      <c r="L3204" s="285" t="s">
        <v>14847</v>
      </c>
      <c r="M3204" s="223"/>
      <c r="N3204" s="203"/>
      <c r="O3204" s="222" t="s">
        <v>326</v>
      </c>
    </row>
    <row r="3205" spans="1:15" ht="29.25" customHeight="1">
      <c r="A3205" s="221" t="s">
        <v>506</v>
      </c>
      <c r="B3205" s="221" t="s">
        <v>13378</v>
      </c>
      <c r="C3205" s="222" t="s">
        <v>13379</v>
      </c>
      <c r="D3205" s="222" t="s">
        <v>168</v>
      </c>
      <c r="E3205" s="199" t="s">
        <v>163</v>
      </c>
      <c r="F3205" s="200" t="s">
        <v>4557</v>
      </c>
      <c r="G3205" s="200" t="s">
        <v>4558</v>
      </c>
      <c r="H3205" s="200"/>
      <c r="I3205" s="200">
        <v>46021</v>
      </c>
      <c r="J3205" s="143">
        <f t="shared" si="50"/>
        <v>46021</v>
      </c>
      <c r="K3205" s="202">
        <v>8</v>
      </c>
      <c r="L3205" s="285" t="s">
        <v>14848</v>
      </c>
      <c r="M3205" s="223"/>
      <c r="N3205" s="203"/>
      <c r="O3205" s="222" t="s">
        <v>326</v>
      </c>
    </row>
    <row r="3206" spans="1:15" ht="29.25" customHeight="1">
      <c r="A3206" s="221" t="s">
        <v>506</v>
      </c>
      <c r="B3206" s="221" t="s">
        <v>13378</v>
      </c>
      <c r="C3206" s="222" t="s">
        <v>13379</v>
      </c>
      <c r="D3206" s="222" t="s">
        <v>168</v>
      </c>
      <c r="E3206" s="199" t="s">
        <v>163</v>
      </c>
      <c r="F3206" s="200" t="s">
        <v>630</v>
      </c>
      <c r="G3206" s="200" t="s">
        <v>631</v>
      </c>
      <c r="H3206" s="200"/>
      <c r="I3206" s="200">
        <v>46022</v>
      </c>
      <c r="J3206" s="143">
        <f t="shared" si="50"/>
        <v>46022</v>
      </c>
      <c r="K3206" s="202">
        <v>8</v>
      </c>
      <c r="L3206" s="285" t="s">
        <v>14849</v>
      </c>
      <c r="M3206" s="223"/>
      <c r="N3206" s="203"/>
      <c r="O3206" s="222" t="s">
        <v>326</v>
      </c>
    </row>
    <row r="3207" spans="1:15" ht="29.25" customHeight="1">
      <c r="A3207" s="221" t="s">
        <v>506</v>
      </c>
      <c r="B3207" s="221" t="s">
        <v>13378</v>
      </c>
      <c r="C3207" s="222" t="s">
        <v>13379</v>
      </c>
      <c r="D3207" s="222" t="s">
        <v>168</v>
      </c>
      <c r="E3207" s="199" t="s">
        <v>163</v>
      </c>
      <c r="F3207" s="200" t="s">
        <v>4557</v>
      </c>
      <c r="G3207" s="200" t="s">
        <v>4558</v>
      </c>
      <c r="H3207" s="200"/>
      <c r="I3207" s="200">
        <v>46024</v>
      </c>
      <c r="J3207" s="143">
        <f t="shared" si="50"/>
        <v>46024</v>
      </c>
      <c r="K3207" s="202">
        <v>8</v>
      </c>
      <c r="L3207" s="285" t="s">
        <v>15049</v>
      </c>
      <c r="M3207" s="223"/>
      <c r="N3207" s="203"/>
      <c r="O3207" s="222" t="s">
        <v>326</v>
      </c>
    </row>
    <row r="3208" spans="1:15" ht="29.25" customHeight="1">
      <c r="A3208" s="221" t="s">
        <v>506</v>
      </c>
      <c r="B3208" s="221" t="s">
        <v>13378</v>
      </c>
      <c r="C3208" s="222" t="s">
        <v>13379</v>
      </c>
      <c r="D3208" s="222" t="s">
        <v>168</v>
      </c>
      <c r="E3208" s="199" t="s">
        <v>163</v>
      </c>
      <c r="F3208" s="200" t="s">
        <v>4557</v>
      </c>
      <c r="G3208" s="200" t="s">
        <v>4558</v>
      </c>
      <c r="H3208" s="200"/>
      <c r="I3208" s="200">
        <v>46027</v>
      </c>
      <c r="J3208" s="143">
        <f t="shared" si="50"/>
        <v>46027</v>
      </c>
      <c r="K3208" s="202">
        <v>8</v>
      </c>
      <c r="L3208" s="285" t="s">
        <v>15050</v>
      </c>
      <c r="M3208" s="223"/>
      <c r="N3208" s="203"/>
      <c r="O3208" s="222" t="s">
        <v>326</v>
      </c>
    </row>
    <row r="3209" spans="1:15" ht="29.25" customHeight="1">
      <c r="A3209" s="221" t="s">
        <v>506</v>
      </c>
      <c r="B3209" s="221" t="s">
        <v>13378</v>
      </c>
      <c r="C3209" s="222" t="s">
        <v>13379</v>
      </c>
      <c r="D3209" s="222" t="s">
        <v>168</v>
      </c>
      <c r="E3209" s="199" t="s">
        <v>163</v>
      </c>
      <c r="F3209" s="200" t="s">
        <v>4557</v>
      </c>
      <c r="G3209" s="200" t="s">
        <v>4558</v>
      </c>
      <c r="H3209" s="200"/>
      <c r="I3209" s="200">
        <v>46028</v>
      </c>
      <c r="J3209" s="143">
        <f t="shared" si="50"/>
        <v>46028</v>
      </c>
      <c r="K3209" s="202">
        <v>8</v>
      </c>
      <c r="L3209" s="285" t="s">
        <v>15051</v>
      </c>
      <c r="M3209" s="223"/>
      <c r="N3209" s="203"/>
      <c r="O3209" s="222" t="s">
        <v>326</v>
      </c>
    </row>
    <row r="3210" spans="1:15" ht="29.25" customHeight="1">
      <c r="A3210" s="221" t="s">
        <v>506</v>
      </c>
      <c r="B3210" s="221" t="s">
        <v>13378</v>
      </c>
      <c r="C3210" s="222" t="s">
        <v>13379</v>
      </c>
      <c r="D3210" s="222" t="s">
        <v>168</v>
      </c>
      <c r="E3210" s="199" t="s">
        <v>163</v>
      </c>
      <c r="F3210" s="200" t="s">
        <v>630</v>
      </c>
      <c r="G3210" s="200" t="s">
        <v>631</v>
      </c>
      <c r="H3210" s="200"/>
      <c r="I3210" s="200">
        <v>46029</v>
      </c>
      <c r="J3210" s="143">
        <f t="shared" si="50"/>
        <v>46029</v>
      </c>
      <c r="K3210" s="202">
        <v>8</v>
      </c>
      <c r="L3210" s="285" t="s">
        <v>15052</v>
      </c>
      <c r="M3210" s="223"/>
      <c r="N3210" s="203"/>
      <c r="O3210" s="222" t="s">
        <v>326</v>
      </c>
    </row>
    <row r="3211" spans="1:15" ht="29.25" customHeight="1">
      <c r="A3211" s="221" t="s">
        <v>506</v>
      </c>
      <c r="B3211" s="221" t="s">
        <v>13378</v>
      </c>
      <c r="C3211" s="222" t="s">
        <v>13379</v>
      </c>
      <c r="D3211" s="222" t="s">
        <v>168</v>
      </c>
      <c r="E3211" s="199" t="s">
        <v>163</v>
      </c>
      <c r="F3211" s="200" t="s">
        <v>4557</v>
      </c>
      <c r="G3211" s="200" t="s">
        <v>4558</v>
      </c>
      <c r="H3211" s="200"/>
      <c r="I3211" s="200">
        <v>46030</v>
      </c>
      <c r="J3211" s="143">
        <f t="shared" si="50"/>
        <v>46030</v>
      </c>
      <c r="K3211" s="202">
        <v>8</v>
      </c>
      <c r="L3211" s="285" t="s">
        <v>15785</v>
      </c>
      <c r="M3211" s="223"/>
      <c r="N3211" s="203"/>
      <c r="O3211" s="222" t="s">
        <v>326</v>
      </c>
    </row>
    <row r="3212" spans="1:15" ht="29.25" customHeight="1">
      <c r="A3212" s="221" t="s">
        <v>506</v>
      </c>
      <c r="B3212" s="221" t="s">
        <v>13378</v>
      </c>
      <c r="C3212" s="222" t="s">
        <v>13379</v>
      </c>
      <c r="D3212" s="222" t="s">
        <v>168</v>
      </c>
      <c r="E3212" s="199" t="s">
        <v>163</v>
      </c>
      <c r="F3212" s="200" t="s">
        <v>630</v>
      </c>
      <c r="G3212" s="200" t="s">
        <v>631</v>
      </c>
      <c r="H3212" s="200"/>
      <c r="I3212" s="200">
        <v>46031</v>
      </c>
      <c r="J3212" s="143">
        <f t="shared" si="50"/>
        <v>46031</v>
      </c>
      <c r="K3212" s="202">
        <v>8</v>
      </c>
      <c r="L3212" s="285" t="s">
        <v>15786</v>
      </c>
      <c r="M3212" s="223"/>
      <c r="N3212" s="203"/>
      <c r="O3212" s="222" t="s">
        <v>326</v>
      </c>
    </row>
    <row r="3213" spans="1:15" ht="29.25" customHeight="1">
      <c r="A3213" s="221" t="s">
        <v>506</v>
      </c>
      <c r="B3213" s="221" t="s">
        <v>13378</v>
      </c>
      <c r="C3213" s="222" t="s">
        <v>13379</v>
      </c>
      <c r="D3213" s="222" t="s">
        <v>168</v>
      </c>
      <c r="E3213" s="199" t="s">
        <v>163</v>
      </c>
      <c r="F3213" s="200" t="s">
        <v>4557</v>
      </c>
      <c r="G3213" s="200" t="s">
        <v>4558</v>
      </c>
      <c r="H3213" s="200"/>
      <c r="I3213" s="200">
        <v>46034</v>
      </c>
      <c r="J3213" s="143">
        <f t="shared" si="50"/>
        <v>46034</v>
      </c>
      <c r="K3213" s="202">
        <v>8</v>
      </c>
      <c r="L3213" s="285" t="s">
        <v>15787</v>
      </c>
      <c r="M3213" s="223"/>
      <c r="N3213" s="203"/>
      <c r="O3213" s="222" t="s">
        <v>326</v>
      </c>
    </row>
    <row r="3214" spans="1:15" ht="29.25" customHeight="1">
      <c r="A3214" s="221" t="s">
        <v>506</v>
      </c>
      <c r="B3214" s="221" t="s">
        <v>13378</v>
      </c>
      <c r="C3214" s="222" t="s">
        <v>13379</v>
      </c>
      <c r="D3214" s="222" t="s">
        <v>168</v>
      </c>
      <c r="E3214" s="199" t="s">
        <v>163</v>
      </c>
      <c r="F3214" s="200" t="s">
        <v>630</v>
      </c>
      <c r="G3214" s="200" t="s">
        <v>631</v>
      </c>
      <c r="H3214" s="200"/>
      <c r="I3214" s="200">
        <v>46035</v>
      </c>
      <c r="J3214" s="143">
        <f t="shared" si="50"/>
        <v>46035</v>
      </c>
      <c r="K3214" s="202">
        <v>8</v>
      </c>
      <c r="L3214" s="285" t="s">
        <v>15788</v>
      </c>
      <c r="M3214" s="223"/>
      <c r="N3214" s="203"/>
      <c r="O3214" s="222" t="s">
        <v>326</v>
      </c>
    </row>
    <row r="3215" spans="1:15" ht="29.25" customHeight="1">
      <c r="A3215" s="221" t="s">
        <v>506</v>
      </c>
      <c r="B3215" s="221" t="s">
        <v>13378</v>
      </c>
      <c r="C3215" s="222" t="s">
        <v>13379</v>
      </c>
      <c r="D3215" s="222" t="s">
        <v>168</v>
      </c>
      <c r="E3215" s="199" t="s">
        <v>163</v>
      </c>
      <c r="F3215" s="200" t="s">
        <v>630</v>
      </c>
      <c r="G3215" s="200" t="s">
        <v>631</v>
      </c>
      <c r="H3215" s="200"/>
      <c r="I3215" s="200">
        <v>46036</v>
      </c>
      <c r="J3215" s="143">
        <f t="shared" si="50"/>
        <v>46036</v>
      </c>
      <c r="K3215" s="202">
        <v>8</v>
      </c>
      <c r="L3215" s="285" t="s">
        <v>15789</v>
      </c>
      <c r="M3215" s="223"/>
      <c r="N3215" s="203"/>
      <c r="O3215" s="222" t="s">
        <v>326</v>
      </c>
    </row>
    <row r="3216" spans="1:15" ht="29.25" customHeight="1">
      <c r="A3216" s="221" t="s">
        <v>506</v>
      </c>
      <c r="B3216" s="221" t="s">
        <v>13378</v>
      </c>
      <c r="C3216" s="222" t="s">
        <v>13379</v>
      </c>
      <c r="D3216" s="222" t="s">
        <v>168</v>
      </c>
      <c r="E3216" s="199" t="s">
        <v>163</v>
      </c>
      <c r="F3216" s="200" t="s">
        <v>630</v>
      </c>
      <c r="G3216" s="200" t="s">
        <v>631</v>
      </c>
      <c r="H3216" s="200"/>
      <c r="I3216" s="200">
        <v>46037</v>
      </c>
      <c r="J3216" s="143">
        <f t="shared" si="50"/>
        <v>46037</v>
      </c>
      <c r="K3216" s="202">
        <v>8</v>
      </c>
      <c r="L3216" s="285" t="s">
        <v>16095</v>
      </c>
      <c r="M3216" s="223"/>
      <c r="N3216" s="203"/>
      <c r="O3216" s="222" t="s">
        <v>326</v>
      </c>
    </row>
    <row r="3217" spans="1:15" ht="29.25" customHeight="1">
      <c r="A3217" s="221" t="s">
        <v>506</v>
      </c>
      <c r="B3217" s="221" t="s">
        <v>13378</v>
      </c>
      <c r="C3217" s="222" t="s">
        <v>13379</v>
      </c>
      <c r="D3217" s="222" t="s">
        <v>168</v>
      </c>
      <c r="E3217" s="199" t="s">
        <v>163</v>
      </c>
      <c r="F3217" s="200" t="s">
        <v>630</v>
      </c>
      <c r="G3217" s="200" t="s">
        <v>631</v>
      </c>
      <c r="H3217" s="200"/>
      <c r="I3217" s="200">
        <v>46038</v>
      </c>
      <c r="J3217" s="143">
        <f t="shared" si="50"/>
        <v>46038</v>
      </c>
      <c r="K3217" s="202">
        <v>8</v>
      </c>
      <c r="L3217" s="285" t="s">
        <v>16096</v>
      </c>
      <c r="M3217" s="223"/>
      <c r="N3217" s="203"/>
      <c r="O3217" s="222" t="s">
        <v>326</v>
      </c>
    </row>
    <row r="3218" spans="1:15" ht="29.25" customHeight="1">
      <c r="A3218" s="221" t="s">
        <v>506</v>
      </c>
      <c r="B3218" s="221" t="s">
        <v>13378</v>
      </c>
      <c r="C3218" s="222" t="s">
        <v>13379</v>
      </c>
      <c r="D3218" s="222" t="s">
        <v>168</v>
      </c>
      <c r="E3218" s="199" t="s">
        <v>163</v>
      </c>
      <c r="F3218" s="200" t="s">
        <v>4557</v>
      </c>
      <c r="G3218" s="200" t="s">
        <v>4558</v>
      </c>
      <c r="H3218" s="200"/>
      <c r="I3218" s="200">
        <v>46041</v>
      </c>
      <c r="J3218" s="143">
        <f t="shared" si="50"/>
        <v>46041</v>
      </c>
      <c r="K3218" s="202">
        <v>8</v>
      </c>
      <c r="L3218" s="285" t="s">
        <v>16097</v>
      </c>
      <c r="M3218" s="223"/>
      <c r="N3218" s="203"/>
      <c r="O3218" s="222" t="s">
        <v>326</v>
      </c>
    </row>
    <row r="3219" spans="1:15" ht="29.25" customHeight="1">
      <c r="A3219" s="221" t="s">
        <v>506</v>
      </c>
      <c r="B3219" s="221" t="s">
        <v>13378</v>
      </c>
      <c r="C3219" s="222" t="s">
        <v>13379</v>
      </c>
      <c r="D3219" s="222" t="s">
        <v>168</v>
      </c>
      <c r="E3219" s="199" t="s">
        <v>163</v>
      </c>
      <c r="F3219" s="200" t="s">
        <v>630</v>
      </c>
      <c r="G3219" s="200" t="s">
        <v>631</v>
      </c>
      <c r="H3219" s="200"/>
      <c r="I3219" s="200">
        <v>46042</v>
      </c>
      <c r="J3219" s="143">
        <f t="shared" si="50"/>
        <v>46042</v>
      </c>
      <c r="K3219" s="202">
        <v>8</v>
      </c>
      <c r="L3219" s="285" t="s">
        <v>16098</v>
      </c>
      <c r="M3219" s="223"/>
      <c r="N3219" s="203"/>
      <c r="O3219" s="222" t="s">
        <v>326</v>
      </c>
    </row>
    <row r="3220" spans="1:15" ht="29.25" customHeight="1">
      <c r="A3220" s="221" t="s">
        <v>506</v>
      </c>
      <c r="B3220" s="221" t="s">
        <v>13378</v>
      </c>
      <c r="C3220" s="222" t="s">
        <v>13379</v>
      </c>
      <c r="D3220" s="222" t="s">
        <v>168</v>
      </c>
      <c r="E3220" s="199" t="s">
        <v>163</v>
      </c>
      <c r="F3220" s="200" t="s">
        <v>630</v>
      </c>
      <c r="G3220" s="200" t="s">
        <v>631</v>
      </c>
      <c r="H3220" s="200"/>
      <c r="I3220" s="200">
        <v>46043</v>
      </c>
      <c r="J3220" s="143">
        <f t="shared" si="50"/>
        <v>46043</v>
      </c>
      <c r="K3220" s="202">
        <v>8</v>
      </c>
      <c r="L3220" s="285" t="s">
        <v>16099</v>
      </c>
      <c r="M3220" s="223"/>
      <c r="N3220" s="203"/>
      <c r="O3220" s="222" t="s">
        <v>326</v>
      </c>
    </row>
    <row r="3221" spans="1:15" ht="29.25" customHeight="1">
      <c r="A3221" s="221" t="s">
        <v>100</v>
      </c>
      <c r="B3221" s="221" t="s">
        <v>775</v>
      </c>
      <c r="C3221" s="222" t="s">
        <v>115</v>
      </c>
      <c r="D3221" s="222" t="s">
        <v>191</v>
      </c>
      <c r="E3221" s="199" t="s">
        <v>178</v>
      </c>
      <c r="F3221" s="200"/>
      <c r="G3221" s="200"/>
      <c r="H3221" s="200"/>
      <c r="I3221" s="200">
        <v>45470</v>
      </c>
      <c r="J3221" s="143">
        <f t="shared" si="50"/>
        <v>45470</v>
      </c>
      <c r="K3221" s="202">
        <v>1</v>
      </c>
      <c r="L3221" s="285" t="s">
        <v>808</v>
      </c>
      <c r="M3221" s="223"/>
      <c r="N3221" s="203"/>
      <c r="O3221" s="222" t="s">
        <v>326</v>
      </c>
    </row>
    <row r="3222" spans="1:15" ht="29.25" customHeight="1">
      <c r="A3222" s="221" t="s">
        <v>100</v>
      </c>
      <c r="B3222" s="221" t="s">
        <v>775</v>
      </c>
      <c r="C3222" s="222" t="s">
        <v>115</v>
      </c>
      <c r="D3222" s="222" t="s">
        <v>191</v>
      </c>
      <c r="E3222" s="199" t="s">
        <v>166</v>
      </c>
      <c r="F3222" s="200"/>
      <c r="G3222" s="200"/>
      <c r="H3222" s="200"/>
      <c r="I3222" s="200">
        <v>45470</v>
      </c>
      <c r="J3222" s="143">
        <f t="shared" si="50"/>
        <v>45470</v>
      </c>
      <c r="K3222" s="202">
        <v>4</v>
      </c>
      <c r="L3222" s="285" t="s">
        <v>809</v>
      </c>
      <c r="M3222" s="223"/>
      <c r="N3222" s="203"/>
      <c r="O3222" s="222" t="s">
        <v>326</v>
      </c>
    </row>
    <row r="3223" spans="1:15" ht="29.25" customHeight="1">
      <c r="A3223" s="221" t="s">
        <v>100</v>
      </c>
      <c r="B3223" s="221" t="s">
        <v>775</v>
      </c>
      <c r="C3223" s="222" t="s">
        <v>115</v>
      </c>
      <c r="D3223" s="222" t="s">
        <v>191</v>
      </c>
      <c r="E3223" s="199" t="s">
        <v>163</v>
      </c>
      <c r="F3223" s="200" t="s">
        <v>642</v>
      </c>
      <c r="G3223" s="200" t="s">
        <v>754</v>
      </c>
      <c r="H3223" s="200" t="s">
        <v>90</v>
      </c>
      <c r="I3223" s="200">
        <v>45470</v>
      </c>
      <c r="J3223" s="143">
        <f t="shared" si="50"/>
        <v>45470</v>
      </c>
      <c r="K3223" s="202">
        <v>3</v>
      </c>
      <c r="L3223" s="284" t="s">
        <v>1040</v>
      </c>
      <c r="M3223" s="223"/>
      <c r="N3223" s="203">
        <v>1.3958333333333299</v>
      </c>
      <c r="O3223" s="222" t="s">
        <v>941</v>
      </c>
    </row>
    <row r="3224" spans="1:15" ht="29.25" customHeight="1">
      <c r="A3224" s="221" t="s">
        <v>100</v>
      </c>
      <c r="B3224" s="221" t="s">
        <v>775</v>
      </c>
      <c r="C3224" s="222" t="s">
        <v>115</v>
      </c>
      <c r="D3224" s="222" t="s">
        <v>191</v>
      </c>
      <c r="E3224" s="199" t="s">
        <v>166</v>
      </c>
      <c r="F3224" s="200"/>
      <c r="G3224" s="200"/>
      <c r="H3224" s="200"/>
      <c r="I3224" s="200">
        <v>45471</v>
      </c>
      <c r="J3224" s="143">
        <f t="shared" si="50"/>
        <v>45471</v>
      </c>
      <c r="K3224" s="202">
        <v>5</v>
      </c>
      <c r="L3224" s="285" t="s">
        <v>810</v>
      </c>
      <c r="M3224" s="223"/>
      <c r="N3224" s="203"/>
      <c r="O3224" s="222" t="s">
        <v>326</v>
      </c>
    </row>
    <row r="3225" spans="1:15" ht="29.25" customHeight="1">
      <c r="A3225" s="221" t="s">
        <v>100</v>
      </c>
      <c r="B3225" s="221" t="s">
        <v>775</v>
      </c>
      <c r="C3225" s="222" t="s">
        <v>115</v>
      </c>
      <c r="D3225" s="222" t="s">
        <v>191</v>
      </c>
      <c r="E3225" s="199" t="s">
        <v>163</v>
      </c>
      <c r="F3225" s="200" t="s">
        <v>642</v>
      </c>
      <c r="G3225" s="200" t="s">
        <v>754</v>
      </c>
      <c r="H3225" s="200" t="s">
        <v>90</v>
      </c>
      <c r="I3225" s="200">
        <v>45471</v>
      </c>
      <c r="J3225" s="143">
        <f t="shared" si="50"/>
        <v>45471</v>
      </c>
      <c r="K3225" s="202">
        <v>3</v>
      </c>
      <c r="L3225" s="284" t="s">
        <v>1041</v>
      </c>
      <c r="M3225" s="223"/>
      <c r="N3225" s="203">
        <v>1.3958333333333299</v>
      </c>
      <c r="O3225" s="222" t="s">
        <v>941</v>
      </c>
    </row>
    <row r="3226" spans="1:15" ht="29.25" customHeight="1">
      <c r="A3226" s="221" t="s">
        <v>100</v>
      </c>
      <c r="B3226" s="221" t="s">
        <v>775</v>
      </c>
      <c r="C3226" s="222" t="s">
        <v>115</v>
      </c>
      <c r="D3226" s="222" t="s">
        <v>191</v>
      </c>
      <c r="E3226" s="199" t="s">
        <v>166</v>
      </c>
      <c r="F3226" s="200"/>
      <c r="G3226" s="200"/>
      <c r="H3226" s="200"/>
      <c r="I3226" s="200">
        <v>45474</v>
      </c>
      <c r="J3226" s="143">
        <f t="shared" si="50"/>
        <v>45474</v>
      </c>
      <c r="K3226" s="202">
        <v>3</v>
      </c>
      <c r="L3226" s="285" t="s">
        <v>810</v>
      </c>
      <c r="M3226" s="223"/>
      <c r="N3226" s="203"/>
      <c r="O3226" s="222" t="s">
        <v>326</v>
      </c>
    </row>
    <row r="3227" spans="1:15" ht="29.25" customHeight="1">
      <c r="A3227" s="221" t="s">
        <v>100</v>
      </c>
      <c r="B3227" s="221" t="s">
        <v>775</v>
      </c>
      <c r="C3227" s="222" t="s">
        <v>115</v>
      </c>
      <c r="D3227" s="222" t="s">
        <v>191</v>
      </c>
      <c r="E3227" s="199" t="s">
        <v>163</v>
      </c>
      <c r="F3227" s="200" t="s">
        <v>642</v>
      </c>
      <c r="G3227" s="200" t="s">
        <v>754</v>
      </c>
      <c r="H3227" s="200" t="s">
        <v>90</v>
      </c>
      <c r="I3227" s="200">
        <v>45474</v>
      </c>
      <c r="J3227" s="143">
        <f t="shared" si="50"/>
        <v>45474</v>
      </c>
      <c r="K3227" s="202">
        <v>5</v>
      </c>
      <c r="L3227" s="284" t="s">
        <v>1042</v>
      </c>
      <c r="M3227" s="223"/>
      <c r="N3227" s="203">
        <v>1.3958333333333299</v>
      </c>
      <c r="O3227" s="222" t="s">
        <v>941</v>
      </c>
    </row>
    <row r="3228" spans="1:15" ht="29.25" customHeight="1">
      <c r="A3228" s="221" t="s">
        <v>100</v>
      </c>
      <c r="B3228" s="221" t="s">
        <v>775</v>
      </c>
      <c r="C3228" s="222" t="s">
        <v>115</v>
      </c>
      <c r="D3228" s="222" t="s">
        <v>191</v>
      </c>
      <c r="E3228" s="199" t="s">
        <v>165</v>
      </c>
      <c r="F3228" s="200"/>
      <c r="G3228" s="200"/>
      <c r="H3228" s="200"/>
      <c r="I3228" s="200">
        <v>45475</v>
      </c>
      <c r="J3228" s="143">
        <f t="shared" si="50"/>
        <v>45475</v>
      </c>
      <c r="K3228" s="202">
        <v>8</v>
      </c>
      <c r="L3228" s="285" t="s">
        <v>209</v>
      </c>
      <c r="M3228" s="223"/>
      <c r="N3228" s="203"/>
      <c r="O3228" s="222" t="s">
        <v>326</v>
      </c>
    </row>
    <row r="3229" spans="1:15" ht="29.25" customHeight="1">
      <c r="A3229" s="221" t="s">
        <v>100</v>
      </c>
      <c r="B3229" s="221" t="s">
        <v>775</v>
      </c>
      <c r="C3229" s="222" t="s">
        <v>115</v>
      </c>
      <c r="D3229" s="222" t="s">
        <v>191</v>
      </c>
      <c r="E3229" s="199" t="s">
        <v>178</v>
      </c>
      <c r="F3229" s="200"/>
      <c r="G3229" s="200"/>
      <c r="H3229" s="200"/>
      <c r="I3229" s="200">
        <v>45476</v>
      </c>
      <c r="J3229" s="143">
        <f t="shared" si="50"/>
        <v>45476</v>
      </c>
      <c r="K3229" s="202">
        <v>2</v>
      </c>
      <c r="L3229" s="285" t="s">
        <v>743</v>
      </c>
      <c r="M3229" s="223"/>
      <c r="N3229" s="203"/>
      <c r="O3229" s="222" t="s">
        <v>326</v>
      </c>
    </row>
    <row r="3230" spans="1:15" ht="29.25" customHeight="1">
      <c r="A3230" s="221" t="s">
        <v>100</v>
      </c>
      <c r="B3230" s="221" t="s">
        <v>775</v>
      </c>
      <c r="C3230" s="222" t="s">
        <v>115</v>
      </c>
      <c r="D3230" s="222" t="s">
        <v>191</v>
      </c>
      <c r="E3230" s="199" t="s">
        <v>163</v>
      </c>
      <c r="F3230" s="200" t="s">
        <v>642</v>
      </c>
      <c r="G3230" s="200" t="s">
        <v>754</v>
      </c>
      <c r="H3230" s="200" t="s">
        <v>644</v>
      </c>
      <c r="I3230" s="200">
        <v>45476</v>
      </c>
      <c r="J3230" s="143">
        <f t="shared" si="50"/>
        <v>45476</v>
      </c>
      <c r="K3230" s="202">
        <v>6</v>
      </c>
      <c r="L3230" s="284" t="s">
        <v>1043</v>
      </c>
      <c r="M3230" s="223"/>
      <c r="N3230" s="203">
        <v>3.7875000000000001</v>
      </c>
      <c r="O3230" s="222" t="s">
        <v>943</v>
      </c>
    </row>
    <row r="3231" spans="1:15" ht="29.25" customHeight="1">
      <c r="A3231" s="221" t="s">
        <v>100</v>
      </c>
      <c r="B3231" s="221" t="s">
        <v>775</v>
      </c>
      <c r="C3231" s="222" t="s">
        <v>115</v>
      </c>
      <c r="D3231" s="222" t="s">
        <v>191</v>
      </c>
      <c r="E3231" s="199" t="s">
        <v>171</v>
      </c>
      <c r="F3231" s="200"/>
      <c r="G3231" s="200"/>
      <c r="H3231" s="200"/>
      <c r="I3231" s="200">
        <v>45477</v>
      </c>
      <c r="J3231" s="143">
        <f t="shared" si="50"/>
        <v>45477</v>
      </c>
      <c r="K3231" s="202">
        <v>4</v>
      </c>
      <c r="L3231" s="284" t="s">
        <v>1044</v>
      </c>
      <c r="M3231" s="223"/>
      <c r="N3231" s="203"/>
      <c r="O3231" s="222" t="s">
        <v>326</v>
      </c>
    </row>
    <row r="3232" spans="1:15" ht="29.25" customHeight="1">
      <c r="A3232" s="221" t="s">
        <v>100</v>
      </c>
      <c r="B3232" s="221" t="s">
        <v>775</v>
      </c>
      <c r="C3232" s="222" t="s">
        <v>115</v>
      </c>
      <c r="D3232" s="222" t="s">
        <v>191</v>
      </c>
      <c r="E3232" s="199" t="s">
        <v>166</v>
      </c>
      <c r="F3232" s="200"/>
      <c r="G3232" s="200"/>
      <c r="H3232" s="200"/>
      <c r="I3232" s="200">
        <v>45477</v>
      </c>
      <c r="J3232" s="143">
        <f t="shared" si="50"/>
        <v>45477</v>
      </c>
      <c r="K3232" s="202">
        <v>4</v>
      </c>
      <c r="L3232" s="285" t="s">
        <v>1045</v>
      </c>
      <c r="M3232" s="223"/>
      <c r="N3232" s="203"/>
      <c r="O3232" s="222" t="s">
        <v>326</v>
      </c>
    </row>
    <row r="3233" spans="1:15" ht="29.25" customHeight="1">
      <c r="A3233" s="221" t="s">
        <v>100</v>
      </c>
      <c r="B3233" s="221" t="s">
        <v>775</v>
      </c>
      <c r="C3233" s="222" t="s">
        <v>115</v>
      </c>
      <c r="D3233" s="222" t="s">
        <v>191</v>
      </c>
      <c r="E3233" s="199" t="s">
        <v>166</v>
      </c>
      <c r="F3233" s="200"/>
      <c r="G3233" s="200"/>
      <c r="H3233" s="200"/>
      <c r="I3233" s="200">
        <v>45478</v>
      </c>
      <c r="J3233" s="143">
        <f t="shared" si="50"/>
        <v>45478</v>
      </c>
      <c r="K3233" s="202">
        <v>2.5</v>
      </c>
      <c r="L3233" s="285" t="s">
        <v>1046</v>
      </c>
      <c r="M3233" s="223"/>
      <c r="N3233" s="203"/>
      <c r="O3233" s="222" t="s">
        <v>326</v>
      </c>
    </row>
    <row r="3234" spans="1:15" ht="29.25" customHeight="1">
      <c r="A3234" s="221" t="s">
        <v>100</v>
      </c>
      <c r="B3234" s="221" t="s">
        <v>775</v>
      </c>
      <c r="C3234" s="222" t="s">
        <v>115</v>
      </c>
      <c r="D3234" s="222" t="s">
        <v>191</v>
      </c>
      <c r="E3234" s="199" t="s">
        <v>171</v>
      </c>
      <c r="F3234" s="200"/>
      <c r="G3234" s="200"/>
      <c r="H3234" s="200"/>
      <c r="I3234" s="200">
        <v>45478</v>
      </c>
      <c r="J3234" s="143">
        <f t="shared" si="50"/>
        <v>45478</v>
      </c>
      <c r="K3234" s="202">
        <v>5.5</v>
      </c>
      <c r="L3234" s="284" t="s">
        <v>1044</v>
      </c>
      <c r="M3234" s="223"/>
      <c r="N3234" s="203"/>
      <c r="O3234" s="222" t="s">
        <v>326</v>
      </c>
    </row>
    <row r="3235" spans="1:15" ht="29.25" customHeight="1">
      <c r="A3235" s="221" t="s">
        <v>100</v>
      </c>
      <c r="B3235" s="221" t="s">
        <v>775</v>
      </c>
      <c r="C3235" s="222" t="s">
        <v>115</v>
      </c>
      <c r="D3235" s="222" t="s">
        <v>191</v>
      </c>
      <c r="E3235" s="199" t="s">
        <v>178</v>
      </c>
      <c r="F3235" s="200"/>
      <c r="G3235" s="200"/>
      <c r="H3235" s="200"/>
      <c r="I3235" s="200">
        <v>45481</v>
      </c>
      <c r="J3235" s="143">
        <f t="shared" si="50"/>
        <v>45481</v>
      </c>
      <c r="K3235" s="202">
        <v>3</v>
      </c>
      <c r="L3235" s="284" t="s">
        <v>1047</v>
      </c>
      <c r="M3235" s="223"/>
      <c r="N3235" s="203"/>
      <c r="O3235" s="222" t="s">
        <v>326</v>
      </c>
    </row>
    <row r="3236" spans="1:15" ht="29.25" customHeight="1">
      <c r="A3236" s="221" t="s">
        <v>100</v>
      </c>
      <c r="B3236" s="221" t="s">
        <v>775</v>
      </c>
      <c r="C3236" s="222" t="s">
        <v>115</v>
      </c>
      <c r="D3236" s="222" t="s">
        <v>191</v>
      </c>
      <c r="E3236" s="199" t="s">
        <v>163</v>
      </c>
      <c r="F3236" s="200" t="s">
        <v>642</v>
      </c>
      <c r="G3236" s="200" t="s">
        <v>754</v>
      </c>
      <c r="H3236" s="200" t="s">
        <v>91</v>
      </c>
      <c r="I3236" s="200">
        <v>45481</v>
      </c>
      <c r="J3236" s="143">
        <f t="shared" si="50"/>
        <v>45481</v>
      </c>
      <c r="K3236" s="202">
        <v>5</v>
      </c>
      <c r="L3236" s="284" t="s">
        <v>1048</v>
      </c>
      <c r="M3236" s="223"/>
      <c r="N3236" s="203">
        <v>1.0625</v>
      </c>
      <c r="O3236" s="222" t="s">
        <v>942</v>
      </c>
    </row>
    <row r="3237" spans="1:15" ht="29.25" customHeight="1">
      <c r="A3237" s="221" t="s">
        <v>100</v>
      </c>
      <c r="B3237" s="221" t="s">
        <v>775</v>
      </c>
      <c r="C3237" s="222" t="s">
        <v>115</v>
      </c>
      <c r="D3237" s="222" t="s">
        <v>191</v>
      </c>
      <c r="E3237" s="199" t="s">
        <v>171</v>
      </c>
      <c r="F3237" s="200"/>
      <c r="G3237" s="200"/>
      <c r="H3237" s="200"/>
      <c r="I3237" s="200">
        <v>45482</v>
      </c>
      <c r="J3237" s="143">
        <f t="shared" si="50"/>
        <v>45482</v>
      </c>
      <c r="K3237" s="202">
        <v>2</v>
      </c>
      <c r="L3237" s="285" t="s">
        <v>1049</v>
      </c>
      <c r="M3237" s="223"/>
      <c r="N3237" s="203"/>
      <c r="O3237" s="222" t="s">
        <v>326</v>
      </c>
    </row>
    <row r="3238" spans="1:15" ht="29.25" customHeight="1">
      <c r="A3238" s="221" t="s">
        <v>100</v>
      </c>
      <c r="B3238" s="221" t="s">
        <v>775</v>
      </c>
      <c r="C3238" s="222" t="s">
        <v>115</v>
      </c>
      <c r="D3238" s="222" t="s">
        <v>191</v>
      </c>
      <c r="E3238" s="199" t="s">
        <v>178</v>
      </c>
      <c r="F3238" s="200"/>
      <c r="G3238" s="200"/>
      <c r="H3238" s="200"/>
      <c r="I3238" s="200">
        <v>45482</v>
      </c>
      <c r="J3238" s="143">
        <f t="shared" si="50"/>
        <v>45482</v>
      </c>
      <c r="K3238" s="202">
        <v>1</v>
      </c>
      <c r="L3238" s="285" t="s">
        <v>1050</v>
      </c>
      <c r="M3238" s="223"/>
      <c r="N3238" s="203"/>
      <c r="O3238" s="222" t="s">
        <v>326</v>
      </c>
    </row>
    <row r="3239" spans="1:15" ht="29.25" customHeight="1">
      <c r="A3239" s="221" t="s">
        <v>100</v>
      </c>
      <c r="B3239" s="221" t="s">
        <v>775</v>
      </c>
      <c r="C3239" s="222" t="s">
        <v>115</v>
      </c>
      <c r="D3239" s="222" t="s">
        <v>191</v>
      </c>
      <c r="E3239" s="199" t="s">
        <v>165</v>
      </c>
      <c r="F3239" s="200"/>
      <c r="G3239" s="200"/>
      <c r="H3239" s="200"/>
      <c r="I3239" s="200">
        <v>45482</v>
      </c>
      <c r="J3239" s="143">
        <f t="shared" si="50"/>
        <v>45482</v>
      </c>
      <c r="K3239" s="202">
        <v>5</v>
      </c>
      <c r="L3239" s="285" t="s">
        <v>209</v>
      </c>
      <c r="M3239" s="223"/>
      <c r="N3239" s="203"/>
      <c r="O3239" s="222" t="s">
        <v>326</v>
      </c>
    </row>
    <row r="3240" spans="1:15" ht="29.25" customHeight="1">
      <c r="A3240" s="221" t="s">
        <v>100</v>
      </c>
      <c r="B3240" s="221" t="s">
        <v>775</v>
      </c>
      <c r="C3240" s="222" t="s">
        <v>115</v>
      </c>
      <c r="D3240" s="222" t="s">
        <v>191</v>
      </c>
      <c r="E3240" s="199" t="s">
        <v>178</v>
      </c>
      <c r="F3240" s="200"/>
      <c r="G3240" s="200"/>
      <c r="H3240" s="200"/>
      <c r="I3240" s="200">
        <v>45483</v>
      </c>
      <c r="J3240" s="143">
        <f t="shared" si="50"/>
        <v>45483</v>
      </c>
      <c r="K3240" s="202">
        <v>2</v>
      </c>
      <c r="L3240" s="284" t="s">
        <v>1051</v>
      </c>
      <c r="M3240" s="223"/>
      <c r="N3240" s="203"/>
      <c r="O3240" s="222" t="s">
        <v>326</v>
      </c>
    </row>
    <row r="3241" spans="1:15" ht="29.25" customHeight="1">
      <c r="A3241" s="221" t="s">
        <v>100</v>
      </c>
      <c r="B3241" s="221" t="s">
        <v>775</v>
      </c>
      <c r="C3241" s="222" t="s">
        <v>115</v>
      </c>
      <c r="D3241" s="222" t="s">
        <v>191</v>
      </c>
      <c r="E3241" s="199" t="s">
        <v>171</v>
      </c>
      <c r="F3241" s="200"/>
      <c r="G3241" s="200"/>
      <c r="H3241" s="200"/>
      <c r="I3241" s="200">
        <v>45483</v>
      </c>
      <c r="J3241" s="143">
        <f t="shared" si="50"/>
        <v>45483</v>
      </c>
      <c r="K3241" s="202">
        <v>1</v>
      </c>
      <c r="L3241" s="285" t="s">
        <v>1052</v>
      </c>
      <c r="M3241" s="223"/>
      <c r="N3241" s="203"/>
      <c r="O3241" s="222" t="s">
        <v>326</v>
      </c>
    </row>
    <row r="3242" spans="1:15" ht="29.25" customHeight="1">
      <c r="A3242" s="221" t="s">
        <v>100</v>
      </c>
      <c r="B3242" s="221" t="s">
        <v>775</v>
      </c>
      <c r="C3242" s="222" t="s">
        <v>115</v>
      </c>
      <c r="D3242" s="222" t="s">
        <v>191</v>
      </c>
      <c r="E3242" s="199" t="s">
        <v>163</v>
      </c>
      <c r="F3242" s="200" t="s">
        <v>642</v>
      </c>
      <c r="G3242" s="200" t="s">
        <v>754</v>
      </c>
      <c r="H3242" s="200" t="s">
        <v>91</v>
      </c>
      <c r="I3242" s="200">
        <v>45483</v>
      </c>
      <c r="J3242" s="143">
        <f t="shared" si="50"/>
        <v>45483</v>
      </c>
      <c r="K3242" s="202">
        <v>5</v>
      </c>
      <c r="L3242" s="285" t="s">
        <v>1053</v>
      </c>
      <c r="M3242" s="223"/>
      <c r="N3242" s="203">
        <v>1.0625</v>
      </c>
      <c r="O3242" s="222" t="s">
        <v>942</v>
      </c>
    </row>
    <row r="3243" spans="1:15" ht="29.25" customHeight="1">
      <c r="A3243" s="221" t="s">
        <v>100</v>
      </c>
      <c r="B3243" s="221" t="s">
        <v>775</v>
      </c>
      <c r="C3243" s="222" t="s">
        <v>115</v>
      </c>
      <c r="D3243" s="222" t="s">
        <v>191</v>
      </c>
      <c r="E3243" s="199" t="s">
        <v>171</v>
      </c>
      <c r="F3243" s="200"/>
      <c r="G3243" s="200"/>
      <c r="H3243" s="200"/>
      <c r="I3243" s="200">
        <v>45484</v>
      </c>
      <c r="J3243" s="143">
        <f t="shared" si="50"/>
        <v>45484</v>
      </c>
      <c r="K3243" s="202">
        <v>1</v>
      </c>
      <c r="L3243" s="285" t="s">
        <v>1054</v>
      </c>
      <c r="M3243" s="223"/>
      <c r="N3243" s="203"/>
      <c r="O3243" s="222" t="s">
        <v>326</v>
      </c>
    </row>
    <row r="3244" spans="1:15" ht="29.25" customHeight="1">
      <c r="A3244" s="221" t="s">
        <v>100</v>
      </c>
      <c r="B3244" s="221" t="s">
        <v>775</v>
      </c>
      <c r="C3244" s="222" t="s">
        <v>115</v>
      </c>
      <c r="D3244" s="222" t="s">
        <v>191</v>
      </c>
      <c r="E3244" s="199" t="s">
        <v>163</v>
      </c>
      <c r="F3244" s="200" t="s">
        <v>642</v>
      </c>
      <c r="G3244" s="200" t="s">
        <v>754</v>
      </c>
      <c r="H3244" s="200" t="s">
        <v>91</v>
      </c>
      <c r="I3244" s="200">
        <v>45484</v>
      </c>
      <c r="J3244" s="143">
        <f t="shared" si="50"/>
        <v>45484</v>
      </c>
      <c r="K3244" s="202">
        <v>7</v>
      </c>
      <c r="L3244" s="285" t="s">
        <v>1055</v>
      </c>
      <c r="M3244" s="223"/>
      <c r="N3244" s="203">
        <v>1.0625</v>
      </c>
      <c r="O3244" s="222" t="s">
        <v>942</v>
      </c>
    </row>
    <row r="3245" spans="1:15" ht="29.25" customHeight="1">
      <c r="A3245" s="221" t="s">
        <v>100</v>
      </c>
      <c r="B3245" s="221" t="s">
        <v>775</v>
      </c>
      <c r="C3245" s="222" t="s">
        <v>115</v>
      </c>
      <c r="D3245" s="222" t="s">
        <v>191</v>
      </c>
      <c r="E3245" s="199" t="s">
        <v>178</v>
      </c>
      <c r="F3245" s="200"/>
      <c r="G3245" s="200"/>
      <c r="H3245" s="200"/>
      <c r="I3245" s="200">
        <v>45485</v>
      </c>
      <c r="J3245" s="143">
        <f t="shared" si="50"/>
        <v>45485</v>
      </c>
      <c r="K3245" s="202">
        <v>1</v>
      </c>
      <c r="L3245" s="285" t="s">
        <v>1056</v>
      </c>
      <c r="M3245" s="223"/>
      <c r="N3245" s="203"/>
      <c r="O3245" s="222" t="s">
        <v>326</v>
      </c>
    </row>
    <row r="3246" spans="1:15" ht="29.25" customHeight="1">
      <c r="A3246" s="221" t="s">
        <v>100</v>
      </c>
      <c r="B3246" s="221" t="s">
        <v>775</v>
      </c>
      <c r="C3246" s="222" t="s">
        <v>115</v>
      </c>
      <c r="D3246" s="222" t="s">
        <v>191</v>
      </c>
      <c r="E3246" s="199" t="s">
        <v>166</v>
      </c>
      <c r="F3246" s="200"/>
      <c r="G3246" s="200"/>
      <c r="H3246" s="200"/>
      <c r="I3246" s="200">
        <v>45485</v>
      </c>
      <c r="J3246" s="143">
        <f t="shared" si="50"/>
        <v>45485</v>
      </c>
      <c r="K3246" s="202">
        <v>7</v>
      </c>
      <c r="L3246" s="284" t="s">
        <v>1057</v>
      </c>
      <c r="M3246" s="223"/>
      <c r="N3246" s="203"/>
      <c r="O3246" s="222" t="s">
        <v>326</v>
      </c>
    </row>
    <row r="3247" spans="1:15" ht="29.25" customHeight="1">
      <c r="A3247" s="221" t="s">
        <v>100</v>
      </c>
      <c r="B3247" s="221" t="s">
        <v>775</v>
      </c>
      <c r="C3247" s="222" t="s">
        <v>115</v>
      </c>
      <c r="D3247" s="222" t="s">
        <v>191</v>
      </c>
      <c r="E3247" s="199" t="s">
        <v>178</v>
      </c>
      <c r="F3247" s="200"/>
      <c r="G3247" s="200"/>
      <c r="H3247" s="200"/>
      <c r="I3247" s="200">
        <v>45488</v>
      </c>
      <c r="J3247" s="143">
        <f t="shared" si="50"/>
        <v>45488</v>
      </c>
      <c r="K3247" s="202">
        <v>1</v>
      </c>
      <c r="L3247" s="285" t="s">
        <v>1059</v>
      </c>
      <c r="M3247" s="223"/>
      <c r="N3247" s="203"/>
      <c r="O3247" s="222" t="s">
        <v>326</v>
      </c>
    </row>
    <row r="3248" spans="1:15" ht="29.25" customHeight="1">
      <c r="A3248" s="221" t="s">
        <v>100</v>
      </c>
      <c r="B3248" s="221" t="s">
        <v>775</v>
      </c>
      <c r="C3248" s="222" t="s">
        <v>115</v>
      </c>
      <c r="D3248" s="222" t="s">
        <v>191</v>
      </c>
      <c r="E3248" s="199" t="s">
        <v>163</v>
      </c>
      <c r="F3248" s="200" t="s">
        <v>642</v>
      </c>
      <c r="G3248" s="200" t="s">
        <v>754</v>
      </c>
      <c r="H3248" s="200" t="s">
        <v>108</v>
      </c>
      <c r="I3248" s="200">
        <v>45488</v>
      </c>
      <c r="J3248" s="143">
        <f t="shared" si="50"/>
        <v>45488</v>
      </c>
      <c r="K3248" s="202">
        <v>7</v>
      </c>
      <c r="L3248" s="284" t="s">
        <v>1058</v>
      </c>
      <c r="M3248" s="223"/>
      <c r="N3248" s="203">
        <v>4.75</v>
      </c>
      <c r="O3248" s="222" t="s">
        <v>958</v>
      </c>
    </row>
    <row r="3249" spans="1:15" ht="29.25" customHeight="1">
      <c r="A3249" s="221" t="s">
        <v>100</v>
      </c>
      <c r="B3249" s="221" t="s">
        <v>775</v>
      </c>
      <c r="C3249" s="222" t="s">
        <v>115</v>
      </c>
      <c r="D3249" s="222" t="s">
        <v>191</v>
      </c>
      <c r="E3249" s="199" t="s">
        <v>171</v>
      </c>
      <c r="F3249" s="200"/>
      <c r="G3249" s="200"/>
      <c r="H3249" s="200"/>
      <c r="I3249" s="200">
        <v>45489</v>
      </c>
      <c r="J3249" s="143">
        <f t="shared" si="50"/>
        <v>45489</v>
      </c>
      <c r="K3249" s="202">
        <v>2</v>
      </c>
      <c r="L3249" s="284" t="s">
        <v>1061</v>
      </c>
      <c r="M3249" s="223"/>
      <c r="N3249" s="203"/>
      <c r="O3249" s="222" t="s">
        <v>326</v>
      </c>
    </row>
    <row r="3250" spans="1:15" ht="29.25" customHeight="1">
      <c r="A3250" s="221" t="s">
        <v>100</v>
      </c>
      <c r="B3250" s="221" t="s">
        <v>775</v>
      </c>
      <c r="C3250" s="222" t="s">
        <v>115</v>
      </c>
      <c r="D3250" s="222" t="s">
        <v>191</v>
      </c>
      <c r="E3250" s="199" t="s">
        <v>163</v>
      </c>
      <c r="F3250" s="200" t="s">
        <v>878</v>
      </c>
      <c r="G3250" s="200" t="s">
        <v>879</v>
      </c>
      <c r="H3250" s="200" t="s">
        <v>880</v>
      </c>
      <c r="I3250" s="200">
        <v>45489</v>
      </c>
      <c r="J3250" s="143">
        <f t="shared" si="50"/>
        <v>45489</v>
      </c>
      <c r="K3250" s="202">
        <v>6</v>
      </c>
      <c r="L3250" s="284" t="s">
        <v>1060</v>
      </c>
      <c r="M3250" s="223"/>
      <c r="N3250" s="203">
        <v>0.67500000000000004</v>
      </c>
      <c r="O3250" s="222" t="s">
        <v>943</v>
      </c>
    </row>
    <row r="3251" spans="1:15" ht="29.25" customHeight="1">
      <c r="A3251" s="221" t="s">
        <v>100</v>
      </c>
      <c r="B3251" s="221" t="s">
        <v>775</v>
      </c>
      <c r="C3251" s="222" t="s">
        <v>115</v>
      </c>
      <c r="D3251" s="222" t="s">
        <v>191</v>
      </c>
      <c r="E3251" s="199" t="s">
        <v>163</v>
      </c>
      <c r="F3251" s="200" t="s">
        <v>878</v>
      </c>
      <c r="G3251" s="200" t="s">
        <v>879</v>
      </c>
      <c r="H3251" s="200" t="s">
        <v>880</v>
      </c>
      <c r="I3251" s="200">
        <v>45490</v>
      </c>
      <c r="J3251" s="143">
        <f t="shared" si="50"/>
        <v>45490</v>
      </c>
      <c r="K3251" s="202">
        <v>8</v>
      </c>
      <c r="L3251" s="284" t="s">
        <v>1060</v>
      </c>
      <c r="M3251" s="223"/>
      <c r="N3251" s="203">
        <v>0.67500000000000004</v>
      </c>
      <c r="O3251" s="222" t="s">
        <v>943</v>
      </c>
    </row>
    <row r="3252" spans="1:15" ht="29.25" customHeight="1">
      <c r="A3252" s="221" t="s">
        <v>100</v>
      </c>
      <c r="B3252" s="221" t="s">
        <v>775</v>
      </c>
      <c r="C3252" s="222" t="s">
        <v>115</v>
      </c>
      <c r="D3252" s="222" t="s">
        <v>191</v>
      </c>
      <c r="E3252" s="199" t="s">
        <v>165</v>
      </c>
      <c r="F3252" s="200"/>
      <c r="G3252" s="200"/>
      <c r="H3252" s="200"/>
      <c r="I3252" s="200">
        <v>45491</v>
      </c>
      <c r="J3252" s="143">
        <f t="shared" si="50"/>
        <v>45491</v>
      </c>
      <c r="K3252" s="202">
        <v>8</v>
      </c>
      <c r="L3252" s="285" t="s">
        <v>209</v>
      </c>
      <c r="M3252" s="223"/>
      <c r="N3252" s="203"/>
      <c r="O3252" s="222" t="s">
        <v>326</v>
      </c>
    </row>
    <row r="3253" spans="1:15" ht="29.25" customHeight="1">
      <c r="A3253" s="221" t="s">
        <v>100</v>
      </c>
      <c r="B3253" s="221" t="s">
        <v>775</v>
      </c>
      <c r="C3253" s="222" t="s">
        <v>115</v>
      </c>
      <c r="D3253" s="222" t="s">
        <v>191</v>
      </c>
      <c r="E3253" s="199" t="s">
        <v>165</v>
      </c>
      <c r="F3253" s="200"/>
      <c r="G3253" s="200"/>
      <c r="H3253" s="200"/>
      <c r="I3253" s="200">
        <v>45492</v>
      </c>
      <c r="J3253" s="143">
        <f t="shared" si="50"/>
        <v>45492</v>
      </c>
      <c r="K3253" s="202">
        <v>8</v>
      </c>
      <c r="L3253" s="285" t="s">
        <v>209</v>
      </c>
      <c r="M3253" s="223"/>
      <c r="N3253" s="203"/>
      <c r="O3253" s="222" t="s">
        <v>326</v>
      </c>
    </row>
    <row r="3254" spans="1:15" ht="29.25" customHeight="1">
      <c r="A3254" s="221" t="s">
        <v>100</v>
      </c>
      <c r="B3254" s="221" t="s">
        <v>775</v>
      </c>
      <c r="C3254" s="222" t="s">
        <v>115</v>
      </c>
      <c r="D3254" s="222" t="s">
        <v>191</v>
      </c>
      <c r="E3254" s="199" t="s">
        <v>178</v>
      </c>
      <c r="F3254" s="200"/>
      <c r="G3254" s="200"/>
      <c r="H3254" s="200"/>
      <c r="I3254" s="200">
        <v>45495</v>
      </c>
      <c r="J3254" s="143">
        <f t="shared" si="50"/>
        <v>45495</v>
      </c>
      <c r="K3254" s="202">
        <v>3</v>
      </c>
      <c r="L3254" s="285" t="s">
        <v>1510</v>
      </c>
      <c r="M3254" s="223"/>
      <c r="N3254" s="203"/>
      <c r="O3254" s="222" t="s">
        <v>326</v>
      </c>
    </row>
    <row r="3255" spans="1:15" ht="29.25" customHeight="1">
      <c r="A3255" s="221" t="s">
        <v>100</v>
      </c>
      <c r="B3255" s="221" t="s">
        <v>775</v>
      </c>
      <c r="C3255" s="222" t="s">
        <v>115</v>
      </c>
      <c r="D3255" s="222" t="s">
        <v>191</v>
      </c>
      <c r="E3255" s="199" t="s">
        <v>163</v>
      </c>
      <c r="F3255" s="200" t="s">
        <v>878</v>
      </c>
      <c r="G3255" s="200" t="s">
        <v>879</v>
      </c>
      <c r="H3255" s="200" t="s">
        <v>880</v>
      </c>
      <c r="I3255" s="200">
        <v>45495</v>
      </c>
      <c r="J3255" s="143">
        <f t="shared" si="50"/>
        <v>45495</v>
      </c>
      <c r="K3255" s="202">
        <v>5</v>
      </c>
      <c r="L3255" s="284" t="s">
        <v>1509</v>
      </c>
      <c r="M3255" s="223"/>
      <c r="N3255" s="203">
        <v>0.67500000000000004</v>
      </c>
      <c r="O3255" s="222" t="s">
        <v>943</v>
      </c>
    </row>
    <row r="3256" spans="1:15" ht="29.25" customHeight="1">
      <c r="A3256" s="221" t="s">
        <v>100</v>
      </c>
      <c r="B3256" s="221" t="s">
        <v>775</v>
      </c>
      <c r="C3256" s="222" t="s">
        <v>115</v>
      </c>
      <c r="D3256" s="222" t="s">
        <v>191</v>
      </c>
      <c r="E3256" s="199" t="s">
        <v>178</v>
      </c>
      <c r="F3256" s="200"/>
      <c r="G3256" s="200"/>
      <c r="H3256" s="200"/>
      <c r="I3256" s="200">
        <v>45496</v>
      </c>
      <c r="J3256" s="143">
        <f t="shared" si="50"/>
        <v>45496</v>
      </c>
      <c r="K3256" s="202">
        <v>1</v>
      </c>
      <c r="L3256" s="285" t="s">
        <v>1512</v>
      </c>
      <c r="M3256" s="223"/>
      <c r="N3256" s="203"/>
      <c r="O3256" s="222" t="s">
        <v>326</v>
      </c>
    </row>
    <row r="3257" spans="1:15" ht="29.25" customHeight="1">
      <c r="A3257" s="221" t="s">
        <v>100</v>
      </c>
      <c r="B3257" s="221" t="s">
        <v>775</v>
      </c>
      <c r="C3257" s="222" t="s">
        <v>115</v>
      </c>
      <c r="D3257" s="222" t="s">
        <v>191</v>
      </c>
      <c r="E3257" s="199" t="s">
        <v>163</v>
      </c>
      <c r="F3257" s="200" t="s">
        <v>642</v>
      </c>
      <c r="G3257" s="200" t="s">
        <v>754</v>
      </c>
      <c r="H3257" s="200" t="s">
        <v>98</v>
      </c>
      <c r="I3257" s="200">
        <v>45496</v>
      </c>
      <c r="J3257" s="143">
        <f t="shared" si="50"/>
        <v>45496</v>
      </c>
      <c r="K3257" s="202">
        <v>7</v>
      </c>
      <c r="L3257" s="284" t="s">
        <v>1511</v>
      </c>
      <c r="M3257" s="223"/>
      <c r="N3257" s="203">
        <v>1.5</v>
      </c>
      <c r="O3257" s="222" t="s">
        <v>968</v>
      </c>
    </row>
    <row r="3258" spans="1:15" ht="29.25" customHeight="1">
      <c r="A3258" s="221" t="s">
        <v>100</v>
      </c>
      <c r="B3258" s="221" t="s">
        <v>775</v>
      </c>
      <c r="C3258" s="222" t="s">
        <v>115</v>
      </c>
      <c r="D3258" s="222" t="s">
        <v>191</v>
      </c>
      <c r="E3258" s="199" t="s">
        <v>165</v>
      </c>
      <c r="F3258" s="200"/>
      <c r="G3258" s="200"/>
      <c r="H3258" s="200"/>
      <c r="I3258" s="200">
        <v>45497</v>
      </c>
      <c r="J3258" s="143">
        <f t="shared" si="50"/>
        <v>45497</v>
      </c>
      <c r="K3258" s="202">
        <v>8</v>
      </c>
      <c r="L3258" s="285" t="s">
        <v>1513</v>
      </c>
      <c r="M3258" s="223"/>
      <c r="N3258" s="203"/>
      <c r="O3258" s="222" t="s">
        <v>326</v>
      </c>
    </row>
    <row r="3259" spans="1:15" ht="29.25" customHeight="1">
      <c r="A3259" s="221" t="s">
        <v>100</v>
      </c>
      <c r="B3259" s="221" t="s">
        <v>775</v>
      </c>
      <c r="C3259" s="222" t="s">
        <v>115</v>
      </c>
      <c r="D3259" s="222" t="s">
        <v>191</v>
      </c>
      <c r="E3259" s="199" t="s">
        <v>165</v>
      </c>
      <c r="F3259" s="200"/>
      <c r="G3259" s="200"/>
      <c r="H3259" s="200"/>
      <c r="I3259" s="200">
        <v>45498</v>
      </c>
      <c r="J3259" s="143">
        <f t="shared" si="50"/>
        <v>45498</v>
      </c>
      <c r="K3259" s="202">
        <v>8</v>
      </c>
      <c r="L3259" s="285" t="s">
        <v>1513</v>
      </c>
      <c r="M3259" s="223"/>
      <c r="N3259" s="203"/>
      <c r="O3259" s="222" t="s">
        <v>326</v>
      </c>
    </row>
    <row r="3260" spans="1:15" ht="29.25" customHeight="1">
      <c r="A3260" s="221" t="s">
        <v>100</v>
      </c>
      <c r="B3260" s="221" t="s">
        <v>775</v>
      </c>
      <c r="C3260" s="222" t="s">
        <v>115</v>
      </c>
      <c r="D3260" s="222" t="s">
        <v>191</v>
      </c>
      <c r="E3260" s="199" t="s">
        <v>171</v>
      </c>
      <c r="F3260" s="200"/>
      <c r="G3260" s="200"/>
      <c r="H3260" s="200"/>
      <c r="I3260" s="200">
        <v>45499</v>
      </c>
      <c r="J3260" s="143">
        <f t="shared" si="50"/>
        <v>45499</v>
      </c>
      <c r="K3260" s="202">
        <v>1</v>
      </c>
      <c r="L3260" s="285" t="s">
        <v>1643</v>
      </c>
      <c r="M3260" s="223"/>
      <c r="N3260" s="203"/>
      <c r="O3260" s="222" t="s">
        <v>326</v>
      </c>
    </row>
    <row r="3261" spans="1:15" ht="29.25" customHeight="1">
      <c r="A3261" s="221" t="s">
        <v>100</v>
      </c>
      <c r="B3261" s="221" t="s">
        <v>775</v>
      </c>
      <c r="C3261" s="222" t="s">
        <v>115</v>
      </c>
      <c r="D3261" s="222" t="s">
        <v>191</v>
      </c>
      <c r="E3261" s="199" t="s">
        <v>179</v>
      </c>
      <c r="F3261" s="200"/>
      <c r="G3261" s="200"/>
      <c r="H3261" s="200"/>
      <c r="I3261" s="200">
        <v>45499</v>
      </c>
      <c r="J3261" s="143">
        <f t="shared" si="50"/>
        <v>45499</v>
      </c>
      <c r="K3261" s="202">
        <v>1</v>
      </c>
      <c r="L3261" s="285" t="s">
        <v>1644</v>
      </c>
      <c r="M3261" s="223"/>
      <c r="N3261" s="203"/>
      <c r="O3261" s="222" t="s">
        <v>326</v>
      </c>
    </row>
    <row r="3262" spans="1:15" ht="29.25" customHeight="1">
      <c r="A3262" s="221" t="s">
        <v>100</v>
      </c>
      <c r="B3262" s="221" t="s">
        <v>775</v>
      </c>
      <c r="C3262" s="222" t="s">
        <v>115</v>
      </c>
      <c r="D3262" s="222" t="s">
        <v>191</v>
      </c>
      <c r="E3262" s="199" t="s">
        <v>163</v>
      </c>
      <c r="F3262" s="200" t="s">
        <v>642</v>
      </c>
      <c r="G3262" s="200" t="s">
        <v>754</v>
      </c>
      <c r="H3262" s="200" t="s">
        <v>98</v>
      </c>
      <c r="I3262" s="200">
        <v>45499</v>
      </c>
      <c r="J3262" s="143">
        <f t="shared" si="50"/>
        <v>45499</v>
      </c>
      <c r="K3262" s="202">
        <v>1</v>
      </c>
      <c r="L3262" s="285" t="s">
        <v>1642</v>
      </c>
      <c r="M3262" s="223"/>
      <c r="N3262" s="203">
        <v>1.5</v>
      </c>
      <c r="O3262" s="222" t="s">
        <v>968</v>
      </c>
    </row>
    <row r="3263" spans="1:15" ht="29.25" customHeight="1">
      <c r="A3263" s="221" t="s">
        <v>100</v>
      </c>
      <c r="B3263" s="221" t="s">
        <v>775</v>
      </c>
      <c r="C3263" s="222" t="s">
        <v>115</v>
      </c>
      <c r="D3263" s="222" t="s">
        <v>191</v>
      </c>
      <c r="E3263" s="199" t="s">
        <v>163</v>
      </c>
      <c r="F3263" s="200" t="s">
        <v>878</v>
      </c>
      <c r="G3263" s="200" t="s">
        <v>879</v>
      </c>
      <c r="H3263" s="200" t="s">
        <v>880</v>
      </c>
      <c r="I3263" s="200">
        <v>45499</v>
      </c>
      <c r="J3263" s="143">
        <f t="shared" si="50"/>
        <v>45499</v>
      </c>
      <c r="K3263" s="202">
        <v>5</v>
      </c>
      <c r="L3263" s="285" t="s">
        <v>1641</v>
      </c>
      <c r="M3263" s="223"/>
      <c r="N3263" s="203">
        <v>0.67500000000000004</v>
      </c>
      <c r="O3263" s="222" t="s">
        <v>943</v>
      </c>
    </row>
    <row r="3264" spans="1:15" ht="29.25" customHeight="1">
      <c r="A3264" s="221" t="s">
        <v>100</v>
      </c>
      <c r="B3264" s="221" t="s">
        <v>775</v>
      </c>
      <c r="C3264" s="222" t="s">
        <v>115</v>
      </c>
      <c r="D3264" s="222" t="s">
        <v>191</v>
      </c>
      <c r="E3264" s="199" t="s">
        <v>171</v>
      </c>
      <c r="F3264" s="200"/>
      <c r="G3264" s="200"/>
      <c r="H3264" s="200"/>
      <c r="I3264" s="200">
        <v>45502</v>
      </c>
      <c r="J3264" s="143">
        <f t="shared" si="50"/>
        <v>45502</v>
      </c>
      <c r="K3264" s="202">
        <v>2</v>
      </c>
      <c r="L3264" s="284" t="s">
        <v>1645</v>
      </c>
      <c r="M3264" s="223"/>
      <c r="N3264" s="203"/>
      <c r="O3264" s="222" t="s">
        <v>326</v>
      </c>
    </row>
    <row r="3265" spans="1:15" ht="29.25" customHeight="1">
      <c r="A3265" s="221" t="s">
        <v>100</v>
      </c>
      <c r="B3265" s="221" t="s">
        <v>775</v>
      </c>
      <c r="C3265" s="222" t="s">
        <v>115</v>
      </c>
      <c r="D3265" s="222" t="s">
        <v>191</v>
      </c>
      <c r="E3265" s="199" t="s">
        <v>163</v>
      </c>
      <c r="F3265" s="200" t="s">
        <v>642</v>
      </c>
      <c r="G3265" s="200" t="s">
        <v>754</v>
      </c>
      <c r="H3265" s="200" t="s">
        <v>108</v>
      </c>
      <c r="I3265" s="200">
        <v>45502</v>
      </c>
      <c r="J3265" s="143">
        <f t="shared" si="50"/>
        <v>45502</v>
      </c>
      <c r="K3265" s="202">
        <v>6</v>
      </c>
      <c r="L3265" s="284" t="s">
        <v>1646</v>
      </c>
      <c r="M3265" s="223"/>
      <c r="N3265" s="203">
        <v>4.75</v>
      </c>
      <c r="O3265" s="222" t="s">
        <v>958</v>
      </c>
    </row>
    <row r="3266" spans="1:15" ht="29.25" customHeight="1">
      <c r="A3266" s="221" t="s">
        <v>100</v>
      </c>
      <c r="B3266" s="221" t="s">
        <v>775</v>
      </c>
      <c r="C3266" s="222" t="s">
        <v>115</v>
      </c>
      <c r="D3266" s="222" t="s">
        <v>191</v>
      </c>
      <c r="E3266" s="199" t="s">
        <v>171</v>
      </c>
      <c r="F3266" s="200"/>
      <c r="G3266" s="200"/>
      <c r="H3266" s="200"/>
      <c r="I3266" s="200">
        <v>45503</v>
      </c>
      <c r="J3266" s="143">
        <f t="shared" si="50"/>
        <v>45503</v>
      </c>
      <c r="K3266" s="202">
        <v>1</v>
      </c>
      <c r="L3266" s="285" t="s">
        <v>1647</v>
      </c>
      <c r="M3266" s="223"/>
      <c r="N3266" s="203"/>
      <c r="O3266" s="222" t="s">
        <v>326</v>
      </c>
    </row>
    <row r="3267" spans="1:15" ht="29.25" customHeight="1">
      <c r="A3267" s="221" t="s">
        <v>100</v>
      </c>
      <c r="B3267" s="221" t="s">
        <v>775</v>
      </c>
      <c r="C3267" s="222" t="s">
        <v>115</v>
      </c>
      <c r="D3267" s="222" t="s">
        <v>191</v>
      </c>
      <c r="E3267" s="199" t="s">
        <v>163</v>
      </c>
      <c r="F3267" s="200" t="s">
        <v>878</v>
      </c>
      <c r="G3267" s="200" t="s">
        <v>879</v>
      </c>
      <c r="H3267" s="200" t="s">
        <v>880</v>
      </c>
      <c r="I3267" s="200">
        <v>45503</v>
      </c>
      <c r="J3267" s="143">
        <f t="shared" ref="J3267:J3330" si="51">I3267</f>
        <v>45503</v>
      </c>
      <c r="K3267" s="202">
        <v>1</v>
      </c>
      <c r="L3267" s="285" t="s">
        <v>1641</v>
      </c>
      <c r="M3267" s="223"/>
      <c r="N3267" s="203">
        <v>0.67500000000000004</v>
      </c>
      <c r="O3267" s="222" t="s">
        <v>943</v>
      </c>
    </row>
    <row r="3268" spans="1:15" ht="29.25" customHeight="1">
      <c r="A3268" s="221" t="s">
        <v>100</v>
      </c>
      <c r="B3268" s="221" t="s">
        <v>775</v>
      </c>
      <c r="C3268" s="222" t="s">
        <v>115</v>
      </c>
      <c r="D3268" s="222" t="s">
        <v>191</v>
      </c>
      <c r="E3268" s="199" t="s">
        <v>163</v>
      </c>
      <c r="F3268" s="200" t="s">
        <v>642</v>
      </c>
      <c r="G3268" s="200" t="s">
        <v>754</v>
      </c>
      <c r="H3268" s="200" t="s">
        <v>108</v>
      </c>
      <c r="I3268" s="200">
        <v>45503</v>
      </c>
      <c r="J3268" s="143">
        <f t="shared" si="51"/>
        <v>45503</v>
      </c>
      <c r="K3268" s="202">
        <v>6</v>
      </c>
      <c r="L3268" s="284" t="s">
        <v>1648</v>
      </c>
      <c r="M3268" s="223"/>
      <c r="N3268" s="203">
        <v>4.75</v>
      </c>
      <c r="O3268" s="222" t="s">
        <v>958</v>
      </c>
    </row>
    <row r="3269" spans="1:15" ht="29.25" customHeight="1">
      <c r="A3269" s="221" t="s">
        <v>100</v>
      </c>
      <c r="B3269" s="221" t="s">
        <v>775</v>
      </c>
      <c r="C3269" s="222" t="s">
        <v>115</v>
      </c>
      <c r="D3269" s="222" t="s">
        <v>191</v>
      </c>
      <c r="E3269" s="199" t="s">
        <v>163</v>
      </c>
      <c r="F3269" s="200" t="s">
        <v>642</v>
      </c>
      <c r="G3269" s="200" t="s">
        <v>754</v>
      </c>
      <c r="H3269" s="200"/>
      <c r="I3269" s="200">
        <v>45504</v>
      </c>
      <c r="J3269" s="143">
        <f t="shared" si="51"/>
        <v>45504</v>
      </c>
      <c r="K3269" s="202">
        <v>1</v>
      </c>
      <c r="L3269" s="285" t="s">
        <v>1649</v>
      </c>
      <c r="M3269" s="223"/>
      <c r="N3269" s="203"/>
      <c r="O3269" s="222" t="s">
        <v>326</v>
      </c>
    </row>
    <row r="3270" spans="1:15" ht="29.25" customHeight="1">
      <c r="A3270" s="221" t="s">
        <v>100</v>
      </c>
      <c r="B3270" s="221" t="s">
        <v>775</v>
      </c>
      <c r="C3270" s="222" t="s">
        <v>115</v>
      </c>
      <c r="D3270" s="222" t="s">
        <v>191</v>
      </c>
      <c r="E3270" s="199" t="s">
        <v>171</v>
      </c>
      <c r="F3270" s="200"/>
      <c r="G3270" s="200"/>
      <c r="H3270" s="200"/>
      <c r="I3270" s="200">
        <v>45504</v>
      </c>
      <c r="J3270" s="143">
        <f t="shared" si="51"/>
        <v>45504</v>
      </c>
      <c r="K3270" s="202">
        <v>3</v>
      </c>
      <c r="L3270" s="284" t="s">
        <v>1650</v>
      </c>
      <c r="M3270" s="223"/>
      <c r="N3270" s="203"/>
      <c r="O3270" s="222" t="s">
        <v>326</v>
      </c>
    </row>
    <row r="3271" spans="1:15" ht="29.25" customHeight="1">
      <c r="A3271" s="221" t="s">
        <v>100</v>
      </c>
      <c r="B3271" s="221" t="s">
        <v>775</v>
      </c>
      <c r="C3271" s="222" t="s">
        <v>115</v>
      </c>
      <c r="D3271" s="222" t="s">
        <v>191</v>
      </c>
      <c r="E3271" s="199" t="s">
        <v>178</v>
      </c>
      <c r="F3271" s="200"/>
      <c r="G3271" s="200"/>
      <c r="H3271" s="200"/>
      <c r="I3271" s="200">
        <v>45504</v>
      </c>
      <c r="J3271" s="143">
        <f t="shared" si="51"/>
        <v>45504</v>
      </c>
      <c r="K3271" s="202">
        <v>2</v>
      </c>
      <c r="L3271" s="284" t="s">
        <v>1651</v>
      </c>
      <c r="M3271" s="223"/>
      <c r="N3271" s="203"/>
      <c r="O3271" s="222" t="s">
        <v>326</v>
      </c>
    </row>
    <row r="3272" spans="1:15" ht="29.25" customHeight="1">
      <c r="A3272" s="221" t="s">
        <v>100</v>
      </c>
      <c r="B3272" s="221" t="s">
        <v>775</v>
      </c>
      <c r="C3272" s="222" t="s">
        <v>115</v>
      </c>
      <c r="D3272" s="222" t="s">
        <v>191</v>
      </c>
      <c r="E3272" s="199" t="s">
        <v>163</v>
      </c>
      <c r="F3272" s="200" t="s">
        <v>878</v>
      </c>
      <c r="G3272" s="200" t="s">
        <v>879</v>
      </c>
      <c r="H3272" s="200" t="s">
        <v>880</v>
      </c>
      <c r="I3272" s="200">
        <v>45504</v>
      </c>
      <c r="J3272" s="143">
        <f t="shared" si="51"/>
        <v>45504</v>
      </c>
      <c r="K3272" s="202">
        <v>2</v>
      </c>
      <c r="L3272" s="285" t="s">
        <v>1641</v>
      </c>
      <c r="M3272" s="223"/>
      <c r="N3272" s="203">
        <v>0.67500000000000004</v>
      </c>
      <c r="O3272" s="222" t="s">
        <v>943</v>
      </c>
    </row>
    <row r="3273" spans="1:15" ht="29.25" customHeight="1">
      <c r="A3273" s="221" t="s">
        <v>100</v>
      </c>
      <c r="B3273" s="221" t="s">
        <v>775</v>
      </c>
      <c r="C3273" s="222" t="s">
        <v>115</v>
      </c>
      <c r="D3273" s="222" t="s">
        <v>191</v>
      </c>
      <c r="E3273" s="199" t="s">
        <v>178</v>
      </c>
      <c r="F3273" s="200"/>
      <c r="G3273" s="200"/>
      <c r="H3273" s="200"/>
      <c r="I3273" s="200">
        <v>45505</v>
      </c>
      <c r="J3273" s="143">
        <f t="shared" si="51"/>
        <v>45505</v>
      </c>
      <c r="K3273" s="202">
        <v>3</v>
      </c>
      <c r="L3273" s="284" t="s">
        <v>1781</v>
      </c>
      <c r="M3273" s="223"/>
      <c r="N3273" s="203"/>
      <c r="O3273" s="222" t="s">
        <v>326</v>
      </c>
    </row>
    <row r="3274" spans="1:15" ht="29.25" customHeight="1">
      <c r="A3274" s="221" t="s">
        <v>100</v>
      </c>
      <c r="B3274" s="221" t="s">
        <v>775</v>
      </c>
      <c r="C3274" s="222" t="s">
        <v>115</v>
      </c>
      <c r="D3274" s="222" t="s">
        <v>191</v>
      </c>
      <c r="E3274" s="199" t="s">
        <v>171</v>
      </c>
      <c r="F3274" s="200"/>
      <c r="G3274" s="200"/>
      <c r="H3274" s="200"/>
      <c r="I3274" s="200">
        <v>45505</v>
      </c>
      <c r="J3274" s="143">
        <f t="shared" si="51"/>
        <v>45505</v>
      </c>
      <c r="K3274" s="202">
        <v>3</v>
      </c>
      <c r="L3274" s="284" t="s">
        <v>1783</v>
      </c>
      <c r="M3274" s="223"/>
      <c r="N3274" s="203"/>
      <c r="O3274" s="222" t="s">
        <v>326</v>
      </c>
    </row>
    <row r="3275" spans="1:15" ht="29.25" customHeight="1">
      <c r="A3275" s="221" t="s">
        <v>100</v>
      </c>
      <c r="B3275" s="221" t="s">
        <v>775</v>
      </c>
      <c r="C3275" s="222" t="s">
        <v>115</v>
      </c>
      <c r="D3275" s="222" t="s">
        <v>191</v>
      </c>
      <c r="E3275" s="199" t="s">
        <v>163</v>
      </c>
      <c r="F3275" s="200" t="s">
        <v>878</v>
      </c>
      <c r="G3275" s="200" t="s">
        <v>879</v>
      </c>
      <c r="H3275" s="200" t="s">
        <v>881</v>
      </c>
      <c r="I3275" s="200">
        <v>45505</v>
      </c>
      <c r="J3275" s="143">
        <f t="shared" si="51"/>
        <v>45505</v>
      </c>
      <c r="K3275" s="202">
        <v>2</v>
      </c>
      <c r="L3275" s="285" t="s">
        <v>1782</v>
      </c>
      <c r="M3275" s="223"/>
      <c r="N3275" s="203">
        <v>1.125</v>
      </c>
      <c r="O3275" s="222" t="s">
        <v>992</v>
      </c>
    </row>
    <row r="3276" spans="1:15" ht="29.25" customHeight="1">
      <c r="A3276" s="221" t="s">
        <v>100</v>
      </c>
      <c r="B3276" s="221" t="s">
        <v>775</v>
      </c>
      <c r="C3276" s="222" t="s">
        <v>115</v>
      </c>
      <c r="D3276" s="222" t="s">
        <v>191</v>
      </c>
      <c r="E3276" s="199" t="s">
        <v>171</v>
      </c>
      <c r="F3276" s="200"/>
      <c r="G3276" s="200"/>
      <c r="H3276" s="200"/>
      <c r="I3276" s="200">
        <v>45506</v>
      </c>
      <c r="J3276" s="143">
        <f t="shared" si="51"/>
        <v>45506</v>
      </c>
      <c r="K3276" s="202">
        <v>3</v>
      </c>
      <c r="L3276" s="284" t="s">
        <v>1784</v>
      </c>
      <c r="M3276" s="223"/>
      <c r="N3276" s="203"/>
      <c r="O3276" s="222" t="s">
        <v>326</v>
      </c>
    </row>
    <row r="3277" spans="1:15" ht="29.25" customHeight="1">
      <c r="A3277" s="221" t="s">
        <v>100</v>
      </c>
      <c r="B3277" s="221" t="s">
        <v>775</v>
      </c>
      <c r="C3277" s="222" t="s">
        <v>115</v>
      </c>
      <c r="D3277" s="222" t="s">
        <v>191</v>
      </c>
      <c r="E3277" s="199" t="s">
        <v>163</v>
      </c>
      <c r="F3277" s="200" t="s">
        <v>878</v>
      </c>
      <c r="G3277" s="200" t="s">
        <v>879</v>
      </c>
      <c r="H3277" s="200" t="s">
        <v>881</v>
      </c>
      <c r="I3277" s="200">
        <v>45506</v>
      </c>
      <c r="J3277" s="143">
        <f t="shared" si="51"/>
        <v>45506</v>
      </c>
      <c r="K3277" s="202">
        <v>5</v>
      </c>
      <c r="L3277" s="285" t="s">
        <v>1782</v>
      </c>
      <c r="M3277" s="223"/>
      <c r="N3277" s="203">
        <v>1.125</v>
      </c>
      <c r="O3277" s="222" t="s">
        <v>992</v>
      </c>
    </row>
    <row r="3278" spans="1:15" ht="29.25" customHeight="1">
      <c r="A3278" s="221" t="s">
        <v>100</v>
      </c>
      <c r="B3278" s="221" t="s">
        <v>775</v>
      </c>
      <c r="C3278" s="222" t="s">
        <v>115</v>
      </c>
      <c r="D3278" s="222" t="s">
        <v>191</v>
      </c>
      <c r="E3278" s="199" t="s">
        <v>178</v>
      </c>
      <c r="F3278" s="200"/>
      <c r="G3278" s="200"/>
      <c r="H3278" s="200"/>
      <c r="I3278" s="200">
        <v>45509</v>
      </c>
      <c r="J3278" s="143">
        <f t="shared" si="51"/>
        <v>45509</v>
      </c>
      <c r="K3278" s="202">
        <v>2</v>
      </c>
      <c r="L3278" s="285" t="s">
        <v>1785</v>
      </c>
      <c r="M3278" s="223"/>
      <c r="N3278" s="203"/>
      <c r="O3278" s="222" t="s">
        <v>326</v>
      </c>
    </row>
    <row r="3279" spans="1:15" ht="29.25" customHeight="1">
      <c r="A3279" s="221" t="s">
        <v>100</v>
      </c>
      <c r="B3279" s="221" t="s">
        <v>775</v>
      </c>
      <c r="C3279" s="222" t="s">
        <v>115</v>
      </c>
      <c r="D3279" s="222" t="s">
        <v>191</v>
      </c>
      <c r="E3279" s="199" t="s">
        <v>171</v>
      </c>
      <c r="F3279" s="200"/>
      <c r="G3279" s="200"/>
      <c r="H3279" s="200"/>
      <c r="I3279" s="200">
        <v>45509</v>
      </c>
      <c r="J3279" s="143">
        <f t="shared" si="51"/>
        <v>45509</v>
      </c>
      <c r="K3279" s="202">
        <v>4</v>
      </c>
      <c r="L3279" s="284" t="s">
        <v>1787</v>
      </c>
      <c r="M3279" s="223" t="s">
        <v>1788</v>
      </c>
      <c r="N3279" s="203"/>
      <c r="O3279" s="222" t="s">
        <v>326</v>
      </c>
    </row>
    <row r="3280" spans="1:15" ht="29.25" customHeight="1">
      <c r="A3280" s="221" t="s">
        <v>100</v>
      </c>
      <c r="B3280" s="221" t="s">
        <v>775</v>
      </c>
      <c r="C3280" s="222" t="s">
        <v>115</v>
      </c>
      <c r="D3280" s="222" t="s">
        <v>191</v>
      </c>
      <c r="E3280" s="199" t="s">
        <v>163</v>
      </c>
      <c r="F3280" s="200" t="s">
        <v>878</v>
      </c>
      <c r="G3280" s="200" t="s">
        <v>879</v>
      </c>
      <c r="H3280" s="200" t="s">
        <v>881</v>
      </c>
      <c r="I3280" s="200">
        <v>45509</v>
      </c>
      <c r="J3280" s="143">
        <f t="shared" si="51"/>
        <v>45509</v>
      </c>
      <c r="K3280" s="202">
        <v>2</v>
      </c>
      <c r="L3280" s="284" t="s">
        <v>1786</v>
      </c>
      <c r="M3280" s="223"/>
      <c r="N3280" s="203">
        <v>1.125</v>
      </c>
      <c r="O3280" s="222" t="s">
        <v>992</v>
      </c>
    </row>
    <row r="3281" spans="1:15" ht="29.25" customHeight="1">
      <c r="A3281" s="221" t="s">
        <v>100</v>
      </c>
      <c r="B3281" s="221" t="s">
        <v>775</v>
      </c>
      <c r="C3281" s="222" t="s">
        <v>115</v>
      </c>
      <c r="D3281" s="222" t="s">
        <v>191</v>
      </c>
      <c r="E3281" s="199" t="s">
        <v>163</v>
      </c>
      <c r="F3281" s="200" t="s">
        <v>1742</v>
      </c>
      <c r="G3281" s="200" t="s">
        <v>1743</v>
      </c>
      <c r="H3281" s="200" t="s">
        <v>55</v>
      </c>
      <c r="I3281" s="200">
        <v>45510</v>
      </c>
      <c r="J3281" s="143">
        <f t="shared" si="51"/>
        <v>45510</v>
      </c>
      <c r="K3281" s="202">
        <v>2</v>
      </c>
      <c r="L3281" s="285" t="s">
        <v>1916</v>
      </c>
      <c r="M3281" s="223"/>
      <c r="N3281" s="203">
        <v>1.5</v>
      </c>
      <c r="O3281" s="222" t="s">
        <v>968</v>
      </c>
    </row>
    <row r="3282" spans="1:15" ht="29.25" customHeight="1">
      <c r="A3282" s="221" t="s">
        <v>100</v>
      </c>
      <c r="B3282" s="221" t="s">
        <v>775</v>
      </c>
      <c r="C3282" s="222" t="s">
        <v>115</v>
      </c>
      <c r="D3282" s="222" t="s">
        <v>191</v>
      </c>
      <c r="E3282" s="199" t="s">
        <v>163</v>
      </c>
      <c r="F3282" s="200" t="s">
        <v>878</v>
      </c>
      <c r="G3282" s="200" t="s">
        <v>879</v>
      </c>
      <c r="H3282" s="200" t="s">
        <v>881</v>
      </c>
      <c r="I3282" s="200">
        <v>45510</v>
      </c>
      <c r="J3282" s="143">
        <f t="shared" si="51"/>
        <v>45510</v>
      </c>
      <c r="K3282" s="202">
        <v>6</v>
      </c>
      <c r="L3282" s="285" t="s">
        <v>1917</v>
      </c>
      <c r="M3282" s="223"/>
      <c r="N3282" s="203">
        <v>1.125</v>
      </c>
      <c r="O3282" s="222" t="s">
        <v>992</v>
      </c>
    </row>
    <row r="3283" spans="1:15" ht="29.25" customHeight="1">
      <c r="A3283" s="221" t="s">
        <v>100</v>
      </c>
      <c r="B3283" s="221" t="s">
        <v>775</v>
      </c>
      <c r="C3283" s="222" t="s">
        <v>115</v>
      </c>
      <c r="D3283" s="222" t="s">
        <v>191</v>
      </c>
      <c r="E3283" s="199" t="s">
        <v>178</v>
      </c>
      <c r="F3283" s="200"/>
      <c r="G3283" s="200"/>
      <c r="H3283" s="200"/>
      <c r="I3283" s="200">
        <v>45511</v>
      </c>
      <c r="J3283" s="143">
        <f t="shared" si="51"/>
        <v>45511</v>
      </c>
      <c r="K3283" s="202">
        <v>1</v>
      </c>
      <c r="L3283" s="285" t="s">
        <v>1918</v>
      </c>
      <c r="M3283" s="223"/>
      <c r="N3283" s="203"/>
      <c r="O3283" s="222" t="s">
        <v>326</v>
      </c>
    </row>
    <row r="3284" spans="1:15" ht="29.25" customHeight="1">
      <c r="A3284" s="221" t="s">
        <v>100</v>
      </c>
      <c r="B3284" s="221" t="s">
        <v>775</v>
      </c>
      <c r="C3284" s="222" t="s">
        <v>115</v>
      </c>
      <c r="D3284" s="222" t="s">
        <v>191</v>
      </c>
      <c r="E3284" s="199" t="s">
        <v>171</v>
      </c>
      <c r="F3284" s="200"/>
      <c r="G3284" s="200"/>
      <c r="H3284" s="200"/>
      <c r="I3284" s="200">
        <v>45511</v>
      </c>
      <c r="J3284" s="143">
        <f t="shared" si="51"/>
        <v>45511</v>
      </c>
      <c r="K3284" s="202">
        <v>3</v>
      </c>
      <c r="L3284" s="284" t="s">
        <v>1919</v>
      </c>
      <c r="M3284" s="223"/>
      <c r="N3284" s="203"/>
      <c r="O3284" s="222" t="s">
        <v>326</v>
      </c>
    </row>
    <row r="3285" spans="1:15" ht="29.25" customHeight="1">
      <c r="A3285" s="221" t="s">
        <v>100</v>
      </c>
      <c r="B3285" s="221" t="s">
        <v>775</v>
      </c>
      <c r="C3285" s="222" t="s">
        <v>115</v>
      </c>
      <c r="D3285" s="222" t="s">
        <v>191</v>
      </c>
      <c r="E3285" s="199" t="s">
        <v>163</v>
      </c>
      <c r="F3285" s="200" t="s">
        <v>878</v>
      </c>
      <c r="G3285" s="200" t="s">
        <v>879</v>
      </c>
      <c r="H3285" s="200" t="s">
        <v>881</v>
      </c>
      <c r="I3285" s="200">
        <v>45511</v>
      </c>
      <c r="J3285" s="143">
        <f t="shared" si="51"/>
        <v>45511</v>
      </c>
      <c r="K3285" s="202">
        <v>4</v>
      </c>
      <c r="L3285" s="285" t="s">
        <v>1917</v>
      </c>
      <c r="M3285" s="223"/>
      <c r="N3285" s="203">
        <v>1.125</v>
      </c>
      <c r="O3285" s="222" t="s">
        <v>992</v>
      </c>
    </row>
    <row r="3286" spans="1:15" ht="29.25" customHeight="1">
      <c r="A3286" s="221" t="s">
        <v>100</v>
      </c>
      <c r="B3286" s="221" t="s">
        <v>775</v>
      </c>
      <c r="C3286" s="222" t="s">
        <v>115</v>
      </c>
      <c r="D3286" s="222" t="s">
        <v>191</v>
      </c>
      <c r="E3286" s="199" t="s">
        <v>165</v>
      </c>
      <c r="F3286" s="200"/>
      <c r="G3286" s="200"/>
      <c r="H3286" s="200"/>
      <c r="I3286" s="200">
        <v>45512</v>
      </c>
      <c r="J3286" s="143">
        <f t="shared" si="51"/>
        <v>45512</v>
      </c>
      <c r="K3286" s="202">
        <v>8</v>
      </c>
      <c r="L3286" s="285" t="s">
        <v>170</v>
      </c>
      <c r="M3286" s="223"/>
      <c r="N3286" s="203"/>
      <c r="O3286" s="222" t="s">
        <v>326</v>
      </c>
    </row>
    <row r="3287" spans="1:15" ht="29.25" customHeight="1">
      <c r="A3287" s="221" t="s">
        <v>100</v>
      </c>
      <c r="B3287" s="221" t="s">
        <v>775</v>
      </c>
      <c r="C3287" s="222" t="s">
        <v>115</v>
      </c>
      <c r="D3287" s="222" t="s">
        <v>191</v>
      </c>
      <c r="E3287" s="199" t="s">
        <v>165</v>
      </c>
      <c r="F3287" s="200"/>
      <c r="G3287" s="200"/>
      <c r="H3287" s="200"/>
      <c r="I3287" s="200">
        <v>45513</v>
      </c>
      <c r="J3287" s="143">
        <f t="shared" si="51"/>
        <v>45513</v>
      </c>
      <c r="K3287" s="202">
        <v>8</v>
      </c>
      <c r="L3287" s="285" t="s">
        <v>170</v>
      </c>
      <c r="M3287" s="223"/>
      <c r="N3287" s="203"/>
      <c r="O3287" s="222" t="s">
        <v>326</v>
      </c>
    </row>
    <row r="3288" spans="1:15" ht="29.25" customHeight="1">
      <c r="A3288" s="221" t="s">
        <v>100</v>
      </c>
      <c r="B3288" s="221" t="s">
        <v>775</v>
      </c>
      <c r="C3288" s="222" t="s">
        <v>115</v>
      </c>
      <c r="D3288" s="222" t="s">
        <v>191</v>
      </c>
      <c r="E3288" s="199" t="s">
        <v>165</v>
      </c>
      <c r="F3288" s="200"/>
      <c r="G3288" s="200"/>
      <c r="H3288" s="200"/>
      <c r="I3288" s="200">
        <v>45516</v>
      </c>
      <c r="J3288" s="143">
        <f t="shared" si="51"/>
        <v>45516</v>
      </c>
      <c r="K3288" s="202">
        <v>8</v>
      </c>
      <c r="L3288" s="285" t="s">
        <v>170</v>
      </c>
      <c r="M3288" s="223"/>
      <c r="N3288" s="203"/>
      <c r="O3288" s="222" t="s">
        <v>326</v>
      </c>
    </row>
    <row r="3289" spans="1:15" ht="29.25" customHeight="1">
      <c r="A3289" s="221" t="s">
        <v>100</v>
      </c>
      <c r="B3289" s="221" t="s">
        <v>775</v>
      </c>
      <c r="C3289" s="222" t="s">
        <v>115</v>
      </c>
      <c r="D3289" s="222" t="s">
        <v>191</v>
      </c>
      <c r="E3289" s="199" t="s">
        <v>165</v>
      </c>
      <c r="F3289" s="200"/>
      <c r="G3289" s="200"/>
      <c r="H3289" s="200"/>
      <c r="I3289" s="200">
        <v>45517</v>
      </c>
      <c r="J3289" s="143">
        <f t="shared" si="51"/>
        <v>45517</v>
      </c>
      <c r="K3289" s="202">
        <v>8</v>
      </c>
      <c r="L3289" s="285" t="s">
        <v>170</v>
      </c>
      <c r="M3289" s="223"/>
      <c r="N3289" s="203"/>
      <c r="O3289" s="222" t="s">
        <v>326</v>
      </c>
    </row>
    <row r="3290" spans="1:15" ht="29.25" customHeight="1">
      <c r="A3290" s="221" t="s">
        <v>100</v>
      </c>
      <c r="B3290" s="221" t="s">
        <v>775</v>
      </c>
      <c r="C3290" s="222" t="s">
        <v>115</v>
      </c>
      <c r="D3290" s="222" t="s">
        <v>191</v>
      </c>
      <c r="E3290" s="199" t="s">
        <v>178</v>
      </c>
      <c r="F3290" s="200"/>
      <c r="G3290" s="200"/>
      <c r="H3290" s="200"/>
      <c r="I3290" s="200">
        <v>45518</v>
      </c>
      <c r="J3290" s="143">
        <f t="shared" si="51"/>
        <v>45518</v>
      </c>
      <c r="K3290" s="202">
        <v>1</v>
      </c>
      <c r="L3290" s="285" t="s">
        <v>1921</v>
      </c>
      <c r="M3290" s="223"/>
      <c r="N3290" s="203"/>
      <c r="O3290" s="222" t="s">
        <v>326</v>
      </c>
    </row>
    <row r="3291" spans="1:15" ht="29.25" customHeight="1">
      <c r="A3291" s="221" t="s">
        <v>100</v>
      </c>
      <c r="B3291" s="221" t="s">
        <v>775</v>
      </c>
      <c r="C3291" s="222" t="s">
        <v>115</v>
      </c>
      <c r="D3291" s="222" t="s">
        <v>191</v>
      </c>
      <c r="E3291" s="199" t="s">
        <v>171</v>
      </c>
      <c r="F3291" s="200"/>
      <c r="G3291" s="200"/>
      <c r="H3291" s="200"/>
      <c r="I3291" s="200">
        <v>45518</v>
      </c>
      <c r="J3291" s="143">
        <f t="shared" si="51"/>
        <v>45518</v>
      </c>
      <c r="K3291" s="202">
        <v>1</v>
      </c>
      <c r="L3291" s="284" t="s">
        <v>1919</v>
      </c>
      <c r="M3291" s="223"/>
      <c r="N3291" s="203"/>
      <c r="O3291" s="222" t="s">
        <v>326</v>
      </c>
    </row>
    <row r="3292" spans="1:15" ht="29.25" customHeight="1">
      <c r="A3292" s="221" t="s">
        <v>100</v>
      </c>
      <c r="B3292" s="221" t="s">
        <v>775</v>
      </c>
      <c r="C3292" s="222" t="s">
        <v>115</v>
      </c>
      <c r="D3292" s="222" t="s">
        <v>191</v>
      </c>
      <c r="E3292" s="199" t="s">
        <v>163</v>
      </c>
      <c r="F3292" s="200" t="s">
        <v>878</v>
      </c>
      <c r="G3292" s="200" t="s">
        <v>879</v>
      </c>
      <c r="H3292" s="200" t="s">
        <v>881</v>
      </c>
      <c r="I3292" s="200">
        <v>45518</v>
      </c>
      <c r="J3292" s="143">
        <f t="shared" si="51"/>
        <v>45518</v>
      </c>
      <c r="K3292" s="202">
        <v>6</v>
      </c>
      <c r="L3292" s="284" t="s">
        <v>1920</v>
      </c>
      <c r="M3292" s="223"/>
      <c r="N3292" s="203">
        <v>1.125</v>
      </c>
      <c r="O3292" s="222" t="s">
        <v>992</v>
      </c>
    </row>
    <row r="3293" spans="1:15" ht="29.25" customHeight="1">
      <c r="A3293" s="221" t="s">
        <v>100</v>
      </c>
      <c r="B3293" s="221" t="s">
        <v>775</v>
      </c>
      <c r="C3293" s="222" t="s">
        <v>115</v>
      </c>
      <c r="D3293" s="222" t="s">
        <v>191</v>
      </c>
      <c r="E3293" s="199" t="s">
        <v>163</v>
      </c>
      <c r="F3293" s="200" t="s">
        <v>878</v>
      </c>
      <c r="G3293" s="200" t="s">
        <v>879</v>
      </c>
      <c r="H3293" s="200" t="s">
        <v>881</v>
      </c>
      <c r="I3293" s="200">
        <v>45519</v>
      </c>
      <c r="J3293" s="143">
        <f t="shared" si="51"/>
        <v>45519</v>
      </c>
      <c r="K3293" s="202">
        <v>7</v>
      </c>
      <c r="L3293" s="285" t="s">
        <v>2070</v>
      </c>
      <c r="M3293" s="223"/>
      <c r="N3293" s="203">
        <v>1.125</v>
      </c>
      <c r="O3293" s="222" t="s">
        <v>992</v>
      </c>
    </row>
    <row r="3294" spans="1:15" ht="29.25" customHeight="1">
      <c r="A3294" s="221" t="s">
        <v>100</v>
      </c>
      <c r="B3294" s="221" t="s">
        <v>775</v>
      </c>
      <c r="C3294" s="222" t="s">
        <v>115</v>
      </c>
      <c r="D3294" s="222" t="s">
        <v>191</v>
      </c>
      <c r="E3294" s="199" t="s">
        <v>163</v>
      </c>
      <c r="F3294" s="200" t="s">
        <v>1742</v>
      </c>
      <c r="G3294" s="200" t="s">
        <v>1743</v>
      </c>
      <c r="H3294" s="200" t="s">
        <v>76</v>
      </c>
      <c r="I3294" s="200">
        <v>45519</v>
      </c>
      <c r="J3294" s="143">
        <f t="shared" si="51"/>
        <v>45519</v>
      </c>
      <c r="K3294" s="202">
        <v>1</v>
      </c>
      <c r="L3294" s="285" t="s">
        <v>124</v>
      </c>
      <c r="M3294" s="223"/>
      <c r="N3294" s="203">
        <v>3.125</v>
      </c>
      <c r="O3294" s="222" t="s">
        <v>968</v>
      </c>
    </row>
    <row r="3295" spans="1:15" ht="29.25" customHeight="1">
      <c r="A3295" s="221" t="s">
        <v>100</v>
      </c>
      <c r="B3295" s="221" t="s">
        <v>775</v>
      </c>
      <c r="C3295" s="222" t="s">
        <v>115</v>
      </c>
      <c r="D3295" s="222" t="s">
        <v>191</v>
      </c>
      <c r="E3295" s="199" t="s">
        <v>171</v>
      </c>
      <c r="F3295" s="200"/>
      <c r="G3295" s="200"/>
      <c r="H3295" s="200"/>
      <c r="I3295" s="200">
        <v>45520</v>
      </c>
      <c r="J3295" s="143">
        <f t="shared" si="51"/>
        <v>45520</v>
      </c>
      <c r="K3295" s="202">
        <v>2</v>
      </c>
      <c r="L3295" s="284" t="s">
        <v>1919</v>
      </c>
      <c r="M3295" s="223"/>
      <c r="N3295" s="203"/>
      <c r="O3295" s="222" t="s">
        <v>326</v>
      </c>
    </row>
    <row r="3296" spans="1:15" ht="29.25" customHeight="1">
      <c r="A3296" s="221" t="s">
        <v>100</v>
      </c>
      <c r="B3296" s="221" t="s">
        <v>775</v>
      </c>
      <c r="C3296" s="222" t="s">
        <v>115</v>
      </c>
      <c r="D3296" s="222" t="s">
        <v>191</v>
      </c>
      <c r="E3296" s="199" t="s">
        <v>163</v>
      </c>
      <c r="F3296" s="200" t="s">
        <v>878</v>
      </c>
      <c r="G3296" s="200" t="s">
        <v>879</v>
      </c>
      <c r="H3296" s="200" t="s">
        <v>881</v>
      </c>
      <c r="I3296" s="200">
        <v>45520</v>
      </c>
      <c r="J3296" s="143">
        <f t="shared" si="51"/>
        <v>45520</v>
      </c>
      <c r="K3296" s="202">
        <v>6</v>
      </c>
      <c r="L3296" s="285" t="s">
        <v>2070</v>
      </c>
      <c r="M3296" s="223"/>
      <c r="N3296" s="203">
        <v>1.125</v>
      </c>
      <c r="O3296" s="222" t="s">
        <v>992</v>
      </c>
    </row>
    <row r="3297" spans="1:15" ht="29.25" customHeight="1">
      <c r="A3297" s="221" t="s">
        <v>100</v>
      </c>
      <c r="B3297" s="221" t="s">
        <v>775</v>
      </c>
      <c r="C3297" s="222" t="s">
        <v>115</v>
      </c>
      <c r="D3297" s="222" t="s">
        <v>191</v>
      </c>
      <c r="E3297" s="199" t="s">
        <v>163</v>
      </c>
      <c r="F3297" s="200" t="s">
        <v>878</v>
      </c>
      <c r="G3297" s="200" t="s">
        <v>879</v>
      </c>
      <c r="H3297" s="200" t="s">
        <v>881</v>
      </c>
      <c r="I3297" s="200">
        <v>45523</v>
      </c>
      <c r="J3297" s="143">
        <f t="shared" si="51"/>
        <v>45523</v>
      </c>
      <c r="K3297" s="202">
        <v>8</v>
      </c>
      <c r="L3297" s="284" t="s">
        <v>2071</v>
      </c>
      <c r="M3297" s="223"/>
      <c r="N3297" s="203">
        <v>1.125</v>
      </c>
      <c r="O3297" s="222" t="s">
        <v>992</v>
      </c>
    </row>
    <row r="3298" spans="1:15" ht="29.25" customHeight="1">
      <c r="A3298" s="221" t="s">
        <v>100</v>
      </c>
      <c r="B3298" s="221" t="s">
        <v>775</v>
      </c>
      <c r="C3298" s="222" t="s">
        <v>115</v>
      </c>
      <c r="D3298" s="222" t="s">
        <v>191</v>
      </c>
      <c r="E3298" s="199" t="s">
        <v>171</v>
      </c>
      <c r="F3298" s="200"/>
      <c r="G3298" s="200"/>
      <c r="H3298" s="200"/>
      <c r="I3298" s="200">
        <v>45524</v>
      </c>
      <c r="J3298" s="143">
        <f t="shared" si="51"/>
        <v>45524</v>
      </c>
      <c r="K3298" s="202">
        <v>2</v>
      </c>
      <c r="L3298" s="285" t="s">
        <v>2072</v>
      </c>
      <c r="M3298" s="223"/>
      <c r="N3298" s="203"/>
      <c r="O3298" s="222" t="s">
        <v>326</v>
      </c>
    </row>
    <row r="3299" spans="1:15" ht="29.25" customHeight="1">
      <c r="A3299" s="221" t="s">
        <v>100</v>
      </c>
      <c r="B3299" s="221" t="s">
        <v>775</v>
      </c>
      <c r="C3299" s="222" t="s">
        <v>115</v>
      </c>
      <c r="D3299" s="222" t="s">
        <v>191</v>
      </c>
      <c r="E3299" s="199" t="s">
        <v>179</v>
      </c>
      <c r="F3299" s="200"/>
      <c r="G3299" s="200"/>
      <c r="H3299" s="200"/>
      <c r="I3299" s="200">
        <v>45524</v>
      </c>
      <c r="J3299" s="143">
        <f t="shared" si="51"/>
        <v>45524</v>
      </c>
      <c r="K3299" s="202">
        <v>2</v>
      </c>
      <c r="L3299" s="285" t="s">
        <v>2073</v>
      </c>
      <c r="M3299" s="223"/>
      <c r="N3299" s="203"/>
      <c r="O3299" s="222" t="s">
        <v>326</v>
      </c>
    </row>
    <row r="3300" spans="1:15" ht="29.25" customHeight="1">
      <c r="A3300" s="221" t="s">
        <v>100</v>
      </c>
      <c r="B3300" s="221" t="s">
        <v>775</v>
      </c>
      <c r="C3300" s="222" t="s">
        <v>115</v>
      </c>
      <c r="D3300" s="222" t="s">
        <v>191</v>
      </c>
      <c r="E3300" s="199" t="s">
        <v>163</v>
      </c>
      <c r="F3300" s="200" t="s">
        <v>878</v>
      </c>
      <c r="G3300" s="200" t="s">
        <v>879</v>
      </c>
      <c r="H3300" s="200" t="s">
        <v>881</v>
      </c>
      <c r="I3300" s="200">
        <v>45524</v>
      </c>
      <c r="J3300" s="143">
        <f t="shared" si="51"/>
        <v>45524</v>
      </c>
      <c r="K3300" s="202">
        <v>4</v>
      </c>
      <c r="L3300" s="285" t="s">
        <v>2070</v>
      </c>
      <c r="M3300" s="223"/>
      <c r="N3300" s="203">
        <v>1.125</v>
      </c>
      <c r="O3300" s="222" t="s">
        <v>992</v>
      </c>
    </row>
    <row r="3301" spans="1:15" ht="29.25" customHeight="1">
      <c r="A3301" s="221" t="s">
        <v>100</v>
      </c>
      <c r="B3301" s="221" t="s">
        <v>775</v>
      </c>
      <c r="C3301" s="222" t="s">
        <v>115</v>
      </c>
      <c r="D3301" s="222" t="s">
        <v>191</v>
      </c>
      <c r="E3301" s="199" t="s">
        <v>171</v>
      </c>
      <c r="F3301" s="200"/>
      <c r="G3301" s="200"/>
      <c r="H3301" s="200"/>
      <c r="I3301" s="200">
        <v>45525</v>
      </c>
      <c r="J3301" s="143">
        <f t="shared" si="51"/>
        <v>45525</v>
      </c>
      <c r="K3301" s="202">
        <v>8</v>
      </c>
      <c r="L3301" s="284" t="s">
        <v>2074</v>
      </c>
      <c r="M3301" s="223"/>
      <c r="N3301" s="203"/>
      <c r="O3301" s="222" t="s">
        <v>326</v>
      </c>
    </row>
    <row r="3302" spans="1:15" ht="29.25" customHeight="1">
      <c r="A3302" s="221" t="s">
        <v>100</v>
      </c>
      <c r="B3302" s="221" t="s">
        <v>775</v>
      </c>
      <c r="C3302" s="222" t="s">
        <v>115</v>
      </c>
      <c r="D3302" s="222" t="s">
        <v>191</v>
      </c>
      <c r="E3302" s="199" t="s">
        <v>178</v>
      </c>
      <c r="F3302" s="200"/>
      <c r="G3302" s="200"/>
      <c r="H3302" s="200"/>
      <c r="I3302" s="200">
        <v>45526</v>
      </c>
      <c r="J3302" s="143">
        <f t="shared" si="51"/>
        <v>45526</v>
      </c>
      <c r="K3302" s="202">
        <v>2</v>
      </c>
      <c r="L3302" s="284" t="s">
        <v>2263</v>
      </c>
      <c r="M3302" s="223"/>
      <c r="N3302" s="203"/>
      <c r="O3302" s="222" t="s">
        <v>326</v>
      </c>
    </row>
    <row r="3303" spans="1:15" ht="29.25" customHeight="1">
      <c r="A3303" s="221" t="s">
        <v>100</v>
      </c>
      <c r="B3303" s="221" t="s">
        <v>775</v>
      </c>
      <c r="C3303" s="222" t="s">
        <v>115</v>
      </c>
      <c r="D3303" s="222" t="s">
        <v>191</v>
      </c>
      <c r="E3303" s="199" t="s">
        <v>163</v>
      </c>
      <c r="F3303" s="200" t="s">
        <v>878</v>
      </c>
      <c r="G3303" s="200" t="s">
        <v>879</v>
      </c>
      <c r="H3303" s="200" t="s">
        <v>881</v>
      </c>
      <c r="I3303" s="200">
        <v>45526</v>
      </c>
      <c r="J3303" s="143">
        <f t="shared" si="51"/>
        <v>45526</v>
      </c>
      <c r="K3303" s="202">
        <v>6</v>
      </c>
      <c r="L3303" s="285" t="s">
        <v>2070</v>
      </c>
      <c r="M3303" s="223"/>
      <c r="N3303" s="203">
        <v>1.125</v>
      </c>
      <c r="O3303" s="222" t="s">
        <v>992</v>
      </c>
    </row>
    <row r="3304" spans="1:15" ht="29.25" customHeight="1">
      <c r="A3304" s="221" t="s">
        <v>100</v>
      </c>
      <c r="B3304" s="221" t="s">
        <v>775</v>
      </c>
      <c r="C3304" s="222" t="s">
        <v>115</v>
      </c>
      <c r="D3304" s="222" t="s">
        <v>191</v>
      </c>
      <c r="E3304" s="199" t="s">
        <v>171</v>
      </c>
      <c r="F3304" s="200"/>
      <c r="G3304" s="200"/>
      <c r="H3304" s="200"/>
      <c r="I3304" s="200">
        <v>45527</v>
      </c>
      <c r="J3304" s="143">
        <f t="shared" si="51"/>
        <v>45527</v>
      </c>
      <c r="K3304" s="202">
        <v>1</v>
      </c>
      <c r="L3304" s="285" t="s">
        <v>2264</v>
      </c>
      <c r="M3304" s="223"/>
      <c r="N3304" s="203"/>
      <c r="O3304" s="222" t="s">
        <v>326</v>
      </c>
    </row>
    <row r="3305" spans="1:15" ht="29.25" customHeight="1">
      <c r="A3305" s="221" t="s">
        <v>100</v>
      </c>
      <c r="B3305" s="221" t="s">
        <v>775</v>
      </c>
      <c r="C3305" s="222" t="s">
        <v>115</v>
      </c>
      <c r="D3305" s="222" t="s">
        <v>191</v>
      </c>
      <c r="E3305" s="199" t="s">
        <v>178</v>
      </c>
      <c r="F3305" s="200"/>
      <c r="G3305" s="200"/>
      <c r="H3305" s="200"/>
      <c r="I3305" s="200">
        <v>45527</v>
      </c>
      <c r="J3305" s="143">
        <f t="shared" si="51"/>
        <v>45527</v>
      </c>
      <c r="K3305" s="202">
        <v>1</v>
      </c>
      <c r="L3305" s="285" t="s">
        <v>2265</v>
      </c>
      <c r="M3305" s="223"/>
      <c r="N3305" s="203"/>
      <c r="O3305" s="222" t="s">
        <v>326</v>
      </c>
    </row>
    <row r="3306" spans="1:15" ht="29.25" customHeight="1">
      <c r="A3306" s="221" t="s">
        <v>100</v>
      </c>
      <c r="B3306" s="221" t="s">
        <v>775</v>
      </c>
      <c r="C3306" s="222" t="s">
        <v>115</v>
      </c>
      <c r="D3306" s="222" t="s">
        <v>191</v>
      </c>
      <c r="E3306" s="199" t="s">
        <v>163</v>
      </c>
      <c r="F3306" s="200" t="s">
        <v>878</v>
      </c>
      <c r="G3306" s="200" t="s">
        <v>879</v>
      </c>
      <c r="H3306" s="200" t="s">
        <v>881</v>
      </c>
      <c r="I3306" s="200">
        <v>45527</v>
      </c>
      <c r="J3306" s="143">
        <f t="shared" si="51"/>
        <v>45527</v>
      </c>
      <c r="K3306" s="202">
        <v>6</v>
      </c>
      <c r="L3306" s="285" t="s">
        <v>2070</v>
      </c>
      <c r="M3306" s="223"/>
      <c r="N3306" s="203">
        <v>1.125</v>
      </c>
      <c r="O3306" s="222" t="s">
        <v>992</v>
      </c>
    </row>
    <row r="3307" spans="1:15" ht="29.25" customHeight="1">
      <c r="A3307" s="221" t="s">
        <v>100</v>
      </c>
      <c r="B3307" s="221" t="s">
        <v>775</v>
      </c>
      <c r="C3307" s="222" t="s">
        <v>115</v>
      </c>
      <c r="D3307" s="222" t="s">
        <v>191</v>
      </c>
      <c r="E3307" s="199" t="s">
        <v>178</v>
      </c>
      <c r="F3307" s="200"/>
      <c r="G3307" s="200"/>
      <c r="H3307" s="200"/>
      <c r="I3307" s="200">
        <v>45530</v>
      </c>
      <c r="J3307" s="143">
        <f t="shared" si="51"/>
        <v>45530</v>
      </c>
      <c r="K3307" s="202">
        <v>6</v>
      </c>
      <c r="L3307" s="285" t="s">
        <v>2266</v>
      </c>
      <c r="M3307" s="223"/>
      <c r="N3307" s="203"/>
      <c r="O3307" s="222" t="s">
        <v>326</v>
      </c>
    </row>
    <row r="3308" spans="1:15" ht="29.25" customHeight="1">
      <c r="A3308" s="221" t="s">
        <v>100</v>
      </c>
      <c r="B3308" s="221" t="s">
        <v>775</v>
      </c>
      <c r="C3308" s="222" t="s">
        <v>115</v>
      </c>
      <c r="D3308" s="222" t="s">
        <v>191</v>
      </c>
      <c r="E3308" s="199" t="s">
        <v>163</v>
      </c>
      <c r="F3308" s="200" t="s">
        <v>878</v>
      </c>
      <c r="G3308" s="200" t="s">
        <v>879</v>
      </c>
      <c r="H3308" s="200" t="s">
        <v>881</v>
      </c>
      <c r="I3308" s="200">
        <v>45530</v>
      </c>
      <c r="J3308" s="143">
        <f t="shared" si="51"/>
        <v>45530</v>
      </c>
      <c r="K3308" s="202">
        <v>2</v>
      </c>
      <c r="L3308" s="285" t="s">
        <v>2070</v>
      </c>
      <c r="M3308" s="223"/>
      <c r="N3308" s="203">
        <v>1.125</v>
      </c>
      <c r="O3308" s="222" t="s">
        <v>992</v>
      </c>
    </row>
    <row r="3309" spans="1:15" ht="29.25" customHeight="1">
      <c r="A3309" s="221" t="s">
        <v>100</v>
      </c>
      <c r="B3309" s="221" t="s">
        <v>775</v>
      </c>
      <c r="C3309" s="222" t="s">
        <v>115</v>
      </c>
      <c r="D3309" s="222" t="s">
        <v>191</v>
      </c>
      <c r="E3309" s="199" t="s">
        <v>171</v>
      </c>
      <c r="F3309" s="200"/>
      <c r="G3309" s="200"/>
      <c r="H3309" s="200"/>
      <c r="I3309" s="200">
        <v>45531</v>
      </c>
      <c r="J3309" s="143">
        <f t="shared" si="51"/>
        <v>45531</v>
      </c>
      <c r="K3309" s="202">
        <v>8</v>
      </c>
      <c r="L3309" s="285" t="s">
        <v>2267</v>
      </c>
      <c r="M3309" s="223"/>
      <c r="N3309" s="203"/>
      <c r="O3309" s="222" t="s">
        <v>326</v>
      </c>
    </row>
    <row r="3310" spans="1:15" ht="29.25" customHeight="1">
      <c r="A3310" s="221" t="s">
        <v>100</v>
      </c>
      <c r="B3310" s="221" t="s">
        <v>775</v>
      </c>
      <c r="C3310" s="222" t="s">
        <v>115</v>
      </c>
      <c r="D3310" s="222" t="s">
        <v>191</v>
      </c>
      <c r="E3310" s="199" t="s">
        <v>178</v>
      </c>
      <c r="F3310" s="200"/>
      <c r="G3310" s="200"/>
      <c r="H3310" s="200"/>
      <c r="I3310" s="200">
        <v>45532</v>
      </c>
      <c r="J3310" s="143">
        <f t="shared" si="51"/>
        <v>45532</v>
      </c>
      <c r="K3310" s="202">
        <v>3</v>
      </c>
      <c r="L3310" s="284" t="s">
        <v>2268</v>
      </c>
      <c r="M3310" s="223"/>
      <c r="N3310" s="203"/>
      <c r="O3310" s="222" t="s">
        <v>326</v>
      </c>
    </row>
    <row r="3311" spans="1:15" ht="29.25" customHeight="1">
      <c r="A3311" s="221" t="s">
        <v>100</v>
      </c>
      <c r="B3311" s="221" t="s">
        <v>775</v>
      </c>
      <c r="C3311" s="222" t="s">
        <v>115</v>
      </c>
      <c r="D3311" s="222" t="s">
        <v>191</v>
      </c>
      <c r="E3311" s="199" t="s">
        <v>171</v>
      </c>
      <c r="F3311" s="200"/>
      <c r="G3311" s="200"/>
      <c r="H3311" s="200"/>
      <c r="I3311" s="200">
        <v>45532</v>
      </c>
      <c r="J3311" s="143">
        <f t="shared" si="51"/>
        <v>45532</v>
      </c>
      <c r="K3311" s="202">
        <v>5</v>
      </c>
      <c r="L3311" s="285" t="s">
        <v>2267</v>
      </c>
      <c r="M3311" s="223"/>
      <c r="N3311" s="203"/>
      <c r="O3311" s="222" t="s">
        <v>326</v>
      </c>
    </row>
    <row r="3312" spans="1:15" ht="29.25" customHeight="1">
      <c r="A3312" s="221" t="s">
        <v>100</v>
      </c>
      <c r="B3312" s="221" t="s">
        <v>775</v>
      </c>
      <c r="C3312" s="222" t="s">
        <v>115</v>
      </c>
      <c r="D3312" s="222" t="s">
        <v>191</v>
      </c>
      <c r="E3312" s="199" t="s">
        <v>171</v>
      </c>
      <c r="F3312" s="200"/>
      <c r="G3312" s="200"/>
      <c r="H3312" s="200"/>
      <c r="I3312" s="200">
        <v>45533</v>
      </c>
      <c r="J3312" s="143">
        <f t="shared" si="51"/>
        <v>45533</v>
      </c>
      <c r="K3312" s="202">
        <v>4</v>
      </c>
      <c r="L3312" s="284" t="s">
        <v>2467</v>
      </c>
      <c r="M3312" s="223"/>
      <c r="N3312" s="203"/>
      <c r="O3312" s="222" t="s">
        <v>326</v>
      </c>
    </row>
    <row r="3313" spans="1:15" ht="29.25" customHeight="1">
      <c r="A3313" s="221" t="s">
        <v>100</v>
      </c>
      <c r="B3313" s="221" t="s">
        <v>775</v>
      </c>
      <c r="C3313" s="222" t="s">
        <v>115</v>
      </c>
      <c r="D3313" s="222" t="s">
        <v>191</v>
      </c>
      <c r="E3313" s="199" t="s">
        <v>163</v>
      </c>
      <c r="F3313" s="200" t="s">
        <v>878</v>
      </c>
      <c r="G3313" s="200" t="s">
        <v>879</v>
      </c>
      <c r="H3313" s="200" t="s">
        <v>881</v>
      </c>
      <c r="I3313" s="200">
        <v>45533</v>
      </c>
      <c r="J3313" s="143">
        <f t="shared" si="51"/>
        <v>45533</v>
      </c>
      <c r="K3313" s="202">
        <v>4</v>
      </c>
      <c r="L3313" s="285" t="s">
        <v>2070</v>
      </c>
      <c r="M3313" s="223"/>
      <c r="N3313" s="203">
        <v>1.125</v>
      </c>
      <c r="O3313" s="222" t="s">
        <v>992</v>
      </c>
    </row>
    <row r="3314" spans="1:15" ht="29.25" customHeight="1">
      <c r="A3314" s="221" t="s">
        <v>100</v>
      </c>
      <c r="B3314" s="221" t="s">
        <v>775</v>
      </c>
      <c r="C3314" s="222" t="s">
        <v>115</v>
      </c>
      <c r="D3314" s="222" t="s">
        <v>191</v>
      </c>
      <c r="E3314" s="199" t="s">
        <v>165</v>
      </c>
      <c r="F3314" s="200"/>
      <c r="G3314" s="200"/>
      <c r="H3314" s="200"/>
      <c r="I3314" s="200">
        <v>45534</v>
      </c>
      <c r="J3314" s="143">
        <f t="shared" si="51"/>
        <v>45534</v>
      </c>
      <c r="K3314" s="202">
        <v>8</v>
      </c>
      <c r="L3314" s="285" t="s">
        <v>209</v>
      </c>
      <c r="M3314" s="223"/>
      <c r="N3314" s="203"/>
      <c r="O3314" s="222" t="s">
        <v>326</v>
      </c>
    </row>
    <row r="3315" spans="1:15" ht="29.25" customHeight="1">
      <c r="A3315" s="221" t="s">
        <v>100</v>
      </c>
      <c r="B3315" s="221" t="s">
        <v>775</v>
      </c>
      <c r="C3315" s="222" t="s">
        <v>115</v>
      </c>
      <c r="D3315" s="222" t="s">
        <v>191</v>
      </c>
      <c r="E3315" s="199" t="s">
        <v>163</v>
      </c>
      <c r="F3315" s="200" t="s">
        <v>2241</v>
      </c>
      <c r="G3315" s="200" t="s">
        <v>2242</v>
      </c>
      <c r="H3315" s="200" t="s">
        <v>55</v>
      </c>
      <c r="I3315" s="200">
        <v>45537</v>
      </c>
      <c r="J3315" s="143">
        <f t="shared" si="51"/>
        <v>45537</v>
      </c>
      <c r="K3315" s="202">
        <v>1</v>
      </c>
      <c r="L3315" s="285" t="s">
        <v>551</v>
      </c>
      <c r="M3315" s="223"/>
      <c r="N3315" s="203">
        <v>0.25</v>
      </c>
      <c r="O3315" s="222" t="s">
        <v>968</v>
      </c>
    </row>
    <row r="3316" spans="1:15" ht="29.25" customHeight="1">
      <c r="A3316" s="221" t="s">
        <v>100</v>
      </c>
      <c r="B3316" s="221" t="s">
        <v>775</v>
      </c>
      <c r="C3316" s="222" t="s">
        <v>115</v>
      </c>
      <c r="D3316" s="222" t="s">
        <v>191</v>
      </c>
      <c r="E3316" s="199" t="s">
        <v>163</v>
      </c>
      <c r="F3316" s="200" t="s">
        <v>878</v>
      </c>
      <c r="G3316" s="200" t="s">
        <v>879</v>
      </c>
      <c r="H3316" s="200" t="s">
        <v>881</v>
      </c>
      <c r="I3316" s="200">
        <v>45537</v>
      </c>
      <c r="J3316" s="143">
        <f t="shared" si="51"/>
        <v>45537</v>
      </c>
      <c r="K3316" s="202">
        <v>7</v>
      </c>
      <c r="L3316" s="284" t="s">
        <v>2468</v>
      </c>
      <c r="M3316" s="223"/>
      <c r="N3316" s="203">
        <v>1.125</v>
      </c>
      <c r="O3316" s="222" t="s">
        <v>992</v>
      </c>
    </row>
    <row r="3317" spans="1:15" ht="29.25" customHeight="1">
      <c r="A3317" s="221" t="s">
        <v>100</v>
      </c>
      <c r="B3317" s="221" t="s">
        <v>775</v>
      </c>
      <c r="C3317" s="222" t="s">
        <v>115</v>
      </c>
      <c r="D3317" s="222" t="s">
        <v>191</v>
      </c>
      <c r="E3317" s="199" t="s">
        <v>166</v>
      </c>
      <c r="F3317" s="200"/>
      <c r="G3317" s="200"/>
      <c r="H3317" s="200"/>
      <c r="I3317" s="200">
        <v>45538</v>
      </c>
      <c r="J3317" s="143">
        <f t="shared" si="51"/>
        <v>45538</v>
      </c>
      <c r="K3317" s="202">
        <v>2</v>
      </c>
      <c r="L3317" s="285" t="s">
        <v>2470</v>
      </c>
      <c r="M3317" s="223"/>
      <c r="N3317" s="203"/>
      <c r="O3317" s="222" t="s">
        <v>326</v>
      </c>
    </row>
    <row r="3318" spans="1:15" ht="29.25" customHeight="1">
      <c r="A3318" s="221" t="s">
        <v>100</v>
      </c>
      <c r="B3318" s="221" t="s">
        <v>775</v>
      </c>
      <c r="C3318" s="222" t="s">
        <v>115</v>
      </c>
      <c r="D3318" s="222" t="s">
        <v>191</v>
      </c>
      <c r="E3318" s="199" t="s">
        <v>163</v>
      </c>
      <c r="F3318" s="200" t="s">
        <v>878</v>
      </c>
      <c r="G3318" s="200" t="s">
        <v>879</v>
      </c>
      <c r="H3318" s="200" t="s">
        <v>881</v>
      </c>
      <c r="I3318" s="200">
        <v>45538</v>
      </c>
      <c r="J3318" s="143">
        <f t="shared" si="51"/>
        <v>45538</v>
      </c>
      <c r="K3318" s="202">
        <v>6</v>
      </c>
      <c r="L3318" s="285" t="s">
        <v>2469</v>
      </c>
      <c r="M3318" s="223"/>
      <c r="N3318" s="203">
        <v>1.125</v>
      </c>
      <c r="O3318" s="222" t="s">
        <v>992</v>
      </c>
    </row>
    <row r="3319" spans="1:15" ht="29.25" customHeight="1">
      <c r="A3319" s="221" t="s">
        <v>100</v>
      </c>
      <c r="B3319" s="221" t="s">
        <v>775</v>
      </c>
      <c r="C3319" s="222" t="s">
        <v>115</v>
      </c>
      <c r="D3319" s="222" t="s">
        <v>191</v>
      </c>
      <c r="E3319" s="199" t="s">
        <v>178</v>
      </c>
      <c r="F3319" s="200"/>
      <c r="G3319" s="200"/>
      <c r="H3319" s="200"/>
      <c r="I3319" s="200">
        <v>45539</v>
      </c>
      <c r="J3319" s="143">
        <f t="shared" si="51"/>
        <v>45539</v>
      </c>
      <c r="K3319" s="202">
        <v>1</v>
      </c>
      <c r="L3319" s="285" t="s">
        <v>743</v>
      </c>
      <c r="M3319" s="223"/>
      <c r="N3319" s="203"/>
      <c r="O3319" s="222" t="s">
        <v>326</v>
      </c>
    </row>
    <row r="3320" spans="1:15" ht="29.25" customHeight="1">
      <c r="A3320" s="221" t="s">
        <v>100</v>
      </c>
      <c r="B3320" s="221" t="s">
        <v>775</v>
      </c>
      <c r="C3320" s="222" t="s">
        <v>115</v>
      </c>
      <c r="D3320" s="222" t="s">
        <v>191</v>
      </c>
      <c r="E3320" s="199" t="s">
        <v>166</v>
      </c>
      <c r="F3320" s="200"/>
      <c r="G3320" s="200"/>
      <c r="H3320" s="200"/>
      <c r="I3320" s="200">
        <v>45539</v>
      </c>
      <c r="J3320" s="143">
        <f t="shared" si="51"/>
        <v>45539</v>
      </c>
      <c r="K3320" s="202">
        <v>7</v>
      </c>
      <c r="L3320" s="285" t="s">
        <v>2471</v>
      </c>
      <c r="M3320" s="223"/>
      <c r="N3320" s="203"/>
      <c r="O3320" s="222" t="s">
        <v>326</v>
      </c>
    </row>
    <row r="3321" spans="1:15" ht="29.25" customHeight="1">
      <c r="A3321" s="221" t="s">
        <v>100</v>
      </c>
      <c r="B3321" s="221" t="s">
        <v>775</v>
      </c>
      <c r="C3321" s="222" t="s">
        <v>115</v>
      </c>
      <c r="D3321" s="222" t="s">
        <v>191</v>
      </c>
      <c r="E3321" s="199" t="s">
        <v>163</v>
      </c>
      <c r="F3321" s="200" t="s">
        <v>878</v>
      </c>
      <c r="G3321" s="200" t="s">
        <v>879</v>
      </c>
      <c r="H3321" s="200" t="s">
        <v>881</v>
      </c>
      <c r="I3321" s="200">
        <v>45540</v>
      </c>
      <c r="J3321" s="143">
        <f t="shared" si="51"/>
        <v>45540</v>
      </c>
      <c r="K3321" s="202">
        <v>5</v>
      </c>
      <c r="L3321" s="285" t="s">
        <v>2600</v>
      </c>
      <c r="M3321" s="223"/>
      <c r="N3321" s="203">
        <v>1.125</v>
      </c>
      <c r="O3321" s="222" t="s">
        <v>992</v>
      </c>
    </row>
    <row r="3322" spans="1:15" ht="29.25" customHeight="1">
      <c r="A3322" s="221" t="s">
        <v>100</v>
      </c>
      <c r="B3322" s="221" t="s">
        <v>775</v>
      </c>
      <c r="C3322" s="222" t="s">
        <v>115</v>
      </c>
      <c r="D3322" s="222" t="s">
        <v>191</v>
      </c>
      <c r="E3322" s="199" t="s">
        <v>163</v>
      </c>
      <c r="F3322" s="200" t="s">
        <v>937</v>
      </c>
      <c r="G3322" s="200" t="s">
        <v>938</v>
      </c>
      <c r="H3322" s="200" t="s">
        <v>55</v>
      </c>
      <c r="I3322" s="200">
        <v>45540</v>
      </c>
      <c r="J3322" s="143">
        <f t="shared" si="51"/>
        <v>45540</v>
      </c>
      <c r="K3322" s="202">
        <v>2</v>
      </c>
      <c r="L3322" s="285" t="s">
        <v>2599</v>
      </c>
      <c r="M3322" s="223"/>
      <c r="N3322" s="203">
        <v>0.5</v>
      </c>
      <c r="O3322" s="222" t="s">
        <v>958</v>
      </c>
    </row>
    <row r="3323" spans="1:15" ht="29.25" customHeight="1">
      <c r="A3323" s="221" t="s">
        <v>100</v>
      </c>
      <c r="B3323" s="221" t="s">
        <v>775</v>
      </c>
      <c r="C3323" s="222" t="s">
        <v>115</v>
      </c>
      <c r="D3323" s="222" t="s">
        <v>191</v>
      </c>
      <c r="E3323" s="199" t="s">
        <v>163</v>
      </c>
      <c r="F3323" s="200" t="s">
        <v>2053</v>
      </c>
      <c r="G3323" s="200" t="s">
        <v>9089</v>
      </c>
      <c r="H3323" s="200" t="s">
        <v>55</v>
      </c>
      <c r="I3323" s="200">
        <v>45540</v>
      </c>
      <c r="J3323" s="143">
        <f t="shared" si="51"/>
        <v>45540</v>
      </c>
      <c r="K3323" s="202">
        <v>1</v>
      </c>
      <c r="L3323" s="285" t="s">
        <v>2599</v>
      </c>
      <c r="M3323" s="223"/>
      <c r="N3323" s="203">
        <v>1.125</v>
      </c>
      <c r="O3323" s="222" t="s">
        <v>968</v>
      </c>
    </row>
    <row r="3324" spans="1:15" ht="29.25" customHeight="1">
      <c r="A3324" s="221" t="s">
        <v>100</v>
      </c>
      <c r="B3324" s="221" t="s">
        <v>775</v>
      </c>
      <c r="C3324" s="222" t="s">
        <v>115</v>
      </c>
      <c r="D3324" s="222" t="s">
        <v>191</v>
      </c>
      <c r="E3324" s="199" t="s">
        <v>178</v>
      </c>
      <c r="F3324" s="200"/>
      <c r="G3324" s="200"/>
      <c r="H3324" s="200"/>
      <c r="I3324" s="200">
        <v>45541</v>
      </c>
      <c r="J3324" s="143">
        <f t="shared" si="51"/>
        <v>45541</v>
      </c>
      <c r="K3324" s="202">
        <v>8</v>
      </c>
      <c r="L3324" s="284" t="s">
        <v>2601</v>
      </c>
      <c r="M3324" s="223"/>
      <c r="N3324" s="203"/>
      <c r="O3324" s="222" t="s">
        <v>326</v>
      </c>
    </row>
    <row r="3325" spans="1:15" ht="29.25" customHeight="1">
      <c r="A3325" s="221" t="s">
        <v>100</v>
      </c>
      <c r="B3325" s="221" t="s">
        <v>775</v>
      </c>
      <c r="C3325" s="222" t="s">
        <v>115</v>
      </c>
      <c r="D3325" s="222" t="s">
        <v>191</v>
      </c>
      <c r="E3325" s="199" t="s">
        <v>163</v>
      </c>
      <c r="F3325" s="200" t="s">
        <v>2580</v>
      </c>
      <c r="G3325" s="200" t="s">
        <v>2581</v>
      </c>
      <c r="H3325" s="200" t="s">
        <v>2582</v>
      </c>
      <c r="I3325" s="200">
        <v>45544</v>
      </c>
      <c r="J3325" s="143">
        <f t="shared" si="51"/>
        <v>45544</v>
      </c>
      <c r="K3325" s="202">
        <v>8</v>
      </c>
      <c r="L3325" s="284" t="s">
        <v>2602</v>
      </c>
      <c r="M3325" s="223"/>
      <c r="N3325" s="203">
        <v>1.1666666666666701</v>
      </c>
      <c r="O3325" s="222" t="s">
        <v>964</v>
      </c>
    </row>
    <row r="3326" spans="1:15" ht="29.25" customHeight="1">
      <c r="A3326" s="221" t="s">
        <v>100</v>
      </c>
      <c r="B3326" s="221" t="s">
        <v>775</v>
      </c>
      <c r="C3326" s="222" t="s">
        <v>115</v>
      </c>
      <c r="D3326" s="222" t="s">
        <v>191</v>
      </c>
      <c r="E3326" s="199" t="s">
        <v>166</v>
      </c>
      <c r="F3326" s="200"/>
      <c r="G3326" s="200"/>
      <c r="H3326" s="200"/>
      <c r="I3326" s="200">
        <v>45545</v>
      </c>
      <c r="J3326" s="143">
        <f t="shared" si="51"/>
        <v>45545</v>
      </c>
      <c r="K3326" s="202">
        <v>4</v>
      </c>
      <c r="L3326" s="284" t="s">
        <v>2604</v>
      </c>
      <c r="M3326" s="223"/>
      <c r="N3326" s="203"/>
      <c r="O3326" s="222" t="s">
        <v>326</v>
      </c>
    </row>
    <row r="3327" spans="1:15" ht="29.25" customHeight="1">
      <c r="A3327" s="221" t="s">
        <v>100</v>
      </c>
      <c r="B3327" s="221" t="s">
        <v>775</v>
      </c>
      <c r="C3327" s="222" t="s">
        <v>115</v>
      </c>
      <c r="D3327" s="222" t="s">
        <v>191</v>
      </c>
      <c r="E3327" s="199" t="s">
        <v>163</v>
      </c>
      <c r="F3327" s="200" t="s">
        <v>878</v>
      </c>
      <c r="G3327" s="200" t="s">
        <v>879</v>
      </c>
      <c r="H3327" s="200" t="s">
        <v>881</v>
      </c>
      <c r="I3327" s="200">
        <v>45545</v>
      </c>
      <c r="J3327" s="143">
        <f t="shared" si="51"/>
        <v>45545</v>
      </c>
      <c r="K3327" s="202">
        <v>4</v>
      </c>
      <c r="L3327" s="285" t="s">
        <v>2603</v>
      </c>
      <c r="M3327" s="223"/>
      <c r="N3327" s="203">
        <v>1.125</v>
      </c>
      <c r="O3327" s="222" t="s">
        <v>992</v>
      </c>
    </row>
    <row r="3328" spans="1:15" ht="29.25" customHeight="1">
      <c r="A3328" s="221" t="s">
        <v>100</v>
      </c>
      <c r="B3328" s="221" t="s">
        <v>775</v>
      </c>
      <c r="C3328" s="222" t="s">
        <v>115</v>
      </c>
      <c r="D3328" s="222" t="s">
        <v>191</v>
      </c>
      <c r="E3328" s="199" t="s">
        <v>178</v>
      </c>
      <c r="F3328" s="200"/>
      <c r="G3328" s="200"/>
      <c r="H3328" s="200"/>
      <c r="I3328" s="200">
        <v>45546</v>
      </c>
      <c r="J3328" s="143">
        <f t="shared" si="51"/>
        <v>45546</v>
      </c>
      <c r="K3328" s="202">
        <v>2</v>
      </c>
      <c r="L3328" s="284" t="s">
        <v>2606</v>
      </c>
      <c r="M3328" s="223"/>
      <c r="N3328" s="203"/>
      <c r="O3328" s="222" t="s">
        <v>326</v>
      </c>
    </row>
    <row r="3329" spans="1:15" ht="29.25" customHeight="1">
      <c r="A3329" s="221" t="s">
        <v>100</v>
      </c>
      <c r="B3329" s="221" t="s">
        <v>775</v>
      </c>
      <c r="C3329" s="222" t="s">
        <v>115</v>
      </c>
      <c r="D3329" s="222" t="s">
        <v>191</v>
      </c>
      <c r="E3329" s="199" t="s">
        <v>163</v>
      </c>
      <c r="F3329" s="200" t="s">
        <v>2580</v>
      </c>
      <c r="G3329" s="200" t="s">
        <v>2581</v>
      </c>
      <c r="H3329" s="200" t="s">
        <v>2582</v>
      </c>
      <c r="I3329" s="200">
        <v>45546</v>
      </c>
      <c r="J3329" s="143">
        <f t="shared" si="51"/>
        <v>45546</v>
      </c>
      <c r="K3329" s="202">
        <v>6</v>
      </c>
      <c r="L3329" s="284" t="s">
        <v>2605</v>
      </c>
      <c r="M3329" s="223"/>
      <c r="N3329" s="203">
        <v>1.1666666666666701</v>
      </c>
      <c r="O3329" s="222" t="s">
        <v>964</v>
      </c>
    </row>
    <row r="3330" spans="1:15" ht="29.25" customHeight="1">
      <c r="A3330" s="221" t="s">
        <v>100</v>
      </c>
      <c r="B3330" s="221" t="s">
        <v>775</v>
      </c>
      <c r="C3330" s="222" t="s">
        <v>115</v>
      </c>
      <c r="D3330" s="222" t="s">
        <v>191</v>
      </c>
      <c r="E3330" s="199" t="s">
        <v>178</v>
      </c>
      <c r="F3330" s="200"/>
      <c r="G3330" s="200"/>
      <c r="H3330" s="200"/>
      <c r="I3330" s="200">
        <v>45547</v>
      </c>
      <c r="J3330" s="143">
        <f t="shared" si="51"/>
        <v>45547</v>
      </c>
      <c r="K3330" s="202">
        <v>4</v>
      </c>
      <c r="L3330" s="284" t="s">
        <v>2773</v>
      </c>
      <c r="M3330" s="223"/>
      <c r="N3330" s="203"/>
      <c r="O3330" s="222" t="s">
        <v>326</v>
      </c>
    </row>
    <row r="3331" spans="1:15" ht="29.25" customHeight="1">
      <c r="A3331" s="221" t="s">
        <v>100</v>
      </c>
      <c r="B3331" s="221" t="s">
        <v>775</v>
      </c>
      <c r="C3331" s="222" t="s">
        <v>115</v>
      </c>
      <c r="D3331" s="222" t="s">
        <v>191</v>
      </c>
      <c r="E3331" s="199" t="s">
        <v>163</v>
      </c>
      <c r="F3331" s="200" t="s">
        <v>642</v>
      </c>
      <c r="G3331" s="200" t="s">
        <v>754</v>
      </c>
      <c r="H3331" s="200" t="s">
        <v>98</v>
      </c>
      <c r="I3331" s="200">
        <v>45547</v>
      </c>
      <c r="J3331" s="143">
        <f t="shared" ref="J3331:J3394" si="52">I3331</f>
        <v>45547</v>
      </c>
      <c r="K3331" s="202">
        <v>4</v>
      </c>
      <c r="L3331" s="285" t="s">
        <v>2774</v>
      </c>
      <c r="M3331" s="223"/>
      <c r="N3331" s="203">
        <v>1.5</v>
      </c>
      <c r="O3331" s="222" t="s">
        <v>968</v>
      </c>
    </row>
    <row r="3332" spans="1:15" ht="29.25" customHeight="1">
      <c r="A3332" s="221" t="s">
        <v>100</v>
      </c>
      <c r="B3332" s="221" t="s">
        <v>775</v>
      </c>
      <c r="C3332" s="222" t="s">
        <v>115</v>
      </c>
      <c r="D3332" s="222" t="s">
        <v>191</v>
      </c>
      <c r="E3332" s="199" t="s">
        <v>166</v>
      </c>
      <c r="F3332" s="200"/>
      <c r="G3332" s="200"/>
      <c r="H3332" s="200"/>
      <c r="I3332" s="200">
        <v>45548</v>
      </c>
      <c r="J3332" s="143">
        <f t="shared" si="52"/>
        <v>45548</v>
      </c>
      <c r="K3332" s="202">
        <v>6</v>
      </c>
      <c r="L3332" s="285" t="s">
        <v>2775</v>
      </c>
      <c r="M3332" s="223"/>
      <c r="N3332" s="203"/>
      <c r="O3332" s="222" t="s">
        <v>326</v>
      </c>
    </row>
    <row r="3333" spans="1:15" ht="29.25" customHeight="1">
      <c r="A3333" s="221" t="s">
        <v>100</v>
      </c>
      <c r="B3333" s="221" t="s">
        <v>775</v>
      </c>
      <c r="C3333" s="222" t="s">
        <v>115</v>
      </c>
      <c r="D3333" s="222" t="s">
        <v>191</v>
      </c>
      <c r="E3333" s="199" t="s">
        <v>163</v>
      </c>
      <c r="F3333" s="200" t="s">
        <v>2580</v>
      </c>
      <c r="G3333" s="200" t="s">
        <v>2581</v>
      </c>
      <c r="H3333" s="200" t="s">
        <v>2689</v>
      </c>
      <c r="I3333" s="200">
        <v>45548</v>
      </c>
      <c r="J3333" s="143">
        <f t="shared" si="52"/>
        <v>45548</v>
      </c>
      <c r="K3333" s="202">
        <v>2</v>
      </c>
      <c r="L3333" s="285" t="s">
        <v>2776</v>
      </c>
      <c r="M3333" s="223"/>
      <c r="N3333" s="203">
        <v>0.65625</v>
      </c>
      <c r="O3333" s="222" t="s">
        <v>942</v>
      </c>
    </row>
    <row r="3334" spans="1:15" ht="29.25" customHeight="1">
      <c r="A3334" s="221" t="s">
        <v>100</v>
      </c>
      <c r="B3334" s="221" t="s">
        <v>775</v>
      </c>
      <c r="C3334" s="222" t="s">
        <v>115</v>
      </c>
      <c r="D3334" s="222" t="s">
        <v>191</v>
      </c>
      <c r="E3334" s="199" t="s">
        <v>166</v>
      </c>
      <c r="F3334" s="200"/>
      <c r="G3334" s="200"/>
      <c r="H3334" s="200"/>
      <c r="I3334" s="200">
        <v>45551</v>
      </c>
      <c r="J3334" s="143">
        <f t="shared" si="52"/>
        <v>45551</v>
      </c>
      <c r="K3334" s="202">
        <v>5</v>
      </c>
      <c r="L3334" s="285" t="s">
        <v>2777</v>
      </c>
      <c r="M3334" s="223"/>
      <c r="N3334" s="203"/>
      <c r="O3334" s="222" t="s">
        <v>326</v>
      </c>
    </row>
    <row r="3335" spans="1:15" ht="29.25" customHeight="1">
      <c r="A3335" s="221" t="s">
        <v>100</v>
      </c>
      <c r="B3335" s="221" t="s">
        <v>775</v>
      </c>
      <c r="C3335" s="222" t="s">
        <v>115</v>
      </c>
      <c r="D3335" s="222" t="s">
        <v>191</v>
      </c>
      <c r="E3335" s="199" t="s">
        <v>163</v>
      </c>
      <c r="F3335" s="200" t="s">
        <v>2580</v>
      </c>
      <c r="G3335" s="200" t="s">
        <v>2581</v>
      </c>
      <c r="H3335" s="200" t="s">
        <v>2689</v>
      </c>
      <c r="I3335" s="200">
        <v>45551</v>
      </c>
      <c r="J3335" s="143">
        <f t="shared" si="52"/>
        <v>45551</v>
      </c>
      <c r="K3335" s="202">
        <v>3</v>
      </c>
      <c r="L3335" s="285" t="s">
        <v>2778</v>
      </c>
      <c r="M3335" s="223"/>
      <c r="N3335" s="203">
        <v>0.65625</v>
      </c>
      <c r="O3335" s="222" t="s">
        <v>942</v>
      </c>
    </row>
    <row r="3336" spans="1:15" ht="29.25" customHeight="1">
      <c r="A3336" s="221" t="s">
        <v>100</v>
      </c>
      <c r="B3336" s="221" t="s">
        <v>775</v>
      </c>
      <c r="C3336" s="222" t="s">
        <v>115</v>
      </c>
      <c r="D3336" s="222" t="s">
        <v>191</v>
      </c>
      <c r="E3336" s="199" t="s">
        <v>165</v>
      </c>
      <c r="F3336" s="200"/>
      <c r="G3336" s="200"/>
      <c r="H3336" s="200"/>
      <c r="I3336" s="200">
        <v>45553</v>
      </c>
      <c r="J3336" s="143">
        <f t="shared" si="52"/>
        <v>45553</v>
      </c>
      <c r="K3336" s="202">
        <v>8</v>
      </c>
      <c r="L3336" s="285" t="s">
        <v>209</v>
      </c>
      <c r="M3336" s="223"/>
      <c r="N3336" s="203"/>
      <c r="O3336" s="222" t="s">
        <v>326</v>
      </c>
    </row>
    <row r="3337" spans="1:15" ht="29.25" customHeight="1">
      <c r="A3337" s="221" t="s">
        <v>100</v>
      </c>
      <c r="B3337" s="221" t="s">
        <v>775</v>
      </c>
      <c r="C3337" s="222" t="s">
        <v>115</v>
      </c>
      <c r="D3337" s="222" t="s">
        <v>191</v>
      </c>
      <c r="E3337" s="199" t="s">
        <v>178</v>
      </c>
      <c r="F3337" s="200"/>
      <c r="G3337" s="200"/>
      <c r="H3337" s="200"/>
      <c r="I3337" s="200">
        <v>45554</v>
      </c>
      <c r="J3337" s="143">
        <f t="shared" si="52"/>
        <v>45554</v>
      </c>
      <c r="K3337" s="202">
        <v>1</v>
      </c>
      <c r="L3337" s="285" t="s">
        <v>2895</v>
      </c>
      <c r="M3337" s="223"/>
      <c r="N3337" s="203"/>
      <c r="O3337" s="222" t="s">
        <v>326</v>
      </c>
    </row>
    <row r="3338" spans="1:15" ht="29.25" customHeight="1">
      <c r="A3338" s="221" t="s">
        <v>100</v>
      </c>
      <c r="B3338" s="221" t="s">
        <v>775</v>
      </c>
      <c r="C3338" s="222" t="s">
        <v>115</v>
      </c>
      <c r="D3338" s="222" t="s">
        <v>191</v>
      </c>
      <c r="E3338" s="199" t="s">
        <v>166</v>
      </c>
      <c r="F3338" s="200"/>
      <c r="G3338" s="200"/>
      <c r="H3338" s="200"/>
      <c r="I3338" s="200">
        <v>45554</v>
      </c>
      <c r="J3338" s="143">
        <f t="shared" si="52"/>
        <v>45554</v>
      </c>
      <c r="K3338" s="202">
        <v>3</v>
      </c>
      <c r="L3338" s="285" t="s">
        <v>2896</v>
      </c>
      <c r="M3338" s="223"/>
      <c r="N3338" s="203"/>
      <c r="O3338" s="222" t="s">
        <v>326</v>
      </c>
    </row>
    <row r="3339" spans="1:15" ht="29.25" customHeight="1">
      <c r="A3339" s="221" t="s">
        <v>100</v>
      </c>
      <c r="B3339" s="221" t="s">
        <v>775</v>
      </c>
      <c r="C3339" s="222" t="s">
        <v>115</v>
      </c>
      <c r="D3339" s="222" t="s">
        <v>191</v>
      </c>
      <c r="E3339" s="199" t="s">
        <v>163</v>
      </c>
      <c r="F3339" s="200" t="s">
        <v>2580</v>
      </c>
      <c r="G3339" s="200" t="s">
        <v>2581</v>
      </c>
      <c r="H3339" s="200" t="s">
        <v>2689</v>
      </c>
      <c r="I3339" s="200">
        <v>45554</v>
      </c>
      <c r="J3339" s="143">
        <f t="shared" si="52"/>
        <v>45554</v>
      </c>
      <c r="K3339" s="202">
        <v>4</v>
      </c>
      <c r="L3339" s="285" t="s">
        <v>2776</v>
      </c>
      <c r="M3339" s="223"/>
      <c r="N3339" s="203">
        <v>0.65625</v>
      </c>
      <c r="O3339" s="222" t="s">
        <v>942</v>
      </c>
    </row>
    <row r="3340" spans="1:15" ht="29.25" customHeight="1">
      <c r="A3340" s="221" t="s">
        <v>100</v>
      </c>
      <c r="B3340" s="221" t="s">
        <v>775</v>
      </c>
      <c r="C3340" s="222" t="s">
        <v>115</v>
      </c>
      <c r="D3340" s="222" t="s">
        <v>191</v>
      </c>
      <c r="E3340" s="199" t="s">
        <v>163</v>
      </c>
      <c r="F3340" s="200" t="s">
        <v>1387</v>
      </c>
      <c r="G3340" s="200" t="s">
        <v>1388</v>
      </c>
      <c r="H3340" s="200" t="s">
        <v>1406</v>
      </c>
      <c r="I3340" s="200">
        <v>45555</v>
      </c>
      <c r="J3340" s="143">
        <f t="shared" si="52"/>
        <v>45555</v>
      </c>
      <c r="K3340" s="202">
        <v>8</v>
      </c>
      <c r="L3340" s="285" t="s">
        <v>2897</v>
      </c>
      <c r="M3340" s="223"/>
      <c r="N3340" s="203">
        <v>0.8</v>
      </c>
      <c r="O3340" s="222" t="s">
        <v>940</v>
      </c>
    </row>
    <row r="3341" spans="1:15" ht="29.25" customHeight="1">
      <c r="A3341" s="221" t="s">
        <v>100</v>
      </c>
      <c r="B3341" s="221" t="s">
        <v>775</v>
      </c>
      <c r="C3341" s="222" t="s">
        <v>115</v>
      </c>
      <c r="D3341" s="222" t="s">
        <v>191</v>
      </c>
      <c r="E3341" s="199" t="s">
        <v>171</v>
      </c>
      <c r="F3341" s="200"/>
      <c r="G3341" s="200"/>
      <c r="H3341" s="200"/>
      <c r="I3341" s="200">
        <v>45558</v>
      </c>
      <c r="J3341" s="143">
        <f t="shared" si="52"/>
        <v>45558</v>
      </c>
      <c r="K3341" s="202">
        <v>1</v>
      </c>
      <c r="L3341" s="285" t="s">
        <v>2900</v>
      </c>
      <c r="M3341" s="223"/>
      <c r="N3341" s="203"/>
      <c r="O3341" s="222" t="s">
        <v>326</v>
      </c>
    </row>
    <row r="3342" spans="1:15" ht="29.25" customHeight="1">
      <c r="A3342" s="221" t="s">
        <v>100</v>
      </c>
      <c r="B3342" s="221" t="s">
        <v>775</v>
      </c>
      <c r="C3342" s="222" t="s">
        <v>115</v>
      </c>
      <c r="D3342" s="222" t="s">
        <v>191</v>
      </c>
      <c r="E3342" s="199" t="s">
        <v>163</v>
      </c>
      <c r="F3342" s="200" t="s">
        <v>1387</v>
      </c>
      <c r="G3342" s="200" t="s">
        <v>1388</v>
      </c>
      <c r="H3342" s="200" t="s">
        <v>1411</v>
      </c>
      <c r="I3342" s="200">
        <v>45558</v>
      </c>
      <c r="J3342" s="143">
        <f t="shared" si="52"/>
        <v>45558</v>
      </c>
      <c r="K3342" s="202">
        <v>3</v>
      </c>
      <c r="L3342" s="284" t="s">
        <v>2899</v>
      </c>
      <c r="M3342" s="223"/>
      <c r="N3342" s="203">
        <v>2.3250000000000002</v>
      </c>
      <c r="O3342" s="222" t="s">
        <v>991</v>
      </c>
    </row>
    <row r="3343" spans="1:15" ht="29.25" customHeight="1">
      <c r="A3343" s="221" t="s">
        <v>100</v>
      </c>
      <c r="B3343" s="221" t="s">
        <v>775</v>
      </c>
      <c r="C3343" s="222" t="s">
        <v>115</v>
      </c>
      <c r="D3343" s="222" t="s">
        <v>191</v>
      </c>
      <c r="E3343" s="199" t="s">
        <v>163</v>
      </c>
      <c r="F3343" s="200" t="s">
        <v>2580</v>
      </c>
      <c r="G3343" s="200" t="s">
        <v>2581</v>
      </c>
      <c r="H3343" s="200" t="s">
        <v>2852</v>
      </c>
      <c r="I3343" s="200">
        <v>45558</v>
      </c>
      <c r="J3343" s="143">
        <f t="shared" si="52"/>
        <v>45558</v>
      </c>
      <c r="K3343" s="202">
        <v>4</v>
      </c>
      <c r="L3343" s="284" t="s">
        <v>2898</v>
      </c>
      <c r="M3343" s="223"/>
      <c r="N3343" s="203">
        <v>0.6875</v>
      </c>
      <c r="O3343" s="222" t="s">
        <v>942</v>
      </c>
    </row>
    <row r="3344" spans="1:15" ht="29.25" customHeight="1">
      <c r="A3344" s="221" t="s">
        <v>100</v>
      </c>
      <c r="B3344" s="221" t="s">
        <v>775</v>
      </c>
      <c r="C3344" s="222" t="s">
        <v>115</v>
      </c>
      <c r="D3344" s="222" t="s">
        <v>191</v>
      </c>
      <c r="E3344" s="199" t="s">
        <v>165</v>
      </c>
      <c r="F3344" s="200"/>
      <c r="G3344" s="200"/>
      <c r="H3344" s="200"/>
      <c r="I3344" s="200">
        <v>45559</v>
      </c>
      <c r="J3344" s="143">
        <f t="shared" si="52"/>
        <v>45559</v>
      </c>
      <c r="K3344" s="202">
        <v>8</v>
      </c>
      <c r="L3344" s="285" t="s">
        <v>475</v>
      </c>
      <c r="M3344" s="223"/>
      <c r="N3344" s="203"/>
      <c r="O3344" s="222" t="s">
        <v>326</v>
      </c>
    </row>
    <row r="3345" spans="1:15" ht="29.25" customHeight="1">
      <c r="A3345" s="221" t="s">
        <v>100</v>
      </c>
      <c r="B3345" s="221" t="s">
        <v>775</v>
      </c>
      <c r="C3345" s="222" t="s">
        <v>115</v>
      </c>
      <c r="D3345" s="222" t="s">
        <v>191</v>
      </c>
      <c r="E3345" s="199" t="s">
        <v>178</v>
      </c>
      <c r="F3345" s="200"/>
      <c r="G3345" s="200"/>
      <c r="H3345" s="200"/>
      <c r="I3345" s="200">
        <v>45560</v>
      </c>
      <c r="J3345" s="143">
        <f t="shared" si="52"/>
        <v>45560</v>
      </c>
      <c r="K3345" s="202">
        <v>1</v>
      </c>
      <c r="L3345" s="285" t="s">
        <v>2901</v>
      </c>
      <c r="M3345" s="223"/>
      <c r="N3345" s="203"/>
      <c r="O3345" s="222" t="s">
        <v>326</v>
      </c>
    </row>
    <row r="3346" spans="1:15" ht="29.25" customHeight="1">
      <c r="A3346" s="221" t="s">
        <v>100</v>
      </c>
      <c r="B3346" s="221" t="s">
        <v>775</v>
      </c>
      <c r="C3346" s="222" t="s">
        <v>115</v>
      </c>
      <c r="D3346" s="222" t="s">
        <v>191</v>
      </c>
      <c r="E3346" s="199" t="s">
        <v>171</v>
      </c>
      <c r="F3346" s="200"/>
      <c r="G3346" s="200"/>
      <c r="H3346" s="200"/>
      <c r="I3346" s="200">
        <v>45560</v>
      </c>
      <c r="J3346" s="143">
        <f t="shared" si="52"/>
        <v>45560</v>
      </c>
      <c r="K3346" s="202">
        <v>3</v>
      </c>
      <c r="L3346" s="284" t="s">
        <v>2902</v>
      </c>
      <c r="M3346" s="223"/>
      <c r="N3346" s="203"/>
      <c r="O3346" s="222" t="s">
        <v>326</v>
      </c>
    </row>
    <row r="3347" spans="1:15" ht="29.25" customHeight="1">
      <c r="A3347" s="221" t="s">
        <v>100</v>
      </c>
      <c r="B3347" s="221" t="s">
        <v>775</v>
      </c>
      <c r="C3347" s="222" t="s">
        <v>115</v>
      </c>
      <c r="D3347" s="222" t="s">
        <v>191</v>
      </c>
      <c r="E3347" s="199" t="s">
        <v>179</v>
      </c>
      <c r="F3347" s="200"/>
      <c r="G3347" s="200"/>
      <c r="H3347" s="200"/>
      <c r="I3347" s="200">
        <v>45560</v>
      </c>
      <c r="J3347" s="143">
        <f t="shared" si="52"/>
        <v>45560</v>
      </c>
      <c r="K3347" s="202">
        <v>4</v>
      </c>
      <c r="L3347" s="284" t="s">
        <v>2903</v>
      </c>
      <c r="M3347" s="223"/>
      <c r="N3347" s="203"/>
      <c r="O3347" s="222" t="s">
        <v>326</v>
      </c>
    </row>
    <row r="3348" spans="1:15" ht="29.25" customHeight="1">
      <c r="A3348" s="221" t="s">
        <v>100</v>
      </c>
      <c r="B3348" s="221" t="s">
        <v>775</v>
      </c>
      <c r="C3348" s="222" t="s">
        <v>115</v>
      </c>
      <c r="D3348" s="222" t="s">
        <v>191</v>
      </c>
      <c r="E3348" s="199" t="s">
        <v>166</v>
      </c>
      <c r="F3348" s="200"/>
      <c r="G3348" s="200"/>
      <c r="H3348" s="200"/>
      <c r="I3348" s="200">
        <v>45561</v>
      </c>
      <c r="J3348" s="143">
        <f t="shared" si="52"/>
        <v>45561</v>
      </c>
      <c r="K3348" s="202">
        <v>4</v>
      </c>
      <c r="L3348" s="284" t="s">
        <v>2904</v>
      </c>
      <c r="M3348" s="223"/>
      <c r="N3348" s="203"/>
      <c r="O3348" s="222" t="s">
        <v>326</v>
      </c>
    </row>
    <row r="3349" spans="1:15" ht="29.25" customHeight="1">
      <c r="A3349" s="221" t="s">
        <v>100</v>
      </c>
      <c r="B3349" s="221" t="s">
        <v>775</v>
      </c>
      <c r="C3349" s="222" t="s">
        <v>115</v>
      </c>
      <c r="D3349" s="222" t="s">
        <v>191</v>
      </c>
      <c r="E3349" s="199" t="s">
        <v>178</v>
      </c>
      <c r="F3349" s="200"/>
      <c r="G3349" s="200"/>
      <c r="H3349" s="200"/>
      <c r="I3349" s="200">
        <v>45561</v>
      </c>
      <c r="J3349" s="143">
        <f t="shared" si="52"/>
        <v>45561</v>
      </c>
      <c r="K3349" s="202">
        <v>3</v>
      </c>
      <c r="L3349" s="284" t="s">
        <v>2905</v>
      </c>
      <c r="M3349" s="223"/>
      <c r="N3349" s="203"/>
      <c r="O3349" s="222" t="s">
        <v>326</v>
      </c>
    </row>
    <row r="3350" spans="1:15" ht="29.25" customHeight="1">
      <c r="A3350" s="221" t="s">
        <v>100</v>
      </c>
      <c r="B3350" s="221" t="s">
        <v>775</v>
      </c>
      <c r="C3350" s="222" t="s">
        <v>115</v>
      </c>
      <c r="D3350" s="222" t="s">
        <v>191</v>
      </c>
      <c r="E3350" s="199" t="s">
        <v>163</v>
      </c>
      <c r="F3350" s="200" t="s">
        <v>937</v>
      </c>
      <c r="G3350" s="200" t="s">
        <v>938</v>
      </c>
      <c r="H3350" s="200" t="s">
        <v>4762</v>
      </c>
      <c r="I3350" s="200">
        <v>45561</v>
      </c>
      <c r="J3350" s="143">
        <f t="shared" si="52"/>
        <v>45561</v>
      </c>
      <c r="K3350" s="202">
        <v>1</v>
      </c>
      <c r="L3350" s="285" t="s">
        <v>124</v>
      </c>
      <c r="M3350" s="223"/>
      <c r="N3350" s="203">
        <v>0.25</v>
      </c>
      <c r="O3350" s="222" t="s">
        <v>958</v>
      </c>
    </row>
    <row r="3351" spans="1:15" ht="29.25" customHeight="1">
      <c r="A3351" s="221" t="s">
        <v>100</v>
      </c>
      <c r="B3351" s="221" t="s">
        <v>775</v>
      </c>
      <c r="C3351" s="222" t="s">
        <v>115</v>
      </c>
      <c r="D3351" s="222" t="s">
        <v>191</v>
      </c>
      <c r="E3351" s="199" t="s">
        <v>171</v>
      </c>
      <c r="F3351" s="200"/>
      <c r="G3351" s="200"/>
      <c r="H3351" s="200"/>
      <c r="I3351" s="200">
        <v>45562</v>
      </c>
      <c r="J3351" s="143">
        <f t="shared" si="52"/>
        <v>45562</v>
      </c>
      <c r="K3351" s="202">
        <v>4</v>
      </c>
      <c r="L3351" s="284" t="s">
        <v>2906</v>
      </c>
      <c r="M3351" s="223"/>
      <c r="N3351" s="203"/>
      <c r="O3351" s="222" t="s">
        <v>326</v>
      </c>
    </row>
    <row r="3352" spans="1:15" ht="29.25" customHeight="1">
      <c r="A3352" s="221" t="s">
        <v>100</v>
      </c>
      <c r="B3352" s="221" t="s">
        <v>775</v>
      </c>
      <c r="C3352" s="222" t="s">
        <v>115</v>
      </c>
      <c r="D3352" s="222" t="s">
        <v>191</v>
      </c>
      <c r="E3352" s="199" t="s">
        <v>163</v>
      </c>
      <c r="F3352" s="200" t="s">
        <v>385</v>
      </c>
      <c r="G3352" s="200" t="s">
        <v>386</v>
      </c>
      <c r="H3352" s="200" t="s">
        <v>585</v>
      </c>
      <c r="I3352" s="200">
        <v>45562</v>
      </c>
      <c r="J3352" s="143">
        <f t="shared" si="52"/>
        <v>45562</v>
      </c>
      <c r="K3352" s="202">
        <v>4</v>
      </c>
      <c r="L3352" s="285" t="s">
        <v>2907</v>
      </c>
      <c r="M3352" s="223"/>
      <c r="N3352" s="203">
        <v>0.5</v>
      </c>
      <c r="O3352" s="222" t="s">
        <v>968</v>
      </c>
    </row>
    <row r="3353" spans="1:15" ht="29.25" customHeight="1">
      <c r="A3353" s="221" t="s">
        <v>100</v>
      </c>
      <c r="B3353" s="221" t="s">
        <v>775</v>
      </c>
      <c r="C3353" s="222" t="s">
        <v>115</v>
      </c>
      <c r="D3353" s="222" t="s">
        <v>191</v>
      </c>
      <c r="E3353" s="199" t="s">
        <v>171</v>
      </c>
      <c r="F3353" s="200"/>
      <c r="G3353" s="200"/>
      <c r="H3353" s="200"/>
      <c r="I3353" s="200">
        <v>45565</v>
      </c>
      <c r="J3353" s="143">
        <f t="shared" si="52"/>
        <v>45565</v>
      </c>
      <c r="K3353" s="202">
        <v>6</v>
      </c>
      <c r="L3353" s="284" t="s">
        <v>2908</v>
      </c>
      <c r="M3353" s="223"/>
      <c r="N3353" s="203"/>
      <c r="O3353" s="222" t="s">
        <v>326</v>
      </c>
    </row>
    <row r="3354" spans="1:15" ht="29.25" customHeight="1">
      <c r="A3354" s="221" t="s">
        <v>100</v>
      </c>
      <c r="B3354" s="221" t="s">
        <v>775</v>
      </c>
      <c r="C3354" s="222" t="s">
        <v>115</v>
      </c>
      <c r="D3354" s="222" t="s">
        <v>191</v>
      </c>
      <c r="E3354" s="199" t="s">
        <v>166</v>
      </c>
      <c r="F3354" s="200"/>
      <c r="G3354" s="200"/>
      <c r="H3354" s="200"/>
      <c r="I3354" s="200">
        <v>45565</v>
      </c>
      <c r="J3354" s="143">
        <f t="shared" si="52"/>
        <v>45565</v>
      </c>
      <c r="K3354" s="202">
        <v>2</v>
      </c>
      <c r="L3354" s="285" t="s">
        <v>2909</v>
      </c>
      <c r="M3354" s="223"/>
      <c r="N3354" s="203"/>
      <c r="O3354" s="222" t="s">
        <v>326</v>
      </c>
    </row>
    <row r="3355" spans="1:15" ht="29.25" customHeight="1">
      <c r="A3355" s="221" t="s">
        <v>100</v>
      </c>
      <c r="B3355" s="221" t="s">
        <v>775</v>
      </c>
      <c r="C3355" s="222" t="s">
        <v>115</v>
      </c>
      <c r="D3355" s="222" t="s">
        <v>191</v>
      </c>
      <c r="E3355" s="199" t="s">
        <v>163</v>
      </c>
      <c r="F3355" s="200" t="s">
        <v>2580</v>
      </c>
      <c r="G3355" s="200" t="s">
        <v>2581</v>
      </c>
      <c r="H3355" s="200" t="s">
        <v>2691</v>
      </c>
      <c r="I3355" s="200">
        <v>45566</v>
      </c>
      <c r="J3355" s="143">
        <f t="shared" si="52"/>
        <v>45566</v>
      </c>
      <c r="K3355" s="202">
        <v>8</v>
      </c>
      <c r="L3355" s="285" t="s">
        <v>2910</v>
      </c>
      <c r="M3355" s="223"/>
      <c r="N3355" s="203">
        <v>1.0625</v>
      </c>
      <c r="O3355" s="222" t="s">
        <v>942</v>
      </c>
    </row>
    <row r="3356" spans="1:15" ht="29.25" customHeight="1">
      <c r="A3356" s="221" t="s">
        <v>100</v>
      </c>
      <c r="B3356" s="221" t="s">
        <v>775</v>
      </c>
      <c r="C3356" s="222" t="s">
        <v>115</v>
      </c>
      <c r="D3356" s="222" t="s">
        <v>191</v>
      </c>
      <c r="E3356" s="199" t="s">
        <v>165</v>
      </c>
      <c r="F3356" s="200"/>
      <c r="G3356" s="200"/>
      <c r="H3356" s="200"/>
      <c r="I3356" s="200">
        <v>45567</v>
      </c>
      <c r="J3356" s="143">
        <f t="shared" si="52"/>
        <v>45567</v>
      </c>
      <c r="K3356" s="202">
        <v>8</v>
      </c>
      <c r="L3356" s="285" t="s">
        <v>2911</v>
      </c>
      <c r="M3356" s="223"/>
      <c r="N3356" s="203"/>
      <c r="O3356" s="222" t="s">
        <v>326</v>
      </c>
    </row>
    <row r="3357" spans="1:15" ht="29.25" customHeight="1">
      <c r="A3357" s="221" t="s">
        <v>100</v>
      </c>
      <c r="B3357" s="221" t="s">
        <v>775</v>
      </c>
      <c r="C3357" s="222" t="s">
        <v>115</v>
      </c>
      <c r="D3357" s="222" t="s">
        <v>191</v>
      </c>
      <c r="E3357" s="199" t="s">
        <v>165</v>
      </c>
      <c r="F3357" s="200"/>
      <c r="G3357" s="200"/>
      <c r="H3357" s="200"/>
      <c r="I3357" s="200">
        <v>45568</v>
      </c>
      <c r="J3357" s="143">
        <f t="shared" si="52"/>
        <v>45568</v>
      </c>
      <c r="K3357" s="202">
        <v>8</v>
      </c>
      <c r="L3357" s="285" t="s">
        <v>2911</v>
      </c>
      <c r="M3357" s="223"/>
      <c r="N3357" s="203"/>
      <c r="O3357" s="222" t="s">
        <v>326</v>
      </c>
    </row>
    <row r="3358" spans="1:15" ht="29.25" customHeight="1">
      <c r="A3358" s="221" t="s">
        <v>100</v>
      </c>
      <c r="B3358" s="221" t="s">
        <v>775</v>
      </c>
      <c r="C3358" s="222" t="s">
        <v>115</v>
      </c>
      <c r="D3358" s="222" t="s">
        <v>191</v>
      </c>
      <c r="E3358" s="199" t="s">
        <v>163</v>
      </c>
      <c r="F3358" s="200" t="s">
        <v>642</v>
      </c>
      <c r="G3358" s="200" t="s">
        <v>754</v>
      </c>
      <c r="H3358" s="200"/>
      <c r="I3358" s="200">
        <v>45569</v>
      </c>
      <c r="J3358" s="143">
        <f t="shared" si="52"/>
        <v>45569</v>
      </c>
      <c r="K3358" s="202">
        <v>3.5</v>
      </c>
      <c r="L3358" s="284" t="s">
        <v>3175</v>
      </c>
      <c r="M3358" s="223"/>
      <c r="N3358" s="203"/>
      <c r="O3358" s="222" t="s">
        <v>326</v>
      </c>
    </row>
    <row r="3359" spans="1:15" ht="29.25" customHeight="1">
      <c r="A3359" s="221" t="s">
        <v>100</v>
      </c>
      <c r="B3359" s="221" t="s">
        <v>775</v>
      </c>
      <c r="C3359" s="222" t="s">
        <v>115</v>
      </c>
      <c r="D3359" s="222" t="s">
        <v>191</v>
      </c>
      <c r="E3359" s="199" t="s">
        <v>178</v>
      </c>
      <c r="F3359" s="200"/>
      <c r="G3359" s="200"/>
      <c r="H3359" s="200"/>
      <c r="I3359" s="200">
        <v>45569</v>
      </c>
      <c r="J3359" s="143">
        <f t="shared" si="52"/>
        <v>45569</v>
      </c>
      <c r="K3359" s="202">
        <v>2.5</v>
      </c>
      <c r="L3359" s="285" t="s">
        <v>3176</v>
      </c>
      <c r="M3359" s="223"/>
      <c r="N3359" s="203"/>
      <c r="O3359" s="222" t="s">
        <v>326</v>
      </c>
    </row>
    <row r="3360" spans="1:15" ht="29.25" customHeight="1">
      <c r="A3360" s="221" t="s">
        <v>100</v>
      </c>
      <c r="B3360" s="221" t="s">
        <v>775</v>
      </c>
      <c r="C3360" s="222" t="s">
        <v>115</v>
      </c>
      <c r="D3360" s="222" t="s">
        <v>191</v>
      </c>
      <c r="E3360" s="199" t="s">
        <v>163</v>
      </c>
      <c r="F3360" s="200" t="s">
        <v>2580</v>
      </c>
      <c r="G3360" s="200" t="s">
        <v>2581</v>
      </c>
      <c r="H3360" s="200"/>
      <c r="I3360" s="200">
        <v>45569</v>
      </c>
      <c r="J3360" s="143">
        <f t="shared" si="52"/>
        <v>45569</v>
      </c>
      <c r="K3360" s="202">
        <v>2</v>
      </c>
      <c r="L3360" s="285" t="s">
        <v>3177</v>
      </c>
      <c r="M3360" s="223"/>
      <c r="N3360" s="203"/>
      <c r="O3360" s="222" t="s">
        <v>326</v>
      </c>
    </row>
    <row r="3361" spans="1:15" ht="29.25" customHeight="1">
      <c r="A3361" s="221" t="s">
        <v>100</v>
      </c>
      <c r="B3361" s="221" t="s">
        <v>775</v>
      </c>
      <c r="C3361" s="222" t="s">
        <v>115</v>
      </c>
      <c r="D3361" s="222" t="s">
        <v>191</v>
      </c>
      <c r="E3361" s="199" t="s">
        <v>178</v>
      </c>
      <c r="F3361" s="200"/>
      <c r="G3361" s="200"/>
      <c r="H3361" s="200"/>
      <c r="I3361" s="200">
        <v>45572</v>
      </c>
      <c r="J3361" s="143">
        <f t="shared" si="52"/>
        <v>45572</v>
      </c>
      <c r="K3361" s="202">
        <v>0.5</v>
      </c>
      <c r="L3361" s="285" t="s">
        <v>3178</v>
      </c>
      <c r="M3361" s="223"/>
      <c r="N3361" s="203"/>
      <c r="O3361" s="222" t="s">
        <v>326</v>
      </c>
    </row>
    <row r="3362" spans="1:15" ht="29.25" customHeight="1">
      <c r="A3362" s="221" t="s">
        <v>100</v>
      </c>
      <c r="B3362" s="221" t="s">
        <v>775</v>
      </c>
      <c r="C3362" s="222" t="s">
        <v>115</v>
      </c>
      <c r="D3362" s="222" t="s">
        <v>191</v>
      </c>
      <c r="E3362" s="199" t="s">
        <v>171</v>
      </c>
      <c r="F3362" s="200"/>
      <c r="G3362" s="200"/>
      <c r="H3362" s="200"/>
      <c r="I3362" s="200">
        <v>45572</v>
      </c>
      <c r="J3362" s="143">
        <f t="shared" si="52"/>
        <v>45572</v>
      </c>
      <c r="K3362" s="202">
        <v>4.5</v>
      </c>
      <c r="L3362" s="284" t="s">
        <v>3179</v>
      </c>
      <c r="M3362" s="223"/>
      <c r="N3362" s="203"/>
      <c r="O3362" s="222" t="s">
        <v>326</v>
      </c>
    </row>
    <row r="3363" spans="1:15" ht="29.25" customHeight="1">
      <c r="A3363" s="221" t="s">
        <v>100</v>
      </c>
      <c r="B3363" s="221" t="s">
        <v>775</v>
      </c>
      <c r="C3363" s="222" t="s">
        <v>115</v>
      </c>
      <c r="D3363" s="222" t="s">
        <v>191</v>
      </c>
      <c r="E3363" s="199" t="s">
        <v>163</v>
      </c>
      <c r="F3363" s="200" t="s">
        <v>2580</v>
      </c>
      <c r="G3363" s="200" t="s">
        <v>2581</v>
      </c>
      <c r="H3363" s="200" t="s">
        <v>2852</v>
      </c>
      <c r="I3363" s="200">
        <v>45572</v>
      </c>
      <c r="J3363" s="143">
        <f t="shared" si="52"/>
        <v>45572</v>
      </c>
      <c r="K3363" s="202">
        <v>3</v>
      </c>
      <c r="L3363" s="285" t="s">
        <v>3180</v>
      </c>
      <c r="M3363" s="223"/>
      <c r="N3363" s="203">
        <v>0.6875</v>
      </c>
      <c r="O3363" s="222" t="s">
        <v>942</v>
      </c>
    </row>
    <row r="3364" spans="1:15" ht="29.25" customHeight="1">
      <c r="A3364" s="221" t="s">
        <v>100</v>
      </c>
      <c r="B3364" s="221" t="s">
        <v>775</v>
      </c>
      <c r="C3364" s="222" t="s">
        <v>115</v>
      </c>
      <c r="D3364" s="222" t="s">
        <v>191</v>
      </c>
      <c r="E3364" s="199" t="s">
        <v>163</v>
      </c>
      <c r="F3364" s="200" t="s">
        <v>2580</v>
      </c>
      <c r="G3364" s="200" t="s">
        <v>2581</v>
      </c>
      <c r="H3364" s="200" t="s">
        <v>2692</v>
      </c>
      <c r="I3364" s="200">
        <v>45573</v>
      </c>
      <c r="J3364" s="143">
        <f t="shared" si="52"/>
        <v>45573</v>
      </c>
      <c r="K3364" s="202">
        <v>6</v>
      </c>
      <c r="L3364" s="284" t="s">
        <v>3181</v>
      </c>
      <c r="M3364" s="223"/>
      <c r="N3364" s="203">
        <v>0.58333333333333304</v>
      </c>
      <c r="O3364" s="222" t="s">
        <v>941</v>
      </c>
    </row>
    <row r="3365" spans="1:15" ht="29.25" customHeight="1">
      <c r="A3365" s="221" t="s">
        <v>100</v>
      </c>
      <c r="B3365" s="221" t="s">
        <v>775</v>
      </c>
      <c r="C3365" s="222" t="s">
        <v>115</v>
      </c>
      <c r="D3365" s="222" t="s">
        <v>191</v>
      </c>
      <c r="E3365" s="199" t="s">
        <v>163</v>
      </c>
      <c r="F3365" s="200" t="s">
        <v>3135</v>
      </c>
      <c r="G3365" s="200" t="s">
        <v>3136</v>
      </c>
      <c r="H3365" s="200" t="s">
        <v>3143</v>
      </c>
      <c r="I3365" s="200">
        <v>45573</v>
      </c>
      <c r="J3365" s="143">
        <f t="shared" si="52"/>
        <v>45573</v>
      </c>
      <c r="K3365" s="202">
        <v>2</v>
      </c>
      <c r="L3365" s="285" t="s">
        <v>3182</v>
      </c>
      <c r="M3365" s="223"/>
      <c r="N3365" s="203">
        <v>1.125</v>
      </c>
      <c r="O3365" s="222" t="s">
        <v>968</v>
      </c>
    </row>
    <row r="3366" spans="1:15" ht="29.25" customHeight="1">
      <c r="A3366" s="221" t="s">
        <v>100</v>
      </c>
      <c r="B3366" s="221" t="s">
        <v>775</v>
      </c>
      <c r="C3366" s="222" t="s">
        <v>115</v>
      </c>
      <c r="D3366" s="222" t="s">
        <v>191</v>
      </c>
      <c r="E3366" s="199" t="s">
        <v>178</v>
      </c>
      <c r="F3366" s="200"/>
      <c r="G3366" s="200"/>
      <c r="H3366" s="200"/>
      <c r="I3366" s="200">
        <v>45574</v>
      </c>
      <c r="J3366" s="143">
        <f t="shared" si="52"/>
        <v>45574</v>
      </c>
      <c r="K3366" s="202">
        <v>1</v>
      </c>
      <c r="L3366" s="285" t="s">
        <v>2901</v>
      </c>
      <c r="M3366" s="223"/>
      <c r="N3366" s="203"/>
      <c r="O3366" s="222" t="s">
        <v>326</v>
      </c>
    </row>
    <row r="3367" spans="1:15" ht="29.25" customHeight="1">
      <c r="A3367" s="221" t="s">
        <v>100</v>
      </c>
      <c r="B3367" s="221" t="s">
        <v>775</v>
      </c>
      <c r="C3367" s="222" t="s">
        <v>115</v>
      </c>
      <c r="D3367" s="222" t="s">
        <v>191</v>
      </c>
      <c r="E3367" s="199" t="s">
        <v>163</v>
      </c>
      <c r="F3367" s="200" t="s">
        <v>3135</v>
      </c>
      <c r="G3367" s="200" t="s">
        <v>3136</v>
      </c>
      <c r="H3367" s="200" t="s">
        <v>3143</v>
      </c>
      <c r="I3367" s="200">
        <v>45574</v>
      </c>
      <c r="J3367" s="143">
        <f t="shared" si="52"/>
        <v>45574</v>
      </c>
      <c r="K3367" s="202">
        <v>7</v>
      </c>
      <c r="L3367" s="285" t="s">
        <v>3183</v>
      </c>
      <c r="M3367" s="223"/>
      <c r="N3367" s="203">
        <v>1.125</v>
      </c>
      <c r="O3367" s="222" t="s">
        <v>968</v>
      </c>
    </row>
    <row r="3368" spans="1:15" ht="29.25" customHeight="1">
      <c r="A3368" s="221" t="s">
        <v>100</v>
      </c>
      <c r="B3368" s="221" t="s">
        <v>775</v>
      </c>
      <c r="C3368" s="222" t="s">
        <v>115</v>
      </c>
      <c r="D3368" s="222" t="s">
        <v>191</v>
      </c>
      <c r="E3368" s="199" t="s">
        <v>163</v>
      </c>
      <c r="F3368" s="200" t="s">
        <v>3135</v>
      </c>
      <c r="G3368" s="200" t="s">
        <v>3136</v>
      </c>
      <c r="H3368" s="200" t="s">
        <v>3145</v>
      </c>
      <c r="I3368" s="200">
        <v>45576</v>
      </c>
      <c r="J3368" s="143">
        <f t="shared" si="52"/>
        <v>45576</v>
      </c>
      <c r="K3368" s="202">
        <v>8</v>
      </c>
      <c r="L3368" s="285" t="s">
        <v>3315</v>
      </c>
      <c r="M3368" s="223"/>
      <c r="N3368" s="203">
        <v>1.4166666666666701</v>
      </c>
      <c r="O3368" s="222" t="s">
        <v>941</v>
      </c>
    </row>
    <row r="3369" spans="1:15" ht="29.25" customHeight="1">
      <c r="A3369" s="221" t="s">
        <v>100</v>
      </c>
      <c r="B3369" s="221" t="s">
        <v>775</v>
      </c>
      <c r="C3369" s="222" t="s">
        <v>115</v>
      </c>
      <c r="D3369" s="222" t="s">
        <v>191</v>
      </c>
      <c r="E3369" s="199" t="s">
        <v>178</v>
      </c>
      <c r="F3369" s="200"/>
      <c r="G3369" s="200"/>
      <c r="H3369" s="200"/>
      <c r="I3369" s="200">
        <v>45579</v>
      </c>
      <c r="J3369" s="143">
        <f t="shared" si="52"/>
        <v>45579</v>
      </c>
      <c r="K3369" s="202">
        <v>5</v>
      </c>
      <c r="L3369" s="285" t="s">
        <v>3316</v>
      </c>
      <c r="M3369" s="223"/>
      <c r="N3369" s="203"/>
      <c r="O3369" s="222" t="s">
        <v>326</v>
      </c>
    </row>
    <row r="3370" spans="1:15" ht="29.25" customHeight="1">
      <c r="A3370" s="221" t="s">
        <v>100</v>
      </c>
      <c r="B3370" s="221" t="s">
        <v>775</v>
      </c>
      <c r="C3370" s="222" t="s">
        <v>115</v>
      </c>
      <c r="D3370" s="222" t="s">
        <v>191</v>
      </c>
      <c r="E3370" s="199" t="s">
        <v>163</v>
      </c>
      <c r="F3370" s="200" t="s">
        <v>3135</v>
      </c>
      <c r="G3370" s="200" t="s">
        <v>3136</v>
      </c>
      <c r="H3370" s="200" t="s">
        <v>3145</v>
      </c>
      <c r="I3370" s="200">
        <v>45579</v>
      </c>
      <c r="J3370" s="143">
        <f t="shared" si="52"/>
        <v>45579</v>
      </c>
      <c r="K3370" s="202">
        <v>3</v>
      </c>
      <c r="L3370" s="285" t="s">
        <v>3315</v>
      </c>
      <c r="M3370" s="223"/>
      <c r="N3370" s="203">
        <v>1.4166666666666701</v>
      </c>
      <c r="O3370" s="222" t="s">
        <v>941</v>
      </c>
    </row>
    <row r="3371" spans="1:15" ht="29.25" customHeight="1">
      <c r="A3371" s="221" t="s">
        <v>100</v>
      </c>
      <c r="B3371" s="221" t="s">
        <v>775</v>
      </c>
      <c r="C3371" s="222" t="s">
        <v>115</v>
      </c>
      <c r="D3371" s="222" t="s">
        <v>191</v>
      </c>
      <c r="E3371" s="199" t="s">
        <v>171</v>
      </c>
      <c r="F3371" s="200"/>
      <c r="G3371" s="200"/>
      <c r="H3371" s="200"/>
      <c r="I3371" s="200">
        <v>45580</v>
      </c>
      <c r="J3371" s="143">
        <f t="shared" si="52"/>
        <v>45580</v>
      </c>
      <c r="K3371" s="202">
        <v>1.5</v>
      </c>
      <c r="L3371" s="284" t="s">
        <v>3317</v>
      </c>
      <c r="M3371" s="223"/>
      <c r="N3371" s="203"/>
      <c r="O3371" s="222" t="s">
        <v>326</v>
      </c>
    </row>
    <row r="3372" spans="1:15" ht="29.25" customHeight="1">
      <c r="A3372" s="221" t="s">
        <v>100</v>
      </c>
      <c r="B3372" s="221" t="s">
        <v>775</v>
      </c>
      <c r="C3372" s="222" t="s">
        <v>115</v>
      </c>
      <c r="D3372" s="222" t="s">
        <v>191</v>
      </c>
      <c r="E3372" s="199" t="s">
        <v>163</v>
      </c>
      <c r="F3372" s="200" t="s">
        <v>3135</v>
      </c>
      <c r="G3372" s="200" t="s">
        <v>3136</v>
      </c>
      <c r="H3372" s="200" t="s">
        <v>3145</v>
      </c>
      <c r="I3372" s="200">
        <v>45580</v>
      </c>
      <c r="J3372" s="143">
        <f t="shared" si="52"/>
        <v>45580</v>
      </c>
      <c r="K3372" s="202">
        <v>6.5</v>
      </c>
      <c r="L3372" s="285" t="s">
        <v>3315</v>
      </c>
      <c r="M3372" s="223"/>
      <c r="N3372" s="203">
        <v>1.4166666666666701</v>
      </c>
      <c r="O3372" s="222" t="s">
        <v>941</v>
      </c>
    </row>
    <row r="3373" spans="1:15" ht="29.25" customHeight="1">
      <c r="A3373" s="221" t="s">
        <v>100</v>
      </c>
      <c r="B3373" s="221" t="s">
        <v>775</v>
      </c>
      <c r="C3373" s="222" t="s">
        <v>115</v>
      </c>
      <c r="D3373" s="222" t="s">
        <v>191</v>
      </c>
      <c r="E3373" s="199" t="s">
        <v>178</v>
      </c>
      <c r="F3373" s="200"/>
      <c r="G3373" s="200"/>
      <c r="H3373" s="200"/>
      <c r="I3373" s="200">
        <v>45581</v>
      </c>
      <c r="J3373" s="143">
        <f t="shared" si="52"/>
        <v>45581</v>
      </c>
      <c r="K3373" s="202">
        <v>0.5</v>
      </c>
      <c r="L3373" s="285" t="s">
        <v>2901</v>
      </c>
      <c r="M3373" s="223"/>
      <c r="N3373" s="203"/>
      <c r="O3373" s="222" t="s">
        <v>326</v>
      </c>
    </row>
    <row r="3374" spans="1:15" ht="29.25" customHeight="1">
      <c r="A3374" s="221" t="s">
        <v>100</v>
      </c>
      <c r="B3374" s="221" t="s">
        <v>775</v>
      </c>
      <c r="C3374" s="222" t="s">
        <v>115</v>
      </c>
      <c r="D3374" s="222" t="s">
        <v>191</v>
      </c>
      <c r="E3374" s="199" t="s">
        <v>163</v>
      </c>
      <c r="F3374" s="200" t="s">
        <v>3135</v>
      </c>
      <c r="G3374" s="200" t="s">
        <v>3136</v>
      </c>
      <c r="H3374" s="200" t="s">
        <v>3145</v>
      </c>
      <c r="I3374" s="200">
        <v>45581</v>
      </c>
      <c r="J3374" s="143">
        <f t="shared" si="52"/>
        <v>45581</v>
      </c>
      <c r="K3374" s="202">
        <v>7.5</v>
      </c>
      <c r="L3374" s="285" t="s">
        <v>3315</v>
      </c>
      <c r="M3374" s="223"/>
      <c r="N3374" s="203">
        <v>1.4166666666666701</v>
      </c>
      <c r="O3374" s="222" t="s">
        <v>941</v>
      </c>
    </row>
    <row r="3375" spans="1:15" ht="29.25" customHeight="1">
      <c r="A3375" s="221" t="s">
        <v>100</v>
      </c>
      <c r="B3375" s="221" t="s">
        <v>775</v>
      </c>
      <c r="C3375" s="222" t="s">
        <v>115</v>
      </c>
      <c r="D3375" s="222" t="s">
        <v>191</v>
      </c>
      <c r="E3375" s="199" t="s">
        <v>163</v>
      </c>
      <c r="F3375" s="200" t="s">
        <v>3135</v>
      </c>
      <c r="G3375" s="200" t="s">
        <v>3136</v>
      </c>
      <c r="H3375" s="200" t="s">
        <v>3145</v>
      </c>
      <c r="I3375" s="200">
        <v>45582</v>
      </c>
      <c r="J3375" s="143">
        <f t="shared" si="52"/>
        <v>45582</v>
      </c>
      <c r="K3375" s="202">
        <v>6</v>
      </c>
      <c r="L3375" s="285" t="s">
        <v>3315</v>
      </c>
      <c r="M3375" s="223"/>
      <c r="N3375" s="203">
        <v>1.4166666666666701</v>
      </c>
      <c r="O3375" s="222" t="s">
        <v>941</v>
      </c>
    </row>
    <row r="3376" spans="1:15" ht="29.25" customHeight="1">
      <c r="A3376" s="221" t="s">
        <v>100</v>
      </c>
      <c r="B3376" s="221" t="s">
        <v>775</v>
      </c>
      <c r="C3376" s="222" t="s">
        <v>115</v>
      </c>
      <c r="D3376" s="222" t="s">
        <v>191</v>
      </c>
      <c r="E3376" s="199" t="s">
        <v>163</v>
      </c>
      <c r="F3376" s="200" t="s">
        <v>2580</v>
      </c>
      <c r="G3376" s="200" t="s">
        <v>2581</v>
      </c>
      <c r="H3376" s="200" t="s">
        <v>2691</v>
      </c>
      <c r="I3376" s="200">
        <v>45582</v>
      </c>
      <c r="J3376" s="143">
        <f t="shared" si="52"/>
        <v>45582</v>
      </c>
      <c r="K3376" s="202">
        <v>2</v>
      </c>
      <c r="L3376" s="285" t="s">
        <v>3427</v>
      </c>
      <c r="M3376" s="223"/>
      <c r="N3376" s="203">
        <v>1.0625</v>
      </c>
      <c r="O3376" s="222" t="s">
        <v>942</v>
      </c>
    </row>
    <row r="3377" spans="1:15" ht="29.25" customHeight="1">
      <c r="A3377" s="221" t="s">
        <v>100</v>
      </c>
      <c r="B3377" s="221" t="s">
        <v>775</v>
      </c>
      <c r="C3377" s="222" t="s">
        <v>115</v>
      </c>
      <c r="D3377" s="222" t="s">
        <v>191</v>
      </c>
      <c r="E3377" s="199" t="s">
        <v>178</v>
      </c>
      <c r="F3377" s="200"/>
      <c r="G3377" s="200"/>
      <c r="H3377" s="200"/>
      <c r="I3377" s="200">
        <v>45583</v>
      </c>
      <c r="J3377" s="143">
        <f t="shared" si="52"/>
        <v>45583</v>
      </c>
      <c r="K3377" s="202">
        <v>1.5</v>
      </c>
      <c r="L3377" s="285" t="s">
        <v>3428</v>
      </c>
      <c r="M3377" s="223"/>
      <c r="N3377" s="203"/>
      <c r="O3377" s="222" t="s">
        <v>326</v>
      </c>
    </row>
    <row r="3378" spans="1:15" ht="29.25" customHeight="1">
      <c r="A3378" s="221" t="s">
        <v>100</v>
      </c>
      <c r="B3378" s="221" t="s">
        <v>775</v>
      </c>
      <c r="C3378" s="222" t="s">
        <v>115</v>
      </c>
      <c r="D3378" s="222" t="s">
        <v>191</v>
      </c>
      <c r="E3378" s="199" t="s">
        <v>163</v>
      </c>
      <c r="F3378" s="200" t="s">
        <v>3135</v>
      </c>
      <c r="G3378" s="200" t="s">
        <v>3136</v>
      </c>
      <c r="H3378" s="200" t="s">
        <v>3146</v>
      </c>
      <c r="I3378" s="200">
        <v>45583</v>
      </c>
      <c r="J3378" s="143">
        <f t="shared" si="52"/>
        <v>45583</v>
      </c>
      <c r="K3378" s="202">
        <v>2.5</v>
      </c>
      <c r="L3378" s="285" t="s">
        <v>3315</v>
      </c>
      <c r="M3378" s="223"/>
      <c r="N3378" s="203">
        <v>0.104166666666667</v>
      </c>
      <c r="O3378" s="222" t="s">
        <v>941</v>
      </c>
    </row>
    <row r="3379" spans="1:15" ht="29.25" customHeight="1">
      <c r="A3379" s="221" t="s">
        <v>100</v>
      </c>
      <c r="B3379" s="221" t="s">
        <v>775</v>
      </c>
      <c r="C3379" s="222" t="s">
        <v>115</v>
      </c>
      <c r="D3379" s="222" t="s">
        <v>191</v>
      </c>
      <c r="E3379" s="199" t="s">
        <v>163</v>
      </c>
      <c r="F3379" s="200" t="s">
        <v>2580</v>
      </c>
      <c r="G3379" s="200" t="s">
        <v>2581</v>
      </c>
      <c r="H3379" s="200" t="s">
        <v>2691</v>
      </c>
      <c r="I3379" s="200">
        <v>45583</v>
      </c>
      <c r="J3379" s="143">
        <f t="shared" si="52"/>
        <v>45583</v>
      </c>
      <c r="K3379" s="202">
        <v>4</v>
      </c>
      <c r="L3379" s="285" t="s">
        <v>3427</v>
      </c>
      <c r="M3379" s="223"/>
      <c r="N3379" s="203">
        <v>1.0625</v>
      </c>
      <c r="O3379" s="222" t="s">
        <v>942</v>
      </c>
    </row>
    <row r="3380" spans="1:15" ht="29.25" customHeight="1">
      <c r="A3380" s="221" t="s">
        <v>100</v>
      </c>
      <c r="B3380" s="221" t="s">
        <v>775</v>
      </c>
      <c r="C3380" s="222" t="s">
        <v>115</v>
      </c>
      <c r="D3380" s="222" t="s">
        <v>191</v>
      </c>
      <c r="E3380" s="199" t="s">
        <v>166</v>
      </c>
      <c r="F3380" s="200"/>
      <c r="G3380" s="200"/>
      <c r="H3380" s="200"/>
      <c r="I3380" s="200">
        <v>45586</v>
      </c>
      <c r="J3380" s="143">
        <f t="shared" si="52"/>
        <v>45586</v>
      </c>
      <c r="K3380" s="202">
        <v>5</v>
      </c>
      <c r="L3380" s="284" t="s">
        <v>3430</v>
      </c>
      <c r="M3380" s="223"/>
      <c r="N3380" s="203"/>
      <c r="O3380" s="222" t="s">
        <v>326</v>
      </c>
    </row>
    <row r="3381" spans="1:15" ht="29.25" customHeight="1">
      <c r="A3381" s="221" t="s">
        <v>100</v>
      </c>
      <c r="B3381" s="221" t="s">
        <v>775</v>
      </c>
      <c r="C3381" s="222" t="s">
        <v>115</v>
      </c>
      <c r="D3381" s="222" t="s">
        <v>191</v>
      </c>
      <c r="E3381" s="199" t="s">
        <v>163</v>
      </c>
      <c r="F3381" s="200" t="s">
        <v>2580</v>
      </c>
      <c r="G3381" s="200" t="s">
        <v>2581</v>
      </c>
      <c r="H3381" s="200" t="s">
        <v>2691</v>
      </c>
      <c r="I3381" s="200">
        <v>45586</v>
      </c>
      <c r="J3381" s="143">
        <f t="shared" si="52"/>
        <v>45586</v>
      </c>
      <c r="K3381" s="202">
        <v>3</v>
      </c>
      <c r="L3381" s="284" t="s">
        <v>3429</v>
      </c>
      <c r="M3381" s="223"/>
      <c r="N3381" s="203">
        <v>1.0625</v>
      </c>
      <c r="O3381" s="222" t="s">
        <v>942</v>
      </c>
    </row>
    <row r="3382" spans="1:15" ht="29.25" customHeight="1">
      <c r="A3382" s="221" t="s">
        <v>100</v>
      </c>
      <c r="B3382" s="221" t="s">
        <v>775</v>
      </c>
      <c r="C3382" s="222" t="s">
        <v>115</v>
      </c>
      <c r="D3382" s="222" t="s">
        <v>191</v>
      </c>
      <c r="E3382" s="199" t="s">
        <v>166</v>
      </c>
      <c r="F3382" s="200"/>
      <c r="G3382" s="200"/>
      <c r="H3382" s="200"/>
      <c r="I3382" s="200">
        <v>45587</v>
      </c>
      <c r="J3382" s="143">
        <f t="shared" si="52"/>
        <v>45587</v>
      </c>
      <c r="K3382" s="202">
        <v>4</v>
      </c>
      <c r="L3382" s="285" t="s">
        <v>3431</v>
      </c>
      <c r="M3382" s="223"/>
      <c r="N3382" s="203"/>
      <c r="O3382" s="222" t="s">
        <v>326</v>
      </c>
    </row>
    <row r="3383" spans="1:15" ht="29.25" customHeight="1">
      <c r="A3383" s="221" t="s">
        <v>100</v>
      </c>
      <c r="B3383" s="221" t="s">
        <v>775</v>
      </c>
      <c r="C3383" s="222" t="s">
        <v>115</v>
      </c>
      <c r="D3383" s="222" t="s">
        <v>191</v>
      </c>
      <c r="E3383" s="199" t="s">
        <v>178</v>
      </c>
      <c r="F3383" s="200"/>
      <c r="G3383" s="200"/>
      <c r="H3383" s="200"/>
      <c r="I3383" s="200">
        <v>45587</v>
      </c>
      <c r="J3383" s="143">
        <f t="shared" si="52"/>
        <v>45587</v>
      </c>
      <c r="K3383" s="202">
        <v>1</v>
      </c>
      <c r="L3383" s="285" t="s">
        <v>3433</v>
      </c>
      <c r="M3383" s="223"/>
      <c r="N3383" s="203"/>
      <c r="O3383" s="222" t="s">
        <v>326</v>
      </c>
    </row>
    <row r="3384" spans="1:15" ht="29.25" customHeight="1">
      <c r="A3384" s="221" t="s">
        <v>100</v>
      </c>
      <c r="B3384" s="221" t="s">
        <v>775</v>
      </c>
      <c r="C3384" s="222" t="s">
        <v>115</v>
      </c>
      <c r="D3384" s="222" t="s">
        <v>191</v>
      </c>
      <c r="E3384" s="199" t="s">
        <v>163</v>
      </c>
      <c r="F3384" s="200" t="s">
        <v>3135</v>
      </c>
      <c r="G3384" s="200" t="s">
        <v>3136</v>
      </c>
      <c r="H3384" s="200" t="s">
        <v>3145</v>
      </c>
      <c r="I3384" s="200">
        <v>45587</v>
      </c>
      <c r="J3384" s="143">
        <f t="shared" si="52"/>
        <v>45587</v>
      </c>
      <c r="K3384" s="202">
        <v>3</v>
      </c>
      <c r="L3384" s="285" t="s">
        <v>3432</v>
      </c>
      <c r="M3384" s="223"/>
      <c r="N3384" s="203">
        <v>1.4166666666666701</v>
      </c>
      <c r="O3384" s="222" t="s">
        <v>941</v>
      </c>
    </row>
    <row r="3385" spans="1:15" ht="29.25" customHeight="1">
      <c r="A3385" s="221" t="s">
        <v>100</v>
      </c>
      <c r="B3385" s="221" t="s">
        <v>775</v>
      </c>
      <c r="C3385" s="222" t="s">
        <v>115</v>
      </c>
      <c r="D3385" s="222" t="s">
        <v>191</v>
      </c>
      <c r="E3385" s="199" t="s">
        <v>163</v>
      </c>
      <c r="F3385" s="200" t="s">
        <v>3135</v>
      </c>
      <c r="G3385" s="200" t="s">
        <v>3136</v>
      </c>
      <c r="H3385" s="200"/>
      <c r="I3385" s="200">
        <v>45588</v>
      </c>
      <c r="J3385" s="143">
        <f t="shared" si="52"/>
        <v>45588</v>
      </c>
      <c r="K3385" s="202">
        <v>4.5</v>
      </c>
      <c r="L3385" s="284" t="s">
        <v>3434</v>
      </c>
      <c r="M3385" s="223"/>
      <c r="N3385" s="203"/>
      <c r="O3385" s="222" t="s">
        <v>326</v>
      </c>
    </row>
    <row r="3386" spans="1:15" ht="29.25" customHeight="1">
      <c r="A3386" s="221" t="s">
        <v>100</v>
      </c>
      <c r="B3386" s="221" t="s">
        <v>775</v>
      </c>
      <c r="C3386" s="222" t="s">
        <v>115</v>
      </c>
      <c r="D3386" s="222" t="s">
        <v>191</v>
      </c>
      <c r="E3386" s="199" t="s">
        <v>166</v>
      </c>
      <c r="F3386" s="200"/>
      <c r="G3386" s="200"/>
      <c r="H3386" s="200"/>
      <c r="I3386" s="200">
        <v>45588</v>
      </c>
      <c r="J3386" s="143">
        <f t="shared" si="52"/>
        <v>45588</v>
      </c>
      <c r="K3386" s="202">
        <v>1</v>
      </c>
      <c r="L3386" s="285" t="s">
        <v>621</v>
      </c>
      <c r="M3386" s="223"/>
      <c r="N3386" s="203"/>
      <c r="O3386" s="222" t="s">
        <v>326</v>
      </c>
    </row>
    <row r="3387" spans="1:15" ht="29.25" customHeight="1">
      <c r="A3387" s="221" t="s">
        <v>100</v>
      </c>
      <c r="B3387" s="221" t="s">
        <v>775</v>
      </c>
      <c r="C3387" s="222" t="s">
        <v>115</v>
      </c>
      <c r="D3387" s="222" t="s">
        <v>191</v>
      </c>
      <c r="E3387" s="199" t="s">
        <v>178</v>
      </c>
      <c r="F3387" s="200"/>
      <c r="G3387" s="200"/>
      <c r="H3387" s="200"/>
      <c r="I3387" s="200">
        <v>45588</v>
      </c>
      <c r="J3387" s="143">
        <f t="shared" si="52"/>
        <v>45588</v>
      </c>
      <c r="K3387" s="202">
        <v>0.5</v>
      </c>
      <c r="L3387" s="285" t="s">
        <v>2901</v>
      </c>
      <c r="M3387" s="223"/>
      <c r="N3387" s="203"/>
      <c r="O3387" s="222" t="s">
        <v>326</v>
      </c>
    </row>
    <row r="3388" spans="1:15" ht="29.25" customHeight="1">
      <c r="A3388" s="221" t="s">
        <v>100</v>
      </c>
      <c r="B3388" s="221" t="s">
        <v>775</v>
      </c>
      <c r="C3388" s="222" t="s">
        <v>115</v>
      </c>
      <c r="D3388" s="222" t="s">
        <v>191</v>
      </c>
      <c r="E3388" s="199" t="s">
        <v>163</v>
      </c>
      <c r="F3388" s="200" t="s">
        <v>1387</v>
      </c>
      <c r="G3388" s="200" t="s">
        <v>1388</v>
      </c>
      <c r="H3388" s="200" t="s">
        <v>1411</v>
      </c>
      <c r="I3388" s="200">
        <v>45588</v>
      </c>
      <c r="J3388" s="143">
        <f t="shared" si="52"/>
        <v>45588</v>
      </c>
      <c r="K3388" s="202">
        <v>2</v>
      </c>
      <c r="L3388" s="285" t="s">
        <v>3435</v>
      </c>
      <c r="M3388" s="223"/>
      <c r="N3388" s="203">
        <v>2.3250000000000002</v>
      </c>
      <c r="O3388" s="222" t="s">
        <v>991</v>
      </c>
    </row>
    <row r="3389" spans="1:15" ht="29.25" customHeight="1">
      <c r="A3389" s="221" t="s">
        <v>100</v>
      </c>
      <c r="B3389" s="221" t="s">
        <v>775</v>
      </c>
      <c r="C3389" s="222" t="s">
        <v>115</v>
      </c>
      <c r="D3389" s="222" t="s">
        <v>191</v>
      </c>
      <c r="E3389" s="199" t="s">
        <v>165</v>
      </c>
      <c r="F3389" s="200"/>
      <c r="G3389" s="200"/>
      <c r="H3389" s="200"/>
      <c r="I3389" s="200">
        <v>45589</v>
      </c>
      <c r="J3389" s="143">
        <f t="shared" si="52"/>
        <v>45589</v>
      </c>
      <c r="K3389" s="202">
        <v>8</v>
      </c>
      <c r="L3389" s="285" t="s">
        <v>3568</v>
      </c>
      <c r="M3389" s="223"/>
      <c r="N3389" s="203"/>
      <c r="O3389" s="222" t="s">
        <v>326</v>
      </c>
    </row>
    <row r="3390" spans="1:15" ht="29.25" customHeight="1">
      <c r="A3390" s="221" t="s">
        <v>100</v>
      </c>
      <c r="B3390" s="221" t="s">
        <v>775</v>
      </c>
      <c r="C3390" s="222" t="s">
        <v>115</v>
      </c>
      <c r="D3390" s="222" t="s">
        <v>191</v>
      </c>
      <c r="E3390" s="199" t="s">
        <v>165</v>
      </c>
      <c r="F3390" s="200"/>
      <c r="G3390" s="200"/>
      <c r="H3390" s="200"/>
      <c r="I3390" s="200">
        <v>45590</v>
      </c>
      <c r="J3390" s="143">
        <f t="shared" si="52"/>
        <v>45590</v>
      </c>
      <c r="K3390" s="202">
        <v>8</v>
      </c>
      <c r="L3390" s="285" t="s">
        <v>3568</v>
      </c>
      <c r="M3390" s="223"/>
      <c r="N3390" s="203"/>
      <c r="O3390" s="222" t="s">
        <v>326</v>
      </c>
    </row>
    <row r="3391" spans="1:15" ht="29.25" customHeight="1">
      <c r="A3391" s="221" t="s">
        <v>100</v>
      </c>
      <c r="B3391" s="221" t="s">
        <v>775</v>
      </c>
      <c r="C3391" s="222" t="s">
        <v>115</v>
      </c>
      <c r="D3391" s="222" t="s">
        <v>191</v>
      </c>
      <c r="E3391" s="199" t="s">
        <v>163</v>
      </c>
      <c r="F3391" s="200" t="s">
        <v>642</v>
      </c>
      <c r="G3391" s="200" t="s">
        <v>754</v>
      </c>
      <c r="H3391" s="200"/>
      <c r="I3391" s="200">
        <v>45593</v>
      </c>
      <c r="J3391" s="143">
        <f t="shared" si="52"/>
        <v>45593</v>
      </c>
      <c r="K3391" s="202">
        <v>2</v>
      </c>
      <c r="L3391" s="285" t="s">
        <v>3569</v>
      </c>
      <c r="M3391" s="223"/>
      <c r="N3391" s="203"/>
      <c r="O3391" s="222" t="s">
        <v>326</v>
      </c>
    </row>
    <row r="3392" spans="1:15" ht="29.25" customHeight="1">
      <c r="A3392" s="221" t="s">
        <v>100</v>
      </c>
      <c r="B3392" s="221" t="s">
        <v>775</v>
      </c>
      <c r="C3392" s="222" t="s">
        <v>115</v>
      </c>
      <c r="D3392" s="222" t="s">
        <v>191</v>
      </c>
      <c r="E3392" s="199" t="s">
        <v>163</v>
      </c>
      <c r="F3392" s="200" t="s">
        <v>3135</v>
      </c>
      <c r="G3392" s="200" t="s">
        <v>3136</v>
      </c>
      <c r="H3392" s="200"/>
      <c r="I3392" s="200">
        <v>45593</v>
      </c>
      <c r="J3392" s="143">
        <f t="shared" si="52"/>
        <v>45593</v>
      </c>
      <c r="K3392" s="202">
        <v>6</v>
      </c>
      <c r="L3392" s="284" t="s">
        <v>3570</v>
      </c>
      <c r="M3392" s="223"/>
      <c r="N3392" s="203"/>
      <c r="O3392" s="222" t="s">
        <v>326</v>
      </c>
    </row>
    <row r="3393" spans="1:15" ht="29.25" customHeight="1">
      <c r="A3393" s="221" t="s">
        <v>100</v>
      </c>
      <c r="B3393" s="221" t="s">
        <v>775</v>
      </c>
      <c r="C3393" s="222" t="s">
        <v>115</v>
      </c>
      <c r="D3393" s="222" t="s">
        <v>191</v>
      </c>
      <c r="E3393" s="199" t="s">
        <v>163</v>
      </c>
      <c r="F3393" s="200" t="s">
        <v>3135</v>
      </c>
      <c r="G3393" s="200" t="s">
        <v>3136</v>
      </c>
      <c r="H3393" s="200"/>
      <c r="I3393" s="200">
        <v>45594</v>
      </c>
      <c r="J3393" s="143">
        <f t="shared" si="52"/>
        <v>45594</v>
      </c>
      <c r="K3393" s="202">
        <v>8</v>
      </c>
      <c r="L3393" s="285" t="s">
        <v>3571</v>
      </c>
      <c r="M3393" s="223"/>
      <c r="N3393" s="203"/>
      <c r="O3393" s="222" t="s">
        <v>326</v>
      </c>
    </row>
    <row r="3394" spans="1:15" ht="29.25" customHeight="1">
      <c r="A3394" s="221" t="s">
        <v>100</v>
      </c>
      <c r="B3394" s="221" t="s">
        <v>775</v>
      </c>
      <c r="C3394" s="222" t="s">
        <v>115</v>
      </c>
      <c r="D3394" s="222" t="s">
        <v>191</v>
      </c>
      <c r="E3394" s="199" t="s">
        <v>163</v>
      </c>
      <c r="F3394" s="200" t="s">
        <v>3135</v>
      </c>
      <c r="G3394" s="200" t="s">
        <v>3136</v>
      </c>
      <c r="H3394" s="200"/>
      <c r="I3394" s="200">
        <v>45595</v>
      </c>
      <c r="J3394" s="143">
        <f t="shared" si="52"/>
        <v>45595</v>
      </c>
      <c r="K3394" s="202">
        <v>8</v>
      </c>
      <c r="L3394" s="284" t="s">
        <v>3572</v>
      </c>
      <c r="M3394" s="223"/>
      <c r="N3394" s="203"/>
      <c r="O3394" s="222" t="s">
        <v>326</v>
      </c>
    </row>
    <row r="3395" spans="1:15" ht="29.25" customHeight="1">
      <c r="A3395" s="221" t="s">
        <v>100</v>
      </c>
      <c r="B3395" s="221" t="s">
        <v>775</v>
      </c>
      <c r="C3395" s="222" t="s">
        <v>115</v>
      </c>
      <c r="D3395" s="222" t="s">
        <v>191</v>
      </c>
      <c r="E3395" s="199" t="s">
        <v>165</v>
      </c>
      <c r="F3395" s="200"/>
      <c r="G3395" s="200"/>
      <c r="H3395" s="200"/>
      <c r="I3395" s="200">
        <v>45596</v>
      </c>
      <c r="J3395" s="143">
        <f t="shared" ref="J3395:J3458" si="53">I3395</f>
        <v>45596</v>
      </c>
      <c r="K3395" s="202">
        <v>8</v>
      </c>
      <c r="L3395" s="285" t="s">
        <v>593</v>
      </c>
      <c r="M3395" s="223"/>
      <c r="N3395" s="203"/>
      <c r="O3395" s="222" t="s">
        <v>326</v>
      </c>
    </row>
    <row r="3396" spans="1:15" ht="29.25" customHeight="1">
      <c r="A3396" s="221" t="s">
        <v>100</v>
      </c>
      <c r="B3396" s="221" t="s">
        <v>775</v>
      </c>
      <c r="C3396" s="222" t="s">
        <v>115</v>
      </c>
      <c r="D3396" s="222" t="s">
        <v>191</v>
      </c>
      <c r="E3396" s="199" t="s">
        <v>163</v>
      </c>
      <c r="F3396" s="200" t="s">
        <v>3135</v>
      </c>
      <c r="G3396" s="200" t="s">
        <v>3136</v>
      </c>
      <c r="H3396" s="200"/>
      <c r="I3396" s="200">
        <v>45597</v>
      </c>
      <c r="J3396" s="143">
        <f t="shared" si="53"/>
        <v>45597</v>
      </c>
      <c r="K3396" s="202">
        <v>4</v>
      </c>
      <c r="L3396" s="284" t="s">
        <v>3721</v>
      </c>
      <c r="M3396" s="223"/>
      <c r="N3396" s="203"/>
      <c r="O3396" s="222" t="s">
        <v>326</v>
      </c>
    </row>
    <row r="3397" spans="1:15" ht="29.25" customHeight="1">
      <c r="A3397" s="221" t="s">
        <v>100</v>
      </c>
      <c r="B3397" s="221" t="s">
        <v>775</v>
      </c>
      <c r="C3397" s="222" t="s">
        <v>115</v>
      </c>
      <c r="D3397" s="222" t="s">
        <v>191</v>
      </c>
      <c r="E3397" s="199" t="s">
        <v>166</v>
      </c>
      <c r="F3397" s="200"/>
      <c r="G3397" s="200"/>
      <c r="H3397" s="200"/>
      <c r="I3397" s="200">
        <v>45597</v>
      </c>
      <c r="J3397" s="143">
        <f t="shared" si="53"/>
        <v>45597</v>
      </c>
      <c r="K3397" s="202">
        <v>4</v>
      </c>
      <c r="L3397" s="285" t="s">
        <v>3722</v>
      </c>
      <c r="M3397" s="223"/>
      <c r="N3397" s="203"/>
      <c r="O3397" s="222" t="s">
        <v>326</v>
      </c>
    </row>
    <row r="3398" spans="1:15" ht="29.25" customHeight="1">
      <c r="A3398" s="221" t="s">
        <v>100</v>
      </c>
      <c r="B3398" s="221" t="s">
        <v>775</v>
      </c>
      <c r="C3398" s="222" t="s">
        <v>115</v>
      </c>
      <c r="D3398" s="222" t="s">
        <v>191</v>
      </c>
      <c r="E3398" s="199" t="s">
        <v>163</v>
      </c>
      <c r="F3398" s="200" t="s">
        <v>3135</v>
      </c>
      <c r="G3398" s="200" t="s">
        <v>3136</v>
      </c>
      <c r="H3398" s="200"/>
      <c r="I3398" s="200">
        <v>45600</v>
      </c>
      <c r="J3398" s="143">
        <f t="shared" si="53"/>
        <v>45600</v>
      </c>
      <c r="K3398" s="202">
        <v>7</v>
      </c>
      <c r="L3398" s="284" t="s">
        <v>3724</v>
      </c>
      <c r="M3398" s="223"/>
      <c r="N3398" s="203"/>
      <c r="O3398" s="222" t="s">
        <v>326</v>
      </c>
    </row>
    <row r="3399" spans="1:15" ht="29.25" customHeight="1">
      <c r="A3399" s="221" t="s">
        <v>100</v>
      </c>
      <c r="B3399" s="221" t="s">
        <v>775</v>
      </c>
      <c r="C3399" s="222" t="s">
        <v>115</v>
      </c>
      <c r="D3399" s="222" t="s">
        <v>191</v>
      </c>
      <c r="E3399" s="199" t="s">
        <v>163</v>
      </c>
      <c r="F3399" s="200" t="s">
        <v>1387</v>
      </c>
      <c r="G3399" s="200" t="s">
        <v>1388</v>
      </c>
      <c r="H3399" s="200" t="s">
        <v>1411</v>
      </c>
      <c r="I3399" s="200">
        <v>45600</v>
      </c>
      <c r="J3399" s="143">
        <f t="shared" si="53"/>
        <v>45600</v>
      </c>
      <c r="K3399" s="202">
        <v>1</v>
      </c>
      <c r="L3399" s="284" t="s">
        <v>3723</v>
      </c>
      <c r="M3399" s="223"/>
      <c r="N3399" s="203">
        <v>2.3250000000000002</v>
      </c>
      <c r="O3399" s="222" t="s">
        <v>991</v>
      </c>
    </row>
    <row r="3400" spans="1:15" ht="29.25" customHeight="1">
      <c r="A3400" s="221" t="s">
        <v>100</v>
      </c>
      <c r="B3400" s="221" t="s">
        <v>775</v>
      </c>
      <c r="C3400" s="222" t="s">
        <v>115</v>
      </c>
      <c r="D3400" s="222" t="s">
        <v>191</v>
      </c>
      <c r="E3400" s="199" t="s">
        <v>166</v>
      </c>
      <c r="F3400" s="200"/>
      <c r="G3400" s="200"/>
      <c r="H3400" s="200"/>
      <c r="I3400" s="200">
        <v>45601</v>
      </c>
      <c r="J3400" s="143">
        <f t="shared" si="53"/>
        <v>45601</v>
      </c>
      <c r="K3400" s="202">
        <v>2</v>
      </c>
      <c r="L3400" s="285" t="s">
        <v>3725</v>
      </c>
      <c r="M3400" s="223"/>
      <c r="N3400" s="203"/>
      <c r="O3400" s="222" t="s">
        <v>326</v>
      </c>
    </row>
    <row r="3401" spans="1:15" ht="29.25" customHeight="1">
      <c r="A3401" s="221" t="s">
        <v>100</v>
      </c>
      <c r="B3401" s="221" t="s">
        <v>775</v>
      </c>
      <c r="C3401" s="222" t="s">
        <v>115</v>
      </c>
      <c r="D3401" s="222" t="s">
        <v>191</v>
      </c>
      <c r="E3401" s="199" t="s">
        <v>163</v>
      </c>
      <c r="F3401" s="200" t="s">
        <v>3135</v>
      </c>
      <c r="G3401" s="200" t="s">
        <v>3136</v>
      </c>
      <c r="H3401" s="200"/>
      <c r="I3401" s="200">
        <v>45601</v>
      </c>
      <c r="J3401" s="143">
        <f t="shared" si="53"/>
        <v>45601</v>
      </c>
      <c r="K3401" s="202">
        <v>6</v>
      </c>
      <c r="L3401" s="284" t="s">
        <v>3726</v>
      </c>
      <c r="M3401" s="223"/>
      <c r="N3401" s="203"/>
      <c r="O3401" s="222" t="s">
        <v>326</v>
      </c>
    </row>
    <row r="3402" spans="1:15" ht="29.25" customHeight="1">
      <c r="A3402" s="221" t="s">
        <v>100</v>
      </c>
      <c r="B3402" s="221" t="s">
        <v>775</v>
      </c>
      <c r="C3402" s="222" t="s">
        <v>115</v>
      </c>
      <c r="D3402" s="222" t="s">
        <v>191</v>
      </c>
      <c r="E3402" s="199" t="s">
        <v>178</v>
      </c>
      <c r="F3402" s="200"/>
      <c r="G3402" s="200"/>
      <c r="H3402" s="200"/>
      <c r="I3402" s="200">
        <v>45602</v>
      </c>
      <c r="J3402" s="143">
        <f t="shared" si="53"/>
        <v>45602</v>
      </c>
      <c r="K3402" s="202">
        <v>0.5</v>
      </c>
      <c r="L3402" s="285" t="s">
        <v>2901</v>
      </c>
      <c r="M3402" s="223"/>
      <c r="N3402" s="203"/>
      <c r="O3402" s="222" t="s">
        <v>326</v>
      </c>
    </row>
    <row r="3403" spans="1:15" ht="29.25" customHeight="1">
      <c r="A3403" s="221" t="s">
        <v>100</v>
      </c>
      <c r="B3403" s="221" t="s">
        <v>775</v>
      </c>
      <c r="C3403" s="222" t="s">
        <v>115</v>
      </c>
      <c r="D3403" s="222" t="s">
        <v>191</v>
      </c>
      <c r="E3403" s="199" t="s">
        <v>163</v>
      </c>
      <c r="F3403" s="200" t="s">
        <v>2580</v>
      </c>
      <c r="G3403" s="200" t="s">
        <v>2581</v>
      </c>
      <c r="H3403" s="200"/>
      <c r="I3403" s="200">
        <v>45602</v>
      </c>
      <c r="J3403" s="143">
        <f t="shared" si="53"/>
        <v>45602</v>
      </c>
      <c r="K3403" s="202">
        <v>2</v>
      </c>
      <c r="L3403" s="285" t="s">
        <v>3727</v>
      </c>
      <c r="M3403" s="223"/>
      <c r="N3403" s="203"/>
      <c r="O3403" s="222" t="s">
        <v>326</v>
      </c>
    </row>
    <row r="3404" spans="1:15" ht="29.25" customHeight="1">
      <c r="A3404" s="221" t="s">
        <v>100</v>
      </c>
      <c r="B3404" s="221" t="s">
        <v>775</v>
      </c>
      <c r="C3404" s="222" t="s">
        <v>115</v>
      </c>
      <c r="D3404" s="222" t="s">
        <v>191</v>
      </c>
      <c r="E3404" s="199" t="s">
        <v>163</v>
      </c>
      <c r="F3404" s="200" t="s">
        <v>3135</v>
      </c>
      <c r="G3404" s="200" t="s">
        <v>3136</v>
      </c>
      <c r="H3404" s="200"/>
      <c r="I3404" s="200">
        <v>45602</v>
      </c>
      <c r="J3404" s="143">
        <f t="shared" si="53"/>
        <v>45602</v>
      </c>
      <c r="K3404" s="202">
        <v>5.5</v>
      </c>
      <c r="L3404" s="284" t="s">
        <v>3728</v>
      </c>
      <c r="M3404" s="223"/>
      <c r="N3404" s="203"/>
      <c r="O3404" s="222" t="s">
        <v>326</v>
      </c>
    </row>
    <row r="3405" spans="1:15" ht="29.25" customHeight="1">
      <c r="A3405" s="221" t="s">
        <v>100</v>
      </c>
      <c r="B3405" s="221" t="s">
        <v>775</v>
      </c>
      <c r="C3405" s="222" t="s">
        <v>115</v>
      </c>
      <c r="D3405" s="222" t="s">
        <v>191</v>
      </c>
      <c r="E3405" s="199" t="s">
        <v>163</v>
      </c>
      <c r="F3405" s="200" t="s">
        <v>3135</v>
      </c>
      <c r="G3405" s="200" t="s">
        <v>3136</v>
      </c>
      <c r="H3405" s="200"/>
      <c r="I3405" s="200">
        <v>45603</v>
      </c>
      <c r="J3405" s="143">
        <f t="shared" si="53"/>
        <v>45603</v>
      </c>
      <c r="K3405" s="202">
        <v>5</v>
      </c>
      <c r="L3405" s="284" t="s">
        <v>3855</v>
      </c>
      <c r="M3405" s="223"/>
      <c r="N3405" s="203"/>
      <c r="O3405" s="222" t="s">
        <v>326</v>
      </c>
    </row>
    <row r="3406" spans="1:15" ht="29.25" customHeight="1">
      <c r="A3406" s="221" t="s">
        <v>100</v>
      </c>
      <c r="B3406" s="221" t="s">
        <v>775</v>
      </c>
      <c r="C3406" s="222" t="s">
        <v>115</v>
      </c>
      <c r="D3406" s="222" t="s">
        <v>191</v>
      </c>
      <c r="E3406" s="199" t="s">
        <v>178</v>
      </c>
      <c r="F3406" s="200"/>
      <c r="G3406" s="200"/>
      <c r="H3406" s="200"/>
      <c r="I3406" s="200">
        <v>45603</v>
      </c>
      <c r="J3406" s="143">
        <f t="shared" si="53"/>
        <v>45603</v>
      </c>
      <c r="K3406" s="202">
        <v>3</v>
      </c>
      <c r="L3406" s="285" t="s">
        <v>3856</v>
      </c>
      <c r="M3406" s="223"/>
      <c r="N3406" s="203"/>
      <c r="O3406" s="222" t="s">
        <v>326</v>
      </c>
    </row>
    <row r="3407" spans="1:15" ht="29.25" customHeight="1">
      <c r="A3407" s="221" t="s">
        <v>100</v>
      </c>
      <c r="B3407" s="221" t="s">
        <v>775</v>
      </c>
      <c r="C3407" s="222" t="s">
        <v>115</v>
      </c>
      <c r="D3407" s="222" t="s">
        <v>191</v>
      </c>
      <c r="E3407" s="199" t="s">
        <v>171</v>
      </c>
      <c r="F3407" s="200"/>
      <c r="G3407" s="200"/>
      <c r="H3407" s="200"/>
      <c r="I3407" s="200">
        <v>45604</v>
      </c>
      <c r="J3407" s="143">
        <f t="shared" si="53"/>
        <v>45604</v>
      </c>
      <c r="K3407" s="202">
        <v>8</v>
      </c>
      <c r="L3407" s="284" t="s">
        <v>3857</v>
      </c>
      <c r="M3407" s="223"/>
      <c r="N3407" s="203"/>
      <c r="O3407" s="222" t="s">
        <v>326</v>
      </c>
    </row>
    <row r="3408" spans="1:15" ht="29.25" customHeight="1">
      <c r="A3408" s="221" t="s">
        <v>100</v>
      </c>
      <c r="B3408" s="221" t="s">
        <v>775</v>
      </c>
      <c r="C3408" s="222" t="s">
        <v>115</v>
      </c>
      <c r="D3408" s="222" t="s">
        <v>191</v>
      </c>
      <c r="E3408" s="199" t="s">
        <v>178</v>
      </c>
      <c r="F3408" s="200"/>
      <c r="G3408" s="200"/>
      <c r="H3408" s="200"/>
      <c r="I3408" s="200">
        <v>45607</v>
      </c>
      <c r="J3408" s="143">
        <f t="shared" si="53"/>
        <v>45607</v>
      </c>
      <c r="K3408" s="202">
        <v>5</v>
      </c>
      <c r="L3408" s="284" t="s">
        <v>3858</v>
      </c>
      <c r="M3408" s="223"/>
      <c r="N3408" s="203"/>
      <c r="O3408" s="222" t="s">
        <v>326</v>
      </c>
    </row>
    <row r="3409" spans="1:15" ht="29.25" customHeight="1">
      <c r="A3409" s="221" t="s">
        <v>100</v>
      </c>
      <c r="B3409" s="221" t="s">
        <v>775</v>
      </c>
      <c r="C3409" s="222" t="s">
        <v>115</v>
      </c>
      <c r="D3409" s="222" t="s">
        <v>191</v>
      </c>
      <c r="E3409" s="199" t="s">
        <v>163</v>
      </c>
      <c r="F3409" s="200" t="s">
        <v>3135</v>
      </c>
      <c r="G3409" s="200" t="s">
        <v>3136</v>
      </c>
      <c r="H3409" s="200"/>
      <c r="I3409" s="200">
        <v>45607</v>
      </c>
      <c r="J3409" s="143">
        <f t="shared" si="53"/>
        <v>45607</v>
      </c>
      <c r="K3409" s="202">
        <v>3</v>
      </c>
      <c r="L3409" s="284" t="s">
        <v>3859</v>
      </c>
      <c r="M3409" s="223"/>
      <c r="N3409" s="203"/>
      <c r="O3409" s="222" t="s">
        <v>326</v>
      </c>
    </row>
    <row r="3410" spans="1:15" ht="29.25" customHeight="1">
      <c r="A3410" s="221" t="s">
        <v>100</v>
      </c>
      <c r="B3410" s="221" t="s">
        <v>775</v>
      </c>
      <c r="C3410" s="222" t="s">
        <v>115</v>
      </c>
      <c r="D3410" s="222" t="s">
        <v>191</v>
      </c>
      <c r="E3410" s="199" t="s">
        <v>171</v>
      </c>
      <c r="F3410" s="200"/>
      <c r="G3410" s="200"/>
      <c r="H3410" s="200"/>
      <c r="I3410" s="200">
        <v>45608</v>
      </c>
      <c r="J3410" s="143">
        <f t="shared" si="53"/>
        <v>45608</v>
      </c>
      <c r="K3410" s="202">
        <v>6</v>
      </c>
      <c r="L3410" s="284" t="s">
        <v>3860</v>
      </c>
      <c r="M3410" s="223"/>
      <c r="N3410" s="203"/>
      <c r="O3410" s="222" t="s">
        <v>326</v>
      </c>
    </row>
    <row r="3411" spans="1:15" ht="29.25" customHeight="1">
      <c r="A3411" s="221" t="s">
        <v>100</v>
      </c>
      <c r="B3411" s="221" t="s">
        <v>775</v>
      </c>
      <c r="C3411" s="222" t="s">
        <v>115</v>
      </c>
      <c r="D3411" s="222" t="s">
        <v>191</v>
      </c>
      <c r="E3411" s="199" t="s">
        <v>178</v>
      </c>
      <c r="F3411" s="200"/>
      <c r="G3411" s="200"/>
      <c r="H3411" s="200"/>
      <c r="I3411" s="200">
        <v>45608</v>
      </c>
      <c r="J3411" s="143">
        <f t="shared" si="53"/>
        <v>45608</v>
      </c>
      <c r="K3411" s="202">
        <v>2</v>
      </c>
      <c r="L3411" s="285" t="s">
        <v>3861</v>
      </c>
      <c r="M3411" s="223"/>
      <c r="N3411" s="203"/>
      <c r="O3411" s="222" t="s">
        <v>326</v>
      </c>
    </row>
    <row r="3412" spans="1:15" ht="29.25" customHeight="1">
      <c r="A3412" s="221" t="s">
        <v>100</v>
      </c>
      <c r="B3412" s="221" t="s">
        <v>775</v>
      </c>
      <c r="C3412" s="222" t="s">
        <v>115</v>
      </c>
      <c r="D3412" s="222" t="s">
        <v>191</v>
      </c>
      <c r="E3412" s="199" t="s">
        <v>178</v>
      </c>
      <c r="F3412" s="200"/>
      <c r="G3412" s="200"/>
      <c r="H3412" s="200"/>
      <c r="I3412" s="200">
        <v>45609</v>
      </c>
      <c r="J3412" s="143">
        <f t="shared" si="53"/>
        <v>45609</v>
      </c>
      <c r="K3412" s="202">
        <v>2</v>
      </c>
      <c r="L3412" s="284" t="s">
        <v>3862</v>
      </c>
      <c r="M3412" s="223"/>
      <c r="N3412" s="203"/>
      <c r="O3412" s="222" t="s">
        <v>326</v>
      </c>
    </row>
    <row r="3413" spans="1:15" ht="29.25" customHeight="1">
      <c r="A3413" s="221" t="s">
        <v>100</v>
      </c>
      <c r="B3413" s="221" t="s">
        <v>775</v>
      </c>
      <c r="C3413" s="222" t="s">
        <v>115</v>
      </c>
      <c r="D3413" s="222" t="s">
        <v>191</v>
      </c>
      <c r="E3413" s="199" t="s">
        <v>171</v>
      </c>
      <c r="F3413" s="200"/>
      <c r="G3413" s="200"/>
      <c r="H3413" s="200"/>
      <c r="I3413" s="200">
        <v>45609</v>
      </c>
      <c r="J3413" s="143">
        <f t="shared" si="53"/>
        <v>45609</v>
      </c>
      <c r="K3413" s="202">
        <v>3</v>
      </c>
      <c r="L3413" s="284" t="s">
        <v>3860</v>
      </c>
      <c r="M3413" s="223"/>
      <c r="N3413" s="203"/>
      <c r="O3413" s="222" t="s">
        <v>326</v>
      </c>
    </row>
    <row r="3414" spans="1:15" ht="29.25" customHeight="1">
      <c r="A3414" s="221" t="s">
        <v>100</v>
      </c>
      <c r="B3414" s="221" t="s">
        <v>775</v>
      </c>
      <c r="C3414" s="222" t="s">
        <v>115</v>
      </c>
      <c r="D3414" s="222" t="s">
        <v>191</v>
      </c>
      <c r="E3414" s="199" t="s">
        <v>163</v>
      </c>
      <c r="F3414" s="200" t="s">
        <v>3277</v>
      </c>
      <c r="G3414" s="200" t="s">
        <v>3278</v>
      </c>
      <c r="H3414" s="200"/>
      <c r="I3414" s="200">
        <v>45609</v>
      </c>
      <c r="J3414" s="143">
        <f t="shared" si="53"/>
        <v>45609</v>
      </c>
      <c r="K3414" s="202">
        <v>3</v>
      </c>
      <c r="L3414" s="285" t="s">
        <v>3863</v>
      </c>
      <c r="M3414" s="223"/>
      <c r="N3414" s="203"/>
      <c r="O3414" s="222" t="s">
        <v>326</v>
      </c>
    </row>
    <row r="3415" spans="1:15" ht="29.25" customHeight="1">
      <c r="A3415" s="221" t="s">
        <v>100</v>
      </c>
      <c r="B3415" s="221" t="s">
        <v>775</v>
      </c>
      <c r="C3415" s="222" t="s">
        <v>115</v>
      </c>
      <c r="D3415" s="222" t="s">
        <v>191</v>
      </c>
      <c r="E3415" s="199" t="s">
        <v>166</v>
      </c>
      <c r="F3415" s="200"/>
      <c r="G3415" s="200"/>
      <c r="H3415" s="200"/>
      <c r="I3415" s="200">
        <v>45610</v>
      </c>
      <c r="J3415" s="143">
        <f t="shared" si="53"/>
        <v>45610</v>
      </c>
      <c r="K3415" s="202">
        <v>6</v>
      </c>
      <c r="L3415" s="285" t="s">
        <v>4030</v>
      </c>
      <c r="M3415" s="223"/>
      <c r="N3415" s="203"/>
      <c r="O3415" s="222" t="s">
        <v>326</v>
      </c>
    </row>
    <row r="3416" spans="1:15" ht="29.25" customHeight="1">
      <c r="A3416" s="221" t="s">
        <v>100</v>
      </c>
      <c r="B3416" s="221" t="s">
        <v>775</v>
      </c>
      <c r="C3416" s="222" t="s">
        <v>115</v>
      </c>
      <c r="D3416" s="222" t="s">
        <v>191</v>
      </c>
      <c r="E3416" s="199" t="s">
        <v>178</v>
      </c>
      <c r="F3416" s="200"/>
      <c r="G3416" s="200"/>
      <c r="H3416" s="200"/>
      <c r="I3416" s="200">
        <v>45610</v>
      </c>
      <c r="J3416" s="143">
        <f t="shared" si="53"/>
        <v>45610</v>
      </c>
      <c r="K3416" s="202">
        <v>2</v>
      </c>
      <c r="L3416" s="285" t="s">
        <v>4031</v>
      </c>
      <c r="M3416" s="223"/>
      <c r="N3416" s="203"/>
      <c r="O3416" s="222" t="s">
        <v>326</v>
      </c>
    </row>
    <row r="3417" spans="1:15" ht="29.25" customHeight="1">
      <c r="A3417" s="221" t="s">
        <v>100</v>
      </c>
      <c r="B3417" s="221" t="s">
        <v>775</v>
      </c>
      <c r="C3417" s="222" t="s">
        <v>115</v>
      </c>
      <c r="D3417" s="222" t="s">
        <v>191</v>
      </c>
      <c r="E3417" s="199" t="s">
        <v>178</v>
      </c>
      <c r="F3417" s="200"/>
      <c r="G3417" s="200"/>
      <c r="H3417" s="200"/>
      <c r="I3417" s="200">
        <v>45611</v>
      </c>
      <c r="J3417" s="143">
        <f t="shared" si="53"/>
        <v>45611</v>
      </c>
      <c r="K3417" s="202">
        <v>2</v>
      </c>
      <c r="L3417" s="285" t="s">
        <v>4032</v>
      </c>
      <c r="M3417" s="223"/>
      <c r="N3417" s="203"/>
      <c r="O3417" s="222" t="s">
        <v>326</v>
      </c>
    </row>
    <row r="3418" spans="1:15" ht="29.25" customHeight="1">
      <c r="A3418" s="221" t="s">
        <v>100</v>
      </c>
      <c r="B3418" s="221" t="s">
        <v>775</v>
      </c>
      <c r="C3418" s="222" t="s">
        <v>115</v>
      </c>
      <c r="D3418" s="222" t="s">
        <v>191</v>
      </c>
      <c r="E3418" s="199" t="s">
        <v>166</v>
      </c>
      <c r="F3418" s="200"/>
      <c r="G3418" s="200"/>
      <c r="H3418" s="200"/>
      <c r="I3418" s="200">
        <v>45611</v>
      </c>
      <c r="J3418" s="143">
        <f t="shared" si="53"/>
        <v>45611</v>
      </c>
      <c r="K3418" s="202">
        <v>6</v>
      </c>
      <c r="L3418" s="285" t="s">
        <v>4033</v>
      </c>
      <c r="M3418" s="223"/>
      <c r="N3418" s="203"/>
      <c r="O3418" s="222" t="s">
        <v>326</v>
      </c>
    </row>
    <row r="3419" spans="1:15" ht="29.25" customHeight="1">
      <c r="A3419" s="221" t="s">
        <v>100</v>
      </c>
      <c r="B3419" s="221" t="s">
        <v>775</v>
      </c>
      <c r="C3419" s="222" t="s">
        <v>115</v>
      </c>
      <c r="D3419" s="222" t="s">
        <v>191</v>
      </c>
      <c r="E3419" s="199" t="s">
        <v>178</v>
      </c>
      <c r="F3419" s="200"/>
      <c r="G3419" s="200"/>
      <c r="H3419" s="200"/>
      <c r="I3419" s="200">
        <v>45614</v>
      </c>
      <c r="J3419" s="143">
        <f t="shared" si="53"/>
        <v>45614</v>
      </c>
      <c r="K3419" s="202">
        <v>4</v>
      </c>
      <c r="L3419" s="284" t="s">
        <v>4034</v>
      </c>
      <c r="M3419" s="223"/>
      <c r="N3419" s="203"/>
      <c r="O3419" s="222" t="s">
        <v>326</v>
      </c>
    </row>
    <row r="3420" spans="1:15" ht="29.25" customHeight="1">
      <c r="A3420" s="221" t="s">
        <v>100</v>
      </c>
      <c r="B3420" s="221" t="s">
        <v>775</v>
      </c>
      <c r="C3420" s="222" t="s">
        <v>115</v>
      </c>
      <c r="D3420" s="222" t="s">
        <v>191</v>
      </c>
      <c r="E3420" s="199" t="s">
        <v>163</v>
      </c>
      <c r="F3420" s="200" t="s">
        <v>3277</v>
      </c>
      <c r="G3420" s="200" t="s">
        <v>3278</v>
      </c>
      <c r="H3420" s="200"/>
      <c r="I3420" s="200">
        <v>45614</v>
      </c>
      <c r="J3420" s="143">
        <f t="shared" si="53"/>
        <v>45614</v>
      </c>
      <c r="K3420" s="202">
        <v>4</v>
      </c>
      <c r="L3420" s="284" t="s">
        <v>4035</v>
      </c>
      <c r="M3420" s="223"/>
      <c r="N3420" s="203"/>
      <c r="O3420" s="222" t="s">
        <v>326</v>
      </c>
    </row>
    <row r="3421" spans="1:15" ht="29.25" customHeight="1">
      <c r="A3421" s="221" t="s">
        <v>100</v>
      </c>
      <c r="B3421" s="221" t="s">
        <v>775</v>
      </c>
      <c r="C3421" s="222" t="s">
        <v>115</v>
      </c>
      <c r="D3421" s="222" t="s">
        <v>191</v>
      </c>
      <c r="E3421" s="199" t="s">
        <v>163</v>
      </c>
      <c r="F3421" s="200" t="s">
        <v>3277</v>
      </c>
      <c r="G3421" s="200" t="s">
        <v>3278</v>
      </c>
      <c r="H3421" s="200"/>
      <c r="I3421" s="200">
        <v>45615</v>
      </c>
      <c r="J3421" s="143">
        <f t="shared" si="53"/>
        <v>45615</v>
      </c>
      <c r="K3421" s="202">
        <v>5</v>
      </c>
      <c r="L3421" s="285" t="s">
        <v>4036</v>
      </c>
      <c r="M3421" s="223"/>
      <c r="N3421" s="203"/>
      <c r="O3421" s="222" t="s">
        <v>326</v>
      </c>
    </row>
    <row r="3422" spans="1:15" ht="29.25" customHeight="1">
      <c r="A3422" s="221" t="s">
        <v>100</v>
      </c>
      <c r="B3422" s="221" t="s">
        <v>775</v>
      </c>
      <c r="C3422" s="222" t="s">
        <v>115</v>
      </c>
      <c r="D3422" s="222" t="s">
        <v>191</v>
      </c>
      <c r="E3422" s="199" t="s">
        <v>178</v>
      </c>
      <c r="F3422" s="200"/>
      <c r="G3422" s="200"/>
      <c r="H3422" s="200"/>
      <c r="I3422" s="200">
        <v>45615</v>
      </c>
      <c r="J3422" s="143">
        <f t="shared" si="53"/>
        <v>45615</v>
      </c>
      <c r="K3422" s="202">
        <v>3</v>
      </c>
      <c r="L3422" s="284" t="s">
        <v>4037</v>
      </c>
      <c r="M3422" s="223"/>
      <c r="N3422" s="203"/>
      <c r="O3422" s="222" t="s">
        <v>326</v>
      </c>
    </row>
    <row r="3423" spans="1:15" ht="29.25" customHeight="1">
      <c r="A3423" s="221" t="s">
        <v>100</v>
      </c>
      <c r="B3423" s="221" t="s">
        <v>775</v>
      </c>
      <c r="C3423" s="222" t="s">
        <v>115</v>
      </c>
      <c r="D3423" s="222" t="s">
        <v>191</v>
      </c>
      <c r="E3423" s="199" t="s">
        <v>178</v>
      </c>
      <c r="F3423" s="200"/>
      <c r="G3423" s="200"/>
      <c r="H3423" s="200"/>
      <c r="I3423" s="200">
        <v>45616</v>
      </c>
      <c r="J3423" s="143">
        <f t="shared" si="53"/>
        <v>45616</v>
      </c>
      <c r="K3423" s="202">
        <v>1</v>
      </c>
      <c r="L3423" s="285" t="s">
        <v>4184</v>
      </c>
      <c r="M3423" s="223"/>
      <c r="N3423" s="203"/>
      <c r="O3423" s="222" t="s">
        <v>326</v>
      </c>
    </row>
    <row r="3424" spans="1:15" ht="29.25" customHeight="1">
      <c r="A3424" s="221" t="s">
        <v>100</v>
      </c>
      <c r="B3424" s="221" t="s">
        <v>775</v>
      </c>
      <c r="C3424" s="222" t="s">
        <v>115</v>
      </c>
      <c r="D3424" s="222" t="s">
        <v>191</v>
      </c>
      <c r="E3424" s="199" t="s">
        <v>171</v>
      </c>
      <c r="F3424" s="200"/>
      <c r="G3424" s="200"/>
      <c r="H3424" s="200"/>
      <c r="I3424" s="200">
        <v>45616</v>
      </c>
      <c r="J3424" s="143">
        <f t="shared" si="53"/>
        <v>45616</v>
      </c>
      <c r="K3424" s="202">
        <v>1</v>
      </c>
      <c r="L3424" s="285" t="s">
        <v>4185</v>
      </c>
      <c r="M3424" s="223"/>
      <c r="N3424" s="203"/>
      <c r="O3424" s="222" t="s">
        <v>326</v>
      </c>
    </row>
    <row r="3425" spans="1:15" ht="29.25" customHeight="1">
      <c r="A3425" s="221" t="s">
        <v>100</v>
      </c>
      <c r="B3425" s="221" t="s">
        <v>775</v>
      </c>
      <c r="C3425" s="222" t="s">
        <v>115</v>
      </c>
      <c r="D3425" s="222" t="s">
        <v>191</v>
      </c>
      <c r="E3425" s="199" t="s">
        <v>163</v>
      </c>
      <c r="F3425" s="200" t="s">
        <v>3277</v>
      </c>
      <c r="G3425" s="200" t="s">
        <v>3278</v>
      </c>
      <c r="H3425" s="200"/>
      <c r="I3425" s="200">
        <v>45616</v>
      </c>
      <c r="J3425" s="143">
        <f t="shared" si="53"/>
        <v>45616</v>
      </c>
      <c r="K3425" s="202">
        <v>6</v>
      </c>
      <c r="L3425" s="285" t="s">
        <v>4036</v>
      </c>
      <c r="M3425" s="223"/>
      <c r="N3425" s="203"/>
      <c r="O3425" s="222" t="s">
        <v>326</v>
      </c>
    </row>
    <row r="3426" spans="1:15" ht="29.25" customHeight="1">
      <c r="A3426" s="221" t="s">
        <v>100</v>
      </c>
      <c r="B3426" s="221" t="s">
        <v>775</v>
      </c>
      <c r="C3426" s="222" t="s">
        <v>115</v>
      </c>
      <c r="D3426" s="222" t="s">
        <v>191</v>
      </c>
      <c r="E3426" s="199" t="s">
        <v>163</v>
      </c>
      <c r="F3426" s="200" t="s">
        <v>3277</v>
      </c>
      <c r="G3426" s="200" t="s">
        <v>3278</v>
      </c>
      <c r="H3426" s="200"/>
      <c r="I3426" s="200">
        <v>45617</v>
      </c>
      <c r="J3426" s="143">
        <f t="shared" si="53"/>
        <v>45617</v>
      </c>
      <c r="K3426" s="202">
        <v>5</v>
      </c>
      <c r="L3426" s="285" t="s">
        <v>4036</v>
      </c>
      <c r="M3426" s="223"/>
      <c r="N3426" s="203"/>
      <c r="O3426" s="222" t="s">
        <v>326</v>
      </c>
    </row>
    <row r="3427" spans="1:15" ht="29.25" customHeight="1">
      <c r="A3427" s="221" t="s">
        <v>100</v>
      </c>
      <c r="B3427" s="221" t="s">
        <v>775</v>
      </c>
      <c r="C3427" s="222" t="s">
        <v>115</v>
      </c>
      <c r="D3427" s="222" t="s">
        <v>191</v>
      </c>
      <c r="E3427" s="199" t="s">
        <v>178</v>
      </c>
      <c r="F3427" s="200"/>
      <c r="G3427" s="200"/>
      <c r="H3427" s="200"/>
      <c r="I3427" s="200">
        <v>45617</v>
      </c>
      <c r="J3427" s="143">
        <f t="shared" si="53"/>
        <v>45617</v>
      </c>
      <c r="K3427" s="202">
        <v>3</v>
      </c>
      <c r="L3427" s="284" t="s">
        <v>4186</v>
      </c>
      <c r="M3427" s="223"/>
      <c r="N3427" s="203"/>
      <c r="O3427" s="222" t="s">
        <v>326</v>
      </c>
    </row>
    <row r="3428" spans="1:15" ht="29.25" customHeight="1">
      <c r="A3428" s="221" t="s">
        <v>100</v>
      </c>
      <c r="B3428" s="221" t="s">
        <v>775</v>
      </c>
      <c r="C3428" s="222" t="s">
        <v>115</v>
      </c>
      <c r="D3428" s="222" t="s">
        <v>191</v>
      </c>
      <c r="E3428" s="199" t="s">
        <v>163</v>
      </c>
      <c r="F3428" s="200" t="s">
        <v>3277</v>
      </c>
      <c r="G3428" s="200" t="s">
        <v>3278</v>
      </c>
      <c r="H3428" s="200"/>
      <c r="I3428" s="200">
        <v>45618</v>
      </c>
      <c r="J3428" s="143">
        <f t="shared" si="53"/>
        <v>45618</v>
      </c>
      <c r="K3428" s="202">
        <v>3</v>
      </c>
      <c r="L3428" s="285" t="s">
        <v>4036</v>
      </c>
      <c r="M3428" s="223"/>
      <c r="N3428" s="203"/>
      <c r="O3428" s="222" t="s">
        <v>326</v>
      </c>
    </row>
    <row r="3429" spans="1:15" ht="29.25" customHeight="1">
      <c r="A3429" s="221" t="s">
        <v>100</v>
      </c>
      <c r="B3429" s="221" t="s">
        <v>775</v>
      </c>
      <c r="C3429" s="222" t="s">
        <v>115</v>
      </c>
      <c r="D3429" s="222" t="s">
        <v>191</v>
      </c>
      <c r="E3429" s="199" t="s">
        <v>166</v>
      </c>
      <c r="F3429" s="200"/>
      <c r="G3429" s="200"/>
      <c r="H3429" s="200"/>
      <c r="I3429" s="200">
        <v>45618</v>
      </c>
      <c r="J3429" s="143">
        <f t="shared" si="53"/>
        <v>45618</v>
      </c>
      <c r="K3429" s="202">
        <v>4</v>
      </c>
      <c r="L3429" s="285" t="s">
        <v>4033</v>
      </c>
      <c r="M3429" s="223"/>
      <c r="N3429" s="203"/>
      <c r="O3429" s="222" t="s">
        <v>326</v>
      </c>
    </row>
    <row r="3430" spans="1:15" ht="29.25" customHeight="1">
      <c r="A3430" s="221" t="s">
        <v>100</v>
      </c>
      <c r="B3430" s="221" t="s">
        <v>775</v>
      </c>
      <c r="C3430" s="222" t="s">
        <v>115</v>
      </c>
      <c r="D3430" s="222" t="s">
        <v>191</v>
      </c>
      <c r="E3430" s="199" t="s">
        <v>178</v>
      </c>
      <c r="F3430" s="200"/>
      <c r="G3430" s="200"/>
      <c r="H3430" s="200"/>
      <c r="I3430" s="200">
        <v>45618</v>
      </c>
      <c r="J3430" s="143">
        <f t="shared" si="53"/>
        <v>45618</v>
      </c>
      <c r="K3430" s="202">
        <v>1</v>
      </c>
      <c r="L3430" s="285" t="s">
        <v>4187</v>
      </c>
      <c r="M3430" s="223"/>
      <c r="N3430" s="203"/>
      <c r="O3430" s="222" t="s">
        <v>326</v>
      </c>
    </row>
    <row r="3431" spans="1:15" ht="29.25" customHeight="1">
      <c r="A3431" s="221" t="s">
        <v>100</v>
      </c>
      <c r="B3431" s="221" t="s">
        <v>775</v>
      </c>
      <c r="C3431" s="222" t="s">
        <v>115</v>
      </c>
      <c r="D3431" s="222" t="s">
        <v>191</v>
      </c>
      <c r="E3431" s="199" t="s">
        <v>166</v>
      </c>
      <c r="F3431" s="200"/>
      <c r="G3431" s="200"/>
      <c r="H3431" s="200"/>
      <c r="I3431" s="200">
        <v>45621</v>
      </c>
      <c r="J3431" s="143">
        <f t="shared" si="53"/>
        <v>45621</v>
      </c>
      <c r="K3431" s="202">
        <v>2</v>
      </c>
      <c r="L3431" s="285" t="s">
        <v>4188</v>
      </c>
      <c r="M3431" s="223"/>
      <c r="N3431" s="203"/>
      <c r="O3431" s="222" t="s">
        <v>326</v>
      </c>
    </row>
    <row r="3432" spans="1:15" ht="29.25" customHeight="1">
      <c r="A3432" s="221" t="s">
        <v>100</v>
      </c>
      <c r="B3432" s="221" t="s">
        <v>775</v>
      </c>
      <c r="C3432" s="222" t="s">
        <v>115</v>
      </c>
      <c r="D3432" s="222" t="s">
        <v>191</v>
      </c>
      <c r="E3432" s="199" t="s">
        <v>178</v>
      </c>
      <c r="F3432" s="200"/>
      <c r="G3432" s="200"/>
      <c r="H3432" s="200"/>
      <c r="I3432" s="200">
        <v>45621</v>
      </c>
      <c r="J3432" s="143">
        <f t="shared" si="53"/>
        <v>45621</v>
      </c>
      <c r="K3432" s="202">
        <v>6</v>
      </c>
      <c r="L3432" s="284" t="s">
        <v>4189</v>
      </c>
      <c r="M3432" s="223"/>
      <c r="N3432" s="203"/>
      <c r="O3432" s="222" t="s">
        <v>326</v>
      </c>
    </row>
    <row r="3433" spans="1:15" ht="29.25" customHeight="1">
      <c r="A3433" s="221" t="s">
        <v>100</v>
      </c>
      <c r="B3433" s="221" t="s">
        <v>775</v>
      </c>
      <c r="C3433" s="222" t="s">
        <v>115</v>
      </c>
      <c r="D3433" s="222" t="s">
        <v>191</v>
      </c>
      <c r="E3433" s="199" t="s">
        <v>178</v>
      </c>
      <c r="F3433" s="200"/>
      <c r="G3433" s="200"/>
      <c r="H3433" s="200"/>
      <c r="I3433" s="200">
        <v>45622</v>
      </c>
      <c r="J3433" s="143">
        <f t="shared" si="53"/>
        <v>45622</v>
      </c>
      <c r="K3433" s="202">
        <v>3</v>
      </c>
      <c r="L3433" s="284" t="s">
        <v>4190</v>
      </c>
      <c r="M3433" s="223"/>
      <c r="N3433" s="203"/>
      <c r="O3433" s="222" t="s">
        <v>326</v>
      </c>
    </row>
    <row r="3434" spans="1:15" ht="29.25" customHeight="1">
      <c r="A3434" s="221" t="s">
        <v>100</v>
      </c>
      <c r="B3434" s="221" t="s">
        <v>775</v>
      </c>
      <c r="C3434" s="222" t="s">
        <v>115</v>
      </c>
      <c r="D3434" s="222" t="s">
        <v>191</v>
      </c>
      <c r="E3434" s="199" t="s">
        <v>169</v>
      </c>
      <c r="F3434" s="200"/>
      <c r="G3434" s="200"/>
      <c r="H3434" s="200"/>
      <c r="I3434" s="200">
        <v>45622</v>
      </c>
      <c r="J3434" s="143">
        <f t="shared" si="53"/>
        <v>45622</v>
      </c>
      <c r="K3434" s="202">
        <v>1</v>
      </c>
      <c r="L3434" s="284" t="s">
        <v>4191</v>
      </c>
      <c r="M3434" s="223"/>
      <c r="N3434" s="203"/>
      <c r="O3434" s="222" t="s">
        <v>326</v>
      </c>
    </row>
    <row r="3435" spans="1:15" ht="29.25" customHeight="1">
      <c r="A3435" s="221" t="s">
        <v>100</v>
      </c>
      <c r="B3435" s="221" t="s">
        <v>775</v>
      </c>
      <c r="C3435" s="222" t="s">
        <v>115</v>
      </c>
      <c r="D3435" s="222" t="s">
        <v>191</v>
      </c>
      <c r="E3435" s="199" t="s">
        <v>166</v>
      </c>
      <c r="F3435" s="200"/>
      <c r="G3435" s="200"/>
      <c r="H3435" s="200"/>
      <c r="I3435" s="200">
        <v>45622</v>
      </c>
      <c r="J3435" s="143">
        <f t="shared" si="53"/>
        <v>45622</v>
      </c>
      <c r="K3435" s="202">
        <v>4</v>
      </c>
      <c r="L3435" s="285" t="s">
        <v>4188</v>
      </c>
      <c r="M3435" s="223"/>
      <c r="N3435" s="203"/>
      <c r="O3435" s="222" t="s">
        <v>326</v>
      </c>
    </row>
    <row r="3436" spans="1:15" ht="29.25" customHeight="1">
      <c r="A3436" s="221" t="s">
        <v>100</v>
      </c>
      <c r="B3436" s="221" t="s">
        <v>775</v>
      </c>
      <c r="C3436" s="222" t="s">
        <v>115</v>
      </c>
      <c r="D3436" s="222" t="s">
        <v>191</v>
      </c>
      <c r="E3436" s="199" t="s">
        <v>171</v>
      </c>
      <c r="F3436" s="200"/>
      <c r="G3436" s="200"/>
      <c r="H3436" s="200"/>
      <c r="I3436" s="200">
        <v>45623</v>
      </c>
      <c r="J3436" s="143">
        <f t="shared" si="53"/>
        <v>45623</v>
      </c>
      <c r="K3436" s="202">
        <v>7</v>
      </c>
      <c r="L3436" s="284" t="s">
        <v>4192</v>
      </c>
      <c r="M3436" s="223"/>
      <c r="N3436" s="203"/>
      <c r="O3436" s="222" t="s">
        <v>326</v>
      </c>
    </row>
    <row r="3437" spans="1:15" ht="29.25" customHeight="1">
      <c r="A3437" s="221" t="s">
        <v>100</v>
      </c>
      <c r="B3437" s="221" t="s">
        <v>775</v>
      </c>
      <c r="C3437" s="222" t="s">
        <v>115</v>
      </c>
      <c r="D3437" s="222" t="s">
        <v>191</v>
      </c>
      <c r="E3437" s="199" t="s">
        <v>178</v>
      </c>
      <c r="F3437" s="200"/>
      <c r="G3437" s="200"/>
      <c r="H3437" s="200"/>
      <c r="I3437" s="200">
        <v>45623</v>
      </c>
      <c r="J3437" s="143">
        <f t="shared" si="53"/>
        <v>45623</v>
      </c>
      <c r="K3437" s="202">
        <v>1</v>
      </c>
      <c r="L3437" s="284" t="s">
        <v>4193</v>
      </c>
      <c r="M3437" s="223"/>
      <c r="N3437" s="203"/>
      <c r="O3437" s="222" t="s">
        <v>326</v>
      </c>
    </row>
    <row r="3438" spans="1:15" ht="29.25" customHeight="1">
      <c r="A3438" s="221" t="s">
        <v>100</v>
      </c>
      <c r="B3438" s="221" t="s">
        <v>775</v>
      </c>
      <c r="C3438" s="222" t="s">
        <v>115</v>
      </c>
      <c r="D3438" s="222" t="s">
        <v>191</v>
      </c>
      <c r="E3438" s="199" t="s">
        <v>165</v>
      </c>
      <c r="F3438" s="200"/>
      <c r="G3438" s="200"/>
      <c r="H3438" s="200"/>
      <c r="I3438" s="200">
        <v>45624</v>
      </c>
      <c r="J3438" s="143">
        <f t="shared" si="53"/>
        <v>45624</v>
      </c>
      <c r="K3438" s="202">
        <v>8</v>
      </c>
      <c r="L3438" s="285" t="s">
        <v>170</v>
      </c>
      <c r="M3438" s="223"/>
      <c r="N3438" s="203"/>
      <c r="O3438" s="222" t="s">
        <v>326</v>
      </c>
    </row>
    <row r="3439" spans="1:15" ht="29.25" customHeight="1">
      <c r="A3439" s="221" t="s">
        <v>100</v>
      </c>
      <c r="B3439" s="221" t="s">
        <v>775</v>
      </c>
      <c r="C3439" s="222" t="s">
        <v>115</v>
      </c>
      <c r="D3439" s="222" t="s">
        <v>191</v>
      </c>
      <c r="E3439" s="199" t="s">
        <v>178</v>
      </c>
      <c r="F3439" s="200"/>
      <c r="G3439" s="200"/>
      <c r="H3439" s="200"/>
      <c r="I3439" s="200">
        <v>45625</v>
      </c>
      <c r="J3439" s="143">
        <f t="shared" si="53"/>
        <v>45625</v>
      </c>
      <c r="K3439" s="202">
        <v>1</v>
      </c>
      <c r="L3439" s="285" t="s">
        <v>4315</v>
      </c>
      <c r="M3439" s="223"/>
      <c r="N3439" s="203"/>
      <c r="O3439" s="222" t="s">
        <v>326</v>
      </c>
    </row>
    <row r="3440" spans="1:15" ht="29.25" customHeight="1">
      <c r="A3440" s="221" t="s">
        <v>100</v>
      </c>
      <c r="B3440" s="221" t="s">
        <v>775</v>
      </c>
      <c r="C3440" s="222" t="s">
        <v>115</v>
      </c>
      <c r="D3440" s="222" t="s">
        <v>191</v>
      </c>
      <c r="E3440" s="199" t="s">
        <v>171</v>
      </c>
      <c r="F3440" s="200"/>
      <c r="G3440" s="200"/>
      <c r="H3440" s="200"/>
      <c r="I3440" s="200">
        <v>45625</v>
      </c>
      <c r="J3440" s="143">
        <f t="shared" si="53"/>
        <v>45625</v>
      </c>
      <c r="K3440" s="202">
        <v>7</v>
      </c>
      <c r="L3440" s="284" t="s">
        <v>4316</v>
      </c>
      <c r="M3440" s="223"/>
      <c r="N3440" s="203"/>
      <c r="O3440" s="222" t="s">
        <v>326</v>
      </c>
    </row>
    <row r="3441" spans="1:15" ht="29.25" customHeight="1">
      <c r="A3441" s="221" t="s">
        <v>100</v>
      </c>
      <c r="B3441" s="221" t="s">
        <v>775</v>
      </c>
      <c r="C3441" s="222" t="s">
        <v>115</v>
      </c>
      <c r="D3441" s="222" t="s">
        <v>191</v>
      </c>
      <c r="E3441" s="199" t="s">
        <v>166</v>
      </c>
      <c r="F3441" s="200"/>
      <c r="G3441" s="200"/>
      <c r="H3441" s="200"/>
      <c r="I3441" s="200">
        <v>45628</v>
      </c>
      <c r="J3441" s="143">
        <f t="shared" si="53"/>
        <v>45628</v>
      </c>
      <c r="K3441" s="202">
        <v>2</v>
      </c>
      <c r="L3441" s="285" t="s">
        <v>4317</v>
      </c>
      <c r="M3441" s="223"/>
      <c r="N3441" s="203"/>
      <c r="O3441" s="222" t="s">
        <v>326</v>
      </c>
    </row>
    <row r="3442" spans="1:15" ht="29.25" customHeight="1">
      <c r="A3442" s="221" t="s">
        <v>100</v>
      </c>
      <c r="B3442" s="221" t="s">
        <v>775</v>
      </c>
      <c r="C3442" s="222" t="s">
        <v>115</v>
      </c>
      <c r="D3442" s="222" t="s">
        <v>191</v>
      </c>
      <c r="E3442" s="199" t="s">
        <v>178</v>
      </c>
      <c r="F3442" s="200"/>
      <c r="G3442" s="200"/>
      <c r="H3442" s="200"/>
      <c r="I3442" s="200">
        <v>45628</v>
      </c>
      <c r="J3442" s="143">
        <f t="shared" si="53"/>
        <v>45628</v>
      </c>
      <c r="K3442" s="202">
        <v>6</v>
      </c>
      <c r="L3442" s="284" t="s">
        <v>4318</v>
      </c>
      <c r="M3442" s="223"/>
      <c r="N3442" s="203"/>
      <c r="O3442" s="222" t="s">
        <v>326</v>
      </c>
    </row>
    <row r="3443" spans="1:15" ht="29.25" customHeight="1">
      <c r="A3443" s="221" t="s">
        <v>100</v>
      </c>
      <c r="B3443" s="221" t="s">
        <v>775</v>
      </c>
      <c r="C3443" s="222" t="s">
        <v>115</v>
      </c>
      <c r="D3443" s="222" t="s">
        <v>191</v>
      </c>
      <c r="E3443" s="199" t="s">
        <v>169</v>
      </c>
      <c r="F3443" s="200"/>
      <c r="G3443" s="200"/>
      <c r="H3443" s="200"/>
      <c r="I3443" s="200">
        <v>45629</v>
      </c>
      <c r="J3443" s="143">
        <f t="shared" si="53"/>
        <v>45629</v>
      </c>
      <c r="K3443" s="202">
        <v>2</v>
      </c>
      <c r="L3443" s="285" t="s">
        <v>4319</v>
      </c>
      <c r="M3443" s="223"/>
      <c r="N3443" s="203"/>
      <c r="O3443" s="222" t="s">
        <v>326</v>
      </c>
    </row>
    <row r="3444" spans="1:15" ht="29.25" customHeight="1">
      <c r="A3444" s="221" t="s">
        <v>100</v>
      </c>
      <c r="B3444" s="221" t="s">
        <v>775</v>
      </c>
      <c r="C3444" s="222" t="s">
        <v>115</v>
      </c>
      <c r="D3444" s="222" t="s">
        <v>191</v>
      </c>
      <c r="E3444" s="199" t="s">
        <v>178</v>
      </c>
      <c r="F3444" s="200"/>
      <c r="G3444" s="200"/>
      <c r="H3444" s="200"/>
      <c r="I3444" s="200">
        <v>45629</v>
      </c>
      <c r="J3444" s="143">
        <f t="shared" si="53"/>
        <v>45629</v>
      </c>
      <c r="K3444" s="202">
        <v>4</v>
      </c>
      <c r="L3444" s="284" t="s">
        <v>4320</v>
      </c>
      <c r="M3444" s="223"/>
      <c r="N3444" s="203"/>
      <c r="O3444" s="222" t="s">
        <v>326</v>
      </c>
    </row>
    <row r="3445" spans="1:15" ht="29.25" customHeight="1">
      <c r="A3445" s="221" t="s">
        <v>100</v>
      </c>
      <c r="B3445" s="221" t="s">
        <v>775</v>
      </c>
      <c r="C3445" s="222" t="s">
        <v>115</v>
      </c>
      <c r="D3445" s="222" t="s">
        <v>191</v>
      </c>
      <c r="E3445" s="199" t="s">
        <v>171</v>
      </c>
      <c r="F3445" s="200"/>
      <c r="G3445" s="200"/>
      <c r="H3445" s="200"/>
      <c r="I3445" s="200">
        <v>45629</v>
      </c>
      <c r="J3445" s="143">
        <f t="shared" si="53"/>
        <v>45629</v>
      </c>
      <c r="K3445" s="202">
        <v>2</v>
      </c>
      <c r="L3445" s="284" t="s">
        <v>4321</v>
      </c>
      <c r="M3445" s="223"/>
      <c r="N3445" s="203"/>
      <c r="O3445" s="222" t="s">
        <v>326</v>
      </c>
    </row>
    <row r="3446" spans="1:15" ht="29.25" customHeight="1">
      <c r="A3446" s="221" t="s">
        <v>100</v>
      </c>
      <c r="B3446" s="221" t="s">
        <v>775</v>
      </c>
      <c r="C3446" s="222" t="s">
        <v>115</v>
      </c>
      <c r="D3446" s="222" t="s">
        <v>191</v>
      </c>
      <c r="E3446" s="199" t="s">
        <v>178</v>
      </c>
      <c r="F3446" s="200"/>
      <c r="G3446" s="200"/>
      <c r="H3446" s="200"/>
      <c r="I3446" s="200">
        <v>45630</v>
      </c>
      <c r="J3446" s="143">
        <f t="shared" si="53"/>
        <v>45630</v>
      </c>
      <c r="K3446" s="202">
        <v>1</v>
      </c>
      <c r="L3446" s="285" t="s">
        <v>2901</v>
      </c>
      <c r="M3446" s="223"/>
      <c r="N3446" s="203"/>
      <c r="O3446" s="222" t="s">
        <v>326</v>
      </c>
    </row>
    <row r="3447" spans="1:15" ht="29.25" customHeight="1">
      <c r="A3447" s="221" t="s">
        <v>100</v>
      </c>
      <c r="B3447" s="221" t="s">
        <v>775</v>
      </c>
      <c r="C3447" s="222" t="s">
        <v>115</v>
      </c>
      <c r="D3447" s="222" t="s">
        <v>191</v>
      </c>
      <c r="E3447" s="199" t="s">
        <v>166</v>
      </c>
      <c r="F3447" s="200"/>
      <c r="G3447" s="200"/>
      <c r="H3447" s="200"/>
      <c r="I3447" s="200">
        <v>45630</v>
      </c>
      <c r="J3447" s="143">
        <f t="shared" si="53"/>
        <v>45630</v>
      </c>
      <c r="K3447" s="202">
        <v>7</v>
      </c>
      <c r="L3447" s="284" t="s">
        <v>4322</v>
      </c>
      <c r="M3447" s="223"/>
      <c r="N3447" s="203"/>
      <c r="O3447" s="222" t="s">
        <v>326</v>
      </c>
    </row>
    <row r="3448" spans="1:15" ht="29.25" customHeight="1">
      <c r="A3448" s="221" t="s">
        <v>100</v>
      </c>
      <c r="B3448" s="221" t="s">
        <v>775</v>
      </c>
      <c r="C3448" s="222" t="s">
        <v>115</v>
      </c>
      <c r="D3448" s="222" t="s">
        <v>191</v>
      </c>
      <c r="E3448" s="199" t="s">
        <v>165</v>
      </c>
      <c r="F3448" s="200"/>
      <c r="G3448" s="200"/>
      <c r="H3448" s="200"/>
      <c r="I3448" s="200">
        <v>45631</v>
      </c>
      <c r="J3448" s="143">
        <f t="shared" si="53"/>
        <v>45631</v>
      </c>
      <c r="K3448" s="202">
        <v>8</v>
      </c>
      <c r="L3448" s="285" t="s">
        <v>475</v>
      </c>
      <c r="M3448" s="223"/>
      <c r="N3448" s="203"/>
      <c r="O3448" s="222" t="s">
        <v>326</v>
      </c>
    </row>
    <row r="3449" spans="1:15" ht="29.25" customHeight="1">
      <c r="A3449" s="221" t="s">
        <v>100</v>
      </c>
      <c r="B3449" s="221" t="s">
        <v>775</v>
      </c>
      <c r="C3449" s="222" t="s">
        <v>115</v>
      </c>
      <c r="D3449" s="222" t="s">
        <v>191</v>
      </c>
      <c r="E3449" s="199" t="s">
        <v>166</v>
      </c>
      <c r="F3449" s="200"/>
      <c r="G3449" s="200"/>
      <c r="H3449" s="200"/>
      <c r="I3449" s="200">
        <v>45632</v>
      </c>
      <c r="J3449" s="143">
        <f t="shared" si="53"/>
        <v>45632</v>
      </c>
      <c r="K3449" s="202">
        <v>8</v>
      </c>
      <c r="L3449" s="285" t="s">
        <v>4455</v>
      </c>
      <c r="M3449" s="223"/>
      <c r="N3449" s="203"/>
      <c r="O3449" s="222" t="s">
        <v>326</v>
      </c>
    </row>
    <row r="3450" spans="1:15" ht="29.25" customHeight="1">
      <c r="A3450" s="221" t="s">
        <v>100</v>
      </c>
      <c r="B3450" s="221" t="s">
        <v>775</v>
      </c>
      <c r="C3450" s="222" t="s">
        <v>115</v>
      </c>
      <c r="D3450" s="222" t="s">
        <v>191</v>
      </c>
      <c r="E3450" s="199" t="s">
        <v>178</v>
      </c>
      <c r="F3450" s="200"/>
      <c r="G3450" s="200"/>
      <c r="H3450" s="200"/>
      <c r="I3450" s="200">
        <v>45635</v>
      </c>
      <c r="J3450" s="143">
        <f t="shared" si="53"/>
        <v>45635</v>
      </c>
      <c r="K3450" s="202">
        <v>8</v>
      </c>
      <c r="L3450" s="284" t="s">
        <v>4456</v>
      </c>
      <c r="M3450" s="223"/>
      <c r="N3450" s="203"/>
      <c r="O3450" s="222" t="s">
        <v>326</v>
      </c>
    </row>
    <row r="3451" spans="1:15" ht="29.25" customHeight="1">
      <c r="A3451" s="221" t="s">
        <v>100</v>
      </c>
      <c r="B3451" s="221" t="s">
        <v>775</v>
      </c>
      <c r="C3451" s="222" t="s">
        <v>115</v>
      </c>
      <c r="D3451" s="222" t="s">
        <v>191</v>
      </c>
      <c r="E3451" s="199" t="s">
        <v>171</v>
      </c>
      <c r="F3451" s="200"/>
      <c r="G3451" s="200"/>
      <c r="H3451" s="200"/>
      <c r="I3451" s="200">
        <v>45636</v>
      </c>
      <c r="J3451" s="143">
        <f t="shared" si="53"/>
        <v>45636</v>
      </c>
      <c r="K3451" s="202">
        <v>2</v>
      </c>
      <c r="L3451" s="284" t="s">
        <v>4457</v>
      </c>
      <c r="M3451" s="223"/>
      <c r="N3451" s="203"/>
      <c r="O3451" s="222" t="s">
        <v>326</v>
      </c>
    </row>
    <row r="3452" spans="1:15" ht="29.25" customHeight="1">
      <c r="A3452" s="221" t="s">
        <v>100</v>
      </c>
      <c r="B3452" s="221" t="s">
        <v>775</v>
      </c>
      <c r="C3452" s="222" t="s">
        <v>115</v>
      </c>
      <c r="D3452" s="222" t="s">
        <v>191</v>
      </c>
      <c r="E3452" s="199" t="s">
        <v>178</v>
      </c>
      <c r="F3452" s="200"/>
      <c r="G3452" s="200"/>
      <c r="H3452" s="200"/>
      <c r="I3452" s="200">
        <v>45636</v>
      </c>
      <c r="J3452" s="143">
        <f t="shared" si="53"/>
        <v>45636</v>
      </c>
      <c r="K3452" s="202">
        <v>1</v>
      </c>
      <c r="L3452" s="285" t="s">
        <v>4458</v>
      </c>
      <c r="M3452" s="223"/>
      <c r="N3452" s="203"/>
      <c r="O3452" s="222" t="s">
        <v>326</v>
      </c>
    </row>
    <row r="3453" spans="1:15" ht="29.25" customHeight="1">
      <c r="A3453" s="221" t="s">
        <v>100</v>
      </c>
      <c r="B3453" s="221" t="s">
        <v>775</v>
      </c>
      <c r="C3453" s="222" t="s">
        <v>115</v>
      </c>
      <c r="D3453" s="222" t="s">
        <v>191</v>
      </c>
      <c r="E3453" s="199" t="s">
        <v>166</v>
      </c>
      <c r="F3453" s="200"/>
      <c r="G3453" s="200"/>
      <c r="H3453" s="200"/>
      <c r="I3453" s="200">
        <v>45636</v>
      </c>
      <c r="J3453" s="143">
        <f t="shared" si="53"/>
        <v>45636</v>
      </c>
      <c r="K3453" s="202">
        <v>5</v>
      </c>
      <c r="L3453" s="284" t="s">
        <v>4459</v>
      </c>
      <c r="M3453" s="223"/>
      <c r="N3453" s="203"/>
      <c r="O3453" s="222" t="s">
        <v>326</v>
      </c>
    </row>
    <row r="3454" spans="1:15" ht="29.25" customHeight="1">
      <c r="A3454" s="221" t="s">
        <v>100</v>
      </c>
      <c r="B3454" s="221" t="s">
        <v>775</v>
      </c>
      <c r="C3454" s="222" t="s">
        <v>115</v>
      </c>
      <c r="D3454" s="222" t="s">
        <v>191</v>
      </c>
      <c r="E3454" s="199" t="s">
        <v>174</v>
      </c>
      <c r="F3454" s="200"/>
      <c r="G3454" s="200"/>
      <c r="H3454" s="200"/>
      <c r="I3454" s="200">
        <v>45637</v>
      </c>
      <c r="J3454" s="143">
        <f t="shared" si="53"/>
        <v>45637</v>
      </c>
      <c r="K3454" s="202">
        <v>8</v>
      </c>
      <c r="L3454" s="284" t="s">
        <v>4460</v>
      </c>
      <c r="M3454" s="223"/>
      <c r="N3454" s="203"/>
      <c r="O3454" s="222" t="s">
        <v>326</v>
      </c>
    </row>
    <row r="3455" spans="1:15" ht="29.25" customHeight="1">
      <c r="A3455" s="221" t="s">
        <v>100</v>
      </c>
      <c r="B3455" s="221" t="s">
        <v>775</v>
      </c>
      <c r="C3455" s="222" t="s">
        <v>115</v>
      </c>
      <c r="D3455" s="222" t="s">
        <v>191</v>
      </c>
      <c r="E3455" s="199" t="s">
        <v>166</v>
      </c>
      <c r="F3455" s="200"/>
      <c r="G3455" s="200"/>
      <c r="H3455" s="200"/>
      <c r="I3455" s="200">
        <v>45638</v>
      </c>
      <c r="J3455" s="143">
        <f t="shared" si="53"/>
        <v>45638</v>
      </c>
      <c r="K3455" s="202">
        <v>8</v>
      </c>
      <c r="L3455" s="285" t="s">
        <v>4606</v>
      </c>
      <c r="M3455" s="223"/>
      <c r="N3455" s="203"/>
      <c r="O3455" s="222" t="s">
        <v>326</v>
      </c>
    </row>
    <row r="3456" spans="1:15" ht="29.25" customHeight="1">
      <c r="A3456" s="221" t="s">
        <v>100</v>
      </c>
      <c r="B3456" s="221" t="s">
        <v>775</v>
      </c>
      <c r="C3456" s="222" t="s">
        <v>115</v>
      </c>
      <c r="D3456" s="222" t="s">
        <v>191</v>
      </c>
      <c r="E3456" s="199" t="s">
        <v>166</v>
      </c>
      <c r="F3456" s="200"/>
      <c r="G3456" s="200"/>
      <c r="H3456" s="200"/>
      <c r="I3456" s="200">
        <v>45639</v>
      </c>
      <c r="J3456" s="143">
        <f t="shared" si="53"/>
        <v>45639</v>
      </c>
      <c r="K3456" s="202">
        <v>8</v>
      </c>
      <c r="L3456" s="285" t="s">
        <v>4606</v>
      </c>
      <c r="M3456" s="223"/>
      <c r="N3456" s="203"/>
      <c r="O3456" s="222" t="s">
        <v>326</v>
      </c>
    </row>
    <row r="3457" spans="1:15" ht="29.25" customHeight="1">
      <c r="A3457" s="221" t="s">
        <v>100</v>
      </c>
      <c r="B3457" s="221" t="s">
        <v>775</v>
      </c>
      <c r="C3457" s="222" t="s">
        <v>115</v>
      </c>
      <c r="D3457" s="222" t="s">
        <v>191</v>
      </c>
      <c r="E3457" s="199" t="s">
        <v>178</v>
      </c>
      <c r="F3457" s="200"/>
      <c r="G3457" s="200"/>
      <c r="H3457" s="200"/>
      <c r="I3457" s="200">
        <v>45642</v>
      </c>
      <c r="J3457" s="143">
        <f t="shared" si="53"/>
        <v>45642</v>
      </c>
      <c r="K3457" s="202">
        <v>1</v>
      </c>
      <c r="L3457" s="284" t="s">
        <v>4607</v>
      </c>
      <c r="M3457" s="223"/>
      <c r="N3457" s="203"/>
      <c r="O3457" s="222" t="s">
        <v>326</v>
      </c>
    </row>
    <row r="3458" spans="1:15" ht="29.25" customHeight="1">
      <c r="A3458" s="221" t="s">
        <v>100</v>
      </c>
      <c r="B3458" s="221" t="s">
        <v>775</v>
      </c>
      <c r="C3458" s="222" t="s">
        <v>115</v>
      </c>
      <c r="D3458" s="222" t="s">
        <v>191</v>
      </c>
      <c r="E3458" s="199" t="s">
        <v>166</v>
      </c>
      <c r="F3458" s="200"/>
      <c r="G3458" s="200"/>
      <c r="H3458" s="200"/>
      <c r="I3458" s="200">
        <v>45642</v>
      </c>
      <c r="J3458" s="143">
        <f t="shared" si="53"/>
        <v>45642</v>
      </c>
      <c r="K3458" s="202">
        <v>5</v>
      </c>
      <c r="L3458" s="284" t="s">
        <v>4608</v>
      </c>
      <c r="M3458" s="223"/>
      <c r="N3458" s="203"/>
      <c r="O3458" s="222" t="s">
        <v>326</v>
      </c>
    </row>
    <row r="3459" spans="1:15" ht="29.25" customHeight="1">
      <c r="A3459" s="221" t="s">
        <v>100</v>
      </c>
      <c r="B3459" s="221" t="s">
        <v>775</v>
      </c>
      <c r="C3459" s="222" t="s">
        <v>115</v>
      </c>
      <c r="D3459" s="222" t="s">
        <v>191</v>
      </c>
      <c r="E3459" s="199" t="s">
        <v>166</v>
      </c>
      <c r="F3459" s="200"/>
      <c r="G3459" s="200"/>
      <c r="H3459" s="200"/>
      <c r="I3459" s="200">
        <v>45642</v>
      </c>
      <c r="J3459" s="143">
        <f t="shared" ref="J3459:J3522" si="54">I3459</f>
        <v>45642</v>
      </c>
      <c r="K3459" s="202">
        <v>2</v>
      </c>
      <c r="L3459" s="285" t="s">
        <v>4609</v>
      </c>
      <c r="M3459" s="223"/>
      <c r="N3459" s="203"/>
      <c r="O3459" s="222" t="s">
        <v>326</v>
      </c>
    </row>
    <row r="3460" spans="1:15" ht="29.25" customHeight="1">
      <c r="A3460" s="221" t="s">
        <v>100</v>
      </c>
      <c r="B3460" s="221" t="s">
        <v>775</v>
      </c>
      <c r="C3460" s="222" t="s">
        <v>115</v>
      </c>
      <c r="D3460" s="222" t="s">
        <v>191</v>
      </c>
      <c r="E3460" s="199" t="s">
        <v>165</v>
      </c>
      <c r="F3460" s="200"/>
      <c r="G3460" s="200"/>
      <c r="H3460" s="200"/>
      <c r="I3460" s="200">
        <v>45643</v>
      </c>
      <c r="J3460" s="143">
        <f t="shared" si="54"/>
        <v>45643</v>
      </c>
      <c r="K3460" s="202">
        <v>5</v>
      </c>
      <c r="L3460" s="285" t="s">
        <v>170</v>
      </c>
      <c r="M3460" s="223"/>
      <c r="N3460" s="203"/>
      <c r="O3460" s="222" t="s">
        <v>326</v>
      </c>
    </row>
    <row r="3461" spans="1:15" ht="29.25" customHeight="1">
      <c r="A3461" s="221" t="s">
        <v>100</v>
      </c>
      <c r="B3461" s="221" t="s">
        <v>775</v>
      </c>
      <c r="C3461" s="222" t="s">
        <v>115</v>
      </c>
      <c r="D3461" s="222" t="s">
        <v>191</v>
      </c>
      <c r="E3461" s="199" t="s">
        <v>166</v>
      </c>
      <c r="F3461" s="200"/>
      <c r="G3461" s="200"/>
      <c r="H3461" s="200"/>
      <c r="I3461" s="200">
        <v>45643</v>
      </c>
      <c r="J3461" s="143">
        <f t="shared" si="54"/>
        <v>45643</v>
      </c>
      <c r="K3461" s="202">
        <v>3</v>
      </c>
      <c r="L3461" s="285" t="s">
        <v>4606</v>
      </c>
      <c r="M3461" s="223"/>
      <c r="N3461" s="203"/>
      <c r="O3461" s="222" t="s">
        <v>326</v>
      </c>
    </row>
    <row r="3462" spans="1:15" ht="29.25" customHeight="1">
      <c r="A3462" s="221" t="s">
        <v>100</v>
      </c>
      <c r="B3462" s="221" t="s">
        <v>775</v>
      </c>
      <c r="C3462" s="222" t="s">
        <v>115</v>
      </c>
      <c r="D3462" s="222" t="s">
        <v>191</v>
      </c>
      <c r="E3462" s="199" t="s">
        <v>165</v>
      </c>
      <c r="F3462" s="200"/>
      <c r="G3462" s="200"/>
      <c r="H3462" s="200"/>
      <c r="I3462" s="200">
        <v>45644</v>
      </c>
      <c r="J3462" s="143">
        <f t="shared" si="54"/>
        <v>45644</v>
      </c>
      <c r="K3462" s="202">
        <v>5</v>
      </c>
      <c r="L3462" s="285" t="s">
        <v>486</v>
      </c>
      <c r="M3462" s="223"/>
      <c r="N3462" s="203"/>
      <c r="O3462" s="222" t="s">
        <v>326</v>
      </c>
    </row>
    <row r="3463" spans="1:15" ht="29.25" customHeight="1">
      <c r="A3463" s="221" t="s">
        <v>100</v>
      </c>
      <c r="B3463" s="221" t="s">
        <v>775</v>
      </c>
      <c r="C3463" s="222" t="s">
        <v>115</v>
      </c>
      <c r="D3463" s="222" t="s">
        <v>191</v>
      </c>
      <c r="E3463" s="199" t="s">
        <v>174</v>
      </c>
      <c r="F3463" s="200"/>
      <c r="G3463" s="200"/>
      <c r="H3463" s="200"/>
      <c r="I3463" s="200">
        <v>45644</v>
      </c>
      <c r="J3463" s="143">
        <f t="shared" si="54"/>
        <v>45644</v>
      </c>
      <c r="K3463" s="202">
        <v>3</v>
      </c>
      <c r="L3463" s="285" t="s">
        <v>4610</v>
      </c>
      <c r="M3463" s="223"/>
      <c r="N3463" s="203"/>
      <c r="O3463" s="222" t="s">
        <v>326</v>
      </c>
    </row>
    <row r="3464" spans="1:15" ht="29.25" customHeight="1">
      <c r="A3464" s="221" t="s">
        <v>100</v>
      </c>
      <c r="B3464" s="221" t="s">
        <v>775</v>
      </c>
      <c r="C3464" s="222" t="s">
        <v>115</v>
      </c>
      <c r="D3464" s="222" t="s">
        <v>191</v>
      </c>
      <c r="E3464" s="199" t="s">
        <v>178</v>
      </c>
      <c r="F3464" s="200"/>
      <c r="G3464" s="200"/>
      <c r="H3464" s="200"/>
      <c r="I3464" s="200">
        <v>45645</v>
      </c>
      <c r="J3464" s="143">
        <f t="shared" si="54"/>
        <v>45645</v>
      </c>
      <c r="K3464" s="202">
        <v>1.5</v>
      </c>
      <c r="L3464" s="284" t="s">
        <v>4832</v>
      </c>
      <c r="M3464" s="223"/>
      <c r="N3464" s="203"/>
      <c r="O3464" s="222" t="s">
        <v>326</v>
      </c>
    </row>
    <row r="3465" spans="1:15" ht="29.25" customHeight="1">
      <c r="A3465" s="221" t="s">
        <v>100</v>
      </c>
      <c r="B3465" s="221" t="s">
        <v>775</v>
      </c>
      <c r="C3465" s="222" t="s">
        <v>115</v>
      </c>
      <c r="D3465" s="222" t="s">
        <v>191</v>
      </c>
      <c r="E3465" s="199" t="s">
        <v>174</v>
      </c>
      <c r="F3465" s="200"/>
      <c r="G3465" s="200"/>
      <c r="H3465" s="200"/>
      <c r="I3465" s="200">
        <v>45645</v>
      </c>
      <c r="J3465" s="143">
        <f t="shared" si="54"/>
        <v>45645</v>
      </c>
      <c r="K3465" s="202">
        <v>6.5</v>
      </c>
      <c r="L3465" s="284" t="s">
        <v>4833</v>
      </c>
      <c r="M3465" s="223"/>
      <c r="N3465" s="203"/>
      <c r="O3465" s="222" t="s">
        <v>326</v>
      </c>
    </row>
    <row r="3466" spans="1:15" ht="29.25" customHeight="1">
      <c r="A3466" s="221" t="s">
        <v>100</v>
      </c>
      <c r="B3466" s="221" t="s">
        <v>775</v>
      </c>
      <c r="C3466" s="222" t="s">
        <v>115</v>
      </c>
      <c r="D3466" s="222" t="s">
        <v>191</v>
      </c>
      <c r="E3466" s="199" t="s">
        <v>166</v>
      </c>
      <c r="F3466" s="200"/>
      <c r="G3466" s="200"/>
      <c r="H3466" s="200"/>
      <c r="I3466" s="200">
        <v>45646</v>
      </c>
      <c r="J3466" s="143">
        <f t="shared" si="54"/>
        <v>45646</v>
      </c>
      <c r="K3466" s="202">
        <v>7</v>
      </c>
      <c r="L3466" s="285" t="s">
        <v>4606</v>
      </c>
      <c r="M3466" s="223"/>
      <c r="N3466" s="203"/>
      <c r="O3466" s="222" t="s">
        <v>326</v>
      </c>
    </row>
    <row r="3467" spans="1:15" ht="29.25" customHeight="1">
      <c r="A3467" s="221" t="s">
        <v>100</v>
      </c>
      <c r="B3467" s="221" t="s">
        <v>775</v>
      </c>
      <c r="C3467" s="222" t="s">
        <v>115</v>
      </c>
      <c r="D3467" s="222" t="s">
        <v>191</v>
      </c>
      <c r="E3467" s="199" t="s">
        <v>178</v>
      </c>
      <c r="F3467" s="200"/>
      <c r="G3467" s="200"/>
      <c r="H3467" s="200"/>
      <c r="I3467" s="200">
        <v>45646</v>
      </c>
      <c r="J3467" s="143">
        <f t="shared" si="54"/>
        <v>45646</v>
      </c>
      <c r="K3467" s="202">
        <v>1</v>
      </c>
      <c r="L3467" s="285" t="s">
        <v>4834</v>
      </c>
      <c r="M3467" s="223"/>
      <c r="N3467" s="203"/>
      <c r="O3467" s="222" t="s">
        <v>326</v>
      </c>
    </row>
    <row r="3468" spans="1:15" ht="29.25" customHeight="1">
      <c r="A3468" s="221" t="s">
        <v>100</v>
      </c>
      <c r="B3468" s="221" t="s">
        <v>775</v>
      </c>
      <c r="C3468" s="222" t="s">
        <v>115</v>
      </c>
      <c r="D3468" s="222" t="s">
        <v>191</v>
      </c>
      <c r="E3468" s="199" t="s">
        <v>178</v>
      </c>
      <c r="F3468" s="200"/>
      <c r="G3468" s="200"/>
      <c r="H3468" s="200"/>
      <c r="I3468" s="200">
        <v>45649</v>
      </c>
      <c r="J3468" s="143">
        <f t="shared" si="54"/>
        <v>45649</v>
      </c>
      <c r="K3468" s="202">
        <v>1</v>
      </c>
      <c r="L3468" s="285" t="s">
        <v>188</v>
      </c>
      <c r="M3468" s="223"/>
      <c r="N3468" s="203"/>
      <c r="O3468" s="222" t="s">
        <v>326</v>
      </c>
    </row>
    <row r="3469" spans="1:15" ht="29.25" customHeight="1">
      <c r="A3469" s="221" t="s">
        <v>100</v>
      </c>
      <c r="B3469" s="221" t="s">
        <v>775</v>
      </c>
      <c r="C3469" s="222" t="s">
        <v>115</v>
      </c>
      <c r="D3469" s="222" t="s">
        <v>191</v>
      </c>
      <c r="E3469" s="199" t="s">
        <v>171</v>
      </c>
      <c r="F3469" s="200"/>
      <c r="G3469" s="200"/>
      <c r="H3469" s="200"/>
      <c r="I3469" s="200">
        <v>45649</v>
      </c>
      <c r="J3469" s="143">
        <f t="shared" si="54"/>
        <v>45649</v>
      </c>
      <c r="K3469" s="202">
        <v>7</v>
      </c>
      <c r="L3469" s="285" t="s">
        <v>4835</v>
      </c>
      <c r="M3469" s="223"/>
      <c r="N3469" s="203"/>
      <c r="O3469" s="222" t="s">
        <v>326</v>
      </c>
    </row>
    <row r="3470" spans="1:15" ht="29.25" customHeight="1">
      <c r="A3470" s="221" t="s">
        <v>100</v>
      </c>
      <c r="B3470" s="221" t="s">
        <v>775</v>
      </c>
      <c r="C3470" s="222" t="s">
        <v>115</v>
      </c>
      <c r="D3470" s="222" t="s">
        <v>191</v>
      </c>
      <c r="E3470" s="199" t="s">
        <v>171</v>
      </c>
      <c r="F3470" s="200"/>
      <c r="G3470" s="200"/>
      <c r="H3470" s="200"/>
      <c r="I3470" s="200">
        <v>45650</v>
      </c>
      <c r="J3470" s="143">
        <f t="shared" si="54"/>
        <v>45650</v>
      </c>
      <c r="K3470" s="202">
        <v>8</v>
      </c>
      <c r="L3470" s="285" t="s">
        <v>4835</v>
      </c>
      <c r="M3470" s="223"/>
      <c r="N3470" s="203"/>
      <c r="O3470" s="222" t="s">
        <v>326</v>
      </c>
    </row>
    <row r="3471" spans="1:15" ht="29.25" customHeight="1">
      <c r="A3471" s="221" t="s">
        <v>100</v>
      </c>
      <c r="B3471" s="221" t="s">
        <v>775</v>
      </c>
      <c r="C3471" s="222" t="s">
        <v>115</v>
      </c>
      <c r="D3471" s="222" t="s">
        <v>191</v>
      </c>
      <c r="E3471" s="199" t="s">
        <v>174</v>
      </c>
      <c r="F3471" s="200"/>
      <c r="G3471" s="200"/>
      <c r="H3471" s="200"/>
      <c r="I3471" s="200">
        <v>45651</v>
      </c>
      <c r="J3471" s="143">
        <f t="shared" si="54"/>
        <v>45651</v>
      </c>
      <c r="K3471" s="202">
        <v>3</v>
      </c>
      <c r="L3471" s="285" t="s">
        <v>4836</v>
      </c>
      <c r="M3471" s="223"/>
      <c r="N3471" s="203"/>
      <c r="O3471" s="222" t="s">
        <v>326</v>
      </c>
    </row>
    <row r="3472" spans="1:15" ht="29.25" customHeight="1">
      <c r="A3472" s="221" t="s">
        <v>100</v>
      </c>
      <c r="B3472" s="221" t="s">
        <v>775</v>
      </c>
      <c r="C3472" s="222" t="s">
        <v>115</v>
      </c>
      <c r="D3472" s="222" t="s">
        <v>191</v>
      </c>
      <c r="E3472" s="199" t="s">
        <v>171</v>
      </c>
      <c r="F3472" s="200"/>
      <c r="G3472" s="200"/>
      <c r="H3472" s="200"/>
      <c r="I3472" s="200">
        <v>45651</v>
      </c>
      <c r="J3472" s="143">
        <f t="shared" si="54"/>
        <v>45651</v>
      </c>
      <c r="K3472" s="202">
        <v>5</v>
      </c>
      <c r="L3472" s="285" t="s">
        <v>4835</v>
      </c>
      <c r="M3472" s="223"/>
      <c r="N3472" s="203"/>
      <c r="O3472" s="222" t="s">
        <v>326</v>
      </c>
    </row>
    <row r="3473" spans="1:15" ht="29.25" customHeight="1">
      <c r="A3473" s="221" t="s">
        <v>100</v>
      </c>
      <c r="B3473" s="221" t="s">
        <v>775</v>
      </c>
      <c r="C3473" s="222" t="s">
        <v>115</v>
      </c>
      <c r="D3473" s="222" t="s">
        <v>191</v>
      </c>
      <c r="E3473" s="199" t="s">
        <v>171</v>
      </c>
      <c r="F3473" s="200"/>
      <c r="G3473" s="200"/>
      <c r="H3473" s="200"/>
      <c r="I3473" s="200">
        <v>45652</v>
      </c>
      <c r="J3473" s="143">
        <f t="shared" si="54"/>
        <v>45652</v>
      </c>
      <c r="K3473" s="202">
        <v>8</v>
      </c>
      <c r="L3473" s="285" t="s">
        <v>4950</v>
      </c>
      <c r="M3473" s="223"/>
      <c r="N3473" s="203"/>
      <c r="O3473" s="222" t="s">
        <v>326</v>
      </c>
    </row>
    <row r="3474" spans="1:15" ht="29.25" customHeight="1">
      <c r="A3474" s="221" t="s">
        <v>100</v>
      </c>
      <c r="B3474" s="221" t="s">
        <v>775</v>
      </c>
      <c r="C3474" s="222" t="s">
        <v>115</v>
      </c>
      <c r="D3474" s="222" t="s">
        <v>191</v>
      </c>
      <c r="E3474" s="199" t="s">
        <v>165</v>
      </c>
      <c r="F3474" s="200"/>
      <c r="G3474" s="200"/>
      <c r="H3474" s="200"/>
      <c r="I3474" s="200">
        <v>45653</v>
      </c>
      <c r="J3474" s="143">
        <f t="shared" si="54"/>
        <v>45653</v>
      </c>
      <c r="K3474" s="202">
        <v>8</v>
      </c>
      <c r="L3474" s="285" t="s">
        <v>170</v>
      </c>
      <c r="M3474" s="223"/>
      <c r="N3474" s="203"/>
      <c r="O3474" s="222" t="s">
        <v>326</v>
      </c>
    </row>
    <row r="3475" spans="1:15" ht="29.25" customHeight="1">
      <c r="A3475" s="221" t="s">
        <v>100</v>
      </c>
      <c r="B3475" s="221" t="s">
        <v>775</v>
      </c>
      <c r="C3475" s="222" t="s">
        <v>115</v>
      </c>
      <c r="D3475" s="222" t="s">
        <v>191</v>
      </c>
      <c r="E3475" s="199" t="s">
        <v>171</v>
      </c>
      <c r="F3475" s="200"/>
      <c r="G3475" s="200"/>
      <c r="H3475" s="200"/>
      <c r="I3475" s="200">
        <v>45656</v>
      </c>
      <c r="J3475" s="143">
        <f t="shared" si="54"/>
        <v>45656</v>
      </c>
      <c r="K3475" s="202">
        <v>8</v>
      </c>
      <c r="L3475" s="284" t="s">
        <v>4951</v>
      </c>
      <c r="M3475" s="223"/>
      <c r="N3475" s="203"/>
      <c r="O3475" s="222" t="s">
        <v>326</v>
      </c>
    </row>
    <row r="3476" spans="1:15" ht="29.25" customHeight="1">
      <c r="A3476" s="221" t="s">
        <v>100</v>
      </c>
      <c r="B3476" s="221" t="s">
        <v>775</v>
      </c>
      <c r="C3476" s="222" t="s">
        <v>115</v>
      </c>
      <c r="D3476" s="222" t="s">
        <v>191</v>
      </c>
      <c r="E3476" s="199" t="s">
        <v>163</v>
      </c>
      <c r="F3476" s="200" t="s">
        <v>2580</v>
      </c>
      <c r="G3476" s="200" t="s">
        <v>2581</v>
      </c>
      <c r="H3476" s="200"/>
      <c r="I3476" s="200">
        <v>45657</v>
      </c>
      <c r="J3476" s="143">
        <f t="shared" si="54"/>
        <v>45657</v>
      </c>
      <c r="K3476" s="202">
        <v>4</v>
      </c>
      <c r="L3476" s="284" t="s">
        <v>4952</v>
      </c>
      <c r="M3476" s="223"/>
      <c r="N3476" s="203"/>
      <c r="O3476" s="222" t="s">
        <v>326</v>
      </c>
    </row>
    <row r="3477" spans="1:15" ht="29.25" customHeight="1">
      <c r="A3477" s="221" t="s">
        <v>100</v>
      </c>
      <c r="B3477" s="221" t="s">
        <v>775</v>
      </c>
      <c r="C3477" s="222" t="s">
        <v>115</v>
      </c>
      <c r="D3477" s="222" t="s">
        <v>191</v>
      </c>
      <c r="E3477" s="199" t="s">
        <v>163</v>
      </c>
      <c r="F3477" s="200" t="s">
        <v>3135</v>
      </c>
      <c r="G3477" s="200" t="s">
        <v>3136</v>
      </c>
      <c r="H3477" s="200"/>
      <c r="I3477" s="200">
        <v>45657</v>
      </c>
      <c r="J3477" s="143">
        <f t="shared" si="54"/>
        <v>45657</v>
      </c>
      <c r="K3477" s="202">
        <v>2</v>
      </c>
      <c r="L3477" s="285" t="s">
        <v>4953</v>
      </c>
      <c r="M3477" s="223"/>
      <c r="N3477" s="203"/>
      <c r="O3477" s="222" t="s">
        <v>326</v>
      </c>
    </row>
    <row r="3478" spans="1:15" ht="29.25" customHeight="1">
      <c r="A3478" s="221" t="s">
        <v>100</v>
      </c>
      <c r="B3478" s="221" t="s">
        <v>775</v>
      </c>
      <c r="C3478" s="222" t="s">
        <v>115</v>
      </c>
      <c r="D3478" s="222" t="s">
        <v>191</v>
      </c>
      <c r="E3478" s="199" t="s">
        <v>182</v>
      </c>
      <c r="F3478" s="200"/>
      <c r="G3478" s="200"/>
      <c r="H3478" s="200"/>
      <c r="I3478" s="200">
        <v>45657</v>
      </c>
      <c r="J3478" s="143">
        <f t="shared" si="54"/>
        <v>45657</v>
      </c>
      <c r="K3478" s="202">
        <v>2</v>
      </c>
      <c r="L3478" s="285" t="s">
        <v>4954</v>
      </c>
      <c r="M3478" s="223"/>
      <c r="N3478" s="203"/>
      <c r="O3478" s="222" t="s">
        <v>326</v>
      </c>
    </row>
    <row r="3479" spans="1:15" ht="29.25" customHeight="1">
      <c r="A3479" s="221" t="s">
        <v>100</v>
      </c>
      <c r="B3479" s="221" t="s">
        <v>775</v>
      </c>
      <c r="C3479" s="222" t="s">
        <v>115</v>
      </c>
      <c r="D3479" s="222" t="s">
        <v>191</v>
      </c>
      <c r="E3479" s="199" t="s">
        <v>171</v>
      </c>
      <c r="F3479" s="200"/>
      <c r="G3479" s="200"/>
      <c r="H3479" s="200"/>
      <c r="I3479" s="200">
        <v>45659</v>
      </c>
      <c r="J3479" s="143">
        <f t="shared" si="54"/>
        <v>45659</v>
      </c>
      <c r="K3479" s="202">
        <v>3.5</v>
      </c>
      <c r="L3479" s="285" t="s">
        <v>5083</v>
      </c>
      <c r="M3479" s="223"/>
      <c r="N3479" s="203"/>
      <c r="O3479" s="222" t="s">
        <v>326</v>
      </c>
    </row>
    <row r="3480" spans="1:15" ht="29.25" customHeight="1">
      <c r="A3480" s="221" t="s">
        <v>100</v>
      </c>
      <c r="B3480" s="221" t="s">
        <v>775</v>
      </c>
      <c r="C3480" s="222" t="s">
        <v>115</v>
      </c>
      <c r="D3480" s="222" t="s">
        <v>191</v>
      </c>
      <c r="E3480" s="199" t="s">
        <v>178</v>
      </c>
      <c r="F3480" s="200"/>
      <c r="G3480" s="200"/>
      <c r="H3480" s="200"/>
      <c r="I3480" s="200">
        <v>45659</v>
      </c>
      <c r="J3480" s="143">
        <f t="shared" si="54"/>
        <v>45659</v>
      </c>
      <c r="K3480" s="202">
        <v>2.5</v>
      </c>
      <c r="L3480" s="284" t="s">
        <v>5085</v>
      </c>
      <c r="M3480" s="223"/>
      <c r="N3480" s="203"/>
      <c r="O3480" s="222" t="s">
        <v>326</v>
      </c>
    </row>
    <row r="3481" spans="1:15" ht="29.25" customHeight="1">
      <c r="A3481" s="221" t="s">
        <v>100</v>
      </c>
      <c r="B3481" s="221" t="s">
        <v>775</v>
      </c>
      <c r="C3481" s="222" t="s">
        <v>115</v>
      </c>
      <c r="D3481" s="222" t="s">
        <v>191</v>
      </c>
      <c r="E3481" s="199" t="s">
        <v>169</v>
      </c>
      <c r="F3481" s="200"/>
      <c r="G3481" s="200"/>
      <c r="H3481" s="200"/>
      <c r="I3481" s="200">
        <v>45659</v>
      </c>
      <c r="J3481" s="143">
        <f t="shared" si="54"/>
        <v>45659</v>
      </c>
      <c r="K3481" s="202">
        <v>1</v>
      </c>
      <c r="L3481" s="285" t="s">
        <v>5086</v>
      </c>
      <c r="M3481" s="223"/>
      <c r="N3481" s="203"/>
      <c r="O3481" s="222" t="s">
        <v>326</v>
      </c>
    </row>
    <row r="3482" spans="1:15" ht="29.25" customHeight="1">
      <c r="A3482" s="221" t="s">
        <v>100</v>
      </c>
      <c r="B3482" s="221" t="s">
        <v>775</v>
      </c>
      <c r="C3482" s="222" t="s">
        <v>115</v>
      </c>
      <c r="D3482" s="222" t="s">
        <v>191</v>
      </c>
      <c r="E3482" s="199" t="s">
        <v>163</v>
      </c>
      <c r="F3482" s="200" t="s">
        <v>3135</v>
      </c>
      <c r="G3482" s="200" t="s">
        <v>3136</v>
      </c>
      <c r="H3482" s="200" t="s">
        <v>5074</v>
      </c>
      <c r="I3482" s="200">
        <v>45659</v>
      </c>
      <c r="J3482" s="143">
        <f t="shared" si="54"/>
        <v>45659</v>
      </c>
      <c r="K3482" s="202">
        <v>1</v>
      </c>
      <c r="L3482" s="285" t="s">
        <v>5084</v>
      </c>
      <c r="M3482" s="223"/>
      <c r="N3482" s="203">
        <v>0.70833333333333404</v>
      </c>
      <c r="O3482" s="222" t="s">
        <v>941</v>
      </c>
    </row>
    <row r="3483" spans="1:15" ht="29.25" customHeight="1">
      <c r="A3483" s="221" t="s">
        <v>100</v>
      </c>
      <c r="B3483" s="221" t="s">
        <v>775</v>
      </c>
      <c r="C3483" s="222" t="s">
        <v>115</v>
      </c>
      <c r="D3483" s="222" t="s">
        <v>191</v>
      </c>
      <c r="E3483" s="199" t="s">
        <v>178</v>
      </c>
      <c r="F3483" s="200"/>
      <c r="G3483" s="200"/>
      <c r="H3483" s="200"/>
      <c r="I3483" s="200">
        <v>45660</v>
      </c>
      <c r="J3483" s="143">
        <f t="shared" si="54"/>
        <v>45660</v>
      </c>
      <c r="K3483" s="202">
        <v>2.5</v>
      </c>
      <c r="L3483" s="284" t="s">
        <v>5087</v>
      </c>
      <c r="M3483" s="223"/>
      <c r="N3483" s="203"/>
      <c r="O3483" s="222" t="s">
        <v>326</v>
      </c>
    </row>
    <row r="3484" spans="1:15" ht="29.25" customHeight="1">
      <c r="A3484" s="221" t="s">
        <v>100</v>
      </c>
      <c r="B3484" s="221" t="s">
        <v>775</v>
      </c>
      <c r="C3484" s="222" t="s">
        <v>115</v>
      </c>
      <c r="D3484" s="222" t="s">
        <v>191</v>
      </c>
      <c r="E3484" s="199" t="s">
        <v>171</v>
      </c>
      <c r="F3484" s="200"/>
      <c r="G3484" s="200"/>
      <c r="H3484" s="200"/>
      <c r="I3484" s="200">
        <v>45660</v>
      </c>
      <c r="J3484" s="143">
        <f t="shared" si="54"/>
        <v>45660</v>
      </c>
      <c r="K3484" s="202">
        <v>5.5</v>
      </c>
      <c r="L3484" s="285" t="s">
        <v>5088</v>
      </c>
      <c r="M3484" s="223"/>
      <c r="N3484" s="203"/>
      <c r="O3484" s="222" t="s">
        <v>326</v>
      </c>
    </row>
    <row r="3485" spans="1:15" ht="29.25" customHeight="1">
      <c r="A3485" s="221" t="s">
        <v>100</v>
      </c>
      <c r="B3485" s="221" t="s">
        <v>775</v>
      </c>
      <c r="C3485" s="222" t="s">
        <v>115</v>
      </c>
      <c r="D3485" s="222" t="s">
        <v>191</v>
      </c>
      <c r="E3485" s="199" t="s">
        <v>171</v>
      </c>
      <c r="F3485" s="200"/>
      <c r="G3485" s="200"/>
      <c r="H3485" s="200"/>
      <c r="I3485" s="200">
        <v>45663</v>
      </c>
      <c r="J3485" s="143">
        <f t="shared" si="54"/>
        <v>45663</v>
      </c>
      <c r="K3485" s="202">
        <v>5</v>
      </c>
      <c r="L3485" s="284" t="s">
        <v>5089</v>
      </c>
      <c r="M3485" s="223"/>
      <c r="N3485" s="203"/>
      <c r="O3485" s="222" t="s">
        <v>326</v>
      </c>
    </row>
    <row r="3486" spans="1:15" ht="29.25" customHeight="1">
      <c r="A3486" s="221" t="s">
        <v>100</v>
      </c>
      <c r="B3486" s="221" t="s">
        <v>775</v>
      </c>
      <c r="C3486" s="222" t="s">
        <v>115</v>
      </c>
      <c r="D3486" s="222" t="s">
        <v>191</v>
      </c>
      <c r="E3486" s="199" t="s">
        <v>166</v>
      </c>
      <c r="F3486" s="200"/>
      <c r="G3486" s="200"/>
      <c r="H3486" s="200"/>
      <c r="I3486" s="200">
        <v>45663</v>
      </c>
      <c r="J3486" s="143">
        <f t="shared" si="54"/>
        <v>45663</v>
      </c>
      <c r="K3486" s="202">
        <v>3</v>
      </c>
      <c r="L3486" s="285" t="s">
        <v>5090</v>
      </c>
      <c r="M3486" s="223"/>
      <c r="N3486" s="203"/>
      <c r="O3486" s="222" t="s">
        <v>326</v>
      </c>
    </row>
    <row r="3487" spans="1:15" ht="29.25" customHeight="1">
      <c r="A3487" s="221" t="s">
        <v>100</v>
      </c>
      <c r="B3487" s="221" t="s">
        <v>775</v>
      </c>
      <c r="C3487" s="222" t="s">
        <v>115</v>
      </c>
      <c r="D3487" s="222" t="s">
        <v>191</v>
      </c>
      <c r="E3487" s="199" t="s">
        <v>166</v>
      </c>
      <c r="F3487" s="200"/>
      <c r="G3487" s="200"/>
      <c r="H3487" s="200"/>
      <c r="I3487" s="200">
        <v>45664</v>
      </c>
      <c r="J3487" s="143">
        <f t="shared" si="54"/>
        <v>45664</v>
      </c>
      <c r="K3487" s="202">
        <v>3</v>
      </c>
      <c r="L3487" s="285" t="s">
        <v>5091</v>
      </c>
      <c r="M3487" s="223"/>
      <c r="N3487" s="203"/>
      <c r="O3487" s="222" t="s">
        <v>326</v>
      </c>
    </row>
    <row r="3488" spans="1:15" ht="29.25" customHeight="1">
      <c r="A3488" s="221" t="s">
        <v>100</v>
      </c>
      <c r="B3488" s="221" t="s">
        <v>775</v>
      </c>
      <c r="C3488" s="222" t="s">
        <v>115</v>
      </c>
      <c r="D3488" s="222" t="s">
        <v>191</v>
      </c>
      <c r="E3488" s="199" t="s">
        <v>166</v>
      </c>
      <c r="F3488" s="200"/>
      <c r="G3488" s="200"/>
      <c r="H3488" s="200"/>
      <c r="I3488" s="200">
        <v>45664</v>
      </c>
      <c r="J3488" s="143">
        <f t="shared" si="54"/>
        <v>45664</v>
      </c>
      <c r="K3488" s="202">
        <v>5</v>
      </c>
      <c r="L3488" s="285" t="s">
        <v>5090</v>
      </c>
      <c r="M3488" s="223"/>
      <c r="N3488" s="203"/>
      <c r="O3488" s="222" t="s">
        <v>326</v>
      </c>
    </row>
    <row r="3489" spans="1:15" ht="29.25" customHeight="1">
      <c r="A3489" s="221" t="s">
        <v>100</v>
      </c>
      <c r="B3489" s="221" t="s">
        <v>775</v>
      </c>
      <c r="C3489" s="222" t="s">
        <v>115</v>
      </c>
      <c r="D3489" s="222" t="s">
        <v>191</v>
      </c>
      <c r="E3489" s="199" t="s">
        <v>163</v>
      </c>
      <c r="F3489" s="200" t="s">
        <v>5212</v>
      </c>
      <c r="G3489" s="200" t="s">
        <v>5213</v>
      </c>
      <c r="H3489" s="200"/>
      <c r="I3489" s="200">
        <v>45665</v>
      </c>
      <c r="J3489" s="143">
        <f t="shared" si="54"/>
        <v>45665</v>
      </c>
      <c r="K3489" s="202">
        <v>3.5</v>
      </c>
      <c r="L3489" s="285" t="s">
        <v>5090</v>
      </c>
      <c r="M3489" s="223"/>
      <c r="N3489" s="203"/>
      <c r="O3489" s="222" t="s">
        <v>326</v>
      </c>
    </row>
    <row r="3490" spans="1:15" ht="29.25" customHeight="1">
      <c r="A3490" s="221" t="s">
        <v>100</v>
      </c>
      <c r="B3490" s="221" t="s">
        <v>775</v>
      </c>
      <c r="C3490" s="222" t="s">
        <v>115</v>
      </c>
      <c r="D3490" s="222" t="s">
        <v>191</v>
      </c>
      <c r="E3490" s="199" t="s">
        <v>171</v>
      </c>
      <c r="F3490" s="200"/>
      <c r="G3490" s="200"/>
      <c r="H3490" s="200"/>
      <c r="I3490" s="200">
        <v>45665</v>
      </c>
      <c r="J3490" s="143">
        <f t="shared" si="54"/>
        <v>45665</v>
      </c>
      <c r="K3490" s="202">
        <v>4</v>
      </c>
      <c r="L3490" s="284" t="s">
        <v>5092</v>
      </c>
      <c r="M3490" s="223"/>
      <c r="N3490" s="203"/>
      <c r="O3490" s="222" t="s">
        <v>326</v>
      </c>
    </row>
    <row r="3491" spans="1:15" ht="29.25" customHeight="1">
      <c r="A3491" s="221" t="s">
        <v>100</v>
      </c>
      <c r="B3491" s="221" t="s">
        <v>775</v>
      </c>
      <c r="C3491" s="222" t="s">
        <v>115</v>
      </c>
      <c r="D3491" s="222" t="s">
        <v>191</v>
      </c>
      <c r="E3491" s="199" t="s">
        <v>178</v>
      </c>
      <c r="F3491" s="200"/>
      <c r="G3491" s="200"/>
      <c r="H3491" s="200"/>
      <c r="I3491" s="200">
        <v>45665</v>
      </c>
      <c r="J3491" s="143">
        <f t="shared" si="54"/>
        <v>45665</v>
      </c>
      <c r="K3491" s="202">
        <v>0.5</v>
      </c>
      <c r="L3491" s="285" t="s">
        <v>5093</v>
      </c>
      <c r="M3491" s="223"/>
      <c r="N3491" s="203"/>
      <c r="O3491" s="222" t="s">
        <v>326</v>
      </c>
    </row>
    <row r="3492" spans="1:15" ht="29.25" customHeight="1">
      <c r="A3492" s="221" t="s">
        <v>100</v>
      </c>
      <c r="B3492" s="221" t="s">
        <v>775</v>
      </c>
      <c r="C3492" s="222" t="s">
        <v>115</v>
      </c>
      <c r="D3492" s="222" t="s">
        <v>191</v>
      </c>
      <c r="E3492" s="199" t="s">
        <v>171</v>
      </c>
      <c r="F3492" s="200"/>
      <c r="G3492" s="200"/>
      <c r="H3492" s="200"/>
      <c r="I3492" s="200">
        <v>45666</v>
      </c>
      <c r="J3492" s="143">
        <f t="shared" si="54"/>
        <v>45666</v>
      </c>
      <c r="K3492" s="202">
        <v>4</v>
      </c>
      <c r="L3492" s="284" t="s">
        <v>5242</v>
      </c>
      <c r="M3492" s="223"/>
      <c r="N3492" s="203"/>
      <c r="O3492" s="222" t="s">
        <v>326</v>
      </c>
    </row>
    <row r="3493" spans="1:15" ht="29.25" customHeight="1">
      <c r="A3493" s="221" t="s">
        <v>100</v>
      </c>
      <c r="B3493" s="221" t="s">
        <v>775</v>
      </c>
      <c r="C3493" s="222" t="s">
        <v>115</v>
      </c>
      <c r="D3493" s="222" t="s">
        <v>191</v>
      </c>
      <c r="E3493" s="199" t="s">
        <v>178</v>
      </c>
      <c r="F3493" s="200"/>
      <c r="G3493" s="200"/>
      <c r="H3493" s="200"/>
      <c r="I3493" s="200">
        <v>45666</v>
      </c>
      <c r="J3493" s="143">
        <f t="shared" si="54"/>
        <v>45666</v>
      </c>
      <c r="K3493" s="202">
        <v>4</v>
      </c>
      <c r="L3493" s="284" t="s">
        <v>5243</v>
      </c>
      <c r="M3493" s="223"/>
      <c r="N3493" s="203"/>
      <c r="O3493" s="222" t="s">
        <v>326</v>
      </c>
    </row>
    <row r="3494" spans="1:15" ht="29.25" customHeight="1">
      <c r="A3494" s="221" t="s">
        <v>100</v>
      </c>
      <c r="B3494" s="221" t="s">
        <v>775</v>
      </c>
      <c r="C3494" s="222" t="s">
        <v>115</v>
      </c>
      <c r="D3494" s="222" t="s">
        <v>191</v>
      </c>
      <c r="E3494" s="199" t="s">
        <v>166</v>
      </c>
      <c r="F3494" s="200"/>
      <c r="G3494" s="200"/>
      <c r="H3494" s="200"/>
      <c r="I3494" s="200">
        <v>45667</v>
      </c>
      <c r="J3494" s="143">
        <f t="shared" si="54"/>
        <v>45667</v>
      </c>
      <c r="K3494" s="202">
        <v>2</v>
      </c>
      <c r="L3494" s="285" t="s">
        <v>5244</v>
      </c>
      <c r="M3494" s="223"/>
      <c r="N3494" s="203"/>
      <c r="O3494" s="222" t="s">
        <v>326</v>
      </c>
    </row>
    <row r="3495" spans="1:15" ht="29.25" customHeight="1">
      <c r="A3495" s="221" t="s">
        <v>100</v>
      </c>
      <c r="B3495" s="221" t="s">
        <v>775</v>
      </c>
      <c r="C3495" s="222" t="s">
        <v>115</v>
      </c>
      <c r="D3495" s="222" t="s">
        <v>191</v>
      </c>
      <c r="E3495" s="199" t="s">
        <v>163</v>
      </c>
      <c r="F3495" s="200" t="s">
        <v>5212</v>
      </c>
      <c r="G3495" s="200" t="s">
        <v>5213</v>
      </c>
      <c r="H3495" s="200" t="s">
        <v>5357</v>
      </c>
      <c r="I3495" s="200">
        <v>45667</v>
      </c>
      <c r="J3495" s="143">
        <f t="shared" si="54"/>
        <v>45667</v>
      </c>
      <c r="K3495" s="202">
        <v>6</v>
      </c>
      <c r="L3495" s="285" t="s">
        <v>5090</v>
      </c>
      <c r="M3495" s="223"/>
      <c r="N3495" s="203">
        <v>2.3125</v>
      </c>
      <c r="O3495" s="222" t="s">
        <v>942</v>
      </c>
    </row>
    <row r="3496" spans="1:15" ht="29.25" customHeight="1">
      <c r="A3496" s="221" t="s">
        <v>100</v>
      </c>
      <c r="B3496" s="221" t="s">
        <v>775</v>
      </c>
      <c r="C3496" s="222" t="s">
        <v>115</v>
      </c>
      <c r="D3496" s="222" t="s">
        <v>191</v>
      </c>
      <c r="E3496" s="199" t="s">
        <v>163</v>
      </c>
      <c r="F3496" s="200" t="s">
        <v>5212</v>
      </c>
      <c r="G3496" s="200" t="s">
        <v>5213</v>
      </c>
      <c r="H3496" s="200" t="s">
        <v>5357</v>
      </c>
      <c r="I3496" s="200">
        <v>45670</v>
      </c>
      <c r="J3496" s="143">
        <f t="shared" si="54"/>
        <v>45670</v>
      </c>
      <c r="K3496" s="202">
        <v>8</v>
      </c>
      <c r="L3496" s="284" t="s">
        <v>5245</v>
      </c>
      <c r="M3496" s="223"/>
      <c r="N3496" s="203">
        <v>2.3125</v>
      </c>
      <c r="O3496" s="222" t="s">
        <v>942</v>
      </c>
    </row>
    <row r="3497" spans="1:15" ht="29.25" customHeight="1">
      <c r="A3497" s="221" t="s">
        <v>100</v>
      </c>
      <c r="B3497" s="221" t="s">
        <v>775</v>
      </c>
      <c r="C3497" s="222" t="s">
        <v>115</v>
      </c>
      <c r="D3497" s="222" t="s">
        <v>191</v>
      </c>
      <c r="E3497" s="199" t="s">
        <v>171</v>
      </c>
      <c r="F3497" s="200"/>
      <c r="G3497" s="200"/>
      <c r="H3497" s="200"/>
      <c r="I3497" s="200">
        <v>45671</v>
      </c>
      <c r="J3497" s="143">
        <f t="shared" si="54"/>
        <v>45671</v>
      </c>
      <c r="K3497" s="202">
        <v>8</v>
      </c>
      <c r="L3497" s="285" t="s">
        <v>5246</v>
      </c>
      <c r="M3497" s="223"/>
      <c r="N3497" s="203"/>
      <c r="O3497" s="222" t="s">
        <v>326</v>
      </c>
    </row>
    <row r="3498" spans="1:15" ht="29.25" customHeight="1">
      <c r="A3498" s="221" t="s">
        <v>100</v>
      </c>
      <c r="B3498" s="221" t="s">
        <v>775</v>
      </c>
      <c r="C3498" s="222" t="s">
        <v>115</v>
      </c>
      <c r="D3498" s="222" t="s">
        <v>191</v>
      </c>
      <c r="E3498" s="199" t="s">
        <v>178</v>
      </c>
      <c r="F3498" s="200"/>
      <c r="G3498" s="200"/>
      <c r="H3498" s="200"/>
      <c r="I3498" s="200">
        <v>45672</v>
      </c>
      <c r="J3498" s="143">
        <f t="shared" si="54"/>
        <v>45672</v>
      </c>
      <c r="K3498" s="202">
        <v>4</v>
      </c>
      <c r="L3498" s="284" t="s">
        <v>5247</v>
      </c>
      <c r="M3498" s="223"/>
      <c r="N3498" s="203"/>
      <c r="O3498" s="222" t="s">
        <v>326</v>
      </c>
    </row>
    <row r="3499" spans="1:15" ht="29.25" customHeight="1">
      <c r="A3499" s="221" t="s">
        <v>100</v>
      </c>
      <c r="B3499" s="221" t="s">
        <v>775</v>
      </c>
      <c r="C3499" s="222" t="s">
        <v>115</v>
      </c>
      <c r="D3499" s="222" t="s">
        <v>191</v>
      </c>
      <c r="E3499" s="199" t="s">
        <v>163</v>
      </c>
      <c r="F3499" s="200" t="s">
        <v>5212</v>
      </c>
      <c r="G3499" s="200" t="s">
        <v>5213</v>
      </c>
      <c r="H3499" s="200" t="s">
        <v>5357</v>
      </c>
      <c r="I3499" s="200">
        <v>45672</v>
      </c>
      <c r="J3499" s="143">
        <f t="shared" si="54"/>
        <v>45672</v>
      </c>
      <c r="K3499" s="202">
        <v>4</v>
      </c>
      <c r="L3499" s="285" t="s">
        <v>5090</v>
      </c>
      <c r="M3499" s="223"/>
      <c r="N3499" s="203">
        <v>2.3125</v>
      </c>
      <c r="O3499" s="222" t="s">
        <v>942</v>
      </c>
    </row>
    <row r="3500" spans="1:15" ht="29.25" customHeight="1">
      <c r="A3500" s="221" t="s">
        <v>100</v>
      </c>
      <c r="B3500" s="221" t="s">
        <v>775</v>
      </c>
      <c r="C3500" s="222" t="s">
        <v>115</v>
      </c>
      <c r="D3500" s="222" t="s">
        <v>191</v>
      </c>
      <c r="E3500" s="199" t="s">
        <v>171</v>
      </c>
      <c r="F3500" s="200"/>
      <c r="G3500" s="200"/>
      <c r="H3500" s="200"/>
      <c r="I3500" s="200">
        <v>45673</v>
      </c>
      <c r="J3500" s="143">
        <f t="shared" si="54"/>
        <v>45673</v>
      </c>
      <c r="K3500" s="202">
        <v>3</v>
      </c>
      <c r="L3500" s="284" t="s">
        <v>5389</v>
      </c>
      <c r="M3500" s="223"/>
      <c r="N3500" s="203"/>
      <c r="O3500" s="222" t="s">
        <v>326</v>
      </c>
    </row>
    <row r="3501" spans="1:15" ht="29.25" customHeight="1">
      <c r="A3501" s="221" t="s">
        <v>100</v>
      </c>
      <c r="B3501" s="221" t="s">
        <v>775</v>
      </c>
      <c r="C3501" s="222" t="s">
        <v>115</v>
      </c>
      <c r="D3501" s="222" t="s">
        <v>191</v>
      </c>
      <c r="E3501" s="199" t="s">
        <v>163</v>
      </c>
      <c r="F3501" s="200" t="s">
        <v>5212</v>
      </c>
      <c r="G3501" s="200" t="s">
        <v>5213</v>
      </c>
      <c r="H3501" s="200" t="s">
        <v>5357</v>
      </c>
      <c r="I3501" s="200">
        <v>45673</v>
      </c>
      <c r="J3501" s="143">
        <f t="shared" si="54"/>
        <v>45673</v>
      </c>
      <c r="K3501" s="202">
        <v>5</v>
      </c>
      <c r="L3501" s="285" t="s">
        <v>5390</v>
      </c>
      <c r="M3501" s="223"/>
      <c r="N3501" s="203">
        <v>2.3125</v>
      </c>
      <c r="O3501" s="222" t="s">
        <v>942</v>
      </c>
    </row>
    <row r="3502" spans="1:15" ht="29.25" customHeight="1">
      <c r="A3502" s="221" t="s">
        <v>100</v>
      </c>
      <c r="B3502" s="221" t="s">
        <v>775</v>
      </c>
      <c r="C3502" s="222" t="s">
        <v>115</v>
      </c>
      <c r="D3502" s="222" t="s">
        <v>191</v>
      </c>
      <c r="E3502" s="199" t="s">
        <v>171</v>
      </c>
      <c r="F3502" s="200"/>
      <c r="G3502" s="200"/>
      <c r="H3502" s="200"/>
      <c r="I3502" s="200">
        <v>45674</v>
      </c>
      <c r="J3502" s="143">
        <f t="shared" si="54"/>
        <v>45674</v>
      </c>
      <c r="K3502" s="202">
        <v>4</v>
      </c>
      <c r="L3502" s="284" t="s">
        <v>5391</v>
      </c>
      <c r="M3502" s="223"/>
      <c r="N3502" s="203"/>
      <c r="O3502" s="222" t="s">
        <v>326</v>
      </c>
    </row>
    <row r="3503" spans="1:15" ht="29.25" customHeight="1">
      <c r="A3503" s="221" t="s">
        <v>100</v>
      </c>
      <c r="B3503" s="221" t="s">
        <v>775</v>
      </c>
      <c r="C3503" s="222" t="s">
        <v>115</v>
      </c>
      <c r="D3503" s="222" t="s">
        <v>191</v>
      </c>
      <c r="E3503" s="199" t="s">
        <v>163</v>
      </c>
      <c r="F3503" s="200" t="s">
        <v>5212</v>
      </c>
      <c r="G3503" s="200" t="s">
        <v>5213</v>
      </c>
      <c r="H3503" s="200" t="s">
        <v>124</v>
      </c>
      <c r="I3503" s="200">
        <v>45674</v>
      </c>
      <c r="J3503" s="143">
        <f t="shared" si="54"/>
        <v>45674</v>
      </c>
      <c r="K3503" s="202">
        <v>4</v>
      </c>
      <c r="L3503" s="285" t="s">
        <v>124</v>
      </c>
      <c r="M3503" s="223"/>
      <c r="N3503" s="203">
        <v>0.5</v>
      </c>
      <c r="O3503" s="222" t="s">
        <v>968</v>
      </c>
    </row>
    <row r="3504" spans="1:15" ht="29.25" customHeight="1">
      <c r="A3504" s="221" t="s">
        <v>100</v>
      </c>
      <c r="B3504" s="221" t="s">
        <v>775</v>
      </c>
      <c r="C3504" s="222" t="s">
        <v>115</v>
      </c>
      <c r="D3504" s="222" t="s">
        <v>191</v>
      </c>
      <c r="E3504" s="199" t="s">
        <v>163</v>
      </c>
      <c r="F3504" s="200" t="s">
        <v>5212</v>
      </c>
      <c r="G3504" s="200" t="s">
        <v>5213</v>
      </c>
      <c r="H3504" s="200" t="s">
        <v>5354</v>
      </c>
      <c r="I3504" s="200">
        <v>45677</v>
      </c>
      <c r="J3504" s="143">
        <f t="shared" si="54"/>
        <v>45677</v>
      </c>
      <c r="K3504" s="202">
        <v>8</v>
      </c>
      <c r="L3504" s="284" t="s">
        <v>5392</v>
      </c>
      <c r="M3504" s="223"/>
      <c r="N3504" s="203">
        <v>1</v>
      </c>
      <c r="O3504" s="222" t="s">
        <v>968</v>
      </c>
    </row>
    <row r="3505" spans="1:15" ht="29.25" customHeight="1">
      <c r="A3505" s="221" t="s">
        <v>100</v>
      </c>
      <c r="B3505" s="221" t="s">
        <v>775</v>
      </c>
      <c r="C3505" s="222" t="s">
        <v>115</v>
      </c>
      <c r="D3505" s="222" t="s">
        <v>191</v>
      </c>
      <c r="E3505" s="199" t="s">
        <v>163</v>
      </c>
      <c r="F3505" s="200" t="s">
        <v>2580</v>
      </c>
      <c r="G3505" s="200" t="s">
        <v>2581</v>
      </c>
      <c r="H3505" s="200"/>
      <c r="I3505" s="200">
        <v>45678</v>
      </c>
      <c r="J3505" s="143">
        <f t="shared" si="54"/>
        <v>45678</v>
      </c>
      <c r="K3505" s="202">
        <v>2</v>
      </c>
      <c r="L3505" s="285" t="s">
        <v>5393</v>
      </c>
      <c r="M3505" s="223"/>
      <c r="N3505" s="203"/>
      <c r="O3505" s="222" t="s">
        <v>326</v>
      </c>
    </row>
    <row r="3506" spans="1:15" ht="29.25" customHeight="1">
      <c r="A3506" s="221" t="s">
        <v>100</v>
      </c>
      <c r="B3506" s="221" t="s">
        <v>775</v>
      </c>
      <c r="C3506" s="222" t="s">
        <v>115</v>
      </c>
      <c r="D3506" s="222" t="s">
        <v>191</v>
      </c>
      <c r="E3506" s="199" t="s">
        <v>171</v>
      </c>
      <c r="F3506" s="200"/>
      <c r="G3506" s="200"/>
      <c r="H3506" s="200"/>
      <c r="I3506" s="200">
        <v>45678</v>
      </c>
      <c r="J3506" s="143">
        <f t="shared" si="54"/>
        <v>45678</v>
      </c>
      <c r="K3506" s="202">
        <v>2</v>
      </c>
      <c r="L3506" s="285" t="s">
        <v>5394</v>
      </c>
      <c r="M3506" s="223"/>
      <c r="N3506" s="203"/>
      <c r="O3506" s="222" t="s">
        <v>326</v>
      </c>
    </row>
    <row r="3507" spans="1:15" ht="29.25" customHeight="1">
      <c r="A3507" s="221" t="s">
        <v>100</v>
      </c>
      <c r="B3507" s="221" t="s">
        <v>775</v>
      </c>
      <c r="C3507" s="222" t="s">
        <v>115</v>
      </c>
      <c r="D3507" s="222" t="s">
        <v>191</v>
      </c>
      <c r="E3507" s="199" t="s">
        <v>178</v>
      </c>
      <c r="F3507" s="200"/>
      <c r="G3507" s="200"/>
      <c r="H3507" s="200"/>
      <c r="I3507" s="200">
        <v>45678</v>
      </c>
      <c r="J3507" s="143">
        <f t="shared" si="54"/>
        <v>45678</v>
      </c>
      <c r="K3507" s="202">
        <v>1</v>
      </c>
      <c r="L3507" s="285" t="s">
        <v>5395</v>
      </c>
      <c r="M3507" s="223"/>
      <c r="N3507" s="203"/>
      <c r="O3507" s="222" t="s">
        <v>326</v>
      </c>
    </row>
    <row r="3508" spans="1:15" ht="29.25" customHeight="1">
      <c r="A3508" s="221" t="s">
        <v>100</v>
      </c>
      <c r="B3508" s="221" t="s">
        <v>775</v>
      </c>
      <c r="C3508" s="222" t="s">
        <v>115</v>
      </c>
      <c r="D3508" s="222" t="s">
        <v>191</v>
      </c>
      <c r="E3508" s="199" t="s">
        <v>163</v>
      </c>
      <c r="F3508" s="200" t="s">
        <v>5212</v>
      </c>
      <c r="G3508" s="200" t="s">
        <v>5213</v>
      </c>
      <c r="H3508" s="200"/>
      <c r="I3508" s="200">
        <v>45678</v>
      </c>
      <c r="J3508" s="143">
        <f t="shared" si="54"/>
        <v>45678</v>
      </c>
      <c r="K3508" s="202">
        <v>3</v>
      </c>
      <c r="L3508" s="285" t="s">
        <v>5396</v>
      </c>
      <c r="M3508" s="223"/>
      <c r="N3508" s="203"/>
      <c r="O3508" s="222" t="s">
        <v>326</v>
      </c>
    </row>
    <row r="3509" spans="1:15" ht="29.25" customHeight="1">
      <c r="A3509" s="221" t="s">
        <v>100</v>
      </c>
      <c r="B3509" s="221" t="s">
        <v>775</v>
      </c>
      <c r="C3509" s="222" t="s">
        <v>115</v>
      </c>
      <c r="D3509" s="222" t="s">
        <v>191</v>
      </c>
      <c r="E3509" s="199" t="s">
        <v>163</v>
      </c>
      <c r="F3509" s="200" t="s">
        <v>5212</v>
      </c>
      <c r="G3509" s="200" t="s">
        <v>5213</v>
      </c>
      <c r="H3509" s="200"/>
      <c r="I3509" s="200">
        <v>45679</v>
      </c>
      <c r="J3509" s="143">
        <f t="shared" si="54"/>
        <v>45679</v>
      </c>
      <c r="K3509" s="202">
        <v>5</v>
      </c>
      <c r="L3509" s="285" t="s">
        <v>5397</v>
      </c>
      <c r="M3509" s="223"/>
      <c r="N3509" s="203"/>
      <c r="O3509" s="222" t="s">
        <v>326</v>
      </c>
    </row>
    <row r="3510" spans="1:15" ht="29.25" customHeight="1">
      <c r="A3510" s="221" t="s">
        <v>100</v>
      </c>
      <c r="B3510" s="221" t="s">
        <v>775</v>
      </c>
      <c r="C3510" s="222" t="s">
        <v>115</v>
      </c>
      <c r="D3510" s="222" t="s">
        <v>191</v>
      </c>
      <c r="E3510" s="199" t="s">
        <v>178</v>
      </c>
      <c r="F3510" s="200"/>
      <c r="G3510" s="200"/>
      <c r="H3510" s="200"/>
      <c r="I3510" s="200">
        <v>45679</v>
      </c>
      <c r="J3510" s="143">
        <f t="shared" si="54"/>
        <v>45679</v>
      </c>
      <c r="K3510" s="202">
        <v>1</v>
      </c>
      <c r="L3510" s="285" t="s">
        <v>5398</v>
      </c>
      <c r="M3510" s="223"/>
      <c r="N3510" s="203"/>
      <c r="O3510" s="222" t="s">
        <v>326</v>
      </c>
    </row>
    <row r="3511" spans="1:15" ht="29.25" customHeight="1">
      <c r="A3511" s="221" t="s">
        <v>100</v>
      </c>
      <c r="B3511" s="221" t="s">
        <v>775</v>
      </c>
      <c r="C3511" s="222" t="s">
        <v>115</v>
      </c>
      <c r="D3511" s="222" t="s">
        <v>191</v>
      </c>
      <c r="E3511" s="199" t="s">
        <v>166</v>
      </c>
      <c r="F3511" s="200"/>
      <c r="G3511" s="200"/>
      <c r="H3511" s="200"/>
      <c r="I3511" s="200">
        <v>45679</v>
      </c>
      <c r="J3511" s="143">
        <f t="shared" si="54"/>
        <v>45679</v>
      </c>
      <c r="K3511" s="202">
        <v>2</v>
      </c>
      <c r="L3511" s="285" t="s">
        <v>5399</v>
      </c>
      <c r="M3511" s="223"/>
      <c r="N3511" s="203"/>
      <c r="O3511" s="222" t="s">
        <v>326</v>
      </c>
    </row>
    <row r="3512" spans="1:15" ht="29.25" customHeight="1">
      <c r="A3512" s="221" t="s">
        <v>100</v>
      </c>
      <c r="B3512" s="221" t="s">
        <v>775</v>
      </c>
      <c r="C3512" s="222" t="s">
        <v>115</v>
      </c>
      <c r="D3512" s="222" t="s">
        <v>191</v>
      </c>
      <c r="E3512" s="199" t="s">
        <v>163</v>
      </c>
      <c r="F3512" s="200" t="s">
        <v>5212</v>
      </c>
      <c r="G3512" s="200" t="s">
        <v>5213</v>
      </c>
      <c r="H3512" s="200" t="s">
        <v>5360</v>
      </c>
      <c r="I3512" s="200">
        <v>45680</v>
      </c>
      <c r="J3512" s="143">
        <f t="shared" si="54"/>
        <v>45680</v>
      </c>
      <c r="K3512" s="202">
        <v>8</v>
      </c>
      <c r="L3512" s="285" t="s">
        <v>5548</v>
      </c>
      <c r="M3512" s="223"/>
      <c r="N3512" s="203">
        <v>1.575</v>
      </c>
      <c r="O3512" s="222" t="s">
        <v>943</v>
      </c>
    </row>
    <row r="3513" spans="1:15" ht="29.25" customHeight="1">
      <c r="A3513" s="221" t="s">
        <v>100</v>
      </c>
      <c r="B3513" s="221" t="s">
        <v>775</v>
      </c>
      <c r="C3513" s="222" t="s">
        <v>115</v>
      </c>
      <c r="D3513" s="222" t="s">
        <v>191</v>
      </c>
      <c r="E3513" s="199" t="s">
        <v>166</v>
      </c>
      <c r="F3513" s="200"/>
      <c r="G3513" s="200"/>
      <c r="H3513" s="200"/>
      <c r="I3513" s="200">
        <v>45681</v>
      </c>
      <c r="J3513" s="143">
        <f t="shared" si="54"/>
        <v>45681</v>
      </c>
      <c r="K3513" s="202">
        <v>5</v>
      </c>
      <c r="L3513" s="285" t="s">
        <v>5549</v>
      </c>
      <c r="M3513" s="223"/>
      <c r="N3513" s="203"/>
      <c r="O3513" s="222" t="s">
        <v>326</v>
      </c>
    </row>
    <row r="3514" spans="1:15" ht="29.25" customHeight="1">
      <c r="A3514" s="221" t="s">
        <v>100</v>
      </c>
      <c r="B3514" s="221" t="s">
        <v>775</v>
      </c>
      <c r="C3514" s="222" t="s">
        <v>115</v>
      </c>
      <c r="D3514" s="222" t="s">
        <v>191</v>
      </c>
      <c r="E3514" s="199" t="s">
        <v>163</v>
      </c>
      <c r="F3514" s="200" t="s">
        <v>5212</v>
      </c>
      <c r="G3514" s="200" t="s">
        <v>5213</v>
      </c>
      <c r="H3514" s="200" t="s">
        <v>5360</v>
      </c>
      <c r="I3514" s="200">
        <v>45681</v>
      </c>
      <c r="J3514" s="143">
        <f t="shared" si="54"/>
        <v>45681</v>
      </c>
      <c r="K3514" s="202">
        <v>3</v>
      </c>
      <c r="L3514" s="285" t="s">
        <v>5548</v>
      </c>
      <c r="M3514" s="223"/>
      <c r="N3514" s="203">
        <v>1.575</v>
      </c>
      <c r="O3514" s="222" t="s">
        <v>943</v>
      </c>
    </row>
    <row r="3515" spans="1:15" ht="29.25" customHeight="1">
      <c r="A3515" s="221" t="s">
        <v>100</v>
      </c>
      <c r="B3515" s="221" t="s">
        <v>775</v>
      </c>
      <c r="C3515" s="222" t="s">
        <v>115</v>
      </c>
      <c r="D3515" s="222" t="s">
        <v>191</v>
      </c>
      <c r="E3515" s="199" t="s">
        <v>178</v>
      </c>
      <c r="F3515" s="200"/>
      <c r="G3515" s="200"/>
      <c r="H3515" s="200"/>
      <c r="I3515" s="200">
        <v>45691</v>
      </c>
      <c r="J3515" s="143">
        <f t="shared" si="54"/>
        <v>45691</v>
      </c>
      <c r="K3515" s="202">
        <v>5</v>
      </c>
      <c r="L3515" s="285" t="s">
        <v>5550</v>
      </c>
      <c r="M3515" s="223"/>
      <c r="N3515" s="203"/>
      <c r="O3515" s="222" t="s">
        <v>326</v>
      </c>
    </row>
    <row r="3516" spans="1:15" ht="29.25" customHeight="1">
      <c r="A3516" s="221" t="s">
        <v>100</v>
      </c>
      <c r="B3516" s="221" t="s">
        <v>775</v>
      </c>
      <c r="C3516" s="222" t="s">
        <v>115</v>
      </c>
      <c r="D3516" s="222" t="s">
        <v>191</v>
      </c>
      <c r="E3516" s="199" t="s">
        <v>163</v>
      </c>
      <c r="F3516" s="200" t="s">
        <v>5212</v>
      </c>
      <c r="G3516" s="200" t="s">
        <v>5213</v>
      </c>
      <c r="H3516" s="200" t="s">
        <v>5360</v>
      </c>
      <c r="I3516" s="200">
        <v>45691</v>
      </c>
      <c r="J3516" s="143">
        <f t="shared" si="54"/>
        <v>45691</v>
      </c>
      <c r="K3516" s="202">
        <v>3</v>
      </c>
      <c r="L3516" s="285" t="s">
        <v>5548</v>
      </c>
      <c r="M3516" s="223"/>
      <c r="N3516" s="203">
        <v>1.575</v>
      </c>
      <c r="O3516" s="222" t="s">
        <v>943</v>
      </c>
    </row>
    <row r="3517" spans="1:15" ht="29.25" customHeight="1">
      <c r="A3517" s="221" t="s">
        <v>100</v>
      </c>
      <c r="B3517" s="221" t="s">
        <v>775</v>
      </c>
      <c r="C3517" s="222" t="s">
        <v>115</v>
      </c>
      <c r="D3517" s="222" t="s">
        <v>191</v>
      </c>
      <c r="E3517" s="199" t="s">
        <v>178</v>
      </c>
      <c r="F3517" s="200"/>
      <c r="G3517" s="200"/>
      <c r="H3517" s="200"/>
      <c r="I3517" s="200">
        <v>45692</v>
      </c>
      <c r="J3517" s="143">
        <f t="shared" si="54"/>
        <v>45692</v>
      </c>
      <c r="K3517" s="202">
        <v>2</v>
      </c>
      <c r="L3517" s="285" t="s">
        <v>5552</v>
      </c>
      <c r="M3517" s="223"/>
      <c r="N3517" s="203"/>
      <c r="O3517" s="222" t="s">
        <v>326</v>
      </c>
    </row>
    <row r="3518" spans="1:15" ht="29.25" customHeight="1">
      <c r="A3518" s="221" t="s">
        <v>100</v>
      </c>
      <c r="B3518" s="221" t="s">
        <v>775</v>
      </c>
      <c r="C3518" s="222" t="s">
        <v>115</v>
      </c>
      <c r="D3518" s="222" t="s">
        <v>191</v>
      </c>
      <c r="E3518" s="199" t="s">
        <v>163</v>
      </c>
      <c r="F3518" s="200" t="s">
        <v>5212</v>
      </c>
      <c r="G3518" s="200" t="s">
        <v>5213</v>
      </c>
      <c r="H3518" s="200" t="s">
        <v>5360</v>
      </c>
      <c r="I3518" s="200">
        <v>45692</v>
      </c>
      <c r="J3518" s="143">
        <f t="shared" si="54"/>
        <v>45692</v>
      </c>
      <c r="K3518" s="202">
        <v>6</v>
      </c>
      <c r="L3518" s="284" t="s">
        <v>5551</v>
      </c>
      <c r="M3518" s="223"/>
      <c r="N3518" s="203">
        <v>1.575</v>
      </c>
      <c r="O3518" s="222" t="s">
        <v>943</v>
      </c>
    </row>
    <row r="3519" spans="1:15" ht="29.25" customHeight="1">
      <c r="A3519" s="221" t="s">
        <v>100</v>
      </c>
      <c r="B3519" s="221" t="s">
        <v>775</v>
      </c>
      <c r="C3519" s="222" t="s">
        <v>115</v>
      </c>
      <c r="D3519" s="222" t="s">
        <v>191</v>
      </c>
      <c r="E3519" s="199" t="s">
        <v>178</v>
      </c>
      <c r="F3519" s="200"/>
      <c r="G3519" s="200"/>
      <c r="H3519" s="200"/>
      <c r="I3519" s="200">
        <v>45693</v>
      </c>
      <c r="J3519" s="143">
        <f t="shared" si="54"/>
        <v>45693</v>
      </c>
      <c r="K3519" s="202">
        <v>3</v>
      </c>
      <c r="L3519" s="284" t="s">
        <v>5553</v>
      </c>
      <c r="M3519" s="223"/>
      <c r="N3519" s="203"/>
      <c r="O3519" s="222" t="s">
        <v>326</v>
      </c>
    </row>
    <row r="3520" spans="1:15" ht="29.25" customHeight="1">
      <c r="A3520" s="221" t="s">
        <v>100</v>
      </c>
      <c r="B3520" s="221" t="s">
        <v>775</v>
      </c>
      <c r="C3520" s="222" t="s">
        <v>115</v>
      </c>
      <c r="D3520" s="222" t="s">
        <v>191</v>
      </c>
      <c r="E3520" s="199" t="s">
        <v>163</v>
      </c>
      <c r="F3520" s="200" t="s">
        <v>5212</v>
      </c>
      <c r="G3520" s="200" t="s">
        <v>5213</v>
      </c>
      <c r="H3520" s="200" t="s">
        <v>5360</v>
      </c>
      <c r="I3520" s="200">
        <v>45693</v>
      </c>
      <c r="J3520" s="143">
        <f t="shared" si="54"/>
        <v>45693</v>
      </c>
      <c r="K3520" s="202">
        <v>5</v>
      </c>
      <c r="L3520" s="284" t="s">
        <v>5551</v>
      </c>
      <c r="M3520" s="223"/>
      <c r="N3520" s="203">
        <v>1.575</v>
      </c>
      <c r="O3520" s="222" t="s">
        <v>943</v>
      </c>
    </row>
    <row r="3521" spans="1:15" ht="29.25" customHeight="1">
      <c r="A3521" s="221" t="s">
        <v>100</v>
      </c>
      <c r="B3521" s="221" t="s">
        <v>775</v>
      </c>
      <c r="C3521" s="222" t="s">
        <v>115</v>
      </c>
      <c r="D3521" s="222" t="s">
        <v>191</v>
      </c>
      <c r="E3521" s="199" t="s">
        <v>163</v>
      </c>
      <c r="F3521" s="200" t="s">
        <v>5212</v>
      </c>
      <c r="G3521" s="200" t="s">
        <v>5213</v>
      </c>
      <c r="H3521" s="200" t="s">
        <v>5361</v>
      </c>
      <c r="I3521" s="200">
        <v>45694</v>
      </c>
      <c r="J3521" s="143">
        <f t="shared" si="54"/>
        <v>45694</v>
      </c>
      <c r="K3521" s="202">
        <v>8</v>
      </c>
      <c r="L3521" s="284" t="s">
        <v>5727</v>
      </c>
      <c r="M3521" s="223"/>
      <c r="N3521" s="203">
        <v>6.875</v>
      </c>
      <c r="O3521" s="222" t="s">
        <v>943</v>
      </c>
    </row>
    <row r="3522" spans="1:15" ht="29.25" customHeight="1">
      <c r="A3522" s="221" t="s">
        <v>100</v>
      </c>
      <c r="B3522" s="221" t="s">
        <v>775</v>
      </c>
      <c r="C3522" s="222" t="s">
        <v>115</v>
      </c>
      <c r="D3522" s="222" t="s">
        <v>191</v>
      </c>
      <c r="E3522" s="199" t="s">
        <v>163</v>
      </c>
      <c r="F3522" s="200" t="s">
        <v>5212</v>
      </c>
      <c r="G3522" s="200" t="s">
        <v>5213</v>
      </c>
      <c r="H3522" s="200" t="s">
        <v>5361</v>
      </c>
      <c r="I3522" s="200">
        <v>45695</v>
      </c>
      <c r="J3522" s="143">
        <f t="shared" si="54"/>
        <v>45695</v>
      </c>
      <c r="K3522" s="202">
        <v>8</v>
      </c>
      <c r="L3522" s="284" t="s">
        <v>5727</v>
      </c>
      <c r="M3522" s="223"/>
      <c r="N3522" s="203">
        <v>6.875</v>
      </c>
      <c r="O3522" s="222" t="s">
        <v>943</v>
      </c>
    </row>
    <row r="3523" spans="1:15" ht="29.25" customHeight="1">
      <c r="A3523" s="221" t="s">
        <v>100</v>
      </c>
      <c r="B3523" s="221" t="s">
        <v>775</v>
      </c>
      <c r="C3523" s="222" t="s">
        <v>115</v>
      </c>
      <c r="D3523" s="222" t="s">
        <v>191</v>
      </c>
      <c r="E3523" s="199" t="s">
        <v>178</v>
      </c>
      <c r="F3523" s="200"/>
      <c r="G3523" s="200"/>
      <c r="H3523" s="200"/>
      <c r="I3523" s="200">
        <v>45696</v>
      </c>
      <c r="J3523" s="143">
        <f t="shared" ref="J3523:J3586" si="55">I3523</f>
        <v>45696</v>
      </c>
      <c r="K3523" s="202">
        <v>5</v>
      </c>
      <c r="L3523" s="285" t="s">
        <v>5729</v>
      </c>
      <c r="M3523" s="223"/>
      <c r="N3523" s="203"/>
      <c r="O3523" s="222" t="s">
        <v>326</v>
      </c>
    </row>
    <row r="3524" spans="1:15" ht="29.25" customHeight="1">
      <c r="A3524" s="221" t="s">
        <v>100</v>
      </c>
      <c r="B3524" s="221" t="s">
        <v>775</v>
      </c>
      <c r="C3524" s="222" t="s">
        <v>115</v>
      </c>
      <c r="D3524" s="222" t="s">
        <v>191</v>
      </c>
      <c r="E3524" s="199" t="s">
        <v>163</v>
      </c>
      <c r="F3524" s="200" t="s">
        <v>5212</v>
      </c>
      <c r="G3524" s="200" t="s">
        <v>5213</v>
      </c>
      <c r="H3524" s="200" t="s">
        <v>5361</v>
      </c>
      <c r="I3524" s="200">
        <v>45696</v>
      </c>
      <c r="J3524" s="143">
        <f t="shared" si="55"/>
        <v>45696</v>
      </c>
      <c r="K3524" s="202">
        <v>3</v>
      </c>
      <c r="L3524" s="285" t="s">
        <v>5728</v>
      </c>
      <c r="M3524" s="223"/>
      <c r="N3524" s="203">
        <v>6.875</v>
      </c>
      <c r="O3524" s="222" t="s">
        <v>943</v>
      </c>
    </row>
    <row r="3525" spans="1:15" ht="29.25" customHeight="1">
      <c r="A3525" s="221" t="s">
        <v>100</v>
      </c>
      <c r="B3525" s="221" t="s">
        <v>775</v>
      </c>
      <c r="C3525" s="222" t="s">
        <v>115</v>
      </c>
      <c r="D3525" s="222" t="s">
        <v>191</v>
      </c>
      <c r="E3525" s="199" t="s">
        <v>163</v>
      </c>
      <c r="F3525" s="200" t="s">
        <v>5212</v>
      </c>
      <c r="G3525" s="200" t="s">
        <v>5213</v>
      </c>
      <c r="H3525" s="200" t="s">
        <v>487</v>
      </c>
      <c r="I3525" s="200">
        <v>45698</v>
      </c>
      <c r="J3525" s="143">
        <f t="shared" si="55"/>
        <v>45698</v>
      </c>
      <c r="K3525" s="202">
        <v>8</v>
      </c>
      <c r="L3525" s="284" t="s">
        <v>5730</v>
      </c>
      <c r="M3525" s="223"/>
      <c r="N3525" s="203">
        <v>3.2875000000000001</v>
      </c>
      <c r="O3525" s="222" t="s">
        <v>943</v>
      </c>
    </row>
    <row r="3526" spans="1:15" ht="29.25" customHeight="1">
      <c r="A3526" s="221" t="s">
        <v>100</v>
      </c>
      <c r="B3526" s="221" t="s">
        <v>775</v>
      </c>
      <c r="C3526" s="222" t="s">
        <v>115</v>
      </c>
      <c r="D3526" s="222" t="s">
        <v>191</v>
      </c>
      <c r="E3526" s="199" t="s">
        <v>178</v>
      </c>
      <c r="F3526" s="200"/>
      <c r="G3526" s="200"/>
      <c r="H3526" s="200"/>
      <c r="I3526" s="200">
        <v>45699</v>
      </c>
      <c r="J3526" s="143">
        <f t="shared" si="55"/>
        <v>45699</v>
      </c>
      <c r="K3526" s="202">
        <v>1</v>
      </c>
      <c r="L3526" s="285" t="s">
        <v>5731</v>
      </c>
      <c r="M3526" s="223"/>
      <c r="N3526" s="203"/>
      <c r="O3526" s="222" t="s">
        <v>326</v>
      </c>
    </row>
    <row r="3527" spans="1:15" ht="29.25" customHeight="1">
      <c r="A3527" s="221" t="s">
        <v>100</v>
      </c>
      <c r="B3527" s="221" t="s">
        <v>775</v>
      </c>
      <c r="C3527" s="222" t="s">
        <v>115</v>
      </c>
      <c r="D3527" s="222" t="s">
        <v>191</v>
      </c>
      <c r="E3527" s="199" t="s">
        <v>163</v>
      </c>
      <c r="F3527" s="200" t="s">
        <v>5212</v>
      </c>
      <c r="G3527" s="200" t="s">
        <v>5213</v>
      </c>
      <c r="H3527" s="200" t="s">
        <v>487</v>
      </c>
      <c r="I3527" s="200">
        <v>45699</v>
      </c>
      <c r="J3527" s="143">
        <f t="shared" si="55"/>
        <v>45699</v>
      </c>
      <c r="K3527" s="202">
        <v>7</v>
      </c>
      <c r="L3527" s="285" t="s">
        <v>5728</v>
      </c>
      <c r="M3527" s="223"/>
      <c r="N3527" s="203">
        <v>3.2875000000000001</v>
      </c>
      <c r="O3527" s="222" t="s">
        <v>943</v>
      </c>
    </row>
    <row r="3528" spans="1:15" ht="29.25" customHeight="1">
      <c r="A3528" s="221" t="s">
        <v>100</v>
      </c>
      <c r="B3528" s="221" t="s">
        <v>775</v>
      </c>
      <c r="C3528" s="222" t="s">
        <v>115</v>
      </c>
      <c r="D3528" s="222" t="s">
        <v>191</v>
      </c>
      <c r="E3528" s="199" t="s">
        <v>163</v>
      </c>
      <c r="F3528" s="200" t="s">
        <v>5212</v>
      </c>
      <c r="G3528" s="200" t="s">
        <v>5213</v>
      </c>
      <c r="H3528" s="200" t="s">
        <v>487</v>
      </c>
      <c r="I3528" s="200">
        <v>45700</v>
      </c>
      <c r="J3528" s="143">
        <f t="shared" si="55"/>
        <v>45700</v>
      </c>
      <c r="K3528" s="202">
        <v>8</v>
      </c>
      <c r="L3528" s="285" t="s">
        <v>5728</v>
      </c>
      <c r="M3528" s="223"/>
      <c r="N3528" s="203">
        <v>3.2875000000000001</v>
      </c>
      <c r="O3528" s="222" t="s">
        <v>943</v>
      </c>
    </row>
    <row r="3529" spans="1:15" ht="29.25" customHeight="1">
      <c r="A3529" s="221" t="s">
        <v>100</v>
      </c>
      <c r="B3529" s="221" t="s">
        <v>775</v>
      </c>
      <c r="C3529" s="222" t="s">
        <v>115</v>
      </c>
      <c r="D3529" s="222" t="s">
        <v>191</v>
      </c>
      <c r="E3529" s="199" t="s">
        <v>171</v>
      </c>
      <c r="F3529" s="200"/>
      <c r="G3529" s="200"/>
      <c r="H3529" s="200"/>
      <c r="I3529" s="200">
        <v>45701</v>
      </c>
      <c r="J3529" s="143">
        <f t="shared" si="55"/>
        <v>45701</v>
      </c>
      <c r="K3529" s="202">
        <v>5</v>
      </c>
      <c r="L3529" s="285" t="s">
        <v>5890</v>
      </c>
      <c r="M3529" s="223"/>
      <c r="N3529" s="203"/>
      <c r="O3529" s="222" t="s">
        <v>326</v>
      </c>
    </row>
    <row r="3530" spans="1:15" ht="29.25" customHeight="1">
      <c r="A3530" s="221" t="s">
        <v>100</v>
      </c>
      <c r="B3530" s="221" t="s">
        <v>775</v>
      </c>
      <c r="C3530" s="222" t="s">
        <v>115</v>
      </c>
      <c r="D3530" s="222" t="s">
        <v>191</v>
      </c>
      <c r="E3530" s="199" t="s">
        <v>163</v>
      </c>
      <c r="F3530" s="200" t="s">
        <v>5212</v>
      </c>
      <c r="G3530" s="200" t="s">
        <v>5213</v>
      </c>
      <c r="H3530" s="200" t="s">
        <v>5357</v>
      </c>
      <c r="I3530" s="200">
        <v>45701</v>
      </c>
      <c r="J3530" s="143">
        <f t="shared" si="55"/>
        <v>45701</v>
      </c>
      <c r="K3530" s="202">
        <v>3</v>
      </c>
      <c r="L3530" s="285" t="s">
        <v>5891</v>
      </c>
      <c r="M3530" s="223"/>
      <c r="N3530" s="203">
        <v>2.3125</v>
      </c>
      <c r="O3530" s="222" t="s">
        <v>942</v>
      </c>
    </row>
    <row r="3531" spans="1:15" ht="29.25" customHeight="1">
      <c r="A3531" s="221" t="s">
        <v>100</v>
      </c>
      <c r="B3531" s="221" t="s">
        <v>775</v>
      </c>
      <c r="C3531" s="222" t="s">
        <v>115</v>
      </c>
      <c r="D3531" s="222" t="s">
        <v>191</v>
      </c>
      <c r="E3531" s="199" t="s">
        <v>178</v>
      </c>
      <c r="F3531" s="200"/>
      <c r="G3531" s="200"/>
      <c r="H3531" s="200"/>
      <c r="I3531" s="200">
        <v>45702</v>
      </c>
      <c r="J3531" s="143">
        <f t="shared" si="55"/>
        <v>45702</v>
      </c>
      <c r="K3531" s="202">
        <v>4</v>
      </c>
      <c r="L3531" s="284" t="s">
        <v>5892</v>
      </c>
      <c r="M3531" s="223"/>
      <c r="N3531" s="203"/>
      <c r="O3531" s="222" t="s">
        <v>326</v>
      </c>
    </row>
    <row r="3532" spans="1:15" ht="29.25" customHeight="1">
      <c r="A3532" s="221" t="s">
        <v>100</v>
      </c>
      <c r="B3532" s="221" t="s">
        <v>775</v>
      </c>
      <c r="C3532" s="222" t="s">
        <v>115</v>
      </c>
      <c r="D3532" s="222" t="s">
        <v>191</v>
      </c>
      <c r="E3532" s="199" t="s">
        <v>163</v>
      </c>
      <c r="F3532" s="200" t="s">
        <v>2580</v>
      </c>
      <c r="G3532" s="200" t="s">
        <v>2581</v>
      </c>
      <c r="H3532" s="200" t="s">
        <v>2852</v>
      </c>
      <c r="I3532" s="200">
        <v>45702</v>
      </c>
      <c r="J3532" s="143">
        <f t="shared" si="55"/>
        <v>45702</v>
      </c>
      <c r="K3532" s="202">
        <v>4</v>
      </c>
      <c r="L3532" s="285" t="s">
        <v>5893</v>
      </c>
      <c r="M3532" s="223"/>
      <c r="N3532" s="203">
        <v>0.6875</v>
      </c>
      <c r="O3532" s="222" t="s">
        <v>942</v>
      </c>
    </row>
    <row r="3533" spans="1:15" ht="29.25" customHeight="1">
      <c r="A3533" s="221" t="s">
        <v>100</v>
      </c>
      <c r="B3533" s="221" t="s">
        <v>775</v>
      </c>
      <c r="C3533" s="222" t="s">
        <v>115</v>
      </c>
      <c r="D3533" s="222" t="s">
        <v>191</v>
      </c>
      <c r="E3533" s="199" t="s">
        <v>163</v>
      </c>
      <c r="F3533" s="200" t="s">
        <v>5212</v>
      </c>
      <c r="G3533" s="200" t="s">
        <v>5213</v>
      </c>
      <c r="H3533" s="200" t="s">
        <v>5357</v>
      </c>
      <c r="I3533" s="200">
        <v>45705</v>
      </c>
      <c r="J3533" s="143">
        <f t="shared" si="55"/>
        <v>45705</v>
      </c>
      <c r="K3533" s="202">
        <v>8</v>
      </c>
      <c r="L3533" s="284" t="s">
        <v>5894</v>
      </c>
      <c r="M3533" s="223"/>
      <c r="N3533" s="203">
        <v>2.3125</v>
      </c>
      <c r="O3533" s="222" t="s">
        <v>942</v>
      </c>
    </row>
    <row r="3534" spans="1:15" ht="29.25" customHeight="1">
      <c r="A3534" s="221" t="s">
        <v>100</v>
      </c>
      <c r="B3534" s="221" t="s">
        <v>775</v>
      </c>
      <c r="C3534" s="222" t="s">
        <v>115</v>
      </c>
      <c r="D3534" s="222" t="s">
        <v>191</v>
      </c>
      <c r="E3534" s="199" t="s">
        <v>171</v>
      </c>
      <c r="F3534" s="200"/>
      <c r="G3534" s="200"/>
      <c r="H3534" s="200"/>
      <c r="I3534" s="200">
        <v>45706</v>
      </c>
      <c r="J3534" s="143">
        <f t="shared" si="55"/>
        <v>45706</v>
      </c>
      <c r="K3534" s="202">
        <v>8</v>
      </c>
      <c r="L3534" s="284" t="s">
        <v>5895</v>
      </c>
      <c r="M3534" s="223"/>
      <c r="N3534" s="203"/>
      <c r="O3534" s="222" t="s">
        <v>326</v>
      </c>
    </row>
    <row r="3535" spans="1:15" ht="29.25" customHeight="1">
      <c r="A3535" s="221" t="s">
        <v>100</v>
      </c>
      <c r="B3535" s="221" t="s">
        <v>775</v>
      </c>
      <c r="C3535" s="222" t="s">
        <v>115</v>
      </c>
      <c r="D3535" s="222" t="s">
        <v>191</v>
      </c>
      <c r="E3535" s="199" t="s">
        <v>171</v>
      </c>
      <c r="F3535" s="200"/>
      <c r="G3535" s="200"/>
      <c r="H3535" s="200"/>
      <c r="I3535" s="200">
        <v>45707</v>
      </c>
      <c r="J3535" s="143">
        <f t="shared" si="55"/>
        <v>45707</v>
      </c>
      <c r="K3535" s="202">
        <v>4</v>
      </c>
      <c r="L3535" s="284" t="s">
        <v>5895</v>
      </c>
      <c r="M3535" s="223"/>
      <c r="N3535" s="203"/>
      <c r="O3535" s="222" t="s">
        <v>326</v>
      </c>
    </row>
    <row r="3536" spans="1:15" ht="29.25" customHeight="1">
      <c r="A3536" s="221" t="s">
        <v>100</v>
      </c>
      <c r="B3536" s="221" t="s">
        <v>775</v>
      </c>
      <c r="C3536" s="222" t="s">
        <v>115</v>
      </c>
      <c r="D3536" s="222" t="s">
        <v>191</v>
      </c>
      <c r="E3536" s="199" t="s">
        <v>166</v>
      </c>
      <c r="F3536" s="200"/>
      <c r="G3536" s="200"/>
      <c r="H3536" s="200"/>
      <c r="I3536" s="200">
        <v>45707</v>
      </c>
      <c r="J3536" s="143">
        <f t="shared" si="55"/>
        <v>45707</v>
      </c>
      <c r="K3536" s="202">
        <v>1</v>
      </c>
      <c r="L3536" s="285" t="s">
        <v>216</v>
      </c>
      <c r="M3536" s="223"/>
      <c r="N3536" s="203"/>
      <c r="O3536" s="222" t="s">
        <v>326</v>
      </c>
    </row>
    <row r="3537" spans="1:15" ht="29.25" customHeight="1">
      <c r="A3537" s="221" t="s">
        <v>100</v>
      </c>
      <c r="B3537" s="221" t="s">
        <v>775</v>
      </c>
      <c r="C3537" s="222" t="s">
        <v>115</v>
      </c>
      <c r="D3537" s="222" t="s">
        <v>191</v>
      </c>
      <c r="E3537" s="199" t="s">
        <v>178</v>
      </c>
      <c r="F3537" s="200"/>
      <c r="G3537" s="200"/>
      <c r="H3537" s="200"/>
      <c r="I3537" s="200">
        <v>45707</v>
      </c>
      <c r="J3537" s="143">
        <f t="shared" si="55"/>
        <v>45707</v>
      </c>
      <c r="K3537" s="202">
        <v>3</v>
      </c>
      <c r="L3537" s="284" t="s">
        <v>5896</v>
      </c>
      <c r="M3537" s="223"/>
      <c r="N3537" s="203"/>
      <c r="O3537" s="222" t="s">
        <v>326</v>
      </c>
    </row>
    <row r="3538" spans="1:15" ht="29.25" customHeight="1">
      <c r="A3538" s="221" t="s">
        <v>100</v>
      </c>
      <c r="B3538" s="221" t="s">
        <v>775</v>
      </c>
      <c r="C3538" s="222" t="s">
        <v>115</v>
      </c>
      <c r="D3538" s="222" t="s">
        <v>191</v>
      </c>
      <c r="E3538" s="199" t="s">
        <v>166</v>
      </c>
      <c r="F3538" s="200"/>
      <c r="G3538" s="200"/>
      <c r="H3538" s="200"/>
      <c r="I3538" s="200">
        <v>45708</v>
      </c>
      <c r="J3538" s="143">
        <f t="shared" si="55"/>
        <v>45708</v>
      </c>
      <c r="K3538" s="202">
        <v>1</v>
      </c>
      <c r="L3538" s="285" t="s">
        <v>6095</v>
      </c>
      <c r="M3538" s="223"/>
      <c r="N3538" s="203"/>
      <c r="O3538" s="222" t="s">
        <v>326</v>
      </c>
    </row>
    <row r="3539" spans="1:15" ht="29.25" customHeight="1">
      <c r="A3539" s="221" t="s">
        <v>100</v>
      </c>
      <c r="B3539" s="221" t="s">
        <v>775</v>
      </c>
      <c r="C3539" s="222" t="s">
        <v>115</v>
      </c>
      <c r="D3539" s="222" t="s">
        <v>191</v>
      </c>
      <c r="E3539" s="199" t="s">
        <v>171</v>
      </c>
      <c r="F3539" s="200"/>
      <c r="G3539" s="200"/>
      <c r="H3539" s="200"/>
      <c r="I3539" s="200">
        <v>45708</v>
      </c>
      <c r="J3539" s="143">
        <f t="shared" si="55"/>
        <v>45708</v>
      </c>
      <c r="K3539" s="202">
        <v>2</v>
      </c>
      <c r="L3539" s="285" t="s">
        <v>6096</v>
      </c>
      <c r="M3539" s="223"/>
      <c r="N3539" s="203"/>
      <c r="O3539" s="222" t="s">
        <v>326</v>
      </c>
    </row>
    <row r="3540" spans="1:15" ht="29.25" customHeight="1">
      <c r="A3540" s="221" t="s">
        <v>100</v>
      </c>
      <c r="B3540" s="221" t="s">
        <v>775</v>
      </c>
      <c r="C3540" s="222" t="s">
        <v>115</v>
      </c>
      <c r="D3540" s="222" t="s">
        <v>191</v>
      </c>
      <c r="E3540" s="199" t="s">
        <v>163</v>
      </c>
      <c r="F3540" s="200" t="s">
        <v>5212</v>
      </c>
      <c r="G3540" s="200" t="s">
        <v>5213</v>
      </c>
      <c r="H3540" s="200" t="s">
        <v>5343</v>
      </c>
      <c r="I3540" s="200">
        <v>45708</v>
      </c>
      <c r="J3540" s="143">
        <f t="shared" si="55"/>
        <v>45708</v>
      </c>
      <c r="K3540" s="202">
        <v>5</v>
      </c>
      <c r="L3540" s="285" t="s">
        <v>6094</v>
      </c>
      <c r="M3540" s="223"/>
      <c r="N3540" s="203">
        <v>0.5</v>
      </c>
      <c r="O3540" s="222" t="s">
        <v>942</v>
      </c>
    </row>
    <row r="3541" spans="1:15" ht="29.25" customHeight="1">
      <c r="A3541" s="221" t="s">
        <v>100</v>
      </c>
      <c r="B3541" s="221" t="s">
        <v>775</v>
      </c>
      <c r="C3541" s="222" t="s">
        <v>115</v>
      </c>
      <c r="D3541" s="222" t="s">
        <v>191</v>
      </c>
      <c r="E3541" s="199" t="s">
        <v>178</v>
      </c>
      <c r="F3541" s="200"/>
      <c r="G3541" s="200"/>
      <c r="H3541" s="200"/>
      <c r="I3541" s="200">
        <v>45709</v>
      </c>
      <c r="J3541" s="143">
        <f t="shared" si="55"/>
        <v>45709</v>
      </c>
      <c r="K3541" s="202">
        <v>4</v>
      </c>
      <c r="L3541" s="284" t="s">
        <v>6097</v>
      </c>
      <c r="M3541" s="223"/>
      <c r="N3541" s="203"/>
      <c r="O3541" s="222" t="s">
        <v>326</v>
      </c>
    </row>
    <row r="3542" spans="1:15" ht="29.25" customHeight="1">
      <c r="A3542" s="221" t="s">
        <v>100</v>
      </c>
      <c r="B3542" s="221" t="s">
        <v>775</v>
      </c>
      <c r="C3542" s="222" t="s">
        <v>115</v>
      </c>
      <c r="D3542" s="222" t="s">
        <v>191</v>
      </c>
      <c r="E3542" s="199" t="s">
        <v>171</v>
      </c>
      <c r="F3542" s="200"/>
      <c r="G3542" s="200"/>
      <c r="H3542" s="200"/>
      <c r="I3542" s="200">
        <v>45709</v>
      </c>
      <c r="J3542" s="143">
        <f t="shared" si="55"/>
        <v>45709</v>
      </c>
      <c r="K3542" s="202">
        <v>4</v>
      </c>
      <c r="L3542" s="284" t="s">
        <v>6098</v>
      </c>
      <c r="M3542" s="223"/>
      <c r="N3542" s="203"/>
      <c r="O3542" s="222" t="s">
        <v>326</v>
      </c>
    </row>
    <row r="3543" spans="1:15" ht="29.25" customHeight="1">
      <c r="A3543" s="221" t="s">
        <v>100</v>
      </c>
      <c r="B3543" s="221" t="s">
        <v>775</v>
      </c>
      <c r="C3543" s="222" t="s">
        <v>115</v>
      </c>
      <c r="D3543" s="222" t="s">
        <v>191</v>
      </c>
      <c r="E3543" s="199" t="s">
        <v>178</v>
      </c>
      <c r="F3543" s="200"/>
      <c r="G3543" s="200"/>
      <c r="H3543" s="200"/>
      <c r="I3543" s="200">
        <v>45712</v>
      </c>
      <c r="J3543" s="143">
        <f t="shared" si="55"/>
        <v>45712</v>
      </c>
      <c r="K3543" s="202">
        <v>7</v>
      </c>
      <c r="L3543" s="284" t="s">
        <v>6099</v>
      </c>
      <c r="M3543" s="223"/>
      <c r="N3543" s="203"/>
      <c r="O3543" s="222" t="s">
        <v>326</v>
      </c>
    </row>
    <row r="3544" spans="1:15" ht="29.25" customHeight="1">
      <c r="A3544" s="221" t="s">
        <v>100</v>
      </c>
      <c r="B3544" s="221" t="s">
        <v>775</v>
      </c>
      <c r="C3544" s="222" t="s">
        <v>115</v>
      </c>
      <c r="D3544" s="222" t="s">
        <v>191</v>
      </c>
      <c r="E3544" s="199" t="s">
        <v>163</v>
      </c>
      <c r="F3544" s="200" t="s">
        <v>5212</v>
      </c>
      <c r="G3544" s="200" t="s">
        <v>5213</v>
      </c>
      <c r="H3544" s="200" t="s">
        <v>5343</v>
      </c>
      <c r="I3544" s="200">
        <v>45712</v>
      </c>
      <c r="J3544" s="143">
        <f t="shared" si="55"/>
        <v>45712</v>
      </c>
      <c r="K3544" s="202">
        <v>1</v>
      </c>
      <c r="L3544" s="285" t="s">
        <v>6100</v>
      </c>
      <c r="M3544" s="223"/>
      <c r="N3544" s="203">
        <v>0.5</v>
      </c>
      <c r="O3544" s="222" t="s">
        <v>942</v>
      </c>
    </row>
    <row r="3545" spans="1:15" ht="29.25" customHeight="1">
      <c r="A3545" s="221" t="s">
        <v>100</v>
      </c>
      <c r="B3545" s="221" t="s">
        <v>775</v>
      </c>
      <c r="C3545" s="222" t="s">
        <v>115</v>
      </c>
      <c r="D3545" s="222" t="s">
        <v>191</v>
      </c>
      <c r="E3545" s="199" t="s">
        <v>163</v>
      </c>
      <c r="F3545" s="200" t="s">
        <v>6005</v>
      </c>
      <c r="G3545" s="200" t="s">
        <v>6006</v>
      </c>
      <c r="H3545" s="200" t="s">
        <v>6020</v>
      </c>
      <c r="I3545" s="200">
        <v>45713</v>
      </c>
      <c r="J3545" s="143">
        <f t="shared" si="55"/>
        <v>45713</v>
      </c>
      <c r="K3545" s="202">
        <v>8</v>
      </c>
      <c r="L3545" s="285" t="s">
        <v>6101</v>
      </c>
      <c r="M3545" s="223"/>
      <c r="N3545" s="203">
        <v>1</v>
      </c>
      <c r="O3545" s="222" t="s">
        <v>968</v>
      </c>
    </row>
    <row r="3546" spans="1:15" ht="29.25" customHeight="1">
      <c r="A3546" s="221" t="s">
        <v>100</v>
      </c>
      <c r="B3546" s="221" t="s">
        <v>775</v>
      </c>
      <c r="C3546" s="222" t="s">
        <v>115</v>
      </c>
      <c r="D3546" s="222" t="s">
        <v>191</v>
      </c>
      <c r="E3546" s="199" t="s">
        <v>178</v>
      </c>
      <c r="F3546" s="200"/>
      <c r="G3546" s="200"/>
      <c r="H3546" s="200"/>
      <c r="I3546" s="200">
        <v>45714</v>
      </c>
      <c r="J3546" s="143">
        <f t="shared" si="55"/>
        <v>45714</v>
      </c>
      <c r="K3546" s="202">
        <v>6.5</v>
      </c>
      <c r="L3546" s="284" t="s">
        <v>6102</v>
      </c>
      <c r="M3546" s="223"/>
      <c r="N3546" s="203"/>
      <c r="O3546" s="222" t="s">
        <v>326</v>
      </c>
    </row>
    <row r="3547" spans="1:15" ht="29.25" customHeight="1">
      <c r="A3547" s="221" t="s">
        <v>100</v>
      </c>
      <c r="B3547" s="221" t="s">
        <v>775</v>
      </c>
      <c r="C3547" s="222" t="s">
        <v>115</v>
      </c>
      <c r="D3547" s="222" t="s">
        <v>191</v>
      </c>
      <c r="E3547" s="199" t="s">
        <v>163</v>
      </c>
      <c r="F3547" s="200" t="s">
        <v>5212</v>
      </c>
      <c r="G3547" s="200" t="s">
        <v>5213</v>
      </c>
      <c r="H3547" s="200" t="s">
        <v>351</v>
      </c>
      <c r="I3547" s="200">
        <v>45714</v>
      </c>
      <c r="J3547" s="143">
        <f t="shared" si="55"/>
        <v>45714</v>
      </c>
      <c r="K3547" s="202">
        <v>0.5</v>
      </c>
      <c r="L3547" s="285" t="s">
        <v>351</v>
      </c>
      <c r="M3547" s="223"/>
      <c r="N3547" s="203">
        <v>0.35416666666666702</v>
      </c>
      <c r="O3547" s="222" t="s">
        <v>941</v>
      </c>
    </row>
    <row r="3548" spans="1:15" ht="29.25" customHeight="1">
      <c r="A3548" s="221" t="s">
        <v>100</v>
      </c>
      <c r="B3548" s="221" t="s">
        <v>775</v>
      </c>
      <c r="C3548" s="222" t="s">
        <v>115</v>
      </c>
      <c r="D3548" s="222" t="s">
        <v>191</v>
      </c>
      <c r="E3548" s="199" t="s">
        <v>163</v>
      </c>
      <c r="F3548" s="200" t="s">
        <v>5212</v>
      </c>
      <c r="G3548" s="200" t="s">
        <v>5213</v>
      </c>
      <c r="H3548" s="200" t="s">
        <v>5343</v>
      </c>
      <c r="I3548" s="200">
        <v>45714</v>
      </c>
      <c r="J3548" s="143">
        <f t="shared" si="55"/>
        <v>45714</v>
      </c>
      <c r="K3548" s="202">
        <v>1</v>
      </c>
      <c r="L3548" s="285" t="s">
        <v>6103</v>
      </c>
      <c r="M3548" s="223"/>
      <c r="N3548" s="203">
        <v>0.5</v>
      </c>
      <c r="O3548" s="222" t="s">
        <v>942</v>
      </c>
    </row>
    <row r="3549" spans="1:15" ht="29.25" customHeight="1">
      <c r="A3549" s="221" t="s">
        <v>100</v>
      </c>
      <c r="B3549" s="221" t="s">
        <v>775</v>
      </c>
      <c r="C3549" s="222" t="s">
        <v>115</v>
      </c>
      <c r="D3549" s="222" t="s">
        <v>191</v>
      </c>
      <c r="E3549" s="199" t="s">
        <v>178</v>
      </c>
      <c r="F3549" s="200"/>
      <c r="G3549" s="200"/>
      <c r="H3549" s="200"/>
      <c r="I3549" s="200">
        <v>45715</v>
      </c>
      <c r="J3549" s="143">
        <f t="shared" si="55"/>
        <v>45715</v>
      </c>
      <c r="K3549" s="202">
        <v>1</v>
      </c>
      <c r="L3549" s="285" t="s">
        <v>6264</v>
      </c>
      <c r="M3549" s="223"/>
      <c r="N3549" s="203"/>
      <c r="O3549" s="222" t="s">
        <v>326</v>
      </c>
    </row>
    <row r="3550" spans="1:15" ht="29.25" customHeight="1">
      <c r="A3550" s="221" t="s">
        <v>100</v>
      </c>
      <c r="B3550" s="221" t="s">
        <v>775</v>
      </c>
      <c r="C3550" s="222" t="s">
        <v>115</v>
      </c>
      <c r="D3550" s="222" t="s">
        <v>191</v>
      </c>
      <c r="E3550" s="199" t="s">
        <v>163</v>
      </c>
      <c r="F3550" s="200" t="s">
        <v>6005</v>
      </c>
      <c r="G3550" s="200" t="s">
        <v>6006</v>
      </c>
      <c r="H3550" s="200" t="s">
        <v>277</v>
      </c>
      <c r="I3550" s="200">
        <v>45715</v>
      </c>
      <c r="J3550" s="143">
        <f t="shared" si="55"/>
        <v>45715</v>
      </c>
      <c r="K3550" s="202">
        <v>7</v>
      </c>
      <c r="L3550" s="285" t="s">
        <v>6263</v>
      </c>
      <c r="M3550" s="223"/>
      <c r="N3550" s="203">
        <v>1.21875</v>
      </c>
      <c r="O3550" s="222" t="s">
        <v>961</v>
      </c>
    </row>
    <row r="3551" spans="1:15" ht="29.25" customHeight="1">
      <c r="A3551" s="221" t="s">
        <v>100</v>
      </c>
      <c r="B3551" s="221" t="s">
        <v>775</v>
      </c>
      <c r="C3551" s="222" t="s">
        <v>115</v>
      </c>
      <c r="D3551" s="222" t="s">
        <v>191</v>
      </c>
      <c r="E3551" s="199" t="s">
        <v>163</v>
      </c>
      <c r="F3551" s="200" t="s">
        <v>6005</v>
      </c>
      <c r="G3551" s="200" t="s">
        <v>6006</v>
      </c>
      <c r="H3551" s="200" t="s">
        <v>277</v>
      </c>
      <c r="I3551" s="200">
        <v>45719</v>
      </c>
      <c r="J3551" s="143">
        <f t="shared" si="55"/>
        <v>45719</v>
      </c>
      <c r="K3551" s="202">
        <v>8</v>
      </c>
      <c r="L3551" s="284" t="s">
        <v>6265</v>
      </c>
      <c r="M3551" s="223"/>
      <c r="N3551" s="203">
        <v>1.21875</v>
      </c>
      <c r="O3551" s="222" t="s">
        <v>961</v>
      </c>
    </row>
    <row r="3552" spans="1:15" ht="29.25" customHeight="1">
      <c r="A3552" s="221" t="s">
        <v>100</v>
      </c>
      <c r="B3552" s="221" t="s">
        <v>775</v>
      </c>
      <c r="C3552" s="222" t="s">
        <v>115</v>
      </c>
      <c r="D3552" s="222" t="s">
        <v>191</v>
      </c>
      <c r="E3552" s="199" t="s">
        <v>178</v>
      </c>
      <c r="F3552" s="200"/>
      <c r="G3552" s="200"/>
      <c r="H3552" s="200"/>
      <c r="I3552" s="200">
        <v>45720</v>
      </c>
      <c r="J3552" s="143">
        <f t="shared" si="55"/>
        <v>45720</v>
      </c>
      <c r="K3552" s="202">
        <v>3</v>
      </c>
      <c r="L3552" s="284" t="s">
        <v>6266</v>
      </c>
      <c r="M3552" s="223"/>
      <c r="N3552" s="203"/>
      <c r="O3552" s="222" t="s">
        <v>326</v>
      </c>
    </row>
    <row r="3553" spans="1:15" ht="29.25" customHeight="1">
      <c r="A3553" s="221" t="s">
        <v>100</v>
      </c>
      <c r="B3553" s="221" t="s">
        <v>775</v>
      </c>
      <c r="C3553" s="222" t="s">
        <v>115</v>
      </c>
      <c r="D3553" s="222" t="s">
        <v>191</v>
      </c>
      <c r="E3553" s="199" t="s">
        <v>166</v>
      </c>
      <c r="F3553" s="200"/>
      <c r="G3553" s="200"/>
      <c r="H3553" s="200"/>
      <c r="I3553" s="200">
        <v>45720</v>
      </c>
      <c r="J3553" s="143">
        <f t="shared" si="55"/>
        <v>45720</v>
      </c>
      <c r="K3553" s="202">
        <v>5</v>
      </c>
      <c r="L3553" s="285" t="s">
        <v>6267</v>
      </c>
      <c r="M3553" s="223"/>
      <c r="N3553" s="203"/>
      <c r="O3553" s="222" t="s">
        <v>326</v>
      </c>
    </row>
    <row r="3554" spans="1:15" ht="29.25" customHeight="1">
      <c r="A3554" s="221" t="s">
        <v>100</v>
      </c>
      <c r="B3554" s="221" t="s">
        <v>775</v>
      </c>
      <c r="C3554" s="222" t="s">
        <v>115</v>
      </c>
      <c r="D3554" s="222" t="s">
        <v>191</v>
      </c>
      <c r="E3554" s="199" t="s">
        <v>178</v>
      </c>
      <c r="F3554" s="200"/>
      <c r="G3554" s="200"/>
      <c r="H3554" s="200"/>
      <c r="I3554" s="200">
        <v>45721</v>
      </c>
      <c r="J3554" s="143">
        <f t="shared" si="55"/>
        <v>45721</v>
      </c>
      <c r="K3554" s="202">
        <v>2</v>
      </c>
      <c r="L3554" s="284" t="s">
        <v>6268</v>
      </c>
      <c r="M3554" s="223"/>
      <c r="N3554" s="203"/>
      <c r="O3554" s="222" t="s">
        <v>326</v>
      </c>
    </row>
    <row r="3555" spans="1:15" ht="29.25" customHeight="1">
      <c r="A3555" s="221" t="s">
        <v>100</v>
      </c>
      <c r="B3555" s="221" t="s">
        <v>775</v>
      </c>
      <c r="C3555" s="222" t="s">
        <v>115</v>
      </c>
      <c r="D3555" s="222" t="s">
        <v>191</v>
      </c>
      <c r="E3555" s="199" t="s">
        <v>163</v>
      </c>
      <c r="F3555" s="200" t="s">
        <v>6005</v>
      </c>
      <c r="G3555" s="200" t="s">
        <v>6006</v>
      </c>
      <c r="H3555" s="200" t="s">
        <v>277</v>
      </c>
      <c r="I3555" s="200">
        <v>45721</v>
      </c>
      <c r="J3555" s="143">
        <f t="shared" si="55"/>
        <v>45721</v>
      </c>
      <c r="K3555" s="202">
        <v>6</v>
      </c>
      <c r="L3555" s="285" t="s">
        <v>6263</v>
      </c>
      <c r="M3555" s="223"/>
      <c r="N3555" s="203">
        <v>1.21875</v>
      </c>
      <c r="O3555" s="222" t="s">
        <v>961</v>
      </c>
    </row>
    <row r="3556" spans="1:15" ht="29.25" customHeight="1">
      <c r="A3556" s="221" t="s">
        <v>100</v>
      </c>
      <c r="B3556" s="221" t="s">
        <v>775</v>
      </c>
      <c r="C3556" s="222" t="s">
        <v>115</v>
      </c>
      <c r="D3556" s="222" t="s">
        <v>191</v>
      </c>
      <c r="E3556" s="199" t="s">
        <v>166</v>
      </c>
      <c r="F3556" s="200"/>
      <c r="G3556" s="200"/>
      <c r="H3556" s="200"/>
      <c r="I3556" s="200">
        <v>45722</v>
      </c>
      <c r="J3556" s="143">
        <f t="shared" si="55"/>
        <v>45722</v>
      </c>
      <c r="K3556" s="202">
        <v>6</v>
      </c>
      <c r="L3556" s="285" t="s">
        <v>6398</v>
      </c>
      <c r="M3556" s="223"/>
      <c r="N3556" s="203"/>
      <c r="O3556" s="222" t="s">
        <v>326</v>
      </c>
    </row>
    <row r="3557" spans="1:15" ht="29.25" customHeight="1">
      <c r="A3557" s="221" t="s">
        <v>100</v>
      </c>
      <c r="B3557" s="221" t="s">
        <v>775</v>
      </c>
      <c r="C3557" s="222" t="s">
        <v>115</v>
      </c>
      <c r="D3557" s="222" t="s">
        <v>191</v>
      </c>
      <c r="E3557" s="199" t="s">
        <v>178</v>
      </c>
      <c r="F3557" s="200"/>
      <c r="G3557" s="200"/>
      <c r="H3557" s="200"/>
      <c r="I3557" s="200">
        <v>45722</v>
      </c>
      <c r="J3557" s="143">
        <f t="shared" si="55"/>
        <v>45722</v>
      </c>
      <c r="K3557" s="202">
        <v>2</v>
      </c>
      <c r="L3557" s="285" t="s">
        <v>6399</v>
      </c>
      <c r="M3557" s="223"/>
      <c r="N3557" s="203"/>
      <c r="O3557" s="222" t="s">
        <v>326</v>
      </c>
    </row>
    <row r="3558" spans="1:15" ht="29.25" customHeight="1">
      <c r="A3558" s="221" t="s">
        <v>100</v>
      </c>
      <c r="B3558" s="221" t="s">
        <v>775</v>
      </c>
      <c r="C3558" s="222" t="s">
        <v>115</v>
      </c>
      <c r="D3558" s="222" t="s">
        <v>191</v>
      </c>
      <c r="E3558" s="199" t="s">
        <v>178</v>
      </c>
      <c r="F3558" s="200"/>
      <c r="G3558" s="200"/>
      <c r="H3558" s="200"/>
      <c r="I3558" s="200">
        <v>45723</v>
      </c>
      <c r="J3558" s="143">
        <f t="shared" si="55"/>
        <v>45723</v>
      </c>
      <c r="K3558" s="202">
        <v>4</v>
      </c>
      <c r="L3558" s="284" t="s">
        <v>6400</v>
      </c>
      <c r="M3558" s="223"/>
      <c r="N3558" s="203"/>
      <c r="O3558" s="222" t="s">
        <v>326</v>
      </c>
    </row>
    <row r="3559" spans="1:15" ht="29.25" customHeight="1">
      <c r="A3559" s="221" t="s">
        <v>100</v>
      </c>
      <c r="B3559" s="221" t="s">
        <v>775</v>
      </c>
      <c r="C3559" s="222" t="s">
        <v>115</v>
      </c>
      <c r="D3559" s="222" t="s">
        <v>191</v>
      </c>
      <c r="E3559" s="199" t="s">
        <v>166</v>
      </c>
      <c r="F3559" s="200"/>
      <c r="G3559" s="200"/>
      <c r="H3559" s="200"/>
      <c r="I3559" s="200">
        <v>45723</v>
      </c>
      <c r="J3559" s="143">
        <f t="shared" si="55"/>
        <v>45723</v>
      </c>
      <c r="K3559" s="202">
        <v>4</v>
      </c>
      <c r="L3559" s="285" t="s">
        <v>6398</v>
      </c>
      <c r="M3559" s="223"/>
      <c r="N3559" s="203"/>
      <c r="O3559" s="222" t="s">
        <v>326</v>
      </c>
    </row>
    <row r="3560" spans="1:15" ht="29.25" customHeight="1">
      <c r="A3560" s="221" t="s">
        <v>100</v>
      </c>
      <c r="B3560" s="221" t="s">
        <v>775</v>
      </c>
      <c r="C3560" s="222" t="s">
        <v>115</v>
      </c>
      <c r="D3560" s="222" t="s">
        <v>191</v>
      </c>
      <c r="E3560" s="199" t="s">
        <v>163</v>
      </c>
      <c r="F3560" s="200" t="s">
        <v>6005</v>
      </c>
      <c r="G3560" s="200" t="s">
        <v>6006</v>
      </c>
      <c r="H3560" s="200" t="s">
        <v>277</v>
      </c>
      <c r="I3560" s="200">
        <v>45726</v>
      </c>
      <c r="J3560" s="143">
        <f t="shared" si="55"/>
        <v>45726</v>
      </c>
      <c r="K3560" s="202">
        <v>8</v>
      </c>
      <c r="L3560" s="284" t="s">
        <v>6401</v>
      </c>
      <c r="M3560" s="223"/>
      <c r="N3560" s="203">
        <v>1.21875</v>
      </c>
      <c r="O3560" s="222" t="s">
        <v>961</v>
      </c>
    </row>
    <row r="3561" spans="1:15" ht="29.25" customHeight="1">
      <c r="A3561" s="221" t="s">
        <v>100</v>
      </c>
      <c r="B3561" s="221" t="s">
        <v>775</v>
      </c>
      <c r="C3561" s="222" t="s">
        <v>115</v>
      </c>
      <c r="D3561" s="222" t="s">
        <v>191</v>
      </c>
      <c r="E3561" s="199" t="s">
        <v>178</v>
      </c>
      <c r="F3561" s="200"/>
      <c r="G3561" s="200"/>
      <c r="H3561" s="200"/>
      <c r="I3561" s="200">
        <v>45727</v>
      </c>
      <c r="J3561" s="143">
        <f t="shared" si="55"/>
        <v>45727</v>
      </c>
      <c r="K3561" s="202">
        <v>1</v>
      </c>
      <c r="L3561" s="285" t="s">
        <v>6403</v>
      </c>
      <c r="M3561" s="223"/>
      <c r="N3561" s="203"/>
      <c r="O3561" s="222" t="s">
        <v>326</v>
      </c>
    </row>
    <row r="3562" spans="1:15" ht="29.25" customHeight="1">
      <c r="A3562" s="221" t="s">
        <v>100</v>
      </c>
      <c r="B3562" s="221" t="s">
        <v>775</v>
      </c>
      <c r="C3562" s="222" t="s">
        <v>115</v>
      </c>
      <c r="D3562" s="222" t="s">
        <v>191</v>
      </c>
      <c r="E3562" s="199" t="s">
        <v>166</v>
      </c>
      <c r="F3562" s="200"/>
      <c r="G3562" s="200"/>
      <c r="H3562" s="200"/>
      <c r="I3562" s="200">
        <v>45727</v>
      </c>
      <c r="J3562" s="143">
        <f t="shared" si="55"/>
        <v>45727</v>
      </c>
      <c r="K3562" s="202">
        <v>6</v>
      </c>
      <c r="L3562" s="284" t="s">
        <v>6404</v>
      </c>
      <c r="M3562" s="223"/>
      <c r="N3562" s="203"/>
      <c r="O3562" s="222" t="s">
        <v>326</v>
      </c>
    </row>
    <row r="3563" spans="1:15" ht="29.25" customHeight="1">
      <c r="A3563" s="221" t="s">
        <v>100</v>
      </c>
      <c r="B3563" s="221" t="s">
        <v>775</v>
      </c>
      <c r="C3563" s="222" t="s">
        <v>115</v>
      </c>
      <c r="D3563" s="222" t="s">
        <v>191</v>
      </c>
      <c r="E3563" s="199" t="s">
        <v>163</v>
      </c>
      <c r="F3563" s="200" t="s">
        <v>2580</v>
      </c>
      <c r="G3563" s="200" t="s">
        <v>2581</v>
      </c>
      <c r="H3563" s="200" t="s">
        <v>2695</v>
      </c>
      <c r="I3563" s="200">
        <v>45727</v>
      </c>
      <c r="J3563" s="143">
        <f t="shared" si="55"/>
        <v>45727</v>
      </c>
      <c r="K3563" s="202">
        <v>1</v>
      </c>
      <c r="L3563" s="285" t="s">
        <v>6402</v>
      </c>
      <c r="M3563" s="223"/>
      <c r="N3563" s="203">
        <v>2.5000000000000001E-2</v>
      </c>
      <c r="O3563" s="222" t="s">
        <v>943</v>
      </c>
    </row>
    <row r="3564" spans="1:15" ht="29.25" customHeight="1">
      <c r="A3564" s="221" t="s">
        <v>100</v>
      </c>
      <c r="B3564" s="221" t="s">
        <v>775</v>
      </c>
      <c r="C3564" s="222" t="s">
        <v>115</v>
      </c>
      <c r="D3564" s="222" t="s">
        <v>191</v>
      </c>
      <c r="E3564" s="199" t="s">
        <v>178</v>
      </c>
      <c r="F3564" s="200"/>
      <c r="G3564" s="200"/>
      <c r="H3564" s="200"/>
      <c r="I3564" s="200">
        <v>45728</v>
      </c>
      <c r="J3564" s="143">
        <f t="shared" si="55"/>
        <v>45728</v>
      </c>
      <c r="K3564" s="202">
        <v>4</v>
      </c>
      <c r="L3564" s="284" t="s">
        <v>6405</v>
      </c>
      <c r="M3564" s="223"/>
      <c r="N3564" s="203"/>
      <c r="O3564" s="222" t="s">
        <v>326</v>
      </c>
    </row>
    <row r="3565" spans="1:15" ht="29.25" customHeight="1">
      <c r="A3565" s="221" t="s">
        <v>100</v>
      </c>
      <c r="B3565" s="221" t="s">
        <v>775</v>
      </c>
      <c r="C3565" s="222" t="s">
        <v>115</v>
      </c>
      <c r="D3565" s="222" t="s">
        <v>191</v>
      </c>
      <c r="E3565" s="199" t="s">
        <v>163</v>
      </c>
      <c r="F3565" s="200" t="s">
        <v>6005</v>
      </c>
      <c r="G3565" s="200" t="s">
        <v>6006</v>
      </c>
      <c r="H3565" s="200" t="s">
        <v>55</v>
      </c>
      <c r="I3565" s="200">
        <v>45728</v>
      </c>
      <c r="J3565" s="143">
        <f t="shared" si="55"/>
        <v>45728</v>
      </c>
      <c r="K3565" s="202">
        <v>4</v>
      </c>
      <c r="L3565" s="284" t="s">
        <v>6406</v>
      </c>
      <c r="M3565" s="223"/>
      <c r="N3565" s="203">
        <v>1</v>
      </c>
      <c r="O3565" s="222" t="s">
        <v>958</v>
      </c>
    </row>
    <row r="3566" spans="1:15" ht="29.25" customHeight="1">
      <c r="A3566" s="221" t="s">
        <v>100</v>
      </c>
      <c r="B3566" s="221" t="s">
        <v>775</v>
      </c>
      <c r="C3566" s="222" t="s">
        <v>115</v>
      </c>
      <c r="D3566" s="222" t="s">
        <v>191</v>
      </c>
      <c r="E3566" s="199" t="s">
        <v>178</v>
      </c>
      <c r="F3566" s="200"/>
      <c r="G3566" s="200"/>
      <c r="H3566" s="200"/>
      <c r="I3566" s="200">
        <v>45729</v>
      </c>
      <c r="J3566" s="143">
        <f t="shared" si="55"/>
        <v>45729</v>
      </c>
      <c r="K3566" s="202">
        <v>4</v>
      </c>
      <c r="L3566" s="285" t="s">
        <v>6553</v>
      </c>
      <c r="M3566" s="223"/>
      <c r="N3566" s="203"/>
      <c r="O3566" s="222" t="s">
        <v>326</v>
      </c>
    </row>
    <row r="3567" spans="1:15" ht="29.25" customHeight="1">
      <c r="A3567" s="221" t="s">
        <v>100</v>
      </c>
      <c r="B3567" s="221" t="s">
        <v>775</v>
      </c>
      <c r="C3567" s="222" t="s">
        <v>115</v>
      </c>
      <c r="D3567" s="222" t="s">
        <v>191</v>
      </c>
      <c r="E3567" s="199" t="s">
        <v>166</v>
      </c>
      <c r="F3567" s="200"/>
      <c r="G3567" s="200"/>
      <c r="H3567" s="200"/>
      <c r="I3567" s="200">
        <v>45729</v>
      </c>
      <c r="J3567" s="143">
        <f t="shared" si="55"/>
        <v>45729</v>
      </c>
      <c r="K3567" s="202">
        <v>4</v>
      </c>
      <c r="L3567" s="285" t="s">
        <v>6554</v>
      </c>
      <c r="M3567" s="223"/>
      <c r="N3567" s="203"/>
      <c r="O3567" s="222" t="s">
        <v>326</v>
      </c>
    </row>
    <row r="3568" spans="1:15" ht="29.25" customHeight="1">
      <c r="A3568" s="221" t="s">
        <v>100</v>
      </c>
      <c r="B3568" s="221" t="s">
        <v>775</v>
      </c>
      <c r="C3568" s="222" t="s">
        <v>115</v>
      </c>
      <c r="D3568" s="222" t="s">
        <v>191</v>
      </c>
      <c r="E3568" s="199" t="s">
        <v>178</v>
      </c>
      <c r="F3568" s="200"/>
      <c r="G3568" s="200"/>
      <c r="H3568" s="200"/>
      <c r="I3568" s="200">
        <v>45730</v>
      </c>
      <c r="J3568" s="143">
        <f t="shared" si="55"/>
        <v>45730</v>
      </c>
      <c r="K3568" s="202">
        <v>3</v>
      </c>
      <c r="L3568" s="285" t="s">
        <v>6555</v>
      </c>
      <c r="M3568" s="223"/>
      <c r="N3568" s="203"/>
      <c r="O3568" s="222" t="s">
        <v>326</v>
      </c>
    </row>
    <row r="3569" spans="1:15" ht="29.25" customHeight="1">
      <c r="A3569" s="221" t="s">
        <v>100</v>
      </c>
      <c r="B3569" s="221" t="s">
        <v>775</v>
      </c>
      <c r="C3569" s="222" t="s">
        <v>115</v>
      </c>
      <c r="D3569" s="222" t="s">
        <v>191</v>
      </c>
      <c r="E3569" s="199" t="s">
        <v>166</v>
      </c>
      <c r="F3569" s="200"/>
      <c r="G3569" s="200"/>
      <c r="H3569" s="200"/>
      <c r="I3569" s="200">
        <v>45730</v>
      </c>
      <c r="J3569" s="143">
        <f t="shared" si="55"/>
        <v>45730</v>
      </c>
      <c r="K3569" s="202">
        <v>4</v>
      </c>
      <c r="L3569" s="285" t="s">
        <v>6556</v>
      </c>
      <c r="M3569" s="223"/>
      <c r="N3569" s="203"/>
      <c r="O3569" s="222" t="s">
        <v>326</v>
      </c>
    </row>
    <row r="3570" spans="1:15" ht="29.25" customHeight="1">
      <c r="A3570" s="221" t="s">
        <v>100</v>
      </c>
      <c r="B3570" s="221" t="s">
        <v>775</v>
      </c>
      <c r="C3570" s="222" t="s">
        <v>115</v>
      </c>
      <c r="D3570" s="222" t="s">
        <v>191</v>
      </c>
      <c r="E3570" s="199" t="s">
        <v>163</v>
      </c>
      <c r="F3570" s="200" t="s">
        <v>937</v>
      </c>
      <c r="G3570" s="200" t="s">
        <v>938</v>
      </c>
      <c r="H3570" s="200" t="s">
        <v>91</v>
      </c>
      <c r="I3570" s="200">
        <v>45730</v>
      </c>
      <c r="J3570" s="143">
        <f t="shared" si="55"/>
        <v>45730</v>
      </c>
      <c r="K3570" s="202">
        <v>1</v>
      </c>
      <c r="L3570" s="285" t="s">
        <v>6557</v>
      </c>
      <c r="M3570" s="223"/>
      <c r="N3570" s="203">
        <v>21.3125</v>
      </c>
      <c r="O3570" s="222" t="s">
        <v>968</v>
      </c>
    </row>
    <row r="3571" spans="1:15" ht="29.25" customHeight="1">
      <c r="A3571" s="221" t="s">
        <v>100</v>
      </c>
      <c r="B3571" s="221" t="s">
        <v>775</v>
      </c>
      <c r="C3571" s="222" t="s">
        <v>115</v>
      </c>
      <c r="D3571" s="222" t="s">
        <v>191</v>
      </c>
      <c r="E3571" s="199" t="s">
        <v>163</v>
      </c>
      <c r="F3571" s="200" t="s">
        <v>6005</v>
      </c>
      <c r="G3571" s="200" t="s">
        <v>6006</v>
      </c>
      <c r="H3571" s="200" t="s">
        <v>397</v>
      </c>
      <c r="I3571" s="200">
        <v>45733</v>
      </c>
      <c r="J3571" s="143">
        <f t="shared" si="55"/>
        <v>45733</v>
      </c>
      <c r="K3571" s="202">
        <v>8</v>
      </c>
      <c r="L3571" s="284" t="s">
        <v>6558</v>
      </c>
      <c r="M3571" s="223"/>
      <c r="N3571" s="203">
        <v>2</v>
      </c>
      <c r="O3571" s="222" t="s">
        <v>958</v>
      </c>
    </row>
    <row r="3572" spans="1:15" ht="29.25" customHeight="1">
      <c r="A3572" s="221" t="s">
        <v>100</v>
      </c>
      <c r="B3572" s="221" t="s">
        <v>775</v>
      </c>
      <c r="C3572" s="222" t="s">
        <v>115</v>
      </c>
      <c r="D3572" s="222" t="s">
        <v>191</v>
      </c>
      <c r="E3572" s="199" t="s">
        <v>163</v>
      </c>
      <c r="F3572" s="200" t="s">
        <v>6005</v>
      </c>
      <c r="G3572" s="200" t="s">
        <v>6006</v>
      </c>
      <c r="H3572" s="200" t="s">
        <v>277</v>
      </c>
      <c r="I3572" s="200">
        <v>45734</v>
      </c>
      <c r="J3572" s="143">
        <f t="shared" si="55"/>
        <v>45734</v>
      </c>
      <c r="K3572" s="202">
        <v>8</v>
      </c>
      <c r="L3572" s="285" t="s">
        <v>6559</v>
      </c>
      <c r="M3572" s="223"/>
      <c r="N3572" s="203">
        <v>1.21875</v>
      </c>
      <c r="O3572" s="222" t="s">
        <v>961</v>
      </c>
    </row>
    <row r="3573" spans="1:15" ht="29.25" customHeight="1">
      <c r="A3573" s="221" t="s">
        <v>100</v>
      </c>
      <c r="B3573" s="221" t="s">
        <v>775</v>
      </c>
      <c r="C3573" s="222" t="s">
        <v>115</v>
      </c>
      <c r="D3573" s="222" t="s">
        <v>191</v>
      </c>
      <c r="E3573" s="199" t="s">
        <v>166</v>
      </c>
      <c r="F3573" s="200"/>
      <c r="G3573" s="200"/>
      <c r="H3573" s="200"/>
      <c r="I3573" s="200">
        <v>45735</v>
      </c>
      <c r="J3573" s="143">
        <f t="shared" si="55"/>
        <v>45735</v>
      </c>
      <c r="K3573" s="202">
        <v>3</v>
      </c>
      <c r="L3573" s="285" t="s">
        <v>6561</v>
      </c>
      <c r="M3573" s="223"/>
      <c r="N3573" s="203"/>
      <c r="O3573" s="222" t="s">
        <v>326</v>
      </c>
    </row>
    <row r="3574" spans="1:15" ht="29.25" customHeight="1">
      <c r="A3574" s="221" t="s">
        <v>100</v>
      </c>
      <c r="B3574" s="221" t="s">
        <v>775</v>
      </c>
      <c r="C3574" s="222" t="s">
        <v>115</v>
      </c>
      <c r="D3574" s="222" t="s">
        <v>191</v>
      </c>
      <c r="E3574" s="199" t="s">
        <v>166</v>
      </c>
      <c r="F3574" s="200"/>
      <c r="G3574" s="200"/>
      <c r="H3574" s="200"/>
      <c r="I3574" s="200">
        <v>45735</v>
      </c>
      <c r="J3574" s="143">
        <f t="shared" si="55"/>
        <v>45735</v>
      </c>
      <c r="K3574" s="202">
        <v>3</v>
      </c>
      <c r="L3574" s="285" t="s">
        <v>6556</v>
      </c>
      <c r="M3574" s="223"/>
      <c r="N3574" s="203"/>
      <c r="O3574" s="222" t="s">
        <v>326</v>
      </c>
    </row>
    <row r="3575" spans="1:15" ht="29.25" customHeight="1">
      <c r="A3575" s="221" t="s">
        <v>100</v>
      </c>
      <c r="B3575" s="221" t="s">
        <v>775</v>
      </c>
      <c r="C3575" s="222" t="s">
        <v>115</v>
      </c>
      <c r="D3575" s="222" t="s">
        <v>191</v>
      </c>
      <c r="E3575" s="199" t="s">
        <v>163</v>
      </c>
      <c r="F3575" s="200" t="s">
        <v>6005</v>
      </c>
      <c r="G3575" s="200" t="s">
        <v>6006</v>
      </c>
      <c r="H3575" s="200" t="s">
        <v>277</v>
      </c>
      <c r="I3575" s="200">
        <v>45735</v>
      </c>
      <c r="J3575" s="143">
        <f t="shared" si="55"/>
        <v>45735</v>
      </c>
      <c r="K3575" s="202">
        <v>2</v>
      </c>
      <c r="L3575" s="285" t="s">
        <v>6560</v>
      </c>
      <c r="M3575" s="223"/>
      <c r="N3575" s="203">
        <v>1.21875</v>
      </c>
      <c r="O3575" s="222" t="s">
        <v>961</v>
      </c>
    </row>
    <row r="3576" spans="1:15" ht="29.25" customHeight="1">
      <c r="A3576" s="221" t="s">
        <v>100</v>
      </c>
      <c r="B3576" s="221" t="s">
        <v>775</v>
      </c>
      <c r="C3576" s="222" t="s">
        <v>115</v>
      </c>
      <c r="D3576" s="222" t="s">
        <v>191</v>
      </c>
      <c r="E3576" s="199" t="s">
        <v>178</v>
      </c>
      <c r="F3576" s="200"/>
      <c r="G3576" s="200"/>
      <c r="H3576" s="200"/>
      <c r="I3576" s="200">
        <v>45736</v>
      </c>
      <c r="J3576" s="143">
        <f t="shared" si="55"/>
        <v>45736</v>
      </c>
      <c r="K3576" s="202">
        <v>3</v>
      </c>
      <c r="L3576" s="285" t="s">
        <v>6737</v>
      </c>
      <c r="M3576" s="223"/>
      <c r="N3576" s="203"/>
      <c r="O3576" s="222" t="s">
        <v>326</v>
      </c>
    </row>
    <row r="3577" spans="1:15" ht="29.25" customHeight="1">
      <c r="A3577" s="221" t="s">
        <v>100</v>
      </c>
      <c r="B3577" s="221" t="s">
        <v>775</v>
      </c>
      <c r="C3577" s="222" t="s">
        <v>115</v>
      </c>
      <c r="D3577" s="222" t="s">
        <v>191</v>
      </c>
      <c r="E3577" s="199" t="s">
        <v>163</v>
      </c>
      <c r="F3577" s="200" t="s">
        <v>5212</v>
      </c>
      <c r="G3577" s="200" t="s">
        <v>5213</v>
      </c>
      <c r="H3577" s="200" t="s">
        <v>487</v>
      </c>
      <c r="I3577" s="200">
        <v>45736</v>
      </c>
      <c r="J3577" s="143">
        <f t="shared" si="55"/>
        <v>45736</v>
      </c>
      <c r="K3577" s="202">
        <v>5</v>
      </c>
      <c r="L3577" s="284" t="s">
        <v>6736</v>
      </c>
      <c r="M3577" s="223"/>
      <c r="N3577" s="203">
        <v>3.2875000000000001</v>
      </c>
      <c r="O3577" s="222" t="s">
        <v>943</v>
      </c>
    </row>
    <row r="3578" spans="1:15" ht="29.25" customHeight="1">
      <c r="A3578" s="221" t="s">
        <v>100</v>
      </c>
      <c r="B3578" s="221" t="s">
        <v>775</v>
      </c>
      <c r="C3578" s="222" t="s">
        <v>115</v>
      </c>
      <c r="D3578" s="222" t="s">
        <v>191</v>
      </c>
      <c r="E3578" s="199" t="s">
        <v>178</v>
      </c>
      <c r="F3578" s="200"/>
      <c r="G3578" s="200"/>
      <c r="H3578" s="200"/>
      <c r="I3578" s="200">
        <v>45737</v>
      </c>
      <c r="J3578" s="143">
        <f t="shared" si="55"/>
        <v>45737</v>
      </c>
      <c r="K3578" s="202">
        <v>1</v>
      </c>
      <c r="L3578" s="285" t="s">
        <v>6738</v>
      </c>
      <c r="M3578" s="223"/>
      <c r="N3578" s="203"/>
      <c r="O3578" s="222" t="s">
        <v>326</v>
      </c>
    </row>
    <row r="3579" spans="1:15" ht="29.25" customHeight="1">
      <c r="A3579" s="221" t="s">
        <v>100</v>
      </c>
      <c r="B3579" s="221" t="s">
        <v>775</v>
      </c>
      <c r="C3579" s="222" t="s">
        <v>115</v>
      </c>
      <c r="D3579" s="222" t="s">
        <v>191</v>
      </c>
      <c r="E3579" s="199" t="s">
        <v>166</v>
      </c>
      <c r="F3579" s="200"/>
      <c r="G3579" s="200"/>
      <c r="H3579" s="200"/>
      <c r="I3579" s="200">
        <v>45737</v>
      </c>
      <c r="J3579" s="143">
        <f t="shared" si="55"/>
        <v>45737</v>
      </c>
      <c r="K3579" s="202">
        <v>2</v>
      </c>
      <c r="L3579" s="285" t="s">
        <v>6740</v>
      </c>
      <c r="M3579" s="223"/>
      <c r="N3579" s="203"/>
      <c r="O3579" s="222" t="s">
        <v>326</v>
      </c>
    </row>
    <row r="3580" spans="1:15" ht="29.25" customHeight="1">
      <c r="A3580" s="221" t="s">
        <v>100</v>
      </c>
      <c r="B3580" s="221" t="s">
        <v>775</v>
      </c>
      <c r="C3580" s="222" t="s">
        <v>115</v>
      </c>
      <c r="D3580" s="222" t="s">
        <v>191</v>
      </c>
      <c r="E3580" s="199" t="s">
        <v>163</v>
      </c>
      <c r="F3580" s="200" t="s">
        <v>6005</v>
      </c>
      <c r="G3580" s="200" t="s">
        <v>6006</v>
      </c>
      <c r="H3580" s="200" t="s">
        <v>6029</v>
      </c>
      <c r="I3580" s="200">
        <v>45737</v>
      </c>
      <c r="J3580" s="143">
        <f t="shared" si="55"/>
        <v>45737</v>
      </c>
      <c r="K3580" s="202">
        <v>5</v>
      </c>
      <c r="L3580" s="285" t="s">
        <v>6739</v>
      </c>
      <c r="M3580" s="223"/>
      <c r="N3580" s="203">
        <v>14.824999999999999</v>
      </c>
      <c r="O3580" s="222" t="s">
        <v>940</v>
      </c>
    </row>
    <row r="3581" spans="1:15" ht="29.25" customHeight="1">
      <c r="A3581" s="221" t="s">
        <v>100</v>
      </c>
      <c r="B3581" s="221" t="s">
        <v>775</v>
      </c>
      <c r="C3581" s="222" t="s">
        <v>115</v>
      </c>
      <c r="D3581" s="222" t="s">
        <v>191</v>
      </c>
      <c r="E3581" s="199" t="s">
        <v>178</v>
      </c>
      <c r="F3581" s="200"/>
      <c r="G3581" s="200"/>
      <c r="H3581" s="200"/>
      <c r="I3581" s="200">
        <v>45740</v>
      </c>
      <c r="J3581" s="143">
        <f t="shared" si="55"/>
        <v>45740</v>
      </c>
      <c r="K3581" s="202">
        <v>1</v>
      </c>
      <c r="L3581" s="285" t="s">
        <v>6741</v>
      </c>
      <c r="M3581" s="223"/>
      <c r="N3581" s="203"/>
      <c r="O3581" s="222" t="s">
        <v>326</v>
      </c>
    </row>
    <row r="3582" spans="1:15" ht="29.25" customHeight="1">
      <c r="A3582" s="221" t="s">
        <v>100</v>
      </c>
      <c r="B3582" s="221" t="s">
        <v>775</v>
      </c>
      <c r="C3582" s="222" t="s">
        <v>115</v>
      </c>
      <c r="D3582" s="222" t="s">
        <v>191</v>
      </c>
      <c r="E3582" s="199" t="s">
        <v>171</v>
      </c>
      <c r="F3582" s="200"/>
      <c r="G3582" s="200"/>
      <c r="H3582" s="200"/>
      <c r="I3582" s="200">
        <v>45740</v>
      </c>
      <c r="J3582" s="143">
        <f t="shared" si="55"/>
        <v>45740</v>
      </c>
      <c r="K3582" s="202">
        <v>3</v>
      </c>
      <c r="L3582" s="285" t="s">
        <v>6743</v>
      </c>
      <c r="M3582" s="223"/>
      <c r="N3582" s="203"/>
      <c r="O3582" s="222" t="s">
        <v>326</v>
      </c>
    </row>
    <row r="3583" spans="1:15" ht="29.25" customHeight="1">
      <c r="A3583" s="221" t="s">
        <v>100</v>
      </c>
      <c r="B3583" s="221" t="s">
        <v>775</v>
      </c>
      <c r="C3583" s="222" t="s">
        <v>115</v>
      </c>
      <c r="D3583" s="222" t="s">
        <v>191</v>
      </c>
      <c r="E3583" s="199" t="s">
        <v>163</v>
      </c>
      <c r="F3583" s="200" t="s">
        <v>6005</v>
      </c>
      <c r="G3583" s="200" t="s">
        <v>6006</v>
      </c>
      <c r="H3583" s="200" t="s">
        <v>6022</v>
      </c>
      <c r="I3583" s="200">
        <v>45740</v>
      </c>
      <c r="J3583" s="143">
        <f t="shared" si="55"/>
        <v>45740</v>
      </c>
      <c r="K3583" s="202">
        <v>4</v>
      </c>
      <c r="L3583" s="284" t="s">
        <v>6742</v>
      </c>
      <c r="M3583" s="223"/>
      <c r="N3583" s="203">
        <v>1.625</v>
      </c>
      <c r="O3583" s="222" t="s">
        <v>968</v>
      </c>
    </row>
    <row r="3584" spans="1:15" ht="29.25" customHeight="1">
      <c r="A3584" s="221" t="s">
        <v>100</v>
      </c>
      <c r="B3584" s="221" t="s">
        <v>775</v>
      </c>
      <c r="C3584" s="222" t="s">
        <v>115</v>
      </c>
      <c r="D3584" s="222" t="s">
        <v>191</v>
      </c>
      <c r="E3584" s="199" t="s">
        <v>171</v>
      </c>
      <c r="F3584" s="200"/>
      <c r="G3584" s="200"/>
      <c r="H3584" s="200"/>
      <c r="I3584" s="200">
        <v>45741</v>
      </c>
      <c r="J3584" s="143">
        <f t="shared" si="55"/>
        <v>45741</v>
      </c>
      <c r="K3584" s="202">
        <v>3</v>
      </c>
      <c r="L3584" s="284" t="s">
        <v>6745</v>
      </c>
      <c r="M3584" s="223"/>
      <c r="N3584" s="203"/>
      <c r="O3584" s="222" t="s">
        <v>326</v>
      </c>
    </row>
    <row r="3585" spans="1:15" ht="29.25" customHeight="1">
      <c r="A3585" s="221" t="s">
        <v>100</v>
      </c>
      <c r="B3585" s="221" t="s">
        <v>775</v>
      </c>
      <c r="C3585" s="222" t="s">
        <v>115</v>
      </c>
      <c r="D3585" s="222" t="s">
        <v>191</v>
      </c>
      <c r="E3585" s="199" t="s">
        <v>166</v>
      </c>
      <c r="F3585" s="200"/>
      <c r="G3585" s="200"/>
      <c r="H3585" s="200"/>
      <c r="I3585" s="200">
        <v>45741</v>
      </c>
      <c r="J3585" s="143">
        <f t="shared" si="55"/>
        <v>45741</v>
      </c>
      <c r="K3585" s="202">
        <v>4</v>
      </c>
      <c r="L3585" s="285" t="s">
        <v>6746</v>
      </c>
      <c r="M3585" s="223"/>
      <c r="N3585" s="203"/>
      <c r="O3585" s="222" t="s">
        <v>326</v>
      </c>
    </row>
    <row r="3586" spans="1:15" ht="29.25" customHeight="1">
      <c r="A3586" s="221" t="s">
        <v>100</v>
      </c>
      <c r="B3586" s="221" t="s">
        <v>775</v>
      </c>
      <c r="C3586" s="222" t="s">
        <v>115</v>
      </c>
      <c r="D3586" s="222" t="s">
        <v>191</v>
      </c>
      <c r="E3586" s="199" t="s">
        <v>163</v>
      </c>
      <c r="F3586" s="200" t="s">
        <v>6005</v>
      </c>
      <c r="G3586" s="200" t="s">
        <v>6006</v>
      </c>
      <c r="H3586" s="200" t="s">
        <v>6029</v>
      </c>
      <c r="I3586" s="200">
        <v>45741</v>
      </c>
      <c r="J3586" s="143">
        <f t="shared" si="55"/>
        <v>45741</v>
      </c>
      <c r="K3586" s="202">
        <v>1</v>
      </c>
      <c r="L3586" s="285" t="s">
        <v>6744</v>
      </c>
      <c r="M3586" s="223"/>
      <c r="N3586" s="203">
        <v>14.824999999999999</v>
      </c>
      <c r="O3586" s="222" t="s">
        <v>940</v>
      </c>
    </row>
    <row r="3587" spans="1:15" ht="29.25" customHeight="1">
      <c r="A3587" s="221" t="s">
        <v>100</v>
      </c>
      <c r="B3587" s="221" t="s">
        <v>775</v>
      </c>
      <c r="C3587" s="222" t="s">
        <v>115</v>
      </c>
      <c r="D3587" s="222" t="s">
        <v>191</v>
      </c>
      <c r="E3587" s="199" t="s">
        <v>178</v>
      </c>
      <c r="F3587" s="200"/>
      <c r="G3587" s="200"/>
      <c r="H3587" s="200"/>
      <c r="I3587" s="200">
        <v>45742</v>
      </c>
      <c r="J3587" s="143">
        <f t="shared" ref="J3587:J3650" si="56">I3587</f>
        <v>45742</v>
      </c>
      <c r="K3587" s="202">
        <v>2</v>
      </c>
      <c r="L3587" s="285" t="s">
        <v>6747</v>
      </c>
      <c r="M3587" s="223"/>
      <c r="N3587" s="203"/>
      <c r="O3587" s="222" t="s">
        <v>326</v>
      </c>
    </row>
    <row r="3588" spans="1:15" ht="29.25" customHeight="1">
      <c r="A3588" s="221" t="s">
        <v>100</v>
      </c>
      <c r="B3588" s="221" t="s">
        <v>775</v>
      </c>
      <c r="C3588" s="222" t="s">
        <v>115</v>
      </c>
      <c r="D3588" s="222" t="s">
        <v>191</v>
      </c>
      <c r="E3588" s="199" t="s">
        <v>166</v>
      </c>
      <c r="F3588" s="200"/>
      <c r="G3588" s="200"/>
      <c r="H3588" s="200"/>
      <c r="I3588" s="200">
        <v>45742</v>
      </c>
      <c r="J3588" s="143">
        <f t="shared" si="56"/>
        <v>45742</v>
      </c>
      <c r="K3588" s="202">
        <v>1</v>
      </c>
      <c r="L3588" s="285" t="s">
        <v>216</v>
      </c>
      <c r="M3588" s="223"/>
      <c r="N3588" s="203"/>
      <c r="O3588" s="222" t="s">
        <v>326</v>
      </c>
    </row>
    <row r="3589" spans="1:15" ht="29.25" customHeight="1">
      <c r="A3589" s="221" t="s">
        <v>100</v>
      </c>
      <c r="B3589" s="221" t="s">
        <v>775</v>
      </c>
      <c r="C3589" s="222" t="s">
        <v>115</v>
      </c>
      <c r="D3589" s="222" t="s">
        <v>191</v>
      </c>
      <c r="E3589" s="199" t="s">
        <v>171</v>
      </c>
      <c r="F3589" s="200"/>
      <c r="G3589" s="200"/>
      <c r="H3589" s="200"/>
      <c r="I3589" s="200">
        <v>45742</v>
      </c>
      <c r="J3589" s="143">
        <f t="shared" si="56"/>
        <v>45742</v>
      </c>
      <c r="K3589" s="202">
        <v>3</v>
      </c>
      <c r="L3589" s="285" t="s">
        <v>6748</v>
      </c>
      <c r="M3589" s="223"/>
      <c r="N3589" s="203"/>
      <c r="O3589" s="222" t="s">
        <v>326</v>
      </c>
    </row>
    <row r="3590" spans="1:15" ht="29.25" customHeight="1">
      <c r="A3590" s="221" t="s">
        <v>100</v>
      </c>
      <c r="B3590" s="221" t="s">
        <v>775</v>
      </c>
      <c r="C3590" s="222" t="s">
        <v>115</v>
      </c>
      <c r="D3590" s="222" t="s">
        <v>191</v>
      </c>
      <c r="E3590" s="199" t="s">
        <v>163</v>
      </c>
      <c r="F3590" s="200" t="s">
        <v>5212</v>
      </c>
      <c r="G3590" s="200" t="s">
        <v>5213</v>
      </c>
      <c r="H3590" s="200" t="s">
        <v>487</v>
      </c>
      <c r="I3590" s="200">
        <v>45742</v>
      </c>
      <c r="J3590" s="143">
        <f t="shared" si="56"/>
        <v>45742</v>
      </c>
      <c r="K3590" s="202">
        <v>2</v>
      </c>
      <c r="L3590" s="285" t="s">
        <v>6749</v>
      </c>
      <c r="M3590" s="223"/>
      <c r="N3590" s="203">
        <v>3.2875000000000001</v>
      </c>
      <c r="O3590" s="222" t="s">
        <v>943</v>
      </c>
    </row>
    <row r="3591" spans="1:15" ht="29.25" customHeight="1">
      <c r="A3591" s="221" t="s">
        <v>100</v>
      </c>
      <c r="B3591" s="221" t="s">
        <v>775</v>
      </c>
      <c r="C3591" s="222" t="s">
        <v>115</v>
      </c>
      <c r="D3591" s="222" t="s">
        <v>191</v>
      </c>
      <c r="E3591" s="199" t="s">
        <v>166</v>
      </c>
      <c r="F3591" s="200"/>
      <c r="G3591" s="200"/>
      <c r="H3591" s="200"/>
      <c r="I3591" s="200">
        <v>45743</v>
      </c>
      <c r="J3591" s="143">
        <f t="shared" si="56"/>
        <v>45743</v>
      </c>
      <c r="K3591" s="202">
        <v>5</v>
      </c>
      <c r="L3591" s="285" t="s">
        <v>6951</v>
      </c>
      <c r="M3591" s="223"/>
      <c r="N3591" s="203"/>
      <c r="O3591" s="222" t="s">
        <v>326</v>
      </c>
    </row>
    <row r="3592" spans="1:15" ht="29.25" customHeight="1">
      <c r="A3592" s="221" t="s">
        <v>100</v>
      </c>
      <c r="B3592" s="221" t="s">
        <v>775</v>
      </c>
      <c r="C3592" s="222" t="s">
        <v>115</v>
      </c>
      <c r="D3592" s="222" t="s">
        <v>191</v>
      </c>
      <c r="E3592" s="199" t="s">
        <v>163</v>
      </c>
      <c r="F3592" s="200" t="s">
        <v>6005</v>
      </c>
      <c r="G3592" s="200" t="s">
        <v>6006</v>
      </c>
      <c r="H3592" s="200" t="s">
        <v>6022</v>
      </c>
      <c r="I3592" s="200">
        <v>45743</v>
      </c>
      <c r="J3592" s="143">
        <f t="shared" si="56"/>
        <v>45743</v>
      </c>
      <c r="K3592" s="202">
        <v>3</v>
      </c>
      <c r="L3592" s="285" t="s">
        <v>6950</v>
      </c>
      <c r="M3592" s="223"/>
      <c r="N3592" s="203">
        <v>1.625</v>
      </c>
      <c r="O3592" s="222" t="s">
        <v>968</v>
      </c>
    </row>
    <row r="3593" spans="1:15" ht="29.25" customHeight="1">
      <c r="A3593" s="221" t="s">
        <v>100</v>
      </c>
      <c r="B3593" s="221" t="s">
        <v>775</v>
      </c>
      <c r="C3593" s="222" t="s">
        <v>115</v>
      </c>
      <c r="D3593" s="222" t="s">
        <v>191</v>
      </c>
      <c r="E3593" s="199" t="s">
        <v>165</v>
      </c>
      <c r="F3593" s="200"/>
      <c r="G3593" s="200"/>
      <c r="H3593" s="200"/>
      <c r="I3593" s="200">
        <v>45744</v>
      </c>
      <c r="J3593" s="143">
        <f t="shared" si="56"/>
        <v>45744</v>
      </c>
      <c r="K3593" s="202">
        <v>8</v>
      </c>
      <c r="L3593" s="285" t="s">
        <v>170</v>
      </c>
      <c r="M3593" s="223"/>
      <c r="N3593" s="203"/>
      <c r="O3593" s="222" t="s">
        <v>326</v>
      </c>
    </row>
    <row r="3594" spans="1:15" ht="29.25" customHeight="1">
      <c r="A3594" s="221" t="s">
        <v>100</v>
      </c>
      <c r="B3594" s="221" t="s">
        <v>775</v>
      </c>
      <c r="C3594" s="222" t="s">
        <v>115</v>
      </c>
      <c r="D3594" s="222" t="s">
        <v>191</v>
      </c>
      <c r="E3594" s="199" t="s">
        <v>163</v>
      </c>
      <c r="F3594" s="200" t="s">
        <v>5212</v>
      </c>
      <c r="G3594" s="200" t="s">
        <v>5213</v>
      </c>
      <c r="H3594" s="200" t="s">
        <v>487</v>
      </c>
      <c r="I3594" s="200">
        <v>45747</v>
      </c>
      <c r="J3594" s="143">
        <f t="shared" si="56"/>
        <v>45747</v>
      </c>
      <c r="K3594" s="202">
        <v>8</v>
      </c>
      <c r="L3594" s="284" t="s">
        <v>6952</v>
      </c>
      <c r="M3594" s="223"/>
      <c r="N3594" s="203">
        <v>3.2875000000000001</v>
      </c>
      <c r="O3594" s="222" t="s">
        <v>943</v>
      </c>
    </row>
    <row r="3595" spans="1:15" ht="29.25" customHeight="1">
      <c r="A3595" s="221" t="s">
        <v>100</v>
      </c>
      <c r="B3595" s="221" t="s">
        <v>775</v>
      </c>
      <c r="C3595" s="222" t="s">
        <v>115</v>
      </c>
      <c r="D3595" s="222" t="s">
        <v>191</v>
      </c>
      <c r="E3595" s="199" t="s">
        <v>171</v>
      </c>
      <c r="F3595" s="200"/>
      <c r="G3595" s="200"/>
      <c r="H3595" s="200"/>
      <c r="I3595" s="200">
        <v>45748</v>
      </c>
      <c r="J3595" s="143">
        <f t="shared" si="56"/>
        <v>45748</v>
      </c>
      <c r="K3595" s="202">
        <v>6</v>
      </c>
      <c r="L3595" s="284" t="s">
        <v>6953</v>
      </c>
      <c r="M3595" s="223"/>
      <c r="N3595" s="203"/>
      <c r="O3595" s="222" t="s">
        <v>326</v>
      </c>
    </row>
    <row r="3596" spans="1:15" ht="29.25" customHeight="1">
      <c r="A3596" s="221" t="s">
        <v>100</v>
      </c>
      <c r="B3596" s="221" t="s">
        <v>775</v>
      </c>
      <c r="C3596" s="222" t="s">
        <v>115</v>
      </c>
      <c r="D3596" s="222" t="s">
        <v>191</v>
      </c>
      <c r="E3596" s="199" t="s">
        <v>178</v>
      </c>
      <c r="F3596" s="200"/>
      <c r="G3596" s="200"/>
      <c r="H3596" s="200"/>
      <c r="I3596" s="200">
        <v>45748</v>
      </c>
      <c r="J3596" s="143">
        <f t="shared" si="56"/>
        <v>45748</v>
      </c>
      <c r="K3596" s="202">
        <v>2</v>
      </c>
      <c r="L3596" s="285" t="s">
        <v>6954</v>
      </c>
      <c r="M3596" s="223"/>
      <c r="N3596" s="203"/>
      <c r="O3596" s="222" t="s">
        <v>326</v>
      </c>
    </row>
    <row r="3597" spans="1:15" ht="29.25" customHeight="1">
      <c r="A3597" s="221" t="s">
        <v>100</v>
      </c>
      <c r="B3597" s="221" t="s">
        <v>775</v>
      </c>
      <c r="C3597" s="222" t="s">
        <v>115</v>
      </c>
      <c r="D3597" s="222" t="s">
        <v>191</v>
      </c>
      <c r="E3597" s="199" t="s">
        <v>178</v>
      </c>
      <c r="F3597" s="200"/>
      <c r="G3597" s="200"/>
      <c r="H3597" s="200"/>
      <c r="I3597" s="200">
        <v>45749</v>
      </c>
      <c r="J3597" s="143">
        <f t="shared" si="56"/>
        <v>45749</v>
      </c>
      <c r="K3597" s="202">
        <v>1.5</v>
      </c>
      <c r="L3597" s="284" t="s">
        <v>6956</v>
      </c>
      <c r="M3597" s="223"/>
      <c r="N3597" s="203"/>
      <c r="O3597" s="222" t="s">
        <v>326</v>
      </c>
    </row>
    <row r="3598" spans="1:15" ht="29.25" customHeight="1">
      <c r="A3598" s="221" t="s">
        <v>100</v>
      </c>
      <c r="B3598" s="221" t="s">
        <v>775</v>
      </c>
      <c r="C3598" s="222" t="s">
        <v>115</v>
      </c>
      <c r="D3598" s="222" t="s">
        <v>191</v>
      </c>
      <c r="E3598" s="199" t="s">
        <v>171</v>
      </c>
      <c r="F3598" s="200"/>
      <c r="G3598" s="200"/>
      <c r="H3598" s="200"/>
      <c r="I3598" s="200">
        <v>45749</v>
      </c>
      <c r="J3598" s="143">
        <f t="shared" si="56"/>
        <v>45749</v>
      </c>
      <c r="K3598" s="202">
        <v>1</v>
      </c>
      <c r="L3598" s="284" t="s">
        <v>6957</v>
      </c>
      <c r="M3598" s="223"/>
      <c r="N3598" s="203"/>
      <c r="O3598" s="222" t="s">
        <v>326</v>
      </c>
    </row>
    <row r="3599" spans="1:15" ht="29.25" customHeight="1">
      <c r="A3599" s="221" t="s">
        <v>100</v>
      </c>
      <c r="B3599" s="221" t="s">
        <v>775</v>
      </c>
      <c r="C3599" s="222" t="s">
        <v>115</v>
      </c>
      <c r="D3599" s="222" t="s">
        <v>191</v>
      </c>
      <c r="E3599" s="199" t="s">
        <v>163</v>
      </c>
      <c r="F3599" s="200" t="s">
        <v>5212</v>
      </c>
      <c r="G3599" s="200" t="s">
        <v>5213</v>
      </c>
      <c r="H3599" s="200" t="s">
        <v>487</v>
      </c>
      <c r="I3599" s="200">
        <v>45749</v>
      </c>
      <c r="J3599" s="143">
        <f t="shared" si="56"/>
        <v>45749</v>
      </c>
      <c r="K3599" s="202">
        <v>5.5</v>
      </c>
      <c r="L3599" s="284" t="s">
        <v>6955</v>
      </c>
      <c r="M3599" s="223"/>
      <c r="N3599" s="203">
        <v>3.2875000000000001</v>
      </c>
      <c r="O3599" s="222" t="s">
        <v>943</v>
      </c>
    </row>
    <row r="3600" spans="1:15" ht="29.25" customHeight="1">
      <c r="A3600" s="221" t="s">
        <v>100</v>
      </c>
      <c r="B3600" s="221" t="s">
        <v>775</v>
      </c>
      <c r="C3600" s="222" t="s">
        <v>115</v>
      </c>
      <c r="D3600" s="222" t="s">
        <v>191</v>
      </c>
      <c r="E3600" s="199" t="s">
        <v>178</v>
      </c>
      <c r="F3600" s="200"/>
      <c r="G3600" s="200"/>
      <c r="H3600" s="200"/>
      <c r="I3600" s="200">
        <v>45754</v>
      </c>
      <c r="J3600" s="143">
        <f t="shared" si="56"/>
        <v>45754</v>
      </c>
      <c r="K3600" s="202">
        <v>5</v>
      </c>
      <c r="L3600" s="285" t="s">
        <v>6958</v>
      </c>
      <c r="M3600" s="223"/>
      <c r="N3600" s="203"/>
      <c r="O3600" s="222" t="s">
        <v>326</v>
      </c>
    </row>
    <row r="3601" spans="1:15" ht="29.25" customHeight="1">
      <c r="A3601" s="221" t="s">
        <v>100</v>
      </c>
      <c r="B3601" s="221" t="s">
        <v>775</v>
      </c>
      <c r="C3601" s="222" t="s">
        <v>115</v>
      </c>
      <c r="D3601" s="222" t="s">
        <v>191</v>
      </c>
      <c r="E3601" s="199" t="s">
        <v>163</v>
      </c>
      <c r="F3601" s="200" t="s">
        <v>5212</v>
      </c>
      <c r="G3601" s="200" t="s">
        <v>5213</v>
      </c>
      <c r="H3601" s="200" t="s">
        <v>5363</v>
      </c>
      <c r="I3601" s="200">
        <v>45754</v>
      </c>
      <c r="J3601" s="143">
        <f t="shared" si="56"/>
        <v>45754</v>
      </c>
      <c r="K3601" s="202">
        <v>3</v>
      </c>
      <c r="L3601" s="285" t="s">
        <v>6959</v>
      </c>
      <c r="M3601" s="223"/>
      <c r="N3601" s="203">
        <v>1.5</v>
      </c>
      <c r="O3601" s="222" t="s">
        <v>968</v>
      </c>
    </row>
    <row r="3602" spans="1:15" ht="29.25" customHeight="1">
      <c r="A3602" s="221" t="s">
        <v>100</v>
      </c>
      <c r="B3602" s="221" t="s">
        <v>775</v>
      </c>
      <c r="C3602" s="222" t="s">
        <v>115</v>
      </c>
      <c r="D3602" s="222" t="s">
        <v>191</v>
      </c>
      <c r="E3602" s="199" t="s">
        <v>182</v>
      </c>
      <c r="F3602" s="200"/>
      <c r="G3602" s="200"/>
      <c r="H3602" s="200"/>
      <c r="I3602" s="200">
        <v>45755</v>
      </c>
      <c r="J3602" s="143">
        <f t="shared" si="56"/>
        <v>45755</v>
      </c>
      <c r="K3602" s="202">
        <v>2</v>
      </c>
      <c r="L3602" s="285" t="s">
        <v>6961</v>
      </c>
      <c r="M3602" s="223"/>
      <c r="N3602" s="203"/>
      <c r="O3602" s="222" t="s">
        <v>326</v>
      </c>
    </row>
    <row r="3603" spans="1:15" ht="29.25" customHeight="1">
      <c r="A3603" s="221" t="s">
        <v>100</v>
      </c>
      <c r="B3603" s="221" t="s">
        <v>775</v>
      </c>
      <c r="C3603" s="222" t="s">
        <v>115</v>
      </c>
      <c r="D3603" s="222" t="s">
        <v>191</v>
      </c>
      <c r="E3603" s="199" t="s">
        <v>178</v>
      </c>
      <c r="F3603" s="200"/>
      <c r="G3603" s="200"/>
      <c r="H3603" s="200"/>
      <c r="I3603" s="200">
        <v>45755</v>
      </c>
      <c r="J3603" s="143">
        <f t="shared" si="56"/>
        <v>45755</v>
      </c>
      <c r="K3603" s="202">
        <v>3</v>
      </c>
      <c r="L3603" s="285" t="s">
        <v>6962</v>
      </c>
      <c r="M3603" s="223"/>
      <c r="N3603" s="203"/>
      <c r="O3603" s="222" t="s">
        <v>326</v>
      </c>
    </row>
    <row r="3604" spans="1:15" ht="29.25" customHeight="1">
      <c r="A3604" s="221" t="s">
        <v>100</v>
      </c>
      <c r="B3604" s="221" t="s">
        <v>775</v>
      </c>
      <c r="C3604" s="222" t="s">
        <v>115</v>
      </c>
      <c r="D3604" s="222" t="s">
        <v>191</v>
      </c>
      <c r="E3604" s="199" t="s">
        <v>163</v>
      </c>
      <c r="F3604" s="200" t="s">
        <v>5212</v>
      </c>
      <c r="G3604" s="200" t="s">
        <v>5213</v>
      </c>
      <c r="H3604" s="200" t="s">
        <v>487</v>
      </c>
      <c r="I3604" s="200">
        <v>45755</v>
      </c>
      <c r="J3604" s="143">
        <f t="shared" si="56"/>
        <v>45755</v>
      </c>
      <c r="K3604" s="202">
        <v>3</v>
      </c>
      <c r="L3604" s="285" t="s">
        <v>6960</v>
      </c>
      <c r="M3604" s="223"/>
      <c r="N3604" s="203">
        <v>3.2875000000000001</v>
      </c>
      <c r="O3604" s="222" t="s">
        <v>943</v>
      </c>
    </row>
    <row r="3605" spans="1:15" ht="29.25" customHeight="1">
      <c r="A3605" s="221" t="s">
        <v>100</v>
      </c>
      <c r="B3605" s="221" t="s">
        <v>775</v>
      </c>
      <c r="C3605" s="222" t="s">
        <v>115</v>
      </c>
      <c r="D3605" s="222" t="s">
        <v>191</v>
      </c>
      <c r="E3605" s="199" t="s">
        <v>178</v>
      </c>
      <c r="F3605" s="200"/>
      <c r="G3605" s="200"/>
      <c r="H3605" s="200"/>
      <c r="I3605" s="200">
        <v>45756</v>
      </c>
      <c r="J3605" s="143">
        <f t="shared" si="56"/>
        <v>45756</v>
      </c>
      <c r="K3605" s="202">
        <v>5</v>
      </c>
      <c r="L3605" s="284" t="s">
        <v>6963</v>
      </c>
      <c r="M3605" s="223"/>
      <c r="N3605" s="203"/>
      <c r="O3605" s="222" t="s">
        <v>326</v>
      </c>
    </row>
    <row r="3606" spans="1:15" ht="29.25" customHeight="1">
      <c r="A3606" s="221" t="s">
        <v>100</v>
      </c>
      <c r="B3606" s="221" t="s">
        <v>775</v>
      </c>
      <c r="C3606" s="222" t="s">
        <v>115</v>
      </c>
      <c r="D3606" s="222" t="s">
        <v>191</v>
      </c>
      <c r="E3606" s="199" t="s">
        <v>163</v>
      </c>
      <c r="F3606" s="200" t="s">
        <v>5212</v>
      </c>
      <c r="G3606" s="200" t="s">
        <v>5213</v>
      </c>
      <c r="H3606" s="200" t="s">
        <v>5361</v>
      </c>
      <c r="I3606" s="200">
        <v>45756</v>
      </c>
      <c r="J3606" s="143">
        <f t="shared" si="56"/>
        <v>45756</v>
      </c>
      <c r="K3606" s="202">
        <v>3</v>
      </c>
      <c r="L3606" s="285" t="s">
        <v>6964</v>
      </c>
      <c r="M3606" s="223"/>
      <c r="N3606" s="203">
        <v>6.875</v>
      </c>
      <c r="O3606" s="222" t="s">
        <v>943</v>
      </c>
    </row>
    <row r="3607" spans="1:15" ht="29.25" customHeight="1">
      <c r="A3607" s="221" t="s">
        <v>100</v>
      </c>
      <c r="B3607" s="221" t="s">
        <v>775</v>
      </c>
      <c r="C3607" s="222" t="s">
        <v>115</v>
      </c>
      <c r="D3607" s="222" t="s">
        <v>191</v>
      </c>
      <c r="E3607" s="199" t="s">
        <v>163</v>
      </c>
      <c r="F3607" s="200" t="s">
        <v>5212</v>
      </c>
      <c r="G3607" s="200" t="s">
        <v>5213</v>
      </c>
      <c r="H3607" s="200" t="s">
        <v>5361</v>
      </c>
      <c r="I3607" s="200">
        <v>45757</v>
      </c>
      <c r="J3607" s="143">
        <f t="shared" si="56"/>
        <v>45757</v>
      </c>
      <c r="K3607" s="202">
        <v>8</v>
      </c>
      <c r="L3607" s="285" t="s">
        <v>7182</v>
      </c>
      <c r="M3607" s="223"/>
      <c r="N3607" s="203">
        <v>6.875</v>
      </c>
      <c r="O3607" s="222" t="s">
        <v>943</v>
      </c>
    </row>
    <row r="3608" spans="1:15" ht="29.25" customHeight="1">
      <c r="A3608" s="221" t="s">
        <v>100</v>
      </c>
      <c r="B3608" s="221" t="s">
        <v>775</v>
      </c>
      <c r="C3608" s="222" t="s">
        <v>115</v>
      </c>
      <c r="D3608" s="222" t="s">
        <v>191</v>
      </c>
      <c r="E3608" s="199" t="s">
        <v>171</v>
      </c>
      <c r="F3608" s="200"/>
      <c r="G3608" s="200"/>
      <c r="H3608" s="200"/>
      <c r="I3608" s="200">
        <v>45758</v>
      </c>
      <c r="J3608" s="143">
        <f t="shared" si="56"/>
        <v>45758</v>
      </c>
      <c r="K3608" s="202">
        <v>1</v>
      </c>
      <c r="L3608" s="285" t="s">
        <v>7183</v>
      </c>
      <c r="M3608" s="223"/>
      <c r="N3608" s="203"/>
      <c r="O3608" s="222" t="s">
        <v>326</v>
      </c>
    </row>
    <row r="3609" spans="1:15" ht="29.25" customHeight="1">
      <c r="A3609" s="221" t="s">
        <v>100</v>
      </c>
      <c r="B3609" s="221" t="s">
        <v>775</v>
      </c>
      <c r="C3609" s="222" t="s">
        <v>115</v>
      </c>
      <c r="D3609" s="222" t="s">
        <v>191</v>
      </c>
      <c r="E3609" s="199" t="s">
        <v>163</v>
      </c>
      <c r="F3609" s="200" t="s">
        <v>5212</v>
      </c>
      <c r="G3609" s="200" t="s">
        <v>5213</v>
      </c>
      <c r="H3609" s="200" t="s">
        <v>5361</v>
      </c>
      <c r="I3609" s="200">
        <v>45758</v>
      </c>
      <c r="J3609" s="143">
        <f t="shared" si="56"/>
        <v>45758</v>
      </c>
      <c r="K3609" s="202">
        <v>7</v>
      </c>
      <c r="L3609" s="285" t="s">
        <v>7182</v>
      </c>
      <c r="M3609" s="223"/>
      <c r="N3609" s="203">
        <v>6.875</v>
      </c>
      <c r="O3609" s="222" t="s">
        <v>943</v>
      </c>
    </row>
    <row r="3610" spans="1:15" ht="29.25" customHeight="1">
      <c r="A3610" s="221" t="s">
        <v>100</v>
      </c>
      <c r="B3610" s="221" t="s">
        <v>775</v>
      </c>
      <c r="C3610" s="222" t="s">
        <v>115</v>
      </c>
      <c r="D3610" s="222" t="s">
        <v>191</v>
      </c>
      <c r="E3610" s="199" t="s">
        <v>178</v>
      </c>
      <c r="F3610" s="200"/>
      <c r="G3610" s="200"/>
      <c r="H3610" s="200"/>
      <c r="I3610" s="200">
        <v>45761</v>
      </c>
      <c r="J3610" s="143">
        <f t="shared" si="56"/>
        <v>45761</v>
      </c>
      <c r="K3610" s="202">
        <v>3</v>
      </c>
      <c r="L3610" s="285" t="s">
        <v>7184</v>
      </c>
      <c r="M3610" s="223"/>
      <c r="N3610" s="203"/>
      <c r="O3610" s="222" t="s">
        <v>326</v>
      </c>
    </row>
    <row r="3611" spans="1:15" ht="29.25" customHeight="1">
      <c r="A3611" s="221" t="s">
        <v>100</v>
      </c>
      <c r="B3611" s="221" t="s">
        <v>775</v>
      </c>
      <c r="C3611" s="222" t="s">
        <v>115</v>
      </c>
      <c r="D3611" s="222" t="s">
        <v>191</v>
      </c>
      <c r="E3611" s="199" t="s">
        <v>163</v>
      </c>
      <c r="F3611" s="200" t="s">
        <v>5212</v>
      </c>
      <c r="G3611" s="200" t="s">
        <v>5213</v>
      </c>
      <c r="H3611" s="200" t="s">
        <v>5361</v>
      </c>
      <c r="I3611" s="200">
        <v>45761</v>
      </c>
      <c r="J3611" s="143">
        <f t="shared" si="56"/>
        <v>45761</v>
      </c>
      <c r="K3611" s="202">
        <v>5</v>
      </c>
      <c r="L3611" s="284" t="s">
        <v>7185</v>
      </c>
      <c r="M3611" s="223"/>
      <c r="N3611" s="203">
        <v>6.875</v>
      </c>
      <c r="O3611" s="222" t="s">
        <v>943</v>
      </c>
    </row>
    <row r="3612" spans="1:15" ht="29.25" customHeight="1">
      <c r="A3612" s="221" t="s">
        <v>100</v>
      </c>
      <c r="B3612" s="221" t="s">
        <v>775</v>
      </c>
      <c r="C3612" s="222" t="s">
        <v>115</v>
      </c>
      <c r="D3612" s="222" t="s">
        <v>191</v>
      </c>
      <c r="E3612" s="199" t="s">
        <v>171</v>
      </c>
      <c r="F3612" s="200"/>
      <c r="G3612" s="200"/>
      <c r="H3612" s="200"/>
      <c r="I3612" s="200">
        <v>45762</v>
      </c>
      <c r="J3612" s="143">
        <f t="shared" si="56"/>
        <v>45762</v>
      </c>
      <c r="K3612" s="202">
        <v>8</v>
      </c>
      <c r="L3612" s="285" t="s">
        <v>7186</v>
      </c>
      <c r="M3612" s="223"/>
      <c r="N3612" s="203"/>
      <c r="O3612" s="222" t="s">
        <v>326</v>
      </c>
    </row>
    <row r="3613" spans="1:15" ht="29.25" customHeight="1">
      <c r="A3613" s="221" t="s">
        <v>100</v>
      </c>
      <c r="B3613" s="221" t="s">
        <v>775</v>
      </c>
      <c r="C3613" s="222" t="s">
        <v>115</v>
      </c>
      <c r="D3613" s="222" t="s">
        <v>191</v>
      </c>
      <c r="E3613" s="199" t="s">
        <v>171</v>
      </c>
      <c r="F3613" s="200"/>
      <c r="G3613" s="200"/>
      <c r="H3613" s="200"/>
      <c r="I3613" s="200">
        <v>45763</v>
      </c>
      <c r="J3613" s="143">
        <f t="shared" si="56"/>
        <v>45763</v>
      </c>
      <c r="K3613" s="202">
        <v>4</v>
      </c>
      <c r="L3613" s="284" t="s">
        <v>7187</v>
      </c>
      <c r="M3613" s="223"/>
      <c r="N3613" s="203"/>
      <c r="O3613" s="222" t="s">
        <v>326</v>
      </c>
    </row>
    <row r="3614" spans="1:15" ht="29.25" customHeight="1">
      <c r="A3614" s="221" t="s">
        <v>100</v>
      </c>
      <c r="B3614" s="221" t="s">
        <v>775</v>
      </c>
      <c r="C3614" s="222" t="s">
        <v>115</v>
      </c>
      <c r="D3614" s="222" t="s">
        <v>191</v>
      </c>
      <c r="E3614" s="199" t="s">
        <v>178</v>
      </c>
      <c r="F3614" s="200"/>
      <c r="G3614" s="200"/>
      <c r="H3614" s="200"/>
      <c r="I3614" s="200">
        <v>45763</v>
      </c>
      <c r="J3614" s="143">
        <f t="shared" si="56"/>
        <v>45763</v>
      </c>
      <c r="K3614" s="202">
        <v>4</v>
      </c>
      <c r="L3614" s="284" t="s">
        <v>7188</v>
      </c>
      <c r="M3614" s="223"/>
      <c r="N3614" s="203"/>
      <c r="O3614" s="222" t="s">
        <v>326</v>
      </c>
    </row>
    <row r="3615" spans="1:15" ht="29.25" customHeight="1">
      <c r="A3615" s="221" t="s">
        <v>100</v>
      </c>
      <c r="B3615" s="221" t="s">
        <v>775</v>
      </c>
      <c r="C3615" s="222" t="s">
        <v>115</v>
      </c>
      <c r="D3615" s="222" t="s">
        <v>191</v>
      </c>
      <c r="E3615" s="199" t="s">
        <v>178</v>
      </c>
      <c r="F3615" s="200"/>
      <c r="G3615" s="200"/>
      <c r="H3615" s="200"/>
      <c r="I3615" s="200">
        <v>45764</v>
      </c>
      <c r="J3615" s="143">
        <f t="shared" si="56"/>
        <v>45764</v>
      </c>
      <c r="K3615" s="202">
        <v>1</v>
      </c>
      <c r="L3615" s="285" t="s">
        <v>7581</v>
      </c>
      <c r="M3615" s="223"/>
      <c r="N3615" s="203"/>
      <c r="O3615" s="222" t="s">
        <v>326</v>
      </c>
    </row>
    <row r="3616" spans="1:15" ht="29.25" customHeight="1">
      <c r="A3616" s="221" t="s">
        <v>100</v>
      </c>
      <c r="B3616" s="221" t="s">
        <v>775</v>
      </c>
      <c r="C3616" s="222" t="s">
        <v>115</v>
      </c>
      <c r="D3616" s="222" t="s">
        <v>191</v>
      </c>
      <c r="E3616" s="199" t="s">
        <v>171</v>
      </c>
      <c r="F3616" s="200"/>
      <c r="G3616" s="200"/>
      <c r="H3616" s="200"/>
      <c r="I3616" s="200">
        <v>45764</v>
      </c>
      <c r="J3616" s="143">
        <f t="shared" si="56"/>
        <v>45764</v>
      </c>
      <c r="K3616" s="202">
        <v>7</v>
      </c>
      <c r="L3616" s="284" t="s">
        <v>7582</v>
      </c>
      <c r="M3616" s="223"/>
      <c r="N3616" s="203"/>
      <c r="O3616" s="222" t="s">
        <v>326</v>
      </c>
    </row>
    <row r="3617" spans="1:15" ht="29.25" customHeight="1">
      <c r="A3617" s="221" t="s">
        <v>100</v>
      </c>
      <c r="B3617" s="221" t="s">
        <v>775</v>
      </c>
      <c r="C3617" s="222" t="s">
        <v>115</v>
      </c>
      <c r="D3617" s="222" t="s">
        <v>191</v>
      </c>
      <c r="E3617" s="199" t="s">
        <v>169</v>
      </c>
      <c r="F3617" s="200"/>
      <c r="G3617" s="200"/>
      <c r="H3617" s="200"/>
      <c r="I3617" s="200">
        <v>45765</v>
      </c>
      <c r="J3617" s="143">
        <f t="shared" si="56"/>
        <v>45765</v>
      </c>
      <c r="K3617" s="202">
        <v>7</v>
      </c>
      <c r="L3617" s="284" t="s">
        <v>7583</v>
      </c>
      <c r="M3617" s="223"/>
      <c r="N3617" s="203"/>
      <c r="O3617" s="222" t="s">
        <v>326</v>
      </c>
    </row>
    <row r="3618" spans="1:15" ht="29.25" customHeight="1">
      <c r="A3618" s="221" t="s">
        <v>100</v>
      </c>
      <c r="B3618" s="221" t="s">
        <v>775</v>
      </c>
      <c r="C3618" s="222" t="s">
        <v>115</v>
      </c>
      <c r="D3618" s="222" t="s">
        <v>191</v>
      </c>
      <c r="E3618" s="199" t="s">
        <v>178</v>
      </c>
      <c r="F3618" s="200"/>
      <c r="G3618" s="200"/>
      <c r="H3618" s="200"/>
      <c r="I3618" s="200">
        <v>45765</v>
      </c>
      <c r="J3618" s="143">
        <f t="shared" si="56"/>
        <v>45765</v>
      </c>
      <c r="K3618" s="202">
        <v>1</v>
      </c>
      <c r="L3618" s="285" t="s">
        <v>7584</v>
      </c>
      <c r="M3618" s="223"/>
      <c r="N3618" s="203"/>
      <c r="O3618" s="222" t="s">
        <v>326</v>
      </c>
    </row>
    <row r="3619" spans="1:15" ht="29.25" customHeight="1">
      <c r="A3619" s="221" t="s">
        <v>100</v>
      </c>
      <c r="B3619" s="221" t="s">
        <v>775</v>
      </c>
      <c r="C3619" s="222" t="s">
        <v>115</v>
      </c>
      <c r="D3619" s="222" t="s">
        <v>191</v>
      </c>
      <c r="E3619" s="199" t="s">
        <v>182</v>
      </c>
      <c r="F3619" s="200"/>
      <c r="G3619" s="200"/>
      <c r="H3619" s="200"/>
      <c r="I3619" s="200">
        <v>45768</v>
      </c>
      <c r="J3619" s="143">
        <f t="shared" si="56"/>
        <v>45768</v>
      </c>
      <c r="K3619" s="202">
        <v>8</v>
      </c>
      <c r="L3619" s="285" t="s">
        <v>7585</v>
      </c>
      <c r="M3619" s="223"/>
      <c r="N3619" s="203"/>
      <c r="O3619" s="222" t="s">
        <v>326</v>
      </c>
    </row>
    <row r="3620" spans="1:15" ht="29.25" customHeight="1">
      <c r="A3620" s="221" t="s">
        <v>100</v>
      </c>
      <c r="B3620" s="221" t="s">
        <v>775</v>
      </c>
      <c r="C3620" s="222" t="s">
        <v>115</v>
      </c>
      <c r="D3620" s="222" t="s">
        <v>191</v>
      </c>
      <c r="E3620" s="199" t="s">
        <v>166</v>
      </c>
      <c r="F3620" s="200"/>
      <c r="G3620" s="200"/>
      <c r="H3620" s="200"/>
      <c r="I3620" s="200">
        <v>45769</v>
      </c>
      <c r="J3620" s="143">
        <f t="shared" si="56"/>
        <v>45769</v>
      </c>
      <c r="K3620" s="202">
        <v>3</v>
      </c>
      <c r="L3620" s="285" t="s">
        <v>7586</v>
      </c>
      <c r="M3620" s="223"/>
      <c r="N3620" s="203"/>
      <c r="O3620" s="222" t="s">
        <v>326</v>
      </c>
    </row>
    <row r="3621" spans="1:15" ht="29.25" customHeight="1">
      <c r="A3621" s="221" t="s">
        <v>100</v>
      </c>
      <c r="B3621" s="221" t="s">
        <v>775</v>
      </c>
      <c r="C3621" s="222" t="s">
        <v>115</v>
      </c>
      <c r="D3621" s="222" t="s">
        <v>191</v>
      </c>
      <c r="E3621" s="199" t="s">
        <v>169</v>
      </c>
      <c r="F3621" s="200"/>
      <c r="G3621" s="200"/>
      <c r="H3621" s="200"/>
      <c r="I3621" s="200">
        <v>45769</v>
      </c>
      <c r="J3621" s="143">
        <f t="shared" si="56"/>
        <v>45769</v>
      </c>
      <c r="K3621" s="202">
        <v>3</v>
      </c>
      <c r="L3621" s="284" t="s">
        <v>7583</v>
      </c>
      <c r="M3621" s="223"/>
      <c r="N3621" s="203"/>
      <c r="O3621" s="222" t="s">
        <v>326</v>
      </c>
    </row>
    <row r="3622" spans="1:15" ht="29.25" customHeight="1">
      <c r="A3622" s="221" t="s">
        <v>100</v>
      </c>
      <c r="B3622" s="221" t="s">
        <v>775</v>
      </c>
      <c r="C3622" s="222" t="s">
        <v>115</v>
      </c>
      <c r="D3622" s="222" t="s">
        <v>191</v>
      </c>
      <c r="E3622" s="199" t="s">
        <v>171</v>
      </c>
      <c r="F3622" s="200"/>
      <c r="G3622" s="200"/>
      <c r="H3622" s="200"/>
      <c r="I3622" s="200">
        <v>45769</v>
      </c>
      <c r="J3622" s="143">
        <f t="shared" si="56"/>
        <v>45769</v>
      </c>
      <c r="K3622" s="202">
        <v>1</v>
      </c>
      <c r="L3622" s="285" t="s">
        <v>7587</v>
      </c>
      <c r="M3622" s="223"/>
      <c r="N3622" s="203"/>
      <c r="O3622" s="222" t="s">
        <v>326</v>
      </c>
    </row>
    <row r="3623" spans="1:15" ht="29.25" customHeight="1">
      <c r="A3623" s="221" t="s">
        <v>100</v>
      </c>
      <c r="B3623" s="221" t="s">
        <v>775</v>
      </c>
      <c r="C3623" s="222" t="s">
        <v>115</v>
      </c>
      <c r="D3623" s="222" t="s">
        <v>191</v>
      </c>
      <c r="E3623" s="199" t="s">
        <v>178</v>
      </c>
      <c r="F3623" s="200"/>
      <c r="G3623" s="200"/>
      <c r="H3623" s="200"/>
      <c r="I3623" s="200">
        <v>45769</v>
      </c>
      <c r="J3623" s="143">
        <f t="shared" si="56"/>
        <v>45769</v>
      </c>
      <c r="K3623" s="202">
        <v>1</v>
      </c>
      <c r="L3623" s="285" t="s">
        <v>6954</v>
      </c>
      <c r="M3623" s="223"/>
      <c r="N3623" s="203"/>
      <c r="O3623" s="222" t="s">
        <v>326</v>
      </c>
    </row>
    <row r="3624" spans="1:15" ht="29.25" customHeight="1">
      <c r="A3624" s="221" t="s">
        <v>100</v>
      </c>
      <c r="B3624" s="221" t="s">
        <v>775</v>
      </c>
      <c r="C3624" s="222" t="s">
        <v>115</v>
      </c>
      <c r="D3624" s="222" t="s">
        <v>191</v>
      </c>
      <c r="E3624" s="199" t="s">
        <v>178</v>
      </c>
      <c r="F3624" s="200"/>
      <c r="G3624" s="200"/>
      <c r="H3624" s="200"/>
      <c r="I3624" s="200">
        <v>45770</v>
      </c>
      <c r="J3624" s="143">
        <f t="shared" si="56"/>
        <v>45770</v>
      </c>
      <c r="K3624" s="202">
        <v>5</v>
      </c>
      <c r="L3624" s="285" t="s">
        <v>7588</v>
      </c>
      <c r="M3624" s="223"/>
      <c r="N3624" s="203"/>
      <c r="O3624" s="222" t="s">
        <v>326</v>
      </c>
    </row>
    <row r="3625" spans="1:15" ht="29.25" customHeight="1">
      <c r="A3625" s="221" t="s">
        <v>100</v>
      </c>
      <c r="B3625" s="221" t="s">
        <v>775</v>
      </c>
      <c r="C3625" s="222" t="s">
        <v>115</v>
      </c>
      <c r="D3625" s="222" t="s">
        <v>191</v>
      </c>
      <c r="E3625" s="199" t="s">
        <v>171</v>
      </c>
      <c r="F3625" s="200"/>
      <c r="G3625" s="200"/>
      <c r="H3625" s="200"/>
      <c r="I3625" s="200">
        <v>45770</v>
      </c>
      <c r="J3625" s="143">
        <f t="shared" si="56"/>
        <v>45770</v>
      </c>
      <c r="K3625" s="202">
        <v>2</v>
      </c>
      <c r="L3625" s="285" t="s">
        <v>7589</v>
      </c>
      <c r="M3625" s="223"/>
      <c r="N3625" s="203"/>
      <c r="O3625" s="222" t="s">
        <v>326</v>
      </c>
    </row>
    <row r="3626" spans="1:15" ht="29.25" customHeight="1">
      <c r="A3626" s="221" t="s">
        <v>100</v>
      </c>
      <c r="B3626" s="221" t="s">
        <v>775</v>
      </c>
      <c r="C3626" s="222" t="s">
        <v>115</v>
      </c>
      <c r="D3626" s="222" t="s">
        <v>191</v>
      </c>
      <c r="E3626" s="199" t="s">
        <v>166</v>
      </c>
      <c r="F3626" s="200"/>
      <c r="G3626" s="200"/>
      <c r="H3626" s="200"/>
      <c r="I3626" s="200">
        <v>45770</v>
      </c>
      <c r="J3626" s="143">
        <f t="shared" si="56"/>
        <v>45770</v>
      </c>
      <c r="K3626" s="202">
        <v>1</v>
      </c>
      <c r="L3626" s="285" t="s">
        <v>216</v>
      </c>
      <c r="M3626" s="223"/>
      <c r="N3626" s="203"/>
      <c r="O3626" s="222" t="s">
        <v>326</v>
      </c>
    </row>
    <row r="3627" spans="1:15" ht="29.25" customHeight="1">
      <c r="A3627" s="221" t="s">
        <v>100</v>
      </c>
      <c r="B3627" s="221" t="s">
        <v>775</v>
      </c>
      <c r="C3627" s="222" t="s">
        <v>115</v>
      </c>
      <c r="D3627" s="222" t="s">
        <v>191</v>
      </c>
      <c r="E3627" s="199" t="s">
        <v>178</v>
      </c>
      <c r="F3627" s="200"/>
      <c r="G3627" s="200"/>
      <c r="H3627" s="200"/>
      <c r="I3627" s="200">
        <v>45771</v>
      </c>
      <c r="J3627" s="143">
        <f t="shared" si="56"/>
        <v>45771</v>
      </c>
      <c r="K3627" s="202">
        <v>1</v>
      </c>
      <c r="L3627" s="285" t="s">
        <v>7590</v>
      </c>
      <c r="M3627" s="223"/>
      <c r="N3627" s="203"/>
      <c r="O3627" s="222" t="s">
        <v>326</v>
      </c>
    </row>
    <row r="3628" spans="1:15" ht="29.25" customHeight="1">
      <c r="A3628" s="221" t="s">
        <v>100</v>
      </c>
      <c r="B3628" s="221" t="s">
        <v>775</v>
      </c>
      <c r="C3628" s="222" t="s">
        <v>115</v>
      </c>
      <c r="D3628" s="222" t="s">
        <v>191</v>
      </c>
      <c r="E3628" s="199" t="s">
        <v>171</v>
      </c>
      <c r="F3628" s="200"/>
      <c r="G3628" s="200"/>
      <c r="H3628" s="200"/>
      <c r="I3628" s="200">
        <v>45771</v>
      </c>
      <c r="J3628" s="143">
        <f t="shared" si="56"/>
        <v>45771</v>
      </c>
      <c r="K3628" s="202">
        <v>7</v>
      </c>
      <c r="L3628" s="285" t="s">
        <v>7591</v>
      </c>
      <c r="M3628" s="223"/>
      <c r="N3628" s="203"/>
      <c r="O3628" s="222" t="s">
        <v>326</v>
      </c>
    </row>
    <row r="3629" spans="1:15" ht="29.25" customHeight="1">
      <c r="A3629" s="221" t="s">
        <v>100</v>
      </c>
      <c r="B3629" s="221" t="s">
        <v>775</v>
      </c>
      <c r="C3629" s="222" t="s">
        <v>115</v>
      </c>
      <c r="D3629" s="222" t="s">
        <v>191</v>
      </c>
      <c r="E3629" s="199" t="s">
        <v>178</v>
      </c>
      <c r="F3629" s="200"/>
      <c r="G3629" s="200"/>
      <c r="H3629" s="200"/>
      <c r="I3629" s="200">
        <v>45772</v>
      </c>
      <c r="J3629" s="143">
        <f t="shared" si="56"/>
        <v>45772</v>
      </c>
      <c r="K3629" s="202">
        <v>8</v>
      </c>
      <c r="L3629" s="284" t="s">
        <v>7592</v>
      </c>
      <c r="M3629" s="223"/>
      <c r="N3629" s="203"/>
      <c r="O3629" s="222" t="s">
        <v>326</v>
      </c>
    </row>
    <row r="3630" spans="1:15" ht="29.25" customHeight="1">
      <c r="A3630" s="221" t="s">
        <v>100</v>
      </c>
      <c r="B3630" s="221" t="s">
        <v>775</v>
      </c>
      <c r="C3630" s="222" t="s">
        <v>115</v>
      </c>
      <c r="D3630" s="222" t="s">
        <v>191</v>
      </c>
      <c r="E3630" s="199" t="s">
        <v>178</v>
      </c>
      <c r="F3630" s="200"/>
      <c r="G3630" s="200"/>
      <c r="H3630" s="200"/>
      <c r="I3630" s="200">
        <v>45775</v>
      </c>
      <c r="J3630" s="143">
        <f t="shared" si="56"/>
        <v>45775</v>
      </c>
      <c r="K3630" s="202">
        <v>1</v>
      </c>
      <c r="L3630" s="285" t="s">
        <v>7593</v>
      </c>
      <c r="M3630" s="223"/>
      <c r="N3630" s="203"/>
      <c r="O3630" s="222" t="s">
        <v>326</v>
      </c>
    </row>
    <row r="3631" spans="1:15" ht="29.25" customHeight="1">
      <c r="A3631" s="221" t="s">
        <v>100</v>
      </c>
      <c r="B3631" s="221" t="s">
        <v>775</v>
      </c>
      <c r="C3631" s="222" t="s">
        <v>115</v>
      </c>
      <c r="D3631" s="222" t="s">
        <v>191</v>
      </c>
      <c r="E3631" s="199" t="s">
        <v>169</v>
      </c>
      <c r="F3631" s="200"/>
      <c r="G3631" s="200"/>
      <c r="H3631" s="200"/>
      <c r="I3631" s="200">
        <v>45775</v>
      </c>
      <c r="J3631" s="143">
        <f t="shared" si="56"/>
        <v>45775</v>
      </c>
      <c r="K3631" s="202">
        <v>3</v>
      </c>
      <c r="L3631" s="285" t="s">
        <v>7594</v>
      </c>
      <c r="M3631" s="223"/>
      <c r="N3631" s="203"/>
      <c r="O3631" s="222" t="s">
        <v>326</v>
      </c>
    </row>
    <row r="3632" spans="1:15" ht="29.25" customHeight="1">
      <c r="A3632" s="221" t="s">
        <v>100</v>
      </c>
      <c r="B3632" s="221" t="s">
        <v>775</v>
      </c>
      <c r="C3632" s="222" t="s">
        <v>115</v>
      </c>
      <c r="D3632" s="222" t="s">
        <v>191</v>
      </c>
      <c r="E3632" s="199" t="s">
        <v>163</v>
      </c>
      <c r="F3632" s="200" t="s">
        <v>6005</v>
      </c>
      <c r="G3632" s="200" t="s">
        <v>6006</v>
      </c>
      <c r="H3632" s="200" t="s">
        <v>6030</v>
      </c>
      <c r="I3632" s="200">
        <v>45775</v>
      </c>
      <c r="J3632" s="143">
        <f t="shared" si="56"/>
        <v>45775</v>
      </c>
      <c r="K3632" s="202">
        <v>4</v>
      </c>
      <c r="L3632" s="284" t="s">
        <v>7595</v>
      </c>
      <c r="M3632" s="223"/>
      <c r="N3632" s="203">
        <v>1.675</v>
      </c>
      <c r="O3632" s="222" t="s">
        <v>992</v>
      </c>
    </row>
    <row r="3633" spans="1:15" ht="29.25" customHeight="1">
      <c r="A3633" s="221" t="s">
        <v>100</v>
      </c>
      <c r="B3633" s="221" t="s">
        <v>775</v>
      </c>
      <c r="C3633" s="222" t="s">
        <v>115</v>
      </c>
      <c r="D3633" s="222" t="s">
        <v>191</v>
      </c>
      <c r="E3633" s="199" t="s">
        <v>166</v>
      </c>
      <c r="F3633" s="200"/>
      <c r="G3633" s="200"/>
      <c r="H3633" s="200"/>
      <c r="I3633" s="200">
        <v>45776</v>
      </c>
      <c r="J3633" s="143">
        <f t="shared" si="56"/>
        <v>45776</v>
      </c>
      <c r="K3633" s="202">
        <v>1</v>
      </c>
      <c r="L3633" s="285" t="s">
        <v>7596</v>
      </c>
      <c r="M3633" s="223"/>
      <c r="N3633" s="203"/>
      <c r="O3633" s="222" t="s">
        <v>326</v>
      </c>
    </row>
    <row r="3634" spans="1:15" ht="29.25" customHeight="1">
      <c r="A3634" s="221" t="s">
        <v>100</v>
      </c>
      <c r="B3634" s="221" t="s">
        <v>775</v>
      </c>
      <c r="C3634" s="222" t="s">
        <v>115</v>
      </c>
      <c r="D3634" s="222" t="s">
        <v>191</v>
      </c>
      <c r="E3634" s="199" t="s">
        <v>169</v>
      </c>
      <c r="F3634" s="200"/>
      <c r="G3634" s="200"/>
      <c r="H3634" s="200"/>
      <c r="I3634" s="200">
        <v>45776</v>
      </c>
      <c r="J3634" s="143">
        <f t="shared" si="56"/>
        <v>45776</v>
      </c>
      <c r="K3634" s="202">
        <v>4</v>
      </c>
      <c r="L3634" s="284" t="s">
        <v>7597</v>
      </c>
      <c r="M3634" s="223"/>
      <c r="N3634" s="203"/>
      <c r="O3634" s="222" t="s">
        <v>326</v>
      </c>
    </row>
    <row r="3635" spans="1:15" ht="29.25" customHeight="1">
      <c r="A3635" s="221" t="s">
        <v>100</v>
      </c>
      <c r="B3635" s="221" t="s">
        <v>775</v>
      </c>
      <c r="C3635" s="222" t="s">
        <v>115</v>
      </c>
      <c r="D3635" s="222" t="s">
        <v>191</v>
      </c>
      <c r="E3635" s="199" t="s">
        <v>182</v>
      </c>
      <c r="F3635" s="200"/>
      <c r="G3635" s="200"/>
      <c r="H3635" s="200"/>
      <c r="I3635" s="200">
        <v>45776</v>
      </c>
      <c r="J3635" s="143">
        <f t="shared" si="56"/>
        <v>45776</v>
      </c>
      <c r="K3635" s="202">
        <v>3</v>
      </c>
      <c r="L3635" s="284" t="s">
        <v>7598</v>
      </c>
      <c r="M3635" s="223"/>
      <c r="N3635" s="203"/>
      <c r="O3635" s="222" t="s">
        <v>326</v>
      </c>
    </row>
    <row r="3636" spans="1:15" ht="29.25" customHeight="1">
      <c r="A3636" s="221" t="s">
        <v>100</v>
      </c>
      <c r="B3636" s="221" t="s">
        <v>775</v>
      </c>
      <c r="C3636" s="222" t="s">
        <v>115</v>
      </c>
      <c r="D3636" s="222" t="s">
        <v>191</v>
      </c>
      <c r="E3636" s="199" t="s">
        <v>178</v>
      </c>
      <c r="F3636" s="200"/>
      <c r="G3636" s="200"/>
      <c r="H3636" s="200"/>
      <c r="I3636" s="200">
        <v>45777</v>
      </c>
      <c r="J3636" s="143">
        <f t="shared" si="56"/>
        <v>45777</v>
      </c>
      <c r="K3636" s="202">
        <v>3</v>
      </c>
      <c r="L3636" s="284" t="s">
        <v>7599</v>
      </c>
      <c r="M3636" s="223"/>
      <c r="N3636" s="203"/>
      <c r="O3636" s="222" t="s">
        <v>326</v>
      </c>
    </row>
    <row r="3637" spans="1:15" ht="29.25" customHeight="1">
      <c r="A3637" s="221" t="s">
        <v>100</v>
      </c>
      <c r="B3637" s="221" t="s">
        <v>775</v>
      </c>
      <c r="C3637" s="222" t="s">
        <v>115</v>
      </c>
      <c r="D3637" s="222" t="s">
        <v>191</v>
      </c>
      <c r="E3637" s="199" t="s">
        <v>171</v>
      </c>
      <c r="F3637" s="200"/>
      <c r="G3637" s="200"/>
      <c r="H3637" s="200"/>
      <c r="I3637" s="200">
        <v>45777</v>
      </c>
      <c r="J3637" s="143">
        <f t="shared" si="56"/>
        <v>45777</v>
      </c>
      <c r="K3637" s="202">
        <v>2</v>
      </c>
      <c r="L3637" s="285" t="s">
        <v>7600</v>
      </c>
      <c r="M3637" s="223"/>
      <c r="N3637" s="203"/>
      <c r="O3637" s="222" t="s">
        <v>326</v>
      </c>
    </row>
    <row r="3638" spans="1:15" ht="29.25" customHeight="1">
      <c r="A3638" s="221" t="s">
        <v>100</v>
      </c>
      <c r="B3638" s="221" t="s">
        <v>775</v>
      </c>
      <c r="C3638" s="222" t="s">
        <v>115</v>
      </c>
      <c r="D3638" s="222" t="s">
        <v>191</v>
      </c>
      <c r="E3638" s="199" t="s">
        <v>169</v>
      </c>
      <c r="F3638" s="200"/>
      <c r="G3638" s="200"/>
      <c r="H3638" s="200"/>
      <c r="I3638" s="200">
        <v>45777</v>
      </c>
      <c r="J3638" s="143">
        <f t="shared" si="56"/>
        <v>45777</v>
      </c>
      <c r="K3638" s="202">
        <v>3</v>
      </c>
      <c r="L3638" s="285" t="s">
        <v>7601</v>
      </c>
      <c r="M3638" s="223"/>
      <c r="N3638" s="203"/>
      <c r="O3638" s="222" t="s">
        <v>326</v>
      </c>
    </row>
    <row r="3639" spans="1:15" ht="29.25" customHeight="1">
      <c r="A3639" s="221" t="s">
        <v>100</v>
      </c>
      <c r="B3639" s="221" t="s">
        <v>775</v>
      </c>
      <c r="C3639" s="222" t="s">
        <v>115</v>
      </c>
      <c r="D3639" s="222" t="s">
        <v>191</v>
      </c>
      <c r="E3639" s="199" t="s">
        <v>171</v>
      </c>
      <c r="F3639" s="200"/>
      <c r="G3639" s="200"/>
      <c r="H3639" s="200"/>
      <c r="I3639" s="200">
        <v>45779</v>
      </c>
      <c r="J3639" s="143">
        <f t="shared" si="56"/>
        <v>45779</v>
      </c>
      <c r="K3639" s="202">
        <v>4</v>
      </c>
      <c r="L3639" s="285" t="s">
        <v>7771</v>
      </c>
      <c r="M3639" s="223"/>
      <c r="N3639" s="203"/>
      <c r="O3639" s="222" t="s">
        <v>326</v>
      </c>
    </row>
    <row r="3640" spans="1:15" ht="29.25" customHeight="1">
      <c r="A3640" s="221" t="s">
        <v>100</v>
      </c>
      <c r="B3640" s="221" t="s">
        <v>775</v>
      </c>
      <c r="C3640" s="222" t="s">
        <v>115</v>
      </c>
      <c r="D3640" s="222" t="s">
        <v>191</v>
      </c>
      <c r="E3640" s="199" t="s">
        <v>166</v>
      </c>
      <c r="F3640" s="200"/>
      <c r="G3640" s="200"/>
      <c r="H3640" s="200"/>
      <c r="I3640" s="200">
        <v>45779</v>
      </c>
      <c r="J3640" s="143">
        <f t="shared" si="56"/>
        <v>45779</v>
      </c>
      <c r="K3640" s="202">
        <v>4</v>
      </c>
      <c r="L3640" s="285" t="s">
        <v>7772</v>
      </c>
      <c r="M3640" s="223"/>
      <c r="N3640" s="203"/>
      <c r="O3640" s="222" t="s">
        <v>326</v>
      </c>
    </row>
    <row r="3641" spans="1:15" ht="29.25" customHeight="1">
      <c r="A3641" s="221" t="s">
        <v>100</v>
      </c>
      <c r="B3641" s="221" t="s">
        <v>775</v>
      </c>
      <c r="C3641" s="222" t="s">
        <v>115</v>
      </c>
      <c r="D3641" s="222" t="s">
        <v>191</v>
      </c>
      <c r="E3641" s="199" t="s">
        <v>165</v>
      </c>
      <c r="F3641" s="200"/>
      <c r="G3641" s="200"/>
      <c r="H3641" s="200"/>
      <c r="I3641" s="200">
        <v>45782</v>
      </c>
      <c r="J3641" s="143">
        <f t="shared" si="56"/>
        <v>45782</v>
      </c>
      <c r="K3641" s="202">
        <v>8</v>
      </c>
      <c r="L3641" s="285" t="s">
        <v>170</v>
      </c>
      <c r="M3641" s="223"/>
      <c r="N3641" s="203"/>
      <c r="O3641" s="222" t="s">
        <v>326</v>
      </c>
    </row>
    <row r="3642" spans="1:15" ht="29.25" customHeight="1">
      <c r="A3642" s="221" t="s">
        <v>100</v>
      </c>
      <c r="B3642" s="221" t="s">
        <v>775</v>
      </c>
      <c r="C3642" s="222" t="s">
        <v>115</v>
      </c>
      <c r="D3642" s="222" t="s">
        <v>191</v>
      </c>
      <c r="E3642" s="199" t="s">
        <v>169</v>
      </c>
      <c r="F3642" s="200"/>
      <c r="G3642" s="200"/>
      <c r="H3642" s="200"/>
      <c r="I3642" s="200">
        <v>45783</v>
      </c>
      <c r="J3642" s="143">
        <f t="shared" si="56"/>
        <v>45783</v>
      </c>
      <c r="K3642" s="202">
        <v>5</v>
      </c>
      <c r="L3642" s="285" t="s">
        <v>7773</v>
      </c>
      <c r="M3642" s="223"/>
      <c r="N3642" s="203"/>
      <c r="O3642" s="222" t="s">
        <v>326</v>
      </c>
    </row>
    <row r="3643" spans="1:15" ht="29.25" customHeight="1">
      <c r="A3643" s="221" t="s">
        <v>100</v>
      </c>
      <c r="B3643" s="221" t="s">
        <v>775</v>
      </c>
      <c r="C3643" s="222" t="s">
        <v>115</v>
      </c>
      <c r="D3643" s="222" t="s">
        <v>191</v>
      </c>
      <c r="E3643" s="199" t="s">
        <v>166</v>
      </c>
      <c r="F3643" s="200"/>
      <c r="G3643" s="200"/>
      <c r="H3643" s="200"/>
      <c r="I3643" s="200">
        <v>45783</v>
      </c>
      <c r="J3643" s="143">
        <f t="shared" si="56"/>
        <v>45783</v>
      </c>
      <c r="K3643" s="202">
        <v>3</v>
      </c>
      <c r="L3643" s="285" t="s">
        <v>7772</v>
      </c>
      <c r="M3643" s="223"/>
      <c r="N3643" s="203"/>
      <c r="O3643" s="222" t="s">
        <v>326</v>
      </c>
    </row>
    <row r="3644" spans="1:15" ht="29.25" customHeight="1">
      <c r="A3644" s="221" t="s">
        <v>100</v>
      </c>
      <c r="B3644" s="221" t="s">
        <v>775</v>
      </c>
      <c r="C3644" s="222" t="s">
        <v>115</v>
      </c>
      <c r="D3644" s="222" t="s">
        <v>191</v>
      </c>
      <c r="E3644" s="199" t="s">
        <v>163</v>
      </c>
      <c r="F3644" s="200" t="s">
        <v>6005</v>
      </c>
      <c r="G3644" s="200" t="s">
        <v>6006</v>
      </c>
      <c r="H3644" s="200" t="s">
        <v>6030</v>
      </c>
      <c r="I3644" s="200">
        <v>45784</v>
      </c>
      <c r="J3644" s="143">
        <f t="shared" si="56"/>
        <v>45784</v>
      </c>
      <c r="K3644" s="202">
        <v>8</v>
      </c>
      <c r="L3644" s="285" t="s">
        <v>7774</v>
      </c>
      <c r="M3644" s="223"/>
      <c r="N3644" s="203">
        <v>1.675</v>
      </c>
      <c r="O3644" s="222" t="s">
        <v>992</v>
      </c>
    </row>
    <row r="3645" spans="1:15" ht="29.25" customHeight="1">
      <c r="A3645" s="221" t="s">
        <v>100</v>
      </c>
      <c r="B3645" s="221" t="s">
        <v>775</v>
      </c>
      <c r="C3645" s="222" t="s">
        <v>115</v>
      </c>
      <c r="D3645" s="222" t="s">
        <v>191</v>
      </c>
      <c r="E3645" s="199" t="s">
        <v>178</v>
      </c>
      <c r="F3645" s="200"/>
      <c r="G3645" s="200"/>
      <c r="H3645" s="200"/>
      <c r="I3645" s="200">
        <v>45785</v>
      </c>
      <c r="J3645" s="143">
        <f t="shared" si="56"/>
        <v>45785</v>
      </c>
      <c r="K3645" s="202">
        <v>1</v>
      </c>
      <c r="L3645" s="285" t="s">
        <v>7961</v>
      </c>
      <c r="M3645" s="223"/>
      <c r="N3645" s="203"/>
      <c r="O3645" s="222" t="s">
        <v>326</v>
      </c>
    </row>
    <row r="3646" spans="1:15" ht="29.25" customHeight="1">
      <c r="A3646" s="221" t="s">
        <v>100</v>
      </c>
      <c r="B3646" s="221" t="s">
        <v>775</v>
      </c>
      <c r="C3646" s="222" t="s">
        <v>115</v>
      </c>
      <c r="D3646" s="222" t="s">
        <v>191</v>
      </c>
      <c r="E3646" s="199" t="s">
        <v>169</v>
      </c>
      <c r="F3646" s="200"/>
      <c r="G3646" s="200"/>
      <c r="H3646" s="200"/>
      <c r="I3646" s="200">
        <v>45785</v>
      </c>
      <c r="J3646" s="143">
        <f t="shared" si="56"/>
        <v>45785</v>
      </c>
      <c r="K3646" s="202">
        <v>4</v>
      </c>
      <c r="L3646" s="285" t="s">
        <v>7962</v>
      </c>
      <c r="M3646" s="223"/>
      <c r="N3646" s="203"/>
      <c r="O3646" s="222" t="s">
        <v>326</v>
      </c>
    </row>
    <row r="3647" spans="1:15" ht="29.25" customHeight="1">
      <c r="A3647" s="221" t="s">
        <v>100</v>
      </c>
      <c r="B3647" s="221" t="s">
        <v>775</v>
      </c>
      <c r="C3647" s="222" t="s">
        <v>115</v>
      </c>
      <c r="D3647" s="222" t="s">
        <v>191</v>
      </c>
      <c r="E3647" s="199" t="s">
        <v>171</v>
      </c>
      <c r="F3647" s="200"/>
      <c r="G3647" s="200"/>
      <c r="H3647" s="200"/>
      <c r="I3647" s="200">
        <v>45785</v>
      </c>
      <c r="J3647" s="143">
        <f t="shared" si="56"/>
        <v>45785</v>
      </c>
      <c r="K3647" s="202">
        <v>3</v>
      </c>
      <c r="L3647" s="285" t="s">
        <v>7963</v>
      </c>
      <c r="M3647" s="223"/>
      <c r="N3647" s="203"/>
      <c r="O3647" s="222" t="s">
        <v>326</v>
      </c>
    </row>
    <row r="3648" spans="1:15" ht="29.25" customHeight="1">
      <c r="A3648" s="221" t="s">
        <v>100</v>
      </c>
      <c r="B3648" s="221" t="s">
        <v>775</v>
      </c>
      <c r="C3648" s="222" t="s">
        <v>115</v>
      </c>
      <c r="D3648" s="222" t="s">
        <v>191</v>
      </c>
      <c r="E3648" s="199" t="s">
        <v>171</v>
      </c>
      <c r="F3648" s="200"/>
      <c r="G3648" s="200"/>
      <c r="H3648" s="200"/>
      <c r="I3648" s="200">
        <v>45786</v>
      </c>
      <c r="J3648" s="143">
        <f t="shared" si="56"/>
        <v>45786</v>
      </c>
      <c r="K3648" s="202">
        <v>8</v>
      </c>
      <c r="L3648" s="285" t="s">
        <v>7964</v>
      </c>
      <c r="M3648" s="223"/>
      <c r="N3648" s="203"/>
      <c r="O3648" s="222" t="s">
        <v>326</v>
      </c>
    </row>
    <row r="3649" spans="1:15" ht="29.25" customHeight="1">
      <c r="A3649" s="221" t="s">
        <v>100</v>
      </c>
      <c r="B3649" s="221" t="s">
        <v>775</v>
      </c>
      <c r="C3649" s="222" t="s">
        <v>115</v>
      </c>
      <c r="D3649" s="222" t="s">
        <v>191</v>
      </c>
      <c r="E3649" s="199" t="s">
        <v>171</v>
      </c>
      <c r="F3649" s="200"/>
      <c r="G3649" s="200"/>
      <c r="H3649" s="200"/>
      <c r="I3649" s="200">
        <v>45789</v>
      </c>
      <c r="J3649" s="143">
        <f t="shared" si="56"/>
        <v>45789</v>
      </c>
      <c r="K3649" s="202">
        <v>8</v>
      </c>
      <c r="L3649" s="284" t="s">
        <v>7965</v>
      </c>
      <c r="M3649" s="223"/>
      <c r="N3649" s="203"/>
      <c r="O3649" s="222" t="s">
        <v>326</v>
      </c>
    </row>
    <row r="3650" spans="1:15" ht="29.25" customHeight="1">
      <c r="A3650" s="221" t="s">
        <v>100</v>
      </c>
      <c r="B3650" s="221" t="s">
        <v>775</v>
      </c>
      <c r="C3650" s="222" t="s">
        <v>115</v>
      </c>
      <c r="D3650" s="222" t="s">
        <v>191</v>
      </c>
      <c r="E3650" s="199" t="s">
        <v>166</v>
      </c>
      <c r="F3650" s="200"/>
      <c r="G3650" s="200"/>
      <c r="H3650" s="200"/>
      <c r="I3650" s="200">
        <v>45790</v>
      </c>
      <c r="J3650" s="143">
        <f t="shared" si="56"/>
        <v>45790</v>
      </c>
      <c r="K3650" s="202">
        <v>6</v>
      </c>
      <c r="L3650" s="284" t="s">
        <v>7966</v>
      </c>
      <c r="M3650" s="223"/>
      <c r="N3650" s="203"/>
      <c r="O3650" s="222" t="s">
        <v>326</v>
      </c>
    </row>
    <row r="3651" spans="1:15" ht="29.25" customHeight="1">
      <c r="A3651" s="221" t="s">
        <v>100</v>
      </c>
      <c r="B3651" s="221" t="s">
        <v>775</v>
      </c>
      <c r="C3651" s="222" t="s">
        <v>115</v>
      </c>
      <c r="D3651" s="222" t="s">
        <v>191</v>
      </c>
      <c r="E3651" s="199" t="s">
        <v>171</v>
      </c>
      <c r="F3651" s="200"/>
      <c r="G3651" s="200"/>
      <c r="H3651" s="200"/>
      <c r="I3651" s="200">
        <v>45790</v>
      </c>
      <c r="J3651" s="143">
        <f t="shared" ref="J3651:J3714" si="57">I3651</f>
        <v>45790</v>
      </c>
      <c r="K3651" s="202">
        <v>2</v>
      </c>
      <c r="L3651" s="285" t="s">
        <v>7967</v>
      </c>
      <c r="M3651" s="223"/>
      <c r="N3651" s="203"/>
      <c r="O3651" s="222" t="s">
        <v>326</v>
      </c>
    </row>
    <row r="3652" spans="1:15" ht="29.25" customHeight="1">
      <c r="A3652" s="221" t="s">
        <v>100</v>
      </c>
      <c r="B3652" s="221" t="s">
        <v>775</v>
      </c>
      <c r="C3652" s="222" t="s">
        <v>115</v>
      </c>
      <c r="D3652" s="222" t="s">
        <v>191</v>
      </c>
      <c r="E3652" s="199" t="s">
        <v>178</v>
      </c>
      <c r="F3652" s="200"/>
      <c r="G3652" s="200"/>
      <c r="H3652" s="200"/>
      <c r="I3652" s="200">
        <v>45791</v>
      </c>
      <c r="J3652" s="143">
        <f t="shared" si="57"/>
        <v>45791</v>
      </c>
      <c r="K3652" s="202">
        <v>4</v>
      </c>
      <c r="L3652" s="284" t="s">
        <v>7968</v>
      </c>
      <c r="M3652" s="223"/>
      <c r="N3652" s="203"/>
      <c r="O3652" s="222" t="s">
        <v>326</v>
      </c>
    </row>
    <row r="3653" spans="1:15" ht="29.25" customHeight="1">
      <c r="A3653" s="221" t="s">
        <v>100</v>
      </c>
      <c r="B3653" s="221" t="s">
        <v>775</v>
      </c>
      <c r="C3653" s="222" t="s">
        <v>115</v>
      </c>
      <c r="D3653" s="222" t="s">
        <v>191</v>
      </c>
      <c r="E3653" s="199" t="s">
        <v>171</v>
      </c>
      <c r="F3653" s="200"/>
      <c r="G3653" s="200"/>
      <c r="H3653" s="200"/>
      <c r="I3653" s="200">
        <v>45791</v>
      </c>
      <c r="J3653" s="143">
        <f t="shared" si="57"/>
        <v>45791</v>
      </c>
      <c r="K3653" s="202">
        <v>2</v>
      </c>
      <c r="L3653" s="284" t="s">
        <v>7969</v>
      </c>
      <c r="M3653" s="223"/>
      <c r="N3653" s="203"/>
      <c r="O3653" s="222" t="s">
        <v>326</v>
      </c>
    </row>
    <row r="3654" spans="1:15" ht="29.25" customHeight="1">
      <c r="A3654" s="221" t="s">
        <v>100</v>
      </c>
      <c r="B3654" s="221" t="s">
        <v>775</v>
      </c>
      <c r="C3654" s="222" t="s">
        <v>115</v>
      </c>
      <c r="D3654" s="222" t="s">
        <v>191</v>
      </c>
      <c r="E3654" s="199" t="s">
        <v>163</v>
      </c>
      <c r="F3654" s="200" t="s">
        <v>6525</v>
      </c>
      <c r="G3654" s="200" t="s">
        <v>6697</v>
      </c>
      <c r="H3654" s="200" t="s">
        <v>76</v>
      </c>
      <c r="I3654" s="200">
        <v>45791</v>
      </c>
      <c r="J3654" s="143">
        <f t="shared" si="57"/>
        <v>45791</v>
      </c>
      <c r="K3654" s="202">
        <v>1</v>
      </c>
      <c r="L3654" s="285" t="s">
        <v>124</v>
      </c>
      <c r="M3654" s="223"/>
      <c r="N3654" s="203">
        <v>6.5</v>
      </c>
      <c r="O3654" s="222" t="s">
        <v>958</v>
      </c>
    </row>
    <row r="3655" spans="1:15" ht="29.25" customHeight="1">
      <c r="A3655" s="221" t="s">
        <v>100</v>
      </c>
      <c r="B3655" s="221" t="s">
        <v>775</v>
      </c>
      <c r="C3655" s="222" t="s">
        <v>115</v>
      </c>
      <c r="D3655" s="222" t="s">
        <v>191</v>
      </c>
      <c r="E3655" s="199" t="s">
        <v>163</v>
      </c>
      <c r="F3655" s="200" t="s">
        <v>6525</v>
      </c>
      <c r="G3655" s="200" t="s">
        <v>6697</v>
      </c>
      <c r="H3655" s="200" t="s">
        <v>55</v>
      </c>
      <c r="I3655" s="200">
        <v>45791</v>
      </c>
      <c r="J3655" s="143">
        <f t="shared" si="57"/>
        <v>45791</v>
      </c>
      <c r="K3655" s="202">
        <v>1</v>
      </c>
      <c r="L3655" s="285" t="s">
        <v>551</v>
      </c>
      <c r="M3655" s="223"/>
      <c r="N3655" s="203">
        <v>11.75</v>
      </c>
      <c r="O3655" s="222" t="s">
        <v>968</v>
      </c>
    </row>
    <row r="3656" spans="1:15" ht="29.25" customHeight="1">
      <c r="A3656" s="221" t="s">
        <v>100</v>
      </c>
      <c r="B3656" s="221" t="s">
        <v>775</v>
      </c>
      <c r="C3656" s="222" t="s">
        <v>115</v>
      </c>
      <c r="D3656" s="222" t="s">
        <v>191</v>
      </c>
      <c r="E3656" s="199" t="s">
        <v>163</v>
      </c>
      <c r="F3656" s="200" t="s">
        <v>6005</v>
      </c>
      <c r="G3656" s="200" t="s">
        <v>6006</v>
      </c>
      <c r="H3656" s="200" t="s">
        <v>6030</v>
      </c>
      <c r="I3656" s="200">
        <v>45792</v>
      </c>
      <c r="J3656" s="143">
        <f t="shared" si="57"/>
        <v>45792</v>
      </c>
      <c r="K3656" s="202">
        <v>8</v>
      </c>
      <c r="L3656" s="285" t="s">
        <v>8183</v>
      </c>
      <c r="M3656" s="223"/>
      <c r="N3656" s="203">
        <v>1.675</v>
      </c>
      <c r="O3656" s="222" t="s">
        <v>992</v>
      </c>
    </row>
    <row r="3657" spans="1:15" ht="29.25" customHeight="1">
      <c r="A3657" s="221" t="s">
        <v>100</v>
      </c>
      <c r="B3657" s="221" t="s">
        <v>775</v>
      </c>
      <c r="C3657" s="222" t="s">
        <v>115</v>
      </c>
      <c r="D3657" s="222" t="s">
        <v>191</v>
      </c>
      <c r="E3657" s="199" t="s">
        <v>171</v>
      </c>
      <c r="F3657" s="200"/>
      <c r="G3657" s="200"/>
      <c r="H3657" s="200"/>
      <c r="I3657" s="200">
        <v>45793</v>
      </c>
      <c r="J3657" s="143">
        <f t="shared" si="57"/>
        <v>45793</v>
      </c>
      <c r="K3657" s="202">
        <v>8</v>
      </c>
      <c r="L3657" s="284" t="s">
        <v>8184</v>
      </c>
      <c r="M3657" s="223"/>
      <c r="N3657" s="203"/>
      <c r="O3657" s="222" t="s">
        <v>326</v>
      </c>
    </row>
    <row r="3658" spans="1:15" ht="29.25" customHeight="1">
      <c r="A3658" s="221" t="s">
        <v>100</v>
      </c>
      <c r="B3658" s="221" t="s">
        <v>775</v>
      </c>
      <c r="C3658" s="222" t="s">
        <v>115</v>
      </c>
      <c r="D3658" s="222" t="s">
        <v>191</v>
      </c>
      <c r="E3658" s="199" t="s">
        <v>178</v>
      </c>
      <c r="F3658" s="200"/>
      <c r="G3658" s="200"/>
      <c r="H3658" s="200"/>
      <c r="I3658" s="200">
        <v>45796</v>
      </c>
      <c r="J3658" s="143">
        <f t="shared" si="57"/>
        <v>45796</v>
      </c>
      <c r="K3658" s="202">
        <v>8</v>
      </c>
      <c r="L3658" s="284" t="s">
        <v>8185</v>
      </c>
      <c r="M3658" s="223"/>
      <c r="N3658" s="203"/>
      <c r="O3658" s="222" t="s">
        <v>326</v>
      </c>
    </row>
    <row r="3659" spans="1:15" ht="29.25" customHeight="1">
      <c r="A3659" s="221" t="s">
        <v>100</v>
      </c>
      <c r="B3659" s="221" t="s">
        <v>775</v>
      </c>
      <c r="C3659" s="222" t="s">
        <v>115</v>
      </c>
      <c r="D3659" s="222" t="s">
        <v>191</v>
      </c>
      <c r="E3659" s="199" t="s">
        <v>171</v>
      </c>
      <c r="F3659" s="200"/>
      <c r="G3659" s="200"/>
      <c r="H3659" s="200"/>
      <c r="I3659" s="200">
        <v>45797</v>
      </c>
      <c r="J3659" s="143">
        <f t="shared" si="57"/>
        <v>45797</v>
      </c>
      <c r="K3659" s="202">
        <v>8</v>
      </c>
      <c r="L3659" s="284" t="s">
        <v>8186</v>
      </c>
      <c r="M3659" s="223"/>
      <c r="N3659" s="203"/>
      <c r="O3659" s="222" t="s">
        <v>326</v>
      </c>
    </row>
    <row r="3660" spans="1:15" ht="29.25" customHeight="1">
      <c r="A3660" s="221" t="s">
        <v>100</v>
      </c>
      <c r="B3660" s="221" t="s">
        <v>775</v>
      </c>
      <c r="C3660" s="222" t="s">
        <v>115</v>
      </c>
      <c r="D3660" s="222" t="s">
        <v>191</v>
      </c>
      <c r="E3660" s="199" t="s">
        <v>171</v>
      </c>
      <c r="F3660" s="200"/>
      <c r="G3660" s="200"/>
      <c r="H3660" s="200"/>
      <c r="I3660" s="200">
        <v>45798</v>
      </c>
      <c r="J3660" s="143">
        <f t="shared" si="57"/>
        <v>45798</v>
      </c>
      <c r="K3660" s="202">
        <v>8</v>
      </c>
      <c r="L3660" s="284" t="s">
        <v>8187</v>
      </c>
      <c r="M3660" s="223"/>
      <c r="N3660" s="203"/>
      <c r="O3660" s="222" t="s">
        <v>326</v>
      </c>
    </row>
    <row r="3661" spans="1:15" ht="29.25" customHeight="1">
      <c r="A3661" s="221" t="s">
        <v>100</v>
      </c>
      <c r="B3661" s="221" t="s">
        <v>775</v>
      </c>
      <c r="C3661" s="222" t="s">
        <v>115</v>
      </c>
      <c r="D3661" s="222" t="s">
        <v>191</v>
      </c>
      <c r="E3661" s="199" t="s">
        <v>165</v>
      </c>
      <c r="F3661" s="200"/>
      <c r="G3661" s="200"/>
      <c r="H3661" s="200"/>
      <c r="I3661" s="200">
        <v>45799</v>
      </c>
      <c r="J3661" s="143">
        <f t="shared" si="57"/>
        <v>45799</v>
      </c>
      <c r="K3661" s="202">
        <v>8</v>
      </c>
      <c r="L3661" s="285" t="s">
        <v>170</v>
      </c>
      <c r="M3661" s="223"/>
      <c r="N3661" s="203"/>
      <c r="O3661" s="222" t="s">
        <v>326</v>
      </c>
    </row>
    <row r="3662" spans="1:15" ht="29.25" customHeight="1">
      <c r="A3662" s="221" t="s">
        <v>100</v>
      </c>
      <c r="B3662" s="221" t="s">
        <v>775</v>
      </c>
      <c r="C3662" s="222" t="s">
        <v>115</v>
      </c>
      <c r="D3662" s="222" t="s">
        <v>191</v>
      </c>
      <c r="E3662" s="199" t="s">
        <v>166</v>
      </c>
      <c r="F3662" s="200"/>
      <c r="G3662" s="200"/>
      <c r="H3662" s="200"/>
      <c r="I3662" s="200">
        <v>45800</v>
      </c>
      <c r="J3662" s="143">
        <f t="shared" si="57"/>
        <v>45800</v>
      </c>
      <c r="K3662" s="202">
        <v>8</v>
      </c>
      <c r="L3662" s="284" t="s">
        <v>8423</v>
      </c>
      <c r="M3662" s="223"/>
      <c r="N3662" s="203"/>
      <c r="O3662" s="222" t="s">
        <v>326</v>
      </c>
    </row>
    <row r="3663" spans="1:15" ht="29.25" customHeight="1">
      <c r="A3663" s="221" t="s">
        <v>100</v>
      </c>
      <c r="B3663" s="221" t="s">
        <v>775</v>
      </c>
      <c r="C3663" s="222" t="s">
        <v>115</v>
      </c>
      <c r="D3663" s="222" t="s">
        <v>191</v>
      </c>
      <c r="E3663" s="199" t="s">
        <v>171</v>
      </c>
      <c r="F3663" s="200"/>
      <c r="G3663" s="200"/>
      <c r="H3663" s="200"/>
      <c r="I3663" s="200">
        <v>45803</v>
      </c>
      <c r="J3663" s="143">
        <f t="shared" si="57"/>
        <v>45803</v>
      </c>
      <c r="K3663" s="202">
        <v>4</v>
      </c>
      <c r="L3663" s="284" t="s">
        <v>8424</v>
      </c>
      <c r="M3663" s="223"/>
      <c r="N3663" s="203"/>
      <c r="O3663" s="222" t="s">
        <v>326</v>
      </c>
    </row>
    <row r="3664" spans="1:15" ht="29.25" customHeight="1">
      <c r="A3664" s="221" t="s">
        <v>100</v>
      </c>
      <c r="B3664" s="221" t="s">
        <v>775</v>
      </c>
      <c r="C3664" s="222" t="s">
        <v>115</v>
      </c>
      <c r="D3664" s="222" t="s">
        <v>191</v>
      </c>
      <c r="E3664" s="199" t="s">
        <v>166</v>
      </c>
      <c r="F3664" s="200"/>
      <c r="G3664" s="200"/>
      <c r="H3664" s="200"/>
      <c r="I3664" s="200">
        <v>45803</v>
      </c>
      <c r="J3664" s="143">
        <f t="shared" si="57"/>
        <v>45803</v>
      </c>
      <c r="K3664" s="202">
        <v>1</v>
      </c>
      <c r="L3664" s="285" t="s">
        <v>8425</v>
      </c>
      <c r="M3664" s="223"/>
      <c r="N3664" s="203"/>
      <c r="O3664" s="222" t="s">
        <v>326</v>
      </c>
    </row>
    <row r="3665" spans="1:15" ht="29.25" customHeight="1">
      <c r="A3665" s="221" t="s">
        <v>100</v>
      </c>
      <c r="B3665" s="221" t="s">
        <v>775</v>
      </c>
      <c r="C3665" s="222" t="s">
        <v>115</v>
      </c>
      <c r="D3665" s="222" t="s">
        <v>191</v>
      </c>
      <c r="E3665" s="199" t="s">
        <v>166</v>
      </c>
      <c r="F3665" s="200"/>
      <c r="G3665" s="200"/>
      <c r="H3665" s="200"/>
      <c r="I3665" s="200">
        <v>45803</v>
      </c>
      <c r="J3665" s="143">
        <f t="shared" si="57"/>
        <v>45803</v>
      </c>
      <c r="K3665" s="202">
        <v>4</v>
      </c>
      <c r="L3665" s="285" t="s">
        <v>8426</v>
      </c>
      <c r="M3665" s="223"/>
      <c r="N3665" s="203"/>
      <c r="O3665" s="222" t="s">
        <v>326</v>
      </c>
    </row>
    <row r="3666" spans="1:15" ht="29.25" customHeight="1">
      <c r="A3666" s="221" t="s">
        <v>100</v>
      </c>
      <c r="B3666" s="221" t="s">
        <v>775</v>
      </c>
      <c r="C3666" s="222" t="s">
        <v>115</v>
      </c>
      <c r="D3666" s="222" t="s">
        <v>191</v>
      </c>
      <c r="E3666" s="199" t="s">
        <v>178</v>
      </c>
      <c r="F3666" s="200"/>
      <c r="G3666" s="200"/>
      <c r="H3666" s="200"/>
      <c r="I3666" s="200">
        <v>45804</v>
      </c>
      <c r="J3666" s="143">
        <f t="shared" si="57"/>
        <v>45804</v>
      </c>
      <c r="K3666" s="202">
        <v>1</v>
      </c>
      <c r="L3666" s="285" t="s">
        <v>8427</v>
      </c>
      <c r="M3666" s="223"/>
      <c r="N3666" s="203"/>
      <c r="O3666" s="222" t="s">
        <v>326</v>
      </c>
    </row>
    <row r="3667" spans="1:15" ht="29.25" customHeight="1">
      <c r="A3667" s="221" t="s">
        <v>100</v>
      </c>
      <c r="B3667" s="221" t="s">
        <v>775</v>
      </c>
      <c r="C3667" s="222" t="s">
        <v>115</v>
      </c>
      <c r="D3667" s="222" t="s">
        <v>191</v>
      </c>
      <c r="E3667" s="199" t="s">
        <v>171</v>
      </c>
      <c r="F3667" s="200"/>
      <c r="G3667" s="200"/>
      <c r="H3667" s="200"/>
      <c r="I3667" s="200">
        <v>45804</v>
      </c>
      <c r="J3667" s="143">
        <f t="shared" si="57"/>
        <v>45804</v>
      </c>
      <c r="K3667" s="202">
        <v>7</v>
      </c>
      <c r="L3667" s="284" t="s">
        <v>8428</v>
      </c>
      <c r="M3667" s="223"/>
      <c r="N3667" s="203"/>
      <c r="O3667" s="222" t="s">
        <v>326</v>
      </c>
    </row>
    <row r="3668" spans="1:15" ht="29.25" customHeight="1">
      <c r="A3668" s="221" t="s">
        <v>100</v>
      </c>
      <c r="B3668" s="221" t="s">
        <v>775</v>
      </c>
      <c r="C3668" s="222" t="s">
        <v>115</v>
      </c>
      <c r="D3668" s="222" t="s">
        <v>191</v>
      </c>
      <c r="E3668" s="199" t="s">
        <v>169</v>
      </c>
      <c r="F3668" s="200"/>
      <c r="G3668" s="200"/>
      <c r="H3668" s="200"/>
      <c r="I3668" s="200">
        <v>45805</v>
      </c>
      <c r="J3668" s="143">
        <f t="shared" si="57"/>
        <v>45805</v>
      </c>
      <c r="K3668" s="202">
        <v>1</v>
      </c>
      <c r="L3668" s="284" t="s">
        <v>8429</v>
      </c>
      <c r="M3668" s="223" t="s">
        <v>8430</v>
      </c>
      <c r="N3668" s="203"/>
      <c r="O3668" s="222" t="s">
        <v>326</v>
      </c>
    </row>
    <row r="3669" spans="1:15" ht="29.25" customHeight="1">
      <c r="A3669" s="221" t="s">
        <v>100</v>
      </c>
      <c r="B3669" s="221" t="s">
        <v>775</v>
      </c>
      <c r="C3669" s="222" t="s">
        <v>115</v>
      </c>
      <c r="D3669" s="222" t="s">
        <v>191</v>
      </c>
      <c r="E3669" s="199" t="s">
        <v>171</v>
      </c>
      <c r="F3669" s="200"/>
      <c r="G3669" s="200"/>
      <c r="H3669" s="200"/>
      <c r="I3669" s="200">
        <v>45805</v>
      </c>
      <c r="J3669" s="143">
        <f t="shared" si="57"/>
        <v>45805</v>
      </c>
      <c r="K3669" s="202">
        <v>7</v>
      </c>
      <c r="L3669" s="284" t="s">
        <v>8431</v>
      </c>
      <c r="M3669" s="223"/>
      <c r="N3669" s="203"/>
      <c r="O3669" s="222" t="s">
        <v>326</v>
      </c>
    </row>
    <row r="3670" spans="1:15" ht="29.25" customHeight="1">
      <c r="A3670" s="221" t="s">
        <v>100</v>
      </c>
      <c r="B3670" s="221" t="s">
        <v>775</v>
      </c>
      <c r="C3670" s="222" t="s">
        <v>115</v>
      </c>
      <c r="D3670" s="222" t="s">
        <v>191</v>
      </c>
      <c r="E3670" s="199" t="s">
        <v>171</v>
      </c>
      <c r="F3670" s="200"/>
      <c r="G3670" s="200"/>
      <c r="H3670" s="200"/>
      <c r="I3670" s="200">
        <v>45806</v>
      </c>
      <c r="J3670" s="143">
        <f t="shared" si="57"/>
        <v>45806</v>
      </c>
      <c r="K3670" s="202">
        <v>8</v>
      </c>
      <c r="L3670" s="284" t="s">
        <v>8432</v>
      </c>
      <c r="M3670" s="223"/>
      <c r="N3670" s="203"/>
      <c r="O3670" s="222" t="s">
        <v>326</v>
      </c>
    </row>
    <row r="3671" spans="1:15" ht="29.25" customHeight="1">
      <c r="A3671" s="221" t="s">
        <v>100</v>
      </c>
      <c r="B3671" s="221" t="s">
        <v>775</v>
      </c>
      <c r="C3671" s="222" t="s">
        <v>115</v>
      </c>
      <c r="D3671" s="222" t="s">
        <v>191</v>
      </c>
      <c r="E3671" s="199" t="s">
        <v>178</v>
      </c>
      <c r="F3671" s="200"/>
      <c r="G3671" s="200"/>
      <c r="H3671" s="200"/>
      <c r="I3671" s="200">
        <v>45810</v>
      </c>
      <c r="J3671" s="143">
        <f t="shared" si="57"/>
        <v>45810</v>
      </c>
      <c r="K3671" s="202">
        <v>1</v>
      </c>
      <c r="L3671" s="285" t="s">
        <v>8433</v>
      </c>
      <c r="M3671" s="223"/>
      <c r="N3671" s="203"/>
      <c r="O3671" s="222" t="s">
        <v>326</v>
      </c>
    </row>
    <row r="3672" spans="1:15" ht="29.25" customHeight="1">
      <c r="A3672" s="221" t="s">
        <v>100</v>
      </c>
      <c r="B3672" s="221" t="s">
        <v>775</v>
      </c>
      <c r="C3672" s="222" t="s">
        <v>115</v>
      </c>
      <c r="D3672" s="222" t="s">
        <v>191</v>
      </c>
      <c r="E3672" s="199" t="s">
        <v>163</v>
      </c>
      <c r="F3672" s="200" t="s">
        <v>3135</v>
      </c>
      <c r="G3672" s="200" t="s">
        <v>3136</v>
      </c>
      <c r="H3672" s="200" t="s">
        <v>3157</v>
      </c>
      <c r="I3672" s="200">
        <v>45810</v>
      </c>
      <c r="J3672" s="143">
        <f t="shared" si="57"/>
        <v>45810</v>
      </c>
      <c r="K3672" s="202">
        <v>8</v>
      </c>
      <c r="L3672" s="284" t="s">
        <v>8434</v>
      </c>
      <c r="M3672" s="223"/>
      <c r="N3672" s="203">
        <v>1.75</v>
      </c>
      <c r="O3672" s="222" t="s">
        <v>943</v>
      </c>
    </row>
    <row r="3673" spans="1:15" ht="29.25" customHeight="1">
      <c r="A3673" s="221" t="s">
        <v>100</v>
      </c>
      <c r="B3673" s="221" t="s">
        <v>775</v>
      </c>
      <c r="C3673" s="222" t="s">
        <v>115</v>
      </c>
      <c r="D3673" s="222" t="s">
        <v>191</v>
      </c>
      <c r="E3673" s="199" t="s">
        <v>163</v>
      </c>
      <c r="F3673" s="200" t="s">
        <v>3135</v>
      </c>
      <c r="G3673" s="200" t="s">
        <v>3136</v>
      </c>
      <c r="H3673" s="200" t="s">
        <v>3157</v>
      </c>
      <c r="I3673" s="200">
        <v>45811</v>
      </c>
      <c r="J3673" s="143">
        <f t="shared" si="57"/>
        <v>45811</v>
      </c>
      <c r="K3673" s="202">
        <v>4</v>
      </c>
      <c r="L3673" s="285" t="s">
        <v>8436</v>
      </c>
      <c r="M3673" s="223"/>
      <c r="N3673" s="203">
        <v>1.75</v>
      </c>
      <c r="O3673" s="222" t="s">
        <v>943</v>
      </c>
    </row>
    <row r="3674" spans="1:15" ht="29.25" customHeight="1">
      <c r="A3674" s="221" t="s">
        <v>100</v>
      </c>
      <c r="B3674" s="221" t="s">
        <v>775</v>
      </c>
      <c r="C3674" s="222" t="s">
        <v>115</v>
      </c>
      <c r="D3674" s="222" t="s">
        <v>191</v>
      </c>
      <c r="E3674" s="199" t="s">
        <v>163</v>
      </c>
      <c r="F3674" s="200" t="s">
        <v>6005</v>
      </c>
      <c r="G3674" s="200" t="s">
        <v>6006</v>
      </c>
      <c r="H3674" s="200" t="s">
        <v>6030</v>
      </c>
      <c r="I3674" s="200">
        <v>45811</v>
      </c>
      <c r="J3674" s="143">
        <f t="shared" si="57"/>
        <v>45811</v>
      </c>
      <c r="K3674" s="202">
        <v>4</v>
      </c>
      <c r="L3674" s="285" t="s">
        <v>8435</v>
      </c>
      <c r="M3674" s="223"/>
      <c r="N3674" s="203">
        <v>1.675</v>
      </c>
      <c r="O3674" s="222" t="s">
        <v>992</v>
      </c>
    </row>
    <row r="3675" spans="1:15" ht="29.25" customHeight="1">
      <c r="A3675" s="221" t="s">
        <v>100</v>
      </c>
      <c r="B3675" s="221" t="s">
        <v>775</v>
      </c>
      <c r="C3675" s="222" t="s">
        <v>115</v>
      </c>
      <c r="D3675" s="222" t="s">
        <v>191</v>
      </c>
      <c r="E3675" s="199" t="s">
        <v>166</v>
      </c>
      <c r="F3675" s="200"/>
      <c r="G3675" s="200"/>
      <c r="H3675" s="200"/>
      <c r="I3675" s="200">
        <v>45812</v>
      </c>
      <c r="J3675" s="143">
        <f t="shared" si="57"/>
        <v>45812</v>
      </c>
      <c r="K3675" s="202">
        <v>2</v>
      </c>
      <c r="L3675" s="285" t="s">
        <v>8437</v>
      </c>
      <c r="M3675" s="223"/>
      <c r="N3675" s="203"/>
      <c r="O3675" s="222" t="s">
        <v>326</v>
      </c>
    </row>
    <row r="3676" spans="1:15" ht="29.25" customHeight="1">
      <c r="A3676" s="221" t="s">
        <v>100</v>
      </c>
      <c r="B3676" s="221" t="s">
        <v>775</v>
      </c>
      <c r="C3676" s="222" t="s">
        <v>115</v>
      </c>
      <c r="D3676" s="222" t="s">
        <v>191</v>
      </c>
      <c r="E3676" s="199" t="s">
        <v>171</v>
      </c>
      <c r="F3676" s="200"/>
      <c r="G3676" s="200"/>
      <c r="H3676" s="200"/>
      <c r="I3676" s="200">
        <v>45812</v>
      </c>
      <c r="J3676" s="143">
        <f t="shared" si="57"/>
        <v>45812</v>
      </c>
      <c r="K3676" s="202">
        <v>2</v>
      </c>
      <c r="L3676" s="284" t="s">
        <v>8439</v>
      </c>
      <c r="M3676" s="223"/>
      <c r="N3676" s="203"/>
      <c r="O3676" s="222" t="s">
        <v>326</v>
      </c>
    </row>
    <row r="3677" spans="1:15" ht="29.25" customHeight="1">
      <c r="A3677" s="221" t="s">
        <v>100</v>
      </c>
      <c r="B3677" s="221" t="s">
        <v>775</v>
      </c>
      <c r="C3677" s="222" t="s">
        <v>115</v>
      </c>
      <c r="D3677" s="222" t="s">
        <v>191</v>
      </c>
      <c r="E3677" s="199" t="s">
        <v>163</v>
      </c>
      <c r="F3677" s="200" t="s">
        <v>5212</v>
      </c>
      <c r="G3677" s="200" t="s">
        <v>5213</v>
      </c>
      <c r="H3677" s="200" t="s">
        <v>5361</v>
      </c>
      <c r="I3677" s="200">
        <v>45812</v>
      </c>
      <c r="J3677" s="143">
        <f t="shared" si="57"/>
        <v>45812</v>
      </c>
      <c r="K3677" s="202">
        <v>4</v>
      </c>
      <c r="L3677" s="284" t="s">
        <v>8438</v>
      </c>
      <c r="M3677" s="223"/>
      <c r="N3677" s="203">
        <v>6.875</v>
      </c>
      <c r="O3677" s="222" t="s">
        <v>943</v>
      </c>
    </row>
    <row r="3678" spans="1:15" ht="29.25" customHeight="1">
      <c r="A3678" s="221" t="s">
        <v>100</v>
      </c>
      <c r="B3678" s="221" t="s">
        <v>775</v>
      </c>
      <c r="C3678" s="222" t="s">
        <v>115</v>
      </c>
      <c r="D3678" s="222" t="s">
        <v>191</v>
      </c>
      <c r="E3678" s="199" t="s">
        <v>171</v>
      </c>
      <c r="F3678" s="200"/>
      <c r="G3678" s="200"/>
      <c r="H3678" s="200"/>
      <c r="I3678" s="200">
        <v>45813</v>
      </c>
      <c r="J3678" s="143">
        <f t="shared" si="57"/>
        <v>45813</v>
      </c>
      <c r="K3678" s="202">
        <v>4</v>
      </c>
      <c r="L3678" s="284" t="s">
        <v>8752</v>
      </c>
      <c r="M3678" s="223"/>
      <c r="N3678" s="203"/>
      <c r="O3678" s="222" t="s">
        <v>326</v>
      </c>
    </row>
    <row r="3679" spans="1:15" ht="29.25" customHeight="1">
      <c r="A3679" s="221" t="s">
        <v>100</v>
      </c>
      <c r="B3679" s="221" t="s">
        <v>775</v>
      </c>
      <c r="C3679" s="222" t="s">
        <v>115</v>
      </c>
      <c r="D3679" s="222" t="s">
        <v>191</v>
      </c>
      <c r="E3679" s="199" t="s">
        <v>163</v>
      </c>
      <c r="F3679" s="200" t="s">
        <v>6005</v>
      </c>
      <c r="G3679" s="200" t="s">
        <v>6006</v>
      </c>
      <c r="H3679" s="200" t="s">
        <v>6030</v>
      </c>
      <c r="I3679" s="200">
        <v>45813</v>
      </c>
      <c r="J3679" s="143">
        <f t="shared" si="57"/>
        <v>45813</v>
      </c>
      <c r="K3679" s="202">
        <v>4</v>
      </c>
      <c r="L3679" s="285" t="s">
        <v>8751</v>
      </c>
      <c r="M3679" s="223"/>
      <c r="N3679" s="203">
        <v>1.675</v>
      </c>
      <c r="O3679" s="222" t="s">
        <v>992</v>
      </c>
    </row>
    <row r="3680" spans="1:15" ht="29.25" customHeight="1">
      <c r="A3680" s="221" t="s">
        <v>100</v>
      </c>
      <c r="B3680" s="221" t="s">
        <v>775</v>
      </c>
      <c r="C3680" s="222" t="s">
        <v>115</v>
      </c>
      <c r="D3680" s="222" t="s">
        <v>191</v>
      </c>
      <c r="E3680" s="199" t="s">
        <v>171</v>
      </c>
      <c r="F3680" s="200"/>
      <c r="G3680" s="200"/>
      <c r="H3680" s="200"/>
      <c r="I3680" s="200">
        <v>45814</v>
      </c>
      <c r="J3680" s="143">
        <f t="shared" si="57"/>
        <v>45814</v>
      </c>
      <c r="K3680" s="202">
        <v>8</v>
      </c>
      <c r="L3680" s="284" t="s">
        <v>8753</v>
      </c>
      <c r="M3680" s="223"/>
      <c r="N3680" s="203"/>
      <c r="O3680" s="222" t="s">
        <v>326</v>
      </c>
    </row>
    <row r="3681" spans="1:15" ht="29.25" customHeight="1">
      <c r="A3681" s="221" t="s">
        <v>100</v>
      </c>
      <c r="B3681" s="221" t="s">
        <v>775</v>
      </c>
      <c r="C3681" s="222" t="s">
        <v>115</v>
      </c>
      <c r="D3681" s="222" t="s">
        <v>191</v>
      </c>
      <c r="E3681" s="199" t="s">
        <v>171</v>
      </c>
      <c r="F3681" s="200"/>
      <c r="G3681" s="200"/>
      <c r="H3681" s="200"/>
      <c r="I3681" s="200">
        <v>45817</v>
      </c>
      <c r="J3681" s="143">
        <f t="shared" si="57"/>
        <v>45817</v>
      </c>
      <c r="K3681" s="202">
        <v>3</v>
      </c>
      <c r="L3681" s="285" t="s">
        <v>8755</v>
      </c>
      <c r="M3681" s="223"/>
      <c r="N3681" s="203"/>
      <c r="O3681" s="222" t="s">
        <v>326</v>
      </c>
    </row>
    <row r="3682" spans="1:15" ht="29.25" customHeight="1">
      <c r="A3682" s="221" t="s">
        <v>100</v>
      </c>
      <c r="B3682" s="221" t="s">
        <v>775</v>
      </c>
      <c r="C3682" s="222" t="s">
        <v>115</v>
      </c>
      <c r="D3682" s="222" t="s">
        <v>191</v>
      </c>
      <c r="E3682" s="199" t="s">
        <v>163</v>
      </c>
      <c r="F3682" s="200" t="s">
        <v>6005</v>
      </c>
      <c r="G3682" s="200" t="s">
        <v>6006</v>
      </c>
      <c r="H3682" s="200" t="s">
        <v>6030</v>
      </c>
      <c r="I3682" s="200">
        <v>45817</v>
      </c>
      <c r="J3682" s="143">
        <f t="shared" si="57"/>
        <v>45817</v>
      </c>
      <c r="K3682" s="202">
        <v>5</v>
      </c>
      <c r="L3682" s="284" t="s">
        <v>8754</v>
      </c>
      <c r="M3682" s="223"/>
      <c r="N3682" s="203">
        <v>1.675</v>
      </c>
      <c r="O3682" s="222" t="s">
        <v>992</v>
      </c>
    </row>
    <row r="3683" spans="1:15" ht="29.25" customHeight="1">
      <c r="A3683" s="221" t="s">
        <v>100</v>
      </c>
      <c r="B3683" s="221" t="s">
        <v>775</v>
      </c>
      <c r="C3683" s="222" t="s">
        <v>115</v>
      </c>
      <c r="D3683" s="222" t="s">
        <v>191</v>
      </c>
      <c r="E3683" s="199" t="s">
        <v>171</v>
      </c>
      <c r="F3683" s="200"/>
      <c r="G3683" s="200"/>
      <c r="H3683" s="200"/>
      <c r="I3683" s="200">
        <v>45818</v>
      </c>
      <c r="J3683" s="143">
        <f t="shared" si="57"/>
        <v>45818</v>
      </c>
      <c r="K3683" s="202">
        <v>8</v>
      </c>
      <c r="L3683" s="284" t="s">
        <v>8756</v>
      </c>
      <c r="M3683" s="223"/>
      <c r="N3683" s="203"/>
      <c r="O3683" s="222" t="s">
        <v>326</v>
      </c>
    </row>
    <row r="3684" spans="1:15" ht="29.25" customHeight="1">
      <c r="A3684" s="221" t="s">
        <v>100</v>
      </c>
      <c r="B3684" s="221" t="s">
        <v>775</v>
      </c>
      <c r="C3684" s="222" t="s">
        <v>115</v>
      </c>
      <c r="D3684" s="222" t="s">
        <v>191</v>
      </c>
      <c r="E3684" s="199" t="s">
        <v>166</v>
      </c>
      <c r="F3684" s="200"/>
      <c r="G3684" s="200"/>
      <c r="H3684" s="200"/>
      <c r="I3684" s="200">
        <v>45819</v>
      </c>
      <c r="J3684" s="143">
        <f t="shared" si="57"/>
        <v>45819</v>
      </c>
      <c r="K3684" s="202">
        <v>2</v>
      </c>
      <c r="L3684" s="285" t="s">
        <v>8757</v>
      </c>
      <c r="M3684" s="223"/>
      <c r="N3684" s="203"/>
      <c r="O3684" s="222" t="s">
        <v>326</v>
      </c>
    </row>
    <row r="3685" spans="1:15" ht="29.25" customHeight="1">
      <c r="A3685" s="221" t="s">
        <v>100</v>
      </c>
      <c r="B3685" s="221" t="s">
        <v>775</v>
      </c>
      <c r="C3685" s="222" t="s">
        <v>115</v>
      </c>
      <c r="D3685" s="222" t="s">
        <v>191</v>
      </c>
      <c r="E3685" s="199" t="s">
        <v>171</v>
      </c>
      <c r="F3685" s="200"/>
      <c r="G3685" s="200"/>
      <c r="H3685" s="200"/>
      <c r="I3685" s="200">
        <v>45819</v>
      </c>
      <c r="J3685" s="143">
        <f t="shared" si="57"/>
        <v>45819</v>
      </c>
      <c r="K3685" s="202">
        <v>4</v>
      </c>
      <c r="L3685" s="284" t="s">
        <v>8758</v>
      </c>
      <c r="M3685" s="223"/>
      <c r="N3685" s="203"/>
      <c r="O3685" s="222" t="s">
        <v>326</v>
      </c>
    </row>
    <row r="3686" spans="1:15" ht="29.25" customHeight="1">
      <c r="A3686" s="221" t="s">
        <v>100</v>
      </c>
      <c r="B3686" s="221" t="s">
        <v>775</v>
      </c>
      <c r="C3686" s="222" t="s">
        <v>115</v>
      </c>
      <c r="D3686" s="222" t="s">
        <v>191</v>
      </c>
      <c r="E3686" s="199" t="s">
        <v>178</v>
      </c>
      <c r="F3686" s="200"/>
      <c r="G3686" s="200"/>
      <c r="H3686" s="200"/>
      <c r="I3686" s="200">
        <v>45819</v>
      </c>
      <c r="J3686" s="143">
        <f t="shared" si="57"/>
        <v>45819</v>
      </c>
      <c r="K3686" s="202">
        <v>2</v>
      </c>
      <c r="L3686" s="285" t="s">
        <v>8759</v>
      </c>
      <c r="M3686" s="223"/>
      <c r="N3686" s="203"/>
      <c r="O3686" s="222" t="s">
        <v>326</v>
      </c>
    </row>
    <row r="3687" spans="1:15" ht="29.25" customHeight="1">
      <c r="A3687" s="221" t="s">
        <v>100</v>
      </c>
      <c r="B3687" s="221" t="s">
        <v>775</v>
      </c>
      <c r="C3687" s="222" t="s">
        <v>115</v>
      </c>
      <c r="D3687" s="222" t="s">
        <v>191</v>
      </c>
      <c r="E3687" s="199" t="s">
        <v>171</v>
      </c>
      <c r="F3687" s="200"/>
      <c r="G3687" s="200"/>
      <c r="H3687" s="200"/>
      <c r="I3687" s="200">
        <v>45820</v>
      </c>
      <c r="J3687" s="143">
        <f t="shared" si="57"/>
        <v>45820</v>
      </c>
      <c r="K3687" s="202">
        <v>5</v>
      </c>
      <c r="L3687" s="285" t="s">
        <v>8929</v>
      </c>
      <c r="M3687" s="223"/>
      <c r="N3687" s="203"/>
      <c r="O3687" s="222" t="s">
        <v>326</v>
      </c>
    </row>
    <row r="3688" spans="1:15" ht="29.25" customHeight="1">
      <c r="A3688" s="221" t="s">
        <v>100</v>
      </c>
      <c r="B3688" s="221" t="s">
        <v>775</v>
      </c>
      <c r="C3688" s="222" t="s">
        <v>115</v>
      </c>
      <c r="D3688" s="222" t="s">
        <v>191</v>
      </c>
      <c r="E3688" s="199" t="s">
        <v>178</v>
      </c>
      <c r="F3688" s="200"/>
      <c r="G3688" s="200"/>
      <c r="H3688" s="200"/>
      <c r="I3688" s="200">
        <v>45820</v>
      </c>
      <c r="J3688" s="143">
        <f t="shared" si="57"/>
        <v>45820</v>
      </c>
      <c r="K3688" s="202">
        <v>1.5</v>
      </c>
      <c r="L3688" s="285" t="s">
        <v>8930</v>
      </c>
      <c r="M3688" s="223"/>
      <c r="N3688" s="203"/>
      <c r="O3688" s="222" t="s">
        <v>326</v>
      </c>
    </row>
    <row r="3689" spans="1:15" ht="29.25" customHeight="1">
      <c r="A3689" s="221" t="s">
        <v>100</v>
      </c>
      <c r="B3689" s="221" t="s">
        <v>775</v>
      </c>
      <c r="C3689" s="222" t="s">
        <v>115</v>
      </c>
      <c r="D3689" s="222" t="s">
        <v>191</v>
      </c>
      <c r="E3689" s="199" t="s">
        <v>163</v>
      </c>
      <c r="F3689" s="200" t="s">
        <v>5212</v>
      </c>
      <c r="G3689" s="200" t="s">
        <v>5213</v>
      </c>
      <c r="H3689" s="200" t="s">
        <v>2694</v>
      </c>
      <c r="I3689" s="200">
        <v>45820</v>
      </c>
      <c r="J3689" s="143">
        <f t="shared" si="57"/>
        <v>45820</v>
      </c>
      <c r="K3689" s="202">
        <v>1.5</v>
      </c>
      <c r="L3689" s="285" t="s">
        <v>8931</v>
      </c>
      <c r="M3689" s="223"/>
      <c r="N3689" s="203">
        <v>1.3416666666666699</v>
      </c>
      <c r="O3689" s="222" t="s">
        <v>991</v>
      </c>
    </row>
    <row r="3690" spans="1:15" ht="29.25" customHeight="1">
      <c r="A3690" s="221" t="s">
        <v>100</v>
      </c>
      <c r="B3690" s="221" t="s">
        <v>775</v>
      </c>
      <c r="C3690" s="222" t="s">
        <v>115</v>
      </c>
      <c r="D3690" s="222" t="s">
        <v>191</v>
      </c>
      <c r="E3690" s="199" t="s">
        <v>174</v>
      </c>
      <c r="F3690" s="200"/>
      <c r="G3690" s="200"/>
      <c r="H3690" s="200"/>
      <c r="I3690" s="200">
        <v>45821</v>
      </c>
      <c r="J3690" s="143">
        <f t="shared" si="57"/>
        <v>45821</v>
      </c>
      <c r="K3690" s="202">
        <v>8</v>
      </c>
      <c r="L3690" s="285" t="s">
        <v>8932</v>
      </c>
      <c r="M3690" s="223"/>
      <c r="N3690" s="203"/>
      <c r="O3690" s="222" t="s">
        <v>326</v>
      </c>
    </row>
    <row r="3691" spans="1:15" ht="29.25" customHeight="1">
      <c r="A3691" s="221" t="s">
        <v>100</v>
      </c>
      <c r="B3691" s="221" t="s">
        <v>775</v>
      </c>
      <c r="C3691" s="222" t="s">
        <v>115</v>
      </c>
      <c r="D3691" s="222" t="s">
        <v>191</v>
      </c>
      <c r="E3691" s="199" t="s">
        <v>178</v>
      </c>
      <c r="F3691" s="200"/>
      <c r="G3691" s="200"/>
      <c r="H3691" s="200"/>
      <c r="I3691" s="200">
        <v>45824</v>
      </c>
      <c r="J3691" s="143">
        <f t="shared" si="57"/>
        <v>45824</v>
      </c>
      <c r="K3691" s="202">
        <v>0.5</v>
      </c>
      <c r="L3691" s="285" t="s">
        <v>8933</v>
      </c>
      <c r="M3691" s="223"/>
      <c r="N3691" s="203"/>
      <c r="O3691" s="222" t="s">
        <v>326</v>
      </c>
    </row>
    <row r="3692" spans="1:15" ht="29.25" customHeight="1">
      <c r="A3692" s="221" t="s">
        <v>100</v>
      </c>
      <c r="B3692" s="221" t="s">
        <v>775</v>
      </c>
      <c r="C3692" s="222" t="s">
        <v>115</v>
      </c>
      <c r="D3692" s="222" t="s">
        <v>191</v>
      </c>
      <c r="E3692" s="199" t="s">
        <v>171</v>
      </c>
      <c r="F3692" s="200"/>
      <c r="G3692" s="200"/>
      <c r="H3692" s="200"/>
      <c r="I3692" s="200">
        <v>45824</v>
      </c>
      <c r="J3692" s="143">
        <f t="shared" si="57"/>
        <v>45824</v>
      </c>
      <c r="K3692" s="202">
        <v>7.5</v>
      </c>
      <c r="L3692" s="284" t="s">
        <v>8934</v>
      </c>
      <c r="M3692" s="223"/>
      <c r="N3692" s="203"/>
      <c r="O3692" s="222" t="s">
        <v>326</v>
      </c>
    </row>
    <row r="3693" spans="1:15" ht="29.25" customHeight="1">
      <c r="A3693" s="221" t="s">
        <v>100</v>
      </c>
      <c r="B3693" s="221" t="s">
        <v>775</v>
      </c>
      <c r="C3693" s="222" t="s">
        <v>115</v>
      </c>
      <c r="D3693" s="222" t="s">
        <v>191</v>
      </c>
      <c r="E3693" s="199" t="s">
        <v>171</v>
      </c>
      <c r="F3693" s="200"/>
      <c r="G3693" s="200"/>
      <c r="H3693" s="200"/>
      <c r="I3693" s="200">
        <v>45825</v>
      </c>
      <c r="J3693" s="143">
        <f t="shared" si="57"/>
        <v>45825</v>
      </c>
      <c r="K3693" s="202">
        <v>8</v>
      </c>
      <c r="L3693" s="284" t="s">
        <v>8935</v>
      </c>
      <c r="M3693" s="223"/>
      <c r="N3693" s="203"/>
      <c r="O3693" s="222" t="s">
        <v>326</v>
      </c>
    </row>
    <row r="3694" spans="1:15" ht="29.25" customHeight="1">
      <c r="A3694" s="221" t="s">
        <v>100</v>
      </c>
      <c r="B3694" s="221" t="s">
        <v>775</v>
      </c>
      <c r="C3694" s="222" t="s">
        <v>115</v>
      </c>
      <c r="D3694" s="222" t="s">
        <v>191</v>
      </c>
      <c r="E3694" s="199" t="s">
        <v>178</v>
      </c>
      <c r="F3694" s="200"/>
      <c r="G3694" s="200"/>
      <c r="H3694" s="200"/>
      <c r="I3694" s="200">
        <v>45826</v>
      </c>
      <c r="J3694" s="143">
        <f t="shared" si="57"/>
        <v>45826</v>
      </c>
      <c r="K3694" s="202">
        <v>2</v>
      </c>
      <c r="L3694" s="285" t="s">
        <v>8910</v>
      </c>
      <c r="M3694" s="223"/>
      <c r="N3694" s="203"/>
      <c r="O3694" s="222" t="s">
        <v>326</v>
      </c>
    </row>
    <row r="3695" spans="1:15" ht="29.25" customHeight="1">
      <c r="A3695" s="221" t="s">
        <v>100</v>
      </c>
      <c r="B3695" s="221" t="s">
        <v>775</v>
      </c>
      <c r="C3695" s="222" t="s">
        <v>115</v>
      </c>
      <c r="D3695" s="222" t="s">
        <v>191</v>
      </c>
      <c r="E3695" s="199" t="s">
        <v>171</v>
      </c>
      <c r="F3695" s="200"/>
      <c r="G3695" s="200"/>
      <c r="H3695" s="200"/>
      <c r="I3695" s="200">
        <v>45826</v>
      </c>
      <c r="J3695" s="143">
        <f t="shared" si="57"/>
        <v>45826</v>
      </c>
      <c r="K3695" s="202">
        <v>6</v>
      </c>
      <c r="L3695" s="284" t="s">
        <v>8936</v>
      </c>
      <c r="M3695" s="223"/>
      <c r="N3695" s="203"/>
      <c r="O3695" s="222" t="s">
        <v>326</v>
      </c>
    </row>
    <row r="3696" spans="1:15" ht="29.25" customHeight="1">
      <c r="A3696" s="221" t="s">
        <v>100</v>
      </c>
      <c r="B3696" s="221" t="s">
        <v>775</v>
      </c>
      <c r="C3696" s="222" t="s">
        <v>115</v>
      </c>
      <c r="D3696" s="222" t="s">
        <v>191</v>
      </c>
      <c r="E3696" s="199" t="s">
        <v>166</v>
      </c>
      <c r="F3696" s="200"/>
      <c r="G3696" s="200"/>
      <c r="H3696" s="200"/>
      <c r="I3696" s="200">
        <v>45827</v>
      </c>
      <c r="J3696" s="143">
        <f t="shared" si="57"/>
        <v>45827</v>
      </c>
      <c r="K3696" s="202">
        <v>8</v>
      </c>
      <c r="L3696" s="285" t="s">
        <v>9127</v>
      </c>
      <c r="M3696" s="223"/>
      <c r="N3696" s="203"/>
      <c r="O3696" s="222" t="s">
        <v>326</v>
      </c>
    </row>
    <row r="3697" spans="1:15" ht="29.25" customHeight="1">
      <c r="A3697" s="221" t="s">
        <v>100</v>
      </c>
      <c r="B3697" s="221" t="s">
        <v>775</v>
      </c>
      <c r="C3697" s="222" t="s">
        <v>115</v>
      </c>
      <c r="D3697" s="222" t="s">
        <v>191</v>
      </c>
      <c r="E3697" s="199" t="s">
        <v>166</v>
      </c>
      <c r="F3697" s="200"/>
      <c r="G3697" s="200"/>
      <c r="H3697" s="200"/>
      <c r="I3697" s="200">
        <v>45828</v>
      </c>
      <c r="J3697" s="143">
        <f t="shared" si="57"/>
        <v>45828</v>
      </c>
      <c r="K3697" s="202">
        <v>6</v>
      </c>
      <c r="L3697" s="285" t="s">
        <v>9128</v>
      </c>
      <c r="M3697" s="223"/>
      <c r="N3697" s="203"/>
      <c r="O3697" s="222" t="s">
        <v>326</v>
      </c>
    </row>
    <row r="3698" spans="1:15" ht="29.25" customHeight="1">
      <c r="A3698" s="221" t="s">
        <v>100</v>
      </c>
      <c r="B3698" s="221" t="s">
        <v>775</v>
      </c>
      <c r="C3698" s="222" t="s">
        <v>115</v>
      </c>
      <c r="D3698" s="222" t="s">
        <v>191</v>
      </c>
      <c r="E3698" s="199" t="s">
        <v>163</v>
      </c>
      <c r="F3698" s="200" t="s">
        <v>6005</v>
      </c>
      <c r="G3698" s="200" t="s">
        <v>6006</v>
      </c>
      <c r="H3698" s="200" t="s">
        <v>6030</v>
      </c>
      <c r="I3698" s="200">
        <v>45828</v>
      </c>
      <c r="J3698" s="143">
        <f t="shared" si="57"/>
        <v>45828</v>
      </c>
      <c r="K3698" s="202">
        <v>2</v>
      </c>
      <c r="L3698" s="285" t="s">
        <v>9129</v>
      </c>
      <c r="M3698" s="223"/>
      <c r="N3698" s="203">
        <v>1.675</v>
      </c>
      <c r="O3698" s="222" t="s">
        <v>992</v>
      </c>
    </row>
    <row r="3699" spans="1:15" ht="29.25" customHeight="1">
      <c r="A3699" s="221" t="s">
        <v>100</v>
      </c>
      <c r="B3699" s="221" t="s">
        <v>775</v>
      </c>
      <c r="C3699" s="222" t="s">
        <v>115</v>
      </c>
      <c r="D3699" s="222" t="s">
        <v>191</v>
      </c>
      <c r="E3699" s="199" t="s">
        <v>178</v>
      </c>
      <c r="F3699" s="200"/>
      <c r="G3699" s="200"/>
      <c r="H3699" s="200"/>
      <c r="I3699" s="200">
        <v>45831</v>
      </c>
      <c r="J3699" s="143">
        <f t="shared" si="57"/>
        <v>45831</v>
      </c>
      <c r="K3699" s="202">
        <v>4</v>
      </c>
      <c r="L3699" s="285" t="s">
        <v>9130</v>
      </c>
      <c r="M3699" s="223"/>
      <c r="N3699" s="203"/>
      <c r="O3699" s="222" t="s">
        <v>326</v>
      </c>
    </row>
    <row r="3700" spans="1:15" ht="29.25" customHeight="1">
      <c r="A3700" s="221" t="s">
        <v>100</v>
      </c>
      <c r="B3700" s="221" t="s">
        <v>775</v>
      </c>
      <c r="C3700" s="222" t="s">
        <v>115</v>
      </c>
      <c r="D3700" s="222" t="s">
        <v>191</v>
      </c>
      <c r="E3700" s="199" t="s">
        <v>163</v>
      </c>
      <c r="F3700" s="200" t="s">
        <v>6005</v>
      </c>
      <c r="G3700" s="200" t="s">
        <v>6006</v>
      </c>
      <c r="H3700" s="200" t="s">
        <v>6030</v>
      </c>
      <c r="I3700" s="200">
        <v>45831</v>
      </c>
      <c r="J3700" s="143">
        <f t="shared" si="57"/>
        <v>45831</v>
      </c>
      <c r="K3700" s="202">
        <v>4</v>
      </c>
      <c r="L3700" s="284" t="s">
        <v>9131</v>
      </c>
      <c r="M3700" s="223"/>
      <c r="N3700" s="203">
        <v>1.675</v>
      </c>
      <c r="O3700" s="222" t="s">
        <v>992</v>
      </c>
    </row>
    <row r="3701" spans="1:15" ht="29.25" customHeight="1">
      <c r="A3701" s="221" t="s">
        <v>100</v>
      </c>
      <c r="B3701" s="221" t="s">
        <v>775</v>
      </c>
      <c r="C3701" s="222" t="s">
        <v>115</v>
      </c>
      <c r="D3701" s="222" t="s">
        <v>191</v>
      </c>
      <c r="E3701" s="199" t="s">
        <v>178</v>
      </c>
      <c r="F3701" s="200"/>
      <c r="G3701" s="200"/>
      <c r="H3701" s="200"/>
      <c r="I3701" s="200">
        <v>45832</v>
      </c>
      <c r="J3701" s="143">
        <f t="shared" si="57"/>
        <v>45832</v>
      </c>
      <c r="K3701" s="202">
        <v>1.5</v>
      </c>
      <c r="L3701" s="285" t="s">
        <v>9133</v>
      </c>
      <c r="M3701" s="223"/>
      <c r="N3701" s="203"/>
      <c r="O3701" s="222" t="s">
        <v>326</v>
      </c>
    </row>
    <row r="3702" spans="1:15" ht="29.25" customHeight="1">
      <c r="A3702" s="221" t="s">
        <v>100</v>
      </c>
      <c r="B3702" s="221" t="s">
        <v>775</v>
      </c>
      <c r="C3702" s="222" t="s">
        <v>115</v>
      </c>
      <c r="D3702" s="222" t="s">
        <v>191</v>
      </c>
      <c r="E3702" s="199" t="s">
        <v>171</v>
      </c>
      <c r="F3702" s="200"/>
      <c r="G3702" s="200"/>
      <c r="H3702" s="200"/>
      <c r="I3702" s="200">
        <v>45832</v>
      </c>
      <c r="J3702" s="143">
        <f t="shared" si="57"/>
        <v>45832</v>
      </c>
      <c r="K3702" s="202">
        <v>1.5</v>
      </c>
      <c r="L3702" s="285" t="s">
        <v>9134</v>
      </c>
      <c r="M3702" s="223"/>
      <c r="N3702" s="203"/>
      <c r="O3702" s="222" t="s">
        <v>326</v>
      </c>
    </row>
    <row r="3703" spans="1:15" ht="29.25" customHeight="1">
      <c r="A3703" s="221" t="s">
        <v>100</v>
      </c>
      <c r="B3703" s="221" t="s">
        <v>775</v>
      </c>
      <c r="C3703" s="222" t="s">
        <v>115</v>
      </c>
      <c r="D3703" s="222" t="s">
        <v>191</v>
      </c>
      <c r="E3703" s="199" t="s">
        <v>163</v>
      </c>
      <c r="F3703" s="200" t="s">
        <v>6005</v>
      </c>
      <c r="G3703" s="200" t="s">
        <v>6006</v>
      </c>
      <c r="H3703" s="200" t="s">
        <v>6029</v>
      </c>
      <c r="I3703" s="200">
        <v>45832</v>
      </c>
      <c r="J3703" s="143">
        <f t="shared" si="57"/>
        <v>45832</v>
      </c>
      <c r="K3703" s="202">
        <v>5</v>
      </c>
      <c r="L3703" s="285" t="s">
        <v>9132</v>
      </c>
      <c r="M3703" s="223"/>
      <c r="N3703" s="203">
        <v>14.824999999999999</v>
      </c>
      <c r="O3703" s="222" t="s">
        <v>940</v>
      </c>
    </row>
    <row r="3704" spans="1:15" ht="29.25" customHeight="1">
      <c r="A3704" s="221" t="s">
        <v>100</v>
      </c>
      <c r="B3704" s="221" t="s">
        <v>775</v>
      </c>
      <c r="C3704" s="222" t="s">
        <v>115</v>
      </c>
      <c r="D3704" s="222" t="s">
        <v>191</v>
      </c>
      <c r="E3704" s="199" t="s">
        <v>163</v>
      </c>
      <c r="F3704" s="200" t="s">
        <v>6005</v>
      </c>
      <c r="G3704" s="200" t="s">
        <v>6006</v>
      </c>
      <c r="H3704" s="200" t="s">
        <v>6029</v>
      </c>
      <c r="I3704" s="200">
        <v>45833</v>
      </c>
      <c r="J3704" s="143">
        <f t="shared" si="57"/>
        <v>45833</v>
      </c>
      <c r="K3704" s="202">
        <v>8</v>
      </c>
      <c r="L3704" s="285" t="s">
        <v>9135</v>
      </c>
      <c r="M3704" s="223"/>
      <c r="N3704" s="203">
        <v>14.824999999999999</v>
      </c>
      <c r="O3704" s="222" t="s">
        <v>940</v>
      </c>
    </row>
    <row r="3705" spans="1:15" ht="29.25" customHeight="1">
      <c r="A3705" s="221" t="s">
        <v>100</v>
      </c>
      <c r="B3705" s="221" t="s">
        <v>775</v>
      </c>
      <c r="C3705" s="222" t="s">
        <v>115</v>
      </c>
      <c r="D3705" s="222" t="s">
        <v>191</v>
      </c>
      <c r="E3705" s="199" t="s">
        <v>178</v>
      </c>
      <c r="F3705" s="200"/>
      <c r="G3705" s="200"/>
      <c r="H3705" s="200"/>
      <c r="I3705" s="200">
        <v>45834</v>
      </c>
      <c r="J3705" s="143">
        <f t="shared" si="57"/>
        <v>45834</v>
      </c>
      <c r="K3705" s="202">
        <v>2</v>
      </c>
      <c r="L3705" s="285" t="s">
        <v>9313</v>
      </c>
      <c r="M3705" s="223"/>
      <c r="N3705" s="203"/>
      <c r="O3705" s="222" t="s">
        <v>326</v>
      </c>
    </row>
    <row r="3706" spans="1:15" ht="29.25" customHeight="1">
      <c r="A3706" s="221" t="s">
        <v>100</v>
      </c>
      <c r="B3706" s="221" t="s">
        <v>775</v>
      </c>
      <c r="C3706" s="222" t="s">
        <v>115</v>
      </c>
      <c r="D3706" s="222" t="s">
        <v>191</v>
      </c>
      <c r="E3706" s="199" t="s">
        <v>163</v>
      </c>
      <c r="F3706" s="200" t="s">
        <v>6005</v>
      </c>
      <c r="G3706" s="200" t="s">
        <v>6006</v>
      </c>
      <c r="H3706" s="200" t="s">
        <v>6030</v>
      </c>
      <c r="I3706" s="200">
        <v>45834</v>
      </c>
      <c r="J3706" s="143">
        <f t="shared" si="57"/>
        <v>45834</v>
      </c>
      <c r="K3706" s="202">
        <v>6</v>
      </c>
      <c r="L3706" s="285" t="s">
        <v>9314</v>
      </c>
      <c r="M3706" s="223"/>
      <c r="N3706" s="203">
        <v>1.675</v>
      </c>
      <c r="O3706" s="222" t="s">
        <v>992</v>
      </c>
    </row>
    <row r="3707" spans="1:15" ht="29.25" customHeight="1">
      <c r="A3707" s="221" t="s">
        <v>100</v>
      </c>
      <c r="B3707" s="221" t="s">
        <v>775</v>
      </c>
      <c r="C3707" s="222" t="s">
        <v>115</v>
      </c>
      <c r="D3707" s="222" t="s">
        <v>191</v>
      </c>
      <c r="E3707" s="199" t="s">
        <v>171</v>
      </c>
      <c r="F3707" s="200"/>
      <c r="G3707" s="200"/>
      <c r="H3707" s="200"/>
      <c r="I3707" s="200">
        <v>45835</v>
      </c>
      <c r="J3707" s="143">
        <f t="shared" si="57"/>
        <v>45835</v>
      </c>
      <c r="K3707" s="202">
        <v>3</v>
      </c>
      <c r="L3707" s="285" t="s">
        <v>9317</v>
      </c>
      <c r="M3707" s="223"/>
      <c r="N3707" s="203"/>
      <c r="O3707" s="222" t="s">
        <v>326</v>
      </c>
    </row>
    <row r="3708" spans="1:15" ht="29.25" customHeight="1">
      <c r="A3708" s="221" t="s">
        <v>100</v>
      </c>
      <c r="B3708" s="221" t="s">
        <v>775</v>
      </c>
      <c r="C3708" s="222" t="s">
        <v>115</v>
      </c>
      <c r="D3708" s="222" t="s">
        <v>191</v>
      </c>
      <c r="E3708" s="199" t="s">
        <v>163</v>
      </c>
      <c r="F3708" s="200" t="s">
        <v>6005</v>
      </c>
      <c r="G3708" s="200" t="s">
        <v>6006</v>
      </c>
      <c r="H3708" s="200" t="s">
        <v>6029</v>
      </c>
      <c r="I3708" s="200">
        <v>45835</v>
      </c>
      <c r="J3708" s="143">
        <f t="shared" si="57"/>
        <v>45835</v>
      </c>
      <c r="K3708" s="202">
        <v>3</v>
      </c>
      <c r="L3708" s="285" t="s">
        <v>9135</v>
      </c>
      <c r="M3708" s="223"/>
      <c r="N3708" s="203">
        <v>14.824999999999999</v>
      </c>
      <c r="O3708" s="222" t="s">
        <v>940</v>
      </c>
    </row>
    <row r="3709" spans="1:15" ht="29.25" customHeight="1">
      <c r="A3709" s="221" t="s">
        <v>100</v>
      </c>
      <c r="B3709" s="221" t="s">
        <v>775</v>
      </c>
      <c r="C3709" s="222" t="s">
        <v>115</v>
      </c>
      <c r="D3709" s="222" t="s">
        <v>191</v>
      </c>
      <c r="E3709" s="199" t="s">
        <v>163</v>
      </c>
      <c r="F3709" s="200" t="s">
        <v>8347</v>
      </c>
      <c r="G3709" s="200" t="s">
        <v>8348</v>
      </c>
      <c r="H3709" s="200" t="s">
        <v>479</v>
      </c>
      <c r="I3709" s="200">
        <v>45835</v>
      </c>
      <c r="J3709" s="143">
        <f t="shared" si="57"/>
        <v>45835</v>
      </c>
      <c r="K3709" s="202">
        <v>1</v>
      </c>
      <c r="L3709" s="285" t="s">
        <v>9315</v>
      </c>
      <c r="M3709" s="223"/>
      <c r="N3709" s="203">
        <v>1</v>
      </c>
      <c r="O3709" s="222" t="s">
        <v>958</v>
      </c>
    </row>
    <row r="3710" spans="1:15" ht="29.25" customHeight="1">
      <c r="A3710" s="221" t="s">
        <v>100</v>
      </c>
      <c r="B3710" s="221" t="s">
        <v>775</v>
      </c>
      <c r="C3710" s="222" t="s">
        <v>115</v>
      </c>
      <c r="D3710" s="222" t="s">
        <v>191</v>
      </c>
      <c r="E3710" s="199" t="s">
        <v>163</v>
      </c>
      <c r="F3710" s="200" t="s">
        <v>7923</v>
      </c>
      <c r="G3710" s="200" t="s">
        <v>7924</v>
      </c>
      <c r="H3710" s="200" t="s">
        <v>8138</v>
      </c>
      <c r="I3710" s="200">
        <v>45835</v>
      </c>
      <c r="J3710" s="143">
        <f t="shared" si="57"/>
        <v>45835</v>
      </c>
      <c r="K3710" s="202">
        <v>1</v>
      </c>
      <c r="L3710" s="285" t="s">
        <v>9316</v>
      </c>
      <c r="M3710" s="223"/>
      <c r="N3710" s="203">
        <v>2.5208333333333299</v>
      </c>
      <c r="O3710" s="222" t="s">
        <v>941</v>
      </c>
    </row>
    <row r="3711" spans="1:15" ht="29.25" customHeight="1">
      <c r="A3711" s="221" t="s">
        <v>100</v>
      </c>
      <c r="B3711" s="221" t="s">
        <v>775</v>
      </c>
      <c r="C3711" s="222" t="s">
        <v>115</v>
      </c>
      <c r="D3711" s="222" t="s">
        <v>191</v>
      </c>
      <c r="E3711" s="199" t="s">
        <v>165</v>
      </c>
      <c r="F3711" s="200"/>
      <c r="G3711" s="200"/>
      <c r="H3711" s="200"/>
      <c r="I3711" s="200">
        <v>45838</v>
      </c>
      <c r="J3711" s="143">
        <f t="shared" si="57"/>
        <v>45838</v>
      </c>
      <c r="K3711" s="202">
        <v>8</v>
      </c>
      <c r="L3711" s="285" t="s">
        <v>170</v>
      </c>
      <c r="M3711" s="223"/>
      <c r="N3711" s="203"/>
      <c r="O3711" s="222" t="s">
        <v>326</v>
      </c>
    </row>
    <row r="3712" spans="1:15" ht="29.25" customHeight="1">
      <c r="A3712" s="221" t="s">
        <v>100</v>
      </c>
      <c r="B3712" s="221" t="s">
        <v>775</v>
      </c>
      <c r="C3712" s="222" t="s">
        <v>115</v>
      </c>
      <c r="D3712" s="222" t="s">
        <v>191</v>
      </c>
      <c r="E3712" s="199" t="s">
        <v>171</v>
      </c>
      <c r="F3712" s="200"/>
      <c r="G3712" s="200"/>
      <c r="H3712" s="200"/>
      <c r="I3712" s="200">
        <v>45839</v>
      </c>
      <c r="J3712" s="143">
        <f t="shared" si="57"/>
        <v>45839</v>
      </c>
      <c r="K3712" s="202">
        <v>2</v>
      </c>
      <c r="L3712" s="284" t="s">
        <v>9318</v>
      </c>
      <c r="M3712" s="223"/>
      <c r="N3712" s="203"/>
      <c r="O3712" s="222" t="s">
        <v>326</v>
      </c>
    </row>
    <row r="3713" spans="1:15" ht="29.25" customHeight="1">
      <c r="A3713" s="221" t="s">
        <v>100</v>
      </c>
      <c r="B3713" s="221" t="s">
        <v>775</v>
      </c>
      <c r="C3713" s="222" t="s">
        <v>115</v>
      </c>
      <c r="D3713" s="222" t="s">
        <v>191</v>
      </c>
      <c r="E3713" s="199" t="s">
        <v>163</v>
      </c>
      <c r="F3713" s="200" t="s">
        <v>6005</v>
      </c>
      <c r="G3713" s="200" t="s">
        <v>6006</v>
      </c>
      <c r="H3713" s="200" t="s">
        <v>6030</v>
      </c>
      <c r="I3713" s="200">
        <v>45839</v>
      </c>
      <c r="J3713" s="143">
        <f t="shared" si="57"/>
        <v>45839</v>
      </c>
      <c r="K3713" s="202">
        <v>6</v>
      </c>
      <c r="L3713" s="284" t="s">
        <v>9319</v>
      </c>
      <c r="M3713" s="223"/>
      <c r="N3713" s="203">
        <v>1.675</v>
      </c>
      <c r="O3713" s="222" t="s">
        <v>992</v>
      </c>
    </row>
    <row r="3714" spans="1:15" ht="29.25" customHeight="1">
      <c r="A3714" s="221" t="s">
        <v>100</v>
      </c>
      <c r="B3714" s="221" t="s">
        <v>775</v>
      </c>
      <c r="C3714" s="222" t="s">
        <v>115</v>
      </c>
      <c r="D3714" s="222" t="s">
        <v>191</v>
      </c>
      <c r="E3714" s="199" t="s">
        <v>171</v>
      </c>
      <c r="F3714" s="200"/>
      <c r="G3714" s="200"/>
      <c r="H3714" s="200"/>
      <c r="I3714" s="200">
        <v>45840</v>
      </c>
      <c r="J3714" s="143">
        <f t="shared" si="57"/>
        <v>45840</v>
      </c>
      <c r="K3714" s="202">
        <v>4</v>
      </c>
      <c r="L3714" s="284" t="s">
        <v>9320</v>
      </c>
      <c r="M3714" s="223"/>
      <c r="N3714" s="203"/>
      <c r="O3714" s="222" t="s">
        <v>326</v>
      </c>
    </row>
    <row r="3715" spans="1:15" ht="29.25" customHeight="1">
      <c r="A3715" s="221" t="s">
        <v>100</v>
      </c>
      <c r="B3715" s="221" t="s">
        <v>775</v>
      </c>
      <c r="C3715" s="222" t="s">
        <v>115</v>
      </c>
      <c r="D3715" s="222" t="s">
        <v>191</v>
      </c>
      <c r="E3715" s="199" t="s">
        <v>171</v>
      </c>
      <c r="F3715" s="200"/>
      <c r="G3715" s="200"/>
      <c r="H3715" s="200"/>
      <c r="I3715" s="200">
        <v>45840</v>
      </c>
      <c r="J3715" s="143">
        <f t="shared" ref="J3715:J3778" si="58">I3715</f>
        <v>45840</v>
      </c>
      <c r="K3715" s="202">
        <v>2</v>
      </c>
      <c r="L3715" s="284" t="s">
        <v>9321</v>
      </c>
      <c r="M3715" s="223"/>
      <c r="N3715" s="203"/>
      <c r="O3715" s="222" t="s">
        <v>326</v>
      </c>
    </row>
    <row r="3716" spans="1:15" ht="29.25" customHeight="1">
      <c r="A3716" s="221" t="s">
        <v>100</v>
      </c>
      <c r="B3716" s="221" t="s">
        <v>775</v>
      </c>
      <c r="C3716" s="222" t="s">
        <v>115</v>
      </c>
      <c r="D3716" s="222" t="s">
        <v>191</v>
      </c>
      <c r="E3716" s="199" t="s">
        <v>178</v>
      </c>
      <c r="F3716" s="200"/>
      <c r="G3716" s="200"/>
      <c r="H3716" s="200"/>
      <c r="I3716" s="200">
        <v>45840</v>
      </c>
      <c r="J3716" s="143">
        <f t="shared" si="58"/>
        <v>45840</v>
      </c>
      <c r="K3716" s="202">
        <v>2</v>
      </c>
      <c r="L3716" s="285" t="s">
        <v>9322</v>
      </c>
      <c r="M3716" s="223"/>
      <c r="N3716" s="203"/>
      <c r="O3716" s="222" t="s">
        <v>326</v>
      </c>
    </row>
    <row r="3717" spans="1:15" ht="29.25" customHeight="1">
      <c r="A3717" s="221" t="s">
        <v>100</v>
      </c>
      <c r="B3717" s="221" t="s">
        <v>775</v>
      </c>
      <c r="C3717" s="222" t="s">
        <v>115</v>
      </c>
      <c r="D3717" s="222" t="s">
        <v>191</v>
      </c>
      <c r="E3717" s="199" t="s">
        <v>171</v>
      </c>
      <c r="F3717" s="200"/>
      <c r="G3717" s="200"/>
      <c r="H3717" s="200"/>
      <c r="I3717" s="200">
        <v>45841</v>
      </c>
      <c r="J3717" s="143">
        <f t="shared" si="58"/>
        <v>45841</v>
      </c>
      <c r="K3717" s="202">
        <v>8</v>
      </c>
      <c r="L3717" s="284" t="s">
        <v>9534</v>
      </c>
      <c r="M3717" s="223"/>
      <c r="N3717" s="203"/>
      <c r="O3717" s="222" t="s">
        <v>326</v>
      </c>
    </row>
    <row r="3718" spans="1:15" ht="29.25" customHeight="1">
      <c r="A3718" s="221" t="s">
        <v>100</v>
      </c>
      <c r="B3718" s="221" t="s">
        <v>775</v>
      </c>
      <c r="C3718" s="222" t="s">
        <v>115</v>
      </c>
      <c r="D3718" s="222" t="s">
        <v>191</v>
      </c>
      <c r="E3718" s="199" t="s">
        <v>165</v>
      </c>
      <c r="F3718" s="200"/>
      <c r="G3718" s="200"/>
      <c r="H3718" s="200"/>
      <c r="I3718" s="200">
        <v>45842</v>
      </c>
      <c r="J3718" s="143">
        <f t="shared" si="58"/>
        <v>45842</v>
      </c>
      <c r="K3718" s="202">
        <v>8</v>
      </c>
      <c r="L3718" s="285" t="s">
        <v>170</v>
      </c>
      <c r="M3718" s="223"/>
      <c r="N3718" s="203"/>
      <c r="O3718" s="222" t="s">
        <v>326</v>
      </c>
    </row>
    <row r="3719" spans="1:15" ht="29.25" customHeight="1">
      <c r="A3719" s="221" t="s">
        <v>100</v>
      </c>
      <c r="B3719" s="221" t="s">
        <v>775</v>
      </c>
      <c r="C3719" s="222" t="s">
        <v>115</v>
      </c>
      <c r="D3719" s="222" t="s">
        <v>191</v>
      </c>
      <c r="E3719" s="199" t="s">
        <v>178</v>
      </c>
      <c r="F3719" s="200"/>
      <c r="G3719" s="200"/>
      <c r="H3719" s="200"/>
      <c r="I3719" s="200">
        <v>45845</v>
      </c>
      <c r="J3719" s="143">
        <f t="shared" si="58"/>
        <v>45845</v>
      </c>
      <c r="K3719" s="202">
        <v>8</v>
      </c>
      <c r="L3719" s="284" t="s">
        <v>9535</v>
      </c>
      <c r="M3719" s="223"/>
      <c r="N3719" s="203"/>
      <c r="O3719" s="222" t="s">
        <v>326</v>
      </c>
    </row>
    <row r="3720" spans="1:15" ht="29.25" customHeight="1">
      <c r="A3720" s="221" t="s">
        <v>100</v>
      </c>
      <c r="B3720" s="221" t="s">
        <v>775</v>
      </c>
      <c r="C3720" s="222" t="s">
        <v>115</v>
      </c>
      <c r="D3720" s="222" t="s">
        <v>191</v>
      </c>
      <c r="E3720" s="199" t="s">
        <v>166</v>
      </c>
      <c r="F3720" s="200"/>
      <c r="G3720" s="200"/>
      <c r="H3720" s="200"/>
      <c r="I3720" s="200">
        <v>45846</v>
      </c>
      <c r="J3720" s="143">
        <f t="shared" si="58"/>
        <v>45846</v>
      </c>
      <c r="K3720" s="202">
        <v>7</v>
      </c>
      <c r="L3720" s="285" t="s">
        <v>9536</v>
      </c>
      <c r="M3720" s="223"/>
      <c r="N3720" s="203"/>
      <c r="O3720" s="222" t="s">
        <v>326</v>
      </c>
    </row>
    <row r="3721" spans="1:15" ht="29.25" customHeight="1">
      <c r="A3721" s="221" t="s">
        <v>100</v>
      </c>
      <c r="B3721" s="221" t="s">
        <v>775</v>
      </c>
      <c r="C3721" s="222" t="s">
        <v>115</v>
      </c>
      <c r="D3721" s="222" t="s">
        <v>191</v>
      </c>
      <c r="E3721" s="199" t="s">
        <v>178</v>
      </c>
      <c r="F3721" s="200"/>
      <c r="G3721" s="200"/>
      <c r="H3721" s="200"/>
      <c r="I3721" s="200">
        <v>45846</v>
      </c>
      <c r="J3721" s="143">
        <f t="shared" si="58"/>
        <v>45846</v>
      </c>
      <c r="K3721" s="202">
        <v>1</v>
      </c>
      <c r="L3721" s="285" t="s">
        <v>9537</v>
      </c>
      <c r="M3721" s="223"/>
      <c r="N3721" s="203"/>
      <c r="O3721" s="222" t="s">
        <v>326</v>
      </c>
    </row>
    <row r="3722" spans="1:15" ht="29.25" customHeight="1">
      <c r="A3722" s="221" t="s">
        <v>100</v>
      </c>
      <c r="B3722" s="221" t="s">
        <v>775</v>
      </c>
      <c r="C3722" s="222" t="s">
        <v>115</v>
      </c>
      <c r="D3722" s="222" t="s">
        <v>191</v>
      </c>
      <c r="E3722" s="199" t="s">
        <v>166</v>
      </c>
      <c r="F3722" s="200"/>
      <c r="G3722" s="200"/>
      <c r="H3722" s="200"/>
      <c r="I3722" s="200">
        <v>45847</v>
      </c>
      <c r="J3722" s="143">
        <f t="shared" si="58"/>
        <v>45847</v>
      </c>
      <c r="K3722" s="202">
        <v>8</v>
      </c>
      <c r="L3722" s="285" t="s">
        <v>9536</v>
      </c>
      <c r="M3722" s="223"/>
      <c r="N3722" s="203"/>
      <c r="O3722" s="222" t="s">
        <v>326</v>
      </c>
    </row>
    <row r="3723" spans="1:15" ht="29.25" customHeight="1">
      <c r="A3723" s="221" t="s">
        <v>100</v>
      </c>
      <c r="B3723" s="221" t="s">
        <v>775</v>
      </c>
      <c r="C3723" s="222" t="s">
        <v>115</v>
      </c>
      <c r="D3723" s="222" t="s">
        <v>191</v>
      </c>
      <c r="E3723" s="199" t="s">
        <v>171</v>
      </c>
      <c r="F3723" s="200"/>
      <c r="G3723" s="200"/>
      <c r="H3723" s="200"/>
      <c r="I3723" s="200">
        <v>45848</v>
      </c>
      <c r="J3723" s="143">
        <f t="shared" si="58"/>
        <v>45848</v>
      </c>
      <c r="K3723" s="202">
        <v>4</v>
      </c>
      <c r="L3723" s="285" t="s">
        <v>9539</v>
      </c>
      <c r="M3723" s="223"/>
      <c r="N3723" s="203"/>
      <c r="O3723" s="222" t="s">
        <v>326</v>
      </c>
    </row>
    <row r="3724" spans="1:15" ht="29.25" customHeight="1">
      <c r="A3724" s="221" t="s">
        <v>100</v>
      </c>
      <c r="B3724" s="221" t="s">
        <v>775</v>
      </c>
      <c r="C3724" s="222" t="s">
        <v>115</v>
      </c>
      <c r="D3724" s="222" t="s">
        <v>191</v>
      </c>
      <c r="E3724" s="199" t="s">
        <v>163</v>
      </c>
      <c r="F3724" s="200" t="s">
        <v>5212</v>
      </c>
      <c r="G3724" s="200" t="s">
        <v>5213</v>
      </c>
      <c r="H3724" s="200" t="s">
        <v>487</v>
      </c>
      <c r="I3724" s="200">
        <v>45848</v>
      </c>
      <c r="J3724" s="143">
        <f t="shared" si="58"/>
        <v>45848</v>
      </c>
      <c r="K3724" s="202">
        <v>4</v>
      </c>
      <c r="L3724" s="285" t="s">
        <v>9538</v>
      </c>
      <c r="M3724" s="223"/>
      <c r="N3724" s="203">
        <v>3.2875000000000001</v>
      </c>
      <c r="O3724" s="222" t="s">
        <v>943</v>
      </c>
    </row>
    <row r="3725" spans="1:15" ht="29.25" customHeight="1">
      <c r="A3725" s="221" t="s">
        <v>100</v>
      </c>
      <c r="B3725" s="221" t="s">
        <v>775</v>
      </c>
      <c r="C3725" s="222" t="s">
        <v>115</v>
      </c>
      <c r="D3725" s="222" t="s">
        <v>191</v>
      </c>
      <c r="E3725" s="199" t="s">
        <v>171</v>
      </c>
      <c r="F3725" s="200"/>
      <c r="G3725" s="200"/>
      <c r="H3725" s="200"/>
      <c r="I3725" s="200">
        <v>45849</v>
      </c>
      <c r="J3725" s="143">
        <f t="shared" si="58"/>
        <v>45849</v>
      </c>
      <c r="K3725" s="202">
        <v>4</v>
      </c>
      <c r="L3725" s="284" t="s">
        <v>9540</v>
      </c>
      <c r="M3725" s="223"/>
      <c r="N3725" s="203"/>
      <c r="O3725" s="222" t="s">
        <v>326</v>
      </c>
    </row>
    <row r="3726" spans="1:15" ht="29.25" customHeight="1">
      <c r="A3726" s="221" t="s">
        <v>100</v>
      </c>
      <c r="B3726" s="221" t="s">
        <v>775</v>
      </c>
      <c r="C3726" s="222" t="s">
        <v>115</v>
      </c>
      <c r="D3726" s="222" t="s">
        <v>191</v>
      </c>
      <c r="E3726" s="199" t="s">
        <v>163</v>
      </c>
      <c r="F3726" s="200" t="s">
        <v>5212</v>
      </c>
      <c r="G3726" s="200" t="s">
        <v>5213</v>
      </c>
      <c r="H3726" s="200" t="s">
        <v>487</v>
      </c>
      <c r="I3726" s="200">
        <v>45849</v>
      </c>
      <c r="J3726" s="143">
        <f t="shared" si="58"/>
        <v>45849</v>
      </c>
      <c r="K3726" s="202">
        <v>4</v>
      </c>
      <c r="L3726" s="285" t="s">
        <v>9538</v>
      </c>
      <c r="M3726" s="223"/>
      <c r="N3726" s="203">
        <v>3.2875000000000001</v>
      </c>
      <c r="O3726" s="222" t="s">
        <v>943</v>
      </c>
    </row>
    <row r="3727" spans="1:15" ht="29.25" customHeight="1">
      <c r="A3727" s="221" t="s">
        <v>100</v>
      </c>
      <c r="B3727" s="221" t="s">
        <v>775</v>
      </c>
      <c r="C3727" s="222" t="s">
        <v>115</v>
      </c>
      <c r="D3727" s="222" t="s">
        <v>191</v>
      </c>
      <c r="E3727" s="199" t="s">
        <v>171</v>
      </c>
      <c r="F3727" s="200"/>
      <c r="G3727" s="200"/>
      <c r="H3727" s="200"/>
      <c r="I3727" s="200">
        <v>45852</v>
      </c>
      <c r="J3727" s="143">
        <f t="shared" si="58"/>
        <v>45852</v>
      </c>
      <c r="K3727" s="202">
        <v>5</v>
      </c>
      <c r="L3727" s="284" t="s">
        <v>9541</v>
      </c>
      <c r="M3727" s="223"/>
      <c r="N3727" s="203"/>
      <c r="O3727" s="222" t="s">
        <v>326</v>
      </c>
    </row>
    <row r="3728" spans="1:15" ht="29.25" customHeight="1">
      <c r="A3728" s="221" t="s">
        <v>100</v>
      </c>
      <c r="B3728" s="221" t="s">
        <v>775</v>
      </c>
      <c r="C3728" s="222" t="s">
        <v>115</v>
      </c>
      <c r="D3728" s="222" t="s">
        <v>191</v>
      </c>
      <c r="E3728" s="199" t="s">
        <v>178</v>
      </c>
      <c r="F3728" s="200"/>
      <c r="G3728" s="200"/>
      <c r="H3728" s="200"/>
      <c r="I3728" s="200">
        <v>45852</v>
      </c>
      <c r="J3728" s="143">
        <f t="shared" si="58"/>
        <v>45852</v>
      </c>
      <c r="K3728" s="202">
        <v>3</v>
      </c>
      <c r="L3728" s="285" t="s">
        <v>9542</v>
      </c>
      <c r="M3728" s="223"/>
      <c r="N3728" s="203"/>
      <c r="O3728" s="222" t="s">
        <v>326</v>
      </c>
    </row>
    <row r="3729" spans="1:15" ht="29.25" customHeight="1">
      <c r="A3729" s="221" t="s">
        <v>100</v>
      </c>
      <c r="B3729" s="221" t="s">
        <v>775</v>
      </c>
      <c r="C3729" s="222" t="s">
        <v>115</v>
      </c>
      <c r="D3729" s="222" t="s">
        <v>191</v>
      </c>
      <c r="E3729" s="199" t="s">
        <v>163</v>
      </c>
      <c r="F3729" s="200" t="s">
        <v>5212</v>
      </c>
      <c r="G3729" s="200" t="s">
        <v>5213</v>
      </c>
      <c r="H3729" s="200" t="s">
        <v>5357</v>
      </c>
      <c r="I3729" s="200">
        <v>45853</v>
      </c>
      <c r="J3729" s="143">
        <f t="shared" si="58"/>
        <v>45853</v>
      </c>
      <c r="K3729" s="202">
        <v>3</v>
      </c>
      <c r="L3729" s="285" t="s">
        <v>9544</v>
      </c>
      <c r="M3729" s="223"/>
      <c r="N3729" s="203">
        <v>2.3125</v>
      </c>
      <c r="O3729" s="222" t="s">
        <v>942</v>
      </c>
    </row>
    <row r="3730" spans="1:15" ht="29.25" customHeight="1">
      <c r="A3730" s="221" t="s">
        <v>100</v>
      </c>
      <c r="B3730" s="221" t="s">
        <v>775</v>
      </c>
      <c r="C3730" s="222" t="s">
        <v>115</v>
      </c>
      <c r="D3730" s="222" t="s">
        <v>191</v>
      </c>
      <c r="E3730" s="199" t="s">
        <v>163</v>
      </c>
      <c r="F3730" s="200" t="s">
        <v>5212</v>
      </c>
      <c r="G3730" s="200" t="s">
        <v>5213</v>
      </c>
      <c r="H3730" s="200" t="s">
        <v>487</v>
      </c>
      <c r="I3730" s="200">
        <v>45853</v>
      </c>
      <c r="J3730" s="143">
        <f t="shared" si="58"/>
        <v>45853</v>
      </c>
      <c r="K3730" s="202">
        <v>5</v>
      </c>
      <c r="L3730" s="284" t="s">
        <v>9543</v>
      </c>
      <c r="M3730" s="223"/>
      <c r="N3730" s="203">
        <v>3.2875000000000001</v>
      </c>
      <c r="O3730" s="222" t="s">
        <v>943</v>
      </c>
    </row>
    <row r="3731" spans="1:15" ht="29.25" customHeight="1">
      <c r="A3731" s="221" t="s">
        <v>100</v>
      </c>
      <c r="B3731" s="221" t="s">
        <v>775</v>
      </c>
      <c r="C3731" s="222" t="s">
        <v>115</v>
      </c>
      <c r="D3731" s="222" t="s">
        <v>191</v>
      </c>
      <c r="E3731" s="199" t="s">
        <v>163</v>
      </c>
      <c r="F3731" s="200" t="s">
        <v>7923</v>
      </c>
      <c r="G3731" s="200" t="s">
        <v>7924</v>
      </c>
      <c r="H3731" s="200" t="s">
        <v>8138</v>
      </c>
      <c r="I3731" s="200">
        <v>45854</v>
      </c>
      <c r="J3731" s="143">
        <f t="shared" si="58"/>
        <v>45854</v>
      </c>
      <c r="K3731" s="202">
        <v>8</v>
      </c>
      <c r="L3731" s="285" t="s">
        <v>9545</v>
      </c>
      <c r="M3731" s="223"/>
      <c r="N3731" s="203">
        <v>2.5208333333333299</v>
      </c>
      <c r="O3731" s="222" t="s">
        <v>941</v>
      </c>
    </row>
    <row r="3732" spans="1:15" ht="29.25" customHeight="1">
      <c r="A3732" s="221" t="s">
        <v>100</v>
      </c>
      <c r="B3732" s="221" t="s">
        <v>775</v>
      </c>
      <c r="C3732" s="222" t="s">
        <v>115</v>
      </c>
      <c r="D3732" s="222" t="s">
        <v>191</v>
      </c>
      <c r="E3732" s="199" t="s">
        <v>177</v>
      </c>
      <c r="F3732" s="200"/>
      <c r="G3732" s="200"/>
      <c r="H3732" s="200"/>
      <c r="I3732" s="200">
        <v>45855</v>
      </c>
      <c r="J3732" s="143">
        <f t="shared" si="58"/>
        <v>45855</v>
      </c>
      <c r="K3732" s="202">
        <v>5.5</v>
      </c>
      <c r="L3732" s="285" t="s">
        <v>9881</v>
      </c>
      <c r="M3732" s="223"/>
      <c r="N3732" s="203"/>
      <c r="O3732" s="222" t="s">
        <v>326</v>
      </c>
    </row>
    <row r="3733" spans="1:15" ht="29.25" customHeight="1">
      <c r="A3733" s="221" t="s">
        <v>100</v>
      </c>
      <c r="B3733" s="221" t="s">
        <v>775</v>
      </c>
      <c r="C3733" s="222" t="s">
        <v>115</v>
      </c>
      <c r="D3733" s="222" t="s">
        <v>191</v>
      </c>
      <c r="E3733" s="199" t="s">
        <v>178</v>
      </c>
      <c r="F3733" s="200"/>
      <c r="G3733" s="200"/>
      <c r="H3733" s="200"/>
      <c r="I3733" s="200">
        <v>45855</v>
      </c>
      <c r="J3733" s="143">
        <f t="shared" si="58"/>
        <v>45855</v>
      </c>
      <c r="K3733" s="202">
        <v>2.5</v>
      </c>
      <c r="L3733" s="285" t="s">
        <v>6970</v>
      </c>
      <c r="M3733" s="223"/>
      <c r="N3733" s="203"/>
      <c r="O3733" s="222" t="s">
        <v>326</v>
      </c>
    </row>
    <row r="3734" spans="1:15" ht="29.25" customHeight="1">
      <c r="A3734" s="221" t="s">
        <v>100</v>
      </c>
      <c r="B3734" s="221" t="s">
        <v>775</v>
      </c>
      <c r="C3734" s="222" t="s">
        <v>115</v>
      </c>
      <c r="D3734" s="222" t="s">
        <v>191</v>
      </c>
      <c r="E3734" s="199" t="s">
        <v>171</v>
      </c>
      <c r="F3734" s="200"/>
      <c r="G3734" s="200"/>
      <c r="H3734" s="200"/>
      <c r="I3734" s="200">
        <v>45856</v>
      </c>
      <c r="J3734" s="143">
        <f t="shared" si="58"/>
        <v>45856</v>
      </c>
      <c r="K3734" s="202">
        <v>3</v>
      </c>
      <c r="L3734" s="285" t="s">
        <v>9883</v>
      </c>
      <c r="M3734" s="223"/>
      <c r="N3734" s="203"/>
      <c r="O3734" s="222" t="s">
        <v>326</v>
      </c>
    </row>
    <row r="3735" spans="1:15" ht="29.25" customHeight="1">
      <c r="A3735" s="221" t="s">
        <v>100</v>
      </c>
      <c r="B3735" s="221" t="s">
        <v>775</v>
      </c>
      <c r="C3735" s="222" t="s">
        <v>115</v>
      </c>
      <c r="D3735" s="222" t="s">
        <v>191</v>
      </c>
      <c r="E3735" s="199" t="s">
        <v>163</v>
      </c>
      <c r="F3735" s="200" t="s">
        <v>5212</v>
      </c>
      <c r="G3735" s="200" t="s">
        <v>5213</v>
      </c>
      <c r="H3735" s="200" t="s">
        <v>5361</v>
      </c>
      <c r="I3735" s="200">
        <v>45856</v>
      </c>
      <c r="J3735" s="143">
        <f t="shared" si="58"/>
        <v>45856</v>
      </c>
      <c r="K3735" s="202">
        <v>5</v>
      </c>
      <c r="L3735" s="285" t="s">
        <v>9882</v>
      </c>
      <c r="M3735" s="223"/>
      <c r="N3735" s="203">
        <v>6.875</v>
      </c>
      <c r="O3735" s="222" t="s">
        <v>943</v>
      </c>
    </row>
    <row r="3736" spans="1:15" ht="29.25" customHeight="1">
      <c r="A3736" s="221" t="s">
        <v>100</v>
      </c>
      <c r="B3736" s="221" t="s">
        <v>775</v>
      </c>
      <c r="C3736" s="222" t="s">
        <v>115</v>
      </c>
      <c r="D3736" s="222" t="s">
        <v>191</v>
      </c>
      <c r="E3736" s="199" t="s">
        <v>178</v>
      </c>
      <c r="F3736" s="200"/>
      <c r="G3736" s="200"/>
      <c r="H3736" s="200"/>
      <c r="I3736" s="200">
        <v>45859</v>
      </c>
      <c r="J3736" s="143">
        <f t="shared" si="58"/>
        <v>45859</v>
      </c>
      <c r="K3736" s="202">
        <v>5</v>
      </c>
      <c r="L3736" s="284" t="s">
        <v>9884</v>
      </c>
      <c r="M3736" s="223"/>
      <c r="N3736" s="203"/>
      <c r="O3736" s="222" t="s">
        <v>326</v>
      </c>
    </row>
    <row r="3737" spans="1:15" ht="29.25" customHeight="1">
      <c r="A3737" s="221" t="s">
        <v>100</v>
      </c>
      <c r="B3737" s="221" t="s">
        <v>775</v>
      </c>
      <c r="C3737" s="222" t="s">
        <v>115</v>
      </c>
      <c r="D3737" s="222" t="s">
        <v>191</v>
      </c>
      <c r="E3737" s="199" t="s">
        <v>177</v>
      </c>
      <c r="F3737" s="200"/>
      <c r="G3737" s="200"/>
      <c r="H3737" s="200"/>
      <c r="I3737" s="200">
        <v>45859</v>
      </c>
      <c r="J3737" s="143">
        <f t="shared" si="58"/>
        <v>45859</v>
      </c>
      <c r="K3737" s="202">
        <v>2</v>
      </c>
      <c r="L3737" s="285" t="s">
        <v>9885</v>
      </c>
      <c r="M3737" s="223"/>
      <c r="N3737" s="203"/>
      <c r="O3737" s="222" t="s">
        <v>326</v>
      </c>
    </row>
    <row r="3738" spans="1:15" ht="29.25" customHeight="1">
      <c r="A3738" s="221" t="s">
        <v>100</v>
      </c>
      <c r="B3738" s="221" t="s">
        <v>775</v>
      </c>
      <c r="C3738" s="222" t="s">
        <v>115</v>
      </c>
      <c r="D3738" s="222" t="s">
        <v>191</v>
      </c>
      <c r="E3738" s="199" t="s">
        <v>171</v>
      </c>
      <c r="F3738" s="200"/>
      <c r="G3738" s="200"/>
      <c r="H3738" s="200"/>
      <c r="I3738" s="200">
        <v>45859</v>
      </c>
      <c r="J3738" s="143">
        <f t="shared" si="58"/>
        <v>45859</v>
      </c>
      <c r="K3738" s="202">
        <v>1</v>
      </c>
      <c r="L3738" s="285" t="s">
        <v>9886</v>
      </c>
      <c r="M3738" s="223"/>
      <c r="N3738" s="203"/>
      <c r="O3738" s="222" t="s">
        <v>326</v>
      </c>
    </row>
    <row r="3739" spans="1:15" ht="29.25" customHeight="1">
      <c r="A3739" s="221" t="s">
        <v>100</v>
      </c>
      <c r="B3739" s="221" t="s">
        <v>775</v>
      </c>
      <c r="C3739" s="222" t="s">
        <v>115</v>
      </c>
      <c r="D3739" s="222" t="s">
        <v>191</v>
      </c>
      <c r="E3739" s="199" t="s">
        <v>166</v>
      </c>
      <c r="F3739" s="200"/>
      <c r="G3739" s="200"/>
      <c r="H3739" s="200"/>
      <c r="I3739" s="200">
        <v>45860</v>
      </c>
      <c r="J3739" s="143">
        <f t="shared" si="58"/>
        <v>45860</v>
      </c>
      <c r="K3739" s="202">
        <v>8</v>
      </c>
      <c r="L3739" s="284" t="s">
        <v>9887</v>
      </c>
      <c r="M3739" s="223"/>
      <c r="N3739" s="203"/>
      <c r="O3739" s="222" t="s">
        <v>326</v>
      </c>
    </row>
    <row r="3740" spans="1:15" ht="29.25" customHeight="1">
      <c r="A3740" s="221" t="s">
        <v>100</v>
      </c>
      <c r="B3740" s="221" t="s">
        <v>775</v>
      </c>
      <c r="C3740" s="222" t="s">
        <v>115</v>
      </c>
      <c r="D3740" s="222" t="s">
        <v>191</v>
      </c>
      <c r="E3740" s="199" t="s">
        <v>178</v>
      </c>
      <c r="F3740" s="200"/>
      <c r="G3740" s="200"/>
      <c r="H3740" s="200"/>
      <c r="I3740" s="200">
        <v>45861</v>
      </c>
      <c r="J3740" s="143">
        <f t="shared" si="58"/>
        <v>45861</v>
      </c>
      <c r="K3740" s="202">
        <v>3</v>
      </c>
      <c r="L3740" s="285" t="s">
        <v>9889</v>
      </c>
      <c r="M3740" s="223"/>
      <c r="N3740" s="203"/>
      <c r="O3740" s="222" t="s">
        <v>326</v>
      </c>
    </row>
    <row r="3741" spans="1:15" ht="29.25" customHeight="1">
      <c r="A3741" s="221" t="s">
        <v>100</v>
      </c>
      <c r="B3741" s="221" t="s">
        <v>775</v>
      </c>
      <c r="C3741" s="222" t="s">
        <v>115</v>
      </c>
      <c r="D3741" s="222" t="s">
        <v>191</v>
      </c>
      <c r="E3741" s="199" t="s">
        <v>163</v>
      </c>
      <c r="F3741" s="200" t="s">
        <v>2580</v>
      </c>
      <c r="G3741" s="200" t="s">
        <v>2581</v>
      </c>
      <c r="H3741" s="200" t="s">
        <v>2700</v>
      </c>
      <c r="I3741" s="200">
        <v>45861</v>
      </c>
      <c r="J3741" s="143">
        <f t="shared" si="58"/>
        <v>45861</v>
      </c>
      <c r="K3741" s="202">
        <v>5</v>
      </c>
      <c r="L3741" s="285" t="s">
        <v>9888</v>
      </c>
      <c r="M3741" s="223"/>
      <c r="N3741" s="203">
        <v>1.125</v>
      </c>
      <c r="O3741" s="222" t="s">
        <v>968</v>
      </c>
    </row>
    <row r="3742" spans="1:15" ht="29.25" customHeight="1">
      <c r="A3742" s="221" t="s">
        <v>100</v>
      </c>
      <c r="B3742" s="221" t="s">
        <v>775</v>
      </c>
      <c r="C3742" s="222" t="s">
        <v>115</v>
      </c>
      <c r="D3742" s="222" t="s">
        <v>191</v>
      </c>
      <c r="E3742" s="199" t="s">
        <v>178</v>
      </c>
      <c r="F3742" s="200"/>
      <c r="G3742" s="200"/>
      <c r="H3742" s="200"/>
      <c r="I3742" s="200">
        <v>45862</v>
      </c>
      <c r="J3742" s="143">
        <f t="shared" si="58"/>
        <v>45862</v>
      </c>
      <c r="K3742" s="202">
        <v>2</v>
      </c>
      <c r="L3742" s="285" t="s">
        <v>9890</v>
      </c>
      <c r="M3742" s="223"/>
      <c r="N3742" s="203"/>
      <c r="O3742" s="222" t="s">
        <v>326</v>
      </c>
    </row>
    <row r="3743" spans="1:15" ht="29.25" customHeight="1">
      <c r="A3743" s="221" t="s">
        <v>100</v>
      </c>
      <c r="B3743" s="221" t="s">
        <v>775</v>
      </c>
      <c r="C3743" s="222" t="s">
        <v>115</v>
      </c>
      <c r="D3743" s="222" t="s">
        <v>191</v>
      </c>
      <c r="E3743" s="199" t="s">
        <v>163</v>
      </c>
      <c r="F3743" s="200" t="s">
        <v>6005</v>
      </c>
      <c r="G3743" s="200" t="s">
        <v>6006</v>
      </c>
      <c r="H3743" s="200" t="s">
        <v>6029</v>
      </c>
      <c r="I3743" s="200">
        <v>45862</v>
      </c>
      <c r="J3743" s="143">
        <f t="shared" si="58"/>
        <v>45862</v>
      </c>
      <c r="K3743" s="202">
        <v>6</v>
      </c>
      <c r="L3743" s="285" t="s">
        <v>9891</v>
      </c>
      <c r="M3743" s="223"/>
      <c r="N3743" s="203">
        <v>14.824999999999999</v>
      </c>
      <c r="O3743" s="222" t="s">
        <v>940</v>
      </c>
    </row>
    <row r="3744" spans="1:15" ht="29.25" customHeight="1">
      <c r="A3744" s="221" t="s">
        <v>100</v>
      </c>
      <c r="B3744" s="221" t="s">
        <v>775</v>
      </c>
      <c r="C3744" s="222" t="s">
        <v>115</v>
      </c>
      <c r="D3744" s="222" t="s">
        <v>191</v>
      </c>
      <c r="E3744" s="199" t="s">
        <v>166</v>
      </c>
      <c r="F3744" s="200"/>
      <c r="G3744" s="200"/>
      <c r="H3744" s="200"/>
      <c r="I3744" s="200">
        <v>45863</v>
      </c>
      <c r="J3744" s="143">
        <f t="shared" si="58"/>
        <v>45863</v>
      </c>
      <c r="K3744" s="202">
        <v>2</v>
      </c>
      <c r="L3744" s="284" t="s">
        <v>9892</v>
      </c>
      <c r="M3744" s="223"/>
      <c r="N3744" s="203"/>
      <c r="O3744" s="222" t="s">
        <v>326</v>
      </c>
    </row>
    <row r="3745" spans="1:15" ht="29.25" customHeight="1">
      <c r="A3745" s="221" t="s">
        <v>100</v>
      </c>
      <c r="B3745" s="221" t="s">
        <v>775</v>
      </c>
      <c r="C3745" s="222" t="s">
        <v>115</v>
      </c>
      <c r="D3745" s="222" t="s">
        <v>191</v>
      </c>
      <c r="E3745" s="199" t="s">
        <v>171</v>
      </c>
      <c r="F3745" s="200"/>
      <c r="G3745" s="200"/>
      <c r="H3745" s="200"/>
      <c r="I3745" s="200">
        <v>45863</v>
      </c>
      <c r="J3745" s="143">
        <f t="shared" si="58"/>
        <v>45863</v>
      </c>
      <c r="K3745" s="202">
        <v>4</v>
      </c>
      <c r="L3745" s="284" t="s">
        <v>9893</v>
      </c>
      <c r="M3745" s="223"/>
      <c r="N3745" s="203"/>
      <c r="O3745" s="222" t="s">
        <v>326</v>
      </c>
    </row>
    <row r="3746" spans="1:15" ht="29.25" customHeight="1">
      <c r="A3746" s="221" t="s">
        <v>100</v>
      </c>
      <c r="B3746" s="221" t="s">
        <v>775</v>
      </c>
      <c r="C3746" s="222" t="s">
        <v>115</v>
      </c>
      <c r="D3746" s="222" t="s">
        <v>191</v>
      </c>
      <c r="E3746" s="199" t="s">
        <v>178</v>
      </c>
      <c r="F3746" s="200"/>
      <c r="G3746" s="200"/>
      <c r="H3746" s="200"/>
      <c r="I3746" s="200">
        <v>45863</v>
      </c>
      <c r="J3746" s="143">
        <f t="shared" si="58"/>
        <v>45863</v>
      </c>
      <c r="K3746" s="202">
        <v>2</v>
      </c>
      <c r="L3746" s="284" t="s">
        <v>9894</v>
      </c>
      <c r="M3746" s="223"/>
      <c r="N3746" s="203"/>
      <c r="O3746" s="222" t="s">
        <v>326</v>
      </c>
    </row>
    <row r="3747" spans="1:15" ht="29.25" customHeight="1">
      <c r="A3747" s="221" t="s">
        <v>100</v>
      </c>
      <c r="B3747" s="221" t="s">
        <v>775</v>
      </c>
      <c r="C3747" s="222" t="s">
        <v>115</v>
      </c>
      <c r="D3747" s="222" t="s">
        <v>191</v>
      </c>
      <c r="E3747" s="199" t="s">
        <v>165</v>
      </c>
      <c r="F3747" s="200"/>
      <c r="G3747" s="200"/>
      <c r="H3747" s="200"/>
      <c r="I3747" s="200">
        <v>45866</v>
      </c>
      <c r="J3747" s="143">
        <f t="shared" si="58"/>
        <v>45866</v>
      </c>
      <c r="K3747" s="202">
        <v>8</v>
      </c>
      <c r="L3747" s="285" t="s">
        <v>170</v>
      </c>
      <c r="M3747" s="223"/>
      <c r="N3747" s="203"/>
      <c r="O3747" s="222" t="s">
        <v>326</v>
      </c>
    </row>
    <row r="3748" spans="1:15" ht="29.25" customHeight="1">
      <c r="A3748" s="221" t="s">
        <v>100</v>
      </c>
      <c r="B3748" s="221" t="s">
        <v>775</v>
      </c>
      <c r="C3748" s="222" t="s">
        <v>115</v>
      </c>
      <c r="D3748" s="222" t="s">
        <v>191</v>
      </c>
      <c r="E3748" s="199" t="s">
        <v>165</v>
      </c>
      <c r="F3748" s="200"/>
      <c r="G3748" s="200"/>
      <c r="H3748" s="200"/>
      <c r="I3748" s="200">
        <v>45867</v>
      </c>
      <c r="J3748" s="143">
        <f t="shared" si="58"/>
        <v>45867</v>
      </c>
      <c r="K3748" s="202">
        <v>8</v>
      </c>
      <c r="L3748" s="285" t="s">
        <v>170</v>
      </c>
      <c r="M3748" s="223"/>
      <c r="N3748" s="203"/>
      <c r="O3748" s="222" t="s">
        <v>326</v>
      </c>
    </row>
    <row r="3749" spans="1:15" ht="29.25" customHeight="1">
      <c r="A3749" s="221" t="s">
        <v>100</v>
      </c>
      <c r="B3749" s="221" t="s">
        <v>775</v>
      </c>
      <c r="C3749" s="222" t="s">
        <v>115</v>
      </c>
      <c r="D3749" s="222" t="s">
        <v>191</v>
      </c>
      <c r="E3749" s="199" t="s">
        <v>165</v>
      </c>
      <c r="F3749" s="200"/>
      <c r="G3749" s="200"/>
      <c r="H3749" s="200"/>
      <c r="I3749" s="200">
        <v>45868</v>
      </c>
      <c r="J3749" s="143">
        <f t="shared" si="58"/>
        <v>45868</v>
      </c>
      <c r="K3749" s="202">
        <v>8</v>
      </c>
      <c r="L3749" s="285" t="s">
        <v>170</v>
      </c>
      <c r="M3749" s="223"/>
      <c r="N3749" s="203"/>
      <c r="O3749" s="222" t="s">
        <v>326</v>
      </c>
    </row>
    <row r="3750" spans="1:15" ht="29.25" customHeight="1">
      <c r="A3750" s="221" t="s">
        <v>100</v>
      </c>
      <c r="B3750" s="221" t="s">
        <v>775</v>
      </c>
      <c r="C3750" s="222" t="s">
        <v>115</v>
      </c>
      <c r="D3750" s="222" t="s">
        <v>191</v>
      </c>
      <c r="E3750" s="199" t="s">
        <v>165</v>
      </c>
      <c r="F3750" s="200"/>
      <c r="G3750" s="200"/>
      <c r="H3750" s="200"/>
      <c r="I3750" s="200">
        <v>45869</v>
      </c>
      <c r="J3750" s="143">
        <f t="shared" si="58"/>
        <v>45869</v>
      </c>
      <c r="K3750" s="202">
        <v>8</v>
      </c>
      <c r="L3750" s="285" t="s">
        <v>170</v>
      </c>
      <c r="M3750" s="223"/>
      <c r="N3750" s="203"/>
      <c r="O3750" s="222" t="s">
        <v>326</v>
      </c>
    </row>
    <row r="3751" spans="1:15" ht="29.25" customHeight="1">
      <c r="A3751" s="221" t="s">
        <v>100</v>
      </c>
      <c r="B3751" s="221" t="s">
        <v>775</v>
      </c>
      <c r="C3751" s="222" t="s">
        <v>115</v>
      </c>
      <c r="D3751" s="222" t="s">
        <v>191</v>
      </c>
      <c r="E3751" s="199" t="s">
        <v>165</v>
      </c>
      <c r="F3751" s="200"/>
      <c r="G3751" s="200"/>
      <c r="H3751" s="200"/>
      <c r="I3751" s="200">
        <v>45870</v>
      </c>
      <c r="J3751" s="143">
        <f t="shared" si="58"/>
        <v>45870</v>
      </c>
      <c r="K3751" s="202">
        <v>8</v>
      </c>
      <c r="L3751" s="285" t="s">
        <v>170</v>
      </c>
      <c r="M3751" s="223"/>
      <c r="N3751" s="203"/>
      <c r="O3751" s="222" t="s">
        <v>326</v>
      </c>
    </row>
    <row r="3752" spans="1:15" ht="29.25" customHeight="1">
      <c r="A3752" s="221" t="s">
        <v>100</v>
      </c>
      <c r="B3752" s="221" t="s">
        <v>775</v>
      </c>
      <c r="C3752" s="222" t="s">
        <v>115</v>
      </c>
      <c r="D3752" s="222" t="s">
        <v>191</v>
      </c>
      <c r="E3752" s="199" t="s">
        <v>178</v>
      </c>
      <c r="F3752" s="200"/>
      <c r="G3752" s="200"/>
      <c r="H3752" s="200"/>
      <c r="I3752" s="200">
        <v>45873</v>
      </c>
      <c r="J3752" s="143">
        <f t="shared" si="58"/>
        <v>45873</v>
      </c>
      <c r="K3752" s="202">
        <v>3</v>
      </c>
      <c r="L3752" s="284" t="s">
        <v>10256</v>
      </c>
      <c r="M3752" s="223"/>
      <c r="N3752" s="203"/>
      <c r="O3752" s="222" t="s">
        <v>326</v>
      </c>
    </row>
    <row r="3753" spans="1:15" ht="29.25" customHeight="1">
      <c r="A3753" s="221" t="s">
        <v>100</v>
      </c>
      <c r="B3753" s="221" t="s">
        <v>775</v>
      </c>
      <c r="C3753" s="222" t="s">
        <v>115</v>
      </c>
      <c r="D3753" s="222" t="s">
        <v>191</v>
      </c>
      <c r="E3753" s="199" t="s">
        <v>179</v>
      </c>
      <c r="F3753" s="200"/>
      <c r="G3753" s="200"/>
      <c r="H3753" s="200"/>
      <c r="I3753" s="200">
        <v>45873</v>
      </c>
      <c r="J3753" s="143">
        <f t="shared" si="58"/>
        <v>45873</v>
      </c>
      <c r="K3753" s="202">
        <v>5</v>
      </c>
      <c r="L3753" s="285" t="s">
        <v>10257</v>
      </c>
      <c r="M3753" s="223"/>
      <c r="N3753" s="203"/>
      <c r="O3753" s="222" t="s">
        <v>326</v>
      </c>
    </row>
    <row r="3754" spans="1:15" ht="29.25" customHeight="1">
      <c r="A3754" s="221" t="s">
        <v>100</v>
      </c>
      <c r="B3754" s="221" t="s">
        <v>775</v>
      </c>
      <c r="C3754" s="222" t="s">
        <v>115</v>
      </c>
      <c r="D3754" s="222" t="s">
        <v>191</v>
      </c>
      <c r="E3754" s="199" t="s">
        <v>166</v>
      </c>
      <c r="F3754" s="200"/>
      <c r="G3754" s="200"/>
      <c r="H3754" s="200"/>
      <c r="I3754" s="200">
        <v>45874</v>
      </c>
      <c r="J3754" s="143">
        <f t="shared" si="58"/>
        <v>45874</v>
      </c>
      <c r="K3754" s="202">
        <v>1</v>
      </c>
      <c r="L3754" s="285" t="s">
        <v>10258</v>
      </c>
      <c r="M3754" s="223"/>
      <c r="N3754" s="203"/>
      <c r="O3754" s="222" t="s">
        <v>326</v>
      </c>
    </row>
    <row r="3755" spans="1:15" ht="29.25" customHeight="1">
      <c r="A3755" s="221" t="s">
        <v>100</v>
      </c>
      <c r="B3755" s="221" t="s">
        <v>775</v>
      </c>
      <c r="C3755" s="222" t="s">
        <v>115</v>
      </c>
      <c r="D3755" s="222" t="s">
        <v>191</v>
      </c>
      <c r="E3755" s="199" t="s">
        <v>178</v>
      </c>
      <c r="F3755" s="200"/>
      <c r="G3755" s="200"/>
      <c r="H3755" s="200"/>
      <c r="I3755" s="200">
        <v>45874</v>
      </c>
      <c r="J3755" s="143">
        <f t="shared" si="58"/>
        <v>45874</v>
      </c>
      <c r="K3755" s="202">
        <v>1</v>
      </c>
      <c r="L3755" s="285" t="s">
        <v>10259</v>
      </c>
      <c r="M3755" s="223"/>
      <c r="N3755" s="203"/>
      <c r="O3755" s="222" t="s">
        <v>326</v>
      </c>
    </row>
    <row r="3756" spans="1:15" ht="29.25" customHeight="1">
      <c r="A3756" s="221" t="s">
        <v>100</v>
      </c>
      <c r="B3756" s="221" t="s">
        <v>775</v>
      </c>
      <c r="C3756" s="222" t="s">
        <v>115</v>
      </c>
      <c r="D3756" s="222" t="s">
        <v>191</v>
      </c>
      <c r="E3756" s="199" t="s">
        <v>169</v>
      </c>
      <c r="F3756" s="200"/>
      <c r="G3756" s="200"/>
      <c r="H3756" s="200"/>
      <c r="I3756" s="200">
        <v>45874</v>
      </c>
      <c r="J3756" s="143">
        <f t="shared" si="58"/>
        <v>45874</v>
      </c>
      <c r="K3756" s="202">
        <v>6</v>
      </c>
      <c r="L3756" s="284" t="s">
        <v>10260</v>
      </c>
      <c r="M3756" s="223"/>
      <c r="N3756" s="203"/>
      <c r="O3756" s="222" t="s">
        <v>326</v>
      </c>
    </row>
    <row r="3757" spans="1:15" ht="29.25" customHeight="1">
      <c r="A3757" s="221" t="s">
        <v>100</v>
      </c>
      <c r="B3757" s="221" t="s">
        <v>775</v>
      </c>
      <c r="C3757" s="222" t="s">
        <v>115</v>
      </c>
      <c r="D3757" s="222" t="s">
        <v>191</v>
      </c>
      <c r="E3757" s="199" t="s">
        <v>178</v>
      </c>
      <c r="F3757" s="200"/>
      <c r="G3757" s="200"/>
      <c r="H3757" s="200"/>
      <c r="I3757" s="200">
        <v>45875</v>
      </c>
      <c r="J3757" s="143">
        <f t="shared" si="58"/>
        <v>45875</v>
      </c>
      <c r="K3757" s="202">
        <v>2.5</v>
      </c>
      <c r="L3757" s="285" t="s">
        <v>10261</v>
      </c>
      <c r="M3757" s="223"/>
      <c r="N3757" s="203"/>
      <c r="O3757" s="222" t="s">
        <v>326</v>
      </c>
    </row>
    <row r="3758" spans="1:15" ht="29.25" customHeight="1">
      <c r="A3758" s="221" t="s">
        <v>100</v>
      </c>
      <c r="B3758" s="221" t="s">
        <v>775</v>
      </c>
      <c r="C3758" s="222" t="s">
        <v>115</v>
      </c>
      <c r="D3758" s="222" t="s">
        <v>191</v>
      </c>
      <c r="E3758" s="199" t="s">
        <v>171</v>
      </c>
      <c r="F3758" s="200"/>
      <c r="G3758" s="200"/>
      <c r="H3758" s="200"/>
      <c r="I3758" s="200">
        <v>45875</v>
      </c>
      <c r="J3758" s="143">
        <f t="shared" si="58"/>
        <v>45875</v>
      </c>
      <c r="K3758" s="202">
        <v>5.5</v>
      </c>
      <c r="L3758" s="284" t="s">
        <v>10262</v>
      </c>
      <c r="M3758" s="223"/>
      <c r="N3758" s="203"/>
      <c r="O3758" s="222" t="s">
        <v>326</v>
      </c>
    </row>
    <row r="3759" spans="1:15" ht="29.25" customHeight="1">
      <c r="A3759" s="221" t="s">
        <v>100</v>
      </c>
      <c r="B3759" s="221" t="s">
        <v>775</v>
      </c>
      <c r="C3759" s="222" t="s">
        <v>115</v>
      </c>
      <c r="D3759" s="222" t="s">
        <v>191</v>
      </c>
      <c r="E3759" s="199" t="s">
        <v>166</v>
      </c>
      <c r="F3759" s="200"/>
      <c r="G3759" s="200"/>
      <c r="H3759" s="200"/>
      <c r="I3759" s="200">
        <v>45876</v>
      </c>
      <c r="J3759" s="143">
        <f t="shared" si="58"/>
        <v>45876</v>
      </c>
      <c r="K3759" s="202">
        <v>3</v>
      </c>
      <c r="L3759" s="285" t="s">
        <v>10458</v>
      </c>
      <c r="M3759" s="223"/>
      <c r="N3759" s="203"/>
      <c r="O3759" s="222" t="s">
        <v>326</v>
      </c>
    </row>
    <row r="3760" spans="1:15" ht="29.25" customHeight="1">
      <c r="A3760" s="221" t="s">
        <v>100</v>
      </c>
      <c r="B3760" s="221" t="s">
        <v>775</v>
      </c>
      <c r="C3760" s="222" t="s">
        <v>115</v>
      </c>
      <c r="D3760" s="222" t="s">
        <v>191</v>
      </c>
      <c r="E3760" s="199" t="s">
        <v>163</v>
      </c>
      <c r="F3760" s="200" t="s">
        <v>3135</v>
      </c>
      <c r="G3760" s="200" t="s">
        <v>3136</v>
      </c>
      <c r="H3760" s="200" t="s">
        <v>3153</v>
      </c>
      <c r="I3760" s="200">
        <v>45876</v>
      </c>
      <c r="J3760" s="143">
        <f t="shared" si="58"/>
        <v>45876</v>
      </c>
      <c r="K3760" s="202">
        <v>5</v>
      </c>
      <c r="L3760" s="284" t="s">
        <v>10459</v>
      </c>
      <c r="M3760" s="223"/>
      <c r="N3760" s="203">
        <v>1.25</v>
      </c>
      <c r="O3760" s="222" t="s">
        <v>958</v>
      </c>
    </row>
    <row r="3761" spans="1:15" ht="29.25" customHeight="1">
      <c r="A3761" s="221" t="s">
        <v>100</v>
      </c>
      <c r="B3761" s="221" t="s">
        <v>775</v>
      </c>
      <c r="C3761" s="222" t="s">
        <v>115</v>
      </c>
      <c r="D3761" s="222" t="s">
        <v>191</v>
      </c>
      <c r="E3761" s="199" t="s">
        <v>163</v>
      </c>
      <c r="F3761" s="200" t="s">
        <v>9823</v>
      </c>
      <c r="G3761" s="200" t="s">
        <v>9824</v>
      </c>
      <c r="H3761" s="200"/>
      <c r="I3761" s="200">
        <v>45877</v>
      </c>
      <c r="J3761" s="143">
        <f t="shared" si="58"/>
        <v>45877</v>
      </c>
      <c r="K3761" s="202">
        <v>6</v>
      </c>
      <c r="L3761" s="284" t="s">
        <v>10460</v>
      </c>
      <c r="M3761" s="223"/>
      <c r="N3761" s="203"/>
      <c r="O3761" s="222" t="s">
        <v>326</v>
      </c>
    </row>
    <row r="3762" spans="1:15" ht="29.25" customHeight="1">
      <c r="A3762" s="221" t="s">
        <v>100</v>
      </c>
      <c r="B3762" s="221" t="s">
        <v>775</v>
      </c>
      <c r="C3762" s="222" t="s">
        <v>115</v>
      </c>
      <c r="D3762" s="222" t="s">
        <v>191</v>
      </c>
      <c r="E3762" s="199" t="s">
        <v>169</v>
      </c>
      <c r="F3762" s="200"/>
      <c r="G3762" s="200"/>
      <c r="H3762" s="200"/>
      <c r="I3762" s="200">
        <v>45877</v>
      </c>
      <c r="J3762" s="143">
        <f t="shared" si="58"/>
        <v>45877</v>
      </c>
      <c r="K3762" s="202">
        <v>2</v>
      </c>
      <c r="L3762" s="285" t="s">
        <v>10461</v>
      </c>
      <c r="M3762" s="223" t="s">
        <v>10462</v>
      </c>
      <c r="N3762" s="203"/>
      <c r="O3762" s="222" t="s">
        <v>326</v>
      </c>
    </row>
    <row r="3763" spans="1:15" ht="29.25" customHeight="1">
      <c r="A3763" s="221" t="s">
        <v>100</v>
      </c>
      <c r="B3763" s="221" t="s">
        <v>775</v>
      </c>
      <c r="C3763" s="222" t="s">
        <v>115</v>
      </c>
      <c r="D3763" s="222" t="s">
        <v>191</v>
      </c>
      <c r="E3763" s="199" t="s">
        <v>178</v>
      </c>
      <c r="F3763" s="200"/>
      <c r="G3763" s="200"/>
      <c r="H3763" s="200"/>
      <c r="I3763" s="200">
        <v>45880</v>
      </c>
      <c r="J3763" s="143">
        <f t="shared" si="58"/>
        <v>45880</v>
      </c>
      <c r="K3763" s="202">
        <v>5</v>
      </c>
      <c r="L3763" s="284" t="s">
        <v>10463</v>
      </c>
      <c r="M3763" s="223"/>
      <c r="N3763" s="203"/>
      <c r="O3763" s="222" t="s">
        <v>326</v>
      </c>
    </row>
    <row r="3764" spans="1:15" ht="29.25" customHeight="1">
      <c r="A3764" s="221" t="s">
        <v>100</v>
      </c>
      <c r="B3764" s="221" t="s">
        <v>775</v>
      </c>
      <c r="C3764" s="222" t="s">
        <v>115</v>
      </c>
      <c r="D3764" s="222" t="s">
        <v>191</v>
      </c>
      <c r="E3764" s="199" t="s">
        <v>166</v>
      </c>
      <c r="F3764" s="200"/>
      <c r="G3764" s="200"/>
      <c r="H3764" s="200"/>
      <c r="I3764" s="200">
        <v>45880</v>
      </c>
      <c r="J3764" s="143">
        <f t="shared" si="58"/>
        <v>45880</v>
      </c>
      <c r="K3764" s="202">
        <v>3</v>
      </c>
      <c r="L3764" s="285" t="s">
        <v>10464</v>
      </c>
      <c r="M3764" s="223"/>
      <c r="N3764" s="203"/>
      <c r="O3764" s="222" t="s">
        <v>326</v>
      </c>
    </row>
    <row r="3765" spans="1:15" ht="29.25" customHeight="1">
      <c r="A3765" s="221" t="s">
        <v>100</v>
      </c>
      <c r="B3765" s="221" t="s">
        <v>775</v>
      </c>
      <c r="C3765" s="222" t="s">
        <v>115</v>
      </c>
      <c r="D3765" s="222" t="s">
        <v>191</v>
      </c>
      <c r="E3765" s="199" t="s">
        <v>171</v>
      </c>
      <c r="F3765" s="200"/>
      <c r="G3765" s="200"/>
      <c r="H3765" s="200"/>
      <c r="I3765" s="200">
        <v>45881</v>
      </c>
      <c r="J3765" s="143">
        <f t="shared" si="58"/>
        <v>45881</v>
      </c>
      <c r="K3765" s="202">
        <v>4</v>
      </c>
      <c r="L3765" s="285" t="s">
        <v>10465</v>
      </c>
      <c r="M3765" s="223"/>
      <c r="N3765" s="203"/>
      <c r="O3765" s="222" t="s">
        <v>326</v>
      </c>
    </row>
    <row r="3766" spans="1:15" ht="29.25" customHeight="1">
      <c r="A3766" s="221" t="s">
        <v>100</v>
      </c>
      <c r="B3766" s="221" t="s">
        <v>775</v>
      </c>
      <c r="C3766" s="222" t="s">
        <v>115</v>
      </c>
      <c r="D3766" s="222" t="s">
        <v>191</v>
      </c>
      <c r="E3766" s="199" t="s">
        <v>163</v>
      </c>
      <c r="F3766" s="200" t="s">
        <v>2580</v>
      </c>
      <c r="G3766" s="200" t="s">
        <v>2581</v>
      </c>
      <c r="H3766" s="200" t="s">
        <v>2700</v>
      </c>
      <c r="I3766" s="200">
        <v>45881</v>
      </c>
      <c r="J3766" s="143">
        <f t="shared" si="58"/>
        <v>45881</v>
      </c>
      <c r="K3766" s="202">
        <v>4</v>
      </c>
      <c r="L3766" s="284" t="s">
        <v>10466</v>
      </c>
      <c r="M3766" s="223"/>
      <c r="N3766" s="203">
        <v>1.125</v>
      </c>
      <c r="O3766" s="222" t="s">
        <v>968</v>
      </c>
    </row>
    <row r="3767" spans="1:15" ht="29.25" customHeight="1">
      <c r="A3767" s="221" t="s">
        <v>100</v>
      </c>
      <c r="B3767" s="221" t="s">
        <v>775</v>
      </c>
      <c r="C3767" s="222" t="s">
        <v>115</v>
      </c>
      <c r="D3767" s="222" t="s">
        <v>191</v>
      </c>
      <c r="E3767" s="199" t="s">
        <v>171</v>
      </c>
      <c r="F3767" s="200"/>
      <c r="G3767" s="200"/>
      <c r="H3767" s="200"/>
      <c r="I3767" s="200">
        <v>45882</v>
      </c>
      <c r="J3767" s="143">
        <f t="shared" si="58"/>
        <v>45882</v>
      </c>
      <c r="K3767" s="202">
        <v>2</v>
      </c>
      <c r="L3767" s="284" t="s">
        <v>10467</v>
      </c>
      <c r="M3767" s="223"/>
      <c r="N3767" s="203"/>
      <c r="O3767" s="222" t="s">
        <v>326</v>
      </c>
    </row>
    <row r="3768" spans="1:15" ht="29.25" customHeight="1">
      <c r="A3768" s="221" t="s">
        <v>100</v>
      </c>
      <c r="B3768" s="221" t="s">
        <v>775</v>
      </c>
      <c r="C3768" s="222" t="s">
        <v>115</v>
      </c>
      <c r="D3768" s="222" t="s">
        <v>191</v>
      </c>
      <c r="E3768" s="199" t="s">
        <v>163</v>
      </c>
      <c r="F3768" s="200" t="s">
        <v>6005</v>
      </c>
      <c r="G3768" s="200" t="s">
        <v>6006</v>
      </c>
      <c r="H3768" s="200" t="s">
        <v>6022</v>
      </c>
      <c r="I3768" s="200">
        <v>45882</v>
      </c>
      <c r="J3768" s="143">
        <f t="shared" si="58"/>
        <v>45882</v>
      </c>
      <c r="K3768" s="202">
        <v>6</v>
      </c>
      <c r="L3768" s="284" t="s">
        <v>10468</v>
      </c>
      <c r="M3768" s="223"/>
      <c r="N3768" s="203">
        <v>1.625</v>
      </c>
      <c r="O3768" s="222" t="s">
        <v>968</v>
      </c>
    </row>
    <row r="3769" spans="1:15" ht="29.25" customHeight="1">
      <c r="A3769" s="221" t="s">
        <v>100</v>
      </c>
      <c r="B3769" s="221" t="s">
        <v>775</v>
      </c>
      <c r="C3769" s="222" t="s">
        <v>115</v>
      </c>
      <c r="D3769" s="222" t="s">
        <v>191</v>
      </c>
      <c r="E3769" s="199" t="s">
        <v>178</v>
      </c>
      <c r="F3769" s="200"/>
      <c r="G3769" s="200"/>
      <c r="H3769" s="200"/>
      <c r="I3769" s="200">
        <v>45883</v>
      </c>
      <c r="J3769" s="143">
        <f t="shared" si="58"/>
        <v>45883</v>
      </c>
      <c r="K3769" s="202">
        <v>1</v>
      </c>
      <c r="L3769" s="285" t="s">
        <v>10635</v>
      </c>
      <c r="M3769" s="223"/>
      <c r="N3769" s="203"/>
      <c r="O3769" s="222" t="s">
        <v>326</v>
      </c>
    </row>
    <row r="3770" spans="1:15" ht="29.25" customHeight="1">
      <c r="A3770" s="221" t="s">
        <v>100</v>
      </c>
      <c r="B3770" s="221" t="s">
        <v>775</v>
      </c>
      <c r="C3770" s="222" t="s">
        <v>115</v>
      </c>
      <c r="D3770" s="222" t="s">
        <v>191</v>
      </c>
      <c r="E3770" s="199" t="s">
        <v>166</v>
      </c>
      <c r="F3770" s="200"/>
      <c r="G3770" s="200"/>
      <c r="H3770" s="200"/>
      <c r="I3770" s="200">
        <v>45883</v>
      </c>
      <c r="J3770" s="143">
        <f t="shared" si="58"/>
        <v>45883</v>
      </c>
      <c r="K3770" s="202">
        <v>7</v>
      </c>
      <c r="L3770" s="284" t="s">
        <v>10636</v>
      </c>
      <c r="M3770" s="223"/>
      <c r="N3770" s="203"/>
      <c r="O3770" s="222" t="s">
        <v>326</v>
      </c>
    </row>
    <row r="3771" spans="1:15" ht="29.25" customHeight="1">
      <c r="A3771" s="221" t="s">
        <v>100</v>
      </c>
      <c r="B3771" s="221" t="s">
        <v>775</v>
      </c>
      <c r="C3771" s="222" t="s">
        <v>115</v>
      </c>
      <c r="D3771" s="222" t="s">
        <v>191</v>
      </c>
      <c r="E3771" s="199" t="s">
        <v>171</v>
      </c>
      <c r="F3771" s="200"/>
      <c r="G3771" s="200"/>
      <c r="H3771" s="200"/>
      <c r="I3771" s="200">
        <v>45884</v>
      </c>
      <c r="J3771" s="143">
        <f t="shared" si="58"/>
        <v>45884</v>
      </c>
      <c r="K3771" s="202">
        <v>5</v>
      </c>
      <c r="L3771" s="285" t="s">
        <v>10637</v>
      </c>
      <c r="M3771" s="223"/>
      <c r="N3771" s="203"/>
      <c r="O3771" s="222" t="s">
        <v>326</v>
      </c>
    </row>
    <row r="3772" spans="1:15" ht="29.25" customHeight="1">
      <c r="A3772" s="221" t="s">
        <v>100</v>
      </c>
      <c r="B3772" s="221" t="s">
        <v>775</v>
      </c>
      <c r="C3772" s="222" t="s">
        <v>115</v>
      </c>
      <c r="D3772" s="222" t="s">
        <v>191</v>
      </c>
      <c r="E3772" s="199" t="s">
        <v>166</v>
      </c>
      <c r="F3772" s="200"/>
      <c r="G3772" s="200"/>
      <c r="H3772" s="200"/>
      <c r="I3772" s="200">
        <v>45884</v>
      </c>
      <c r="J3772" s="143">
        <f t="shared" si="58"/>
        <v>45884</v>
      </c>
      <c r="K3772" s="202">
        <v>2</v>
      </c>
      <c r="L3772" s="284" t="s">
        <v>10638</v>
      </c>
      <c r="M3772" s="223"/>
      <c r="N3772" s="203"/>
      <c r="O3772" s="222" t="s">
        <v>326</v>
      </c>
    </row>
    <row r="3773" spans="1:15" ht="29.25" customHeight="1">
      <c r="A3773" s="221" t="s">
        <v>100</v>
      </c>
      <c r="B3773" s="221" t="s">
        <v>775</v>
      </c>
      <c r="C3773" s="222" t="s">
        <v>115</v>
      </c>
      <c r="D3773" s="222" t="s">
        <v>191</v>
      </c>
      <c r="E3773" s="199" t="s">
        <v>178</v>
      </c>
      <c r="F3773" s="200"/>
      <c r="G3773" s="200"/>
      <c r="H3773" s="200"/>
      <c r="I3773" s="200">
        <v>45884</v>
      </c>
      <c r="J3773" s="143">
        <f t="shared" si="58"/>
        <v>45884</v>
      </c>
      <c r="K3773" s="202">
        <v>1</v>
      </c>
      <c r="L3773" s="285" t="s">
        <v>10639</v>
      </c>
      <c r="M3773" s="223"/>
      <c r="N3773" s="203"/>
      <c r="O3773" s="222" t="s">
        <v>326</v>
      </c>
    </row>
    <row r="3774" spans="1:15" ht="29.25" customHeight="1">
      <c r="A3774" s="221" t="s">
        <v>100</v>
      </c>
      <c r="B3774" s="221" t="s">
        <v>775</v>
      </c>
      <c r="C3774" s="222" t="s">
        <v>115</v>
      </c>
      <c r="D3774" s="222" t="s">
        <v>191</v>
      </c>
      <c r="E3774" s="199" t="s">
        <v>171</v>
      </c>
      <c r="F3774" s="200"/>
      <c r="G3774" s="200"/>
      <c r="H3774" s="200"/>
      <c r="I3774" s="200">
        <v>45887</v>
      </c>
      <c r="J3774" s="143">
        <f t="shared" si="58"/>
        <v>45887</v>
      </c>
      <c r="K3774" s="202">
        <v>2</v>
      </c>
      <c r="L3774" s="285" t="s">
        <v>10637</v>
      </c>
      <c r="M3774" s="223"/>
      <c r="N3774" s="203"/>
      <c r="O3774" s="222" t="s">
        <v>326</v>
      </c>
    </row>
    <row r="3775" spans="1:15" ht="29.25" customHeight="1">
      <c r="A3775" s="221" t="s">
        <v>100</v>
      </c>
      <c r="B3775" s="221" t="s">
        <v>775</v>
      </c>
      <c r="C3775" s="222" t="s">
        <v>115</v>
      </c>
      <c r="D3775" s="222" t="s">
        <v>191</v>
      </c>
      <c r="E3775" s="199" t="s">
        <v>163</v>
      </c>
      <c r="F3775" s="200" t="s">
        <v>6005</v>
      </c>
      <c r="G3775" s="200" t="s">
        <v>6006</v>
      </c>
      <c r="H3775" s="200" t="s">
        <v>6030</v>
      </c>
      <c r="I3775" s="200">
        <v>45887</v>
      </c>
      <c r="J3775" s="143">
        <f t="shared" si="58"/>
        <v>45887</v>
      </c>
      <c r="K3775" s="202">
        <v>6</v>
      </c>
      <c r="L3775" s="285" t="s">
        <v>10640</v>
      </c>
      <c r="M3775" s="223"/>
      <c r="N3775" s="203">
        <v>1.675</v>
      </c>
      <c r="O3775" s="222" t="s">
        <v>992</v>
      </c>
    </row>
    <row r="3776" spans="1:15" ht="29.25" customHeight="1">
      <c r="A3776" s="221" t="s">
        <v>100</v>
      </c>
      <c r="B3776" s="221" t="s">
        <v>775</v>
      </c>
      <c r="C3776" s="222" t="s">
        <v>115</v>
      </c>
      <c r="D3776" s="222" t="s">
        <v>191</v>
      </c>
      <c r="E3776" s="199" t="s">
        <v>163</v>
      </c>
      <c r="F3776" s="200" t="s">
        <v>9823</v>
      </c>
      <c r="G3776" s="200" t="s">
        <v>9824</v>
      </c>
      <c r="H3776" s="200"/>
      <c r="I3776" s="200">
        <v>45888</v>
      </c>
      <c r="J3776" s="143">
        <f t="shared" si="58"/>
        <v>45888</v>
      </c>
      <c r="K3776" s="202">
        <v>4</v>
      </c>
      <c r="L3776" s="284" t="s">
        <v>10642</v>
      </c>
      <c r="M3776" s="223"/>
      <c r="N3776" s="203"/>
      <c r="O3776" s="222" t="s">
        <v>326</v>
      </c>
    </row>
    <row r="3777" spans="1:15" ht="29.25" customHeight="1">
      <c r="A3777" s="221" t="s">
        <v>100</v>
      </c>
      <c r="B3777" s="221" t="s">
        <v>775</v>
      </c>
      <c r="C3777" s="222" t="s">
        <v>115</v>
      </c>
      <c r="D3777" s="222" t="s">
        <v>191</v>
      </c>
      <c r="E3777" s="199" t="s">
        <v>171</v>
      </c>
      <c r="F3777" s="200"/>
      <c r="G3777" s="200"/>
      <c r="H3777" s="200"/>
      <c r="I3777" s="200">
        <v>45888</v>
      </c>
      <c r="J3777" s="143">
        <f t="shared" si="58"/>
        <v>45888</v>
      </c>
      <c r="K3777" s="202">
        <v>3</v>
      </c>
      <c r="L3777" s="284" t="s">
        <v>10643</v>
      </c>
      <c r="M3777" s="223"/>
      <c r="N3777" s="203"/>
      <c r="O3777" s="222" t="s">
        <v>326</v>
      </c>
    </row>
    <row r="3778" spans="1:15" ht="29.25" customHeight="1">
      <c r="A3778" s="221" t="s">
        <v>100</v>
      </c>
      <c r="B3778" s="221" t="s">
        <v>775</v>
      </c>
      <c r="C3778" s="222" t="s">
        <v>115</v>
      </c>
      <c r="D3778" s="222" t="s">
        <v>191</v>
      </c>
      <c r="E3778" s="199" t="s">
        <v>163</v>
      </c>
      <c r="F3778" s="200" t="s">
        <v>6005</v>
      </c>
      <c r="G3778" s="200" t="s">
        <v>6006</v>
      </c>
      <c r="H3778" s="200" t="s">
        <v>6030</v>
      </c>
      <c r="I3778" s="200">
        <v>45888</v>
      </c>
      <c r="J3778" s="143">
        <f t="shared" si="58"/>
        <v>45888</v>
      </c>
      <c r="K3778" s="202">
        <v>1</v>
      </c>
      <c r="L3778" s="285" t="s">
        <v>10641</v>
      </c>
      <c r="M3778" s="223"/>
      <c r="N3778" s="203">
        <v>1.675</v>
      </c>
      <c r="O3778" s="222" t="s">
        <v>992</v>
      </c>
    </row>
    <row r="3779" spans="1:15" ht="29.25" customHeight="1">
      <c r="A3779" s="221" t="s">
        <v>100</v>
      </c>
      <c r="B3779" s="221" t="s">
        <v>775</v>
      </c>
      <c r="C3779" s="222" t="s">
        <v>115</v>
      </c>
      <c r="D3779" s="222" t="s">
        <v>191</v>
      </c>
      <c r="E3779" s="199" t="s">
        <v>163</v>
      </c>
      <c r="F3779" s="200" t="s">
        <v>9823</v>
      </c>
      <c r="G3779" s="200" t="s">
        <v>9824</v>
      </c>
      <c r="H3779" s="200"/>
      <c r="I3779" s="200">
        <v>45889</v>
      </c>
      <c r="J3779" s="143">
        <f t="shared" ref="J3779:J3842" si="59">I3779</f>
        <v>45889</v>
      </c>
      <c r="K3779" s="202">
        <v>8</v>
      </c>
      <c r="L3779" s="284" t="s">
        <v>10642</v>
      </c>
      <c r="M3779" s="223"/>
      <c r="N3779" s="203"/>
      <c r="O3779" s="222" t="s">
        <v>326</v>
      </c>
    </row>
    <row r="3780" spans="1:15" ht="29.25" customHeight="1">
      <c r="A3780" s="221" t="s">
        <v>100</v>
      </c>
      <c r="B3780" s="221" t="s">
        <v>775</v>
      </c>
      <c r="C3780" s="222" t="s">
        <v>115</v>
      </c>
      <c r="D3780" s="222" t="s">
        <v>191</v>
      </c>
      <c r="E3780" s="199" t="s">
        <v>163</v>
      </c>
      <c r="F3780" s="200" t="s">
        <v>9823</v>
      </c>
      <c r="G3780" s="200" t="s">
        <v>9824</v>
      </c>
      <c r="H3780" s="200"/>
      <c r="I3780" s="200">
        <v>45890</v>
      </c>
      <c r="J3780" s="143">
        <f t="shared" si="59"/>
        <v>45890</v>
      </c>
      <c r="K3780" s="202">
        <v>3</v>
      </c>
      <c r="L3780" s="285" t="s">
        <v>186</v>
      </c>
      <c r="M3780" s="223"/>
      <c r="N3780" s="203"/>
      <c r="O3780" s="222" t="s">
        <v>326</v>
      </c>
    </row>
    <row r="3781" spans="1:15" ht="29.25" customHeight="1">
      <c r="A3781" s="221" t="s">
        <v>100</v>
      </c>
      <c r="B3781" s="221" t="s">
        <v>775</v>
      </c>
      <c r="C3781" s="222" t="s">
        <v>115</v>
      </c>
      <c r="D3781" s="222" t="s">
        <v>191</v>
      </c>
      <c r="E3781" s="199" t="s">
        <v>178</v>
      </c>
      <c r="F3781" s="200"/>
      <c r="G3781" s="200"/>
      <c r="H3781" s="200"/>
      <c r="I3781" s="200">
        <v>45890</v>
      </c>
      <c r="J3781" s="143">
        <f t="shared" si="59"/>
        <v>45890</v>
      </c>
      <c r="K3781" s="202">
        <v>2</v>
      </c>
      <c r="L3781" s="285" t="s">
        <v>10873</v>
      </c>
      <c r="M3781" s="223"/>
      <c r="N3781" s="203"/>
      <c r="O3781" s="222" t="s">
        <v>326</v>
      </c>
    </row>
    <row r="3782" spans="1:15" ht="29.25" customHeight="1">
      <c r="A3782" s="221" t="s">
        <v>100</v>
      </c>
      <c r="B3782" s="221" t="s">
        <v>775</v>
      </c>
      <c r="C3782" s="222" t="s">
        <v>115</v>
      </c>
      <c r="D3782" s="222" t="s">
        <v>191</v>
      </c>
      <c r="E3782" s="199" t="s">
        <v>178</v>
      </c>
      <c r="F3782" s="200"/>
      <c r="G3782" s="200"/>
      <c r="H3782" s="200"/>
      <c r="I3782" s="200">
        <v>45890</v>
      </c>
      <c r="J3782" s="143">
        <f t="shared" si="59"/>
        <v>45890</v>
      </c>
      <c r="K3782" s="202">
        <v>3</v>
      </c>
      <c r="L3782" s="285" t="s">
        <v>10874</v>
      </c>
      <c r="M3782" s="223"/>
      <c r="N3782" s="203"/>
      <c r="O3782" s="222" t="s">
        <v>326</v>
      </c>
    </row>
    <row r="3783" spans="1:15" ht="29.25" customHeight="1">
      <c r="A3783" s="221" t="s">
        <v>100</v>
      </c>
      <c r="B3783" s="221" t="s">
        <v>775</v>
      </c>
      <c r="C3783" s="222" t="s">
        <v>115</v>
      </c>
      <c r="D3783" s="222" t="s">
        <v>191</v>
      </c>
      <c r="E3783" s="199" t="s">
        <v>165</v>
      </c>
      <c r="F3783" s="200"/>
      <c r="G3783" s="200"/>
      <c r="H3783" s="200"/>
      <c r="I3783" s="200">
        <v>45891</v>
      </c>
      <c r="J3783" s="143">
        <f t="shared" si="59"/>
        <v>45891</v>
      </c>
      <c r="K3783" s="202">
        <v>8</v>
      </c>
      <c r="L3783" s="285" t="s">
        <v>170</v>
      </c>
      <c r="M3783" s="223"/>
      <c r="N3783" s="203"/>
      <c r="O3783" s="222" t="s">
        <v>326</v>
      </c>
    </row>
    <row r="3784" spans="1:15" ht="29.25" customHeight="1">
      <c r="A3784" s="221" t="s">
        <v>100</v>
      </c>
      <c r="B3784" s="221" t="s">
        <v>775</v>
      </c>
      <c r="C3784" s="222" t="s">
        <v>115</v>
      </c>
      <c r="D3784" s="222" t="s">
        <v>191</v>
      </c>
      <c r="E3784" s="199" t="s">
        <v>178</v>
      </c>
      <c r="F3784" s="200"/>
      <c r="G3784" s="200"/>
      <c r="H3784" s="200"/>
      <c r="I3784" s="200">
        <v>45894</v>
      </c>
      <c r="J3784" s="143">
        <f t="shared" si="59"/>
        <v>45894</v>
      </c>
      <c r="K3784" s="202">
        <v>8</v>
      </c>
      <c r="L3784" s="284" t="s">
        <v>10875</v>
      </c>
      <c r="M3784" s="223"/>
      <c r="N3784" s="203"/>
      <c r="O3784" s="222" t="s">
        <v>326</v>
      </c>
    </row>
    <row r="3785" spans="1:15" ht="29.25" customHeight="1">
      <c r="A3785" s="221" t="s">
        <v>100</v>
      </c>
      <c r="B3785" s="221" t="s">
        <v>775</v>
      </c>
      <c r="C3785" s="222" t="s">
        <v>115</v>
      </c>
      <c r="D3785" s="222" t="s">
        <v>191</v>
      </c>
      <c r="E3785" s="199" t="s">
        <v>171</v>
      </c>
      <c r="F3785" s="200"/>
      <c r="G3785" s="200"/>
      <c r="H3785" s="200"/>
      <c r="I3785" s="200">
        <v>45895</v>
      </c>
      <c r="J3785" s="143">
        <f t="shared" si="59"/>
        <v>45895</v>
      </c>
      <c r="K3785" s="202">
        <v>8</v>
      </c>
      <c r="L3785" s="284" t="s">
        <v>10876</v>
      </c>
      <c r="M3785" s="223"/>
      <c r="N3785" s="203"/>
      <c r="O3785" s="222" t="s">
        <v>326</v>
      </c>
    </row>
    <row r="3786" spans="1:15" ht="29.25" customHeight="1">
      <c r="A3786" s="221" t="s">
        <v>100</v>
      </c>
      <c r="B3786" s="221" t="s">
        <v>775</v>
      </c>
      <c r="C3786" s="222" t="s">
        <v>115</v>
      </c>
      <c r="D3786" s="222" t="s">
        <v>191</v>
      </c>
      <c r="E3786" s="199" t="s">
        <v>166</v>
      </c>
      <c r="F3786" s="200"/>
      <c r="G3786" s="200"/>
      <c r="H3786" s="200"/>
      <c r="I3786" s="200">
        <v>45896</v>
      </c>
      <c r="J3786" s="143">
        <f t="shared" si="59"/>
        <v>45896</v>
      </c>
      <c r="K3786" s="202">
        <v>1</v>
      </c>
      <c r="L3786" s="285" t="s">
        <v>597</v>
      </c>
      <c r="M3786" s="223"/>
      <c r="N3786" s="203"/>
      <c r="O3786" s="222" t="s">
        <v>326</v>
      </c>
    </row>
    <row r="3787" spans="1:15" ht="29.25" customHeight="1">
      <c r="A3787" s="221" t="s">
        <v>100</v>
      </c>
      <c r="B3787" s="221" t="s">
        <v>775</v>
      </c>
      <c r="C3787" s="222" t="s">
        <v>115</v>
      </c>
      <c r="D3787" s="222" t="s">
        <v>191</v>
      </c>
      <c r="E3787" s="199" t="s">
        <v>163</v>
      </c>
      <c r="F3787" s="200" t="s">
        <v>6005</v>
      </c>
      <c r="G3787" s="200" t="s">
        <v>6006</v>
      </c>
      <c r="H3787" s="200" t="s">
        <v>6029</v>
      </c>
      <c r="I3787" s="200">
        <v>45896</v>
      </c>
      <c r="J3787" s="143">
        <f t="shared" si="59"/>
        <v>45896</v>
      </c>
      <c r="K3787" s="202">
        <v>7</v>
      </c>
      <c r="L3787" s="284" t="s">
        <v>10877</v>
      </c>
      <c r="M3787" s="223"/>
      <c r="N3787" s="203">
        <v>14.824999999999999</v>
      </c>
      <c r="O3787" s="222" t="s">
        <v>940</v>
      </c>
    </row>
    <row r="3788" spans="1:15" ht="29.25" customHeight="1">
      <c r="A3788" s="221" t="s">
        <v>100</v>
      </c>
      <c r="B3788" s="221" t="s">
        <v>775</v>
      </c>
      <c r="C3788" s="222" t="s">
        <v>115</v>
      </c>
      <c r="D3788" s="222" t="s">
        <v>191</v>
      </c>
      <c r="E3788" s="199" t="s">
        <v>178</v>
      </c>
      <c r="F3788" s="200"/>
      <c r="G3788" s="200"/>
      <c r="H3788" s="200"/>
      <c r="I3788" s="200">
        <v>45897</v>
      </c>
      <c r="J3788" s="143">
        <f t="shared" si="59"/>
        <v>45897</v>
      </c>
      <c r="K3788" s="202">
        <v>2</v>
      </c>
      <c r="L3788" s="285" t="s">
        <v>6970</v>
      </c>
      <c r="M3788" s="223"/>
      <c r="N3788" s="203"/>
      <c r="O3788" s="222" t="s">
        <v>326</v>
      </c>
    </row>
    <row r="3789" spans="1:15" ht="29.25" customHeight="1">
      <c r="A3789" s="221" t="s">
        <v>100</v>
      </c>
      <c r="B3789" s="221" t="s">
        <v>775</v>
      </c>
      <c r="C3789" s="222" t="s">
        <v>115</v>
      </c>
      <c r="D3789" s="222" t="s">
        <v>191</v>
      </c>
      <c r="E3789" s="199" t="s">
        <v>163</v>
      </c>
      <c r="F3789" s="200" t="s">
        <v>9823</v>
      </c>
      <c r="G3789" s="200" t="s">
        <v>9824</v>
      </c>
      <c r="H3789" s="200"/>
      <c r="I3789" s="200">
        <v>45897</v>
      </c>
      <c r="J3789" s="143">
        <f t="shared" si="59"/>
        <v>45897</v>
      </c>
      <c r="K3789" s="202">
        <v>2</v>
      </c>
      <c r="L3789" s="285" t="s">
        <v>11073</v>
      </c>
      <c r="M3789" s="223"/>
      <c r="N3789" s="203"/>
      <c r="O3789" s="222" t="s">
        <v>326</v>
      </c>
    </row>
    <row r="3790" spans="1:15" ht="29.25" customHeight="1">
      <c r="A3790" s="221" t="s">
        <v>100</v>
      </c>
      <c r="B3790" s="221" t="s">
        <v>775</v>
      </c>
      <c r="C3790" s="222" t="s">
        <v>115</v>
      </c>
      <c r="D3790" s="222" t="s">
        <v>191</v>
      </c>
      <c r="E3790" s="199" t="s">
        <v>163</v>
      </c>
      <c r="F3790" s="200" t="s">
        <v>6005</v>
      </c>
      <c r="G3790" s="200" t="s">
        <v>6006</v>
      </c>
      <c r="H3790" s="200" t="s">
        <v>6029</v>
      </c>
      <c r="I3790" s="200">
        <v>45897</v>
      </c>
      <c r="J3790" s="143">
        <f t="shared" si="59"/>
        <v>45897</v>
      </c>
      <c r="K3790" s="202">
        <v>4</v>
      </c>
      <c r="L3790" s="285" t="s">
        <v>11072</v>
      </c>
      <c r="M3790" s="223"/>
      <c r="N3790" s="203">
        <v>14.824999999999999</v>
      </c>
      <c r="O3790" s="222" t="s">
        <v>940</v>
      </c>
    </row>
    <row r="3791" spans="1:15" ht="29.25" customHeight="1">
      <c r="A3791" s="221" t="s">
        <v>100</v>
      </c>
      <c r="B3791" s="221" t="s">
        <v>775</v>
      </c>
      <c r="C3791" s="222" t="s">
        <v>115</v>
      </c>
      <c r="D3791" s="222" t="s">
        <v>191</v>
      </c>
      <c r="E3791" s="199" t="s">
        <v>163</v>
      </c>
      <c r="F3791" s="200" t="s">
        <v>6005</v>
      </c>
      <c r="G3791" s="200" t="s">
        <v>6006</v>
      </c>
      <c r="H3791" s="200" t="s">
        <v>6029</v>
      </c>
      <c r="I3791" s="200">
        <v>45898</v>
      </c>
      <c r="J3791" s="143">
        <f t="shared" si="59"/>
        <v>45898</v>
      </c>
      <c r="K3791" s="202">
        <v>8</v>
      </c>
      <c r="L3791" s="285" t="s">
        <v>11074</v>
      </c>
      <c r="M3791" s="223"/>
      <c r="N3791" s="203">
        <v>14.824999999999999</v>
      </c>
      <c r="O3791" s="222" t="s">
        <v>940</v>
      </c>
    </row>
    <row r="3792" spans="1:15" ht="29.25" customHeight="1">
      <c r="A3792" s="221" t="s">
        <v>100</v>
      </c>
      <c r="B3792" s="221" t="s">
        <v>775</v>
      </c>
      <c r="C3792" s="222" t="s">
        <v>115</v>
      </c>
      <c r="D3792" s="222" t="s">
        <v>191</v>
      </c>
      <c r="E3792" s="199" t="s">
        <v>178</v>
      </c>
      <c r="F3792" s="200"/>
      <c r="G3792" s="200"/>
      <c r="H3792" s="200"/>
      <c r="I3792" s="200">
        <v>45901</v>
      </c>
      <c r="J3792" s="143">
        <f t="shared" si="59"/>
        <v>45901</v>
      </c>
      <c r="K3792" s="202">
        <v>3</v>
      </c>
      <c r="L3792" s="285" t="s">
        <v>188</v>
      </c>
      <c r="M3792" s="223"/>
      <c r="N3792" s="203"/>
      <c r="O3792" s="222" t="s">
        <v>326</v>
      </c>
    </row>
    <row r="3793" spans="1:15" ht="29.25" customHeight="1">
      <c r="A3793" s="221" t="s">
        <v>100</v>
      </c>
      <c r="B3793" s="221" t="s">
        <v>775</v>
      </c>
      <c r="C3793" s="222" t="s">
        <v>115</v>
      </c>
      <c r="D3793" s="222" t="s">
        <v>191</v>
      </c>
      <c r="E3793" s="199" t="s">
        <v>163</v>
      </c>
      <c r="F3793" s="200" t="s">
        <v>5212</v>
      </c>
      <c r="G3793" s="200" t="s">
        <v>5213</v>
      </c>
      <c r="H3793" s="200" t="s">
        <v>2694</v>
      </c>
      <c r="I3793" s="200">
        <v>45901</v>
      </c>
      <c r="J3793" s="143">
        <f t="shared" si="59"/>
        <v>45901</v>
      </c>
      <c r="K3793" s="202">
        <v>5</v>
      </c>
      <c r="L3793" s="285" t="s">
        <v>11075</v>
      </c>
      <c r="M3793" s="223"/>
      <c r="N3793" s="203">
        <v>1.3416666666666699</v>
      </c>
      <c r="O3793" s="222" t="s">
        <v>991</v>
      </c>
    </row>
    <row r="3794" spans="1:15" ht="29.25" customHeight="1">
      <c r="A3794" s="221" t="s">
        <v>100</v>
      </c>
      <c r="B3794" s="221" t="s">
        <v>775</v>
      </c>
      <c r="C3794" s="222" t="s">
        <v>115</v>
      </c>
      <c r="D3794" s="222" t="s">
        <v>191</v>
      </c>
      <c r="E3794" s="199" t="s">
        <v>171</v>
      </c>
      <c r="F3794" s="200"/>
      <c r="G3794" s="200"/>
      <c r="H3794" s="200"/>
      <c r="I3794" s="200">
        <v>45902</v>
      </c>
      <c r="J3794" s="143">
        <f t="shared" si="59"/>
        <v>45902</v>
      </c>
      <c r="K3794" s="202">
        <v>8</v>
      </c>
      <c r="L3794" s="285" t="s">
        <v>11076</v>
      </c>
      <c r="M3794" s="223"/>
      <c r="N3794" s="203"/>
      <c r="O3794" s="222" t="s">
        <v>326</v>
      </c>
    </row>
    <row r="3795" spans="1:15" ht="29.25" customHeight="1">
      <c r="A3795" s="221" t="s">
        <v>100</v>
      </c>
      <c r="B3795" s="221" t="s">
        <v>775</v>
      </c>
      <c r="C3795" s="222" t="s">
        <v>115</v>
      </c>
      <c r="D3795" s="222" t="s">
        <v>191</v>
      </c>
      <c r="E3795" s="199" t="s">
        <v>171</v>
      </c>
      <c r="F3795" s="200"/>
      <c r="G3795" s="200"/>
      <c r="H3795" s="200"/>
      <c r="I3795" s="200">
        <v>45903</v>
      </c>
      <c r="J3795" s="143">
        <f t="shared" si="59"/>
        <v>45903</v>
      </c>
      <c r="K3795" s="202">
        <v>8</v>
      </c>
      <c r="L3795" s="285" t="s">
        <v>11076</v>
      </c>
      <c r="M3795" s="223"/>
      <c r="N3795" s="203"/>
      <c r="O3795" s="222" t="s">
        <v>326</v>
      </c>
    </row>
    <row r="3796" spans="1:15" ht="29.25" customHeight="1">
      <c r="A3796" s="221" t="s">
        <v>100</v>
      </c>
      <c r="B3796" s="221" t="s">
        <v>775</v>
      </c>
      <c r="C3796" s="222" t="s">
        <v>115</v>
      </c>
      <c r="D3796" s="222" t="s">
        <v>191</v>
      </c>
      <c r="E3796" s="199" t="s">
        <v>163</v>
      </c>
      <c r="F3796" s="200" t="s">
        <v>9823</v>
      </c>
      <c r="G3796" s="200" t="s">
        <v>9824</v>
      </c>
      <c r="H3796" s="200"/>
      <c r="I3796" s="200">
        <v>45904</v>
      </c>
      <c r="J3796" s="143">
        <f t="shared" si="59"/>
        <v>45904</v>
      </c>
      <c r="K3796" s="202">
        <v>3</v>
      </c>
      <c r="L3796" s="285" t="s">
        <v>185</v>
      </c>
      <c r="M3796" s="223"/>
      <c r="N3796" s="203"/>
      <c r="O3796" s="222" t="s">
        <v>326</v>
      </c>
    </row>
    <row r="3797" spans="1:15" ht="29.25" customHeight="1">
      <c r="A3797" s="221" t="s">
        <v>100</v>
      </c>
      <c r="B3797" s="221" t="s">
        <v>775</v>
      </c>
      <c r="C3797" s="222" t="s">
        <v>115</v>
      </c>
      <c r="D3797" s="222" t="s">
        <v>191</v>
      </c>
      <c r="E3797" s="199" t="s">
        <v>163</v>
      </c>
      <c r="F3797" s="200" t="s">
        <v>6005</v>
      </c>
      <c r="G3797" s="200" t="s">
        <v>6006</v>
      </c>
      <c r="H3797" s="200" t="s">
        <v>6029</v>
      </c>
      <c r="I3797" s="200">
        <v>45904</v>
      </c>
      <c r="J3797" s="143">
        <f t="shared" si="59"/>
        <v>45904</v>
      </c>
      <c r="K3797" s="202">
        <v>5</v>
      </c>
      <c r="L3797" s="285" t="s">
        <v>11269</v>
      </c>
      <c r="M3797" s="223"/>
      <c r="N3797" s="203">
        <v>14.824999999999999</v>
      </c>
      <c r="O3797" s="222" t="s">
        <v>940</v>
      </c>
    </row>
    <row r="3798" spans="1:15" ht="29.25" customHeight="1">
      <c r="A3798" s="221" t="s">
        <v>100</v>
      </c>
      <c r="B3798" s="221" t="s">
        <v>775</v>
      </c>
      <c r="C3798" s="222" t="s">
        <v>115</v>
      </c>
      <c r="D3798" s="222" t="s">
        <v>191</v>
      </c>
      <c r="E3798" s="199" t="s">
        <v>178</v>
      </c>
      <c r="F3798" s="200"/>
      <c r="G3798" s="200"/>
      <c r="H3798" s="200"/>
      <c r="I3798" s="200">
        <v>45905</v>
      </c>
      <c r="J3798" s="143">
        <f t="shared" si="59"/>
        <v>45905</v>
      </c>
      <c r="K3798" s="202">
        <v>1</v>
      </c>
      <c r="L3798" s="285" t="s">
        <v>11270</v>
      </c>
      <c r="M3798" s="223"/>
      <c r="N3798" s="203"/>
      <c r="O3798" s="222" t="s">
        <v>326</v>
      </c>
    </row>
    <row r="3799" spans="1:15" ht="29.25" customHeight="1">
      <c r="A3799" s="221" t="s">
        <v>100</v>
      </c>
      <c r="B3799" s="221" t="s">
        <v>775</v>
      </c>
      <c r="C3799" s="222" t="s">
        <v>115</v>
      </c>
      <c r="D3799" s="222" t="s">
        <v>191</v>
      </c>
      <c r="E3799" s="199" t="s">
        <v>163</v>
      </c>
      <c r="F3799" s="200" t="s">
        <v>6005</v>
      </c>
      <c r="G3799" s="200" t="s">
        <v>6006</v>
      </c>
      <c r="H3799" s="200" t="s">
        <v>6029</v>
      </c>
      <c r="I3799" s="200">
        <v>45905</v>
      </c>
      <c r="J3799" s="143">
        <f t="shared" si="59"/>
        <v>45905</v>
      </c>
      <c r="K3799" s="202">
        <v>7</v>
      </c>
      <c r="L3799" s="285" t="s">
        <v>11269</v>
      </c>
      <c r="M3799" s="223"/>
      <c r="N3799" s="203">
        <v>14.824999999999999</v>
      </c>
      <c r="O3799" s="222" t="s">
        <v>940</v>
      </c>
    </row>
    <row r="3800" spans="1:15" ht="29.25" customHeight="1">
      <c r="A3800" s="221" t="s">
        <v>100</v>
      </c>
      <c r="B3800" s="221" t="s">
        <v>775</v>
      </c>
      <c r="C3800" s="222" t="s">
        <v>115</v>
      </c>
      <c r="D3800" s="222" t="s">
        <v>191</v>
      </c>
      <c r="E3800" s="199" t="s">
        <v>178</v>
      </c>
      <c r="F3800" s="200"/>
      <c r="G3800" s="200"/>
      <c r="H3800" s="200"/>
      <c r="I3800" s="200">
        <v>45908</v>
      </c>
      <c r="J3800" s="143">
        <f t="shared" si="59"/>
        <v>45908</v>
      </c>
      <c r="K3800" s="202">
        <v>2</v>
      </c>
      <c r="L3800" s="284" t="s">
        <v>11271</v>
      </c>
      <c r="M3800" s="223"/>
      <c r="N3800" s="203"/>
      <c r="O3800" s="222" t="s">
        <v>326</v>
      </c>
    </row>
    <row r="3801" spans="1:15" ht="29.25" customHeight="1">
      <c r="A3801" s="221" t="s">
        <v>100</v>
      </c>
      <c r="B3801" s="221" t="s">
        <v>775</v>
      </c>
      <c r="C3801" s="222" t="s">
        <v>115</v>
      </c>
      <c r="D3801" s="222" t="s">
        <v>191</v>
      </c>
      <c r="E3801" s="199" t="s">
        <v>171</v>
      </c>
      <c r="F3801" s="200"/>
      <c r="G3801" s="200"/>
      <c r="H3801" s="200"/>
      <c r="I3801" s="200">
        <v>45908</v>
      </c>
      <c r="J3801" s="143">
        <f t="shared" si="59"/>
        <v>45908</v>
      </c>
      <c r="K3801" s="202">
        <v>4</v>
      </c>
      <c r="L3801" s="285" t="s">
        <v>11273</v>
      </c>
      <c r="M3801" s="223"/>
      <c r="N3801" s="203"/>
      <c r="O3801" s="222" t="s">
        <v>326</v>
      </c>
    </row>
    <row r="3802" spans="1:15" ht="29.25" customHeight="1">
      <c r="A3802" s="221" t="s">
        <v>100</v>
      </c>
      <c r="B3802" s="221" t="s">
        <v>775</v>
      </c>
      <c r="C3802" s="222" t="s">
        <v>115</v>
      </c>
      <c r="D3802" s="222" t="s">
        <v>191</v>
      </c>
      <c r="E3802" s="199" t="s">
        <v>163</v>
      </c>
      <c r="F3802" s="200" t="s">
        <v>5212</v>
      </c>
      <c r="G3802" s="200" t="s">
        <v>5213</v>
      </c>
      <c r="H3802" s="200" t="s">
        <v>2694</v>
      </c>
      <c r="I3802" s="200">
        <v>45908</v>
      </c>
      <c r="J3802" s="143">
        <f t="shared" si="59"/>
        <v>45908</v>
      </c>
      <c r="K3802" s="202">
        <v>2</v>
      </c>
      <c r="L3802" s="285" t="s">
        <v>11272</v>
      </c>
      <c r="M3802" s="223"/>
      <c r="N3802" s="203">
        <v>1.3416666666666699</v>
      </c>
      <c r="O3802" s="222" t="s">
        <v>991</v>
      </c>
    </row>
    <row r="3803" spans="1:15" ht="29.25" customHeight="1">
      <c r="A3803" s="221" t="s">
        <v>100</v>
      </c>
      <c r="B3803" s="221" t="s">
        <v>775</v>
      </c>
      <c r="C3803" s="222" t="s">
        <v>115</v>
      </c>
      <c r="D3803" s="222" t="s">
        <v>191</v>
      </c>
      <c r="E3803" s="199" t="s">
        <v>163</v>
      </c>
      <c r="F3803" s="200" t="s">
        <v>6005</v>
      </c>
      <c r="G3803" s="200" t="s">
        <v>6006</v>
      </c>
      <c r="H3803" s="200" t="s">
        <v>6029</v>
      </c>
      <c r="I3803" s="200">
        <v>45909</v>
      </c>
      <c r="J3803" s="143">
        <f t="shared" si="59"/>
        <v>45909</v>
      </c>
      <c r="K3803" s="202">
        <v>8</v>
      </c>
      <c r="L3803" s="285" t="s">
        <v>11274</v>
      </c>
      <c r="M3803" s="223"/>
      <c r="N3803" s="203">
        <v>14.824999999999999</v>
      </c>
      <c r="O3803" s="222" t="s">
        <v>940</v>
      </c>
    </row>
    <row r="3804" spans="1:15" ht="29.25" customHeight="1">
      <c r="A3804" s="221" t="s">
        <v>100</v>
      </c>
      <c r="B3804" s="221" t="s">
        <v>775</v>
      </c>
      <c r="C3804" s="222" t="s">
        <v>115</v>
      </c>
      <c r="D3804" s="222" t="s">
        <v>191</v>
      </c>
      <c r="E3804" s="199" t="s">
        <v>178</v>
      </c>
      <c r="F3804" s="200"/>
      <c r="G3804" s="200"/>
      <c r="H3804" s="200"/>
      <c r="I3804" s="200">
        <v>45910</v>
      </c>
      <c r="J3804" s="143">
        <f t="shared" si="59"/>
        <v>45910</v>
      </c>
      <c r="K3804" s="202">
        <v>1</v>
      </c>
      <c r="L3804" s="285" t="s">
        <v>11275</v>
      </c>
      <c r="M3804" s="223"/>
      <c r="N3804" s="203"/>
      <c r="O3804" s="222" t="s">
        <v>326</v>
      </c>
    </row>
    <row r="3805" spans="1:15" ht="29.25" customHeight="1">
      <c r="A3805" s="221" t="s">
        <v>100</v>
      </c>
      <c r="B3805" s="221" t="s">
        <v>775</v>
      </c>
      <c r="C3805" s="222" t="s">
        <v>115</v>
      </c>
      <c r="D3805" s="222" t="s">
        <v>191</v>
      </c>
      <c r="E3805" s="199" t="s">
        <v>163</v>
      </c>
      <c r="F3805" s="200" t="s">
        <v>6005</v>
      </c>
      <c r="G3805" s="200" t="s">
        <v>6006</v>
      </c>
      <c r="H3805" s="200" t="s">
        <v>6029</v>
      </c>
      <c r="I3805" s="200">
        <v>45910</v>
      </c>
      <c r="J3805" s="143">
        <f t="shared" si="59"/>
        <v>45910</v>
      </c>
      <c r="K3805" s="202">
        <v>7</v>
      </c>
      <c r="L3805" s="285" t="s">
        <v>11276</v>
      </c>
      <c r="M3805" s="223"/>
      <c r="N3805" s="203">
        <v>14.824999999999999</v>
      </c>
      <c r="O3805" s="222" t="s">
        <v>940</v>
      </c>
    </row>
    <row r="3806" spans="1:15" ht="29.25" customHeight="1">
      <c r="A3806" s="221" t="s">
        <v>100</v>
      </c>
      <c r="B3806" s="221" t="s">
        <v>775</v>
      </c>
      <c r="C3806" s="222" t="s">
        <v>115</v>
      </c>
      <c r="D3806" s="222" t="s">
        <v>191</v>
      </c>
      <c r="E3806" s="199" t="s">
        <v>178</v>
      </c>
      <c r="F3806" s="200"/>
      <c r="G3806" s="200"/>
      <c r="H3806" s="200"/>
      <c r="I3806" s="200">
        <v>45911</v>
      </c>
      <c r="J3806" s="143">
        <f t="shared" si="59"/>
        <v>45911</v>
      </c>
      <c r="K3806" s="202">
        <v>3</v>
      </c>
      <c r="L3806" s="285" t="s">
        <v>11462</v>
      </c>
      <c r="M3806" s="223"/>
      <c r="N3806" s="203"/>
      <c r="O3806" s="222" t="s">
        <v>326</v>
      </c>
    </row>
    <row r="3807" spans="1:15" ht="29.25" customHeight="1">
      <c r="A3807" s="221" t="s">
        <v>100</v>
      </c>
      <c r="B3807" s="221" t="s">
        <v>775</v>
      </c>
      <c r="C3807" s="222" t="s">
        <v>115</v>
      </c>
      <c r="D3807" s="222" t="s">
        <v>191</v>
      </c>
      <c r="E3807" s="199" t="s">
        <v>178</v>
      </c>
      <c r="F3807" s="200"/>
      <c r="G3807" s="200"/>
      <c r="H3807" s="200"/>
      <c r="I3807" s="200">
        <v>45911</v>
      </c>
      <c r="J3807" s="143">
        <f t="shared" si="59"/>
        <v>45911</v>
      </c>
      <c r="K3807" s="202">
        <v>1.5</v>
      </c>
      <c r="L3807" s="285" t="s">
        <v>11463</v>
      </c>
      <c r="M3807" s="223"/>
      <c r="N3807" s="203"/>
      <c r="O3807" s="222" t="s">
        <v>326</v>
      </c>
    </row>
    <row r="3808" spans="1:15" ht="29.25" customHeight="1">
      <c r="A3808" s="221" t="s">
        <v>100</v>
      </c>
      <c r="B3808" s="221" t="s">
        <v>775</v>
      </c>
      <c r="C3808" s="222" t="s">
        <v>115</v>
      </c>
      <c r="D3808" s="222" t="s">
        <v>191</v>
      </c>
      <c r="E3808" s="199" t="s">
        <v>163</v>
      </c>
      <c r="F3808" s="200" t="s">
        <v>6005</v>
      </c>
      <c r="G3808" s="200" t="s">
        <v>6006</v>
      </c>
      <c r="H3808" s="200" t="s">
        <v>6029</v>
      </c>
      <c r="I3808" s="200">
        <v>45911</v>
      </c>
      <c r="J3808" s="143">
        <f t="shared" si="59"/>
        <v>45911</v>
      </c>
      <c r="K3808" s="202">
        <v>3.5</v>
      </c>
      <c r="L3808" s="285" t="s">
        <v>11464</v>
      </c>
      <c r="M3808" s="223"/>
      <c r="N3808" s="203">
        <v>14.824999999999999</v>
      </c>
      <c r="O3808" s="222" t="s">
        <v>940</v>
      </c>
    </row>
    <row r="3809" spans="1:15" ht="29.25" customHeight="1">
      <c r="A3809" s="221" t="s">
        <v>100</v>
      </c>
      <c r="B3809" s="221" t="s">
        <v>775</v>
      </c>
      <c r="C3809" s="222" t="s">
        <v>115</v>
      </c>
      <c r="D3809" s="222" t="s">
        <v>191</v>
      </c>
      <c r="E3809" s="199" t="s">
        <v>178</v>
      </c>
      <c r="F3809" s="200"/>
      <c r="G3809" s="200"/>
      <c r="H3809" s="200"/>
      <c r="I3809" s="200">
        <v>45912</v>
      </c>
      <c r="J3809" s="143">
        <f t="shared" si="59"/>
        <v>45912</v>
      </c>
      <c r="K3809" s="202">
        <v>3.5</v>
      </c>
      <c r="L3809" s="285" t="s">
        <v>11465</v>
      </c>
      <c r="M3809" s="223"/>
      <c r="N3809" s="203"/>
      <c r="O3809" s="222" t="s">
        <v>326</v>
      </c>
    </row>
    <row r="3810" spans="1:15" ht="29.25" customHeight="1">
      <c r="A3810" s="221" t="s">
        <v>100</v>
      </c>
      <c r="B3810" s="221" t="s">
        <v>775</v>
      </c>
      <c r="C3810" s="222" t="s">
        <v>115</v>
      </c>
      <c r="D3810" s="222" t="s">
        <v>191</v>
      </c>
      <c r="E3810" s="199" t="s">
        <v>178</v>
      </c>
      <c r="F3810" s="200"/>
      <c r="G3810" s="200"/>
      <c r="H3810" s="200"/>
      <c r="I3810" s="200">
        <v>45912</v>
      </c>
      <c r="J3810" s="143">
        <f t="shared" si="59"/>
        <v>45912</v>
      </c>
      <c r="K3810" s="202">
        <v>1</v>
      </c>
      <c r="L3810" s="285" t="s">
        <v>11466</v>
      </c>
      <c r="M3810" s="223"/>
      <c r="N3810" s="203"/>
      <c r="O3810" s="222" t="s">
        <v>326</v>
      </c>
    </row>
    <row r="3811" spans="1:15" ht="29.25" customHeight="1">
      <c r="A3811" s="221" t="s">
        <v>100</v>
      </c>
      <c r="B3811" s="221" t="s">
        <v>775</v>
      </c>
      <c r="C3811" s="222" t="s">
        <v>115</v>
      </c>
      <c r="D3811" s="222" t="s">
        <v>191</v>
      </c>
      <c r="E3811" s="199" t="s">
        <v>163</v>
      </c>
      <c r="F3811" s="200" t="s">
        <v>6005</v>
      </c>
      <c r="G3811" s="200" t="s">
        <v>6006</v>
      </c>
      <c r="H3811" s="200" t="s">
        <v>6029</v>
      </c>
      <c r="I3811" s="200">
        <v>45912</v>
      </c>
      <c r="J3811" s="143">
        <f t="shared" si="59"/>
        <v>45912</v>
      </c>
      <c r="K3811" s="202">
        <v>3.5</v>
      </c>
      <c r="L3811" s="285" t="s">
        <v>11464</v>
      </c>
      <c r="M3811" s="223"/>
      <c r="N3811" s="203">
        <v>14.824999999999999</v>
      </c>
      <c r="O3811" s="222" t="s">
        <v>940</v>
      </c>
    </row>
    <row r="3812" spans="1:15" ht="29.25" customHeight="1">
      <c r="A3812" s="221" t="s">
        <v>100</v>
      </c>
      <c r="B3812" s="221" t="s">
        <v>775</v>
      </c>
      <c r="C3812" s="222" t="s">
        <v>115</v>
      </c>
      <c r="D3812" s="222" t="s">
        <v>191</v>
      </c>
      <c r="E3812" s="199" t="s">
        <v>178</v>
      </c>
      <c r="F3812" s="200"/>
      <c r="G3812" s="200"/>
      <c r="H3812" s="200"/>
      <c r="I3812" s="200">
        <v>45915</v>
      </c>
      <c r="J3812" s="143">
        <f t="shared" si="59"/>
        <v>45915</v>
      </c>
      <c r="K3812" s="202">
        <v>1</v>
      </c>
      <c r="L3812" s="285" t="s">
        <v>188</v>
      </c>
      <c r="M3812" s="223"/>
      <c r="N3812" s="203"/>
      <c r="O3812" s="222" t="s">
        <v>326</v>
      </c>
    </row>
    <row r="3813" spans="1:15" ht="29.25" customHeight="1">
      <c r="A3813" s="221" t="s">
        <v>100</v>
      </c>
      <c r="B3813" s="221" t="s">
        <v>775</v>
      </c>
      <c r="C3813" s="222" t="s">
        <v>115</v>
      </c>
      <c r="D3813" s="222" t="s">
        <v>191</v>
      </c>
      <c r="E3813" s="199" t="s">
        <v>163</v>
      </c>
      <c r="F3813" s="200" t="s">
        <v>6005</v>
      </c>
      <c r="G3813" s="200" t="s">
        <v>6006</v>
      </c>
      <c r="H3813" s="200" t="s">
        <v>6029</v>
      </c>
      <c r="I3813" s="200">
        <v>45915</v>
      </c>
      <c r="J3813" s="143">
        <f t="shared" si="59"/>
        <v>45915</v>
      </c>
      <c r="K3813" s="202">
        <v>5</v>
      </c>
      <c r="L3813" s="285" t="s">
        <v>11468</v>
      </c>
      <c r="M3813" s="223"/>
      <c r="N3813" s="203">
        <v>14.824999999999999</v>
      </c>
      <c r="O3813" s="222" t="s">
        <v>940</v>
      </c>
    </row>
    <row r="3814" spans="1:15" ht="29.25" customHeight="1">
      <c r="A3814" s="221" t="s">
        <v>100</v>
      </c>
      <c r="B3814" s="221" t="s">
        <v>775</v>
      </c>
      <c r="C3814" s="222" t="s">
        <v>115</v>
      </c>
      <c r="D3814" s="222" t="s">
        <v>191</v>
      </c>
      <c r="E3814" s="199" t="s">
        <v>163</v>
      </c>
      <c r="F3814" s="200" t="s">
        <v>5212</v>
      </c>
      <c r="G3814" s="200" t="s">
        <v>5213</v>
      </c>
      <c r="H3814" s="200" t="s">
        <v>2694</v>
      </c>
      <c r="I3814" s="200">
        <v>45915</v>
      </c>
      <c r="J3814" s="143">
        <f t="shared" si="59"/>
        <v>45915</v>
      </c>
      <c r="K3814" s="202">
        <v>2</v>
      </c>
      <c r="L3814" s="285" t="s">
        <v>11467</v>
      </c>
      <c r="M3814" s="223"/>
      <c r="N3814" s="203">
        <v>1.3416666666666699</v>
      </c>
      <c r="O3814" s="222" t="s">
        <v>991</v>
      </c>
    </row>
    <row r="3815" spans="1:15" ht="29.25" customHeight="1">
      <c r="A3815" s="221" t="s">
        <v>100</v>
      </c>
      <c r="B3815" s="221" t="s">
        <v>775</v>
      </c>
      <c r="C3815" s="222" t="s">
        <v>115</v>
      </c>
      <c r="D3815" s="222" t="s">
        <v>191</v>
      </c>
      <c r="E3815" s="199" t="s">
        <v>171</v>
      </c>
      <c r="F3815" s="200"/>
      <c r="G3815" s="200"/>
      <c r="H3815" s="200"/>
      <c r="I3815" s="200">
        <v>45916</v>
      </c>
      <c r="J3815" s="143">
        <f t="shared" si="59"/>
        <v>45916</v>
      </c>
      <c r="K3815" s="202">
        <v>2</v>
      </c>
      <c r="L3815" s="284" t="s">
        <v>11469</v>
      </c>
      <c r="M3815" s="223"/>
      <c r="N3815" s="203"/>
      <c r="O3815" s="222" t="s">
        <v>326</v>
      </c>
    </row>
    <row r="3816" spans="1:15" ht="29.25" customHeight="1">
      <c r="A3816" s="221" t="s">
        <v>100</v>
      </c>
      <c r="B3816" s="221" t="s">
        <v>775</v>
      </c>
      <c r="C3816" s="222" t="s">
        <v>115</v>
      </c>
      <c r="D3816" s="222" t="s">
        <v>191</v>
      </c>
      <c r="E3816" s="199" t="s">
        <v>163</v>
      </c>
      <c r="F3816" s="200" t="s">
        <v>6005</v>
      </c>
      <c r="G3816" s="200" t="s">
        <v>6006</v>
      </c>
      <c r="H3816" s="200" t="s">
        <v>6029</v>
      </c>
      <c r="I3816" s="200">
        <v>45916</v>
      </c>
      <c r="J3816" s="143">
        <f t="shared" si="59"/>
        <v>45916</v>
      </c>
      <c r="K3816" s="202">
        <v>6</v>
      </c>
      <c r="L3816" s="285" t="s">
        <v>11468</v>
      </c>
      <c r="M3816" s="223"/>
      <c r="N3816" s="203">
        <v>14.824999999999999</v>
      </c>
      <c r="O3816" s="222" t="s">
        <v>940</v>
      </c>
    </row>
    <row r="3817" spans="1:15" ht="29.25" customHeight="1">
      <c r="A3817" s="221" t="s">
        <v>100</v>
      </c>
      <c r="B3817" s="221" t="s">
        <v>775</v>
      </c>
      <c r="C3817" s="222" t="s">
        <v>115</v>
      </c>
      <c r="D3817" s="222" t="s">
        <v>191</v>
      </c>
      <c r="E3817" s="199" t="s">
        <v>171</v>
      </c>
      <c r="F3817" s="200"/>
      <c r="G3817" s="200"/>
      <c r="H3817" s="200"/>
      <c r="I3817" s="200">
        <v>45917</v>
      </c>
      <c r="J3817" s="143">
        <f t="shared" si="59"/>
        <v>45917</v>
      </c>
      <c r="K3817" s="202">
        <v>3</v>
      </c>
      <c r="L3817" s="284" t="s">
        <v>11470</v>
      </c>
      <c r="M3817" s="223"/>
      <c r="N3817" s="203"/>
      <c r="O3817" s="222" t="s">
        <v>326</v>
      </c>
    </row>
    <row r="3818" spans="1:15" ht="29.25" customHeight="1">
      <c r="A3818" s="221" t="s">
        <v>100</v>
      </c>
      <c r="B3818" s="221" t="s">
        <v>775</v>
      </c>
      <c r="C3818" s="222" t="s">
        <v>115</v>
      </c>
      <c r="D3818" s="222" t="s">
        <v>191</v>
      </c>
      <c r="E3818" s="199" t="s">
        <v>178</v>
      </c>
      <c r="F3818" s="200"/>
      <c r="G3818" s="200"/>
      <c r="H3818" s="200"/>
      <c r="I3818" s="200">
        <v>45917</v>
      </c>
      <c r="J3818" s="143">
        <f t="shared" si="59"/>
        <v>45917</v>
      </c>
      <c r="K3818" s="202">
        <v>1</v>
      </c>
      <c r="L3818" s="285" t="s">
        <v>11471</v>
      </c>
      <c r="M3818" s="223"/>
      <c r="N3818" s="203"/>
      <c r="O3818" s="222" t="s">
        <v>326</v>
      </c>
    </row>
    <row r="3819" spans="1:15" ht="29.25" customHeight="1">
      <c r="A3819" s="221" t="s">
        <v>100</v>
      </c>
      <c r="B3819" s="221" t="s">
        <v>775</v>
      </c>
      <c r="C3819" s="222" t="s">
        <v>115</v>
      </c>
      <c r="D3819" s="222" t="s">
        <v>191</v>
      </c>
      <c r="E3819" s="199" t="s">
        <v>163</v>
      </c>
      <c r="F3819" s="200" t="s">
        <v>6005</v>
      </c>
      <c r="G3819" s="200" t="s">
        <v>6006</v>
      </c>
      <c r="H3819" s="200" t="s">
        <v>6029</v>
      </c>
      <c r="I3819" s="200">
        <v>45917</v>
      </c>
      <c r="J3819" s="143">
        <f t="shared" si="59"/>
        <v>45917</v>
      </c>
      <c r="K3819" s="202">
        <v>4</v>
      </c>
      <c r="L3819" s="285" t="s">
        <v>11468</v>
      </c>
      <c r="M3819" s="223"/>
      <c r="N3819" s="203">
        <v>14.824999999999999</v>
      </c>
      <c r="O3819" s="222" t="s">
        <v>940</v>
      </c>
    </row>
    <row r="3820" spans="1:15" ht="29.25" customHeight="1">
      <c r="A3820" s="221" t="s">
        <v>100</v>
      </c>
      <c r="B3820" s="221" t="s">
        <v>775</v>
      </c>
      <c r="C3820" s="222" t="s">
        <v>115</v>
      </c>
      <c r="D3820" s="222" t="s">
        <v>191</v>
      </c>
      <c r="E3820" s="199" t="s">
        <v>178</v>
      </c>
      <c r="F3820" s="200"/>
      <c r="G3820" s="200"/>
      <c r="H3820" s="200"/>
      <c r="I3820" s="200">
        <v>45918</v>
      </c>
      <c r="J3820" s="143">
        <f t="shared" si="59"/>
        <v>45918</v>
      </c>
      <c r="K3820" s="202">
        <v>3</v>
      </c>
      <c r="L3820" s="285" t="s">
        <v>11636</v>
      </c>
      <c r="M3820" s="223"/>
      <c r="N3820" s="203"/>
      <c r="O3820" s="222" t="s">
        <v>326</v>
      </c>
    </row>
    <row r="3821" spans="1:15" ht="29.25" customHeight="1">
      <c r="A3821" s="221" t="s">
        <v>100</v>
      </c>
      <c r="B3821" s="221" t="s">
        <v>775</v>
      </c>
      <c r="C3821" s="222" t="s">
        <v>115</v>
      </c>
      <c r="D3821" s="222" t="s">
        <v>191</v>
      </c>
      <c r="E3821" s="199" t="s">
        <v>163</v>
      </c>
      <c r="F3821" s="200" t="s">
        <v>6005</v>
      </c>
      <c r="G3821" s="200" t="s">
        <v>6006</v>
      </c>
      <c r="H3821" s="200" t="s">
        <v>6029</v>
      </c>
      <c r="I3821" s="200">
        <v>45918</v>
      </c>
      <c r="J3821" s="143">
        <f t="shared" si="59"/>
        <v>45918</v>
      </c>
      <c r="K3821" s="202">
        <v>5</v>
      </c>
      <c r="L3821" s="285" t="s">
        <v>11468</v>
      </c>
      <c r="M3821" s="223"/>
      <c r="N3821" s="203">
        <v>14.824999999999999</v>
      </c>
      <c r="O3821" s="222" t="s">
        <v>940</v>
      </c>
    </row>
    <row r="3822" spans="1:15" ht="29.25" customHeight="1">
      <c r="A3822" s="221" t="s">
        <v>100</v>
      </c>
      <c r="B3822" s="221" t="s">
        <v>775</v>
      </c>
      <c r="C3822" s="222" t="s">
        <v>115</v>
      </c>
      <c r="D3822" s="222" t="s">
        <v>191</v>
      </c>
      <c r="E3822" s="199" t="s">
        <v>178</v>
      </c>
      <c r="F3822" s="200"/>
      <c r="G3822" s="200"/>
      <c r="H3822" s="200"/>
      <c r="I3822" s="200">
        <v>45919</v>
      </c>
      <c r="J3822" s="143">
        <f t="shared" si="59"/>
        <v>45919</v>
      </c>
      <c r="K3822" s="202">
        <v>3</v>
      </c>
      <c r="L3822" s="284" t="s">
        <v>11637</v>
      </c>
      <c r="M3822" s="223"/>
      <c r="N3822" s="203"/>
      <c r="O3822" s="222" t="s">
        <v>326</v>
      </c>
    </row>
    <row r="3823" spans="1:15" ht="29.25" customHeight="1">
      <c r="A3823" s="221" t="s">
        <v>100</v>
      </c>
      <c r="B3823" s="221" t="s">
        <v>775</v>
      </c>
      <c r="C3823" s="222" t="s">
        <v>115</v>
      </c>
      <c r="D3823" s="222" t="s">
        <v>191</v>
      </c>
      <c r="E3823" s="199" t="s">
        <v>166</v>
      </c>
      <c r="F3823" s="200"/>
      <c r="G3823" s="200"/>
      <c r="H3823" s="200"/>
      <c r="I3823" s="200">
        <v>45919</v>
      </c>
      <c r="J3823" s="143">
        <f t="shared" si="59"/>
        <v>45919</v>
      </c>
      <c r="K3823" s="202">
        <v>5</v>
      </c>
      <c r="L3823" s="285" t="s">
        <v>11638</v>
      </c>
      <c r="M3823" s="223"/>
      <c r="N3823" s="203"/>
      <c r="O3823" s="222" t="s">
        <v>326</v>
      </c>
    </row>
    <row r="3824" spans="1:15" ht="29.25" customHeight="1">
      <c r="A3824" s="221" t="s">
        <v>100</v>
      </c>
      <c r="B3824" s="221" t="s">
        <v>775</v>
      </c>
      <c r="C3824" s="222" t="s">
        <v>115</v>
      </c>
      <c r="D3824" s="222" t="s">
        <v>191</v>
      </c>
      <c r="E3824" s="199" t="s">
        <v>171</v>
      </c>
      <c r="F3824" s="200"/>
      <c r="G3824" s="200"/>
      <c r="H3824" s="200"/>
      <c r="I3824" s="200">
        <v>45922</v>
      </c>
      <c r="J3824" s="143">
        <f t="shared" si="59"/>
        <v>45922</v>
      </c>
      <c r="K3824" s="202">
        <v>5</v>
      </c>
      <c r="L3824" s="284" t="s">
        <v>11639</v>
      </c>
      <c r="M3824" s="223"/>
      <c r="N3824" s="203"/>
      <c r="O3824" s="222" t="s">
        <v>326</v>
      </c>
    </row>
    <row r="3825" spans="1:15" ht="29.25" customHeight="1">
      <c r="A3825" s="221" t="s">
        <v>100</v>
      </c>
      <c r="B3825" s="221" t="s">
        <v>775</v>
      </c>
      <c r="C3825" s="222" t="s">
        <v>115</v>
      </c>
      <c r="D3825" s="222" t="s">
        <v>191</v>
      </c>
      <c r="E3825" s="199" t="s">
        <v>178</v>
      </c>
      <c r="F3825" s="200"/>
      <c r="G3825" s="200"/>
      <c r="H3825" s="200"/>
      <c r="I3825" s="200">
        <v>45922</v>
      </c>
      <c r="J3825" s="143">
        <f t="shared" si="59"/>
        <v>45922</v>
      </c>
      <c r="K3825" s="202">
        <v>3</v>
      </c>
      <c r="L3825" s="285" t="s">
        <v>11640</v>
      </c>
      <c r="M3825" s="223"/>
      <c r="N3825" s="203"/>
      <c r="O3825" s="222" t="s">
        <v>326</v>
      </c>
    </row>
    <row r="3826" spans="1:15" ht="29.25" customHeight="1">
      <c r="A3826" s="221" t="s">
        <v>100</v>
      </c>
      <c r="B3826" s="221" t="s">
        <v>775</v>
      </c>
      <c r="C3826" s="222" t="s">
        <v>115</v>
      </c>
      <c r="D3826" s="222" t="s">
        <v>191</v>
      </c>
      <c r="E3826" s="199" t="s">
        <v>178</v>
      </c>
      <c r="F3826" s="200"/>
      <c r="G3826" s="200"/>
      <c r="H3826" s="200"/>
      <c r="I3826" s="200">
        <v>45923</v>
      </c>
      <c r="J3826" s="143">
        <f t="shared" si="59"/>
        <v>45923</v>
      </c>
      <c r="K3826" s="202">
        <v>3</v>
      </c>
      <c r="L3826" s="284" t="s">
        <v>11641</v>
      </c>
      <c r="M3826" s="223"/>
      <c r="N3826" s="203"/>
      <c r="O3826" s="222" t="s">
        <v>326</v>
      </c>
    </row>
    <row r="3827" spans="1:15" ht="29.25" customHeight="1">
      <c r="A3827" s="221" t="s">
        <v>100</v>
      </c>
      <c r="B3827" s="221" t="s">
        <v>775</v>
      </c>
      <c r="C3827" s="222" t="s">
        <v>115</v>
      </c>
      <c r="D3827" s="222" t="s">
        <v>191</v>
      </c>
      <c r="E3827" s="199" t="s">
        <v>166</v>
      </c>
      <c r="F3827" s="200"/>
      <c r="G3827" s="200"/>
      <c r="H3827" s="200"/>
      <c r="I3827" s="200">
        <v>45923</v>
      </c>
      <c r="J3827" s="143">
        <f t="shared" si="59"/>
        <v>45923</v>
      </c>
      <c r="K3827" s="202">
        <v>5</v>
      </c>
      <c r="L3827" s="285" t="s">
        <v>11642</v>
      </c>
      <c r="M3827" s="223"/>
      <c r="N3827" s="203"/>
      <c r="O3827" s="222" t="s">
        <v>326</v>
      </c>
    </row>
    <row r="3828" spans="1:15" ht="29.25" customHeight="1">
      <c r="A3828" s="221" t="s">
        <v>100</v>
      </c>
      <c r="B3828" s="221" t="s">
        <v>775</v>
      </c>
      <c r="C3828" s="222" t="s">
        <v>115</v>
      </c>
      <c r="D3828" s="222" t="s">
        <v>191</v>
      </c>
      <c r="E3828" s="199" t="s">
        <v>166</v>
      </c>
      <c r="F3828" s="200"/>
      <c r="G3828" s="200"/>
      <c r="H3828" s="200"/>
      <c r="I3828" s="200">
        <v>45924</v>
      </c>
      <c r="J3828" s="143">
        <f t="shared" si="59"/>
        <v>45924</v>
      </c>
      <c r="K3828" s="202">
        <v>6</v>
      </c>
      <c r="L3828" s="285" t="s">
        <v>11643</v>
      </c>
      <c r="M3828" s="223"/>
      <c r="N3828" s="203"/>
      <c r="O3828" s="222" t="s">
        <v>326</v>
      </c>
    </row>
    <row r="3829" spans="1:15" ht="29.25" customHeight="1">
      <c r="A3829" s="221" t="s">
        <v>100</v>
      </c>
      <c r="B3829" s="221" t="s">
        <v>775</v>
      </c>
      <c r="C3829" s="222" t="s">
        <v>115</v>
      </c>
      <c r="D3829" s="222" t="s">
        <v>191</v>
      </c>
      <c r="E3829" s="199" t="s">
        <v>178</v>
      </c>
      <c r="F3829" s="200"/>
      <c r="G3829" s="200"/>
      <c r="H3829" s="200"/>
      <c r="I3829" s="200">
        <v>45924</v>
      </c>
      <c r="J3829" s="143">
        <f t="shared" si="59"/>
        <v>45924</v>
      </c>
      <c r="K3829" s="202">
        <v>2</v>
      </c>
      <c r="L3829" s="285" t="s">
        <v>11644</v>
      </c>
      <c r="M3829" s="223"/>
      <c r="N3829" s="203"/>
      <c r="O3829" s="222" t="s">
        <v>326</v>
      </c>
    </row>
    <row r="3830" spans="1:15" ht="29.25" customHeight="1">
      <c r="A3830" s="221" t="s">
        <v>100</v>
      </c>
      <c r="B3830" s="221" t="s">
        <v>775</v>
      </c>
      <c r="C3830" s="222" t="s">
        <v>115</v>
      </c>
      <c r="D3830" s="222" t="s">
        <v>191</v>
      </c>
      <c r="E3830" s="199" t="s">
        <v>166</v>
      </c>
      <c r="F3830" s="200"/>
      <c r="G3830" s="200"/>
      <c r="H3830" s="200"/>
      <c r="I3830" s="200">
        <v>45925</v>
      </c>
      <c r="J3830" s="143">
        <f t="shared" si="59"/>
        <v>45925</v>
      </c>
      <c r="K3830" s="202">
        <v>8</v>
      </c>
      <c r="L3830" s="285" t="s">
        <v>11810</v>
      </c>
      <c r="M3830" s="223"/>
      <c r="N3830" s="203"/>
      <c r="O3830" s="222" t="s">
        <v>326</v>
      </c>
    </row>
    <row r="3831" spans="1:15" ht="29.25" customHeight="1">
      <c r="A3831" s="221" t="s">
        <v>100</v>
      </c>
      <c r="B3831" s="221" t="s">
        <v>775</v>
      </c>
      <c r="C3831" s="222" t="s">
        <v>115</v>
      </c>
      <c r="D3831" s="222" t="s">
        <v>191</v>
      </c>
      <c r="E3831" s="199" t="s">
        <v>165</v>
      </c>
      <c r="F3831" s="200"/>
      <c r="G3831" s="200"/>
      <c r="H3831" s="200"/>
      <c r="I3831" s="200">
        <v>45926</v>
      </c>
      <c r="J3831" s="143">
        <f t="shared" si="59"/>
        <v>45926</v>
      </c>
      <c r="K3831" s="202">
        <v>8</v>
      </c>
      <c r="L3831" s="285" t="s">
        <v>170</v>
      </c>
      <c r="M3831" s="223"/>
      <c r="N3831" s="203"/>
      <c r="O3831" s="222" t="s">
        <v>326</v>
      </c>
    </row>
    <row r="3832" spans="1:15" ht="29.25" customHeight="1">
      <c r="A3832" s="221" t="s">
        <v>100</v>
      </c>
      <c r="B3832" s="221" t="s">
        <v>775</v>
      </c>
      <c r="C3832" s="222" t="s">
        <v>115</v>
      </c>
      <c r="D3832" s="222" t="s">
        <v>191</v>
      </c>
      <c r="E3832" s="199" t="s">
        <v>178</v>
      </c>
      <c r="F3832" s="200"/>
      <c r="G3832" s="200"/>
      <c r="H3832" s="200"/>
      <c r="I3832" s="200">
        <v>45930</v>
      </c>
      <c r="J3832" s="143">
        <f t="shared" si="59"/>
        <v>45930</v>
      </c>
      <c r="K3832" s="202">
        <v>3</v>
      </c>
      <c r="L3832" s="285" t="s">
        <v>11811</v>
      </c>
      <c r="M3832" s="223"/>
      <c r="N3832" s="203"/>
      <c r="O3832" s="222" t="s">
        <v>326</v>
      </c>
    </row>
    <row r="3833" spans="1:15" ht="29.25" customHeight="1">
      <c r="A3833" s="221" t="s">
        <v>100</v>
      </c>
      <c r="B3833" s="221" t="s">
        <v>775</v>
      </c>
      <c r="C3833" s="222" t="s">
        <v>115</v>
      </c>
      <c r="D3833" s="222" t="s">
        <v>191</v>
      </c>
      <c r="E3833" s="199" t="s">
        <v>166</v>
      </c>
      <c r="F3833" s="200"/>
      <c r="G3833" s="200"/>
      <c r="H3833" s="200"/>
      <c r="I3833" s="200">
        <v>45930</v>
      </c>
      <c r="J3833" s="143">
        <f t="shared" si="59"/>
        <v>45930</v>
      </c>
      <c r="K3833" s="202">
        <v>5</v>
      </c>
      <c r="L3833" s="284" t="s">
        <v>11812</v>
      </c>
      <c r="M3833" s="223"/>
      <c r="N3833" s="203"/>
      <c r="O3833" s="222" t="s">
        <v>326</v>
      </c>
    </row>
    <row r="3834" spans="1:15" ht="29.25" customHeight="1">
      <c r="A3834" s="221" t="s">
        <v>100</v>
      </c>
      <c r="B3834" s="221" t="s">
        <v>775</v>
      </c>
      <c r="C3834" s="222" t="s">
        <v>115</v>
      </c>
      <c r="D3834" s="222" t="s">
        <v>191</v>
      </c>
      <c r="E3834" s="199" t="s">
        <v>166</v>
      </c>
      <c r="F3834" s="200"/>
      <c r="G3834" s="200"/>
      <c r="H3834" s="200"/>
      <c r="I3834" s="200">
        <v>45931</v>
      </c>
      <c r="J3834" s="143">
        <f t="shared" si="59"/>
        <v>45931</v>
      </c>
      <c r="K3834" s="202">
        <v>7</v>
      </c>
      <c r="L3834" s="285" t="s">
        <v>11813</v>
      </c>
      <c r="M3834" s="223"/>
      <c r="N3834" s="203"/>
      <c r="O3834" s="222" t="s">
        <v>326</v>
      </c>
    </row>
    <row r="3835" spans="1:15" ht="29.25" customHeight="1">
      <c r="A3835" s="221" t="s">
        <v>100</v>
      </c>
      <c r="B3835" s="221" t="s">
        <v>775</v>
      </c>
      <c r="C3835" s="222" t="s">
        <v>115</v>
      </c>
      <c r="D3835" s="222" t="s">
        <v>191</v>
      </c>
      <c r="E3835" s="199" t="s">
        <v>171</v>
      </c>
      <c r="F3835" s="200"/>
      <c r="G3835" s="200"/>
      <c r="H3835" s="200"/>
      <c r="I3835" s="200">
        <v>45931</v>
      </c>
      <c r="J3835" s="143">
        <f t="shared" si="59"/>
        <v>45931</v>
      </c>
      <c r="K3835" s="202">
        <v>1</v>
      </c>
      <c r="L3835" s="285" t="s">
        <v>11814</v>
      </c>
      <c r="M3835" s="223"/>
      <c r="N3835" s="203"/>
      <c r="O3835" s="222" t="s">
        <v>326</v>
      </c>
    </row>
    <row r="3836" spans="1:15" ht="29.25" customHeight="1">
      <c r="A3836" s="221" t="s">
        <v>100</v>
      </c>
      <c r="B3836" s="221" t="s">
        <v>775</v>
      </c>
      <c r="C3836" s="222" t="s">
        <v>115</v>
      </c>
      <c r="D3836" s="222" t="s">
        <v>191</v>
      </c>
      <c r="E3836" s="199" t="s">
        <v>171</v>
      </c>
      <c r="F3836" s="200"/>
      <c r="G3836" s="200"/>
      <c r="H3836" s="200"/>
      <c r="I3836" s="200">
        <v>45932</v>
      </c>
      <c r="J3836" s="143">
        <f t="shared" si="59"/>
        <v>45932</v>
      </c>
      <c r="K3836" s="202">
        <v>2</v>
      </c>
      <c r="L3836" s="284" t="s">
        <v>11946</v>
      </c>
      <c r="M3836" s="223"/>
      <c r="N3836" s="203"/>
      <c r="O3836" s="222" t="s">
        <v>326</v>
      </c>
    </row>
    <row r="3837" spans="1:15" ht="29.25" customHeight="1">
      <c r="A3837" s="221" t="s">
        <v>100</v>
      </c>
      <c r="B3837" s="221" t="s">
        <v>775</v>
      </c>
      <c r="C3837" s="222" t="s">
        <v>115</v>
      </c>
      <c r="D3837" s="222" t="s">
        <v>191</v>
      </c>
      <c r="E3837" s="199" t="s">
        <v>178</v>
      </c>
      <c r="F3837" s="200"/>
      <c r="G3837" s="200"/>
      <c r="H3837" s="200"/>
      <c r="I3837" s="200">
        <v>45932</v>
      </c>
      <c r="J3837" s="143">
        <f t="shared" si="59"/>
        <v>45932</v>
      </c>
      <c r="K3837" s="202">
        <v>3</v>
      </c>
      <c r="L3837" s="285" t="s">
        <v>11947</v>
      </c>
      <c r="M3837" s="223"/>
      <c r="N3837" s="203"/>
      <c r="O3837" s="222" t="s">
        <v>326</v>
      </c>
    </row>
    <row r="3838" spans="1:15" ht="29.25" customHeight="1">
      <c r="A3838" s="221" t="s">
        <v>100</v>
      </c>
      <c r="B3838" s="221" t="s">
        <v>775</v>
      </c>
      <c r="C3838" s="222" t="s">
        <v>115</v>
      </c>
      <c r="D3838" s="222" t="s">
        <v>191</v>
      </c>
      <c r="E3838" s="199" t="s">
        <v>163</v>
      </c>
      <c r="F3838" s="200" t="s">
        <v>5212</v>
      </c>
      <c r="G3838" s="200" t="s">
        <v>5213</v>
      </c>
      <c r="H3838" s="200" t="s">
        <v>487</v>
      </c>
      <c r="I3838" s="200">
        <v>45932</v>
      </c>
      <c r="J3838" s="143">
        <f t="shared" si="59"/>
        <v>45932</v>
      </c>
      <c r="K3838" s="202">
        <v>3</v>
      </c>
      <c r="L3838" s="284" t="s">
        <v>11948</v>
      </c>
      <c r="M3838" s="223"/>
      <c r="N3838" s="203">
        <v>3.2875000000000001</v>
      </c>
      <c r="O3838" s="222" t="s">
        <v>943</v>
      </c>
    </row>
    <row r="3839" spans="1:15" ht="29.25" customHeight="1">
      <c r="A3839" s="221" t="s">
        <v>100</v>
      </c>
      <c r="B3839" s="221" t="s">
        <v>775</v>
      </c>
      <c r="C3839" s="222" t="s">
        <v>115</v>
      </c>
      <c r="D3839" s="222" t="s">
        <v>191</v>
      </c>
      <c r="E3839" s="199" t="s">
        <v>165</v>
      </c>
      <c r="F3839" s="200"/>
      <c r="G3839" s="200"/>
      <c r="H3839" s="200"/>
      <c r="I3839" s="200">
        <v>45933</v>
      </c>
      <c r="J3839" s="143">
        <f t="shared" si="59"/>
        <v>45933</v>
      </c>
      <c r="K3839" s="202">
        <v>5</v>
      </c>
      <c r="L3839" s="285" t="s">
        <v>170</v>
      </c>
      <c r="M3839" s="223"/>
      <c r="N3839" s="203"/>
      <c r="O3839" s="222" t="s">
        <v>326</v>
      </c>
    </row>
    <row r="3840" spans="1:15" ht="29.25" customHeight="1">
      <c r="A3840" s="221" t="s">
        <v>100</v>
      </c>
      <c r="B3840" s="221" t="s">
        <v>775</v>
      </c>
      <c r="C3840" s="222" t="s">
        <v>115</v>
      </c>
      <c r="D3840" s="222" t="s">
        <v>191</v>
      </c>
      <c r="E3840" s="199" t="s">
        <v>178</v>
      </c>
      <c r="F3840" s="200"/>
      <c r="G3840" s="200"/>
      <c r="H3840" s="200"/>
      <c r="I3840" s="200">
        <v>45933</v>
      </c>
      <c r="J3840" s="143">
        <f t="shared" si="59"/>
        <v>45933</v>
      </c>
      <c r="K3840" s="202">
        <v>3</v>
      </c>
      <c r="L3840" s="285" t="s">
        <v>11949</v>
      </c>
      <c r="M3840" s="223"/>
      <c r="N3840" s="203"/>
      <c r="O3840" s="222" t="s">
        <v>326</v>
      </c>
    </row>
    <row r="3841" spans="1:15" ht="29.25" customHeight="1">
      <c r="A3841" s="221" t="s">
        <v>100</v>
      </c>
      <c r="B3841" s="221" t="s">
        <v>775</v>
      </c>
      <c r="C3841" s="222" t="s">
        <v>115</v>
      </c>
      <c r="D3841" s="222" t="s">
        <v>191</v>
      </c>
      <c r="E3841" s="199" t="s">
        <v>171</v>
      </c>
      <c r="F3841" s="200"/>
      <c r="G3841" s="200"/>
      <c r="H3841" s="200"/>
      <c r="I3841" s="200">
        <v>45937</v>
      </c>
      <c r="J3841" s="143">
        <f t="shared" si="59"/>
        <v>45937</v>
      </c>
      <c r="K3841" s="202">
        <v>8</v>
      </c>
      <c r="L3841" s="285" t="s">
        <v>11950</v>
      </c>
      <c r="M3841" s="223"/>
      <c r="N3841" s="203"/>
      <c r="O3841" s="222" t="s">
        <v>326</v>
      </c>
    </row>
    <row r="3842" spans="1:15" ht="29.25" customHeight="1">
      <c r="A3842" s="221" t="s">
        <v>100</v>
      </c>
      <c r="B3842" s="221" t="s">
        <v>775</v>
      </c>
      <c r="C3842" s="222" t="s">
        <v>115</v>
      </c>
      <c r="D3842" s="222" t="s">
        <v>191</v>
      </c>
      <c r="E3842" s="199" t="s">
        <v>163</v>
      </c>
      <c r="F3842" s="200" t="s">
        <v>9823</v>
      </c>
      <c r="G3842" s="200" t="s">
        <v>9824</v>
      </c>
      <c r="H3842" s="200"/>
      <c r="I3842" s="200">
        <v>45938</v>
      </c>
      <c r="J3842" s="143">
        <f t="shared" si="59"/>
        <v>45938</v>
      </c>
      <c r="K3842" s="202">
        <v>3</v>
      </c>
      <c r="L3842" s="285" t="s">
        <v>185</v>
      </c>
      <c r="M3842" s="223"/>
      <c r="N3842" s="203"/>
      <c r="O3842" s="222" t="s">
        <v>326</v>
      </c>
    </row>
    <row r="3843" spans="1:15" ht="29.25" customHeight="1">
      <c r="A3843" s="221" t="s">
        <v>100</v>
      </c>
      <c r="B3843" s="221" t="s">
        <v>775</v>
      </c>
      <c r="C3843" s="222" t="s">
        <v>115</v>
      </c>
      <c r="D3843" s="222" t="s">
        <v>191</v>
      </c>
      <c r="E3843" s="199" t="s">
        <v>171</v>
      </c>
      <c r="F3843" s="200"/>
      <c r="G3843" s="200"/>
      <c r="H3843" s="200"/>
      <c r="I3843" s="200">
        <v>45938</v>
      </c>
      <c r="J3843" s="143">
        <f t="shared" ref="J3843:J3906" si="60">I3843</f>
        <v>45938</v>
      </c>
      <c r="K3843" s="202">
        <v>5</v>
      </c>
      <c r="L3843" s="284" t="s">
        <v>11951</v>
      </c>
      <c r="M3843" s="223"/>
      <c r="N3843" s="203"/>
      <c r="O3843" s="222" t="s">
        <v>326</v>
      </c>
    </row>
    <row r="3844" spans="1:15" ht="29.25" customHeight="1">
      <c r="A3844" s="221" t="s">
        <v>100</v>
      </c>
      <c r="B3844" s="221" t="s">
        <v>775</v>
      </c>
      <c r="C3844" s="222" t="s">
        <v>115</v>
      </c>
      <c r="D3844" s="222" t="s">
        <v>191</v>
      </c>
      <c r="E3844" s="199" t="s">
        <v>166</v>
      </c>
      <c r="F3844" s="200"/>
      <c r="G3844" s="200"/>
      <c r="H3844" s="200"/>
      <c r="I3844" s="200">
        <v>45939</v>
      </c>
      <c r="J3844" s="143">
        <f t="shared" si="60"/>
        <v>45939</v>
      </c>
      <c r="K3844" s="202">
        <v>5</v>
      </c>
      <c r="L3844" s="285" t="s">
        <v>12135</v>
      </c>
      <c r="M3844" s="223"/>
      <c r="N3844" s="203"/>
      <c r="O3844" s="222" t="s">
        <v>326</v>
      </c>
    </row>
    <row r="3845" spans="1:15" ht="29.25" customHeight="1">
      <c r="A3845" s="221" t="s">
        <v>100</v>
      </c>
      <c r="B3845" s="221" t="s">
        <v>775</v>
      </c>
      <c r="C3845" s="222" t="s">
        <v>115</v>
      </c>
      <c r="D3845" s="222" t="s">
        <v>191</v>
      </c>
      <c r="E3845" s="199" t="s">
        <v>178</v>
      </c>
      <c r="F3845" s="200"/>
      <c r="G3845" s="200"/>
      <c r="H3845" s="200"/>
      <c r="I3845" s="200">
        <v>45939</v>
      </c>
      <c r="J3845" s="143">
        <f t="shared" si="60"/>
        <v>45939</v>
      </c>
      <c r="K3845" s="202">
        <v>2</v>
      </c>
      <c r="L3845" s="285" t="s">
        <v>12136</v>
      </c>
      <c r="M3845" s="223"/>
      <c r="N3845" s="203"/>
      <c r="O3845" s="222" t="s">
        <v>326</v>
      </c>
    </row>
    <row r="3846" spans="1:15" ht="29.25" customHeight="1">
      <c r="A3846" s="221" t="s">
        <v>100</v>
      </c>
      <c r="B3846" s="221" t="s">
        <v>775</v>
      </c>
      <c r="C3846" s="222" t="s">
        <v>115</v>
      </c>
      <c r="D3846" s="222" t="s">
        <v>191</v>
      </c>
      <c r="E3846" s="199" t="s">
        <v>171</v>
      </c>
      <c r="F3846" s="200"/>
      <c r="G3846" s="200"/>
      <c r="H3846" s="200"/>
      <c r="I3846" s="200">
        <v>45939</v>
      </c>
      <c r="J3846" s="143">
        <f t="shared" si="60"/>
        <v>45939</v>
      </c>
      <c r="K3846" s="202">
        <v>1</v>
      </c>
      <c r="L3846" s="285" t="s">
        <v>12137</v>
      </c>
      <c r="M3846" s="223"/>
      <c r="N3846" s="203"/>
      <c r="O3846" s="222" t="s">
        <v>326</v>
      </c>
    </row>
    <row r="3847" spans="1:15" ht="29.25" customHeight="1">
      <c r="A3847" s="221" t="s">
        <v>100</v>
      </c>
      <c r="B3847" s="221" t="s">
        <v>775</v>
      </c>
      <c r="C3847" s="222" t="s">
        <v>115</v>
      </c>
      <c r="D3847" s="222" t="s">
        <v>191</v>
      </c>
      <c r="E3847" s="199" t="s">
        <v>171</v>
      </c>
      <c r="F3847" s="200"/>
      <c r="G3847" s="200"/>
      <c r="H3847" s="200"/>
      <c r="I3847" s="200">
        <v>45943</v>
      </c>
      <c r="J3847" s="143">
        <f t="shared" si="60"/>
        <v>45943</v>
      </c>
      <c r="K3847" s="202">
        <v>3</v>
      </c>
      <c r="L3847" s="285" t="s">
        <v>12137</v>
      </c>
      <c r="M3847" s="223"/>
      <c r="N3847" s="203"/>
      <c r="O3847" s="222" t="s">
        <v>326</v>
      </c>
    </row>
    <row r="3848" spans="1:15" ht="29.25" customHeight="1">
      <c r="A3848" s="221" t="s">
        <v>100</v>
      </c>
      <c r="B3848" s="221" t="s">
        <v>775</v>
      </c>
      <c r="C3848" s="222" t="s">
        <v>115</v>
      </c>
      <c r="D3848" s="222" t="s">
        <v>191</v>
      </c>
      <c r="E3848" s="199" t="s">
        <v>163</v>
      </c>
      <c r="F3848" s="200" t="s">
        <v>5212</v>
      </c>
      <c r="G3848" s="200" t="s">
        <v>5213</v>
      </c>
      <c r="H3848" s="200" t="s">
        <v>5363</v>
      </c>
      <c r="I3848" s="200">
        <v>45943</v>
      </c>
      <c r="J3848" s="143">
        <f t="shared" si="60"/>
        <v>45943</v>
      </c>
      <c r="K3848" s="202">
        <v>5</v>
      </c>
      <c r="L3848" s="284" t="s">
        <v>12138</v>
      </c>
      <c r="M3848" s="223"/>
      <c r="N3848" s="203">
        <v>1.5</v>
      </c>
      <c r="O3848" s="222" t="s">
        <v>968</v>
      </c>
    </row>
    <row r="3849" spans="1:15" ht="29.25" customHeight="1">
      <c r="A3849" s="221" t="s">
        <v>100</v>
      </c>
      <c r="B3849" s="221" t="s">
        <v>775</v>
      </c>
      <c r="C3849" s="222" t="s">
        <v>115</v>
      </c>
      <c r="D3849" s="222" t="s">
        <v>191</v>
      </c>
      <c r="E3849" s="199" t="s">
        <v>166</v>
      </c>
      <c r="F3849" s="200"/>
      <c r="G3849" s="200"/>
      <c r="H3849" s="200"/>
      <c r="I3849" s="200">
        <v>45944</v>
      </c>
      <c r="J3849" s="143">
        <f t="shared" si="60"/>
        <v>45944</v>
      </c>
      <c r="K3849" s="202">
        <v>5</v>
      </c>
      <c r="L3849" s="285" t="s">
        <v>12139</v>
      </c>
      <c r="M3849" s="223"/>
      <c r="N3849" s="203"/>
      <c r="O3849" s="222" t="s">
        <v>326</v>
      </c>
    </row>
    <row r="3850" spans="1:15" ht="29.25" customHeight="1">
      <c r="A3850" s="221" t="s">
        <v>100</v>
      </c>
      <c r="B3850" s="221" t="s">
        <v>775</v>
      </c>
      <c r="C3850" s="222" t="s">
        <v>115</v>
      </c>
      <c r="D3850" s="222" t="s">
        <v>191</v>
      </c>
      <c r="E3850" s="199" t="s">
        <v>178</v>
      </c>
      <c r="F3850" s="200"/>
      <c r="G3850" s="200"/>
      <c r="H3850" s="200"/>
      <c r="I3850" s="200">
        <v>45944</v>
      </c>
      <c r="J3850" s="143">
        <f t="shared" si="60"/>
        <v>45944</v>
      </c>
      <c r="K3850" s="202">
        <v>3</v>
      </c>
      <c r="L3850" s="285" t="s">
        <v>12140</v>
      </c>
      <c r="M3850" s="223"/>
      <c r="N3850" s="203"/>
      <c r="O3850" s="222" t="s">
        <v>326</v>
      </c>
    </row>
    <row r="3851" spans="1:15" ht="29.25" customHeight="1">
      <c r="A3851" s="221" t="s">
        <v>100</v>
      </c>
      <c r="B3851" s="221" t="s">
        <v>775</v>
      </c>
      <c r="C3851" s="222" t="s">
        <v>115</v>
      </c>
      <c r="D3851" s="222" t="s">
        <v>191</v>
      </c>
      <c r="E3851" s="199" t="s">
        <v>171</v>
      </c>
      <c r="F3851" s="200"/>
      <c r="G3851" s="200"/>
      <c r="H3851" s="200"/>
      <c r="I3851" s="200">
        <v>45945</v>
      </c>
      <c r="J3851" s="143">
        <f t="shared" si="60"/>
        <v>45945</v>
      </c>
      <c r="K3851" s="202">
        <v>8</v>
      </c>
      <c r="L3851" s="284" t="s">
        <v>12141</v>
      </c>
      <c r="M3851" s="223"/>
      <c r="N3851" s="203"/>
      <c r="O3851" s="222" t="s">
        <v>326</v>
      </c>
    </row>
    <row r="3852" spans="1:15" ht="29.25" customHeight="1">
      <c r="A3852" s="221" t="s">
        <v>100</v>
      </c>
      <c r="B3852" s="221" t="s">
        <v>775</v>
      </c>
      <c r="C3852" s="222" t="s">
        <v>115</v>
      </c>
      <c r="D3852" s="222" t="s">
        <v>191</v>
      </c>
      <c r="E3852" s="199" t="s">
        <v>178</v>
      </c>
      <c r="F3852" s="200"/>
      <c r="G3852" s="200"/>
      <c r="H3852" s="200"/>
      <c r="I3852" s="200">
        <v>45946</v>
      </c>
      <c r="J3852" s="143">
        <f t="shared" si="60"/>
        <v>45946</v>
      </c>
      <c r="K3852" s="202">
        <v>3</v>
      </c>
      <c r="L3852" s="284" t="s">
        <v>12329</v>
      </c>
      <c r="M3852" s="223"/>
      <c r="N3852" s="203"/>
      <c r="O3852" s="222" t="s">
        <v>326</v>
      </c>
    </row>
    <row r="3853" spans="1:15" ht="29.25" customHeight="1">
      <c r="A3853" s="221" t="s">
        <v>100</v>
      </c>
      <c r="B3853" s="221" t="s">
        <v>775</v>
      </c>
      <c r="C3853" s="222" t="s">
        <v>115</v>
      </c>
      <c r="D3853" s="222" t="s">
        <v>191</v>
      </c>
      <c r="E3853" s="199" t="s">
        <v>171</v>
      </c>
      <c r="F3853" s="200"/>
      <c r="G3853" s="200"/>
      <c r="H3853" s="200"/>
      <c r="I3853" s="200">
        <v>45946</v>
      </c>
      <c r="J3853" s="143">
        <f t="shared" si="60"/>
        <v>45946</v>
      </c>
      <c r="K3853" s="202">
        <v>5</v>
      </c>
      <c r="L3853" s="285" t="s">
        <v>12330</v>
      </c>
      <c r="M3853" s="223"/>
      <c r="N3853" s="203"/>
      <c r="O3853" s="222" t="s">
        <v>326</v>
      </c>
    </row>
    <row r="3854" spans="1:15" ht="29.25" customHeight="1">
      <c r="A3854" s="221" t="s">
        <v>100</v>
      </c>
      <c r="B3854" s="221" t="s">
        <v>775</v>
      </c>
      <c r="C3854" s="222" t="s">
        <v>115</v>
      </c>
      <c r="D3854" s="222" t="s">
        <v>191</v>
      </c>
      <c r="E3854" s="199" t="s">
        <v>177</v>
      </c>
      <c r="F3854" s="200"/>
      <c r="G3854" s="200"/>
      <c r="H3854" s="200"/>
      <c r="I3854" s="200">
        <v>45947</v>
      </c>
      <c r="J3854" s="143">
        <f t="shared" si="60"/>
        <v>45947</v>
      </c>
      <c r="K3854" s="202">
        <v>6</v>
      </c>
      <c r="L3854" s="285" t="s">
        <v>12331</v>
      </c>
      <c r="M3854" s="223"/>
      <c r="N3854" s="203"/>
      <c r="O3854" s="222" t="s">
        <v>326</v>
      </c>
    </row>
    <row r="3855" spans="1:15" ht="29.25" customHeight="1">
      <c r="A3855" s="221" t="s">
        <v>100</v>
      </c>
      <c r="B3855" s="221" t="s">
        <v>775</v>
      </c>
      <c r="C3855" s="222" t="s">
        <v>115</v>
      </c>
      <c r="D3855" s="222" t="s">
        <v>191</v>
      </c>
      <c r="E3855" s="199" t="s">
        <v>178</v>
      </c>
      <c r="F3855" s="200"/>
      <c r="G3855" s="200"/>
      <c r="H3855" s="200"/>
      <c r="I3855" s="200">
        <v>45947</v>
      </c>
      <c r="J3855" s="143">
        <f t="shared" si="60"/>
        <v>45947</v>
      </c>
      <c r="K3855" s="202">
        <v>2</v>
      </c>
      <c r="L3855" s="285" t="s">
        <v>12332</v>
      </c>
      <c r="M3855" s="223"/>
      <c r="N3855" s="203"/>
      <c r="O3855" s="222" t="s">
        <v>326</v>
      </c>
    </row>
    <row r="3856" spans="1:15" ht="29.25" customHeight="1">
      <c r="A3856" s="221" t="s">
        <v>100</v>
      </c>
      <c r="B3856" s="221" t="s">
        <v>775</v>
      </c>
      <c r="C3856" s="222" t="s">
        <v>115</v>
      </c>
      <c r="D3856" s="222" t="s">
        <v>191</v>
      </c>
      <c r="E3856" s="199" t="s">
        <v>178</v>
      </c>
      <c r="F3856" s="200"/>
      <c r="G3856" s="200"/>
      <c r="H3856" s="200"/>
      <c r="I3856" s="200">
        <v>45950</v>
      </c>
      <c r="J3856" s="143">
        <f t="shared" si="60"/>
        <v>45950</v>
      </c>
      <c r="K3856" s="202">
        <v>8</v>
      </c>
      <c r="L3856" s="284" t="s">
        <v>12333</v>
      </c>
      <c r="M3856" s="223"/>
      <c r="N3856" s="203"/>
      <c r="O3856" s="222" t="s">
        <v>326</v>
      </c>
    </row>
    <row r="3857" spans="1:15" ht="29.25" customHeight="1">
      <c r="A3857" s="221" t="s">
        <v>100</v>
      </c>
      <c r="B3857" s="221" t="s">
        <v>775</v>
      </c>
      <c r="C3857" s="222" t="s">
        <v>115</v>
      </c>
      <c r="D3857" s="222" t="s">
        <v>191</v>
      </c>
      <c r="E3857" s="199" t="s">
        <v>166</v>
      </c>
      <c r="F3857" s="200"/>
      <c r="G3857" s="200"/>
      <c r="H3857" s="200"/>
      <c r="I3857" s="200">
        <v>45951</v>
      </c>
      <c r="J3857" s="143">
        <f t="shared" si="60"/>
        <v>45951</v>
      </c>
      <c r="K3857" s="202">
        <v>7</v>
      </c>
      <c r="L3857" s="284" t="s">
        <v>12334</v>
      </c>
      <c r="M3857" s="223"/>
      <c r="N3857" s="203"/>
      <c r="O3857" s="222" t="s">
        <v>326</v>
      </c>
    </row>
    <row r="3858" spans="1:15" ht="29.25" customHeight="1">
      <c r="A3858" s="221" t="s">
        <v>100</v>
      </c>
      <c r="B3858" s="221" t="s">
        <v>775</v>
      </c>
      <c r="C3858" s="222" t="s">
        <v>115</v>
      </c>
      <c r="D3858" s="222" t="s">
        <v>191</v>
      </c>
      <c r="E3858" s="199" t="s">
        <v>178</v>
      </c>
      <c r="F3858" s="200"/>
      <c r="G3858" s="200"/>
      <c r="H3858" s="200"/>
      <c r="I3858" s="200">
        <v>45951</v>
      </c>
      <c r="J3858" s="143">
        <f t="shared" si="60"/>
        <v>45951</v>
      </c>
      <c r="K3858" s="202">
        <v>1</v>
      </c>
      <c r="L3858" s="285" t="s">
        <v>12335</v>
      </c>
      <c r="M3858" s="223"/>
      <c r="N3858" s="203"/>
      <c r="O3858" s="222" t="s">
        <v>326</v>
      </c>
    </row>
    <row r="3859" spans="1:15" ht="29.25" customHeight="1">
      <c r="A3859" s="221" t="s">
        <v>100</v>
      </c>
      <c r="B3859" s="221" t="s">
        <v>775</v>
      </c>
      <c r="C3859" s="222" t="s">
        <v>115</v>
      </c>
      <c r="D3859" s="222" t="s">
        <v>191</v>
      </c>
      <c r="E3859" s="199" t="s">
        <v>166</v>
      </c>
      <c r="F3859" s="200"/>
      <c r="G3859" s="200"/>
      <c r="H3859" s="200"/>
      <c r="I3859" s="200">
        <v>45952</v>
      </c>
      <c r="J3859" s="143">
        <f t="shared" si="60"/>
        <v>45952</v>
      </c>
      <c r="K3859" s="202">
        <v>8</v>
      </c>
      <c r="L3859" s="284" t="s">
        <v>12336</v>
      </c>
      <c r="M3859" s="223"/>
      <c r="N3859" s="203"/>
      <c r="O3859" s="222" t="s">
        <v>326</v>
      </c>
    </row>
    <row r="3860" spans="1:15" ht="29.25" customHeight="1">
      <c r="A3860" s="221" t="s">
        <v>100</v>
      </c>
      <c r="B3860" s="221" t="s">
        <v>775</v>
      </c>
      <c r="C3860" s="222" t="s">
        <v>115</v>
      </c>
      <c r="D3860" s="222" t="s">
        <v>191</v>
      </c>
      <c r="E3860" s="199" t="s">
        <v>165</v>
      </c>
      <c r="F3860" s="200"/>
      <c r="G3860" s="200"/>
      <c r="H3860" s="200"/>
      <c r="I3860" s="200">
        <v>45953</v>
      </c>
      <c r="J3860" s="143">
        <f t="shared" si="60"/>
        <v>45953</v>
      </c>
      <c r="K3860" s="202">
        <v>8</v>
      </c>
      <c r="L3860" s="285" t="s">
        <v>170</v>
      </c>
      <c r="M3860" s="223"/>
      <c r="N3860" s="203"/>
      <c r="O3860" s="222" t="s">
        <v>326</v>
      </c>
    </row>
    <row r="3861" spans="1:15" ht="29.25" customHeight="1">
      <c r="A3861" s="221" t="s">
        <v>100</v>
      </c>
      <c r="B3861" s="221" t="s">
        <v>775</v>
      </c>
      <c r="C3861" s="222" t="s">
        <v>115</v>
      </c>
      <c r="D3861" s="222" t="s">
        <v>191</v>
      </c>
      <c r="E3861" s="199" t="s">
        <v>178</v>
      </c>
      <c r="F3861" s="200"/>
      <c r="G3861" s="200"/>
      <c r="H3861" s="200"/>
      <c r="I3861" s="200">
        <v>45957</v>
      </c>
      <c r="J3861" s="143">
        <f t="shared" si="60"/>
        <v>45957</v>
      </c>
      <c r="K3861" s="202">
        <v>8</v>
      </c>
      <c r="L3861" s="284" t="s">
        <v>12521</v>
      </c>
      <c r="M3861" s="223"/>
      <c r="N3861" s="203"/>
      <c r="O3861" s="222" t="s">
        <v>326</v>
      </c>
    </row>
    <row r="3862" spans="1:15" ht="29.25" customHeight="1">
      <c r="A3862" s="221" t="s">
        <v>100</v>
      </c>
      <c r="B3862" s="221" t="s">
        <v>775</v>
      </c>
      <c r="C3862" s="222" t="s">
        <v>115</v>
      </c>
      <c r="D3862" s="222" t="s">
        <v>191</v>
      </c>
      <c r="E3862" s="199" t="s">
        <v>178</v>
      </c>
      <c r="F3862" s="200"/>
      <c r="G3862" s="200"/>
      <c r="H3862" s="200"/>
      <c r="I3862" s="200">
        <v>45958</v>
      </c>
      <c r="J3862" s="143">
        <f t="shared" si="60"/>
        <v>45958</v>
      </c>
      <c r="K3862" s="202">
        <v>3</v>
      </c>
      <c r="L3862" s="284" t="s">
        <v>12522</v>
      </c>
      <c r="M3862" s="223"/>
      <c r="N3862" s="203"/>
      <c r="O3862" s="222" t="s">
        <v>326</v>
      </c>
    </row>
    <row r="3863" spans="1:15" ht="29.25" customHeight="1">
      <c r="A3863" s="221" t="s">
        <v>100</v>
      </c>
      <c r="B3863" s="221" t="s">
        <v>775</v>
      </c>
      <c r="C3863" s="222" t="s">
        <v>115</v>
      </c>
      <c r="D3863" s="222" t="s">
        <v>191</v>
      </c>
      <c r="E3863" s="199" t="s">
        <v>166</v>
      </c>
      <c r="F3863" s="200"/>
      <c r="G3863" s="200"/>
      <c r="H3863" s="200"/>
      <c r="I3863" s="200">
        <v>45958</v>
      </c>
      <c r="J3863" s="143">
        <f t="shared" si="60"/>
        <v>45958</v>
      </c>
      <c r="K3863" s="202">
        <v>5</v>
      </c>
      <c r="L3863" s="285" t="s">
        <v>12523</v>
      </c>
      <c r="M3863" s="223"/>
      <c r="N3863" s="203"/>
      <c r="O3863" s="222" t="s">
        <v>326</v>
      </c>
    </row>
    <row r="3864" spans="1:15" ht="29.25" customHeight="1">
      <c r="A3864" s="221" t="s">
        <v>100</v>
      </c>
      <c r="B3864" s="221" t="s">
        <v>775</v>
      </c>
      <c r="C3864" s="222" t="s">
        <v>115</v>
      </c>
      <c r="D3864" s="222" t="s">
        <v>191</v>
      </c>
      <c r="E3864" s="199" t="s">
        <v>178</v>
      </c>
      <c r="F3864" s="200"/>
      <c r="G3864" s="200"/>
      <c r="H3864" s="200"/>
      <c r="I3864" s="200">
        <v>45959</v>
      </c>
      <c r="J3864" s="143">
        <f t="shared" si="60"/>
        <v>45959</v>
      </c>
      <c r="K3864" s="202">
        <v>4</v>
      </c>
      <c r="L3864" s="284" t="s">
        <v>12524</v>
      </c>
      <c r="M3864" s="223"/>
      <c r="N3864" s="203"/>
      <c r="O3864" s="222" t="s">
        <v>326</v>
      </c>
    </row>
    <row r="3865" spans="1:15" ht="29.25" customHeight="1">
      <c r="A3865" s="221" t="s">
        <v>100</v>
      </c>
      <c r="B3865" s="221" t="s">
        <v>775</v>
      </c>
      <c r="C3865" s="222" t="s">
        <v>115</v>
      </c>
      <c r="D3865" s="222" t="s">
        <v>191</v>
      </c>
      <c r="E3865" s="199" t="s">
        <v>163</v>
      </c>
      <c r="F3865" s="200" t="s">
        <v>5212</v>
      </c>
      <c r="G3865" s="200" t="s">
        <v>5213</v>
      </c>
      <c r="H3865" s="200" t="s">
        <v>5363</v>
      </c>
      <c r="I3865" s="200">
        <v>45959</v>
      </c>
      <c r="J3865" s="143">
        <f t="shared" si="60"/>
        <v>45959</v>
      </c>
      <c r="K3865" s="202">
        <v>4</v>
      </c>
      <c r="L3865" s="285" t="s">
        <v>12525</v>
      </c>
      <c r="M3865" s="223"/>
      <c r="N3865" s="203">
        <v>1.5</v>
      </c>
      <c r="O3865" s="222" t="s">
        <v>968</v>
      </c>
    </row>
    <row r="3866" spans="1:15" ht="29.25" customHeight="1">
      <c r="A3866" s="221" t="s">
        <v>100</v>
      </c>
      <c r="B3866" s="221" t="s">
        <v>775</v>
      </c>
      <c r="C3866" s="222" t="s">
        <v>115</v>
      </c>
      <c r="D3866" s="222" t="s">
        <v>191</v>
      </c>
      <c r="E3866" s="199" t="s">
        <v>163</v>
      </c>
      <c r="F3866" s="200" t="s">
        <v>9823</v>
      </c>
      <c r="G3866" s="200" t="s">
        <v>9824</v>
      </c>
      <c r="H3866" s="200"/>
      <c r="I3866" s="200">
        <v>45960</v>
      </c>
      <c r="J3866" s="143">
        <f t="shared" si="60"/>
        <v>45960</v>
      </c>
      <c r="K3866" s="202">
        <v>3</v>
      </c>
      <c r="L3866" s="285" t="s">
        <v>185</v>
      </c>
      <c r="M3866" s="223"/>
      <c r="N3866" s="203"/>
      <c r="O3866" s="222" t="s">
        <v>326</v>
      </c>
    </row>
    <row r="3867" spans="1:15" ht="29.25" customHeight="1">
      <c r="A3867" s="221" t="s">
        <v>100</v>
      </c>
      <c r="B3867" s="221" t="s">
        <v>775</v>
      </c>
      <c r="C3867" s="222" t="s">
        <v>115</v>
      </c>
      <c r="D3867" s="222" t="s">
        <v>191</v>
      </c>
      <c r="E3867" s="199" t="s">
        <v>178</v>
      </c>
      <c r="F3867" s="200"/>
      <c r="G3867" s="200"/>
      <c r="H3867" s="200"/>
      <c r="I3867" s="200">
        <v>45960</v>
      </c>
      <c r="J3867" s="143">
        <f t="shared" si="60"/>
        <v>45960</v>
      </c>
      <c r="K3867" s="202">
        <v>1</v>
      </c>
      <c r="L3867" s="285" t="s">
        <v>12681</v>
      </c>
      <c r="M3867" s="223"/>
      <c r="N3867" s="203"/>
      <c r="O3867" s="222" t="s">
        <v>326</v>
      </c>
    </row>
    <row r="3868" spans="1:15" ht="29.25" customHeight="1">
      <c r="A3868" s="221" t="s">
        <v>100</v>
      </c>
      <c r="B3868" s="221" t="s">
        <v>775</v>
      </c>
      <c r="C3868" s="222" t="s">
        <v>115</v>
      </c>
      <c r="D3868" s="222" t="s">
        <v>191</v>
      </c>
      <c r="E3868" s="199" t="s">
        <v>163</v>
      </c>
      <c r="F3868" s="200" t="s">
        <v>5212</v>
      </c>
      <c r="G3868" s="200" t="s">
        <v>5213</v>
      </c>
      <c r="H3868" s="200" t="s">
        <v>2694</v>
      </c>
      <c r="I3868" s="200">
        <v>45960</v>
      </c>
      <c r="J3868" s="143">
        <f t="shared" si="60"/>
        <v>45960</v>
      </c>
      <c r="K3868" s="202">
        <v>4</v>
      </c>
      <c r="L3868" s="285" t="s">
        <v>12680</v>
      </c>
      <c r="M3868" s="223"/>
      <c r="N3868" s="203">
        <v>1.3416666666666699</v>
      </c>
      <c r="O3868" s="222" t="s">
        <v>991</v>
      </c>
    </row>
    <row r="3869" spans="1:15" ht="29.25" customHeight="1">
      <c r="A3869" s="221" t="s">
        <v>100</v>
      </c>
      <c r="B3869" s="221" t="s">
        <v>775</v>
      </c>
      <c r="C3869" s="222" t="s">
        <v>115</v>
      </c>
      <c r="D3869" s="222" t="s">
        <v>191</v>
      </c>
      <c r="E3869" s="199" t="s">
        <v>178</v>
      </c>
      <c r="F3869" s="200"/>
      <c r="G3869" s="200"/>
      <c r="H3869" s="200"/>
      <c r="I3869" s="200">
        <v>45961</v>
      </c>
      <c r="J3869" s="143">
        <f t="shared" si="60"/>
        <v>45961</v>
      </c>
      <c r="K3869" s="202">
        <v>1.5</v>
      </c>
      <c r="L3869" s="285" t="s">
        <v>12682</v>
      </c>
      <c r="M3869" s="223"/>
      <c r="N3869" s="203"/>
      <c r="O3869" s="222" t="s">
        <v>326</v>
      </c>
    </row>
    <row r="3870" spans="1:15" ht="29.25" customHeight="1">
      <c r="A3870" s="221" t="s">
        <v>100</v>
      </c>
      <c r="B3870" s="221" t="s">
        <v>775</v>
      </c>
      <c r="C3870" s="222" t="s">
        <v>115</v>
      </c>
      <c r="D3870" s="222" t="s">
        <v>191</v>
      </c>
      <c r="E3870" s="199" t="s">
        <v>163</v>
      </c>
      <c r="F3870" s="200" t="s">
        <v>5212</v>
      </c>
      <c r="G3870" s="200" t="s">
        <v>5213</v>
      </c>
      <c r="H3870" s="200" t="s">
        <v>2694</v>
      </c>
      <c r="I3870" s="200">
        <v>45961</v>
      </c>
      <c r="J3870" s="143">
        <f t="shared" si="60"/>
        <v>45961</v>
      </c>
      <c r="K3870" s="202">
        <v>6.5</v>
      </c>
      <c r="L3870" s="285" t="s">
        <v>12680</v>
      </c>
      <c r="M3870" s="223"/>
      <c r="N3870" s="203">
        <v>1.3416666666666699</v>
      </c>
      <c r="O3870" s="222" t="s">
        <v>991</v>
      </c>
    </row>
    <row r="3871" spans="1:15" ht="29.25" customHeight="1">
      <c r="A3871" s="221" t="s">
        <v>100</v>
      </c>
      <c r="B3871" s="221" t="s">
        <v>775</v>
      </c>
      <c r="C3871" s="222" t="s">
        <v>115</v>
      </c>
      <c r="D3871" s="222" t="s">
        <v>191</v>
      </c>
      <c r="E3871" s="199" t="s">
        <v>178</v>
      </c>
      <c r="F3871" s="200"/>
      <c r="G3871" s="200"/>
      <c r="H3871" s="200"/>
      <c r="I3871" s="200">
        <v>45964</v>
      </c>
      <c r="J3871" s="143">
        <f t="shared" si="60"/>
        <v>45964</v>
      </c>
      <c r="K3871" s="202">
        <v>5</v>
      </c>
      <c r="L3871" s="284" t="s">
        <v>12683</v>
      </c>
      <c r="M3871" s="223"/>
      <c r="N3871" s="203"/>
      <c r="O3871" s="222" t="s">
        <v>326</v>
      </c>
    </row>
    <row r="3872" spans="1:15" ht="29.25" customHeight="1">
      <c r="A3872" s="221" t="s">
        <v>100</v>
      </c>
      <c r="B3872" s="221" t="s">
        <v>775</v>
      </c>
      <c r="C3872" s="222" t="s">
        <v>115</v>
      </c>
      <c r="D3872" s="222" t="s">
        <v>191</v>
      </c>
      <c r="E3872" s="199" t="s">
        <v>163</v>
      </c>
      <c r="F3872" s="200" t="s">
        <v>5212</v>
      </c>
      <c r="G3872" s="200" t="s">
        <v>5213</v>
      </c>
      <c r="H3872" s="200" t="s">
        <v>2694</v>
      </c>
      <c r="I3872" s="200">
        <v>45964</v>
      </c>
      <c r="J3872" s="143">
        <f t="shared" si="60"/>
        <v>45964</v>
      </c>
      <c r="K3872" s="202">
        <v>3</v>
      </c>
      <c r="L3872" s="285" t="s">
        <v>12680</v>
      </c>
      <c r="M3872" s="223"/>
      <c r="N3872" s="203">
        <v>1.3416666666666699</v>
      </c>
      <c r="O3872" s="222" t="s">
        <v>991</v>
      </c>
    </row>
    <row r="3873" spans="1:15" ht="29.25" customHeight="1">
      <c r="A3873" s="221" t="s">
        <v>100</v>
      </c>
      <c r="B3873" s="221" t="s">
        <v>775</v>
      </c>
      <c r="C3873" s="222" t="s">
        <v>115</v>
      </c>
      <c r="D3873" s="222" t="s">
        <v>191</v>
      </c>
      <c r="E3873" s="199" t="s">
        <v>171</v>
      </c>
      <c r="F3873" s="200"/>
      <c r="G3873" s="200"/>
      <c r="H3873" s="200"/>
      <c r="I3873" s="200">
        <v>45965</v>
      </c>
      <c r="J3873" s="143">
        <f t="shared" si="60"/>
        <v>45965</v>
      </c>
      <c r="K3873" s="202">
        <v>1</v>
      </c>
      <c r="L3873" s="285" t="s">
        <v>12684</v>
      </c>
      <c r="M3873" s="223"/>
      <c r="N3873" s="203"/>
      <c r="O3873" s="222" t="s">
        <v>326</v>
      </c>
    </row>
    <row r="3874" spans="1:15" ht="29.25" customHeight="1">
      <c r="A3874" s="221" t="s">
        <v>100</v>
      </c>
      <c r="B3874" s="221" t="s">
        <v>775</v>
      </c>
      <c r="C3874" s="222" t="s">
        <v>115</v>
      </c>
      <c r="D3874" s="222" t="s">
        <v>191</v>
      </c>
      <c r="E3874" s="199" t="s">
        <v>163</v>
      </c>
      <c r="F3874" s="200" t="s">
        <v>5212</v>
      </c>
      <c r="G3874" s="200" t="s">
        <v>5213</v>
      </c>
      <c r="H3874" s="200" t="s">
        <v>487</v>
      </c>
      <c r="I3874" s="200">
        <v>45965</v>
      </c>
      <c r="J3874" s="143">
        <f t="shared" si="60"/>
        <v>45965</v>
      </c>
      <c r="K3874" s="202">
        <v>7</v>
      </c>
      <c r="L3874" s="285" t="s">
        <v>12685</v>
      </c>
      <c r="M3874" s="223"/>
      <c r="N3874" s="203">
        <v>3.2875000000000001</v>
      </c>
      <c r="O3874" s="222" t="s">
        <v>943</v>
      </c>
    </row>
    <row r="3875" spans="1:15" ht="29.25" customHeight="1">
      <c r="A3875" s="221" t="s">
        <v>100</v>
      </c>
      <c r="B3875" s="221" t="s">
        <v>775</v>
      </c>
      <c r="C3875" s="222" t="s">
        <v>115</v>
      </c>
      <c r="D3875" s="222" t="s">
        <v>191</v>
      </c>
      <c r="E3875" s="199" t="s">
        <v>178</v>
      </c>
      <c r="F3875" s="200"/>
      <c r="G3875" s="200"/>
      <c r="H3875" s="200"/>
      <c r="I3875" s="200">
        <v>45966</v>
      </c>
      <c r="J3875" s="143">
        <f t="shared" si="60"/>
        <v>45966</v>
      </c>
      <c r="K3875" s="202">
        <v>2</v>
      </c>
      <c r="L3875" s="285" t="s">
        <v>12686</v>
      </c>
      <c r="M3875" s="223"/>
      <c r="N3875" s="203"/>
      <c r="O3875" s="222" t="s">
        <v>326</v>
      </c>
    </row>
    <row r="3876" spans="1:15" ht="29.25" customHeight="1">
      <c r="A3876" s="221" t="s">
        <v>100</v>
      </c>
      <c r="B3876" s="221" t="s">
        <v>775</v>
      </c>
      <c r="C3876" s="222" t="s">
        <v>115</v>
      </c>
      <c r="D3876" s="222" t="s">
        <v>191</v>
      </c>
      <c r="E3876" s="199" t="s">
        <v>163</v>
      </c>
      <c r="F3876" s="200" t="s">
        <v>6005</v>
      </c>
      <c r="G3876" s="200" t="s">
        <v>6006</v>
      </c>
      <c r="H3876" s="200" t="s">
        <v>6029</v>
      </c>
      <c r="I3876" s="200">
        <v>45966</v>
      </c>
      <c r="J3876" s="143">
        <f t="shared" si="60"/>
        <v>45966</v>
      </c>
      <c r="K3876" s="202">
        <v>6</v>
      </c>
      <c r="L3876" s="285" t="s">
        <v>12687</v>
      </c>
      <c r="M3876" s="223"/>
      <c r="N3876" s="203">
        <v>14.824999999999999</v>
      </c>
      <c r="O3876" s="222" t="s">
        <v>940</v>
      </c>
    </row>
    <row r="3877" spans="1:15" ht="29.25" customHeight="1">
      <c r="A3877" s="221" t="s">
        <v>100</v>
      </c>
      <c r="B3877" s="221" t="s">
        <v>775</v>
      </c>
      <c r="C3877" s="222" t="s">
        <v>115</v>
      </c>
      <c r="D3877" s="222" t="s">
        <v>191</v>
      </c>
      <c r="E3877" s="199" t="s">
        <v>178</v>
      </c>
      <c r="F3877" s="200"/>
      <c r="G3877" s="200"/>
      <c r="H3877" s="200"/>
      <c r="I3877" s="200">
        <v>45967</v>
      </c>
      <c r="J3877" s="143">
        <f t="shared" si="60"/>
        <v>45967</v>
      </c>
      <c r="K3877" s="202">
        <v>4</v>
      </c>
      <c r="L3877" s="284" t="s">
        <v>12859</v>
      </c>
      <c r="M3877" s="223"/>
      <c r="N3877" s="203"/>
      <c r="O3877" s="222" t="s">
        <v>326</v>
      </c>
    </row>
    <row r="3878" spans="1:15" ht="29.25" customHeight="1">
      <c r="A3878" s="221" t="s">
        <v>100</v>
      </c>
      <c r="B3878" s="221" t="s">
        <v>775</v>
      </c>
      <c r="C3878" s="222" t="s">
        <v>115</v>
      </c>
      <c r="D3878" s="222" t="s">
        <v>191</v>
      </c>
      <c r="E3878" s="199" t="s">
        <v>163</v>
      </c>
      <c r="F3878" s="200" t="s">
        <v>6005</v>
      </c>
      <c r="G3878" s="200" t="s">
        <v>6006</v>
      </c>
      <c r="H3878" s="200" t="s">
        <v>6029</v>
      </c>
      <c r="I3878" s="200">
        <v>45967</v>
      </c>
      <c r="J3878" s="143">
        <f t="shared" si="60"/>
        <v>45967</v>
      </c>
      <c r="K3878" s="202">
        <v>4</v>
      </c>
      <c r="L3878" s="285" t="s">
        <v>12687</v>
      </c>
      <c r="M3878" s="223"/>
      <c r="N3878" s="203">
        <v>14.824999999999999</v>
      </c>
      <c r="O3878" s="222" t="s">
        <v>940</v>
      </c>
    </row>
    <row r="3879" spans="1:15" ht="29.25" customHeight="1">
      <c r="A3879" s="221" t="s">
        <v>100</v>
      </c>
      <c r="B3879" s="221" t="s">
        <v>775</v>
      </c>
      <c r="C3879" s="222" t="s">
        <v>115</v>
      </c>
      <c r="D3879" s="222" t="s">
        <v>191</v>
      </c>
      <c r="E3879" s="199" t="s">
        <v>178</v>
      </c>
      <c r="F3879" s="200"/>
      <c r="G3879" s="200"/>
      <c r="H3879" s="200"/>
      <c r="I3879" s="200">
        <v>45968</v>
      </c>
      <c r="J3879" s="143">
        <f t="shared" si="60"/>
        <v>45968</v>
      </c>
      <c r="K3879" s="202">
        <v>1.5</v>
      </c>
      <c r="L3879" s="285" t="s">
        <v>12681</v>
      </c>
      <c r="M3879" s="223"/>
      <c r="N3879" s="203"/>
      <c r="O3879" s="222" t="s">
        <v>326</v>
      </c>
    </row>
    <row r="3880" spans="1:15" ht="29.25" customHeight="1">
      <c r="A3880" s="221" t="s">
        <v>100</v>
      </c>
      <c r="B3880" s="221" t="s">
        <v>775</v>
      </c>
      <c r="C3880" s="222" t="s">
        <v>115</v>
      </c>
      <c r="D3880" s="222" t="s">
        <v>191</v>
      </c>
      <c r="E3880" s="199" t="s">
        <v>163</v>
      </c>
      <c r="F3880" s="200" t="s">
        <v>6005</v>
      </c>
      <c r="G3880" s="200" t="s">
        <v>6006</v>
      </c>
      <c r="H3880" s="200" t="s">
        <v>6029</v>
      </c>
      <c r="I3880" s="200">
        <v>45968</v>
      </c>
      <c r="J3880" s="143">
        <f t="shared" si="60"/>
        <v>45968</v>
      </c>
      <c r="K3880" s="202">
        <v>6.5</v>
      </c>
      <c r="L3880" s="285" t="s">
        <v>12687</v>
      </c>
      <c r="M3880" s="223"/>
      <c r="N3880" s="203">
        <v>14.824999999999999</v>
      </c>
      <c r="O3880" s="222" t="s">
        <v>940</v>
      </c>
    </row>
    <row r="3881" spans="1:15" ht="29.25" customHeight="1">
      <c r="A3881" s="221" t="s">
        <v>100</v>
      </c>
      <c r="B3881" s="221" t="s">
        <v>775</v>
      </c>
      <c r="C3881" s="222" t="s">
        <v>115</v>
      </c>
      <c r="D3881" s="222" t="s">
        <v>191</v>
      </c>
      <c r="E3881" s="199" t="s">
        <v>178</v>
      </c>
      <c r="F3881" s="200"/>
      <c r="G3881" s="200"/>
      <c r="H3881" s="200"/>
      <c r="I3881" s="200">
        <v>45971</v>
      </c>
      <c r="J3881" s="143">
        <f t="shared" si="60"/>
        <v>45971</v>
      </c>
      <c r="K3881" s="202">
        <v>8</v>
      </c>
      <c r="L3881" s="284" t="s">
        <v>12860</v>
      </c>
      <c r="M3881" s="223"/>
      <c r="N3881" s="203"/>
      <c r="O3881" s="222" t="s">
        <v>326</v>
      </c>
    </row>
    <row r="3882" spans="1:15" ht="29.25" customHeight="1">
      <c r="A3882" s="221" t="s">
        <v>100</v>
      </c>
      <c r="B3882" s="221" t="s">
        <v>775</v>
      </c>
      <c r="C3882" s="222" t="s">
        <v>115</v>
      </c>
      <c r="D3882" s="222" t="s">
        <v>191</v>
      </c>
      <c r="E3882" s="199" t="s">
        <v>178</v>
      </c>
      <c r="F3882" s="200"/>
      <c r="G3882" s="200"/>
      <c r="H3882" s="200"/>
      <c r="I3882" s="200">
        <v>45972</v>
      </c>
      <c r="J3882" s="143">
        <f t="shared" si="60"/>
        <v>45972</v>
      </c>
      <c r="K3882" s="202">
        <v>5</v>
      </c>
      <c r="L3882" s="285" t="s">
        <v>12861</v>
      </c>
      <c r="M3882" s="223"/>
      <c r="N3882" s="203"/>
      <c r="O3882" s="222" t="s">
        <v>326</v>
      </c>
    </row>
    <row r="3883" spans="1:15" ht="29.25" customHeight="1">
      <c r="A3883" s="221" t="s">
        <v>100</v>
      </c>
      <c r="B3883" s="221" t="s">
        <v>775</v>
      </c>
      <c r="C3883" s="222" t="s">
        <v>115</v>
      </c>
      <c r="D3883" s="222" t="s">
        <v>191</v>
      </c>
      <c r="E3883" s="199" t="s">
        <v>166</v>
      </c>
      <c r="F3883" s="200"/>
      <c r="G3883" s="200"/>
      <c r="H3883" s="200"/>
      <c r="I3883" s="200">
        <v>45972</v>
      </c>
      <c r="J3883" s="143">
        <f t="shared" si="60"/>
        <v>45972</v>
      </c>
      <c r="K3883" s="202">
        <v>3</v>
      </c>
      <c r="L3883" s="285" t="s">
        <v>12328</v>
      </c>
      <c r="M3883" s="223"/>
      <c r="N3883" s="203"/>
      <c r="O3883" s="222" t="s">
        <v>326</v>
      </c>
    </row>
    <row r="3884" spans="1:15" ht="29.25" customHeight="1">
      <c r="A3884" s="221" t="s">
        <v>100</v>
      </c>
      <c r="B3884" s="221" t="s">
        <v>775</v>
      </c>
      <c r="C3884" s="222" t="s">
        <v>115</v>
      </c>
      <c r="D3884" s="222" t="s">
        <v>191</v>
      </c>
      <c r="E3884" s="199" t="s">
        <v>178</v>
      </c>
      <c r="F3884" s="200"/>
      <c r="G3884" s="200"/>
      <c r="H3884" s="200"/>
      <c r="I3884" s="200">
        <v>45973</v>
      </c>
      <c r="J3884" s="143">
        <f t="shared" si="60"/>
        <v>45973</v>
      </c>
      <c r="K3884" s="202">
        <v>5.5</v>
      </c>
      <c r="L3884" s="284" t="s">
        <v>12862</v>
      </c>
      <c r="M3884" s="223"/>
      <c r="N3884" s="203"/>
      <c r="O3884" s="222" t="s">
        <v>326</v>
      </c>
    </row>
    <row r="3885" spans="1:15" ht="29.25" customHeight="1">
      <c r="A3885" s="221" t="s">
        <v>100</v>
      </c>
      <c r="B3885" s="221" t="s">
        <v>775</v>
      </c>
      <c r="C3885" s="222" t="s">
        <v>115</v>
      </c>
      <c r="D3885" s="222" t="s">
        <v>191</v>
      </c>
      <c r="E3885" s="199" t="s">
        <v>163</v>
      </c>
      <c r="F3885" s="200" t="s">
        <v>6005</v>
      </c>
      <c r="G3885" s="200" t="s">
        <v>6006</v>
      </c>
      <c r="H3885" s="200" t="s">
        <v>6029</v>
      </c>
      <c r="I3885" s="200">
        <v>45973</v>
      </c>
      <c r="J3885" s="143">
        <f t="shared" si="60"/>
        <v>45973</v>
      </c>
      <c r="K3885" s="202">
        <v>2.5</v>
      </c>
      <c r="L3885" s="285" t="s">
        <v>12687</v>
      </c>
      <c r="M3885" s="223"/>
      <c r="N3885" s="203">
        <v>14.824999999999999</v>
      </c>
      <c r="O3885" s="222" t="s">
        <v>940</v>
      </c>
    </row>
    <row r="3886" spans="1:15" ht="29.25" customHeight="1">
      <c r="A3886" s="221" t="s">
        <v>100</v>
      </c>
      <c r="B3886" s="221" t="s">
        <v>775</v>
      </c>
      <c r="C3886" s="222" t="s">
        <v>115</v>
      </c>
      <c r="D3886" s="222" t="s">
        <v>191</v>
      </c>
      <c r="E3886" s="199" t="s">
        <v>163</v>
      </c>
      <c r="F3886" s="200" t="s">
        <v>6005</v>
      </c>
      <c r="G3886" s="200" t="s">
        <v>6006</v>
      </c>
      <c r="H3886" s="200" t="s">
        <v>6029</v>
      </c>
      <c r="I3886" s="200">
        <v>45974</v>
      </c>
      <c r="J3886" s="143">
        <f t="shared" si="60"/>
        <v>45974</v>
      </c>
      <c r="K3886" s="202">
        <v>8</v>
      </c>
      <c r="L3886" s="285" t="s">
        <v>12687</v>
      </c>
      <c r="M3886" s="223"/>
      <c r="N3886" s="203">
        <v>14.824999999999999</v>
      </c>
      <c r="O3886" s="222" t="s">
        <v>940</v>
      </c>
    </row>
    <row r="3887" spans="1:15" ht="29.25" customHeight="1">
      <c r="A3887" s="221" t="s">
        <v>100</v>
      </c>
      <c r="B3887" s="221" t="s">
        <v>775</v>
      </c>
      <c r="C3887" s="222" t="s">
        <v>115</v>
      </c>
      <c r="D3887" s="222" t="s">
        <v>191</v>
      </c>
      <c r="E3887" s="199" t="s">
        <v>165</v>
      </c>
      <c r="F3887" s="200"/>
      <c r="G3887" s="200"/>
      <c r="H3887" s="200"/>
      <c r="I3887" s="200">
        <v>45975</v>
      </c>
      <c r="J3887" s="143">
        <f t="shared" si="60"/>
        <v>45975</v>
      </c>
      <c r="K3887" s="202">
        <v>8</v>
      </c>
      <c r="L3887" s="285" t="s">
        <v>170</v>
      </c>
      <c r="M3887" s="223"/>
      <c r="N3887" s="203"/>
      <c r="O3887" s="222" t="s">
        <v>326</v>
      </c>
    </row>
    <row r="3888" spans="1:15" ht="29.25" customHeight="1">
      <c r="A3888" s="221" t="s">
        <v>100</v>
      </c>
      <c r="B3888" s="221" t="s">
        <v>775</v>
      </c>
      <c r="C3888" s="222" t="s">
        <v>115</v>
      </c>
      <c r="D3888" s="222" t="s">
        <v>191</v>
      </c>
      <c r="E3888" s="199" t="s">
        <v>163</v>
      </c>
      <c r="F3888" s="200" t="s">
        <v>11927</v>
      </c>
      <c r="G3888" s="200" t="s">
        <v>11928</v>
      </c>
      <c r="H3888" s="200"/>
      <c r="I3888" s="200">
        <v>45978</v>
      </c>
      <c r="J3888" s="143">
        <f t="shared" si="60"/>
        <v>45978</v>
      </c>
      <c r="K3888" s="202">
        <v>4</v>
      </c>
      <c r="L3888" s="285" t="s">
        <v>13044</v>
      </c>
      <c r="M3888" s="223"/>
      <c r="N3888" s="203"/>
      <c r="O3888" s="222" t="s">
        <v>326</v>
      </c>
    </row>
    <row r="3889" spans="1:15" ht="29.25" customHeight="1">
      <c r="A3889" s="221" t="s">
        <v>100</v>
      </c>
      <c r="B3889" s="221" t="s">
        <v>775</v>
      </c>
      <c r="C3889" s="222" t="s">
        <v>115</v>
      </c>
      <c r="D3889" s="222" t="s">
        <v>191</v>
      </c>
      <c r="E3889" s="199" t="s">
        <v>178</v>
      </c>
      <c r="F3889" s="200"/>
      <c r="G3889" s="200"/>
      <c r="H3889" s="200"/>
      <c r="I3889" s="200">
        <v>45978</v>
      </c>
      <c r="J3889" s="143">
        <f t="shared" si="60"/>
        <v>45978</v>
      </c>
      <c r="K3889" s="202">
        <v>4</v>
      </c>
      <c r="L3889" s="285" t="s">
        <v>188</v>
      </c>
      <c r="M3889" s="223"/>
      <c r="N3889" s="203"/>
      <c r="O3889" s="222" t="s">
        <v>326</v>
      </c>
    </row>
    <row r="3890" spans="1:15" ht="29.25" customHeight="1">
      <c r="A3890" s="221" t="s">
        <v>100</v>
      </c>
      <c r="B3890" s="221" t="s">
        <v>775</v>
      </c>
      <c r="C3890" s="222" t="s">
        <v>115</v>
      </c>
      <c r="D3890" s="222" t="s">
        <v>191</v>
      </c>
      <c r="E3890" s="199" t="s">
        <v>166</v>
      </c>
      <c r="F3890" s="200"/>
      <c r="G3890" s="200"/>
      <c r="H3890" s="200"/>
      <c r="I3890" s="200">
        <v>45979</v>
      </c>
      <c r="J3890" s="143">
        <f t="shared" si="60"/>
        <v>45979</v>
      </c>
      <c r="K3890" s="202">
        <v>4</v>
      </c>
      <c r="L3890" s="285" t="s">
        <v>13045</v>
      </c>
      <c r="M3890" s="223"/>
      <c r="N3890" s="203"/>
      <c r="O3890" s="222" t="s">
        <v>326</v>
      </c>
    </row>
    <row r="3891" spans="1:15" ht="29.25" customHeight="1">
      <c r="A3891" s="221" t="s">
        <v>100</v>
      </c>
      <c r="B3891" s="221" t="s">
        <v>775</v>
      </c>
      <c r="C3891" s="222" t="s">
        <v>115</v>
      </c>
      <c r="D3891" s="222" t="s">
        <v>191</v>
      </c>
      <c r="E3891" s="199" t="s">
        <v>171</v>
      </c>
      <c r="F3891" s="200"/>
      <c r="G3891" s="200"/>
      <c r="H3891" s="200"/>
      <c r="I3891" s="200">
        <v>45979</v>
      </c>
      <c r="J3891" s="143">
        <f t="shared" si="60"/>
        <v>45979</v>
      </c>
      <c r="K3891" s="202">
        <v>4</v>
      </c>
      <c r="L3891" s="284" t="s">
        <v>13046</v>
      </c>
      <c r="M3891" s="223"/>
      <c r="N3891" s="203"/>
      <c r="O3891" s="222" t="s">
        <v>326</v>
      </c>
    </row>
    <row r="3892" spans="1:15" ht="29.25" customHeight="1">
      <c r="A3892" s="221" t="s">
        <v>100</v>
      </c>
      <c r="B3892" s="221" t="s">
        <v>775</v>
      </c>
      <c r="C3892" s="222" t="s">
        <v>115</v>
      </c>
      <c r="D3892" s="222" t="s">
        <v>191</v>
      </c>
      <c r="E3892" s="199" t="s">
        <v>178</v>
      </c>
      <c r="F3892" s="200"/>
      <c r="G3892" s="200"/>
      <c r="H3892" s="200"/>
      <c r="I3892" s="200">
        <v>45980</v>
      </c>
      <c r="J3892" s="143">
        <f t="shared" si="60"/>
        <v>45980</v>
      </c>
      <c r="K3892" s="202">
        <v>3</v>
      </c>
      <c r="L3892" s="284" t="s">
        <v>13047</v>
      </c>
      <c r="M3892" s="223"/>
      <c r="N3892" s="203"/>
      <c r="O3892" s="222" t="s">
        <v>326</v>
      </c>
    </row>
    <row r="3893" spans="1:15" ht="29.25" customHeight="1">
      <c r="A3893" s="221" t="s">
        <v>100</v>
      </c>
      <c r="B3893" s="221" t="s">
        <v>775</v>
      </c>
      <c r="C3893" s="222" t="s">
        <v>115</v>
      </c>
      <c r="D3893" s="222" t="s">
        <v>191</v>
      </c>
      <c r="E3893" s="199" t="s">
        <v>163</v>
      </c>
      <c r="F3893" s="200" t="s">
        <v>7923</v>
      </c>
      <c r="G3893" s="200" t="s">
        <v>7924</v>
      </c>
      <c r="H3893" s="200" t="s">
        <v>8139</v>
      </c>
      <c r="I3893" s="200">
        <v>45980</v>
      </c>
      <c r="J3893" s="143">
        <f t="shared" si="60"/>
        <v>45980</v>
      </c>
      <c r="K3893" s="202">
        <v>5</v>
      </c>
      <c r="L3893" s="285" t="s">
        <v>13048</v>
      </c>
      <c r="M3893" s="223"/>
      <c r="N3893" s="203">
        <v>0.1953125</v>
      </c>
      <c r="O3893" s="222" t="s">
        <v>988</v>
      </c>
    </row>
    <row r="3894" spans="1:15" ht="29.25" customHeight="1">
      <c r="A3894" s="221" t="s">
        <v>100</v>
      </c>
      <c r="B3894" s="221" t="s">
        <v>775</v>
      </c>
      <c r="C3894" s="222" t="s">
        <v>115</v>
      </c>
      <c r="D3894" s="222" t="s">
        <v>191</v>
      </c>
      <c r="E3894" s="199" t="s">
        <v>177</v>
      </c>
      <c r="F3894" s="200"/>
      <c r="G3894" s="200"/>
      <c r="H3894" s="200"/>
      <c r="I3894" s="200">
        <v>45981</v>
      </c>
      <c r="J3894" s="143">
        <f t="shared" si="60"/>
        <v>45981</v>
      </c>
      <c r="K3894" s="202">
        <v>8</v>
      </c>
      <c r="L3894" s="284" t="s">
        <v>13243</v>
      </c>
      <c r="M3894" s="223"/>
      <c r="N3894" s="203"/>
      <c r="O3894" s="222" t="s">
        <v>326</v>
      </c>
    </row>
    <row r="3895" spans="1:15" ht="29.25" customHeight="1">
      <c r="A3895" s="221" t="s">
        <v>100</v>
      </c>
      <c r="B3895" s="221" t="s">
        <v>775</v>
      </c>
      <c r="C3895" s="222" t="s">
        <v>115</v>
      </c>
      <c r="D3895" s="222" t="s">
        <v>191</v>
      </c>
      <c r="E3895" s="199" t="s">
        <v>178</v>
      </c>
      <c r="F3895" s="200"/>
      <c r="G3895" s="200"/>
      <c r="H3895" s="200"/>
      <c r="I3895" s="200">
        <v>45982</v>
      </c>
      <c r="J3895" s="143">
        <f t="shared" si="60"/>
        <v>45982</v>
      </c>
      <c r="K3895" s="202">
        <v>8</v>
      </c>
      <c r="L3895" s="285" t="s">
        <v>13244</v>
      </c>
      <c r="M3895" s="223"/>
      <c r="N3895" s="203"/>
      <c r="O3895" s="222" t="s">
        <v>326</v>
      </c>
    </row>
    <row r="3896" spans="1:15" ht="29.25" customHeight="1">
      <c r="A3896" s="221" t="s">
        <v>100</v>
      </c>
      <c r="B3896" s="221" t="s">
        <v>775</v>
      </c>
      <c r="C3896" s="222" t="s">
        <v>115</v>
      </c>
      <c r="D3896" s="222" t="s">
        <v>191</v>
      </c>
      <c r="E3896" s="199" t="s">
        <v>178</v>
      </c>
      <c r="F3896" s="200"/>
      <c r="G3896" s="200"/>
      <c r="H3896" s="200"/>
      <c r="I3896" s="200">
        <v>45985</v>
      </c>
      <c r="J3896" s="143">
        <f t="shared" si="60"/>
        <v>45985</v>
      </c>
      <c r="K3896" s="202">
        <v>8</v>
      </c>
      <c r="L3896" s="284" t="s">
        <v>13245</v>
      </c>
      <c r="M3896" s="223"/>
      <c r="N3896" s="203"/>
      <c r="O3896" s="222" t="s">
        <v>326</v>
      </c>
    </row>
    <row r="3897" spans="1:15" ht="29.25" customHeight="1">
      <c r="A3897" s="221" t="s">
        <v>100</v>
      </c>
      <c r="B3897" s="221" t="s">
        <v>775</v>
      </c>
      <c r="C3897" s="222" t="s">
        <v>115</v>
      </c>
      <c r="D3897" s="222" t="s">
        <v>191</v>
      </c>
      <c r="E3897" s="199" t="s">
        <v>165</v>
      </c>
      <c r="F3897" s="200"/>
      <c r="G3897" s="200"/>
      <c r="H3897" s="200"/>
      <c r="I3897" s="200">
        <v>45986</v>
      </c>
      <c r="J3897" s="143">
        <f t="shared" si="60"/>
        <v>45986</v>
      </c>
      <c r="K3897" s="202">
        <v>5</v>
      </c>
      <c r="L3897" s="285" t="s">
        <v>170</v>
      </c>
      <c r="M3897" s="223"/>
      <c r="N3897" s="203"/>
      <c r="O3897" s="222" t="s">
        <v>326</v>
      </c>
    </row>
    <row r="3898" spans="1:15" ht="29.25" customHeight="1">
      <c r="A3898" s="221" t="s">
        <v>100</v>
      </c>
      <c r="B3898" s="221" t="s">
        <v>775</v>
      </c>
      <c r="C3898" s="222" t="s">
        <v>115</v>
      </c>
      <c r="D3898" s="222" t="s">
        <v>191</v>
      </c>
      <c r="E3898" s="199" t="s">
        <v>163</v>
      </c>
      <c r="F3898" s="200" t="s">
        <v>11927</v>
      </c>
      <c r="G3898" s="200" t="s">
        <v>11928</v>
      </c>
      <c r="H3898" s="200" t="s">
        <v>623</v>
      </c>
      <c r="I3898" s="200">
        <v>45986</v>
      </c>
      <c r="J3898" s="143">
        <f t="shared" si="60"/>
        <v>45986</v>
      </c>
      <c r="K3898" s="202">
        <v>3</v>
      </c>
      <c r="L3898" s="285" t="s">
        <v>13246</v>
      </c>
      <c r="M3898" s="223"/>
      <c r="N3898" s="203">
        <v>2.4125000000000001</v>
      </c>
      <c r="O3898" s="222" t="s">
        <v>943</v>
      </c>
    </row>
    <row r="3899" spans="1:15" ht="29.25" customHeight="1">
      <c r="A3899" s="221" t="s">
        <v>100</v>
      </c>
      <c r="B3899" s="221" t="s">
        <v>775</v>
      </c>
      <c r="C3899" s="222" t="s">
        <v>115</v>
      </c>
      <c r="D3899" s="222" t="s">
        <v>191</v>
      </c>
      <c r="E3899" s="199" t="s">
        <v>171</v>
      </c>
      <c r="F3899" s="200"/>
      <c r="G3899" s="200"/>
      <c r="H3899" s="200"/>
      <c r="I3899" s="200">
        <v>45987</v>
      </c>
      <c r="J3899" s="143">
        <f t="shared" si="60"/>
        <v>45987</v>
      </c>
      <c r="K3899" s="202">
        <v>6</v>
      </c>
      <c r="L3899" s="284" t="s">
        <v>13248</v>
      </c>
      <c r="M3899" s="223"/>
      <c r="N3899" s="203"/>
      <c r="O3899" s="222" t="s">
        <v>326</v>
      </c>
    </row>
    <row r="3900" spans="1:15" ht="29.25" customHeight="1">
      <c r="A3900" s="221" t="s">
        <v>100</v>
      </c>
      <c r="B3900" s="221" t="s">
        <v>775</v>
      </c>
      <c r="C3900" s="222" t="s">
        <v>115</v>
      </c>
      <c r="D3900" s="222" t="s">
        <v>191</v>
      </c>
      <c r="E3900" s="199" t="s">
        <v>163</v>
      </c>
      <c r="F3900" s="200" t="s">
        <v>11927</v>
      </c>
      <c r="G3900" s="200" t="s">
        <v>11928</v>
      </c>
      <c r="H3900" s="200" t="s">
        <v>624</v>
      </c>
      <c r="I3900" s="200">
        <v>45987</v>
      </c>
      <c r="J3900" s="143">
        <f t="shared" si="60"/>
        <v>45987</v>
      </c>
      <c r="K3900" s="202">
        <v>2</v>
      </c>
      <c r="L3900" s="285" t="s">
        <v>13247</v>
      </c>
      <c r="M3900" s="223"/>
      <c r="N3900" s="203">
        <v>0.8125</v>
      </c>
      <c r="O3900" s="222" t="s">
        <v>968</v>
      </c>
    </row>
    <row r="3901" spans="1:15" ht="29.25" customHeight="1">
      <c r="A3901" s="221" t="s">
        <v>100</v>
      </c>
      <c r="B3901" s="221" t="s">
        <v>775</v>
      </c>
      <c r="C3901" s="222" t="s">
        <v>115</v>
      </c>
      <c r="D3901" s="222" t="s">
        <v>191</v>
      </c>
      <c r="E3901" s="199" t="s">
        <v>178</v>
      </c>
      <c r="F3901" s="200"/>
      <c r="G3901" s="200"/>
      <c r="H3901" s="200"/>
      <c r="I3901" s="200">
        <v>45988</v>
      </c>
      <c r="J3901" s="143">
        <f t="shared" si="60"/>
        <v>45988</v>
      </c>
      <c r="K3901" s="202">
        <v>3</v>
      </c>
      <c r="L3901" s="284" t="s">
        <v>13580</v>
      </c>
      <c r="M3901" s="223"/>
      <c r="N3901" s="203"/>
      <c r="O3901" s="222" t="s">
        <v>326</v>
      </c>
    </row>
    <row r="3902" spans="1:15" ht="29.25" customHeight="1">
      <c r="A3902" s="221" t="s">
        <v>100</v>
      </c>
      <c r="B3902" s="221" t="s">
        <v>775</v>
      </c>
      <c r="C3902" s="222" t="s">
        <v>115</v>
      </c>
      <c r="D3902" s="222" t="s">
        <v>191</v>
      </c>
      <c r="E3902" s="199" t="s">
        <v>163</v>
      </c>
      <c r="F3902" s="200" t="s">
        <v>9823</v>
      </c>
      <c r="G3902" s="200" t="s">
        <v>9824</v>
      </c>
      <c r="H3902" s="200"/>
      <c r="I3902" s="200">
        <v>45988</v>
      </c>
      <c r="J3902" s="143">
        <f t="shared" si="60"/>
        <v>45988</v>
      </c>
      <c r="K3902" s="202">
        <v>2</v>
      </c>
      <c r="L3902" s="285" t="s">
        <v>185</v>
      </c>
      <c r="M3902" s="223"/>
      <c r="N3902" s="203"/>
      <c r="O3902" s="222" t="s">
        <v>326</v>
      </c>
    </row>
    <row r="3903" spans="1:15" ht="29.25" customHeight="1">
      <c r="A3903" s="221" t="s">
        <v>100</v>
      </c>
      <c r="B3903" s="221" t="s">
        <v>775</v>
      </c>
      <c r="C3903" s="222" t="s">
        <v>115</v>
      </c>
      <c r="D3903" s="222" t="s">
        <v>191</v>
      </c>
      <c r="E3903" s="199" t="s">
        <v>169</v>
      </c>
      <c r="F3903" s="200"/>
      <c r="G3903" s="200"/>
      <c r="H3903" s="200"/>
      <c r="I3903" s="200">
        <v>45988</v>
      </c>
      <c r="J3903" s="143">
        <f t="shared" si="60"/>
        <v>45988</v>
      </c>
      <c r="K3903" s="202">
        <v>3</v>
      </c>
      <c r="L3903" s="285" t="s">
        <v>13581</v>
      </c>
      <c r="M3903" s="223" t="s">
        <v>13582</v>
      </c>
      <c r="N3903" s="203"/>
      <c r="O3903" s="222" t="s">
        <v>326</v>
      </c>
    </row>
    <row r="3904" spans="1:15" ht="29.25" customHeight="1">
      <c r="A3904" s="221" t="s">
        <v>100</v>
      </c>
      <c r="B3904" s="221" t="s">
        <v>775</v>
      </c>
      <c r="C3904" s="222" t="s">
        <v>115</v>
      </c>
      <c r="D3904" s="222" t="s">
        <v>191</v>
      </c>
      <c r="E3904" s="199" t="s">
        <v>171</v>
      </c>
      <c r="F3904" s="200"/>
      <c r="G3904" s="200"/>
      <c r="H3904" s="200"/>
      <c r="I3904" s="200">
        <v>45989</v>
      </c>
      <c r="J3904" s="143">
        <f t="shared" si="60"/>
        <v>45989</v>
      </c>
      <c r="K3904" s="202">
        <v>4</v>
      </c>
      <c r="L3904" s="285" t="s">
        <v>13584</v>
      </c>
      <c r="M3904" s="223"/>
      <c r="N3904" s="203"/>
      <c r="O3904" s="222" t="s">
        <v>326</v>
      </c>
    </row>
    <row r="3905" spans="1:15" ht="29.25" customHeight="1">
      <c r="A3905" s="221" t="s">
        <v>100</v>
      </c>
      <c r="B3905" s="221" t="s">
        <v>775</v>
      </c>
      <c r="C3905" s="222" t="s">
        <v>115</v>
      </c>
      <c r="D3905" s="222" t="s">
        <v>191</v>
      </c>
      <c r="E3905" s="199" t="s">
        <v>163</v>
      </c>
      <c r="F3905" s="200" t="s">
        <v>11927</v>
      </c>
      <c r="G3905" s="200" t="s">
        <v>11928</v>
      </c>
      <c r="H3905" s="200" t="s">
        <v>124</v>
      </c>
      <c r="I3905" s="200">
        <v>45989</v>
      </c>
      <c r="J3905" s="143">
        <f t="shared" si="60"/>
        <v>45989</v>
      </c>
      <c r="K3905" s="202">
        <v>1</v>
      </c>
      <c r="L3905" s="285" t="s">
        <v>13585</v>
      </c>
      <c r="M3905" s="223"/>
      <c r="N3905" s="203">
        <v>0.75</v>
      </c>
      <c r="O3905" s="222" t="s">
        <v>958</v>
      </c>
    </row>
    <row r="3906" spans="1:15" ht="29.25" customHeight="1">
      <c r="A3906" s="221" t="s">
        <v>100</v>
      </c>
      <c r="B3906" s="221" t="s">
        <v>775</v>
      </c>
      <c r="C3906" s="222" t="s">
        <v>115</v>
      </c>
      <c r="D3906" s="222" t="s">
        <v>191</v>
      </c>
      <c r="E3906" s="199" t="s">
        <v>163</v>
      </c>
      <c r="F3906" s="200" t="s">
        <v>11927</v>
      </c>
      <c r="G3906" s="200" t="s">
        <v>11928</v>
      </c>
      <c r="H3906" s="200" t="s">
        <v>55</v>
      </c>
      <c r="I3906" s="200">
        <v>45989</v>
      </c>
      <c r="J3906" s="143">
        <f t="shared" si="60"/>
        <v>45989</v>
      </c>
      <c r="K3906" s="202">
        <v>1</v>
      </c>
      <c r="L3906" s="285" t="s">
        <v>13586</v>
      </c>
      <c r="M3906" s="223"/>
      <c r="N3906" s="203">
        <v>0.5</v>
      </c>
      <c r="O3906" s="222" t="s">
        <v>946</v>
      </c>
    </row>
    <row r="3907" spans="1:15" ht="29.25" customHeight="1">
      <c r="A3907" s="221" t="s">
        <v>100</v>
      </c>
      <c r="B3907" s="221" t="s">
        <v>775</v>
      </c>
      <c r="C3907" s="222" t="s">
        <v>115</v>
      </c>
      <c r="D3907" s="222" t="s">
        <v>191</v>
      </c>
      <c r="E3907" s="199" t="s">
        <v>163</v>
      </c>
      <c r="F3907" s="200" t="s">
        <v>11929</v>
      </c>
      <c r="G3907" s="200" t="s">
        <v>11930</v>
      </c>
      <c r="H3907" s="200" t="s">
        <v>55</v>
      </c>
      <c r="I3907" s="200">
        <v>45989</v>
      </c>
      <c r="J3907" s="143">
        <f t="shared" ref="J3907:J3970" si="61">I3907</f>
        <v>45989</v>
      </c>
      <c r="K3907" s="202">
        <v>2</v>
      </c>
      <c r="L3907" s="285" t="s">
        <v>13583</v>
      </c>
      <c r="M3907" s="223"/>
      <c r="N3907" s="203">
        <v>1.1666666666666701</v>
      </c>
      <c r="O3907" s="222" t="s">
        <v>965</v>
      </c>
    </row>
    <row r="3908" spans="1:15" ht="29.25" customHeight="1">
      <c r="A3908" s="221" t="s">
        <v>100</v>
      </c>
      <c r="B3908" s="221" t="s">
        <v>775</v>
      </c>
      <c r="C3908" s="222" t="s">
        <v>115</v>
      </c>
      <c r="D3908" s="222" t="s">
        <v>191</v>
      </c>
      <c r="E3908" s="199" t="s">
        <v>171</v>
      </c>
      <c r="F3908" s="200"/>
      <c r="G3908" s="200"/>
      <c r="H3908" s="200"/>
      <c r="I3908" s="200">
        <v>45992</v>
      </c>
      <c r="J3908" s="143">
        <f t="shared" si="61"/>
        <v>45992</v>
      </c>
      <c r="K3908" s="202">
        <v>5</v>
      </c>
      <c r="L3908" s="285" t="s">
        <v>13587</v>
      </c>
      <c r="M3908" s="223"/>
      <c r="N3908" s="203"/>
      <c r="O3908" s="222" t="s">
        <v>326</v>
      </c>
    </row>
    <row r="3909" spans="1:15" ht="29.25" customHeight="1">
      <c r="A3909" s="221" t="s">
        <v>100</v>
      </c>
      <c r="B3909" s="221" t="s">
        <v>775</v>
      </c>
      <c r="C3909" s="222" t="s">
        <v>115</v>
      </c>
      <c r="D3909" s="222" t="s">
        <v>191</v>
      </c>
      <c r="E3909" s="199" t="s">
        <v>178</v>
      </c>
      <c r="F3909" s="200"/>
      <c r="G3909" s="200"/>
      <c r="H3909" s="200"/>
      <c r="I3909" s="200">
        <v>45992</v>
      </c>
      <c r="J3909" s="143">
        <f t="shared" si="61"/>
        <v>45992</v>
      </c>
      <c r="K3909" s="202">
        <v>3</v>
      </c>
      <c r="L3909" s="285" t="s">
        <v>188</v>
      </c>
      <c r="M3909" s="223"/>
      <c r="N3909" s="203"/>
      <c r="O3909" s="222" t="s">
        <v>326</v>
      </c>
    </row>
    <row r="3910" spans="1:15" ht="29.25" customHeight="1">
      <c r="A3910" s="221" t="s">
        <v>100</v>
      </c>
      <c r="B3910" s="221" t="s">
        <v>775</v>
      </c>
      <c r="C3910" s="222" t="s">
        <v>115</v>
      </c>
      <c r="D3910" s="222" t="s">
        <v>191</v>
      </c>
      <c r="E3910" s="199" t="s">
        <v>171</v>
      </c>
      <c r="F3910" s="200"/>
      <c r="G3910" s="200"/>
      <c r="H3910" s="200"/>
      <c r="I3910" s="200">
        <v>45993</v>
      </c>
      <c r="J3910" s="143">
        <f t="shared" si="61"/>
        <v>45993</v>
      </c>
      <c r="K3910" s="202">
        <v>6</v>
      </c>
      <c r="L3910" s="284" t="s">
        <v>13589</v>
      </c>
      <c r="M3910" s="223"/>
      <c r="N3910" s="203"/>
      <c r="O3910" s="222" t="s">
        <v>326</v>
      </c>
    </row>
    <row r="3911" spans="1:15" ht="29.25" customHeight="1">
      <c r="A3911" s="221" t="s">
        <v>100</v>
      </c>
      <c r="B3911" s="221" t="s">
        <v>775</v>
      </c>
      <c r="C3911" s="222" t="s">
        <v>115</v>
      </c>
      <c r="D3911" s="222" t="s">
        <v>191</v>
      </c>
      <c r="E3911" s="199" t="s">
        <v>163</v>
      </c>
      <c r="F3911" s="200" t="s">
        <v>6005</v>
      </c>
      <c r="G3911" s="200" t="s">
        <v>6006</v>
      </c>
      <c r="H3911" s="200" t="s">
        <v>6030</v>
      </c>
      <c r="I3911" s="200">
        <v>45993</v>
      </c>
      <c r="J3911" s="143">
        <f t="shared" si="61"/>
        <v>45993</v>
      </c>
      <c r="K3911" s="202">
        <v>2</v>
      </c>
      <c r="L3911" s="285" t="s">
        <v>13588</v>
      </c>
      <c r="M3911" s="223"/>
      <c r="N3911" s="203">
        <v>1.675</v>
      </c>
      <c r="O3911" s="222" t="s">
        <v>992</v>
      </c>
    </row>
    <row r="3912" spans="1:15" ht="29.25" customHeight="1">
      <c r="A3912" s="221" t="s">
        <v>100</v>
      </c>
      <c r="B3912" s="221" t="s">
        <v>775</v>
      </c>
      <c r="C3912" s="222" t="s">
        <v>115</v>
      </c>
      <c r="D3912" s="222" t="s">
        <v>191</v>
      </c>
      <c r="E3912" s="199" t="s">
        <v>171</v>
      </c>
      <c r="F3912" s="200"/>
      <c r="G3912" s="200"/>
      <c r="H3912" s="200"/>
      <c r="I3912" s="200">
        <v>45994</v>
      </c>
      <c r="J3912" s="143">
        <f t="shared" si="61"/>
        <v>45994</v>
      </c>
      <c r="K3912" s="202">
        <v>8</v>
      </c>
      <c r="L3912" s="284" t="s">
        <v>13590</v>
      </c>
      <c r="M3912" s="223"/>
      <c r="N3912" s="203"/>
      <c r="O3912" s="222" t="s">
        <v>326</v>
      </c>
    </row>
    <row r="3913" spans="1:15" ht="29.25" customHeight="1">
      <c r="A3913" s="221" t="s">
        <v>100</v>
      </c>
      <c r="B3913" s="221" t="s">
        <v>775</v>
      </c>
      <c r="C3913" s="222" t="s">
        <v>115</v>
      </c>
      <c r="D3913" s="222" t="s">
        <v>191</v>
      </c>
      <c r="E3913" s="199" t="s">
        <v>166</v>
      </c>
      <c r="F3913" s="200"/>
      <c r="G3913" s="200"/>
      <c r="H3913" s="200"/>
      <c r="I3913" s="200">
        <v>45995</v>
      </c>
      <c r="J3913" s="143">
        <f t="shared" si="61"/>
        <v>45995</v>
      </c>
      <c r="K3913" s="202">
        <v>8</v>
      </c>
      <c r="L3913" s="285" t="s">
        <v>13591</v>
      </c>
      <c r="M3913" s="223"/>
      <c r="N3913" s="203"/>
      <c r="O3913" s="222" t="s">
        <v>326</v>
      </c>
    </row>
    <row r="3914" spans="1:15" ht="29.25" customHeight="1">
      <c r="A3914" s="221" t="s">
        <v>100</v>
      </c>
      <c r="B3914" s="221" t="s">
        <v>775</v>
      </c>
      <c r="C3914" s="222" t="s">
        <v>115</v>
      </c>
      <c r="D3914" s="222" t="s">
        <v>191</v>
      </c>
      <c r="E3914" s="199" t="s">
        <v>165</v>
      </c>
      <c r="F3914" s="200"/>
      <c r="G3914" s="200"/>
      <c r="H3914" s="200"/>
      <c r="I3914" s="200">
        <v>45996</v>
      </c>
      <c r="J3914" s="143">
        <f t="shared" si="61"/>
        <v>45996</v>
      </c>
      <c r="K3914" s="202">
        <v>8</v>
      </c>
      <c r="L3914" s="285" t="s">
        <v>170</v>
      </c>
      <c r="M3914" s="223"/>
      <c r="N3914" s="203"/>
      <c r="O3914" s="222" t="s">
        <v>326</v>
      </c>
    </row>
    <row r="3915" spans="1:15" ht="29.25" customHeight="1">
      <c r="A3915" s="221" t="s">
        <v>100</v>
      </c>
      <c r="B3915" s="221" t="s">
        <v>775</v>
      </c>
      <c r="C3915" s="222" t="s">
        <v>115</v>
      </c>
      <c r="D3915" s="222" t="s">
        <v>191</v>
      </c>
      <c r="E3915" s="199" t="s">
        <v>178</v>
      </c>
      <c r="F3915" s="200"/>
      <c r="G3915" s="200"/>
      <c r="H3915" s="200"/>
      <c r="I3915" s="200">
        <v>45999</v>
      </c>
      <c r="J3915" s="143">
        <f t="shared" si="61"/>
        <v>45999</v>
      </c>
      <c r="K3915" s="202">
        <v>5</v>
      </c>
      <c r="L3915" s="285" t="s">
        <v>188</v>
      </c>
      <c r="M3915" s="223"/>
      <c r="N3915" s="203"/>
      <c r="O3915" s="222" t="s">
        <v>326</v>
      </c>
    </row>
    <row r="3916" spans="1:15" ht="29.25" customHeight="1">
      <c r="A3916" s="221" t="s">
        <v>100</v>
      </c>
      <c r="B3916" s="221" t="s">
        <v>775</v>
      </c>
      <c r="C3916" s="222" t="s">
        <v>115</v>
      </c>
      <c r="D3916" s="222" t="s">
        <v>191</v>
      </c>
      <c r="E3916" s="199" t="s">
        <v>163</v>
      </c>
      <c r="F3916" s="200" t="s">
        <v>6005</v>
      </c>
      <c r="G3916" s="200" t="s">
        <v>6006</v>
      </c>
      <c r="H3916" s="200" t="s">
        <v>80</v>
      </c>
      <c r="I3916" s="200">
        <v>45999</v>
      </c>
      <c r="J3916" s="143">
        <f t="shared" si="61"/>
        <v>45999</v>
      </c>
      <c r="K3916" s="202">
        <v>3</v>
      </c>
      <c r="L3916" s="285" t="s">
        <v>13592</v>
      </c>
      <c r="M3916" s="223"/>
      <c r="N3916" s="203">
        <v>0.375</v>
      </c>
      <c r="O3916" s="222" t="s">
        <v>943</v>
      </c>
    </row>
    <row r="3917" spans="1:15" ht="29.25" customHeight="1">
      <c r="A3917" s="221" t="s">
        <v>100</v>
      </c>
      <c r="B3917" s="221" t="s">
        <v>775</v>
      </c>
      <c r="C3917" s="222" t="s">
        <v>115</v>
      </c>
      <c r="D3917" s="222" t="s">
        <v>191</v>
      </c>
      <c r="E3917" s="199" t="s">
        <v>171</v>
      </c>
      <c r="F3917" s="200"/>
      <c r="G3917" s="200"/>
      <c r="H3917" s="200"/>
      <c r="I3917" s="200">
        <v>46000</v>
      </c>
      <c r="J3917" s="143">
        <f t="shared" si="61"/>
        <v>46000</v>
      </c>
      <c r="K3917" s="202">
        <v>3</v>
      </c>
      <c r="L3917" s="285" t="s">
        <v>13593</v>
      </c>
      <c r="M3917" s="223"/>
      <c r="N3917" s="203"/>
      <c r="O3917" s="222" t="s">
        <v>326</v>
      </c>
    </row>
    <row r="3918" spans="1:15" ht="29.25" customHeight="1">
      <c r="A3918" s="221" t="s">
        <v>100</v>
      </c>
      <c r="B3918" s="221" t="s">
        <v>775</v>
      </c>
      <c r="C3918" s="222" t="s">
        <v>115</v>
      </c>
      <c r="D3918" s="222" t="s">
        <v>191</v>
      </c>
      <c r="E3918" s="199" t="s">
        <v>163</v>
      </c>
      <c r="F3918" s="200" t="s">
        <v>5212</v>
      </c>
      <c r="G3918" s="200" t="s">
        <v>5213</v>
      </c>
      <c r="H3918" s="200" t="s">
        <v>5367</v>
      </c>
      <c r="I3918" s="200">
        <v>46000</v>
      </c>
      <c r="J3918" s="143">
        <f t="shared" si="61"/>
        <v>46000</v>
      </c>
      <c r="K3918" s="202">
        <v>5</v>
      </c>
      <c r="L3918" s="285" t="s">
        <v>13594</v>
      </c>
      <c r="M3918" s="223"/>
      <c r="N3918" s="203">
        <v>1.4750000000000001</v>
      </c>
      <c r="O3918" s="222" t="s">
        <v>943</v>
      </c>
    </row>
    <row r="3919" spans="1:15" ht="29.25" customHeight="1">
      <c r="A3919" s="221" t="s">
        <v>100</v>
      </c>
      <c r="B3919" s="221" t="s">
        <v>775</v>
      </c>
      <c r="C3919" s="222" t="s">
        <v>115</v>
      </c>
      <c r="D3919" s="222" t="s">
        <v>191</v>
      </c>
      <c r="E3919" s="199" t="s">
        <v>165</v>
      </c>
      <c r="F3919" s="200"/>
      <c r="G3919" s="200"/>
      <c r="H3919" s="200"/>
      <c r="I3919" s="200">
        <v>46001</v>
      </c>
      <c r="J3919" s="143">
        <f t="shared" si="61"/>
        <v>46001</v>
      </c>
      <c r="K3919" s="202">
        <v>5</v>
      </c>
      <c r="L3919" s="285" t="s">
        <v>170</v>
      </c>
      <c r="M3919" s="223"/>
      <c r="N3919" s="203"/>
      <c r="O3919" s="222" t="s">
        <v>326</v>
      </c>
    </row>
    <row r="3920" spans="1:15" ht="29.25" customHeight="1">
      <c r="A3920" s="221" t="s">
        <v>100</v>
      </c>
      <c r="B3920" s="221" t="s">
        <v>775</v>
      </c>
      <c r="C3920" s="222" t="s">
        <v>115</v>
      </c>
      <c r="D3920" s="222" t="s">
        <v>191</v>
      </c>
      <c r="E3920" s="199" t="s">
        <v>178</v>
      </c>
      <c r="F3920" s="200"/>
      <c r="G3920" s="200"/>
      <c r="H3920" s="200"/>
      <c r="I3920" s="200">
        <v>46001</v>
      </c>
      <c r="J3920" s="143">
        <f t="shared" si="61"/>
        <v>46001</v>
      </c>
      <c r="K3920" s="202">
        <v>3</v>
      </c>
      <c r="L3920" s="284" t="s">
        <v>13595</v>
      </c>
      <c r="M3920" s="223"/>
      <c r="N3920" s="203"/>
      <c r="O3920" s="222" t="s">
        <v>326</v>
      </c>
    </row>
    <row r="3921" spans="1:15" ht="29.25" customHeight="1">
      <c r="A3921" s="221" t="s">
        <v>100</v>
      </c>
      <c r="B3921" s="221" t="s">
        <v>775</v>
      </c>
      <c r="C3921" s="222" t="s">
        <v>115</v>
      </c>
      <c r="D3921" s="222" t="s">
        <v>191</v>
      </c>
      <c r="E3921" s="199" t="s">
        <v>171</v>
      </c>
      <c r="F3921" s="200"/>
      <c r="G3921" s="200"/>
      <c r="H3921" s="200"/>
      <c r="I3921" s="200">
        <v>46002</v>
      </c>
      <c r="J3921" s="143">
        <f t="shared" si="61"/>
        <v>46002</v>
      </c>
      <c r="K3921" s="202">
        <v>3</v>
      </c>
      <c r="L3921" s="285" t="s">
        <v>14531</v>
      </c>
      <c r="M3921" s="223"/>
      <c r="N3921" s="203"/>
      <c r="O3921" s="222" t="s">
        <v>326</v>
      </c>
    </row>
    <row r="3922" spans="1:15" ht="29.25" customHeight="1">
      <c r="A3922" s="221" t="s">
        <v>100</v>
      </c>
      <c r="B3922" s="221" t="s">
        <v>775</v>
      </c>
      <c r="C3922" s="222" t="s">
        <v>115</v>
      </c>
      <c r="D3922" s="222" t="s">
        <v>191</v>
      </c>
      <c r="E3922" s="199" t="s">
        <v>178</v>
      </c>
      <c r="F3922" s="200"/>
      <c r="G3922" s="200"/>
      <c r="H3922" s="200"/>
      <c r="I3922" s="200">
        <v>46002</v>
      </c>
      <c r="J3922" s="143">
        <f t="shared" si="61"/>
        <v>46002</v>
      </c>
      <c r="K3922" s="202">
        <v>2</v>
      </c>
      <c r="L3922" s="284" t="s">
        <v>14533</v>
      </c>
      <c r="M3922" s="223"/>
      <c r="N3922" s="203"/>
      <c r="O3922" s="222" t="s">
        <v>326</v>
      </c>
    </row>
    <row r="3923" spans="1:15" ht="29.25" customHeight="1">
      <c r="A3923" s="221" t="s">
        <v>100</v>
      </c>
      <c r="B3923" s="221" t="s">
        <v>775</v>
      </c>
      <c r="C3923" s="222" t="s">
        <v>115</v>
      </c>
      <c r="D3923" s="222" t="s">
        <v>191</v>
      </c>
      <c r="E3923" s="199" t="s">
        <v>163</v>
      </c>
      <c r="F3923" s="200" t="s">
        <v>6005</v>
      </c>
      <c r="G3923" s="200" t="s">
        <v>6006</v>
      </c>
      <c r="H3923" s="200" t="s">
        <v>80</v>
      </c>
      <c r="I3923" s="200">
        <v>46002</v>
      </c>
      <c r="J3923" s="143">
        <f t="shared" si="61"/>
        <v>46002</v>
      </c>
      <c r="K3923" s="202">
        <v>3</v>
      </c>
      <c r="L3923" s="285" t="s">
        <v>14532</v>
      </c>
      <c r="M3923" s="223"/>
      <c r="N3923" s="203">
        <v>0.375</v>
      </c>
      <c r="O3923" s="222" t="s">
        <v>943</v>
      </c>
    </row>
    <row r="3924" spans="1:15" ht="29.25" customHeight="1">
      <c r="A3924" s="221" t="s">
        <v>100</v>
      </c>
      <c r="B3924" s="221" t="s">
        <v>775</v>
      </c>
      <c r="C3924" s="222" t="s">
        <v>115</v>
      </c>
      <c r="D3924" s="222" t="s">
        <v>191</v>
      </c>
      <c r="E3924" s="199" t="s">
        <v>171</v>
      </c>
      <c r="F3924" s="200"/>
      <c r="G3924" s="200"/>
      <c r="H3924" s="200"/>
      <c r="I3924" s="200">
        <v>46003</v>
      </c>
      <c r="J3924" s="143">
        <f t="shared" si="61"/>
        <v>46003</v>
      </c>
      <c r="K3924" s="202">
        <v>5.5</v>
      </c>
      <c r="L3924" s="284" t="s">
        <v>14536</v>
      </c>
      <c r="M3924" s="223"/>
      <c r="N3924" s="203"/>
      <c r="O3924" s="222" t="s">
        <v>326</v>
      </c>
    </row>
    <row r="3925" spans="1:15" ht="29.25" customHeight="1">
      <c r="A3925" s="221" t="s">
        <v>100</v>
      </c>
      <c r="B3925" s="221" t="s">
        <v>775</v>
      </c>
      <c r="C3925" s="222" t="s">
        <v>115</v>
      </c>
      <c r="D3925" s="222" t="s">
        <v>191</v>
      </c>
      <c r="E3925" s="199" t="s">
        <v>163</v>
      </c>
      <c r="F3925" s="200" t="s">
        <v>6005</v>
      </c>
      <c r="G3925" s="200" t="s">
        <v>6006</v>
      </c>
      <c r="H3925" s="200" t="s">
        <v>80</v>
      </c>
      <c r="I3925" s="200">
        <v>46003</v>
      </c>
      <c r="J3925" s="143">
        <f t="shared" si="61"/>
        <v>46003</v>
      </c>
      <c r="K3925" s="202">
        <v>0.5</v>
      </c>
      <c r="L3925" s="285" t="s">
        <v>14534</v>
      </c>
      <c r="M3925" s="223"/>
      <c r="N3925" s="203">
        <v>0.375</v>
      </c>
      <c r="O3925" s="222" t="s">
        <v>943</v>
      </c>
    </row>
    <row r="3926" spans="1:15" ht="29.25" customHeight="1">
      <c r="A3926" s="221" t="s">
        <v>100</v>
      </c>
      <c r="B3926" s="221" t="s">
        <v>775</v>
      </c>
      <c r="C3926" s="222" t="s">
        <v>115</v>
      </c>
      <c r="D3926" s="222" t="s">
        <v>191</v>
      </c>
      <c r="E3926" s="199" t="s">
        <v>163</v>
      </c>
      <c r="F3926" s="200" t="s">
        <v>5212</v>
      </c>
      <c r="G3926" s="200" t="s">
        <v>5213</v>
      </c>
      <c r="H3926" s="200" t="s">
        <v>5367</v>
      </c>
      <c r="I3926" s="200">
        <v>46003</v>
      </c>
      <c r="J3926" s="143">
        <f t="shared" si="61"/>
        <v>46003</v>
      </c>
      <c r="K3926" s="202">
        <v>2</v>
      </c>
      <c r="L3926" s="285" t="s">
        <v>14535</v>
      </c>
      <c r="M3926" s="223"/>
      <c r="N3926" s="203">
        <v>1.4750000000000001</v>
      </c>
      <c r="O3926" s="222" t="s">
        <v>943</v>
      </c>
    </row>
    <row r="3927" spans="1:15" ht="29.25" customHeight="1">
      <c r="A3927" s="221" t="s">
        <v>100</v>
      </c>
      <c r="B3927" s="221" t="s">
        <v>775</v>
      </c>
      <c r="C3927" s="222" t="s">
        <v>115</v>
      </c>
      <c r="D3927" s="222" t="s">
        <v>191</v>
      </c>
      <c r="E3927" s="199" t="s">
        <v>178</v>
      </c>
      <c r="F3927" s="200"/>
      <c r="G3927" s="200"/>
      <c r="H3927" s="200"/>
      <c r="I3927" s="200">
        <v>46006</v>
      </c>
      <c r="J3927" s="143">
        <f t="shared" si="61"/>
        <v>46006</v>
      </c>
      <c r="K3927" s="202">
        <v>4</v>
      </c>
      <c r="L3927" s="285" t="s">
        <v>188</v>
      </c>
      <c r="M3927" s="223"/>
      <c r="N3927" s="203"/>
      <c r="O3927" s="222" t="s">
        <v>326</v>
      </c>
    </row>
    <row r="3928" spans="1:15" ht="29.25" customHeight="1">
      <c r="A3928" s="221" t="s">
        <v>100</v>
      </c>
      <c r="B3928" s="221" t="s">
        <v>775</v>
      </c>
      <c r="C3928" s="222" t="s">
        <v>115</v>
      </c>
      <c r="D3928" s="222" t="s">
        <v>191</v>
      </c>
      <c r="E3928" s="199" t="s">
        <v>171</v>
      </c>
      <c r="F3928" s="200"/>
      <c r="G3928" s="200"/>
      <c r="H3928" s="200"/>
      <c r="I3928" s="200">
        <v>46006</v>
      </c>
      <c r="J3928" s="143">
        <f t="shared" si="61"/>
        <v>46006</v>
      </c>
      <c r="K3928" s="202">
        <v>4</v>
      </c>
      <c r="L3928" s="284" t="s">
        <v>14537</v>
      </c>
      <c r="M3928" s="223"/>
      <c r="N3928" s="203"/>
      <c r="O3928" s="222" t="s">
        <v>326</v>
      </c>
    </row>
    <row r="3929" spans="1:15" ht="29.25" customHeight="1">
      <c r="A3929" s="221" t="s">
        <v>100</v>
      </c>
      <c r="B3929" s="221" t="s">
        <v>775</v>
      </c>
      <c r="C3929" s="222" t="s">
        <v>115</v>
      </c>
      <c r="D3929" s="222" t="s">
        <v>191</v>
      </c>
      <c r="E3929" s="199" t="s">
        <v>163</v>
      </c>
      <c r="F3929" s="200" t="s">
        <v>11927</v>
      </c>
      <c r="G3929" s="200" t="s">
        <v>11928</v>
      </c>
      <c r="H3929" s="200"/>
      <c r="I3929" s="200">
        <v>46007</v>
      </c>
      <c r="J3929" s="143">
        <f t="shared" si="61"/>
        <v>46007</v>
      </c>
      <c r="K3929" s="202">
        <v>2</v>
      </c>
      <c r="L3929" s="285" t="s">
        <v>14539</v>
      </c>
      <c r="M3929" s="223"/>
      <c r="N3929" s="203"/>
      <c r="O3929" s="222" t="s">
        <v>326</v>
      </c>
    </row>
    <row r="3930" spans="1:15" ht="29.25" customHeight="1">
      <c r="A3930" s="221" t="s">
        <v>100</v>
      </c>
      <c r="B3930" s="221" t="s">
        <v>775</v>
      </c>
      <c r="C3930" s="222" t="s">
        <v>115</v>
      </c>
      <c r="D3930" s="222" t="s">
        <v>191</v>
      </c>
      <c r="E3930" s="199" t="s">
        <v>163</v>
      </c>
      <c r="F3930" s="200" t="s">
        <v>5212</v>
      </c>
      <c r="G3930" s="200" t="s">
        <v>5213</v>
      </c>
      <c r="H3930" s="200" t="s">
        <v>5367</v>
      </c>
      <c r="I3930" s="200">
        <v>46007</v>
      </c>
      <c r="J3930" s="143">
        <f t="shared" si="61"/>
        <v>46007</v>
      </c>
      <c r="K3930" s="202">
        <v>6</v>
      </c>
      <c r="L3930" s="284" t="s">
        <v>14538</v>
      </c>
      <c r="M3930" s="223"/>
      <c r="N3930" s="203">
        <v>1.4750000000000001</v>
      </c>
      <c r="O3930" s="222" t="s">
        <v>943</v>
      </c>
    </row>
    <row r="3931" spans="1:15" ht="29.25" customHeight="1">
      <c r="A3931" s="221" t="s">
        <v>100</v>
      </c>
      <c r="B3931" s="221" t="s">
        <v>775</v>
      </c>
      <c r="C3931" s="222" t="s">
        <v>115</v>
      </c>
      <c r="D3931" s="222" t="s">
        <v>191</v>
      </c>
      <c r="E3931" s="199" t="s">
        <v>166</v>
      </c>
      <c r="F3931" s="200"/>
      <c r="G3931" s="200"/>
      <c r="H3931" s="200"/>
      <c r="I3931" s="200">
        <v>46008</v>
      </c>
      <c r="J3931" s="143">
        <f t="shared" si="61"/>
        <v>46008</v>
      </c>
      <c r="K3931" s="202">
        <v>8</v>
      </c>
      <c r="L3931" s="285" t="s">
        <v>14540</v>
      </c>
      <c r="M3931" s="223"/>
      <c r="N3931" s="203"/>
      <c r="O3931" s="222" t="s">
        <v>326</v>
      </c>
    </row>
    <row r="3932" spans="1:15" ht="29.25" customHeight="1">
      <c r="A3932" s="221" t="s">
        <v>100</v>
      </c>
      <c r="B3932" s="221" t="s">
        <v>775</v>
      </c>
      <c r="C3932" s="222" t="s">
        <v>115</v>
      </c>
      <c r="D3932" s="222" t="s">
        <v>191</v>
      </c>
      <c r="E3932" s="199" t="s">
        <v>166</v>
      </c>
      <c r="F3932" s="200"/>
      <c r="G3932" s="200"/>
      <c r="H3932" s="200"/>
      <c r="I3932" s="200">
        <v>46009</v>
      </c>
      <c r="J3932" s="143">
        <f t="shared" si="61"/>
        <v>46009</v>
      </c>
      <c r="K3932" s="202">
        <v>3</v>
      </c>
      <c r="L3932" s="285" t="s">
        <v>14541</v>
      </c>
      <c r="M3932" s="223"/>
      <c r="N3932" s="203"/>
      <c r="O3932" s="222" t="s">
        <v>326</v>
      </c>
    </row>
    <row r="3933" spans="1:15" ht="29.25" customHeight="1">
      <c r="A3933" s="221" t="s">
        <v>100</v>
      </c>
      <c r="B3933" s="221" t="s">
        <v>775</v>
      </c>
      <c r="C3933" s="222" t="s">
        <v>115</v>
      </c>
      <c r="D3933" s="222" t="s">
        <v>191</v>
      </c>
      <c r="E3933" s="199" t="s">
        <v>163</v>
      </c>
      <c r="F3933" s="200" t="s">
        <v>11927</v>
      </c>
      <c r="G3933" s="200" t="s">
        <v>11928</v>
      </c>
      <c r="H3933" s="200" t="s">
        <v>13833</v>
      </c>
      <c r="I3933" s="200">
        <v>46009</v>
      </c>
      <c r="J3933" s="143">
        <f t="shared" si="61"/>
        <v>46009</v>
      </c>
      <c r="K3933" s="202">
        <v>5</v>
      </c>
      <c r="L3933" s="285" t="s">
        <v>14542</v>
      </c>
      <c r="M3933" s="223"/>
      <c r="N3933" s="203">
        <v>3.4583333333333299</v>
      </c>
      <c r="O3933" s="222" t="s">
        <v>941</v>
      </c>
    </row>
    <row r="3934" spans="1:15" ht="29.25" customHeight="1">
      <c r="A3934" s="221" t="s">
        <v>100</v>
      </c>
      <c r="B3934" s="221" t="s">
        <v>775</v>
      </c>
      <c r="C3934" s="222" t="s">
        <v>115</v>
      </c>
      <c r="D3934" s="222" t="s">
        <v>191</v>
      </c>
      <c r="E3934" s="199" t="s">
        <v>166</v>
      </c>
      <c r="F3934" s="200"/>
      <c r="G3934" s="200"/>
      <c r="H3934" s="200"/>
      <c r="I3934" s="200">
        <v>46010</v>
      </c>
      <c r="J3934" s="143">
        <f t="shared" si="61"/>
        <v>46010</v>
      </c>
      <c r="K3934" s="202">
        <v>3</v>
      </c>
      <c r="L3934" s="285" t="s">
        <v>14543</v>
      </c>
      <c r="M3934" s="223"/>
      <c r="N3934" s="203"/>
      <c r="O3934" s="222" t="s">
        <v>326</v>
      </c>
    </row>
    <row r="3935" spans="1:15" ht="29.25" customHeight="1">
      <c r="A3935" s="221" t="s">
        <v>100</v>
      </c>
      <c r="B3935" s="221" t="s">
        <v>775</v>
      </c>
      <c r="C3935" s="222" t="s">
        <v>115</v>
      </c>
      <c r="D3935" s="222" t="s">
        <v>191</v>
      </c>
      <c r="E3935" s="199" t="s">
        <v>163</v>
      </c>
      <c r="F3935" s="200" t="s">
        <v>5212</v>
      </c>
      <c r="G3935" s="200" t="s">
        <v>5213</v>
      </c>
      <c r="H3935" s="200"/>
      <c r="I3935" s="200">
        <v>46010</v>
      </c>
      <c r="J3935" s="143">
        <f t="shared" si="61"/>
        <v>46010</v>
      </c>
      <c r="K3935" s="202">
        <v>5</v>
      </c>
      <c r="L3935" s="285" t="s">
        <v>14544</v>
      </c>
      <c r="M3935" s="223"/>
      <c r="N3935" s="203"/>
      <c r="O3935" s="222" t="s">
        <v>326</v>
      </c>
    </row>
    <row r="3936" spans="1:15" ht="29.25" customHeight="1">
      <c r="A3936" s="221" t="s">
        <v>100</v>
      </c>
      <c r="B3936" s="221" t="s">
        <v>775</v>
      </c>
      <c r="C3936" s="222" t="s">
        <v>115</v>
      </c>
      <c r="D3936" s="222" t="s">
        <v>191</v>
      </c>
      <c r="E3936" s="199" t="s">
        <v>178</v>
      </c>
      <c r="F3936" s="200"/>
      <c r="G3936" s="200"/>
      <c r="H3936" s="200"/>
      <c r="I3936" s="200">
        <v>46013</v>
      </c>
      <c r="J3936" s="143">
        <f t="shared" si="61"/>
        <v>46013</v>
      </c>
      <c r="K3936" s="202">
        <v>8</v>
      </c>
      <c r="L3936" s="284" t="s">
        <v>14545</v>
      </c>
      <c r="M3936" s="223"/>
      <c r="N3936" s="203"/>
      <c r="O3936" s="222" t="s">
        <v>326</v>
      </c>
    </row>
    <row r="3937" spans="1:15" ht="29.25" customHeight="1">
      <c r="A3937" s="221" t="s">
        <v>100</v>
      </c>
      <c r="B3937" s="221" t="s">
        <v>775</v>
      </c>
      <c r="C3937" s="222" t="s">
        <v>115</v>
      </c>
      <c r="D3937" s="222" t="s">
        <v>191</v>
      </c>
      <c r="E3937" s="199" t="s">
        <v>171</v>
      </c>
      <c r="F3937" s="200"/>
      <c r="G3937" s="200"/>
      <c r="H3937" s="200"/>
      <c r="I3937" s="200">
        <v>46014</v>
      </c>
      <c r="J3937" s="143">
        <f t="shared" si="61"/>
        <v>46014</v>
      </c>
      <c r="K3937" s="202">
        <v>8</v>
      </c>
      <c r="L3937" s="284" t="s">
        <v>14546</v>
      </c>
      <c r="M3937" s="223"/>
      <c r="N3937" s="203"/>
      <c r="O3937" s="222" t="s">
        <v>326</v>
      </c>
    </row>
    <row r="3938" spans="1:15" ht="29.25" customHeight="1">
      <c r="A3938" s="221" t="s">
        <v>100</v>
      </c>
      <c r="B3938" s="221" t="s">
        <v>775</v>
      </c>
      <c r="C3938" s="222" t="s">
        <v>115</v>
      </c>
      <c r="D3938" s="222" t="s">
        <v>191</v>
      </c>
      <c r="E3938" s="199" t="s">
        <v>166</v>
      </c>
      <c r="F3938" s="200"/>
      <c r="G3938" s="200"/>
      <c r="H3938" s="200"/>
      <c r="I3938" s="200">
        <v>46015</v>
      </c>
      <c r="J3938" s="143">
        <f t="shared" si="61"/>
        <v>46015</v>
      </c>
      <c r="K3938" s="202">
        <v>2</v>
      </c>
      <c r="L3938" s="285" t="s">
        <v>216</v>
      </c>
      <c r="M3938" s="223"/>
      <c r="N3938" s="203"/>
      <c r="O3938" s="222" t="s">
        <v>326</v>
      </c>
    </row>
    <row r="3939" spans="1:15" ht="29.25" customHeight="1">
      <c r="A3939" s="221" t="s">
        <v>100</v>
      </c>
      <c r="B3939" s="221" t="s">
        <v>775</v>
      </c>
      <c r="C3939" s="222" t="s">
        <v>115</v>
      </c>
      <c r="D3939" s="222" t="s">
        <v>191</v>
      </c>
      <c r="E3939" s="199" t="s">
        <v>171</v>
      </c>
      <c r="F3939" s="200"/>
      <c r="G3939" s="200"/>
      <c r="H3939" s="200"/>
      <c r="I3939" s="200">
        <v>46015</v>
      </c>
      <c r="J3939" s="143">
        <f t="shared" si="61"/>
        <v>46015</v>
      </c>
      <c r="K3939" s="202">
        <v>5</v>
      </c>
      <c r="L3939" s="284" t="s">
        <v>14547</v>
      </c>
      <c r="M3939" s="223"/>
      <c r="N3939" s="203"/>
      <c r="O3939" s="222" t="s">
        <v>326</v>
      </c>
    </row>
    <row r="3940" spans="1:15" ht="29.25" customHeight="1">
      <c r="A3940" s="221" t="s">
        <v>100</v>
      </c>
      <c r="B3940" s="221" t="s">
        <v>775</v>
      </c>
      <c r="C3940" s="222" t="s">
        <v>115</v>
      </c>
      <c r="D3940" s="222" t="s">
        <v>191</v>
      </c>
      <c r="E3940" s="199" t="s">
        <v>178</v>
      </c>
      <c r="F3940" s="200"/>
      <c r="G3940" s="200"/>
      <c r="H3940" s="200"/>
      <c r="I3940" s="200">
        <v>46015</v>
      </c>
      <c r="J3940" s="143">
        <f t="shared" si="61"/>
        <v>46015</v>
      </c>
      <c r="K3940" s="202">
        <v>1</v>
      </c>
      <c r="L3940" s="285" t="s">
        <v>14548</v>
      </c>
      <c r="M3940" s="223"/>
      <c r="N3940" s="203"/>
      <c r="O3940" s="222" t="s">
        <v>326</v>
      </c>
    </row>
    <row r="3941" spans="1:15" ht="29.25" customHeight="1">
      <c r="A3941" s="221" t="s">
        <v>100</v>
      </c>
      <c r="B3941" s="221" t="s">
        <v>775</v>
      </c>
      <c r="C3941" s="222" t="s">
        <v>115</v>
      </c>
      <c r="D3941" s="222" t="s">
        <v>191</v>
      </c>
      <c r="E3941" s="199" t="s">
        <v>165</v>
      </c>
      <c r="F3941" s="200"/>
      <c r="G3941" s="200"/>
      <c r="H3941" s="200"/>
      <c r="I3941" s="200">
        <v>46017</v>
      </c>
      <c r="J3941" s="143">
        <f t="shared" si="61"/>
        <v>46017</v>
      </c>
      <c r="K3941" s="202">
        <v>8</v>
      </c>
      <c r="L3941" s="285" t="s">
        <v>170</v>
      </c>
      <c r="M3941" s="223"/>
      <c r="N3941" s="203"/>
      <c r="O3941" s="222" t="s">
        <v>326</v>
      </c>
    </row>
    <row r="3942" spans="1:15" ht="29.25" customHeight="1">
      <c r="A3942" s="221" t="s">
        <v>100</v>
      </c>
      <c r="B3942" s="221" t="s">
        <v>775</v>
      </c>
      <c r="C3942" s="222" t="s">
        <v>115</v>
      </c>
      <c r="D3942" s="222" t="s">
        <v>191</v>
      </c>
      <c r="E3942" s="199" t="s">
        <v>178</v>
      </c>
      <c r="F3942" s="200"/>
      <c r="G3942" s="200"/>
      <c r="H3942" s="200"/>
      <c r="I3942" s="200">
        <v>46020</v>
      </c>
      <c r="J3942" s="143">
        <f t="shared" si="61"/>
        <v>46020</v>
      </c>
      <c r="K3942" s="202">
        <v>3</v>
      </c>
      <c r="L3942" s="285" t="s">
        <v>188</v>
      </c>
      <c r="M3942" s="223"/>
      <c r="N3942" s="203"/>
      <c r="O3942" s="222" t="s">
        <v>326</v>
      </c>
    </row>
    <row r="3943" spans="1:15" ht="29.25" customHeight="1">
      <c r="A3943" s="221" t="s">
        <v>100</v>
      </c>
      <c r="B3943" s="221" t="s">
        <v>775</v>
      </c>
      <c r="C3943" s="222" t="s">
        <v>115</v>
      </c>
      <c r="D3943" s="222" t="s">
        <v>191</v>
      </c>
      <c r="E3943" s="199" t="s">
        <v>171</v>
      </c>
      <c r="F3943" s="200"/>
      <c r="G3943" s="200"/>
      <c r="H3943" s="200"/>
      <c r="I3943" s="200">
        <v>46020</v>
      </c>
      <c r="J3943" s="143">
        <f t="shared" si="61"/>
        <v>46020</v>
      </c>
      <c r="K3943" s="202">
        <v>5</v>
      </c>
      <c r="L3943" s="284" t="s">
        <v>14850</v>
      </c>
      <c r="M3943" s="223"/>
      <c r="N3943" s="203"/>
      <c r="O3943" s="222" t="s">
        <v>326</v>
      </c>
    </row>
    <row r="3944" spans="1:15" ht="29.25" customHeight="1">
      <c r="A3944" s="221" t="s">
        <v>100</v>
      </c>
      <c r="B3944" s="221" t="s">
        <v>775</v>
      </c>
      <c r="C3944" s="222" t="s">
        <v>115</v>
      </c>
      <c r="D3944" s="222" t="s">
        <v>191</v>
      </c>
      <c r="E3944" s="199" t="s">
        <v>166</v>
      </c>
      <c r="F3944" s="200"/>
      <c r="G3944" s="200"/>
      <c r="H3944" s="200"/>
      <c r="I3944" s="200">
        <v>46021</v>
      </c>
      <c r="J3944" s="143">
        <f t="shared" si="61"/>
        <v>46021</v>
      </c>
      <c r="K3944" s="202">
        <v>6</v>
      </c>
      <c r="L3944" s="285" t="s">
        <v>14851</v>
      </c>
      <c r="M3944" s="223"/>
      <c r="N3944" s="203"/>
      <c r="O3944" s="222" t="s">
        <v>326</v>
      </c>
    </row>
    <row r="3945" spans="1:15" ht="29.25" customHeight="1">
      <c r="A3945" s="221" t="s">
        <v>100</v>
      </c>
      <c r="B3945" s="221" t="s">
        <v>775</v>
      </c>
      <c r="C3945" s="222" t="s">
        <v>115</v>
      </c>
      <c r="D3945" s="222" t="s">
        <v>191</v>
      </c>
      <c r="E3945" s="199" t="s">
        <v>178</v>
      </c>
      <c r="F3945" s="200"/>
      <c r="G3945" s="200"/>
      <c r="H3945" s="200"/>
      <c r="I3945" s="200">
        <v>46021</v>
      </c>
      <c r="J3945" s="143">
        <f t="shared" si="61"/>
        <v>46021</v>
      </c>
      <c r="K3945" s="202">
        <v>2</v>
      </c>
      <c r="L3945" s="284" t="s">
        <v>14852</v>
      </c>
      <c r="M3945" s="223"/>
      <c r="N3945" s="203"/>
      <c r="O3945" s="222" t="s">
        <v>326</v>
      </c>
    </row>
    <row r="3946" spans="1:15" ht="29.25" customHeight="1">
      <c r="A3946" s="221" t="s">
        <v>100</v>
      </c>
      <c r="B3946" s="221" t="s">
        <v>775</v>
      </c>
      <c r="C3946" s="222" t="s">
        <v>115</v>
      </c>
      <c r="D3946" s="222" t="s">
        <v>191</v>
      </c>
      <c r="E3946" s="199" t="s">
        <v>163</v>
      </c>
      <c r="F3946" s="200" t="s">
        <v>5212</v>
      </c>
      <c r="G3946" s="200" t="s">
        <v>5213</v>
      </c>
      <c r="H3946" s="200" t="s">
        <v>2694</v>
      </c>
      <c r="I3946" s="200">
        <v>46022</v>
      </c>
      <c r="J3946" s="143">
        <f t="shared" si="61"/>
        <v>46022</v>
      </c>
      <c r="K3946" s="202">
        <v>8</v>
      </c>
      <c r="L3946" s="285" t="s">
        <v>14853</v>
      </c>
      <c r="M3946" s="223"/>
      <c r="N3946" s="203">
        <v>1.3416666666666699</v>
      </c>
      <c r="O3946" s="222" t="s">
        <v>991</v>
      </c>
    </row>
    <row r="3947" spans="1:15" ht="29.25" customHeight="1">
      <c r="A3947" s="221" t="s">
        <v>100</v>
      </c>
      <c r="B3947" s="221" t="s">
        <v>775</v>
      </c>
      <c r="C3947" s="222" t="s">
        <v>115</v>
      </c>
      <c r="D3947" s="222" t="s">
        <v>191</v>
      </c>
      <c r="E3947" s="199" t="s">
        <v>171</v>
      </c>
      <c r="F3947" s="200"/>
      <c r="G3947" s="200"/>
      <c r="H3947" s="200"/>
      <c r="I3947" s="200">
        <v>46024</v>
      </c>
      <c r="J3947" s="143">
        <f t="shared" si="61"/>
        <v>46024</v>
      </c>
      <c r="K3947" s="202">
        <v>7</v>
      </c>
      <c r="L3947" s="284" t="s">
        <v>15053</v>
      </c>
      <c r="M3947" s="223"/>
      <c r="N3947" s="203"/>
      <c r="O3947" s="222" t="s">
        <v>326</v>
      </c>
    </row>
    <row r="3948" spans="1:15" ht="29.25" customHeight="1">
      <c r="A3948" s="221" t="s">
        <v>100</v>
      </c>
      <c r="B3948" s="221" t="s">
        <v>775</v>
      </c>
      <c r="C3948" s="222" t="s">
        <v>115</v>
      </c>
      <c r="D3948" s="222" t="s">
        <v>191</v>
      </c>
      <c r="E3948" s="199" t="s">
        <v>178</v>
      </c>
      <c r="F3948" s="200"/>
      <c r="G3948" s="200"/>
      <c r="H3948" s="200"/>
      <c r="I3948" s="200">
        <v>46024</v>
      </c>
      <c r="J3948" s="143">
        <f t="shared" si="61"/>
        <v>46024</v>
      </c>
      <c r="K3948" s="202">
        <v>1</v>
      </c>
      <c r="L3948" s="285" t="s">
        <v>15054</v>
      </c>
      <c r="M3948" s="223"/>
      <c r="N3948" s="203"/>
      <c r="O3948" s="222" t="s">
        <v>326</v>
      </c>
    </row>
    <row r="3949" spans="1:15" ht="29.25" customHeight="1">
      <c r="A3949" s="221" t="s">
        <v>100</v>
      </c>
      <c r="B3949" s="221" t="s">
        <v>775</v>
      </c>
      <c r="C3949" s="222" t="s">
        <v>115</v>
      </c>
      <c r="D3949" s="222" t="s">
        <v>191</v>
      </c>
      <c r="E3949" s="199" t="s">
        <v>171</v>
      </c>
      <c r="F3949" s="200"/>
      <c r="G3949" s="200"/>
      <c r="H3949" s="200"/>
      <c r="I3949" s="200">
        <v>46027</v>
      </c>
      <c r="J3949" s="143">
        <f t="shared" si="61"/>
        <v>46027</v>
      </c>
      <c r="K3949" s="202">
        <v>6</v>
      </c>
      <c r="L3949" s="285" t="s">
        <v>15055</v>
      </c>
      <c r="M3949" s="223"/>
      <c r="N3949" s="203"/>
      <c r="O3949" s="222" t="s">
        <v>326</v>
      </c>
    </row>
    <row r="3950" spans="1:15" ht="29.25" customHeight="1">
      <c r="A3950" s="221" t="s">
        <v>100</v>
      </c>
      <c r="B3950" s="221" t="s">
        <v>775</v>
      </c>
      <c r="C3950" s="222" t="s">
        <v>115</v>
      </c>
      <c r="D3950" s="222" t="s">
        <v>191</v>
      </c>
      <c r="E3950" s="199" t="s">
        <v>178</v>
      </c>
      <c r="F3950" s="200"/>
      <c r="G3950" s="200"/>
      <c r="H3950" s="200"/>
      <c r="I3950" s="200">
        <v>46027</v>
      </c>
      <c r="J3950" s="143">
        <f t="shared" si="61"/>
        <v>46027</v>
      </c>
      <c r="K3950" s="202">
        <v>2</v>
      </c>
      <c r="L3950" s="285" t="s">
        <v>188</v>
      </c>
      <c r="M3950" s="223"/>
      <c r="N3950" s="203"/>
      <c r="O3950" s="222" t="s">
        <v>326</v>
      </c>
    </row>
    <row r="3951" spans="1:15" ht="29.25" customHeight="1">
      <c r="A3951" s="221" t="s">
        <v>100</v>
      </c>
      <c r="B3951" s="221" t="s">
        <v>775</v>
      </c>
      <c r="C3951" s="222" t="s">
        <v>115</v>
      </c>
      <c r="D3951" s="222" t="s">
        <v>191</v>
      </c>
      <c r="E3951" s="199" t="s">
        <v>171</v>
      </c>
      <c r="F3951" s="200"/>
      <c r="G3951" s="200"/>
      <c r="H3951" s="200"/>
      <c r="I3951" s="200">
        <v>46028</v>
      </c>
      <c r="J3951" s="143">
        <f t="shared" si="61"/>
        <v>46028</v>
      </c>
      <c r="K3951" s="202">
        <v>3</v>
      </c>
      <c r="L3951" s="284" t="s">
        <v>15056</v>
      </c>
      <c r="M3951" s="223"/>
      <c r="N3951" s="203"/>
      <c r="O3951" s="222" t="s">
        <v>326</v>
      </c>
    </row>
    <row r="3952" spans="1:15" ht="29.25" customHeight="1">
      <c r="A3952" s="221" t="s">
        <v>100</v>
      </c>
      <c r="B3952" s="221" t="s">
        <v>775</v>
      </c>
      <c r="C3952" s="222" t="s">
        <v>115</v>
      </c>
      <c r="D3952" s="222" t="s">
        <v>191</v>
      </c>
      <c r="E3952" s="199" t="s">
        <v>171</v>
      </c>
      <c r="F3952" s="200"/>
      <c r="G3952" s="200"/>
      <c r="H3952" s="200"/>
      <c r="I3952" s="200">
        <v>46028</v>
      </c>
      <c r="J3952" s="143">
        <f t="shared" si="61"/>
        <v>46028</v>
      </c>
      <c r="K3952" s="202">
        <v>5</v>
      </c>
      <c r="L3952" s="284" t="s">
        <v>15057</v>
      </c>
      <c r="M3952" s="223"/>
      <c r="N3952" s="203"/>
      <c r="O3952" s="222" t="s">
        <v>326</v>
      </c>
    </row>
    <row r="3953" spans="1:15" ht="29.25" customHeight="1">
      <c r="A3953" s="221" t="s">
        <v>100</v>
      </c>
      <c r="B3953" s="221" t="s">
        <v>775</v>
      </c>
      <c r="C3953" s="222" t="s">
        <v>115</v>
      </c>
      <c r="D3953" s="222" t="s">
        <v>191</v>
      </c>
      <c r="E3953" s="199" t="s">
        <v>171</v>
      </c>
      <c r="F3953" s="200"/>
      <c r="G3953" s="200"/>
      <c r="H3953" s="200"/>
      <c r="I3953" s="200">
        <v>46029</v>
      </c>
      <c r="J3953" s="143">
        <f t="shared" si="61"/>
        <v>46029</v>
      </c>
      <c r="K3953" s="202">
        <v>2</v>
      </c>
      <c r="L3953" s="284" t="s">
        <v>15058</v>
      </c>
      <c r="M3953" s="223"/>
      <c r="N3953" s="203"/>
      <c r="O3953" s="222" t="s">
        <v>326</v>
      </c>
    </row>
    <row r="3954" spans="1:15" ht="29.25" customHeight="1">
      <c r="A3954" s="221" t="s">
        <v>100</v>
      </c>
      <c r="B3954" s="221" t="s">
        <v>775</v>
      </c>
      <c r="C3954" s="222" t="s">
        <v>115</v>
      </c>
      <c r="D3954" s="222" t="s">
        <v>191</v>
      </c>
      <c r="E3954" s="199" t="s">
        <v>171</v>
      </c>
      <c r="F3954" s="200"/>
      <c r="G3954" s="200"/>
      <c r="H3954" s="200"/>
      <c r="I3954" s="200">
        <v>46029</v>
      </c>
      <c r="J3954" s="143">
        <f t="shared" si="61"/>
        <v>46029</v>
      </c>
      <c r="K3954" s="202">
        <v>5</v>
      </c>
      <c r="L3954" s="284" t="s">
        <v>15059</v>
      </c>
      <c r="M3954" s="223"/>
      <c r="N3954" s="203"/>
      <c r="O3954" s="222" t="s">
        <v>326</v>
      </c>
    </row>
    <row r="3955" spans="1:15" ht="29.25" customHeight="1">
      <c r="A3955" s="221" t="s">
        <v>100</v>
      </c>
      <c r="B3955" s="221" t="s">
        <v>775</v>
      </c>
      <c r="C3955" s="222" t="s">
        <v>115</v>
      </c>
      <c r="D3955" s="222" t="s">
        <v>191</v>
      </c>
      <c r="E3955" s="199" t="s">
        <v>171</v>
      </c>
      <c r="F3955" s="200"/>
      <c r="G3955" s="200"/>
      <c r="H3955" s="200"/>
      <c r="I3955" s="200">
        <v>46029</v>
      </c>
      <c r="J3955" s="143">
        <f t="shared" si="61"/>
        <v>46029</v>
      </c>
      <c r="K3955" s="202">
        <v>1</v>
      </c>
      <c r="L3955" s="285" t="s">
        <v>15060</v>
      </c>
      <c r="M3955" s="223"/>
      <c r="N3955" s="203"/>
      <c r="O3955" s="222" t="s">
        <v>326</v>
      </c>
    </row>
    <row r="3956" spans="1:15" ht="29.25" customHeight="1">
      <c r="A3956" s="221" t="s">
        <v>100</v>
      </c>
      <c r="B3956" s="221" t="s">
        <v>775</v>
      </c>
      <c r="C3956" s="222" t="s">
        <v>115</v>
      </c>
      <c r="D3956" s="222" t="s">
        <v>191</v>
      </c>
      <c r="E3956" s="199" t="s">
        <v>178</v>
      </c>
      <c r="F3956" s="200"/>
      <c r="G3956" s="200"/>
      <c r="H3956" s="200"/>
      <c r="I3956" s="200">
        <v>46030</v>
      </c>
      <c r="J3956" s="143">
        <f t="shared" si="61"/>
        <v>46030</v>
      </c>
      <c r="K3956" s="202">
        <v>3</v>
      </c>
      <c r="L3956" s="285" t="s">
        <v>15790</v>
      </c>
      <c r="M3956" s="223"/>
      <c r="N3956" s="203"/>
      <c r="O3956" s="222" t="s">
        <v>326</v>
      </c>
    </row>
    <row r="3957" spans="1:15" ht="29.25" customHeight="1">
      <c r="A3957" s="221" t="s">
        <v>100</v>
      </c>
      <c r="B3957" s="221" t="s">
        <v>775</v>
      </c>
      <c r="C3957" s="222" t="s">
        <v>115</v>
      </c>
      <c r="D3957" s="222" t="s">
        <v>191</v>
      </c>
      <c r="E3957" s="199" t="s">
        <v>171</v>
      </c>
      <c r="F3957" s="200"/>
      <c r="G3957" s="200"/>
      <c r="H3957" s="200"/>
      <c r="I3957" s="200">
        <v>46030</v>
      </c>
      <c r="J3957" s="143">
        <f t="shared" si="61"/>
        <v>46030</v>
      </c>
      <c r="K3957" s="202">
        <v>5</v>
      </c>
      <c r="L3957" s="285" t="s">
        <v>15791</v>
      </c>
      <c r="M3957" s="223"/>
      <c r="N3957" s="203"/>
      <c r="O3957" s="222" t="s">
        <v>326</v>
      </c>
    </row>
    <row r="3958" spans="1:15" ht="29.25" customHeight="1">
      <c r="A3958" s="221" t="s">
        <v>100</v>
      </c>
      <c r="B3958" s="221" t="s">
        <v>775</v>
      </c>
      <c r="C3958" s="222" t="s">
        <v>115</v>
      </c>
      <c r="D3958" s="222" t="s">
        <v>191</v>
      </c>
      <c r="E3958" s="199" t="s">
        <v>171</v>
      </c>
      <c r="F3958" s="200"/>
      <c r="G3958" s="200"/>
      <c r="H3958" s="200"/>
      <c r="I3958" s="200">
        <v>46031</v>
      </c>
      <c r="J3958" s="143">
        <f t="shared" si="61"/>
        <v>46031</v>
      </c>
      <c r="K3958" s="202">
        <v>5</v>
      </c>
      <c r="L3958" s="284" t="s">
        <v>15792</v>
      </c>
      <c r="M3958" s="223"/>
      <c r="N3958" s="203"/>
      <c r="O3958" s="222" t="s">
        <v>326</v>
      </c>
    </row>
    <row r="3959" spans="1:15" ht="29.25" customHeight="1">
      <c r="A3959" s="221" t="s">
        <v>100</v>
      </c>
      <c r="B3959" s="221" t="s">
        <v>775</v>
      </c>
      <c r="C3959" s="222" t="s">
        <v>115</v>
      </c>
      <c r="D3959" s="222" t="s">
        <v>191</v>
      </c>
      <c r="E3959" s="199" t="s">
        <v>171</v>
      </c>
      <c r="F3959" s="200"/>
      <c r="G3959" s="200"/>
      <c r="H3959" s="200"/>
      <c r="I3959" s="200">
        <v>46031</v>
      </c>
      <c r="J3959" s="143">
        <f t="shared" si="61"/>
        <v>46031</v>
      </c>
      <c r="K3959" s="202">
        <v>3</v>
      </c>
      <c r="L3959" s="285" t="s">
        <v>15793</v>
      </c>
      <c r="M3959" s="223"/>
      <c r="N3959" s="203"/>
      <c r="O3959" s="222" t="s">
        <v>326</v>
      </c>
    </row>
    <row r="3960" spans="1:15" ht="29.25" customHeight="1">
      <c r="A3960" s="221" t="s">
        <v>100</v>
      </c>
      <c r="B3960" s="221" t="s">
        <v>775</v>
      </c>
      <c r="C3960" s="222" t="s">
        <v>115</v>
      </c>
      <c r="D3960" s="222" t="s">
        <v>191</v>
      </c>
      <c r="E3960" s="199" t="s">
        <v>171</v>
      </c>
      <c r="F3960" s="200"/>
      <c r="G3960" s="200"/>
      <c r="H3960" s="200"/>
      <c r="I3960" s="200">
        <v>46034</v>
      </c>
      <c r="J3960" s="143">
        <f t="shared" si="61"/>
        <v>46034</v>
      </c>
      <c r="K3960" s="202">
        <v>2</v>
      </c>
      <c r="L3960" s="284" t="s">
        <v>15794</v>
      </c>
      <c r="M3960" s="223"/>
      <c r="N3960" s="203"/>
      <c r="O3960" s="222" t="s">
        <v>326</v>
      </c>
    </row>
    <row r="3961" spans="1:15" ht="29.25" customHeight="1">
      <c r="A3961" s="221" t="s">
        <v>100</v>
      </c>
      <c r="B3961" s="221" t="s">
        <v>775</v>
      </c>
      <c r="C3961" s="222" t="s">
        <v>115</v>
      </c>
      <c r="D3961" s="222" t="s">
        <v>191</v>
      </c>
      <c r="E3961" s="199" t="s">
        <v>178</v>
      </c>
      <c r="F3961" s="200"/>
      <c r="G3961" s="200"/>
      <c r="H3961" s="200"/>
      <c r="I3961" s="200">
        <v>46034</v>
      </c>
      <c r="J3961" s="143">
        <f t="shared" si="61"/>
        <v>46034</v>
      </c>
      <c r="K3961" s="202">
        <v>6</v>
      </c>
      <c r="L3961" s="285" t="s">
        <v>188</v>
      </c>
      <c r="M3961" s="223"/>
      <c r="N3961" s="203"/>
      <c r="O3961" s="222" t="s">
        <v>326</v>
      </c>
    </row>
    <row r="3962" spans="1:15" ht="29.25" customHeight="1">
      <c r="A3962" s="221" t="s">
        <v>100</v>
      </c>
      <c r="B3962" s="221" t="s">
        <v>775</v>
      </c>
      <c r="C3962" s="222" t="s">
        <v>115</v>
      </c>
      <c r="D3962" s="222" t="s">
        <v>191</v>
      </c>
      <c r="E3962" s="199" t="s">
        <v>163</v>
      </c>
      <c r="F3962" s="200" t="s">
        <v>5212</v>
      </c>
      <c r="G3962" s="200" t="s">
        <v>5213</v>
      </c>
      <c r="H3962" s="200" t="s">
        <v>45</v>
      </c>
      <c r="I3962" s="200">
        <v>46035</v>
      </c>
      <c r="J3962" s="143">
        <f t="shared" si="61"/>
        <v>46035</v>
      </c>
      <c r="K3962" s="202">
        <v>8</v>
      </c>
      <c r="L3962" s="285" t="s">
        <v>15795</v>
      </c>
      <c r="M3962" s="223"/>
      <c r="N3962" s="203">
        <v>2.5</v>
      </c>
      <c r="O3962" s="222" t="s">
        <v>958</v>
      </c>
    </row>
    <row r="3963" spans="1:15" ht="29.25" customHeight="1">
      <c r="A3963" s="221" t="s">
        <v>100</v>
      </c>
      <c r="B3963" s="221" t="s">
        <v>775</v>
      </c>
      <c r="C3963" s="222" t="s">
        <v>115</v>
      </c>
      <c r="D3963" s="222" t="s">
        <v>191</v>
      </c>
      <c r="E3963" s="199" t="s">
        <v>163</v>
      </c>
      <c r="F3963" s="200" t="s">
        <v>6005</v>
      </c>
      <c r="G3963" s="200" t="s">
        <v>6006</v>
      </c>
      <c r="H3963" s="200" t="s">
        <v>6030</v>
      </c>
      <c r="I3963" s="200">
        <v>46036</v>
      </c>
      <c r="J3963" s="143">
        <f t="shared" si="61"/>
        <v>46036</v>
      </c>
      <c r="K3963" s="202">
        <v>8</v>
      </c>
      <c r="L3963" s="285" t="s">
        <v>15796</v>
      </c>
      <c r="M3963" s="223"/>
      <c r="N3963" s="203">
        <v>1.675</v>
      </c>
      <c r="O3963" s="222" t="s">
        <v>992</v>
      </c>
    </row>
    <row r="3964" spans="1:15" ht="29.25" customHeight="1">
      <c r="A3964" s="221" t="s">
        <v>100</v>
      </c>
      <c r="B3964" s="221" t="s">
        <v>775</v>
      </c>
      <c r="C3964" s="222" t="s">
        <v>115</v>
      </c>
      <c r="D3964" s="222" t="s">
        <v>191</v>
      </c>
      <c r="E3964" s="199" t="s">
        <v>171</v>
      </c>
      <c r="F3964" s="200"/>
      <c r="G3964" s="200"/>
      <c r="H3964" s="200"/>
      <c r="I3964" s="200">
        <v>46037</v>
      </c>
      <c r="J3964" s="143">
        <f t="shared" si="61"/>
        <v>46037</v>
      </c>
      <c r="K3964" s="202">
        <v>8</v>
      </c>
      <c r="L3964" s="285" t="s">
        <v>16100</v>
      </c>
      <c r="M3964" s="223"/>
      <c r="N3964" s="203"/>
      <c r="O3964" s="222" t="s">
        <v>326</v>
      </c>
    </row>
    <row r="3965" spans="1:15" ht="29.25" customHeight="1">
      <c r="A3965" s="221" t="s">
        <v>100</v>
      </c>
      <c r="B3965" s="221" t="s">
        <v>775</v>
      </c>
      <c r="C3965" s="222" t="s">
        <v>115</v>
      </c>
      <c r="D3965" s="222" t="s">
        <v>191</v>
      </c>
      <c r="E3965" s="199" t="s">
        <v>163</v>
      </c>
      <c r="F3965" s="200" t="s">
        <v>6005</v>
      </c>
      <c r="G3965" s="200" t="s">
        <v>6006</v>
      </c>
      <c r="H3965" s="200" t="s">
        <v>6030</v>
      </c>
      <c r="I3965" s="200">
        <v>46038</v>
      </c>
      <c r="J3965" s="143">
        <f t="shared" si="61"/>
        <v>46038</v>
      </c>
      <c r="K3965" s="202">
        <v>8</v>
      </c>
      <c r="L3965" s="285" t="s">
        <v>16101</v>
      </c>
      <c r="M3965" s="223"/>
      <c r="N3965" s="203">
        <v>1.675</v>
      </c>
      <c r="O3965" s="222" t="s">
        <v>992</v>
      </c>
    </row>
    <row r="3966" spans="1:15" ht="29.25" customHeight="1">
      <c r="A3966" s="221" t="s">
        <v>100</v>
      </c>
      <c r="B3966" s="221" t="s">
        <v>775</v>
      </c>
      <c r="C3966" s="222" t="s">
        <v>115</v>
      </c>
      <c r="D3966" s="222" t="s">
        <v>191</v>
      </c>
      <c r="E3966" s="199" t="s">
        <v>171</v>
      </c>
      <c r="F3966" s="200"/>
      <c r="G3966" s="200"/>
      <c r="H3966" s="200"/>
      <c r="I3966" s="200">
        <v>46041</v>
      </c>
      <c r="J3966" s="143">
        <f t="shared" si="61"/>
        <v>46041</v>
      </c>
      <c r="K3966" s="202">
        <v>3</v>
      </c>
      <c r="L3966" s="285" t="s">
        <v>16102</v>
      </c>
      <c r="M3966" s="223"/>
      <c r="N3966" s="203"/>
      <c r="O3966" s="222" t="s">
        <v>326</v>
      </c>
    </row>
    <row r="3967" spans="1:15" ht="29.25" customHeight="1">
      <c r="A3967" s="221" t="s">
        <v>100</v>
      </c>
      <c r="B3967" s="221" t="s">
        <v>775</v>
      </c>
      <c r="C3967" s="222" t="s">
        <v>115</v>
      </c>
      <c r="D3967" s="222" t="s">
        <v>191</v>
      </c>
      <c r="E3967" s="199" t="s">
        <v>178</v>
      </c>
      <c r="F3967" s="200"/>
      <c r="G3967" s="200"/>
      <c r="H3967" s="200"/>
      <c r="I3967" s="200">
        <v>46041</v>
      </c>
      <c r="J3967" s="143">
        <f t="shared" si="61"/>
        <v>46041</v>
      </c>
      <c r="K3967" s="202">
        <v>5</v>
      </c>
      <c r="L3967" s="285" t="s">
        <v>188</v>
      </c>
      <c r="M3967" s="223"/>
      <c r="N3967" s="203"/>
      <c r="O3967" s="222" t="s">
        <v>326</v>
      </c>
    </row>
    <row r="3968" spans="1:15" ht="29.25" customHeight="1">
      <c r="A3968" s="221" t="s">
        <v>100</v>
      </c>
      <c r="B3968" s="221" t="s">
        <v>775</v>
      </c>
      <c r="C3968" s="222" t="s">
        <v>115</v>
      </c>
      <c r="D3968" s="222" t="s">
        <v>191</v>
      </c>
      <c r="E3968" s="199" t="s">
        <v>171</v>
      </c>
      <c r="F3968" s="200"/>
      <c r="G3968" s="200"/>
      <c r="H3968" s="200"/>
      <c r="I3968" s="200">
        <v>46042</v>
      </c>
      <c r="J3968" s="143">
        <f t="shared" si="61"/>
        <v>46042</v>
      </c>
      <c r="K3968" s="202">
        <v>4</v>
      </c>
      <c r="L3968" s="284" t="s">
        <v>16103</v>
      </c>
      <c r="M3968" s="223"/>
      <c r="N3968" s="203"/>
      <c r="O3968" s="222" t="s">
        <v>326</v>
      </c>
    </row>
    <row r="3969" spans="1:15" ht="29.25" customHeight="1">
      <c r="A3969" s="221" t="s">
        <v>100</v>
      </c>
      <c r="B3969" s="221" t="s">
        <v>775</v>
      </c>
      <c r="C3969" s="222" t="s">
        <v>115</v>
      </c>
      <c r="D3969" s="222" t="s">
        <v>191</v>
      </c>
      <c r="E3969" s="199" t="s">
        <v>178</v>
      </c>
      <c r="F3969" s="200"/>
      <c r="G3969" s="200"/>
      <c r="H3969" s="200"/>
      <c r="I3969" s="200">
        <v>46042</v>
      </c>
      <c r="J3969" s="143">
        <f t="shared" si="61"/>
        <v>46042</v>
      </c>
      <c r="K3969" s="202">
        <v>2</v>
      </c>
      <c r="L3969" s="285" t="s">
        <v>16104</v>
      </c>
      <c r="M3969" s="223"/>
      <c r="N3969" s="203"/>
      <c r="O3969" s="222" t="s">
        <v>326</v>
      </c>
    </row>
    <row r="3970" spans="1:15" ht="29.25" customHeight="1">
      <c r="A3970" s="221" t="s">
        <v>100</v>
      </c>
      <c r="B3970" s="221" t="s">
        <v>775</v>
      </c>
      <c r="C3970" s="222" t="s">
        <v>115</v>
      </c>
      <c r="D3970" s="222" t="s">
        <v>191</v>
      </c>
      <c r="E3970" s="199" t="s">
        <v>166</v>
      </c>
      <c r="F3970" s="200"/>
      <c r="G3970" s="200"/>
      <c r="H3970" s="200"/>
      <c r="I3970" s="200">
        <v>46042</v>
      </c>
      <c r="J3970" s="143">
        <f t="shared" si="61"/>
        <v>46042</v>
      </c>
      <c r="K3970" s="202">
        <v>2</v>
      </c>
      <c r="L3970" s="285" t="s">
        <v>16105</v>
      </c>
      <c r="M3970" s="223"/>
      <c r="N3970" s="203"/>
      <c r="O3970" s="222" t="s">
        <v>326</v>
      </c>
    </row>
    <row r="3971" spans="1:15" ht="29.25" customHeight="1">
      <c r="A3971" s="221" t="s">
        <v>100</v>
      </c>
      <c r="B3971" s="221" t="s">
        <v>775</v>
      </c>
      <c r="C3971" s="222" t="s">
        <v>115</v>
      </c>
      <c r="D3971" s="222" t="s">
        <v>191</v>
      </c>
      <c r="E3971" s="199" t="s">
        <v>178</v>
      </c>
      <c r="F3971" s="200"/>
      <c r="G3971" s="200"/>
      <c r="H3971" s="200"/>
      <c r="I3971" s="200">
        <v>46043</v>
      </c>
      <c r="J3971" s="143">
        <f t="shared" ref="J3971:J4034" si="62">I3971</f>
        <v>46043</v>
      </c>
      <c r="K3971" s="202">
        <v>1</v>
      </c>
      <c r="L3971" s="285" t="s">
        <v>16106</v>
      </c>
      <c r="M3971" s="223"/>
      <c r="N3971" s="203"/>
      <c r="O3971" s="222" t="s">
        <v>326</v>
      </c>
    </row>
    <row r="3972" spans="1:15" ht="29.25" customHeight="1">
      <c r="A3972" s="221" t="s">
        <v>100</v>
      </c>
      <c r="B3972" s="221" t="s">
        <v>775</v>
      </c>
      <c r="C3972" s="222" t="s">
        <v>115</v>
      </c>
      <c r="D3972" s="222" t="s">
        <v>191</v>
      </c>
      <c r="E3972" s="199" t="s">
        <v>166</v>
      </c>
      <c r="F3972" s="200"/>
      <c r="G3972" s="200"/>
      <c r="H3972" s="200"/>
      <c r="I3972" s="200">
        <v>46043</v>
      </c>
      <c r="J3972" s="143">
        <f t="shared" si="62"/>
        <v>46043</v>
      </c>
      <c r="K3972" s="202">
        <v>5</v>
      </c>
      <c r="L3972" s="285" t="s">
        <v>16107</v>
      </c>
      <c r="M3972" s="223"/>
      <c r="N3972" s="203"/>
      <c r="O3972" s="222" t="s">
        <v>326</v>
      </c>
    </row>
    <row r="3973" spans="1:15" ht="29.25" customHeight="1">
      <c r="A3973" s="221" t="s">
        <v>100</v>
      </c>
      <c r="B3973" s="221" t="s">
        <v>775</v>
      </c>
      <c r="C3973" s="222" t="s">
        <v>115</v>
      </c>
      <c r="D3973" s="222" t="s">
        <v>191</v>
      </c>
      <c r="E3973" s="199" t="s">
        <v>171</v>
      </c>
      <c r="F3973" s="200"/>
      <c r="G3973" s="200"/>
      <c r="H3973" s="200"/>
      <c r="I3973" s="200">
        <v>46043</v>
      </c>
      <c r="J3973" s="143">
        <f t="shared" si="62"/>
        <v>46043</v>
      </c>
      <c r="K3973" s="202">
        <v>2</v>
      </c>
      <c r="L3973" s="285" t="s">
        <v>16108</v>
      </c>
      <c r="M3973" s="223"/>
      <c r="N3973" s="203"/>
      <c r="O3973" s="222" t="s">
        <v>326</v>
      </c>
    </row>
    <row r="3974" spans="1:15" ht="29.25" customHeight="1">
      <c r="A3974" s="221" t="s">
        <v>100</v>
      </c>
      <c r="B3974" s="221" t="s">
        <v>782</v>
      </c>
      <c r="C3974" s="222" t="s">
        <v>476</v>
      </c>
      <c r="D3974" s="222" t="s">
        <v>167</v>
      </c>
      <c r="E3974" s="199" t="s">
        <v>178</v>
      </c>
      <c r="F3974" s="200"/>
      <c r="G3974" s="200"/>
      <c r="H3974" s="200"/>
      <c r="I3974" s="200">
        <v>45470</v>
      </c>
      <c r="J3974" s="143">
        <f t="shared" si="62"/>
        <v>45470</v>
      </c>
      <c r="K3974" s="202">
        <v>1</v>
      </c>
      <c r="L3974" s="284" t="s">
        <v>1066</v>
      </c>
      <c r="M3974" s="223"/>
      <c r="N3974" s="203"/>
      <c r="O3974" s="222" t="s">
        <v>326</v>
      </c>
    </row>
    <row r="3975" spans="1:15" ht="29.25" customHeight="1">
      <c r="A3975" s="221" t="s">
        <v>100</v>
      </c>
      <c r="B3975" s="221" t="s">
        <v>782</v>
      </c>
      <c r="C3975" s="222" t="s">
        <v>476</v>
      </c>
      <c r="D3975" s="222" t="s">
        <v>167</v>
      </c>
      <c r="E3975" s="199" t="s">
        <v>171</v>
      </c>
      <c r="F3975" s="200"/>
      <c r="G3975" s="200"/>
      <c r="H3975" s="200"/>
      <c r="I3975" s="200">
        <v>45470</v>
      </c>
      <c r="J3975" s="143">
        <f t="shared" si="62"/>
        <v>45470</v>
      </c>
      <c r="K3975" s="202">
        <v>2</v>
      </c>
      <c r="L3975" s="284" t="s">
        <v>1067</v>
      </c>
      <c r="M3975" s="223"/>
      <c r="N3975" s="203"/>
      <c r="O3975" s="222" t="s">
        <v>326</v>
      </c>
    </row>
    <row r="3976" spans="1:15" ht="29.25" customHeight="1">
      <c r="A3976" s="221" t="s">
        <v>100</v>
      </c>
      <c r="B3976" s="221" t="s">
        <v>782</v>
      </c>
      <c r="C3976" s="222" t="s">
        <v>476</v>
      </c>
      <c r="D3976" s="222" t="s">
        <v>167</v>
      </c>
      <c r="E3976" s="199" t="s">
        <v>177</v>
      </c>
      <c r="F3976" s="200"/>
      <c r="G3976" s="200"/>
      <c r="H3976" s="200"/>
      <c r="I3976" s="200">
        <v>45470</v>
      </c>
      <c r="J3976" s="143">
        <f t="shared" si="62"/>
        <v>45470</v>
      </c>
      <c r="K3976" s="202">
        <v>1.5</v>
      </c>
      <c r="L3976" s="285" t="s">
        <v>811</v>
      </c>
      <c r="M3976" s="223"/>
      <c r="N3976" s="203"/>
      <c r="O3976" s="222" t="s">
        <v>326</v>
      </c>
    </row>
    <row r="3977" spans="1:15" ht="29.25" customHeight="1">
      <c r="A3977" s="221" t="s">
        <v>100</v>
      </c>
      <c r="B3977" s="221" t="s">
        <v>782</v>
      </c>
      <c r="C3977" s="222" t="s">
        <v>476</v>
      </c>
      <c r="D3977" s="222" t="s">
        <v>167</v>
      </c>
      <c r="E3977" s="199" t="s">
        <v>177</v>
      </c>
      <c r="F3977" s="200"/>
      <c r="G3977" s="200"/>
      <c r="H3977" s="200"/>
      <c r="I3977" s="200">
        <v>45470</v>
      </c>
      <c r="J3977" s="143">
        <f t="shared" si="62"/>
        <v>45470</v>
      </c>
      <c r="K3977" s="202">
        <v>3.5</v>
      </c>
      <c r="L3977" s="285" t="s">
        <v>812</v>
      </c>
      <c r="M3977" s="223"/>
      <c r="N3977" s="203"/>
      <c r="O3977" s="222" t="s">
        <v>326</v>
      </c>
    </row>
    <row r="3978" spans="1:15" ht="29.25" customHeight="1">
      <c r="A3978" s="221" t="s">
        <v>100</v>
      </c>
      <c r="B3978" s="221" t="s">
        <v>782</v>
      </c>
      <c r="C3978" s="222" t="s">
        <v>476</v>
      </c>
      <c r="D3978" s="222" t="s">
        <v>167</v>
      </c>
      <c r="E3978" s="199" t="s">
        <v>165</v>
      </c>
      <c r="F3978" s="200"/>
      <c r="G3978" s="200"/>
      <c r="H3978" s="200"/>
      <c r="I3978" s="200">
        <v>45471</v>
      </c>
      <c r="J3978" s="143">
        <f t="shared" si="62"/>
        <v>45471</v>
      </c>
      <c r="K3978" s="202">
        <v>8</v>
      </c>
      <c r="L3978" s="285" t="s">
        <v>172</v>
      </c>
      <c r="M3978" s="223"/>
      <c r="N3978" s="203"/>
      <c r="O3978" s="222" t="s">
        <v>326</v>
      </c>
    </row>
    <row r="3979" spans="1:15" ht="29.25" customHeight="1">
      <c r="A3979" s="221" t="s">
        <v>100</v>
      </c>
      <c r="B3979" s="221" t="s">
        <v>782</v>
      </c>
      <c r="C3979" s="222" t="s">
        <v>476</v>
      </c>
      <c r="D3979" s="222" t="s">
        <v>167</v>
      </c>
      <c r="E3979" s="199" t="s">
        <v>177</v>
      </c>
      <c r="F3979" s="200"/>
      <c r="G3979" s="200"/>
      <c r="H3979" s="200"/>
      <c r="I3979" s="200">
        <v>45474</v>
      </c>
      <c r="J3979" s="143">
        <f t="shared" si="62"/>
        <v>45474</v>
      </c>
      <c r="K3979" s="202">
        <v>2</v>
      </c>
      <c r="L3979" s="284" t="s">
        <v>1069</v>
      </c>
      <c r="M3979" s="223"/>
      <c r="N3979" s="203"/>
      <c r="O3979" s="222" t="s">
        <v>326</v>
      </c>
    </row>
    <row r="3980" spans="1:15" ht="29.25" customHeight="1">
      <c r="A3980" s="221" t="s">
        <v>100</v>
      </c>
      <c r="B3980" s="221" t="s">
        <v>782</v>
      </c>
      <c r="C3980" s="222" t="s">
        <v>476</v>
      </c>
      <c r="D3980" s="222" t="s">
        <v>167</v>
      </c>
      <c r="E3980" s="199" t="s">
        <v>163</v>
      </c>
      <c r="F3980" s="200" t="s">
        <v>670</v>
      </c>
      <c r="G3980" s="200" t="s">
        <v>671</v>
      </c>
      <c r="H3980" s="200" t="s">
        <v>80</v>
      </c>
      <c r="I3980" s="200">
        <v>45474</v>
      </c>
      <c r="J3980" s="143">
        <f t="shared" si="62"/>
        <v>45474</v>
      </c>
      <c r="K3980" s="202">
        <v>4</v>
      </c>
      <c r="L3980" s="284" t="s">
        <v>1068</v>
      </c>
      <c r="M3980" s="223"/>
      <c r="N3980" s="203">
        <v>2.0950000000000002</v>
      </c>
      <c r="O3980" s="222" t="s">
        <v>972</v>
      </c>
    </row>
    <row r="3981" spans="1:15" ht="29.25" customHeight="1">
      <c r="A3981" s="221" t="s">
        <v>100</v>
      </c>
      <c r="B3981" s="221" t="s">
        <v>782</v>
      </c>
      <c r="C3981" s="222" t="s">
        <v>476</v>
      </c>
      <c r="D3981" s="222" t="s">
        <v>167</v>
      </c>
      <c r="E3981" s="199" t="s">
        <v>163</v>
      </c>
      <c r="F3981" s="200" t="s">
        <v>670</v>
      </c>
      <c r="G3981" s="200" t="s">
        <v>671</v>
      </c>
      <c r="H3981" s="200" t="s">
        <v>80</v>
      </c>
      <c r="I3981" s="200">
        <v>45474</v>
      </c>
      <c r="J3981" s="143">
        <f t="shared" si="62"/>
        <v>45474</v>
      </c>
      <c r="K3981" s="202">
        <v>2</v>
      </c>
      <c r="L3981" s="285" t="s">
        <v>813</v>
      </c>
      <c r="M3981" s="223"/>
      <c r="N3981" s="203">
        <v>2.0950000000000002</v>
      </c>
      <c r="O3981" s="222" t="s">
        <v>972</v>
      </c>
    </row>
    <row r="3982" spans="1:15" ht="29.25" customHeight="1">
      <c r="A3982" s="221" t="s">
        <v>100</v>
      </c>
      <c r="B3982" s="221" t="s">
        <v>782</v>
      </c>
      <c r="C3982" s="222" t="s">
        <v>476</v>
      </c>
      <c r="D3982" s="222" t="s">
        <v>167</v>
      </c>
      <c r="E3982" s="199" t="s">
        <v>166</v>
      </c>
      <c r="F3982" s="200"/>
      <c r="G3982" s="200"/>
      <c r="H3982" s="200"/>
      <c r="I3982" s="200">
        <v>45475</v>
      </c>
      <c r="J3982" s="143">
        <f t="shared" si="62"/>
        <v>45475</v>
      </c>
      <c r="K3982" s="202">
        <v>3.5</v>
      </c>
      <c r="L3982" s="285" t="s">
        <v>814</v>
      </c>
      <c r="M3982" s="223"/>
      <c r="N3982" s="203"/>
      <c r="O3982" s="222" t="s">
        <v>326</v>
      </c>
    </row>
    <row r="3983" spans="1:15" ht="29.25" customHeight="1">
      <c r="A3983" s="221" t="s">
        <v>100</v>
      </c>
      <c r="B3983" s="221" t="s">
        <v>782</v>
      </c>
      <c r="C3983" s="222" t="s">
        <v>476</v>
      </c>
      <c r="D3983" s="222" t="s">
        <v>167</v>
      </c>
      <c r="E3983" s="199" t="s">
        <v>163</v>
      </c>
      <c r="F3983" s="200" t="s">
        <v>192</v>
      </c>
      <c r="G3983" s="200" t="s">
        <v>193</v>
      </c>
      <c r="H3983" s="200"/>
      <c r="I3983" s="200">
        <v>45475</v>
      </c>
      <c r="J3983" s="143">
        <f t="shared" si="62"/>
        <v>45475</v>
      </c>
      <c r="K3983" s="202">
        <v>4.5</v>
      </c>
      <c r="L3983" s="285" t="s">
        <v>471</v>
      </c>
      <c r="M3983" s="223"/>
      <c r="N3983" s="203"/>
      <c r="O3983" s="222" t="s">
        <v>326</v>
      </c>
    </row>
    <row r="3984" spans="1:15" ht="29.25" customHeight="1">
      <c r="A3984" s="221" t="s">
        <v>100</v>
      </c>
      <c r="B3984" s="221" t="s">
        <v>782</v>
      </c>
      <c r="C3984" s="222" t="s">
        <v>476</v>
      </c>
      <c r="D3984" s="222" t="s">
        <v>167</v>
      </c>
      <c r="E3984" s="199" t="s">
        <v>163</v>
      </c>
      <c r="F3984" s="200" t="s">
        <v>670</v>
      </c>
      <c r="G3984" s="200" t="s">
        <v>671</v>
      </c>
      <c r="H3984" s="200" t="s">
        <v>80</v>
      </c>
      <c r="I3984" s="200">
        <v>45476</v>
      </c>
      <c r="J3984" s="143">
        <f t="shared" si="62"/>
        <v>45476</v>
      </c>
      <c r="K3984" s="202">
        <v>4</v>
      </c>
      <c r="L3984" s="285" t="s">
        <v>815</v>
      </c>
      <c r="M3984" s="223"/>
      <c r="N3984" s="203">
        <v>2.0950000000000002</v>
      </c>
      <c r="O3984" s="222" t="s">
        <v>972</v>
      </c>
    </row>
    <row r="3985" spans="1:15" ht="29.25" customHeight="1">
      <c r="A3985" s="221" t="s">
        <v>100</v>
      </c>
      <c r="B3985" s="221" t="s">
        <v>782</v>
      </c>
      <c r="C3985" s="222" t="s">
        <v>476</v>
      </c>
      <c r="D3985" s="222" t="s">
        <v>167</v>
      </c>
      <c r="E3985" s="199" t="s">
        <v>163</v>
      </c>
      <c r="F3985" s="200" t="s">
        <v>670</v>
      </c>
      <c r="G3985" s="200" t="s">
        <v>671</v>
      </c>
      <c r="H3985" s="200" t="s">
        <v>80</v>
      </c>
      <c r="I3985" s="200">
        <v>45476</v>
      </c>
      <c r="J3985" s="143">
        <f t="shared" si="62"/>
        <v>45476</v>
      </c>
      <c r="K3985" s="202">
        <v>4</v>
      </c>
      <c r="L3985" s="284" t="s">
        <v>1068</v>
      </c>
      <c r="M3985" s="223"/>
      <c r="N3985" s="203">
        <v>2.0950000000000002</v>
      </c>
      <c r="O3985" s="222" t="s">
        <v>972</v>
      </c>
    </row>
    <row r="3986" spans="1:15" ht="29.25" customHeight="1">
      <c r="A3986" s="221" t="s">
        <v>100</v>
      </c>
      <c r="B3986" s="221" t="s">
        <v>782</v>
      </c>
      <c r="C3986" s="222" t="s">
        <v>476</v>
      </c>
      <c r="D3986" s="222" t="s">
        <v>167</v>
      </c>
      <c r="E3986" s="199" t="s">
        <v>178</v>
      </c>
      <c r="F3986" s="200"/>
      <c r="G3986" s="200"/>
      <c r="H3986" s="200"/>
      <c r="I3986" s="200">
        <v>45477</v>
      </c>
      <c r="J3986" s="143">
        <f t="shared" si="62"/>
        <v>45477</v>
      </c>
      <c r="K3986" s="202">
        <v>2</v>
      </c>
      <c r="L3986" s="285" t="s">
        <v>651</v>
      </c>
      <c r="M3986" s="223"/>
      <c r="N3986" s="203"/>
      <c r="O3986" s="222" t="s">
        <v>326</v>
      </c>
    </row>
    <row r="3987" spans="1:15" ht="29.25" customHeight="1">
      <c r="A3987" s="221" t="s">
        <v>100</v>
      </c>
      <c r="B3987" s="221" t="s">
        <v>782</v>
      </c>
      <c r="C3987" s="222" t="s">
        <v>476</v>
      </c>
      <c r="D3987" s="222" t="s">
        <v>167</v>
      </c>
      <c r="E3987" s="199" t="s">
        <v>178</v>
      </c>
      <c r="F3987" s="200"/>
      <c r="G3987" s="200"/>
      <c r="H3987" s="200"/>
      <c r="I3987" s="200">
        <v>45477</v>
      </c>
      <c r="J3987" s="143">
        <f t="shared" si="62"/>
        <v>45477</v>
      </c>
      <c r="K3987" s="202">
        <v>1</v>
      </c>
      <c r="L3987" s="285" t="s">
        <v>1070</v>
      </c>
      <c r="M3987" s="223"/>
      <c r="N3987" s="203"/>
      <c r="O3987" s="222" t="s">
        <v>326</v>
      </c>
    </row>
    <row r="3988" spans="1:15" ht="29.25" customHeight="1">
      <c r="A3988" s="221" t="s">
        <v>100</v>
      </c>
      <c r="B3988" s="221" t="s">
        <v>782</v>
      </c>
      <c r="C3988" s="222" t="s">
        <v>476</v>
      </c>
      <c r="D3988" s="222" t="s">
        <v>167</v>
      </c>
      <c r="E3988" s="199" t="s">
        <v>163</v>
      </c>
      <c r="F3988" s="200" t="s">
        <v>670</v>
      </c>
      <c r="G3988" s="200" t="s">
        <v>671</v>
      </c>
      <c r="H3988" s="200"/>
      <c r="I3988" s="200">
        <v>45477</v>
      </c>
      <c r="J3988" s="143">
        <f t="shared" si="62"/>
        <v>45477</v>
      </c>
      <c r="K3988" s="202">
        <v>5</v>
      </c>
      <c r="L3988" s="284" t="s">
        <v>1071</v>
      </c>
      <c r="M3988" s="223"/>
      <c r="N3988" s="203"/>
      <c r="O3988" s="222" t="s">
        <v>326</v>
      </c>
    </row>
    <row r="3989" spans="1:15" ht="29.25" customHeight="1">
      <c r="A3989" s="221" t="s">
        <v>100</v>
      </c>
      <c r="B3989" s="221" t="s">
        <v>782</v>
      </c>
      <c r="C3989" s="222" t="s">
        <v>476</v>
      </c>
      <c r="D3989" s="222" t="s">
        <v>167</v>
      </c>
      <c r="E3989" s="199" t="s">
        <v>166</v>
      </c>
      <c r="F3989" s="200"/>
      <c r="G3989" s="200"/>
      <c r="H3989" s="200"/>
      <c r="I3989" s="200">
        <v>45478</v>
      </c>
      <c r="J3989" s="143">
        <f t="shared" si="62"/>
        <v>45478</v>
      </c>
      <c r="K3989" s="202">
        <v>6.5</v>
      </c>
      <c r="L3989" s="284" t="s">
        <v>1072</v>
      </c>
      <c r="M3989" s="223"/>
      <c r="N3989" s="203"/>
      <c r="O3989" s="222" t="s">
        <v>326</v>
      </c>
    </row>
    <row r="3990" spans="1:15" ht="29.25" customHeight="1">
      <c r="A3990" s="221" t="s">
        <v>100</v>
      </c>
      <c r="B3990" s="221" t="s">
        <v>782</v>
      </c>
      <c r="C3990" s="222" t="s">
        <v>476</v>
      </c>
      <c r="D3990" s="222" t="s">
        <v>167</v>
      </c>
      <c r="E3990" s="199" t="s">
        <v>163</v>
      </c>
      <c r="F3990" s="200" t="s">
        <v>670</v>
      </c>
      <c r="G3990" s="200" t="s">
        <v>671</v>
      </c>
      <c r="H3990" s="200" t="s">
        <v>80</v>
      </c>
      <c r="I3990" s="200">
        <v>45478</v>
      </c>
      <c r="J3990" s="143">
        <f t="shared" si="62"/>
        <v>45478</v>
      </c>
      <c r="K3990" s="202">
        <v>4</v>
      </c>
      <c r="L3990" s="284" t="s">
        <v>1071</v>
      </c>
      <c r="M3990" s="223"/>
      <c r="N3990" s="203">
        <v>2.0950000000000002</v>
      </c>
      <c r="O3990" s="222" t="s">
        <v>972</v>
      </c>
    </row>
    <row r="3991" spans="1:15" ht="29.25" customHeight="1">
      <c r="A3991" s="221" t="s">
        <v>100</v>
      </c>
      <c r="B3991" s="221" t="s">
        <v>782</v>
      </c>
      <c r="C3991" s="222" t="s">
        <v>476</v>
      </c>
      <c r="D3991" s="222" t="s">
        <v>167</v>
      </c>
      <c r="E3991" s="199" t="s">
        <v>166</v>
      </c>
      <c r="F3991" s="200"/>
      <c r="G3991" s="200"/>
      <c r="H3991" s="200"/>
      <c r="I3991" s="200">
        <v>45481</v>
      </c>
      <c r="J3991" s="143">
        <f t="shared" si="62"/>
        <v>45481</v>
      </c>
      <c r="K3991" s="202">
        <v>2</v>
      </c>
      <c r="L3991" s="284" t="s">
        <v>1072</v>
      </c>
      <c r="M3991" s="223"/>
      <c r="N3991" s="203"/>
      <c r="O3991" s="222" t="s">
        <v>326</v>
      </c>
    </row>
    <row r="3992" spans="1:15" ht="29.25" customHeight="1">
      <c r="A3992" s="221" t="s">
        <v>100</v>
      </c>
      <c r="B3992" s="221" t="s">
        <v>782</v>
      </c>
      <c r="C3992" s="222" t="s">
        <v>476</v>
      </c>
      <c r="D3992" s="222" t="s">
        <v>167</v>
      </c>
      <c r="E3992" s="199" t="s">
        <v>178</v>
      </c>
      <c r="F3992" s="200"/>
      <c r="G3992" s="200"/>
      <c r="H3992" s="200"/>
      <c r="I3992" s="200">
        <v>45481</v>
      </c>
      <c r="J3992" s="143">
        <f t="shared" si="62"/>
        <v>45481</v>
      </c>
      <c r="K3992" s="202">
        <v>1.5</v>
      </c>
      <c r="L3992" s="284" t="s">
        <v>1074</v>
      </c>
      <c r="M3992" s="223"/>
      <c r="N3992" s="203"/>
      <c r="O3992" s="222" t="s">
        <v>326</v>
      </c>
    </row>
    <row r="3993" spans="1:15" ht="29.25" customHeight="1">
      <c r="A3993" s="221" t="s">
        <v>100</v>
      </c>
      <c r="B3993" s="221" t="s">
        <v>782</v>
      </c>
      <c r="C3993" s="222" t="s">
        <v>476</v>
      </c>
      <c r="D3993" s="222" t="s">
        <v>167</v>
      </c>
      <c r="E3993" s="199" t="s">
        <v>163</v>
      </c>
      <c r="F3993" s="200" t="s">
        <v>670</v>
      </c>
      <c r="G3993" s="200" t="s">
        <v>671</v>
      </c>
      <c r="H3993" s="200" t="s">
        <v>80</v>
      </c>
      <c r="I3993" s="200">
        <v>45481</v>
      </c>
      <c r="J3993" s="143">
        <f t="shared" si="62"/>
        <v>45481</v>
      </c>
      <c r="K3993" s="202">
        <v>4.5</v>
      </c>
      <c r="L3993" s="285" t="s">
        <v>1073</v>
      </c>
      <c r="M3993" s="223"/>
      <c r="N3993" s="203">
        <v>2.0950000000000002</v>
      </c>
      <c r="O3993" s="222" t="s">
        <v>972</v>
      </c>
    </row>
    <row r="3994" spans="1:15" ht="29.25" customHeight="1">
      <c r="A3994" s="221" t="s">
        <v>100</v>
      </c>
      <c r="B3994" s="221" t="s">
        <v>782</v>
      </c>
      <c r="C3994" s="222" t="s">
        <v>476</v>
      </c>
      <c r="D3994" s="222" t="s">
        <v>167</v>
      </c>
      <c r="E3994" s="199" t="s">
        <v>163</v>
      </c>
      <c r="F3994" s="200" t="s">
        <v>670</v>
      </c>
      <c r="G3994" s="200" t="s">
        <v>671</v>
      </c>
      <c r="H3994" s="200" t="s">
        <v>80</v>
      </c>
      <c r="I3994" s="200">
        <v>45482</v>
      </c>
      <c r="J3994" s="143">
        <f t="shared" si="62"/>
        <v>45482</v>
      </c>
      <c r="K3994" s="202">
        <v>8.5</v>
      </c>
      <c r="L3994" s="284" t="s">
        <v>1075</v>
      </c>
      <c r="M3994" s="223"/>
      <c r="N3994" s="203">
        <v>2.0950000000000002</v>
      </c>
      <c r="O3994" s="222" t="s">
        <v>972</v>
      </c>
    </row>
    <row r="3995" spans="1:15" ht="29.25" customHeight="1">
      <c r="A3995" s="221" t="s">
        <v>100</v>
      </c>
      <c r="B3995" s="221" t="s">
        <v>782</v>
      </c>
      <c r="C3995" s="222" t="s">
        <v>476</v>
      </c>
      <c r="D3995" s="222" t="s">
        <v>167</v>
      </c>
      <c r="E3995" s="199" t="s">
        <v>166</v>
      </c>
      <c r="F3995" s="200"/>
      <c r="G3995" s="200"/>
      <c r="H3995" s="200"/>
      <c r="I3995" s="200">
        <v>45483</v>
      </c>
      <c r="J3995" s="143">
        <f t="shared" si="62"/>
        <v>45483</v>
      </c>
      <c r="K3995" s="202">
        <v>4.5</v>
      </c>
      <c r="L3995" s="284" t="s">
        <v>1076</v>
      </c>
      <c r="M3995" s="223"/>
      <c r="N3995" s="203"/>
      <c r="O3995" s="222" t="s">
        <v>326</v>
      </c>
    </row>
    <row r="3996" spans="1:15" ht="29.25" customHeight="1">
      <c r="A3996" s="221" t="s">
        <v>100</v>
      </c>
      <c r="B3996" s="221" t="s">
        <v>782</v>
      </c>
      <c r="C3996" s="222" t="s">
        <v>476</v>
      </c>
      <c r="D3996" s="222" t="s">
        <v>167</v>
      </c>
      <c r="E3996" s="199" t="s">
        <v>166</v>
      </c>
      <c r="F3996" s="200"/>
      <c r="G3996" s="200"/>
      <c r="H3996" s="200"/>
      <c r="I3996" s="200">
        <v>45483</v>
      </c>
      <c r="J3996" s="143">
        <f t="shared" si="62"/>
        <v>45483</v>
      </c>
      <c r="K3996" s="202">
        <v>3</v>
      </c>
      <c r="L3996" s="285" t="s">
        <v>1077</v>
      </c>
      <c r="M3996" s="223"/>
      <c r="N3996" s="203"/>
      <c r="O3996" s="222" t="s">
        <v>326</v>
      </c>
    </row>
    <row r="3997" spans="1:15" ht="29.25" customHeight="1">
      <c r="A3997" s="221" t="s">
        <v>100</v>
      </c>
      <c r="B3997" s="221" t="s">
        <v>782</v>
      </c>
      <c r="C3997" s="222" t="s">
        <v>476</v>
      </c>
      <c r="D3997" s="222" t="s">
        <v>167</v>
      </c>
      <c r="E3997" s="199" t="s">
        <v>178</v>
      </c>
      <c r="F3997" s="200"/>
      <c r="G3997" s="200"/>
      <c r="H3997" s="200"/>
      <c r="I3997" s="200">
        <v>45483</v>
      </c>
      <c r="J3997" s="143">
        <f t="shared" si="62"/>
        <v>45483</v>
      </c>
      <c r="K3997" s="202">
        <v>1.5</v>
      </c>
      <c r="L3997" s="285" t="s">
        <v>744</v>
      </c>
      <c r="M3997" s="223"/>
      <c r="N3997" s="203"/>
      <c r="O3997" s="222" t="s">
        <v>326</v>
      </c>
    </row>
    <row r="3998" spans="1:15" ht="29.25" customHeight="1">
      <c r="A3998" s="221" t="s">
        <v>100</v>
      </c>
      <c r="B3998" s="221" t="s">
        <v>782</v>
      </c>
      <c r="C3998" s="222" t="s">
        <v>476</v>
      </c>
      <c r="D3998" s="222" t="s">
        <v>167</v>
      </c>
      <c r="E3998" s="199" t="s">
        <v>163</v>
      </c>
      <c r="F3998" s="200" t="s">
        <v>670</v>
      </c>
      <c r="G3998" s="200" t="s">
        <v>671</v>
      </c>
      <c r="H3998" s="200"/>
      <c r="I3998" s="200">
        <v>45484</v>
      </c>
      <c r="J3998" s="143">
        <f t="shared" si="62"/>
        <v>45484</v>
      </c>
      <c r="K3998" s="202">
        <v>1</v>
      </c>
      <c r="L3998" s="285" t="s">
        <v>738</v>
      </c>
      <c r="M3998" s="223"/>
      <c r="N3998" s="203"/>
      <c r="O3998" s="222" t="s">
        <v>326</v>
      </c>
    </row>
    <row r="3999" spans="1:15" ht="29.25" customHeight="1">
      <c r="A3999" s="221" t="s">
        <v>100</v>
      </c>
      <c r="B3999" s="221" t="s">
        <v>782</v>
      </c>
      <c r="C3999" s="222" t="s">
        <v>476</v>
      </c>
      <c r="D3999" s="222" t="s">
        <v>167</v>
      </c>
      <c r="E3999" s="199" t="s">
        <v>166</v>
      </c>
      <c r="F3999" s="200"/>
      <c r="G3999" s="200"/>
      <c r="H3999" s="200"/>
      <c r="I3999" s="200">
        <v>45484</v>
      </c>
      <c r="J3999" s="143">
        <f t="shared" si="62"/>
        <v>45484</v>
      </c>
      <c r="K3999" s="202">
        <v>5</v>
      </c>
      <c r="L3999" s="285" t="s">
        <v>1078</v>
      </c>
      <c r="M3999" s="223"/>
      <c r="N3999" s="203"/>
      <c r="O3999" s="222" t="s">
        <v>326</v>
      </c>
    </row>
    <row r="4000" spans="1:15" ht="29.25" customHeight="1">
      <c r="A4000" s="221" t="s">
        <v>100</v>
      </c>
      <c r="B4000" s="221" t="s">
        <v>782</v>
      </c>
      <c r="C4000" s="222" t="s">
        <v>476</v>
      </c>
      <c r="D4000" s="222" t="s">
        <v>167</v>
      </c>
      <c r="E4000" s="199" t="s">
        <v>163</v>
      </c>
      <c r="F4000" s="200" t="s">
        <v>670</v>
      </c>
      <c r="G4000" s="200" t="s">
        <v>671</v>
      </c>
      <c r="H4000" s="200" t="s">
        <v>80</v>
      </c>
      <c r="I4000" s="200">
        <v>45484</v>
      </c>
      <c r="J4000" s="143">
        <f t="shared" si="62"/>
        <v>45484</v>
      </c>
      <c r="K4000" s="202">
        <v>3.5</v>
      </c>
      <c r="L4000" s="284" t="s">
        <v>1079</v>
      </c>
      <c r="M4000" s="223"/>
      <c r="N4000" s="203">
        <v>2.0950000000000002</v>
      </c>
      <c r="O4000" s="222" t="s">
        <v>972</v>
      </c>
    </row>
    <row r="4001" spans="1:15" ht="29.25" customHeight="1">
      <c r="A4001" s="221" t="s">
        <v>100</v>
      </c>
      <c r="B4001" s="221" t="s">
        <v>782</v>
      </c>
      <c r="C4001" s="222" t="s">
        <v>476</v>
      </c>
      <c r="D4001" s="222" t="s">
        <v>167</v>
      </c>
      <c r="E4001" s="199" t="s">
        <v>166</v>
      </c>
      <c r="F4001" s="200"/>
      <c r="G4001" s="200"/>
      <c r="H4001" s="200"/>
      <c r="I4001" s="200">
        <v>45485</v>
      </c>
      <c r="J4001" s="143">
        <f t="shared" si="62"/>
        <v>45485</v>
      </c>
      <c r="K4001" s="202">
        <v>3.5</v>
      </c>
      <c r="L4001" s="285" t="s">
        <v>1078</v>
      </c>
      <c r="M4001" s="223"/>
      <c r="N4001" s="203"/>
      <c r="O4001" s="222" t="s">
        <v>326</v>
      </c>
    </row>
    <row r="4002" spans="1:15" ht="29.25" customHeight="1">
      <c r="A4002" s="221" t="s">
        <v>100</v>
      </c>
      <c r="B4002" s="221" t="s">
        <v>782</v>
      </c>
      <c r="C4002" s="222" t="s">
        <v>476</v>
      </c>
      <c r="D4002" s="222" t="s">
        <v>167</v>
      </c>
      <c r="E4002" s="199" t="s">
        <v>163</v>
      </c>
      <c r="F4002" s="200" t="s">
        <v>670</v>
      </c>
      <c r="G4002" s="200" t="s">
        <v>671</v>
      </c>
      <c r="H4002" s="200" t="s">
        <v>80</v>
      </c>
      <c r="I4002" s="200">
        <v>45485</v>
      </c>
      <c r="J4002" s="143">
        <f t="shared" si="62"/>
        <v>45485</v>
      </c>
      <c r="K4002" s="202">
        <v>4.5</v>
      </c>
      <c r="L4002" s="284" t="s">
        <v>1080</v>
      </c>
      <c r="M4002" s="223"/>
      <c r="N4002" s="203">
        <v>2.0950000000000002</v>
      </c>
      <c r="O4002" s="222" t="s">
        <v>972</v>
      </c>
    </row>
    <row r="4003" spans="1:15" ht="29.25" customHeight="1">
      <c r="A4003" s="221" t="s">
        <v>100</v>
      </c>
      <c r="B4003" s="221" t="s">
        <v>782</v>
      </c>
      <c r="C4003" s="222" t="s">
        <v>476</v>
      </c>
      <c r="D4003" s="222" t="s">
        <v>167</v>
      </c>
      <c r="E4003" s="199" t="s">
        <v>178</v>
      </c>
      <c r="F4003" s="200"/>
      <c r="G4003" s="200"/>
      <c r="H4003" s="200"/>
      <c r="I4003" s="200">
        <v>45488</v>
      </c>
      <c r="J4003" s="143">
        <f t="shared" si="62"/>
        <v>45488</v>
      </c>
      <c r="K4003" s="202">
        <v>1</v>
      </c>
      <c r="L4003" s="285" t="s">
        <v>188</v>
      </c>
      <c r="M4003" s="223"/>
      <c r="N4003" s="203"/>
      <c r="O4003" s="222" t="s">
        <v>326</v>
      </c>
    </row>
    <row r="4004" spans="1:15" ht="29.25" customHeight="1">
      <c r="A4004" s="221" t="s">
        <v>100</v>
      </c>
      <c r="B4004" s="221" t="s">
        <v>782</v>
      </c>
      <c r="C4004" s="222" t="s">
        <v>476</v>
      </c>
      <c r="D4004" s="222" t="s">
        <v>167</v>
      </c>
      <c r="E4004" s="199" t="s">
        <v>163</v>
      </c>
      <c r="F4004" s="200" t="s">
        <v>670</v>
      </c>
      <c r="G4004" s="200" t="s">
        <v>671</v>
      </c>
      <c r="H4004" s="200" t="s">
        <v>80</v>
      </c>
      <c r="I4004" s="200">
        <v>45488</v>
      </c>
      <c r="J4004" s="143">
        <f t="shared" si="62"/>
        <v>45488</v>
      </c>
      <c r="K4004" s="202">
        <v>3.5</v>
      </c>
      <c r="L4004" s="284" t="s">
        <v>1082</v>
      </c>
      <c r="M4004" s="223"/>
      <c r="N4004" s="203">
        <v>2.0950000000000002</v>
      </c>
      <c r="O4004" s="222" t="s">
        <v>972</v>
      </c>
    </row>
    <row r="4005" spans="1:15" ht="29.25" customHeight="1">
      <c r="A4005" s="221" t="s">
        <v>100</v>
      </c>
      <c r="B4005" s="221" t="s">
        <v>782</v>
      </c>
      <c r="C4005" s="222" t="s">
        <v>476</v>
      </c>
      <c r="D4005" s="222" t="s">
        <v>167</v>
      </c>
      <c r="E4005" s="199" t="s">
        <v>163</v>
      </c>
      <c r="F4005" s="200" t="s">
        <v>670</v>
      </c>
      <c r="G4005" s="200" t="s">
        <v>671</v>
      </c>
      <c r="H4005" s="200" t="s">
        <v>80</v>
      </c>
      <c r="I4005" s="200">
        <v>45488</v>
      </c>
      <c r="J4005" s="143">
        <f t="shared" si="62"/>
        <v>45488</v>
      </c>
      <c r="K4005" s="202">
        <v>3.5</v>
      </c>
      <c r="L4005" s="285" t="s">
        <v>1081</v>
      </c>
      <c r="M4005" s="223"/>
      <c r="N4005" s="203">
        <v>2.0950000000000002</v>
      </c>
      <c r="O4005" s="222" t="s">
        <v>972</v>
      </c>
    </row>
    <row r="4006" spans="1:15" ht="29.25" customHeight="1">
      <c r="A4006" s="221" t="s">
        <v>100</v>
      </c>
      <c r="B4006" s="221" t="s">
        <v>782</v>
      </c>
      <c r="C4006" s="222" t="s">
        <v>476</v>
      </c>
      <c r="D4006" s="222" t="s">
        <v>167</v>
      </c>
      <c r="E4006" s="199" t="s">
        <v>163</v>
      </c>
      <c r="F4006" s="200" t="s">
        <v>670</v>
      </c>
      <c r="G4006" s="200" t="s">
        <v>671</v>
      </c>
      <c r="H4006" s="200" t="s">
        <v>80</v>
      </c>
      <c r="I4006" s="200">
        <v>45489</v>
      </c>
      <c r="J4006" s="143">
        <f t="shared" si="62"/>
        <v>45489</v>
      </c>
      <c r="K4006" s="202">
        <v>8</v>
      </c>
      <c r="L4006" s="284" t="s">
        <v>1083</v>
      </c>
      <c r="M4006" s="223"/>
      <c r="N4006" s="203">
        <v>2.0950000000000002</v>
      </c>
      <c r="O4006" s="222" t="s">
        <v>972</v>
      </c>
    </row>
    <row r="4007" spans="1:15" ht="29.25" customHeight="1">
      <c r="A4007" s="221" t="s">
        <v>100</v>
      </c>
      <c r="B4007" s="221" t="s">
        <v>782</v>
      </c>
      <c r="C4007" s="222" t="s">
        <v>476</v>
      </c>
      <c r="D4007" s="222" t="s">
        <v>167</v>
      </c>
      <c r="E4007" s="199" t="s">
        <v>177</v>
      </c>
      <c r="F4007" s="200"/>
      <c r="G4007" s="200"/>
      <c r="H4007" s="200"/>
      <c r="I4007" s="200">
        <v>45490</v>
      </c>
      <c r="J4007" s="143">
        <f t="shared" si="62"/>
        <v>45490</v>
      </c>
      <c r="K4007" s="202">
        <v>2.5</v>
      </c>
      <c r="L4007" s="284" t="s">
        <v>1084</v>
      </c>
      <c r="M4007" s="223"/>
      <c r="N4007" s="203"/>
      <c r="O4007" s="222" t="s">
        <v>326</v>
      </c>
    </row>
    <row r="4008" spans="1:15" ht="29.25" customHeight="1">
      <c r="A4008" s="221" t="s">
        <v>100</v>
      </c>
      <c r="B4008" s="221" t="s">
        <v>782</v>
      </c>
      <c r="C4008" s="222" t="s">
        <v>476</v>
      </c>
      <c r="D4008" s="222" t="s">
        <v>167</v>
      </c>
      <c r="E4008" s="199" t="s">
        <v>163</v>
      </c>
      <c r="F4008" s="200" t="s">
        <v>670</v>
      </c>
      <c r="G4008" s="200" t="s">
        <v>671</v>
      </c>
      <c r="H4008" s="200" t="s">
        <v>80</v>
      </c>
      <c r="I4008" s="200">
        <v>45490</v>
      </c>
      <c r="J4008" s="143">
        <f t="shared" si="62"/>
        <v>45490</v>
      </c>
      <c r="K4008" s="202">
        <v>2.5</v>
      </c>
      <c r="L4008" s="284" t="s">
        <v>1085</v>
      </c>
      <c r="M4008" s="223"/>
      <c r="N4008" s="203">
        <v>2.0950000000000002</v>
      </c>
      <c r="O4008" s="222" t="s">
        <v>972</v>
      </c>
    </row>
    <row r="4009" spans="1:15" ht="29.25" customHeight="1">
      <c r="A4009" s="221" t="s">
        <v>100</v>
      </c>
      <c r="B4009" s="221" t="s">
        <v>782</v>
      </c>
      <c r="C4009" s="222" t="s">
        <v>476</v>
      </c>
      <c r="D4009" s="222" t="s">
        <v>167</v>
      </c>
      <c r="E4009" s="199" t="s">
        <v>163</v>
      </c>
      <c r="F4009" s="200" t="s">
        <v>670</v>
      </c>
      <c r="G4009" s="200" t="s">
        <v>671</v>
      </c>
      <c r="H4009" s="200" t="s">
        <v>685</v>
      </c>
      <c r="I4009" s="200">
        <v>45490</v>
      </c>
      <c r="J4009" s="143">
        <f t="shared" si="62"/>
        <v>45490</v>
      </c>
      <c r="K4009" s="202">
        <v>3</v>
      </c>
      <c r="L4009" s="285" t="s">
        <v>1086</v>
      </c>
      <c r="M4009" s="223"/>
      <c r="N4009" s="203">
        <v>0.46250000000000002</v>
      </c>
      <c r="O4009" s="222" t="s">
        <v>943</v>
      </c>
    </row>
    <row r="4010" spans="1:15" ht="29.25" customHeight="1">
      <c r="A4010" s="221" t="s">
        <v>100</v>
      </c>
      <c r="B4010" s="221" t="s">
        <v>782</v>
      </c>
      <c r="C4010" s="222" t="s">
        <v>476</v>
      </c>
      <c r="D4010" s="222" t="s">
        <v>167</v>
      </c>
      <c r="E4010" s="199" t="s">
        <v>163</v>
      </c>
      <c r="F4010" s="200" t="s">
        <v>670</v>
      </c>
      <c r="G4010" s="200" t="s">
        <v>671</v>
      </c>
      <c r="H4010" s="200" t="s">
        <v>80</v>
      </c>
      <c r="I4010" s="200">
        <v>45491</v>
      </c>
      <c r="J4010" s="143">
        <f t="shared" si="62"/>
        <v>45491</v>
      </c>
      <c r="K4010" s="202">
        <v>9</v>
      </c>
      <c r="L4010" s="285" t="s">
        <v>1652</v>
      </c>
      <c r="M4010" s="223"/>
      <c r="N4010" s="203">
        <v>2.0950000000000002</v>
      </c>
      <c r="O4010" s="222" t="s">
        <v>972</v>
      </c>
    </row>
    <row r="4011" spans="1:15" ht="29.25" customHeight="1">
      <c r="A4011" s="221" t="s">
        <v>100</v>
      </c>
      <c r="B4011" s="221" t="s">
        <v>782</v>
      </c>
      <c r="C4011" s="222" t="s">
        <v>476</v>
      </c>
      <c r="D4011" s="222" t="s">
        <v>167</v>
      </c>
      <c r="E4011" s="199" t="s">
        <v>165</v>
      </c>
      <c r="F4011" s="200"/>
      <c r="G4011" s="200"/>
      <c r="H4011" s="200"/>
      <c r="I4011" s="200">
        <v>45492</v>
      </c>
      <c r="J4011" s="143">
        <f t="shared" si="62"/>
        <v>45492</v>
      </c>
      <c r="K4011" s="202">
        <v>4.5</v>
      </c>
      <c r="L4011" s="284" t="s">
        <v>1065</v>
      </c>
      <c r="M4011" s="223"/>
      <c r="N4011" s="203"/>
      <c r="O4011" s="222" t="s">
        <v>326</v>
      </c>
    </row>
    <row r="4012" spans="1:15" ht="29.25" customHeight="1">
      <c r="A4012" s="221" t="s">
        <v>100</v>
      </c>
      <c r="B4012" s="221" t="s">
        <v>782</v>
      </c>
      <c r="C4012" s="222" t="s">
        <v>476</v>
      </c>
      <c r="D4012" s="222" t="s">
        <v>167</v>
      </c>
      <c r="E4012" s="199" t="s">
        <v>163</v>
      </c>
      <c r="F4012" s="200" t="s">
        <v>670</v>
      </c>
      <c r="G4012" s="200" t="s">
        <v>671</v>
      </c>
      <c r="H4012" s="200" t="s">
        <v>80</v>
      </c>
      <c r="I4012" s="200">
        <v>45492</v>
      </c>
      <c r="J4012" s="143">
        <f t="shared" si="62"/>
        <v>45492</v>
      </c>
      <c r="K4012" s="202">
        <v>3.5</v>
      </c>
      <c r="L4012" s="285" t="s">
        <v>1652</v>
      </c>
      <c r="M4012" s="223"/>
      <c r="N4012" s="203">
        <v>2.0950000000000002</v>
      </c>
      <c r="O4012" s="222" t="s">
        <v>972</v>
      </c>
    </row>
    <row r="4013" spans="1:15" ht="29.25" customHeight="1">
      <c r="A4013" s="221" t="s">
        <v>100</v>
      </c>
      <c r="B4013" s="221" t="s">
        <v>782</v>
      </c>
      <c r="C4013" s="222" t="s">
        <v>476</v>
      </c>
      <c r="D4013" s="222" t="s">
        <v>167</v>
      </c>
      <c r="E4013" s="199" t="s">
        <v>163</v>
      </c>
      <c r="F4013" s="200" t="s">
        <v>670</v>
      </c>
      <c r="G4013" s="200" t="s">
        <v>671</v>
      </c>
      <c r="H4013" s="200" t="s">
        <v>80</v>
      </c>
      <c r="I4013" s="200">
        <v>45495</v>
      </c>
      <c r="J4013" s="143">
        <f t="shared" si="62"/>
        <v>45495</v>
      </c>
      <c r="K4013" s="202">
        <v>4.5</v>
      </c>
      <c r="L4013" s="285" t="s">
        <v>1652</v>
      </c>
      <c r="M4013" s="223"/>
      <c r="N4013" s="203">
        <v>0</v>
      </c>
      <c r="O4013" s="222" t="s">
        <v>326</v>
      </c>
    </row>
    <row r="4014" spans="1:15" ht="29.25" customHeight="1">
      <c r="A4014" s="221" t="s">
        <v>100</v>
      </c>
      <c r="B4014" s="221" t="s">
        <v>782</v>
      </c>
      <c r="C4014" s="222" t="s">
        <v>476</v>
      </c>
      <c r="D4014" s="222" t="s">
        <v>167</v>
      </c>
      <c r="E4014" s="199" t="s">
        <v>163</v>
      </c>
      <c r="F4014" s="200" t="s">
        <v>670</v>
      </c>
      <c r="G4014" s="200" t="s">
        <v>671</v>
      </c>
      <c r="H4014" s="200" t="s">
        <v>676</v>
      </c>
      <c r="I4014" s="200">
        <v>45495</v>
      </c>
      <c r="J4014" s="143">
        <f t="shared" si="62"/>
        <v>45495</v>
      </c>
      <c r="K4014" s="202">
        <v>3.5</v>
      </c>
      <c r="L4014" s="285" t="s">
        <v>1653</v>
      </c>
      <c r="M4014" s="223"/>
      <c r="N4014" s="203">
        <v>1.6666666666666701</v>
      </c>
      <c r="O4014" s="222" t="s">
        <v>966</v>
      </c>
    </row>
    <row r="4015" spans="1:15" ht="29.25" customHeight="1">
      <c r="A4015" s="221" t="s">
        <v>100</v>
      </c>
      <c r="B4015" s="221" t="s">
        <v>782</v>
      </c>
      <c r="C4015" s="222" t="s">
        <v>476</v>
      </c>
      <c r="D4015" s="222" t="s">
        <v>167</v>
      </c>
      <c r="E4015" s="199" t="s">
        <v>163</v>
      </c>
      <c r="F4015" s="200" t="s">
        <v>670</v>
      </c>
      <c r="G4015" s="200" t="s">
        <v>671</v>
      </c>
      <c r="H4015" s="200" t="s">
        <v>80</v>
      </c>
      <c r="I4015" s="200">
        <v>45496</v>
      </c>
      <c r="J4015" s="143">
        <f t="shared" si="62"/>
        <v>45496</v>
      </c>
      <c r="K4015" s="202">
        <v>9</v>
      </c>
      <c r="L4015" s="285" t="s">
        <v>1652</v>
      </c>
      <c r="M4015" s="223"/>
      <c r="N4015" s="203">
        <v>2.0950000000000002</v>
      </c>
      <c r="O4015" s="222" t="s">
        <v>972</v>
      </c>
    </row>
    <row r="4016" spans="1:15" ht="29.25" customHeight="1">
      <c r="A4016" s="221" t="s">
        <v>100</v>
      </c>
      <c r="B4016" s="221" t="s">
        <v>782</v>
      </c>
      <c r="C4016" s="222" t="s">
        <v>476</v>
      </c>
      <c r="D4016" s="222" t="s">
        <v>167</v>
      </c>
      <c r="E4016" s="199" t="s">
        <v>165</v>
      </c>
      <c r="F4016" s="200"/>
      <c r="G4016" s="200"/>
      <c r="H4016" s="200"/>
      <c r="I4016" s="200">
        <v>45497</v>
      </c>
      <c r="J4016" s="143">
        <f t="shared" si="62"/>
        <v>45497</v>
      </c>
      <c r="K4016" s="202">
        <v>8</v>
      </c>
      <c r="L4016" s="285" t="s">
        <v>593</v>
      </c>
      <c r="M4016" s="223"/>
      <c r="N4016" s="203"/>
      <c r="O4016" s="222" t="s">
        <v>326</v>
      </c>
    </row>
    <row r="4017" spans="1:15" ht="29.25" customHeight="1">
      <c r="A4017" s="221" t="s">
        <v>100</v>
      </c>
      <c r="B4017" s="221" t="s">
        <v>782</v>
      </c>
      <c r="C4017" s="222" t="s">
        <v>476</v>
      </c>
      <c r="D4017" s="222" t="s">
        <v>167</v>
      </c>
      <c r="E4017" s="199" t="s">
        <v>165</v>
      </c>
      <c r="F4017" s="200"/>
      <c r="G4017" s="200"/>
      <c r="H4017" s="200"/>
      <c r="I4017" s="200">
        <v>45498</v>
      </c>
      <c r="J4017" s="143">
        <f t="shared" si="62"/>
        <v>45498</v>
      </c>
      <c r="K4017" s="202">
        <v>8</v>
      </c>
      <c r="L4017" s="285" t="s">
        <v>593</v>
      </c>
      <c r="M4017" s="223"/>
      <c r="N4017" s="203"/>
      <c r="O4017" s="222" t="s">
        <v>326</v>
      </c>
    </row>
    <row r="4018" spans="1:15" ht="29.25" customHeight="1">
      <c r="A4018" s="221" t="s">
        <v>100</v>
      </c>
      <c r="B4018" s="221" t="s">
        <v>782</v>
      </c>
      <c r="C4018" s="222" t="s">
        <v>476</v>
      </c>
      <c r="D4018" s="222" t="s">
        <v>167</v>
      </c>
      <c r="E4018" s="199" t="s">
        <v>163</v>
      </c>
      <c r="F4018" s="200" t="s">
        <v>670</v>
      </c>
      <c r="G4018" s="200" t="s">
        <v>671</v>
      </c>
      <c r="H4018" s="200" t="s">
        <v>80</v>
      </c>
      <c r="I4018" s="200">
        <v>45499</v>
      </c>
      <c r="J4018" s="143">
        <f t="shared" si="62"/>
        <v>45499</v>
      </c>
      <c r="K4018" s="202">
        <v>8</v>
      </c>
      <c r="L4018" s="285" t="s">
        <v>1652</v>
      </c>
      <c r="M4018" s="223"/>
      <c r="N4018" s="203">
        <v>2.0950000000000002</v>
      </c>
      <c r="O4018" s="222" t="s">
        <v>972</v>
      </c>
    </row>
    <row r="4019" spans="1:15" ht="29.25" customHeight="1">
      <c r="A4019" s="221" t="s">
        <v>100</v>
      </c>
      <c r="B4019" s="221" t="s">
        <v>782</v>
      </c>
      <c r="C4019" s="222" t="s">
        <v>476</v>
      </c>
      <c r="D4019" s="222" t="s">
        <v>167</v>
      </c>
      <c r="E4019" s="199" t="s">
        <v>163</v>
      </c>
      <c r="F4019" s="200" t="s">
        <v>670</v>
      </c>
      <c r="G4019" s="200" t="s">
        <v>671</v>
      </c>
      <c r="H4019" s="200" t="s">
        <v>80</v>
      </c>
      <c r="I4019" s="200">
        <v>45502</v>
      </c>
      <c r="J4019" s="143">
        <f t="shared" si="62"/>
        <v>45502</v>
      </c>
      <c r="K4019" s="202">
        <v>8</v>
      </c>
      <c r="L4019" s="284" t="s">
        <v>1654</v>
      </c>
      <c r="M4019" s="223"/>
      <c r="N4019" s="203">
        <v>2.0950000000000002</v>
      </c>
      <c r="O4019" s="222" t="s">
        <v>972</v>
      </c>
    </row>
    <row r="4020" spans="1:15" ht="29.25" customHeight="1">
      <c r="A4020" s="221" t="s">
        <v>100</v>
      </c>
      <c r="B4020" s="221" t="s">
        <v>782</v>
      </c>
      <c r="C4020" s="222" t="s">
        <v>476</v>
      </c>
      <c r="D4020" s="222" t="s">
        <v>167</v>
      </c>
      <c r="E4020" s="199" t="s">
        <v>163</v>
      </c>
      <c r="F4020" s="200" t="s">
        <v>192</v>
      </c>
      <c r="G4020" s="200" t="s">
        <v>193</v>
      </c>
      <c r="H4020" s="200"/>
      <c r="I4020" s="200">
        <v>45503</v>
      </c>
      <c r="J4020" s="143">
        <f t="shared" si="62"/>
        <v>45503</v>
      </c>
      <c r="K4020" s="202">
        <v>4</v>
      </c>
      <c r="L4020" s="285" t="s">
        <v>471</v>
      </c>
      <c r="M4020" s="223"/>
      <c r="N4020" s="203"/>
      <c r="O4020" s="222" t="s">
        <v>326</v>
      </c>
    </row>
    <row r="4021" spans="1:15" ht="29.25" customHeight="1">
      <c r="A4021" s="221" t="s">
        <v>100</v>
      </c>
      <c r="B4021" s="221" t="s">
        <v>782</v>
      </c>
      <c r="C4021" s="222" t="s">
        <v>476</v>
      </c>
      <c r="D4021" s="222" t="s">
        <v>167</v>
      </c>
      <c r="E4021" s="199" t="s">
        <v>163</v>
      </c>
      <c r="F4021" s="200" t="s">
        <v>670</v>
      </c>
      <c r="G4021" s="200" t="s">
        <v>671</v>
      </c>
      <c r="H4021" s="200" t="s">
        <v>80</v>
      </c>
      <c r="I4021" s="200">
        <v>45503</v>
      </c>
      <c r="J4021" s="143">
        <f t="shared" si="62"/>
        <v>45503</v>
      </c>
      <c r="K4021" s="202">
        <v>4</v>
      </c>
      <c r="L4021" s="285" t="s">
        <v>1655</v>
      </c>
      <c r="M4021" s="223"/>
      <c r="N4021" s="203">
        <v>2.0950000000000002</v>
      </c>
      <c r="O4021" s="222" t="s">
        <v>972</v>
      </c>
    </row>
    <row r="4022" spans="1:15" ht="29.25" customHeight="1">
      <c r="A4022" s="221" t="s">
        <v>100</v>
      </c>
      <c r="B4022" s="221" t="s">
        <v>782</v>
      </c>
      <c r="C4022" s="222" t="s">
        <v>476</v>
      </c>
      <c r="D4022" s="222" t="s">
        <v>167</v>
      </c>
      <c r="E4022" s="199" t="s">
        <v>163</v>
      </c>
      <c r="F4022" s="200" t="s">
        <v>1391</v>
      </c>
      <c r="G4022" s="200" t="s">
        <v>1392</v>
      </c>
      <c r="H4022" s="200"/>
      <c r="I4022" s="200">
        <v>45504</v>
      </c>
      <c r="J4022" s="143">
        <f t="shared" si="62"/>
        <v>45504</v>
      </c>
      <c r="K4022" s="202">
        <v>4</v>
      </c>
      <c r="L4022" s="285" t="s">
        <v>1656</v>
      </c>
      <c r="M4022" s="223"/>
      <c r="N4022" s="203"/>
      <c r="O4022" s="222" t="s">
        <v>326</v>
      </c>
    </row>
    <row r="4023" spans="1:15" ht="29.25" customHeight="1">
      <c r="A4023" s="221" t="s">
        <v>100</v>
      </c>
      <c r="B4023" s="221" t="s">
        <v>782</v>
      </c>
      <c r="C4023" s="222" t="s">
        <v>476</v>
      </c>
      <c r="D4023" s="222" t="s">
        <v>167</v>
      </c>
      <c r="E4023" s="199" t="s">
        <v>171</v>
      </c>
      <c r="F4023" s="200"/>
      <c r="G4023" s="200"/>
      <c r="H4023" s="200"/>
      <c r="I4023" s="200">
        <v>45504</v>
      </c>
      <c r="J4023" s="143">
        <f t="shared" si="62"/>
        <v>45504</v>
      </c>
      <c r="K4023" s="202">
        <v>4</v>
      </c>
      <c r="L4023" s="285" t="s">
        <v>1657</v>
      </c>
      <c r="M4023" s="223"/>
      <c r="N4023" s="203"/>
      <c r="O4023" s="222" t="s">
        <v>326</v>
      </c>
    </row>
    <row r="4024" spans="1:15" ht="29.25" customHeight="1">
      <c r="A4024" s="221" t="s">
        <v>100</v>
      </c>
      <c r="B4024" s="221" t="s">
        <v>782</v>
      </c>
      <c r="C4024" s="222" t="s">
        <v>476</v>
      </c>
      <c r="D4024" s="222" t="s">
        <v>167</v>
      </c>
      <c r="E4024" s="199" t="s">
        <v>163</v>
      </c>
      <c r="F4024" s="200" t="s">
        <v>670</v>
      </c>
      <c r="G4024" s="200" t="s">
        <v>671</v>
      </c>
      <c r="H4024" s="200" t="s">
        <v>80</v>
      </c>
      <c r="I4024" s="200">
        <v>45505</v>
      </c>
      <c r="J4024" s="143">
        <f t="shared" si="62"/>
        <v>45505</v>
      </c>
      <c r="K4024" s="202">
        <v>8</v>
      </c>
      <c r="L4024" s="284" t="s">
        <v>1789</v>
      </c>
      <c r="M4024" s="223"/>
      <c r="N4024" s="203">
        <v>2.0950000000000002</v>
      </c>
      <c r="O4024" s="222" t="s">
        <v>972</v>
      </c>
    </row>
    <row r="4025" spans="1:15" ht="29.25" customHeight="1">
      <c r="A4025" s="221" t="s">
        <v>100</v>
      </c>
      <c r="B4025" s="221" t="s">
        <v>782</v>
      </c>
      <c r="C4025" s="222" t="s">
        <v>476</v>
      </c>
      <c r="D4025" s="222" t="s">
        <v>167</v>
      </c>
      <c r="E4025" s="199" t="s">
        <v>171</v>
      </c>
      <c r="F4025" s="200"/>
      <c r="G4025" s="200"/>
      <c r="H4025" s="200"/>
      <c r="I4025" s="200">
        <v>45506</v>
      </c>
      <c r="J4025" s="143">
        <f t="shared" si="62"/>
        <v>45506</v>
      </c>
      <c r="K4025" s="202">
        <v>9.5</v>
      </c>
      <c r="L4025" s="284" t="s">
        <v>1790</v>
      </c>
      <c r="M4025" s="223"/>
      <c r="N4025" s="203"/>
      <c r="O4025" s="222" t="s">
        <v>326</v>
      </c>
    </row>
    <row r="4026" spans="1:15" ht="29.25" customHeight="1">
      <c r="A4026" s="221" t="s">
        <v>100</v>
      </c>
      <c r="B4026" s="221" t="s">
        <v>782</v>
      </c>
      <c r="C4026" s="222" t="s">
        <v>476</v>
      </c>
      <c r="D4026" s="222" t="s">
        <v>167</v>
      </c>
      <c r="E4026" s="199" t="s">
        <v>171</v>
      </c>
      <c r="F4026" s="200"/>
      <c r="G4026" s="200"/>
      <c r="H4026" s="200"/>
      <c r="I4026" s="200">
        <v>45509</v>
      </c>
      <c r="J4026" s="143">
        <f t="shared" si="62"/>
        <v>45509</v>
      </c>
      <c r="K4026" s="202">
        <v>5.5</v>
      </c>
      <c r="L4026" s="285" t="s">
        <v>1791</v>
      </c>
      <c r="M4026" s="223"/>
      <c r="N4026" s="203"/>
      <c r="O4026" s="222" t="s">
        <v>326</v>
      </c>
    </row>
    <row r="4027" spans="1:15" ht="29.25" customHeight="1">
      <c r="A4027" s="221" t="s">
        <v>100</v>
      </c>
      <c r="B4027" s="221" t="s">
        <v>782</v>
      </c>
      <c r="C4027" s="222" t="s">
        <v>476</v>
      </c>
      <c r="D4027" s="222" t="s">
        <v>167</v>
      </c>
      <c r="E4027" s="199" t="s">
        <v>163</v>
      </c>
      <c r="F4027" s="200" t="s">
        <v>670</v>
      </c>
      <c r="G4027" s="200" t="s">
        <v>671</v>
      </c>
      <c r="H4027" s="200" t="s">
        <v>80</v>
      </c>
      <c r="I4027" s="200">
        <v>45509</v>
      </c>
      <c r="J4027" s="143">
        <f t="shared" si="62"/>
        <v>45509</v>
      </c>
      <c r="K4027" s="202">
        <v>3.5</v>
      </c>
      <c r="L4027" s="285" t="s">
        <v>1792</v>
      </c>
      <c r="M4027" s="223"/>
      <c r="N4027" s="203">
        <v>2.0950000000000002</v>
      </c>
      <c r="O4027" s="222" t="s">
        <v>972</v>
      </c>
    </row>
    <row r="4028" spans="1:15" ht="29.25" customHeight="1">
      <c r="A4028" s="221" t="s">
        <v>100</v>
      </c>
      <c r="B4028" s="221" t="s">
        <v>782</v>
      </c>
      <c r="C4028" s="222" t="s">
        <v>476</v>
      </c>
      <c r="D4028" s="222" t="s">
        <v>167</v>
      </c>
      <c r="E4028" s="199" t="s">
        <v>171</v>
      </c>
      <c r="F4028" s="200"/>
      <c r="G4028" s="200"/>
      <c r="H4028" s="200"/>
      <c r="I4028" s="200">
        <v>45510</v>
      </c>
      <c r="J4028" s="143">
        <f t="shared" si="62"/>
        <v>45510</v>
      </c>
      <c r="K4028" s="202">
        <v>5.5</v>
      </c>
      <c r="L4028" s="285" t="s">
        <v>1793</v>
      </c>
      <c r="M4028" s="223"/>
      <c r="N4028" s="203"/>
      <c r="O4028" s="222" t="s">
        <v>326</v>
      </c>
    </row>
    <row r="4029" spans="1:15" ht="29.25" customHeight="1">
      <c r="A4029" s="221" t="s">
        <v>100</v>
      </c>
      <c r="B4029" s="221" t="s">
        <v>782</v>
      </c>
      <c r="C4029" s="222" t="s">
        <v>476</v>
      </c>
      <c r="D4029" s="222" t="s">
        <v>167</v>
      </c>
      <c r="E4029" s="199" t="s">
        <v>171</v>
      </c>
      <c r="F4029" s="200"/>
      <c r="G4029" s="200"/>
      <c r="H4029" s="200"/>
      <c r="I4029" s="200">
        <v>45510</v>
      </c>
      <c r="J4029" s="143">
        <f t="shared" si="62"/>
        <v>45510</v>
      </c>
      <c r="K4029" s="202">
        <v>5.5</v>
      </c>
      <c r="L4029" s="285" t="s">
        <v>1794</v>
      </c>
      <c r="M4029" s="223"/>
      <c r="N4029" s="203"/>
      <c r="O4029" s="222" t="s">
        <v>326</v>
      </c>
    </row>
    <row r="4030" spans="1:15" ht="29.25" customHeight="1">
      <c r="A4030" s="221" t="s">
        <v>100</v>
      </c>
      <c r="B4030" s="221" t="s">
        <v>782</v>
      </c>
      <c r="C4030" s="222" t="s">
        <v>476</v>
      </c>
      <c r="D4030" s="222" t="s">
        <v>167</v>
      </c>
      <c r="E4030" s="199" t="s">
        <v>171</v>
      </c>
      <c r="F4030" s="200"/>
      <c r="G4030" s="200"/>
      <c r="H4030" s="200"/>
      <c r="I4030" s="200">
        <v>45511</v>
      </c>
      <c r="J4030" s="143">
        <f t="shared" si="62"/>
        <v>45511</v>
      </c>
      <c r="K4030" s="202">
        <v>4</v>
      </c>
      <c r="L4030" s="285" t="s">
        <v>1796</v>
      </c>
      <c r="M4030" s="223"/>
      <c r="N4030" s="203"/>
      <c r="O4030" s="222" t="s">
        <v>326</v>
      </c>
    </row>
    <row r="4031" spans="1:15" ht="29.25" customHeight="1">
      <c r="A4031" s="221" t="s">
        <v>100</v>
      </c>
      <c r="B4031" s="221" t="s">
        <v>782</v>
      </c>
      <c r="C4031" s="222" t="s">
        <v>476</v>
      </c>
      <c r="D4031" s="222" t="s">
        <v>167</v>
      </c>
      <c r="E4031" s="199" t="s">
        <v>163</v>
      </c>
      <c r="F4031" s="200" t="s">
        <v>670</v>
      </c>
      <c r="G4031" s="200" t="s">
        <v>671</v>
      </c>
      <c r="H4031" s="200" t="s">
        <v>690</v>
      </c>
      <c r="I4031" s="200">
        <v>45511</v>
      </c>
      <c r="J4031" s="143">
        <f t="shared" si="62"/>
        <v>45511</v>
      </c>
      <c r="K4031" s="202">
        <v>4</v>
      </c>
      <c r="L4031" s="285" t="s">
        <v>1795</v>
      </c>
      <c r="M4031" s="223"/>
      <c r="N4031" s="203">
        <v>0.1</v>
      </c>
      <c r="O4031" s="222" t="s">
        <v>943</v>
      </c>
    </row>
    <row r="4032" spans="1:15" ht="29.25" customHeight="1">
      <c r="A4032" s="221" t="s">
        <v>100</v>
      </c>
      <c r="B4032" s="221" t="s">
        <v>782</v>
      </c>
      <c r="C4032" s="222" t="s">
        <v>476</v>
      </c>
      <c r="D4032" s="222" t="s">
        <v>167</v>
      </c>
      <c r="E4032" s="199" t="s">
        <v>171</v>
      </c>
      <c r="F4032" s="200"/>
      <c r="G4032" s="200"/>
      <c r="H4032" s="200"/>
      <c r="I4032" s="200">
        <v>45512</v>
      </c>
      <c r="J4032" s="143">
        <f t="shared" si="62"/>
        <v>45512</v>
      </c>
      <c r="K4032" s="202">
        <v>1.5</v>
      </c>
      <c r="L4032" s="285" t="s">
        <v>1923</v>
      </c>
      <c r="M4032" s="223"/>
      <c r="N4032" s="203"/>
      <c r="O4032" s="222" t="s">
        <v>326</v>
      </c>
    </row>
    <row r="4033" spans="1:15" ht="29.25" customHeight="1">
      <c r="A4033" s="221" t="s">
        <v>100</v>
      </c>
      <c r="B4033" s="221" t="s">
        <v>782</v>
      </c>
      <c r="C4033" s="222" t="s">
        <v>476</v>
      </c>
      <c r="D4033" s="222" t="s">
        <v>167</v>
      </c>
      <c r="E4033" s="199" t="s">
        <v>163</v>
      </c>
      <c r="F4033" s="200" t="s">
        <v>670</v>
      </c>
      <c r="G4033" s="200" t="s">
        <v>671</v>
      </c>
      <c r="H4033" s="200" t="s">
        <v>80</v>
      </c>
      <c r="I4033" s="200">
        <v>45512</v>
      </c>
      <c r="J4033" s="143">
        <f t="shared" si="62"/>
        <v>45512</v>
      </c>
      <c r="K4033" s="202">
        <v>7</v>
      </c>
      <c r="L4033" s="284" t="s">
        <v>1922</v>
      </c>
      <c r="M4033" s="223"/>
      <c r="N4033" s="203">
        <v>2.0950000000000002</v>
      </c>
      <c r="O4033" s="222" t="s">
        <v>972</v>
      </c>
    </row>
    <row r="4034" spans="1:15" ht="29.25" customHeight="1">
      <c r="A4034" s="221" t="s">
        <v>100</v>
      </c>
      <c r="B4034" s="221" t="s">
        <v>782</v>
      </c>
      <c r="C4034" s="222" t="s">
        <v>476</v>
      </c>
      <c r="D4034" s="222" t="s">
        <v>167</v>
      </c>
      <c r="E4034" s="199" t="s">
        <v>171</v>
      </c>
      <c r="F4034" s="200"/>
      <c r="G4034" s="200"/>
      <c r="H4034" s="200"/>
      <c r="I4034" s="200">
        <v>45513</v>
      </c>
      <c r="J4034" s="143">
        <f t="shared" si="62"/>
        <v>45513</v>
      </c>
      <c r="K4034" s="202">
        <v>4</v>
      </c>
      <c r="L4034" s="285" t="s">
        <v>1925</v>
      </c>
      <c r="M4034" s="223"/>
      <c r="N4034" s="203"/>
      <c r="O4034" s="222" t="s">
        <v>326</v>
      </c>
    </row>
    <row r="4035" spans="1:15" ht="29.25" customHeight="1">
      <c r="A4035" s="221" t="s">
        <v>100</v>
      </c>
      <c r="B4035" s="221" t="s">
        <v>782</v>
      </c>
      <c r="C4035" s="222" t="s">
        <v>476</v>
      </c>
      <c r="D4035" s="222" t="s">
        <v>167</v>
      </c>
      <c r="E4035" s="199" t="s">
        <v>163</v>
      </c>
      <c r="F4035" s="200" t="s">
        <v>670</v>
      </c>
      <c r="G4035" s="200" t="s">
        <v>671</v>
      </c>
      <c r="H4035" s="200" t="s">
        <v>677</v>
      </c>
      <c r="I4035" s="200">
        <v>45513</v>
      </c>
      <c r="J4035" s="143">
        <f t="shared" ref="J4035:J4098" si="63">I4035</f>
        <v>45513</v>
      </c>
      <c r="K4035" s="202">
        <v>4</v>
      </c>
      <c r="L4035" s="284" t="s">
        <v>1924</v>
      </c>
      <c r="M4035" s="223"/>
      <c r="N4035" s="203">
        <v>0.4</v>
      </c>
      <c r="O4035" s="222" t="s">
        <v>967</v>
      </c>
    </row>
    <row r="4036" spans="1:15" ht="29.25" customHeight="1">
      <c r="A4036" s="221" t="s">
        <v>100</v>
      </c>
      <c r="B4036" s="221" t="s">
        <v>782</v>
      </c>
      <c r="C4036" s="222" t="s">
        <v>476</v>
      </c>
      <c r="D4036" s="222" t="s">
        <v>167</v>
      </c>
      <c r="E4036" s="199" t="s">
        <v>171</v>
      </c>
      <c r="F4036" s="200"/>
      <c r="G4036" s="200"/>
      <c r="H4036" s="200"/>
      <c r="I4036" s="200">
        <v>45516</v>
      </c>
      <c r="J4036" s="143">
        <f t="shared" si="63"/>
        <v>45516</v>
      </c>
      <c r="K4036" s="202">
        <v>8</v>
      </c>
      <c r="L4036" s="285" t="s">
        <v>1926</v>
      </c>
      <c r="M4036" s="223"/>
      <c r="N4036" s="203"/>
      <c r="O4036" s="222" t="s">
        <v>326</v>
      </c>
    </row>
    <row r="4037" spans="1:15" ht="29.25" customHeight="1">
      <c r="A4037" s="221" t="s">
        <v>100</v>
      </c>
      <c r="B4037" s="221" t="s">
        <v>782</v>
      </c>
      <c r="C4037" s="222" t="s">
        <v>476</v>
      </c>
      <c r="D4037" s="222" t="s">
        <v>167</v>
      </c>
      <c r="E4037" s="199" t="s">
        <v>171</v>
      </c>
      <c r="F4037" s="200"/>
      <c r="G4037" s="200"/>
      <c r="H4037" s="200"/>
      <c r="I4037" s="200">
        <v>45517</v>
      </c>
      <c r="J4037" s="143">
        <f t="shared" si="63"/>
        <v>45517</v>
      </c>
      <c r="K4037" s="202">
        <v>3.5</v>
      </c>
      <c r="L4037" s="285" t="s">
        <v>1927</v>
      </c>
      <c r="M4037" s="223"/>
      <c r="N4037" s="203"/>
      <c r="O4037" s="222" t="s">
        <v>326</v>
      </c>
    </row>
    <row r="4038" spans="1:15" ht="29.25" customHeight="1">
      <c r="A4038" s="221" t="s">
        <v>100</v>
      </c>
      <c r="B4038" s="221" t="s">
        <v>782</v>
      </c>
      <c r="C4038" s="222" t="s">
        <v>476</v>
      </c>
      <c r="D4038" s="222" t="s">
        <v>167</v>
      </c>
      <c r="E4038" s="199" t="s">
        <v>171</v>
      </c>
      <c r="F4038" s="200"/>
      <c r="G4038" s="200"/>
      <c r="H4038" s="200"/>
      <c r="I4038" s="200">
        <v>45517</v>
      </c>
      <c r="J4038" s="143">
        <f t="shared" si="63"/>
        <v>45517</v>
      </c>
      <c r="K4038" s="202">
        <v>4</v>
      </c>
      <c r="L4038" s="285" t="s">
        <v>1929</v>
      </c>
      <c r="M4038" s="223"/>
      <c r="N4038" s="203"/>
      <c r="O4038" s="222" t="s">
        <v>326</v>
      </c>
    </row>
    <row r="4039" spans="1:15" ht="29.25" customHeight="1">
      <c r="A4039" s="221" t="s">
        <v>100</v>
      </c>
      <c r="B4039" s="221" t="s">
        <v>782</v>
      </c>
      <c r="C4039" s="222" t="s">
        <v>476</v>
      </c>
      <c r="D4039" s="222" t="s">
        <v>167</v>
      </c>
      <c r="E4039" s="199" t="s">
        <v>163</v>
      </c>
      <c r="F4039" s="200" t="s">
        <v>670</v>
      </c>
      <c r="G4039" s="200" t="s">
        <v>671</v>
      </c>
      <c r="H4039" s="200" t="s">
        <v>45</v>
      </c>
      <c r="I4039" s="200">
        <v>45517</v>
      </c>
      <c r="J4039" s="143">
        <f t="shared" si="63"/>
        <v>45517</v>
      </c>
      <c r="K4039" s="202">
        <v>3.5</v>
      </c>
      <c r="L4039" s="285" t="s">
        <v>1928</v>
      </c>
      <c r="M4039" s="223"/>
      <c r="N4039" s="203">
        <v>0</v>
      </c>
      <c r="O4039" s="222" t="s">
        <v>326</v>
      </c>
    </row>
    <row r="4040" spans="1:15" ht="29.25" customHeight="1">
      <c r="A4040" s="221" t="s">
        <v>100</v>
      </c>
      <c r="B4040" s="221" t="s">
        <v>782</v>
      </c>
      <c r="C4040" s="222" t="s">
        <v>476</v>
      </c>
      <c r="D4040" s="222" t="s">
        <v>167</v>
      </c>
      <c r="E4040" s="199" t="s">
        <v>163</v>
      </c>
      <c r="F4040" s="200" t="s">
        <v>670</v>
      </c>
      <c r="G4040" s="200" t="s">
        <v>671</v>
      </c>
      <c r="H4040" s="200" t="s">
        <v>674</v>
      </c>
      <c r="I4040" s="200">
        <v>45518</v>
      </c>
      <c r="J4040" s="143">
        <f t="shared" si="63"/>
        <v>45518</v>
      </c>
      <c r="K4040" s="202">
        <v>4</v>
      </c>
      <c r="L4040" s="285" t="s">
        <v>1930</v>
      </c>
      <c r="M4040" s="223"/>
      <c r="N4040" s="203">
        <v>1.75</v>
      </c>
      <c r="O4040" s="222" t="s">
        <v>958</v>
      </c>
    </row>
    <row r="4041" spans="1:15" ht="29.25" customHeight="1">
      <c r="A4041" s="221" t="s">
        <v>100</v>
      </c>
      <c r="B4041" s="221" t="s">
        <v>782</v>
      </c>
      <c r="C4041" s="222" t="s">
        <v>476</v>
      </c>
      <c r="D4041" s="222" t="s">
        <v>167</v>
      </c>
      <c r="E4041" s="199" t="s">
        <v>163</v>
      </c>
      <c r="F4041" s="200" t="s">
        <v>670</v>
      </c>
      <c r="G4041" s="200" t="s">
        <v>671</v>
      </c>
      <c r="H4041" s="200" t="s">
        <v>675</v>
      </c>
      <c r="I4041" s="200">
        <v>45518</v>
      </c>
      <c r="J4041" s="143">
        <f t="shared" si="63"/>
        <v>45518</v>
      </c>
      <c r="K4041" s="202">
        <v>4</v>
      </c>
      <c r="L4041" s="285" t="s">
        <v>1931</v>
      </c>
      <c r="M4041" s="223"/>
      <c r="N4041" s="203">
        <v>1</v>
      </c>
      <c r="O4041" s="222" t="s">
        <v>958</v>
      </c>
    </row>
    <row r="4042" spans="1:15" ht="29.25" customHeight="1">
      <c r="A4042" s="221" t="s">
        <v>100</v>
      </c>
      <c r="B4042" s="221" t="s">
        <v>782</v>
      </c>
      <c r="C4042" s="222" t="s">
        <v>476</v>
      </c>
      <c r="D4042" s="222" t="s">
        <v>167</v>
      </c>
      <c r="E4042" s="199" t="s">
        <v>177</v>
      </c>
      <c r="F4042" s="200"/>
      <c r="G4042" s="200"/>
      <c r="H4042" s="200"/>
      <c r="I4042" s="200">
        <v>45519</v>
      </c>
      <c r="J4042" s="143">
        <f t="shared" si="63"/>
        <v>45519</v>
      </c>
      <c r="K4042" s="202">
        <v>4</v>
      </c>
      <c r="L4042" s="284" t="s">
        <v>2076</v>
      </c>
      <c r="M4042" s="223"/>
      <c r="N4042" s="203"/>
      <c r="O4042" s="222" t="s">
        <v>326</v>
      </c>
    </row>
    <row r="4043" spans="1:15" ht="29.25" customHeight="1">
      <c r="A4043" s="221" t="s">
        <v>100</v>
      </c>
      <c r="B4043" s="221" t="s">
        <v>782</v>
      </c>
      <c r="C4043" s="222" t="s">
        <v>476</v>
      </c>
      <c r="D4043" s="222" t="s">
        <v>167</v>
      </c>
      <c r="E4043" s="199" t="s">
        <v>163</v>
      </c>
      <c r="F4043" s="200" t="s">
        <v>670</v>
      </c>
      <c r="G4043" s="200" t="s">
        <v>671</v>
      </c>
      <c r="H4043" s="200" t="s">
        <v>568</v>
      </c>
      <c r="I4043" s="200">
        <v>45519</v>
      </c>
      <c r="J4043" s="143">
        <f t="shared" si="63"/>
        <v>45519</v>
      </c>
      <c r="K4043" s="202">
        <v>4</v>
      </c>
      <c r="L4043" s="284" t="s">
        <v>2075</v>
      </c>
      <c r="M4043" s="223"/>
      <c r="N4043" s="203">
        <v>2.3125</v>
      </c>
      <c r="O4043" s="222" t="s">
        <v>968</v>
      </c>
    </row>
    <row r="4044" spans="1:15" ht="29.25" customHeight="1">
      <c r="A4044" s="221" t="s">
        <v>100</v>
      </c>
      <c r="B4044" s="221" t="s">
        <v>782</v>
      </c>
      <c r="C4044" s="222" t="s">
        <v>476</v>
      </c>
      <c r="D4044" s="222" t="s">
        <v>167</v>
      </c>
      <c r="E4044" s="199" t="s">
        <v>163</v>
      </c>
      <c r="F4044" s="200" t="s">
        <v>1391</v>
      </c>
      <c r="G4044" s="200" t="s">
        <v>1392</v>
      </c>
      <c r="H4044" s="200" t="s">
        <v>1429</v>
      </c>
      <c r="I4044" s="200">
        <v>45520</v>
      </c>
      <c r="J4044" s="143">
        <f t="shared" si="63"/>
        <v>45520</v>
      </c>
      <c r="K4044" s="202">
        <v>4</v>
      </c>
      <c r="L4044" s="284" t="s">
        <v>2078</v>
      </c>
      <c r="M4044" s="223"/>
      <c r="N4044" s="203">
        <v>0.4</v>
      </c>
      <c r="O4044" s="222" t="s">
        <v>967</v>
      </c>
    </row>
    <row r="4045" spans="1:15" ht="29.25" customHeight="1">
      <c r="A4045" s="221" t="s">
        <v>100</v>
      </c>
      <c r="B4045" s="221" t="s">
        <v>782</v>
      </c>
      <c r="C4045" s="222" t="s">
        <v>476</v>
      </c>
      <c r="D4045" s="222" t="s">
        <v>167</v>
      </c>
      <c r="E4045" s="199" t="s">
        <v>163</v>
      </c>
      <c r="F4045" s="200" t="s">
        <v>670</v>
      </c>
      <c r="G4045" s="200" t="s">
        <v>671</v>
      </c>
      <c r="H4045" s="200" t="s">
        <v>676</v>
      </c>
      <c r="I4045" s="200">
        <v>45520</v>
      </c>
      <c r="J4045" s="143">
        <f t="shared" si="63"/>
        <v>45520</v>
      </c>
      <c r="K4045" s="202">
        <v>4</v>
      </c>
      <c r="L4045" s="285" t="s">
        <v>2077</v>
      </c>
      <c r="M4045" s="223"/>
      <c r="N4045" s="203">
        <v>1.6666666666666701</v>
      </c>
      <c r="O4045" s="222" t="s">
        <v>966</v>
      </c>
    </row>
    <row r="4046" spans="1:15" ht="29.25" customHeight="1">
      <c r="A4046" s="221" t="s">
        <v>100</v>
      </c>
      <c r="B4046" s="221" t="s">
        <v>782</v>
      </c>
      <c r="C4046" s="222" t="s">
        <v>476</v>
      </c>
      <c r="D4046" s="222" t="s">
        <v>167</v>
      </c>
      <c r="E4046" s="199" t="s">
        <v>163</v>
      </c>
      <c r="F4046" s="200" t="s">
        <v>1391</v>
      </c>
      <c r="G4046" s="200" t="s">
        <v>1392</v>
      </c>
      <c r="H4046" s="200" t="s">
        <v>1431</v>
      </c>
      <c r="I4046" s="200">
        <v>45523</v>
      </c>
      <c r="J4046" s="143">
        <f t="shared" si="63"/>
        <v>45523</v>
      </c>
      <c r="K4046" s="202">
        <v>8</v>
      </c>
      <c r="L4046" s="284" t="s">
        <v>2079</v>
      </c>
      <c r="M4046" s="223"/>
      <c r="N4046" s="203">
        <v>0.4</v>
      </c>
      <c r="O4046" s="222" t="s">
        <v>940</v>
      </c>
    </row>
    <row r="4047" spans="1:15" ht="29.25" customHeight="1">
      <c r="A4047" s="221" t="s">
        <v>100</v>
      </c>
      <c r="B4047" s="221" t="s">
        <v>782</v>
      </c>
      <c r="C4047" s="222" t="s">
        <v>476</v>
      </c>
      <c r="D4047" s="222" t="s">
        <v>167</v>
      </c>
      <c r="E4047" s="199" t="s">
        <v>163</v>
      </c>
      <c r="F4047" s="200" t="s">
        <v>670</v>
      </c>
      <c r="G4047" s="200" t="s">
        <v>671</v>
      </c>
      <c r="H4047" s="200" t="s">
        <v>685</v>
      </c>
      <c r="I4047" s="200">
        <v>45524</v>
      </c>
      <c r="J4047" s="143">
        <f t="shared" si="63"/>
        <v>45524</v>
      </c>
      <c r="K4047" s="202">
        <v>8</v>
      </c>
      <c r="L4047" s="285" t="s">
        <v>2080</v>
      </c>
      <c r="M4047" s="223"/>
      <c r="N4047" s="203">
        <v>0.46250000000000002</v>
      </c>
      <c r="O4047" s="222" t="s">
        <v>943</v>
      </c>
    </row>
    <row r="4048" spans="1:15" ht="29.25" customHeight="1">
      <c r="A4048" s="221" t="s">
        <v>100</v>
      </c>
      <c r="B4048" s="221" t="s">
        <v>782</v>
      </c>
      <c r="C4048" s="222" t="s">
        <v>476</v>
      </c>
      <c r="D4048" s="222" t="s">
        <v>167</v>
      </c>
      <c r="E4048" s="199" t="s">
        <v>178</v>
      </c>
      <c r="F4048" s="200"/>
      <c r="G4048" s="200"/>
      <c r="H4048" s="200"/>
      <c r="I4048" s="200">
        <v>45525</v>
      </c>
      <c r="J4048" s="143">
        <f t="shared" si="63"/>
        <v>45525</v>
      </c>
      <c r="K4048" s="202">
        <v>1</v>
      </c>
      <c r="L4048" s="285" t="s">
        <v>216</v>
      </c>
      <c r="M4048" s="223"/>
      <c r="N4048" s="203"/>
      <c r="O4048" s="222" t="s">
        <v>326</v>
      </c>
    </row>
    <row r="4049" spans="1:15" ht="29.25" customHeight="1">
      <c r="A4049" s="221" t="s">
        <v>100</v>
      </c>
      <c r="B4049" s="221" t="s">
        <v>782</v>
      </c>
      <c r="C4049" s="222" t="s">
        <v>476</v>
      </c>
      <c r="D4049" s="222" t="s">
        <v>167</v>
      </c>
      <c r="E4049" s="199" t="s">
        <v>179</v>
      </c>
      <c r="F4049" s="200"/>
      <c r="G4049" s="200"/>
      <c r="H4049" s="200"/>
      <c r="I4049" s="200">
        <v>45525</v>
      </c>
      <c r="J4049" s="143">
        <f t="shared" si="63"/>
        <v>45525</v>
      </c>
      <c r="K4049" s="202">
        <v>2.5</v>
      </c>
      <c r="L4049" s="285" t="s">
        <v>2081</v>
      </c>
      <c r="M4049" s="223" t="s">
        <v>2082</v>
      </c>
      <c r="N4049" s="203"/>
      <c r="O4049" s="222" t="s">
        <v>326</v>
      </c>
    </row>
    <row r="4050" spans="1:15" ht="29.25" customHeight="1">
      <c r="A4050" s="221" t="s">
        <v>100</v>
      </c>
      <c r="B4050" s="221" t="s">
        <v>782</v>
      </c>
      <c r="C4050" s="222" t="s">
        <v>476</v>
      </c>
      <c r="D4050" s="222" t="s">
        <v>167</v>
      </c>
      <c r="E4050" s="199" t="s">
        <v>163</v>
      </c>
      <c r="F4050" s="200" t="s">
        <v>670</v>
      </c>
      <c r="G4050" s="200" t="s">
        <v>671</v>
      </c>
      <c r="H4050" s="200" t="s">
        <v>685</v>
      </c>
      <c r="I4050" s="200">
        <v>45525</v>
      </c>
      <c r="J4050" s="143">
        <f t="shared" si="63"/>
        <v>45525</v>
      </c>
      <c r="K4050" s="202">
        <v>4.5</v>
      </c>
      <c r="L4050" s="285" t="s">
        <v>2080</v>
      </c>
      <c r="M4050" s="223"/>
      <c r="N4050" s="203">
        <v>0.46250000000000002</v>
      </c>
      <c r="O4050" s="222" t="s">
        <v>943</v>
      </c>
    </row>
    <row r="4051" spans="1:15" ht="29.25" customHeight="1">
      <c r="A4051" s="221" t="s">
        <v>100</v>
      </c>
      <c r="B4051" s="221" t="s">
        <v>782</v>
      </c>
      <c r="C4051" s="222" t="s">
        <v>476</v>
      </c>
      <c r="D4051" s="222" t="s">
        <v>167</v>
      </c>
      <c r="E4051" s="199" t="s">
        <v>178</v>
      </c>
      <c r="F4051" s="200"/>
      <c r="G4051" s="200"/>
      <c r="H4051" s="200"/>
      <c r="I4051" s="200">
        <v>45526</v>
      </c>
      <c r="J4051" s="143">
        <f t="shared" si="63"/>
        <v>45526</v>
      </c>
      <c r="K4051" s="202">
        <v>1.5</v>
      </c>
      <c r="L4051" s="285" t="s">
        <v>2269</v>
      </c>
      <c r="M4051" s="223"/>
      <c r="N4051" s="203"/>
      <c r="O4051" s="222" t="s">
        <v>326</v>
      </c>
    </row>
    <row r="4052" spans="1:15" ht="29.25" customHeight="1">
      <c r="A4052" s="221" t="s">
        <v>100</v>
      </c>
      <c r="B4052" s="221" t="s">
        <v>782</v>
      </c>
      <c r="C4052" s="222" t="s">
        <v>476</v>
      </c>
      <c r="D4052" s="222" t="s">
        <v>167</v>
      </c>
      <c r="E4052" s="199" t="s">
        <v>163</v>
      </c>
      <c r="F4052" s="200" t="s">
        <v>1386</v>
      </c>
      <c r="G4052" s="200" t="s">
        <v>1607</v>
      </c>
      <c r="H4052" s="200" t="s">
        <v>80</v>
      </c>
      <c r="I4052" s="200">
        <v>45526</v>
      </c>
      <c r="J4052" s="143">
        <f t="shared" si="63"/>
        <v>45526</v>
      </c>
      <c r="K4052" s="202">
        <v>6.5</v>
      </c>
      <c r="L4052" s="285" t="s">
        <v>2270</v>
      </c>
      <c r="M4052" s="223"/>
      <c r="N4052" s="203">
        <v>0</v>
      </c>
      <c r="O4052" s="222" t="s">
        <v>326</v>
      </c>
    </row>
    <row r="4053" spans="1:15" ht="29.25" customHeight="1">
      <c r="A4053" s="221" t="s">
        <v>100</v>
      </c>
      <c r="B4053" s="221" t="s">
        <v>782</v>
      </c>
      <c r="C4053" s="222" t="s">
        <v>476</v>
      </c>
      <c r="D4053" s="222" t="s">
        <v>167</v>
      </c>
      <c r="E4053" s="199" t="s">
        <v>163</v>
      </c>
      <c r="F4053" s="200" t="s">
        <v>670</v>
      </c>
      <c r="G4053" s="200" t="s">
        <v>671</v>
      </c>
      <c r="H4053" s="200" t="s">
        <v>568</v>
      </c>
      <c r="I4053" s="200">
        <v>45527</v>
      </c>
      <c r="J4053" s="143">
        <f t="shared" si="63"/>
        <v>45527</v>
      </c>
      <c r="K4053" s="202">
        <v>2</v>
      </c>
      <c r="L4053" s="285" t="s">
        <v>2271</v>
      </c>
      <c r="M4053" s="223"/>
      <c r="N4053" s="203">
        <v>2.3125</v>
      </c>
      <c r="O4053" s="222" t="s">
        <v>968</v>
      </c>
    </row>
    <row r="4054" spans="1:15" ht="29.25" customHeight="1">
      <c r="A4054" s="221" t="s">
        <v>100</v>
      </c>
      <c r="B4054" s="221" t="s">
        <v>782</v>
      </c>
      <c r="C4054" s="222" t="s">
        <v>476</v>
      </c>
      <c r="D4054" s="222" t="s">
        <v>167</v>
      </c>
      <c r="E4054" s="199" t="s">
        <v>163</v>
      </c>
      <c r="F4054" s="200" t="s">
        <v>1391</v>
      </c>
      <c r="G4054" s="200" t="s">
        <v>1392</v>
      </c>
      <c r="H4054" s="200" t="s">
        <v>1428</v>
      </c>
      <c r="I4054" s="200">
        <v>45527</v>
      </c>
      <c r="J4054" s="143">
        <f t="shared" si="63"/>
        <v>45527</v>
      </c>
      <c r="K4054" s="202">
        <v>6</v>
      </c>
      <c r="L4054" s="284" t="s">
        <v>2272</v>
      </c>
      <c r="M4054" s="223"/>
      <c r="N4054" s="203">
        <v>0.6</v>
      </c>
      <c r="O4054" s="222" t="s">
        <v>967</v>
      </c>
    </row>
    <row r="4055" spans="1:15" ht="29.25" customHeight="1">
      <c r="A4055" s="221" t="s">
        <v>100</v>
      </c>
      <c r="B4055" s="221" t="s">
        <v>782</v>
      </c>
      <c r="C4055" s="222" t="s">
        <v>476</v>
      </c>
      <c r="D4055" s="222" t="s">
        <v>167</v>
      </c>
      <c r="E4055" s="199" t="s">
        <v>179</v>
      </c>
      <c r="F4055" s="200"/>
      <c r="G4055" s="200"/>
      <c r="H4055" s="200"/>
      <c r="I4055" s="200">
        <v>45530</v>
      </c>
      <c r="J4055" s="143">
        <f t="shared" si="63"/>
        <v>45530</v>
      </c>
      <c r="K4055" s="202">
        <v>4</v>
      </c>
      <c r="L4055" s="285" t="s">
        <v>2273</v>
      </c>
      <c r="M4055" s="223" t="s">
        <v>2082</v>
      </c>
      <c r="N4055" s="203"/>
      <c r="O4055" s="222" t="s">
        <v>326</v>
      </c>
    </row>
    <row r="4056" spans="1:15" ht="29.25" customHeight="1">
      <c r="A4056" s="221" t="s">
        <v>100</v>
      </c>
      <c r="B4056" s="221" t="s">
        <v>782</v>
      </c>
      <c r="C4056" s="222" t="s">
        <v>476</v>
      </c>
      <c r="D4056" s="222" t="s">
        <v>167</v>
      </c>
      <c r="E4056" s="199" t="s">
        <v>163</v>
      </c>
      <c r="F4056" s="200" t="s">
        <v>670</v>
      </c>
      <c r="G4056" s="200" t="s">
        <v>671</v>
      </c>
      <c r="H4056" s="200" t="s">
        <v>80</v>
      </c>
      <c r="I4056" s="200">
        <v>45530</v>
      </c>
      <c r="J4056" s="143">
        <f t="shared" si="63"/>
        <v>45530</v>
      </c>
      <c r="K4056" s="202">
        <v>4</v>
      </c>
      <c r="L4056" s="285" t="s">
        <v>2274</v>
      </c>
      <c r="M4056" s="223"/>
      <c r="N4056" s="203">
        <v>2.0950000000000002</v>
      </c>
      <c r="O4056" s="222" t="s">
        <v>972</v>
      </c>
    </row>
    <row r="4057" spans="1:15" ht="29.25" customHeight="1">
      <c r="A4057" s="221" t="s">
        <v>100</v>
      </c>
      <c r="B4057" s="221" t="s">
        <v>782</v>
      </c>
      <c r="C4057" s="222" t="s">
        <v>476</v>
      </c>
      <c r="D4057" s="222" t="s">
        <v>167</v>
      </c>
      <c r="E4057" s="199" t="s">
        <v>163</v>
      </c>
      <c r="F4057" s="200" t="s">
        <v>670</v>
      </c>
      <c r="G4057" s="200" t="s">
        <v>671</v>
      </c>
      <c r="H4057" s="200"/>
      <c r="I4057" s="200">
        <v>45531</v>
      </c>
      <c r="J4057" s="143">
        <f t="shared" si="63"/>
        <v>45531</v>
      </c>
      <c r="K4057" s="202">
        <v>8</v>
      </c>
      <c r="L4057" s="285" t="s">
        <v>2275</v>
      </c>
      <c r="M4057" s="223"/>
      <c r="N4057" s="203"/>
      <c r="O4057" s="222" t="s">
        <v>326</v>
      </c>
    </row>
    <row r="4058" spans="1:15" ht="29.25" customHeight="1">
      <c r="A4058" s="221" t="s">
        <v>100</v>
      </c>
      <c r="B4058" s="221" t="s">
        <v>782</v>
      </c>
      <c r="C4058" s="222" t="s">
        <v>476</v>
      </c>
      <c r="D4058" s="222" t="s">
        <v>167</v>
      </c>
      <c r="E4058" s="199" t="s">
        <v>163</v>
      </c>
      <c r="F4058" s="200" t="s">
        <v>670</v>
      </c>
      <c r="G4058" s="200" t="s">
        <v>671</v>
      </c>
      <c r="H4058" s="200"/>
      <c r="I4058" s="200">
        <v>45532</v>
      </c>
      <c r="J4058" s="143">
        <f t="shared" si="63"/>
        <v>45532</v>
      </c>
      <c r="K4058" s="202">
        <v>3.5</v>
      </c>
      <c r="L4058" s="285" t="s">
        <v>2277</v>
      </c>
      <c r="M4058" s="223"/>
      <c r="N4058" s="203"/>
      <c r="O4058" s="222" t="s">
        <v>326</v>
      </c>
    </row>
    <row r="4059" spans="1:15" ht="29.25" customHeight="1">
      <c r="A4059" s="221" t="s">
        <v>100</v>
      </c>
      <c r="B4059" s="221" t="s">
        <v>782</v>
      </c>
      <c r="C4059" s="222" t="s">
        <v>476</v>
      </c>
      <c r="D4059" s="222" t="s">
        <v>167</v>
      </c>
      <c r="E4059" s="199" t="s">
        <v>178</v>
      </c>
      <c r="F4059" s="200"/>
      <c r="G4059" s="200"/>
      <c r="H4059" s="200"/>
      <c r="I4059" s="200">
        <v>45532</v>
      </c>
      <c r="J4059" s="143">
        <f t="shared" si="63"/>
        <v>45532</v>
      </c>
      <c r="K4059" s="202">
        <v>1</v>
      </c>
      <c r="L4059" s="285" t="s">
        <v>2472</v>
      </c>
      <c r="M4059" s="223"/>
      <c r="N4059" s="203"/>
      <c r="O4059" s="222" t="s">
        <v>326</v>
      </c>
    </row>
    <row r="4060" spans="1:15" ht="29.25" customHeight="1">
      <c r="A4060" s="221" t="s">
        <v>100</v>
      </c>
      <c r="B4060" s="221" t="s">
        <v>782</v>
      </c>
      <c r="C4060" s="222" t="s">
        <v>476</v>
      </c>
      <c r="D4060" s="222" t="s">
        <v>167</v>
      </c>
      <c r="E4060" s="199" t="s">
        <v>163</v>
      </c>
      <c r="F4060" s="200" t="s">
        <v>1391</v>
      </c>
      <c r="G4060" s="200" t="s">
        <v>1392</v>
      </c>
      <c r="H4060" s="200" t="s">
        <v>1430</v>
      </c>
      <c r="I4060" s="200">
        <v>45532</v>
      </c>
      <c r="J4060" s="143">
        <f t="shared" si="63"/>
        <v>45532</v>
      </c>
      <c r="K4060" s="202">
        <v>4</v>
      </c>
      <c r="L4060" s="284" t="s">
        <v>2276</v>
      </c>
      <c r="M4060" s="223"/>
      <c r="N4060" s="203">
        <v>0.266666666666667</v>
      </c>
      <c r="O4060" s="222" t="s">
        <v>991</v>
      </c>
    </row>
    <row r="4061" spans="1:15" ht="29.25" customHeight="1">
      <c r="A4061" s="221" t="s">
        <v>100</v>
      </c>
      <c r="B4061" s="221" t="s">
        <v>782</v>
      </c>
      <c r="C4061" s="222" t="s">
        <v>476</v>
      </c>
      <c r="D4061" s="222" t="s">
        <v>167</v>
      </c>
      <c r="E4061" s="199" t="s">
        <v>178</v>
      </c>
      <c r="F4061" s="200"/>
      <c r="G4061" s="200"/>
      <c r="H4061" s="200"/>
      <c r="I4061" s="200">
        <v>45533</v>
      </c>
      <c r="J4061" s="143">
        <f t="shared" si="63"/>
        <v>45533</v>
      </c>
      <c r="K4061" s="202">
        <v>1</v>
      </c>
      <c r="L4061" s="285" t="s">
        <v>2473</v>
      </c>
      <c r="M4061" s="223"/>
      <c r="N4061" s="203"/>
      <c r="O4061" s="222" t="s">
        <v>326</v>
      </c>
    </row>
    <row r="4062" spans="1:15" ht="29.25" customHeight="1">
      <c r="A4062" s="221" t="s">
        <v>100</v>
      </c>
      <c r="B4062" s="221" t="s">
        <v>782</v>
      </c>
      <c r="C4062" s="222" t="s">
        <v>476</v>
      </c>
      <c r="D4062" s="222" t="s">
        <v>167</v>
      </c>
      <c r="E4062" s="199" t="s">
        <v>171</v>
      </c>
      <c r="F4062" s="200"/>
      <c r="G4062" s="200"/>
      <c r="H4062" s="200"/>
      <c r="I4062" s="200">
        <v>45533</v>
      </c>
      <c r="J4062" s="143">
        <f t="shared" si="63"/>
        <v>45533</v>
      </c>
      <c r="K4062" s="202">
        <v>2.5</v>
      </c>
      <c r="L4062" s="285" t="s">
        <v>2475</v>
      </c>
      <c r="M4062" s="223"/>
      <c r="N4062" s="203"/>
      <c r="O4062" s="222" t="s">
        <v>326</v>
      </c>
    </row>
    <row r="4063" spans="1:15" ht="29.25" customHeight="1">
      <c r="A4063" s="221" t="s">
        <v>100</v>
      </c>
      <c r="B4063" s="221" t="s">
        <v>782</v>
      </c>
      <c r="C4063" s="222" t="s">
        <v>476</v>
      </c>
      <c r="D4063" s="222" t="s">
        <v>167</v>
      </c>
      <c r="E4063" s="199" t="s">
        <v>163</v>
      </c>
      <c r="F4063" s="200" t="s">
        <v>670</v>
      </c>
      <c r="G4063" s="200" t="s">
        <v>671</v>
      </c>
      <c r="H4063" s="200" t="s">
        <v>691</v>
      </c>
      <c r="I4063" s="200">
        <v>45533</v>
      </c>
      <c r="J4063" s="143">
        <f t="shared" si="63"/>
        <v>45533</v>
      </c>
      <c r="K4063" s="202">
        <v>4.5</v>
      </c>
      <c r="L4063" s="285" t="s">
        <v>2474</v>
      </c>
      <c r="M4063" s="223"/>
      <c r="N4063" s="203">
        <v>0.57499999999999996</v>
      </c>
      <c r="O4063" s="222" t="s">
        <v>940</v>
      </c>
    </row>
    <row r="4064" spans="1:15" ht="29.25" customHeight="1">
      <c r="A4064" s="221" t="s">
        <v>100</v>
      </c>
      <c r="B4064" s="221" t="s">
        <v>782</v>
      </c>
      <c r="C4064" s="222" t="s">
        <v>476</v>
      </c>
      <c r="D4064" s="222" t="s">
        <v>167</v>
      </c>
      <c r="E4064" s="199" t="s">
        <v>171</v>
      </c>
      <c r="F4064" s="200"/>
      <c r="G4064" s="200"/>
      <c r="H4064" s="200"/>
      <c r="I4064" s="200">
        <v>45534</v>
      </c>
      <c r="J4064" s="143">
        <f t="shared" si="63"/>
        <v>45534</v>
      </c>
      <c r="K4064" s="202">
        <v>2</v>
      </c>
      <c r="L4064" s="285" t="s">
        <v>2476</v>
      </c>
      <c r="M4064" s="223"/>
      <c r="N4064" s="203"/>
      <c r="O4064" s="222" t="s">
        <v>326</v>
      </c>
    </row>
    <row r="4065" spans="1:15" ht="29.25" customHeight="1">
      <c r="A4065" s="221" t="s">
        <v>100</v>
      </c>
      <c r="B4065" s="221" t="s">
        <v>782</v>
      </c>
      <c r="C4065" s="222" t="s">
        <v>476</v>
      </c>
      <c r="D4065" s="222" t="s">
        <v>167</v>
      </c>
      <c r="E4065" s="199" t="s">
        <v>166</v>
      </c>
      <c r="F4065" s="200"/>
      <c r="G4065" s="200"/>
      <c r="H4065" s="200"/>
      <c r="I4065" s="200">
        <v>45534</v>
      </c>
      <c r="J4065" s="143">
        <f t="shared" si="63"/>
        <v>45534</v>
      </c>
      <c r="K4065" s="202">
        <v>3</v>
      </c>
      <c r="L4065" s="284" t="s">
        <v>2477</v>
      </c>
      <c r="M4065" s="223"/>
      <c r="N4065" s="203"/>
      <c r="O4065" s="222" t="s">
        <v>326</v>
      </c>
    </row>
    <row r="4066" spans="1:15" ht="29.25" customHeight="1">
      <c r="A4066" s="221" t="s">
        <v>100</v>
      </c>
      <c r="B4066" s="221" t="s">
        <v>782</v>
      </c>
      <c r="C4066" s="222" t="s">
        <v>476</v>
      </c>
      <c r="D4066" s="222" t="s">
        <v>167</v>
      </c>
      <c r="E4066" s="199" t="s">
        <v>163</v>
      </c>
      <c r="F4066" s="200" t="s">
        <v>670</v>
      </c>
      <c r="G4066" s="200" t="s">
        <v>671</v>
      </c>
      <c r="H4066" s="200" t="s">
        <v>691</v>
      </c>
      <c r="I4066" s="200">
        <v>45534</v>
      </c>
      <c r="J4066" s="143">
        <f t="shared" si="63"/>
        <v>45534</v>
      </c>
      <c r="K4066" s="202">
        <v>3</v>
      </c>
      <c r="L4066" s="285" t="s">
        <v>2478</v>
      </c>
      <c r="M4066" s="223"/>
      <c r="N4066" s="203">
        <v>0.57499999999999996</v>
      </c>
      <c r="O4066" s="222" t="s">
        <v>940</v>
      </c>
    </row>
    <row r="4067" spans="1:15" ht="29.25" customHeight="1">
      <c r="A4067" s="221" t="s">
        <v>100</v>
      </c>
      <c r="B4067" s="221" t="s">
        <v>782</v>
      </c>
      <c r="C4067" s="222" t="s">
        <v>476</v>
      </c>
      <c r="D4067" s="222" t="s">
        <v>167</v>
      </c>
      <c r="E4067" s="199" t="s">
        <v>163</v>
      </c>
      <c r="F4067" s="200" t="s">
        <v>1391</v>
      </c>
      <c r="G4067" s="200" t="s">
        <v>1392</v>
      </c>
      <c r="H4067" s="200" t="s">
        <v>1430</v>
      </c>
      <c r="I4067" s="200">
        <v>45537</v>
      </c>
      <c r="J4067" s="143">
        <f t="shared" si="63"/>
        <v>45537</v>
      </c>
      <c r="K4067" s="202">
        <v>4</v>
      </c>
      <c r="L4067" s="285" t="s">
        <v>2480</v>
      </c>
      <c r="M4067" s="223"/>
      <c r="N4067" s="203">
        <v>0.266666666666667</v>
      </c>
      <c r="O4067" s="222" t="s">
        <v>991</v>
      </c>
    </row>
    <row r="4068" spans="1:15" ht="29.25" customHeight="1">
      <c r="A4068" s="221" t="s">
        <v>100</v>
      </c>
      <c r="B4068" s="221" t="s">
        <v>782</v>
      </c>
      <c r="C4068" s="222" t="s">
        <v>476</v>
      </c>
      <c r="D4068" s="222" t="s">
        <v>167</v>
      </c>
      <c r="E4068" s="199" t="s">
        <v>163</v>
      </c>
      <c r="F4068" s="200" t="s">
        <v>670</v>
      </c>
      <c r="G4068" s="200" t="s">
        <v>671</v>
      </c>
      <c r="H4068" s="200" t="s">
        <v>691</v>
      </c>
      <c r="I4068" s="200">
        <v>45537</v>
      </c>
      <c r="J4068" s="143">
        <f t="shared" si="63"/>
        <v>45537</v>
      </c>
      <c r="K4068" s="202">
        <v>4</v>
      </c>
      <c r="L4068" s="285" t="s">
        <v>2479</v>
      </c>
      <c r="M4068" s="223"/>
      <c r="N4068" s="203">
        <v>0.57499999999999996</v>
      </c>
      <c r="O4068" s="222" t="s">
        <v>940</v>
      </c>
    </row>
    <row r="4069" spans="1:15" ht="29.25" customHeight="1">
      <c r="A4069" s="221" t="s">
        <v>100</v>
      </c>
      <c r="B4069" s="221" t="s">
        <v>782</v>
      </c>
      <c r="C4069" s="222" t="s">
        <v>476</v>
      </c>
      <c r="D4069" s="222" t="s">
        <v>167</v>
      </c>
      <c r="E4069" s="199" t="s">
        <v>171</v>
      </c>
      <c r="F4069" s="200"/>
      <c r="G4069" s="200"/>
      <c r="H4069" s="200"/>
      <c r="I4069" s="200">
        <v>45538</v>
      </c>
      <c r="J4069" s="143">
        <f t="shared" si="63"/>
        <v>45538</v>
      </c>
      <c r="K4069" s="202">
        <v>7</v>
      </c>
      <c r="L4069" s="285" t="s">
        <v>2481</v>
      </c>
      <c r="M4069" s="223"/>
      <c r="N4069" s="203"/>
      <c r="O4069" s="222" t="s">
        <v>326</v>
      </c>
    </row>
    <row r="4070" spans="1:15" ht="29.25" customHeight="1">
      <c r="A4070" s="221" t="s">
        <v>100</v>
      </c>
      <c r="B4070" s="221" t="s">
        <v>782</v>
      </c>
      <c r="C4070" s="222" t="s">
        <v>476</v>
      </c>
      <c r="D4070" s="222" t="s">
        <v>167</v>
      </c>
      <c r="E4070" s="199" t="s">
        <v>179</v>
      </c>
      <c r="F4070" s="200"/>
      <c r="G4070" s="200"/>
      <c r="H4070" s="200"/>
      <c r="I4070" s="200">
        <v>45538</v>
      </c>
      <c r="J4070" s="143">
        <f t="shared" si="63"/>
        <v>45538</v>
      </c>
      <c r="K4070" s="202">
        <v>1</v>
      </c>
      <c r="L4070" s="285" t="s">
        <v>2482</v>
      </c>
      <c r="M4070" s="223" t="s">
        <v>2082</v>
      </c>
      <c r="N4070" s="203"/>
      <c r="O4070" s="222" t="s">
        <v>326</v>
      </c>
    </row>
    <row r="4071" spans="1:15" ht="29.25" customHeight="1">
      <c r="A4071" s="221" t="s">
        <v>100</v>
      </c>
      <c r="B4071" s="221" t="s">
        <v>782</v>
      </c>
      <c r="C4071" s="222" t="s">
        <v>476</v>
      </c>
      <c r="D4071" s="222" t="s">
        <v>167</v>
      </c>
      <c r="E4071" s="199" t="s">
        <v>171</v>
      </c>
      <c r="F4071" s="200"/>
      <c r="G4071" s="200"/>
      <c r="H4071" s="200"/>
      <c r="I4071" s="200">
        <v>45539</v>
      </c>
      <c r="J4071" s="143">
        <f t="shared" si="63"/>
        <v>45539</v>
      </c>
      <c r="K4071" s="202">
        <v>8</v>
      </c>
      <c r="L4071" s="285" t="s">
        <v>2483</v>
      </c>
      <c r="M4071" s="223"/>
      <c r="N4071" s="203"/>
      <c r="O4071" s="222" t="s">
        <v>326</v>
      </c>
    </row>
    <row r="4072" spans="1:15" ht="29.25" customHeight="1">
      <c r="A4072" s="221" t="s">
        <v>100</v>
      </c>
      <c r="B4072" s="221" t="s">
        <v>782</v>
      </c>
      <c r="C4072" s="222" t="s">
        <v>476</v>
      </c>
      <c r="D4072" s="222" t="s">
        <v>167</v>
      </c>
      <c r="E4072" s="199" t="s">
        <v>163</v>
      </c>
      <c r="F4072" s="200" t="s">
        <v>192</v>
      </c>
      <c r="G4072" s="200" t="s">
        <v>193</v>
      </c>
      <c r="H4072" s="200"/>
      <c r="I4072" s="200">
        <v>45540</v>
      </c>
      <c r="J4072" s="143">
        <f t="shared" si="63"/>
        <v>45540</v>
      </c>
      <c r="K4072" s="202">
        <v>7</v>
      </c>
      <c r="L4072" s="285" t="s">
        <v>471</v>
      </c>
      <c r="M4072" s="223"/>
      <c r="N4072" s="203"/>
      <c r="O4072" s="222" t="s">
        <v>326</v>
      </c>
    </row>
    <row r="4073" spans="1:15" ht="29.25" customHeight="1">
      <c r="A4073" s="221" t="s">
        <v>100</v>
      </c>
      <c r="B4073" s="221" t="s">
        <v>782</v>
      </c>
      <c r="C4073" s="222" t="s">
        <v>476</v>
      </c>
      <c r="D4073" s="222" t="s">
        <v>167</v>
      </c>
      <c r="E4073" s="199" t="s">
        <v>163</v>
      </c>
      <c r="F4073" s="200" t="s">
        <v>670</v>
      </c>
      <c r="G4073" s="200" t="s">
        <v>671</v>
      </c>
      <c r="H4073" s="200" t="s">
        <v>80</v>
      </c>
      <c r="I4073" s="200">
        <v>45540</v>
      </c>
      <c r="J4073" s="143">
        <f t="shared" si="63"/>
        <v>45540</v>
      </c>
      <c r="K4073" s="202">
        <v>1</v>
      </c>
      <c r="L4073" s="285" t="s">
        <v>2607</v>
      </c>
      <c r="M4073" s="223"/>
      <c r="N4073" s="203">
        <v>2.0950000000000002</v>
      </c>
      <c r="O4073" s="222" t="s">
        <v>972</v>
      </c>
    </row>
    <row r="4074" spans="1:15" ht="29.25" customHeight="1">
      <c r="A4074" s="221" t="s">
        <v>100</v>
      </c>
      <c r="B4074" s="221" t="s">
        <v>782</v>
      </c>
      <c r="C4074" s="222" t="s">
        <v>476</v>
      </c>
      <c r="D4074" s="222" t="s">
        <v>167</v>
      </c>
      <c r="E4074" s="199" t="s">
        <v>171</v>
      </c>
      <c r="F4074" s="200"/>
      <c r="G4074" s="200"/>
      <c r="H4074" s="200"/>
      <c r="I4074" s="200">
        <v>45541</v>
      </c>
      <c r="J4074" s="143">
        <f t="shared" si="63"/>
        <v>45541</v>
      </c>
      <c r="K4074" s="202">
        <v>8</v>
      </c>
      <c r="L4074" s="284" t="s">
        <v>2608</v>
      </c>
      <c r="M4074" s="223"/>
      <c r="N4074" s="203"/>
      <c r="O4074" s="222" t="s">
        <v>326</v>
      </c>
    </row>
    <row r="4075" spans="1:15" ht="29.25" customHeight="1">
      <c r="A4075" s="221" t="s">
        <v>100</v>
      </c>
      <c r="B4075" s="221" t="s">
        <v>782</v>
      </c>
      <c r="C4075" s="222" t="s">
        <v>476</v>
      </c>
      <c r="D4075" s="222" t="s">
        <v>167</v>
      </c>
      <c r="E4075" s="199" t="s">
        <v>171</v>
      </c>
      <c r="F4075" s="200"/>
      <c r="G4075" s="200"/>
      <c r="H4075" s="200"/>
      <c r="I4075" s="200">
        <v>45544</v>
      </c>
      <c r="J4075" s="143">
        <f t="shared" si="63"/>
        <v>45544</v>
      </c>
      <c r="K4075" s="202">
        <v>8</v>
      </c>
      <c r="L4075" s="284" t="s">
        <v>2609</v>
      </c>
      <c r="M4075" s="223"/>
      <c r="N4075" s="203"/>
      <c r="O4075" s="222" t="s">
        <v>326</v>
      </c>
    </row>
    <row r="4076" spans="1:15" ht="29.25" customHeight="1">
      <c r="A4076" s="221" t="s">
        <v>100</v>
      </c>
      <c r="B4076" s="221" t="s">
        <v>782</v>
      </c>
      <c r="C4076" s="222" t="s">
        <v>476</v>
      </c>
      <c r="D4076" s="222" t="s">
        <v>167</v>
      </c>
      <c r="E4076" s="199" t="s">
        <v>171</v>
      </c>
      <c r="F4076" s="200"/>
      <c r="G4076" s="200"/>
      <c r="H4076" s="200"/>
      <c r="I4076" s="200">
        <v>45545</v>
      </c>
      <c r="J4076" s="143">
        <f t="shared" si="63"/>
        <v>45545</v>
      </c>
      <c r="K4076" s="202">
        <v>8</v>
      </c>
      <c r="L4076" s="284" t="s">
        <v>2609</v>
      </c>
      <c r="M4076" s="223"/>
      <c r="N4076" s="203"/>
      <c r="O4076" s="222" t="s">
        <v>326</v>
      </c>
    </row>
    <row r="4077" spans="1:15" ht="29.25" customHeight="1">
      <c r="A4077" s="221" t="s">
        <v>100</v>
      </c>
      <c r="B4077" s="221" t="s">
        <v>782</v>
      </c>
      <c r="C4077" s="222" t="s">
        <v>476</v>
      </c>
      <c r="D4077" s="222" t="s">
        <v>167</v>
      </c>
      <c r="E4077" s="199" t="s">
        <v>178</v>
      </c>
      <c r="F4077" s="200"/>
      <c r="G4077" s="200"/>
      <c r="H4077" s="200"/>
      <c r="I4077" s="200">
        <v>45546</v>
      </c>
      <c r="J4077" s="143">
        <f t="shared" si="63"/>
        <v>45546</v>
      </c>
      <c r="K4077" s="202">
        <v>1</v>
      </c>
      <c r="L4077" s="285" t="s">
        <v>737</v>
      </c>
      <c r="M4077" s="223"/>
      <c r="N4077" s="203"/>
      <c r="O4077" s="222" t="s">
        <v>326</v>
      </c>
    </row>
    <row r="4078" spans="1:15" ht="29.25" customHeight="1">
      <c r="A4078" s="221" t="s">
        <v>100</v>
      </c>
      <c r="B4078" s="221" t="s">
        <v>782</v>
      </c>
      <c r="C4078" s="222" t="s">
        <v>476</v>
      </c>
      <c r="D4078" s="222" t="s">
        <v>167</v>
      </c>
      <c r="E4078" s="199" t="s">
        <v>171</v>
      </c>
      <c r="F4078" s="200"/>
      <c r="G4078" s="200"/>
      <c r="H4078" s="200"/>
      <c r="I4078" s="200">
        <v>45546</v>
      </c>
      <c r="J4078" s="143">
        <f t="shared" si="63"/>
        <v>45546</v>
      </c>
      <c r="K4078" s="202">
        <v>3.5</v>
      </c>
      <c r="L4078" s="285" t="s">
        <v>2610</v>
      </c>
      <c r="M4078" s="223"/>
      <c r="N4078" s="203"/>
      <c r="O4078" s="222" t="s">
        <v>326</v>
      </c>
    </row>
    <row r="4079" spans="1:15" ht="29.25" customHeight="1">
      <c r="A4079" s="221" t="s">
        <v>100</v>
      </c>
      <c r="B4079" s="221" t="s">
        <v>782</v>
      </c>
      <c r="C4079" s="222" t="s">
        <v>476</v>
      </c>
      <c r="D4079" s="222" t="s">
        <v>167</v>
      </c>
      <c r="E4079" s="199" t="s">
        <v>163</v>
      </c>
      <c r="F4079" s="200" t="s">
        <v>1391</v>
      </c>
      <c r="G4079" s="200" t="s">
        <v>1392</v>
      </c>
      <c r="H4079" s="200" t="s">
        <v>1430</v>
      </c>
      <c r="I4079" s="200">
        <v>45546</v>
      </c>
      <c r="J4079" s="143">
        <f t="shared" si="63"/>
        <v>45546</v>
      </c>
      <c r="K4079" s="202">
        <v>4.5</v>
      </c>
      <c r="L4079" s="285" t="s">
        <v>2611</v>
      </c>
      <c r="M4079" s="223"/>
      <c r="N4079" s="203">
        <v>0.266666666666667</v>
      </c>
      <c r="O4079" s="222" t="s">
        <v>991</v>
      </c>
    </row>
    <row r="4080" spans="1:15" ht="29.25" customHeight="1">
      <c r="A4080" s="221" t="s">
        <v>100</v>
      </c>
      <c r="B4080" s="221" t="s">
        <v>782</v>
      </c>
      <c r="C4080" s="222" t="s">
        <v>476</v>
      </c>
      <c r="D4080" s="222" t="s">
        <v>167</v>
      </c>
      <c r="E4080" s="199" t="s">
        <v>163</v>
      </c>
      <c r="F4080" s="200" t="s">
        <v>1391</v>
      </c>
      <c r="G4080" s="200" t="s">
        <v>1392</v>
      </c>
      <c r="H4080" s="200" t="s">
        <v>1430</v>
      </c>
      <c r="I4080" s="200">
        <v>45547</v>
      </c>
      <c r="J4080" s="143">
        <f t="shared" si="63"/>
        <v>45547</v>
      </c>
      <c r="K4080" s="202">
        <v>3.5</v>
      </c>
      <c r="L4080" s="284" t="s">
        <v>2780</v>
      </c>
      <c r="M4080" s="223"/>
      <c r="N4080" s="203">
        <v>0.266666666666667</v>
      </c>
      <c r="O4080" s="222" t="s">
        <v>991</v>
      </c>
    </row>
    <row r="4081" spans="1:15" ht="29.25" customHeight="1">
      <c r="A4081" s="221" t="s">
        <v>100</v>
      </c>
      <c r="B4081" s="221" t="s">
        <v>782</v>
      </c>
      <c r="C4081" s="222" t="s">
        <v>476</v>
      </c>
      <c r="D4081" s="222" t="s">
        <v>167</v>
      </c>
      <c r="E4081" s="199" t="s">
        <v>163</v>
      </c>
      <c r="F4081" s="200" t="s">
        <v>670</v>
      </c>
      <c r="G4081" s="200" t="s">
        <v>671</v>
      </c>
      <c r="H4081" s="200" t="s">
        <v>568</v>
      </c>
      <c r="I4081" s="200">
        <v>45547</v>
      </c>
      <c r="J4081" s="143">
        <f t="shared" si="63"/>
        <v>45547</v>
      </c>
      <c r="K4081" s="202">
        <v>4.5</v>
      </c>
      <c r="L4081" s="285" t="s">
        <v>2779</v>
      </c>
      <c r="M4081" s="223"/>
      <c r="N4081" s="203">
        <v>2.3125</v>
      </c>
      <c r="O4081" s="222" t="s">
        <v>968</v>
      </c>
    </row>
    <row r="4082" spans="1:15" ht="29.25" customHeight="1">
      <c r="A4082" s="221" t="s">
        <v>100</v>
      </c>
      <c r="B4082" s="221" t="s">
        <v>782</v>
      </c>
      <c r="C4082" s="222" t="s">
        <v>476</v>
      </c>
      <c r="D4082" s="222" t="s">
        <v>167</v>
      </c>
      <c r="E4082" s="199" t="s">
        <v>163</v>
      </c>
      <c r="F4082" s="200" t="s">
        <v>192</v>
      </c>
      <c r="G4082" s="200" t="s">
        <v>193</v>
      </c>
      <c r="H4082" s="200"/>
      <c r="I4082" s="200">
        <v>45548</v>
      </c>
      <c r="J4082" s="143">
        <f t="shared" si="63"/>
        <v>45548</v>
      </c>
      <c r="K4082" s="202">
        <v>8</v>
      </c>
      <c r="L4082" s="285" t="s">
        <v>471</v>
      </c>
      <c r="M4082" s="223"/>
      <c r="N4082" s="203"/>
      <c r="O4082" s="222" t="s">
        <v>326</v>
      </c>
    </row>
    <row r="4083" spans="1:15" ht="29.25" customHeight="1">
      <c r="A4083" s="221" t="s">
        <v>100</v>
      </c>
      <c r="B4083" s="221" t="s">
        <v>782</v>
      </c>
      <c r="C4083" s="222" t="s">
        <v>476</v>
      </c>
      <c r="D4083" s="222" t="s">
        <v>167</v>
      </c>
      <c r="E4083" s="199" t="s">
        <v>165</v>
      </c>
      <c r="F4083" s="200"/>
      <c r="G4083" s="200"/>
      <c r="H4083" s="200"/>
      <c r="I4083" s="200">
        <v>45551</v>
      </c>
      <c r="J4083" s="143">
        <f t="shared" si="63"/>
        <v>45551</v>
      </c>
      <c r="K4083" s="202">
        <v>8</v>
      </c>
      <c r="L4083" s="285" t="s">
        <v>172</v>
      </c>
      <c r="M4083" s="223"/>
      <c r="N4083" s="203"/>
      <c r="O4083" s="222" t="s">
        <v>326</v>
      </c>
    </row>
    <row r="4084" spans="1:15" ht="29.25" customHeight="1">
      <c r="A4084" s="221" t="s">
        <v>100</v>
      </c>
      <c r="B4084" s="221" t="s">
        <v>782</v>
      </c>
      <c r="C4084" s="222" t="s">
        <v>476</v>
      </c>
      <c r="D4084" s="222" t="s">
        <v>167</v>
      </c>
      <c r="E4084" s="199" t="s">
        <v>165</v>
      </c>
      <c r="F4084" s="200"/>
      <c r="G4084" s="200"/>
      <c r="H4084" s="200"/>
      <c r="I4084" s="200">
        <v>45552</v>
      </c>
      <c r="J4084" s="143">
        <f t="shared" si="63"/>
        <v>45552</v>
      </c>
      <c r="K4084" s="202">
        <v>8</v>
      </c>
      <c r="L4084" s="285" t="s">
        <v>641</v>
      </c>
      <c r="M4084" s="223"/>
      <c r="N4084" s="203"/>
      <c r="O4084" s="222" t="s">
        <v>326</v>
      </c>
    </row>
    <row r="4085" spans="1:15" ht="29.25" customHeight="1">
      <c r="A4085" s="221" t="s">
        <v>100</v>
      </c>
      <c r="B4085" s="221" t="s">
        <v>782</v>
      </c>
      <c r="C4085" s="222" t="s">
        <v>476</v>
      </c>
      <c r="D4085" s="222" t="s">
        <v>167</v>
      </c>
      <c r="E4085" s="199" t="s">
        <v>163</v>
      </c>
      <c r="F4085" s="200" t="s">
        <v>192</v>
      </c>
      <c r="G4085" s="200" t="s">
        <v>193</v>
      </c>
      <c r="H4085" s="200"/>
      <c r="I4085" s="200">
        <v>45553</v>
      </c>
      <c r="J4085" s="143">
        <f t="shared" si="63"/>
        <v>45553</v>
      </c>
      <c r="K4085" s="202">
        <v>8.5</v>
      </c>
      <c r="L4085" s="285" t="s">
        <v>471</v>
      </c>
      <c r="M4085" s="223"/>
      <c r="N4085" s="203"/>
      <c r="O4085" s="222" t="s">
        <v>326</v>
      </c>
    </row>
    <row r="4086" spans="1:15" ht="29.25" customHeight="1">
      <c r="A4086" s="221" t="s">
        <v>100</v>
      </c>
      <c r="B4086" s="221" t="s">
        <v>782</v>
      </c>
      <c r="C4086" s="222" t="s">
        <v>476</v>
      </c>
      <c r="D4086" s="222" t="s">
        <v>167</v>
      </c>
      <c r="E4086" s="199" t="s">
        <v>171</v>
      </c>
      <c r="F4086" s="200"/>
      <c r="G4086" s="200"/>
      <c r="H4086" s="200"/>
      <c r="I4086" s="200">
        <v>45554</v>
      </c>
      <c r="J4086" s="143">
        <f t="shared" si="63"/>
        <v>45554</v>
      </c>
      <c r="K4086" s="202">
        <v>5.5</v>
      </c>
      <c r="L4086" s="285" t="s">
        <v>2912</v>
      </c>
      <c r="M4086" s="223"/>
      <c r="N4086" s="203"/>
      <c r="O4086" s="222" t="s">
        <v>326</v>
      </c>
    </row>
    <row r="4087" spans="1:15" ht="29.25" customHeight="1">
      <c r="A4087" s="221" t="s">
        <v>100</v>
      </c>
      <c r="B4087" s="221" t="s">
        <v>782</v>
      </c>
      <c r="C4087" s="222" t="s">
        <v>476</v>
      </c>
      <c r="D4087" s="222" t="s">
        <v>167</v>
      </c>
      <c r="E4087" s="199" t="s">
        <v>177</v>
      </c>
      <c r="F4087" s="200"/>
      <c r="G4087" s="200"/>
      <c r="H4087" s="200"/>
      <c r="I4087" s="200">
        <v>45554</v>
      </c>
      <c r="J4087" s="143">
        <f t="shared" si="63"/>
        <v>45554</v>
      </c>
      <c r="K4087" s="202">
        <v>2.5</v>
      </c>
      <c r="L4087" s="284" t="s">
        <v>2913</v>
      </c>
      <c r="M4087" s="223"/>
      <c r="N4087" s="203"/>
      <c r="O4087" s="222" t="s">
        <v>326</v>
      </c>
    </row>
    <row r="4088" spans="1:15" ht="29.25" customHeight="1">
      <c r="A4088" s="221" t="s">
        <v>100</v>
      </c>
      <c r="B4088" s="221" t="s">
        <v>782</v>
      </c>
      <c r="C4088" s="222" t="s">
        <v>476</v>
      </c>
      <c r="D4088" s="222" t="s">
        <v>167</v>
      </c>
      <c r="E4088" s="199" t="s">
        <v>166</v>
      </c>
      <c r="F4088" s="200"/>
      <c r="G4088" s="200"/>
      <c r="H4088" s="200"/>
      <c r="I4088" s="200">
        <v>45555</v>
      </c>
      <c r="J4088" s="143">
        <f t="shared" si="63"/>
        <v>45555</v>
      </c>
      <c r="K4088" s="202">
        <v>2</v>
      </c>
      <c r="L4088" s="285" t="s">
        <v>2914</v>
      </c>
      <c r="M4088" s="223"/>
      <c r="N4088" s="203"/>
      <c r="O4088" s="222" t="s">
        <v>326</v>
      </c>
    </row>
    <row r="4089" spans="1:15" ht="29.25" customHeight="1">
      <c r="A4089" s="221" t="s">
        <v>100</v>
      </c>
      <c r="B4089" s="221" t="s">
        <v>782</v>
      </c>
      <c r="C4089" s="222" t="s">
        <v>476</v>
      </c>
      <c r="D4089" s="222" t="s">
        <v>167</v>
      </c>
      <c r="E4089" s="199" t="s">
        <v>163</v>
      </c>
      <c r="F4089" s="200" t="s">
        <v>670</v>
      </c>
      <c r="G4089" s="200" t="s">
        <v>671</v>
      </c>
      <c r="H4089" s="200"/>
      <c r="I4089" s="200">
        <v>45555</v>
      </c>
      <c r="J4089" s="143">
        <f t="shared" si="63"/>
        <v>45555</v>
      </c>
      <c r="K4089" s="202">
        <v>6</v>
      </c>
      <c r="L4089" s="285" t="s">
        <v>2915</v>
      </c>
      <c r="M4089" s="223"/>
      <c r="N4089" s="203"/>
      <c r="O4089" s="222" t="s">
        <v>326</v>
      </c>
    </row>
    <row r="4090" spans="1:15" ht="29.25" customHeight="1">
      <c r="A4090" s="221" t="s">
        <v>100</v>
      </c>
      <c r="B4090" s="221" t="s">
        <v>782</v>
      </c>
      <c r="C4090" s="222" t="s">
        <v>476</v>
      </c>
      <c r="D4090" s="222" t="s">
        <v>167</v>
      </c>
      <c r="E4090" s="199" t="s">
        <v>163</v>
      </c>
      <c r="F4090" s="200" t="s">
        <v>1391</v>
      </c>
      <c r="G4090" s="200" t="s">
        <v>1392</v>
      </c>
      <c r="H4090" s="200" t="s">
        <v>1461</v>
      </c>
      <c r="I4090" s="200">
        <v>45558</v>
      </c>
      <c r="J4090" s="143">
        <f t="shared" si="63"/>
        <v>45558</v>
      </c>
      <c r="K4090" s="202">
        <v>8</v>
      </c>
      <c r="L4090" s="285" t="s">
        <v>2916</v>
      </c>
      <c r="M4090" s="223"/>
      <c r="N4090" s="203">
        <v>0.70499999999999996</v>
      </c>
      <c r="O4090" s="222" t="s">
        <v>972</v>
      </c>
    </row>
    <row r="4091" spans="1:15" ht="29.25" customHeight="1">
      <c r="A4091" s="221" t="s">
        <v>100</v>
      </c>
      <c r="B4091" s="221" t="s">
        <v>782</v>
      </c>
      <c r="C4091" s="222" t="s">
        <v>476</v>
      </c>
      <c r="D4091" s="222" t="s">
        <v>167</v>
      </c>
      <c r="E4091" s="199" t="s">
        <v>163</v>
      </c>
      <c r="F4091" s="200" t="s">
        <v>1391</v>
      </c>
      <c r="G4091" s="200" t="s">
        <v>1392</v>
      </c>
      <c r="H4091" s="200" t="s">
        <v>1461</v>
      </c>
      <c r="I4091" s="200">
        <v>45559</v>
      </c>
      <c r="J4091" s="143">
        <f t="shared" si="63"/>
        <v>45559</v>
      </c>
      <c r="K4091" s="202">
        <v>2.5</v>
      </c>
      <c r="L4091" s="285" t="s">
        <v>2918</v>
      </c>
      <c r="M4091" s="223"/>
      <c r="N4091" s="203">
        <v>0.70499999999999996</v>
      </c>
      <c r="O4091" s="222" t="s">
        <v>972</v>
      </c>
    </row>
    <row r="4092" spans="1:15" ht="29.25" customHeight="1">
      <c r="A4092" s="221" t="s">
        <v>100</v>
      </c>
      <c r="B4092" s="221" t="s">
        <v>782</v>
      </c>
      <c r="C4092" s="222" t="s">
        <v>476</v>
      </c>
      <c r="D4092" s="222" t="s">
        <v>167</v>
      </c>
      <c r="E4092" s="199" t="s">
        <v>163</v>
      </c>
      <c r="F4092" s="200" t="s">
        <v>1386</v>
      </c>
      <c r="G4092" s="200" t="s">
        <v>1607</v>
      </c>
      <c r="H4092" s="200" t="s">
        <v>80</v>
      </c>
      <c r="I4092" s="200">
        <v>45559</v>
      </c>
      <c r="J4092" s="143">
        <f t="shared" si="63"/>
        <v>45559</v>
      </c>
      <c r="K4092" s="202">
        <v>2.5</v>
      </c>
      <c r="L4092" s="285" t="s">
        <v>2919</v>
      </c>
      <c r="M4092" s="223"/>
      <c r="N4092" s="203">
        <v>0</v>
      </c>
      <c r="O4092" s="222" t="s">
        <v>326</v>
      </c>
    </row>
    <row r="4093" spans="1:15" ht="29.25" customHeight="1">
      <c r="A4093" s="221" t="s">
        <v>100</v>
      </c>
      <c r="B4093" s="221" t="s">
        <v>782</v>
      </c>
      <c r="C4093" s="222" t="s">
        <v>476</v>
      </c>
      <c r="D4093" s="222" t="s">
        <v>167</v>
      </c>
      <c r="E4093" s="199" t="s">
        <v>163</v>
      </c>
      <c r="F4093" s="200" t="s">
        <v>670</v>
      </c>
      <c r="G4093" s="200" t="s">
        <v>671</v>
      </c>
      <c r="H4093" s="200" t="s">
        <v>688</v>
      </c>
      <c r="I4093" s="200">
        <v>45559</v>
      </c>
      <c r="J4093" s="143">
        <f t="shared" si="63"/>
        <v>45559</v>
      </c>
      <c r="K4093" s="202">
        <v>3</v>
      </c>
      <c r="L4093" s="285" t="s">
        <v>2917</v>
      </c>
      <c r="M4093" s="223"/>
      <c r="N4093" s="203">
        <v>0.72499999999999998</v>
      </c>
      <c r="O4093" s="222" t="s">
        <v>940</v>
      </c>
    </row>
    <row r="4094" spans="1:15" ht="29.25" customHeight="1">
      <c r="A4094" s="221" t="s">
        <v>100</v>
      </c>
      <c r="B4094" s="221" t="s">
        <v>782</v>
      </c>
      <c r="C4094" s="222" t="s">
        <v>476</v>
      </c>
      <c r="D4094" s="222" t="s">
        <v>167</v>
      </c>
      <c r="E4094" s="199" t="s">
        <v>177</v>
      </c>
      <c r="F4094" s="200"/>
      <c r="G4094" s="200"/>
      <c r="H4094" s="200"/>
      <c r="I4094" s="200">
        <v>45560</v>
      </c>
      <c r="J4094" s="143">
        <f t="shared" si="63"/>
        <v>45560</v>
      </c>
      <c r="K4094" s="202">
        <v>4.5</v>
      </c>
      <c r="L4094" s="285" t="s">
        <v>2921</v>
      </c>
      <c r="M4094" s="223"/>
      <c r="N4094" s="203"/>
      <c r="O4094" s="222" t="s">
        <v>326</v>
      </c>
    </row>
    <row r="4095" spans="1:15" ht="29.25" customHeight="1">
      <c r="A4095" s="221" t="s">
        <v>100</v>
      </c>
      <c r="B4095" s="221" t="s">
        <v>782</v>
      </c>
      <c r="C4095" s="222" t="s">
        <v>476</v>
      </c>
      <c r="D4095" s="222" t="s">
        <v>167</v>
      </c>
      <c r="E4095" s="199" t="s">
        <v>178</v>
      </c>
      <c r="F4095" s="200"/>
      <c r="G4095" s="200"/>
      <c r="H4095" s="200"/>
      <c r="I4095" s="200">
        <v>45560</v>
      </c>
      <c r="J4095" s="143">
        <f t="shared" si="63"/>
        <v>45560</v>
      </c>
      <c r="K4095" s="202">
        <v>1</v>
      </c>
      <c r="L4095" s="284" t="s">
        <v>944</v>
      </c>
      <c r="M4095" s="223"/>
      <c r="N4095" s="203"/>
      <c r="O4095" s="222" t="s">
        <v>326</v>
      </c>
    </row>
    <row r="4096" spans="1:15" ht="29.25" customHeight="1">
      <c r="A4096" s="221" t="s">
        <v>100</v>
      </c>
      <c r="B4096" s="221" t="s">
        <v>782</v>
      </c>
      <c r="C4096" s="222" t="s">
        <v>476</v>
      </c>
      <c r="D4096" s="222" t="s">
        <v>167</v>
      </c>
      <c r="E4096" s="199" t="s">
        <v>163</v>
      </c>
      <c r="F4096" s="200" t="s">
        <v>670</v>
      </c>
      <c r="G4096" s="200" t="s">
        <v>671</v>
      </c>
      <c r="H4096" s="200" t="s">
        <v>676</v>
      </c>
      <c r="I4096" s="200">
        <v>45560</v>
      </c>
      <c r="J4096" s="143">
        <f t="shared" si="63"/>
        <v>45560</v>
      </c>
      <c r="K4096" s="202">
        <v>2.5</v>
      </c>
      <c r="L4096" s="285" t="s">
        <v>2920</v>
      </c>
      <c r="M4096" s="223"/>
      <c r="N4096" s="203">
        <v>1.6666666666666701</v>
      </c>
      <c r="O4096" s="222" t="s">
        <v>966</v>
      </c>
    </row>
    <row r="4097" spans="1:15" ht="29.25" customHeight="1">
      <c r="A4097" s="221" t="s">
        <v>100</v>
      </c>
      <c r="B4097" s="221" t="s">
        <v>782</v>
      </c>
      <c r="C4097" s="222" t="s">
        <v>476</v>
      </c>
      <c r="D4097" s="222" t="s">
        <v>167</v>
      </c>
      <c r="E4097" s="199" t="s">
        <v>177</v>
      </c>
      <c r="F4097" s="200"/>
      <c r="G4097" s="200"/>
      <c r="H4097" s="200"/>
      <c r="I4097" s="200">
        <v>45561</v>
      </c>
      <c r="J4097" s="143">
        <f t="shared" si="63"/>
        <v>45561</v>
      </c>
      <c r="K4097" s="202">
        <v>4.5</v>
      </c>
      <c r="L4097" s="285" t="s">
        <v>2923</v>
      </c>
      <c r="M4097" s="223"/>
      <c r="N4097" s="203"/>
      <c r="O4097" s="222" t="s">
        <v>326</v>
      </c>
    </row>
    <row r="4098" spans="1:15" ht="29.25" customHeight="1">
      <c r="A4098" s="221" t="s">
        <v>100</v>
      </c>
      <c r="B4098" s="221" t="s">
        <v>782</v>
      </c>
      <c r="C4098" s="222" t="s">
        <v>476</v>
      </c>
      <c r="D4098" s="222" t="s">
        <v>167</v>
      </c>
      <c r="E4098" s="199" t="s">
        <v>163</v>
      </c>
      <c r="F4098" s="200" t="s">
        <v>670</v>
      </c>
      <c r="G4098" s="200" t="s">
        <v>671</v>
      </c>
      <c r="H4098" s="200" t="s">
        <v>688</v>
      </c>
      <c r="I4098" s="200">
        <v>45561</v>
      </c>
      <c r="J4098" s="143">
        <f t="shared" si="63"/>
        <v>45561</v>
      </c>
      <c r="K4098" s="202">
        <v>3.5</v>
      </c>
      <c r="L4098" s="285" t="s">
        <v>2922</v>
      </c>
      <c r="M4098" s="223"/>
      <c r="N4098" s="203">
        <v>0.72499999999999998</v>
      </c>
      <c r="O4098" s="222" t="s">
        <v>940</v>
      </c>
    </row>
    <row r="4099" spans="1:15" ht="29.25" customHeight="1">
      <c r="A4099" s="221" t="s">
        <v>100</v>
      </c>
      <c r="B4099" s="221" t="s">
        <v>782</v>
      </c>
      <c r="C4099" s="222" t="s">
        <v>476</v>
      </c>
      <c r="D4099" s="222" t="s">
        <v>167</v>
      </c>
      <c r="E4099" s="199" t="s">
        <v>163</v>
      </c>
      <c r="F4099" s="200" t="s">
        <v>670</v>
      </c>
      <c r="G4099" s="200" t="s">
        <v>671</v>
      </c>
      <c r="H4099" s="200" t="s">
        <v>688</v>
      </c>
      <c r="I4099" s="200">
        <v>45562</v>
      </c>
      <c r="J4099" s="143">
        <f t="shared" ref="J4099:J4162" si="64">I4099</f>
        <v>45562</v>
      </c>
      <c r="K4099" s="202">
        <v>8</v>
      </c>
      <c r="L4099" s="285" t="s">
        <v>2924</v>
      </c>
      <c r="M4099" s="223"/>
      <c r="N4099" s="203">
        <v>0.72499999999999998</v>
      </c>
      <c r="O4099" s="222" t="s">
        <v>940</v>
      </c>
    </row>
    <row r="4100" spans="1:15" ht="29.25" customHeight="1">
      <c r="A4100" s="221" t="s">
        <v>100</v>
      </c>
      <c r="B4100" s="221" t="s">
        <v>782</v>
      </c>
      <c r="C4100" s="222" t="s">
        <v>476</v>
      </c>
      <c r="D4100" s="222" t="s">
        <v>167</v>
      </c>
      <c r="E4100" s="199" t="s">
        <v>166</v>
      </c>
      <c r="F4100" s="200"/>
      <c r="G4100" s="200"/>
      <c r="H4100" s="200"/>
      <c r="I4100" s="200">
        <v>45565</v>
      </c>
      <c r="J4100" s="143">
        <f t="shared" si="64"/>
        <v>45565</v>
      </c>
      <c r="K4100" s="202">
        <v>3</v>
      </c>
      <c r="L4100" s="285" t="s">
        <v>2926</v>
      </c>
      <c r="M4100" s="223"/>
      <c r="N4100" s="203"/>
      <c r="O4100" s="222" t="s">
        <v>326</v>
      </c>
    </row>
    <row r="4101" spans="1:15" ht="29.25" customHeight="1">
      <c r="A4101" s="221" t="s">
        <v>100</v>
      </c>
      <c r="B4101" s="221" t="s">
        <v>782</v>
      </c>
      <c r="C4101" s="222" t="s">
        <v>476</v>
      </c>
      <c r="D4101" s="222" t="s">
        <v>167</v>
      </c>
      <c r="E4101" s="199" t="s">
        <v>163</v>
      </c>
      <c r="F4101" s="200" t="s">
        <v>1391</v>
      </c>
      <c r="G4101" s="200" t="s">
        <v>1392</v>
      </c>
      <c r="H4101" s="200" t="s">
        <v>1461</v>
      </c>
      <c r="I4101" s="200">
        <v>45565</v>
      </c>
      <c r="J4101" s="143">
        <f t="shared" si="64"/>
        <v>45565</v>
      </c>
      <c r="K4101" s="202">
        <v>5</v>
      </c>
      <c r="L4101" s="285" t="s">
        <v>2925</v>
      </c>
      <c r="M4101" s="223"/>
      <c r="N4101" s="203">
        <v>0.70499999999999996</v>
      </c>
      <c r="O4101" s="222" t="s">
        <v>972</v>
      </c>
    </row>
    <row r="4102" spans="1:15" ht="29.25" customHeight="1">
      <c r="A4102" s="221" t="s">
        <v>100</v>
      </c>
      <c r="B4102" s="221" t="s">
        <v>782</v>
      </c>
      <c r="C4102" s="222" t="s">
        <v>476</v>
      </c>
      <c r="D4102" s="222" t="s">
        <v>167</v>
      </c>
      <c r="E4102" s="199" t="s">
        <v>177</v>
      </c>
      <c r="F4102" s="200"/>
      <c r="G4102" s="200"/>
      <c r="H4102" s="200"/>
      <c r="I4102" s="200">
        <v>45566</v>
      </c>
      <c r="J4102" s="143">
        <f t="shared" si="64"/>
        <v>45566</v>
      </c>
      <c r="K4102" s="202">
        <v>3.5</v>
      </c>
      <c r="L4102" s="285" t="s">
        <v>2929</v>
      </c>
      <c r="M4102" s="223"/>
      <c r="N4102" s="203"/>
      <c r="O4102" s="222" t="s">
        <v>326</v>
      </c>
    </row>
    <row r="4103" spans="1:15" ht="29.25" customHeight="1">
      <c r="A4103" s="221" t="s">
        <v>100</v>
      </c>
      <c r="B4103" s="221" t="s">
        <v>782</v>
      </c>
      <c r="C4103" s="222" t="s">
        <v>476</v>
      </c>
      <c r="D4103" s="222" t="s">
        <v>167</v>
      </c>
      <c r="E4103" s="199" t="s">
        <v>163</v>
      </c>
      <c r="F4103" s="200" t="s">
        <v>1391</v>
      </c>
      <c r="G4103" s="200" t="s">
        <v>1392</v>
      </c>
      <c r="H4103" s="200" t="s">
        <v>1461</v>
      </c>
      <c r="I4103" s="200">
        <v>45566</v>
      </c>
      <c r="J4103" s="143">
        <f t="shared" si="64"/>
        <v>45566</v>
      </c>
      <c r="K4103" s="202">
        <v>3.5</v>
      </c>
      <c r="L4103" s="285" t="s">
        <v>2927</v>
      </c>
      <c r="M4103" s="223"/>
      <c r="N4103" s="203">
        <v>0.70499999999999996</v>
      </c>
      <c r="O4103" s="222" t="s">
        <v>972</v>
      </c>
    </row>
    <row r="4104" spans="1:15" ht="29.25" customHeight="1">
      <c r="A4104" s="221" t="s">
        <v>100</v>
      </c>
      <c r="B4104" s="221" t="s">
        <v>782</v>
      </c>
      <c r="C4104" s="222" t="s">
        <v>476</v>
      </c>
      <c r="D4104" s="222" t="s">
        <v>167</v>
      </c>
      <c r="E4104" s="199" t="s">
        <v>163</v>
      </c>
      <c r="F4104" s="200" t="s">
        <v>670</v>
      </c>
      <c r="G4104" s="200" t="s">
        <v>671</v>
      </c>
      <c r="H4104" s="200" t="s">
        <v>672</v>
      </c>
      <c r="I4104" s="200">
        <v>45566</v>
      </c>
      <c r="J4104" s="143">
        <f t="shared" si="64"/>
        <v>45566</v>
      </c>
      <c r="K4104" s="202">
        <v>1</v>
      </c>
      <c r="L4104" s="285" t="s">
        <v>2928</v>
      </c>
      <c r="M4104" s="223"/>
      <c r="N4104" s="203">
        <v>2.25</v>
      </c>
      <c r="O4104" s="222" t="s">
        <v>946</v>
      </c>
    </row>
    <row r="4105" spans="1:15" ht="29.25" customHeight="1">
      <c r="A4105" s="221" t="s">
        <v>100</v>
      </c>
      <c r="B4105" s="221" t="s">
        <v>782</v>
      </c>
      <c r="C4105" s="222" t="s">
        <v>476</v>
      </c>
      <c r="D4105" s="222" t="s">
        <v>167</v>
      </c>
      <c r="E4105" s="199" t="s">
        <v>165</v>
      </c>
      <c r="F4105" s="200"/>
      <c r="G4105" s="200"/>
      <c r="H4105" s="200"/>
      <c r="I4105" s="200">
        <v>45567</v>
      </c>
      <c r="J4105" s="143">
        <f t="shared" si="64"/>
        <v>45567</v>
      </c>
      <c r="K4105" s="202">
        <v>8</v>
      </c>
      <c r="L4105" s="285" t="s">
        <v>3184</v>
      </c>
      <c r="M4105" s="223"/>
      <c r="N4105" s="203"/>
      <c r="O4105" s="222" t="s">
        <v>326</v>
      </c>
    </row>
    <row r="4106" spans="1:15" ht="29.25" customHeight="1">
      <c r="A4106" s="221" t="s">
        <v>100</v>
      </c>
      <c r="B4106" s="221" t="s">
        <v>782</v>
      </c>
      <c r="C4106" s="222" t="s">
        <v>476</v>
      </c>
      <c r="D4106" s="222" t="s">
        <v>167</v>
      </c>
      <c r="E4106" s="199" t="s">
        <v>165</v>
      </c>
      <c r="F4106" s="200"/>
      <c r="G4106" s="200"/>
      <c r="H4106" s="200"/>
      <c r="I4106" s="200">
        <v>45568</v>
      </c>
      <c r="J4106" s="143">
        <f t="shared" si="64"/>
        <v>45568</v>
      </c>
      <c r="K4106" s="202">
        <v>8</v>
      </c>
      <c r="L4106" s="285" t="s">
        <v>3184</v>
      </c>
      <c r="M4106" s="223"/>
      <c r="N4106" s="203"/>
      <c r="O4106" s="222" t="s">
        <v>326</v>
      </c>
    </row>
    <row r="4107" spans="1:15" ht="29.25" customHeight="1">
      <c r="A4107" s="221" t="s">
        <v>100</v>
      </c>
      <c r="B4107" s="221" t="s">
        <v>782</v>
      </c>
      <c r="C4107" s="222" t="s">
        <v>476</v>
      </c>
      <c r="D4107" s="222" t="s">
        <v>167</v>
      </c>
      <c r="E4107" s="199" t="s">
        <v>177</v>
      </c>
      <c r="F4107" s="200"/>
      <c r="G4107" s="200"/>
      <c r="H4107" s="200"/>
      <c r="I4107" s="200">
        <v>45569</v>
      </c>
      <c r="J4107" s="143">
        <f t="shared" si="64"/>
        <v>45569</v>
      </c>
      <c r="K4107" s="202">
        <v>4</v>
      </c>
      <c r="L4107" s="285" t="s">
        <v>3186</v>
      </c>
      <c r="M4107" s="223"/>
      <c r="N4107" s="203"/>
      <c r="O4107" s="222" t="s">
        <v>326</v>
      </c>
    </row>
    <row r="4108" spans="1:15" ht="29.25" customHeight="1">
      <c r="A4108" s="221" t="s">
        <v>100</v>
      </c>
      <c r="B4108" s="221" t="s">
        <v>782</v>
      </c>
      <c r="C4108" s="222" t="s">
        <v>476</v>
      </c>
      <c r="D4108" s="222" t="s">
        <v>167</v>
      </c>
      <c r="E4108" s="199" t="s">
        <v>163</v>
      </c>
      <c r="F4108" s="200" t="s">
        <v>670</v>
      </c>
      <c r="G4108" s="200" t="s">
        <v>671</v>
      </c>
      <c r="H4108" s="200" t="s">
        <v>80</v>
      </c>
      <c r="I4108" s="200">
        <v>45569</v>
      </c>
      <c r="J4108" s="143">
        <f t="shared" si="64"/>
        <v>45569</v>
      </c>
      <c r="K4108" s="202">
        <v>4</v>
      </c>
      <c r="L4108" s="284" t="s">
        <v>3185</v>
      </c>
      <c r="M4108" s="223"/>
      <c r="N4108" s="203">
        <v>2.0950000000000002</v>
      </c>
      <c r="O4108" s="222" t="s">
        <v>972</v>
      </c>
    </row>
    <row r="4109" spans="1:15" ht="29.25" customHeight="1">
      <c r="A4109" s="221" t="s">
        <v>100</v>
      </c>
      <c r="B4109" s="221" t="s">
        <v>782</v>
      </c>
      <c r="C4109" s="222" t="s">
        <v>476</v>
      </c>
      <c r="D4109" s="222" t="s">
        <v>167</v>
      </c>
      <c r="E4109" s="199" t="s">
        <v>163</v>
      </c>
      <c r="F4109" s="200" t="s">
        <v>1391</v>
      </c>
      <c r="G4109" s="200" t="s">
        <v>1392</v>
      </c>
      <c r="H4109" s="200" t="s">
        <v>1461</v>
      </c>
      <c r="I4109" s="200">
        <v>45572</v>
      </c>
      <c r="J4109" s="143">
        <f t="shared" si="64"/>
        <v>45572</v>
      </c>
      <c r="K4109" s="202">
        <v>8</v>
      </c>
      <c r="L4109" s="285" t="s">
        <v>3187</v>
      </c>
      <c r="M4109" s="223"/>
      <c r="N4109" s="203">
        <v>0.70499999999999996</v>
      </c>
      <c r="O4109" s="222" t="s">
        <v>972</v>
      </c>
    </row>
    <row r="4110" spans="1:15" ht="29.25" customHeight="1">
      <c r="A4110" s="221" t="s">
        <v>100</v>
      </c>
      <c r="B4110" s="221" t="s">
        <v>782</v>
      </c>
      <c r="C4110" s="222" t="s">
        <v>476</v>
      </c>
      <c r="D4110" s="222" t="s">
        <v>167</v>
      </c>
      <c r="E4110" s="199" t="s">
        <v>177</v>
      </c>
      <c r="F4110" s="200"/>
      <c r="G4110" s="200"/>
      <c r="H4110" s="200"/>
      <c r="I4110" s="200">
        <v>45573</v>
      </c>
      <c r="J4110" s="143">
        <f t="shared" si="64"/>
        <v>45573</v>
      </c>
      <c r="K4110" s="202">
        <v>4.5</v>
      </c>
      <c r="L4110" s="285" t="s">
        <v>3188</v>
      </c>
      <c r="M4110" s="223"/>
      <c r="N4110" s="203"/>
      <c r="O4110" s="222" t="s">
        <v>326</v>
      </c>
    </row>
    <row r="4111" spans="1:15" ht="29.25" customHeight="1">
      <c r="A4111" s="221" t="s">
        <v>100</v>
      </c>
      <c r="B4111" s="221" t="s">
        <v>782</v>
      </c>
      <c r="C4111" s="222" t="s">
        <v>476</v>
      </c>
      <c r="D4111" s="222" t="s">
        <v>167</v>
      </c>
      <c r="E4111" s="199" t="s">
        <v>163</v>
      </c>
      <c r="F4111" s="200" t="s">
        <v>670</v>
      </c>
      <c r="G4111" s="200" t="s">
        <v>671</v>
      </c>
      <c r="H4111" s="200" t="s">
        <v>68</v>
      </c>
      <c r="I4111" s="200">
        <v>45573</v>
      </c>
      <c r="J4111" s="143">
        <f t="shared" si="64"/>
        <v>45573</v>
      </c>
      <c r="K4111" s="202">
        <v>3.5</v>
      </c>
      <c r="L4111" s="285" t="s">
        <v>3189</v>
      </c>
      <c r="M4111" s="223"/>
      <c r="N4111" s="203">
        <v>0.4375</v>
      </c>
      <c r="O4111" s="222" t="s">
        <v>968</v>
      </c>
    </row>
    <row r="4112" spans="1:15" ht="29.25" customHeight="1">
      <c r="A4112" s="221" t="s">
        <v>100</v>
      </c>
      <c r="B4112" s="221" t="s">
        <v>782</v>
      </c>
      <c r="C4112" s="222" t="s">
        <v>476</v>
      </c>
      <c r="D4112" s="222" t="s">
        <v>167</v>
      </c>
      <c r="E4112" s="199" t="s">
        <v>171</v>
      </c>
      <c r="F4112" s="200"/>
      <c r="G4112" s="200"/>
      <c r="H4112" s="200"/>
      <c r="I4112" s="200">
        <v>45574</v>
      </c>
      <c r="J4112" s="143">
        <f t="shared" si="64"/>
        <v>45574</v>
      </c>
      <c r="K4112" s="202">
        <v>1.5</v>
      </c>
      <c r="L4112" s="285" t="s">
        <v>3192</v>
      </c>
      <c r="M4112" s="223"/>
      <c r="N4112" s="203"/>
      <c r="O4112" s="222" t="s">
        <v>326</v>
      </c>
    </row>
    <row r="4113" spans="1:15" ht="29.25" customHeight="1">
      <c r="A4113" s="221" t="s">
        <v>100</v>
      </c>
      <c r="B4113" s="221" t="s">
        <v>782</v>
      </c>
      <c r="C4113" s="222" t="s">
        <v>476</v>
      </c>
      <c r="D4113" s="222" t="s">
        <v>167</v>
      </c>
      <c r="E4113" s="199" t="s">
        <v>163</v>
      </c>
      <c r="F4113" s="200" t="s">
        <v>1391</v>
      </c>
      <c r="G4113" s="200" t="s">
        <v>1392</v>
      </c>
      <c r="H4113" s="200" t="s">
        <v>1461</v>
      </c>
      <c r="I4113" s="200">
        <v>45574</v>
      </c>
      <c r="J4113" s="143">
        <f t="shared" si="64"/>
        <v>45574</v>
      </c>
      <c r="K4113" s="202">
        <v>2</v>
      </c>
      <c r="L4113" s="284" t="s">
        <v>3191</v>
      </c>
      <c r="M4113" s="223"/>
      <c r="N4113" s="203">
        <v>0.70499999999999996</v>
      </c>
      <c r="O4113" s="222" t="s">
        <v>972</v>
      </c>
    </row>
    <row r="4114" spans="1:15" ht="29.25" customHeight="1">
      <c r="A4114" s="221" t="s">
        <v>100</v>
      </c>
      <c r="B4114" s="221" t="s">
        <v>782</v>
      </c>
      <c r="C4114" s="222" t="s">
        <v>476</v>
      </c>
      <c r="D4114" s="222" t="s">
        <v>167</v>
      </c>
      <c r="E4114" s="199" t="s">
        <v>163</v>
      </c>
      <c r="F4114" s="200" t="s">
        <v>1391</v>
      </c>
      <c r="G4114" s="200" t="s">
        <v>1392</v>
      </c>
      <c r="H4114" s="200" t="s">
        <v>1461</v>
      </c>
      <c r="I4114" s="200">
        <v>45574</v>
      </c>
      <c r="J4114" s="143">
        <f t="shared" si="64"/>
        <v>45574</v>
      </c>
      <c r="K4114" s="202">
        <v>3.5</v>
      </c>
      <c r="L4114" s="285" t="s">
        <v>3190</v>
      </c>
      <c r="M4114" s="223"/>
      <c r="N4114" s="203">
        <v>0.70499999999999996</v>
      </c>
      <c r="O4114" s="222" t="s">
        <v>972</v>
      </c>
    </row>
    <row r="4115" spans="1:15" ht="29.25" customHeight="1">
      <c r="A4115" s="221" t="s">
        <v>100</v>
      </c>
      <c r="B4115" s="221" t="s">
        <v>782</v>
      </c>
      <c r="C4115" s="222" t="s">
        <v>476</v>
      </c>
      <c r="D4115" s="222" t="s">
        <v>167</v>
      </c>
      <c r="E4115" s="199" t="s">
        <v>163</v>
      </c>
      <c r="F4115" s="200" t="s">
        <v>670</v>
      </c>
      <c r="G4115" s="200" t="s">
        <v>671</v>
      </c>
      <c r="H4115" s="200" t="s">
        <v>672</v>
      </c>
      <c r="I4115" s="200">
        <v>45574</v>
      </c>
      <c r="J4115" s="143">
        <f t="shared" si="64"/>
        <v>45574</v>
      </c>
      <c r="K4115" s="202">
        <v>1</v>
      </c>
      <c r="L4115" s="285" t="s">
        <v>3193</v>
      </c>
      <c r="M4115" s="223"/>
      <c r="N4115" s="203">
        <v>2.25</v>
      </c>
      <c r="O4115" s="222" t="s">
        <v>946</v>
      </c>
    </row>
    <row r="4116" spans="1:15" ht="29.25" customHeight="1">
      <c r="A4116" s="221" t="s">
        <v>100</v>
      </c>
      <c r="B4116" s="221" t="s">
        <v>782</v>
      </c>
      <c r="C4116" s="222" t="s">
        <v>476</v>
      </c>
      <c r="D4116" s="222" t="s">
        <v>167</v>
      </c>
      <c r="E4116" s="199" t="s">
        <v>163</v>
      </c>
      <c r="F4116" s="200" t="s">
        <v>1391</v>
      </c>
      <c r="G4116" s="200" t="s">
        <v>1392</v>
      </c>
      <c r="H4116" s="200" t="s">
        <v>1461</v>
      </c>
      <c r="I4116" s="200">
        <v>45579</v>
      </c>
      <c r="J4116" s="143">
        <f t="shared" si="64"/>
        <v>45579</v>
      </c>
      <c r="K4116" s="202">
        <v>8</v>
      </c>
      <c r="L4116" s="284" t="s">
        <v>3318</v>
      </c>
      <c r="M4116" s="223"/>
      <c r="N4116" s="203">
        <v>0.70499999999999996</v>
      </c>
      <c r="O4116" s="222" t="s">
        <v>972</v>
      </c>
    </row>
    <row r="4117" spans="1:15" ht="29.25" customHeight="1">
      <c r="A4117" s="221" t="s">
        <v>100</v>
      </c>
      <c r="B4117" s="221" t="s">
        <v>782</v>
      </c>
      <c r="C4117" s="222" t="s">
        <v>476</v>
      </c>
      <c r="D4117" s="222" t="s">
        <v>167</v>
      </c>
      <c r="E4117" s="199" t="s">
        <v>163</v>
      </c>
      <c r="F4117" s="200" t="s">
        <v>192</v>
      </c>
      <c r="G4117" s="200" t="s">
        <v>193</v>
      </c>
      <c r="H4117" s="200"/>
      <c r="I4117" s="200">
        <v>45580</v>
      </c>
      <c r="J4117" s="143">
        <f t="shared" si="64"/>
        <v>45580</v>
      </c>
      <c r="K4117" s="202">
        <v>8</v>
      </c>
      <c r="L4117" s="285" t="s">
        <v>471</v>
      </c>
      <c r="M4117" s="223"/>
      <c r="N4117" s="203"/>
      <c r="O4117" s="222" t="s">
        <v>326</v>
      </c>
    </row>
    <row r="4118" spans="1:15" ht="29.25" customHeight="1">
      <c r="A4118" s="221" t="s">
        <v>100</v>
      </c>
      <c r="B4118" s="221" t="s">
        <v>782</v>
      </c>
      <c r="C4118" s="222" t="s">
        <v>476</v>
      </c>
      <c r="D4118" s="222" t="s">
        <v>167</v>
      </c>
      <c r="E4118" s="199" t="s">
        <v>171</v>
      </c>
      <c r="F4118" s="200"/>
      <c r="G4118" s="200"/>
      <c r="H4118" s="200"/>
      <c r="I4118" s="200">
        <v>45581</v>
      </c>
      <c r="J4118" s="143">
        <f t="shared" si="64"/>
        <v>45581</v>
      </c>
      <c r="K4118" s="202">
        <v>2</v>
      </c>
      <c r="L4118" s="285" t="s">
        <v>3319</v>
      </c>
      <c r="M4118" s="223"/>
      <c r="N4118" s="203"/>
      <c r="O4118" s="222" t="s">
        <v>326</v>
      </c>
    </row>
    <row r="4119" spans="1:15" ht="29.25" customHeight="1">
      <c r="A4119" s="221" t="s">
        <v>100</v>
      </c>
      <c r="B4119" s="221" t="s">
        <v>782</v>
      </c>
      <c r="C4119" s="222" t="s">
        <v>476</v>
      </c>
      <c r="D4119" s="222" t="s">
        <v>167</v>
      </c>
      <c r="E4119" s="199" t="s">
        <v>163</v>
      </c>
      <c r="F4119" s="200" t="s">
        <v>670</v>
      </c>
      <c r="G4119" s="200" t="s">
        <v>671</v>
      </c>
      <c r="H4119" s="200" t="s">
        <v>568</v>
      </c>
      <c r="I4119" s="200">
        <v>45581</v>
      </c>
      <c r="J4119" s="143">
        <f t="shared" si="64"/>
        <v>45581</v>
      </c>
      <c r="K4119" s="202">
        <v>3.5</v>
      </c>
      <c r="L4119" s="285" t="s">
        <v>3320</v>
      </c>
      <c r="M4119" s="223"/>
      <c r="N4119" s="203">
        <v>2.3125</v>
      </c>
      <c r="O4119" s="222" t="s">
        <v>968</v>
      </c>
    </row>
    <row r="4120" spans="1:15" ht="29.25" customHeight="1">
      <c r="A4120" s="221" t="s">
        <v>100</v>
      </c>
      <c r="B4120" s="221" t="s">
        <v>782</v>
      </c>
      <c r="C4120" s="222" t="s">
        <v>476</v>
      </c>
      <c r="D4120" s="222" t="s">
        <v>167</v>
      </c>
      <c r="E4120" s="199" t="s">
        <v>163</v>
      </c>
      <c r="F4120" s="200" t="s">
        <v>670</v>
      </c>
      <c r="G4120" s="200" t="s">
        <v>671</v>
      </c>
      <c r="H4120" s="200" t="s">
        <v>672</v>
      </c>
      <c r="I4120" s="200">
        <v>45581</v>
      </c>
      <c r="J4120" s="143">
        <f t="shared" si="64"/>
        <v>45581</v>
      </c>
      <c r="K4120" s="202">
        <v>2.5</v>
      </c>
      <c r="L4120" s="285" t="s">
        <v>3321</v>
      </c>
      <c r="M4120" s="223"/>
      <c r="N4120" s="203">
        <v>2.25</v>
      </c>
      <c r="O4120" s="222" t="s">
        <v>946</v>
      </c>
    </row>
    <row r="4121" spans="1:15" ht="29.25" customHeight="1">
      <c r="A4121" s="221" t="s">
        <v>100</v>
      </c>
      <c r="B4121" s="221" t="s">
        <v>782</v>
      </c>
      <c r="C4121" s="222" t="s">
        <v>476</v>
      </c>
      <c r="D4121" s="222" t="s">
        <v>167</v>
      </c>
      <c r="E4121" s="199" t="s">
        <v>165</v>
      </c>
      <c r="F4121" s="200"/>
      <c r="G4121" s="200"/>
      <c r="H4121" s="200"/>
      <c r="I4121" s="200">
        <v>45582</v>
      </c>
      <c r="J4121" s="143">
        <f t="shared" si="64"/>
        <v>45582</v>
      </c>
      <c r="K4121" s="202">
        <v>8</v>
      </c>
      <c r="L4121" s="285" t="s">
        <v>212</v>
      </c>
      <c r="M4121" s="223"/>
      <c r="N4121" s="203"/>
      <c r="O4121" s="222" t="s">
        <v>326</v>
      </c>
    </row>
    <row r="4122" spans="1:15" ht="29.25" customHeight="1">
      <c r="A4122" s="221" t="s">
        <v>100</v>
      </c>
      <c r="B4122" s="221" t="s">
        <v>782</v>
      </c>
      <c r="C4122" s="222" t="s">
        <v>476</v>
      </c>
      <c r="D4122" s="222" t="s">
        <v>167</v>
      </c>
      <c r="E4122" s="199" t="s">
        <v>165</v>
      </c>
      <c r="F4122" s="200"/>
      <c r="G4122" s="200"/>
      <c r="H4122" s="200"/>
      <c r="I4122" s="200">
        <v>45583</v>
      </c>
      <c r="J4122" s="143">
        <f t="shared" si="64"/>
        <v>45583</v>
      </c>
      <c r="K4122" s="202">
        <v>8</v>
      </c>
      <c r="L4122" s="285" t="s">
        <v>212</v>
      </c>
      <c r="M4122" s="223"/>
      <c r="N4122" s="203"/>
      <c r="O4122" s="222" t="s">
        <v>326</v>
      </c>
    </row>
    <row r="4123" spans="1:15" ht="29.25" customHeight="1">
      <c r="A4123" s="221" t="s">
        <v>100</v>
      </c>
      <c r="B4123" s="221" t="s">
        <v>782</v>
      </c>
      <c r="C4123" s="222" t="s">
        <v>476</v>
      </c>
      <c r="D4123" s="222" t="s">
        <v>167</v>
      </c>
      <c r="E4123" s="199" t="s">
        <v>165</v>
      </c>
      <c r="F4123" s="200"/>
      <c r="G4123" s="200"/>
      <c r="H4123" s="200"/>
      <c r="I4123" s="200">
        <v>45586</v>
      </c>
      <c r="J4123" s="143">
        <f t="shared" si="64"/>
        <v>45586</v>
      </c>
      <c r="K4123" s="202">
        <v>8</v>
      </c>
      <c r="L4123" s="285" t="s">
        <v>212</v>
      </c>
      <c r="M4123" s="223"/>
      <c r="N4123" s="203"/>
      <c r="O4123" s="222" t="s">
        <v>326</v>
      </c>
    </row>
    <row r="4124" spans="1:15" ht="29.25" customHeight="1">
      <c r="A4124" s="221" t="s">
        <v>100</v>
      </c>
      <c r="B4124" s="221" t="s">
        <v>782</v>
      </c>
      <c r="C4124" s="222" t="s">
        <v>476</v>
      </c>
      <c r="D4124" s="222" t="s">
        <v>167</v>
      </c>
      <c r="E4124" s="199" t="s">
        <v>171</v>
      </c>
      <c r="F4124" s="200"/>
      <c r="G4124" s="200"/>
      <c r="H4124" s="200"/>
      <c r="I4124" s="200">
        <v>45587</v>
      </c>
      <c r="J4124" s="143">
        <f t="shared" si="64"/>
        <v>45587</v>
      </c>
      <c r="K4124" s="202">
        <v>3.5</v>
      </c>
      <c r="L4124" s="285" t="s">
        <v>3436</v>
      </c>
      <c r="M4124" s="223"/>
      <c r="N4124" s="203"/>
      <c r="O4124" s="222" t="s">
        <v>326</v>
      </c>
    </row>
    <row r="4125" spans="1:15" ht="29.25" customHeight="1">
      <c r="A4125" s="221" t="s">
        <v>100</v>
      </c>
      <c r="B4125" s="221" t="s">
        <v>782</v>
      </c>
      <c r="C4125" s="222" t="s">
        <v>476</v>
      </c>
      <c r="D4125" s="222" t="s">
        <v>167</v>
      </c>
      <c r="E4125" s="199" t="s">
        <v>177</v>
      </c>
      <c r="F4125" s="200"/>
      <c r="G4125" s="200"/>
      <c r="H4125" s="200"/>
      <c r="I4125" s="200">
        <v>45587</v>
      </c>
      <c r="J4125" s="143">
        <f t="shared" si="64"/>
        <v>45587</v>
      </c>
      <c r="K4125" s="202">
        <v>1.5</v>
      </c>
      <c r="L4125" s="285" t="s">
        <v>3437</v>
      </c>
      <c r="M4125" s="223"/>
      <c r="N4125" s="203"/>
      <c r="O4125" s="222" t="s">
        <v>326</v>
      </c>
    </row>
    <row r="4126" spans="1:15" ht="29.25" customHeight="1">
      <c r="A4126" s="221" t="s">
        <v>100</v>
      </c>
      <c r="B4126" s="221" t="s">
        <v>782</v>
      </c>
      <c r="C4126" s="222" t="s">
        <v>476</v>
      </c>
      <c r="D4126" s="222" t="s">
        <v>167</v>
      </c>
      <c r="E4126" s="199" t="s">
        <v>163</v>
      </c>
      <c r="F4126" s="200" t="s">
        <v>670</v>
      </c>
      <c r="G4126" s="200" t="s">
        <v>671</v>
      </c>
      <c r="H4126" s="200" t="s">
        <v>568</v>
      </c>
      <c r="I4126" s="200">
        <v>45587</v>
      </c>
      <c r="J4126" s="143">
        <f t="shared" si="64"/>
        <v>45587</v>
      </c>
      <c r="K4126" s="202">
        <v>3</v>
      </c>
      <c r="L4126" s="285" t="s">
        <v>3438</v>
      </c>
      <c r="M4126" s="223"/>
      <c r="N4126" s="203">
        <v>2.3125</v>
      </c>
      <c r="O4126" s="222" t="s">
        <v>968</v>
      </c>
    </row>
    <row r="4127" spans="1:15" ht="29.25" customHeight="1">
      <c r="A4127" s="221" t="s">
        <v>100</v>
      </c>
      <c r="B4127" s="221" t="s">
        <v>782</v>
      </c>
      <c r="C4127" s="222" t="s">
        <v>476</v>
      </c>
      <c r="D4127" s="222" t="s">
        <v>167</v>
      </c>
      <c r="E4127" s="199" t="s">
        <v>178</v>
      </c>
      <c r="F4127" s="200"/>
      <c r="G4127" s="200"/>
      <c r="H4127" s="200"/>
      <c r="I4127" s="200">
        <v>45588</v>
      </c>
      <c r="J4127" s="143">
        <f t="shared" si="64"/>
        <v>45588</v>
      </c>
      <c r="K4127" s="202">
        <v>1</v>
      </c>
      <c r="L4127" s="285" t="s">
        <v>216</v>
      </c>
      <c r="M4127" s="223"/>
      <c r="N4127" s="203"/>
      <c r="O4127" s="222" t="s">
        <v>326</v>
      </c>
    </row>
    <row r="4128" spans="1:15" ht="29.25" customHeight="1">
      <c r="A4128" s="221" t="s">
        <v>100</v>
      </c>
      <c r="B4128" s="221" t="s">
        <v>782</v>
      </c>
      <c r="C4128" s="222" t="s">
        <v>476</v>
      </c>
      <c r="D4128" s="222" t="s">
        <v>167</v>
      </c>
      <c r="E4128" s="199" t="s">
        <v>163</v>
      </c>
      <c r="F4128" s="200" t="s">
        <v>704</v>
      </c>
      <c r="G4128" s="200" t="s">
        <v>705</v>
      </c>
      <c r="H4128" s="200"/>
      <c r="I4128" s="200">
        <v>45588</v>
      </c>
      <c r="J4128" s="143">
        <f t="shared" si="64"/>
        <v>45588</v>
      </c>
      <c r="K4128" s="202">
        <v>2</v>
      </c>
      <c r="L4128" s="285" t="s">
        <v>3439</v>
      </c>
      <c r="M4128" s="223"/>
      <c r="N4128" s="203"/>
      <c r="O4128" s="222" t="s">
        <v>326</v>
      </c>
    </row>
    <row r="4129" spans="1:15" ht="29.25" customHeight="1">
      <c r="A4129" s="221" t="s">
        <v>100</v>
      </c>
      <c r="B4129" s="221" t="s">
        <v>782</v>
      </c>
      <c r="C4129" s="222" t="s">
        <v>476</v>
      </c>
      <c r="D4129" s="222" t="s">
        <v>167</v>
      </c>
      <c r="E4129" s="199" t="s">
        <v>171</v>
      </c>
      <c r="F4129" s="200"/>
      <c r="G4129" s="200"/>
      <c r="H4129" s="200"/>
      <c r="I4129" s="200">
        <v>45588</v>
      </c>
      <c r="J4129" s="143">
        <f t="shared" si="64"/>
        <v>45588</v>
      </c>
      <c r="K4129" s="202">
        <v>3.5</v>
      </c>
      <c r="L4129" s="285" t="s">
        <v>3440</v>
      </c>
      <c r="M4129" s="223"/>
      <c r="N4129" s="203"/>
      <c r="O4129" s="222" t="s">
        <v>326</v>
      </c>
    </row>
    <row r="4130" spans="1:15" ht="29.25" customHeight="1">
      <c r="A4130" s="221" t="s">
        <v>100</v>
      </c>
      <c r="B4130" s="221" t="s">
        <v>782</v>
      </c>
      <c r="C4130" s="222" t="s">
        <v>476</v>
      </c>
      <c r="D4130" s="222" t="s">
        <v>167</v>
      </c>
      <c r="E4130" s="199" t="s">
        <v>171</v>
      </c>
      <c r="F4130" s="200"/>
      <c r="G4130" s="200"/>
      <c r="H4130" s="200"/>
      <c r="I4130" s="200">
        <v>45588</v>
      </c>
      <c r="J4130" s="143">
        <f t="shared" si="64"/>
        <v>45588</v>
      </c>
      <c r="K4130" s="202">
        <v>1.5</v>
      </c>
      <c r="L4130" s="285" t="s">
        <v>3441</v>
      </c>
      <c r="M4130" s="223"/>
      <c r="N4130" s="203"/>
      <c r="O4130" s="222" t="s">
        <v>326</v>
      </c>
    </row>
    <row r="4131" spans="1:15" ht="29.25" customHeight="1">
      <c r="A4131" s="221" t="s">
        <v>100</v>
      </c>
      <c r="B4131" s="221" t="s">
        <v>782</v>
      </c>
      <c r="C4131" s="222" t="s">
        <v>476</v>
      </c>
      <c r="D4131" s="222" t="s">
        <v>167</v>
      </c>
      <c r="E4131" s="199" t="s">
        <v>163</v>
      </c>
      <c r="F4131" s="200" t="s">
        <v>192</v>
      </c>
      <c r="G4131" s="200" t="s">
        <v>193</v>
      </c>
      <c r="H4131" s="200"/>
      <c r="I4131" s="200">
        <v>45589</v>
      </c>
      <c r="J4131" s="143">
        <f t="shared" si="64"/>
        <v>45589</v>
      </c>
      <c r="K4131" s="202">
        <v>8</v>
      </c>
      <c r="L4131" s="285" t="s">
        <v>471</v>
      </c>
      <c r="M4131" s="223"/>
      <c r="N4131" s="203"/>
      <c r="O4131" s="222" t="s">
        <v>326</v>
      </c>
    </row>
    <row r="4132" spans="1:15" ht="29.25" customHeight="1">
      <c r="A4132" s="221" t="s">
        <v>100</v>
      </c>
      <c r="B4132" s="221" t="s">
        <v>782</v>
      </c>
      <c r="C4132" s="222" t="s">
        <v>476</v>
      </c>
      <c r="D4132" s="222" t="s">
        <v>167</v>
      </c>
      <c r="E4132" s="199" t="s">
        <v>163</v>
      </c>
      <c r="F4132" s="200" t="s">
        <v>704</v>
      </c>
      <c r="G4132" s="200" t="s">
        <v>705</v>
      </c>
      <c r="H4132" s="200"/>
      <c r="I4132" s="200">
        <v>45590</v>
      </c>
      <c r="J4132" s="143">
        <f t="shared" si="64"/>
        <v>45590</v>
      </c>
      <c r="K4132" s="202">
        <v>3.5</v>
      </c>
      <c r="L4132" s="285" t="s">
        <v>3573</v>
      </c>
      <c r="M4132" s="223"/>
      <c r="N4132" s="203"/>
      <c r="O4132" s="222" t="s">
        <v>326</v>
      </c>
    </row>
    <row r="4133" spans="1:15" ht="29.25" customHeight="1">
      <c r="A4133" s="221" t="s">
        <v>100</v>
      </c>
      <c r="B4133" s="221" t="s">
        <v>782</v>
      </c>
      <c r="C4133" s="222" t="s">
        <v>476</v>
      </c>
      <c r="D4133" s="222" t="s">
        <v>167</v>
      </c>
      <c r="E4133" s="199" t="s">
        <v>163</v>
      </c>
      <c r="F4133" s="200" t="s">
        <v>1391</v>
      </c>
      <c r="G4133" s="200" t="s">
        <v>1392</v>
      </c>
      <c r="H4133" s="200" t="s">
        <v>1461</v>
      </c>
      <c r="I4133" s="200">
        <v>45590</v>
      </c>
      <c r="J4133" s="143">
        <f t="shared" si="64"/>
        <v>45590</v>
      </c>
      <c r="K4133" s="202">
        <v>5.5</v>
      </c>
      <c r="L4133" s="285" t="s">
        <v>3574</v>
      </c>
      <c r="M4133" s="223"/>
      <c r="N4133" s="203">
        <v>0.70499999999999996</v>
      </c>
      <c r="O4133" s="222" t="s">
        <v>972</v>
      </c>
    </row>
    <row r="4134" spans="1:15" ht="29.25" customHeight="1">
      <c r="A4134" s="221" t="s">
        <v>100</v>
      </c>
      <c r="B4134" s="221" t="s">
        <v>782</v>
      </c>
      <c r="C4134" s="222" t="s">
        <v>476</v>
      </c>
      <c r="D4134" s="222" t="s">
        <v>167</v>
      </c>
      <c r="E4134" s="199" t="s">
        <v>165</v>
      </c>
      <c r="F4134" s="200"/>
      <c r="G4134" s="200"/>
      <c r="H4134" s="200"/>
      <c r="I4134" s="200">
        <v>45593</v>
      </c>
      <c r="J4134" s="143">
        <f t="shared" si="64"/>
        <v>45593</v>
      </c>
      <c r="K4134" s="202">
        <v>3.5</v>
      </c>
      <c r="L4134" s="285" t="s">
        <v>172</v>
      </c>
      <c r="M4134" s="223"/>
      <c r="N4134" s="203"/>
      <c r="O4134" s="222" t="s">
        <v>326</v>
      </c>
    </row>
    <row r="4135" spans="1:15" ht="29.25" customHeight="1">
      <c r="A4135" s="221" t="s">
        <v>100</v>
      </c>
      <c r="B4135" s="221" t="s">
        <v>782</v>
      </c>
      <c r="C4135" s="222" t="s">
        <v>476</v>
      </c>
      <c r="D4135" s="222" t="s">
        <v>167</v>
      </c>
      <c r="E4135" s="199" t="s">
        <v>163</v>
      </c>
      <c r="F4135" s="200" t="s">
        <v>1391</v>
      </c>
      <c r="G4135" s="200" t="s">
        <v>1392</v>
      </c>
      <c r="H4135" s="200" t="s">
        <v>1461</v>
      </c>
      <c r="I4135" s="200">
        <v>45593</v>
      </c>
      <c r="J4135" s="143">
        <f t="shared" si="64"/>
        <v>45593</v>
      </c>
      <c r="K4135" s="202">
        <v>6.5</v>
      </c>
      <c r="L4135" s="285" t="s">
        <v>3574</v>
      </c>
      <c r="M4135" s="223"/>
      <c r="N4135" s="203">
        <v>0.70499999999999996</v>
      </c>
      <c r="O4135" s="222" t="s">
        <v>972</v>
      </c>
    </row>
    <row r="4136" spans="1:15" ht="29.25" customHeight="1">
      <c r="A4136" s="221" t="s">
        <v>100</v>
      </c>
      <c r="B4136" s="221" t="s">
        <v>782</v>
      </c>
      <c r="C4136" s="222" t="s">
        <v>476</v>
      </c>
      <c r="D4136" s="222" t="s">
        <v>167</v>
      </c>
      <c r="E4136" s="199" t="s">
        <v>163</v>
      </c>
      <c r="F4136" s="200" t="s">
        <v>1391</v>
      </c>
      <c r="G4136" s="200" t="s">
        <v>1392</v>
      </c>
      <c r="H4136" s="200" t="s">
        <v>1461</v>
      </c>
      <c r="I4136" s="200">
        <v>45594</v>
      </c>
      <c r="J4136" s="143">
        <f t="shared" si="64"/>
        <v>45594</v>
      </c>
      <c r="K4136" s="202">
        <v>10</v>
      </c>
      <c r="L4136" s="285" t="s">
        <v>3575</v>
      </c>
      <c r="M4136" s="223"/>
      <c r="N4136" s="203">
        <v>0.70499999999999996</v>
      </c>
      <c r="O4136" s="222" t="s">
        <v>972</v>
      </c>
    </row>
    <row r="4137" spans="1:15" ht="29.25" customHeight="1">
      <c r="A4137" s="221" t="s">
        <v>100</v>
      </c>
      <c r="B4137" s="221" t="s">
        <v>782</v>
      </c>
      <c r="C4137" s="222" t="s">
        <v>476</v>
      </c>
      <c r="D4137" s="222" t="s">
        <v>167</v>
      </c>
      <c r="E4137" s="199" t="s">
        <v>163</v>
      </c>
      <c r="F4137" s="200" t="s">
        <v>1391</v>
      </c>
      <c r="G4137" s="200" t="s">
        <v>1392</v>
      </c>
      <c r="H4137" s="200" t="s">
        <v>1461</v>
      </c>
      <c r="I4137" s="200">
        <v>45595</v>
      </c>
      <c r="J4137" s="143">
        <f t="shared" si="64"/>
        <v>45595</v>
      </c>
      <c r="K4137" s="202">
        <v>8</v>
      </c>
      <c r="L4137" s="285" t="s">
        <v>3576</v>
      </c>
      <c r="M4137" s="223"/>
      <c r="N4137" s="203">
        <v>0.70499999999999996</v>
      </c>
      <c r="O4137" s="222" t="s">
        <v>972</v>
      </c>
    </row>
    <row r="4138" spans="1:15" ht="29.25" customHeight="1">
      <c r="A4138" s="221" t="s">
        <v>100</v>
      </c>
      <c r="B4138" s="221" t="s">
        <v>782</v>
      </c>
      <c r="C4138" s="222" t="s">
        <v>476</v>
      </c>
      <c r="D4138" s="222" t="s">
        <v>167</v>
      </c>
      <c r="E4138" s="199" t="s">
        <v>165</v>
      </c>
      <c r="F4138" s="200"/>
      <c r="G4138" s="200"/>
      <c r="H4138" s="200"/>
      <c r="I4138" s="200">
        <v>45596</v>
      </c>
      <c r="J4138" s="143">
        <f t="shared" si="64"/>
        <v>45596</v>
      </c>
      <c r="K4138" s="202">
        <v>8</v>
      </c>
      <c r="L4138" s="285" t="s">
        <v>593</v>
      </c>
      <c r="M4138" s="223"/>
      <c r="N4138" s="203"/>
      <c r="O4138" s="222" t="s">
        <v>326</v>
      </c>
    </row>
    <row r="4139" spans="1:15" ht="29.25" customHeight="1">
      <c r="A4139" s="221" t="s">
        <v>100</v>
      </c>
      <c r="B4139" s="221" t="s">
        <v>782</v>
      </c>
      <c r="C4139" s="222" t="s">
        <v>476</v>
      </c>
      <c r="D4139" s="222" t="s">
        <v>167</v>
      </c>
      <c r="E4139" s="199" t="s">
        <v>163</v>
      </c>
      <c r="F4139" s="200" t="s">
        <v>192</v>
      </c>
      <c r="G4139" s="200" t="s">
        <v>193</v>
      </c>
      <c r="H4139" s="200"/>
      <c r="I4139" s="200">
        <v>45597</v>
      </c>
      <c r="J4139" s="143">
        <f t="shared" si="64"/>
        <v>45597</v>
      </c>
      <c r="K4139" s="202">
        <v>3</v>
      </c>
      <c r="L4139" s="285" t="s">
        <v>3729</v>
      </c>
      <c r="M4139" s="223"/>
      <c r="N4139" s="203"/>
      <c r="O4139" s="222" t="s">
        <v>326</v>
      </c>
    </row>
    <row r="4140" spans="1:15" ht="29.25" customHeight="1">
      <c r="A4140" s="221" t="s">
        <v>100</v>
      </c>
      <c r="B4140" s="221" t="s">
        <v>782</v>
      </c>
      <c r="C4140" s="222" t="s">
        <v>476</v>
      </c>
      <c r="D4140" s="222" t="s">
        <v>167</v>
      </c>
      <c r="E4140" s="199" t="s">
        <v>178</v>
      </c>
      <c r="F4140" s="200"/>
      <c r="G4140" s="200"/>
      <c r="H4140" s="200"/>
      <c r="I4140" s="200">
        <v>45597</v>
      </c>
      <c r="J4140" s="143">
        <f t="shared" si="64"/>
        <v>45597</v>
      </c>
      <c r="K4140" s="202">
        <v>1.5</v>
      </c>
      <c r="L4140" s="285" t="s">
        <v>3730</v>
      </c>
      <c r="M4140" s="223"/>
      <c r="N4140" s="203"/>
      <c r="O4140" s="222" t="s">
        <v>326</v>
      </c>
    </row>
    <row r="4141" spans="1:15" ht="29.25" customHeight="1">
      <c r="A4141" s="221" t="s">
        <v>100</v>
      </c>
      <c r="B4141" s="221" t="s">
        <v>782</v>
      </c>
      <c r="C4141" s="222" t="s">
        <v>476</v>
      </c>
      <c r="D4141" s="222" t="s">
        <v>167</v>
      </c>
      <c r="E4141" s="199" t="s">
        <v>177</v>
      </c>
      <c r="F4141" s="200"/>
      <c r="G4141" s="200"/>
      <c r="H4141" s="200"/>
      <c r="I4141" s="200">
        <v>45597</v>
      </c>
      <c r="J4141" s="143">
        <f t="shared" si="64"/>
        <v>45597</v>
      </c>
      <c r="K4141" s="202">
        <v>1</v>
      </c>
      <c r="L4141" s="285" t="s">
        <v>3731</v>
      </c>
      <c r="M4141" s="223"/>
      <c r="N4141" s="203"/>
      <c r="O4141" s="222" t="s">
        <v>326</v>
      </c>
    </row>
    <row r="4142" spans="1:15" ht="29.25" customHeight="1">
      <c r="A4142" s="221" t="s">
        <v>100</v>
      </c>
      <c r="B4142" s="221" t="s">
        <v>782</v>
      </c>
      <c r="C4142" s="222" t="s">
        <v>476</v>
      </c>
      <c r="D4142" s="222" t="s">
        <v>167</v>
      </c>
      <c r="E4142" s="199" t="s">
        <v>163</v>
      </c>
      <c r="F4142" s="200" t="s">
        <v>1391</v>
      </c>
      <c r="G4142" s="200" t="s">
        <v>1392</v>
      </c>
      <c r="H4142" s="200"/>
      <c r="I4142" s="200">
        <v>45597</v>
      </c>
      <c r="J4142" s="143">
        <f t="shared" si="64"/>
        <v>45597</v>
      </c>
      <c r="K4142" s="202">
        <v>2.5</v>
      </c>
      <c r="L4142" s="285" t="s">
        <v>3732</v>
      </c>
      <c r="M4142" s="223"/>
      <c r="N4142" s="203"/>
      <c r="O4142" s="222" t="s">
        <v>326</v>
      </c>
    </row>
    <row r="4143" spans="1:15" ht="29.25" customHeight="1">
      <c r="A4143" s="221" t="s">
        <v>100</v>
      </c>
      <c r="B4143" s="221" t="s">
        <v>782</v>
      </c>
      <c r="C4143" s="222" t="s">
        <v>476</v>
      </c>
      <c r="D4143" s="222" t="s">
        <v>167</v>
      </c>
      <c r="E4143" s="199" t="s">
        <v>177</v>
      </c>
      <c r="F4143" s="200"/>
      <c r="G4143" s="200"/>
      <c r="H4143" s="200"/>
      <c r="I4143" s="200">
        <v>45600</v>
      </c>
      <c r="J4143" s="143">
        <f t="shared" si="64"/>
        <v>45600</v>
      </c>
      <c r="K4143" s="202">
        <v>8</v>
      </c>
      <c r="L4143" s="285" t="s">
        <v>3733</v>
      </c>
      <c r="M4143" s="223"/>
      <c r="N4143" s="203"/>
      <c r="O4143" s="222" t="s">
        <v>326</v>
      </c>
    </row>
    <row r="4144" spans="1:15" ht="29.25" customHeight="1">
      <c r="A4144" s="221" t="s">
        <v>100</v>
      </c>
      <c r="B4144" s="221" t="s">
        <v>782</v>
      </c>
      <c r="C4144" s="222" t="s">
        <v>476</v>
      </c>
      <c r="D4144" s="222" t="s">
        <v>167</v>
      </c>
      <c r="E4144" s="199" t="s">
        <v>171</v>
      </c>
      <c r="F4144" s="200"/>
      <c r="G4144" s="200"/>
      <c r="H4144" s="200"/>
      <c r="I4144" s="200">
        <v>45601</v>
      </c>
      <c r="J4144" s="143">
        <f t="shared" si="64"/>
        <v>45601</v>
      </c>
      <c r="K4144" s="202">
        <v>8</v>
      </c>
      <c r="L4144" s="285" t="s">
        <v>3734</v>
      </c>
      <c r="M4144" s="223"/>
      <c r="N4144" s="203"/>
      <c r="O4144" s="222" t="s">
        <v>326</v>
      </c>
    </row>
    <row r="4145" spans="1:15" ht="29.25" customHeight="1">
      <c r="A4145" s="221" t="s">
        <v>100</v>
      </c>
      <c r="B4145" s="221" t="s">
        <v>782</v>
      </c>
      <c r="C4145" s="222" t="s">
        <v>476</v>
      </c>
      <c r="D4145" s="222" t="s">
        <v>167</v>
      </c>
      <c r="E4145" s="199" t="s">
        <v>171</v>
      </c>
      <c r="F4145" s="200"/>
      <c r="G4145" s="200"/>
      <c r="H4145" s="200"/>
      <c r="I4145" s="200">
        <v>45602</v>
      </c>
      <c r="J4145" s="143">
        <f t="shared" si="64"/>
        <v>45602</v>
      </c>
      <c r="K4145" s="202">
        <v>8</v>
      </c>
      <c r="L4145" s="285" t="s">
        <v>3735</v>
      </c>
      <c r="M4145" s="223"/>
      <c r="N4145" s="203"/>
      <c r="O4145" s="222" t="s">
        <v>326</v>
      </c>
    </row>
    <row r="4146" spans="1:15" ht="29.25" customHeight="1">
      <c r="A4146" s="221" t="s">
        <v>100</v>
      </c>
      <c r="B4146" s="221" t="s">
        <v>782</v>
      </c>
      <c r="C4146" s="222" t="s">
        <v>476</v>
      </c>
      <c r="D4146" s="222" t="s">
        <v>167</v>
      </c>
      <c r="E4146" s="199" t="s">
        <v>163</v>
      </c>
      <c r="F4146" s="200" t="s">
        <v>670</v>
      </c>
      <c r="G4146" s="200" t="s">
        <v>671</v>
      </c>
      <c r="H4146" s="200"/>
      <c r="I4146" s="200">
        <v>45607</v>
      </c>
      <c r="J4146" s="143">
        <f t="shared" si="64"/>
        <v>45607</v>
      </c>
      <c r="K4146" s="202">
        <v>8</v>
      </c>
      <c r="L4146" s="285" t="s">
        <v>3864</v>
      </c>
      <c r="M4146" s="223"/>
      <c r="N4146" s="203"/>
      <c r="O4146" s="222" t="s">
        <v>326</v>
      </c>
    </row>
    <row r="4147" spans="1:15" ht="29.25" customHeight="1">
      <c r="A4147" s="221" t="s">
        <v>100</v>
      </c>
      <c r="B4147" s="221" t="s">
        <v>782</v>
      </c>
      <c r="C4147" s="222" t="s">
        <v>476</v>
      </c>
      <c r="D4147" s="222" t="s">
        <v>167</v>
      </c>
      <c r="E4147" s="199" t="s">
        <v>163</v>
      </c>
      <c r="F4147" s="200" t="s">
        <v>192</v>
      </c>
      <c r="G4147" s="200" t="s">
        <v>193</v>
      </c>
      <c r="H4147" s="200"/>
      <c r="I4147" s="200">
        <v>45608</v>
      </c>
      <c r="J4147" s="143">
        <f t="shared" si="64"/>
        <v>45608</v>
      </c>
      <c r="K4147" s="202">
        <v>7</v>
      </c>
      <c r="L4147" s="285" t="s">
        <v>628</v>
      </c>
      <c r="M4147" s="223"/>
      <c r="N4147" s="203"/>
      <c r="O4147" s="222" t="s">
        <v>326</v>
      </c>
    </row>
    <row r="4148" spans="1:15" ht="29.25" customHeight="1">
      <c r="A4148" s="221" t="s">
        <v>100</v>
      </c>
      <c r="B4148" s="221" t="s">
        <v>782</v>
      </c>
      <c r="C4148" s="222" t="s">
        <v>476</v>
      </c>
      <c r="D4148" s="222" t="s">
        <v>167</v>
      </c>
      <c r="E4148" s="199" t="s">
        <v>163</v>
      </c>
      <c r="F4148" s="200" t="s">
        <v>937</v>
      </c>
      <c r="G4148" s="200" t="s">
        <v>938</v>
      </c>
      <c r="H4148" s="200" t="s">
        <v>4783</v>
      </c>
      <c r="I4148" s="200">
        <v>45608</v>
      </c>
      <c r="J4148" s="143">
        <f t="shared" si="64"/>
        <v>45608</v>
      </c>
      <c r="K4148" s="202">
        <v>1</v>
      </c>
      <c r="L4148" s="285" t="s">
        <v>383</v>
      </c>
      <c r="M4148" s="223"/>
      <c r="N4148" s="203">
        <v>18.78125</v>
      </c>
      <c r="O4148" s="222" t="s">
        <v>942</v>
      </c>
    </row>
    <row r="4149" spans="1:15" ht="29.25" customHeight="1">
      <c r="A4149" s="221" t="s">
        <v>100</v>
      </c>
      <c r="B4149" s="221" t="s">
        <v>782</v>
      </c>
      <c r="C4149" s="222" t="s">
        <v>476</v>
      </c>
      <c r="D4149" s="222" t="s">
        <v>167</v>
      </c>
      <c r="E4149" s="199" t="s">
        <v>179</v>
      </c>
      <c r="F4149" s="200"/>
      <c r="G4149" s="200"/>
      <c r="H4149" s="200"/>
      <c r="I4149" s="200">
        <v>45609</v>
      </c>
      <c r="J4149" s="143">
        <f t="shared" si="64"/>
        <v>45609</v>
      </c>
      <c r="K4149" s="202">
        <v>2.5</v>
      </c>
      <c r="L4149" s="285" t="s">
        <v>3865</v>
      </c>
      <c r="M4149" s="223"/>
      <c r="N4149" s="203"/>
      <c r="O4149" s="222" t="s">
        <v>326</v>
      </c>
    </row>
    <row r="4150" spans="1:15" ht="29.25" customHeight="1">
      <c r="A4150" s="221" t="s">
        <v>100</v>
      </c>
      <c r="B4150" s="221" t="s">
        <v>782</v>
      </c>
      <c r="C4150" s="222" t="s">
        <v>476</v>
      </c>
      <c r="D4150" s="222" t="s">
        <v>167</v>
      </c>
      <c r="E4150" s="199" t="s">
        <v>178</v>
      </c>
      <c r="F4150" s="200"/>
      <c r="G4150" s="200"/>
      <c r="H4150" s="200"/>
      <c r="I4150" s="200">
        <v>45609</v>
      </c>
      <c r="J4150" s="143">
        <f t="shared" si="64"/>
        <v>45609</v>
      </c>
      <c r="K4150" s="202">
        <v>1</v>
      </c>
      <c r="L4150" s="285" t="s">
        <v>3866</v>
      </c>
      <c r="M4150" s="223"/>
      <c r="N4150" s="203"/>
      <c r="O4150" s="222" t="s">
        <v>326</v>
      </c>
    </row>
    <row r="4151" spans="1:15" ht="29.25" customHeight="1">
      <c r="A4151" s="221" t="s">
        <v>100</v>
      </c>
      <c r="B4151" s="221" t="s">
        <v>782</v>
      </c>
      <c r="C4151" s="222" t="s">
        <v>476</v>
      </c>
      <c r="D4151" s="222" t="s">
        <v>167</v>
      </c>
      <c r="E4151" s="199" t="s">
        <v>178</v>
      </c>
      <c r="F4151" s="200"/>
      <c r="G4151" s="200"/>
      <c r="H4151" s="200"/>
      <c r="I4151" s="200">
        <v>45609</v>
      </c>
      <c r="J4151" s="143">
        <f t="shared" si="64"/>
        <v>45609</v>
      </c>
      <c r="K4151" s="202">
        <v>1</v>
      </c>
      <c r="L4151" s="285" t="s">
        <v>3867</v>
      </c>
      <c r="M4151" s="223"/>
      <c r="N4151" s="203"/>
      <c r="O4151" s="222" t="s">
        <v>326</v>
      </c>
    </row>
    <row r="4152" spans="1:15" ht="29.25" customHeight="1">
      <c r="A4152" s="221" t="s">
        <v>100</v>
      </c>
      <c r="B4152" s="221" t="s">
        <v>782</v>
      </c>
      <c r="C4152" s="222" t="s">
        <v>476</v>
      </c>
      <c r="D4152" s="222" t="s">
        <v>167</v>
      </c>
      <c r="E4152" s="199" t="s">
        <v>163</v>
      </c>
      <c r="F4152" s="200" t="s">
        <v>937</v>
      </c>
      <c r="G4152" s="200" t="s">
        <v>938</v>
      </c>
      <c r="H4152" s="200" t="s">
        <v>4783</v>
      </c>
      <c r="I4152" s="200">
        <v>45609</v>
      </c>
      <c r="J4152" s="143">
        <f t="shared" si="64"/>
        <v>45609</v>
      </c>
      <c r="K4152" s="202">
        <v>3.5</v>
      </c>
      <c r="L4152" s="285" t="s">
        <v>383</v>
      </c>
      <c r="M4152" s="223"/>
      <c r="N4152" s="203">
        <v>18.78125</v>
      </c>
      <c r="O4152" s="222" t="s">
        <v>942</v>
      </c>
    </row>
    <row r="4153" spans="1:15" ht="29.25" customHeight="1">
      <c r="A4153" s="221" t="s">
        <v>100</v>
      </c>
      <c r="B4153" s="221" t="s">
        <v>782</v>
      </c>
      <c r="C4153" s="222" t="s">
        <v>476</v>
      </c>
      <c r="D4153" s="222" t="s">
        <v>167</v>
      </c>
      <c r="E4153" s="199" t="s">
        <v>163</v>
      </c>
      <c r="F4153" s="200" t="s">
        <v>937</v>
      </c>
      <c r="G4153" s="200" t="s">
        <v>938</v>
      </c>
      <c r="H4153" s="200" t="s">
        <v>4783</v>
      </c>
      <c r="I4153" s="200">
        <v>45610</v>
      </c>
      <c r="J4153" s="143">
        <f t="shared" si="64"/>
        <v>45610</v>
      </c>
      <c r="K4153" s="202">
        <v>8</v>
      </c>
      <c r="L4153" s="285" t="s">
        <v>4038</v>
      </c>
      <c r="M4153" s="223"/>
      <c r="N4153" s="203">
        <v>18.78125</v>
      </c>
      <c r="O4153" s="222" t="s">
        <v>942</v>
      </c>
    </row>
    <row r="4154" spans="1:15" ht="29.25" customHeight="1">
      <c r="A4154" s="221" t="s">
        <v>100</v>
      </c>
      <c r="B4154" s="221" t="s">
        <v>782</v>
      </c>
      <c r="C4154" s="222" t="s">
        <v>476</v>
      </c>
      <c r="D4154" s="222" t="s">
        <v>167</v>
      </c>
      <c r="E4154" s="199" t="s">
        <v>163</v>
      </c>
      <c r="F4154" s="200" t="s">
        <v>937</v>
      </c>
      <c r="G4154" s="200" t="s">
        <v>938</v>
      </c>
      <c r="H4154" s="200" t="s">
        <v>4783</v>
      </c>
      <c r="I4154" s="200">
        <v>45611</v>
      </c>
      <c r="J4154" s="143">
        <f t="shared" si="64"/>
        <v>45611</v>
      </c>
      <c r="K4154" s="202">
        <v>4.5</v>
      </c>
      <c r="L4154" s="285" t="s">
        <v>4039</v>
      </c>
      <c r="M4154" s="223"/>
      <c r="N4154" s="203">
        <v>18.78125</v>
      </c>
      <c r="O4154" s="222" t="s">
        <v>942</v>
      </c>
    </row>
    <row r="4155" spans="1:15" ht="29.25" customHeight="1">
      <c r="A4155" s="221" t="s">
        <v>100</v>
      </c>
      <c r="B4155" s="221" t="s">
        <v>782</v>
      </c>
      <c r="C4155" s="222" t="s">
        <v>476</v>
      </c>
      <c r="D4155" s="222" t="s">
        <v>167</v>
      </c>
      <c r="E4155" s="199" t="s">
        <v>163</v>
      </c>
      <c r="F4155" s="200" t="s">
        <v>937</v>
      </c>
      <c r="G4155" s="200" t="s">
        <v>938</v>
      </c>
      <c r="H4155" s="200" t="s">
        <v>4783</v>
      </c>
      <c r="I4155" s="200">
        <v>45614</v>
      </c>
      <c r="J4155" s="143">
        <f t="shared" si="64"/>
        <v>45614</v>
      </c>
      <c r="K4155" s="202">
        <v>8</v>
      </c>
      <c r="L4155" s="285" t="s">
        <v>4038</v>
      </c>
      <c r="M4155" s="223"/>
      <c r="N4155" s="203">
        <v>18.78125</v>
      </c>
      <c r="O4155" s="222" t="s">
        <v>942</v>
      </c>
    </row>
    <row r="4156" spans="1:15" ht="29.25" customHeight="1">
      <c r="A4156" s="221" t="s">
        <v>100</v>
      </c>
      <c r="B4156" s="221" t="s">
        <v>782</v>
      </c>
      <c r="C4156" s="222" t="s">
        <v>476</v>
      </c>
      <c r="D4156" s="222" t="s">
        <v>167</v>
      </c>
      <c r="E4156" s="199" t="s">
        <v>163</v>
      </c>
      <c r="F4156" s="200" t="s">
        <v>937</v>
      </c>
      <c r="G4156" s="200" t="s">
        <v>938</v>
      </c>
      <c r="H4156" s="200" t="s">
        <v>4783</v>
      </c>
      <c r="I4156" s="200">
        <v>45615</v>
      </c>
      <c r="J4156" s="143">
        <f t="shared" si="64"/>
        <v>45615</v>
      </c>
      <c r="K4156" s="202">
        <v>8</v>
      </c>
      <c r="L4156" s="285" t="s">
        <v>4038</v>
      </c>
      <c r="M4156" s="223"/>
      <c r="N4156" s="203">
        <v>18.78125</v>
      </c>
      <c r="O4156" s="222" t="s">
        <v>942</v>
      </c>
    </row>
    <row r="4157" spans="1:15" ht="29.25" customHeight="1">
      <c r="A4157" s="221" t="s">
        <v>100</v>
      </c>
      <c r="B4157" s="221" t="s">
        <v>782</v>
      </c>
      <c r="C4157" s="222" t="s">
        <v>476</v>
      </c>
      <c r="D4157" s="222" t="s">
        <v>167</v>
      </c>
      <c r="E4157" s="199" t="s">
        <v>178</v>
      </c>
      <c r="F4157" s="200"/>
      <c r="G4157" s="200"/>
      <c r="H4157" s="200"/>
      <c r="I4157" s="200">
        <v>45616</v>
      </c>
      <c r="J4157" s="143">
        <f t="shared" si="64"/>
        <v>45616</v>
      </c>
      <c r="K4157" s="202">
        <v>0.5</v>
      </c>
      <c r="L4157" s="285" t="s">
        <v>216</v>
      </c>
      <c r="M4157" s="223"/>
      <c r="N4157" s="203"/>
      <c r="O4157" s="222" t="s">
        <v>326</v>
      </c>
    </row>
    <row r="4158" spans="1:15" ht="29.25" customHeight="1">
      <c r="A4158" s="221" t="s">
        <v>100</v>
      </c>
      <c r="B4158" s="221" t="s">
        <v>782</v>
      </c>
      <c r="C4158" s="222" t="s">
        <v>476</v>
      </c>
      <c r="D4158" s="222" t="s">
        <v>167</v>
      </c>
      <c r="E4158" s="199" t="s">
        <v>163</v>
      </c>
      <c r="F4158" s="200" t="s">
        <v>937</v>
      </c>
      <c r="G4158" s="200" t="s">
        <v>938</v>
      </c>
      <c r="H4158" s="200" t="s">
        <v>4783</v>
      </c>
      <c r="I4158" s="200">
        <v>45616</v>
      </c>
      <c r="J4158" s="143">
        <f t="shared" si="64"/>
        <v>45616</v>
      </c>
      <c r="K4158" s="202">
        <v>7.5</v>
      </c>
      <c r="L4158" s="284" t="s">
        <v>4040</v>
      </c>
      <c r="M4158" s="223"/>
      <c r="N4158" s="203">
        <v>18.78125</v>
      </c>
      <c r="O4158" s="222" t="s">
        <v>942</v>
      </c>
    </row>
    <row r="4159" spans="1:15" ht="29.25" customHeight="1">
      <c r="A4159" s="221" t="s">
        <v>100</v>
      </c>
      <c r="B4159" s="221" t="s">
        <v>782</v>
      </c>
      <c r="C4159" s="222" t="s">
        <v>476</v>
      </c>
      <c r="D4159" s="222" t="s">
        <v>167</v>
      </c>
      <c r="E4159" s="199" t="s">
        <v>166</v>
      </c>
      <c r="F4159" s="200"/>
      <c r="G4159" s="200"/>
      <c r="H4159" s="200"/>
      <c r="I4159" s="200">
        <v>45691</v>
      </c>
      <c r="J4159" s="143">
        <f t="shared" si="64"/>
        <v>45691</v>
      </c>
      <c r="K4159" s="202">
        <v>4</v>
      </c>
      <c r="L4159" s="285" t="s">
        <v>5554</v>
      </c>
      <c r="M4159" s="223"/>
      <c r="N4159" s="203"/>
      <c r="O4159" s="222" t="s">
        <v>326</v>
      </c>
    </row>
    <row r="4160" spans="1:15" ht="29.25" customHeight="1">
      <c r="A4160" s="221" t="s">
        <v>100</v>
      </c>
      <c r="B4160" s="221" t="s">
        <v>782</v>
      </c>
      <c r="C4160" s="222" t="s">
        <v>476</v>
      </c>
      <c r="D4160" s="222" t="s">
        <v>167</v>
      </c>
      <c r="E4160" s="199" t="s">
        <v>163</v>
      </c>
      <c r="F4160" s="200" t="s">
        <v>704</v>
      </c>
      <c r="G4160" s="200" t="s">
        <v>705</v>
      </c>
      <c r="H4160" s="200"/>
      <c r="I4160" s="200">
        <v>45691</v>
      </c>
      <c r="J4160" s="143">
        <f t="shared" si="64"/>
        <v>45691</v>
      </c>
      <c r="K4160" s="202">
        <v>4</v>
      </c>
      <c r="L4160" s="284" t="s">
        <v>5555</v>
      </c>
      <c r="M4160" s="223"/>
      <c r="N4160" s="203"/>
      <c r="O4160" s="222" t="s">
        <v>326</v>
      </c>
    </row>
    <row r="4161" spans="1:15" ht="29.25" customHeight="1">
      <c r="A4161" s="221" t="s">
        <v>100</v>
      </c>
      <c r="B4161" s="221" t="s">
        <v>782</v>
      </c>
      <c r="C4161" s="222" t="s">
        <v>476</v>
      </c>
      <c r="D4161" s="222" t="s">
        <v>167</v>
      </c>
      <c r="E4161" s="199" t="s">
        <v>166</v>
      </c>
      <c r="F4161" s="200"/>
      <c r="G4161" s="200"/>
      <c r="H4161" s="200"/>
      <c r="I4161" s="200">
        <v>45692</v>
      </c>
      <c r="J4161" s="143">
        <f t="shared" si="64"/>
        <v>45692</v>
      </c>
      <c r="K4161" s="202">
        <v>2</v>
      </c>
      <c r="L4161" s="285" t="s">
        <v>5554</v>
      </c>
      <c r="M4161" s="223"/>
      <c r="N4161" s="203"/>
      <c r="O4161" s="222" t="s">
        <v>326</v>
      </c>
    </row>
    <row r="4162" spans="1:15" ht="29.25" customHeight="1">
      <c r="A4162" s="221" t="s">
        <v>100</v>
      </c>
      <c r="B4162" s="221" t="s">
        <v>782</v>
      </c>
      <c r="C4162" s="222" t="s">
        <v>476</v>
      </c>
      <c r="D4162" s="222" t="s">
        <v>167</v>
      </c>
      <c r="E4162" s="199" t="s">
        <v>163</v>
      </c>
      <c r="F4162" s="200" t="s">
        <v>704</v>
      </c>
      <c r="G4162" s="200" t="s">
        <v>705</v>
      </c>
      <c r="H4162" s="200"/>
      <c r="I4162" s="200">
        <v>45692</v>
      </c>
      <c r="J4162" s="143">
        <f t="shared" si="64"/>
        <v>45692</v>
      </c>
      <c r="K4162" s="202">
        <v>1.5</v>
      </c>
      <c r="L4162" s="284" t="s">
        <v>5555</v>
      </c>
      <c r="M4162" s="223"/>
      <c r="N4162" s="203"/>
      <c r="O4162" s="222" t="s">
        <v>326</v>
      </c>
    </row>
    <row r="4163" spans="1:15" ht="29.25" customHeight="1">
      <c r="A4163" s="221" t="s">
        <v>100</v>
      </c>
      <c r="B4163" s="221" t="s">
        <v>782</v>
      </c>
      <c r="C4163" s="222" t="s">
        <v>476</v>
      </c>
      <c r="D4163" s="222" t="s">
        <v>167</v>
      </c>
      <c r="E4163" s="199" t="s">
        <v>163</v>
      </c>
      <c r="F4163" s="200" t="s">
        <v>704</v>
      </c>
      <c r="G4163" s="200" t="s">
        <v>705</v>
      </c>
      <c r="H4163" s="200"/>
      <c r="I4163" s="200">
        <v>45692</v>
      </c>
      <c r="J4163" s="143">
        <f t="shared" ref="J4163:J4226" si="65">I4163</f>
        <v>45692</v>
      </c>
      <c r="K4163" s="202">
        <v>4.5</v>
      </c>
      <c r="L4163" s="284" t="s">
        <v>5556</v>
      </c>
      <c r="M4163" s="223"/>
      <c r="N4163" s="203"/>
      <c r="O4163" s="222" t="s">
        <v>326</v>
      </c>
    </row>
    <row r="4164" spans="1:15" ht="29.25" customHeight="1">
      <c r="A4164" s="221" t="s">
        <v>100</v>
      </c>
      <c r="B4164" s="221" t="s">
        <v>782</v>
      </c>
      <c r="C4164" s="222" t="s">
        <v>476</v>
      </c>
      <c r="D4164" s="222" t="s">
        <v>167</v>
      </c>
      <c r="E4164" s="199" t="s">
        <v>171</v>
      </c>
      <c r="F4164" s="200"/>
      <c r="G4164" s="200"/>
      <c r="H4164" s="200"/>
      <c r="I4164" s="200">
        <v>45693</v>
      </c>
      <c r="J4164" s="143">
        <f t="shared" si="65"/>
        <v>45693</v>
      </c>
      <c r="K4164" s="202">
        <v>8</v>
      </c>
      <c r="L4164" s="284" t="s">
        <v>5557</v>
      </c>
      <c r="M4164" s="223"/>
      <c r="N4164" s="203"/>
      <c r="O4164" s="222" t="s">
        <v>326</v>
      </c>
    </row>
    <row r="4165" spans="1:15" ht="29.25" customHeight="1">
      <c r="A4165" s="221" t="s">
        <v>100</v>
      </c>
      <c r="B4165" s="221" t="s">
        <v>782</v>
      </c>
      <c r="C4165" s="222" t="s">
        <v>476</v>
      </c>
      <c r="D4165" s="222" t="s">
        <v>167</v>
      </c>
      <c r="E4165" s="199" t="s">
        <v>171</v>
      </c>
      <c r="F4165" s="200"/>
      <c r="G4165" s="200"/>
      <c r="H4165" s="200"/>
      <c r="I4165" s="200">
        <v>45694</v>
      </c>
      <c r="J4165" s="143">
        <f t="shared" si="65"/>
        <v>45694</v>
      </c>
      <c r="K4165" s="202">
        <v>8</v>
      </c>
      <c r="L4165" s="285" t="s">
        <v>5732</v>
      </c>
      <c r="M4165" s="223"/>
      <c r="N4165" s="203"/>
      <c r="O4165" s="222" t="s">
        <v>326</v>
      </c>
    </row>
    <row r="4166" spans="1:15" ht="29.25" customHeight="1">
      <c r="A4166" s="221" t="s">
        <v>100</v>
      </c>
      <c r="B4166" s="221" t="s">
        <v>782</v>
      </c>
      <c r="C4166" s="222" t="s">
        <v>476</v>
      </c>
      <c r="D4166" s="222" t="s">
        <v>167</v>
      </c>
      <c r="E4166" s="199" t="s">
        <v>165</v>
      </c>
      <c r="F4166" s="200"/>
      <c r="G4166" s="200"/>
      <c r="H4166" s="200"/>
      <c r="I4166" s="200">
        <v>45695</v>
      </c>
      <c r="J4166" s="143">
        <f t="shared" si="65"/>
        <v>45695</v>
      </c>
      <c r="K4166" s="202">
        <v>8</v>
      </c>
      <c r="L4166" s="285" t="s">
        <v>565</v>
      </c>
      <c r="M4166" s="223"/>
      <c r="N4166" s="203"/>
      <c r="O4166" s="222" t="s">
        <v>326</v>
      </c>
    </row>
    <row r="4167" spans="1:15" ht="29.25" customHeight="1">
      <c r="A4167" s="221" t="s">
        <v>100</v>
      </c>
      <c r="B4167" s="221" t="s">
        <v>782</v>
      </c>
      <c r="C4167" s="222" t="s">
        <v>476</v>
      </c>
      <c r="D4167" s="222" t="s">
        <v>167</v>
      </c>
      <c r="E4167" s="199" t="s">
        <v>165</v>
      </c>
      <c r="F4167" s="200"/>
      <c r="G4167" s="200"/>
      <c r="H4167" s="200"/>
      <c r="I4167" s="200">
        <v>45696</v>
      </c>
      <c r="J4167" s="143">
        <f t="shared" si="65"/>
        <v>45696</v>
      </c>
      <c r="K4167" s="202">
        <v>8</v>
      </c>
      <c r="L4167" s="285" t="s">
        <v>170</v>
      </c>
      <c r="M4167" s="223"/>
      <c r="N4167" s="203"/>
      <c r="O4167" s="222" t="s">
        <v>326</v>
      </c>
    </row>
    <row r="4168" spans="1:15" ht="29.25" customHeight="1">
      <c r="A4168" s="221" t="s">
        <v>100</v>
      </c>
      <c r="B4168" s="221" t="s">
        <v>782</v>
      </c>
      <c r="C4168" s="222" t="s">
        <v>476</v>
      </c>
      <c r="D4168" s="222" t="s">
        <v>167</v>
      </c>
      <c r="E4168" s="199" t="s">
        <v>163</v>
      </c>
      <c r="F4168" s="200" t="s">
        <v>670</v>
      </c>
      <c r="G4168" s="200" t="s">
        <v>671</v>
      </c>
      <c r="H4168" s="200"/>
      <c r="I4168" s="200">
        <v>45698</v>
      </c>
      <c r="J4168" s="143">
        <f t="shared" si="65"/>
        <v>45698</v>
      </c>
      <c r="K4168" s="202">
        <v>3.5</v>
      </c>
      <c r="L4168" s="285" t="s">
        <v>5733</v>
      </c>
      <c r="M4168" s="223"/>
      <c r="N4168" s="203"/>
      <c r="O4168" s="222" t="s">
        <v>326</v>
      </c>
    </row>
    <row r="4169" spans="1:15" ht="29.25" customHeight="1">
      <c r="A4169" s="221" t="s">
        <v>100</v>
      </c>
      <c r="B4169" s="221" t="s">
        <v>782</v>
      </c>
      <c r="C4169" s="222" t="s">
        <v>476</v>
      </c>
      <c r="D4169" s="222" t="s">
        <v>167</v>
      </c>
      <c r="E4169" s="199" t="s">
        <v>179</v>
      </c>
      <c r="F4169" s="200"/>
      <c r="G4169" s="200"/>
      <c r="H4169" s="200"/>
      <c r="I4169" s="200">
        <v>45698</v>
      </c>
      <c r="J4169" s="143">
        <f t="shared" si="65"/>
        <v>45698</v>
      </c>
      <c r="K4169" s="202">
        <v>4.5</v>
      </c>
      <c r="L4169" s="284" t="s">
        <v>5734</v>
      </c>
      <c r="M4169" s="223"/>
      <c r="N4169" s="203"/>
      <c r="O4169" s="222" t="s">
        <v>326</v>
      </c>
    </row>
    <row r="4170" spans="1:15" ht="29.25" customHeight="1">
      <c r="A4170" s="221" t="s">
        <v>100</v>
      </c>
      <c r="B4170" s="221" t="s">
        <v>782</v>
      </c>
      <c r="C4170" s="222" t="s">
        <v>476</v>
      </c>
      <c r="D4170" s="222" t="s">
        <v>167</v>
      </c>
      <c r="E4170" s="199" t="s">
        <v>179</v>
      </c>
      <c r="F4170" s="200"/>
      <c r="G4170" s="200"/>
      <c r="H4170" s="200"/>
      <c r="I4170" s="200">
        <v>45699</v>
      </c>
      <c r="J4170" s="143">
        <f t="shared" si="65"/>
        <v>45699</v>
      </c>
      <c r="K4170" s="202">
        <v>4</v>
      </c>
      <c r="L4170" s="284" t="s">
        <v>5734</v>
      </c>
      <c r="M4170" s="223"/>
      <c r="N4170" s="203"/>
      <c r="O4170" s="222" t="s">
        <v>326</v>
      </c>
    </row>
    <row r="4171" spans="1:15" ht="29.25" customHeight="1">
      <c r="A4171" s="221" t="s">
        <v>100</v>
      </c>
      <c r="B4171" s="221" t="s">
        <v>782</v>
      </c>
      <c r="C4171" s="222" t="s">
        <v>476</v>
      </c>
      <c r="D4171" s="222" t="s">
        <v>167</v>
      </c>
      <c r="E4171" s="199" t="s">
        <v>163</v>
      </c>
      <c r="F4171" s="200" t="s">
        <v>2241</v>
      </c>
      <c r="G4171" s="200" t="s">
        <v>2242</v>
      </c>
      <c r="H4171" s="200"/>
      <c r="I4171" s="200">
        <v>45699</v>
      </c>
      <c r="J4171" s="143">
        <f t="shared" si="65"/>
        <v>45699</v>
      </c>
      <c r="K4171" s="202">
        <v>4</v>
      </c>
      <c r="L4171" s="285" t="s">
        <v>5735</v>
      </c>
      <c r="M4171" s="223"/>
      <c r="N4171" s="203"/>
      <c r="O4171" s="222" t="s">
        <v>326</v>
      </c>
    </row>
    <row r="4172" spans="1:15" ht="29.25" customHeight="1">
      <c r="A4172" s="221" t="s">
        <v>100</v>
      </c>
      <c r="B4172" s="221" t="s">
        <v>782</v>
      </c>
      <c r="C4172" s="222" t="s">
        <v>476</v>
      </c>
      <c r="D4172" s="222" t="s">
        <v>167</v>
      </c>
      <c r="E4172" s="199" t="s">
        <v>179</v>
      </c>
      <c r="F4172" s="200"/>
      <c r="G4172" s="200"/>
      <c r="H4172" s="200"/>
      <c r="I4172" s="200">
        <v>45700</v>
      </c>
      <c r="J4172" s="143">
        <f t="shared" si="65"/>
        <v>45700</v>
      </c>
      <c r="K4172" s="202">
        <v>4</v>
      </c>
      <c r="L4172" s="284" t="s">
        <v>5734</v>
      </c>
      <c r="M4172" s="223"/>
      <c r="N4172" s="203"/>
      <c r="O4172" s="222" t="s">
        <v>326</v>
      </c>
    </row>
    <row r="4173" spans="1:15" ht="29.25" customHeight="1">
      <c r="A4173" s="221" t="s">
        <v>100</v>
      </c>
      <c r="B4173" s="221" t="s">
        <v>782</v>
      </c>
      <c r="C4173" s="222" t="s">
        <v>476</v>
      </c>
      <c r="D4173" s="222" t="s">
        <v>167</v>
      </c>
      <c r="E4173" s="199" t="s">
        <v>163</v>
      </c>
      <c r="F4173" s="200" t="s">
        <v>2241</v>
      </c>
      <c r="G4173" s="200" t="s">
        <v>2242</v>
      </c>
      <c r="H4173" s="200"/>
      <c r="I4173" s="200">
        <v>45700</v>
      </c>
      <c r="J4173" s="143">
        <f t="shared" si="65"/>
        <v>45700</v>
      </c>
      <c r="K4173" s="202">
        <v>4</v>
      </c>
      <c r="L4173" s="285" t="s">
        <v>5735</v>
      </c>
      <c r="M4173" s="223"/>
      <c r="N4173" s="203"/>
      <c r="O4173" s="222" t="s">
        <v>326</v>
      </c>
    </row>
    <row r="4174" spans="1:15" ht="29.25" customHeight="1">
      <c r="A4174" s="221" t="s">
        <v>100</v>
      </c>
      <c r="B4174" s="221" t="s">
        <v>782</v>
      </c>
      <c r="C4174" s="222" t="s">
        <v>476</v>
      </c>
      <c r="D4174" s="222" t="s">
        <v>167</v>
      </c>
      <c r="E4174" s="199" t="s">
        <v>171</v>
      </c>
      <c r="F4174" s="200"/>
      <c r="G4174" s="200"/>
      <c r="H4174" s="200"/>
      <c r="I4174" s="200">
        <v>45701</v>
      </c>
      <c r="J4174" s="143">
        <f t="shared" si="65"/>
        <v>45701</v>
      </c>
      <c r="K4174" s="202">
        <v>3.5</v>
      </c>
      <c r="L4174" s="285" t="s">
        <v>5897</v>
      </c>
      <c r="M4174" s="223"/>
      <c r="N4174" s="203"/>
      <c r="O4174" s="222" t="s">
        <v>326</v>
      </c>
    </row>
    <row r="4175" spans="1:15" ht="29.25" customHeight="1">
      <c r="A4175" s="221" t="s">
        <v>100</v>
      </c>
      <c r="B4175" s="221" t="s">
        <v>782</v>
      </c>
      <c r="C4175" s="222" t="s">
        <v>476</v>
      </c>
      <c r="D4175" s="222" t="s">
        <v>167</v>
      </c>
      <c r="E4175" s="199" t="s">
        <v>163</v>
      </c>
      <c r="F4175" s="200" t="s">
        <v>670</v>
      </c>
      <c r="G4175" s="200" t="s">
        <v>671</v>
      </c>
      <c r="H4175" s="200"/>
      <c r="I4175" s="200">
        <v>45701</v>
      </c>
      <c r="J4175" s="143">
        <f t="shared" si="65"/>
        <v>45701</v>
      </c>
      <c r="K4175" s="202">
        <v>4.5</v>
      </c>
      <c r="L4175" s="285" t="s">
        <v>5898</v>
      </c>
      <c r="M4175" s="223"/>
      <c r="N4175" s="203"/>
      <c r="O4175" s="222" t="s">
        <v>326</v>
      </c>
    </row>
    <row r="4176" spans="1:15" ht="29.25" customHeight="1">
      <c r="A4176" s="221" t="s">
        <v>100</v>
      </c>
      <c r="B4176" s="221" t="s">
        <v>782</v>
      </c>
      <c r="C4176" s="222" t="s">
        <v>476</v>
      </c>
      <c r="D4176" s="222" t="s">
        <v>167</v>
      </c>
      <c r="E4176" s="199" t="s">
        <v>171</v>
      </c>
      <c r="F4176" s="200"/>
      <c r="G4176" s="200"/>
      <c r="H4176" s="200"/>
      <c r="I4176" s="200">
        <v>45702</v>
      </c>
      <c r="J4176" s="143">
        <f t="shared" si="65"/>
        <v>45702</v>
      </c>
      <c r="K4176" s="202">
        <v>8</v>
      </c>
      <c r="L4176" s="284" t="s">
        <v>5734</v>
      </c>
      <c r="M4176" s="223"/>
      <c r="N4176" s="203"/>
      <c r="O4176" s="222" t="s">
        <v>326</v>
      </c>
    </row>
    <row r="4177" spans="1:15" ht="29.25" customHeight="1">
      <c r="A4177" s="221" t="s">
        <v>100</v>
      </c>
      <c r="B4177" s="221" t="s">
        <v>782</v>
      </c>
      <c r="C4177" s="222" t="s">
        <v>476</v>
      </c>
      <c r="D4177" s="222" t="s">
        <v>167</v>
      </c>
      <c r="E4177" s="199" t="s">
        <v>163</v>
      </c>
      <c r="F4177" s="200" t="s">
        <v>1387</v>
      </c>
      <c r="G4177" s="200" t="s">
        <v>1388</v>
      </c>
      <c r="H4177" s="200" t="s">
        <v>1459</v>
      </c>
      <c r="I4177" s="200">
        <v>45705</v>
      </c>
      <c r="J4177" s="143">
        <f t="shared" si="65"/>
        <v>45705</v>
      </c>
      <c r="K4177" s="202">
        <v>8</v>
      </c>
      <c r="L4177" s="285" t="s">
        <v>5899</v>
      </c>
      <c r="M4177" s="223"/>
      <c r="N4177" s="203">
        <v>4.4050000000000002</v>
      </c>
      <c r="O4177" s="222" t="s">
        <v>972</v>
      </c>
    </row>
    <row r="4178" spans="1:15" ht="29.25" customHeight="1">
      <c r="A4178" s="221" t="s">
        <v>100</v>
      </c>
      <c r="B4178" s="221" t="s">
        <v>782</v>
      </c>
      <c r="C4178" s="222" t="s">
        <v>476</v>
      </c>
      <c r="D4178" s="222" t="s">
        <v>167</v>
      </c>
      <c r="E4178" s="199" t="s">
        <v>163</v>
      </c>
      <c r="F4178" s="200" t="s">
        <v>670</v>
      </c>
      <c r="G4178" s="200" t="s">
        <v>671</v>
      </c>
      <c r="H4178" s="200" t="s">
        <v>108</v>
      </c>
      <c r="I4178" s="200">
        <v>45706</v>
      </c>
      <c r="J4178" s="143">
        <f t="shared" si="65"/>
        <v>45706</v>
      </c>
      <c r="K4178" s="202">
        <v>4</v>
      </c>
      <c r="L4178" s="285" t="s">
        <v>5900</v>
      </c>
      <c r="M4178" s="223"/>
      <c r="N4178" s="203">
        <v>1</v>
      </c>
      <c r="O4178" s="222" t="s">
        <v>968</v>
      </c>
    </row>
    <row r="4179" spans="1:15" ht="29.25" customHeight="1">
      <c r="A4179" s="221" t="s">
        <v>100</v>
      </c>
      <c r="B4179" s="221" t="s">
        <v>782</v>
      </c>
      <c r="C4179" s="222" t="s">
        <v>476</v>
      </c>
      <c r="D4179" s="222" t="s">
        <v>167</v>
      </c>
      <c r="E4179" s="199" t="s">
        <v>163</v>
      </c>
      <c r="F4179" s="200" t="s">
        <v>1387</v>
      </c>
      <c r="G4179" s="200" t="s">
        <v>1388</v>
      </c>
      <c r="H4179" s="200" t="s">
        <v>1459</v>
      </c>
      <c r="I4179" s="200">
        <v>45706</v>
      </c>
      <c r="J4179" s="143">
        <f t="shared" si="65"/>
        <v>45706</v>
      </c>
      <c r="K4179" s="202">
        <v>4</v>
      </c>
      <c r="L4179" s="285" t="s">
        <v>5901</v>
      </c>
      <c r="M4179" s="223"/>
      <c r="N4179" s="203">
        <v>4.4050000000000002</v>
      </c>
      <c r="O4179" s="222" t="s">
        <v>972</v>
      </c>
    </row>
    <row r="4180" spans="1:15" ht="29.25" customHeight="1">
      <c r="A4180" s="221" t="s">
        <v>100</v>
      </c>
      <c r="B4180" s="221" t="s">
        <v>782</v>
      </c>
      <c r="C4180" s="222" t="s">
        <v>476</v>
      </c>
      <c r="D4180" s="222" t="s">
        <v>167</v>
      </c>
      <c r="E4180" s="199" t="s">
        <v>163</v>
      </c>
      <c r="F4180" s="200" t="s">
        <v>670</v>
      </c>
      <c r="G4180" s="200" t="s">
        <v>671</v>
      </c>
      <c r="H4180" s="200" t="s">
        <v>108</v>
      </c>
      <c r="I4180" s="200">
        <v>45707</v>
      </c>
      <c r="J4180" s="143">
        <f t="shared" si="65"/>
        <v>45707</v>
      </c>
      <c r="K4180" s="202">
        <v>4</v>
      </c>
      <c r="L4180" s="285" t="s">
        <v>5900</v>
      </c>
      <c r="M4180" s="223"/>
      <c r="N4180" s="203">
        <v>1</v>
      </c>
      <c r="O4180" s="222" t="s">
        <v>968</v>
      </c>
    </row>
    <row r="4181" spans="1:15" ht="29.25" customHeight="1">
      <c r="A4181" s="221" t="s">
        <v>100</v>
      </c>
      <c r="B4181" s="221" t="s">
        <v>782</v>
      </c>
      <c r="C4181" s="222" t="s">
        <v>476</v>
      </c>
      <c r="D4181" s="222" t="s">
        <v>167</v>
      </c>
      <c r="E4181" s="199" t="s">
        <v>163</v>
      </c>
      <c r="F4181" s="200" t="s">
        <v>1387</v>
      </c>
      <c r="G4181" s="200" t="s">
        <v>1388</v>
      </c>
      <c r="H4181" s="200" t="s">
        <v>1459</v>
      </c>
      <c r="I4181" s="200">
        <v>45707</v>
      </c>
      <c r="J4181" s="143">
        <f t="shared" si="65"/>
        <v>45707</v>
      </c>
      <c r="K4181" s="202">
        <v>4</v>
      </c>
      <c r="L4181" s="285" t="s">
        <v>5899</v>
      </c>
      <c r="M4181" s="223"/>
      <c r="N4181" s="203">
        <v>4.4050000000000002</v>
      </c>
      <c r="O4181" s="222" t="s">
        <v>972</v>
      </c>
    </row>
    <row r="4182" spans="1:15" ht="29.25" customHeight="1">
      <c r="A4182" s="221" t="s">
        <v>100</v>
      </c>
      <c r="B4182" s="221" t="s">
        <v>782</v>
      </c>
      <c r="C4182" s="222" t="s">
        <v>476</v>
      </c>
      <c r="D4182" s="222" t="s">
        <v>167</v>
      </c>
      <c r="E4182" s="199" t="s">
        <v>163</v>
      </c>
      <c r="F4182" s="200" t="s">
        <v>1387</v>
      </c>
      <c r="G4182" s="200" t="s">
        <v>1388</v>
      </c>
      <c r="H4182" s="200" t="s">
        <v>1459</v>
      </c>
      <c r="I4182" s="200">
        <v>45708</v>
      </c>
      <c r="J4182" s="143">
        <f t="shared" si="65"/>
        <v>45708</v>
      </c>
      <c r="K4182" s="202">
        <v>8</v>
      </c>
      <c r="L4182" s="285" t="s">
        <v>6104</v>
      </c>
      <c r="M4182" s="223"/>
      <c r="N4182" s="203">
        <v>4.4050000000000002</v>
      </c>
      <c r="O4182" s="222" t="s">
        <v>972</v>
      </c>
    </row>
    <row r="4183" spans="1:15" ht="29.25" customHeight="1">
      <c r="A4183" s="221" t="s">
        <v>100</v>
      </c>
      <c r="B4183" s="221" t="s">
        <v>782</v>
      </c>
      <c r="C4183" s="222" t="s">
        <v>476</v>
      </c>
      <c r="D4183" s="222" t="s">
        <v>167</v>
      </c>
      <c r="E4183" s="199" t="s">
        <v>163</v>
      </c>
      <c r="F4183" s="200" t="s">
        <v>1387</v>
      </c>
      <c r="G4183" s="200" t="s">
        <v>1388</v>
      </c>
      <c r="H4183" s="200" t="s">
        <v>1459</v>
      </c>
      <c r="I4183" s="200">
        <v>45709</v>
      </c>
      <c r="J4183" s="143">
        <f t="shared" si="65"/>
        <v>45709</v>
      </c>
      <c r="K4183" s="202">
        <v>8</v>
      </c>
      <c r="L4183" s="285" t="s">
        <v>6105</v>
      </c>
      <c r="M4183" s="223"/>
      <c r="N4183" s="203">
        <v>4.4050000000000002</v>
      </c>
      <c r="O4183" s="222" t="s">
        <v>972</v>
      </c>
    </row>
    <row r="4184" spans="1:15" ht="29.25" customHeight="1">
      <c r="A4184" s="221" t="s">
        <v>100</v>
      </c>
      <c r="B4184" s="221" t="s">
        <v>782</v>
      </c>
      <c r="C4184" s="222" t="s">
        <v>476</v>
      </c>
      <c r="D4184" s="222" t="s">
        <v>167</v>
      </c>
      <c r="E4184" s="199" t="s">
        <v>165</v>
      </c>
      <c r="F4184" s="200"/>
      <c r="G4184" s="200"/>
      <c r="H4184" s="200"/>
      <c r="I4184" s="200">
        <v>45712</v>
      </c>
      <c r="J4184" s="143">
        <f t="shared" si="65"/>
        <v>45712</v>
      </c>
      <c r="K4184" s="202">
        <v>4.5</v>
      </c>
      <c r="L4184" s="285" t="s">
        <v>172</v>
      </c>
      <c r="M4184" s="223"/>
      <c r="N4184" s="203"/>
      <c r="O4184" s="222" t="s">
        <v>326</v>
      </c>
    </row>
    <row r="4185" spans="1:15" ht="29.25" customHeight="1">
      <c r="A4185" s="221" t="s">
        <v>100</v>
      </c>
      <c r="B4185" s="221" t="s">
        <v>782</v>
      </c>
      <c r="C4185" s="222" t="s">
        <v>476</v>
      </c>
      <c r="D4185" s="222" t="s">
        <v>167</v>
      </c>
      <c r="E4185" s="199" t="s">
        <v>163</v>
      </c>
      <c r="F4185" s="200" t="s">
        <v>1387</v>
      </c>
      <c r="G4185" s="200" t="s">
        <v>1388</v>
      </c>
      <c r="H4185" s="200" t="s">
        <v>1459</v>
      </c>
      <c r="I4185" s="200">
        <v>45712</v>
      </c>
      <c r="J4185" s="143">
        <f t="shared" si="65"/>
        <v>45712</v>
      </c>
      <c r="K4185" s="202">
        <v>3.5</v>
      </c>
      <c r="L4185" s="285" t="s">
        <v>6106</v>
      </c>
      <c r="M4185" s="223"/>
      <c r="N4185" s="203">
        <v>4.4050000000000002</v>
      </c>
      <c r="O4185" s="222" t="s">
        <v>972</v>
      </c>
    </row>
    <row r="4186" spans="1:15" ht="29.25" customHeight="1">
      <c r="A4186" s="221" t="s">
        <v>100</v>
      </c>
      <c r="B4186" s="221" t="s">
        <v>782</v>
      </c>
      <c r="C4186" s="222" t="s">
        <v>476</v>
      </c>
      <c r="D4186" s="222" t="s">
        <v>167</v>
      </c>
      <c r="E4186" s="199" t="s">
        <v>163</v>
      </c>
      <c r="F4186" s="200" t="s">
        <v>937</v>
      </c>
      <c r="G4186" s="200" t="s">
        <v>938</v>
      </c>
      <c r="H4186" s="200" t="s">
        <v>4799</v>
      </c>
      <c r="I4186" s="200">
        <v>45713</v>
      </c>
      <c r="J4186" s="143">
        <f t="shared" si="65"/>
        <v>45713</v>
      </c>
      <c r="K4186" s="202">
        <v>4.5</v>
      </c>
      <c r="L4186" s="285" t="s">
        <v>6108</v>
      </c>
      <c r="M4186" s="223"/>
      <c r="N4186" s="203">
        <v>0</v>
      </c>
      <c r="O4186" s="222" t="s">
        <v>326</v>
      </c>
    </row>
    <row r="4187" spans="1:15" ht="29.25" customHeight="1">
      <c r="A4187" s="221" t="s">
        <v>100</v>
      </c>
      <c r="B4187" s="221" t="s">
        <v>782</v>
      </c>
      <c r="C4187" s="222" t="s">
        <v>476</v>
      </c>
      <c r="D4187" s="222" t="s">
        <v>167</v>
      </c>
      <c r="E4187" s="199" t="s">
        <v>163</v>
      </c>
      <c r="F4187" s="200" t="s">
        <v>1387</v>
      </c>
      <c r="G4187" s="200" t="s">
        <v>1388</v>
      </c>
      <c r="H4187" s="200" t="s">
        <v>1459</v>
      </c>
      <c r="I4187" s="200">
        <v>45713</v>
      </c>
      <c r="J4187" s="143">
        <f t="shared" si="65"/>
        <v>45713</v>
      </c>
      <c r="K4187" s="202">
        <v>3.5</v>
      </c>
      <c r="L4187" s="284" t="s">
        <v>6107</v>
      </c>
      <c r="M4187" s="223"/>
      <c r="N4187" s="203">
        <v>4.4050000000000002</v>
      </c>
      <c r="O4187" s="222" t="s">
        <v>972</v>
      </c>
    </row>
    <row r="4188" spans="1:15" ht="29.25" customHeight="1">
      <c r="A4188" s="221" t="s">
        <v>100</v>
      </c>
      <c r="B4188" s="221" t="s">
        <v>782</v>
      </c>
      <c r="C4188" s="222" t="s">
        <v>476</v>
      </c>
      <c r="D4188" s="222" t="s">
        <v>167</v>
      </c>
      <c r="E4188" s="199" t="s">
        <v>171</v>
      </c>
      <c r="F4188" s="200"/>
      <c r="G4188" s="200"/>
      <c r="H4188" s="200"/>
      <c r="I4188" s="200">
        <v>45714</v>
      </c>
      <c r="J4188" s="143">
        <f t="shared" si="65"/>
        <v>45714</v>
      </c>
      <c r="K4188" s="202">
        <v>3.5</v>
      </c>
      <c r="L4188" s="285" t="s">
        <v>6110</v>
      </c>
      <c r="M4188" s="223"/>
      <c r="N4188" s="203"/>
      <c r="O4188" s="222" t="s">
        <v>326</v>
      </c>
    </row>
    <row r="4189" spans="1:15" ht="29.25" customHeight="1">
      <c r="A4189" s="221" t="s">
        <v>100</v>
      </c>
      <c r="B4189" s="221" t="s">
        <v>782</v>
      </c>
      <c r="C4189" s="222" t="s">
        <v>476</v>
      </c>
      <c r="D4189" s="222" t="s">
        <v>167</v>
      </c>
      <c r="E4189" s="199" t="s">
        <v>163</v>
      </c>
      <c r="F4189" s="200" t="s">
        <v>937</v>
      </c>
      <c r="G4189" s="200" t="s">
        <v>938</v>
      </c>
      <c r="H4189" s="200" t="s">
        <v>4793</v>
      </c>
      <c r="I4189" s="200">
        <v>45714</v>
      </c>
      <c r="J4189" s="143">
        <f t="shared" si="65"/>
        <v>45714</v>
      </c>
      <c r="K4189" s="202">
        <v>4.5</v>
      </c>
      <c r="L4189" s="285" t="s">
        <v>6109</v>
      </c>
      <c r="M4189" s="223"/>
      <c r="N4189" s="203">
        <v>0</v>
      </c>
      <c r="O4189" s="222" t="s">
        <v>326</v>
      </c>
    </row>
    <row r="4190" spans="1:15" ht="29.25" customHeight="1">
      <c r="A4190" s="221" t="s">
        <v>100</v>
      </c>
      <c r="B4190" s="221" t="s">
        <v>782</v>
      </c>
      <c r="C4190" s="222" t="s">
        <v>476</v>
      </c>
      <c r="D4190" s="222" t="s">
        <v>167</v>
      </c>
      <c r="E4190" s="199" t="s">
        <v>165</v>
      </c>
      <c r="F4190" s="200"/>
      <c r="G4190" s="200"/>
      <c r="H4190" s="200"/>
      <c r="I4190" s="200">
        <v>45719</v>
      </c>
      <c r="J4190" s="143">
        <f t="shared" si="65"/>
        <v>45719</v>
      </c>
      <c r="K4190" s="202">
        <v>8</v>
      </c>
      <c r="L4190" s="285" t="s">
        <v>172</v>
      </c>
      <c r="M4190" s="223"/>
      <c r="N4190" s="203"/>
      <c r="O4190" s="222" t="s">
        <v>326</v>
      </c>
    </row>
    <row r="4191" spans="1:15" ht="29.25" customHeight="1">
      <c r="A4191" s="221" t="s">
        <v>100</v>
      </c>
      <c r="B4191" s="221" t="s">
        <v>782</v>
      </c>
      <c r="C4191" s="222" t="s">
        <v>476</v>
      </c>
      <c r="D4191" s="222" t="s">
        <v>167</v>
      </c>
      <c r="E4191" s="199" t="s">
        <v>163</v>
      </c>
      <c r="F4191" s="200" t="s">
        <v>937</v>
      </c>
      <c r="G4191" s="200" t="s">
        <v>938</v>
      </c>
      <c r="H4191" s="200" t="s">
        <v>4799</v>
      </c>
      <c r="I4191" s="200">
        <v>45720</v>
      </c>
      <c r="J4191" s="143">
        <f t="shared" si="65"/>
        <v>45720</v>
      </c>
      <c r="K4191" s="202">
        <v>8</v>
      </c>
      <c r="L4191" s="284" t="s">
        <v>6269</v>
      </c>
      <c r="M4191" s="223"/>
      <c r="N4191" s="203">
        <v>0</v>
      </c>
      <c r="O4191" s="222" t="s">
        <v>326</v>
      </c>
    </row>
    <row r="4192" spans="1:15" ht="29.25" customHeight="1">
      <c r="A4192" s="221" t="s">
        <v>100</v>
      </c>
      <c r="B4192" s="221" t="s">
        <v>782</v>
      </c>
      <c r="C4192" s="222" t="s">
        <v>476</v>
      </c>
      <c r="D4192" s="222" t="s">
        <v>167</v>
      </c>
      <c r="E4192" s="199" t="s">
        <v>163</v>
      </c>
      <c r="F4192" s="200" t="s">
        <v>937</v>
      </c>
      <c r="G4192" s="200" t="s">
        <v>938</v>
      </c>
      <c r="H4192" s="200" t="s">
        <v>4799</v>
      </c>
      <c r="I4192" s="200">
        <v>45721</v>
      </c>
      <c r="J4192" s="143">
        <f t="shared" si="65"/>
        <v>45721</v>
      </c>
      <c r="K4192" s="202">
        <v>8</v>
      </c>
      <c r="L4192" s="284" t="s">
        <v>6269</v>
      </c>
      <c r="M4192" s="223"/>
      <c r="N4192" s="203">
        <v>0</v>
      </c>
      <c r="O4192" s="222" t="s">
        <v>326</v>
      </c>
    </row>
    <row r="4193" spans="1:15" ht="29.25" customHeight="1">
      <c r="A4193" s="221" t="s">
        <v>100</v>
      </c>
      <c r="B4193" s="221" t="s">
        <v>782</v>
      </c>
      <c r="C4193" s="222" t="s">
        <v>476</v>
      </c>
      <c r="D4193" s="222" t="s">
        <v>167</v>
      </c>
      <c r="E4193" s="199" t="s">
        <v>163</v>
      </c>
      <c r="F4193" s="200" t="s">
        <v>937</v>
      </c>
      <c r="G4193" s="200" t="s">
        <v>938</v>
      </c>
      <c r="H4193" s="200" t="s">
        <v>4799</v>
      </c>
      <c r="I4193" s="200">
        <v>45722</v>
      </c>
      <c r="J4193" s="143">
        <f t="shared" si="65"/>
        <v>45722</v>
      </c>
      <c r="K4193" s="202">
        <v>8</v>
      </c>
      <c r="L4193" s="284" t="s">
        <v>6407</v>
      </c>
      <c r="M4193" s="223"/>
      <c r="N4193" s="203">
        <v>0</v>
      </c>
      <c r="O4193" s="222" t="s">
        <v>326</v>
      </c>
    </row>
    <row r="4194" spans="1:15" ht="29.25" customHeight="1">
      <c r="A4194" s="221" t="s">
        <v>100</v>
      </c>
      <c r="B4194" s="221" t="s">
        <v>782</v>
      </c>
      <c r="C4194" s="222" t="s">
        <v>476</v>
      </c>
      <c r="D4194" s="222" t="s">
        <v>167</v>
      </c>
      <c r="E4194" s="199" t="s">
        <v>163</v>
      </c>
      <c r="F4194" s="200" t="s">
        <v>937</v>
      </c>
      <c r="G4194" s="200" t="s">
        <v>938</v>
      </c>
      <c r="H4194" s="200" t="s">
        <v>4799</v>
      </c>
      <c r="I4194" s="200">
        <v>45723</v>
      </c>
      <c r="J4194" s="143">
        <f t="shared" si="65"/>
        <v>45723</v>
      </c>
      <c r="K4194" s="202">
        <v>8</v>
      </c>
      <c r="L4194" s="285" t="s">
        <v>6408</v>
      </c>
      <c r="M4194" s="223"/>
      <c r="N4194" s="203">
        <v>0</v>
      </c>
      <c r="O4194" s="222" t="s">
        <v>326</v>
      </c>
    </row>
    <row r="4195" spans="1:15" ht="29.25" customHeight="1">
      <c r="A4195" s="221" t="s">
        <v>100</v>
      </c>
      <c r="B4195" s="221" t="s">
        <v>782</v>
      </c>
      <c r="C4195" s="222" t="s">
        <v>476</v>
      </c>
      <c r="D4195" s="222" t="s">
        <v>167</v>
      </c>
      <c r="E4195" s="199" t="s">
        <v>163</v>
      </c>
      <c r="F4195" s="200" t="s">
        <v>937</v>
      </c>
      <c r="G4195" s="200" t="s">
        <v>938</v>
      </c>
      <c r="H4195" s="200" t="s">
        <v>4799</v>
      </c>
      <c r="I4195" s="200">
        <v>45726</v>
      </c>
      <c r="J4195" s="143">
        <f t="shared" si="65"/>
        <v>45726</v>
      </c>
      <c r="K4195" s="202">
        <v>8</v>
      </c>
      <c r="L4195" s="284" t="s">
        <v>6409</v>
      </c>
      <c r="M4195" s="223"/>
      <c r="N4195" s="203">
        <v>0</v>
      </c>
      <c r="O4195" s="222" t="s">
        <v>326</v>
      </c>
    </row>
    <row r="4196" spans="1:15" ht="29.25" customHeight="1">
      <c r="A4196" s="221" t="s">
        <v>100</v>
      </c>
      <c r="B4196" s="221" t="s">
        <v>782</v>
      </c>
      <c r="C4196" s="222" t="s">
        <v>476</v>
      </c>
      <c r="D4196" s="222" t="s">
        <v>167</v>
      </c>
      <c r="E4196" s="199" t="s">
        <v>163</v>
      </c>
      <c r="F4196" s="200" t="s">
        <v>937</v>
      </c>
      <c r="G4196" s="200" t="s">
        <v>938</v>
      </c>
      <c r="H4196" s="200" t="s">
        <v>4799</v>
      </c>
      <c r="I4196" s="200">
        <v>45727</v>
      </c>
      <c r="J4196" s="143">
        <f t="shared" si="65"/>
        <v>45727</v>
      </c>
      <c r="K4196" s="202">
        <v>8</v>
      </c>
      <c r="L4196" s="285" t="s">
        <v>6410</v>
      </c>
      <c r="M4196" s="223"/>
      <c r="N4196" s="203">
        <v>0</v>
      </c>
      <c r="O4196" s="222" t="s">
        <v>326</v>
      </c>
    </row>
    <row r="4197" spans="1:15" ht="29.25" customHeight="1">
      <c r="A4197" s="221" t="s">
        <v>100</v>
      </c>
      <c r="B4197" s="221" t="s">
        <v>782</v>
      </c>
      <c r="C4197" s="222" t="s">
        <v>476</v>
      </c>
      <c r="D4197" s="222" t="s">
        <v>167</v>
      </c>
      <c r="E4197" s="199" t="s">
        <v>163</v>
      </c>
      <c r="F4197" s="200" t="s">
        <v>937</v>
      </c>
      <c r="G4197" s="200" t="s">
        <v>938</v>
      </c>
      <c r="H4197" s="200" t="s">
        <v>4799</v>
      </c>
      <c r="I4197" s="200">
        <v>45728</v>
      </c>
      <c r="J4197" s="143">
        <f t="shared" si="65"/>
        <v>45728</v>
      </c>
      <c r="K4197" s="202">
        <v>8</v>
      </c>
      <c r="L4197" s="284" t="s">
        <v>6411</v>
      </c>
      <c r="M4197" s="223"/>
      <c r="N4197" s="203">
        <v>0</v>
      </c>
      <c r="O4197" s="222" t="s">
        <v>326</v>
      </c>
    </row>
    <row r="4198" spans="1:15" ht="29.25" customHeight="1">
      <c r="A4198" s="221" t="s">
        <v>100</v>
      </c>
      <c r="B4198" s="221" t="s">
        <v>782</v>
      </c>
      <c r="C4198" s="222" t="s">
        <v>476</v>
      </c>
      <c r="D4198" s="222" t="s">
        <v>167</v>
      </c>
      <c r="E4198" s="199" t="s">
        <v>163</v>
      </c>
      <c r="F4198" s="200" t="s">
        <v>937</v>
      </c>
      <c r="G4198" s="200" t="s">
        <v>938</v>
      </c>
      <c r="H4198" s="200" t="s">
        <v>4799</v>
      </c>
      <c r="I4198" s="200">
        <v>45729</v>
      </c>
      <c r="J4198" s="143">
        <f t="shared" si="65"/>
        <v>45729</v>
      </c>
      <c r="K4198" s="202">
        <v>8</v>
      </c>
      <c r="L4198" s="285" t="s">
        <v>6562</v>
      </c>
      <c r="M4198" s="223"/>
      <c r="N4198" s="203">
        <v>0</v>
      </c>
      <c r="O4198" s="222" t="s">
        <v>326</v>
      </c>
    </row>
    <row r="4199" spans="1:15" ht="29.25" customHeight="1">
      <c r="A4199" s="221" t="s">
        <v>100</v>
      </c>
      <c r="B4199" s="221" t="s">
        <v>782</v>
      </c>
      <c r="C4199" s="222" t="s">
        <v>476</v>
      </c>
      <c r="D4199" s="222" t="s">
        <v>167</v>
      </c>
      <c r="E4199" s="199" t="s">
        <v>163</v>
      </c>
      <c r="F4199" s="200" t="s">
        <v>937</v>
      </c>
      <c r="G4199" s="200" t="s">
        <v>938</v>
      </c>
      <c r="H4199" s="200" t="s">
        <v>4799</v>
      </c>
      <c r="I4199" s="200">
        <v>45730</v>
      </c>
      <c r="J4199" s="143">
        <f t="shared" si="65"/>
        <v>45730</v>
      </c>
      <c r="K4199" s="202">
        <v>8</v>
      </c>
      <c r="L4199" s="285" t="s">
        <v>6408</v>
      </c>
      <c r="M4199" s="223"/>
      <c r="N4199" s="203">
        <v>0</v>
      </c>
      <c r="O4199" s="222" t="s">
        <v>326</v>
      </c>
    </row>
    <row r="4200" spans="1:15" ht="29.25" customHeight="1">
      <c r="A4200" s="221" t="s">
        <v>100</v>
      </c>
      <c r="B4200" s="221" t="s">
        <v>782</v>
      </c>
      <c r="C4200" s="222" t="s">
        <v>476</v>
      </c>
      <c r="D4200" s="222" t="s">
        <v>167</v>
      </c>
      <c r="E4200" s="199" t="s">
        <v>163</v>
      </c>
      <c r="F4200" s="200" t="s">
        <v>937</v>
      </c>
      <c r="G4200" s="200" t="s">
        <v>938</v>
      </c>
      <c r="H4200" s="200" t="s">
        <v>4799</v>
      </c>
      <c r="I4200" s="200">
        <v>45733</v>
      </c>
      <c r="J4200" s="143">
        <f t="shared" si="65"/>
        <v>45733</v>
      </c>
      <c r="K4200" s="202">
        <v>8</v>
      </c>
      <c r="L4200" s="285" t="s">
        <v>6408</v>
      </c>
      <c r="M4200" s="223"/>
      <c r="N4200" s="203">
        <v>0</v>
      </c>
      <c r="O4200" s="222" t="s">
        <v>326</v>
      </c>
    </row>
    <row r="4201" spans="1:15" ht="29.25" customHeight="1">
      <c r="A4201" s="221" t="s">
        <v>100</v>
      </c>
      <c r="B4201" s="221" t="s">
        <v>782</v>
      </c>
      <c r="C4201" s="222" t="s">
        <v>476</v>
      </c>
      <c r="D4201" s="222" t="s">
        <v>167</v>
      </c>
      <c r="E4201" s="199" t="s">
        <v>177</v>
      </c>
      <c r="F4201" s="200"/>
      <c r="G4201" s="200"/>
      <c r="H4201" s="200"/>
      <c r="I4201" s="200">
        <v>45734</v>
      </c>
      <c r="J4201" s="143">
        <f t="shared" si="65"/>
        <v>45734</v>
      </c>
      <c r="K4201" s="202">
        <v>2</v>
      </c>
      <c r="L4201" s="285" t="s">
        <v>6563</v>
      </c>
      <c r="M4201" s="223"/>
      <c r="N4201" s="203"/>
      <c r="O4201" s="222" t="s">
        <v>326</v>
      </c>
    </row>
    <row r="4202" spans="1:15" ht="29.25" customHeight="1">
      <c r="A4202" s="221" t="s">
        <v>100</v>
      </c>
      <c r="B4202" s="221" t="s">
        <v>782</v>
      </c>
      <c r="C4202" s="222" t="s">
        <v>476</v>
      </c>
      <c r="D4202" s="222" t="s">
        <v>167</v>
      </c>
      <c r="E4202" s="199" t="s">
        <v>163</v>
      </c>
      <c r="F4202" s="200" t="s">
        <v>937</v>
      </c>
      <c r="G4202" s="200" t="s">
        <v>938</v>
      </c>
      <c r="H4202" s="200" t="s">
        <v>4799</v>
      </c>
      <c r="I4202" s="200">
        <v>45734</v>
      </c>
      <c r="J4202" s="143">
        <f t="shared" si="65"/>
        <v>45734</v>
      </c>
      <c r="K4202" s="202">
        <v>6</v>
      </c>
      <c r="L4202" s="285" t="s">
        <v>6564</v>
      </c>
      <c r="M4202" s="223"/>
      <c r="N4202" s="203">
        <v>0</v>
      </c>
      <c r="O4202" s="222" t="s">
        <v>326</v>
      </c>
    </row>
    <row r="4203" spans="1:15" ht="29.25" customHeight="1">
      <c r="A4203" s="221" t="s">
        <v>100</v>
      </c>
      <c r="B4203" s="221" t="s">
        <v>782</v>
      </c>
      <c r="C4203" s="222" t="s">
        <v>476</v>
      </c>
      <c r="D4203" s="222" t="s">
        <v>167</v>
      </c>
      <c r="E4203" s="199" t="s">
        <v>163</v>
      </c>
      <c r="F4203" s="200" t="s">
        <v>937</v>
      </c>
      <c r="G4203" s="200" t="s">
        <v>938</v>
      </c>
      <c r="H4203" s="200" t="s">
        <v>4799</v>
      </c>
      <c r="I4203" s="200">
        <v>45735</v>
      </c>
      <c r="J4203" s="143">
        <f t="shared" si="65"/>
        <v>45735</v>
      </c>
      <c r="K4203" s="202">
        <v>9</v>
      </c>
      <c r="L4203" s="285" t="s">
        <v>6564</v>
      </c>
      <c r="M4203" s="223"/>
      <c r="N4203" s="203">
        <v>0</v>
      </c>
      <c r="O4203" s="222" t="s">
        <v>326</v>
      </c>
    </row>
    <row r="4204" spans="1:15" ht="29.25" customHeight="1">
      <c r="A4204" s="221" t="s">
        <v>100</v>
      </c>
      <c r="B4204" s="221" t="s">
        <v>782</v>
      </c>
      <c r="C4204" s="222" t="s">
        <v>476</v>
      </c>
      <c r="D4204" s="222" t="s">
        <v>167</v>
      </c>
      <c r="E4204" s="199" t="s">
        <v>163</v>
      </c>
      <c r="F4204" s="200" t="s">
        <v>937</v>
      </c>
      <c r="G4204" s="200" t="s">
        <v>938</v>
      </c>
      <c r="H4204" s="200" t="s">
        <v>4799</v>
      </c>
      <c r="I4204" s="200">
        <v>45736</v>
      </c>
      <c r="J4204" s="143">
        <f t="shared" si="65"/>
        <v>45736</v>
      </c>
      <c r="K4204" s="202">
        <v>8</v>
      </c>
      <c r="L4204" s="285" t="s">
        <v>6750</v>
      </c>
      <c r="M4204" s="223"/>
      <c r="N4204" s="203">
        <v>0</v>
      </c>
      <c r="O4204" s="222" t="s">
        <v>326</v>
      </c>
    </row>
    <row r="4205" spans="1:15" ht="29.25" customHeight="1">
      <c r="A4205" s="221" t="s">
        <v>100</v>
      </c>
      <c r="B4205" s="221" t="s">
        <v>782</v>
      </c>
      <c r="C4205" s="222" t="s">
        <v>476</v>
      </c>
      <c r="D4205" s="222" t="s">
        <v>167</v>
      </c>
      <c r="E4205" s="199" t="s">
        <v>163</v>
      </c>
      <c r="F4205" s="200" t="s">
        <v>937</v>
      </c>
      <c r="G4205" s="200" t="s">
        <v>938</v>
      </c>
      <c r="H4205" s="200" t="s">
        <v>4799</v>
      </c>
      <c r="I4205" s="200">
        <v>45740</v>
      </c>
      <c r="J4205" s="143">
        <f t="shared" si="65"/>
        <v>45740</v>
      </c>
      <c r="K4205" s="202">
        <v>8</v>
      </c>
      <c r="L4205" s="285" t="s">
        <v>6751</v>
      </c>
      <c r="M4205" s="223"/>
      <c r="N4205" s="203">
        <v>0</v>
      </c>
      <c r="O4205" s="222" t="s">
        <v>326</v>
      </c>
    </row>
    <row r="4206" spans="1:15" ht="29.25" customHeight="1">
      <c r="A4206" s="221" t="s">
        <v>100</v>
      </c>
      <c r="B4206" s="221" t="s">
        <v>782</v>
      </c>
      <c r="C4206" s="222" t="s">
        <v>476</v>
      </c>
      <c r="D4206" s="222" t="s">
        <v>167</v>
      </c>
      <c r="E4206" s="199" t="s">
        <v>163</v>
      </c>
      <c r="F4206" s="200" t="s">
        <v>937</v>
      </c>
      <c r="G4206" s="200" t="s">
        <v>938</v>
      </c>
      <c r="H4206" s="200" t="s">
        <v>4798</v>
      </c>
      <c r="I4206" s="200">
        <v>45741</v>
      </c>
      <c r="J4206" s="143">
        <f t="shared" si="65"/>
        <v>45741</v>
      </c>
      <c r="K4206" s="202">
        <v>8</v>
      </c>
      <c r="L4206" s="285" t="s">
        <v>6965</v>
      </c>
      <c r="M4206" s="223"/>
      <c r="N4206" s="203">
        <v>0</v>
      </c>
      <c r="O4206" s="222" t="s">
        <v>326</v>
      </c>
    </row>
    <row r="4207" spans="1:15" ht="29.25" customHeight="1">
      <c r="A4207" s="221" t="s">
        <v>100</v>
      </c>
      <c r="B4207" s="221" t="s">
        <v>782</v>
      </c>
      <c r="C4207" s="222" t="s">
        <v>476</v>
      </c>
      <c r="D4207" s="222" t="s">
        <v>167</v>
      </c>
      <c r="E4207" s="199" t="s">
        <v>163</v>
      </c>
      <c r="F4207" s="200" t="s">
        <v>937</v>
      </c>
      <c r="G4207" s="200" t="s">
        <v>938</v>
      </c>
      <c r="H4207" s="200" t="s">
        <v>4798</v>
      </c>
      <c r="I4207" s="200">
        <v>45742</v>
      </c>
      <c r="J4207" s="143">
        <f t="shared" si="65"/>
        <v>45742</v>
      </c>
      <c r="K4207" s="202">
        <v>8</v>
      </c>
      <c r="L4207" s="285" t="s">
        <v>6965</v>
      </c>
      <c r="M4207" s="223"/>
      <c r="N4207" s="203">
        <v>0</v>
      </c>
      <c r="O4207" s="222" t="s">
        <v>326</v>
      </c>
    </row>
    <row r="4208" spans="1:15" ht="29.25" customHeight="1">
      <c r="A4208" s="221" t="s">
        <v>100</v>
      </c>
      <c r="B4208" s="221" t="s">
        <v>782</v>
      </c>
      <c r="C4208" s="222" t="s">
        <v>476</v>
      </c>
      <c r="D4208" s="222" t="s">
        <v>167</v>
      </c>
      <c r="E4208" s="199" t="s">
        <v>163</v>
      </c>
      <c r="F4208" s="200" t="s">
        <v>937</v>
      </c>
      <c r="G4208" s="200" t="s">
        <v>938</v>
      </c>
      <c r="H4208" s="200" t="s">
        <v>4798</v>
      </c>
      <c r="I4208" s="200">
        <v>45743</v>
      </c>
      <c r="J4208" s="143">
        <f t="shared" si="65"/>
        <v>45743</v>
      </c>
      <c r="K4208" s="202">
        <v>8</v>
      </c>
      <c r="L4208" s="285" t="s">
        <v>6965</v>
      </c>
      <c r="M4208" s="223"/>
      <c r="N4208" s="203">
        <v>0</v>
      </c>
      <c r="O4208" s="222" t="s">
        <v>326</v>
      </c>
    </row>
    <row r="4209" spans="1:15" ht="29.25" customHeight="1">
      <c r="A4209" s="221" t="s">
        <v>100</v>
      </c>
      <c r="B4209" s="221" t="s">
        <v>782</v>
      </c>
      <c r="C4209" s="222" t="s">
        <v>476</v>
      </c>
      <c r="D4209" s="222" t="s">
        <v>167</v>
      </c>
      <c r="E4209" s="199" t="s">
        <v>163</v>
      </c>
      <c r="F4209" s="200" t="s">
        <v>937</v>
      </c>
      <c r="G4209" s="200" t="s">
        <v>938</v>
      </c>
      <c r="H4209" s="200" t="s">
        <v>4798</v>
      </c>
      <c r="I4209" s="200">
        <v>45744</v>
      </c>
      <c r="J4209" s="143">
        <f t="shared" si="65"/>
        <v>45744</v>
      </c>
      <c r="K4209" s="202">
        <v>8</v>
      </c>
      <c r="L4209" s="285" t="s">
        <v>6965</v>
      </c>
      <c r="M4209" s="223"/>
      <c r="N4209" s="203">
        <v>0</v>
      </c>
      <c r="O4209" s="222" t="s">
        <v>326</v>
      </c>
    </row>
    <row r="4210" spans="1:15" ht="29.25" customHeight="1">
      <c r="A4210" s="221" t="s">
        <v>100</v>
      </c>
      <c r="B4210" s="221" t="s">
        <v>782</v>
      </c>
      <c r="C4210" s="222" t="s">
        <v>476</v>
      </c>
      <c r="D4210" s="222" t="s">
        <v>167</v>
      </c>
      <c r="E4210" s="199" t="s">
        <v>163</v>
      </c>
      <c r="F4210" s="200" t="s">
        <v>937</v>
      </c>
      <c r="G4210" s="200" t="s">
        <v>938</v>
      </c>
      <c r="H4210" s="200" t="s">
        <v>4798</v>
      </c>
      <c r="I4210" s="200">
        <v>45747</v>
      </c>
      <c r="J4210" s="143">
        <f t="shared" si="65"/>
        <v>45747</v>
      </c>
      <c r="K4210" s="202">
        <v>2</v>
      </c>
      <c r="L4210" s="285" t="s">
        <v>6966</v>
      </c>
      <c r="M4210" s="223"/>
      <c r="N4210" s="203">
        <v>0</v>
      </c>
      <c r="O4210" s="222" t="s">
        <v>326</v>
      </c>
    </row>
    <row r="4211" spans="1:15" ht="29.25" customHeight="1">
      <c r="A4211" s="221" t="s">
        <v>100</v>
      </c>
      <c r="B4211" s="221" t="s">
        <v>782</v>
      </c>
      <c r="C4211" s="222" t="s">
        <v>476</v>
      </c>
      <c r="D4211" s="222" t="s">
        <v>167</v>
      </c>
      <c r="E4211" s="199" t="s">
        <v>163</v>
      </c>
      <c r="F4211" s="200" t="s">
        <v>937</v>
      </c>
      <c r="G4211" s="200" t="s">
        <v>938</v>
      </c>
      <c r="H4211" s="200" t="s">
        <v>616</v>
      </c>
      <c r="I4211" s="200">
        <v>45747</v>
      </c>
      <c r="J4211" s="143">
        <f t="shared" si="65"/>
        <v>45747</v>
      </c>
      <c r="K4211" s="202">
        <v>6</v>
      </c>
      <c r="L4211" s="284" t="s">
        <v>6967</v>
      </c>
      <c r="M4211" s="223"/>
      <c r="N4211" s="203">
        <v>4.1875</v>
      </c>
      <c r="O4211" s="222" t="s">
        <v>968</v>
      </c>
    </row>
    <row r="4212" spans="1:15" ht="29.25" customHeight="1">
      <c r="A4212" s="221" t="s">
        <v>100</v>
      </c>
      <c r="B4212" s="221" t="s">
        <v>782</v>
      </c>
      <c r="C4212" s="222" t="s">
        <v>476</v>
      </c>
      <c r="D4212" s="222" t="s">
        <v>167</v>
      </c>
      <c r="E4212" s="199" t="s">
        <v>163</v>
      </c>
      <c r="F4212" s="200" t="s">
        <v>937</v>
      </c>
      <c r="G4212" s="200" t="s">
        <v>938</v>
      </c>
      <c r="H4212" s="200" t="s">
        <v>4799</v>
      </c>
      <c r="I4212" s="200">
        <v>45748</v>
      </c>
      <c r="J4212" s="143">
        <f t="shared" si="65"/>
        <v>45748</v>
      </c>
      <c r="K4212" s="202">
        <v>8</v>
      </c>
      <c r="L4212" s="285" t="s">
        <v>6968</v>
      </c>
      <c r="M4212" s="223"/>
      <c r="N4212" s="203">
        <v>0</v>
      </c>
      <c r="O4212" s="222" t="s">
        <v>326</v>
      </c>
    </row>
    <row r="4213" spans="1:15" ht="29.25" customHeight="1">
      <c r="A4213" s="221" t="s">
        <v>100</v>
      </c>
      <c r="B4213" s="221" t="s">
        <v>782</v>
      </c>
      <c r="C4213" s="222" t="s">
        <v>476</v>
      </c>
      <c r="D4213" s="222" t="s">
        <v>167</v>
      </c>
      <c r="E4213" s="199" t="s">
        <v>163</v>
      </c>
      <c r="F4213" s="200" t="s">
        <v>937</v>
      </c>
      <c r="G4213" s="200" t="s">
        <v>938</v>
      </c>
      <c r="H4213" s="200" t="s">
        <v>4799</v>
      </c>
      <c r="I4213" s="200">
        <v>45749</v>
      </c>
      <c r="J4213" s="143">
        <f t="shared" si="65"/>
        <v>45749</v>
      </c>
      <c r="K4213" s="202">
        <v>8</v>
      </c>
      <c r="L4213" s="285" t="s">
        <v>6968</v>
      </c>
      <c r="M4213" s="223"/>
      <c r="N4213" s="203">
        <v>0</v>
      </c>
      <c r="O4213" s="222" t="s">
        <v>326</v>
      </c>
    </row>
    <row r="4214" spans="1:15" ht="29.25" customHeight="1">
      <c r="A4214" s="221" t="s">
        <v>100</v>
      </c>
      <c r="B4214" s="221" t="s">
        <v>782</v>
      </c>
      <c r="C4214" s="222" t="s">
        <v>476</v>
      </c>
      <c r="D4214" s="222" t="s">
        <v>167</v>
      </c>
      <c r="E4214" s="199" t="s">
        <v>163</v>
      </c>
      <c r="F4214" s="200" t="s">
        <v>937</v>
      </c>
      <c r="G4214" s="200" t="s">
        <v>938</v>
      </c>
      <c r="H4214" s="200" t="s">
        <v>4799</v>
      </c>
      <c r="I4214" s="200">
        <v>45754</v>
      </c>
      <c r="J4214" s="143">
        <f t="shared" si="65"/>
        <v>45754</v>
      </c>
      <c r="K4214" s="202">
        <v>8</v>
      </c>
      <c r="L4214" s="285" t="s">
        <v>6969</v>
      </c>
      <c r="M4214" s="223"/>
      <c r="N4214" s="203">
        <v>0</v>
      </c>
      <c r="O4214" s="222" t="s">
        <v>326</v>
      </c>
    </row>
    <row r="4215" spans="1:15" ht="29.25" customHeight="1">
      <c r="A4215" s="221" t="s">
        <v>100</v>
      </c>
      <c r="B4215" s="221" t="s">
        <v>782</v>
      </c>
      <c r="C4215" s="222" t="s">
        <v>476</v>
      </c>
      <c r="D4215" s="222" t="s">
        <v>167</v>
      </c>
      <c r="E4215" s="199" t="s">
        <v>165</v>
      </c>
      <c r="F4215" s="200"/>
      <c r="G4215" s="200"/>
      <c r="H4215" s="200"/>
      <c r="I4215" s="200">
        <v>45755</v>
      </c>
      <c r="J4215" s="143">
        <f t="shared" si="65"/>
        <v>45755</v>
      </c>
      <c r="K4215" s="202">
        <v>4.5</v>
      </c>
      <c r="L4215" s="285" t="s">
        <v>172</v>
      </c>
      <c r="M4215" s="223"/>
      <c r="N4215" s="203"/>
      <c r="O4215" s="222" t="s">
        <v>326</v>
      </c>
    </row>
    <row r="4216" spans="1:15" ht="29.25" customHeight="1">
      <c r="A4216" s="221" t="s">
        <v>100</v>
      </c>
      <c r="B4216" s="221" t="s">
        <v>782</v>
      </c>
      <c r="C4216" s="222" t="s">
        <v>476</v>
      </c>
      <c r="D4216" s="222" t="s">
        <v>167</v>
      </c>
      <c r="E4216" s="199" t="s">
        <v>163</v>
      </c>
      <c r="F4216" s="200" t="s">
        <v>937</v>
      </c>
      <c r="G4216" s="200" t="s">
        <v>938</v>
      </c>
      <c r="H4216" s="200" t="s">
        <v>4799</v>
      </c>
      <c r="I4216" s="200">
        <v>45755</v>
      </c>
      <c r="J4216" s="143">
        <f t="shared" si="65"/>
        <v>45755</v>
      </c>
      <c r="K4216" s="202">
        <v>3.5</v>
      </c>
      <c r="L4216" s="285" t="s">
        <v>6969</v>
      </c>
      <c r="M4216" s="223"/>
      <c r="N4216" s="203">
        <v>0</v>
      </c>
      <c r="O4216" s="222" t="s">
        <v>326</v>
      </c>
    </row>
    <row r="4217" spans="1:15" ht="29.25" customHeight="1">
      <c r="A4217" s="221" t="s">
        <v>100</v>
      </c>
      <c r="B4217" s="221" t="s">
        <v>782</v>
      </c>
      <c r="C4217" s="222" t="s">
        <v>476</v>
      </c>
      <c r="D4217" s="222" t="s">
        <v>167</v>
      </c>
      <c r="E4217" s="199" t="s">
        <v>178</v>
      </c>
      <c r="F4217" s="200"/>
      <c r="G4217" s="200"/>
      <c r="H4217" s="200"/>
      <c r="I4217" s="200">
        <v>45756</v>
      </c>
      <c r="J4217" s="143">
        <f t="shared" si="65"/>
        <v>45756</v>
      </c>
      <c r="K4217" s="202">
        <v>1</v>
      </c>
      <c r="L4217" s="285" t="s">
        <v>6970</v>
      </c>
      <c r="M4217" s="223"/>
      <c r="N4217" s="203"/>
      <c r="O4217" s="222" t="s">
        <v>326</v>
      </c>
    </row>
    <row r="4218" spans="1:15" ht="29.25" customHeight="1">
      <c r="A4218" s="221" t="s">
        <v>100</v>
      </c>
      <c r="B4218" s="221" t="s">
        <v>782</v>
      </c>
      <c r="C4218" s="222" t="s">
        <v>476</v>
      </c>
      <c r="D4218" s="222" t="s">
        <v>167</v>
      </c>
      <c r="E4218" s="199" t="s">
        <v>163</v>
      </c>
      <c r="F4218" s="200" t="s">
        <v>937</v>
      </c>
      <c r="G4218" s="200" t="s">
        <v>938</v>
      </c>
      <c r="H4218" s="200" t="s">
        <v>4799</v>
      </c>
      <c r="I4218" s="200">
        <v>45756</v>
      </c>
      <c r="J4218" s="143">
        <f t="shared" si="65"/>
        <v>45756</v>
      </c>
      <c r="K4218" s="202">
        <v>2.5</v>
      </c>
      <c r="L4218" s="285" t="s">
        <v>6969</v>
      </c>
      <c r="M4218" s="223"/>
      <c r="N4218" s="203">
        <v>0</v>
      </c>
      <c r="O4218" s="222" t="s">
        <v>326</v>
      </c>
    </row>
    <row r="4219" spans="1:15" ht="29.25" customHeight="1">
      <c r="A4219" s="221" t="s">
        <v>100</v>
      </c>
      <c r="B4219" s="221" t="s">
        <v>782</v>
      </c>
      <c r="C4219" s="222" t="s">
        <v>476</v>
      </c>
      <c r="D4219" s="222" t="s">
        <v>167</v>
      </c>
      <c r="E4219" s="199" t="s">
        <v>163</v>
      </c>
      <c r="F4219" s="200" t="s">
        <v>937</v>
      </c>
      <c r="G4219" s="200" t="s">
        <v>938</v>
      </c>
      <c r="H4219" s="200" t="s">
        <v>4799</v>
      </c>
      <c r="I4219" s="200">
        <v>45756</v>
      </c>
      <c r="J4219" s="143">
        <f t="shared" si="65"/>
        <v>45756</v>
      </c>
      <c r="K4219" s="202">
        <v>4.5</v>
      </c>
      <c r="L4219" s="285" t="s">
        <v>6971</v>
      </c>
      <c r="M4219" s="223"/>
      <c r="N4219" s="203">
        <v>0</v>
      </c>
      <c r="O4219" s="222" t="s">
        <v>326</v>
      </c>
    </row>
    <row r="4220" spans="1:15" ht="29.25" customHeight="1">
      <c r="A4220" s="221" t="s">
        <v>100</v>
      </c>
      <c r="B4220" s="221" t="s">
        <v>782</v>
      </c>
      <c r="C4220" s="222" t="s">
        <v>476</v>
      </c>
      <c r="D4220" s="222" t="s">
        <v>167</v>
      </c>
      <c r="E4220" s="199" t="s">
        <v>177</v>
      </c>
      <c r="F4220" s="200"/>
      <c r="G4220" s="200"/>
      <c r="H4220" s="200"/>
      <c r="I4220" s="200">
        <v>45757</v>
      </c>
      <c r="J4220" s="143">
        <f t="shared" si="65"/>
        <v>45757</v>
      </c>
      <c r="K4220" s="202">
        <v>8</v>
      </c>
      <c r="L4220" s="285" t="s">
        <v>7189</v>
      </c>
      <c r="M4220" s="223"/>
      <c r="N4220" s="203"/>
      <c r="O4220" s="222" t="s">
        <v>326</v>
      </c>
    </row>
    <row r="4221" spans="1:15" ht="29.25" customHeight="1">
      <c r="A4221" s="221" t="s">
        <v>100</v>
      </c>
      <c r="B4221" s="221" t="s">
        <v>782</v>
      </c>
      <c r="C4221" s="222" t="s">
        <v>476</v>
      </c>
      <c r="D4221" s="222" t="s">
        <v>167</v>
      </c>
      <c r="E4221" s="199" t="s">
        <v>163</v>
      </c>
      <c r="F4221" s="200" t="s">
        <v>937</v>
      </c>
      <c r="G4221" s="200" t="s">
        <v>938</v>
      </c>
      <c r="H4221" s="200" t="s">
        <v>4799</v>
      </c>
      <c r="I4221" s="200">
        <v>45758</v>
      </c>
      <c r="J4221" s="143">
        <f t="shared" si="65"/>
        <v>45758</v>
      </c>
      <c r="K4221" s="202">
        <v>8</v>
      </c>
      <c r="L4221" s="285" t="s">
        <v>7190</v>
      </c>
      <c r="M4221" s="223"/>
      <c r="N4221" s="203">
        <v>0</v>
      </c>
      <c r="O4221" s="222" t="s">
        <v>326</v>
      </c>
    </row>
    <row r="4222" spans="1:15" ht="29.25" customHeight="1">
      <c r="A4222" s="221" t="s">
        <v>100</v>
      </c>
      <c r="B4222" s="221" t="s">
        <v>782</v>
      </c>
      <c r="C4222" s="222" t="s">
        <v>476</v>
      </c>
      <c r="D4222" s="222" t="s">
        <v>167</v>
      </c>
      <c r="E4222" s="199" t="s">
        <v>163</v>
      </c>
      <c r="F4222" s="200" t="s">
        <v>937</v>
      </c>
      <c r="G4222" s="200" t="s">
        <v>938</v>
      </c>
      <c r="H4222" s="200" t="s">
        <v>4799</v>
      </c>
      <c r="I4222" s="200">
        <v>45761</v>
      </c>
      <c r="J4222" s="143">
        <f t="shared" si="65"/>
        <v>45761</v>
      </c>
      <c r="K4222" s="202">
        <v>8</v>
      </c>
      <c r="L4222" s="285" t="s">
        <v>7190</v>
      </c>
      <c r="M4222" s="223"/>
      <c r="N4222" s="203">
        <v>0</v>
      </c>
      <c r="O4222" s="222" t="s">
        <v>326</v>
      </c>
    </row>
    <row r="4223" spans="1:15" ht="29.25" customHeight="1">
      <c r="A4223" s="221" t="s">
        <v>100</v>
      </c>
      <c r="B4223" s="221" t="s">
        <v>782</v>
      </c>
      <c r="C4223" s="222" t="s">
        <v>476</v>
      </c>
      <c r="D4223" s="222" t="s">
        <v>167</v>
      </c>
      <c r="E4223" s="199" t="s">
        <v>163</v>
      </c>
      <c r="F4223" s="200" t="s">
        <v>937</v>
      </c>
      <c r="G4223" s="200" t="s">
        <v>938</v>
      </c>
      <c r="H4223" s="200" t="s">
        <v>4799</v>
      </c>
      <c r="I4223" s="200">
        <v>45762</v>
      </c>
      <c r="J4223" s="143">
        <f t="shared" si="65"/>
        <v>45762</v>
      </c>
      <c r="K4223" s="202">
        <v>8</v>
      </c>
      <c r="L4223" s="284" t="s">
        <v>7191</v>
      </c>
      <c r="M4223" s="223"/>
      <c r="N4223" s="203">
        <v>0</v>
      </c>
      <c r="O4223" s="222" t="s">
        <v>326</v>
      </c>
    </row>
    <row r="4224" spans="1:15" ht="29.25" customHeight="1">
      <c r="A4224" s="221" t="s">
        <v>100</v>
      </c>
      <c r="B4224" s="221" t="s">
        <v>782</v>
      </c>
      <c r="C4224" s="222" t="s">
        <v>476</v>
      </c>
      <c r="D4224" s="222" t="s">
        <v>167</v>
      </c>
      <c r="E4224" s="199" t="s">
        <v>163</v>
      </c>
      <c r="F4224" s="200" t="s">
        <v>937</v>
      </c>
      <c r="G4224" s="200" t="s">
        <v>938</v>
      </c>
      <c r="H4224" s="200" t="s">
        <v>4799</v>
      </c>
      <c r="I4224" s="200">
        <v>45763</v>
      </c>
      <c r="J4224" s="143">
        <f t="shared" si="65"/>
        <v>45763</v>
      </c>
      <c r="K4224" s="202">
        <v>8</v>
      </c>
      <c r="L4224" s="285" t="s">
        <v>7192</v>
      </c>
      <c r="M4224" s="223"/>
      <c r="N4224" s="203">
        <v>0</v>
      </c>
      <c r="O4224" s="222" t="s">
        <v>326</v>
      </c>
    </row>
    <row r="4225" spans="1:15" ht="29.25" customHeight="1">
      <c r="A4225" s="221" t="s">
        <v>100</v>
      </c>
      <c r="B4225" s="221" t="s">
        <v>782</v>
      </c>
      <c r="C4225" s="222" t="s">
        <v>476</v>
      </c>
      <c r="D4225" s="222" t="s">
        <v>167</v>
      </c>
      <c r="E4225" s="199" t="s">
        <v>179</v>
      </c>
      <c r="F4225" s="200"/>
      <c r="G4225" s="200"/>
      <c r="H4225" s="200"/>
      <c r="I4225" s="200">
        <v>45764</v>
      </c>
      <c r="J4225" s="143">
        <f t="shared" si="65"/>
        <v>45764</v>
      </c>
      <c r="K4225" s="202">
        <v>8</v>
      </c>
      <c r="L4225" s="284" t="s">
        <v>7415</v>
      </c>
      <c r="M4225" s="223" t="s">
        <v>7602</v>
      </c>
      <c r="N4225" s="203"/>
      <c r="O4225" s="222" t="s">
        <v>326</v>
      </c>
    </row>
    <row r="4226" spans="1:15" ht="29.25" customHeight="1">
      <c r="A4226" s="221" t="s">
        <v>100</v>
      </c>
      <c r="B4226" s="221" t="s">
        <v>782</v>
      </c>
      <c r="C4226" s="222" t="s">
        <v>476</v>
      </c>
      <c r="D4226" s="222" t="s">
        <v>167</v>
      </c>
      <c r="E4226" s="199" t="s">
        <v>179</v>
      </c>
      <c r="F4226" s="200"/>
      <c r="G4226" s="200"/>
      <c r="H4226" s="200"/>
      <c r="I4226" s="200">
        <v>45765</v>
      </c>
      <c r="J4226" s="143">
        <f t="shared" si="65"/>
        <v>45765</v>
      </c>
      <c r="K4226" s="202">
        <v>8</v>
      </c>
      <c r="L4226" s="285" t="s">
        <v>7416</v>
      </c>
      <c r="M4226" s="223"/>
      <c r="N4226" s="203"/>
      <c r="O4226" s="222" t="s">
        <v>326</v>
      </c>
    </row>
    <row r="4227" spans="1:15" ht="29.25" customHeight="1">
      <c r="A4227" s="221" t="s">
        <v>100</v>
      </c>
      <c r="B4227" s="221" t="s">
        <v>782</v>
      </c>
      <c r="C4227" s="222" t="s">
        <v>476</v>
      </c>
      <c r="D4227" s="222" t="s">
        <v>167</v>
      </c>
      <c r="E4227" s="199" t="s">
        <v>179</v>
      </c>
      <c r="F4227" s="200"/>
      <c r="G4227" s="200"/>
      <c r="H4227" s="200"/>
      <c r="I4227" s="200">
        <v>45768</v>
      </c>
      <c r="J4227" s="143">
        <f t="shared" ref="J4227:J4290" si="66">I4227</f>
        <v>45768</v>
      </c>
      <c r="K4227" s="202">
        <v>8</v>
      </c>
      <c r="L4227" s="285" t="s">
        <v>7416</v>
      </c>
      <c r="M4227" s="223" t="s">
        <v>7602</v>
      </c>
      <c r="N4227" s="203"/>
      <c r="O4227" s="222" t="s">
        <v>326</v>
      </c>
    </row>
    <row r="4228" spans="1:15" ht="29.25" customHeight="1">
      <c r="A4228" s="221" t="s">
        <v>100</v>
      </c>
      <c r="B4228" s="221" t="s">
        <v>782</v>
      </c>
      <c r="C4228" s="222" t="s">
        <v>476</v>
      </c>
      <c r="D4228" s="222" t="s">
        <v>167</v>
      </c>
      <c r="E4228" s="199" t="s">
        <v>179</v>
      </c>
      <c r="F4228" s="200"/>
      <c r="G4228" s="200"/>
      <c r="H4228" s="200"/>
      <c r="I4228" s="200">
        <v>45769</v>
      </c>
      <c r="J4228" s="143">
        <f t="shared" si="66"/>
        <v>45769</v>
      </c>
      <c r="K4228" s="202">
        <v>8</v>
      </c>
      <c r="L4228" s="285" t="s">
        <v>7416</v>
      </c>
      <c r="M4228" s="223" t="s">
        <v>7602</v>
      </c>
      <c r="N4228" s="203"/>
      <c r="O4228" s="222" t="s">
        <v>326</v>
      </c>
    </row>
    <row r="4229" spans="1:15" ht="29.25" customHeight="1">
      <c r="A4229" s="221" t="s">
        <v>100</v>
      </c>
      <c r="B4229" s="221" t="s">
        <v>782</v>
      </c>
      <c r="C4229" s="222" t="s">
        <v>476</v>
      </c>
      <c r="D4229" s="222" t="s">
        <v>167</v>
      </c>
      <c r="E4229" s="199" t="s">
        <v>179</v>
      </c>
      <c r="F4229" s="200"/>
      <c r="G4229" s="200"/>
      <c r="H4229" s="200"/>
      <c r="I4229" s="200">
        <v>45770</v>
      </c>
      <c r="J4229" s="143">
        <f t="shared" si="66"/>
        <v>45770</v>
      </c>
      <c r="K4229" s="202">
        <v>5.5</v>
      </c>
      <c r="L4229" s="285" t="s">
        <v>7416</v>
      </c>
      <c r="M4229" s="223" t="s">
        <v>7602</v>
      </c>
      <c r="N4229" s="203"/>
      <c r="O4229" s="222" t="s">
        <v>326</v>
      </c>
    </row>
    <row r="4230" spans="1:15" ht="29.25" customHeight="1">
      <c r="A4230" s="221" t="s">
        <v>100</v>
      </c>
      <c r="B4230" s="221" t="s">
        <v>782</v>
      </c>
      <c r="C4230" s="222" t="s">
        <v>476</v>
      </c>
      <c r="D4230" s="222" t="s">
        <v>167</v>
      </c>
      <c r="E4230" s="199" t="s">
        <v>163</v>
      </c>
      <c r="F4230" s="200" t="s">
        <v>937</v>
      </c>
      <c r="G4230" s="200" t="s">
        <v>938</v>
      </c>
      <c r="H4230" s="200" t="s">
        <v>4799</v>
      </c>
      <c r="I4230" s="200">
        <v>45770</v>
      </c>
      <c r="J4230" s="143">
        <f t="shared" si="66"/>
        <v>45770</v>
      </c>
      <c r="K4230" s="202">
        <v>2.5</v>
      </c>
      <c r="L4230" s="285" t="s">
        <v>7192</v>
      </c>
      <c r="M4230" s="223"/>
      <c r="N4230" s="203">
        <v>0</v>
      </c>
      <c r="O4230" s="222" t="s">
        <v>326</v>
      </c>
    </row>
    <row r="4231" spans="1:15" ht="29.25" customHeight="1">
      <c r="A4231" s="221" t="s">
        <v>100</v>
      </c>
      <c r="B4231" s="221" t="s">
        <v>782</v>
      </c>
      <c r="C4231" s="222" t="s">
        <v>476</v>
      </c>
      <c r="D4231" s="222" t="s">
        <v>167</v>
      </c>
      <c r="E4231" s="199" t="s">
        <v>179</v>
      </c>
      <c r="F4231" s="200"/>
      <c r="G4231" s="200"/>
      <c r="H4231" s="200"/>
      <c r="I4231" s="200">
        <v>45771</v>
      </c>
      <c r="J4231" s="143">
        <f t="shared" si="66"/>
        <v>45771</v>
      </c>
      <c r="K4231" s="202">
        <v>5.5</v>
      </c>
      <c r="L4231" s="285" t="s">
        <v>7416</v>
      </c>
      <c r="M4231" s="223" t="s">
        <v>7602</v>
      </c>
      <c r="N4231" s="203"/>
      <c r="O4231" s="222" t="s">
        <v>326</v>
      </c>
    </row>
    <row r="4232" spans="1:15" ht="29.25" customHeight="1">
      <c r="A4232" s="221" t="s">
        <v>100</v>
      </c>
      <c r="B4232" s="221" t="s">
        <v>782</v>
      </c>
      <c r="C4232" s="222" t="s">
        <v>476</v>
      </c>
      <c r="D4232" s="222" t="s">
        <v>167</v>
      </c>
      <c r="E4232" s="199" t="s">
        <v>163</v>
      </c>
      <c r="F4232" s="200" t="s">
        <v>937</v>
      </c>
      <c r="G4232" s="200" t="s">
        <v>938</v>
      </c>
      <c r="H4232" s="200" t="s">
        <v>4798</v>
      </c>
      <c r="I4232" s="200">
        <v>45771</v>
      </c>
      <c r="J4232" s="143">
        <f t="shared" si="66"/>
        <v>45771</v>
      </c>
      <c r="K4232" s="202">
        <v>3.5</v>
      </c>
      <c r="L4232" s="285" t="s">
        <v>7603</v>
      </c>
      <c r="M4232" s="223"/>
      <c r="N4232" s="203">
        <v>0</v>
      </c>
      <c r="O4232" s="222" t="s">
        <v>326</v>
      </c>
    </row>
    <row r="4233" spans="1:15" ht="29.25" customHeight="1">
      <c r="A4233" s="221" t="s">
        <v>100</v>
      </c>
      <c r="B4233" s="221" t="s">
        <v>782</v>
      </c>
      <c r="C4233" s="222" t="s">
        <v>476</v>
      </c>
      <c r="D4233" s="222" t="s">
        <v>167</v>
      </c>
      <c r="E4233" s="199" t="s">
        <v>163</v>
      </c>
      <c r="F4233" s="200" t="s">
        <v>937</v>
      </c>
      <c r="G4233" s="200" t="s">
        <v>938</v>
      </c>
      <c r="H4233" s="200" t="s">
        <v>4798</v>
      </c>
      <c r="I4233" s="200">
        <v>45772</v>
      </c>
      <c r="J4233" s="143">
        <f t="shared" si="66"/>
        <v>45772</v>
      </c>
      <c r="K4233" s="202">
        <v>8</v>
      </c>
      <c r="L4233" s="285" t="s">
        <v>7603</v>
      </c>
      <c r="M4233" s="223"/>
      <c r="N4233" s="203">
        <v>0</v>
      </c>
      <c r="O4233" s="222" t="s">
        <v>326</v>
      </c>
    </row>
    <row r="4234" spans="1:15" ht="29.25" customHeight="1">
      <c r="A4234" s="221" t="s">
        <v>100</v>
      </c>
      <c r="B4234" s="221" t="s">
        <v>782</v>
      </c>
      <c r="C4234" s="222" t="s">
        <v>476</v>
      </c>
      <c r="D4234" s="222" t="s">
        <v>167</v>
      </c>
      <c r="E4234" s="199" t="s">
        <v>163</v>
      </c>
      <c r="F4234" s="200" t="s">
        <v>937</v>
      </c>
      <c r="G4234" s="200" t="s">
        <v>938</v>
      </c>
      <c r="H4234" s="200" t="s">
        <v>4799</v>
      </c>
      <c r="I4234" s="200">
        <v>45775</v>
      </c>
      <c r="J4234" s="143">
        <f t="shared" si="66"/>
        <v>45775</v>
      </c>
      <c r="K4234" s="202">
        <v>8</v>
      </c>
      <c r="L4234" s="285" t="s">
        <v>7192</v>
      </c>
      <c r="M4234" s="223"/>
      <c r="N4234" s="203">
        <v>0</v>
      </c>
      <c r="O4234" s="222" t="s">
        <v>326</v>
      </c>
    </row>
    <row r="4235" spans="1:15" ht="29.25" customHeight="1">
      <c r="A4235" s="221" t="s">
        <v>100</v>
      </c>
      <c r="B4235" s="221" t="s">
        <v>782</v>
      </c>
      <c r="C4235" s="222" t="s">
        <v>476</v>
      </c>
      <c r="D4235" s="222" t="s">
        <v>167</v>
      </c>
      <c r="E4235" s="199" t="s">
        <v>165</v>
      </c>
      <c r="F4235" s="200"/>
      <c r="G4235" s="200"/>
      <c r="H4235" s="200"/>
      <c r="I4235" s="200">
        <v>45776</v>
      </c>
      <c r="J4235" s="143">
        <f t="shared" si="66"/>
        <v>45776</v>
      </c>
      <c r="K4235" s="202">
        <v>8</v>
      </c>
      <c r="L4235" s="285" t="s">
        <v>565</v>
      </c>
      <c r="M4235" s="223"/>
      <c r="N4235" s="203"/>
      <c r="O4235" s="222" t="s">
        <v>326</v>
      </c>
    </row>
    <row r="4236" spans="1:15" ht="29.25" customHeight="1">
      <c r="A4236" s="221" t="s">
        <v>100</v>
      </c>
      <c r="B4236" s="221" t="s">
        <v>782</v>
      </c>
      <c r="C4236" s="222" t="s">
        <v>476</v>
      </c>
      <c r="D4236" s="222" t="s">
        <v>167</v>
      </c>
      <c r="E4236" s="199" t="s">
        <v>163</v>
      </c>
      <c r="F4236" s="200" t="s">
        <v>937</v>
      </c>
      <c r="G4236" s="200" t="s">
        <v>938</v>
      </c>
      <c r="H4236" s="200" t="s">
        <v>4794</v>
      </c>
      <c r="I4236" s="200">
        <v>45777</v>
      </c>
      <c r="J4236" s="143">
        <f t="shared" si="66"/>
        <v>45777</v>
      </c>
      <c r="K4236" s="202">
        <v>8</v>
      </c>
      <c r="L4236" s="285" t="s">
        <v>7604</v>
      </c>
      <c r="M4236" s="223"/>
      <c r="N4236" s="203">
        <v>14.5875</v>
      </c>
      <c r="O4236" s="222" t="s">
        <v>943</v>
      </c>
    </row>
    <row r="4237" spans="1:15" ht="29.25" customHeight="1">
      <c r="A4237" s="221" t="s">
        <v>100</v>
      </c>
      <c r="B4237" s="221" t="s">
        <v>782</v>
      </c>
      <c r="C4237" s="222" t="s">
        <v>476</v>
      </c>
      <c r="D4237" s="222" t="s">
        <v>167</v>
      </c>
      <c r="E4237" s="199" t="s">
        <v>165</v>
      </c>
      <c r="F4237" s="200"/>
      <c r="G4237" s="200"/>
      <c r="H4237" s="200"/>
      <c r="I4237" s="200">
        <v>45779</v>
      </c>
      <c r="J4237" s="143">
        <f t="shared" si="66"/>
        <v>45779</v>
      </c>
      <c r="K4237" s="202">
        <v>8</v>
      </c>
      <c r="L4237" s="285" t="s">
        <v>565</v>
      </c>
      <c r="M4237" s="223"/>
      <c r="N4237" s="203"/>
      <c r="O4237" s="222" t="s">
        <v>326</v>
      </c>
    </row>
    <row r="4238" spans="1:15" ht="29.25" customHeight="1">
      <c r="A4238" s="221" t="s">
        <v>100</v>
      </c>
      <c r="B4238" s="221" t="s">
        <v>782</v>
      </c>
      <c r="C4238" s="222" t="s">
        <v>476</v>
      </c>
      <c r="D4238" s="222" t="s">
        <v>167</v>
      </c>
      <c r="E4238" s="199" t="s">
        <v>163</v>
      </c>
      <c r="F4238" s="200" t="s">
        <v>937</v>
      </c>
      <c r="G4238" s="200" t="s">
        <v>938</v>
      </c>
      <c r="H4238" s="200" t="s">
        <v>4799</v>
      </c>
      <c r="I4238" s="200">
        <v>45782</v>
      </c>
      <c r="J4238" s="143">
        <f t="shared" si="66"/>
        <v>45782</v>
      </c>
      <c r="K4238" s="202">
        <v>8</v>
      </c>
      <c r="L4238" s="284" t="s">
        <v>7775</v>
      </c>
      <c r="M4238" s="223"/>
      <c r="N4238" s="203">
        <v>0</v>
      </c>
      <c r="O4238" s="222" t="s">
        <v>326</v>
      </c>
    </row>
    <row r="4239" spans="1:15" ht="29.25" customHeight="1">
      <c r="A4239" s="221" t="s">
        <v>100</v>
      </c>
      <c r="B4239" s="221" t="s">
        <v>782</v>
      </c>
      <c r="C4239" s="222" t="s">
        <v>476</v>
      </c>
      <c r="D4239" s="222" t="s">
        <v>167</v>
      </c>
      <c r="E4239" s="199" t="s">
        <v>163</v>
      </c>
      <c r="F4239" s="200" t="s">
        <v>937</v>
      </c>
      <c r="G4239" s="200" t="s">
        <v>938</v>
      </c>
      <c r="H4239" s="200" t="s">
        <v>4798</v>
      </c>
      <c r="I4239" s="200">
        <v>45783</v>
      </c>
      <c r="J4239" s="143">
        <f t="shared" si="66"/>
        <v>45783</v>
      </c>
      <c r="K4239" s="202">
        <v>4</v>
      </c>
      <c r="L4239" s="285" t="s">
        <v>7776</v>
      </c>
      <c r="M4239" s="223"/>
      <c r="N4239" s="203">
        <v>0</v>
      </c>
      <c r="O4239" s="222" t="s">
        <v>326</v>
      </c>
    </row>
    <row r="4240" spans="1:15" ht="29.25" customHeight="1">
      <c r="A4240" s="221" t="s">
        <v>100</v>
      </c>
      <c r="B4240" s="221" t="s">
        <v>782</v>
      </c>
      <c r="C4240" s="222" t="s">
        <v>476</v>
      </c>
      <c r="D4240" s="222" t="s">
        <v>167</v>
      </c>
      <c r="E4240" s="199" t="s">
        <v>163</v>
      </c>
      <c r="F4240" s="200" t="s">
        <v>937</v>
      </c>
      <c r="G4240" s="200" t="s">
        <v>938</v>
      </c>
      <c r="H4240" s="200" t="s">
        <v>4799</v>
      </c>
      <c r="I4240" s="200">
        <v>45783</v>
      </c>
      <c r="J4240" s="143">
        <f t="shared" si="66"/>
        <v>45783</v>
      </c>
      <c r="K4240" s="202">
        <v>4</v>
      </c>
      <c r="L4240" s="284" t="s">
        <v>7775</v>
      </c>
      <c r="M4240" s="223"/>
      <c r="N4240" s="203">
        <v>0</v>
      </c>
      <c r="O4240" s="222" t="s">
        <v>326</v>
      </c>
    </row>
    <row r="4241" spans="1:15" ht="29.25" customHeight="1">
      <c r="A4241" s="221" t="s">
        <v>100</v>
      </c>
      <c r="B4241" s="221" t="s">
        <v>782</v>
      </c>
      <c r="C4241" s="222" t="s">
        <v>476</v>
      </c>
      <c r="D4241" s="222" t="s">
        <v>167</v>
      </c>
      <c r="E4241" s="199" t="s">
        <v>163</v>
      </c>
      <c r="F4241" s="200" t="s">
        <v>937</v>
      </c>
      <c r="G4241" s="200" t="s">
        <v>938</v>
      </c>
      <c r="H4241" s="200" t="s">
        <v>4799</v>
      </c>
      <c r="I4241" s="200">
        <v>45784</v>
      </c>
      <c r="J4241" s="143">
        <f t="shared" si="66"/>
        <v>45784</v>
      </c>
      <c r="K4241" s="202">
        <v>8</v>
      </c>
      <c r="L4241" s="284" t="s">
        <v>7775</v>
      </c>
      <c r="M4241" s="223"/>
      <c r="N4241" s="203">
        <v>0</v>
      </c>
      <c r="O4241" s="222" t="s">
        <v>326</v>
      </c>
    </row>
    <row r="4242" spans="1:15" ht="29.25" customHeight="1">
      <c r="A4242" s="221" t="s">
        <v>100</v>
      </c>
      <c r="B4242" s="221" t="s">
        <v>782</v>
      </c>
      <c r="C4242" s="222" t="s">
        <v>476</v>
      </c>
      <c r="D4242" s="222" t="s">
        <v>167</v>
      </c>
      <c r="E4242" s="199" t="s">
        <v>163</v>
      </c>
      <c r="F4242" s="200" t="s">
        <v>937</v>
      </c>
      <c r="G4242" s="200" t="s">
        <v>938</v>
      </c>
      <c r="H4242" s="200" t="s">
        <v>4799</v>
      </c>
      <c r="I4242" s="200">
        <v>45785</v>
      </c>
      <c r="J4242" s="143">
        <f t="shared" si="66"/>
        <v>45785</v>
      </c>
      <c r="K4242" s="202">
        <v>8</v>
      </c>
      <c r="L4242" s="284" t="s">
        <v>7775</v>
      </c>
      <c r="M4242" s="223"/>
      <c r="N4242" s="203">
        <v>0</v>
      </c>
      <c r="O4242" s="222" t="s">
        <v>326</v>
      </c>
    </row>
    <row r="4243" spans="1:15" ht="29.25" customHeight="1">
      <c r="A4243" s="221" t="s">
        <v>100</v>
      </c>
      <c r="B4243" s="221" t="s">
        <v>782</v>
      </c>
      <c r="C4243" s="222" t="s">
        <v>476</v>
      </c>
      <c r="D4243" s="222" t="s">
        <v>167</v>
      </c>
      <c r="E4243" s="199" t="s">
        <v>163</v>
      </c>
      <c r="F4243" s="200" t="s">
        <v>937</v>
      </c>
      <c r="G4243" s="200" t="s">
        <v>938</v>
      </c>
      <c r="H4243" s="200" t="s">
        <v>4798</v>
      </c>
      <c r="I4243" s="200">
        <v>45786</v>
      </c>
      <c r="J4243" s="143">
        <f t="shared" si="66"/>
        <v>45786</v>
      </c>
      <c r="K4243" s="202">
        <v>4.5</v>
      </c>
      <c r="L4243" s="285" t="s">
        <v>7970</v>
      </c>
      <c r="M4243" s="223"/>
      <c r="N4243" s="203">
        <v>0</v>
      </c>
      <c r="O4243" s="222" t="s">
        <v>326</v>
      </c>
    </row>
    <row r="4244" spans="1:15" ht="29.25" customHeight="1">
      <c r="A4244" s="221" t="s">
        <v>100</v>
      </c>
      <c r="B4244" s="221" t="s">
        <v>782</v>
      </c>
      <c r="C4244" s="222" t="s">
        <v>476</v>
      </c>
      <c r="D4244" s="222" t="s">
        <v>167</v>
      </c>
      <c r="E4244" s="199" t="s">
        <v>163</v>
      </c>
      <c r="F4244" s="200" t="s">
        <v>937</v>
      </c>
      <c r="G4244" s="200" t="s">
        <v>938</v>
      </c>
      <c r="H4244" s="200" t="s">
        <v>4799</v>
      </c>
      <c r="I4244" s="200">
        <v>45786</v>
      </c>
      <c r="J4244" s="143">
        <f t="shared" si="66"/>
        <v>45786</v>
      </c>
      <c r="K4244" s="202">
        <v>3.5</v>
      </c>
      <c r="L4244" s="284" t="s">
        <v>7775</v>
      </c>
      <c r="M4244" s="223"/>
      <c r="N4244" s="203">
        <v>0</v>
      </c>
      <c r="O4244" s="222" t="s">
        <v>326</v>
      </c>
    </row>
    <row r="4245" spans="1:15" ht="29.25" customHeight="1">
      <c r="A4245" s="221" t="s">
        <v>100</v>
      </c>
      <c r="B4245" s="221" t="s">
        <v>782</v>
      </c>
      <c r="C4245" s="222" t="s">
        <v>476</v>
      </c>
      <c r="D4245" s="222" t="s">
        <v>167</v>
      </c>
      <c r="E4245" s="199" t="s">
        <v>171</v>
      </c>
      <c r="F4245" s="200"/>
      <c r="G4245" s="200"/>
      <c r="H4245" s="200"/>
      <c r="I4245" s="200">
        <v>45789</v>
      </c>
      <c r="J4245" s="143">
        <f t="shared" si="66"/>
        <v>45789</v>
      </c>
      <c r="K4245" s="202">
        <v>4.5</v>
      </c>
      <c r="L4245" s="285" t="s">
        <v>7972</v>
      </c>
      <c r="M4245" s="223"/>
      <c r="N4245" s="203"/>
      <c r="O4245" s="222" t="s">
        <v>326</v>
      </c>
    </row>
    <row r="4246" spans="1:15" ht="29.25" customHeight="1">
      <c r="A4246" s="221" t="s">
        <v>100</v>
      </c>
      <c r="B4246" s="221" t="s">
        <v>782</v>
      </c>
      <c r="C4246" s="222" t="s">
        <v>476</v>
      </c>
      <c r="D4246" s="222" t="s">
        <v>167</v>
      </c>
      <c r="E4246" s="199" t="s">
        <v>163</v>
      </c>
      <c r="F4246" s="200" t="s">
        <v>937</v>
      </c>
      <c r="G4246" s="200" t="s">
        <v>938</v>
      </c>
      <c r="H4246" s="200" t="s">
        <v>4798</v>
      </c>
      <c r="I4246" s="200">
        <v>45789</v>
      </c>
      <c r="J4246" s="143">
        <f t="shared" si="66"/>
        <v>45789</v>
      </c>
      <c r="K4246" s="202">
        <v>3.5</v>
      </c>
      <c r="L4246" s="284" t="s">
        <v>7971</v>
      </c>
      <c r="M4246" s="223"/>
      <c r="N4246" s="203">
        <v>0</v>
      </c>
      <c r="O4246" s="222" t="s">
        <v>326</v>
      </c>
    </row>
    <row r="4247" spans="1:15" ht="29.25" customHeight="1">
      <c r="A4247" s="221" t="s">
        <v>100</v>
      </c>
      <c r="B4247" s="221" t="s">
        <v>782</v>
      </c>
      <c r="C4247" s="222" t="s">
        <v>476</v>
      </c>
      <c r="D4247" s="222" t="s">
        <v>167</v>
      </c>
      <c r="E4247" s="199" t="s">
        <v>171</v>
      </c>
      <c r="F4247" s="200"/>
      <c r="G4247" s="200"/>
      <c r="H4247" s="200"/>
      <c r="I4247" s="200">
        <v>45790</v>
      </c>
      <c r="J4247" s="143">
        <f t="shared" si="66"/>
        <v>45790</v>
      </c>
      <c r="K4247" s="202">
        <v>8</v>
      </c>
      <c r="L4247" s="285" t="s">
        <v>7972</v>
      </c>
      <c r="M4247" s="223"/>
      <c r="N4247" s="203"/>
      <c r="O4247" s="222" t="s">
        <v>326</v>
      </c>
    </row>
    <row r="4248" spans="1:15" ht="29.25" customHeight="1">
      <c r="A4248" s="221" t="s">
        <v>100</v>
      </c>
      <c r="B4248" s="221" t="s">
        <v>782</v>
      </c>
      <c r="C4248" s="222" t="s">
        <v>476</v>
      </c>
      <c r="D4248" s="222" t="s">
        <v>167</v>
      </c>
      <c r="E4248" s="199" t="s">
        <v>163</v>
      </c>
      <c r="F4248" s="200" t="s">
        <v>937</v>
      </c>
      <c r="G4248" s="200" t="s">
        <v>938</v>
      </c>
      <c r="H4248" s="200" t="s">
        <v>4794</v>
      </c>
      <c r="I4248" s="200">
        <v>45791</v>
      </c>
      <c r="J4248" s="143">
        <f t="shared" si="66"/>
        <v>45791</v>
      </c>
      <c r="K4248" s="202">
        <v>8</v>
      </c>
      <c r="L4248" s="285" t="s">
        <v>7973</v>
      </c>
      <c r="M4248" s="223"/>
      <c r="N4248" s="203">
        <v>14.5875</v>
      </c>
      <c r="O4248" s="222" t="s">
        <v>943</v>
      </c>
    </row>
    <row r="4249" spans="1:15" ht="29.25" customHeight="1">
      <c r="A4249" s="221" t="s">
        <v>100</v>
      </c>
      <c r="B4249" s="221" t="s">
        <v>782</v>
      </c>
      <c r="C4249" s="222" t="s">
        <v>476</v>
      </c>
      <c r="D4249" s="222" t="s">
        <v>167</v>
      </c>
      <c r="E4249" s="199" t="s">
        <v>179</v>
      </c>
      <c r="F4249" s="200"/>
      <c r="G4249" s="200"/>
      <c r="H4249" s="200"/>
      <c r="I4249" s="200">
        <v>45792</v>
      </c>
      <c r="J4249" s="143">
        <f t="shared" si="66"/>
        <v>45792</v>
      </c>
      <c r="K4249" s="202">
        <v>8</v>
      </c>
      <c r="L4249" s="285" t="s">
        <v>8188</v>
      </c>
      <c r="M4249" s="223" t="s">
        <v>8189</v>
      </c>
      <c r="N4249" s="203"/>
      <c r="O4249" s="222" t="s">
        <v>326</v>
      </c>
    </row>
    <row r="4250" spans="1:15" ht="29.25" customHeight="1">
      <c r="A4250" s="221" t="s">
        <v>100</v>
      </c>
      <c r="B4250" s="221" t="s">
        <v>782</v>
      </c>
      <c r="C4250" s="222" t="s">
        <v>476</v>
      </c>
      <c r="D4250" s="222" t="s">
        <v>167</v>
      </c>
      <c r="E4250" s="199" t="s">
        <v>179</v>
      </c>
      <c r="F4250" s="200"/>
      <c r="G4250" s="200"/>
      <c r="H4250" s="200"/>
      <c r="I4250" s="200">
        <v>45793</v>
      </c>
      <c r="J4250" s="143">
        <f t="shared" si="66"/>
        <v>45793</v>
      </c>
      <c r="K4250" s="202">
        <v>5.5</v>
      </c>
      <c r="L4250" s="285" t="s">
        <v>8188</v>
      </c>
      <c r="M4250" s="223" t="s">
        <v>8189</v>
      </c>
      <c r="N4250" s="203"/>
      <c r="O4250" s="222" t="s">
        <v>326</v>
      </c>
    </row>
    <row r="4251" spans="1:15" ht="29.25" customHeight="1">
      <c r="A4251" s="221" t="s">
        <v>100</v>
      </c>
      <c r="B4251" s="221" t="s">
        <v>782</v>
      </c>
      <c r="C4251" s="222" t="s">
        <v>476</v>
      </c>
      <c r="D4251" s="222" t="s">
        <v>167</v>
      </c>
      <c r="E4251" s="199" t="s">
        <v>178</v>
      </c>
      <c r="F4251" s="200"/>
      <c r="G4251" s="200"/>
      <c r="H4251" s="200"/>
      <c r="I4251" s="200">
        <v>45793</v>
      </c>
      <c r="J4251" s="143">
        <f t="shared" si="66"/>
        <v>45793</v>
      </c>
      <c r="K4251" s="202">
        <v>1.5</v>
      </c>
      <c r="L4251" s="285" t="s">
        <v>8190</v>
      </c>
      <c r="M4251" s="223"/>
      <c r="N4251" s="203"/>
      <c r="O4251" s="222" t="s">
        <v>326</v>
      </c>
    </row>
    <row r="4252" spans="1:15" ht="29.25" customHeight="1">
      <c r="A4252" s="221" t="s">
        <v>100</v>
      </c>
      <c r="B4252" s="221" t="s">
        <v>782</v>
      </c>
      <c r="C4252" s="222" t="s">
        <v>476</v>
      </c>
      <c r="D4252" s="222" t="s">
        <v>167</v>
      </c>
      <c r="E4252" s="199" t="s">
        <v>171</v>
      </c>
      <c r="F4252" s="200"/>
      <c r="G4252" s="200"/>
      <c r="H4252" s="200"/>
      <c r="I4252" s="200">
        <v>45793</v>
      </c>
      <c r="J4252" s="143">
        <f t="shared" si="66"/>
        <v>45793</v>
      </c>
      <c r="K4252" s="202">
        <v>1</v>
      </c>
      <c r="L4252" s="285" t="s">
        <v>8191</v>
      </c>
      <c r="M4252" s="223"/>
      <c r="N4252" s="203"/>
      <c r="O4252" s="222" t="s">
        <v>326</v>
      </c>
    </row>
    <row r="4253" spans="1:15" ht="29.25" customHeight="1">
      <c r="A4253" s="221" t="s">
        <v>100</v>
      </c>
      <c r="B4253" s="221" t="s">
        <v>782</v>
      </c>
      <c r="C4253" s="222" t="s">
        <v>476</v>
      </c>
      <c r="D4253" s="222" t="s">
        <v>167</v>
      </c>
      <c r="E4253" s="199" t="s">
        <v>179</v>
      </c>
      <c r="F4253" s="200"/>
      <c r="G4253" s="200"/>
      <c r="H4253" s="200"/>
      <c r="I4253" s="200">
        <v>45796</v>
      </c>
      <c r="J4253" s="143">
        <f t="shared" si="66"/>
        <v>45796</v>
      </c>
      <c r="K4253" s="202">
        <v>8</v>
      </c>
      <c r="L4253" s="285" t="s">
        <v>7973</v>
      </c>
      <c r="M4253" s="223" t="s">
        <v>8189</v>
      </c>
      <c r="N4253" s="203"/>
      <c r="O4253" s="222" t="s">
        <v>326</v>
      </c>
    </row>
    <row r="4254" spans="1:15" ht="29.25" customHeight="1">
      <c r="A4254" s="221" t="s">
        <v>100</v>
      </c>
      <c r="B4254" s="221" t="s">
        <v>782</v>
      </c>
      <c r="C4254" s="222" t="s">
        <v>476</v>
      </c>
      <c r="D4254" s="222" t="s">
        <v>167</v>
      </c>
      <c r="E4254" s="199" t="s">
        <v>163</v>
      </c>
      <c r="F4254" s="200" t="s">
        <v>937</v>
      </c>
      <c r="G4254" s="200" t="s">
        <v>938</v>
      </c>
      <c r="H4254" s="200" t="s">
        <v>4799</v>
      </c>
      <c r="I4254" s="200">
        <v>45797</v>
      </c>
      <c r="J4254" s="143">
        <f t="shared" si="66"/>
        <v>45797</v>
      </c>
      <c r="K4254" s="202">
        <v>8</v>
      </c>
      <c r="L4254" s="285" t="s">
        <v>8192</v>
      </c>
      <c r="M4254" s="223"/>
      <c r="N4254" s="203">
        <v>0</v>
      </c>
      <c r="O4254" s="222" t="s">
        <v>326</v>
      </c>
    </row>
    <row r="4255" spans="1:15" ht="29.25" customHeight="1">
      <c r="A4255" s="221" t="s">
        <v>100</v>
      </c>
      <c r="B4255" s="221" t="s">
        <v>782</v>
      </c>
      <c r="C4255" s="222" t="s">
        <v>476</v>
      </c>
      <c r="D4255" s="222" t="s">
        <v>167</v>
      </c>
      <c r="E4255" s="199" t="s">
        <v>177</v>
      </c>
      <c r="F4255" s="200"/>
      <c r="G4255" s="200"/>
      <c r="H4255" s="200"/>
      <c r="I4255" s="200">
        <v>45798</v>
      </c>
      <c r="J4255" s="143">
        <f t="shared" si="66"/>
        <v>45798</v>
      </c>
      <c r="K4255" s="202">
        <v>3.5</v>
      </c>
      <c r="L4255" s="285" t="s">
        <v>8194</v>
      </c>
      <c r="M4255" s="223"/>
      <c r="N4255" s="203"/>
      <c r="O4255" s="222" t="s">
        <v>326</v>
      </c>
    </row>
    <row r="4256" spans="1:15" ht="29.25" customHeight="1">
      <c r="A4256" s="221" t="s">
        <v>100</v>
      </c>
      <c r="B4256" s="221" t="s">
        <v>782</v>
      </c>
      <c r="C4256" s="222" t="s">
        <v>476</v>
      </c>
      <c r="D4256" s="222" t="s">
        <v>167</v>
      </c>
      <c r="E4256" s="199" t="s">
        <v>163</v>
      </c>
      <c r="F4256" s="200" t="s">
        <v>937</v>
      </c>
      <c r="G4256" s="200" t="s">
        <v>938</v>
      </c>
      <c r="H4256" s="200" t="s">
        <v>4799</v>
      </c>
      <c r="I4256" s="200">
        <v>45798</v>
      </c>
      <c r="J4256" s="143">
        <f t="shared" si="66"/>
        <v>45798</v>
      </c>
      <c r="K4256" s="202">
        <v>4.5</v>
      </c>
      <c r="L4256" s="285" t="s">
        <v>8193</v>
      </c>
      <c r="M4256" s="223"/>
      <c r="N4256" s="203">
        <v>0</v>
      </c>
      <c r="O4256" s="222" t="s">
        <v>326</v>
      </c>
    </row>
    <row r="4257" spans="1:15" ht="29.25" customHeight="1">
      <c r="A4257" s="221" t="s">
        <v>100</v>
      </c>
      <c r="B4257" s="221" t="s">
        <v>782</v>
      </c>
      <c r="C4257" s="222" t="s">
        <v>476</v>
      </c>
      <c r="D4257" s="222" t="s">
        <v>167</v>
      </c>
      <c r="E4257" s="199" t="s">
        <v>171</v>
      </c>
      <c r="F4257" s="200"/>
      <c r="G4257" s="200"/>
      <c r="H4257" s="200"/>
      <c r="I4257" s="200">
        <v>45799</v>
      </c>
      <c r="J4257" s="143">
        <f t="shared" si="66"/>
        <v>45799</v>
      </c>
      <c r="K4257" s="202">
        <v>8</v>
      </c>
      <c r="L4257" s="285" t="s">
        <v>8440</v>
      </c>
      <c r="M4257" s="223"/>
      <c r="N4257" s="203"/>
      <c r="O4257" s="222" t="s">
        <v>326</v>
      </c>
    </row>
    <row r="4258" spans="1:15" ht="29.25" customHeight="1">
      <c r="A4258" s="221" t="s">
        <v>100</v>
      </c>
      <c r="B4258" s="221" t="s">
        <v>782</v>
      </c>
      <c r="C4258" s="222" t="s">
        <v>476</v>
      </c>
      <c r="D4258" s="222" t="s">
        <v>167</v>
      </c>
      <c r="E4258" s="199" t="s">
        <v>171</v>
      </c>
      <c r="F4258" s="200"/>
      <c r="G4258" s="200"/>
      <c r="H4258" s="200"/>
      <c r="I4258" s="200">
        <v>45800</v>
      </c>
      <c r="J4258" s="143">
        <f t="shared" si="66"/>
        <v>45800</v>
      </c>
      <c r="K4258" s="202">
        <v>8</v>
      </c>
      <c r="L4258" s="285" t="s">
        <v>8440</v>
      </c>
      <c r="M4258" s="223"/>
      <c r="N4258" s="203"/>
      <c r="O4258" s="222" t="s">
        <v>326</v>
      </c>
    </row>
    <row r="4259" spans="1:15" ht="29.25" customHeight="1">
      <c r="A4259" s="221" t="s">
        <v>100</v>
      </c>
      <c r="B4259" s="221" t="s">
        <v>782</v>
      </c>
      <c r="C4259" s="222" t="s">
        <v>476</v>
      </c>
      <c r="D4259" s="222" t="s">
        <v>167</v>
      </c>
      <c r="E4259" s="199" t="s">
        <v>171</v>
      </c>
      <c r="F4259" s="200"/>
      <c r="G4259" s="200"/>
      <c r="H4259" s="200"/>
      <c r="I4259" s="200">
        <v>45803</v>
      </c>
      <c r="J4259" s="143">
        <f t="shared" si="66"/>
        <v>45803</v>
      </c>
      <c r="K4259" s="202">
        <v>4.5</v>
      </c>
      <c r="L4259" s="285" t="s">
        <v>8440</v>
      </c>
      <c r="M4259" s="223"/>
      <c r="N4259" s="203"/>
      <c r="O4259" s="222" t="s">
        <v>326</v>
      </c>
    </row>
    <row r="4260" spans="1:15" ht="29.25" customHeight="1">
      <c r="A4260" s="221" t="s">
        <v>100</v>
      </c>
      <c r="B4260" s="221" t="s">
        <v>782</v>
      </c>
      <c r="C4260" s="222" t="s">
        <v>476</v>
      </c>
      <c r="D4260" s="222" t="s">
        <v>167</v>
      </c>
      <c r="E4260" s="199" t="s">
        <v>163</v>
      </c>
      <c r="F4260" s="200" t="s">
        <v>937</v>
      </c>
      <c r="G4260" s="200" t="s">
        <v>938</v>
      </c>
      <c r="H4260" s="200" t="s">
        <v>47</v>
      </c>
      <c r="I4260" s="200">
        <v>45803</v>
      </c>
      <c r="J4260" s="143">
        <f t="shared" si="66"/>
        <v>45803</v>
      </c>
      <c r="K4260" s="202">
        <v>3.5</v>
      </c>
      <c r="L4260" s="285" t="s">
        <v>8441</v>
      </c>
      <c r="M4260" s="223"/>
      <c r="N4260" s="203">
        <v>3.5</v>
      </c>
      <c r="O4260" s="222" t="s">
        <v>947</v>
      </c>
    </row>
    <row r="4261" spans="1:15" ht="29.25" customHeight="1">
      <c r="A4261" s="221" t="s">
        <v>100</v>
      </c>
      <c r="B4261" s="221" t="s">
        <v>782</v>
      </c>
      <c r="C4261" s="222" t="s">
        <v>476</v>
      </c>
      <c r="D4261" s="222" t="s">
        <v>167</v>
      </c>
      <c r="E4261" s="199" t="s">
        <v>171</v>
      </c>
      <c r="F4261" s="200"/>
      <c r="G4261" s="200"/>
      <c r="H4261" s="200"/>
      <c r="I4261" s="200">
        <v>45804</v>
      </c>
      <c r="J4261" s="143">
        <f t="shared" si="66"/>
        <v>45804</v>
      </c>
      <c r="K4261" s="202">
        <v>8</v>
      </c>
      <c r="L4261" s="285" t="s">
        <v>8440</v>
      </c>
      <c r="M4261" s="223"/>
      <c r="N4261" s="203"/>
      <c r="O4261" s="222" t="s">
        <v>326</v>
      </c>
    </row>
    <row r="4262" spans="1:15" ht="29.25" customHeight="1">
      <c r="A4262" s="221" t="s">
        <v>100</v>
      </c>
      <c r="B4262" s="221" t="s">
        <v>782</v>
      </c>
      <c r="C4262" s="222" t="s">
        <v>476</v>
      </c>
      <c r="D4262" s="222" t="s">
        <v>167</v>
      </c>
      <c r="E4262" s="199" t="s">
        <v>171</v>
      </c>
      <c r="F4262" s="200"/>
      <c r="G4262" s="200"/>
      <c r="H4262" s="200"/>
      <c r="I4262" s="200">
        <v>45805</v>
      </c>
      <c r="J4262" s="143">
        <f t="shared" si="66"/>
        <v>45805</v>
      </c>
      <c r="K4262" s="202">
        <v>6</v>
      </c>
      <c r="L4262" s="285" t="s">
        <v>8440</v>
      </c>
      <c r="M4262" s="223"/>
      <c r="N4262" s="203"/>
      <c r="O4262" s="222" t="s">
        <v>326</v>
      </c>
    </row>
    <row r="4263" spans="1:15" ht="29.25" customHeight="1">
      <c r="A4263" s="221" t="s">
        <v>100</v>
      </c>
      <c r="B4263" s="221" t="s">
        <v>782</v>
      </c>
      <c r="C4263" s="222" t="s">
        <v>476</v>
      </c>
      <c r="D4263" s="222" t="s">
        <v>167</v>
      </c>
      <c r="E4263" s="199" t="s">
        <v>163</v>
      </c>
      <c r="F4263" s="200" t="s">
        <v>937</v>
      </c>
      <c r="G4263" s="200" t="s">
        <v>938</v>
      </c>
      <c r="H4263" s="200" t="s">
        <v>616</v>
      </c>
      <c r="I4263" s="200">
        <v>45805</v>
      </c>
      <c r="J4263" s="143">
        <f t="shared" si="66"/>
        <v>45805</v>
      </c>
      <c r="K4263" s="202">
        <v>2</v>
      </c>
      <c r="L4263" s="285" t="s">
        <v>8442</v>
      </c>
      <c r="M4263" s="223"/>
      <c r="N4263" s="203">
        <v>4.1875</v>
      </c>
      <c r="O4263" s="222" t="s">
        <v>968</v>
      </c>
    </row>
    <row r="4264" spans="1:15" ht="29.25" customHeight="1">
      <c r="A4264" s="221" t="s">
        <v>100</v>
      </c>
      <c r="B4264" s="221" t="s">
        <v>782</v>
      </c>
      <c r="C4264" s="222" t="s">
        <v>476</v>
      </c>
      <c r="D4264" s="222" t="s">
        <v>167</v>
      </c>
      <c r="E4264" s="199" t="s">
        <v>165</v>
      </c>
      <c r="F4264" s="200"/>
      <c r="G4264" s="200"/>
      <c r="H4264" s="200"/>
      <c r="I4264" s="200">
        <v>45806</v>
      </c>
      <c r="J4264" s="143">
        <f t="shared" si="66"/>
        <v>45806</v>
      </c>
      <c r="K4264" s="202">
        <v>4.5</v>
      </c>
      <c r="L4264" s="285" t="s">
        <v>172</v>
      </c>
      <c r="M4264" s="223"/>
      <c r="N4264" s="203"/>
      <c r="O4264" s="222" t="s">
        <v>326</v>
      </c>
    </row>
    <row r="4265" spans="1:15" ht="29.25" customHeight="1">
      <c r="A4265" s="221" t="s">
        <v>100</v>
      </c>
      <c r="B4265" s="221" t="s">
        <v>782</v>
      </c>
      <c r="C4265" s="222" t="s">
        <v>476</v>
      </c>
      <c r="D4265" s="222" t="s">
        <v>167</v>
      </c>
      <c r="E4265" s="199" t="s">
        <v>163</v>
      </c>
      <c r="F4265" s="200" t="s">
        <v>937</v>
      </c>
      <c r="G4265" s="200" t="s">
        <v>938</v>
      </c>
      <c r="H4265" s="200" t="s">
        <v>616</v>
      </c>
      <c r="I4265" s="200">
        <v>45806</v>
      </c>
      <c r="J4265" s="143">
        <f t="shared" si="66"/>
        <v>45806</v>
      </c>
      <c r="K4265" s="202">
        <v>3.5</v>
      </c>
      <c r="L4265" s="285" t="s">
        <v>8443</v>
      </c>
      <c r="M4265" s="223"/>
      <c r="N4265" s="203">
        <v>4.1875</v>
      </c>
      <c r="O4265" s="222" t="s">
        <v>968</v>
      </c>
    </row>
    <row r="4266" spans="1:15" ht="29.25" customHeight="1">
      <c r="A4266" s="221" t="s">
        <v>100</v>
      </c>
      <c r="B4266" s="221" t="s">
        <v>782</v>
      </c>
      <c r="C4266" s="222" t="s">
        <v>476</v>
      </c>
      <c r="D4266" s="222" t="s">
        <v>167</v>
      </c>
      <c r="E4266" s="199" t="s">
        <v>177</v>
      </c>
      <c r="F4266" s="200"/>
      <c r="G4266" s="200"/>
      <c r="H4266" s="200"/>
      <c r="I4266" s="200">
        <v>45810</v>
      </c>
      <c r="J4266" s="143">
        <f t="shared" si="66"/>
        <v>45810</v>
      </c>
      <c r="K4266" s="202">
        <v>2</v>
      </c>
      <c r="L4266" s="285" t="s">
        <v>8444</v>
      </c>
      <c r="M4266" s="223"/>
      <c r="N4266" s="203"/>
      <c r="O4266" s="222" t="s">
        <v>326</v>
      </c>
    </row>
    <row r="4267" spans="1:15" ht="29.25" customHeight="1">
      <c r="A4267" s="221" t="s">
        <v>100</v>
      </c>
      <c r="B4267" s="221" t="s">
        <v>782</v>
      </c>
      <c r="C4267" s="222" t="s">
        <v>476</v>
      </c>
      <c r="D4267" s="222" t="s">
        <v>167</v>
      </c>
      <c r="E4267" s="199" t="s">
        <v>163</v>
      </c>
      <c r="F4267" s="200" t="s">
        <v>937</v>
      </c>
      <c r="G4267" s="200" t="s">
        <v>938</v>
      </c>
      <c r="H4267" s="200" t="s">
        <v>616</v>
      </c>
      <c r="I4267" s="200">
        <v>45810</v>
      </c>
      <c r="J4267" s="143">
        <f t="shared" si="66"/>
        <v>45810</v>
      </c>
      <c r="K4267" s="202">
        <v>6</v>
      </c>
      <c r="L4267" s="285" t="s">
        <v>8443</v>
      </c>
      <c r="M4267" s="223"/>
      <c r="N4267" s="203">
        <v>4.1875</v>
      </c>
      <c r="O4267" s="222" t="s">
        <v>968</v>
      </c>
    </row>
    <row r="4268" spans="1:15" ht="29.25" customHeight="1">
      <c r="A4268" s="221" t="s">
        <v>100</v>
      </c>
      <c r="B4268" s="221" t="s">
        <v>782</v>
      </c>
      <c r="C4268" s="222" t="s">
        <v>476</v>
      </c>
      <c r="D4268" s="222" t="s">
        <v>167</v>
      </c>
      <c r="E4268" s="199" t="s">
        <v>171</v>
      </c>
      <c r="F4268" s="200"/>
      <c r="G4268" s="200"/>
      <c r="H4268" s="200"/>
      <c r="I4268" s="200">
        <v>45811</v>
      </c>
      <c r="J4268" s="143">
        <f t="shared" si="66"/>
        <v>45811</v>
      </c>
      <c r="K4268" s="202">
        <v>8</v>
      </c>
      <c r="L4268" s="285" t="s">
        <v>8445</v>
      </c>
      <c r="M4268" s="223"/>
      <c r="N4268" s="203"/>
      <c r="O4268" s="222" t="s">
        <v>326</v>
      </c>
    </row>
    <row r="4269" spans="1:15" ht="29.25" customHeight="1">
      <c r="A4269" s="221" t="s">
        <v>100</v>
      </c>
      <c r="B4269" s="221" t="s">
        <v>782</v>
      </c>
      <c r="C4269" s="222" t="s">
        <v>476</v>
      </c>
      <c r="D4269" s="222" t="s">
        <v>167</v>
      </c>
      <c r="E4269" s="199" t="s">
        <v>163</v>
      </c>
      <c r="F4269" s="200" t="s">
        <v>3135</v>
      </c>
      <c r="G4269" s="200" t="s">
        <v>3136</v>
      </c>
      <c r="H4269" s="200"/>
      <c r="I4269" s="200">
        <v>45812</v>
      </c>
      <c r="J4269" s="143">
        <f t="shared" si="66"/>
        <v>45812</v>
      </c>
      <c r="K4269" s="202">
        <v>4.5</v>
      </c>
      <c r="L4269" s="285" t="s">
        <v>8446</v>
      </c>
      <c r="M4269" s="223"/>
      <c r="N4269" s="203"/>
      <c r="O4269" s="222" t="s">
        <v>326</v>
      </c>
    </row>
    <row r="4270" spans="1:15" ht="29.25" customHeight="1">
      <c r="A4270" s="221" t="s">
        <v>100</v>
      </c>
      <c r="B4270" s="221" t="s">
        <v>782</v>
      </c>
      <c r="C4270" s="222" t="s">
        <v>476</v>
      </c>
      <c r="D4270" s="222" t="s">
        <v>167</v>
      </c>
      <c r="E4270" s="199" t="s">
        <v>171</v>
      </c>
      <c r="F4270" s="200"/>
      <c r="G4270" s="200"/>
      <c r="H4270" s="200"/>
      <c r="I4270" s="200">
        <v>45812</v>
      </c>
      <c r="J4270" s="143">
        <f t="shared" si="66"/>
        <v>45812</v>
      </c>
      <c r="K4270" s="202">
        <v>3.5</v>
      </c>
      <c r="L4270" s="285" t="s">
        <v>8445</v>
      </c>
      <c r="M4270" s="223"/>
      <c r="N4270" s="203"/>
      <c r="O4270" s="222" t="s">
        <v>326</v>
      </c>
    </row>
    <row r="4271" spans="1:15" ht="29.25" customHeight="1">
      <c r="A4271" s="221" t="s">
        <v>100</v>
      </c>
      <c r="B4271" s="221" t="s">
        <v>782</v>
      </c>
      <c r="C4271" s="222" t="s">
        <v>476</v>
      </c>
      <c r="D4271" s="222" t="s">
        <v>167</v>
      </c>
      <c r="E4271" s="199" t="s">
        <v>163</v>
      </c>
      <c r="F4271" s="200" t="s">
        <v>3135</v>
      </c>
      <c r="G4271" s="200" t="s">
        <v>3136</v>
      </c>
      <c r="H4271" s="200"/>
      <c r="I4271" s="200">
        <v>45813</v>
      </c>
      <c r="J4271" s="143">
        <f t="shared" si="66"/>
        <v>45813</v>
      </c>
      <c r="K4271" s="202">
        <v>8</v>
      </c>
      <c r="L4271" s="285" t="s">
        <v>8446</v>
      </c>
      <c r="M4271" s="223"/>
      <c r="N4271" s="203"/>
      <c r="O4271" s="222" t="s">
        <v>326</v>
      </c>
    </row>
    <row r="4272" spans="1:15" ht="29.25" customHeight="1">
      <c r="A4272" s="221" t="s">
        <v>100</v>
      </c>
      <c r="B4272" s="221" t="s">
        <v>782</v>
      </c>
      <c r="C4272" s="222" t="s">
        <v>476</v>
      </c>
      <c r="D4272" s="222" t="s">
        <v>167</v>
      </c>
      <c r="E4272" s="199" t="s">
        <v>165</v>
      </c>
      <c r="F4272" s="200"/>
      <c r="G4272" s="200"/>
      <c r="H4272" s="200"/>
      <c r="I4272" s="200">
        <v>45814</v>
      </c>
      <c r="J4272" s="143">
        <f t="shared" si="66"/>
        <v>45814</v>
      </c>
      <c r="K4272" s="202">
        <v>8</v>
      </c>
      <c r="L4272" s="285" t="s">
        <v>172</v>
      </c>
      <c r="M4272" s="223"/>
      <c r="N4272" s="203"/>
      <c r="O4272" s="222" t="s">
        <v>326</v>
      </c>
    </row>
    <row r="4273" spans="1:15" ht="29.25" customHeight="1">
      <c r="A4273" s="221" t="s">
        <v>100</v>
      </c>
      <c r="B4273" s="221" t="s">
        <v>782</v>
      </c>
      <c r="C4273" s="222" t="s">
        <v>476</v>
      </c>
      <c r="D4273" s="222" t="s">
        <v>167</v>
      </c>
      <c r="E4273" s="199" t="s">
        <v>171</v>
      </c>
      <c r="F4273" s="200"/>
      <c r="G4273" s="200"/>
      <c r="H4273" s="200"/>
      <c r="I4273" s="200">
        <v>45817</v>
      </c>
      <c r="J4273" s="143">
        <f t="shared" si="66"/>
        <v>45817</v>
      </c>
      <c r="K4273" s="202">
        <v>8</v>
      </c>
      <c r="L4273" s="285" t="s">
        <v>8760</v>
      </c>
      <c r="M4273" s="223"/>
      <c r="N4273" s="203"/>
      <c r="O4273" s="222" t="s">
        <v>326</v>
      </c>
    </row>
    <row r="4274" spans="1:15" ht="29.25" customHeight="1">
      <c r="A4274" s="221" t="s">
        <v>100</v>
      </c>
      <c r="B4274" s="221" t="s">
        <v>782</v>
      </c>
      <c r="C4274" s="222" t="s">
        <v>476</v>
      </c>
      <c r="D4274" s="222" t="s">
        <v>167</v>
      </c>
      <c r="E4274" s="199" t="s">
        <v>163</v>
      </c>
      <c r="F4274" s="200" t="s">
        <v>937</v>
      </c>
      <c r="G4274" s="200" t="s">
        <v>938</v>
      </c>
      <c r="H4274" s="200" t="s">
        <v>616</v>
      </c>
      <c r="I4274" s="200">
        <v>45818</v>
      </c>
      <c r="J4274" s="143">
        <f t="shared" si="66"/>
        <v>45818</v>
      </c>
      <c r="K4274" s="202">
        <v>8</v>
      </c>
      <c r="L4274" s="285" t="s">
        <v>8761</v>
      </c>
      <c r="M4274" s="223"/>
      <c r="N4274" s="203">
        <v>4.1875</v>
      </c>
      <c r="O4274" s="222" t="s">
        <v>968</v>
      </c>
    </row>
    <row r="4275" spans="1:15" ht="29.25" customHeight="1">
      <c r="A4275" s="221" t="s">
        <v>100</v>
      </c>
      <c r="B4275" s="221" t="s">
        <v>782</v>
      </c>
      <c r="C4275" s="222" t="s">
        <v>476</v>
      </c>
      <c r="D4275" s="222" t="s">
        <v>167</v>
      </c>
      <c r="E4275" s="199" t="s">
        <v>166</v>
      </c>
      <c r="F4275" s="200"/>
      <c r="G4275" s="200"/>
      <c r="H4275" s="200"/>
      <c r="I4275" s="200">
        <v>45819</v>
      </c>
      <c r="J4275" s="143">
        <f t="shared" si="66"/>
        <v>45819</v>
      </c>
      <c r="K4275" s="202">
        <v>8</v>
      </c>
      <c r="L4275" s="285" t="s">
        <v>8762</v>
      </c>
      <c r="M4275" s="223"/>
      <c r="N4275" s="203"/>
      <c r="O4275" s="222" t="s">
        <v>326</v>
      </c>
    </row>
    <row r="4276" spans="1:15" ht="29.25" customHeight="1">
      <c r="A4276" s="221" t="s">
        <v>100</v>
      </c>
      <c r="B4276" s="221" t="s">
        <v>782</v>
      </c>
      <c r="C4276" s="222" t="s">
        <v>476</v>
      </c>
      <c r="D4276" s="222" t="s">
        <v>167</v>
      </c>
      <c r="E4276" s="199" t="s">
        <v>165</v>
      </c>
      <c r="F4276" s="200"/>
      <c r="G4276" s="200"/>
      <c r="H4276" s="200"/>
      <c r="I4276" s="200">
        <v>45820</v>
      </c>
      <c r="J4276" s="143">
        <f t="shared" si="66"/>
        <v>45820</v>
      </c>
      <c r="K4276" s="202">
        <v>8</v>
      </c>
      <c r="L4276" s="285" t="s">
        <v>172</v>
      </c>
      <c r="M4276" s="223"/>
      <c r="N4276" s="203"/>
      <c r="O4276" s="222" t="s">
        <v>326</v>
      </c>
    </row>
    <row r="4277" spans="1:15" ht="29.25" customHeight="1">
      <c r="A4277" s="221" t="s">
        <v>100</v>
      </c>
      <c r="B4277" s="221" t="s">
        <v>782</v>
      </c>
      <c r="C4277" s="222" t="s">
        <v>476</v>
      </c>
      <c r="D4277" s="222" t="s">
        <v>167</v>
      </c>
      <c r="E4277" s="199" t="s">
        <v>165</v>
      </c>
      <c r="F4277" s="200"/>
      <c r="G4277" s="200"/>
      <c r="H4277" s="200"/>
      <c r="I4277" s="200">
        <v>45821</v>
      </c>
      <c r="J4277" s="143">
        <f t="shared" si="66"/>
        <v>45821</v>
      </c>
      <c r="K4277" s="202">
        <v>8</v>
      </c>
      <c r="L4277" s="285" t="s">
        <v>172</v>
      </c>
      <c r="M4277" s="223"/>
      <c r="N4277" s="203"/>
      <c r="O4277" s="222" t="s">
        <v>326</v>
      </c>
    </row>
    <row r="4278" spans="1:15" ht="29.25" customHeight="1">
      <c r="A4278" s="221" t="s">
        <v>100</v>
      </c>
      <c r="B4278" s="221" t="s">
        <v>782</v>
      </c>
      <c r="C4278" s="222" t="s">
        <v>476</v>
      </c>
      <c r="D4278" s="222" t="s">
        <v>167</v>
      </c>
      <c r="E4278" s="199" t="s">
        <v>165</v>
      </c>
      <c r="F4278" s="200"/>
      <c r="G4278" s="200"/>
      <c r="H4278" s="200"/>
      <c r="I4278" s="200">
        <v>45824</v>
      </c>
      <c r="J4278" s="143">
        <f t="shared" si="66"/>
        <v>45824</v>
      </c>
      <c r="K4278" s="202">
        <v>8</v>
      </c>
      <c r="L4278" s="285" t="s">
        <v>172</v>
      </c>
      <c r="M4278" s="223"/>
      <c r="N4278" s="203"/>
      <c r="O4278" s="222" t="s">
        <v>326</v>
      </c>
    </row>
    <row r="4279" spans="1:15" ht="29.25" customHeight="1">
      <c r="A4279" s="221" t="s">
        <v>100</v>
      </c>
      <c r="B4279" s="221" t="s">
        <v>782</v>
      </c>
      <c r="C4279" s="222" t="s">
        <v>476</v>
      </c>
      <c r="D4279" s="222" t="s">
        <v>167</v>
      </c>
      <c r="E4279" s="199" t="s">
        <v>165</v>
      </c>
      <c r="F4279" s="200"/>
      <c r="G4279" s="200"/>
      <c r="H4279" s="200"/>
      <c r="I4279" s="200">
        <v>45825</v>
      </c>
      <c r="J4279" s="143">
        <f t="shared" si="66"/>
        <v>45825</v>
      </c>
      <c r="K4279" s="202">
        <v>8</v>
      </c>
      <c r="L4279" s="285" t="s">
        <v>172</v>
      </c>
      <c r="M4279" s="223"/>
      <c r="N4279" s="203"/>
      <c r="O4279" s="222" t="s">
        <v>326</v>
      </c>
    </row>
    <row r="4280" spans="1:15" ht="29.25" customHeight="1">
      <c r="A4280" s="221" t="s">
        <v>100</v>
      </c>
      <c r="B4280" s="221" t="s">
        <v>782</v>
      </c>
      <c r="C4280" s="222" t="s">
        <v>476</v>
      </c>
      <c r="D4280" s="222" t="s">
        <v>167</v>
      </c>
      <c r="E4280" s="199" t="s">
        <v>178</v>
      </c>
      <c r="F4280" s="200"/>
      <c r="G4280" s="200"/>
      <c r="H4280" s="200"/>
      <c r="I4280" s="200">
        <v>45826</v>
      </c>
      <c r="J4280" s="143">
        <f t="shared" si="66"/>
        <v>45826</v>
      </c>
      <c r="K4280" s="202">
        <v>1</v>
      </c>
      <c r="L4280" s="285" t="s">
        <v>8939</v>
      </c>
      <c r="M4280" s="223"/>
      <c r="N4280" s="203"/>
      <c r="O4280" s="222" t="s">
        <v>326</v>
      </c>
    </row>
    <row r="4281" spans="1:15" ht="29.25" customHeight="1">
      <c r="A4281" s="221" t="s">
        <v>100</v>
      </c>
      <c r="B4281" s="221" t="s">
        <v>782</v>
      </c>
      <c r="C4281" s="222" t="s">
        <v>476</v>
      </c>
      <c r="D4281" s="222" t="s">
        <v>167</v>
      </c>
      <c r="E4281" s="199" t="s">
        <v>166</v>
      </c>
      <c r="F4281" s="200"/>
      <c r="G4281" s="200"/>
      <c r="H4281" s="200"/>
      <c r="I4281" s="200">
        <v>45826</v>
      </c>
      <c r="J4281" s="143">
        <f t="shared" si="66"/>
        <v>45826</v>
      </c>
      <c r="K4281" s="202">
        <v>1</v>
      </c>
      <c r="L4281" s="285" t="s">
        <v>8940</v>
      </c>
      <c r="M4281" s="223"/>
      <c r="N4281" s="203"/>
      <c r="O4281" s="222" t="s">
        <v>326</v>
      </c>
    </row>
    <row r="4282" spans="1:15" ht="29.25" customHeight="1">
      <c r="A4282" s="221" t="s">
        <v>100</v>
      </c>
      <c r="B4282" s="221" t="s">
        <v>782</v>
      </c>
      <c r="C4282" s="222" t="s">
        <v>476</v>
      </c>
      <c r="D4282" s="222" t="s">
        <v>167</v>
      </c>
      <c r="E4282" s="199" t="s">
        <v>163</v>
      </c>
      <c r="F4282" s="200" t="s">
        <v>937</v>
      </c>
      <c r="G4282" s="200" t="s">
        <v>938</v>
      </c>
      <c r="H4282" s="200" t="s">
        <v>4794</v>
      </c>
      <c r="I4282" s="200">
        <v>45826</v>
      </c>
      <c r="J4282" s="143">
        <f t="shared" si="66"/>
        <v>45826</v>
      </c>
      <c r="K4282" s="202">
        <v>2.5</v>
      </c>
      <c r="L4282" s="285" t="s">
        <v>8938</v>
      </c>
      <c r="M4282" s="223"/>
      <c r="N4282" s="203">
        <v>14.5875</v>
      </c>
      <c r="O4282" s="222" t="s">
        <v>943</v>
      </c>
    </row>
    <row r="4283" spans="1:15" ht="29.25" customHeight="1">
      <c r="A4283" s="221" t="s">
        <v>100</v>
      </c>
      <c r="B4283" s="221" t="s">
        <v>782</v>
      </c>
      <c r="C4283" s="222" t="s">
        <v>476</v>
      </c>
      <c r="D4283" s="222" t="s">
        <v>167</v>
      </c>
      <c r="E4283" s="199" t="s">
        <v>163</v>
      </c>
      <c r="F4283" s="200" t="s">
        <v>937</v>
      </c>
      <c r="G4283" s="200" t="s">
        <v>938</v>
      </c>
      <c r="H4283" s="200" t="s">
        <v>97</v>
      </c>
      <c r="I4283" s="200">
        <v>45826</v>
      </c>
      <c r="J4283" s="143">
        <f t="shared" si="66"/>
        <v>45826</v>
      </c>
      <c r="K4283" s="202">
        <v>3.5</v>
      </c>
      <c r="L4283" s="284" t="s">
        <v>8937</v>
      </c>
      <c r="M4283" s="223"/>
      <c r="N4283" s="203">
        <v>24.5</v>
      </c>
      <c r="O4283" s="222" t="s">
        <v>965</v>
      </c>
    </row>
    <row r="4284" spans="1:15" ht="29.25" customHeight="1">
      <c r="A4284" s="221" t="s">
        <v>100</v>
      </c>
      <c r="B4284" s="221" t="s">
        <v>782</v>
      </c>
      <c r="C4284" s="222" t="s">
        <v>476</v>
      </c>
      <c r="D4284" s="222" t="s">
        <v>167</v>
      </c>
      <c r="E4284" s="199" t="s">
        <v>176</v>
      </c>
      <c r="F4284" s="200"/>
      <c r="G4284" s="200"/>
      <c r="H4284" s="200"/>
      <c r="I4284" s="200">
        <v>45827</v>
      </c>
      <c r="J4284" s="143">
        <f t="shared" si="66"/>
        <v>45827</v>
      </c>
      <c r="K4284" s="202">
        <v>2</v>
      </c>
      <c r="L4284" s="285" t="s">
        <v>9136</v>
      </c>
      <c r="M4284" s="223" t="s">
        <v>9137</v>
      </c>
      <c r="N4284" s="203"/>
      <c r="O4284" s="222" t="s">
        <v>326</v>
      </c>
    </row>
    <row r="4285" spans="1:15" ht="29.25" customHeight="1">
      <c r="A4285" s="221" t="s">
        <v>100</v>
      </c>
      <c r="B4285" s="221" t="s">
        <v>782</v>
      </c>
      <c r="C4285" s="222" t="s">
        <v>476</v>
      </c>
      <c r="D4285" s="222" t="s">
        <v>167</v>
      </c>
      <c r="E4285" s="199" t="s">
        <v>178</v>
      </c>
      <c r="F4285" s="200"/>
      <c r="G4285" s="200"/>
      <c r="H4285" s="200"/>
      <c r="I4285" s="200">
        <v>45827</v>
      </c>
      <c r="J4285" s="143">
        <f t="shared" si="66"/>
        <v>45827</v>
      </c>
      <c r="K4285" s="202">
        <v>1.5</v>
      </c>
      <c r="L4285" s="285" t="s">
        <v>6970</v>
      </c>
      <c r="M4285" s="223"/>
      <c r="N4285" s="203"/>
      <c r="O4285" s="222" t="s">
        <v>326</v>
      </c>
    </row>
    <row r="4286" spans="1:15" ht="29.25" customHeight="1">
      <c r="A4286" s="221" t="s">
        <v>100</v>
      </c>
      <c r="B4286" s="221" t="s">
        <v>782</v>
      </c>
      <c r="C4286" s="222" t="s">
        <v>476</v>
      </c>
      <c r="D4286" s="222" t="s">
        <v>167</v>
      </c>
      <c r="E4286" s="199" t="s">
        <v>163</v>
      </c>
      <c r="F4286" s="200" t="s">
        <v>1387</v>
      </c>
      <c r="G4286" s="200" t="s">
        <v>1388</v>
      </c>
      <c r="H4286" s="200"/>
      <c r="I4286" s="200">
        <v>45827</v>
      </c>
      <c r="J4286" s="143">
        <f t="shared" si="66"/>
        <v>45827</v>
      </c>
      <c r="K4286" s="202">
        <v>2</v>
      </c>
      <c r="L4286" s="285" t="s">
        <v>9139</v>
      </c>
      <c r="M4286" s="223"/>
      <c r="N4286" s="203"/>
      <c r="O4286" s="222" t="s">
        <v>326</v>
      </c>
    </row>
    <row r="4287" spans="1:15" ht="29.25" customHeight="1">
      <c r="A4287" s="221" t="s">
        <v>100</v>
      </c>
      <c r="B4287" s="221" t="s">
        <v>782</v>
      </c>
      <c r="C4287" s="222" t="s">
        <v>476</v>
      </c>
      <c r="D4287" s="222" t="s">
        <v>167</v>
      </c>
      <c r="E4287" s="199" t="s">
        <v>163</v>
      </c>
      <c r="F4287" s="200" t="s">
        <v>7923</v>
      </c>
      <c r="G4287" s="200" t="s">
        <v>7924</v>
      </c>
      <c r="H4287" s="200" t="s">
        <v>8138</v>
      </c>
      <c r="I4287" s="200">
        <v>45827</v>
      </c>
      <c r="J4287" s="143">
        <f t="shared" si="66"/>
        <v>45827</v>
      </c>
      <c r="K4287" s="202">
        <v>2.5</v>
      </c>
      <c r="L4287" s="285" t="s">
        <v>9138</v>
      </c>
      <c r="M4287" s="223"/>
      <c r="N4287" s="203">
        <v>2.5208333333333299</v>
      </c>
      <c r="O4287" s="222" t="s">
        <v>941</v>
      </c>
    </row>
    <row r="4288" spans="1:15" ht="29.25" customHeight="1">
      <c r="A4288" s="221" t="s">
        <v>100</v>
      </c>
      <c r="B4288" s="221" t="s">
        <v>782</v>
      </c>
      <c r="C4288" s="222" t="s">
        <v>476</v>
      </c>
      <c r="D4288" s="222" t="s">
        <v>167</v>
      </c>
      <c r="E4288" s="199" t="s">
        <v>163</v>
      </c>
      <c r="F4288" s="200" t="s">
        <v>7923</v>
      </c>
      <c r="G4288" s="200" t="s">
        <v>7924</v>
      </c>
      <c r="H4288" s="200" t="s">
        <v>8138</v>
      </c>
      <c r="I4288" s="200">
        <v>45828</v>
      </c>
      <c r="J4288" s="143">
        <f t="shared" si="66"/>
        <v>45828</v>
      </c>
      <c r="K4288" s="202">
        <v>3.5</v>
      </c>
      <c r="L4288" s="285" t="s">
        <v>9138</v>
      </c>
      <c r="M4288" s="223"/>
      <c r="N4288" s="203">
        <v>2.5208333333333299</v>
      </c>
      <c r="O4288" s="222" t="s">
        <v>941</v>
      </c>
    </row>
    <row r="4289" spans="1:15" ht="29.25" customHeight="1">
      <c r="A4289" s="221" t="s">
        <v>100</v>
      </c>
      <c r="B4289" s="221" t="s">
        <v>782</v>
      </c>
      <c r="C4289" s="222" t="s">
        <v>476</v>
      </c>
      <c r="D4289" s="222" t="s">
        <v>167</v>
      </c>
      <c r="E4289" s="199" t="s">
        <v>163</v>
      </c>
      <c r="F4289" s="200" t="s">
        <v>1387</v>
      </c>
      <c r="G4289" s="200" t="s">
        <v>1388</v>
      </c>
      <c r="H4289" s="200" t="s">
        <v>1459</v>
      </c>
      <c r="I4289" s="200">
        <v>45828</v>
      </c>
      <c r="J4289" s="143">
        <f t="shared" si="66"/>
        <v>45828</v>
      </c>
      <c r="K4289" s="202">
        <v>4.5</v>
      </c>
      <c r="L4289" s="285" t="s">
        <v>9140</v>
      </c>
      <c r="M4289" s="223"/>
      <c r="N4289" s="203">
        <v>4.4050000000000002</v>
      </c>
      <c r="O4289" s="222" t="s">
        <v>972</v>
      </c>
    </row>
    <row r="4290" spans="1:15" ht="29.25" customHeight="1">
      <c r="A4290" s="221" t="s">
        <v>100</v>
      </c>
      <c r="B4290" s="221" t="s">
        <v>782</v>
      </c>
      <c r="C4290" s="222" t="s">
        <v>476</v>
      </c>
      <c r="D4290" s="222" t="s">
        <v>167</v>
      </c>
      <c r="E4290" s="199" t="s">
        <v>163</v>
      </c>
      <c r="F4290" s="200" t="s">
        <v>1387</v>
      </c>
      <c r="G4290" s="200" t="s">
        <v>1388</v>
      </c>
      <c r="H4290" s="200" t="s">
        <v>1459</v>
      </c>
      <c r="I4290" s="200">
        <v>45831</v>
      </c>
      <c r="J4290" s="143">
        <f t="shared" si="66"/>
        <v>45831</v>
      </c>
      <c r="K4290" s="202">
        <v>8</v>
      </c>
      <c r="L4290" s="284" t="s">
        <v>9141</v>
      </c>
      <c r="M4290" s="223"/>
      <c r="N4290" s="203">
        <v>4.4050000000000002</v>
      </c>
      <c r="O4290" s="222" t="s">
        <v>972</v>
      </c>
    </row>
    <row r="4291" spans="1:15" ht="29.25" customHeight="1">
      <c r="A4291" s="221" t="s">
        <v>100</v>
      </c>
      <c r="B4291" s="221" t="s">
        <v>782</v>
      </c>
      <c r="C4291" s="222" t="s">
        <v>476</v>
      </c>
      <c r="D4291" s="222" t="s">
        <v>167</v>
      </c>
      <c r="E4291" s="199" t="s">
        <v>163</v>
      </c>
      <c r="F4291" s="200" t="s">
        <v>7923</v>
      </c>
      <c r="G4291" s="200" t="s">
        <v>7924</v>
      </c>
      <c r="H4291" s="200" t="s">
        <v>8138</v>
      </c>
      <c r="I4291" s="200">
        <v>45832</v>
      </c>
      <c r="J4291" s="143">
        <f t="shared" ref="J4291:J4354" si="67">I4291</f>
        <v>45832</v>
      </c>
      <c r="K4291" s="202">
        <v>8</v>
      </c>
      <c r="L4291" s="285" t="s">
        <v>9142</v>
      </c>
      <c r="M4291" s="223"/>
      <c r="N4291" s="203">
        <v>2.5208333333333299</v>
      </c>
      <c r="O4291" s="222" t="s">
        <v>941</v>
      </c>
    </row>
    <row r="4292" spans="1:15" ht="29.25" customHeight="1">
      <c r="A4292" s="221" t="s">
        <v>100</v>
      </c>
      <c r="B4292" s="221" t="s">
        <v>782</v>
      </c>
      <c r="C4292" s="222" t="s">
        <v>476</v>
      </c>
      <c r="D4292" s="222" t="s">
        <v>167</v>
      </c>
      <c r="E4292" s="199" t="s">
        <v>165</v>
      </c>
      <c r="F4292" s="200"/>
      <c r="G4292" s="200"/>
      <c r="H4292" s="200"/>
      <c r="I4292" s="200">
        <v>45833</v>
      </c>
      <c r="J4292" s="143">
        <f t="shared" si="67"/>
        <v>45833</v>
      </c>
      <c r="K4292" s="202">
        <v>8</v>
      </c>
      <c r="L4292" s="285" t="s">
        <v>172</v>
      </c>
      <c r="M4292" s="223"/>
      <c r="N4292" s="203"/>
      <c r="O4292" s="222" t="s">
        <v>326</v>
      </c>
    </row>
    <row r="4293" spans="1:15" ht="29.25" customHeight="1">
      <c r="A4293" s="221" t="s">
        <v>100</v>
      </c>
      <c r="B4293" s="221" t="s">
        <v>782</v>
      </c>
      <c r="C4293" s="222" t="s">
        <v>476</v>
      </c>
      <c r="D4293" s="222" t="s">
        <v>167</v>
      </c>
      <c r="E4293" s="199" t="s">
        <v>178</v>
      </c>
      <c r="F4293" s="200"/>
      <c r="G4293" s="200"/>
      <c r="H4293" s="200"/>
      <c r="I4293" s="200">
        <v>45834</v>
      </c>
      <c r="J4293" s="143">
        <f t="shared" si="67"/>
        <v>45834</v>
      </c>
      <c r="K4293" s="202">
        <v>1.5</v>
      </c>
      <c r="L4293" s="284" t="s">
        <v>9324</v>
      </c>
      <c r="M4293" s="223"/>
      <c r="N4293" s="203"/>
      <c r="O4293" s="222" t="s">
        <v>326</v>
      </c>
    </row>
    <row r="4294" spans="1:15" ht="29.25" customHeight="1">
      <c r="A4294" s="221" t="s">
        <v>100</v>
      </c>
      <c r="B4294" s="221" t="s">
        <v>782</v>
      </c>
      <c r="C4294" s="222" t="s">
        <v>476</v>
      </c>
      <c r="D4294" s="222" t="s">
        <v>167</v>
      </c>
      <c r="E4294" s="199" t="s">
        <v>163</v>
      </c>
      <c r="F4294" s="200" t="s">
        <v>937</v>
      </c>
      <c r="G4294" s="200" t="s">
        <v>938</v>
      </c>
      <c r="H4294" s="200" t="s">
        <v>4799</v>
      </c>
      <c r="I4294" s="200">
        <v>45834</v>
      </c>
      <c r="J4294" s="143">
        <f t="shared" si="67"/>
        <v>45834</v>
      </c>
      <c r="K4294" s="202">
        <v>6.5</v>
      </c>
      <c r="L4294" s="285" t="s">
        <v>9323</v>
      </c>
      <c r="M4294" s="223"/>
      <c r="N4294" s="203">
        <v>0</v>
      </c>
      <c r="O4294" s="222" t="s">
        <v>326</v>
      </c>
    </row>
    <row r="4295" spans="1:15" ht="29.25" customHeight="1">
      <c r="A4295" s="221" t="s">
        <v>100</v>
      </c>
      <c r="B4295" s="221" t="s">
        <v>782</v>
      </c>
      <c r="C4295" s="222" t="s">
        <v>476</v>
      </c>
      <c r="D4295" s="222" t="s">
        <v>167</v>
      </c>
      <c r="E4295" s="199" t="s">
        <v>163</v>
      </c>
      <c r="F4295" s="200" t="s">
        <v>937</v>
      </c>
      <c r="G4295" s="200" t="s">
        <v>938</v>
      </c>
      <c r="H4295" s="200" t="s">
        <v>4799</v>
      </c>
      <c r="I4295" s="200">
        <v>45835</v>
      </c>
      <c r="J4295" s="143">
        <f t="shared" si="67"/>
        <v>45835</v>
      </c>
      <c r="K4295" s="202">
        <v>8</v>
      </c>
      <c r="L4295" s="285" t="s">
        <v>9323</v>
      </c>
      <c r="M4295" s="223"/>
      <c r="N4295" s="203">
        <v>0</v>
      </c>
      <c r="O4295" s="222" t="s">
        <v>326</v>
      </c>
    </row>
    <row r="4296" spans="1:15" ht="29.25" customHeight="1">
      <c r="A4296" s="221" t="s">
        <v>100</v>
      </c>
      <c r="B4296" s="221" t="s">
        <v>782</v>
      </c>
      <c r="C4296" s="222" t="s">
        <v>476</v>
      </c>
      <c r="D4296" s="222" t="s">
        <v>167</v>
      </c>
      <c r="E4296" s="199" t="s">
        <v>171</v>
      </c>
      <c r="F4296" s="200"/>
      <c r="G4296" s="200"/>
      <c r="H4296" s="200"/>
      <c r="I4296" s="200">
        <v>45838</v>
      </c>
      <c r="J4296" s="143">
        <f t="shared" si="67"/>
        <v>45838</v>
      </c>
      <c r="K4296" s="202">
        <v>3.5</v>
      </c>
      <c r="L4296" s="285" t="s">
        <v>9326</v>
      </c>
      <c r="M4296" s="223"/>
      <c r="N4296" s="203"/>
      <c r="O4296" s="222" t="s">
        <v>326</v>
      </c>
    </row>
    <row r="4297" spans="1:15" ht="29.25" customHeight="1">
      <c r="A4297" s="221" t="s">
        <v>100</v>
      </c>
      <c r="B4297" s="221" t="s">
        <v>782</v>
      </c>
      <c r="C4297" s="222" t="s">
        <v>476</v>
      </c>
      <c r="D4297" s="222" t="s">
        <v>167</v>
      </c>
      <c r="E4297" s="199" t="s">
        <v>163</v>
      </c>
      <c r="F4297" s="200" t="s">
        <v>937</v>
      </c>
      <c r="G4297" s="200" t="s">
        <v>938</v>
      </c>
      <c r="H4297" s="200" t="s">
        <v>4794</v>
      </c>
      <c r="I4297" s="200">
        <v>45838</v>
      </c>
      <c r="J4297" s="143">
        <f t="shared" si="67"/>
        <v>45838</v>
      </c>
      <c r="K4297" s="202">
        <v>3</v>
      </c>
      <c r="L4297" s="285" t="s">
        <v>9325</v>
      </c>
      <c r="M4297" s="223"/>
      <c r="N4297" s="203">
        <v>14.5875</v>
      </c>
      <c r="O4297" s="222" t="s">
        <v>943</v>
      </c>
    </row>
    <row r="4298" spans="1:15" ht="29.25" customHeight="1">
      <c r="A4298" s="221" t="s">
        <v>100</v>
      </c>
      <c r="B4298" s="221" t="s">
        <v>782</v>
      </c>
      <c r="C4298" s="222" t="s">
        <v>476</v>
      </c>
      <c r="D4298" s="222" t="s">
        <v>167</v>
      </c>
      <c r="E4298" s="199" t="s">
        <v>163</v>
      </c>
      <c r="F4298" s="200" t="s">
        <v>937</v>
      </c>
      <c r="G4298" s="200" t="s">
        <v>938</v>
      </c>
      <c r="H4298" s="200" t="s">
        <v>4799</v>
      </c>
      <c r="I4298" s="200">
        <v>45838</v>
      </c>
      <c r="J4298" s="143">
        <f t="shared" si="67"/>
        <v>45838</v>
      </c>
      <c r="K4298" s="202">
        <v>1.5</v>
      </c>
      <c r="L4298" s="285" t="s">
        <v>9323</v>
      </c>
      <c r="M4298" s="223"/>
      <c r="N4298" s="203">
        <v>0</v>
      </c>
      <c r="O4298" s="222" t="s">
        <v>326</v>
      </c>
    </row>
    <row r="4299" spans="1:15" ht="29.25" customHeight="1">
      <c r="A4299" s="221" t="s">
        <v>100</v>
      </c>
      <c r="B4299" s="221" t="s">
        <v>782</v>
      </c>
      <c r="C4299" s="222" t="s">
        <v>476</v>
      </c>
      <c r="D4299" s="222" t="s">
        <v>167</v>
      </c>
      <c r="E4299" s="199" t="s">
        <v>163</v>
      </c>
      <c r="F4299" s="200" t="s">
        <v>937</v>
      </c>
      <c r="G4299" s="200" t="s">
        <v>938</v>
      </c>
      <c r="H4299" s="200" t="s">
        <v>91</v>
      </c>
      <c r="I4299" s="200">
        <v>45839</v>
      </c>
      <c r="J4299" s="143">
        <f t="shared" si="67"/>
        <v>45839</v>
      </c>
      <c r="K4299" s="202">
        <v>8</v>
      </c>
      <c r="L4299" s="285" t="s">
        <v>9327</v>
      </c>
      <c r="M4299" s="223"/>
      <c r="N4299" s="203">
        <v>21.3125</v>
      </c>
      <c r="O4299" s="222" t="s">
        <v>968</v>
      </c>
    </row>
    <row r="4300" spans="1:15" ht="29.25" customHeight="1">
      <c r="A4300" s="221" t="s">
        <v>100</v>
      </c>
      <c r="B4300" s="221" t="s">
        <v>782</v>
      </c>
      <c r="C4300" s="222" t="s">
        <v>476</v>
      </c>
      <c r="D4300" s="222" t="s">
        <v>167</v>
      </c>
      <c r="E4300" s="199" t="s">
        <v>163</v>
      </c>
      <c r="F4300" s="200" t="s">
        <v>937</v>
      </c>
      <c r="G4300" s="200" t="s">
        <v>938</v>
      </c>
      <c r="H4300" s="200" t="s">
        <v>4794</v>
      </c>
      <c r="I4300" s="200">
        <v>45840</v>
      </c>
      <c r="J4300" s="143">
        <f t="shared" si="67"/>
        <v>45840</v>
      </c>
      <c r="K4300" s="202">
        <v>8</v>
      </c>
      <c r="L4300" s="285" t="s">
        <v>9328</v>
      </c>
      <c r="M4300" s="223"/>
      <c r="N4300" s="203">
        <v>14.5875</v>
      </c>
      <c r="O4300" s="222" t="s">
        <v>943</v>
      </c>
    </row>
    <row r="4301" spans="1:15" ht="29.25" customHeight="1">
      <c r="A4301" s="221" t="s">
        <v>100</v>
      </c>
      <c r="B4301" s="221" t="s">
        <v>782</v>
      </c>
      <c r="C4301" s="222" t="s">
        <v>476</v>
      </c>
      <c r="D4301" s="222" t="s">
        <v>167</v>
      </c>
      <c r="E4301" s="199" t="s">
        <v>163</v>
      </c>
      <c r="F4301" s="200" t="s">
        <v>937</v>
      </c>
      <c r="G4301" s="200" t="s">
        <v>938</v>
      </c>
      <c r="H4301" s="200" t="s">
        <v>4794</v>
      </c>
      <c r="I4301" s="200">
        <v>45841</v>
      </c>
      <c r="J4301" s="143">
        <f t="shared" si="67"/>
        <v>45841</v>
      </c>
      <c r="K4301" s="202">
        <v>8</v>
      </c>
      <c r="L4301" s="285" t="s">
        <v>8188</v>
      </c>
      <c r="M4301" s="223"/>
      <c r="N4301" s="203">
        <v>14.5875</v>
      </c>
      <c r="O4301" s="222" t="s">
        <v>943</v>
      </c>
    </row>
    <row r="4302" spans="1:15" ht="29.25" customHeight="1">
      <c r="A4302" s="221" t="s">
        <v>100</v>
      </c>
      <c r="B4302" s="221" t="s">
        <v>782</v>
      </c>
      <c r="C4302" s="222" t="s">
        <v>476</v>
      </c>
      <c r="D4302" s="222" t="s">
        <v>167</v>
      </c>
      <c r="E4302" s="199" t="s">
        <v>171</v>
      </c>
      <c r="F4302" s="200"/>
      <c r="G4302" s="200"/>
      <c r="H4302" s="200"/>
      <c r="I4302" s="200">
        <v>45842</v>
      </c>
      <c r="J4302" s="143">
        <f t="shared" si="67"/>
        <v>45842</v>
      </c>
      <c r="K4302" s="202">
        <v>3.5</v>
      </c>
      <c r="L4302" s="285" t="s">
        <v>9546</v>
      </c>
      <c r="M4302" s="223"/>
      <c r="N4302" s="203"/>
      <c r="O4302" s="222" t="s">
        <v>326</v>
      </c>
    </row>
    <row r="4303" spans="1:15" ht="29.25" customHeight="1">
      <c r="A4303" s="221" t="s">
        <v>100</v>
      </c>
      <c r="B4303" s="221" t="s">
        <v>782</v>
      </c>
      <c r="C4303" s="222" t="s">
        <v>476</v>
      </c>
      <c r="D4303" s="222" t="s">
        <v>167</v>
      </c>
      <c r="E4303" s="199" t="s">
        <v>163</v>
      </c>
      <c r="F4303" s="200" t="s">
        <v>937</v>
      </c>
      <c r="G4303" s="200" t="s">
        <v>938</v>
      </c>
      <c r="H4303" s="200" t="s">
        <v>4794</v>
      </c>
      <c r="I4303" s="200">
        <v>45842</v>
      </c>
      <c r="J4303" s="143">
        <f t="shared" si="67"/>
        <v>45842</v>
      </c>
      <c r="K4303" s="202">
        <v>4.5</v>
      </c>
      <c r="L4303" s="285" t="s">
        <v>9547</v>
      </c>
      <c r="M4303" s="223"/>
      <c r="N4303" s="203">
        <v>14.5875</v>
      </c>
      <c r="O4303" s="222" t="s">
        <v>943</v>
      </c>
    </row>
    <row r="4304" spans="1:15" ht="29.25" customHeight="1">
      <c r="A4304" s="221" t="s">
        <v>100</v>
      </c>
      <c r="B4304" s="221" t="s">
        <v>782</v>
      </c>
      <c r="C4304" s="222" t="s">
        <v>476</v>
      </c>
      <c r="D4304" s="222" t="s">
        <v>167</v>
      </c>
      <c r="E4304" s="199" t="s">
        <v>163</v>
      </c>
      <c r="F4304" s="200" t="s">
        <v>937</v>
      </c>
      <c r="G4304" s="200" t="s">
        <v>938</v>
      </c>
      <c r="H4304" s="200" t="s">
        <v>4794</v>
      </c>
      <c r="I4304" s="200">
        <v>45845</v>
      </c>
      <c r="J4304" s="143">
        <f t="shared" si="67"/>
        <v>45845</v>
      </c>
      <c r="K4304" s="202">
        <v>8</v>
      </c>
      <c r="L4304" s="285" t="s">
        <v>9548</v>
      </c>
      <c r="M4304" s="223"/>
      <c r="N4304" s="203">
        <v>14.5875</v>
      </c>
      <c r="O4304" s="222" t="s">
        <v>943</v>
      </c>
    </row>
    <row r="4305" spans="1:15" ht="29.25" customHeight="1">
      <c r="A4305" s="221" t="s">
        <v>100</v>
      </c>
      <c r="B4305" s="221" t="s">
        <v>782</v>
      </c>
      <c r="C4305" s="222" t="s">
        <v>476</v>
      </c>
      <c r="D4305" s="222" t="s">
        <v>167</v>
      </c>
      <c r="E4305" s="199" t="s">
        <v>163</v>
      </c>
      <c r="F4305" s="200" t="s">
        <v>937</v>
      </c>
      <c r="G4305" s="200" t="s">
        <v>938</v>
      </c>
      <c r="H4305" s="200" t="s">
        <v>4794</v>
      </c>
      <c r="I4305" s="200">
        <v>45846</v>
      </c>
      <c r="J4305" s="143">
        <f t="shared" si="67"/>
        <v>45846</v>
      </c>
      <c r="K4305" s="202">
        <v>3.5</v>
      </c>
      <c r="L4305" s="285" t="s">
        <v>9549</v>
      </c>
      <c r="M4305" s="223"/>
      <c r="N4305" s="203">
        <v>14.5875</v>
      </c>
      <c r="O4305" s="222" t="s">
        <v>943</v>
      </c>
    </row>
    <row r="4306" spans="1:15" ht="29.25" customHeight="1">
      <c r="A4306" s="221" t="s">
        <v>100</v>
      </c>
      <c r="B4306" s="221" t="s">
        <v>782</v>
      </c>
      <c r="C4306" s="222" t="s">
        <v>476</v>
      </c>
      <c r="D4306" s="222" t="s">
        <v>167</v>
      </c>
      <c r="E4306" s="199" t="s">
        <v>163</v>
      </c>
      <c r="F4306" s="200" t="s">
        <v>7923</v>
      </c>
      <c r="G4306" s="200" t="s">
        <v>7924</v>
      </c>
      <c r="H4306" s="200" t="s">
        <v>8138</v>
      </c>
      <c r="I4306" s="200">
        <v>45846</v>
      </c>
      <c r="J4306" s="143">
        <f t="shared" si="67"/>
        <v>45846</v>
      </c>
      <c r="K4306" s="202">
        <v>5.5</v>
      </c>
      <c r="L4306" s="285" t="s">
        <v>9550</v>
      </c>
      <c r="M4306" s="223"/>
      <c r="N4306" s="203">
        <v>2.5208333333333299</v>
      </c>
      <c r="O4306" s="222" t="s">
        <v>941</v>
      </c>
    </row>
    <row r="4307" spans="1:15" ht="29.25" customHeight="1">
      <c r="A4307" s="221" t="s">
        <v>100</v>
      </c>
      <c r="B4307" s="221" t="s">
        <v>782</v>
      </c>
      <c r="C4307" s="222" t="s">
        <v>476</v>
      </c>
      <c r="D4307" s="222" t="s">
        <v>167</v>
      </c>
      <c r="E4307" s="199" t="s">
        <v>163</v>
      </c>
      <c r="F4307" s="200" t="s">
        <v>937</v>
      </c>
      <c r="G4307" s="200" t="s">
        <v>938</v>
      </c>
      <c r="H4307" s="200" t="s">
        <v>4794</v>
      </c>
      <c r="I4307" s="200">
        <v>45847</v>
      </c>
      <c r="J4307" s="143">
        <f t="shared" si="67"/>
        <v>45847</v>
      </c>
      <c r="K4307" s="202">
        <v>2</v>
      </c>
      <c r="L4307" s="285" t="s">
        <v>9551</v>
      </c>
      <c r="M4307" s="223"/>
      <c r="N4307" s="203">
        <v>14.5875</v>
      </c>
      <c r="O4307" s="222" t="s">
        <v>943</v>
      </c>
    </row>
    <row r="4308" spans="1:15" ht="29.25" customHeight="1">
      <c r="A4308" s="221" t="s">
        <v>100</v>
      </c>
      <c r="B4308" s="221" t="s">
        <v>782</v>
      </c>
      <c r="C4308" s="222" t="s">
        <v>476</v>
      </c>
      <c r="D4308" s="222" t="s">
        <v>167</v>
      </c>
      <c r="E4308" s="199" t="s">
        <v>163</v>
      </c>
      <c r="F4308" s="200" t="s">
        <v>7923</v>
      </c>
      <c r="G4308" s="200" t="s">
        <v>7924</v>
      </c>
      <c r="H4308" s="200" t="s">
        <v>8138</v>
      </c>
      <c r="I4308" s="200">
        <v>45847</v>
      </c>
      <c r="J4308" s="143">
        <f t="shared" si="67"/>
        <v>45847</v>
      </c>
      <c r="K4308" s="202">
        <v>7</v>
      </c>
      <c r="L4308" s="285" t="s">
        <v>9550</v>
      </c>
      <c r="M4308" s="223"/>
      <c r="N4308" s="203">
        <v>2.5208333333333299</v>
      </c>
      <c r="O4308" s="222" t="s">
        <v>941</v>
      </c>
    </row>
    <row r="4309" spans="1:15" ht="29.25" customHeight="1">
      <c r="A4309" s="221" t="s">
        <v>100</v>
      </c>
      <c r="B4309" s="221" t="s">
        <v>782</v>
      </c>
      <c r="C4309" s="222" t="s">
        <v>476</v>
      </c>
      <c r="D4309" s="222" t="s">
        <v>167</v>
      </c>
      <c r="E4309" s="199" t="s">
        <v>163</v>
      </c>
      <c r="F4309" s="200" t="s">
        <v>7923</v>
      </c>
      <c r="G4309" s="200" t="s">
        <v>7924</v>
      </c>
      <c r="H4309" s="200"/>
      <c r="I4309" s="200">
        <v>45848</v>
      </c>
      <c r="J4309" s="143">
        <f t="shared" si="67"/>
        <v>45848</v>
      </c>
      <c r="K4309" s="202">
        <v>4</v>
      </c>
      <c r="L4309" s="284" t="s">
        <v>9896</v>
      </c>
      <c r="M4309" s="223"/>
      <c r="N4309" s="203"/>
      <c r="O4309" s="222" t="s">
        <v>326</v>
      </c>
    </row>
    <row r="4310" spans="1:15" ht="29.25" customHeight="1">
      <c r="A4310" s="221" t="s">
        <v>100</v>
      </c>
      <c r="B4310" s="221" t="s">
        <v>782</v>
      </c>
      <c r="C4310" s="222" t="s">
        <v>476</v>
      </c>
      <c r="D4310" s="222" t="s">
        <v>167</v>
      </c>
      <c r="E4310" s="199" t="s">
        <v>163</v>
      </c>
      <c r="F4310" s="200" t="s">
        <v>937</v>
      </c>
      <c r="G4310" s="200" t="s">
        <v>938</v>
      </c>
      <c r="H4310" s="200" t="s">
        <v>4794</v>
      </c>
      <c r="I4310" s="200">
        <v>45848</v>
      </c>
      <c r="J4310" s="143">
        <f t="shared" si="67"/>
        <v>45848</v>
      </c>
      <c r="K4310" s="202">
        <v>4</v>
      </c>
      <c r="L4310" s="284" t="s">
        <v>9895</v>
      </c>
      <c r="M4310" s="223"/>
      <c r="N4310" s="203">
        <v>14.5875</v>
      </c>
      <c r="O4310" s="222" t="s">
        <v>943</v>
      </c>
    </row>
    <row r="4311" spans="1:15" ht="29.25" customHeight="1">
      <c r="A4311" s="221" t="s">
        <v>100</v>
      </c>
      <c r="B4311" s="221" t="s">
        <v>782</v>
      </c>
      <c r="C4311" s="222" t="s">
        <v>476</v>
      </c>
      <c r="D4311" s="222" t="s">
        <v>167</v>
      </c>
      <c r="E4311" s="199" t="s">
        <v>163</v>
      </c>
      <c r="F4311" s="200" t="s">
        <v>937</v>
      </c>
      <c r="G4311" s="200" t="s">
        <v>938</v>
      </c>
      <c r="H4311" s="200" t="s">
        <v>4794</v>
      </c>
      <c r="I4311" s="200">
        <v>45849</v>
      </c>
      <c r="J4311" s="143">
        <f t="shared" si="67"/>
        <v>45849</v>
      </c>
      <c r="K4311" s="202">
        <v>8</v>
      </c>
      <c r="L4311" s="284" t="s">
        <v>9895</v>
      </c>
      <c r="M4311" s="223"/>
      <c r="N4311" s="203">
        <v>14.5875</v>
      </c>
      <c r="O4311" s="222" t="s">
        <v>943</v>
      </c>
    </row>
    <row r="4312" spans="1:15" ht="29.25" customHeight="1">
      <c r="A4312" s="221" t="s">
        <v>100</v>
      </c>
      <c r="B4312" s="221" t="s">
        <v>782</v>
      </c>
      <c r="C4312" s="222" t="s">
        <v>476</v>
      </c>
      <c r="D4312" s="222" t="s">
        <v>167</v>
      </c>
      <c r="E4312" s="199" t="s">
        <v>169</v>
      </c>
      <c r="F4312" s="200"/>
      <c r="G4312" s="200"/>
      <c r="H4312" s="200"/>
      <c r="I4312" s="200">
        <v>45852</v>
      </c>
      <c r="J4312" s="143">
        <f t="shared" si="67"/>
        <v>45852</v>
      </c>
      <c r="K4312" s="202">
        <v>8</v>
      </c>
      <c r="L4312" s="285" t="s">
        <v>9552</v>
      </c>
      <c r="M4312" s="223"/>
      <c r="N4312" s="203"/>
      <c r="O4312" s="222" t="s">
        <v>326</v>
      </c>
    </row>
    <row r="4313" spans="1:15" ht="29.25" customHeight="1">
      <c r="A4313" s="221" t="s">
        <v>100</v>
      </c>
      <c r="B4313" s="221" t="s">
        <v>782</v>
      </c>
      <c r="C4313" s="222" t="s">
        <v>476</v>
      </c>
      <c r="D4313" s="222" t="s">
        <v>167</v>
      </c>
      <c r="E4313" s="199" t="s">
        <v>169</v>
      </c>
      <c r="F4313" s="200"/>
      <c r="G4313" s="200"/>
      <c r="H4313" s="200"/>
      <c r="I4313" s="200">
        <v>45853</v>
      </c>
      <c r="J4313" s="143">
        <f t="shared" si="67"/>
        <v>45853</v>
      </c>
      <c r="K4313" s="202">
        <v>8</v>
      </c>
      <c r="L4313" s="285" t="s">
        <v>9553</v>
      </c>
      <c r="M4313" s="223"/>
      <c r="N4313" s="203"/>
      <c r="O4313" s="222" t="s">
        <v>326</v>
      </c>
    </row>
    <row r="4314" spans="1:15" ht="29.25" customHeight="1">
      <c r="A4314" s="221" t="s">
        <v>100</v>
      </c>
      <c r="B4314" s="221" t="s">
        <v>782</v>
      </c>
      <c r="C4314" s="222" t="s">
        <v>476</v>
      </c>
      <c r="D4314" s="222" t="s">
        <v>167</v>
      </c>
      <c r="E4314" s="199" t="s">
        <v>171</v>
      </c>
      <c r="F4314" s="200"/>
      <c r="G4314" s="200"/>
      <c r="H4314" s="200"/>
      <c r="I4314" s="200">
        <v>45854</v>
      </c>
      <c r="J4314" s="143">
        <f t="shared" si="67"/>
        <v>45854</v>
      </c>
      <c r="K4314" s="202">
        <v>8</v>
      </c>
      <c r="L4314" s="285" t="s">
        <v>9554</v>
      </c>
      <c r="M4314" s="223"/>
      <c r="N4314" s="203"/>
      <c r="O4314" s="222" t="s">
        <v>326</v>
      </c>
    </row>
    <row r="4315" spans="1:15" ht="29.25" customHeight="1">
      <c r="A4315" s="221" t="s">
        <v>100</v>
      </c>
      <c r="B4315" s="221" t="s">
        <v>782</v>
      </c>
      <c r="C4315" s="222" t="s">
        <v>476</v>
      </c>
      <c r="D4315" s="222" t="s">
        <v>167</v>
      </c>
      <c r="E4315" s="199" t="s">
        <v>163</v>
      </c>
      <c r="F4315" s="200" t="s">
        <v>937</v>
      </c>
      <c r="G4315" s="200" t="s">
        <v>938</v>
      </c>
      <c r="H4315" s="200" t="s">
        <v>91</v>
      </c>
      <c r="I4315" s="200">
        <v>45855</v>
      </c>
      <c r="J4315" s="143">
        <f t="shared" si="67"/>
        <v>45855</v>
      </c>
      <c r="K4315" s="202">
        <v>8</v>
      </c>
      <c r="L4315" s="285" t="s">
        <v>9897</v>
      </c>
      <c r="M4315" s="223"/>
      <c r="N4315" s="203">
        <v>21.3125</v>
      </c>
      <c r="O4315" s="222" t="s">
        <v>968</v>
      </c>
    </row>
    <row r="4316" spans="1:15" ht="29.25" customHeight="1">
      <c r="A4316" s="221" t="s">
        <v>100</v>
      </c>
      <c r="B4316" s="221" t="s">
        <v>782</v>
      </c>
      <c r="C4316" s="222" t="s">
        <v>476</v>
      </c>
      <c r="D4316" s="222" t="s">
        <v>167</v>
      </c>
      <c r="E4316" s="199" t="s">
        <v>163</v>
      </c>
      <c r="F4316" s="200" t="s">
        <v>937</v>
      </c>
      <c r="G4316" s="200" t="s">
        <v>938</v>
      </c>
      <c r="H4316" s="200" t="s">
        <v>91</v>
      </c>
      <c r="I4316" s="200">
        <v>45856</v>
      </c>
      <c r="J4316" s="143">
        <f t="shared" si="67"/>
        <v>45856</v>
      </c>
      <c r="K4316" s="202">
        <v>8</v>
      </c>
      <c r="L4316" s="285" t="s">
        <v>9897</v>
      </c>
      <c r="M4316" s="223"/>
      <c r="N4316" s="203">
        <v>21.3125</v>
      </c>
      <c r="O4316" s="222" t="s">
        <v>968</v>
      </c>
    </row>
    <row r="4317" spans="1:15" ht="29.25" customHeight="1">
      <c r="A4317" s="221" t="s">
        <v>100</v>
      </c>
      <c r="B4317" s="221" t="s">
        <v>782</v>
      </c>
      <c r="C4317" s="222" t="s">
        <v>476</v>
      </c>
      <c r="D4317" s="222" t="s">
        <v>167</v>
      </c>
      <c r="E4317" s="199" t="s">
        <v>171</v>
      </c>
      <c r="F4317" s="200"/>
      <c r="G4317" s="200"/>
      <c r="H4317" s="200"/>
      <c r="I4317" s="200">
        <v>45859</v>
      </c>
      <c r="J4317" s="143">
        <f t="shared" si="67"/>
        <v>45859</v>
      </c>
      <c r="K4317" s="202">
        <v>3.5</v>
      </c>
      <c r="L4317" s="285" t="s">
        <v>9898</v>
      </c>
      <c r="M4317" s="223"/>
      <c r="N4317" s="203"/>
      <c r="O4317" s="222" t="s">
        <v>326</v>
      </c>
    </row>
    <row r="4318" spans="1:15" ht="29.25" customHeight="1">
      <c r="A4318" s="221" t="s">
        <v>100</v>
      </c>
      <c r="B4318" s="221" t="s">
        <v>782</v>
      </c>
      <c r="C4318" s="222" t="s">
        <v>476</v>
      </c>
      <c r="D4318" s="222" t="s">
        <v>167</v>
      </c>
      <c r="E4318" s="199" t="s">
        <v>171</v>
      </c>
      <c r="F4318" s="200"/>
      <c r="G4318" s="200"/>
      <c r="H4318" s="200"/>
      <c r="I4318" s="200">
        <v>45859</v>
      </c>
      <c r="J4318" s="143">
        <f t="shared" si="67"/>
        <v>45859</v>
      </c>
      <c r="K4318" s="202">
        <v>4.5</v>
      </c>
      <c r="L4318" s="285" t="s">
        <v>9899</v>
      </c>
      <c r="M4318" s="223"/>
      <c r="N4318" s="203"/>
      <c r="O4318" s="222" t="s">
        <v>326</v>
      </c>
    </row>
    <row r="4319" spans="1:15" ht="29.25" customHeight="1">
      <c r="A4319" s="221" t="s">
        <v>100</v>
      </c>
      <c r="B4319" s="221" t="s">
        <v>782</v>
      </c>
      <c r="C4319" s="222" t="s">
        <v>476</v>
      </c>
      <c r="D4319" s="222" t="s">
        <v>167</v>
      </c>
      <c r="E4319" s="199" t="s">
        <v>171</v>
      </c>
      <c r="F4319" s="200"/>
      <c r="G4319" s="200"/>
      <c r="H4319" s="200"/>
      <c r="I4319" s="200">
        <v>45860</v>
      </c>
      <c r="J4319" s="143">
        <f t="shared" si="67"/>
        <v>45860</v>
      </c>
      <c r="K4319" s="202">
        <v>8</v>
      </c>
      <c r="L4319" s="284" t="s">
        <v>9900</v>
      </c>
      <c r="M4319" s="223"/>
      <c r="N4319" s="203"/>
      <c r="O4319" s="222" t="s">
        <v>326</v>
      </c>
    </row>
    <row r="4320" spans="1:15" ht="29.25" customHeight="1">
      <c r="A4320" s="221" t="s">
        <v>100</v>
      </c>
      <c r="B4320" s="221" t="s">
        <v>782</v>
      </c>
      <c r="C4320" s="222" t="s">
        <v>476</v>
      </c>
      <c r="D4320" s="222" t="s">
        <v>167</v>
      </c>
      <c r="E4320" s="199" t="s">
        <v>165</v>
      </c>
      <c r="F4320" s="200"/>
      <c r="G4320" s="200"/>
      <c r="H4320" s="200"/>
      <c r="I4320" s="200">
        <v>45861</v>
      </c>
      <c r="J4320" s="143">
        <f t="shared" si="67"/>
        <v>45861</v>
      </c>
      <c r="K4320" s="202">
        <v>3.5</v>
      </c>
      <c r="L4320" s="285" t="s">
        <v>172</v>
      </c>
      <c r="M4320" s="223"/>
      <c r="N4320" s="203"/>
      <c r="O4320" s="222" t="s">
        <v>326</v>
      </c>
    </row>
    <row r="4321" spans="1:15" ht="29.25" customHeight="1">
      <c r="A4321" s="221" t="s">
        <v>100</v>
      </c>
      <c r="B4321" s="221" t="s">
        <v>782</v>
      </c>
      <c r="C4321" s="222" t="s">
        <v>476</v>
      </c>
      <c r="D4321" s="222" t="s">
        <v>167</v>
      </c>
      <c r="E4321" s="199" t="s">
        <v>177</v>
      </c>
      <c r="F4321" s="200"/>
      <c r="G4321" s="200"/>
      <c r="H4321" s="200"/>
      <c r="I4321" s="200">
        <v>45861</v>
      </c>
      <c r="J4321" s="143">
        <f t="shared" si="67"/>
        <v>45861</v>
      </c>
      <c r="K4321" s="202">
        <v>4.5</v>
      </c>
      <c r="L4321" s="285" t="s">
        <v>9901</v>
      </c>
      <c r="M4321" s="223"/>
      <c r="N4321" s="203"/>
      <c r="O4321" s="222" t="s">
        <v>326</v>
      </c>
    </row>
    <row r="4322" spans="1:15" ht="29.25" customHeight="1">
      <c r="A4322" s="221" t="s">
        <v>100</v>
      </c>
      <c r="B4322" s="221" t="s">
        <v>782</v>
      </c>
      <c r="C4322" s="222" t="s">
        <v>476</v>
      </c>
      <c r="D4322" s="222" t="s">
        <v>167</v>
      </c>
      <c r="E4322" s="199" t="s">
        <v>163</v>
      </c>
      <c r="F4322" s="200" t="s">
        <v>1387</v>
      </c>
      <c r="G4322" s="200" t="s">
        <v>1388</v>
      </c>
      <c r="H4322" s="200"/>
      <c r="I4322" s="200">
        <v>45862</v>
      </c>
      <c r="J4322" s="143">
        <f t="shared" si="67"/>
        <v>45862</v>
      </c>
      <c r="K4322" s="202">
        <v>8</v>
      </c>
      <c r="L4322" s="285" t="s">
        <v>9902</v>
      </c>
      <c r="M4322" s="223"/>
      <c r="N4322" s="203"/>
      <c r="O4322" s="222" t="s">
        <v>326</v>
      </c>
    </row>
    <row r="4323" spans="1:15" ht="29.25" customHeight="1">
      <c r="A4323" s="221" t="s">
        <v>100</v>
      </c>
      <c r="B4323" s="221" t="s">
        <v>782</v>
      </c>
      <c r="C4323" s="222" t="s">
        <v>476</v>
      </c>
      <c r="D4323" s="222" t="s">
        <v>167</v>
      </c>
      <c r="E4323" s="199" t="s">
        <v>179</v>
      </c>
      <c r="F4323" s="200"/>
      <c r="G4323" s="200"/>
      <c r="H4323" s="200"/>
      <c r="I4323" s="200">
        <v>45863</v>
      </c>
      <c r="J4323" s="143">
        <f t="shared" si="67"/>
        <v>45863</v>
      </c>
      <c r="K4323" s="202">
        <v>8</v>
      </c>
      <c r="L4323" s="285" t="s">
        <v>449</v>
      </c>
      <c r="M4323" s="223" t="s">
        <v>9903</v>
      </c>
      <c r="N4323" s="203"/>
      <c r="O4323" s="222" t="s">
        <v>326</v>
      </c>
    </row>
    <row r="4324" spans="1:15" ht="29.25" customHeight="1">
      <c r="A4324" s="221" t="s">
        <v>100</v>
      </c>
      <c r="B4324" s="221" t="s">
        <v>782</v>
      </c>
      <c r="C4324" s="222" t="s">
        <v>476</v>
      </c>
      <c r="D4324" s="222" t="s">
        <v>167</v>
      </c>
      <c r="E4324" s="199" t="s">
        <v>176</v>
      </c>
      <c r="F4324" s="200"/>
      <c r="G4324" s="200"/>
      <c r="H4324" s="200"/>
      <c r="I4324" s="200">
        <v>45866</v>
      </c>
      <c r="J4324" s="143">
        <f t="shared" si="67"/>
        <v>45866</v>
      </c>
      <c r="K4324" s="202">
        <v>8</v>
      </c>
      <c r="L4324" s="284" t="s">
        <v>9904</v>
      </c>
      <c r="M4324" s="223" t="s">
        <v>9905</v>
      </c>
      <c r="N4324" s="203"/>
      <c r="O4324" s="222" t="s">
        <v>326</v>
      </c>
    </row>
    <row r="4325" spans="1:15" ht="29.25" customHeight="1">
      <c r="A4325" s="221" t="s">
        <v>100</v>
      </c>
      <c r="B4325" s="221" t="s">
        <v>782</v>
      </c>
      <c r="C4325" s="222" t="s">
        <v>476</v>
      </c>
      <c r="D4325" s="222" t="s">
        <v>167</v>
      </c>
      <c r="E4325" s="199" t="s">
        <v>177</v>
      </c>
      <c r="F4325" s="200"/>
      <c r="G4325" s="200"/>
      <c r="H4325" s="200"/>
      <c r="I4325" s="200">
        <v>45867</v>
      </c>
      <c r="J4325" s="143">
        <f t="shared" si="67"/>
        <v>45867</v>
      </c>
      <c r="K4325" s="202">
        <v>8</v>
      </c>
      <c r="L4325" s="285" t="s">
        <v>9906</v>
      </c>
      <c r="M4325" s="223"/>
      <c r="N4325" s="203"/>
      <c r="O4325" s="222" t="s">
        <v>326</v>
      </c>
    </row>
    <row r="4326" spans="1:15" ht="29.25" customHeight="1">
      <c r="A4326" s="221" t="s">
        <v>100</v>
      </c>
      <c r="B4326" s="221" t="s">
        <v>782</v>
      </c>
      <c r="C4326" s="222" t="s">
        <v>476</v>
      </c>
      <c r="D4326" s="222" t="s">
        <v>167</v>
      </c>
      <c r="E4326" s="199" t="s">
        <v>169</v>
      </c>
      <c r="F4326" s="200"/>
      <c r="G4326" s="200"/>
      <c r="H4326" s="200"/>
      <c r="I4326" s="200">
        <v>45868</v>
      </c>
      <c r="J4326" s="143">
        <f t="shared" si="67"/>
        <v>45868</v>
      </c>
      <c r="K4326" s="202">
        <v>8</v>
      </c>
      <c r="L4326" s="285" t="s">
        <v>9907</v>
      </c>
      <c r="M4326" s="223"/>
      <c r="N4326" s="203"/>
      <c r="O4326" s="222" t="s">
        <v>326</v>
      </c>
    </row>
    <row r="4327" spans="1:15" ht="29.25" customHeight="1">
      <c r="A4327" s="221" t="s">
        <v>100</v>
      </c>
      <c r="B4327" s="221" t="s">
        <v>782</v>
      </c>
      <c r="C4327" s="222" t="s">
        <v>476</v>
      </c>
      <c r="D4327" s="222" t="s">
        <v>167</v>
      </c>
      <c r="E4327" s="199" t="s">
        <v>171</v>
      </c>
      <c r="F4327" s="200"/>
      <c r="G4327" s="200"/>
      <c r="H4327" s="200"/>
      <c r="I4327" s="200">
        <v>45869</v>
      </c>
      <c r="J4327" s="143">
        <f t="shared" si="67"/>
        <v>45869</v>
      </c>
      <c r="K4327" s="202">
        <v>4.5</v>
      </c>
      <c r="L4327" s="285" t="s">
        <v>10263</v>
      </c>
      <c r="M4327" s="223"/>
      <c r="N4327" s="203"/>
      <c r="O4327" s="222" t="s">
        <v>326</v>
      </c>
    </row>
    <row r="4328" spans="1:15" ht="29.25" customHeight="1">
      <c r="A4328" s="221" t="s">
        <v>100</v>
      </c>
      <c r="B4328" s="221" t="s">
        <v>782</v>
      </c>
      <c r="C4328" s="222" t="s">
        <v>476</v>
      </c>
      <c r="D4328" s="222" t="s">
        <v>167</v>
      </c>
      <c r="E4328" s="199" t="s">
        <v>171</v>
      </c>
      <c r="F4328" s="200"/>
      <c r="G4328" s="200"/>
      <c r="H4328" s="200"/>
      <c r="I4328" s="200">
        <v>45869</v>
      </c>
      <c r="J4328" s="143">
        <f t="shared" si="67"/>
        <v>45869</v>
      </c>
      <c r="K4328" s="202">
        <v>3.5</v>
      </c>
      <c r="L4328" s="285" t="s">
        <v>9906</v>
      </c>
      <c r="M4328" s="223"/>
      <c r="N4328" s="203"/>
      <c r="O4328" s="222" t="s">
        <v>326</v>
      </c>
    </row>
    <row r="4329" spans="1:15" ht="29.25" customHeight="1">
      <c r="A4329" s="221" t="s">
        <v>100</v>
      </c>
      <c r="B4329" s="221" t="s">
        <v>782</v>
      </c>
      <c r="C4329" s="222" t="s">
        <v>476</v>
      </c>
      <c r="D4329" s="222" t="s">
        <v>167</v>
      </c>
      <c r="E4329" s="199" t="s">
        <v>171</v>
      </c>
      <c r="F4329" s="200"/>
      <c r="G4329" s="200"/>
      <c r="H4329" s="200"/>
      <c r="I4329" s="200">
        <v>45870</v>
      </c>
      <c r="J4329" s="143">
        <f t="shared" si="67"/>
        <v>45870</v>
      </c>
      <c r="K4329" s="202">
        <v>4.5</v>
      </c>
      <c r="L4329" s="285" t="s">
        <v>10264</v>
      </c>
      <c r="M4329" s="223"/>
      <c r="N4329" s="203"/>
      <c r="O4329" s="222" t="s">
        <v>326</v>
      </c>
    </row>
    <row r="4330" spans="1:15" ht="29.25" customHeight="1">
      <c r="A4330" s="221" t="s">
        <v>100</v>
      </c>
      <c r="B4330" s="221" t="s">
        <v>782</v>
      </c>
      <c r="C4330" s="222" t="s">
        <v>476</v>
      </c>
      <c r="D4330" s="222" t="s">
        <v>167</v>
      </c>
      <c r="E4330" s="199" t="s">
        <v>171</v>
      </c>
      <c r="F4330" s="200"/>
      <c r="G4330" s="200"/>
      <c r="H4330" s="200"/>
      <c r="I4330" s="200">
        <v>45870</v>
      </c>
      <c r="J4330" s="143">
        <f t="shared" si="67"/>
        <v>45870</v>
      </c>
      <c r="K4330" s="202">
        <v>3.5</v>
      </c>
      <c r="L4330" s="285" t="s">
        <v>10265</v>
      </c>
      <c r="M4330" s="223"/>
      <c r="N4330" s="203"/>
      <c r="O4330" s="222" t="s">
        <v>326</v>
      </c>
    </row>
    <row r="4331" spans="1:15" ht="29.25" customHeight="1">
      <c r="A4331" s="221" t="s">
        <v>100</v>
      </c>
      <c r="B4331" s="221" t="s">
        <v>782</v>
      </c>
      <c r="C4331" s="222" t="s">
        <v>476</v>
      </c>
      <c r="D4331" s="222" t="s">
        <v>167</v>
      </c>
      <c r="E4331" s="199" t="s">
        <v>176</v>
      </c>
      <c r="F4331" s="200"/>
      <c r="G4331" s="200"/>
      <c r="H4331" s="200"/>
      <c r="I4331" s="200">
        <v>45873</v>
      </c>
      <c r="J4331" s="143">
        <f t="shared" si="67"/>
        <v>45873</v>
      </c>
      <c r="K4331" s="202">
        <v>8</v>
      </c>
      <c r="L4331" s="285" t="s">
        <v>10266</v>
      </c>
      <c r="M4331" s="223" t="s">
        <v>9905</v>
      </c>
      <c r="N4331" s="203"/>
      <c r="O4331" s="222" t="s">
        <v>326</v>
      </c>
    </row>
    <row r="4332" spans="1:15" ht="29.25" customHeight="1">
      <c r="A4332" s="221" t="s">
        <v>100</v>
      </c>
      <c r="B4332" s="221" t="s">
        <v>782</v>
      </c>
      <c r="C4332" s="222" t="s">
        <v>476</v>
      </c>
      <c r="D4332" s="222" t="s">
        <v>167</v>
      </c>
      <c r="E4332" s="199" t="s">
        <v>171</v>
      </c>
      <c r="F4332" s="200"/>
      <c r="G4332" s="200"/>
      <c r="H4332" s="200"/>
      <c r="I4332" s="200">
        <v>45874</v>
      </c>
      <c r="J4332" s="143">
        <f t="shared" si="67"/>
        <v>45874</v>
      </c>
      <c r="K4332" s="202">
        <v>3.5</v>
      </c>
      <c r="L4332" s="285" t="s">
        <v>10267</v>
      </c>
      <c r="M4332" s="223"/>
      <c r="N4332" s="203"/>
      <c r="O4332" s="222" t="s">
        <v>326</v>
      </c>
    </row>
    <row r="4333" spans="1:15" ht="29.25" customHeight="1">
      <c r="A4333" s="221" t="s">
        <v>100</v>
      </c>
      <c r="B4333" s="221" t="s">
        <v>782</v>
      </c>
      <c r="C4333" s="222" t="s">
        <v>476</v>
      </c>
      <c r="D4333" s="222" t="s">
        <v>167</v>
      </c>
      <c r="E4333" s="199" t="s">
        <v>163</v>
      </c>
      <c r="F4333" s="200" t="s">
        <v>937</v>
      </c>
      <c r="G4333" s="200" t="s">
        <v>938</v>
      </c>
      <c r="H4333" s="200"/>
      <c r="I4333" s="200">
        <v>45874</v>
      </c>
      <c r="J4333" s="143">
        <f t="shared" si="67"/>
        <v>45874</v>
      </c>
      <c r="K4333" s="202">
        <v>4.5</v>
      </c>
      <c r="L4333" s="285" t="s">
        <v>10268</v>
      </c>
      <c r="M4333" s="223"/>
      <c r="N4333" s="203"/>
      <c r="O4333" s="222" t="s">
        <v>326</v>
      </c>
    </row>
    <row r="4334" spans="1:15" ht="29.25" customHeight="1">
      <c r="A4334" s="221" t="s">
        <v>100</v>
      </c>
      <c r="B4334" s="221" t="s">
        <v>782</v>
      </c>
      <c r="C4334" s="222" t="s">
        <v>476</v>
      </c>
      <c r="D4334" s="222" t="s">
        <v>167</v>
      </c>
      <c r="E4334" s="199" t="s">
        <v>179</v>
      </c>
      <c r="F4334" s="200"/>
      <c r="G4334" s="200"/>
      <c r="H4334" s="200"/>
      <c r="I4334" s="200">
        <v>45875</v>
      </c>
      <c r="J4334" s="143">
        <f t="shared" si="67"/>
        <v>45875</v>
      </c>
      <c r="K4334" s="202">
        <v>4.5</v>
      </c>
      <c r="L4334" s="285" t="s">
        <v>10269</v>
      </c>
      <c r="M4334" s="223" t="s">
        <v>10270</v>
      </c>
      <c r="N4334" s="203"/>
      <c r="O4334" s="222" t="s">
        <v>326</v>
      </c>
    </row>
    <row r="4335" spans="1:15" ht="29.25" customHeight="1">
      <c r="A4335" s="221" t="s">
        <v>100</v>
      </c>
      <c r="B4335" s="221" t="s">
        <v>782</v>
      </c>
      <c r="C4335" s="222" t="s">
        <v>476</v>
      </c>
      <c r="D4335" s="222" t="s">
        <v>167</v>
      </c>
      <c r="E4335" s="199" t="s">
        <v>176</v>
      </c>
      <c r="F4335" s="200"/>
      <c r="G4335" s="200"/>
      <c r="H4335" s="200"/>
      <c r="I4335" s="200">
        <v>45875</v>
      </c>
      <c r="J4335" s="143">
        <f t="shared" si="67"/>
        <v>45875</v>
      </c>
      <c r="K4335" s="202">
        <v>2</v>
      </c>
      <c r="L4335" s="285" t="s">
        <v>10271</v>
      </c>
      <c r="M4335" s="223" t="s">
        <v>10272</v>
      </c>
      <c r="N4335" s="203"/>
      <c r="O4335" s="222" t="s">
        <v>326</v>
      </c>
    </row>
    <row r="4336" spans="1:15" ht="29.25" customHeight="1">
      <c r="A4336" s="221" t="s">
        <v>100</v>
      </c>
      <c r="B4336" s="221" t="s">
        <v>782</v>
      </c>
      <c r="C4336" s="222" t="s">
        <v>476</v>
      </c>
      <c r="D4336" s="222" t="s">
        <v>167</v>
      </c>
      <c r="E4336" s="199" t="s">
        <v>171</v>
      </c>
      <c r="F4336" s="200"/>
      <c r="G4336" s="200"/>
      <c r="H4336" s="200"/>
      <c r="I4336" s="200">
        <v>45875</v>
      </c>
      <c r="J4336" s="143">
        <f t="shared" si="67"/>
        <v>45875</v>
      </c>
      <c r="K4336" s="202">
        <v>1.5</v>
      </c>
      <c r="L4336" s="285" t="s">
        <v>10273</v>
      </c>
      <c r="M4336" s="223"/>
      <c r="N4336" s="203"/>
      <c r="O4336" s="222" t="s">
        <v>326</v>
      </c>
    </row>
    <row r="4337" spans="1:15" ht="29.25" customHeight="1">
      <c r="A4337" s="221" t="s">
        <v>100</v>
      </c>
      <c r="B4337" s="221" t="s">
        <v>782</v>
      </c>
      <c r="C4337" s="222" t="s">
        <v>476</v>
      </c>
      <c r="D4337" s="222" t="s">
        <v>167</v>
      </c>
      <c r="E4337" s="199" t="s">
        <v>179</v>
      </c>
      <c r="F4337" s="200"/>
      <c r="G4337" s="200"/>
      <c r="H4337" s="200"/>
      <c r="I4337" s="200">
        <v>45876</v>
      </c>
      <c r="J4337" s="143">
        <f t="shared" si="67"/>
        <v>45876</v>
      </c>
      <c r="K4337" s="202">
        <v>8</v>
      </c>
      <c r="L4337" s="285" t="s">
        <v>10469</v>
      </c>
      <c r="M4337" s="223" t="s">
        <v>10270</v>
      </c>
      <c r="N4337" s="203"/>
      <c r="O4337" s="222" t="s">
        <v>326</v>
      </c>
    </row>
    <row r="4338" spans="1:15" ht="29.25" customHeight="1">
      <c r="A4338" s="221" t="s">
        <v>100</v>
      </c>
      <c r="B4338" s="221" t="s">
        <v>782</v>
      </c>
      <c r="C4338" s="222" t="s">
        <v>476</v>
      </c>
      <c r="D4338" s="222" t="s">
        <v>167</v>
      </c>
      <c r="E4338" s="199" t="s">
        <v>179</v>
      </c>
      <c r="F4338" s="200"/>
      <c r="G4338" s="200"/>
      <c r="H4338" s="200"/>
      <c r="I4338" s="200">
        <v>45877</v>
      </c>
      <c r="J4338" s="143">
        <f t="shared" si="67"/>
        <v>45877</v>
      </c>
      <c r="K4338" s="202">
        <v>8</v>
      </c>
      <c r="L4338" s="285" t="s">
        <v>10469</v>
      </c>
      <c r="M4338" s="223" t="s">
        <v>10270</v>
      </c>
      <c r="N4338" s="203"/>
      <c r="O4338" s="222" t="s">
        <v>326</v>
      </c>
    </row>
    <row r="4339" spans="1:15" ht="29.25" customHeight="1">
      <c r="A4339" s="221" t="s">
        <v>100</v>
      </c>
      <c r="B4339" s="221" t="s">
        <v>782</v>
      </c>
      <c r="C4339" s="222" t="s">
        <v>476</v>
      </c>
      <c r="D4339" s="222" t="s">
        <v>167</v>
      </c>
      <c r="E4339" s="199" t="s">
        <v>171</v>
      </c>
      <c r="F4339" s="200"/>
      <c r="G4339" s="200"/>
      <c r="H4339" s="200"/>
      <c r="I4339" s="200">
        <v>45880</v>
      </c>
      <c r="J4339" s="143">
        <f t="shared" si="67"/>
        <v>45880</v>
      </c>
      <c r="K4339" s="202">
        <v>4.5</v>
      </c>
      <c r="L4339" s="285" t="s">
        <v>10470</v>
      </c>
      <c r="M4339" s="223"/>
      <c r="N4339" s="203"/>
      <c r="O4339" s="222" t="s">
        <v>326</v>
      </c>
    </row>
    <row r="4340" spans="1:15" ht="29.25" customHeight="1">
      <c r="A4340" s="221" t="s">
        <v>100</v>
      </c>
      <c r="B4340" s="221" t="s">
        <v>782</v>
      </c>
      <c r="C4340" s="222" t="s">
        <v>476</v>
      </c>
      <c r="D4340" s="222" t="s">
        <v>167</v>
      </c>
      <c r="E4340" s="199" t="s">
        <v>176</v>
      </c>
      <c r="F4340" s="200"/>
      <c r="G4340" s="200"/>
      <c r="H4340" s="200"/>
      <c r="I4340" s="200">
        <v>45880</v>
      </c>
      <c r="J4340" s="143">
        <f t="shared" si="67"/>
        <v>45880</v>
      </c>
      <c r="K4340" s="202">
        <v>3.5</v>
      </c>
      <c r="L4340" s="285" t="s">
        <v>10471</v>
      </c>
      <c r="M4340" s="223" t="s">
        <v>10472</v>
      </c>
      <c r="N4340" s="203"/>
      <c r="O4340" s="222" t="s">
        <v>326</v>
      </c>
    </row>
    <row r="4341" spans="1:15" ht="29.25" customHeight="1">
      <c r="A4341" s="221" t="s">
        <v>100</v>
      </c>
      <c r="B4341" s="221" t="s">
        <v>782</v>
      </c>
      <c r="C4341" s="222" t="s">
        <v>476</v>
      </c>
      <c r="D4341" s="222" t="s">
        <v>167</v>
      </c>
      <c r="E4341" s="199" t="s">
        <v>176</v>
      </c>
      <c r="F4341" s="200"/>
      <c r="G4341" s="200"/>
      <c r="H4341" s="200"/>
      <c r="I4341" s="200">
        <v>45881</v>
      </c>
      <c r="J4341" s="143">
        <f t="shared" si="67"/>
        <v>45881</v>
      </c>
      <c r="K4341" s="202">
        <v>3.5</v>
      </c>
      <c r="L4341" s="285" t="s">
        <v>10473</v>
      </c>
      <c r="M4341" s="223" t="s">
        <v>10472</v>
      </c>
      <c r="N4341" s="203"/>
      <c r="O4341" s="222" t="s">
        <v>326</v>
      </c>
    </row>
    <row r="4342" spans="1:15" ht="29.25" customHeight="1">
      <c r="A4342" s="221" t="s">
        <v>100</v>
      </c>
      <c r="B4342" s="221" t="s">
        <v>782</v>
      </c>
      <c r="C4342" s="222" t="s">
        <v>476</v>
      </c>
      <c r="D4342" s="222" t="s">
        <v>167</v>
      </c>
      <c r="E4342" s="199" t="s">
        <v>171</v>
      </c>
      <c r="F4342" s="200"/>
      <c r="G4342" s="200"/>
      <c r="H4342" s="200"/>
      <c r="I4342" s="200">
        <v>45881</v>
      </c>
      <c r="J4342" s="143">
        <f t="shared" si="67"/>
        <v>45881</v>
      </c>
      <c r="K4342" s="202">
        <v>2.5</v>
      </c>
      <c r="L4342" s="285" t="s">
        <v>10474</v>
      </c>
      <c r="M4342" s="223"/>
      <c r="N4342" s="203"/>
      <c r="O4342" s="222" t="s">
        <v>326</v>
      </c>
    </row>
    <row r="4343" spans="1:15" ht="29.25" customHeight="1">
      <c r="A4343" s="221" t="s">
        <v>100</v>
      </c>
      <c r="B4343" s="221" t="s">
        <v>782</v>
      </c>
      <c r="C4343" s="222" t="s">
        <v>476</v>
      </c>
      <c r="D4343" s="222" t="s">
        <v>167</v>
      </c>
      <c r="E4343" s="199" t="s">
        <v>171</v>
      </c>
      <c r="F4343" s="200"/>
      <c r="G4343" s="200"/>
      <c r="H4343" s="200"/>
      <c r="I4343" s="200">
        <v>45881</v>
      </c>
      <c r="J4343" s="143">
        <f t="shared" si="67"/>
        <v>45881</v>
      </c>
      <c r="K4343" s="202">
        <v>2</v>
      </c>
      <c r="L4343" s="285" t="s">
        <v>10475</v>
      </c>
      <c r="M4343" s="223"/>
      <c r="N4343" s="203"/>
      <c r="O4343" s="222" t="s">
        <v>326</v>
      </c>
    </row>
    <row r="4344" spans="1:15" ht="29.25" customHeight="1">
      <c r="A4344" s="221" t="s">
        <v>100</v>
      </c>
      <c r="B4344" s="221" t="s">
        <v>782</v>
      </c>
      <c r="C4344" s="222" t="s">
        <v>476</v>
      </c>
      <c r="D4344" s="222" t="s">
        <v>167</v>
      </c>
      <c r="E4344" s="199" t="s">
        <v>171</v>
      </c>
      <c r="F4344" s="200"/>
      <c r="G4344" s="200"/>
      <c r="H4344" s="200"/>
      <c r="I4344" s="200">
        <v>45882</v>
      </c>
      <c r="J4344" s="143">
        <f t="shared" si="67"/>
        <v>45882</v>
      </c>
      <c r="K4344" s="202">
        <v>3.5</v>
      </c>
      <c r="L4344" s="285" t="s">
        <v>10474</v>
      </c>
      <c r="M4344" s="223"/>
      <c r="N4344" s="203"/>
      <c r="O4344" s="222" t="s">
        <v>326</v>
      </c>
    </row>
    <row r="4345" spans="1:15" ht="29.25" customHeight="1">
      <c r="A4345" s="221" t="s">
        <v>100</v>
      </c>
      <c r="B4345" s="221" t="s">
        <v>782</v>
      </c>
      <c r="C4345" s="222" t="s">
        <v>476</v>
      </c>
      <c r="D4345" s="222" t="s">
        <v>167</v>
      </c>
      <c r="E4345" s="199" t="s">
        <v>171</v>
      </c>
      <c r="F4345" s="200"/>
      <c r="G4345" s="200"/>
      <c r="H4345" s="200"/>
      <c r="I4345" s="200">
        <v>45882</v>
      </c>
      <c r="J4345" s="143">
        <f t="shared" si="67"/>
        <v>45882</v>
      </c>
      <c r="K4345" s="202">
        <v>4.5</v>
      </c>
      <c r="L4345" s="285" t="s">
        <v>10476</v>
      </c>
      <c r="M4345" s="223"/>
      <c r="N4345" s="203"/>
      <c r="O4345" s="222" t="s">
        <v>326</v>
      </c>
    </row>
    <row r="4346" spans="1:15" ht="29.25" customHeight="1">
      <c r="A4346" s="221" t="s">
        <v>100</v>
      </c>
      <c r="B4346" s="221" t="s">
        <v>782</v>
      </c>
      <c r="C4346" s="222" t="s">
        <v>476</v>
      </c>
      <c r="D4346" s="222" t="s">
        <v>167</v>
      </c>
      <c r="E4346" s="199" t="s">
        <v>178</v>
      </c>
      <c r="F4346" s="200"/>
      <c r="G4346" s="200"/>
      <c r="H4346" s="200"/>
      <c r="I4346" s="200">
        <v>45883</v>
      </c>
      <c r="J4346" s="143">
        <f t="shared" si="67"/>
        <v>45883</v>
      </c>
      <c r="K4346" s="202">
        <v>1</v>
      </c>
      <c r="L4346" s="285" t="s">
        <v>10646</v>
      </c>
      <c r="M4346" s="223"/>
      <c r="N4346" s="203"/>
      <c r="O4346" s="222" t="s">
        <v>326</v>
      </c>
    </row>
    <row r="4347" spans="1:15" ht="29.25" customHeight="1">
      <c r="A4347" s="221" t="s">
        <v>100</v>
      </c>
      <c r="B4347" s="221" t="s">
        <v>782</v>
      </c>
      <c r="C4347" s="222" t="s">
        <v>476</v>
      </c>
      <c r="D4347" s="222" t="s">
        <v>167</v>
      </c>
      <c r="E4347" s="199" t="s">
        <v>178</v>
      </c>
      <c r="F4347" s="200"/>
      <c r="G4347" s="200"/>
      <c r="H4347" s="200"/>
      <c r="I4347" s="200">
        <v>45883</v>
      </c>
      <c r="J4347" s="143">
        <f t="shared" si="67"/>
        <v>45883</v>
      </c>
      <c r="K4347" s="202">
        <v>1</v>
      </c>
      <c r="L4347" s="285" t="s">
        <v>10644</v>
      </c>
      <c r="M4347" s="223"/>
      <c r="N4347" s="203"/>
      <c r="O4347" s="222" t="s">
        <v>326</v>
      </c>
    </row>
    <row r="4348" spans="1:15" ht="29.25" customHeight="1">
      <c r="A4348" s="221" t="s">
        <v>100</v>
      </c>
      <c r="B4348" s="221" t="s">
        <v>782</v>
      </c>
      <c r="C4348" s="222" t="s">
        <v>476</v>
      </c>
      <c r="D4348" s="222" t="s">
        <v>167</v>
      </c>
      <c r="E4348" s="199" t="s">
        <v>171</v>
      </c>
      <c r="F4348" s="200"/>
      <c r="G4348" s="200"/>
      <c r="H4348" s="200"/>
      <c r="I4348" s="200">
        <v>45883</v>
      </c>
      <c r="J4348" s="143">
        <f t="shared" si="67"/>
        <v>45883</v>
      </c>
      <c r="K4348" s="202">
        <v>6</v>
      </c>
      <c r="L4348" s="285" t="s">
        <v>10645</v>
      </c>
      <c r="M4348" s="223"/>
      <c r="N4348" s="203"/>
      <c r="O4348" s="222" t="s">
        <v>326</v>
      </c>
    </row>
    <row r="4349" spans="1:15" ht="29.25" customHeight="1">
      <c r="A4349" s="221" t="s">
        <v>100</v>
      </c>
      <c r="B4349" s="221" t="s">
        <v>782</v>
      </c>
      <c r="C4349" s="222" t="s">
        <v>476</v>
      </c>
      <c r="D4349" s="222" t="s">
        <v>167</v>
      </c>
      <c r="E4349" s="199" t="s">
        <v>171</v>
      </c>
      <c r="F4349" s="200"/>
      <c r="G4349" s="200"/>
      <c r="H4349" s="200"/>
      <c r="I4349" s="200">
        <v>45884</v>
      </c>
      <c r="J4349" s="143">
        <f t="shared" si="67"/>
        <v>45884</v>
      </c>
      <c r="K4349" s="202">
        <v>2</v>
      </c>
      <c r="L4349" s="285" t="s">
        <v>10647</v>
      </c>
      <c r="M4349" s="223"/>
      <c r="N4349" s="203"/>
      <c r="O4349" s="222" t="s">
        <v>326</v>
      </c>
    </row>
    <row r="4350" spans="1:15" ht="29.25" customHeight="1">
      <c r="A4350" s="221" t="s">
        <v>100</v>
      </c>
      <c r="B4350" s="221" t="s">
        <v>782</v>
      </c>
      <c r="C4350" s="222" t="s">
        <v>476</v>
      </c>
      <c r="D4350" s="222" t="s">
        <v>167</v>
      </c>
      <c r="E4350" s="199" t="s">
        <v>179</v>
      </c>
      <c r="F4350" s="200"/>
      <c r="G4350" s="200"/>
      <c r="H4350" s="200"/>
      <c r="I4350" s="200">
        <v>45884</v>
      </c>
      <c r="J4350" s="143">
        <f t="shared" si="67"/>
        <v>45884</v>
      </c>
      <c r="K4350" s="202">
        <v>7</v>
      </c>
      <c r="L4350" s="285" t="s">
        <v>10648</v>
      </c>
      <c r="M4350" s="223" t="s">
        <v>10270</v>
      </c>
      <c r="N4350" s="203"/>
      <c r="O4350" s="222" t="s">
        <v>326</v>
      </c>
    </row>
    <row r="4351" spans="1:15" ht="29.25" customHeight="1">
      <c r="A4351" s="221" t="s">
        <v>100</v>
      </c>
      <c r="B4351" s="221" t="s">
        <v>782</v>
      </c>
      <c r="C4351" s="222" t="s">
        <v>476</v>
      </c>
      <c r="D4351" s="222" t="s">
        <v>167</v>
      </c>
      <c r="E4351" s="199" t="s">
        <v>171</v>
      </c>
      <c r="F4351" s="200"/>
      <c r="G4351" s="200"/>
      <c r="H4351" s="200"/>
      <c r="I4351" s="200">
        <v>45887</v>
      </c>
      <c r="J4351" s="143">
        <f t="shared" si="67"/>
        <v>45887</v>
      </c>
      <c r="K4351" s="202">
        <v>4.5</v>
      </c>
      <c r="L4351" s="285" t="s">
        <v>10470</v>
      </c>
      <c r="M4351" s="223"/>
      <c r="N4351" s="203"/>
      <c r="O4351" s="222" t="s">
        <v>326</v>
      </c>
    </row>
    <row r="4352" spans="1:15" ht="29.25" customHeight="1">
      <c r="A4352" s="221" t="s">
        <v>100</v>
      </c>
      <c r="B4352" s="221" t="s">
        <v>782</v>
      </c>
      <c r="C4352" s="222" t="s">
        <v>476</v>
      </c>
      <c r="D4352" s="222" t="s">
        <v>167</v>
      </c>
      <c r="E4352" s="199" t="s">
        <v>163</v>
      </c>
      <c r="F4352" s="200" t="s">
        <v>7923</v>
      </c>
      <c r="G4352" s="200" t="s">
        <v>7924</v>
      </c>
      <c r="H4352" s="200" t="s">
        <v>8144</v>
      </c>
      <c r="I4352" s="200">
        <v>45887</v>
      </c>
      <c r="J4352" s="143">
        <f t="shared" si="67"/>
        <v>45887</v>
      </c>
      <c r="K4352" s="202">
        <v>3.5</v>
      </c>
      <c r="L4352" s="285" t="s">
        <v>10649</v>
      </c>
      <c r="M4352" s="223"/>
      <c r="N4352" s="203">
        <v>0.234375</v>
      </c>
      <c r="O4352" s="222" t="s">
        <v>961</v>
      </c>
    </row>
    <row r="4353" spans="1:15" ht="29.25" customHeight="1">
      <c r="A4353" s="221" t="s">
        <v>100</v>
      </c>
      <c r="B4353" s="221" t="s">
        <v>782</v>
      </c>
      <c r="C4353" s="222" t="s">
        <v>476</v>
      </c>
      <c r="D4353" s="222" t="s">
        <v>167</v>
      </c>
      <c r="E4353" s="199" t="s">
        <v>165</v>
      </c>
      <c r="F4353" s="200"/>
      <c r="G4353" s="200"/>
      <c r="H4353" s="200"/>
      <c r="I4353" s="200">
        <v>45888</v>
      </c>
      <c r="J4353" s="143">
        <f t="shared" si="67"/>
        <v>45888</v>
      </c>
      <c r="K4353" s="202">
        <v>3.5</v>
      </c>
      <c r="L4353" s="285" t="s">
        <v>172</v>
      </c>
      <c r="M4353" s="223"/>
      <c r="N4353" s="203"/>
      <c r="O4353" s="222" t="s">
        <v>326</v>
      </c>
    </row>
    <row r="4354" spans="1:15" ht="29.25" customHeight="1">
      <c r="A4354" s="221" t="s">
        <v>100</v>
      </c>
      <c r="B4354" s="221" t="s">
        <v>782</v>
      </c>
      <c r="C4354" s="222" t="s">
        <v>476</v>
      </c>
      <c r="D4354" s="222" t="s">
        <v>167</v>
      </c>
      <c r="E4354" s="199" t="s">
        <v>176</v>
      </c>
      <c r="F4354" s="200"/>
      <c r="G4354" s="200"/>
      <c r="H4354" s="200"/>
      <c r="I4354" s="200">
        <v>45888</v>
      </c>
      <c r="J4354" s="143">
        <f t="shared" si="67"/>
        <v>45888</v>
      </c>
      <c r="K4354" s="202">
        <v>4.5</v>
      </c>
      <c r="L4354" s="285" t="s">
        <v>10650</v>
      </c>
      <c r="M4354" s="223" t="s">
        <v>10651</v>
      </c>
      <c r="N4354" s="203"/>
      <c r="O4354" s="222" t="s">
        <v>326</v>
      </c>
    </row>
    <row r="4355" spans="1:15" ht="29.25" customHeight="1">
      <c r="A4355" s="221" t="s">
        <v>100</v>
      </c>
      <c r="B4355" s="221" t="s">
        <v>782</v>
      </c>
      <c r="C4355" s="222" t="s">
        <v>476</v>
      </c>
      <c r="D4355" s="222" t="s">
        <v>167</v>
      </c>
      <c r="E4355" s="199" t="s">
        <v>176</v>
      </c>
      <c r="F4355" s="200"/>
      <c r="G4355" s="200"/>
      <c r="H4355" s="200"/>
      <c r="I4355" s="200">
        <v>45889</v>
      </c>
      <c r="J4355" s="143">
        <f t="shared" ref="J4355:J4418" si="68">I4355</f>
        <v>45889</v>
      </c>
      <c r="K4355" s="202">
        <v>8</v>
      </c>
      <c r="L4355" s="285" t="s">
        <v>10650</v>
      </c>
      <c r="M4355" s="223" t="s">
        <v>10651</v>
      </c>
      <c r="N4355" s="203"/>
      <c r="O4355" s="222" t="s">
        <v>326</v>
      </c>
    </row>
    <row r="4356" spans="1:15" ht="29.25" customHeight="1">
      <c r="A4356" s="221" t="s">
        <v>100</v>
      </c>
      <c r="B4356" s="221" t="s">
        <v>782</v>
      </c>
      <c r="C4356" s="222" t="s">
        <v>476</v>
      </c>
      <c r="D4356" s="222" t="s">
        <v>167</v>
      </c>
      <c r="E4356" s="199" t="s">
        <v>179</v>
      </c>
      <c r="F4356" s="200"/>
      <c r="G4356" s="200"/>
      <c r="H4356" s="200"/>
      <c r="I4356" s="200">
        <v>45890</v>
      </c>
      <c r="J4356" s="143">
        <f t="shared" si="68"/>
        <v>45890</v>
      </c>
      <c r="K4356" s="202">
        <v>6</v>
      </c>
      <c r="L4356" s="285" t="s">
        <v>10878</v>
      </c>
      <c r="M4356" s="223" t="s">
        <v>10270</v>
      </c>
      <c r="N4356" s="203"/>
      <c r="O4356" s="222" t="s">
        <v>326</v>
      </c>
    </row>
    <row r="4357" spans="1:15" ht="29.25" customHeight="1">
      <c r="A4357" s="221" t="s">
        <v>100</v>
      </c>
      <c r="B4357" s="221" t="s">
        <v>782</v>
      </c>
      <c r="C4357" s="222" t="s">
        <v>476</v>
      </c>
      <c r="D4357" s="222" t="s">
        <v>167</v>
      </c>
      <c r="E4357" s="199" t="s">
        <v>178</v>
      </c>
      <c r="F4357" s="200"/>
      <c r="G4357" s="200"/>
      <c r="H4357" s="200"/>
      <c r="I4357" s="200">
        <v>45890</v>
      </c>
      <c r="J4357" s="143">
        <f t="shared" si="68"/>
        <v>45890</v>
      </c>
      <c r="K4357" s="202">
        <v>2</v>
      </c>
      <c r="L4357" s="285" t="s">
        <v>10879</v>
      </c>
      <c r="M4357" s="223"/>
      <c r="N4357" s="203"/>
      <c r="O4357" s="222" t="s">
        <v>326</v>
      </c>
    </row>
    <row r="4358" spans="1:15" ht="29.25" customHeight="1">
      <c r="A4358" s="221" t="s">
        <v>100</v>
      </c>
      <c r="B4358" s="221" t="s">
        <v>782</v>
      </c>
      <c r="C4358" s="222" t="s">
        <v>476</v>
      </c>
      <c r="D4358" s="222" t="s">
        <v>167</v>
      </c>
      <c r="E4358" s="199" t="s">
        <v>171</v>
      </c>
      <c r="F4358" s="200"/>
      <c r="G4358" s="200"/>
      <c r="H4358" s="200"/>
      <c r="I4358" s="200">
        <v>45891</v>
      </c>
      <c r="J4358" s="143">
        <f t="shared" si="68"/>
        <v>45891</v>
      </c>
      <c r="K4358" s="202">
        <v>4.5</v>
      </c>
      <c r="L4358" s="285" t="s">
        <v>10880</v>
      </c>
      <c r="M4358" s="223"/>
      <c r="N4358" s="203"/>
      <c r="O4358" s="222" t="s">
        <v>326</v>
      </c>
    </row>
    <row r="4359" spans="1:15" ht="29.25" customHeight="1">
      <c r="A4359" s="221" t="s">
        <v>100</v>
      </c>
      <c r="B4359" s="221" t="s">
        <v>782</v>
      </c>
      <c r="C4359" s="222" t="s">
        <v>476</v>
      </c>
      <c r="D4359" s="222" t="s">
        <v>167</v>
      </c>
      <c r="E4359" s="199" t="s">
        <v>179</v>
      </c>
      <c r="F4359" s="200"/>
      <c r="G4359" s="200"/>
      <c r="H4359" s="200"/>
      <c r="I4359" s="200">
        <v>45891</v>
      </c>
      <c r="J4359" s="143">
        <f t="shared" si="68"/>
        <v>45891</v>
      </c>
      <c r="K4359" s="202">
        <v>3.5</v>
      </c>
      <c r="L4359" s="285" t="s">
        <v>10878</v>
      </c>
      <c r="M4359" s="223" t="s">
        <v>10270</v>
      </c>
      <c r="N4359" s="203"/>
      <c r="O4359" s="222" t="s">
        <v>326</v>
      </c>
    </row>
    <row r="4360" spans="1:15" ht="29.25" customHeight="1">
      <c r="A4360" s="221" t="s">
        <v>100</v>
      </c>
      <c r="B4360" s="221" t="s">
        <v>782</v>
      </c>
      <c r="C4360" s="222" t="s">
        <v>476</v>
      </c>
      <c r="D4360" s="222" t="s">
        <v>167</v>
      </c>
      <c r="E4360" s="199" t="s">
        <v>178</v>
      </c>
      <c r="F4360" s="200"/>
      <c r="G4360" s="200"/>
      <c r="H4360" s="200"/>
      <c r="I4360" s="200">
        <v>45894</v>
      </c>
      <c r="J4360" s="143">
        <f t="shared" si="68"/>
        <v>45894</v>
      </c>
      <c r="K4360" s="202">
        <v>1.5</v>
      </c>
      <c r="L4360" s="285" t="s">
        <v>10881</v>
      </c>
      <c r="M4360" s="223"/>
      <c r="N4360" s="203"/>
      <c r="O4360" s="222" t="s">
        <v>326</v>
      </c>
    </row>
    <row r="4361" spans="1:15" ht="29.25" customHeight="1">
      <c r="A4361" s="221" t="s">
        <v>100</v>
      </c>
      <c r="B4361" s="221" t="s">
        <v>782</v>
      </c>
      <c r="C4361" s="222" t="s">
        <v>476</v>
      </c>
      <c r="D4361" s="222" t="s">
        <v>167</v>
      </c>
      <c r="E4361" s="199" t="s">
        <v>179</v>
      </c>
      <c r="F4361" s="200"/>
      <c r="G4361" s="200"/>
      <c r="H4361" s="200"/>
      <c r="I4361" s="200">
        <v>45894</v>
      </c>
      <c r="J4361" s="143">
        <f t="shared" si="68"/>
        <v>45894</v>
      </c>
      <c r="K4361" s="202">
        <v>6.5</v>
      </c>
      <c r="L4361" s="285" t="s">
        <v>10882</v>
      </c>
      <c r="M4361" s="223" t="s">
        <v>10883</v>
      </c>
      <c r="N4361" s="203"/>
      <c r="O4361" s="222" t="s">
        <v>326</v>
      </c>
    </row>
    <row r="4362" spans="1:15" ht="29.25" customHeight="1">
      <c r="A4362" s="221" t="s">
        <v>100</v>
      </c>
      <c r="B4362" s="221" t="s">
        <v>782</v>
      </c>
      <c r="C4362" s="222" t="s">
        <v>476</v>
      </c>
      <c r="D4362" s="222" t="s">
        <v>167</v>
      </c>
      <c r="E4362" s="199" t="s">
        <v>166</v>
      </c>
      <c r="F4362" s="200"/>
      <c r="G4362" s="200"/>
      <c r="H4362" s="200"/>
      <c r="I4362" s="200">
        <v>45895</v>
      </c>
      <c r="J4362" s="143">
        <f t="shared" si="68"/>
        <v>45895</v>
      </c>
      <c r="K4362" s="202">
        <v>4</v>
      </c>
      <c r="L4362" s="285" t="s">
        <v>10884</v>
      </c>
      <c r="M4362" s="223"/>
      <c r="N4362" s="203"/>
      <c r="O4362" s="222" t="s">
        <v>326</v>
      </c>
    </row>
    <row r="4363" spans="1:15" ht="29.25" customHeight="1">
      <c r="A4363" s="221" t="s">
        <v>100</v>
      </c>
      <c r="B4363" s="221" t="s">
        <v>782</v>
      </c>
      <c r="C4363" s="222" t="s">
        <v>476</v>
      </c>
      <c r="D4363" s="222" t="s">
        <v>167</v>
      </c>
      <c r="E4363" s="199" t="s">
        <v>171</v>
      </c>
      <c r="F4363" s="200"/>
      <c r="G4363" s="200"/>
      <c r="H4363" s="200"/>
      <c r="I4363" s="200">
        <v>45895</v>
      </c>
      <c r="J4363" s="143">
        <f t="shared" si="68"/>
        <v>45895</v>
      </c>
      <c r="K4363" s="202">
        <v>4</v>
      </c>
      <c r="L4363" s="285" t="s">
        <v>10885</v>
      </c>
      <c r="M4363" s="223"/>
      <c r="N4363" s="203"/>
      <c r="O4363" s="222" t="s">
        <v>326</v>
      </c>
    </row>
    <row r="4364" spans="1:15" ht="29.25" customHeight="1">
      <c r="A4364" s="221" t="s">
        <v>100</v>
      </c>
      <c r="B4364" s="221" t="s">
        <v>782</v>
      </c>
      <c r="C4364" s="222" t="s">
        <v>476</v>
      </c>
      <c r="D4364" s="222" t="s">
        <v>167</v>
      </c>
      <c r="E4364" s="199" t="s">
        <v>179</v>
      </c>
      <c r="F4364" s="200"/>
      <c r="G4364" s="200"/>
      <c r="H4364" s="200"/>
      <c r="I4364" s="200">
        <v>45896</v>
      </c>
      <c r="J4364" s="143">
        <f t="shared" si="68"/>
        <v>45896</v>
      </c>
      <c r="K4364" s="202">
        <v>4</v>
      </c>
      <c r="L4364" s="285" t="s">
        <v>10886</v>
      </c>
      <c r="M4364" s="223" t="s">
        <v>10883</v>
      </c>
      <c r="N4364" s="203"/>
      <c r="O4364" s="222" t="s">
        <v>326</v>
      </c>
    </row>
    <row r="4365" spans="1:15" ht="29.25" customHeight="1">
      <c r="A4365" s="221" t="s">
        <v>100</v>
      </c>
      <c r="B4365" s="221" t="s">
        <v>782</v>
      </c>
      <c r="C4365" s="222" t="s">
        <v>476</v>
      </c>
      <c r="D4365" s="222" t="s">
        <v>167</v>
      </c>
      <c r="E4365" s="199" t="s">
        <v>163</v>
      </c>
      <c r="F4365" s="200" t="s">
        <v>937</v>
      </c>
      <c r="G4365" s="200" t="s">
        <v>938</v>
      </c>
      <c r="H4365" s="200"/>
      <c r="I4365" s="200">
        <v>45896</v>
      </c>
      <c r="J4365" s="143">
        <f t="shared" si="68"/>
        <v>45896</v>
      </c>
      <c r="K4365" s="202">
        <v>4</v>
      </c>
      <c r="L4365" s="285" t="s">
        <v>10887</v>
      </c>
      <c r="M4365" s="223"/>
      <c r="N4365" s="203"/>
      <c r="O4365" s="222" t="s">
        <v>326</v>
      </c>
    </row>
    <row r="4366" spans="1:15" ht="29.25" customHeight="1">
      <c r="A4366" s="221" t="s">
        <v>100</v>
      </c>
      <c r="B4366" s="221" t="s">
        <v>782</v>
      </c>
      <c r="C4366" s="222" t="s">
        <v>476</v>
      </c>
      <c r="D4366" s="222" t="s">
        <v>167</v>
      </c>
      <c r="E4366" s="199" t="s">
        <v>179</v>
      </c>
      <c r="F4366" s="200"/>
      <c r="G4366" s="200"/>
      <c r="H4366" s="200"/>
      <c r="I4366" s="200">
        <v>45897</v>
      </c>
      <c r="J4366" s="143">
        <f t="shared" si="68"/>
        <v>45897</v>
      </c>
      <c r="K4366" s="202">
        <v>3</v>
      </c>
      <c r="L4366" s="285" t="s">
        <v>10882</v>
      </c>
      <c r="M4366" s="223" t="s">
        <v>10883</v>
      </c>
      <c r="N4366" s="203"/>
      <c r="O4366" s="222" t="s">
        <v>326</v>
      </c>
    </row>
    <row r="4367" spans="1:15" ht="29.25" customHeight="1">
      <c r="A4367" s="221" t="s">
        <v>100</v>
      </c>
      <c r="B4367" s="221" t="s">
        <v>782</v>
      </c>
      <c r="C4367" s="222" t="s">
        <v>476</v>
      </c>
      <c r="D4367" s="222" t="s">
        <v>167</v>
      </c>
      <c r="E4367" s="199" t="s">
        <v>178</v>
      </c>
      <c r="F4367" s="200"/>
      <c r="G4367" s="200"/>
      <c r="H4367" s="200"/>
      <c r="I4367" s="200">
        <v>45897</v>
      </c>
      <c r="J4367" s="143">
        <f t="shared" si="68"/>
        <v>45897</v>
      </c>
      <c r="K4367" s="202">
        <v>1</v>
      </c>
      <c r="L4367" s="285" t="s">
        <v>6970</v>
      </c>
      <c r="M4367" s="223"/>
      <c r="N4367" s="203"/>
      <c r="O4367" s="222" t="s">
        <v>326</v>
      </c>
    </row>
    <row r="4368" spans="1:15" ht="29.25" customHeight="1">
      <c r="A4368" s="221" t="s">
        <v>100</v>
      </c>
      <c r="B4368" s="221" t="s">
        <v>782</v>
      </c>
      <c r="C4368" s="222" t="s">
        <v>476</v>
      </c>
      <c r="D4368" s="222" t="s">
        <v>167</v>
      </c>
      <c r="E4368" s="199" t="s">
        <v>163</v>
      </c>
      <c r="F4368" s="200" t="s">
        <v>9823</v>
      </c>
      <c r="G4368" s="200" t="s">
        <v>9824</v>
      </c>
      <c r="H4368" s="200" t="s">
        <v>10403</v>
      </c>
      <c r="I4368" s="200">
        <v>45897</v>
      </c>
      <c r="J4368" s="143">
        <f t="shared" si="68"/>
        <v>45897</v>
      </c>
      <c r="K4368" s="202">
        <v>4</v>
      </c>
      <c r="L4368" s="285" t="s">
        <v>11277</v>
      </c>
      <c r="M4368" s="223"/>
      <c r="N4368" s="203">
        <v>0.26250000000000001</v>
      </c>
      <c r="O4368" s="222" t="s">
        <v>943</v>
      </c>
    </row>
    <row r="4369" spans="1:15" ht="29.25" customHeight="1">
      <c r="A4369" s="221" t="s">
        <v>100</v>
      </c>
      <c r="B4369" s="221" t="s">
        <v>782</v>
      </c>
      <c r="C4369" s="222" t="s">
        <v>476</v>
      </c>
      <c r="D4369" s="222" t="s">
        <v>167</v>
      </c>
      <c r="E4369" s="199" t="s">
        <v>163</v>
      </c>
      <c r="F4369" s="200" t="s">
        <v>937</v>
      </c>
      <c r="G4369" s="200" t="s">
        <v>938</v>
      </c>
      <c r="H4369" s="200"/>
      <c r="I4369" s="200">
        <v>45898</v>
      </c>
      <c r="J4369" s="143">
        <f t="shared" si="68"/>
        <v>45898</v>
      </c>
      <c r="K4369" s="202">
        <v>8</v>
      </c>
      <c r="L4369" s="285" t="s">
        <v>11278</v>
      </c>
      <c r="M4369" s="223"/>
      <c r="N4369" s="203"/>
      <c r="O4369" s="222" t="s">
        <v>326</v>
      </c>
    </row>
    <row r="4370" spans="1:15" ht="29.25" customHeight="1">
      <c r="A4370" s="221" t="s">
        <v>100</v>
      </c>
      <c r="B4370" s="221" t="s">
        <v>782</v>
      </c>
      <c r="C4370" s="222" t="s">
        <v>476</v>
      </c>
      <c r="D4370" s="222" t="s">
        <v>167</v>
      </c>
      <c r="E4370" s="199" t="s">
        <v>176</v>
      </c>
      <c r="F4370" s="200"/>
      <c r="G4370" s="200"/>
      <c r="H4370" s="200"/>
      <c r="I4370" s="200">
        <v>45901</v>
      </c>
      <c r="J4370" s="143">
        <f t="shared" si="68"/>
        <v>45901</v>
      </c>
      <c r="K4370" s="202">
        <v>8</v>
      </c>
      <c r="L4370" s="285" t="s">
        <v>8156</v>
      </c>
      <c r="M4370" s="223" t="s">
        <v>10651</v>
      </c>
      <c r="N4370" s="203"/>
      <c r="O4370" s="222" t="s">
        <v>326</v>
      </c>
    </row>
    <row r="4371" spans="1:15" ht="29.25" customHeight="1">
      <c r="A4371" s="221" t="s">
        <v>100</v>
      </c>
      <c r="B4371" s="221" t="s">
        <v>782</v>
      </c>
      <c r="C4371" s="222" t="s">
        <v>476</v>
      </c>
      <c r="D4371" s="222" t="s">
        <v>167</v>
      </c>
      <c r="E4371" s="199" t="s">
        <v>179</v>
      </c>
      <c r="F4371" s="200"/>
      <c r="G4371" s="200"/>
      <c r="H4371" s="200"/>
      <c r="I4371" s="200">
        <v>45902</v>
      </c>
      <c r="J4371" s="143">
        <f t="shared" si="68"/>
        <v>45902</v>
      </c>
      <c r="K4371" s="202">
        <v>8</v>
      </c>
      <c r="L4371" s="285" t="s">
        <v>11279</v>
      </c>
      <c r="M4371" s="223" t="s">
        <v>11280</v>
      </c>
      <c r="N4371" s="203"/>
      <c r="O4371" s="222" t="s">
        <v>326</v>
      </c>
    </row>
    <row r="4372" spans="1:15" ht="29.25" customHeight="1">
      <c r="A4372" s="221" t="s">
        <v>100</v>
      </c>
      <c r="B4372" s="221" t="s">
        <v>782</v>
      </c>
      <c r="C4372" s="222" t="s">
        <v>476</v>
      </c>
      <c r="D4372" s="222" t="s">
        <v>167</v>
      </c>
      <c r="E4372" s="199" t="s">
        <v>176</v>
      </c>
      <c r="F4372" s="200"/>
      <c r="G4372" s="200"/>
      <c r="H4372" s="200"/>
      <c r="I4372" s="200">
        <v>45903</v>
      </c>
      <c r="J4372" s="143">
        <f t="shared" si="68"/>
        <v>45903</v>
      </c>
      <c r="K4372" s="202">
        <v>8</v>
      </c>
      <c r="L4372" s="285" t="s">
        <v>8156</v>
      </c>
      <c r="M4372" s="223" t="s">
        <v>10651</v>
      </c>
      <c r="N4372" s="203"/>
      <c r="O4372" s="222" t="s">
        <v>326</v>
      </c>
    </row>
    <row r="4373" spans="1:15" ht="29.25" customHeight="1">
      <c r="A4373" s="221" t="s">
        <v>100</v>
      </c>
      <c r="B4373" s="221" t="s">
        <v>782</v>
      </c>
      <c r="C4373" s="222" t="s">
        <v>476</v>
      </c>
      <c r="D4373" s="222" t="s">
        <v>167</v>
      </c>
      <c r="E4373" s="199" t="s">
        <v>178</v>
      </c>
      <c r="F4373" s="200"/>
      <c r="G4373" s="200"/>
      <c r="H4373" s="200"/>
      <c r="I4373" s="200">
        <v>45904</v>
      </c>
      <c r="J4373" s="143">
        <f t="shared" si="68"/>
        <v>45904</v>
      </c>
      <c r="K4373" s="202">
        <v>2.5</v>
      </c>
      <c r="L4373" s="285" t="s">
        <v>10879</v>
      </c>
      <c r="M4373" s="223"/>
      <c r="N4373" s="203"/>
      <c r="O4373" s="222" t="s">
        <v>326</v>
      </c>
    </row>
    <row r="4374" spans="1:15" ht="29.25" customHeight="1">
      <c r="A4374" s="221" t="s">
        <v>100</v>
      </c>
      <c r="B4374" s="221" t="s">
        <v>782</v>
      </c>
      <c r="C4374" s="222" t="s">
        <v>476</v>
      </c>
      <c r="D4374" s="222" t="s">
        <v>167</v>
      </c>
      <c r="E4374" s="199" t="s">
        <v>163</v>
      </c>
      <c r="F4374" s="200" t="s">
        <v>9823</v>
      </c>
      <c r="G4374" s="200" t="s">
        <v>9824</v>
      </c>
      <c r="H4374" s="200" t="s">
        <v>10403</v>
      </c>
      <c r="I4374" s="200">
        <v>45904</v>
      </c>
      <c r="J4374" s="143">
        <f t="shared" si="68"/>
        <v>45904</v>
      </c>
      <c r="K4374" s="202">
        <v>5.5</v>
      </c>
      <c r="L4374" s="285" t="s">
        <v>11281</v>
      </c>
      <c r="M4374" s="223"/>
      <c r="N4374" s="203">
        <v>0.26250000000000001</v>
      </c>
      <c r="O4374" s="222" t="s">
        <v>943</v>
      </c>
    </row>
    <row r="4375" spans="1:15" ht="29.25" customHeight="1">
      <c r="A4375" s="221" t="s">
        <v>100</v>
      </c>
      <c r="B4375" s="221" t="s">
        <v>782</v>
      </c>
      <c r="C4375" s="222" t="s">
        <v>476</v>
      </c>
      <c r="D4375" s="222" t="s">
        <v>167</v>
      </c>
      <c r="E4375" s="199" t="s">
        <v>176</v>
      </c>
      <c r="F4375" s="200"/>
      <c r="G4375" s="200"/>
      <c r="H4375" s="200"/>
      <c r="I4375" s="200">
        <v>45905</v>
      </c>
      <c r="J4375" s="143">
        <f t="shared" si="68"/>
        <v>45905</v>
      </c>
      <c r="K4375" s="202">
        <v>3.5</v>
      </c>
      <c r="L4375" s="285" t="s">
        <v>11282</v>
      </c>
      <c r="M4375" s="223" t="s">
        <v>11283</v>
      </c>
      <c r="N4375" s="203"/>
      <c r="O4375" s="222" t="s">
        <v>326</v>
      </c>
    </row>
    <row r="4376" spans="1:15" ht="29.25" customHeight="1">
      <c r="A4376" s="221" t="s">
        <v>100</v>
      </c>
      <c r="B4376" s="221" t="s">
        <v>782</v>
      </c>
      <c r="C4376" s="222" t="s">
        <v>476</v>
      </c>
      <c r="D4376" s="222" t="s">
        <v>167</v>
      </c>
      <c r="E4376" s="199" t="s">
        <v>163</v>
      </c>
      <c r="F4376" s="200" t="s">
        <v>937</v>
      </c>
      <c r="G4376" s="200" t="s">
        <v>938</v>
      </c>
      <c r="H4376" s="200"/>
      <c r="I4376" s="200">
        <v>45905</v>
      </c>
      <c r="J4376" s="143">
        <f t="shared" si="68"/>
        <v>45905</v>
      </c>
      <c r="K4376" s="202">
        <v>4.5</v>
      </c>
      <c r="L4376" s="285" t="s">
        <v>11278</v>
      </c>
      <c r="M4376" s="223"/>
      <c r="N4376" s="203"/>
      <c r="O4376" s="222" t="s">
        <v>326</v>
      </c>
    </row>
    <row r="4377" spans="1:15" ht="29.25" customHeight="1">
      <c r="A4377" s="221" t="s">
        <v>100</v>
      </c>
      <c r="B4377" s="221" t="s">
        <v>782</v>
      </c>
      <c r="C4377" s="222" t="s">
        <v>476</v>
      </c>
      <c r="D4377" s="222" t="s">
        <v>167</v>
      </c>
      <c r="E4377" s="199" t="s">
        <v>178</v>
      </c>
      <c r="F4377" s="200"/>
      <c r="G4377" s="200"/>
      <c r="H4377" s="200"/>
      <c r="I4377" s="200">
        <v>45908</v>
      </c>
      <c r="J4377" s="143">
        <f t="shared" si="68"/>
        <v>45908</v>
      </c>
      <c r="K4377" s="202">
        <v>1.5</v>
      </c>
      <c r="L4377" s="285" t="s">
        <v>10881</v>
      </c>
      <c r="M4377" s="223"/>
      <c r="N4377" s="203"/>
      <c r="O4377" s="222" t="s">
        <v>326</v>
      </c>
    </row>
    <row r="4378" spans="1:15" ht="29.25" customHeight="1">
      <c r="A4378" s="221" t="s">
        <v>100</v>
      </c>
      <c r="B4378" s="221" t="s">
        <v>782</v>
      </c>
      <c r="C4378" s="222" t="s">
        <v>476</v>
      </c>
      <c r="D4378" s="222" t="s">
        <v>167</v>
      </c>
      <c r="E4378" s="199" t="s">
        <v>171</v>
      </c>
      <c r="F4378" s="200"/>
      <c r="G4378" s="200"/>
      <c r="H4378" s="200"/>
      <c r="I4378" s="200">
        <v>45908</v>
      </c>
      <c r="J4378" s="143">
        <f t="shared" si="68"/>
        <v>45908</v>
      </c>
      <c r="K4378" s="202">
        <v>6.5</v>
      </c>
      <c r="L4378" s="284" t="s">
        <v>11472</v>
      </c>
      <c r="M4378" s="223"/>
      <c r="N4378" s="203"/>
      <c r="O4378" s="222" t="s">
        <v>326</v>
      </c>
    </row>
    <row r="4379" spans="1:15" ht="29.25" customHeight="1">
      <c r="A4379" s="221" t="s">
        <v>100</v>
      </c>
      <c r="B4379" s="221" t="s">
        <v>782</v>
      </c>
      <c r="C4379" s="222" t="s">
        <v>476</v>
      </c>
      <c r="D4379" s="222" t="s">
        <v>167</v>
      </c>
      <c r="E4379" s="199" t="s">
        <v>163</v>
      </c>
      <c r="F4379" s="200" t="s">
        <v>937</v>
      </c>
      <c r="G4379" s="200" t="s">
        <v>938</v>
      </c>
      <c r="H4379" s="200"/>
      <c r="I4379" s="200">
        <v>45909</v>
      </c>
      <c r="J4379" s="143">
        <f t="shared" si="68"/>
        <v>45909</v>
      </c>
      <c r="K4379" s="202">
        <v>2</v>
      </c>
      <c r="L4379" s="285" t="s">
        <v>11278</v>
      </c>
      <c r="M4379" s="223"/>
      <c r="N4379" s="203"/>
      <c r="O4379" s="222" t="s">
        <v>326</v>
      </c>
    </row>
    <row r="4380" spans="1:15" ht="29.25" customHeight="1">
      <c r="A4380" s="221" t="s">
        <v>100</v>
      </c>
      <c r="B4380" s="221" t="s">
        <v>782</v>
      </c>
      <c r="C4380" s="222" t="s">
        <v>476</v>
      </c>
      <c r="D4380" s="222" t="s">
        <v>167</v>
      </c>
      <c r="E4380" s="199" t="s">
        <v>179</v>
      </c>
      <c r="F4380" s="200"/>
      <c r="G4380" s="200"/>
      <c r="H4380" s="200"/>
      <c r="I4380" s="200">
        <v>45909</v>
      </c>
      <c r="J4380" s="143">
        <f t="shared" si="68"/>
        <v>45909</v>
      </c>
      <c r="K4380" s="202">
        <v>6</v>
      </c>
      <c r="L4380" s="285" t="s">
        <v>11284</v>
      </c>
      <c r="M4380" s="223" t="s">
        <v>11285</v>
      </c>
      <c r="N4380" s="203"/>
      <c r="O4380" s="222" t="s">
        <v>326</v>
      </c>
    </row>
    <row r="4381" spans="1:15" ht="29.25" customHeight="1">
      <c r="A4381" s="221" t="s">
        <v>100</v>
      </c>
      <c r="B4381" s="221" t="s">
        <v>782</v>
      </c>
      <c r="C4381" s="222" t="s">
        <v>476</v>
      </c>
      <c r="D4381" s="222" t="s">
        <v>167</v>
      </c>
      <c r="E4381" s="199" t="s">
        <v>178</v>
      </c>
      <c r="F4381" s="200"/>
      <c r="G4381" s="200"/>
      <c r="H4381" s="200"/>
      <c r="I4381" s="200">
        <v>45910</v>
      </c>
      <c r="J4381" s="143">
        <f t="shared" si="68"/>
        <v>45910</v>
      </c>
      <c r="K4381" s="202">
        <v>1</v>
      </c>
      <c r="L4381" s="285" t="s">
        <v>11287</v>
      </c>
      <c r="M4381" s="223"/>
      <c r="N4381" s="203"/>
      <c r="O4381" s="222" t="s">
        <v>326</v>
      </c>
    </row>
    <row r="4382" spans="1:15" ht="29.25" customHeight="1">
      <c r="A4382" s="221" t="s">
        <v>100</v>
      </c>
      <c r="B4382" s="221" t="s">
        <v>782</v>
      </c>
      <c r="C4382" s="222" t="s">
        <v>476</v>
      </c>
      <c r="D4382" s="222" t="s">
        <v>167</v>
      </c>
      <c r="E4382" s="199" t="s">
        <v>169</v>
      </c>
      <c r="F4382" s="200"/>
      <c r="G4382" s="200"/>
      <c r="H4382" s="200"/>
      <c r="I4382" s="200">
        <v>45910</v>
      </c>
      <c r="J4382" s="143">
        <f t="shared" si="68"/>
        <v>45910</v>
      </c>
      <c r="K4382" s="202">
        <v>1</v>
      </c>
      <c r="L4382" s="285" t="s">
        <v>11286</v>
      </c>
      <c r="M4382" s="223"/>
      <c r="N4382" s="203"/>
      <c r="O4382" s="222" t="s">
        <v>326</v>
      </c>
    </row>
    <row r="4383" spans="1:15" ht="29.25" customHeight="1">
      <c r="A4383" s="221" t="s">
        <v>100</v>
      </c>
      <c r="B4383" s="221" t="s">
        <v>782</v>
      </c>
      <c r="C4383" s="222" t="s">
        <v>476</v>
      </c>
      <c r="D4383" s="222" t="s">
        <v>167</v>
      </c>
      <c r="E4383" s="199" t="s">
        <v>163</v>
      </c>
      <c r="F4383" s="200" t="s">
        <v>937</v>
      </c>
      <c r="G4383" s="200" t="s">
        <v>938</v>
      </c>
      <c r="H4383" s="200"/>
      <c r="I4383" s="200">
        <v>45910</v>
      </c>
      <c r="J4383" s="143">
        <f t="shared" si="68"/>
        <v>45910</v>
      </c>
      <c r="K4383" s="202">
        <v>4.5</v>
      </c>
      <c r="L4383" s="285" t="s">
        <v>403</v>
      </c>
      <c r="M4383" s="223"/>
      <c r="N4383" s="203"/>
      <c r="O4383" s="222" t="s">
        <v>326</v>
      </c>
    </row>
    <row r="4384" spans="1:15" ht="29.25" customHeight="1">
      <c r="A4384" s="221" t="s">
        <v>100</v>
      </c>
      <c r="B4384" s="221" t="s">
        <v>782</v>
      </c>
      <c r="C4384" s="222" t="s">
        <v>476</v>
      </c>
      <c r="D4384" s="222" t="s">
        <v>167</v>
      </c>
      <c r="E4384" s="199" t="s">
        <v>178</v>
      </c>
      <c r="F4384" s="200"/>
      <c r="G4384" s="200"/>
      <c r="H4384" s="200"/>
      <c r="I4384" s="200">
        <v>45910</v>
      </c>
      <c r="J4384" s="143">
        <f t="shared" si="68"/>
        <v>45910</v>
      </c>
      <c r="K4384" s="202">
        <v>1.5</v>
      </c>
      <c r="L4384" s="285" t="s">
        <v>11288</v>
      </c>
      <c r="M4384" s="223"/>
      <c r="N4384" s="203"/>
      <c r="O4384" s="222" t="s">
        <v>326</v>
      </c>
    </row>
    <row r="4385" spans="1:15" ht="29.25" customHeight="1">
      <c r="A4385" s="221" t="s">
        <v>100</v>
      </c>
      <c r="B4385" s="221" t="s">
        <v>782</v>
      </c>
      <c r="C4385" s="222" t="s">
        <v>476</v>
      </c>
      <c r="D4385" s="222" t="s">
        <v>167</v>
      </c>
      <c r="E4385" s="199" t="s">
        <v>163</v>
      </c>
      <c r="F4385" s="200" t="s">
        <v>937</v>
      </c>
      <c r="G4385" s="200" t="s">
        <v>938</v>
      </c>
      <c r="H4385" s="200"/>
      <c r="I4385" s="200">
        <v>45911</v>
      </c>
      <c r="J4385" s="143">
        <f t="shared" si="68"/>
        <v>45911</v>
      </c>
      <c r="K4385" s="202">
        <v>5.5</v>
      </c>
      <c r="L4385" s="285" t="s">
        <v>11473</v>
      </c>
      <c r="M4385" s="223"/>
      <c r="N4385" s="203"/>
      <c r="O4385" s="222" t="s">
        <v>326</v>
      </c>
    </row>
    <row r="4386" spans="1:15" ht="29.25" customHeight="1">
      <c r="A4386" s="221" t="s">
        <v>100</v>
      </c>
      <c r="B4386" s="221" t="s">
        <v>782</v>
      </c>
      <c r="C4386" s="222" t="s">
        <v>476</v>
      </c>
      <c r="D4386" s="222" t="s">
        <v>167</v>
      </c>
      <c r="E4386" s="199" t="s">
        <v>178</v>
      </c>
      <c r="F4386" s="200"/>
      <c r="G4386" s="200"/>
      <c r="H4386" s="200"/>
      <c r="I4386" s="200">
        <v>45911</v>
      </c>
      <c r="J4386" s="143">
        <f t="shared" si="68"/>
        <v>45911</v>
      </c>
      <c r="K4386" s="202">
        <v>2.5</v>
      </c>
      <c r="L4386" s="285" t="s">
        <v>11463</v>
      </c>
      <c r="M4386" s="223"/>
      <c r="N4386" s="203"/>
      <c r="O4386" s="222" t="s">
        <v>326</v>
      </c>
    </row>
    <row r="4387" spans="1:15" ht="29.25" customHeight="1">
      <c r="A4387" s="221" t="s">
        <v>100</v>
      </c>
      <c r="B4387" s="221" t="s">
        <v>782</v>
      </c>
      <c r="C4387" s="222" t="s">
        <v>476</v>
      </c>
      <c r="D4387" s="222" t="s">
        <v>167</v>
      </c>
      <c r="E4387" s="199" t="s">
        <v>171</v>
      </c>
      <c r="F4387" s="200"/>
      <c r="G4387" s="200"/>
      <c r="H4387" s="200"/>
      <c r="I4387" s="200">
        <v>45912</v>
      </c>
      <c r="J4387" s="143">
        <f t="shared" si="68"/>
        <v>45912</v>
      </c>
      <c r="K4387" s="202">
        <v>4.5</v>
      </c>
      <c r="L4387" s="285" t="s">
        <v>11474</v>
      </c>
      <c r="M4387" s="223"/>
      <c r="N4387" s="203"/>
      <c r="O4387" s="222" t="s">
        <v>326</v>
      </c>
    </row>
    <row r="4388" spans="1:15" ht="29.25" customHeight="1">
      <c r="A4388" s="221" t="s">
        <v>100</v>
      </c>
      <c r="B4388" s="221" t="s">
        <v>782</v>
      </c>
      <c r="C4388" s="222" t="s">
        <v>476</v>
      </c>
      <c r="D4388" s="222" t="s">
        <v>167</v>
      </c>
      <c r="E4388" s="199" t="s">
        <v>163</v>
      </c>
      <c r="F4388" s="200" t="s">
        <v>937</v>
      </c>
      <c r="G4388" s="200" t="s">
        <v>938</v>
      </c>
      <c r="H4388" s="200"/>
      <c r="I4388" s="200">
        <v>45912</v>
      </c>
      <c r="J4388" s="143">
        <f t="shared" si="68"/>
        <v>45912</v>
      </c>
      <c r="K4388" s="202">
        <v>3.5</v>
      </c>
      <c r="L4388" s="285" t="s">
        <v>11475</v>
      </c>
      <c r="M4388" s="223"/>
      <c r="N4388" s="203"/>
      <c r="O4388" s="222" t="s">
        <v>326</v>
      </c>
    </row>
    <row r="4389" spans="1:15" ht="29.25" customHeight="1">
      <c r="A4389" s="221" t="s">
        <v>100</v>
      </c>
      <c r="B4389" s="221" t="s">
        <v>782</v>
      </c>
      <c r="C4389" s="222" t="s">
        <v>476</v>
      </c>
      <c r="D4389" s="222" t="s">
        <v>167</v>
      </c>
      <c r="E4389" s="199" t="s">
        <v>171</v>
      </c>
      <c r="F4389" s="200"/>
      <c r="G4389" s="200"/>
      <c r="H4389" s="200"/>
      <c r="I4389" s="200">
        <v>45915</v>
      </c>
      <c r="J4389" s="143">
        <f t="shared" si="68"/>
        <v>45915</v>
      </c>
      <c r="K4389" s="202">
        <v>8</v>
      </c>
      <c r="L4389" s="285" t="s">
        <v>11476</v>
      </c>
      <c r="M4389" s="223"/>
      <c r="N4389" s="203"/>
      <c r="O4389" s="222" t="s">
        <v>326</v>
      </c>
    </row>
    <row r="4390" spans="1:15" ht="29.25" customHeight="1">
      <c r="A4390" s="221" t="s">
        <v>100</v>
      </c>
      <c r="B4390" s="221" t="s">
        <v>782</v>
      </c>
      <c r="C4390" s="222" t="s">
        <v>476</v>
      </c>
      <c r="D4390" s="222" t="s">
        <v>167</v>
      </c>
      <c r="E4390" s="199" t="s">
        <v>171</v>
      </c>
      <c r="F4390" s="200"/>
      <c r="G4390" s="200"/>
      <c r="H4390" s="200"/>
      <c r="I4390" s="200">
        <v>45916</v>
      </c>
      <c r="J4390" s="143">
        <f t="shared" si="68"/>
        <v>45916</v>
      </c>
      <c r="K4390" s="202">
        <v>8</v>
      </c>
      <c r="L4390" s="285" t="s">
        <v>11476</v>
      </c>
      <c r="M4390" s="223"/>
      <c r="N4390" s="203"/>
      <c r="O4390" s="222" t="s">
        <v>326</v>
      </c>
    </row>
    <row r="4391" spans="1:15" ht="29.25" customHeight="1">
      <c r="A4391" s="221" t="s">
        <v>100</v>
      </c>
      <c r="B4391" s="221" t="s">
        <v>782</v>
      </c>
      <c r="C4391" s="222" t="s">
        <v>476</v>
      </c>
      <c r="D4391" s="222" t="s">
        <v>167</v>
      </c>
      <c r="E4391" s="199" t="s">
        <v>169</v>
      </c>
      <c r="F4391" s="200"/>
      <c r="G4391" s="200"/>
      <c r="H4391" s="200"/>
      <c r="I4391" s="200">
        <v>45917</v>
      </c>
      <c r="J4391" s="143">
        <f t="shared" si="68"/>
        <v>45917</v>
      </c>
      <c r="K4391" s="202">
        <v>5</v>
      </c>
      <c r="L4391" s="285" t="s">
        <v>11477</v>
      </c>
      <c r="M4391" s="223"/>
      <c r="N4391" s="203"/>
      <c r="O4391" s="222" t="s">
        <v>326</v>
      </c>
    </row>
    <row r="4392" spans="1:15" ht="29.25" customHeight="1">
      <c r="A4392" s="221" t="s">
        <v>100</v>
      </c>
      <c r="B4392" s="221" t="s">
        <v>782</v>
      </c>
      <c r="C4392" s="222" t="s">
        <v>476</v>
      </c>
      <c r="D4392" s="222" t="s">
        <v>167</v>
      </c>
      <c r="E4392" s="199" t="s">
        <v>178</v>
      </c>
      <c r="F4392" s="200"/>
      <c r="G4392" s="200"/>
      <c r="H4392" s="200"/>
      <c r="I4392" s="200">
        <v>45917</v>
      </c>
      <c r="J4392" s="143">
        <f t="shared" si="68"/>
        <v>45917</v>
      </c>
      <c r="K4392" s="202">
        <v>1</v>
      </c>
      <c r="L4392" s="285" t="s">
        <v>11478</v>
      </c>
      <c r="M4392" s="223"/>
      <c r="N4392" s="203"/>
      <c r="O4392" s="222" t="s">
        <v>326</v>
      </c>
    </row>
    <row r="4393" spans="1:15" ht="29.25" customHeight="1">
      <c r="A4393" s="221" t="s">
        <v>100</v>
      </c>
      <c r="B4393" s="221" t="s">
        <v>782</v>
      </c>
      <c r="C4393" s="222" t="s">
        <v>476</v>
      </c>
      <c r="D4393" s="222" t="s">
        <v>167</v>
      </c>
      <c r="E4393" s="199" t="s">
        <v>171</v>
      </c>
      <c r="F4393" s="200"/>
      <c r="G4393" s="200"/>
      <c r="H4393" s="200"/>
      <c r="I4393" s="200">
        <v>45917</v>
      </c>
      <c r="J4393" s="143">
        <f t="shared" si="68"/>
        <v>45917</v>
      </c>
      <c r="K4393" s="202">
        <v>2</v>
      </c>
      <c r="L4393" s="285" t="s">
        <v>11476</v>
      </c>
      <c r="M4393" s="223"/>
      <c r="N4393" s="203"/>
      <c r="O4393" s="222" t="s">
        <v>326</v>
      </c>
    </row>
    <row r="4394" spans="1:15" ht="29.25" customHeight="1">
      <c r="A4394" s="221" t="s">
        <v>100</v>
      </c>
      <c r="B4394" s="221" t="s">
        <v>782</v>
      </c>
      <c r="C4394" s="222" t="s">
        <v>476</v>
      </c>
      <c r="D4394" s="222" t="s">
        <v>167</v>
      </c>
      <c r="E4394" s="199" t="s">
        <v>166</v>
      </c>
      <c r="F4394" s="200"/>
      <c r="G4394" s="200"/>
      <c r="H4394" s="200"/>
      <c r="I4394" s="200">
        <v>45918</v>
      </c>
      <c r="J4394" s="143">
        <f t="shared" si="68"/>
        <v>45918</v>
      </c>
      <c r="K4394" s="202">
        <v>3</v>
      </c>
      <c r="L4394" s="285" t="s">
        <v>11645</v>
      </c>
      <c r="M4394" s="223"/>
      <c r="N4394" s="203"/>
      <c r="O4394" s="222" t="s">
        <v>326</v>
      </c>
    </row>
    <row r="4395" spans="1:15" ht="29.25" customHeight="1">
      <c r="A4395" s="221" t="s">
        <v>100</v>
      </c>
      <c r="B4395" s="221" t="s">
        <v>782</v>
      </c>
      <c r="C4395" s="222" t="s">
        <v>476</v>
      </c>
      <c r="D4395" s="222" t="s">
        <v>167</v>
      </c>
      <c r="E4395" s="199" t="s">
        <v>169</v>
      </c>
      <c r="F4395" s="200"/>
      <c r="G4395" s="200"/>
      <c r="H4395" s="200"/>
      <c r="I4395" s="200">
        <v>45918</v>
      </c>
      <c r="J4395" s="143">
        <f t="shared" si="68"/>
        <v>45918</v>
      </c>
      <c r="K4395" s="202">
        <v>5</v>
      </c>
      <c r="L4395" s="285" t="s">
        <v>11477</v>
      </c>
      <c r="M4395" s="223"/>
      <c r="N4395" s="203"/>
      <c r="O4395" s="222" t="s">
        <v>326</v>
      </c>
    </row>
    <row r="4396" spans="1:15" ht="29.25" customHeight="1">
      <c r="A4396" s="221" t="s">
        <v>100</v>
      </c>
      <c r="B4396" s="221" t="s">
        <v>782</v>
      </c>
      <c r="C4396" s="222" t="s">
        <v>476</v>
      </c>
      <c r="D4396" s="222" t="s">
        <v>167</v>
      </c>
      <c r="E4396" s="199" t="s">
        <v>165</v>
      </c>
      <c r="F4396" s="200"/>
      <c r="G4396" s="200"/>
      <c r="H4396" s="200"/>
      <c r="I4396" s="200">
        <v>45919</v>
      </c>
      <c r="J4396" s="143">
        <f t="shared" si="68"/>
        <v>45919</v>
      </c>
      <c r="K4396" s="202">
        <v>8</v>
      </c>
      <c r="L4396" s="285" t="s">
        <v>170</v>
      </c>
      <c r="M4396" s="223"/>
      <c r="N4396" s="203"/>
      <c r="O4396" s="222" t="s">
        <v>326</v>
      </c>
    </row>
    <row r="4397" spans="1:15" ht="29.25" customHeight="1">
      <c r="A4397" s="221" t="s">
        <v>100</v>
      </c>
      <c r="B4397" s="221" t="s">
        <v>782</v>
      </c>
      <c r="C4397" s="222" t="s">
        <v>476</v>
      </c>
      <c r="D4397" s="222" t="s">
        <v>167</v>
      </c>
      <c r="E4397" s="199" t="s">
        <v>179</v>
      </c>
      <c r="F4397" s="200"/>
      <c r="G4397" s="200"/>
      <c r="H4397" s="200"/>
      <c r="I4397" s="200">
        <v>45922</v>
      </c>
      <c r="J4397" s="143">
        <f t="shared" si="68"/>
        <v>45922</v>
      </c>
      <c r="K4397" s="202">
        <v>6.5</v>
      </c>
      <c r="L4397" s="285" t="s">
        <v>11646</v>
      </c>
      <c r="M4397" s="223" t="s">
        <v>11285</v>
      </c>
      <c r="N4397" s="203"/>
      <c r="O4397" s="222" t="s">
        <v>326</v>
      </c>
    </row>
    <row r="4398" spans="1:15" ht="29.25" customHeight="1">
      <c r="A4398" s="221" t="s">
        <v>100</v>
      </c>
      <c r="B4398" s="221" t="s">
        <v>782</v>
      </c>
      <c r="C4398" s="222" t="s">
        <v>476</v>
      </c>
      <c r="D4398" s="222" t="s">
        <v>167</v>
      </c>
      <c r="E4398" s="199" t="s">
        <v>178</v>
      </c>
      <c r="F4398" s="200"/>
      <c r="G4398" s="200"/>
      <c r="H4398" s="200"/>
      <c r="I4398" s="200">
        <v>45922</v>
      </c>
      <c r="J4398" s="143">
        <f t="shared" si="68"/>
        <v>45922</v>
      </c>
      <c r="K4398" s="202">
        <v>1.5</v>
      </c>
      <c r="L4398" s="285" t="s">
        <v>10881</v>
      </c>
      <c r="M4398" s="223"/>
      <c r="N4398" s="203"/>
      <c r="O4398" s="222" t="s">
        <v>326</v>
      </c>
    </row>
    <row r="4399" spans="1:15" ht="29.25" customHeight="1">
      <c r="A4399" s="221" t="s">
        <v>100</v>
      </c>
      <c r="B4399" s="221" t="s">
        <v>782</v>
      </c>
      <c r="C4399" s="222" t="s">
        <v>476</v>
      </c>
      <c r="D4399" s="222" t="s">
        <v>167</v>
      </c>
      <c r="E4399" s="199" t="s">
        <v>178</v>
      </c>
      <c r="F4399" s="200"/>
      <c r="G4399" s="200"/>
      <c r="H4399" s="200"/>
      <c r="I4399" s="200">
        <v>45923</v>
      </c>
      <c r="J4399" s="143">
        <f t="shared" si="68"/>
        <v>45923</v>
      </c>
      <c r="K4399" s="202">
        <v>2</v>
      </c>
      <c r="L4399" s="285" t="s">
        <v>11647</v>
      </c>
      <c r="M4399" s="223"/>
      <c r="N4399" s="203"/>
      <c r="O4399" s="222" t="s">
        <v>326</v>
      </c>
    </row>
    <row r="4400" spans="1:15" ht="29.25" customHeight="1">
      <c r="A4400" s="221" t="s">
        <v>100</v>
      </c>
      <c r="B4400" s="221" t="s">
        <v>782</v>
      </c>
      <c r="C4400" s="222" t="s">
        <v>476</v>
      </c>
      <c r="D4400" s="222" t="s">
        <v>167</v>
      </c>
      <c r="E4400" s="199" t="s">
        <v>177</v>
      </c>
      <c r="F4400" s="200"/>
      <c r="G4400" s="200"/>
      <c r="H4400" s="200"/>
      <c r="I4400" s="200">
        <v>45923</v>
      </c>
      <c r="J4400" s="143">
        <f t="shared" si="68"/>
        <v>45923</v>
      </c>
      <c r="K4400" s="202">
        <v>4</v>
      </c>
      <c r="L4400" s="285" t="s">
        <v>11648</v>
      </c>
      <c r="M4400" s="223"/>
      <c r="N4400" s="203"/>
      <c r="O4400" s="222" t="s">
        <v>326</v>
      </c>
    </row>
    <row r="4401" spans="1:15" ht="29.25" customHeight="1">
      <c r="A4401" s="221" t="s">
        <v>100</v>
      </c>
      <c r="B4401" s="221" t="s">
        <v>782</v>
      </c>
      <c r="C4401" s="222" t="s">
        <v>476</v>
      </c>
      <c r="D4401" s="222" t="s">
        <v>167</v>
      </c>
      <c r="E4401" s="199" t="s">
        <v>176</v>
      </c>
      <c r="F4401" s="200"/>
      <c r="G4401" s="200"/>
      <c r="H4401" s="200"/>
      <c r="I4401" s="200">
        <v>45923</v>
      </c>
      <c r="J4401" s="143">
        <f t="shared" si="68"/>
        <v>45923</v>
      </c>
      <c r="K4401" s="202">
        <v>2</v>
      </c>
      <c r="L4401" s="285" t="s">
        <v>11649</v>
      </c>
      <c r="M4401" s="223" t="s">
        <v>11650</v>
      </c>
      <c r="N4401" s="203"/>
      <c r="O4401" s="222" t="s">
        <v>326</v>
      </c>
    </row>
    <row r="4402" spans="1:15" ht="29.25" customHeight="1">
      <c r="A4402" s="221" t="s">
        <v>100</v>
      </c>
      <c r="B4402" s="221" t="s">
        <v>782</v>
      </c>
      <c r="C4402" s="222" t="s">
        <v>476</v>
      </c>
      <c r="D4402" s="222" t="s">
        <v>167</v>
      </c>
      <c r="E4402" s="199" t="s">
        <v>176</v>
      </c>
      <c r="F4402" s="200"/>
      <c r="G4402" s="200"/>
      <c r="H4402" s="200"/>
      <c r="I4402" s="200">
        <v>45924</v>
      </c>
      <c r="J4402" s="143">
        <f t="shared" si="68"/>
        <v>45924</v>
      </c>
      <c r="K4402" s="202">
        <v>4.5</v>
      </c>
      <c r="L4402" s="285" t="s">
        <v>11649</v>
      </c>
      <c r="M4402" s="223" t="s">
        <v>11650</v>
      </c>
      <c r="N4402" s="203"/>
      <c r="O4402" s="222" t="s">
        <v>326</v>
      </c>
    </row>
    <row r="4403" spans="1:15" ht="29.25" customHeight="1">
      <c r="A4403" s="221" t="s">
        <v>100</v>
      </c>
      <c r="B4403" s="221" t="s">
        <v>782</v>
      </c>
      <c r="C4403" s="222" t="s">
        <v>476</v>
      </c>
      <c r="D4403" s="222" t="s">
        <v>167</v>
      </c>
      <c r="E4403" s="199" t="s">
        <v>179</v>
      </c>
      <c r="F4403" s="200"/>
      <c r="G4403" s="200"/>
      <c r="H4403" s="200"/>
      <c r="I4403" s="200">
        <v>45924</v>
      </c>
      <c r="J4403" s="143">
        <f t="shared" si="68"/>
        <v>45924</v>
      </c>
      <c r="K4403" s="202">
        <v>3.5</v>
      </c>
      <c r="L4403" s="285" t="s">
        <v>11646</v>
      </c>
      <c r="M4403" s="223" t="s">
        <v>11651</v>
      </c>
      <c r="N4403" s="203"/>
      <c r="O4403" s="222" t="s">
        <v>326</v>
      </c>
    </row>
    <row r="4404" spans="1:15" ht="29.25" customHeight="1">
      <c r="A4404" s="221" t="s">
        <v>100</v>
      </c>
      <c r="B4404" s="221" t="s">
        <v>782</v>
      </c>
      <c r="C4404" s="222" t="s">
        <v>476</v>
      </c>
      <c r="D4404" s="222" t="s">
        <v>167</v>
      </c>
      <c r="E4404" s="199" t="s">
        <v>176</v>
      </c>
      <c r="F4404" s="200"/>
      <c r="G4404" s="200"/>
      <c r="H4404" s="200"/>
      <c r="I4404" s="200">
        <v>45925</v>
      </c>
      <c r="J4404" s="143">
        <f t="shared" si="68"/>
        <v>45925</v>
      </c>
      <c r="K4404" s="202">
        <v>8</v>
      </c>
      <c r="L4404" s="285" t="s">
        <v>11815</v>
      </c>
      <c r="M4404" s="223" t="s">
        <v>10651</v>
      </c>
      <c r="N4404" s="203"/>
      <c r="O4404" s="222" t="s">
        <v>326</v>
      </c>
    </row>
    <row r="4405" spans="1:15" ht="29.25" customHeight="1">
      <c r="A4405" s="221" t="s">
        <v>100</v>
      </c>
      <c r="B4405" s="221" t="s">
        <v>782</v>
      </c>
      <c r="C4405" s="222" t="s">
        <v>476</v>
      </c>
      <c r="D4405" s="222" t="s">
        <v>167</v>
      </c>
      <c r="E4405" s="199" t="s">
        <v>176</v>
      </c>
      <c r="F4405" s="200"/>
      <c r="G4405" s="200"/>
      <c r="H4405" s="200"/>
      <c r="I4405" s="200">
        <v>45926</v>
      </c>
      <c r="J4405" s="143">
        <f t="shared" si="68"/>
        <v>45926</v>
      </c>
      <c r="K4405" s="202">
        <v>8</v>
      </c>
      <c r="L4405" s="285" t="s">
        <v>11815</v>
      </c>
      <c r="M4405" s="223" t="s">
        <v>10651</v>
      </c>
      <c r="N4405" s="203"/>
      <c r="O4405" s="222" t="s">
        <v>326</v>
      </c>
    </row>
    <row r="4406" spans="1:15" ht="29.25" customHeight="1">
      <c r="A4406" s="221" t="s">
        <v>100</v>
      </c>
      <c r="B4406" s="221" t="s">
        <v>782</v>
      </c>
      <c r="C4406" s="222" t="s">
        <v>476</v>
      </c>
      <c r="D4406" s="222" t="s">
        <v>167</v>
      </c>
      <c r="E4406" s="199" t="s">
        <v>171</v>
      </c>
      <c r="F4406" s="200"/>
      <c r="G4406" s="200"/>
      <c r="H4406" s="200"/>
      <c r="I4406" s="200">
        <v>45930</v>
      </c>
      <c r="J4406" s="143">
        <f t="shared" si="68"/>
        <v>45930</v>
      </c>
      <c r="K4406" s="202">
        <v>1.5</v>
      </c>
      <c r="L4406" s="285" t="s">
        <v>11816</v>
      </c>
      <c r="M4406" s="223"/>
      <c r="N4406" s="203"/>
      <c r="O4406" s="222" t="s">
        <v>326</v>
      </c>
    </row>
    <row r="4407" spans="1:15" ht="29.25" customHeight="1">
      <c r="A4407" s="221" t="s">
        <v>100</v>
      </c>
      <c r="B4407" s="221" t="s">
        <v>782</v>
      </c>
      <c r="C4407" s="222" t="s">
        <v>476</v>
      </c>
      <c r="D4407" s="222" t="s">
        <v>167</v>
      </c>
      <c r="E4407" s="199" t="s">
        <v>171</v>
      </c>
      <c r="F4407" s="200"/>
      <c r="G4407" s="200"/>
      <c r="H4407" s="200"/>
      <c r="I4407" s="200">
        <v>45930</v>
      </c>
      <c r="J4407" s="143">
        <f t="shared" si="68"/>
        <v>45930</v>
      </c>
      <c r="K4407" s="202">
        <v>3</v>
      </c>
      <c r="L4407" s="285" t="s">
        <v>11817</v>
      </c>
      <c r="M4407" s="223"/>
      <c r="N4407" s="203"/>
      <c r="O4407" s="222" t="s">
        <v>326</v>
      </c>
    </row>
    <row r="4408" spans="1:15" ht="29.25" customHeight="1">
      <c r="A4408" s="221" t="s">
        <v>100</v>
      </c>
      <c r="B4408" s="221" t="s">
        <v>782</v>
      </c>
      <c r="C4408" s="222" t="s">
        <v>476</v>
      </c>
      <c r="D4408" s="222" t="s">
        <v>167</v>
      </c>
      <c r="E4408" s="199" t="s">
        <v>171</v>
      </c>
      <c r="F4408" s="200"/>
      <c r="G4408" s="200"/>
      <c r="H4408" s="200"/>
      <c r="I4408" s="200">
        <v>45931</v>
      </c>
      <c r="J4408" s="143">
        <f t="shared" si="68"/>
        <v>45931</v>
      </c>
      <c r="K4408" s="202">
        <v>1</v>
      </c>
      <c r="L4408" s="285" t="s">
        <v>11816</v>
      </c>
      <c r="M4408" s="223"/>
      <c r="N4408" s="203"/>
      <c r="O4408" s="222" t="s">
        <v>326</v>
      </c>
    </row>
    <row r="4409" spans="1:15" ht="29.25" customHeight="1">
      <c r="A4409" s="221" t="s">
        <v>100</v>
      </c>
      <c r="B4409" s="221" t="s">
        <v>782</v>
      </c>
      <c r="C4409" s="222" t="s">
        <v>476</v>
      </c>
      <c r="D4409" s="222" t="s">
        <v>167</v>
      </c>
      <c r="E4409" s="199" t="s">
        <v>171</v>
      </c>
      <c r="F4409" s="200"/>
      <c r="G4409" s="200"/>
      <c r="H4409" s="200"/>
      <c r="I4409" s="200">
        <v>45931</v>
      </c>
      <c r="J4409" s="143">
        <f t="shared" si="68"/>
        <v>45931</v>
      </c>
      <c r="K4409" s="202">
        <v>7</v>
      </c>
      <c r="L4409" s="285" t="s">
        <v>11818</v>
      </c>
      <c r="M4409" s="223"/>
      <c r="N4409" s="203"/>
      <c r="O4409" s="222" t="s">
        <v>326</v>
      </c>
    </row>
    <row r="4410" spans="1:15" ht="29.25" customHeight="1">
      <c r="A4410" s="221" t="s">
        <v>100</v>
      </c>
      <c r="B4410" s="221" t="s">
        <v>782</v>
      </c>
      <c r="C4410" s="222" t="s">
        <v>476</v>
      </c>
      <c r="D4410" s="222" t="s">
        <v>167</v>
      </c>
      <c r="E4410" s="199" t="s">
        <v>179</v>
      </c>
      <c r="F4410" s="200"/>
      <c r="G4410" s="200"/>
      <c r="H4410" s="200"/>
      <c r="I4410" s="200">
        <v>45932</v>
      </c>
      <c r="J4410" s="143">
        <f t="shared" si="68"/>
        <v>45932</v>
      </c>
      <c r="K4410" s="202">
        <v>8</v>
      </c>
      <c r="L4410" s="285" t="s">
        <v>11646</v>
      </c>
      <c r="M4410" s="223" t="s">
        <v>11952</v>
      </c>
      <c r="N4410" s="203"/>
      <c r="O4410" s="222" t="s">
        <v>326</v>
      </c>
    </row>
    <row r="4411" spans="1:15" ht="29.25" customHeight="1">
      <c r="A4411" s="221" t="s">
        <v>100</v>
      </c>
      <c r="B4411" s="221" t="s">
        <v>782</v>
      </c>
      <c r="C4411" s="222" t="s">
        <v>476</v>
      </c>
      <c r="D4411" s="222" t="s">
        <v>167</v>
      </c>
      <c r="E4411" s="199" t="s">
        <v>176</v>
      </c>
      <c r="F4411" s="200"/>
      <c r="G4411" s="200"/>
      <c r="H4411" s="200"/>
      <c r="I4411" s="200">
        <v>45933</v>
      </c>
      <c r="J4411" s="143">
        <f t="shared" si="68"/>
        <v>45933</v>
      </c>
      <c r="K4411" s="202">
        <v>8</v>
      </c>
      <c r="L4411" s="285" t="s">
        <v>11953</v>
      </c>
      <c r="M4411" s="223" t="s">
        <v>11954</v>
      </c>
      <c r="N4411" s="203"/>
      <c r="O4411" s="222" t="s">
        <v>326</v>
      </c>
    </row>
    <row r="4412" spans="1:15" ht="29.25" customHeight="1">
      <c r="A4412" s="221" t="s">
        <v>100</v>
      </c>
      <c r="B4412" s="221" t="s">
        <v>782</v>
      </c>
      <c r="C4412" s="222" t="s">
        <v>476</v>
      </c>
      <c r="D4412" s="222" t="s">
        <v>167</v>
      </c>
      <c r="E4412" s="199" t="s">
        <v>163</v>
      </c>
      <c r="F4412" s="200" t="s">
        <v>7923</v>
      </c>
      <c r="G4412" s="200" t="s">
        <v>7924</v>
      </c>
      <c r="H4412" s="200"/>
      <c r="I4412" s="200">
        <v>45937</v>
      </c>
      <c r="J4412" s="143">
        <f t="shared" si="68"/>
        <v>45937</v>
      </c>
      <c r="K4412" s="202">
        <v>3.5</v>
      </c>
      <c r="L4412" s="285" t="s">
        <v>11955</v>
      </c>
      <c r="M4412" s="223"/>
      <c r="N4412" s="203"/>
      <c r="O4412" s="222" t="s">
        <v>326</v>
      </c>
    </row>
    <row r="4413" spans="1:15" ht="29.25" customHeight="1">
      <c r="A4413" s="221" t="s">
        <v>100</v>
      </c>
      <c r="B4413" s="221" t="s">
        <v>782</v>
      </c>
      <c r="C4413" s="222" t="s">
        <v>476</v>
      </c>
      <c r="D4413" s="222" t="s">
        <v>167</v>
      </c>
      <c r="E4413" s="199" t="s">
        <v>165</v>
      </c>
      <c r="F4413" s="200"/>
      <c r="G4413" s="200"/>
      <c r="H4413" s="200"/>
      <c r="I4413" s="200">
        <v>45937</v>
      </c>
      <c r="J4413" s="143">
        <f t="shared" si="68"/>
        <v>45937</v>
      </c>
      <c r="K4413" s="202">
        <v>4.5</v>
      </c>
      <c r="L4413" s="285" t="s">
        <v>11956</v>
      </c>
      <c r="M4413" s="223"/>
      <c r="N4413" s="203"/>
      <c r="O4413" s="222" t="s">
        <v>326</v>
      </c>
    </row>
    <row r="4414" spans="1:15" ht="29.25" customHeight="1">
      <c r="A4414" s="221" t="s">
        <v>100</v>
      </c>
      <c r="B4414" s="221" t="s">
        <v>782</v>
      </c>
      <c r="C4414" s="222" t="s">
        <v>476</v>
      </c>
      <c r="D4414" s="222" t="s">
        <v>167</v>
      </c>
      <c r="E4414" s="199" t="s">
        <v>178</v>
      </c>
      <c r="F4414" s="200"/>
      <c r="G4414" s="200"/>
      <c r="H4414" s="200"/>
      <c r="I4414" s="200">
        <v>45938</v>
      </c>
      <c r="J4414" s="143">
        <f t="shared" si="68"/>
        <v>45938</v>
      </c>
      <c r="K4414" s="202">
        <v>2.5</v>
      </c>
      <c r="L4414" s="285" t="s">
        <v>10879</v>
      </c>
      <c r="M4414" s="223"/>
      <c r="N4414" s="203"/>
      <c r="O4414" s="222" t="s">
        <v>326</v>
      </c>
    </row>
    <row r="4415" spans="1:15" ht="29.25" customHeight="1">
      <c r="A4415" s="221" t="s">
        <v>100</v>
      </c>
      <c r="B4415" s="221" t="s">
        <v>782</v>
      </c>
      <c r="C4415" s="222" t="s">
        <v>476</v>
      </c>
      <c r="D4415" s="222" t="s">
        <v>167</v>
      </c>
      <c r="E4415" s="199" t="s">
        <v>163</v>
      </c>
      <c r="F4415" s="200" t="s">
        <v>7923</v>
      </c>
      <c r="G4415" s="200" t="s">
        <v>7924</v>
      </c>
      <c r="H4415" s="200"/>
      <c r="I4415" s="200">
        <v>45938</v>
      </c>
      <c r="J4415" s="143">
        <f t="shared" si="68"/>
        <v>45938</v>
      </c>
      <c r="K4415" s="202">
        <v>4.5</v>
      </c>
      <c r="L4415" s="285" t="s">
        <v>11955</v>
      </c>
      <c r="M4415" s="223"/>
      <c r="N4415" s="203"/>
      <c r="O4415" s="222" t="s">
        <v>326</v>
      </c>
    </row>
    <row r="4416" spans="1:15" ht="29.25" customHeight="1">
      <c r="A4416" s="221" t="s">
        <v>100</v>
      </c>
      <c r="B4416" s="221" t="s">
        <v>782</v>
      </c>
      <c r="C4416" s="222" t="s">
        <v>476</v>
      </c>
      <c r="D4416" s="222" t="s">
        <v>167</v>
      </c>
      <c r="E4416" s="199" t="s">
        <v>177</v>
      </c>
      <c r="F4416" s="200"/>
      <c r="G4416" s="200"/>
      <c r="H4416" s="200"/>
      <c r="I4416" s="200">
        <v>45938</v>
      </c>
      <c r="J4416" s="143">
        <f t="shared" si="68"/>
        <v>45938</v>
      </c>
      <c r="K4416" s="202">
        <v>1</v>
      </c>
      <c r="L4416" s="285" t="s">
        <v>11957</v>
      </c>
      <c r="M4416" s="223"/>
      <c r="N4416" s="203"/>
      <c r="O4416" s="222" t="s">
        <v>326</v>
      </c>
    </row>
    <row r="4417" spans="1:15" ht="29.25" customHeight="1">
      <c r="A4417" s="221" t="s">
        <v>100</v>
      </c>
      <c r="B4417" s="221" t="s">
        <v>782</v>
      </c>
      <c r="C4417" s="222" t="s">
        <v>476</v>
      </c>
      <c r="D4417" s="222" t="s">
        <v>167</v>
      </c>
      <c r="E4417" s="199" t="s">
        <v>163</v>
      </c>
      <c r="F4417" s="200" t="s">
        <v>12108</v>
      </c>
      <c r="G4417" s="200" t="s">
        <v>12109</v>
      </c>
      <c r="H4417" s="200"/>
      <c r="I4417" s="200">
        <v>45939</v>
      </c>
      <c r="J4417" s="143">
        <f t="shared" si="68"/>
        <v>45939</v>
      </c>
      <c r="K4417" s="202">
        <v>4.5</v>
      </c>
      <c r="L4417" s="285" t="s">
        <v>12142</v>
      </c>
      <c r="M4417" s="223"/>
      <c r="N4417" s="203"/>
      <c r="O4417" s="222" t="s">
        <v>326</v>
      </c>
    </row>
    <row r="4418" spans="1:15" ht="29.25" customHeight="1">
      <c r="A4418" s="221" t="s">
        <v>100</v>
      </c>
      <c r="B4418" s="221" t="s">
        <v>782</v>
      </c>
      <c r="C4418" s="222" t="s">
        <v>476</v>
      </c>
      <c r="D4418" s="222" t="s">
        <v>167</v>
      </c>
      <c r="E4418" s="199" t="s">
        <v>163</v>
      </c>
      <c r="F4418" s="200" t="s">
        <v>7923</v>
      </c>
      <c r="G4418" s="200" t="s">
        <v>7924</v>
      </c>
      <c r="H4418" s="200"/>
      <c r="I4418" s="200">
        <v>45939</v>
      </c>
      <c r="J4418" s="143">
        <f t="shared" si="68"/>
        <v>45939</v>
      </c>
      <c r="K4418" s="202">
        <v>3.5</v>
      </c>
      <c r="L4418" s="285" t="s">
        <v>11955</v>
      </c>
      <c r="M4418" s="223"/>
      <c r="N4418" s="203"/>
      <c r="O4418" s="222" t="s">
        <v>326</v>
      </c>
    </row>
    <row r="4419" spans="1:15" ht="29.25" customHeight="1">
      <c r="A4419" s="221" t="s">
        <v>100</v>
      </c>
      <c r="B4419" s="221" t="s">
        <v>782</v>
      </c>
      <c r="C4419" s="222" t="s">
        <v>476</v>
      </c>
      <c r="D4419" s="222" t="s">
        <v>167</v>
      </c>
      <c r="E4419" s="199" t="s">
        <v>163</v>
      </c>
      <c r="F4419" s="200" t="s">
        <v>7923</v>
      </c>
      <c r="G4419" s="200" t="s">
        <v>7924</v>
      </c>
      <c r="H4419" s="200"/>
      <c r="I4419" s="200">
        <v>45943</v>
      </c>
      <c r="J4419" s="143">
        <f t="shared" ref="J4419:J4482" si="69">I4419</f>
        <v>45943</v>
      </c>
      <c r="K4419" s="202">
        <v>8</v>
      </c>
      <c r="L4419" s="285" t="s">
        <v>11955</v>
      </c>
      <c r="M4419" s="223"/>
      <c r="N4419" s="203"/>
      <c r="O4419" s="222" t="s">
        <v>326</v>
      </c>
    </row>
    <row r="4420" spans="1:15" ht="29.25" customHeight="1">
      <c r="A4420" s="221" t="s">
        <v>100</v>
      </c>
      <c r="B4420" s="221" t="s">
        <v>782</v>
      </c>
      <c r="C4420" s="222" t="s">
        <v>476</v>
      </c>
      <c r="D4420" s="222" t="s">
        <v>167</v>
      </c>
      <c r="E4420" s="199" t="s">
        <v>177</v>
      </c>
      <c r="F4420" s="200"/>
      <c r="G4420" s="200"/>
      <c r="H4420" s="200"/>
      <c r="I4420" s="200">
        <v>45944</v>
      </c>
      <c r="J4420" s="143">
        <f t="shared" si="69"/>
        <v>45944</v>
      </c>
      <c r="K4420" s="202">
        <v>3.5</v>
      </c>
      <c r="L4420" s="284" t="s">
        <v>12143</v>
      </c>
      <c r="M4420" s="223"/>
      <c r="N4420" s="203"/>
      <c r="O4420" s="222" t="s">
        <v>326</v>
      </c>
    </row>
    <row r="4421" spans="1:15" ht="29.25" customHeight="1">
      <c r="A4421" s="221" t="s">
        <v>100</v>
      </c>
      <c r="B4421" s="221" t="s">
        <v>782</v>
      </c>
      <c r="C4421" s="222" t="s">
        <v>476</v>
      </c>
      <c r="D4421" s="222" t="s">
        <v>167</v>
      </c>
      <c r="E4421" s="199" t="s">
        <v>163</v>
      </c>
      <c r="F4421" s="200" t="s">
        <v>12108</v>
      </c>
      <c r="G4421" s="200" t="s">
        <v>12109</v>
      </c>
      <c r="H4421" s="200"/>
      <c r="I4421" s="200">
        <v>45944</v>
      </c>
      <c r="J4421" s="143">
        <f t="shared" si="69"/>
        <v>45944</v>
      </c>
      <c r="K4421" s="202">
        <v>4.5</v>
      </c>
      <c r="L4421" s="285" t="s">
        <v>12142</v>
      </c>
      <c r="M4421" s="223"/>
      <c r="N4421" s="203"/>
      <c r="O4421" s="222" t="s">
        <v>326</v>
      </c>
    </row>
    <row r="4422" spans="1:15" ht="29.25" customHeight="1">
      <c r="A4422" s="221" t="s">
        <v>100</v>
      </c>
      <c r="B4422" s="221" t="s">
        <v>782</v>
      </c>
      <c r="C4422" s="222" t="s">
        <v>476</v>
      </c>
      <c r="D4422" s="222" t="s">
        <v>167</v>
      </c>
      <c r="E4422" s="199" t="s">
        <v>177</v>
      </c>
      <c r="F4422" s="200"/>
      <c r="G4422" s="200"/>
      <c r="H4422" s="200"/>
      <c r="I4422" s="200">
        <v>45945</v>
      </c>
      <c r="J4422" s="143">
        <f t="shared" si="69"/>
        <v>45945</v>
      </c>
      <c r="K4422" s="202">
        <v>3.5</v>
      </c>
      <c r="L4422" s="284" t="s">
        <v>12143</v>
      </c>
      <c r="M4422" s="223"/>
      <c r="N4422" s="203"/>
      <c r="O4422" s="222" t="s">
        <v>326</v>
      </c>
    </row>
    <row r="4423" spans="1:15" ht="29.25" customHeight="1">
      <c r="A4423" s="221" t="s">
        <v>100</v>
      </c>
      <c r="B4423" s="221" t="s">
        <v>782</v>
      </c>
      <c r="C4423" s="222" t="s">
        <v>476</v>
      </c>
      <c r="D4423" s="222" t="s">
        <v>167</v>
      </c>
      <c r="E4423" s="199" t="s">
        <v>163</v>
      </c>
      <c r="F4423" s="200" t="s">
        <v>12108</v>
      </c>
      <c r="G4423" s="200" t="s">
        <v>12109</v>
      </c>
      <c r="H4423" s="200"/>
      <c r="I4423" s="200">
        <v>45945</v>
      </c>
      <c r="J4423" s="143">
        <f t="shared" si="69"/>
        <v>45945</v>
      </c>
      <c r="K4423" s="202">
        <v>4.5</v>
      </c>
      <c r="L4423" s="285" t="s">
        <v>12142</v>
      </c>
      <c r="M4423" s="223"/>
      <c r="N4423" s="203"/>
      <c r="O4423" s="222" t="s">
        <v>326</v>
      </c>
    </row>
    <row r="4424" spans="1:15" ht="29.25" customHeight="1">
      <c r="A4424" s="221" t="s">
        <v>100</v>
      </c>
      <c r="B4424" s="221" t="s">
        <v>782</v>
      </c>
      <c r="C4424" s="222" t="s">
        <v>476</v>
      </c>
      <c r="D4424" s="222" t="s">
        <v>167</v>
      </c>
      <c r="E4424" s="199" t="s">
        <v>163</v>
      </c>
      <c r="F4424" s="200" t="s">
        <v>12108</v>
      </c>
      <c r="G4424" s="200" t="s">
        <v>12109</v>
      </c>
      <c r="H4424" s="200"/>
      <c r="I4424" s="200">
        <v>45946</v>
      </c>
      <c r="J4424" s="143">
        <f t="shared" si="69"/>
        <v>45946</v>
      </c>
      <c r="K4424" s="202">
        <v>4.5</v>
      </c>
      <c r="L4424" s="285" t="s">
        <v>12142</v>
      </c>
      <c r="M4424" s="223"/>
      <c r="N4424" s="203"/>
      <c r="O4424" s="222" t="s">
        <v>326</v>
      </c>
    </row>
    <row r="4425" spans="1:15" ht="29.25" customHeight="1">
      <c r="A4425" s="221" t="s">
        <v>100</v>
      </c>
      <c r="B4425" s="221" t="s">
        <v>782</v>
      </c>
      <c r="C4425" s="222" t="s">
        <v>476</v>
      </c>
      <c r="D4425" s="222" t="s">
        <v>167</v>
      </c>
      <c r="E4425" s="199" t="s">
        <v>177</v>
      </c>
      <c r="F4425" s="200"/>
      <c r="G4425" s="200"/>
      <c r="H4425" s="200"/>
      <c r="I4425" s="200">
        <v>45946</v>
      </c>
      <c r="J4425" s="143">
        <f t="shared" si="69"/>
        <v>45946</v>
      </c>
      <c r="K4425" s="202">
        <v>3.5</v>
      </c>
      <c r="L4425" s="284" t="s">
        <v>12143</v>
      </c>
      <c r="M4425" s="223"/>
      <c r="N4425" s="203"/>
      <c r="O4425" s="222" t="s">
        <v>326</v>
      </c>
    </row>
    <row r="4426" spans="1:15" ht="29.25" customHeight="1">
      <c r="A4426" s="221" t="s">
        <v>100</v>
      </c>
      <c r="B4426" s="221" t="s">
        <v>782</v>
      </c>
      <c r="C4426" s="222" t="s">
        <v>476</v>
      </c>
      <c r="D4426" s="222" t="s">
        <v>167</v>
      </c>
      <c r="E4426" s="199" t="s">
        <v>177</v>
      </c>
      <c r="F4426" s="200"/>
      <c r="G4426" s="200"/>
      <c r="H4426" s="200"/>
      <c r="I4426" s="200">
        <v>45947</v>
      </c>
      <c r="J4426" s="143">
        <f t="shared" si="69"/>
        <v>45947</v>
      </c>
      <c r="K4426" s="202">
        <v>3</v>
      </c>
      <c r="L4426" s="284" t="s">
        <v>12143</v>
      </c>
      <c r="M4426" s="223"/>
      <c r="N4426" s="203"/>
      <c r="O4426" s="222" t="s">
        <v>326</v>
      </c>
    </row>
    <row r="4427" spans="1:15" ht="29.25" customHeight="1">
      <c r="A4427" s="221" t="s">
        <v>100</v>
      </c>
      <c r="B4427" s="221" t="s">
        <v>782</v>
      </c>
      <c r="C4427" s="222" t="s">
        <v>476</v>
      </c>
      <c r="D4427" s="222" t="s">
        <v>167</v>
      </c>
      <c r="E4427" s="199" t="s">
        <v>178</v>
      </c>
      <c r="F4427" s="200"/>
      <c r="G4427" s="200"/>
      <c r="H4427" s="200"/>
      <c r="I4427" s="200">
        <v>45947</v>
      </c>
      <c r="J4427" s="143">
        <f t="shared" si="69"/>
        <v>45947</v>
      </c>
      <c r="K4427" s="202">
        <v>1.5</v>
      </c>
      <c r="L4427" s="284" t="s">
        <v>12338</v>
      </c>
      <c r="M4427" s="223"/>
      <c r="N4427" s="203"/>
      <c r="O4427" s="222" t="s">
        <v>326</v>
      </c>
    </row>
    <row r="4428" spans="1:15" ht="29.25" customHeight="1">
      <c r="A4428" s="221" t="s">
        <v>100</v>
      </c>
      <c r="B4428" s="221" t="s">
        <v>782</v>
      </c>
      <c r="C4428" s="222" t="s">
        <v>476</v>
      </c>
      <c r="D4428" s="222" t="s">
        <v>167</v>
      </c>
      <c r="E4428" s="199" t="s">
        <v>177</v>
      </c>
      <c r="F4428" s="200"/>
      <c r="G4428" s="200"/>
      <c r="H4428" s="200"/>
      <c r="I4428" s="200">
        <v>45947</v>
      </c>
      <c r="J4428" s="143">
        <f t="shared" si="69"/>
        <v>45947</v>
      </c>
      <c r="K4428" s="202">
        <v>3.5</v>
      </c>
      <c r="L4428" s="285" t="s">
        <v>12339</v>
      </c>
      <c r="M4428" s="223"/>
      <c r="N4428" s="203"/>
      <c r="O4428" s="222" t="s">
        <v>326</v>
      </c>
    </row>
    <row r="4429" spans="1:15" ht="29.25" customHeight="1">
      <c r="A4429" s="221" t="s">
        <v>100</v>
      </c>
      <c r="B4429" s="221" t="s">
        <v>782</v>
      </c>
      <c r="C4429" s="222" t="s">
        <v>476</v>
      </c>
      <c r="D4429" s="222" t="s">
        <v>167</v>
      </c>
      <c r="E4429" s="199" t="s">
        <v>171</v>
      </c>
      <c r="F4429" s="200"/>
      <c r="G4429" s="200"/>
      <c r="H4429" s="200"/>
      <c r="I4429" s="200">
        <v>45950</v>
      </c>
      <c r="J4429" s="143">
        <f t="shared" si="69"/>
        <v>45950</v>
      </c>
      <c r="K4429" s="202">
        <v>3</v>
      </c>
      <c r="L4429" s="285" t="s">
        <v>11476</v>
      </c>
      <c r="M4429" s="223"/>
      <c r="N4429" s="203"/>
      <c r="O4429" s="222" t="s">
        <v>326</v>
      </c>
    </row>
    <row r="4430" spans="1:15" ht="29.25" customHeight="1">
      <c r="A4430" s="221" t="s">
        <v>100</v>
      </c>
      <c r="B4430" s="221" t="s">
        <v>782</v>
      </c>
      <c r="C4430" s="222" t="s">
        <v>476</v>
      </c>
      <c r="D4430" s="222" t="s">
        <v>167</v>
      </c>
      <c r="E4430" s="199" t="s">
        <v>176</v>
      </c>
      <c r="F4430" s="200"/>
      <c r="G4430" s="200"/>
      <c r="H4430" s="200"/>
      <c r="I4430" s="200">
        <v>45950</v>
      </c>
      <c r="J4430" s="143">
        <f t="shared" si="69"/>
        <v>45950</v>
      </c>
      <c r="K4430" s="202">
        <v>1</v>
      </c>
      <c r="L4430" s="285" t="s">
        <v>12340</v>
      </c>
      <c r="M4430" s="223" t="s">
        <v>12341</v>
      </c>
      <c r="N4430" s="203"/>
      <c r="O4430" s="222" t="s">
        <v>326</v>
      </c>
    </row>
    <row r="4431" spans="1:15" ht="29.25" customHeight="1">
      <c r="A4431" s="221" t="s">
        <v>100</v>
      </c>
      <c r="B4431" s="221" t="s">
        <v>782</v>
      </c>
      <c r="C4431" s="222" t="s">
        <v>476</v>
      </c>
      <c r="D4431" s="222" t="s">
        <v>167</v>
      </c>
      <c r="E4431" s="199" t="s">
        <v>177</v>
      </c>
      <c r="F4431" s="200"/>
      <c r="G4431" s="200"/>
      <c r="H4431" s="200"/>
      <c r="I4431" s="200">
        <v>45950</v>
      </c>
      <c r="J4431" s="143">
        <f t="shared" si="69"/>
        <v>45950</v>
      </c>
      <c r="K4431" s="202">
        <v>4</v>
      </c>
      <c r="L4431" s="285" t="s">
        <v>12342</v>
      </c>
      <c r="M4431" s="223"/>
      <c r="N4431" s="203"/>
      <c r="O4431" s="222" t="s">
        <v>326</v>
      </c>
    </row>
    <row r="4432" spans="1:15" ht="29.25" customHeight="1">
      <c r="A4432" s="221" t="s">
        <v>100</v>
      </c>
      <c r="B4432" s="221" t="s">
        <v>782</v>
      </c>
      <c r="C4432" s="222" t="s">
        <v>476</v>
      </c>
      <c r="D4432" s="222" t="s">
        <v>167</v>
      </c>
      <c r="E4432" s="199" t="s">
        <v>163</v>
      </c>
      <c r="F4432" s="200" t="s">
        <v>12108</v>
      </c>
      <c r="G4432" s="200" t="s">
        <v>12109</v>
      </c>
      <c r="H4432" s="200"/>
      <c r="I4432" s="200">
        <v>45951</v>
      </c>
      <c r="J4432" s="143">
        <f t="shared" si="69"/>
        <v>45951</v>
      </c>
      <c r="K4432" s="202">
        <v>4.5</v>
      </c>
      <c r="L4432" s="285" t="s">
        <v>12142</v>
      </c>
      <c r="M4432" s="223"/>
      <c r="N4432" s="203"/>
      <c r="O4432" s="222" t="s">
        <v>326</v>
      </c>
    </row>
    <row r="4433" spans="1:15" ht="29.25" customHeight="1">
      <c r="A4433" s="221" t="s">
        <v>100</v>
      </c>
      <c r="B4433" s="221" t="s">
        <v>782</v>
      </c>
      <c r="C4433" s="222" t="s">
        <v>476</v>
      </c>
      <c r="D4433" s="222" t="s">
        <v>167</v>
      </c>
      <c r="E4433" s="199" t="s">
        <v>171</v>
      </c>
      <c r="F4433" s="200"/>
      <c r="G4433" s="200"/>
      <c r="H4433" s="200"/>
      <c r="I4433" s="200">
        <v>45951</v>
      </c>
      <c r="J4433" s="143">
        <f t="shared" si="69"/>
        <v>45951</v>
      </c>
      <c r="K4433" s="202">
        <v>3.5</v>
      </c>
      <c r="L4433" s="285" t="s">
        <v>11476</v>
      </c>
      <c r="M4433" s="223"/>
      <c r="N4433" s="203"/>
      <c r="O4433" s="222" t="s">
        <v>326</v>
      </c>
    </row>
    <row r="4434" spans="1:15" ht="29.25" customHeight="1">
      <c r="A4434" s="221" t="s">
        <v>100</v>
      </c>
      <c r="B4434" s="221" t="s">
        <v>782</v>
      </c>
      <c r="C4434" s="222" t="s">
        <v>476</v>
      </c>
      <c r="D4434" s="222" t="s">
        <v>167</v>
      </c>
      <c r="E4434" s="199" t="s">
        <v>171</v>
      </c>
      <c r="F4434" s="200"/>
      <c r="G4434" s="200"/>
      <c r="H4434" s="200"/>
      <c r="I4434" s="200">
        <v>45952</v>
      </c>
      <c r="J4434" s="143">
        <f t="shared" si="69"/>
        <v>45952</v>
      </c>
      <c r="K4434" s="202">
        <v>8</v>
      </c>
      <c r="L4434" s="285" t="s">
        <v>11476</v>
      </c>
      <c r="M4434" s="223"/>
      <c r="N4434" s="203"/>
      <c r="O4434" s="222" t="s">
        <v>326</v>
      </c>
    </row>
    <row r="4435" spans="1:15" ht="29.25" customHeight="1">
      <c r="A4435" s="221" t="s">
        <v>100</v>
      </c>
      <c r="B4435" s="221" t="s">
        <v>782</v>
      </c>
      <c r="C4435" s="222" t="s">
        <v>476</v>
      </c>
      <c r="D4435" s="222" t="s">
        <v>167</v>
      </c>
      <c r="E4435" s="199" t="s">
        <v>171</v>
      </c>
      <c r="F4435" s="200"/>
      <c r="G4435" s="200"/>
      <c r="H4435" s="200"/>
      <c r="I4435" s="200">
        <v>45953</v>
      </c>
      <c r="J4435" s="143">
        <f t="shared" si="69"/>
        <v>45953</v>
      </c>
      <c r="K4435" s="202">
        <v>4.5</v>
      </c>
      <c r="L4435" s="285" t="s">
        <v>11476</v>
      </c>
      <c r="M4435" s="223"/>
      <c r="N4435" s="203"/>
      <c r="O4435" s="222" t="s">
        <v>326</v>
      </c>
    </row>
    <row r="4436" spans="1:15" ht="29.25" customHeight="1">
      <c r="A4436" s="221" t="s">
        <v>100</v>
      </c>
      <c r="B4436" s="221" t="s">
        <v>782</v>
      </c>
      <c r="C4436" s="222" t="s">
        <v>476</v>
      </c>
      <c r="D4436" s="222" t="s">
        <v>167</v>
      </c>
      <c r="E4436" s="199" t="s">
        <v>163</v>
      </c>
      <c r="F4436" s="200" t="s">
        <v>8347</v>
      </c>
      <c r="G4436" s="200" t="s">
        <v>8348</v>
      </c>
      <c r="H4436" s="200"/>
      <c r="I4436" s="200">
        <v>45953</v>
      </c>
      <c r="J4436" s="143">
        <f t="shared" si="69"/>
        <v>45953</v>
      </c>
      <c r="K4436" s="202">
        <v>3.5</v>
      </c>
      <c r="L4436" s="285" t="s">
        <v>12526</v>
      </c>
      <c r="M4436" s="223"/>
      <c r="N4436" s="203"/>
      <c r="O4436" s="222" t="s">
        <v>326</v>
      </c>
    </row>
    <row r="4437" spans="1:15" ht="29.25" customHeight="1">
      <c r="A4437" s="221" t="s">
        <v>100</v>
      </c>
      <c r="B4437" s="221" t="s">
        <v>782</v>
      </c>
      <c r="C4437" s="222" t="s">
        <v>476</v>
      </c>
      <c r="D4437" s="222" t="s">
        <v>167</v>
      </c>
      <c r="E4437" s="199" t="s">
        <v>171</v>
      </c>
      <c r="F4437" s="200"/>
      <c r="G4437" s="200"/>
      <c r="H4437" s="200"/>
      <c r="I4437" s="200">
        <v>45957</v>
      </c>
      <c r="J4437" s="143">
        <f t="shared" si="69"/>
        <v>45957</v>
      </c>
      <c r="K4437" s="202">
        <v>8</v>
      </c>
      <c r="L4437" s="285" t="s">
        <v>11476</v>
      </c>
      <c r="M4437" s="223"/>
      <c r="N4437" s="203"/>
      <c r="O4437" s="222" t="s">
        <v>326</v>
      </c>
    </row>
    <row r="4438" spans="1:15" ht="29.25" customHeight="1">
      <c r="A4438" s="221" t="s">
        <v>100</v>
      </c>
      <c r="B4438" s="221" t="s">
        <v>782</v>
      </c>
      <c r="C4438" s="222" t="s">
        <v>476</v>
      </c>
      <c r="D4438" s="222" t="s">
        <v>167</v>
      </c>
      <c r="E4438" s="199" t="s">
        <v>163</v>
      </c>
      <c r="F4438" s="200" t="s">
        <v>8347</v>
      </c>
      <c r="G4438" s="200" t="s">
        <v>8348</v>
      </c>
      <c r="H4438" s="200"/>
      <c r="I4438" s="200">
        <v>45958</v>
      </c>
      <c r="J4438" s="143">
        <f t="shared" si="69"/>
        <v>45958</v>
      </c>
      <c r="K4438" s="202">
        <v>3.5</v>
      </c>
      <c r="L4438" s="285" t="s">
        <v>12527</v>
      </c>
      <c r="M4438" s="223"/>
      <c r="N4438" s="203"/>
      <c r="O4438" s="222" t="s">
        <v>326</v>
      </c>
    </row>
    <row r="4439" spans="1:15" ht="29.25" customHeight="1">
      <c r="A4439" s="221" t="s">
        <v>100</v>
      </c>
      <c r="B4439" s="221" t="s">
        <v>782</v>
      </c>
      <c r="C4439" s="222" t="s">
        <v>476</v>
      </c>
      <c r="D4439" s="222" t="s">
        <v>167</v>
      </c>
      <c r="E4439" s="199" t="s">
        <v>163</v>
      </c>
      <c r="F4439" s="200" t="s">
        <v>12108</v>
      </c>
      <c r="G4439" s="200" t="s">
        <v>12109</v>
      </c>
      <c r="H4439" s="200"/>
      <c r="I4439" s="200">
        <v>45958</v>
      </c>
      <c r="J4439" s="143">
        <f t="shared" si="69"/>
        <v>45958</v>
      </c>
      <c r="K4439" s="202">
        <v>4.5</v>
      </c>
      <c r="L4439" s="285" t="s">
        <v>12142</v>
      </c>
      <c r="M4439" s="223"/>
      <c r="N4439" s="203"/>
      <c r="O4439" s="222" t="s">
        <v>326</v>
      </c>
    </row>
    <row r="4440" spans="1:15" ht="29.25" customHeight="1">
      <c r="A4440" s="221" t="s">
        <v>100</v>
      </c>
      <c r="B4440" s="221" t="s">
        <v>782</v>
      </c>
      <c r="C4440" s="222" t="s">
        <v>476</v>
      </c>
      <c r="D4440" s="222" t="s">
        <v>167</v>
      </c>
      <c r="E4440" s="199" t="s">
        <v>163</v>
      </c>
      <c r="F4440" s="200" t="s">
        <v>8347</v>
      </c>
      <c r="G4440" s="200" t="s">
        <v>8348</v>
      </c>
      <c r="H4440" s="200"/>
      <c r="I4440" s="200">
        <v>45959</v>
      </c>
      <c r="J4440" s="143">
        <f t="shared" si="69"/>
        <v>45959</v>
      </c>
      <c r="K4440" s="202">
        <v>3.5</v>
      </c>
      <c r="L4440" s="285" t="s">
        <v>12528</v>
      </c>
      <c r="M4440" s="223"/>
      <c r="N4440" s="203"/>
      <c r="O4440" s="222" t="s">
        <v>326</v>
      </c>
    </row>
    <row r="4441" spans="1:15" ht="29.25" customHeight="1">
      <c r="A4441" s="221" t="s">
        <v>100</v>
      </c>
      <c r="B4441" s="221" t="s">
        <v>782</v>
      </c>
      <c r="C4441" s="222" t="s">
        <v>476</v>
      </c>
      <c r="D4441" s="222" t="s">
        <v>167</v>
      </c>
      <c r="E4441" s="199" t="s">
        <v>163</v>
      </c>
      <c r="F4441" s="200" t="s">
        <v>12108</v>
      </c>
      <c r="G4441" s="200" t="s">
        <v>12109</v>
      </c>
      <c r="H4441" s="200"/>
      <c r="I4441" s="200">
        <v>45959</v>
      </c>
      <c r="J4441" s="143">
        <f t="shared" si="69"/>
        <v>45959</v>
      </c>
      <c r="K4441" s="202">
        <v>4.5</v>
      </c>
      <c r="L4441" s="285" t="s">
        <v>12142</v>
      </c>
      <c r="M4441" s="223"/>
      <c r="N4441" s="203"/>
      <c r="O4441" s="222" t="s">
        <v>326</v>
      </c>
    </row>
    <row r="4442" spans="1:15" ht="29.25" customHeight="1">
      <c r="A4442" s="221" t="s">
        <v>100</v>
      </c>
      <c r="B4442" s="221" t="s">
        <v>782</v>
      </c>
      <c r="C4442" s="222" t="s">
        <v>476</v>
      </c>
      <c r="D4442" s="222" t="s">
        <v>167</v>
      </c>
      <c r="E4442" s="199" t="s">
        <v>178</v>
      </c>
      <c r="F4442" s="200"/>
      <c r="G4442" s="200"/>
      <c r="H4442" s="200"/>
      <c r="I4442" s="200">
        <v>45960</v>
      </c>
      <c r="J4442" s="143">
        <f t="shared" si="69"/>
        <v>45960</v>
      </c>
      <c r="K4442" s="202">
        <v>2.5</v>
      </c>
      <c r="L4442" s="285" t="s">
        <v>10879</v>
      </c>
      <c r="M4442" s="223"/>
      <c r="N4442" s="203"/>
      <c r="O4442" s="222" t="s">
        <v>326</v>
      </c>
    </row>
    <row r="4443" spans="1:15" ht="29.25" customHeight="1">
      <c r="A4443" s="221" t="s">
        <v>100</v>
      </c>
      <c r="B4443" s="221" t="s">
        <v>782</v>
      </c>
      <c r="C4443" s="222" t="s">
        <v>476</v>
      </c>
      <c r="D4443" s="222" t="s">
        <v>167</v>
      </c>
      <c r="E4443" s="199" t="s">
        <v>163</v>
      </c>
      <c r="F4443" s="200" t="s">
        <v>12108</v>
      </c>
      <c r="G4443" s="200" t="s">
        <v>12109</v>
      </c>
      <c r="H4443" s="200"/>
      <c r="I4443" s="200">
        <v>45960</v>
      </c>
      <c r="J4443" s="143">
        <f t="shared" si="69"/>
        <v>45960</v>
      </c>
      <c r="K4443" s="202">
        <v>4.5</v>
      </c>
      <c r="L4443" s="285" t="s">
        <v>12142</v>
      </c>
      <c r="M4443" s="223"/>
      <c r="N4443" s="203"/>
      <c r="O4443" s="222" t="s">
        <v>326</v>
      </c>
    </row>
    <row r="4444" spans="1:15" ht="29.25" customHeight="1">
      <c r="A4444" s="221" t="s">
        <v>100</v>
      </c>
      <c r="B4444" s="221" t="s">
        <v>782</v>
      </c>
      <c r="C4444" s="222" t="s">
        <v>476</v>
      </c>
      <c r="D4444" s="222" t="s">
        <v>167</v>
      </c>
      <c r="E4444" s="199" t="s">
        <v>177</v>
      </c>
      <c r="F4444" s="200"/>
      <c r="G4444" s="200"/>
      <c r="H4444" s="200"/>
      <c r="I4444" s="200">
        <v>45960</v>
      </c>
      <c r="J4444" s="143">
        <f t="shared" si="69"/>
        <v>45960</v>
      </c>
      <c r="K4444" s="202">
        <v>1</v>
      </c>
      <c r="L4444" s="285" t="s">
        <v>12688</v>
      </c>
      <c r="M4444" s="223"/>
      <c r="N4444" s="203"/>
      <c r="O4444" s="222" t="s">
        <v>326</v>
      </c>
    </row>
    <row r="4445" spans="1:15" ht="29.25" customHeight="1">
      <c r="A4445" s="221" t="s">
        <v>100</v>
      </c>
      <c r="B4445" s="221" t="s">
        <v>782</v>
      </c>
      <c r="C4445" s="222" t="s">
        <v>476</v>
      </c>
      <c r="D4445" s="222" t="s">
        <v>167</v>
      </c>
      <c r="E4445" s="199" t="s">
        <v>163</v>
      </c>
      <c r="F4445" s="200" t="s">
        <v>8347</v>
      </c>
      <c r="G4445" s="200" t="s">
        <v>8348</v>
      </c>
      <c r="H4445" s="200"/>
      <c r="I4445" s="200">
        <v>45961</v>
      </c>
      <c r="J4445" s="143">
        <f t="shared" si="69"/>
        <v>45961</v>
      </c>
      <c r="K4445" s="202">
        <v>9</v>
      </c>
      <c r="L4445" s="285" t="s">
        <v>12689</v>
      </c>
      <c r="M4445" s="223"/>
      <c r="N4445" s="203"/>
      <c r="O4445" s="222" t="s">
        <v>326</v>
      </c>
    </row>
    <row r="4446" spans="1:15" ht="29.25" customHeight="1">
      <c r="A4446" s="221" t="s">
        <v>100</v>
      </c>
      <c r="B4446" s="221" t="s">
        <v>782</v>
      </c>
      <c r="C4446" s="222" t="s">
        <v>476</v>
      </c>
      <c r="D4446" s="222" t="s">
        <v>167</v>
      </c>
      <c r="E4446" s="199" t="s">
        <v>169</v>
      </c>
      <c r="F4446" s="200"/>
      <c r="G4446" s="200"/>
      <c r="H4446" s="200"/>
      <c r="I4446" s="200">
        <v>45964</v>
      </c>
      <c r="J4446" s="143">
        <f t="shared" si="69"/>
        <v>45964</v>
      </c>
      <c r="K4446" s="202">
        <v>8</v>
      </c>
      <c r="L4446" s="285" t="s">
        <v>12690</v>
      </c>
      <c r="M4446" s="223"/>
      <c r="N4446" s="203"/>
      <c r="O4446" s="222" t="s">
        <v>326</v>
      </c>
    </row>
    <row r="4447" spans="1:15" ht="29.25" customHeight="1">
      <c r="A4447" s="221" t="s">
        <v>100</v>
      </c>
      <c r="B4447" s="221" t="s">
        <v>782</v>
      </c>
      <c r="C4447" s="222" t="s">
        <v>476</v>
      </c>
      <c r="D4447" s="222" t="s">
        <v>167</v>
      </c>
      <c r="E4447" s="199" t="s">
        <v>169</v>
      </c>
      <c r="F4447" s="200"/>
      <c r="G4447" s="200"/>
      <c r="H4447" s="200"/>
      <c r="I4447" s="200">
        <v>45965</v>
      </c>
      <c r="J4447" s="143">
        <f t="shared" si="69"/>
        <v>45965</v>
      </c>
      <c r="K4447" s="202">
        <v>1</v>
      </c>
      <c r="L4447" s="285" t="s">
        <v>12690</v>
      </c>
      <c r="M4447" s="223"/>
      <c r="N4447" s="203"/>
      <c r="O4447" s="222" t="s">
        <v>326</v>
      </c>
    </row>
    <row r="4448" spans="1:15" ht="29.25" customHeight="1">
      <c r="A4448" s="221" t="s">
        <v>100</v>
      </c>
      <c r="B4448" s="221" t="s">
        <v>782</v>
      </c>
      <c r="C4448" s="222" t="s">
        <v>476</v>
      </c>
      <c r="D4448" s="222" t="s">
        <v>167</v>
      </c>
      <c r="E4448" s="199" t="s">
        <v>165</v>
      </c>
      <c r="F4448" s="200"/>
      <c r="G4448" s="200"/>
      <c r="H4448" s="200"/>
      <c r="I4448" s="200">
        <v>45965</v>
      </c>
      <c r="J4448" s="143">
        <f t="shared" si="69"/>
        <v>45965</v>
      </c>
      <c r="K4448" s="202">
        <v>3.5</v>
      </c>
      <c r="L4448" s="285" t="s">
        <v>172</v>
      </c>
      <c r="M4448" s="223"/>
      <c r="N4448" s="203"/>
      <c r="O4448" s="222" t="s">
        <v>326</v>
      </c>
    </row>
    <row r="4449" spans="1:15" ht="29.25" customHeight="1">
      <c r="A4449" s="221" t="s">
        <v>100</v>
      </c>
      <c r="B4449" s="221" t="s">
        <v>782</v>
      </c>
      <c r="C4449" s="222" t="s">
        <v>476</v>
      </c>
      <c r="D4449" s="222" t="s">
        <v>167</v>
      </c>
      <c r="E4449" s="199" t="s">
        <v>163</v>
      </c>
      <c r="F4449" s="200" t="s">
        <v>12108</v>
      </c>
      <c r="G4449" s="200" t="s">
        <v>12109</v>
      </c>
      <c r="H4449" s="200"/>
      <c r="I4449" s="200">
        <v>45965</v>
      </c>
      <c r="J4449" s="143">
        <f t="shared" si="69"/>
        <v>45965</v>
      </c>
      <c r="K4449" s="202">
        <v>3.5</v>
      </c>
      <c r="L4449" s="285" t="s">
        <v>12142</v>
      </c>
      <c r="M4449" s="223"/>
      <c r="N4449" s="203"/>
      <c r="O4449" s="222" t="s">
        <v>326</v>
      </c>
    </row>
    <row r="4450" spans="1:15" ht="29.25" customHeight="1">
      <c r="A4450" s="221" t="s">
        <v>100</v>
      </c>
      <c r="B4450" s="221" t="s">
        <v>782</v>
      </c>
      <c r="C4450" s="222" t="s">
        <v>476</v>
      </c>
      <c r="D4450" s="222" t="s">
        <v>167</v>
      </c>
      <c r="E4450" s="199" t="s">
        <v>179</v>
      </c>
      <c r="F4450" s="200"/>
      <c r="G4450" s="200"/>
      <c r="H4450" s="200"/>
      <c r="I4450" s="200">
        <v>45966</v>
      </c>
      <c r="J4450" s="143">
        <f t="shared" si="69"/>
        <v>45966</v>
      </c>
      <c r="K4450" s="202">
        <v>1</v>
      </c>
      <c r="L4450" s="285" t="s">
        <v>12691</v>
      </c>
      <c r="M4450" s="223" t="s">
        <v>12863</v>
      </c>
      <c r="N4450" s="203"/>
      <c r="O4450" s="222" t="s">
        <v>326</v>
      </c>
    </row>
    <row r="4451" spans="1:15" ht="29.25" customHeight="1">
      <c r="A4451" s="221" t="s">
        <v>100</v>
      </c>
      <c r="B4451" s="221" t="s">
        <v>782</v>
      </c>
      <c r="C4451" s="222" t="s">
        <v>476</v>
      </c>
      <c r="D4451" s="222" t="s">
        <v>167</v>
      </c>
      <c r="E4451" s="199" t="s">
        <v>163</v>
      </c>
      <c r="F4451" s="200" t="s">
        <v>8347</v>
      </c>
      <c r="G4451" s="200" t="s">
        <v>8348</v>
      </c>
      <c r="H4451" s="200"/>
      <c r="I4451" s="200">
        <v>45966</v>
      </c>
      <c r="J4451" s="143">
        <f t="shared" si="69"/>
        <v>45966</v>
      </c>
      <c r="K4451" s="202">
        <v>3.5</v>
      </c>
      <c r="L4451" s="285" t="s">
        <v>12692</v>
      </c>
      <c r="M4451" s="223"/>
      <c r="N4451" s="203"/>
      <c r="O4451" s="222" t="s">
        <v>326</v>
      </c>
    </row>
    <row r="4452" spans="1:15" ht="29.25" customHeight="1">
      <c r="A4452" s="221" t="s">
        <v>100</v>
      </c>
      <c r="B4452" s="221" t="s">
        <v>782</v>
      </c>
      <c r="C4452" s="222" t="s">
        <v>476</v>
      </c>
      <c r="D4452" s="222" t="s">
        <v>167</v>
      </c>
      <c r="E4452" s="199" t="s">
        <v>163</v>
      </c>
      <c r="F4452" s="200" t="s">
        <v>12108</v>
      </c>
      <c r="G4452" s="200" t="s">
        <v>12109</v>
      </c>
      <c r="H4452" s="200"/>
      <c r="I4452" s="200">
        <v>45966</v>
      </c>
      <c r="J4452" s="143">
        <f t="shared" si="69"/>
        <v>45966</v>
      </c>
      <c r="K4452" s="202">
        <v>4.5</v>
      </c>
      <c r="L4452" s="285" t="s">
        <v>12142</v>
      </c>
      <c r="M4452" s="223"/>
      <c r="N4452" s="203"/>
      <c r="O4452" s="222" t="s">
        <v>326</v>
      </c>
    </row>
    <row r="4453" spans="1:15" ht="29.25" customHeight="1">
      <c r="A4453" s="221" t="s">
        <v>100</v>
      </c>
      <c r="B4453" s="221" t="s">
        <v>782</v>
      </c>
      <c r="C4453" s="222" t="s">
        <v>476</v>
      </c>
      <c r="D4453" s="222" t="s">
        <v>167</v>
      </c>
      <c r="E4453" s="199" t="s">
        <v>179</v>
      </c>
      <c r="F4453" s="200"/>
      <c r="G4453" s="200"/>
      <c r="H4453" s="200"/>
      <c r="I4453" s="200">
        <v>45967</v>
      </c>
      <c r="J4453" s="143">
        <f t="shared" si="69"/>
        <v>45967</v>
      </c>
      <c r="K4453" s="202">
        <v>4</v>
      </c>
      <c r="L4453" s="285" t="s">
        <v>12864</v>
      </c>
      <c r="M4453" s="223" t="s">
        <v>12863</v>
      </c>
      <c r="N4453" s="203"/>
      <c r="O4453" s="222" t="s">
        <v>326</v>
      </c>
    </row>
    <row r="4454" spans="1:15" ht="29.25" customHeight="1">
      <c r="A4454" s="221" t="s">
        <v>100</v>
      </c>
      <c r="B4454" s="221" t="s">
        <v>782</v>
      </c>
      <c r="C4454" s="222" t="s">
        <v>476</v>
      </c>
      <c r="D4454" s="222" t="s">
        <v>167</v>
      </c>
      <c r="E4454" s="199" t="s">
        <v>177</v>
      </c>
      <c r="F4454" s="200"/>
      <c r="G4454" s="200"/>
      <c r="H4454" s="200"/>
      <c r="I4454" s="200">
        <v>45967</v>
      </c>
      <c r="J4454" s="143">
        <f t="shared" si="69"/>
        <v>45967</v>
      </c>
      <c r="K4454" s="202">
        <v>4</v>
      </c>
      <c r="L4454" s="285" t="s">
        <v>12865</v>
      </c>
      <c r="M4454" s="223"/>
      <c r="N4454" s="203"/>
      <c r="O4454" s="222" t="s">
        <v>326</v>
      </c>
    </row>
    <row r="4455" spans="1:15" ht="29.25" customHeight="1">
      <c r="A4455" s="221" t="s">
        <v>100</v>
      </c>
      <c r="B4455" s="221" t="s">
        <v>782</v>
      </c>
      <c r="C4455" s="222" t="s">
        <v>476</v>
      </c>
      <c r="D4455" s="222" t="s">
        <v>167</v>
      </c>
      <c r="E4455" s="199" t="s">
        <v>171</v>
      </c>
      <c r="F4455" s="200"/>
      <c r="G4455" s="200"/>
      <c r="H4455" s="200"/>
      <c r="I4455" s="200">
        <v>45968</v>
      </c>
      <c r="J4455" s="143">
        <f t="shared" si="69"/>
        <v>45968</v>
      </c>
      <c r="K4455" s="202">
        <v>1</v>
      </c>
      <c r="L4455" s="285" t="s">
        <v>12866</v>
      </c>
      <c r="M4455" s="223"/>
      <c r="N4455" s="203"/>
      <c r="O4455" s="222" t="s">
        <v>326</v>
      </c>
    </row>
    <row r="4456" spans="1:15" ht="29.25" customHeight="1">
      <c r="A4456" s="221" t="s">
        <v>100</v>
      </c>
      <c r="B4456" s="221" t="s">
        <v>782</v>
      </c>
      <c r="C4456" s="222" t="s">
        <v>476</v>
      </c>
      <c r="D4456" s="222" t="s">
        <v>167</v>
      </c>
      <c r="E4456" s="199" t="s">
        <v>177</v>
      </c>
      <c r="F4456" s="200"/>
      <c r="G4456" s="200"/>
      <c r="H4456" s="200"/>
      <c r="I4456" s="200">
        <v>45968</v>
      </c>
      <c r="J4456" s="143">
        <f t="shared" si="69"/>
        <v>45968</v>
      </c>
      <c r="K4456" s="202">
        <v>7</v>
      </c>
      <c r="L4456" s="285" t="s">
        <v>12865</v>
      </c>
      <c r="M4456" s="223"/>
      <c r="N4456" s="203"/>
      <c r="O4456" s="222" t="s">
        <v>326</v>
      </c>
    </row>
    <row r="4457" spans="1:15" ht="29.25" customHeight="1">
      <c r="A4457" s="221" t="s">
        <v>100</v>
      </c>
      <c r="B4457" s="221" t="s">
        <v>782</v>
      </c>
      <c r="C4457" s="222" t="s">
        <v>476</v>
      </c>
      <c r="D4457" s="222" t="s">
        <v>167</v>
      </c>
      <c r="E4457" s="199" t="s">
        <v>163</v>
      </c>
      <c r="F4457" s="200" t="s">
        <v>8347</v>
      </c>
      <c r="G4457" s="200" t="s">
        <v>8348</v>
      </c>
      <c r="H4457" s="200"/>
      <c r="I4457" s="200">
        <v>45971</v>
      </c>
      <c r="J4457" s="143">
        <f t="shared" si="69"/>
        <v>45971</v>
      </c>
      <c r="K4457" s="202">
        <v>3.5</v>
      </c>
      <c r="L4457" s="285" t="s">
        <v>12867</v>
      </c>
      <c r="M4457" s="223"/>
      <c r="N4457" s="203"/>
      <c r="O4457" s="222" t="s">
        <v>326</v>
      </c>
    </row>
    <row r="4458" spans="1:15" ht="29.25" customHeight="1">
      <c r="A4458" s="221" t="s">
        <v>100</v>
      </c>
      <c r="B4458" s="221" t="s">
        <v>782</v>
      </c>
      <c r="C4458" s="222" t="s">
        <v>476</v>
      </c>
      <c r="D4458" s="222" t="s">
        <v>167</v>
      </c>
      <c r="E4458" s="199" t="s">
        <v>169</v>
      </c>
      <c r="F4458" s="200"/>
      <c r="G4458" s="200"/>
      <c r="H4458" s="200"/>
      <c r="I4458" s="200">
        <v>45971</v>
      </c>
      <c r="J4458" s="143">
        <f t="shared" si="69"/>
        <v>45971</v>
      </c>
      <c r="K4458" s="202">
        <v>4.5</v>
      </c>
      <c r="L4458" s="285" t="s">
        <v>12868</v>
      </c>
      <c r="M4458" s="223"/>
      <c r="N4458" s="203"/>
      <c r="O4458" s="222" t="s">
        <v>326</v>
      </c>
    </row>
    <row r="4459" spans="1:15" ht="29.25" customHeight="1">
      <c r="A4459" s="221" t="s">
        <v>100</v>
      </c>
      <c r="B4459" s="221" t="s">
        <v>782</v>
      </c>
      <c r="C4459" s="222" t="s">
        <v>476</v>
      </c>
      <c r="D4459" s="222" t="s">
        <v>167</v>
      </c>
      <c r="E4459" s="199" t="s">
        <v>182</v>
      </c>
      <c r="F4459" s="200"/>
      <c r="G4459" s="200"/>
      <c r="H4459" s="200"/>
      <c r="I4459" s="200">
        <v>45972</v>
      </c>
      <c r="J4459" s="143">
        <f t="shared" si="69"/>
        <v>45972</v>
      </c>
      <c r="K4459" s="202">
        <v>2</v>
      </c>
      <c r="L4459" s="285" t="s">
        <v>12869</v>
      </c>
      <c r="M4459" s="223"/>
      <c r="N4459" s="203"/>
      <c r="O4459" s="222" t="s">
        <v>326</v>
      </c>
    </row>
    <row r="4460" spans="1:15" ht="29.25" customHeight="1">
      <c r="A4460" s="221" t="s">
        <v>100</v>
      </c>
      <c r="B4460" s="221" t="s">
        <v>782</v>
      </c>
      <c r="C4460" s="222" t="s">
        <v>476</v>
      </c>
      <c r="D4460" s="222" t="s">
        <v>167</v>
      </c>
      <c r="E4460" s="199" t="s">
        <v>169</v>
      </c>
      <c r="F4460" s="200"/>
      <c r="G4460" s="200"/>
      <c r="H4460" s="200"/>
      <c r="I4460" s="200">
        <v>45972</v>
      </c>
      <c r="J4460" s="143">
        <f t="shared" si="69"/>
        <v>45972</v>
      </c>
      <c r="K4460" s="202">
        <v>6</v>
      </c>
      <c r="L4460" s="285" t="s">
        <v>12868</v>
      </c>
      <c r="M4460" s="223"/>
      <c r="N4460" s="203"/>
      <c r="O4460" s="222" t="s">
        <v>326</v>
      </c>
    </row>
    <row r="4461" spans="1:15" ht="29.25" customHeight="1">
      <c r="A4461" s="221" t="s">
        <v>100</v>
      </c>
      <c r="B4461" s="221" t="s">
        <v>782</v>
      </c>
      <c r="C4461" s="222" t="s">
        <v>476</v>
      </c>
      <c r="D4461" s="222" t="s">
        <v>167</v>
      </c>
      <c r="E4461" s="199" t="s">
        <v>169</v>
      </c>
      <c r="F4461" s="200"/>
      <c r="G4461" s="200"/>
      <c r="H4461" s="200"/>
      <c r="I4461" s="200">
        <v>45973</v>
      </c>
      <c r="J4461" s="143">
        <f t="shared" si="69"/>
        <v>45973</v>
      </c>
      <c r="K4461" s="202">
        <v>6</v>
      </c>
      <c r="L4461" s="285" t="s">
        <v>12870</v>
      </c>
      <c r="M4461" s="223"/>
      <c r="N4461" s="203"/>
      <c r="O4461" s="222" t="s">
        <v>326</v>
      </c>
    </row>
    <row r="4462" spans="1:15" ht="29.25" customHeight="1">
      <c r="A4462" s="221" t="s">
        <v>100</v>
      </c>
      <c r="B4462" s="221" t="s">
        <v>782</v>
      </c>
      <c r="C4462" s="222" t="s">
        <v>476</v>
      </c>
      <c r="D4462" s="222" t="s">
        <v>167</v>
      </c>
      <c r="E4462" s="199" t="s">
        <v>163</v>
      </c>
      <c r="F4462" s="200" t="s">
        <v>12108</v>
      </c>
      <c r="G4462" s="200" t="s">
        <v>12109</v>
      </c>
      <c r="H4462" s="200"/>
      <c r="I4462" s="200">
        <v>45973</v>
      </c>
      <c r="J4462" s="143">
        <f t="shared" si="69"/>
        <v>45973</v>
      </c>
      <c r="K4462" s="202">
        <v>2</v>
      </c>
      <c r="L4462" s="285" t="s">
        <v>12871</v>
      </c>
      <c r="M4462" s="223"/>
      <c r="N4462" s="203"/>
      <c r="O4462" s="222" t="s">
        <v>326</v>
      </c>
    </row>
    <row r="4463" spans="1:15" ht="29.25" customHeight="1">
      <c r="A4463" s="221" t="s">
        <v>100</v>
      </c>
      <c r="B4463" s="221" t="s">
        <v>782</v>
      </c>
      <c r="C4463" s="222" t="s">
        <v>476</v>
      </c>
      <c r="D4463" s="222" t="s">
        <v>167</v>
      </c>
      <c r="E4463" s="199" t="s">
        <v>169</v>
      </c>
      <c r="F4463" s="200"/>
      <c r="G4463" s="200"/>
      <c r="H4463" s="200"/>
      <c r="I4463" s="200">
        <v>45974</v>
      </c>
      <c r="J4463" s="143">
        <f t="shared" si="69"/>
        <v>45974</v>
      </c>
      <c r="K4463" s="202">
        <v>8</v>
      </c>
      <c r="L4463" s="285" t="s">
        <v>13049</v>
      </c>
      <c r="M4463" s="223"/>
      <c r="N4463" s="203"/>
      <c r="O4463" s="222" t="s">
        <v>326</v>
      </c>
    </row>
    <row r="4464" spans="1:15" ht="29.25" customHeight="1">
      <c r="A4464" s="221" t="s">
        <v>100</v>
      </c>
      <c r="B4464" s="221" t="s">
        <v>782</v>
      </c>
      <c r="C4464" s="222" t="s">
        <v>476</v>
      </c>
      <c r="D4464" s="222" t="s">
        <v>167</v>
      </c>
      <c r="E4464" s="199" t="s">
        <v>165</v>
      </c>
      <c r="F4464" s="200"/>
      <c r="G4464" s="200"/>
      <c r="H4464" s="200"/>
      <c r="I4464" s="200">
        <v>45975</v>
      </c>
      <c r="J4464" s="143">
        <f t="shared" si="69"/>
        <v>45975</v>
      </c>
      <c r="K4464" s="202">
        <v>4.5</v>
      </c>
      <c r="L4464" s="284" t="s">
        <v>1065</v>
      </c>
      <c r="M4464" s="223"/>
      <c r="N4464" s="203"/>
      <c r="O4464" s="222" t="s">
        <v>326</v>
      </c>
    </row>
    <row r="4465" spans="1:15" ht="29.25" customHeight="1">
      <c r="A4465" s="221" t="s">
        <v>100</v>
      </c>
      <c r="B4465" s="221" t="s">
        <v>782</v>
      </c>
      <c r="C4465" s="222" t="s">
        <v>476</v>
      </c>
      <c r="D4465" s="222" t="s">
        <v>167</v>
      </c>
      <c r="E4465" s="199" t="s">
        <v>182</v>
      </c>
      <c r="F4465" s="200"/>
      <c r="G4465" s="200"/>
      <c r="H4465" s="200"/>
      <c r="I4465" s="200">
        <v>45975</v>
      </c>
      <c r="J4465" s="143">
        <f t="shared" si="69"/>
        <v>45975</v>
      </c>
      <c r="K4465" s="202">
        <v>3.5</v>
      </c>
      <c r="L4465" s="285" t="s">
        <v>12869</v>
      </c>
      <c r="M4465" s="223"/>
      <c r="N4465" s="203"/>
      <c r="O4465" s="222" t="s">
        <v>326</v>
      </c>
    </row>
    <row r="4466" spans="1:15" ht="29.25" customHeight="1">
      <c r="A4466" s="221" t="s">
        <v>100</v>
      </c>
      <c r="B4466" s="221" t="s">
        <v>782</v>
      </c>
      <c r="C4466" s="222" t="s">
        <v>476</v>
      </c>
      <c r="D4466" s="222" t="s">
        <v>167</v>
      </c>
      <c r="E4466" s="199" t="s">
        <v>182</v>
      </c>
      <c r="F4466" s="200"/>
      <c r="G4466" s="200"/>
      <c r="H4466" s="200"/>
      <c r="I4466" s="200">
        <v>45978</v>
      </c>
      <c r="J4466" s="143">
        <f t="shared" si="69"/>
        <v>45978</v>
      </c>
      <c r="K4466" s="202">
        <v>3.5</v>
      </c>
      <c r="L4466" s="285" t="s">
        <v>12869</v>
      </c>
      <c r="M4466" s="223"/>
      <c r="N4466" s="203"/>
      <c r="O4466" s="222" t="s">
        <v>326</v>
      </c>
    </row>
    <row r="4467" spans="1:15" ht="29.25" customHeight="1">
      <c r="A4467" s="221" t="s">
        <v>100</v>
      </c>
      <c r="B4467" s="221" t="s">
        <v>782</v>
      </c>
      <c r="C4467" s="222" t="s">
        <v>476</v>
      </c>
      <c r="D4467" s="222" t="s">
        <v>167</v>
      </c>
      <c r="E4467" s="199" t="s">
        <v>179</v>
      </c>
      <c r="F4467" s="200"/>
      <c r="G4467" s="200"/>
      <c r="H4467" s="200"/>
      <c r="I4467" s="200">
        <v>45978</v>
      </c>
      <c r="J4467" s="143">
        <f t="shared" si="69"/>
        <v>45978</v>
      </c>
      <c r="K4467" s="202">
        <v>4.5</v>
      </c>
      <c r="L4467" s="285" t="s">
        <v>13050</v>
      </c>
      <c r="M4467" s="223" t="s">
        <v>13051</v>
      </c>
      <c r="N4467" s="203"/>
      <c r="O4467" s="222" t="s">
        <v>326</v>
      </c>
    </row>
    <row r="4468" spans="1:15" ht="29.25" customHeight="1">
      <c r="A4468" s="221" t="s">
        <v>100</v>
      </c>
      <c r="B4468" s="221" t="s">
        <v>782</v>
      </c>
      <c r="C4468" s="222" t="s">
        <v>476</v>
      </c>
      <c r="D4468" s="222" t="s">
        <v>167</v>
      </c>
      <c r="E4468" s="199" t="s">
        <v>179</v>
      </c>
      <c r="F4468" s="200"/>
      <c r="G4468" s="200"/>
      <c r="H4468" s="200"/>
      <c r="I4468" s="200">
        <v>45979</v>
      </c>
      <c r="J4468" s="143">
        <f t="shared" si="69"/>
        <v>45979</v>
      </c>
      <c r="K4468" s="202">
        <v>3.5</v>
      </c>
      <c r="L4468" s="285" t="s">
        <v>13050</v>
      </c>
      <c r="M4468" s="223" t="s">
        <v>13051</v>
      </c>
      <c r="N4468" s="203"/>
      <c r="O4468" s="222" t="s">
        <v>326</v>
      </c>
    </row>
    <row r="4469" spans="1:15" ht="29.25" customHeight="1">
      <c r="A4469" s="221" t="s">
        <v>100</v>
      </c>
      <c r="B4469" s="221" t="s">
        <v>782</v>
      </c>
      <c r="C4469" s="222" t="s">
        <v>476</v>
      </c>
      <c r="D4469" s="222" t="s">
        <v>167</v>
      </c>
      <c r="E4469" s="199" t="s">
        <v>182</v>
      </c>
      <c r="F4469" s="200"/>
      <c r="G4469" s="200"/>
      <c r="H4469" s="200"/>
      <c r="I4469" s="200">
        <v>45979</v>
      </c>
      <c r="J4469" s="143">
        <f t="shared" si="69"/>
        <v>45979</v>
      </c>
      <c r="K4469" s="202">
        <v>4.5</v>
      </c>
      <c r="L4469" s="285" t="s">
        <v>12869</v>
      </c>
      <c r="M4469" s="223"/>
      <c r="N4469" s="203"/>
      <c r="O4469" s="222" t="s">
        <v>326</v>
      </c>
    </row>
    <row r="4470" spans="1:15" ht="29.25" customHeight="1">
      <c r="A4470" s="221" t="s">
        <v>100</v>
      </c>
      <c r="B4470" s="221" t="s">
        <v>782</v>
      </c>
      <c r="C4470" s="222" t="s">
        <v>476</v>
      </c>
      <c r="D4470" s="222" t="s">
        <v>167</v>
      </c>
      <c r="E4470" s="199" t="s">
        <v>182</v>
      </c>
      <c r="F4470" s="200"/>
      <c r="G4470" s="200"/>
      <c r="H4470" s="200"/>
      <c r="I4470" s="200">
        <v>45980</v>
      </c>
      <c r="J4470" s="143">
        <f t="shared" si="69"/>
        <v>45980</v>
      </c>
      <c r="K4470" s="202">
        <v>9.5</v>
      </c>
      <c r="L4470" s="285" t="s">
        <v>12869</v>
      </c>
      <c r="M4470" s="223"/>
      <c r="N4470" s="203"/>
      <c r="O4470" s="222" t="s">
        <v>326</v>
      </c>
    </row>
    <row r="4471" spans="1:15" ht="29.25" customHeight="1">
      <c r="A4471" s="221" t="s">
        <v>100</v>
      </c>
      <c r="B4471" s="221" t="s">
        <v>782</v>
      </c>
      <c r="C4471" s="222" t="s">
        <v>476</v>
      </c>
      <c r="D4471" s="222" t="s">
        <v>167</v>
      </c>
      <c r="E4471" s="199" t="s">
        <v>163</v>
      </c>
      <c r="F4471" s="200" t="s">
        <v>8347</v>
      </c>
      <c r="G4471" s="200" t="s">
        <v>8348</v>
      </c>
      <c r="H4471" s="200"/>
      <c r="I4471" s="200">
        <v>45981</v>
      </c>
      <c r="J4471" s="143">
        <f t="shared" si="69"/>
        <v>45981</v>
      </c>
      <c r="K4471" s="202">
        <v>8</v>
      </c>
      <c r="L4471" s="285" t="s">
        <v>13249</v>
      </c>
      <c r="M4471" s="223"/>
      <c r="N4471" s="203"/>
      <c r="O4471" s="222" t="s">
        <v>326</v>
      </c>
    </row>
    <row r="4472" spans="1:15" ht="29.25" customHeight="1">
      <c r="A4472" s="221" t="s">
        <v>100</v>
      </c>
      <c r="B4472" s="221" t="s">
        <v>782</v>
      </c>
      <c r="C4472" s="222" t="s">
        <v>476</v>
      </c>
      <c r="D4472" s="222" t="s">
        <v>167</v>
      </c>
      <c r="E4472" s="199" t="s">
        <v>163</v>
      </c>
      <c r="F4472" s="200" t="s">
        <v>8347</v>
      </c>
      <c r="G4472" s="200" t="s">
        <v>8348</v>
      </c>
      <c r="H4472" s="200"/>
      <c r="I4472" s="200">
        <v>45982</v>
      </c>
      <c r="J4472" s="143">
        <f t="shared" si="69"/>
        <v>45982</v>
      </c>
      <c r="K4472" s="202">
        <v>8</v>
      </c>
      <c r="L4472" s="285" t="s">
        <v>13250</v>
      </c>
      <c r="M4472" s="223"/>
      <c r="N4472" s="203"/>
      <c r="O4472" s="222" t="s">
        <v>326</v>
      </c>
    </row>
    <row r="4473" spans="1:15" ht="29.25" customHeight="1">
      <c r="A4473" s="221" t="s">
        <v>100</v>
      </c>
      <c r="B4473" s="221" t="s">
        <v>782</v>
      </c>
      <c r="C4473" s="222" t="s">
        <v>476</v>
      </c>
      <c r="D4473" s="222" t="s">
        <v>167</v>
      </c>
      <c r="E4473" s="199" t="s">
        <v>165</v>
      </c>
      <c r="F4473" s="200"/>
      <c r="G4473" s="200"/>
      <c r="H4473" s="200"/>
      <c r="I4473" s="200">
        <v>45985</v>
      </c>
      <c r="J4473" s="143">
        <f t="shared" si="69"/>
        <v>45985</v>
      </c>
      <c r="K4473" s="202">
        <v>8</v>
      </c>
      <c r="L4473" s="285" t="s">
        <v>172</v>
      </c>
      <c r="M4473" s="223"/>
      <c r="N4473" s="203"/>
      <c r="O4473" s="222" t="s">
        <v>326</v>
      </c>
    </row>
    <row r="4474" spans="1:15" ht="29.25" customHeight="1">
      <c r="A4474" s="221" t="s">
        <v>100</v>
      </c>
      <c r="B4474" s="221" t="s">
        <v>782</v>
      </c>
      <c r="C4474" s="222" t="s">
        <v>476</v>
      </c>
      <c r="D4474" s="222" t="s">
        <v>167</v>
      </c>
      <c r="E4474" s="199" t="s">
        <v>163</v>
      </c>
      <c r="F4474" s="200" t="s">
        <v>8347</v>
      </c>
      <c r="G4474" s="200" t="s">
        <v>8348</v>
      </c>
      <c r="H4474" s="200"/>
      <c r="I4474" s="200">
        <v>45986</v>
      </c>
      <c r="J4474" s="143">
        <f t="shared" si="69"/>
        <v>45986</v>
      </c>
      <c r="K4474" s="202">
        <v>8</v>
      </c>
      <c r="L4474" s="285" t="s">
        <v>13249</v>
      </c>
      <c r="M4474" s="223"/>
      <c r="N4474" s="203"/>
      <c r="O4474" s="222" t="s">
        <v>326</v>
      </c>
    </row>
    <row r="4475" spans="1:15" ht="29.25" customHeight="1">
      <c r="A4475" s="221" t="s">
        <v>100</v>
      </c>
      <c r="B4475" s="221" t="s">
        <v>782</v>
      </c>
      <c r="C4475" s="222" t="s">
        <v>476</v>
      </c>
      <c r="D4475" s="222" t="s">
        <v>167</v>
      </c>
      <c r="E4475" s="199" t="s">
        <v>163</v>
      </c>
      <c r="F4475" s="200" t="s">
        <v>8347</v>
      </c>
      <c r="G4475" s="200" t="s">
        <v>8348</v>
      </c>
      <c r="H4475" s="200"/>
      <c r="I4475" s="200">
        <v>45987</v>
      </c>
      <c r="J4475" s="143">
        <f t="shared" si="69"/>
        <v>45987</v>
      </c>
      <c r="K4475" s="202">
        <v>9</v>
      </c>
      <c r="L4475" s="285" t="s">
        <v>13251</v>
      </c>
      <c r="M4475" s="223"/>
      <c r="N4475" s="203"/>
      <c r="O4475" s="222" t="s">
        <v>326</v>
      </c>
    </row>
    <row r="4476" spans="1:15" ht="29.25" customHeight="1">
      <c r="A4476" s="221" t="s">
        <v>100</v>
      </c>
      <c r="B4476" s="221" t="s">
        <v>782</v>
      </c>
      <c r="C4476" s="222" t="s">
        <v>476</v>
      </c>
      <c r="D4476" s="222" t="s">
        <v>167</v>
      </c>
      <c r="E4476" s="199" t="s">
        <v>163</v>
      </c>
      <c r="F4476" s="200" t="s">
        <v>8347</v>
      </c>
      <c r="G4476" s="200" t="s">
        <v>8348</v>
      </c>
      <c r="H4476" s="200"/>
      <c r="I4476" s="200">
        <v>45988</v>
      </c>
      <c r="J4476" s="143">
        <f t="shared" si="69"/>
        <v>45988</v>
      </c>
      <c r="K4476" s="202">
        <v>7</v>
      </c>
      <c r="L4476" s="285" t="s">
        <v>13424</v>
      </c>
      <c r="M4476" s="223"/>
      <c r="N4476" s="203"/>
      <c r="O4476" s="222" t="s">
        <v>326</v>
      </c>
    </row>
    <row r="4477" spans="1:15" ht="29.25" customHeight="1">
      <c r="A4477" s="221" t="s">
        <v>100</v>
      </c>
      <c r="B4477" s="221" t="s">
        <v>782</v>
      </c>
      <c r="C4477" s="222" t="s">
        <v>476</v>
      </c>
      <c r="D4477" s="222" t="s">
        <v>167</v>
      </c>
      <c r="E4477" s="199" t="s">
        <v>178</v>
      </c>
      <c r="F4477" s="200"/>
      <c r="G4477" s="200"/>
      <c r="H4477" s="200"/>
      <c r="I4477" s="200">
        <v>45988</v>
      </c>
      <c r="J4477" s="143">
        <f t="shared" si="69"/>
        <v>45988</v>
      </c>
      <c r="K4477" s="202">
        <v>1</v>
      </c>
      <c r="L4477" s="285" t="s">
        <v>10879</v>
      </c>
      <c r="M4477" s="223"/>
      <c r="N4477" s="203"/>
      <c r="O4477" s="222" t="s">
        <v>326</v>
      </c>
    </row>
    <row r="4478" spans="1:15" ht="29.25" customHeight="1">
      <c r="A4478" s="221" t="s">
        <v>100</v>
      </c>
      <c r="B4478" s="221" t="s">
        <v>782</v>
      </c>
      <c r="C4478" s="222" t="s">
        <v>476</v>
      </c>
      <c r="D4478" s="222" t="s">
        <v>167</v>
      </c>
      <c r="E4478" s="199" t="s">
        <v>163</v>
      </c>
      <c r="F4478" s="200" t="s">
        <v>8347</v>
      </c>
      <c r="G4478" s="200" t="s">
        <v>8348</v>
      </c>
      <c r="H4478" s="200"/>
      <c r="I4478" s="200">
        <v>45989</v>
      </c>
      <c r="J4478" s="143">
        <f t="shared" si="69"/>
        <v>45989</v>
      </c>
      <c r="K4478" s="202">
        <v>8</v>
      </c>
      <c r="L4478" s="285" t="s">
        <v>13424</v>
      </c>
      <c r="M4478" s="223"/>
      <c r="N4478" s="203"/>
      <c r="O4478" s="222" t="s">
        <v>326</v>
      </c>
    </row>
    <row r="4479" spans="1:15" ht="29.25" customHeight="1">
      <c r="A4479" s="221" t="s">
        <v>100</v>
      </c>
      <c r="B4479" s="221" t="s">
        <v>782</v>
      </c>
      <c r="C4479" s="222" t="s">
        <v>476</v>
      </c>
      <c r="D4479" s="222" t="s">
        <v>167</v>
      </c>
      <c r="E4479" s="199" t="s">
        <v>163</v>
      </c>
      <c r="F4479" s="200" t="s">
        <v>8347</v>
      </c>
      <c r="G4479" s="200" t="s">
        <v>8348</v>
      </c>
      <c r="H4479" s="200"/>
      <c r="I4479" s="200">
        <v>45992</v>
      </c>
      <c r="J4479" s="143">
        <f t="shared" si="69"/>
        <v>45992</v>
      </c>
      <c r="K4479" s="202">
        <v>8</v>
      </c>
      <c r="L4479" s="285" t="s">
        <v>13424</v>
      </c>
      <c r="M4479" s="223"/>
      <c r="N4479" s="203"/>
      <c r="O4479" s="222" t="s">
        <v>326</v>
      </c>
    </row>
    <row r="4480" spans="1:15" ht="29.25" customHeight="1">
      <c r="A4480" s="221" t="s">
        <v>100</v>
      </c>
      <c r="B4480" s="221" t="s">
        <v>782</v>
      </c>
      <c r="C4480" s="222" t="s">
        <v>476</v>
      </c>
      <c r="D4480" s="222" t="s">
        <v>167</v>
      </c>
      <c r="E4480" s="199" t="s">
        <v>171</v>
      </c>
      <c r="F4480" s="200"/>
      <c r="G4480" s="200"/>
      <c r="H4480" s="200"/>
      <c r="I4480" s="200">
        <v>45993</v>
      </c>
      <c r="J4480" s="143">
        <f t="shared" si="69"/>
        <v>45993</v>
      </c>
      <c r="K4480" s="202">
        <v>8</v>
      </c>
      <c r="L4480" s="284" t="s">
        <v>13425</v>
      </c>
      <c r="M4480" s="223"/>
      <c r="N4480" s="203"/>
      <c r="O4480" s="222" t="s">
        <v>326</v>
      </c>
    </row>
    <row r="4481" spans="1:15" ht="29.25" customHeight="1">
      <c r="A4481" s="221" t="s">
        <v>100</v>
      </c>
      <c r="B4481" s="221" t="s">
        <v>782</v>
      </c>
      <c r="C4481" s="222" t="s">
        <v>476</v>
      </c>
      <c r="D4481" s="222" t="s">
        <v>167</v>
      </c>
      <c r="E4481" s="199" t="s">
        <v>175</v>
      </c>
      <c r="F4481" s="200"/>
      <c r="G4481" s="200"/>
      <c r="H4481" s="200"/>
      <c r="I4481" s="200">
        <v>45994</v>
      </c>
      <c r="J4481" s="143">
        <f t="shared" si="69"/>
        <v>45994</v>
      </c>
      <c r="K4481" s="202">
        <v>8</v>
      </c>
      <c r="L4481" s="285" t="s">
        <v>13426</v>
      </c>
      <c r="M4481" s="223"/>
      <c r="N4481" s="203"/>
      <c r="O4481" s="222" t="s">
        <v>326</v>
      </c>
    </row>
    <row r="4482" spans="1:15" ht="29.25" customHeight="1">
      <c r="A4482" s="221" t="s">
        <v>100</v>
      </c>
      <c r="B4482" s="221" t="s">
        <v>782</v>
      </c>
      <c r="C4482" s="222" t="s">
        <v>476</v>
      </c>
      <c r="D4482" s="222" t="s">
        <v>167</v>
      </c>
      <c r="E4482" s="199" t="s">
        <v>163</v>
      </c>
      <c r="F4482" s="200" t="s">
        <v>8347</v>
      </c>
      <c r="G4482" s="200" t="s">
        <v>8348</v>
      </c>
      <c r="H4482" s="200"/>
      <c r="I4482" s="200">
        <v>45995</v>
      </c>
      <c r="J4482" s="143">
        <f t="shared" si="69"/>
        <v>45995</v>
      </c>
      <c r="K4482" s="202">
        <v>4.5</v>
      </c>
      <c r="L4482" s="285" t="s">
        <v>13424</v>
      </c>
      <c r="M4482" s="223"/>
      <c r="N4482" s="203"/>
      <c r="O4482" s="222" t="s">
        <v>326</v>
      </c>
    </row>
    <row r="4483" spans="1:15" ht="29.25" customHeight="1">
      <c r="A4483" s="221" t="s">
        <v>100</v>
      </c>
      <c r="B4483" s="221" t="s">
        <v>782</v>
      </c>
      <c r="C4483" s="222" t="s">
        <v>476</v>
      </c>
      <c r="D4483" s="222" t="s">
        <v>167</v>
      </c>
      <c r="E4483" s="199" t="s">
        <v>163</v>
      </c>
      <c r="F4483" s="200" t="s">
        <v>11927</v>
      </c>
      <c r="G4483" s="200" t="s">
        <v>11928</v>
      </c>
      <c r="H4483" s="200"/>
      <c r="I4483" s="200">
        <v>45995</v>
      </c>
      <c r="J4483" s="143">
        <f t="shared" ref="J4483:J4546" si="70">I4483</f>
        <v>45995</v>
      </c>
      <c r="K4483" s="202">
        <v>3.5</v>
      </c>
      <c r="L4483" s="285" t="s">
        <v>13596</v>
      </c>
      <c r="M4483" s="223"/>
      <c r="N4483" s="203"/>
      <c r="O4483" s="222" t="s">
        <v>326</v>
      </c>
    </row>
    <row r="4484" spans="1:15" ht="29.25" customHeight="1">
      <c r="A4484" s="221" t="s">
        <v>100</v>
      </c>
      <c r="B4484" s="221" t="s">
        <v>782</v>
      </c>
      <c r="C4484" s="222" t="s">
        <v>476</v>
      </c>
      <c r="D4484" s="222" t="s">
        <v>167</v>
      </c>
      <c r="E4484" s="199" t="s">
        <v>163</v>
      </c>
      <c r="F4484" s="200" t="s">
        <v>8347</v>
      </c>
      <c r="G4484" s="200" t="s">
        <v>8348</v>
      </c>
      <c r="H4484" s="200"/>
      <c r="I4484" s="200">
        <v>45996</v>
      </c>
      <c r="J4484" s="143">
        <f t="shared" si="70"/>
        <v>45996</v>
      </c>
      <c r="K4484" s="202">
        <v>8</v>
      </c>
      <c r="L4484" s="285" t="s">
        <v>13424</v>
      </c>
      <c r="M4484" s="223"/>
      <c r="N4484" s="203"/>
      <c r="O4484" s="222" t="s">
        <v>326</v>
      </c>
    </row>
    <row r="4485" spans="1:15" ht="29.25" customHeight="1">
      <c r="A4485" s="221" t="s">
        <v>100</v>
      </c>
      <c r="B4485" s="221" t="s">
        <v>782</v>
      </c>
      <c r="C4485" s="222" t="s">
        <v>476</v>
      </c>
      <c r="D4485" s="222" t="s">
        <v>167</v>
      </c>
      <c r="E4485" s="199" t="s">
        <v>163</v>
      </c>
      <c r="F4485" s="200" t="s">
        <v>8347</v>
      </c>
      <c r="G4485" s="200" t="s">
        <v>8348</v>
      </c>
      <c r="H4485" s="200"/>
      <c r="I4485" s="200">
        <v>45999</v>
      </c>
      <c r="J4485" s="143">
        <f t="shared" si="70"/>
        <v>45999</v>
      </c>
      <c r="K4485" s="202">
        <v>8</v>
      </c>
      <c r="L4485" s="285" t="s">
        <v>13597</v>
      </c>
      <c r="M4485" s="223"/>
      <c r="N4485" s="203"/>
      <c r="O4485" s="222" t="s">
        <v>326</v>
      </c>
    </row>
    <row r="4486" spans="1:15" ht="29.25" customHeight="1">
      <c r="A4486" s="221" t="s">
        <v>100</v>
      </c>
      <c r="B4486" s="221" t="s">
        <v>782</v>
      </c>
      <c r="C4486" s="222" t="s">
        <v>476</v>
      </c>
      <c r="D4486" s="222" t="s">
        <v>167</v>
      </c>
      <c r="E4486" s="199" t="s">
        <v>176</v>
      </c>
      <c r="F4486" s="200"/>
      <c r="G4486" s="200"/>
      <c r="H4486" s="200"/>
      <c r="I4486" s="200">
        <v>46000</v>
      </c>
      <c r="J4486" s="143">
        <f t="shared" si="70"/>
        <v>46000</v>
      </c>
      <c r="K4486" s="202">
        <v>8</v>
      </c>
      <c r="L4486" s="285" t="s">
        <v>13598</v>
      </c>
      <c r="M4486" s="223" t="s">
        <v>13599</v>
      </c>
      <c r="N4486" s="203"/>
      <c r="O4486" s="222" t="s">
        <v>326</v>
      </c>
    </row>
    <row r="4487" spans="1:15" ht="29.25" customHeight="1">
      <c r="A4487" s="221" t="s">
        <v>100</v>
      </c>
      <c r="B4487" s="221" t="s">
        <v>782</v>
      </c>
      <c r="C4487" s="222" t="s">
        <v>476</v>
      </c>
      <c r="D4487" s="222" t="s">
        <v>167</v>
      </c>
      <c r="E4487" s="199" t="s">
        <v>176</v>
      </c>
      <c r="F4487" s="200"/>
      <c r="G4487" s="200"/>
      <c r="H4487" s="200"/>
      <c r="I4487" s="200">
        <v>46001</v>
      </c>
      <c r="J4487" s="143">
        <f t="shared" si="70"/>
        <v>46001</v>
      </c>
      <c r="K4487" s="202">
        <v>3.5</v>
      </c>
      <c r="L4487" s="285" t="s">
        <v>13598</v>
      </c>
      <c r="M4487" s="223" t="s">
        <v>13599</v>
      </c>
      <c r="N4487" s="203"/>
      <c r="O4487" s="222" t="s">
        <v>326</v>
      </c>
    </row>
    <row r="4488" spans="1:15" ht="29.25" customHeight="1">
      <c r="A4488" s="221" t="s">
        <v>100</v>
      </c>
      <c r="B4488" s="221" t="s">
        <v>782</v>
      </c>
      <c r="C4488" s="222" t="s">
        <v>476</v>
      </c>
      <c r="D4488" s="222" t="s">
        <v>167</v>
      </c>
      <c r="E4488" s="199" t="s">
        <v>163</v>
      </c>
      <c r="F4488" s="200" t="s">
        <v>8347</v>
      </c>
      <c r="G4488" s="200" t="s">
        <v>8348</v>
      </c>
      <c r="H4488" s="200"/>
      <c r="I4488" s="200">
        <v>46001</v>
      </c>
      <c r="J4488" s="143">
        <f t="shared" si="70"/>
        <v>46001</v>
      </c>
      <c r="K4488" s="202">
        <v>4.5</v>
      </c>
      <c r="L4488" s="285" t="s">
        <v>13424</v>
      </c>
      <c r="M4488" s="223"/>
      <c r="N4488" s="203"/>
      <c r="O4488" s="222" t="s">
        <v>326</v>
      </c>
    </row>
    <row r="4489" spans="1:15" ht="29.25" customHeight="1">
      <c r="A4489" s="221" t="s">
        <v>100</v>
      </c>
      <c r="B4489" s="221" t="s">
        <v>782</v>
      </c>
      <c r="C4489" s="222" t="s">
        <v>476</v>
      </c>
      <c r="D4489" s="222" t="s">
        <v>167</v>
      </c>
      <c r="E4489" s="199" t="s">
        <v>176</v>
      </c>
      <c r="F4489" s="200"/>
      <c r="G4489" s="200"/>
      <c r="H4489" s="200"/>
      <c r="I4489" s="200">
        <v>46002</v>
      </c>
      <c r="J4489" s="143">
        <f t="shared" si="70"/>
        <v>46002</v>
      </c>
      <c r="K4489" s="202">
        <v>8</v>
      </c>
      <c r="L4489" s="285" t="s">
        <v>14549</v>
      </c>
      <c r="M4489" s="223" t="s">
        <v>13599</v>
      </c>
      <c r="N4489" s="203"/>
      <c r="O4489" s="222" t="s">
        <v>326</v>
      </c>
    </row>
    <row r="4490" spans="1:15" ht="29.25" customHeight="1">
      <c r="A4490" s="221" t="s">
        <v>100</v>
      </c>
      <c r="B4490" s="221" t="s">
        <v>782</v>
      </c>
      <c r="C4490" s="222" t="s">
        <v>476</v>
      </c>
      <c r="D4490" s="222" t="s">
        <v>167</v>
      </c>
      <c r="E4490" s="199" t="s">
        <v>163</v>
      </c>
      <c r="F4490" s="200" t="s">
        <v>8347</v>
      </c>
      <c r="G4490" s="200" t="s">
        <v>8348</v>
      </c>
      <c r="H4490" s="200"/>
      <c r="I4490" s="200">
        <v>46003</v>
      </c>
      <c r="J4490" s="143">
        <f t="shared" si="70"/>
        <v>46003</v>
      </c>
      <c r="K4490" s="202">
        <v>3.5</v>
      </c>
      <c r="L4490" s="285" t="s">
        <v>13424</v>
      </c>
      <c r="M4490" s="223"/>
      <c r="N4490" s="203"/>
      <c r="O4490" s="222" t="s">
        <v>326</v>
      </c>
    </row>
    <row r="4491" spans="1:15" ht="29.25" customHeight="1">
      <c r="A4491" s="221" t="s">
        <v>100</v>
      </c>
      <c r="B4491" s="221" t="s">
        <v>782</v>
      </c>
      <c r="C4491" s="222" t="s">
        <v>476</v>
      </c>
      <c r="D4491" s="222" t="s">
        <v>167</v>
      </c>
      <c r="E4491" s="199" t="s">
        <v>165</v>
      </c>
      <c r="F4491" s="200"/>
      <c r="G4491" s="200"/>
      <c r="H4491" s="200"/>
      <c r="I4491" s="200">
        <v>46003</v>
      </c>
      <c r="J4491" s="143">
        <f t="shared" si="70"/>
        <v>46003</v>
      </c>
      <c r="K4491" s="202">
        <v>4.5</v>
      </c>
      <c r="L4491" s="285" t="s">
        <v>172</v>
      </c>
      <c r="M4491" s="223"/>
      <c r="N4491" s="203"/>
      <c r="O4491" s="222" t="s">
        <v>326</v>
      </c>
    </row>
    <row r="4492" spans="1:15" ht="29.25" customHeight="1">
      <c r="A4492" s="221" t="s">
        <v>100</v>
      </c>
      <c r="B4492" s="221" t="s">
        <v>782</v>
      </c>
      <c r="C4492" s="222" t="s">
        <v>476</v>
      </c>
      <c r="D4492" s="222" t="s">
        <v>167</v>
      </c>
      <c r="E4492" s="199" t="s">
        <v>179</v>
      </c>
      <c r="F4492" s="200"/>
      <c r="G4492" s="200"/>
      <c r="H4492" s="200"/>
      <c r="I4492" s="200">
        <v>46006</v>
      </c>
      <c r="J4492" s="143">
        <f t="shared" si="70"/>
        <v>46006</v>
      </c>
      <c r="K4492" s="202">
        <v>2</v>
      </c>
      <c r="L4492" s="285" t="s">
        <v>14550</v>
      </c>
      <c r="M4492" s="223" t="s">
        <v>14551</v>
      </c>
      <c r="N4492" s="203"/>
      <c r="O4492" s="222" t="s">
        <v>326</v>
      </c>
    </row>
    <row r="4493" spans="1:15" ht="29.25" customHeight="1">
      <c r="A4493" s="221" t="s">
        <v>100</v>
      </c>
      <c r="B4493" s="221" t="s">
        <v>782</v>
      </c>
      <c r="C4493" s="222" t="s">
        <v>476</v>
      </c>
      <c r="D4493" s="222" t="s">
        <v>167</v>
      </c>
      <c r="E4493" s="199" t="s">
        <v>163</v>
      </c>
      <c r="F4493" s="200" t="s">
        <v>13407</v>
      </c>
      <c r="G4493" s="200" t="s">
        <v>13400</v>
      </c>
      <c r="H4493" s="200"/>
      <c r="I4493" s="200">
        <v>46006</v>
      </c>
      <c r="J4493" s="143">
        <f t="shared" si="70"/>
        <v>46006</v>
      </c>
      <c r="K4493" s="202">
        <v>6</v>
      </c>
      <c r="L4493" s="285" t="s">
        <v>14552</v>
      </c>
      <c r="M4493" s="223"/>
      <c r="N4493" s="203"/>
      <c r="O4493" s="222" t="s">
        <v>326</v>
      </c>
    </row>
    <row r="4494" spans="1:15" ht="29.25" customHeight="1">
      <c r="A4494" s="221" t="s">
        <v>100</v>
      </c>
      <c r="B4494" s="221" t="s">
        <v>782</v>
      </c>
      <c r="C4494" s="222" t="s">
        <v>476</v>
      </c>
      <c r="D4494" s="222" t="s">
        <v>167</v>
      </c>
      <c r="E4494" s="199" t="s">
        <v>163</v>
      </c>
      <c r="F4494" s="200" t="s">
        <v>11927</v>
      </c>
      <c r="G4494" s="200" t="s">
        <v>11928</v>
      </c>
      <c r="H4494" s="200"/>
      <c r="I4494" s="200">
        <v>46007</v>
      </c>
      <c r="J4494" s="143">
        <f t="shared" si="70"/>
        <v>46007</v>
      </c>
      <c r="K4494" s="202">
        <v>2</v>
      </c>
      <c r="L4494" s="285" t="s">
        <v>14553</v>
      </c>
      <c r="M4494" s="223"/>
      <c r="N4494" s="203"/>
      <c r="O4494" s="222" t="s">
        <v>326</v>
      </c>
    </row>
    <row r="4495" spans="1:15" ht="29.25" customHeight="1">
      <c r="A4495" s="221" t="s">
        <v>100</v>
      </c>
      <c r="B4495" s="221" t="s">
        <v>782</v>
      </c>
      <c r="C4495" s="222" t="s">
        <v>476</v>
      </c>
      <c r="D4495" s="222" t="s">
        <v>167</v>
      </c>
      <c r="E4495" s="199" t="s">
        <v>179</v>
      </c>
      <c r="F4495" s="200"/>
      <c r="G4495" s="200"/>
      <c r="H4495" s="200"/>
      <c r="I4495" s="200">
        <v>46007</v>
      </c>
      <c r="J4495" s="143">
        <f t="shared" si="70"/>
        <v>46007</v>
      </c>
      <c r="K4495" s="202">
        <v>6</v>
      </c>
      <c r="L4495" s="285" t="s">
        <v>14554</v>
      </c>
      <c r="M4495" s="223" t="s">
        <v>14551</v>
      </c>
      <c r="N4495" s="203"/>
      <c r="O4495" s="222" t="s">
        <v>326</v>
      </c>
    </row>
    <row r="4496" spans="1:15" ht="29.25" customHeight="1">
      <c r="A4496" s="221" t="s">
        <v>100</v>
      </c>
      <c r="B4496" s="221" t="s">
        <v>782</v>
      </c>
      <c r="C4496" s="222" t="s">
        <v>476</v>
      </c>
      <c r="D4496" s="222" t="s">
        <v>167</v>
      </c>
      <c r="E4496" s="199" t="s">
        <v>176</v>
      </c>
      <c r="F4496" s="200"/>
      <c r="G4496" s="200"/>
      <c r="H4496" s="200"/>
      <c r="I4496" s="200">
        <v>46008</v>
      </c>
      <c r="J4496" s="143">
        <f t="shared" si="70"/>
        <v>46008</v>
      </c>
      <c r="K4496" s="202">
        <v>2</v>
      </c>
      <c r="L4496" s="285" t="s">
        <v>14549</v>
      </c>
      <c r="M4496" s="223" t="s">
        <v>13599</v>
      </c>
      <c r="N4496" s="203"/>
      <c r="O4496" s="222" t="s">
        <v>326</v>
      </c>
    </row>
    <row r="4497" spans="1:15" ht="29.25" customHeight="1">
      <c r="A4497" s="221" t="s">
        <v>100</v>
      </c>
      <c r="B4497" s="221" t="s">
        <v>782</v>
      </c>
      <c r="C4497" s="222" t="s">
        <v>476</v>
      </c>
      <c r="D4497" s="222" t="s">
        <v>167</v>
      </c>
      <c r="E4497" s="199" t="s">
        <v>179</v>
      </c>
      <c r="F4497" s="200"/>
      <c r="G4497" s="200"/>
      <c r="H4497" s="200"/>
      <c r="I4497" s="200">
        <v>46008</v>
      </c>
      <c r="J4497" s="143">
        <f t="shared" si="70"/>
        <v>46008</v>
      </c>
      <c r="K4497" s="202">
        <v>4</v>
      </c>
      <c r="L4497" s="285" t="s">
        <v>14554</v>
      </c>
      <c r="M4497" s="223" t="s">
        <v>14551</v>
      </c>
      <c r="N4497" s="203"/>
      <c r="O4497" s="222" t="s">
        <v>326</v>
      </c>
    </row>
    <row r="4498" spans="1:15" ht="29.25" customHeight="1">
      <c r="A4498" s="221" t="s">
        <v>100</v>
      </c>
      <c r="B4498" s="221" t="s">
        <v>782</v>
      </c>
      <c r="C4498" s="222" t="s">
        <v>476</v>
      </c>
      <c r="D4498" s="222" t="s">
        <v>167</v>
      </c>
      <c r="E4498" s="199" t="s">
        <v>163</v>
      </c>
      <c r="F4498" s="200" t="s">
        <v>13407</v>
      </c>
      <c r="G4498" s="200" t="s">
        <v>13400</v>
      </c>
      <c r="H4498" s="200"/>
      <c r="I4498" s="200">
        <v>46008</v>
      </c>
      <c r="J4498" s="143">
        <f t="shared" si="70"/>
        <v>46008</v>
      </c>
      <c r="K4498" s="202">
        <v>2</v>
      </c>
      <c r="L4498" s="284" t="s">
        <v>14555</v>
      </c>
      <c r="M4498" s="223"/>
      <c r="N4498" s="203"/>
      <c r="O4498" s="222" t="s">
        <v>326</v>
      </c>
    </row>
    <row r="4499" spans="1:15" ht="29.25" customHeight="1">
      <c r="A4499" s="221" t="s">
        <v>100</v>
      </c>
      <c r="B4499" s="221" t="s">
        <v>782</v>
      </c>
      <c r="C4499" s="222" t="s">
        <v>476</v>
      </c>
      <c r="D4499" s="222" t="s">
        <v>167</v>
      </c>
      <c r="E4499" s="199" t="s">
        <v>176</v>
      </c>
      <c r="F4499" s="200"/>
      <c r="G4499" s="200"/>
      <c r="H4499" s="200"/>
      <c r="I4499" s="200">
        <v>46009</v>
      </c>
      <c r="J4499" s="143">
        <f t="shared" si="70"/>
        <v>46009</v>
      </c>
      <c r="K4499" s="202">
        <v>5</v>
      </c>
      <c r="L4499" s="285" t="s">
        <v>14556</v>
      </c>
      <c r="M4499" s="223" t="s">
        <v>13599</v>
      </c>
      <c r="N4499" s="203"/>
      <c r="O4499" s="222" t="s">
        <v>326</v>
      </c>
    </row>
    <row r="4500" spans="1:15" ht="29.25" customHeight="1">
      <c r="A4500" s="221" t="s">
        <v>100</v>
      </c>
      <c r="B4500" s="221" t="s">
        <v>782</v>
      </c>
      <c r="C4500" s="222" t="s">
        <v>476</v>
      </c>
      <c r="D4500" s="222" t="s">
        <v>167</v>
      </c>
      <c r="E4500" s="199" t="s">
        <v>163</v>
      </c>
      <c r="F4500" s="200" t="s">
        <v>13407</v>
      </c>
      <c r="G4500" s="200" t="s">
        <v>13400</v>
      </c>
      <c r="H4500" s="200"/>
      <c r="I4500" s="200">
        <v>46009</v>
      </c>
      <c r="J4500" s="143">
        <f t="shared" si="70"/>
        <v>46009</v>
      </c>
      <c r="K4500" s="202">
        <v>2</v>
      </c>
      <c r="L4500" s="285" t="s">
        <v>14552</v>
      </c>
      <c r="M4500" s="223"/>
      <c r="N4500" s="203"/>
      <c r="O4500" s="222" t="s">
        <v>326</v>
      </c>
    </row>
    <row r="4501" spans="1:15" ht="29.25" customHeight="1">
      <c r="A4501" s="221" t="s">
        <v>100</v>
      </c>
      <c r="B4501" s="221" t="s">
        <v>782</v>
      </c>
      <c r="C4501" s="222" t="s">
        <v>476</v>
      </c>
      <c r="D4501" s="222" t="s">
        <v>167</v>
      </c>
      <c r="E4501" s="199" t="s">
        <v>166</v>
      </c>
      <c r="F4501" s="200"/>
      <c r="G4501" s="200"/>
      <c r="H4501" s="200"/>
      <c r="I4501" s="200">
        <v>46009</v>
      </c>
      <c r="J4501" s="143">
        <f t="shared" si="70"/>
        <v>46009</v>
      </c>
      <c r="K4501" s="202">
        <v>1</v>
      </c>
      <c r="L4501" s="285" t="s">
        <v>14557</v>
      </c>
      <c r="M4501" s="223"/>
      <c r="N4501" s="203"/>
      <c r="O4501" s="222" t="s">
        <v>326</v>
      </c>
    </row>
    <row r="4502" spans="1:15" ht="29.25" customHeight="1">
      <c r="A4502" s="221" t="s">
        <v>100</v>
      </c>
      <c r="B4502" s="221" t="s">
        <v>782</v>
      </c>
      <c r="C4502" s="222" t="s">
        <v>476</v>
      </c>
      <c r="D4502" s="222" t="s">
        <v>167</v>
      </c>
      <c r="E4502" s="199" t="s">
        <v>179</v>
      </c>
      <c r="F4502" s="200"/>
      <c r="G4502" s="200"/>
      <c r="H4502" s="200"/>
      <c r="I4502" s="200">
        <v>46010</v>
      </c>
      <c r="J4502" s="143">
        <f t="shared" si="70"/>
        <v>46010</v>
      </c>
      <c r="K4502" s="202">
        <v>8</v>
      </c>
      <c r="L4502" s="285" t="s">
        <v>14554</v>
      </c>
      <c r="M4502" s="223" t="s">
        <v>14551</v>
      </c>
      <c r="N4502" s="203"/>
      <c r="O4502" s="222" t="s">
        <v>326</v>
      </c>
    </row>
    <row r="4503" spans="1:15" ht="29.25" customHeight="1">
      <c r="A4503" s="221" t="s">
        <v>100</v>
      </c>
      <c r="B4503" s="221" t="s">
        <v>782</v>
      </c>
      <c r="C4503" s="222" t="s">
        <v>476</v>
      </c>
      <c r="D4503" s="222" t="s">
        <v>167</v>
      </c>
      <c r="E4503" s="199" t="s">
        <v>163</v>
      </c>
      <c r="F4503" s="200" t="s">
        <v>11927</v>
      </c>
      <c r="G4503" s="200" t="s">
        <v>11928</v>
      </c>
      <c r="H4503" s="200" t="s">
        <v>13405</v>
      </c>
      <c r="I4503" s="200">
        <v>46013</v>
      </c>
      <c r="J4503" s="143">
        <f t="shared" si="70"/>
        <v>46013</v>
      </c>
      <c r="K4503" s="202">
        <v>8</v>
      </c>
      <c r="L4503" s="285" t="s">
        <v>454</v>
      </c>
      <c r="M4503" s="223"/>
      <c r="N4503" s="203">
        <v>3.9583333333333299</v>
      </c>
      <c r="O4503" s="222" t="s">
        <v>941</v>
      </c>
    </row>
    <row r="4504" spans="1:15" ht="29.25" customHeight="1">
      <c r="A4504" s="221" t="s">
        <v>100</v>
      </c>
      <c r="B4504" s="221" t="s">
        <v>782</v>
      </c>
      <c r="C4504" s="222" t="s">
        <v>476</v>
      </c>
      <c r="D4504" s="222" t="s">
        <v>167</v>
      </c>
      <c r="E4504" s="199" t="s">
        <v>163</v>
      </c>
      <c r="F4504" s="200" t="s">
        <v>13407</v>
      </c>
      <c r="G4504" s="200" t="s">
        <v>13400</v>
      </c>
      <c r="H4504" s="200"/>
      <c r="I4504" s="200">
        <v>46014</v>
      </c>
      <c r="J4504" s="143">
        <f t="shared" si="70"/>
        <v>46014</v>
      </c>
      <c r="K4504" s="202">
        <v>4.5</v>
      </c>
      <c r="L4504" s="285" t="s">
        <v>13424</v>
      </c>
      <c r="M4504" s="223"/>
      <c r="N4504" s="203"/>
      <c r="O4504" s="222" t="s">
        <v>326</v>
      </c>
    </row>
    <row r="4505" spans="1:15" ht="29.25" customHeight="1">
      <c r="A4505" s="221" t="s">
        <v>100</v>
      </c>
      <c r="B4505" s="221" t="s">
        <v>782</v>
      </c>
      <c r="C4505" s="222" t="s">
        <v>476</v>
      </c>
      <c r="D4505" s="222" t="s">
        <v>167</v>
      </c>
      <c r="E4505" s="199" t="s">
        <v>163</v>
      </c>
      <c r="F4505" s="200" t="s">
        <v>11927</v>
      </c>
      <c r="G4505" s="200" t="s">
        <v>11928</v>
      </c>
      <c r="H4505" s="200" t="s">
        <v>13405</v>
      </c>
      <c r="I4505" s="200">
        <v>46014</v>
      </c>
      <c r="J4505" s="143">
        <f t="shared" si="70"/>
        <v>46014</v>
      </c>
      <c r="K4505" s="202">
        <v>3.5</v>
      </c>
      <c r="L4505" s="285" t="s">
        <v>454</v>
      </c>
      <c r="M4505" s="223"/>
      <c r="N4505" s="203">
        <v>3.9583333333333299</v>
      </c>
      <c r="O4505" s="222" t="s">
        <v>941</v>
      </c>
    </row>
    <row r="4506" spans="1:15" ht="29.25" customHeight="1">
      <c r="A4506" s="221" t="s">
        <v>100</v>
      </c>
      <c r="B4506" s="221" t="s">
        <v>782</v>
      </c>
      <c r="C4506" s="222" t="s">
        <v>476</v>
      </c>
      <c r="D4506" s="222" t="s">
        <v>167</v>
      </c>
      <c r="E4506" s="199" t="s">
        <v>178</v>
      </c>
      <c r="F4506" s="200"/>
      <c r="G4506" s="200"/>
      <c r="H4506" s="200"/>
      <c r="I4506" s="200">
        <v>46015</v>
      </c>
      <c r="J4506" s="143">
        <f t="shared" si="70"/>
        <v>46015</v>
      </c>
      <c r="K4506" s="202">
        <v>1.5</v>
      </c>
      <c r="L4506" s="285" t="s">
        <v>216</v>
      </c>
      <c r="M4506" s="223"/>
      <c r="N4506" s="203"/>
      <c r="O4506" s="222" t="s">
        <v>326</v>
      </c>
    </row>
    <row r="4507" spans="1:15" ht="29.25" customHeight="1">
      <c r="A4507" s="221" t="s">
        <v>100</v>
      </c>
      <c r="B4507" s="221" t="s">
        <v>782</v>
      </c>
      <c r="C4507" s="222" t="s">
        <v>476</v>
      </c>
      <c r="D4507" s="222" t="s">
        <v>167</v>
      </c>
      <c r="E4507" s="199" t="s">
        <v>163</v>
      </c>
      <c r="F4507" s="200" t="s">
        <v>11927</v>
      </c>
      <c r="G4507" s="200" t="s">
        <v>11928</v>
      </c>
      <c r="H4507" s="200" t="s">
        <v>13405</v>
      </c>
      <c r="I4507" s="200">
        <v>46015</v>
      </c>
      <c r="J4507" s="143">
        <f t="shared" si="70"/>
        <v>46015</v>
      </c>
      <c r="K4507" s="202">
        <v>6.5</v>
      </c>
      <c r="L4507" s="285" t="s">
        <v>14558</v>
      </c>
      <c r="M4507" s="223"/>
      <c r="N4507" s="203">
        <v>3.9583333333333299</v>
      </c>
      <c r="O4507" s="222" t="s">
        <v>941</v>
      </c>
    </row>
    <row r="4508" spans="1:15" ht="29.25" customHeight="1">
      <c r="A4508" s="221" t="s">
        <v>100</v>
      </c>
      <c r="B4508" s="221" t="s">
        <v>782</v>
      </c>
      <c r="C4508" s="222" t="s">
        <v>476</v>
      </c>
      <c r="D4508" s="222" t="s">
        <v>167</v>
      </c>
      <c r="E4508" s="199" t="s">
        <v>165</v>
      </c>
      <c r="F4508" s="200"/>
      <c r="G4508" s="200"/>
      <c r="H4508" s="200"/>
      <c r="I4508" s="200">
        <v>46017</v>
      </c>
      <c r="J4508" s="143">
        <f t="shared" si="70"/>
        <v>46017</v>
      </c>
      <c r="K4508" s="202">
        <v>8</v>
      </c>
      <c r="L4508" s="285" t="s">
        <v>172</v>
      </c>
      <c r="M4508" s="223"/>
      <c r="N4508" s="203"/>
      <c r="O4508" s="222" t="s">
        <v>326</v>
      </c>
    </row>
    <row r="4509" spans="1:15" ht="29.25" customHeight="1">
      <c r="A4509" s="221" t="s">
        <v>100</v>
      </c>
      <c r="B4509" s="221" t="s">
        <v>782</v>
      </c>
      <c r="C4509" s="222" t="s">
        <v>476</v>
      </c>
      <c r="D4509" s="222" t="s">
        <v>167</v>
      </c>
      <c r="E4509" s="199" t="s">
        <v>176</v>
      </c>
      <c r="F4509" s="200"/>
      <c r="G4509" s="200"/>
      <c r="H4509" s="200"/>
      <c r="I4509" s="200">
        <v>46020</v>
      </c>
      <c r="J4509" s="143">
        <f t="shared" si="70"/>
        <v>46020</v>
      </c>
      <c r="K4509" s="202">
        <v>8</v>
      </c>
      <c r="L4509" s="285" t="s">
        <v>14556</v>
      </c>
      <c r="M4509" s="223" t="s">
        <v>13599</v>
      </c>
      <c r="N4509" s="203"/>
      <c r="O4509" s="222" t="s">
        <v>326</v>
      </c>
    </row>
    <row r="4510" spans="1:15" ht="29.25" customHeight="1">
      <c r="A4510" s="221" t="s">
        <v>100</v>
      </c>
      <c r="B4510" s="221" t="s">
        <v>782</v>
      </c>
      <c r="C4510" s="222" t="s">
        <v>476</v>
      </c>
      <c r="D4510" s="222" t="s">
        <v>167</v>
      </c>
      <c r="E4510" s="199" t="s">
        <v>163</v>
      </c>
      <c r="F4510" s="200" t="s">
        <v>13407</v>
      </c>
      <c r="G4510" s="200" t="s">
        <v>13400</v>
      </c>
      <c r="H4510" s="200"/>
      <c r="I4510" s="200">
        <v>46021</v>
      </c>
      <c r="J4510" s="143">
        <f t="shared" si="70"/>
        <v>46021</v>
      </c>
      <c r="K4510" s="202">
        <v>3</v>
      </c>
      <c r="L4510" s="285" t="s">
        <v>14854</v>
      </c>
      <c r="M4510" s="223"/>
      <c r="N4510" s="203"/>
      <c r="O4510" s="222" t="s">
        <v>326</v>
      </c>
    </row>
    <row r="4511" spans="1:15" ht="29.25" customHeight="1">
      <c r="A4511" s="221" t="s">
        <v>100</v>
      </c>
      <c r="B4511" s="221" t="s">
        <v>782</v>
      </c>
      <c r="C4511" s="222" t="s">
        <v>476</v>
      </c>
      <c r="D4511" s="222" t="s">
        <v>167</v>
      </c>
      <c r="E4511" s="199" t="s">
        <v>163</v>
      </c>
      <c r="F4511" s="200" t="s">
        <v>11927</v>
      </c>
      <c r="G4511" s="200" t="s">
        <v>11928</v>
      </c>
      <c r="H4511" s="200" t="s">
        <v>13405</v>
      </c>
      <c r="I4511" s="200">
        <v>46021</v>
      </c>
      <c r="J4511" s="143">
        <f t="shared" si="70"/>
        <v>46021</v>
      </c>
      <c r="K4511" s="202">
        <v>5</v>
      </c>
      <c r="L4511" s="285" t="s">
        <v>14855</v>
      </c>
      <c r="M4511" s="223"/>
      <c r="N4511" s="203">
        <v>3.9583333333333299</v>
      </c>
      <c r="O4511" s="222" t="s">
        <v>941</v>
      </c>
    </row>
    <row r="4512" spans="1:15" ht="29.25" customHeight="1">
      <c r="A4512" s="221" t="s">
        <v>100</v>
      </c>
      <c r="B4512" s="221" t="s">
        <v>782</v>
      </c>
      <c r="C4512" s="222" t="s">
        <v>476</v>
      </c>
      <c r="D4512" s="222" t="s">
        <v>167</v>
      </c>
      <c r="E4512" s="199" t="s">
        <v>163</v>
      </c>
      <c r="F4512" s="200" t="s">
        <v>11927</v>
      </c>
      <c r="G4512" s="200" t="s">
        <v>11928</v>
      </c>
      <c r="H4512" s="200" t="s">
        <v>13405</v>
      </c>
      <c r="I4512" s="200">
        <v>46022</v>
      </c>
      <c r="J4512" s="143">
        <f t="shared" si="70"/>
        <v>46022</v>
      </c>
      <c r="K4512" s="202">
        <v>4</v>
      </c>
      <c r="L4512" s="285" t="s">
        <v>14855</v>
      </c>
      <c r="M4512" s="223"/>
      <c r="N4512" s="203">
        <v>3.9583333333333299</v>
      </c>
      <c r="O4512" s="222" t="s">
        <v>941</v>
      </c>
    </row>
    <row r="4513" spans="1:15" ht="29.25" customHeight="1">
      <c r="A4513" s="221" t="s">
        <v>100</v>
      </c>
      <c r="B4513" s="221" t="s">
        <v>782</v>
      </c>
      <c r="C4513" s="222" t="s">
        <v>476</v>
      </c>
      <c r="D4513" s="222" t="s">
        <v>167</v>
      </c>
      <c r="E4513" s="199" t="s">
        <v>163</v>
      </c>
      <c r="F4513" s="200" t="s">
        <v>11927</v>
      </c>
      <c r="G4513" s="200" t="s">
        <v>11928</v>
      </c>
      <c r="H4513" s="200" t="s">
        <v>96</v>
      </c>
      <c r="I4513" s="200">
        <v>46022</v>
      </c>
      <c r="J4513" s="143">
        <f t="shared" si="70"/>
        <v>46022</v>
      </c>
      <c r="K4513" s="202">
        <v>4</v>
      </c>
      <c r="L4513" s="285" t="s">
        <v>14856</v>
      </c>
      <c r="M4513" s="223"/>
      <c r="N4513" s="203">
        <v>1</v>
      </c>
      <c r="O4513" s="222" t="s">
        <v>958</v>
      </c>
    </row>
    <row r="4514" spans="1:15" ht="29.25" customHeight="1">
      <c r="A4514" s="221" t="s">
        <v>100</v>
      </c>
      <c r="B4514" s="221" t="s">
        <v>782</v>
      </c>
      <c r="C4514" s="222" t="s">
        <v>476</v>
      </c>
      <c r="D4514" s="222" t="s">
        <v>167</v>
      </c>
      <c r="E4514" s="199" t="s">
        <v>165</v>
      </c>
      <c r="F4514" s="200"/>
      <c r="G4514" s="200"/>
      <c r="H4514" s="200"/>
      <c r="I4514" s="200">
        <v>46024</v>
      </c>
      <c r="J4514" s="143">
        <f t="shared" si="70"/>
        <v>46024</v>
      </c>
      <c r="K4514" s="202">
        <v>8</v>
      </c>
      <c r="L4514" s="285" t="s">
        <v>172</v>
      </c>
      <c r="M4514" s="223"/>
      <c r="N4514" s="203"/>
      <c r="O4514" s="222" t="s">
        <v>326</v>
      </c>
    </row>
    <row r="4515" spans="1:15" ht="29.25" customHeight="1">
      <c r="A4515" s="221" t="s">
        <v>100</v>
      </c>
      <c r="B4515" s="221" t="s">
        <v>782</v>
      </c>
      <c r="C4515" s="222" t="s">
        <v>476</v>
      </c>
      <c r="D4515" s="222" t="s">
        <v>167</v>
      </c>
      <c r="E4515" s="199" t="s">
        <v>163</v>
      </c>
      <c r="F4515" s="200" t="s">
        <v>13407</v>
      </c>
      <c r="G4515" s="200" t="s">
        <v>13400</v>
      </c>
      <c r="H4515" s="200"/>
      <c r="I4515" s="200">
        <v>46027</v>
      </c>
      <c r="J4515" s="143">
        <f t="shared" si="70"/>
        <v>46027</v>
      </c>
      <c r="K4515" s="202">
        <v>8</v>
      </c>
      <c r="L4515" s="285" t="s">
        <v>15061</v>
      </c>
      <c r="M4515" s="223"/>
      <c r="N4515" s="203"/>
      <c r="O4515" s="222" t="s">
        <v>326</v>
      </c>
    </row>
    <row r="4516" spans="1:15" ht="29.25" customHeight="1">
      <c r="A4516" s="221" t="s">
        <v>100</v>
      </c>
      <c r="B4516" s="221" t="s">
        <v>782</v>
      </c>
      <c r="C4516" s="222" t="s">
        <v>476</v>
      </c>
      <c r="D4516" s="222" t="s">
        <v>167</v>
      </c>
      <c r="E4516" s="199" t="s">
        <v>163</v>
      </c>
      <c r="F4516" s="200" t="s">
        <v>13407</v>
      </c>
      <c r="G4516" s="200" t="s">
        <v>13400</v>
      </c>
      <c r="H4516" s="200"/>
      <c r="I4516" s="200">
        <v>46028</v>
      </c>
      <c r="J4516" s="143">
        <f t="shared" si="70"/>
        <v>46028</v>
      </c>
      <c r="K4516" s="202">
        <v>8</v>
      </c>
      <c r="L4516" s="285" t="s">
        <v>15061</v>
      </c>
      <c r="M4516" s="223"/>
      <c r="N4516" s="203"/>
      <c r="O4516" s="222" t="s">
        <v>326</v>
      </c>
    </row>
    <row r="4517" spans="1:15" ht="29.25" customHeight="1">
      <c r="A4517" s="221" t="s">
        <v>100</v>
      </c>
      <c r="B4517" s="221" t="s">
        <v>782</v>
      </c>
      <c r="C4517" s="222" t="s">
        <v>476</v>
      </c>
      <c r="D4517" s="222" t="s">
        <v>167</v>
      </c>
      <c r="E4517" s="199" t="s">
        <v>163</v>
      </c>
      <c r="F4517" s="200" t="s">
        <v>13407</v>
      </c>
      <c r="G4517" s="200" t="s">
        <v>13400</v>
      </c>
      <c r="H4517" s="200"/>
      <c r="I4517" s="200">
        <v>46029</v>
      </c>
      <c r="J4517" s="143">
        <f t="shared" si="70"/>
        <v>46029</v>
      </c>
      <c r="K4517" s="202">
        <v>8</v>
      </c>
      <c r="L4517" s="285" t="s">
        <v>15061</v>
      </c>
      <c r="M4517" s="223"/>
      <c r="N4517" s="203"/>
      <c r="O4517" s="222" t="s">
        <v>326</v>
      </c>
    </row>
    <row r="4518" spans="1:15" ht="29.25" customHeight="1">
      <c r="A4518" s="221" t="s">
        <v>100</v>
      </c>
      <c r="B4518" s="221" t="s">
        <v>782</v>
      </c>
      <c r="C4518" s="222" t="s">
        <v>476</v>
      </c>
      <c r="D4518" s="222" t="s">
        <v>167</v>
      </c>
      <c r="E4518" s="199" t="s">
        <v>177</v>
      </c>
      <c r="F4518" s="200"/>
      <c r="G4518" s="200"/>
      <c r="H4518" s="200"/>
      <c r="I4518" s="200">
        <v>46030</v>
      </c>
      <c r="J4518" s="143">
        <f t="shared" si="70"/>
        <v>46030</v>
      </c>
      <c r="K4518" s="202">
        <v>2</v>
      </c>
      <c r="L4518" s="285" t="s">
        <v>15797</v>
      </c>
      <c r="M4518" s="223"/>
      <c r="N4518" s="203"/>
      <c r="O4518" s="222" t="s">
        <v>326</v>
      </c>
    </row>
    <row r="4519" spans="1:15" ht="29.25" customHeight="1">
      <c r="A4519" s="221" t="s">
        <v>100</v>
      </c>
      <c r="B4519" s="221" t="s">
        <v>782</v>
      </c>
      <c r="C4519" s="222" t="s">
        <v>476</v>
      </c>
      <c r="D4519" s="222" t="s">
        <v>167</v>
      </c>
      <c r="E4519" s="199" t="s">
        <v>163</v>
      </c>
      <c r="F4519" s="200" t="s">
        <v>13407</v>
      </c>
      <c r="G4519" s="200" t="s">
        <v>13400</v>
      </c>
      <c r="H4519" s="200"/>
      <c r="I4519" s="200">
        <v>46030</v>
      </c>
      <c r="J4519" s="143">
        <f t="shared" si="70"/>
        <v>46030</v>
      </c>
      <c r="K4519" s="202">
        <v>6</v>
      </c>
      <c r="L4519" s="285" t="s">
        <v>15798</v>
      </c>
      <c r="M4519" s="223"/>
      <c r="N4519" s="203"/>
      <c r="O4519" s="222" t="s">
        <v>326</v>
      </c>
    </row>
    <row r="4520" spans="1:15" ht="29.25" customHeight="1">
      <c r="A4520" s="221" t="s">
        <v>100</v>
      </c>
      <c r="B4520" s="221" t="s">
        <v>782</v>
      </c>
      <c r="C4520" s="222" t="s">
        <v>476</v>
      </c>
      <c r="D4520" s="222" t="s">
        <v>167</v>
      </c>
      <c r="E4520" s="199" t="s">
        <v>165</v>
      </c>
      <c r="F4520" s="200"/>
      <c r="G4520" s="200"/>
      <c r="H4520" s="200"/>
      <c r="I4520" s="200">
        <v>46031</v>
      </c>
      <c r="J4520" s="143">
        <f t="shared" si="70"/>
        <v>46031</v>
      </c>
      <c r="K4520" s="202">
        <v>8</v>
      </c>
      <c r="L4520" s="285" t="s">
        <v>172</v>
      </c>
      <c r="M4520" s="223"/>
      <c r="N4520" s="203"/>
      <c r="O4520" s="222" t="s">
        <v>326</v>
      </c>
    </row>
    <row r="4521" spans="1:15" ht="29.25" customHeight="1">
      <c r="A4521" s="221" t="s">
        <v>100</v>
      </c>
      <c r="B4521" s="221" t="s">
        <v>782</v>
      </c>
      <c r="C4521" s="222" t="s">
        <v>476</v>
      </c>
      <c r="D4521" s="222" t="s">
        <v>167</v>
      </c>
      <c r="E4521" s="199" t="s">
        <v>163</v>
      </c>
      <c r="F4521" s="200" t="s">
        <v>13407</v>
      </c>
      <c r="G4521" s="200" t="s">
        <v>13400</v>
      </c>
      <c r="H4521" s="200"/>
      <c r="I4521" s="200">
        <v>46034</v>
      </c>
      <c r="J4521" s="143">
        <f t="shared" si="70"/>
        <v>46034</v>
      </c>
      <c r="K4521" s="202">
        <v>9.5</v>
      </c>
      <c r="L4521" s="285" t="s">
        <v>15798</v>
      </c>
      <c r="M4521" s="223"/>
      <c r="N4521" s="203"/>
      <c r="O4521" s="222" t="s">
        <v>326</v>
      </c>
    </row>
    <row r="4522" spans="1:15" ht="29.25" customHeight="1">
      <c r="A4522" s="221" t="s">
        <v>100</v>
      </c>
      <c r="B4522" s="221" t="s">
        <v>782</v>
      </c>
      <c r="C4522" s="222" t="s">
        <v>476</v>
      </c>
      <c r="D4522" s="222" t="s">
        <v>167</v>
      </c>
      <c r="E4522" s="199" t="s">
        <v>163</v>
      </c>
      <c r="F4522" s="200" t="s">
        <v>13407</v>
      </c>
      <c r="G4522" s="200" t="s">
        <v>13400</v>
      </c>
      <c r="H4522" s="200"/>
      <c r="I4522" s="200">
        <v>46035</v>
      </c>
      <c r="J4522" s="143">
        <f t="shared" si="70"/>
        <v>46035</v>
      </c>
      <c r="K4522" s="202">
        <v>7</v>
      </c>
      <c r="L4522" s="285" t="s">
        <v>15799</v>
      </c>
      <c r="M4522" s="223"/>
      <c r="N4522" s="203"/>
      <c r="O4522" s="222" t="s">
        <v>326</v>
      </c>
    </row>
    <row r="4523" spans="1:15" ht="29.25" customHeight="1">
      <c r="A4523" s="221" t="s">
        <v>100</v>
      </c>
      <c r="B4523" s="221" t="s">
        <v>782</v>
      </c>
      <c r="C4523" s="222" t="s">
        <v>476</v>
      </c>
      <c r="D4523" s="222" t="s">
        <v>167</v>
      </c>
      <c r="E4523" s="199" t="s">
        <v>171</v>
      </c>
      <c r="F4523" s="200"/>
      <c r="G4523" s="200"/>
      <c r="H4523" s="200"/>
      <c r="I4523" s="200">
        <v>46035</v>
      </c>
      <c r="J4523" s="143">
        <f t="shared" si="70"/>
        <v>46035</v>
      </c>
      <c r="K4523" s="202">
        <v>1</v>
      </c>
      <c r="L4523" s="285" t="s">
        <v>15800</v>
      </c>
      <c r="M4523" s="223"/>
      <c r="N4523" s="203"/>
      <c r="O4523" s="222" t="s">
        <v>326</v>
      </c>
    </row>
    <row r="4524" spans="1:15" ht="29.25" customHeight="1">
      <c r="A4524" s="221" t="s">
        <v>100</v>
      </c>
      <c r="B4524" s="221" t="s">
        <v>782</v>
      </c>
      <c r="C4524" s="222" t="s">
        <v>476</v>
      </c>
      <c r="D4524" s="222" t="s">
        <v>167</v>
      </c>
      <c r="E4524" s="199" t="s">
        <v>163</v>
      </c>
      <c r="F4524" s="200" t="s">
        <v>13407</v>
      </c>
      <c r="G4524" s="200" t="s">
        <v>13400</v>
      </c>
      <c r="H4524" s="200"/>
      <c r="I4524" s="200">
        <v>46036</v>
      </c>
      <c r="J4524" s="143">
        <f t="shared" si="70"/>
        <v>46036</v>
      </c>
      <c r="K4524" s="202">
        <v>7</v>
      </c>
      <c r="L4524" s="285" t="s">
        <v>15799</v>
      </c>
      <c r="M4524" s="223"/>
      <c r="N4524" s="203"/>
      <c r="O4524" s="222" t="s">
        <v>326</v>
      </c>
    </row>
    <row r="4525" spans="1:15" ht="29.25" customHeight="1">
      <c r="A4525" s="221" t="s">
        <v>100</v>
      </c>
      <c r="B4525" s="221" t="s">
        <v>782</v>
      </c>
      <c r="C4525" s="222" t="s">
        <v>476</v>
      </c>
      <c r="D4525" s="222" t="s">
        <v>167</v>
      </c>
      <c r="E4525" s="199" t="s">
        <v>171</v>
      </c>
      <c r="F4525" s="200"/>
      <c r="G4525" s="200"/>
      <c r="H4525" s="200"/>
      <c r="I4525" s="200">
        <v>46036</v>
      </c>
      <c r="J4525" s="143">
        <f t="shared" si="70"/>
        <v>46036</v>
      </c>
      <c r="K4525" s="202">
        <v>1</v>
      </c>
      <c r="L4525" s="285" t="s">
        <v>15800</v>
      </c>
      <c r="M4525" s="223"/>
      <c r="N4525" s="203"/>
      <c r="O4525" s="222" t="s">
        <v>326</v>
      </c>
    </row>
    <row r="4526" spans="1:15" ht="29.25" customHeight="1">
      <c r="A4526" s="221" t="s">
        <v>100</v>
      </c>
      <c r="B4526" s="221" t="s">
        <v>782</v>
      </c>
      <c r="C4526" s="222" t="s">
        <v>476</v>
      </c>
      <c r="D4526" s="222" t="s">
        <v>167</v>
      </c>
      <c r="E4526" s="199" t="s">
        <v>163</v>
      </c>
      <c r="F4526" s="200" t="s">
        <v>13407</v>
      </c>
      <c r="G4526" s="200" t="s">
        <v>13400</v>
      </c>
      <c r="H4526" s="200" t="s">
        <v>79</v>
      </c>
      <c r="I4526" s="200">
        <v>46037</v>
      </c>
      <c r="J4526" s="143">
        <f t="shared" si="70"/>
        <v>46037</v>
      </c>
      <c r="K4526" s="202">
        <v>4</v>
      </c>
      <c r="L4526" s="285" t="s">
        <v>16109</v>
      </c>
      <c r="M4526" s="223"/>
      <c r="N4526" s="203">
        <v>4.8</v>
      </c>
      <c r="O4526" s="222" t="s">
        <v>940</v>
      </c>
    </row>
    <row r="4527" spans="1:15" ht="29.25" customHeight="1">
      <c r="A4527" s="221" t="s">
        <v>100</v>
      </c>
      <c r="B4527" s="221" t="s">
        <v>782</v>
      </c>
      <c r="C4527" s="222" t="s">
        <v>476</v>
      </c>
      <c r="D4527" s="222" t="s">
        <v>167</v>
      </c>
      <c r="E4527" s="199" t="s">
        <v>163</v>
      </c>
      <c r="F4527" s="200" t="s">
        <v>13407</v>
      </c>
      <c r="G4527" s="200" t="s">
        <v>13400</v>
      </c>
      <c r="H4527" s="200" t="s">
        <v>79</v>
      </c>
      <c r="I4527" s="200">
        <v>46037</v>
      </c>
      <c r="J4527" s="143">
        <f t="shared" si="70"/>
        <v>46037</v>
      </c>
      <c r="K4527" s="202">
        <v>4</v>
      </c>
      <c r="L4527" s="285" t="s">
        <v>16110</v>
      </c>
      <c r="M4527" s="223"/>
      <c r="N4527" s="203">
        <v>4.8</v>
      </c>
      <c r="O4527" s="222" t="s">
        <v>940</v>
      </c>
    </row>
    <row r="4528" spans="1:15" ht="29.25" customHeight="1">
      <c r="A4528" s="221" t="s">
        <v>100</v>
      </c>
      <c r="B4528" s="221" t="s">
        <v>782</v>
      </c>
      <c r="C4528" s="222" t="s">
        <v>476</v>
      </c>
      <c r="D4528" s="222" t="s">
        <v>167</v>
      </c>
      <c r="E4528" s="199" t="s">
        <v>163</v>
      </c>
      <c r="F4528" s="200" t="s">
        <v>13407</v>
      </c>
      <c r="G4528" s="200" t="s">
        <v>13400</v>
      </c>
      <c r="H4528" s="200" t="s">
        <v>79</v>
      </c>
      <c r="I4528" s="200">
        <v>46038</v>
      </c>
      <c r="J4528" s="143">
        <f t="shared" si="70"/>
        <v>46038</v>
      </c>
      <c r="K4528" s="202">
        <v>8</v>
      </c>
      <c r="L4528" s="285" t="s">
        <v>16109</v>
      </c>
      <c r="M4528" s="223"/>
      <c r="N4528" s="203">
        <v>4.8</v>
      </c>
      <c r="O4528" s="222" t="s">
        <v>940</v>
      </c>
    </row>
    <row r="4529" spans="1:15" ht="29.25" customHeight="1">
      <c r="A4529" s="221" t="s">
        <v>100</v>
      </c>
      <c r="B4529" s="221" t="s">
        <v>782</v>
      </c>
      <c r="C4529" s="222" t="s">
        <v>476</v>
      </c>
      <c r="D4529" s="222" t="s">
        <v>167</v>
      </c>
      <c r="E4529" s="199" t="s">
        <v>177</v>
      </c>
      <c r="F4529" s="200"/>
      <c r="G4529" s="200"/>
      <c r="H4529" s="200"/>
      <c r="I4529" s="200">
        <v>46041</v>
      </c>
      <c r="J4529" s="143">
        <f t="shared" si="70"/>
        <v>46041</v>
      </c>
      <c r="K4529" s="202">
        <v>2</v>
      </c>
      <c r="L4529" s="284" t="s">
        <v>16111</v>
      </c>
      <c r="M4529" s="223"/>
      <c r="N4529" s="203"/>
      <c r="O4529" s="222" t="s">
        <v>326</v>
      </c>
    </row>
    <row r="4530" spans="1:15" ht="29.25" customHeight="1">
      <c r="A4530" s="221" t="s">
        <v>100</v>
      </c>
      <c r="B4530" s="221" t="s">
        <v>782</v>
      </c>
      <c r="C4530" s="222" t="s">
        <v>476</v>
      </c>
      <c r="D4530" s="222" t="s">
        <v>167</v>
      </c>
      <c r="E4530" s="199" t="s">
        <v>163</v>
      </c>
      <c r="F4530" s="200" t="s">
        <v>13407</v>
      </c>
      <c r="G4530" s="200" t="s">
        <v>13400</v>
      </c>
      <c r="H4530" s="200" t="s">
        <v>79</v>
      </c>
      <c r="I4530" s="200">
        <v>46041</v>
      </c>
      <c r="J4530" s="143">
        <f t="shared" si="70"/>
        <v>46041</v>
      </c>
      <c r="K4530" s="202">
        <v>6</v>
      </c>
      <c r="L4530" s="285" t="s">
        <v>16109</v>
      </c>
      <c r="M4530" s="223"/>
      <c r="N4530" s="203">
        <v>4.8</v>
      </c>
      <c r="O4530" s="222" t="s">
        <v>940</v>
      </c>
    </row>
    <row r="4531" spans="1:15" ht="29.25" customHeight="1">
      <c r="A4531" s="221" t="s">
        <v>100</v>
      </c>
      <c r="B4531" s="221" t="s">
        <v>782</v>
      </c>
      <c r="C4531" s="222" t="s">
        <v>476</v>
      </c>
      <c r="D4531" s="222" t="s">
        <v>167</v>
      </c>
      <c r="E4531" s="199" t="s">
        <v>178</v>
      </c>
      <c r="F4531" s="200"/>
      <c r="G4531" s="200"/>
      <c r="H4531" s="200"/>
      <c r="I4531" s="200">
        <v>46042</v>
      </c>
      <c r="J4531" s="143">
        <f t="shared" si="70"/>
        <v>46042</v>
      </c>
      <c r="K4531" s="202">
        <v>1</v>
      </c>
      <c r="L4531" s="285" t="s">
        <v>16112</v>
      </c>
      <c r="M4531" s="223"/>
      <c r="N4531" s="203"/>
      <c r="O4531" s="222" t="s">
        <v>326</v>
      </c>
    </row>
    <row r="4532" spans="1:15" ht="29.25" customHeight="1">
      <c r="A4532" s="221" t="s">
        <v>100</v>
      </c>
      <c r="B4532" s="221" t="s">
        <v>782</v>
      </c>
      <c r="C4532" s="222" t="s">
        <v>476</v>
      </c>
      <c r="D4532" s="222" t="s">
        <v>167</v>
      </c>
      <c r="E4532" s="199" t="s">
        <v>177</v>
      </c>
      <c r="F4532" s="200"/>
      <c r="G4532" s="200"/>
      <c r="H4532" s="200"/>
      <c r="I4532" s="200">
        <v>46042</v>
      </c>
      <c r="J4532" s="143">
        <f t="shared" si="70"/>
        <v>46042</v>
      </c>
      <c r="K4532" s="202">
        <v>4</v>
      </c>
      <c r="L4532" s="285" t="s">
        <v>16113</v>
      </c>
      <c r="M4532" s="223"/>
      <c r="N4532" s="203"/>
      <c r="O4532" s="222" t="s">
        <v>326</v>
      </c>
    </row>
    <row r="4533" spans="1:15" ht="29.25" customHeight="1">
      <c r="A4533" s="221" t="s">
        <v>100</v>
      </c>
      <c r="B4533" s="221" t="s">
        <v>782</v>
      </c>
      <c r="C4533" s="222" t="s">
        <v>476</v>
      </c>
      <c r="D4533" s="222" t="s">
        <v>167</v>
      </c>
      <c r="E4533" s="199" t="s">
        <v>166</v>
      </c>
      <c r="F4533" s="200"/>
      <c r="G4533" s="200"/>
      <c r="H4533" s="200"/>
      <c r="I4533" s="200">
        <v>46042</v>
      </c>
      <c r="J4533" s="143">
        <f t="shared" si="70"/>
        <v>46042</v>
      </c>
      <c r="K4533" s="202">
        <v>1.5</v>
      </c>
      <c r="L4533" s="284" t="s">
        <v>2477</v>
      </c>
      <c r="M4533" s="223"/>
      <c r="N4533" s="203"/>
      <c r="O4533" s="222" t="s">
        <v>326</v>
      </c>
    </row>
    <row r="4534" spans="1:15" ht="29.25" customHeight="1">
      <c r="A4534" s="221" t="s">
        <v>100</v>
      </c>
      <c r="B4534" s="221" t="s">
        <v>782</v>
      </c>
      <c r="C4534" s="222" t="s">
        <v>476</v>
      </c>
      <c r="D4534" s="222" t="s">
        <v>167</v>
      </c>
      <c r="E4534" s="199" t="s">
        <v>163</v>
      </c>
      <c r="F4534" s="200" t="s">
        <v>13407</v>
      </c>
      <c r="G4534" s="200" t="s">
        <v>13400</v>
      </c>
      <c r="H4534" s="200" t="s">
        <v>79</v>
      </c>
      <c r="I4534" s="200">
        <v>46042</v>
      </c>
      <c r="J4534" s="143">
        <f t="shared" si="70"/>
        <v>46042</v>
      </c>
      <c r="K4534" s="202">
        <v>1.5</v>
      </c>
      <c r="L4534" s="284" t="s">
        <v>16114</v>
      </c>
      <c r="M4534" s="223"/>
      <c r="N4534" s="203">
        <v>4.8</v>
      </c>
      <c r="O4534" s="222" t="s">
        <v>940</v>
      </c>
    </row>
    <row r="4535" spans="1:15" ht="29.25" customHeight="1">
      <c r="A4535" s="221" t="s">
        <v>100</v>
      </c>
      <c r="B4535" s="221" t="s">
        <v>782</v>
      </c>
      <c r="C4535" s="222" t="s">
        <v>476</v>
      </c>
      <c r="D4535" s="222" t="s">
        <v>167</v>
      </c>
      <c r="E4535" s="199" t="s">
        <v>163</v>
      </c>
      <c r="F4535" s="200" t="s">
        <v>13407</v>
      </c>
      <c r="G4535" s="200" t="s">
        <v>13400</v>
      </c>
      <c r="H4535" s="200" t="s">
        <v>79</v>
      </c>
      <c r="I4535" s="200">
        <v>46043</v>
      </c>
      <c r="J4535" s="143">
        <f t="shared" si="70"/>
        <v>46043</v>
      </c>
      <c r="K4535" s="202">
        <v>8</v>
      </c>
      <c r="L4535" s="285" t="s">
        <v>16115</v>
      </c>
      <c r="M4535" s="223"/>
      <c r="N4535" s="203">
        <v>4.8</v>
      </c>
      <c r="O4535" s="222" t="s">
        <v>940</v>
      </c>
    </row>
    <row r="4536" spans="1:15" ht="29.25" customHeight="1">
      <c r="A4536" s="221" t="s">
        <v>100</v>
      </c>
      <c r="B4536" s="221" t="s">
        <v>787</v>
      </c>
      <c r="C4536" s="222" t="s">
        <v>615</v>
      </c>
      <c r="D4536" s="222" t="s">
        <v>164</v>
      </c>
      <c r="E4536" s="199" t="s">
        <v>163</v>
      </c>
      <c r="F4536" s="200" t="s">
        <v>642</v>
      </c>
      <c r="G4536" s="200" t="s">
        <v>754</v>
      </c>
      <c r="H4536" s="200"/>
      <c r="I4536" s="200">
        <v>45470</v>
      </c>
      <c r="J4536" s="143">
        <f t="shared" si="70"/>
        <v>45470</v>
      </c>
      <c r="K4536" s="202">
        <v>8</v>
      </c>
      <c r="L4536" s="284" t="s">
        <v>1087</v>
      </c>
      <c r="M4536" s="223"/>
      <c r="N4536" s="203"/>
      <c r="O4536" s="222" t="s">
        <v>326</v>
      </c>
    </row>
    <row r="4537" spans="1:15" ht="29.25" customHeight="1">
      <c r="A4537" s="221" t="s">
        <v>100</v>
      </c>
      <c r="B4537" s="221" t="s">
        <v>787</v>
      </c>
      <c r="C4537" s="222" t="s">
        <v>615</v>
      </c>
      <c r="D4537" s="222" t="s">
        <v>164</v>
      </c>
      <c r="E4537" s="199" t="s">
        <v>163</v>
      </c>
      <c r="F4537" s="200" t="s">
        <v>642</v>
      </c>
      <c r="G4537" s="200" t="s">
        <v>754</v>
      </c>
      <c r="H4537" s="200"/>
      <c r="I4537" s="200">
        <v>45471</v>
      </c>
      <c r="J4537" s="143">
        <f t="shared" si="70"/>
        <v>45471</v>
      </c>
      <c r="K4537" s="202">
        <v>8</v>
      </c>
      <c r="L4537" s="284" t="s">
        <v>1087</v>
      </c>
      <c r="M4537" s="223"/>
      <c r="N4537" s="203"/>
      <c r="O4537" s="222" t="s">
        <v>326</v>
      </c>
    </row>
    <row r="4538" spans="1:15" ht="29.25" customHeight="1">
      <c r="A4538" s="221" t="s">
        <v>100</v>
      </c>
      <c r="B4538" s="221" t="s">
        <v>787</v>
      </c>
      <c r="C4538" s="222" t="s">
        <v>615</v>
      </c>
      <c r="D4538" s="222" t="s">
        <v>164</v>
      </c>
      <c r="E4538" s="199" t="s">
        <v>163</v>
      </c>
      <c r="F4538" s="200" t="s">
        <v>642</v>
      </c>
      <c r="G4538" s="200" t="s">
        <v>754</v>
      </c>
      <c r="H4538" s="200"/>
      <c r="I4538" s="200">
        <v>45474</v>
      </c>
      <c r="J4538" s="143">
        <f t="shared" si="70"/>
        <v>45474</v>
      </c>
      <c r="K4538" s="202">
        <v>2</v>
      </c>
      <c r="L4538" s="284" t="s">
        <v>1088</v>
      </c>
      <c r="M4538" s="223"/>
      <c r="N4538" s="203"/>
      <c r="O4538" s="222" t="s">
        <v>326</v>
      </c>
    </row>
    <row r="4539" spans="1:15" ht="29.25" customHeight="1">
      <c r="A4539" s="221" t="s">
        <v>100</v>
      </c>
      <c r="B4539" s="221" t="s">
        <v>787</v>
      </c>
      <c r="C4539" s="222" t="s">
        <v>615</v>
      </c>
      <c r="D4539" s="222" t="s">
        <v>164</v>
      </c>
      <c r="E4539" s="199" t="s">
        <v>163</v>
      </c>
      <c r="F4539" s="200" t="s">
        <v>680</v>
      </c>
      <c r="G4539" s="200" t="s">
        <v>681</v>
      </c>
      <c r="H4539" s="200"/>
      <c r="I4539" s="200">
        <v>45474</v>
      </c>
      <c r="J4539" s="143">
        <f t="shared" si="70"/>
        <v>45474</v>
      </c>
      <c r="K4539" s="202">
        <v>6</v>
      </c>
      <c r="L4539" s="285" t="s">
        <v>816</v>
      </c>
      <c r="M4539" s="223"/>
      <c r="N4539" s="203"/>
      <c r="O4539" s="222" t="s">
        <v>326</v>
      </c>
    </row>
    <row r="4540" spans="1:15" ht="29.25" customHeight="1">
      <c r="A4540" s="221" t="s">
        <v>100</v>
      </c>
      <c r="B4540" s="221" t="s">
        <v>787</v>
      </c>
      <c r="C4540" s="222" t="s">
        <v>615</v>
      </c>
      <c r="D4540" s="222" t="s">
        <v>164</v>
      </c>
      <c r="E4540" s="199" t="s">
        <v>163</v>
      </c>
      <c r="F4540" s="200" t="s">
        <v>642</v>
      </c>
      <c r="G4540" s="200" t="s">
        <v>754</v>
      </c>
      <c r="H4540" s="200"/>
      <c r="I4540" s="200">
        <v>45475</v>
      </c>
      <c r="J4540" s="143">
        <f t="shared" si="70"/>
        <v>45475</v>
      </c>
      <c r="K4540" s="202">
        <v>4</v>
      </c>
      <c r="L4540" s="284" t="s">
        <v>1089</v>
      </c>
      <c r="M4540" s="223"/>
      <c r="N4540" s="203"/>
      <c r="O4540" s="222" t="s">
        <v>326</v>
      </c>
    </row>
    <row r="4541" spans="1:15" ht="29.25" customHeight="1">
      <c r="A4541" s="221" t="s">
        <v>100</v>
      </c>
      <c r="B4541" s="221" t="s">
        <v>787</v>
      </c>
      <c r="C4541" s="222" t="s">
        <v>615</v>
      </c>
      <c r="D4541" s="222" t="s">
        <v>164</v>
      </c>
      <c r="E4541" s="199" t="s">
        <v>171</v>
      </c>
      <c r="F4541" s="200"/>
      <c r="G4541" s="200"/>
      <c r="H4541" s="200"/>
      <c r="I4541" s="200">
        <v>45475</v>
      </c>
      <c r="J4541" s="143">
        <f t="shared" si="70"/>
        <v>45475</v>
      </c>
      <c r="K4541" s="202">
        <v>1</v>
      </c>
      <c r="L4541" s="285" t="s">
        <v>817</v>
      </c>
      <c r="M4541" s="223"/>
      <c r="N4541" s="203"/>
      <c r="O4541" s="222" t="s">
        <v>326</v>
      </c>
    </row>
    <row r="4542" spans="1:15" ht="29.25" customHeight="1">
      <c r="A4542" s="221" t="s">
        <v>100</v>
      </c>
      <c r="B4542" s="221" t="s">
        <v>787</v>
      </c>
      <c r="C4542" s="222" t="s">
        <v>615</v>
      </c>
      <c r="D4542" s="222" t="s">
        <v>164</v>
      </c>
      <c r="E4542" s="199" t="s">
        <v>163</v>
      </c>
      <c r="F4542" s="200" t="s">
        <v>680</v>
      </c>
      <c r="G4542" s="200" t="s">
        <v>681</v>
      </c>
      <c r="H4542" s="200"/>
      <c r="I4542" s="200">
        <v>45475</v>
      </c>
      <c r="J4542" s="143">
        <f t="shared" si="70"/>
        <v>45475</v>
      </c>
      <c r="K4542" s="202">
        <v>3</v>
      </c>
      <c r="L4542" s="285" t="s">
        <v>816</v>
      </c>
      <c r="M4542" s="223"/>
      <c r="N4542" s="203"/>
      <c r="O4542" s="222" t="s">
        <v>326</v>
      </c>
    </row>
    <row r="4543" spans="1:15" ht="29.25" customHeight="1">
      <c r="A4543" s="221" t="s">
        <v>100</v>
      </c>
      <c r="B4543" s="221" t="s">
        <v>787</v>
      </c>
      <c r="C4543" s="222" t="s">
        <v>615</v>
      </c>
      <c r="D4543" s="222" t="s">
        <v>164</v>
      </c>
      <c r="E4543" s="199" t="s">
        <v>163</v>
      </c>
      <c r="F4543" s="200" t="s">
        <v>680</v>
      </c>
      <c r="G4543" s="200" t="s">
        <v>681</v>
      </c>
      <c r="H4543" s="200"/>
      <c r="I4543" s="200">
        <v>45476</v>
      </c>
      <c r="J4543" s="143">
        <f t="shared" si="70"/>
        <v>45476</v>
      </c>
      <c r="K4543" s="202">
        <v>4</v>
      </c>
      <c r="L4543" s="285" t="s">
        <v>816</v>
      </c>
      <c r="M4543" s="223"/>
      <c r="N4543" s="203"/>
      <c r="O4543" s="222" t="s">
        <v>326</v>
      </c>
    </row>
    <row r="4544" spans="1:15" ht="29.25" customHeight="1">
      <c r="A4544" s="221" t="s">
        <v>100</v>
      </c>
      <c r="B4544" s="221" t="s">
        <v>787</v>
      </c>
      <c r="C4544" s="222" t="s">
        <v>615</v>
      </c>
      <c r="D4544" s="222" t="s">
        <v>164</v>
      </c>
      <c r="E4544" s="199" t="s">
        <v>171</v>
      </c>
      <c r="F4544" s="200"/>
      <c r="G4544" s="200"/>
      <c r="H4544" s="200"/>
      <c r="I4544" s="200">
        <v>45476</v>
      </c>
      <c r="J4544" s="143">
        <f t="shared" si="70"/>
        <v>45476</v>
      </c>
      <c r="K4544" s="202">
        <v>3</v>
      </c>
      <c r="L4544" s="285" t="s">
        <v>817</v>
      </c>
      <c r="M4544" s="223"/>
      <c r="N4544" s="203"/>
      <c r="O4544" s="222" t="s">
        <v>326</v>
      </c>
    </row>
    <row r="4545" spans="1:15" ht="29.25" customHeight="1">
      <c r="A4545" s="221" t="s">
        <v>100</v>
      </c>
      <c r="B4545" s="221" t="s">
        <v>787</v>
      </c>
      <c r="C4545" s="222" t="s">
        <v>615</v>
      </c>
      <c r="D4545" s="222" t="s">
        <v>164</v>
      </c>
      <c r="E4545" s="199" t="s">
        <v>163</v>
      </c>
      <c r="F4545" s="200" t="s">
        <v>642</v>
      </c>
      <c r="G4545" s="200" t="s">
        <v>754</v>
      </c>
      <c r="H4545" s="200"/>
      <c r="I4545" s="200">
        <v>45476</v>
      </c>
      <c r="J4545" s="143">
        <f t="shared" si="70"/>
        <v>45476</v>
      </c>
      <c r="K4545" s="202">
        <v>1</v>
      </c>
      <c r="L4545" s="285" t="s">
        <v>818</v>
      </c>
      <c r="M4545" s="223"/>
      <c r="N4545" s="203"/>
      <c r="O4545" s="222" t="s">
        <v>326</v>
      </c>
    </row>
    <row r="4546" spans="1:15" ht="29.25" customHeight="1">
      <c r="A4546" s="221" t="s">
        <v>100</v>
      </c>
      <c r="B4546" s="221" t="s">
        <v>787</v>
      </c>
      <c r="C4546" s="222" t="s">
        <v>615</v>
      </c>
      <c r="D4546" s="222" t="s">
        <v>164</v>
      </c>
      <c r="E4546" s="199" t="s">
        <v>163</v>
      </c>
      <c r="F4546" s="200" t="s">
        <v>680</v>
      </c>
      <c r="G4546" s="200" t="s">
        <v>681</v>
      </c>
      <c r="H4546" s="200"/>
      <c r="I4546" s="200">
        <v>45477</v>
      </c>
      <c r="J4546" s="143">
        <f t="shared" si="70"/>
        <v>45477</v>
      </c>
      <c r="K4546" s="202">
        <v>4</v>
      </c>
      <c r="L4546" s="285" t="s">
        <v>816</v>
      </c>
      <c r="M4546" s="223"/>
      <c r="N4546" s="203"/>
      <c r="O4546" s="222" t="s">
        <v>326</v>
      </c>
    </row>
    <row r="4547" spans="1:15" ht="29.25" customHeight="1">
      <c r="A4547" s="221" t="s">
        <v>100</v>
      </c>
      <c r="B4547" s="221" t="s">
        <v>787</v>
      </c>
      <c r="C4547" s="222" t="s">
        <v>615</v>
      </c>
      <c r="D4547" s="222" t="s">
        <v>164</v>
      </c>
      <c r="E4547" s="199" t="s">
        <v>179</v>
      </c>
      <c r="F4547" s="200"/>
      <c r="G4547" s="200"/>
      <c r="H4547" s="200"/>
      <c r="I4547" s="200">
        <v>45477</v>
      </c>
      <c r="J4547" s="143">
        <f t="shared" ref="J4547:J4610" si="71">I4547</f>
        <v>45477</v>
      </c>
      <c r="K4547" s="202">
        <v>4</v>
      </c>
      <c r="L4547" s="285" t="s">
        <v>1090</v>
      </c>
      <c r="M4547" s="223"/>
      <c r="N4547" s="203"/>
      <c r="O4547" s="222" t="s">
        <v>326</v>
      </c>
    </row>
    <row r="4548" spans="1:15" ht="29.25" customHeight="1">
      <c r="A4548" s="221" t="s">
        <v>100</v>
      </c>
      <c r="B4548" s="221" t="s">
        <v>787</v>
      </c>
      <c r="C4548" s="222" t="s">
        <v>615</v>
      </c>
      <c r="D4548" s="222" t="s">
        <v>164</v>
      </c>
      <c r="E4548" s="199" t="s">
        <v>163</v>
      </c>
      <c r="F4548" s="200" t="s">
        <v>680</v>
      </c>
      <c r="G4548" s="200" t="s">
        <v>681</v>
      </c>
      <c r="H4548" s="200"/>
      <c r="I4548" s="200">
        <v>45478</v>
      </c>
      <c r="J4548" s="143">
        <f t="shared" si="71"/>
        <v>45478</v>
      </c>
      <c r="K4548" s="202">
        <v>1</v>
      </c>
      <c r="L4548" s="285" t="s">
        <v>816</v>
      </c>
      <c r="M4548" s="223"/>
      <c r="N4548" s="203"/>
      <c r="O4548" s="222" t="s">
        <v>326</v>
      </c>
    </row>
    <row r="4549" spans="1:15" ht="29.25" customHeight="1">
      <c r="A4549" s="221" t="s">
        <v>100</v>
      </c>
      <c r="B4549" s="221" t="s">
        <v>787</v>
      </c>
      <c r="C4549" s="222" t="s">
        <v>615</v>
      </c>
      <c r="D4549" s="222" t="s">
        <v>164</v>
      </c>
      <c r="E4549" s="199" t="s">
        <v>179</v>
      </c>
      <c r="F4549" s="200"/>
      <c r="G4549" s="200"/>
      <c r="H4549" s="200"/>
      <c r="I4549" s="200">
        <v>45478</v>
      </c>
      <c r="J4549" s="143">
        <f t="shared" si="71"/>
        <v>45478</v>
      </c>
      <c r="K4549" s="202">
        <v>7</v>
      </c>
      <c r="L4549" s="285" t="s">
        <v>1090</v>
      </c>
      <c r="M4549" s="223"/>
      <c r="N4549" s="203"/>
      <c r="O4549" s="222" t="s">
        <v>326</v>
      </c>
    </row>
    <row r="4550" spans="1:15" ht="29.25" customHeight="1">
      <c r="A4550" s="221" t="s">
        <v>100</v>
      </c>
      <c r="B4550" s="221" t="s">
        <v>787</v>
      </c>
      <c r="C4550" s="222" t="s">
        <v>615</v>
      </c>
      <c r="D4550" s="222" t="s">
        <v>164</v>
      </c>
      <c r="E4550" s="199" t="s">
        <v>163</v>
      </c>
      <c r="F4550" s="200" t="s">
        <v>642</v>
      </c>
      <c r="G4550" s="200" t="s">
        <v>754</v>
      </c>
      <c r="H4550" s="200"/>
      <c r="I4550" s="200">
        <v>45481</v>
      </c>
      <c r="J4550" s="143">
        <f t="shared" si="71"/>
        <v>45481</v>
      </c>
      <c r="K4550" s="202">
        <v>6</v>
      </c>
      <c r="L4550" s="284" t="s">
        <v>1091</v>
      </c>
      <c r="M4550" s="223"/>
      <c r="N4550" s="203"/>
      <c r="O4550" s="222" t="s">
        <v>326</v>
      </c>
    </row>
    <row r="4551" spans="1:15" ht="29.25" customHeight="1">
      <c r="A4551" s="221" t="s">
        <v>100</v>
      </c>
      <c r="B4551" s="221" t="s">
        <v>787</v>
      </c>
      <c r="C4551" s="222" t="s">
        <v>615</v>
      </c>
      <c r="D4551" s="222" t="s">
        <v>164</v>
      </c>
      <c r="E4551" s="199" t="s">
        <v>163</v>
      </c>
      <c r="F4551" s="200" t="s">
        <v>680</v>
      </c>
      <c r="G4551" s="200" t="s">
        <v>681</v>
      </c>
      <c r="H4551" s="200"/>
      <c r="I4551" s="200">
        <v>45481</v>
      </c>
      <c r="J4551" s="143">
        <f t="shared" si="71"/>
        <v>45481</v>
      </c>
      <c r="K4551" s="202">
        <v>2</v>
      </c>
      <c r="L4551" s="285" t="s">
        <v>816</v>
      </c>
      <c r="M4551" s="223"/>
      <c r="N4551" s="203"/>
      <c r="O4551" s="222" t="s">
        <v>326</v>
      </c>
    </row>
    <row r="4552" spans="1:15" ht="29.25" customHeight="1">
      <c r="A4552" s="221" t="s">
        <v>100</v>
      </c>
      <c r="B4552" s="221" t="s">
        <v>787</v>
      </c>
      <c r="C4552" s="222" t="s">
        <v>615</v>
      </c>
      <c r="D4552" s="222" t="s">
        <v>164</v>
      </c>
      <c r="E4552" s="199" t="s">
        <v>163</v>
      </c>
      <c r="F4552" s="200" t="s">
        <v>680</v>
      </c>
      <c r="G4552" s="200" t="s">
        <v>681</v>
      </c>
      <c r="H4552" s="200"/>
      <c r="I4552" s="200">
        <v>45482</v>
      </c>
      <c r="J4552" s="143">
        <f t="shared" si="71"/>
        <v>45482</v>
      </c>
      <c r="K4552" s="202">
        <v>1</v>
      </c>
      <c r="L4552" s="285" t="s">
        <v>816</v>
      </c>
      <c r="M4552" s="223"/>
      <c r="N4552" s="203"/>
      <c r="O4552" s="222" t="s">
        <v>326</v>
      </c>
    </row>
    <row r="4553" spans="1:15" ht="29.25" customHeight="1">
      <c r="A4553" s="221" t="s">
        <v>100</v>
      </c>
      <c r="B4553" s="221" t="s">
        <v>787</v>
      </c>
      <c r="C4553" s="222" t="s">
        <v>615</v>
      </c>
      <c r="D4553" s="222" t="s">
        <v>164</v>
      </c>
      <c r="E4553" s="199" t="s">
        <v>163</v>
      </c>
      <c r="F4553" s="200" t="s">
        <v>642</v>
      </c>
      <c r="G4553" s="200" t="s">
        <v>754</v>
      </c>
      <c r="H4553" s="200"/>
      <c r="I4553" s="200">
        <v>45482</v>
      </c>
      <c r="J4553" s="143">
        <f t="shared" si="71"/>
        <v>45482</v>
      </c>
      <c r="K4553" s="202">
        <v>7</v>
      </c>
      <c r="L4553" s="284" t="s">
        <v>1092</v>
      </c>
      <c r="M4553" s="223"/>
      <c r="N4553" s="203"/>
      <c r="O4553" s="222" t="s">
        <v>326</v>
      </c>
    </row>
    <row r="4554" spans="1:15" ht="29.25" customHeight="1">
      <c r="A4554" s="221" t="s">
        <v>100</v>
      </c>
      <c r="B4554" s="221" t="s">
        <v>787</v>
      </c>
      <c r="C4554" s="222" t="s">
        <v>615</v>
      </c>
      <c r="D4554" s="222" t="s">
        <v>164</v>
      </c>
      <c r="E4554" s="199" t="s">
        <v>163</v>
      </c>
      <c r="F4554" s="200" t="s">
        <v>680</v>
      </c>
      <c r="G4554" s="200" t="s">
        <v>681</v>
      </c>
      <c r="H4554" s="200"/>
      <c r="I4554" s="200">
        <v>45483</v>
      </c>
      <c r="J4554" s="143">
        <f t="shared" si="71"/>
        <v>45483</v>
      </c>
      <c r="K4554" s="202">
        <v>2</v>
      </c>
      <c r="L4554" s="285" t="s">
        <v>1093</v>
      </c>
      <c r="M4554" s="223"/>
      <c r="N4554" s="203"/>
      <c r="O4554" s="222" t="s">
        <v>326</v>
      </c>
    </row>
    <row r="4555" spans="1:15" ht="29.25" customHeight="1">
      <c r="A4555" s="221" t="s">
        <v>100</v>
      </c>
      <c r="B4555" s="221" t="s">
        <v>787</v>
      </c>
      <c r="C4555" s="222" t="s">
        <v>615</v>
      </c>
      <c r="D4555" s="222" t="s">
        <v>164</v>
      </c>
      <c r="E4555" s="199" t="s">
        <v>163</v>
      </c>
      <c r="F4555" s="200" t="s">
        <v>642</v>
      </c>
      <c r="G4555" s="200" t="s">
        <v>754</v>
      </c>
      <c r="H4555" s="200"/>
      <c r="I4555" s="200">
        <v>45483</v>
      </c>
      <c r="J4555" s="143">
        <f t="shared" si="71"/>
        <v>45483</v>
      </c>
      <c r="K4555" s="202">
        <v>6</v>
      </c>
      <c r="L4555" s="284" t="s">
        <v>1094</v>
      </c>
      <c r="M4555" s="223"/>
      <c r="N4555" s="203"/>
      <c r="O4555" s="222" t="s">
        <v>326</v>
      </c>
    </row>
    <row r="4556" spans="1:15" ht="29.25" customHeight="1">
      <c r="A4556" s="221" t="s">
        <v>100</v>
      </c>
      <c r="B4556" s="221" t="s">
        <v>787</v>
      </c>
      <c r="C4556" s="222" t="s">
        <v>615</v>
      </c>
      <c r="D4556" s="222" t="s">
        <v>164</v>
      </c>
      <c r="E4556" s="199" t="s">
        <v>163</v>
      </c>
      <c r="F4556" s="200" t="s">
        <v>642</v>
      </c>
      <c r="G4556" s="200" t="s">
        <v>754</v>
      </c>
      <c r="H4556" s="200"/>
      <c r="I4556" s="200">
        <v>45484</v>
      </c>
      <c r="J4556" s="143">
        <f t="shared" si="71"/>
        <v>45484</v>
      </c>
      <c r="K4556" s="202">
        <v>8</v>
      </c>
      <c r="L4556" s="284" t="s">
        <v>1095</v>
      </c>
      <c r="M4556" s="223"/>
      <c r="N4556" s="203"/>
      <c r="O4556" s="222" t="s">
        <v>326</v>
      </c>
    </row>
    <row r="4557" spans="1:15" ht="29.25" customHeight="1">
      <c r="A4557" s="221" t="s">
        <v>100</v>
      </c>
      <c r="B4557" s="221" t="s">
        <v>787</v>
      </c>
      <c r="C4557" s="222" t="s">
        <v>615</v>
      </c>
      <c r="D4557" s="222" t="s">
        <v>164</v>
      </c>
      <c r="E4557" s="199" t="s">
        <v>163</v>
      </c>
      <c r="F4557" s="200" t="s">
        <v>642</v>
      </c>
      <c r="G4557" s="200" t="s">
        <v>754</v>
      </c>
      <c r="H4557" s="200"/>
      <c r="I4557" s="200">
        <v>45485</v>
      </c>
      <c r="J4557" s="143">
        <f t="shared" si="71"/>
        <v>45485</v>
      </c>
      <c r="K4557" s="202">
        <v>7</v>
      </c>
      <c r="L4557" s="284" t="s">
        <v>1096</v>
      </c>
      <c r="M4557" s="223"/>
      <c r="N4557" s="203"/>
      <c r="O4557" s="222" t="s">
        <v>326</v>
      </c>
    </row>
    <row r="4558" spans="1:15" ht="29.25" customHeight="1">
      <c r="A4558" s="221" t="s">
        <v>100</v>
      </c>
      <c r="B4558" s="221" t="s">
        <v>787</v>
      </c>
      <c r="C4558" s="222" t="s">
        <v>615</v>
      </c>
      <c r="D4558" s="222" t="s">
        <v>164</v>
      </c>
      <c r="E4558" s="199" t="s">
        <v>163</v>
      </c>
      <c r="F4558" s="200" t="s">
        <v>680</v>
      </c>
      <c r="G4558" s="200" t="s">
        <v>681</v>
      </c>
      <c r="H4558" s="200"/>
      <c r="I4558" s="200">
        <v>45485</v>
      </c>
      <c r="J4558" s="143">
        <f t="shared" si="71"/>
        <v>45485</v>
      </c>
      <c r="K4558" s="202">
        <v>1</v>
      </c>
      <c r="L4558" s="285" t="s">
        <v>1097</v>
      </c>
      <c r="M4558" s="223"/>
      <c r="N4558" s="203"/>
      <c r="O4558" s="222" t="s">
        <v>326</v>
      </c>
    </row>
    <row r="4559" spans="1:15" ht="29.25" customHeight="1">
      <c r="A4559" s="221" t="s">
        <v>100</v>
      </c>
      <c r="B4559" s="221" t="s">
        <v>787</v>
      </c>
      <c r="C4559" s="222" t="s">
        <v>615</v>
      </c>
      <c r="D4559" s="222" t="s">
        <v>164</v>
      </c>
      <c r="E4559" s="199" t="s">
        <v>165</v>
      </c>
      <c r="F4559" s="200"/>
      <c r="G4559" s="200"/>
      <c r="H4559" s="200"/>
      <c r="I4559" s="200">
        <v>45488</v>
      </c>
      <c r="J4559" s="143">
        <f t="shared" si="71"/>
        <v>45488</v>
      </c>
      <c r="K4559" s="202">
        <v>8</v>
      </c>
      <c r="L4559" s="285" t="s">
        <v>1098</v>
      </c>
      <c r="M4559" s="223"/>
      <c r="N4559" s="203"/>
      <c r="O4559" s="222" t="s">
        <v>326</v>
      </c>
    </row>
    <row r="4560" spans="1:15" ht="29.25" customHeight="1">
      <c r="A4560" s="221" t="s">
        <v>100</v>
      </c>
      <c r="B4560" s="221" t="s">
        <v>787</v>
      </c>
      <c r="C4560" s="222" t="s">
        <v>615</v>
      </c>
      <c r="D4560" s="222" t="s">
        <v>164</v>
      </c>
      <c r="E4560" s="199" t="s">
        <v>163</v>
      </c>
      <c r="F4560" s="200" t="s">
        <v>642</v>
      </c>
      <c r="G4560" s="200" t="s">
        <v>754</v>
      </c>
      <c r="H4560" s="200"/>
      <c r="I4560" s="200">
        <v>45489</v>
      </c>
      <c r="J4560" s="143">
        <f t="shared" si="71"/>
        <v>45489</v>
      </c>
      <c r="K4560" s="202">
        <v>6</v>
      </c>
      <c r="L4560" s="284" t="s">
        <v>1096</v>
      </c>
      <c r="M4560" s="223"/>
      <c r="N4560" s="203"/>
      <c r="O4560" s="222" t="s">
        <v>326</v>
      </c>
    </row>
    <row r="4561" spans="1:15" ht="29.25" customHeight="1">
      <c r="A4561" s="221" t="s">
        <v>100</v>
      </c>
      <c r="B4561" s="221" t="s">
        <v>787</v>
      </c>
      <c r="C4561" s="222" t="s">
        <v>615</v>
      </c>
      <c r="D4561" s="222" t="s">
        <v>164</v>
      </c>
      <c r="E4561" s="199" t="s">
        <v>163</v>
      </c>
      <c r="F4561" s="200" t="s">
        <v>937</v>
      </c>
      <c r="G4561" s="200" t="s">
        <v>938</v>
      </c>
      <c r="H4561" s="200"/>
      <c r="I4561" s="200">
        <v>45489</v>
      </c>
      <c r="J4561" s="143">
        <f t="shared" si="71"/>
        <v>45489</v>
      </c>
      <c r="K4561" s="202">
        <v>2</v>
      </c>
      <c r="L4561" s="285" t="s">
        <v>1099</v>
      </c>
      <c r="M4561" s="223"/>
      <c r="N4561" s="203"/>
      <c r="O4561" s="222" t="s">
        <v>326</v>
      </c>
    </row>
    <row r="4562" spans="1:15" ht="29.25" customHeight="1">
      <c r="A4562" s="221" t="s">
        <v>100</v>
      </c>
      <c r="B4562" s="221" t="s">
        <v>787</v>
      </c>
      <c r="C4562" s="222" t="s">
        <v>615</v>
      </c>
      <c r="D4562" s="222" t="s">
        <v>164</v>
      </c>
      <c r="E4562" s="199" t="s">
        <v>163</v>
      </c>
      <c r="F4562" s="200" t="s">
        <v>642</v>
      </c>
      <c r="G4562" s="200" t="s">
        <v>754</v>
      </c>
      <c r="H4562" s="200"/>
      <c r="I4562" s="200">
        <v>45490</v>
      </c>
      <c r="J4562" s="143">
        <f t="shared" si="71"/>
        <v>45490</v>
      </c>
      <c r="K4562" s="202">
        <v>6</v>
      </c>
      <c r="L4562" s="284" t="s">
        <v>1100</v>
      </c>
      <c r="M4562" s="223"/>
      <c r="N4562" s="203"/>
      <c r="O4562" s="222" t="s">
        <v>326</v>
      </c>
    </row>
    <row r="4563" spans="1:15" ht="29.25" customHeight="1">
      <c r="A4563" s="221" t="s">
        <v>100</v>
      </c>
      <c r="B4563" s="221" t="s">
        <v>787</v>
      </c>
      <c r="C4563" s="222" t="s">
        <v>615</v>
      </c>
      <c r="D4563" s="222" t="s">
        <v>164</v>
      </c>
      <c r="E4563" s="199" t="s">
        <v>163</v>
      </c>
      <c r="F4563" s="200" t="s">
        <v>937</v>
      </c>
      <c r="G4563" s="200" t="s">
        <v>938</v>
      </c>
      <c r="H4563" s="200"/>
      <c r="I4563" s="200">
        <v>45490</v>
      </c>
      <c r="J4563" s="143">
        <f t="shared" si="71"/>
        <v>45490</v>
      </c>
      <c r="K4563" s="202">
        <v>2</v>
      </c>
      <c r="L4563" s="285" t="s">
        <v>1099</v>
      </c>
      <c r="M4563" s="223"/>
      <c r="N4563" s="203"/>
      <c r="O4563" s="222" t="s">
        <v>326</v>
      </c>
    </row>
    <row r="4564" spans="1:15" ht="29.25" customHeight="1">
      <c r="A4564" s="221" t="s">
        <v>100</v>
      </c>
      <c r="B4564" s="221" t="s">
        <v>787</v>
      </c>
      <c r="C4564" s="222" t="s">
        <v>615</v>
      </c>
      <c r="D4564" s="222" t="s">
        <v>164</v>
      </c>
      <c r="E4564" s="199" t="s">
        <v>163</v>
      </c>
      <c r="F4564" s="200" t="s">
        <v>642</v>
      </c>
      <c r="G4564" s="200" t="s">
        <v>754</v>
      </c>
      <c r="H4564" s="200"/>
      <c r="I4564" s="200">
        <v>45491</v>
      </c>
      <c r="J4564" s="143">
        <f t="shared" si="71"/>
        <v>45491</v>
      </c>
      <c r="K4564" s="202">
        <v>6</v>
      </c>
      <c r="L4564" s="285" t="s">
        <v>1514</v>
      </c>
      <c r="M4564" s="223"/>
      <c r="N4564" s="203"/>
      <c r="O4564" s="222" t="s">
        <v>326</v>
      </c>
    </row>
    <row r="4565" spans="1:15" ht="29.25" customHeight="1">
      <c r="A4565" s="221" t="s">
        <v>100</v>
      </c>
      <c r="B4565" s="221" t="s">
        <v>787</v>
      </c>
      <c r="C4565" s="222" t="s">
        <v>615</v>
      </c>
      <c r="D4565" s="222" t="s">
        <v>164</v>
      </c>
      <c r="E4565" s="199" t="s">
        <v>163</v>
      </c>
      <c r="F4565" s="200" t="s">
        <v>937</v>
      </c>
      <c r="G4565" s="200" t="s">
        <v>938</v>
      </c>
      <c r="H4565" s="200"/>
      <c r="I4565" s="200">
        <v>45491</v>
      </c>
      <c r="J4565" s="143">
        <f t="shared" si="71"/>
        <v>45491</v>
      </c>
      <c r="K4565" s="202">
        <v>2</v>
      </c>
      <c r="L4565" s="285" t="s">
        <v>1099</v>
      </c>
      <c r="M4565" s="223"/>
      <c r="N4565" s="203"/>
      <c r="O4565" s="222" t="s">
        <v>326</v>
      </c>
    </row>
    <row r="4566" spans="1:15" ht="29.25" customHeight="1">
      <c r="A4566" s="221" t="s">
        <v>100</v>
      </c>
      <c r="B4566" s="221" t="s">
        <v>787</v>
      </c>
      <c r="C4566" s="222" t="s">
        <v>615</v>
      </c>
      <c r="D4566" s="222" t="s">
        <v>164</v>
      </c>
      <c r="E4566" s="199" t="s">
        <v>163</v>
      </c>
      <c r="F4566" s="200" t="s">
        <v>937</v>
      </c>
      <c r="G4566" s="200" t="s">
        <v>938</v>
      </c>
      <c r="H4566" s="200"/>
      <c r="I4566" s="200">
        <v>45492</v>
      </c>
      <c r="J4566" s="143">
        <f t="shared" si="71"/>
        <v>45492</v>
      </c>
      <c r="K4566" s="202">
        <v>1</v>
      </c>
      <c r="L4566" s="285" t="s">
        <v>1099</v>
      </c>
      <c r="M4566" s="223"/>
      <c r="N4566" s="203"/>
      <c r="O4566" s="222" t="s">
        <v>326</v>
      </c>
    </row>
    <row r="4567" spans="1:15" ht="29.25" customHeight="1">
      <c r="A4567" s="221" t="s">
        <v>100</v>
      </c>
      <c r="B4567" s="221" t="s">
        <v>787</v>
      </c>
      <c r="C4567" s="222" t="s">
        <v>615</v>
      </c>
      <c r="D4567" s="222" t="s">
        <v>164</v>
      </c>
      <c r="E4567" s="199" t="s">
        <v>166</v>
      </c>
      <c r="F4567" s="200"/>
      <c r="G4567" s="200"/>
      <c r="H4567" s="200"/>
      <c r="I4567" s="200">
        <v>45492</v>
      </c>
      <c r="J4567" s="143">
        <f t="shared" si="71"/>
        <v>45492</v>
      </c>
      <c r="K4567" s="202">
        <v>1</v>
      </c>
      <c r="L4567" s="285" t="s">
        <v>1515</v>
      </c>
      <c r="M4567" s="223"/>
      <c r="N4567" s="203"/>
      <c r="O4567" s="222" t="s">
        <v>326</v>
      </c>
    </row>
    <row r="4568" spans="1:15" ht="29.25" customHeight="1">
      <c r="A4568" s="221" t="s">
        <v>100</v>
      </c>
      <c r="B4568" s="221" t="s">
        <v>787</v>
      </c>
      <c r="C4568" s="222" t="s">
        <v>615</v>
      </c>
      <c r="D4568" s="222" t="s">
        <v>164</v>
      </c>
      <c r="E4568" s="199" t="s">
        <v>163</v>
      </c>
      <c r="F4568" s="200" t="s">
        <v>642</v>
      </c>
      <c r="G4568" s="200" t="s">
        <v>754</v>
      </c>
      <c r="H4568" s="200"/>
      <c r="I4568" s="200">
        <v>45492</v>
      </c>
      <c r="J4568" s="143">
        <f t="shared" si="71"/>
        <v>45492</v>
      </c>
      <c r="K4568" s="202">
        <v>6</v>
      </c>
      <c r="L4568" s="285" t="s">
        <v>1514</v>
      </c>
      <c r="M4568" s="223"/>
      <c r="N4568" s="203"/>
      <c r="O4568" s="222" t="s">
        <v>326</v>
      </c>
    </row>
    <row r="4569" spans="1:15" ht="29.25" customHeight="1">
      <c r="A4569" s="221" t="s">
        <v>100</v>
      </c>
      <c r="B4569" s="221" t="s">
        <v>787</v>
      </c>
      <c r="C4569" s="222" t="s">
        <v>615</v>
      </c>
      <c r="D4569" s="222" t="s">
        <v>164</v>
      </c>
      <c r="E4569" s="199" t="s">
        <v>163</v>
      </c>
      <c r="F4569" s="200" t="s">
        <v>642</v>
      </c>
      <c r="G4569" s="200" t="s">
        <v>754</v>
      </c>
      <c r="H4569" s="200"/>
      <c r="I4569" s="200">
        <v>45495</v>
      </c>
      <c r="J4569" s="143">
        <f t="shared" si="71"/>
        <v>45495</v>
      </c>
      <c r="K4569" s="202">
        <v>3</v>
      </c>
      <c r="L4569" s="285" t="s">
        <v>1516</v>
      </c>
      <c r="M4569" s="223"/>
      <c r="N4569" s="203"/>
      <c r="O4569" s="222" t="s">
        <v>326</v>
      </c>
    </row>
    <row r="4570" spans="1:15" ht="29.25" customHeight="1">
      <c r="A4570" s="221" t="s">
        <v>100</v>
      </c>
      <c r="B4570" s="221" t="s">
        <v>787</v>
      </c>
      <c r="C4570" s="222" t="s">
        <v>615</v>
      </c>
      <c r="D4570" s="222" t="s">
        <v>164</v>
      </c>
      <c r="E4570" s="199" t="s">
        <v>163</v>
      </c>
      <c r="F4570" s="200" t="s">
        <v>937</v>
      </c>
      <c r="G4570" s="200" t="s">
        <v>938</v>
      </c>
      <c r="H4570" s="200"/>
      <c r="I4570" s="200">
        <v>45495</v>
      </c>
      <c r="J4570" s="143">
        <f t="shared" si="71"/>
        <v>45495</v>
      </c>
      <c r="K4570" s="202">
        <v>5</v>
      </c>
      <c r="L4570" s="285" t="s">
        <v>1517</v>
      </c>
      <c r="M4570" s="223"/>
      <c r="N4570" s="203"/>
      <c r="O4570" s="222" t="s">
        <v>326</v>
      </c>
    </row>
    <row r="4571" spans="1:15" ht="29.25" customHeight="1">
      <c r="A4571" s="221" t="s">
        <v>100</v>
      </c>
      <c r="B4571" s="221" t="s">
        <v>787</v>
      </c>
      <c r="C4571" s="222" t="s">
        <v>615</v>
      </c>
      <c r="D4571" s="222" t="s">
        <v>164</v>
      </c>
      <c r="E4571" s="199" t="s">
        <v>163</v>
      </c>
      <c r="F4571" s="200" t="s">
        <v>937</v>
      </c>
      <c r="G4571" s="200" t="s">
        <v>938</v>
      </c>
      <c r="H4571" s="200"/>
      <c r="I4571" s="200">
        <v>45496</v>
      </c>
      <c r="J4571" s="143">
        <f t="shared" si="71"/>
        <v>45496</v>
      </c>
      <c r="K4571" s="202">
        <v>2</v>
      </c>
      <c r="L4571" s="284" t="s">
        <v>1518</v>
      </c>
      <c r="M4571" s="223"/>
      <c r="N4571" s="203"/>
      <c r="O4571" s="222" t="s">
        <v>326</v>
      </c>
    </row>
    <row r="4572" spans="1:15" ht="29.25" customHeight="1">
      <c r="A4572" s="221" t="s">
        <v>100</v>
      </c>
      <c r="B4572" s="221" t="s">
        <v>787</v>
      </c>
      <c r="C4572" s="222" t="s">
        <v>615</v>
      </c>
      <c r="D4572" s="222" t="s">
        <v>164</v>
      </c>
      <c r="E4572" s="199" t="s">
        <v>163</v>
      </c>
      <c r="F4572" s="200" t="s">
        <v>642</v>
      </c>
      <c r="G4572" s="200" t="s">
        <v>754</v>
      </c>
      <c r="H4572" s="200"/>
      <c r="I4572" s="200">
        <v>45496</v>
      </c>
      <c r="J4572" s="143">
        <f t="shared" si="71"/>
        <v>45496</v>
      </c>
      <c r="K4572" s="202">
        <v>6</v>
      </c>
      <c r="L4572" s="284" t="s">
        <v>1519</v>
      </c>
      <c r="M4572" s="223"/>
      <c r="N4572" s="203"/>
      <c r="O4572" s="222" t="s">
        <v>326</v>
      </c>
    </row>
    <row r="4573" spans="1:15" ht="29.25" customHeight="1">
      <c r="A4573" s="221" t="s">
        <v>100</v>
      </c>
      <c r="B4573" s="221" t="s">
        <v>787</v>
      </c>
      <c r="C4573" s="222" t="s">
        <v>615</v>
      </c>
      <c r="D4573" s="222" t="s">
        <v>164</v>
      </c>
      <c r="E4573" s="199" t="s">
        <v>165</v>
      </c>
      <c r="F4573" s="200"/>
      <c r="G4573" s="200"/>
      <c r="H4573" s="200"/>
      <c r="I4573" s="200">
        <v>45497</v>
      </c>
      <c r="J4573" s="143">
        <f t="shared" si="71"/>
        <v>45497</v>
      </c>
      <c r="K4573" s="202">
        <v>8</v>
      </c>
      <c r="L4573" s="285" t="s">
        <v>593</v>
      </c>
      <c r="M4573" s="223"/>
      <c r="N4573" s="203"/>
      <c r="O4573" s="222" t="s">
        <v>326</v>
      </c>
    </row>
    <row r="4574" spans="1:15" ht="29.25" customHeight="1">
      <c r="A4574" s="221" t="s">
        <v>100</v>
      </c>
      <c r="B4574" s="221" t="s">
        <v>787</v>
      </c>
      <c r="C4574" s="222" t="s">
        <v>615</v>
      </c>
      <c r="D4574" s="222" t="s">
        <v>164</v>
      </c>
      <c r="E4574" s="199" t="s">
        <v>165</v>
      </c>
      <c r="F4574" s="200"/>
      <c r="G4574" s="200"/>
      <c r="H4574" s="200"/>
      <c r="I4574" s="200">
        <v>45498</v>
      </c>
      <c r="J4574" s="143">
        <f t="shared" si="71"/>
        <v>45498</v>
      </c>
      <c r="K4574" s="202">
        <v>8</v>
      </c>
      <c r="L4574" s="285" t="s">
        <v>593</v>
      </c>
      <c r="M4574" s="223"/>
      <c r="N4574" s="203"/>
      <c r="O4574" s="222" t="s">
        <v>326</v>
      </c>
    </row>
    <row r="4575" spans="1:15" ht="29.25" customHeight="1">
      <c r="A4575" s="221" t="s">
        <v>100</v>
      </c>
      <c r="B4575" s="221" t="s">
        <v>787</v>
      </c>
      <c r="C4575" s="222" t="s">
        <v>615</v>
      </c>
      <c r="D4575" s="222" t="s">
        <v>164</v>
      </c>
      <c r="E4575" s="199" t="s">
        <v>163</v>
      </c>
      <c r="F4575" s="200" t="s">
        <v>937</v>
      </c>
      <c r="G4575" s="200" t="s">
        <v>938</v>
      </c>
      <c r="H4575" s="200"/>
      <c r="I4575" s="200">
        <v>45499</v>
      </c>
      <c r="J4575" s="143">
        <f t="shared" si="71"/>
        <v>45499</v>
      </c>
      <c r="K4575" s="202">
        <v>2</v>
      </c>
      <c r="L4575" s="284" t="s">
        <v>1518</v>
      </c>
      <c r="M4575" s="223"/>
      <c r="N4575" s="203"/>
      <c r="O4575" s="222" t="s">
        <v>326</v>
      </c>
    </row>
    <row r="4576" spans="1:15" ht="29.25" customHeight="1">
      <c r="A4576" s="221" t="s">
        <v>100</v>
      </c>
      <c r="B4576" s="221" t="s">
        <v>787</v>
      </c>
      <c r="C4576" s="222" t="s">
        <v>615</v>
      </c>
      <c r="D4576" s="222" t="s">
        <v>164</v>
      </c>
      <c r="E4576" s="199" t="s">
        <v>163</v>
      </c>
      <c r="F4576" s="200" t="s">
        <v>642</v>
      </c>
      <c r="G4576" s="200" t="s">
        <v>754</v>
      </c>
      <c r="H4576" s="200"/>
      <c r="I4576" s="200">
        <v>45499</v>
      </c>
      <c r="J4576" s="143">
        <f t="shared" si="71"/>
        <v>45499</v>
      </c>
      <c r="K4576" s="202">
        <v>6</v>
      </c>
      <c r="L4576" s="285" t="s">
        <v>1516</v>
      </c>
      <c r="M4576" s="223"/>
      <c r="N4576" s="203"/>
      <c r="O4576" s="222" t="s">
        <v>326</v>
      </c>
    </row>
    <row r="4577" spans="1:15" ht="29.25" customHeight="1">
      <c r="A4577" s="221" t="s">
        <v>100</v>
      </c>
      <c r="B4577" s="221" t="s">
        <v>787</v>
      </c>
      <c r="C4577" s="222" t="s">
        <v>615</v>
      </c>
      <c r="D4577" s="222" t="s">
        <v>164</v>
      </c>
      <c r="E4577" s="199" t="s">
        <v>163</v>
      </c>
      <c r="F4577" s="200" t="s">
        <v>937</v>
      </c>
      <c r="G4577" s="200" t="s">
        <v>938</v>
      </c>
      <c r="H4577" s="200"/>
      <c r="I4577" s="200">
        <v>45502</v>
      </c>
      <c r="J4577" s="143">
        <f t="shared" si="71"/>
        <v>45502</v>
      </c>
      <c r="K4577" s="202">
        <v>2</v>
      </c>
      <c r="L4577" s="284" t="s">
        <v>1518</v>
      </c>
      <c r="M4577" s="223"/>
      <c r="N4577" s="203"/>
      <c r="O4577" s="222" t="s">
        <v>326</v>
      </c>
    </row>
    <row r="4578" spans="1:15" ht="29.25" customHeight="1">
      <c r="A4578" s="221" t="s">
        <v>100</v>
      </c>
      <c r="B4578" s="221" t="s">
        <v>787</v>
      </c>
      <c r="C4578" s="222" t="s">
        <v>615</v>
      </c>
      <c r="D4578" s="222" t="s">
        <v>164</v>
      </c>
      <c r="E4578" s="199" t="s">
        <v>163</v>
      </c>
      <c r="F4578" s="200" t="s">
        <v>642</v>
      </c>
      <c r="G4578" s="200" t="s">
        <v>754</v>
      </c>
      <c r="H4578" s="200"/>
      <c r="I4578" s="200">
        <v>45502</v>
      </c>
      <c r="J4578" s="143">
        <f t="shared" si="71"/>
        <v>45502</v>
      </c>
      <c r="K4578" s="202">
        <v>6</v>
      </c>
      <c r="L4578" s="285" t="s">
        <v>1516</v>
      </c>
      <c r="M4578" s="223"/>
      <c r="N4578" s="203"/>
      <c r="O4578" s="222" t="s">
        <v>326</v>
      </c>
    </row>
    <row r="4579" spans="1:15" ht="29.25" customHeight="1">
      <c r="A4579" s="221" t="s">
        <v>100</v>
      </c>
      <c r="B4579" s="221" t="s">
        <v>787</v>
      </c>
      <c r="C4579" s="222" t="s">
        <v>615</v>
      </c>
      <c r="D4579" s="222" t="s">
        <v>164</v>
      </c>
      <c r="E4579" s="199" t="s">
        <v>171</v>
      </c>
      <c r="F4579" s="200"/>
      <c r="G4579" s="200"/>
      <c r="H4579" s="200"/>
      <c r="I4579" s="200">
        <v>45503</v>
      </c>
      <c r="J4579" s="143">
        <f t="shared" si="71"/>
        <v>45503</v>
      </c>
      <c r="K4579" s="202">
        <v>3</v>
      </c>
      <c r="L4579" s="285" t="s">
        <v>1658</v>
      </c>
      <c r="M4579" s="223"/>
      <c r="N4579" s="203"/>
      <c r="O4579" s="222" t="s">
        <v>326</v>
      </c>
    </row>
    <row r="4580" spans="1:15" ht="29.25" customHeight="1">
      <c r="A4580" s="221" t="s">
        <v>100</v>
      </c>
      <c r="B4580" s="221" t="s">
        <v>787</v>
      </c>
      <c r="C4580" s="222" t="s">
        <v>615</v>
      </c>
      <c r="D4580" s="222" t="s">
        <v>164</v>
      </c>
      <c r="E4580" s="199" t="s">
        <v>163</v>
      </c>
      <c r="F4580" s="200" t="s">
        <v>642</v>
      </c>
      <c r="G4580" s="200" t="s">
        <v>754</v>
      </c>
      <c r="H4580" s="200"/>
      <c r="I4580" s="200">
        <v>45503</v>
      </c>
      <c r="J4580" s="143">
        <f t="shared" si="71"/>
        <v>45503</v>
      </c>
      <c r="K4580" s="202">
        <v>4</v>
      </c>
      <c r="L4580" s="284" t="s">
        <v>1659</v>
      </c>
      <c r="M4580" s="223"/>
      <c r="N4580" s="203"/>
      <c r="O4580" s="222" t="s">
        <v>326</v>
      </c>
    </row>
    <row r="4581" spans="1:15" ht="29.25" customHeight="1">
      <c r="A4581" s="221" t="s">
        <v>100</v>
      </c>
      <c r="B4581" s="221" t="s">
        <v>787</v>
      </c>
      <c r="C4581" s="222" t="s">
        <v>615</v>
      </c>
      <c r="D4581" s="222" t="s">
        <v>164</v>
      </c>
      <c r="E4581" s="199" t="s">
        <v>163</v>
      </c>
      <c r="F4581" s="200" t="s">
        <v>937</v>
      </c>
      <c r="G4581" s="200" t="s">
        <v>938</v>
      </c>
      <c r="H4581" s="200"/>
      <c r="I4581" s="200">
        <v>45503</v>
      </c>
      <c r="J4581" s="143">
        <f t="shared" si="71"/>
        <v>45503</v>
      </c>
      <c r="K4581" s="202">
        <v>1</v>
      </c>
      <c r="L4581" s="284" t="s">
        <v>1518</v>
      </c>
      <c r="M4581" s="223"/>
      <c r="N4581" s="203"/>
      <c r="O4581" s="222" t="s">
        <v>326</v>
      </c>
    </row>
    <row r="4582" spans="1:15" ht="29.25" customHeight="1">
      <c r="A4582" s="221" t="s">
        <v>100</v>
      </c>
      <c r="B4582" s="221" t="s">
        <v>787</v>
      </c>
      <c r="C4582" s="222" t="s">
        <v>615</v>
      </c>
      <c r="D4582" s="222" t="s">
        <v>164</v>
      </c>
      <c r="E4582" s="199" t="s">
        <v>163</v>
      </c>
      <c r="F4582" s="200" t="s">
        <v>937</v>
      </c>
      <c r="G4582" s="200" t="s">
        <v>938</v>
      </c>
      <c r="H4582" s="200"/>
      <c r="I4582" s="200">
        <v>45504</v>
      </c>
      <c r="J4582" s="143">
        <f t="shared" si="71"/>
        <v>45504</v>
      </c>
      <c r="K4582" s="202">
        <v>1</v>
      </c>
      <c r="L4582" s="285" t="s">
        <v>1516</v>
      </c>
      <c r="M4582" s="223"/>
      <c r="N4582" s="203"/>
      <c r="O4582" s="222" t="s">
        <v>326</v>
      </c>
    </row>
    <row r="4583" spans="1:15" ht="29.25" customHeight="1">
      <c r="A4583" s="221" t="s">
        <v>100</v>
      </c>
      <c r="B4583" s="221" t="s">
        <v>787</v>
      </c>
      <c r="C4583" s="222" t="s">
        <v>615</v>
      </c>
      <c r="D4583" s="222" t="s">
        <v>164</v>
      </c>
      <c r="E4583" s="199" t="s">
        <v>163</v>
      </c>
      <c r="F4583" s="200" t="s">
        <v>642</v>
      </c>
      <c r="G4583" s="200" t="s">
        <v>754</v>
      </c>
      <c r="H4583" s="200"/>
      <c r="I4583" s="200">
        <v>45504</v>
      </c>
      <c r="J4583" s="143">
        <f t="shared" si="71"/>
        <v>45504</v>
      </c>
      <c r="K4583" s="202">
        <v>6</v>
      </c>
      <c r="L4583" s="284" t="s">
        <v>1797</v>
      </c>
      <c r="M4583" s="223"/>
      <c r="N4583" s="203"/>
      <c r="O4583" s="222" t="s">
        <v>326</v>
      </c>
    </row>
    <row r="4584" spans="1:15" ht="29.25" customHeight="1">
      <c r="A4584" s="221" t="s">
        <v>100</v>
      </c>
      <c r="B4584" s="221" t="s">
        <v>787</v>
      </c>
      <c r="C4584" s="222" t="s">
        <v>615</v>
      </c>
      <c r="D4584" s="222" t="s">
        <v>164</v>
      </c>
      <c r="E4584" s="199" t="s">
        <v>179</v>
      </c>
      <c r="F4584" s="200"/>
      <c r="G4584" s="200"/>
      <c r="H4584" s="200"/>
      <c r="I4584" s="200">
        <v>45504</v>
      </c>
      <c r="J4584" s="143">
        <f t="shared" si="71"/>
        <v>45504</v>
      </c>
      <c r="K4584" s="202">
        <v>1</v>
      </c>
      <c r="L4584" s="285" t="s">
        <v>1660</v>
      </c>
      <c r="M4584" s="223"/>
      <c r="N4584" s="203"/>
      <c r="O4584" s="222" t="s">
        <v>326</v>
      </c>
    </row>
    <row r="4585" spans="1:15" ht="29.25" customHeight="1">
      <c r="A4585" s="221" t="s">
        <v>100</v>
      </c>
      <c r="B4585" s="221" t="s">
        <v>787</v>
      </c>
      <c r="C4585" s="222" t="s">
        <v>615</v>
      </c>
      <c r="D4585" s="222" t="s">
        <v>164</v>
      </c>
      <c r="E4585" s="199" t="s">
        <v>163</v>
      </c>
      <c r="F4585" s="200" t="s">
        <v>642</v>
      </c>
      <c r="G4585" s="200" t="s">
        <v>754</v>
      </c>
      <c r="H4585" s="200"/>
      <c r="I4585" s="200">
        <v>45505</v>
      </c>
      <c r="J4585" s="143">
        <f t="shared" si="71"/>
        <v>45505</v>
      </c>
      <c r="K4585" s="202">
        <v>6</v>
      </c>
      <c r="L4585" s="284" t="s">
        <v>1798</v>
      </c>
      <c r="M4585" s="223"/>
      <c r="N4585" s="203"/>
      <c r="O4585" s="222" t="s">
        <v>326</v>
      </c>
    </row>
    <row r="4586" spans="1:15" ht="29.25" customHeight="1">
      <c r="A4586" s="221" t="s">
        <v>100</v>
      </c>
      <c r="B4586" s="221" t="s">
        <v>787</v>
      </c>
      <c r="C4586" s="222" t="s">
        <v>615</v>
      </c>
      <c r="D4586" s="222" t="s">
        <v>164</v>
      </c>
      <c r="E4586" s="199" t="s">
        <v>163</v>
      </c>
      <c r="F4586" s="200" t="s">
        <v>937</v>
      </c>
      <c r="G4586" s="200" t="s">
        <v>938</v>
      </c>
      <c r="H4586" s="200"/>
      <c r="I4586" s="200">
        <v>45505</v>
      </c>
      <c r="J4586" s="143">
        <f t="shared" si="71"/>
        <v>45505</v>
      </c>
      <c r="K4586" s="202">
        <v>2</v>
      </c>
      <c r="L4586" s="284" t="s">
        <v>1518</v>
      </c>
      <c r="M4586" s="223"/>
      <c r="N4586" s="203"/>
      <c r="O4586" s="222" t="s">
        <v>326</v>
      </c>
    </row>
    <row r="4587" spans="1:15" ht="29.25" customHeight="1">
      <c r="A4587" s="221" t="s">
        <v>100</v>
      </c>
      <c r="B4587" s="221" t="s">
        <v>787</v>
      </c>
      <c r="C4587" s="222" t="s">
        <v>615</v>
      </c>
      <c r="D4587" s="222" t="s">
        <v>164</v>
      </c>
      <c r="E4587" s="199" t="s">
        <v>163</v>
      </c>
      <c r="F4587" s="200" t="s">
        <v>642</v>
      </c>
      <c r="G4587" s="200" t="s">
        <v>754</v>
      </c>
      <c r="H4587" s="200"/>
      <c r="I4587" s="200">
        <v>45506</v>
      </c>
      <c r="J4587" s="143">
        <f t="shared" si="71"/>
        <v>45506</v>
      </c>
      <c r="K4587" s="202">
        <v>7</v>
      </c>
      <c r="L4587" s="284" t="s">
        <v>1798</v>
      </c>
      <c r="M4587" s="223"/>
      <c r="N4587" s="203"/>
      <c r="O4587" s="222" t="s">
        <v>326</v>
      </c>
    </row>
    <row r="4588" spans="1:15" ht="29.25" customHeight="1">
      <c r="A4588" s="221" t="s">
        <v>100</v>
      </c>
      <c r="B4588" s="221" t="s">
        <v>787</v>
      </c>
      <c r="C4588" s="222" t="s">
        <v>615</v>
      </c>
      <c r="D4588" s="222" t="s">
        <v>164</v>
      </c>
      <c r="E4588" s="199" t="s">
        <v>163</v>
      </c>
      <c r="F4588" s="200" t="s">
        <v>937</v>
      </c>
      <c r="G4588" s="200" t="s">
        <v>938</v>
      </c>
      <c r="H4588" s="200"/>
      <c r="I4588" s="200">
        <v>45506</v>
      </c>
      <c r="J4588" s="143">
        <f t="shared" si="71"/>
        <v>45506</v>
      </c>
      <c r="K4588" s="202">
        <v>1</v>
      </c>
      <c r="L4588" s="285" t="s">
        <v>1517</v>
      </c>
      <c r="M4588" s="223"/>
      <c r="N4588" s="203"/>
      <c r="O4588" s="222" t="s">
        <v>326</v>
      </c>
    </row>
    <row r="4589" spans="1:15" ht="29.25" customHeight="1">
      <c r="A4589" s="221" t="s">
        <v>100</v>
      </c>
      <c r="B4589" s="221" t="s">
        <v>787</v>
      </c>
      <c r="C4589" s="222" t="s">
        <v>615</v>
      </c>
      <c r="D4589" s="222" t="s">
        <v>164</v>
      </c>
      <c r="E4589" s="199" t="s">
        <v>171</v>
      </c>
      <c r="F4589" s="200"/>
      <c r="G4589" s="200"/>
      <c r="H4589" s="200"/>
      <c r="I4589" s="200">
        <v>45509</v>
      </c>
      <c r="J4589" s="143">
        <f t="shared" si="71"/>
        <v>45509</v>
      </c>
      <c r="K4589" s="202">
        <v>6</v>
      </c>
      <c r="L4589" s="285" t="s">
        <v>1799</v>
      </c>
      <c r="M4589" s="223"/>
      <c r="N4589" s="203"/>
      <c r="O4589" s="222" t="s">
        <v>326</v>
      </c>
    </row>
    <row r="4590" spans="1:15" ht="29.25" customHeight="1">
      <c r="A4590" s="221" t="s">
        <v>100</v>
      </c>
      <c r="B4590" s="221" t="s">
        <v>787</v>
      </c>
      <c r="C4590" s="222" t="s">
        <v>615</v>
      </c>
      <c r="D4590" s="222" t="s">
        <v>164</v>
      </c>
      <c r="E4590" s="199" t="s">
        <v>163</v>
      </c>
      <c r="F4590" s="200" t="s">
        <v>937</v>
      </c>
      <c r="G4590" s="200" t="s">
        <v>938</v>
      </c>
      <c r="H4590" s="200"/>
      <c r="I4590" s="200">
        <v>45509</v>
      </c>
      <c r="J4590" s="143">
        <f t="shared" si="71"/>
        <v>45509</v>
      </c>
      <c r="K4590" s="202">
        <v>2</v>
      </c>
      <c r="L4590" s="285" t="s">
        <v>1517</v>
      </c>
      <c r="M4590" s="223"/>
      <c r="N4590" s="203"/>
      <c r="O4590" s="222" t="s">
        <v>326</v>
      </c>
    </row>
    <row r="4591" spans="1:15" ht="29.25" customHeight="1">
      <c r="A4591" s="221" t="s">
        <v>100</v>
      </c>
      <c r="B4591" s="221" t="s">
        <v>787</v>
      </c>
      <c r="C4591" s="222" t="s">
        <v>615</v>
      </c>
      <c r="D4591" s="222" t="s">
        <v>164</v>
      </c>
      <c r="E4591" s="199" t="s">
        <v>163</v>
      </c>
      <c r="F4591" s="200" t="s">
        <v>937</v>
      </c>
      <c r="G4591" s="200" t="s">
        <v>938</v>
      </c>
      <c r="H4591" s="200"/>
      <c r="I4591" s="200">
        <v>45510</v>
      </c>
      <c r="J4591" s="143">
        <f t="shared" si="71"/>
        <v>45510</v>
      </c>
      <c r="K4591" s="202">
        <v>2</v>
      </c>
      <c r="L4591" s="285" t="s">
        <v>1517</v>
      </c>
      <c r="M4591" s="223"/>
      <c r="N4591" s="203"/>
      <c r="O4591" s="222" t="s">
        <v>326</v>
      </c>
    </row>
    <row r="4592" spans="1:15" ht="29.25" customHeight="1">
      <c r="A4592" s="221" t="s">
        <v>100</v>
      </c>
      <c r="B4592" s="221" t="s">
        <v>787</v>
      </c>
      <c r="C4592" s="222" t="s">
        <v>615</v>
      </c>
      <c r="D4592" s="222" t="s">
        <v>164</v>
      </c>
      <c r="E4592" s="199" t="s">
        <v>163</v>
      </c>
      <c r="F4592" s="200" t="s">
        <v>642</v>
      </c>
      <c r="G4592" s="200" t="s">
        <v>754</v>
      </c>
      <c r="H4592" s="200"/>
      <c r="I4592" s="200">
        <v>45510</v>
      </c>
      <c r="J4592" s="143">
        <f t="shared" si="71"/>
        <v>45510</v>
      </c>
      <c r="K4592" s="202">
        <v>6</v>
      </c>
      <c r="L4592" s="284" t="s">
        <v>1932</v>
      </c>
      <c r="M4592" s="223"/>
      <c r="N4592" s="203"/>
      <c r="O4592" s="222" t="s">
        <v>326</v>
      </c>
    </row>
    <row r="4593" spans="1:15" ht="29.25" customHeight="1">
      <c r="A4593" s="221" t="s">
        <v>100</v>
      </c>
      <c r="B4593" s="221" t="s">
        <v>787</v>
      </c>
      <c r="C4593" s="222" t="s">
        <v>615</v>
      </c>
      <c r="D4593" s="222" t="s">
        <v>164</v>
      </c>
      <c r="E4593" s="199" t="s">
        <v>171</v>
      </c>
      <c r="F4593" s="200"/>
      <c r="G4593" s="200"/>
      <c r="H4593" s="200"/>
      <c r="I4593" s="200">
        <v>45511</v>
      </c>
      <c r="J4593" s="143">
        <f t="shared" si="71"/>
        <v>45511</v>
      </c>
      <c r="K4593" s="202">
        <v>2</v>
      </c>
      <c r="L4593" s="285" t="s">
        <v>1933</v>
      </c>
      <c r="M4593" s="223"/>
      <c r="N4593" s="203"/>
      <c r="O4593" s="222" t="s">
        <v>326</v>
      </c>
    </row>
    <row r="4594" spans="1:15" ht="29.25" customHeight="1">
      <c r="A4594" s="221" t="s">
        <v>100</v>
      </c>
      <c r="B4594" s="221" t="s">
        <v>787</v>
      </c>
      <c r="C4594" s="222" t="s">
        <v>615</v>
      </c>
      <c r="D4594" s="222" t="s">
        <v>164</v>
      </c>
      <c r="E4594" s="199" t="s">
        <v>163</v>
      </c>
      <c r="F4594" s="200" t="s">
        <v>642</v>
      </c>
      <c r="G4594" s="200" t="s">
        <v>754</v>
      </c>
      <c r="H4594" s="200"/>
      <c r="I4594" s="200">
        <v>45511</v>
      </c>
      <c r="J4594" s="143">
        <f t="shared" si="71"/>
        <v>45511</v>
      </c>
      <c r="K4594" s="202">
        <v>6</v>
      </c>
      <c r="L4594" s="284" t="s">
        <v>1934</v>
      </c>
      <c r="M4594" s="223"/>
      <c r="N4594" s="203"/>
      <c r="O4594" s="222" t="s">
        <v>326</v>
      </c>
    </row>
    <row r="4595" spans="1:15" ht="29.25" customHeight="1">
      <c r="A4595" s="221" t="s">
        <v>100</v>
      </c>
      <c r="B4595" s="221" t="s">
        <v>787</v>
      </c>
      <c r="C4595" s="222" t="s">
        <v>615</v>
      </c>
      <c r="D4595" s="222" t="s">
        <v>164</v>
      </c>
      <c r="E4595" s="199" t="s">
        <v>171</v>
      </c>
      <c r="F4595" s="200"/>
      <c r="G4595" s="200"/>
      <c r="H4595" s="200"/>
      <c r="I4595" s="200">
        <v>45512</v>
      </c>
      <c r="J4595" s="143">
        <f t="shared" si="71"/>
        <v>45512</v>
      </c>
      <c r="K4595" s="202">
        <v>5</v>
      </c>
      <c r="L4595" s="284" t="s">
        <v>1935</v>
      </c>
      <c r="M4595" s="223"/>
      <c r="N4595" s="203"/>
      <c r="O4595" s="222" t="s">
        <v>326</v>
      </c>
    </row>
    <row r="4596" spans="1:15" ht="29.25" customHeight="1">
      <c r="A4596" s="221" t="s">
        <v>100</v>
      </c>
      <c r="B4596" s="221" t="s">
        <v>787</v>
      </c>
      <c r="C4596" s="222" t="s">
        <v>615</v>
      </c>
      <c r="D4596" s="222" t="s">
        <v>164</v>
      </c>
      <c r="E4596" s="199" t="s">
        <v>163</v>
      </c>
      <c r="F4596" s="200" t="s">
        <v>642</v>
      </c>
      <c r="G4596" s="200" t="s">
        <v>754</v>
      </c>
      <c r="H4596" s="200"/>
      <c r="I4596" s="200">
        <v>45512</v>
      </c>
      <c r="J4596" s="143">
        <f t="shared" si="71"/>
        <v>45512</v>
      </c>
      <c r="K4596" s="202">
        <v>3</v>
      </c>
      <c r="L4596" s="284" t="s">
        <v>1936</v>
      </c>
      <c r="M4596" s="223"/>
      <c r="N4596" s="203"/>
      <c r="O4596" s="222" t="s">
        <v>326</v>
      </c>
    </row>
    <row r="4597" spans="1:15" ht="29.25" customHeight="1">
      <c r="A4597" s="221" t="s">
        <v>100</v>
      </c>
      <c r="B4597" s="221" t="s">
        <v>787</v>
      </c>
      <c r="C4597" s="222" t="s">
        <v>615</v>
      </c>
      <c r="D4597" s="222" t="s">
        <v>164</v>
      </c>
      <c r="E4597" s="199" t="s">
        <v>163</v>
      </c>
      <c r="F4597" s="200" t="s">
        <v>937</v>
      </c>
      <c r="G4597" s="200" t="s">
        <v>938</v>
      </c>
      <c r="H4597" s="200"/>
      <c r="I4597" s="200">
        <v>45513</v>
      </c>
      <c r="J4597" s="143">
        <f t="shared" si="71"/>
        <v>45513</v>
      </c>
      <c r="K4597" s="202">
        <v>3.5</v>
      </c>
      <c r="L4597" s="284" t="s">
        <v>1937</v>
      </c>
      <c r="M4597" s="223"/>
      <c r="N4597" s="203"/>
      <c r="O4597" s="222" t="s">
        <v>326</v>
      </c>
    </row>
    <row r="4598" spans="1:15" ht="29.25" customHeight="1">
      <c r="A4598" s="221" t="s">
        <v>100</v>
      </c>
      <c r="B4598" s="221" t="s">
        <v>787</v>
      </c>
      <c r="C4598" s="222" t="s">
        <v>615</v>
      </c>
      <c r="D4598" s="222" t="s">
        <v>164</v>
      </c>
      <c r="E4598" s="199" t="s">
        <v>179</v>
      </c>
      <c r="F4598" s="200"/>
      <c r="G4598" s="200"/>
      <c r="H4598" s="200"/>
      <c r="I4598" s="200">
        <v>45513</v>
      </c>
      <c r="J4598" s="143">
        <f t="shared" si="71"/>
        <v>45513</v>
      </c>
      <c r="K4598" s="202">
        <v>2</v>
      </c>
      <c r="L4598" s="284" t="s">
        <v>1938</v>
      </c>
      <c r="M4598" s="223"/>
      <c r="N4598" s="203"/>
      <c r="O4598" s="222" t="s">
        <v>326</v>
      </c>
    </row>
    <row r="4599" spans="1:15" ht="29.25" customHeight="1">
      <c r="A4599" s="221" t="s">
        <v>100</v>
      </c>
      <c r="B4599" s="221" t="s">
        <v>787</v>
      </c>
      <c r="C4599" s="222" t="s">
        <v>615</v>
      </c>
      <c r="D4599" s="222" t="s">
        <v>164</v>
      </c>
      <c r="E4599" s="199" t="s">
        <v>163</v>
      </c>
      <c r="F4599" s="200" t="s">
        <v>642</v>
      </c>
      <c r="G4599" s="200" t="s">
        <v>754</v>
      </c>
      <c r="H4599" s="200"/>
      <c r="I4599" s="200">
        <v>45513</v>
      </c>
      <c r="J4599" s="143">
        <f t="shared" si="71"/>
        <v>45513</v>
      </c>
      <c r="K4599" s="202">
        <v>2.5</v>
      </c>
      <c r="L4599" s="284" t="s">
        <v>1939</v>
      </c>
      <c r="M4599" s="223"/>
      <c r="N4599" s="203"/>
      <c r="O4599" s="222" t="s">
        <v>326</v>
      </c>
    </row>
    <row r="4600" spans="1:15" ht="29.25" customHeight="1">
      <c r="A4600" s="221" t="s">
        <v>100</v>
      </c>
      <c r="B4600" s="221" t="s">
        <v>787</v>
      </c>
      <c r="C4600" s="222" t="s">
        <v>615</v>
      </c>
      <c r="D4600" s="222" t="s">
        <v>164</v>
      </c>
      <c r="E4600" s="199" t="s">
        <v>163</v>
      </c>
      <c r="F4600" s="200" t="s">
        <v>937</v>
      </c>
      <c r="G4600" s="200" t="s">
        <v>938</v>
      </c>
      <c r="H4600" s="200"/>
      <c r="I4600" s="200">
        <v>45516</v>
      </c>
      <c r="J4600" s="143">
        <f t="shared" si="71"/>
        <v>45516</v>
      </c>
      <c r="K4600" s="202">
        <v>7</v>
      </c>
      <c r="L4600" s="284" t="s">
        <v>1940</v>
      </c>
      <c r="M4600" s="223"/>
      <c r="N4600" s="203"/>
      <c r="O4600" s="222" t="s">
        <v>326</v>
      </c>
    </row>
    <row r="4601" spans="1:15" ht="29.25" customHeight="1">
      <c r="A4601" s="221" t="s">
        <v>100</v>
      </c>
      <c r="B4601" s="221" t="s">
        <v>787</v>
      </c>
      <c r="C4601" s="222" t="s">
        <v>615</v>
      </c>
      <c r="D4601" s="222" t="s">
        <v>164</v>
      </c>
      <c r="E4601" s="199" t="s">
        <v>171</v>
      </c>
      <c r="F4601" s="200"/>
      <c r="G4601" s="200"/>
      <c r="H4601" s="200"/>
      <c r="I4601" s="200">
        <v>45516</v>
      </c>
      <c r="J4601" s="143">
        <f t="shared" si="71"/>
        <v>45516</v>
      </c>
      <c r="K4601" s="202">
        <v>1</v>
      </c>
      <c r="L4601" s="285" t="s">
        <v>1941</v>
      </c>
      <c r="M4601" s="223"/>
      <c r="N4601" s="203"/>
      <c r="O4601" s="222" t="s">
        <v>326</v>
      </c>
    </row>
    <row r="4602" spans="1:15" ht="29.25" customHeight="1">
      <c r="A4602" s="221" t="s">
        <v>100</v>
      </c>
      <c r="B4602" s="221" t="s">
        <v>787</v>
      </c>
      <c r="C4602" s="222" t="s">
        <v>615</v>
      </c>
      <c r="D4602" s="222" t="s">
        <v>164</v>
      </c>
      <c r="E4602" s="199" t="s">
        <v>163</v>
      </c>
      <c r="F4602" s="200" t="s">
        <v>937</v>
      </c>
      <c r="G4602" s="200" t="s">
        <v>938</v>
      </c>
      <c r="H4602" s="200"/>
      <c r="I4602" s="200">
        <v>45517</v>
      </c>
      <c r="J4602" s="143">
        <f t="shared" si="71"/>
        <v>45517</v>
      </c>
      <c r="K4602" s="202">
        <v>6</v>
      </c>
      <c r="L4602" s="284" t="s">
        <v>1942</v>
      </c>
      <c r="M4602" s="223"/>
      <c r="N4602" s="203"/>
      <c r="O4602" s="222" t="s">
        <v>326</v>
      </c>
    </row>
    <row r="4603" spans="1:15" ht="29.25" customHeight="1">
      <c r="A4603" s="221" t="s">
        <v>100</v>
      </c>
      <c r="B4603" s="221" t="s">
        <v>787</v>
      </c>
      <c r="C4603" s="222" t="s">
        <v>615</v>
      </c>
      <c r="D4603" s="222" t="s">
        <v>164</v>
      </c>
      <c r="E4603" s="199" t="s">
        <v>171</v>
      </c>
      <c r="F4603" s="200"/>
      <c r="G4603" s="200"/>
      <c r="H4603" s="200"/>
      <c r="I4603" s="200">
        <v>45517</v>
      </c>
      <c r="J4603" s="143">
        <f t="shared" si="71"/>
        <v>45517</v>
      </c>
      <c r="K4603" s="202">
        <v>2</v>
      </c>
      <c r="L4603" s="285" t="s">
        <v>1943</v>
      </c>
      <c r="M4603" s="223"/>
      <c r="N4603" s="203"/>
      <c r="O4603" s="222" t="s">
        <v>326</v>
      </c>
    </row>
    <row r="4604" spans="1:15" ht="29.25" customHeight="1">
      <c r="A4604" s="221" t="s">
        <v>100</v>
      </c>
      <c r="B4604" s="221" t="s">
        <v>787</v>
      </c>
      <c r="C4604" s="222" t="s">
        <v>615</v>
      </c>
      <c r="D4604" s="222" t="s">
        <v>164</v>
      </c>
      <c r="E4604" s="199" t="s">
        <v>163</v>
      </c>
      <c r="F4604" s="200" t="s">
        <v>937</v>
      </c>
      <c r="G4604" s="200" t="s">
        <v>938</v>
      </c>
      <c r="H4604" s="200"/>
      <c r="I4604" s="200">
        <v>45518</v>
      </c>
      <c r="J4604" s="143">
        <f t="shared" si="71"/>
        <v>45518</v>
      </c>
      <c r="K4604" s="202">
        <v>5</v>
      </c>
      <c r="L4604" s="284" t="s">
        <v>1942</v>
      </c>
      <c r="M4604" s="223"/>
      <c r="N4604" s="203"/>
      <c r="O4604" s="222" t="s">
        <v>326</v>
      </c>
    </row>
    <row r="4605" spans="1:15" ht="29.25" customHeight="1">
      <c r="A4605" s="221" t="s">
        <v>100</v>
      </c>
      <c r="B4605" s="221" t="s">
        <v>787</v>
      </c>
      <c r="C4605" s="222" t="s">
        <v>615</v>
      </c>
      <c r="D4605" s="222" t="s">
        <v>164</v>
      </c>
      <c r="E4605" s="199" t="s">
        <v>171</v>
      </c>
      <c r="F4605" s="200"/>
      <c r="G4605" s="200"/>
      <c r="H4605" s="200"/>
      <c r="I4605" s="200">
        <v>45518</v>
      </c>
      <c r="J4605" s="143">
        <f t="shared" si="71"/>
        <v>45518</v>
      </c>
      <c r="K4605" s="202">
        <v>3</v>
      </c>
      <c r="L4605" s="285" t="s">
        <v>2083</v>
      </c>
      <c r="M4605" s="223"/>
      <c r="N4605" s="203"/>
      <c r="O4605" s="222" t="s">
        <v>326</v>
      </c>
    </row>
    <row r="4606" spans="1:15" ht="29.25" customHeight="1">
      <c r="A4606" s="221" t="s">
        <v>100</v>
      </c>
      <c r="B4606" s="221" t="s">
        <v>787</v>
      </c>
      <c r="C4606" s="222" t="s">
        <v>615</v>
      </c>
      <c r="D4606" s="222" t="s">
        <v>164</v>
      </c>
      <c r="E4606" s="199" t="s">
        <v>163</v>
      </c>
      <c r="F4606" s="200" t="s">
        <v>937</v>
      </c>
      <c r="G4606" s="200" t="s">
        <v>938</v>
      </c>
      <c r="H4606" s="200"/>
      <c r="I4606" s="200">
        <v>45519</v>
      </c>
      <c r="J4606" s="143">
        <f t="shared" si="71"/>
        <v>45519</v>
      </c>
      <c r="K4606" s="202">
        <v>5</v>
      </c>
      <c r="L4606" s="284" t="s">
        <v>1942</v>
      </c>
      <c r="M4606" s="223"/>
      <c r="N4606" s="203"/>
      <c r="O4606" s="222" t="s">
        <v>326</v>
      </c>
    </row>
    <row r="4607" spans="1:15" ht="29.25" customHeight="1">
      <c r="A4607" s="221" t="s">
        <v>100</v>
      </c>
      <c r="B4607" s="221" t="s">
        <v>787</v>
      </c>
      <c r="C4607" s="222" t="s">
        <v>615</v>
      </c>
      <c r="D4607" s="222" t="s">
        <v>164</v>
      </c>
      <c r="E4607" s="199" t="s">
        <v>171</v>
      </c>
      <c r="F4607" s="200"/>
      <c r="G4607" s="200"/>
      <c r="H4607" s="200"/>
      <c r="I4607" s="200">
        <v>45519</v>
      </c>
      <c r="J4607" s="143">
        <f t="shared" si="71"/>
        <v>45519</v>
      </c>
      <c r="K4607" s="202">
        <v>3</v>
      </c>
      <c r="L4607" s="285" t="s">
        <v>2083</v>
      </c>
      <c r="M4607" s="223"/>
      <c r="N4607" s="203"/>
      <c r="O4607" s="222" t="s">
        <v>326</v>
      </c>
    </row>
    <row r="4608" spans="1:15" ht="29.25" customHeight="1">
      <c r="A4608" s="221" t="s">
        <v>100</v>
      </c>
      <c r="B4608" s="221" t="s">
        <v>787</v>
      </c>
      <c r="C4608" s="222" t="s">
        <v>615</v>
      </c>
      <c r="D4608" s="222" t="s">
        <v>164</v>
      </c>
      <c r="E4608" s="199" t="s">
        <v>171</v>
      </c>
      <c r="F4608" s="200"/>
      <c r="G4608" s="200"/>
      <c r="H4608" s="200"/>
      <c r="I4608" s="200">
        <v>45520</v>
      </c>
      <c r="J4608" s="143">
        <f t="shared" si="71"/>
        <v>45520</v>
      </c>
      <c r="K4608" s="202">
        <v>2</v>
      </c>
      <c r="L4608" s="285" t="s">
        <v>2083</v>
      </c>
      <c r="M4608" s="223"/>
      <c r="N4608" s="203"/>
      <c r="O4608" s="222" t="s">
        <v>326</v>
      </c>
    </row>
    <row r="4609" spans="1:15" ht="29.25" customHeight="1">
      <c r="A4609" s="221" t="s">
        <v>100</v>
      </c>
      <c r="B4609" s="221" t="s">
        <v>787</v>
      </c>
      <c r="C4609" s="222" t="s">
        <v>615</v>
      </c>
      <c r="D4609" s="222" t="s">
        <v>164</v>
      </c>
      <c r="E4609" s="199" t="s">
        <v>163</v>
      </c>
      <c r="F4609" s="200" t="s">
        <v>937</v>
      </c>
      <c r="G4609" s="200" t="s">
        <v>938</v>
      </c>
      <c r="H4609" s="200"/>
      <c r="I4609" s="200">
        <v>45520</v>
      </c>
      <c r="J4609" s="143">
        <f t="shared" si="71"/>
        <v>45520</v>
      </c>
      <c r="K4609" s="202">
        <v>5</v>
      </c>
      <c r="L4609" s="284" t="s">
        <v>1942</v>
      </c>
      <c r="M4609" s="223"/>
      <c r="N4609" s="203"/>
      <c r="O4609" s="222" t="s">
        <v>326</v>
      </c>
    </row>
    <row r="4610" spans="1:15" ht="29.25" customHeight="1">
      <c r="A4610" s="221" t="s">
        <v>100</v>
      </c>
      <c r="B4610" s="221" t="s">
        <v>787</v>
      </c>
      <c r="C4610" s="222" t="s">
        <v>615</v>
      </c>
      <c r="D4610" s="222" t="s">
        <v>164</v>
      </c>
      <c r="E4610" s="199" t="s">
        <v>179</v>
      </c>
      <c r="F4610" s="200"/>
      <c r="G4610" s="200"/>
      <c r="H4610" s="200"/>
      <c r="I4610" s="200">
        <v>45520</v>
      </c>
      <c r="J4610" s="143">
        <f t="shared" si="71"/>
        <v>45520</v>
      </c>
      <c r="K4610" s="202">
        <v>1</v>
      </c>
      <c r="L4610" s="285" t="s">
        <v>2084</v>
      </c>
      <c r="M4610" s="223"/>
      <c r="N4610" s="203"/>
      <c r="O4610" s="222" t="s">
        <v>326</v>
      </c>
    </row>
    <row r="4611" spans="1:15" ht="29.25" customHeight="1">
      <c r="A4611" s="221" t="s">
        <v>100</v>
      </c>
      <c r="B4611" s="221" t="s">
        <v>787</v>
      </c>
      <c r="C4611" s="222" t="s">
        <v>615</v>
      </c>
      <c r="D4611" s="222" t="s">
        <v>164</v>
      </c>
      <c r="E4611" s="199" t="s">
        <v>163</v>
      </c>
      <c r="F4611" s="200" t="s">
        <v>937</v>
      </c>
      <c r="G4611" s="200" t="s">
        <v>938</v>
      </c>
      <c r="H4611" s="200"/>
      <c r="I4611" s="200">
        <v>45523</v>
      </c>
      <c r="J4611" s="143">
        <f t="shared" ref="J4611:J4674" si="72">I4611</f>
        <v>45523</v>
      </c>
      <c r="K4611" s="202">
        <v>6</v>
      </c>
      <c r="L4611" s="284" t="s">
        <v>1942</v>
      </c>
      <c r="M4611" s="223"/>
      <c r="N4611" s="203"/>
      <c r="O4611" s="222" t="s">
        <v>326</v>
      </c>
    </row>
    <row r="4612" spans="1:15" ht="29.25" customHeight="1">
      <c r="A4612" s="221" t="s">
        <v>100</v>
      </c>
      <c r="B4612" s="221" t="s">
        <v>787</v>
      </c>
      <c r="C4612" s="222" t="s">
        <v>615</v>
      </c>
      <c r="D4612" s="222" t="s">
        <v>164</v>
      </c>
      <c r="E4612" s="199" t="s">
        <v>179</v>
      </c>
      <c r="F4612" s="200"/>
      <c r="G4612" s="200"/>
      <c r="H4612" s="200"/>
      <c r="I4612" s="200">
        <v>45523</v>
      </c>
      <c r="J4612" s="143">
        <f t="shared" si="72"/>
        <v>45523</v>
      </c>
      <c r="K4612" s="202">
        <v>2</v>
      </c>
      <c r="L4612" s="285" t="s">
        <v>2084</v>
      </c>
      <c r="M4612" s="223"/>
      <c r="N4612" s="203"/>
      <c r="O4612" s="222" t="s">
        <v>326</v>
      </c>
    </row>
    <row r="4613" spans="1:15" ht="29.25" customHeight="1">
      <c r="A4613" s="221" t="s">
        <v>100</v>
      </c>
      <c r="B4613" s="221" t="s">
        <v>787</v>
      </c>
      <c r="C4613" s="222" t="s">
        <v>615</v>
      </c>
      <c r="D4613" s="222" t="s">
        <v>164</v>
      </c>
      <c r="E4613" s="199" t="s">
        <v>163</v>
      </c>
      <c r="F4613" s="200" t="s">
        <v>937</v>
      </c>
      <c r="G4613" s="200" t="s">
        <v>938</v>
      </c>
      <c r="H4613" s="200"/>
      <c r="I4613" s="200">
        <v>45524</v>
      </c>
      <c r="J4613" s="143">
        <f t="shared" si="72"/>
        <v>45524</v>
      </c>
      <c r="K4613" s="202">
        <v>5</v>
      </c>
      <c r="L4613" s="284" t="s">
        <v>1942</v>
      </c>
      <c r="M4613" s="223"/>
      <c r="N4613" s="203"/>
      <c r="O4613" s="222" t="s">
        <v>326</v>
      </c>
    </row>
    <row r="4614" spans="1:15" ht="29.25" customHeight="1">
      <c r="A4614" s="221" t="s">
        <v>100</v>
      </c>
      <c r="B4614" s="221" t="s">
        <v>787</v>
      </c>
      <c r="C4614" s="222" t="s">
        <v>615</v>
      </c>
      <c r="D4614" s="222" t="s">
        <v>164</v>
      </c>
      <c r="E4614" s="199" t="s">
        <v>179</v>
      </c>
      <c r="F4614" s="200"/>
      <c r="G4614" s="200"/>
      <c r="H4614" s="200"/>
      <c r="I4614" s="200">
        <v>45524</v>
      </c>
      <c r="J4614" s="143">
        <f t="shared" si="72"/>
        <v>45524</v>
      </c>
      <c r="K4614" s="202">
        <v>3</v>
      </c>
      <c r="L4614" s="285" t="s">
        <v>2084</v>
      </c>
      <c r="M4614" s="223"/>
      <c r="N4614" s="203"/>
      <c r="O4614" s="222" t="s">
        <v>326</v>
      </c>
    </row>
    <row r="4615" spans="1:15" ht="29.25" customHeight="1">
      <c r="A4615" s="221" t="s">
        <v>100</v>
      </c>
      <c r="B4615" s="221" t="s">
        <v>787</v>
      </c>
      <c r="C4615" s="222" t="s">
        <v>615</v>
      </c>
      <c r="D4615" s="222" t="s">
        <v>164</v>
      </c>
      <c r="E4615" s="199" t="s">
        <v>163</v>
      </c>
      <c r="F4615" s="200" t="s">
        <v>937</v>
      </c>
      <c r="G4615" s="200" t="s">
        <v>938</v>
      </c>
      <c r="H4615" s="200"/>
      <c r="I4615" s="200">
        <v>45525</v>
      </c>
      <c r="J4615" s="143">
        <f t="shared" si="72"/>
        <v>45525</v>
      </c>
      <c r="K4615" s="202">
        <v>3</v>
      </c>
      <c r="L4615" s="284" t="s">
        <v>1942</v>
      </c>
      <c r="M4615" s="223"/>
      <c r="N4615" s="203"/>
      <c r="O4615" s="222" t="s">
        <v>326</v>
      </c>
    </row>
    <row r="4616" spans="1:15" ht="29.25" customHeight="1">
      <c r="A4616" s="221" t="s">
        <v>100</v>
      </c>
      <c r="B4616" s="221" t="s">
        <v>787</v>
      </c>
      <c r="C4616" s="222" t="s">
        <v>615</v>
      </c>
      <c r="D4616" s="222" t="s">
        <v>164</v>
      </c>
      <c r="E4616" s="199" t="s">
        <v>171</v>
      </c>
      <c r="F4616" s="200"/>
      <c r="G4616" s="200"/>
      <c r="H4616" s="200"/>
      <c r="I4616" s="200">
        <v>45525</v>
      </c>
      <c r="J4616" s="143">
        <f t="shared" si="72"/>
        <v>45525</v>
      </c>
      <c r="K4616" s="202">
        <v>3</v>
      </c>
      <c r="L4616" s="285" t="s">
        <v>2083</v>
      </c>
      <c r="M4616" s="223"/>
      <c r="N4616" s="203"/>
      <c r="O4616" s="222" t="s">
        <v>326</v>
      </c>
    </row>
    <row r="4617" spans="1:15" ht="29.25" customHeight="1">
      <c r="A4617" s="221" t="s">
        <v>100</v>
      </c>
      <c r="B4617" s="221" t="s">
        <v>787</v>
      </c>
      <c r="C4617" s="222" t="s">
        <v>615</v>
      </c>
      <c r="D4617" s="222" t="s">
        <v>164</v>
      </c>
      <c r="E4617" s="199" t="s">
        <v>179</v>
      </c>
      <c r="F4617" s="200"/>
      <c r="G4617" s="200"/>
      <c r="H4617" s="200"/>
      <c r="I4617" s="200">
        <v>45525</v>
      </c>
      <c r="J4617" s="143">
        <f t="shared" si="72"/>
        <v>45525</v>
      </c>
      <c r="K4617" s="202">
        <v>2</v>
      </c>
      <c r="L4617" s="284" t="s">
        <v>2085</v>
      </c>
      <c r="M4617" s="223"/>
      <c r="N4617" s="203"/>
      <c r="O4617" s="222" t="s">
        <v>326</v>
      </c>
    </row>
    <row r="4618" spans="1:15" ht="29.25" customHeight="1">
      <c r="A4618" s="221" t="s">
        <v>100</v>
      </c>
      <c r="B4618" s="221" t="s">
        <v>787</v>
      </c>
      <c r="C4618" s="222" t="s">
        <v>615</v>
      </c>
      <c r="D4618" s="222" t="s">
        <v>164</v>
      </c>
      <c r="E4618" s="199" t="s">
        <v>171</v>
      </c>
      <c r="F4618" s="200"/>
      <c r="G4618" s="200"/>
      <c r="H4618" s="200"/>
      <c r="I4618" s="200">
        <v>45526</v>
      </c>
      <c r="J4618" s="143">
        <f t="shared" si="72"/>
        <v>45526</v>
      </c>
      <c r="K4618" s="202">
        <v>1.5</v>
      </c>
      <c r="L4618" s="284" t="s">
        <v>2278</v>
      </c>
      <c r="M4618" s="223"/>
      <c r="N4618" s="203"/>
      <c r="O4618" s="222" t="s">
        <v>326</v>
      </c>
    </row>
    <row r="4619" spans="1:15" ht="29.25" customHeight="1">
      <c r="A4619" s="221" t="s">
        <v>100</v>
      </c>
      <c r="B4619" s="221" t="s">
        <v>787</v>
      </c>
      <c r="C4619" s="222" t="s">
        <v>615</v>
      </c>
      <c r="D4619" s="222" t="s">
        <v>164</v>
      </c>
      <c r="E4619" s="199" t="s">
        <v>179</v>
      </c>
      <c r="F4619" s="200"/>
      <c r="G4619" s="200"/>
      <c r="H4619" s="200"/>
      <c r="I4619" s="200">
        <v>45526</v>
      </c>
      <c r="J4619" s="143">
        <f t="shared" si="72"/>
        <v>45526</v>
      </c>
      <c r="K4619" s="202">
        <v>2.5</v>
      </c>
      <c r="L4619" s="285" t="s">
        <v>2084</v>
      </c>
      <c r="M4619" s="223"/>
      <c r="N4619" s="203"/>
      <c r="O4619" s="222" t="s">
        <v>326</v>
      </c>
    </row>
    <row r="4620" spans="1:15" ht="29.25" customHeight="1">
      <c r="A4620" s="221" t="s">
        <v>100</v>
      </c>
      <c r="B4620" s="221" t="s">
        <v>787</v>
      </c>
      <c r="C4620" s="222" t="s">
        <v>615</v>
      </c>
      <c r="D4620" s="222" t="s">
        <v>164</v>
      </c>
      <c r="E4620" s="199" t="s">
        <v>163</v>
      </c>
      <c r="F4620" s="200" t="s">
        <v>937</v>
      </c>
      <c r="G4620" s="200" t="s">
        <v>938</v>
      </c>
      <c r="H4620" s="200"/>
      <c r="I4620" s="200">
        <v>45526</v>
      </c>
      <c r="J4620" s="143">
        <f t="shared" si="72"/>
        <v>45526</v>
      </c>
      <c r="K4620" s="202">
        <v>4</v>
      </c>
      <c r="L4620" s="284" t="s">
        <v>1942</v>
      </c>
      <c r="M4620" s="223"/>
      <c r="N4620" s="203"/>
      <c r="O4620" s="222" t="s">
        <v>326</v>
      </c>
    </row>
    <row r="4621" spans="1:15" ht="29.25" customHeight="1">
      <c r="A4621" s="221" t="s">
        <v>100</v>
      </c>
      <c r="B4621" s="221" t="s">
        <v>787</v>
      </c>
      <c r="C4621" s="222" t="s">
        <v>615</v>
      </c>
      <c r="D4621" s="222" t="s">
        <v>164</v>
      </c>
      <c r="E4621" s="199" t="s">
        <v>163</v>
      </c>
      <c r="F4621" s="200" t="s">
        <v>937</v>
      </c>
      <c r="G4621" s="200" t="s">
        <v>938</v>
      </c>
      <c r="H4621" s="200"/>
      <c r="I4621" s="200">
        <v>45527</v>
      </c>
      <c r="J4621" s="143">
        <f t="shared" si="72"/>
        <v>45527</v>
      </c>
      <c r="K4621" s="202">
        <v>8</v>
      </c>
      <c r="L4621" s="284" t="s">
        <v>1942</v>
      </c>
      <c r="M4621" s="223"/>
      <c r="N4621" s="203"/>
      <c r="O4621" s="222" t="s">
        <v>326</v>
      </c>
    </row>
    <row r="4622" spans="1:15" ht="29.25" customHeight="1">
      <c r="A4622" s="221" t="s">
        <v>100</v>
      </c>
      <c r="B4622" s="221" t="s">
        <v>787</v>
      </c>
      <c r="C4622" s="222" t="s">
        <v>615</v>
      </c>
      <c r="D4622" s="222" t="s">
        <v>164</v>
      </c>
      <c r="E4622" s="199" t="s">
        <v>163</v>
      </c>
      <c r="F4622" s="200" t="s">
        <v>937</v>
      </c>
      <c r="G4622" s="200" t="s">
        <v>938</v>
      </c>
      <c r="H4622" s="200"/>
      <c r="I4622" s="200">
        <v>45530</v>
      </c>
      <c r="J4622" s="143">
        <f t="shared" si="72"/>
        <v>45530</v>
      </c>
      <c r="K4622" s="202">
        <v>3</v>
      </c>
      <c r="L4622" s="284" t="s">
        <v>1942</v>
      </c>
      <c r="M4622" s="223"/>
      <c r="N4622" s="203"/>
      <c r="O4622" s="222" t="s">
        <v>326</v>
      </c>
    </row>
    <row r="4623" spans="1:15" ht="29.25" customHeight="1">
      <c r="A4623" s="221" t="s">
        <v>100</v>
      </c>
      <c r="B4623" s="221" t="s">
        <v>787</v>
      </c>
      <c r="C4623" s="222" t="s">
        <v>615</v>
      </c>
      <c r="D4623" s="222" t="s">
        <v>164</v>
      </c>
      <c r="E4623" s="199" t="s">
        <v>179</v>
      </c>
      <c r="F4623" s="200"/>
      <c r="G4623" s="200"/>
      <c r="H4623" s="200"/>
      <c r="I4623" s="200">
        <v>45530</v>
      </c>
      <c r="J4623" s="143">
        <f t="shared" si="72"/>
        <v>45530</v>
      </c>
      <c r="K4623" s="202">
        <v>5</v>
      </c>
      <c r="L4623" s="284" t="s">
        <v>2279</v>
      </c>
      <c r="M4623" s="223"/>
      <c r="N4623" s="203"/>
      <c r="O4623" s="222" t="s">
        <v>326</v>
      </c>
    </row>
    <row r="4624" spans="1:15" ht="29.25" customHeight="1">
      <c r="A4624" s="221" t="s">
        <v>100</v>
      </c>
      <c r="B4624" s="221" t="s">
        <v>787</v>
      </c>
      <c r="C4624" s="222" t="s">
        <v>615</v>
      </c>
      <c r="D4624" s="222" t="s">
        <v>164</v>
      </c>
      <c r="E4624" s="199" t="s">
        <v>163</v>
      </c>
      <c r="F4624" s="200" t="s">
        <v>937</v>
      </c>
      <c r="G4624" s="200" t="s">
        <v>938</v>
      </c>
      <c r="H4624" s="200"/>
      <c r="I4624" s="200">
        <v>45531</v>
      </c>
      <c r="J4624" s="143">
        <f t="shared" si="72"/>
        <v>45531</v>
      </c>
      <c r="K4624" s="202">
        <v>4</v>
      </c>
      <c r="L4624" s="284" t="s">
        <v>1942</v>
      </c>
      <c r="M4624" s="223"/>
      <c r="N4624" s="203"/>
      <c r="O4624" s="222" t="s">
        <v>326</v>
      </c>
    </row>
    <row r="4625" spans="1:15" ht="29.25" customHeight="1">
      <c r="A4625" s="221" t="s">
        <v>100</v>
      </c>
      <c r="B4625" s="221" t="s">
        <v>787</v>
      </c>
      <c r="C4625" s="222" t="s">
        <v>615</v>
      </c>
      <c r="D4625" s="222" t="s">
        <v>164</v>
      </c>
      <c r="E4625" s="199" t="s">
        <v>179</v>
      </c>
      <c r="F4625" s="200"/>
      <c r="G4625" s="200"/>
      <c r="H4625" s="200"/>
      <c r="I4625" s="200">
        <v>45531</v>
      </c>
      <c r="J4625" s="143">
        <f t="shared" si="72"/>
        <v>45531</v>
      </c>
      <c r="K4625" s="202">
        <v>4</v>
      </c>
      <c r="L4625" s="284" t="s">
        <v>2280</v>
      </c>
      <c r="M4625" s="223"/>
      <c r="N4625" s="203"/>
      <c r="O4625" s="222" t="s">
        <v>326</v>
      </c>
    </row>
    <row r="4626" spans="1:15" ht="29.25" customHeight="1">
      <c r="A4626" s="221" t="s">
        <v>100</v>
      </c>
      <c r="B4626" s="221" t="s">
        <v>787</v>
      </c>
      <c r="C4626" s="222" t="s">
        <v>615</v>
      </c>
      <c r="D4626" s="222" t="s">
        <v>164</v>
      </c>
      <c r="E4626" s="199" t="s">
        <v>163</v>
      </c>
      <c r="F4626" s="200" t="s">
        <v>937</v>
      </c>
      <c r="G4626" s="200" t="s">
        <v>938</v>
      </c>
      <c r="H4626" s="200"/>
      <c r="I4626" s="200">
        <v>45532</v>
      </c>
      <c r="J4626" s="143">
        <f t="shared" si="72"/>
        <v>45532</v>
      </c>
      <c r="K4626" s="202">
        <v>4</v>
      </c>
      <c r="L4626" s="284" t="s">
        <v>1942</v>
      </c>
      <c r="M4626" s="223"/>
      <c r="N4626" s="203"/>
      <c r="O4626" s="222" t="s">
        <v>326</v>
      </c>
    </row>
    <row r="4627" spans="1:15" ht="29.25" customHeight="1">
      <c r="A4627" s="221" t="s">
        <v>100</v>
      </c>
      <c r="B4627" s="221" t="s">
        <v>787</v>
      </c>
      <c r="C4627" s="222" t="s">
        <v>615</v>
      </c>
      <c r="D4627" s="222" t="s">
        <v>164</v>
      </c>
      <c r="E4627" s="199" t="s">
        <v>179</v>
      </c>
      <c r="F4627" s="200"/>
      <c r="G4627" s="200"/>
      <c r="H4627" s="200"/>
      <c r="I4627" s="200">
        <v>45532</v>
      </c>
      <c r="J4627" s="143">
        <f t="shared" si="72"/>
        <v>45532</v>
      </c>
      <c r="K4627" s="202">
        <v>4</v>
      </c>
      <c r="L4627" s="284" t="s">
        <v>2281</v>
      </c>
      <c r="M4627" s="223"/>
      <c r="N4627" s="203"/>
      <c r="O4627" s="222" t="s">
        <v>326</v>
      </c>
    </row>
    <row r="4628" spans="1:15" ht="29.25" customHeight="1">
      <c r="A4628" s="221" t="s">
        <v>100</v>
      </c>
      <c r="B4628" s="221" t="s">
        <v>787</v>
      </c>
      <c r="C4628" s="222" t="s">
        <v>615</v>
      </c>
      <c r="D4628" s="222" t="s">
        <v>164</v>
      </c>
      <c r="E4628" s="199" t="s">
        <v>179</v>
      </c>
      <c r="F4628" s="200"/>
      <c r="G4628" s="200"/>
      <c r="H4628" s="200"/>
      <c r="I4628" s="200">
        <v>45533</v>
      </c>
      <c r="J4628" s="143">
        <f t="shared" si="72"/>
        <v>45533</v>
      </c>
      <c r="K4628" s="202">
        <v>2</v>
      </c>
      <c r="L4628" s="284" t="s">
        <v>2484</v>
      </c>
      <c r="M4628" s="223"/>
      <c r="N4628" s="203"/>
      <c r="O4628" s="222" t="s">
        <v>326</v>
      </c>
    </row>
    <row r="4629" spans="1:15" ht="29.25" customHeight="1">
      <c r="A4629" s="221" t="s">
        <v>100</v>
      </c>
      <c r="B4629" s="221" t="s">
        <v>787</v>
      </c>
      <c r="C4629" s="222" t="s">
        <v>615</v>
      </c>
      <c r="D4629" s="222" t="s">
        <v>164</v>
      </c>
      <c r="E4629" s="199" t="s">
        <v>163</v>
      </c>
      <c r="F4629" s="200" t="s">
        <v>937</v>
      </c>
      <c r="G4629" s="200" t="s">
        <v>938</v>
      </c>
      <c r="H4629" s="200"/>
      <c r="I4629" s="200">
        <v>45533</v>
      </c>
      <c r="J4629" s="143">
        <f t="shared" si="72"/>
        <v>45533</v>
      </c>
      <c r="K4629" s="202">
        <v>6</v>
      </c>
      <c r="L4629" s="284" t="s">
        <v>1942</v>
      </c>
      <c r="M4629" s="223"/>
      <c r="N4629" s="203"/>
      <c r="O4629" s="222" t="s">
        <v>326</v>
      </c>
    </row>
    <row r="4630" spans="1:15" ht="29.25" customHeight="1">
      <c r="A4630" s="221" t="s">
        <v>100</v>
      </c>
      <c r="B4630" s="221" t="s">
        <v>787</v>
      </c>
      <c r="C4630" s="222" t="s">
        <v>615</v>
      </c>
      <c r="D4630" s="222" t="s">
        <v>164</v>
      </c>
      <c r="E4630" s="199" t="s">
        <v>163</v>
      </c>
      <c r="F4630" s="200" t="s">
        <v>937</v>
      </c>
      <c r="G4630" s="200" t="s">
        <v>938</v>
      </c>
      <c r="H4630" s="200"/>
      <c r="I4630" s="200">
        <v>45534</v>
      </c>
      <c r="J4630" s="143">
        <f t="shared" si="72"/>
        <v>45534</v>
      </c>
      <c r="K4630" s="202">
        <v>7</v>
      </c>
      <c r="L4630" s="284" t="s">
        <v>1942</v>
      </c>
      <c r="M4630" s="223"/>
      <c r="N4630" s="203"/>
      <c r="O4630" s="222" t="s">
        <v>326</v>
      </c>
    </row>
    <row r="4631" spans="1:15" ht="29.25" customHeight="1">
      <c r="A4631" s="221" t="s">
        <v>100</v>
      </c>
      <c r="B4631" s="221" t="s">
        <v>787</v>
      </c>
      <c r="C4631" s="222" t="s">
        <v>615</v>
      </c>
      <c r="D4631" s="222" t="s">
        <v>164</v>
      </c>
      <c r="E4631" s="199" t="s">
        <v>179</v>
      </c>
      <c r="F4631" s="200"/>
      <c r="G4631" s="200"/>
      <c r="H4631" s="200"/>
      <c r="I4631" s="200">
        <v>45534</v>
      </c>
      <c r="J4631" s="143">
        <f t="shared" si="72"/>
        <v>45534</v>
      </c>
      <c r="K4631" s="202">
        <v>1</v>
      </c>
      <c r="L4631" s="284" t="s">
        <v>2484</v>
      </c>
      <c r="M4631" s="223"/>
      <c r="N4631" s="203"/>
      <c r="O4631" s="222" t="s">
        <v>326</v>
      </c>
    </row>
    <row r="4632" spans="1:15" ht="29.25" customHeight="1">
      <c r="A4632" s="221" t="s">
        <v>100</v>
      </c>
      <c r="B4632" s="221" t="s">
        <v>787</v>
      </c>
      <c r="C4632" s="222" t="s">
        <v>615</v>
      </c>
      <c r="D4632" s="222" t="s">
        <v>164</v>
      </c>
      <c r="E4632" s="199" t="s">
        <v>179</v>
      </c>
      <c r="F4632" s="200"/>
      <c r="G4632" s="200"/>
      <c r="H4632" s="200"/>
      <c r="I4632" s="200">
        <v>45537</v>
      </c>
      <c r="J4632" s="143">
        <f t="shared" si="72"/>
        <v>45537</v>
      </c>
      <c r="K4632" s="202">
        <v>1.5</v>
      </c>
      <c r="L4632" s="284" t="s">
        <v>2485</v>
      </c>
      <c r="M4632" s="223"/>
      <c r="N4632" s="203"/>
      <c r="O4632" s="222" t="s">
        <v>326</v>
      </c>
    </row>
    <row r="4633" spans="1:15" ht="29.25" customHeight="1">
      <c r="A4633" s="221" t="s">
        <v>100</v>
      </c>
      <c r="B4633" s="221" t="s">
        <v>787</v>
      </c>
      <c r="C4633" s="222" t="s">
        <v>615</v>
      </c>
      <c r="D4633" s="222" t="s">
        <v>164</v>
      </c>
      <c r="E4633" s="199" t="s">
        <v>163</v>
      </c>
      <c r="F4633" s="200" t="s">
        <v>937</v>
      </c>
      <c r="G4633" s="200" t="s">
        <v>938</v>
      </c>
      <c r="H4633" s="200"/>
      <c r="I4633" s="200">
        <v>45537</v>
      </c>
      <c r="J4633" s="143">
        <f t="shared" si="72"/>
        <v>45537</v>
      </c>
      <c r="K4633" s="202">
        <v>6.5</v>
      </c>
      <c r="L4633" s="284" t="s">
        <v>1942</v>
      </c>
      <c r="M4633" s="223"/>
      <c r="N4633" s="203"/>
      <c r="O4633" s="222" t="s">
        <v>326</v>
      </c>
    </row>
    <row r="4634" spans="1:15" ht="29.25" customHeight="1">
      <c r="A4634" s="221" t="s">
        <v>100</v>
      </c>
      <c r="B4634" s="221" t="s">
        <v>787</v>
      </c>
      <c r="C4634" s="222" t="s">
        <v>615</v>
      </c>
      <c r="D4634" s="222" t="s">
        <v>164</v>
      </c>
      <c r="E4634" s="199" t="s">
        <v>182</v>
      </c>
      <c r="F4634" s="200"/>
      <c r="G4634" s="200"/>
      <c r="H4634" s="200"/>
      <c r="I4634" s="200">
        <v>45538</v>
      </c>
      <c r="J4634" s="143">
        <f t="shared" si="72"/>
        <v>45538</v>
      </c>
      <c r="K4634" s="202">
        <v>2</v>
      </c>
      <c r="L4634" s="285" t="s">
        <v>2486</v>
      </c>
      <c r="M4634" s="223"/>
      <c r="N4634" s="203"/>
      <c r="O4634" s="222" t="s">
        <v>326</v>
      </c>
    </row>
    <row r="4635" spans="1:15" ht="29.25" customHeight="1">
      <c r="A4635" s="221" t="s">
        <v>100</v>
      </c>
      <c r="B4635" s="221" t="s">
        <v>787</v>
      </c>
      <c r="C4635" s="222" t="s">
        <v>615</v>
      </c>
      <c r="D4635" s="222" t="s">
        <v>164</v>
      </c>
      <c r="E4635" s="199" t="s">
        <v>163</v>
      </c>
      <c r="F4635" s="200" t="s">
        <v>937</v>
      </c>
      <c r="G4635" s="200" t="s">
        <v>938</v>
      </c>
      <c r="H4635" s="200"/>
      <c r="I4635" s="200">
        <v>45538</v>
      </c>
      <c r="J4635" s="143">
        <f t="shared" si="72"/>
        <v>45538</v>
      </c>
      <c r="K4635" s="202">
        <v>6</v>
      </c>
      <c r="L4635" s="284" t="s">
        <v>1942</v>
      </c>
      <c r="M4635" s="223"/>
      <c r="N4635" s="203"/>
      <c r="O4635" s="222" t="s">
        <v>326</v>
      </c>
    </row>
    <row r="4636" spans="1:15" ht="29.25" customHeight="1">
      <c r="A4636" s="221" t="s">
        <v>100</v>
      </c>
      <c r="B4636" s="221" t="s">
        <v>787</v>
      </c>
      <c r="C4636" s="222" t="s">
        <v>615</v>
      </c>
      <c r="D4636" s="222" t="s">
        <v>164</v>
      </c>
      <c r="E4636" s="199" t="s">
        <v>163</v>
      </c>
      <c r="F4636" s="200" t="s">
        <v>937</v>
      </c>
      <c r="G4636" s="200" t="s">
        <v>938</v>
      </c>
      <c r="H4636" s="200"/>
      <c r="I4636" s="200">
        <v>45539</v>
      </c>
      <c r="J4636" s="143">
        <f t="shared" si="72"/>
        <v>45539</v>
      </c>
      <c r="K4636" s="202">
        <v>8</v>
      </c>
      <c r="L4636" s="284" t="s">
        <v>2487</v>
      </c>
      <c r="M4636" s="223"/>
      <c r="N4636" s="203"/>
      <c r="O4636" s="222" t="s">
        <v>326</v>
      </c>
    </row>
    <row r="4637" spans="1:15" ht="29.25" customHeight="1">
      <c r="A4637" s="221" t="s">
        <v>100</v>
      </c>
      <c r="B4637" s="221" t="s">
        <v>787</v>
      </c>
      <c r="C4637" s="222" t="s">
        <v>615</v>
      </c>
      <c r="D4637" s="222" t="s">
        <v>164</v>
      </c>
      <c r="E4637" s="199" t="s">
        <v>163</v>
      </c>
      <c r="F4637" s="200" t="s">
        <v>937</v>
      </c>
      <c r="G4637" s="200" t="s">
        <v>938</v>
      </c>
      <c r="H4637" s="200"/>
      <c r="I4637" s="200">
        <v>45540</v>
      </c>
      <c r="J4637" s="143">
        <f t="shared" si="72"/>
        <v>45540</v>
      </c>
      <c r="K4637" s="202">
        <v>6.5</v>
      </c>
      <c r="L4637" s="284" t="s">
        <v>2612</v>
      </c>
      <c r="M4637" s="223"/>
      <c r="N4637" s="203"/>
      <c r="O4637" s="222" t="s">
        <v>326</v>
      </c>
    </row>
    <row r="4638" spans="1:15" ht="29.25" customHeight="1">
      <c r="A4638" s="221" t="s">
        <v>100</v>
      </c>
      <c r="B4638" s="221" t="s">
        <v>787</v>
      </c>
      <c r="C4638" s="222" t="s">
        <v>615</v>
      </c>
      <c r="D4638" s="222" t="s">
        <v>164</v>
      </c>
      <c r="E4638" s="199" t="s">
        <v>171</v>
      </c>
      <c r="F4638" s="200"/>
      <c r="G4638" s="200"/>
      <c r="H4638" s="200"/>
      <c r="I4638" s="200">
        <v>45540</v>
      </c>
      <c r="J4638" s="143">
        <f t="shared" si="72"/>
        <v>45540</v>
      </c>
      <c r="K4638" s="202">
        <v>1.5</v>
      </c>
      <c r="L4638" s="285" t="s">
        <v>2613</v>
      </c>
      <c r="M4638" s="223"/>
      <c r="N4638" s="203"/>
      <c r="O4638" s="222" t="s">
        <v>326</v>
      </c>
    </row>
    <row r="4639" spans="1:15" ht="29.25" customHeight="1">
      <c r="A4639" s="221" t="s">
        <v>100</v>
      </c>
      <c r="B4639" s="221" t="s">
        <v>787</v>
      </c>
      <c r="C4639" s="222" t="s">
        <v>615</v>
      </c>
      <c r="D4639" s="222" t="s">
        <v>164</v>
      </c>
      <c r="E4639" s="199" t="s">
        <v>163</v>
      </c>
      <c r="F4639" s="200" t="s">
        <v>937</v>
      </c>
      <c r="G4639" s="200" t="s">
        <v>938</v>
      </c>
      <c r="H4639" s="200"/>
      <c r="I4639" s="200">
        <v>45541</v>
      </c>
      <c r="J4639" s="143">
        <f t="shared" si="72"/>
        <v>45541</v>
      </c>
      <c r="K4639" s="202">
        <v>8</v>
      </c>
      <c r="L4639" s="284" t="s">
        <v>2614</v>
      </c>
      <c r="M4639" s="223"/>
      <c r="N4639" s="203"/>
      <c r="O4639" s="222" t="s">
        <v>326</v>
      </c>
    </row>
    <row r="4640" spans="1:15" ht="29.25" customHeight="1">
      <c r="A4640" s="221" t="s">
        <v>100</v>
      </c>
      <c r="B4640" s="221" t="s">
        <v>787</v>
      </c>
      <c r="C4640" s="222" t="s">
        <v>615</v>
      </c>
      <c r="D4640" s="222" t="s">
        <v>164</v>
      </c>
      <c r="E4640" s="199" t="s">
        <v>163</v>
      </c>
      <c r="F4640" s="200" t="s">
        <v>937</v>
      </c>
      <c r="G4640" s="200" t="s">
        <v>938</v>
      </c>
      <c r="H4640" s="200"/>
      <c r="I4640" s="200">
        <v>45544</v>
      </c>
      <c r="J4640" s="143">
        <f t="shared" si="72"/>
        <v>45544</v>
      </c>
      <c r="K4640" s="202">
        <v>8</v>
      </c>
      <c r="L4640" s="284" t="s">
        <v>2615</v>
      </c>
      <c r="M4640" s="223"/>
      <c r="N4640" s="203"/>
      <c r="O4640" s="222" t="s">
        <v>326</v>
      </c>
    </row>
    <row r="4641" spans="1:15" ht="29.25" customHeight="1">
      <c r="A4641" s="221" t="s">
        <v>100</v>
      </c>
      <c r="B4641" s="221" t="s">
        <v>787</v>
      </c>
      <c r="C4641" s="222" t="s">
        <v>615</v>
      </c>
      <c r="D4641" s="222" t="s">
        <v>164</v>
      </c>
      <c r="E4641" s="199" t="s">
        <v>163</v>
      </c>
      <c r="F4641" s="200" t="s">
        <v>937</v>
      </c>
      <c r="G4641" s="200" t="s">
        <v>938</v>
      </c>
      <c r="H4641" s="200"/>
      <c r="I4641" s="200">
        <v>45545</v>
      </c>
      <c r="J4641" s="143">
        <f t="shared" si="72"/>
        <v>45545</v>
      </c>
      <c r="K4641" s="202">
        <v>8</v>
      </c>
      <c r="L4641" s="284" t="s">
        <v>2615</v>
      </c>
      <c r="M4641" s="223"/>
      <c r="N4641" s="203"/>
      <c r="O4641" s="222" t="s">
        <v>326</v>
      </c>
    </row>
    <row r="4642" spans="1:15" ht="29.25" customHeight="1">
      <c r="A4642" s="221" t="s">
        <v>100</v>
      </c>
      <c r="B4642" s="221" t="s">
        <v>787</v>
      </c>
      <c r="C4642" s="222" t="s">
        <v>615</v>
      </c>
      <c r="D4642" s="222" t="s">
        <v>164</v>
      </c>
      <c r="E4642" s="199" t="s">
        <v>165</v>
      </c>
      <c r="F4642" s="200"/>
      <c r="G4642" s="200"/>
      <c r="H4642" s="200"/>
      <c r="I4642" s="200">
        <v>45546</v>
      </c>
      <c r="J4642" s="143">
        <f t="shared" si="72"/>
        <v>45546</v>
      </c>
      <c r="K4642" s="202">
        <v>4</v>
      </c>
      <c r="L4642" s="285" t="s">
        <v>2616</v>
      </c>
      <c r="M4642" s="223"/>
      <c r="N4642" s="203"/>
      <c r="O4642" s="222" t="s">
        <v>326</v>
      </c>
    </row>
    <row r="4643" spans="1:15" ht="29.25" customHeight="1">
      <c r="A4643" s="221" t="s">
        <v>100</v>
      </c>
      <c r="B4643" s="221" t="s">
        <v>787</v>
      </c>
      <c r="C4643" s="222" t="s">
        <v>615</v>
      </c>
      <c r="D4643" s="222" t="s">
        <v>164</v>
      </c>
      <c r="E4643" s="199" t="s">
        <v>163</v>
      </c>
      <c r="F4643" s="200" t="s">
        <v>937</v>
      </c>
      <c r="G4643" s="200" t="s">
        <v>938</v>
      </c>
      <c r="H4643" s="200"/>
      <c r="I4643" s="200">
        <v>45546</v>
      </c>
      <c r="J4643" s="143">
        <f t="shared" si="72"/>
        <v>45546</v>
      </c>
      <c r="K4643" s="202">
        <v>4</v>
      </c>
      <c r="L4643" s="284" t="s">
        <v>2617</v>
      </c>
      <c r="M4643" s="223"/>
      <c r="N4643" s="203"/>
      <c r="O4643" s="222" t="s">
        <v>326</v>
      </c>
    </row>
    <row r="4644" spans="1:15" ht="29.25" customHeight="1">
      <c r="A4644" s="221" t="s">
        <v>100</v>
      </c>
      <c r="B4644" s="221" t="s">
        <v>787</v>
      </c>
      <c r="C4644" s="222" t="s">
        <v>615</v>
      </c>
      <c r="D4644" s="222" t="s">
        <v>164</v>
      </c>
      <c r="E4644" s="199" t="s">
        <v>179</v>
      </c>
      <c r="F4644" s="200"/>
      <c r="G4644" s="200"/>
      <c r="H4644" s="200"/>
      <c r="I4644" s="200">
        <v>45547</v>
      </c>
      <c r="J4644" s="143">
        <f t="shared" si="72"/>
        <v>45547</v>
      </c>
      <c r="K4644" s="202">
        <v>1</v>
      </c>
      <c r="L4644" s="285" t="s">
        <v>2781</v>
      </c>
      <c r="M4644" s="223"/>
      <c r="N4644" s="203"/>
      <c r="O4644" s="222" t="s">
        <v>326</v>
      </c>
    </row>
    <row r="4645" spans="1:15" ht="29.25" customHeight="1">
      <c r="A4645" s="221" t="s">
        <v>100</v>
      </c>
      <c r="B4645" s="221" t="s">
        <v>787</v>
      </c>
      <c r="C4645" s="222" t="s">
        <v>615</v>
      </c>
      <c r="D4645" s="222" t="s">
        <v>164</v>
      </c>
      <c r="E4645" s="199" t="s">
        <v>163</v>
      </c>
      <c r="F4645" s="200" t="s">
        <v>937</v>
      </c>
      <c r="G4645" s="200" t="s">
        <v>938</v>
      </c>
      <c r="H4645" s="200"/>
      <c r="I4645" s="200">
        <v>45547</v>
      </c>
      <c r="J4645" s="143">
        <f t="shared" si="72"/>
        <v>45547</v>
      </c>
      <c r="K4645" s="202">
        <v>7</v>
      </c>
      <c r="L4645" s="284" t="s">
        <v>2782</v>
      </c>
      <c r="M4645" s="223"/>
      <c r="N4645" s="203"/>
      <c r="O4645" s="222" t="s">
        <v>326</v>
      </c>
    </row>
    <row r="4646" spans="1:15" ht="29.25" customHeight="1">
      <c r="A4646" s="221" t="s">
        <v>100</v>
      </c>
      <c r="B4646" s="221" t="s">
        <v>787</v>
      </c>
      <c r="C4646" s="222" t="s">
        <v>615</v>
      </c>
      <c r="D4646" s="222" t="s">
        <v>164</v>
      </c>
      <c r="E4646" s="199" t="s">
        <v>163</v>
      </c>
      <c r="F4646" s="200" t="s">
        <v>937</v>
      </c>
      <c r="G4646" s="200" t="s">
        <v>938</v>
      </c>
      <c r="H4646" s="200"/>
      <c r="I4646" s="200">
        <v>45548</v>
      </c>
      <c r="J4646" s="143">
        <f t="shared" si="72"/>
        <v>45548</v>
      </c>
      <c r="K4646" s="202">
        <v>8</v>
      </c>
      <c r="L4646" s="284" t="s">
        <v>2783</v>
      </c>
      <c r="M4646" s="223"/>
      <c r="N4646" s="203"/>
      <c r="O4646" s="222" t="s">
        <v>326</v>
      </c>
    </row>
    <row r="4647" spans="1:15" ht="29.25" customHeight="1">
      <c r="A4647" s="221" t="s">
        <v>100</v>
      </c>
      <c r="B4647" s="221" t="s">
        <v>787</v>
      </c>
      <c r="C4647" s="222" t="s">
        <v>615</v>
      </c>
      <c r="D4647" s="222" t="s">
        <v>164</v>
      </c>
      <c r="E4647" s="199" t="s">
        <v>165</v>
      </c>
      <c r="F4647" s="200"/>
      <c r="G4647" s="200"/>
      <c r="H4647" s="200"/>
      <c r="I4647" s="200">
        <v>45551</v>
      </c>
      <c r="J4647" s="143">
        <f t="shared" si="72"/>
        <v>45551</v>
      </c>
      <c r="K4647" s="202">
        <v>8</v>
      </c>
      <c r="L4647" s="285" t="s">
        <v>2784</v>
      </c>
      <c r="M4647" s="223"/>
      <c r="N4647" s="203"/>
      <c r="O4647" s="222" t="s">
        <v>326</v>
      </c>
    </row>
    <row r="4648" spans="1:15" ht="29.25" customHeight="1">
      <c r="A4648" s="221" t="s">
        <v>100</v>
      </c>
      <c r="B4648" s="221" t="s">
        <v>787</v>
      </c>
      <c r="C4648" s="222" t="s">
        <v>615</v>
      </c>
      <c r="D4648" s="222" t="s">
        <v>164</v>
      </c>
      <c r="E4648" s="199" t="s">
        <v>163</v>
      </c>
      <c r="F4648" s="200" t="s">
        <v>937</v>
      </c>
      <c r="G4648" s="200" t="s">
        <v>938</v>
      </c>
      <c r="H4648" s="200"/>
      <c r="I4648" s="200">
        <v>45553</v>
      </c>
      <c r="J4648" s="143">
        <f t="shared" si="72"/>
        <v>45553</v>
      </c>
      <c r="K4648" s="202">
        <v>8</v>
      </c>
      <c r="L4648" s="284" t="s">
        <v>2785</v>
      </c>
      <c r="M4648" s="223"/>
      <c r="N4648" s="203"/>
      <c r="O4648" s="222" t="s">
        <v>326</v>
      </c>
    </row>
    <row r="4649" spans="1:15" ht="29.25" customHeight="1">
      <c r="A4649" s="221" t="s">
        <v>100</v>
      </c>
      <c r="B4649" s="221" t="s">
        <v>787</v>
      </c>
      <c r="C4649" s="222" t="s">
        <v>615</v>
      </c>
      <c r="D4649" s="222" t="s">
        <v>164</v>
      </c>
      <c r="E4649" s="199" t="s">
        <v>179</v>
      </c>
      <c r="F4649" s="200"/>
      <c r="G4649" s="200"/>
      <c r="H4649" s="200"/>
      <c r="I4649" s="200">
        <v>45554</v>
      </c>
      <c r="J4649" s="143">
        <f t="shared" si="72"/>
        <v>45554</v>
      </c>
      <c r="K4649" s="202">
        <v>2</v>
      </c>
      <c r="L4649" s="284" t="s">
        <v>2930</v>
      </c>
      <c r="M4649" s="223"/>
      <c r="N4649" s="203"/>
      <c r="O4649" s="222" t="s">
        <v>326</v>
      </c>
    </row>
    <row r="4650" spans="1:15" ht="29.25" customHeight="1">
      <c r="A4650" s="221" t="s">
        <v>100</v>
      </c>
      <c r="B4650" s="221" t="s">
        <v>787</v>
      </c>
      <c r="C4650" s="222" t="s">
        <v>615</v>
      </c>
      <c r="D4650" s="222" t="s">
        <v>164</v>
      </c>
      <c r="E4650" s="199" t="s">
        <v>163</v>
      </c>
      <c r="F4650" s="200" t="s">
        <v>937</v>
      </c>
      <c r="G4650" s="200" t="s">
        <v>938</v>
      </c>
      <c r="H4650" s="200"/>
      <c r="I4650" s="200">
        <v>45554</v>
      </c>
      <c r="J4650" s="143">
        <f t="shared" si="72"/>
        <v>45554</v>
      </c>
      <c r="K4650" s="202">
        <v>6</v>
      </c>
      <c r="L4650" s="284" t="s">
        <v>2931</v>
      </c>
      <c r="M4650" s="223"/>
      <c r="N4650" s="203"/>
      <c r="O4650" s="222" t="s">
        <v>326</v>
      </c>
    </row>
    <row r="4651" spans="1:15" ht="29.25" customHeight="1">
      <c r="A4651" s="221" t="s">
        <v>100</v>
      </c>
      <c r="B4651" s="221" t="s">
        <v>787</v>
      </c>
      <c r="C4651" s="222" t="s">
        <v>615</v>
      </c>
      <c r="D4651" s="222" t="s">
        <v>164</v>
      </c>
      <c r="E4651" s="199" t="s">
        <v>163</v>
      </c>
      <c r="F4651" s="200" t="s">
        <v>937</v>
      </c>
      <c r="G4651" s="200" t="s">
        <v>938</v>
      </c>
      <c r="H4651" s="200"/>
      <c r="I4651" s="200">
        <v>45555</v>
      </c>
      <c r="J4651" s="143">
        <f t="shared" si="72"/>
        <v>45555</v>
      </c>
      <c r="K4651" s="202">
        <v>4</v>
      </c>
      <c r="L4651" s="284" t="s">
        <v>2931</v>
      </c>
      <c r="M4651" s="223"/>
      <c r="N4651" s="203"/>
      <c r="O4651" s="222" t="s">
        <v>326</v>
      </c>
    </row>
    <row r="4652" spans="1:15" ht="29.25" customHeight="1">
      <c r="A4652" s="221" t="s">
        <v>100</v>
      </c>
      <c r="B4652" s="221" t="s">
        <v>787</v>
      </c>
      <c r="C4652" s="222" t="s">
        <v>615</v>
      </c>
      <c r="D4652" s="222" t="s">
        <v>164</v>
      </c>
      <c r="E4652" s="199" t="s">
        <v>166</v>
      </c>
      <c r="F4652" s="200"/>
      <c r="G4652" s="200"/>
      <c r="H4652" s="200"/>
      <c r="I4652" s="200">
        <v>45555</v>
      </c>
      <c r="J4652" s="143">
        <f t="shared" si="72"/>
        <v>45555</v>
      </c>
      <c r="K4652" s="202">
        <v>2</v>
      </c>
      <c r="L4652" s="285" t="s">
        <v>2932</v>
      </c>
      <c r="M4652" s="223"/>
      <c r="N4652" s="203"/>
      <c r="O4652" s="222" t="s">
        <v>326</v>
      </c>
    </row>
    <row r="4653" spans="1:15" ht="29.25" customHeight="1">
      <c r="A4653" s="221" t="s">
        <v>100</v>
      </c>
      <c r="B4653" s="221" t="s">
        <v>787</v>
      </c>
      <c r="C4653" s="222" t="s">
        <v>615</v>
      </c>
      <c r="D4653" s="222" t="s">
        <v>164</v>
      </c>
      <c r="E4653" s="199" t="s">
        <v>179</v>
      </c>
      <c r="F4653" s="200"/>
      <c r="G4653" s="200"/>
      <c r="H4653" s="200"/>
      <c r="I4653" s="200">
        <v>45555</v>
      </c>
      <c r="J4653" s="143">
        <f t="shared" si="72"/>
        <v>45555</v>
      </c>
      <c r="K4653" s="202">
        <v>2</v>
      </c>
      <c r="L4653" s="284" t="s">
        <v>2933</v>
      </c>
      <c r="M4653" s="223"/>
      <c r="N4653" s="203"/>
      <c r="O4653" s="222" t="s">
        <v>326</v>
      </c>
    </row>
    <row r="4654" spans="1:15" ht="29.25" customHeight="1">
      <c r="A4654" s="221" t="s">
        <v>100</v>
      </c>
      <c r="B4654" s="221" t="s">
        <v>787</v>
      </c>
      <c r="C4654" s="222" t="s">
        <v>615</v>
      </c>
      <c r="D4654" s="222" t="s">
        <v>164</v>
      </c>
      <c r="E4654" s="199" t="s">
        <v>163</v>
      </c>
      <c r="F4654" s="200" t="s">
        <v>937</v>
      </c>
      <c r="G4654" s="200" t="s">
        <v>938</v>
      </c>
      <c r="H4654" s="200"/>
      <c r="I4654" s="200">
        <v>45558</v>
      </c>
      <c r="J4654" s="143">
        <f t="shared" si="72"/>
        <v>45558</v>
      </c>
      <c r="K4654" s="202">
        <v>7</v>
      </c>
      <c r="L4654" s="284" t="s">
        <v>2934</v>
      </c>
      <c r="M4654" s="223"/>
      <c r="N4654" s="203"/>
      <c r="O4654" s="222" t="s">
        <v>326</v>
      </c>
    </row>
    <row r="4655" spans="1:15" ht="29.25" customHeight="1">
      <c r="A4655" s="221" t="s">
        <v>100</v>
      </c>
      <c r="B4655" s="221" t="s">
        <v>787</v>
      </c>
      <c r="C4655" s="222" t="s">
        <v>615</v>
      </c>
      <c r="D4655" s="222" t="s">
        <v>164</v>
      </c>
      <c r="E4655" s="199" t="s">
        <v>176</v>
      </c>
      <c r="F4655" s="200"/>
      <c r="G4655" s="200"/>
      <c r="H4655" s="200"/>
      <c r="I4655" s="200">
        <v>45558</v>
      </c>
      <c r="J4655" s="143">
        <f t="shared" si="72"/>
        <v>45558</v>
      </c>
      <c r="K4655" s="202">
        <v>1</v>
      </c>
      <c r="L4655" s="284" t="s">
        <v>2933</v>
      </c>
      <c r="M4655" s="223"/>
      <c r="N4655" s="203"/>
      <c r="O4655" s="222" t="s">
        <v>326</v>
      </c>
    </row>
    <row r="4656" spans="1:15" ht="29.25" customHeight="1">
      <c r="A4656" s="221" t="s">
        <v>100</v>
      </c>
      <c r="B4656" s="221" t="s">
        <v>787</v>
      </c>
      <c r="C4656" s="222" t="s">
        <v>615</v>
      </c>
      <c r="D4656" s="222" t="s">
        <v>164</v>
      </c>
      <c r="E4656" s="199" t="s">
        <v>179</v>
      </c>
      <c r="F4656" s="200"/>
      <c r="G4656" s="200"/>
      <c r="H4656" s="200"/>
      <c r="I4656" s="200">
        <v>45559</v>
      </c>
      <c r="J4656" s="143">
        <f t="shared" si="72"/>
        <v>45559</v>
      </c>
      <c r="K4656" s="202">
        <v>2</v>
      </c>
      <c r="L4656" s="285" t="s">
        <v>2935</v>
      </c>
      <c r="M4656" s="223"/>
      <c r="N4656" s="203"/>
      <c r="O4656" s="222" t="s">
        <v>326</v>
      </c>
    </row>
    <row r="4657" spans="1:15" ht="29.25" customHeight="1">
      <c r="A4657" s="221" t="s">
        <v>100</v>
      </c>
      <c r="B4657" s="221" t="s">
        <v>787</v>
      </c>
      <c r="C4657" s="222" t="s">
        <v>615</v>
      </c>
      <c r="D4657" s="222" t="s">
        <v>164</v>
      </c>
      <c r="E4657" s="199" t="s">
        <v>163</v>
      </c>
      <c r="F4657" s="200" t="s">
        <v>937</v>
      </c>
      <c r="G4657" s="200" t="s">
        <v>938</v>
      </c>
      <c r="H4657" s="200"/>
      <c r="I4657" s="200">
        <v>45559</v>
      </c>
      <c r="J4657" s="143">
        <f t="shared" si="72"/>
        <v>45559</v>
      </c>
      <c r="K4657" s="202">
        <v>6</v>
      </c>
      <c r="L4657" s="284" t="s">
        <v>2934</v>
      </c>
      <c r="M4657" s="223"/>
      <c r="N4657" s="203"/>
      <c r="O4657" s="222" t="s">
        <v>326</v>
      </c>
    </row>
    <row r="4658" spans="1:15" ht="29.25" customHeight="1">
      <c r="A4658" s="221" t="s">
        <v>100</v>
      </c>
      <c r="B4658" s="221" t="s">
        <v>787</v>
      </c>
      <c r="C4658" s="222" t="s">
        <v>615</v>
      </c>
      <c r="D4658" s="222" t="s">
        <v>164</v>
      </c>
      <c r="E4658" s="199" t="s">
        <v>163</v>
      </c>
      <c r="F4658" s="200" t="s">
        <v>937</v>
      </c>
      <c r="G4658" s="200" t="s">
        <v>938</v>
      </c>
      <c r="H4658" s="200"/>
      <c r="I4658" s="200">
        <v>45560</v>
      </c>
      <c r="J4658" s="143">
        <f t="shared" si="72"/>
        <v>45560</v>
      </c>
      <c r="K4658" s="202">
        <v>5</v>
      </c>
      <c r="L4658" s="284" t="s">
        <v>2934</v>
      </c>
      <c r="M4658" s="223"/>
      <c r="N4658" s="203"/>
      <c r="O4658" s="222" t="s">
        <v>326</v>
      </c>
    </row>
    <row r="4659" spans="1:15" ht="29.25" customHeight="1">
      <c r="A4659" s="221" t="s">
        <v>100</v>
      </c>
      <c r="B4659" s="221" t="s">
        <v>787</v>
      </c>
      <c r="C4659" s="222" t="s">
        <v>615</v>
      </c>
      <c r="D4659" s="222" t="s">
        <v>164</v>
      </c>
      <c r="E4659" s="199" t="s">
        <v>179</v>
      </c>
      <c r="F4659" s="200"/>
      <c r="G4659" s="200"/>
      <c r="H4659" s="200"/>
      <c r="I4659" s="200">
        <v>45560</v>
      </c>
      <c r="J4659" s="143">
        <f t="shared" si="72"/>
        <v>45560</v>
      </c>
      <c r="K4659" s="202">
        <v>3</v>
      </c>
      <c r="L4659" s="284" t="s">
        <v>2936</v>
      </c>
      <c r="M4659" s="223"/>
      <c r="N4659" s="203"/>
      <c r="O4659" s="222" t="s">
        <v>326</v>
      </c>
    </row>
    <row r="4660" spans="1:15" ht="29.25" customHeight="1">
      <c r="A4660" s="221" t="s">
        <v>100</v>
      </c>
      <c r="B4660" s="221" t="s">
        <v>787</v>
      </c>
      <c r="C4660" s="222" t="s">
        <v>615</v>
      </c>
      <c r="D4660" s="222" t="s">
        <v>164</v>
      </c>
      <c r="E4660" s="199" t="s">
        <v>163</v>
      </c>
      <c r="F4660" s="200" t="s">
        <v>937</v>
      </c>
      <c r="G4660" s="200" t="s">
        <v>938</v>
      </c>
      <c r="H4660" s="200"/>
      <c r="I4660" s="200">
        <v>45561</v>
      </c>
      <c r="J4660" s="143">
        <f t="shared" si="72"/>
        <v>45561</v>
      </c>
      <c r="K4660" s="202">
        <v>8</v>
      </c>
      <c r="L4660" s="284" t="s">
        <v>2937</v>
      </c>
      <c r="M4660" s="223"/>
      <c r="N4660" s="203"/>
      <c r="O4660" s="222" t="s">
        <v>326</v>
      </c>
    </row>
    <row r="4661" spans="1:15" ht="29.25" customHeight="1">
      <c r="A4661" s="221" t="s">
        <v>100</v>
      </c>
      <c r="B4661" s="221" t="s">
        <v>787</v>
      </c>
      <c r="C4661" s="222" t="s">
        <v>615</v>
      </c>
      <c r="D4661" s="222" t="s">
        <v>164</v>
      </c>
      <c r="E4661" s="199" t="s">
        <v>163</v>
      </c>
      <c r="F4661" s="200" t="s">
        <v>937</v>
      </c>
      <c r="G4661" s="200" t="s">
        <v>938</v>
      </c>
      <c r="H4661" s="200"/>
      <c r="I4661" s="200">
        <v>45562</v>
      </c>
      <c r="J4661" s="143">
        <f t="shared" si="72"/>
        <v>45562</v>
      </c>
      <c r="K4661" s="202">
        <v>8</v>
      </c>
      <c r="L4661" s="284" t="s">
        <v>2937</v>
      </c>
      <c r="M4661" s="223"/>
      <c r="N4661" s="203"/>
      <c r="O4661" s="222" t="s">
        <v>326</v>
      </c>
    </row>
    <row r="4662" spans="1:15" ht="29.25" customHeight="1">
      <c r="A4662" s="221" t="s">
        <v>100</v>
      </c>
      <c r="B4662" s="221" t="s">
        <v>787</v>
      </c>
      <c r="C4662" s="222" t="s">
        <v>615</v>
      </c>
      <c r="D4662" s="222" t="s">
        <v>164</v>
      </c>
      <c r="E4662" s="199" t="s">
        <v>163</v>
      </c>
      <c r="F4662" s="200" t="s">
        <v>937</v>
      </c>
      <c r="G4662" s="200" t="s">
        <v>938</v>
      </c>
      <c r="H4662" s="200"/>
      <c r="I4662" s="200">
        <v>45565</v>
      </c>
      <c r="J4662" s="143">
        <f t="shared" si="72"/>
        <v>45565</v>
      </c>
      <c r="K4662" s="202">
        <v>8</v>
      </c>
      <c r="L4662" s="284" t="s">
        <v>2937</v>
      </c>
      <c r="M4662" s="223"/>
      <c r="N4662" s="203"/>
      <c r="O4662" s="222" t="s">
        <v>326</v>
      </c>
    </row>
    <row r="4663" spans="1:15" ht="29.25" customHeight="1">
      <c r="A4663" s="221" t="s">
        <v>100</v>
      </c>
      <c r="B4663" s="221" t="s">
        <v>787</v>
      </c>
      <c r="C4663" s="222" t="s">
        <v>615</v>
      </c>
      <c r="D4663" s="222" t="s">
        <v>164</v>
      </c>
      <c r="E4663" s="199" t="s">
        <v>163</v>
      </c>
      <c r="F4663" s="200" t="s">
        <v>937</v>
      </c>
      <c r="G4663" s="200" t="s">
        <v>938</v>
      </c>
      <c r="H4663" s="200"/>
      <c r="I4663" s="200">
        <v>45566</v>
      </c>
      <c r="J4663" s="143">
        <f t="shared" si="72"/>
        <v>45566</v>
      </c>
      <c r="K4663" s="202">
        <v>8</v>
      </c>
      <c r="L4663" s="284" t="s">
        <v>2937</v>
      </c>
      <c r="M4663" s="223"/>
      <c r="N4663" s="203"/>
      <c r="O4663" s="222" t="s">
        <v>326</v>
      </c>
    </row>
    <row r="4664" spans="1:15" ht="29.25" customHeight="1">
      <c r="A4664" s="221" t="s">
        <v>100</v>
      </c>
      <c r="B4664" s="221" t="s">
        <v>787</v>
      </c>
      <c r="C4664" s="222" t="s">
        <v>615</v>
      </c>
      <c r="D4664" s="222" t="s">
        <v>164</v>
      </c>
      <c r="E4664" s="199" t="s">
        <v>165</v>
      </c>
      <c r="F4664" s="200"/>
      <c r="G4664" s="200"/>
      <c r="H4664" s="200"/>
      <c r="I4664" s="200">
        <v>45567</v>
      </c>
      <c r="J4664" s="143">
        <f t="shared" si="72"/>
        <v>45567</v>
      </c>
      <c r="K4664" s="202">
        <v>8</v>
      </c>
      <c r="L4664" s="285" t="s">
        <v>3194</v>
      </c>
      <c r="M4664" s="223"/>
      <c r="N4664" s="203"/>
      <c r="O4664" s="222" t="s">
        <v>326</v>
      </c>
    </row>
    <row r="4665" spans="1:15" ht="29.25" customHeight="1">
      <c r="A4665" s="221" t="s">
        <v>100</v>
      </c>
      <c r="B4665" s="221" t="s">
        <v>787</v>
      </c>
      <c r="C4665" s="222" t="s">
        <v>615</v>
      </c>
      <c r="D4665" s="222" t="s">
        <v>164</v>
      </c>
      <c r="E4665" s="199" t="s">
        <v>165</v>
      </c>
      <c r="F4665" s="200"/>
      <c r="G4665" s="200"/>
      <c r="H4665" s="200"/>
      <c r="I4665" s="200">
        <v>45568</v>
      </c>
      <c r="J4665" s="143">
        <f t="shared" si="72"/>
        <v>45568</v>
      </c>
      <c r="K4665" s="202">
        <v>8</v>
      </c>
      <c r="L4665" s="285" t="s">
        <v>3194</v>
      </c>
      <c r="M4665" s="223"/>
      <c r="N4665" s="203"/>
      <c r="O4665" s="222" t="s">
        <v>326</v>
      </c>
    </row>
    <row r="4666" spans="1:15" ht="29.25" customHeight="1">
      <c r="A4666" s="221" t="s">
        <v>100</v>
      </c>
      <c r="B4666" s="221" t="s">
        <v>787</v>
      </c>
      <c r="C4666" s="222" t="s">
        <v>615</v>
      </c>
      <c r="D4666" s="222" t="s">
        <v>164</v>
      </c>
      <c r="E4666" s="199" t="s">
        <v>163</v>
      </c>
      <c r="F4666" s="200" t="s">
        <v>937</v>
      </c>
      <c r="G4666" s="200" t="s">
        <v>938</v>
      </c>
      <c r="H4666" s="200"/>
      <c r="I4666" s="200">
        <v>45569</v>
      </c>
      <c r="J4666" s="143">
        <f t="shared" si="72"/>
        <v>45569</v>
      </c>
      <c r="K4666" s="202">
        <v>8</v>
      </c>
      <c r="L4666" s="284" t="s">
        <v>3195</v>
      </c>
      <c r="M4666" s="223"/>
      <c r="N4666" s="203"/>
      <c r="O4666" s="222" t="s">
        <v>326</v>
      </c>
    </row>
    <row r="4667" spans="1:15" ht="29.25" customHeight="1">
      <c r="A4667" s="221" t="s">
        <v>100</v>
      </c>
      <c r="B4667" s="221" t="s">
        <v>787</v>
      </c>
      <c r="C4667" s="222" t="s">
        <v>615</v>
      </c>
      <c r="D4667" s="222" t="s">
        <v>164</v>
      </c>
      <c r="E4667" s="199" t="s">
        <v>163</v>
      </c>
      <c r="F4667" s="200" t="s">
        <v>937</v>
      </c>
      <c r="G4667" s="200" t="s">
        <v>938</v>
      </c>
      <c r="H4667" s="200"/>
      <c r="I4667" s="200">
        <v>45572</v>
      </c>
      <c r="J4667" s="143">
        <f t="shared" si="72"/>
        <v>45572</v>
      </c>
      <c r="K4667" s="202">
        <v>8</v>
      </c>
      <c r="L4667" s="284" t="s">
        <v>3196</v>
      </c>
      <c r="M4667" s="223"/>
      <c r="N4667" s="203"/>
      <c r="O4667" s="222" t="s">
        <v>326</v>
      </c>
    </row>
    <row r="4668" spans="1:15" ht="29.25" customHeight="1">
      <c r="A4668" s="221" t="s">
        <v>100</v>
      </c>
      <c r="B4668" s="221" t="s">
        <v>787</v>
      </c>
      <c r="C4668" s="222" t="s">
        <v>615</v>
      </c>
      <c r="D4668" s="222" t="s">
        <v>164</v>
      </c>
      <c r="E4668" s="199" t="s">
        <v>163</v>
      </c>
      <c r="F4668" s="200" t="s">
        <v>937</v>
      </c>
      <c r="G4668" s="200" t="s">
        <v>938</v>
      </c>
      <c r="H4668" s="200"/>
      <c r="I4668" s="200">
        <v>45573</v>
      </c>
      <c r="J4668" s="143">
        <f t="shared" si="72"/>
        <v>45573</v>
      </c>
      <c r="K4668" s="202">
        <v>8</v>
      </c>
      <c r="L4668" s="284" t="s">
        <v>3197</v>
      </c>
      <c r="M4668" s="223"/>
      <c r="N4668" s="203"/>
      <c r="O4668" s="222" t="s">
        <v>326</v>
      </c>
    </row>
    <row r="4669" spans="1:15" ht="29.25" customHeight="1">
      <c r="A4669" s="221" t="s">
        <v>100</v>
      </c>
      <c r="B4669" s="221" t="s">
        <v>787</v>
      </c>
      <c r="C4669" s="222" t="s">
        <v>615</v>
      </c>
      <c r="D4669" s="222" t="s">
        <v>164</v>
      </c>
      <c r="E4669" s="199" t="s">
        <v>163</v>
      </c>
      <c r="F4669" s="200" t="s">
        <v>937</v>
      </c>
      <c r="G4669" s="200" t="s">
        <v>938</v>
      </c>
      <c r="H4669" s="200"/>
      <c r="I4669" s="200">
        <v>45574</v>
      </c>
      <c r="J4669" s="143">
        <f t="shared" si="72"/>
        <v>45574</v>
      </c>
      <c r="K4669" s="202">
        <v>8</v>
      </c>
      <c r="L4669" s="284" t="s">
        <v>3198</v>
      </c>
      <c r="M4669" s="223"/>
      <c r="N4669" s="203"/>
      <c r="O4669" s="222" t="s">
        <v>326</v>
      </c>
    </row>
    <row r="4670" spans="1:15" ht="29.25" customHeight="1">
      <c r="A4670" s="221" t="s">
        <v>100</v>
      </c>
      <c r="B4670" s="221" t="s">
        <v>787</v>
      </c>
      <c r="C4670" s="222" t="s">
        <v>615</v>
      </c>
      <c r="D4670" s="222" t="s">
        <v>164</v>
      </c>
      <c r="E4670" s="199" t="s">
        <v>165</v>
      </c>
      <c r="F4670" s="200"/>
      <c r="G4670" s="200"/>
      <c r="H4670" s="200"/>
      <c r="I4670" s="200">
        <v>45575</v>
      </c>
      <c r="J4670" s="143">
        <f t="shared" si="72"/>
        <v>45575</v>
      </c>
      <c r="K4670" s="202">
        <v>8</v>
      </c>
      <c r="L4670" s="285" t="s">
        <v>3322</v>
      </c>
      <c r="M4670" s="223"/>
      <c r="N4670" s="203"/>
      <c r="O4670" s="222" t="s">
        <v>326</v>
      </c>
    </row>
    <row r="4671" spans="1:15" ht="29.25" customHeight="1">
      <c r="A4671" s="221" t="s">
        <v>100</v>
      </c>
      <c r="B4671" s="221" t="s">
        <v>787</v>
      </c>
      <c r="C4671" s="222" t="s">
        <v>615</v>
      </c>
      <c r="D4671" s="222" t="s">
        <v>164</v>
      </c>
      <c r="E4671" s="199" t="s">
        <v>163</v>
      </c>
      <c r="F4671" s="200" t="s">
        <v>937</v>
      </c>
      <c r="G4671" s="200" t="s">
        <v>938</v>
      </c>
      <c r="H4671" s="200"/>
      <c r="I4671" s="200">
        <v>45576</v>
      </c>
      <c r="J4671" s="143">
        <f t="shared" si="72"/>
        <v>45576</v>
      </c>
      <c r="K4671" s="202">
        <v>8</v>
      </c>
      <c r="L4671" s="284" t="s">
        <v>3198</v>
      </c>
      <c r="M4671" s="223"/>
      <c r="N4671" s="203"/>
      <c r="O4671" s="222" t="s">
        <v>326</v>
      </c>
    </row>
    <row r="4672" spans="1:15" ht="29.25" customHeight="1">
      <c r="A4672" s="221" t="s">
        <v>100</v>
      </c>
      <c r="B4672" s="221" t="s">
        <v>787</v>
      </c>
      <c r="C4672" s="222" t="s">
        <v>615</v>
      </c>
      <c r="D4672" s="222" t="s">
        <v>164</v>
      </c>
      <c r="E4672" s="199" t="s">
        <v>165</v>
      </c>
      <c r="F4672" s="200"/>
      <c r="G4672" s="200"/>
      <c r="H4672" s="200"/>
      <c r="I4672" s="200">
        <v>45579</v>
      </c>
      <c r="J4672" s="143">
        <f t="shared" si="72"/>
        <v>45579</v>
      </c>
      <c r="K4672" s="202">
        <v>4</v>
      </c>
      <c r="L4672" s="285" t="s">
        <v>3323</v>
      </c>
      <c r="M4672" s="223"/>
      <c r="N4672" s="203"/>
      <c r="O4672" s="222" t="s">
        <v>326</v>
      </c>
    </row>
    <row r="4673" spans="1:15" ht="29.25" customHeight="1">
      <c r="A4673" s="221" t="s">
        <v>100</v>
      </c>
      <c r="B4673" s="221" t="s">
        <v>787</v>
      </c>
      <c r="C4673" s="222" t="s">
        <v>615</v>
      </c>
      <c r="D4673" s="222" t="s">
        <v>164</v>
      </c>
      <c r="E4673" s="199" t="s">
        <v>163</v>
      </c>
      <c r="F4673" s="200" t="s">
        <v>937</v>
      </c>
      <c r="G4673" s="200" t="s">
        <v>938</v>
      </c>
      <c r="H4673" s="200"/>
      <c r="I4673" s="200">
        <v>45579</v>
      </c>
      <c r="J4673" s="143">
        <f t="shared" si="72"/>
        <v>45579</v>
      </c>
      <c r="K4673" s="202">
        <v>4</v>
      </c>
      <c r="L4673" s="284" t="s">
        <v>3324</v>
      </c>
      <c r="M4673" s="223"/>
      <c r="N4673" s="203"/>
      <c r="O4673" s="222" t="s">
        <v>326</v>
      </c>
    </row>
    <row r="4674" spans="1:15" ht="29.25" customHeight="1">
      <c r="A4674" s="221" t="s">
        <v>100</v>
      </c>
      <c r="B4674" s="221" t="s">
        <v>787</v>
      </c>
      <c r="C4674" s="222" t="s">
        <v>615</v>
      </c>
      <c r="D4674" s="222" t="s">
        <v>164</v>
      </c>
      <c r="E4674" s="199" t="s">
        <v>163</v>
      </c>
      <c r="F4674" s="200" t="s">
        <v>937</v>
      </c>
      <c r="G4674" s="200" t="s">
        <v>938</v>
      </c>
      <c r="H4674" s="200" t="s">
        <v>4765</v>
      </c>
      <c r="I4674" s="200">
        <v>45580</v>
      </c>
      <c r="J4674" s="143">
        <f t="shared" si="72"/>
        <v>45580</v>
      </c>
      <c r="K4674" s="202">
        <v>8</v>
      </c>
      <c r="L4674" s="284" t="s">
        <v>3324</v>
      </c>
      <c r="M4674" s="223"/>
      <c r="N4674" s="203">
        <v>3.875</v>
      </c>
      <c r="O4674" s="222" t="s">
        <v>968</v>
      </c>
    </row>
    <row r="4675" spans="1:15" ht="29.25" customHeight="1">
      <c r="A4675" s="221" t="s">
        <v>100</v>
      </c>
      <c r="B4675" s="221" t="s">
        <v>787</v>
      </c>
      <c r="C4675" s="222" t="s">
        <v>615</v>
      </c>
      <c r="D4675" s="222" t="s">
        <v>164</v>
      </c>
      <c r="E4675" s="199" t="s">
        <v>171</v>
      </c>
      <c r="F4675" s="200"/>
      <c r="G4675" s="200"/>
      <c r="H4675" s="200"/>
      <c r="I4675" s="200">
        <v>45581</v>
      </c>
      <c r="J4675" s="143">
        <f t="shared" ref="J4675:J4738" si="73">I4675</f>
        <v>45581</v>
      </c>
      <c r="K4675" s="202">
        <v>5</v>
      </c>
      <c r="L4675" s="284" t="s">
        <v>3326</v>
      </c>
      <c r="M4675" s="223"/>
      <c r="N4675" s="203"/>
      <c r="O4675" s="222" t="s">
        <v>326</v>
      </c>
    </row>
    <row r="4676" spans="1:15" ht="29.25" customHeight="1">
      <c r="A4676" s="221" t="s">
        <v>100</v>
      </c>
      <c r="B4676" s="221" t="s">
        <v>787</v>
      </c>
      <c r="C4676" s="222" t="s">
        <v>615</v>
      </c>
      <c r="D4676" s="222" t="s">
        <v>164</v>
      </c>
      <c r="E4676" s="199" t="s">
        <v>163</v>
      </c>
      <c r="F4676" s="200" t="s">
        <v>937</v>
      </c>
      <c r="G4676" s="200" t="s">
        <v>938</v>
      </c>
      <c r="H4676" s="200" t="s">
        <v>4783</v>
      </c>
      <c r="I4676" s="200">
        <v>45581</v>
      </c>
      <c r="J4676" s="143">
        <f t="shared" si="73"/>
        <v>45581</v>
      </c>
      <c r="K4676" s="202">
        <v>3</v>
      </c>
      <c r="L4676" s="285" t="s">
        <v>3325</v>
      </c>
      <c r="M4676" s="223"/>
      <c r="N4676" s="203">
        <v>18.78125</v>
      </c>
      <c r="O4676" s="222" t="s">
        <v>942</v>
      </c>
    </row>
    <row r="4677" spans="1:15" ht="29.25" customHeight="1">
      <c r="A4677" s="221" t="s">
        <v>100</v>
      </c>
      <c r="B4677" s="221" t="s">
        <v>787</v>
      </c>
      <c r="C4677" s="222" t="s">
        <v>615</v>
      </c>
      <c r="D4677" s="222" t="s">
        <v>164</v>
      </c>
      <c r="E4677" s="199" t="s">
        <v>163</v>
      </c>
      <c r="F4677" s="200" t="s">
        <v>937</v>
      </c>
      <c r="G4677" s="200" t="s">
        <v>938</v>
      </c>
      <c r="H4677" s="200" t="s">
        <v>4794</v>
      </c>
      <c r="I4677" s="200">
        <v>45582</v>
      </c>
      <c r="J4677" s="143">
        <f t="shared" si="73"/>
        <v>45582</v>
      </c>
      <c r="K4677" s="202">
        <v>8</v>
      </c>
      <c r="L4677" s="284" t="s">
        <v>3442</v>
      </c>
      <c r="M4677" s="223"/>
      <c r="N4677" s="203">
        <v>14.5875</v>
      </c>
      <c r="O4677" s="222" t="s">
        <v>943</v>
      </c>
    </row>
    <row r="4678" spans="1:15" ht="29.25" customHeight="1">
      <c r="A4678" s="221" t="s">
        <v>100</v>
      </c>
      <c r="B4678" s="221" t="s">
        <v>787</v>
      </c>
      <c r="C4678" s="222" t="s">
        <v>615</v>
      </c>
      <c r="D4678" s="222" t="s">
        <v>164</v>
      </c>
      <c r="E4678" s="199" t="s">
        <v>163</v>
      </c>
      <c r="F4678" s="200" t="s">
        <v>937</v>
      </c>
      <c r="G4678" s="200" t="s">
        <v>938</v>
      </c>
      <c r="H4678" s="200" t="s">
        <v>4794</v>
      </c>
      <c r="I4678" s="200">
        <v>45583</v>
      </c>
      <c r="J4678" s="143">
        <f t="shared" si="73"/>
        <v>45583</v>
      </c>
      <c r="K4678" s="202">
        <v>8</v>
      </c>
      <c r="L4678" s="284" t="s">
        <v>3443</v>
      </c>
      <c r="M4678" s="223"/>
      <c r="N4678" s="203">
        <v>14.5875</v>
      </c>
      <c r="O4678" s="222" t="s">
        <v>943</v>
      </c>
    </row>
    <row r="4679" spans="1:15" ht="29.25" customHeight="1">
      <c r="A4679" s="221" t="s">
        <v>100</v>
      </c>
      <c r="B4679" s="221" t="s">
        <v>787</v>
      </c>
      <c r="C4679" s="222" t="s">
        <v>615</v>
      </c>
      <c r="D4679" s="222" t="s">
        <v>164</v>
      </c>
      <c r="E4679" s="199" t="s">
        <v>163</v>
      </c>
      <c r="F4679" s="200" t="s">
        <v>937</v>
      </c>
      <c r="G4679" s="200" t="s">
        <v>938</v>
      </c>
      <c r="H4679" s="200" t="s">
        <v>4794</v>
      </c>
      <c r="I4679" s="200">
        <v>45586</v>
      </c>
      <c r="J4679" s="143">
        <f t="shared" si="73"/>
        <v>45586</v>
      </c>
      <c r="K4679" s="202">
        <v>8</v>
      </c>
      <c r="L4679" s="284" t="s">
        <v>3444</v>
      </c>
      <c r="M4679" s="223"/>
      <c r="N4679" s="203">
        <v>14.5875</v>
      </c>
      <c r="O4679" s="222" t="s">
        <v>943</v>
      </c>
    </row>
    <row r="4680" spans="1:15" ht="29.25" customHeight="1">
      <c r="A4680" s="221" t="s">
        <v>100</v>
      </c>
      <c r="B4680" s="221" t="s">
        <v>787</v>
      </c>
      <c r="C4680" s="222" t="s">
        <v>615</v>
      </c>
      <c r="D4680" s="222" t="s">
        <v>164</v>
      </c>
      <c r="E4680" s="199" t="s">
        <v>171</v>
      </c>
      <c r="F4680" s="200"/>
      <c r="G4680" s="200"/>
      <c r="H4680" s="200"/>
      <c r="I4680" s="200">
        <v>45587</v>
      </c>
      <c r="J4680" s="143">
        <f t="shared" si="73"/>
        <v>45587</v>
      </c>
      <c r="K4680" s="202">
        <v>1.5</v>
      </c>
      <c r="L4680" s="285" t="s">
        <v>3445</v>
      </c>
      <c r="M4680" s="223"/>
      <c r="N4680" s="203"/>
      <c r="O4680" s="222" t="s">
        <v>326</v>
      </c>
    </row>
    <row r="4681" spans="1:15" ht="29.25" customHeight="1">
      <c r="A4681" s="221" t="s">
        <v>100</v>
      </c>
      <c r="B4681" s="221" t="s">
        <v>787</v>
      </c>
      <c r="C4681" s="222" t="s">
        <v>615</v>
      </c>
      <c r="D4681" s="222" t="s">
        <v>164</v>
      </c>
      <c r="E4681" s="199" t="s">
        <v>163</v>
      </c>
      <c r="F4681" s="200" t="s">
        <v>937</v>
      </c>
      <c r="G4681" s="200" t="s">
        <v>938</v>
      </c>
      <c r="H4681" s="200" t="s">
        <v>4794</v>
      </c>
      <c r="I4681" s="200">
        <v>45587</v>
      </c>
      <c r="J4681" s="143">
        <f t="shared" si="73"/>
        <v>45587</v>
      </c>
      <c r="K4681" s="202">
        <v>6.5</v>
      </c>
      <c r="L4681" s="284" t="s">
        <v>3446</v>
      </c>
      <c r="M4681" s="223"/>
      <c r="N4681" s="203">
        <v>14.5875</v>
      </c>
      <c r="O4681" s="222" t="s">
        <v>943</v>
      </c>
    </row>
    <row r="4682" spans="1:15" ht="29.25" customHeight="1">
      <c r="A4682" s="221" t="s">
        <v>100</v>
      </c>
      <c r="B4682" s="221" t="s">
        <v>787</v>
      </c>
      <c r="C4682" s="222" t="s">
        <v>615</v>
      </c>
      <c r="D4682" s="222" t="s">
        <v>164</v>
      </c>
      <c r="E4682" s="199" t="s">
        <v>163</v>
      </c>
      <c r="F4682" s="200" t="s">
        <v>937</v>
      </c>
      <c r="G4682" s="200" t="s">
        <v>938</v>
      </c>
      <c r="H4682" s="200" t="s">
        <v>4760</v>
      </c>
      <c r="I4682" s="200">
        <v>45588</v>
      </c>
      <c r="J4682" s="143">
        <f t="shared" si="73"/>
        <v>45588</v>
      </c>
      <c r="K4682" s="202">
        <v>8</v>
      </c>
      <c r="L4682" s="284" t="s">
        <v>3447</v>
      </c>
      <c r="M4682" s="223"/>
      <c r="N4682" s="203">
        <v>2</v>
      </c>
      <c r="O4682" s="222" t="s">
        <v>968</v>
      </c>
    </row>
    <row r="4683" spans="1:15" ht="29.25" customHeight="1">
      <c r="A4683" s="221" t="s">
        <v>100</v>
      </c>
      <c r="B4683" s="221" t="s">
        <v>787</v>
      </c>
      <c r="C4683" s="222" t="s">
        <v>615</v>
      </c>
      <c r="D4683" s="222" t="s">
        <v>164</v>
      </c>
      <c r="E4683" s="199" t="s">
        <v>163</v>
      </c>
      <c r="F4683" s="200" t="s">
        <v>937</v>
      </c>
      <c r="G4683" s="200" t="s">
        <v>938</v>
      </c>
      <c r="H4683" s="200" t="s">
        <v>4794</v>
      </c>
      <c r="I4683" s="200">
        <v>45589</v>
      </c>
      <c r="J4683" s="143">
        <f t="shared" si="73"/>
        <v>45589</v>
      </c>
      <c r="K4683" s="202">
        <v>5</v>
      </c>
      <c r="L4683" s="285" t="s">
        <v>3578</v>
      </c>
      <c r="M4683" s="223"/>
      <c r="N4683" s="203">
        <v>14.5875</v>
      </c>
      <c r="O4683" s="222" t="s">
        <v>943</v>
      </c>
    </row>
    <row r="4684" spans="1:15" ht="29.25" customHeight="1">
      <c r="A4684" s="221" t="s">
        <v>100</v>
      </c>
      <c r="B4684" s="221" t="s">
        <v>787</v>
      </c>
      <c r="C4684" s="222" t="s">
        <v>615</v>
      </c>
      <c r="D4684" s="222" t="s">
        <v>164</v>
      </c>
      <c r="E4684" s="199" t="s">
        <v>163</v>
      </c>
      <c r="F4684" s="200" t="s">
        <v>1387</v>
      </c>
      <c r="G4684" s="200" t="s">
        <v>1388</v>
      </c>
      <c r="H4684" s="200" t="s">
        <v>1449</v>
      </c>
      <c r="I4684" s="200">
        <v>45589</v>
      </c>
      <c r="J4684" s="143">
        <f t="shared" si="73"/>
        <v>45589</v>
      </c>
      <c r="K4684" s="202">
        <v>3</v>
      </c>
      <c r="L4684" s="284" t="s">
        <v>3577</v>
      </c>
      <c r="M4684" s="223"/>
      <c r="N4684" s="203">
        <v>0.17499999999999999</v>
      </c>
      <c r="O4684" s="222" t="s">
        <v>943</v>
      </c>
    </row>
    <row r="4685" spans="1:15" ht="29.25" customHeight="1">
      <c r="A4685" s="221" t="s">
        <v>100</v>
      </c>
      <c r="B4685" s="221" t="s">
        <v>787</v>
      </c>
      <c r="C4685" s="222" t="s">
        <v>615</v>
      </c>
      <c r="D4685" s="222" t="s">
        <v>164</v>
      </c>
      <c r="E4685" s="199" t="s">
        <v>163</v>
      </c>
      <c r="F4685" s="200" t="s">
        <v>937</v>
      </c>
      <c r="G4685" s="200" t="s">
        <v>938</v>
      </c>
      <c r="H4685" s="200" t="s">
        <v>4794</v>
      </c>
      <c r="I4685" s="200">
        <v>45590</v>
      </c>
      <c r="J4685" s="143">
        <f t="shared" si="73"/>
        <v>45590</v>
      </c>
      <c r="K4685" s="202">
        <v>8</v>
      </c>
      <c r="L4685" s="284" t="s">
        <v>3579</v>
      </c>
      <c r="M4685" s="223"/>
      <c r="N4685" s="203">
        <v>14.5875</v>
      </c>
      <c r="O4685" s="222" t="s">
        <v>943</v>
      </c>
    </row>
    <row r="4686" spans="1:15" ht="29.25" customHeight="1">
      <c r="A4686" s="221" t="s">
        <v>100</v>
      </c>
      <c r="B4686" s="221" t="s">
        <v>787</v>
      </c>
      <c r="C4686" s="222" t="s">
        <v>615</v>
      </c>
      <c r="D4686" s="222" t="s">
        <v>164</v>
      </c>
      <c r="E4686" s="199" t="s">
        <v>163</v>
      </c>
      <c r="F4686" s="200" t="s">
        <v>937</v>
      </c>
      <c r="G4686" s="200" t="s">
        <v>938</v>
      </c>
      <c r="H4686" s="200" t="s">
        <v>4794</v>
      </c>
      <c r="I4686" s="200">
        <v>45593</v>
      </c>
      <c r="J4686" s="143">
        <f t="shared" si="73"/>
        <v>45593</v>
      </c>
      <c r="K4686" s="202">
        <v>8</v>
      </c>
      <c r="L4686" s="284" t="s">
        <v>3580</v>
      </c>
      <c r="M4686" s="223"/>
      <c r="N4686" s="203">
        <v>14.5875</v>
      </c>
      <c r="O4686" s="222" t="s">
        <v>943</v>
      </c>
    </row>
    <row r="4687" spans="1:15" ht="29.25" customHeight="1">
      <c r="A4687" s="221" t="s">
        <v>100</v>
      </c>
      <c r="B4687" s="221" t="s">
        <v>787</v>
      </c>
      <c r="C4687" s="222" t="s">
        <v>615</v>
      </c>
      <c r="D4687" s="222" t="s">
        <v>164</v>
      </c>
      <c r="E4687" s="199" t="s">
        <v>163</v>
      </c>
      <c r="F4687" s="200" t="s">
        <v>937</v>
      </c>
      <c r="G4687" s="200" t="s">
        <v>938</v>
      </c>
      <c r="H4687" s="200" t="s">
        <v>4760</v>
      </c>
      <c r="I4687" s="200">
        <v>45594</v>
      </c>
      <c r="J4687" s="143">
        <f t="shared" si="73"/>
        <v>45594</v>
      </c>
      <c r="K4687" s="202">
        <v>8</v>
      </c>
      <c r="L4687" s="284" t="s">
        <v>3581</v>
      </c>
      <c r="M4687" s="223"/>
      <c r="N4687" s="203">
        <v>2</v>
      </c>
      <c r="O4687" s="222" t="s">
        <v>968</v>
      </c>
    </row>
    <row r="4688" spans="1:15" ht="29.25" customHeight="1">
      <c r="A4688" s="221" t="s">
        <v>100</v>
      </c>
      <c r="B4688" s="221" t="s">
        <v>787</v>
      </c>
      <c r="C4688" s="222" t="s">
        <v>615</v>
      </c>
      <c r="D4688" s="222" t="s">
        <v>164</v>
      </c>
      <c r="E4688" s="199" t="s">
        <v>163</v>
      </c>
      <c r="F4688" s="200" t="s">
        <v>937</v>
      </c>
      <c r="G4688" s="200" t="s">
        <v>938</v>
      </c>
      <c r="H4688" s="200" t="s">
        <v>4794</v>
      </c>
      <c r="I4688" s="200">
        <v>45595</v>
      </c>
      <c r="J4688" s="143">
        <f t="shared" si="73"/>
        <v>45595</v>
      </c>
      <c r="K4688" s="202">
        <v>8</v>
      </c>
      <c r="L4688" s="284" t="s">
        <v>3582</v>
      </c>
      <c r="M4688" s="223"/>
      <c r="N4688" s="203">
        <v>14.5875</v>
      </c>
      <c r="O4688" s="222" t="s">
        <v>943</v>
      </c>
    </row>
    <row r="4689" spans="1:15" ht="29.25" customHeight="1">
      <c r="A4689" s="221" t="s">
        <v>100</v>
      </c>
      <c r="B4689" s="221" t="s">
        <v>787</v>
      </c>
      <c r="C4689" s="222" t="s">
        <v>615</v>
      </c>
      <c r="D4689" s="222" t="s">
        <v>164</v>
      </c>
      <c r="E4689" s="199" t="s">
        <v>163</v>
      </c>
      <c r="F4689" s="200" t="s">
        <v>937</v>
      </c>
      <c r="G4689" s="200" t="s">
        <v>938</v>
      </c>
      <c r="H4689" s="200" t="s">
        <v>4794</v>
      </c>
      <c r="I4689" s="200">
        <v>45596</v>
      </c>
      <c r="J4689" s="143">
        <f t="shared" si="73"/>
        <v>45596</v>
      </c>
      <c r="K4689" s="202">
        <v>8</v>
      </c>
      <c r="L4689" s="284" t="s">
        <v>3736</v>
      </c>
      <c r="M4689" s="223"/>
      <c r="N4689" s="203">
        <v>14.5875</v>
      </c>
      <c r="O4689" s="222" t="s">
        <v>943</v>
      </c>
    </row>
    <row r="4690" spans="1:15" ht="29.25" customHeight="1">
      <c r="A4690" s="221" t="s">
        <v>100</v>
      </c>
      <c r="B4690" s="221" t="s">
        <v>787</v>
      </c>
      <c r="C4690" s="222" t="s">
        <v>615</v>
      </c>
      <c r="D4690" s="222" t="s">
        <v>164</v>
      </c>
      <c r="E4690" s="199" t="s">
        <v>163</v>
      </c>
      <c r="F4690" s="200" t="s">
        <v>937</v>
      </c>
      <c r="G4690" s="200" t="s">
        <v>938</v>
      </c>
      <c r="H4690" s="200" t="s">
        <v>4794</v>
      </c>
      <c r="I4690" s="200">
        <v>45597</v>
      </c>
      <c r="J4690" s="143">
        <f t="shared" si="73"/>
        <v>45597</v>
      </c>
      <c r="K4690" s="202">
        <v>8</v>
      </c>
      <c r="L4690" s="284" t="s">
        <v>3737</v>
      </c>
      <c r="M4690" s="223"/>
      <c r="N4690" s="203">
        <v>14.5875</v>
      </c>
      <c r="O4690" s="222" t="s">
        <v>943</v>
      </c>
    </row>
    <row r="4691" spans="1:15" ht="29.25" customHeight="1">
      <c r="A4691" s="221" t="s">
        <v>100</v>
      </c>
      <c r="B4691" s="221" t="s">
        <v>787</v>
      </c>
      <c r="C4691" s="222" t="s">
        <v>615</v>
      </c>
      <c r="D4691" s="222" t="s">
        <v>164</v>
      </c>
      <c r="E4691" s="199" t="s">
        <v>163</v>
      </c>
      <c r="F4691" s="200" t="s">
        <v>937</v>
      </c>
      <c r="G4691" s="200" t="s">
        <v>938</v>
      </c>
      <c r="H4691" s="200" t="s">
        <v>4794</v>
      </c>
      <c r="I4691" s="200">
        <v>45600</v>
      </c>
      <c r="J4691" s="143">
        <f t="shared" si="73"/>
        <v>45600</v>
      </c>
      <c r="K4691" s="202">
        <v>7</v>
      </c>
      <c r="L4691" s="284" t="s">
        <v>3738</v>
      </c>
      <c r="M4691" s="223"/>
      <c r="N4691" s="203">
        <v>14.5875</v>
      </c>
      <c r="O4691" s="222" t="s">
        <v>943</v>
      </c>
    </row>
    <row r="4692" spans="1:15" ht="29.25" customHeight="1">
      <c r="A4692" s="221" t="s">
        <v>100</v>
      </c>
      <c r="B4692" s="221" t="s">
        <v>787</v>
      </c>
      <c r="C4692" s="222" t="s">
        <v>615</v>
      </c>
      <c r="D4692" s="222" t="s">
        <v>164</v>
      </c>
      <c r="E4692" s="199" t="s">
        <v>163</v>
      </c>
      <c r="F4692" s="200" t="s">
        <v>642</v>
      </c>
      <c r="G4692" s="200" t="s">
        <v>754</v>
      </c>
      <c r="H4692" s="200" t="s">
        <v>345</v>
      </c>
      <c r="I4692" s="200">
        <v>45600</v>
      </c>
      <c r="J4692" s="143">
        <f t="shared" si="73"/>
        <v>45600</v>
      </c>
      <c r="K4692" s="202">
        <v>1</v>
      </c>
      <c r="L4692" s="285" t="s">
        <v>3739</v>
      </c>
      <c r="M4692" s="223"/>
      <c r="N4692" s="203">
        <v>9.875</v>
      </c>
      <c r="O4692" s="222" t="s">
        <v>941</v>
      </c>
    </row>
    <row r="4693" spans="1:15" ht="29.25" customHeight="1">
      <c r="A4693" s="221" t="s">
        <v>100</v>
      </c>
      <c r="B4693" s="221" t="s">
        <v>787</v>
      </c>
      <c r="C4693" s="222" t="s">
        <v>615</v>
      </c>
      <c r="D4693" s="222" t="s">
        <v>164</v>
      </c>
      <c r="E4693" s="199" t="s">
        <v>163</v>
      </c>
      <c r="F4693" s="200" t="s">
        <v>937</v>
      </c>
      <c r="G4693" s="200" t="s">
        <v>938</v>
      </c>
      <c r="H4693" s="200" t="s">
        <v>4794</v>
      </c>
      <c r="I4693" s="200">
        <v>45601</v>
      </c>
      <c r="J4693" s="143">
        <f t="shared" si="73"/>
        <v>45601</v>
      </c>
      <c r="K4693" s="202">
        <v>8</v>
      </c>
      <c r="L4693" s="284" t="s">
        <v>3740</v>
      </c>
      <c r="M4693" s="223"/>
      <c r="N4693" s="203">
        <v>14.5875</v>
      </c>
      <c r="O4693" s="222" t="s">
        <v>943</v>
      </c>
    </row>
    <row r="4694" spans="1:15" ht="29.25" customHeight="1">
      <c r="A4694" s="221" t="s">
        <v>100</v>
      </c>
      <c r="B4694" s="221" t="s">
        <v>787</v>
      </c>
      <c r="C4694" s="222" t="s">
        <v>615</v>
      </c>
      <c r="D4694" s="222" t="s">
        <v>164</v>
      </c>
      <c r="E4694" s="199" t="s">
        <v>163</v>
      </c>
      <c r="F4694" s="200" t="s">
        <v>937</v>
      </c>
      <c r="G4694" s="200" t="s">
        <v>938</v>
      </c>
      <c r="H4694" s="200" t="s">
        <v>68</v>
      </c>
      <c r="I4694" s="200">
        <v>45602</v>
      </c>
      <c r="J4694" s="143">
        <f t="shared" si="73"/>
        <v>45602</v>
      </c>
      <c r="K4694" s="202">
        <v>8</v>
      </c>
      <c r="L4694" s="284" t="s">
        <v>3741</v>
      </c>
      <c r="M4694" s="223"/>
      <c r="N4694" s="203">
        <v>12.5</v>
      </c>
      <c r="O4694" s="222" t="s">
        <v>958</v>
      </c>
    </row>
    <row r="4695" spans="1:15" ht="29.25" customHeight="1">
      <c r="A4695" s="221" t="s">
        <v>100</v>
      </c>
      <c r="B4695" s="221" t="s">
        <v>787</v>
      </c>
      <c r="C4695" s="222" t="s">
        <v>615</v>
      </c>
      <c r="D4695" s="222" t="s">
        <v>164</v>
      </c>
      <c r="E4695" s="199" t="s">
        <v>163</v>
      </c>
      <c r="F4695" s="200" t="s">
        <v>937</v>
      </c>
      <c r="G4695" s="200" t="s">
        <v>938</v>
      </c>
      <c r="H4695" s="200" t="s">
        <v>68</v>
      </c>
      <c r="I4695" s="200">
        <v>45603</v>
      </c>
      <c r="J4695" s="143">
        <f t="shared" si="73"/>
        <v>45603</v>
      </c>
      <c r="K4695" s="202">
        <v>8</v>
      </c>
      <c r="L4695" s="284" t="s">
        <v>3741</v>
      </c>
      <c r="M4695" s="223"/>
      <c r="N4695" s="203">
        <v>12.5</v>
      </c>
      <c r="O4695" s="222" t="s">
        <v>958</v>
      </c>
    </row>
    <row r="4696" spans="1:15" ht="29.25" customHeight="1">
      <c r="A4696" s="221" t="s">
        <v>100</v>
      </c>
      <c r="B4696" s="221" t="s">
        <v>787</v>
      </c>
      <c r="C4696" s="222" t="s">
        <v>615</v>
      </c>
      <c r="D4696" s="222" t="s">
        <v>164</v>
      </c>
      <c r="E4696" s="199" t="s">
        <v>163</v>
      </c>
      <c r="F4696" s="200" t="s">
        <v>937</v>
      </c>
      <c r="G4696" s="200" t="s">
        <v>938</v>
      </c>
      <c r="H4696" s="200" t="s">
        <v>4794</v>
      </c>
      <c r="I4696" s="200">
        <v>45604</v>
      </c>
      <c r="J4696" s="143">
        <f t="shared" si="73"/>
        <v>45604</v>
      </c>
      <c r="K4696" s="202">
        <v>8</v>
      </c>
      <c r="L4696" s="284" t="s">
        <v>3868</v>
      </c>
      <c r="M4696" s="223"/>
      <c r="N4696" s="203">
        <v>14.5875</v>
      </c>
      <c r="O4696" s="222" t="s">
        <v>943</v>
      </c>
    </row>
    <row r="4697" spans="1:15" ht="29.25" customHeight="1">
      <c r="A4697" s="221" t="s">
        <v>100</v>
      </c>
      <c r="B4697" s="221" t="s">
        <v>787</v>
      </c>
      <c r="C4697" s="222" t="s">
        <v>615</v>
      </c>
      <c r="D4697" s="222" t="s">
        <v>164</v>
      </c>
      <c r="E4697" s="199" t="s">
        <v>163</v>
      </c>
      <c r="F4697" s="200" t="s">
        <v>937</v>
      </c>
      <c r="G4697" s="200" t="s">
        <v>938</v>
      </c>
      <c r="H4697" s="200" t="s">
        <v>4794</v>
      </c>
      <c r="I4697" s="200">
        <v>45607</v>
      </c>
      <c r="J4697" s="143">
        <f t="shared" si="73"/>
        <v>45607</v>
      </c>
      <c r="K4697" s="202">
        <v>8</v>
      </c>
      <c r="L4697" s="284" t="s">
        <v>3868</v>
      </c>
      <c r="M4697" s="223"/>
      <c r="N4697" s="203">
        <v>14.5875</v>
      </c>
      <c r="O4697" s="222" t="s">
        <v>943</v>
      </c>
    </row>
    <row r="4698" spans="1:15" ht="29.25" customHeight="1">
      <c r="A4698" s="221" t="s">
        <v>100</v>
      </c>
      <c r="B4698" s="221" t="s">
        <v>787</v>
      </c>
      <c r="C4698" s="222" t="s">
        <v>615</v>
      </c>
      <c r="D4698" s="222" t="s">
        <v>164</v>
      </c>
      <c r="E4698" s="199" t="s">
        <v>166</v>
      </c>
      <c r="F4698" s="200"/>
      <c r="G4698" s="200"/>
      <c r="H4698" s="200"/>
      <c r="I4698" s="200">
        <v>45608</v>
      </c>
      <c r="J4698" s="143">
        <f t="shared" si="73"/>
        <v>45608</v>
      </c>
      <c r="K4698" s="202">
        <v>2</v>
      </c>
      <c r="L4698" s="285" t="s">
        <v>3869</v>
      </c>
      <c r="M4698" s="223"/>
      <c r="N4698" s="203"/>
      <c r="O4698" s="222" t="s">
        <v>326</v>
      </c>
    </row>
    <row r="4699" spans="1:15" ht="29.25" customHeight="1">
      <c r="A4699" s="221" t="s">
        <v>100</v>
      </c>
      <c r="B4699" s="221" t="s">
        <v>787</v>
      </c>
      <c r="C4699" s="222" t="s">
        <v>615</v>
      </c>
      <c r="D4699" s="222" t="s">
        <v>164</v>
      </c>
      <c r="E4699" s="199" t="s">
        <v>163</v>
      </c>
      <c r="F4699" s="200" t="s">
        <v>937</v>
      </c>
      <c r="G4699" s="200" t="s">
        <v>938</v>
      </c>
      <c r="H4699" s="200" t="s">
        <v>4794</v>
      </c>
      <c r="I4699" s="200">
        <v>45608</v>
      </c>
      <c r="J4699" s="143">
        <f t="shared" si="73"/>
        <v>45608</v>
      </c>
      <c r="K4699" s="202">
        <v>6</v>
      </c>
      <c r="L4699" s="284" t="s">
        <v>3870</v>
      </c>
      <c r="M4699" s="223"/>
      <c r="N4699" s="203">
        <v>14.5875</v>
      </c>
      <c r="O4699" s="222" t="s">
        <v>943</v>
      </c>
    </row>
    <row r="4700" spans="1:15" ht="29.25" customHeight="1">
      <c r="A4700" s="221" t="s">
        <v>100</v>
      </c>
      <c r="B4700" s="221" t="s">
        <v>787</v>
      </c>
      <c r="C4700" s="222" t="s">
        <v>615</v>
      </c>
      <c r="D4700" s="222" t="s">
        <v>164</v>
      </c>
      <c r="E4700" s="199" t="s">
        <v>163</v>
      </c>
      <c r="F4700" s="200" t="s">
        <v>937</v>
      </c>
      <c r="G4700" s="200" t="s">
        <v>938</v>
      </c>
      <c r="H4700" s="200" t="s">
        <v>4794</v>
      </c>
      <c r="I4700" s="200">
        <v>45609</v>
      </c>
      <c r="J4700" s="143">
        <f t="shared" si="73"/>
        <v>45609</v>
      </c>
      <c r="K4700" s="202">
        <v>8</v>
      </c>
      <c r="L4700" s="285" t="s">
        <v>4041</v>
      </c>
      <c r="M4700" s="223"/>
      <c r="N4700" s="203">
        <v>14.5875</v>
      </c>
      <c r="O4700" s="222" t="s">
        <v>943</v>
      </c>
    </row>
    <row r="4701" spans="1:15" ht="29.25" customHeight="1">
      <c r="A4701" s="221" t="s">
        <v>100</v>
      </c>
      <c r="B4701" s="221" t="s">
        <v>787</v>
      </c>
      <c r="C4701" s="222" t="s">
        <v>615</v>
      </c>
      <c r="D4701" s="222" t="s">
        <v>164</v>
      </c>
      <c r="E4701" s="199" t="s">
        <v>163</v>
      </c>
      <c r="F4701" s="200" t="s">
        <v>937</v>
      </c>
      <c r="G4701" s="200" t="s">
        <v>938</v>
      </c>
      <c r="H4701" s="200" t="s">
        <v>4794</v>
      </c>
      <c r="I4701" s="200">
        <v>45610</v>
      </c>
      <c r="J4701" s="143">
        <f t="shared" si="73"/>
        <v>45610</v>
      </c>
      <c r="K4701" s="202">
        <v>8</v>
      </c>
      <c r="L4701" s="285" t="s">
        <v>4041</v>
      </c>
      <c r="M4701" s="223"/>
      <c r="N4701" s="203">
        <v>14.5875</v>
      </c>
      <c r="O4701" s="222" t="s">
        <v>943</v>
      </c>
    </row>
    <row r="4702" spans="1:15" ht="29.25" customHeight="1">
      <c r="A4702" s="221" t="s">
        <v>100</v>
      </c>
      <c r="B4702" s="221" t="s">
        <v>787</v>
      </c>
      <c r="C4702" s="222" t="s">
        <v>615</v>
      </c>
      <c r="D4702" s="222" t="s">
        <v>164</v>
      </c>
      <c r="E4702" s="199" t="s">
        <v>163</v>
      </c>
      <c r="F4702" s="200" t="s">
        <v>937</v>
      </c>
      <c r="G4702" s="200" t="s">
        <v>938</v>
      </c>
      <c r="H4702" s="200" t="s">
        <v>4794</v>
      </c>
      <c r="I4702" s="200">
        <v>45611</v>
      </c>
      <c r="J4702" s="143">
        <f t="shared" si="73"/>
        <v>45611</v>
      </c>
      <c r="K4702" s="202">
        <v>8</v>
      </c>
      <c r="L4702" s="285" t="s">
        <v>4041</v>
      </c>
      <c r="M4702" s="223"/>
      <c r="N4702" s="203">
        <v>14.5875</v>
      </c>
      <c r="O4702" s="222" t="s">
        <v>943</v>
      </c>
    </row>
    <row r="4703" spans="1:15" ht="29.25" customHeight="1">
      <c r="A4703" s="221" t="s">
        <v>100</v>
      </c>
      <c r="B4703" s="221" t="s">
        <v>787</v>
      </c>
      <c r="C4703" s="222" t="s">
        <v>615</v>
      </c>
      <c r="D4703" s="222" t="s">
        <v>164</v>
      </c>
      <c r="E4703" s="199" t="s">
        <v>163</v>
      </c>
      <c r="F4703" s="200" t="s">
        <v>937</v>
      </c>
      <c r="G4703" s="200" t="s">
        <v>938</v>
      </c>
      <c r="H4703" s="200" t="s">
        <v>4794</v>
      </c>
      <c r="I4703" s="200">
        <v>45614</v>
      </c>
      <c r="J4703" s="143">
        <f t="shared" si="73"/>
        <v>45614</v>
      </c>
      <c r="K4703" s="202">
        <v>8</v>
      </c>
      <c r="L4703" s="284" t="s">
        <v>4042</v>
      </c>
      <c r="M4703" s="223"/>
      <c r="N4703" s="203">
        <v>14.5875</v>
      </c>
      <c r="O4703" s="222" t="s">
        <v>943</v>
      </c>
    </row>
    <row r="4704" spans="1:15" ht="29.25" customHeight="1">
      <c r="A4704" s="221" t="s">
        <v>100</v>
      </c>
      <c r="B4704" s="221" t="s">
        <v>787</v>
      </c>
      <c r="C4704" s="222" t="s">
        <v>615</v>
      </c>
      <c r="D4704" s="222" t="s">
        <v>164</v>
      </c>
      <c r="E4704" s="199" t="s">
        <v>163</v>
      </c>
      <c r="F4704" s="200" t="s">
        <v>937</v>
      </c>
      <c r="G4704" s="200" t="s">
        <v>938</v>
      </c>
      <c r="H4704" s="200" t="s">
        <v>4794</v>
      </c>
      <c r="I4704" s="200">
        <v>45615</v>
      </c>
      <c r="J4704" s="143">
        <f t="shared" si="73"/>
        <v>45615</v>
      </c>
      <c r="K4704" s="202">
        <v>8</v>
      </c>
      <c r="L4704" s="284" t="s">
        <v>4043</v>
      </c>
      <c r="M4704" s="223"/>
      <c r="N4704" s="203">
        <v>14.5875</v>
      </c>
      <c r="O4704" s="222" t="s">
        <v>943</v>
      </c>
    </row>
    <row r="4705" spans="1:15" ht="29.25" customHeight="1">
      <c r="A4705" s="221" t="s">
        <v>100</v>
      </c>
      <c r="B4705" s="221" t="s">
        <v>787</v>
      </c>
      <c r="C4705" s="222" t="s">
        <v>615</v>
      </c>
      <c r="D4705" s="222" t="s">
        <v>164</v>
      </c>
      <c r="E4705" s="199" t="s">
        <v>163</v>
      </c>
      <c r="F4705" s="200" t="s">
        <v>937</v>
      </c>
      <c r="G4705" s="200" t="s">
        <v>938</v>
      </c>
      <c r="H4705" s="200" t="s">
        <v>4794</v>
      </c>
      <c r="I4705" s="200">
        <v>45616</v>
      </c>
      <c r="J4705" s="143">
        <f t="shared" si="73"/>
        <v>45616</v>
      </c>
      <c r="K4705" s="202">
        <v>8</v>
      </c>
      <c r="L4705" s="284" t="s">
        <v>4044</v>
      </c>
      <c r="M4705" s="223"/>
      <c r="N4705" s="203">
        <v>14.5875</v>
      </c>
      <c r="O4705" s="222" t="s">
        <v>943</v>
      </c>
    </row>
    <row r="4706" spans="1:15" ht="29.25" customHeight="1">
      <c r="A4706" s="221" t="s">
        <v>100</v>
      </c>
      <c r="B4706" s="221" t="s">
        <v>787</v>
      </c>
      <c r="C4706" s="222" t="s">
        <v>615</v>
      </c>
      <c r="D4706" s="222" t="s">
        <v>164</v>
      </c>
      <c r="E4706" s="199" t="s">
        <v>163</v>
      </c>
      <c r="F4706" s="200" t="s">
        <v>937</v>
      </c>
      <c r="G4706" s="200" t="s">
        <v>938</v>
      </c>
      <c r="H4706" s="200" t="s">
        <v>4794</v>
      </c>
      <c r="I4706" s="200">
        <v>45617</v>
      </c>
      <c r="J4706" s="143">
        <f t="shared" si="73"/>
        <v>45617</v>
      </c>
      <c r="K4706" s="202">
        <v>8</v>
      </c>
      <c r="L4706" s="284" t="s">
        <v>4194</v>
      </c>
      <c r="M4706" s="223"/>
      <c r="N4706" s="203">
        <v>14.5875</v>
      </c>
      <c r="O4706" s="222" t="s">
        <v>943</v>
      </c>
    </row>
    <row r="4707" spans="1:15" ht="29.25" customHeight="1">
      <c r="A4707" s="221" t="s">
        <v>100</v>
      </c>
      <c r="B4707" s="221" t="s">
        <v>787</v>
      </c>
      <c r="C4707" s="222" t="s">
        <v>615</v>
      </c>
      <c r="D4707" s="222" t="s">
        <v>164</v>
      </c>
      <c r="E4707" s="199" t="s">
        <v>163</v>
      </c>
      <c r="F4707" s="200" t="s">
        <v>937</v>
      </c>
      <c r="G4707" s="200" t="s">
        <v>938</v>
      </c>
      <c r="H4707" s="200" t="s">
        <v>4794</v>
      </c>
      <c r="I4707" s="200">
        <v>45618</v>
      </c>
      <c r="J4707" s="143">
        <f t="shared" si="73"/>
        <v>45618</v>
      </c>
      <c r="K4707" s="202">
        <v>8</v>
      </c>
      <c r="L4707" s="284" t="s">
        <v>4194</v>
      </c>
      <c r="M4707" s="223"/>
      <c r="N4707" s="203">
        <v>14.5875</v>
      </c>
      <c r="O4707" s="222" t="s">
        <v>943</v>
      </c>
    </row>
    <row r="4708" spans="1:15" ht="29.25" customHeight="1">
      <c r="A4708" s="221" t="s">
        <v>100</v>
      </c>
      <c r="B4708" s="221" t="s">
        <v>787</v>
      </c>
      <c r="C4708" s="222" t="s">
        <v>615</v>
      </c>
      <c r="D4708" s="222" t="s">
        <v>164</v>
      </c>
      <c r="E4708" s="199" t="s">
        <v>163</v>
      </c>
      <c r="F4708" s="200" t="s">
        <v>937</v>
      </c>
      <c r="G4708" s="200" t="s">
        <v>938</v>
      </c>
      <c r="H4708" s="200" t="s">
        <v>4794</v>
      </c>
      <c r="I4708" s="200">
        <v>45621</v>
      </c>
      <c r="J4708" s="143">
        <f t="shared" si="73"/>
        <v>45621</v>
      </c>
      <c r="K4708" s="202">
        <v>8</v>
      </c>
      <c r="L4708" s="284" t="s">
        <v>4195</v>
      </c>
      <c r="M4708" s="223"/>
      <c r="N4708" s="203">
        <v>14.5875</v>
      </c>
      <c r="O4708" s="222" t="s">
        <v>943</v>
      </c>
    </row>
    <row r="4709" spans="1:15" ht="29.25" customHeight="1">
      <c r="A4709" s="221" t="s">
        <v>100</v>
      </c>
      <c r="B4709" s="221" t="s">
        <v>787</v>
      </c>
      <c r="C4709" s="222" t="s">
        <v>615</v>
      </c>
      <c r="D4709" s="222" t="s">
        <v>164</v>
      </c>
      <c r="E4709" s="199" t="s">
        <v>163</v>
      </c>
      <c r="F4709" s="200" t="s">
        <v>937</v>
      </c>
      <c r="G4709" s="200" t="s">
        <v>938</v>
      </c>
      <c r="H4709" s="200" t="s">
        <v>4794</v>
      </c>
      <c r="I4709" s="200">
        <v>45622</v>
      </c>
      <c r="J4709" s="143">
        <f t="shared" si="73"/>
        <v>45622</v>
      </c>
      <c r="K4709" s="202">
        <v>8</v>
      </c>
      <c r="L4709" s="284" t="s">
        <v>4196</v>
      </c>
      <c r="M4709" s="223"/>
      <c r="N4709" s="203">
        <v>14.5875</v>
      </c>
      <c r="O4709" s="222" t="s">
        <v>943</v>
      </c>
    </row>
    <row r="4710" spans="1:15" ht="29.25" customHeight="1">
      <c r="A4710" s="221" t="s">
        <v>100</v>
      </c>
      <c r="B4710" s="221" t="s">
        <v>787</v>
      </c>
      <c r="C4710" s="222" t="s">
        <v>615</v>
      </c>
      <c r="D4710" s="222" t="s">
        <v>164</v>
      </c>
      <c r="E4710" s="199" t="s">
        <v>163</v>
      </c>
      <c r="F4710" s="200" t="s">
        <v>937</v>
      </c>
      <c r="G4710" s="200" t="s">
        <v>938</v>
      </c>
      <c r="H4710" s="200" t="s">
        <v>4794</v>
      </c>
      <c r="I4710" s="200">
        <v>45623</v>
      </c>
      <c r="J4710" s="143">
        <f t="shared" si="73"/>
        <v>45623</v>
      </c>
      <c r="K4710" s="202">
        <v>8</v>
      </c>
      <c r="L4710" s="284" t="s">
        <v>4197</v>
      </c>
      <c r="M4710" s="223"/>
      <c r="N4710" s="203">
        <v>14.5875</v>
      </c>
      <c r="O4710" s="222" t="s">
        <v>943</v>
      </c>
    </row>
    <row r="4711" spans="1:15" ht="29.25" customHeight="1">
      <c r="A4711" s="221" t="s">
        <v>100</v>
      </c>
      <c r="B4711" s="221" t="s">
        <v>787</v>
      </c>
      <c r="C4711" s="222" t="s">
        <v>615</v>
      </c>
      <c r="D4711" s="222" t="s">
        <v>164</v>
      </c>
      <c r="E4711" s="199" t="s">
        <v>163</v>
      </c>
      <c r="F4711" s="200" t="s">
        <v>937</v>
      </c>
      <c r="G4711" s="200" t="s">
        <v>938</v>
      </c>
      <c r="H4711" s="200" t="s">
        <v>4794</v>
      </c>
      <c r="I4711" s="200">
        <v>45624</v>
      </c>
      <c r="J4711" s="143">
        <f t="shared" si="73"/>
        <v>45624</v>
      </c>
      <c r="K4711" s="202">
        <v>8</v>
      </c>
      <c r="L4711" s="284" t="s">
        <v>4197</v>
      </c>
      <c r="M4711" s="223"/>
      <c r="N4711" s="203">
        <v>14.5875</v>
      </c>
      <c r="O4711" s="222" t="s">
        <v>943</v>
      </c>
    </row>
    <row r="4712" spans="1:15" ht="29.25" customHeight="1">
      <c r="A4712" s="221" t="s">
        <v>100</v>
      </c>
      <c r="B4712" s="221" t="s">
        <v>787</v>
      </c>
      <c r="C4712" s="222" t="s">
        <v>615</v>
      </c>
      <c r="D4712" s="222" t="s">
        <v>164</v>
      </c>
      <c r="E4712" s="199" t="s">
        <v>166</v>
      </c>
      <c r="F4712" s="200"/>
      <c r="G4712" s="200"/>
      <c r="H4712" s="200"/>
      <c r="I4712" s="200">
        <v>45625</v>
      </c>
      <c r="J4712" s="143">
        <f t="shared" si="73"/>
        <v>45625</v>
      </c>
      <c r="K4712" s="202">
        <v>4</v>
      </c>
      <c r="L4712" s="285" t="s">
        <v>4323</v>
      </c>
      <c r="M4712" s="223"/>
      <c r="N4712" s="203"/>
      <c r="O4712" s="222" t="s">
        <v>326</v>
      </c>
    </row>
    <row r="4713" spans="1:15" ht="29.25" customHeight="1">
      <c r="A4713" s="221" t="s">
        <v>100</v>
      </c>
      <c r="B4713" s="221" t="s">
        <v>787</v>
      </c>
      <c r="C4713" s="222" t="s">
        <v>615</v>
      </c>
      <c r="D4713" s="222" t="s">
        <v>164</v>
      </c>
      <c r="E4713" s="199" t="s">
        <v>163</v>
      </c>
      <c r="F4713" s="200" t="s">
        <v>937</v>
      </c>
      <c r="G4713" s="200" t="s">
        <v>938</v>
      </c>
      <c r="H4713" s="200" t="s">
        <v>4794</v>
      </c>
      <c r="I4713" s="200">
        <v>45625</v>
      </c>
      <c r="J4713" s="143">
        <f t="shared" si="73"/>
        <v>45625</v>
      </c>
      <c r="K4713" s="202">
        <v>4</v>
      </c>
      <c r="L4713" s="284" t="s">
        <v>4197</v>
      </c>
      <c r="M4713" s="223"/>
      <c r="N4713" s="203">
        <v>14.5875</v>
      </c>
      <c r="O4713" s="222" t="s">
        <v>943</v>
      </c>
    </row>
    <row r="4714" spans="1:15" ht="29.25" customHeight="1">
      <c r="A4714" s="221" t="s">
        <v>100</v>
      </c>
      <c r="B4714" s="221" t="s">
        <v>787</v>
      </c>
      <c r="C4714" s="222" t="s">
        <v>615</v>
      </c>
      <c r="D4714" s="222" t="s">
        <v>164</v>
      </c>
      <c r="E4714" s="199" t="s">
        <v>163</v>
      </c>
      <c r="F4714" s="200" t="s">
        <v>937</v>
      </c>
      <c r="G4714" s="200" t="s">
        <v>938</v>
      </c>
      <c r="H4714" s="200" t="s">
        <v>4794</v>
      </c>
      <c r="I4714" s="200">
        <v>45628</v>
      </c>
      <c r="J4714" s="143">
        <f t="shared" si="73"/>
        <v>45628</v>
      </c>
      <c r="K4714" s="202">
        <v>8</v>
      </c>
      <c r="L4714" s="284" t="s">
        <v>4324</v>
      </c>
      <c r="M4714" s="223"/>
      <c r="N4714" s="203">
        <v>14.5875</v>
      </c>
      <c r="O4714" s="222" t="s">
        <v>943</v>
      </c>
    </row>
    <row r="4715" spans="1:15" ht="29.25" customHeight="1">
      <c r="A4715" s="221" t="s">
        <v>100</v>
      </c>
      <c r="B4715" s="221" t="s">
        <v>787</v>
      </c>
      <c r="C4715" s="222" t="s">
        <v>615</v>
      </c>
      <c r="D4715" s="222" t="s">
        <v>164</v>
      </c>
      <c r="E4715" s="199" t="s">
        <v>165</v>
      </c>
      <c r="F4715" s="200"/>
      <c r="G4715" s="200"/>
      <c r="H4715" s="200"/>
      <c r="I4715" s="200">
        <v>45629</v>
      </c>
      <c r="J4715" s="143">
        <f t="shared" si="73"/>
        <v>45629</v>
      </c>
      <c r="K4715" s="202">
        <v>4</v>
      </c>
      <c r="L4715" s="285" t="s">
        <v>4325</v>
      </c>
      <c r="M4715" s="223"/>
      <c r="N4715" s="203"/>
      <c r="O4715" s="222" t="s">
        <v>326</v>
      </c>
    </row>
    <row r="4716" spans="1:15" ht="29.25" customHeight="1">
      <c r="A4716" s="221" t="s">
        <v>100</v>
      </c>
      <c r="B4716" s="221" t="s">
        <v>787</v>
      </c>
      <c r="C4716" s="222" t="s">
        <v>615</v>
      </c>
      <c r="D4716" s="222" t="s">
        <v>164</v>
      </c>
      <c r="E4716" s="199" t="s">
        <v>163</v>
      </c>
      <c r="F4716" s="200" t="s">
        <v>937</v>
      </c>
      <c r="G4716" s="200" t="s">
        <v>938</v>
      </c>
      <c r="H4716" s="200" t="s">
        <v>4794</v>
      </c>
      <c r="I4716" s="200">
        <v>45629</v>
      </c>
      <c r="J4716" s="143">
        <f t="shared" si="73"/>
        <v>45629</v>
      </c>
      <c r="K4716" s="202">
        <v>4</v>
      </c>
      <c r="L4716" s="284" t="s">
        <v>4324</v>
      </c>
      <c r="M4716" s="223"/>
      <c r="N4716" s="203">
        <v>14.5875</v>
      </c>
      <c r="O4716" s="222" t="s">
        <v>943</v>
      </c>
    </row>
    <row r="4717" spans="1:15" ht="29.25" customHeight="1">
      <c r="A4717" s="221" t="s">
        <v>100</v>
      </c>
      <c r="B4717" s="221" t="s">
        <v>787</v>
      </c>
      <c r="C4717" s="222" t="s">
        <v>615</v>
      </c>
      <c r="D4717" s="222" t="s">
        <v>164</v>
      </c>
      <c r="E4717" s="199" t="s">
        <v>163</v>
      </c>
      <c r="F4717" s="200" t="s">
        <v>937</v>
      </c>
      <c r="G4717" s="200" t="s">
        <v>938</v>
      </c>
      <c r="H4717" s="200" t="s">
        <v>4794</v>
      </c>
      <c r="I4717" s="200">
        <v>45630</v>
      </c>
      <c r="J4717" s="143">
        <f t="shared" si="73"/>
        <v>45630</v>
      </c>
      <c r="K4717" s="202">
        <v>6</v>
      </c>
      <c r="L4717" s="284" t="s">
        <v>4326</v>
      </c>
      <c r="M4717" s="223"/>
      <c r="N4717" s="203">
        <v>14.5875</v>
      </c>
      <c r="O4717" s="222" t="s">
        <v>943</v>
      </c>
    </row>
    <row r="4718" spans="1:15" ht="29.25" customHeight="1">
      <c r="A4718" s="221" t="s">
        <v>100</v>
      </c>
      <c r="B4718" s="221" t="s">
        <v>787</v>
      </c>
      <c r="C4718" s="222" t="s">
        <v>615</v>
      </c>
      <c r="D4718" s="222" t="s">
        <v>164</v>
      </c>
      <c r="E4718" s="199" t="s">
        <v>163</v>
      </c>
      <c r="F4718" s="200" t="s">
        <v>937</v>
      </c>
      <c r="G4718" s="200" t="s">
        <v>938</v>
      </c>
      <c r="H4718" s="200" t="s">
        <v>4777</v>
      </c>
      <c r="I4718" s="200">
        <v>45630</v>
      </c>
      <c r="J4718" s="143">
        <f t="shared" si="73"/>
        <v>45630</v>
      </c>
      <c r="K4718" s="202">
        <v>2</v>
      </c>
      <c r="L4718" s="285" t="s">
        <v>4461</v>
      </c>
      <c r="M4718" s="223"/>
      <c r="N4718" s="203">
        <v>0.89583333333333404</v>
      </c>
      <c r="O4718" s="222" t="s">
        <v>941</v>
      </c>
    </row>
    <row r="4719" spans="1:15" ht="29.25" customHeight="1">
      <c r="A4719" s="221" t="s">
        <v>100</v>
      </c>
      <c r="B4719" s="221" t="s">
        <v>787</v>
      </c>
      <c r="C4719" s="222" t="s">
        <v>615</v>
      </c>
      <c r="D4719" s="222" t="s">
        <v>164</v>
      </c>
      <c r="E4719" s="199" t="s">
        <v>163</v>
      </c>
      <c r="F4719" s="200" t="s">
        <v>937</v>
      </c>
      <c r="G4719" s="200" t="s">
        <v>938</v>
      </c>
      <c r="H4719" s="200" t="s">
        <v>4794</v>
      </c>
      <c r="I4719" s="200">
        <v>45631</v>
      </c>
      <c r="J4719" s="143">
        <f t="shared" si="73"/>
        <v>45631</v>
      </c>
      <c r="K4719" s="202">
        <v>4</v>
      </c>
      <c r="L4719" s="284" t="s">
        <v>4463</v>
      </c>
      <c r="M4719" s="223"/>
      <c r="N4719" s="203">
        <v>14.5875</v>
      </c>
      <c r="O4719" s="222" t="s">
        <v>943</v>
      </c>
    </row>
    <row r="4720" spans="1:15" ht="29.25" customHeight="1">
      <c r="A4720" s="221" t="s">
        <v>100</v>
      </c>
      <c r="B4720" s="221" t="s">
        <v>787</v>
      </c>
      <c r="C4720" s="222" t="s">
        <v>615</v>
      </c>
      <c r="D4720" s="222" t="s">
        <v>164</v>
      </c>
      <c r="E4720" s="199" t="s">
        <v>163</v>
      </c>
      <c r="F4720" s="200" t="s">
        <v>1387</v>
      </c>
      <c r="G4720" s="200" t="s">
        <v>1388</v>
      </c>
      <c r="H4720" s="200" t="s">
        <v>1457</v>
      </c>
      <c r="I4720" s="200">
        <v>45631</v>
      </c>
      <c r="J4720" s="143">
        <f t="shared" si="73"/>
        <v>45631</v>
      </c>
      <c r="K4720" s="202">
        <v>2</v>
      </c>
      <c r="L4720" s="284" t="s">
        <v>4462</v>
      </c>
      <c r="M4720" s="223"/>
      <c r="N4720" s="203">
        <v>1.18</v>
      </c>
      <c r="O4720" s="222" t="s">
        <v>972</v>
      </c>
    </row>
    <row r="4721" spans="1:15" ht="29.25" customHeight="1">
      <c r="A4721" s="221" t="s">
        <v>100</v>
      </c>
      <c r="B4721" s="221" t="s">
        <v>787</v>
      </c>
      <c r="C4721" s="222" t="s">
        <v>615</v>
      </c>
      <c r="D4721" s="222" t="s">
        <v>164</v>
      </c>
      <c r="E4721" s="199" t="s">
        <v>163</v>
      </c>
      <c r="F4721" s="200" t="s">
        <v>937</v>
      </c>
      <c r="G4721" s="200" t="s">
        <v>938</v>
      </c>
      <c r="H4721" s="200" t="s">
        <v>4777</v>
      </c>
      <c r="I4721" s="200">
        <v>45631</v>
      </c>
      <c r="J4721" s="143">
        <f t="shared" si="73"/>
        <v>45631</v>
      </c>
      <c r="K4721" s="202">
        <v>2</v>
      </c>
      <c r="L4721" s="284" t="s">
        <v>4464</v>
      </c>
      <c r="M4721" s="223"/>
      <c r="N4721" s="203">
        <v>0.89583333333333404</v>
      </c>
      <c r="O4721" s="222" t="s">
        <v>941</v>
      </c>
    </row>
    <row r="4722" spans="1:15" ht="29.25" customHeight="1">
      <c r="A4722" s="221" t="s">
        <v>100</v>
      </c>
      <c r="B4722" s="221" t="s">
        <v>787</v>
      </c>
      <c r="C4722" s="222" t="s">
        <v>615</v>
      </c>
      <c r="D4722" s="222" t="s">
        <v>164</v>
      </c>
      <c r="E4722" s="199" t="s">
        <v>163</v>
      </c>
      <c r="F4722" s="200" t="s">
        <v>937</v>
      </c>
      <c r="G4722" s="200" t="s">
        <v>938</v>
      </c>
      <c r="H4722" s="200" t="s">
        <v>4794</v>
      </c>
      <c r="I4722" s="200">
        <v>45632</v>
      </c>
      <c r="J4722" s="143">
        <f t="shared" si="73"/>
        <v>45632</v>
      </c>
      <c r="K4722" s="202">
        <v>8</v>
      </c>
      <c r="L4722" s="284" t="s">
        <v>4465</v>
      </c>
      <c r="M4722" s="223"/>
      <c r="N4722" s="203">
        <v>14.5875</v>
      </c>
      <c r="O4722" s="222" t="s">
        <v>943</v>
      </c>
    </row>
    <row r="4723" spans="1:15" ht="29.25" customHeight="1">
      <c r="A4723" s="221" t="s">
        <v>100</v>
      </c>
      <c r="B4723" s="221" t="s">
        <v>787</v>
      </c>
      <c r="C4723" s="222" t="s">
        <v>615</v>
      </c>
      <c r="D4723" s="222" t="s">
        <v>164</v>
      </c>
      <c r="E4723" s="199" t="s">
        <v>163</v>
      </c>
      <c r="F4723" s="200" t="s">
        <v>937</v>
      </c>
      <c r="G4723" s="200" t="s">
        <v>938</v>
      </c>
      <c r="H4723" s="200" t="s">
        <v>4794</v>
      </c>
      <c r="I4723" s="200">
        <v>45635</v>
      </c>
      <c r="J4723" s="143">
        <f t="shared" si="73"/>
        <v>45635</v>
      </c>
      <c r="K4723" s="202">
        <v>5</v>
      </c>
      <c r="L4723" s="284" t="s">
        <v>4467</v>
      </c>
      <c r="M4723" s="223"/>
      <c r="N4723" s="203">
        <v>14.5875</v>
      </c>
      <c r="O4723" s="222" t="s">
        <v>943</v>
      </c>
    </row>
    <row r="4724" spans="1:15" ht="29.25" customHeight="1">
      <c r="A4724" s="221" t="s">
        <v>100</v>
      </c>
      <c r="B4724" s="221" t="s">
        <v>787</v>
      </c>
      <c r="C4724" s="222" t="s">
        <v>615</v>
      </c>
      <c r="D4724" s="222" t="s">
        <v>164</v>
      </c>
      <c r="E4724" s="199" t="s">
        <v>163</v>
      </c>
      <c r="F4724" s="200" t="s">
        <v>1387</v>
      </c>
      <c r="G4724" s="200" t="s">
        <v>1388</v>
      </c>
      <c r="H4724" s="200" t="s">
        <v>1420</v>
      </c>
      <c r="I4724" s="200">
        <v>45635</v>
      </c>
      <c r="J4724" s="143">
        <f t="shared" si="73"/>
        <v>45635</v>
      </c>
      <c r="K4724" s="202">
        <v>3</v>
      </c>
      <c r="L4724" s="284" t="s">
        <v>4466</v>
      </c>
      <c r="M4724" s="223"/>
      <c r="N4724" s="203">
        <v>0.233333333333333</v>
      </c>
      <c r="O4724" s="222" t="s">
        <v>991</v>
      </c>
    </row>
    <row r="4725" spans="1:15" ht="29.25" customHeight="1">
      <c r="A4725" s="221" t="s">
        <v>100</v>
      </c>
      <c r="B4725" s="221" t="s">
        <v>787</v>
      </c>
      <c r="C4725" s="222" t="s">
        <v>615</v>
      </c>
      <c r="D4725" s="222" t="s">
        <v>164</v>
      </c>
      <c r="E4725" s="199" t="s">
        <v>163</v>
      </c>
      <c r="F4725" s="200" t="s">
        <v>1387</v>
      </c>
      <c r="G4725" s="200" t="s">
        <v>1388</v>
      </c>
      <c r="H4725" s="200" t="s">
        <v>1420</v>
      </c>
      <c r="I4725" s="200">
        <v>45636</v>
      </c>
      <c r="J4725" s="143">
        <f t="shared" si="73"/>
        <v>45636</v>
      </c>
      <c r="K4725" s="202">
        <v>4</v>
      </c>
      <c r="L4725" s="284" t="s">
        <v>4466</v>
      </c>
      <c r="M4725" s="223"/>
      <c r="N4725" s="203">
        <v>0.233333333333333</v>
      </c>
      <c r="O4725" s="222" t="s">
        <v>991</v>
      </c>
    </row>
    <row r="4726" spans="1:15" ht="29.25" customHeight="1">
      <c r="A4726" s="221" t="s">
        <v>100</v>
      </c>
      <c r="B4726" s="221" t="s">
        <v>787</v>
      </c>
      <c r="C4726" s="222" t="s">
        <v>615</v>
      </c>
      <c r="D4726" s="222" t="s">
        <v>164</v>
      </c>
      <c r="E4726" s="199" t="s">
        <v>163</v>
      </c>
      <c r="F4726" s="200" t="s">
        <v>937</v>
      </c>
      <c r="G4726" s="200" t="s">
        <v>938</v>
      </c>
      <c r="H4726" s="200" t="s">
        <v>4788</v>
      </c>
      <c r="I4726" s="200">
        <v>45636</v>
      </c>
      <c r="J4726" s="143">
        <f t="shared" si="73"/>
        <v>45636</v>
      </c>
      <c r="K4726" s="202">
        <v>4</v>
      </c>
      <c r="L4726" s="284" t="s">
        <v>4468</v>
      </c>
      <c r="M4726" s="223"/>
      <c r="N4726" s="203">
        <v>3.1875</v>
      </c>
      <c r="O4726" s="222" t="s">
        <v>968</v>
      </c>
    </row>
    <row r="4727" spans="1:15" ht="29.25" customHeight="1">
      <c r="A4727" s="221" t="s">
        <v>100</v>
      </c>
      <c r="B4727" s="221" t="s">
        <v>787</v>
      </c>
      <c r="C4727" s="222" t="s">
        <v>615</v>
      </c>
      <c r="D4727" s="222" t="s">
        <v>164</v>
      </c>
      <c r="E4727" s="199" t="s">
        <v>163</v>
      </c>
      <c r="F4727" s="200" t="s">
        <v>937</v>
      </c>
      <c r="G4727" s="200" t="s">
        <v>938</v>
      </c>
      <c r="H4727" s="200" t="s">
        <v>4794</v>
      </c>
      <c r="I4727" s="200">
        <v>45637</v>
      </c>
      <c r="J4727" s="143">
        <f t="shared" si="73"/>
        <v>45637</v>
      </c>
      <c r="K4727" s="202">
        <v>6</v>
      </c>
      <c r="L4727" s="284" t="s">
        <v>4469</v>
      </c>
      <c r="M4727" s="223"/>
      <c r="N4727" s="203">
        <v>14.5875</v>
      </c>
      <c r="O4727" s="222" t="s">
        <v>943</v>
      </c>
    </row>
    <row r="4728" spans="1:15" ht="29.25" customHeight="1">
      <c r="A4728" s="221" t="s">
        <v>100</v>
      </c>
      <c r="B4728" s="221" t="s">
        <v>787</v>
      </c>
      <c r="C4728" s="222" t="s">
        <v>615</v>
      </c>
      <c r="D4728" s="222" t="s">
        <v>164</v>
      </c>
      <c r="E4728" s="199" t="s">
        <v>163</v>
      </c>
      <c r="F4728" s="200" t="s">
        <v>937</v>
      </c>
      <c r="G4728" s="200" t="s">
        <v>938</v>
      </c>
      <c r="H4728" s="200" t="s">
        <v>4788</v>
      </c>
      <c r="I4728" s="200">
        <v>45637</v>
      </c>
      <c r="J4728" s="143">
        <f t="shared" si="73"/>
        <v>45637</v>
      </c>
      <c r="K4728" s="202">
        <v>2</v>
      </c>
      <c r="L4728" s="285" t="s">
        <v>4470</v>
      </c>
      <c r="M4728" s="223"/>
      <c r="N4728" s="203">
        <v>3.1875</v>
      </c>
      <c r="O4728" s="222" t="s">
        <v>968</v>
      </c>
    </row>
    <row r="4729" spans="1:15" ht="29.25" customHeight="1">
      <c r="A4729" s="221" t="s">
        <v>100</v>
      </c>
      <c r="B4729" s="221" t="s">
        <v>787</v>
      </c>
      <c r="C4729" s="222" t="s">
        <v>615</v>
      </c>
      <c r="D4729" s="222" t="s">
        <v>164</v>
      </c>
      <c r="E4729" s="199" t="s">
        <v>163</v>
      </c>
      <c r="F4729" s="200" t="s">
        <v>937</v>
      </c>
      <c r="G4729" s="200" t="s">
        <v>938</v>
      </c>
      <c r="H4729" s="200" t="s">
        <v>4794</v>
      </c>
      <c r="I4729" s="200">
        <v>45638</v>
      </c>
      <c r="J4729" s="143">
        <f t="shared" si="73"/>
        <v>45638</v>
      </c>
      <c r="K4729" s="202">
        <v>6</v>
      </c>
      <c r="L4729" s="284" t="s">
        <v>4611</v>
      </c>
      <c r="M4729" s="223"/>
      <c r="N4729" s="203">
        <v>14.5875</v>
      </c>
      <c r="O4729" s="222" t="s">
        <v>943</v>
      </c>
    </row>
    <row r="4730" spans="1:15" ht="29.25" customHeight="1">
      <c r="A4730" s="221" t="s">
        <v>100</v>
      </c>
      <c r="B4730" s="221" t="s">
        <v>787</v>
      </c>
      <c r="C4730" s="222" t="s">
        <v>615</v>
      </c>
      <c r="D4730" s="222" t="s">
        <v>164</v>
      </c>
      <c r="E4730" s="199" t="s">
        <v>163</v>
      </c>
      <c r="F4730" s="200" t="s">
        <v>937</v>
      </c>
      <c r="G4730" s="200" t="s">
        <v>938</v>
      </c>
      <c r="H4730" s="200" t="s">
        <v>4788</v>
      </c>
      <c r="I4730" s="200">
        <v>45638</v>
      </c>
      <c r="J4730" s="143">
        <f t="shared" si="73"/>
        <v>45638</v>
      </c>
      <c r="K4730" s="202">
        <v>2</v>
      </c>
      <c r="L4730" s="284" t="s">
        <v>4612</v>
      </c>
      <c r="M4730" s="223"/>
      <c r="N4730" s="203">
        <v>3.1875</v>
      </c>
      <c r="O4730" s="222" t="s">
        <v>968</v>
      </c>
    </row>
    <row r="4731" spans="1:15" ht="29.25" customHeight="1">
      <c r="A4731" s="221" t="s">
        <v>100</v>
      </c>
      <c r="B4731" s="221" t="s">
        <v>787</v>
      </c>
      <c r="C4731" s="222" t="s">
        <v>615</v>
      </c>
      <c r="D4731" s="222" t="s">
        <v>164</v>
      </c>
      <c r="E4731" s="199" t="s">
        <v>163</v>
      </c>
      <c r="F4731" s="200" t="s">
        <v>937</v>
      </c>
      <c r="G4731" s="200" t="s">
        <v>938</v>
      </c>
      <c r="H4731" s="200" t="s">
        <v>4794</v>
      </c>
      <c r="I4731" s="200">
        <v>45639</v>
      </c>
      <c r="J4731" s="143">
        <f t="shared" si="73"/>
        <v>45639</v>
      </c>
      <c r="K4731" s="202">
        <v>8</v>
      </c>
      <c r="L4731" s="284" t="s">
        <v>4613</v>
      </c>
      <c r="M4731" s="223"/>
      <c r="N4731" s="203">
        <v>14.5875</v>
      </c>
      <c r="O4731" s="222" t="s">
        <v>943</v>
      </c>
    </row>
    <row r="4732" spans="1:15" ht="29.25" customHeight="1">
      <c r="A4732" s="221" t="s">
        <v>100</v>
      </c>
      <c r="B4732" s="221" t="s">
        <v>787</v>
      </c>
      <c r="C4732" s="222" t="s">
        <v>615</v>
      </c>
      <c r="D4732" s="222" t="s">
        <v>164</v>
      </c>
      <c r="E4732" s="199" t="s">
        <v>163</v>
      </c>
      <c r="F4732" s="200" t="s">
        <v>937</v>
      </c>
      <c r="G4732" s="200" t="s">
        <v>938</v>
      </c>
      <c r="H4732" s="200" t="s">
        <v>4794</v>
      </c>
      <c r="I4732" s="200">
        <v>45642</v>
      </c>
      <c r="J4732" s="143">
        <f t="shared" si="73"/>
        <v>45642</v>
      </c>
      <c r="K4732" s="202">
        <v>8</v>
      </c>
      <c r="L4732" s="284" t="s">
        <v>4614</v>
      </c>
      <c r="M4732" s="223"/>
      <c r="N4732" s="203">
        <v>14.5875</v>
      </c>
      <c r="O4732" s="222" t="s">
        <v>943</v>
      </c>
    </row>
    <row r="4733" spans="1:15" ht="29.25" customHeight="1">
      <c r="A4733" s="221" t="s">
        <v>100</v>
      </c>
      <c r="B4733" s="221" t="s">
        <v>787</v>
      </c>
      <c r="C4733" s="222" t="s">
        <v>615</v>
      </c>
      <c r="D4733" s="222" t="s">
        <v>164</v>
      </c>
      <c r="E4733" s="199" t="s">
        <v>169</v>
      </c>
      <c r="F4733" s="200"/>
      <c r="G4733" s="200"/>
      <c r="H4733" s="200"/>
      <c r="I4733" s="200">
        <v>45643</v>
      </c>
      <c r="J4733" s="143">
        <f t="shared" si="73"/>
        <v>45643</v>
      </c>
      <c r="K4733" s="202">
        <v>4</v>
      </c>
      <c r="L4733" s="284" t="s">
        <v>4615</v>
      </c>
      <c r="M4733" s="223"/>
      <c r="N4733" s="203"/>
      <c r="O4733" s="222" t="s">
        <v>326</v>
      </c>
    </row>
    <row r="4734" spans="1:15" ht="29.25" customHeight="1">
      <c r="A4734" s="221" t="s">
        <v>100</v>
      </c>
      <c r="B4734" s="221" t="s">
        <v>787</v>
      </c>
      <c r="C4734" s="222" t="s">
        <v>615</v>
      </c>
      <c r="D4734" s="222" t="s">
        <v>164</v>
      </c>
      <c r="E4734" s="199" t="s">
        <v>163</v>
      </c>
      <c r="F4734" s="200" t="s">
        <v>1387</v>
      </c>
      <c r="G4734" s="200" t="s">
        <v>1388</v>
      </c>
      <c r="H4734" s="200" t="s">
        <v>1420</v>
      </c>
      <c r="I4734" s="200">
        <v>45643</v>
      </c>
      <c r="J4734" s="143">
        <f t="shared" si="73"/>
        <v>45643</v>
      </c>
      <c r="K4734" s="202">
        <v>4</v>
      </c>
      <c r="L4734" s="284" t="s">
        <v>4616</v>
      </c>
      <c r="M4734" s="223"/>
      <c r="N4734" s="203">
        <v>0.233333333333333</v>
      </c>
      <c r="O4734" s="222" t="s">
        <v>991</v>
      </c>
    </row>
    <row r="4735" spans="1:15" ht="29.25" customHeight="1">
      <c r="A4735" s="221" t="s">
        <v>100</v>
      </c>
      <c r="B4735" s="221" t="s">
        <v>787</v>
      </c>
      <c r="C4735" s="222" t="s">
        <v>615</v>
      </c>
      <c r="D4735" s="222" t="s">
        <v>164</v>
      </c>
      <c r="E4735" s="199" t="s">
        <v>169</v>
      </c>
      <c r="F4735" s="200"/>
      <c r="G4735" s="200"/>
      <c r="H4735" s="200"/>
      <c r="I4735" s="200">
        <v>45644</v>
      </c>
      <c r="J4735" s="143">
        <f t="shared" si="73"/>
        <v>45644</v>
      </c>
      <c r="K4735" s="202">
        <v>4</v>
      </c>
      <c r="L4735" s="284" t="s">
        <v>4617</v>
      </c>
      <c r="M4735" s="223"/>
      <c r="N4735" s="203"/>
      <c r="O4735" s="222" t="s">
        <v>326</v>
      </c>
    </row>
    <row r="4736" spans="1:15" ht="29.25" customHeight="1">
      <c r="A4736" s="221" t="s">
        <v>100</v>
      </c>
      <c r="B4736" s="221" t="s">
        <v>787</v>
      </c>
      <c r="C4736" s="222" t="s">
        <v>615</v>
      </c>
      <c r="D4736" s="222" t="s">
        <v>164</v>
      </c>
      <c r="E4736" s="199" t="s">
        <v>163</v>
      </c>
      <c r="F4736" s="200" t="s">
        <v>937</v>
      </c>
      <c r="G4736" s="200" t="s">
        <v>938</v>
      </c>
      <c r="H4736" s="200" t="s">
        <v>4794</v>
      </c>
      <c r="I4736" s="200">
        <v>45644</v>
      </c>
      <c r="J4736" s="143">
        <f t="shared" si="73"/>
        <v>45644</v>
      </c>
      <c r="K4736" s="202">
        <v>4</v>
      </c>
      <c r="L4736" s="284" t="s">
        <v>4618</v>
      </c>
      <c r="M4736" s="223"/>
      <c r="N4736" s="203">
        <v>14.5875</v>
      </c>
      <c r="O4736" s="222" t="s">
        <v>943</v>
      </c>
    </row>
    <row r="4737" spans="1:15" ht="29.25" customHeight="1">
      <c r="A4737" s="221" t="s">
        <v>100</v>
      </c>
      <c r="B4737" s="221" t="s">
        <v>787</v>
      </c>
      <c r="C4737" s="222" t="s">
        <v>615</v>
      </c>
      <c r="D4737" s="222" t="s">
        <v>164</v>
      </c>
      <c r="E4737" s="199" t="s">
        <v>169</v>
      </c>
      <c r="F4737" s="200"/>
      <c r="G4737" s="200"/>
      <c r="H4737" s="200"/>
      <c r="I4737" s="200">
        <v>45645</v>
      </c>
      <c r="J4737" s="143">
        <f t="shared" si="73"/>
        <v>45645</v>
      </c>
      <c r="K4737" s="202">
        <v>8</v>
      </c>
      <c r="L4737" s="284" t="s">
        <v>4837</v>
      </c>
      <c r="M4737" s="223"/>
      <c r="N4737" s="203"/>
      <c r="O4737" s="222" t="s">
        <v>326</v>
      </c>
    </row>
    <row r="4738" spans="1:15" ht="29.25" customHeight="1">
      <c r="A4738" s="221" t="s">
        <v>100</v>
      </c>
      <c r="B4738" s="221" t="s">
        <v>787</v>
      </c>
      <c r="C4738" s="222" t="s">
        <v>615</v>
      </c>
      <c r="D4738" s="222" t="s">
        <v>164</v>
      </c>
      <c r="E4738" s="199" t="s">
        <v>169</v>
      </c>
      <c r="F4738" s="200"/>
      <c r="G4738" s="200"/>
      <c r="H4738" s="200"/>
      <c r="I4738" s="200">
        <v>45646</v>
      </c>
      <c r="J4738" s="143">
        <f t="shared" si="73"/>
        <v>45646</v>
      </c>
      <c r="K4738" s="202">
        <v>7</v>
      </c>
      <c r="L4738" s="284" t="s">
        <v>4838</v>
      </c>
      <c r="M4738" s="223"/>
      <c r="N4738" s="203"/>
      <c r="O4738" s="222" t="s">
        <v>326</v>
      </c>
    </row>
    <row r="4739" spans="1:15" ht="29.25" customHeight="1">
      <c r="A4739" s="221" t="s">
        <v>100</v>
      </c>
      <c r="B4739" s="221" t="s">
        <v>787</v>
      </c>
      <c r="C4739" s="222" t="s">
        <v>615</v>
      </c>
      <c r="D4739" s="222" t="s">
        <v>164</v>
      </c>
      <c r="E4739" s="199" t="s">
        <v>163</v>
      </c>
      <c r="F4739" s="200" t="s">
        <v>937</v>
      </c>
      <c r="G4739" s="200" t="s">
        <v>938</v>
      </c>
      <c r="H4739" s="200" t="s">
        <v>624</v>
      </c>
      <c r="I4739" s="200">
        <v>45646</v>
      </c>
      <c r="J4739" s="143">
        <f t="shared" ref="J4739:J4802" si="74">I4739</f>
        <v>45646</v>
      </c>
      <c r="K4739" s="202">
        <v>1</v>
      </c>
      <c r="L4739" s="284" t="s">
        <v>4839</v>
      </c>
      <c r="M4739" s="223"/>
      <c r="N4739" s="203">
        <v>0.125</v>
      </c>
      <c r="O4739" s="222" t="s">
        <v>942</v>
      </c>
    </row>
    <row r="4740" spans="1:15" ht="29.25" customHeight="1">
      <c r="A4740" s="221" t="s">
        <v>100</v>
      </c>
      <c r="B4740" s="221" t="s">
        <v>787</v>
      </c>
      <c r="C4740" s="222" t="s">
        <v>615</v>
      </c>
      <c r="D4740" s="222" t="s">
        <v>164</v>
      </c>
      <c r="E4740" s="199" t="s">
        <v>169</v>
      </c>
      <c r="F4740" s="200"/>
      <c r="G4740" s="200"/>
      <c r="H4740" s="200"/>
      <c r="I4740" s="200">
        <v>45649</v>
      </c>
      <c r="J4740" s="143">
        <f t="shared" si="74"/>
        <v>45649</v>
      </c>
      <c r="K4740" s="202">
        <v>7</v>
      </c>
      <c r="L4740" s="284" t="s">
        <v>4838</v>
      </c>
      <c r="M4740" s="223"/>
      <c r="N4740" s="203"/>
      <c r="O4740" s="222" t="s">
        <v>326</v>
      </c>
    </row>
    <row r="4741" spans="1:15" ht="29.25" customHeight="1">
      <c r="A4741" s="221" t="s">
        <v>100</v>
      </c>
      <c r="B4741" s="221" t="s">
        <v>787</v>
      </c>
      <c r="C4741" s="222" t="s">
        <v>615</v>
      </c>
      <c r="D4741" s="222" t="s">
        <v>164</v>
      </c>
      <c r="E4741" s="199" t="s">
        <v>163</v>
      </c>
      <c r="F4741" s="200" t="s">
        <v>937</v>
      </c>
      <c r="G4741" s="200" t="s">
        <v>938</v>
      </c>
      <c r="H4741" s="200" t="s">
        <v>624</v>
      </c>
      <c r="I4741" s="200">
        <v>45649</v>
      </c>
      <c r="J4741" s="143">
        <f t="shared" si="74"/>
        <v>45649</v>
      </c>
      <c r="K4741" s="202">
        <v>1</v>
      </c>
      <c r="L4741" s="284" t="s">
        <v>4839</v>
      </c>
      <c r="M4741" s="223"/>
      <c r="N4741" s="203">
        <v>0.125</v>
      </c>
      <c r="O4741" s="222" t="s">
        <v>942</v>
      </c>
    </row>
    <row r="4742" spans="1:15" ht="29.25" customHeight="1">
      <c r="A4742" s="221" t="s">
        <v>100</v>
      </c>
      <c r="B4742" s="221" t="s">
        <v>787</v>
      </c>
      <c r="C4742" s="222" t="s">
        <v>615</v>
      </c>
      <c r="D4742" s="222" t="s">
        <v>164</v>
      </c>
      <c r="E4742" s="199" t="s">
        <v>169</v>
      </c>
      <c r="F4742" s="200"/>
      <c r="G4742" s="200"/>
      <c r="H4742" s="200"/>
      <c r="I4742" s="200">
        <v>45650</v>
      </c>
      <c r="J4742" s="143">
        <f t="shared" si="74"/>
        <v>45650</v>
      </c>
      <c r="K4742" s="202">
        <v>8</v>
      </c>
      <c r="L4742" s="284" t="s">
        <v>4838</v>
      </c>
      <c r="M4742" s="223"/>
      <c r="N4742" s="203"/>
      <c r="O4742" s="222" t="s">
        <v>326</v>
      </c>
    </row>
    <row r="4743" spans="1:15" ht="29.25" customHeight="1">
      <c r="A4743" s="221" t="s">
        <v>100</v>
      </c>
      <c r="B4743" s="221" t="s">
        <v>787</v>
      </c>
      <c r="C4743" s="222" t="s">
        <v>615</v>
      </c>
      <c r="D4743" s="222" t="s">
        <v>164</v>
      </c>
      <c r="E4743" s="199" t="s">
        <v>169</v>
      </c>
      <c r="F4743" s="200"/>
      <c r="G4743" s="200"/>
      <c r="H4743" s="200"/>
      <c r="I4743" s="200">
        <v>45651</v>
      </c>
      <c r="J4743" s="143">
        <f t="shared" si="74"/>
        <v>45651</v>
      </c>
      <c r="K4743" s="202">
        <v>8</v>
      </c>
      <c r="L4743" s="284" t="s">
        <v>4838</v>
      </c>
      <c r="M4743" s="223"/>
      <c r="N4743" s="203"/>
      <c r="O4743" s="222" t="s">
        <v>326</v>
      </c>
    </row>
    <row r="4744" spans="1:15" ht="29.25" customHeight="1">
      <c r="A4744" s="221" t="s">
        <v>100</v>
      </c>
      <c r="B4744" s="221" t="s">
        <v>787</v>
      </c>
      <c r="C4744" s="222" t="s">
        <v>615</v>
      </c>
      <c r="D4744" s="222" t="s">
        <v>164</v>
      </c>
      <c r="E4744" s="199" t="s">
        <v>169</v>
      </c>
      <c r="F4744" s="200"/>
      <c r="G4744" s="200"/>
      <c r="H4744" s="200"/>
      <c r="I4744" s="200">
        <v>45652</v>
      </c>
      <c r="J4744" s="143">
        <f t="shared" si="74"/>
        <v>45652</v>
      </c>
      <c r="K4744" s="202">
        <v>8</v>
      </c>
      <c r="L4744" s="284" t="s">
        <v>4955</v>
      </c>
      <c r="M4744" s="223"/>
      <c r="N4744" s="203"/>
      <c r="O4744" s="222" t="s">
        <v>326</v>
      </c>
    </row>
    <row r="4745" spans="1:15" ht="29.25" customHeight="1">
      <c r="A4745" s="221" t="s">
        <v>100</v>
      </c>
      <c r="B4745" s="221" t="s">
        <v>787</v>
      </c>
      <c r="C4745" s="222" t="s">
        <v>615</v>
      </c>
      <c r="D4745" s="222" t="s">
        <v>164</v>
      </c>
      <c r="E4745" s="199" t="s">
        <v>169</v>
      </c>
      <c r="F4745" s="200"/>
      <c r="G4745" s="200"/>
      <c r="H4745" s="200"/>
      <c r="I4745" s="200">
        <v>45653</v>
      </c>
      <c r="J4745" s="143">
        <f t="shared" si="74"/>
        <v>45653</v>
      </c>
      <c r="K4745" s="202">
        <v>2</v>
      </c>
      <c r="L4745" s="284" t="s">
        <v>4956</v>
      </c>
      <c r="M4745" s="223"/>
      <c r="N4745" s="203"/>
      <c r="O4745" s="222" t="s">
        <v>326</v>
      </c>
    </row>
    <row r="4746" spans="1:15" ht="29.25" customHeight="1">
      <c r="A4746" s="221" t="s">
        <v>100</v>
      </c>
      <c r="B4746" s="221" t="s">
        <v>787</v>
      </c>
      <c r="C4746" s="222" t="s">
        <v>615</v>
      </c>
      <c r="D4746" s="222" t="s">
        <v>164</v>
      </c>
      <c r="E4746" s="199" t="s">
        <v>163</v>
      </c>
      <c r="F4746" s="200" t="s">
        <v>937</v>
      </c>
      <c r="G4746" s="200" t="s">
        <v>938</v>
      </c>
      <c r="H4746" s="200" t="s">
        <v>4783</v>
      </c>
      <c r="I4746" s="200">
        <v>45653</v>
      </c>
      <c r="J4746" s="143">
        <f t="shared" si="74"/>
        <v>45653</v>
      </c>
      <c r="K4746" s="202">
        <v>6</v>
      </c>
      <c r="L4746" s="284" t="s">
        <v>4957</v>
      </c>
      <c r="M4746" s="223"/>
      <c r="N4746" s="203">
        <v>18.78125</v>
      </c>
      <c r="O4746" s="222" t="s">
        <v>942</v>
      </c>
    </row>
    <row r="4747" spans="1:15" ht="29.25" customHeight="1">
      <c r="A4747" s="221" t="s">
        <v>100</v>
      </c>
      <c r="B4747" s="221" t="s">
        <v>787</v>
      </c>
      <c r="C4747" s="222" t="s">
        <v>615</v>
      </c>
      <c r="D4747" s="222" t="s">
        <v>164</v>
      </c>
      <c r="E4747" s="199" t="s">
        <v>169</v>
      </c>
      <c r="F4747" s="200"/>
      <c r="G4747" s="200"/>
      <c r="H4747" s="200"/>
      <c r="I4747" s="200">
        <v>45656</v>
      </c>
      <c r="J4747" s="143">
        <f t="shared" si="74"/>
        <v>45656</v>
      </c>
      <c r="K4747" s="202">
        <v>5</v>
      </c>
      <c r="L4747" s="284" t="s">
        <v>4959</v>
      </c>
      <c r="M4747" s="223"/>
      <c r="N4747" s="203"/>
      <c r="O4747" s="222" t="s">
        <v>326</v>
      </c>
    </row>
    <row r="4748" spans="1:15" ht="29.25" customHeight="1">
      <c r="A4748" s="221" t="s">
        <v>100</v>
      </c>
      <c r="B4748" s="221" t="s">
        <v>787</v>
      </c>
      <c r="C4748" s="222" t="s">
        <v>615</v>
      </c>
      <c r="D4748" s="222" t="s">
        <v>164</v>
      </c>
      <c r="E4748" s="199" t="s">
        <v>163</v>
      </c>
      <c r="F4748" s="200" t="s">
        <v>937</v>
      </c>
      <c r="G4748" s="200" t="s">
        <v>938</v>
      </c>
      <c r="H4748" s="200" t="s">
        <v>4794</v>
      </c>
      <c r="I4748" s="200">
        <v>45656</v>
      </c>
      <c r="J4748" s="143">
        <f t="shared" si="74"/>
        <v>45656</v>
      </c>
      <c r="K4748" s="202">
        <v>3</v>
      </c>
      <c r="L4748" s="284" t="s">
        <v>4958</v>
      </c>
      <c r="M4748" s="223"/>
      <c r="N4748" s="203">
        <v>14.5875</v>
      </c>
      <c r="O4748" s="222" t="s">
        <v>943</v>
      </c>
    </row>
    <row r="4749" spans="1:15" ht="29.25" customHeight="1">
      <c r="A4749" s="221" t="s">
        <v>100</v>
      </c>
      <c r="B4749" s="221" t="s">
        <v>787</v>
      </c>
      <c r="C4749" s="222" t="s">
        <v>615</v>
      </c>
      <c r="D4749" s="222" t="s">
        <v>164</v>
      </c>
      <c r="E4749" s="199" t="s">
        <v>169</v>
      </c>
      <c r="F4749" s="200"/>
      <c r="G4749" s="200"/>
      <c r="H4749" s="200"/>
      <c r="I4749" s="200">
        <v>45657</v>
      </c>
      <c r="J4749" s="143">
        <f t="shared" si="74"/>
        <v>45657</v>
      </c>
      <c r="K4749" s="202">
        <v>5</v>
      </c>
      <c r="L4749" s="284" t="s">
        <v>4961</v>
      </c>
      <c r="M4749" s="223"/>
      <c r="N4749" s="203"/>
      <c r="O4749" s="222" t="s">
        <v>326</v>
      </c>
    </row>
    <row r="4750" spans="1:15" ht="29.25" customHeight="1">
      <c r="A4750" s="221" t="s">
        <v>100</v>
      </c>
      <c r="B4750" s="221" t="s">
        <v>787</v>
      </c>
      <c r="C4750" s="222" t="s">
        <v>615</v>
      </c>
      <c r="D4750" s="222" t="s">
        <v>164</v>
      </c>
      <c r="E4750" s="199" t="s">
        <v>163</v>
      </c>
      <c r="F4750" s="200" t="s">
        <v>937</v>
      </c>
      <c r="G4750" s="200" t="s">
        <v>938</v>
      </c>
      <c r="H4750" s="200" t="s">
        <v>4794</v>
      </c>
      <c r="I4750" s="200">
        <v>45657</v>
      </c>
      <c r="J4750" s="143">
        <f t="shared" si="74"/>
        <v>45657</v>
      </c>
      <c r="K4750" s="202">
        <v>3</v>
      </c>
      <c r="L4750" s="284" t="s">
        <v>4960</v>
      </c>
      <c r="M4750" s="223"/>
      <c r="N4750" s="203">
        <v>14.5875</v>
      </c>
      <c r="O4750" s="222" t="s">
        <v>943</v>
      </c>
    </row>
    <row r="4751" spans="1:15" ht="29.25" customHeight="1">
      <c r="A4751" s="221" t="s">
        <v>100</v>
      </c>
      <c r="B4751" s="221" t="s">
        <v>787</v>
      </c>
      <c r="C4751" s="222" t="s">
        <v>615</v>
      </c>
      <c r="D4751" s="222" t="s">
        <v>164</v>
      </c>
      <c r="E4751" s="199" t="s">
        <v>169</v>
      </c>
      <c r="F4751" s="200"/>
      <c r="G4751" s="200"/>
      <c r="H4751" s="200"/>
      <c r="I4751" s="200">
        <v>45659</v>
      </c>
      <c r="J4751" s="143">
        <f t="shared" si="74"/>
        <v>45659</v>
      </c>
      <c r="K4751" s="202">
        <v>6</v>
      </c>
      <c r="L4751" s="284" t="s">
        <v>5095</v>
      </c>
      <c r="M4751" s="223"/>
      <c r="N4751" s="203"/>
      <c r="O4751" s="222" t="s">
        <v>326</v>
      </c>
    </row>
    <row r="4752" spans="1:15" ht="29.25" customHeight="1">
      <c r="A4752" s="221" t="s">
        <v>100</v>
      </c>
      <c r="B4752" s="221" t="s">
        <v>787</v>
      </c>
      <c r="C4752" s="222" t="s">
        <v>615</v>
      </c>
      <c r="D4752" s="222" t="s">
        <v>164</v>
      </c>
      <c r="E4752" s="199" t="s">
        <v>163</v>
      </c>
      <c r="F4752" s="200" t="s">
        <v>937</v>
      </c>
      <c r="G4752" s="200" t="s">
        <v>938</v>
      </c>
      <c r="H4752" s="200" t="s">
        <v>4794</v>
      </c>
      <c r="I4752" s="200">
        <v>45659</v>
      </c>
      <c r="J4752" s="143">
        <f t="shared" si="74"/>
        <v>45659</v>
      </c>
      <c r="K4752" s="202">
        <v>2</v>
      </c>
      <c r="L4752" s="284" t="s">
        <v>5094</v>
      </c>
      <c r="M4752" s="223"/>
      <c r="N4752" s="203">
        <v>14.5875</v>
      </c>
      <c r="O4752" s="222" t="s">
        <v>943</v>
      </c>
    </row>
    <row r="4753" spans="1:15" ht="29.25" customHeight="1">
      <c r="A4753" s="221" t="s">
        <v>100</v>
      </c>
      <c r="B4753" s="221" t="s">
        <v>787</v>
      </c>
      <c r="C4753" s="222" t="s">
        <v>615</v>
      </c>
      <c r="D4753" s="222" t="s">
        <v>164</v>
      </c>
      <c r="E4753" s="199" t="s">
        <v>169</v>
      </c>
      <c r="F4753" s="200"/>
      <c r="G4753" s="200"/>
      <c r="H4753" s="200"/>
      <c r="I4753" s="200">
        <v>45660</v>
      </c>
      <c r="J4753" s="143">
        <f t="shared" si="74"/>
        <v>45660</v>
      </c>
      <c r="K4753" s="202">
        <v>6</v>
      </c>
      <c r="L4753" s="284" t="s">
        <v>5095</v>
      </c>
      <c r="M4753" s="223"/>
      <c r="N4753" s="203"/>
      <c r="O4753" s="222" t="s">
        <v>326</v>
      </c>
    </row>
    <row r="4754" spans="1:15" ht="29.25" customHeight="1">
      <c r="A4754" s="221" t="s">
        <v>100</v>
      </c>
      <c r="B4754" s="221" t="s">
        <v>787</v>
      </c>
      <c r="C4754" s="222" t="s">
        <v>615</v>
      </c>
      <c r="D4754" s="222" t="s">
        <v>164</v>
      </c>
      <c r="E4754" s="199" t="s">
        <v>163</v>
      </c>
      <c r="F4754" s="200" t="s">
        <v>937</v>
      </c>
      <c r="G4754" s="200" t="s">
        <v>938</v>
      </c>
      <c r="H4754" s="200" t="s">
        <v>4794</v>
      </c>
      <c r="I4754" s="200">
        <v>45660</v>
      </c>
      <c r="J4754" s="143">
        <f t="shared" si="74"/>
        <v>45660</v>
      </c>
      <c r="K4754" s="202">
        <v>2</v>
      </c>
      <c r="L4754" s="285" t="s">
        <v>5096</v>
      </c>
      <c r="M4754" s="223"/>
      <c r="N4754" s="203">
        <v>14.5875</v>
      </c>
      <c r="O4754" s="222" t="s">
        <v>943</v>
      </c>
    </row>
    <row r="4755" spans="1:15" ht="29.25" customHeight="1">
      <c r="A4755" s="221" t="s">
        <v>100</v>
      </c>
      <c r="B4755" s="221" t="s">
        <v>787</v>
      </c>
      <c r="C4755" s="222" t="s">
        <v>615</v>
      </c>
      <c r="D4755" s="222" t="s">
        <v>164</v>
      </c>
      <c r="E4755" s="199" t="s">
        <v>169</v>
      </c>
      <c r="F4755" s="200"/>
      <c r="G4755" s="200"/>
      <c r="H4755" s="200"/>
      <c r="I4755" s="200">
        <v>45663</v>
      </c>
      <c r="J4755" s="143">
        <f t="shared" si="74"/>
        <v>45663</v>
      </c>
      <c r="K4755" s="202">
        <v>3</v>
      </c>
      <c r="L4755" s="284" t="s">
        <v>5095</v>
      </c>
      <c r="M4755" s="223"/>
      <c r="N4755" s="203"/>
      <c r="O4755" s="222" t="s">
        <v>326</v>
      </c>
    </row>
    <row r="4756" spans="1:15" ht="29.25" customHeight="1">
      <c r="A4756" s="221" t="s">
        <v>100</v>
      </c>
      <c r="B4756" s="221" t="s">
        <v>787</v>
      </c>
      <c r="C4756" s="222" t="s">
        <v>615</v>
      </c>
      <c r="D4756" s="222" t="s">
        <v>164</v>
      </c>
      <c r="E4756" s="199" t="s">
        <v>163</v>
      </c>
      <c r="F4756" s="200" t="s">
        <v>937</v>
      </c>
      <c r="G4756" s="200" t="s">
        <v>938</v>
      </c>
      <c r="H4756" s="200" t="s">
        <v>4799</v>
      </c>
      <c r="I4756" s="200">
        <v>45663</v>
      </c>
      <c r="J4756" s="143">
        <f t="shared" si="74"/>
        <v>45663</v>
      </c>
      <c r="K4756" s="202">
        <v>5</v>
      </c>
      <c r="L4756" s="284" t="s">
        <v>5097</v>
      </c>
      <c r="M4756" s="223"/>
      <c r="N4756" s="203">
        <v>0</v>
      </c>
      <c r="O4756" s="222" t="s">
        <v>326</v>
      </c>
    </row>
    <row r="4757" spans="1:15" ht="29.25" customHeight="1">
      <c r="A4757" s="221" t="s">
        <v>100</v>
      </c>
      <c r="B4757" s="221" t="s">
        <v>787</v>
      </c>
      <c r="C4757" s="222" t="s">
        <v>615</v>
      </c>
      <c r="D4757" s="222" t="s">
        <v>164</v>
      </c>
      <c r="E4757" s="199" t="s">
        <v>163</v>
      </c>
      <c r="F4757" s="200" t="s">
        <v>937</v>
      </c>
      <c r="G4757" s="200" t="s">
        <v>938</v>
      </c>
      <c r="H4757" s="200" t="s">
        <v>4799</v>
      </c>
      <c r="I4757" s="200">
        <v>45664</v>
      </c>
      <c r="J4757" s="143">
        <f t="shared" si="74"/>
        <v>45664</v>
      </c>
      <c r="K4757" s="202">
        <v>8</v>
      </c>
      <c r="L4757" s="285" t="s">
        <v>5098</v>
      </c>
      <c r="M4757" s="223"/>
      <c r="N4757" s="203">
        <v>0</v>
      </c>
      <c r="O4757" s="222" t="s">
        <v>326</v>
      </c>
    </row>
    <row r="4758" spans="1:15" ht="29.25" customHeight="1">
      <c r="A4758" s="221" t="s">
        <v>100</v>
      </c>
      <c r="B4758" s="221" t="s">
        <v>787</v>
      </c>
      <c r="C4758" s="222" t="s">
        <v>615</v>
      </c>
      <c r="D4758" s="222" t="s">
        <v>164</v>
      </c>
      <c r="E4758" s="199" t="s">
        <v>169</v>
      </c>
      <c r="F4758" s="200"/>
      <c r="G4758" s="200"/>
      <c r="H4758" s="200"/>
      <c r="I4758" s="200">
        <v>45665</v>
      </c>
      <c r="J4758" s="143">
        <f t="shared" si="74"/>
        <v>45665</v>
      </c>
      <c r="K4758" s="202">
        <v>3</v>
      </c>
      <c r="L4758" s="285" t="s">
        <v>5099</v>
      </c>
      <c r="M4758" s="223"/>
      <c r="N4758" s="203"/>
      <c r="O4758" s="222" t="s">
        <v>326</v>
      </c>
    </row>
    <row r="4759" spans="1:15" ht="29.25" customHeight="1">
      <c r="A4759" s="221" t="s">
        <v>100</v>
      </c>
      <c r="B4759" s="221" t="s">
        <v>787</v>
      </c>
      <c r="C4759" s="222" t="s">
        <v>615</v>
      </c>
      <c r="D4759" s="222" t="s">
        <v>164</v>
      </c>
      <c r="E4759" s="199" t="s">
        <v>163</v>
      </c>
      <c r="F4759" s="200" t="s">
        <v>937</v>
      </c>
      <c r="G4759" s="200" t="s">
        <v>938</v>
      </c>
      <c r="H4759" s="200" t="s">
        <v>4799</v>
      </c>
      <c r="I4759" s="200">
        <v>45665</v>
      </c>
      <c r="J4759" s="143">
        <f t="shared" si="74"/>
        <v>45665</v>
      </c>
      <c r="K4759" s="202">
        <v>5</v>
      </c>
      <c r="L4759" s="285" t="s">
        <v>5098</v>
      </c>
      <c r="M4759" s="223"/>
      <c r="N4759" s="203">
        <v>0</v>
      </c>
      <c r="O4759" s="222" t="s">
        <v>326</v>
      </c>
    </row>
    <row r="4760" spans="1:15" ht="29.25" customHeight="1">
      <c r="A4760" s="221" t="s">
        <v>100</v>
      </c>
      <c r="B4760" s="221" t="s">
        <v>787</v>
      </c>
      <c r="C4760" s="222" t="s">
        <v>615</v>
      </c>
      <c r="D4760" s="222" t="s">
        <v>164</v>
      </c>
      <c r="E4760" s="199" t="s">
        <v>169</v>
      </c>
      <c r="F4760" s="200"/>
      <c r="G4760" s="200"/>
      <c r="H4760" s="200"/>
      <c r="I4760" s="200">
        <v>45666</v>
      </c>
      <c r="J4760" s="143">
        <f t="shared" si="74"/>
        <v>45666</v>
      </c>
      <c r="K4760" s="202">
        <v>6</v>
      </c>
      <c r="L4760" s="284" t="s">
        <v>5248</v>
      </c>
      <c r="M4760" s="223"/>
      <c r="N4760" s="203"/>
      <c r="O4760" s="222" t="s">
        <v>326</v>
      </c>
    </row>
    <row r="4761" spans="1:15" ht="29.25" customHeight="1">
      <c r="A4761" s="221" t="s">
        <v>100</v>
      </c>
      <c r="B4761" s="221" t="s">
        <v>787</v>
      </c>
      <c r="C4761" s="222" t="s">
        <v>615</v>
      </c>
      <c r="D4761" s="222" t="s">
        <v>164</v>
      </c>
      <c r="E4761" s="199" t="s">
        <v>163</v>
      </c>
      <c r="F4761" s="200" t="s">
        <v>937</v>
      </c>
      <c r="G4761" s="200" t="s">
        <v>938</v>
      </c>
      <c r="H4761" s="200" t="s">
        <v>4799</v>
      </c>
      <c r="I4761" s="200">
        <v>45666</v>
      </c>
      <c r="J4761" s="143">
        <f t="shared" si="74"/>
        <v>45666</v>
      </c>
      <c r="K4761" s="202">
        <v>2</v>
      </c>
      <c r="L4761" s="285" t="s">
        <v>5098</v>
      </c>
      <c r="M4761" s="223"/>
      <c r="N4761" s="203">
        <v>0</v>
      </c>
      <c r="O4761" s="222" t="s">
        <v>326</v>
      </c>
    </row>
    <row r="4762" spans="1:15" ht="29.25" customHeight="1">
      <c r="A4762" s="221" t="s">
        <v>100</v>
      </c>
      <c r="B4762" s="221" t="s">
        <v>787</v>
      </c>
      <c r="C4762" s="222" t="s">
        <v>615</v>
      </c>
      <c r="D4762" s="222" t="s">
        <v>164</v>
      </c>
      <c r="E4762" s="199" t="s">
        <v>169</v>
      </c>
      <c r="F4762" s="200"/>
      <c r="G4762" s="200"/>
      <c r="H4762" s="200"/>
      <c r="I4762" s="200">
        <v>45667</v>
      </c>
      <c r="J4762" s="143">
        <f t="shared" si="74"/>
        <v>45667</v>
      </c>
      <c r="K4762" s="202">
        <v>6</v>
      </c>
      <c r="L4762" s="285" t="s">
        <v>5249</v>
      </c>
      <c r="M4762" s="223"/>
      <c r="N4762" s="203"/>
      <c r="O4762" s="222" t="s">
        <v>326</v>
      </c>
    </row>
    <row r="4763" spans="1:15" ht="29.25" customHeight="1">
      <c r="A4763" s="221" t="s">
        <v>100</v>
      </c>
      <c r="B4763" s="221" t="s">
        <v>787</v>
      </c>
      <c r="C4763" s="222" t="s">
        <v>615</v>
      </c>
      <c r="D4763" s="222" t="s">
        <v>164</v>
      </c>
      <c r="E4763" s="199" t="s">
        <v>163</v>
      </c>
      <c r="F4763" s="200" t="s">
        <v>937</v>
      </c>
      <c r="G4763" s="200" t="s">
        <v>938</v>
      </c>
      <c r="H4763" s="200" t="s">
        <v>4799</v>
      </c>
      <c r="I4763" s="200">
        <v>45667</v>
      </c>
      <c r="J4763" s="143">
        <f t="shared" si="74"/>
        <v>45667</v>
      </c>
      <c r="K4763" s="202">
        <v>2</v>
      </c>
      <c r="L4763" s="285" t="s">
        <v>5098</v>
      </c>
      <c r="M4763" s="223"/>
      <c r="N4763" s="203">
        <v>0</v>
      </c>
      <c r="O4763" s="222" t="s">
        <v>326</v>
      </c>
    </row>
    <row r="4764" spans="1:15" ht="29.25" customHeight="1">
      <c r="A4764" s="221" t="s">
        <v>100</v>
      </c>
      <c r="B4764" s="221" t="s">
        <v>787</v>
      </c>
      <c r="C4764" s="222" t="s">
        <v>615</v>
      </c>
      <c r="D4764" s="222" t="s">
        <v>164</v>
      </c>
      <c r="E4764" s="199" t="s">
        <v>169</v>
      </c>
      <c r="F4764" s="200"/>
      <c r="G4764" s="200"/>
      <c r="H4764" s="200"/>
      <c r="I4764" s="200">
        <v>45670</v>
      </c>
      <c r="J4764" s="143">
        <f t="shared" si="74"/>
        <v>45670</v>
      </c>
      <c r="K4764" s="202">
        <v>6</v>
      </c>
      <c r="L4764" s="285" t="s">
        <v>5249</v>
      </c>
      <c r="M4764" s="223"/>
      <c r="N4764" s="203"/>
      <c r="O4764" s="222" t="s">
        <v>326</v>
      </c>
    </row>
    <row r="4765" spans="1:15" ht="29.25" customHeight="1">
      <c r="A4765" s="221" t="s">
        <v>100</v>
      </c>
      <c r="B4765" s="221" t="s">
        <v>787</v>
      </c>
      <c r="C4765" s="222" t="s">
        <v>615</v>
      </c>
      <c r="D4765" s="222" t="s">
        <v>164</v>
      </c>
      <c r="E4765" s="199" t="s">
        <v>163</v>
      </c>
      <c r="F4765" s="200" t="s">
        <v>937</v>
      </c>
      <c r="G4765" s="200" t="s">
        <v>938</v>
      </c>
      <c r="H4765" s="200" t="s">
        <v>4799</v>
      </c>
      <c r="I4765" s="200">
        <v>45670</v>
      </c>
      <c r="J4765" s="143">
        <f t="shared" si="74"/>
        <v>45670</v>
      </c>
      <c r="K4765" s="202">
        <v>2</v>
      </c>
      <c r="L4765" s="284" t="s">
        <v>5250</v>
      </c>
      <c r="M4765" s="223"/>
      <c r="N4765" s="203">
        <v>0</v>
      </c>
      <c r="O4765" s="222" t="s">
        <v>326</v>
      </c>
    </row>
    <row r="4766" spans="1:15" ht="29.25" customHeight="1">
      <c r="A4766" s="221" t="s">
        <v>100</v>
      </c>
      <c r="B4766" s="221" t="s">
        <v>787</v>
      </c>
      <c r="C4766" s="222" t="s">
        <v>615</v>
      </c>
      <c r="D4766" s="222" t="s">
        <v>164</v>
      </c>
      <c r="E4766" s="199" t="s">
        <v>169</v>
      </c>
      <c r="F4766" s="200"/>
      <c r="G4766" s="200"/>
      <c r="H4766" s="200"/>
      <c r="I4766" s="200">
        <v>45671</v>
      </c>
      <c r="J4766" s="143">
        <f t="shared" si="74"/>
        <v>45671</v>
      </c>
      <c r="K4766" s="202">
        <v>8</v>
      </c>
      <c r="L4766" s="284" t="s">
        <v>5251</v>
      </c>
      <c r="M4766" s="223"/>
      <c r="N4766" s="203"/>
      <c r="O4766" s="222" t="s">
        <v>326</v>
      </c>
    </row>
    <row r="4767" spans="1:15" ht="29.25" customHeight="1">
      <c r="A4767" s="221" t="s">
        <v>100</v>
      </c>
      <c r="B4767" s="221" t="s">
        <v>787</v>
      </c>
      <c r="C4767" s="222" t="s">
        <v>615</v>
      </c>
      <c r="D4767" s="222" t="s">
        <v>164</v>
      </c>
      <c r="E4767" s="199" t="s">
        <v>169</v>
      </c>
      <c r="F4767" s="200"/>
      <c r="G4767" s="200"/>
      <c r="H4767" s="200"/>
      <c r="I4767" s="200">
        <v>45672</v>
      </c>
      <c r="J4767" s="143">
        <f t="shared" si="74"/>
        <v>45672</v>
      </c>
      <c r="K4767" s="202">
        <v>8</v>
      </c>
      <c r="L4767" s="284" t="s">
        <v>5252</v>
      </c>
      <c r="M4767" s="223"/>
      <c r="N4767" s="203"/>
      <c r="O4767" s="222" t="s">
        <v>326</v>
      </c>
    </row>
    <row r="4768" spans="1:15" ht="29.25" customHeight="1">
      <c r="A4768" s="221" t="s">
        <v>100</v>
      </c>
      <c r="B4768" s="221" t="s">
        <v>787</v>
      </c>
      <c r="C4768" s="222" t="s">
        <v>615</v>
      </c>
      <c r="D4768" s="222" t="s">
        <v>164</v>
      </c>
      <c r="E4768" s="199" t="s">
        <v>169</v>
      </c>
      <c r="F4768" s="200"/>
      <c r="G4768" s="200"/>
      <c r="H4768" s="200"/>
      <c r="I4768" s="200">
        <v>45673</v>
      </c>
      <c r="J4768" s="143">
        <f t="shared" si="74"/>
        <v>45673</v>
      </c>
      <c r="K4768" s="202">
        <v>6</v>
      </c>
      <c r="L4768" s="285" t="s">
        <v>5249</v>
      </c>
      <c r="M4768" s="223"/>
      <c r="N4768" s="203"/>
      <c r="O4768" s="222" t="s">
        <v>326</v>
      </c>
    </row>
    <row r="4769" spans="1:15" ht="29.25" customHeight="1">
      <c r="A4769" s="221" t="s">
        <v>100</v>
      </c>
      <c r="B4769" s="221" t="s">
        <v>787</v>
      </c>
      <c r="C4769" s="222" t="s">
        <v>615</v>
      </c>
      <c r="D4769" s="222" t="s">
        <v>164</v>
      </c>
      <c r="E4769" s="199" t="s">
        <v>163</v>
      </c>
      <c r="F4769" s="200" t="s">
        <v>937</v>
      </c>
      <c r="G4769" s="200" t="s">
        <v>938</v>
      </c>
      <c r="H4769" s="200" t="s">
        <v>4799</v>
      </c>
      <c r="I4769" s="200">
        <v>45673</v>
      </c>
      <c r="J4769" s="143">
        <f t="shared" si="74"/>
        <v>45673</v>
      </c>
      <c r="K4769" s="202">
        <v>2</v>
      </c>
      <c r="L4769" s="285" t="s">
        <v>5098</v>
      </c>
      <c r="M4769" s="223"/>
      <c r="N4769" s="203">
        <v>0</v>
      </c>
      <c r="O4769" s="222" t="s">
        <v>326</v>
      </c>
    </row>
    <row r="4770" spans="1:15" ht="29.25" customHeight="1">
      <c r="A4770" s="221" t="s">
        <v>100</v>
      </c>
      <c r="B4770" s="221" t="s">
        <v>787</v>
      </c>
      <c r="C4770" s="222" t="s">
        <v>615</v>
      </c>
      <c r="D4770" s="222" t="s">
        <v>164</v>
      </c>
      <c r="E4770" s="199" t="s">
        <v>163</v>
      </c>
      <c r="F4770" s="200" t="s">
        <v>937</v>
      </c>
      <c r="G4770" s="200" t="s">
        <v>938</v>
      </c>
      <c r="H4770" s="200" t="s">
        <v>4799</v>
      </c>
      <c r="I4770" s="200">
        <v>45674</v>
      </c>
      <c r="J4770" s="143">
        <f t="shared" si="74"/>
        <v>45674</v>
      </c>
      <c r="K4770" s="202">
        <v>8</v>
      </c>
      <c r="L4770" s="284" t="s">
        <v>5400</v>
      </c>
      <c r="M4770" s="223"/>
      <c r="N4770" s="203">
        <v>0</v>
      </c>
      <c r="O4770" s="222" t="s">
        <v>326</v>
      </c>
    </row>
    <row r="4771" spans="1:15" ht="29.25" customHeight="1">
      <c r="A4771" s="221" t="s">
        <v>100</v>
      </c>
      <c r="B4771" s="221" t="s">
        <v>787</v>
      </c>
      <c r="C4771" s="222" t="s">
        <v>615</v>
      </c>
      <c r="D4771" s="222" t="s">
        <v>164</v>
      </c>
      <c r="E4771" s="199" t="s">
        <v>169</v>
      </c>
      <c r="F4771" s="200"/>
      <c r="G4771" s="200"/>
      <c r="H4771" s="200"/>
      <c r="I4771" s="200">
        <v>45677</v>
      </c>
      <c r="J4771" s="143">
        <f t="shared" si="74"/>
        <v>45677</v>
      </c>
      <c r="K4771" s="202">
        <v>4</v>
      </c>
      <c r="L4771" s="284" t="s">
        <v>5401</v>
      </c>
      <c r="M4771" s="223"/>
      <c r="N4771" s="203"/>
      <c r="O4771" s="222" t="s">
        <v>326</v>
      </c>
    </row>
    <row r="4772" spans="1:15" ht="29.25" customHeight="1">
      <c r="A4772" s="221" t="s">
        <v>100</v>
      </c>
      <c r="B4772" s="221" t="s">
        <v>787</v>
      </c>
      <c r="C4772" s="222" t="s">
        <v>615</v>
      </c>
      <c r="D4772" s="222" t="s">
        <v>164</v>
      </c>
      <c r="E4772" s="199" t="s">
        <v>163</v>
      </c>
      <c r="F4772" s="200" t="s">
        <v>937</v>
      </c>
      <c r="G4772" s="200" t="s">
        <v>938</v>
      </c>
      <c r="H4772" s="200" t="s">
        <v>4799</v>
      </c>
      <c r="I4772" s="200">
        <v>45677</v>
      </c>
      <c r="J4772" s="143">
        <f t="shared" si="74"/>
        <v>45677</v>
      </c>
      <c r="K4772" s="202">
        <v>4</v>
      </c>
      <c r="L4772" s="284" t="s">
        <v>5400</v>
      </c>
      <c r="M4772" s="223"/>
      <c r="N4772" s="203">
        <v>0</v>
      </c>
      <c r="O4772" s="222" t="s">
        <v>326</v>
      </c>
    </row>
    <row r="4773" spans="1:15" ht="29.25" customHeight="1">
      <c r="A4773" s="221" t="s">
        <v>100</v>
      </c>
      <c r="B4773" s="221" t="s">
        <v>787</v>
      </c>
      <c r="C4773" s="222" t="s">
        <v>615</v>
      </c>
      <c r="D4773" s="222" t="s">
        <v>164</v>
      </c>
      <c r="E4773" s="199" t="s">
        <v>169</v>
      </c>
      <c r="F4773" s="200"/>
      <c r="G4773" s="200"/>
      <c r="H4773" s="200"/>
      <c r="I4773" s="200">
        <v>45678</v>
      </c>
      <c r="J4773" s="143">
        <f t="shared" si="74"/>
        <v>45678</v>
      </c>
      <c r="K4773" s="202">
        <v>8</v>
      </c>
      <c r="L4773" s="284" t="s">
        <v>5402</v>
      </c>
      <c r="M4773" s="223"/>
      <c r="N4773" s="203"/>
      <c r="O4773" s="222" t="s">
        <v>326</v>
      </c>
    </row>
    <row r="4774" spans="1:15" ht="29.25" customHeight="1">
      <c r="A4774" s="221" t="s">
        <v>100</v>
      </c>
      <c r="B4774" s="221" t="s">
        <v>787</v>
      </c>
      <c r="C4774" s="222" t="s">
        <v>615</v>
      </c>
      <c r="D4774" s="222" t="s">
        <v>164</v>
      </c>
      <c r="E4774" s="199" t="s">
        <v>169</v>
      </c>
      <c r="F4774" s="200"/>
      <c r="G4774" s="200"/>
      <c r="H4774" s="200"/>
      <c r="I4774" s="200">
        <v>45679</v>
      </c>
      <c r="J4774" s="143">
        <f t="shared" si="74"/>
        <v>45679</v>
      </c>
      <c r="K4774" s="202">
        <v>1</v>
      </c>
      <c r="L4774" s="284" t="s">
        <v>5403</v>
      </c>
      <c r="M4774" s="223"/>
      <c r="N4774" s="203"/>
      <c r="O4774" s="222" t="s">
        <v>326</v>
      </c>
    </row>
    <row r="4775" spans="1:15" ht="29.25" customHeight="1">
      <c r="A4775" s="221" t="s">
        <v>100</v>
      </c>
      <c r="B4775" s="221" t="s">
        <v>787</v>
      </c>
      <c r="C4775" s="222" t="s">
        <v>615</v>
      </c>
      <c r="D4775" s="222" t="s">
        <v>164</v>
      </c>
      <c r="E4775" s="199" t="s">
        <v>163</v>
      </c>
      <c r="F4775" s="200" t="s">
        <v>937</v>
      </c>
      <c r="G4775" s="200" t="s">
        <v>938</v>
      </c>
      <c r="H4775" s="200" t="s">
        <v>4799</v>
      </c>
      <c r="I4775" s="200">
        <v>45679</v>
      </c>
      <c r="J4775" s="143">
        <f t="shared" si="74"/>
        <v>45679</v>
      </c>
      <c r="K4775" s="202">
        <v>7</v>
      </c>
      <c r="L4775" s="284" t="s">
        <v>5404</v>
      </c>
      <c r="M4775" s="223"/>
      <c r="N4775" s="203">
        <v>0</v>
      </c>
      <c r="O4775" s="222" t="s">
        <v>326</v>
      </c>
    </row>
    <row r="4776" spans="1:15" ht="29.25" customHeight="1">
      <c r="A4776" s="221" t="s">
        <v>100</v>
      </c>
      <c r="B4776" s="221" t="s">
        <v>787</v>
      </c>
      <c r="C4776" s="222" t="s">
        <v>615</v>
      </c>
      <c r="D4776" s="222" t="s">
        <v>164</v>
      </c>
      <c r="E4776" s="199" t="s">
        <v>163</v>
      </c>
      <c r="F4776" s="200" t="s">
        <v>937</v>
      </c>
      <c r="G4776" s="200" t="s">
        <v>938</v>
      </c>
      <c r="H4776" s="200" t="s">
        <v>4799</v>
      </c>
      <c r="I4776" s="200">
        <v>45680</v>
      </c>
      <c r="J4776" s="143">
        <f t="shared" si="74"/>
        <v>45680</v>
      </c>
      <c r="K4776" s="202">
        <v>8</v>
      </c>
      <c r="L4776" s="284" t="s">
        <v>5558</v>
      </c>
      <c r="M4776" s="223"/>
      <c r="N4776" s="203">
        <v>0</v>
      </c>
      <c r="O4776" s="222" t="s">
        <v>326</v>
      </c>
    </row>
    <row r="4777" spans="1:15" ht="29.25" customHeight="1">
      <c r="A4777" s="221" t="s">
        <v>100</v>
      </c>
      <c r="B4777" s="221" t="s">
        <v>787</v>
      </c>
      <c r="C4777" s="222" t="s">
        <v>615</v>
      </c>
      <c r="D4777" s="222" t="s">
        <v>164</v>
      </c>
      <c r="E4777" s="199" t="s">
        <v>166</v>
      </c>
      <c r="F4777" s="200"/>
      <c r="G4777" s="200"/>
      <c r="H4777" s="200"/>
      <c r="I4777" s="200">
        <v>45681</v>
      </c>
      <c r="J4777" s="143">
        <f t="shared" si="74"/>
        <v>45681</v>
      </c>
      <c r="K4777" s="202">
        <v>2</v>
      </c>
      <c r="L4777" s="285" t="s">
        <v>5559</v>
      </c>
      <c r="M4777" s="223"/>
      <c r="N4777" s="203"/>
      <c r="O4777" s="222" t="s">
        <v>326</v>
      </c>
    </row>
    <row r="4778" spans="1:15" ht="29.25" customHeight="1">
      <c r="A4778" s="221" t="s">
        <v>100</v>
      </c>
      <c r="B4778" s="221" t="s">
        <v>787</v>
      </c>
      <c r="C4778" s="222" t="s">
        <v>615</v>
      </c>
      <c r="D4778" s="222" t="s">
        <v>164</v>
      </c>
      <c r="E4778" s="199" t="s">
        <v>163</v>
      </c>
      <c r="F4778" s="200" t="s">
        <v>937</v>
      </c>
      <c r="G4778" s="200" t="s">
        <v>938</v>
      </c>
      <c r="H4778" s="200" t="s">
        <v>4799</v>
      </c>
      <c r="I4778" s="200">
        <v>45681</v>
      </c>
      <c r="J4778" s="143">
        <f t="shared" si="74"/>
        <v>45681</v>
      </c>
      <c r="K4778" s="202">
        <v>6</v>
      </c>
      <c r="L4778" s="284" t="s">
        <v>5560</v>
      </c>
      <c r="M4778" s="223"/>
      <c r="N4778" s="203">
        <v>0</v>
      </c>
      <c r="O4778" s="222" t="s">
        <v>326</v>
      </c>
    </row>
    <row r="4779" spans="1:15" ht="29.25" customHeight="1">
      <c r="A4779" s="221" t="s">
        <v>100</v>
      </c>
      <c r="B4779" s="221" t="s">
        <v>787</v>
      </c>
      <c r="C4779" s="222" t="s">
        <v>615</v>
      </c>
      <c r="D4779" s="222" t="s">
        <v>164</v>
      </c>
      <c r="E4779" s="199" t="s">
        <v>163</v>
      </c>
      <c r="F4779" s="200" t="s">
        <v>1387</v>
      </c>
      <c r="G4779" s="200" t="s">
        <v>1388</v>
      </c>
      <c r="H4779" s="200" t="s">
        <v>1420</v>
      </c>
      <c r="I4779" s="200">
        <v>45691</v>
      </c>
      <c r="J4779" s="143">
        <f t="shared" si="74"/>
        <v>45691</v>
      </c>
      <c r="K4779" s="202">
        <v>1</v>
      </c>
      <c r="L4779" s="285" t="s">
        <v>5562</v>
      </c>
      <c r="M4779" s="223"/>
      <c r="N4779" s="203">
        <v>0.233333333333333</v>
      </c>
      <c r="O4779" s="222" t="s">
        <v>991</v>
      </c>
    </row>
    <row r="4780" spans="1:15" ht="29.25" customHeight="1">
      <c r="A4780" s="221" t="s">
        <v>100</v>
      </c>
      <c r="B4780" s="221" t="s">
        <v>787</v>
      </c>
      <c r="C4780" s="222" t="s">
        <v>615</v>
      </c>
      <c r="D4780" s="222" t="s">
        <v>164</v>
      </c>
      <c r="E4780" s="199" t="s">
        <v>163</v>
      </c>
      <c r="F4780" s="200" t="s">
        <v>937</v>
      </c>
      <c r="G4780" s="200" t="s">
        <v>938</v>
      </c>
      <c r="H4780" s="200" t="s">
        <v>4799</v>
      </c>
      <c r="I4780" s="200">
        <v>45691</v>
      </c>
      <c r="J4780" s="143">
        <f t="shared" si="74"/>
        <v>45691</v>
      </c>
      <c r="K4780" s="202">
        <v>7</v>
      </c>
      <c r="L4780" s="284" t="s">
        <v>5561</v>
      </c>
      <c r="M4780" s="223"/>
      <c r="N4780" s="203">
        <v>0</v>
      </c>
      <c r="O4780" s="222" t="s">
        <v>326</v>
      </c>
    </row>
    <row r="4781" spans="1:15" ht="29.25" customHeight="1">
      <c r="A4781" s="221" t="s">
        <v>100</v>
      </c>
      <c r="B4781" s="221" t="s">
        <v>787</v>
      </c>
      <c r="C4781" s="222" t="s">
        <v>615</v>
      </c>
      <c r="D4781" s="222" t="s">
        <v>164</v>
      </c>
      <c r="E4781" s="199" t="s">
        <v>163</v>
      </c>
      <c r="F4781" s="200" t="s">
        <v>1387</v>
      </c>
      <c r="G4781" s="200" t="s">
        <v>1388</v>
      </c>
      <c r="H4781" s="200" t="s">
        <v>1420</v>
      </c>
      <c r="I4781" s="200">
        <v>45692</v>
      </c>
      <c r="J4781" s="143">
        <f t="shared" si="74"/>
        <v>45692</v>
      </c>
      <c r="K4781" s="202">
        <v>1</v>
      </c>
      <c r="L4781" s="284" t="s">
        <v>5563</v>
      </c>
      <c r="M4781" s="223"/>
      <c r="N4781" s="203">
        <v>0.233333333333333</v>
      </c>
      <c r="O4781" s="222" t="s">
        <v>991</v>
      </c>
    </row>
    <row r="4782" spans="1:15" ht="29.25" customHeight="1">
      <c r="A4782" s="221" t="s">
        <v>100</v>
      </c>
      <c r="B4782" s="221" t="s">
        <v>787</v>
      </c>
      <c r="C4782" s="222" t="s">
        <v>615</v>
      </c>
      <c r="D4782" s="222" t="s">
        <v>164</v>
      </c>
      <c r="E4782" s="199" t="s">
        <v>163</v>
      </c>
      <c r="F4782" s="200" t="s">
        <v>937</v>
      </c>
      <c r="G4782" s="200" t="s">
        <v>938</v>
      </c>
      <c r="H4782" s="200" t="s">
        <v>4799</v>
      </c>
      <c r="I4782" s="200">
        <v>45692</v>
      </c>
      <c r="J4782" s="143">
        <f t="shared" si="74"/>
        <v>45692</v>
      </c>
      <c r="K4782" s="202">
        <v>7</v>
      </c>
      <c r="L4782" s="284" t="s">
        <v>5564</v>
      </c>
      <c r="M4782" s="223"/>
      <c r="N4782" s="203">
        <v>0</v>
      </c>
      <c r="O4782" s="222" t="s">
        <v>326</v>
      </c>
    </row>
    <row r="4783" spans="1:15" ht="29.25" customHeight="1">
      <c r="A4783" s="221" t="s">
        <v>100</v>
      </c>
      <c r="B4783" s="221" t="s">
        <v>787</v>
      </c>
      <c r="C4783" s="222" t="s">
        <v>615</v>
      </c>
      <c r="D4783" s="222" t="s">
        <v>164</v>
      </c>
      <c r="E4783" s="199" t="s">
        <v>163</v>
      </c>
      <c r="F4783" s="200" t="s">
        <v>1387</v>
      </c>
      <c r="G4783" s="200" t="s">
        <v>1388</v>
      </c>
      <c r="H4783" s="200" t="s">
        <v>1420</v>
      </c>
      <c r="I4783" s="200">
        <v>45693</v>
      </c>
      <c r="J4783" s="143">
        <f t="shared" si="74"/>
        <v>45693</v>
      </c>
      <c r="K4783" s="202">
        <v>1</v>
      </c>
      <c r="L4783" s="285" t="s">
        <v>5565</v>
      </c>
      <c r="M4783" s="223"/>
      <c r="N4783" s="203">
        <v>0.233333333333333</v>
      </c>
      <c r="O4783" s="222" t="s">
        <v>991</v>
      </c>
    </row>
    <row r="4784" spans="1:15" ht="29.25" customHeight="1">
      <c r="A4784" s="221" t="s">
        <v>100</v>
      </c>
      <c r="B4784" s="221" t="s">
        <v>787</v>
      </c>
      <c r="C4784" s="222" t="s">
        <v>615</v>
      </c>
      <c r="D4784" s="222" t="s">
        <v>164</v>
      </c>
      <c r="E4784" s="199" t="s">
        <v>163</v>
      </c>
      <c r="F4784" s="200" t="s">
        <v>937</v>
      </c>
      <c r="G4784" s="200" t="s">
        <v>938</v>
      </c>
      <c r="H4784" s="200" t="s">
        <v>4799</v>
      </c>
      <c r="I4784" s="200">
        <v>45693</v>
      </c>
      <c r="J4784" s="143">
        <f t="shared" si="74"/>
        <v>45693</v>
      </c>
      <c r="K4784" s="202">
        <v>7</v>
      </c>
      <c r="L4784" s="284" t="s">
        <v>5564</v>
      </c>
      <c r="M4784" s="223"/>
      <c r="N4784" s="203">
        <v>0</v>
      </c>
      <c r="O4784" s="222" t="s">
        <v>326</v>
      </c>
    </row>
    <row r="4785" spans="1:15" ht="29.25" customHeight="1">
      <c r="A4785" s="221" t="s">
        <v>100</v>
      </c>
      <c r="B4785" s="221" t="s">
        <v>787</v>
      </c>
      <c r="C4785" s="222" t="s">
        <v>615</v>
      </c>
      <c r="D4785" s="222" t="s">
        <v>164</v>
      </c>
      <c r="E4785" s="199" t="s">
        <v>165</v>
      </c>
      <c r="F4785" s="200"/>
      <c r="G4785" s="200"/>
      <c r="H4785" s="200"/>
      <c r="I4785" s="200">
        <v>45694</v>
      </c>
      <c r="J4785" s="143">
        <f t="shared" si="74"/>
        <v>45694</v>
      </c>
      <c r="K4785" s="202">
        <v>8</v>
      </c>
      <c r="L4785" s="285" t="s">
        <v>5736</v>
      </c>
      <c r="M4785" s="223"/>
      <c r="N4785" s="203"/>
      <c r="O4785" s="222" t="s">
        <v>326</v>
      </c>
    </row>
    <row r="4786" spans="1:15" ht="29.25" customHeight="1">
      <c r="A4786" s="221" t="s">
        <v>100</v>
      </c>
      <c r="B4786" s="221" t="s">
        <v>787</v>
      </c>
      <c r="C4786" s="222" t="s">
        <v>615</v>
      </c>
      <c r="D4786" s="222" t="s">
        <v>164</v>
      </c>
      <c r="E4786" s="199" t="s">
        <v>169</v>
      </c>
      <c r="F4786" s="200"/>
      <c r="G4786" s="200"/>
      <c r="H4786" s="200"/>
      <c r="I4786" s="200">
        <v>45695</v>
      </c>
      <c r="J4786" s="143">
        <f t="shared" si="74"/>
        <v>45695</v>
      </c>
      <c r="K4786" s="202">
        <v>6</v>
      </c>
      <c r="L4786" s="284" t="s">
        <v>5738</v>
      </c>
      <c r="M4786" s="223"/>
      <c r="N4786" s="203"/>
      <c r="O4786" s="222" t="s">
        <v>326</v>
      </c>
    </row>
    <row r="4787" spans="1:15" ht="29.25" customHeight="1">
      <c r="A4787" s="221" t="s">
        <v>100</v>
      </c>
      <c r="B4787" s="221" t="s">
        <v>787</v>
      </c>
      <c r="C4787" s="222" t="s">
        <v>615</v>
      </c>
      <c r="D4787" s="222" t="s">
        <v>164</v>
      </c>
      <c r="E4787" s="199" t="s">
        <v>163</v>
      </c>
      <c r="F4787" s="200" t="s">
        <v>937</v>
      </c>
      <c r="G4787" s="200" t="s">
        <v>938</v>
      </c>
      <c r="H4787" s="200" t="s">
        <v>4799</v>
      </c>
      <c r="I4787" s="200">
        <v>45695</v>
      </c>
      <c r="J4787" s="143">
        <f t="shared" si="74"/>
        <v>45695</v>
      </c>
      <c r="K4787" s="202">
        <v>2</v>
      </c>
      <c r="L4787" s="285" t="s">
        <v>5737</v>
      </c>
      <c r="M4787" s="223"/>
      <c r="N4787" s="203">
        <v>0</v>
      </c>
      <c r="O4787" s="222" t="s">
        <v>326</v>
      </c>
    </row>
    <row r="4788" spans="1:15" ht="29.25" customHeight="1">
      <c r="A4788" s="221" t="s">
        <v>100</v>
      </c>
      <c r="B4788" s="221" t="s">
        <v>787</v>
      </c>
      <c r="C4788" s="222" t="s">
        <v>615</v>
      </c>
      <c r="D4788" s="222" t="s">
        <v>164</v>
      </c>
      <c r="E4788" s="199" t="s">
        <v>169</v>
      </c>
      <c r="F4788" s="200"/>
      <c r="G4788" s="200"/>
      <c r="H4788" s="200"/>
      <c r="I4788" s="200">
        <v>45696</v>
      </c>
      <c r="J4788" s="143">
        <f t="shared" si="74"/>
        <v>45696</v>
      </c>
      <c r="K4788" s="202">
        <v>2</v>
      </c>
      <c r="L4788" s="284" t="s">
        <v>5740</v>
      </c>
      <c r="M4788" s="223"/>
      <c r="N4788" s="203"/>
      <c r="O4788" s="222" t="s">
        <v>326</v>
      </c>
    </row>
    <row r="4789" spans="1:15" ht="29.25" customHeight="1">
      <c r="A4789" s="221" t="s">
        <v>100</v>
      </c>
      <c r="B4789" s="221" t="s">
        <v>787</v>
      </c>
      <c r="C4789" s="222" t="s">
        <v>615</v>
      </c>
      <c r="D4789" s="222" t="s">
        <v>164</v>
      </c>
      <c r="E4789" s="199" t="s">
        <v>163</v>
      </c>
      <c r="F4789" s="200" t="s">
        <v>937</v>
      </c>
      <c r="G4789" s="200" t="s">
        <v>938</v>
      </c>
      <c r="H4789" s="200" t="s">
        <v>4799</v>
      </c>
      <c r="I4789" s="200">
        <v>45696</v>
      </c>
      <c r="J4789" s="143">
        <f t="shared" si="74"/>
        <v>45696</v>
      </c>
      <c r="K4789" s="202">
        <v>6</v>
      </c>
      <c r="L4789" s="284" t="s">
        <v>5739</v>
      </c>
      <c r="M4789" s="223"/>
      <c r="N4789" s="203">
        <v>0</v>
      </c>
      <c r="O4789" s="222" t="s">
        <v>326</v>
      </c>
    </row>
    <row r="4790" spans="1:15" ht="29.25" customHeight="1">
      <c r="A4790" s="221" t="s">
        <v>100</v>
      </c>
      <c r="B4790" s="221" t="s">
        <v>787</v>
      </c>
      <c r="C4790" s="222" t="s">
        <v>615</v>
      </c>
      <c r="D4790" s="222" t="s">
        <v>164</v>
      </c>
      <c r="E4790" s="199" t="s">
        <v>179</v>
      </c>
      <c r="F4790" s="200"/>
      <c r="G4790" s="200"/>
      <c r="H4790" s="200"/>
      <c r="I4790" s="200">
        <v>45698</v>
      </c>
      <c r="J4790" s="143">
        <f t="shared" si="74"/>
        <v>45698</v>
      </c>
      <c r="K4790" s="202">
        <v>2</v>
      </c>
      <c r="L4790" s="285" t="s">
        <v>5741</v>
      </c>
      <c r="M4790" s="223"/>
      <c r="N4790" s="203"/>
      <c r="O4790" s="222" t="s">
        <v>326</v>
      </c>
    </row>
    <row r="4791" spans="1:15" ht="29.25" customHeight="1">
      <c r="A4791" s="221" t="s">
        <v>100</v>
      </c>
      <c r="B4791" s="221" t="s">
        <v>787</v>
      </c>
      <c r="C4791" s="222" t="s">
        <v>615</v>
      </c>
      <c r="D4791" s="222" t="s">
        <v>164</v>
      </c>
      <c r="E4791" s="199" t="s">
        <v>163</v>
      </c>
      <c r="F4791" s="200" t="s">
        <v>937</v>
      </c>
      <c r="G4791" s="200" t="s">
        <v>938</v>
      </c>
      <c r="H4791" s="200" t="s">
        <v>4799</v>
      </c>
      <c r="I4791" s="200">
        <v>45698</v>
      </c>
      <c r="J4791" s="143">
        <f t="shared" si="74"/>
        <v>45698</v>
      </c>
      <c r="K4791" s="202">
        <v>6</v>
      </c>
      <c r="L4791" s="284" t="s">
        <v>5742</v>
      </c>
      <c r="M4791" s="223"/>
      <c r="N4791" s="203">
        <v>0</v>
      </c>
      <c r="O4791" s="222" t="s">
        <v>326</v>
      </c>
    </row>
    <row r="4792" spans="1:15" ht="29.25" customHeight="1">
      <c r="A4792" s="221" t="s">
        <v>100</v>
      </c>
      <c r="B4792" s="221" t="s">
        <v>787</v>
      </c>
      <c r="C4792" s="222" t="s">
        <v>615</v>
      </c>
      <c r="D4792" s="222" t="s">
        <v>164</v>
      </c>
      <c r="E4792" s="199" t="s">
        <v>179</v>
      </c>
      <c r="F4792" s="200"/>
      <c r="G4792" s="200"/>
      <c r="H4792" s="200"/>
      <c r="I4792" s="200">
        <v>45699</v>
      </c>
      <c r="J4792" s="143">
        <f t="shared" si="74"/>
        <v>45699</v>
      </c>
      <c r="K4792" s="202">
        <v>3</v>
      </c>
      <c r="L4792" s="285" t="s">
        <v>5744</v>
      </c>
      <c r="M4792" s="223"/>
      <c r="N4792" s="203"/>
      <c r="O4792" s="222" t="s">
        <v>326</v>
      </c>
    </row>
    <row r="4793" spans="1:15" ht="29.25" customHeight="1">
      <c r="A4793" s="221" t="s">
        <v>100</v>
      </c>
      <c r="B4793" s="221" t="s">
        <v>787</v>
      </c>
      <c r="C4793" s="222" t="s">
        <v>615</v>
      </c>
      <c r="D4793" s="222" t="s">
        <v>164</v>
      </c>
      <c r="E4793" s="199" t="s">
        <v>163</v>
      </c>
      <c r="F4793" s="200" t="s">
        <v>937</v>
      </c>
      <c r="G4793" s="200" t="s">
        <v>938</v>
      </c>
      <c r="H4793" s="200" t="s">
        <v>4799</v>
      </c>
      <c r="I4793" s="200">
        <v>45699</v>
      </c>
      <c r="J4793" s="143">
        <f t="shared" si="74"/>
        <v>45699</v>
      </c>
      <c r="K4793" s="202">
        <v>5</v>
      </c>
      <c r="L4793" s="285" t="s">
        <v>5743</v>
      </c>
      <c r="M4793" s="223"/>
      <c r="N4793" s="203">
        <v>0</v>
      </c>
      <c r="O4793" s="222" t="s">
        <v>326</v>
      </c>
    </row>
    <row r="4794" spans="1:15" ht="29.25" customHeight="1">
      <c r="A4794" s="221" t="s">
        <v>100</v>
      </c>
      <c r="B4794" s="221" t="s">
        <v>787</v>
      </c>
      <c r="C4794" s="222" t="s">
        <v>615</v>
      </c>
      <c r="D4794" s="222" t="s">
        <v>164</v>
      </c>
      <c r="E4794" s="199" t="s">
        <v>179</v>
      </c>
      <c r="F4794" s="200"/>
      <c r="G4794" s="200"/>
      <c r="H4794" s="200"/>
      <c r="I4794" s="200">
        <v>45700</v>
      </c>
      <c r="J4794" s="143">
        <f t="shared" si="74"/>
        <v>45700</v>
      </c>
      <c r="K4794" s="202">
        <v>2</v>
      </c>
      <c r="L4794" s="285" t="s">
        <v>5746</v>
      </c>
      <c r="M4794" s="223"/>
      <c r="N4794" s="203"/>
      <c r="O4794" s="222" t="s">
        <v>326</v>
      </c>
    </row>
    <row r="4795" spans="1:15" ht="29.25" customHeight="1">
      <c r="A4795" s="221" t="s">
        <v>100</v>
      </c>
      <c r="B4795" s="221" t="s">
        <v>787</v>
      </c>
      <c r="C4795" s="222" t="s">
        <v>615</v>
      </c>
      <c r="D4795" s="222" t="s">
        <v>164</v>
      </c>
      <c r="E4795" s="199" t="s">
        <v>163</v>
      </c>
      <c r="F4795" s="200" t="s">
        <v>937</v>
      </c>
      <c r="G4795" s="200" t="s">
        <v>938</v>
      </c>
      <c r="H4795" s="200" t="s">
        <v>4799</v>
      </c>
      <c r="I4795" s="200">
        <v>45700</v>
      </c>
      <c r="J4795" s="143">
        <f t="shared" si="74"/>
        <v>45700</v>
      </c>
      <c r="K4795" s="202">
        <v>6</v>
      </c>
      <c r="L4795" s="284" t="s">
        <v>5745</v>
      </c>
      <c r="M4795" s="223"/>
      <c r="N4795" s="203">
        <v>0</v>
      </c>
      <c r="O4795" s="222" t="s">
        <v>326</v>
      </c>
    </row>
    <row r="4796" spans="1:15" ht="29.25" customHeight="1">
      <c r="A4796" s="221" t="s">
        <v>100</v>
      </c>
      <c r="B4796" s="221" t="s">
        <v>787</v>
      </c>
      <c r="C4796" s="222" t="s">
        <v>615</v>
      </c>
      <c r="D4796" s="222" t="s">
        <v>164</v>
      </c>
      <c r="E4796" s="199" t="s">
        <v>179</v>
      </c>
      <c r="F4796" s="200"/>
      <c r="G4796" s="200"/>
      <c r="H4796" s="200"/>
      <c r="I4796" s="200">
        <v>45701</v>
      </c>
      <c r="J4796" s="143">
        <f t="shared" si="74"/>
        <v>45701</v>
      </c>
      <c r="K4796" s="202">
        <v>5</v>
      </c>
      <c r="L4796" s="285" t="s">
        <v>5746</v>
      </c>
      <c r="M4796" s="223"/>
      <c r="N4796" s="203"/>
      <c r="O4796" s="222" t="s">
        <v>326</v>
      </c>
    </row>
    <row r="4797" spans="1:15" ht="29.25" customHeight="1">
      <c r="A4797" s="221" t="s">
        <v>100</v>
      </c>
      <c r="B4797" s="221" t="s">
        <v>787</v>
      </c>
      <c r="C4797" s="222" t="s">
        <v>615</v>
      </c>
      <c r="D4797" s="222" t="s">
        <v>164</v>
      </c>
      <c r="E4797" s="199" t="s">
        <v>163</v>
      </c>
      <c r="F4797" s="200" t="s">
        <v>937</v>
      </c>
      <c r="G4797" s="200" t="s">
        <v>938</v>
      </c>
      <c r="H4797" s="200" t="s">
        <v>4802</v>
      </c>
      <c r="I4797" s="200">
        <v>45701</v>
      </c>
      <c r="J4797" s="143">
        <f t="shared" si="74"/>
        <v>45701</v>
      </c>
      <c r="K4797" s="202">
        <v>3</v>
      </c>
      <c r="L4797" s="285" t="s">
        <v>5902</v>
      </c>
      <c r="M4797" s="223"/>
      <c r="N4797" s="203">
        <v>0</v>
      </c>
      <c r="O4797" s="222" t="s">
        <v>326</v>
      </c>
    </row>
    <row r="4798" spans="1:15" ht="29.25" customHeight="1">
      <c r="A4798" s="221" t="s">
        <v>100</v>
      </c>
      <c r="B4798" s="221" t="s">
        <v>787</v>
      </c>
      <c r="C4798" s="222" t="s">
        <v>615</v>
      </c>
      <c r="D4798" s="222" t="s">
        <v>164</v>
      </c>
      <c r="E4798" s="199" t="s">
        <v>179</v>
      </c>
      <c r="F4798" s="200"/>
      <c r="G4798" s="200"/>
      <c r="H4798" s="200"/>
      <c r="I4798" s="200">
        <v>45702</v>
      </c>
      <c r="J4798" s="143">
        <f t="shared" si="74"/>
        <v>45702</v>
      </c>
      <c r="K4798" s="202">
        <v>6</v>
      </c>
      <c r="L4798" s="285" t="s">
        <v>5746</v>
      </c>
      <c r="M4798" s="223"/>
      <c r="N4798" s="203"/>
      <c r="O4798" s="222" t="s">
        <v>326</v>
      </c>
    </row>
    <row r="4799" spans="1:15" ht="29.25" customHeight="1">
      <c r="A4799" s="221" t="s">
        <v>100</v>
      </c>
      <c r="B4799" s="221" t="s">
        <v>787</v>
      </c>
      <c r="C4799" s="222" t="s">
        <v>615</v>
      </c>
      <c r="D4799" s="222" t="s">
        <v>164</v>
      </c>
      <c r="E4799" s="199" t="s">
        <v>163</v>
      </c>
      <c r="F4799" s="200" t="s">
        <v>937</v>
      </c>
      <c r="G4799" s="200" t="s">
        <v>938</v>
      </c>
      <c r="H4799" s="200" t="s">
        <v>4802</v>
      </c>
      <c r="I4799" s="200">
        <v>45702</v>
      </c>
      <c r="J4799" s="143">
        <f t="shared" si="74"/>
        <v>45702</v>
      </c>
      <c r="K4799" s="202">
        <v>1</v>
      </c>
      <c r="L4799" s="285" t="s">
        <v>5904</v>
      </c>
      <c r="M4799" s="223"/>
      <c r="N4799" s="203">
        <v>0</v>
      </c>
      <c r="O4799" s="222" t="s">
        <v>326</v>
      </c>
    </row>
    <row r="4800" spans="1:15" ht="29.25" customHeight="1">
      <c r="A4800" s="221" t="s">
        <v>100</v>
      </c>
      <c r="B4800" s="221" t="s">
        <v>787</v>
      </c>
      <c r="C4800" s="222" t="s">
        <v>615</v>
      </c>
      <c r="D4800" s="222" t="s">
        <v>164</v>
      </c>
      <c r="E4800" s="199" t="s">
        <v>163</v>
      </c>
      <c r="F4800" s="200" t="s">
        <v>1387</v>
      </c>
      <c r="G4800" s="200" t="s">
        <v>1388</v>
      </c>
      <c r="H4800" s="200" t="s">
        <v>1459</v>
      </c>
      <c r="I4800" s="200">
        <v>45702</v>
      </c>
      <c r="J4800" s="143">
        <f t="shared" si="74"/>
        <v>45702</v>
      </c>
      <c r="K4800" s="202">
        <v>1</v>
      </c>
      <c r="L4800" s="284" t="s">
        <v>5903</v>
      </c>
      <c r="M4800" s="223"/>
      <c r="N4800" s="203">
        <v>4.4050000000000002</v>
      </c>
      <c r="O4800" s="222" t="s">
        <v>972</v>
      </c>
    </row>
    <row r="4801" spans="1:15" ht="29.25" customHeight="1">
      <c r="A4801" s="221" t="s">
        <v>100</v>
      </c>
      <c r="B4801" s="221" t="s">
        <v>787</v>
      </c>
      <c r="C4801" s="222" t="s">
        <v>615</v>
      </c>
      <c r="D4801" s="222" t="s">
        <v>164</v>
      </c>
      <c r="E4801" s="199" t="s">
        <v>179</v>
      </c>
      <c r="F4801" s="200"/>
      <c r="G4801" s="200"/>
      <c r="H4801" s="200"/>
      <c r="I4801" s="200">
        <v>45705</v>
      </c>
      <c r="J4801" s="143">
        <f t="shared" si="74"/>
        <v>45705</v>
      </c>
      <c r="K4801" s="202">
        <v>2</v>
      </c>
      <c r="L4801" s="285" t="s">
        <v>5746</v>
      </c>
      <c r="M4801" s="223"/>
      <c r="N4801" s="203"/>
      <c r="O4801" s="222" t="s">
        <v>326</v>
      </c>
    </row>
    <row r="4802" spans="1:15" ht="29.25" customHeight="1">
      <c r="A4802" s="221" t="s">
        <v>100</v>
      </c>
      <c r="B4802" s="221" t="s">
        <v>787</v>
      </c>
      <c r="C4802" s="222" t="s">
        <v>615</v>
      </c>
      <c r="D4802" s="222" t="s">
        <v>164</v>
      </c>
      <c r="E4802" s="199" t="s">
        <v>163</v>
      </c>
      <c r="F4802" s="200" t="s">
        <v>937</v>
      </c>
      <c r="G4802" s="200" t="s">
        <v>938</v>
      </c>
      <c r="H4802" s="200" t="s">
        <v>68</v>
      </c>
      <c r="I4802" s="200">
        <v>45705</v>
      </c>
      <c r="J4802" s="143">
        <f t="shared" si="74"/>
        <v>45705</v>
      </c>
      <c r="K4802" s="202">
        <v>5</v>
      </c>
      <c r="L4802" s="284" t="s">
        <v>5906</v>
      </c>
      <c r="M4802" s="223"/>
      <c r="N4802" s="203">
        <v>12.5</v>
      </c>
      <c r="O4802" s="222" t="s">
        <v>958</v>
      </c>
    </row>
    <row r="4803" spans="1:15" ht="29.25" customHeight="1">
      <c r="A4803" s="221" t="s">
        <v>100</v>
      </c>
      <c r="B4803" s="221" t="s">
        <v>787</v>
      </c>
      <c r="C4803" s="222" t="s">
        <v>615</v>
      </c>
      <c r="D4803" s="222" t="s">
        <v>164</v>
      </c>
      <c r="E4803" s="199" t="s">
        <v>163</v>
      </c>
      <c r="F4803" s="200" t="s">
        <v>937</v>
      </c>
      <c r="G4803" s="200" t="s">
        <v>938</v>
      </c>
      <c r="H4803" s="200" t="s">
        <v>11611</v>
      </c>
      <c r="I4803" s="200">
        <v>45705</v>
      </c>
      <c r="J4803" s="143">
        <f t="shared" ref="J4803:J4866" si="75">I4803</f>
        <v>45705</v>
      </c>
      <c r="K4803" s="202">
        <v>1</v>
      </c>
      <c r="L4803" s="285" t="s">
        <v>5905</v>
      </c>
      <c r="M4803" s="223"/>
      <c r="N4803" s="203">
        <v>0</v>
      </c>
      <c r="O4803" s="222" t="s">
        <v>326</v>
      </c>
    </row>
    <row r="4804" spans="1:15" ht="29.25" customHeight="1">
      <c r="A4804" s="221" t="s">
        <v>100</v>
      </c>
      <c r="B4804" s="221" t="s">
        <v>787</v>
      </c>
      <c r="C4804" s="222" t="s">
        <v>615</v>
      </c>
      <c r="D4804" s="222" t="s">
        <v>164</v>
      </c>
      <c r="E4804" s="199" t="s">
        <v>179</v>
      </c>
      <c r="F4804" s="200"/>
      <c r="G4804" s="200"/>
      <c r="H4804" s="200"/>
      <c r="I4804" s="200">
        <v>45706</v>
      </c>
      <c r="J4804" s="143">
        <f t="shared" si="75"/>
        <v>45706</v>
      </c>
      <c r="K4804" s="202">
        <v>2</v>
      </c>
      <c r="L4804" s="285" t="s">
        <v>5746</v>
      </c>
      <c r="M4804" s="223"/>
      <c r="N4804" s="203"/>
      <c r="O4804" s="222" t="s">
        <v>326</v>
      </c>
    </row>
    <row r="4805" spans="1:15" ht="29.25" customHeight="1">
      <c r="A4805" s="221" t="s">
        <v>100</v>
      </c>
      <c r="B4805" s="221" t="s">
        <v>787</v>
      </c>
      <c r="C4805" s="222" t="s">
        <v>615</v>
      </c>
      <c r="D4805" s="222" t="s">
        <v>164</v>
      </c>
      <c r="E4805" s="199" t="s">
        <v>163</v>
      </c>
      <c r="F4805" s="200" t="s">
        <v>937</v>
      </c>
      <c r="G4805" s="200" t="s">
        <v>938</v>
      </c>
      <c r="H4805" s="200" t="s">
        <v>68</v>
      </c>
      <c r="I4805" s="200">
        <v>45706</v>
      </c>
      <c r="J4805" s="143">
        <f t="shared" si="75"/>
        <v>45706</v>
      </c>
      <c r="K4805" s="202">
        <v>6</v>
      </c>
      <c r="L4805" s="284" t="s">
        <v>5907</v>
      </c>
      <c r="M4805" s="223"/>
      <c r="N4805" s="203">
        <v>12.5</v>
      </c>
      <c r="O4805" s="222" t="s">
        <v>958</v>
      </c>
    </row>
    <row r="4806" spans="1:15" ht="29.25" customHeight="1">
      <c r="A4806" s="221" t="s">
        <v>100</v>
      </c>
      <c r="B4806" s="221" t="s">
        <v>787</v>
      </c>
      <c r="C4806" s="222" t="s">
        <v>615</v>
      </c>
      <c r="D4806" s="222" t="s">
        <v>164</v>
      </c>
      <c r="E4806" s="199" t="s">
        <v>179</v>
      </c>
      <c r="F4806" s="200"/>
      <c r="G4806" s="200"/>
      <c r="H4806" s="200"/>
      <c r="I4806" s="200">
        <v>45707</v>
      </c>
      <c r="J4806" s="143">
        <f t="shared" si="75"/>
        <v>45707</v>
      </c>
      <c r="K4806" s="202">
        <v>3</v>
      </c>
      <c r="L4806" s="284" t="s">
        <v>5908</v>
      </c>
      <c r="M4806" s="223"/>
      <c r="N4806" s="203"/>
      <c r="O4806" s="222" t="s">
        <v>326</v>
      </c>
    </row>
    <row r="4807" spans="1:15" ht="29.25" customHeight="1">
      <c r="A4807" s="221" t="s">
        <v>100</v>
      </c>
      <c r="B4807" s="221" t="s">
        <v>787</v>
      </c>
      <c r="C4807" s="222" t="s">
        <v>615</v>
      </c>
      <c r="D4807" s="222" t="s">
        <v>164</v>
      </c>
      <c r="E4807" s="199" t="s">
        <v>163</v>
      </c>
      <c r="F4807" s="200" t="s">
        <v>937</v>
      </c>
      <c r="G4807" s="200" t="s">
        <v>938</v>
      </c>
      <c r="H4807" s="200" t="s">
        <v>68</v>
      </c>
      <c r="I4807" s="200">
        <v>45707</v>
      </c>
      <c r="J4807" s="143">
        <f t="shared" si="75"/>
        <v>45707</v>
      </c>
      <c r="K4807" s="202">
        <v>5</v>
      </c>
      <c r="L4807" s="284" t="s">
        <v>5907</v>
      </c>
      <c r="M4807" s="223"/>
      <c r="N4807" s="203">
        <v>12.5</v>
      </c>
      <c r="O4807" s="222" t="s">
        <v>958</v>
      </c>
    </row>
    <row r="4808" spans="1:15" ht="29.25" customHeight="1">
      <c r="A4808" s="221" t="s">
        <v>100</v>
      </c>
      <c r="B4808" s="221" t="s">
        <v>787</v>
      </c>
      <c r="C4808" s="222" t="s">
        <v>615</v>
      </c>
      <c r="D4808" s="222" t="s">
        <v>164</v>
      </c>
      <c r="E4808" s="199" t="s">
        <v>163</v>
      </c>
      <c r="F4808" s="200" t="s">
        <v>937</v>
      </c>
      <c r="G4808" s="200" t="s">
        <v>938</v>
      </c>
      <c r="H4808" s="200" t="s">
        <v>68</v>
      </c>
      <c r="I4808" s="200">
        <v>45708</v>
      </c>
      <c r="J4808" s="143">
        <f t="shared" si="75"/>
        <v>45708</v>
      </c>
      <c r="K4808" s="202">
        <v>2</v>
      </c>
      <c r="L4808" s="284" t="s">
        <v>5907</v>
      </c>
      <c r="M4808" s="223"/>
      <c r="N4808" s="203">
        <v>12.5</v>
      </c>
      <c r="O4808" s="222" t="s">
        <v>958</v>
      </c>
    </row>
    <row r="4809" spans="1:15" ht="29.25" customHeight="1">
      <c r="A4809" s="221" t="s">
        <v>100</v>
      </c>
      <c r="B4809" s="221" t="s">
        <v>787</v>
      </c>
      <c r="C4809" s="222" t="s">
        <v>615</v>
      </c>
      <c r="D4809" s="222" t="s">
        <v>164</v>
      </c>
      <c r="E4809" s="199" t="s">
        <v>163</v>
      </c>
      <c r="F4809" s="200" t="s">
        <v>937</v>
      </c>
      <c r="G4809" s="200" t="s">
        <v>938</v>
      </c>
      <c r="H4809" s="200" t="s">
        <v>11611</v>
      </c>
      <c r="I4809" s="200">
        <v>45708</v>
      </c>
      <c r="J4809" s="143">
        <f t="shared" si="75"/>
        <v>45708</v>
      </c>
      <c r="K4809" s="202">
        <v>3</v>
      </c>
      <c r="L4809" s="284" t="s">
        <v>6111</v>
      </c>
      <c r="M4809" s="223"/>
      <c r="N4809" s="203">
        <v>0</v>
      </c>
      <c r="O4809" s="222" t="s">
        <v>326</v>
      </c>
    </row>
    <row r="4810" spans="1:15" ht="29.25" customHeight="1">
      <c r="A4810" s="221" t="s">
        <v>100</v>
      </c>
      <c r="B4810" s="221" t="s">
        <v>787</v>
      </c>
      <c r="C4810" s="222" t="s">
        <v>615</v>
      </c>
      <c r="D4810" s="222" t="s">
        <v>164</v>
      </c>
      <c r="E4810" s="199" t="s">
        <v>163</v>
      </c>
      <c r="F4810" s="200" t="s">
        <v>1387</v>
      </c>
      <c r="G4810" s="200" t="s">
        <v>1388</v>
      </c>
      <c r="H4810" s="200" t="s">
        <v>1459</v>
      </c>
      <c r="I4810" s="200">
        <v>45708</v>
      </c>
      <c r="J4810" s="143">
        <f t="shared" si="75"/>
        <v>45708</v>
      </c>
      <c r="K4810" s="202">
        <v>3</v>
      </c>
      <c r="L4810" s="284" t="s">
        <v>6112</v>
      </c>
      <c r="M4810" s="223"/>
      <c r="N4810" s="203">
        <v>4.4050000000000002</v>
      </c>
      <c r="O4810" s="222" t="s">
        <v>972</v>
      </c>
    </row>
    <row r="4811" spans="1:15" ht="29.25" customHeight="1">
      <c r="A4811" s="221" t="s">
        <v>100</v>
      </c>
      <c r="B4811" s="221" t="s">
        <v>787</v>
      </c>
      <c r="C4811" s="222" t="s">
        <v>615</v>
      </c>
      <c r="D4811" s="222" t="s">
        <v>164</v>
      </c>
      <c r="E4811" s="199" t="s">
        <v>163</v>
      </c>
      <c r="F4811" s="200" t="s">
        <v>937</v>
      </c>
      <c r="G4811" s="200" t="s">
        <v>938</v>
      </c>
      <c r="H4811" s="200" t="s">
        <v>11611</v>
      </c>
      <c r="I4811" s="200">
        <v>45709</v>
      </c>
      <c r="J4811" s="143">
        <f t="shared" si="75"/>
        <v>45709</v>
      </c>
      <c r="K4811" s="202">
        <v>3</v>
      </c>
      <c r="L4811" s="284" t="s">
        <v>6113</v>
      </c>
      <c r="M4811" s="223"/>
      <c r="N4811" s="203">
        <v>0</v>
      </c>
      <c r="O4811" s="222" t="s">
        <v>326</v>
      </c>
    </row>
    <row r="4812" spans="1:15" ht="29.25" customHeight="1">
      <c r="A4812" s="221" t="s">
        <v>100</v>
      </c>
      <c r="B4812" s="221" t="s">
        <v>787</v>
      </c>
      <c r="C4812" s="222" t="s">
        <v>615</v>
      </c>
      <c r="D4812" s="222" t="s">
        <v>164</v>
      </c>
      <c r="E4812" s="199" t="s">
        <v>163</v>
      </c>
      <c r="F4812" s="200" t="s">
        <v>1387</v>
      </c>
      <c r="G4812" s="200" t="s">
        <v>1388</v>
      </c>
      <c r="H4812" s="200" t="s">
        <v>1459</v>
      </c>
      <c r="I4812" s="200">
        <v>45709</v>
      </c>
      <c r="J4812" s="143">
        <f t="shared" si="75"/>
        <v>45709</v>
      </c>
      <c r="K4812" s="202">
        <v>5</v>
      </c>
      <c r="L4812" s="284" t="s">
        <v>6114</v>
      </c>
      <c r="M4812" s="223"/>
      <c r="N4812" s="203">
        <v>4.4050000000000002</v>
      </c>
      <c r="O4812" s="222" t="s">
        <v>972</v>
      </c>
    </row>
    <row r="4813" spans="1:15" ht="29.25" customHeight="1">
      <c r="A4813" s="221" t="s">
        <v>100</v>
      </c>
      <c r="B4813" s="221" t="s">
        <v>787</v>
      </c>
      <c r="C4813" s="222" t="s">
        <v>615</v>
      </c>
      <c r="D4813" s="222" t="s">
        <v>164</v>
      </c>
      <c r="E4813" s="199" t="s">
        <v>163</v>
      </c>
      <c r="F4813" s="200" t="s">
        <v>937</v>
      </c>
      <c r="G4813" s="200" t="s">
        <v>938</v>
      </c>
      <c r="H4813" s="200" t="s">
        <v>11611</v>
      </c>
      <c r="I4813" s="200">
        <v>45712</v>
      </c>
      <c r="J4813" s="143">
        <f t="shared" si="75"/>
        <v>45712</v>
      </c>
      <c r="K4813" s="202">
        <v>4</v>
      </c>
      <c r="L4813" s="284" t="s">
        <v>6116</v>
      </c>
      <c r="M4813" s="223"/>
      <c r="N4813" s="203">
        <v>0</v>
      </c>
      <c r="O4813" s="222" t="s">
        <v>326</v>
      </c>
    </row>
    <row r="4814" spans="1:15" ht="29.25" customHeight="1">
      <c r="A4814" s="221" t="s">
        <v>100</v>
      </c>
      <c r="B4814" s="221" t="s">
        <v>787</v>
      </c>
      <c r="C4814" s="222" t="s">
        <v>615</v>
      </c>
      <c r="D4814" s="222" t="s">
        <v>164</v>
      </c>
      <c r="E4814" s="199" t="s">
        <v>163</v>
      </c>
      <c r="F4814" s="200" t="s">
        <v>1387</v>
      </c>
      <c r="G4814" s="200" t="s">
        <v>1388</v>
      </c>
      <c r="H4814" s="200" t="s">
        <v>1459</v>
      </c>
      <c r="I4814" s="200">
        <v>45712</v>
      </c>
      <c r="J4814" s="143">
        <f t="shared" si="75"/>
        <v>45712</v>
      </c>
      <c r="K4814" s="202">
        <v>4</v>
      </c>
      <c r="L4814" s="284" t="s">
        <v>6115</v>
      </c>
      <c r="M4814" s="223"/>
      <c r="N4814" s="203">
        <v>4.4050000000000002</v>
      </c>
      <c r="O4814" s="222" t="s">
        <v>972</v>
      </c>
    </row>
    <row r="4815" spans="1:15" ht="29.25" customHeight="1">
      <c r="A4815" s="221" t="s">
        <v>100</v>
      </c>
      <c r="B4815" s="221" t="s">
        <v>787</v>
      </c>
      <c r="C4815" s="222" t="s">
        <v>615</v>
      </c>
      <c r="D4815" s="222" t="s">
        <v>164</v>
      </c>
      <c r="E4815" s="199" t="s">
        <v>163</v>
      </c>
      <c r="F4815" s="200" t="s">
        <v>937</v>
      </c>
      <c r="G4815" s="200" t="s">
        <v>938</v>
      </c>
      <c r="H4815" s="200" t="s">
        <v>11611</v>
      </c>
      <c r="I4815" s="200">
        <v>45713</v>
      </c>
      <c r="J4815" s="143">
        <f t="shared" si="75"/>
        <v>45713</v>
      </c>
      <c r="K4815" s="202">
        <v>5</v>
      </c>
      <c r="L4815" s="284" t="s">
        <v>6118</v>
      </c>
      <c r="M4815" s="223"/>
      <c r="N4815" s="203">
        <v>0</v>
      </c>
      <c r="O4815" s="222" t="s">
        <v>326</v>
      </c>
    </row>
    <row r="4816" spans="1:15" ht="29.25" customHeight="1">
      <c r="A4816" s="221" t="s">
        <v>100</v>
      </c>
      <c r="B4816" s="221" t="s">
        <v>787</v>
      </c>
      <c r="C4816" s="222" t="s">
        <v>615</v>
      </c>
      <c r="D4816" s="222" t="s">
        <v>164</v>
      </c>
      <c r="E4816" s="199" t="s">
        <v>163</v>
      </c>
      <c r="F4816" s="200" t="s">
        <v>1387</v>
      </c>
      <c r="G4816" s="200" t="s">
        <v>1388</v>
      </c>
      <c r="H4816" s="200" t="s">
        <v>1459</v>
      </c>
      <c r="I4816" s="200">
        <v>45713</v>
      </c>
      <c r="J4816" s="143">
        <f t="shared" si="75"/>
        <v>45713</v>
      </c>
      <c r="K4816" s="202">
        <v>3</v>
      </c>
      <c r="L4816" s="284" t="s">
        <v>6117</v>
      </c>
      <c r="M4816" s="223"/>
      <c r="N4816" s="203">
        <v>4.4050000000000002</v>
      </c>
      <c r="O4816" s="222" t="s">
        <v>972</v>
      </c>
    </row>
    <row r="4817" spans="1:15" ht="29.25" customHeight="1">
      <c r="A4817" s="221" t="s">
        <v>100</v>
      </c>
      <c r="B4817" s="221" t="s">
        <v>787</v>
      </c>
      <c r="C4817" s="222" t="s">
        <v>615</v>
      </c>
      <c r="D4817" s="222" t="s">
        <v>164</v>
      </c>
      <c r="E4817" s="199" t="s">
        <v>163</v>
      </c>
      <c r="F4817" s="200" t="s">
        <v>937</v>
      </c>
      <c r="G4817" s="200" t="s">
        <v>938</v>
      </c>
      <c r="H4817" s="200" t="s">
        <v>11611</v>
      </c>
      <c r="I4817" s="200">
        <v>45714</v>
      </c>
      <c r="J4817" s="143">
        <f t="shared" si="75"/>
        <v>45714</v>
      </c>
      <c r="K4817" s="202">
        <v>5</v>
      </c>
      <c r="L4817" s="284" t="s">
        <v>6119</v>
      </c>
      <c r="M4817" s="223"/>
      <c r="N4817" s="203">
        <v>0</v>
      </c>
      <c r="O4817" s="222" t="s">
        <v>326</v>
      </c>
    </row>
    <row r="4818" spans="1:15" ht="29.25" customHeight="1">
      <c r="A4818" s="221" t="s">
        <v>100</v>
      </c>
      <c r="B4818" s="221" t="s">
        <v>787</v>
      </c>
      <c r="C4818" s="222" t="s">
        <v>615</v>
      </c>
      <c r="D4818" s="222" t="s">
        <v>164</v>
      </c>
      <c r="E4818" s="199" t="s">
        <v>163</v>
      </c>
      <c r="F4818" s="200" t="s">
        <v>1387</v>
      </c>
      <c r="G4818" s="200" t="s">
        <v>1388</v>
      </c>
      <c r="H4818" s="200" t="s">
        <v>1459</v>
      </c>
      <c r="I4818" s="200">
        <v>45714</v>
      </c>
      <c r="J4818" s="143">
        <f t="shared" si="75"/>
        <v>45714</v>
      </c>
      <c r="K4818" s="202">
        <v>3</v>
      </c>
      <c r="L4818" s="284" t="s">
        <v>6120</v>
      </c>
      <c r="M4818" s="223"/>
      <c r="N4818" s="203">
        <v>4.4050000000000002</v>
      </c>
      <c r="O4818" s="222" t="s">
        <v>972</v>
      </c>
    </row>
    <row r="4819" spans="1:15" ht="29.25" customHeight="1">
      <c r="A4819" s="221" t="s">
        <v>100</v>
      </c>
      <c r="B4819" s="221" t="s">
        <v>787</v>
      </c>
      <c r="C4819" s="222" t="s">
        <v>615</v>
      </c>
      <c r="D4819" s="222" t="s">
        <v>164</v>
      </c>
      <c r="E4819" s="199" t="s">
        <v>179</v>
      </c>
      <c r="F4819" s="200"/>
      <c r="G4819" s="200"/>
      <c r="H4819" s="200"/>
      <c r="I4819" s="200">
        <v>45715</v>
      </c>
      <c r="J4819" s="143">
        <f t="shared" si="75"/>
        <v>45715</v>
      </c>
      <c r="K4819" s="202">
        <v>2</v>
      </c>
      <c r="L4819" s="285" t="s">
        <v>6271</v>
      </c>
      <c r="M4819" s="223"/>
      <c r="N4819" s="203"/>
      <c r="O4819" s="222" t="s">
        <v>326</v>
      </c>
    </row>
    <row r="4820" spans="1:15" ht="29.25" customHeight="1">
      <c r="A4820" s="221" t="s">
        <v>100</v>
      </c>
      <c r="B4820" s="221" t="s">
        <v>787</v>
      </c>
      <c r="C4820" s="222" t="s">
        <v>615</v>
      </c>
      <c r="D4820" s="222" t="s">
        <v>164</v>
      </c>
      <c r="E4820" s="199" t="s">
        <v>165</v>
      </c>
      <c r="F4820" s="200"/>
      <c r="G4820" s="200"/>
      <c r="H4820" s="200"/>
      <c r="I4820" s="200">
        <v>45715</v>
      </c>
      <c r="J4820" s="143">
        <f t="shared" si="75"/>
        <v>45715</v>
      </c>
      <c r="K4820" s="202">
        <v>4</v>
      </c>
      <c r="L4820" s="285" t="s">
        <v>6272</v>
      </c>
      <c r="M4820" s="223"/>
      <c r="N4820" s="203"/>
      <c r="O4820" s="222" t="s">
        <v>326</v>
      </c>
    </row>
    <row r="4821" spans="1:15" ht="29.25" customHeight="1">
      <c r="A4821" s="221" t="s">
        <v>100</v>
      </c>
      <c r="B4821" s="221" t="s">
        <v>787</v>
      </c>
      <c r="C4821" s="222" t="s">
        <v>615</v>
      </c>
      <c r="D4821" s="222" t="s">
        <v>164</v>
      </c>
      <c r="E4821" s="199" t="s">
        <v>163</v>
      </c>
      <c r="F4821" s="200" t="s">
        <v>1387</v>
      </c>
      <c r="G4821" s="200" t="s">
        <v>1388</v>
      </c>
      <c r="H4821" s="200" t="s">
        <v>1459</v>
      </c>
      <c r="I4821" s="200">
        <v>45715</v>
      </c>
      <c r="J4821" s="143">
        <f t="shared" si="75"/>
        <v>45715</v>
      </c>
      <c r="K4821" s="202">
        <v>2</v>
      </c>
      <c r="L4821" s="284" t="s">
        <v>6270</v>
      </c>
      <c r="M4821" s="223"/>
      <c r="N4821" s="203">
        <v>4.4050000000000002</v>
      </c>
      <c r="O4821" s="222" t="s">
        <v>972</v>
      </c>
    </row>
    <row r="4822" spans="1:15" ht="29.25" customHeight="1">
      <c r="A4822" s="221" t="s">
        <v>100</v>
      </c>
      <c r="B4822" s="221" t="s">
        <v>787</v>
      </c>
      <c r="C4822" s="222" t="s">
        <v>615</v>
      </c>
      <c r="D4822" s="222" t="s">
        <v>164</v>
      </c>
      <c r="E4822" s="199" t="s">
        <v>163</v>
      </c>
      <c r="F4822" s="200" t="s">
        <v>937</v>
      </c>
      <c r="G4822" s="200" t="s">
        <v>938</v>
      </c>
      <c r="H4822" s="200" t="s">
        <v>11611</v>
      </c>
      <c r="I4822" s="200">
        <v>45719</v>
      </c>
      <c r="J4822" s="143">
        <f t="shared" si="75"/>
        <v>45719</v>
      </c>
      <c r="K4822" s="202">
        <v>8</v>
      </c>
      <c r="L4822" s="284" t="s">
        <v>6273</v>
      </c>
      <c r="M4822" s="223"/>
      <c r="N4822" s="203">
        <v>0</v>
      </c>
      <c r="O4822" s="222" t="s">
        <v>326</v>
      </c>
    </row>
    <row r="4823" spans="1:15" ht="29.25" customHeight="1">
      <c r="A4823" s="221" t="s">
        <v>100</v>
      </c>
      <c r="B4823" s="221" t="s">
        <v>787</v>
      </c>
      <c r="C4823" s="222" t="s">
        <v>615</v>
      </c>
      <c r="D4823" s="222" t="s">
        <v>164</v>
      </c>
      <c r="E4823" s="199" t="s">
        <v>163</v>
      </c>
      <c r="F4823" s="200" t="s">
        <v>937</v>
      </c>
      <c r="G4823" s="200" t="s">
        <v>938</v>
      </c>
      <c r="H4823" s="200" t="s">
        <v>98</v>
      </c>
      <c r="I4823" s="200">
        <v>45720</v>
      </c>
      <c r="J4823" s="143">
        <f t="shared" si="75"/>
        <v>45720</v>
      </c>
      <c r="K4823" s="202">
        <v>8</v>
      </c>
      <c r="L4823" s="284" t="s">
        <v>6274</v>
      </c>
      <c r="M4823" s="223"/>
      <c r="N4823" s="203">
        <v>14.625</v>
      </c>
      <c r="O4823" s="222" t="s">
        <v>968</v>
      </c>
    </row>
    <row r="4824" spans="1:15" ht="29.25" customHeight="1">
      <c r="A4824" s="221" t="s">
        <v>100</v>
      </c>
      <c r="B4824" s="221" t="s">
        <v>787</v>
      </c>
      <c r="C4824" s="222" t="s">
        <v>615</v>
      </c>
      <c r="D4824" s="222" t="s">
        <v>164</v>
      </c>
      <c r="E4824" s="199" t="s">
        <v>163</v>
      </c>
      <c r="F4824" s="200" t="s">
        <v>937</v>
      </c>
      <c r="G4824" s="200" t="s">
        <v>938</v>
      </c>
      <c r="H4824" s="200" t="s">
        <v>98</v>
      </c>
      <c r="I4824" s="200">
        <v>45721</v>
      </c>
      <c r="J4824" s="143">
        <f t="shared" si="75"/>
        <v>45721</v>
      </c>
      <c r="K4824" s="202">
        <v>8</v>
      </c>
      <c r="L4824" s="284" t="s">
        <v>6274</v>
      </c>
      <c r="M4824" s="223"/>
      <c r="N4824" s="203">
        <v>14.625</v>
      </c>
      <c r="O4824" s="222" t="s">
        <v>968</v>
      </c>
    </row>
    <row r="4825" spans="1:15" ht="29.25" customHeight="1">
      <c r="A4825" s="221" t="s">
        <v>100</v>
      </c>
      <c r="B4825" s="221" t="s">
        <v>787</v>
      </c>
      <c r="C4825" s="222" t="s">
        <v>615</v>
      </c>
      <c r="D4825" s="222" t="s">
        <v>164</v>
      </c>
      <c r="E4825" s="199" t="s">
        <v>163</v>
      </c>
      <c r="F4825" s="200" t="s">
        <v>937</v>
      </c>
      <c r="G4825" s="200" t="s">
        <v>938</v>
      </c>
      <c r="H4825" s="200" t="s">
        <v>98</v>
      </c>
      <c r="I4825" s="200">
        <v>45722</v>
      </c>
      <c r="J4825" s="143">
        <f t="shared" si="75"/>
        <v>45722</v>
      </c>
      <c r="K4825" s="202">
        <v>8</v>
      </c>
      <c r="L4825" s="284" t="s">
        <v>6274</v>
      </c>
      <c r="M4825" s="223"/>
      <c r="N4825" s="203">
        <v>14.625</v>
      </c>
      <c r="O4825" s="222" t="s">
        <v>968</v>
      </c>
    </row>
    <row r="4826" spans="1:15" ht="29.25" customHeight="1">
      <c r="A4826" s="221" t="s">
        <v>100</v>
      </c>
      <c r="B4826" s="221" t="s">
        <v>787</v>
      </c>
      <c r="C4826" s="222" t="s">
        <v>615</v>
      </c>
      <c r="D4826" s="222" t="s">
        <v>164</v>
      </c>
      <c r="E4826" s="199" t="s">
        <v>163</v>
      </c>
      <c r="F4826" s="200" t="s">
        <v>937</v>
      </c>
      <c r="G4826" s="200" t="s">
        <v>938</v>
      </c>
      <c r="H4826" s="200" t="s">
        <v>4802</v>
      </c>
      <c r="I4826" s="200">
        <v>45723</v>
      </c>
      <c r="J4826" s="143">
        <f t="shared" si="75"/>
        <v>45723</v>
      </c>
      <c r="K4826" s="202">
        <v>3</v>
      </c>
      <c r="L4826" s="284" t="s">
        <v>6412</v>
      </c>
      <c r="M4826" s="223"/>
      <c r="N4826" s="203">
        <v>0</v>
      </c>
      <c r="O4826" s="222" t="s">
        <v>326</v>
      </c>
    </row>
    <row r="4827" spans="1:15" ht="29.25" customHeight="1">
      <c r="A4827" s="221" t="s">
        <v>100</v>
      </c>
      <c r="B4827" s="221" t="s">
        <v>787</v>
      </c>
      <c r="C4827" s="222" t="s">
        <v>615</v>
      </c>
      <c r="D4827" s="222" t="s">
        <v>164</v>
      </c>
      <c r="E4827" s="199" t="s">
        <v>163</v>
      </c>
      <c r="F4827" s="200" t="s">
        <v>937</v>
      </c>
      <c r="G4827" s="200" t="s">
        <v>938</v>
      </c>
      <c r="H4827" s="200" t="s">
        <v>98</v>
      </c>
      <c r="I4827" s="200">
        <v>45723</v>
      </c>
      <c r="J4827" s="143">
        <f t="shared" si="75"/>
        <v>45723</v>
      </c>
      <c r="K4827" s="202">
        <v>5</v>
      </c>
      <c r="L4827" s="284" t="s">
        <v>6274</v>
      </c>
      <c r="M4827" s="223"/>
      <c r="N4827" s="203">
        <v>14.625</v>
      </c>
      <c r="O4827" s="222" t="s">
        <v>968</v>
      </c>
    </row>
    <row r="4828" spans="1:15" ht="29.25" customHeight="1">
      <c r="A4828" s="221" t="s">
        <v>100</v>
      </c>
      <c r="B4828" s="221" t="s">
        <v>787</v>
      </c>
      <c r="C4828" s="222" t="s">
        <v>615</v>
      </c>
      <c r="D4828" s="222" t="s">
        <v>164</v>
      </c>
      <c r="E4828" s="199" t="s">
        <v>163</v>
      </c>
      <c r="F4828" s="200" t="s">
        <v>937</v>
      </c>
      <c r="G4828" s="200" t="s">
        <v>938</v>
      </c>
      <c r="H4828" s="200" t="s">
        <v>4802</v>
      </c>
      <c r="I4828" s="200">
        <v>45726</v>
      </c>
      <c r="J4828" s="143">
        <f t="shared" si="75"/>
        <v>45726</v>
      </c>
      <c r="K4828" s="202">
        <v>4</v>
      </c>
      <c r="L4828" s="284" t="s">
        <v>6412</v>
      </c>
      <c r="M4828" s="223"/>
      <c r="N4828" s="203">
        <v>0</v>
      </c>
      <c r="O4828" s="222" t="s">
        <v>326</v>
      </c>
    </row>
    <row r="4829" spans="1:15" ht="29.25" customHeight="1">
      <c r="A4829" s="221" t="s">
        <v>100</v>
      </c>
      <c r="B4829" s="221" t="s">
        <v>787</v>
      </c>
      <c r="C4829" s="222" t="s">
        <v>615</v>
      </c>
      <c r="D4829" s="222" t="s">
        <v>164</v>
      </c>
      <c r="E4829" s="199" t="s">
        <v>163</v>
      </c>
      <c r="F4829" s="200" t="s">
        <v>937</v>
      </c>
      <c r="G4829" s="200" t="s">
        <v>938</v>
      </c>
      <c r="H4829" s="200" t="s">
        <v>98</v>
      </c>
      <c r="I4829" s="200">
        <v>45726</v>
      </c>
      <c r="J4829" s="143">
        <f t="shared" si="75"/>
        <v>45726</v>
      </c>
      <c r="K4829" s="202">
        <v>4</v>
      </c>
      <c r="L4829" s="285" t="s">
        <v>6413</v>
      </c>
      <c r="M4829" s="223"/>
      <c r="N4829" s="203">
        <v>14.625</v>
      </c>
      <c r="O4829" s="222" t="s">
        <v>968</v>
      </c>
    </row>
    <row r="4830" spans="1:15" ht="29.25" customHeight="1">
      <c r="A4830" s="221" t="s">
        <v>100</v>
      </c>
      <c r="B4830" s="221" t="s">
        <v>787</v>
      </c>
      <c r="C4830" s="222" t="s">
        <v>615</v>
      </c>
      <c r="D4830" s="222" t="s">
        <v>164</v>
      </c>
      <c r="E4830" s="199" t="s">
        <v>163</v>
      </c>
      <c r="F4830" s="200" t="s">
        <v>937</v>
      </c>
      <c r="G4830" s="200" t="s">
        <v>938</v>
      </c>
      <c r="H4830" s="200" t="s">
        <v>4802</v>
      </c>
      <c r="I4830" s="200">
        <v>45727</v>
      </c>
      <c r="J4830" s="143">
        <f t="shared" si="75"/>
        <v>45727</v>
      </c>
      <c r="K4830" s="202">
        <v>4</v>
      </c>
      <c r="L4830" s="284" t="s">
        <v>6412</v>
      </c>
      <c r="M4830" s="223"/>
      <c r="N4830" s="203">
        <v>0</v>
      </c>
      <c r="O4830" s="222" t="s">
        <v>326</v>
      </c>
    </row>
    <row r="4831" spans="1:15" ht="29.25" customHeight="1">
      <c r="A4831" s="221" t="s">
        <v>100</v>
      </c>
      <c r="B4831" s="221" t="s">
        <v>787</v>
      </c>
      <c r="C4831" s="222" t="s">
        <v>615</v>
      </c>
      <c r="D4831" s="222" t="s">
        <v>164</v>
      </c>
      <c r="E4831" s="199" t="s">
        <v>163</v>
      </c>
      <c r="F4831" s="200" t="s">
        <v>937</v>
      </c>
      <c r="G4831" s="200" t="s">
        <v>938</v>
      </c>
      <c r="H4831" s="200" t="s">
        <v>98</v>
      </c>
      <c r="I4831" s="200">
        <v>45727</v>
      </c>
      <c r="J4831" s="143">
        <f t="shared" si="75"/>
        <v>45727</v>
      </c>
      <c r="K4831" s="202">
        <v>4</v>
      </c>
      <c r="L4831" s="285" t="s">
        <v>6413</v>
      </c>
      <c r="M4831" s="223"/>
      <c r="N4831" s="203">
        <v>14.625</v>
      </c>
      <c r="O4831" s="222" t="s">
        <v>968</v>
      </c>
    </row>
    <row r="4832" spans="1:15" ht="29.25" customHeight="1">
      <c r="A4832" s="221" t="s">
        <v>100</v>
      </c>
      <c r="B4832" s="221" t="s">
        <v>787</v>
      </c>
      <c r="C4832" s="222" t="s">
        <v>615</v>
      </c>
      <c r="D4832" s="222" t="s">
        <v>164</v>
      </c>
      <c r="E4832" s="199" t="s">
        <v>163</v>
      </c>
      <c r="F4832" s="200" t="s">
        <v>937</v>
      </c>
      <c r="G4832" s="200" t="s">
        <v>938</v>
      </c>
      <c r="H4832" s="200" t="s">
        <v>98</v>
      </c>
      <c r="I4832" s="200">
        <v>45728</v>
      </c>
      <c r="J4832" s="143">
        <f t="shared" si="75"/>
        <v>45728</v>
      </c>
      <c r="K4832" s="202">
        <v>4</v>
      </c>
      <c r="L4832" s="285" t="s">
        <v>6413</v>
      </c>
      <c r="M4832" s="223"/>
      <c r="N4832" s="203">
        <v>14.625</v>
      </c>
      <c r="O4832" s="222" t="s">
        <v>968</v>
      </c>
    </row>
    <row r="4833" spans="1:15" ht="29.25" customHeight="1">
      <c r="A4833" s="221" t="s">
        <v>100</v>
      </c>
      <c r="B4833" s="221" t="s">
        <v>787</v>
      </c>
      <c r="C4833" s="222" t="s">
        <v>615</v>
      </c>
      <c r="D4833" s="222" t="s">
        <v>164</v>
      </c>
      <c r="E4833" s="199" t="s">
        <v>163</v>
      </c>
      <c r="F4833" s="200" t="s">
        <v>1387</v>
      </c>
      <c r="G4833" s="200" t="s">
        <v>1388</v>
      </c>
      <c r="H4833" s="200" t="s">
        <v>1459</v>
      </c>
      <c r="I4833" s="200">
        <v>45728</v>
      </c>
      <c r="J4833" s="143">
        <f t="shared" si="75"/>
        <v>45728</v>
      </c>
      <c r="K4833" s="202">
        <v>4</v>
      </c>
      <c r="L4833" s="284" t="s">
        <v>6414</v>
      </c>
      <c r="M4833" s="223"/>
      <c r="N4833" s="203">
        <v>4.4050000000000002</v>
      </c>
      <c r="O4833" s="222" t="s">
        <v>972</v>
      </c>
    </row>
    <row r="4834" spans="1:15" ht="29.25" customHeight="1">
      <c r="A4834" s="221" t="s">
        <v>100</v>
      </c>
      <c r="B4834" s="221" t="s">
        <v>787</v>
      </c>
      <c r="C4834" s="222" t="s">
        <v>615</v>
      </c>
      <c r="D4834" s="222" t="s">
        <v>164</v>
      </c>
      <c r="E4834" s="199" t="s">
        <v>163</v>
      </c>
      <c r="F4834" s="200" t="s">
        <v>937</v>
      </c>
      <c r="G4834" s="200" t="s">
        <v>938</v>
      </c>
      <c r="H4834" s="200" t="s">
        <v>98</v>
      </c>
      <c r="I4834" s="200">
        <v>45729</v>
      </c>
      <c r="J4834" s="143">
        <f t="shared" si="75"/>
        <v>45729</v>
      </c>
      <c r="K4834" s="202">
        <v>8</v>
      </c>
      <c r="L4834" s="285" t="s">
        <v>6413</v>
      </c>
      <c r="M4834" s="223"/>
      <c r="N4834" s="203">
        <v>14.625</v>
      </c>
      <c r="O4834" s="222" t="s">
        <v>968</v>
      </c>
    </row>
    <row r="4835" spans="1:15" ht="29.25" customHeight="1">
      <c r="A4835" s="221" t="s">
        <v>100</v>
      </c>
      <c r="B4835" s="221" t="s">
        <v>787</v>
      </c>
      <c r="C4835" s="222" t="s">
        <v>615</v>
      </c>
      <c r="D4835" s="222" t="s">
        <v>164</v>
      </c>
      <c r="E4835" s="199" t="s">
        <v>163</v>
      </c>
      <c r="F4835" s="200" t="s">
        <v>937</v>
      </c>
      <c r="G4835" s="200" t="s">
        <v>938</v>
      </c>
      <c r="H4835" s="200" t="s">
        <v>98</v>
      </c>
      <c r="I4835" s="200">
        <v>45730</v>
      </c>
      <c r="J4835" s="143">
        <f t="shared" si="75"/>
        <v>45730</v>
      </c>
      <c r="K4835" s="202">
        <v>5</v>
      </c>
      <c r="L4835" s="284" t="s">
        <v>6566</v>
      </c>
      <c r="M4835" s="223"/>
      <c r="N4835" s="203">
        <v>14.625</v>
      </c>
      <c r="O4835" s="222" t="s">
        <v>968</v>
      </c>
    </row>
    <row r="4836" spans="1:15" ht="29.25" customHeight="1">
      <c r="A4836" s="221" t="s">
        <v>100</v>
      </c>
      <c r="B4836" s="221" t="s">
        <v>787</v>
      </c>
      <c r="C4836" s="222" t="s">
        <v>615</v>
      </c>
      <c r="D4836" s="222" t="s">
        <v>164</v>
      </c>
      <c r="E4836" s="199" t="s">
        <v>163</v>
      </c>
      <c r="F4836" s="200" t="s">
        <v>1387</v>
      </c>
      <c r="G4836" s="200" t="s">
        <v>1388</v>
      </c>
      <c r="H4836" s="200" t="s">
        <v>1459</v>
      </c>
      <c r="I4836" s="200">
        <v>45730</v>
      </c>
      <c r="J4836" s="143">
        <f t="shared" si="75"/>
        <v>45730</v>
      </c>
      <c r="K4836" s="202">
        <v>3</v>
      </c>
      <c r="L4836" s="285" t="s">
        <v>6565</v>
      </c>
      <c r="M4836" s="223"/>
      <c r="N4836" s="203">
        <v>4.4050000000000002</v>
      </c>
      <c r="O4836" s="222" t="s">
        <v>972</v>
      </c>
    </row>
    <row r="4837" spans="1:15" ht="29.25" customHeight="1">
      <c r="A4837" s="221" t="s">
        <v>100</v>
      </c>
      <c r="B4837" s="221" t="s">
        <v>787</v>
      </c>
      <c r="C4837" s="222" t="s">
        <v>615</v>
      </c>
      <c r="D4837" s="222" t="s">
        <v>164</v>
      </c>
      <c r="E4837" s="199" t="s">
        <v>163</v>
      </c>
      <c r="F4837" s="200" t="s">
        <v>937</v>
      </c>
      <c r="G4837" s="200" t="s">
        <v>938</v>
      </c>
      <c r="H4837" s="200" t="s">
        <v>98</v>
      </c>
      <c r="I4837" s="200">
        <v>45733</v>
      </c>
      <c r="J4837" s="143">
        <f t="shared" si="75"/>
        <v>45733</v>
      </c>
      <c r="K4837" s="202">
        <v>7</v>
      </c>
      <c r="L4837" s="284" t="s">
        <v>6567</v>
      </c>
      <c r="M4837" s="223"/>
      <c r="N4837" s="203">
        <v>14.625</v>
      </c>
      <c r="O4837" s="222" t="s">
        <v>968</v>
      </c>
    </row>
    <row r="4838" spans="1:15" ht="29.25" customHeight="1">
      <c r="A4838" s="221" t="s">
        <v>100</v>
      </c>
      <c r="B4838" s="221" t="s">
        <v>787</v>
      </c>
      <c r="C4838" s="222" t="s">
        <v>615</v>
      </c>
      <c r="D4838" s="222" t="s">
        <v>164</v>
      </c>
      <c r="E4838" s="199" t="s">
        <v>163</v>
      </c>
      <c r="F4838" s="200" t="s">
        <v>1387</v>
      </c>
      <c r="G4838" s="200" t="s">
        <v>1388</v>
      </c>
      <c r="H4838" s="200" t="s">
        <v>1459</v>
      </c>
      <c r="I4838" s="200">
        <v>45733</v>
      </c>
      <c r="J4838" s="143">
        <f t="shared" si="75"/>
        <v>45733</v>
      </c>
      <c r="K4838" s="202">
        <v>1</v>
      </c>
      <c r="L4838" s="285" t="s">
        <v>6565</v>
      </c>
      <c r="M4838" s="223"/>
      <c r="N4838" s="203">
        <v>4.4050000000000002</v>
      </c>
      <c r="O4838" s="222" t="s">
        <v>972</v>
      </c>
    </row>
    <row r="4839" spans="1:15" ht="29.25" customHeight="1">
      <c r="A4839" s="221" t="s">
        <v>100</v>
      </c>
      <c r="B4839" s="221" t="s">
        <v>787</v>
      </c>
      <c r="C4839" s="222" t="s">
        <v>615</v>
      </c>
      <c r="D4839" s="222" t="s">
        <v>164</v>
      </c>
      <c r="E4839" s="199" t="s">
        <v>163</v>
      </c>
      <c r="F4839" s="200" t="s">
        <v>937</v>
      </c>
      <c r="G4839" s="200" t="s">
        <v>938</v>
      </c>
      <c r="H4839" s="200" t="s">
        <v>98</v>
      </c>
      <c r="I4839" s="200">
        <v>45734</v>
      </c>
      <c r="J4839" s="143">
        <f t="shared" si="75"/>
        <v>45734</v>
      </c>
      <c r="K4839" s="202">
        <v>6</v>
      </c>
      <c r="L4839" s="284" t="s">
        <v>6568</v>
      </c>
      <c r="M4839" s="223"/>
      <c r="N4839" s="203">
        <v>14.625</v>
      </c>
      <c r="O4839" s="222" t="s">
        <v>968</v>
      </c>
    </row>
    <row r="4840" spans="1:15" ht="29.25" customHeight="1">
      <c r="A4840" s="221" t="s">
        <v>100</v>
      </c>
      <c r="B4840" s="221" t="s">
        <v>787</v>
      </c>
      <c r="C4840" s="222" t="s">
        <v>615</v>
      </c>
      <c r="D4840" s="222" t="s">
        <v>164</v>
      </c>
      <c r="E4840" s="199" t="s">
        <v>163</v>
      </c>
      <c r="F4840" s="200" t="s">
        <v>1387</v>
      </c>
      <c r="G4840" s="200" t="s">
        <v>1388</v>
      </c>
      <c r="H4840" s="200" t="s">
        <v>1459</v>
      </c>
      <c r="I4840" s="200">
        <v>45734</v>
      </c>
      <c r="J4840" s="143">
        <f t="shared" si="75"/>
        <v>45734</v>
      </c>
      <c r="K4840" s="202">
        <v>2</v>
      </c>
      <c r="L4840" s="285" t="s">
        <v>6565</v>
      </c>
      <c r="M4840" s="223"/>
      <c r="N4840" s="203">
        <v>4.4050000000000002</v>
      </c>
      <c r="O4840" s="222" t="s">
        <v>972</v>
      </c>
    </row>
    <row r="4841" spans="1:15" ht="29.25" customHeight="1">
      <c r="A4841" s="221" t="s">
        <v>100</v>
      </c>
      <c r="B4841" s="221" t="s">
        <v>787</v>
      </c>
      <c r="C4841" s="222" t="s">
        <v>615</v>
      </c>
      <c r="D4841" s="222" t="s">
        <v>164</v>
      </c>
      <c r="E4841" s="199" t="s">
        <v>163</v>
      </c>
      <c r="F4841" s="200" t="s">
        <v>937</v>
      </c>
      <c r="G4841" s="200" t="s">
        <v>938</v>
      </c>
      <c r="H4841" s="200" t="s">
        <v>98</v>
      </c>
      <c r="I4841" s="200">
        <v>45735</v>
      </c>
      <c r="J4841" s="143">
        <f t="shared" si="75"/>
        <v>45735</v>
      </c>
      <c r="K4841" s="202">
        <v>6</v>
      </c>
      <c r="L4841" s="284" t="s">
        <v>6568</v>
      </c>
      <c r="M4841" s="223"/>
      <c r="N4841" s="203">
        <v>14.625</v>
      </c>
      <c r="O4841" s="222" t="s">
        <v>968</v>
      </c>
    </row>
    <row r="4842" spans="1:15" ht="29.25" customHeight="1">
      <c r="A4842" s="221" t="s">
        <v>100</v>
      </c>
      <c r="B4842" s="221" t="s">
        <v>787</v>
      </c>
      <c r="C4842" s="222" t="s">
        <v>615</v>
      </c>
      <c r="D4842" s="222" t="s">
        <v>164</v>
      </c>
      <c r="E4842" s="199" t="s">
        <v>163</v>
      </c>
      <c r="F4842" s="200" t="s">
        <v>1387</v>
      </c>
      <c r="G4842" s="200" t="s">
        <v>1388</v>
      </c>
      <c r="H4842" s="200" t="s">
        <v>1459</v>
      </c>
      <c r="I4842" s="200">
        <v>45735</v>
      </c>
      <c r="J4842" s="143">
        <f t="shared" si="75"/>
        <v>45735</v>
      </c>
      <c r="K4842" s="202">
        <v>2</v>
      </c>
      <c r="L4842" s="285" t="s">
        <v>6565</v>
      </c>
      <c r="M4842" s="223"/>
      <c r="N4842" s="203">
        <v>4.4050000000000002</v>
      </c>
      <c r="O4842" s="222" t="s">
        <v>972</v>
      </c>
    </row>
    <row r="4843" spans="1:15" ht="29.25" customHeight="1">
      <c r="A4843" s="221" t="s">
        <v>100</v>
      </c>
      <c r="B4843" s="221" t="s">
        <v>787</v>
      </c>
      <c r="C4843" s="222" t="s">
        <v>615</v>
      </c>
      <c r="D4843" s="222" t="s">
        <v>164</v>
      </c>
      <c r="E4843" s="199" t="s">
        <v>163</v>
      </c>
      <c r="F4843" s="200" t="s">
        <v>1387</v>
      </c>
      <c r="G4843" s="200" t="s">
        <v>1388</v>
      </c>
      <c r="H4843" s="200" t="s">
        <v>1464</v>
      </c>
      <c r="I4843" s="200">
        <v>45736</v>
      </c>
      <c r="J4843" s="143">
        <f t="shared" si="75"/>
        <v>45736</v>
      </c>
      <c r="K4843" s="202">
        <v>3</v>
      </c>
      <c r="L4843" s="285" t="s">
        <v>6754</v>
      </c>
      <c r="M4843" s="223"/>
      <c r="N4843" s="203">
        <v>1.9</v>
      </c>
      <c r="O4843" s="222" t="s">
        <v>967</v>
      </c>
    </row>
    <row r="4844" spans="1:15" ht="29.25" customHeight="1">
      <c r="A4844" s="221" t="s">
        <v>100</v>
      </c>
      <c r="B4844" s="221" t="s">
        <v>787</v>
      </c>
      <c r="C4844" s="222" t="s">
        <v>615</v>
      </c>
      <c r="D4844" s="222" t="s">
        <v>164</v>
      </c>
      <c r="E4844" s="199" t="s">
        <v>163</v>
      </c>
      <c r="F4844" s="200" t="s">
        <v>937</v>
      </c>
      <c r="G4844" s="200" t="s">
        <v>938</v>
      </c>
      <c r="H4844" s="200" t="s">
        <v>4799</v>
      </c>
      <c r="I4844" s="200">
        <v>45736</v>
      </c>
      <c r="J4844" s="143">
        <f t="shared" si="75"/>
        <v>45736</v>
      </c>
      <c r="K4844" s="202">
        <v>2</v>
      </c>
      <c r="L4844" s="285" t="s">
        <v>6753</v>
      </c>
      <c r="M4844" s="223"/>
      <c r="N4844" s="203">
        <v>0</v>
      </c>
      <c r="O4844" s="222" t="s">
        <v>326</v>
      </c>
    </row>
    <row r="4845" spans="1:15" ht="29.25" customHeight="1">
      <c r="A4845" s="221" t="s">
        <v>100</v>
      </c>
      <c r="B4845" s="221" t="s">
        <v>787</v>
      </c>
      <c r="C4845" s="222" t="s">
        <v>615</v>
      </c>
      <c r="D4845" s="222" t="s">
        <v>164</v>
      </c>
      <c r="E4845" s="199" t="s">
        <v>163</v>
      </c>
      <c r="F4845" s="200" t="s">
        <v>937</v>
      </c>
      <c r="G4845" s="200" t="s">
        <v>938</v>
      </c>
      <c r="H4845" s="200" t="s">
        <v>98</v>
      </c>
      <c r="I4845" s="200">
        <v>45736</v>
      </c>
      <c r="J4845" s="143">
        <f t="shared" si="75"/>
        <v>45736</v>
      </c>
      <c r="K4845" s="202">
        <v>3</v>
      </c>
      <c r="L4845" s="284" t="s">
        <v>6752</v>
      </c>
      <c r="M4845" s="223"/>
      <c r="N4845" s="203">
        <v>14.625</v>
      </c>
      <c r="O4845" s="222" t="s">
        <v>968</v>
      </c>
    </row>
    <row r="4846" spans="1:15" ht="29.25" customHeight="1">
      <c r="A4846" s="221" t="s">
        <v>100</v>
      </c>
      <c r="B4846" s="221" t="s">
        <v>787</v>
      </c>
      <c r="C4846" s="222" t="s">
        <v>615</v>
      </c>
      <c r="D4846" s="222" t="s">
        <v>164</v>
      </c>
      <c r="E4846" s="199" t="s">
        <v>163</v>
      </c>
      <c r="F4846" s="200" t="s">
        <v>1387</v>
      </c>
      <c r="G4846" s="200" t="s">
        <v>1388</v>
      </c>
      <c r="H4846" s="200" t="s">
        <v>1464</v>
      </c>
      <c r="I4846" s="200">
        <v>45737</v>
      </c>
      <c r="J4846" s="143">
        <f t="shared" si="75"/>
        <v>45737</v>
      </c>
      <c r="K4846" s="202">
        <v>3</v>
      </c>
      <c r="L4846" s="285" t="s">
        <v>6754</v>
      </c>
      <c r="M4846" s="223"/>
      <c r="N4846" s="203">
        <v>1.9</v>
      </c>
      <c r="O4846" s="222" t="s">
        <v>967</v>
      </c>
    </row>
    <row r="4847" spans="1:15" ht="29.25" customHeight="1">
      <c r="A4847" s="221" t="s">
        <v>100</v>
      </c>
      <c r="B4847" s="221" t="s">
        <v>787</v>
      </c>
      <c r="C4847" s="222" t="s">
        <v>615</v>
      </c>
      <c r="D4847" s="222" t="s">
        <v>164</v>
      </c>
      <c r="E4847" s="199" t="s">
        <v>163</v>
      </c>
      <c r="F4847" s="200" t="s">
        <v>937</v>
      </c>
      <c r="G4847" s="200" t="s">
        <v>938</v>
      </c>
      <c r="H4847" s="200" t="s">
        <v>4799</v>
      </c>
      <c r="I4847" s="200">
        <v>45737</v>
      </c>
      <c r="J4847" s="143">
        <f t="shared" si="75"/>
        <v>45737</v>
      </c>
      <c r="K4847" s="202">
        <v>2</v>
      </c>
      <c r="L4847" s="285" t="s">
        <v>6753</v>
      </c>
      <c r="M4847" s="223"/>
      <c r="N4847" s="203">
        <v>0</v>
      </c>
      <c r="O4847" s="222" t="s">
        <v>326</v>
      </c>
    </row>
    <row r="4848" spans="1:15" ht="29.25" customHeight="1">
      <c r="A4848" s="221" t="s">
        <v>100</v>
      </c>
      <c r="B4848" s="221" t="s">
        <v>787</v>
      </c>
      <c r="C4848" s="222" t="s">
        <v>615</v>
      </c>
      <c r="D4848" s="222" t="s">
        <v>164</v>
      </c>
      <c r="E4848" s="199" t="s">
        <v>163</v>
      </c>
      <c r="F4848" s="200" t="s">
        <v>937</v>
      </c>
      <c r="G4848" s="200" t="s">
        <v>938</v>
      </c>
      <c r="H4848" s="200" t="s">
        <v>98</v>
      </c>
      <c r="I4848" s="200">
        <v>45737</v>
      </c>
      <c r="J4848" s="143">
        <f t="shared" si="75"/>
        <v>45737</v>
      </c>
      <c r="K4848" s="202">
        <v>3</v>
      </c>
      <c r="L4848" s="284" t="s">
        <v>6752</v>
      </c>
      <c r="M4848" s="223"/>
      <c r="N4848" s="203">
        <v>14.625</v>
      </c>
      <c r="O4848" s="222" t="s">
        <v>968</v>
      </c>
    </row>
    <row r="4849" spans="1:15" ht="29.25" customHeight="1">
      <c r="A4849" s="221" t="s">
        <v>100</v>
      </c>
      <c r="B4849" s="221" t="s">
        <v>787</v>
      </c>
      <c r="C4849" s="222" t="s">
        <v>615</v>
      </c>
      <c r="D4849" s="222" t="s">
        <v>164</v>
      </c>
      <c r="E4849" s="199" t="s">
        <v>163</v>
      </c>
      <c r="F4849" s="200" t="s">
        <v>1387</v>
      </c>
      <c r="G4849" s="200" t="s">
        <v>1388</v>
      </c>
      <c r="H4849" s="200" t="s">
        <v>1464</v>
      </c>
      <c r="I4849" s="200">
        <v>45740</v>
      </c>
      <c r="J4849" s="143">
        <f t="shared" si="75"/>
        <v>45740</v>
      </c>
      <c r="K4849" s="202">
        <v>3</v>
      </c>
      <c r="L4849" s="285" t="s">
        <v>6754</v>
      </c>
      <c r="M4849" s="223"/>
      <c r="N4849" s="203">
        <v>1.9</v>
      </c>
      <c r="O4849" s="222" t="s">
        <v>967</v>
      </c>
    </row>
    <row r="4850" spans="1:15" ht="29.25" customHeight="1">
      <c r="A4850" s="221" t="s">
        <v>100</v>
      </c>
      <c r="B4850" s="221" t="s">
        <v>787</v>
      </c>
      <c r="C4850" s="222" t="s">
        <v>615</v>
      </c>
      <c r="D4850" s="222" t="s">
        <v>164</v>
      </c>
      <c r="E4850" s="199" t="s">
        <v>163</v>
      </c>
      <c r="F4850" s="200" t="s">
        <v>937</v>
      </c>
      <c r="G4850" s="200" t="s">
        <v>938</v>
      </c>
      <c r="H4850" s="200" t="s">
        <v>4799</v>
      </c>
      <c r="I4850" s="200">
        <v>45740</v>
      </c>
      <c r="J4850" s="143">
        <f t="shared" si="75"/>
        <v>45740</v>
      </c>
      <c r="K4850" s="202">
        <v>2</v>
      </c>
      <c r="L4850" s="285" t="s">
        <v>6753</v>
      </c>
      <c r="M4850" s="223"/>
      <c r="N4850" s="203">
        <v>0</v>
      </c>
      <c r="O4850" s="222" t="s">
        <v>326</v>
      </c>
    </row>
    <row r="4851" spans="1:15" ht="29.25" customHeight="1">
      <c r="A4851" s="221" t="s">
        <v>100</v>
      </c>
      <c r="B4851" s="221" t="s">
        <v>787</v>
      </c>
      <c r="C4851" s="222" t="s">
        <v>615</v>
      </c>
      <c r="D4851" s="222" t="s">
        <v>164</v>
      </c>
      <c r="E4851" s="199" t="s">
        <v>163</v>
      </c>
      <c r="F4851" s="200" t="s">
        <v>937</v>
      </c>
      <c r="G4851" s="200" t="s">
        <v>938</v>
      </c>
      <c r="H4851" s="200" t="s">
        <v>98</v>
      </c>
      <c r="I4851" s="200">
        <v>45740</v>
      </c>
      <c r="J4851" s="143">
        <f t="shared" si="75"/>
        <v>45740</v>
      </c>
      <c r="K4851" s="202">
        <v>3</v>
      </c>
      <c r="L4851" s="284" t="s">
        <v>6752</v>
      </c>
      <c r="M4851" s="223"/>
      <c r="N4851" s="203">
        <v>14.625</v>
      </c>
      <c r="O4851" s="222" t="s">
        <v>968</v>
      </c>
    </row>
    <row r="4852" spans="1:15" ht="29.25" customHeight="1">
      <c r="A4852" s="221" t="s">
        <v>100</v>
      </c>
      <c r="B4852" s="221" t="s">
        <v>787</v>
      </c>
      <c r="C4852" s="222" t="s">
        <v>615</v>
      </c>
      <c r="D4852" s="222" t="s">
        <v>164</v>
      </c>
      <c r="E4852" s="199" t="s">
        <v>163</v>
      </c>
      <c r="F4852" s="200" t="s">
        <v>1387</v>
      </c>
      <c r="G4852" s="200" t="s">
        <v>1388</v>
      </c>
      <c r="H4852" s="200" t="s">
        <v>1464</v>
      </c>
      <c r="I4852" s="200">
        <v>45741</v>
      </c>
      <c r="J4852" s="143">
        <f t="shared" si="75"/>
        <v>45741</v>
      </c>
      <c r="K4852" s="202">
        <v>3</v>
      </c>
      <c r="L4852" s="285" t="s">
        <v>6754</v>
      </c>
      <c r="M4852" s="223"/>
      <c r="N4852" s="203">
        <v>1.9</v>
      </c>
      <c r="O4852" s="222" t="s">
        <v>967</v>
      </c>
    </row>
    <row r="4853" spans="1:15" ht="29.25" customHeight="1">
      <c r="A4853" s="221" t="s">
        <v>100</v>
      </c>
      <c r="B4853" s="221" t="s">
        <v>787</v>
      </c>
      <c r="C4853" s="222" t="s">
        <v>615</v>
      </c>
      <c r="D4853" s="222" t="s">
        <v>164</v>
      </c>
      <c r="E4853" s="199" t="s">
        <v>163</v>
      </c>
      <c r="F4853" s="200" t="s">
        <v>937</v>
      </c>
      <c r="G4853" s="200" t="s">
        <v>938</v>
      </c>
      <c r="H4853" s="200" t="s">
        <v>4799</v>
      </c>
      <c r="I4853" s="200">
        <v>45741</v>
      </c>
      <c r="J4853" s="143">
        <f t="shared" si="75"/>
        <v>45741</v>
      </c>
      <c r="K4853" s="202">
        <v>2</v>
      </c>
      <c r="L4853" s="285" t="s">
        <v>6753</v>
      </c>
      <c r="M4853" s="223"/>
      <c r="N4853" s="203">
        <v>0</v>
      </c>
      <c r="O4853" s="222" t="s">
        <v>326</v>
      </c>
    </row>
    <row r="4854" spans="1:15" ht="29.25" customHeight="1">
      <c r="A4854" s="221" t="s">
        <v>100</v>
      </c>
      <c r="B4854" s="221" t="s">
        <v>787</v>
      </c>
      <c r="C4854" s="222" t="s">
        <v>615</v>
      </c>
      <c r="D4854" s="222" t="s">
        <v>164</v>
      </c>
      <c r="E4854" s="199" t="s">
        <v>163</v>
      </c>
      <c r="F4854" s="200" t="s">
        <v>937</v>
      </c>
      <c r="G4854" s="200" t="s">
        <v>938</v>
      </c>
      <c r="H4854" s="200" t="s">
        <v>98</v>
      </c>
      <c r="I4854" s="200">
        <v>45741</v>
      </c>
      <c r="J4854" s="143">
        <f t="shared" si="75"/>
        <v>45741</v>
      </c>
      <c r="K4854" s="202">
        <v>3</v>
      </c>
      <c r="L4854" s="284" t="s">
        <v>6752</v>
      </c>
      <c r="M4854" s="223"/>
      <c r="N4854" s="203">
        <v>14.625</v>
      </c>
      <c r="O4854" s="222" t="s">
        <v>968</v>
      </c>
    </row>
    <row r="4855" spans="1:15" ht="29.25" customHeight="1">
      <c r="A4855" s="221" t="s">
        <v>100</v>
      </c>
      <c r="B4855" s="221" t="s">
        <v>787</v>
      </c>
      <c r="C4855" s="222" t="s">
        <v>615</v>
      </c>
      <c r="D4855" s="222" t="s">
        <v>164</v>
      </c>
      <c r="E4855" s="199" t="s">
        <v>163</v>
      </c>
      <c r="F4855" s="200" t="s">
        <v>1387</v>
      </c>
      <c r="G4855" s="200" t="s">
        <v>1388</v>
      </c>
      <c r="H4855" s="200" t="s">
        <v>1464</v>
      </c>
      <c r="I4855" s="200">
        <v>45742</v>
      </c>
      <c r="J4855" s="143">
        <f t="shared" si="75"/>
        <v>45742</v>
      </c>
      <c r="K4855" s="202">
        <v>3</v>
      </c>
      <c r="L4855" s="284" t="s">
        <v>6752</v>
      </c>
      <c r="M4855" s="223"/>
      <c r="N4855" s="203">
        <v>1.9</v>
      </c>
      <c r="O4855" s="222" t="s">
        <v>967</v>
      </c>
    </row>
    <row r="4856" spans="1:15" ht="29.25" customHeight="1">
      <c r="A4856" s="221" t="s">
        <v>100</v>
      </c>
      <c r="B4856" s="221" t="s">
        <v>787</v>
      </c>
      <c r="C4856" s="222" t="s">
        <v>615</v>
      </c>
      <c r="D4856" s="222" t="s">
        <v>164</v>
      </c>
      <c r="E4856" s="199" t="s">
        <v>163</v>
      </c>
      <c r="F4856" s="200" t="s">
        <v>937</v>
      </c>
      <c r="G4856" s="200" t="s">
        <v>938</v>
      </c>
      <c r="H4856" s="200" t="s">
        <v>4799</v>
      </c>
      <c r="I4856" s="200">
        <v>45742</v>
      </c>
      <c r="J4856" s="143">
        <f t="shared" si="75"/>
        <v>45742</v>
      </c>
      <c r="K4856" s="202">
        <v>2</v>
      </c>
      <c r="L4856" s="285" t="s">
        <v>6753</v>
      </c>
      <c r="M4856" s="223"/>
      <c r="N4856" s="203">
        <v>0</v>
      </c>
      <c r="O4856" s="222" t="s">
        <v>326</v>
      </c>
    </row>
    <row r="4857" spans="1:15" ht="29.25" customHeight="1">
      <c r="A4857" s="221" t="s">
        <v>100</v>
      </c>
      <c r="B4857" s="221" t="s">
        <v>787</v>
      </c>
      <c r="C4857" s="222" t="s">
        <v>615</v>
      </c>
      <c r="D4857" s="222" t="s">
        <v>164</v>
      </c>
      <c r="E4857" s="199" t="s">
        <v>163</v>
      </c>
      <c r="F4857" s="200" t="s">
        <v>937</v>
      </c>
      <c r="G4857" s="200" t="s">
        <v>938</v>
      </c>
      <c r="H4857" s="200" t="s">
        <v>98</v>
      </c>
      <c r="I4857" s="200">
        <v>45742</v>
      </c>
      <c r="J4857" s="143">
        <f t="shared" si="75"/>
        <v>45742</v>
      </c>
      <c r="K4857" s="202">
        <v>3</v>
      </c>
      <c r="L4857" s="285" t="s">
        <v>6754</v>
      </c>
      <c r="M4857" s="223"/>
      <c r="N4857" s="203">
        <v>14.625</v>
      </c>
      <c r="O4857" s="222" t="s">
        <v>968</v>
      </c>
    </row>
    <row r="4858" spans="1:15" ht="29.25" customHeight="1">
      <c r="A4858" s="221" t="s">
        <v>100</v>
      </c>
      <c r="B4858" s="221" t="s">
        <v>787</v>
      </c>
      <c r="C4858" s="222" t="s">
        <v>615</v>
      </c>
      <c r="D4858" s="222" t="s">
        <v>164</v>
      </c>
      <c r="E4858" s="199" t="s">
        <v>163</v>
      </c>
      <c r="F4858" s="200" t="s">
        <v>937</v>
      </c>
      <c r="G4858" s="200" t="s">
        <v>938</v>
      </c>
      <c r="H4858" s="200" t="s">
        <v>4799</v>
      </c>
      <c r="I4858" s="200">
        <v>45743</v>
      </c>
      <c r="J4858" s="143">
        <f t="shared" si="75"/>
        <v>45743</v>
      </c>
      <c r="K4858" s="202">
        <v>6</v>
      </c>
      <c r="L4858" s="284" t="s">
        <v>6972</v>
      </c>
      <c r="M4858" s="223"/>
      <c r="N4858" s="203">
        <v>0</v>
      </c>
      <c r="O4858" s="222" t="s">
        <v>326</v>
      </c>
    </row>
    <row r="4859" spans="1:15" ht="29.25" customHeight="1">
      <c r="A4859" s="221" t="s">
        <v>100</v>
      </c>
      <c r="B4859" s="221" t="s">
        <v>787</v>
      </c>
      <c r="C4859" s="222" t="s">
        <v>615</v>
      </c>
      <c r="D4859" s="222" t="s">
        <v>164</v>
      </c>
      <c r="E4859" s="199" t="s">
        <v>163</v>
      </c>
      <c r="F4859" s="200" t="s">
        <v>1387</v>
      </c>
      <c r="G4859" s="200" t="s">
        <v>1388</v>
      </c>
      <c r="H4859" s="200" t="s">
        <v>1459</v>
      </c>
      <c r="I4859" s="200">
        <v>45743</v>
      </c>
      <c r="J4859" s="143">
        <f t="shared" si="75"/>
        <v>45743</v>
      </c>
      <c r="K4859" s="202">
        <v>2</v>
      </c>
      <c r="L4859" s="285" t="s">
        <v>6754</v>
      </c>
      <c r="M4859" s="223"/>
      <c r="N4859" s="203">
        <v>4.4050000000000002</v>
      </c>
      <c r="O4859" s="222" t="s">
        <v>972</v>
      </c>
    </row>
    <row r="4860" spans="1:15" ht="29.25" customHeight="1">
      <c r="A4860" s="221" t="s">
        <v>100</v>
      </c>
      <c r="B4860" s="221" t="s">
        <v>787</v>
      </c>
      <c r="C4860" s="222" t="s">
        <v>615</v>
      </c>
      <c r="D4860" s="222" t="s">
        <v>164</v>
      </c>
      <c r="E4860" s="199" t="s">
        <v>163</v>
      </c>
      <c r="F4860" s="200" t="s">
        <v>937</v>
      </c>
      <c r="G4860" s="200" t="s">
        <v>938</v>
      </c>
      <c r="H4860" s="200" t="s">
        <v>4799</v>
      </c>
      <c r="I4860" s="200">
        <v>45744</v>
      </c>
      <c r="J4860" s="143">
        <f t="shared" si="75"/>
        <v>45744</v>
      </c>
      <c r="K4860" s="202">
        <v>6</v>
      </c>
      <c r="L4860" s="284" t="s">
        <v>6973</v>
      </c>
      <c r="M4860" s="223"/>
      <c r="N4860" s="203">
        <v>0</v>
      </c>
      <c r="O4860" s="222" t="s">
        <v>326</v>
      </c>
    </row>
    <row r="4861" spans="1:15" ht="29.25" customHeight="1">
      <c r="A4861" s="221" t="s">
        <v>100</v>
      </c>
      <c r="B4861" s="221" t="s">
        <v>787</v>
      </c>
      <c r="C4861" s="222" t="s">
        <v>615</v>
      </c>
      <c r="D4861" s="222" t="s">
        <v>164</v>
      </c>
      <c r="E4861" s="199" t="s">
        <v>163</v>
      </c>
      <c r="F4861" s="200" t="s">
        <v>1387</v>
      </c>
      <c r="G4861" s="200" t="s">
        <v>1388</v>
      </c>
      <c r="H4861" s="200" t="s">
        <v>1459</v>
      </c>
      <c r="I4861" s="200">
        <v>45744</v>
      </c>
      <c r="J4861" s="143">
        <f t="shared" si="75"/>
        <v>45744</v>
      </c>
      <c r="K4861" s="202">
        <v>2</v>
      </c>
      <c r="L4861" s="285" t="s">
        <v>6754</v>
      </c>
      <c r="M4861" s="223"/>
      <c r="N4861" s="203">
        <v>4.4050000000000002</v>
      </c>
      <c r="O4861" s="222" t="s">
        <v>972</v>
      </c>
    </row>
    <row r="4862" spans="1:15" ht="29.25" customHeight="1">
      <c r="A4862" s="221" t="s">
        <v>100</v>
      </c>
      <c r="B4862" s="221" t="s">
        <v>787</v>
      </c>
      <c r="C4862" s="222" t="s">
        <v>615</v>
      </c>
      <c r="D4862" s="222" t="s">
        <v>164</v>
      </c>
      <c r="E4862" s="199" t="s">
        <v>163</v>
      </c>
      <c r="F4862" s="200" t="s">
        <v>937</v>
      </c>
      <c r="G4862" s="200" t="s">
        <v>938</v>
      </c>
      <c r="H4862" s="200" t="s">
        <v>4799</v>
      </c>
      <c r="I4862" s="200">
        <v>45747</v>
      </c>
      <c r="J4862" s="143">
        <f t="shared" si="75"/>
        <v>45747</v>
      </c>
      <c r="K4862" s="202">
        <v>8</v>
      </c>
      <c r="L4862" s="284" t="s">
        <v>6973</v>
      </c>
      <c r="M4862" s="223"/>
      <c r="N4862" s="203">
        <v>0</v>
      </c>
      <c r="O4862" s="222" t="s">
        <v>326</v>
      </c>
    </row>
    <row r="4863" spans="1:15" ht="29.25" customHeight="1">
      <c r="A4863" s="221" t="s">
        <v>100</v>
      </c>
      <c r="B4863" s="221" t="s">
        <v>787</v>
      </c>
      <c r="C4863" s="222" t="s">
        <v>615</v>
      </c>
      <c r="D4863" s="222" t="s">
        <v>164</v>
      </c>
      <c r="E4863" s="199" t="s">
        <v>163</v>
      </c>
      <c r="F4863" s="200" t="s">
        <v>1387</v>
      </c>
      <c r="G4863" s="200" t="s">
        <v>1388</v>
      </c>
      <c r="H4863" s="200" t="s">
        <v>1464</v>
      </c>
      <c r="I4863" s="200">
        <v>45748</v>
      </c>
      <c r="J4863" s="143">
        <f t="shared" si="75"/>
        <v>45748</v>
      </c>
      <c r="K4863" s="202">
        <v>2</v>
      </c>
      <c r="L4863" s="285" t="s">
        <v>6754</v>
      </c>
      <c r="M4863" s="223"/>
      <c r="N4863" s="203">
        <v>1.9</v>
      </c>
      <c r="O4863" s="222" t="s">
        <v>967</v>
      </c>
    </row>
    <row r="4864" spans="1:15" ht="29.25" customHeight="1">
      <c r="A4864" s="221" t="s">
        <v>100</v>
      </c>
      <c r="B4864" s="221" t="s">
        <v>787</v>
      </c>
      <c r="C4864" s="222" t="s">
        <v>615</v>
      </c>
      <c r="D4864" s="222" t="s">
        <v>164</v>
      </c>
      <c r="E4864" s="199" t="s">
        <v>163</v>
      </c>
      <c r="F4864" s="200" t="s">
        <v>937</v>
      </c>
      <c r="G4864" s="200" t="s">
        <v>938</v>
      </c>
      <c r="H4864" s="200" t="s">
        <v>4799</v>
      </c>
      <c r="I4864" s="200">
        <v>45748</v>
      </c>
      <c r="J4864" s="143">
        <f t="shared" si="75"/>
        <v>45748</v>
      </c>
      <c r="K4864" s="202">
        <v>6</v>
      </c>
      <c r="L4864" s="284" t="s">
        <v>6974</v>
      </c>
      <c r="M4864" s="223"/>
      <c r="N4864" s="203">
        <v>0</v>
      </c>
      <c r="O4864" s="222" t="s">
        <v>326</v>
      </c>
    </row>
    <row r="4865" spans="1:15" ht="29.25" customHeight="1">
      <c r="A4865" s="221" t="s">
        <v>100</v>
      </c>
      <c r="B4865" s="221" t="s">
        <v>787</v>
      </c>
      <c r="C4865" s="222" t="s">
        <v>615</v>
      </c>
      <c r="D4865" s="222" t="s">
        <v>164</v>
      </c>
      <c r="E4865" s="199" t="s">
        <v>163</v>
      </c>
      <c r="F4865" s="200" t="s">
        <v>1387</v>
      </c>
      <c r="G4865" s="200" t="s">
        <v>1388</v>
      </c>
      <c r="H4865" s="200" t="s">
        <v>1464</v>
      </c>
      <c r="I4865" s="200">
        <v>45749</v>
      </c>
      <c r="J4865" s="143">
        <f t="shared" si="75"/>
        <v>45749</v>
      </c>
      <c r="K4865" s="202">
        <v>2</v>
      </c>
      <c r="L4865" s="285" t="s">
        <v>6754</v>
      </c>
      <c r="M4865" s="223"/>
      <c r="N4865" s="203">
        <v>1.9</v>
      </c>
      <c r="O4865" s="222" t="s">
        <v>967</v>
      </c>
    </row>
    <row r="4866" spans="1:15" ht="29.25" customHeight="1">
      <c r="A4866" s="221" t="s">
        <v>100</v>
      </c>
      <c r="B4866" s="221" t="s">
        <v>787</v>
      </c>
      <c r="C4866" s="222" t="s">
        <v>615</v>
      </c>
      <c r="D4866" s="222" t="s">
        <v>164</v>
      </c>
      <c r="E4866" s="199" t="s">
        <v>163</v>
      </c>
      <c r="F4866" s="200" t="s">
        <v>937</v>
      </c>
      <c r="G4866" s="200" t="s">
        <v>938</v>
      </c>
      <c r="H4866" s="200" t="s">
        <v>4799</v>
      </c>
      <c r="I4866" s="200">
        <v>45749</v>
      </c>
      <c r="J4866" s="143">
        <f t="shared" si="75"/>
        <v>45749</v>
      </c>
      <c r="K4866" s="202">
        <v>6</v>
      </c>
      <c r="L4866" s="284" t="s">
        <v>6974</v>
      </c>
      <c r="M4866" s="223"/>
      <c r="N4866" s="203">
        <v>0</v>
      </c>
      <c r="O4866" s="222" t="s">
        <v>326</v>
      </c>
    </row>
    <row r="4867" spans="1:15" ht="29.25" customHeight="1">
      <c r="A4867" s="221" t="s">
        <v>100</v>
      </c>
      <c r="B4867" s="221" t="s">
        <v>787</v>
      </c>
      <c r="C4867" s="222" t="s">
        <v>615</v>
      </c>
      <c r="D4867" s="222" t="s">
        <v>164</v>
      </c>
      <c r="E4867" s="199" t="s">
        <v>165</v>
      </c>
      <c r="F4867" s="200"/>
      <c r="G4867" s="200"/>
      <c r="H4867" s="200"/>
      <c r="I4867" s="200">
        <v>45750</v>
      </c>
      <c r="J4867" s="143">
        <f t="shared" ref="J4867:J4930" si="76">I4867</f>
        <v>45750</v>
      </c>
      <c r="K4867" s="202">
        <v>8</v>
      </c>
      <c r="L4867" s="285" t="s">
        <v>6975</v>
      </c>
      <c r="M4867" s="223"/>
      <c r="N4867" s="203"/>
      <c r="O4867" s="222" t="s">
        <v>326</v>
      </c>
    </row>
    <row r="4868" spans="1:15" ht="29.25" customHeight="1">
      <c r="A4868" s="221" t="s">
        <v>100</v>
      </c>
      <c r="B4868" s="221" t="s">
        <v>787</v>
      </c>
      <c r="C4868" s="222" t="s">
        <v>615</v>
      </c>
      <c r="D4868" s="222" t="s">
        <v>164</v>
      </c>
      <c r="E4868" s="199" t="s">
        <v>165</v>
      </c>
      <c r="F4868" s="200"/>
      <c r="G4868" s="200"/>
      <c r="H4868" s="200"/>
      <c r="I4868" s="200">
        <v>45751</v>
      </c>
      <c r="J4868" s="143">
        <f t="shared" si="76"/>
        <v>45751</v>
      </c>
      <c r="K4868" s="202">
        <v>8</v>
      </c>
      <c r="L4868" s="285" t="s">
        <v>6975</v>
      </c>
      <c r="M4868" s="223"/>
      <c r="N4868" s="203"/>
      <c r="O4868" s="222" t="s">
        <v>326</v>
      </c>
    </row>
    <row r="4869" spans="1:15" ht="29.25" customHeight="1">
      <c r="A4869" s="221" t="s">
        <v>100</v>
      </c>
      <c r="B4869" s="221" t="s">
        <v>787</v>
      </c>
      <c r="C4869" s="222" t="s">
        <v>615</v>
      </c>
      <c r="D4869" s="222" t="s">
        <v>164</v>
      </c>
      <c r="E4869" s="199" t="s">
        <v>163</v>
      </c>
      <c r="F4869" s="200" t="s">
        <v>937</v>
      </c>
      <c r="G4869" s="200" t="s">
        <v>938</v>
      </c>
      <c r="H4869" s="200" t="s">
        <v>4799</v>
      </c>
      <c r="I4869" s="200">
        <v>45754</v>
      </c>
      <c r="J4869" s="143">
        <f t="shared" si="76"/>
        <v>45754</v>
      </c>
      <c r="K4869" s="202">
        <v>4</v>
      </c>
      <c r="L4869" s="284" t="s">
        <v>6974</v>
      </c>
      <c r="M4869" s="223"/>
      <c r="N4869" s="203">
        <v>0</v>
      </c>
      <c r="O4869" s="222" t="s">
        <v>326</v>
      </c>
    </row>
    <row r="4870" spans="1:15" ht="29.25" customHeight="1">
      <c r="A4870" s="221" t="s">
        <v>100</v>
      </c>
      <c r="B4870" s="221" t="s">
        <v>787</v>
      </c>
      <c r="C4870" s="222" t="s">
        <v>615</v>
      </c>
      <c r="D4870" s="222" t="s">
        <v>164</v>
      </c>
      <c r="E4870" s="199" t="s">
        <v>163</v>
      </c>
      <c r="F4870" s="200" t="s">
        <v>937</v>
      </c>
      <c r="G4870" s="200" t="s">
        <v>938</v>
      </c>
      <c r="H4870" s="200" t="s">
        <v>98</v>
      </c>
      <c r="I4870" s="200">
        <v>45754</v>
      </c>
      <c r="J4870" s="143">
        <f t="shared" si="76"/>
        <v>45754</v>
      </c>
      <c r="K4870" s="202">
        <v>4</v>
      </c>
      <c r="L4870" s="284" t="s">
        <v>6976</v>
      </c>
      <c r="M4870" s="223"/>
      <c r="N4870" s="203">
        <v>14.625</v>
      </c>
      <c r="O4870" s="222" t="s">
        <v>968</v>
      </c>
    </row>
    <row r="4871" spans="1:15" ht="29.25" customHeight="1">
      <c r="A4871" s="221" t="s">
        <v>100</v>
      </c>
      <c r="B4871" s="221" t="s">
        <v>787</v>
      </c>
      <c r="C4871" s="222" t="s">
        <v>615</v>
      </c>
      <c r="D4871" s="222" t="s">
        <v>164</v>
      </c>
      <c r="E4871" s="199" t="s">
        <v>163</v>
      </c>
      <c r="F4871" s="200" t="s">
        <v>937</v>
      </c>
      <c r="G4871" s="200" t="s">
        <v>938</v>
      </c>
      <c r="H4871" s="200" t="s">
        <v>4799</v>
      </c>
      <c r="I4871" s="200">
        <v>45755</v>
      </c>
      <c r="J4871" s="143">
        <f t="shared" si="76"/>
        <v>45755</v>
      </c>
      <c r="K4871" s="202">
        <v>4</v>
      </c>
      <c r="L4871" s="284" t="s">
        <v>6974</v>
      </c>
      <c r="M4871" s="223"/>
      <c r="N4871" s="203">
        <v>0</v>
      </c>
      <c r="O4871" s="222" t="s">
        <v>326</v>
      </c>
    </row>
    <row r="4872" spans="1:15" ht="29.25" customHeight="1">
      <c r="A4872" s="221" t="s">
        <v>100</v>
      </c>
      <c r="B4872" s="221" t="s">
        <v>787</v>
      </c>
      <c r="C4872" s="222" t="s">
        <v>615</v>
      </c>
      <c r="D4872" s="222" t="s">
        <v>164</v>
      </c>
      <c r="E4872" s="199" t="s">
        <v>163</v>
      </c>
      <c r="F4872" s="200" t="s">
        <v>937</v>
      </c>
      <c r="G4872" s="200" t="s">
        <v>938</v>
      </c>
      <c r="H4872" s="200" t="s">
        <v>98</v>
      </c>
      <c r="I4872" s="200">
        <v>45755</v>
      </c>
      <c r="J4872" s="143">
        <f t="shared" si="76"/>
        <v>45755</v>
      </c>
      <c r="K4872" s="202">
        <v>4</v>
      </c>
      <c r="L4872" s="284" t="s">
        <v>6976</v>
      </c>
      <c r="M4872" s="223"/>
      <c r="N4872" s="203">
        <v>14.625</v>
      </c>
      <c r="O4872" s="222" t="s">
        <v>968</v>
      </c>
    </row>
    <row r="4873" spans="1:15" ht="29.25" customHeight="1">
      <c r="A4873" s="221" t="s">
        <v>100</v>
      </c>
      <c r="B4873" s="221" t="s">
        <v>787</v>
      </c>
      <c r="C4873" s="222" t="s">
        <v>615</v>
      </c>
      <c r="D4873" s="222" t="s">
        <v>164</v>
      </c>
      <c r="E4873" s="199" t="s">
        <v>163</v>
      </c>
      <c r="F4873" s="200" t="s">
        <v>937</v>
      </c>
      <c r="G4873" s="200" t="s">
        <v>938</v>
      </c>
      <c r="H4873" s="200" t="s">
        <v>4799</v>
      </c>
      <c r="I4873" s="200">
        <v>45756</v>
      </c>
      <c r="J4873" s="143">
        <f t="shared" si="76"/>
        <v>45756</v>
      </c>
      <c r="K4873" s="202">
        <v>6</v>
      </c>
      <c r="L4873" s="284" t="s">
        <v>6977</v>
      </c>
      <c r="M4873" s="223"/>
      <c r="N4873" s="203">
        <v>0</v>
      </c>
      <c r="O4873" s="222" t="s">
        <v>326</v>
      </c>
    </row>
    <row r="4874" spans="1:15" ht="29.25" customHeight="1">
      <c r="A4874" s="221" t="s">
        <v>100</v>
      </c>
      <c r="B4874" s="221" t="s">
        <v>787</v>
      </c>
      <c r="C4874" s="222" t="s">
        <v>615</v>
      </c>
      <c r="D4874" s="222" t="s">
        <v>164</v>
      </c>
      <c r="E4874" s="199" t="s">
        <v>163</v>
      </c>
      <c r="F4874" s="200" t="s">
        <v>1387</v>
      </c>
      <c r="G4874" s="200" t="s">
        <v>1388</v>
      </c>
      <c r="H4874" s="200" t="s">
        <v>1449</v>
      </c>
      <c r="I4874" s="200">
        <v>45756</v>
      </c>
      <c r="J4874" s="143">
        <f t="shared" si="76"/>
        <v>45756</v>
      </c>
      <c r="K4874" s="202">
        <v>2</v>
      </c>
      <c r="L4874" s="285" t="s">
        <v>6754</v>
      </c>
      <c r="M4874" s="223"/>
      <c r="N4874" s="203">
        <v>0.17499999999999999</v>
      </c>
      <c r="O4874" s="222" t="s">
        <v>943</v>
      </c>
    </row>
    <row r="4875" spans="1:15" ht="29.25" customHeight="1">
      <c r="A4875" s="221" t="s">
        <v>100</v>
      </c>
      <c r="B4875" s="221" t="s">
        <v>787</v>
      </c>
      <c r="C4875" s="222" t="s">
        <v>615</v>
      </c>
      <c r="D4875" s="222" t="s">
        <v>164</v>
      </c>
      <c r="E4875" s="199" t="s">
        <v>163</v>
      </c>
      <c r="F4875" s="200" t="s">
        <v>937</v>
      </c>
      <c r="G4875" s="200" t="s">
        <v>938</v>
      </c>
      <c r="H4875" s="200" t="s">
        <v>4799</v>
      </c>
      <c r="I4875" s="200">
        <v>45757</v>
      </c>
      <c r="J4875" s="143">
        <f t="shared" si="76"/>
        <v>45757</v>
      </c>
      <c r="K4875" s="202">
        <v>6</v>
      </c>
      <c r="L4875" s="284" t="s">
        <v>7193</v>
      </c>
      <c r="M4875" s="223"/>
      <c r="N4875" s="203">
        <v>0</v>
      </c>
      <c r="O4875" s="222" t="s">
        <v>326</v>
      </c>
    </row>
    <row r="4876" spans="1:15" ht="29.25" customHeight="1">
      <c r="A4876" s="221" t="s">
        <v>100</v>
      </c>
      <c r="B4876" s="221" t="s">
        <v>787</v>
      </c>
      <c r="C4876" s="222" t="s">
        <v>615</v>
      </c>
      <c r="D4876" s="222" t="s">
        <v>164</v>
      </c>
      <c r="E4876" s="199" t="s">
        <v>163</v>
      </c>
      <c r="F4876" s="200" t="s">
        <v>1387</v>
      </c>
      <c r="G4876" s="200" t="s">
        <v>1388</v>
      </c>
      <c r="H4876" s="200" t="s">
        <v>1449</v>
      </c>
      <c r="I4876" s="200">
        <v>45757</v>
      </c>
      <c r="J4876" s="143">
        <f t="shared" si="76"/>
        <v>45757</v>
      </c>
      <c r="K4876" s="202">
        <v>2</v>
      </c>
      <c r="L4876" s="285" t="s">
        <v>6754</v>
      </c>
      <c r="M4876" s="223"/>
      <c r="N4876" s="203">
        <v>0.17499999999999999</v>
      </c>
      <c r="O4876" s="222" t="s">
        <v>943</v>
      </c>
    </row>
    <row r="4877" spans="1:15" ht="29.25" customHeight="1">
      <c r="A4877" s="221" t="s">
        <v>100</v>
      </c>
      <c r="B4877" s="221" t="s">
        <v>787</v>
      </c>
      <c r="C4877" s="222" t="s">
        <v>615</v>
      </c>
      <c r="D4877" s="222" t="s">
        <v>164</v>
      </c>
      <c r="E4877" s="199" t="s">
        <v>163</v>
      </c>
      <c r="F4877" s="200" t="s">
        <v>937</v>
      </c>
      <c r="G4877" s="200" t="s">
        <v>938</v>
      </c>
      <c r="H4877" s="200" t="s">
        <v>68</v>
      </c>
      <c r="I4877" s="200">
        <v>45758</v>
      </c>
      <c r="J4877" s="143">
        <f t="shared" si="76"/>
        <v>45758</v>
      </c>
      <c r="K4877" s="202">
        <v>2</v>
      </c>
      <c r="L4877" s="285" t="s">
        <v>7194</v>
      </c>
      <c r="M4877" s="223"/>
      <c r="N4877" s="203">
        <v>12.5</v>
      </c>
      <c r="O4877" s="222" t="s">
        <v>958</v>
      </c>
    </row>
    <row r="4878" spans="1:15" ht="29.25" customHeight="1">
      <c r="A4878" s="221" t="s">
        <v>100</v>
      </c>
      <c r="B4878" s="221" t="s">
        <v>787</v>
      </c>
      <c r="C4878" s="222" t="s">
        <v>615</v>
      </c>
      <c r="D4878" s="222" t="s">
        <v>164</v>
      </c>
      <c r="E4878" s="199" t="s">
        <v>163</v>
      </c>
      <c r="F4878" s="200" t="s">
        <v>937</v>
      </c>
      <c r="G4878" s="200" t="s">
        <v>938</v>
      </c>
      <c r="H4878" s="200" t="s">
        <v>4799</v>
      </c>
      <c r="I4878" s="200">
        <v>45758</v>
      </c>
      <c r="J4878" s="143">
        <f t="shared" si="76"/>
        <v>45758</v>
      </c>
      <c r="K4878" s="202">
        <v>6</v>
      </c>
      <c r="L4878" s="284" t="s">
        <v>7193</v>
      </c>
      <c r="M4878" s="223"/>
      <c r="N4878" s="203">
        <v>0</v>
      </c>
      <c r="O4878" s="222" t="s">
        <v>326</v>
      </c>
    </row>
    <row r="4879" spans="1:15" ht="29.25" customHeight="1">
      <c r="A4879" s="221" t="s">
        <v>100</v>
      </c>
      <c r="B4879" s="221" t="s">
        <v>787</v>
      </c>
      <c r="C4879" s="222" t="s">
        <v>615</v>
      </c>
      <c r="D4879" s="222" t="s">
        <v>164</v>
      </c>
      <c r="E4879" s="199" t="s">
        <v>163</v>
      </c>
      <c r="F4879" s="200" t="s">
        <v>937</v>
      </c>
      <c r="G4879" s="200" t="s">
        <v>938</v>
      </c>
      <c r="H4879" s="200" t="s">
        <v>68</v>
      </c>
      <c r="I4879" s="200">
        <v>45761</v>
      </c>
      <c r="J4879" s="143">
        <f t="shared" si="76"/>
        <v>45761</v>
      </c>
      <c r="K4879" s="202">
        <v>2</v>
      </c>
      <c r="L4879" s="285" t="s">
        <v>7194</v>
      </c>
      <c r="M4879" s="223"/>
      <c r="N4879" s="203">
        <v>12.5</v>
      </c>
      <c r="O4879" s="222" t="s">
        <v>958</v>
      </c>
    </row>
    <row r="4880" spans="1:15" ht="29.25" customHeight="1">
      <c r="A4880" s="221" t="s">
        <v>100</v>
      </c>
      <c r="B4880" s="221" t="s">
        <v>787</v>
      </c>
      <c r="C4880" s="222" t="s">
        <v>615</v>
      </c>
      <c r="D4880" s="222" t="s">
        <v>164</v>
      </c>
      <c r="E4880" s="199" t="s">
        <v>163</v>
      </c>
      <c r="F4880" s="200" t="s">
        <v>937</v>
      </c>
      <c r="G4880" s="200" t="s">
        <v>938</v>
      </c>
      <c r="H4880" s="200" t="s">
        <v>4799</v>
      </c>
      <c r="I4880" s="200">
        <v>45761</v>
      </c>
      <c r="J4880" s="143">
        <f t="shared" si="76"/>
        <v>45761</v>
      </c>
      <c r="K4880" s="202">
        <v>6</v>
      </c>
      <c r="L4880" s="284" t="s">
        <v>7195</v>
      </c>
      <c r="M4880" s="223"/>
      <c r="N4880" s="203">
        <v>0</v>
      </c>
      <c r="O4880" s="222" t="s">
        <v>326</v>
      </c>
    </row>
    <row r="4881" spans="1:15" ht="29.25" customHeight="1">
      <c r="A4881" s="221" t="s">
        <v>100</v>
      </c>
      <c r="B4881" s="221" t="s">
        <v>787</v>
      </c>
      <c r="C4881" s="222" t="s">
        <v>615</v>
      </c>
      <c r="D4881" s="222" t="s">
        <v>164</v>
      </c>
      <c r="E4881" s="199" t="s">
        <v>163</v>
      </c>
      <c r="F4881" s="200" t="s">
        <v>937</v>
      </c>
      <c r="G4881" s="200" t="s">
        <v>938</v>
      </c>
      <c r="H4881" s="200" t="s">
        <v>4799</v>
      </c>
      <c r="I4881" s="200">
        <v>45762</v>
      </c>
      <c r="J4881" s="143">
        <f t="shared" si="76"/>
        <v>45762</v>
      </c>
      <c r="K4881" s="202">
        <v>8</v>
      </c>
      <c r="L4881" s="284" t="s">
        <v>7196</v>
      </c>
      <c r="M4881" s="223"/>
      <c r="N4881" s="203">
        <v>0</v>
      </c>
      <c r="O4881" s="222" t="s">
        <v>326</v>
      </c>
    </row>
    <row r="4882" spans="1:15" ht="29.25" customHeight="1">
      <c r="A4882" s="221" t="s">
        <v>100</v>
      </c>
      <c r="B4882" s="221" t="s">
        <v>787</v>
      </c>
      <c r="C4882" s="222" t="s">
        <v>615</v>
      </c>
      <c r="D4882" s="222" t="s">
        <v>164</v>
      </c>
      <c r="E4882" s="199" t="s">
        <v>163</v>
      </c>
      <c r="F4882" s="200" t="s">
        <v>937</v>
      </c>
      <c r="G4882" s="200" t="s">
        <v>938</v>
      </c>
      <c r="H4882" s="200" t="s">
        <v>4799</v>
      </c>
      <c r="I4882" s="200">
        <v>45763</v>
      </c>
      <c r="J4882" s="143">
        <f t="shared" si="76"/>
        <v>45763</v>
      </c>
      <c r="K4882" s="202">
        <v>8</v>
      </c>
      <c r="L4882" s="284" t="s">
        <v>7197</v>
      </c>
      <c r="M4882" s="223"/>
      <c r="N4882" s="203">
        <v>0</v>
      </c>
      <c r="O4882" s="222" t="s">
        <v>326</v>
      </c>
    </row>
    <row r="4883" spans="1:15" ht="29.25" customHeight="1">
      <c r="A4883" s="221" t="s">
        <v>100</v>
      </c>
      <c r="B4883" s="221" t="s">
        <v>787</v>
      </c>
      <c r="C4883" s="222" t="s">
        <v>615</v>
      </c>
      <c r="D4883" s="222" t="s">
        <v>164</v>
      </c>
      <c r="E4883" s="199" t="s">
        <v>163</v>
      </c>
      <c r="F4883" s="200" t="s">
        <v>937</v>
      </c>
      <c r="G4883" s="200" t="s">
        <v>938</v>
      </c>
      <c r="H4883" s="200" t="s">
        <v>4799</v>
      </c>
      <c r="I4883" s="200">
        <v>45764</v>
      </c>
      <c r="J4883" s="143">
        <f t="shared" si="76"/>
        <v>45764</v>
      </c>
      <c r="K4883" s="202">
        <v>8</v>
      </c>
      <c r="L4883" s="284" t="s">
        <v>7197</v>
      </c>
      <c r="M4883" s="223"/>
      <c r="N4883" s="203">
        <v>0</v>
      </c>
      <c r="O4883" s="222" t="s">
        <v>326</v>
      </c>
    </row>
    <row r="4884" spans="1:15" ht="29.25" customHeight="1">
      <c r="A4884" s="221" t="s">
        <v>100</v>
      </c>
      <c r="B4884" s="221" t="s">
        <v>787</v>
      </c>
      <c r="C4884" s="222" t="s">
        <v>615</v>
      </c>
      <c r="D4884" s="222" t="s">
        <v>164</v>
      </c>
      <c r="E4884" s="199" t="s">
        <v>163</v>
      </c>
      <c r="F4884" s="200" t="s">
        <v>937</v>
      </c>
      <c r="G4884" s="200" t="s">
        <v>938</v>
      </c>
      <c r="H4884" s="200" t="s">
        <v>4799</v>
      </c>
      <c r="I4884" s="200">
        <v>45765</v>
      </c>
      <c r="J4884" s="143">
        <f t="shared" si="76"/>
        <v>45765</v>
      </c>
      <c r="K4884" s="202">
        <v>8</v>
      </c>
      <c r="L4884" s="284" t="s">
        <v>7197</v>
      </c>
      <c r="M4884" s="223"/>
      <c r="N4884" s="203">
        <v>0</v>
      </c>
      <c r="O4884" s="222" t="s">
        <v>326</v>
      </c>
    </row>
    <row r="4885" spans="1:15" ht="29.25" customHeight="1">
      <c r="A4885" s="221" t="s">
        <v>100</v>
      </c>
      <c r="B4885" s="221" t="s">
        <v>787</v>
      </c>
      <c r="C4885" s="222" t="s">
        <v>615</v>
      </c>
      <c r="D4885" s="222" t="s">
        <v>164</v>
      </c>
      <c r="E4885" s="199" t="s">
        <v>163</v>
      </c>
      <c r="F4885" s="200" t="s">
        <v>937</v>
      </c>
      <c r="G4885" s="200" t="s">
        <v>938</v>
      </c>
      <c r="H4885" s="200" t="s">
        <v>4799</v>
      </c>
      <c r="I4885" s="200">
        <v>45768</v>
      </c>
      <c r="J4885" s="143">
        <f t="shared" si="76"/>
        <v>45768</v>
      </c>
      <c r="K4885" s="202">
        <v>8</v>
      </c>
      <c r="L4885" s="284" t="s">
        <v>7197</v>
      </c>
      <c r="M4885" s="223"/>
      <c r="N4885" s="203">
        <v>0</v>
      </c>
      <c r="O4885" s="222" t="s">
        <v>326</v>
      </c>
    </row>
    <row r="4886" spans="1:15" ht="29.25" customHeight="1">
      <c r="A4886" s="221" t="s">
        <v>100</v>
      </c>
      <c r="B4886" s="221" t="s">
        <v>787</v>
      </c>
      <c r="C4886" s="222" t="s">
        <v>615</v>
      </c>
      <c r="D4886" s="222" t="s">
        <v>164</v>
      </c>
      <c r="E4886" s="199" t="s">
        <v>163</v>
      </c>
      <c r="F4886" s="200" t="s">
        <v>937</v>
      </c>
      <c r="G4886" s="200" t="s">
        <v>938</v>
      </c>
      <c r="H4886" s="200" t="s">
        <v>4799</v>
      </c>
      <c r="I4886" s="200">
        <v>45769</v>
      </c>
      <c r="J4886" s="143">
        <f t="shared" si="76"/>
        <v>45769</v>
      </c>
      <c r="K4886" s="202">
        <v>8</v>
      </c>
      <c r="L4886" s="284" t="s">
        <v>7197</v>
      </c>
      <c r="M4886" s="223"/>
      <c r="N4886" s="203">
        <v>0</v>
      </c>
      <c r="O4886" s="222" t="s">
        <v>326</v>
      </c>
    </row>
    <row r="4887" spans="1:15" ht="29.25" customHeight="1">
      <c r="A4887" s="221" t="s">
        <v>100</v>
      </c>
      <c r="B4887" s="221" t="s">
        <v>787</v>
      </c>
      <c r="C4887" s="222" t="s">
        <v>615</v>
      </c>
      <c r="D4887" s="222" t="s">
        <v>164</v>
      </c>
      <c r="E4887" s="199" t="s">
        <v>163</v>
      </c>
      <c r="F4887" s="200" t="s">
        <v>937</v>
      </c>
      <c r="G4887" s="200" t="s">
        <v>938</v>
      </c>
      <c r="H4887" s="200" t="s">
        <v>4799</v>
      </c>
      <c r="I4887" s="200">
        <v>45770</v>
      </c>
      <c r="J4887" s="143">
        <f t="shared" si="76"/>
        <v>45770</v>
      </c>
      <c r="K4887" s="202">
        <v>8</v>
      </c>
      <c r="L4887" s="284" t="s">
        <v>7197</v>
      </c>
      <c r="M4887" s="223"/>
      <c r="N4887" s="203">
        <v>0</v>
      </c>
      <c r="O4887" s="222" t="s">
        <v>326</v>
      </c>
    </row>
    <row r="4888" spans="1:15" ht="29.25" customHeight="1">
      <c r="A4888" s="221" t="s">
        <v>100</v>
      </c>
      <c r="B4888" s="221" t="s">
        <v>787</v>
      </c>
      <c r="C4888" s="222" t="s">
        <v>615</v>
      </c>
      <c r="D4888" s="222" t="s">
        <v>164</v>
      </c>
      <c r="E4888" s="199" t="s">
        <v>163</v>
      </c>
      <c r="F4888" s="200" t="s">
        <v>937</v>
      </c>
      <c r="G4888" s="200" t="s">
        <v>938</v>
      </c>
      <c r="H4888" s="200" t="s">
        <v>4799</v>
      </c>
      <c r="I4888" s="200">
        <v>45771</v>
      </c>
      <c r="J4888" s="143">
        <f t="shared" si="76"/>
        <v>45771</v>
      </c>
      <c r="K4888" s="202">
        <v>8</v>
      </c>
      <c r="L4888" s="284" t="s">
        <v>7605</v>
      </c>
      <c r="M4888" s="223"/>
      <c r="N4888" s="203">
        <v>0</v>
      </c>
      <c r="O4888" s="222" t="s">
        <v>326</v>
      </c>
    </row>
    <row r="4889" spans="1:15" ht="29.25" customHeight="1">
      <c r="A4889" s="221" t="s">
        <v>100</v>
      </c>
      <c r="B4889" s="221" t="s">
        <v>787</v>
      </c>
      <c r="C4889" s="222" t="s">
        <v>615</v>
      </c>
      <c r="D4889" s="222" t="s">
        <v>164</v>
      </c>
      <c r="E4889" s="199" t="s">
        <v>163</v>
      </c>
      <c r="F4889" s="200" t="s">
        <v>937</v>
      </c>
      <c r="G4889" s="200" t="s">
        <v>938</v>
      </c>
      <c r="H4889" s="200" t="s">
        <v>4799</v>
      </c>
      <c r="I4889" s="200">
        <v>45772</v>
      </c>
      <c r="J4889" s="143">
        <f t="shared" si="76"/>
        <v>45772</v>
      </c>
      <c r="K4889" s="202">
        <v>8</v>
      </c>
      <c r="L4889" s="284" t="s">
        <v>7605</v>
      </c>
      <c r="M4889" s="223"/>
      <c r="N4889" s="203">
        <v>0</v>
      </c>
      <c r="O4889" s="222" t="s">
        <v>326</v>
      </c>
    </row>
    <row r="4890" spans="1:15" ht="29.25" customHeight="1">
      <c r="A4890" s="221" t="s">
        <v>100</v>
      </c>
      <c r="B4890" s="221" t="s">
        <v>787</v>
      </c>
      <c r="C4890" s="222" t="s">
        <v>615</v>
      </c>
      <c r="D4890" s="222" t="s">
        <v>164</v>
      </c>
      <c r="E4890" s="199" t="s">
        <v>163</v>
      </c>
      <c r="F4890" s="200" t="s">
        <v>937</v>
      </c>
      <c r="G4890" s="200" t="s">
        <v>938</v>
      </c>
      <c r="H4890" s="200" t="s">
        <v>4799</v>
      </c>
      <c r="I4890" s="200">
        <v>45775</v>
      </c>
      <c r="J4890" s="143">
        <f t="shared" si="76"/>
        <v>45775</v>
      </c>
      <c r="K4890" s="202">
        <v>8</v>
      </c>
      <c r="L4890" s="284" t="s">
        <v>7605</v>
      </c>
      <c r="M4890" s="223"/>
      <c r="N4890" s="203">
        <v>0</v>
      </c>
      <c r="O4890" s="222" t="s">
        <v>326</v>
      </c>
    </row>
    <row r="4891" spans="1:15" ht="29.25" customHeight="1">
      <c r="A4891" s="221" t="s">
        <v>100</v>
      </c>
      <c r="B4891" s="221" t="s">
        <v>787</v>
      </c>
      <c r="C4891" s="222" t="s">
        <v>615</v>
      </c>
      <c r="D4891" s="222" t="s">
        <v>164</v>
      </c>
      <c r="E4891" s="199" t="s">
        <v>163</v>
      </c>
      <c r="F4891" s="200" t="s">
        <v>937</v>
      </c>
      <c r="G4891" s="200" t="s">
        <v>938</v>
      </c>
      <c r="H4891" s="200" t="s">
        <v>4799</v>
      </c>
      <c r="I4891" s="200">
        <v>45776</v>
      </c>
      <c r="J4891" s="143">
        <f t="shared" si="76"/>
        <v>45776</v>
      </c>
      <c r="K4891" s="202">
        <v>8</v>
      </c>
      <c r="L4891" s="284" t="s">
        <v>7605</v>
      </c>
      <c r="M4891" s="223"/>
      <c r="N4891" s="203">
        <v>0</v>
      </c>
      <c r="O4891" s="222" t="s">
        <v>326</v>
      </c>
    </row>
    <row r="4892" spans="1:15" ht="29.25" customHeight="1">
      <c r="A4892" s="221" t="s">
        <v>100</v>
      </c>
      <c r="B4892" s="221" t="s">
        <v>787</v>
      </c>
      <c r="C4892" s="222" t="s">
        <v>615</v>
      </c>
      <c r="D4892" s="222" t="s">
        <v>164</v>
      </c>
      <c r="E4892" s="199" t="s">
        <v>163</v>
      </c>
      <c r="F4892" s="200" t="s">
        <v>937</v>
      </c>
      <c r="G4892" s="200" t="s">
        <v>938</v>
      </c>
      <c r="H4892" s="200" t="s">
        <v>4799</v>
      </c>
      <c r="I4892" s="200">
        <v>45777</v>
      </c>
      <c r="J4892" s="143">
        <f t="shared" si="76"/>
        <v>45777</v>
      </c>
      <c r="K4892" s="202">
        <v>8</v>
      </c>
      <c r="L4892" s="284" t="s">
        <v>7606</v>
      </c>
      <c r="M4892" s="223"/>
      <c r="N4892" s="203">
        <v>0</v>
      </c>
      <c r="O4892" s="222" t="s">
        <v>326</v>
      </c>
    </row>
    <row r="4893" spans="1:15" ht="29.25" customHeight="1">
      <c r="A4893" s="221" t="s">
        <v>100</v>
      </c>
      <c r="B4893" s="221" t="s">
        <v>787</v>
      </c>
      <c r="C4893" s="222" t="s">
        <v>615</v>
      </c>
      <c r="D4893" s="222" t="s">
        <v>164</v>
      </c>
      <c r="E4893" s="199" t="s">
        <v>165</v>
      </c>
      <c r="F4893" s="200"/>
      <c r="G4893" s="200"/>
      <c r="H4893" s="200"/>
      <c r="I4893" s="200">
        <v>45778</v>
      </c>
      <c r="J4893" s="143">
        <f t="shared" si="76"/>
        <v>45778</v>
      </c>
      <c r="K4893" s="202">
        <v>8</v>
      </c>
      <c r="L4893" s="285" t="s">
        <v>7777</v>
      </c>
      <c r="M4893" s="223"/>
      <c r="N4893" s="203"/>
      <c r="O4893" s="222" t="s">
        <v>326</v>
      </c>
    </row>
    <row r="4894" spans="1:15" ht="29.25" customHeight="1">
      <c r="A4894" s="221" t="s">
        <v>100</v>
      </c>
      <c r="B4894" s="221" t="s">
        <v>787</v>
      </c>
      <c r="C4894" s="222" t="s">
        <v>615</v>
      </c>
      <c r="D4894" s="222" t="s">
        <v>164</v>
      </c>
      <c r="E4894" s="199" t="s">
        <v>163</v>
      </c>
      <c r="F4894" s="200" t="s">
        <v>937</v>
      </c>
      <c r="G4894" s="200" t="s">
        <v>938</v>
      </c>
      <c r="H4894" s="200" t="s">
        <v>4799</v>
      </c>
      <c r="I4894" s="200">
        <v>45779</v>
      </c>
      <c r="J4894" s="143">
        <f t="shared" si="76"/>
        <v>45779</v>
      </c>
      <c r="K4894" s="202">
        <v>8</v>
      </c>
      <c r="L4894" s="284" t="s">
        <v>7778</v>
      </c>
      <c r="M4894" s="223"/>
      <c r="N4894" s="203">
        <v>0</v>
      </c>
      <c r="O4894" s="222" t="s">
        <v>326</v>
      </c>
    </row>
    <row r="4895" spans="1:15" ht="29.25" customHeight="1">
      <c r="A4895" s="221" t="s">
        <v>100</v>
      </c>
      <c r="B4895" s="221" t="s">
        <v>787</v>
      </c>
      <c r="C4895" s="222" t="s">
        <v>615</v>
      </c>
      <c r="D4895" s="222" t="s">
        <v>164</v>
      </c>
      <c r="E4895" s="199" t="s">
        <v>163</v>
      </c>
      <c r="F4895" s="200" t="s">
        <v>937</v>
      </c>
      <c r="G4895" s="200" t="s">
        <v>938</v>
      </c>
      <c r="H4895" s="200" t="s">
        <v>4799</v>
      </c>
      <c r="I4895" s="200">
        <v>45782</v>
      </c>
      <c r="J4895" s="143">
        <f t="shared" si="76"/>
        <v>45782</v>
      </c>
      <c r="K4895" s="202">
        <v>8</v>
      </c>
      <c r="L4895" s="284" t="s">
        <v>7779</v>
      </c>
      <c r="M4895" s="223"/>
      <c r="N4895" s="203">
        <v>0</v>
      </c>
      <c r="O4895" s="222" t="s">
        <v>326</v>
      </c>
    </row>
    <row r="4896" spans="1:15" ht="29.25" customHeight="1">
      <c r="A4896" s="221" t="s">
        <v>100</v>
      </c>
      <c r="B4896" s="221" t="s">
        <v>787</v>
      </c>
      <c r="C4896" s="222" t="s">
        <v>615</v>
      </c>
      <c r="D4896" s="222" t="s">
        <v>164</v>
      </c>
      <c r="E4896" s="199" t="s">
        <v>163</v>
      </c>
      <c r="F4896" s="200" t="s">
        <v>937</v>
      </c>
      <c r="G4896" s="200" t="s">
        <v>938</v>
      </c>
      <c r="H4896" s="200" t="s">
        <v>4799</v>
      </c>
      <c r="I4896" s="200">
        <v>45783</v>
      </c>
      <c r="J4896" s="143">
        <f t="shared" si="76"/>
        <v>45783</v>
      </c>
      <c r="K4896" s="202">
        <v>8</v>
      </c>
      <c r="L4896" s="284" t="s">
        <v>7780</v>
      </c>
      <c r="M4896" s="223"/>
      <c r="N4896" s="203">
        <v>0</v>
      </c>
      <c r="O4896" s="222" t="s">
        <v>326</v>
      </c>
    </row>
    <row r="4897" spans="1:15" ht="29.25" customHeight="1">
      <c r="A4897" s="221" t="s">
        <v>100</v>
      </c>
      <c r="B4897" s="221" t="s">
        <v>787</v>
      </c>
      <c r="C4897" s="222" t="s">
        <v>615</v>
      </c>
      <c r="D4897" s="222" t="s">
        <v>164</v>
      </c>
      <c r="E4897" s="199" t="s">
        <v>165</v>
      </c>
      <c r="F4897" s="200"/>
      <c r="G4897" s="200"/>
      <c r="H4897" s="200"/>
      <c r="I4897" s="200">
        <v>45784</v>
      </c>
      <c r="J4897" s="143">
        <f t="shared" si="76"/>
        <v>45784</v>
      </c>
      <c r="K4897" s="202">
        <v>4</v>
      </c>
      <c r="L4897" s="285" t="s">
        <v>627</v>
      </c>
      <c r="M4897" s="223"/>
      <c r="N4897" s="203"/>
      <c r="O4897" s="222" t="s">
        <v>326</v>
      </c>
    </row>
    <row r="4898" spans="1:15" ht="29.25" customHeight="1">
      <c r="A4898" s="221" t="s">
        <v>100</v>
      </c>
      <c r="B4898" s="221" t="s">
        <v>787</v>
      </c>
      <c r="C4898" s="222" t="s">
        <v>615</v>
      </c>
      <c r="D4898" s="222" t="s">
        <v>164</v>
      </c>
      <c r="E4898" s="199" t="s">
        <v>163</v>
      </c>
      <c r="F4898" s="200" t="s">
        <v>937</v>
      </c>
      <c r="G4898" s="200" t="s">
        <v>938</v>
      </c>
      <c r="H4898" s="200" t="s">
        <v>4799</v>
      </c>
      <c r="I4898" s="200">
        <v>45784</v>
      </c>
      <c r="J4898" s="143">
        <f t="shared" si="76"/>
        <v>45784</v>
      </c>
      <c r="K4898" s="202">
        <v>4</v>
      </c>
      <c r="L4898" s="284" t="s">
        <v>7781</v>
      </c>
      <c r="M4898" s="223"/>
      <c r="N4898" s="203">
        <v>0</v>
      </c>
      <c r="O4898" s="222" t="s">
        <v>326</v>
      </c>
    </row>
    <row r="4899" spans="1:15" ht="29.25" customHeight="1">
      <c r="A4899" s="221" t="s">
        <v>100</v>
      </c>
      <c r="B4899" s="221" t="s">
        <v>787</v>
      </c>
      <c r="C4899" s="222" t="s">
        <v>615</v>
      </c>
      <c r="D4899" s="222" t="s">
        <v>164</v>
      </c>
      <c r="E4899" s="199" t="s">
        <v>163</v>
      </c>
      <c r="F4899" s="200" t="s">
        <v>937</v>
      </c>
      <c r="G4899" s="200" t="s">
        <v>938</v>
      </c>
      <c r="H4899" s="200" t="s">
        <v>4799</v>
      </c>
      <c r="I4899" s="200">
        <v>45785</v>
      </c>
      <c r="J4899" s="143">
        <f t="shared" si="76"/>
        <v>45785</v>
      </c>
      <c r="K4899" s="202">
        <v>8</v>
      </c>
      <c r="L4899" s="284" t="s">
        <v>7781</v>
      </c>
      <c r="M4899" s="223"/>
      <c r="N4899" s="203">
        <v>0</v>
      </c>
      <c r="O4899" s="222" t="s">
        <v>326</v>
      </c>
    </row>
    <row r="4900" spans="1:15" ht="29.25" customHeight="1">
      <c r="A4900" s="221" t="s">
        <v>100</v>
      </c>
      <c r="B4900" s="221" t="s">
        <v>787</v>
      </c>
      <c r="C4900" s="222" t="s">
        <v>615</v>
      </c>
      <c r="D4900" s="222" t="s">
        <v>164</v>
      </c>
      <c r="E4900" s="199" t="s">
        <v>163</v>
      </c>
      <c r="F4900" s="200" t="s">
        <v>937</v>
      </c>
      <c r="G4900" s="200" t="s">
        <v>938</v>
      </c>
      <c r="H4900" s="200" t="s">
        <v>91</v>
      </c>
      <c r="I4900" s="200">
        <v>45786</v>
      </c>
      <c r="J4900" s="143">
        <f t="shared" si="76"/>
        <v>45786</v>
      </c>
      <c r="K4900" s="202">
        <v>4</v>
      </c>
      <c r="L4900" s="284" t="s">
        <v>7974</v>
      </c>
      <c r="M4900" s="223"/>
      <c r="N4900" s="203">
        <v>21.3125</v>
      </c>
      <c r="O4900" s="222" t="s">
        <v>968</v>
      </c>
    </row>
    <row r="4901" spans="1:15" ht="29.25" customHeight="1">
      <c r="A4901" s="221" t="s">
        <v>100</v>
      </c>
      <c r="B4901" s="221" t="s">
        <v>787</v>
      </c>
      <c r="C4901" s="222" t="s">
        <v>615</v>
      </c>
      <c r="D4901" s="222" t="s">
        <v>164</v>
      </c>
      <c r="E4901" s="199" t="s">
        <v>163</v>
      </c>
      <c r="F4901" s="200" t="s">
        <v>937</v>
      </c>
      <c r="G4901" s="200" t="s">
        <v>938</v>
      </c>
      <c r="H4901" s="200" t="s">
        <v>68</v>
      </c>
      <c r="I4901" s="200">
        <v>45786</v>
      </c>
      <c r="J4901" s="143">
        <f t="shared" si="76"/>
        <v>45786</v>
      </c>
      <c r="K4901" s="202">
        <v>4</v>
      </c>
      <c r="L4901" s="284" t="s">
        <v>7975</v>
      </c>
      <c r="M4901" s="223"/>
      <c r="N4901" s="203">
        <v>12.5</v>
      </c>
      <c r="O4901" s="222" t="s">
        <v>958</v>
      </c>
    </row>
    <row r="4902" spans="1:15" ht="29.25" customHeight="1">
      <c r="A4902" s="221" t="s">
        <v>100</v>
      </c>
      <c r="B4902" s="221" t="s">
        <v>787</v>
      </c>
      <c r="C4902" s="222" t="s">
        <v>615</v>
      </c>
      <c r="D4902" s="222" t="s">
        <v>164</v>
      </c>
      <c r="E4902" s="199" t="s">
        <v>163</v>
      </c>
      <c r="F4902" s="200" t="s">
        <v>937</v>
      </c>
      <c r="G4902" s="200" t="s">
        <v>938</v>
      </c>
      <c r="H4902" s="200" t="s">
        <v>91</v>
      </c>
      <c r="I4902" s="200">
        <v>45789</v>
      </c>
      <c r="J4902" s="143">
        <f t="shared" si="76"/>
        <v>45789</v>
      </c>
      <c r="K4902" s="202">
        <v>4</v>
      </c>
      <c r="L4902" s="284" t="s">
        <v>7974</v>
      </c>
      <c r="M4902" s="223"/>
      <c r="N4902" s="203">
        <v>21.3125</v>
      </c>
      <c r="O4902" s="222" t="s">
        <v>968</v>
      </c>
    </row>
    <row r="4903" spans="1:15" ht="29.25" customHeight="1">
      <c r="A4903" s="221" t="s">
        <v>100</v>
      </c>
      <c r="B4903" s="221" t="s">
        <v>787</v>
      </c>
      <c r="C4903" s="222" t="s">
        <v>615</v>
      </c>
      <c r="D4903" s="222" t="s">
        <v>164</v>
      </c>
      <c r="E4903" s="199" t="s">
        <v>163</v>
      </c>
      <c r="F4903" s="200" t="s">
        <v>937</v>
      </c>
      <c r="G4903" s="200" t="s">
        <v>938</v>
      </c>
      <c r="H4903" s="200" t="s">
        <v>68</v>
      </c>
      <c r="I4903" s="200">
        <v>45789</v>
      </c>
      <c r="J4903" s="143">
        <f t="shared" si="76"/>
        <v>45789</v>
      </c>
      <c r="K4903" s="202">
        <v>4</v>
      </c>
      <c r="L4903" s="284" t="s">
        <v>7975</v>
      </c>
      <c r="M4903" s="223"/>
      <c r="N4903" s="203">
        <v>12.5</v>
      </c>
      <c r="O4903" s="222" t="s">
        <v>958</v>
      </c>
    </row>
    <row r="4904" spans="1:15" ht="29.25" customHeight="1">
      <c r="A4904" s="221" t="s">
        <v>100</v>
      </c>
      <c r="B4904" s="221" t="s">
        <v>787</v>
      </c>
      <c r="C4904" s="222" t="s">
        <v>615</v>
      </c>
      <c r="D4904" s="222" t="s">
        <v>164</v>
      </c>
      <c r="E4904" s="199" t="s">
        <v>163</v>
      </c>
      <c r="F4904" s="200" t="s">
        <v>937</v>
      </c>
      <c r="G4904" s="200" t="s">
        <v>938</v>
      </c>
      <c r="H4904" s="200" t="s">
        <v>91</v>
      </c>
      <c r="I4904" s="200">
        <v>45790</v>
      </c>
      <c r="J4904" s="143">
        <f t="shared" si="76"/>
        <v>45790</v>
      </c>
      <c r="K4904" s="202">
        <v>4</v>
      </c>
      <c r="L4904" s="284" t="s">
        <v>7974</v>
      </c>
      <c r="M4904" s="223"/>
      <c r="N4904" s="203">
        <v>21.3125</v>
      </c>
      <c r="O4904" s="222" t="s">
        <v>968</v>
      </c>
    </row>
    <row r="4905" spans="1:15" ht="29.25" customHeight="1">
      <c r="A4905" s="221" t="s">
        <v>100</v>
      </c>
      <c r="B4905" s="221" t="s">
        <v>787</v>
      </c>
      <c r="C4905" s="222" t="s">
        <v>615</v>
      </c>
      <c r="D4905" s="222" t="s">
        <v>164</v>
      </c>
      <c r="E4905" s="199" t="s">
        <v>163</v>
      </c>
      <c r="F4905" s="200" t="s">
        <v>937</v>
      </c>
      <c r="G4905" s="200" t="s">
        <v>938</v>
      </c>
      <c r="H4905" s="200" t="s">
        <v>68</v>
      </c>
      <c r="I4905" s="200">
        <v>45790</v>
      </c>
      <c r="J4905" s="143">
        <f t="shared" si="76"/>
        <v>45790</v>
      </c>
      <c r="K4905" s="202">
        <v>4</v>
      </c>
      <c r="L4905" s="284" t="s">
        <v>7976</v>
      </c>
      <c r="M4905" s="223"/>
      <c r="N4905" s="203">
        <v>12.5</v>
      </c>
      <c r="O4905" s="222" t="s">
        <v>958</v>
      </c>
    </row>
    <row r="4906" spans="1:15" ht="29.25" customHeight="1">
      <c r="A4906" s="221" t="s">
        <v>100</v>
      </c>
      <c r="B4906" s="221" t="s">
        <v>787</v>
      </c>
      <c r="C4906" s="222" t="s">
        <v>615</v>
      </c>
      <c r="D4906" s="222" t="s">
        <v>164</v>
      </c>
      <c r="E4906" s="199" t="s">
        <v>163</v>
      </c>
      <c r="F4906" s="200" t="s">
        <v>937</v>
      </c>
      <c r="G4906" s="200" t="s">
        <v>938</v>
      </c>
      <c r="H4906" s="200" t="s">
        <v>91</v>
      </c>
      <c r="I4906" s="200">
        <v>45791</v>
      </c>
      <c r="J4906" s="143">
        <f t="shared" si="76"/>
        <v>45791</v>
      </c>
      <c r="K4906" s="202">
        <v>4</v>
      </c>
      <c r="L4906" s="284" t="s">
        <v>7974</v>
      </c>
      <c r="M4906" s="223"/>
      <c r="N4906" s="203">
        <v>21.3125</v>
      </c>
      <c r="O4906" s="222" t="s">
        <v>968</v>
      </c>
    </row>
    <row r="4907" spans="1:15" ht="29.25" customHeight="1">
      <c r="A4907" s="221" t="s">
        <v>100</v>
      </c>
      <c r="B4907" s="221" t="s">
        <v>787</v>
      </c>
      <c r="C4907" s="222" t="s">
        <v>615</v>
      </c>
      <c r="D4907" s="222" t="s">
        <v>164</v>
      </c>
      <c r="E4907" s="199" t="s">
        <v>163</v>
      </c>
      <c r="F4907" s="200" t="s">
        <v>937</v>
      </c>
      <c r="G4907" s="200" t="s">
        <v>938</v>
      </c>
      <c r="H4907" s="200" t="s">
        <v>4799</v>
      </c>
      <c r="I4907" s="200">
        <v>45791</v>
      </c>
      <c r="J4907" s="143">
        <f t="shared" si="76"/>
        <v>45791</v>
      </c>
      <c r="K4907" s="202">
        <v>4</v>
      </c>
      <c r="L4907" s="284" t="s">
        <v>7976</v>
      </c>
      <c r="M4907" s="223"/>
      <c r="N4907" s="203">
        <v>0</v>
      </c>
      <c r="O4907" s="222" t="s">
        <v>326</v>
      </c>
    </row>
    <row r="4908" spans="1:15" ht="29.25" customHeight="1">
      <c r="A4908" s="221" t="s">
        <v>100</v>
      </c>
      <c r="B4908" s="221" t="s">
        <v>787</v>
      </c>
      <c r="C4908" s="222" t="s">
        <v>615</v>
      </c>
      <c r="D4908" s="222" t="s">
        <v>164</v>
      </c>
      <c r="E4908" s="199" t="s">
        <v>163</v>
      </c>
      <c r="F4908" s="200" t="s">
        <v>937</v>
      </c>
      <c r="G4908" s="200" t="s">
        <v>938</v>
      </c>
      <c r="H4908" s="200" t="s">
        <v>91</v>
      </c>
      <c r="I4908" s="200">
        <v>45792</v>
      </c>
      <c r="J4908" s="143">
        <f t="shared" si="76"/>
        <v>45792</v>
      </c>
      <c r="K4908" s="202">
        <v>3</v>
      </c>
      <c r="L4908" s="284" t="s">
        <v>7974</v>
      </c>
      <c r="M4908" s="223"/>
      <c r="N4908" s="203">
        <v>21.3125</v>
      </c>
      <c r="O4908" s="222" t="s">
        <v>968</v>
      </c>
    </row>
    <row r="4909" spans="1:15" ht="29.25" customHeight="1">
      <c r="A4909" s="221" t="s">
        <v>100</v>
      </c>
      <c r="B4909" s="221" t="s">
        <v>787</v>
      </c>
      <c r="C4909" s="222" t="s">
        <v>615</v>
      </c>
      <c r="D4909" s="222" t="s">
        <v>164</v>
      </c>
      <c r="E4909" s="199" t="s">
        <v>163</v>
      </c>
      <c r="F4909" s="200" t="s">
        <v>937</v>
      </c>
      <c r="G4909" s="200" t="s">
        <v>938</v>
      </c>
      <c r="H4909" s="200" t="s">
        <v>4799</v>
      </c>
      <c r="I4909" s="200">
        <v>45792</v>
      </c>
      <c r="J4909" s="143">
        <f t="shared" si="76"/>
        <v>45792</v>
      </c>
      <c r="K4909" s="202">
        <v>5</v>
      </c>
      <c r="L4909" s="284" t="s">
        <v>7976</v>
      </c>
      <c r="M4909" s="223"/>
      <c r="N4909" s="203">
        <v>0</v>
      </c>
      <c r="O4909" s="222" t="s">
        <v>326</v>
      </c>
    </row>
    <row r="4910" spans="1:15" ht="29.25" customHeight="1">
      <c r="A4910" s="221" t="s">
        <v>100</v>
      </c>
      <c r="B4910" s="221" t="s">
        <v>787</v>
      </c>
      <c r="C4910" s="222" t="s">
        <v>615</v>
      </c>
      <c r="D4910" s="222" t="s">
        <v>164</v>
      </c>
      <c r="E4910" s="199" t="s">
        <v>165</v>
      </c>
      <c r="F4910" s="200"/>
      <c r="G4910" s="200"/>
      <c r="H4910" s="200"/>
      <c r="I4910" s="200">
        <v>45793</v>
      </c>
      <c r="J4910" s="143">
        <f t="shared" si="76"/>
        <v>45793</v>
      </c>
      <c r="K4910" s="202">
        <v>4</v>
      </c>
      <c r="L4910" s="285" t="s">
        <v>627</v>
      </c>
      <c r="M4910" s="223"/>
      <c r="N4910" s="203"/>
      <c r="O4910" s="222" t="s">
        <v>326</v>
      </c>
    </row>
    <row r="4911" spans="1:15" ht="29.25" customHeight="1">
      <c r="A4911" s="221" t="s">
        <v>100</v>
      </c>
      <c r="B4911" s="221" t="s">
        <v>787</v>
      </c>
      <c r="C4911" s="222" t="s">
        <v>615</v>
      </c>
      <c r="D4911" s="222" t="s">
        <v>164</v>
      </c>
      <c r="E4911" s="199" t="s">
        <v>163</v>
      </c>
      <c r="F4911" s="200" t="s">
        <v>937</v>
      </c>
      <c r="G4911" s="200" t="s">
        <v>938</v>
      </c>
      <c r="H4911" s="200" t="s">
        <v>4799</v>
      </c>
      <c r="I4911" s="200">
        <v>45793</v>
      </c>
      <c r="J4911" s="143">
        <f t="shared" si="76"/>
        <v>45793</v>
      </c>
      <c r="K4911" s="202">
        <v>4</v>
      </c>
      <c r="L4911" s="284" t="s">
        <v>7976</v>
      </c>
      <c r="M4911" s="223"/>
      <c r="N4911" s="203">
        <v>0</v>
      </c>
      <c r="O4911" s="222" t="s">
        <v>326</v>
      </c>
    </row>
    <row r="4912" spans="1:15" ht="29.25" customHeight="1">
      <c r="A4912" s="221" t="s">
        <v>100</v>
      </c>
      <c r="B4912" s="221" t="s">
        <v>787</v>
      </c>
      <c r="C4912" s="222" t="s">
        <v>615</v>
      </c>
      <c r="D4912" s="222" t="s">
        <v>164</v>
      </c>
      <c r="E4912" s="199" t="s">
        <v>165</v>
      </c>
      <c r="F4912" s="200"/>
      <c r="G4912" s="200"/>
      <c r="H4912" s="200"/>
      <c r="I4912" s="200">
        <v>45796</v>
      </c>
      <c r="J4912" s="143">
        <f t="shared" si="76"/>
        <v>45796</v>
      </c>
      <c r="K4912" s="202">
        <v>8</v>
      </c>
      <c r="L4912" s="285" t="s">
        <v>8195</v>
      </c>
      <c r="M4912" s="223"/>
      <c r="N4912" s="203"/>
      <c r="O4912" s="222" t="s">
        <v>326</v>
      </c>
    </row>
    <row r="4913" spans="1:15" ht="29.25" customHeight="1">
      <c r="A4913" s="221" t="s">
        <v>100</v>
      </c>
      <c r="B4913" s="221" t="s">
        <v>787</v>
      </c>
      <c r="C4913" s="222" t="s">
        <v>615</v>
      </c>
      <c r="D4913" s="222" t="s">
        <v>164</v>
      </c>
      <c r="E4913" s="199" t="s">
        <v>169</v>
      </c>
      <c r="F4913" s="200"/>
      <c r="G4913" s="200"/>
      <c r="H4913" s="200"/>
      <c r="I4913" s="200">
        <v>45797</v>
      </c>
      <c r="J4913" s="143">
        <f t="shared" si="76"/>
        <v>45797</v>
      </c>
      <c r="K4913" s="202">
        <v>3</v>
      </c>
      <c r="L4913" s="284" t="s">
        <v>8198</v>
      </c>
      <c r="M4913" s="223"/>
      <c r="N4913" s="203"/>
      <c r="O4913" s="222" t="s">
        <v>326</v>
      </c>
    </row>
    <row r="4914" spans="1:15" ht="29.25" customHeight="1">
      <c r="A4914" s="221" t="s">
        <v>100</v>
      </c>
      <c r="B4914" s="221" t="s">
        <v>787</v>
      </c>
      <c r="C4914" s="222" t="s">
        <v>615</v>
      </c>
      <c r="D4914" s="222" t="s">
        <v>164</v>
      </c>
      <c r="E4914" s="199" t="s">
        <v>163</v>
      </c>
      <c r="F4914" s="200" t="s">
        <v>937</v>
      </c>
      <c r="G4914" s="200" t="s">
        <v>938</v>
      </c>
      <c r="H4914" s="200" t="s">
        <v>91</v>
      </c>
      <c r="I4914" s="200">
        <v>45797</v>
      </c>
      <c r="J4914" s="143">
        <f t="shared" si="76"/>
        <v>45797</v>
      </c>
      <c r="K4914" s="202">
        <v>3</v>
      </c>
      <c r="L4914" s="284" t="s">
        <v>8197</v>
      </c>
      <c r="M4914" s="223"/>
      <c r="N4914" s="203">
        <v>21.3125</v>
      </c>
      <c r="O4914" s="222" t="s">
        <v>968</v>
      </c>
    </row>
    <row r="4915" spans="1:15" ht="29.25" customHeight="1">
      <c r="A4915" s="221" t="s">
        <v>100</v>
      </c>
      <c r="B4915" s="221" t="s">
        <v>787</v>
      </c>
      <c r="C4915" s="222" t="s">
        <v>615</v>
      </c>
      <c r="D4915" s="222" t="s">
        <v>164</v>
      </c>
      <c r="E4915" s="199" t="s">
        <v>163</v>
      </c>
      <c r="F4915" s="200" t="s">
        <v>937</v>
      </c>
      <c r="G4915" s="200" t="s">
        <v>938</v>
      </c>
      <c r="H4915" s="200" t="s">
        <v>4799</v>
      </c>
      <c r="I4915" s="200">
        <v>45797</v>
      </c>
      <c r="J4915" s="143">
        <f t="shared" si="76"/>
        <v>45797</v>
      </c>
      <c r="K4915" s="202">
        <v>2</v>
      </c>
      <c r="L4915" s="284" t="s">
        <v>8196</v>
      </c>
      <c r="M4915" s="223"/>
      <c r="N4915" s="203">
        <v>0</v>
      </c>
      <c r="O4915" s="222" t="s">
        <v>326</v>
      </c>
    </row>
    <row r="4916" spans="1:15" ht="29.25" customHeight="1">
      <c r="A4916" s="221" t="s">
        <v>100</v>
      </c>
      <c r="B4916" s="221" t="s">
        <v>787</v>
      </c>
      <c r="C4916" s="222" t="s">
        <v>615</v>
      </c>
      <c r="D4916" s="222" t="s">
        <v>164</v>
      </c>
      <c r="E4916" s="199" t="s">
        <v>163</v>
      </c>
      <c r="F4916" s="200" t="s">
        <v>937</v>
      </c>
      <c r="G4916" s="200" t="s">
        <v>938</v>
      </c>
      <c r="H4916" s="200" t="s">
        <v>91</v>
      </c>
      <c r="I4916" s="200">
        <v>45798</v>
      </c>
      <c r="J4916" s="143">
        <f t="shared" si="76"/>
        <v>45798</v>
      </c>
      <c r="K4916" s="202">
        <v>4</v>
      </c>
      <c r="L4916" s="284" t="s">
        <v>8197</v>
      </c>
      <c r="M4916" s="223"/>
      <c r="N4916" s="203">
        <v>21.3125</v>
      </c>
      <c r="O4916" s="222" t="s">
        <v>968</v>
      </c>
    </row>
    <row r="4917" spans="1:15" ht="29.25" customHeight="1">
      <c r="A4917" s="221" t="s">
        <v>100</v>
      </c>
      <c r="B4917" s="221" t="s">
        <v>787</v>
      </c>
      <c r="C4917" s="222" t="s">
        <v>615</v>
      </c>
      <c r="D4917" s="222" t="s">
        <v>164</v>
      </c>
      <c r="E4917" s="199" t="s">
        <v>163</v>
      </c>
      <c r="F4917" s="200" t="s">
        <v>937</v>
      </c>
      <c r="G4917" s="200" t="s">
        <v>938</v>
      </c>
      <c r="H4917" s="200" t="s">
        <v>4799</v>
      </c>
      <c r="I4917" s="200">
        <v>45798</v>
      </c>
      <c r="J4917" s="143">
        <f t="shared" si="76"/>
        <v>45798</v>
      </c>
      <c r="K4917" s="202">
        <v>4</v>
      </c>
      <c r="L4917" s="284" t="s">
        <v>8199</v>
      </c>
      <c r="M4917" s="223"/>
      <c r="N4917" s="203">
        <v>0</v>
      </c>
      <c r="O4917" s="222" t="s">
        <v>326</v>
      </c>
    </row>
    <row r="4918" spans="1:15" ht="29.25" customHeight="1">
      <c r="A4918" s="221" t="s">
        <v>100</v>
      </c>
      <c r="B4918" s="221" t="s">
        <v>787</v>
      </c>
      <c r="C4918" s="222" t="s">
        <v>615</v>
      </c>
      <c r="D4918" s="222" t="s">
        <v>164</v>
      </c>
      <c r="E4918" s="199" t="s">
        <v>163</v>
      </c>
      <c r="F4918" s="200" t="s">
        <v>937</v>
      </c>
      <c r="G4918" s="200" t="s">
        <v>938</v>
      </c>
      <c r="H4918" s="200" t="s">
        <v>91</v>
      </c>
      <c r="I4918" s="200">
        <v>45799</v>
      </c>
      <c r="J4918" s="143">
        <f t="shared" si="76"/>
        <v>45799</v>
      </c>
      <c r="K4918" s="202">
        <v>3</v>
      </c>
      <c r="L4918" s="284" t="s">
        <v>8197</v>
      </c>
      <c r="M4918" s="223"/>
      <c r="N4918" s="203">
        <v>21.3125</v>
      </c>
      <c r="O4918" s="222" t="s">
        <v>968</v>
      </c>
    </row>
    <row r="4919" spans="1:15" ht="29.25" customHeight="1">
      <c r="A4919" s="221" t="s">
        <v>100</v>
      </c>
      <c r="B4919" s="221" t="s">
        <v>787</v>
      </c>
      <c r="C4919" s="222" t="s">
        <v>615</v>
      </c>
      <c r="D4919" s="222" t="s">
        <v>164</v>
      </c>
      <c r="E4919" s="199" t="s">
        <v>163</v>
      </c>
      <c r="F4919" s="200" t="s">
        <v>937</v>
      </c>
      <c r="G4919" s="200" t="s">
        <v>938</v>
      </c>
      <c r="H4919" s="200" t="s">
        <v>4799</v>
      </c>
      <c r="I4919" s="200">
        <v>45799</v>
      </c>
      <c r="J4919" s="143">
        <f t="shared" si="76"/>
        <v>45799</v>
      </c>
      <c r="K4919" s="202">
        <v>5</v>
      </c>
      <c r="L4919" s="284" t="s">
        <v>8447</v>
      </c>
      <c r="M4919" s="223"/>
      <c r="N4919" s="203">
        <v>0</v>
      </c>
      <c r="O4919" s="222" t="s">
        <v>326</v>
      </c>
    </row>
    <row r="4920" spans="1:15" ht="29.25" customHeight="1">
      <c r="A4920" s="221" t="s">
        <v>100</v>
      </c>
      <c r="B4920" s="221" t="s">
        <v>787</v>
      </c>
      <c r="C4920" s="222" t="s">
        <v>615</v>
      </c>
      <c r="D4920" s="222" t="s">
        <v>164</v>
      </c>
      <c r="E4920" s="199" t="s">
        <v>163</v>
      </c>
      <c r="F4920" s="200" t="s">
        <v>937</v>
      </c>
      <c r="G4920" s="200" t="s">
        <v>938</v>
      </c>
      <c r="H4920" s="200" t="s">
        <v>91</v>
      </c>
      <c r="I4920" s="200">
        <v>45800</v>
      </c>
      <c r="J4920" s="143">
        <f t="shared" si="76"/>
        <v>45800</v>
      </c>
      <c r="K4920" s="202">
        <v>6</v>
      </c>
      <c r="L4920" s="284" t="s">
        <v>8448</v>
      </c>
      <c r="M4920" s="223"/>
      <c r="N4920" s="203">
        <v>21.3125</v>
      </c>
      <c r="O4920" s="222" t="s">
        <v>968</v>
      </c>
    </row>
    <row r="4921" spans="1:15" ht="29.25" customHeight="1">
      <c r="A4921" s="221" t="s">
        <v>100</v>
      </c>
      <c r="B4921" s="221" t="s">
        <v>787</v>
      </c>
      <c r="C4921" s="222" t="s">
        <v>615</v>
      </c>
      <c r="D4921" s="222" t="s">
        <v>164</v>
      </c>
      <c r="E4921" s="199" t="s">
        <v>163</v>
      </c>
      <c r="F4921" s="200" t="s">
        <v>937</v>
      </c>
      <c r="G4921" s="200" t="s">
        <v>938</v>
      </c>
      <c r="H4921" s="200" t="s">
        <v>4799</v>
      </c>
      <c r="I4921" s="200">
        <v>45800</v>
      </c>
      <c r="J4921" s="143">
        <f t="shared" si="76"/>
        <v>45800</v>
      </c>
      <c r="K4921" s="202">
        <v>2</v>
      </c>
      <c r="L4921" s="285" t="s">
        <v>8449</v>
      </c>
      <c r="M4921" s="223"/>
      <c r="N4921" s="203">
        <v>0</v>
      </c>
      <c r="O4921" s="222" t="s">
        <v>326</v>
      </c>
    </row>
    <row r="4922" spans="1:15" ht="29.25" customHeight="1">
      <c r="A4922" s="221" t="s">
        <v>100</v>
      </c>
      <c r="B4922" s="221" t="s">
        <v>787</v>
      </c>
      <c r="C4922" s="222" t="s">
        <v>615</v>
      </c>
      <c r="D4922" s="222" t="s">
        <v>164</v>
      </c>
      <c r="E4922" s="199" t="s">
        <v>163</v>
      </c>
      <c r="F4922" s="200" t="s">
        <v>937</v>
      </c>
      <c r="G4922" s="200" t="s">
        <v>938</v>
      </c>
      <c r="H4922" s="200" t="s">
        <v>91</v>
      </c>
      <c r="I4922" s="200">
        <v>45803</v>
      </c>
      <c r="J4922" s="143">
        <f t="shared" si="76"/>
        <v>45803</v>
      </c>
      <c r="K4922" s="202">
        <v>4</v>
      </c>
      <c r="L4922" s="284" t="s">
        <v>8448</v>
      </c>
      <c r="M4922" s="223"/>
      <c r="N4922" s="203">
        <v>21.3125</v>
      </c>
      <c r="O4922" s="222" t="s">
        <v>968</v>
      </c>
    </row>
    <row r="4923" spans="1:15" ht="29.25" customHeight="1">
      <c r="A4923" s="221" t="s">
        <v>100</v>
      </c>
      <c r="B4923" s="221" t="s">
        <v>787</v>
      </c>
      <c r="C4923" s="222" t="s">
        <v>615</v>
      </c>
      <c r="D4923" s="222" t="s">
        <v>164</v>
      </c>
      <c r="E4923" s="199" t="s">
        <v>163</v>
      </c>
      <c r="F4923" s="200" t="s">
        <v>937</v>
      </c>
      <c r="G4923" s="200" t="s">
        <v>938</v>
      </c>
      <c r="H4923" s="200" t="s">
        <v>4799</v>
      </c>
      <c r="I4923" s="200">
        <v>45803</v>
      </c>
      <c r="J4923" s="143">
        <f t="shared" si="76"/>
        <v>45803</v>
      </c>
      <c r="K4923" s="202">
        <v>4</v>
      </c>
      <c r="L4923" s="284" t="s">
        <v>8450</v>
      </c>
      <c r="M4923" s="223"/>
      <c r="N4923" s="203">
        <v>0</v>
      </c>
      <c r="O4923" s="222" t="s">
        <v>326</v>
      </c>
    </row>
    <row r="4924" spans="1:15" ht="29.25" customHeight="1">
      <c r="A4924" s="221" t="s">
        <v>100</v>
      </c>
      <c r="B4924" s="221" t="s">
        <v>787</v>
      </c>
      <c r="C4924" s="222" t="s">
        <v>615</v>
      </c>
      <c r="D4924" s="222" t="s">
        <v>164</v>
      </c>
      <c r="E4924" s="199" t="s">
        <v>163</v>
      </c>
      <c r="F4924" s="200" t="s">
        <v>937</v>
      </c>
      <c r="G4924" s="200" t="s">
        <v>938</v>
      </c>
      <c r="H4924" s="200" t="s">
        <v>91</v>
      </c>
      <c r="I4924" s="200">
        <v>45804</v>
      </c>
      <c r="J4924" s="143">
        <f t="shared" si="76"/>
        <v>45804</v>
      </c>
      <c r="K4924" s="202">
        <v>3</v>
      </c>
      <c r="L4924" s="284" t="s">
        <v>8451</v>
      </c>
      <c r="M4924" s="223"/>
      <c r="N4924" s="203">
        <v>21.3125</v>
      </c>
      <c r="O4924" s="222" t="s">
        <v>968</v>
      </c>
    </row>
    <row r="4925" spans="1:15" ht="29.25" customHeight="1">
      <c r="A4925" s="221" t="s">
        <v>100</v>
      </c>
      <c r="B4925" s="221" t="s">
        <v>787</v>
      </c>
      <c r="C4925" s="222" t="s">
        <v>615</v>
      </c>
      <c r="D4925" s="222" t="s">
        <v>164</v>
      </c>
      <c r="E4925" s="199" t="s">
        <v>163</v>
      </c>
      <c r="F4925" s="200" t="s">
        <v>937</v>
      </c>
      <c r="G4925" s="200" t="s">
        <v>938</v>
      </c>
      <c r="H4925" s="200" t="s">
        <v>4799</v>
      </c>
      <c r="I4925" s="200">
        <v>45804</v>
      </c>
      <c r="J4925" s="143">
        <f t="shared" si="76"/>
        <v>45804</v>
      </c>
      <c r="K4925" s="202">
        <v>5</v>
      </c>
      <c r="L4925" s="285" t="s">
        <v>8449</v>
      </c>
      <c r="M4925" s="223"/>
      <c r="N4925" s="203">
        <v>0</v>
      </c>
      <c r="O4925" s="222" t="s">
        <v>326</v>
      </c>
    </row>
    <row r="4926" spans="1:15" ht="29.25" customHeight="1">
      <c r="A4926" s="221" t="s">
        <v>100</v>
      </c>
      <c r="B4926" s="221" t="s">
        <v>787</v>
      </c>
      <c r="C4926" s="222" t="s">
        <v>615</v>
      </c>
      <c r="D4926" s="222" t="s">
        <v>164</v>
      </c>
      <c r="E4926" s="199" t="s">
        <v>163</v>
      </c>
      <c r="F4926" s="200" t="s">
        <v>937</v>
      </c>
      <c r="G4926" s="200" t="s">
        <v>938</v>
      </c>
      <c r="H4926" s="200" t="s">
        <v>91</v>
      </c>
      <c r="I4926" s="200">
        <v>45805</v>
      </c>
      <c r="J4926" s="143">
        <f t="shared" si="76"/>
        <v>45805</v>
      </c>
      <c r="K4926" s="202">
        <v>3</v>
      </c>
      <c r="L4926" s="284" t="s">
        <v>8451</v>
      </c>
      <c r="M4926" s="223"/>
      <c r="N4926" s="203">
        <v>21.3125</v>
      </c>
      <c r="O4926" s="222" t="s">
        <v>968</v>
      </c>
    </row>
    <row r="4927" spans="1:15" ht="29.25" customHeight="1">
      <c r="A4927" s="221" t="s">
        <v>100</v>
      </c>
      <c r="B4927" s="221" t="s">
        <v>787</v>
      </c>
      <c r="C4927" s="222" t="s">
        <v>615</v>
      </c>
      <c r="D4927" s="222" t="s">
        <v>164</v>
      </c>
      <c r="E4927" s="199" t="s">
        <v>163</v>
      </c>
      <c r="F4927" s="200" t="s">
        <v>937</v>
      </c>
      <c r="G4927" s="200" t="s">
        <v>938</v>
      </c>
      <c r="H4927" s="200" t="s">
        <v>4799</v>
      </c>
      <c r="I4927" s="200">
        <v>45805</v>
      </c>
      <c r="J4927" s="143">
        <f t="shared" si="76"/>
        <v>45805</v>
      </c>
      <c r="K4927" s="202">
        <v>5</v>
      </c>
      <c r="L4927" s="285" t="s">
        <v>8449</v>
      </c>
      <c r="M4927" s="223"/>
      <c r="N4927" s="203">
        <v>0</v>
      </c>
      <c r="O4927" s="222" t="s">
        <v>326</v>
      </c>
    </row>
    <row r="4928" spans="1:15" ht="29.25" customHeight="1">
      <c r="A4928" s="221" t="s">
        <v>100</v>
      </c>
      <c r="B4928" s="221" t="s">
        <v>787</v>
      </c>
      <c r="C4928" s="222" t="s">
        <v>615</v>
      </c>
      <c r="D4928" s="222" t="s">
        <v>164</v>
      </c>
      <c r="E4928" s="199" t="s">
        <v>163</v>
      </c>
      <c r="F4928" s="200" t="s">
        <v>937</v>
      </c>
      <c r="G4928" s="200" t="s">
        <v>938</v>
      </c>
      <c r="H4928" s="200" t="s">
        <v>4799</v>
      </c>
      <c r="I4928" s="200">
        <v>45806</v>
      </c>
      <c r="J4928" s="143">
        <f t="shared" si="76"/>
        <v>45806</v>
      </c>
      <c r="K4928" s="202">
        <v>8</v>
      </c>
      <c r="L4928" s="285" t="s">
        <v>8449</v>
      </c>
      <c r="M4928" s="223"/>
      <c r="N4928" s="203">
        <v>0</v>
      </c>
      <c r="O4928" s="222" t="s">
        <v>326</v>
      </c>
    </row>
    <row r="4929" spans="1:15" ht="29.25" customHeight="1">
      <c r="A4929" s="221" t="s">
        <v>100</v>
      </c>
      <c r="B4929" s="221" t="s">
        <v>787</v>
      </c>
      <c r="C4929" s="222" t="s">
        <v>615</v>
      </c>
      <c r="D4929" s="222" t="s">
        <v>164</v>
      </c>
      <c r="E4929" s="199" t="s">
        <v>163</v>
      </c>
      <c r="F4929" s="200" t="s">
        <v>937</v>
      </c>
      <c r="G4929" s="200" t="s">
        <v>938</v>
      </c>
      <c r="H4929" s="200" t="s">
        <v>4799</v>
      </c>
      <c r="I4929" s="200">
        <v>45810</v>
      </c>
      <c r="J4929" s="143">
        <f t="shared" si="76"/>
        <v>45810</v>
      </c>
      <c r="K4929" s="202">
        <v>8</v>
      </c>
      <c r="L4929" s="284" t="s">
        <v>8452</v>
      </c>
      <c r="M4929" s="223"/>
      <c r="N4929" s="203">
        <v>0</v>
      </c>
      <c r="O4929" s="222" t="s">
        <v>326</v>
      </c>
    </row>
    <row r="4930" spans="1:15" ht="29.25" customHeight="1">
      <c r="A4930" s="221" t="s">
        <v>100</v>
      </c>
      <c r="B4930" s="221" t="s">
        <v>787</v>
      </c>
      <c r="C4930" s="222" t="s">
        <v>615</v>
      </c>
      <c r="D4930" s="222" t="s">
        <v>164</v>
      </c>
      <c r="E4930" s="199" t="s">
        <v>165</v>
      </c>
      <c r="F4930" s="200"/>
      <c r="G4930" s="200"/>
      <c r="H4930" s="200"/>
      <c r="I4930" s="200">
        <v>45811</v>
      </c>
      <c r="J4930" s="143">
        <f t="shared" si="76"/>
        <v>45811</v>
      </c>
      <c r="K4930" s="202">
        <v>8</v>
      </c>
      <c r="L4930" s="285" t="s">
        <v>8453</v>
      </c>
      <c r="M4930" s="223"/>
      <c r="N4930" s="203"/>
      <c r="O4930" s="222" t="s">
        <v>326</v>
      </c>
    </row>
    <row r="4931" spans="1:15" ht="29.25" customHeight="1">
      <c r="A4931" s="221" t="s">
        <v>100</v>
      </c>
      <c r="B4931" s="221" t="s">
        <v>787</v>
      </c>
      <c r="C4931" s="222" t="s">
        <v>615</v>
      </c>
      <c r="D4931" s="222" t="s">
        <v>164</v>
      </c>
      <c r="E4931" s="199" t="s">
        <v>163</v>
      </c>
      <c r="F4931" s="200" t="s">
        <v>937</v>
      </c>
      <c r="G4931" s="200" t="s">
        <v>938</v>
      </c>
      <c r="H4931" s="200" t="s">
        <v>4799</v>
      </c>
      <c r="I4931" s="200">
        <v>45812</v>
      </c>
      <c r="J4931" s="143">
        <f t="shared" ref="J4931:J4994" si="77">I4931</f>
        <v>45812</v>
      </c>
      <c r="K4931" s="202">
        <v>8</v>
      </c>
      <c r="L4931" s="285" t="s">
        <v>8449</v>
      </c>
      <c r="M4931" s="223"/>
      <c r="N4931" s="203">
        <v>0</v>
      </c>
      <c r="O4931" s="222" t="s">
        <v>326</v>
      </c>
    </row>
    <row r="4932" spans="1:15" ht="29.25" customHeight="1">
      <c r="A4932" s="221" t="s">
        <v>100</v>
      </c>
      <c r="B4932" s="221" t="s">
        <v>787</v>
      </c>
      <c r="C4932" s="222" t="s">
        <v>615</v>
      </c>
      <c r="D4932" s="222" t="s">
        <v>164</v>
      </c>
      <c r="E4932" s="199" t="s">
        <v>163</v>
      </c>
      <c r="F4932" s="200" t="s">
        <v>937</v>
      </c>
      <c r="G4932" s="200" t="s">
        <v>938</v>
      </c>
      <c r="H4932" s="200" t="s">
        <v>4799</v>
      </c>
      <c r="I4932" s="200">
        <v>45813</v>
      </c>
      <c r="J4932" s="143">
        <f t="shared" si="77"/>
        <v>45813</v>
      </c>
      <c r="K4932" s="202">
        <v>8</v>
      </c>
      <c r="L4932" s="284" t="s">
        <v>8763</v>
      </c>
      <c r="M4932" s="223"/>
      <c r="N4932" s="203">
        <v>0</v>
      </c>
      <c r="O4932" s="222" t="s">
        <v>326</v>
      </c>
    </row>
    <row r="4933" spans="1:15" ht="29.25" customHeight="1">
      <c r="A4933" s="221" t="s">
        <v>100</v>
      </c>
      <c r="B4933" s="221" t="s">
        <v>787</v>
      </c>
      <c r="C4933" s="222" t="s">
        <v>615</v>
      </c>
      <c r="D4933" s="222" t="s">
        <v>164</v>
      </c>
      <c r="E4933" s="199" t="s">
        <v>163</v>
      </c>
      <c r="F4933" s="200" t="s">
        <v>937</v>
      </c>
      <c r="G4933" s="200" t="s">
        <v>938</v>
      </c>
      <c r="H4933" s="200" t="s">
        <v>4799</v>
      </c>
      <c r="I4933" s="200">
        <v>45814</v>
      </c>
      <c r="J4933" s="143">
        <f t="shared" si="77"/>
        <v>45814</v>
      </c>
      <c r="K4933" s="202">
        <v>8</v>
      </c>
      <c r="L4933" s="284" t="s">
        <v>8764</v>
      </c>
      <c r="M4933" s="223"/>
      <c r="N4933" s="203">
        <v>0</v>
      </c>
      <c r="O4933" s="222" t="s">
        <v>326</v>
      </c>
    </row>
    <row r="4934" spans="1:15" ht="29.25" customHeight="1">
      <c r="A4934" s="221" t="s">
        <v>100</v>
      </c>
      <c r="B4934" s="221" t="s">
        <v>787</v>
      </c>
      <c r="C4934" s="222" t="s">
        <v>615</v>
      </c>
      <c r="D4934" s="222" t="s">
        <v>164</v>
      </c>
      <c r="E4934" s="199" t="s">
        <v>163</v>
      </c>
      <c r="F4934" s="200" t="s">
        <v>937</v>
      </c>
      <c r="G4934" s="200" t="s">
        <v>938</v>
      </c>
      <c r="H4934" s="200" t="s">
        <v>4799</v>
      </c>
      <c r="I4934" s="200">
        <v>45817</v>
      </c>
      <c r="J4934" s="143">
        <f t="shared" si="77"/>
        <v>45817</v>
      </c>
      <c r="K4934" s="202">
        <v>8</v>
      </c>
      <c r="L4934" s="284" t="s">
        <v>8765</v>
      </c>
      <c r="M4934" s="223"/>
      <c r="N4934" s="203">
        <v>0</v>
      </c>
      <c r="O4934" s="222" t="s">
        <v>326</v>
      </c>
    </row>
    <row r="4935" spans="1:15" ht="29.25" customHeight="1">
      <c r="A4935" s="221" t="s">
        <v>100</v>
      </c>
      <c r="B4935" s="221" t="s">
        <v>787</v>
      </c>
      <c r="C4935" s="222" t="s">
        <v>615</v>
      </c>
      <c r="D4935" s="222" t="s">
        <v>164</v>
      </c>
      <c r="E4935" s="199" t="s">
        <v>163</v>
      </c>
      <c r="F4935" s="200" t="s">
        <v>937</v>
      </c>
      <c r="G4935" s="200" t="s">
        <v>938</v>
      </c>
      <c r="H4935" s="200" t="s">
        <v>4799</v>
      </c>
      <c r="I4935" s="200">
        <v>45818</v>
      </c>
      <c r="J4935" s="143">
        <f t="shared" si="77"/>
        <v>45818</v>
      </c>
      <c r="K4935" s="202">
        <v>8</v>
      </c>
      <c r="L4935" s="284" t="s">
        <v>8766</v>
      </c>
      <c r="M4935" s="223"/>
      <c r="N4935" s="203">
        <v>0</v>
      </c>
      <c r="O4935" s="222" t="s">
        <v>326</v>
      </c>
    </row>
    <row r="4936" spans="1:15" ht="29.25" customHeight="1">
      <c r="A4936" s="221" t="s">
        <v>100</v>
      </c>
      <c r="B4936" s="221" t="s">
        <v>787</v>
      </c>
      <c r="C4936" s="222" t="s">
        <v>615</v>
      </c>
      <c r="D4936" s="222" t="s">
        <v>164</v>
      </c>
      <c r="E4936" s="199" t="s">
        <v>163</v>
      </c>
      <c r="F4936" s="200" t="s">
        <v>937</v>
      </c>
      <c r="G4936" s="200" t="s">
        <v>938</v>
      </c>
      <c r="H4936" s="200" t="s">
        <v>4799</v>
      </c>
      <c r="I4936" s="200">
        <v>45819</v>
      </c>
      <c r="J4936" s="143">
        <f t="shared" si="77"/>
        <v>45819</v>
      </c>
      <c r="K4936" s="202">
        <v>8</v>
      </c>
      <c r="L4936" s="284" t="s">
        <v>8767</v>
      </c>
      <c r="M4936" s="223"/>
      <c r="N4936" s="203">
        <v>0</v>
      </c>
      <c r="O4936" s="222" t="s">
        <v>326</v>
      </c>
    </row>
    <row r="4937" spans="1:15" ht="29.25" customHeight="1">
      <c r="A4937" s="221" t="s">
        <v>100</v>
      </c>
      <c r="B4937" s="221" t="s">
        <v>787</v>
      </c>
      <c r="C4937" s="222" t="s">
        <v>615</v>
      </c>
      <c r="D4937" s="222" t="s">
        <v>164</v>
      </c>
      <c r="E4937" s="199" t="s">
        <v>163</v>
      </c>
      <c r="F4937" s="200" t="s">
        <v>937</v>
      </c>
      <c r="G4937" s="200" t="s">
        <v>938</v>
      </c>
      <c r="H4937" s="200" t="s">
        <v>4799</v>
      </c>
      <c r="I4937" s="200">
        <v>45820</v>
      </c>
      <c r="J4937" s="143">
        <f t="shared" si="77"/>
        <v>45820</v>
      </c>
      <c r="K4937" s="202">
        <v>8</v>
      </c>
      <c r="L4937" s="284" t="s">
        <v>8767</v>
      </c>
      <c r="M4937" s="223"/>
      <c r="N4937" s="203">
        <v>0</v>
      </c>
      <c r="O4937" s="222" t="s">
        <v>326</v>
      </c>
    </row>
    <row r="4938" spans="1:15" ht="29.25" customHeight="1">
      <c r="A4938" s="221" t="s">
        <v>100</v>
      </c>
      <c r="B4938" s="221" t="s">
        <v>787</v>
      </c>
      <c r="C4938" s="222" t="s">
        <v>615</v>
      </c>
      <c r="D4938" s="222" t="s">
        <v>164</v>
      </c>
      <c r="E4938" s="199" t="s">
        <v>163</v>
      </c>
      <c r="F4938" s="200" t="s">
        <v>937</v>
      </c>
      <c r="G4938" s="200" t="s">
        <v>938</v>
      </c>
      <c r="H4938" s="200" t="s">
        <v>4799</v>
      </c>
      <c r="I4938" s="200">
        <v>45821</v>
      </c>
      <c r="J4938" s="143">
        <f t="shared" si="77"/>
        <v>45821</v>
      </c>
      <c r="K4938" s="202">
        <v>8</v>
      </c>
      <c r="L4938" s="284" t="s">
        <v>8941</v>
      </c>
      <c r="M4938" s="223"/>
      <c r="N4938" s="203">
        <v>0</v>
      </c>
      <c r="O4938" s="222" t="s">
        <v>326</v>
      </c>
    </row>
    <row r="4939" spans="1:15" ht="29.25" customHeight="1">
      <c r="A4939" s="221" t="s">
        <v>100</v>
      </c>
      <c r="B4939" s="221" t="s">
        <v>787</v>
      </c>
      <c r="C4939" s="222" t="s">
        <v>615</v>
      </c>
      <c r="D4939" s="222" t="s">
        <v>164</v>
      </c>
      <c r="E4939" s="199" t="s">
        <v>163</v>
      </c>
      <c r="F4939" s="200" t="s">
        <v>937</v>
      </c>
      <c r="G4939" s="200" t="s">
        <v>938</v>
      </c>
      <c r="H4939" s="200" t="s">
        <v>4799</v>
      </c>
      <c r="I4939" s="200">
        <v>45824</v>
      </c>
      <c r="J4939" s="143">
        <f t="shared" si="77"/>
        <v>45824</v>
      </c>
      <c r="K4939" s="202">
        <v>8</v>
      </c>
      <c r="L4939" s="284" t="s">
        <v>8942</v>
      </c>
      <c r="M4939" s="223"/>
      <c r="N4939" s="203">
        <v>0</v>
      </c>
      <c r="O4939" s="222" t="s">
        <v>326</v>
      </c>
    </row>
    <row r="4940" spans="1:15" ht="29.25" customHeight="1">
      <c r="A4940" s="221" t="s">
        <v>100</v>
      </c>
      <c r="B4940" s="221" t="s">
        <v>787</v>
      </c>
      <c r="C4940" s="222" t="s">
        <v>615</v>
      </c>
      <c r="D4940" s="222" t="s">
        <v>164</v>
      </c>
      <c r="E4940" s="199" t="s">
        <v>171</v>
      </c>
      <c r="F4940" s="200"/>
      <c r="G4940" s="200"/>
      <c r="H4940" s="200"/>
      <c r="I4940" s="200">
        <v>45825</v>
      </c>
      <c r="J4940" s="143">
        <f t="shared" si="77"/>
        <v>45825</v>
      </c>
      <c r="K4940" s="202">
        <v>8</v>
      </c>
      <c r="L4940" s="285" t="s">
        <v>8943</v>
      </c>
      <c r="M4940" s="223"/>
      <c r="N4940" s="203"/>
      <c r="O4940" s="222" t="s">
        <v>326</v>
      </c>
    </row>
    <row r="4941" spans="1:15" ht="29.25" customHeight="1">
      <c r="A4941" s="221" t="s">
        <v>100</v>
      </c>
      <c r="B4941" s="221" t="s">
        <v>787</v>
      </c>
      <c r="C4941" s="222" t="s">
        <v>615</v>
      </c>
      <c r="D4941" s="222" t="s">
        <v>164</v>
      </c>
      <c r="E4941" s="199" t="s">
        <v>166</v>
      </c>
      <c r="F4941" s="200"/>
      <c r="G4941" s="200"/>
      <c r="H4941" s="200"/>
      <c r="I4941" s="200">
        <v>45826</v>
      </c>
      <c r="J4941" s="143">
        <f t="shared" si="77"/>
        <v>45826</v>
      </c>
      <c r="K4941" s="202">
        <v>1</v>
      </c>
      <c r="L4941" s="285" t="s">
        <v>8944</v>
      </c>
      <c r="M4941" s="223"/>
      <c r="N4941" s="203"/>
      <c r="O4941" s="222" t="s">
        <v>326</v>
      </c>
    </row>
    <row r="4942" spans="1:15" ht="29.25" customHeight="1">
      <c r="A4942" s="221" t="s">
        <v>100</v>
      </c>
      <c r="B4942" s="221" t="s">
        <v>787</v>
      </c>
      <c r="C4942" s="222" t="s">
        <v>615</v>
      </c>
      <c r="D4942" s="222" t="s">
        <v>164</v>
      </c>
      <c r="E4942" s="199" t="s">
        <v>163</v>
      </c>
      <c r="F4942" s="200" t="s">
        <v>937</v>
      </c>
      <c r="G4942" s="200" t="s">
        <v>938</v>
      </c>
      <c r="H4942" s="200" t="s">
        <v>4799</v>
      </c>
      <c r="I4942" s="200">
        <v>45826</v>
      </c>
      <c r="J4942" s="143">
        <f t="shared" si="77"/>
        <v>45826</v>
      </c>
      <c r="K4942" s="202">
        <v>7</v>
      </c>
      <c r="L4942" s="284" t="s">
        <v>8945</v>
      </c>
      <c r="M4942" s="223"/>
      <c r="N4942" s="203">
        <v>0</v>
      </c>
      <c r="O4942" s="222" t="s">
        <v>326</v>
      </c>
    </row>
    <row r="4943" spans="1:15" ht="29.25" customHeight="1">
      <c r="A4943" s="221" t="s">
        <v>100</v>
      </c>
      <c r="B4943" s="221" t="s">
        <v>787</v>
      </c>
      <c r="C4943" s="222" t="s">
        <v>615</v>
      </c>
      <c r="D4943" s="222" t="s">
        <v>164</v>
      </c>
      <c r="E4943" s="199" t="s">
        <v>163</v>
      </c>
      <c r="F4943" s="200" t="s">
        <v>937</v>
      </c>
      <c r="G4943" s="200" t="s">
        <v>938</v>
      </c>
      <c r="H4943" s="200" t="s">
        <v>4799</v>
      </c>
      <c r="I4943" s="200">
        <v>45827</v>
      </c>
      <c r="J4943" s="143">
        <f t="shared" si="77"/>
        <v>45827</v>
      </c>
      <c r="K4943" s="202">
        <v>8</v>
      </c>
      <c r="L4943" s="284" t="s">
        <v>9143</v>
      </c>
      <c r="M4943" s="223"/>
      <c r="N4943" s="203">
        <v>0</v>
      </c>
      <c r="O4943" s="222" t="s">
        <v>326</v>
      </c>
    </row>
    <row r="4944" spans="1:15" ht="29.25" customHeight="1">
      <c r="A4944" s="221" t="s">
        <v>100</v>
      </c>
      <c r="B4944" s="221" t="s">
        <v>787</v>
      </c>
      <c r="C4944" s="222" t="s">
        <v>615</v>
      </c>
      <c r="D4944" s="222" t="s">
        <v>164</v>
      </c>
      <c r="E4944" s="199" t="s">
        <v>163</v>
      </c>
      <c r="F4944" s="200" t="s">
        <v>937</v>
      </c>
      <c r="G4944" s="200" t="s">
        <v>938</v>
      </c>
      <c r="H4944" s="200" t="s">
        <v>4799</v>
      </c>
      <c r="I4944" s="200">
        <v>45828</v>
      </c>
      <c r="J4944" s="143">
        <f t="shared" si="77"/>
        <v>45828</v>
      </c>
      <c r="K4944" s="202">
        <v>8</v>
      </c>
      <c r="L4944" s="284" t="s">
        <v>9144</v>
      </c>
      <c r="M4944" s="223"/>
      <c r="N4944" s="203">
        <v>0</v>
      </c>
      <c r="O4944" s="222" t="s">
        <v>326</v>
      </c>
    </row>
    <row r="4945" spans="1:15" ht="29.25" customHeight="1">
      <c r="A4945" s="221" t="s">
        <v>100</v>
      </c>
      <c r="B4945" s="221" t="s">
        <v>787</v>
      </c>
      <c r="C4945" s="222" t="s">
        <v>615</v>
      </c>
      <c r="D4945" s="222" t="s">
        <v>164</v>
      </c>
      <c r="E4945" s="199" t="s">
        <v>163</v>
      </c>
      <c r="F4945" s="200" t="s">
        <v>937</v>
      </c>
      <c r="G4945" s="200" t="s">
        <v>938</v>
      </c>
      <c r="H4945" s="200" t="s">
        <v>4799</v>
      </c>
      <c r="I4945" s="200">
        <v>45831</v>
      </c>
      <c r="J4945" s="143">
        <f t="shared" si="77"/>
        <v>45831</v>
      </c>
      <c r="K4945" s="202">
        <v>8</v>
      </c>
      <c r="L4945" s="284" t="s">
        <v>9145</v>
      </c>
      <c r="M4945" s="223"/>
      <c r="N4945" s="203">
        <v>0</v>
      </c>
      <c r="O4945" s="222" t="s">
        <v>326</v>
      </c>
    </row>
    <row r="4946" spans="1:15" ht="29.25" customHeight="1">
      <c r="A4946" s="221" t="s">
        <v>100</v>
      </c>
      <c r="B4946" s="221" t="s">
        <v>787</v>
      </c>
      <c r="C4946" s="222" t="s">
        <v>615</v>
      </c>
      <c r="D4946" s="222" t="s">
        <v>164</v>
      </c>
      <c r="E4946" s="199" t="s">
        <v>163</v>
      </c>
      <c r="F4946" s="200" t="s">
        <v>937</v>
      </c>
      <c r="G4946" s="200" t="s">
        <v>938</v>
      </c>
      <c r="H4946" s="200" t="s">
        <v>4799</v>
      </c>
      <c r="I4946" s="200">
        <v>45832</v>
      </c>
      <c r="J4946" s="143">
        <f t="shared" si="77"/>
        <v>45832</v>
      </c>
      <c r="K4946" s="202">
        <v>8</v>
      </c>
      <c r="L4946" s="284" t="s">
        <v>9145</v>
      </c>
      <c r="M4946" s="223"/>
      <c r="N4946" s="203">
        <v>0</v>
      </c>
      <c r="O4946" s="222" t="s">
        <v>326</v>
      </c>
    </row>
    <row r="4947" spans="1:15" ht="29.25" customHeight="1">
      <c r="A4947" s="221" t="s">
        <v>100</v>
      </c>
      <c r="B4947" s="221" t="s">
        <v>787</v>
      </c>
      <c r="C4947" s="222" t="s">
        <v>615</v>
      </c>
      <c r="D4947" s="222" t="s">
        <v>164</v>
      </c>
      <c r="E4947" s="199" t="s">
        <v>163</v>
      </c>
      <c r="F4947" s="200" t="s">
        <v>937</v>
      </c>
      <c r="G4947" s="200" t="s">
        <v>938</v>
      </c>
      <c r="H4947" s="200" t="s">
        <v>4799</v>
      </c>
      <c r="I4947" s="200">
        <v>45833</v>
      </c>
      <c r="J4947" s="143">
        <f t="shared" si="77"/>
        <v>45833</v>
      </c>
      <c r="K4947" s="202">
        <v>8</v>
      </c>
      <c r="L4947" s="284" t="s">
        <v>9145</v>
      </c>
      <c r="M4947" s="223"/>
      <c r="N4947" s="203">
        <v>0</v>
      </c>
      <c r="O4947" s="222" t="s">
        <v>326</v>
      </c>
    </row>
    <row r="4948" spans="1:15" ht="29.25" customHeight="1">
      <c r="A4948" s="221" t="s">
        <v>100</v>
      </c>
      <c r="B4948" s="221" t="s">
        <v>787</v>
      </c>
      <c r="C4948" s="222" t="s">
        <v>615</v>
      </c>
      <c r="D4948" s="222" t="s">
        <v>164</v>
      </c>
      <c r="E4948" s="199" t="s">
        <v>163</v>
      </c>
      <c r="F4948" s="200" t="s">
        <v>937</v>
      </c>
      <c r="G4948" s="200" t="s">
        <v>938</v>
      </c>
      <c r="H4948" s="200" t="s">
        <v>4799</v>
      </c>
      <c r="I4948" s="200">
        <v>45834</v>
      </c>
      <c r="J4948" s="143">
        <f t="shared" si="77"/>
        <v>45834</v>
      </c>
      <c r="K4948" s="202">
        <v>8</v>
      </c>
      <c r="L4948" s="284" t="s">
        <v>9329</v>
      </c>
      <c r="M4948" s="223"/>
      <c r="N4948" s="203">
        <v>0</v>
      </c>
      <c r="O4948" s="222" t="s">
        <v>326</v>
      </c>
    </row>
    <row r="4949" spans="1:15" ht="29.25" customHeight="1">
      <c r="A4949" s="221" t="s">
        <v>100</v>
      </c>
      <c r="B4949" s="221" t="s">
        <v>787</v>
      </c>
      <c r="C4949" s="222" t="s">
        <v>615</v>
      </c>
      <c r="D4949" s="222" t="s">
        <v>164</v>
      </c>
      <c r="E4949" s="199" t="s">
        <v>163</v>
      </c>
      <c r="F4949" s="200" t="s">
        <v>937</v>
      </c>
      <c r="G4949" s="200" t="s">
        <v>938</v>
      </c>
      <c r="H4949" s="200" t="s">
        <v>4799</v>
      </c>
      <c r="I4949" s="200">
        <v>45835</v>
      </c>
      <c r="J4949" s="143">
        <f t="shared" si="77"/>
        <v>45835</v>
      </c>
      <c r="K4949" s="202">
        <v>8</v>
      </c>
      <c r="L4949" s="284" t="s">
        <v>9329</v>
      </c>
      <c r="M4949" s="223"/>
      <c r="N4949" s="203">
        <v>0</v>
      </c>
      <c r="O4949" s="222" t="s">
        <v>326</v>
      </c>
    </row>
    <row r="4950" spans="1:15" ht="29.25" customHeight="1">
      <c r="A4950" s="221" t="s">
        <v>100</v>
      </c>
      <c r="B4950" s="221" t="s">
        <v>787</v>
      </c>
      <c r="C4950" s="222" t="s">
        <v>615</v>
      </c>
      <c r="D4950" s="222" t="s">
        <v>164</v>
      </c>
      <c r="E4950" s="199" t="s">
        <v>163</v>
      </c>
      <c r="F4950" s="200" t="s">
        <v>937</v>
      </c>
      <c r="G4950" s="200" t="s">
        <v>938</v>
      </c>
      <c r="H4950" s="200" t="s">
        <v>4794</v>
      </c>
      <c r="I4950" s="200">
        <v>45838</v>
      </c>
      <c r="J4950" s="143">
        <f t="shared" si="77"/>
        <v>45838</v>
      </c>
      <c r="K4950" s="202">
        <v>4</v>
      </c>
      <c r="L4950" s="284" t="s">
        <v>9331</v>
      </c>
      <c r="M4950" s="223"/>
      <c r="N4950" s="203">
        <v>14.5875</v>
      </c>
      <c r="O4950" s="222" t="s">
        <v>943</v>
      </c>
    </row>
    <row r="4951" spans="1:15" ht="29.25" customHeight="1">
      <c r="A4951" s="221" t="s">
        <v>100</v>
      </c>
      <c r="B4951" s="221" t="s">
        <v>787</v>
      </c>
      <c r="C4951" s="222" t="s">
        <v>615</v>
      </c>
      <c r="D4951" s="222" t="s">
        <v>164</v>
      </c>
      <c r="E4951" s="199" t="s">
        <v>163</v>
      </c>
      <c r="F4951" s="200" t="s">
        <v>937</v>
      </c>
      <c r="G4951" s="200" t="s">
        <v>938</v>
      </c>
      <c r="H4951" s="200" t="s">
        <v>4799</v>
      </c>
      <c r="I4951" s="200">
        <v>45838</v>
      </c>
      <c r="J4951" s="143">
        <f t="shared" si="77"/>
        <v>45838</v>
      </c>
      <c r="K4951" s="202">
        <v>4</v>
      </c>
      <c r="L4951" s="284" t="s">
        <v>9330</v>
      </c>
      <c r="M4951" s="223"/>
      <c r="N4951" s="203">
        <v>0</v>
      </c>
      <c r="O4951" s="222" t="s">
        <v>326</v>
      </c>
    </row>
    <row r="4952" spans="1:15" ht="29.25" customHeight="1">
      <c r="A4952" s="221" t="s">
        <v>100</v>
      </c>
      <c r="B4952" s="221" t="s">
        <v>787</v>
      </c>
      <c r="C4952" s="222" t="s">
        <v>615</v>
      </c>
      <c r="D4952" s="222" t="s">
        <v>164</v>
      </c>
      <c r="E4952" s="199" t="s">
        <v>163</v>
      </c>
      <c r="F4952" s="200" t="s">
        <v>937</v>
      </c>
      <c r="G4952" s="200" t="s">
        <v>938</v>
      </c>
      <c r="H4952" s="200" t="s">
        <v>4799</v>
      </c>
      <c r="I4952" s="200">
        <v>45839</v>
      </c>
      <c r="J4952" s="143">
        <f t="shared" si="77"/>
        <v>45839</v>
      </c>
      <c r="K4952" s="202">
        <v>8</v>
      </c>
      <c r="L4952" s="284" t="s">
        <v>9332</v>
      </c>
      <c r="M4952" s="223"/>
      <c r="N4952" s="203">
        <v>0</v>
      </c>
      <c r="O4952" s="222" t="s">
        <v>326</v>
      </c>
    </row>
    <row r="4953" spans="1:15" ht="29.25" customHeight="1">
      <c r="A4953" s="221" t="s">
        <v>100</v>
      </c>
      <c r="B4953" s="221" t="s">
        <v>787</v>
      </c>
      <c r="C4953" s="222" t="s">
        <v>615</v>
      </c>
      <c r="D4953" s="222" t="s">
        <v>164</v>
      </c>
      <c r="E4953" s="199" t="s">
        <v>163</v>
      </c>
      <c r="F4953" s="200" t="s">
        <v>937</v>
      </c>
      <c r="G4953" s="200" t="s">
        <v>938</v>
      </c>
      <c r="H4953" s="200" t="s">
        <v>4799</v>
      </c>
      <c r="I4953" s="200">
        <v>45840</v>
      </c>
      <c r="J4953" s="143">
        <f t="shared" si="77"/>
        <v>45840</v>
      </c>
      <c r="K4953" s="202">
        <v>8</v>
      </c>
      <c r="L4953" s="284" t="s">
        <v>9332</v>
      </c>
      <c r="M4953" s="223"/>
      <c r="N4953" s="203">
        <v>0</v>
      </c>
      <c r="O4953" s="222" t="s">
        <v>326</v>
      </c>
    </row>
    <row r="4954" spans="1:15" ht="29.25" customHeight="1">
      <c r="A4954" s="221" t="s">
        <v>100</v>
      </c>
      <c r="B4954" s="221" t="s">
        <v>787</v>
      </c>
      <c r="C4954" s="222" t="s">
        <v>615</v>
      </c>
      <c r="D4954" s="222" t="s">
        <v>164</v>
      </c>
      <c r="E4954" s="199" t="s">
        <v>163</v>
      </c>
      <c r="F4954" s="200" t="s">
        <v>937</v>
      </c>
      <c r="G4954" s="200" t="s">
        <v>938</v>
      </c>
      <c r="H4954" s="200" t="s">
        <v>4799</v>
      </c>
      <c r="I4954" s="200">
        <v>45841</v>
      </c>
      <c r="J4954" s="143">
        <f t="shared" si="77"/>
        <v>45841</v>
      </c>
      <c r="K4954" s="202">
        <v>8</v>
      </c>
      <c r="L4954" s="284" t="s">
        <v>9332</v>
      </c>
      <c r="M4954" s="223"/>
      <c r="N4954" s="203">
        <v>0</v>
      </c>
      <c r="O4954" s="222" t="s">
        <v>326</v>
      </c>
    </row>
    <row r="4955" spans="1:15" ht="29.25" customHeight="1">
      <c r="A4955" s="221" t="s">
        <v>100</v>
      </c>
      <c r="B4955" s="221" t="s">
        <v>787</v>
      </c>
      <c r="C4955" s="222" t="s">
        <v>615</v>
      </c>
      <c r="D4955" s="222" t="s">
        <v>164</v>
      </c>
      <c r="E4955" s="199" t="s">
        <v>165</v>
      </c>
      <c r="F4955" s="200"/>
      <c r="G4955" s="200"/>
      <c r="H4955" s="200"/>
      <c r="I4955" s="200">
        <v>45842</v>
      </c>
      <c r="J4955" s="143">
        <f t="shared" si="77"/>
        <v>45842</v>
      </c>
      <c r="K4955" s="202">
        <v>8</v>
      </c>
      <c r="L4955" s="285" t="s">
        <v>427</v>
      </c>
      <c r="M4955" s="223"/>
      <c r="N4955" s="203"/>
      <c r="O4955" s="222" t="s">
        <v>326</v>
      </c>
    </row>
    <row r="4956" spans="1:15" ht="29.25" customHeight="1">
      <c r="A4956" s="221" t="s">
        <v>100</v>
      </c>
      <c r="B4956" s="221" t="s">
        <v>787</v>
      </c>
      <c r="C4956" s="222" t="s">
        <v>615</v>
      </c>
      <c r="D4956" s="222" t="s">
        <v>164</v>
      </c>
      <c r="E4956" s="199" t="s">
        <v>163</v>
      </c>
      <c r="F4956" s="200" t="s">
        <v>937</v>
      </c>
      <c r="G4956" s="200" t="s">
        <v>938</v>
      </c>
      <c r="H4956" s="200" t="s">
        <v>4799</v>
      </c>
      <c r="I4956" s="200">
        <v>45845</v>
      </c>
      <c r="J4956" s="143">
        <f t="shared" si="77"/>
        <v>45845</v>
      </c>
      <c r="K4956" s="202">
        <v>8</v>
      </c>
      <c r="L4956" s="284" t="s">
        <v>9555</v>
      </c>
      <c r="M4956" s="223"/>
      <c r="N4956" s="203">
        <v>0</v>
      </c>
      <c r="O4956" s="222" t="s">
        <v>326</v>
      </c>
    </row>
    <row r="4957" spans="1:15" ht="29.25" customHeight="1">
      <c r="A4957" s="221" t="s">
        <v>100</v>
      </c>
      <c r="B4957" s="221" t="s">
        <v>787</v>
      </c>
      <c r="C4957" s="222" t="s">
        <v>615</v>
      </c>
      <c r="D4957" s="222" t="s">
        <v>164</v>
      </c>
      <c r="E4957" s="199" t="s">
        <v>163</v>
      </c>
      <c r="F4957" s="200" t="s">
        <v>937</v>
      </c>
      <c r="G4957" s="200" t="s">
        <v>938</v>
      </c>
      <c r="H4957" s="200" t="s">
        <v>4799</v>
      </c>
      <c r="I4957" s="200">
        <v>45846</v>
      </c>
      <c r="J4957" s="143">
        <f t="shared" si="77"/>
        <v>45846</v>
      </c>
      <c r="K4957" s="202">
        <v>8</v>
      </c>
      <c r="L4957" s="284" t="s">
        <v>9556</v>
      </c>
      <c r="M4957" s="223"/>
      <c r="N4957" s="203">
        <v>0</v>
      </c>
      <c r="O4957" s="222" t="s">
        <v>326</v>
      </c>
    </row>
    <row r="4958" spans="1:15" ht="29.25" customHeight="1">
      <c r="A4958" s="221" t="s">
        <v>100</v>
      </c>
      <c r="B4958" s="221" t="s">
        <v>787</v>
      </c>
      <c r="C4958" s="222" t="s">
        <v>615</v>
      </c>
      <c r="D4958" s="222" t="s">
        <v>164</v>
      </c>
      <c r="E4958" s="199" t="s">
        <v>163</v>
      </c>
      <c r="F4958" s="200" t="s">
        <v>937</v>
      </c>
      <c r="G4958" s="200" t="s">
        <v>938</v>
      </c>
      <c r="H4958" s="200" t="s">
        <v>4799</v>
      </c>
      <c r="I4958" s="200">
        <v>45847</v>
      </c>
      <c r="J4958" s="143">
        <f t="shared" si="77"/>
        <v>45847</v>
      </c>
      <c r="K4958" s="202">
        <v>6</v>
      </c>
      <c r="L4958" s="284" t="s">
        <v>9556</v>
      </c>
      <c r="M4958" s="223"/>
      <c r="N4958" s="203">
        <v>0</v>
      </c>
      <c r="O4958" s="222" t="s">
        <v>326</v>
      </c>
    </row>
    <row r="4959" spans="1:15" ht="29.25" customHeight="1">
      <c r="A4959" s="221" t="s">
        <v>100</v>
      </c>
      <c r="B4959" s="221" t="s">
        <v>787</v>
      </c>
      <c r="C4959" s="222" t="s">
        <v>615</v>
      </c>
      <c r="D4959" s="222" t="s">
        <v>164</v>
      </c>
      <c r="E4959" s="199" t="s">
        <v>163</v>
      </c>
      <c r="F4959" s="200" t="s">
        <v>937</v>
      </c>
      <c r="G4959" s="200" t="s">
        <v>938</v>
      </c>
      <c r="H4959" s="200" t="s">
        <v>487</v>
      </c>
      <c r="I4959" s="200">
        <v>45847</v>
      </c>
      <c r="J4959" s="143">
        <f t="shared" si="77"/>
        <v>45847</v>
      </c>
      <c r="K4959" s="202">
        <v>2</v>
      </c>
      <c r="L4959" s="285" t="s">
        <v>9557</v>
      </c>
      <c r="M4959" s="223"/>
      <c r="N4959" s="203">
        <v>14.3125</v>
      </c>
      <c r="O4959" s="222" t="s">
        <v>942</v>
      </c>
    </row>
    <row r="4960" spans="1:15" ht="29.25" customHeight="1">
      <c r="A4960" s="221" t="s">
        <v>100</v>
      </c>
      <c r="B4960" s="221" t="s">
        <v>787</v>
      </c>
      <c r="C4960" s="222" t="s">
        <v>615</v>
      </c>
      <c r="D4960" s="222" t="s">
        <v>164</v>
      </c>
      <c r="E4960" s="199" t="s">
        <v>165</v>
      </c>
      <c r="F4960" s="200"/>
      <c r="G4960" s="200"/>
      <c r="H4960" s="200"/>
      <c r="I4960" s="200">
        <v>45848</v>
      </c>
      <c r="J4960" s="143">
        <f t="shared" si="77"/>
        <v>45848</v>
      </c>
      <c r="K4960" s="202">
        <v>8</v>
      </c>
      <c r="L4960" s="285" t="s">
        <v>427</v>
      </c>
      <c r="M4960" s="223"/>
      <c r="N4960" s="203"/>
      <c r="O4960" s="222" t="s">
        <v>326</v>
      </c>
    </row>
    <row r="4961" spans="1:15" ht="29.25" customHeight="1">
      <c r="A4961" s="221" t="s">
        <v>100</v>
      </c>
      <c r="B4961" s="221" t="s">
        <v>787</v>
      </c>
      <c r="C4961" s="222" t="s">
        <v>615</v>
      </c>
      <c r="D4961" s="222" t="s">
        <v>164</v>
      </c>
      <c r="E4961" s="199" t="s">
        <v>163</v>
      </c>
      <c r="F4961" s="200" t="s">
        <v>937</v>
      </c>
      <c r="G4961" s="200" t="s">
        <v>938</v>
      </c>
      <c r="H4961" s="200" t="s">
        <v>4794</v>
      </c>
      <c r="I4961" s="200">
        <v>45849</v>
      </c>
      <c r="J4961" s="143">
        <f t="shared" si="77"/>
        <v>45849</v>
      </c>
      <c r="K4961" s="202">
        <v>5</v>
      </c>
      <c r="L4961" s="284" t="s">
        <v>9556</v>
      </c>
      <c r="M4961" s="223"/>
      <c r="N4961" s="203">
        <v>14.5875</v>
      </c>
      <c r="O4961" s="222" t="s">
        <v>943</v>
      </c>
    </row>
    <row r="4962" spans="1:15" ht="29.25" customHeight="1">
      <c r="A4962" s="221" t="s">
        <v>100</v>
      </c>
      <c r="B4962" s="221" t="s">
        <v>787</v>
      </c>
      <c r="C4962" s="222" t="s">
        <v>615</v>
      </c>
      <c r="D4962" s="222" t="s">
        <v>164</v>
      </c>
      <c r="E4962" s="199" t="s">
        <v>163</v>
      </c>
      <c r="F4962" s="200" t="s">
        <v>937</v>
      </c>
      <c r="G4962" s="200" t="s">
        <v>938</v>
      </c>
      <c r="H4962" s="200" t="s">
        <v>487</v>
      </c>
      <c r="I4962" s="200">
        <v>45849</v>
      </c>
      <c r="J4962" s="143">
        <f t="shared" si="77"/>
        <v>45849</v>
      </c>
      <c r="K4962" s="202">
        <v>3</v>
      </c>
      <c r="L4962" s="285" t="s">
        <v>9557</v>
      </c>
      <c r="M4962" s="223"/>
      <c r="N4962" s="203">
        <v>14.3125</v>
      </c>
      <c r="O4962" s="222" t="s">
        <v>942</v>
      </c>
    </row>
    <row r="4963" spans="1:15" ht="29.25" customHeight="1">
      <c r="A4963" s="221" t="s">
        <v>100</v>
      </c>
      <c r="B4963" s="221" t="s">
        <v>787</v>
      </c>
      <c r="C4963" s="222" t="s">
        <v>615</v>
      </c>
      <c r="D4963" s="222" t="s">
        <v>164</v>
      </c>
      <c r="E4963" s="199" t="s">
        <v>163</v>
      </c>
      <c r="F4963" s="200" t="s">
        <v>937</v>
      </c>
      <c r="G4963" s="200" t="s">
        <v>938</v>
      </c>
      <c r="H4963" s="200" t="s">
        <v>4794</v>
      </c>
      <c r="I4963" s="200">
        <v>45852</v>
      </c>
      <c r="J4963" s="143">
        <f t="shared" si="77"/>
        <v>45852</v>
      </c>
      <c r="K4963" s="202">
        <v>4</v>
      </c>
      <c r="L4963" s="284" t="s">
        <v>9556</v>
      </c>
      <c r="M4963" s="223"/>
      <c r="N4963" s="203">
        <v>14.5875</v>
      </c>
      <c r="O4963" s="222" t="s">
        <v>943</v>
      </c>
    </row>
    <row r="4964" spans="1:15" ht="29.25" customHeight="1">
      <c r="A4964" s="221" t="s">
        <v>100</v>
      </c>
      <c r="B4964" s="221" t="s">
        <v>787</v>
      </c>
      <c r="C4964" s="222" t="s">
        <v>615</v>
      </c>
      <c r="D4964" s="222" t="s">
        <v>164</v>
      </c>
      <c r="E4964" s="199" t="s">
        <v>163</v>
      </c>
      <c r="F4964" s="200" t="s">
        <v>937</v>
      </c>
      <c r="G4964" s="200" t="s">
        <v>938</v>
      </c>
      <c r="H4964" s="200" t="s">
        <v>487</v>
      </c>
      <c r="I4964" s="200">
        <v>45852</v>
      </c>
      <c r="J4964" s="143">
        <f t="shared" si="77"/>
        <v>45852</v>
      </c>
      <c r="K4964" s="202">
        <v>3</v>
      </c>
      <c r="L4964" s="285" t="s">
        <v>9557</v>
      </c>
      <c r="M4964" s="223"/>
      <c r="N4964" s="203">
        <v>14.3125</v>
      </c>
      <c r="O4964" s="222" t="s">
        <v>942</v>
      </c>
    </row>
    <row r="4965" spans="1:15" ht="29.25" customHeight="1">
      <c r="A4965" s="221" t="s">
        <v>100</v>
      </c>
      <c r="B4965" s="221" t="s">
        <v>787</v>
      </c>
      <c r="C4965" s="222" t="s">
        <v>615</v>
      </c>
      <c r="D4965" s="222" t="s">
        <v>164</v>
      </c>
      <c r="E4965" s="199" t="s">
        <v>163</v>
      </c>
      <c r="F4965" s="200" t="s">
        <v>8347</v>
      </c>
      <c r="G4965" s="200" t="s">
        <v>8348</v>
      </c>
      <c r="H4965" s="200" t="s">
        <v>9287</v>
      </c>
      <c r="I4965" s="200">
        <v>45852</v>
      </c>
      <c r="J4965" s="143">
        <f t="shared" si="77"/>
        <v>45852</v>
      </c>
      <c r="K4965" s="202">
        <v>1</v>
      </c>
      <c r="L4965" s="285" t="s">
        <v>9558</v>
      </c>
      <c r="M4965" s="223"/>
      <c r="N4965" s="203">
        <v>3.7642857142857098</v>
      </c>
      <c r="O4965" s="222" t="s">
        <v>971</v>
      </c>
    </row>
    <row r="4966" spans="1:15" ht="29.25" customHeight="1">
      <c r="A4966" s="221" t="s">
        <v>100</v>
      </c>
      <c r="B4966" s="221" t="s">
        <v>787</v>
      </c>
      <c r="C4966" s="222" t="s">
        <v>615</v>
      </c>
      <c r="D4966" s="222" t="s">
        <v>164</v>
      </c>
      <c r="E4966" s="199" t="s">
        <v>163</v>
      </c>
      <c r="F4966" s="200" t="s">
        <v>937</v>
      </c>
      <c r="G4966" s="200" t="s">
        <v>938</v>
      </c>
      <c r="H4966" s="200" t="s">
        <v>4794</v>
      </c>
      <c r="I4966" s="200">
        <v>45853</v>
      </c>
      <c r="J4966" s="143">
        <f t="shared" si="77"/>
        <v>45853</v>
      </c>
      <c r="K4966" s="202">
        <v>5</v>
      </c>
      <c r="L4966" s="284" t="s">
        <v>9559</v>
      </c>
      <c r="M4966" s="223"/>
      <c r="N4966" s="203">
        <v>14.5875</v>
      </c>
      <c r="O4966" s="222" t="s">
        <v>943</v>
      </c>
    </row>
    <row r="4967" spans="1:15" ht="29.25" customHeight="1">
      <c r="A4967" s="221" t="s">
        <v>100</v>
      </c>
      <c r="B4967" s="221" t="s">
        <v>787</v>
      </c>
      <c r="C4967" s="222" t="s">
        <v>615</v>
      </c>
      <c r="D4967" s="222" t="s">
        <v>164</v>
      </c>
      <c r="E4967" s="199" t="s">
        <v>163</v>
      </c>
      <c r="F4967" s="200" t="s">
        <v>8347</v>
      </c>
      <c r="G4967" s="200" t="s">
        <v>8348</v>
      </c>
      <c r="H4967" s="200" t="s">
        <v>9287</v>
      </c>
      <c r="I4967" s="200">
        <v>45853</v>
      </c>
      <c r="J4967" s="143">
        <f t="shared" si="77"/>
        <v>45853</v>
      </c>
      <c r="K4967" s="202">
        <v>3</v>
      </c>
      <c r="L4967" s="285" t="s">
        <v>9558</v>
      </c>
      <c r="M4967" s="223"/>
      <c r="N4967" s="203">
        <v>3.7642857142857098</v>
      </c>
      <c r="O4967" s="222" t="s">
        <v>971</v>
      </c>
    </row>
    <row r="4968" spans="1:15" ht="29.25" customHeight="1">
      <c r="A4968" s="221" t="s">
        <v>100</v>
      </c>
      <c r="B4968" s="221" t="s">
        <v>787</v>
      </c>
      <c r="C4968" s="222" t="s">
        <v>615</v>
      </c>
      <c r="D4968" s="222" t="s">
        <v>164</v>
      </c>
      <c r="E4968" s="199" t="s">
        <v>163</v>
      </c>
      <c r="F4968" s="200" t="s">
        <v>937</v>
      </c>
      <c r="G4968" s="200" t="s">
        <v>938</v>
      </c>
      <c r="H4968" s="200" t="s">
        <v>4794</v>
      </c>
      <c r="I4968" s="200">
        <v>45854</v>
      </c>
      <c r="J4968" s="143">
        <f t="shared" si="77"/>
        <v>45854</v>
      </c>
      <c r="K4968" s="202">
        <v>8</v>
      </c>
      <c r="L4968" s="284" t="s">
        <v>9559</v>
      </c>
      <c r="M4968" s="223"/>
      <c r="N4968" s="203">
        <v>14.5875</v>
      </c>
      <c r="O4968" s="222" t="s">
        <v>943</v>
      </c>
    </row>
    <row r="4969" spans="1:15" ht="29.25" customHeight="1">
      <c r="A4969" s="221" t="s">
        <v>100</v>
      </c>
      <c r="B4969" s="221" t="s">
        <v>787</v>
      </c>
      <c r="C4969" s="222" t="s">
        <v>615</v>
      </c>
      <c r="D4969" s="222" t="s">
        <v>164</v>
      </c>
      <c r="E4969" s="199" t="s">
        <v>163</v>
      </c>
      <c r="F4969" s="200" t="s">
        <v>937</v>
      </c>
      <c r="G4969" s="200" t="s">
        <v>938</v>
      </c>
      <c r="H4969" s="200" t="s">
        <v>4794</v>
      </c>
      <c r="I4969" s="200">
        <v>45855</v>
      </c>
      <c r="J4969" s="143">
        <f t="shared" si="77"/>
        <v>45855</v>
      </c>
      <c r="K4969" s="202">
        <v>5</v>
      </c>
      <c r="L4969" s="284" t="s">
        <v>9559</v>
      </c>
      <c r="M4969" s="223"/>
      <c r="N4969" s="203">
        <v>14.5875</v>
      </c>
      <c r="O4969" s="222" t="s">
        <v>943</v>
      </c>
    </row>
    <row r="4970" spans="1:15" ht="29.25" customHeight="1">
      <c r="A4970" s="221" t="s">
        <v>100</v>
      </c>
      <c r="B4970" s="221" t="s">
        <v>787</v>
      </c>
      <c r="C4970" s="222" t="s">
        <v>615</v>
      </c>
      <c r="D4970" s="222" t="s">
        <v>164</v>
      </c>
      <c r="E4970" s="199" t="s">
        <v>163</v>
      </c>
      <c r="F4970" s="200" t="s">
        <v>8347</v>
      </c>
      <c r="G4970" s="200" t="s">
        <v>8348</v>
      </c>
      <c r="H4970" s="200" t="s">
        <v>9287</v>
      </c>
      <c r="I4970" s="200">
        <v>45855</v>
      </c>
      <c r="J4970" s="143">
        <f t="shared" si="77"/>
        <v>45855</v>
      </c>
      <c r="K4970" s="202">
        <v>3</v>
      </c>
      <c r="L4970" s="285" t="s">
        <v>9558</v>
      </c>
      <c r="M4970" s="223"/>
      <c r="N4970" s="203">
        <v>3.7642857142857098</v>
      </c>
      <c r="O4970" s="222" t="s">
        <v>971</v>
      </c>
    </row>
    <row r="4971" spans="1:15" ht="29.25" customHeight="1">
      <c r="A4971" s="221" t="s">
        <v>100</v>
      </c>
      <c r="B4971" s="221" t="s">
        <v>787</v>
      </c>
      <c r="C4971" s="222" t="s">
        <v>615</v>
      </c>
      <c r="D4971" s="222" t="s">
        <v>164</v>
      </c>
      <c r="E4971" s="199" t="s">
        <v>163</v>
      </c>
      <c r="F4971" s="200" t="s">
        <v>937</v>
      </c>
      <c r="G4971" s="200" t="s">
        <v>938</v>
      </c>
      <c r="H4971" s="200" t="s">
        <v>4794</v>
      </c>
      <c r="I4971" s="200">
        <v>45856</v>
      </c>
      <c r="J4971" s="143">
        <f t="shared" si="77"/>
        <v>45856</v>
      </c>
      <c r="K4971" s="202">
        <v>6</v>
      </c>
      <c r="L4971" s="284" t="s">
        <v>9559</v>
      </c>
      <c r="M4971" s="223"/>
      <c r="N4971" s="203">
        <v>14.5875</v>
      </c>
      <c r="O4971" s="222" t="s">
        <v>943</v>
      </c>
    </row>
    <row r="4972" spans="1:15" ht="29.25" customHeight="1">
      <c r="A4972" s="221" t="s">
        <v>100</v>
      </c>
      <c r="B4972" s="221" t="s">
        <v>787</v>
      </c>
      <c r="C4972" s="222" t="s">
        <v>615</v>
      </c>
      <c r="D4972" s="222" t="s">
        <v>164</v>
      </c>
      <c r="E4972" s="199" t="s">
        <v>163</v>
      </c>
      <c r="F4972" s="200" t="s">
        <v>8347</v>
      </c>
      <c r="G4972" s="200" t="s">
        <v>8348</v>
      </c>
      <c r="H4972" s="200" t="s">
        <v>9287</v>
      </c>
      <c r="I4972" s="200">
        <v>45856</v>
      </c>
      <c r="J4972" s="143">
        <f t="shared" si="77"/>
        <v>45856</v>
      </c>
      <c r="K4972" s="202">
        <v>2</v>
      </c>
      <c r="L4972" s="285" t="s">
        <v>9558</v>
      </c>
      <c r="M4972" s="223"/>
      <c r="N4972" s="203">
        <v>3.7642857142857098</v>
      </c>
      <c r="O4972" s="222" t="s">
        <v>971</v>
      </c>
    </row>
    <row r="4973" spans="1:15" ht="29.25" customHeight="1">
      <c r="A4973" s="221" t="s">
        <v>100</v>
      </c>
      <c r="B4973" s="221" t="s">
        <v>787</v>
      </c>
      <c r="C4973" s="222" t="s">
        <v>615</v>
      </c>
      <c r="D4973" s="222" t="s">
        <v>164</v>
      </c>
      <c r="E4973" s="199" t="s">
        <v>163</v>
      </c>
      <c r="F4973" s="200" t="s">
        <v>937</v>
      </c>
      <c r="G4973" s="200" t="s">
        <v>938</v>
      </c>
      <c r="H4973" s="200" t="s">
        <v>4799</v>
      </c>
      <c r="I4973" s="200">
        <v>45859</v>
      </c>
      <c r="J4973" s="143">
        <f t="shared" si="77"/>
        <v>45859</v>
      </c>
      <c r="K4973" s="202">
        <v>5</v>
      </c>
      <c r="L4973" s="284" t="s">
        <v>9909</v>
      </c>
      <c r="M4973" s="223"/>
      <c r="N4973" s="203">
        <v>0</v>
      </c>
      <c r="O4973" s="222" t="s">
        <v>326</v>
      </c>
    </row>
    <row r="4974" spans="1:15" ht="29.25" customHeight="1">
      <c r="A4974" s="221" t="s">
        <v>100</v>
      </c>
      <c r="B4974" s="221" t="s">
        <v>787</v>
      </c>
      <c r="C4974" s="222" t="s">
        <v>615</v>
      </c>
      <c r="D4974" s="222" t="s">
        <v>164</v>
      </c>
      <c r="E4974" s="199" t="s">
        <v>163</v>
      </c>
      <c r="F4974" s="200" t="s">
        <v>8347</v>
      </c>
      <c r="G4974" s="200" t="s">
        <v>8348</v>
      </c>
      <c r="H4974" s="200" t="s">
        <v>9287</v>
      </c>
      <c r="I4974" s="200">
        <v>45859</v>
      </c>
      <c r="J4974" s="143">
        <f t="shared" si="77"/>
        <v>45859</v>
      </c>
      <c r="K4974" s="202">
        <v>3</v>
      </c>
      <c r="L4974" s="285" t="s">
        <v>9908</v>
      </c>
      <c r="M4974" s="223"/>
      <c r="N4974" s="203">
        <v>3.7642857142857098</v>
      </c>
      <c r="O4974" s="222" t="s">
        <v>971</v>
      </c>
    </row>
    <row r="4975" spans="1:15" ht="29.25" customHeight="1">
      <c r="A4975" s="221" t="s">
        <v>100</v>
      </c>
      <c r="B4975" s="221" t="s">
        <v>787</v>
      </c>
      <c r="C4975" s="222" t="s">
        <v>615</v>
      </c>
      <c r="D4975" s="222" t="s">
        <v>164</v>
      </c>
      <c r="E4975" s="199" t="s">
        <v>163</v>
      </c>
      <c r="F4975" s="200" t="s">
        <v>937</v>
      </c>
      <c r="G4975" s="200" t="s">
        <v>938</v>
      </c>
      <c r="H4975" s="200" t="s">
        <v>4799</v>
      </c>
      <c r="I4975" s="200">
        <v>45860</v>
      </c>
      <c r="J4975" s="143">
        <f t="shared" si="77"/>
        <v>45860</v>
      </c>
      <c r="K4975" s="202">
        <v>5</v>
      </c>
      <c r="L4975" s="284" t="s">
        <v>9910</v>
      </c>
      <c r="M4975" s="223"/>
      <c r="N4975" s="203">
        <v>0</v>
      </c>
      <c r="O4975" s="222" t="s">
        <v>326</v>
      </c>
    </row>
    <row r="4976" spans="1:15" ht="29.25" customHeight="1">
      <c r="A4976" s="221" t="s">
        <v>100</v>
      </c>
      <c r="B4976" s="221" t="s">
        <v>787</v>
      </c>
      <c r="C4976" s="222" t="s">
        <v>615</v>
      </c>
      <c r="D4976" s="222" t="s">
        <v>164</v>
      </c>
      <c r="E4976" s="199" t="s">
        <v>163</v>
      </c>
      <c r="F4976" s="200" t="s">
        <v>8347</v>
      </c>
      <c r="G4976" s="200" t="s">
        <v>8348</v>
      </c>
      <c r="H4976" s="200" t="s">
        <v>9287</v>
      </c>
      <c r="I4976" s="200">
        <v>45860</v>
      </c>
      <c r="J4976" s="143">
        <f t="shared" si="77"/>
        <v>45860</v>
      </c>
      <c r="K4976" s="202">
        <v>3</v>
      </c>
      <c r="L4976" s="285" t="s">
        <v>9908</v>
      </c>
      <c r="M4976" s="223"/>
      <c r="N4976" s="203">
        <v>3.7642857142857098</v>
      </c>
      <c r="O4976" s="222" t="s">
        <v>971</v>
      </c>
    </row>
    <row r="4977" spans="1:15" ht="29.25" customHeight="1">
      <c r="A4977" s="221" t="s">
        <v>100</v>
      </c>
      <c r="B4977" s="221" t="s">
        <v>787</v>
      </c>
      <c r="C4977" s="222" t="s">
        <v>615</v>
      </c>
      <c r="D4977" s="222" t="s">
        <v>164</v>
      </c>
      <c r="E4977" s="199" t="s">
        <v>163</v>
      </c>
      <c r="F4977" s="200" t="s">
        <v>937</v>
      </c>
      <c r="G4977" s="200" t="s">
        <v>938</v>
      </c>
      <c r="H4977" s="200" t="s">
        <v>4799</v>
      </c>
      <c r="I4977" s="200">
        <v>45861</v>
      </c>
      <c r="J4977" s="143">
        <f t="shared" si="77"/>
        <v>45861</v>
      </c>
      <c r="K4977" s="202">
        <v>5</v>
      </c>
      <c r="L4977" s="284" t="s">
        <v>9910</v>
      </c>
      <c r="M4977" s="223"/>
      <c r="N4977" s="203">
        <v>0</v>
      </c>
      <c r="O4977" s="222" t="s">
        <v>326</v>
      </c>
    </row>
    <row r="4978" spans="1:15" ht="29.25" customHeight="1">
      <c r="A4978" s="221" t="s">
        <v>100</v>
      </c>
      <c r="B4978" s="221" t="s">
        <v>787</v>
      </c>
      <c r="C4978" s="222" t="s">
        <v>615</v>
      </c>
      <c r="D4978" s="222" t="s">
        <v>164</v>
      </c>
      <c r="E4978" s="199" t="s">
        <v>163</v>
      </c>
      <c r="F4978" s="200" t="s">
        <v>8347</v>
      </c>
      <c r="G4978" s="200" t="s">
        <v>8348</v>
      </c>
      <c r="H4978" s="200" t="s">
        <v>9287</v>
      </c>
      <c r="I4978" s="200">
        <v>45861</v>
      </c>
      <c r="J4978" s="143">
        <f t="shared" si="77"/>
        <v>45861</v>
      </c>
      <c r="K4978" s="202">
        <v>3</v>
      </c>
      <c r="L4978" s="285" t="s">
        <v>9908</v>
      </c>
      <c r="M4978" s="223"/>
      <c r="N4978" s="203">
        <v>3.7642857142857098</v>
      </c>
      <c r="O4978" s="222" t="s">
        <v>971</v>
      </c>
    </row>
    <row r="4979" spans="1:15" ht="29.25" customHeight="1">
      <c r="A4979" s="221" t="s">
        <v>100</v>
      </c>
      <c r="B4979" s="221" t="s">
        <v>787</v>
      </c>
      <c r="C4979" s="222" t="s">
        <v>615</v>
      </c>
      <c r="D4979" s="222" t="s">
        <v>164</v>
      </c>
      <c r="E4979" s="199" t="s">
        <v>163</v>
      </c>
      <c r="F4979" s="200" t="s">
        <v>937</v>
      </c>
      <c r="G4979" s="200" t="s">
        <v>938</v>
      </c>
      <c r="H4979" s="200" t="s">
        <v>4799</v>
      </c>
      <c r="I4979" s="200">
        <v>45862</v>
      </c>
      <c r="J4979" s="143">
        <f t="shared" si="77"/>
        <v>45862</v>
      </c>
      <c r="K4979" s="202">
        <v>4</v>
      </c>
      <c r="L4979" s="284" t="s">
        <v>9911</v>
      </c>
      <c r="M4979" s="223"/>
      <c r="N4979" s="203">
        <v>0</v>
      </c>
      <c r="O4979" s="222" t="s">
        <v>326</v>
      </c>
    </row>
    <row r="4980" spans="1:15" ht="29.25" customHeight="1">
      <c r="A4980" s="221" t="s">
        <v>100</v>
      </c>
      <c r="B4980" s="221" t="s">
        <v>787</v>
      </c>
      <c r="C4980" s="222" t="s">
        <v>615</v>
      </c>
      <c r="D4980" s="222" t="s">
        <v>164</v>
      </c>
      <c r="E4980" s="199" t="s">
        <v>163</v>
      </c>
      <c r="F4980" s="200" t="s">
        <v>8347</v>
      </c>
      <c r="G4980" s="200" t="s">
        <v>8348</v>
      </c>
      <c r="H4980" s="200" t="s">
        <v>9287</v>
      </c>
      <c r="I4980" s="200">
        <v>45862</v>
      </c>
      <c r="J4980" s="143">
        <f t="shared" si="77"/>
        <v>45862</v>
      </c>
      <c r="K4980" s="202">
        <v>4</v>
      </c>
      <c r="L4980" s="285" t="s">
        <v>9908</v>
      </c>
      <c r="M4980" s="223"/>
      <c r="N4980" s="203">
        <v>3.7642857142857098</v>
      </c>
      <c r="O4980" s="222" t="s">
        <v>971</v>
      </c>
    </row>
    <row r="4981" spans="1:15" ht="29.25" customHeight="1">
      <c r="A4981" s="221" t="s">
        <v>100</v>
      </c>
      <c r="B4981" s="221" t="s">
        <v>787</v>
      </c>
      <c r="C4981" s="222" t="s">
        <v>615</v>
      </c>
      <c r="D4981" s="222" t="s">
        <v>164</v>
      </c>
      <c r="E4981" s="199" t="s">
        <v>163</v>
      </c>
      <c r="F4981" s="200" t="s">
        <v>937</v>
      </c>
      <c r="G4981" s="200" t="s">
        <v>938</v>
      </c>
      <c r="H4981" s="200" t="s">
        <v>4794</v>
      </c>
      <c r="I4981" s="200">
        <v>45863</v>
      </c>
      <c r="J4981" s="143">
        <f t="shared" si="77"/>
        <v>45863</v>
      </c>
      <c r="K4981" s="202">
        <v>4</v>
      </c>
      <c r="L4981" s="284" t="s">
        <v>9912</v>
      </c>
      <c r="M4981" s="223"/>
      <c r="N4981" s="203">
        <v>14.5875</v>
      </c>
      <c r="O4981" s="222" t="s">
        <v>943</v>
      </c>
    </row>
    <row r="4982" spans="1:15" ht="29.25" customHeight="1">
      <c r="A4982" s="221" t="s">
        <v>100</v>
      </c>
      <c r="B4982" s="221" t="s">
        <v>787</v>
      </c>
      <c r="C4982" s="222" t="s">
        <v>615</v>
      </c>
      <c r="D4982" s="222" t="s">
        <v>164</v>
      </c>
      <c r="E4982" s="199" t="s">
        <v>163</v>
      </c>
      <c r="F4982" s="200" t="s">
        <v>8347</v>
      </c>
      <c r="G4982" s="200" t="s">
        <v>8348</v>
      </c>
      <c r="H4982" s="200" t="s">
        <v>9287</v>
      </c>
      <c r="I4982" s="200">
        <v>45863</v>
      </c>
      <c r="J4982" s="143">
        <f t="shared" si="77"/>
        <v>45863</v>
      </c>
      <c r="K4982" s="202">
        <v>4</v>
      </c>
      <c r="L4982" s="285" t="s">
        <v>9908</v>
      </c>
      <c r="M4982" s="223"/>
      <c r="N4982" s="203">
        <v>3.7642857142857098</v>
      </c>
      <c r="O4982" s="222" t="s">
        <v>971</v>
      </c>
    </row>
    <row r="4983" spans="1:15" ht="29.25" customHeight="1">
      <c r="A4983" s="221" t="s">
        <v>100</v>
      </c>
      <c r="B4983" s="221" t="s">
        <v>787</v>
      </c>
      <c r="C4983" s="222" t="s">
        <v>615</v>
      </c>
      <c r="D4983" s="222" t="s">
        <v>164</v>
      </c>
      <c r="E4983" s="199" t="s">
        <v>163</v>
      </c>
      <c r="F4983" s="200" t="s">
        <v>937</v>
      </c>
      <c r="G4983" s="200" t="s">
        <v>938</v>
      </c>
      <c r="H4983" s="200" t="s">
        <v>4794</v>
      </c>
      <c r="I4983" s="200">
        <v>45866</v>
      </c>
      <c r="J4983" s="143">
        <f t="shared" si="77"/>
        <v>45866</v>
      </c>
      <c r="K4983" s="202">
        <v>6</v>
      </c>
      <c r="L4983" s="284" t="s">
        <v>9913</v>
      </c>
      <c r="M4983" s="223"/>
      <c r="N4983" s="203">
        <v>14.5875</v>
      </c>
      <c r="O4983" s="222" t="s">
        <v>943</v>
      </c>
    </row>
    <row r="4984" spans="1:15" ht="29.25" customHeight="1">
      <c r="A4984" s="221" t="s">
        <v>100</v>
      </c>
      <c r="B4984" s="221" t="s">
        <v>787</v>
      </c>
      <c r="C4984" s="222" t="s">
        <v>615</v>
      </c>
      <c r="D4984" s="222" t="s">
        <v>164</v>
      </c>
      <c r="E4984" s="199" t="s">
        <v>163</v>
      </c>
      <c r="F4984" s="200" t="s">
        <v>8347</v>
      </c>
      <c r="G4984" s="200" t="s">
        <v>8348</v>
      </c>
      <c r="H4984" s="200" t="s">
        <v>9287</v>
      </c>
      <c r="I4984" s="200">
        <v>45866</v>
      </c>
      <c r="J4984" s="143">
        <f t="shared" si="77"/>
        <v>45866</v>
      </c>
      <c r="K4984" s="202">
        <v>2</v>
      </c>
      <c r="L4984" s="284" t="s">
        <v>9914</v>
      </c>
      <c r="M4984" s="223"/>
      <c r="N4984" s="203">
        <v>3.7642857142857098</v>
      </c>
      <c r="O4984" s="222" t="s">
        <v>971</v>
      </c>
    </row>
    <row r="4985" spans="1:15" ht="29.25" customHeight="1">
      <c r="A4985" s="221" t="s">
        <v>100</v>
      </c>
      <c r="B4985" s="221" t="s">
        <v>787</v>
      </c>
      <c r="C4985" s="222" t="s">
        <v>615</v>
      </c>
      <c r="D4985" s="222" t="s">
        <v>164</v>
      </c>
      <c r="E4985" s="199" t="s">
        <v>163</v>
      </c>
      <c r="F4985" s="200" t="s">
        <v>937</v>
      </c>
      <c r="G4985" s="200" t="s">
        <v>938</v>
      </c>
      <c r="H4985" s="200" t="s">
        <v>4794</v>
      </c>
      <c r="I4985" s="200">
        <v>45867</v>
      </c>
      <c r="J4985" s="143">
        <f t="shared" si="77"/>
        <v>45867</v>
      </c>
      <c r="K4985" s="202">
        <v>2</v>
      </c>
      <c r="L4985" s="284" t="s">
        <v>9916</v>
      </c>
      <c r="M4985" s="223"/>
      <c r="N4985" s="203">
        <v>14.5875</v>
      </c>
      <c r="O4985" s="222" t="s">
        <v>943</v>
      </c>
    </row>
    <row r="4986" spans="1:15" ht="29.25" customHeight="1">
      <c r="A4986" s="221" t="s">
        <v>100</v>
      </c>
      <c r="B4986" s="221" t="s">
        <v>787</v>
      </c>
      <c r="C4986" s="222" t="s">
        <v>615</v>
      </c>
      <c r="D4986" s="222" t="s">
        <v>164</v>
      </c>
      <c r="E4986" s="199" t="s">
        <v>163</v>
      </c>
      <c r="F4986" s="200" t="s">
        <v>937</v>
      </c>
      <c r="G4986" s="200" t="s">
        <v>938</v>
      </c>
      <c r="H4986" s="200" t="s">
        <v>98</v>
      </c>
      <c r="I4986" s="200">
        <v>45867</v>
      </c>
      <c r="J4986" s="143">
        <f t="shared" si="77"/>
        <v>45867</v>
      </c>
      <c r="K4986" s="202">
        <v>6</v>
      </c>
      <c r="L4986" s="285" t="s">
        <v>9915</v>
      </c>
      <c r="M4986" s="223"/>
      <c r="N4986" s="203">
        <v>14.625</v>
      </c>
      <c r="O4986" s="222" t="s">
        <v>968</v>
      </c>
    </row>
    <row r="4987" spans="1:15" ht="29.25" customHeight="1">
      <c r="A4987" s="221" t="s">
        <v>100</v>
      </c>
      <c r="B4987" s="221" t="s">
        <v>787</v>
      </c>
      <c r="C4987" s="222" t="s">
        <v>615</v>
      </c>
      <c r="D4987" s="222" t="s">
        <v>164</v>
      </c>
      <c r="E4987" s="199" t="s">
        <v>163</v>
      </c>
      <c r="F4987" s="200" t="s">
        <v>937</v>
      </c>
      <c r="G4987" s="200" t="s">
        <v>938</v>
      </c>
      <c r="H4987" s="200" t="s">
        <v>487</v>
      </c>
      <c r="I4987" s="200">
        <v>45868</v>
      </c>
      <c r="J4987" s="143">
        <f t="shared" si="77"/>
        <v>45868</v>
      </c>
      <c r="K4987" s="202">
        <v>1</v>
      </c>
      <c r="L4987" s="285" t="s">
        <v>9917</v>
      </c>
      <c r="M4987" s="223"/>
      <c r="N4987" s="203">
        <v>14.3125</v>
      </c>
      <c r="O4987" s="222" t="s">
        <v>942</v>
      </c>
    </row>
    <row r="4988" spans="1:15" ht="29.25" customHeight="1">
      <c r="A4988" s="221" t="s">
        <v>100</v>
      </c>
      <c r="B4988" s="221" t="s">
        <v>787</v>
      </c>
      <c r="C4988" s="222" t="s">
        <v>615</v>
      </c>
      <c r="D4988" s="222" t="s">
        <v>164</v>
      </c>
      <c r="E4988" s="199" t="s">
        <v>163</v>
      </c>
      <c r="F4988" s="200" t="s">
        <v>937</v>
      </c>
      <c r="G4988" s="200" t="s">
        <v>938</v>
      </c>
      <c r="H4988" s="200" t="s">
        <v>98</v>
      </c>
      <c r="I4988" s="200">
        <v>45868</v>
      </c>
      <c r="J4988" s="143">
        <f t="shared" si="77"/>
        <v>45868</v>
      </c>
      <c r="K4988" s="202">
        <v>7</v>
      </c>
      <c r="L4988" s="285" t="s">
        <v>9915</v>
      </c>
      <c r="M4988" s="223"/>
      <c r="N4988" s="203">
        <v>14.625</v>
      </c>
      <c r="O4988" s="222" t="s">
        <v>968</v>
      </c>
    </row>
    <row r="4989" spans="1:15" ht="29.25" customHeight="1">
      <c r="A4989" s="221" t="s">
        <v>100</v>
      </c>
      <c r="B4989" s="221" t="s">
        <v>787</v>
      </c>
      <c r="C4989" s="222" t="s">
        <v>615</v>
      </c>
      <c r="D4989" s="222" t="s">
        <v>164</v>
      </c>
      <c r="E4989" s="199" t="s">
        <v>163</v>
      </c>
      <c r="F4989" s="200" t="s">
        <v>937</v>
      </c>
      <c r="G4989" s="200" t="s">
        <v>938</v>
      </c>
      <c r="H4989" s="200" t="s">
        <v>487</v>
      </c>
      <c r="I4989" s="200">
        <v>45869</v>
      </c>
      <c r="J4989" s="143">
        <f t="shared" si="77"/>
        <v>45869</v>
      </c>
      <c r="K4989" s="202">
        <v>2</v>
      </c>
      <c r="L4989" s="284" t="s">
        <v>10275</v>
      </c>
      <c r="M4989" s="223"/>
      <c r="N4989" s="203">
        <v>14.3125</v>
      </c>
      <c r="O4989" s="222" t="s">
        <v>942</v>
      </c>
    </row>
    <row r="4990" spans="1:15" ht="29.25" customHeight="1">
      <c r="A4990" s="221" t="s">
        <v>100</v>
      </c>
      <c r="B4990" s="221" t="s">
        <v>787</v>
      </c>
      <c r="C4990" s="222" t="s">
        <v>615</v>
      </c>
      <c r="D4990" s="222" t="s">
        <v>164</v>
      </c>
      <c r="E4990" s="199" t="s">
        <v>163</v>
      </c>
      <c r="F4990" s="200" t="s">
        <v>937</v>
      </c>
      <c r="G4990" s="200" t="s">
        <v>938</v>
      </c>
      <c r="H4990" s="200" t="s">
        <v>98</v>
      </c>
      <c r="I4990" s="200">
        <v>45869</v>
      </c>
      <c r="J4990" s="143">
        <f t="shared" si="77"/>
        <v>45869</v>
      </c>
      <c r="K4990" s="202">
        <v>6</v>
      </c>
      <c r="L4990" s="284" t="s">
        <v>10274</v>
      </c>
      <c r="M4990" s="223"/>
      <c r="N4990" s="203">
        <v>14.625</v>
      </c>
      <c r="O4990" s="222" t="s">
        <v>968</v>
      </c>
    </row>
    <row r="4991" spans="1:15" ht="29.25" customHeight="1">
      <c r="A4991" s="221" t="s">
        <v>100</v>
      </c>
      <c r="B4991" s="221" t="s">
        <v>787</v>
      </c>
      <c r="C4991" s="222" t="s">
        <v>615</v>
      </c>
      <c r="D4991" s="222" t="s">
        <v>164</v>
      </c>
      <c r="E4991" s="199" t="s">
        <v>163</v>
      </c>
      <c r="F4991" s="200" t="s">
        <v>937</v>
      </c>
      <c r="G4991" s="200" t="s">
        <v>938</v>
      </c>
      <c r="H4991" s="200" t="s">
        <v>487</v>
      </c>
      <c r="I4991" s="200">
        <v>45870</v>
      </c>
      <c r="J4991" s="143">
        <f t="shared" si="77"/>
        <v>45870</v>
      </c>
      <c r="K4991" s="202">
        <v>5</v>
      </c>
      <c r="L4991" s="284" t="s">
        <v>10277</v>
      </c>
      <c r="M4991" s="223"/>
      <c r="N4991" s="203">
        <v>14.3125</v>
      </c>
      <c r="O4991" s="222" t="s">
        <v>942</v>
      </c>
    </row>
    <row r="4992" spans="1:15" ht="29.25" customHeight="1">
      <c r="A4992" s="221" t="s">
        <v>100</v>
      </c>
      <c r="B4992" s="221" t="s">
        <v>787</v>
      </c>
      <c r="C4992" s="222" t="s">
        <v>615</v>
      </c>
      <c r="D4992" s="222" t="s">
        <v>164</v>
      </c>
      <c r="E4992" s="199" t="s">
        <v>163</v>
      </c>
      <c r="F4992" s="200" t="s">
        <v>8347</v>
      </c>
      <c r="G4992" s="200" t="s">
        <v>8348</v>
      </c>
      <c r="H4992" s="200" t="s">
        <v>9287</v>
      </c>
      <c r="I4992" s="200">
        <v>45870</v>
      </c>
      <c r="J4992" s="143">
        <f t="shared" si="77"/>
        <v>45870</v>
      </c>
      <c r="K4992" s="202">
        <v>3</v>
      </c>
      <c r="L4992" s="285" t="s">
        <v>10276</v>
      </c>
      <c r="M4992" s="223"/>
      <c r="N4992" s="203">
        <v>3.7642857142857098</v>
      </c>
      <c r="O4992" s="222" t="s">
        <v>971</v>
      </c>
    </row>
    <row r="4993" spans="1:15" ht="29.25" customHeight="1">
      <c r="A4993" s="221" t="s">
        <v>100</v>
      </c>
      <c r="B4993" s="221" t="s">
        <v>787</v>
      </c>
      <c r="C4993" s="222" t="s">
        <v>615</v>
      </c>
      <c r="D4993" s="222" t="s">
        <v>164</v>
      </c>
      <c r="E4993" s="199" t="s">
        <v>163</v>
      </c>
      <c r="F4993" s="200" t="s">
        <v>937</v>
      </c>
      <c r="G4993" s="200" t="s">
        <v>938</v>
      </c>
      <c r="H4993" s="200" t="s">
        <v>487</v>
      </c>
      <c r="I4993" s="200">
        <v>45873</v>
      </c>
      <c r="J4993" s="143">
        <f t="shared" si="77"/>
        <v>45873</v>
      </c>
      <c r="K4993" s="202">
        <v>5</v>
      </c>
      <c r="L4993" s="284" t="s">
        <v>10278</v>
      </c>
      <c r="M4993" s="223"/>
      <c r="N4993" s="203">
        <v>14.3125</v>
      </c>
      <c r="O4993" s="222" t="s">
        <v>942</v>
      </c>
    </row>
    <row r="4994" spans="1:15" ht="29.25" customHeight="1">
      <c r="A4994" s="221" t="s">
        <v>100</v>
      </c>
      <c r="B4994" s="221" t="s">
        <v>787</v>
      </c>
      <c r="C4994" s="222" t="s">
        <v>615</v>
      </c>
      <c r="D4994" s="222" t="s">
        <v>164</v>
      </c>
      <c r="E4994" s="199" t="s">
        <v>163</v>
      </c>
      <c r="F4994" s="200" t="s">
        <v>8347</v>
      </c>
      <c r="G4994" s="200" t="s">
        <v>8348</v>
      </c>
      <c r="H4994" s="200" t="s">
        <v>9287</v>
      </c>
      <c r="I4994" s="200">
        <v>45873</v>
      </c>
      <c r="J4994" s="143">
        <f t="shared" si="77"/>
        <v>45873</v>
      </c>
      <c r="K4994" s="202">
        <v>3</v>
      </c>
      <c r="L4994" s="285" t="s">
        <v>10276</v>
      </c>
      <c r="M4994" s="223"/>
      <c r="N4994" s="203">
        <v>3.7642857142857098</v>
      </c>
      <c r="O4994" s="222" t="s">
        <v>971</v>
      </c>
    </row>
    <row r="4995" spans="1:15" ht="29.25" customHeight="1">
      <c r="A4995" s="221" t="s">
        <v>100</v>
      </c>
      <c r="B4995" s="221" t="s">
        <v>787</v>
      </c>
      <c r="C4995" s="222" t="s">
        <v>615</v>
      </c>
      <c r="D4995" s="222" t="s">
        <v>164</v>
      </c>
      <c r="E4995" s="199" t="s">
        <v>163</v>
      </c>
      <c r="F4995" s="200" t="s">
        <v>937</v>
      </c>
      <c r="G4995" s="200" t="s">
        <v>938</v>
      </c>
      <c r="H4995" s="200" t="s">
        <v>487</v>
      </c>
      <c r="I4995" s="200">
        <v>45874</v>
      </c>
      <c r="J4995" s="143">
        <f t="shared" ref="J4995:J5058" si="78">I4995</f>
        <v>45874</v>
      </c>
      <c r="K4995" s="202">
        <v>8</v>
      </c>
      <c r="L4995" s="284" t="s">
        <v>10279</v>
      </c>
      <c r="M4995" s="223"/>
      <c r="N4995" s="203">
        <v>14.3125</v>
      </c>
      <c r="O4995" s="222" t="s">
        <v>942</v>
      </c>
    </row>
    <row r="4996" spans="1:15" ht="29.25" customHeight="1">
      <c r="A4996" s="221" t="s">
        <v>100</v>
      </c>
      <c r="B4996" s="221" t="s">
        <v>787</v>
      </c>
      <c r="C4996" s="222" t="s">
        <v>615</v>
      </c>
      <c r="D4996" s="222" t="s">
        <v>164</v>
      </c>
      <c r="E4996" s="199" t="s">
        <v>163</v>
      </c>
      <c r="F4996" s="200" t="s">
        <v>937</v>
      </c>
      <c r="G4996" s="200" t="s">
        <v>938</v>
      </c>
      <c r="H4996" s="200" t="s">
        <v>487</v>
      </c>
      <c r="I4996" s="200">
        <v>45875</v>
      </c>
      <c r="J4996" s="143">
        <f t="shared" si="78"/>
        <v>45875</v>
      </c>
      <c r="K4996" s="202">
        <v>8</v>
      </c>
      <c r="L4996" s="284" t="s">
        <v>10280</v>
      </c>
      <c r="M4996" s="223"/>
      <c r="N4996" s="203">
        <v>14.3125</v>
      </c>
      <c r="O4996" s="222" t="s">
        <v>942</v>
      </c>
    </row>
    <row r="4997" spans="1:15" ht="29.25" customHeight="1">
      <c r="A4997" s="221" t="s">
        <v>100</v>
      </c>
      <c r="B4997" s="221" t="s">
        <v>787</v>
      </c>
      <c r="C4997" s="222" t="s">
        <v>615</v>
      </c>
      <c r="D4997" s="222" t="s">
        <v>164</v>
      </c>
      <c r="E4997" s="199" t="s">
        <v>163</v>
      </c>
      <c r="F4997" s="200" t="s">
        <v>937</v>
      </c>
      <c r="G4997" s="200" t="s">
        <v>938</v>
      </c>
      <c r="H4997" s="200" t="s">
        <v>487</v>
      </c>
      <c r="I4997" s="200">
        <v>45876</v>
      </c>
      <c r="J4997" s="143">
        <f t="shared" si="78"/>
        <v>45876</v>
      </c>
      <c r="K4997" s="202">
        <v>8</v>
      </c>
      <c r="L4997" s="285" t="s">
        <v>10477</v>
      </c>
      <c r="M4997" s="223"/>
      <c r="N4997" s="203">
        <v>14.3125</v>
      </c>
      <c r="O4997" s="222" t="s">
        <v>942</v>
      </c>
    </row>
    <row r="4998" spans="1:15" ht="29.25" customHeight="1">
      <c r="A4998" s="221" t="s">
        <v>100</v>
      </c>
      <c r="B4998" s="221" t="s">
        <v>787</v>
      </c>
      <c r="C4998" s="222" t="s">
        <v>615</v>
      </c>
      <c r="D4998" s="222" t="s">
        <v>164</v>
      </c>
      <c r="E4998" s="199" t="s">
        <v>163</v>
      </c>
      <c r="F4998" s="200" t="s">
        <v>937</v>
      </c>
      <c r="G4998" s="200" t="s">
        <v>938</v>
      </c>
      <c r="H4998" s="200" t="s">
        <v>487</v>
      </c>
      <c r="I4998" s="200">
        <v>45877</v>
      </c>
      <c r="J4998" s="143">
        <f t="shared" si="78"/>
        <v>45877</v>
      </c>
      <c r="K4998" s="202">
        <v>8</v>
      </c>
      <c r="L4998" s="285" t="s">
        <v>10477</v>
      </c>
      <c r="M4998" s="223"/>
      <c r="N4998" s="203">
        <v>14.3125</v>
      </c>
      <c r="O4998" s="222" t="s">
        <v>942</v>
      </c>
    </row>
    <row r="4999" spans="1:15" ht="29.25" customHeight="1">
      <c r="A4999" s="221" t="s">
        <v>100</v>
      </c>
      <c r="B4999" s="221" t="s">
        <v>787</v>
      </c>
      <c r="C4999" s="222" t="s">
        <v>615</v>
      </c>
      <c r="D4999" s="222" t="s">
        <v>164</v>
      </c>
      <c r="E4999" s="199" t="s">
        <v>163</v>
      </c>
      <c r="F4999" s="200" t="s">
        <v>937</v>
      </c>
      <c r="G4999" s="200" t="s">
        <v>938</v>
      </c>
      <c r="H4999" s="200" t="s">
        <v>487</v>
      </c>
      <c r="I4999" s="200">
        <v>45880</v>
      </c>
      <c r="J4999" s="143">
        <f t="shared" si="78"/>
        <v>45880</v>
      </c>
      <c r="K4999" s="202">
        <v>7</v>
      </c>
      <c r="L4999" s="284" t="s">
        <v>10478</v>
      </c>
      <c r="M4999" s="223"/>
      <c r="N4999" s="203">
        <v>14.3125</v>
      </c>
      <c r="O4999" s="222" t="s">
        <v>942</v>
      </c>
    </row>
    <row r="5000" spans="1:15" ht="29.25" customHeight="1">
      <c r="A5000" s="221" t="s">
        <v>100</v>
      </c>
      <c r="B5000" s="221" t="s">
        <v>787</v>
      </c>
      <c r="C5000" s="222" t="s">
        <v>615</v>
      </c>
      <c r="D5000" s="222" t="s">
        <v>164</v>
      </c>
      <c r="E5000" s="199" t="s">
        <v>163</v>
      </c>
      <c r="F5000" s="200" t="s">
        <v>8347</v>
      </c>
      <c r="G5000" s="200" t="s">
        <v>8348</v>
      </c>
      <c r="H5000" s="200" t="s">
        <v>9287</v>
      </c>
      <c r="I5000" s="200">
        <v>45880</v>
      </c>
      <c r="J5000" s="143">
        <f t="shared" si="78"/>
        <v>45880</v>
      </c>
      <c r="K5000" s="202">
        <v>1</v>
      </c>
      <c r="L5000" s="285" t="s">
        <v>10479</v>
      </c>
      <c r="M5000" s="223"/>
      <c r="N5000" s="203">
        <v>3.7642857142857098</v>
      </c>
      <c r="O5000" s="222" t="s">
        <v>971</v>
      </c>
    </row>
    <row r="5001" spans="1:15" ht="29.25" customHeight="1">
      <c r="A5001" s="221" t="s">
        <v>100</v>
      </c>
      <c r="B5001" s="221" t="s">
        <v>787</v>
      </c>
      <c r="C5001" s="222" t="s">
        <v>615</v>
      </c>
      <c r="D5001" s="222" t="s">
        <v>164</v>
      </c>
      <c r="E5001" s="199" t="s">
        <v>163</v>
      </c>
      <c r="F5001" s="200" t="s">
        <v>937</v>
      </c>
      <c r="G5001" s="200" t="s">
        <v>938</v>
      </c>
      <c r="H5001" s="200" t="s">
        <v>487</v>
      </c>
      <c r="I5001" s="200">
        <v>45881</v>
      </c>
      <c r="J5001" s="143">
        <f t="shared" si="78"/>
        <v>45881</v>
      </c>
      <c r="K5001" s="202">
        <v>6</v>
      </c>
      <c r="L5001" s="284" t="s">
        <v>10480</v>
      </c>
      <c r="M5001" s="223"/>
      <c r="N5001" s="203">
        <v>0</v>
      </c>
      <c r="O5001" s="222" t="s">
        <v>326</v>
      </c>
    </row>
    <row r="5002" spans="1:15" ht="29.25" customHeight="1">
      <c r="A5002" s="221" t="s">
        <v>100</v>
      </c>
      <c r="B5002" s="221" t="s">
        <v>787</v>
      </c>
      <c r="C5002" s="222" t="s">
        <v>615</v>
      </c>
      <c r="D5002" s="222" t="s">
        <v>164</v>
      </c>
      <c r="E5002" s="199" t="s">
        <v>163</v>
      </c>
      <c r="F5002" s="200" t="s">
        <v>8347</v>
      </c>
      <c r="G5002" s="200" t="s">
        <v>8348</v>
      </c>
      <c r="H5002" s="200" t="s">
        <v>9287</v>
      </c>
      <c r="I5002" s="200">
        <v>45881</v>
      </c>
      <c r="J5002" s="143">
        <f t="shared" si="78"/>
        <v>45881</v>
      </c>
      <c r="K5002" s="202">
        <v>2</v>
      </c>
      <c r="L5002" s="284" t="s">
        <v>10481</v>
      </c>
      <c r="M5002" s="223"/>
      <c r="N5002" s="203">
        <v>3.7642857142857098</v>
      </c>
      <c r="O5002" s="222" t="s">
        <v>971</v>
      </c>
    </row>
    <row r="5003" spans="1:15" ht="29.25" customHeight="1">
      <c r="A5003" s="221" t="s">
        <v>100</v>
      </c>
      <c r="B5003" s="221" t="s">
        <v>787</v>
      </c>
      <c r="C5003" s="222" t="s">
        <v>615</v>
      </c>
      <c r="D5003" s="222" t="s">
        <v>164</v>
      </c>
      <c r="E5003" s="199" t="s">
        <v>165</v>
      </c>
      <c r="F5003" s="200"/>
      <c r="G5003" s="200"/>
      <c r="H5003" s="200"/>
      <c r="I5003" s="200">
        <v>45882</v>
      </c>
      <c r="J5003" s="143">
        <f t="shared" si="78"/>
        <v>45882</v>
      </c>
      <c r="K5003" s="202">
        <v>4</v>
      </c>
      <c r="L5003" s="285" t="s">
        <v>10483</v>
      </c>
      <c r="M5003" s="223"/>
      <c r="N5003" s="203"/>
      <c r="O5003" s="222" t="s">
        <v>326</v>
      </c>
    </row>
    <row r="5004" spans="1:15" ht="29.25" customHeight="1">
      <c r="A5004" s="221" t="s">
        <v>100</v>
      </c>
      <c r="B5004" s="221" t="s">
        <v>787</v>
      </c>
      <c r="C5004" s="222" t="s">
        <v>615</v>
      </c>
      <c r="D5004" s="222" t="s">
        <v>164</v>
      </c>
      <c r="E5004" s="199" t="s">
        <v>163</v>
      </c>
      <c r="F5004" s="200" t="s">
        <v>937</v>
      </c>
      <c r="G5004" s="200" t="s">
        <v>938</v>
      </c>
      <c r="H5004" s="200" t="s">
        <v>487</v>
      </c>
      <c r="I5004" s="200">
        <v>45882</v>
      </c>
      <c r="J5004" s="143">
        <f t="shared" si="78"/>
        <v>45882</v>
      </c>
      <c r="K5004" s="202">
        <v>4</v>
      </c>
      <c r="L5004" s="284" t="s">
        <v>10482</v>
      </c>
      <c r="M5004" s="223"/>
      <c r="N5004" s="203">
        <v>14.3125</v>
      </c>
      <c r="O5004" s="222" t="s">
        <v>942</v>
      </c>
    </row>
    <row r="5005" spans="1:15" ht="29.25" customHeight="1">
      <c r="A5005" s="221" t="s">
        <v>100</v>
      </c>
      <c r="B5005" s="221" t="s">
        <v>787</v>
      </c>
      <c r="C5005" s="222" t="s">
        <v>615</v>
      </c>
      <c r="D5005" s="222" t="s">
        <v>164</v>
      </c>
      <c r="E5005" s="199" t="s">
        <v>163</v>
      </c>
      <c r="F5005" s="200" t="s">
        <v>937</v>
      </c>
      <c r="G5005" s="200" t="s">
        <v>938</v>
      </c>
      <c r="H5005" s="200" t="s">
        <v>91</v>
      </c>
      <c r="I5005" s="200">
        <v>45883</v>
      </c>
      <c r="J5005" s="143">
        <f t="shared" si="78"/>
        <v>45883</v>
      </c>
      <c r="K5005" s="202">
        <v>3</v>
      </c>
      <c r="L5005" s="285" t="s">
        <v>10652</v>
      </c>
      <c r="M5005" s="223"/>
      <c r="N5005" s="203">
        <v>21.3125</v>
      </c>
      <c r="O5005" s="222" t="s">
        <v>968</v>
      </c>
    </row>
    <row r="5006" spans="1:15" ht="29.25" customHeight="1">
      <c r="A5006" s="221" t="s">
        <v>100</v>
      </c>
      <c r="B5006" s="221" t="s">
        <v>787</v>
      </c>
      <c r="C5006" s="222" t="s">
        <v>615</v>
      </c>
      <c r="D5006" s="222" t="s">
        <v>164</v>
      </c>
      <c r="E5006" s="199" t="s">
        <v>163</v>
      </c>
      <c r="F5006" s="200" t="s">
        <v>937</v>
      </c>
      <c r="G5006" s="200" t="s">
        <v>938</v>
      </c>
      <c r="H5006" s="200" t="s">
        <v>487</v>
      </c>
      <c r="I5006" s="200">
        <v>45883</v>
      </c>
      <c r="J5006" s="143">
        <f t="shared" si="78"/>
        <v>45883</v>
      </c>
      <c r="K5006" s="202">
        <v>5</v>
      </c>
      <c r="L5006" s="284" t="s">
        <v>10480</v>
      </c>
      <c r="M5006" s="223"/>
      <c r="N5006" s="203">
        <v>14.3125</v>
      </c>
      <c r="O5006" s="222" t="s">
        <v>942</v>
      </c>
    </row>
    <row r="5007" spans="1:15" ht="29.25" customHeight="1">
      <c r="A5007" s="221" t="s">
        <v>100</v>
      </c>
      <c r="B5007" s="221" t="s">
        <v>787</v>
      </c>
      <c r="C5007" s="222" t="s">
        <v>615</v>
      </c>
      <c r="D5007" s="222" t="s">
        <v>164</v>
      </c>
      <c r="E5007" s="199" t="s">
        <v>163</v>
      </c>
      <c r="F5007" s="200" t="s">
        <v>937</v>
      </c>
      <c r="G5007" s="200" t="s">
        <v>938</v>
      </c>
      <c r="H5007" s="200" t="s">
        <v>91</v>
      </c>
      <c r="I5007" s="200">
        <v>45884</v>
      </c>
      <c r="J5007" s="143">
        <f t="shared" si="78"/>
        <v>45884</v>
      </c>
      <c r="K5007" s="202">
        <v>3</v>
      </c>
      <c r="L5007" s="285" t="s">
        <v>10653</v>
      </c>
      <c r="M5007" s="223"/>
      <c r="N5007" s="203">
        <v>21.3125</v>
      </c>
      <c r="O5007" s="222" t="s">
        <v>968</v>
      </c>
    </row>
    <row r="5008" spans="1:15" ht="29.25" customHeight="1">
      <c r="A5008" s="221" t="s">
        <v>100</v>
      </c>
      <c r="B5008" s="221" t="s">
        <v>787</v>
      </c>
      <c r="C5008" s="222" t="s">
        <v>615</v>
      </c>
      <c r="D5008" s="222" t="s">
        <v>164</v>
      </c>
      <c r="E5008" s="199" t="s">
        <v>163</v>
      </c>
      <c r="F5008" s="200" t="s">
        <v>937</v>
      </c>
      <c r="G5008" s="200" t="s">
        <v>938</v>
      </c>
      <c r="H5008" s="200" t="s">
        <v>487</v>
      </c>
      <c r="I5008" s="200">
        <v>45884</v>
      </c>
      <c r="J5008" s="143">
        <f t="shared" si="78"/>
        <v>45884</v>
      </c>
      <c r="K5008" s="202">
        <v>5</v>
      </c>
      <c r="L5008" s="284" t="s">
        <v>10480</v>
      </c>
      <c r="M5008" s="223"/>
      <c r="N5008" s="203">
        <v>14.3125</v>
      </c>
      <c r="O5008" s="222" t="s">
        <v>942</v>
      </c>
    </row>
    <row r="5009" spans="1:15" ht="29.25" customHeight="1">
      <c r="A5009" s="221" t="s">
        <v>100</v>
      </c>
      <c r="B5009" s="221" t="s">
        <v>787</v>
      </c>
      <c r="C5009" s="222" t="s">
        <v>615</v>
      </c>
      <c r="D5009" s="222" t="s">
        <v>164</v>
      </c>
      <c r="E5009" s="199" t="s">
        <v>163</v>
      </c>
      <c r="F5009" s="200" t="s">
        <v>937</v>
      </c>
      <c r="G5009" s="200" t="s">
        <v>938</v>
      </c>
      <c r="H5009" s="200" t="s">
        <v>91</v>
      </c>
      <c r="I5009" s="200">
        <v>45887</v>
      </c>
      <c r="J5009" s="143">
        <f t="shared" si="78"/>
        <v>45887</v>
      </c>
      <c r="K5009" s="202">
        <v>8</v>
      </c>
      <c r="L5009" s="284" t="s">
        <v>10654</v>
      </c>
      <c r="M5009" s="223"/>
      <c r="N5009" s="203">
        <v>21.3125</v>
      </c>
      <c r="O5009" s="222" t="s">
        <v>968</v>
      </c>
    </row>
    <row r="5010" spans="1:15" ht="29.25" customHeight="1">
      <c r="A5010" s="221" t="s">
        <v>100</v>
      </c>
      <c r="B5010" s="221" t="s">
        <v>787</v>
      </c>
      <c r="C5010" s="222" t="s">
        <v>615</v>
      </c>
      <c r="D5010" s="222" t="s">
        <v>164</v>
      </c>
      <c r="E5010" s="199" t="s">
        <v>163</v>
      </c>
      <c r="F5010" s="200" t="s">
        <v>937</v>
      </c>
      <c r="G5010" s="200" t="s">
        <v>938</v>
      </c>
      <c r="H5010" s="200" t="s">
        <v>91</v>
      </c>
      <c r="I5010" s="200">
        <v>45888</v>
      </c>
      <c r="J5010" s="143">
        <f t="shared" si="78"/>
        <v>45888</v>
      </c>
      <c r="K5010" s="202">
        <v>3</v>
      </c>
      <c r="L5010" s="285" t="s">
        <v>10653</v>
      </c>
      <c r="M5010" s="223"/>
      <c r="N5010" s="203">
        <v>21.3125</v>
      </c>
      <c r="O5010" s="222" t="s">
        <v>968</v>
      </c>
    </row>
    <row r="5011" spans="1:15" ht="29.25" customHeight="1">
      <c r="A5011" s="221" t="s">
        <v>100</v>
      </c>
      <c r="B5011" s="221" t="s">
        <v>787</v>
      </c>
      <c r="C5011" s="222" t="s">
        <v>615</v>
      </c>
      <c r="D5011" s="222" t="s">
        <v>164</v>
      </c>
      <c r="E5011" s="199" t="s">
        <v>163</v>
      </c>
      <c r="F5011" s="200" t="s">
        <v>937</v>
      </c>
      <c r="G5011" s="200" t="s">
        <v>938</v>
      </c>
      <c r="H5011" s="200" t="s">
        <v>487</v>
      </c>
      <c r="I5011" s="200">
        <v>45888</v>
      </c>
      <c r="J5011" s="143">
        <f t="shared" si="78"/>
        <v>45888</v>
      </c>
      <c r="K5011" s="202">
        <v>2</v>
      </c>
      <c r="L5011" s="285" t="s">
        <v>10655</v>
      </c>
      <c r="M5011" s="223"/>
      <c r="N5011" s="203">
        <v>14.3125</v>
      </c>
      <c r="O5011" s="222" t="s">
        <v>942</v>
      </c>
    </row>
    <row r="5012" spans="1:15" ht="29.25" customHeight="1">
      <c r="A5012" s="221" t="s">
        <v>100</v>
      </c>
      <c r="B5012" s="221" t="s">
        <v>787</v>
      </c>
      <c r="C5012" s="222" t="s">
        <v>615</v>
      </c>
      <c r="D5012" s="222" t="s">
        <v>164</v>
      </c>
      <c r="E5012" s="199" t="s">
        <v>163</v>
      </c>
      <c r="F5012" s="200" t="s">
        <v>8347</v>
      </c>
      <c r="G5012" s="200" t="s">
        <v>8348</v>
      </c>
      <c r="H5012" s="200" t="s">
        <v>9287</v>
      </c>
      <c r="I5012" s="200">
        <v>45888</v>
      </c>
      <c r="J5012" s="143">
        <f t="shared" si="78"/>
        <v>45888</v>
      </c>
      <c r="K5012" s="202">
        <v>3</v>
      </c>
      <c r="L5012" s="285" t="s">
        <v>10656</v>
      </c>
      <c r="M5012" s="223"/>
      <c r="N5012" s="203">
        <v>3.7642857142857098</v>
      </c>
      <c r="O5012" s="222" t="s">
        <v>971</v>
      </c>
    </row>
    <row r="5013" spans="1:15" ht="29.25" customHeight="1">
      <c r="A5013" s="221" t="s">
        <v>100</v>
      </c>
      <c r="B5013" s="221" t="s">
        <v>787</v>
      </c>
      <c r="C5013" s="222" t="s">
        <v>615</v>
      </c>
      <c r="D5013" s="222" t="s">
        <v>164</v>
      </c>
      <c r="E5013" s="199" t="s">
        <v>163</v>
      </c>
      <c r="F5013" s="200" t="s">
        <v>937</v>
      </c>
      <c r="G5013" s="200" t="s">
        <v>938</v>
      </c>
      <c r="H5013" s="200" t="s">
        <v>108</v>
      </c>
      <c r="I5013" s="200">
        <v>45889</v>
      </c>
      <c r="J5013" s="143">
        <f t="shared" si="78"/>
        <v>45889</v>
      </c>
      <c r="K5013" s="202">
        <v>3</v>
      </c>
      <c r="L5013" s="285" t="s">
        <v>10657</v>
      </c>
      <c r="M5013" s="223"/>
      <c r="N5013" s="203">
        <v>1.5</v>
      </c>
      <c r="O5013" s="222" t="s">
        <v>946</v>
      </c>
    </row>
    <row r="5014" spans="1:15" ht="29.25" customHeight="1">
      <c r="A5014" s="221" t="s">
        <v>100</v>
      </c>
      <c r="B5014" s="221" t="s">
        <v>787</v>
      </c>
      <c r="C5014" s="222" t="s">
        <v>615</v>
      </c>
      <c r="D5014" s="222" t="s">
        <v>164</v>
      </c>
      <c r="E5014" s="199" t="s">
        <v>163</v>
      </c>
      <c r="F5014" s="200" t="s">
        <v>8347</v>
      </c>
      <c r="G5014" s="200" t="s">
        <v>8348</v>
      </c>
      <c r="H5014" s="200" t="s">
        <v>9287</v>
      </c>
      <c r="I5014" s="200">
        <v>45889</v>
      </c>
      <c r="J5014" s="143">
        <f t="shared" si="78"/>
        <v>45889</v>
      </c>
      <c r="K5014" s="202">
        <v>5</v>
      </c>
      <c r="L5014" s="284" t="s">
        <v>10658</v>
      </c>
      <c r="M5014" s="223"/>
      <c r="N5014" s="203">
        <v>3.7642857142857098</v>
      </c>
      <c r="O5014" s="222" t="s">
        <v>971</v>
      </c>
    </row>
    <row r="5015" spans="1:15" ht="29.25" customHeight="1">
      <c r="A5015" s="221" t="s">
        <v>100</v>
      </c>
      <c r="B5015" s="221" t="s">
        <v>787</v>
      </c>
      <c r="C5015" s="222" t="s">
        <v>615</v>
      </c>
      <c r="D5015" s="222" t="s">
        <v>164</v>
      </c>
      <c r="E5015" s="199" t="s">
        <v>163</v>
      </c>
      <c r="F5015" s="200" t="s">
        <v>937</v>
      </c>
      <c r="G5015" s="200" t="s">
        <v>938</v>
      </c>
      <c r="H5015" s="200" t="s">
        <v>91</v>
      </c>
      <c r="I5015" s="200">
        <v>45890</v>
      </c>
      <c r="J5015" s="143">
        <f t="shared" si="78"/>
        <v>45890</v>
      </c>
      <c r="K5015" s="202">
        <v>8</v>
      </c>
      <c r="L5015" s="285" t="s">
        <v>10653</v>
      </c>
      <c r="M5015" s="223"/>
      <c r="N5015" s="203">
        <v>21.3125</v>
      </c>
      <c r="O5015" s="222" t="s">
        <v>968</v>
      </c>
    </row>
    <row r="5016" spans="1:15" ht="29.25" customHeight="1">
      <c r="A5016" s="221" t="s">
        <v>100</v>
      </c>
      <c r="B5016" s="221" t="s">
        <v>787</v>
      </c>
      <c r="C5016" s="222" t="s">
        <v>615</v>
      </c>
      <c r="D5016" s="222" t="s">
        <v>164</v>
      </c>
      <c r="E5016" s="199" t="s">
        <v>163</v>
      </c>
      <c r="F5016" s="200" t="s">
        <v>937</v>
      </c>
      <c r="G5016" s="200" t="s">
        <v>938</v>
      </c>
      <c r="H5016" s="200" t="s">
        <v>91</v>
      </c>
      <c r="I5016" s="200">
        <v>45891</v>
      </c>
      <c r="J5016" s="143">
        <f t="shared" si="78"/>
        <v>45891</v>
      </c>
      <c r="K5016" s="202">
        <v>4</v>
      </c>
      <c r="L5016" s="285" t="s">
        <v>10653</v>
      </c>
      <c r="M5016" s="223"/>
      <c r="N5016" s="203">
        <v>21.3125</v>
      </c>
      <c r="O5016" s="222" t="s">
        <v>968</v>
      </c>
    </row>
    <row r="5017" spans="1:15" ht="29.25" customHeight="1">
      <c r="A5017" s="221" t="s">
        <v>100</v>
      </c>
      <c r="B5017" s="221" t="s">
        <v>787</v>
      </c>
      <c r="C5017" s="222" t="s">
        <v>615</v>
      </c>
      <c r="D5017" s="222" t="s">
        <v>164</v>
      </c>
      <c r="E5017" s="199" t="s">
        <v>163</v>
      </c>
      <c r="F5017" s="200" t="s">
        <v>937</v>
      </c>
      <c r="G5017" s="200" t="s">
        <v>938</v>
      </c>
      <c r="H5017" s="200" t="s">
        <v>487</v>
      </c>
      <c r="I5017" s="200">
        <v>45891</v>
      </c>
      <c r="J5017" s="143">
        <f t="shared" si="78"/>
        <v>45891</v>
      </c>
      <c r="K5017" s="202">
        <v>4</v>
      </c>
      <c r="L5017" s="285" t="s">
        <v>10888</v>
      </c>
      <c r="M5017" s="223"/>
      <c r="N5017" s="203">
        <v>14.3125</v>
      </c>
      <c r="O5017" s="222" t="s">
        <v>942</v>
      </c>
    </row>
    <row r="5018" spans="1:15" ht="29.25" customHeight="1">
      <c r="A5018" s="221" t="s">
        <v>100</v>
      </c>
      <c r="B5018" s="221" t="s">
        <v>787</v>
      </c>
      <c r="C5018" s="222" t="s">
        <v>615</v>
      </c>
      <c r="D5018" s="222" t="s">
        <v>164</v>
      </c>
      <c r="E5018" s="199" t="s">
        <v>163</v>
      </c>
      <c r="F5018" s="200" t="s">
        <v>937</v>
      </c>
      <c r="G5018" s="200" t="s">
        <v>938</v>
      </c>
      <c r="H5018" s="200" t="s">
        <v>4799</v>
      </c>
      <c r="I5018" s="200">
        <v>45894</v>
      </c>
      <c r="J5018" s="143">
        <f t="shared" si="78"/>
        <v>45894</v>
      </c>
      <c r="K5018" s="202">
        <v>6</v>
      </c>
      <c r="L5018" s="284" t="s">
        <v>10889</v>
      </c>
      <c r="M5018" s="223"/>
      <c r="N5018" s="203">
        <v>0</v>
      </c>
      <c r="O5018" s="222" t="s">
        <v>326</v>
      </c>
    </row>
    <row r="5019" spans="1:15" ht="29.25" customHeight="1">
      <c r="A5019" s="221" t="s">
        <v>100</v>
      </c>
      <c r="B5019" s="221" t="s">
        <v>787</v>
      </c>
      <c r="C5019" s="222" t="s">
        <v>615</v>
      </c>
      <c r="D5019" s="222" t="s">
        <v>164</v>
      </c>
      <c r="E5019" s="199" t="s">
        <v>163</v>
      </c>
      <c r="F5019" s="200" t="s">
        <v>8347</v>
      </c>
      <c r="G5019" s="200" t="s">
        <v>8348</v>
      </c>
      <c r="H5019" s="200" t="s">
        <v>9287</v>
      </c>
      <c r="I5019" s="200">
        <v>45894</v>
      </c>
      <c r="J5019" s="143">
        <f t="shared" si="78"/>
        <v>45894</v>
      </c>
      <c r="K5019" s="202">
        <v>2</v>
      </c>
      <c r="L5019" s="285" t="s">
        <v>10656</v>
      </c>
      <c r="M5019" s="223"/>
      <c r="N5019" s="203">
        <v>3.7642857142857098</v>
      </c>
      <c r="O5019" s="222" t="s">
        <v>971</v>
      </c>
    </row>
    <row r="5020" spans="1:15" ht="29.25" customHeight="1">
      <c r="A5020" s="221" t="s">
        <v>100</v>
      </c>
      <c r="B5020" s="221" t="s">
        <v>787</v>
      </c>
      <c r="C5020" s="222" t="s">
        <v>615</v>
      </c>
      <c r="D5020" s="222" t="s">
        <v>164</v>
      </c>
      <c r="E5020" s="199" t="s">
        <v>163</v>
      </c>
      <c r="F5020" s="200" t="s">
        <v>937</v>
      </c>
      <c r="G5020" s="200" t="s">
        <v>938</v>
      </c>
      <c r="H5020" s="200" t="s">
        <v>91</v>
      </c>
      <c r="I5020" s="200">
        <v>45895</v>
      </c>
      <c r="J5020" s="143">
        <f t="shared" si="78"/>
        <v>45895</v>
      </c>
      <c r="K5020" s="202">
        <v>3</v>
      </c>
      <c r="L5020" s="285" t="s">
        <v>10892</v>
      </c>
      <c r="M5020" s="223"/>
      <c r="N5020" s="203">
        <v>21.3125</v>
      </c>
      <c r="O5020" s="222" t="s">
        <v>968</v>
      </c>
    </row>
    <row r="5021" spans="1:15" ht="29.25" customHeight="1">
      <c r="A5021" s="221" t="s">
        <v>100</v>
      </c>
      <c r="B5021" s="221" t="s">
        <v>787</v>
      </c>
      <c r="C5021" s="222" t="s">
        <v>615</v>
      </c>
      <c r="D5021" s="222" t="s">
        <v>164</v>
      </c>
      <c r="E5021" s="199" t="s">
        <v>163</v>
      </c>
      <c r="F5021" s="200" t="s">
        <v>937</v>
      </c>
      <c r="G5021" s="200" t="s">
        <v>938</v>
      </c>
      <c r="H5021" s="200" t="s">
        <v>4799</v>
      </c>
      <c r="I5021" s="200">
        <v>45895</v>
      </c>
      <c r="J5021" s="143">
        <f t="shared" si="78"/>
        <v>45895</v>
      </c>
      <c r="K5021" s="202">
        <v>2</v>
      </c>
      <c r="L5021" s="285" t="s">
        <v>10890</v>
      </c>
      <c r="M5021" s="223"/>
      <c r="N5021" s="203">
        <v>0</v>
      </c>
      <c r="O5021" s="222" t="s">
        <v>326</v>
      </c>
    </row>
    <row r="5022" spans="1:15" ht="29.25" customHeight="1">
      <c r="A5022" s="221" t="s">
        <v>100</v>
      </c>
      <c r="B5022" s="221" t="s">
        <v>787</v>
      </c>
      <c r="C5022" s="222" t="s">
        <v>615</v>
      </c>
      <c r="D5022" s="222" t="s">
        <v>164</v>
      </c>
      <c r="E5022" s="199" t="s">
        <v>163</v>
      </c>
      <c r="F5022" s="200" t="s">
        <v>9823</v>
      </c>
      <c r="G5022" s="200" t="s">
        <v>9824</v>
      </c>
      <c r="H5022" s="200" t="s">
        <v>10405</v>
      </c>
      <c r="I5022" s="200">
        <v>45895</v>
      </c>
      <c r="J5022" s="143">
        <f t="shared" si="78"/>
        <v>45895</v>
      </c>
      <c r="K5022" s="202">
        <v>3</v>
      </c>
      <c r="L5022" s="284" t="s">
        <v>10891</v>
      </c>
      <c r="M5022" s="223"/>
      <c r="N5022" s="203">
        <v>1.0874999999999999</v>
      </c>
      <c r="O5022" s="222" t="s">
        <v>943</v>
      </c>
    </row>
    <row r="5023" spans="1:15" ht="29.25" customHeight="1">
      <c r="A5023" s="221" t="s">
        <v>100</v>
      </c>
      <c r="B5023" s="221" t="s">
        <v>787</v>
      </c>
      <c r="C5023" s="222" t="s">
        <v>615</v>
      </c>
      <c r="D5023" s="222" t="s">
        <v>164</v>
      </c>
      <c r="E5023" s="199" t="s">
        <v>163</v>
      </c>
      <c r="F5023" s="200" t="s">
        <v>937</v>
      </c>
      <c r="G5023" s="200" t="s">
        <v>938</v>
      </c>
      <c r="H5023" s="200" t="s">
        <v>91</v>
      </c>
      <c r="I5023" s="200">
        <v>45896</v>
      </c>
      <c r="J5023" s="143">
        <f t="shared" si="78"/>
        <v>45896</v>
      </c>
      <c r="K5023" s="202">
        <v>5</v>
      </c>
      <c r="L5023" s="285" t="s">
        <v>10892</v>
      </c>
      <c r="M5023" s="223"/>
      <c r="N5023" s="203">
        <v>21.3125</v>
      </c>
      <c r="O5023" s="222" t="s">
        <v>968</v>
      </c>
    </row>
    <row r="5024" spans="1:15" ht="29.25" customHeight="1">
      <c r="A5024" s="221" t="s">
        <v>100</v>
      </c>
      <c r="B5024" s="221" t="s">
        <v>787</v>
      </c>
      <c r="C5024" s="222" t="s">
        <v>615</v>
      </c>
      <c r="D5024" s="222" t="s">
        <v>164</v>
      </c>
      <c r="E5024" s="199" t="s">
        <v>163</v>
      </c>
      <c r="F5024" s="200" t="s">
        <v>937</v>
      </c>
      <c r="G5024" s="200" t="s">
        <v>938</v>
      </c>
      <c r="H5024" s="200" t="s">
        <v>4794</v>
      </c>
      <c r="I5024" s="200">
        <v>45896</v>
      </c>
      <c r="J5024" s="143">
        <f t="shared" si="78"/>
        <v>45896</v>
      </c>
      <c r="K5024" s="202">
        <v>2</v>
      </c>
      <c r="L5024" s="285" t="s">
        <v>10893</v>
      </c>
      <c r="M5024" s="223"/>
      <c r="N5024" s="203">
        <v>14.5875</v>
      </c>
      <c r="O5024" s="222" t="s">
        <v>943</v>
      </c>
    </row>
    <row r="5025" spans="1:15" ht="29.25" customHeight="1">
      <c r="A5025" s="221" t="s">
        <v>100</v>
      </c>
      <c r="B5025" s="221" t="s">
        <v>787</v>
      </c>
      <c r="C5025" s="222" t="s">
        <v>615</v>
      </c>
      <c r="D5025" s="222" t="s">
        <v>164</v>
      </c>
      <c r="E5025" s="199" t="s">
        <v>163</v>
      </c>
      <c r="F5025" s="200" t="s">
        <v>9823</v>
      </c>
      <c r="G5025" s="200" t="s">
        <v>9824</v>
      </c>
      <c r="H5025" s="200" t="s">
        <v>10405</v>
      </c>
      <c r="I5025" s="200">
        <v>45896</v>
      </c>
      <c r="J5025" s="143">
        <f t="shared" si="78"/>
        <v>45896</v>
      </c>
      <c r="K5025" s="202">
        <v>1</v>
      </c>
      <c r="L5025" s="284" t="s">
        <v>10891</v>
      </c>
      <c r="M5025" s="223"/>
      <c r="N5025" s="203">
        <v>1.0874999999999999</v>
      </c>
      <c r="O5025" s="222" t="s">
        <v>943</v>
      </c>
    </row>
    <row r="5026" spans="1:15" ht="29.25" customHeight="1">
      <c r="A5026" s="221" t="s">
        <v>100</v>
      </c>
      <c r="B5026" s="221" t="s">
        <v>787</v>
      </c>
      <c r="C5026" s="222" t="s">
        <v>615</v>
      </c>
      <c r="D5026" s="222" t="s">
        <v>164</v>
      </c>
      <c r="E5026" s="199" t="s">
        <v>166</v>
      </c>
      <c r="F5026" s="200"/>
      <c r="G5026" s="200"/>
      <c r="H5026" s="200"/>
      <c r="I5026" s="200">
        <v>45897</v>
      </c>
      <c r="J5026" s="143">
        <f t="shared" si="78"/>
        <v>45897</v>
      </c>
      <c r="K5026" s="202">
        <v>2</v>
      </c>
      <c r="L5026" s="285" t="s">
        <v>11077</v>
      </c>
      <c r="M5026" s="223"/>
      <c r="N5026" s="203"/>
      <c r="O5026" s="222" t="s">
        <v>326</v>
      </c>
    </row>
    <row r="5027" spans="1:15" ht="29.25" customHeight="1">
      <c r="A5027" s="221" t="s">
        <v>100</v>
      </c>
      <c r="B5027" s="221" t="s">
        <v>787</v>
      </c>
      <c r="C5027" s="222" t="s">
        <v>615</v>
      </c>
      <c r="D5027" s="222" t="s">
        <v>164</v>
      </c>
      <c r="E5027" s="199" t="s">
        <v>163</v>
      </c>
      <c r="F5027" s="200" t="s">
        <v>937</v>
      </c>
      <c r="G5027" s="200" t="s">
        <v>938</v>
      </c>
      <c r="H5027" s="200" t="s">
        <v>91</v>
      </c>
      <c r="I5027" s="200">
        <v>45897</v>
      </c>
      <c r="J5027" s="143">
        <f t="shared" si="78"/>
        <v>45897</v>
      </c>
      <c r="K5027" s="202">
        <v>4</v>
      </c>
      <c r="L5027" s="285" t="s">
        <v>10892</v>
      </c>
      <c r="M5027" s="223"/>
      <c r="N5027" s="203">
        <v>21.3125</v>
      </c>
      <c r="O5027" s="222" t="s">
        <v>968</v>
      </c>
    </row>
    <row r="5028" spans="1:15" ht="29.25" customHeight="1">
      <c r="A5028" s="221" t="s">
        <v>100</v>
      </c>
      <c r="B5028" s="221" t="s">
        <v>787</v>
      </c>
      <c r="C5028" s="222" t="s">
        <v>615</v>
      </c>
      <c r="D5028" s="222" t="s">
        <v>164</v>
      </c>
      <c r="E5028" s="199" t="s">
        <v>163</v>
      </c>
      <c r="F5028" s="200" t="s">
        <v>9823</v>
      </c>
      <c r="G5028" s="200" t="s">
        <v>9824</v>
      </c>
      <c r="H5028" s="200" t="s">
        <v>10405</v>
      </c>
      <c r="I5028" s="200">
        <v>45897</v>
      </c>
      <c r="J5028" s="143">
        <f t="shared" si="78"/>
        <v>45897</v>
      </c>
      <c r="K5028" s="202">
        <v>2</v>
      </c>
      <c r="L5028" s="284" t="s">
        <v>10891</v>
      </c>
      <c r="M5028" s="223"/>
      <c r="N5028" s="203">
        <v>1.0874999999999999</v>
      </c>
      <c r="O5028" s="222" t="s">
        <v>943</v>
      </c>
    </row>
    <row r="5029" spans="1:15" ht="29.25" customHeight="1">
      <c r="A5029" s="221" t="s">
        <v>100</v>
      </c>
      <c r="B5029" s="221" t="s">
        <v>787</v>
      </c>
      <c r="C5029" s="222" t="s">
        <v>615</v>
      </c>
      <c r="D5029" s="222" t="s">
        <v>164</v>
      </c>
      <c r="E5029" s="199" t="s">
        <v>163</v>
      </c>
      <c r="F5029" s="200" t="s">
        <v>937</v>
      </c>
      <c r="G5029" s="200" t="s">
        <v>938</v>
      </c>
      <c r="H5029" s="200" t="s">
        <v>91</v>
      </c>
      <c r="I5029" s="200">
        <v>45898</v>
      </c>
      <c r="J5029" s="143">
        <f t="shared" si="78"/>
        <v>45898</v>
      </c>
      <c r="K5029" s="202">
        <v>3</v>
      </c>
      <c r="L5029" s="285" t="s">
        <v>10892</v>
      </c>
      <c r="M5029" s="223"/>
      <c r="N5029" s="203">
        <v>21.3125</v>
      </c>
      <c r="O5029" s="222" t="s">
        <v>968</v>
      </c>
    </row>
    <row r="5030" spans="1:15" ht="29.25" customHeight="1">
      <c r="A5030" s="221" t="s">
        <v>100</v>
      </c>
      <c r="B5030" s="221" t="s">
        <v>787</v>
      </c>
      <c r="C5030" s="222" t="s">
        <v>615</v>
      </c>
      <c r="D5030" s="222" t="s">
        <v>164</v>
      </c>
      <c r="E5030" s="199" t="s">
        <v>163</v>
      </c>
      <c r="F5030" s="200" t="s">
        <v>8347</v>
      </c>
      <c r="G5030" s="200" t="s">
        <v>8348</v>
      </c>
      <c r="H5030" s="200" t="s">
        <v>9287</v>
      </c>
      <c r="I5030" s="200">
        <v>45898</v>
      </c>
      <c r="J5030" s="143">
        <f t="shared" si="78"/>
        <v>45898</v>
      </c>
      <c r="K5030" s="202">
        <v>3</v>
      </c>
      <c r="L5030" s="285" t="s">
        <v>10656</v>
      </c>
      <c r="M5030" s="223"/>
      <c r="N5030" s="203">
        <v>3.7642857142857098</v>
      </c>
      <c r="O5030" s="222" t="s">
        <v>971</v>
      </c>
    </row>
    <row r="5031" spans="1:15" ht="29.25" customHeight="1">
      <c r="A5031" s="221" t="s">
        <v>100</v>
      </c>
      <c r="B5031" s="221" t="s">
        <v>787</v>
      </c>
      <c r="C5031" s="222" t="s">
        <v>615</v>
      </c>
      <c r="D5031" s="222" t="s">
        <v>164</v>
      </c>
      <c r="E5031" s="199" t="s">
        <v>163</v>
      </c>
      <c r="F5031" s="200" t="s">
        <v>9823</v>
      </c>
      <c r="G5031" s="200" t="s">
        <v>9824</v>
      </c>
      <c r="H5031" s="200" t="s">
        <v>10405</v>
      </c>
      <c r="I5031" s="200">
        <v>45898</v>
      </c>
      <c r="J5031" s="143">
        <f t="shared" si="78"/>
        <v>45898</v>
      </c>
      <c r="K5031" s="202">
        <v>2</v>
      </c>
      <c r="L5031" s="285" t="s">
        <v>11078</v>
      </c>
      <c r="M5031" s="223"/>
      <c r="N5031" s="203">
        <v>1.0874999999999999</v>
      </c>
      <c r="O5031" s="222" t="s">
        <v>943</v>
      </c>
    </row>
    <row r="5032" spans="1:15" ht="29.25" customHeight="1">
      <c r="A5032" s="221" t="s">
        <v>100</v>
      </c>
      <c r="B5032" s="221" t="s">
        <v>787</v>
      </c>
      <c r="C5032" s="222" t="s">
        <v>615</v>
      </c>
      <c r="D5032" s="222" t="s">
        <v>164</v>
      </c>
      <c r="E5032" s="199" t="s">
        <v>165</v>
      </c>
      <c r="F5032" s="200"/>
      <c r="G5032" s="200"/>
      <c r="H5032" s="200"/>
      <c r="I5032" s="200">
        <v>45901</v>
      </c>
      <c r="J5032" s="143">
        <f t="shared" si="78"/>
        <v>45901</v>
      </c>
      <c r="K5032" s="202">
        <v>8</v>
      </c>
      <c r="L5032" s="285" t="s">
        <v>662</v>
      </c>
      <c r="M5032" s="223"/>
      <c r="N5032" s="203"/>
      <c r="O5032" s="222" t="s">
        <v>326</v>
      </c>
    </row>
    <row r="5033" spans="1:15" ht="29.25" customHeight="1">
      <c r="A5033" s="221" t="s">
        <v>100</v>
      </c>
      <c r="B5033" s="221" t="s">
        <v>787</v>
      </c>
      <c r="C5033" s="222" t="s">
        <v>615</v>
      </c>
      <c r="D5033" s="222" t="s">
        <v>164</v>
      </c>
      <c r="E5033" s="199" t="s">
        <v>166</v>
      </c>
      <c r="F5033" s="200"/>
      <c r="G5033" s="200"/>
      <c r="H5033" s="200"/>
      <c r="I5033" s="200">
        <v>45902</v>
      </c>
      <c r="J5033" s="143">
        <f t="shared" si="78"/>
        <v>45902</v>
      </c>
      <c r="K5033" s="202">
        <v>2</v>
      </c>
      <c r="L5033" s="285" t="s">
        <v>11080</v>
      </c>
      <c r="M5033" s="223"/>
      <c r="N5033" s="203"/>
      <c r="O5033" s="222" t="s">
        <v>326</v>
      </c>
    </row>
    <row r="5034" spans="1:15" ht="29.25" customHeight="1">
      <c r="A5034" s="221" t="s">
        <v>100</v>
      </c>
      <c r="B5034" s="221" t="s">
        <v>787</v>
      </c>
      <c r="C5034" s="222" t="s">
        <v>615</v>
      </c>
      <c r="D5034" s="222" t="s">
        <v>164</v>
      </c>
      <c r="E5034" s="199" t="s">
        <v>163</v>
      </c>
      <c r="F5034" s="200" t="s">
        <v>937</v>
      </c>
      <c r="G5034" s="200" t="s">
        <v>938</v>
      </c>
      <c r="H5034" s="200" t="s">
        <v>91</v>
      </c>
      <c r="I5034" s="200">
        <v>45902</v>
      </c>
      <c r="J5034" s="143">
        <f t="shared" si="78"/>
        <v>45902</v>
      </c>
      <c r="K5034" s="202">
        <v>4</v>
      </c>
      <c r="L5034" s="285" t="s">
        <v>10892</v>
      </c>
      <c r="M5034" s="223"/>
      <c r="N5034" s="203">
        <v>21.3125</v>
      </c>
      <c r="O5034" s="222" t="s">
        <v>968</v>
      </c>
    </row>
    <row r="5035" spans="1:15" ht="29.25" customHeight="1">
      <c r="A5035" s="221" t="s">
        <v>100</v>
      </c>
      <c r="B5035" s="221" t="s">
        <v>787</v>
      </c>
      <c r="C5035" s="222" t="s">
        <v>615</v>
      </c>
      <c r="D5035" s="222" t="s">
        <v>164</v>
      </c>
      <c r="E5035" s="199" t="s">
        <v>163</v>
      </c>
      <c r="F5035" s="200" t="s">
        <v>937</v>
      </c>
      <c r="G5035" s="200" t="s">
        <v>938</v>
      </c>
      <c r="H5035" s="200" t="s">
        <v>487</v>
      </c>
      <c r="I5035" s="200">
        <v>45902</v>
      </c>
      <c r="J5035" s="143">
        <f t="shared" si="78"/>
        <v>45902</v>
      </c>
      <c r="K5035" s="202">
        <v>2</v>
      </c>
      <c r="L5035" s="285" t="s">
        <v>11079</v>
      </c>
      <c r="M5035" s="223"/>
      <c r="N5035" s="203">
        <v>14.3125</v>
      </c>
      <c r="O5035" s="222" t="s">
        <v>942</v>
      </c>
    </row>
    <row r="5036" spans="1:15" ht="29.25" customHeight="1">
      <c r="A5036" s="221" t="s">
        <v>100</v>
      </c>
      <c r="B5036" s="221" t="s">
        <v>787</v>
      </c>
      <c r="C5036" s="222" t="s">
        <v>615</v>
      </c>
      <c r="D5036" s="222" t="s">
        <v>164</v>
      </c>
      <c r="E5036" s="199" t="s">
        <v>166</v>
      </c>
      <c r="F5036" s="200"/>
      <c r="G5036" s="200"/>
      <c r="H5036" s="200"/>
      <c r="I5036" s="200">
        <v>45903</v>
      </c>
      <c r="J5036" s="143">
        <f t="shared" si="78"/>
        <v>45903</v>
      </c>
      <c r="K5036" s="202">
        <v>1</v>
      </c>
      <c r="L5036" s="285" t="s">
        <v>11080</v>
      </c>
      <c r="M5036" s="223"/>
      <c r="N5036" s="203"/>
      <c r="O5036" s="222" t="s">
        <v>326</v>
      </c>
    </row>
    <row r="5037" spans="1:15" ht="29.25" customHeight="1">
      <c r="A5037" s="221" t="s">
        <v>100</v>
      </c>
      <c r="B5037" s="221" t="s">
        <v>787</v>
      </c>
      <c r="C5037" s="222" t="s">
        <v>615</v>
      </c>
      <c r="D5037" s="222" t="s">
        <v>164</v>
      </c>
      <c r="E5037" s="199" t="s">
        <v>163</v>
      </c>
      <c r="F5037" s="200" t="s">
        <v>937</v>
      </c>
      <c r="G5037" s="200" t="s">
        <v>938</v>
      </c>
      <c r="H5037" s="200" t="s">
        <v>91</v>
      </c>
      <c r="I5037" s="200">
        <v>45903</v>
      </c>
      <c r="J5037" s="143">
        <f t="shared" si="78"/>
        <v>45903</v>
      </c>
      <c r="K5037" s="202">
        <v>3</v>
      </c>
      <c r="L5037" s="285" t="s">
        <v>10892</v>
      </c>
      <c r="M5037" s="223"/>
      <c r="N5037" s="203">
        <v>21.3125</v>
      </c>
      <c r="O5037" s="222" t="s">
        <v>968</v>
      </c>
    </row>
    <row r="5038" spans="1:15" ht="29.25" customHeight="1">
      <c r="A5038" s="221" t="s">
        <v>100</v>
      </c>
      <c r="B5038" s="221" t="s">
        <v>787</v>
      </c>
      <c r="C5038" s="222" t="s">
        <v>615</v>
      </c>
      <c r="D5038" s="222" t="s">
        <v>164</v>
      </c>
      <c r="E5038" s="199" t="s">
        <v>163</v>
      </c>
      <c r="F5038" s="200" t="s">
        <v>937</v>
      </c>
      <c r="G5038" s="200" t="s">
        <v>938</v>
      </c>
      <c r="H5038" s="200" t="s">
        <v>487</v>
      </c>
      <c r="I5038" s="200">
        <v>45903</v>
      </c>
      <c r="J5038" s="143">
        <f t="shared" si="78"/>
        <v>45903</v>
      </c>
      <c r="K5038" s="202">
        <v>2</v>
      </c>
      <c r="L5038" s="285" t="s">
        <v>11079</v>
      </c>
      <c r="M5038" s="223"/>
      <c r="N5038" s="203">
        <v>14.3125</v>
      </c>
      <c r="O5038" s="222" t="s">
        <v>942</v>
      </c>
    </row>
    <row r="5039" spans="1:15" ht="29.25" customHeight="1">
      <c r="A5039" s="221" t="s">
        <v>100</v>
      </c>
      <c r="B5039" s="221" t="s">
        <v>787</v>
      </c>
      <c r="C5039" s="222" t="s">
        <v>615</v>
      </c>
      <c r="D5039" s="222" t="s">
        <v>164</v>
      </c>
      <c r="E5039" s="199" t="s">
        <v>163</v>
      </c>
      <c r="F5039" s="200" t="s">
        <v>8347</v>
      </c>
      <c r="G5039" s="200" t="s">
        <v>8348</v>
      </c>
      <c r="H5039" s="200" t="s">
        <v>9287</v>
      </c>
      <c r="I5039" s="200">
        <v>45903</v>
      </c>
      <c r="J5039" s="143">
        <f t="shared" si="78"/>
        <v>45903</v>
      </c>
      <c r="K5039" s="202">
        <v>2</v>
      </c>
      <c r="L5039" s="285" t="s">
        <v>11081</v>
      </c>
      <c r="M5039" s="223"/>
      <c r="N5039" s="203">
        <v>3.7642857142857098</v>
      </c>
      <c r="O5039" s="222" t="s">
        <v>971</v>
      </c>
    </row>
    <row r="5040" spans="1:15" ht="29.25" customHeight="1">
      <c r="A5040" s="221" t="s">
        <v>100</v>
      </c>
      <c r="B5040" s="221" t="s">
        <v>787</v>
      </c>
      <c r="C5040" s="222" t="s">
        <v>615</v>
      </c>
      <c r="D5040" s="222" t="s">
        <v>164</v>
      </c>
      <c r="E5040" s="199" t="s">
        <v>163</v>
      </c>
      <c r="F5040" s="200" t="s">
        <v>937</v>
      </c>
      <c r="G5040" s="200" t="s">
        <v>938</v>
      </c>
      <c r="H5040" s="200" t="s">
        <v>91</v>
      </c>
      <c r="I5040" s="200">
        <v>45904</v>
      </c>
      <c r="J5040" s="143">
        <f t="shared" si="78"/>
        <v>45904</v>
      </c>
      <c r="K5040" s="202">
        <v>5</v>
      </c>
      <c r="L5040" s="285" t="s">
        <v>10892</v>
      </c>
      <c r="M5040" s="223"/>
      <c r="N5040" s="203">
        <v>21.3125</v>
      </c>
      <c r="O5040" s="222" t="s">
        <v>968</v>
      </c>
    </row>
    <row r="5041" spans="1:15" ht="29.25" customHeight="1">
      <c r="A5041" s="221" t="s">
        <v>100</v>
      </c>
      <c r="B5041" s="221" t="s">
        <v>787</v>
      </c>
      <c r="C5041" s="222" t="s">
        <v>615</v>
      </c>
      <c r="D5041" s="222" t="s">
        <v>164</v>
      </c>
      <c r="E5041" s="199" t="s">
        <v>163</v>
      </c>
      <c r="F5041" s="200" t="s">
        <v>937</v>
      </c>
      <c r="G5041" s="200" t="s">
        <v>938</v>
      </c>
      <c r="H5041" s="200" t="s">
        <v>487</v>
      </c>
      <c r="I5041" s="200">
        <v>45904</v>
      </c>
      <c r="J5041" s="143">
        <f t="shared" si="78"/>
        <v>45904</v>
      </c>
      <c r="K5041" s="202">
        <v>1</v>
      </c>
      <c r="L5041" s="285" t="s">
        <v>11079</v>
      </c>
      <c r="M5041" s="223"/>
      <c r="N5041" s="203">
        <v>14.3125</v>
      </c>
      <c r="O5041" s="222" t="s">
        <v>942</v>
      </c>
    </row>
    <row r="5042" spans="1:15" ht="29.25" customHeight="1">
      <c r="A5042" s="221" t="s">
        <v>100</v>
      </c>
      <c r="B5042" s="221" t="s">
        <v>787</v>
      </c>
      <c r="C5042" s="222" t="s">
        <v>615</v>
      </c>
      <c r="D5042" s="222" t="s">
        <v>164</v>
      </c>
      <c r="E5042" s="199" t="s">
        <v>163</v>
      </c>
      <c r="F5042" s="200" t="s">
        <v>8347</v>
      </c>
      <c r="G5042" s="200" t="s">
        <v>8348</v>
      </c>
      <c r="H5042" s="200" t="s">
        <v>9287</v>
      </c>
      <c r="I5042" s="200">
        <v>45904</v>
      </c>
      <c r="J5042" s="143">
        <f t="shared" si="78"/>
        <v>45904</v>
      </c>
      <c r="K5042" s="202">
        <v>2</v>
      </c>
      <c r="L5042" s="285" t="s">
        <v>11081</v>
      </c>
      <c r="M5042" s="223"/>
      <c r="N5042" s="203">
        <v>3.7642857142857098</v>
      </c>
      <c r="O5042" s="222" t="s">
        <v>971</v>
      </c>
    </row>
    <row r="5043" spans="1:15" ht="29.25" customHeight="1">
      <c r="A5043" s="221" t="s">
        <v>100</v>
      </c>
      <c r="B5043" s="221" t="s">
        <v>787</v>
      </c>
      <c r="C5043" s="222" t="s">
        <v>615</v>
      </c>
      <c r="D5043" s="222" t="s">
        <v>164</v>
      </c>
      <c r="E5043" s="199" t="s">
        <v>163</v>
      </c>
      <c r="F5043" s="200" t="s">
        <v>937</v>
      </c>
      <c r="G5043" s="200" t="s">
        <v>938</v>
      </c>
      <c r="H5043" s="200" t="s">
        <v>91</v>
      </c>
      <c r="I5043" s="200">
        <v>45905</v>
      </c>
      <c r="J5043" s="143">
        <f t="shared" si="78"/>
        <v>45905</v>
      </c>
      <c r="K5043" s="202">
        <v>5</v>
      </c>
      <c r="L5043" s="285" t="s">
        <v>11289</v>
      </c>
      <c r="M5043" s="223"/>
      <c r="N5043" s="203">
        <v>21.3125</v>
      </c>
      <c r="O5043" s="222" t="s">
        <v>968</v>
      </c>
    </row>
    <row r="5044" spans="1:15" ht="29.25" customHeight="1">
      <c r="A5044" s="221" t="s">
        <v>100</v>
      </c>
      <c r="B5044" s="221" t="s">
        <v>787</v>
      </c>
      <c r="C5044" s="222" t="s">
        <v>615</v>
      </c>
      <c r="D5044" s="222" t="s">
        <v>164</v>
      </c>
      <c r="E5044" s="199" t="s">
        <v>163</v>
      </c>
      <c r="F5044" s="200" t="s">
        <v>937</v>
      </c>
      <c r="G5044" s="200" t="s">
        <v>938</v>
      </c>
      <c r="H5044" s="200" t="s">
        <v>487</v>
      </c>
      <c r="I5044" s="200">
        <v>45905</v>
      </c>
      <c r="J5044" s="143">
        <f t="shared" si="78"/>
        <v>45905</v>
      </c>
      <c r="K5044" s="202">
        <v>3</v>
      </c>
      <c r="L5044" s="284" t="s">
        <v>11290</v>
      </c>
      <c r="M5044" s="223"/>
      <c r="N5044" s="203">
        <v>14.3125</v>
      </c>
      <c r="O5044" s="222" t="s">
        <v>942</v>
      </c>
    </row>
    <row r="5045" spans="1:15" ht="29.25" customHeight="1">
      <c r="A5045" s="221" t="s">
        <v>100</v>
      </c>
      <c r="B5045" s="221" t="s">
        <v>787</v>
      </c>
      <c r="C5045" s="222" t="s">
        <v>615</v>
      </c>
      <c r="D5045" s="222" t="s">
        <v>164</v>
      </c>
      <c r="E5045" s="199" t="s">
        <v>163</v>
      </c>
      <c r="F5045" s="200" t="s">
        <v>937</v>
      </c>
      <c r="G5045" s="200" t="s">
        <v>938</v>
      </c>
      <c r="H5045" s="200" t="s">
        <v>487</v>
      </c>
      <c r="I5045" s="200">
        <v>45908</v>
      </c>
      <c r="J5045" s="143">
        <f t="shared" si="78"/>
        <v>45908</v>
      </c>
      <c r="K5045" s="202">
        <v>5</v>
      </c>
      <c r="L5045" s="284" t="s">
        <v>11291</v>
      </c>
      <c r="M5045" s="223"/>
      <c r="N5045" s="203">
        <v>14.3125</v>
      </c>
      <c r="O5045" s="222" t="s">
        <v>942</v>
      </c>
    </row>
    <row r="5046" spans="1:15" ht="29.25" customHeight="1">
      <c r="A5046" s="221" t="s">
        <v>100</v>
      </c>
      <c r="B5046" s="221" t="s">
        <v>787</v>
      </c>
      <c r="C5046" s="222" t="s">
        <v>615</v>
      </c>
      <c r="D5046" s="222" t="s">
        <v>164</v>
      </c>
      <c r="E5046" s="199" t="s">
        <v>163</v>
      </c>
      <c r="F5046" s="200" t="s">
        <v>8347</v>
      </c>
      <c r="G5046" s="200" t="s">
        <v>8348</v>
      </c>
      <c r="H5046" s="200" t="s">
        <v>9287</v>
      </c>
      <c r="I5046" s="200">
        <v>45908</v>
      </c>
      <c r="J5046" s="143">
        <f t="shared" si="78"/>
        <v>45908</v>
      </c>
      <c r="K5046" s="202">
        <v>2</v>
      </c>
      <c r="L5046" s="285" t="s">
        <v>11292</v>
      </c>
      <c r="M5046" s="223"/>
      <c r="N5046" s="203">
        <v>3.7642857142857098</v>
      </c>
      <c r="O5046" s="222" t="s">
        <v>971</v>
      </c>
    </row>
    <row r="5047" spans="1:15" ht="29.25" customHeight="1">
      <c r="A5047" s="221" t="s">
        <v>100</v>
      </c>
      <c r="B5047" s="221" t="s">
        <v>787</v>
      </c>
      <c r="C5047" s="222" t="s">
        <v>615</v>
      </c>
      <c r="D5047" s="222" t="s">
        <v>164</v>
      </c>
      <c r="E5047" s="199" t="s">
        <v>163</v>
      </c>
      <c r="F5047" s="200" t="s">
        <v>9823</v>
      </c>
      <c r="G5047" s="200" t="s">
        <v>9824</v>
      </c>
      <c r="H5047" s="200" t="s">
        <v>10405</v>
      </c>
      <c r="I5047" s="200">
        <v>45908</v>
      </c>
      <c r="J5047" s="143">
        <f t="shared" si="78"/>
        <v>45908</v>
      </c>
      <c r="K5047" s="202">
        <v>1</v>
      </c>
      <c r="L5047" s="284" t="s">
        <v>10891</v>
      </c>
      <c r="M5047" s="223"/>
      <c r="N5047" s="203">
        <v>1.0874999999999999</v>
      </c>
      <c r="O5047" s="222" t="s">
        <v>943</v>
      </c>
    </row>
    <row r="5048" spans="1:15" ht="29.25" customHeight="1">
      <c r="A5048" s="221" t="s">
        <v>100</v>
      </c>
      <c r="B5048" s="221" t="s">
        <v>787</v>
      </c>
      <c r="C5048" s="222" t="s">
        <v>615</v>
      </c>
      <c r="D5048" s="222" t="s">
        <v>164</v>
      </c>
      <c r="E5048" s="199" t="s">
        <v>163</v>
      </c>
      <c r="F5048" s="200" t="s">
        <v>937</v>
      </c>
      <c r="G5048" s="200" t="s">
        <v>938</v>
      </c>
      <c r="H5048" s="200" t="s">
        <v>487</v>
      </c>
      <c r="I5048" s="200">
        <v>45909</v>
      </c>
      <c r="J5048" s="143">
        <f t="shared" si="78"/>
        <v>45909</v>
      </c>
      <c r="K5048" s="202">
        <v>5</v>
      </c>
      <c r="L5048" s="284" t="s">
        <v>11294</v>
      </c>
      <c r="M5048" s="223"/>
      <c r="N5048" s="203">
        <v>14.3125</v>
      </c>
      <c r="O5048" s="222" t="s">
        <v>942</v>
      </c>
    </row>
    <row r="5049" spans="1:15" ht="29.25" customHeight="1">
      <c r="A5049" s="221" t="s">
        <v>100</v>
      </c>
      <c r="B5049" s="221" t="s">
        <v>787</v>
      </c>
      <c r="C5049" s="222" t="s">
        <v>615</v>
      </c>
      <c r="D5049" s="222" t="s">
        <v>164</v>
      </c>
      <c r="E5049" s="199" t="s">
        <v>163</v>
      </c>
      <c r="F5049" s="200" t="s">
        <v>9823</v>
      </c>
      <c r="G5049" s="200" t="s">
        <v>9824</v>
      </c>
      <c r="H5049" s="200" t="s">
        <v>10405</v>
      </c>
      <c r="I5049" s="200">
        <v>45909</v>
      </c>
      <c r="J5049" s="143">
        <f t="shared" si="78"/>
        <v>45909</v>
      </c>
      <c r="K5049" s="202">
        <v>3</v>
      </c>
      <c r="L5049" s="284" t="s">
        <v>11293</v>
      </c>
      <c r="M5049" s="223"/>
      <c r="N5049" s="203">
        <v>1.0874999999999999</v>
      </c>
      <c r="O5049" s="222" t="s">
        <v>943</v>
      </c>
    </row>
    <row r="5050" spans="1:15" ht="29.25" customHeight="1">
      <c r="A5050" s="221" t="s">
        <v>100</v>
      </c>
      <c r="B5050" s="221" t="s">
        <v>787</v>
      </c>
      <c r="C5050" s="222" t="s">
        <v>615</v>
      </c>
      <c r="D5050" s="222" t="s">
        <v>164</v>
      </c>
      <c r="E5050" s="199" t="s">
        <v>163</v>
      </c>
      <c r="F5050" s="200" t="s">
        <v>937</v>
      </c>
      <c r="G5050" s="200" t="s">
        <v>938</v>
      </c>
      <c r="H5050" s="200" t="s">
        <v>91</v>
      </c>
      <c r="I5050" s="200">
        <v>45910</v>
      </c>
      <c r="J5050" s="143">
        <f t="shared" si="78"/>
        <v>45910</v>
      </c>
      <c r="K5050" s="202">
        <v>2</v>
      </c>
      <c r="L5050" s="285" t="s">
        <v>11289</v>
      </c>
      <c r="M5050" s="223"/>
      <c r="N5050" s="203">
        <v>0</v>
      </c>
      <c r="O5050" s="222" t="s">
        <v>326</v>
      </c>
    </row>
    <row r="5051" spans="1:15" ht="29.25" customHeight="1">
      <c r="A5051" s="221" t="s">
        <v>100</v>
      </c>
      <c r="B5051" s="221" t="s">
        <v>787</v>
      </c>
      <c r="C5051" s="222" t="s">
        <v>615</v>
      </c>
      <c r="D5051" s="222" t="s">
        <v>164</v>
      </c>
      <c r="E5051" s="199" t="s">
        <v>163</v>
      </c>
      <c r="F5051" s="200" t="s">
        <v>937</v>
      </c>
      <c r="G5051" s="200" t="s">
        <v>938</v>
      </c>
      <c r="H5051" s="200" t="s">
        <v>487</v>
      </c>
      <c r="I5051" s="200">
        <v>45910</v>
      </c>
      <c r="J5051" s="143">
        <f t="shared" si="78"/>
        <v>45910</v>
      </c>
      <c r="K5051" s="202">
        <v>6</v>
      </c>
      <c r="L5051" s="284" t="s">
        <v>11295</v>
      </c>
      <c r="M5051" s="223"/>
      <c r="N5051" s="203">
        <v>14.3125</v>
      </c>
      <c r="O5051" s="222" t="s">
        <v>942</v>
      </c>
    </row>
    <row r="5052" spans="1:15" ht="29.25" customHeight="1">
      <c r="A5052" s="221" t="s">
        <v>100</v>
      </c>
      <c r="B5052" s="221" t="s">
        <v>787</v>
      </c>
      <c r="C5052" s="222" t="s">
        <v>615</v>
      </c>
      <c r="D5052" s="222" t="s">
        <v>164</v>
      </c>
      <c r="E5052" s="199" t="s">
        <v>163</v>
      </c>
      <c r="F5052" s="200" t="s">
        <v>937</v>
      </c>
      <c r="G5052" s="200" t="s">
        <v>938</v>
      </c>
      <c r="H5052" s="200" t="s">
        <v>91</v>
      </c>
      <c r="I5052" s="200">
        <v>45911</v>
      </c>
      <c r="J5052" s="143">
        <f t="shared" si="78"/>
        <v>45911</v>
      </c>
      <c r="K5052" s="202">
        <v>3</v>
      </c>
      <c r="L5052" s="285" t="s">
        <v>11289</v>
      </c>
      <c r="M5052" s="223"/>
      <c r="N5052" s="203">
        <v>21.3125</v>
      </c>
      <c r="O5052" s="222" t="s">
        <v>968</v>
      </c>
    </row>
    <row r="5053" spans="1:15" ht="29.25" customHeight="1">
      <c r="A5053" s="221" t="s">
        <v>100</v>
      </c>
      <c r="B5053" s="221" t="s">
        <v>787</v>
      </c>
      <c r="C5053" s="222" t="s">
        <v>615</v>
      </c>
      <c r="D5053" s="222" t="s">
        <v>164</v>
      </c>
      <c r="E5053" s="199" t="s">
        <v>163</v>
      </c>
      <c r="F5053" s="200" t="s">
        <v>937</v>
      </c>
      <c r="G5053" s="200" t="s">
        <v>938</v>
      </c>
      <c r="H5053" s="200" t="s">
        <v>487</v>
      </c>
      <c r="I5053" s="200">
        <v>45911</v>
      </c>
      <c r="J5053" s="143">
        <f t="shared" si="78"/>
        <v>45911</v>
      </c>
      <c r="K5053" s="202">
        <v>5</v>
      </c>
      <c r="L5053" s="284" t="s">
        <v>11295</v>
      </c>
      <c r="M5053" s="223"/>
      <c r="N5053" s="203">
        <v>14.3125</v>
      </c>
      <c r="O5053" s="222" t="s">
        <v>942</v>
      </c>
    </row>
    <row r="5054" spans="1:15" ht="29.25" customHeight="1">
      <c r="A5054" s="221" t="s">
        <v>100</v>
      </c>
      <c r="B5054" s="221" t="s">
        <v>787</v>
      </c>
      <c r="C5054" s="222" t="s">
        <v>615</v>
      </c>
      <c r="D5054" s="222" t="s">
        <v>164</v>
      </c>
      <c r="E5054" s="199" t="s">
        <v>163</v>
      </c>
      <c r="F5054" s="200" t="s">
        <v>937</v>
      </c>
      <c r="G5054" s="200" t="s">
        <v>938</v>
      </c>
      <c r="H5054" s="200" t="s">
        <v>487</v>
      </c>
      <c r="I5054" s="200">
        <v>45912</v>
      </c>
      <c r="J5054" s="143">
        <f t="shared" si="78"/>
        <v>45912</v>
      </c>
      <c r="K5054" s="202">
        <v>6</v>
      </c>
      <c r="L5054" s="284" t="s">
        <v>11479</v>
      </c>
      <c r="M5054" s="223"/>
      <c r="N5054" s="203">
        <v>14.3125</v>
      </c>
      <c r="O5054" s="222" t="s">
        <v>942</v>
      </c>
    </row>
    <row r="5055" spans="1:15" ht="29.25" customHeight="1">
      <c r="A5055" s="221" t="s">
        <v>100</v>
      </c>
      <c r="B5055" s="221" t="s">
        <v>787</v>
      </c>
      <c r="C5055" s="222" t="s">
        <v>615</v>
      </c>
      <c r="D5055" s="222" t="s">
        <v>164</v>
      </c>
      <c r="E5055" s="199" t="s">
        <v>163</v>
      </c>
      <c r="F5055" s="200" t="s">
        <v>9823</v>
      </c>
      <c r="G5055" s="200" t="s">
        <v>9824</v>
      </c>
      <c r="H5055" s="200" t="s">
        <v>10405</v>
      </c>
      <c r="I5055" s="200">
        <v>45912</v>
      </c>
      <c r="J5055" s="143">
        <f t="shared" si="78"/>
        <v>45912</v>
      </c>
      <c r="K5055" s="202">
        <v>2</v>
      </c>
      <c r="L5055" s="284" t="s">
        <v>11293</v>
      </c>
      <c r="M5055" s="223"/>
      <c r="N5055" s="203">
        <v>1.0874999999999999</v>
      </c>
      <c r="O5055" s="222" t="s">
        <v>943</v>
      </c>
    </row>
    <row r="5056" spans="1:15" ht="29.25" customHeight="1">
      <c r="A5056" s="221" t="s">
        <v>100</v>
      </c>
      <c r="B5056" s="221" t="s">
        <v>787</v>
      </c>
      <c r="C5056" s="222" t="s">
        <v>615</v>
      </c>
      <c r="D5056" s="222" t="s">
        <v>164</v>
      </c>
      <c r="E5056" s="199" t="s">
        <v>163</v>
      </c>
      <c r="F5056" s="200" t="s">
        <v>937</v>
      </c>
      <c r="G5056" s="200" t="s">
        <v>938</v>
      </c>
      <c r="H5056" s="200" t="s">
        <v>91</v>
      </c>
      <c r="I5056" s="200">
        <v>45915</v>
      </c>
      <c r="J5056" s="143">
        <f t="shared" si="78"/>
        <v>45915</v>
      </c>
      <c r="K5056" s="202">
        <v>1</v>
      </c>
      <c r="L5056" s="285" t="s">
        <v>11289</v>
      </c>
      <c r="M5056" s="223"/>
      <c r="N5056" s="203">
        <v>21.3125</v>
      </c>
      <c r="O5056" s="222" t="s">
        <v>968</v>
      </c>
    </row>
    <row r="5057" spans="1:15" ht="29.25" customHeight="1">
      <c r="A5057" s="221" t="s">
        <v>100</v>
      </c>
      <c r="B5057" s="221" t="s">
        <v>787</v>
      </c>
      <c r="C5057" s="222" t="s">
        <v>615</v>
      </c>
      <c r="D5057" s="222" t="s">
        <v>164</v>
      </c>
      <c r="E5057" s="199" t="s">
        <v>163</v>
      </c>
      <c r="F5057" s="200" t="s">
        <v>937</v>
      </c>
      <c r="G5057" s="200" t="s">
        <v>938</v>
      </c>
      <c r="H5057" s="200" t="s">
        <v>487</v>
      </c>
      <c r="I5057" s="200">
        <v>45915</v>
      </c>
      <c r="J5057" s="143">
        <f t="shared" si="78"/>
        <v>45915</v>
      </c>
      <c r="K5057" s="202">
        <v>5</v>
      </c>
      <c r="L5057" s="284" t="s">
        <v>11481</v>
      </c>
      <c r="M5057" s="223"/>
      <c r="N5057" s="203">
        <v>14.3125</v>
      </c>
      <c r="O5057" s="222" t="s">
        <v>942</v>
      </c>
    </row>
    <row r="5058" spans="1:15" ht="29.25" customHeight="1">
      <c r="A5058" s="221" t="s">
        <v>100</v>
      </c>
      <c r="B5058" s="221" t="s">
        <v>787</v>
      </c>
      <c r="C5058" s="222" t="s">
        <v>615</v>
      </c>
      <c r="D5058" s="222" t="s">
        <v>164</v>
      </c>
      <c r="E5058" s="199" t="s">
        <v>163</v>
      </c>
      <c r="F5058" s="200" t="s">
        <v>8347</v>
      </c>
      <c r="G5058" s="200" t="s">
        <v>8348</v>
      </c>
      <c r="H5058" s="200" t="s">
        <v>9287</v>
      </c>
      <c r="I5058" s="200">
        <v>45915</v>
      </c>
      <c r="J5058" s="143">
        <f t="shared" si="78"/>
        <v>45915</v>
      </c>
      <c r="K5058" s="202">
        <v>2</v>
      </c>
      <c r="L5058" s="284" t="s">
        <v>11480</v>
      </c>
      <c r="M5058" s="223"/>
      <c r="N5058" s="203">
        <v>3.7642857142857098</v>
      </c>
      <c r="O5058" s="222" t="s">
        <v>971</v>
      </c>
    </row>
    <row r="5059" spans="1:15" ht="29.25" customHeight="1">
      <c r="A5059" s="221" t="s">
        <v>100</v>
      </c>
      <c r="B5059" s="221" t="s">
        <v>787</v>
      </c>
      <c r="C5059" s="222" t="s">
        <v>615</v>
      </c>
      <c r="D5059" s="222" t="s">
        <v>164</v>
      </c>
      <c r="E5059" s="199" t="s">
        <v>163</v>
      </c>
      <c r="F5059" s="200" t="s">
        <v>937</v>
      </c>
      <c r="G5059" s="200" t="s">
        <v>938</v>
      </c>
      <c r="H5059" s="200" t="s">
        <v>91</v>
      </c>
      <c r="I5059" s="200">
        <v>45916</v>
      </c>
      <c r="J5059" s="143">
        <f t="shared" ref="J5059:J5122" si="79">I5059</f>
        <v>45916</v>
      </c>
      <c r="K5059" s="202">
        <v>1</v>
      </c>
      <c r="L5059" s="285" t="s">
        <v>11289</v>
      </c>
      <c r="M5059" s="223"/>
      <c r="N5059" s="203">
        <v>21.3125</v>
      </c>
      <c r="O5059" s="222" t="s">
        <v>968</v>
      </c>
    </row>
    <row r="5060" spans="1:15" ht="29.25" customHeight="1">
      <c r="A5060" s="221" t="s">
        <v>100</v>
      </c>
      <c r="B5060" s="221" t="s">
        <v>787</v>
      </c>
      <c r="C5060" s="222" t="s">
        <v>615</v>
      </c>
      <c r="D5060" s="222" t="s">
        <v>164</v>
      </c>
      <c r="E5060" s="199" t="s">
        <v>163</v>
      </c>
      <c r="F5060" s="200" t="s">
        <v>937</v>
      </c>
      <c r="G5060" s="200" t="s">
        <v>938</v>
      </c>
      <c r="H5060" s="200" t="s">
        <v>487</v>
      </c>
      <c r="I5060" s="200">
        <v>45916</v>
      </c>
      <c r="J5060" s="143">
        <f t="shared" si="79"/>
        <v>45916</v>
      </c>
      <c r="K5060" s="202">
        <v>7</v>
      </c>
      <c r="L5060" s="284" t="s">
        <v>11482</v>
      </c>
      <c r="M5060" s="223"/>
      <c r="N5060" s="203">
        <v>14.3125</v>
      </c>
      <c r="O5060" s="222" t="s">
        <v>942</v>
      </c>
    </row>
    <row r="5061" spans="1:15" ht="29.25" customHeight="1">
      <c r="A5061" s="221" t="s">
        <v>100</v>
      </c>
      <c r="B5061" s="221" t="s">
        <v>787</v>
      </c>
      <c r="C5061" s="222" t="s">
        <v>615</v>
      </c>
      <c r="D5061" s="222" t="s">
        <v>164</v>
      </c>
      <c r="E5061" s="199" t="s">
        <v>163</v>
      </c>
      <c r="F5061" s="200" t="s">
        <v>937</v>
      </c>
      <c r="G5061" s="200" t="s">
        <v>938</v>
      </c>
      <c r="H5061" s="200" t="s">
        <v>487</v>
      </c>
      <c r="I5061" s="200">
        <v>45917</v>
      </c>
      <c r="J5061" s="143">
        <f t="shared" si="79"/>
        <v>45917</v>
      </c>
      <c r="K5061" s="202">
        <v>5</v>
      </c>
      <c r="L5061" s="284" t="s">
        <v>11484</v>
      </c>
      <c r="M5061" s="223"/>
      <c r="N5061" s="203">
        <v>14.3125</v>
      </c>
      <c r="O5061" s="222" t="s">
        <v>942</v>
      </c>
    </row>
    <row r="5062" spans="1:15" ht="29.25" customHeight="1">
      <c r="A5062" s="221" t="s">
        <v>100</v>
      </c>
      <c r="B5062" s="221" t="s">
        <v>787</v>
      </c>
      <c r="C5062" s="222" t="s">
        <v>615</v>
      </c>
      <c r="D5062" s="222" t="s">
        <v>164</v>
      </c>
      <c r="E5062" s="199" t="s">
        <v>163</v>
      </c>
      <c r="F5062" s="200" t="s">
        <v>8347</v>
      </c>
      <c r="G5062" s="200" t="s">
        <v>8348</v>
      </c>
      <c r="H5062" s="200" t="s">
        <v>9287</v>
      </c>
      <c r="I5062" s="200">
        <v>45917</v>
      </c>
      <c r="J5062" s="143">
        <f t="shared" si="79"/>
        <v>45917</v>
      </c>
      <c r="K5062" s="202">
        <v>3</v>
      </c>
      <c r="L5062" s="284" t="s">
        <v>11483</v>
      </c>
      <c r="M5062" s="223"/>
      <c r="N5062" s="203">
        <v>3.7642857142857098</v>
      </c>
      <c r="O5062" s="222" t="s">
        <v>971</v>
      </c>
    </row>
    <row r="5063" spans="1:15" ht="29.25" customHeight="1">
      <c r="A5063" s="221" t="s">
        <v>100</v>
      </c>
      <c r="B5063" s="221" t="s">
        <v>787</v>
      </c>
      <c r="C5063" s="222" t="s">
        <v>615</v>
      </c>
      <c r="D5063" s="222" t="s">
        <v>164</v>
      </c>
      <c r="E5063" s="199" t="s">
        <v>165</v>
      </c>
      <c r="F5063" s="200"/>
      <c r="G5063" s="200"/>
      <c r="H5063" s="200"/>
      <c r="I5063" s="200">
        <v>45918</v>
      </c>
      <c r="J5063" s="143">
        <f t="shared" si="79"/>
        <v>45918</v>
      </c>
      <c r="K5063" s="202">
        <v>4</v>
      </c>
      <c r="L5063" s="285" t="s">
        <v>11652</v>
      </c>
      <c r="M5063" s="223"/>
      <c r="N5063" s="203"/>
      <c r="O5063" s="222" t="s">
        <v>326</v>
      </c>
    </row>
    <row r="5064" spans="1:15" ht="29.25" customHeight="1">
      <c r="A5064" s="221" t="s">
        <v>100</v>
      </c>
      <c r="B5064" s="221" t="s">
        <v>787</v>
      </c>
      <c r="C5064" s="222" t="s">
        <v>615</v>
      </c>
      <c r="D5064" s="222" t="s">
        <v>164</v>
      </c>
      <c r="E5064" s="199" t="s">
        <v>163</v>
      </c>
      <c r="F5064" s="200" t="s">
        <v>8347</v>
      </c>
      <c r="G5064" s="200" t="s">
        <v>8348</v>
      </c>
      <c r="H5064" s="200" t="s">
        <v>9287</v>
      </c>
      <c r="I5064" s="200">
        <v>45918</v>
      </c>
      <c r="J5064" s="143">
        <f t="shared" si="79"/>
        <v>45918</v>
      </c>
      <c r="K5064" s="202">
        <v>4</v>
      </c>
      <c r="L5064" s="285" t="s">
        <v>11653</v>
      </c>
      <c r="M5064" s="223"/>
      <c r="N5064" s="203">
        <v>3.7642857142857098</v>
      </c>
      <c r="O5064" s="222" t="s">
        <v>971</v>
      </c>
    </row>
    <row r="5065" spans="1:15" ht="29.25" customHeight="1">
      <c r="A5065" s="221" t="s">
        <v>100</v>
      </c>
      <c r="B5065" s="221" t="s">
        <v>787</v>
      </c>
      <c r="C5065" s="222" t="s">
        <v>615</v>
      </c>
      <c r="D5065" s="222" t="s">
        <v>164</v>
      </c>
      <c r="E5065" s="199" t="s">
        <v>163</v>
      </c>
      <c r="F5065" s="200" t="s">
        <v>937</v>
      </c>
      <c r="G5065" s="200" t="s">
        <v>938</v>
      </c>
      <c r="H5065" s="200" t="s">
        <v>487</v>
      </c>
      <c r="I5065" s="200">
        <v>45919</v>
      </c>
      <c r="J5065" s="143">
        <f t="shared" si="79"/>
        <v>45919</v>
      </c>
      <c r="K5065" s="202">
        <v>8</v>
      </c>
      <c r="L5065" s="284" t="s">
        <v>11484</v>
      </c>
      <c r="M5065" s="223"/>
      <c r="N5065" s="203">
        <v>14.3125</v>
      </c>
      <c r="O5065" s="222" t="s">
        <v>942</v>
      </c>
    </row>
    <row r="5066" spans="1:15" ht="29.25" customHeight="1">
      <c r="A5066" s="221" t="s">
        <v>100</v>
      </c>
      <c r="B5066" s="221" t="s">
        <v>787</v>
      </c>
      <c r="C5066" s="222" t="s">
        <v>615</v>
      </c>
      <c r="D5066" s="222" t="s">
        <v>164</v>
      </c>
      <c r="E5066" s="199" t="s">
        <v>166</v>
      </c>
      <c r="F5066" s="200"/>
      <c r="G5066" s="200"/>
      <c r="H5066" s="200"/>
      <c r="I5066" s="200">
        <v>45922</v>
      </c>
      <c r="J5066" s="143">
        <f t="shared" si="79"/>
        <v>45922</v>
      </c>
      <c r="K5066" s="202">
        <v>1</v>
      </c>
      <c r="L5066" s="285" t="s">
        <v>11655</v>
      </c>
      <c r="M5066" s="223"/>
      <c r="N5066" s="203"/>
      <c r="O5066" s="222" t="s">
        <v>326</v>
      </c>
    </row>
    <row r="5067" spans="1:15" ht="29.25" customHeight="1">
      <c r="A5067" s="221" t="s">
        <v>100</v>
      </c>
      <c r="B5067" s="221" t="s">
        <v>787</v>
      </c>
      <c r="C5067" s="222" t="s">
        <v>615</v>
      </c>
      <c r="D5067" s="222" t="s">
        <v>164</v>
      </c>
      <c r="E5067" s="199" t="s">
        <v>163</v>
      </c>
      <c r="F5067" s="200" t="s">
        <v>937</v>
      </c>
      <c r="G5067" s="200" t="s">
        <v>938</v>
      </c>
      <c r="H5067" s="200" t="s">
        <v>487</v>
      </c>
      <c r="I5067" s="200">
        <v>45922</v>
      </c>
      <c r="J5067" s="143">
        <f t="shared" si="79"/>
        <v>45922</v>
      </c>
      <c r="K5067" s="202">
        <v>5</v>
      </c>
      <c r="L5067" s="284" t="s">
        <v>11654</v>
      </c>
      <c r="M5067" s="223"/>
      <c r="N5067" s="203">
        <v>14.3125</v>
      </c>
      <c r="O5067" s="222" t="s">
        <v>942</v>
      </c>
    </row>
    <row r="5068" spans="1:15" ht="29.25" customHeight="1">
      <c r="A5068" s="221" t="s">
        <v>100</v>
      </c>
      <c r="B5068" s="221" t="s">
        <v>787</v>
      </c>
      <c r="C5068" s="222" t="s">
        <v>615</v>
      </c>
      <c r="D5068" s="222" t="s">
        <v>164</v>
      </c>
      <c r="E5068" s="199" t="s">
        <v>163</v>
      </c>
      <c r="F5068" s="200" t="s">
        <v>8347</v>
      </c>
      <c r="G5068" s="200" t="s">
        <v>8348</v>
      </c>
      <c r="H5068" s="200" t="s">
        <v>9287</v>
      </c>
      <c r="I5068" s="200">
        <v>45922</v>
      </c>
      <c r="J5068" s="143">
        <f t="shared" si="79"/>
        <v>45922</v>
      </c>
      <c r="K5068" s="202">
        <v>2</v>
      </c>
      <c r="L5068" s="285" t="s">
        <v>11292</v>
      </c>
      <c r="M5068" s="223"/>
      <c r="N5068" s="203">
        <v>3.7642857142857098</v>
      </c>
      <c r="O5068" s="222" t="s">
        <v>971</v>
      </c>
    </row>
    <row r="5069" spans="1:15" ht="29.25" customHeight="1">
      <c r="A5069" s="221" t="s">
        <v>100</v>
      </c>
      <c r="B5069" s="221" t="s">
        <v>787</v>
      </c>
      <c r="C5069" s="222" t="s">
        <v>615</v>
      </c>
      <c r="D5069" s="222" t="s">
        <v>164</v>
      </c>
      <c r="E5069" s="199" t="s">
        <v>163</v>
      </c>
      <c r="F5069" s="200" t="s">
        <v>937</v>
      </c>
      <c r="G5069" s="200" t="s">
        <v>938</v>
      </c>
      <c r="H5069" s="200" t="s">
        <v>91</v>
      </c>
      <c r="I5069" s="200">
        <v>45923</v>
      </c>
      <c r="J5069" s="143">
        <f t="shared" si="79"/>
        <v>45923</v>
      </c>
      <c r="K5069" s="202">
        <v>2</v>
      </c>
      <c r="L5069" s="285" t="s">
        <v>11289</v>
      </c>
      <c r="M5069" s="223"/>
      <c r="N5069" s="203">
        <v>21.3125</v>
      </c>
      <c r="O5069" s="222" t="s">
        <v>968</v>
      </c>
    </row>
    <row r="5070" spans="1:15" ht="29.25" customHeight="1">
      <c r="A5070" s="221" t="s">
        <v>100</v>
      </c>
      <c r="B5070" s="221" t="s">
        <v>787</v>
      </c>
      <c r="C5070" s="222" t="s">
        <v>615</v>
      </c>
      <c r="D5070" s="222" t="s">
        <v>164</v>
      </c>
      <c r="E5070" s="199" t="s">
        <v>163</v>
      </c>
      <c r="F5070" s="200" t="s">
        <v>937</v>
      </c>
      <c r="G5070" s="200" t="s">
        <v>938</v>
      </c>
      <c r="H5070" s="200" t="s">
        <v>487</v>
      </c>
      <c r="I5070" s="200">
        <v>45923</v>
      </c>
      <c r="J5070" s="143">
        <f t="shared" si="79"/>
        <v>45923</v>
      </c>
      <c r="K5070" s="202">
        <v>3</v>
      </c>
      <c r="L5070" s="284" t="s">
        <v>11656</v>
      </c>
      <c r="M5070" s="223"/>
      <c r="N5070" s="203">
        <v>14.3125</v>
      </c>
      <c r="O5070" s="222" t="s">
        <v>942</v>
      </c>
    </row>
    <row r="5071" spans="1:15" ht="29.25" customHeight="1">
      <c r="A5071" s="221" t="s">
        <v>100</v>
      </c>
      <c r="B5071" s="221" t="s">
        <v>787</v>
      </c>
      <c r="C5071" s="222" t="s">
        <v>615</v>
      </c>
      <c r="D5071" s="222" t="s">
        <v>164</v>
      </c>
      <c r="E5071" s="199" t="s">
        <v>163</v>
      </c>
      <c r="F5071" s="200" t="s">
        <v>8347</v>
      </c>
      <c r="G5071" s="200" t="s">
        <v>8348</v>
      </c>
      <c r="H5071" s="200" t="s">
        <v>9287</v>
      </c>
      <c r="I5071" s="200">
        <v>45923</v>
      </c>
      <c r="J5071" s="143">
        <f t="shared" si="79"/>
        <v>45923</v>
      </c>
      <c r="K5071" s="202">
        <v>1</v>
      </c>
      <c r="L5071" s="285" t="s">
        <v>11657</v>
      </c>
      <c r="M5071" s="223"/>
      <c r="N5071" s="203">
        <v>3.7642857142857098</v>
      </c>
      <c r="O5071" s="222" t="s">
        <v>971</v>
      </c>
    </row>
    <row r="5072" spans="1:15" ht="29.25" customHeight="1">
      <c r="A5072" s="221" t="s">
        <v>100</v>
      </c>
      <c r="B5072" s="221" t="s">
        <v>787</v>
      </c>
      <c r="C5072" s="222" t="s">
        <v>615</v>
      </c>
      <c r="D5072" s="222" t="s">
        <v>164</v>
      </c>
      <c r="E5072" s="199" t="s">
        <v>163</v>
      </c>
      <c r="F5072" s="200" t="s">
        <v>9823</v>
      </c>
      <c r="G5072" s="200" t="s">
        <v>9824</v>
      </c>
      <c r="H5072" s="200" t="s">
        <v>10405</v>
      </c>
      <c r="I5072" s="200">
        <v>45923</v>
      </c>
      <c r="J5072" s="143">
        <f t="shared" si="79"/>
        <v>45923</v>
      </c>
      <c r="K5072" s="202">
        <v>2</v>
      </c>
      <c r="L5072" s="284" t="s">
        <v>11293</v>
      </c>
      <c r="M5072" s="223"/>
      <c r="N5072" s="203">
        <v>1.0874999999999999</v>
      </c>
      <c r="O5072" s="222" t="s">
        <v>943</v>
      </c>
    </row>
    <row r="5073" spans="1:15" ht="29.25" customHeight="1">
      <c r="A5073" s="221" t="s">
        <v>100</v>
      </c>
      <c r="B5073" s="221" t="s">
        <v>787</v>
      </c>
      <c r="C5073" s="222" t="s">
        <v>615</v>
      </c>
      <c r="D5073" s="222" t="s">
        <v>164</v>
      </c>
      <c r="E5073" s="199" t="s">
        <v>163</v>
      </c>
      <c r="F5073" s="200" t="s">
        <v>937</v>
      </c>
      <c r="G5073" s="200" t="s">
        <v>938</v>
      </c>
      <c r="H5073" s="200" t="s">
        <v>487</v>
      </c>
      <c r="I5073" s="200">
        <v>45924</v>
      </c>
      <c r="J5073" s="143">
        <f t="shared" si="79"/>
        <v>45924</v>
      </c>
      <c r="K5073" s="202">
        <v>2</v>
      </c>
      <c r="L5073" s="284" t="s">
        <v>11656</v>
      </c>
      <c r="M5073" s="223"/>
      <c r="N5073" s="203">
        <v>14.3125</v>
      </c>
      <c r="O5073" s="222" t="s">
        <v>942</v>
      </c>
    </row>
    <row r="5074" spans="1:15" ht="29.25" customHeight="1">
      <c r="A5074" s="221" t="s">
        <v>100</v>
      </c>
      <c r="B5074" s="221" t="s">
        <v>787</v>
      </c>
      <c r="C5074" s="222" t="s">
        <v>615</v>
      </c>
      <c r="D5074" s="222" t="s">
        <v>164</v>
      </c>
      <c r="E5074" s="199" t="s">
        <v>163</v>
      </c>
      <c r="F5074" s="200" t="s">
        <v>8347</v>
      </c>
      <c r="G5074" s="200" t="s">
        <v>8348</v>
      </c>
      <c r="H5074" s="200" t="s">
        <v>9287</v>
      </c>
      <c r="I5074" s="200">
        <v>45924</v>
      </c>
      <c r="J5074" s="143">
        <f t="shared" si="79"/>
        <v>45924</v>
      </c>
      <c r="K5074" s="202">
        <v>4</v>
      </c>
      <c r="L5074" s="284" t="s">
        <v>11658</v>
      </c>
      <c r="M5074" s="223"/>
      <c r="N5074" s="203">
        <v>3.7642857142857098</v>
      </c>
      <c r="O5074" s="222" t="s">
        <v>971</v>
      </c>
    </row>
    <row r="5075" spans="1:15" ht="29.25" customHeight="1">
      <c r="A5075" s="221" t="s">
        <v>100</v>
      </c>
      <c r="B5075" s="221" t="s">
        <v>787</v>
      </c>
      <c r="C5075" s="222" t="s">
        <v>615</v>
      </c>
      <c r="D5075" s="222" t="s">
        <v>164</v>
      </c>
      <c r="E5075" s="199" t="s">
        <v>163</v>
      </c>
      <c r="F5075" s="200" t="s">
        <v>9823</v>
      </c>
      <c r="G5075" s="200" t="s">
        <v>9824</v>
      </c>
      <c r="H5075" s="200" t="s">
        <v>10405</v>
      </c>
      <c r="I5075" s="200">
        <v>45924</v>
      </c>
      <c r="J5075" s="143">
        <f t="shared" si="79"/>
        <v>45924</v>
      </c>
      <c r="K5075" s="202">
        <v>2</v>
      </c>
      <c r="L5075" s="284" t="s">
        <v>11293</v>
      </c>
      <c r="M5075" s="223"/>
      <c r="N5075" s="203">
        <v>1.0874999999999999</v>
      </c>
      <c r="O5075" s="222" t="s">
        <v>943</v>
      </c>
    </row>
    <row r="5076" spans="1:15" ht="29.25" customHeight="1">
      <c r="A5076" s="221" t="s">
        <v>100</v>
      </c>
      <c r="B5076" s="221" t="s">
        <v>787</v>
      </c>
      <c r="C5076" s="222" t="s">
        <v>615</v>
      </c>
      <c r="D5076" s="222" t="s">
        <v>164</v>
      </c>
      <c r="E5076" s="199" t="s">
        <v>163</v>
      </c>
      <c r="F5076" s="200" t="s">
        <v>937</v>
      </c>
      <c r="G5076" s="200" t="s">
        <v>938</v>
      </c>
      <c r="H5076" s="200" t="s">
        <v>487</v>
      </c>
      <c r="I5076" s="200">
        <v>45925</v>
      </c>
      <c r="J5076" s="143">
        <f t="shared" si="79"/>
        <v>45925</v>
      </c>
      <c r="K5076" s="202">
        <v>2</v>
      </c>
      <c r="L5076" s="284" t="s">
        <v>11656</v>
      </c>
      <c r="M5076" s="223"/>
      <c r="N5076" s="203">
        <v>14.3125</v>
      </c>
      <c r="O5076" s="222" t="s">
        <v>942</v>
      </c>
    </row>
    <row r="5077" spans="1:15" ht="29.25" customHeight="1">
      <c r="A5077" s="221" t="s">
        <v>100</v>
      </c>
      <c r="B5077" s="221" t="s">
        <v>787</v>
      </c>
      <c r="C5077" s="222" t="s">
        <v>615</v>
      </c>
      <c r="D5077" s="222" t="s">
        <v>164</v>
      </c>
      <c r="E5077" s="199" t="s">
        <v>163</v>
      </c>
      <c r="F5077" s="200" t="s">
        <v>8347</v>
      </c>
      <c r="G5077" s="200" t="s">
        <v>8348</v>
      </c>
      <c r="H5077" s="200" t="s">
        <v>9287</v>
      </c>
      <c r="I5077" s="200">
        <v>45925</v>
      </c>
      <c r="J5077" s="143">
        <f t="shared" si="79"/>
        <v>45925</v>
      </c>
      <c r="K5077" s="202">
        <v>2</v>
      </c>
      <c r="L5077" s="285" t="s">
        <v>11657</v>
      </c>
      <c r="M5077" s="223"/>
      <c r="N5077" s="203">
        <v>3.7642857142857098</v>
      </c>
      <c r="O5077" s="222" t="s">
        <v>971</v>
      </c>
    </row>
    <row r="5078" spans="1:15" ht="29.25" customHeight="1">
      <c r="A5078" s="221" t="s">
        <v>100</v>
      </c>
      <c r="B5078" s="221" t="s">
        <v>787</v>
      </c>
      <c r="C5078" s="222" t="s">
        <v>615</v>
      </c>
      <c r="D5078" s="222" t="s">
        <v>164</v>
      </c>
      <c r="E5078" s="199" t="s">
        <v>163</v>
      </c>
      <c r="F5078" s="200" t="s">
        <v>9823</v>
      </c>
      <c r="G5078" s="200" t="s">
        <v>9824</v>
      </c>
      <c r="H5078" s="200" t="s">
        <v>10405</v>
      </c>
      <c r="I5078" s="200">
        <v>45925</v>
      </c>
      <c r="J5078" s="143">
        <f t="shared" si="79"/>
        <v>45925</v>
      </c>
      <c r="K5078" s="202">
        <v>4</v>
      </c>
      <c r="L5078" s="284" t="s">
        <v>11293</v>
      </c>
      <c r="M5078" s="223"/>
      <c r="N5078" s="203">
        <v>1.0874999999999999</v>
      </c>
      <c r="O5078" s="222" t="s">
        <v>943</v>
      </c>
    </row>
    <row r="5079" spans="1:15" ht="29.25" customHeight="1">
      <c r="A5079" s="221" t="s">
        <v>100</v>
      </c>
      <c r="B5079" s="221" t="s">
        <v>787</v>
      </c>
      <c r="C5079" s="222" t="s">
        <v>615</v>
      </c>
      <c r="D5079" s="222" t="s">
        <v>164</v>
      </c>
      <c r="E5079" s="199" t="s">
        <v>163</v>
      </c>
      <c r="F5079" s="200" t="s">
        <v>937</v>
      </c>
      <c r="G5079" s="200" t="s">
        <v>938</v>
      </c>
      <c r="H5079" s="200" t="s">
        <v>91</v>
      </c>
      <c r="I5079" s="200">
        <v>45926</v>
      </c>
      <c r="J5079" s="143">
        <f t="shared" si="79"/>
        <v>45926</v>
      </c>
      <c r="K5079" s="202">
        <v>2</v>
      </c>
      <c r="L5079" s="285" t="s">
        <v>11289</v>
      </c>
      <c r="M5079" s="223"/>
      <c r="N5079" s="203">
        <v>21.3125</v>
      </c>
      <c r="O5079" s="222" t="s">
        <v>968</v>
      </c>
    </row>
    <row r="5080" spans="1:15" ht="29.25" customHeight="1">
      <c r="A5080" s="221" t="s">
        <v>100</v>
      </c>
      <c r="B5080" s="221" t="s">
        <v>787</v>
      </c>
      <c r="C5080" s="222" t="s">
        <v>615</v>
      </c>
      <c r="D5080" s="222" t="s">
        <v>164</v>
      </c>
      <c r="E5080" s="199" t="s">
        <v>163</v>
      </c>
      <c r="F5080" s="200" t="s">
        <v>937</v>
      </c>
      <c r="G5080" s="200" t="s">
        <v>938</v>
      </c>
      <c r="H5080" s="200" t="s">
        <v>487</v>
      </c>
      <c r="I5080" s="200">
        <v>45926</v>
      </c>
      <c r="J5080" s="143">
        <f t="shared" si="79"/>
        <v>45926</v>
      </c>
      <c r="K5080" s="202">
        <v>4</v>
      </c>
      <c r="L5080" s="284" t="s">
        <v>11819</v>
      </c>
      <c r="M5080" s="223"/>
      <c r="N5080" s="203">
        <v>14.3125</v>
      </c>
      <c r="O5080" s="222" t="s">
        <v>942</v>
      </c>
    </row>
    <row r="5081" spans="1:15" ht="29.25" customHeight="1">
      <c r="A5081" s="221" t="s">
        <v>100</v>
      </c>
      <c r="B5081" s="221" t="s">
        <v>787</v>
      </c>
      <c r="C5081" s="222" t="s">
        <v>615</v>
      </c>
      <c r="D5081" s="222" t="s">
        <v>164</v>
      </c>
      <c r="E5081" s="199" t="s">
        <v>163</v>
      </c>
      <c r="F5081" s="200" t="s">
        <v>8347</v>
      </c>
      <c r="G5081" s="200" t="s">
        <v>8348</v>
      </c>
      <c r="H5081" s="200" t="s">
        <v>9287</v>
      </c>
      <c r="I5081" s="200">
        <v>45926</v>
      </c>
      <c r="J5081" s="143">
        <f t="shared" si="79"/>
        <v>45926</v>
      </c>
      <c r="K5081" s="202">
        <v>2</v>
      </c>
      <c r="L5081" s="285" t="s">
        <v>11657</v>
      </c>
      <c r="M5081" s="223"/>
      <c r="N5081" s="203">
        <v>3.7642857142857098</v>
      </c>
      <c r="O5081" s="222" t="s">
        <v>971</v>
      </c>
    </row>
    <row r="5082" spans="1:15" ht="29.25" customHeight="1">
      <c r="A5082" s="221" t="s">
        <v>100</v>
      </c>
      <c r="B5082" s="221" t="s">
        <v>787</v>
      </c>
      <c r="C5082" s="222" t="s">
        <v>615</v>
      </c>
      <c r="D5082" s="222" t="s">
        <v>164</v>
      </c>
      <c r="E5082" s="199" t="s">
        <v>163</v>
      </c>
      <c r="F5082" s="200" t="s">
        <v>937</v>
      </c>
      <c r="G5082" s="200" t="s">
        <v>938</v>
      </c>
      <c r="H5082" s="200" t="s">
        <v>487</v>
      </c>
      <c r="I5082" s="200">
        <v>45930</v>
      </c>
      <c r="J5082" s="143">
        <f t="shared" si="79"/>
        <v>45930</v>
      </c>
      <c r="K5082" s="202">
        <v>6</v>
      </c>
      <c r="L5082" s="284" t="s">
        <v>11819</v>
      </c>
      <c r="M5082" s="223"/>
      <c r="N5082" s="203">
        <v>14.3125</v>
      </c>
      <c r="O5082" s="222" t="s">
        <v>942</v>
      </c>
    </row>
    <row r="5083" spans="1:15" ht="29.25" customHeight="1">
      <c r="A5083" s="221" t="s">
        <v>100</v>
      </c>
      <c r="B5083" s="221" t="s">
        <v>787</v>
      </c>
      <c r="C5083" s="222" t="s">
        <v>615</v>
      </c>
      <c r="D5083" s="222" t="s">
        <v>164</v>
      </c>
      <c r="E5083" s="199" t="s">
        <v>163</v>
      </c>
      <c r="F5083" s="200" t="s">
        <v>9823</v>
      </c>
      <c r="G5083" s="200" t="s">
        <v>9824</v>
      </c>
      <c r="H5083" s="200" t="s">
        <v>10405</v>
      </c>
      <c r="I5083" s="200">
        <v>45930</v>
      </c>
      <c r="J5083" s="143">
        <f t="shared" si="79"/>
        <v>45930</v>
      </c>
      <c r="K5083" s="202">
        <v>2</v>
      </c>
      <c r="L5083" s="285" t="s">
        <v>11820</v>
      </c>
      <c r="M5083" s="223"/>
      <c r="N5083" s="203">
        <v>1.0874999999999999</v>
      </c>
      <c r="O5083" s="222" t="s">
        <v>943</v>
      </c>
    </row>
    <row r="5084" spans="1:15" ht="29.25" customHeight="1">
      <c r="A5084" s="221" t="s">
        <v>100</v>
      </c>
      <c r="B5084" s="221" t="s">
        <v>787</v>
      </c>
      <c r="C5084" s="222" t="s">
        <v>615</v>
      </c>
      <c r="D5084" s="222" t="s">
        <v>164</v>
      </c>
      <c r="E5084" s="199" t="s">
        <v>163</v>
      </c>
      <c r="F5084" s="200" t="s">
        <v>937</v>
      </c>
      <c r="G5084" s="200" t="s">
        <v>938</v>
      </c>
      <c r="H5084" s="200" t="s">
        <v>487</v>
      </c>
      <c r="I5084" s="200">
        <v>45931</v>
      </c>
      <c r="J5084" s="143">
        <f t="shared" si="79"/>
        <v>45931</v>
      </c>
      <c r="K5084" s="202">
        <v>2</v>
      </c>
      <c r="L5084" s="284" t="s">
        <v>11656</v>
      </c>
      <c r="M5084" s="223"/>
      <c r="N5084" s="203">
        <v>14.3125</v>
      </c>
      <c r="O5084" s="222" t="s">
        <v>942</v>
      </c>
    </row>
    <row r="5085" spans="1:15" ht="29.25" customHeight="1">
      <c r="A5085" s="221" t="s">
        <v>100</v>
      </c>
      <c r="B5085" s="221" t="s">
        <v>787</v>
      </c>
      <c r="C5085" s="222" t="s">
        <v>615</v>
      </c>
      <c r="D5085" s="222" t="s">
        <v>164</v>
      </c>
      <c r="E5085" s="199" t="s">
        <v>163</v>
      </c>
      <c r="F5085" s="200" t="s">
        <v>9823</v>
      </c>
      <c r="G5085" s="200" t="s">
        <v>9824</v>
      </c>
      <c r="H5085" s="200" t="s">
        <v>10405</v>
      </c>
      <c r="I5085" s="200">
        <v>45931</v>
      </c>
      <c r="J5085" s="143">
        <f t="shared" si="79"/>
        <v>45931</v>
      </c>
      <c r="K5085" s="202">
        <v>6</v>
      </c>
      <c r="L5085" s="285" t="s">
        <v>11820</v>
      </c>
      <c r="M5085" s="223"/>
      <c r="N5085" s="203">
        <v>1.0874999999999999</v>
      </c>
      <c r="O5085" s="222" t="s">
        <v>943</v>
      </c>
    </row>
    <row r="5086" spans="1:15" ht="29.25" customHeight="1">
      <c r="A5086" s="221" t="s">
        <v>100</v>
      </c>
      <c r="B5086" s="221" t="s">
        <v>787</v>
      </c>
      <c r="C5086" s="222" t="s">
        <v>615</v>
      </c>
      <c r="D5086" s="222" t="s">
        <v>164</v>
      </c>
      <c r="E5086" s="199" t="s">
        <v>163</v>
      </c>
      <c r="F5086" s="200" t="s">
        <v>937</v>
      </c>
      <c r="G5086" s="200" t="s">
        <v>938</v>
      </c>
      <c r="H5086" s="200" t="s">
        <v>487</v>
      </c>
      <c r="I5086" s="200">
        <v>45932</v>
      </c>
      <c r="J5086" s="143">
        <f t="shared" si="79"/>
        <v>45932</v>
      </c>
      <c r="K5086" s="202">
        <v>8</v>
      </c>
      <c r="L5086" s="284" t="s">
        <v>11958</v>
      </c>
      <c r="M5086" s="223"/>
      <c r="N5086" s="203">
        <v>14.3125</v>
      </c>
      <c r="O5086" s="222" t="s">
        <v>942</v>
      </c>
    </row>
    <row r="5087" spans="1:15" ht="29.25" customHeight="1">
      <c r="A5087" s="221" t="s">
        <v>100</v>
      </c>
      <c r="B5087" s="221" t="s">
        <v>787</v>
      </c>
      <c r="C5087" s="222" t="s">
        <v>615</v>
      </c>
      <c r="D5087" s="222" t="s">
        <v>164</v>
      </c>
      <c r="E5087" s="199" t="s">
        <v>163</v>
      </c>
      <c r="F5087" s="200" t="s">
        <v>937</v>
      </c>
      <c r="G5087" s="200" t="s">
        <v>938</v>
      </c>
      <c r="H5087" s="200" t="s">
        <v>487</v>
      </c>
      <c r="I5087" s="200">
        <v>45933</v>
      </c>
      <c r="J5087" s="143">
        <f t="shared" si="79"/>
        <v>45933</v>
      </c>
      <c r="K5087" s="202">
        <v>6</v>
      </c>
      <c r="L5087" s="284" t="s">
        <v>11958</v>
      </c>
      <c r="M5087" s="223"/>
      <c r="N5087" s="203">
        <v>14.3125</v>
      </c>
      <c r="O5087" s="222" t="s">
        <v>942</v>
      </c>
    </row>
    <row r="5088" spans="1:15" ht="29.25" customHeight="1">
      <c r="A5088" s="221" t="s">
        <v>100</v>
      </c>
      <c r="B5088" s="221" t="s">
        <v>787</v>
      </c>
      <c r="C5088" s="222" t="s">
        <v>615</v>
      </c>
      <c r="D5088" s="222" t="s">
        <v>164</v>
      </c>
      <c r="E5088" s="199" t="s">
        <v>163</v>
      </c>
      <c r="F5088" s="200" t="s">
        <v>9823</v>
      </c>
      <c r="G5088" s="200" t="s">
        <v>9824</v>
      </c>
      <c r="H5088" s="200" t="s">
        <v>10405</v>
      </c>
      <c r="I5088" s="200">
        <v>45933</v>
      </c>
      <c r="J5088" s="143">
        <f t="shared" si="79"/>
        <v>45933</v>
      </c>
      <c r="K5088" s="202">
        <v>2</v>
      </c>
      <c r="L5088" s="285" t="s">
        <v>11820</v>
      </c>
      <c r="M5088" s="223"/>
      <c r="N5088" s="203">
        <v>1.0874999999999999</v>
      </c>
      <c r="O5088" s="222" t="s">
        <v>943</v>
      </c>
    </row>
    <row r="5089" spans="1:15" ht="29.25" customHeight="1">
      <c r="A5089" s="221" t="s">
        <v>100</v>
      </c>
      <c r="B5089" s="221" t="s">
        <v>787</v>
      </c>
      <c r="C5089" s="222" t="s">
        <v>615</v>
      </c>
      <c r="D5089" s="222" t="s">
        <v>164</v>
      </c>
      <c r="E5089" s="199" t="s">
        <v>163</v>
      </c>
      <c r="F5089" s="200" t="s">
        <v>937</v>
      </c>
      <c r="G5089" s="200" t="s">
        <v>938</v>
      </c>
      <c r="H5089" s="200" t="s">
        <v>487</v>
      </c>
      <c r="I5089" s="200">
        <v>45937</v>
      </c>
      <c r="J5089" s="143">
        <f t="shared" si="79"/>
        <v>45937</v>
      </c>
      <c r="K5089" s="202">
        <v>1</v>
      </c>
      <c r="L5089" s="285" t="s">
        <v>11959</v>
      </c>
      <c r="M5089" s="223"/>
      <c r="N5089" s="203">
        <v>14.3125</v>
      </c>
      <c r="O5089" s="222" t="s">
        <v>942</v>
      </c>
    </row>
    <row r="5090" spans="1:15" ht="29.25" customHeight="1">
      <c r="A5090" s="221" t="s">
        <v>100</v>
      </c>
      <c r="B5090" s="221" t="s">
        <v>787</v>
      </c>
      <c r="C5090" s="222" t="s">
        <v>615</v>
      </c>
      <c r="D5090" s="222" t="s">
        <v>164</v>
      </c>
      <c r="E5090" s="199" t="s">
        <v>163</v>
      </c>
      <c r="F5090" s="200" t="s">
        <v>9823</v>
      </c>
      <c r="G5090" s="200" t="s">
        <v>9824</v>
      </c>
      <c r="H5090" s="200" t="s">
        <v>10405</v>
      </c>
      <c r="I5090" s="200">
        <v>45937</v>
      </c>
      <c r="J5090" s="143">
        <f t="shared" si="79"/>
        <v>45937</v>
      </c>
      <c r="K5090" s="202">
        <v>3</v>
      </c>
      <c r="L5090" s="285" t="s">
        <v>11820</v>
      </c>
      <c r="M5090" s="223"/>
      <c r="N5090" s="203">
        <v>1.0874999999999999</v>
      </c>
      <c r="O5090" s="222" t="s">
        <v>943</v>
      </c>
    </row>
    <row r="5091" spans="1:15" ht="29.25" customHeight="1">
      <c r="A5091" s="221" t="s">
        <v>100</v>
      </c>
      <c r="B5091" s="221" t="s">
        <v>787</v>
      </c>
      <c r="C5091" s="222" t="s">
        <v>615</v>
      </c>
      <c r="D5091" s="222" t="s">
        <v>164</v>
      </c>
      <c r="E5091" s="199" t="s">
        <v>163</v>
      </c>
      <c r="F5091" s="200" t="s">
        <v>11927</v>
      </c>
      <c r="G5091" s="200" t="s">
        <v>11928</v>
      </c>
      <c r="H5091" s="200" t="s">
        <v>623</v>
      </c>
      <c r="I5091" s="200">
        <v>45938</v>
      </c>
      <c r="J5091" s="143">
        <f t="shared" si="79"/>
        <v>45938</v>
      </c>
      <c r="K5091" s="202">
        <v>5.5</v>
      </c>
      <c r="L5091" s="284" t="s">
        <v>11960</v>
      </c>
      <c r="M5091" s="223"/>
      <c r="N5091" s="203">
        <v>2.4125000000000001</v>
      </c>
      <c r="O5091" s="222" t="s">
        <v>943</v>
      </c>
    </row>
    <row r="5092" spans="1:15" ht="29.25" customHeight="1">
      <c r="A5092" s="221" t="s">
        <v>100</v>
      </c>
      <c r="B5092" s="221" t="s">
        <v>787</v>
      </c>
      <c r="C5092" s="222" t="s">
        <v>615</v>
      </c>
      <c r="D5092" s="222" t="s">
        <v>164</v>
      </c>
      <c r="E5092" s="199" t="s">
        <v>163</v>
      </c>
      <c r="F5092" s="200" t="s">
        <v>9823</v>
      </c>
      <c r="G5092" s="200" t="s">
        <v>9824</v>
      </c>
      <c r="H5092" s="200" t="s">
        <v>10405</v>
      </c>
      <c r="I5092" s="200">
        <v>45938</v>
      </c>
      <c r="J5092" s="143">
        <f t="shared" si="79"/>
        <v>45938</v>
      </c>
      <c r="K5092" s="202">
        <v>2.5</v>
      </c>
      <c r="L5092" s="284" t="s">
        <v>11961</v>
      </c>
      <c r="M5092" s="223"/>
      <c r="N5092" s="203">
        <v>1.0874999999999999</v>
      </c>
      <c r="O5092" s="222" t="s">
        <v>943</v>
      </c>
    </row>
    <row r="5093" spans="1:15" ht="29.25" customHeight="1">
      <c r="A5093" s="221" t="s">
        <v>100</v>
      </c>
      <c r="B5093" s="221" t="s">
        <v>787</v>
      </c>
      <c r="C5093" s="222" t="s">
        <v>615</v>
      </c>
      <c r="D5093" s="222" t="s">
        <v>164</v>
      </c>
      <c r="E5093" s="199" t="s">
        <v>163</v>
      </c>
      <c r="F5093" s="200" t="s">
        <v>11927</v>
      </c>
      <c r="G5093" s="200" t="s">
        <v>11928</v>
      </c>
      <c r="H5093" s="200" t="s">
        <v>13405</v>
      </c>
      <c r="I5093" s="200">
        <v>45939</v>
      </c>
      <c r="J5093" s="143">
        <f t="shared" si="79"/>
        <v>45939</v>
      </c>
      <c r="K5093" s="202">
        <v>8</v>
      </c>
      <c r="L5093" s="284" t="s">
        <v>12144</v>
      </c>
      <c r="M5093" s="223"/>
      <c r="N5093" s="203">
        <v>3.9583333333333299</v>
      </c>
      <c r="O5093" s="222" t="s">
        <v>941</v>
      </c>
    </row>
    <row r="5094" spans="1:15" ht="29.25" customHeight="1">
      <c r="A5094" s="221" t="s">
        <v>100</v>
      </c>
      <c r="B5094" s="221" t="s">
        <v>787</v>
      </c>
      <c r="C5094" s="222" t="s">
        <v>615</v>
      </c>
      <c r="D5094" s="222" t="s">
        <v>164</v>
      </c>
      <c r="E5094" s="199" t="s">
        <v>165</v>
      </c>
      <c r="F5094" s="200"/>
      <c r="G5094" s="200"/>
      <c r="H5094" s="200"/>
      <c r="I5094" s="200">
        <v>45943</v>
      </c>
      <c r="J5094" s="143">
        <f t="shared" si="79"/>
        <v>45943</v>
      </c>
      <c r="K5094" s="202">
        <v>8</v>
      </c>
      <c r="L5094" s="285" t="s">
        <v>12145</v>
      </c>
      <c r="M5094" s="223"/>
      <c r="N5094" s="203"/>
      <c r="O5094" s="222" t="s">
        <v>326</v>
      </c>
    </row>
    <row r="5095" spans="1:15" ht="29.25" customHeight="1">
      <c r="A5095" s="221" t="s">
        <v>100</v>
      </c>
      <c r="B5095" s="221" t="s">
        <v>787</v>
      </c>
      <c r="C5095" s="222" t="s">
        <v>615</v>
      </c>
      <c r="D5095" s="222" t="s">
        <v>164</v>
      </c>
      <c r="E5095" s="199" t="s">
        <v>163</v>
      </c>
      <c r="F5095" s="200" t="s">
        <v>11927</v>
      </c>
      <c r="G5095" s="200" t="s">
        <v>11928</v>
      </c>
      <c r="H5095" s="200" t="s">
        <v>13405</v>
      </c>
      <c r="I5095" s="200">
        <v>45944</v>
      </c>
      <c r="J5095" s="143">
        <f t="shared" si="79"/>
        <v>45944</v>
      </c>
      <c r="K5095" s="202">
        <v>6</v>
      </c>
      <c r="L5095" s="284" t="s">
        <v>12146</v>
      </c>
      <c r="M5095" s="223"/>
      <c r="N5095" s="203">
        <v>3.9583333333333299</v>
      </c>
      <c r="O5095" s="222" t="s">
        <v>941</v>
      </c>
    </row>
    <row r="5096" spans="1:15" ht="29.25" customHeight="1">
      <c r="A5096" s="221" t="s">
        <v>100</v>
      </c>
      <c r="B5096" s="221" t="s">
        <v>787</v>
      </c>
      <c r="C5096" s="222" t="s">
        <v>615</v>
      </c>
      <c r="D5096" s="222" t="s">
        <v>164</v>
      </c>
      <c r="E5096" s="199" t="s">
        <v>163</v>
      </c>
      <c r="F5096" s="200" t="s">
        <v>8347</v>
      </c>
      <c r="G5096" s="200" t="s">
        <v>8348</v>
      </c>
      <c r="H5096" s="200" t="s">
        <v>9287</v>
      </c>
      <c r="I5096" s="200">
        <v>45944</v>
      </c>
      <c r="J5096" s="143">
        <f t="shared" si="79"/>
        <v>45944</v>
      </c>
      <c r="K5096" s="202">
        <v>2</v>
      </c>
      <c r="L5096" s="285" t="s">
        <v>12147</v>
      </c>
      <c r="M5096" s="223"/>
      <c r="N5096" s="203">
        <v>3.7642857142857098</v>
      </c>
      <c r="O5096" s="222" t="s">
        <v>971</v>
      </c>
    </row>
    <row r="5097" spans="1:15" ht="29.25" customHeight="1">
      <c r="A5097" s="221" t="s">
        <v>100</v>
      </c>
      <c r="B5097" s="221" t="s">
        <v>787</v>
      </c>
      <c r="C5097" s="222" t="s">
        <v>615</v>
      </c>
      <c r="D5097" s="222" t="s">
        <v>164</v>
      </c>
      <c r="E5097" s="199" t="s">
        <v>163</v>
      </c>
      <c r="F5097" s="200" t="s">
        <v>11927</v>
      </c>
      <c r="G5097" s="200" t="s">
        <v>11928</v>
      </c>
      <c r="H5097" s="200" t="s">
        <v>13405</v>
      </c>
      <c r="I5097" s="200">
        <v>45945</v>
      </c>
      <c r="J5097" s="143">
        <f t="shared" si="79"/>
        <v>45945</v>
      </c>
      <c r="K5097" s="202">
        <v>5</v>
      </c>
      <c r="L5097" s="284" t="s">
        <v>12146</v>
      </c>
      <c r="M5097" s="223"/>
      <c r="N5097" s="203">
        <v>3.9583333333333299</v>
      </c>
      <c r="O5097" s="222" t="s">
        <v>941</v>
      </c>
    </row>
    <row r="5098" spans="1:15" ht="29.25" customHeight="1">
      <c r="A5098" s="221" t="s">
        <v>100</v>
      </c>
      <c r="B5098" s="221" t="s">
        <v>787</v>
      </c>
      <c r="C5098" s="222" t="s">
        <v>615</v>
      </c>
      <c r="D5098" s="222" t="s">
        <v>164</v>
      </c>
      <c r="E5098" s="199" t="s">
        <v>163</v>
      </c>
      <c r="F5098" s="200" t="s">
        <v>8347</v>
      </c>
      <c r="G5098" s="200" t="s">
        <v>8348</v>
      </c>
      <c r="H5098" s="200" t="s">
        <v>9287</v>
      </c>
      <c r="I5098" s="200">
        <v>45945</v>
      </c>
      <c r="J5098" s="143">
        <f t="shared" si="79"/>
        <v>45945</v>
      </c>
      <c r="K5098" s="202">
        <v>3</v>
      </c>
      <c r="L5098" s="285" t="s">
        <v>12147</v>
      </c>
      <c r="M5098" s="223"/>
      <c r="N5098" s="203">
        <v>3.7642857142857098</v>
      </c>
      <c r="O5098" s="222" t="s">
        <v>971</v>
      </c>
    </row>
    <row r="5099" spans="1:15" ht="29.25" customHeight="1">
      <c r="A5099" s="221" t="s">
        <v>100</v>
      </c>
      <c r="B5099" s="221" t="s">
        <v>787</v>
      </c>
      <c r="C5099" s="222" t="s">
        <v>615</v>
      </c>
      <c r="D5099" s="222" t="s">
        <v>164</v>
      </c>
      <c r="E5099" s="199" t="s">
        <v>163</v>
      </c>
      <c r="F5099" s="200" t="s">
        <v>11927</v>
      </c>
      <c r="G5099" s="200" t="s">
        <v>11928</v>
      </c>
      <c r="H5099" s="200" t="s">
        <v>623</v>
      </c>
      <c r="I5099" s="200">
        <v>45946</v>
      </c>
      <c r="J5099" s="143">
        <f t="shared" si="79"/>
        <v>45946</v>
      </c>
      <c r="K5099" s="202">
        <v>3</v>
      </c>
      <c r="L5099" s="285" t="s">
        <v>12343</v>
      </c>
      <c r="M5099" s="223"/>
      <c r="N5099" s="203">
        <v>2.4125000000000001</v>
      </c>
      <c r="O5099" s="222" t="s">
        <v>943</v>
      </c>
    </row>
    <row r="5100" spans="1:15" ht="29.25" customHeight="1">
      <c r="A5100" s="221" t="s">
        <v>100</v>
      </c>
      <c r="B5100" s="221" t="s">
        <v>787</v>
      </c>
      <c r="C5100" s="222" t="s">
        <v>615</v>
      </c>
      <c r="D5100" s="222" t="s">
        <v>164</v>
      </c>
      <c r="E5100" s="199" t="s">
        <v>163</v>
      </c>
      <c r="F5100" s="200" t="s">
        <v>11927</v>
      </c>
      <c r="G5100" s="200" t="s">
        <v>11928</v>
      </c>
      <c r="H5100" s="200" t="s">
        <v>13404</v>
      </c>
      <c r="I5100" s="200">
        <v>45946</v>
      </c>
      <c r="J5100" s="143">
        <f t="shared" si="79"/>
        <v>45946</v>
      </c>
      <c r="K5100" s="202">
        <v>5</v>
      </c>
      <c r="L5100" s="284" t="s">
        <v>12146</v>
      </c>
      <c r="M5100" s="223"/>
      <c r="N5100" s="203">
        <v>85</v>
      </c>
      <c r="O5100" s="222" t="s">
        <v>947</v>
      </c>
    </row>
    <row r="5101" spans="1:15" ht="29.25" customHeight="1">
      <c r="A5101" s="221" t="s">
        <v>100</v>
      </c>
      <c r="B5101" s="221" t="s">
        <v>787</v>
      </c>
      <c r="C5101" s="222" t="s">
        <v>615</v>
      </c>
      <c r="D5101" s="222" t="s">
        <v>164</v>
      </c>
      <c r="E5101" s="199" t="s">
        <v>163</v>
      </c>
      <c r="F5101" s="200" t="s">
        <v>11927</v>
      </c>
      <c r="G5101" s="200" t="s">
        <v>11928</v>
      </c>
      <c r="H5101" s="200" t="s">
        <v>623</v>
      </c>
      <c r="I5101" s="200">
        <v>45947</v>
      </c>
      <c r="J5101" s="143">
        <f t="shared" si="79"/>
        <v>45947</v>
      </c>
      <c r="K5101" s="202">
        <v>3</v>
      </c>
      <c r="L5101" s="285" t="s">
        <v>12343</v>
      </c>
      <c r="M5101" s="223"/>
      <c r="N5101" s="203">
        <v>2.4125000000000001</v>
      </c>
      <c r="O5101" s="222" t="s">
        <v>943</v>
      </c>
    </row>
    <row r="5102" spans="1:15" ht="29.25" customHeight="1">
      <c r="A5102" s="221" t="s">
        <v>100</v>
      </c>
      <c r="B5102" s="221" t="s">
        <v>787</v>
      </c>
      <c r="C5102" s="222" t="s">
        <v>615</v>
      </c>
      <c r="D5102" s="222" t="s">
        <v>164</v>
      </c>
      <c r="E5102" s="199" t="s">
        <v>163</v>
      </c>
      <c r="F5102" s="200" t="s">
        <v>11927</v>
      </c>
      <c r="G5102" s="200" t="s">
        <v>11928</v>
      </c>
      <c r="H5102" s="200" t="s">
        <v>13404</v>
      </c>
      <c r="I5102" s="200">
        <v>45947</v>
      </c>
      <c r="J5102" s="143">
        <f t="shared" si="79"/>
        <v>45947</v>
      </c>
      <c r="K5102" s="202">
        <v>5</v>
      </c>
      <c r="L5102" s="284" t="s">
        <v>12344</v>
      </c>
      <c r="M5102" s="223"/>
      <c r="N5102" s="203">
        <v>85</v>
      </c>
      <c r="O5102" s="222" t="s">
        <v>947</v>
      </c>
    </row>
    <row r="5103" spans="1:15" ht="29.25" customHeight="1">
      <c r="A5103" s="221" t="s">
        <v>100</v>
      </c>
      <c r="B5103" s="221" t="s">
        <v>787</v>
      </c>
      <c r="C5103" s="222" t="s">
        <v>615</v>
      </c>
      <c r="D5103" s="222" t="s">
        <v>164</v>
      </c>
      <c r="E5103" s="199" t="s">
        <v>163</v>
      </c>
      <c r="F5103" s="200" t="s">
        <v>11927</v>
      </c>
      <c r="G5103" s="200" t="s">
        <v>11928</v>
      </c>
      <c r="H5103" s="200" t="s">
        <v>623</v>
      </c>
      <c r="I5103" s="200">
        <v>45950</v>
      </c>
      <c r="J5103" s="143">
        <f t="shared" si="79"/>
        <v>45950</v>
      </c>
      <c r="K5103" s="202">
        <v>4</v>
      </c>
      <c r="L5103" s="285" t="s">
        <v>12343</v>
      </c>
      <c r="M5103" s="223"/>
      <c r="N5103" s="203">
        <v>2.4125000000000001</v>
      </c>
      <c r="O5103" s="222" t="s">
        <v>943</v>
      </c>
    </row>
    <row r="5104" spans="1:15" ht="29.25" customHeight="1">
      <c r="A5104" s="221" t="s">
        <v>100</v>
      </c>
      <c r="B5104" s="221" t="s">
        <v>787</v>
      </c>
      <c r="C5104" s="222" t="s">
        <v>615</v>
      </c>
      <c r="D5104" s="222" t="s">
        <v>164</v>
      </c>
      <c r="E5104" s="199" t="s">
        <v>163</v>
      </c>
      <c r="F5104" s="200" t="s">
        <v>8347</v>
      </c>
      <c r="G5104" s="200" t="s">
        <v>8348</v>
      </c>
      <c r="H5104" s="200" t="s">
        <v>9287</v>
      </c>
      <c r="I5104" s="200">
        <v>45950</v>
      </c>
      <c r="J5104" s="143">
        <f t="shared" si="79"/>
        <v>45950</v>
      </c>
      <c r="K5104" s="202">
        <v>4</v>
      </c>
      <c r="L5104" s="285" t="s">
        <v>12345</v>
      </c>
      <c r="M5104" s="223"/>
      <c r="N5104" s="203">
        <v>3.7642857142857098</v>
      </c>
      <c r="O5104" s="222" t="s">
        <v>971</v>
      </c>
    </row>
    <row r="5105" spans="1:15" ht="29.25" customHeight="1">
      <c r="A5105" s="221" t="s">
        <v>100</v>
      </c>
      <c r="B5105" s="221" t="s">
        <v>787</v>
      </c>
      <c r="C5105" s="222" t="s">
        <v>615</v>
      </c>
      <c r="D5105" s="222" t="s">
        <v>164</v>
      </c>
      <c r="E5105" s="199" t="s">
        <v>163</v>
      </c>
      <c r="F5105" s="200" t="s">
        <v>11927</v>
      </c>
      <c r="G5105" s="200" t="s">
        <v>11928</v>
      </c>
      <c r="H5105" s="200" t="s">
        <v>623</v>
      </c>
      <c r="I5105" s="200">
        <v>45951</v>
      </c>
      <c r="J5105" s="143">
        <f t="shared" si="79"/>
        <v>45951</v>
      </c>
      <c r="K5105" s="202">
        <v>2</v>
      </c>
      <c r="L5105" s="285" t="s">
        <v>12343</v>
      </c>
      <c r="M5105" s="223"/>
      <c r="N5105" s="203">
        <v>2.4125000000000001</v>
      </c>
      <c r="O5105" s="222" t="s">
        <v>943</v>
      </c>
    </row>
    <row r="5106" spans="1:15" ht="29.25" customHeight="1">
      <c r="A5106" s="221" t="s">
        <v>100</v>
      </c>
      <c r="B5106" s="221" t="s">
        <v>787</v>
      </c>
      <c r="C5106" s="222" t="s">
        <v>615</v>
      </c>
      <c r="D5106" s="222" t="s">
        <v>164</v>
      </c>
      <c r="E5106" s="199" t="s">
        <v>163</v>
      </c>
      <c r="F5106" s="200" t="s">
        <v>11927</v>
      </c>
      <c r="G5106" s="200" t="s">
        <v>11928</v>
      </c>
      <c r="H5106" s="200" t="s">
        <v>13404</v>
      </c>
      <c r="I5106" s="200">
        <v>45951</v>
      </c>
      <c r="J5106" s="143">
        <f t="shared" si="79"/>
        <v>45951</v>
      </c>
      <c r="K5106" s="202">
        <v>3</v>
      </c>
      <c r="L5106" s="285" t="s">
        <v>12346</v>
      </c>
      <c r="M5106" s="223"/>
      <c r="N5106" s="203">
        <v>85</v>
      </c>
      <c r="O5106" s="222" t="s">
        <v>947</v>
      </c>
    </row>
    <row r="5107" spans="1:15" ht="29.25" customHeight="1">
      <c r="A5107" s="221" t="s">
        <v>100</v>
      </c>
      <c r="B5107" s="221" t="s">
        <v>787</v>
      </c>
      <c r="C5107" s="222" t="s">
        <v>615</v>
      </c>
      <c r="D5107" s="222" t="s">
        <v>164</v>
      </c>
      <c r="E5107" s="199" t="s">
        <v>163</v>
      </c>
      <c r="F5107" s="200" t="s">
        <v>8347</v>
      </c>
      <c r="G5107" s="200" t="s">
        <v>8348</v>
      </c>
      <c r="H5107" s="200" t="s">
        <v>9287</v>
      </c>
      <c r="I5107" s="200">
        <v>45951</v>
      </c>
      <c r="J5107" s="143">
        <f t="shared" si="79"/>
        <v>45951</v>
      </c>
      <c r="K5107" s="202">
        <v>3</v>
      </c>
      <c r="L5107" s="285" t="s">
        <v>12345</v>
      </c>
      <c r="M5107" s="223"/>
      <c r="N5107" s="203">
        <v>3.7642857142857098</v>
      </c>
      <c r="O5107" s="222" t="s">
        <v>971</v>
      </c>
    </row>
    <row r="5108" spans="1:15" ht="29.25" customHeight="1">
      <c r="A5108" s="221" t="s">
        <v>100</v>
      </c>
      <c r="B5108" s="221" t="s">
        <v>787</v>
      </c>
      <c r="C5108" s="222" t="s">
        <v>615</v>
      </c>
      <c r="D5108" s="222" t="s">
        <v>164</v>
      </c>
      <c r="E5108" s="199" t="s">
        <v>165</v>
      </c>
      <c r="F5108" s="200"/>
      <c r="G5108" s="200"/>
      <c r="H5108" s="200"/>
      <c r="I5108" s="200">
        <v>45952</v>
      </c>
      <c r="J5108" s="143">
        <f t="shared" si="79"/>
        <v>45952</v>
      </c>
      <c r="K5108" s="202">
        <v>4</v>
      </c>
      <c r="L5108" s="285" t="s">
        <v>12347</v>
      </c>
      <c r="M5108" s="223"/>
      <c r="N5108" s="203"/>
      <c r="O5108" s="222" t="s">
        <v>326</v>
      </c>
    </row>
    <row r="5109" spans="1:15" ht="29.25" customHeight="1">
      <c r="A5109" s="221" t="s">
        <v>100</v>
      </c>
      <c r="B5109" s="221" t="s">
        <v>787</v>
      </c>
      <c r="C5109" s="222" t="s">
        <v>615</v>
      </c>
      <c r="D5109" s="222" t="s">
        <v>164</v>
      </c>
      <c r="E5109" s="199" t="s">
        <v>163</v>
      </c>
      <c r="F5109" s="200" t="s">
        <v>11927</v>
      </c>
      <c r="G5109" s="200" t="s">
        <v>11928</v>
      </c>
      <c r="H5109" s="200" t="s">
        <v>623</v>
      </c>
      <c r="I5109" s="200">
        <v>45952</v>
      </c>
      <c r="J5109" s="143">
        <f t="shared" si="79"/>
        <v>45952</v>
      </c>
      <c r="K5109" s="202">
        <v>4</v>
      </c>
      <c r="L5109" s="285" t="s">
        <v>12343</v>
      </c>
      <c r="M5109" s="223"/>
      <c r="N5109" s="203">
        <v>2.4125000000000001</v>
      </c>
      <c r="O5109" s="222" t="s">
        <v>943</v>
      </c>
    </row>
    <row r="5110" spans="1:15" ht="29.25" customHeight="1">
      <c r="A5110" s="221" t="s">
        <v>100</v>
      </c>
      <c r="B5110" s="221" t="s">
        <v>787</v>
      </c>
      <c r="C5110" s="222" t="s">
        <v>615</v>
      </c>
      <c r="D5110" s="222" t="s">
        <v>164</v>
      </c>
      <c r="E5110" s="199" t="s">
        <v>163</v>
      </c>
      <c r="F5110" s="200" t="s">
        <v>11927</v>
      </c>
      <c r="G5110" s="200" t="s">
        <v>11928</v>
      </c>
      <c r="H5110" s="200"/>
      <c r="I5110" s="200">
        <v>45953</v>
      </c>
      <c r="J5110" s="143">
        <f t="shared" si="79"/>
        <v>45953</v>
      </c>
      <c r="K5110" s="202">
        <v>5</v>
      </c>
      <c r="L5110" s="285" t="s">
        <v>12343</v>
      </c>
      <c r="M5110" s="223"/>
      <c r="N5110" s="203"/>
      <c r="O5110" s="222" t="s">
        <v>326</v>
      </c>
    </row>
    <row r="5111" spans="1:15" ht="29.25" customHeight="1">
      <c r="A5111" s="221" t="s">
        <v>100</v>
      </c>
      <c r="B5111" s="221" t="s">
        <v>787</v>
      </c>
      <c r="C5111" s="222" t="s">
        <v>615</v>
      </c>
      <c r="D5111" s="222" t="s">
        <v>164</v>
      </c>
      <c r="E5111" s="199" t="s">
        <v>163</v>
      </c>
      <c r="F5111" s="200" t="s">
        <v>8347</v>
      </c>
      <c r="G5111" s="200" t="s">
        <v>8348</v>
      </c>
      <c r="H5111" s="200" t="s">
        <v>9287</v>
      </c>
      <c r="I5111" s="200">
        <v>45953</v>
      </c>
      <c r="J5111" s="143">
        <f t="shared" si="79"/>
        <v>45953</v>
      </c>
      <c r="K5111" s="202">
        <v>3</v>
      </c>
      <c r="L5111" s="285" t="s">
        <v>12345</v>
      </c>
      <c r="M5111" s="223"/>
      <c r="N5111" s="203">
        <v>3.7642857142857098</v>
      </c>
      <c r="O5111" s="222" t="s">
        <v>971</v>
      </c>
    </row>
    <row r="5112" spans="1:15" ht="29.25" customHeight="1">
      <c r="A5112" s="221" t="s">
        <v>100</v>
      </c>
      <c r="B5112" s="221" t="s">
        <v>787</v>
      </c>
      <c r="C5112" s="222" t="s">
        <v>615</v>
      </c>
      <c r="D5112" s="222" t="s">
        <v>164</v>
      </c>
      <c r="E5112" s="199" t="s">
        <v>163</v>
      </c>
      <c r="F5112" s="200" t="s">
        <v>11927</v>
      </c>
      <c r="G5112" s="200" t="s">
        <v>11928</v>
      </c>
      <c r="H5112" s="200" t="s">
        <v>623</v>
      </c>
      <c r="I5112" s="200">
        <v>45957</v>
      </c>
      <c r="J5112" s="143">
        <f t="shared" si="79"/>
        <v>45957</v>
      </c>
      <c r="K5112" s="202">
        <v>2</v>
      </c>
      <c r="L5112" s="285" t="s">
        <v>12343</v>
      </c>
      <c r="M5112" s="223"/>
      <c r="N5112" s="203">
        <v>2.4125000000000001</v>
      </c>
      <c r="O5112" s="222" t="s">
        <v>943</v>
      </c>
    </row>
    <row r="5113" spans="1:15" ht="29.25" customHeight="1">
      <c r="A5113" s="221" t="s">
        <v>100</v>
      </c>
      <c r="B5113" s="221" t="s">
        <v>787</v>
      </c>
      <c r="C5113" s="222" t="s">
        <v>615</v>
      </c>
      <c r="D5113" s="222" t="s">
        <v>164</v>
      </c>
      <c r="E5113" s="199" t="s">
        <v>163</v>
      </c>
      <c r="F5113" s="200" t="s">
        <v>11927</v>
      </c>
      <c r="G5113" s="200" t="s">
        <v>11928</v>
      </c>
      <c r="H5113" s="200" t="s">
        <v>13404</v>
      </c>
      <c r="I5113" s="200">
        <v>45957</v>
      </c>
      <c r="J5113" s="143">
        <f t="shared" si="79"/>
        <v>45957</v>
      </c>
      <c r="K5113" s="202">
        <v>4</v>
      </c>
      <c r="L5113" s="285" t="s">
        <v>12529</v>
      </c>
      <c r="M5113" s="223"/>
      <c r="N5113" s="203">
        <v>85</v>
      </c>
      <c r="O5113" s="222" t="s">
        <v>947</v>
      </c>
    </row>
    <row r="5114" spans="1:15" ht="29.25" customHeight="1">
      <c r="A5114" s="221" t="s">
        <v>100</v>
      </c>
      <c r="B5114" s="221" t="s">
        <v>787</v>
      </c>
      <c r="C5114" s="222" t="s">
        <v>615</v>
      </c>
      <c r="D5114" s="222" t="s">
        <v>164</v>
      </c>
      <c r="E5114" s="199" t="s">
        <v>163</v>
      </c>
      <c r="F5114" s="200" t="s">
        <v>8347</v>
      </c>
      <c r="G5114" s="200" t="s">
        <v>8348</v>
      </c>
      <c r="H5114" s="200" t="s">
        <v>9287</v>
      </c>
      <c r="I5114" s="200">
        <v>45957</v>
      </c>
      <c r="J5114" s="143">
        <f t="shared" si="79"/>
        <v>45957</v>
      </c>
      <c r="K5114" s="202">
        <v>2</v>
      </c>
      <c r="L5114" s="285" t="s">
        <v>12345</v>
      </c>
      <c r="M5114" s="223"/>
      <c r="N5114" s="203">
        <v>3.7642857142857098</v>
      </c>
      <c r="O5114" s="222" t="s">
        <v>971</v>
      </c>
    </row>
    <row r="5115" spans="1:15" ht="29.25" customHeight="1">
      <c r="A5115" s="221" t="s">
        <v>100</v>
      </c>
      <c r="B5115" s="221" t="s">
        <v>787</v>
      </c>
      <c r="C5115" s="222" t="s">
        <v>615</v>
      </c>
      <c r="D5115" s="222" t="s">
        <v>164</v>
      </c>
      <c r="E5115" s="199" t="s">
        <v>163</v>
      </c>
      <c r="F5115" s="200" t="s">
        <v>11927</v>
      </c>
      <c r="G5115" s="200" t="s">
        <v>11928</v>
      </c>
      <c r="H5115" s="200" t="s">
        <v>13404</v>
      </c>
      <c r="I5115" s="200">
        <v>45958</v>
      </c>
      <c r="J5115" s="143">
        <f t="shared" si="79"/>
        <v>45958</v>
      </c>
      <c r="K5115" s="202">
        <v>8</v>
      </c>
      <c r="L5115" s="284" t="s">
        <v>12530</v>
      </c>
      <c r="M5115" s="223"/>
      <c r="N5115" s="203">
        <v>85</v>
      </c>
      <c r="O5115" s="222" t="s">
        <v>947</v>
      </c>
    </row>
    <row r="5116" spans="1:15" ht="29.25" customHeight="1">
      <c r="A5116" s="221" t="s">
        <v>100</v>
      </c>
      <c r="B5116" s="221" t="s">
        <v>787</v>
      </c>
      <c r="C5116" s="222" t="s">
        <v>615</v>
      </c>
      <c r="D5116" s="222" t="s">
        <v>164</v>
      </c>
      <c r="E5116" s="199" t="s">
        <v>163</v>
      </c>
      <c r="F5116" s="200" t="s">
        <v>11927</v>
      </c>
      <c r="G5116" s="200" t="s">
        <v>11928</v>
      </c>
      <c r="H5116" s="200" t="s">
        <v>13404</v>
      </c>
      <c r="I5116" s="200">
        <v>45959</v>
      </c>
      <c r="J5116" s="143">
        <f t="shared" si="79"/>
        <v>45959</v>
      </c>
      <c r="K5116" s="202">
        <v>8</v>
      </c>
      <c r="L5116" s="284" t="s">
        <v>12531</v>
      </c>
      <c r="M5116" s="223"/>
      <c r="N5116" s="203">
        <v>85</v>
      </c>
      <c r="O5116" s="222" t="s">
        <v>947</v>
      </c>
    </row>
    <row r="5117" spans="1:15" ht="29.25" customHeight="1">
      <c r="A5117" s="221" t="s">
        <v>100</v>
      </c>
      <c r="B5117" s="221" t="s">
        <v>787</v>
      </c>
      <c r="C5117" s="222" t="s">
        <v>615</v>
      </c>
      <c r="D5117" s="222" t="s">
        <v>164</v>
      </c>
      <c r="E5117" s="199" t="s">
        <v>163</v>
      </c>
      <c r="F5117" s="200" t="s">
        <v>11927</v>
      </c>
      <c r="G5117" s="200" t="s">
        <v>11928</v>
      </c>
      <c r="H5117" s="200" t="s">
        <v>13404</v>
      </c>
      <c r="I5117" s="200">
        <v>45960</v>
      </c>
      <c r="J5117" s="143">
        <f t="shared" si="79"/>
        <v>45960</v>
      </c>
      <c r="K5117" s="202">
        <v>8</v>
      </c>
      <c r="L5117" s="284" t="s">
        <v>12693</v>
      </c>
      <c r="M5117" s="223"/>
      <c r="N5117" s="203">
        <v>85</v>
      </c>
      <c r="O5117" s="222" t="s">
        <v>947</v>
      </c>
    </row>
    <row r="5118" spans="1:15" ht="29.25" customHeight="1">
      <c r="A5118" s="221" t="s">
        <v>100</v>
      </c>
      <c r="B5118" s="221" t="s">
        <v>787</v>
      </c>
      <c r="C5118" s="222" t="s">
        <v>615</v>
      </c>
      <c r="D5118" s="222" t="s">
        <v>164</v>
      </c>
      <c r="E5118" s="199" t="s">
        <v>163</v>
      </c>
      <c r="F5118" s="200" t="s">
        <v>11927</v>
      </c>
      <c r="G5118" s="200" t="s">
        <v>11928</v>
      </c>
      <c r="H5118" s="200" t="s">
        <v>13404</v>
      </c>
      <c r="I5118" s="200">
        <v>45961</v>
      </c>
      <c r="J5118" s="143">
        <f t="shared" si="79"/>
        <v>45961</v>
      </c>
      <c r="K5118" s="202">
        <v>4</v>
      </c>
      <c r="L5118" s="284" t="s">
        <v>12695</v>
      </c>
      <c r="M5118" s="223"/>
      <c r="N5118" s="203">
        <v>85</v>
      </c>
      <c r="O5118" s="222" t="s">
        <v>947</v>
      </c>
    </row>
    <row r="5119" spans="1:15" ht="29.25" customHeight="1">
      <c r="A5119" s="221" t="s">
        <v>100</v>
      </c>
      <c r="B5119" s="221" t="s">
        <v>787</v>
      </c>
      <c r="C5119" s="222" t="s">
        <v>615</v>
      </c>
      <c r="D5119" s="222" t="s">
        <v>164</v>
      </c>
      <c r="E5119" s="199" t="s">
        <v>163</v>
      </c>
      <c r="F5119" s="200" t="s">
        <v>8347</v>
      </c>
      <c r="G5119" s="200" t="s">
        <v>8348</v>
      </c>
      <c r="H5119" s="200" t="s">
        <v>9287</v>
      </c>
      <c r="I5119" s="200">
        <v>45961</v>
      </c>
      <c r="J5119" s="143">
        <f t="shared" si="79"/>
        <v>45961</v>
      </c>
      <c r="K5119" s="202">
        <v>4</v>
      </c>
      <c r="L5119" s="285" t="s">
        <v>12694</v>
      </c>
      <c r="M5119" s="223"/>
      <c r="N5119" s="203">
        <v>3.7642857142857098</v>
      </c>
      <c r="O5119" s="222" t="s">
        <v>971</v>
      </c>
    </row>
    <row r="5120" spans="1:15" ht="29.25" customHeight="1">
      <c r="A5120" s="221" t="s">
        <v>100</v>
      </c>
      <c r="B5120" s="221" t="s">
        <v>787</v>
      </c>
      <c r="C5120" s="222" t="s">
        <v>615</v>
      </c>
      <c r="D5120" s="222" t="s">
        <v>164</v>
      </c>
      <c r="E5120" s="199" t="s">
        <v>163</v>
      </c>
      <c r="F5120" s="200" t="s">
        <v>11927</v>
      </c>
      <c r="G5120" s="200" t="s">
        <v>11928</v>
      </c>
      <c r="H5120" s="200" t="s">
        <v>13404</v>
      </c>
      <c r="I5120" s="200">
        <v>45964</v>
      </c>
      <c r="J5120" s="143">
        <f t="shared" si="79"/>
        <v>45964</v>
      </c>
      <c r="K5120" s="202">
        <v>4</v>
      </c>
      <c r="L5120" s="284" t="s">
        <v>12531</v>
      </c>
      <c r="M5120" s="223"/>
      <c r="N5120" s="203">
        <v>85</v>
      </c>
      <c r="O5120" s="222" t="s">
        <v>947</v>
      </c>
    </row>
    <row r="5121" spans="1:15" ht="29.25" customHeight="1">
      <c r="A5121" s="221" t="s">
        <v>100</v>
      </c>
      <c r="B5121" s="221" t="s">
        <v>787</v>
      </c>
      <c r="C5121" s="222" t="s">
        <v>615</v>
      </c>
      <c r="D5121" s="222" t="s">
        <v>164</v>
      </c>
      <c r="E5121" s="199" t="s">
        <v>163</v>
      </c>
      <c r="F5121" s="200" t="s">
        <v>8347</v>
      </c>
      <c r="G5121" s="200" t="s">
        <v>8348</v>
      </c>
      <c r="H5121" s="200" t="s">
        <v>9287</v>
      </c>
      <c r="I5121" s="200">
        <v>45964</v>
      </c>
      <c r="J5121" s="143">
        <f t="shared" si="79"/>
        <v>45964</v>
      </c>
      <c r="K5121" s="202">
        <v>4</v>
      </c>
      <c r="L5121" s="285" t="s">
        <v>12696</v>
      </c>
      <c r="M5121" s="223"/>
      <c r="N5121" s="203">
        <v>3.7642857142857098</v>
      </c>
      <c r="O5121" s="222" t="s">
        <v>971</v>
      </c>
    </row>
    <row r="5122" spans="1:15" ht="29.25" customHeight="1">
      <c r="A5122" s="221" t="s">
        <v>100</v>
      </c>
      <c r="B5122" s="221" t="s">
        <v>787</v>
      </c>
      <c r="C5122" s="222" t="s">
        <v>615</v>
      </c>
      <c r="D5122" s="222" t="s">
        <v>164</v>
      </c>
      <c r="E5122" s="199" t="s">
        <v>163</v>
      </c>
      <c r="F5122" s="200" t="s">
        <v>11927</v>
      </c>
      <c r="G5122" s="200" t="s">
        <v>11928</v>
      </c>
      <c r="H5122" s="200" t="s">
        <v>13404</v>
      </c>
      <c r="I5122" s="200">
        <v>45965</v>
      </c>
      <c r="J5122" s="143">
        <f t="shared" si="79"/>
        <v>45965</v>
      </c>
      <c r="K5122" s="202">
        <v>8</v>
      </c>
      <c r="L5122" s="284" t="s">
        <v>12695</v>
      </c>
      <c r="M5122" s="223"/>
      <c r="N5122" s="203">
        <v>85</v>
      </c>
      <c r="O5122" s="222" t="s">
        <v>947</v>
      </c>
    </row>
    <row r="5123" spans="1:15" ht="29.25" customHeight="1">
      <c r="A5123" s="221" t="s">
        <v>100</v>
      </c>
      <c r="B5123" s="221" t="s">
        <v>787</v>
      </c>
      <c r="C5123" s="222" t="s">
        <v>615</v>
      </c>
      <c r="D5123" s="222" t="s">
        <v>164</v>
      </c>
      <c r="E5123" s="199" t="s">
        <v>163</v>
      </c>
      <c r="F5123" s="200" t="s">
        <v>11927</v>
      </c>
      <c r="G5123" s="200" t="s">
        <v>11928</v>
      </c>
      <c r="H5123" s="200" t="s">
        <v>13404</v>
      </c>
      <c r="I5123" s="200">
        <v>45966</v>
      </c>
      <c r="J5123" s="143">
        <f t="shared" ref="J5123:J5186" si="80">I5123</f>
        <v>45966</v>
      </c>
      <c r="K5123" s="202">
        <v>4</v>
      </c>
      <c r="L5123" s="284" t="s">
        <v>12695</v>
      </c>
      <c r="M5123" s="223"/>
      <c r="N5123" s="203">
        <v>85</v>
      </c>
      <c r="O5123" s="222" t="s">
        <v>947</v>
      </c>
    </row>
    <row r="5124" spans="1:15" ht="29.25" customHeight="1">
      <c r="A5124" s="221" t="s">
        <v>100</v>
      </c>
      <c r="B5124" s="221" t="s">
        <v>787</v>
      </c>
      <c r="C5124" s="222" t="s">
        <v>615</v>
      </c>
      <c r="D5124" s="222" t="s">
        <v>164</v>
      </c>
      <c r="E5124" s="199" t="s">
        <v>163</v>
      </c>
      <c r="F5124" s="200" t="s">
        <v>8347</v>
      </c>
      <c r="G5124" s="200" t="s">
        <v>8348</v>
      </c>
      <c r="H5124" s="200" t="s">
        <v>9287</v>
      </c>
      <c r="I5124" s="200">
        <v>45966</v>
      </c>
      <c r="J5124" s="143">
        <f t="shared" si="80"/>
        <v>45966</v>
      </c>
      <c r="K5124" s="202">
        <v>4</v>
      </c>
      <c r="L5124" s="284" t="s">
        <v>12697</v>
      </c>
      <c r="M5124" s="223"/>
      <c r="N5124" s="203">
        <v>3.7642857142857098</v>
      </c>
      <c r="O5124" s="222" t="s">
        <v>971</v>
      </c>
    </row>
    <row r="5125" spans="1:15" ht="29.25" customHeight="1">
      <c r="A5125" s="221" t="s">
        <v>100</v>
      </c>
      <c r="B5125" s="221" t="s">
        <v>787</v>
      </c>
      <c r="C5125" s="222" t="s">
        <v>615</v>
      </c>
      <c r="D5125" s="222" t="s">
        <v>164</v>
      </c>
      <c r="E5125" s="199" t="s">
        <v>165</v>
      </c>
      <c r="F5125" s="200"/>
      <c r="G5125" s="200"/>
      <c r="H5125" s="200"/>
      <c r="I5125" s="200">
        <v>45967</v>
      </c>
      <c r="J5125" s="143">
        <f t="shared" si="80"/>
        <v>45967</v>
      </c>
      <c r="K5125" s="202">
        <v>4</v>
      </c>
      <c r="L5125" s="285" t="s">
        <v>12873</v>
      </c>
      <c r="M5125" s="223"/>
      <c r="N5125" s="203"/>
      <c r="O5125" s="222" t="s">
        <v>326</v>
      </c>
    </row>
    <row r="5126" spans="1:15" ht="29.25" customHeight="1">
      <c r="A5126" s="221" t="s">
        <v>100</v>
      </c>
      <c r="B5126" s="221" t="s">
        <v>787</v>
      </c>
      <c r="C5126" s="222" t="s">
        <v>615</v>
      </c>
      <c r="D5126" s="222" t="s">
        <v>164</v>
      </c>
      <c r="E5126" s="199" t="s">
        <v>163</v>
      </c>
      <c r="F5126" s="200" t="s">
        <v>11927</v>
      </c>
      <c r="G5126" s="200" t="s">
        <v>11928</v>
      </c>
      <c r="H5126" s="200" t="s">
        <v>13404</v>
      </c>
      <c r="I5126" s="200">
        <v>45967</v>
      </c>
      <c r="J5126" s="143">
        <f t="shared" si="80"/>
        <v>45967</v>
      </c>
      <c r="K5126" s="202">
        <v>4</v>
      </c>
      <c r="L5126" s="284" t="s">
        <v>12872</v>
      </c>
      <c r="M5126" s="223"/>
      <c r="N5126" s="203">
        <v>85</v>
      </c>
      <c r="O5126" s="222" t="s">
        <v>947</v>
      </c>
    </row>
    <row r="5127" spans="1:15" ht="29.25" customHeight="1">
      <c r="A5127" s="221" t="s">
        <v>100</v>
      </c>
      <c r="B5127" s="221" t="s">
        <v>787</v>
      </c>
      <c r="C5127" s="222" t="s">
        <v>615</v>
      </c>
      <c r="D5127" s="222" t="s">
        <v>164</v>
      </c>
      <c r="E5127" s="199" t="s">
        <v>163</v>
      </c>
      <c r="F5127" s="200" t="s">
        <v>11927</v>
      </c>
      <c r="G5127" s="200" t="s">
        <v>11928</v>
      </c>
      <c r="H5127" s="200" t="s">
        <v>13404</v>
      </c>
      <c r="I5127" s="200">
        <v>45968</v>
      </c>
      <c r="J5127" s="143">
        <f t="shared" si="80"/>
        <v>45968</v>
      </c>
      <c r="K5127" s="202">
        <v>4</v>
      </c>
      <c r="L5127" s="284" t="s">
        <v>12872</v>
      </c>
      <c r="M5127" s="223"/>
      <c r="N5127" s="203">
        <v>85</v>
      </c>
      <c r="O5127" s="222" t="s">
        <v>947</v>
      </c>
    </row>
    <row r="5128" spans="1:15" ht="29.25" customHeight="1">
      <c r="A5128" s="221" t="s">
        <v>100</v>
      </c>
      <c r="B5128" s="221" t="s">
        <v>787</v>
      </c>
      <c r="C5128" s="222" t="s">
        <v>615</v>
      </c>
      <c r="D5128" s="222" t="s">
        <v>164</v>
      </c>
      <c r="E5128" s="199" t="s">
        <v>163</v>
      </c>
      <c r="F5128" s="200" t="s">
        <v>8347</v>
      </c>
      <c r="G5128" s="200" t="s">
        <v>8348</v>
      </c>
      <c r="H5128" s="200" t="s">
        <v>9287</v>
      </c>
      <c r="I5128" s="200">
        <v>45968</v>
      </c>
      <c r="J5128" s="143">
        <f t="shared" si="80"/>
        <v>45968</v>
      </c>
      <c r="K5128" s="202">
        <v>4</v>
      </c>
      <c r="L5128" s="284" t="s">
        <v>12874</v>
      </c>
      <c r="M5128" s="223"/>
      <c r="N5128" s="203">
        <v>3.7642857142857098</v>
      </c>
      <c r="O5128" s="222" t="s">
        <v>971</v>
      </c>
    </row>
    <row r="5129" spans="1:15" ht="29.25" customHeight="1">
      <c r="A5129" s="221" t="s">
        <v>100</v>
      </c>
      <c r="B5129" s="221" t="s">
        <v>787</v>
      </c>
      <c r="C5129" s="222" t="s">
        <v>615</v>
      </c>
      <c r="D5129" s="222" t="s">
        <v>164</v>
      </c>
      <c r="E5129" s="199" t="s">
        <v>163</v>
      </c>
      <c r="F5129" s="200" t="s">
        <v>11927</v>
      </c>
      <c r="G5129" s="200" t="s">
        <v>11928</v>
      </c>
      <c r="H5129" s="200" t="s">
        <v>623</v>
      </c>
      <c r="I5129" s="200">
        <v>45971</v>
      </c>
      <c r="J5129" s="143">
        <f t="shared" si="80"/>
        <v>45971</v>
      </c>
      <c r="K5129" s="202">
        <v>2</v>
      </c>
      <c r="L5129" s="285" t="s">
        <v>12343</v>
      </c>
      <c r="M5129" s="223"/>
      <c r="N5129" s="203">
        <v>2.4125000000000001</v>
      </c>
      <c r="O5129" s="222" t="s">
        <v>943</v>
      </c>
    </row>
    <row r="5130" spans="1:15" ht="29.25" customHeight="1">
      <c r="A5130" s="221" t="s">
        <v>100</v>
      </c>
      <c r="B5130" s="221" t="s">
        <v>787</v>
      </c>
      <c r="C5130" s="222" t="s">
        <v>615</v>
      </c>
      <c r="D5130" s="222" t="s">
        <v>164</v>
      </c>
      <c r="E5130" s="199" t="s">
        <v>163</v>
      </c>
      <c r="F5130" s="200" t="s">
        <v>11927</v>
      </c>
      <c r="G5130" s="200" t="s">
        <v>11928</v>
      </c>
      <c r="H5130" s="200" t="s">
        <v>13404</v>
      </c>
      <c r="I5130" s="200">
        <v>45971</v>
      </c>
      <c r="J5130" s="143">
        <f t="shared" si="80"/>
        <v>45971</v>
      </c>
      <c r="K5130" s="202">
        <v>6</v>
      </c>
      <c r="L5130" s="284" t="s">
        <v>12875</v>
      </c>
      <c r="M5130" s="223"/>
      <c r="N5130" s="203">
        <v>85</v>
      </c>
      <c r="O5130" s="222" t="s">
        <v>947</v>
      </c>
    </row>
    <row r="5131" spans="1:15" ht="29.25" customHeight="1">
      <c r="A5131" s="221" t="s">
        <v>100</v>
      </c>
      <c r="B5131" s="221" t="s">
        <v>787</v>
      </c>
      <c r="C5131" s="222" t="s">
        <v>615</v>
      </c>
      <c r="D5131" s="222" t="s">
        <v>164</v>
      </c>
      <c r="E5131" s="199" t="s">
        <v>163</v>
      </c>
      <c r="F5131" s="200" t="s">
        <v>11927</v>
      </c>
      <c r="G5131" s="200" t="s">
        <v>11928</v>
      </c>
      <c r="H5131" s="200" t="s">
        <v>623</v>
      </c>
      <c r="I5131" s="200">
        <v>45972</v>
      </c>
      <c r="J5131" s="143">
        <f t="shared" si="80"/>
        <v>45972</v>
      </c>
      <c r="K5131" s="202">
        <v>4</v>
      </c>
      <c r="L5131" s="284" t="s">
        <v>12876</v>
      </c>
      <c r="M5131" s="223"/>
      <c r="N5131" s="203">
        <v>2.4125000000000001</v>
      </c>
      <c r="O5131" s="222" t="s">
        <v>943</v>
      </c>
    </row>
    <row r="5132" spans="1:15" ht="29.25" customHeight="1">
      <c r="A5132" s="221" t="s">
        <v>100</v>
      </c>
      <c r="B5132" s="221" t="s">
        <v>787</v>
      </c>
      <c r="C5132" s="222" t="s">
        <v>615</v>
      </c>
      <c r="D5132" s="222" t="s">
        <v>164</v>
      </c>
      <c r="E5132" s="199" t="s">
        <v>163</v>
      </c>
      <c r="F5132" s="200" t="s">
        <v>8347</v>
      </c>
      <c r="G5132" s="200" t="s">
        <v>8348</v>
      </c>
      <c r="H5132" s="200" t="s">
        <v>9287</v>
      </c>
      <c r="I5132" s="200">
        <v>45972</v>
      </c>
      <c r="J5132" s="143">
        <f t="shared" si="80"/>
        <v>45972</v>
      </c>
      <c r="K5132" s="202">
        <v>4</v>
      </c>
      <c r="L5132" s="284" t="s">
        <v>12874</v>
      </c>
      <c r="M5132" s="223"/>
      <c r="N5132" s="203">
        <v>3.7642857142857098</v>
      </c>
      <c r="O5132" s="222" t="s">
        <v>971</v>
      </c>
    </row>
    <row r="5133" spans="1:15" ht="29.25" customHeight="1">
      <c r="A5133" s="221" t="s">
        <v>100</v>
      </c>
      <c r="B5133" s="221" t="s">
        <v>787</v>
      </c>
      <c r="C5133" s="222" t="s">
        <v>615</v>
      </c>
      <c r="D5133" s="222" t="s">
        <v>164</v>
      </c>
      <c r="E5133" s="199" t="s">
        <v>163</v>
      </c>
      <c r="F5133" s="200" t="s">
        <v>11927</v>
      </c>
      <c r="G5133" s="200" t="s">
        <v>11928</v>
      </c>
      <c r="H5133" s="200" t="s">
        <v>623</v>
      </c>
      <c r="I5133" s="200">
        <v>45973</v>
      </c>
      <c r="J5133" s="143">
        <f t="shared" si="80"/>
        <v>45973</v>
      </c>
      <c r="K5133" s="202">
        <v>8</v>
      </c>
      <c r="L5133" s="284" t="s">
        <v>12877</v>
      </c>
      <c r="M5133" s="223"/>
      <c r="N5133" s="203">
        <v>2.4125000000000001</v>
      </c>
      <c r="O5133" s="222" t="s">
        <v>943</v>
      </c>
    </row>
    <row r="5134" spans="1:15" ht="29.25" customHeight="1">
      <c r="A5134" s="221" t="s">
        <v>100</v>
      </c>
      <c r="B5134" s="221" t="s">
        <v>787</v>
      </c>
      <c r="C5134" s="222" t="s">
        <v>615</v>
      </c>
      <c r="D5134" s="222" t="s">
        <v>164</v>
      </c>
      <c r="E5134" s="199" t="s">
        <v>163</v>
      </c>
      <c r="F5134" s="200" t="s">
        <v>11927</v>
      </c>
      <c r="G5134" s="200" t="s">
        <v>11928</v>
      </c>
      <c r="H5134" s="200" t="s">
        <v>623</v>
      </c>
      <c r="I5134" s="200">
        <v>45974</v>
      </c>
      <c r="J5134" s="143">
        <f t="shared" si="80"/>
        <v>45974</v>
      </c>
      <c r="K5134" s="202">
        <v>8</v>
      </c>
      <c r="L5134" s="284" t="s">
        <v>13052</v>
      </c>
      <c r="M5134" s="223"/>
      <c r="N5134" s="203">
        <v>2.4125000000000001</v>
      </c>
      <c r="O5134" s="222" t="s">
        <v>943</v>
      </c>
    </row>
    <row r="5135" spans="1:15" ht="29.25" customHeight="1">
      <c r="A5135" s="221" t="s">
        <v>100</v>
      </c>
      <c r="B5135" s="221" t="s">
        <v>787</v>
      </c>
      <c r="C5135" s="222" t="s">
        <v>615</v>
      </c>
      <c r="D5135" s="222" t="s">
        <v>164</v>
      </c>
      <c r="E5135" s="199" t="s">
        <v>163</v>
      </c>
      <c r="F5135" s="200" t="s">
        <v>11927</v>
      </c>
      <c r="G5135" s="200" t="s">
        <v>11928</v>
      </c>
      <c r="H5135" s="200" t="s">
        <v>623</v>
      </c>
      <c r="I5135" s="200">
        <v>45975</v>
      </c>
      <c r="J5135" s="143">
        <f t="shared" si="80"/>
        <v>45975</v>
      </c>
      <c r="K5135" s="202">
        <v>4</v>
      </c>
      <c r="L5135" s="284" t="s">
        <v>13052</v>
      </c>
      <c r="M5135" s="223"/>
      <c r="N5135" s="203">
        <v>2.4125000000000001</v>
      </c>
      <c r="O5135" s="222" t="s">
        <v>943</v>
      </c>
    </row>
    <row r="5136" spans="1:15" ht="29.25" customHeight="1">
      <c r="A5136" s="221" t="s">
        <v>100</v>
      </c>
      <c r="B5136" s="221" t="s">
        <v>787</v>
      </c>
      <c r="C5136" s="222" t="s">
        <v>615</v>
      </c>
      <c r="D5136" s="222" t="s">
        <v>164</v>
      </c>
      <c r="E5136" s="199" t="s">
        <v>163</v>
      </c>
      <c r="F5136" s="200" t="s">
        <v>8347</v>
      </c>
      <c r="G5136" s="200" t="s">
        <v>8348</v>
      </c>
      <c r="H5136" s="200" t="s">
        <v>9287</v>
      </c>
      <c r="I5136" s="200">
        <v>45975</v>
      </c>
      <c r="J5136" s="143">
        <f t="shared" si="80"/>
        <v>45975</v>
      </c>
      <c r="K5136" s="202">
        <v>4</v>
      </c>
      <c r="L5136" s="285" t="s">
        <v>13053</v>
      </c>
      <c r="M5136" s="223"/>
      <c r="N5136" s="203">
        <v>3.7642857142857098</v>
      </c>
      <c r="O5136" s="222" t="s">
        <v>971</v>
      </c>
    </row>
    <row r="5137" spans="1:15" ht="29.25" customHeight="1">
      <c r="A5137" s="221" t="s">
        <v>100</v>
      </c>
      <c r="B5137" s="221" t="s">
        <v>787</v>
      </c>
      <c r="C5137" s="222" t="s">
        <v>615</v>
      </c>
      <c r="D5137" s="222" t="s">
        <v>164</v>
      </c>
      <c r="E5137" s="199" t="s">
        <v>163</v>
      </c>
      <c r="F5137" s="200" t="s">
        <v>11927</v>
      </c>
      <c r="G5137" s="200" t="s">
        <v>11928</v>
      </c>
      <c r="H5137" s="200" t="s">
        <v>623</v>
      </c>
      <c r="I5137" s="200">
        <v>45978</v>
      </c>
      <c r="J5137" s="143">
        <f t="shared" si="80"/>
        <v>45978</v>
      </c>
      <c r="K5137" s="202">
        <v>6</v>
      </c>
      <c r="L5137" s="284" t="s">
        <v>13054</v>
      </c>
      <c r="M5137" s="223"/>
      <c r="N5137" s="203">
        <v>2.4125000000000001</v>
      </c>
      <c r="O5137" s="222" t="s">
        <v>943</v>
      </c>
    </row>
    <row r="5138" spans="1:15" ht="29.25" customHeight="1">
      <c r="A5138" s="221" t="s">
        <v>100</v>
      </c>
      <c r="B5138" s="221" t="s">
        <v>787</v>
      </c>
      <c r="C5138" s="222" t="s">
        <v>615</v>
      </c>
      <c r="D5138" s="222" t="s">
        <v>164</v>
      </c>
      <c r="E5138" s="199" t="s">
        <v>163</v>
      </c>
      <c r="F5138" s="200" t="s">
        <v>8347</v>
      </c>
      <c r="G5138" s="200" t="s">
        <v>8348</v>
      </c>
      <c r="H5138" s="200" t="s">
        <v>9287</v>
      </c>
      <c r="I5138" s="200">
        <v>45978</v>
      </c>
      <c r="J5138" s="143">
        <f t="shared" si="80"/>
        <v>45978</v>
      </c>
      <c r="K5138" s="202">
        <v>2</v>
      </c>
      <c r="L5138" s="285" t="s">
        <v>13055</v>
      </c>
      <c r="M5138" s="223"/>
      <c r="N5138" s="203">
        <v>3.7642857142857098</v>
      </c>
      <c r="O5138" s="222" t="s">
        <v>971</v>
      </c>
    </row>
    <row r="5139" spans="1:15" ht="29.25" customHeight="1">
      <c r="A5139" s="221" t="s">
        <v>100</v>
      </c>
      <c r="B5139" s="221" t="s">
        <v>787</v>
      </c>
      <c r="C5139" s="222" t="s">
        <v>615</v>
      </c>
      <c r="D5139" s="222" t="s">
        <v>164</v>
      </c>
      <c r="E5139" s="199" t="s">
        <v>163</v>
      </c>
      <c r="F5139" s="200" t="s">
        <v>11927</v>
      </c>
      <c r="G5139" s="200" t="s">
        <v>11928</v>
      </c>
      <c r="H5139" s="200" t="s">
        <v>623</v>
      </c>
      <c r="I5139" s="200">
        <v>45979</v>
      </c>
      <c r="J5139" s="143">
        <f t="shared" si="80"/>
        <v>45979</v>
      </c>
      <c r="K5139" s="202">
        <v>6</v>
      </c>
      <c r="L5139" s="284" t="s">
        <v>13056</v>
      </c>
      <c r="M5139" s="223"/>
      <c r="N5139" s="203">
        <v>2.4125000000000001</v>
      </c>
      <c r="O5139" s="222" t="s">
        <v>943</v>
      </c>
    </row>
    <row r="5140" spans="1:15" ht="29.25" customHeight="1">
      <c r="A5140" s="221" t="s">
        <v>100</v>
      </c>
      <c r="B5140" s="221" t="s">
        <v>787</v>
      </c>
      <c r="C5140" s="222" t="s">
        <v>615</v>
      </c>
      <c r="D5140" s="222" t="s">
        <v>164</v>
      </c>
      <c r="E5140" s="199" t="s">
        <v>163</v>
      </c>
      <c r="F5140" s="200" t="s">
        <v>8347</v>
      </c>
      <c r="G5140" s="200" t="s">
        <v>8348</v>
      </c>
      <c r="H5140" s="200" t="s">
        <v>9287</v>
      </c>
      <c r="I5140" s="200">
        <v>45979</v>
      </c>
      <c r="J5140" s="143">
        <f t="shared" si="80"/>
        <v>45979</v>
      </c>
      <c r="K5140" s="202">
        <v>2</v>
      </c>
      <c r="L5140" s="285" t="s">
        <v>13055</v>
      </c>
      <c r="M5140" s="223"/>
      <c r="N5140" s="203">
        <v>3.7642857142857098</v>
      </c>
      <c r="O5140" s="222" t="s">
        <v>971</v>
      </c>
    </row>
    <row r="5141" spans="1:15" ht="29.25" customHeight="1">
      <c r="A5141" s="221" t="s">
        <v>100</v>
      </c>
      <c r="B5141" s="221" t="s">
        <v>787</v>
      </c>
      <c r="C5141" s="222" t="s">
        <v>615</v>
      </c>
      <c r="D5141" s="222" t="s">
        <v>164</v>
      </c>
      <c r="E5141" s="199" t="s">
        <v>163</v>
      </c>
      <c r="F5141" s="200" t="s">
        <v>11927</v>
      </c>
      <c r="G5141" s="200" t="s">
        <v>11928</v>
      </c>
      <c r="H5141" s="200" t="s">
        <v>623</v>
      </c>
      <c r="I5141" s="200">
        <v>45980</v>
      </c>
      <c r="J5141" s="143">
        <f t="shared" si="80"/>
        <v>45980</v>
      </c>
      <c r="K5141" s="202">
        <v>4</v>
      </c>
      <c r="L5141" s="284" t="s">
        <v>13056</v>
      </c>
      <c r="M5141" s="223"/>
      <c r="N5141" s="203">
        <v>2.4125000000000001</v>
      </c>
      <c r="O5141" s="222" t="s">
        <v>943</v>
      </c>
    </row>
    <row r="5142" spans="1:15" ht="29.25" customHeight="1">
      <c r="A5142" s="221" t="s">
        <v>100</v>
      </c>
      <c r="B5142" s="221" t="s">
        <v>787</v>
      </c>
      <c r="C5142" s="222" t="s">
        <v>615</v>
      </c>
      <c r="D5142" s="222" t="s">
        <v>164</v>
      </c>
      <c r="E5142" s="199" t="s">
        <v>163</v>
      </c>
      <c r="F5142" s="200" t="s">
        <v>8347</v>
      </c>
      <c r="G5142" s="200" t="s">
        <v>8348</v>
      </c>
      <c r="H5142" s="200" t="s">
        <v>9287</v>
      </c>
      <c r="I5142" s="200">
        <v>45980</v>
      </c>
      <c r="J5142" s="143">
        <f t="shared" si="80"/>
        <v>45980</v>
      </c>
      <c r="K5142" s="202">
        <v>4</v>
      </c>
      <c r="L5142" s="285" t="s">
        <v>13055</v>
      </c>
      <c r="M5142" s="223"/>
      <c r="N5142" s="203">
        <v>3.7642857142857098</v>
      </c>
      <c r="O5142" s="222" t="s">
        <v>971</v>
      </c>
    </row>
    <row r="5143" spans="1:15" ht="29.25" customHeight="1">
      <c r="A5143" s="221" t="s">
        <v>100</v>
      </c>
      <c r="B5143" s="221" t="s">
        <v>787</v>
      </c>
      <c r="C5143" s="222" t="s">
        <v>615</v>
      </c>
      <c r="D5143" s="222" t="s">
        <v>164</v>
      </c>
      <c r="E5143" s="199" t="s">
        <v>163</v>
      </c>
      <c r="F5143" s="200" t="s">
        <v>11927</v>
      </c>
      <c r="G5143" s="200" t="s">
        <v>11928</v>
      </c>
      <c r="H5143" s="200" t="s">
        <v>623</v>
      </c>
      <c r="I5143" s="200">
        <v>45981</v>
      </c>
      <c r="J5143" s="143">
        <f t="shared" si="80"/>
        <v>45981</v>
      </c>
      <c r="K5143" s="202">
        <v>3</v>
      </c>
      <c r="L5143" s="284" t="s">
        <v>13056</v>
      </c>
      <c r="M5143" s="223"/>
      <c r="N5143" s="203">
        <v>2.4125000000000001</v>
      </c>
      <c r="O5143" s="222" t="s">
        <v>943</v>
      </c>
    </row>
    <row r="5144" spans="1:15" ht="29.25" customHeight="1">
      <c r="A5144" s="221" t="s">
        <v>100</v>
      </c>
      <c r="B5144" s="221" t="s">
        <v>787</v>
      </c>
      <c r="C5144" s="222" t="s">
        <v>615</v>
      </c>
      <c r="D5144" s="222" t="s">
        <v>164</v>
      </c>
      <c r="E5144" s="199" t="s">
        <v>163</v>
      </c>
      <c r="F5144" s="200" t="s">
        <v>8347</v>
      </c>
      <c r="G5144" s="200" t="s">
        <v>8348</v>
      </c>
      <c r="H5144" s="200" t="s">
        <v>9287</v>
      </c>
      <c r="I5144" s="200">
        <v>45981</v>
      </c>
      <c r="J5144" s="143">
        <f t="shared" si="80"/>
        <v>45981</v>
      </c>
      <c r="K5144" s="202">
        <v>5</v>
      </c>
      <c r="L5144" s="285" t="s">
        <v>13055</v>
      </c>
      <c r="M5144" s="223"/>
      <c r="N5144" s="203">
        <v>3.7642857142857098</v>
      </c>
      <c r="O5144" s="222" t="s">
        <v>971</v>
      </c>
    </row>
    <row r="5145" spans="1:15" ht="29.25" customHeight="1">
      <c r="A5145" s="221" t="s">
        <v>100</v>
      </c>
      <c r="B5145" s="221" t="s">
        <v>787</v>
      </c>
      <c r="C5145" s="222" t="s">
        <v>615</v>
      </c>
      <c r="D5145" s="222" t="s">
        <v>164</v>
      </c>
      <c r="E5145" s="199" t="s">
        <v>163</v>
      </c>
      <c r="F5145" s="200" t="s">
        <v>11927</v>
      </c>
      <c r="G5145" s="200" t="s">
        <v>11928</v>
      </c>
      <c r="H5145" s="200" t="s">
        <v>623</v>
      </c>
      <c r="I5145" s="200">
        <v>45982</v>
      </c>
      <c r="J5145" s="143">
        <f t="shared" si="80"/>
        <v>45982</v>
      </c>
      <c r="K5145" s="202">
        <v>4</v>
      </c>
      <c r="L5145" s="284" t="s">
        <v>13056</v>
      </c>
      <c r="M5145" s="223"/>
      <c r="N5145" s="203">
        <v>2.4125000000000001</v>
      </c>
      <c r="O5145" s="222" t="s">
        <v>943</v>
      </c>
    </row>
    <row r="5146" spans="1:15" ht="29.25" customHeight="1">
      <c r="A5146" s="221" t="s">
        <v>100</v>
      </c>
      <c r="B5146" s="221" t="s">
        <v>787</v>
      </c>
      <c r="C5146" s="222" t="s">
        <v>615</v>
      </c>
      <c r="D5146" s="222" t="s">
        <v>164</v>
      </c>
      <c r="E5146" s="199" t="s">
        <v>163</v>
      </c>
      <c r="F5146" s="200" t="s">
        <v>8347</v>
      </c>
      <c r="G5146" s="200" t="s">
        <v>8348</v>
      </c>
      <c r="H5146" s="200" t="s">
        <v>9287</v>
      </c>
      <c r="I5146" s="200">
        <v>45982</v>
      </c>
      <c r="J5146" s="143">
        <f t="shared" si="80"/>
        <v>45982</v>
      </c>
      <c r="K5146" s="202">
        <v>4</v>
      </c>
      <c r="L5146" s="285" t="s">
        <v>13055</v>
      </c>
      <c r="M5146" s="223"/>
      <c r="N5146" s="203">
        <v>3.7642857142857098</v>
      </c>
      <c r="O5146" s="222" t="s">
        <v>971</v>
      </c>
    </row>
    <row r="5147" spans="1:15" ht="29.25" customHeight="1">
      <c r="A5147" s="221" t="s">
        <v>100</v>
      </c>
      <c r="B5147" s="221" t="s">
        <v>787</v>
      </c>
      <c r="C5147" s="222" t="s">
        <v>615</v>
      </c>
      <c r="D5147" s="222" t="s">
        <v>164</v>
      </c>
      <c r="E5147" s="199" t="s">
        <v>163</v>
      </c>
      <c r="F5147" s="200" t="s">
        <v>11927</v>
      </c>
      <c r="G5147" s="200" t="s">
        <v>11928</v>
      </c>
      <c r="H5147" s="200" t="s">
        <v>623</v>
      </c>
      <c r="I5147" s="200">
        <v>45985</v>
      </c>
      <c r="J5147" s="143">
        <f t="shared" si="80"/>
        <v>45985</v>
      </c>
      <c r="K5147" s="202">
        <v>4</v>
      </c>
      <c r="L5147" s="284" t="s">
        <v>13252</v>
      </c>
      <c r="M5147" s="223"/>
      <c r="N5147" s="203">
        <v>2.4125000000000001</v>
      </c>
      <c r="O5147" s="222" t="s">
        <v>943</v>
      </c>
    </row>
    <row r="5148" spans="1:15" ht="29.25" customHeight="1">
      <c r="A5148" s="221" t="s">
        <v>100</v>
      </c>
      <c r="B5148" s="221" t="s">
        <v>787</v>
      </c>
      <c r="C5148" s="222" t="s">
        <v>615</v>
      </c>
      <c r="D5148" s="222" t="s">
        <v>164</v>
      </c>
      <c r="E5148" s="199" t="s">
        <v>163</v>
      </c>
      <c r="F5148" s="200" t="s">
        <v>8347</v>
      </c>
      <c r="G5148" s="200" t="s">
        <v>8348</v>
      </c>
      <c r="H5148" s="200" t="s">
        <v>9287</v>
      </c>
      <c r="I5148" s="200">
        <v>45985</v>
      </c>
      <c r="J5148" s="143">
        <f t="shared" si="80"/>
        <v>45985</v>
      </c>
      <c r="K5148" s="202">
        <v>4</v>
      </c>
      <c r="L5148" s="284" t="s">
        <v>13253</v>
      </c>
      <c r="M5148" s="223"/>
      <c r="N5148" s="203">
        <v>3.7642857142857098</v>
      </c>
      <c r="O5148" s="222" t="s">
        <v>971</v>
      </c>
    </row>
    <row r="5149" spans="1:15" ht="29.25" customHeight="1">
      <c r="A5149" s="221" t="s">
        <v>100</v>
      </c>
      <c r="B5149" s="221" t="s">
        <v>787</v>
      </c>
      <c r="C5149" s="222" t="s">
        <v>615</v>
      </c>
      <c r="D5149" s="222" t="s">
        <v>164</v>
      </c>
      <c r="E5149" s="199" t="s">
        <v>163</v>
      </c>
      <c r="F5149" s="200" t="s">
        <v>11927</v>
      </c>
      <c r="G5149" s="200" t="s">
        <v>11928</v>
      </c>
      <c r="H5149" s="200" t="s">
        <v>623</v>
      </c>
      <c r="I5149" s="200">
        <v>45986</v>
      </c>
      <c r="J5149" s="143">
        <f t="shared" si="80"/>
        <v>45986</v>
      </c>
      <c r="K5149" s="202">
        <v>5</v>
      </c>
      <c r="L5149" s="284" t="s">
        <v>13254</v>
      </c>
      <c r="M5149" s="223"/>
      <c r="N5149" s="203">
        <v>2.4125000000000001</v>
      </c>
      <c r="O5149" s="222" t="s">
        <v>943</v>
      </c>
    </row>
    <row r="5150" spans="1:15" ht="29.25" customHeight="1">
      <c r="A5150" s="221" t="s">
        <v>100</v>
      </c>
      <c r="B5150" s="221" t="s">
        <v>787</v>
      </c>
      <c r="C5150" s="222" t="s">
        <v>615</v>
      </c>
      <c r="D5150" s="222" t="s">
        <v>164</v>
      </c>
      <c r="E5150" s="199" t="s">
        <v>163</v>
      </c>
      <c r="F5150" s="200" t="s">
        <v>937</v>
      </c>
      <c r="G5150" s="200" t="s">
        <v>938</v>
      </c>
      <c r="H5150" s="200" t="s">
        <v>487</v>
      </c>
      <c r="I5150" s="200">
        <v>45986</v>
      </c>
      <c r="J5150" s="143">
        <f t="shared" si="80"/>
        <v>45986</v>
      </c>
      <c r="K5150" s="202">
        <v>3</v>
      </c>
      <c r="L5150" s="285" t="s">
        <v>13255</v>
      </c>
      <c r="M5150" s="223"/>
      <c r="N5150" s="203">
        <v>14.3125</v>
      </c>
      <c r="O5150" s="222" t="s">
        <v>942</v>
      </c>
    </row>
    <row r="5151" spans="1:15" ht="29.25" customHeight="1">
      <c r="A5151" s="221" t="s">
        <v>100</v>
      </c>
      <c r="B5151" s="221" t="s">
        <v>787</v>
      </c>
      <c r="C5151" s="222" t="s">
        <v>615</v>
      </c>
      <c r="D5151" s="222" t="s">
        <v>164</v>
      </c>
      <c r="E5151" s="199" t="s">
        <v>163</v>
      </c>
      <c r="F5151" s="200" t="s">
        <v>11927</v>
      </c>
      <c r="G5151" s="200" t="s">
        <v>11928</v>
      </c>
      <c r="H5151" s="200" t="s">
        <v>623</v>
      </c>
      <c r="I5151" s="200">
        <v>45987</v>
      </c>
      <c r="J5151" s="143">
        <f t="shared" si="80"/>
        <v>45987</v>
      </c>
      <c r="K5151" s="202">
        <v>4</v>
      </c>
      <c r="L5151" s="284" t="s">
        <v>13254</v>
      </c>
      <c r="M5151" s="223"/>
      <c r="N5151" s="203">
        <v>2.4125000000000001</v>
      </c>
      <c r="O5151" s="222" t="s">
        <v>943</v>
      </c>
    </row>
    <row r="5152" spans="1:15" ht="29.25" customHeight="1">
      <c r="A5152" s="221" t="s">
        <v>100</v>
      </c>
      <c r="B5152" s="221" t="s">
        <v>787</v>
      </c>
      <c r="C5152" s="222" t="s">
        <v>615</v>
      </c>
      <c r="D5152" s="222" t="s">
        <v>164</v>
      </c>
      <c r="E5152" s="199" t="s">
        <v>163</v>
      </c>
      <c r="F5152" s="200" t="s">
        <v>8347</v>
      </c>
      <c r="G5152" s="200" t="s">
        <v>8348</v>
      </c>
      <c r="H5152" s="200" t="s">
        <v>9287</v>
      </c>
      <c r="I5152" s="200">
        <v>45987</v>
      </c>
      <c r="J5152" s="143">
        <f t="shared" si="80"/>
        <v>45987</v>
      </c>
      <c r="K5152" s="202">
        <v>4</v>
      </c>
      <c r="L5152" s="285" t="s">
        <v>13055</v>
      </c>
      <c r="M5152" s="223"/>
      <c r="N5152" s="203">
        <v>3.7642857142857098</v>
      </c>
      <c r="O5152" s="222" t="s">
        <v>971</v>
      </c>
    </row>
    <row r="5153" spans="1:15" ht="29.25" customHeight="1">
      <c r="A5153" s="221" t="s">
        <v>100</v>
      </c>
      <c r="B5153" s="221" t="s">
        <v>787</v>
      </c>
      <c r="C5153" s="222" t="s">
        <v>615</v>
      </c>
      <c r="D5153" s="222" t="s">
        <v>164</v>
      </c>
      <c r="E5153" s="199" t="s">
        <v>163</v>
      </c>
      <c r="F5153" s="200" t="s">
        <v>11927</v>
      </c>
      <c r="G5153" s="200" t="s">
        <v>11928</v>
      </c>
      <c r="H5153" s="200" t="s">
        <v>623</v>
      </c>
      <c r="I5153" s="200">
        <v>45988</v>
      </c>
      <c r="J5153" s="143">
        <f t="shared" si="80"/>
        <v>45988</v>
      </c>
      <c r="K5153" s="202">
        <v>8</v>
      </c>
      <c r="L5153" s="284" t="s">
        <v>13254</v>
      </c>
      <c r="M5153" s="223"/>
      <c r="N5153" s="203">
        <v>2.4125000000000001</v>
      </c>
      <c r="O5153" s="222" t="s">
        <v>943</v>
      </c>
    </row>
    <row r="5154" spans="1:15" ht="29.25" customHeight="1">
      <c r="A5154" s="221" t="s">
        <v>100</v>
      </c>
      <c r="B5154" s="221" t="s">
        <v>787</v>
      </c>
      <c r="C5154" s="222" t="s">
        <v>615</v>
      </c>
      <c r="D5154" s="222" t="s">
        <v>164</v>
      </c>
      <c r="E5154" s="199" t="s">
        <v>163</v>
      </c>
      <c r="F5154" s="200" t="s">
        <v>11927</v>
      </c>
      <c r="G5154" s="200" t="s">
        <v>11928</v>
      </c>
      <c r="H5154" s="200" t="s">
        <v>124</v>
      </c>
      <c r="I5154" s="200">
        <v>45989</v>
      </c>
      <c r="J5154" s="143">
        <f t="shared" si="80"/>
        <v>45989</v>
      </c>
      <c r="K5154" s="202">
        <v>2</v>
      </c>
      <c r="L5154" s="284" t="s">
        <v>13427</v>
      </c>
      <c r="M5154" s="223"/>
      <c r="N5154" s="203">
        <v>0.75</v>
      </c>
      <c r="O5154" s="222" t="s">
        <v>958</v>
      </c>
    </row>
    <row r="5155" spans="1:15" ht="29.25" customHeight="1">
      <c r="A5155" s="221" t="s">
        <v>100</v>
      </c>
      <c r="B5155" s="221" t="s">
        <v>787</v>
      </c>
      <c r="C5155" s="222" t="s">
        <v>615</v>
      </c>
      <c r="D5155" s="222" t="s">
        <v>164</v>
      </c>
      <c r="E5155" s="199" t="s">
        <v>163</v>
      </c>
      <c r="F5155" s="200" t="s">
        <v>11927</v>
      </c>
      <c r="G5155" s="200" t="s">
        <v>11928</v>
      </c>
      <c r="H5155" s="200" t="s">
        <v>13406</v>
      </c>
      <c r="I5155" s="200">
        <v>45989</v>
      </c>
      <c r="J5155" s="143">
        <f t="shared" si="80"/>
        <v>45989</v>
      </c>
      <c r="K5155" s="202">
        <v>6</v>
      </c>
      <c r="L5155" s="284" t="s">
        <v>13254</v>
      </c>
      <c r="M5155" s="223"/>
      <c r="N5155" s="203">
        <v>25.2</v>
      </c>
      <c r="O5155" s="222" t="s">
        <v>959</v>
      </c>
    </row>
    <row r="5156" spans="1:15" ht="29.25" customHeight="1">
      <c r="A5156" s="221" t="s">
        <v>100</v>
      </c>
      <c r="B5156" s="221" t="s">
        <v>787</v>
      </c>
      <c r="C5156" s="222" t="s">
        <v>615</v>
      </c>
      <c r="D5156" s="222" t="s">
        <v>164</v>
      </c>
      <c r="E5156" s="199" t="s">
        <v>163</v>
      </c>
      <c r="F5156" s="200" t="s">
        <v>11927</v>
      </c>
      <c r="G5156" s="200" t="s">
        <v>11928</v>
      </c>
      <c r="H5156" s="200" t="s">
        <v>13406</v>
      </c>
      <c r="I5156" s="200">
        <v>45992</v>
      </c>
      <c r="J5156" s="143">
        <f t="shared" si="80"/>
        <v>45992</v>
      </c>
      <c r="K5156" s="202">
        <v>2</v>
      </c>
      <c r="L5156" s="285" t="s">
        <v>11292</v>
      </c>
      <c r="M5156" s="223"/>
      <c r="N5156" s="203">
        <v>25.2</v>
      </c>
      <c r="O5156" s="222" t="s">
        <v>959</v>
      </c>
    </row>
    <row r="5157" spans="1:15" ht="29.25" customHeight="1">
      <c r="A5157" s="221" t="s">
        <v>100</v>
      </c>
      <c r="B5157" s="221" t="s">
        <v>787</v>
      </c>
      <c r="C5157" s="222" t="s">
        <v>615</v>
      </c>
      <c r="D5157" s="222" t="s">
        <v>164</v>
      </c>
      <c r="E5157" s="199" t="s">
        <v>163</v>
      </c>
      <c r="F5157" s="200" t="s">
        <v>11927</v>
      </c>
      <c r="G5157" s="200" t="s">
        <v>11928</v>
      </c>
      <c r="H5157" s="200" t="s">
        <v>13406</v>
      </c>
      <c r="I5157" s="200">
        <v>45992</v>
      </c>
      <c r="J5157" s="143">
        <f t="shared" si="80"/>
        <v>45992</v>
      </c>
      <c r="K5157" s="202">
        <v>4</v>
      </c>
      <c r="L5157" s="284" t="s">
        <v>13429</v>
      </c>
      <c r="M5157" s="223"/>
      <c r="N5157" s="203">
        <v>25.2</v>
      </c>
      <c r="O5157" s="222" t="s">
        <v>959</v>
      </c>
    </row>
    <row r="5158" spans="1:15" ht="29.25" customHeight="1">
      <c r="A5158" s="221" t="s">
        <v>100</v>
      </c>
      <c r="B5158" s="221" t="s">
        <v>787</v>
      </c>
      <c r="C5158" s="222" t="s">
        <v>615</v>
      </c>
      <c r="D5158" s="222" t="s">
        <v>164</v>
      </c>
      <c r="E5158" s="199" t="s">
        <v>163</v>
      </c>
      <c r="F5158" s="200" t="s">
        <v>13407</v>
      </c>
      <c r="G5158" s="200" t="s">
        <v>13400</v>
      </c>
      <c r="H5158" s="200" t="s">
        <v>79</v>
      </c>
      <c r="I5158" s="200">
        <v>45992</v>
      </c>
      <c r="J5158" s="143">
        <f t="shared" si="80"/>
        <v>45992</v>
      </c>
      <c r="K5158" s="202">
        <v>2</v>
      </c>
      <c r="L5158" s="284" t="s">
        <v>13428</v>
      </c>
      <c r="M5158" s="223"/>
      <c r="N5158" s="203">
        <v>4.8</v>
      </c>
      <c r="O5158" s="222" t="s">
        <v>940</v>
      </c>
    </row>
    <row r="5159" spans="1:15" ht="29.25" customHeight="1">
      <c r="A5159" s="221" t="s">
        <v>100</v>
      </c>
      <c r="B5159" s="221" t="s">
        <v>787</v>
      </c>
      <c r="C5159" s="222" t="s">
        <v>615</v>
      </c>
      <c r="D5159" s="222" t="s">
        <v>164</v>
      </c>
      <c r="E5159" s="199" t="s">
        <v>163</v>
      </c>
      <c r="F5159" s="200" t="s">
        <v>11927</v>
      </c>
      <c r="G5159" s="200" t="s">
        <v>11928</v>
      </c>
      <c r="H5159" s="200" t="s">
        <v>13406</v>
      </c>
      <c r="I5159" s="200">
        <v>45993</v>
      </c>
      <c r="J5159" s="143">
        <f t="shared" si="80"/>
        <v>45993</v>
      </c>
      <c r="K5159" s="202">
        <v>6</v>
      </c>
      <c r="L5159" s="284" t="s">
        <v>13430</v>
      </c>
      <c r="M5159" s="223"/>
      <c r="N5159" s="203">
        <v>25.2</v>
      </c>
      <c r="O5159" s="222" t="s">
        <v>959</v>
      </c>
    </row>
    <row r="5160" spans="1:15" ht="29.25" customHeight="1">
      <c r="A5160" s="221" t="s">
        <v>100</v>
      </c>
      <c r="B5160" s="221" t="s">
        <v>787</v>
      </c>
      <c r="C5160" s="222" t="s">
        <v>615</v>
      </c>
      <c r="D5160" s="222" t="s">
        <v>164</v>
      </c>
      <c r="E5160" s="199" t="s">
        <v>163</v>
      </c>
      <c r="F5160" s="200" t="s">
        <v>13407</v>
      </c>
      <c r="G5160" s="200" t="s">
        <v>13400</v>
      </c>
      <c r="H5160" s="200" t="s">
        <v>79</v>
      </c>
      <c r="I5160" s="200">
        <v>45993</v>
      </c>
      <c r="J5160" s="143">
        <f t="shared" si="80"/>
        <v>45993</v>
      </c>
      <c r="K5160" s="202">
        <v>2</v>
      </c>
      <c r="L5160" s="285" t="s">
        <v>13431</v>
      </c>
      <c r="M5160" s="223"/>
      <c r="N5160" s="203">
        <v>4.8</v>
      </c>
      <c r="O5160" s="222" t="s">
        <v>940</v>
      </c>
    </row>
    <row r="5161" spans="1:15" ht="29.25" customHeight="1">
      <c r="A5161" s="221" t="s">
        <v>100</v>
      </c>
      <c r="B5161" s="221" t="s">
        <v>787</v>
      </c>
      <c r="C5161" s="222" t="s">
        <v>615</v>
      </c>
      <c r="D5161" s="222" t="s">
        <v>164</v>
      </c>
      <c r="E5161" s="199" t="s">
        <v>163</v>
      </c>
      <c r="F5161" s="200" t="s">
        <v>11927</v>
      </c>
      <c r="G5161" s="200" t="s">
        <v>11928</v>
      </c>
      <c r="H5161" s="200" t="s">
        <v>13406</v>
      </c>
      <c r="I5161" s="200">
        <v>45994</v>
      </c>
      <c r="J5161" s="143">
        <f t="shared" si="80"/>
        <v>45994</v>
      </c>
      <c r="K5161" s="202">
        <v>4</v>
      </c>
      <c r="L5161" s="284" t="s">
        <v>13432</v>
      </c>
      <c r="M5161" s="223"/>
      <c r="N5161" s="203">
        <v>25.2</v>
      </c>
      <c r="O5161" s="222" t="s">
        <v>959</v>
      </c>
    </row>
    <row r="5162" spans="1:15" ht="29.25" customHeight="1">
      <c r="A5162" s="221" t="s">
        <v>100</v>
      </c>
      <c r="B5162" s="221" t="s">
        <v>787</v>
      </c>
      <c r="C5162" s="222" t="s">
        <v>615</v>
      </c>
      <c r="D5162" s="222" t="s">
        <v>164</v>
      </c>
      <c r="E5162" s="199" t="s">
        <v>163</v>
      </c>
      <c r="F5162" s="200" t="s">
        <v>13407</v>
      </c>
      <c r="G5162" s="200" t="s">
        <v>13400</v>
      </c>
      <c r="H5162" s="200" t="s">
        <v>79</v>
      </c>
      <c r="I5162" s="200">
        <v>45994</v>
      </c>
      <c r="J5162" s="143">
        <f t="shared" si="80"/>
        <v>45994</v>
      </c>
      <c r="K5162" s="202">
        <v>4</v>
      </c>
      <c r="L5162" s="285" t="s">
        <v>13431</v>
      </c>
      <c r="M5162" s="223"/>
      <c r="N5162" s="203">
        <v>4.8</v>
      </c>
      <c r="O5162" s="222" t="s">
        <v>940</v>
      </c>
    </row>
    <row r="5163" spans="1:15" ht="29.25" customHeight="1">
      <c r="A5163" s="221" t="s">
        <v>100</v>
      </c>
      <c r="B5163" s="221" t="s">
        <v>787</v>
      </c>
      <c r="C5163" s="222" t="s">
        <v>615</v>
      </c>
      <c r="D5163" s="222" t="s">
        <v>164</v>
      </c>
      <c r="E5163" s="199" t="s">
        <v>163</v>
      </c>
      <c r="F5163" s="200" t="s">
        <v>11927</v>
      </c>
      <c r="G5163" s="200" t="s">
        <v>11928</v>
      </c>
      <c r="H5163" s="200" t="s">
        <v>13406</v>
      </c>
      <c r="I5163" s="200">
        <v>45995</v>
      </c>
      <c r="J5163" s="143">
        <f t="shared" si="80"/>
        <v>45995</v>
      </c>
      <c r="K5163" s="202">
        <v>4</v>
      </c>
      <c r="L5163" s="284" t="s">
        <v>13432</v>
      </c>
      <c r="M5163" s="223"/>
      <c r="N5163" s="203">
        <v>25.2</v>
      </c>
      <c r="O5163" s="222" t="s">
        <v>959</v>
      </c>
    </row>
    <row r="5164" spans="1:15" ht="29.25" customHeight="1">
      <c r="A5164" s="221" t="s">
        <v>100</v>
      </c>
      <c r="B5164" s="221" t="s">
        <v>787</v>
      </c>
      <c r="C5164" s="222" t="s">
        <v>615</v>
      </c>
      <c r="D5164" s="222" t="s">
        <v>164</v>
      </c>
      <c r="E5164" s="199" t="s">
        <v>163</v>
      </c>
      <c r="F5164" s="200" t="s">
        <v>13407</v>
      </c>
      <c r="G5164" s="200" t="s">
        <v>13400</v>
      </c>
      <c r="H5164" s="200" t="s">
        <v>79</v>
      </c>
      <c r="I5164" s="200">
        <v>45995</v>
      </c>
      <c r="J5164" s="143">
        <f t="shared" si="80"/>
        <v>45995</v>
      </c>
      <c r="K5164" s="202">
        <v>4</v>
      </c>
      <c r="L5164" s="284" t="s">
        <v>13600</v>
      </c>
      <c r="M5164" s="223"/>
      <c r="N5164" s="203">
        <v>4.8</v>
      </c>
      <c r="O5164" s="222" t="s">
        <v>940</v>
      </c>
    </row>
    <row r="5165" spans="1:15" ht="29.25" customHeight="1">
      <c r="A5165" s="221" t="s">
        <v>100</v>
      </c>
      <c r="B5165" s="221" t="s">
        <v>787</v>
      </c>
      <c r="C5165" s="222" t="s">
        <v>615</v>
      </c>
      <c r="D5165" s="222" t="s">
        <v>164</v>
      </c>
      <c r="E5165" s="199" t="s">
        <v>163</v>
      </c>
      <c r="F5165" s="200" t="s">
        <v>11927</v>
      </c>
      <c r="G5165" s="200" t="s">
        <v>11928</v>
      </c>
      <c r="H5165" s="200" t="s">
        <v>13406</v>
      </c>
      <c r="I5165" s="200">
        <v>45996</v>
      </c>
      <c r="J5165" s="143">
        <f t="shared" si="80"/>
        <v>45996</v>
      </c>
      <c r="K5165" s="202">
        <v>4</v>
      </c>
      <c r="L5165" s="284" t="s">
        <v>13432</v>
      </c>
      <c r="M5165" s="223"/>
      <c r="N5165" s="203">
        <v>25.2</v>
      </c>
      <c r="O5165" s="222" t="s">
        <v>959</v>
      </c>
    </row>
    <row r="5166" spans="1:15" ht="29.25" customHeight="1">
      <c r="A5166" s="221" t="s">
        <v>100</v>
      </c>
      <c r="B5166" s="221" t="s">
        <v>787</v>
      </c>
      <c r="C5166" s="222" t="s">
        <v>615</v>
      </c>
      <c r="D5166" s="222" t="s">
        <v>164</v>
      </c>
      <c r="E5166" s="199" t="s">
        <v>163</v>
      </c>
      <c r="F5166" s="200" t="s">
        <v>13407</v>
      </c>
      <c r="G5166" s="200" t="s">
        <v>13400</v>
      </c>
      <c r="H5166" s="200" t="s">
        <v>79</v>
      </c>
      <c r="I5166" s="200">
        <v>45996</v>
      </c>
      <c r="J5166" s="143">
        <f t="shared" si="80"/>
        <v>45996</v>
      </c>
      <c r="K5166" s="202">
        <v>4</v>
      </c>
      <c r="L5166" s="284" t="s">
        <v>13601</v>
      </c>
      <c r="M5166" s="223"/>
      <c r="N5166" s="203">
        <v>4.8</v>
      </c>
      <c r="O5166" s="222" t="s">
        <v>940</v>
      </c>
    </row>
    <row r="5167" spans="1:15" ht="29.25" customHeight="1">
      <c r="A5167" s="221" t="s">
        <v>100</v>
      </c>
      <c r="B5167" s="221" t="s">
        <v>787</v>
      </c>
      <c r="C5167" s="222" t="s">
        <v>615</v>
      </c>
      <c r="D5167" s="222" t="s">
        <v>164</v>
      </c>
      <c r="E5167" s="199" t="s">
        <v>179</v>
      </c>
      <c r="F5167" s="200"/>
      <c r="G5167" s="200"/>
      <c r="H5167" s="200"/>
      <c r="I5167" s="200">
        <v>45999</v>
      </c>
      <c r="J5167" s="143">
        <f t="shared" si="80"/>
        <v>45999</v>
      </c>
      <c r="K5167" s="202">
        <v>1</v>
      </c>
      <c r="L5167" s="285" t="s">
        <v>13602</v>
      </c>
      <c r="M5167" s="223"/>
      <c r="N5167" s="203"/>
      <c r="O5167" s="222" t="s">
        <v>326</v>
      </c>
    </row>
    <row r="5168" spans="1:15" ht="29.25" customHeight="1">
      <c r="A5168" s="221" t="s">
        <v>100</v>
      </c>
      <c r="B5168" s="221" t="s">
        <v>787</v>
      </c>
      <c r="C5168" s="222" t="s">
        <v>615</v>
      </c>
      <c r="D5168" s="222" t="s">
        <v>164</v>
      </c>
      <c r="E5168" s="199" t="s">
        <v>163</v>
      </c>
      <c r="F5168" s="200" t="s">
        <v>11927</v>
      </c>
      <c r="G5168" s="200" t="s">
        <v>11928</v>
      </c>
      <c r="H5168" s="200" t="s">
        <v>13406</v>
      </c>
      <c r="I5168" s="200">
        <v>45999</v>
      </c>
      <c r="J5168" s="143">
        <f t="shared" si="80"/>
        <v>45999</v>
      </c>
      <c r="K5168" s="202">
        <v>3</v>
      </c>
      <c r="L5168" s="284" t="s">
        <v>13604</v>
      </c>
      <c r="M5168" s="223"/>
      <c r="N5168" s="203">
        <v>25.2</v>
      </c>
      <c r="O5168" s="222" t="s">
        <v>959</v>
      </c>
    </row>
    <row r="5169" spans="1:15" ht="29.25" customHeight="1">
      <c r="A5169" s="221" t="s">
        <v>100</v>
      </c>
      <c r="B5169" s="221" t="s">
        <v>787</v>
      </c>
      <c r="C5169" s="222" t="s">
        <v>615</v>
      </c>
      <c r="D5169" s="222" t="s">
        <v>164</v>
      </c>
      <c r="E5169" s="199" t="s">
        <v>163</v>
      </c>
      <c r="F5169" s="200" t="s">
        <v>13407</v>
      </c>
      <c r="G5169" s="200" t="s">
        <v>13400</v>
      </c>
      <c r="H5169" s="200" t="s">
        <v>79</v>
      </c>
      <c r="I5169" s="200">
        <v>45999</v>
      </c>
      <c r="J5169" s="143">
        <f t="shared" si="80"/>
        <v>45999</v>
      </c>
      <c r="K5169" s="202">
        <v>4</v>
      </c>
      <c r="L5169" s="284" t="s">
        <v>13603</v>
      </c>
      <c r="M5169" s="223"/>
      <c r="N5169" s="203">
        <v>4.8</v>
      </c>
      <c r="O5169" s="222" t="s">
        <v>940</v>
      </c>
    </row>
    <row r="5170" spans="1:15" ht="29.25" customHeight="1">
      <c r="A5170" s="221" t="s">
        <v>100</v>
      </c>
      <c r="B5170" s="221" t="s">
        <v>787</v>
      </c>
      <c r="C5170" s="222" t="s">
        <v>615</v>
      </c>
      <c r="D5170" s="222" t="s">
        <v>164</v>
      </c>
      <c r="E5170" s="199" t="s">
        <v>179</v>
      </c>
      <c r="F5170" s="200"/>
      <c r="G5170" s="200"/>
      <c r="H5170" s="200"/>
      <c r="I5170" s="200">
        <v>46000</v>
      </c>
      <c r="J5170" s="143">
        <f t="shared" si="80"/>
        <v>46000</v>
      </c>
      <c r="K5170" s="202">
        <v>3</v>
      </c>
      <c r="L5170" s="285" t="s">
        <v>13605</v>
      </c>
      <c r="M5170" s="223"/>
      <c r="N5170" s="203"/>
      <c r="O5170" s="222" t="s">
        <v>326</v>
      </c>
    </row>
    <row r="5171" spans="1:15" ht="29.25" customHeight="1">
      <c r="A5171" s="221" t="s">
        <v>100</v>
      </c>
      <c r="B5171" s="221" t="s">
        <v>787</v>
      </c>
      <c r="C5171" s="222" t="s">
        <v>615</v>
      </c>
      <c r="D5171" s="222" t="s">
        <v>164</v>
      </c>
      <c r="E5171" s="199" t="s">
        <v>163</v>
      </c>
      <c r="F5171" s="200" t="s">
        <v>8347</v>
      </c>
      <c r="G5171" s="200" t="s">
        <v>8348</v>
      </c>
      <c r="H5171" s="200" t="s">
        <v>9287</v>
      </c>
      <c r="I5171" s="200">
        <v>46000</v>
      </c>
      <c r="J5171" s="143">
        <f t="shared" si="80"/>
        <v>46000</v>
      </c>
      <c r="K5171" s="202">
        <v>5</v>
      </c>
      <c r="L5171" s="285" t="s">
        <v>13606</v>
      </c>
      <c r="M5171" s="223"/>
      <c r="N5171" s="203">
        <v>3.7642857142857098</v>
      </c>
      <c r="O5171" s="222" t="s">
        <v>971</v>
      </c>
    </row>
    <row r="5172" spans="1:15" ht="29.25" customHeight="1">
      <c r="A5172" s="221" t="s">
        <v>100</v>
      </c>
      <c r="B5172" s="221" t="s">
        <v>787</v>
      </c>
      <c r="C5172" s="222" t="s">
        <v>615</v>
      </c>
      <c r="D5172" s="222" t="s">
        <v>164</v>
      </c>
      <c r="E5172" s="199" t="s">
        <v>179</v>
      </c>
      <c r="F5172" s="200"/>
      <c r="G5172" s="200"/>
      <c r="H5172" s="200"/>
      <c r="I5172" s="200">
        <v>46001</v>
      </c>
      <c r="J5172" s="143">
        <f t="shared" si="80"/>
        <v>46001</v>
      </c>
      <c r="K5172" s="202">
        <v>1.5</v>
      </c>
      <c r="L5172" s="284" t="s">
        <v>13608</v>
      </c>
      <c r="M5172" s="223"/>
      <c r="N5172" s="203"/>
      <c r="O5172" s="222" t="s">
        <v>326</v>
      </c>
    </row>
    <row r="5173" spans="1:15" ht="29.25" customHeight="1">
      <c r="A5173" s="221" t="s">
        <v>100</v>
      </c>
      <c r="B5173" s="221" t="s">
        <v>787</v>
      </c>
      <c r="C5173" s="222" t="s">
        <v>615</v>
      </c>
      <c r="D5173" s="222" t="s">
        <v>164</v>
      </c>
      <c r="E5173" s="199" t="s">
        <v>163</v>
      </c>
      <c r="F5173" s="200" t="s">
        <v>8347</v>
      </c>
      <c r="G5173" s="200" t="s">
        <v>8348</v>
      </c>
      <c r="H5173" s="200" t="s">
        <v>9287</v>
      </c>
      <c r="I5173" s="200">
        <v>46001</v>
      </c>
      <c r="J5173" s="143">
        <f t="shared" si="80"/>
        <v>46001</v>
      </c>
      <c r="K5173" s="202">
        <v>5</v>
      </c>
      <c r="L5173" s="284" t="s">
        <v>13609</v>
      </c>
      <c r="M5173" s="223"/>
      <c r="N5173" s="203">
        <v>3.7642857142857098</v>
      </c>
      <c r="O5173" s="222" t="s">
        <v>971</v>
      </c>
    </row>
    <row r="5174" spans="1:15" ht="29.25" customHeight="1">
      <c r="A5174" s="221" t="s">
        <v>100</v>
      </c>
      <c r="B5174" s="221" t="s">
        <v>787</v>
      </c>
      <c r="C5174" s="222" t="s">
        <v>615</v>
      </c>
      <c r="D5174" s="222" t="s">
        <v>164</v>
      </c>
      <c r="E5174" s="199" t="s">
        <v>163</v>
      </c>
      <c r="F5174" s="200" t="s">
        <v>11927</v>
      </c>
      <c r="G5174" s="200" t="s">
        <v>11928</v>
      </c>
      <c r="H5174" s="200" t="s">
        <v>13406</v>
      </c>
      <c r="I5174" s="200">
        <v>46001</v>
      </c>
      <c r="J5174" s="143">
        <f t="shared" si="80"/>
        <v>46001</v>
      </c>
      <c r="K5174" s="202">
        <v>1.5</v>
      </c>
      <c r="L5174" s="285" t="s">
        <v>13607</v>
      </c>
      <c r="M5174" s="223"/>
      <c r="N5174" s="203">
        <v>25.2</v>
      </c>
      <c r="O5174" s="222" t="s">
        <v>959</v>
      </c>
    </row>
    <row r="5175" spans="1:15" ht="29.25" customHeight="1">
      <c r="A5175" s="221" t="s">
        <v>100</v>
      </c>
      <c r="B5175" s="221" t="s">
        <v>787</v>
      </c>
      <c r="C5175" s="222" t="s">
        <v>615</v>
      </c>
      <c r="D5175" s="222" t="s">
        <v>164</v>
      </c>
      <c r="E5175" s="199" t="s">
        <v>179</v>
      </c>
      <c r="F5175" s="200"/>
      <c r="G5175" s="200"/>
      <c r="H5175" s="200"/>
      <c r="I5175" s="200">
        <v>46002</v>
      </c>
      <c r="J5175" s="143">
        <f t="shared" si="80"/>
        <v>46002</v>
      </c>
      <c r="K5175" s="202">
        <v>1.5</v>
      </c>
      <c r="L5175" s="284" t="s">
        <v>14559</v>
      </c>
      <c r="M5175" s="223"/>
      <c r="N5175" s="203"/>
      <c r="O5175" s="222" t="s">
        <v>326</v>
      </c>
    </row>
    <row r="5176" spans="1:15" ht="29.25" customHeight="1">
      <c r="A5176" s="221" t="s">
        <v>100</v>
      </c>
      <c r="B5176" s="221" t="s">
        <v>787</v>
      </c>
      <c r="C5176" s="222" t="s">
        <v>615</v>
      </c>
      <c r="D5176" s="222" t="s">
        <v>164</v>
      </c>
      <c r="E5176" s="199" t="s">
        <v>163</v>
      </c>
      <c r="F5176" s="200" t="s">
        <v>8347</v>
      </c>
      <c r="G5176" s="200" t="s">
        <v>8348</v>
      </c>
      <c r="H5176" s="200" t="s">
        <v>9287</v>
      </c>
      <c r="I5176" s="200">
        <v>46002</v>
      </c>
      <c r="J5176" s="143">
        <f t="shared" si="80"/>
        <v>46002</v>
      </c>
      <c r="K5176" s="202">
        <v>2</v>
      </c>
      <c r="L5176" s="284" t="s">
        <v>13609</v>
      </c>
      <c r="M5176" s="223"/>
      <c r="N5176" s="203">
        <v>3.7642857142857098</v>
      </c>
      <c r="O5176" s="222" t="s">
        <v>971</v>
      </c>
    </row>
    <row r="5177" spans="1:15" ht="29.25" customHeight="1">
      <c r="A5177" s="221" t="s">
        <v>100</v>
      </c>
      <c r="B5177" s="221" t="s">
        <v>787</v>
      </c>
      <c r="C5177" s="222" t="s">
        <v>615</v>
      </c>
      <c r="D5177" s="222" t="s">
        <v>164</v>
      </c>
      <c r="E5177" s="199" t="s">
        <v>163</v>
      </c>
      <c r="F5177" s="200" t="s">
        <v>11927</v>
      </c>
      <c r="G5177" s="200" t="s">
        <v>11928</v>
      </c>
      <c r="H5177" s="200" t="s">
        <v>13406</v>
      </c>
      <c r="I5177" s="200">
        <v>46002</v>
      </c>
      <c r="J5177" s="143">
        <f t="shared" si="80"/>
        <v>46002</v>
      </c>
      <c r="K5177" s="202">
        <v>4.5</v>
      </c>
      <c r="L5177" s="284" t="s">
        <v>14560</v>
      </c>
      <c r="M5177" s="223"/>
      <c r="N5177" s="203">
        <v>25.2</v>
      </c>
      <c r="O5177" s="222" t="s">
        <v>959</v>
      </c>
    </row>
    <row r="5178" spans="1:15" ht="29.25" customHeight="1">
      <c r="A5178" s="221" t="s">
        <v>100</v>
      </c>
      <c r="B5178" s="221" t="s">
        <v>787</v>
      </c>
      <c r="C5178" s="222" t="s">
        <v>615</v>
      </c>
      <c r="D5178" s="222" t="s">
        <v>164</v>
      </c>
      <c r="E5178" s="199" t="s">
        <v>163</v>
      </c>
      <c r="F5178" s="200" t="s">
        <v>8347</v>
      </c>
      <c r="G5178" s="200" t="s">
        <v>8348</v>
      </c>
      <c r="H5178" s="200" t="s">
        <v>9287</v>
      </c>
      <c r="I5178" s="200">
        <v>46003</v>
      </c>
      <c r="J5178" s="143">
        <f t="shared" si="80"/>
        <v>46003</v>
      </c>
      <c r="K5178" s="202">
        <v>2</v>
      </c>
      <c r="L5178" s="284" t="s">
        <v>13609</v>
      </c>
      <c r="M5178" s="223"/>
      <c r="N5178" s="203">
        <v>3.7642857142857098</v>
      </c>
      <c r="O5178" s="222" t="s">
        <v>971</v>
      </c>
    </row>
    <row r="5179" spans="1:15" ht="29.25" customHeight="1">
      <c r="A5179" s="221" t="s">
        <v>100</v>
      </c>
      <c r="B5179" s="221" t="s">
        <v>787</v>
      </c>
      <c r="C5179" s="222" t="s">
        <v>615</v>
      </c>
      <c r="D5179" s="222" t="s">
        <v>164</v>
      </c>
      <c r="E5179" s="199" t="s">
        <v>163</v>
      </c>
      <c r="F5179" s="200" t="s">
        <v>11927</v>
      </c>
      <c r="G5179" s="200" t="s">
        <v>11928</v>
      </c>
      <c r="H5179" s="200" t="s">
        <v>13406</v>
      </c>
      <c r="I5179" s="200">
        <v>46003</v>
      </c>
      <c r="J5179" s="143">
        <f t="shared" si="80"/>
        <v>46003</v>
      </c>
      <c r="K5179" s="202">
        <v>6</v>
      </c>
      <c r="L5179" s="284" t="s">
        <v>14560</v>
      </c>
      <c r="M5179" s="223"/>
      <c r="N5179" s="203">
        <v>25.2</v>
      </c>
      <c r="O5179" s="222" t="s">
        <v>959</v>
      </c>
    </row>
    <row r="5180" spans="1:15" ht="29.25" customHeight="1">
      <c r="A5180" s="221" t="s">
        <v>100</v>
      </c>
      <c r="B5180" s="221" t="s">
        <v>787</v>
      </c>
      <c r="C5180" s="222" t="s">
        <v>615</v>
      </c>
      <c r="D5180" s="222" t="s">
        <v>164</v>
      </c>
      <c r="E5180" s="199" t="s">
        <v>163</v>
      </c>
      <c r="F5180" s="200" t="s">
        <v>11927</v>
      </c>
      <c r="G5180" s="200" t="s">
        <v>11928</v>
      </c>
      <c r="H5180" s="200" t="s">
        <v>13406</v>
      </c>
      <c r="I5180" s="200">
        <v>46006</v>
      </c>
      <c r="J5180" s="143">
        <f t="shared" si="80"/>
        <v>46006</v>
      </c>
      <c r="K5180" s="202">
        <v>5.5</v>
      </c>
      <c r="L5180" s="284" t="s">
        <v>14561</v>
      </c>
      <c r="M5180" s="223"/>
      <c r="N5180" s="203">
        <v>25.2</v>
      </c>
      <c r="O5180" s="222" t="s">
        <v>959</v>
      </c>
    </row>
    <row r="5181" spans="1:15" ht="29.25" customHeight="1">
      <c r="A5181" s="221" t="s">
        <v>100</v>
      </c>
      <c r="B5181" s="221" t="s">
        <v>787</v>
      </c>
      <c r="C5181" s="222" t="s">
        <v>615</v>
      </c>
      <c r="D5181" s="222" t="s">
        <v>164</v>
      </c>
      <c r="E5181" s="199" t="s">
        <v>163</v>
      </c>
      <c r="F5181" s="200" t="s">
        <v>13407</v>
      </c>
      <c r="G5181" s="200" t="s">
        <v>13400</v>
      </c>
      <c r="H5181" s="200" t="s">
        <v>79</v>
      </c>
      <c r="I5181" s="200">
        <v>46006</v>
      </c>
      <c r="J5181" s="143">
        <f t="shared" si="80"/>
        <v>46006</v>
      </c>
      <c r="K5181" s="202">
        <v>2.5</v>
      </c>
      <c r="L5181" s="284" t="s">
        <v>14562</v>
      </c>
      <c r="M5181" s="223"/>
      <c r="N5181" s="203">
        <v>4.8</v>
      </c>
      <c r="O5181" s="222" t="s">
        <v>940</v>
      </c>
    </row>
    <row r="5182" spans="1:15" ht="29.25" customHeight="1">
      <c r="A5182" s="221" t="s">
        <v>100</v>
      </c>
      <c r="B5182" s="221" t="s">
        <v>787</v>
      </c>
      <c r="C5182" s="222" t="s">
        <v>615</v>
      </c>
      <c r="D5182" s="222" t="s">
        <v>164</v>
      </c>
      <c r="E5182" s="199" t="s">
        <v>163</v>
      </c>
      <c r="F5182" s="200" t="s">
        <v>11927</v>
      </c>
      <c r="G5182" s="200" t="s">
        <v>11928</v>
      </c>
      <c r="H5182" s="200" t="s">
        <v>13406</v>
      </c>
      <c r="I5182" s="200">
        <v>46007</v>
      </c>
      <c r="J5182" s="143">
        <f t="shared" si="80"/>
        <v>46007</v>
      </c>
      <c r="K5182" s="202">
        <v>5.5</v>
      </c>
      <c r="L5182" s="284" t="s">
        <v>14560</v>
      </c>
      <c r="M5182" s="223"/>
      <c r="N5182" s="203">
        <v>25.2</v>
      </c>
      <c r="O5182" s="222" t="s">
        <v>959</v>
      </c>
    </row>
    <row r="5183" spans="1:15" ht="29.25" customHeight="1">
      <c r="A5183" s="221" t="s">
        <v>100</v>
      </c>
      <c r="B5183" s="221" t="s">
        <v>787</v>
      </c>
      <c r="C5183" s="222" t="s">
        <v>615</v>
      </c>
      <c r="D5183" s="222" t="s">
        <v>164</v>
      </c>
      <c r="E5183" s="199" t="s">
        <v>163</v>
      </c>
      <c r="F5183" s="200" t="s">
        <v>13407</v>
      </c>
      <c r="G5183" s="200" t="s">
        <v>13400</v>
      </c>
      <c r="H5183" s="200" t="s">
        <v>79</v>
      </c>
      <c r="I5183" s="200">
        <v>46007</v>
      </c>
      <c r="J5183" s="143">
        <f t="shared" si="80"/>
        <v>46007</v>
      </c>
      <c r="K5183" s="202">
        <v>2.5</v>
      </c>
      <c r="L5183" s="284" t="s">
        <v>14563</v>
      </c>
      <c r="M5183" s="223"/>
      <c r="N5183" s="203">
        <v>4.8</v>
      </c>
      <c r="O5183" s="222" t="s">
        <v>940</v>
      </c>
    </row>
    <row r="5184" spans="1:15" ht="29.25" customHeight="1">
      <c r="A5184" s="221" t="s">
        <v>100</v>
      </c>
      <c r="B5184" s="221" t="s">
        <v>787</v>
      </c>
      <c r="C5184" s="222" t="s">
        <v>615</v>
      </c>
      <c r="D5184" s="222" t="s">
        <v>164</v>
      </c>
      <c r="E5184" s="199" t="s">
        <v>163</v>
      </c>
      <c r="F5184" s="200" t="s">
        <v>11927</v>
      </c>
      <c r="G5184" s="200" t="s">
        <v>11928</v>
      </c>
      <c r="H5184" s="200" t="s">
        <v>13406</v>
      </c>
      <c r="I5184" s="200">
        <v>46008</v>
      </c>
      <c r="J5184" s="143">
        <f t="shared" si="80"/>
        <v>46008</v>
      </c>
      <c r="K5184" s="202">
        <v>5</v>
      </c>
      <c r="L5184" s="284" t="s">
        <v>14564</v>
      </c>
      <c r="M5184" s="223"/>
      <c r="N5184" s="203">
        <v>25.2</v>
      </c>
      <c r="O5184" s="222" t="s">
        <v>959</v>
      </c>
    </row>
    <row r="5185" spans="1:15" ht="29.25" customHeight="1">
      <c r="A5185" s="221" t="s">
        <v>100</v>
      </c>
      <c r="B5185" s="221" t="s">
        <v>787</v>
      </c>
      <c r="C5185" s="222" t="s">
        <v>615</v>
      </c>
      <c r="D5185" s="222" t="s">
        <v>164</v>
      </c>
      <c r="E5185" s="199" t="s">
        <v>163</v>
      </c>
      <c r="F5185" s="200" t="s">
        <v>13407</v>
      </c>
      <c r="G5185" s="200" t="s">
        <v>13400</v>
      </c>
      <c r="H5185" s="200" t="s">
        <v>79</v>
      </c>
      <c r="I5185" s="200">
        <v>46008</v>
      </c>
      <c r="J5185" s="143">
        <f t="shared" si="80"/>
        <v>46008</v>
      </c>
      <c r="K5185" s="202">
        <v>3</v>
      </c>
      <c r="L5185" s="284" t="s">
        <v>14565</v>
      </c>
      <c r="M5185" s="223"/>
      <c r="N5185" s="203">
        <v>4.8</v>
      </c>
      <c r="O5185" s="222" t="s">
        <v>940</v>
      </c>
    </row>
    <row r="5186" spans="1:15" ht="29.25" customHeight="1">
      <c r="A5186" s="221" t="s">
        <v>100</v>
      </c>
      <c r="B5186" s="221" t="s">
        <v>787</v>
      </c>
      <c r="C5186" s="222" t="s">
        <v>615</v>
      </c>
      <c r="D5186" s="222" t="s">
        <v>164</v>
      </c>
      <c r="E5186" s="199" t="s">
        <v>163</v>
      </c>
      <c r="F5186" s="200" t="s">
        <v>11927</v>
      </c>
      <c r="G5186" s="200" t="s">
        <v>11928</v>
      </c>
      <c r="H5186" s="200" t="s">
        <v>13405</v>
      </c>
      <c r="I5186" s="200">
        <v>46009</v>
      </c>
      <c r="J5186" s="143">
        <f t="shared" si="80"/>
        <v>46009</v>
      </c>
      <c r="K5186" s="202">
        <v>8</v>
      </c>
      <c r="L5186" s="285" t="s">
        <v>14566</v>
      </c>
      <c r="M5186" s="223"/>
      <c r="N5186" s="203">
        <v>3.9583333333333299</v>
      </c>
      <c r="O5186" s="222" t="s">
        <v>941</v>
      </c>
    </row>
    <row r="5187" spans="1:15" ht="29.25" customHeight="1">
      <c r="A5187" s="221" t="s">
        <v>100</v>
      </c>
      <c r="B5187" s="221" t="s">
        <v>787</v>
      </c>
      <c r="C5187" s="222" t="s">
        <v>615</v>
      </c>
      <c r="D5187" s="222" t="s">
        <v>164</v>
      </c>
      <c r="E5187" s="199" t="s">
        <v>163</v>
      </c>
      <c r="F5187" s="200" t="s">
        <v>11927</v>
      </c>
      <c r="G5187" s="200" t="s">
        <v>11928</v>
      </c>
      <c r="H5187" s="200" t="s">
        <v>13405</v>
      </c>
      <c r="I5187" s="200">
        <v>46010</v>
      </c>
      <c r="J5187" s="143">
        <f t="shared" ref="J5187:J5250" si="81">I5187</f>
        <v>46010</v>
      </c>
      <c r="K5187" s="202">
        <v>8</v>
      </c>
      <c r="L5187" s="285" t="s">
        <v>14566</v>
      </c>
      <c r="M5187" s="223"/>
      <c r="N5187" s="203">
        <v>3.9583333333333299</v>
      </c>
      <c r="O5187" s="222" t="s">
        <v>941</v>
      </c>
    </row>
    <row r="5188" spans="1:15" ht="29.25" customHeight="1">
      <c r="A5188" s="221" t="s">
        <v>100</v>
      </c>
      <c r="B5188" s="221" t="s">
        <v>787</v>
      </c>
      <c r="C5188" s="222" t="s">
        <v>615</v>
      </c>
      <c r="D5188" s="222" t="s">
        <v>164</v>
      </c>
      <c r="E5188" s="199" t="s">
        <v>163</v>
      </c>
      <c r="F5188" s="200" t="s">
        <v>11927</v>
      </c>
      <c r="G5188" s="200" t="s">
        <v>11928</v>
      </c>
      <c r="H5188" s="200" t="s">
        <v>13405</v>
      </c>
      <c r="I5188" s="200">
        <v>46013</v>
      </c>
      <c r="J5188" s="143">
        <f t="shared" si="81"/>
        <v>46013</v>
      </c>
      <c r="K5188" s="202">
        <v>7</v>
      </c>
      <c r="L5188" s="284" t="s">
        <v>14567</v>
      </c>
      <c r="M5188" s="223"/>
      <c r="N5188" s="203">
        <v>3.9583333333333299</v>
      </c>
      <c r="O5188" s="222" t="s">
        <v>941</v>
      </c>
    </row>
    <row r="5189" spans="1:15" ht="29.25" customHeight="1">
      <c r="A5189" s="221" t="s">
        <v>100</v>
      </c>
      <c r="B5189" s="221" t="s">
        <v>787</v>
      </c>
      <c r="C5189" s="222" t="s">
        <v>615</v>
      </c>
      <c r="D5189" s="222" t="s">
        <v>164</v>
      </c>
      <c r="E5189" s="199" t="s">
        <v>163</v>
      </c>
      <c r="F5189" s="200" t="s">
        <v>13407</v>
      </c>
      <c r="G5189" s="200" t="s">
        <v>13400</v>
      </c>
      <c r="H5189" s="200" t="s">
        <v>79</v>
      </c>
      <c r="I5189" s="200">
        <v>46013</v>
      </c>
      <c r="J5189" s="143">
        <f t="shared" si="81"/>
        <v>46013</v>
      </c>
      <c r="K5189" s="202">
        <v>1</v>
      </c>
      <c r="L5189" s="285" t="s">
        <v>11292</v>
      </c>
      <c r="M5189" s="223"/>
      <c r="N5189" s="203">
        <v>4.8</v>
      </c>
      <c r="O5189" s="222" t="s">
        <v>940</v>
      </c>
    </row>
    <row r="5190" spans="1:15" ht="29.25" customHeight="1">
      <c r="A5190" s="221" t="s">
        <v>100</v>
      </c>
      <c r="B5190" s="221" t="s">
        <v>787</v>
      </c>
      <c r="C5190" s="222" t="s">
        <v>615</v>
      </c>
      <c r="D5190" s="222" t="s">
        <v>164</v>
      </c>
      <c r="E5190" s="199" t="s">
        <v>163</v>
      </c>
      <c r="F5190" s="200" t="s">
        <v>11927</v>
      </c>
      <c r="G5190" s="200" t="s">
        <v>11928</v>
      </c>
      <c r="H5190" s="200" t="s">
        <v>13405</v>
      </c>
      <c r="I5190" s="200">
        <v>46014</v>
      </c>
      <c r="J5190" s="143">
        <f t="shared" si="81"/>
        <v>46014</v>
      </c>
      <c r="K5190" s="202">
        <v>6</v>
      </c>
      <c r="L5190" s="284" t="s">
        <v>14568</v>
      </c>
      <c r="M5190" s="223"/>
      <c r="N5190" s="203">
        <v>3.9583333333333299</v>
      </c>
      <c r="O5190" s="222" t="s">
        <v>941</v>
      </c>
    </row>
    <row r="5191" spans="1:15" ht="29.25" customHeight="1">
      <c r="A5191" s="221" t="s">
        <v>100</v>
      </c>
      <c r="B5191" s="221" t="s">
        <v>787</v>
      </c>
      <c r="C5191" s="222" t="s">
        <v>615</v>
      </c>
      <c r="D5191" s="222" t="s">
        <v>164</v>
      </c>
      <c r="E5191" s="199" t="s">
        <v>163</v>
      </c>
      <c r="F5191" s="200" t="s">
        <v>13407</v>
      </c>
      <c r="G5191" s="200" t="s">
        <v>13400</v>
      </c>
      <c r="H5191" s="200" t="s">
        <v>79</v>
      </c>
      <c r="I5191" s="200">
        <v>46014</v>
      </c>
      <c r="J5191" s="143">
        <f t="shared" si="81"/>
        <v>46014</v>
      </c>
      <c r="K5191" s="202">
        <v>2</v>
      </c>
      <c r="L5191" s="285" t="s">
        <v>14569</v>
      </c>
      <c r="M5191" s="223"/>
      <c r="N5191" s="203">
        <v>4.8</v>
      </c>
      <c r="O5191" s="222" t="s">
        <v>940</v>
      </c>
    </row>
    <row r="5192" spans="1:15" ht="29.25" customHeight="1">
      <c r="A5192" s="221" t="s">
        <v>100</v>
      </c>
      <c r="B5192" s="221" t="s">
        <v>787</v>
      </c>
      <c r="C5192" s="222" t="s">
        <v>615</v>
      </c>
      <c r="D5192" s="222" t="s">
        <v>164</v>
      </c>
      <c r="E5192" s="199" t="s">
        <v>163</v>
      </c>
      <c r="F5192" s="200" t="s">
        <v>11927</v>
      </c>
      <c r="G5192" s="200" t="s">
        <v>11928</v>
      </c>
      <c r="H5192" s="200" t="s">
        <v>13405</v>
      </c>
      <c r="I5192" s="200">
        <v>46015</v>
      </c>
      <c r="J5192" s="143">
        <f t="shared" si="81"/>
        <v>46015</v>
      </c>
      <c r="K5192" s="202">
        <v>8</v>
      </c>
      <c r="L5192" s="284" t="s">
        <v>14568</v>
      </c>
      <c r="M5192" s="223"/>
      <c r="N5192" s="203">
        <v>3.9583333333333299</v>
      </c>
      <c r="O5192" s="222" t="s">
        <v>941</v>
      </c>
    </row>
    <row r="5193" spans="1:15" ht="29.25" customHeight="1">
      <c r="A5193" s="221" t="s">
        <v>100</v>
      </c>
      <c r="B5193" s="221" t="s">
        <v>787</v>
      </c>
      <c r="C5193" s="222" t="s">
        <v>615</v>
      </c>
      <c r="D5193" s="222" t="s">
        <v>164</v>
      </c>
      <c r="E5193" s="199" t="s">
        <v>163</v>
      </c>
      <c r="F5193" s="200" t="s">
        <v>11927</v>
      </c>
      <c r="G5193" s="200" t="s">
        <v>11928</v>
      </c>
      <c r="H5193" s="200" t="s">
        <v>13406</v>
      </c>
      <c r="I5193" s="200">
        <v>46017</v>
      </c>
      <c r="J5193" s="143">
        <f t="shared" si="81"/>
        <v>46017</v>
      </c>
      <c r="K5193" s="202">
        <v>6</v>
      </c>
      <c r="L5193" s="284" t="s">
        <v>14857</v>
      </c>
      <c r="M5193" s="223"/>
      <c r="N5193" s="203">
        <v>25.2</v>
      </c>
      <c r="O5193" s="222" t="s">
        <v>959</v>
      </c>
    </row>
    <row r="5194" spans="1:15" ht="29.25" customHeight="1">
      <c r="A5194" s="221" t="s">
        <v>100</v>
      </c>
      <c r="B5194" s="221" t="s">
        <v>787</v>
      </c>
      <c r="C5194" s="222" t="s">
        <v>615</v>
      </c>
      <c r="D5194" s="222" t="s">
        <v>164</v>
      </c>
      <c r="E5194" s="199" t="s">
        <v>163</v>
      </c>
      <c r="F5194" s="200" t="s">
        <v>13407</v>
      </c>
      <c r="G5194" s="200" t="s">
        <v>13400</v>
      </c>
      <c r="H5194" s="200" t="s">
        <v>79</v>
      </c>
      <c r="I5194" s="200">
        <v>46017</v>
      </c>
      <c r="J5194" s="143">
        <f t="shared" si="81"/>
        <v>46017</v>
      </c>
      <c r="K5194" s="202">
        <v>2</v>
      </c>
      <c r="L5194" s="284" t="s">
        <v>14858</v>
      </c>
      <c r="M5194" s="223"/>
      <c r="N5194" s="203">
        <v>4.8</v>
      </c>
      <c r="O5194" s="222" t="s">
        <v>940</v>
      </c>
    </row>
    <row r="5195" spans="1:15" ht="29.25" customHeight="1">
      <c r="A5195" s="221" t="s">
        <v>100</v>
      </c>
      <c r="B5195" s="221" t="s">
        <v>787</v>
      </c>
      <c r="C5195" s="222" t="s">
        <v>615</v>
      </c>
      <c r="D5195" s="222" t="s">
        <v>164</v>
      </c>
      <c r="E5195" s="199" t="s">
        <v>163</v>
      </c>
      <c r="F5195" s="200" t="s">
        <v>11927</v>
      </c>
      <c r="G5195" s="200" t="s">
        <v>11928</v>
      </c>
      <c r="H5195" s="200" t="s">
        <v>13406</v>
      </c>
      <c r="I5195" s="200">
        <v>46020</v>
      </c>
      <c r="J5195" s="143">
        <f t="shared" si="81"/>
        <v>46020</v>
      </c>
      <c r="K5195" s="202">
        <v>6</v>
      </c>
      <c r="L5195" s="284" t="s">
        <v>14859</v>
      </c>
      <c r="M5195" s="223"/>
      <c r="N5195" s="203">
        <v>25.2</v>
      </c>
      <c r="O5195" s="222" t="s">
        <v>959</v>
      </c>
    </row>
    <row r="5196" spans="1:15" ht="29.25" customHeight="1">
      <c r="A5196" s="221" t="s">
        <v>100</v>
      </c>
      <c r="B5196" s="221" t="s">
        <v>787</v>
      </c>
      <c r="C5196" s="222" t="s">
        <v>615</v>
      </c>
      <c r="D5196" s="222" t="s">
        <v>164</v>
      </c>
      <c r="E5196" s="199" t="s">
        <v>163</v>
      </c>
      <c r="F5196" s="200" t="s">
        <v>13407</v>
      </c>
      <c r="G5196" s="200" t="s">
        <v>13400</v>
      </c>
      <c r="H5196" s="200" t="s">
        <v>79</v>
      </c>
      <c r="I5196" s="200">
        <v>46020</v>
      </c>
      <c r="J5196" s="143">
        <f t="shared" si="81"/>
        <v>46020</v>
      </c>
      <c r="K5196" s="202">
        <v>2</v>
      </c>
      <c r="L5196" s="284" t="s">
        <v>14860</v>
      </c>
      <c r="M5196" s="223"/>
      <c r="N5196" s="203">
        <v>4.8</v>
      </c>
      <c r="O5196" s="222" t="s">
        <v>940</v>
      </c>
    </row>
    <row r="5197" spans="1:15" ht="29.25" customHeight="1">
      <c r="A5197" s="221" t="s">
        <v>100</v>
      </c>
      <c r="B5197" s="221" t="s">
        <v>787</v>
      </c>
      <c r="C5197" s="222" t="s">
        <v>615</v>
      </c>
      <c r="D5197" s="222" t="s">
        <v>164</v>
      </c>
      <c r="E5197" s="199" t="s">
        <v>163</v>
      </c>
      <c r="F5197" s="200" t="s">
        <v>11927</v>
      </c>
      <c r="G5197" s="200" t="s">
        <v>11928</v>
      </c>
      <c r="H5197" s="200" t="s">
        <v>13406</v>
      </c>
      <c r="I5197" s="200">
        <v>46021</v>
      </c>
      <c r="J5197" s="143">
        <f t="shared" si="81"/>
        <v>46021</v>
      </c>
      <c r="K5197" s="202">
        <v>6</v>
      </c>
      <c r="L5197" s="284" t="s">
        <v>14859</v>
      </c>
      <c r="M5197" s="223"/>
      <c r="N5197" s="203">
        <v>25.2</v>
      </c>
      <c r="O5197" s="222" t="s">
        <v>959</v>
      </c>
    </row>
    <row r="5198" spans="1:15" ht="29.25" customHeight="1">
      <c r="A5198" s="221" t="s">
        <v>100</v>
      </c>
      <c r="B5198" s="221" t="s">
        <v>787</v>
      </c>
      <c r="C5198" s="222" t="s">
        <v>615</v>
      </c>
      <c r="D5198" s="222" t="s">
        <v>164</v>
      </c>
      <c r="E5198" s="199" t="s">
        <v>163</v>
      </c>
      <c r="F5198" s="200" t="s">
        <v>13407</v>
      </c>
      <c r="G5198" s="200" t="s">
        <v>13400</v>
      </c>
      <c r="H5198" s="200" t="s">
        <v>79</v>
      </c>
      <c r="I5198" s="200">
        <v>46021</v>
      </c>
      <c r="J5198" s="143">
        <f t="shared" si="81"/>
        <v>46021</v>
      </c>
      <c r="K5198" s="202">
        <v>2</v>
      </c>
      <c r="L5198" s="284" t="s">
        <v>14861</v>
      </c>
      <c r="M5198" s="223"/>
      <c r="N5198" s="203">
        <v>4.8</v>
      </c>
      <c r="O5198" s="222" t="s">
        <v>940</v>
      </c>
    </row>
    <row r="5199" spans="1:15" ht="29.25" customHeight="1">
      <c r="A5199" s="221" t="s">
        <v>100</v>
      </c>
      <c r="B5199" s="221" t="s">
        <v>787</v>
      </c>
      <c r="C5199" s="222" t="s">
        <v>615</v>
      </c>
      <c r="D5199" s="222" t="s">
        <v>164</v>
      </c>
      <c r="E5199" s="199" t="s">
        <v>165</v>
      </c>
      <c r="F5199" s="200"/>
      <c r="G5199" s="200"/>
      <c r="H5199" s="200"/>
      <c r="I5199" s="200">
        <v>46022</v>
      </c>
      <c r="J5199" s="143">
        <f t="shared" si="81"/>
        <v>46022</v>
      </c>
      <c r="K5199" s="202">
        <v>8</v>
      </c>
      <c r="L5199" s="285" t="s">
        <v>14862</v>
      </c>
      <c r="M5199" s="223"/>
      <c r="N5199" s="203"/>
      <c r="O5199" s="222" t="s">
        <v>326</v>
      </c>
    </row>
    <row r="5200" spans="1:15" ht="29.25" customHeight="1">
      <c r="A5200" s="221" t="s">
        <v>100</v>
      </c>
      <c r="B5200" s="221" t="s">
        <v>787</v>
      </c>
      <c r="C5200" s="222" t="s">
        <v>615</v>
      </c>
      <c r="D5200" s="222" t="s">
        <v>164</v>
      </c>
      <c r="E5200" s="199" t="s">
        <v>165</v>
      </c>
      <c r="F5200" s="200"/>
      <c r="G5200" s="200"/>
      <c r="H5200" s="200"/>
      <c r="I5200" s="200">
        <v>46024</v>
      </c>
      <c r="J5200" s="143">
        <f t="shared" si="81"/>
        <v>46024</v>
      </c>
      <c r="K5200" s="202">
        <v>8</v>
      </c>
      <c r="L5200" s="285" t="s">
        <v>14862</v>
      </c>
      <c r="M5200" s="223"/>
      <c r="N5200" s="203"/>
      <c r="O5200" s="222" t="s">
        <v>326</v>
      </c>
    </row>
    <row r="5201" spans="1:15" ht="29.25" customHeight="1">
      <c r="A5201" s="221" t="s">
        <v>100</v>
      </c>
      <c r="B5201" s="221" t="s">
        <v>787</v>
      </c>
      <c r="C5201" s="222" t="s">
        <v>615</v>
      </c>
      <c r="D5201" s="222" t="s">
        <v>164</v>
      </c>
      <c r="E5201" s="199" t="s">
        <v>163</v>
      </c>
      <c r="F5201" s="200" t="s">
        <v>11927</v>
      </c>
      <c r="G5201" s="200" t="s">
        <v>11928</v>
      </c>
      <c r="H5201" s="200" t="s">
        <v>13406</v>
      </c>
      <c r="I5201" s="200">
        <v>46027</v>
      </c>
      <c r="J5201" s="143">
        <f t="shared" si="81"/>
        <v>46027</v>
      </c>
      <c r="K5201" s="202">
        <v>8</v>
      </c>
      <c r="L5201" s="284" t="s">
        <v>14859</v>
      </c>
      <c r="M5201" s="223"/>
      <c r="N5201" s="203">
        <v>25.2</v>
      </c>
      <c r="O5201" s="222" t="s">
        <v>959</v>
      </c>
    </row>
    <row r="5202" spans="1:15" ht="29.25" customHeight="1">
      <c r="A5202" s="221" t="s">
        <v>100</v>
      </c>
      <c r="B5202" s="221" t="s">
        <v>787</v>
      </c>
      <c r="C5202" s="222" t="s">
        <v>615</v>
      </c>
      <c r="D5202" s="222" t="s">
        <v>164</v>
      </c>
      <c r="E5202" s="199" t="s">
        <v>163</v>
      </c>
      <c r="F5202" s="200" t="s">
        <v>11927</v>
      </c>
      <c r="G5202" s="200" t="s">
        <v>11928</v>
      </c>
      <c r="H5202" s="200" t="s">
        <v>13406</v>
      </c>
      <c r="I5202" s="200">
        <v>46028</v>
      </c>
      <c r="J5202" s="143">
        <f t="shared" si="81"/>
        <v>46028</v>
      </c>
      <c r="K5202" s="202">
        <v>6</v>
      </c>
      <c r="L5202" s="284" t="s">
        <v>15062</v>
      </c>
      <c r="M5202" s="223"/>
      <c r="N5202" s="203">
        <v>25.2</v>
      </c>
      <c r="O5202" s="222" t="s">
        <v>959</v>
      </c>
    </row>
    <row r="5203" spans="1:15" ht="29.25" customHeight="1">
      <c r="A5203" s="221" t="s">
        <v>100</v>
      </c>
      <c r="B5203" s="221" t="s">
        <v>787</v>
      </c>
      <c r="C5203" s="222" t="s">
        <v>615</v>
      </c>
      <c r="D5203" s="222" t="s">
        <v>164</v>
      </c>
      <c r="E5203" s="199" t="s">
        <v>163</v>
      </c>
      <c r="F5203" s="200" t="s">
        <v>13407</v>
      </c>
      <c r="G5203" s="200" t="s">
        <v>13400</v>
      </c>
      <c r="H5203" s="200" t="s">
        <v>79</v>
      </c>
      <c r="I5203" s="200">
        <v>46028</v>
      </c>
      <c r="J5203" s="143">
        <f t="shared" si="81"/>
        <v>46028</v>
      </c>
      <c r="K5203" s="202">
        <v>2</v>
      </c>
      <c r="L5203" s="284" t="s">
        <v>15063</v>
      </c>
      <c r="M5203" s="223"/>
      <c r="N5203" s="203">
        <v>4.8</v>
      </c>
      <c r="O5203" s="222" t="s">
        <v>940</v>
      </c>
    </row>
    <row r="5204" spans="1:15" ht="29.25" customHeight="1">
      <c r="A5204" s="221" t="s">
        <v>100</v>
      </c>
      <c r="B5204" s="221" t="s">
        <v>787</v>
      </c>
      <c r="C5204" s="222" t="s">
        <v>615</v>
      </c>
      <c r="D5204" s="222" t="s">
        <v>164</v>
      </c>
      <c r="E5204" s="199" t="s">
        <v>171</v>
      </c>
      <c r="F5204" s="200"/>
      <c r="G5204" s="200"/>
      <c r="H5204" s="200"/>
      <c r="I5204" s="200">
        <v>46029</v>
      </c>
      <c r="J5204" s="143">
        <f t="shared" si="81"/>
        <v>46029</v>
      </c>
      <c r="K5204" s="202">
        <v>1</v>
      </c>
      <c r="L5204" s="285" t="s">
        <v>15064</v>
      </c>
      <c r="M5204" s="223"/>
      <c r="N5204" s="203"/>
      <c r="O5204" s="222" t="s">
        <v>326</v>
      </c>
    </row>
    <row r="5205" spans="1:15" ht="29.25" customHeight="1">
      <c r="A5205" s="221" t="s">
        <v>100</v>
      </c>
      <c r="B5205" s="221" t="s">
        <v>787</v>
      </c>
      <c r="C5205" s="222" t="s">
        <v>615</v>
      </c>
      <c r="D5205" s="222" t="s">
        <v>164</v>
      </c>
      <c r="E5205" s="199" t="s">
        <v>163</v>
      </c>
      <c r="F5205" s="200" t="s">
        <v>11927</v>
      </c>
      <c r="G5205" s="200" t="s">
        <v>11928</v>
      </c>
      <c r="H5205" s="200" t="s">
        <v>13406</v>
      </c>
      <c r="I5205" s="200">
        <v>46029</v>
      </c>
      <c r="J5205" s="143">
        <f t="shared" si="81"/>
        <v>46029</v>
      </c>
      <c r="K5205" s="202">
        <v>5</v>
      </c>
      <c r="L5205" s="284" t="s">
        <v>15065</v>
      </c>
      <c r="M5205" s="223"/>
      <c r="N5205" s="203">
        <v>25.2</v>
      </c>
      <c r="O5205" s="222" t="s">
        <v>959</v>
      </c>
    </row>
    <row r="5206" spans="1:15" ht="29.25" customHeight="1">
      <c r="A5206" s="221" t="s">
        <v>100</v>
      </c>
      <c r="B5206" s="221" t="s">
        <v>787</v>
      </c>
      <c r="C5206" s="222" t="s">
        <v>615</v>
      </c>
      <c r="D5206" s="222" t="s">
        <v>164</v>
      </c>
      <c r="E5206" s="199" t="s">
        <v>163</v>
      </c>
      <c r="F5206" s="200" t="s">
        <v>13407</v>
      </c>
      <c r="G5206" s="200" t="s">
        <v>13400</v>
      </c>
      <c r="H5206" s="200" t="s">
        <v>79</v>
      </c>
      <c r="I5206" s="200">
        <v>46029</v>
      </c>
      <c r="J5206" s="143">
        <f t="shared" si="81"/>
        <v>46029</v>
      </c>
      <c r="K5206" s="202">
        <v>2</v>
      </c>
      <c r="L5206" s="284" t="s">
        <v>15066</v>
      </c>
      <c r="M5206" s="223"/>
      <c r="N5206" s="203">
        <v>4.8</v>
      </c>
      <c r="O5206" s="222" t="s">
        <v>940</v>
      </c>
    </row>
    <row r="5207" spans="1:15" ht="29.25" customHeight="1">
      <c r="A5207" s="221" t="s">
        <v>100</v>
      </c>
      <c r="B5207" s="221" t="s">
        <v>787</v>
      </c>
      <c r="C5207" s="222" t="s">
        <v>615</v>
      </c>
      <c r="D5207" s="222" t="s">
        <v>164</v>
      </c>
      <c r="E5207" s="199" t="s">
        <v>163</v>
      </c>
      <c r="F5207" s="200" t="s">
        <v>11927</v>
      </c>
      <c r="G5207" s="200" t="s">
        <v>11928</v>
      </c>
      <c r="H5207" s="200" t="s">
        <v>13833</v>
      </c>
      <c r="I5207" s="200">
        <v>46030</v>
      </c>
      <c r="J5207" s="143">
        <f t="shared" si="81"/>
        <v>46030</v>
      </c>
      <c r="K5207" s="202">
        <v>3</v>
      </c>
      <c r="L5207" s="285" t="s">
        <v>15801</v>
      </c>
      <c r="M5207" s="223"/>
      <c r="N5207" s="203">
        <v>3.4583333333333299</v>
      </c>
      <c r="O5207" s="222" t="s">
        <v>941</v>
      </c>
    </row>
    <row r="5208" spans="1:15" ht="29.25" customHeight="1">
      <c r="A5208" s="221" t="s">
        <v>100</v>
      </c>
      <c r="B5208" s="221" t="s">
        <v>787</v>
      </c>
      <c r="C5208" s="222" t="s">
        <v>615</v>
      </c>
      <c r="D5208" s="222" t="s">
        <v>164</v>
      </c>
      <c r="E5208" s="199" t="s">
        <v>163</v>
      </c>
      <c r="F5208" s="200" t="s">
        <v>9823</v>
      </c>
      <c r="G5208" s="200" t="s">
        <v>9824</v>
      </c>
      <c r="H5208" s="200" t="s">
        <v>10405</v>
      </c>
      <c r="I5208" s="200">
        <v>46030</v>
      </c>
      <c r="J5208" s="143">
        <f t="shared" si="81"/>
        <v>46030</v>
      </c>
      <c r="K5208" s="202">
        <v>2</v>
      </c>
      <c r="L5208" s="285" t="s">
        <v>15802</v>
      </c>
      <c r="M5208" s="223"/>
      <c r="N5208" s="203">
        <v>1.0874999999999999</v>
      </c>
      <c r="O5208" s="222" t="s">
        <v>943</v>
      </c>
    </row>
    <row r="5209" spans="1:15" ht="29.25" customHeight="1">
      <c r="A5209" s="221" t="s">
        <v>100</v>
      </c>
      <c r="B5209" s="221" t="s">
        <v>787</v>
      </c>
      <c r="C5209" s="222" t="s">
        <v>615</v>
      </c>
      <c r="D5209" s="222" t="s">
        <v>164</v>
      </c>
      <c r="E5209" s="199" t="s">
        <v>163</v>
      </c>
      <c r="F5209" s="200" t="s">
        <v>11927</v>
      </c>
      <c r="G5209" s="200" t="s">
        <v>11928</v>
      </c>
      <c r="H5209" s="200" t="s">
        <v>13406</v>
      </c>
      <c r="I5209" s="200">
        <v>46030</v>
      </c>
      <c r="J5209" s="143">
        <f t="shared" si="81"/>
        <v>46030</v>
      </c>
      <c r="K5209" s="202">
        <v>3</v>
      </c>
      <c r="L5209" s="285" t="s">
        <v>15803</v>
      </c>
      <c r="M5209" s="223"/>
      <c r="N5209" s="203">
        <v>25.2</v>
      </c>
      <c r="O5209" s="222" t="s">
        <v>959</v>
      </c>
    </row>
    <row r="5210" spans="1:15" ht="29.25" customHeight="1">
      <c r="A5210" s="221" t="s">
        <v>100</v>
      </c>
      <c r="B5210" s="221" t="s">
        <v>787</v>
      </c>
      <c r="C5210" s="222" t="s">
        <v>615</v>
      </c>
      <c r="D5210" s="222" t="s">
        <v>164</v>
      </c>
      <c r="E5210" s="199" t="s">
        <v>163</v>
      </c>
      <c r="F5210" s="200" t="s">
        <v>11927</v>
      </c>
      <c r="G5210" s="200" t="s">
        <v>11928</v>
      </c>
      <c r="H5210" s="200" t="s">
        <v>13833</v>
      </c>
      <c r="I5210" s="200">
        <v>46031</v>
      </c>
      <c r="J5210" s="143">
        <f t="shared" si="81"/>
        <v>46031</v>
      </c>
      <c r="K5210" s="202">
        <v>3</v>
      </c>
      <c r="L5210" s="285" t="s">
        <v>15801</v>
      </c>
      <c r="M5210" s="223"/>
      <c r="N5210" s="203">
        <v>3.4583333333333299</v>
      </c>
      <c r="O5210" s="222" t="s">
        <v>941</v>
      </c>
    </row>
    <row r="5211" spans="1:15" ht="29.25" customHeight="1">
      <c r="A5211" s="221" t="s">
        <v>100</v>
      </c>
      <c r="B5211" s="221" t="s">
        <v>787</v>
      </c>
      <c r="C5211" s="222" t="s">
        <v>615</v>
      </c>
      <c r="D5211" s="222" t="s">
        <v>164</v>
      </c>
      <c r="E5211" s="199" t="s">
        <v>163</v>
      </c>
      <c r="F5211" s="200" t="s">
        <v>9823</v>
      </c>
      <c r="G5211" s="200" t="s">
        <v>9824</v>
      </c>
      <c r="H5211" s="200" t="s">
        <v>10405</v>
      </c>
      <c r="I5211" s="200">
        <v>46031</v>
      </c>
      <c r="J5211" s="143">
        <f t="shared" si="81"/>
        <v>46031</v>
      </c>
      <c r="K5211" s="202">
        <v>2</v>
      </c>
      <c r="L5211" s="285" t="s">
        <v>15802</v>
      </c>
      <c r="M5211" s="223"/>
      <c r="N5211" s="203">
        <v>1.0874999999999999</v>
      </c>
      <c r="O5211" s="222" t="s">
        <v>943</v>
      </c>
    </row>
    <row r="5212" spans="1:15" ht="29.25" customHeight="1">
      <c r="A5212" s="221" t="s">
        <v>100</v>
      </c>
      <c r="B5212" s="221" t="s">
        <v>787</v>
      </c>
      <c r="C5212" s="222" t="s">
        <v>615</v>
      </c>
      <c r="D5212" s="222" t="s">
        <v>164</v>
      </c>
      <c r="E5212" s="199" t="s">
        <v>163</v>
      </c>
      <c r="F5212" s="200" t="s">
        <v>11927</v>
      </c>
      <c r="G5212" s="200" t="s">
        <v>11928</v>
      </c>
      <c r="H5212" s="200" t="s">
        <v>13406</v>
      </c>
      <c r="I5212" s="200">
        <v>46031</v>
      </c>
      <c r="J5212" s="143">
        <f t="shared" si="81"/>
        <v>46031</v>
      </c>
      <c r="K5212" s="202">
        <v>3</v>
      </c>
      <c r="L5212" s="284" t="s">
        <v>15804</v>
      </c>
      <c r="M5212" s="223"/>
      <c r="N5212" s="203">
        <v>25.2</v>
      </c>
      <c r="O5212" s="222" t="s">
        <v>959</v>
      </c>
    </row>
    <row r="5213" spans="1:15" ht="29.25" customHeight="1">
      <c r="A5213" s="221" t="s">
        <v>100</v>
      </c>
      <c r="B5213" s="221" t="s">
        <v>787</v>
      </c>
      <c r="C5213" s="222" t="s">
        <v>615</v>
      </c>
      <c r="D5213" s="222" t="s">
        <v>164</v>
      </c>
      <c r="E5213" s="199" t="s">
        <v>163</v>
      </c>
      <c r="F5213" s="200" t="s">
        <v>11927</v>
      </c>
      <c r="G5213" s="200" t="s">
        <v>11928</v>
      </c>
      <c r="H5213" s="200" t="s">
        <v>99</v>
      </c>
      <c r="I5213" s="200">
        <v>46034</v>
      </c>
      <c r="J5213" s="143">
        <f t="shared" si="81"/>
        <v>46034</v>
      </c>
      <c r="K5213" s="202">
        <v>1</v>
      </c>
      <c r="L5213" s="285" t="s">
        <v>15805</v>
      </c>
      <c r="M5213" s="223"/>
      <c r="N5213" s="203">
        <v>1</v>
      </c>
      <c r="O5213" s="222" t="s">
        <v>947</v>
      </c>
    </row>
    <row r="5214" spans="1:15" ht="29.25" customHeight="1">
      <c r="A5214" s="221" t="s">
        <v>100</v>
      </c>
      <c r="B5214" s="221" t="s">
        <v>787</v>
      </c>
      <c r="C5214" s="222" t="s">
        <v>615</v>
      </c>
      <c r="D5214" s="222" t="s">
        <v>164</v>
      </c>
      <c r="E5214" s="199" t="s">
        <v>163</v>
      </c>
      <c r="F5214" s="200" t="s">
        <v>11927</v>
      </c>
      <c r="G5214" s="200" t="s">
        <v>11928</v>
      </c>
      <c r="H5214" s="200" t="s">
        <v>13406</v>
      </c>
      <c r="I5214" s="200">
        <v>46034</v>
      </c>
      <c r="J5214" s="143">
        <f t="shared" si="81"/>
        <v>46034</v>
      </c>
      <c r="K5214" s="202">
        <v>3</v>
      </c>
      <c r="L5214" s="284" t="s">
        <v>15804</v>
      </c>
      <c r="M5214" s="223"/>
      <c r="N5214" s="203">
        <v>25.2</v>
      </c>
      <c r="O5214" s="222" t="s">
        <v>959</v>
      </c>
    </row>
    <row r="5215" spans="1:15" ht="29.25" customHeight="1">
      <c r="A5215" s="221" t="s">
        <v>100</v>
      </c>
      <c r="B5215" s="221" t="s">
        <v>787</v>
      </c>
      <c r="C5215" s="222" t="s">
        <v>615</v>
      </c>
      <c r="D5215" s="222" t="s">
        <v>164</v>
      </c>
      <c r="E5215" s="199" t="s">
        <v>163</v>
      </c>
      <c r="F5215" s="200" t="s">
        <v>13407</v>
      </c>
      <c r="G5215" s="200" t="s">
        <v>13400</v>
      </c>
      <c r="H5215" s="200" t="s">
        <v>79</v>
      </c>
      <c r="I5215" s="200">
        <v>46034</v>
      </c>
      <c r="J5215" s="143">
        <f t="shared" si="81"/>
        <v>46034</v>
      </c>
      <c r="K5215" s="202">
        <v>4</v>
      </c>
      <c r="L5215" s="284" t="s">
        <v>15806</v>
      </c>
      <c r="M5215" s="223"/>
      <c r="N5215" s="203">
        <v>4.8</v>
      </c>
      <c r="O5215" s="222" t="s">
        <v>940</v>
      </c>
    </row>
    <row r="5216" spans="1:15" ht="29.25" customHeight="1">
      <c r="A5216" s="221" t="s">
        <v>100</v>
      </c>
      <c r="B5216" s="221" t="s">
        <v>787</v>
      </c>
      <c r="C5216" s="222" t="s">
        <v>615</v>
      </c>
      <c r="D5216" s="222" t="s">
        <v>164</v>
      </c>
      <c r="E5216" s="199" t="s">
        <v>163</v>
      </c>
      <c r="F5216" s="200" t="s">
        <v>11927</v>
      </c>
      <c r="G5216" s="200" t="s">
        <v>11928</v>
      </c>
      <c r="H5216" s="200" t="s">
        <v>13833</v>
      </c>
      <c r="I5216" s="200">
        <v>46035</v>
      </c>
      <c r="J5216" s="143">
        <f t="shared" si="81"/>
        <v>46035</v>
      </c>
      <c r="K5216" s="202">
        <v>4</v>
      </c>
      <c r="L5216" s="284" t="s">
        <v>15807</v>
      </c>
      <c r="M5216" s="223"/>
      <c r="N5216" s="203">
        <v>3.4583333333333299</v>
      </c>
      <c r="O5216" s="222" t="s">
        <v>941</v>
      </c>
    </row>
    <row r="5217" spans="1:15" ht="29.25" customHeight="1">
      <c r="A5217" s="221" t="s">
        <v>100</v>
      </c>
      <c r="B5217" s="221" t="s">
        <v>787</v>
      </c>
      <c r="C5217" s="222" t="s">
        <v>615</v>
      </c>
      <c r="D5217" s="222" t="s">
        <v>164</v>
      </c>
      <c r="E5217" s="199" t="s">
        <v>163</v>
      </c>
      <c r="F5217" s="200" t="s">
        <v>13407</v>
      </c>
      <c r="G5217" s="200" t="s">
        <v>13400</v>
      </c>
      <c r="H5217" s="200" t="s">
        <v>79</v>
      </c>
      <c r="I5217" s="200">
        <v>46035</v>
      </c>
      <c r="J5217" s="143">
        <f t="shared" si="81"/>
        <v>46035</v>
      </c>
      <c r="K5217" s="202">
        <v>4</v>
      </c>
      <c r="L5217" s="284" t="s">
        <v>15808</v>
      </c>
      <c r="M5217" s="223"/>
      <c r="N5217" s="203">
        <v>4.8</v>
      </c>
      <c r="O5217" s="222" t="s">
        <v>940</v>
      </c>
    </row>
    <row r="5218" spans="1:15" ht="29.25" customHeight="1">
      <c r="A5218" s="221" t="s">
        <v>100</v>
      </c>
      <c r="B5218" s="221" t="s">
        <v>787</v>
      </c>
      <c r="C5218" s="222" t="s">
        <v>615</v>
      </c>
      <c r="D5218" s="222" t="s">
        <v>164</v>
      </c>
      <c r="E5218" s="199" t="s">
        <v>163</v>
      </c>
      <c r="F5218" s="200" t="s">
        <v>11927</v>
      </c>
      <c r="G5218" s="200" t="s">
        <v>11928</v>
      </c>
      <c r="H5218" s="200" t="s">
        <v>13833</v>
      </c>
      <c r="I5218" s="200">
        <v>46036</v>
      </c>
      <c r="J5218" s="143">
        <f t="shared" si="81"/>
        <v>46036</v>
      </c>
      <c r="K5218" s="202">
        <v>5.5</v>
      </c>
      <c r="L5218" s="284" t="s">
        <v>15807</v>
      </c>
      <c r="M5218" s="223"/>
      <c r="N5218" s="203">
        <v>3.4583333333333299</v>
      </c>
      <c r="O5218" s="222" t="s">
        <v>941</v>
      </c>
    </row>
    <row r="5219" spans="1:15" ht="29.25" customHeight="1">
      <c r="A5219" s="221" t="s">
        <v>100</v>
      </c>
      <c r="B5219" s="221" t="s">
        <v>787</v>
      </c>
      <c r="C5219" s="222" t="s">
        <v>615</v>
      </c>
      <c r="D5219" s="222" t="s">
        <v>164</v>
      </c>
      <c r="E5219" s="199" t="s">
        <v>163</v>
      </c>
      <c r="F5219" s="200" t="s">
        <v>13407</v>
      </c>
      <c r="G5219" s="200" t="s">
        <v>13400</v>
      </c>
      <c r="H5219" s="200" t="s">
        <v>79</v>
      </c>
      <c r="I5219" s="200">
        <v>46036</v>
      </c>
      <c r="J5219" s="143">
        <f t="shared" si="81"/>
        <v>46036</v>
      </c>
      <c r="K5219" s="202">
        <v>2.5</v>
      </c>
      <c r="L5219" s="284" t="s">
        <v>15809</v>
      </c>
      <c r="M5219" s="223"/>
      <c r="N5219" s="203">
        <v>4.8</v>
      </c>
      <c r="O5219" s="222" t="s">
        <v>940</v>
      </c>
    </row>
    <row r="5220" spans="1:15" ht="29.25" customHeight="1">
      <c r="A5220" s="221" t="s">
        <v>100</v>
      </c>
      <c r="B5220" s="221" t="s">
        <v>787</v>
      </c>
      <c r="C5220" s="222" t="s">
        <v>615</v>
      </c>
      <c r="D5220" s="222" t="s">
        <v>164</v>
      </c>
      <c r="E5220" s="199" t="s">
        <v>163</v>
      </c>
      <c r="F5220" s="200" t="s">
        <v>11927</v>
      </c>
      <c r="G5220" s="200" t="s">
        <v>11928</v>
      </c>
      <c r="H5220" s="200" t="s">
        <v>13833</v>
      </c>
      <c r="I5220" s="200">
        <v>46037</v>
      </c>
      <c r="J5220" s="143">
        <f t="shared" si="81"/>
        <v>46037</v>
      </c>
      <c r="K5220" s="202">
        <v>6</v>
      </c>
      <c r="L5220" s="284" t="s">
        <v>16116</v>
      </c>
      <c r="M5220" s="223"/>
      <c r="N5220" s="203">
        <v>3.4583333333333299</v>
      </c>
      <c r="O5220" s="222" t="s">
        <v>941</v>
      </c>
    </row>
    <row r="5221" spans="1:15" ht="29.25" customHeight="1">
      <c r="A5221" s="221" t="s">
        <v>100</v>
      </c>
      <c r="B5221" s="221" t="s">
        <v>787</v>
      </c>
      <c r="C5221" s="222" t="s">
        <v>615</v>
      </c>
      <c r="D5221" s="222" t="s">
        <v>164</v>
      </c>
      <c r="E5221" s="199" t="s">
        <v>163</v>
      </c>
      <c r="F5221" s="200" t="s">
        <v>9823</v>
      </c>
      <c r="G5221" s="200" t="s">
        <v>9824</v>
      </c>
      <c r="H5221" s="200" t="s">
        <v>10405</v>
      </c>
      <c r="I5221" s="200">
        <v>46037</v>
      </c>
      <c r="J5221" s="143">
        <f t="shared" si="81"/>
        <v>46037</v>
      </c>
      <c r="K5221" s="202">
        <v>2</v>
      </c>
      <c r="L5221" s="285" t="s">
        <v>16117</v>
      </c>
      <c r="M5221" s="223"/>
      <c r="N5221" s="203">
        <v>1.0874999999999999</v>
      </c>
      <c r="O5221" s="222" t="s">
        <v>943</v>
      </c>
    </row>
    <row r="5222" spans="1:15" ht="29.25" customHeight="1">
      <c r="A5222" s="221" t="s">
        <v>100</v>
      </c>
      <c r="B5222" s="221" t="s">
        <v>787</v>
      </c>
      <c r="C5222" s="222" t="s">
        <v>615</v>
      </c>
      <c r="D5222" s="222" t="s">
        <v>164</v>
      </c>
      <c r="E5222" s="199" t="s">
        <v>163</v>
      </c>
      <c r="F5222" s="200" t="s">
        <v>8347</v>
      </c>
      <c r="G5222" s="200" t="s">
        <v>8348</v>
      </c>
      <c r="H5222" s="200" t="s">
        <v>9287</v>
      </c>
      <c r="I5222" s="200">
        <v>46038</v>
      </c>
      <c r="J5222" s="143">
        <f t="shared" si="81"/>
        <v>46038</v>
      </c>
      <c r="K5222" s="202">
        <v>4</v>
      </c>
      <c r="L5222" s="285" t="s">
        <v>15802</v>
      </c>
      <c r="M5222" s="223"/>
      <c r="N5222" s="203">
        <v>3.7642857142857098</v>
      </c>
      <c r="O5222" s="222" t="s">
        <v>971</v>
      </c>
    </row>
    <row r="5223" spans="1:15" ht="29.25" customHeight="1">
      <c r="A5223" s="221" t="s">
        <v>100</v>
      </c>
      <c r="B5223" s="221" t="s">
        <v>787</v>
      </c>
      <c r="C5223" s="222" t="s">
        <v>615</v>
      </c>
      <c r="D5223" s="222" t="s">
        <v>164</v>
      </c>
      <c r="E5223" s="199" t="s">
        <v>163</v>
      </c>
      <c r="F5223" s="200" t="s">
        <v>13407</v>
      </c>
      <c r="G5223" s="200" t="s">
        <v>13400</v>
      </c>
      <c r="H5223" s="200" t="s">
        <v>79</v>
      </c>
      <c r="I5223" s="200">
        <v>46038</v>
      </c>
      <c r="J5223" s="143">
        <f t="shared" si="81"/>
        <v>46038</v>
      </c>
      <c r="K5223" s="202">
        <v>4</v>
      </c>
      <c r="L5223" s="284" t="s">
        <v>16118</v>
      </c>
      <c r="M5223" s="223"/>
      <c r="N5223" s="203">
        <v>4.8</v>
      </c>
      <c r="O5223" s="222" t="s">
        <v>940</v>
      </c>
    </row>
    <row r="5224" spans="1:15" ht="29.25" customHeight="1">
      <c r="A5224" s="221" t="s">
        <v>100</v>
      </c>
      <c r="B5224" s="221" t="s">
        <v>787</v>
      </c>
      <c r="C5224" s="222" t="s">
        <v>615</v>
      </c>
      <c r="D5224" s="222" t="s">
        <v>164</v>
      </c>
      <c r="E5224" s="199" t="s">
        <v>163</v>
      </c>
      <c r="F5224" s="200" t="s">
        <v>11927</v>
      </c>
      <c r="G5224" s="200" t="s">
        <v>11928</v>
      </c>
      <c r="H5224" s="200" t="s">
        <v>13833</v>
      </c>
      <c r="I5224" s="200">
        <v>46041</v>
      </c>
      <c r="J5224" s="143">
        <f t="shared" si="81"/>
        <v>46041</v>
      </c>
      <c r="K5224" s="202">
        <v>3</v>
      </c>
      <c r="L5224" s="284" t="s">
        <v>16119</v>
      </c>
      <c r="M5224" s="223"/>
      <c r="N5224" s="203">
        <v>3.4583333333333299</v>
      </c>
      <c r="O5224" s="222" t="s">
        <v>941</v>
      </c>
    </row>
    <row r="5225" spans="1:15" ht="29.25" customHeight="1">
      <c r="A5225" s="221" t="s">
        <v>100</v>
      </c>
      <c r="B5225" s="221" t="s">
        <v>787</v>
      </c>
      <c r="C5225" s="222" t="s">
        <v>615</v>
      </c>
      <c r="D5225" s="222" t="s">
        <v>164</v>
      </c>
      <c r="E5225" s="199" t="s">
        <v>163</v>
      </c>
      <c r="F5225" s="200" t="s">
        <v>13407</v>
      </c>
      <c r="G5225" s="200" t="s">
        <v>13400</v>
      </c>
      <c r="H5225" s="200" t="s">
        <v>79</v>
      </c>
      <c r="I5225" s="200">
        <v>46041</v>
      </c>
      <c r="J5225" s="143">
        <f t="shared" si="81"/>
        <v>46041</v>
      </c>
      <c r="K5225" s="202">
        <v>5</v>
      </c>
      <c r="L5225" s="284" t="s">
        <v>16120</v>
      </c>
      <c r="M5225" s="223"/>
      <c r="N5225" s="203">
        <v>4.8</v>
      </c>
      <c r="O5225" s="222" t="s">
        <v>940</v>
      </c>
    </row>
    <row r="5226" spans="1:15" ht="29.25" customHeight="1">
      <c r="A5226" s="221" t="s">
        <v>100</v>
      </c>
      <c r="B5226" s="221" t="s">
        <v>787</v>
      </c>
      <c r="C5226" s="222" t="s">
        <v>615</v>
      </c>
      <c r="D5226" s="222" t="s">
        <v>164</v>
      </c>
      <c r="E5226" s="199" t="s">
        <v>163</v>
      </c>
      <c r="F5226" s="200" t="s">
        <v>11927</v>
      </c>
      <c r="G5226" s="200" t="s">
        <v>11928</v>
      </c>
      <c r="H5226" s="200" t="s">
        <v>13833</v>
      </c>
      <c r="I5226" s="200">
        <v>46042</v>
      </c>
      <c r="J5226" s="143">
        <f t="shared" si="81"/>
        <v>46042</v>
      </c>
      <c r="K5226" s="202">
        <v>4</v>
      </c>
      <c r="L5226" s="284" t="s">
        <v>16121</v>
      </c>
      <c r="M5226" s="223"/>
      <c r="N5226" s="203">
        <v>3.4583333333333299</v>
      </c>
      <c r="O5226" s="222" t="s">
        <v>941</v>
      </c>
    </row>
    <row r="5227" spans="1:15" ht="29.25" customHeight="1">
      <c r="A5227" s="221" t="s">
        <v>100</v>
      </c>
      <c r="B5227" s="221" t="s">
        <v>787</v>
      </c>
      <c r="C5227" s="222" t="s">
        <v>615</v>
      </c>
      <c r="D5227" s="222" t="s">
        <v>164</v>
      </c>
      <c r="E5227" s="199" t="s">
        <v>163</v>
      </c>
      <c r="F5227" s="200" t="s">
        <v>13407</v>
      </c>
      <c r="G5227" s="200" t="s">
        <v>13400</v>
      </c>
      <c r="H5227" s="200" t="s">
        <v>79</v>
      </c>
      <c r="I5227" s="200">
        <v>46042</v>
      </c>
      <c r="J5227" s="143">
        <f t="shared" si="81"/>
        <v>46042</v>
      </c>
      <c r="K5227" s="202">
        <v>4</v>
      </c>
      <c r="L5227" s="284" t="s">
        <v>16122</v>
      </c>
      <c r="M5227" s="223"/>
      <c r="N5227" s="203">
        <v>4.8</v>
      </c>
      <c r="O5227" s="222" t="s">
        <v>940</v>
      </c>
    </row>
    <row r="5228" spans="1:15" ht="29.25" customHeight="1">
      <c r="A5228" s="221" t="s">
        <v>100</v>
      </c>
      <c r="B5228" s="221" t="s">
        <v>787</v>
      </c>
      <c r="C5228" s="222" t="s">
        <v>615</v>
      </c>
      <c r="D5228" s="222" t="s">
        <v>164</v>
      </c>
      <c r="E5228" s="199" t="s">
        <v>174</v>
      </c>
      <c r="F5228" s="200"/>
      <c r="G5228" s="200"/>
      <c r="H5228" s="200"/>
      <c r="I5228" s="200">
        <v>46043</v>
      </c>
      <c r="J5228" s="143">
        <f t="shared" si="81"/>
        <v>46043</v>
      </c>
      <c r="K5228" s="202">
        <v>8</v>
      </c>
      <c r="L5228" s="285" t="s">
        <v>16123</v>
      </c>
      <c r="M5228" s="223"/>
      <c r="N5228" s="203"/>
      <c r="O5228" s="222" t="s">
        <v>326</v>
      </c>
    </row>
    <row r="5229" spans="1:15" ht="29.25" customHeight="1">
      <c r="A5229" s="221" t="s">
        <v>100</v>
      </c>
      <c r="B5229" s="221" t="s">
        <v>788</v>
      </c>
      <c r="C5229" s="222" t="s">
        <v>736</v>
      </c>
      <c r="D5229" s="222" t="s">
        <v>167</v>
      </c>
      <c r="E5229" s="199" t="s">
        <v>163</v>
      </c>
      <c r="F5229" s="200" t="s">
        <v>518</v>
      </c>
      <c r="G5229" s="200" t="s">
        <v>519</v>
      </c>
      <c r="H5229" s="200"/>
      <c r="I5229" s="200">
        <v>45470</v>
      </c>
      <c r="J5229" s="143">
        <f t="shared" si="81"/>
        <v>45470</v>
      </c>
      <c r="K5229" s="202">
        <v>10</v>
      </c>
      <c r="L5229" s="285" t="s">
        <v>755</v>
      </c>
      <c r="M5229" s="223"/>
      <c r="N5229" s="203"/>
      <c r="O5229" s="222" t="s">
        <v>326</v>
      </c>
    </row>
    <row r="5230" spans="1:15" ht="29.25" customHeight="1">
      <c r="A5230" s="221" t="s">
        <v>100</v>
      </c>
      <c r="B5230" s="221" t="s">
        <v>788</v>
      </c>
      <c r="C5230" s="222" t="s">
        <v>736</v>
      </c>
      <c r="D5230" s="222" t="s">
        <v>167</v>
      </c>
      <c r="E5230" s="199" t="s">
        <v>166</v>
      </c>
      <c r="F5230" s="200"/>
      <c r="G5230" s="200"/>
      <c r="H5230" s="200"/>
      <c r="I5230" s="200">
        <v>45471</v>
      </c>
      <c r="J5230" s="143">
        <f t="shared" si="81"/>
        <v>45471</v>
      </c>
      <c r="K5230" s="202">
        <v>8</v>
      </c>
      <c r="L5230" s="285" t="s">
        <v>771</v>
      </c>
      <c r="M5230" s="223"/>
      <c r="N5230" s="203"/>
      <c r="O5230" s="222" t="s">
        <v>326</v>
      </c>
    </row>
    <row r="5231" spans="1:15" ht="29.25" customHeight="1">
      <c r="A5231" s="221" t="s">
        <v>100</v>
      </c>
      <c r="B5231" s="221" t="s">
        <v>788</v>
      </c>
      <c r="C5231" s="222" t="s">
        <v>736</v>
      </c>
      <c r="D5231" s="222" t="s">
        <v>167</v>
      </c>
      <c r="E5231" s="199" t="s">
        <v>163</v>
      </c>
      <c r="F5231" s="200" t="s">
        <v>642</v>
      </c>
      <c r="G5231" s="200" t="s">
        <v>754</v>
      </c>
      <c r="H5231" s="200"/>
      <c r="I5231" s="200">
        <v>45474</v>
      </c>
      <c r="J5231" s="143">
        <f t="shared" si="81"/>
        <v>45474</v>
      </c>
      <c r="K5231" s="202">
        <v>8</v>
      </c>
      <c r="L5231" s="284" t="s">
        <v>1101</v>
      </c>
      <c r="M5231" s="223"/>
      <c r="N5231" s="203"/>
      <c r="O5231" s="222" t="s">
        <v>326</v>
      </c>
    </row>
    <row r="5232" spans="1:15" ht="29.25" customHeight="1">
      <c r="A5232" s="221" t="s">
        <v>100</v>
      </c>
      <c r="B5232" s="221" t="s">
        <v>788</v>
      </c>
      <c r="C5232" s="222" t="s">
        <v>736</v>
      </c>
      <c r="D5232" s="222" t="s">
        <v>167</v>
      </c>
      <c r="E5232" s="199" t="s">
        <v>166</v>
      </c>
      <c r="F5232" s="200"/>
      <c r="G5232" s="200"/>
      <c r="H5232" s="200"/>
      <c r="I5232" s="200">
        <v>45475</v>
      </c>
      <c r="J5232" s="143">
        <f t="shared" si="81"/>
        <v>45475</v>
      </c>
      <c r="K5232" s="202">
        <v>8</v>
      </c>
      <c r="L5232" s="284" t="s">
        <v>1102</v>
      </c>
      <c r="M5232" s="223"/>
      <c r="N5232" s="203"/>
      <c r="O5232" s="222" t="s">
        <v>326</v>
      </c>
    </row>
    <row r="5233" spans="1:15" ht="29.25" customHeight="1">
      <c r="A5233" s="221" t="s">
        <v>100</v>
      </c>
      <c r="B5233" s="221" t="s">
        <v>788</v>
      </c>
      <c r="C5233" s="222" t="s">
        <v>736</v>
      </c>
      <c r="D5233" s="222" t="s">
        <v>167</v>
      </c>
      <c r="E5233" s="199" t="s">
        <v>163</v>
      </c>
      <c r="F5233" s="200" t="s">
        <v>518</v>
      </c>
      <c r="G5233" s="200" t="s">
        <v>519</v>
      </c>
      <c r="H5233" s="200"/>
      <c r="I5233" s="200">
        <v>45476</v>
      </c>
      <c r="J5233" s="143">
        <f t="shared" si="81"/>
        <v>45476</v>
      </c>
      <c r="K5233" s="202">
        <v>10</v>
      </c>
      <c r="L5233" s="285" t="s">
        <v>755</v>
      </c>
      <c r="M5233" s="223"/>
      <c r="N5233" s="203"/>
      <c r="O5233" s="222" t="s">
        <v>326</v>
      </c>
    </row>
    <row r="5234" spans="1:15" ht="29.25" customHeight="1">
      <c r="A5234" s="221" t="s">
        <v>100</v>
      </c>
      <c r="B5234" s="221" t="s">
        <v>788</v>
      </c>
      <c r="C5234" s="222" t="s">
        <v>736</v>
      </c>
      <c r="D5234" s="222" t="s">
        <v>167</v>
      </c>
      <c r="E5234" s="199" t="s">
        <v>166</v>
      </c>
      <c r="F5234" s="200"/>
      <c r="G5234" s="200"/>
      <c r="H5234" s="200"/>
      <c r="I5234" s="200">
        <v>45477</v>
      </c>
      <c r="J5234" s="143">
        <f t="shared" si="81"/>
        <v>45477</v>
      </c>
      <c r="K5234" s="202">
        <v>8</v>
      </c>
      <c r="L5234" s="284" t="s">
        <v>1103</v>
      </c>
      <c r="M5234" s="223"/>
      <c r="N5234" s="203"/>
      <c r="O5234" s="222" t="s">
        <v>326</v>
      </c>
    </row>
    <row r="5235" spans="1:15" ht="29.25" customHeight="1">
      <c r="A5235" s="221" t="s">
        <v>100</v>
      </c>
      <c r="B5235" s="221" t="s">
        <v>788</v>
      </c>
      <c r="C5235" s="222" t="s">
        <v>736</v>
      </c>
      <c r="D5235" s="222" t="s">
        <v>167</v>
      </c>
      <c r="E5235" s="199" t="s">
        <v>163</v>
      </c>
      <c r="F5235" s="200" t="s">
        <v>518</v>
      </c>
      <c r="G5235" s="200" t="s">
        <v>519</v>
      </c>
      <c r="H5235" s="200"/>
      <c r="I5235" s="200">
        <v>45478</v>
      </c>
      <c r="J5235" s="143">
        <f t="shared" si="81"/>
        <v>45478</v>
      </c>
      <c r="K5235" s="202">
        <v>8</v>
      </c>
      <c r="L5235" s="285" t="s">
        <v>755</v>
      </c>
      <c r="M5235" s="223"/>
      <c r="N5235" s="203"/>
      <c r="O5235" s="222" t="s">
        <v>326</v>
      </c>
    </row>
    <row r="5236" spans="1:15" ht="29.25" customHeight="1">
      <c r="A5236" s="221" t="s">
        <v>100</v>
      </c>
      <c r="B5236" s="221" t="s">
        <v>788</v>
      </c>
      <c r="C5236" s="222" t="s">
        <v>736</v>
      </c>
      <c r="D5236" s="222" t="s">
        <v>167</v>
      </c>
      <c r="E5236" s="199" t="s">
        <v>163</v>
      </c>
      <c r="F5236" s="200" t="s">
        <v>642</v>
      </c>
      <c r="G5236" s="200" t="s">
        <v>754</v>
      </c>
      <c r="H5236" s="200"/>
      <c r="I5236" s="200">
        <v>45481</v>
      </c>
      <c r="J5236" s="143">
        <f t="shared" si="81"/>
        <v>45481</v>
      </c>
      <c r="K5236" s="202">
        <v>10</v>
      </c>
      <c r="L5236" s="285" t="s">
        <v>1104</v>
      </c>
      <c r="M5236" s="223"/>
      <c r="N5236" s="203"/>
      <c r="O5236" s="222" t="s">
        <v>326</v>
      </c>
    </row>
    <row r="5237" spans="1:15" ht="29.25" customHeight="1">
      <c r="A5237" s="221" t="s">
        <v>100</v>
      </c>
      <c r="B5237" s="221" t="s">
        <v>788</v>
      </c>
      <c r="C5237" s="222" t="s">
        <v>736</v>
      </c>
      <c r="D5237" s="222" t="s">
        <v>167</v>
      </c>
      <c r="E5237" s="199" t="s">
        <v>166</v>
      </c>
      <c r="F5237" s="200"/>
      <c r="G5237" s="200"/>
      <c r="H5237" s="200"/>
      <c r="I5237" s="200">
        <v>45482</v>
      </c>
      <c r="J5237" s="143">
        <f t="shared" si="81"/>
        <v>45482</v>
      </c>
      <c r="K5237" s="202">
        <v>3</v>
      </c>
      <c r="L5237" s="285" t="s">
        <v>1105</v>
      </c>
      <c r="M5237" s="223"/>
      <c r="N5237" s="203"/>
      <c r="O5237" s="222" t="s">
        <v>326</v>
      </c>
    </row>
    <row r="5238" spans="1:15" ht="29.25" customHeight="1">
      <c r="A5238" s="221" t="s">
        <v>100</v>
      </c>
      <c r="B5238" s="221" t="s">
        <v>788</v>
      </c>
      <c r="C5238" s="222" t="s">
        <v>736</v>
      </c>
      <c r="D5238" s="222" t="s">
        <v>167</v>
      </c>
      <c r="E5238" s="199" t="s">
        <v>166</v>
      </c>
      <c r="F5238" s="200"/>
      <c r="G5238" s="200"/>
      <c r="H5238" s="200"/>
      <c r="I5238" s="200">
        <v>45482</v>
      </c>
      <c r="J5238" s="143">
        <f t="shared" si="81"/>
        <v>45482</v>
      </c>
      <c r="K5238" s="202">
        <v>1.5</v>
      </c>
      <c r="L5238" s="285" t="s">
        <v>1106</v>
      </c>
      <c r="M5238" s="223"/>
      <c r="N5238" s="203"/>
      <c r="O5238" s="222" t="s">
        <v>326</v>
      </c>
    </row>
    <row r="5239" spans="1:15" ht="29.25" customHeight="1">
      <c r="A5239" s="221" t="s">
        <v>100</v>
      </c>
      <c r="B5239" s="221" t="s">
        <v>788</v>
      </c>
      <c r="C5239" s="222" t="s">
        <v>736</v>
      </c>
      <c r="D5239" s="222" t="s">
        <v>167</v>
      </c>
      <c r="E5239" s="199" t="s">
        <v>163</v>
      </c>
      <c r="F5239" s="200" t="s">
        <v>642</v>
      </c>
      <c r="G5239" s="200" t="s">
        <v>754</v>
      </c>
      <c r="H5239" s="200"/>
      <c r="I5239" s="200">
        <v>45482</v>
      </c>
      <c r="J5239" s="143">
        <f t="shared" si="81"/>
        <v>45482</v>
      </c>
      <c r="K5239" s="202">
        <v>3.5</v>
      </c>
      <c r="L5239" s="285" t="s">
        <v>1107</v>
      </c>
      <c r="M5239" s="223"/>
      <c r="N5239" s="203"/>
      <c r="O5239" s="222" t="s">
        <v>326</v>
      </c>
    </row>
    <row r="5240" spans="1:15" ht="29.25" customHeight="1">
      <c r="A5240" s="221" t="s">
        <v>100</v>
      </c>
      <c r="B5240" s="221" t="s">
        <v>788</v>
      </c>
      <c r="C5240" s="222" t="s">
        <v>736</v>
      </c>
      <c r="D5240" s="222" t="s">
        <v>167</v>
      </c>
      <c r="E5240" s="199" t="s">
        <v>166</v>
      </c>
      <c r="F5240" s="200"/>
      <c r="G5240" s="200"/>
      <c r="H5240" s="200"/>
      <c r="I5240" s="200">
        <v>45483</v>
      </c>
      <c r="J5240" s="143">
        <f t="shared" si="81"/>
        <v>45483</v>
      </c>
      <c r="K5240" s="202">
        <v>4.5</v>
      </c>
      <c r="L5240" s="284" t="s">
        <v>1108</v>
      </c>
      <c r="M5240" s="223"/>
      <c r="N5240" s="203"/>
      <c r="O5240" s="222" t="s">
        <v>326</v>
      </c>
    </row>
    <row r="5241" spans="1:15" ht="29.25" customHeight="1">
      <c r="A5241" s="221" t="s">
        <v>100</v>
      </c>
      <c r="B5241" s="221" t="s">
        <v>788</v>
      </c>
      <c r="C5241" s="222" t="s">
        <v>736</v>
      </c>
      <c r="D5241" s="222" t="s">
        <v>167</v>
      </c>
      <c r="E5241" s="199" t="s">
        <v>166</v>
      </c>
      <c r="F5241" s="200"/>
      <c r="G5241" s="200"/>
      <c r="H5241" s="200"/>
      <c r="I5241" s="200">
        <v>45483</v>
      </c>
      <c r="J5241" s="143">
        <f t="shared" si="81"/>
        <v>45483</v>
      </c>
      <c r="K5241" s="202">
        <v>3.5</v>
      </c>
      <c r="L5241" s="285" t="s">
        <v>1109</v>
      </c>
      <c r="M5241" s="223"/>
      <c r="N5241" s="203"/>
      <c r="O5241" s="222" t="s">
        <v>326</v>
      </c>
    </row>
    <row r="5242" spans="1:15" ht="29.25" customHeight="1">
      <c r="A5242" s="221" t="s">
        <v>100</v>
      </c>
      <c r="B5242" s="221" t="s">
        <v>788</v>
      </c>
      <c r="C5242" s="222" t="s">
        <v>736</v>
      </c>
      <c r="D5242" s="222" t="s">
        <v>167</v>
      </c>
      <c r="E5242" s="199" t="s">
        <v>166</v>
      </c>
      <c r="F5242" s="200"/>
      <c r="G5242" s="200"/>
      <c r="H5242" s="200"/>
      <c r="I5242" s="200">
        <v>45484</v>
      </c>
      <c r="J5242" s="143">
        <f t="shared" si="81"/>
        <v>45484</v>
      </c>
      <c r="K5242" s="202">
        <v>8</v>
      </c>
      <c r="L5242" s="284" t="s">
        <v>1520</v>
      </c>
      <c r="M5242" s="223"/>
      <c r="N5242" s="203"/>
      <c r="O5242" s="222" t="s">
        <v>326</v>
      </c>
    </row>
    <row r="5243" spans="1:15" ht="29.25" customHeight="1">
      <c r="A5243" s="221" t="s">
        <v>100</v>
      </c>
      <c r="B5243" s="221" t="s">
        <v>788</v>
      </c>
      <c r="C5243" s="222" t="s">
        <v>736</v>
      </c>
      <c r="D5243" s="222" t="s">
        <v>167</v>
      </c>
      <c r="E5243" s="199" t="s">
        <v>163</v>
      </c>
      <c r="F5243" s="200" t="s">
        <v>518</v>
      </c>
      <c r="G5243" s="200" t="s">
        <v>519</v>
      </c>
      <c r="H5243" s="200"/>
      <c r="I5243" s="200">
        <v>45485</v>
      </c>
      <c r="J5243" s="143">
        <f t="shared" si="81"/>
        <v>45485</v>
      </c>
      <c r="K5243" s="202">
        <v>8</v>
      </c>
      <c r="L5243" s="285" t="s">
        <v>1110</v>
      </c>
      <c r="M5243" s="223"/>
      <c r="N5243" s="203"/>
      <c r="O5243" s="222" t="s">
        <v>326</v>
      </c>
    </row>
    <row r="5244" spans="1:15" ht="29.25" customHeight="1">
      <c r="A5244" s="221" t="s">
        <v>100</v>
      </c>
      <c r="B5244" s="221" t="s">
        <v>788</v>
      </c>
      <c r="C5244" s="222" t="s">
        <v>736</v>
      </c>
      <c r="D5244" s="222" t="s">
        <v>167</v>
      </c>
      <c r="E5244" s="199" t="s">
        <v>166</v>
      </c>
      <c r="F5244" s="200"/>
      <c r="G5244" s="200"/>
      <c r="H5244" s="200"/>
      <c r="I5244" s="200">
        <v>45488</v>
      </c>
      <c r="J5244" s="143">
        <f t="shared" si="81"/>
        <v>45488</v>
      </c>
      <c r="K5244" s="202">
        <v>8</v>
      </c>
      <c r="L5244" s="284" t="s">
        <v>1111</v>
      </c>
      <c r="M5244" s="223"/>
      <c r="N5244" s="203"/>
      <c r="O5244" s="222" t="s">
        <v>326</v>
      </c>
    </row>
    <row r="5245" spans="1:15" ht="29.25" customHeight="1">
      <c r="A5245" s="221" t="s">
        <v>100</v>
      </c>
      <c r="B5245" s="221" t="s">
        <v>788</v>
      </c>
      <c r="C5245" s="222" t="s">
        <v>736</v>
      </c>
      <c r="D5245" s="222" t="s">
        <v>167</v>
      </c>
      <c r="E5245" s="199" t="s">
        <v>166</v>
      </c>
      <c r="F5245" s="200"/>
      <c r="G5245" s="200"/>
      <c r="H5245" s="200"/>
      <c r="I5245" s="200">
        <v>45489</v>
      </c>
      <c r="J5245" s="143">
        <f t="shared" si="81"/>
        <v>45489</v>
      </c>
      <c r="K5245" s="202">
        <v>8</v>
      </c>
      <c r="L5245" s="284" t="s">
        <v>1112</v>
      </c>
      <c r="M5245" s="223"/>
      <c r="N5245" s="203"/>
      <c r="O5245" s="222" t="s">
        <v>326</v>
      </c>
    </row>
    <row r="5246" spans="1:15" ht="29.25" customHeight="1">
      <c r="A5246" s="221" t="s">
        <v>100</v>
      </c>
      <c r="B5246" s="221" t="s">
        <v>788</v>
      </c>
      <c r="C5246" s="222" t="s">
        <v>736</v>
      </c>
      <c r="D5246" s="222" t="s">
        <v>167</v>
      </c>
      <c r="E5246" s="199" t="s">
        <v>166</v>
      </c>
      <c r="F5246" s="200"/>
      <c r="G5246" s="200"/>
      <c r="H5246" s="200"/>
      <c r="I5246" s="200">
        <v>45490</v>
      </c>
      <c r="J5246" s="143">
        <f t="shared" si="81"/>
        <v>45490</v>
      </c>
      <c r="K5246" s="202">
        <v>8</v>
      </c>
      <c r="L5246" s="284" t="s">
        <v>1113</v>
      </c>
      <c r="M5246" s="223"/>
      <c r="N5246" s="203"/>
      <c r="O5246" s="222" t="s">
        <v>326</v>
      </c>
    </row>
    <row r="5247" spans="1:15" ht="29.25" customHeight="1">
      <c r="A5247" s="221" t="s">
        <v>100</v>
      </c>
      <c r="B5247" s="221" t="s">
        <v>788</v>
      </c>
      <c r="C5247" s="222" t="s">
        <v>736</v>
      </c>
      <c r="D5247" s="222" t="s">
        <v>167</v>
      </c>
      <c r="E5247" s="199" t="s">
        <v>166</v>
      </c>
      <c r="F5247" s="200"/>
      <c r="G5247" s="200"/>
      <c r="H5247" s="200"/>
      <c r="I5247" s="200">
        <v>45491</v>
      </c>
      <c r="J5247" s="143">
        <f t="shared" si="81"/>
        <v>45491</v>
      </c>
      <c r="K5247" s="202">
        <v>8</v>
      </c>
      <c r="L5247" s="284" t="s">
        <v>1521</v>
      </c>
      <c r="M5247" s="223"/>
      <c r="N5247" s="203"/>
      <c r="O5247" s="222" t="s">
        <v>326</v>
      </c>
    </row>
    <row r="5248" spans="1:15" ht="29.25" customHeight="1">
      <c r="A5248" s="221" t="s">
        <v>100</v>
      </c>
      <c r="B5248" s="221" t="s">
        <v>788</v>
      </c>
      <c r="C5248" s="222" t="s">
        <v>736</v>
      </c>
      <c r="D5248" s="222" t="s">
        <v>167</v>
      </c>
      <c r="E5248" s="199" t="s">
        <v>163</v>
      </c>
      <c r="F5248" s="200" t="s">
        <v>518</v>
      </c>
      <c r="G5248" s="200" t="s">
        <v>519</v>
      </c>
      <c r="H5248" s="200"/>
      <c r="I5248" s="200">
        <v>45492</v>
      </c>
      <c r="J5248" s="143">
        <f t="shared" si="81"/>
        <v>45492</v>
      </c>
      <c r="K5248" s="202">
        <v>9</v>
      </c>
      <c r="L5248" s="284" t="s">
        <v>1522</v>
      </c>
      <c r="M5248" s="223"/>
      <c r="N5248" s="203"/>
      <c r="O5248" s="222" t="s">
        <v>326</v>
      </c>
    </row>
    <row r="5249" spans="1:15" ht="29.25" customHeight="1">
      <c r="A5249" s="221" t="s">
        <v>100</v>
      </c>
      <c r="B5249" s="221" t="s">
        <v>788</v>
      </c>
      <c r="C5249" s="222" t="s">
        <v>736</v>
      </c>
      <c r="D5249" s="222" t="s">
        <v>167</v>
      </c>
      <c r="E5249" s="199" t="s">
        <v>166</v>
      </c>
      <c r="F5249" s="200"/>
      <c r="G5249" s="200"/>
      <c r="H5249" s="200"/>
      <c r="I5249" s="200">
        <v>45495</v>
      </c>
      <c r="J5249" s="143">
        <f t="shared" si="81"/>
        <v>45495</v>
      </c>
      <c r="K5249" s="202">
        <v>8</v>
      </c>
      <c r="L5249" s="284" t="s">
        <v>1523</v>
      </c>
      <c r="M5249" s="223"/>
      <c r="N5249" s="203"/>
      <c r="O5249" s="222" t="s">
        <v>326</v>
      </c>
    </row>
    <row r="5250" spans="1:15" ht="29.25" customHeight="1">
      <c r="A5250" s="221" t="s">
        <v>100</v>
      </c>
      <c r="B5250" s="221" t="s">
        <v>788</v>
      </c>
      <c r="C5250" s="222" t="s">
        <v>736</v>
      </c>
      <c r="D5250" s="222" t="s">
        <v>167</v>
      </c>
      <c r="E5250" s="199" t="s">
        <v>166</v>
      </c>
      <c r="F5250" s="200"/>
      <c r="G5250" s="200"/>
      <c r="H5250" s="200"/>
      <c r="I5250" s="200">
        <v>45496</v>
      </c>
      <c r="J5250" s="143">
        <f t="shared" si="81"/>
        <v>45496</v>
      </c>
      <c r="K5250" s="202">
        <v>3</v>
      </c>
      <c r="L5250" s="284" t="s">
        <v>1524</v>
      </c>
      <c r="M5250" s="223"/>
      <c r="N5250" s="203"/>
      <c r="O5250" s="222" t="s">
        <v>326</v>
      </c>
    </row>
    <row r="5251" spans="1:15" ht="29.25" customHeight="1">
      <c r="A5251" s="221" t="s">
        <v>100</v>
      </c>
      <c r="B5251" s="221" t="s">
        <v>788</v>
      </c>
      <c r="C5251" s="222" t="s">
        <v>736</v>
      </c>
      <c r="D5251" s="222" t="s">
        <v>167</v>
      </c>
      <c r="E5251" s="199" t="s">
        <v>163</v>
      </c>
      <c r="F5251" s="200" t="s">
        <v>642</v>
      </c>
      <c r="G5251" s="200" t="s">
        <v>754</v>
      </c>
      <c r="H5251" s="200" t="s">
        <v>81</v>
      </c>
      <c r="I5251" s="200">
        <v>45496</v>
      </c>
      <c r="J5251" s="143">
        <f t="shared" ref="J5251:J5314" si="82">I5251</f>
        <v>45496</v>
      </c>
      <c r="K5251" s="202">
        <v>5</v>
      </c>
      <c r="L5251" s="285" t="s">
        <v>1525</v>
      </c>
      <c r="M5251" s="223"/>
      <c r="N5251" s="203">
        <v>5.28125</v>
      </c>
      <c r="O5251" s="222" t="s">
        <v>942</v>
      </c>
    </row>
    <row r="5252" spans="1:15" ht="29.25" customHeight="1">
      <c r="A5252" s="221" t="s">
        <v>100</v>
      </c>
      <c r="B5252" s="221" t="s">
        <v>788</v>
      </c>
      <c r="C5252" s="222" t="s">
        <v>736</v>
      </c>
      <c r="D5252" s="222" t="s">
        <v>167</v>
      </c>
      <c r="E5252" s="199" t="s">
        <v>165</v>
      </c>
      <c r="F5252" s="200"/>
      <c r="G5252" s="200"/>
      <c r="H5252" s="200"/>
      <c r="I5252" s="200">
        <v>45497</v>
      </c>
      <c r="J5252" s="143">
        <f t="shared" si="82"/>
        <v>45497</v>
      </c>
      <c r="K5252" s="202">
        <v>8</v>
      </c>
      <c r="L5252" s="285" t="s">
        <v>1526</v>
      </c>
      <c r="M5252" s="223"/>
      <c r="N5252" s="203"/>
      <c r="O5252" s="222" t="s">
        <v>326</v>
      </c>
    </row>
    <row r="5253" spans="1:15" ht="29.25" customHeight="1">
      <c r="A5253" s="221" t="s">
        <v>100</v>
      </c>
      <c r="B5253" s="221" t="s">
        <v>788</v>
      </c>
      <c r="C5253" s="222" t="s">
        <v>736</v>
      </c>
      <c r="D5253" s="222" t="s">
        <v>167</v>
      </c>
      <c r="E5253" s="199" t="s">
        <v>165</v>
      </c>
      <c r="F5253" s="200"/>
      <c r="G5253" s="200"/>
      <c r="H5253" s="200"/>
      <c r="I5253" s="200">
        <v>45498</v>
      </c>
      <c r="J5253" s="143">
        <f t="shared" si="82"/>
        <v>45498</v>
      </c>
      <c r="K5253" s="202">
        <v>8</v>
      </c>
      <c r="L5253" s="285" t="s">
        <v>1526</v>
      </c>
      <c r="M5253" s="223"/>
      <c r="N5253" s="203"/>
      <c r="O5253" s="222" t="s">
        <v>326</v>
      </c>
    </row>
    <row r="5254" spans="1:15" ht="29.25" customHeight="1">
      <c r="A5254" s="221" t="s">
        <v>100</v>
      </c>
      <c r="B5254" s="221" t="s">
        <v>788</v>
      </c>
      <c r="C5254" s="222" t="s">
        <v>736</v>
      </c>
      <c r="D5254" s="222" t="s">
        <v>167</v>
      </c>
      <c r="E5254" s="199" t="s">
        <v>163</v>
      </c>
      <c r="F5254" s="200" t="s">
        <v>518</v>
      </c>
      <c r="G5254" s="200" t="s">
        <v>519</v>
      </c>
      <c r="H5254" s="200"/>
      <c r="I5254" s="200">
        <v>45499</v>
      </c>
      <c r="J5254" s="143">
        <f t="shared" si="82"/>
        <v>45499</v>
      </c>
      <c r="K5254" s="202">
        <v>8</v>
      </c>
      <c r="L5254" s="284" t="s">
        <v>1661</v>
      </c>
      <c r="M5254" s="223"/>
      <c r="N5254" s="203"/>
      <c r="O5254" s="222" t="s">
        <v>326</v>
      </c>
    </row>
    <row r="5255" spans="1:15" ht="29.25" customHeight="1">
      <c r="A5255" s="221" t="s">
        <v>100</v>
      </c>
      <c r="B5255" s="221" t="s">
        <v>788</v>
      </c>
      <c r="C5255" s="222" t="s">
        <v>736</v>
      </c>
      <c r="D5255" s="222" t="s">
        <v>167</v>
      </c>
      <c r="E5255" s="199" t="s">
        <v>163</v>
      </c>
      <c r="F5255" s="200" t="s">
        <v>642</v>
      </c>
      <c r="G5255" s="200" t="s">
        <v>754</v>
      </c>
      <c r="H5255" s="200"/>
      <c r="I5255" s="200">
        <v>45502</v>
      </c>
      <c r="J5255" s="143">
        <f t="shared" si="82"/>
        <v>45502</v>
      </c>
      <c r="K5255" s="202">
        <v>7</v>
      </c>
      <c r="L5255" s="284" t="s">
        <v>1662</v>
      </c>
      <c r="M5255" s="223"/>
      <c r="N5255" s="203"/>
      <c r="O5255" s="222" t="s">
        <v>326</v>
      </c>
    </row>
    <row r="5256" spans="1:15" ht="29.25" customHeight="1">
      <c r="A5256" s="221" t="s">
        <v>100</v>
      </c>
      <c r="B5256" s="221" t="s">
        <v>788</v>
      </c>
      <c r="C5256" s="222" t="s">
        <v>736</v>
      </c>
      <c r="D5256" s="222" t="s">
        <v>167</v>
      </c>
      <c r="E5256" s="199" t="s">
        <v>166</v>
      </c>
      <c r="F5256" s="200"/>
      <c r="G5256" s="200"/>
      <c r="H5256" s="200"/>
      <c r="I5256" s="200">
        <v>45502</v>
      </c>
      <c r="J5256" s="143">
        <f t="shared" si="82"/>
        <v>45502</v>
      </c>
      <c r="K5256" s="202">
        <v>1</v>
      </c>
      <c r="L5256" s="284" t="s">
        <v>1663</v>
      </c>
      <c r="M5256" s="223"/>
      <c r="N5256" s="203"/>
      <c r="O5256" s="222" t="s">
        <v>326</v>
      </c>
    </row>
    <row r="5257" spans="1:15" ht="29.25" customHeight="1">
      <c r="A5257" s="221" t="s">
        <v>100</v>
      </c>
      <c r="B5257" s="221" t="s">
        <v>788</v>
      </c>
      <c r="C5257" s="222" t="s">
        <v>736</v>
      </c>
      <c r="D5257" s="222" t="s">
        <v>167</v>
      </c>
      <c r="E5257" s="199" t="s">
        <v>166</v>
      </c>
      <c r="F5257" s="200"/>
      <c r="G5257" s="200"/>
      <c r="H5257" s="200"/>
      <c r="I5257" s="200">
        <v>45503</v>
      </c>
      <c r="J5257" s="143">
        <f t="shared" si="82"/>
        <v>45503</v>
      </c>
      <c r="K5257" s="202">
        <v>8</v>
      </c>
      <c r="L5257" s="284" t="s">
        <v>1664</v>
      </c>
      <c r="M5257" s="223"/>
      <c r="N5257" s="203"/>
      <c r="O5257" s="222" t="s">
        <v>326</v>
      </c>
    </row>
    <row r="5258" spans="1:15" ht="29.25" customHeight="1">
      <c r="A5258" s="221" t="s">
        <v>100</v>
      </c>
      <c r="B5258" s="221" t="s">
        <v>788</v>
      </c>
      <c r="C5258" s="222" t="s">
        <v>736</v>
      </c>
      <c r="D5258" s="222" t="s">
        <v>167</v>
      </c>
      <c r="E5258" s="199" t="s">
        <v>166</v>
      </c>
      <c r="F5258" s="200"/>
      <c r="G5258" s="200"/>
      <c r="H5258" s="200"/>
      <c r="I5258" s="200">
        <v>45504</v>
      </c>
      <c r="J5258" s="143">
        <f t="shared" si="82"/>
        <v>45504</v>
      </c>
      <c r="K5258" s="202">
        <v>5</v>
      </c>
      <c r="L5258" s="284" t="s">
        <v>1665</v>
      </c>
      <c r="M5258" s="223"/>
      <c r="N5258" s="203"/>
      <c r="O5258" s="222" t="s">
        <v>326</v>
      </c>
    </row>
    <row r="5259" spans="1:15" ht="29.25" customHeight="1">
      <c r="A5259" s="221" t="s">
        <v>100</v>
      </c>
      <c r="B5259" s="221" t="s">
        <v>788</v>
      </c>
      <c r="C5259" s="222" t="s">
        <v>736</v>
      </c>
      <c r="D5259" s="222" t="s">
        <v>167</v>
      </c>
      <c r="E5259" s="199" t="s">
        <v>163</v>
      </c>
      <c r="F5259" s="200" t="s">
        <v>642</v>
      </c>
      <c r="G5259" s="200" t="s">
        <v>754</v>
      </c>
      <c r="H5259" s="200"/>
      <c r="I5259" s="200">
        <v>45504</v>
      </c>
      <c r="J5259" s="143">
        <f t="shared" si="82"/>
        <v>45504</v>
      </c>
      <c r="K5259" s="202">
        <v>3</v>
      </c>
      <c r="L5259" s="284" t="s">
        <v>1666</v>
      </c>
      <c r="M5259" s="223"/>
      <c r="N5259" s="203"/>
      <c r="O5259" s="222" t="s">
        <v>326</v>
      </c>
    </row>
    <row r="5260" spans="1:15" ht="29.25" customHeight="1">
      <c r="A5260" s="221" t="s">
        <v>100</v>
      </c>
      <c r="B5260" s="221" t="s">
        <v>788</v>
      </c>
      <c r="C5260" s="222" t="s">
        <v>736</v>
      </c>
      <c r="D5260" s="222" t="s">
        <v>167</v>
      </c>
      <c r="E5260" s="199" t="s">
        <v>166</v>
      </c>
      <c r="F5260" s="200"/>
      <c r="G5260" s="200"/>
      <c r="H5260" s="200"/>
      <c r="I5260" s="200">
        <v>45505</v>
      </c>
      <c r="J5260" s="143">
        <f t="shared" si="82"/>
        <v>45505</v>
      </c>
      <c r="K5260" s="202">
        <v>4</v>
      </c>
      <c r="L5260" s="284" t="s">
        <v>1800</v>
      </c>
      <c r="M5260" s="223"/>
      <c r="N5260" s="203"/>
      <c r="O5260" s="222" t="s">
        <v>326</v>
      </c>
    </row>
    <row r="5261" spans="1:15" ht="29.25" customHeight="1">
      <c r="A5261" s="221" t="s">
        <v>100</v>
      </c>
      <c r="B5261" s="221" t="s">
        <v>788</v>
      </c>
      <c r="C5261" s="222" t="s">
        <v>736</v>
      </c>
      <c r="D5261" s="222" t="s">
        <v>167</v>
      </c>
      <c r="E5261" s="199" t="s">
        <v>163</v>
      </c>
      <c r="F5261" s="200" t="s">
        <v>642</v>
      </c>
      <c r="G5261" s="200" t="s">
        <v>754</v>
      </c>
      <c r="H5261" s="200"/>
      <c r="I5261" s="200">
        <v>45505</v>
      </c>
      <c r="J5261" s="143">
        <f t="shared" si="82"/>
        <v>45505</v>
      </c>
      <c r="K5261" s="202">
        <v>2</v>
      </c>
      <c r="L5261" s="284" t="s">
        <v>1801</v>
      </c>
      <c r="M5261" s="223"/>
      <c r="N5261" s="203"/>
      <c r="O5261" s="222" t="s">
        <v>326</v>
      </c>
    </row>
    <row r="5262" spans="1:15" ht="29.25" customHeight="1">
      <c r="A5262" s="221" t="s">
        <v>100</v>
      </c>
      <c r="B5262" s="221" t="s">
        <v>788</v>
      </c>
      <c r="C5262" s="222" t="s">
        <v>736</v>
      </c>
      <c r="D5262" s="222" t="s">
        <v>167</v>
      </c>
      <c r="E5262" s="199" t="s">
        <v>163</v>
      </c>
      <c r="F5262" s="200" t="s">
        <v>518</v>
      </c>
      <c r="G5262" s="200" t="s">
        <v>519</v>
      </c>
      <c r="H5262" s="200"/>
      <c r="I5262" s="200">
        <v>45505</v>
      </c>
      <c r="J5262" s="143">
        <f t="shared" si="82"/>
        <v>45505</v>
      </c>
      <c r="K5262" s="202">
        <v>5</v>
      </c>
      <c r="L5262" s="284" t="s">
        <v>1802</v>
      </c>
      <c r="M5262" s="223"/>
      <c r="N5262" s="203"/>
      <c r="O5262" s="222" t="s">
        <v>326</v>
      </c>
    </row>
    <row r="5263" spans="1:15" ht="29.25" customHeight="1">
      <c r="A5263" s="221" t="s">
        <v>100</v>
      </c>
      <c r="B5263" s="221" t="s">
        <v>788</v>
      </c>
      <c r="C5263" s="222" t="s">
        <v>736</v>
      </c>
      <c r="D5263" s="222" t="s">
        <v>167</v>
      </c>
      <c r="E5263" s="199" t="s">
        <v>163</v>
      </c>
      <c r="F5263" s="200" t="s">
        <v>518</v>
      </c>
      <c r="G5263" s="200" t="s">
        <v>519</v>
      </c>
      <c r="H5263" s="200"/>
      <c r="I5263" s="200">
        <v>45506</v>
      </c>
      <c r="J5263" s="143">
        <f t="shared" si="82"/>
        <v>45506</v>
      </c>
      <c r="K5263" s="202">
        <v>8</v>
      </c>
      <c r="L5263" s="285" t="s">
        <v>1803</v>
      </c>
      <c r="M5263" s="223"/>
      <c r="N5263" s="203"/>
      <c r="O5263" s="222" t="s">
        <v>326</v>
      </c>
    </row>
    <row r="5264" spans="1:15" ht="29.25" customHeight="1">
      <c r="A5264" s="221" t="s">
        <v>100</v>
      </c>
      <c r="B5264" s="221" t="s">
        <v>788</v>
      </c>
      <c r="C5264" s="222" t="s">
        <v>736</v>
      </c>
      <c r="D5264" s="222" t="s">
        <v>167</v>
      </c>
      <c r="E5264" s="199" t="s">
        <v>166</v>
      </c>
      <c r="F5264" s="200"/>
      <c r="G5264" s="200"/>
      <c r="H5264" s="200"/>
      <c r="I5264" s="200">
        <v>45509</v>
      </c>
      <c r="J5264" s="143">
        <f t="shared" si="82"/>
        <v>45509</v>
      </c>
      <c r="K5264" s="202">
        <v>8</v>
      </c>
      <c r="L5264" s="284" t="s">
        <v>2488</v>
      </c>
      <c r="M5264" s="223"/>
      <c r="N5264" s="203"/>
      <c r="O5264" s="222" t="s">
        <v>326</v>
      </c>
    </row>
    <row r="5265" spans="1:15" ht="29.25" customHeight="1">
      <c r="A5265" s="221" t="s">
        <v>100</v>
      </c>
      <c r="B5265" s="221" t="s">
        <v>788</v>
      </c>
      <c r="C5265" s="222" t="s">
        <v>736</v>
      </c>
      <c r="D5265" s="222" t="s">
        <v>167</v>
      </c>
      <c r="E5265" s="199" t="s">
        <v>163</v>
      </c>
      <c r="F5265" s="200" t="s">
        <v>518</v>
      </c>
      <c r="G5265" s="200" t="s">
        <v>519</v>
      </c>
      <c r="H5265" s="200"/>
      <c r="I5265" s="200">
        <v>45510</v>
      </c>
      <c r="J5265" s="143">
        <f t="shared" si="82"/>
        <v>45510</v>
      </c>
      <c r="K5265" s="202">
        <v>8</v>
      </c>
      <c r="L5265" s="285" t="s">
        <v>2489</v>
      </c>
      <c r="M5265" s="223"/>
      <c r="N5265" s="203"/>
      <c r="O5265" s="222" t="s">
        <v>326</v>
      </c>
    </row>
    <row r="5266" spans="1:15" ht="29.25" customHeight="1">
      <c r="A5266" s="221" t="s">
        <v>100</v>
      </c>
      <c r="B5266" s="221" t="s">
        <v>788</v>
      </c>
      <c r="C5266" s="222" t="s">
        <v>736</v>
      </c>
      <c r="D5266" s="222" t="s">
        <v>167</v>
      </c>
      <c r="E5266" s="199" t="s">
        <v>163</v>
      </c>
      <c r="F5266" s="200" t="s">
        <v>518</v>
      </c>
      <c r="G5266" s="200" t="s">
        <v>519</v>
      </c>
      <c r="H5266" s="200"/>
      <c r="I5266" s="200">
        <v>45511</v>
      </c>
      <c r="J5266" s="143">
        <f t="shared" si="82"/>
        <v>45511</v>
      </c>
      <c r="K5266" s="202">
        <v>8</v>
      </c>
      <c r="L5266" s="285" t="s">
        <v>2489</v>
      </c>
      <c r="M5266" s="223"/>
      <c r="N5266" s="203"/>
      <c r="O5266" s="222" t="s">
        <v>326</v>
      </c>
    </row>
    <row r="5267" spans="1:15" ht="29.25" customHeight="1">
      <c r="A5267" s="221" t="s">
        <v>100</v>
      </c>
      <c r="B5267" s="221" t="s">
        <v>788</v>
      </c>
      <c r="C5267" s="222" t="s">
        <v>736</v>
      </c>
      <c r="D5267" s="222" t="s">
        <v>167</v>
      </c>
      <c r="E5267" s="199" t="s">
        <v>163</v>
      </c>
      <c r="F5267" s="200" t="s">
        <v>518</v>
      </c>
      <c r="G5267" s="200" t="s">
        <v>519</v>
      </c>
      <c r="H5267" s="200"/>
      <c r="I5267" s="200">
        <v>45512</v>
      </c>
      <c r="J5267" s="143">
        <f t="shared" si="82"/>
        <v>45512</v>
      </c>
      <c r="K5267" s="202">
        <v>8</v>
      </c>
      <c r="L5267" s="285" t="s">
        <v>2489</v>
      </c>
      <c r="M5267" s="223"/>
      <c r="N5267" s="203"/>
      <c r="O5267" s="222" t="s">
        <v>326</v>
      </c>
    </row>
    <row r="5268" spans="1:15" ht="29.25" customHeight="1">
      <c r="A5268" s="221" t="s">
        <v>100</v>
      </c>
      <c r="B5268" s="221" t="s">
        <v>788</v>
      </c>
      <c r="C5268" s="222" t="s">
        <v>736</v>
      </c>
      <c r="D5268" s="222" t="s">
        <v>167</v>
      </c>
      <c r="E5268" s="199" t="s">
        <v>163</v>
      </c>
      <c r="F5268" s="200" t="s">
        <v>518</v>
      </c>
      <c r="G5268" s="200" t="s">
        <v>519</v>
      </c>
      <c r="H5268" s="200"/>
      <c r="I5268" s="200">
        <v>45513</v>
      </c>
      <c r="J5268" s="143">
        <f t="shared" si="82"/>
        <v>45513</v>
      </c>
      <c r="K5268" s="202">
        <v>8</v>
      </c>
      <c r="L5268" s="285" t="s">
        <v>2489</v>
      </c>
      <c r="M5268" s="223"/>
      <c r="N5268" s="203"/>
      <c r="O5268" s="222" t="s">
        <v>326</v>
      </c>
    </row>
    <row r="5269" spans="1:15" ht="29.25" customHeight="1">
      <c r="A5269" s="221" t="s">
        <v>100</v>
      </c>
      <c r="B5269" s="221" t="s">
        <v>788</v>
      </c>
      <c r="C5269" s="222" t="s">
        <v>736</v>
      </c>
      <c r="D5269" s="222" t="s">
        <v>167</v>
      </c>
      <c r="E5269" s="199" t="s">
        <v>163</v>
      </c>
      <c r="F5269" s="200" t="s">
        <v>518</v>
      </c>
      <c r="G5269" s="200" t="s">
        <v>519</v>
      </c>
      <c r="H5269" s="200"/>
      <c r="I5269" s="200">
        <v>45516</v>
      </c>
      <c r="J5269" s="143">
        <f t="shared" si="82"/>
        <v>45516</v>
      </c>
      <c r="K5269" s="202">
        <v>8</v>
      </c>
      <c r="L5269" s="285" t="s">
        <v>2489</v>
      </c>
      <c r="M5269" s="223"/>
      <c r="N5269" s="203"/>
      <c r="O5269" s="222" t="s">
        <v>326</v>
      </c>
    </row>
    <row r="5270" spans="1:15" ht="29.25" customHeight="1">
      <c r="A5270" s="221" t="s">
        <v>100</v>
      </c>
      <c r="B5270" s="221" t="s">
        <v>788</v>
      </c>
      <c r="C5270" s="222" t="s">
        <v>736</v>
      </c>
      <c r="D5270" s="222" t="s">
        <v>167</v>
      </c>
      <c r="E5270" s="199" t="s">
        <v>163</v>
      </c>
      <c r="F5270" s="200" t="s">
        <v>518</v>
      </c>
      <c r="G5270" s="200" t="s">
        <v>519</v>
      </c>
      <c r="H5270" s="200"/>
      <c r="I5270" s="200">
        <v>45517</v>
      </c>
      <c r="J5270" s="143">
        <f t="shared" si="82"/>
        <v>45517</v>
      </c>
      <c r="K5270" s="202">
        <v>8</v>
      </c>
      <c r="L5270" s="285" t="s">
        <v>2489</v>
      </c>
      <c r="M5270" s="223"/>
      <c r="N5270" s="203"/>
      <c r="O5270" s="222" t="s">
        <v>326</v>
      </c>
    </row>
    <row r="5271" spans="1:15" ht="29.25" customHeight="1">
      <c r="A5271" s="221" t="s">
        <v>100</v>
      </c>
      <c r="B5271" s="221" t="s">
        <v>788</v>
      </c>
      <c r="C5271" s="222" t="s">
        <v>736</v>
      </c>
      <c r="D5271" s="222" t="s">
        <v>167</v>
      </c>
      <c r="E5271" s="199" t="s">
        <v>163</v>
      </c>
      <c r="F5271" s="200" t="s">
        <v>518</v>
      </c>
      <c r="G5271" s="200" t="s">
        <v>519</v>
      </c>
      <c r="H5271" s="200"/>
      <c r="I5271" s="200">
        <v>45518</v>
      </c>
      <c r="J5271" s="143">
        <f t="shared" si="82"/>
        <v>45518</v>
      </c>
      <c r="K5271" s="202">
        <v>8</v>
      </c>
      <c r="L5271" s="285" t="s">
        <v>2489</v>
      </c>
      <c r="M5271" s="223"/>
      <c r="N5271" s="203"/>
      <c r="O5271" s="222" t="s">
        <v>326</v>
      </c>
    </row>
    <row r="5272" spans="1:15" ht="29.25" customHeight="1">
      <c r="A5272" s="221" t="s">
        <v>100</v>
      </c>
      <c r="B5272" s="221" t="s">
        <v>788</v>
      </c>
      <c r="C5272" s="222" t="s">
        <v>736</v>
      </c>
      <c r="D5272" s="222" t="s">
        <v>167</v>
      </c>
      <c r="E5272" s="199" t="s">
        <v>163</v>
      </c>
      <c r="F5272" s="200" t="s">
        <v>518</v>
      </c>
      <c r="G5272" s="200" t="s">
        <v>519</v>
      </c>
      <c r="H5272" s="200"/>
      <c r="I5272" s="200">
        <v>45519</v>
      </c>
      <c r="J5272" s="143">
        <f t="shared" si="82"/>
        <v>45519</v>
      </c>
      <c r="K5272" s="202">
        <v>8</v>
      </c>
      <c r="L5272" s="285" t="s">
        <v>2489</v>
      </c>
      <c r="M5272" s="223"/>
      <c r="N5272" s="203"/>
      <c r="O5272" s="222" t="s">
        <v>326</v>
      </c>
    </row>
    <row r="5273" spans="1:15" ht="29.25" customHeight="1">
      <c r="A5273" s="221" t="s">
        <v>100</v>
      </c>
      <c r="B5273" s="221" t="s">
        <v>788</v>
      </c>
      <c r="C5273" s="222" t="s">
        <v>736</v>
      </c>
      <c r="D5273" s="222" t="s">
        <v>167</v>
      </c>
      <c r="E5273" s="199" t="s">
        <v>163</v>
      </c>
      <c r="F5273" s="200" t="s">
        <v>518</v>
      </c>
      <c r="G5273" s="200" t="s">
        <v>519</v>
      </c>
      <c r="H5273" s="200"/>
      <c r="I5273" s="200">
        <v>45520</v>
      </c>
      <c r="J5273" s="143">
        <f t="shared" si="82"/>
        <v>45520</v>
      </c>
      <c r="K5273" s="202">
        <v>8</v>
      </c>
      <c r="L5273" s="285" t="s">
        <v>2489</v>
      </c>
      <c r="M5273" s="223"/>
      <c r="N5273" s="203"/>
      <c r="O5273" s="222" t="s">
        <v>326</v>
      </c>
    </row>
    <row r="5274" spans="1:15" ht="29.25" customHeight="1">
      <c r="A5274" s="221" t="s">
        <v>100</v>
      </c>
      <c r="B5274" s="221" t="s">
        <v>788</v>
      </c>
      <c r="C5274" s="222" t="s">
        <v>736</v>
      </c>
      <c r="D5274" s="222" t="s">
        <v>167</v>
      </c>
      <c r="E5274" s="199" t="s">
        <v>163</v>
      </c>
      <c r="F5274" s="200" t="s">
        <v>518</v>
      </c>
      <c r="G5274" s="200" t="s">
        <v>519</v>
      </c>
      <c r="H5274" s="200"/>
      <c r="I5274" s="200">
        <v>45523</v>
      </c>
      <c r="J5274" s="143">
        <f t="shared" si="82"/>
        <v>45523</v>
      </c>
      <c r="K5274" s="202">
        <v>8</v>
      </c>
      <c r="L5274" s="285" t="s">
        <v>2489</v>
      </c>
      <c r="M5274" s="223"/>
      <c r="N5274" s="203"/>
      <c r="O5274" s="222" t="s">
        <v>326</v>
      </c>
    </row>
    <row r="5275" spans="1:15" ht="29.25" customHeight="1">
      <c r="A5275" s="221" t="s">
        <v>100</v>
      </c>
      <c r="B5275" s="221" t="s">
        <v>788</v>
      </c>
      <c r="C5275" s="222" t="s">
        <v>736</v>
      </c>
      <c r="D5275" s="222" t="s">
        <v>167</v>
      </c>
      <c r="E5275" s="199" t="s">
        <v>163</v>
      </c>
      <c r="F5275" s="200" t="s">
        <v>518</v>
      </c>
      <c r="G5275" s="200" t="s">
        <v>519</v>
      </c>
      <c r="H5275" s="200"/>
      <c r="I5275" s="200">
        <v>45524</v>
      </c>
      <c r="J5275" s="143">
        <f t="shared" si="82"/>
        <v>45524</v>
      </c>
      <c r="K5275" s="202">
        <v>8</v>
      </c>
      <c r="L5275" s="285" t="s">
        <v>2489</v>
      </c>
      <c r="M5275" s="223"/>
      <c r="N5275" s="203"/>
      <c r="O5275" s="222" t="s">
        <v>326</v>
      </c>
    </row>
    <row r="5276" spans="1:15" ht="29.25" customHeight="1">
      <c r="A5276" s="221" t="s">
        <v>100</v>
      </c>
      <c r="B5276" s="221" t="s">
        <v>788</v>
      </c>
      <c r="C5276" s="222" t="s">
        <v>736</v>
      </c>
      <c r="D5276" s="222" t="s">
        <v>167</v>
      </c>
      <c r="E5276" s="199" t="s">
        <v>163</v>
      </c>
      <c r="F5276" s="200" t="s">
        <v>518</v>
      </c>
      <c r="G5276" s="200" t="s">
        <v>519</v>
      </c>
      <c r="H5276" s="200"/>
      <c r="I5276" s="200">
        <v>45525</v>
      </c>
      <c r="J5276" s="143">
        <f t="shared" si="82"/>
        <v>45525</v>
      </c>
      <c r="K5276" s="202">
        <v>8</v>
      </c>
      <c r="L5276" s="285" t="s">
        <v>2489</v>
      </c>
      <c r="M5276" s="223"/>
      <c r="N5276" s="203"/>
      <c r="O5276" s="222" t="s">
        <v>326</v>
      </c>
    </row>
    <row r="5277" spans="1:15" ht="29.25" customHeight="1">
      <c r="A5277" s="221" t="s">
        <v>100</v>
      </c>
      <c r="B5277" s="221" t="s">
        <v>788</v>
      </c>
      <c r="C5277" s="222" t="s">
        <v>736</v>
      </c>
      <c r="D5277" s="222" t="s">
        <v>167</v>
      </c>
      <c r="E5277" s="199" t="s">
        <v>163</v>
      </c>
      <c r="F5277" s="200" t="s">
        <v>518</v>
      </c>
      <c r="G5277" s="200" t="s">
        <v>519</v>
      </c>
      <c r="H5277" s="200"/>
      <c r="I5277" s="200">
        <v>45526</v>
      </c>
      <c r="J5277" s="143">
        <f t="shared" si="82"/>
        <v>45526</v>
      </c>
      <c r="K5277" s="202">
        <v>8</v>
      </c>
      <c r="L5277" s="285" t="s">
        <v>2489</v>
      </c>
      <c r="M5277" s="223"/>
      <c r="N5277" s="203"/>
      <c r="O5277" s="222" t="s">
        <v>326</v>
      </c>
    </row>
    <row r="5278" spans="1:15" ht="29.25" customHeight="1">
      <c r="A5278" s="221" t="s">
        <v>100</v>
      </c>
      <c r="B5278" s="221" t="s">
        <v>788</v>
      </c>
      <c r="C5278" s="222" t="s">
        <v>736</v>
      </c>
      <c r="D5278" s="222" t="s">
        <v>167</v>
      </c>
      <c r="E5278" s="199" t="s">
        <v>163</v>
      </c>
      <c r="F5278" s="200" t="s">
        <v>518</v>
      </c>
      <c r="G5278" s="200" t="s">
        <v>519</v>
      </c>
      <c r="H5278" s="200"/>
      <c r="I5278" s="200">
        <v>45527</v>
      </c>
      <c r="J5278" s="143">
        <f t="shared" si="82"/>
        <v>45527</v>
      </c>
      <c r="K5278" s="202">
        <v>8</v>
      </c>
      <c r="L5278" s="285" t="s">
        <v>2489</v>
      </c>
      <c r="M5278" s="223"/>
      <c r="N5278" s="203"/>
      <c r="O5278" s="222" t="s">
        <v>326</v>
      </c>
    </row>
    <row r="5279" spans="1:15" ht="29.25" customHeight="1">
      <c r="A5279" s="221" t="s">
        <v>100</v>
      </c>
      <c r="B5279" s="221" t="s">
        <v>788</v>
      </c>
      <c r="C5279" s="222" t="s">
        <v>736</v>
      </c>
      <c r="D5279" s="222" t="s">
        <v>167</v>
      </c>
      <c r="E5279" s="199" t="s">
        <v>163</v>
      </c>
      <c r="F5279" s="200" t="s">
        <v>518</v>
      </c>
      <c r="G5279" s="200" t="s">
        <v>519</v>
      </c>
      <c r="H5279" s="200"/>
      <c r="I5279" s="200">
        <v>45530</v>
      </c>
      <c r="J5279" s="143">
        <f t="shared" si="82"/>
        <v>45530</v>
      </c>
      <c r="K5279" s="202">
        <v>8</v>
      </c>
      <c r="L5279" s="285" t="s">
        <v>2489</v>
      </c>
      <c r="M5279" s="223"/>
      <c r="N5279" s="203"/>
      <c r="O5279" s="222" t="s">
        <v>326</v>
      </c>
    </row>
    <row r="5280" spans="1:15" ht="29.25" customHeight="1">
      <c r="A5280" s="221" t="s">
        <v>100</v>
      </c>
      <c r="B5280" s="221" t="s">
        <v>788</v>
      </c>
      <c r="C5280" s="222" t="s">
        <v>736</v>
      </c>
      <c r="D5280" s="222" t="s">
        <v>167</v>
      </c>
      <c r="E5280" s="199" t="s">
        <v>163</v>
      </c>
      <c r="F5280" s="200" t="s">
        <v>518</v>
      </c>
      <c r="G5280" s="200" t="s">
        <v>519</v>
      </c>
      <c r="H5280" s="200"/>
      <c r="I5280" s="200">
        <v>45531</v>
      </c>
      <c r="J5280" s="143">
        <f t="shared" si="82"/>
        <v>45531</v>
      </c>
      <c r="K5280" s="202">
        <v>8</v>
      </c>
      <c r="L5280" s="285" t="s">
        <v>2489</v>
      </c>
      <c r="M5280" s="223"/>
      <c r="N5280" s="203"/>
      <c r="O5280" s="222" t="s">
        <v>326</v>
      </c>
    </row>
    <row r="5281" spans="1:15" ht="29.25" customHeight="1">
      <c r="A5281" s="221" t="s">
        <v>100</v>
      </c>
      <c r="B5281" s="221" t="s">
        <v>788</v>
      </c>
      <c r="C5281" s="222" t="s">
        <v>736</v>
      </c>
      <c r="D5281" s="222" t="s">
        <v>167</v>
      </c>
      <c r="E5281" s="199" t="s">
        <v>163</v>
      </c>
      <c r="F5281" s="200" t="s">
        <v>518</v>
      </c>
      <c r="G5281" s="200" t="s">
        <v>519</v>
      </c>
      <c r="H5281" s="200"/>
      <c r="I5281" s="200">
        <v>45532</v>
      </c>
      <c r="J5281" s="143">
        <f t="shared" si="82"/>
        <v>45532</v>
      </c>
      <c r="K5281" s="202">
        <v>8</v>
      </c>
      <c r="L5281" s="285" t="s">
        <v>2489</v>
      </c>
      <c r="M5281" s="223"/>
      <c r="N5281" s="203"/>
      <c r="O5281" s="222" t="s">
        <v>326</v>
      </c>
    </row>
    <row r="5282" spans="1:15" ht="29.25" customHeight="1">
      <c r="A5282" s="221" t="s">
        <v>100</v>
      </c>
      <c r="B5282" s="221" t="s">
        <v>788</v>
      </c>
      <c r="C5282" s="222" t="s">
        <v>736</v>
      </c>
      <c r="D5282" s="222" t="s">
        <v>167</v>
      </c>
      <c r="E5282" s="199" t="s">
        <v>163</v>
      </c>
      <c r="F5282" s="200" t="s">
        <v>518</v>
      </c>
      <c r="G5282" s="200" t="s">
        <v>519</v>
      </c>
      <c r="H5282" s="200"/>
      <c r="I5282" s="200">
        <v>45533</v>
      </c>
      <c r="J5282" s="143">
        <f t="shared" si="82"/>
        <v>45533</v>
      </c>
      <c r="K5282" s="202">
        <v>8</v>
      </c>
      <c r="L5282" s="285" t="s">
        <v>2489</v>
      </c>
      <c r="M5282" s="223"/>
      <c r="N5282" s="203"/>
      <c r="O5282" s="222" t="s">
        <v>326</v>
      </c>
    </row>
    <row r="5283" spans="1:15" ht="29.25" customHeight="1">
      <c r="A5283" s="221" t="s">
        <v>100</v>
      </c>
      <c r="B5283" s="221" t="s">
        <v>788</v>
      </c>
      <c r="C5283" s="222" t="s">
        <v>736</v>
      </c>
      <c r="D5283" s="222" t="s">
        <v>167</v>
      </c>
      <c r="E5283" s="199" t="s">
        <v>163</v>
      </c>
      <c r="F5283" s="200" t="s">
        <v>518</v>
      </c>
      <c r="G5283" s="200" t="s">
        <v>519</v>
      </c>
      <c r="H5283" s="200"/>
      <c r="I5283" s="200">
        <v>45534</v>
      </c>
      <c r="J5283" s="143">
        <f t="shared" si="82"/>
        <v>45534</v>
      </c>
      <c r="K5283" s="202">
        <v>8</v>
      </c>
      <c r="L5283" s="285" t="s">
        <v>2489</v>
      </c>
      <c r="M5283" s="223"/>
      <c r="N5283" s="203"/>
      <c r="O5283" s="222" t="s">
        <v>326</v>
      </c>
    </row>
    <row r="5284" spans="1:15" ht="29.25" customHeight="1">
      <c r="A5284" s="221" t="s">
        <v>100</v>
      </c>
      <c r="B5284" s="221" t="s">
        <v>788</v>
      </c>
      <c r="C5284" s="222" t="s">
        <v>736</v>
      </c>
      <c r="D5284" s="222" t="s">
        <v>167</v>
      </c>
      <c r="E5284" s="199" t="s">
        <v>166</v>
      </c>
      <c r="F5284" s="200"/>
      <c r="G5284" s="200"/>
      <c r="H5284" s="200"/>
      <c r="I5284" s="200">
        <v>45537</v>
      </c>
      <c r="J5284" s="143">
        <f t="shared" si="82"/>
        <v>45537</v>
      </c>
      <c r="K5284" s="202">
        <v>8</v>
      </c>
      <c r="L5284" s="285" t="s">
        <v>2490</v>
      </c>
      <c r="M5284" s="223"/>
      <c r="N5284" s="203"/>
      <c r="O5284" s="222" t="s">
        <v>326</v>
      </c>
    </row>
    <row r="5285" spans="1:15" ht="29.25" customHeight="1">
      <c r="A5285" s="221" t="s">
        <v>100</v>
      </c>
      <c r="B5285" s="221" t="s">
        <v>788</v>
      </c>
      <c r="C5285" s="222" t="s">
        <v>736</v>
      </c>
      <c r="D5285" s="222" t="s">
        <v>167</v>
      </c>
      <c r="E5285" s="199" t="s">
        <v>166</v>
      </c>
      <c r="F5285" s="200"/>
      <c r="G5285" s="200"/>
      <c r="H5285" s="200"/>
      <c r="I5285" s="200">
        <v>45538</v>
      </c>
      <c r="J5285" s="143">
        <f t="shared" si="82"/>
        <v>45538</v>
      </c>
      <c r="K5285" s="202">
        <v>8</v>
      </c>
      <c r="L5285" s="284" t="s">
        <v>2491</v>
      </c>
      <c r="M5285" s="223"/>
      <c r="N5285" s="203"/>
      <c r="O5285" s="222" t="s">
        <v>326</v>
      </c>
    </row>
    <row r="5286" spans="1:15" ht="29.25" customHeight="1">
      <c r="A5286" s="221" t="s">
        <v>100</v>
      </c>
      <c r="B5286" s="221" t="s">
        <v>788</v>
      </c>
      <c r="C5286" s="222" t="s">
        <v>736</v>
      </c>
      <c r="D5286" s="222" t="s">
        <v>167</v>
      </c>
      <c r="E5286" s="199" t="s">
        <v>166</v>
      </c>
      <c r="F5286" s="200"/>
      <c r="G5286" s="200"/>
      <c r="H5286" s="200"/>
      <c r="I5286" s="200">
        <v>45539</v>
      </c>
      <c r="J5286" s="143">
        <f t="shared" si="82"/>
        <v>45539</v>
      </c>
      <c r="K5286" s="202">
        <v>8</v>
      </c>
      <c r="L5286" s="284" t="s">
        <v>2492</v>
      </c>
      <c r="M5286" s="223"/>
      <c r="N5286" s="203"/>
      <c r="O5286" s="222" t="s">
        <v>326</v>
      </c>
    </row>
    <row r="5287" spans="1:15" ht="29.25" customHeight="1">
      <c r="A5287" s="221" t="s">
        <v>100</v>
      </c>
      <c r="B5287" s="221" t="s">
        <v>788</v>
      </c>
      <c r="C5287" s="222" t="s">
        <v>736</v>
      </c>
      <c r="D5287" s="222" t="s">
        <v>167</v>
      </c>
      <c r="E5287" s="199" t="s">
        <v>166</v>
      </c>
      <c r="F5287" s="200"/>
      <c r="G5287" s="200"/>
      <c r="H5287" s="200"/>
      <c r="I5287" s="200">
        <v>45540</v>
      </c>
      <c r="J5287" s="143">
        <f t="shared" si="82"/>
        <v>45540</v>
      </c>
      <c r="K5287" s="202">
        <v>8</v>
      </c>
      <c r="L5287" s="284" t="s">
        <v>2618</v>
      </c>
      <c r="M5287" s="223"/>
      <c r="N5287" s="203"/>
      <c r="O5287" s="222" t="s">
        <v>326</v>
      </c>
    </row>
    <row r="5288" spans="1:15" ht="29.25" customHeight="1">
      <c r="A5288" s="221" t="s">
        <v>100</v>
      </c>
      <c r="B5288" s="221" t="s">
        <v>788</v>
      </c>
      <c r="C5288" s="222" t="s">
        <v>736</v>
      </c>
      <c r="D5288" s="222" t="s">
        <v>167</v>
      </c>
      <c r="E5288" s="199" t="s">
        <v>166</v>
      </c>
      <c r="F5288" s="200"/>
      <c r="G5288" s="200"/>
      <c r="H5288" s="200"/>
      <c r="I5288" s="200">
        <v>45541</v>
      </c>
      <c r="J5288" s="143">
        <f t="shared" si="82"/>
        <v>45541</v>
      </c>
      <c r="K5288" s="202">
        <v>8</v>
      </c>
      <c r="L5288" s="284" t="s">
        <v>2619</v>
      </c>
      <c r="M5288" s="223"/>
      <c r="N5288" s="203"/>
      <c r="O5288" s="222" t="s">
        <v>326</v>
      </c>
    </row>
    <row r="5289" spans="1:15" ht="29.25" customHeight="1">
      <c r="A5289" s="221" t="s">
        <v>100</v>
      </c>
      <c r="B5289" s="221" t="s">
        <v>788</v>
      </c>
      <c r="C5289" s="222" t="s">
        <v>736</v>
      </c>
      <c r="D5289" s="222" t="s">
        <v>167</v>
      </c>
      <c r="E5289" s="199" t="s">
        <v>166</v>
      </c>
      <c r="F5289" s="200"/>
      <c r="G5289" s="200"/>
      <c r="H5289" s="200"/>
      <c r="I5289" s="200">
        <v>45544</v>
      </c>
      <c r="J5289" s="143">
        <f t="shared" si="82"/>
        <v>45544</v>
      </c>
      <c r="K5289" s="202">
        <v>8</v>
      </c>
      <c r="L5289" s="284" t="s">
        <v>2786</v>
      </c>
      <c r="M5289" s="223"/>
      <c r="N5289" s="203"/>
      <c r="O5289" s="222" t="s">
        <v>326</v>
      </c>
    </row>
    <row r="5290" spans="1:15" ht="29.25" customHeight="1">
      <c r="A5290" s="221" t="s">
        <v>100</v>
      </c>
      <c r="B5290" s="221" t="s">
        <v>788</v>
      </c>
      <c r="C5290" s="222" t="s">
        <v>736</v>
      </c>
      <c r="D5290" s="222" t="s">
        <v>167</v>
      </c>
      <c r="E5290" s="199" t="s">
        <v>163</v>
      </c>
      <c r="F5290" s="200" t="s">
        <v>518</v>
      </c>
      <c r="G5290" s="200" t="s">
        <v>519</v>
      </c>
      <c r="H5290" s="200"/>
      <c r="I5290" s="200">
        <v>45545</v>
      </c>
      <c r="J5290" s="143">
        <f t="shared" si="82"/>
        <v>45545</v>
      </c>
      <c r="K5290" s="202">
        <v>8</v>
      </c>
      <c r="L5290" s="285" t="s">
        <v>2489</v>
      </c>
      <c r="M5290" s="223"/>
      <c r="N5290" s="203"/>
      <c r="O5290" s="222" t="s">
        <v>326</v>
      </c>
    </row>
    <row r="5291" spans="1:15" ht="29.25" customHeight="1">
      <c r="A5291" s="221" t="s">
        <v>100</v>
      </c>
      <c r="B5291" s="221" t="s">
        <v>788</v>
      </c>
      <c r="C5291" s="222" t="s">
        <v>736</v>
      </c>
      <c r="D5291" s="222" t="s">
        <v>167</v>
      </c>
      <c r="E5291" s="199" t="s">
        <v>163</v>
      </c>
      <c r="F5291" s="200" t="s">
        <v>518</v>
      </c>
      <c r="G5291" s="200" t="s">
        <v>519</v>
      </c>
      <c r="H5291" s="200"/>
      <c r="I5291" s="200">
        <v>45546</v>
      </c>
      <c r="J5291" s="143">
        <f t="shared" si="82"/>
        <v>45546</v>
      </c>
      <c r="K5291" s="202">
        <v>8</v>
      </c>
      <c r="L5291" s="285" t="s">
        <v>2489</v>
      </c>
      <c r="M5291" s="223"/>
      <c r="N5291" s="203"/>
      <c r="O5291" s="222" t="s">
        <v>326</v>
      </c>
    </row>
    <row r="5292" spans="1:15" ht="29.25" customHeight="1">
      <c r="A5292" s="221" t="s">
        <v>100</v>
      </c>
      <c r="B5292" s="221" t="s">
        <v>788</v>
      </c>
      <c r="C5292" s="222" t="s">
        <v>736</v>
      </c>
      <c r="D5292" s="222" t="s">
        <v>167</v>
      </c>
      <c r="E5292" s="199" t="s">
        <v>163</v>
      </c>
      <c r="F5292" s="200" t="s">
        <v>518</v>
      </c>
      <c r="G5292" s="200" t="s">
        <v>519</v>
      </c>
      <c r="H5292" s="200"/>
      <c r="I5292" s="200">
        <v>45547</v>
      </c>
      <c r="J5292" s="143">
        <f t="shared" si="82"/>
        <v>45547</v>
      </c>
      <c r="K5292" s="202">
        <v>8</v>
      </c>
      <c r="L5292" s="285" t="s">
        <v>2489</v>
      </c>
      <c r="M5292" s="223"/>
      <c r="N5292" s="203"/>
      <c r="O5292" s="222" t="s">
        <v>326</v>
      </c>
    </row>
    <row r="5293" spans="1:15" ht="29.25" customHeight="1">
      <c r="A5293" s="221" t="s">
        <v>100</v>
      </c>
      <c r="B5293" s="221" t="s">
        <v>788</v>
      </c>
      <c r="C5293" s="222" t="s">
        <v>736</v>
      </c>
      <c r="D5293" s="222" t="s">
        <v>167</v>
      </c>
      <c r="E5293" s="199" t="s">
        <v>163</v>
      </c>
      <c r="F5293" s="200" t="s">
        <v>518</v>
      </c>
      <c r="G5293" s="200" t="s">
        <v>519</v>
      </c>
      <c r="H5293" s="200"/>
      <c r="I5293" s="200">
        <v>45548</v>
      </c>
      <c r="J5293" s="143">
        <f t="shared" si="82"/>
        <v>45548</v>
      </c>
      <c r="K5293" s="202">
        <v>8</v>
      </c>
      <c r="L5293" s="285" t="s">
        <v>2489</v>
      </c>
      <c r="M5293" s="223"/>
      <c r="N5293" s="203"/>
      <c r="O5293" s="222" t="s">
        <v>326</v>
      </c>
    </row>
    <row r="5294" spans="1:15" ht="29.25" customHeight="1">
      <c r="A5294" s="221" t="s">
        <v>100</v>
      </c>
      <c r="B5294" s="221" t="s">
        <v>788</v>
      </c>
      <c r="C5294" s="222" t="s">
        <v>736</v>
      </c>
      <c r="D5294" s="222" t="s">
        <v>167</v>
      </c>
      <c r="E5294" s="199" t="s">
        <v>163</v>
      </c>
      <c r="F5294" s="200" t="s">
        <v>518</v>
      </c>
      <c r="G5294" s="200" t="s">
        <v>519</v>
      </c>
      <c r="H5294" s="200"/>
      <c r="I5294" s="200">
        <v>45551</v>
      </c>
      <c r="J5294" s="143">
        <f t="shared" si="82"/>
        <v>45551</v>
      </c>
      <c r="K5294" s="202">
        <v>8</v>
      </c>
      <c r="L5294" s="285" t="s">
        <v>2489</v>
      </c>
      <c r="M5294" s="223"/>
      <c r="N5294" s="203"/>
      <c r="O5294" s="222" t="s">
        <v>326</v>
      </c>
    </row>
    <row r="5295" spans="1:15" ht="29.25" customHeight="1">
      <c r="A5295" s="221" t="s">
        <v>100</v>
      </c>
      <c r="B5295" s="221" t="s">
        <v>788</v>
      </c>
      <c r="C5295" s="222" t="s">
        <v>736</v>
      </c>
      <c r="D5295" s="222" t="s">
        <v>167</v>
      </c>
      <c r="E5295" s="199" t="s">
        <v>165</v>
      </c>
      <c r="F5295" s="200"/>
      <c r="G5295" s="200"/>
      <c r="H5295" s="200"/>
      <c r="I5295" s="200">
        <v>45552</v>
      </c>
      <c r="J5295" s="143">
        <f t="shared" si="82"/>
        <v>45552</v>
      </c>
      <c r="K5295" s="202">
        <v>8</v>
      </c>
      <c r="L5295" s="285" t="s">
        <v>2787</v>
      </c>
      <c r="M5295" s="223"/>
      <c r="N5295" s="203"/>
      <c r="O5295" s="222" t="s">
        <v>326</v>
      </c>
    </row>
    <row r="5296" spans="1:15" ht="29.25" customHeight="1">
      <c r="A5296" s="221" t="s">
        <v>100</v>
      </c>
      <c r="B5296" s="221" t="s">
        <v>788</v>
      </c>
      <c r="C5296" s="222" t="s">
        <v>736</v>
      </c>
      <c r="D5296" s="222" t="s">
        <v>167</v>
      </c>
      <c r="E5296" s="199" t="s">
        <v>166</v>
      </c>
      <c r="F5296" s="200"/>
      <c r="G5296" s="200"/>
      <c r="H5296" s="200"/>
      <c r="I5296" s="200">
        <v>45553</v>
      </c>
      <c r="J5296" s="143">
        <f t="shared" si="82"/>
        <v>45553</v>
      </c>
      <c r="K5296" s="202">
        <v>8</v>
      </c>
      <c r="L5296" s="284" t="s">
        <v>2938</v>
      </c>
      <c r="M5296" s="223"/>
      <c r="N5296" s="203"/>
      <c r="O5296" s="222" t="s">
        <v>326</v>
      </c>
    </row>
    <row r="5297" spans="1:15" ht="29.25" customHeight="1">
      <c r="A5297" s="221" t="s">
        <v>100</v>
      </c>
      <c r="B5297" s="221" t="s">
        <v>788</v>
      </c>
      <c r="C5297" s="222" t="s">
        <v>736</v>
      </c>
      <c r="D5297" s="222" t="s">
        <v>167</v>
      </c>
      <c r="E5297" s="199" t="s">
        <v>166</v>
      </c>
      <c r="F5297" s="200"/>
      <c r="G5297" s="200"/>
      <c r="H5297" s="200"/>
      <c r="I5297" s="200">
        <v>45554</v>
      </c>
      <c r="J5297" s="143">
        <f t="shared" si="82"/>
        <v>45554</v>
      </c>
      <c r="K5297" s="202">
        <v>8</v>
      </c>
      <c r="L5297" s="284" t="s">
        <v>2939</v>
      </c>
      <c r="M5297" s="223"/>
      <c r="N5297" s="203"/>
      <c r="O5297" s="222" t="s">
        <v>326</v>
      </c>
    </row>
    <row r="5298" spans="1:15" ht="29.25" customHeight="1">
      <c r="A5298" s="221" t="s">
        <v>100</v>
      </c>
      <c r="B5298" s="221" t="s">
        <v>788</v>
      </c>
      <c r="C5298" s="222" t="s">
        <v>736</v>
      </c>
      <c r="D5298" s="222" t="s">
        <v>167</v>
      </c>
      <c r="E5298" s="199" t="s">
        <v>166</v>
      </c>
      <c r="F5298" s="200"/>
      <c r="G5298" s="200"/>
      <c r="H5298" s="200"/>
      <c r="I5298" s="200">
        <v>45555</v>
      </c>
      <c r="J5298" s="143">
        <f t="shared" si="82"/>
        <v>45555</v>
      </c>
      <c r="K5298" s="202">
        <v>8</v>
      </c>
      <c r="L5298" s="284" t="s">
        <v>2940</v>
      </c>
      <c r="M5298" s="223"/>
      <c r="N5298" s="203"/>
      <c r="O5298" s="222" t="s">
        <v>326</v>
      </c>
    </row>
    <row r="5299" spans="1:15" ht="29.25" customHeight="1">
      <c r="A5299" s="221" t="s">
        <v>100</v>
      </c>
      <c r="B5299" s="221" t="s">
        <v>788</v>
      </c>
      <c r="C5299" s="222" t="s">
        <v>736</v>
      </c>
      <c r="D5299" s="222" t="s">
        <v>167</v>
      </c>
      <c r="E5299" s="199" t="s">
        <v>163</v>
      </c>
      <c r="F5299" s="200" t="s">
        <v>1386</v>
      </c>
      <c r="G5299" s="200" t="s">
        <v>1607</v>
      </c>
      <c r="H5299" s="200" t="s">
        <v>81</v>
      </c>
      <c r="I5299" s="200">
        <v>45558</v>
      </c>
      <c r="J5299" s="143">
        <f t="shared" si="82"/>
        <v>45558</v>
      </c>
      <c r="K5299" s="202">
        <v>9.5</v>
      </c>
      <c r="L5299" s="285" t="s">
        <v>2941</v>
      </c>
      <c r="M5299" s="223"/>
      <c r="N5299" s="203">
        <v>0</v>
      </c>
      <c r="O5299" s="222" t="s">
        <v>326</v>
      </c>
    </row>
    <row r="5300" spans="1:15" ht="29.25" customHeight="1">
      <c r="A5300" s="221" t="s">
        <v>100</v>
      </c>
      <c r="B5300" s="221" t="s">
        <v>788</v>
      </c>
      <c r="C5300" s="222" t="s">
        <v>736</v>
      </c>
      <c r="D5300" s="222" t="s">
        <v>167</v>
      </c>
      <c r="E5300" s="199" t="s">
        <v>163</v>
      </c>
      <c r="F5300" s="200" t="s">
        <v>1386</v>
      </c>
      <c r="G5300" s="200" t="s">
        <v>1607</v>
      </c>
      <c r="H5300" s="200" t="s">
        <v>81</v>
      </c>
      <c r="I5300" s="200">
        <v>45559</v>
      </c>
      <c r="J5300" s="143">
        <f t="shared" si="82"/>
        <v>45559</v>
      </c>
      <c r="K5300" s="202">
        <v>9.5</v>
      </c>
      <c r="L5300" s="285" t="s">
        <v>2941</v>
      </c>
      <c r="M5300" s="223"/>
      <c r="N5300" s="203">
        <v>0</v>
      </c>
      <c r="O5300" s="222" t="s">
        <v>326</v>
      </c>
    </row>
    <row r="5301" spans="1:15" ht="29.25" customHeight="1">
      <c r="A5301" s="221" t="s">
        <v>100</v>
      </c>
      <c r="B5301" s="221" t="s">
        <v>788</v>
      </c>
      <c r="C5301" s="222" t="s">
        <v>736</v>
      </c>
      <c r="D5301" s="222" t="s">
        <v>167</v>
      </c>
      <c r="E5301" s="199" t="s">
        <v>166</v>
      </c>
      <c r="F5301" s="200"/>
      <c r="G5301" s="200"/>
      <c r="H5301" s="200"/>
      <c r="I5301" s="200">
        <v>45560</v>
      </c>
      <c r="J5301" s="143">
        <f t="shared" si="82"/>
        <v>45560</v>
      </c>
      <c r="K5301" s="202">
        <v>1.5</v>
      </c>
      <c r="L5301" s="285" t="s">
        <v>2942</v>
      </c>
      <c r="M5301" s="223"/>
      <c r="N5301" s="203"/>
      <c r="O5301" s="222" t="s">
        <v>326</v>
      </c>
    </row>
    <row r="5302" spans="1:15" ht="29.25" customHeight="1">
      <c r="A5302" s="221" t="s">
        <v>100</v>
      </c>
      <c r="B5302" s="221" t="s">
        <v>788</v>
      </c>
      <c r="C5302" s="222" t="s">
        <v>736</v>
      </c>
      <c r="D5302" s="222" t="s">
        <v>167</v>
      </c>
      <c r="E5302" s="199" t="s">
        <v>163</v>
      </c>
      <c r="F5302" s="200" t="s">
        <v>1386</v>
      </c>
      <c r="G5302" s="200" t="s">
        <v>1607</v>
      </c>
      <c r="H5302" s="200" t="s">
        <v>81</v>
      </c>
      <c r="I5302" s="200">
        <v>45560</v>
      </c>
      <c r="J5302" s="143">
        <f t="shared" si="82"/>
        <v>45560</v>
      </c>
      <c r="K5302" s="202">
        <v>4</v>
      </c>
      <c r="L5302" s="285" t="s">
        <v>2941</v>
      </c>
      <c r="M5302" s="223"/>
      <c r="N5302" s="203">
        <v>0</v>
      </c>
      <c r="O5302" s="222" t="s">
        <v>326</v>
      </c>
    </row>
    <row r="5303" spans="1:15" ht="29.25" customHeight="1">
      <c r="A5303" s="221" t="s">
        <v>100</v>
      </c>
      <c r="B5303" s="221" t="s">
        <v>788</v>
      </c>
      <c r="C5303" s="222" t="s">
        <v>736</v>
      </c>
      <c r="D5303" s="222" t="s">
        <v>167</v>
      </c>
      <c r="E5303" s="199" t="s">
        <v>163</v>
      </c>
      <c r="F5303" s="200" t="s">
        <v>1387</v>
      </c>
      <c r="G5303" s="200" t="s">
        <v>1388</v>
      </c>
      <c r="H5303" s="200" t="s">
        <v>1411</v>
      </c>
      <c r="I5303" s="200">
        <v>45560</v>
      </c>
      <c r="J5303" s="143">
        <f t="shared" si="82"/>
        <v>45560</v>
      </c>
      <c r="K5303" s="202">
        <v>2.5</v>
      </c>
      <c r="L5303" s="284" t="s">
        <v>2943</v>
      </c>
      <c r="M5303" s="223"/>
      <c r="N5303" s="203">
        <v>2.3250000000000002</v>
      </c>
      <c r="O5303" s="222" t="s">
        <v>991</v>
      </c>
    </row>
    <row r="5304" spans="1:15" ht="29.25" customHeight="1">
      <c r="A5304" s="221" t="s">
        <v>100</v>
      </c>
      <c r="B5304" s="221" t="s">
        <v>788</v>
      </c>
      <c r="C5304" s="222" t="s">
        <v>736</v>
      </c>
      <c r="D5304" s="222" t="s">
        <v>167</v>
      </c>
      <c r="E5304" s="199" t="s">
        <v>166</v>
      </c>
      <c r="F5304" s="200"/>
      <c r="G5304" s="200"/>
      <c r="H5304" s="200"/>
      <c r="I5304" s="200">
        <v>45561</v>
      </c>
      <c r="J5304" s="143">
        <f t="shared" si="82"/>
        <v>45561</v>
      </c>
      <c r="K5304" s="202">
        <v>2</v>
      </c>
      <c r="L5304" s="285" t="s">
        <v>2944</v>
      </c>
      <c r="M5304" s="223"/>
      <c r="N5304" s="203"/>
      <c r="O5304" s="222" t="s">
        <v>326</v>
      </c>
    </row>
    <row r="5305" spans="1:15" ht="29.25" customHeight="1">
      <c r="A5305" s="221" t="s">
        <v>100</v>
      </c>
      <c r="B5305" s="221" t="s">
        <v>788</v>
      </c>
      <c r="C5305" s="222" t="s">
        <v>736</v>
      </c>
      <c r="D5305" s="222" t="s">
        <v>167</v>
      </c>
      <c r="E5305" s="199" t="s">
        <v>166</v>
      </c>
      <c r="F5305" s="200"/>
      <c r="G5305" s="200"/>
      <c r="H5305" s="200"/>
      <c r="I5305" s="200">
        <v>45561</v>
      </c>
      <c r="J5305" s="143">
        <f t="shared" si="82"/>
        <v>45561</v>
      </c>
      <c r="K5305" s="202">
        <v>2</v>
      </c>
      <c r="L5305" s="285" t="s">
        <v>2945</v>
      </c>
      <c r="M5305" s="223"/>
      <c r="N5305" s="203"/>
      <c r="O5305" s="222" t="s">
        <v>326</v>
      </c>
    </row>
    <row r="5306" spans="1:15" ht="29.25" customHeight="1">
      <c r="A5306" s="221" t="s">
        <v>100</v>
      </c>
      <c r="B5306" s="221" t="s">
        <v>788</v>
      </c>
      <c r="C5306" s="222" t="s">
        <v>736</v>
      </c>
      <c r="D5306" s="222" t="s">
        <v>167</v>
      </c>
      <c r="E5306" s="199" t="s">
        <v>163</v>
      </c>
      <c r="F5306" s="200" t="s">
        <v>1387</v>
      </c>
      <c r="G5306" s="200" t="s">
        <v>1388</v>
      </c>
      <c r="H5306" s="200" t="s">
        <v>1411</v>
      </c>
      <c r="I5306" s="200">
        <v>45561</v>
      </c>
      <c r="J5306" s="143">
        <f t="shared" si="82"/>
        <v>45561</v>
      </c>
      <c r="K5306" s="202">
        <v>4</v>
      </c>
      <c r="L5306" s="285" t="s">
        <v>2946</v>
      </c>
      <c r="M5306" s="223"/>
      <c r="N5306" s="203">
        <v>2.3250000000000002</v>
      </c>
      <c r="O5306" s="222" t="s">
        <v>991</v>
      </c>
    </row>
    <row r="5307" spans="1:15" ht="29.25" customHeight="1">
      <c r="A5307" s="221" t="s">
        <v>100</v>
      </c>
      <c r="B5307" s="221" t="s">
        <v>788</v>
      </c>
      <c r="C5307" s="222" t="s">
        <v>736</v>
      </c>
      <c r="D5307" s="222" t="s">
        <v>167</v>
      </c>
      <c r="E5307" s="199" t="s">
        <v>166</v>
      </c>
      <c r="F5307" s="200"/>
      <c r="G5307" s="200"/>
      <c r="H5307" s="200"/>
      <c r="I5307" s="200">
        <v>45562</v>
      </c>
      <c r="J5307" s="143">
        <f t="shared" si="82"/>
        <v>45562</v>
      </c>
      <c r="K5307" s="202">
        <v>2</v>
      </c>
      <c r="L5307" s="285" t="s">
        <v>2948</v>
      </c>
      <c r="M5307" s="223"/>
      <c r="N5307" s="203"/>
      <c r="O5307" s="222" t="s">
        <v>326</v>
      </c>
    </row>
    <row r="5308" spans="1:15" ht="29.25" customHeight="1">
      <c r="A5308" s="221" t="s">
        <v>100</v>
      </c>
      <c r="B5308" s="221" t="s">
        <v>788</v>
      </c>
      <c r="C5308" s="222" t="s">
        <v>736</v>
      </c>
      <c r="D5308" s="222" t="s">
        <v>167</v>
      </c>
      <c r="E5308" s="199" t="s">
        <v>163</v>
      </c>
      <c r="F5308" s="200" t="s">
        <v>1387</v>
      </c>
      <c r="G5308" s="200" t="s">
        <v>1388</v>
      </c>
      <c r="H5308" s="200" t="s">
        <v>1411</v>
      </c>
      <c r="I5308" s="200">
        <v>45562</v>
      </c>
      <c r="J5308" s="143">
        <f t="shared" si="82"/>
        <v>45562</v>
      </c>
      <c r="K5308" s="202">
        <v>6</v>
      </c>
      <c r="L5308" s="284" t="s">
        <v>2947</v>
      </c>
      <c r="M5308" s="223"/>
      <c r="N5308" s="203">
        <v>2.3250000000000002</v>
      </c>
      <c r="O5308" s="222" t="s">
        <v>991</v>
      </c>
    </row>
    <row r="5309" spans="1:15" ht="29.25" customHeight="1">
      <c r="A5309" s="221" t="s">
        <v>100</v>
      </c>
      <c r="B5309" s="221" t="s">
        <v>788</v>
      </c>
      <c r="C5309" s="222" t="s">
        <v>736</v>
      </c>
      <c r="D5309" s="222" t="s">
        <v>167</v>
      </c>
      <c r="E5309" s="199" t="s">
        <v>166</v>
      </c>
      <c r="F5309" s="200"/>
      <c r="G5309" s="200"/>
      <c r="H5309" s="200"/>
      <c r="I5309" s="200">
        <v>45565</v>
      </c>
      <c r="J5309" s="143">
        <f t="shared" si="82"/>
        <v>45565</v>
      </c>
      <c r="K5309" s="202">
        <v>4</v>
      </c>
      <c r="L5309" s="285" t="s">
        <v>2949</v>
      </c>
      <c r="M5309" s="223"/>
      <c r="N5309" s="203"/>
      <c r="O5309" s="222" t="s">
        <v>326</v>
      </c>
    </row>
    <row r="5310" spans="1:15" ht="29.25" customHeight="1">
      <c r="A5310" s="221" t="s">
        <v>100</v>
      </c>
      <c r="B5310" s="221" t="s">
        <v>788</v>
      </c>
      <c r="C5310" s="222" t="s">
        <v>736</v>
      </c>
      <c r="D5310" s="222" t="s">
        <v>167</v>
      </c>
      <c r="E5310" s="199" t="s">
        <v>163</v>
      </c>
      <c r="F5310" s="200" t="s">
        <v>1387</v>
      </c>
      <c r="G5310" s="200" t="s">
        <v>1388</v>
      </c>
      <c r="H5310" s="200" t="s">
        <v>1411</v>
      </c>
      <c r="I5310" s="200">
        <v>45565</v>
      </c>
      <c r="J5310" s="143">
        <f t="shared" si="82"/>
        <v>45565</v>
      </c>
      <c r="K5310" s="202">
        <v>4</v>
      </c>
      <c r="L5310" s="285" t="s">
        <v>2950</v>
      </c>
      <c r="M5310" s="223"/>
      <c r="N5310" s="203">
        <v>2.3250000000000002</v>
      </c>
      <c r="O5310" s="222" t="s">
        <v>991</v>
      </c>
    </row>
    <row r="5311" spans="1:15" ht="29.25" customHeight="1">
      <c r="A5311" s="221" t="s">
        <v>100</v>
      </c>
      <c r="B5311" s="221" t="s">
        <v>788</v>
      </c>
      <c r="C5311" s="222" t="s">
        <v>736</v>
      </c>
      <c r="D5311" s="222" t="s">
        <v>167</v>
      </c>
      <c r="E5311" s="199" t="s">
        <v>163</v>
      </c>
      <c r="F5311" s="200" t="s">
        <v>1387</v>
      </c>
      <c r="G5311" s="200" t="s">
        <v>1388</v>
      </c>
      <c r="H5311" s="200" t="s">
        <v>1411</v>
      </c>
      <c r="I5311" s="200">
        <v>45566</v>
      </c>
      <c r="J5311" s="143">
        <f t="shared" si="82"/>
        <v>45566</v>
      </c>
      <c r="K5311" s="202">
        <v>9</v>
      </c>
      <c r="L5311" s="284" t="s">
        <v>2951</v>
      </c>
      <c r="M5311" s="223"/>
      <c r="N5311" s="203">
        <v>2.3250000000000002</v>
      </c>
      <c r="O5311" s="222" t="s">
        <v>991</v>
      </c>
    </row>
    <row r="5312" spans="1:15" ht="29.25" customHeight="1">
      <c r="A5312" s="221" t="s">
        <v>100</v>
      </c>
      <c r="B5312" s="221" t="s">
        <v>788</v>
      </c>
      <c r="C5312" s="222" t="s">
        <v>736</v>
      </c>
      <c r="D5312" s="222" t="s">
        <v>167</v>
      </c>
      <c r="E5312" s="199" t="s">
        <v>165</v>
      </c>
      <c r="F5312" s="200"/>
      <c r="G5312" s="200"/>
      <c r="H5312" s="200"/>
      <c r="I5312" s="200">
        <v>45567</v>
      </c>
      <c r="J5312" s="143">
        <f t="shared" si="82"/>
        <v>45567</v>
      </c>
      <c r="K5312" s="202">
        <v>8</v>
      </c>
      <c r="L5312" s="285" t="s">
        <v>1526</v>
      </c>
      <c r="M5312" s="223"/>
      <c r="N5312" s="203"/>
      <c r="O5312" s="222" t="s">
        <v>326</v>
      </c>
    </row>
    <row r="5313" spans="1:15" ht="29.25" customHeight="1">
      <c r="A5313" s="221" t="s">
        <v>100</v>
      </c>
      <c r="B5313" s="221" t="s">
        <v>788</v>
      </c>
      <c r="C5313" s="222" t="s">
        <v>736</v>
      </c>
      <c r="D5313" s="222" t="s">
        <v>167</v>
      </c>
      <c r="E5313" s="199" t="s">
        <v>165</v>
      </c>
      <c r="F5313" s="200"/>
      <c r="G5313" s="200"/>
      <c r="H5313" s="200"/>
      <c r="I5313" s="200">
        <v>45568</v>
      </c>
      <c r="J5313" s="143">
        <f t="shared" si="82"/>
        <v>45568</v>
      </c>
      <c r="K5313" s="202">
        <v>8</v>
      </c>
      <c r="L5313" s="285" t="s">
        <v>1526</v>
      </c>
      <c r="M5313" s="223"/>
      <c r="N5313" s="203"/>
      <c r="O5313" s="222" t="s">
        <v>326</v>
      </c>
    </row>
    <row r="5314" spans="1:15" ht="29.25" customHeight="1">
      <c r="A5314" s="221" t="s">
        <v>100</v>
      </c>
      <c r="B5314" s="221" t="s">
        <v>788</v>
      </c>
      <c r="C5314" s="222" t="s">
        <v>736</v>
      </c>
      <c r="D5314" s="222" t="s">
        <v>167</v>
      </c>
      <c r="E5314" s="199" t="s">
        <v>163</v>
      </c>
      <c r="F5314" s="200" t="s">
        <v>1387</v>
      </c>
      <c r="G5314" s="200" t="s">
        <v>1388</v>
      </c>
      <c r="H5314" s="200" t="s">
        <v>1411</v>
      </c>
      <c r="I5314" s="200">
        <v>45569</v>
      </c>
      <c r="J5314" s="143">
        <f t="shared" si="82"/>
        <v>45569</v>
      </c>
      <c r="K5314" s="202">
        <v>8</v>
      </c>
      <c r="L5314" s="284" t="s">
        <v>3200</v>
      </c>
      <c r="M5314" s="223"/>
      <c r="N5314" s="203">
        <v>2.3250000000000002</v>
      </c>
      <c r="O5314" s="222" t="s">
        <v>991</v>
      </c>
    </row>
    <row r="5315" spans="1:15" ht="29.25" customHeight="1">
      <c r="A5315" s="221" t="s">
        <v>100</v>
      </c>
      <c r="B5315" s="221" t="s">
        <v>788</v>
      </c>
      <c r="C5315" s="222" t="s">
        <v>736</v>
      </c>
      <c r="D5315" s="222" t="s">
        <v>167</v>
      </c>
      <c r="E5315" s="199" t="s">
        <v>171</v>
      </c>
      <c r="F5315" s="200"/>
      <c r="G5315" s="200"/>
      <c r="H5315" s="200"/>
      <c r="I5315" s="200">
        <v>45571</v>
      </c>
      <c r="J5315" s="143">
        <f t="shared" ref="J5315:J5378" si="83">I5315</f>
        <v>45571</v>
      </c>
      <c r="K5315" s="202">
        <v>8</v>
      </c>
      <c r="L5315" s="285" t="s">
        <v>3199</v>
      </c>
      <c r="M5315" s="223"/>
      <c r="N5315" s="203"/>
      <c r="O5315" s="222" t="s">
        <v>326</v>
      </c>
    </row>
    <row r="5316" spans="1:15" ht="29.25" customHeight="1">
      <c r="A5316" s="221" t="s">
        <v>100</v>
      </c>
      <c r="B5316" s="221" t="s">
        <v>788</v>
      </c>
      <c r="C5316" s="222" t="s">
        <v>736</v>
      </c>
      <c r="D5316" s="222" t="s">
        <v>167</v>
      </c>
      <c r="E5316" s="199" t="s">
        <v>166</v>
      </c>
      <c r="F5316" s="200"/>
      <c r="G5316" s="200"/>
      <c r="H5316" s="200"/>
      <c r="I5316" s="200">
        <v>45572</v>
      </c>
      <c r="J5316" s="143">
        <f t="shared" si="83"/>
        <v>45572</v>
      </c>
      <c r="K5316" s="202">
        <v>4</v>
      </c>
      <c r="L5316" s="284" t="s">
        <v>3202</v>
      </c>
      <c r="M5316" s="223"/>
      <c r="N5316" s="203"/>
      <c r="O5316" s="222" t="s">
        <v>326</v>
      </c>
    </row>
    <row r="5317" spans="1:15" ht="29.25" customHeight="1">
      <c r="A5317" s="221" t="s">
        <v>100</v>
      </c>
      <c r="B5317" s="221" t="s">
        <v>788</v>
      </c>
      <c r="C5317" s="222" t="s">
        <v>736</v>
      </c>
      <c r="D5317" s="222" t="s">
        <v>167</v>
      </c>
      <c r="E5317" s="199" t="s">
        <v>163</v>
      </c>
      <c r="F5317" s="200" t="s">
        <v>1387</v>
      </c>
      <c r="G5317" s="200" t="s">
        <v>1388</v>
      </c>
      <c r="H5317" s="200" t="s">
        <v>1411</v>
      </c>
      <c r="I5317" s="200">
        <v>45572</v>
      </c>
      <c r="J5317" s="143">
        <f t="shared" si="83"/>
        <v>45572</v>
      </c>
      <c r="K5317" s="202">
        <v>4</v>
      </c>
      <c r="L5317" s="284" t="s">
        <v>3201</v>
      </c>
      <c r="M5317" s="223"/>
      <c r="N5317" s="203">
        <v>2.3250000000000002</v>
      </c>
      <c r="O5317" s="222" t="s">
        <v>991</v>
      </c>
    </row>
    <row r="5318" spans="1:15" ht="29.25" customHeight="1">
      <c r="A5318" s="221" t="s">
        <v>100</v>
      </c>
      <c r="B5318" s="221" t="s">
        <v>788</v>
      </c>
      <c r="C5318" s="222" t="s">
        <v>736</v>
      </c>
      <c r="D5318" s="222" t="s">
        <v>167</v>
      </c>
      <c r="E5318" s="199" t="s">
        <v>166</v>
      </c>
      <c r="F5318" s="200"/>
      <c r="G5318" s="200"/>
      <c r="H5318" s="200"/>
      <c r="I5318" s="200">
        <v>45573</v>
      </c>
      <c r="J5318" s="143">
        <f t="shared" si="83"/>
        <v>45573</v>
      </c>
      <c r="K5318" s="202">
        <v>2</v>
      </c>
      <c r="L5318" s="285" t="s">
        <v>3203</v>
      </c>
      <c r="M5318" s="223"/>
      <c r="N5318" s="203"/>
      <c r="O5318" s="222" t="s">
        <v>326</v>
      </c>
    </row>
    <row r="5319" spans="1:15" ht="29.25" customHeight="1">
      <c r="A5319" s="221" t="s">
        <v>100</v>
      </c>
      <c r="B5319" s="221" t="s">
        <v>788</v>
      </c>
      <c r="C5319" s="222" t="s">
        <v>736</v>
      </c>
      <c r="D5319" s="222" t="s">
        <v>167</v>
      </c>
      <c r="E5319" s="199" t="s">
        <v>163</v>
      </c>
      <c r="F5319" s="200" t="s">
        <v>1387</v>
      </c>
      <c r="G5319" s="200" t="s">
        <v>1388</v>
      </c>
      <c r="H5319" s="200" t="s">
        <v>1411</v>
      </c>
      <c r="I5319" s="200">
        <v>45573</v>
      </c>
      <c r="J5319" s="143">
        <f t="shared" si="83"/>
        <v>45573</v>
      </c>
      <c r="K5319" s="202">
        <v>6</v>
      </c>
      <c r="L5319" s="284" t="s">
        <v>3204</v>
      </c>
      <c r="M5319" s="223"/>
      <c r="N5319" s="203">
        <v>2.3250000000000002</v>
      </c>
      <c r="O5319" s="222" t="s">
        <v>991</v>
      </c>
    </row>
    <row r="5320" spans="1:15" ht="29.25" customHeight="1">
      <c r="A5320" s="221" t="s">
        <v>100</v>
      </c>
      <c r="B5320" s="221" t="s">
        <v>788</v>
      </c>
      <c r="C5320" s="222" t="s">
        <v>736</v>
      </c>
      <c r="D5320" s="222" t="s">
        <v>167</v>
      </c>
      <c r="E5320" s="199" t="s">
        <v>166</v>
      </c>
      <c r="F5320" s="200"/>
      <c r="G5320" s="200"/>
      <c r="H5320" s="200"/>
      <c r="I5320" s="200">
        <v>45574</v>
      </c>
      <c r="J5320" s="143">
        <f t="shared" si="83"/>
        <v>45574</v>
      </c>
      <c r="K5320" s="202">
        <v>8</v>
      </c>
      <c r="L5320" s="284" t="s">
        <v>3205</v>
      </c>
      <c r="M5320" s="223"/>
      <c r="N5320" s="203"/>
      <c r="O5320" s="222" t="s">
        <v>326</v>
      </c>
    </row>
    <row r="5321" spans="1:15" ht="29.25" customHeight="1">
      <c r="A5321" s="221" t="s">
        <v>100</v>
      </c>
      <c r="B5321" s="221" t="s">
        <v>788</v>
      </c>
      <c r="C5321" s="222" t="s">
        <v>736</v>
      </c>
      <c r="D5321" s="222" t="s">
        <v>167</v>
      </c>
      <c r="E5321" s="199" t="s">
        <v>165</v>
      </c>
      <c r="F5321" s="200"/>
      <c r="G5321" s="200"/>
      <c r="H5321" s="200"/>
      <c r="I5321" s="200">
        <v>45575</v>
      </c>
      <c r="J5321" s="143">
        <f t="shared" si="83"/>
        <v>45575</v>
      </c>
      <c r="K5321" s="202">
        <v>8</v>
      </c>
      <c r="L5321" s="285" t="s">
        <v>3327</v>
      </c>
      <c r="M5321" s="223"/>
      <c r="N5321" s="203"/>
      <c r="O5321" s="222" t="s">
        <v>326</v>
      </c>
    </row>
    <row r="5322" spans="1:15" ht="29.25" customHeight="1">
      <c r="A5322" s="221" t="s">
        <v>100</v>
      </c>
      <c r="B5322" s="221" t="s">
        <v>788</v>
      </c>
      <c r="C5322" s="222" t="s">
        <v>736</v>
      </c>
      <c r="D5322" s="222" t="s">
        <v>167</v>
      </c>
      <c r="E5322" s="199" t="s">
        <v>166</v>
      </c>
      <c r="F5322" s="200"/>
      <c r="G5322" s="200"/>
      <c r="H5322" s="200"/>
      <c r="I5322" s="200">
        <v>45576</v>
      </c>
      <c r="J5322" s="143">
        <f t="shared" si="83"/>
        <v>45576</v>
      </c>
      <c r="K5322" s="202">
        <v>8</v>
      </c>
      <c r="L5322" s="285" t="s">
        <v>3328</v>
      </c>
      <c r="M5322" s="223"/>
      <c r="N5322" s="203"/>
      <c r="O5322" s="222" t="s">
        <v>326</v>
      </c>
    </row>
    <row r="5323" spans="1:15" ht="29.25" customHeight="1">
      <c r="A5323" s="221" t="s">
        <v>100</v>
      </c>
      <c r="B5323" s="221" t="s">
        <v>788</v>
      </c>
      <c r="C5323" s="222" t="s">
        <v>736</v>
      </c>
      <c r="D5323" s="222" t="s">
        <v>167</v>
      </c>
      <c r="E5323" s="199" t="s">
        <v>171</v>
      </c>
      <c r="F5323" s="200"/>
      <c r="G5323" s="200"/>
      <c r="H5323" s="200"/>
      <c r="I5323" s="200">
        <v>45577</v>
      </c>
      <c r="J5323" s="143">
        <f t="shared" si="83"/>
        <v>45577</v>
      </c>
      <c r="K5323" s="202">
        <v>4</v>
      </c>
      <c r="L5323" s="285" t="s">
        <v>3329</v>
      </c>
      <c r="M5323" s="223"/>
      <c r="N5323" s="203"/>
      <c r="O5323" s="222" t="s">
        <v>326</v>
      </c>
    </row>
    <row r="5324" spans="1:15" ht="29.25" customHeight="1">
      <c r="A5324" s="221" t="s">
        <v>100</v>
      </c>
      <c r="B5324" s="221" t="s">
        <v>788</v>
      </c>
      <c r="C5324" s="222" t="s">
        <v>736</v>
      </c>
      <c r="D5324" s="222" t="s">
        <v>167</v>
      </c>
      <c r="E5324" s="199" t="s">
        <v>166</v>
      </c>
      <c r="F5324" s="200"/>
      <c r="G5324" s="200"/>
      <c r="H5324" s="200"/>
      <c r="I5324" s="200">
        <v>45579</v>
      </c>
      <c r="J5324" s="143">
        <f t="shared" si="83"/>
        <v>45579</v>
      </c>
      <c r="K5324" s="202">
        <v>8</v>
      </c>
      <c r="L5324" s="285" t="s">
        <v>3330</v>
      </c>
      <c r="M5324" s="223"/>
      <c r="N5324" s="203"/>
      <c r="O5324" s="222" t="s">
        <v>326</v>
      </c>
    </row>
    <row r="5325" spans="1:15" ht="29.25" customHeight="1">
      <c r="A5325" s="221" t="s">
        <v>100</v>
      </c>
      <c r="B5325" s="221" t="s">
        <v>788</v>
      </c>
      <c r="C5325" s="222" t="s">
        <v>736</v>
      </c>
      <c r="D5325" s="222" t="s">
        <v>167</v>
      </c>
      <c r="E5325" s="199" t="s">
        <v>163</v>
      </c>
      <c r="F5325" s="200" t="s">
        <v>1387</v>
      </c>
      <c r="G5325" s="200" t="s">
        <v>1388</v>
      </c>
      <c r="H5325" s="200" t="s">
        <v>1411</v>
      </c>
      <c r="I5325" s="200">
        <v>45580</v>
      </c>
      <c r="J5325" s="143">
        <f t="shared" si="83"/>
        <v>45580</v>
      </c>
      <c r="K5325" s="202">
        <v>8</v>
      </c>
      <c r="L5325" s="284" t="s">
        <v>3331</v>
      </c>
      <c r="M5325" s="223"/>
      <c r="N5325" s="203">
        <v>2.3250000000000002</v>
      </c>
      <c r="O5325" s="222" t="s">
        <v>991</v>
      </c>
    </row>
    <row r="5326" spans="1:15" ht="29.25" customHeight="1">
      <c r="A5326" s="221" t="s">
        <v>100</v>
      </c>
      <c r="B5326" s="221" t="s">
        <v>788</v>
      </c>
      <c r="C5326" s="222" t="s">
        <v>736</v>
      </c>
      <c r="D5326" s="222" t="s">
        <v>167</v>
      </c>
      <c r="E5326" s="199" t="s">
        <v>166</v>
      </c>
      <c r="F5326" s="200"/>
      <c r="G5326" s="200"/>
      <c r="H5326" s="200"/>
      <c r="I5326" s="200">
        <v>45581</v>
      </c>
      <c r="J5326" s="143">
        <f t="shared" si="83"/>
        <v>45581</v>
      </c>
      <c r="K5326" s="202">
        <v>8</v>
      </c>
      <c r="L5326" s="284" t="s">
        <v>3332</v>
      </c>
      <c r="M5326" s="223"/>
      <c r="N5326" s="203"/>
      <c r="O5326" s="222" t="s">
        <v>326</v>
      </c>
    </row>
    <row r="5327" spans="1:15" ht="29.25" customHeight="1">
      <c r="A5327" s="221" t="s">
        <v>100</v>
      </c>
      <c r="B5327" s="221" t="s">
        <v>788</v>
      </c>
      <c r="C5327" s="222" t="s">
        <v>736</v>
      </c>
      <c r="D5327" s="222" t="s">
        <v>167</v>
      </c>
      <c r="E5327" s="199" t="s">
        <v>166</v>
      </c>
      <c r="F5327" s="200"/>
      <c r="G5327" s="200"/>
      <c r="H5327" s="200"/>
      <c r="I5327" s="200">
        <v>45582</v>
      </c>
      <c r="J5327" s="143">
        <f t="shared" si="83"/>
        <v>45582</v>
      </c>
      <c r="K5327" s="202">
        <v>1</v>
      </c>
      <c r="L5327" s="284" t="s">
        <v>3449</v>
      </c>
      <c r="M5327" s="223"/>
      <c r="N5327" s="203"/>
      <c r="O5327" s="222" t="s">
        <v>326</v>
      </c>
    </row>
    <row r="5328" spans="1:15" ht="29.25" customHeight="1">
      <c r="A5328" s="221" t="s">
        <v>100</v>
      </c>
      <c r="B5328" s="221" t="s">
        <v>788</v>
      </c>
      <c r="C5328" s="222" t="s">
        <v>736</v>
      </c>
      <c r="D5328" s="222" t="s">
        <v>167</v>
      </c>
      <c r="E5328" s="199" t="s">
        <v>163</v>
      </c>
      <c r="F5328" s="200" t="s">
        <v>2580</v>
      </c>
      <c r="G5328" s="200" t="s">
        <v>2581</v>
      </c>
      <c r="H5328" s="200" t="s">
        <v>2859</v>
      </c>
      <c r="I5328" s="200">
        <v>45582</v>
      </c>
      <c r="J5328" s="143">
        <f t="shared" si="83"/>
        <v>45582</v>
      </c>
      <c r="K5328" s="202">
        <v>7</v>
      </c>
      <c r="L5328" s="284" t="s">
        <v>3448</v>
      </c>
      <c r="M5328" s="223"/>
      <c r="N5328" s="203">
        <v>1.4</v>
      </c>
      <c r="O5328" s="222" t="s">
        <v>940</v>
      </c>
    </row>
    <row r="5329" spans="1:15" ht="29.25" customHeight="1">
      <c r="A5329" s="221" t="s">
        <v>100</v>
      </c>
      <c r="B5329" s="221" t="s">
        <v>788</v>
      </c>
      <c r="C5329" s="222" t="s">
        <v>736</v>
      </c>
      <c r="D5329" s="222" t="s">
        <v>167</v>
      </c>
      <c r="E5329" s="199" t="s">
        <v>166</v>
      </c>
      <c r="F5329" s="200"/>
      <c r="G5329" s="200"/>
      <c r="H5329" s="200"/>
      <c r="I5329" s="200">
        <v>45583</v>
      </c>
      <c r="J5329" s="143">
        <f t="shared" si="83"/>
        <v>45583</v>
      </c>
      <c r="K5329" s="202">
        <v>4</v>
      </c>
      <c r="L5329" s="284" t="s">
        <v>3451</v>
      </c>
      <c r="M5329" s="223"/>
      <c r="N5329" s="203"/>
      <c r="O5329" s="222" t="s">
        <v>326</v>
      </c>
    </row>
    <row r="5330" spans="1:15" ht="29.25" customHeight="1">
      <c r="A5330" s="221" t="s">
        <v>100</v>
      </c>
      <c r="B5330" s="221" t="s">
        <v>788</v>
      </c>
      <c r="C5330" s="222" t="s">
        <v>736</v>
      </c>
      <c r="D5330" s="222" t="s">
        <v>167</v>
      </c>
      <c r="E5330" s="199" t="s">
        <v>163</v>
      </c>
      <c r="F5330" s="200" t="s">
        <v>1387</v>
      </c>
      <c r="G5330" s="200" t="s">
        <v>1388</v>
      </c>
      <c r="H5330" s="200" t="s">
        <v>1411</v>
      </c>
      <c r="I5330" s="200">
        <v>45583</v>
      </c>
      <c r="J5330" s="143">
        <f t="shared" si="83"/>
        <v>45583</v>
      </c>
      <c r="K5330" s="202">
        <v>4</v>
      </c>
      <c r="L5330" s="284" t="s">
        <v>3450</v>
      </c>
      <c r="M5330" s="223"/>
      <c r="N5330" s="203">
        <v>2.3250000000000002</v>
      </c>
      <c r="O5330" s="222" t="s">
        <v>991</v>
      </c>
    </row>
    <row r="5331" spans="1:15" ht="29.25" customHeight="1">
      <c r="A5331" s="221" t="s">
        <v>100</v>
      </c>
      <c r="B5331" s="221" t="s">
        <v>788</v>
      </c>
      <c r="C5331" s="222" t="s">
        <v>736</v>
      </c>
      <c r="D5331" s="222" t="s">
        <v>167</v>
      </c>
      <c r="E5331" s="199" t="s">
        <v>166</v>
      </c>
      <c r="F5331" s="200"/>
      <c r="G5331" s="200"/>
      <c r="H5331" s="200"/>
      <c r="I5331" s="200">
        <v>45586</v>
      </c>
      <c r="J5331" s="143">
        <f t="shared" si="83"/>
        <v>45586</v>
      </c>
      <c r="K5331" s="202">
        <v>1</v>
      </c>
      <c r="L5331" s="285" t="s">
        <v>3453</v>
      </c>
      <c r="M5331" s="223"/>
      <c r="N5331" s="203"/>
      <c r="O5331" s="222" t="s">
        <v>326</v>
      </c>
    </row>
    <row r="5332" spans="1:15" ht="29.25" customHeight="1">
      <c r="A5332" s="221" t="s">
        <v>100</v>
      </c>
      <c r="B5332" s="221" t="s">
        <v>788</v>
      </c>
      <c r="C5332" s="222" t="s">
        <v>736</v>
      </c>
      <c r="D5332" s="222" t="s">
        <v>167</v>
      </c>
      <c r="E5332" s="199" t="s">
        <v>163</v>
      </c>
      <c r="F5332" s="200" t="s">
        <v>2580</v>
      </c>
      <c r="G5332" s="200" t="s">
        <v>2581</v>
      </c>
      <c r="H5332" s="200" t="s">
        <v>2859</v>
      </c>
      <c r="I5332" s="200">
        <v>45586</v>
      </c>
      <c r="J5332" s="143">
        <f t="shared" si="83"/>
        <v>45586</v>
      </c>
      <c r="K5332" s="202">
        <v>3</v>
      </c>
      <c r="L5332" s="284" t="s">
        <v>3454</v>
      </c>
      <c r="M5332" s="223"/>
      <c r="N5332" s="203">
        <v>1.4</v>
      </c>
      <c r="O5332" s="222" t="s">
        <v>940</v>
      </c>
    </row>
    <row r="5333" spans="1:15" ht="29.25" customHeight="1">
      <c r="A5333" s="221" t="s">
        <v>100</v>
      </c>
      <c r="B5333" s="221" t="s">
        <v>788</v>
      </c>
      <c r="C5333" s="222" t="s">
        <v>736</v>
      </c>
      <c r="D5333" s="222" t="s">
        <v>167</v>
      </c>
      <c r="E5333" s="199" t="s">
        <v>163</v>
      </c>
      <c r="F5333" s="200" t="s">
        <v>1387</v>
      </c>
      <c r="G5333" s="200" t="s">
        <v>1388</v>
      </c>
      <c r="H5333" s="200" t="s">
        <v>1411</v>
      </c>
      <c r="I5333" s="200">
        <v>45586</v>
      </c>
      <c r="J5333" s="143">
        <f t="shared" si="83"/>
        <v>45586</v>
      </c>
      <c r="K5333" s="202">
        <v>4</v>
      </c>
      <c r="L5333" s="284" t="s">
        <v>3452</v>
      </c>
      <c r="M5333" s="223"/>
      <c r="N5333" s="203">
        <v>2.3250000000000002</v>
      </c>
      <c r="O5333" s="222" t="s">
        <v>991</v>
      </c>
    </row>
    <row r="5334" spans="1:15" ht="29.25" customHeight="1">
      <c r="A5334" s="221" t="s">
        <v>100</v>
      </c>
      <c r="B5334" s="221" t="s">
        <v>788</v>
      </c>
      <c r="C5334" s="222" t="s">
        <v>736</v>
      </c>
      <c r="D5334" s="222" t="s">
        <v>167</v>
      </c>
      <c r="E5334" s="199" t="s">
        <v>166</v>
      </c>
      <c r="F5334" s="200"/>
      <c r="G5334" s="200"/>
      <c r="H5334" s="200"/>
      <c r="I5334" s="200">
        <v>45587</v>
      </c>
      <c r="J5334" s="143">
        <f t="shared" si="83"/>
        <v>45587</v>
      </c>
      <c r="K5334" s="202">
        <v>1</v>
      </c>
      <c r="L5334" s="284" t="s">
        <v>3456</v>
      </c>
      <c r="M5334" s="223"/>
      <c r="N5334" s="203"/>
      <c r="O5334" s="222" t="s">
        <v>326</v>
      </c>
    </row>
    <row r="5335" spans="1:15" ht="29.25" customHeight="1">
      <c r="A5335" s="221" t="s">
        <v>100</v>
      </c>
      <c r="B5335" s="221" t="s">
        <v>788</v>
      </c>
      <c r="C5335" s="222" t="s">
        <v>736</v>
      </c>
      <c r="D5335" s="222" t="s">
        <v>167</v>
      </c>
      <c r="E5335" s="199" t="s">
        <v>163</v>
      </c>
      <c r="F5335" s="200" t="s">
        <v>3135</v>
      </c>
      <c r="G5335" s="200" t="s">
        <v>3136</v>
      </c>
      <c r="H5335" s="200" t="s">
        <v>3147</v>
      </c>
      <c r="I5335" s="200">
        <v>45587</v>
      </c>
      <c r="J5335" s="143">
        <f t="shared" si="83"/>
        <v>45587</v>
      </c>
      <c r="K5335" s="202">
        <v>8</v>
      </c>
      <c r="L5335" s="284" t="s">
        <v>3455</v>
      </c>
      <c r="M5335" s="223"/>
      <c r="N5335" s="203">
        <v>2.7083333333333299</v>
      </c>
      <c r="O5335" s="222" t="s">
        <v>941</v>
      </c>
    </row>
    <row r="5336" spans="1:15" ht="29.25" customHeight="1">
      <c r="A5336" s="221" t="s">
        <v>100</v>
      </c>
      <c r="B5336" s="221" t="s">
        <v>788</v>
      </c>
      <c r="C5336" s="222" t="s">
        <v>736</v>
      </c>
      <c r="D5336" s="222" t="s">
        <v>167</v>
      </c>
      <c r="E5336" s="199" t="s">
        <v>166</v>
      </c>
      <c r="F5336" s="200"/>
      <c r="G5336" s="200"/>
      <c r="H5336" s="200"/>
      <c r="I5336" s="200">
        <v>45588</v>
      </c>
      <c r="J5336" s="143">
        <f t="shared" si="83"/>
        <v>45588</v>
      </c>
      <c r="K5336" s="202">
        <v>1</v>
      </c>
      <c r="L5336" s="285" t="s">
        <v>2942</v>
      </c>
      <c r="M5336" s="223"/>
      <c r="N5336" s="203"/>
      <c r="O5336" s="222" t="s">
        <v>326</v>
      </c>
    </row>
    <row r="5337" spans="1:15" ht="29.25" customHeight="1">
      <c r="A5337" s="221" t="s">
        <v>100</v>
      </c>
      <c r="B5337" s="221" t="s">
        <v>788</v>
      </c>
      <c r="C5337" s="222" t="s">
        <v>736</v>
      </c>
      <c r="D5337" s="222" t="s">
        <v>167</v>
      </c>
      <c r="E5337" s="199" t="s">
        <v>163</v>
      </c>
      <c r="F5337" s="200" t="s">
        <v>1387</v>
      </c>
      <c r="G5337" s="200" t="s">
        <v>1388</v>
      </c>
      <c r="H5337" s="200" t="s">
        <v>1411</v>
      </c>
      <c r="I5337" s="200">
        <v>45588</v>
      </c>
      <c r="J5337" s="143">
        <f t="shared" si="83"/>
        <v>45588</v>
      </c>
      <c r="K5337" s="202">
        <v>8</v>
      </c>
      <c r="L5337" s="284" t="s">
        <v>3457</v>
      </c>
      <c r="M5337" s="223"/>
      <c r="N5337" s="203">
        <v>2.3250000000000002</v>
      </c>
      <c r="O5337" s="222" t="s">
        <v>991</v>
      </c>
    </row>
    <row r="5338" spans="1:15" ht="29.25" customHeight="1">
      <c r="A5338" s="221" t="s">
        <v>100</v>
      </c>
      <c r="B5338" s="221" t="s">
        <v>788</v>
      </c>
      <c r="C5338" s="222" t="s">
        <v>736</v>
      </c>
      <c r="D5338" s="222" t="s">
        <v>167</v>
      </c>
      <c r="E5338" s="199" t="s">
        <v>163</v>
      </c>
      <c r="F5338" s="200" t="s">
        <v>2580</v>
      </c>
      <c r="G5338" s="200" t="s">
        <v>2581</v>
      </c>
      <c r="H5338" s="200" t="s">
        <v>2859</v>
      </c>
      <c r="I5338" s="200">
        <v>45589</v>
      </c>
      <c r="J5338" s="143">
        <f t="shared" si="83"/>
        <v>45589</v>
      </c>
      <c r="K5338" s="202">
        <v>4</v>
      </c>
      <c r="L5338" s="284" t="s">
        <v>3584</v>
      </c>
      <c r="M5338" s="223"/>
      <c r="N5338" s="203">
        <v>1.4</v>
      </c>
      <c r="O5338" s="222" t="s">
        <v>940</v>
      </c>
    </row>
    <row r="5339" spans="1:15" ht="29.25" customHeight="1">
      <c r="A5339" s="221" t="s">
        <v>100</v>
      </c>
      <c r="B5339" s="221" t="s">
        <v>788</v>
      </c>
      <c r="C5339" s="222" t="s">
        <v>736</v>
      </c>
      <c r="D5339" s="222" t="s">
        <v>167</v>
      </c>
      <c r="E5339" s="199" t="s">
        <v>163</v>
      </c>
      <c r="F5339" s="200" t="s">
        <v>1387</v>
      </c>
      <c r="G5339" s="200" t="s">
        <v>1388</v>
      </c>
      <c r="H5339" s="200" t="s">
        <v>1411</v>
      </c>
      <c r="I5339" s="200">
        <v>45589</v>
      </c>
      <c r="J5339" s="143">
        <f t="shared" si="83"/>
        <v>45589</v>
      </c>
      <c r="K5339" s="202">
        <v>4</v>
      </c>
      <c r="L5339" s="284" t="s">
        <v>3583</v>
      </c>
      <c r="M5339" s="223"/>
      <c r="N5339" s="203">
        <v>2.3250000000000002</v>
      </c>
      <c r="O5339" s="222" t="s">
        <v>991</v>
      </c>
    </row>
    <row r="5340" spans="1:15" ht="29.25" customHeight="1">
      <c r="A5340" s="221" t="s">
        <v>100</v>
      </c>
      <c r="B5340" s="221" t="s">
        <v>788</v>
      </c>
      <c r="C5340" s="222" t="s">
        <v>736</v>
      </c>
      <c r="D5340" s="222" t="s">
        <v>167</v>
      </c>
      <c r="E5340" s="199" t="s">
        <v>166</v>
      </c>
      <c r="F5340" s="200"/>
      <c r="G5340" s="200"/>
      <c r="H5340" s="200"/>
      <c r="I5340" s="200">
        <v>45590</v>
      </c>
      <c r="J5340" s="143">
        <f t="shared" si="83"/>
        <v>45590</v>
      </c>
      <c r="K5340" s="202">
        <v>4</v>
      </c>
      <c r="L5340" s="284" t="s">
        <v>3586</v>
      </c>
      <c r="M5340" s="223"/>
      <c r="N5340" s="203"/>
      <c r="O5340" s="222" t="s">
        <v>326</v>
      </c>
    </row>
    <row r="5341" spans="1:15" ht="29.25" customHeight="1">
      <c r="A5341" s="221" t="s">
        <v>100</v>
      </c>
      <c r="B5341" s="221" t="s">
        <v>788</v>
      </c>
      <c r="C5341" s="222" t="s">
        <v>736</v>
      </c>
      <c r="D5341" s="222" t="s">
        <v>167</v>
      </c>
      <c r="E5341" s="199" t="s">
        <v>163</v>
      </c>
      <c r="F5341" s="200" t="s">
        <v>1387</v>
      </c>
      <c r="G5341" s="200" t="s">
        <v>1388</v>
      </c>
      <c r="H5341" s="200" t="s">
        <v>1411</v>
      </c>
      <c r="I5341" s="200">
        <v>45590</v>
      </c>
      <c r="J5341" s="143">
        <f t="shared" si="83"/>
        <v>45590</v>
      </c>
      <c r="K5341" s="202">
        <v>4</v>
      </c>
      <c r="L5341" s="284" t="s">
        <v>3585</v>
      </c>
      <c r="M5341" s="223"/>
      <c r="N5341" s="203">
        <v>2.3250000000000002</v>
      </c>
      <c r="O5341" s="222" t="s">
        <v>991</v>
      </c>
    </row>
    <row r="5342" spans="1:15" ht="29.25" customHeight="1">
      <c r="A5342" s="221" t="s">
        <v>100</v>
      </c>
      <c r="B5342" s="221" t="s">
        <v>788</v>
      </c>
      <c r="C5342" s="222" t="s">
        <v>736</v>
      </c>
      <c r="D5342" s="222" t="s">
        <v>167</v>
      </c>
      <c r="E5342" s="199" t="s">
        <v>163</v>
      </c>
      <c r="F5342" s="200" t="s">
        <v>937</v>
      </c>
      <c r="G5342" s="200" t="s">
        <v>938</v>
      </c>
      <c r="H5342" s="200" t="s">
        <v>4783</v>
      </c>
      <c r="I5342" s="200">
        <v>45593</v>
      </c>
      <c r="J5342" s="143">
        <f t="shared" si="83"/>
        <v>45593</v>
      </c>
      <c r="K5342" s="202">
        <v>8</v>
      </c>
      <c r="L5342" s="284" t="s">
        <v>3587</v>
      </c>
      <c r="M5342" s="223"/>
      <c r="N5342" s="203">
        <v>18.78125</v>
      </c>
      <c r="O5342" s="222" t="s">
        <v>942</v>
      </c>
    </row>
    <row r="5343" spans="1:15" ht="29.25" customHeight="1">
      <c r="A5343" s="221" t="s">
        <v>100</v>
      </c>
      <c r="B5343" s="221" t="s">
        <v>788</v>
      </c>
      <c r="C5343" s="222" t="s">
        <v>736</v>
      </c>
      <c r="D5343" s="222" t="s">
        <v>167</v>
      </c>
      <c r="E5343" s="199" t="s">
        <v>163</v>
      </c>
      <c r="F5343" s="200" t="s">
        <v>1387</v>
      </c>
      <c r="G5343" s="200" t="s">
        <v>1388</v>
      </c>
      <c r="H5343" s="200" t="s">
        <v>1411</v>
      </c>
      <c r="I5343" s="200">
        <v>45594</v>
      </c>
      <c r="J5343" s="143">
        <f t="shared" si="83"/>
        <v>45594</v>
      </c>
      <c r="K5343" s="202">
        <v>9</v>
      </c>
      <c r="L5343" s="284" t="s">
        <v>3588</v>
      </c>
      <c r="M5343" s="223"/>
      <c r="N5343" s="203">
        <v>2.3250000000000002</v>
      </c>
      <c r="O5343" s="222" t="s">
        <v>991</v>
      </c>
    </row>
    <row r="5344" spans="1:15" ht="29.25" customHeight="1">
      <c r="A5344" s="221" t="s">
        <v>100</v>
      </c>
      <c r="B5344" s="221" t="s">
        <v>788</v>
      </c>
      <c r="C5344" s="222" t="s">
        <v>736</v>
      </c>
      <c r="D5344" s="222" t="s">
        <v>167</v>
      </c>
      <c r="E5344" s="199" t="s">
        <v>163</v>
      </c>
      <c r="F5344" s="200" t="s">
        <v>1387</v>
      </c>
      <c r="G5344" s="200" t="s">
        <v>1388</v>
      </c>
      <c r="H5344" s="200" t="s">
        <v>1411</v>
      </c>
      <c r="I5344" s="200">
        <v>45595</v>
      </c>
      <c r="J5344" s="143">
        <f t="shared" si="83"/>
        <v>45595</v>
      </c>
      <c r="K5344" s="202">
        <v>8</v>
      </c>
      <c r="L5344" s="284" t="s">
        <v>3589</v>
      </c>
      <c r="M5344" s="223"/>
      <c r="N5344" s="203">
        <v>2.3250000000000002</v>
      </c>
      <c r="O5344" s="222" t="s">
        <v>991</v>
      </c>
    </row>
    <row r="5345" spans="1:15" ht="29.25" customHeight="1">
      <c r="A5345" s="221" t="s">
        <v>100</v>
      </c>
      <c r="B5345" s="221" t="s">
        <v>788</v>
      </c>
      <c r="C5345" s="222" t="s">
        <v>736</v>
      </c>
      <c r="D5345" s="222" t="s">
        <v>167</v>
      </c>
      <c r="E5345" s="199" t="s">
        <v>165</v>
      </c>
      <c r="F5345" s="200"/>
      <c r="G5345" s="200"/>
      <c r="H5345" s="200"/>
      <c r="I5345" s="200">
        <v>45596</v>
      </c>
      <c r="J5345" s="143">
        <f t="shared" si="83"/>
        <v>45596</v>
      </c>
      <c r="K5345" s="202">
        <v>8</v>
      </c>
      <c r="L5345" s="285" t="s">
        <v>1526</v>
      </c>
      <c r="M5345" s="223"/>
      <c r="N5345" s="203"/>
      <c r="O5345" s="222" t="s">
        <v>326</v>
      </c>
    </row>
    <row r="5346" spans="1:15" ht="29.25" customHeight="1">
      <c r="A5346" s="221" t="s">
        <v>100</v>
      </c>
      <c r="B5346" s="221" t="s">
        <v>788</v>
      </c>
      <c r="C5346" s="222" t="s">
        <v>736</v>
      </c>
      <c r="D5346" s="222" t="s">
        <v>167</v>
      </c>
      <c r="E5346" s="199" t="s">
        <v>166</v>
      </c>
      <c r="F5346" s="200"/>
      <c r="G5346" s="200"/>
      <c r="H5346" s="200"/>
      <c r="I5346" s="200">
        <v>45597</v>
      </c>
      <c r="J5346" s="143">
        <f t="shared" si="83"/>
        <v>45597</v>
      </c>
      <c r="K5346" s="202">
        <v>4</v>
      </c>
      <c r="L5346" s="284" t="s">
        <v>3742</v>
      </c>
      <c r="M5346" s="223"/>
      <c r="N5346" s="203"/>
      <c r="O5346" s="222" t="s">
        <v>326</v>
      </c>
    </row>
    <row r="5347" spans="1:15" ht="29.25" customHeight="1">
      <c r="A5347" s="221" t="s">
        <v>100</v>
      </c>
      <c r="B5347" s="221" t="s">
        <v>788</v>
      </c>
      <c r="C5347" s="222" t="s">
        <v>736</v>
      </c>
      <c r="D5347" s="222" t="s">
        <v>167</v>
      </c>
      <c r="E5347" s="199" t="s">
        <v>163</v>
      </c>
      <c r="F5347" s="200" t="s">
        <v>1387</v>
      </c>
      <c r="G5347" s="200" t="s">
        <v>1388</v>
      </c>
      <c r="H5347" s="200" t="s">
        <v>1411</v>
      </c>
      <c r="I5347" s="200">
        <v>45597</v>
      </c>
      <c r="J5347" s="143">
        <f t="shared" si="83"/>
        <v>45597</v>
      </c>
      <c r="K5347" s="202">
        <v>4</v>
      </c>
      <c r="L5347" s="284" t="s">
        <v>3743</v>
      </c>
      <c r="M5347" s="223"/>
      <c r="N5347" s="203">
        <v>2.3250000000000002</v>
      </c>
      <c r="O5347" s="222" t="s">
        <v>991</v>
      </c>
    </row>
    <row r="5348" spans="1:15" ht="29.25" customHeight="1">
      <c r="A5348" s="221" t="s">
        <v>100</v>
      </c>
      <c r="B5348" s="221" t="s">
        <v>788</v>
      </c>
      <c r="C5348" s="222" t="s">
        <v>736</v>
      </c>
      <c r="D5348" s="222" t="s">
        <v>167</v>
      </c>
      <c r="E5348" s="199" t="s">
        <v>163</v>
      </c>
      <c r="F5348" s="200" t="s">
        <v>1387</v>
      </c>
      <c r="G5348" s="200" t="s">
        <v>1388</v>
      </c>
      <c r="H5348" s="200" t="s">
        <v>1411</v>
      </c>
      <c r="I5348" s="200">
        <v>45600</v>
      </c>
      <c r="J5348" s="143">
        <f t="shared" si="83"/>
        <v>45600</v>
      </c>
      <c r="K5348" s="202">
        <v>8</v>
      </c>
      <c r="L5348" s="284" t="s">
        <v>3744</v>
      </c>
      <c r="M5348" s="223"/>
      <c r="N5348" s="203">
        <v>2.3250000000000002</v>
      </c>
      <c r="O5348" s="222" t="s">
        <v>991</v>
      </c>
    </row>
    <row r="5349" spans="1:15" ht="29.25" customHeight="1">
      <c r="A5349" s="221" t="s">
        <v>100</v>
      </c>
      <c r="B5349" s="221" t="s">
        <v>788</v>
      </c>
      <c r="C5349" s="222" t="s">
        <v>736</v>
      </c>
      <c r="D5349" s="222" t="s">
        <v>167</v>
      </c>
      <c r="E5349" s="199" t="s">
        <v>163</v>
      </c>
      <c r="F5349" s="200" t="s">
        <v>1387</v>
      </c>
      <c r="G5349" s="200" t="s">
        <v>1388</v>
      </c>
      <c r="H5349" s="200" t="s">
        <v>1411</v>
      </c>
      <c r="I5349" s="200">
        <v>45601</v>
      </c>
      <c r="J5349" s="143">
        <f t="shared" si="83"/>
        <v>45601</v>
      </c>
      <c r="K5349" s="202">
        <v>8</v>
      </c>
      <c r="L5349" s="284" t="s">
        <v>3745</v>
      </c>
      <c r="M5349" s="223"/>
      <c r="N5349" s="203">
        <v>2.3250000000000002</v>
      </c>
      <c r="O5349" s="222" t="s">
        <v>991</v>
      </c>
    </row>
    <row r="5350" spans="1:15" ht="29.25" customHeight="1">
      <c r="A5350" s="221" t="s">
        <v>100</v>
      </c>
      <c r="B5350" s="221" t="s">
        <v>788</v>
      </c>
      <c r="C5350" s="222" t="s">
        <v>736</v>
      </c>
      <c r="D5350" s="222" t="s">
        <v>167</v>
      </c>
      <c r="E5350" s="199" t="s">
        <v>166</v>
      </c>
      <c r="F5350" s="200"/>
      <c r="G5350" s="200"/>
      <c r="H5350" s="200"/>
      <c r="I5350" s="200">
        <v>45602</v>
      </c>
      <c r="J5350" s="143">
        <f t="shared" si="83"/>
        <v>45602</v>
      </c>
      <c r="K5350" s="202">
        <v>2</v>
      </c>
      <c r="L5350" s="284" t="s">
        <v>3748</v>
      </c>
      <c r="M5350" s="223"/>
      <c r="N5350" s="203"/>
      <c r="O5350" s="222" t="s">
        <v>326</v>
      </c>
    </row>
    <row r="5351" spans="1:15" ht="29.25" customHeight="1">
      <c r="A5351" s="221" t="s">
        <v>100</v>
      </c>
      <c r="B5351" s="221" t="s">
        <v>788</v>
      </c>
      <c r="C5351" s="222" t="s">
        <v>736</v>
      </c>
      <c r="D5351" s="222" t="s">
        <v>167</v>
      </c>
      <c r="E5351" s="199" t="s">
        <v>163</v>
      </c>
      <c r="F5351" s="200" t="s">
        <v>2580</v>
      </c>
      <c r="G5351" s="200" t="s">
        <v>2581</v>
      </c>
      <c r="H5351" s="200" t="s">
        <v>2859</v>
      </c>
      <c r="I5351" s="200">
        <v>45602</v>
      </c>
      <c r="J5351" s="143">
        <f t="shared" si="83"/>
        <v>45602</v>
      </c>
      <c r="K5351" s="202">
        <v>4</v>
      </c>
      <c r="L5351" s="284" t="s">
        <v>3747</v>
      </c>
      <c r="M5351" s="223"/>
      <c r="N5351" s="203">
        <v>1.4</v>
      </c>
      <c r="O5351" s="222" t="s">
        <v>940</v>
      </c>
    </row>
    <row r="5352" spans="1:15" ht="29.25" customHeight="1">
      <c r="A5352" s="221" t="s">
        <v>100</v>
      </c>
      <c r="B5352" s="221" t="s">
        <v>788</v>
      </c>
      <c r="C5352" s="222" t="s">
        <v>736</v>
      </c>
      <c r="D5352" s="222" t="s">
        <v>167</v>
      </c>
      <c r="E5352" s="199" t="s">
        <v>163</v>
      </c>
      <c r="F5352" s="200" t="s">
        <v>642</v>
      </c>
      <c r="G5352" s="200" t="s">
        <v>754</v>
      </c>
      <c r="H5352" s="200" t="s">
        <v>81</v>
      </c>
      <c r="I5352" s="200">
        <v>45602</v>
      </c>
      <c r="J5352" s="143">
        <f t="shared" si="83"/>
        <v>45602</v>
      </c>
      <c r="K5352" s="202">
        <v>2</v>
      </c>
      <c r="L5352" s="285" t="s">
        <v>3746</v>
      </c>
      <c r="M5352" s="223"/>
      <c r="N5352" s="203">
        <v>5.28125</v>
      </c>
      <c r="O5352" s="222" t="s">
        <v>942</v>
      </c>
    </row>
    <row r="5353" spans="1:15" ht="29.25" customHeight="1">
      <c r="A5353" s="221" t="s">
        <v>100</v>
      </c>
      <c r="B5353" s="221" t="s">
        <v>788</v>
      </c>
      <c r="C5353" s="222" t="s">
        <v>736</v>
      </c>
      <c r="D5353" s="222" t="s">
        <v>167</v>
      </c>
      <c r="E5353" s="199" t="s">
        <v>166</v>
      </c>
      <c r="F5353" s="200"/>
      <c r="G5353" s="200"/>
      <c r="H5353" s="200"/>
      <c r="I5353" s="200">
        <v>45603</v>
      </c>
      <c r="J5353" s="143">
        <f t="shared" si="83"/>
        <v>45603</v>
      </c>
      <c r="K5353" s="202">
        <v>0.5</v>
      </c>
      <c r="L5353" s="285" t="s">
        <v>3872</v>
      </c>
      <c r="M5353" s="223"/>
      <c r="N5353" s="203"/>
      <c r="O5353" s="222" t="s">
        <v>326</v>
      </c>
    </row>
    <row r="5354" spans="1:15" ht="29.25" customHeight="1">
      <c r="A5354" s="221" t="s">
        <v>100</v>
      </c>
      <c r="B5354" s="221" t="s">
        <v>788</v>
      </c>
      <c r="C5354" s="222" t="s">
        <v>736</v>
      </c>
      <c r="D5354" s="222" t="s">
        <v>167</v>
      </c>
      <c r="E5354" s="199" t="s">
        <v>163</v>
      </c>
      <c r="F5354" s="200" t="s">
        <v>1387</v>
      </c>
      <c r="G5354" s="200" t="s">
        <v>1388</v>
      </c>
      <c r="H5354" s="200" t="s">
        <v>1411</v>
      </c>
      <c r="I5354" s="200">
        <v>45603</v>
      </c>
      <c r="J5354" s="143">
        <f t="shared" si="83"/>
        <v>45603</v>
      </c>
      <c r="K5354" s="202">
        <v>7.5</v>
      </c>
      <c r="L5354" s="284" t="s">
        <v>3871</v>
      </c>
      <c r="M5354" s="223"/>
      <c r="N5354" s="203">
        <v>2.3250000000000002</v>
      </c>
      <c r="O5354" s="222" t="s">
        <v>991</v>
      </c>
    </row>
    <row r="5355" spans="1:15" ht="29.25" customHeight="1">
      <c r="A5355" s="221" t="s">
        <v>100</v>
      </c>
      <c r="B5355" s="221" t="s">
        <v>788</v>
      </c>
      <c r="C5355" s="222" t="s">
        <v>736</v>
      </c>
      <c r="D5355" s="222" t="s">
        <v>167</v>
      </c>
      <c r="E5355" s="199" t="s">
        <v>163</v>
      </c>
      <c r="F5355" s="200" t="s">
        <v>642</v>
      </c>
      <c r="G5355" s="200" t="s">
        <v>754</v>
      </c>
      <c r="H5355" s="200" t="s">
        <v>81</v>
      </c>
      <c r="I5355" s="200">
        <v>45604</v>
      </c>
      <c r="J5355" s="143">
        <f t="shared" si="83"/>
        <v>45604</v>
      </c>
      <c r="K5355" s="202">
        <v>8</v>
      </c>
      <c r="L5355" s="284" t="s">
        <v>3873</v>
      </c>
      <c r="M5355" s="223"/>
      <c r="N5355" s="203">
        <v>5.28125</v>
      </c>
      <c r="O5355" s="222" t="s">
        <v>942</v>
      </c>
    </row>
    <row r="5356" spans="1:15" ht="29.25" customHeight="1">
      <c r="A5356" s="221" t="s">
        <v>100</v>
      </c>
      <c r="B5356" s="221" t="s">
        <v>788</v>
      </c>
      <c r="C5356" s="222" t="s">
        <v>736</v>
      </c>
      <c r="D5356" s="222" t="s">
        <v>167</v>
      </c>
      <c r="E5356" s="199" t="s">
        <v>163</v>
      </c>
      <c r="F5356" s="200" t="s">
        <v>937</v>
      </c>
      <c r="G5356" s="200" t="s">
        <v>938</v>
      </c>
      <c r="H5356" s="200" t="s">
        <v>4783</v>
      </c>
      <c r="I5356" s="200">
        <v>45607</v>
      </c>
      <c r="J5356" s="143">
        <f t="shared" si="83"/>
        <v>45607</v>
      </c>
      <c r="K5356" s="202">
        <v>5</v>
      </c>
      <c r="L5356" s="284" t="s">
        <v>3874</v>
      </c>
      <c r="M5356" s="223"/>
      <c r="N5356" s="203">
        <v>18.78125</v>
      </c>
      <c r="O5356" s="222" t="s">
        <v>942</v>
      </c>
    </row>
    <row r="5357" spans="1:15" ht="29.25" customHeight="1">
      <c r="A5357" s="221" t="s">
        <v>100</v>
      </c>
      <c r="B5357" s="221" t="s">
        <v>788</v>
      </c>
      <c r="C5357" s="222" t="s">
        <v>736</v>
      </c>
      <c r="D5357" s="222" t="s">
        <v>167</v>
      </c>
      <c r="E5357" s="199" t="s">
        <v>163</v>
      </c>
      <c r="F5357" s="200" t="s">
        <v>642</v>
      </c>
      <c r="G5357" s="200" t="s">
        <v>754</v>
      </c>
      <c r="H5357" s="200" t="s">
        <v>81</v>
      </c>
      <c r="I5357" s="200">
        <v>45607</v>
      </c>
      <c r="J5357" s="143">
        <f t="shared" si="83"/>
        <v>45607</v>
      </c>
      <c r="K5357" s="202">
        <v>5</v>
      </c>
      <c r="L5357" s="284" t="s">
        <v>3875</v>
      </c>
      <c r="M5357" s="223"/>
      <c r="N5357" s="203">
        <v>5.28125</v>
      </c>
      <c r="O5357" s="222" t="s">
        <v>942</v>
      </c>
    </row>
    <row r="5358" spans="1:15" ht="29.25" customHeight="1">
      <c r="A5358" s="221" t="s">
        <v>100</v>
      </c>
      <c r="B5358" s="221" t="s">
        <v>788</v>
      </c>
      <c r="C5358" s="222" t="s">
        <v>736</v>
      </c>
      <c r="D5358" s="222" t="s">
        <v>167</v>
      </c>
      <c r="E5358" s="199" t="s">
        <v>166</v>
      </c>
      <c r="F5358" s="200"/>
      <c r="G5358" s="200"/>
      <c r="H5358" s="200"/>
      <c r="I5358" s="200">
        <v>45608</v>
      </c>
      <c r="J5358" s="143">
        <f t="shared" si="83"/>
        <v>45608</v>
      </c>
      <c r="K5358" s="202">
        <v>2</v>
      </c>
      <c r="L5358" s="285" t="s">
        <v>3876</v>
      </c>
      <c r="M5358" s="223"/>
      <c r="N5358" s="203"/>
      <c r="O5358" s="222" t="s">
        <v>326</v>
      </c>
    </row>
    <row r="5359" spans="1:15" ht="29.25" customHeight="1">
      <c r="A5359" s="221" t="s">
        <v>100</v>
      </c>
      <c r="B5359" s="221" t="s">
        <v>788</v>
      </c>
      <c r="C5359" s="222" t="s">
        <v>736</v>
      </c>
      <c r="D5359" s="222" t="s">
        <v>167</v>
      </c>
      <c r="E5359" s="199" t="s">
        <v>166</v>
      </c>
      <c r="F5359" s="200"/>
      <c r="G5359" s="200"/>
      <c r="H5359" s="200"/>
      <c r="I5359" s="200">
        <v>45608</v>
      </c>
      <c r="J5359" s="143">
        <f t="shared" si="83"/>
        <v>45608</v>
      </c>
      <c r="K5359" s="202">
        <v>0.5</v>
      </c>
      <c r="L5359" s="284" t="s">
        <v>3880</v>
      </c>
      <c r="M5359" s="223"/>
      <c r="N5359" s="203"/>
      <c r="O5359" s="222" t="s">
        <v>326</v>
      </c>
    </row>
    <row r="5360" spans="1:15" ht="29.25" customHeight="1">
      <c r="A5360" s="221" t="s">
        <v>100</v>
      </c>
      <c r="B5360" s="221" t="s">
        <v>788</v>
      </c>
      <c r="C5360" s="222" t="s">
        <v>736</v>
      </c>
      <c r="D5360" s="222" t="s">
        <v>167</v>
      </c>
      <c r="E5360" s="199" t="s">
        <v>163</v>
      </c>
      <c r="F5360" s="200" t="s">
        <v>937</v>
      </c>
      <c r="G5360" s="200" t="s">
        <v>938</v>
      </c>
      <c r="H5360" s="200" t="s">
        <v>4783</v>
      </c>
      <c r="I5360" s="200">
        <v>45608</v>
      </c>
      <c r="J5360" s="143">
        <f t="shared" si="83"/>
        <v>45608</v>
      </c>
      <c r="K5360" s="202">
        <v>4</v>
      </c>
      <c r="L5360" s="284" t="s">
        <v>3878</v>
      </c>
      <c r="M5360" s="223"/>
      <c r="N5360" s="203">
        <v>18.78125</v>
      </c>
      <c r="O5360" s="222" t="s">
        <v>942</v>
      </c>
    </row>
    <row r="5361" spans="1:15" ht="29.25" customHeight="1">
      <c r="A5361" s="221" t="s">
        <v>100</v>
      </c>
      <c r="B5361" s="221" t="s">
        <v>788</v>
      </c>
      <c r="C5361" s="222" t="s">
        <v>736</v>
      </c>
      <c r="D5361" s="222" t="s">
        <v>167</v>
      </c>
      <c r="E5361" s="199" t="s">
        <v>163</v>
      </c>
      <c r="F5361" s="200" t="s">
        <v>642</v>
      </c>
      <c r="G5361" s="200" t="s">
        <v>754</v>
      </c>
      <c r="H5361" s="200" t="s">
        <v>81</v>
      </c>
      <c r="I5361" s="200">
        <v>45608</v>
      </c>
      <c r="J5361" s="143">
        <f t="shared" si="83"/>
        <v>45608</v>
      </c>
      <c r="K5361" s="202">
        <v>1</v>
      </c>
      <c r="L5361" s="284" t="s">
        <v>3879</v>
      </c>
      <c r="M5361" s="223"/>
      <c r="N5361" s="203">
        <v>5.28125</v>
      </c>
      <c r="O5361" s="222" t="s">
        <v>942</v>
      </c>
    </row>
    <row r="5362" spans="1:15" ht="29.25" customHeight="1">
      <c r="A5362" s="221" t="s">
        <v>100</v>
      </c>
      <c r="B5362" s="221" t="s">
        <v>788</v>
      </c>
      <c r="C5362" s="222" t="s">
        <v>736</v>
      </c>
      <c r="D5362" s="222" t="s">
        <v>167</v>
      </c>
      <c r="E5362" s="199" t="s">
        <v>163</v>
      </c>
      <c r="F5362" s="200" t="s">
        <v>1387</v>
      </c>
      <c r="G5362" s="200" t="s">
        <v>1388</v>
      </c>
      <c r="H5362" s="200" t="s">
        <v>1411</v>
      </c>
      <c r="I5362" s="200">
        <v>45608</v>
      </c>
      <c r="J5362" s="143">
        <f t="shared" si="83"/>
        <v>45608</v>
      </c>
      <c r="K5362" s="202">
        <v>1.5</v>
      </c>
      <c r="L5362" s="284" t="s">
        <v>3877</v>
      </c>
      <c r="M5362" s="223"/>
      <c r="N5362" s="203">
        <v>2.3250000000000002</v>
      </c>
      <c r="O5362" s="222" t="s">
        <v>991</v>
      </c>
    </row>
    <row r="5363" spans="1:15" ht="29.25" customHeight="1">
      <c r="A5363" s="221" t="s">
        <v>100</v>
      </c>
      <c r="B5363" s="221" t="s">
        <v>788</v>
      </c>
      <c r="C5363" s="222" t="s">
        <v>736</v>
      </c>
      <c r="D5363" s="222" t="s">
        <v>167</v>
      </c>
      <c r="E5363" s="199" t="s">
        <v>166</v>
      </c>
      <c r="F5363" s="200"/>
      <c r="G5363" s="200"/>
      <c r="H5363" s="200"/>
      <c r="I5363" s="200">
        <v>45609</v>
      </c>
      <c r="J5363" s="143">
        <f t="shared" si="83"/>
        <v>45609</v>
      </c>
      <c r="K5363" s="202">
        <v>1</v>
      </c>
      <c r="L5363" s="285" t="s">
        <v>3882</v>
      </c>
      <c r="M5363" s="223"/>
      <c r="N5363" s="203"/>
      <c r="O5363" s="222" t="s">
        <v>326</v>
      </c>
    </row>
    <row r="5364" spans="1:15" ht="29.25" customHeight="1">
      <c r="A5364" s="221" t="s">
        <v>100</v>
      </c>
      <c r="B5364" s="221" t="s">
        <v>788</v>
      </c>
      <c r="C5364" s="222" t="s">
        <v>736</v>
      </c>
      <c r="D5364" s="222" t="s">
        <v>167</v>
      </c>
      <c r="E5364" s="199" t="s">
        <v>163</v>
      </c>
      <c r="F5364" s="200" t="s">
        <v>3277</v>
      </c>
      <c r="G5364" s="200" t="s">
        <v>3278</v>
      </c>
      <c r="H5364" s="200" t="s">
        <v>328</v>
      </c>
      <c r="I5364" s="200">
        <v>45609</v>
      </c>
      <c r="J5364" s="143">
        <f t="shared" si="83"/>
        <v>45609</v>
      </c>
      <c r="K5364" s="202">
        <v>7</v>
      </c>
      <c r="L5364" s="284" t="s">
        <v>3881</v>
      </c>
      <c r="M5364" s="223"/>
      <c r="N5364" s="203">
        <v>0.43076923076923102</v>
      </c>
      <c r="O5364" s="222" t="s">
        <v>1177</v>
      </c>
    </row>
    <row r="5365" spans="1:15" ht="29.25" customHeight="1">
      <c r="A5365" s="221" t="s">
        <v>100</v>
      </c>
      <c r="B5365" s="221" t="s">
        <v>788</v>
      </c>
      <c r="C5365" s="222" t="s">
        <v>736</v>
      </c>
      <c r="D5365" s="222" t="s">
        <v>167</v>
      </c>
      <c r="E5365" s="199" t="s">
        <v>163</v>
      </c>
      <c r="F5365" s="200" t="s">
        <v>937</v>
      </c>
      <c r="G5365" s="200" t="s">
        <v>938</v>
      </c>
      <c r="H5365" s="200" t="s">
        <v>4783</v>
      </c>
      <c r="I5365" s="200">
        <v>45610</v>
      </c>
      <c r="J5365" s="143">
        <f t="shared" si="83"/>
        <v>45610</v>
      </c>
      <c r="K5365" s="202">
        <v>2.5</v>
      </c>
      <c r="L5365" s="285" t="s">
        <v>4045</v>
      </c>
      <c r="M5365" s="223"/>
      <c r="N5365" s="203">
        <v>18.78125</v>
      </c>
      <c r="O5365" s="222" t="s">
        <v>942</v>
      </c>
    </row>
    <row r="5366" spans="1:15" ht="29.25" customHeight="1">
      <c r="A5366" s="221" t="s">
        <v>100</v>
      </c>
      <c r="B5366" s="221" t="s">
        <v>788</v>
      </c>
      <c r="C5366" s="222" t="s">
        <v>736</v>
      </c>
      <c r="D5366" s="222" t="s">
        <v>167</v>
      </c>
      <c r="E5366" s="199" t="s">
        <v>163</v>
      </c>
      <c r="F5366" s="200" t="s">
        <v>642</v>
      </c>
      <c r="G5366" s="200" t="s">
        <v>754</v>
      </c>
      <c r="H5366" s="200" t="s">
        <v>81</v>
      </c>
      <c r="I5366" s="200">
        <v>45610</v>
      </c>
      <c r="J5366" s="143">
        <f t="shared" si="83"/>
        <v>45610</v>
      </c>
      <c r="K5366" s="202">
        <v>4.5</v>
      </c>
      <c r="L5366" s="284" t="s">
        <v>4047</v>
      </c>
      <c r="M5366" s="223"/>
      <c r="N5366" s="203">
        <v>5.28125</v>
      </c>
      <c r="O5366" s="222" t="s">
        <v>942</v>
      </c>
    </row>
    <row r="5367" spans="1:15" ht="29.25" customHeight="1">
      <c r="A5367" s="221" t="s">
        <v>100</v>
      </c>
      <c r="B5367" s="221" t="s">
        <v>788</v>
      </c>
      <c r="C5367" s="222" t="s">
        <v>736</v>
      </c>
      <c r="D5367" s="222" t="s">
        <v>167</v>
      </c>
      <c r="E5367" s="199" t="s">
        <v>163</v>
      </c>
      <c r="F5367" s="200" t="s">
        <v>1387</v>
      </c>
      <c r="G5367" s="200" t="s">
        <v>1388</v>
      </c>
      <c r="H5367" s="200" t="s">
        <v>1411</v>
      </c>
      <c r="I5367" s="200">
        <v>45610</v>
      </c>
      <c r="J5367" s="143">
        <f t="shared" si="83"/>
        <v>45610</v>
      </c>
      <c r="K5367" s="202">
        <v>1</v>
      </c>
      <c r="L5367" s="284" t="s">
        <v>4046</v>
      </c>
      <c r="M5367" s="223"/>
      <c r="N5367" s="203">
        <v>2.3250000000000002</v>
      </c>
      <c r="O5367" s="222" t="s">
        <v>991</v>
      </c>
    </row>
    <row r="5368" spans="1:15" ht="29.25" customHeight="1">
      <c r="A5368" s="221" t="s">
        <v>100</v>
      </c>
      <c r="B5368" s="221" t="s">
        <v>788</v>
      </c>
      <c r="C5368" s="222" t="s">
        <v>736</v>
      </c>
      <c r="D5368" s="222" t="s">
        <v>167</v>
      </c>
      <c r="E5368" s="199" t="s">
        <v>163</v>
      </c>
      <c r="F5368" s="200" t="s">
        <v>937</v>
      </c>
      <c r="G5368" s="200" t="s">
        <v>938</v>
      </c>
      <c r="H5368" s="200" t="s">
        <v>4783</v>
      </c>
      <c r="I5368" s="200">
        <v>45611</v>
      </c>
      <c r="J5368" s="143">
        <f t="shared" si="83"/>
        <v>45611</v>
      </c>
      <c r="K5368" s="202">
        <v>5</v>
      </c>
      <c r="L5368" s="284" t="s">
        <v>4049</v>
      </c>
      <c r="M5368" s="223"/>
      <c r="N5368" s="203">
        <v>18.78125</v>
      </c>
      <c r="O5368" s="222" t="s">
        <v>942</v>
      </c>
    </row>
    <row r="5369" spans="1:15" ht="29.25" customHeight="1">
      <c r="A5369" s="221" t="s">
        <v>100</v>
      </c>
      <c r="B5369" s="221" t="s">
        <v>788</v>
      </c>
      <c r="C5369" s="222" t="s">
        <v>736</v>
      </c>
      <c r="D5369" s="222" t="s">
        <v>167</v>
      </c>
      <c r="E5369" s="199" t="s">
        <v>163</v>
      </c>
      <c r="F5369" s="200" t="s">
        <v>3277</v>
      </c>
      <c r="G5369" s="200" t="s">
        <v>3278</v>
      </c>
      <c r="H5369" s="200" t="s">
        <v>328</v>
      </c>
      <c r="I5369" s="200">
        <v>45611</v>
      </c>
      <c r="J5369" s="143">
        <f t="shared" si="83"/>
        <v>45611</v>
      </c>
      <c r="K5369" s="202">
        <v>3</v>
      </c>
      <c r="L5369" s="284" t="s">
        <v>4048</v>
      </c>
      <c r="M5369" s="223"/>
      <c r="N5369" s="203">
        <v>0.43076923076923102</v>
      </c>
      <c r="O5369" s="222" t="s">
        <v>1177</v>
      </c>
    </row>
    <row r="5370" spans="1:15" ht="29.25" customHeight="1">
      <c r="A5370" s="221" t="s">
        <v>100</v>
      </c>
      <c r="B5370" s="221" t="s">
        <v>788</v>
      </c>
      <c r="C5370" s="222" t="s">
        <v>736</v>
      </c>
      <c r="D5370" s="222" t="s">
        <v>167</v>
      </c>
      <c r="E5370" s="199" t="s">
        <v>163</v>
      </c>
      <c r="F5370" s="200" t="s">
        <v>937</v>
      </c>
      <c r="G5370" s="200" t="s">
        <v>938</v>
      </c>
      <c r="H5370" s="200" t="s">
        <v>4783</v>
      </c>
      <c r="I5370" s="200">
        <v>45614</v>
      </c>
      <c r="J5370" s="143">
        <f t="shared" si="83"/>
        <v>45614</v>
      </c>
      <c r="K5370" s="202">
        <v>7</v>
      </c>
      <c r="L5370" s="284" t="s">
        <v>4051</v>
      </c>
      <c r="M5370" s="223"/>
      <c r="N5370" s="203">
        <v>18.78125</v>
      </c>
      <c r="O5370" s="222" t="s">
        <v>942</v>
      </c>
    </row>
    <row r="5371" spans="1:15" ht="29.25" customHeight="1">
      <c r="A5371" s="221" t="s">
        <v>100</v>
      </c>
      <c r="B5371" s="221" t="s">
        <v>788</v>
      </c>
      <c r="C5371" s="222" t="s">
        <v>736</v>
      </c>
      <c r="D5371" s="222" t="s">
        <v>167</v>
      </c>
      <c r="E5371" s="199" t="s">
        <v>163</v>
      </c>
      <c r="F5371" s="200" t="s">
        <v>3277</v>
      </c>
      <c r="G5371" s="200" t="s">
        <v>3278</v>
      </c>
      <c r="H5371" s="200" t="s">
        <v>328</v>
      </c>
      <c r="I5371" s="200">
        <v>45614</v>
      </c>
      <c r="J5371" s="143">
        <f t="shared" si="83"/>
        <v>45614</v>
      </c>
      <c r="K5371" s="202">
        <v>1</v>
      </c>
      <c r="L5371" s="285" t="s">
        <v>4050</v>
      </c>
      <c r="M5371" s="223"/>
      <c r="N5371" s="203">
        <v>0.43076923076923102</v>
      </c>
      <c r="O5371" s="222" t="s">
        <v>1177</v>
      </c>
    </row>
    <row r="5372" spans="1:15" ht="29.25" customHeight="1">
      <c r="A5372" s="221" t="s">
        <v>100</v>
      </c>
      <c r="B5372" s="221" t="s">
        <v>788</v>
      </c>
      <c r="C5372" s="222" t="s">
        <v>736</v>
      </c>
      <c r="D5372" s="222" t="s">
        <v>167</v>
      </c>
      <c r="E5372" s="199" t="s">
        <v>163</v>
      </c>
      <c r="F5372" s="200" t="s">
        <v>3277</v>
      </c>
      <c r="G5372" s="200" t="s">
        <v>3278</v>
      </c>
      <c r="H5372" s="200" t="s">
        <v>328</v>
      </c>
      <c r="I5372" s="200">
        <v>45615</v>
      </c>
      <c r="J5372" s="143">
        <f t="shared" si="83"/>
        <v>45615</v>
      </c>
      <c r="K5372" s="202">
        <v>8</v>
      </c>
      <c r="L5372" s="284" t="s">
        <v>4052</v>
      </c>
      <c r="M5372" s="223"/>
      <c r="N5372" s="203">
        <v>0.43076923076923102</v>
      </c>
      <c r="O5372" s="222" t="s">
        <v>1177</v>
      </c>
    </row>
    <row r="5373" spans="1:15" ht="29.25" customHeight="1">
      <c r="A5373" s="221" t="s">
        <v>100</v>
      </c>
      <c r="B5373" s="221" t="s">
        <v>788</v>
      </c>
      <c r="C5373" s="222" t="s">
        <v>736</v>
      </c>
      <c r="D5373" s="222" t="s">
        <v>167</v>
      </c>
      <c r="E5373" s="199" t="s">
        <v>166</v>
      </c>
      <c r="F5373" s="200"/>
      <c r="G5373" s="200"/>
      <c r="H5373" s="200"/>
      <c r="I5373" s="200">
        <v>45616</v>
      </c>
      <c r="J5373" s="143">
        <f t="shared" si="83"/>
        <v>45616</v>
      </c>
      <c r="K5373" s="202">
        <v>1</v>
      </c>
      <c r="L5373" s="285" t="s">
        <v>2942</v>
      </c>
      <c r="M5373" s="223"/>
      <c r="N5373" s="203"/>
      <c r="O5373" s="222" t="s">
        <v>326</v>
      </c>
    </row>
    <row r="5374" spans="1:15" ht="29.25" customHeight="1">
      <c r="A5374" s="221" t="s">
        <v>100</v>
      </c>
      <c r="B5374" s="221" t="s">
        <v>788</v>
      </c>
      <c r="C5374" s="222" t="s">
        <v>736</v>
      </c>
      <c r="D5374" s="222" t="s">
        <v>167</v>
      </c>
      <c r="E5374" s="199" t="s">
        <v>163</v>
      </c>
      <c r="F5374" s="200" t="s">
        <v>937</v>
      </c>
      <c r="G5374" s="200" t="s">
        <v>938</v>
      </c>
      <c r="H5374" s="200" t="s">
        <v>260</v>
      </c>
      <c r="I5374" s="200">
        <v>45616</v>
      </c>
      <c r="J5374" s="143">
        <f t="shared" si="83"/>
        <v>45616</v>
      </c>
      <c r="K5374" s="202">
        <v>7</v>
      </c>
      <c r="L5374" s="284" t="s">
        <v>4053</v>
      </c>
      <c r="M5374" s="223"/>
      <c r="N5374" s="203">
        <v>28.5</v>
      </c>
      <c r="O5374" s="222" t="s">
        <v>947</v>
      </c>
    </row>
    <row r="5375" spans="1:15" ht="29.25" customHeight="1">
      <c r="A5375" s="221" t="s">
        <v>100</v>
      </c>
      <c r="B5375" s="221" t="s">
        <v>788</v>
      </c>
      <c r="C5375" s="222" t="s">
        <v>736</v>
      </c>
      <c r="D5375" s="222" t="s">
        <v>167</v>
      </c>
      <c r="E5375" s="199" t="s">
        <v>163</v>
      </c>
      <c r="F5375" s="200" t="s">
        <v>937</v>
      </c>
      <c r="G5375" s="200" t="s">
        <v>938</v>
      </c>
      <c r="H5375" s="200" t="s">
        <v>4783</v>
      </c>
      <c r="I5375" s="200">
        <v>45617</v>
      </c>
      <c r="J5375" s="143">
        <f t="shared" si="83"/>
        <v>45617</v>
      </c>
      <c r="K5375" s="202">
        <v>7</v>
      </c>
      <c r="L5375" s="284" t="s">
        <v>4198</v>
      </c>
      <c r="M5375" s="223"/>
      <c r="N5375" s="203">
        <v>18.78125</v>
      </c>
      <c r="O5375" s="222" t="s">
        <v>942</v>
      </c>
    </row>
    <row r="5376" spans="1:15" ht="29.25" customHeight="1">
      <c r="A5376" s="221" t="s">
        <v>100</v>
      </c>
      <c r="B5376" s="221" t="s">
        <v>788</v>
      </c>
      <c r="C5376" s="222" t="s">
        <v>736</v>
      </c>
      <c r="D5376" s="222" t="s">
        <v>167</v>
      </c>
      <c r="E5376" s="199" t="s">
        <v>163</v>
      </c>
      <c r="F5376" s="200" t="s">
        <v>2580</v>
      </c>
      <c r="G5376" s="200" t="s">
        <v>2581</v>
      </c>
      <c r="H5376" s="200" t="s">
        <v>2859</v>
      </c>
      <c r="I5376" s="200">
        <v>45617</v>
      </c>
      <c r="J5376" s="143">
        <f t="shared" si="83"/>
        <v>45617</v>
      </c>
      <c r="K5376" s="202">
        <v>1</v>
      </c>
      <c r="L5376" s="285" t="s">
        <v>4199</v>
      </c>
      <c r="M5376" s="223"/>
      <c r="N5376" s="203">
        <v>1.4</v>
      </c>
      <c r="O5376" s="222" t="s">
        <v>940</v>
      </c>
    </row>
    <row r="5377" spans="1:15" ht="29.25" customHeight="1">
      <c r="A5377" s="221" t="s">
        <v>100</v>
      </c>
      <c r="B5377" s="221" t="s">
        <v>788</v>
      </c>
      <c r="C5377" s="222" t="s">
        <v>736</v>
      </c>
      <c r="D5377" s="222" t="s">
        <v>167</v>
      </c>
      <c r="E5377" s="199" t="s">
        <v>163</v>
      </c>
      <c r="F5377" s="200" t="s">
        <v>3135</v>
      </c>
      <c r="G5377" s="200" t="s">
        <v>3136</v>
      </c>
      <c r="H5377" s="200" t="s">
        <v>4569</v>
      </c>
      <c r="I5377" s="200">
        <v>45618</v>
      </c>
      <c r="J5377" s="143">
        <f t="shared" si="83"/>
        <v>45618</v>
      </c>
      <c r="K5377" s="202">
        <v>8</v>
      </c>
      <c r="L5377" s="285" t="s">
        <v>4200</v>
      </c>
      <c r="M5377" s="223"/>
      <c r="N5377" s="203">
        <v>2.1041666666666701</v>
      </c>
      <c r="O5377" s="222" t="s">
        <v>941</v>
      </c>
    </row>
    <row r="5378" spans="1:15" ht="29.25" customHeight="1">
      <c r="A5378" s="221" t="s">
        <v>100</v>
      </c>
      <c r="B5378" s="221" t="s">
        <v>788</v>
      </c>
      <c r="C5378" s="222" t="s">
        <v>736</v>
      </c>
      <c r="D5378" s="222" t="s">
        <v>167</v>
      </c>
      <c r="E5378" s="199" t="s">
        <v>163</v>
      </c>
      <c r="F5378" s="200" t="s">
        <v>3135</v>
      </c>
      <c r="G5378" s="200" t="s">
        <v>3136</v>
      </c>
      <c r="H5378" s="200" t="s">
        <v>4569</v>
      </c>
      <c r="I5378" s="200">
        <v>45621</v>
      </c>
      <c r="J5378" s="143">
        <f t="shared" si="83"/>
        <v>45621</v>
      </c>
      <c r="K5378" s="202">
        <v>8</v>
      </c>
      <c r="L5378" s="285" t="s">
        <v>4201</v>
      </c>
      <c r="M5378" s="223"/>
      <c r="N5378" s="203">
        <v>2.1041666666666701</v>
      </c>
      <c r="O5378" s="222" t="s">
        <v>941</v>
      </c>
    </row>
    <row r="5379" spans="1:15" ht="29.25" customHeight="1">
      <c r="A5379" s="221" t="s">
        <v>100</v>
      </c>
      <c r="B5379" s="221" t="s">
        <v>788</v>
      </c>
      <c r="C5379" s="222" t="s">
        <v>736</v>
      </c>
      <c r="D5379" s="222" t="s">
        <v>167</v>
      </c>
      <c r="E5379" s="199" t="s">
        <v>163</v>
      </c>
      <c r="F5379" s="200" t="s">
        <v>3135</v>
      </c>
      <c r="G5379" s="200" t="s">
        <v>3136</v>
      </c>
      <c r="H5379" s="200" t="s">
        <v>4569</v>
      </c>
      <c r="I5379" s="200">
        <v>45622</v>
      </c>
      <c r="J5379" s="143">
        <f t="shared" ref="J5379:J5442" si="84">I5379</f>
        <v>45622</v>
      </c>
      <c r="K5379" s="202">
        <v>8</v>
      </c>
      <c r="L5379" s="285" t="s">
        <v>4202</v>
      </c>
      <c r="M5379" s="223"/>
      <c r="N5379" s="203">
        <v>2.1041666666666701</v>
      </c>
      <c r="O5379" s="222" t="s">
        <v>941</v>
      </c>
    </row>
    <row r="5380" spans="1:15" ht="29.25" customHeight="1">
      <c r="A5380" s="221" t="s">
        <v>100</v>
      </c>
      <c r="B5380" s="221" t="s">
        <v>788</v>
      </c>
      <c r="C5380" s="222" t="s">
        <v>736</v>
      </c>
      <c r="D5380" s="222" t="s">
        <v>167</v>
      </c>
      <c r="E5380" s="199" t="s">
        <v>163</v>
      </c>
      <c r="F5380" s="200" t="s">
        <v>3135</v>
      </c>
      <c r="G5380" s="200" t="s">
        <v>3136</v>
      </c>
      <c r="H5380" s="200" t="s">
        <v>4569</v>
      </c>
      <c r="I5380" s="200">
        <v>45623</v>
      </c>
      <c r="J5380" s="143">
        <f t="shared" si="84"/>
        <v>45623</v>
      </c>
      <c r="K5380" s="202">
        <v>8</v>
      </c>
      <c r="L5380" s="285" t="s">
        <v>4202</v>
      </c>
      <c r="M5380" s="223"/>
      <c r="N5380" s="203">
        <v>2.1041666666666701</v>
      </c>
      <c r="O5380" s="222" t="s">
        <v>941</v>
      </c>
    </row>
    <row r="5381" spans="1:15" ht="29.25" customHeight="1">
      <c r="A5381" s="221" t="s">
        <v>100</v>
      </c>
      <c r="B5381" s="221" t="s">
        <v>788</v>
      </c>
      <c r="C5381" s="222" t="s">
        <v>736</v>
      </c>
      <c r="D5381" s="222" t="s">
        <v>167</v>
      </c>
      <c r="E5381" s="199" t="s">
        <v>166</v>
      </c>
      <c r="F5381" s="200"/>
      <c r="G5381" s="200"/>
      <c r="H5381" s="200"/>
      <c r="I5381" s="200">
        <v>45624</v>
      </c>
      <c r="J5381" s="143">
        <f t="shared" si="84"/>
        <v>45624</v>
      </c>
      <c r="K5381" s="202">
        <v>0.5</v>
      </c>
      <c r="L5381" s="285" t="s">
        <v>4327</v>
      </c>
      <c r="M5381" s="223"/>
      <c r="N5381" s="203"/>
      <c r="O5381" s="222" t="s">
        <v>326</v>
      </c>
    </row>
    <row r="5382" spans="1:15" ht="29.25" customHeight="1">
      <c r="A5382" s="221" t="s">
        <v>100</v>
      </c>
      <c r="B5382" s="221" t="s">
        <v>788</v>
      </c>
      <c r="C5382" s="222" t="s">
        <v>736</v>
      </c>
      <c r="D5382" s="222" t="s">
        <v>167</v>
      </c>
      <c r="E5382" s="199" t="s">
        <v>163</v>
      </c>
      <c r="F5382" s="200" t="s">
        <v>3135</v>
      </c>
      <c r="G5382" s="200" t="s">
        <v>3136</v>
      </c>
      <c r="H5382" s="200" t="s">
        <v>4569</v>
      </c>
      <c r="I5382" s="200">
        <v>45624</v>
      </c>
      <c r="J5382" s="143">
        <f t="shared" si="84"/>
        <v>45624</v>
      </c>
      <c r="K5382" s="202">
        <v>7.5</v>
      </c>
      <c r="L5382" s="285" t="s">
        <v>4202</v>
      </c>
      <c r="M5382" s="223"/>
      <c r="N5382" s="203">
        <v>2.1041666666666701</v>
      </c>
      <c r="O5382" s="222" t="s">
        <v>941</v>
      </c>
    </row>
    <row r="5383" spans="1:15" ht="29.25" customHeight="1">
      <c r="A5383" s="221" t="s">
        <v>100</v>
      </c>
      <c r="B5383" s="221" t="s">
        <v>788</v>
      </c>
      <c r="C5383" s="222" t="s">
        <v>736</v>
      </c>
      <c r="D5383" s="222" t="s">
        <v>167</v>
      </c>
      <c r="E5383" s="199" t="s">
        <v>171</v>
      </c>
      <c r="F5383" s="200"/>
      <c r="G5383" s="200"/>
      <c r="H5383" s="200"/>
      <c r="I5383" s="200">
        <v>45625</v>
      </c>
      <c r="J5383" s="143">
        <f t="shared" si="84"/>
        <v>45625</v>
      </c>
      <c r="K5383" s="202">
        <v>6</v>
      </c>
      <c r="L5383" s="285" t="s">
        <v>4328</v>
      </c>
      <c r="M5383" s="223"/>
      <c r="N5383" s="203"/>
      <c r="O5383" s="222" t="s">
        <v>326</v>
      </c>
    </row>
    <row r="5384" spans="1:15" ht="29.25" customHeight="1">
      <c r="A5384" s="221" t="s">
        <v>100</v>
      </c>
      <c r="B5384" s="221" t="s">
        <v>788</v>
      </c>
      <c r="C5384" s="222" t="s">
        <v>736</v>
      </c>
      <c r="D5384" s="222" t="s">
        <v>167</v>
      </c>
      <c r="E5384" s="199" t="s">
        <v>163</v>
      </c>
      <c r="F5384" s="200" t="s">
        <v>3135</v>
      </c>
      <c r="G5384" s="200" t="s">
        <v>3136</v>
      </c>
      <c r="H5384" s="200" t="s">
        <v>4570</v>
      </c>
      <c r="I5384" s="200">
        <v>45625</v>
      </c>
      <c r="J5384" s="143">
        <f t="shared" si="84"/>
        <v>45625</v>
      </c>
      <c r="K5384" s="202">
        <v>2</v>
      </c>
      <c r="L5384" s="285" t="s">
        <v>4329</v>
      </c>
      <c r="M5384" s="223"/>
      <c r="N5384" s="203">
        <v>1</v>
      </c>
      <c r="O5384" s="222" t="s">
        <v>941</v>
      </c>
    </row>
    <row r="5385" spans="1:15" ht="29.25" customHeight="1">
      <c r="A5385" s="221" t="s">
        <v>100</v>
      </c>
      <c r="B5385" s="221" t="s">
        <v>788</v>
      </c>
      <c r="C5385" s="222" t="s">
        <v>736</v>
      </c>
      <c r="D5385" s="222" t="s">
        <v>167</v>
      </c>
      <c r="E5385" s="199" t="s">
        <v>163</v>
      </c>
      <c r="F5385" s="200" t="s">
        <v>937</v>
      </c>
      <c r="G5385" s="200" t="s">
        <v>938</v>
      </c>
      <c r="H5385" s="200" t="s">
        <v>81</v>
      </c>
      <c r="I5385" s="200">
        <v>45628</v>
      </c>
      <c r="J5385" s="143">
        <f t="shared" si="84"/>
        <v>45628</v>
      </c>
      <c r="K5385" s="202">
        <v>1</v>
      </c>
      <c r="L5385" s="285" t="s">
        <v>4330</v>
      </c>
      <c r="M5385" s="223"/>
      <c r="N5385" s="203">
        <v>0</v>
      </c>
      <c r="O5385" s="222" t="s">
        <v>326</v>
      </c>
    </row>
    <row r="5386" spans="1:15" ht="29.25" customHeight="1">
      <c r="A5386" s="221" t="s">
        <v>100</v>
      </c>
      <c r="B5386" s="221" t="s">
        <v>788</v>
      </c>
      <c r="C5386" s="222" t="s">
        <v>736</v>
      </c>
      <c r="D5386" s="222" t="s">
        <v>167</v>
      </c>
      <c r="E5386" s="199" t="s">
        <v>163</v>
      </c>
      <c r="F5386" s="200" t="s">
        <v>3135</v>
      </c>
      <c r="G5386" s="200" t="s">
        <v>3136</v>
      </c>
      <c r="H5386" s="200" t="s">
        <v>4570</v>
      </c>
      <c r="I5386" s="200">
        <v>45628</v>
      </c>
      <c r="J5386" s="143">
        <f t="shared" si="84"/>
        <v>45628</v>
      </c>
      <c r="K5386" s="202">
        <v>7</v>
      </c>
      <c r="L5386" s="285" t="s">
        <v>4329</v>
      </c>
      <c r="M5386" s="223"/>
      <c r="N5386" s="203">
        <v>1</v>
      </c>
      <c r="O5386" s="222" t="s">
        <v>941</v>
      </c>
    </row>
    <row r="5387" spans="1:15" ht="29.25" customHeight="1">
      <c r="A5387" s="221" t="s">
        <v>100</v>
      </c>
      <c r="B5387" s="221" t="s">
        <v>788</v>
      </c>
      <c r="C5387" s="222" t="s">
        <v>736</v>
      </c>
      <c r="D5387" s="222" t="s">
        <v>167</v>
      </c>
      <c r="E5387" s="199" t="s">
        <v>166</v>
      </c>
      <c r="F5387" s="200"/>
      <c r="G5387" s="200"/>
      <c r="H5387" s="200"/>
      <c r="I5387" s="200">
        <v>45629</v>
      </c>
      <c r="J5387" s="143">
        <f t="shared" si="84"/>
        <v>45629</v>
      </c>
      <c r="K5387" s="202">
        <v>2</v>
      </c>
      <c r="L5387" s="285" t="s">
        <v>3876</v>
      </c>
      <c r="M5387" s="223"/>
      <c r="N5387" s="203"/>
      <c r="O5387" s="222" t="s">
        <v>326</v>
      </c>
    </row>
    <row r="5388" spans="1:15" ht="29.25" customHeight="1">
      <c r="A5388" s="221" t="s">
        <v>100</v>
      </c>
      <c r="B5388" s="221" t="s">
        <v>788</v>
      </c>
      <c r="C5388" s="222" t="s">
        <v>736</v>
      </c>
      <c r="D5388" s="222" t="s">
        <v>167</v>
      </c>
      <c r="E5388" s="199" t="s">
        <v>163</v>
      </c>
      <c r="F5388" s="200" t="s">
        <v>3135</v>
      </c>
      <c r="G5388" s="200" t="s">
        <v>3136</v>
      </c>
      <c r="H5388" s="200" t="s">
        <v>4570</v>
      </c>
      <c r="I5388" s="200">
        <v>45629</v>
      </c>
      <c r="J5388" s="143">
        <f t="shared" si="84"/>
        <v>45629</v>
      </c>
      <c r="K5388" s="202">
        <v>7</v>
      </c>
      <c r="L5388" s="285" t="s">
        <v>4329</v>
      </c>
      <c r="M5388" s="223"/>
      <c r="N5388" s="203">
        <v>1</v>
      </c>
      <c r="O5388" s="222" t="s">
        <v>941</v>
      </c>
    </row>
    <row r="5389" spans="1:15" ht="29.25" customHeight="1">
      <c r="A5389" s="221" t="s">
        <v>100</v>
      </c>
      <c r="B5389" s="221" t="s">
        <v>788</v>
      </c>
      <c r="C5389" s="222" t="s">
        <v>736</v>
      </c>
      <c r="D5389" s="222" t="s">
        <v>167</v>
      </c>
      <c r="E5389" s="199" t="s">
        <v>163</v>
      </c>
      <c r="F5389" s="200" t="s">
        <v>3135</v>
      </c>
      <c r="G5389" s="200" t="s">
        <v>3136</v>
      </c>
      <c r="H5389" s="200" t="s">
        <v>4570</v>
      </c>
      <c r="I5389" s="200">
        <v>45630</v>
      </c>
      <c r="J5389" s="143">
        <f t="shared" si="84"/>
        <v>45630</v>
      </c>
      <c r="K5389" s="202">
        <v>8</v>
      </c>
      <c r="L5389" s="285" t="s">
        <v>4329</v>
      </c>
      <c r="M5389" s="223"/>
      <c r="N5389" s="203">
        <v>1</v>
      </c>
      <c r="O5389" s="222" t="s">
        <v>941</v>
      </c>
    </row>
    <row r="5390" spans="1:15" ht="29.25" customHeight="1">
      <c r="A5390" s="221" t="s">
        <v>100</v>
      </c>
      <c r="B5390" s="221" t="s">
        <v>788</v>
      </c>
      <c r="C5390" s="222" t="s">
        <v>736</v>
      </c>
      <c r="D5390" s="222" t="s">
        <v>167</v>
      </c>
      <c r="E5390" s="199" t="s">
        <v>166</v>
      </c>
      <c r="F5390" s="200"/>
      <c r="G5390" s="200"/>
      <c r="H5390" s="200"/>
      <c r="I5390" s="200">
        <v>45631</v>
      </c>
      <c r="J5390" s="143">
        <f t="shared" si="84"/>
        <v>45631</v>
      </c>
      <c r="K5390" s="202">
        <v>5</v>
      </c>
      <c r="L5390" s="284" t="s">
        <v>4471</v>
      </c>
      <c r="M5390" s="223"/>
      <c r="N5390" s="203"/>
      <c r="O5390" s="222" t="s">
        <v>326</v>
      </c>
    </row>
    <row r="5391" spans="1:15" ht="29.25" customHeight="1">
      <c r="A5391" s="221" t="s">
        <v>100</v>
      </c>
      <c r="B5391" s="221" t="s">
        <v>788</v>
      </c>
      <c r="C5391" s="222" t="s">
        <v>736</v>
      </c>
      <c r="D5391" s="222" t="s">
        <v>167</v>
      </c>
      <c r="E5391" s="199" t="s">
        <v>163</v>
      </c>
      <c r="F5391" s="200" t="s">
        <v>3135</v>
      </c>
      <c r="G5391" s="200" t="s">
        <v>3136</v>
      </c>
      <c r="H5391" s="200" t="s">
        <v>4569</v>
      </c>
      <c r="I5391" s="200">
        <v>45631</v>
      </c>
      <c r="J5391" s="143">
        <f t="shared" si="84"/>
        <v>45631</v>
      </c>
      <c r="K5391" s="202">
        <v>3</v>
      </c>
      <c r="L5391" s="285" t="s">
        <v>4472</v>
      </c>
      <c r="M5391" s="223"/>
      <c r="N5391" s="203">
        <v>2.1041666666666701</v>
      </c>
      <c r="O5391" s="222" t="s">
        <v>941</v>
      </c>
    </row>
    <row r="5392" spans="1:15" ht="29.25" customHeight="1">
      <c r="A5392" s="221" t="s">
        <v>100</v>
      </c>
      <c r="B5392" s="221" t="s">
        <v>788</v>
      </c>
      <c r="C5392" s="222" t="s">
        <v>736</v>
      </c>
      <c r="D5392" s="222" t="s">
        <v>167</v>
      </c>
      <c r="E5392" s="199" t="s">
        <v>166</v>
      </c>
      <c r="F5392" s="200"/>
      <c r="G5392" s="200"/>
      <c r="H5392" s="200"/>
      <c r="I5392" s="200">
        <v>45632</v>
      </c>
      <c r="J5392" s="143">
        <f t="shared" si="84"/>
        <v>45632</v>
      </c>
      <c r="K5392" s="202">
        <v>2</v>
      </c>
      <c r="L5392" s="285" t="s">
        <v>4474</v>
      </c>
      <c r="M5392" s="223"/>
      <c r="N5392" s="203"/>
      <c r="O5392" s="222" t="s">
        <v>326</v>
      </c>
    </row>
    <row r="5393" spans="1:15" ht="29.25" customHeight="1">
      <c r="A5393" s="221" t="s">
        <v>100</v>
      </c>
      <c r="B5393" s="221" t="s">
        <v>788</v>
      </c>
      <c r="C5393" s="222" t="s">
        <v>736</v>
      </c>
      <c r="D5393" s="222" t="s">
        <v>167</v>
      </c>
      <c r="E5393" s="199" t="s">
        <v>163</v>
      </c>
      <c r="F5393" s="200" t="s">
        <v>3135</v>
      </c>
      <c r="G5393" s="200" t="s">
        <v>3136</v>
      </c>
      <c r="H5393" s="200" t="s">
        <v>3157</v>
      </c>
      <c r="I5393" s="200">
        <v>45632</v>
      </c>
      <c r="J5393" s="143">
        <f t="shared" si="84"/>
        <v>45632</v>
      </c>
      <c r="K5393" s="202">
        <v>6</v>
      </c>
      <c r="L5393" s="284" t="s">
        <v>4473</v>
      </c>
      <c r="M5393" s="223"/>
      <c r="N5393" s="203">
        <v>1.75</v>
      </c>
      <c r="O5393" s="222" t="s">
        <v>943</v>
      </c>
    </row>
    <row r="5394" spans="1:15" ht="29.25" customHeight="1">
      <c r="A5394" s="221" t="s">
        <v>100</v>
      </c>
      <c r="B5394" s="221" t="s">
        <v>788</v>
      </c>
      <c r="C5394" s="222" t="s">
        <v>736</v>
      </c>
      <c r="D5394" s="222" t="s">
        <v>167</v>
      </c>
      <c r="E5394" s="199" t="s">
        <v>163</v>
      </c>
      <c r="F5394" s="200" t="s">
        <v>3135</v>
      </c>
      <c r="G5394" s="200" t="s">
        <v>3136</v>
      </c>
      <c r="H5394" s="200" t="s">
        <v>3147</v>
      </c>
      <c r="I5394" s="200">
        <v>45635</v>
      </c>
      <c r="J5394" s="143">
        <f t="shared" si="84"/>
        <v>45635</v>
      </c>
      <c r="K5394" s="202">
        <v>8</v>
      </c>
      <c r="L5394" s="284" t="s">
        <v>4475</v>
      </c>
      <c r="M5394" s="223"/>
      <c r="N5394" s="203">
        <v>2.7083333333333299</v>
      </c>
      <c r="O5394" s="222" t="s">
        <v>941</v>
      </c>
    </row>
    <row r="5395" spans="1:15" ht="29.25" customHeight="1">
      <c r="A5395" s="221" t="s">
        <v>100</v>
      </c>
      <c r="B5395" s="221" t="s">
        <v>788</v>
      </c>
      <c r="C5395" s="222" t="s">
        <v>736</v>
      </c>
      <c r="D5395" s="222" t="s">
        <v>167</v>
      </c>
      <c r="E5395" s="199" t="s">
        <v>163</v>
      </c>
      <c r="F5395" s="200" t="s">
        <v>3135</v>
      </c>
      <c r="G5395" s="200" t="s">
        <v>3136</v>
      </c>
      <c r="H5395" s="200" t="s">
        <v>3147</v>
      </c>
      <c r="I5395" s="200">
        <v>45636</v>
      </c>
      <c r="J5395" s="143">
        <f t="shared" si="84"/>
        <v>45636</v>
      </c>
      <c r="K5395" s="202">
        <v>8</v>
      </c>
      <c r="L5395" s="284" t="s">
        <v>4476</v>
      </c>
      <c r="M5395" s="223"/>
      <c r="N5395" s="203">
        <v>2.7083333333333299</v>
      </c>
      <c r="O5395" s="222" t="s">
        <v>941</v>
      </c>
    </row>
    <row r="5396" spans="1:15" ht="29.25" customHeight="1">
      <c r="A5396" s="221" t="s">
        <v>100</v>
      </c>
      <c r="B5396" s="221" t="s">
        <v>788</v>
      </c>
      <c r="C5396" s="222" t="s">
        <v>736</v>
      </c>
      <c r="D5396" s="222" t="s">
        <v>167</v>
      </c>
      <c r="E5396" s="199" t="s">
        <v>163</v>
      </c>
      <c r="F5396" s="200" t="s">
        <v>3135</v>
      </c>
      <c r="G5396" s="200" t="s">
        <v>3136</v>
      </c>
      <c r="H5396" s="200" t="s">
        <v>3147</v>
      </c>
      <c r="I5396" s="200">
        <v>45637</v>
      </c>
      <c r="J5396" s="143">
        <f t="shared" si="84"/>
        <v>45637</v>
      </c>
      <c r="K5396" s="202">
        <v>8</v>
      </c>
      <c r="L5396" s="284" t="s">
        <v>4477</v>
      </c>
      <c r="M5396" s="223"/>
      <c r="N5396" s="203">
        <v>2.7083333333333299</v>
      </c>
      <c r="O5396" s="222" t="s">
        <v>941</v>
      </c>
    </row>
    <row r="5397" spans="1:15" ht="29.25" customHeight="1">
      <c r="A5397" s="221" t="s">
        <v>100</v>
      </c>
      <c r="B5397" s="221" t="s">
        <v>788</v>
      </c>
      <c r="C5397" s="222" t="s">
        <v>736</v>
      </c>
      <c r="D5397" s="222" t="s">
        <v>167</v>
      </c>
      <c r="E5397" s="199" t="s">
        <v>163</v>
      </c>
      <c r="F5397" s="200" t="s">
        <v>2580</v>
      </c>
      <c r="G5397" s="200" t="s">
        <v>2581</v>
      </c>
      <c r="H5397" s="200" t="s">
        <v>4565</v>
      </c>
      <c r="I5397" s="200">
        <v>45638</v>
      </c>
      <c r="J5397" s="143">
        <f t="shared" si="84"/>
        <v>45638</v>
      </c>
      <c r="K5397" s="202">
        <v>8</v>
      </c>
      <c r="L5397" s="284" t="s">
        <v>4619</v>
      </c>
      <c r="M5397" s="223"/>
      <c r="N5397" s="203">
        <v>0.390625</v>
      </c>
      <c r="O5397" s="222" t="s">
        <v>961</v>
      </c>
    </row>
    <row r="5398" spans="1:15" ht="29.25" customHeight="1">
      <c r="A5398" s="221" t="s">
        <v>100</v>
      </c>
      <c r="B5398" s="221" t="s">
        <v>788</v>
      </c>
      <c r="C5398" s="222" t="s">
        <v>736</v>
      </c>
      <c r="D5398" s="222" t="s">
        <v>167</v>
      </c>
      <c r="E5398" s="199" t="s">
        <v>163</v>
      </c>
      <c r="F5398" s="200" t="s">
        <v>3135</v>
      </c>
      <c r="G5398" s="200" t="s">
        <v>3136</v>
      </c>
      <c r="H5398" s="200" t="s">
        <v>3147</v>
      </c>
      <c r="I5398" s="200">
        <v>45639</v>
      </c>
      <c r="J5398" s="143">
        <f t="shared" si="84"/>
        <v>45639</v>
      </c>
      <c r="K5398" s="202">
        <v>5</v>
      </c>
      <c r="L5398" s="284" t="s">
        <v>4621</v>
      </c>
      <c r="M5398" s="223"/>
      <c r="N5398" s="203">
        <v>2.7083333333333299</v>
      </c>
      <c r="O5398" s="222" t="s">
        <v>941</v>
      </c>
    </row>
    <row r="5399" spans="1:15" ht="29.25" customHeight="1">
      <c r="A5399" s="221" t="s">
        <v>100</v>
      </c>
      <c r="B5399" s="221" t="s">
        <v>788</v>
      </c>
      <c r="C5399" s="222" t="s">
        <v>736</v>
      </c>
      <c r="D5399" s="222" t="s">
        <v>167</v>
      </c>
      <c r="E5399" s="199" t="s">
        <v>163</v>
      </c>
      <c r="F5399" s="200" t="s">
        <v>2580</v>
      </c>
      <c r="G5399" s="200" t="s">
        <v>2581</v>
      </c>
      <c r="H5399" s="200" t="s">
        <v>4564</v>
      </c>
      <c r="I5399" s="200">
        <v>45639</v>
      </c>
      <c r="J5399" s="143">
        <f t="shared" si="84"/>
        <v>45639</v>
      </c>
      <c r="K5399" s="202">
        <v>3</v>
      </c>
      <c r="L5399" s="284" t="s">
        <v>4620</v>
      </c>
      <c r="M5399" s="223"/>
      <c r="N5399" s="203">
        <v>1</v>
      </c>
      <c r="O5399" s="222" t="s">
        <v>942</v>
      </c>
    </row>
    <row r="5400" spans="1:15" ht="29.25" customHeight="1">
      <c r="A5400" s="221" t="s">
        <v>100</v>
      </c>
      <c r="B5400" s="221" t="s">
        <v>788</v>
      </c>
      <c r="C5400" s="222" t="s">
        <v>736</v>
      </c>
      <c r="D5400" s="222" t="s">
        <v>167</v>
      </c>
      <c r="E5400" s="199" t="s">
        <v>163</v>
      </c>
      <c r="F5400" s="200" t="s">
        <v>3135</v>
      </c>
      <c r="G5400" s="200" t="s">
        <v>3136</v>
      </c>
      <c r="H5400" s="200" t="s">
        <v>3147</v>
      </c>
      <c r="I5400" s="200">
        <v>45642</v>
      </c>
      <c r="J5400" s="143">
        <f t="shared" si="84"/>
        <v>45642</v>
      </c>
      <c r="K5400" s="202">
        <v>8</v>
      </c>
      <c r="L5400" s="285" t="s">
        <v>4622</v>
      </c>
      <c r="M5400" s="223"/>
      <c r="N5400" s="203">
        <v>2.7083333333333299</v>
      </c>
      <c r="O5400" s="222" t="s">
        <v>941</v>
      </c>
    </row>
    <row r="5401" spans="1:15" ht="29.25" customHeight="1">
      <c r="A5401" s="221" t="s">
        <v>100</v>
      </c>
      <c r="B5401" s="221" t="s">
        <v>788</v>
      </c>
      <c r="C5401" s="222" t="s">
        <v>736</v>
      </c>
      <c r="D5401" s="222" t="s">
        <v>167</v>
      </c>
      <c r="E5401" s="199" t="s">
        <v>163</v>
      </c>
      <c r="F5401" s="200" t="s">
        <v>3135</v>
      </c>
      <c r="G5401" s="200" t="s">
        <v>3136</v>
      </c>
      <c r="H5401" s="200" t="s">
        <v>3147</v>
      </c>
      <c r="I5401" s="200">
        <v>45643</v>
      </c>
      <c r="J5401" s="143">
        <f t="shared" si="84"/>
        <v>45643</v>
      </c>
      <c r="K5401" s="202">
        <v>8</v>
      </c>
      <c r="L5401" s="285" t="s">
        <v>4840</v>
      </c>
      <c r="M5401" s="223"/>
      <c r="N5401" s="203">
        <v>2.7083333333333299</v>
      </c>
      <c r="O5401" s="222" t="s">
        <v>941</v>
      </c>
    </row>
    <row r="5402" spans="1:15" ht="29.25" customHeight="1">
      <c r="A5402" s="221" t="s">
        <v>100</v>
      </c>
      <c r="B5402" s="221" t="s">
        <v>788</v>
      </c>
      <c r="C5402" s="222" t="s">
        <v>736</v>
      </c>
      <c r="D5402" s="222" t="s">
        <v>167</v>
      </c>
      <c r="E5402" s="199" t="s">
        <v>165</v>
      </c>
      <c r="F5402" s="200"/>
      <c r="G5402" s="200"/>
      <c r="H5402" s="200"/>
      <c r="I5402" s="200">
        <v>45644</v>
      </c>
      <c r="J5402" s="143">
        <f t="shared" si="84"/>
        <v>45644</v>
      </c>
      <c r="K5402" s="202">
        <v>4</v>
      </c>
      <c r="L5402" s="285" t="s">
        <v>4842</v>
      </c>
      <c r="M5402" s="223"/>
      <c r="N5402" s="203"/>
      <c r="O5402" s="222" t="s">
        <v>326</v>
      </c>
    </row>
    <row r="5403" spans="1:15" ht="29.25" customHeight="1">
      <c r="A5403" s="221" t="s">
        <v>100</v>
      </c>
      <c r="B5403" s="221" t="s">
        <v>788</v>
      </c>
      <c r="C5403" s="222" t="s">
        <v>736</v>
      </c>
      <c r="D5403" s="222" t="s">
        <v>167</v>
      </c>
      <c r="E5403" s="199" t="s">
        <v>163</v>
      </c>
      <c r="F5403" s="200" t="s">
        <v>3135</v>
      </c>
      <c r="G5403" s="200" t="s">
        <v>3136</v>
      </c>
      <c r="H5403" s="200" t="s">
        <v>3147</v>
      </c>
      <c r="I5403" s="200">
        <v>45644</v>
      </c>
      <c r="J5403" s="143">
        <f t="shared" si="84"/>
        <v>45644</v>
      </c>
      <c r="K5403" s="202">
        <v>4</v>
      </c>
      <c r="L5403" s="285" t="s">
        <v>4841</v>
      </c>
      <c r="M5403" s="223"/>
      <c r="N5403" s="203">
        <v>2.7083333333333299</v>
      </c>
      <c r="O5403" s="222" t="s">
        <v>941</v>
      </c>
    </row>
    <row r="5404" spans="1:15" ht="29.25" customHeight="1">
      <c r="A5404" s="221" t="s">
        <v>100</v>
      </c>
      <c r="B5404" s="221" t="s">
        <v>788</v>
      </c>
      <c r="C5404" s="222" t="s">
        <v>736</v>
      </c>
      <c r="D5404" s="222" t="s">
        <v>167</v>
      </c>
      <c r="E5404" s="199" t="s">
        <v>165</v>
      </c>
      <c r="F5404" s="200"/>
      <c r="G5404" s="200"/>
      <c r="H5404" s="200"/>
      <c r="I5404" s="200">
        <v>45645</v>
      </c>
      <c r="J5404" s="143">
        <f t="shared" si="84"/>
        <v>45645</v>
      </c>
      <c r="K5404" s="202">
        <v>8</v>
      </c>
      <c r="L5404" s="285" t="s">
        <v>4843</v>
      </c>
      <c r="M5404" s="223"/>
      <c r="N5404" s="203"/>
      <c r="O5404" s="222" t="s">
        <v>326</v>
      </c>
    </row>
    <row r="5405" spans="1:15" ht="29.25" customHeight="1">
      <c r="A5405" s="221" t="s">
        <v>100</v>
      </c>
      <c r="B5405" s="221" t="s">
        <v>788</v>
      </c>
      <c r="C5405" s="222" t="s">
        <v>736</v>
      </c>
      <c r="D5405" s="222" t="s">
        <v>167</v>
      </c>
      <c r="E5405" s="199" t="s">
        <v>163</v>
      </c>
      <c r="F5405" s="200" t="s">
        <v>3135</v>
      </c>
      <c r="G5405" s="200" t="s">
        <v>3136</v>
      </c>
      <c r="H5405" s="200" t="s">
        <v>4562</v>
      </c>
      <c r="I5405" s="200">
        <v>45646</v>
      </c>
      <c r="J5405" s="143">
        <f t="shared" si="84"/>
        <v>45646</v>
      </c>
      <c r="K5405" s="202">
        <v>8</v>
      </c>
      <c r="L5405" s="285" t="s">
        <v>4844</v>
      </c>
      <c r="M5405" s="223"/>
      <c r="N5405" s="203">
        <v>1.5</v>
      </c>
      <c r="O5405" s="222" t="s">
        <v>941</v>
      </c>
    </row>
    <row r="5406" spans="1:15" ht="29.25" customHeight="1">
      <c r="A5406" s="221" t="s">
        <v>100</v>
      </c>
      <c r="B5406" s="221" t="s">
        <v>788</v>
      </c>
      <c r="C5406" s="222" t="s">
        <v>736</v>
      </c>
      <c r="D5406" s="222" t="s">
        <v>167</v>
      </c>
      <c r="E5406" s="199" t="s">
        <v>163</v>
      </c>
      <c r="F5406" s="200" t="s">
        <v>3135</v>
      </c>
      <c r="G5406" s="200" t="s">
        <v>3136</v>
      </c>
      <c r="H5406" s="200" t="s">
        <v>4569</v>
      </c>
      <c r="I5406" s="200">
        <v>45649</v>
      </c>
      <c r="J5406" s="143">
        <f t="shared" si="84"/>
        <v>45649</v>
      </c>
      <c r="K5406" s="202">
        <v>8</v>
      </c>
      <c r="L5406" s="284" t="s">
        <v>4845</v>
      </c>
      <c r="M5406" s="223"/>
      <c r="N5406" s="203">
        <v>2.1041666666666701</v>
      </c>
      <c r="O5406" s="222" t="s">
        <v>941</v>
      </c>
    </row>
    <row r="5407" spans="1:15" ht="29.25" customHeight="1">
      <c r="A5407" s="221" t="s">
        <v>100</v>
      </c>
      <c r="B5407" s="221" t="s">
        <v>788</v>
      </c>
      <c r="C5407" s="222" t="s">
        <v>736</v>
      </c>
      <c r="D5407" s="222" t="s">
        <v>167</v>
      </c>
      <c r="E5407" s="199" t="s">
        <v>171</v>
      </c>
      <c r="F5407" s="200"/>
      <c r="G5407" s="200"/>
      <c r="H5407" s="200"/>
      <c r="I5407" s="200">
        <v>45650</v>
      </c>
      <c r="J5407" s="143">
        <f t="shared" si="84"/>
        <v>45650</v>
      </c>
      <c r="K5407" s="202">
        <v>8</v>
      </c>
      <c r="L5407" s="285" t="s">
        <v>1803</v>
      </c>
      <c r="M5407" s="223"/>
      <c r="N5407" s="203"/>
      <c r="O5407" s="222" t="s">
        <v>326</v>
      </c>
    </row>
    <row r="5408" spans="1:15" ht="29.25" customHeight="1">
      <c r="A5408" s="221" t="s">
        <v>100</v>
      </c>
      <c r="B5408" s="221" t="s">
        <v>788</v>
      </c>
      <c r="C5408" s="222" t="s">
        <v>736</v>
      </c>
      <c r="D5408" s="222" t="s">
        <v>167</v>
      </c>
      <c r="E5408" s="199" t="s">
        <v>171</v>
      </c>
      <c r="F5408" s="200"/>
      <c r="G5408" s="200"/>
      <c r="H5408" s="200"/>
      <c r="I5408" s="200">
        <v>45651</v>
      </c>
      <c r="J5408" s="143">
        <f t="shared" si="84"/>
        <v>45651</v>
      </c>
      <c r="K5408" s="202">
        <v>8</v>
      </c>
      <c r="L5408" s="285" t="s">
        <v>1803</v>
      </c>
      <c r="M5408" s="223"/>
      <c r="N5408" s="203"/>
      <c r="O5408" s="222" t="s">
        <v>326</v>
      </c>
    </row>
    <row r="5409" spans="1:15" ht="29.25" customHeight="1">
      <c r="A5409" s="221" t="s">
        <v>100</v>
      </c>
      <c r="B5409" s="221" t="s">
        <v>788</v>
      </c>
      <c r="C5409" s="222" t="s">
        <v>736</v>
      </c>
      <c r="D5409" s="222" t="s">
        <v>167</v>
      </c>
      <c r="E5409" s="199" t="s">
        <v>163</v>
      </c>
      <c r="F5409" s="200" t="s">
        <v>3135</v>
      </c>
      <c r="G5409" s="200" t="s">
        <v>3136</v>
      </c>
      <c r="H5409" s="200" t="s">
        <v>3147</v>
      </c>
      <c r="I5409" s="200">
        <v>45652</v>
      </c>
      <c r="J5409" s="143">
        <f t="shared" si="84"/>
        <v>45652</v>
      </c>
      <c r="K5409" s="202">
        <v>8</v>
      </c>
      <c r="L5409" s="284" t="s">
        <v>4962</v>
      </c>
      <c r="M5409" s="223"/>
      <c r="N5409" s="203">
        <v>2.7083333333333299</v>
      </c>
      <c r="O5409" s="222" t="s">
        <v>941</v>
      </c>
    </row>
    <row r="5410" spans="1:15" ht="29.25" customHeight="1">
      <c r="A5410" s="221" t="s">
        <v>100</v>
      </c>
      <c r="B5410" s="221" t="s">
        <v>788</v>
      </c>
      <c r="C5410" s="222" t="s">
        <v>736</v>
      </c>
      <c r="D5410" s="222" t="s">
        <v>167</v>
      </c>
      <c r="E5410" s="199" t="s">
        <v>163</v>
      </c>
      <c r="F5410" s="200" t="s">
        <v>3135</v>
      </c>
      <c r="G5410" s="200" t="s">
        <v>3136</v>
      </c>
      <c r="H5410" s="200"/>
      <c r="I5410" s="200">
        <v>45653</v>
      </c>
      <c r="J5410" s="143">
        <f t="shared" si="84"/>
        <v>45653</v>
      </c>
      <c r="K5410" s="202">
        <v>1</v>
      </c>
      <c r="L5410" s="285" t="s">
        <v>4963</v>
      </c>
      <c r="M5410" s="223"/>
      <c r="N5410" s="203"/>
      <c r="O5410" s="222" t="s">
        <v>326</v>
      </c>
    </row>
    <row r="5411" spans="1:15" ht="29.25" customHeight="1">
      <c r="A5411" s="221" t="s">
        <v>100</v>
      </c>
      <c r="B5411" s="221" t="s">
        <v>788</v>
      </c>
      <c r="C5411" s="222" t="s">
        <v>736</v>
      </c>
      <c r="D5411" s="222" t="s">
        <v>167</v>
      </c>
      <c r="E5411" s="199" t="s">
        <v>166</v>
      </c>
      <c r="F5411" s="200"/>
      <c r="G5411" s="200"/>
      <c r="H5411" s="200"/>
      <c r="I5411" s="200">
        <v>45653</v>
      </c>
      <c r="J5411" s="143">
        <f t="shared" si="84"/>
        <v>45653</v>
      </c>
      <c r="K5411" s="202">
        <v>3</v>
      </c>
      <c r="L5411" s="285" t="s">
        <v>4965</v>
      </c>
      <c r="M5411" s="223"/>
      <c r="N5411" s="203"/>
      <c r="O5411" s="222" t="s">
        <v>326</v>
      </c>
    </row>
    <row r="5412" spans="1:15" ht="29.25" customHeight="1">
      <c r="A5412" s="221" t="s">
        <v>100</v>
      </c>
      <c r="B5412" s="221" t="s">
        <v>788</v>
      </c>
      <c r="C5412" s="222" t="s">
        <v>736</v>
      </c>
      <c r="D5412" s="222" t="s">
        <v>167</v>
      </c>
      <c r="E5412" s="199" t="s">
        <v>163</v>
      </c>
      <c r="F5412" s="200" t="s">
        <v>937</v>
      </c>
      <c r="G5412" s="200" t="s">
        <v>938</v>
      </c>
      <c r="H5412" s="200" t="s">
        <v>4783</v>
      </c>
      <c r="I5412" s="200">
        <v>45653</v>
      </c>
      <c r="J5412" s="143">
        <f t="shared" si="84"/>
        <v>45653</v>
      </c>
      <c r="K5412" s="202">
        <v>4</v>
      </c>
      <c r="L5412" s="285" t="s">
        <v>4964</v>
      </c>
      <c r="M5412" s="223"/>
      <c r="N5412" s="203">
        <v>18.78125</v>
      </c>
      <c r="O5412" s="222" t="s">
        <v>942</v>
      </c>
    </row>
    <row r="5413" spans="1:15" ht="29.25" customHeight="1">
      <c r="A5413" s="221" t="s">
        <v>100</v>
      </c>
      <c r="B5413" s="221" t="s">
        <v>788</v>
      </c>
      <c r="C5413" s="222" t="s">
        <v>736</v>
      </c>
      <c r="D5413" s="222" t="s">
        <v>167</v>
      </c>
      <c r="E5413" s="199" t="s">
        <v>163</v>
      </c>
      <c r="F5413" s="200" t="s">
        <v>3135</v>
      </c>
      <c r="G5413" s="200" t="s">
        <v>3136</v>
      </c>
      <c r="H5413" s="200" t="s">
        <v>4562</v>
      </c>
      <c r="I5413" s="200">
        <v>45656</v>
      </c>
      <c r="J5413" s="143">
        <f t="shared" si="84"/>
        <v>45656</v>
      </c>
      <c r="K5413" s="202">
        <v>8</v>
      </c>
      <c r="L5413" s="284" t="s">
        <v>4966</v>
      </c>
      <c r="M5413" s="223"/>
      <c r="N5413" s="203">
        <v>1.5</v>
      </c>
      <c r="O5413" s="222" t="s">
        <v>941</v>
      </c>
    </row>
    <row r="5414" spans="1:15" ht="29.25" customHeight="1">
      <c r="A5414" s="221" t="s">
        <v>100</v>
      </c>
      <c r="B5414" s="221" t="s">
        <v>788</v>
      </c>
      <c r="C5414" s="222" t="s">
        <v>736</v>
      </c>
      <c r="D5414" s="222" t="s">
        <v>167</v>
      </c>
      <c r="E5414" s="199" t="s">
        <v>165</v>
      </c>
      <c r="F5414" s="200"/>
      <c r="G5414" s="200"/>
      <c r="H5414" s="200"/>
      <c r="I5414" s="200">
        <v>45657</v>
      </c>
      <c r="J5414" s="143">
        <f t="shared" si="84"/>
        <v>45657</v>
      </c>
      <c r="K5414" s="202">
        <v>8</v>
      </c>
      <c r="L5414" s="285" t="s">
        <v>4967</v>
      </c>
      <c r="M5414" s="223"/>
      <c r="N5414" s="203"/>
      <c r="O5414" s="222" t="s">
        <v>326</v>
      </c>
    </row>
    <row r="5415" spans="1:15" ht="29.25" customHeight="1">
      <c r="A5415" s="221" t="s">
        <v>100</v>
      </c>
      <c r="B5415" s="221" t="s">
        <v>788</v>
      </c>
      <c r="C5415" s="222" t="s">
        <v>736</v>
      </c>
      <c r="D5415" s="222" t="s">
        <v>167</v>
      </c>
      <c r="E5415" s="199" t="s">
        <v>165</v>
      </c>
      <c r="F5415" s="200"/>
      <c r="G5415" s="200"/>
      <c r="H5415" s="200"/>
      <c r="I5415" s="200">
        <v>45658</v>
      </c>
      <c r="J5415" s="143">
        <f t="shared" si="84"/>
        <v>45658</v>
      </c>
      <c r="K5415" s="202">
        <v>8</v>
      </c>
      <c r="L5415" s="285" t="s">
        <v>4968</v>
      </c>
      <c r="M5415" s="223"/>
      <c r="N5415" s="203"/>
      <c r="O5415" s="222" t="s">
        <v>326</v>
      </c>
    </row>
    <row r="5416" spans="1:15" ht="29.25" customHeight="1">
      <c r="A5416" s="221" t="s">
        <v>100</v>
      </c>
      <c r="B5416" s="221" t="s">
        <v>788</v>
      </c>
      <c r="C5416" s="222" t="s">
        <v>736</v>
      </c>
      <c r="D5416" s="222" t="s">
        <v>167</v>
      </c>
      <c r="E5416" s="199" t="s">
        <v>163</v>
      </c>
      <c r="F5416" s="200" t="s">
        <v>3135</v>
      </c>
      <c r="G5416" s="200" t="s">
        <v>3136</v>
      </c>
      <c r="H5416" s="200" t="s">
        <v>4562</v>
      </c>
      <c r="I5416" s="200">
        <v>45659</v>
      </c>
      <c r="J5416" s="143">
        <f t="shared" si="84"/>
        <v>45659</v>
      </c>
      <c r="K5416" s="202">
        <v>8</v>
      </c>
      <c r="L5416" s="285" t="s">
        <v>5100</v>
      </c>
      <c r="M5416" s="223"/>
      <c r="N5416" s="203">
        <v>1.5</v>
      </c>
      <c r="O5416" s="222" t="s">
        <v>941</v>
      </c>
    </row>
    <row r="5417" spans="1:15" ht="29.25" customHeight="1">
      <c r="A5417" s="221" t="s">
        <v>100</v>
      </c>
      <c r="B5417" s="221" t="s">
        <v>788</v>
      </c>
      <c r="C5417" s="222" t="s">
        <v>736</v>
      </c>
      <c r="D5417" s="222" t="s">
        <v>167</v>
      </c>
      <c r="E5417" s="199" t="s">
        <v>163</v>
      </c>
      <c r="F5417" s="200" t="s">
        <v>3135</v>
      </c>
      <c r="G5417" s="200" t="s">
        <v>3136</v>
      </c>
      <c r="H5417" s="200" t="s">
        <v>4562</v>
      </c>
      <c r="I5417" s="200">
        <v>45660</v>
      </c>
      <c r="J5417" s="143">
        <f t="shared" si="84"/>
        <v>45660</v>
      </c>
      <c r="K5417" s="202">
        <v>8</v>
      </c>
      <c r="L5417" s="285" t="s">
        <v>5100</v>
      </c>
      <c r="M5417" s="223"/>
      <c r="N5417" s="203">
        <v>1.5</v>
      </c>
      <c r="O5417" s="222" t="s">
        <v>941</v>
      </c>
    </row>
    <row r="5418" spans="1:15" ht="29.25" customHeight="1">
      <c r="A5418" s="221" t="s">
        <v>100</v>
      </c>
      <c r="B5418" s="221" t="s">
        <v>788</v>
      </c>
      <c r="C5418" s="222" t="s">
        <v>736</v>
      </c>
      <c r="D5418" s="222" t="s">
        <v>167</v>
      </c>
      <c r="E5418" s="199" t="s">
        <v>179</v>
      </c>
      <c r="F5418" s="200"/>
      <c r="G5418" s="200"/>
      <c r="H5418" s="200"/>
      <c r="I5418" s="200">
        <v>45663</v>
      </c>
      <c r="J5418" s="143">
        <f t="shared" si="84"/>
        <v>45663</v>
      </c>
      <c r="K5418" s="202">
        <v>5</v>
      </c>
      <c r="L5418" s="284" t="s">
        <v>5102</v>
      </c>
      <c r="M5418" s="223"/>
      <c r="N5418" s="203"/>
      <c r="O5418" s="222" t="s">
        <v>326</v>
      </c>
    </row>
    <row r="5419" spans="1:15" ht="29.25" customHeight="1">
      <c r="A5419" s="221" t="s">
        <v>100</v>
      </c>
      <c r="B5419" s="221" t="s">
        <v>788</v>
      </c>
      <c r="C5419" s="222" t="s">
        <v>736</v>
      </c>
      <c r="D5419" s="222" t="s">
        <v>167</v>
      </c>
      <c r="E5419" s="199" t="s">
        <v>163</v>
      </c>
      <c r="F5419" s="200" t="s">
        <v>642</v>
      </c>
      <c r="G5419" s="200" t="s">
        <v>754</v>
      </c>
      <c r="H5419" s="200" t="s">
        <v>81</v>
      </c>
      <c r="I5419" s="200">
        <v>45663</v>
      </c>
      <c r="J5419" s="143">
        <f t="shared" si="84"/>
        <v>45663</v>
      </c>
      <c r="K5419" s="202">
        <v>3</v>
      </c>
      <c r="L5419" s="284" t="s">
        <v>5101</v>
      </c>
      <c r="M5419" s="223"/>
      <c r="N5419" s="203">
        <v>5.28125</v>
      </c>
      <c r="O5419" s="222" t="s">
        <v>942</v>
      </c>
    </row>
    <row r="5420" spans="1:15" ht="29.25" customHeight="1">
      <c r="A5420" s="221" t="s">
        <v>100</v>
      </c>
      <c r="B5420" s="221" t="s">
        <v>788</v>
      </c>
      <c r="C5420" s="222" t="s">
        <v>736</v>
      </c>
      <c r="D5420" s="222" t="s">
        <v>167</v>
      </c>
      <c r="E5420" s="199" t="s">
        <v>163</v>
      </c>
      <c r="F5420" s="200" t="s">
        <v>642</v>
      </c>
      <c r="G5420" s="200" t="s">
        <v>754</v>
      </c>
      <c r="H5420" s="200" t="s">
        <v>644</v>
      </c>
      <c r="I5420" s="200">
        <v>45664</v>
      </c>
      <c r="J5420" s="143">
        <f t="shared" si="84"/>
        <v>45664</v>
      </c>
      <c r="K5420" s="202">
        <v>3</v>
      </c>
      <c r="L5420" s="285" t="s">
        <v>5103</v>
      </c>
      <c r="M5420" s="223"/>
      <c r="N5420" s="203">
        <v>3.7875000000000001</v>
      </c>
      <c r="O5420" s="222" t="s">
        <v>943</v>
      </c>
    </row>
    <row r="5421" spans="1:15" ht="29.25" customHeight="1">
      <c r="A5421" s="221" t="s">
        <v>100</v>
      </c>
      <c r="B5421" s="221" t="s">
        <v>788</v>
      </c>
      <c r="C5421" s="222" t="s">
        <v>736</v>
      </c>
      <c r="D5421" s="222" t="s">
        <v>167</v>
      </c>
      <c r="E5421" s="199" t="s">
        <v>163</v>
      </c>
      <c r="F5421" s="200" t="s">
        <v>642</v>
      </c>
      <c r="G5421" s="200" t="s">
        <v>754</v>
      </c>
      <c r="H5421" s="200" t="s">
        <v>81</v>
      </c>
      <c r="I5421" s="200">
        <v>45664</v>
      </c>
      <c r="J5421" s="143">
        <f t="shared" si="84"/>
        <v>45664</v>
      </c>
      <c r="K5421" s="202">
        <v>5</v>
      </c>
      <c r="L5421" s="284" t="s">
        <v>5104</v>
      </c>
      <c r="M5421" s="223"/>
      <c r="N5421" s="203">
        <v>5.28125</v>
      </c>
      <c r="O5421" s="222" t="s">
        <v>942</v>
      </c>
    </row>
    <row r="5422" spans="1:15" ht="29.25" customHeight="1">
      <c r="A5422" s="221" t="s">
        <v>100</v>
      </c>
      <c r="B5422" s="221" t="s">
        <v>788</v>
      </c>
      <c r="C5422" s="222" t="s">
        <v>736</v>
      </c>
      <c r="D5422" s="222" t="s">
        <v>167</v>
      </c>
      <c r="E5422" s="199" t="s">
        <v>179</v>
      </c>
      <c r="F5422" s="200"/>
      <c r="G5422" s="200"/>
      <c r="H5422" s="200"/>
      <c r="I5422" s="200">
        <v>45665</v>
      </c>
      <c r="J5422" s="143">
        <f t="shared" si="84"/>
        <v>45665</v>
      </c>
      <c r="K5422" s="202">
        <v>8</v>
      </c>
      <c r="L5422" s="284" t="s">
        <v>5253</v>
      </c>
      <c r="M5422" s="223"/>
      <c r="N5422" s="203"/>
      <c r="O5422" s="222" t="s">
        <v>326</v>
      </c>
    </row>
    <row r="5423" spans="1:15" ht="29.25" customHeight="1">
      <c r="A5423" s="221" t="s">
        <v>100</v>
      </c>
      <c r="B5423" s="221" t="s">
        <v>788</v>
      </c>
      <c r="C5423" s="222" t="s">
        <v>736</v>
      </c>
      <c r="D5423" s="222" t="s">
        <v>167</v>
      </c>
      <c r="E5423" s="199" t="s">
        <v>179</v>
      </c>
      <c r="F5423" s="200"/>
      <c r="G5423" s="200"/>
      <c r="H5423" s="200"/>
      <c r="I5423" s="200">
        <v>45666</v>
      </c>
      <c r="J5423" s="143">
        <f t="shared" si="84"/>
        <v>45666</v>
      </c>
      <c r="K5423" s="202">
        <v>9</v>
      </c>
      <c r="L5423" s="284" t="s">
        <v>5254</v>
      </c>
      <c r="M5423" s="223"/>
      <c r="N5423" s="203"/>
      <c r="O5423" s="222" t="s">
        <v>326</v>
      </c>
    </row>
    <row r="5424" spans="1:15" ht="29.25" customHeight="1">
      <c r="A5424" s="221" t="s">
        <v>100</v>
      </c>
      <c r="B5424" s="221" t="s">
        <v>788</v>
      </c>
      <c r="C5424" s="222" t="s">
        <v>736</v>
      </c>
      <c r="D5424" s="222" t="s">
        <v>167</v>
      </c>
      <c r="E5424" s="199" t="s">
        <v>179</v>
      </c>
      <c r="F5424" s="200"/>
      <c r="G5424" s="200"/>
      <c r="H5424" s="200"/>
      <c r="I5424" s="200">
        <v>45667</v>
      </c>
      <c r="J5424" s="143">
        <f t="shared" si="84"/>
        <v>45667</v>
      </c>
      <c r="K5424" s="202">
        <v>3</v>
      </c>
      <c r="L5424" s="284" t="s">
        <v>5255</v>
      </c>
      <c r="M5424" s="223"/>
      <c r="N5424" s="203"/>
      <c r="O5424" s="222" t="s">
        <v>326</v>
      </c>
    </row>
    <row r="5425" spans="1:15" ht="29.25" customHeight="1">
      <c r="A5425" s="221" t="s">
        <v>100</v>
      </c>
      <c r="B5425" s="221" t="s">
        <v>788</v>
      </c>
      <c r="C5425" s="222" t="s">
        <v>736</v>
      </c>
      <c r="D5425" s="222" t="s">
        <v>167</v>
      </c>
      <c r="E5425" s="199" t="s">
        <v>163</v>
      </c>
      <c r="F5425" s="200" t="s">
        <v>937</v>
      </c>
      <c r="G5425" s="200" t="s">
        <v>938</v>
      </c>
      <c r="H5425" s="200" t="s">
        <v>4799</v>
      </c>
      <c r="I5425" s="200">
        <v>45667</v>
      </c>
      <c r="J5425" s="143">
        <f t="shared" si="84"/>
        <v>45667</v>
      </c>
      <c r="K5425" s="202">
        <v>3.5</v>
      </c>
      <c r="L5425" s="284" t="s">
        <v>5256</v>
      </c>
      <c r="M5425" s="223"/>
      <c r="N5425" s="203">
        <v>0</v>
      </c>
      <c r="O5425" s="222" t="s">
        <v>326</v>
      </c>
    </row>
    <row r="5426" spans="1:15" ht="29.25" customHeight="1">
      <c r="A5426" s="221" t="s">
        <v>100</v>
      </c>
      <c r="B5426" s="221" t="s">
        <v>788</v>
      </c>
      <c r="C5426" s="222" t="s">
        <v>736</v>
      </c>
      <c r="D5426" s="222" t="s">
        <v>167</v>
      </c>
      <c r="E5426" s="199" t="s">
        <v>179</v>
      </c>
      <c r="F5426" s="200"/>
      <c r="G5426" s="200"/>
      <c r="H5426" s="200"/>
      <c r="I5426" s="200">
        <v>45670</v>
      </c>
      <c r="J5426" s="143">
        <f t="shared" si="84"/>
        <v>45670</v>
      </c>
      <c r="K5426" s="202">
        <v>5</v>
      </c>
      <c r="L5426" s="284" t="s">
        <v>5258</v>
      </c>
      <c r="M5426" s="223"/>
      <c r="N5426" s="203"/>
      <c r="O5426" s="222" t="s">
        <v>326</v>
      </c>
    </row>
    <row r="5427" spans="1:15" ht="29.25" customHeight="1">
      <c r="A5427" s="221" t="s">
        <v>100</v>
      </c>
      <c r="B5427" s="221" t="s">
        <v>788</v>
      </c>
      <c r="C5427" s="222" t="s">
        <v>736</v>
      </c>
      <c r="D5427" s="222" t="s">
        <v>167</v>
      </c>
      <c r="E5427" s="199" t="s">
        <v>163</v>
      </c>
      <c r="F5427" s="200" t="s">
        <v>937</v>
      </c>
      <c r="G5427" s="200" t="s">
        <v>938</v>
      </c>
      <c r="H5427" s="200" t="s">
        <v>4798</v>
      </c>
      <c r="I5427" s="200">
        <v>45670</v>
      </c>
      <c r="J5427" s="143">
        <f t="shared" si="84"/>
        <v>45670</v>
      </c>
      <c r="K5427" s="202">
        <v>3</v>
      </c>
      <c r="L5427" s="285" t="s">
        <v>5257</v>
      </c>
      <c r="M5427" s="223"/>
      <c r="N5427" s="203">
        <v>0</v>
      </c>
      <c r="O5427" s="222" t="s">
        <v>326</v>
      </c>
    </row>
    <row r="5428" spans="1:15" ht="29.25" customHeight="1">
      <c r="A5428" s="221" t="s">
        <v>100</v>
      </c>
      <c r="B5428" s="221" t="s">
        <v>788</v>
      </c>
      <c r="C5428" s="222" t="s">
        <v>736</v>
      </c>
      <c r="D5428" s="222" t="s">
        <v>167</v>
      </c>
      <c r="E5428" s="199" t="s">
        <v>179</v>
      </c>
      <c r="F5428" s="200"/>
      <c r="G5428" s="200"/>
      <c r="H5428" s="200"/>
      <c r="I5428" s="200">
        <v>45671</v>
      </c>
      <c r="J5428" s="143">
        <f t="shared" si="84"/>
        <v>45671</v>
      </c>
      <c r="K5428" s="202">
        <v>1</v>
      </c>
      <c r="L5428" s="285" t="s">
        <v>5260</v>
      </c>
      <c r="M5428" s="223"/>
      <c r="N5428" s="203"/>
      <c r="O5428" s="222" t="s">
        <v>326</v>
      </c>
    </row>
    <row r="5429" spans="1:15" ht="29.25" customHeight="1">
      <c r="A5429" s="221" t="s">
        <v>100</v>
      </c>
      <c r="B5429" s="221" t="s">
        <v>788</v>
      </c>
      <c r="C5429" s="222" t="s">
        <v>736</v>
      </c>
      <c r="D5429" s="222" t="s">
        <v>167</v>
      </c>
      <c r="E5429" s="199" t="s">
        <v>166</v>
      </c>
      <c r="F5429" s="200"/>
      <c r="G5429" s="200"/>
      <c r="H5429" s="200"/>
      <c r="I5429" s="200">
        <v>45671</v>
      </c>
      <c r="J5429" s="143">
        <f t="shared" si="84"/>
        <v>45671</v>
      </c>
      <c r="K5429" s="202">
        <v>2</v>
      </c>
      <c r="L5429" s="284" t="s">
        <v>5261</v>
      </c>
      <c r="M5429" s="223"/>
      <c r="N5429" s="203"/>
      <c r="O5429" s="222" t="s">
        <v>326</v>
      </c>
    </row>
    <row r="5430" spans="1:15" ht="29.25" customHeight="1">
      <c r="A5430" s="221" t="s">
        <v>100</v>
      </c>
      <c r="B5430" s="221" t="s">
        <v>788</v>
      </c>
      <c r="C5430" s="222" t="s">
        <v>736</v>
      </c>
      <c r="D5430" s="222" t="s">
        <v>167</v>
      </c>
      <c r="E5430" s="199" t="s">
        <v>163</v>
      </c>
      <c r="F5430" s="200" t="s">
        <v>3277</v>
      </c>
      <c r="G5430" s="200" t="s">
        <v>3278</v>
      </c>
      <c r="H5430" s="200" t="s">
        <v>589</v>
      </c>
      <c r="I5430" s="200">
        <v>45671</v>
      </c>
      <c r="J5430" s="143">
        <f t="shared" si="84"/>
        <v>45671</v>
      </c>
      <c r="K5430" s="202">
        <v>5</v>
      </c>
      <c r="L5430" s="284" t="s">
        <v>5259</v>
      </c>
      <c r="M5430" s="223"/>
      <c r="N5430" s="203">
        <v>1.13333333333333</v>
      </c>
      <c r="O5430" s="222" t="s">
        <v>939</v>
      </c>
    </row>
    <row r="5431" spans="1:15" ht="29.25" customHeight="1">
      <c r="A5431" s="221" t="s">
        <v>100</v>
      </c>
      <c r="B5431" s="221" t="s">
        <v>788</v>
      </c>
      <c r="C5431" s="222" t="s">
        <v>736</v>
      </c>
      <c r="D5431" s="222" t="s">
        <v>167</v>
      </c>
      <c r="E5431" s="199" t="s">
        <v>166</v>
      </c>
      <c r="F5431" s="200"/>
      <c r="G5431" s="200"/>
      <c r="H5431" s="200"/>
      <c r="I5431" s="200">
        <v>45672</v>
      </c>
      <c r="J5431" s="143">
        <f t="shared" si="84"/>
        <v>45672</v>
      </c>
      <c r="K5431" s="202">
        <v>1</v>
      </c>
      <c r="L5431" s="285" t="s">
        <v>5406</v>
      </c>
      <c r="M5431" s="223"/>
      <c r="N5431" s="203"/>
      <c r="O5431" s="222" t="s">
        <v>326</v>
      </c>
    </row>
    <row r="5432" spans="1:15" ht="29.25" customHeight="1">
      <c r="A5432" s="221" t="s">
        <v>100</v>
      </c>
      <c r="B5432" s="221" t="s">
        <v>788</v>
      </c>
      <c r="C5432" s="222" t="s">
        <v>736</v>
      </c>
      <c r="D5432" s="222" t="s">
        <v>167</v>
      </c>
      <c r="E5432" s="199" t="s">
        <v>179</v>
      </c>
      <c r="F5432" s="200"/>
      <c r="G5432" s="200"/>
      <c r="H5432" s="200"/>
      <c r="I5432" s="200">
        <v>45672</v>
      </c>
      <c r="J5432" s="143">
        <f t="shared" si="84"/>
        <v>45672</v>
      </c>
      <c r="K5432" s="202">
        <v>1</v>
      </c>
      <c r="L5432" s="285" t="s">
        <v>5262</v>
      </c>
      <c r="M5432" s="223"/>
      <c r="N5432" s="203"/>
      <c r="O5432" s="222" t="s">
        <v>326</v>
      </c>
    </row>
    <row r="5433" spans="1:15" ht="29.25" customHeight="1">
      <c r="A5433" s="221" t="s">
        <v>100</v>
      </c>
      <c r="B5433" s="221" t="s">
        <v>788</v>
      </c>
      <c r="C5433" s="222" t="s">
        <v>736</v>
      </c>
      <c r="D5433" s="222" t="s">
        <v>167</v>
      </c>
      <c r="E5433" s="199" t="s">
        <v>163</v>
      </c>
      <c r="F5433" s="200" t="s">
        <v>937</v>
      </c>
      <c r="G5433" s="200" t="s">
        <v>938</v>
      </c>
      <c r="H5433" s="200" t="s">
        <v>4799</v>
      </c>
      <c r="I5433" s="200">
        <v>45672</v>
      </c>
      <c r="J5433" s="143">
        <f t="shared" si="84"/>
        <v>45672</v>
      </c>
      <c r="K5433" s="202">
        <v>6</v>
      </c>
      <c r="L5433" s="284" t="s">
        <v>5405</v>
      </c>
      <c r="M5433" s="223"/>
      <c r="N5433" s="203">
        <v>0</v>
      </c>
      <c r="O5433" s="222" t="s">
        <v>326</v>
      </c>
    </row>
    <row r="5434" spans="1:15" ht="29.25" customHeight="1">
      <c r="A5434" s="221" t="s">
        <v>100</v>
      </c>
      <c r="B5434" s="221" t="s">
        <v>788</v>
      </c>
      <c r="C5434" s="222" t="s">
        <v>736</v>
      </c>
      <c r="D5434" s="222" t="s">
        <v>167</v>
      </c>
      <c r="E5434" s="199" t="s">
        <v>166</v>
      </c>
      <c r="F5434" s="200"/>
      <c r="G5434" s="200"/>
      <c r="H5434" s="200"/>
      <c r="I5434" s="200">
        <v>45673</v>
      </c>
      <c r="J5434" s="143">
        <f t="shared" si="84"/>
        <v>45673</v>
      </c>
      <c r="K5434" s="202">
        <v>8</v>
      </c>
      <c r="L5434" s="284" t="s">
        <v>5407</v>
      </c>
      <c r="M5434" s="223"/>
      <c r="N5434" s="203"/>
      <c r="O5434" s="222" t="s">
        <v>326</v>
      </c>
    </row>
    <row r="5435" spans="1:15" ht="29.25" customHeight="1">
      <c r="A5435" s="221" t="s">
        <v>100</v>
      </c>
      <c r="B5435" s="221" t="s">
        <v>788</v>
      </c>
      <c r="C5435" s="222" t="s">
        <v>736</v>
      </c>
      <c r="D5435" s="222" t="s">
        <v>167</v>
      </c>
      <c r="E5435" s="199" t="s">
        <v>166</v>
      </c>
      <c r="F5435" s="200"/>
      <c r="G5435" s="200"/>
      <c r="H5435" s="200"/>
      <c r="I5435" s="200">
        <v>45674</v>
      </c>
      <c r="J5435" s="143">
        <f t="shared" si="84"/>
        <v>45674</v>
      </c>
      <c r="K5435" s="202">
        <v>1</v>
      </c>
      <c r="L5435" s="285" t="s">
        <v>5408</v>
      </c>
      <c r="M5435" s="223"/>
      <c r="N5435" s="203"/>
      <c r="O5435" s="222" t="s">
        <v>326</v>
      </c>
    </row>
    <row r="5436" spans="1:15" ht="29.25" customHeight="1">
      <c r="A5436" s="221" t="s">
        <v>100</v>
      </c>
      <c r="B5436" s="221" t="s">
        <v>788</v>
      </c>
      <c r="C5436" s="222" t="s">
        <v>736</v>
      </c>
      <c r="D5436" s="222" t="s">
        <v>167</v>
      </c>
      <c r="E5436" s="199" t="s">
        <v>163</v>
      </c>
      <c r="F5436" s="200" t="s">
        <v>937</v>
      </c>
      <c r="G5436" s="200" t="s">
        <v>938</v>
      </c>
      <c r="H5436" s="200" t="s">
        <v>4798</v>
      </c>
      <c r="I5436" s="200">
        <v>45674</v>
      </c>
      <c r="J5436" s="143">
        <f t="shared" si="84"/>
        <v>45674</v>
      </c>
      <c r="K5436" s="202">
        <v>3</v>
      </c>
      <c r="L5436" s="285" t="s">
        <v>5409</v>
      </c>
      <c r="M5436" s="223"/>
      <c r="N5436" s="203">
        <v>0</v>
      </c>
      <c r="O5436" s="222" t="s">
        <v>326</v>
      </c>
    </row>
    <row r="5437" spans="1:15" ht="29.25" customHeight="1">
      <c r="A5437" s="221" t="s">
        <v>100</v>
      </c>
      <c r="B5437" s="221" t="s">
        <v>788</v>
      </c>
      <c r="C5437" s="222" t="s">
        <v>736</v>
      </c>
      <c r="D5437" s="222" t="s">
        <v>167</v>
      </c>
      <c r="E5437" s="199" t="s">
        <v>163</v>
      </c>
      <c r="F5437" s="200" t="s">
        <v>3277</v>
      </c>
      <c r="G5437" s="200" t="s">
        <v>3278</v>
      </c>
      <c r="H5437" s="200" t="s">
        <v>589</v>
      </c>
      <c r="I5437" s="200">
        <v>45674</v>
      </c>
      <c r="J5437" s="143">
        <f t="shared" si="84"/>
        <v>45674</v>
      </c>
      <c r="K5437" s="202">
        <v>4</v>
      </c>
      <c r="L5437" s="285" t="s">
        <v>5410</v>
      </c>
      <c r="M5437" s="223"/>
      <c r="N5437" s="203">
        <v>1.13333333333333</v>
      </c>
      <c r="O5437" s="222" t="s">
        <v>939</v>
      </c>
    </row>
    <row r="5438" spans="1:15" ht="29.25" customHeight="1">
      <c r="A5438" s="221" t="s">
        <v>100</v>
      </c>
      <c r="B5438" s="221" t="s">
        <v>788</v>
      </c>
      <c r="C5438" s="222" t="s">
        <v>736</v>
      </c>
      <c r="D5438" s="222" t="s">
        <v>167</v>
      </c>
      <c r="E5438" s="199" t="s">
        <v>163</v>
      </c>
      <c r="F5438" s="200" t="s">
        <v>3277</v>
      </c>
      <c r="G5438" s="200" t="s">
        <v>3278</v>
      </c>
      <c r="H5438" s="200" t="s">
        <v>589</v>
      </c>
      <c r="I5438" s="200">
        <v>45677</v>
      </c>
      <c r="J5438" s="143">
        <f t="shared" si="84"/>
        <v>45677</v>
      </c>
      <c r="K5438" s="202">
        <v>8</v>
      </c>
      <c r="L5438" s="284" t="s">
        <v>5411</v>
      </c>
      <c r="M5438" s="223"/>
      <c r="N5438" s="203">
        <v>1.13333333333333</v>
      </c>
      <c r="O5438" s="222" t="s">
        <v>939</v>
      </c>
    </row>
    <row r="5439" spans="1:15" ht="29.25" customHeight="1">
      <c r="A5439" s="221" t="s">
        <v>100</v>
      </c>
      <c r="B5439" s="221" t="s">
        <v>788</v>
      </c>
      <c r="C5439" s="222" t="s">
        <v>736</v>
      </c>
      <c r="D5439" s="222" t="s">
        <v>167</v>
      </c>
      <c r="E5439" s="199" t="s">
        <v>163</v>
      </c>
      <c r="F5439" s="200" t="s">
        <v>5212</v>
      </c>
      <c r="G5439" s="200" t="s">
        <v>5213</v>
      </c>
      <c r="H5439" s="200"/>
      <c r="I5439" s="200">
        <v>45678</v>
      </c>
      <c r="J5439" s="143">
        <f t="shared" si="84"/>
        <v>45678</v>
      </c>
      <c r="K5439" s="202">
        <v>6.5</v>
      </c>
      <c r="L5439" s="284" t="s">
        <v>5412</v>
      </c>
      <c r="M5439" s="223"/>
      <c r="N5439" s="203"/>
      <c r="O5439" s="222" t="s">
        <v>326</v>
      </c>
    </row>
    <row r="5440" spans="1:15" ht="29.25" customHeight="1">
      <c r="A5440" s="221" t="s">
        <v>100</v>
      </c>
      <c r="B5440" s="221" t="s">
        <v>788</v>
      </c>
      <c r="C5440" s="222" t="s">
        <v>736</v>
      </c>
      <c r="D5440" s="222" t="s">
        <v>167</v>
      </c>
      <c r="E5440" s="199" t="s">
        <v>163</v>
      </c>
      <c r="F5440" s="200" t="s">
        <v>3277</v>
      </c>
      <c r="G5440" s="200" t="s">
        <v>3278</v>
      </c>
      <c r="H5440" s="200" t="s">
        <v>589</v>
      </c>
      <c r="I5440" s="200">
        <v>45678</v>
      </c>
      <c r="J5440" s="143">
        <f t="shared" si="84"/>
        <v>45678</v>
      </c>
      <c r="K5440" s="202">
        <v>3</v>
      </c>
      <c r="L5440" s="285" t="s">
        <v>5413</v>
      </c>
      <c r="M5440" s="223"/>
      <c r="N5440" s="203">
        <v>1.13333333333333</v>
      </c>
      <c r="O5440" s="222" t="s">
        <v>939</v>
      </c>
    </row>
    <row r="5441" spans="1:15" ht="29.25" customHeight="1">
      <c r="A5441" s="221" t="s">
        <v>100</v>
      </c>
      <c r="B5441" s="221" t="s">
        <v>788</v>
      </c>
      <c r="C5441" s="222" t="s">
        <v>736</v>
      </c>
      <c r="D5441" s="222" t="s">
        <v>167</v>
      </c>
      <c r="E5441" s="199" t="s">
        <v>163</v>
      </c>
      <c r="F5441" s="200" t="s">
        <v>5212</v>
      </c>
      <c r="G5441" s="200" t="s">
        <v>5213</v>
      </c>
      <c r="H5441" s="200"/>
      <c r="I5441" s="200">
        <v>45679</v>
      </c>
      <c r="J5441" s="143">
        <f t="shared" si="84"/>
        <v>45679</v>
      </c>
      <c r="K5441" s="202">
        <v>8</v>
      </c>
      <c r="L5441" s="284" t="s">
        <v>5414</v>
      </c>
      <c r="M5441" s="223"/>
      <c r="N5441" s="203"/>
      <c r="O5441" s="222" t="s">
        <v>326</v>
      </c>
    </row>
    <row r="5442" spans="1:15" ht="29.25" customHeight="1">
      <c r="A5442" s="221" t="s">
        <v>100</v>
      </c>
      <c r="B5442" s="221" t="s">
        <v>788</v>
      </c>
      <c r="C5442" s="222" t="s">
        <v>736</v>
      </c>
      <c r="D5442" s="222" t="s">
        <v>167</v>
      </c>
      <c r="E5442" s="199" t="s">
        <v>166</v>
      </c>
      <c r="F5442" s="200"/>
      <c r="G5442" s="200"/>
      <c r="H5442" s="200"/>
      <c r="I5442" s="200">
        <v>45680</v>
      </c>
      <c r="J5442" s="143">
        <f t="shared" si="84"/>
        <v>45680</v>
      </c>
      <c r="K5442" s="202">
        <v>1</v>
      </c>
      <c r="L5442" s="285" t="s">
        <v>5566</v>
      </c>
      <c r="M5442" s="223"/>
      <c r="N5442" s="203"/>
      <c r="O5442" s="222" t="s">
        <v>326</v>
      </c>
    </row>
    <row r="5443" spans="1:15" ht="29.25" customHeight="1">
      <c r="A5443" s="221" t="s">
        <v>100</v>
      </c>
      <c r="B5443" s="221" t="s">
        <v>788</v>
      </c>
      <c r="C5443" s="222" t="s">
        <v>736</v>
      </c>
      <c r="D5443" s="222" t="s">
        <v>167</v>
      </c>
      <c r="E5443" s="199" t="s">
        <v>163</v>
      </c>
      <c r="F5443" s="200" t="s">
        <v>3277</v>
      </c>
      <c r="G5443" s="200" t="s">
        <v>3278</v>
      </c>
      <c r="H5443" s="200" t="s">
        <v>589</v>
      </c>
      <c r="I5443" s="200">
        <v>45680</v>
      </c>
      <c r="J5443" s="143">
        <f t="shared" ref="J5443:J5506" si="85">I5443</f>
        <v>45680</v>
      </c>
      <c r="K5443" s="202">
        <v>2</v>
      </c>
      <c r="L5443" s="285" t="s">
        <v>5567</v>
      </c>
      <c r="M5443" s="223"/>
      <c r="N5443" s="203">
        <v>1.13333333333333</v>
      </c>
      <c r="O5443" s="222" t="s">
        <v>939</v>
      </c>
    </row>
    <row r="5444" spans="1:15" ht="29.25" customHeight="1">
      <c r="A5444" s="221" t="s">
        <v>100</v>
      </c>
      <c r="B5444" s="221" t="s">
        <v>788</v>
      </c>
      <c r="C5444" s="222" t="s">
        <v>736</v>
      </c>
      <c r="D5444" s="222" t="s">
        <v>167</v>
      </c>
      <c r="E5444" s="199" t="s">
        <v>163</v>
      </c>
      <c r="F5444" s="200" t="s">
        <v>5212</v>
      </c>
      <c r="G5444" s="200" t="s">
        <v>5213</v>
      </c>
      <c r="H5444" s="200" t="s">
        <v>5359</v>
      </c>
      <c r="I5444" s="200">
        <v>45680</v>
      </c>
      <c r="J5444" s="143">
        <f t="shared" si="85"/>
        <v>45680</v>
      </c>
      <c r="K5444" s="202">
        <v>5</v>
      </c>
      <c r="L5444" s="284" t="s">
        <v>5568</v>
      </c>
      <c r="M5444" s="223"/>
      <c r="N5444" s="203">
        <v>2.125</v>
      </c>
      <c r="O5444" s="222" t="s">
        <v>942</v>
      </c>
    </row>
    <row r="5445" spans="1:15" ht="29.25" customHeight="1">
      <c r="A5445" s="221" t="s">
        <v>100</v>
      </c>
      <c r="B5445" s="221" t="s">
        <v>788</v>
      </c>
      <c r="C5445" s="222" t="s">
        <v>736</v>
      </c>
      <c r="D5445" s="222" t="s">
        <v>167</v>
      </c>
      <c r="E5445" s="199" t="s">
        <v>165</v>
      </c>
      <c r="F5445" s="200"/>
      <c r="G5445" s="200"/>
      <c r="H5445" s="200"/>
      <c r="I5445" s="200">
        <v>45681</v>
      </c>
      <c r="J5445" s="143">
        <f t="shared" si="85"/>
        <v>45681</v>
      </c>
      <c r="K5445" s="202">
        <v>8</v>
      </c>
      <c r="L5445" s="285" t="s">
        <v>5569</v>
      </c>
      <c r="M5445" s="223"/>
      <c r="N5445" s="203"/>
      <c r="O5445" s="222" t="s">
        <v>326</v>
      </c>
    </row>
    <row r="5446" spans="1:15" ht="29.25" customHeight="1">
      <c r="A5446" s="221" t="s">
        <v>100</v>
      </c>
      <c r="B5446" s="221" t="s">
        <v>788</v>
      </c>
      <c r="C5446" s="222" t="s">
        <v>736</v>
      </c>
      <c r="D5446" s="222" t="s">
        <v>167</v>
      </c>
      <c r="E5446" s="199" t="s">
        <v>163</v>
      </c>
      <c r="F5446" s="200" t="s">
        <v>5212</v>
      </c>
      <c r="G5446" s="200" t="s">
        <v>5213</v>
      </c>
      <c r="H5446" s="200"/>
      <c r="I5446" s="200">
        <v>45691</v>
      </c>
      <c r="J5446" s="143">
        <f t="shared" si="85"/>
        <v>45691</v>
      </c>
      <c r="K5446" s="202">
        <v>4</v>
      </c>
      <c r="L5446" s="285" t="s">
        <v>5571</v>
      </c>
      <c r="M5446" s="223"/>
      <c r="N5446" s="203"/>
      <c r="O5446" s="222" t="s">
        <v>326</v>
      </c>
    </row>
    <row r="5447" spans="1:15" ht="29.25" customHeight="1">
      <c r="A5447" s="221" t="s">
        <v>100</v>
      </c>
      <c r="B5447" s="221" t="s">
        <v>788</v>
      </c>
      <c r="C5447" s="222" t="s">
        <v>736</v>
      </c>
      <c r="D5447" s="222" t="s">
        <v>167</v>
      </c>
      <c r="E5447" s="199" t="s">
        <v>166</v>
      </c>
      <c r="F5447" s="200"/>
      <c r="G5447" s="200"/>
      <c r="H5447" s="200"/>
      <c r="I5447" s="200">
        <v>45691</v>
      </c>
      <c r="J5447" s="143">
        <f t="shared" si="85"/>
        <v>45691</v>
      </c>
      <c r="K5447" s="202">
        <v>1</v>
      </c>
      <c r="L5447" s="285" t="s">
        <v>5572</v>
      </c>
      <c r="M5447" s="223"/>
      <c r="N5447" s="203"/>
      <c r="O5447" s="222" t="s">
        <v>326</v>
      </c>
    </row>
    <row r="5448" spans="1:15" ht="29.25" customHeight="1">
      <c r="A5448" s="221" t="s">
        <v>100</v>
      </c>
      <c r="B5448" s="221" t="s">
        <v>788</v>
      </c>
      <c r="C5448" s="222" t="s">
        <v>736</v>
      </c>
      <c r="D5448" s="222" t="s">
        <v>167</v>
      </c>
      <c r="E5448" s="199" t="s">
        <v>163</v>
      </c>
      <c r="F5448" s="200" t="s">
        <v>937</v>
      </c>
      <c r="G5448" s="200" t="s">
        <v>938</v>
      </c>
      <c r="H5448" s="200" t="s">
        <v>4753</v>
      </c>
      <c r="I5448" s="200">
        <v>45691</v>
      </c>
      <c r="J5448" s="143">
        <f t="shared" si="85"/>
        <v>45691</v>
      </c>
      <c r="K5448" s="202">
        <v>3</v>
      </c>
      <c r="L5448" s="285" t="s">
        <v>5570</v>
      </c>
      <c r="M5448" s="223"/>
      <c r="N5448" s="203">
        <v>0.4375</v>
      </c>
      <c r="O5448" s="222" t="s">
        <v>943</v>
      </c>
    </row>
    <row r="5449" spans="1:15" ht="29.25" customHeight="1">
      <c r="A5449" s="221" t="s">
        <v>100</v>
      </c>
      <c r="B5449" s="221" t="s">
        <v>788</v>
      </c>
      <c r="C5449" s="222" t="s">
        <v>736</v>
      </c>
      <c r="D5449" s="222" t="s">
        <v>167</v>
      </c>
      <c r="E5449" s="199" t="s">
        <v>177</v>
      </c>
      <c r="F5449" s="200"/>
      <c r="G5449" s="200"/>
      <c r="H5449" s="200"/>
      <c r="I5449" s="200">
        <v>45692</v>
      </c>
      <c r="J5449" s="143">
        <f t="shared" si="85"/>
        <v>45692</v>
      </c>
      <c r="K5449" s="202">
        <v>7.5</v>
      </c>
      <c r="L5449" s="284" t="s">
        <v>5573</v>
      </c>
      <c r="M5449" s="223"/>
      <c r="N5449" s="203"/>
      <c r="O5449" s="222" t="s">
        <v>326</v>
      </c>
    </row>
    <row r="5450" spans="1:15" ht="29.25" customHeight="1">
      <c r="A5450" s="221" t="s">
        <v>100</v>
      </c>
      <c r="B5450" s="221" t="s">
        <v>788</v>
      </c>
      <c r="C5450" s="222" t="s">
        <v>736</v>
      </c>
      <c r="D5450" s="222" t="s">
        <v>167</v>
      </c>
      <c r="E5450" s="199" t="s">
        <v>163</v>
      </c>
      <c r="F5450" s="200" t="s">
        <v>937</v>
      </c>
      <c r="G5450" s="200" t="s">
        <v>938</v>
      </c>
      <c r="H5450" s="200" t="s">
        <v>4753</v>
      </c>
      <c r="I5450" s="200">
        <v>45692</v>
      </c>
      <c r="J5450" s="143">
        <f t="shared" si="85"/>
        <v>45692</v>
      </c>
      <c r="K5450" s="202">
        <v>0.5</v>
      </c>
      <c r="L5450" s="285" t="s">
        <v>5574</v>
      </c>
      <c r="M5450" s="223"/>
      <c r="N5450" s="203">
        <v>0.4375</v>
      </c>
      <c r="O5450" s="222" t="s">
        <v>943</v>
      </c>
    </row>
    <row r="5451" spans="1:15" ht="29.25" customHeight="1">
      <c r="A5451" s="221" t="s">
        <v>100</v>
      </c>
      <c r="B5451" s="221" t="s">
        <v>788</v>
      </c>
      <c r="C5451" s="222" t="s">
        <v>736</v>
      </c>
      <c r="D5451" s="222" t="s">
        <v>167</v>
      </c>
      <c r="E5451" s="199" t="s">
        <v>163</v>
      </c>
      <c r="F5451" s="200" t="s">
        <v>3135</v>
      </c>
      <c r="G5451" s="200" t="s">
        <v>3136</v>
      </c>
      <c r="H5451" s="200" t="s">
        <v>3157</v>
      </c>
      <c r="I5451" s="200">
        <v>45693</v>
      </c>
      <c r="J5451" s="143">
        <f t="shared" si="85"/>
        <v>45693</v>
      </c>
      <c r="K5451" s="202">
        <v>8</v>
      </c>
      <c r="L5451" s="285" t="s">
        <v>5747</v>
      </c>
      <c r="M5451" s="223"/>
      <c r="N5451" s="203">
        <v>1.75</v>
      </c>
      <c r="O5451" s="222" t="s">
        <v>943</v>
      </c>
    </row>
    <row r="5452" spans="1:15" ht="29.25" customHeight="1">
      <c r="A5452" s="221" t="s">
        <v>100</v>
      </c>
      <c r="B5452" s="221" t="s">
        <v>788</v>
      </c>
      <c r="C5452" s="222" t="s">
        <v>736</v>
      </c>
      <c r="D5452" s="222" t="s">
        <v>167</v>
      </c>
      <c r="E5452" s="199" t="s">
        <v>171</v>
      </c>
      <c r="F5452" s="200"/>
      <c r="G5452" s="200"/>
      <c r="H5452" s="200"/>
      <c r="I5452" s="200">
        <v>45694</v>
      </c>
      <c r="J5452" s="143">
        <f t="shared" si="85"/>
        <v>45694</v>
      </c>
      <c r="K5452" s="202">
        <v>2.5</v>
      </c>
      <c r="L5452" s="284" t="s">
        <v>5748</v>
      </c>
      <c r="M5452" s="223"/>
      <c r="N5452" s="203"/>
      <c r="O5452" s="222" t="s">
        <v>326</v>
      </c>
    </row>
    <row r="5453" spans="1:15" ht="29.25" customHeight="1">
      <c r="A5453" s="221" t="s">
        <v>100</v>
      </c>
      <c r="B5453" s="221" t="s">
        <v>788</v>
      </c>
      <c r="C5453" s="222" t="s">
        <v>736</v>
      </c>
      <c r="D5453" s="222" t="s">
        <v>167</v>
      </c>
      <c r="E5453" s="199" t="s">
        <v>163</v>
      </c>
      <c r="F5453" s="200" t="s">
        <v>5212</v>
      </c>
      <c r="G5453" s="200" t="s">
        <v>5213</v>
      </c>
      <c r="H5453" s="200" t="s">
        <v>5359</v>
      </c>
      <c r="I5453" s="200">
        <v>45694</v>
      </c>
      <c r="J5453" s="143">
        <f t="shared" si="85"/>
        <v>45694</v>
      </c>
      <c r="K5453" s="202">
        <v>5.5</v>
      </c>
      <c r="L5453" s="284" t="s">
        <v>5749</v>
      </c>
      <c r="M5453" s="223"/>
      <c r="N5453" s="203">
        <v>2.125</v>
      </c>
      <c r="O5453" s="222" t="s">
        <v>942</v>
      </c>
    </row>
    <row r="5454" spans="1:15" ht="29.25" customHeight="1">
      <c r="A5454" s="221" t="s">
        <v>100</v>
      </c>
      <c r="B5454" s="221" t="s">
        <v>788</v>
      </c>
      <c r="C5454" s="222" t="s">
        <v>736</v>
      </c>
      <c r="D5454" s="222" t="s">
        <v>167</v>
      </c>
      <c r="E5454" s="199" t="s">
        <v>163</v>
      </c>
      <c r="F5454" s="200" t="s">
        <v>3277</v>
      </c>
      <c r="G5454" s="200" t="s">
        <v>3278</v>
      </c>
      <c r="H5454" s="200" t="s">
        <v>589</v>
      </c>
      <c r="I5454" s="200">
        <v>45695</v>
      </c>
      <c r="J5454" s="143">
        <f t="shared" si="85"/>
        <v>45695</v>
      </c>
      <c r="K5454" s="202">
        <v>5</v>
      </c>
      <c r="L5454" s="285" t="s">
        <v>5751</v>
      </c>
      <c r="M5454" s="223"/>
      <c r="N5454" s="203">
        <v>1.13333333333333</v>
      </c>
      <c r="O5454" s="222" t="s">
        <v>939</v>
      </c>
    </row>
    <row r="5455" spans="1:15" ht="29.25" customHeight="1">
      <c r="A5455" s="221" t="s">
        <v>100</v>
      </c>
      <c r="B5455" s="221" t="s">
        <v>788</v>
      </c>
      <c r="C5455" s="222" t="s">
        <v>736</v>
      </c>
      <c r="D5455" s="222" t="s">
        <v>167</v>
      </c>
      <c r="E5455" s="199" t="s">
        <v>163</v>
      </c>
      <c r="F5455" s="200" t="s">
        <v>5212</v>
      </c>
      <c r="G5455" s="200" t="s">
        <v>5213</v>
      </c>
      <c r="H5455" s="200" t="s">
        <v>5361</v>
      </c>
      <c r="I5455" s="200">
        <v>45695</v>
      </c>
      <c r="J5455" s="143">
        <f t="shared" si="85"/>
        <v>45695</v>
      </c>
      <c r="K5455" s="202">
        <v>3</v>
      </c>
      <c r="L5455" s="284" t="s">
        <v>5750</v>
      </c>
      <c r="M5455" s="223"/>
      <c r="N5455" s="203">
        <v>6.875</v>
      </c>
      <c r="O5455" s="222" t="s">
        <v>943</v>
      </c>
    </row>
    <row r="5456" spans="1:15" ht="29.25" customHeight="1">
      <c r="A5456" s="221" t="s">
        <v>100</v>
      </c>
      <c r="B5456" s="221" t="s">
        <v>788</v>
      </c>
      <c r="C5456" s="222" t="s">
        <v>736</v>
      </c>
      <c r="D5456" s="222" t="s">
        <v>167</v>
      </c>
      <c r="E5456" s="199" t="s">
        <v>163</v>
      </c>
      <c r="F5456" s="200" t="s">
        <v>937</v>
      </c>
      <c r="G5456" s="200" t="s">
        <v>938</v>
      </c>
      <c r="H5456" s="200" t="s">
        <v>4753</v>
      </c>
      <c r="I5456" s="200">
        <v>45696</v>
      </c>
      <c r="J5456" s="143">
        <f t="shared" si="85"/>
        <v>45696</v>
      </c>
      <c r="K5456" s="202">
        <v>6</v>
      </c>
      <c r="L5456" s="285" t="s">
        <v>5752</v>
      </c>
      <c r="M5456" s="223"/>
      <c r="N5456" s="203">
        <v>0.4375</v>
      </c>
      <c r="O5456" s="222" t="s">
        <v>943</v>
      </c>
    </row>
    <row r="5457" spans="1:15" ht="29.25" customHeight="1">
      <c r="A5457" s="221" t="s">
        <v>100</v>
      </c>
      <c r="B5457" s="221" t="s">
        <v>788</v>
      </c>
      <c r="C5457" s="222" t="s">
        <v>736</v>
      </c>
      <c r="D5457" s="222" t="s">
        <v>167</v>
      </c>
      <c r="E5457" s="199" t="s">
        <v>163</v>
      </c>
      <c r="F5457" s="200" t="s">
        <v>3135</v>
      </c>
      <c r="G5457" s="200" t="s">
        <v>3136</v>
      </c>
      <c r="H5457" s="200" t="s">
        <v>3157</v>
      </c>
      <c r="I5457" s="200">
        <v>45696</v>
      </c>
      <c r="J5457" s="143">
        <f t="shared" si="85"/>
        <v>45696</v>
      </c>
      <c r="K5457" s="202">
        <v>2</v>
      </c>
      <c r="L5457" s="285" t="s">
        <v>5753</v>
      </c>
      <c r="M5457" s="223"/>
      <c r="N5457" s="203">
        <v>1.75</v>
      </c>
      <c r="O5457" s="222" t="s">
        <v>943</v>
      </c>
    </row>
    <row r="5458" spans="1:15" ht="29.25" customHeight="1">
      <c r="A5458" s="221" t="s">
        <v>100</v>
      </c>
      <c r="B5458" s="221" t="s">
        <v>788</v>
      </c>
      <c r="C5458" s="222" t="s">
        <v>736</v>
      </c>
      <c r="D5458" s="222" t="s">
        <v>167</v>
      </c>
      <c r="E5458" s="199" t="s">
        <v>163</v>
      </c>
      <c r="F5458" s="200" t="s">
        <v>3135</v>
      </c>
      <c r="G5458" s="200" t="s">
        <v>3136</v>
      </c>
      <c r="H5458" s="200" t="s">
        <v>3157</v>
      </c>
      <c r="I5458" s="200">
        <v>45698</v>
      </c>
      <c r="J5458" s="143">
        <f t="shared" si="85"/>
        <v>45698</v>
      </c>
      <c r="K5458" s="202">
        <v>8</v>
      </c>
      <c r="L5458" s="285" t="s">
        <v>5754</v>
      </c>
      <c r="M5458" s="223"/>
      <c r="N5458" s="203">
        <v>1.75</v>
      </c>
      <c r="O5458" s="222" t="s">
        <v>943</v>
      </c>
    </row>
    <row r="5459" spans="1:15" ht="29.25" customHeight="1">
      <c r="A5459" s="221" t="s">
        <v>100</v>
      </c>
      <c r="B5459" s="221" t="s">
        <v>788</v>
      </c>
      <c r="C5459" s="222" t="s">
        <v>736</v>
      </c>
      <c r="D5459" s="222" t="s">
        <v>167</v>
      </c>
      <c r="E5459" s="199" t="s">
        <v>163</v>
      </c>
      <c r="F5459" s="200" t="s">
        <v>3135</v>
      </c>
      <c r="G5459" s="200" t="s">
        <v>3136</v>
      </c>
      <c r="H5459" s="200" t="s">
        <v>3157</v>
      </c>
      <c r="I5459" s="200">
        <v>45699</v>
      </c>
      <c r="J5459" s="143">
        <f t="shared" si="85"/>
        <v>45699</v>
      </c>
      <c r="K5459" s="202">
        <v>3</v>
      </c>
      <c r="L5459" s="284" t="s">
        <v>5755</v>
      </c>
      <c r="M5459" s="223"/>
      <c r="N5459" s="203">
        <v>1.75</v>
      </c>
      <c r="O5459" s="222" t="s">
        <v>943</v>
      </c>
    </row>
    <row r="5460" spans="1:15" ht="29.25" customHeight="1">
      <c r="A5460" s="221" t="s">
        <v>100</v>
      </c>
      <c r="B5460" s="221" t="s">
        <v>788</v>
      </c>
      <c r="C5460" s="222" t="s">
        <v>736</v>
      </c>
      <c r="D5460" s="222" t="s">
        <v>167</v>
      </c>
      <c r="E5460" s="199" t="s">
        <v>163</v>
      </c>
      <c r="F5460" s="200" t="s">
        <v>5212</v>
      </c>
      <c r="G5460" s="200" t="s">
        <v>5213</v>
      </c>
      <c r="H5460" s="200" t="s">
        <v>5361</v>
      </c>
      <c r="I5460" s="200">
        <v>45699</v>
      </c>
      <c r="J5460" s="143">
        <f t="shared" si="85"/>
        <v>45699</v>
      </c>
      <c r="K5460" s="202">
        <v>6.5</v>
      </c>
      <c r="L5460" s="284" t="s">
        <v>5756</v>
      </c>
      <c r="M5460" s="223"/>
      <c r="N5460" s="203">
        <v>6.875</v>
      </c>
      <c r="O5460" s="222" t="s">
        <v>943</v>
      </c>
    </row>
    <row r="5461" spans="1:15" ht="29.25" customHeight="1">
      <c r="A5461" s="221" t="s">
        <v>100</v>
      </c>
      <c r="B5461" s="221" t="s">
        <v>788</v>
      </c>
      <c r="C5461" s="222" t="s">
        <v>736</v>
      </c>
      <c r="D5461" s="222" t="s">
        <v>167</v>
      </c>
      <c r="E5461" s="199" t="s">
        <v>163</v>
      </c>
      <c r="F5461" s="200" t="s">
        <v>3135</v>
      </c>
      <c r="G5461" s="200" t="s">
        <v>3136</v>
      </c>
      <c r="H5461" s="200" t="s">
        <v>3155</v>
      </c>
      <c r="I5461" s="200">
        <v>45700</v>
      </c>
      <c r="J5461" s="143">
        <f t="shared" si="85"/>
        <v>45700</v>
      </c>
      <c r="K5461" s="202">
        <v>4</v>
      </c>
      <c r="L5461" s="285" t="s">
        <v>5910</v>
      </c>
      <c r="M5461" s="223"/>
      <c r="N5461" s="203">
        <v>1.3125</v>
      </c>
      <c r="O5461" s="222" t="s">
        <v>968</v>
      </c>
    </row>
    <row r="5462" spans="1:15" ht="29.25" customHeight="1">
      <c r="A5462" s="221" t="s">
        <v>100</v>
      </c>
      <c r="B5462" s="221" t="s">
        <v>788</v>
      </c>
      <c r="C5462" s="222" t="s">
        <v>736</v>
      </c>
      <c r="D5462" s="222" t="s">
        <v>167</v>
      </c>
      <c r="E5462" s="199" t="s">
        <v>163</v>
      </c>
      <c r="F5462" s="200" t="s">
        <v>5212</v>
      </c>
      <c r="G5462" s="200" t="s">
        <v>5213</v>
      </c>
      <c r="H5462" s="200" t="s">
        <v>5361</v>
      </c>
      <c r="I5462" s="200">
        <v>45700</v>
      </c>
      <c r="J5462" s="143">
        <f t="shared" si="85"/>
        <v>45700</v>
      </c>
      <c r="K5462" s="202">
        <v>5</v>
      </c>
      <c r="L5462" s="284" t="s">
        <v>5909</v>
      </c>
      <c r="M5462" s="223"/>
      <c r="N5462" s="203">
        <v>6.875</v>
      </c>
      <c r="O5462" s="222" t="s">
        <v>943</v>
      </c>
    </row>
    <row r="5463" spans="1:15" ht="29.25" customHeight="1">
      <c r="A5463" s="221" t="s">
        <v>100</v>
      </c>
      <c r="B5463" s="221" t="s">
        <v>788</v>
      </c>
      <c r="C5463" s="222" t="s">
        <v>736</v>
      </c>
      <c r="D5463" s="222" t="s">
        <v>167</v>
      </c>
      <c r="E5463" s="199" t="s">
        <v>166</v>
      </c>
      <c r="F5463" s="200"/>
      <c r="G5463" s="200"/>
      <c r="H5463" s="200"/>
      <c r="I5463" s="200">
        <v>45701</v>
      </c>
      <c r="J5463" s="143">
        <f t="shared" si="85"/>
        <v>45701</v>
      </c>
      <c r="K5463" s="202">
        <v>5</v>
      </c>
      <c r="L5463" s="284" t="s">
        <v>5912</v>
      </c>
      <c r="M5463" s="223"/>
      <c r="N5463" s="203"/>
      <c r="O5463" s="222" t="s">
        <v>326</v>
      </c>
    </row>
    <row r="5464" spans="1:15" ht="29.25" customHeight="1">
      <c r="A5464" s="221" t="s">
        <v>100</v>
      </c>
      <c r="B5464" s="221" t="s">
        <v>788</v>
      </c>
      <c r="C5464" s="222" t="s">
        <v>736</v>
      </c>
      <c r="D5464" s="222" t="s">
        <v>167</v>
      </c>
      <c r="E5464" s="199" t="s">
        <v>163</v>
      </c>
      <c r="F5464" s="200" t="s">
        <v>3135</v>
      </c>
      <c r="G5464" s="200" t="s">
        <v>3136</v>
      </c>
      <c r="H5464" s="200" t="s">
        <v>3155</v>
      </c>
      <c r="I5464" s="200">
        <v>45701</v>
      </c>
      <c r="J5464" s="143">
        <f t="shared" si="85"/>
        <v>45701</v>
      </c>
      <c r="K5464" s="202">
        <v>1</v>
      </c>
      <c r="L5464" s="285" t="s">
        <v>5913</v>
      </c>
      <c r="M5464" s="223"/>
      <c r="N5464" s="203">
        <v>1.3125</v>
      </c>
      <c r="O5464" s="222" t="s">
        <v>968</v>
      </c>
    </row>
    <row r="5465" spans="1:15" ht="29.25" customHeight="1">
      <c r="A5465" s="221" t="s">
        <v>100</v>
      </c>
      <c r="B5465" s="221" t="s">
        <v>788</v>
      </c>
      <c r="C5465" s="222" t="s">
        <v>736</v>
      </c>
      <c r="D5465" s="222" t="s">
        <v>167</v>
      </c>
      <c r="E5465" s="199" t="s">
        <v>163</v>
      </c>
      <c r="F5465" s="200" t="s">
        <v>5212</v>
      </c>
      <c r="G5465" s="200" t="s">
        <v>5213</v>
      </c>
      <c r="H5465" s="200" t="s">
        <v>5361</v>
      </c>
      <c r="I5465" s="200">
        <v>45701</v>
      </c>
      <c r="J5465" s="143">
        <f t="shared" si="85"/>
        <v>45701</v>
      </c>
      <c r="K5465" s="202">
        <v>3.5</v>
      </c>
      <c r="L5465" s="284" t="s">
        <v>5911</v>
      </c>
      <c r="M5465" s="223"/>
      <c r="N5465" s="203">
        <v>6.875</v>
      </c>
      <c r="O5465" s="222" t="s">
        <v>943</v>
      </c>
    </row>
    <row r="5466" spans="1:15" ht="29.25" customHeight="1">
      <c r="A5466" s="221" t="s">
        <v>100</v>
      </c>
      <c r="B5466" s="221" t="s">
        <v>788</v>
      </c>
      <c r="C5466" s="222" t="s">
        <v>736</v>
      </c>
      <c r="D5466" s="222" t="s">
        <v>167</v>
      </c>
      <c r="E5466" s="199" t="s">
        <v>171</v>
      </c>
      <c r="F5466" s="200"/>
      <c r="G5466" s="200"/>
      <c r="H5466" s="200"/>
      <c r="I5466" s="200">
        <v>45702</v>
      </c>
      <c r="J5466" s="143">
        <f t="shared" si="85"/>
        <v>45702</v>
      </c>
      <c r="K5466" s="202">
        <v>5</v>
      </c>
      <c r="L5466" s="285" t="s">
        <v>5914</v>
      </c>
      <c r="M5466" s="223"/>
      <c r="N5466" s="203"/>
      <c r="O5466" s="222" t="s">
        <v>326</v>
      </c>
    </row>
    <row r="5467" spans="1:15" ht="29.25" customHeight="1">
      <c r="A5467" s="221" t="s">
        <v>100</v>
      </c>
      <c r="B5467" s="221" t="s">
        <v>788</v>
      </c>
      <c r="C5467" s="222" t="s">
        <v>736</v>
      </c>
      <c r="D5467" s="222" t="s">
        <v>167</v>
      </c>
      <c r="E5467" s="199" t="s">
        <v>163</v>
      </c>
      <c r="F5467" s="200" t="s">
        <v>2580</v>
      </c>
      <c r="G5467" s="200" t="s">
        <v>2581</v>
      </c>
      <c r="H5467" s="200" t="s">
        <v>4564</v>
      </c>
      <c r="I5467" s="200">
        <v>45702</v>
      </c>
      <c r="J5467" s="143">
        <f t="shared" si="85"/>
        <v>45702</v>
      </c>
      <c r="K5467" s="202">
        <v>3</v>
      </c>
      <c r="L5467" s="285" t="s">
        <v>5915</v>
      </c>
      <c r="M5467" s="223"/>
      <c r="N5467" s="203">
        <v>1</v>
      </c>
      <c r="O5467" s="222" t="s">
        <v>942</v>
      </c>
    </row>
    <row r="5468" spans="1:15" ht="29.25" customHeight="1">
      <c r="A5468" s="221" t="s">
        <v>100</v>
      </c>
      <c r="B5468" s="221" t="s">
        <v>788</v>
      </c>
      <c r="C5468" s="222" t="s">
        <v>736</v>
      </c>
      <c r="D5468" s="222" t="s">
        <v>167</v>
      </c>
      <c r="E5468" s="199" t="s">
        <v>171</v>
      </c>
      <c r="F5468" s="200"/>
      <c r="G5468" s="200"/>
      <c r="H5468" s="200"/>
      <c r="I5468" s="200">
        <v>45705</v>
      </c>
      <c r="J5468" s="143">
        <f t="shared" si="85"/>
        <v>45705</v>
      </c>
      <c r="K5468" s="202">
        <v>4</v>
      </c>
      <c r="L5468" s="284" t="s">
        <v>5916</v>
      </c>
      <c r="M5468" s="223"/>
      <c r="N5468" s="203"/>
      <c r="O5468" s="222" t="s">
        <v>326</v>
      </c>
    </row>
    <row r="5469" spans="1:15" ht="29.25" customHeight="1">
      <c r="A5469" s="221" t="s">
        <v>100</v>
      </c>
      <c r="B5469" s="221" t="s">
        <v>788</v>
      </c>
      <c r="C5469" s="222" t="s">
        <v>736</v>
      </c>
      <c r="D5469" s="222" t="s">
        <v>167</v>
      </c>
      <c r="E5469" s="199" t="s">
        <v>163</v>
      </c>
      <c r="F5469" s="200" t="s">
        <v>3135</v>
      </c>
      <c r="G5469" s="200" t="s">
        <v>3136</v>
      </c>
      <c r="H5469" s="200" t="s">
        <v>3155</v>
      </c>
      <c r="I5469" s="200">
        <v>45705</v>
      </c>
      <c r="J5469" s="143">
        <f t="shared" si="85"/>
        <v>45705</v>
      </c>
      <c r="K5469" s="202">
        <v>4</v>
      </c>
      <c r="L5469" s="285" t="s">
        <v>5917</v>
      </c>
      <c r="M5469" s="223"/>
      <c r="N5469" s="203">
        <v>1.3125</v>
      </c>
      <c r="O5469" s="222" t="s">
        <v>968</v>
      </c>
    </row>
    <row r="5470" spans="1:15" ht="29.25" customHeight="1">
      <c r="A5470" s="221" t="s">
        <v>100</v>
      </c>
      <c r="B5470" s="221" t="s">
        <v>788</v>
      </c>
      <c r="C5470" s="222" t="s">
        <v>736</v>
      </c>
      <c r="D5470" s="222" t="s">
        <v>167</v>
      </c>
      <c r="E5470" s="199" t="s">
        <v>163</v>
      </c>
      <c r="F5470" s="200" t="s">
        <v>642</v>
      </c>
      <c r="G5470" s="200" t="s">
        <v>754</v>
      </c>
      <c r="H5470" s="200"/>
      <c r="I5470" s="200">
        <v>45706</v>
      </c>
      <c r="J5470" s="143">
        <f t="shared" si="85"/>
        <v>45706</v>
      </c>
      <c r="K5470" s="202">
        <v>9</v>
      </c>
      <c r="L5470" s="285" t="s">
        <v>5918</v>
      </c>
      <c r="M5470" s="223"/>
      <c r="N5470" s="203"/>
      <c r="O5470" s="222" t="s">
        <v>326</v>
      </c>
    </row>
    <row r="5471" spans="1:15" ht="29.25" customHeight="1">
      <c r="A5471" s="221" t="s">
        <v>100</v>
      </c>
      <c r="B5471" s="221" t="s">
        <v>788</v>
      </c>
      <c r="C5471" s="222" t="s">
        <v>736</v>
      </c>
      <c r="D5471" s="222" t="s">
        <v>167</v>
      </c>
      <c r="E5471" s="199" t="s">
        <v>171</v>
      </c>
      <c r="F5471" s="200"/>
      <c r="G5471" s="200"/>
      <c r="H5471" s="200"/>
      <c r="I5471" s="200">
        <v>45707</v>
      </c>
      <c r="J5471" s="143">
        <f t="shared" si="85"/>
        <v>45707</v>
      </c>
      <c r="K5471" s="202">
        <v>6</v>
      </c>
      <c r="L5471" s="284" t="s">
        <v>6121</v>
      </c>
      <c r="M5471" s="223"/>
      <c r="N5471" s="203"/>
      <c r="O5471" s="222" t="s">
        <v>326</v>
      </c>
    </row>
    <row r="5472" spans="1:15" ht="29.25" customHeight="1">
      <c r="A5472" s="221" t="s">
        <v>100</v>
      </c>
      <c r="B5472" s="221" t="s">
        <v>788</v>
      </c>
      <c r="C5472" s="222" t="s">
        <v>736</v>
      </c>
      <c r="D5472" s="222" t="s">
        <v>167</v>
      </c>
      <c r="E5472" s="199" t="s">
        <v>163</v>
      </c>
      <c r="F5472" s="200" t="s">
        <v>642</v>
      </c>
      <c r="G5472" s="200" t="s">
        <v>754</v>
      </c>
      <c r="H5472" s="200"/>
      <c r="I5472" s="200">
        <v>45707</v>
      </c>
      <c r="J5472" s="143">
        <f t="shared" si="85"/>
        <v>45707</v>
      </c>
      <c r="K5472" s="202">
        <v>3</v>
      </c>
      <c r="L5472" s="285" t="s">
        <v>5918</v>
      </c>
      <c r="M5472" s="223"/>
      <c r="N5472" s="203"/>
      <c r="O5472" s="222" t="s">
        <v>326</v>
      </c>
    </row>
    <row r="5473" spans="1:15" ht="29.25" customHeight="1">
      <c r="A5473" s="221" t="s">
        <v>100</v>
      </c>
      <c r="B5473" s="221" t="s">
        <v>788</v>
      </c>
      <c r="C5473" s="222" t="s">
        <v>736</v>
      </c>
      <c r="D5473" s="222" t="s">
        <v>167</v>
      </c>
      <c r="E5473" s="199" t="s">
        <v>163</v>
      </c>
      <c r="F5473" s="200" t="s">
        <v>3135</v>
      </c>
      <c r="G5473" s="200" t="s">
        <v>3136</v>
      </c>
      <c r="H5473" s="200"/>
      <c r="I5473" s="200">
        <v>45708</v>
      </c>
      <c r="J5473" s="143">
        <f t="shared" si="85"/>
        <v>45708</v>
      </c>
      <c r="K5473" s="202">
        <v>4</v>
      </c>
      <c r="L5473" s="284" t="s">
        <v>6123</v>
      </c>
      <c r="M5473" s="223"/>
      <c r="N5473" s="203"/>
      <c r="O5473" s="222" t="s">
        <v>326</v>
      </c>
    </row>
    <row r="5474" spans="1:15" ht="29.25" customHeight="1">
      <c r="A5474" s="221" t="s">
        <v>100</v>
      </c>
      <c r="B5474" s="221" t="s">
        <v>788</v>
      </c>
      <c r="C5474" s="222" t="s">
        <v>736</v>
      </c>
      <c r="D5474" s="222" t="s">
        <v>167</v>
      </c>
      <c r="E5474" s="199" t="s">
        <v>163</v>
      </c>
      <c r="F5474" s="200" t="s">
        <v>604</v>
      </c>
      <c r="G5474" s="200" t="s">
        <v>605</v>
      </c>
      <c r="H5474" s="200" t="s">
        <v>119</v>
      </c>
      <c r="I5474" s="200">
        <v>45708</v>
      </c>
      <c r="J5474" s="143">
        <f t="shared" si="85"/>
        <v>45708</v>
      </c>
      <c r="K5474" s="202">
        <v>5</v>
      </c>
      <c r="L5474" s="285" t="s">
        <v>6122</v>
      </c>
      <c r="M5474" s="223"/>
      <c r="N5474" s="203">
        <v>6.25E-2</v>
      </c>
      <c r="O5474" s="222" t="s">
        <v>992</v>
      </c>
    </row>
    <row r="5475" spans="1:15" ht="29.25" customHeight="1">
      <c r="A5475" s="221" t="s">
        <v>100</v>
      </c>
      <c r="B5475" s="221" t="s">
        <v>788</v>
      </c>
      <c r="C5475" s="222" t="s">
        <v>736</v>
      </c>
      <c r="D5475" s="222" t="s">
        <v>167</v>
      </c>
      <c r="E5475" s="199" t="s">
        <v>163</v>
      </c>
      <c r="F5475" s="200" t="s">
        <v>642</v>
      </c>
      <c r="G5475" s="200" t="s">
        <v>754</v>
      </c>
      <c r="H5475" s="200"/>
      <c r="I5475" s="200">
        <v>45709</v>
      </c>
      <c r="J5475" s="143">
        <f t="shared" si="85"/>
        <v>45709</v>
      </c>
      <c r="K5475" s="202">
        <v>3</v>
      </c>
      <c r="L5475" s="284" t="s">
        <v>6124</v>
      </c>
      <c r="M5475" s="223"/>
      <c r="N5475" s="203"/>
      <c r="O5475" s="222" t="s">
        <v>326</v>
      </c>
    </row>
    <row r="5476" spans="1:15" ht="29.25" customHeight="1">
      <c r="A5476" s="221" t="s">
        <v>100</v>
      </c>
      <c r="B5476" s="221" t="s">
        <v>788</v>
      </c>
      <c r="C5476" s="222" t="s">
        <v>736</v>
      </c>
      <c r="D5476" s="222" t="s">
        <v>167</v>
      </c>
      <c r="E5476" s="199" t="s">
        <v>163</v>
      </c>
      <c r="F5476" s="200" t="s">
        <v>3135</v>
      </c>
      <c r="G5476" s="200" t="s">
        <v>3136</v>
      </c>
      <c r="H5476" s="200" t="s">
        <v>3154</v>
      </c>
      <c r="I5476" s="200">
        <v>45709</v>
      </c>
      <c r="J5476" s="143">
        <f t="shared" si="85"/>
        <v>45709</v>
      </c>
      <c r="K5476" s="202">
        <v>5</v>
      </c>
      <c r="L5476" s="285" t="s">
        <v>6125</v>
      </c>
      <c r="M5476" s="223"/>
      <c r="N5476" s="203">
        <v>1.875</v>
      </c>
      <c r="O5476" s="222" t="s">
        <v>968</v>
      </c>
    </row>
    <row r="5477" spans="1:15" ht="29.25" customHeight="1">
      <c r="A5477" s="221" t="s">
        <v>100</v>
      </c>
      <c r="B5477" s="221" t="s">
        <v>788</v>
      </c>
      <c r="C5477" s="222" t="s">
        <v>736</v>
      </c>
      <c r="D5477" s="222" t="s">
        <v>167</v>
      </c>
      <c r="E5477" s="199" t="s">
        <v>163</v>
      </c>
      <c r="F5477" s="200" t="s">
        <v>3135</v>
      </c>
      <c r="G5477" s="200" t="s">
        <v>3136</v>
      </c>
      <c r="H5477" s="200" t="s">
        <v>3157</v>
      </c>
      <c r="I5477" s="200">
        <v>45712</v>
      </c>
      <c r="J5477" s="143">
        <f t="shared" si="85"/>
        <v>45712</v>
      </c>
      <c r="K5477" s="202">
        <v>4</v>
      </c>
      <c r="L5477" s="285" t="s">
        <v>6126</v>
      </c>
      <c r="M5477" s="223"/>
      <c r="N5477" s="203">
        <v>1.75</v>
      </c>
      <c r="O5477" s="222" t="s">
        <v>943</v>
      </c>
    </row>
    <row r="5478" spans="1:15" ht="29.25" customHeight="1">
      <c r="A5478" s="221" t="s">
        <v>100</v>
      </c>
      <c r="B5478" s="221" t="s">
        <v>788</v>
      </c>
      <c r="C5478" s="222" t="s">
        <v>736</v>
      </c>
      <c r="D5478" s="222" t="s">
        <v>167</v>
      </c>
      <c r="E5478" s="199" t="s">
        <v>163</v>
      </c>
      <c r="F5478" s="200" t="s">
        <v>2580</v>
      </c>
      <c r="G5478" s="200" t="s">
        <v>2581</v>
      </c>
      <c r="H5478" s="200" t="s">
        <v>4566</v>
      </c>
      <c r="I5478" s="200">
        <v>45712</v>
      </c>
      <c r="J5478" s="143">
        <f t="shared" si="85"/>
        <v>45712</v>
      </c>
      <c r="K5478" s="202">
        <v>4</v>
      </c>
      <c r="L5478" s="284" t="s">
        <v>6127</v>
      </c>
      <c r="M5478" s="223"/>
      <c r="N5478" s="203">
        <v>1</v>
      </c>
      <c r="O5478" s="222" t="s">
        <v>942</v>
      </c>
    </row>
    <row r="5479" spans="1:15" ht="29.25" customHeight="1">
      <c r="A5479" s="221" t="s">
        <v>100</v>
      </c>
      <c r="B5479" s="221" t="s">
        <v>788</v>
      </c>
      <c r="C5479" s="222" t="s">
        <v>736</v>
      </c>
      <c r="D5479" s="222" t="s">
        <v>167</v>
      </c>
      <c r="E5479" s="199" t="s">
        <v>163</v>
      </c>
      <c r="F5479" s="200" t="s">
        <v>3135</v>
      </c>
      <c r="G5479" s="200" t="s">
        <v>3136</v>
      </c>
      <c r="H5479" s="200" t="s">
        <v>3157</v>
      </c>
      <c r="I5479" s="200">
        <v>45713</v>
      </c>
      <c r="J5479" s="143">
        <f t="shared" si="85"/>
        <v>45713</v>
      </c>
      <c r="K5479" s="202">
        <v>9</v>
      </c>
      <c r="L5479" s="285" t="s">
        <v>6128</v>
      </c>
      <c r="M5479" s="223"/>
      <c r="N5479" s="203">
        <v>1.75</v>
      </c>
      <c r="O5479" s="222" t="s">
        <v>943</v>
      </c>
    </row>
    <row r="5480" spans="1:15" ht="29.25" customHeight="1">
      <c r="A5480" s="221" t="s">
        <v>100</v>
      </c>
      <c r="B5480" s="221" t="s">
        <v>788</v>
      </c>
      <c r="C5480" s="222" t="s">
        <v>736</v>
      </c>
      <c r="D5480" s="222" t="s">
        <v>167</v>
      </c>
      <c r="E5480" s="199" t="s">
        <v>166</v>
      </c>
      <c r="F5480" s="200"/>
      <c r="G5480" s="200"/>
      <c r="H5480" s="200"/>
      <c r="I5480" s="200">
        <v>45714</v>
      </c>
      <c r="J5480" s="143">
        <f t="shared" si="85"/>
        <v>45714</v>
      </c>
      <c r="K5480" s="202">
        <v>0.5</v>
      </c>
      <c r="L5480" s="285" t="s">
        <v>6131</v>
      </c>
      <c r="M5480" s="223"/>
      <c r="N5480" s="203"/>
      <c r="O5480" s="222" t="s">
        <v>326</v>
      </c>
    </row>
    <row r="5481" spans="1:15" ht="29.25" customHeight="1">
      <c r="A5481" s="221" t="s">
        <v>100</v>
      </c>
      <c r="B5481" s="221" t="s">
        <v>788</v>
      </c>
      <c r="C5481" s="222" t="s">
        <v>736</v>
      </c>
      <c r="D5481" s="222" t="s">
        <v>167</v>
      </c>
      <c r="E5481" s="199" t="s">
        <v>163</v>
      </c>
      <c r="F5481" s="200" t="s">
        <v>2580</v>
      </c>
      <c r="G5481" s="200" t="s">
        <v>2581</v>
      </c>
      <c r="H5481" s="200" t="s">
        <v>4565</v>
      </c>
      <c r="I5481" s="200">
        <v>45714</v>
      </c>
      <c r="J5481" s="143">
        <f t="shared" si="85"/>
        <v>45714</v>
      </c>
      <c r="K5481" s="202">
        <v>0.5</v>
      </c>
      <c r="L5481" s="285" t="s">
        <v>6129</v>
      </c>
      <c r="M5481" s="223"/>
      <c r="N5481" s="203">
        <v>0.390625</v>
      </c>
      <c r="O5481" s="222" t="s">
        <v>961</v>
      </c>
    </row>
    <row r="5482" spans="1:15" ht="29.25" customHeight="1">
      <c r="A5482" s="221" t="s">
        <v>100</v>
      </c>
      <c r="B5482" s="221" t="s">
        <v>788</v>
      </c>
      <c r="C5482" s="222" t="s">
        <v>736</v>
      </c>
      <c r="D5482" s="222" t="s">
        <v>167</v>
      </c>
      <c r="E5482" s="199" t="s">
        <v>163</v>
      </c>
      <c r="F5482" s="200" t="s">
        <v>3135</v>
      </c>
      <c r="G5482" s="200" t="s">
        <v>3136</v>
      </c>
      <c r="H5482" s="200" t="s">
        <v>3151</v>
      </c>
      <c r="I5482" s="200">
        <v>45714</v>
      </c>
      <c r="J5482" s="143">
        <f t="shared" si="85"/>
        <v>45714</v>
      </c>
      <c r="K5482" s="202">
        <v>4</v>
      </c>
      <c r="L5482" s="285" t="s">
        <v>6132</v>
      </c>
      <c r="M5482" s="223"/>
      <c r="N5482" s="203">
        <v>1.25</v>
      </c>
      <c r="O5482" s="222" t="s">
        <v>968</v>
      </c>
    </row>
    <row r="5483" spans="1:15" ht="29.25" customHeight="1">
      <c r="A5483" s="221" t="s">
        <v>100</v>
      </c>
      <c r="B5483" s="221" t="s">
        <v>788</v>
      </c>
      <c r="C5483" s="222" t="s">
        <v>736</v>
      </c>
      <c r="D5483" s="222" t="s">
        <v>167</v>
      </c>
      <c r="E5483" s="199" t="s">
        <v>163</v>
      </c>
      <c r="F5483" s="200" t="s">
        <v>3135</v>
      </c>
      <c r="G5483" s="200" t="s">
        <v>3136</v>
      </c>
      <c r="H5483" s="200" t="s">
        <v>3154</v>
      </c>
      <c r="I5483" s="200">
        <v>45714</v>
      </c>
      <c r="J5483" s="143">
        <f t="shared" si="85"/>
        <v>45714</v>
      </c>
      <c r="K5483" s="202">
        <v>3</v>
      </c>
      <c r="L5483" s="285" t="s">
        <v>6130</v>
      </c>
      <c r="M5483" s="223"/>
      <c r="N5483" s="203">
        <v>1.875</v>
      </c>
      <c r="O5483" s="222" t="s">
        <v>968</v>
      </c>
    </row>
    <row r="5484" spans="1:15" ht="29.25" customHeight="1">
      <c r="A5484" s="221" t="s">
        <v>100</v>
      </c>
      <c r="B5484" s="221" t="s">
        <v>788</v>
      </c>
      <c r="C5484" s="222" t="s">
        <v>736</v>
      </c>
      <c r="D5484" s="222" t="s">
        <v>167</v>
      </c>
      <c r="E5484" s="199" t="s">
        <v>163</v>
      </c>
      <c r="F5484" s="200" t="s">
        <v>3135</v>
      </c>
      <c r="G5484" s="200" t="s">
        <v>3136</v>
      </c>
      <c r="H5484" s="200" t="s">
        <v>3151</v>
      </c>
      <c r="I5484" s="200">
        <v>45715</v>
      </c>
      <c r="J5484" s="143">
        <f t="shared" si="85"/>
        <v>45715</v>
      </c>
      <c r="K5484" s="202">
        <v>4</v>
      </c>
      <c r="L5484" s="285" t="s">
        <v>6132</v>
      </c>
      <c r="M5484" s="223"/>
      <c r="N5484" s="203">
        <v>1.25</v>
      </c>
      <c r="O5484" s="222" t="s">
        <v>968</v>
      </c>
    </row>
    <row r="5485" spans="1:15" ht="29.25" customHeight="1">
      <c r="A5485" s="221" t="s">
        <v>100</v>
      </c>
      <c r="B5485" s="221" t="s">
        <v>788</v>
      </c>
      <c r="C5485" s="222" t="s">
        <v>736</v>
      </c>
      <c r="D5485" s="222" t="s">
        <v>167</v>
      </c>
      <c r="E5485" s="199" t="s">
        <v>163</v>
      </c>
      <c r="F5485" s="200" t="s">
        <v>3135</v>
      </c>
      <c r="G5485" s="200" t="s">
        <v>3136</v>
      </c>
      <c r="H5485" s="200" t="s">
        <v>4562</v>
      </c>
      <c r="I5485" s="200">
        <v>45715</v>
      </c>
      <c r="J5485" s="143">
        <f t="shared" si="85"/>
        <v>45715</v>
      </c>
      <c r="K5485" s="202">
        <v>4</v>
      </c>
      <c r="L5485" s="285" t="s">
        <v>6275</v>
      </c>
      <c r="M5485" s="223"/>
      <c r="N5485" s="203">
        <v>1.5</v>
      </c>
      <c r="O5485" s="222" t="s">
        <v>941</v>
      </c>
    </row>
    <row r="5486" spans="1:15" ht="29.25" customHeight="1">
      <c r="A5486" s="221" t="s">
        <v>100</v>
      </c>
      <c r="B5486" s="221" t="s">
        <v>788</v>
      </c>
      <c r="C5486" s="222" t="s">
        <v>736</v>
      </c>
      <c r="D5486" s="222" t="s">
        <v>167</v>
      </c>
      <c r="E5486" s="199" t="s">
        <v>165</v>
      </c>
      <c r="F5486" s="200"/>
      <c r="G5486" s="200"/>
      <c r="H5486" s="200"/>
      <c r="I5486" s="200">
        <v>45716</v>
      </c>
      <c r="J5486" s="143">
        <f t="shared" si="85"/>
        <v>45716</v>
      </c>
      <c r="K5486" s="202">
        <v>8</v>
      </c>
      <c r="L5486" s="285" t="s">
        <v>6276</v>
      </c>
      <c r="M5486" s="223"/>
      <c r="N5486" s="203"/>
      <c r="O5486" s="222" t="s">
        <v>326</v>
      </c>
    </row>
    <row r="5487" spans="1:15" ht="29.25" customHeight="1">
      <c r="A5487" s="221" t="s">
        <v>100</v>
      </c>
      <c r="B5487" s="221" t="s">
        <v>788</v>
      </c>
      <c r="C5487" s="222" t="s">
        <v>736</v>
      </c>
      <c r="D5487" s="222" t="s">
        <v>167</v>
      </c>
      <c r="E5487" s="199" t="s">
        <v>163</v>
      </c>
      <c r="F5487" s="200" t="s">
        <v>2580</v>
      </c>
      <c r="G5487" s="200" t="s">
        <v>2581</v>
      </c>
      <c r="H5487" s="200" t="s">
        <v>4564</v>
      </c>
      <c r="I5487" s="200">
        <v>45719</v>
      </c>
      <c r="J5487" s="143">
        <f t="shared" si="85"/>
        <v>45719</v>
      </c>
      <c r="K5487" s="202">
        <v>9</v>
      </c>
      <c r="L5487" s="284" t="s">
        <v>6277</v>
      </c>
      <c r="M5487" s="223"/>
      <c r="N5487" s="203">
        <v>1</v>
      </c>
      <c r="O5487" s="222" t="s">
        <v>942</v>
      </c>
    </row>
    <row r="5488" spans="1:15" ht="29.25" customHeight="1">
      <c r="A5488" s="221" t="s">
        <v>100</v>
      </c>
      <c r="B5488" s="221" t="s">
        <v>788</v>
      </c>
      <c r="C5488" s="222" t="s">
        <v>736</v>
      </c>
      <c r="D5488" s="222" t="s">
        <v>167</v>
      </c>
      <c r="E5488" s="199" t="s">
        <v>171</v>
      </c>
      <c r="F5488" s="200"/>
      <c r="G5488" s="200"/>
      <c r="H5488" s="200"/>
      <c r="I5488" s="200">
        <v>45720</v>
      </c>
      <c r="J5488" s="143">
        <f t="shared" si="85"/>
        <v>45720</v>
      </c>
      <c r="K5488" s="202">
        <v>3</v>
      </c>
      <c r="L5488" s="285" t="s">
        <v>6280</v>
      </c>
      <c r="M5488" s="223"/>
      <c r="N5488" s="203"/>
      <c r="O5488" s="222" t="s">
        <v>326</v>
      </c>
    </row>
    <row r="5489" spans="1:15" ht="29.25" customHeight="1">
      <c r="A5489" s="221" t="s">
        <v>100</v>
      </c>
      <c r="B5489" s="221" t="s">
        <v>788</v>
      </c>
      <c r="C5489" s="222" t="s">
        <v>736</v>
      </c>
      <c r="D5489" s="222" t="s">
        <v>167</v>
      </c>
      <c r="E5489" s="199" t="s">
        <v>163</v>
      </c>
      <c r="F5489" s="200" t="s">
        <v>2580</v>
      </c>
      <c r="G5489" s="200" t="s">
        <v>2581</v>
      </c>
      <c r="H5489" s="200" t="s">
        <v>48</v>
      </c>
      <c r="I5489" s="200">
        <v>45720</v>
      </c>
      <c r="J5489" s="143">
        <f t="shared" si="85"/>
        <v>45720</v>
      </c>
      <c r="K5489" s="202">
        <v>3</v>
      </c>
      <c r="L5489" s="284" t="s">
        <v>6279</v>
      </c>
      <c r="M5489" s="223"/>
      <c r="N5489" s="203">
        <v>3.875</v>
      </c>
      <c r="O5489" s="222" t="s">
        <v>968</v>
      </c>
    </row>
    <row r="5490" spans="1:15" ht="29.25" customHeight="1">
      <c r="A5490" s="221" t="s">
        <v>100</v>
      </c>
      <c r="B5490" s="221" t="s">
        <v>788</v>
      </c>
      <c r="C5490" s="222" t="s">
        <v>736</v>
      </c>
      <c r="D5490" s="222" t="s">
        <v>167</v>
      </c>
      <c r="E5490" s="199" t="s">
        <v>163</v>
      </c>
      <c r="F5490" s="200" t="s">
        <v>2580</v>
      </c>
      <c r="G5490" s="200" t="s">
        <v>2581</v>
      </c>
      <c r="H5490" s="200" t="s">
        <v>2859</v>
      </c>
      <c r="I5490" s="200">
        <v>45720</v>
      </c>
      <c r="J5490" s="143">
        <f t="shared" si="85"/>
        <v>45720</v>
      </c>
      <c r="K5490" s="202">
        <v>2</v>
      </c>
      <c r="L5490" s="285" t="s">
        <v>6278</v>
      </c>
      <c r="M5490" s="223"/>
      <c r="N5490" s="203">
        <v>1.4</v>
      </c>
      <c r="O5490" s="222" t="s">
        <v>940</v>
      </c>
    </row>
    <row r="5491" spans="1:15" ht="29.25" customHeight="1">
      <c r="A5491" s="221" t="s">
        <v>100</v>
      </c>
      <c r="B5491" s="221" t="s">
        <v>788</v>
      </c>
      <c r="C5491" s="222" t="s">
        <v>736</v>
      </c>
      <c r="D5491" s="222" t="s">
        <v>167</v>
      </c>
      <c r="E5491" s="199" t="s">
        <v>171</v>
      </c>
      <c r="F5491" s="200"/>
      <c r="G5491" s="200"/>
      <c r="H5491" s="200"/>
      <c r="I5491" s="200">
        <v>45721</v>
      </c>
      <c r="J5491" s="143">
        <f t="shared" si="85"/>
        <v>45721</v>
      </c>
      <c r="K5491" s="202">
        <v>6</v>
      </c>
      <c r="L5491" s="284" t="s">
        <v>6416</v>
      </c>
      <c r="M5491" s="223"/>
      <c r="N5491" s="203"/>
      <c r="O5491" s="222" t="s">
        <v>326</v>
      </c>
    </row>
    <row r="5492" spans="1:15" ht="29.25" customHeight="1">
      <c r="A5492" s="221" t="s">
        <v>100</v>
      </c>
      <c r="B5492" s="221" t="s">
        <v>788</v>
      </c>
      <c r="C5492" s="222" t="s">
        <v>736</v>
      </c>
      <c r="D5492" s="222" t="s">
        <v>167</v>
      </c>
      <c r="E5492" s="199" t="s">
        <v>163</v>
      </c>
      <c r="F5492" s="200" t="s">
        <v>5212</v>
      </c>
      <c r="G5492" s="200" t="s">
        <v>5213</v>
      </c>
      <c r="H5492" s="200"/>
      <c r="I5492" s="200">
        <v>45721</v>
      </c>
      <c r="J5492" s="143">
        <f t="shared" si="85"/>
        <v>45721</v>
      </c>
      <c r="K5492" s="202">
        <v>1</v>
      </c>
      <c r="L5492" s="284" t="s">
        <v>6417</v>
      </c>
      <c r="M5492" s="223"/>
      <c r="N5492" s="203"/>
      <c r="O5492" s="222" t="s">
        <v>326</v>
      </c>
    </row>
    <row r="5493" spans="1:15" ht="29.25" customHeight="1">
      <c r="A5493" s="221" t="s">
        <v>100</v>
      </c>
      <c r="B5493" s="221" t="s">
        <v>788</v>
      </c>
      <c r="C5493" s="222" t="s">
        <v>736</v>
      </c>
      <c r="D5493" s="222" t="s">
        <v>167</v>
      </c>
      <c r="E5493" s="199" t="s">
        <v>163</v>
      </c>
      <c r="F5493" s="200" t="s">
        <v>2580</v>
      </c>
      <c r="G5493" s="200" t="s">
        <v>2581</v>
      </c>
      <c r="H5493" s="200" t="s">
        <v>4564</v>
      </c>
      <c r="I5493" s="200">
        <v>45721</v>
      </c>
      <c r="J5493" s="143">
        <f t="shared" si="85"/>
        <v>45721</v>
      </c>
      <c r="K5493" s="202">
        <v>1</v>
      </c>
      <c r="L5493" s="284" t="s">
        <v>6415</v>
      </c>
      <c r="M5493" s="223"/>
      <c r="N5493" s="203">
        <v>1</v>
      </c>
      <c r="O5493" s="222" t="s">
        <v>942</v>
      </c>
    </row>
    <row r="5494" spans="1:15" ht="29.25" customHeight="1">
      <c r="A5494" s="221" t="s">
        <v>100</v>
      </c>
      <c r="B5494" s="221" t="s">
        <v>788</v>
      </c>
      <c r="C5494" s="222" t="s">
        <v>736</v>
      </c>
      <c r="D5494" s="222" t="s">
        <v>167</v>
      </c>
      <c r="E5494" s="199" t="s">
        <v>163</v>
      </c>
      <c r="F5494" s="200" t="s">
        <v>2580</v>
      </c>
      <c r="G5494" s="200" t="s">
        <v>2581</v>
      </c>
      <c r="H5494" s="200"/>
      <c r="I5494" s="200">
        <v>45722</v>
      </c>
      <c r="J5494" s="143">
        <f t="shared" si="85"/>
        <v>45722</v>
      </c>
      <c r="K5494" s="202">
        <v>3</v>
      </c>
      <c r="L5494" s="284" t="s">
        <v>6419</v>
      </c>
      <c r="M5494" s="223"/>
      <c r="N5494" s="203"/>
      <c r="O5494" s="222" t="s">
        <v>326</v>
      </c>
    </row>
    <row r="5495" spans="1:15" ht="29.25" customHeight="1">
      <c r="A5495" s="221" t="s">
        <v>100</v>
      </c>
      <c r="B5495" s="221" t="s">
        <v>788</v>
      </c>
      <c r="C5495" s="222" t="s">
        <v>736</v>
      </c>
      <c r="D5495" s="222" t="s">
        <v>167</v>
      </c>
      <c r="E5495" s="199" t="s">
        <v>163</v>
      </c>
      <c r="F5495" s="200" t="s">
        <v>1387</v>
      </c>
      <c r="G5495" s="200" t="s">
        <v>1388</v>
      </c>
      <c r="H5495" s="200" t="s">
        <v>1411</v>
      </c>
      <c r="I5495" s="200">
        <v>45722</v>
      </c>
      <c r="J5495" s="143">
        <f t="shared" si="85"/>
        <v>45722</v>
      </c>
      <c r="K5495" s="202">
        <v>3</v>
      </c>
      <c r="L5495" s="284" t="s">
        <v>6420</v>
      </c>
      <c r="M5495" s="223"/>
      <c r="N5495" s="203">
        <v>2.3250000000000002</v>
      </c>
      <c r="O5495" s="222" t="s">
        <v>991</v>
      </c>
    </row>
    <row r="5496" spans="1:15" ht="29.25" customHeight="1">
      <c r="A5496" s="221" t="s">
        <v>100</v>
      </c>
      <c r="B5496" s="221" t="s">
        <v>788</v>
      </c>
      <c r="C5496" s="222" t="s">
        <v>736</v>
      </c>
      <c r="D5496" s="222" t="s">
        <v>167</v>
      </c>
      <c r="E5496" s="199" t="s">
        <v>163</v>
      </c>
      <c r="F5496" s="200" t="s">
        <v>2580</v>
      </c>
      <c r="G5496" s="200" t="s">
        <v>2581</v>
      </c>
      <c r="H5496" s="200" t="s">
        <v>2699</v>
      </c>
      <c r="I5496" s="200">
        <v>45722</v>
      </c>
      <c r="J5496" s="143">
        <f t="shared" si="85"/>
        <v>45722</v>
      </c>
      <c r="K5496" s="202">
        <v>2</v>
      </c>
      <c r="L5496" s="285" t="s">
        <v>6418</v>
      </c>
      <c r="M5496" s="223"/>
      <c r="N5496" s="203">
        <v>5.75</v>
      </c>
      <c r="O5496" s="222" t="s">
        <v>968</v>
      </c>
    </row>
    <row r="5497" spans="1:15" ht="29.25" customHeight="1">
      <c r="A5497" s="221" t="s">
        <v>100</v>
      </c>
      <c r="B5497" s="221" t="s">
        <v>788</v>
      </c>
      <c r="C5497" s="222" t="s">
        <v>736</v>
      </c>
      <c r="D5497" s="222" t="s">
        <v>167</v>
      </c>
      <c r="E5497" s="199" t="s">
        <v>163</v>
      </c>
      <c r="F5497" s="200" t="s">
        <v>1387</v>
      </c>
      <c r="G5497" s="200" t="s">
        <v>1388</v>
      </c>
      <c r="H5497" s="200" t="s">
        <v>1411</v>
      </c>
      <c r="I5497" s="200">
        <v>45723</v>
      </c>
      <c r="J5497" s="143">
        <f t="shared" si="85"/>
        <v>45723</v>
      </c>
      <c r="K5497" s="202">
        <v>8</v>
      </c>
      <c r="L5497" s="284" t="s">
        <v>6421</v>
      </c>
      <c r="M5497" s="223"/>
      <c r="N5497" s="203">
        <v>2.3250000000000002</v>
      </c>
      <c r="O5497" s="222" t="s">
        <v>991</v>
      </c>
    </row>
    <row r="5498" spans="1:15" ht="29.25" customHeight="1">
      <c r="A5498" s="221" t="s">
        <v>100</v>
      </c>
      <c r="B5498" s="221" t="s">
        <v>788</v>
      </c>
      <c r="C5498" s="222" t="s">
        <v>736</v>
      </c>
      <c r="D5498" s="222" t="s">
        <v>167</v>
      </c>
      <c r="E5498" s="199" t="s">
        <v>163</v>
      </c>
      <c r="F5498" s="200" t="s">
        <v>937</v>
      </c>
      <c r="G5498" s="200" t="s">
        <v>938</v>
      </c>
      <c r="H5498" s="200" t="s">
        <v>97</v>
      </c>
      <c r="I5498" s="200">
        <v>45726</v>
      </c>
      <c r="J5498" s="143">
        <f t="shared" si="85"/>
        <v>45726</v>
      </c>
      <c r="K5498" s="202">
        <v>8</v>
      </c>
      <c r="L5498" s="284" t="s">
        <v>6422</v>
      </c>
      <c r="M5498" s="223"/>
      <c r="N5498" s="203">
        <v>24.5</v>
      </c>
      <c r="O5498" s="222" t="s">
        <v>965</v>
      </c>
    </row>
    <row r="5499" spans="1:15" ht="29.25" customHeight="1">
      <c r="A5499" s="221" t="s">
        <v>100</v>
      </c>
      <c r="B5499" s="221" t="s">
        <v>788</v>
      </c>
      <c r="C5499" s="222" t="s">
        <v>736</v>
      </c>
      <c r="D5499" s="222" t="s">
        <v>167</v>
      </c>
      <c r="E5499" s="199" t="s">
        <v>171</v>
      </c>
      <c r="F5499" s="200"/>
      <c r="G5499" s="200"/>
      <c r="H5499" s="200"/>
      <c r="I5499" s="200">
        <v>45727</v>
      </c>
      <c r="J5499" s="143">
        <f t="shared" si="85"/>
        <v>45727</v>
      </c>
      <c r="K5499" s="202">
        <v>3</v>
      </c>
      <c r="L5499" s="285" t="s">
        <v>6424</v>
      </c>
      <c r="M5499" s="223"/>
      <c r="N5499" s="203"/>
      <c r="O5499" s="222" t="s">
        <v>326</v>
      </c>
    </row>
    <row r="5500" spans="1:15" ht="29.25" customHeight="1">
      <c r="A5500" s="221" t="s">
        <v>100</v>
      </c>
      <c r="B5500" s="221" t="s">
        <v>788</v>
      </c>
      <c r="C5500" s="222" t="s">
        <v>736</v>
      </c>
      <c r="D5500" s="222" t="s">
        <v>167</v>
      </c>
      <c r="E5500" s="199" t="s">
        <v>163</v>
      </c>
      <c r="F5500" s="200" t="s">
        <v>2580</v>
      </c>
      <c r="G5500" s="200" t="s">
        <v>2581</v>
      </c>
      <c r="H5500" s="200" t="s">
        <v>2699</v>
      </c>
      <c r="I5500" s="200">
        <v>45727</v>
      </c>
      <c r="J5500" s="143">
        <f t="shared" si="85"/>
        <v>45727</v>
      </c>
      <c r="K5500" s="202">
        <v>5</v>
      </c>
      <c r="L5500" s="285" t="s">
        <v>6423</v>
      </c>
      <c r="M5500" s="223"/>
      <c r="N5500" s="203">
        <v>5.75</v>
      </c>
      <c r="O5500" s="222" t="s">
        <v>968</v>
      </c>
    </row>
    <row r="5501" spans="1:15" ht="29.25" customHeight="1">
      <c r="A5501" s="221" t="s">
        <v>100</v>
      </c>
      <c r="B5501" s="221" t="s">
        <v>788</v>
      </c>
      <c r="C5501" s="222" t="s">
        <v>736</v>
      </c>
      <c r="D5501" s="222" t="s">
        <v>167</v>
      </c>
      <c r="E5501" s="199" t="s">
        <v>171</v>
      </c>
      <c r="F5501" s="200"/>
      <c r="G5501" s="200"/>
      <c r="H5501" s="200"/>
      <c r="I5501" s="200">
        <v>45728</v>
      </c>
      <c r="J5501" s="143">
        <f t="shared" si="85"/>
        <v>45728</v>
      </c>
      <c r="K5501" s="202">
        <v>8</v>
      </c>
      <c r="L5501" s="285" t="s">
        <v>6424</v>
      </c>
      <c r="M5501" s="223"/>
      <c r="N5501" s="203"/>
      <c r="O5501" s="222" t="s">
        <v>326</v>
      </c>
    </row>
    <row r="5502" spans="1:15" ht="29.25" customHeight="1">
      <c r="A5502" s="221" t="s">
        <v>100</v>
      </c>
      <c r="B5502" s="221" t="s">
        <v>788</v>
      </c>
      <c r="C5502" s="222" t="s">
        <v>736</v>
      </c>
      <c r="D5502" s="222" t="s">
        <v>167</v>
      </c>
      <c r="E5502" s="199" t="s">
        <v>171</v>
      </c>
      <c r="F5502" s="200"/>
      <c r="G5502" s="200"/>
      <c r="H5502" s="200"/>
      <c r="I5502" s="200">
        <v>45729</v>
      </c>
      <c r="J5502" s="143">
        <f t="shared" si="85"/>
        <v>45729</v>
      </c>
      <c r="K5502" s="202">
        <v>8</v>
      </c>
      <c r="L5502" s="285" t="s">
        <v>6424</v>
      </c>
      <c r="M5502" s="223"/>
      <c r="N5502" s="203"/>
      <c r="O5502" s="222" t="s">
        <v>326</v>
      </c>
    </row>
    <row r="5503" spans="1:15" ht="29.25" customHeight="1">
      <c r="A5503" s="221" t="s">
        <v>100</v>
      </c>
      <c r="B5503" s="221" t="s">
        <v>788</v>
      </c>
      <c r="C5503" s="222" t="s">
        <v>736</v>
      </c>
      <c r="D5503" s="222" t="s">
        <v>167</v>
      </c>
      <c r="E5503" s="199" t="s">
        <v>163</v>
      </c>
      <c r="F5503" s="200" t="s">
        <v>3135</v>
      </c>
      <c r="G5503" s="200" t="s">
        <v>3136</v>
      </c>
      <c r="H5503" s="200" t="s">
        <v>3155</v>
      </c>
      <c r="I5503" s="200">
        <v>45730</v>
      </c>
      <c r="J5503" s="143">
        <f t="shared" si="85"/>
        <v>45730</v>
      </c>
      <c r="K5503" s="202">
        <v>1.5</v>
      </c>
      <c r="L5503" s="285" t="s">
        <v>6569</v>
      </c>
      <c r="M5503" s="223"/>
      <c r="N5503" s="203">
        <v>1.3125</v>
      </c>
      <c r="O5503" s="222" t="s">
        <v>968</v>
      </c>
    </row>
    <row r="5504" spans="1:15" ht="29.25" customHeight="1">
      <c r="A5504" s="221" t="s">
        <v>100</v>
      </c>
      <c r="B5504" s="221" t="s">
        <v>788</v>
      </c>
      <c r="C5504" s="222" t="s">
        <v>736</v>
      </c>
      <c r="D5504" s="222" t="s">
        <v>167</v>
      </c>
      <c r="E5504" s="199" t="s">
        <v>163</v>
      </c>
      <c r="F5504" s="200" t="s">
        <v>937</v>
      </c>
      <c r="G5504" s="200" t="s">
        <v>938</v>
      </c>
      <c r="H5504" s="200" t="s">
        <v>4797</v>
      </c>
      <c r="I5504" s="200">
        <v>45730</v>
      </c>
      <c r="J5504" s="143">
        <f t="shared" si="85"/>
        <v>45730</v>
      </c>
      <c r="K5504" s="202">
        <v>3</v>
      </c>
      <c r="L5504" s="284" t="s">
        <v>6570</v>
      </c>
      <c r="M5504" s="223"/>
      <c r="N5504" s="203">
        <v>5.625</v>
      </c>
      <c r="O5504" s="222" t="s">
        <v>961</v>
      </c>
    </row>
    <row r="5505" spans="1:15" ht="29.25" customHeight="1">
      <c r="A5505" s="221" t="s">
        <v>100</v>
      </c>
      <c r="B5505" s="221" t="s">
        <v>788</v>
      </c>
      <c r="C5505" s="222" t="s">
        <v>736</v>
      </c>
      <c r="D5505" s="222" t="s">
        <v>167</v>
      </c>
      <c r="E5505" s="199" t="s">
        <v>163</v>
      </c>
      <c r="F5505" s="200" t="s">
        <v>937</v>
      </c>
      <c r="G5505" s="200" t="s">
        <v>938</v>
      </c>
      <c r="H5505" s="200" t="s">
        <v>4794</v>
      </c>
      <c r="I5505" s="200">
        <v>45730</v>
      </c>
      <c r="J5505" s="143">
        <f t="shared" si="85"/>
        <v>45730</v>
      </c>
      <c r="K5505" s="202">
        <v>2</v>
      </c>
      <c r="L5505" s="284" t="s">
        <v>6571</v>
      </c>
      <c r="M5505" s="223"/>
      <c r="N5505" s="203">
        <v>14.5875</v>
      </c>
      <c r="O5505" s="222" t="s">
        <v>943</v>
      </c>
    </row>
    <row r="5506" spans="1:15" ht="29.25" customHeight="1">
      <c r="A5506" s="221" t="s">
        <v>100</v>
      </c>
      <c r="B5506" s="221" t="s">
        <v>788</v>
      </c>
      <c r="C5506" s="222" t="s">
        <v>736</v>
      </c>
      <c r="D5506" s="222" t="s">
        <v>167</v>
      </c>
      <c r="E5506" s="199" t="s">
        <v>163</v>
      </c>
      <c r="F5506" s="200" t="s">
        <v>3135</v>
      </c>
      <c r="G5506" s="200" t="s">
        <v>3136</v>
      </c>
      <c r="H5506" s="200" t="s">
        <v>3156</v>
      </c>
      <c r="I5506" s="200">
        <v>45730</v>
      </c>
      <c r="J5506" s="143">
        <f t="shared" si="85"/>
        <v>45730</v>
      </c>
      <c r="K5506" s="202">
        <v>1.5</v>
      </c>
      <c r="L5506" s="285" t="s">
        <v>6572</v>
      </c>
      <c r="M5506" s="223"/>
      <c r="N5506" s="203">
        <v>2.4375</v>
      </c>
      <c r="O5506" s="222" t="s">
        <v>968</v>
      </c>
    </row>
    <row r="5507" spans="1:15" ht="29.25" customHeight="1">
      <c r="A5507" s="221" t="s">
        <v>100</v>
      </c>
      <c r="B5507" s="221" t="s">
        <v>788</v>
      </c>
      <c r="C5507" s="222" t="s">
        <v>736</v>
      </c>
      <c r="D5507" s="222" t="s">
        <v>167</v>
      </c>
      <c r="E5507" s="199" t="s">
        <v>163</v>
      </c>
      <c r="F5507" s="200" t="s">
        <v>3135</v>
      </c>
      <c r="G5507" s="200" t="s">
        <v>3136</v>
      </c>
      <c r="H5507" s="200" t="s">
        <v>3151</v>
      </c>
      <c r="I5507" s="200">
        <v>45733</v>
      </c>
      <c r="J5507" s="143">
        <f t="shared" ref="J5507:J5570" si="86">I5507</f>
        <v>45733</v>
      </c>
      <c r="K5507" s="202">
        <v>2</v>
      </c>
      <c r="L5507" s="285" t="s">
        <v>6756</v>
      </c>
      <c r="M5507" s="223"/>
      <c r="N5507" s="203">
        <v>1.25</v>
      </c>
      <c r="O5507" s="222" t="s">
        <v>968</v>
      </c>
    </row>
    <row r="5508" spans="1:15" ht="29.25" customHeight="1">
      <c r="A5508" s="221" t="s">
        <v>100</v>
      </c>
      <c r="B5508" s="221" t="s">
        <v>788</v>
      </c>
      <c r="C5508" s="222" t="s">
        <v>736</v>
      </c>
      <c r="D5508" s="222" t="s">
        <v>167</v>
      </c>
      <c r="E5508" s="199" t="s">
        <v>163</v>
      </c>
      <c r="F5508" s="200" t="s">
        <v>5212</v>
      </c>
      <c r="G5508" s="200" t="s">
        <v>5213</v>
      </c>
      <c r="H5508" s="200" t="s">
        <v>5359</v>
      </c>
      <c r="I5508" s="200">
        <v>45733</v>
      </c>
      <c r="J5508" s="143">
        <f t="shared" si="86"/>
        <v>45733</v>
      </c>
      <c r="K5508" s="202">
        <v>2</v>
      </c>
      <c r="L5508" s="285" t="s">
        <v>6755</v>
      </c>
      <c r="M5508" s="223"/>
      <c r="N5508" s="203">
        <v>2.125</v>
      </c>
      <c r="O5508" s="222" t="s">
        <v>942</v>
      </c>
    </row>
    <row r="5509" spans="1:15" ht="29.25" customHeight="1">
      <c r="A5509" s="221" t="s">
        <v>100</v>
      </c>
      <c r="B5509" s="221" t="s">
        <v>788</v>
      </c>
      <c r="C5509" s="222" t="s">
        <v>736</v>
      </c>
      <c r="D5509" s="222" t="s">
        <v>167</v>
      </c>
      <c r="E5509" s="199" t="s">
        <v>163</v>
      </c>
      <c r="F5509" s="200" t="s">
        <v>3135</v>
      </c>
      <c r="G5509" s="200" t="s">
        <v>3136</v>
      </c>
      <c r="H5509" s="200" t="s">
        <v>3154</v>
      </c>
      <c r="I5509" s="200">
        <v>45733</v>
      </c>
      <c r="J5509" s="143">
        <f t="shared" si="86"/>
        <v>45733</v>
      </c>
      <c r="K5509" s="202">
        <v>4</v>
      </c>
      <c r="L5509" s="285" t="s">
        <v>6757</v>
      </c>
      <c r="M5509" s="223"/>
      <c r="N5509" s="203">
        <v>1.875</v>
      </c>
      <c r="O5509" s="222" t="s">
        <v>968</v>
      </c>
    </row>
    <row r="5510" spans="1:15" ht="29.25" customHeight="1">
      <c r="A5510" s="221" t="s">
        <v>100</v>
      </c>
      <c r="B5510" s="221" t="s">
        <v>788</v>
      </c>
      <c r="C5510" s="222" t="s">
        <v>736</v>
      </c>
      <c r="D5510" s="222" t="s">
        <v>167</v>
      </c>
      <c r="E5510" s="199" t="s">
        <v>163</v>
      </c>
      <c r="F5510" s="200" t="s">
        <v>5212</v>
      </c>
      <c r="G5510" s="200" t="s">
        <v>5213</v>
      </c>
      <c r="H5510" s="200" t="s">
        <v>5359</v>
      </c>
      <c r="I5510" s="200">
        <v>45734</v>
      </c>
      <c r="J5510" s="143">
        <f t="shared" si="86"/>
        <v>45734</v>
      </c>
      <c r="K5510" s="202">
        <v>9.5</v>
      </c>
      <c r="L5510" s="284" t="s">
        <v>6758</v>
      </c>
      <c r="M5510" s="223"/>
      <c r="N5510" s="203">
        <v>2.125</v>
      </c>
      <c r="O5510" s="222" t="s">
        <v>942</v>
      </c>
    </row>
    <row r="5511" spans="1:15" ht="29.25" customHeight="1">
      <c r="A5511" s="221" t="s">
        <v>100</v>
      </c>
      <c r="B5511" s="221" t="s">
        <v>788</v>
      </c>
      <c r="C5511" s="222" t="s">
        <v>736</v>
      </c>
      <c r="D5511" s="222" t="s">
        <v>167</v>
      </c>
      <c r="E5511" s="199" t="s">
        <v>163</v>
      </c>
      <c r="F5511" s="200" t="s">
        <v>5212</v>
      </c>
      <c r="G5511" s="200" t="s">
        <v>5213</v>
      </c>
      <c r="H5511" s="200" t="s">
        <v>5359</v>
      </c>
      <c r="I5511" s="200">
        <v>45735</v>
      </c>
      <c r="J5511" s="143">
        <f t="shared" si="86"/>
        <v>45735</v>
      </c>
      <c r="K5511" s="202">
        <v>2</v>
      </c>
      <c r="L5511" s="284" t="s">
        <v>6759</v>
      </c>
      <c r="M5511" s="223"/>
      <c r="N5511" s="203">
        <v>2.125</v>
      </c>
      <c r="O5511" s="222" t="s">
        <v>942</v>
      </c>
    </row>
    <row r="5512" spans="1:15" ht="29.25" customHeight="1">
      <c r="A5512" s="221" t="s">
        <v>100</v>
      </c>
      <c r="B5512" s="221" t="s">
        <v>788</v>
      </c>
      <c r="C5512" s="222" t="s">
        <v>736</v>
      </c>
      <c r="D5512" s="222" t="s">
        <v>167</v>
      </c>
      <c r="E5512" s="199" t="s">
        <v>163</v>
      </c>
      <c r="F5512" s="200" t="s">
        <v>5212</v>
      </c>
      <c r="G5512" s="200" t="s">
        <v>5213</v>
      </c>
      <c r="H5512" s="200" t="s">
        <v>5360</v>
      </c>
      <c r="I5512" s="200">
        <v>45735</v>
      </c>
      <c r="J5512" s="143">
        <f t="shared" si="86"/>
        <v>45735</v>
      </c>
      <c r="K5512" s="202">
        <v>6</v>
      </c>
      <c r="L5512" s="284" t="s">
        <v>6760</v>
      </c>
      <c r="M5512" s="223"/>
      <c r="N5512" s="203">
        <v>1.575</v>
      </c>
      <c r="O5512" s="222" t="s">
        <v>943</v>
      </c>
    </row>
    <row r="5513" spans="1:15" ht="29.25" customHeight="1">
      <c r="A5513" s="221" t="s">
        <v>100</v>
      </c>
      <c r="B5513" s="221" t="s">
        <v>788</v>
      </c>
      <c r="C5513" s="222" t="s">
        <v>736</v>
      </c>
      <c r="D5513" s="222" t="s">
        <v>167</v>
      </c>
      <c r="E5513" s="199" t="s">
        <v>166</v>
      </c>
      <c r="F5513" s="200"/>
      <c r="G5513" s="200"/>
      <c r="H5513" s="200"/>
      <c r="I5513" s="200">
        <v>45736</v>
      </c>
      <c r="J5513" s="143">
        <f t="shared" si="86"/>
        <v>45736</v>
      </c>
      <c r="K5513" s="202">
        <v>4</v>
      </c>
      <c r="L5513" s="284" t="s">
        <v>6762</v>
      </c>
      <c r="M5513" s="223"/>
      <c r="N5513" s="203"/>
      <c r="O5513" s="222" t="s">
        <v>326</v>
      </c>
    </row>
    <row r="5514" spans="1:15" ht="29.25" customHeight="1">
      <c r="A5514" s="221" t="s">
        <v>100</v>
      </c>
      <c r="B5514" s="221" t="s">
        <v>788</v>
      </c>
      <c r="C5514" s="222" t="s">
        <v>736</v>
      </c>
      <c r="D5514" s="222" t="s">
        <v>167</v>
      </c>
      <c r="E5514" s="199" t="s">
        <v>163</v>
      </c>
      <c r="F5514" s="200" t="s">
        <v>937</v>
      </c>
      <c r="G5514" s="200" t="s">
        <v>938</v>
      </c>
      <c r="H5514" s="200" t="s">
        <v>4798</v>
      </c>
      <c r="I5514" s="200">
        <v>45736</v>
      </c>
      <c r="J5514" s="143">
        <f t="shared" si="86"/>
        <v>45736</v>
      </c>
      <c r="K5514" s="202">
        <v>2</v>
      </c>
      <c r="L5514" s="285" t="s">
        <v>6761</v>
      </c>
      <c r="M5514" s="223"/>
      <c r="N5514" s="203">
        <v>0</v>
      </c>
      <c r="O5514" s="222" t="s">
        <v>326</v>
      </c>
    </row>
    <row r="5515" spans="1:15" ht="29.25" customHeight="1">
      <c r="A5515" s="221" t="s">
        <v>100</v>
      </c>
      <c r="B5515" s="221" t="s">
        <v>788</v>
      </c>
      <c r="C5515" s="222" t="s">
        <v>736</v>
      </c>
      <c r="D5515" s="222" t="s">
        <v>167</v>
      </c>
      <c r="E5515" s="199" t="s">
        <v>163</v>
      </c>
      <c r="F5515" s="200" t="s">
        <v>5212</v>
      </c>
      <c r="G5515" s="200" t="s">
        <v>5213</v>
      </c>
      <c r="H5515" s="200" t="s">
        <v>5360</v>
      </c>
      <c r="I5515" s="200">
        <v>45736</v>
      </c>
      <c r="J5515" s="143">
        <f t="shared" si="86"/>
        <v>45736</v>
      </c>
      <c r="K5515" s="202">
        <v>2</v>
      </c>
      <c r="L5515" s="284" t="s">
        <v>6763</v>
      </c>
      <c r="M5515" s="223"/>
      <c r="N5515" s="203">
        <v>1.575</v>
      </c>
      <c r="O5515" s="222" t="s">
        <v>943</v>
      </c>
    </row>
    <row r="5516" spans="1:15" ht="29.25" customHeight="1">
      <c r="A5516" s="221" t="s">
        <v>100</v>
      </c>
      <c r="B5516" s="221" t="s">
        <v>788</v>
      </c>
      <c r="C5516" s="222" t="s">
        <v>736</v>
      </c>
      <c r="D5516" s="222" t="s">
        <v>167</v>
      </c>
      <c r="E5516" s="199" t="s">
        <v>163</v>
      </c>
      <c r="F5516" s="200" t="s">
        <v>937</v>
      </c>
      <c r="G5516" s="200" t="s">
        <v>938</v>
      </c>
      <c r="H5516" s="200" t="s">
        <v>4797</v>
      </c>
      <c r="I5516" s="200">
        <v>45737</v>
      </c>
      <c r="J5516" s="143">
        <f t="shared" si="86"/>
        <v>45737</v>
      </c>
      <c r="K5516" s="202">
        <v>8</v>
      </c>
      <c r="L5516" s="284" t="s">
        <v>6764</v>
      </c>
      <c r="M5516" s="223"/>
      <c r="N5516" s="203">
        <v>5.625</v>
      </c>
      <c r="O5516" s="222" t="s">
        <v>961</v>
      </c>
    </row>
    <row r="5517" spans="1:15" ht="29.25" customHeight="1">
      <c r="A5517" s="221" t="s">
        <v>100</v>
      </c>
      <c r="B5517" s="221" t="s">
        <v>788</v>
      </c>
      <c r="C5517" s="222" t="s">
        <v>736</v>
      </c>
      <c r="D5517" s="222" t="s">
        <v>167</v>
      </c>
      <c r="E5517" s="199" t="s">
        <v>166</v>
      </c>
      <c r="F5517" s="200"/>
      <c r="G5517" s="200"/>
      <c r="H5517" s="200"/>
      <c r="I5517" s="200">
        <v>45740</v>
      </c>
      <c r="J5517" s="143">
        <f t="shared" si="86"/>
        <v>45740</v>
      </c>
      <c r="K5517" s="202">
        <v>6</v>
      </c>
      <c r="L5517" s="284" t="s">
        <v>6765</v>
      </c>
      <c r="M5517" s="223"/>
      <c r="N5517" s="203"/>
      <c r="O5517" s="222" t="s">
        <v>326</v>
      </c>
    </row>
    <row r="5518" spans="1:15" ht="29.25" customHeight="1">
      <c r="A5518" s="221" t="s">
        <v>100</v>
      </c>
      <c r="B5518" s="221" t="s">
        <v>788</v>
      </c>
      <c r="C5518" s="222" t="s">
        <v>736</v>
      </c>
      <c r="D5518" s="222" t="s">
        <v>167</v>
      </c>
      <c r="E5518" s="199" t="s">
        <v>163</v>
      </c>
      <c r="F5518" s="200" t="s">
        <v>5212</v>
      </c>
      <c r="G5518" s="200" t="s">
        <v>5213</v>
      </c>
      <c r="H5518" s="200"/>
      <c r="I5518" s="200">
        <v>45740</v>
      </c>
      <c r="J5518" s="143">
        <f t="shared" si="86"/>
        <v>45740</v>
      </c>
      <c r="K5518" s="202">
        <v>2</v>
      </c>
      <c r="L5518" s="285" t="s">
        <v>6766</v>
      </c>
      <c r="M5518" s="223"/>
      <c r="N5518" s="203"/>
      <c r="O5518" s="222" t="s">
        <v>326</v>
      </c>
    </row>
    <row r="5519" spans="1:15" ht="29.25" customHeight="1">
      <c r="A5519" s="221" t="s">
        <v>100</v>
      </c>
      <c r="B5519" s="221" t="s">
        <v>788</v>
      </c>
      <c r="C5519" s="222" t="s">
        <v>736</v>
      </c>
      <c r="D5519" s="222" t="s">
        <v>167</v>
      </c>
      <c r="E5519" s="199" t="s">
        <v>163</v>
      </c>
      <c r="F5519" s="200" t="s">
        <v>5212</v>
      </c>
      <c r="G5519" s="200" t="s">
        <v>5213</v>
      </c>
      <c r="H5519" s="200" t="s">
        <v>5361</v>
      </c>
      <c r="I5519" s="200">
        <v>45741</v>
      </c>
      <c r="J5519" s="143">
        <f t="shared" si="86"/>
        <v>45741</v>
      </c>
      <c r="K5519" s="202">
        <v>2</v>
      </c>
      <c r="L5519" s="285" t="s">
        <v>6767</v>
      </c>
      <c r="M5519" s="223"/>
      <c r="N5519" s="203">
        <v>6.875</v>
      </c>
      <c r="O5519" s="222" t="s">
        <v>943</v>
      </c>
    </row>
    <row r="5520" spans="1:15" ht="29.25" customHeight="1">
      <c r="A5520" s="221" t="s">
        <v>100</v>
      </c>
      <c r="B5520" s="221" t="s">
        <v>788</v>
      </c>
      <c r="C5520" s="222" t="s">
        <v>736</v>
      </c>
      <c r="D5520" s="222" t="s">
        <v>167</v>
      </c>
      <c r="E5520" s="199" t="s">
        <v>166</v>
      </c>
      <c r="F5520" s="200"/>
      <c r="G5520" s="200"/>
      <c r="H5520" s="200"/>
      <c r="I5520" s="200">
        <v>45742</v>
      </c>
      <c r="J5520" s="143">
        <f t="shared" si="86"/>
        <v>45742</v>
      </c>
      <c r="K5520" s="202">
        <v>2</v>
      </c>
      <c r="L5520" s="284" t="s">
        <v>6769</v>
      </c>
      <c r="M5520" s="223"/>
      <c r="N5520" s="203"/>
      <c r="O5520" s="222" t="s">
        <v>326</v>
      </c>
    </row>
    <row r="5521" spans="1:15" ht="29.25" customHeight="1">
      <c r="A5521" s="221" t="s">
        <v>100</v>
      </c>
      <c r="B5521" s="221" t="s">
        <v>788</v>
      </c>
      <c r="C5521" s="222" t="s">
        <v>736</v>
      </c>
      <c r="D5521" s="222" t="s">
        <v>167</v>
      </c>
      <c r="E5521" s="199" t="s">
        <v>166</v>
      </c>
      <c r="F5521" s="200"/>
      <c r="G5521" s="200"/>
      <c r="H5521" s="200"/>
      <c r="I5521" s="200">
        <v>45742</v>
      </c>
      <c r="J5521" s="143">
        <f t="shared" si="86"/>
        <v>45742</v>
      </c>
      <c r="K5521" s="202">
        <v>1</v>
      </c>
      <c r="L5521" s="285" t="s">
        <v>2942</v>
      </c>
      <c r="M5521" s="223"/>
      <c r="N5521" s="203"/>
      <c r="O5521" s="222" t="s">
        <v>326</v>
      </c>
    </row>
    <row r="5522" spans="1:15" ht="29.25" customHeight="1">
      <c r="A5522" s="221" t="s">
        <v>100</v>
      </c>
      <c r="B5522" s="221" t="s">
        <v>788</v>
      </c>
      <c r="C5522" s="222" t="s">
        <v>736</v>
      </c>
      <c r="D5522" s="222" t="s">
        <v>167</v>
      </c>
      <c r="E5522" s="199" t="s">
        <v>163</v>
      </c>
      <c r="F5522" s="200" t="s">
        <v>937</v>
      </c>
      <c r="G5522" s="200" t="s">
        <v>938</v>
      </c>
      <c r="H5522" s="200" t="s">
        <v>4753</v>
      </c>
      <c r="I5522" s="200">
        <v>45742</v>
      </c>
      <c r="J5522" s="143">
        <f t="shared" si="86"/>
        <v>45742</v>
      </c>
      <c r="K5522" s="202">
        <v>4</v>
      </c>
      <c r="L5522" s="285" t="s">
        <v>6770</v>
      </c>
      <c r="M5522" s="223"/>
      <c r="N5522" s="203">
        <v>0.4375</v>
      </c>
      <c r="O5522" s="222" t="s">
        <v>943</v>
      </c>
    </row>
    <row r="5523" spans="1:15" ht="29.25" customHeight="1">
      <c r="A5523" s="221" t="s">
        <v>100</v>
      </c>
      <c r="B5523" s="221" t="s">
        <v>788</v>
      </c>
      <c r="C5523" s="222" t="s">
        <v>736</v>
      </c>
      <c r="D5523" s="222" t="s">
        <v>167</v>
      </c>
      <c r="E5523" s="199" t="s">
        <v>163</v>
      </c>
      <c r="F5523" s="200" t="s">
        <v>937</v>
      </c>
      <c r="G5523" s="200" t="s">
        <v>938</v>
      </c>
      <c r="H5523" s="200" t="s">
        <v>4753</v>
      </c>
      <c r="I5523" s="200">
        <v>45742</v>
      </c>
      <c r="J5523" s="143">
        <f t="shared" si="86"/>
        <v>45742</v>
      </c>
      <c r="K5523" s="202">
        <v>3</v>
      </c>
      <c r="L5523" s="285" t="s">
        <v>6771</v>
      </c>
      <c r="M5523" s="223"/>
      <c r="N5523" s="203">
        <v>0.4375</v>
      </c>
      <c r="O5523" s="222" t="s">
        <v>943</v>
      </c>
    </row>
    <row r="5524" spans="1:15" ht="29.25" customHeight="1">
      <c r="A5524" s="221" t="s">
        <v>100</v>
      </c>
      <c r="B5524" s="221" t="s">
        <v>788</v>
      </c>
      <c r="C5524" s="222" t="s">
        <v>736</v>
      </c>
      <c r="D5524" s="222" t="s">
        <v>167</v>
      </c>
      <c r="E5524" s="199" t="s">
        <v>163</v>
      </c>
      <c r="F5524" s="200" t="s">
        <v>5212</v>
      </c>
      <c r="G5524" s="200" t="s">
        <v>5213</v>
      </c>
      <c r="H5524" s="200" t="s">
        <v>5361</v>
      </c>
      <c r="I5524" s="200">
        <v>45742</v>
      </c>
      <c r="J5524" s="143">
        <f t="shared" si="86"/>
        <v>45742</v>
      </c>
      <c r="K5524" s="202">
        <v>4</v>
      </c>
      <c r="L5524" s="284" t="s">
        <v>6768</v>
      </c>
      <c r="M5524" s="223"/>
      <c r="N5524" s="203">
        <v>6.875</v>
      </c>
      <c r="O5524" s="222" t="s">
        <v>943</v>
      </c>
    </row>
    <row r="5525" spans="1:15" ht="29.25" customHeight="1">
      <c r="A5525" s="221" t="s">
        <v>100</v>
      </c>
      <c r="B5525" s="221" t="s">
        <v>788</v>
      </c>
      <c r="C5525" s="222" t="s">
        <v>736</v>
      </c>
      <c r="D5525" s="222" t="s">
        <v>167</v>
      </c>
      <c r="E5525" s="199" t="s">
        <v>163</v>
      </c>
      <c r="F5525" s="200" t="s">
        <v>3135</v>
      </c>
      <c r="G5525" s="200" t="s">
        <v>3136</v>
      </c>
      <c r="H5525" s="200" t="s">
        <v>4561</v>
      </c>
      <c r="I5525" s="200">
        <v>45743</v>
      </c>
      <c r="J5525" s="143">
        <f t="shared" si="86"/>
        <v>45743</v>
      </c>
      <c r="K5525" s="202">
        <v>8</v>
      </c>
      <c r="L5525" s="285" t="s">
        <v>6978</v>
      </c>
      <c r="M5525" s="223"/>
      <c r="N5525" s="203">
        <v>0.97499999999999998</v>
      </c>
      <c r="O5525" s="222" t="s">
        <v>992</v>
      </c>
    </row>
    <row r="5526" spans="1:15" ht="29.25" customHeight="1">
      <c r="A5526" s="221" t="s">
        <v>100</v>
      </c>
      <c r="B5526" s="221" t="s">
        <v>788</v>
      </c>
      <c r="C5526" s="222" t="s">
        <v>736</v>
      </c>
      <c r="D5526" s="222" t="s">
        <v>167</v>
      </c>
      <c r="E5526" s="199" t="s">
        <v>163</v>
      </c>
      <c r="F5526" s="200" t="s">
        <v>3135</v>
      </c>
      <c r="G5526" s="200" t="s">
        <v>3136</v>
      </c>
      <c r="H5526" s="200" t="s">
        <v>4561</v>
      </c>
      <c r="I5526" s="200">
        <v>45744</v>
      </c>
      <c r="J5526" s="143">
        <f t="shared" si="86"/>
        <v>45744</v>
      </c>
      <c r="K5526" s="202">
        <v>4</v>
      </c>
      <c r="L5526" s="285" t="s">
        <v>6978</v>
      </c>
      <c r="M5526" s="223"/>
      <c r="N5526" s="203">
        <v>0.97499999999999998</v>
      </c>
      <c r="O5526" s="222" t="s">
        <v>992</v>
      </c>
    </row>
    <row r="5527" spans="1:15" ht="29.25" customHeight="1">
      <c r="A5527" s="221" t="s">
        <v>100</v>
      </c>
      <c r="B5527" s="221" t="s">
        <v>788</v>
      </c>
      <c r="C5527" s="222" t="s">
        <v>736</v>
      </c>
      <c r="D5527" s="222" t="s">
        <v>167</v>
      </c>
      <c r="E5527" s="199" t="s">
        <v>163</v>
      </c>
      <c r="F5527" s="200" t="s">
        <v>5212</v>
      </c>
      <c r="G5527" s="200" t="s">
        <v>5213</v>
      </c>
      <c r="H5527" s="200" t="s">
        <v>5361</v>
      </c>
      <c r="I5527" s="200">
        <v>45744</v>
      </c>
      <c r="J5527" s="143">
        <f t="shared" si="86"/>
        <v>45744</v>
      </c>
      <c r="K5527" s="202">
        <v>4</v>
      </c>
      <c r="L5527" s="285" t="s">
        <v>6979</v>
      </c>
      <c r="M5527" s="223"/>
      <c r="N5527" s="203">
        <v>6.875</v>
      </c>
      <c r="O5527" s="222" t="s">
        <v>943</v>
      </c>
    </row>
    <row r="5528" spans="1:15" ht="29.25" customHeight="1">
      <c r="A5528" s="221" t="s">
        <v>100</v>
      </c>
      <c r="B5528" s="221" t="s">
        <v>788</v>
      </c>
      <c r="C5528" s="222" t="s">
        <v>736</v>
      </c>
      <c r="D5528" s="222" t="s">
        <v>167</v>
      </c>
      <c r="E5528" s="199" t="s">
        <v>163</v>
      </c>
      <c r="F5528" s="200" t="s">
        <v>3135</v>
      </c>
      <c r="G5528" s="200" t="s">
        <v>3136</v>
      </c>
      <c r="H5528" s="200" t="s">
        <v>4561</v>
      </c>
      <c r="I5528" s="200">
        <v>45747</v>
      </c>
      <c r="J5528" s="143">
        <f t="shared" si="86"/>
        <v>45747</v>
      </c>
      <c r="K5528" s="202">
        <v>4</v>
      </c>
      <c r="L5528" s="285" t="s">
        <v>6980</v>
      </c>
      <c r="M5528" s="223"/>
      <c r="N5528" s="203">
        <v>0.97499999999999998</v>
      </c>
      <c r="O5528" s="222" t="s">
        <v>992</v>
      </c>
    </row>
    <row r="5529" spans="1:15" ht="29.25" customHeight="1">
      <c r="A5529" s="221" t="s">
        <v>100</v>
      </c>
      <c r="B5529" s="221" t="s">
        <v>788</v>
      </c>
      <c r="C5529" s="222" t="s">
        <v>736</v>
      </c>
      <c r="D5529" s="222" t="s">
        <v>167</v>
      </c>
      <c r="E5529" s="199" t="s">
        <v>163</v>
      </c>
      <c r="F5529" s="200" t="s">
        <v>5212</v>
      </c>
      <c r="G5529" s="200" t="s">
        <v>5213</v>
      </c>
      <c r="H5529" s="200" t="s">
        <v>5361</v>
      </c>
      <c r="I5529" s="200">
        <v>45747</v>
      </c>
      <c r="J5529" s="143">
        <f t="shared" si="86"/>
        <v>45747</v>
      </c>
      <c r="K5529" s="202">
        <v>4</v>
      </c>
      <c r="L5529" s="284" t="s">
        <v>6981</v>
      </c>
      <c r="M5529" s="223"/>
      <c r="N5529" s="203">
        <v>6.875</v>
      </c>
      <c r="O5529" s="222" t="s">
        <v>943</v>
      </c>
    </row>
    <row r="5530" spans="1:15" ht="29.25" customHeight="1">
      <c r="A5530" s="221" t="s">
        <v>100</v>
      </c>
      <c r="B5530" s="221" t="s">
        <v>788</v>
      </c>
      <c r="C5530" s="222" t="s">
        <v>736</v>
      </c>
      <c r="D5530" s="222" t="s">
        <v>167</v>
      </c>
      <c r="E5530" s="199" t="s">
        <v>163</v>
      </c>
      <c r="F5530" s="200" t="s">
        <v>3135</v>
      </c>
      <c r="G5530" s="200" t="s">
        <v>3136</v>
      </c>
      <c r="H5530" s="200" t="s">
        <v>4561</v>
      </c>
      <c r="I5530" s="200">
        <v>45748</v>
      </c>
      <c r="J5530" s="143">
        <f t="shared" si="86"/>
        <v>45748</v>
      </c>
      <c r="K5530" s="202">
        <v>8</v>
      </c>
      <c r="L5530" s="285" t="s">
        <v>6980</v>
      </c>
      <c r="M5530" s="223"/>
      <c r="N5530" s="203">
        <v>0.97499999999999998</v>
      </c>
      <c r="O5530" s="222" t="s">
        <v>992</v>
      </c>
    </row>
    <row r="5531" spans="1:15" ht="29.25" customHeight="1">
      <c r="A5531" s="221" t="s">
        <v>100</v>
      </c>
      <c r="B5531" s="221" t="s">
        <v>788</v>
      </c>
      <c r="C5531" s="222" t="s">
        <v>736</v>
      </c>
      <c r="D5531" s="222" t="s">
        <v>167</v>
      </c>
      <c r="E5531" s="199" t="s">
        <v>163</v>
      </c>
      <c r="F5531" s="200" t="s">
        <v>5212</v>
      </c>
      <c r="G5531" s="200" t="s">
        <v>5213</v>
      </c>
      <c r="H5531" s="200" t="s">
        <v>5361</v>
      </c>
      <c r="I5531" s="200">
        <v>45748</v>
      </c>
      <c r="J5531" s="143">
        <f t="shared" si="86"/>
        <v>45748</v>
      </c>
      <c r="K5531" s="202">
        <v>1</v>
      </c>
      <c r="L5531" s="285" t="s">
        <v>6982</v>
      </c>
      <c r="M5531" s="223"/>
      <c r="N5531" s="203">
        <v>6.875</v>
      </c>
      <c r="O5531" s="222" t="s">
        <v>943</v>
      </c>
    </row>
    <row r="5532" spans="1:15" ht="29.25" customHeight="1">
      <c r="A5532" s="221" t="s">
        <v>100</v>
      </c>
      <c r="B5532" s="221" t="s">
        <v>788</v>
      </c>
      <c r="C5532" s="222" t="s">
        <v>736</v>
      </c>
      <c r="D5532" s="222" t="s">
        <v>167</v>
      </c>
      <c r="E5532" s="199" t="s">
        <v>163</v>
      </c>
      <c r="F5532" s="200" t="s">
        <v>3135</v>
      </c>
      <c r="G5532" s="200" t="s">
        <v>3136</v>
      </c>
      <c r="H5532" s="200" t="s">
        <v>4561</v>
      </c>
      <c r="I5532" s="200">
        <v>45749</v>
      </c>
      <c r="J5532" s="143">
        <f t="shared" si="86"/>
        <v>45749</v>
      </c>
      <c r="K5532" s="202">
        <v>6</v>
      </c>
      <c r="L5532" s="285" t="s">
        <v>6983</v>
      </c>
      <c r="M5532" s="223"/>
      <c r="N5532" s="203">
        <v>0.97499999999999998</v>
      </c>
      <c r="O5532" s="222" t="s">
        <v>992</v>
      </c>
    </row>
    <row r="5533" spans="1:15" ht="29.25" customHeight="1">
      <c r="A5533" s="221" t="s">
        <v>100</v>
      </c>
      <c r="B5533" s="221" t="s">
        <v>788</v>
      </c>
      <c r="C5533" s="222" t="s">
        <v>736</v>
      </c>
      <c r="D5533" s="222" t="s">
        <v>167</v>
      </c>
      <c r="E5533" s="199" t="s">
        <v>163</v>
      </c>
      <c r="F5533" s="200" t="s">
        <v>5212</v>
      </c>
      <c r="G5533" s="200" t="s">
        <v>5213</v>
      </c>
      <c r="H5533" s="200" t="s">
        <v>5361</v>
      </c>
      <c r="I5533" s="200">
        <v>45749</v>
      </c>
      <c r="J5533" s="143">
        <f t="shared" si="86"/>
        <v>45749</v>
      </c>
      <c r="K5533" s="202">
        <v>2</v>
      </c>
      <c r="L5533" s="285" t="s">
        <v>6984</v>
      </c>
      <c r="M5533" s="223"/>
      <c r="N5533" s="203">
        <v>6.875</v>
      </c>
      <c r="O5533" s="222" t="s">
        <v>943</v>
      </c>
    </row>
    <row r="5534" spans="1:15" ht="29.25" customHeight="1">
      <c r="A5534" s="221" t="s">
        <v>100</v>
      </c>
      <c r="B5534" s="221" t="s">
        <v>788</v>
      </c>
      <c r="C5534" s="222" t="s">
        <v>736</v>
      </c>
      <c r="D5534" s="222" t="s">
        <v>167</v>
      </c>
      <c r="E5534" s="199" t="s">
        <v>163</v>
      </c>
      <c r="F5534" s="200" t="s">
        <v>3135</v>
      </c>
      <c r="G5534" s="200" t="s">
        <v>3136</v>
      </c>
      <c r="H5534" s="200" t="s">
        <v>4561</v>
      </c>
      <c r="I5534" s="200">
        <v>45754</v>
      </c>
      <c r="J5534" s="143">
        <f t="shared" si="86"/>
        <v>45754</v>
      </c>
      <c r="K5534" s="202">
        <v>4</v>
      </c>
      <c r="L5534" s="285" t="s">
        <v>6985</v>
      </c>
      <c r="M5534" s="223"/>
      <c r="N5534" s="203">
        <v>0.97499999999999998</v>
      </c>
      <c r="O5534" s="222" t="s">
        <v>992</v>
      </c>
    </row>
    <row r="5535" spans="1:15" ht="29.25" customHeight="1">
      <c r="A5535" s="221" t="s">
        <v>100</v>
      </c>
      <c r="B5535" s="221" t="s">
        <v>788</v>
      </c>
      <c r="C5535" s="222" t="s">
        <v>736</v>
      </c>
      <c r="D5535" s="222" t="s">
        <v>167</v>
      </c>
      <c r="E5535" s="199" t="s">
        <v>163</v>
      </c>
      <c r="F5535" s="200" t="s">
        <v>5212</v>
      </c>
      <c r="G5535" s="200" t="s">
        <v>5213</v>
      </c>
      <c r="H5535" s="200" t="s">
        <v>5361</v>
      </c>
      <c r="I5535" s="200">
        <v>45754</v>
      </c>
      <c r="J5535" s="143">
        <f t="shared" si="86"/>
        <v>45754</v>
      </c>
      <c r="K5535" s="202">
        <v>4</v>
      </c>
      <c r="L5535" s="285" t="s">
        <v>6986</v>
      </c>
      <c r="M5535" s="223"/>
      <c r="N5535" s="203">
        <v>6.875</v>
      </c>
      <c r="O5535" s="222" t="s">
        <v>943</v>
      </c>
    </row>
    <row r="5536" spans="1:15" ht="29.25" customHeight="1">
      <c r="A5536" s="221" t="s">
        <v>100</v>
      </c>
      <c r="B5536" s="221" t="s">
        <v>788</v>
      </c>
      <c r="C5536" s="222" t="s">
        <v>736</v>
      </c>
      <c r="D5536" s="222" t="s">
        <v>167</v>
      </c>
      <c r="E5536" s="199" t="s">
        <v>163</v>
      </c>
      <c r="F5536" s="200" t="s">
        <v>3135</v>
      </c>
      <c r="G5536" s="200" t="s">
        <v>3136</v>
      </c>
      <c r="H5536" s="200"/>
      <c r="I5536" s="200">
        <v>45755</v>
      </c>
      <c r="J5536" s="143">
        <f t="shared" si="86"/>
        <v>45755</v>
      </c>
      <c r="K5536" s="202">
        <v>1</v>
      </c>
      <c r="L5536" s="285" t="s">
        <v>6988</v>
      </c>
      <c r="M5536" s="223"/>
      <c r="N5536" s="203"/>
      <c r="O5536" s="222" t="s">
        <v>326</v>
      </c>
    </row>
    <row r="5537" spans="1:15" ht="29.25" customHeight="1">
      <c r="A5537" s="221" t="s">
        <v>100</v>
      </c>
      <c r="B5537" s="221" t="s">
        <v>788</v>
      </c>
      <c r="C5537" s="222" t="s">
        <v>736</v>
      </c>
      <c r="D5537" s="222" t="s">
        <v>167</v>
      </c>
      <c r="E5537" s="199" t="s">
        <v>163</v>
      </c>
      <c r="F5537" s="200" t="s">
        <v>5212</v>
      </c>
      <c r="G5537" s="200" t="s">
        <v>5213</v>
      </c>
      <c r="H5537" s="200" t="s">
        <v>5361</v>
      </c>
      <c r="I5537" s="200">
        <v>45755</v>
      </c>
      <c r="J5537" s="143">
        <f t="shared" si="86"/>
        <v>45755</v>
      </c>
      <c r="K5537" s="202">
        <v>8</v>
      </c>
      <c r="L5537" s="285" t="s">
        <v>6987</v>
      </c>
      <c r="M5537" s="223"/>
      <c r="N5537" s="203">
        <v>6.875</v>
      </c>
      <c r="O5537" s="222" t="s">
        <v>943</v>
      </c>
    </row>
    <row r="5538" spans="1:15" ht="29.25" customHeight="1">
      <c r="A5538" s="221" t="s">
        <v>100</v>
      </c>
      <c r="B5538" s="221" t="s">
        <v>788</v>
      </c>
      <c r="C5538" s="222" t="s">
        <v>736</v>
      </c>
      <c r="D5538" s="222" t="s">
        <v>167</v>
      </c>
      <c r="E5538" s="199" t="s">
        <v>163</v>
      </c>
      <c r="F5538" s="200" t="s">
        <v>3135</v>
      </c>
      <c r="G5538" s="200" t="s">
        <v>3136</v>
      </c>
      <c r="H5538" s="200" t="s">
        <v>4561</v>
      </c>
      <c r="I5538" s="200">
        <v>45756</v>
      </c>
      <c r="J5538" s="143">
        <f t="shared" si="86"/>
        <v>45756</v>
      </c>
      <c r="K5538" s="202">
        <v>9</v>
      </c>
      <c r="L5538" s="285" t="s">
        <v>6989</v>
      </c>
      <c r="M5538" s="223"/>
      <c r="N5538" s="203">
        <v>0.97499999999999998</v>
      </c>
      <c r="O5538" s="222" t="s">
        <v>992</v>
      </c>
    </row>
    <row r="5539" spans="1:15" ht="29.25" customHeight="1">
      <c r="A5539" s="221" t="s">
        <v>100</v>
      </c>
      <c r="B5539" s="221" t="s">
        <v>788</v>
      </c>
      <c r="C5539" s="222" t="s">
        <v>736</v>
      </c>
      <c r="D5539" s="222" t="s">
        <v>167</v>
      </c>
      <c r="E5539" s="199" t="s">
        <v>163</v>
      </c>
      <c r="F5539" s="200" t="s">
        <v>937</v>
      </c>
      <c r="G5539" s="200" t="s">
        <v>938</v>
      </c>
      <c r="H5539" s="200" t="s">
        <v>4797</v>
      </c>
      <c r="I5539" s="200">
        <v>45757</v>
      </c>
      <c r="J5539" s="143">
        <f t="shared" si="86"/>
        <v>45757</v>
      </c>
      <c r="K5539" s="202">
        <v>2</v>
      </c>
      <c r="L5539" s="285" t="s">
        <v>7198</v>
      </c>
      <c r="M5539" s="223"/>
      <c r="N5539" s="203">
        <v>5.625</v>
      </c>
      <c r="O5539" s="222" t="s">
        <v>961</v>
      </c>
    </row>
    <row r="5540" spans="1:15" ht="29.25" customHeight="1">
      <c r="A5540" s="221" t="s">
        <v>100</v>
      </c>
      <c r="B5540" s="221" t="s">
        <v>788</v>
      </c>
      <c r="C5540" s="222" t="s">
        <v>736</v>
      </c>
      <c r="D5540" s="222" t="s">
        <v>167</v>
      </c>
      <c r="E5540" s="199" t="s">
        <v>163</v>
      </c>
      <c r="F5540" s="200" t="s">
        <v>3135</v>
      </c>
      <c r="G5540" s="200" t="s">
        <v>3136</v>
      </c>
      <c r="H5540" s="200" t="s">
        <v>4561</v>
      </c>
      <c r="I5540" s="200">
        <v>45757</v>
      </c>
      <c r="J5540" s="143">
        <f t="shared" si="86"/>
        <v>45757</v>
      </c>
      <c r="K5540" s="202">
        <v>6</v>
      </c>
      <c r="L5540" s="285" t="s">
        <v>7199</v>
      </c>
      <c r="M5540" s="223"/>
      <c r="N5540" s="203">
        <v>0.97499999999999998</v>
      </c>
      <c r="O5540" s="222" t="s">
        <v>992</v>
      </c>
    </row>
    <row r="5541" spans="1:15" ht="29.25" customHeight="1">
      <c r="A5541" s="221" t="s">
        <v>100</v>
      </c>
      <c r="B5541" s="221" t="s">
        <v>788</v>
      </c>
      <c r="C5541" s="222" t="s">
        <v>736</v>
      </c>
      <c r="D5541" s="222" t="s">
        <v>167</v>
      </c>
      <c r="E5541" s="199" t="s">
        <v>163</v>
      </c>
      <c r="F5541" s="200" t="s">
        <v>3135</v>
      </c>
      <c r="G5541" s="200" t="s">
        <v>3136</v>
      </c>
      <c r="H5541" s="200"/>
      <c r="I5541" s="200">
        <v>45758</v>
      </c>
      <c r="J5541" s="143">
        <f t="shared" si="86"/>
        <v>45758</v>
      </c>
      <c r="K5541" s="202">
        <v>4</v>
      </c>
      <c r="L5541" s="285" t="s">
        <v>7201</v>
      </c>
      <c r="M5541" s="223"/>
      <c r="N5541" s="203"/>
      <c r="O5541" s="222" t="s">
        <v>326</v>
      </c>
    </row>
    <row r="5542" spans="1:15" ht="29.25" customHeight="1">
      <c r="A5542" s="221" t="s">
        <v>100</v>
      </c>
      <c r="B5542" s="221" t="s">
        <v>788</v>
      </c>
      <c r="C5542" s="222" t="s">
        <v>736</v>
      </c>
      <c r="D5542" s="222" t="s">
        <v>167</v>
      </c>
      <c r="E5542" s="199" t="s">
        <v>163</v>
      </c>
      <c r="F5542" s="200" t="s">
        <v>937</v>
      </c>
      <c r="G5542" s="200" t="s">
        <v>938</v>
      </c>
      <c r="H5542" s="200" t="s">
        <v>4797</v>
      </c>
      <c r="I5542" s="200">
        <v>45758</v>
      </c>
      <c r="J5542" s="143">
        <f t="shared" si="86"/>
        <v>45758</v>
      </c>
      <c r="K5542" s="202">
        <v>4</v>
      </c>
      <c r="L5542" s="284" t="s">
        <v>7200</v>
      </c>
      <c r="M5542" s="223"/>
      <c r="N5542" s="203">
        <v>5.625</v>
      </c>
      <c r="O5542" s="222" t="s">
        <v>961</v>
      </c>
    </row>
    <row r="5543" spans="1:15" ht="29.25" customHeight="1">
      <c r="A5543" s="221" t="s">
        <v>100</v>
      </c>
      <c r="B5543" s="221" t="s">
        <v>788</v>
      </c>
      <c r="C5543" s="222" t="s">
        <v>736</v>
      </c>
      <c r="D5543" s="222" t="s">
        <v>167</v>
      </c>
      <c r="E5543" s="199" t="s">
        <v>163</v>
      </c>
      <c r="F5543" s="200" t="s">
        <v>3135</v>
      </c>
      <c r="G5543" s="200" t="s">
        <v>3136</v>
      </c>
      <c r="H5543" s="200"/>
      <c r="I5543" s="200">
        <v>45761</v>
      </c>
      <c r="J5543" s="143">
        <f t="shared" si="86"/>
        <v>45761</v>
      </c>
      <c r="K5543" s="202">
        <v>2</v>
      </c>
      <c r="L5543" s="284" t="s">
        <v>7202</v>
      </c>
      <c r="M5543" s="223"/>
      <c r="N5543" s="203"/>
      <c r="O5543" s="222" t="s">
        <v>326</v>
      </c>
    </row>
    <row r="5544" spans="1:15" ht="29.25" customHeight="1">
      <c r="A5544" s="221" t="s">
        <v>100</v>
      </c>
      <c r="B5544" s="221" t="s">
        <v>788</v>
      </c>
      <c r="C5544" s="222" t="s">
        <v>736</v>
      </c>
      <c r="D5544" s="222" t="s">
        <v>167</v>
      </c>
      <c r="E5544" s="199" t="s">
        <v>163</v>
      </c>
      <c r="F5544" s="200" t="s">
        <v>937</v>
      </c>
      <c r="G5544" s="200" t="s">
        <v>938</v>
      </c>
      <c r="H5544" s="200" t="s">
        <v>4797</v>
      </c>
      <c r="I5544" s="200">
        <v>45761</v>
      </c>
      <c r="J5544" s="143">
        <f t="shared" si="86"/>
        <v>45761</v>
      </c>
      <c r="K5544" s="202">
        <v>6</v>
      </c>
      <c r="L5544" s="285" t="s">
        <v>7203</v>
      </c>
      <c r="M5544" s="223"/>
      <c r="N5544" s="203">
        <v>5.625</v>
      </c>
      <c r="O5544" s="222" t="s">
        <v>961</v>
      </c>
    </row>
    <row r="5545" spans="1:15" ht="29.25" customHeight="1">
      <c r="A5545" s="221" t="s">
        <v>100</v>
      </c>
      <c r="B5545" s="221" t="s">
        <v>788</v>
      </c>
      <c r="C5545" s="222" t="s">
        <v>736</v>
      </c>
      <c r="D5545" s="222" t="s">
        <v>167</v>
      </c>
      <c r="E5545" s="199" t="s">
        <v>163</v>
      </c>
      <c r="F5545" s="200" t="s">
        <v>937</v>
      </c>
      <c r="G5545" s="200" t="s">
        <v>938</v>
      </c>
      <c r="H5545" s="200" t="s">
        <v>4797</v>
      </c>
      <c r="I5545" s="200">
        <v>45762</v>
      </c>
      <c r="J5545" s="143">
        <f t="shared" si="86"/>
        <v>45762</v>
      </c>
      <c r="K5545" s="202">
        <v>9</v>
      </c>
      <c r="L5545" s="284" t="s">
        <v>7204</v>
      </c>
      <c r="M5545" s="223"/>
      <c r="N5545" s="203">
        <v>5.625</v>
      </c>
      <c r="O5545" s="222" t="s">
        <v>961</v>
      </c>
    </row>
    <row r="5546" spans="1:15" ht="29.25" customHeight="1">
      <c r="A5546" s="221" t="s">
        <v>100</v>
      </c>
      <c r="B5546" s="221" t="s">
        <v>788</v>
      </c>
      <c r="C5546" s="222" t="s">
        <v>736</v>
      </c>
      <c r="D5546" s="222" t="s">
        <v>167</v>
      </c>
      <c r="E5546" s="199" t="s">
        <v>163</v>
      </c>
      <c r="F5546" s="200" t="s">
        <v>3135</v>
      </c>
      <c r="G5546" s="200" t="s">
        <v>3136</v>
      </c>
      <c r="H5546" s="200" t="s">
        <v>4560</v>
      </c>
      <c r="I5546" s="200">
        <v>45763</v>
      </c>
      <c r="J5546" s="143">
        <f t="shared" si="86"/>
        <v>45763</v>
      </c>
      <c r="K5546" s="202">
        <v>9</v>
      </c>
      <c r="L5546" s="285" t="s">
        <v>7205</v>
      </c>
      <c r="M5546" s="223"/>
      <c r="N5546" s="203">
        <v>0.7</v>
      </c>
      <c r="O5546" s="222" t="s">
        <v>992</v>
      </c>
    </row>
    <row r="5547" spans="1:15" ht="29.25" customHeight="1">
      <c r="A5547" s="221" t="s">
        <v>100</v>
      </c>
      <c r="B5547" s="221" t="s">
        <v>788</v>
      </c>
      <c r="C5547" s="222" t="s">
        <v>736</v>
      </c>
      <c r="D5547" s="222" t="s">
        <v>167</v>
      </c>
      <c r="E5547" s="199" t="s">
        <v>163</v>
      </c>
      <c r="F5547" s="200" t="s">
        <v>3135</v>
      </c>
      <c r="G5547" s="200" t="s">
        <v>3136</v>
      </c>
      <c r="H5547" s="200" t="s">
        <v>4560</v>
      </c>
      <c r="I5547" s="200">
        <v>45764</v>
      </c>
      <c r="J5547" s="143">
        <f t="shared" si="86"/>
        <v>45764</v>
      </c>
      <c r="K5547" s="202">
        <v>9</v>
      </c>
      <c r="L5547" s="285" t="s">
        <v>7417</v>
      </c>
      <c r="M5547" s="223"/>
      <c r="N5547" s="203">
        <v>0.7</v>
      </c>
      <c r="O5547" s="222" t="s">
        <v>992</v>
      </c>
    </row>
    <row r="5548" spans="1:15" ht="29.25" customHeight="1">
      <c r="A5548" s="221" t="s">
        <v>100</v>
      </c>
      <c r="B5548" s="221" t="s">
        <v>788</v>
      </c>
      <c r="C5548" s="222" t="s">
        <v>736</v>
      </c>
      <c r="D5548" s="222" t="s">
        <v>167</v>
      </c>
      <c r="E5548" s="199" t="s">
        <v>163</v>
      </c>
      <c r="F5548" s="200" t="s">
        <v>3135</v>
      </c>
      <c r="G5548" s="200" t="s">
        <v>3136</v>
      </c>
      <c r="H5548" s="200" t="s">
        <v>4560</v>
      </c>
      <c r="I5548" s="200">
        <v>45765</v>
      </c>
      <c r="J5548" s="143">
        <f t="shared" si="86"/>
        <v>45765</v>
      </c>
      <c r="K5548" s="202">
        <v>4</v>
      </c>
      <c r="L5548" s="285" t="s">
        <v>7417</v>
      </c>
      <c r="M5548" s="223"/>
      <c r="N5548" s="203">
        <v>0.7</v>
      </c>
      <c r="O5548" s="222" t="s">
        <v>992</v>
      </c>
    </row>
    <row r="5549" spans="1:15" ht="29.25" customHeight="1">
      <c r="A5549" s="221" t="s">
        <v>100</v>
      </c>
      <c r="B5549" s="221" t="s">
        <v>788</v>
      </c>
      <c r="C5549" s="222" t="s">
        <v>736</v>
      </c>
      <c r="D5549" s="222" t="s">
        <v>167</v>
      </c>
      <c r="E5549" s="199" t="s">
        <v>163</v>
      </c>
      <c r="F5549" s="200" t="s">
        <v>937</v>
      </c>
      <c r="G5549" s="200" t="s">
        <v>938</v>
      </c>
      <c r="H5549" s="200" t="s">
        <v>4797</v>
      </c>
      <c r="I5549" s="200">
        <v>45765</v>
      </c>
      <c r="J5549" s="143">
        <f t="shared" si="86"/>
        <v>45765</v>
      </c>
      <c r="K5549" s="202">
        <v>4</v>
      </c>
      <c r="L5549" s="285" t="s">
        <v>7418</v>
      </c>
      <c r="M5549" s="223"/>
      <c r="N5549" s="203">
        <v>5.625</v>
      </c>
      <c r="O5549" s="222" t="s">
        <v>961</v>
      </c>
    </row>
    <row r="5550" spans="1:15" ht="29.25" customHeight="1">
      <c r="A5550" s="221" t="s">
        <v>100</v>
      </c>
      <c r="B5550" s="221" t="s">
        <v>788</v>
      </c>
      <c r="C5550" s="222" t="s">
        <v>736</v>
      </c>
      <c r="D5550" s="222" t="s">
        <v>167</v>
      </c>
      <c r="E5550" s="199" t="s">
        <v>163</v>
      </c>
      <c r="F5550" s="200" t="s">
        <v>937</v>
      </c>
      <c r="G5550" s="200" t="s">
        <v>938</v>
      </c>
      <c r="H5550" s="200" t="s">
        <v>4797</v>
      </c>
      <c r="I5550" s="200">
        <v>45768</v>
      </c>
      <c r="J5550" s="143">
        <f t="shared" si="86"/>
        <v>45768</v>
      </c>
      <c r="K5550" s="202">
        <v>8</v>
      </c>
      <c r="L5550" s="285" t="s">
        <v>7419</v>
      </c>
      <c r="M5550" s="223"/>
      <c r="N5550" s="203">
        <v>5.625</v>
      </c>
      <c r="O5550" s="222" t="s">
        <v>961</v>
      </c>
    </row>
    <row r="5551" spans="1:15" ht="29.25" customHeight="1">
      <c r="A5551" s="221" t="s">
        <v>100</v>
      </c>
      <c r="B5551" s="221" t="s">
        <v>788</v>
      </c>
      <c r="C5551" s="222" t="s">
        <v>736</v>
      </c>
      <c r="D5551" s="222" t="s">
        <v>167</v>
      </c>
      <c r="E5551" s="199" t="s">
        <v>163</v>
      </c>
      <c r="F5551" s="200" t="s">
        <v>3135</v>
      </c>
      <c r="G5551" s="200" t="s">
        <v>3136</v>
      </c>
      <c r="H5551" s="200" t="s">
        <v>4560</v>
      </c>
      <c r="I5551" s="200">
        <v>45769</v>
      </c>
      <c r="J5551" s="143">
        <f t="shared" si="86"/>
        <v>45769</v>
      </c>
      <c r="K5551" s="202">
        <v>9</v>
      </c>
      <c r="L5551" s="285" t="s">
        <v>7420</v>
      </c>
      <c r="M5551" s="223"/>
      <c r="N5551" s="203">
        <v>0.7</v>
      </c>
      <c r="O5551" s="222" t="s">
        <v>992</v>
      </c>
    </row>
    <row r="5552" spans="1:15" ht="29.25" customHeight="1">
      <c r="A5552" s="221" t="s">
        <v>100</v>
      </c>
      <c r="B5552" s="221" t="s">
        <v>788</v>
      </c>
      <c r="C5552" s="222" t="s">
        <v>736</v>
      </c>
      <c r="D5552" s="222" t="s">
        <v>167</v>
      </c>
      <c r="E5552" s="199" t="s">
        <v>163</v>
      </c>
      <c r="F5552" s="200" t="s">
        <v>3135</v>
      </c>
      <c r="G5552" s="200" t="s">
        <v>3136</v>
      </c>
      <c r="H5552" s="200" t="s">
        <v>4560</v>
      </c>
      <c r="I5552" s="200">
        <v>45770</v>
      </c>
      <c r="J5552" s="143">
        <f t="shared" si="86"/>
        <v>45770</v>
      </c>
      <c r="K5552" s="202">
        <v>8</v>
      </c>
      <c r="L5552" s="284" t="s">
        <v>7607</v>
      </c>
      <c r="M5552" s="223"/>
      <c r="N5552" s="203">
        <v>0.7</v>
      </c>
      <c r="O5552" s="222" t="s">
        <v>992</v>
      </c>
    </row>
    <row r="5553" spans="1:15" ht="29.25" customHeight="1">
      <c r="A5553" s="221" t="s">
        <v>100</v>
      </c>
      <c r="B5553" s="221" t="s">
        <v>788</v>
      </c>
      <c r="C5553" s="222" t="s">
        <v>736</v>
      </c>
      <c r="D5553" s="222" t="s">
        <v>167</v>
      </c>
      <c r="E5553" s="199" t="s">
        <v>163</v>
      </c>
      <c r="F5553" s="200" t="s">
        <v>3135</v>
      </c>
      <c r="G5553" s="200" t="s">
        <v>3136</v>
      </c>
      <c r="H5553" s="200" t="s">
        <v>4560</v>
      </c>
      <c r="I5553" s="200">
        <v>45771</v>
      </c>
      <c r="J5553" s="143">
        <f t="shared" si="86"/>
        <v>45771</v>
      </c>
      <c r="K5553" s="202">
        <v>8</v>
      </c>
      <c r="L5553" s="284" t="s">
        <v>7608</v>
      </c>
      <c r="M5553" s="223"/>
      <c r="N5553" s="203">
        <v>0.7</v>
      </c>
      <c r="O5553" s="222" t="s">
        <v>992</v>
      </c>
    </row>
    <row r="5554" spans="1:15" ht="29.25" customHeight="1">
      <c r="A5554" s="221" t="s">
        <v>100</v>
      </c>
      <c r="B5554" s="221" t="s">
        <v>788</v>
      </c>
      <c r="C5554" s="222" t="s">
        <v>736</v>
      </c>
      <c r="D5554" s="222" t="s">
        <v>167</v>
      </c>
      <c r="E5554" s="199" t="s">
        <v>163</v>
      </c>
      <c r="F5554" s="200" t="s">
        <v>3135</v>
      </c>
      <c r="G5554" s="200" t="s">
        <v>3136</v>
      </c>
      <c r="H5554" s="200" t="s">
        <v>4560</v>
      </c>
      <c r="I5554" s="200">
        <v>45772</v>
      </c>
      <c r="J5554" s="143">
        <f t="shared" si="86"/>
        <v>45772</v>
      </c>
      <c r="K5554" s="202">
        <v>8</v>
      </c>
      <c r="L5554" s="285" t="s">
        <v>7609</v>
      </c>
      <c r="M5554" s="223"/>
      <c r="N5554" s="203">
        <v>0.7</v>
      </c>
      <c r="O5554" s="222" t="s">
        <v>992</v>
      </c>
    </row>
    <row r="5555" spans="1:15" ht="29.25" customHeight="1">
      <c r="A5555" s="221" t="s">
        <v>100</v>
      </c>
      <c r="B5555" s="221" t="s">
        <v>788</v>
      </c>
      <c r="C5555" s="222" t="s">
        <v>736</v>
      </c>
      <c r="D5555" s="222" t="s">
        <v>167</v>
      </c>
      <c r="E5555" s="199" t="s">
        <v>171</v>
      </c>
      <c r="F5555" s="200"/>
      <c r="G5555" s="200"/>
      <c r="H5555" s="200"/>
      <c r="I5555" s="200">
        <v>45775</v>
      </c>
      <c r="J5555" s="143">
        <f t="shared" si="86"/>
        <v>45775</v>
      </c>
      <c r="K5555" s="202">
        <v>4</v>
      </c>
      <c r="L5555" s="284" t="s">
        <v>7613</v>
      </c>
      <c r="M5555" s="223"/>
      <c r="N5555" s="203"/>
      <c r="O5555" s="222" t="s">
        <v>326</v>
      </c>
    </row>
    <row r="5556" spans="1:15" ht="29.25" customHeight="1">
      <c r="A5556" s="221" t="s">
        <v>100</v>
      </c>
      <c r="B5556" s="221" t="s">
        <v>788</v>
      </c>
      <c r="C5556" s="222" t="s">
        <v>736</v>
      </c>
      <c r="D5556" s="222" t="s">
        <v>167</v>
      </c>
      <c r="E5556" s="199" t="s">
        <v>163</v>
      </c>
      <c r="F5556" s="200" t="s">
        <v>3135</v>
      </c>
      <c r="G5556" s="200" t="s">
        <v>3136</v>
      </c>
      <c r="H5556" s="200" t="s">
        <v>4560</v>
      </c>
      <c r="I5556" s="200">
        <v>45775</v>
      </c>
      <c r="J5556" s="143">
        <f t="shared" si="86"/>
        <v>45775</v>
      </c>
      <c r="K5556" s="202">
        <v>1</v>
      </c>
      <c r="L5556" s="285" t="s">
        <v>7612</v>
      </c>
      <c r="M5556" s="223"/>
      <c r="N5556" s="203">
        <v>0.7</v>
      </c>
      <c r="O5556" s="222" t="s">
        <v>992</v>
      </c>
    </row>
    <row r="5557" spans="1:15" ht="29.25" customHeight="1">
      <c r="A5557" s="221" t="s">
        <v>100</v>
      </c>
      <c r="B5557" s="221" t="s">
        <v>788</v>
      </c>
      <c r="C5557" s="222" t="s">
        <v>736</v>
      </c>
      <c r="D5557" s="222" t="s">
        <v>167</v>
      </c>
      <c r="E5557" s="199" t="s">
        <v>163</v>
      </c>
      <c r="F5557" s="200" t="s">
        <v>3135</v>
      </c>
      <c r="G5557" s="200" t="s">
        <v>3136</v>
      </c>
      <c r="H5557" s="200" t="s">
        <v>4561</v>
      </c>
      <c r="I5557" s="200">
        <v>45775</v>
      </c>
      <c r="J5557" s="143">
        <f t="shared" si="86"/>
        <v>45775</v>
      </c>
      <c r="K5557" s="202">
        <v>1</v>
      </c>
      <c r="L5557" s="285" t="s">
        <v>7610</v>
      </c>
      <c r="M5557" s="223"/>
      <c r="N5557" s="203">
        <v>0.97499999999999998</v>
      </c>
      <c r="O5557" s="222" t="s">
        <v>992</v>
      </c>
    </row>
    <row r="5558" spans="1:15" ht="29.25" customHeight="1">
      <c r="A5558" s="221" t="s">
        <v>100</v>
      </c>
      <c r="B5558" s="221" t="s">
        <v>788</v>
      </c>
      <c r="C5558" s="222" t="s">
        <v>736</v>
      </c>
      <c r="D5558" s="222" t="s">
        <v>167</v>
      </c>
      <c r="E5558" s="199" t="s">
        <v>163</v>
      </c>
      <c r="F5558" s="200" t="s">
        <v>3277</v>
      </c>
      <c r="G5558" s="200" t="s">
        <v>3278</v>
      </c>
      <c r="H5558" s="200" t="s">
        <v>589</v>
      </c>
      <c r="I5558" s="200">
        <v>45775</v>
      </c>
      <c r="J5558" s="143">
        <f t="shared" si="86"/>
        <v>45775</v>
      </c>
      <c r="K5558" s="202">
        <v>2</v>
      </c>
      <c r="L5558" s="285" t="s">
        <v>7611</v>
      </c>
      <c r="M5558" s="223"/>
      <c r="N5558" s="203">
        <v>1.13333333333333</v>
      </c>
      <c r="O5558" s="222" t="s">
        <v>939</v>
      </c>
    </row>
    <row r="5559" spans="1:15" ht="29.25" customHeight="1">
      <c r="A5559" s="221" t="s">
        <v>100</v>
      </c>
      <c r="B5559" s="221" t="s">
        <v>788</v>
      </c>
      <c r="C5559" s="222" t="s">
        <v>736</v>
      </c>
      <c r="D5559" s="222" t="s">
        <v>167</v>
      </c>
      <c r="E5559" s="199" t="s">
        <v>171</v>
      </c>
      <c r="F5559" s="200"/>
      <c r="G5559" s="200"/>
      <c r="H5559" s="200"/>
      <c r="I5559" s="200">
        <v>45776</v>
      </c>
      <c r="J5559" s="143">
        <f t="shared" si="86"/>
        <v>45776</v>
      </c>
      <c r="K5559" s="202">
        <v>3</v>
      </c>
      <c r="L5559" s="285" t="s">
        <v>7614</v>
      </c>
      <c r="M5559" s="223"/>
      <c r="N5559" s="203"/>
      <c r="O5559" s="222" t="s">
        <v>326</v>
      </c>
    </row>
    <row r="5560" spans="1:15" ht="29.25" customHeight="1">
      <c r="A5560" s="221" t="s">
        <v>100</v>
      </c>
      <c r="B5560" s="221" t="s">
        <v>788</v>
      </c>
      <c r="C5560" s="222" t="s">
        <v>736</v>
      </c>
      <c r="D5560" s="222" t="s">
        <v>167</v>
      </c>
      <c r="E5560" s="199" t="s">
        <v>166</v>
      </c>
      <c r="F5560" s="200"/>
      <c r="G5560" s="200"/>
      <c r="H5560" s="200"/>
      <c r="I5560" s="200">
        <v>45776</v>
      </c>
      <c r="J5560" s="143">
        <f t="shared" si="86"/>
        <v>45776</v>
      </c>
      <c r="K5560" s="202">
        <v>5</v>
      </c>
      <c r="L5560" s="284" t="s">
        <v>7615</v>
      </c>
      <c r="M5560" s="223"/>
      <c r="N5560" s="203"/>
      <c r="O5560" s="222" t="s">
        <v>326</v>
      </c>
    </row>
    <row r="5561" spans="1:15" ht="29.25" customHeight="1">
      <c r="A5561" s="221" t="s">
        <v>100</v>
      </c>
      <c r="B5561" s="221" t="s">
        <v>788</v>
      </c>
      <c r="C5561" s="222" t="s">
        <v>736</v>
      </c>
      <c r="D5561" s="222" t="s">
        <v>167</v>
      </c>
      <c r="E5561" s="199" t="s">
        <v>166</v>
      </c>
      <c r="F5561" s="200"/>
      <c r="G5561" s="200"/>
      <c r="H5561" s="200"/>
      <c r="I5561" s="200">
        <v>45777</v>
      </c>
      <c r="J5561" s="143">
        <f t="shared" si="86"/>
        <v>45777</v>
      </c>
      <c r="K5561" s="202">
        <v>8</v>
      </c>
      <c r="L5561" s="284" t="s">
        <v>7782</v>
      </c>
      <c r="M5561" s="223"/>
      <c r="N5561" s="203"/>
      <c r="O5561" s="222" t="s">
        <v>326</v>
      </c>
    </row>
    <row r="5562" spans="1:15" ht="29.25" customHeight="1">
      <c r="A5562" s="221" t="s">
        <v>100</v>
      </c>
      <c r="B5562" s="221" t="s">
        <v>788</v>
      </c>
      <c r="C5562" s="222" t="s">
        <v>736</v>
      </c>
      <c r="D5562" s="222" t="s">
        <v>167</v>
      </c>
      <c r="E5562" s="199" t="s">
        <v>166</v>
      </c>
      <c r="F5562" s="200"/>
      <c r="G5562" s="200"/>
      <c r="H5562" s="200"/>
      <c r="I5562" s="200">
        <v>45779</v>
      </c>
      <c r="J5562" s="143">
        <f t="shared" si="86"/>
        <v>45779</v>
      </c>
      <c r="K5562" s="202">
        <v>8</v>
      </c>
      <c r="L5562" s="284" t="s">
        <v>7783</v>
      </c>
      <c r="M5562" s="223"/>
      <c r="N5562" s="203"/>
      <c r="O5562" s="222" t="s">
        <v>326</v>
      </c>
    </row>
    <row r="5563" spans="1:15" ht="29.25" customHeight="1">
      <c r="A5563" s="221" t="s">
        <v>100</v>
      </c>
      <c r="B5563" s="221" t="s">
        <v>788</v>
      </c>
      <c r="C5563" s="222" t="s">
        <v>736</v>
      </c>
      <c r="D5563" s="222" t="s">
        <v>167</v>
      </c>
      <c r="E5563" s="199" t="s">
        <v>163</v>
      </c>
      <c r="F5563" s="200" t="s">
        <v>3277</v>
      </c>
      <c r="G5563" s="200" t="s">
        <v>3278</v>
      </c>
      <c r="H5563" s="200" t="s">
        <v>589</v>
      </c>
      <c r="I5563" s="200">
        <v>45782</v>
      </c>
      <c r="J5563" s="143">
        <f t="shared" si="86"/>
        <v>45782</v>
      </c>
      <c r="K5563" s="202">
        <v>2</v>
      </c>
      <c r="L5563" s="285" t="s">
        <v>7785</v>
      </c>
      <c r="M5563" s="223"/>
      <c r="N5563" s="203">
        <v>1.13333333333333</v>
      </c>
      <c r="O5563" s="222" t="s">
        <v>939</v>
      </c>
    </row>
    <row r="5564" spans="1:15" ht="29.25" customHeight="1">
      <c r="A5564" s="221" t="s">
        <v>100</v>
      </c>
      <c r="B5564" s="221" t="s">
        <v>788</v>
      </c>
      <c r="C5564" s="222" t="s">
        <v>736</v>
      </c>
      <c r="D5564" s="222" t="s">
        <v>167</v>
      </c>
      <c r="E5564" s="199" t="s">
        <v>163</v>
      </c>
      <c r="F5564" s="200" t="s">
        <v>2580</v>
      </c>
      <c r="G5564" s="200" t="s">
        <v>2581</v>
      </c>
      <c r="H5564" s="200" t="s">
        <v>2699</v>
      </c>
      <c r="I5564" s="200">
        <v>45782</v>
      </c>
      <c r="J5564" s="143">
        <f t="shared" si="86"/>
        <v>45782</v>
      </c>
      <c r="K5564" s="202">
        <v>6</v>
      </c>
      <c r="L5564" s="284" t="s">
        <v>7784</v>
      </c>
      <c r="M5564" s="223"/>
      <c r="N5564" s="203">
        <v>5.75</v>
      </c>
      <c r="O5564" s="222" t="s">
        <v>968</v>
      </c>
    </row>
    <row r="5565" spans="1:15" ht="29.25" customHeight="1">
      <c r="A5565" s="221" t="s">
        <v>100</v>
      </c>
      <c r="B5565" s="221" t="s">
        <v>788</v>
      </c>
      <c r="C5565" s="222" t="s">
        <v>736</v>
      </c>
      <c r="D5565" s="222" t="s">
        <v>167</v>
      </c>
      <c r="E5565" s="199" t="s">
        <v>169</v>
      </c>
      <c r="F5565" s="200"/>
      <c r="G5565" s="200"/>
      <c r="H5565" s="200"/>
      <c r="I5565" s="200">
        <v>45783</v>
      </c>
      <c r="J5565" s="143">
        <f t="shared" si="86"/>
        <v>45783</v>
      </c>
      <c r="K5565" s="202">
        <v>5</v>
      </c>
      <c r="L5565" s="285" t="s">
        <v>7787</v>
      </c>
      <c r="M5565" s="223"/>
      <c r="N5565" s="203"/>
      <c r="O5565" s="222" t="s">
        <v>326</v>
      </c>
    </row>
    <row r="5566" spans="1:15" ht="29.25" customHeight="1">
      <c r="A5566" s="221" t="s">
        <v>100</v>
      </c>
      <c r="B5566" s="221" t="s">
        <v>788</v>
      </c>
      <c r="C5566" s="222" t="s">
        <v>736</v>
      </c>
      <c r="D5566" s="222" t="s">
        <v>167</v>
      </c>
      <c r="E5566" s="199" t="s">
        <v>163</v>
      </c>
      <c r="F5566" s="200" t="s">
        <v>3277</v>
      </c>
      <c r="G5566" s="200" t="s">
        <v>3278</v>
      </c>
      <c r="H5566" s="200" t="s">
        <v>589</v>
      </c>
      <c r="I5566" s="200">
        <v>45783</v>
      </c>
      <c r="J5566" s="143">
        <f t="shared" si="86"/>
        <v>45783</v>
      </c>
      <c r="K5566" s="202">
        <v>3</v>
      </c>
      <c r="L5566" s="285" t="s">
        <v>7786</v>
      </c>
      <c r="M5566" s="223"/>
      <c r="N5566" s="203">
        <v>1.13333333333333</v>
      </c>
      <c r="O5566" s="222" t="s">
        <v>939</v>
      </c>
    </row>
    <row r="5567" spans="1:15" ht="29.25" customHeight="1">
      <c r="A5567" s="221" t="s">
        <v>100</v>
      </c>
      <c r="B5567" s="221" t="s">
        <v>788</v>
      </c>
      <c r="C5567" s="222" t="s">
        <v>736</v>
      </c>
      <c r="D5567" s="222" t="s">
        <v>167</v>
      </c>
      <c r="E5567" s="199" t="s">
        <v>169</v>
      </c>
      <c r="F5567" s="200"/>
      <c r="G5567" s="200"/>
      <c r="H5567" s="200"/>
      <c r="I5567" s="200">
        <v>45784</v>
      </c>
      <c r="J5567" s="143">
        <f t="shared" si="86"/>
        <v>45784</v>
      </c>
      <c r="K5567" s="202">
        <v>1</v>
      </c>
      <c r="L5567" s="285" t="s">
        <v>7788</v>
      </c>
      <c r="M5567" s="223"/>
      <c r="N5567" s="203"/>
      <c r="O5567" s="222" t="s">
        <v>326</v>
      </c>
    </row>
    <row r="5568" spans="1:15" ht="29.25" customHeight="1">
      <c r="A5568" s="221" t="s">
        <v>100</v>
      </c>
      <c r="B5568" s="221" t="s">
        <v>788</v>
      </c>
      <c r="C5568" s="222" t="s">
        <v>736</v>
      </c>
      <c r="D5568" s="222" t="s">
        <v>167</v>
      </c>
      <c r="E5568" s="199" t="s">
        <v>171</v>
      </c>
      <c r="F5568" s="200"/>
      <c r="G5568" s="200"/>
      <c r="H5568" s="200"/>
      <c r="I5568" s="200">
        <v>45784</v>
      </c>
      <c r="J5568" s="143">
        <f t="shared" si="86"/>
        <v>45784</v>
      </c>
      <c r="K5568" s="202">
        <v>8</v>
      </c>
      <c r="L5568" s="285" t="s">
        <v>7789</v>
      </c>
      <c r="M5568" s="223"/>
      <c r="N5568" s="203"/>
      <c r="O5568" s="222" t="s">
        <v>326</v>
      </c>
    </row>
    <row r="5569" spans="1:15" ht="29.25" customHeight="1">
      <c r="A5569" s="221" t="s">
        <v>100</v>
      </c>
      <c r="B5569" s="221" t="s">
        <v>788</v>
      </c>
      <c r="C5569" s="222" t="s">
        <v>736</v>
      </c>
      <c r="D5569" s="222" t="s">
        <v>167</v>
      </c>
      <c r="E5569" s="199" t="s">
        <v>171</v>
      </c>
      <c r="F5569" s="200"/>
      <c r="G5569" s="200"/>
      <c r="H5569" s="200"/>
      <c r="I5569" s="200">
        <v>45785</v>
      </c>
      <c r="J5569" s="143">
        <f t="shared" si="86"/>
        <v>45785</v>
      </c>
      <c r="K5569" s="202">
        <v>8</v>
      </c>
      <c r="L5569" s="285" t="s">
        <v>7789</v>
      </c>
      <c r="M5569" s="223"/>
      <c r="N5569" s="203"/>
      <c r="O5569" s="222" t="s">
        <v>326</v>
      </c>
    </row>
    <row r="5570" spans="1:15" ht="29.25" customHeight="1">
      <c r="A5570" s="221" t="s">
        <v>100</v>
      </c>
      <c r="B5570" s="221" t="s">
        <v>788</v>
      </c>
      <c r="C5570" s="222" t="s">
        <v>736</v>
      </c>
      <c r="D5570" s="222" t="s">
        <v>167</v>
      </c>
      <c r="E5570" s="199" t="s">
        <v>165</v>
      </c>
      <c r="F5570" s="200"/>
      <c r="G5570" s="200"/>
      <c r="H5570" s="200"/>
      <c r="I5570" s="200">
        <v>45786</v>
      </c>
      <c r="J5570" s="143">
        <f t="shared" si="86"/>
        <v>45786</v>
      </c>
      <c r="K5570" s="202">
        <v>8</v>
      </c>
      <c r="L5570" s="285" t="s">
        <v>5569</v>
      </c>
      <c r="M5570" s="223"/>
      <c r="N5570" s="203"/>
      <c r="O5570" s="222" t="s">
        <v>326</v>
      </c>
    </row>
    <row r="5571" spans="1:15" ht="29.25" customHeight="1">
      <c r="A5571" s="221" t="s">
        <v>100</v>
      </c>
      <c r="B5571" s="221" t="s">
        <v>788</v>
      </c>
      <c r="C5571" s="222" t="s">
        <v>736</v>
      </c>
      <c r="D5571" s="222" t="s">
        <v>167</v>
      </c>
      <c r="E5571" s="199" t="s">
        <v>171</v>
      </c>
      <c r="F5571" s="200"/>
      <c r="G5571" s="200"/>
      <c r="H5571" s="200"/>
      <c r="I5571" s="200">
        <v>45789</v>
      </c>
      <c r="J5571" s="143">
        <f t="shared" ref="J5571:J5634" si="87">I5571</f>
        <v>45789</v>
      </c>
      <c r="K5571" s="202">
        <v>8</v>
      </c>
      <c r="L5571" s="284" t="s">
        <v>7977</v>
      </c>
      <c r="M5571" s="223"/>
      <c r="N5571" s="203"/>
      <c r="O5571" s="222" t="s">
        <v>326</v>
      </c>
    </row>
    <row r="5572" spans="1:15" ht="29.25" customHeight="1">
      <c r="A5572" s="221" t="s">
        <v>100</v>
      </c>
      <c r="B5572" s="221" t="s">
        <v>788</v>
      </c>
      <c r="C5572" s="222" t="s">
        <v>736</v>
      </c>
      <c r="D5572" s="222" t="s">
        <v>167</v>
      </c>
      <c r="E5572" s="199" t="s">
        <v>165</v>
      </c>
      <c r="F5572" s="200"/>
      <c r="G5572" s="200"/>
      <c r="H5572" s="200"/>
      <c r="I5572" s="200">
        <v>45790</v>
      </c>
      <c r="J5572" s="143">
        <f t="shared" si="87"/>
        <v>45790</v>
      </c>
      <c r="K5572" s="202">
        <v>8</v>
      </c>
      <c r="L5572" s="285" t="s">
        <v>7978</v>
      </c>
      <c r="M5572" s="223"/>
      <c r="N5572" s="203"/>
      <c r="O5572" s="222" t="s">
        <v>326</v>
      </c>
    </row>
    <row r="5573" spans="1:15" ht="29.25" customHeight="1">
      <c r="A5573" s="221" t="s">
        <v>100</v>
      </c>
      <c r="B5573" s="221" t="s">
        <v>788</v>
      </c>
      <c r="C5573" s="222" t="s">
        <v>736</v>
      </c>
      <c r="D5573" s="222" t="s">
        <v>167</v>
      </c>
      <c r="E5573" s="199" t="s">
        <v>171</v>
      </c>
      <c r="F5573" s="200"/>
      <c r="G5573" s="200"/>
      <c r="H5573" s="200"/>
      <c r="I5573" s="200">
        <v>45791</v>
      </c>
      <c r="J5573" s="143">
        <f t="shared" si="87"/>
        <v>45791</v>
      </c>
      <c r="K5573" s="202">
        <v>5</v>
      </c>
      <c r="L5573" s="284" t="s">
        <v>8201</v>
      </c>
      <c r="M5573" s="223"/>
      <c r="N5573" s="203"/>
      <c r="O5573" s="222" t="s">
        <v>326</v>
      </c>
    </row>
    <row r="5574" spans="1:15" ht="29.25" customHeight="1">
      <c r="A5574" s="221" t="s">
        <v>100</v>
      </c>
      <c r="B5574" s="221" t="s">
        <v>788</v>
      </c>
      <c r="C5574" s="222" t="s">
        <v>736</v>
      </c>
      <c r="D5574" s="222" t="s">
        <v>167</v>
      </c>
      <c r="E5574" s="199" t="s">
        <v>163</v>
      </c>
      <c r="F5574" s="200" t="s">
        <v>5212</v>
      </c>
      <c r="G5574" s="200" t="s">
        <v>5213</v>
      </c>
      <c r="H5574" s="200" t="s">
        <v>5368</v>
      </c>
      <c r="I5574" s="200">
        <v>45791</v>
      </c>
      <c r="J5574" s="143">
        <f t="shared" si="87"/>
        <v>45791</v>
      </c>
      <c r="K5574" s="202">
        <v>3</v>
      </c>
      <c r="L5574" s="284" t="s">
        <v>8200</v>
      </c>
      <c r="M5574" s="223"/>
      <c r="N5574" s="203">
        <v>1.825</v>
      </c>
      <c r="O5574" s="222" t="s">
        <v>943</v>
      </c>
    </row>
    <row r="5575" spans="1:15" ht="29.25" customHeight="1">
      <c r="A5575" s="221" t="s">
        <v>100</v>
      </c>
      <c r="B5575" s="221" t="s">
        <v>788</v>
      </c>
      <c r="C5575" s="222" t="s">
        <v>736</v>
      </c>
      <c r="D5575" s="222" t="s">
        <v>167</v>
      </c>
      <c r="E5575" s="199" t="s">
        <v>171</v>
      </c>
      <c r="F5575" s="200"/>
      <c r="G5575" s="200"/>
      <c r="H5575" s="200"/>
      <c r="I5575" s="200">
        <v>45792</v>
      </c>
      <c r="J5575" s="143">
        <f t="shared" si="87"/>
        <v>45792</v>
      </c>
      <c r="K5575" s="202">
        <v>3</v>
      </c>
      <c r="L5575" s="284" t="s">
        <v>8203</v>
      </c>
      <c r="M5575" s="223"/>
      <c r="N5575" s="203"/>
      <c r="O5575" s="222" t="s">
        <v>326</v>
      </c>
    </row>
    <row r="5576" spans="1:15" ht="29.25" customHeight="1">
      <c r="A5576" s="221" t="s">
        <v>100</v>
      </c>
      <c r="B5576" s="221" t="s">
        <v>788</v>
      </c>
      <c r="C5576" s="222" t="s">
        <v>736</v>
      </c>
      <c r="D5576" s="222" t="s">
        <v>167</v>
      </c>
      <c r="E5576" s="199" t="s">
        <v>166</v>
      </c>
      <c r="F5576" s="200"/>
      <c r="G5576" s="200"/>
      <c r="H5576" s="200"/>
      <c r="I5576" s="200">
        <v>45792</v>
      </c>
      <c r="J5576" s="143">
        <f t="shared" si="87"/>
        <v>45792</v>
      </c>
      <c r="K5576" s="202">
        <v>2</v>
      </c>
      <c r="L5576" s="285" t="s">
        <v>8204</v>
      </c>
      <c r="M5576" s="223"/>
      <c r="N5576" s="203"/>
      <c r="O5576" s="222" t="s">
        <v>326</v>
      </c>
    </row>
    <row r="5577" spans="1:15" ht="29.25" customHeight="1">
      <c r="A5577" s="221" t="s">
        <v>100</v>
      </c>
      <c r="B5577" s="221" t="s">
        <v>788</v>
      </c>
      <c r="C5577" s="222" t="s">
        <v>736</v>
      </c>
      <c r="D5577" s="222" t="s">
        <v>167</v>
      </c>
      <c r="E5577" s="199" t="s">
        <v>163</v>
      </c>
      <c r="F5577" s="200" t="s">
        <v>5212</v>
      </c>
      <c r="G5577" s="200" t="s">
        <v>5213</v>
      </c>
      <c r="H5577" s="200" t="s">
        <v>48</v>
      </c>
      <c r="I5577" s="200">
        <v>45792</v>
      </c>
      <c r="J5577" s="143">
        <f t="shared" si="87"/>
        <v>45792</v>
      </c>
      <c r="K5577" s="202">
        <v>3</v>
      </c>
      <c r="L5577" s="284" t="s">
        <v>8202</v>
      </c>
      <c r="M5577" s="223"/>
      <c r="N5577" s="203">
        <v>2.5</v>
      </c>
      <c r="O5577" s="222" t="s">
        <v>958</v>
      </c>
    </row>
    <row r="5578" spans="1:15" ht="29.25" customHeight="1">
      <c r="A5578" s="221" t="s">
        <v>100</v>
      </c>
      <c r="B5578" s="221" t="s">
        <v>788</v>
      </c>
      <c r="C5578" s="222" t="s">
        <v>736</v>
      </c>
      <c r="D5578" s="222" t="s">
        <v>167</v>
      </c>
      <c r="E5578" s="199" t="s">
        <v>171</v>
      </c>
      <c r="F5578" s="200"/>
      <c r="G5578" s="200"/>
      <c r="H5578" s="200"/>
      <c r="I5578" s="200">
        <v>45793</v>
      </c>
      <c r="J5578" s="143">
        <f t="shared" si="87"/>
        <v>45793</v>
      </c>
      <c r="K5578" s="202">
        <v>8</v>
      </c>
      <c r="L5578" s="284" t="s">
        <v>8205</v>
      </c>
      <c r="M5578" s="223"/>
      <c r="N5578" s="203"/>
      <c r="O5578" s="222" t="s">
        <v>326</v>
      </c>
    </row>
    <row r="5579" spans="1:15" ht="29.25" customHeight="1">
      <c r="A5579" s="221" t="s">
        <v>100</v>
      </c>
      <c r="B5579" s="221" t="s">
        <v>788</v>
      </c>
      <c r="C5579" s="222" t="s">
        <v>736</v>
      </c>
      <c r="D5579" s="222" t="s">
        <v>167</v>
      </c>
      <c r="E5579" s="199" t="s">
        <v>163</v>
      </c>
      <c r="F5579" s="200" t="s">
        <v>2580</v>
      </c>
      <c r="G5579" s="200" t="s">
        <v>2581</v>
      </c>
      <c r="H5579" s="200" t="s">
        <v>4566</v>
      </c>
      <c r="I5579" s="200">
        <v>45796</v>
      </c>
      <c r="J5579" s="143">
        <f t="shared" si="87"/>
        <v>45796</v>
      </c>
      <c r="K5579" s="202">
        <v>8</v>
      </c>
      <c r="L5579" s="284" t="s">
        <v>8206</v>
      </c>
      <c r="M5579" s="223"/>
      <c r="N5579" s="203">
        <v>1</v>
      </c>
      <c r="O5579" s="222" t="s">
        <v>942</v>
      </c>
    </row>
    <row r="5580" spans="1:15" ht="29.25" customHeight="1">
      <c r="A5580" s="221" t="s">
        <v>100</v>
      </c>
      <c r="B5580" s="221" t="s">
        <v>788</v>
      </c>
      <c r="C5580" s="222" t="s">
        <v>736</v>
      </c>
      <c r="D5580" s="222" t="s">
        <v>167</v>
      </c>
      <c r="E5580" s="199" t="s">
        <v>171</v>
      </c>
      <c r="F5580" s="200"/>
      <c r="G5580" s="200"/>
      <c r="H5580" s="200"/>
      <c r="I5580" s="200">
        <v>45797</v>
      </c>
      <c r="J5580" s="143">
        <f t="shared" si="87"/>
        <v>45797</v>
      </c>
      <c r="K5580" s="202">
        <v>2</v>
      </c>
      <c r="L5580" s="285" t="s">
        <v>8207</v>
      </c>
      <c r="M5580" s="223"/>
      <c r="N5580" s="203"/>
      <c r="O5580" s="222" t="s">
        <v>326</v>
      </c>
    </row>
    <row r="5581" spans="1:15" ht="29.25" customHeight="1">
      <c r="A5581" s="221" t="s">
        <v>100</v>
      </c>
      <c r="B5581" s="221" t="s">
        <v>788</v>
      </c>
      <c r="C5581" s="222" t="s">
        <v>736</v>
      </c>
      <c r="D5581" s="222" t="s">
        <v>167</v>
      </c>
      <c r="E5581" s="199" t="s">
        <v>163</v>
      </c>
      <c r="F5581" s="200" t="s">
        <v>5212</v>
      </c>
      <c r="G5581" s="200" t="s">
        <v>5213</v>
      </c>
      <c r="H5581" s="200" t="s">
        <v>5360</v>
      </c>
      <c r="I5581" s="200">
        <v>45797</v>
      </c>
      <c r="J5581" s="143">
        <f t="shared" si="87"/>
        <v>45797</v>
      </c>
      <c r="K5581" s="202">
        <v>6</v>
      </c>
      <c r="L5581" s="284" t="s">
        <v>8208</v>
      </c>
      <c r="M5581" s="223"/>
      <c r="N5581" s="203">
        <v>1.575</v>
      </c>
      <c r="O5581" s="222" t="s">
        <v>943</v>
      </c>
    </row>
    <row r="5582" spans="1:15" ht="29.25" customHeight="1">
      <c r="A5582" s="221" t="s">
        <v>100</v>
      </c>
      <c r="B5582" s="221" t="s">
        <v>788</v>
      </c>
      <c r="C5582" s="222" t="s">
        <v>736</v>
      </c>
      <c r="D5582" s="222" t="s">
        <v>167</v>
      </c>
      <c r="E5582" s="199" t="s">
        <v>171</v>
      </c>
      <c r="F5582" s="200"/>
      <c r="G5582" s="200"/>
      <c r="H5582" s="200"/>
      <c r="I5582" s="200">
        <v>45798</v>
      </c>
      <c r="J5582" s="143">
        <f t="shared" si="87"/>
        <v>45798</v>
      </c>
      <c r="K5582" s="202">
        <v>4</v>
      </c>
      <c r="L5582" s="284" t="s">
        <v>8454</v>
      </c>
      <c r="M5582" s="223"/>
      <c r="N5582" s="203"/>
      <c r="O5582" s="222" t="s">
        <v>326</v>
      </c>
    </row>
    <row r="5583" spans="1:15" ht="29.25" customHeight="1">
      <c r="A5583" s="221" t="s">
        <v>100</v>
      </c>
      <c r="B5583" s="221" t="s">
        <v>788</v>
      </c>
      <c r="C5583" s="222" t="s">
        <v>736</v>
      </c>
      <c r="D5583" s="222" t="s">
        <v>167</v>
      </c>
      <c r="E5583" s="199" t="s">
        <v>163</v>
      </c>
      <c r="F5583" s="200" t="s">
        <v>5212</v>
      </c>
      <c r="G5583" s="200" t="s">
        <v>5213</v>
      </c>
      <c r="H5583" s="200" t="s">
        <v>5361</v>
      </c>
      <c r="I5583" s="200">
        <v>45798</v>
      </c>
      <c r="J5583" s="143">
        <f t="shared" si="87"/>
        <v>45798</v>
      </c>
      <c r="K5583" s="202">
        <v>4</v>
      </c>
      <c r="L5583" s="284" t="s">
        <v>8455</v>
      </c>
      <c r="M5583" s="223"/>
      <c r="N5583" s="203">
        <v>6.875</v>
      </c>
      <c r="O5583" s="222" t="s">
        <v>943</v>
      </c>
    </row>
    <row r="5584" spans="1:15" ht="29.25" customHeight="1">
      <c r="A5584" s="221" t="s">
        <v>100</v>
      </c>
      <c r="B5584" s="221" t="s">
        <v>788</v>
      </c>
      <c r="C5584" s="222" t="s">
        <v>736</v>
      </c>
      <c r="D5584" s="222" t="s">
        <v>167</v>
      </c>
      <c r="E5584" s="199" t="s">
        <v>163</v>
      </c>
      <c r="F5584" s="200" t="s">
        <v>5212</v>
      </c>
      <c r="G5584" s="200" t="s">
        <v>5213</v>
      </c>
      <c r="H5584" s="200" t="s">
        <v>5359</v>
      </c>
      <c r="I5584" s="200">
        <v>45799</v>
      </c>
      <c r="J5584" s="143">
        <f t="shared" si="87"/>
        <v>45799</v>
      </c>
      <c r="K5584" s="202">
        <v>6</v>
      </c>
      <c r="L5584" s="284" t="s">
        <v>8456</v>
      </c>
      <c r="M5584" s="223"/>
      <c r="N5584" s="203">
        <v>2.125</v>
      </c>
      <c r="O5584" s="222" t="s">
        <v>942</v>
      </c>
    </row>
    <row r="5585" spans="1:15" ht="29.25" customHeight="1">
      <c r="A5585" s="221" t="s">
        <v>100</v>
      </c>
      <c r="B5585" s="221" t="s">
        <v>788</v>
      </c>
      <c r="C5585" s="222" t="s">
        <v>736</v>
      </c>
      <c r="D5585" s="222" t="s">
        <v>167</v>
      </c>
      <c r="E5585" s="199" t="s">
        <v>163</v>
      </c>
      <c r="F5585" s="200" t="s">
        <v>5212</v>
      </c>
      <c r="G5585" s="200" t="s">
        <v>5213</v>
      </c>
      <c r="H5585" s="200" t="s">
        <v>5361</v>
      </c>
      <c r="I5585" s="200">
        <v>45800</v>
      </c>
      <c r="J5585" s="143">
        <f t="shared" si="87"/>
        <v>45800</v>
      </c>
      <c r="K5585" s="202">
        <v>8</v>
      </c>
      <c r="L5585" s="284" t="s">
        <v>8457</v>
      </c>
      <c r="M5585" s="223"/>
      <c r="N5585" s="203">
        <v>6.875</v>
      </c>
      <c r="O5585" s="222" t="s">
        <v>943</v>
      </c>
    </row>
    <row r="5586" spans="1:15" ht="29.25" customHeight="1">
      <c r="A5586" s="221" t="s">
        <v>100</v>
      </c>
      <c r="B5586" s="221" t="s">
        <v>788</v>
      </c>
      <c r="C5586" s="222" t="s">
        <v>736</v>
      </c>
      <c r="D5586" s="222" t="s">
        <v>167</v>
      </c>
      <c r="E5586" s="199" t="s">
        <v>166</v>
      </c>
      <c r="F5586" s="200"/>
      <c r="G5586" s="200"/>
      <c r="H5586" s="200"/>
      <c r="I5586" s="200">
        <v>45803</v>
      </c>
      <c r="J5586" s="143">
        <f t="shared" si="87"/>
        <v>45803</v>
      </c>
      <c r="K5586" s="202">
        <v>8</v>
      </c>
      <c r="L5586" s="284" t="s">
        <v>8458</v>
      </c>
      <c r="M5586" s="223"/>
      <c r="N5586" s="203"/>
      <c r="O5586" s="222" t="s">
        <v>326</v>
      </c>
    </row>
    <row r="5587" spans="1:15" ht="29.25" customHeight="1">
      <c r="A5587" s="221" t="s">
        <v>100</v>
      </c>
      <c r="B5587" s="221" t="s">
        <v>788</v>
      </c>
      <c r="C5587" s="222" t="s">
        <v>736</v>
      </c>
      <c r="D5587" s="222" t="s">
        <v>167</v>
      </c>
      <c r="E5587" s="199" t="s">
        <v>163</v>
      </c>
      <c r="F5587" s="200" t="s">
        <v>2580</v>
      </c>
      <c r="G5587" s="200" t="s">
        <v>2581</v>
      </c>
      <c r="H5587" s="200" t="s">
        <v>2699</v>
      </c>
      <c r="I5587" s="200">
        <v>45804</v>
      </c>
      <c r="J5587" s="143">
        <f t="shared" si="87"/>
        <v>45804</v>
      </c>
      <c r="K5587" s="202">
        <v>8</v>
      </c>
      <c r="L5587" s="284" t="s">
        <v>8459</v>
      </c>
      <c r="M5587" s="223"/>
      <c r="N5587" s="203">
        <v>5.75</v>
      </c>
      <c r="O5587" s="222" t="s">
        <v>968</v>
      </c>
    </row>
    <row r="5588" spans="1:15" ht="29.25" customHeight="1">
      <c r="A5588" s="221" t="s">
        <v>100</v>
      </c>
      <c r="B5588" s="221" t="s">
        <v>788</v>
      </c>
      <c r="C5588" s="222" t="s">
        <v>736</v>
      </c>
      <c r="D5588" s="222" t="s">
        <v>167</v>
      </c>
      <c r="E5588" s="199" t="s">
        <v>163</v>
      </c>
      <c r="F5588" s="200" t="s">
        <v>5212</v>
      </c>
      <c r="G5588" s="200" t="s">
        <v>5213</v>
      </c>
      <c r="H5588" s="200" t="s">
        <v>5361</v>
      </c>
      <c r="I5588" s="200">
        <v>45805</v>
      </c>
      <c r="J5588" s="143">
        <f t="shared" si="87"/>
        <v>45805</v>
      </c>
      <c r="K5588" s="202">
        <v>6</v>
      </c>
      <c r="L5588" s="284" t="s">
        <v>8461</v>
      </c>
      <c r="M5588" s="223"/>
      <c r="N5588" s="203">
        <v>6.875</v>
      </c>
      <c r="O5588" s="222" t="s">
        <v>943</v>
      </c>
    </row>
    <row r="5589" spans="1:15" ht="29.25" customHeight="1">
      <c r="A5589" s="221" t="s">
        <v>100</v>
      </c>
      <c r="B5589" s="221" t="s">
        <v>788</v>
      </c>
      <c r="C5589" s="222" t="s">
        <v>736</v>
      </c>
      <c r="D5589" s="222" t="s">
        <v>167</v>
      </c>
      <c r="E5589" s="199" t="s">
        <v>163</v>
      </c>
      <c r="F5589" s="200" t="s">
        <v>2580</v>
      </c>
      <c r="G5589" s="200" t="s">
        <v>2581</v>
      </c>
      <c r="H5589" s="200" t="s">
        <v>2699</v>
      </c>
      <c r="I5589" s="200">
        <v>45805</v>
      </c>
      <c r="J5589" s="143">
        <f t="shared" si="87"/>
        <v>45805</v>
      </c>
      <c r="K5589" s="202">
        <v>2</v>
      </c>
      <c r="L5589" s="285" t="s">
        <v>8460</v>
      </c>
      <c r="M5589" s="223"/>
      <c r="N5589" s="203">
        <v>5.75</v>
      </c>
      <c r="O5589" s="222" t="s">
        <v>968</v>
      </c>
    </row>
    <row r="5590" spans="1:15" ht="29.25" customHeight="1">
      <c r="A5590" s="221" t="s">
        <v>100</v>
      </c>
      <c r="B5590" s="221" t="s">
        <v>788</v>
      </c>
      <c r="C5590" s="222" t="s">
        <v>736</v>
      </c>
      <c r="D5590" s="222" t="s">
        <v>167</v>
      </c>
      <c r="E5590" s="199" t="s">
        <v>166</v>
      </c>
      <c r="F5590" s="200"/>
      <c r="G5590" s="200"/>
      <c r="H5590" s="200"/>
      <c r="I5590" s="200">
        <v>45806</v>
      </c>
      <c r="J5590" s="143">
        <f t="shared" si="87"/>
        <v>45806</v>
      </c>
      <c r="K5590" s="202">
        <v>4</v>
      </c>
      <c r="L5590" s="284" t="s">
        <v>8462</v>
      </c>
      <c r="M5590" s="223"/>
      <c r="N5590" s="203"/>
      <c r="O5590" s="222" t="s">
        <v>326</v>
      </c>
    </row>
    <row r="5591" spans="1:15" ht="29.25" customHeight="1">
      <c r="A5591" s="221" t="s">
        <v>100</v>
      </c>
      <c r="B5591" s="221" t="s">
        <v>788</v>
      </c>
      <c r="C5591" s="222" t="s">
        <v>736</v>
      </c>
      <c r="D5591" s="222" t="s">
        <v>167</v>
      </c>
      <c r="E5591" s="199" t="s">
        <v>163</v>
      </c>
      <c r="F5591" s="200" t="s">
        <v>5212</v>
      </c>
      <c r="G5591" s="200" t="s">
        <v>5213</v>
      </c>
      <c r="H5591" s="200"/>
      <c r="I5591" s="200">
        <v>45806</v>
      </c>
      <c r="J5591" s="143">
        <f t="shared" si="87"/>
        <v>45806</v>
      </c>
      <c r="K5591" s="202">
        <v>4</v>
      </c>
      <c r="L5591" s="284" t="s">
        <v>8463</v>
      </c>
      <c r="M5591" s="223"/>
      <c r="N5591" s="203"/>
      <c r="O5591" s="222" t="s">
        <v>326</v>
      </c>
    </row>
    <row r="5592" spans="1:15" ht="29.25" customHeight="1">
      <c r="A5592" s="221" t="s">
        <v>100</v>
      </c>
      <c r="B5592" s="221" t="s">
        <v>788</v>
      </c>
      <c r="C5592" s="222" t="s">
        <v>736</v>
      </c>
      <c r="D5592" s="222" t="s">
        <v>167</v>
      </c>
      <c r="E5592" s="199" t="s">
        <v>166</v>
      </c>
      <c r="F5592" s="200"/>
      <c r="G5592" s="200"/>
      <c r="H5592" s="200"/>
      <c r="I5592" s="200">
        <v>45810</v>
      </c>
      <c r="J5592" s="143">
        <f t="shared" si="87"/>
        <v>45810</v>
      </c>
      <c r="K5592" s="202">
        <v>2</v>
      </c>
      <c r="L5592" s="285" t="s">
        <v>8464</v>
      </c>
      <c r="M5592" s="223"/>
      <c r="N5592" s="203"/>
      <c r="O5592" s="222" t="s">
        <v>326</v>
      </c>
    </row>
    <row r="5593" spans="1:15" ht="29.25" customHeight="1">
      <c r="A5593" s="221" t="s">
        <v>100</v>
      </c>
      <c r="B5593" s="221" t="s">
        <v>788</v>
      </c>
      <c r="C5593" s="222" t="s">
        <v>736</v>
      </c>
      <c r="D5593" s="222" t="s">
        <v>167</v>
      </c>
      <c r="E5593" s="199" t="s">
        <v>163</v>
      </c>
      <c r="F5593" s="200" t="s">
        <v>5212</v>
      </c>
      <c r="G5593" s="200" t="s">
        <v>5213</v>
      </c>
      <c r="H5593" s="200" t="s">
        <v>5361</v>
      </c>
      <c r="I5593" s="200">
        <v>45810</v>
      </c>
      <c r="J5593" s="143">
        <f t="shared" si="87"/>
        <v>45810</v>
      </c>
      <c r="K5593" s="202">
        <v>6</v>
      </c>
      <c r="L5593" s="284" t="s">
        <v>8465</v>
      </c>
      <c r="M5593" s="223"/>
      <c r="N5593" s="203">
        <v>6.875</v>
      </c>
      <c r="O5593" s="222" t="s">
        <v>943</v>
      </c>
    </row>
    <row r="5594" spans="1:15" ht="29.25" customHeight="1">
      <c r="A5594" s="221" t="s">
        <v>100</v>
      </c>
      <c r="B5594" s="221" t="s">
        <v>788</v>
      </c>
      <c r="C5594" s="222" t="s">
        <v>736</v>
      </c>
      <c r="D5594" s="222" t="s">
        <v>167</v>
      </c>
      <c r="E5594" s="199" t="s">
        <v>163</v>
      </c>
      <c r="F5594" s="200" t="s">
        <v>5212</v>
      </c>
      <c r="G5594" s="200" t="s">
        <v>5213</v>
      </c>
      <c r="H5594" s="200" t="s">
        <v>5361</v>
      </c>
      <c r="I5594" s="200">
        <v>45811</v>
      </c>
      <c r="J5594" s="143">
        <f t="shared" si="87"/>
        <v>45811</v>
      </c>
      <c r="K5594" s="202">
        <v>8</v>
      </c>
      <c r="L5594" s="285" t="s">
        <v>8466</v>
      </c>
      <c r="M5594" s="223"/>
      <c r="N5594" s="203">
        <v>6.875</v>
      </c>
      <c r="O5594" s="222" t="s">
        <v>943</v>
      </c>
    </row>
    <row r="5595" spans="1:15" ht="29.25" customHeight="1">
      <c r="A5595" s="221" t="s">
        <v>100</v>
      </c>
      <c r="B5595" s="221" t="s">
        <v>788</v>
      </c>
      <c r="C5595" s="222" t="s">
        <v>736</v>
      </c>
      <c r="D5595" s="222" t="s">
        <v>167</v>
      </c>
      <c r="E5595" s="199" t="s">
        <v>163</v>
      </c>
      <c r="F5595" s="200" t="s">
        <v>5212</v>
      </c>
      <c r="G5595" s="200" t="s">
        <v>5213</v>
      </c>
      <c r="H5595" s="200" t="s">
        <v>5361</v>
      </c>
      <c r="I5595" s="200">
        <v>45812</v>
      </c>
      <c r="J5595" s="143">
        <f t="shared" si="87"/>
        <v>45812</v>
      </c>
      <c r="K5595" s="202">
        <v>9</v>
      </c>
      <c r="L5595" s="284" t="s">
        <v>8467</v>
      </c>
      <c r="M5595" s="223"/>
      <c r="N5595" s="203">
        <v>6.875</v>
      </c>
      <c r="O5595" s="222" t="s">
        <v>943</v>
      </c>
    </row>
    <row r="5596" spans="1:15" ht="29.25" customHeight="1">
      <c r="A5596" s="221" t="s">
        <v>100</v>
      </c>
      <c r="B5596" s="221" t="s">
        <v>788</v>
      </c>
      <c r="C5596" s="222" t="s">
        <v>736</v>
      </c>
      <c r="D5596" s="222" t="s">
        <v>167</v>
      </c>
      <c r="E5596" s="199" t="s">
        <v>163</v>
      </c>
      <c r="F5596" s="200" t="s">
        <v>3135</v>
      </c>
      <c r="G5596" s="200" t="s">
        <v>3136</v>
      </c>
      <c r="H5596" s="200" t="s">
        <v>6688</v>
      </c>
      <c r="I5596" s="200">
        <v>45813</v>
      </c>
      <c r="J5596" s="143">
        <f t="shared" si="87"/>
        <v>45813</v>
      </c>
      <c r="K5596" s="202">
        <v>4</v>
      </c>
      <c r="L5596" s="285" t="s">
        <v>8768</v>
      </c>
      <c r="M5596" s="223"/>
      <c r="N5596" s="203">
        <v>2</v>
      </c>
      <c r="O5596" s="222" t="s">
        <v>968</v>
      </c>
    </row>
    <row r="5597" spans="1:15" ht="29.25" customHeight="1">
      <c r="A5597" s="221" t="s">
        <v>100</v>
      </c>
      <c r="B5597" s="221" t="s">
        <v>788</v>
      </c>
      <c r="C5597" s="222" t="s">
        <v>736</v>
      </c>
      <c r="D5597" s="222" t="s">
        <v>167</v>
      </c>
      <c r="E5597" s="199" t="s">
        <v>163</v>
      </c>
      <c r="F5597" s="200" t="s">
        <v>3135</v>
      </c>
      <c r="G5597" s="200" t="s">
        <v>3136</v>
      </c>
      <c r="H5597" s="200" t="s">
        <v>6688</v>
      </c>
      <c r="I5597" s="200">
        <v>45813</v>
      </c>
      <c r="J5597" s="143">
        <f t="shared" si="87"/>
        <v>45813</v>
      </c>
      <c r="K5597" s="202">
        <v>4</v>
      </c>
      <c r="L5597" s="284" t="s">
        <v>8769</v>
      </c>
      <c r="M5597" s="223"/>
      <c r="N5597" s="203">
        <v>2</v>
      </c>
      <c r="O5597" s="222" t="s">
        <v>968</v>
      </c>
    </row>
    <row r="5598" spans="1:15" ht="29.25" customHeight="1">
      <c r="A5598" s="221" t="s">
        <v>100</v>
      </c>
      <c r="B5598" s="221" t="s">
        <v>788</v>
      </c>
      <c r="C5598" s="222" t="s">
        <v>736</v>
      </c>
      <c r="D5598" s="222" t="s">
        <v>167</v>
      </c>
      <c r="E5598" s="199" t="s">
        <v>163</v>
      </c>
      <c r="F5598" s="200" t="s">
        <v>5212</v>
      </c>
      <c r="G5598" s="200" t="s">
        <v>5213</v>
      </c>
      <c r="H5598" s="200" t="s">
        <v>5360</v>
      </c>
      <c r="I5598" s="200">
        <v>45814</v>
      </c>
      <c r="J5598" s="143">
        <f t="shared" si="87"/>
        <v>45814</v>
      </c>
      <c r="K5598" s="202">
        <v>8</v>
      </c>
      <c r="L5598" s="284" t="s">
        <v>8770</v>
      </c>
      <c r="M5598" s="223"/>
      <c r="N5598" s="203">
        <v>1.575</v>
      </c>
      <c r="O5598" s="222" t="s">
        <v>943</v>
      </c>
    </row>
    <row r="5599" spans="1:15" ht="29.25" customHeight="1">
      <c r="A5599" s="221" t="s">
        <v>100</v>
      </c>
      <c r="B5599" s="221" t="s">
        <v>788</v>
      </c>
      <c r="C5599" s="222" t="s">
        <v>736</v>
      </c>
      <c r="D5599" s="222" t="s">
        <v>167</v>
      </c>
      <c r="E5599" s="199" t="s">
        <v>163</v>
      </c>
      <c r="F5599" s="200" t="s">
        <v>5212</v>
      </c>
      <c r="G5599" s="200" t="s">
        <v>5213</v>
      </c>
      <c r="H5599" s="200" t="s">
        <v>5360</v>
      </c>
      <c r="I5599" s="200">
        <v>45817</v>
      </c>
      <c r="J5599" s="143">
        <f t="shared" si="87"/>
        <v>45817</v>
      </c>
      <c r="K5599" s="202">
        <v>8</v>
      </c>
      <c r="L5599" s="284" t="s">
        <v>8771</v>
      </c>
      <c r="M5599" s="223"/>
      <c r="N5599" s="203">
        <v>1.575</v>
      </c>
      <c r="O5599" s="222" t="s">
        <v>943</v>
      </c>
    </row>
    <row r="5600" spans="1:15" ht="29.25" customHeight="1">
      <c r="A5600" s="221" t="s">
        <v>100</v>
      </c>
      <c r="B5600" s="221" t="s">
        <v>788</v>
      </c>
      <c r="C5600" s="222" t="s">
        <v>736</v>
      </c>
      <c r="D5600" s="222" t="s">
        <v>167</v>
      </c>
      <c r="E5600" s="199" t="s">
        <v>163</v>
      </c>
      <c r="F5600" s="200" t="s">
        <v>3135</v>
      </c>
      <c r="G5600" s="200" t="s">
        <v>3136</v>
      </c>
      <c r="H5600" s="200" t="s">
        <v>3157</v>
      </c>
      <c r="I5600" s="200">
        <v>45818</v>
      </c>
      <c r="J5600" s="143">
        <f t="shared" si="87"/>
        <v>45818</v>
      </c>
      <c r="K5600" s="202">
        <v>5</v>
      </c>
      <c r="L5600" s="285" t="s">
        <v>8946</v>
      </c>
      <c r="M5600" s="223"/>
      <c r="N5600" s="203">
        <v>1.75</v>
      </c>
      <c r="O5600" s="222" t="s">
        <v>943</v>
      </c>
    </row>
    <row r="5601" spans="1:15" ht="29.25" customHeight="1">
      <c r="A5601" s="221" t="s">
        <v>100</v>
      </c>
      <c r="B5601" s="221" t="s">
        <v>788</v>
      </c>
      <c r="C5601" s="222" t="s">
        <v>736</v>
      </c>
      <c r="D5601" s="222" t="s">
        <v>167</v>
      </c>
      <c r="E5601" s="199" t="s">
        <v>163</v>
      </c>
      <c r="F5601" s="200" t="s">
        <v>5212</v>
      </c>
      <c r="G5601" s="200" t="s">
        <v>5213</v>
      </c>
      <c r="H5601" s="200" t="s">
        <v>5361</v>
      </c>
      <c r="I5601" s="200">
        <v>45818</v>
      </c>
      <c r="J5601" s="143">
        <f t="shared" si="87"/>
        <v>45818</v>
      </c>
      <c r="K5601" s="202">
        <v>3</v>
      </c>
      <c r="L5601" s="284" t="s">
        <v>8947</v>
      </c>
      <c r="M5601" s="223"/>
      <c r="N5601" s="203">
        <v>6.875</v>
      </c>
      <c r="O5601" s="222" t="s">
        <v>943</v>
      </c>
    </row>
    <row r="5602" spans="1:15" ht="29.25" customHeight="1">
      <c r="A5602" s="221" t="s">
        <v>100</v>
      </c>
      <c r="B5602" s="221" t="s">
        <v>788</v>
      </c>
      <c r="C5602" s="222" t="s">
        <v>736</v>
      </c>
      <c r="D5602" s="222" t="s">
        <v>167</v>
      </c>
      <c r="E5602" s="199" t="s">
        <v>163</v>
      </c>
      <c r="F5602" s="200" t="s">
        <v>937</v>
      </c>
      <c r="G5602" s="200" t="s">
        <v>938</v>
      </c>
      <c r="H5602" s="200" t="s">
        <v>4753</v>
      </c>
      <c r="I5602" s="200">
        <v>45819</v>
      </c>
      <c r="J5602" s="143">
        <f t="shared" si="87"/>
        <v>45819</v>
      </c>
      <c r="K5602" s="202">
        <v>1</v>
      </c>
      <c r="L5602" s="285" t="s">
        <v>8949</v>
      </c>
      <c r="M5602" s="223"/>
      <c r="N5602" s="203">
        <v>0.4375</v>
      </c>
      <c r="O5602" s="222" t="s">
        <v>943</v>
      </c>
    </row>
    <row r="5603" spans="1:15" ht="29.25" customHeight="1">
      <c r="A5603" s="221" t="s">
        <v>100</v>
      </c>
      <c r="B5603" s="221" t="s">
        <v>788</v>
      </c>
      <c r="C5603" s="222" t="s">
        <v>736</v>
      </c>
      <c r="D5603" s="222" t="s">
        <v>167</v>
      </c>
      <c r="E5603" s="199" t="s">
        <v>163</v>
      </c>
      <c r="F5603" s="200" t="s">
        <v>3135</v>
      </c>
      <c r="G5603" s="200" t="s">
        <v>3136</v>
      </c>
      <c r="H5603" s="200" t="s">
        <v>3157</v>
      </c>
      <c r="I5603" s="200">
        <v>45819</v>
      </c>
      <c r="J5603" s="143">
        <f t="shared" si="87"/>
        <v>45819</v>
      </c>
      <c r="K5603" s="202">
        <v>8</v>
      </c>
      <c r="L5603" s="285" t="s">
        <v>8948</v>
      </c>
      <c r="M5603" s="223"/>
      <c r="N5603" s="203">
        <v>1.75</v>
      </c>
      <c r="O5603" s="222" t="s">
        <v>943</v>
      </c>
    </row>
    <row r="5604" spans="1:15" ht="29.25" customHeight="1">
      <c r="A5604" s="221" t="s">
        <v>100</v>
      </c>
      <c r="B5604" s="221" t="s">
        <v>788</v>
      </c>
      <c r="C5604" s="222" t="s">
        <v>736</v>
      </c>
      <c r="D5604" s="222" t="s">
        <v>167</v>
      </c>
      <c r="E5604" s="199" t="s">
        <v>163</v>
      </c>
      <c r="F5604" s="200" t="s">
        <v>937</v>
      </c>
      <c r="G5604" s="200" t="s">
        <v>938</v>
      </c>
      <c r="H5604" s="200" t="s">
        <v>4797</v>
      </c>
      <c r="I5604" s="200">
        <v>45820</v>
      </c>
      <c r="J5604" s="143">
        <f t="shared" si="87"/>
        <v>45820</v>
      </c>
      <c r="K5604" s="202">
        <v>8</v>
      </c>
      <c r="L5604" s="284" t="s">
        <v>8950</v>
      </c>
      <c r="M5604" s="223"/>
      <c r="N5604" s="203">
        <v>5.625</v>
      </c>
      <c r="O5604" s="222" t="s">
        <v>961</v>
      </c>
    </row>
    <row r="5605" spans="1:15" ht="29.25" customHeight="1">
      <c r="A5605" s="221" t="s">
        <v>100</v>
      </c>
      <c r="B5605" s="221" t="s">
        <v>788</v>
      </c>
      <c r="C5605" s="222" t="s">
        <v>736</v>
      </c>
      <c r="D5605" s="222" t="s">
        <v>167</v>
      </c>
      <c r="E5605" s="199" t="s">
        <v>163</v>
      </c>
      <c r="F5605" s="200" t="s">
        <v>3135</v>
      </c>
      <c r="G5605" s="200" t="s">
        <v>3136</v>
      </c>
      <c r="H5605" s="200" t="s">
        <v>4561</v>
      </c>
      <c r="I5605" s="200">
        <v>45821</v>
      </c>
      <c r="J5605" s="143">
        <f t="shared" si="87"/>
        <v>45821</v>
      </c>
      <c r="K5605" s="202">
        <v>8</v>
      </c>
      <c r="L5605" s="285" t="s">
        <v>8951</v>
      </c>
      <c r="M5605" s="223"/>
      <c r="N5605" s="203">
        <v>0.97499999999999998</v>
      </c>
      <c r="O5605" s="222" t="s">
        <v>992</v>
      </c>
    </row>
    <row r="5606" spans="1:15" ht="29.25" customHeight="1">
      <c r="A5606" s="221" t="s">
        <v>100</v>
      </c>
      <c r="B5606" s="221" t="s">
        <v>788</v>
      </c>
      <c r="C5606" s="222" t="s">
        <v>736</v>
      </c>
      <c r="D5606" s="222" t="s">
        <v>167</v>
      </c>
      <c r="E5606" s="199" t="s">
        <v>163</v>
      </c>
      <c r="F5606" s="200" t="s">
        <v>3135</v>
      </c>
      <c r="G5606" s="200" t="s">
        <v>3136</v>
      </c>
      <c r="H5606" s="200" t="s">
        <v>4561</v>
      </c>
      <c r="I5606" s="200">
        <v>45824</v>
      </c>
      <c r="J5606" s="143">
        <f t="shared" si="87"/>
        <v>45824</v>
      </c>
      <c r="K5606" s="202">
        <v>8</v>
      </c>
      <c r="L5606" s="285" t="s">
        <v>8952</v>
      </c>
      <c r="M5606" s="223"/>
      <c r="N5606" s="203">
        <v>0.97499999999999998</v>
      </c>
      <c r="O5606" s="222" t="s">
        <v>992</v>
      </c>
    </row>
    <row r="5607" spans="1:15" ht="29.25" customHeight="1">
      <c r="A5607" s="221" t="s">
        <v>100</v>
      </c>
      <c r="B5607" s="221" t="s">
        <v>788</v>
      </c>
      <c r="C5607" s="222" t="s">
        <v>736</v>
      </c>
      <c r="D5607" s="222" t="s">
        <v>167</v>
      </c>
      <c r="E5607" s="199" t="s">
        <v>166</v>
      </c>
      <c r="F5607" s="200"/>
      <c r="G5607" s="200"/>
      <c r="H5607" s="200"/>
      <c r="I5607" s="200">
        <v>45826</v>
      </c>
      <c r="J5607" s="143">
        <f t="shared" si="87"/>
        <v>45826</v>
      </c>
      <c r="K5607" s="202">
        <v>2</v>
      </c>
      <c r="L5607" s="285" t="s">
        <v>8954</v>
      </c>
      <c r="M5607" s="223"/>
      <c r="N5607" s="203"/>
      <c r="O5607" s="222" t="s">
        <v>326</v>
      </c>
    </row>
    <row r="5608" spans="1:15" ht="29.25" customHeight="1">
      <c r="A5608" s="221" t="s">
        <v>100</v>
      </c>
      <c r="B5608" s="221" t="s">
        <v>788</v>
      </c>
      <c r="C5608" s="222" t="s">
        <v>736</v>
      </c>
      <c r="D5608" s="222" t="s">
        <v>167</v>
      </c>
      <c r="E5608" s="199" t="s">
        <v>163</v>
      </c>
      <c r="F5608" s="200" t="s">
        <v>3135</v>
      </c>
      <c r="G5608" s="200" t="s">
        <v>3136</v>
      </c>
      <c r="H5608" s="200" t="s">
        <v>4561</v>
      </c>
      <c r="I5608" s="200">
        <v>45826</v>
      </c>
      <c r="J5608" s="143">
        <f t="shared" si="87"/>
        <v>45826</v>
      </c>
      <c r="K5608" s="202">
        <v>6</v>
      </c>
      <c r="L5608" s="285" t="s">
        <v>8953</v>
      </c>
      <c r="M5608" s="223"/>
      <c r="N5608" s="203">
        <v>0.97499999999999998</v>
      </c>
      <c r="O5608" s="222" t="s">
        <v>992</v>
      </c>
    </row>
    <row r="5609" spans="1:15" ht="29.25" customHeight="1">
      <c r="A5609" s="221" t="s">
        <v>100</v>
      </c>
      <c r="B5609" s="221" t="s">
        <v>788</v>
      </c>
      <c r="C5609" s="222" t="s">
        <v>736</v>
      </c>
      <c r="D5609" s="222" t="s">
        <v>167</v>
      </c>
      <c r="E5609" s="199" t="s">
        <v>166</v>
      </c>
      <c r="F5609" s="200"/>
      <c r="G5609" s="200"/>
      <c r="H5609" s="200"/>
      <c r="I5609" s="200">
        <v>45827</v>
      </c>
      <c r="J5609" s="143">
        <f t="shared" si="87"/>
        <v>45827</v>
      </c>
      <c r="K5609" s="202">
        <v>2</v>
      </c>
      <c r="L5609" s="285" t="s">
        <v>9147</v>
      </c>
      <c r="M5609" s="223"/>
      <c r="N5609" s="203"/>
      <c r="O5609" s="222" t="s">
        <v>326</v>
      </c>
    </row>
    <row r="5610" spans="1:15" ht="29.25" customHeight="1">
      <c r="A5610" s="221" t="s">
        <v>100</v>
      </c>
      <c r="B5610" s="221" t="s">
        <v>788</v>
      </c>
      <c r="C5610" s="222" t="s">
        <v>736</v>
      </c>
      <c r="D5610" s="222" t="s">
        <v>167</v>
      </c>
      <c r="E5610" s="199" t="s">
        <v>163</v>
      </c>
      <c r="F5610" s="200" t="s">
        <v>3135</v>
      </c>
      <c r="G5610" s="200" t="s">
        <v>3136</v>
      </c>
      <c r="H5610" s="200" t="s">
        <v>4561</v>
      </c>
      <c r="I5610" s="200">
        <v>45827</v>
      </c>
      <c r="J5610" s="143">
        <f t="shared" si="87"/>
        <v>45827</v>
      </c>
      <c r="K5610" s="202">
        <v>6</v>
      </c>
      <c r="L5610" s="285" t="s">
        <v>9146</v>
      </c>
      <c r="M5610" s="223"/>
      <c r="N5610" s="203">
        <v>0.97499999999999998</v>
      </c>
      <c r="O5610" s="222" t="s">
        <v>992</v>
      </c>
    </row>
    <row r="5611" spans="1:15" ht="29.25" customHeight="1">
      <c r="A5611" s="221" t="s">
        <v>100</v>
      </c>
      <c r="B5611" s="221" t="s">
        <v>788</v>
      </c>
      <c r="C5611" s="222" t="s">
        <v>736</v>
      </c>
      <c r="D5611" s="222" t="s">
        <v>167</v>
      </c>
      <c r="E5611" s="199" t="s">
        <v>163</v>
      </c>
      <c r="F5611" s="200" t="s">
        <v>5212</v>
      </c>
      <c r="G5611" s="200" t="s">
        <v>5213</v>
      </c>
      <c r="H5611" s="200" t="s">
        <v>5361</v>
      </c>
      <c r="I5611" s="200">
        <v>45828</v>
      </c>
      <c r="J5611" s="143">
        <f t="shared" si="87"/>
        <v>45828</v>
      </c>
      <c r="K5611" s="202">
        <v>8</v>
      </c>
      <c r="L5611" s="284" t="s">
        <v>9148</v>
      </c>
      <c r="M5611" s="223"/>
      <c r="N5611" s="203">
        <v>6.875</v>
      </c>
      <c r="O5611" s="222" t="s">
        <v>943</v>
      </c>
    </row>
    <row r="5612" spans="1:15" ht="29.25" customHeight="1">
      <c r="A5612" s="221" t="s">
        <v>100</v>
      </c>
      <c r="B5612" s="221" t="s">
        <v>788</v>
      </c>
      <c r="C5612" s="222" t="s">
        <v>736</v>
      </c>
      <c r="D5612" s="222" t="s">
        <v>167</v>
      </c>
      <c r="E5612" s="199" t="s">
        <v>166</v>
      </c>
      <c r="F5612" s="200"/>
      <c r="G5612" s="200"/>
      <c r="H5612" s="200"/>
      <c r="I5612" s="200">
        <v>45831</v>
      </c>
      <c r="J5612" s="143">
        <f t="shared" si="87"/>
        <v>45831</v>
      </c>
      <c r="K5612" s="202">
        <v>8</v>
      </c>
      <c r="L5612" s="285" t="s">
        <v>9149</v>
      </c>
      <c r="M5612" s="223"/>
      <c r="N5612" s="203"/>
      <c r="O5612" s="222" t="s">
        <v>326</v>
      </c>
    </row>
    <row r="5613" spans="1:15" ht="29.25" customHeight="1">
      <c r="A5613" s="221" t="s">
        <v>100</v>
      </c>
      <c r="B5613" s="221" t="s">
        <v>788</v>
      </c>
      <c r="C5613" s="222" t="s">
        <v>736</v>
      </c>
      <c r="D5613" s="222" t="s">
        <v>167</v>
      </c>
      <c r="E5613" s="199" t="s">
        <v>163</v>
      </c>
      <c r="F5613" s="200" t="s">
        <v>6005</v>
      </c>
      <c r="G5613" s="200" t="s">
        <v>6006</v>
      </c>
      <c r="H5613" s="200" t="s">
        <v>6029</v>
      </c>
      <c r="I5613" s="200">
        <v>45832</v>
      </c>
      <c r="J5613" s="143">
        <f t="shared" si="87"/>
        <v>45832</v>
      </c>
      <c r="K5613" s="202">
        <v>8</v>
      </c>
      <c r="L5613" s="284" t="s">
        <v>9150</v>
      </c>
      <c r="M5613" s="223"/>
      <c r="N5613" s="203">
        <v>14.824999999999999</v>
      </c>
      <c r="O5613" s="222" t="s">
        <v>940</v>
      </c>
    </row>
    <row r="5614" spans="1:15" ht="29.25" customHeight="1">
      <c r="A5614" s="221" t="s">
        <v>100</v>
      </c>
      <c r="B5614" s="221" t="s">
        <v>788</v>
      </c>
      <c r="C5614" s="222" t="s">
        <v>736</v>
      </c>
      <c r="D5614" s="222" t="s">
        <v>167</v>
      </c>
      <c r="E5614" s="199" t="s">
        <v>163</v>
      </c>
      <c r="F5614" s="200" t="s">
        <v>6005</v>
      </c>
      <c r="G5614" s="200" t="s">
        <v>6006</v>
      </c>
      <c r="H5614" s="200" t="s">
        <v>6029</v>
      </c>
      <c r="I5614" s="200">
        <v>45833</v>
      </c>
      <c r="J5614" s="143">
        <f t="shared" si="87"/>
        <v>45833</v>
      </c>
      <c r="K5614" s="202">
        <v>8</v>
      </c>
      <c r="L5614" s="284" t="s">
        <v>9333</v>
      </c>
      <c r="M5614" s="223"/>
      <c r="N5614" s="203">
        <v>14.824999999999999</v>
      </c>
      <c r="O5614" s="222" t="s">
        <v>940</v>
      </c>
    </row>
    <row r="5615" spans="1:15" ht="29.25" customHeight="1">
      <c r="A5615" s="221" t="s">
        <v>100</v>
      </c>
      <c r="B5615" s="221" t="s">
        <v>788</v>
      </c>
      <c r="C5615" s="222" t="s">
        <v>736</v>
      </c>
      <c r="D5615" s="222" t="s">
        <v>167</v>
      </c>
      <c r="E5615" s="199" t="s">
        <v>166</v>
      </c>
      <c r="F5615" s="200"/>
      <c r="G5615" s="200"/>
      <c r="H5615" s="200"/>
      <c r="I5615" s="200">
        <v>45834</v>
      </c>
      <c r="J5615" s="143">
        <f t="shared" si="87"/>
        <v>45834</v>
      </c>
      <c r="K5615" s="202">
        <v>2</v>
      </c>
      <c r="L5615" s="284" t="s">
        <v>9335</v>
      </c>
      <c r="M5615" s="223"/>
      <c r="N5615" s="203"/>
      <c r="O5615" s="222" t="s">
        <v>326</v>
      </c>
    </row>
    <row r="5616" spans="1:15" ht="29.25" customHeight="1">
      <c r="A5616" s="221" t="s">
        <v>100</v>
      </c>
      <c r="B5616" s="221" t="s">
        <v>788</v>
      </c>
      <c r="C5616" s="222" t="s">
        <v>736</v>
      </c>
      <c r="D5616" s="222" t="s">
        <v>167</v>
      </c>
      <c r="E5616" s="199" t="s">
        <v>163</v>
      </c>
      <c r="F5616" s="200" t="s">
        <v>6005</v>
      </c>
      <c r="G5616" s="200" t="s">
        <v>6006</v>
      </c>
      <c r="H5616" s="200" t="s">
        <v>6029</v>
      </c>
      <c r="I5616" s="200">
        <v>45834</v>
      </c>
      <c r="J5616" s="143">
        <f t="shared" si="87"/>
        <v>45834</v>
      </c>
      <c r="K5616" s="202">
        <v>6</v>
      </c>
      <c r="L5616" s="284" t="s">
        <v>9334</v>
      </c>
      <c r="M5616" s="223"/>
      <c r="N5616" s="203">
        <v>14.824999999999999</v>
      </c>
      <c r="O5616" s="222" t="s">
        <v>940</v>
      </c>
    </row>
    <row r="5617" spans="1:15" ht="29.25" customHeight="1">
      <c r="A5617" s="221" t="s">
        <v>100</v>
      </c>
      <c r="B5617" s="221" t="s">
        <v>788</v>
      </c>
      <c r="C5617" s="222" t="s">
        <v>736</v>
      </c>
      <c r="D5617" s="222" t="s">
        <v>167</v>
      </c>
      <c r="E5617" s="199" t="s">
        <v>163</v>
      </c>
      <c r="F5617" s="200" t="s">
        <v>2580</v>
      </c>
      <c r="G5617" s="200" t="s">
        <v>2581</v>
      </c>
      <c r="H5617" s="200"/>
      <c r="I5617" s="200">
        <v>45835</v>
      </c>
      <c r="J5617" s="143">
        <f t="shared" si="87"/>
        <v>45835</v>
      </c>
      <c r="K5617" s="202">
        <v>1</v>
      </c>
      <c r="L5617" s="285" t="s">
        <v>9336</v>
      </c>
      <c r="M5617" s="223"/>
      <c r="N5617" s="203"/>
      <c r="O5617" s="222" t="s">
        <v>326</v>
      </c>
    </row>
    <row r="5618" spans="1:15" ht="29.25" customHeight="1">
      <c r="A5618" s="221" t="s">
        <v>100</v>
      </c>
      <c r="B5618" s="221" t="s">
        <v>788</v>
      </c>
      <c r="C5618" s="222" t="s">
        <v>736</v>
      </c>
      <c r="D5618" s="222" t="s">
        <v>167</v>
      </c>
      <c r="E5618" s="199" t="s">
        <v>163</v>
      </c>
      <c r="F5618" s="200" t="s">
        <v>6005</v>
      </c>
      <c r="G5618" s="200" t="s">
        <v>6006</v>
      </c>
      <c r="H5618" s="200" t="s">
        <v>6029</v>
      </c>
      <c r="I5618" s="200">
        <v>45835</v>
      </c>
      <c r="J5618" s="143">
        <f t="shared" si="87"/>
        <v>45835</v>
      </c>
      <c r="K5618" s="202">
        <v>2</v>
      </c>
      <c r="L5618" s="285" t="s">
        <v>9338</v>
      </c>
      <c r="M5618" s="223"/>
      <c r="N5618" s="203">
        <v>14.824999999999999</v>
      </c>
      <c r="O5618" s="222" t="s">
        <v>940</v>
      </c>
    </row>
    <row r="5619" spans="1:15" ht="29.25" customHeight="1">
      <c r="A5619" s="221" t="s">
        <v>100</v>
      </c>
      <c r="B5619" s="221" t="s">
        <v>788</v>
      </c>
      <c r="C5619" s="222" t="s">
        <v>736</v>
      </c>
      <c r="D5619" s="222" t="s">
        <v>167</v>
      </c>
      <c r="E5619" s="199" t="s">
        <v>163</v>
      </c>
      <c r="F5619" s="200" t="s">
        <v>3135</v>
      </c>
      <c r="G5619" s="200" t="s">
        <v>3136</v>
      </c>
      <c r="H5619" s="200" t="s">
        <v>6688</v>
      </c>
      <c r="I5619" s="200">
        <v>45835</v>
      </c>
      <c r="J5619" s="143">
        <f t="shared" si="87"/>
        <v>45835</v>
      </c>
      <c r="K5619" s="202">
        <v>4</v>
      </c>
      <c r="L5619" s="284" t="s">
        <v>9337</v>
      </c>
      <c r="M5619" s="223"/>
      <c r="N5619" s="203">
        <v>2</v>
      </c>
      <c r="O5619" s="222" t="s">
        <v>968</v>
      </c>
    </row>
    <row r="5620" spans="1:15" ht="29.25" customHeight="1">
      <c r="A5620" s="221" t="s">
        <v>100</v>
      </c>
      <c r="B5620" s="221" t="s">
        <v>788</v>
      </c>
      <c r="C5620" s="222" t="s">
        <v>736</v>
      </c>
      <c r="D5620" s="222" t="s">
        <v>167</v>
      </c>
      <c r="E5620" s="199" t="s">
        <v>177</v>
      </c>
      <c r="F5620" s="200"/>
      <c r="G5620" s="200"/>
      <c r="H5620" s="200"/>
      <c r="I5620" s="200">
        <v>45838</v>
      </c>
      <c r="J5620" s="143">
        <f t="shared" si="87"/>
        <v>45838</v>
      </c>
      <c r="K5620" s="202">
        <v>3</v>
      </c>
      <c r="L5620" s="285" t="s">
        <v>9340</v>
      </c>
      <c r="M5620" s="223"/>
      <c r="N5620" s="203"/>
      <c r="O5620" s="222" t="s">
        <v>326</v>
      </c>
    </row>
    <row r="5621" spans="1:15" ht="29.25" customHeight="1">
      <c r="A5621" s="221" t="s">
        <v>100</v>
      </c>
      <c r="B5621" s="221" t="s">
        <v>788</v>
      </c>
      <c r="C5621" s="222" t="s">
        <v>736</v>
      </c>
      <c r="D5621" s="222" t="s">
        <v>167</v>
      </c>
      <c r="E5621" s="199" t="s">
        <v>163</v>
      </c>
      <c r="F5621" s="200" t="s">
        <v>2580</v>
      </c>
      <c r="G5621" s="200" t="s">
        <v>2581</v>
      </c>
      <c r="H5621" s="200" t="s">
        <v>2699</v>
      </c>
      <c r="I5621" s="200">
        <v>45838</v>
      </c>
      <c r="J5621" s="143">
        <f t="shared" si="87"/>
        <v>45838</v>
      </c>
      <c r="K5621" s="202">
        <v>5</v>
      </c>
      <c r="L5621" s="284" t="s">
        <v>9339</v>
      </c>
      <c r="M5621" s="223"/>
      <c r="N5621" s="203">
        <v>5.75</v>
      </c>
      <c r="O5621" s="222" t="s">
        <v>968</v>
      </c>
    </row>
    <row r="5622" spans="1:15" ht="29.25" customHeight="1">
      <c r="A5622" s="221" t="s">
        <v>100</v>
      </c>
      <c r="B5622" s="221" t="s">
        <v>788</v>
      </c>
      <c r="C5622" s="222" t="s">
        <v>736</v>
      </c>
      <c r="D5622" s="222" t="s">
        <v>167</v>
      </c>
      <c r="E5622" s="199" t="s">
        <v>171</v>
      </c>
      <c r="F5622" s="200"/>
      <c r="G5622" s="200"/>
      <c r="H5622" s="200"/>
      <c r="I5622" s="200">
        <v>45839</v>
      </c>
      <c r="J5622" s="143">
        <f t="shared" si="87"/>
        <v>45839</v>
      </c>
      <c r="K5622" s="202">
        <v>3</v>
      </c>
      <c r="L5622" s="285" t="s">
        <v>9342</v>
      </c>
      <c r="M5622" s="223"/>
      <c r="N5622" s="203"/>
      <c r="O5622" s="222" t="s">
        <v>326</v>
      </c>
    </row>
    <row r="5623" spans="1:15" ht="29.25" customHeight="1">
      <c r="A5623" s="221" t="s">
        <v>100</v>
      </c>
      <c r="B5623" s="221" t="s">
        <v>788</v>
      </c>
      <c r="C5623" s="222" t="s">
        <v>736</v>
      </c>
      <c r="D5623" s="222" t="s">
        <v>167</v>
      </c>
      <c r="E5623" s="199" t="s">
        <v>163</v>
      </c>
      <c r="F5623" s="200" t="s">
        <v>6005</v>
      </c>
      <c r="G5623" s="200" t="s">
        <v>6006</v>
      </c>
      <c r="H5623" s="200" t="s">
        <v>6029</v>
      </c>
      <c r="I5623" s="200">
        <v>45839</v>
      </c>
      <c r="J5623" s="143">
        <f t="shared" si="87"/>
        <v>45839</v>
      </c>
      <c r="K5623" s="202">
        <v>2</v>
      </c>
      <c r="L5623" s="285" t="s">
        <v>9341</v>
      </c>
      <c r="M5623" s="223"/>
      <c r="N5623" s="203">
        <v>14.824999999999999</v>
      </c>
      <c r="O5623" s="222" t="s">
        <v>940</v>
      </c>
    </row>
    <row r="5624" spans="1:15" ht="29.25" customHeight="1">
      <c r="A5624" s="221" t="s">
        <v>100</v>
      </c>
      <c r="B5624" s="221" t="s">
        <v>788</v>
      </c>
      <c r="C5624" s="222" t="s">
        <v>736</v>
      </c>
      <c r="D5624" s="222" t="s">
        <v>167</v>
      </c>
      <c r="E5624" s="199" t="s">
        <v>163</v>
      </c>
      <c r="F5624" s="200" t="s">
        <v>2580</v>
      </c>
      <c r="G5624" s="200" t="s">
        <v>2581</v>
      </c>
      <c r="H5624" s="200" t="s">
        <v>48</v>
      </c>
      <c r="I5624" s="200">
        <v>45839</v>
      </c>
      <c r="J5624" s="143">
        <f t="shared" si="87"/>
        <v>45839</v>
      </c>
      <c r="K5624" s="202">
        <v>3</v>
      </c>
      <c r="L5624" s="285" t="s">
        <v>9343</v>
      </c>
      <c r="M5624" s="223"/>
      <c r="N5624" s="203">
        <v>3.875</v>
      </c>
      <c r="O5624" s="222" t="s">
        <v>968</v>
      </c>
    </row>
    <row r="5625" spans="1:15" ht="29.25" customHeight="1">
      <c r="A5625" s="221" t="s">
        <v>100</v>
      </c>
      <c r="B5625" s="221" t="s">
        <v>788</v>
      </c>
      <c r="C5625" s="222" t="s">
        <v>736</v>
      </c>
      <c r="D5625" s="222" t="s">
        <v>167</v>
      </c>
      <c r="E5625" s="199" t="s">
        <v>165</v>
      </c>
      <c r="F5625" s="200"/>
      <c r="G5625" s="200"/>
      <c r="H5625" s="200"/>
      <c r="I5625" s="200">
        <v>45840</v>
      </c>
      <c r="J5625" s="143">
        <f t="shared" si="87"/>
        <v>45840</v>
      </c>
      <c r="K5625" s="202">
        <v>8</v>
      </c>
      <c r="L5625" s="285" t="s">
        <v>5569</v>
      </c>
      <c r="M5625" s="223"/>
      <c r="N5625" s="203"/>
      <c r="O5625" s="222" t="s">
        <v>326</v>
      </c>
    </row>
    <row r="5626" spans="1:15" ht="29.25" customHeight="1">
      <c r="A5626" s="221" t="s">
        <v>100</v>
      </c>
      <c r="B5626" s="221" t="s">
        <v>788</v>
      </c>
      <c r="C5626" s="222" t="s">
        <v>736</v>
      </c>
      <c r="D5626" s="222" t="s">
        <v>167</v>
      </c>
      <c r="E5626" s="199" t="s">
        <v>165</v>
      </c>
      <c r="F5626" s="200"/>
      <c r="G5626" s="200"/>
      <c r="H5626" s="200"/>
      <c r="I5626" s="200">
        <v>45841</v>
      </c>
      <c r="J5626" s="143">
        <f t="shared" si="87"/>
        <v>45841</v>
      </c>
      <c r="K5626" s="202">
        <v>8</v>
      </c>
      <c r="L5626" s="285" t="s">
        <v>5569</v>
      </c>
      <c r="M5626" s="223"/>
      <c r="N5626" s="203"/>
      <c r="O5626" s="222" t="s">
        <v>326</v>
      </c>
    </row>
    <row r="5627" spans="1:15" ht="29.25" customHeight="1">
      <c r="A5627" s="221" t="s">
        <v>100</v>
      </c>
      <c r="B5627" s="221" t="s">
        <v>788</v>
      </c>
      <c r="C5627" s="222" t="s">
        <v>736</v>
      </c>
      <c r="D5627" s="222" t="s">
        <v>167</v>
      </c>
      <c r="E5627" s="199" t="s">
        <v>165</v>
      </c>
      <c r="F5627" s="200"/>
      <c r="G5627" s="200"/>
      <c r="H5627" s="200"/>
      <c r="I5627" s="200">
        <v>45842</v>
      </c>
      <c r="J5627" s="143">
        <f t="shared" si="87"/>
        <v>45842</v>
      </c>
      <c r="K5627" s="202">
        <v>8</v>
      </c>
      <c r="L5627" s="285" t="s">
        <v>5569</v>
      </c>
      <c r="M5627" s="223"/>
      <c r="N5627" s="203"/>
      <c r="O5627" s="222" t="s">
        <v>326</v>
      </c>
    </row>
    <row r="5628" spans="1:15" ht="29.25" customHeight="1">
      <c r="A5628" s="221" t="s">
        <v>100</v>
      </c>
      <c r="B5628" s="221" t="s">
        <v>788</v>
      </c>
      <c r="C5628" s="222" t="s">
        <v>736</v>
      </c>
      <c r="D5628" s="222" t="s">
        <v>167</v>
      </c>
      <c r="E5628" s="199" t="s">
        <v>163</v>
      </c>
      <c r="F5628" s="200" t="s">
        <v>3135</v>
      </c>
      <c r="G5628" s="200" t="s">
        <v>3136</v>
      </c>
      <c r="H5628" s="200" t="s">
        <v>3157</v>
      </c>
      <c r="I5628" s="200">
        <v>45845</v>
      </c>
      <c r="J5628" s="143">
        <f t="shared" si="87"/>
        <v>45845</v>
      </c>
      <c r="K5628" s="202">
        <v>5</v>
      </c>
      <c r="L5628" s="284" t="s">
        <v>9562</v>
      </c>
      <c r="M5628" s="223"/>
      <c r="N5628" s="203">
        <v>1.75</v>
      </c>
      <c r="O5628" s="222" t="s">
        <v>943</v>
      </c>
    </row>
    <row r="5629" spans="1:15" ht="29.25" customHeight="1">
      <c r="A5629" s="221" t="s">
        <v>100</v>
      </c>
      <c r="B5629" s="221" t="s">
        <v>788</v>
      </c>
      <c r="C5629" s="222" t="s">
        <v>736</v>
      </c>
      <c r="D5629" s="222" t="s">
        <v>167</v>
      </c>
      <c r="E5629" s="199" t="s">
        <v>163</v>
      </c>
      <c r="F5629" s="200" t="s">
        <v>5212</v>
      </c>
      <c r="G5629" s="200" t="s">
        <v>5213</v>
      </c>
      <c r="H5629" s="200" t="s">
        <v>5361</v>
      </c>
      <c r="I5629" s="200">
        <v>45845</v>
      </c>
      <c r="J5629" s="143">
        <f t="shared" si="87"/>
        <v>45845</v>
      </c>
      <c r="K5629" s="202">
        <v>1</v>
      </c>
      <c r="L5629" s="285" t="s">
        <v>9560</v>
      </c>
      <c r="M5629" s="223"/>
      <c r="N5629" s="203">
        <v>6.875</v>
      </c>
      <c r="O5629" s="222" t="s">
        <v>943</v>
      </c>
    </row>
    <row r="5630" spans="1:15" ht="29.25" customHeight="1">
      <c r="A5630" s="221" t="s">
        <v>100</v>
      </c>
      <c r="B5630" s="221" t="s">
        <v>788</v>
      </c>
      <c r="C5630" s="222" t="s">
        <v>736</v>
      </c>
      <c r="D5630" s="222" t="s">
        <v>167</v>
      </c>
      <c r="E5630" s="199" t="s">
        <v>163</v>
      </c>
      <c r="F5630" s="200" t="s">
        <v>2580</v>
      </c>
      <c r="G5630" s="200" t="s">
        <v>2581</v>
      </c>
      <c r="H5630" s="200" t="s">
        <v>2699</v>
      </c>
      <c r="I5630" s="200">
        <v>45845</v>
      </c>
      <c r="J5630" s="143">
        <f t="shared" si="87"/>
        <v>45845</v>
      </c>
      <c r="K5630" s="202">
        <v>2</v>
      </c>
      <c r="L5630" s="285" t="s">
        <v>9561</v>
      </c>
      <c r="M5630" s="223"/>
      <c r="N5630" s="203">
        <v>5.75</v>
      </c>
      <c r="O5630" s="222" t="s">
        <v>968</v>
      </c>
    </row>
    <row r="5631" spans="1:15" ht="29.25" customHeight="1">
      <c r="A5631" s="221" t="s">
        <v>100</v>
      </c>
      <c r="B5631" s="221" t="s">
        <v>788</v>
      </c>
      <c r="C5631" s="222" t="s">
        <v>736</v>
      </c>
      <c r="D5631" s="222" t="s">
        <v>167</v>
      </c>
      <c r="E5631" s="199" t="s">
        <v>163</v>
      </c>
      <c r="F5631" s="200" t="s">
        <v>2580</v>
      </c>
      <c r="G5631" s="200" t="s">
        <v>2581</v>
      </c>
      <c r="H5631" s="200" t="s">
        <v>2699</v>
      </c>
      <c r="I5631" s="200">
        <v>45846</v>
      </c>
      <c r="J5631" s="143">
        <f t="shared" si="87"/>
        <v>45846</v>
      </c>
      <c r="K5631" s="202">
        <v>8</v>
      </c>
      <c r="L5631" s="284" t="s">
        <v>9563</v>
      </c>
      <c r="M5631" s="223"/>
      <c r="N5631" s="203">
        <v>5.75</v>
      </c>
      <c r="O5631" s="222" t="s">
        <v>968</v>
      </c>
    </row>
    <row r="5632" spans="1:15" ht="29.25" customHeight="1">
      <c r="A5632" s="221" t="s">
        <v>100</v>
      </c>
      <c r="B5632" s="221" t="s">
        <v>788</v>
      </c>
      <c r="C5632" s="222" t="s">
        <v>736</v>
      </c>
      <c r="D5632" s="222" t="s">
        <v>167</v>
      </c>
      <c r="E5632" s="199" t="s">
        <v>163</v>
      </c>
      <c r="F5632" s="200" t="s">
        <v>6005</v>
      </c>
      <c r="G5632" s="200" t="s">
        <v>6006</v>
      </c>
      <c r="H5632" s="200" t="s">
        <v>6029</v>
      </c>
      <c r="I5632" s="200">
        <v>45847</v>
      </c>
      <c r="J5632" s="143">
        <f t="shared" si="87"/>
        <v>45847</v>
      </c>
      <c r="K5632" s="202">
        <v>4</v>
      </c>
      <c r="L5632" s="285" t="s">
        <v>9564</v>
      </c>
      <c r="M5632" s="223"/>
      <c r="N5632" s="203">
        <v>14.824999999999999</v>
      </c>
      <c r="O5632" s="222" t="s">
        <v>940</v>
      </c>
    </row>
    <row r="5633" spans="1:15" ht="29.25" customHeight="1">
      <c r="A5633" s="221" t="s">
        <v>100</v>
      </c>
      <c r="B5633" s="221" t="s">
        <v>788</v>
      </c>
      <c r="C5633" s="222" t="s">
        <v>736</v>
      </c>
      <c r="D5633" s="222" t="s">
        <v>167</v>
      </c>
      <c r="E5633" s="199" t="s">
        <v>163</v>
      </c>
      <c r="F5633" s="200" t="s">
        <v>2580</v>
      </c>
      <c r="G5633" s="200" t="s">
        <v>2581</v>
      </c>
      <c r="H5633" s="200" t="s">
        <v>2699</v>
      </c>
      <c r="I5633" s="200">
        <v>45847</v>
      </c>
      <c r="J5633" s="143">
        <f t="shared" si="87"/>
        <v>45847</v>
      </c>
      <c r="K5633" s="202">
        <v>4</v>
      </c>
      <c r="L5633" s="285" t="s">
        <v>9565</v>
      </c>
      <c r="M5633" s="223"/>
      <c r="N5633" s="203">
        <v>5.75</v>
      </c>
      <c r="O5633" s="222" t="s">
        <v>968</v>
      </c>
    </row>
    <row r="5634" spans="1:15" ht="29.25" customHeight="1">
      <c r="A5634" s="221" t="s">
        <v>100</v>
      </c>
      <c r="B5634" s="221" t="s">
        <v>788</v>
      </c>
      <c r="C5634" s="222" t="s">
        <v>736</v>
      </c>
      <c r="D5634" s="222" t="s">
        <v>167</v>
      </c>
      <c r="E5634" s="199" t="s">
        <v>177</v>
      </c>
      <c r="F5634" s="200"/>
      <c r="G5634" s="200"/>
      <c r="H5634" s="200"/>
      <c r="I5634" s="200">
        <v>45848</v>
      </c>
      <c r="J5634" s="143">
        <f t="shared" si="87"/>
        <v>45848</v>
      </c>
      <c r="K5634" s="202">
        <v>4</v>
      </c>
      <c r="L5634" s="285" t="s">
        <v>9567</v>
      </c>
      <c r="M5634" s="223"/>
      <c r="N5634" s="203"/>
      <c r="O5634" s="222" t="s">
        <v>326</v>
      </c>
    </row>
    <row r="5635" spans="1:15" ht="29.25" customHeight="1">
      <c r="A5635" s="221" t="s">
        <v>100</v>
      </c>
      <c r="B5635" s="221" t="s">
        <v>788</v>
      </c>
      <c r="C5635" s="222" t="s">
        <v>736</v>
      </c>
      <c r="D5635" s="222" t="s">
        <v>167</v>
      </c>
      <c r="E5635" s="199" t="s">
        <v>163</v>
      </c>
      <c r="F5635" s="200" t="s">
        <v>5212</v>
      </c>
      <c r="G5635" s="200" t="s">
        <v>5213</v>
      </c>
      <c r="H5635" s="200" t="s">
        <v>5361</v>
      </c>
      <c r="I5635" s="200">
        <v>45848</v>
      </c>
      <c r="J5635" s="143">
        <f t="shared" ref="J5635:J5698" si="88">I5635</f>
        <v>45848</v>
      </c>
      <c r="K5635" s="202">
        <v>2</v>
      </c>
      <c r="L5635" s="285" t="s">
        <v>9566</v>
      </c>
      <c r="M5635" s="223"/>
      <c r="N5635" s="203">
        <v>6.875</v>
      </c>
      <c r="O5635" s="222" t="s">
        <v>943</v>
      </c>
    </row>
    <row r="5636" spans="1:15" ht="29.25" customHeight="1">
      <c r="A5636" s="221" t="s">
        <v>100</v>
      </c>
      <c r="B5636" s="221" t="s">
        <v>788</v>
      </c>
      <c r="C5636" s="222" t="s">
        <v>736</v>
      </c>
      <c r="D5636" s="222" t="s">
        <v>167</v>
      </c>
      <c r="E5636" s="199" t="s">
        <v>163</v>
      </c>
      <c r="F5636" s="200" t="s">
        <v>5212</v>
      </c>
      <c r="G5636" s="200" t="s">
        <v>5213</v>
      </c>
      <c r="H5636" s="200" t="s">
        <v>5359</v>
      </c>
      <c r="I5636" s="200">
        <v>45849</v>
      </c>
      <c r="J5636" s="143">
        <f t="shared" si="88"/>
        <v>45849</v>
      </c>
      <c r="K5636" s="202">
        <v>4</v>
      </c>
      <c r="L5636" s="284" t="s">
        <v>9568</v>
      </c>
      <c r="M5636" s="223"/>
      <c r="N5636" s="203">
        <v>2.125</v>
      </c>
      <c r="O5636" s="222" t="s">
        <v>942</v>
      </c>
    </row>
    <row r="5637" spans="1:15" ht="29.25" customHeight="1">
      <c r="A5637" s="221" t="s">
        <v>100</v>
      </c>
      <c r="B5637" s="221" t="s">
        <v>788</v>
      </c>
      <c r="C5637" s="222" t="s">
        <v>736</v>
      </c>
      <c r="D5637" s="222" t="s">
        <v>167</v>
      </c>
      <c r="E5637" s="199" t="s">
        <v>163</v>
      </c>
      <c r="F5637" s="200" t="s">
        <v>5212</v>
      </c>
      <c r="G5637" s="200" t="s">
        <v>5213</v>
      </c>
      <c r="H5637" s="200" t="s">
        <v>5361</v>
      </c>
      <c r="I5637" s="200">
        <v>45849</v>
      </c>
      <c r="J5637" s="143">
        <f t="shared" si="88"/>
        <v>45849</v>
      </c>
      <c r="K5637" s="202">
        <v>4</v>
      </c>
      <c r="L5637" s="284" t="s">
        <v>9569</v>
      </c>
      <c r="M5637" s="223"/>
      <c r="N5637" s="203">
        <v>6.875</v>
      </c>
      <c r="O5637" s="222" t="s">
        <v>943</v>
      </c>
    </row>
    <row r="5638" spans="1:15" ht="29.25" customHeight="1">
      <c r="A5638" s="221" t="s">
        <v>100</v>
      </c>
      <c r="B5638" s="221" t="s">
        <v>788</v>
      </c>
      <c r="C5638" s="222" t="s">
        <v>736</v>
      </c>
      <c r="D5638" s="222" t="s">
        <v>167</v>
      </c>
      <c r="E5638" s="199" t="s">
        <v>163</v>
      </c>
      <c r="F5638" s="200" t="s">
        <v>5212</v>
      </c>
      <c r="G5638" s="200" t="s">
        <v>5213</v>
      </c>
      <c r="H5638" s="200" t="s">
        <v>5361</v>
      </c>
      <c r="I5638" s="200">
        <v>45852</v>
      </c>
      <c r="J5638" s="143">
        <f t="shared" si="88"/>
        <v>45852</v>
      </c>
      <c r="K5638" s="202">
        <v>9</v>
      </c>
      <c r="L5638" s="285" t="s">
        <v>9570</v>
      </c>
      <c r="M5638" s="223"/>
      <c r="N5638" s="203">
        <v>6.875</v>
      </c>
      <c r="O5638" s="222" t="s">
        <v>943</v>
      </c>
    </row>
    <row r="5639" spans="1:15" ht="29.25" customHeight="1">
      <c r="A5639" s="221" t="s">
        <v>100</v>
      </c>
      <c r="B5639" s="221" t="s">
        <v>788</v>
      </c>
      <c r="C5639" s="222" t="s">
        <v>736</v>
      </c>
      <c r="D5639" s="222" t="s">
        <v>167</v>
      </c>
      <c r="E5639" s="199" t="s">
        <v>163</v>
      </c>
      <c r="F5639" s="200" t="s">
        <v>5212</v>
      </c>
      <c r="G5639" s="200" t="s">
        <v>5213</v>
      </c>
      <c r="H5639" s="200" t="s">
        <v>5361</v>
      </c>
      <c r="I5639" s="200">
        <v>45853</v>
      </c>
      <c r="J5639" s="143">
        <f t="shared" si="88"/>
        <v>45853</v>
      </c>
      <c r="K5639" s="202">
        <v>8</v>
      </c>
      <c r="L5639" s="284" t="s">
        <v>9571</v>
      </c>
      <c r="M5639" s="223"/>
      <c r="N5639" s="203">
        <v>6.875</v>
      </c>
      <c r="O5639" s="222" t="s">
        <v>943</v>
      </c>
    </row>
    <row r="5640" spans="1:15" ht="29.25" customHeight="1">
      <c r="A5640" s="221" t="s">
        <v>100</v>
      </c>
      <c r="B5640" s="221" t="s">
        <v>788</v>
      </c>
      <c r="C5640" s="222" t="s">
        <v>736</v>
      </c>
      <c r="D5640" s="222" t="s">
        <v>167</v>
      </c>
      <c r="E5640" s="199" t="s">
        <v>163</v>
      </c>
      <c r="F5640" s="200" t="s">
        <v>5212</v>
      </c>
      <c r="G5640" s="200" t="s">
        <v>5213</v>
      </c>
      <c r="H5640" s="200" t="s">
        <v>5360</v>
      </c>
      <c r="I5640" s="200">
        <v>45854</v>
      </c>
      <c r="J5640" s="143">
        <f t="shared" si="88"/>
        <v>45854</v>
      </c>
      <c r="K5640" s="202">
        <v>8</v>
      </c>
      <c r="L5640" s="285" t="s">
        <v>9918</v>
      </c>
      <c r="M5640" s="223"/>
      <c r="N5640" s="203">
        <v>1.575</v>
      </c>
      <c r="O5640" s="222" t="s">
        <v>943</v>
      </c>
    </row>
    <row r="5641" spans="1:15" ht="29.25" customHeight="1">
      <c r="A5641" s="221" t="s">
        <v>100</v>
      </c>
      <c r="B5641" s="221" t="s">
        <v>788</v>
      </c>
      <c r="C5641" s="222" t="s">
        <v>736</v>
      </c>
      <c r="D5641" s="222" t="s">
        <v>167</v>
      </c>
      <c r="E5641" s="199" t="s">
        <v>179</v>
      </c>
      <c r="F5641" s="200"/>
      <c r="G5641" s="200"/>
      <c r="H5641" s="200"/>
      <c r="I5641" s="200">
        <v>45855</v>
      </c>
      <c r="J5641" s="143">
        <f t="shared" si="88"/>
        <v>45855</v>
      </c>
      <c r="K5641" s="202">
        <v>2</v>
      </c>
      <c r="L5641" s="285" t="s">
        <v>9919</v>
      </c>
      <c r="M5641" s="223"/>
      <c r="N5641" s="203"/>
      <c r="O5641" s="222" t="s">
        <v>326</v>
      </c>
    </row>
    <row r="5642" spans="1:15" ht="29.25" customHeight="1">
      <c r="A5642" s="221" t="s">
        <v>100</v>
      </c>
      <c r="B5642" s="221" t="s">
        <v>788</v>
      </c>
      <c r="C5642" s="222" t="s">
        <v>736</v>
      </c>
      <c r="D5642" s="222" t="s">
        <v>167</v>
      </c>
      <c r="E5642" s="199" t="s">
        <v>163</v>
      </c>
      <c r="F5642" s="200" t="s">
        <v>2580</v>
      </c>
      <c r="G5642" s="200" t="s">
        <v>2581</v>
      </c>
      <c r="H5642" s="200" t="s">
        <v>48</v>
      </c>
      <c r="I5642" s="200">
        <v>45855</v>
      </c>
      <c r="J5642" s="143">
        <f t="shared" si="88"/>
        <v>45855</v>
      </c>
      <c r="K5642" s="202">
        <v>6</v>
      </c>
      <c r="L5642" s="285" t="s">
        <v>9918</v>
      </c>
      <c r="M5642" s="223"/>
      <c r="N5642" s="203">
        <v>3.875</v>
      </c>
      <c r="O5642" s="222" t="s">
        <v>968</v>
      </c>
    </row>
    <row r="5643" spans="1:15" ht="29.25" customHeight="1">
      <c r="A5643" s="221" t="s">
        <v>100</v>
      </c>
      <c r="B5643" s="221" t="s">
        <v>788</v>
      </c>
      <c r="C5643" s="222" t="s">
        <v>736</v>
      </c>
      <c r="D5643" s="222" t="s">
        <v>167</v>
      </c>
      <c r="E5643" s="199" t="s">
        <v>179</v>
      </c>
      <c r="F5643" s="200"/>
      <c r="G5643" s="200"/>
      <c r="H5643" s="200"/>
      <c r="I5643" s="200">
        <v>45856</v>
      </c>
      <c r="J5643" s="143">
        <f t="shared" si="88"/>
        <v>45856</v>
      </c>
      <c r="K5643" s="202">
        <v>4</v>
      </c>
      <c r="L5643" s="285" t="s">
        <v>9919</v>
      </c>
      <c r="M5643" s="223"/>
      <c r="N5643" s="203"/>
      <c r="O5643" s="222" t="s">
        <v>326</v>
      </c>
    </row>
    <row r="5644" spans="1:15" ht="29.25" customHeight="1">
      <c r="A5644" s="221" t="s">
        <v>100</v>
      </c>
      <c r="B5644" s="221" t="s">
        <v>788</v>
      </c>
      <c r="C5644" s="222" t="s">
        <v>736</v>
      </c>
      <c r="D5644" s="222" t="s">
        <v>167</v>
      </c>
      <c r="E5644" s="199" t="s">
        <v>163</v>
      </c>
      <c r="F5644" s="200" t="s">
        <v>2580</v>
      </c>
      <c r="G5644" s="200" t="s">
        <v>2581</v>
      </c>
      <c r="H5644" s="200" t="s">
        <v>260</v>
      </c>
      <c r="I5644" s="200">
        <v>45856</v>
      </c>
      <c r="J5644" s="143">
        <f t="shared" si="88"/>
        <v>45856</v>
      </c>
      <c r="K5644" s="202">
        <v>4</v>
      </c>
      <c r="L5644" s="285" t="s">
        <v>9920</v>
      </c>
      <c r="M5644" s="223"/>
      <c r="N5644" s="203">
        <v>0.84375</v>
      </c>
      <c r="O5644" s="222" t="s">
        <v>942</v>
      </c>
    </row>
    <row r="5645" spans="1:15" ht="29.25" customHeight="1">
      <c r="A5645" s="221" t="s">
        <v>100</v>
      </c>
      <c r="B5645" s="221" t="s">
        <v>788</v>
      </c>
      <c r="C5645" s="222" t="s">
        <v>736</v>
      </c>
      <c r="D5645" s="222" t="s">
        <v>167</v>
      </c>
      <c r="E5645" s="199" t="s">
        <v>177</v>
      </c>
      <c r="F5645" s="200"/>
      <c r="G5645" s="200"/>
      <c r="H5645" s="200"/>
      <c r="I5645" s="200">
        <v>45859</v>
      </c>
      <c r="J5645" s="143">
        <f t="shared" si="88"/>
        <v>45859</v>
      </c>
      <c r="K5645" s="202">
        <v>8</v>
      </c>
      <c r="L5645" s="285" t="s">
        <v>9567</v>
      </c>
      <c r="M5645" s="223"/>
      <c r="N5645" s="203"/>
      <c r="O5645" s="222" t="s">
        <v>326</v>
      </c>
    </row>
    <row r="5646" spans="1:15" ht="29.25" customHeight="1">
      <c r="A5646" s="221" t="s">
        <v>100</v>
      </c>
      <c r="B5646" s="221" t="s">
        <v>788</v>
      </c>
      <c r="C5646" s="222" t="s">
        <v>736</v>
      </c>
      <c r="D5646" s="222" t="s">
        <v>167</v>
      </c>
      <c r="E5646" s="199" t="s">
        <v>163</v>
      </c>
      <c r="F5646" s="200" t="s">
        <v>5212</v>
      </c>
      <c r="G5646" s="200" t="s">
        <v>5213</v>
      </c>
      <c r="H5646" s="200"/>
      <c r="I5646" s="200">
        <v>45860</v>
      </c>
      <c r="J5646" s="143">
        <f t="shared" si="88"/>
        <v>45860</v>
      </c>
      <c r="K5646" s="202">
        <v>2</v>
      </c>
      <c r="L5646" s="285" t="s">
        <v>9922</v>
      </c>
      <c r="M5646" s="223"/>
      <c r="N5646" s="203"/>
      <c r="O5646" s="222" t="s">
        <v>326</v>
      </c>
    </row>
    <row r="5647" spans="1:15" ht="29.25" customHeight="1">
      <c r="A5647" s="221" t="s">
        <v>100</v>
      </c>
      <c r="B5647" s="221" t="s">
        <v>788</v>
      </c>
      <c r="C5647" s="222" t="s">
        <v>736</v>
      </c>
      <c r="D5647" s="222" t="s">
        <v>167</v>
      </c>
      <c r="E5647" s="199" t="s">
        <v>163</v>
      </c>
      <c r="F5647" s="200" t="s">
        <v>2580</v>
      </c>
      <c r="G5647" s="200" t="s">
        <v>2581</v>
      </c>
      <c r="H5647" s="200" t="s">
        <v>48</v>
      </c>
      <c r="I5647" s="200">
        <v>45860</v>
      </c>
      <c r="J5647" s="143">
        <f t="shared" si="88"/>
        <v>45860</v>
      </c>
      <c r="K5647" s="202">
        <v>3</v>
      </c>
      <c r="L5647" s="285" t="s">
        <v>9921</v>
      </c>
      <c r="M5647" s="223"/>
      <c r="N5647" s="203">
        <v>3.875</v>
      </c>
      <c r="O5647" s="222" t="s">
        <v>968</v>
      </c>
    </row>
    <row r="5648" spans="1:15" ht="29.25" customHeight="1">
      <c r="A5648" s="221" t="s">
        <v>100</v>
      </c>
      <c r="B5648" s="221" t="s">
        <v>788</v>
      </c>
      <c r="C5648" s="222" t="s">
        <v>736</v>
      </c>
      <c r="D5648" s="222" t="s">
        <v>167</v>
      </c>
      <c r="E5648" s="199" t="s">
        <v>163</v>
      </c>
      <c r="F5648" s="200" t="s">
        <v>3135</v>
      </c>
      <c r="G5648" s="200" t="s">
        <v>3136</v>
      </c>
      <c r="H5648" s="200" t="s">
        <v>3154</v>
      </c>
      <c r="I5648" s="200">
        <v>45860</v>
      </c>
      <c r="J5648" s="143">
        <f t="shared" si="88"/>
        <v>45860</v>
      </c>
      <c r="K5648" s="202">
        <v>3</v>
      </c>
      <c r="L5648" s="285" t="s">
        <v>9921</v>
      </c>
      <c r="M5648" s="223"/>
      <c r="N5648" s="203">
        <v>1.875</v>
      </c>
      <c r="O5648" s="222" t="s">
        <v>968</v>
      </c>
    </row>
    <row r="5649" spans="1:15" ht="29.25" customHeight="1">
      <c r="A5649" s="221" t="s">
        <v>100</v>
      </c>
      <c r="B5649" s="221" t="s">
        <v>788</v>
      </c>
      <c r="C5649" s="222" t="s">
        <v>736</v>
      </c>
      <c r="D5649" s="222" t="s">
        <v>167</v>
      </c>
      <c r="E5649" s="199" t="s">
        <v>163</v>
      </c>
      <c r="F5649" s="200" t="s">
        <v>5212</v>
      </c>
      <c r="G5649" s="200" t="s">
        <v>5213</v>
      </c>
      <c r="H5649" s="200" t="s">
        <v>5368</v>
      </c>
      <c r="I5649" s="200">
        <v>45861</v>
      </c>
      <c r="J5649" s="143">
        <f t="shared" si="88"/>
        <v>45861</v>
      </c>
      <c r="K5649" s="202">
        <v>4</v>
      </c>
      <c r="L5649" s="285" t="s">
        <v>9924</v>
      </c>
      <c r="M5649" s="223"/>
      <c r="N5649" s="203">
        <v>1.825</v>
      </c>
      <c r="O5649" s="222" t="s">
        <v>943</v>
      </c>
    </row>
    <row r="5650" spans="1:15" ht="29.25" customHeight="1">
      <c r="A5650" s="221" t="s">
        <v>100</v>
      </c>
      <c r="B5650" s="221" t="s">
        <v>788</v>
      </c>
      <c r="C5650" s="222" t="s">
        <v>736</v>
      </c>
      <c r="D5650" s="222" t="s">
        <v>167</v>
      </c>
      <c r="E5650" s="199" t="s">
        <v>163</v>
      </c>
      <c r="F5650" s="200" t="s">
        <v>2580</v>
      </c>
      <c r="G5650" s="200" t="s">
        <v>2581</v>
      </c>
      <c r="H5650" s="200" t="s">
        <v>4566</v>
      </c>
      <c r="I5650" s="200">
        <v>45861</v>
      </c>
      <c r="J5650" s="143">
        <f t="shared" si="88"/>
        <v>45861</v>
      </c>
      <c r="K5650" s="202">
        <v>4</v>
      </c>
      <c r="L5650" s="284" t="s">
        <v>9923</v>
      </c>
      <c r="M5650" s="223"/>
      <c r="N5650" s="203">
        <v>1</v>
      </c>
      <c r="O5650" s="222" t="s">
        <v>942</v>
      </c>
    </row>
    <row r="5651" spans="1:15" ht="29.25" customHeight="1">
      <c r="A5651" s="221" t="s">
        <v>100</v>
      </c>
      <c r="B5651" s="221" t="s">
        <v>788</v>
      </c>
      <c r="C5651" s="222" t="s">
        <v>736</v>
      </c>
      <c r="D5651" s="222" t="s">
        <v>167</v>
      </c>
      <c r="E5651" s="199" t="s">
        <v>163</v>
      </c>
      <c r="F5651" s="200" t="s">
        <v>5212</v>
      </c>
      <c r="G5651" s="200" t="s">
        <v>5213</v>
      </c>
      <c r="H5651" s="200" t="s">
        <v>5368</v>
      </c>
      <c r="I5651" s="200">
        <v>45862</v>
      </c>
      <c r="J5651" s="143">
        <f t="shared" si="88"/>
        <v>45862</v>
      </c>
      <c r="K5651" s="202">
        <v>8</v>
      </c>
      <c r="L5651" s="285" t="s">
        <v>9925</v>
      </c>
      <c r="M5651" s="223"/>
      <c r="N5651" s="203">
        <v>1.825</v>
      </c>
      <c r="O5651" s="222" t="s">
        <v>943</v>
      </c>
    </row>
    <row r="5652" spans="1:15" ht="29.25" customHeight="1">
      <c r="A5652" s="221" t="s">
        <v>100</v>
      </c>
      <c r="B5652" s="221" t="s">
        <v>788</v>
      </c>
      <c r="C5652" s="222" t="s">
        <v>736</v>
      </c>
      <c r="D5652" s="222" t="s">
        <v>167</v>
      </c>
      <c r="E5652" s="199" t="s">
        <v>163</v>
      </c>
      <c r="F5652" s="200" t="s">
        <v>5212</v>
      </c>
      <c r="G5652" s="200" t="s">
        <v>5213</v>
      </c>
      <c r="H5652" s="200" t="s">
        <v>5368</v>
      </c>
      <c r="I5652" s="200">
        <v>45863</v>
      </c>
      <c r="J5652" s="143">
        <f t="shared" si="88"/>
        <v>45863</v>
      </c>
      <c r="K5652" s="202">
        <v>4</v>
      </c>
      <c r="L5652" s="285" t="s">
        <v>9926</v>
      </c>
      <c r="M5652" s="223"/>
      <c r="N5652" s="203">
        <v>1.825</v>
      </c>
      <c r="O5652" s="222" t="s">
        <v>943</v>
      </c>
    </row>
    <row r="5653" spans="1:15" ht="29.25" customHeight="1">
      <c r="A5653" s="221" t="s">
        <v>100</v>
      </c>
      <c r="B5653" s="221" t="s">
        <v>788</v>
      </c>
      <c r="C5653" s="222" t="s">
        <v>736</v>
      </c>
      <c r="D5653" s="222" t="s">
        <v>167</v>
      </c>
      <c r="E5653" s="199" t="s">
        <v>163</v>
      </c>
      <c r="F5653" s="200" t="s">
        <v>5212</v>
      </c>
      <c r="G5653" s="200" t="s">
        <v>5213</v>
      </c>
      <c r="H5653" s="200" t="s">
        <v>2694</v>
      </c>
      <c r="I5653" s="200">
        <v>45863</v>
      </c>
      <c r="J5653" s="143">
        <f t="shared" si="88"/>
        <v>45863</v>
      </c>
      <c r="K5653" s="202">
        <v>4</v>
      </c>
      <c r="L5653" s="285" t="s">
        <v>9927</v>
      </c>
      <c r="M5653" s="223"/>
      <c r="N5653" s="203">
        <v>1.3416666666666699</v>
      </c>
      <c r="O5653" s="222" t="s">
        <v>991</v>
      </c>
    </row>
    <row r="5654" spans="1:15" ht="29.25" customHeight="1">
      <c r="A5654" s="221" t="s">
        <v>100</v>
      </c>
      <c r="B5654" s="221" t="s">
        <v>788</v>
      </c>
      <c r="C5654" s="222" t="s">
        <v>736</v>
      </c>
      <c r="D5654" s="222" t="s">
        <v>167</v>
      </c>
      <c r="E5654" s="199" t="s">
        <v>163</v>
      </c>
      <c r="F5654" s="200" t="s">
        <v>6005</v>
      </c>
      <c r="G5654" s="200" t="s">
        <v>6006</v>
      </c>
      <c r="H5654" s="200" t="s">
        <v>6029</v>
      </c>
      <c r="I5654" s="200">
        <v>45866</v>
      </c>
      <c r="J5654" s="143">
        <f t="shared" si="88"/>
        <v>45866</v>
      </c>
      <c r="K5654" s="202">
        <v>4</v>
      </c>
      <c r="L5654" s="285" t="s">
        <v>9929</v>
      </c>
      <c r="M5654" s="223"/>
      <c r="N5654" s="203">
        <v>14.824999999999999</v>
      </c>
      <c r="O5654" s="222" t="s">
        <v>940</v>
      </c>
    </row>
    <row r="5655" spans="1:15" ht="29.25" customHeight="1">
      <c r="A5655" s="221" t="s">
        <v>100</v>
      </c>
      <c r="B5655" s="221" t="s">
        <v>788</v>
      </c>
      <c r="C5655" s="222" t="s">
        <v>736</v>
      </c>
      <c r="D5655" s="222" t="s">
        <v>167</v>
      </c>
      <c r="E5655" s="199" t="s">
        <v>163</v>
      </c>
      <c r="F5655" s="200" t="s">
        <v>5212</v>
      </c>
      <c r="G5655" s="200" t="s">
        <v>5213</v>
      </c>
      <c r="H5655" s="200" t="s">
        <v>2694</v>
      </c>
      <c r="I5655" s="200">
        <v>45866</v>
      </c>
      <c r="J5655" s="143">
        <f t="shared" si="88"/>
        <v>45866</v>
      </c>
      <c r="K5655" s="202">
        <v>4</v>
      </c>
      <c r="L5655" s="284" t="s">
        <v>9928</v>
      </c>
      <c r="M5655" s="223"/>
      <c r="N5655" s="203">
        <v>1.3416666666666699</v>
      </c>
      <c r="O5655" s="222" t="s">
        <v>991</v>
      </c>
    </row>
    <row r="5656" spans="1:15" ht="29.25" customHeight="1">
      <c r="A5656" s="221" t="s">
        <v>100</v>
      </c>
      <c r="B5656" s="221" t="s">
        <v>788</v>
      </c>
      <c r="C5656" s="222" t="s">
        <v>736</v>
      </c>
      <c r="D5656" s="222" t="s">
        <v>167</v>
      </c>
      <c r="E5656" s="199" t="s">
        <v>163</v>
      </c>
      <c r="F5656" s="200" t="s">
        <v>5212</v>
      </c>
      <c r="G5656" s="200" t="s">
        <v>5213</v>
      </c>
      <c r="H5656" s="200" t="s">
        <v>2694</v>
      </c>
      <c r="I5656" s="200">
        <v>45867</v>
      </c>
      <c r="J5656" s="143">
        <f t="shared" si="88"/>
        <v>45867</v>
      </c>
      <c r="K5656" s="202">
        <v>8</v>
      </c>
      <c r="L5656" s="285" t="s">
        <v>9930</v>
      </c>
      <c r="M5656" s="223"/>
      <c r="N5656" s="203">
        <v>1.3416666666666699</v>
      </c>
      <c r="O5656" s="222" t="s">
        <v>991</v>
      </c>
    </row>
    <row r="5657" spans="1:15" ht="29.25" customHeight="1">
      <c r="A5657" s="221" t="s">
        <v>100</v>
      </c>
      <c r="B5657" s="221" t="s">
        <v>788</v>
      </c>
      <c r="C5657" s="222" t="s">
        <v>736</v>
      </c>
      <c r="D5657" s="222" t="s">
        <v>167</v>
      </c>
      <c r="E5657" s="199" t="s">
        <v>163</v>
      </c>
      <c r="F5657" s="200" t="s">
        <v>5212</v>
      </c>
      <c r="G5657" s="200" t="s">
        <v>5213</v>
      </c>
      <c r="H5657" s="200" t="s">
        <v>2694</v>
      </c>
      <c r="I5657" s="200">
        <v>45868</v>
      </c>
      <c r="J5657" s="143">
        <f t="shared" si="88"/>
        <v>45868</v>
      </c>
      <c r="K5657" s="202">
        <v>8</v>
      </c>
      <c r="L5657" s="285" t="s">
        <v>9931</v>
      </c>
      <c r="M5657" s="223"/>
      <c r="N5657" s="203">
        <v>1.3416666666666699</v>
      </c>
      <c r="O5657" s="222" t="s">
        <v>991</v>
      </c>
    </row>
    <row r="5658" spans="1:15" ht="29.25" customHeight="1">
      <c r="A5658" s="221" t="s">
        <v>100</v>
      </c>
      <c r="B5658" s="221" t="s">
        <v>788</v>
      </c>
      <c r="C5658" s="222" t="s">
        <v>736</v>
      </c>
      <c r="D5658" s="222" t="s">
        <v>167</v>
      </c>
      <c r="E5658" s="199" t="s">
        <v>163</v>
      </c>
      <c r="F5658" s="200" t="s">
        <v>5212</v>
      </c>
      <c r="G5658" s="200" t="s">
        <v>5213</v>
      </c>
      <c r="H5658" s="200" t="s">
        <v>2694</v>
      </c>
      <c r="I5658" s="200">
        <v>45869</v>
      </c>
      <c r="J5658" s="143">
        <f t="shared" si="88"/>
        <v>45869</v>
      </c>
      <c r="K5658" s="202">
        <v>8</v>
      </c>
      <c r="L5658" s="284" t="s">
        <v>10281</v>
      </c>
      <c r="M5658" s="223"/>
      <c r="N5658" s="203">
        <v>1.3416666666666699</v>
      </c>
      <c r="O5658" s="222" t="s">
        <v>991</v>
      </c>
    </row>
    <row r="5659" spans="1:15" ht="29.25" customHeight="1">
      <c r="A5659" s="221" t="s">
        <v>100</v>
      </c>
      <c r="B5659" s="221" t="s">
        <v>788</v>
      </c>
      <c r="C5659" s="222" t="s">
        <v>736</v>
      </c>
      <c r="D5659" s="222" t="s">
        <v>167</v>
      </c>
      <c r="E5659" s="199" t="s">
        <v>163</v>
      </c>
      <c r="F5659" s="200" t="s">
        <v>5212</v>
      </c>
      <c r="G5659" s="200" t="s">
        <v>5213</v>
      </c>
      <c r="H5659" s="200" t="s">
        <v>2694</v>
      </c>
      <c r="I5659" s="200">
        <v>45870</v>
      </c>
      <c r="J5659" s="143">
        <f t="shared" si="88"/>
        <v>45870</v>
      </c>
      <c r="K5659" s="202">
        <v>8</v>
      </c>
      <c r="L5659" s="284" t="s">
        <v>10282</v>
      </c>
      <c r="M5659" s="223"/>
      <c r="N5659" s="203">
        <v>1.3416666666666699</v>
      </c>
      <c r="O5659" s="222" t="s">
        <v>991</v>
      </c>
    </row>
    <row r="5660" spans="1:15" ht="29.25" customHeight="1">
      <c r="A5660" s="221" t="s">
        <v>100</v>
      </c>
      <c r="B5660" s="221" t="s">
        <v>788</v>
      </c>
      <c r="C5660" s="222" t="s">
        <v>736</v>
      </c>
      <c r="D5660" s="222" t="s">
        <v>167</v>
      </c>
      <c r="E5660" s="199" t="s">
        <v>163</v>
      </c>
      <c r="F5660" s="200" t="s">
        <v>2580</v>
      </c>
      <c r="G5660" s="200" t="s">
        <v>2581</v>
      </c>
      <c r="H5660" s="200" t="s">
        <v>260</v>
      </c>
      <c r="I5660" s="200">
        <v>45873</v>
      </c>
      <c r="J5660" s="143">
        <f t="shared" si="88"/>
        <v>45873</v>
      </c>
      <c r="K5660" s="202">
        <v>3</v>
      </c>
      <c r="L5660" s="285" t="s">
        <v>10283</v>
      </c>
      <c r="M5660" s="223"/>
      <c r="N5660" s="203">
        <v>0.84375</v>
      </c>
      <c r="O5660" s="222" t="s">
        <v>942</v>
      </c>
    </row>
    <row r="5661" spans="1:15" ht="29.25" customHeight="1">
      <c r="A5661" s="221" t="s">
        <v>100</v>
      </c>
      <c r="B5661" s="221" t="s">
        <v>788</v>
      </c>
      <c r="C5661" s="222" t="s">
        <v>736</v>
      </c>
      <c r="D5661" s="222" t="s">
        <v>167</v>
      </c>
      <c r="E5661" s="199" t="s">
        <v>163</v>
      </c>
      <c r="F5661" s="200" t="s">
        <v>2580</v>
      </c>
      <c r="G5661" s="200" t="s">
        <v>2581</v>
      </c>
      <c r="H5661" s="200" t="s">
        <v>4567</v>
      </c>
      <c r="I5661" s="200">
        <v>45873</v>
      </c>
      <c r="J5661" s="143">
        <f t="shared" si="88"/>
        <v>45873</v>
      </c>
      <c r="K5661" s="202">
        <v>5</v>
      </c>
      <c r="L5661" s="285" t="s">
        <v>10284</v>
      </c>
      <c r="M5661" s="223"/>
      <c r="N5661" s="203">
        <v>0.1875</v>
      </c>
      <c r="O5661" s="222" t="s">
        <v>961</v>
      </c>
    </row>
    <row r="5662" spans="1:15" ht="29.25" customHeight="1">
      <c r="A5662" s="221" t="s">
        <v>100</v>
      </c>
      <c r="B5662" s="221" t="s">
        <v>788</v>
      </c>
      <c r="C5662" s="222" t="s">
        <v>736</v>
      </c>
      <c r="D5662" s="222" t="s">
        <v>167</v>
      </c>
      <c r="E5662" s="199" t="s">
        <v>163</v>
      </c>
      <c r="F5662" s="200" t="s">
        <v>5212</v>
      </c>
      <c r="G5662" s="200" t="s">
        <v>5213</v>
      </c>
      <c r="H5662" s="200" t="s">
        <v>5368</v>
      </c>
      <c r="I5662" s="200">
        <v>45874</v>
      </c>
      <c r="J5662" s="143">
        <f t="shared" si="88"/>
        <v>45874</v>
      </c>
      <c r="K5662" s="202">
        <v>4</v>
      </c>
      <c r="L5662" s="285" t="s">
        <v>10285</v>
      </c>
      <c r="M5662" s="223"/>
      <c r="N5662" s="203">
        <v>1.825</v>
      </c>
      <c r="O5662" s="222" t="s">
        <v>943</v>
      </c>
    </row>
    <row r="5663" spans="1:15" ht="29.25" customHeight="1">
      <c r="A5663" s="221" t="s">
        <v>100</v>
      </c>
      <c r="B5663" s="221" t="s">
        <v>788</v>
      </c>
      <c r="C5663" s="222" t="s">
        <v>736</v>
      </c>
      <c r="D5663" s="222" t="s">
        <v>167</v>
      </c>
      <c r="E5663" s="199" t="s">
        <v>163</v>
      </c>
      <c r="F5663" s="200" t="s">
        <v>5212</v>
      </c>
      <c r="G5663" s="200" t="s">
        <v>5213</v>
      </c>
      <c r="H5663" s="200" t="s">
        <v>5367</v>
      </c>
      <c r="I5663" s="200">
        <v>45874</v>
      </c>
      <c r="J5663" s="143">
        <f t="shared" si="88"/>
        <v>45874</v>
      </c>
      <c r="K5663" s="202">
        <v>4</v>
      </c>
      <c r="L5663" s="285" t="s">
        <v>10286</v>
      </c>
      <c r="M5663" s="223"/>
      <c r="N5663" s="203">
        <v>1.4750000000000001</v>
      </c>
      <c r="O5663" s="222" t="s">
        <v>943</v>
      </c>
    </row>
    <row r="5664" spans="1:15" ht="29.25" customHeight="1">
      <c r="A5664" s="221" t="s">
        <v>100</v>
      </c>
      <c r="B5664" s="221" t="s">
        <v>788</v>
      </c>
      <c r="C5664" s="222" t="s">
        <v>736</v>
      </c>
      <c r="D5664" s="222" t="s">
        <v>167</v>
      </c>
      <c r="E5664" s="199" t="s">
        <v>163</v>
      </c>
      <c r="F5664" s="200" t="s">
        <v>5212</v>
      </c>
      <c r="G5664" s="200" t="s">
        <v>5213</v>
      </c>
      <c r="H5664" s="200" t="s">
        <v>5367</v>
      </c>
      <c r="I5664" s="200">
        <v>45875</v>
      </c>
      <c r="J5664" s="143">
        <f t="shared" si="88"/>
        <v>45875</v>
      </c>
      <c r="K5664" s="202">
        <v>8</v>
      </c>
      <c r="L5664" s="284" t="s">
        <v>10287</v>
      </c>
      <c r="M5664" s="223"/>
      <c r="N5664" s="203">
        <v>1.4750000000000001</v>
      </c>
      <c r="O5664" s="222" t="s">
        <v>943</v>
      </c>
    </row>
    <row r="5665" spans="1:15" ht="29.25" customHeight="1">
      <c r="A5665" s="221" t="s">
        <v>100</v>
      </c>
      <c r="B5665" s="221" t="s">
        <v>788</v>
      </c>
      <c r="C5665" s="222" t="s">
        <v>736</v>
      </c>
      <c r="D5665" s="222" t="s">
        <v>167</v>
      </c>
      <c r="E5665" s="199" t="s">
        <v>166</v>
      </c>
      <c r="F5665" s="200"/>
      <c r="G5665" s="200"/>
      <c r="H5665" s="200"/>
      <c r="I5665" s="200">
        <v>45876</v>
      </c>
      <c r="J5665" s="143">
        <f t="shared" si="88"/>
        <v>45876</v>
      </c>
      <c r="K5665" s="202">
        <v>1</v>
      </c>
      <c r="L5665" s="285" t="s">
        <v>10485</v>
      </c>
      <c r="M5665" s="223"/>
      <c r="N5665" s="203"/>
      <c r="O5665" s="222" t="s">
        <v>326</v>
      </c>
    </row>
    <row r="5666" spans="1:15" ht="29.25" customHeight="1">
      <c r="A5666" s="221" t="s">
        <v>100</v>
      </c>
      <c r="B5666" s="221" t="s">
        <v>788</v>
      </c>
      <c r="C5666" s="222" t="s">
        <v>736</v>
      </c>
      <c r="D5666" s="222" t="s">
        <v>167</v>
      </c>
      <c r="E5666" s="199" t="s">
        <v>163</v>
      </c>
      <c r="F5666" s="200" t="s">
        <v>5212</v>
      </c>
      <c r="G5666" s="200" t="s">
        <v>5213</v>
      </c>
      <c r="H5666" s="200" t="s">
        <v>5367</v>
      </c>
      <c r="I5666" s="200">
        <v>45876</v>
      </c>
      <c r="J5666" s="143">
        <f t="shared" si="88"/>
        <v>45876</v>
      </c>
      <c r="K5666" s="202">
        <v>4</v>
      </c>
      <c r="L5666" s="285" t="s">
        <v>10484</v>
      </c>
      <c r="M5666" s="223"/>
      <c r="N5666" s="203">
        <v>1.4750000000000001</v>
      </c>
      <c r="O5666" s="222" t="s">
        <v>943</v>
      </c>
    </row>
    <row r="5667" spans="1:15" ht="29.25" customHeight="1">
      <c r="A5667" s="221" t="s">
        <v>100</v>
      </c>
      <c r="B5667" s="221" t="s">
        <v>788</v>
      </c>
      <c r="C5667" s="222" t="s">
        <v>736</v>
      </c>
      <c r="D5667" s="222" t="s">
        <v>167</v>
      </c>
      <c r="E5667" s="199" t="s">
        <v>163</v>
      </c>
      <c r="F5667" s="200" t="s">
        <v>5212</v>
      </c>
      <c r="G5667" s="200" t="s">
        <v>5213</v>
      </c>
      <c r="H5667" s="200" t="s">
        <v>5361</v>
      </c>
      <c r="I5667" s="200">
        <v>45876</v>
      </c>
      <c r="J5667" s="143">
        <f t="shared" si="88"/>
        <v>45876</v>
      </c>
      <c r="K5667" s="202">
        <v>3</v>
      </c>
      <c r="L5667" s="285" t="s">
        <v>10486</v>
      </c>
      <c r="M5667" s="223"/>
      <c r="N5667" s="203">
        <v>6.875</v>
      </c>
      <c r="O5667" s="222" t="s">
        <v>943</v>
      </c>
    </row>
    <row r="5668" spans="1:15" ht="29.25" customHeight="1">
      <c r="A5668" s="221" t="s">
        <v>100</v>
      </c>
      <c r="B5668" s="221" t="s">
        <v>788</v>
      </c>
      <c r="C5668" s="222" t="s">
        <v>736</v>
      </c>
      <c r="D5668" s="222" t="s">
        <v>167</v>
      </c>
      <c r="E5668" s="199" t="s">
        <v>163</v>
      </c>
      <c r="F5668" s="200" t="s">
        <v>5212</v>
      </c>
      <c r="G5668" s="200" t="s">
        <v>5213</v>
      </c>
      <c r="H5668" s="200" t="s">
        <v>2694</v>
      </c>
      <c r="I5668" s="200">
        <v>45877</v>
      </c>
      <c r="J5668" s="143">
        <f t="shared" si="88"/>
        <v>45877</v>
      </c>
      <c r="K5668" s="202">
        <v>8</v>
      </c>
      <c r="L5668" s="284" t="s">
        <v>10487</v>
      </c>
      <c r="M5668" s="223"/>
      <c r="N5668" s="203">
        <v>1.3416666666666699</v>
      </c>
      <c r="O5668" s="222" t="s">
        <v>991</v>
      </c>
    </row>
    <row r="5669" spans="1:15" ht="29.25" customHeight="1">
      <c r="A5669" s="221" t="s">
        <v>100</v>
      </c>
      <c r="B5669" s="221" t="s">
        <v>788</v>
      </c>
      <c r="C5669" s="222" t="s">
        <v>736</v>
      </c>
      <c r="D5669" s="222" t="s">
        <v>167</v>
      </c>
      <c r="E5669" s="199" t="s">
        <v>163</v>
      </c>
      <c r="F5669" s="200" t="s">
        <v>5212</v>
      </c>
      <c r="G5669" s="200" t="s">
        <v>5213</v>
      </c>
      <c r="H5669" s="200" t="s">
        <v>96</v>
      </c>
      <c r="I5669" s="200">
        <v>45880</v>
      </c>
      <c r="J5669" s="143">
        <f t="shared" si="88"/>
        <v>45880</v>
      </c>
      <c r="K5669" s="202">
        <v>3</v>
      </c>
      <c r="L5669" s="285" t="s">
        <v>10488</v>
      </c>
      <c r="M5669" s="223"/>
      <c r="N5669" s="203">
        <v>1.5</v>
      </c>
      <c r="O5669" s="222" t="s">
        <v>946</v>
      </c>
    </row>
    <row r="5670" spans="1:15" ht="29.25" customHeight="1">
      <c r="A5670" s="221" t="s">
        <v>100</v>
      </c>
      <c r="B5670" s="221" t="s">
        <v>788</v>
      </c>
      <c r="C5670" s="222" t="s">
        <v>736</v>
      </c>
      <c r="D5670" s="222" t="s">
        <v>167</v>
      </c>
      <c r="E5670" s="199" t="s">
        <v>163</v>
      </c>
      <c r="F5670" s="200" t="s">
        <v>5212</v>
      </c>
      <c r="G5670" s="200" t="s">
        <v>5213</v>
      </c>
      <c r="H5670" s="200" t="s">
        <v>48</v>
      </c>
      <c r="I5670" s="200">
        <v>45880</v>
      </c>
      <c r="J5670" s="143">
        <f t="shared" si="88"/>
        <v>45880</v>
      </c>
      <c r="K5670" s="202">
        <v>2</v>
      </c>
      <c r="L5670" s="285" t="s">
        <v>10489</v>
      </c>
      <c r="M5670" s="223"/>
      <c r="N5670" s="203">
        <v>2.5</v>
      </c>
      <c r="O5670" s="222" t="s">
        <v>958</v>
      </c>
    </row>
    <row r="5671" spans="1:15" ht="29.25" customHeight="1">
      <c r="A5671" s="221" t="s">
        <v>100</v>
      </c>
      <c r="B5671" s="221" t="s">
        <v>788</v>
      </c>
      <c r="C5671" s="222" t="s">
        <v>736</v>
      </c>
      <c r="D5671" s="222" t="s">
        <v>167</v>
      </c>
      <c r="E5671" s="199" t="s">
        <v>163</v>
      </c>
      <c r="F5671" s="200" t="s">
        <v>5212</v>
      </c>
      <c r="G5671" s="200" t="s">
        <v>5213</v>
      </c>
      <c r="H5671" s="200" t="s">
        <v>47</v>
      </c>
      <c r="I5671" s="200">
        <v>45880</v>
      </c>
      <c r="J5671" s="143">
        <f t="shared" si="88"/>
        <v>45880</v>
      </c>
      <c r="K5671" s="202">
        <v>3</v>
      </c>
      <c r="L5671" s="285" t="s">
        <v>10490</v>
      </c>
      <c r="M5671" s="223"/>
      <c r="N5671" s="203">
        <v>3.5</v>
      </c>
      <c r="O5671" s="222" t="s">
        <v>946</v>
      </c>
    </row>
    <row r="5672" spans="1:15" ht="29.25" customHeight="1">
      <c r="A5672" s="221" t="s">
        <v>100</v>
      </c>
      <c r="B5672" s="221" t="s">
        <v>788</v>
      </c>
      <c r="C5672" s="222" t="s">
        <v>736</v>
      </c>
      <c r="D5672" s="222" t="s">
        <v>167</v>
      </c>
      <c r="E5672" s="199" t="s">
        <v>171</v>
      </c>
      <c r="F5672" s="200"/>
      <c r="G5672" s="200"/>
      <c r="H5672" s="200"/>
      <c r="I5672" s="200">
        <v>45881</v>
      </c>
      <c r="J5672" s="143">
        <f t="shared" si="88"/>
        <v>45881</v>
      </c>
      <c r="K5672" s="202">
        <v>4</v>
      </c>
      <c r="L5672" s="285" t="s">
        <v>10491</v>
      </c>
      <c r="M5672" s="223"/>
      <c r="N5672" s="203"/>
      <c r="O5672" s="222" t="s">
        <v>326</v>
      </c>
    </row>
    <row r="5673" spans="1:15" ht="29.25" customHeight="1">
      <c r="A5673" s="221" t="s">
        <v>100</v>
      </c>
      <c r="B5673" s="221" t="s">
        <v>788</v>
      </c>
      <c r="C5673" s="222" t="s">
        <v>736</v>
      </c>
      <c r="D5673" s="222" t="s">
        <v>167</v>
      </c>
      <c r="E5673" s="199" t="s">
        <v>163</v>
      </c>
      <c r="F5673" s="200" t="s">
        <v>2580</v>
      </c>
      <c r="G5673" s="200" t="s">
        <v>2581</v>
      </c>
      <c r="H5673" s="200"/>
      <c r="I5673" s="200">
        <v>45881</v>
      </c>
      <c r="J5673" s="143">
        <f t="shared" si="88"/>
        <v>45881</v>
      </c>
      <c r="K5673" s="202">
        <v>4</v>
      </c>
      <c r="L5673" s="285" t="s">
        <v>10492</v>
      </c>
      <c r="M5673" s="223"/>
      <c r="N5673" s="203"/>
      <c r="O5673" s="222" t="s">
        <v>326</v>
      </c>
    </row>
    <row r="5674" spans="1:15" ht="29.25" customHeight="1">
      <c r="A5674" s="221" t="s">
        <v>100</v>
      </c>
      <c r="B5674" s="221" t="s">
        <v>788</v>
      </c>
      <c r="C5674" s="222" t="s">
        <v>736</v>
      </c>
      <c r="D5674" s="222" t="s">
        <v>167</v>
      </c>
      <c r="E5674" s="199" t="s">
        <v>163</v>
      </c>
      <c r="F5674" s="200" t="s">
        <v>5212</v>
      </c>
      <c r="G5674" s="200" t="s">
        <v>5213</v>
      </c>
      <c r="H5674" s="200" t="s">
        <v>5368</v>
      </c>
      <c r="I5674" s="200">
        <v>45882</v>
      </c>
      <c r="J5674" s="143">
        <f t="shared" si="88"/>
        <v>45882</v>
      </c>
      <c r="K5674" s="202">
        <v>8</v>
      </c>
      <c r="L5674" s="285" t="s">
        <v>10659</v>
      </c>
      <c r="M5674" s="223"/>
      <c r="N5674" s="203">
        <v>1.825</v>
      </c>
      <c r="O5674" s="222" t="s">
        <v>943</v>
      </c>
    </row>
    <row r="5675" spans="1:15" ht="29.25" customHeight="1">
      <c r="A5675" s="221" t="s">
        <v>100</v>
      </c>
      <c r="B5675" s="221" t="s">
        <v>788</v>
      </c>
      <c r="C5675" s="222" t="s">
        <v>736</v>
      </c>
      <c r="D5675" s="222" t="s">
        <v>167</v>
      </c>
      <c r="E5675" s="199" t="s">
        <v>166</v>
      </c>
      <c r="F5675" s="200"/>
      <c r="G5675" s="200"/>
      <c r="H5675" s="200"/>
      <c r="I5675" s="200">
        <v>45883</v>
      </c>
      <c r="J5675" s="143">
        <f t="shared" si="88"/>
        <v>45883</v>
      </c>
      <c r="K5675" s="202">
        <v>2</v>
      </c>
      <c r="L5675" s="284" t="s">
        <v>10660</v>
      </c>
      <c r="M5675" s="223"/>
      <c r="N5675" s="203"/>
      <c r="O5675" s="222" t="s">
        <v>326</v>
      </c>
    </row>
    <row r="5676" spans="1:15" ht="29.25" customHeight="1">
      <c r="A5676" s="221" t="s">
        <v>100</v>
      </c>
      <c r="B5676" s="221" t="s">
        <v>788</v>
      </c>
      <c r="C5676" s="222" t="s">
        <v>736</v>
      </c>
      <c r="D5676" s="222" t="s">
        <v>167</v>
      </c>
      <c r="E5676" s="199" t="s">
        <v>163</v>
      </c>
      <c r="F5676" s="200" t="s">
        <v>6005</v>
      </c>
      <c r="G5676" s="200" t="s">
        <v>6006</v>
      </c>
      <c r="H5676" s="200"/>
      <c r="I5676" s="200">
        <v>45883</v>
      </c>
      <c r="J5676" s="143">
        <f t="shared" si="88"/>
        <v>45883</v>
      </c>
      <c r="K5676" s="202">
        <v>4</v>
      </c>
      <c r="L5676" s="285" t="s">
        <v>10661</v>
      </c>
      <c r="M5676" s="223"/>
      <c r="N5676" s="203"/>
      <c r="O5676" s="222" t="s">
        <v>326</v>
      </c>
    </row>
    <row r="5677" spans="1:15" ht="29.25" customHeight="1">
      <c r="A5677" s="221" t="s">
        <v>100</v>
      </c>
      <c r="B5677" s="221" t="s">
        <v>788</v>
      </c>
      <c r="C5677" s="222" t="s">
        <v>736</v>
      </c>
      <c r="D5677" s="222" t="s">
        <v>167</v>
      </c>
      <c r="E5677" s="199" t="s">
        <v>163</v>
      </c>
      <c r="F5677" s="200" t="s">
        <v>3135</v>
      </c>
      <c r="G5677" s="200" t="s">
        <v>3136</v>
      </c>
      <c r="H5677" s="200"/>
      <c r="I5677" s="200">
        <v>45883</v>
      </c>
      <c r="J5677" s="143">
        <f t="shared" si="88"/>
        <v>45883</v>
      </c>
      <c r="K5677" s="202">
        <v>1</v>
      </c>
      <c r="L5677" s="284" t="s">
        <v>10663</v>
      </c>
      <c r="M5677" s="223"/>
      <c r="N5677" s="203"/>
      <c r="O5677" s="222" t="s">
        <v>326</v>
      </c>
    </row>
    <row r="5678" spans="1:15" ht="29.25" customHeight="1">
      <c r="A5678" s="221" t="s">
        <v>100</v>
      </c>
      <c r="B5678" s="221" t="s">
        <v>788</v>
      </c>
      <c r="C5678" s="222" t="s">
        <v>736</v>
      </c>
      <c r="D5678" s="222" t="s">
        <v>167</v>
      </c>
      <c r="E5678" s="199" t="s">
        <v>163</v>
      </c>
      <c r="F5678" s="200" t="s">
        <v>5212</v>
      </c>
      <c r="G5678" s="200" t="s">
        <v>5213</v>
      </c>
      <c r="H5678" s="200" t="s">
        <v>5364</v>
      </c>
      <c r="I5678" s="200">
        <v>45883</v>
      </c>
      <c r="J5678" s="143">
        <f t="shared" si="88"/>
        <v>45883</v>
      </c>
      <c r="K5678" s="202">
        <v>1</v>
      </c>
      <c r="L5678" s="285" t="s">
        <v>10662</v>
      </c>
      <c r="M5678" s="223"/>
      <c r="N5678" s="203">
        <v>6.6666666666666693E-2</v>
      </c>
      <c r="O5678" s="222" t="s">
        <v>991</v>
      </c>
    </row>
    <row r="5679" spans="1:15" ht="29.25" customHeight="1">
      <c r="A5679" s="221" t="s">
        <v>100</v>
      </c>
      <c r="B5679" s="221" t="s">
        <v>788</v>
      </c>
      <c r="C5679" s="222" t="s">
        <v>736</v>
      </c>
      <c r="D5679" s="222" t="s">
        <v>167</v>
      </c>
      <c r="E5679" s="199" t="s">
        <v>165</v>
      </c>
      <c r="F5679" s="200"/>
      <c r="G5679" s="200"/>
      <c r="H5679" s="200"/>
      <c r="I5679" s="200">
        <v>45884</v>
      </c>
      <c r="J5679" s="143">
        <f t="shared" si="88"/>
        <v>45884</v>
      </c>
      <c r="K5679" s="202">
        <v>8</v>
      </c>
      <c r="L5679" s="285" t="s">
        <v>558</v>
      </c>
      <c r="M5679" s="223"/>
      <c r="N5679" s="203"/>
      <c r="O5679" s="222" t="s">
        <v>326</v>
      </c>
    </row>
    <row r="5680" spans="1:15" ht="29.25" customHeight="1">
      <c r="A5680" s="221" t="s">
        <v>100</v>
      </c>
      <c r="B5680" s="221" t="s">
        <v>788</v>
      </c>
      <c r="C5680" s="222" t="s">
        <v>736</v>
      </c>
      <c r="D5680" s="222" t="s">
        <v>167</v>
      </c>
      <c r="E5680" s="199" t="s">
        <v>163</v>
      </c>
      <c r="F5680" s="200" t="s">
        <v>5212</v>
      </c>
      <c r="G5680" s="200" t="s">
        <v>5213</v>
      </c>
      <c r="H5680" s="200" t="s">
        <v>5368</v>
      </c>
      <c r="I5680" s="200">
        <v>45887</v>
      </c>
      <c r="J5680" s="143">
        <f t="shared" si="88"/>
        <v>45887</v>
      </c>
      <c r="K5680" s="202">
        <v>5</v>
      </c>
      <c r="L5680" s="284" t="s">
        <v>10664</v>
      </c>
      <c r="M5680" s="223"/>
      <c r="N5680" s="203">
        <v>1.825</v>
      </c>
      <c r="O5680" s="222" t="s">
        <v>943</v>
      </c>
    </row>
    <row r="5681" spans="1:15" ht="29.25" customHeight="1">
      <c r="A5681" s="221" t="s">
        <v>100</v>
      </c>
      <c r="B5681" s="221" t="s">
        <v>788</v>
      </c>
      <c r="C5681" s="222" t="s">
        <v>736</v>
      </c>
      <c r="D5681" s="222" t="s">
        <v>167</v>
      </c>
      <c r="E5681" s="199" t="s">
        <v>163</v>
      </c>
      <c r="F5681" s="200" t="s">
        <v>5212</v>
      </c>
      <c r="G5681" s="200" t="s">
        <v>5213</v>
      </c>
      <c r="H5681" s="200" t="s">
        <v>5364</v>
      </c>
      <c r="I5681" s="200">
        <v>45887</v>
      </c>
      <c r="J5681" s="143">
        <f t="shared" si="88"/>
        <v>45887</v>
      </c>
      <c r="K5681" s="202">
        <v>3</v>
      </c>
      <c r="L5681" s="284" t="s">
        <v>10665</v>
      </c>
      <c r="M5681" s="223"/>
      <c r="N5681" s="203">
        <v>6.6666666666666693E-2</v>
      </c>
      <c r="O5681" s="222" t="s">
        <v>991</v>
      </c>
    </row>
    <row r="5682" spans="1:15" ht="29.25" customHeight="1">
      <c r="A5682" s="221" t="s">
        <v>100</v>
      </c>
      <c r="B5682" s="221" t="s">
        <v>788</v>
      </c>
      <c r="C5682" s="222" t="s">
        <v>736</v>
      </c>
      <c r="D5682" s="222" t="s">
        <v>167</v>
      </c>
      <c r="E5682" s="199" t="s">
        <v>163</v>
      </c>
      <c r="F5682" s="200" t="s">
        <v>5212</v>
      </c>
      <c r="G5682" s="200" t="s">
        <v>5213</v>
      </c>
      <c r="H5682" s="200" t="s">
        <v>5368</v>
      </c>
      <c r="I5682" s="200">
        <v>45888</v>
      </c>
      <c r="J5682" s="143">
        <f t="shared" si="88"/>
        <v>45888</v>
      </c>
      <c r="K5682" s="202">
        <v>4</v>
      </c>
      <c r="L5682" s="285" t="s">
        <v>10666</v>
      </c>
      <c r="M5682" s="223"/>
      <c r="N5682" s="203">
        <v>1.825</v>
      </c>
      <c r="O5682" s="222" t="s">
        <v>943</v>
      </c>
    </row>
    <row r="5683" spans="1:15" ht="29.25" customHeight="1">
      <c r="A5683" s="221" t="s">
        <v>100</v>
      </c>
      <c r="B5683" s="221" t="s">
        <v>788</v>
      </c>
      <c r="C5683" s="222" t="s">
        <v>736</v>
      </c>
      <c r="D5683" s="222" t="s">
        <v>167</v>
      </c>
      <c r="E5683" s="199" t="s">
        <v>163</v>
      </c>
      <c r="F5683" s="200" t="s">
        <v>6005</v>
      </c>
      <c r="G5683" s="200" t="s">
        <v>6006</v>
      </c>
      <c r="H5683" s="200" t="s">
        <v>6028</v>
      </c>
      <c r="I5683" s="200">
        <v>45888</v>
      </c>
      <c r="J5683" s="143">
        <f t="shared" si="88"/>
        <v>45888</v>
      </c>
      <c r="K5683" s="202">
        <v>4</v>
      </c>
      <c r="L5683" s="284" t="s">
        <v>10667</v>
      </c>
      <c r="M5683" s="223"/>
      <c r="N5683" s="203">
        <v>3.7625000000000002</v>
      </c>
      <c r="O5683" s="222" t="s">
        <v>943</v>
      </c>
    </row>
    <row r="5684" spans="1:15" ht="29.25" customHeight="1">
      <c r="A5684" s="221" t="s">
        <v>100</v>
      </c>
      <c r="B5684" s="221" t="s">
        <v>788</v>
      </c>
      <c r="C5684" s="222" t="s">
        <v>736</v>
      </c>
      <c r="D5684" s="222" t="s">
        <v>167</v>
      </c>
      <c r="E5684" s="199" t="s">
        <v>163</v>
      </c>
      <c r="F5684" s="200" t="s">
        <v>6005</v>
      </c>
      <c r="G5684" s="200" t="s">
        <v>6006</v>
      </c>
      <c r="H5684" s="200" t="s">
        <v>6028</v>
      </c>
      <c r="I5684" s="200">
        <v>45889</v>
      </c>
      <c r="J5684" s="143">
        <f t="shared" si="88"/>
        <v>45889</v>
      </c>
      <c r="K5684" s="202">
        <v>8</v>
      </c>
      <c r="L5684" s="284" t="s">
        <v>10668</v>
      </c>
      <c r="M5684" s="223"/>
      <c r="N5684" s="203">
        <v>3.7625000000000002</v>
      </c>
      <c r="O5684" s="222" t="s">
        <v>943</v>
      </c>
    </row>
    <row r="5685" spans="1:15" ht="29.25" customHeight="1">
      <c r="A5685" s="221" t="s">
        <v>100</v>
      </c>
      <c r="B5685" s="221" t="s">
        <v>788</v>
      </c>
      <c r="C5685" s="222" t="s">
        <v>736</v>
      </c>
      <c r="D5685" s="222" t="s">
        <v>167</v>
      </c>
      <c r="E5685" s="199" t="s">
        <v>166</v>
      </c>
      <c r="F5685" s="200"/>
      <c r="G5685" s="200"/>
      <c r="H5685" s="200"/>
      <c r="I5685" s="200">
        <v>45890</v>
      </c>
      <c r="J5685" s="143">
        <f t="shared" si="88"/>
        <v>45890</v>
      </c>
      <c r="K5685" s="202">
        <v>2</v>
      </c>
      <c r="L5685" s="285" t="s">
        <v>10896</v>
      </c>
      <c r="M5685" s="223"/>
      <c r="N5685" s="203"/>
      <c r="O5685" s="222" t="s">
        <v>326</v>
      </c>
    </row>
    <row r="5686" spans="1:15" ht="29.25" customHeight="1">
      <c r="A5686" s="221" t="s">
        <v>100</v>
      </c>
      <c r="B5686" s="221" t="s">
        <v>788</v>
      </c>
      <c r="C5686" s="222" t="s">
        <v>736</v>
      </c>
      <c r="D5686" s="222" t="s">
        <v>167</v>
      </c>
      <c r="E5686" s="199" t="s">
        <v>163</v>
      </c>
      <c r="F5686" s="200" t="s">
        <v>5212</v>
      </c>
      <c r="G5686" s="200" t="s">
        <v>5213</v>
      </c>
      <c r="H5686" s="200" t="s">
        <v>5368</v>
      </c>
      <c r="I5686" s="200">
        <v>45890</v>
      </c>
      <c r="J5686" s="143">
        <f t="shared" si="88"/>
        <v>45890</v>
      </c>
      <c r="K5686" s="202">
        <v>3</v>
      </c>
      <c r="L5686" s="285" t="s">
        <v>10895</v>
      </c>
      <c r="M5686" s="223"/>
      <c r="N5686" s="203">
        <v>1.825</v>
      </c>
      <c r="O5686" s="222" t="s">
        <v>943</v>
      </c>
    </row>
    <row r="5687" spans="1:15" ht="29.25" customHeight="1">
      <c r="A5687" s="221" t="s">
        <v>100</v>
      </c>
      <c r="B5687" s="221" t="s">
        <v>788</v>
      </c>
      <c r="C5687" s="222" t="s">
        <v>736</v>
      </c>
      <c r="D5687" s="222" t="s">
        <v>167</v>
      </c>
      <c r="E5687" s="199" t="s">
        <v>163</v>
      </c>
      <c r="F5687" s="200" t="s">
        <v>6005</v>
      </c>
      <c r="G5687" s="200" t="s">
        <v>6006</v>
      </c>
      <c r="H5687" s="200" t="s">
        <v>6029</v>
      </c>
      <c r="I5687" s="200">
        <v>45890</v>
      </c>
      <c r="J5687" s="143">
        <f t="shared" si="88"/>
        <v>45890</v>
      </c>
      <c r="K5687" s="202">
        <v>3</v>
      </c>
      <c r="L5687" s="284" t="s">
        <v>10894</v>
      </c>
      <c r="M5687" s="223"/>
      <c r="N5687" s="203">
        <v>14.824999999999999</v>
      </c>
      <c r="O5687" s="222" t="s">
        <v>940</v>
      </c>
    </row>
    <row r="5688" spans="1:15" ht="29.25" customHeight="1">
      <c r="A5688" s="221" t="s">
        <v>100</v>
      </c>
      <c r="B5688" s="221" t="s">
        <v>788</v>
      </c>
      <c r="C5688" s="222" t="s">
        <v>736</v>
      </c>
      <c r="D5688" s="222" t="s">
        <v>167</v>
      </c>
      <c r="E5688" s="199" t="s">
        <v>163</v>
      </c>
      <c r="F5688" s="200" t="s">
        <v>3135</v>
      </c>
      <c r="G5688" s="200" t="s">
        <v>3136</v>
      </c>
      <c r="H5688" s="200"/>
      <c r="I5688" s="200">
        <v>45891</v>
      </c>
      <c r="J5688" s="143">
        <f t="shared" si="88"/>
        <v>45891</v>
      </c>
      <c r="K5688" s="202">
        <v>2</v>
      </c>
      <c r="L5688" s="285" t="s">
        <v>10898</v>
      </c>
      <c r="M5688" s="223"/>
      <c r="N5688" s="203"/>
      <c r="O5688" s="222" t="s">
        <v>326</v>
      </c>
    </row>
    <row r="5689" spans="1:15" ht="29.25" customHeight="1">
      <c r="A5689" s="221" t="s">
        <v>100</v>
      </c>
      <c r="B5689" s="221" t="s">
        <v>788</v>
      </c>
      <c r="C5689" s="222" t="s">
        <v>736</v>
      </c>
      <c r="D5689" s="222" t="s">
        <v>167</v>
      </c>
      <c r="E5689" s="199" t="s">
        <v>163</v>
      </c>
      <c r="F5689" s="200" t="s">
        <v>6005</v>
      </c>
      <c r="G5689" s="200" t="s">
        <v>6006</v>
      </c>
      <c r="H5689" s="200" t="s">
        <v>6029</v>
      </c>
      <c r="I5689" s="200">
        <v>45891</v>
      </c>
      <c r="J5689" s="143">
        <f t="shared" si="88"/>
        <v>45891</v>
      </c>
      <c r="K5689" s="202">
        <v>6</v>
      </c>
      <c r="L5689" s="284" t="s">
        <v>10897</v>
      </c>
      <c r="M5689" s="223"/>
      <c r="N5689" s="203">
        <v>14.824999999999999</v>
      </c>
      <c r="O5689" s="222" t="s">
        <v>940</v>
      </c>
    </row>
    <row r="5690" spans="1:15" ht="29.25" customHeight="1">
      <c r="A5690" s="221" t="s">
        <v>100</v>
      </c>
      <c r="B5690" s="221" t="s">
        <v>788</v>
      </c>
      <c r="C5690" s="222" t="s">
        <v>736</v>
      </c>
      <c r="D5690" s="222" t="s">
        <v>167</v>
      </c>
      <c r="E5690" s="199" t="s">
        <v>166</v>
      </c>
      <c r="F5690" s="200"/>
      <c r="G5690" s="200"/>
      <c r="H5690" s="200"/>
      <c r="I5690" s="200">
        <v>45894</v>
      </c>
      <c r="J5690" s="143">
        <f t="shared" si="88"/>
        <v>45894</v>
      </c>
      <c r="K5690" s="202">
        <v>3</v>
      </c>
      <c r="L5690" s="285" t="s">
        <v>10899</v>
      </c>
      <c r="M5690" s="223"/>
      <c r="N5690" s="203"/>
      <c r="O5690" s="222" t="s">
        <v>326</v>
      </c>
    </row>
    <row r="5691" spans="1:15" ht="29.25" customHeight="1">
      <c r="A5691" s="221" t="s">
        <v>100</v>
      </c>
      <c r="B5691" s="221" t="s">
        <v>788</v>
      </c>
      <c r="C5691" s="222" t="s">
        <v>736</v>
      </c>
      <c r="D5691" s="222" t="s">
        <v>167</v>
      </c>
      <c r="E5691" s="199" t="s">
        <v>163</v>
      </c>
      <c r="F5691" s="200" t="s">
        <v>3135</v>
      </c>
      <c r="G5691" s="200" t="s">
        <v>3136</v>
      </c>
      <c r="H5691" s="200"/>
      <c r="I5691" s="200">
        <v>45894</v>
      </c>
      <c r="J5691" s="143">
        <f t="shared" si="88"/>
        <v>45894</v>
      </c>
      <c r="K5691" s="202">
        <v>2</v>
      </c>
      <c r="L5691" s="285" t="s">
        <v>10901</v>
      </c>
      <c r="M5691" s="223"/>
      <c r="N5691" s="203"/>
      <c r="O5691" s="222" t="s">
        <v>326</v>
      </c>
    </row>
    <row r="5692" spans="1:15" ht="29.25" customHeight="1">
      <c r="A5692" s="221" t="s">
        <v>100</v>
      </c>
      <c r="B5692" s="221" t="s">
        <v>788</v>
      </c>
      <c r="C5692" s="222" t="s">
        <v>736</v>
      </c>
      <c r="D5692" s="222" t="s">
        <v>167</v>
      </c>
      <c r="E5692" s="199" t="s">
        <v>163</v>
      </c>
      <c r="F5692" s="200" t="s">
        <v>6005</v>
      </c>
      <c r="G5692" s="200" t="s">
        <v>6006</v>
      </c>
      <c r="H5692" s="200" t="s">
        <v>6029</v>
      </c>
      <c r="I5692" s="200">
        <v>45894</v>
      </c>
      <c r="J5692" s="143">
        <f t="shared" si="88"/>
        <v>45894</v>
      </c>
      <c r="K5692" s="202">
        <v>3</v>
      </c>
      <c r="L5692" s="284" t="s">
        <v>10900</v>
      </c>
      <c r="M5692" s="223"/>
      <c r="N5692" s="203">
        <v>14.824999999999999</v>
      </c>
      <c r="O5692" s="222" t="s">
        <v>940</v>
      </c>
    </row>
    <row r="5693" spans="1:15" ht="29.25" customHeight="1">
      <c r="A5693" s="221" t="s">
        <v>100</v>
      </c>
      <c r="B5693" s="221" t="s">
        <v>788</v>
      </c>
      <c r="C5693" s="222" t="s">
        <v>736</v>
      </c>
      <c r="D5693" s="222" t="s">
        <v>167</v>
      </c>
      <c r="E5693" s="199" t="s">
        <v>163</v>
      </c>
      <c r="F5693" s="200" t="s">
        <v>5212</v>
      </c>
      <c r="G5693" s="200" t="s">
        <v>5213</v>
      </c>
      <c r="H5693" s="200" t="s">
        <v>5368</v>
      </c>
      <c r="I5693" s="200">
        <v>45895</v>
      </c>
      <c r="J5693" s="143">
        <f t="shared" si="88"/>
        <v>45895</v>
      </c>
      <c r="K5693" s="202">
        <v>2</v>
      </c>
      <c r="L5693" s="285" t="s">
        <v>10904</v>
      </c>
      <c r="M5693" s="223"/>
      <c r="N5693" s="203">
        <v>1.825</v>
      </c>
      <c r="O5693" s="222" t="s">
        <v>943</v>
      </c>
    </row>
    <row r="5694" spans="1:15" ht="29.25" customHeight="1">
      <c r="A5694" s="221" t="s">
        <v>100</v>
      </c>
      <c r="B5694" s="221" t="s">
        <v>788</v>
      </c>
      <c r="C5694" s="222" t="s">
        <v>736</v>
      </c>
      <c r="D5694" s="222" t="s">
        <v>167</v>
      </c>
      <c r="E5694" s="199" t="s">
        <v>163</v>
      </c>
      <c r="F5694" s="200" t="s">
        <v>5212</v>
      </c>
      <c r="G5694" s="200" t="s">
        <v>5213</v>
      </c>
      <c r="H5694" s="200" t="s">
        <v>45</v>
      </c>
      <c r="I5694" s="200">
        <v>45895</v>
      </c>
      <c r="J5694" s="143">
        <f t="shared" si="88"/>
        <v>45895</v>
      </c>
      <c r="K5694" s="202">
        <v>2</v>
      </c>
      <c r="L5694" s="285" t="s">
        <v>10903</v>
      </c>
      <c r="M5694" s="223"/>
      <c r="N5694" s="203">
        <v>2.5</v>
      </c>
      <c r="O5694" s="222" t="s">
        <v>958</v>
      </c>
    </row>
    <row r="5695" spans="1:15" ht="29.25" customHeight="1">
      <c r="A5695" s="221" t="s">
        <v>100</v>
      </c>
      <c r="B5695" s="221" t="s">
        <v>788</v>
      </c>
      <c r="C5695" s="222" t="s">
        <v>736</v>
      </c>
      <c r="D5695" s="222" t="s">
        <v>167</v>
      </c>
      <c r="E5695" s="199" t="s">
        <v>163</v>
      </c>
      <c r="F5695" s="200" t="s">
        <v>5212</v>
      </c>
      <c r="G5695" s="200" t="s">
        <v>5213</v>
      </c>
      <c r="H5695" s="200" t="s">
        <v>47</v>
      </c>
      <c r="I5695" s="200">
        <v>45895</v>
      </c>
      <c r="J5695" s="143">
        <f t="shared" si="88"/>
        <v>45895</v>
      </c>
      <c r="K5695" s="202">
        <v>4</v>
      </c>
      <c r="L5695" s="285" t="s">
        <v>10902</v>
      </c>
      <c r="M5695" s="223"/>
      <c r="N5695" s="203">
        <v>3.5</v>
      </c>
      <c r="O5695" s="222" t="s">
        <v>946</v>
      </c>
    </row>
    <row r="5696" spans="1:15" ht="29.25" customHeight="1">
      <c r="A5696" s="221" t="s">
        <v>100</v>
      </c>
      <c r="B5696" s="221" t="s">
        <v>788</v>
      </c>
      <c r="C5696" s="222" t="s">
        <v>736</v>
      </c>
      <c r="D5696" s="222" t="s">
        <v>167</v>
      </c>
      <c r="E5696" s="199" t="s">
        <v>163</v>
      </c>
      <c r="F5696" s="200" t="s">
        <v>3135</v>
      </c>
      <c r="G5696" s="200" t="s">
        <v>3136</v>
      </c>
      <c r="H5696" s="200"/>
      <c r="I5696" s="200">
        <v>45896</v>
      </c>
      <c r="J5696" s="143">
        <f t="shared" si="88"/>
        <v>45896</v>
      </c>
      <c r="K5696" s="202">
        <v>4</v>
      </c>
      <c r="L5696" s="285" t="s">
        <v>11082</v>
      </c>
      <c r="M5696" s="223"/>
      <c r="N5696" s="203"/>
      <c r="O5696" s="222" t="s">
        <v>326</v>
      </c>
    </row>
    <row r="5697" spans="1:15" ht="29.25" customHeight="1">
      <c r="A5697" s="221" t="s">
        <v>100</v>
      </c>
      <c r="B5697" s="221" t="s">
        <v>788</v>
      </c>
      <c r="C5697" s="222" t="s">
        <v>736</v>
      </c>
      <c r="D5697" s="222" t="s">
        <v>167</v>
      </c>
      <c r="E5697" s="199" t="s">
        <v>166</v>
      </c>
      <c r="F5697" s="200"/>
      <c r="G5697" s="200"/>
      <c r="H5697" s="200"/>
      <c r="I5697" s="200">
        <v>45896</v>
      </c>
      <c r="J5697" s="143">
        <f t="shared" si="88"/>
        <v>45896</v>
      </c>
      <c r="K5697" s="202">
        <v>2</v>
      </c>
      <c r="L5697" s="285" t="s">
        <v>2942</v>
      </c>
      <c r="M5697" s="223"/>
      <c r="N5697" s="203"/>
      <c r="O5697" s="222" t="s">
        <v>326</v>
      </c>
    </row>
    <row r="5698" spans="1:15" ht="29.25" customHeight="1">
      <c r="A5698" s="221" t="s">
        <v>100</v>
      </c>
      <c r="B5698" s="221" t="s">
        <v>788</v>
      </c>
      <c r="C5698" s="222" t="s">
        <v>736</v>
      </c>
      <c r="D5698" s="222" t="s">
        <v>167</v>
      </c>
      <c r="E5698" s="199" t="s">
        <v>163</v>
      </c>
      <c r="F5698" s="200" t="s">
        <v>6005</v>
      </c>
      <c r="G5698" s="200" t="s">
        <v>6006</v>
      </c>
      <c r="H5698" s="200" t="s">
        <v>6029</v>
      </c>
      <c r="I5698" s="200">
        <v>45896</v>
      </c>
      <c r="J5698" s="143">
        <f t="shared" si="88"/>
        <v>45896</v>
      </c>
      <c r="K5698" s="202">
        <v>2</v>
      </c>
      <c r="L5698" s="285" t="s">
        <v>11083</v>
      </c>
      <c r="M5698" s="223"/>
      <c r="N5698" s="203">
        <v>14.824999999999999</v>
      </c>
      <c r="O5698" s="222" t="s">
        <v>940</v>
      </c>
    </row>
    <row r="5699" spans="1:15" ht="29.25" customHeight="1">
      <c r="A5699" s="221" t="s">
        <v>100</v>
      </c>
      <c r="B5699" s="221" t="s">
        <v>788</v>
      </c>
      <c r="C5699" s="222" t="s">
        <v>736</v>
      </c>
      <c r="D5699" s="222" t="s">
        <v>167</v>
      </c>
      <c r="E5699" s="199" t="s">
        <v>178</v>
      </c>
      <c r="F5699" s="200"/>
      <c r="G5699" s="200"/>
      <c r="H5699" s="200"/>
      <c r="I5699" s="200">
        <v>45897</v>
      </c>
      <c r="J5699" s="143">
        <f t="shared" ref="J5699:J5762" si="89">I5699</f>
        <v>45897</v>
      </c>
      <c r="K5699" s="202">
        <v>4</v>
      </c>
      <c r="L5699" s="284" t="s">
        <v>11085</v>
      </c>
      <c r="M5699" s="223"/>
      <c r="N5699" s="203"/>
      <c r="O5699" s="222" t="s">
        <v>326</v>
      </c>
    </row>
    <row r="5700" spans="1:15" ht="29.25" customHeight="1">
      <c r="A5700" s="221" t="s">
        <v>100</v>
      </c>
      <c r="B5700" s="221" t="s">
        <v>788</v>
      </c>
      <c r="C5700" s="222" t="s">
        <v>736</v>
      </c>
      <c r="D5700" s="222" t="s">
        <v>167</v>
      </c>
      <c r="E5700" s="199" t="s">
        <v>163</v>
      </c>
      <c r="F5700" s="200" t="s">
        <v>6005</v>
      </c>
      <c r="G5700" s="200" t="s">
        <v>6006</v>
      </c>
      <c r="H5700" s="200" t="s">
        <v>6029</v>
      </c>
      <c r="I5700" s="200">
        <v>45897</v>
      </c>
      <c r="J5700" s="143">
        <f t="shared" si="89"/>
        <v>45897</v>
      </c>
      <c r="K5700" s="202">
        <v>4</v>
      </c>
      <c r="L5700" s="285" t="s">
        <v>11084</v>
      </c>
      <c r="M5700" s="223"/>
      <c r="N5700" s="203">
        <v>14.824999999999999</v>
      </c>
      <c r="O5700" s="222" t="s">
        <v>940</v>
      </c>
    </row>
    <row r="5701" spans="1:15" ht="29.25" customHeight="1">
      <c r="A5701" s="221" t="s">
        <v>100</v>
      </c>
      <c r="B5701" s="221" t="s">
        <v>788</v>
      </c>
      <c r="C5701" s="222" t="s">
        <v>736</v>
      </c>
      <c r="D5701" s="222" t="s">
        <v>167</v>
      </c>
      <c r="E5701" s="199" t="s">
        <v>163</v>
      </c>
      <c r="F5701" s="200" t="s">
        <v>3135</v>
      </c>
      <c r="G5701" s="200" t="s">
        <v>3136</v>
      </c>
      <c r="H5701" s="200"/>
      <c r="I5701" s="200">
        <v>45898</v>
      </c>
      <c r="J5701" s="143">
        <f t="shared" si="89"/>
        <v>45898</v>
      </c>
      <c r="K5701" s="202">
        <v>4</v>
      </c>
      <c r="L5701" s="285" t="s">
        <v>11086</v>
      </c>
      <c r="M5701" s="223"/>
      <c r="N5701" s="203"/>
      <c r="O5701" s="222" t="s">
        <v>326</v>
      </c>
    </row>
    <row r="5702" spans="1:15" ht="29.25" customHeight="1">
      <c r="A5702" s="221" t="s">
        <v>100</v>
      </c>
      <c r="B5702" s="221" t="s">
        <v>788</v>
      </c>
      <c r="C5702" s="222" t="s">
        <v>736</v>
      </c>
      <c r="D5702" s="222" t="s">
        <v>167</v>
      </c>
      <c r="E5702" s="199" t="s">
        <v>163</v>
      </c>
      <c r="F5702" s="200" t="s">
        <v>9823</v>
      </c>
      <c r="G5702" s="200" t="s">
        <v>9824</v>
      </c>
      <c r="H5702" s="200" t="s">
        <v>10414</v>
      </c>
      <c r="I5702" s="200">
        <v>45898</v>
      </c>
      <c r="J5702" s="143">
        <f t="shared" si="89"/>
        <v>45898</v>
      </c>
      <c r="K5702" s="202">
        <v>2</v>
      </c>
      <c r="L5702" s="285" t="s">
        <v>11087</v>
      </c>
      <c r="M5702" s="223"/>
      <c r="N5702" s="203">
        <v>1.85</v>
      </c>
      <c r="O5702" s="222" t="s">
        <v>943</v>
      </c>
    </row>
    <row r="5703" spans="1:15" ht="29.25" customHeight="1">
      <c r="A5703" s="221" t="s">
        <v>100</v>
      </c>
      <c r="B5703" s="221" t="s">
        <v>788</v>
      </c>
      <c r="C5703" s="222" t="s">
        <v>736</v>
      </c>
      <c r="D5703" s="222" t="s">
        <v>167</v>
      </c>
      <c r="E5703" s="199" t="s">
        <v>166</v>
      </c>
      <c r="F5703" s="200"/>
      <c r="G5703" s="200"/>
      <c r="H5703" s="200"/>
      <c r="I5703" s="200">
        <v>45901</v>
      </c>
      <c r="J5703" s="143">
        <f t="shared" si="89"/>
        <v>45901</v>
      </c>
      <c r="K5703" s="202">
        <v>2</v>
      </c>
      <c r="L5703" s="285" t="s">
        <v>11088</v>
      </c>
      <c r="M5703" s="223"/>
      <c r="N5703" s="203"/>
      <c r="O5703" s="222" t="s">
        <v>326</v>
      </c>
    </row>
    <row r="5704" spans="1:15" ht="29.25" customHeight="1">
      <c r="A5704" s="221" t="s">
        <v>100</v>
      </c>
      <c r="B5704" s="221" t="s">
        <v>788</v>
      </c>
      <c r="C5704" s="222" t="s">
        <v>736</v>
      </c>
      <c r="D5704" s="222" t="s">
        <v>167</v>
      </c>
      <c r="E5704" s="199" t="s">
        <v>163</v>
      </c>
      <c r="F5704" s="200" t="s">
        <v>5212</v>
      </c>
      <c r="G5704" s="200" t="s">
        <v>5213</v>
      </c>
      <c r="H5704" s="200" t="s">
        <v>5367</v>
      </c>
      <c r="I5704" s="200">
        <v>45901</v>
      </c>
      <c r="J5704" s="143">
        <f t="shared" si="89"/>
        <v>45901</v>
      </c>
      <c r="K5704" s="202">
        <v>6</v>
      </c>
      <c r="L5704" s="284" t="s">
        <v>11089</v>
      </c>
      <c r="M5704" s="223"/>
      <c r="N5704" s="203">
        <v>1.4750000000000001</v>
      </c>
      <c r="O5704" s="222" t="s">
        <v>943</v>
      </c>
    </row>
    <row r="5705" spans="1:15" ht="29.25" customHeight="1">
      <c r="A5705" s="221" t="s">
        <v>100</v>
      </c>
      <c r="B5705" s="221" t="s">
        <v>788</v>
      </c>
      <c r="C5705" s="222" t="s">
        <v>736</v>
      </c>
      <c r="D5705" s="222" t="s">
        <v>167</v>
      </c>
      <c r="E5705" s="199" t="s">
        <v>163</v>
      </c>
      <c r="F5705" s="200" t="s">
        <v>5212</v>
      </c>
      <c r="G5705" s="200" t="s">
        <v>5213</v>
      </c>
      <c r="H5705" s="200" t="s">
        <v>5367</v>
      </c>
      <c r="I5705" s="200">
        <v>45902</v>
      </c>
      <c r="J5705" s="143">
        <f t="shared" si="89"/>
        <v>45902</v>
      </c>
      <c r="K5705" s="202">
        <v>8</v>
      </c>
      <c r="L5705" s="284" t="s">
        <v>11090</v>
      </c>
      <c r="M5705" s="223"/>
      <c r="N5705" s="203">
        <v>1.4750000000000001</v>
      </c>
      <c r="O5705" s="222" t="s">
        <v>943</v>
      </c>
    </row>
    <row r="5706" spans="1:15" ht="29.25" customHeight="1">
      <c r="A5706" s="221" t="s">
        <v>100</v>
      </c>
      <c r="B5706" s="221" t="s">
        <v>788</v>
      </c>
      <c r="C5706" s="222" t="s">
        <v>736</v>
      </c>
      <c r="D5706" s="222" t="s">
        <v>167</v>
      </c>
      <c r="E5706" s="199" t="s">
        <v>163</v>
      </c>
      <c r="F5706" s="200" t="s">
        <v>5212</v>
      </c>
      <c r="G5706" s="200" t="s">
        <v>5213</v>
      </c>
      <c r="H5706" s="200" t="s">
        <v>5367</v>
      </c>
      <c r="I5706" s="200">
        <v>45903</v>
      </c>
      <c r="J5706" s="143">
        <f t="shared" si="89"/>
        <v>45903</v>
      </c>
      <c r="K5706" s="202">
        <v>8</v>
      </c>
      <c r="L5706" s="284" t="s">
        <v>11091</v>
      </c>
      <c r="M5706" s="223"/>
      <c r="N5706" s="203">
        <v>1.4750000000000001</v>
      </c>
      <c r="O5706" s="222" t="s">
        <v>943</v>
      </c>
    </row>
    <row r="5707" spans="1:15" ht="29.25" customHeight="1">
      <c r="A5707" s="221" t="s">
        <v>100</v>
      </c>
      <c r="B5707" s="221" t="s">
        <v>788</v>
      </c>
      <c r="C5707" s="222" t="s">
        <v>736</v>
      </c>
      <c r="D5707" s="222" t="s">
        <v>167</v>
      </c>
      <c r="E5707" s="199" t="s">
        <v>178</v>
      </c>
      <c r="F5707" s="200"/>
      <c r="G5707" s="200"/>
      <c r="H5707" s="200"/>
      <c r="I5707" s="200">
        <v>45904</v>
      </c>
      <c r="J5707" s="143">
        <f t="shared" si="89"/>
        <v>45904</v>
      </c>
      <c r="K5707" s="202">
        <v>2</v>
      </c>
      <c r="L5707" s="284" t="s">
        <v>11298</v>
      </c>
      <c r="M5707" s="223"/>
      <c r="N5707" s="203"/>
      <c r="O5707" s="222" t="s">
        <v>326</v>
      </c>
    </row>
    <row r="5708" spans="1:15" ht="29.25" customHeight="1">
      <c r="A5708" s="221" t="s">
        <v>100</v>
      </c>
      <c r="B5708" s="221" t="s">
        <v>788</v>
      </c>
      <c r="C5708" s="222" t="s">
        <v>736</v>
      </c>
      <c r="D5708" s="222" t="s">
        <v>167</v>
      </c>
      <c r="E5708" s="199" t="s">
        <v>163</v>
      </c>
      <c r="F5708" s="200" t="s">
        <v>6005</v>
      </c>
      <c r="G5708" s="200" t="s">
        <v>6006</v>
      </c>
      <c r="H5708" s="200" t="s">
        <v>6029</v>
      </c>
      <c r="I5708" s="200">
        <v>45904</v>
      </c>
      <c r="J5708" s="143">
        <f t="shared" si="89"/>
        <v>45904</v>
      </c>
      <c r="K5708" s="202">
        <v>4</v>
      </c>
      <c r="L5708" s="284" t="s">
        <v>11296</v>
      </c>
      <c r="M5708" s="223"/>
      <c r="N5708" s="203">
        <v>14.824999999999999</v>
      </c>
      <c r="O5708" s="222" t="s">
        <v>940</v>
      </c>
    </row>
    <row r="5709" spans="1:15" ht="29.25" customHeight="1">
      <c r="A5709" s="221" t="s">
        <v>100</v>
      </c>
      <c r="B5709" s="221" t="s">
        <v>788</v>
      </c>
      <c r="C5709" s="222" t="s">
        <v>736</v>
      </c>
      <c r="D5709" s="222" t="s">
        <v>167</v>
      </c>
      <c r="E5709" s="199" t="s">
        <v>163</v>
      </c>
      <c r="F5709" s="200" t="s">
        <v>5212</v>
      </c>
      <c r="G5709" s="200" t="s">
        <v>5213</v>
      </c>
      <c r="H5709" s="200" t="s">
        <v>5367</v>
      </c>
      <c r="I5709" s="200">
        <v>45904</v>
      </c>
      <c r="J5709" s="143">
        <f t="shared" si="89"/>
        <v>45904</v>
      </c>
      <c r="K5709" s="202">
        <v>2</v>
      </c>
      <c r="L5709" s="285" t="s">
        <v>11297</v>
      </c>
      <c r="M5709" s="223"/>
      <c r="N5709" s="203">
        <v>1.4750000000000001</v>
      </c>
      <c r="O5709" s="222" t="s">
        <v>943</v>
      </c>
    </row>
    <row r="5710" spans="1:15" ht="29.25" customHeight="1">
      <c r="A5710" s="221" t="s">
        <v>100</v>
      </c>
      <c r="B5710" s="221" t="s">
        <v>788</v>
      </c>
      <c r="C5710" s="222" t="s">
        <v>736</v>
      </c>
      <c r="D5710" s="222" t="s">
        <v>167</v>
      </c>
      <c r="E5710" s="199" t="s">
        <v>163</v>
      </c>
      <c r="F5710" s="200" t="s">
        <v>6005</v>
      </c>
      <c r="G5710" s="200" t="s">
        <v>6006</v>
      </c>
      <c r="H5710" s="200" t="s">
        <v>6029</v>
      </c>
      <c r="I5710" s="200">
        <v>45905</v>
      </c>
      <c r="J5710" s="143">
        <f t="shared" si="89"/>
        <v>45905</v>
      </c>
      <c r="K5710" s="202">
        <v>6</v>
      </c>
      <c r="L5710" s="284" t="s">
        <v>11300</v>
      </c>
      <c r="M5710" s="223"/>
      <c r="N5710" s="203">
        <v>14.824999999999999</v>
      </c>
      <c r="O5710" s="222" t="s">
        <v>940</v>
      </c>
    </row>
    <row r="5711" spans="1:15" ht="29.25" customHeight="1">
      <c r="A5711" s="221" t="s">
        <v>100</v>
      </c>
      <c r="B5711" s="221" t="s">
        <v>788</v>
      </c>
      <c r="C5711" s="222" t="s">
        <v>736</v>
      </c>
      <c r="D5711" s="222" t="s">
        <v>167</v>
      </c>
      <c r="E5711" s="199" t="s">
        <v>163</v>
      </c>
      <c r="F5711" s="200" t="s">
        <v>5212</v>
      </c>
      <c r="G5711" s="200" t="s">
        <v>5213</v>
      </c>
      <c r="H5711" s="200" t="s">
        <v>5367</v>
      </c>
      <c r="I5711" s="200">
        <v>45905</v>
      </c>
      <c r="J5711" s="143">
        <f t="shared" si="89"/>
        <v>45905</v>
      </c>
      <c r="K5711" s="202">
        <v>2</v>
      </c>
      <c r="L5711" s="285" t="s">
        <v>11299</v>
      </c>
      <c r="M5711" s="223"/>
      <c r="N5711" s="203">
        <v>1.4750000000000001</v>
      </c>
      <c r="O5711" s="222" t="s">
        <v>943</v>
      </c>
    </row>
    <row r="5712" spans="1:15" ht="29.25" customHeight="1">
      <c r="A5712" s="221" t="s">
        <v>100</v>
      </c>
      <c r="B5712" s="221" t="s">
        <v>788</v>
      </c>
      <c r="C5712" s="222" t="s">
        <v>736</v>
      </c>
      <c r="D5712" s="222" t="s">
        <v>167</v>
      </c>
      <c r="E5712" s="199" t="s">
        <v>163</v>
      </c>
      <c r="F5712" s="200" t="s">
        <v>6005</v>
      </c>
      <c r="G5712" s="200" t="s">
        <v>6006</v>
      </c>
      <c r="H5712" s="200" t="s">
        <v>6029</v>
      </c>
      <c r="I5712" s="200">
        <v>45908</v>
      </c>
      <c r="J5712" s="143">
        <f t="shared" si="89"/>
        <v>45908</v>
      </c>
      <c r="K5712" s="202">
        <v>4</v>
      </c>
      <c r="L5712" s="285" t="s">
        <v>11302</v>
      </c>
      <c r="M5712" s="223"/>
      <c r="N5712" s="203">
        <v>14.824999999999999</v>
      </c>
      <c r="O5712" s="222" t="s">
        <v>940</v>
      </c>
    </row>
    <row r="5713" spans="1:15" ht="29.25" customHeight="1">
      <c r="A5713" s="221" t="s">
        <v>100</v>
      </c>
      <c r="B5713" s="221" t="s">
        <v>788</v>
      </c>
      <c r="C5713" s="222" t="s">
        <v>736</v>
      </c>
      <c r="D5713" s="222" t="s">
        <v>167</v>
      </c>
      <c r="E5713" s="199" t="s">
        <v>163</v>
      </c>
      <c r="F5713" s="200" t="s">
        <v>5212</v>
      </c>
      <c r="G5713" s="200" t="s">
        <v>5213</v>
      </c>
      <c r="H5713" s="200" t="s">
        <v>5367</v>
      </c>
      <c r="I5713" s="200">
        <v>45908</v>
      </c>
      <c r="J5713" s="143">
        <f t="shared" si="89"/>
        <v>45908</v>
      </c>
      <c r="K5713" s="202">
        <v>4</v>
      </c>
      <c r="L5713" s="284" t="s">
        <v>11301</v>
      </c>
      <c r="M5713" s="223"/>
      <c r="N5713" s="203">
        <v>1.4750000000000001</v>
      </c>
      <c r="O5713" s="222" t="s">
        <v>943</v>
      </c>
    </row>
    <row r="5714" spans="1:15" ht="29.25" customHeight="1">
      <c r="A5714" s="221" t="s">
        <v>100</v>
      </c>
      <c r="B5714" s="221" t="s">
        <v>788</v>
      </c>
      <c r="C5714" s="222" t="s">
        <v>736</v>
      </c>
      <c r="D5714" s="222" t="s">
        <v>167</v>
      </c>
      <c r="E5714" s="199" t="s">
        <v>163</v>
      </c>
      <c r="F5714" s="200" t="s">
        <v>5212</v>
      </c>
      <c r="G5714" s="200" t="s">
        <v>5213</v>
      </c>
      <c r="H5714" s="200" t="s">
        <v>5368</v>
      </c>
      <c r="I5714" s="200">
        <v>45909</v>
      </c>
      <c r="J5714" s="143">
        <f t="shared" si="89"/>
        <v>45909</v>
      </c>
      <c r="K5714" s="202">
        <v>4</v>
      </c>
      <c r="L5714" s="285" t="s">
        <v>11304</v>
      </c>
      <c r="M5714" s="223"/>
      <c r="N5714" s="203">
        <v>1.825</v>
      </c>
      <c r="O5714" s="222" t="s">
        <v>943</v>
      </c>
    </row>
    <row r="5715" spans="1:15" ht="29.25" customHeight="1">
      <c r="A5715" s="221" t="s">
        <v>100</v>
      </c>
      <c r="B5715" s="221" t="s">
        <v>788</v>
      </c>
      <c r="C5715" s="222" t="s">
        <v>736</v>
      </c>
      <c r="D5715" s="222" t="s">
        <v>167</v>
      </c>
      <c r="E5715" s="199" t="s">
        <v>163</v>
      </c>
      <c r="F5715" s="200" t="s">
        <v>6005</v>
      </c>
      <c r="G5715" s="200" t="s">
        <v>6006</v>
      </c>
      <c r="H5715" s="200" t="s">
        <v>6029</v>
      </c>
      <c r="I5715" s="200">
        <v>45909</v>
      </c>
      <c r="J5715" s="143">
        <f t="shared" si="89"/>
        <v>45909</v>
      </c>
      <c r="K5715" s="202">
        <v>4</v>
      </c>
      <c r="L5715" s="284" t="s">
        <v>11303</v>
      </c>
      <c r="M5715" s="223"/>
      <c r="N5715" s="203">
        <v>14.824999999999999</v>
      </c>
      <c r="O5715" s="222" t="s">
        <v>940</v>
      </c>
    </row>
    <row r="5716" spans="1:15" ht="29.25" customHeight="1">
      <c r="A5716" s="221" t="s">
        <v>100</v>
      </c>
      <c r="B5716" s="221" t="s">
        <v>788</v>
      </c>
      <c r="C5716" s="222" t="s">
        <v>736</v>
      </c>
      <c r="D5716" s="222" t="s">
        <v>167</v>
      </c>
      <c r="E5716" s="199" t="s">
        <v>163</v>
      </c>
      <c r="F5716" s="200" t="s">
        <v>5212</v>
      </c>
      <c r="G5716" s="200" t="s">
        <v>5213</v>
      </c>
      <c r="H5716" s="200" t="s">
        <v>5368</v>
      </c>
      <c r="I5716" s="200">
        <v>45910</v>
      </c>
      <c r="J5716" s="143">
        <f t="shared" si="89"/>
        <v>45910</v>
      </c>
      <c r="K5716" s="202">
        <v>4</v>
      </c>
      <c r="L5716" s="285" t="s">
        <v>11304</v>
      </c>
      <c r="M5716" s="223"/>
      <c r="N5716" s="203">
        <v>1.825</v>
      </c>
      <c r="O5716" s="222" t="s">
        <v>943</v>
      </c>
    </row>
    <row r="5717" spans="1:15" ht="29.25" customHeight="1">
      <c r="A5717" s="221" t="s">
        <v>100</v>
      </c>
      <c r="B5717" s="221" t="s">
        <v>788</v>
      </c>
      <c r="C5717" s="222" t="s">
        <v>736</v>
      </c>
      <c r="D5717" s="222" t="s">
        <v>167</v>
      </c>
      <c r="E5717" s="199" t="s">
        <v>163</v>
      </c>
      <c r="F5717" s="200" t="s">
        <v>6005</v>
      </c>
      <c r="G5717" s="200" t="s">
        <v>6006</v>
      </c>
      <c r="H5717" s="200" t="s">
        <v>6029</v>
      </c>
      <c r="I5717" s="200">
        <v>45910</v>
      </c>
      <c r="J5717" s="143">
        <f t="shared" si="89"/>
        <v>45910</v>
      </c>
      <c r="K5717" s="202">
        <v>4</v>
      </c>
      <c r="L5717" s="284" t="s">
        <v>11305</v>
      </c>
      <c r="M5717" s="223"/>
      <c r="N5717" s="203">
        <v>14.824999999999999</v>
      </c>
      <c r="O5717" s="222" t="s">
        <v>940</v>
      </c>
    </row>
    <row r="5718" spans="1:15" ht="29.25" customHeight="1">
      <c r="A5718" s="221" t="s">
        <v>100</v>
      </c>
      <c r="B5718" s="221" t="s">
        <v>788</v>
      </c>
      <c r="C5718" s="222" t="s">
        <v>736</v>
      </c>
      <c r="D5718" s="222" t="s">
        <v>167</v>
      </c>
      <c r="E5718" s="199" t="s">
        <v>163</v>
      </c>
      <c r="F5718" s="200" t="s">
        <v>6005</v>
      </c>
      <c r="G5718" s="200" t="s">
        <v>6006</v>
      </c>
      <c r="H5718" s="200" t="s">
        <v>6029</v>
      </c>
      <c r="I5718" s="200">
        <v>45911</v>
      </c>
      <c r="J5718" s="143">
        <f t="shared" si="89"/>
        <v>45911</v>
      </c>
      <c r="K5718" s="202">
        <v>9</v>
      </c>
      <c r="L5718" s="284" t="s">
        <v>11485</v>
      </c>
      <c r="M5718" s="223"/>
      <c r="N5718" s="203">
        <v>14.824999999999999</v>
      </c>
      <c r="O5718" s="222" t="s">
        <v>940</v>
      </c>
    </row>
    <row r="5719" spans="1:15" ht="29.25" customHeight="1">
      <c r="A5719" s="221" t="s">
        <v>100</v>
      </c>
      <c r="B5719" s="221" t="s">
        <v>788</v>
      </c>
      <c r="C5719" s="222" t="s">
        <v>736</v>
      </c>
      <c r="D5719" s="222" t="s">
        <v>167</v>
      </c>
      <c r="E5719" s="199" t="s">
        <v>163</v>
      </c>
      <c r="F5719" s="200" t="s">
        <v>6005</v>
      </c>
      <c r="G5719" s="200" t="s">
        <v>6006</v>
      </c>
      <c r="H5719" s="200" t="s">
        <v>6029</v>
      </c>
      <c r="I5719" s="200">
        <v>45912</v>
      </c>
      <c r="J5719" s="143">
        <f t="shared" si="89"/>
        <v>45912</v>
      </c>
      <c r="K5719" s="202">
        <v>9</v>
      </c>
      <c r="L5719" s="284" t="s">
        <v>11486</v>
      </c>
      <c r="M5719" s="223"/>
      <c r="N5719" s="203">
        <v>14.824999999999999</v>
      </c>
      <c r="O5719" s="222" t="s">
        <v>940</v>
      </c>
    </row>
    <row r="5720" spans="1:15" ht="29.25" customHeight="1">
      <c r="A5720" s="221" t="s">
        <v>100</v>
      </c>
      <c r="B5720" s="221" t="s">
        <v>788</v>
      </c>
      <c r="C5720" s="222" t="s">
        <v>736</v>
      </c>
      <c r="D5720" s="222" t="s">
        <v>167</v>
      </c>
      <c r="E5720" s="199" t="s">
        <v>178</v>
      </c>
      <c r="F5720" s="200"/>
      <c r="G5720" s="200"/>
      <c r="H5720" s="200"/>
      <c r="I5720" s="200">
        <v>45915</v>
      </c>
      <c r="J5720" s="143">
        <f t="shared" si="89"/>
        <v>45915</v>
      </c>
      <c r="K5720" s="202">
        <v>1.5</v>
      </c>
      <c r="L5720" s="285" t="s">
        <v>11488</v>
      </c>
      <c r="M5720" s="223"/>
      <c r="N5720" s="203"/>
      <c r="O5720" s="222" t="s">
        <v>326</v>
      </c>
    </row>
    <row r="5721" spans="1:15" ht="29.25" customHeight="1">
      <c r="A5721" s="221" t="s">
        <v>100</v>
      </c>
      <c r="B5721" s="221" t="s">
        <v>788</v>
      </c>
      <c r="C5721" s="222" t="s">
        <v>736</v>
      </c>
      <c r="D5721" s="222" t="s">
        <v>167</v>
      </c>
      <c r="E5721" s="199" t="s">
        <v>163</v>
      </c>
      <c r="F5721" s="200" t="s">
        <v>6005</v>
      </c>
      <c r="G5721" s="200" t="s">
        <v>6006</v>
      </c>
      <c r="H5721" s="200" t="s">
        <v>6029</v>
      </c>
      <c r="I5721" s="200">
        <v>45915</v>
      </c>
      <c r="J5721" s="143">
        <f t="shared" si="89"/>
        <v>45915</v>
      </c>
      <c r="K5721" s="202">
        <v>6.5</v>
      </c>
      <c r="L5721" s="284" t="s">
        <v>11487</v>
      </c>
      <c r="M5721" s="223"/>
      <c r="N5721" s="203">
        <v>14.824999999999999</v>
      </c>
      <c r="O5721" s="222" t="s">
        <v>940</v>
      </c>
    </row>
    <row r="5722" spans="1:15" ht="29.25" customHeight="1">
      <c r="A5722" s="221" t="s">
        <v>100</v>
      </c>
      <c r="B5722" s="221" t="s">
        <v>788</v>
      </c>
      <c r="C5722" s="222" t="s">
        <v>736</v>
      </c>
      <c r="D5722" s="222" t="s">
        <v>167</v>
      </c>
      <c r="E5722" s="199" t="s">
        <v>166</v>
      </c>
      <c r="F5722" s="200"/>
      <c r="G5722" s="200"/>
      <c r="H5722" s="200"/>
      <c r="I5722" s="200">
        <v>45916</v>
      </c>
      <c r="J5722" s="143">
        <f t="shared" si="89"/>
        <v>45916</v>
      </c>
      <c r="K5722" s="202">
        <v>2</v>
      </c>
      <c r="L5722" s="284" t="s">
        <v>11490</v>
      </c>
      <c r="M5722" s="223"/>
      <c r="N5722" s="203"/>
      <c r="O5722" s="222" t="s">
        <v>326</v>
      </c>
    </row>
    <row r="5723" spans="1:15" ht="29.25" customHeight="1">
      <c r="A5723" s="221" t="s">
        <v>100</v>
      </c>
      <c r="B5723" s="221" t="s">
        <v>788</v>
      </c>
      <c r="C5723" s="222" t="s">
        <v>736</v>
      </c>
      <c r="D5723" s="222" t="s">
        <v>167</v>
      </c>
      <c r="E5723" s="199" t="s">
        <v>163</v>
      </c>
      <c r="F5723" s="200" t="s">
        <v>6005</v>
      </c>
      <c r="G5723" s="200" t="s">
        <v>6006</v>
      </c>
      <c r="H5723" s="200" t="s">
        <v>6029</v>
      </c>
      <c r="I5723" s="200">
        <v>45916</v>
      </c>
      <c r="J5723" s="143">
        <f t="shared" si="89"/>
        <v>45916</v>
      </c>
      <c r="K5723" s="202">
        <v>6</v>
      </c>
      <c r="L5723" s="285" t="s">
        <v>11489</v>
      </c>
      <c r="M5723" s="223"/>
      <c r="N5723" s="203">
        <v>14.824999999999999</v>
      </c>
      <c r="O5723" s="222" t="s">
        <v>940</v>
      </c>
    </row>
    <row r="5724" spans="1:15" ht="29.25" customHeight="1">
      <c r="A5724" s="221" t="s">
        <v>100</v>
      </c>
      <c r="B5724" s="221" t="s">
        <v>788</v>
      </c>
      <c r="C5724" s="222" t="s">
        <v>736</v>
      </c>
      <c r="D5724" s="222" t="s">
        <v>167</v>
      </c>
      <c r="E5724" s="199" t="s">
        <v>163</v>
      </c>
      <c r="F5724" s="200" t="s">
        <v>5212</v>
      </c>
      <c r="G5724" s="200" t="s">
        <v>5213</v>
      </c>
      <c r="H5724" s="200" t="s">
        <v>2694</v>
      </c>
      <c r="I5724" s="200">
        <v>45916</v>
      </c>
      <c r="J5724" s="143">
        <f t="shared" si="89"/>
        <v>45916</v>
      </c>
      <c r="K5724" s="202">
        <v>0.5</v>
      </c>
      <c r="L5724" s="285" t="s">
        <v>11491</v>
      </c>
      <c r="M5724" s="223"/>
      <c r="N5724" s="203">
        <v>1.3416666666666699</v>
      </c>
      <c r="O5724" s="222" t="s">
        <v>991</v>
      </c>
    </row>
    <row r="5725" spans="1:15" ht="29.25" customHeight="1">
      <c r="A5725" s="221" t="s">
        <v>100</v>
      </c>
      <c r="B5725" s="221" t="s">
        <v>788</v>
      </c>
      <c r="C5725" s="222" t="s">
        <v>736</v>
      </c>
      <c r="D5725" s="222" t="s">
        <v>167</v>
      </c>
      <c r="E5725" s="199" t="s">
        <v>178</v>
      </c>
      <c r="F5725" s="200"/>
      <c r="G5725" s="200"/>
      <c r="H5725" s="200"/>
      <c r="I5725" s="200">
        <v>45917</v>
      </c>
      <c r="J5725" s="143">
        <f t="shared" si="89"/>
        <v>45917</v>
      </c>
      <c r="K5725" s="202">
        <v>1</v>
      </c>
      <c r="L5725" s="285" t="s">
        <v>11492</v>
      </c>
      <c r="M5725" s="223"/>
      <c r="N5725" s="203"/>
      <c r="O5725" s="222" t="s">
        <v>326</v>
      </c>
    </row>
    <row r="5726" spans="1:15" ht="29.25" customHeight="1">
      <c r="A5726" s="221" t="s">
        <v>100</v>
      </c>
      <c r="B5726" s="221" t="s">
        <v>788</v>
      </c>
      <c r="C5726" s="222" t="s">
        <v>736</v>
      </c>
      <c r="D5726" s="222" t="s">
        <v>167</v>
      </c>
      <c r="E5726" s="199" t="s">
        <v>163</v>
      </c>
      <c r="F5726" s="200" t="s">
        <v>6005</v>
      </c>
      <c r="G5726" s="200" t="s">
        <v>6006</v>
      </c>
      <c r="H5726" s="200" t="s">
        <v>6029</v>
      </c>
      <c r="I5726" s="200">
        <v>45917</v>
      </c>
      <c r="J5726" s="143">
        <f t="shared" si="89"/>
        <v>45917</v>
      </c>
      <c r="K5726" s="202">
        <v>7</v>
      </c>
      <c r="L5726" s="285" t="s">
        <v>11493</v>
      </c>
      <c r="M5726" s="223"/>
      <c r="N5726" s="203">
        <v>14.824999999999999</v>
      </c>
      <c r="O5726" s="222" t="s">
        <v>940</v>
      </c>
    </row>
    <row r="5727" spans="1:15" ht="29.25" customHeight="1">
      <c r="A5727" s="221" t="s">
        <v>100</v>
      </c>
      <c r="B5727" s="221" t="s">
        <v>788</v>
      </c>
      <c r="C5727" s="222" t="s">
        <v>736</v>
      </c>
      <c r="D5727" s="222" t="s">
        <v>167</v>
      </c>
      <c r="E5727" s="199" t="s">
        <v>166</v>
      </c>
      <c r="F5727" s="200"/>
      <c r="G5727" s="200"/>
      <c r="H5727" s="200"/>
      <c r="I5727" s="200">
        <v>45918</v>
      </c>
      <c r="J5727" s="143">
        <f t="shared" si="89"/>
        <v>45918</v>
      </c>
      <c r="K5727" s="202">
        <v>2</v>
      </c>
      <c r="L5727" s="284" t="s">
        <v>11659</v>
      </c>
      <c r="M5727" s="223"/>
      <c r="N5727" s="203"/>
      <c r="O5727" s="222" t="s">
        <v>326</v>
      </c>
    </row>
    <row r="5728" spans="1:15" ht="29.25" customHeight="1">
      <c r="A5728" s="221" t="s">
        <v>100</v>
      </c>
      <c r="B5728" s="221" t="s">
        <v>788</v>
      </c>
      <c r="C5728" s="222" t="s">
        <v>736</v>
      </c>
      <c r="D5728" s="222" t="s">
        <v>167</v>
      </c>
      <c r="E5728" s="199" t="s">
        <v>163</v>
      </c>
      <c r="F5728" s="200" t="s">
        <v>6005</v>
      </c>
      <c r="G5728" s="200" t="s">
        <v>6006</v>
      </c>
      <c r="H5728" s="200" t="s">
        <v>6028</v>
      </c>
      <c r="I5728" s="200">
        <v>45918</v>
      </c>
      <c r="J5728" s="143">
        <f t="shared" si="89"/>
        <v>45918</v>
      </c>
      <c r="K5728" s="202">
        <v>6</v>
      </c>
      <c r="L5728" s="284" t="s">
        <v>11660</v>
      </c>
      <c r="M5728" s="223"/>
      <c r="N5728" s="203">
        <v>3.7625000000000002</v>
      </c>
      <c r="O5728" s="222" t="s">
        <v>943</v>
      </c>
    </row>
    <row r="5729" spans="1:15" ht="29.25" customHeight="1">
      <c r="A5729" s="221" t="s">
        <v>100</v>
      </c>
      <c r="B5729" s="221" t="s">
        <v>788</v>
      </c>
      <c r="C5729" s="222" t="s">
        <v>736</v>
      </c>
      <c r="D5729" s="222" t="s">
        <v>167</v>
      </c>
      <c r="E5729" s="199" t="s">
        <v>166</v>
      </c>
      <c r="F5729" s="200"/>
      <c r="G5729" s="200"/>
      <c r="H5729" s="200"/>
      <c r="I5729" s="200">
        <v>45919</v>
      </c>
      <c r="J5729" s="143">
        <f t="shared" si="89"/>
        <v>45919</v>
      </c>
      <c r="K5729" s="202">
        <v>6</v>
      </c>
      <c r="L5729" s="284" t="s">
        <v>11662</v>
      </c>
      <c r="M5729" s="223"/>
      <c r="N5729" s="203"/>
      <c r="O5729" s="222" t="s">
        <v>326</v>
      </c>
    </row>
    <row r="5730" spans="1:15" ht="29.25" customHeight="1">
      <c r="A5730" s="221" t="s">
        <v>100</v>
      </c>
      <c r="B5730" s="221" t="s">
        <v>788</v>
      </c>
      <c r="C5730" s="222" t="s">
        <v>736</v>
      </c>
      <c r="D5730" s="222" t="s">
        <v>167</v>
      </c>
      <c r="E5730" s="199" t="s">
        <v>163</v>
      </c>
      <c r="F5730" s="200" t="s">
        <v>6005</v>
      </c>
      <c r="G5730" s="200" t="s">
        <v>6006</v>
      </c>
      <c r="H5730" s="200" t="s">
        <v>6028</v>
      </c>
      <c r="I5730" s="200">
        <v>45919</v>
      </c>
      <c r="J5730" s="143">
        <f t="shared" si="89"/>
        <v>45919</v>
      </c>
      <c r="K5730" s="202">
        <v>2</v>
      </c>
      <c r="L5730" s="285" t="s">
        <v>11661</v>
      </c>
      <c r="M5730" s="223"/>
      <c r="N5730" s="203">
        <v>3.7625000000000002</v>
      </c>
      <c r="O5730" s="222" t="s">
        <v>943</v>
      </c>
    </row>
    <row r="5731" spans="1:15" ht="29.25" customHeight="1">
      <c r="A5731" s="221" t="s">
        <v>100</v>
      </c>
      <c r="B5731" s="221" t="s">
        <v>788</v>
      </c>
      <c r="C5731" s="222" t="s">
        <v>736</v>
      </c>
      <c r="D5731" s="222" t="s">
        <v>167</v>
      </c>
      <c r="E5731" s="199" t="s">
        <v>166</v>
      </c>
      <c r="F5731" s="200"/>
      <c r="G5731" s="200"/>
      <c r="H5731" s="200"/>
      <c r="I5731" s="200">
        <v>45922</v>
      </c>
      <c r="J5731" s="143">
        <f t="shared" si="89"/>
        <v>45922</v>
      </c>
      <c r="K5731" s="202">
        <v>2</v>
      </c>
      <c r="L5731" s="285" t="s">
        <v>11663</v>
      </c>
      <c r="M5731" s="223"/>
      <c r="N5731" s="203"/>
      <c r="O5731" s="222" t="s">
        <v>326</v>
      </c>
    </row>
    <row r="5732" spans="1:15" ht="29.25" customHeight="1">
      <c r="A5732" s="221" t="s">
        <v>100</v>
      </c>
      <c r="B5732" s="221" t="s">
        <v>788</v>
      </c>
      <c r="C5732" s="222" t="s">
        <v>736</v>
      </c>
      <c r="D5732" s="222" t="s">
        <v>167</v>
      </c>
      <c r="E5732" s="199" t="s">
        <v>178</v>
      </c>
      <c r="F5732" s="200"/>
      <c r="G5732" s="200"/>
      <c r="H5732" s="200"/>
      <c r="I5732" s="200">
        <v>45922</v>
      </c>
      <c r="J5732" s="143">
        <f t="shared" si="89"/>
        <v>45922</v>
      </c>
      <c r="K5732" s="202">
        <v>1.5</v>
      </c>
      <c r="L5732" s="285" t="s">
        <v>11488</v>
      </c>
      <c r="M5732" s="223"/>
      <c r="N5732" s="203"/>
      <c r="O5732" s="222" t="s">
        <v>326</v>
      </c>
    </row>
    <row r="5733" spans="1:15" ht="29.25" customHeight="1">
      <c r="A5733" s="221" t="s">
        <v>100</v>
      </c>
      <c r="B5733" s="221" t="s">
        <v>788</v>
      </c>
      <c r="C5733" s="222" t="s">
        <v>736</v>
      </c>
      <c r="D5733" s="222" t="s">
        <v>167</v>
      </c>
      <c r="E5733" s="199" t="s">
        <v>163</v>
      </c>
      <c r="F5733" s="200" t="s">
        <v>2580</v>
      </c>
      <c r="G5733" s="200" t="s">
        <v>2581</v>
      </c>
      <c r="H5733" s="200" t="s">
        <v>260</v>
      </c>
      <c r="I5733" s="200">
        <v>45922</v>
      </c>
      <c r="J5733" s="143">
        <f t="shared" si="89"/>
        <v>45922</v>
      </c>
      <c r="K5733" s="202">
        <v>6.5</v>
      </c>
      <c r="L5733" s="285" t="s">
        <v>11664</v>
      </c>
      <c r="M5733" s="223"/>
      <c r="N5733" s="203">
        <v>0.84375</v>
      </c>
      <c r="O5733" s="222" t="s">
        <v>942</v>
      </c>
    </row>
    <row r="5734" spans="1:15" ht="29.25" customHeight="1">
      <c r="A5734" s="221" t="s">
        <v>100</v>
      </c>
      <c r="B5734" s="221" t="s">
        <v>788</v>
      </c>
      <c r="C5734" s="222" t="s">
        <v>736</v>
      </c>
      <c r="D5734" s="222" t="s">
        <v>167</v>
      </c>
      <c r="E5734" s="199" t="s">
        <v>171</v>
      </c>
      <c r="F5734" s="200"/>
      <c r="G5734" s="200"/>
      <c r="H5734" s="200"/>
      <c r="I5734" s="200">
        <v>45923</v>
      </c>
      <c r="J5734" s="143">
        <f t="shared" si="89"/>
        <v>45923</v>
      </c>
      <c r="K5734" s="202">
        <v>2</v>
      </c>
      <c r="L5734" s="284" t="s">
        <v>11667</v>
      </c>
      <c r="M5734" s="223"/>
      <c r="N5734" s="203"/>
      <c r="O5734" s="222" t="s">
        <v>326</v>
      </c>
    </row>
    <row r="5735" spans="1:15" ht="29.25" customHeight="1">
      <c r="A5735" s="221" t="s">
        <v>100</v>
      </c>
      <c r="B5735" s="221" t="s">
        <v>788</v>
      </c>
      <c r="C5735" s="222" t="s">
        <v>736</v>
      </c>
      <c r="D5735" s="222" t="s">
        <v>167</v>
      </c>
      <c r="E5735" s="199" t="s">
        <v>163</v>
      </c>
      <c r="F5735" s="200" t="s">
        <v>6005</v>
      </c>
      <c r="G5735" s="200" t="s">
        <v>6006</v>
      </c>
      <c r="H5735" s="200" t="s">
        <v>6029</v>
      </c>
      <c r="I5735" s="200">
        <v>45923</v>
      </c>
      <c r="J5735" s="143">
        <f t="shared" si="89"/>
        <v>45923</v>
      </c>
      <c r="K5735" s="202">
        <v>2</v>
      </c>
      <c r="L5735" s="285" t="s">
        <v>11666</v>
      </c>
      <c r="M5735" s="223"/>
      <c r="N5735" s="203">
        <v>14.824999999999999</v>
      </c>
      <c r="O5735" s="222" t="s">
        <v>940</v>
      </c>
    </row>
    <row r="5736" spans="1:15" ht="29.25" customHeight="1">
      <c r="A5736" s="221" t="s">
        <v>100</v>
      </c>
      <c r="B5736" s="221" t="s">
        <v>788</v>
      </c>
      <c r="C5736" s="222" t="s">
        <v>736</v>
      </c>
      <c r="D5736" s="222" t="s">
        <v>167</v>
      </c>
      <c r="E5736" s="199" t="s">
        <v>163</v>
      </c>
      <c r="F5736" s="200" t="s">
        <v>2580</v>
      </c>
      <c r="G5736" s="200" t="s">
        <v>2581</v>
      </c>
      <c r="H5736" s="200" t="s">
        <v>2699</v>
      </c>
      <c r="I5736" s="200">
        <v>45923</v>
      </c>
      <c r="J5736" s="143">
        <f t="shared" si="89"/>
        <v>45923</v>
      </c>
      <c r="K5736" s="202">
        <v>4</v>
      </c>
      <c r="L5736" s="285" t="s">
        <v>11665</v>
      </c>
      <c r="M5736" s="223"/>
      <c r="N5736" s="203">
        <v>5.75</v>
      </c>
      <c r="O5736" s="222" t="s">
        <v>968</v>
      </c>
    </row>
    <row r="5737" spans="1:15" ht="29.25" customHeight="1">
      <c r="A5737" s="221" t="s">
        <v>100</v>
      </c>
      <c r="B5737" s="221" t="s">
        <v>788</v>
      </c>
      <c r="C5737" s="222" t="s">
        <v>736</v>
      </c>
      <c r="D5737" s="222" t="s">
        <v>167</v>
      </c>
      <c r="E5737" s="199" t="s">
        <v>163</v>
      </c>
      <c r="F5737" s="200" t="s">
        <v>2580</v>
      </c>
      <c r="G5737" s="200" t="s">
        <v>2581</v>
      </c>
      <c r="H5737" s="200" t="s">
        <v>9481</v>
      </c>
      <c r="I5737" s="200">
        <v>45924</v>
      </c>
      <c r="J5737" s="143">
        <f t="shared" si="89"/>
        <v>45924</v>
      </c>
      <c r="K5737" s="202">
        <v>4</v>
      </c>
      <c r="L5737" s="284" t="s">
        <v>11822</v>
      </c>
      <c r="M5737" s="223"/>
      <c r="N5737" s="203">
        <v>0.4</v>
      </c>
      <c r="O5737" s="222" t="s">
        <v>940</v>
      </c>
    </row>
    <row r="5738" spans="1:15" ht="29.25" customHeight="1">
      <c r="A5738" s="221" t="s">
        <v>100</v>
      </c>
      <c r="B5738" s="221" t="s">
        <v>788</v>
      </c>
      <c r="C5738" s="222" t="s">
        <v>736</v>
      </c>
      <c r="D5738" s="222" t="s">
        <v>167</v>
      </c>
      <c r="E5738" s="199" t="s">
        <v>163</v>
      </c>
      <c r="F5738" s="200" t="s">
        <v>6005</v>
      </c>
      <c r="G5738" s="200" t="s">
        <v>6006</v>
      </c>
      <c r="H5738" s="200" t="s">
        <v>6029</v>
      </c>
      <c r="I5738" s="200">
        <v>45924</v>
      </c>
      <c r="J5738" s="143">
        <f t="shared" si="89"/>
        <v>45924</v>
      </c>
      <c r="K5738" s="202">
        <v>4</v>
      </c>
      <c r="L5738" s="285" t="s">
        <v>11821</v>
      </c>
      <c r="M5738" s="223"/>
      <c r="N5738" s="203">
        <v>14.824999999999999</v>
      </c>
      <c r="O5738" s="222" t="s">
        <v>940</v>
      </c>
    </row>
    <row r="5739" spans="1:15" ht="29.25" customHeight="1">
      <c r="A5739" s="221" t="s">
        <v>100</v>
      </c>
      <c r="B5739" s="221" t="s">
        <v>788</v>
      </c>
      <c r="C5739" s="222" t="s">
        <v>736</v>
      </c>
      <c r="D5739" s="222" t="s">
        <v>167</v>
      </c>
      <c r="E5739" s="199" t="s">
        <v>171</v>
      </c>
      <c r="F5739" s="200"/>
      <c r="G5739" s="200"/>
      <c r="H5739" s="200"/>
      <c r="I5739" s="200">
        <v>45925</v>
      </c>
      <c r="J5739" s="143">
        <f t="shared" si="89"/>
        <v>45925</v>
      </c>
      <c r="K5739" s="202">
        <v>1</v>
      </c>
      <c r="L5739" s="285" t="s">
        <v>11825</v>
      </c>
      <c r="M5739" s="223"/>
      <c r="N5739" s="203"/>
      <c r="O5739" s="222" t="s">
        <v>326</v>
      </c>
    </row>
    <row r="5740" spans="1:15" ht="29.25" customHeight="1">
      <c r="A5740" s="221" t="s">
        <v>100</v>
      </c>
      <c r="B5740" s="221" t="s">
        <v>788</v>
      </c>
      <c r="C5740" s="222" t="s">
        <v>736</v>
      </c>
      <c r="D5740" s="222" t="s">
        <v>167</v>
      </c>
      <c r="E5740" s="199" t="s">
        <v>163</v>
      </c>
      <c r="F5740" s="200" t="s">
        <v>9823</v>
      </c>
      <c r="G5740" s="200" t="s">
        <v>9824</v>
      </c>
      <c r="H5740" s="200" t="s">
        <v>10414</v>
      </c>
      <c r="I5740" s="200">
        <v>45925</v>
      </c>
      <c r="J5740" s="143">
        <f t="shared" si="89"/>
        <v>45925</v>
      </c>
      <c r="K5740" s="202">
        <v>5</v>
      </c>
      <c r="L5740" s="285" t="s">
        <v>11823</v>
      </c>
      <c r="M5740" s="223"/>
      <c r="N5740" s="203">
        <v>1.85</v>
      </c>
      <c r="O5740" s="222" t="s">
        <v>943</v>
      </c>
    </row>
    <row r="5741" spans="1:15" ht="29.25" customHeight="1">
      <c r="A5741" s="221" t="s">
        <v>100</v>
      </c>
      <c r="B5741" s="221" t="s">
        <v>788</v>
      </c>
      <c r="C5741" s="222" t="s">
        <v>736</v>
      </c>
      <c r="D5741" s="222" t="s">
        <v>167</v>
      </c>
      <c r="E5741" s="199" t="s">
        <v>163</v>
      </c>
      <c r="F5741" s="200" t="s">
        <v>6005</v>
      </c>
      <c r="G5741" s="200" t="s">
        <v>6006</v>
      </c>
      <c r="H5741" s="200" t="s">
        <v>6028</v>
      </c>
      <c r="I5741" s="200">
        <v>45925</v>
      </c>
      <c r="J5741" s="143">
        <f t="shared" si="89"/>
        <v>45925</v>
      </c>
      <c r="K5741" s="202">
        <v>2</v>
      </c>
      <c r="L5741" s="285" t="s">
        <v>11824</v>
      </c>
      <c r="M5741" s="223"/>
      <c r="N5741" s="203">
        <v>3.7625000000000002</v>
      </c>
      <c r="O5741" s="222" t="s">
        <v>943</v>
      </c>
    </row>
    <row r="5742" spans="1:15" ht="29.25" customHeight="1">
      <c r="A5742" s="221" t="s">
        <v>100</v>
      </c>
      <c r="B5742" s="221" t="s">
        <v>788</v>
      </c>
      <c r="C5742" s="222" t="s">
        <v>736</v>
      </c>
      <c r="D5742" s="222" t="s">
        <v>167</v>
      </c>
      <c r="E5742" s="199" t="s">
        <v>178</v>
      </c>
      <c r="F5742" s="200"/>
      <c r="G5742" s="200"/>
      <c r="H5742" s="200"/>
      <c r="I5742" s="200">
        <v>45926</v>
      </c>
      <c r="J5742" s="143">
        <f t="shared" si="89"/>
        <v>45926</v>
      </c>
      <c r="K5742" s="202">
        <v>1.5</v>
      </c>
      <c r="L5742" s="285" t="s">
        <v>2942</v>
      </c>
      <c r="M5742" s="223"/>
      <c r="N5742" s="203"/>
      <c r="O5742" s="222" t="s">
        <v>326</v>
      </c>
    </row>
    <row r="5743" spans="1:15" ht="29.25" customHeight="1">
      <c r="A5743" s="221" t="s">
        <v>100</v>
      </c>
      <c r="B5743" s="221" t="s">
        <v>788</v>
      </c>
      <c r="C5743" s="222" t="s">
        <v>736</v>
      </c>
      <c r="D5743" s="222" t="s">
        <v>167</v>
      </c>
      <c r="E5743" s="199" t="s">
        <v>163</v>
      </c>
      <c r="F5743" s="200" t="s">
        <v>9823</v>
      </c>
      <c r="G5743" s="200" t="s">
        <v>9824</v>
      </c>
      <c r="H5743" s="200" t="s">
        <v>10414</v>
      </c>
      <c r="I5743" s="200">
        <v>45926</v>
      </c>
      <c r="J5743" s="143">
        <f t="shared" si="89"/>
        <v>45926</v>
      </c>
      <c r="K5743" s="202">
        <v>3.5</v>
      </c>
      <c r="L5743" s="285" t="s">
        <v>11827</v>
      </c>
      <c r="M5743" s="223"/>
      <c r="N5743" s="203">
        <v>1.85</v>
      </c>
      <c r="O5743" s="222" t="s">
        <v>943</v>
      </c>
    </row>
    <row r="5744" spans="1:15" ht="29.25" customHeight="1">
      <c r="A5744" s="221" t="s">
        <v>100</v>
      </c>
      <c r="B5744" s="221" t="s">
        <v>788</v>
      </c>
      <c r="C5744" s="222" t="s">
        <v>736</v>
      </c>
      <c r="D5744" s="222" t="s">
        <v>167</v>
      </c>
      <c r="E5744" s="199" t="s">
        <v>163</v>
      </c>
      <c r="F5744" s="200" t="s">
        <v>6005</v>
      </c>
      <c r="G5744" s="200" t="s">
        <v>6006</v>
      </c>
      <c r="H5744" s="200" t="s">
        <v>6028</v>
      </c>
      <c r="I5744" s="200">
        <v>45926</v>
      </c>
      <c r="J5744" s="143">
        <f t="shared" si="89"/>
        <v>45926</v>
      </c>
      <c r="K5744" s="202">
        <v>3</v>
      </c>
      <c r="L5744" s="284" t="s">
        <v>11826</v>
      </c>
      <c r="M5744" s="223"/>
      <c r="N5744" s="203">
        <v>3.7625000000000002</v>
      </c>
      <c r="O5744" s="222" t="s">
        <v>943</v>
      </c>
    </row>
    <row r="5745" spans="1:15" ht="29.25" customHeight="1">
      <c r="A5745" s="221" t="s">
        <v>100</v>
      </c>
      <c r="B5745" s="221" t="s">
        <v>788</v>
      </c>
      <c r="C5745" s="222" t="s">
        <v>736</v>
      </c>
      <c r="D5745" s="222" t="s">
        <v>167</v>
      </c>
      <c r="E5745" s="199" t="s">
        <v>165</v>
      </c>
      <c r="F5745" s="200"/>
      <c r="G5745" s="200"/>
      <c r="H5745" s="200"/>
      <c r="I5745" s="200">
        <v>45929</v>
      </c>
      <c r="J5745" s="143">
        <f t="shared" si="89"/>
        <v>45929</v>
      </c>
      <c r="K5745" s="202">
        <v>8</v>
      </c>
      <c r="L5745" s="285" t="s">
        <v>11828</v>
      </c>
      <c r="M5745" s="223"/>
      <c r="N5745" s="203"/>
      <c r="O5745" s="222" t="s">
        <v>326</v>
      </c>
    </row>
    <row r="5746" spans="1:15" ht="29.25" customHeight="1">
      <c r="A5746" s="221" t="s">
        <v>100</v>
      </c>
      <c r="B5746" s="221" t="s">
        <v>788</v>
      </c>
      <c r="C5746" s="222" t="s">
        <v>736</v>
      </c>
      <c r="D5746" s="222" t="s">
        <v>167</v>
      </c>
      <c r="E5746" s="199" t="s">
        <v>166</v>
      </c>
      <c r="F5746" s="200"/>
      <c r="G5746" s="200"/>
      <c r="H5746" s="200"/>
      <c r="I5746" s="200">
        <v>45930</v>
      </c>
      <c r="J5746" s="143">
        <f t="shared" si="89"/>
        <v>45930</v>
      </c>
      <c r="K5746" s="202">
        <v>1</v>
      </c>
      <c r="L5746" s="285" t="s">
        <v>11829</v>
      </c>
      <c r="M5746" s="223"/>
      <c r="N5746" s="203"/>
      <c r="O5746" s="222" t="s">
        <v>326</v>
      </c>
    </row>
    <row r="5747" spans="1:15" ht="29.25" customHeight="1">
      <c r="A5747" s="221" t="s">
        <v>100</v>
      </c>
      <c r="B5747" s="221" t="s">
        <v>788</v>
      </c>
      <c r="C5747" s="222" t="s">
        <v>736</v>
      </c>
      <c r="D5747" s="222" t="s">
        <v>167</v>
      </c>
      <c r="E5747" s="199" t="s">
        <v>163</v>
      </c>
      <c r="F5747" s="200" t="s">
        <v>9823</v>
      </c>
      <c r="G5747" s="200" t="s">
        <v>9824</v>
      </c>
      <c r="H5747" s="200" t="s">
        <v>10414</v>
      </c>
      <c r="I5747" s="200">
        <v>45930</v>
      </c>
      <c r="J5747" s="143">
        <f t="shared" si="89"/>
        <v>45930</v>
      </c>
      <c r="K5747" s="202">
        <v>7</v>
      </c>
      <c r="L5747" s="285" t="s">
        <v>11830</v>
      </c>
      <c r="M5747" s="223"/>
      <c r="N5747" s="203">
        <v>1.85</v>
      </c>
      <c r="O5747" s="222" t="s">
        <v>943</v>
      </c>
    </row>
    <row r="5748" spans="1:15" ht="29.25" customHeight="1">
      <c r="A5748" s="221" t="s">
        <v>100</v>
      </c>
      <c r="B5748" s="221" t="s">
        <v>788</v>
      </c>
      <c r="C5748" s="222" t="s">
        <v>736</v>
      </c>
      <c r="D5748" s="222" t="s">
        <v>167</v>
      </c>
      <c r="E5748" s="199" t="s">
        <v>171</v>
      </c>
      <c r="F5748" s="200"/>
      <c r="G5748" s="200"/>
      <c r="H5748" s="200"/>
      <c r="I5748" s="200">
        <v>45931</v>
      </c>
      <c r="J5748" s="143">
        <f t="shared" si="89"/>
        <v>45931</v>
      </c>
      <c r="K5748" s="202">
        <v>6</v>
      </c>
      <c r="L5748" s="285" t="s">
        <v>11832</v>
      </c>
      <c r="M5748" s="223"/>
      <c r="N5748" s="203"/>
      <c r="O5748" s="222" t="s">
        <v>326</v>
      </c>
    </row>
    <row r="5749" spans="1:15" ht="29.25" customHeight="1">
      <c r="A5749" s="221" t="s">
        <v>100</v>
      </c>
      <c r="B5749" s="221" t="s">
        <v>788</v>
      </c>
      <c r="C5749" s="222" t="s">
        <v>736</v>
      </c>
      <c r="D5749" s="222" t="s">
        <v>167</v>
      </c>
      <c r="E5749" s="199" t="s">
        <v>163</v>
      </c>
      <c r="F5749" s="200" t="s">
        <v>9823</v>
      </c>
      <c r="G5749" s="200" t="s">
        <v>9824</v>
      </c>
      <c r="H5749" s="200" t="s">
        <v>10414</v>
      </c>
      <c r="I5749" s="200">
        <v>45931</v>
      </c>
      <c r="J5749" s="143">
        <f t="shared" si="89"/>
        <v>45931</v>
      </c>
      <c r="K5749" s="202">
        <v>2</v>
      </c>
      <c r="L5749" s="285" t="s">
        <v>11831</v>
      </c>
      <c r="M5749" s="223"/>
      <c r="N5749" s="203">
        <v>1.85</v>
      </c>
      <c r="O5749" s="222" t="s">
        <v>943</v>
      </c>
    </row>
    <row r="5750" spans="1:15" ht="29.25" customHeight="1">
      <c r="A5750" s="221" t="s">
        <v>100</v>
      </c>
      <c r="B5750" s="221" t="s">
        <v>788</v>
      </c>
      <c r="C5750" s="222" t="s">
        <v>736</v>
      </c>
      <c r="D5750" s="222" t="s">
        <v>167</v>
      </c>
      <c r="E5750" s="199" t="s">
        <v>163</v>
      </c>
      <c r="F5750" s="200" t="s">
        <v>3135</v>
      </c>
      <c r="G5750" s="200" t="s">
        <v>3136</v>
      </c>
      <c r="H5750" s="200" t="s">
        <v>3156</v>
      </c>
      <c r="I5750" s="200">
        <v>45932</v>
      </c>
      <c r="J5750" s="143">
        <f t="shared" si="89"/>
        <v>45932</v>
      </c>
      <c r="K5750" s="202">
        <v>8</v>
      </c>
      <c r="L5750" s="285" t="s">
        <v>11962</v>
      </c>
      <c r="M5750" s="223"/>
      <c r="N5750" s="203">
        <v>2.4375</v>
      </c>
      <c r="O5750" s="222" t="s">
        <v>968</v>
      </c>
    </row>
    <row r="5751" spans="1:15" ht="29.25" customHeight="1">
      <c r="A5751" s="221" t="s">
        <v>100</v>
      </c>
      <c r="B5751" s="221" t="s">
        <v>788</v>
      </c>
      <c r="C5751" s="222" t="s">
        <v>736</v>
      </c>
      <c r="D5751" s="222" t="s">
        <v>167</v>
      </c>
      <c r="E5751" s="199" t="s">
        <v>166</v>
      </c>
      <c r="F5751" s="200"/>
      <c r="G5751" s="200"/>
      <c r="H5751" s="200"/>
      <c r="I5751" s="200">
        <v>45933</v>
      </c>
      <c r="J5751" s="143">
        <f t="shared" si="89"/>
        <v>45933</v>
      </c>
      <c r="K5751" s="202">
        <v>4</v>
      </c>
      <c r="L5751" s="285" t="s">
        <v>11963</v>
      </c>
      <c r="M5751" s="223"/>
      <c r="N5751" s="203"/>
      <c r="O5751" s="222" t="s">
        <v>326</v>
      </c>
    </row>
    <row r="5752" spans="1:15" ht="29.25" customHeight="1">
      <c r="A5752" s="221" t="s">
        <v>100</v>
      </c>
      <c r="B5752" s="221" t="s">
        <v>788</v>
      </c>
      <c r="C5752" s="222" t="s">
        <v>736</v>
      </c>
      <c r="D5752" s="222" t="s">
        <v>167</v>
      </c>
      <c r="E5752" s="199" t="s">
        <v>163</v>
      </c>
      <c r="F5752" s="200" t="s">
        <v>9823</v>
      </c>
      <c r="G5752" s="200" t="s">
        <v>9824</v>
      </c>
      <c r="H5752" s="200" t="s">
        <v>10414</v>
      </c>
      <c r="I5752" s="200">
        <v>45933</v>
      </c>
      <c r="J5752" s="143">
        <f t="shared" si="89"/>
        <v>45933</v>
      </c>
      <c r="K5752" s="202">
        <v>4</v>
      </c>
      <c r="L5752" s="284" t="s">
        <v>11964</v>
      </c>
      <c r="M5752" s="223"/>
      <c r="N5752" s="203">
        <v>1.85</v>
      </c>
      <c r="O5752" s="222" t="s">
        <v>943</v>
      </c>
    </row>
    <row r="5753" spans="1:15" ht="29.25" customHeight="1">
      <c r="A5753" s="221" t="s">
        <v>100</v>
      </c>
      <c r="B5753" s="221" t="s">
        <v>788</v>
      </c>
      <c r="C5753" s="222" t="s">
        <v>736</v>
      </c>
      <c r="D5753" s="222" t="s">
        <v>167</v>
      </c>
      <c r="E5753" s="199" t="s">
        <v>179</v>
      </c>
      <c r="F5753" s="200"/>
      <c r="G5753" s="200"/>
      <c r="H5753" s="200"/>
      <c r="I5753" s="200">
        <v>45937</v>
      </c>
      <c r="J5753" s="143">
        <f t="shared" si="89"/>
        <v>45937</v>
      </c>
      <c r="K5753" s="202">
        <v>2</v>
      </c>
      <c r="L5753" s="285" t="s">
        <v>11965</v>
      </c>
      <c r="M5753" s="223"/>
      <c r="N5753" s="203"/>
      <c r="O5753" s="222" t="s">
        <v>326</v>
      </c>
    </row>
    <row r="5754" spans="1:15" ht="29.25" customHeight="1">
      <c r="A5754" s="221" t="s">
        <v>100</v>
      </c>
      <c r="B5754" s="221" t="s">
        <v>788</v>
      </c>
      <c r="C5754" s="222" t="s">
        <v>736</v>
      </c>
      <c r="D5754" s="222" t="s">
        <v>167</v>
      </c>
      <c r="E5754" s="199" t="s">
        <v>178</v>
      </c>
      <c r="F5754" s="200"/>
      <c r="G5754" s="200"/>
      <c r="H5754" s="200"/>
      <c r="I5754" s="200">
        <v>45937</v>
      </c>
      <c r="J5754" s="143">
        <f t="shared" si="89"/>
        <v>45937</v>
      </c>
      <c r="K5754" s="202">
        <v>1</v>
      </c>
      <c r="L5754" s="285" t="s">
        <v>11966</v>
      </c>
      <c r="M5754" s="223"/>
      <c r="N5754" s="203"/>
      <c r="O5754" s="222" t="s">
        <v>326</v>
      </c>
    </row>
    <row r="5755" spans="1:15" ht="29.25" customHeight="1">
      <c r="A5755" s="221" t="s">
        <v>100</v>
      </c>
      <c r="B5755" s="221" t="s">
        <v>788</v>
      </c>
      <c r="C5755" s="222" t="s">
        <v>736</v>
      </c>
      <c r="D5755" s="222" t="s">
        <v>167</v>
      </c>
      <c r="E5755" s="199" t="s">
        <v>171</v>
      </c>
      <c r="F5755" s="200"/>
      <c r="G5755" s="200"/>
      <c r="H5755" s="200"/>
      <c r="I5755" s="200">
        <v>45937</v>
      </c>
      <c r="J5755" s="143">
        <f t="shared" si="89"/>
        <v>45937</v>
      </c>
      <c r="K5755" s="202">
        <v>5</v>
      </c>
      <c r="L5755" s="285" t="s">
        <v>11967</v>
      </c>
      <c r="M5755" s="223"/>
      <c r="N5755" s="203"/>
      <c r="O5755" s="222" t="s">
        <v>326</v>
      </c>
    </row>
    <row r="5756" spans="1:15" ht="29.25" customHeight="1">
      <c r="A5756" s="221" t="s">
        <v>100</v>
      </c>
      <c r="B5756" s="221" t="s">
        <v>788</v>
      </c>
      <c r="C5756" s="222" t="s">
        <v>736</v>
      </c>
      <c r="D5756" s="222" t="s">
        <v>167</v>
      </c>
      <c r="E5756" s="199" t="s">
        <v>166</v>
      </c>
      <c r="F5756" s="200"/>
      <c r="G5756" s="200"/>
      <c r="H5756" s="200"/>
      <c r="I5756" s="200">
        <v>45938</v>
      </c>
      <c r="J5756" s="143">
        <f t="shared" si="89"/>
        <v>45938</v>
      </c>
      <c r="K5756" s="202">
        <v>1</v>
      </c>
      <c r="L5756" s="285" t="s">
        <v>11968</v>
      </c>
      <c r="M5756" s="223"/>
      <c r="N5756" s="203"/>
      <c r="O5756" s="222" t="s">
        <v>326</v>
      </c>
    </row>
    <row r="5757" spans="1:15" ht="29.25" customHeight="1">
      <c r="A5757" s="221" t="s">
        <v>100</v>
      </c>
      <c r="B5757" s="221" t="s">
        <v>788</v>
      </c>
      <c r="C5757" s="222" t="s">
        <v>736</v>
      </c>
      <c r="D5757" s="222" t="s">
        <v>167</v>
      </c>
      <c r="E5757" s="199" t="s">
        <v>178</v>
      </c>
      <c r="F5757" s="200"/>
      <c r="G5757" s="200"/>
      <c r="H5757" s="200"/>
      <c r="I5757" s="200">
        <v>45938</v>
      </c>
      <c r="J5757" s="143">
        <f t="shared" si="89"/>
        <v>45938</v>
      </c>
      <c r="K5757" s="202">
        <v>2.5</v>
      </c>
      <c r="L5757" s="284" t="s">
        <v>11969</v>
      </c>
      <c r="M5757" s="223"/>
      <c r="N5757" s="203"/>
      <c r="O5757" s="222" t="s">
        <v>326</v>
      </c>
    </row>
    <row r="5758" spans="1:15" ht="29.25" customHeight="1">
      <c r="A5758" s="221" t="s">
        <v>100</v>
      </c>
      <c r="B5758" s="221" t="s">
        <v>788</v>
      </c>
      <c r="C5758" s="222" t="s">
        <v>736</v>
      </c>
      <c r="D5758" s="222" t="s">
        <v>167</v>
      </c>
      <c r="E5758" s="199" t="s">
        <v>171</v>
      </c>
      <c r="F5758" s="200"/>
      <c r="G5758" s="200"/>
      <c r="H5758" s="200"/>
      <c r="I5758" s="200">
        <v>45938</v>
      </c>
      <c r="J5758" s="143">
        <f t="shared" si="89"/>
        <v>45938</v>
      </c>
      <c r="K5758" s="202">
        <v>4.5</v>
      </c>
      <c r="L5758" s="284" t="s">
        <v>11970</v>
      </c>
      <c r="M5758" s="223"/>
      <c r="N5758" s="203"/>
      <c r="O5758" s="222" t="s">
        <v>326</v>
      </c>
    </row>
    <row r="5759" spans="1:15" ht="29.25" customHeight="1">
      <c r="A5759" s="221" t="s">
        <v>100</v>
      </c>
      <c r="B5759" s="221" t="s">
        <v>788</v>
      </c>
      <c r="C5759" s="222" t="s">
        <v>736</v>
      </c>
      <c r="D5759" s="222" t="s">
        <v>167</v>
      </c>
      <c r="E5759" s="199" t="s">
        <v>163</v>
      </c>
      <c r="F5759" s="200" t="s">
        <v>9823</v>
      </c>
      <c r="G5759" s="200" t="s">
        <v>9824</v>
      </c>
      <c r="H5759" s="200" t="s">
        <v>10414</v>
      </c>
      <c r="I5759" s="200">
        <v>45939</v>
      </c>
      <c r="J5759" s="143">
        <f t="shared" si="89"/>
        <v>45939</v>
      </c>
      <c r="K5759" s="202">
        <v>8</v>
      </c>
      <c r="L5759" s="285" t="s">
        <v>12148</v>
      </c>
      <c r="M5759" s="223"/>
      <c r="N5759" s="203">
        <v>1.85</v>
      </c>
      <c r="O5759" s="222" t="s">
        <v>943</v>
      </c>
    </row>
    <row r="5760" spans="1:15" ht="29.25" customHeight="1">
      <c r="A5760" s="221" t="s">
        <v>100</v>
      </c>
      <c r="B5760" s="221" t="s">
        <v>788</v>
      </c>
      <c r="C5760" s="222" t="s">
        <v>736</v>
      </c>
      <c r="D5760" s="222" t="s">
        <v>167</v>
      </c>
      <c r="E5760" s="199" t="s">
        <v>165</v>
      </c>
      <c r="F5760" s="200"/>
      <c r="G5760" s="200"/>
      <c r="H5760" s="200"/>
      <c r="I5760" s="200">
        <v>45940</v>
      </c>
      <c r="J5760" s="143">
        <f t="shared" si="89"/>
        <v>45940</v>
      </c>
      <c r="K5760" s="202">
        <v>8</v>
      </c>
      <c r="L5760" s="285" t="s">
        <v>3327</v>
      </c>
      <c r="M5760" s="223"/>
      <c r="N5760" s="203"/>
      <c r="O5760" s="222" t="s">
        <v>326</v>
      </c>
    </row>
    <row r="5761" spans="1:15" ht="29.25" customHeight="1">
      <c r="A5761" s="221" t="s">
        <v>100</v>
      </c>
      <c r="B5761" s="221" t="s">
        <v>788</v>
      </c>
      <c r="C5761" s="222" t="s">
        <v>736</v>
      </c>
      <c r="D5761" s="222" t="s">
        <v>167</v>
      </c>
      <c r="E5761" s="199" t="s">
        <v>178</v>
      </c>
      <c r="F5761" s="200"/>
      <c r="G5761" s="200"/>
      <c r="H5761" s="200"/>
      <c r="I5761" s="200">
        <v>45943</v>
      </c>
      <c r="J5761" s="143">
        <f t="shared" si="89"/>
        <v>45943</v>
      </c>
      <c r="K5761" s="202">
        <v>1.5</v>
      </c>
      <c r="L5761" s="285" t="s">
        <v>11088</v>
      </c>
      <c r="M5761" s="223"/>
      <c r="N5761" s="203"/>
      <c r="O5761" s="222" t="s">
        <v>326</v>
      </c>
    </row>
    <row r="5762" spans="1:15" ht="29.25" customHeight="1">
      <c r="A5762" s="221" t="s">
        <v>100</v>
      </c>
      <c r="B5762" s="221" t="s">
        <v>788</v>
      </c>
      <c r="C5762" s="222" t="s">
        <v>736</v>
      </c>
      <c r="D5762" s="222" t="s">
        <v>167</v>
      </c>
      <c r="E5762" s="199" t="s">
        <v>163</v>
      </c>
      <c r="F5762" s="200" t="s">
        <v>642</v>
      </c>
      <c r="G5762" s="200" t="s">
        <v>754</v>
      </c>
      <c r="H5762" s="200" t="s">
        <v>90</v>
      </c>
      <c r="I5762" s="200">
        <v>45943</v>
      </c>
      <c r="J5762" s="143">
        <f t="shared" si="89"/>
        <v>45943</v>
      </c>
      <c r="K5762" s="202">
        <v>4.5</v>
      </c>
      <c r="L5762" s="284" t="s">
        <v>12149</v>
      </c>
      <c r="M5762" s="223"/>
      <c r="N5762" s="203">
        <v>1.3958333333333299</v>
      </c>
      <c r="O5762" s="222" t="s">
        <v>941</v>
      </c>
    </row>
    <row r="5763" spans="1:15" ht="29.25" customHeight="1">
      <c r="A5763" s="221" t="s">
        <v>100</v>
      </c>
      <c r="B5763" s="221" t="s">
        <v>788</v>
      </c>
      <c r="C5763" s="222" t="s">
        <v>736</v>
      </c>
      <c r="D5763" s="222" t="s">
        <v>167</v>
      </c>
      <c r="E5763" s="199" t="s">
        <v>163</v>
      </c>
      <c r="F5763" s="200" t="s">
        <v>642</v>
      </c>
      <c r="G5763" s="200" t="s">
        <v>754</v>
      </c>
      <c r="H5763" s="200" t="s">
        <v>96</v>
      </c>
      <c r="I5763" s="200">
        <v>45943</v>
      </c>
      <c r="J5763" s="143">
        <f t="shared" ref="J5763:J5826" si="90">I5763</f>
        <v>45943</v>
      </c>
      <c r="K5763" s="202">
        <v>2</v>
      </c>
      <c r="L5763" s="285" t="s">
        <v>12150</v>
      </c>
      <c r="M5763" s="223"/>
      <c r="N5763" s="203">
        <v>1</v>
      </c>
      <c r="O5763" s="222" t="s">
        <v>946</v>
      </c>
    </row>
    <row r="5764" spans="1:15" ht="29.25" customHeight="1">
      <c r="A5764" s="221" t="s">
        <v>100</v>
      </c>
      <c r="B5764" s="221" t="s">
        <v>788</v>
      </c>
      <c r="C5764" s="222" t="s">
        <v>736</v>
      </c>
      <c r="D5764" s="222" t="s">
        <v>167</v>
      </c>
      <c r="E5764" s="199" t="s">
        <v>171</v>
      </c>
      <c r="F5764" s="200"/>
      <c r="G5764" s="200"/>
      <c r="H5764" s="200"/>
      <c r="I5764" s="200">
        <v>45944</v>
      </c>
      <c r="J5764" s="143">
        <f t="shared" si="90"/>
        <v>45944</v>
      </c>
      <c r="K5764" s="202">
        <v>6</v>
      </c>
      <c r="L5764" s="284" t="s">
        <v>12151</v>
      </c>
      <c r="M5764" s="223"/>
      <c r="N5764" s="203"/>
      <c r="O5764" s="222" t="s">
        <v>326</v>
      </c>
    </row>
    <row r="5765" spans="1:15" ht="29.25" customHeight="1">
      <c r="A5765" s="221" t="s">
        <v>100</v>
      </c>
      <c r="B5765" s="221" t="s">
        <v>788</v>
      </c>
      <c r="C5765" s="222" t="s">
        <v>736</v>
      </c>
      <c r="D5765" s="222" t="s">
        <v>167</v>
      </c>
      <c r="E5765" s="199" t="s">
        <v>163</v>
      </c>
      <c r="F5765" s="200" t="s">
        <v>3135</v>
      </c>
      <c r="G5765" s="200" t="s">
        <v>3136</v>
      </c>
      <c r="H5765" s="200" t="s">
        <v>3156</v>
      </c>
      <c r="I5765" s="200">
        <v>45944</v>
      </c>
      <c r="J5765" s="143">
        <f t="shared" si="90"/>
        <v>45944</v>
      </c>
      <c r="K5765" s="202">
        <v>2</v>
      </c>
      <c r="L5765" s="285" t="s">
        <v>12152</v>
      </c>
      <c r="M5765" s="223"/>
      <c r="N5765" s="203">
        <v>2.4375</v>
      </c>
      <c r="O5765" s="222" t="s">
        <v>968</v>
      </c>
    </row>
    <row r="5766" spans="1:15" ht="29.25" customHeight="1">
      <c r="A5766" s="221" t="s">
        <v>100</v>
      </c>
      <c r="B5766" s="221" t="s">
        <v>788</v>
      </c>
      <c r="C5766" s="222" t="s">
        <v>736</v>
      </c>
      <c r="D5766" s="222" t="s">
        <v>167</v>
      </c>
      <c r="E5766" s="199" t="s">
        <v>166</v>
      </c>
      <c r="F5766" s="200"/>
      <c r="G5766" s="200"/>
      <c r="H5766" s="200"/>
      <c r="I5766" s="200">
        <v>45945</v>
      </c>
      <c r="J5766" s="143">
        <f t="shared" si="90"/>
        <v>45945</v>
      </c>
      <c r="K5766" s="202">
        <v>2</v>
      </c>
      <c r="L5766" s="285" t="s">
        <v>11825</v>
      </c>
      <c r="M5766" s="223"/>
      <c r="N5766" s="203"/>
      <c r="O5766" s="222" t="s">
        <v>326</v>
      </c>
    </row>
    <row r="5767" spans="1:15" ht="29.25" customHeight="1">
      <c r="A5767" s="221" t="s">
        <v>100</v>
      </c>
      <c r="B5767" s="221" t="s">
        <v>788</v>
      </c>
      <c r="C5767" s="222" t="s">
        <v>736</v>
      </c>
      <c r="D5767" s="222" t="s">
        <v>167</v>
      </c>
      <c r="E5767" s="199" t="s">
        <v>163</v>
      </c>
      <c r="F5767" s="200" t="s">
        <v>642</v>
      </c>
      <c r="G5767" s="200" t="s">
        <v>754</v>
      </c>
      <c r="H5767" s="200" t="s">
        <v>47</v>
      </c>
      <c r="I5767" s="200">
        <v>45945</v>
      </c>
      <c r="J5767" s="143">
        <f t="shared" si="90"/>
        <v>45945</v>
      </c>
      <c r="K5767" s="202">
        <v>2</v>
      </c>
      <c r="L5767" s="285" t="s">
        <v>12153</v>
      </c>
      <c r="M5767" s="223"/>
      <c r="N5767" s="203">
        <v>3</v>
      </c>
      <c r="O5767" s="222" t="s">
        <v>946</v>
      </c>
    </row>
    <row r="5768" spans="1:15" ht="29.25" customHeight="1">
      <c r="A5768" s="221" t="s">
        <v>100</v>
      </c>
      <c r="B5768" s="221" t="s">
        <v>788</v>
      </c>
      <c r="C5768" s="222" t="s">
        <v>736</v>
      </c>
      <c r="D5768" s="222" t="s">
        <v>167</v>
      </c>
      <c r="E5768" s="199" t="s">
        <v>163</v>
      </c>
      <c r="F5768" s="200" t="s">
        <v>642</v>
      </c>
      <c r="G5768" s="200" t="s">
        <v>754</v>
      </c>
      <c r="H5768" s="200" t="s">
        <v>345</v>
      </c>
      <c r="I5768" s="200">
        <v>45945</v>
      </c>
      <c r="J5768" s="143">
        <f t="shared" si="90"/>
        <v>45945</v>
      </c>
      <c r="K5768" s="202">
        <v>2</v>
      </c>
      <c r="L5768" s="285" t="s">
        <v>12154</v>
      </c>
      <c r="M5768" s="223"/>
      <c r="N5768" s="203">
        <v>9.875</v>
      </c>
      <c r="O5768" s="222" t="s">
        <v>941</v>
      </c>
    </row>
    <row r="5769" spans="1:15" ht="29.25" customHeight="1">
      <c r="A5769" s="221" t="s">
        <v>100</v>
      </c>
      <c r="B5769" s="221" t="s">
        <v>788</v>
      </c>
      <c r="C5769" s="222" t="s">
        <v>736</v>
      </c>
      <c r="D5769" s="222" t="s">
        <v>167</v>
      </c>
      <c r="E5769" s="199" t="s">
        <v>163</v>
      </c>
      <c r="F5769" s="200" t="s">
        <v>9823</v>
      </c>
      <c r="G5769" s="200" t="s">
        <v>9824</v>
      </c>
      <c r="H5769" s="200" t="s">
        <v>10414</v>
      </c>
      <c r="I5769" s="200">
        <v>45945</v>
      </c>
      <c r="J5769" s="143">
        <f t="shared" si="90"/>
        <v>45945</v>
      </c>
      <c r="K5769" s="202">
        <v>2</v>
      </c>
      <c r="L5769" s="285" t="s">
        <v>12155</v>
      </c>
      <c r="M5769" s="223"/>
      <c r="N5769" s="203">
        <v>1.85</v>
      </c>
      <c r="O5769" s="222" t="s">
        <v>943</v>
      </c>
    </row>
    <row r="5770" spans="1:15" ht="29.25" customHeight="1">
      <c r="A5770" s="221" t="s">
        <v>100</v>
      </c>
      <c r="B5770" s="221" t="s">
        <v>788</v>
      </c>
      <c r="C5770" s="222" t="s">
        <v>736</v>
      </c>
      <c r="D5770" s="222" t="s">
        <v>167</v>
      </c>
      <c r="E5770" s="199" t="s">
        <v>177</v>
      </c>
      <c r="F5770" s="200"/>
      <c r="G5770" s="200"/>
      <c r="H5770" s="200"/>
      <c r="I5770" s="200">
        <v>45946</v>
      </c>
      <c r="J5770" s="143">
        <f t="shared" si="90"/>
        <v>45946</v>
      </c>
      <c r="K5770" s="202">
        <v>3</v>
      </c>
      <c r="L5770" s="285" t="s">
        <v>12349</v>
      </c>
      <c r="M5770" s="223"/>
      <c r="N5770" s="203"/>
      <c r="O5770" s="222" t="s">
        <v>326</v>
      </c>
    </row>
    <row r="5771" spans="1:15" ht="29.25" customHeight="1">
      <c r="A5771" s="221" t="s">
        <v>100</v>
      </c>
      <c r="B5771" s="221" t="s">
        <v>788</v>
      </c>
      <c r="C5771" s="222" t="s">
        <v>736</v>
      </c>
      <c r="D5771" s="222" t="s">
        <v>167</v>
      </c>
      <c r="E5771" s="199" t="s">
        <v>163</v>
      </c>
      <c r="F5771" s="200" t="s">
        <v>642</v>
      </c>
      <c r="G5771" s="200" t="s">
        <v>754</v>
      </c>
      <c r="H5771" s="200" t="s">
        <v>90</v>
      </c>
      <c r="I5771" s="200">
        <v>45946</v>
      </c>
      <c r="J5771" s="143">
        <f t="shared" si="90"/>
        <v>45946</v>
      </c>
      <c r="K5771" s="202">
        <v>5</v>
      </c>
      <c r="L5771" s="285" t="s">
        <v>12348</v>
      </c>
      <c r="M5771" s="223"/>
      <c r="N5771" s="203">
        <v>1.3958333333333299</v>
      </c>
      <c r="O5771" s="222" t="s">
        <v>941</v>
      </c>
    </row>
    <row r="5772" spans="1:15" ht="29.25" customHeight="1">
      <c r="A5772" s="221" t="s">
        <v>100</v>
      </c>
      <c r="B5772" s="221" t="s">
        <v>788</v>
      </c>
      <c r="C5772" s="222" t="s">
        <v>736</v>
      </c>
      <c r="D5772" s="222" t="s">
        <v>167</v>
      </c>
      <c r="E5772" s="199" t="s">
        <v>166</v>
      </c>
      <c r="F5772" s="200"/>
      <c r="G5772" s="200"/>
      <c r="H5772" s="200"/>
      <c r="I5772" s="200">
        <v>45947</v>
      </c>
      <c r="J5772" s="143">
        <f t="shared" si="90"/>
        <v>45947</v>
      </c>
      <c r="K5772" s="202">
        <v>4</v>
      </c>
      <c r="L5772" s="285" t="s">
        <v>12350</v>
      </c>
      <c r="M5772" s="223"/>
      <c r="N5772" s="203"/>
      <c r="O5772" s="222" t="s">
        <v>326</v>
      </c>
    </row>
    <row r="5773" spans="1:15" ht="29.25" customHeight="1">
      <c r="A5773" s="221" t="s">
        <v>100</v>
      </c>
      <c r="B5773" s="221" t="s">
        <v>788</v>
      </c>
      <c r="C5773" s="222" t="s">
        <v>736</v>
      </c>
      <c r="D5773" s="222" t="s">
        <v>167</v>
      </c>
      <c r="E5773" s="199" t="s">
        <v>163</v>
      </c>
      <c r="F5773" s="200" t="s">
        <v>9823</v>
      </c>
      <c r="G5773" s="200" t="s">
        <v>9824</v>
      </c>
      <c r="H5773" s="200" t="s">
        <v>10414</v>
      </c>
      <c r="I5773" s="200">
        <v>45947</v>
      </c>
      <c r="J5773" s="143">
        <f t="shared" si="90"/>
        <v>45947</v>
      </c>
      <c r="K5773" s="202">
        <v>4</v>
      </c>
      <c r="L5773" s="285" t="s">
        <v>12351</v>
      </c>
      <c r="M5773" s="223"/>
      <c r="N5773" s="203">
        <v>1.85</v>
      </c>
      <c r="O5773" s="222" t="s">
        <v>943</v>
      </c>
    </row>
    <row r="5774" spans="1:15" ht="29.25" customHeight="1">
      <c r="A5774" s="221" t="s">
        <v>100</v>
      </c>
      <c r="B5774" s="221" t="s">
        <v>788</v>
      </c>
      <c r="C5774" s="222" t="s">
        <v>736</v>
      </c>
      <c r="D5774" s="222" t="s">
        <v>167</v>
      </c>
      <c r="E5774" s="199" t="s">
        <v>178</v>
      </c>
      <c r="F5774" s="200"/>
      <c r="G5774" s="200"/>
      <c r="H5774" s="200"/>
      <c r="I5774" s="200">
        <v>45950</v>
      </c>
      <c r="J5774" s="143">
        <f t="shared" si="90"/>
        <v>45950</v>
      </c>
      <c r="K5774" s="202">
        <v>1.5</v>
      </c>
      <c r="L5774" s="285" t="s">
        <v>11088</v>
      </c>
      <c r="M5774" s="223"/>
      <c r="N5774" s="203"/>
      <c r="O5774" s="222" t="s">
        <v>326</v>
      </c>
    </row>
    <row r="5775" spans="1:15" ht="29.25" customHeight="1">
      <c r="A5775" s="221" t="s">
        <v>100</v>
      </c>
      <c r="B5775" s="221" t="s">
        <v>788</v>
      </c>
      <c r="C5775" s="222" t="s">
        <v>736</v>
      </c>
      <c r="D5775" s="222" t="s">
        <v>167</v>
      </c>
      <c r="E5775" s="199" t="s">
        <v>163</v>
      </c>
      <c r="F5775" s="200" t="s">
        <v>9823</v>
      </c>
      <c r="G5775" s="200" t="s">
        <v>9824</v>
      </c>
      <c r="H5775" s="200" t="s">
        <v>10414</v>
      </c>
      <c r="I5775" s="200">
        <v>45950</v>
      </c>
      <c r="J5775" s="143">
        <f t="shared" si="90"/>
        <v>45950</v>
      </c>
      <c r="K5775" s="202">
        <v>6.5</v>
      </c>
      <c r="L5775" s="285" t="s">
        <v>12352</v>
      </c>
      <c r="M5775" s="223"/>
      <c r="N5775" s="203">
        <v>1.85</v>
      </c>
      <c r="O5775" s="222" t="s">
        <v>943</v>
      </c>
    </row>
    <row r="5776" spans="1:15" ht="29.25" customHeight="1">
      <c r="A5776" s="221" t="s">
        <v>100</v>
      </c>
      <c r="B5776" s="221" t="s">
        <v>788</v>
      </c>
      <c r="C5776" s="222" t="s">
        <v>736</v>
      </c>
      <c r="D5776" s="222" t="s">
        <v>167</v>
      </c>
      <c r="E5776" s="199" t="s">
        <v>165</v>
      </c>
      <c r="F5776" s="200"/>
      <c r="G5776" s="200"/>
      <c r="H5776" s="200"/>
      <c r="I5776" s="200">
        <v>45951</v>
      </c>
      <c r="J5776" s="143">
        <f t="shared" si="90"/>
        <v>45951</v>
      </c>
      <c r="K5776" s="202">
        <v>4</v>
      </c>
      <c r="L5776" s="285" t="s">
        <v>12353</v>
      </c>
      <c r="M5776" s="223"/>
      <c r="N5776" s="203"/>
      <c r="O5776" s="222" t="s">
        <v>326</v>
      </c>
    </row>
    <row r="5777" spans="1:15" ht="29.25" customHeight="1">
      <c r="A5777" s="221" t="s">
        <v>100</v>
      </c>
      <c r="B5777" s="221" t="s">
        <v>788</v>
      </c>
      <c r="C5777" s="222" t="s">
        <v>736</v>
      </c>
      <c r="D5777" s="222" t="s">
        <v>167</v>
      </c>
      <c r="E5777" s="199" t="s">
        <v>177</v>
      </c>
      <c r="F5777" s="200"/>
      <c r="G5777" s="200"/>
      <c r="H5777" s="200"/>
      <c r="I5777" s="200">
        <v>45951</v>
      </c>
      <c r="J5777" s="143">
        <f t="shared" si="90"/>
        <v>45951</v>
      </c>
      <c r="K5777" s="202">
        <v>4</v>
      </c>
      <c r="L5777" s="285" t="s">
        <v>12354</v>
      </c>
      <c r="M5777" s="223"/>
      <c r="N5777" s="203"/>
      <c r="O5777" s="222" t="s">
        <v>326</v>
      </c>
    </row>
    <row r="5778" spans="1:15" ht="29.25" customHeight="1">
      <c r="A5778" s="221" t="s">
        <v>100</v>
      </c>
      <c r="B5778" s="221" t="s">
        <v>788</v>
      </c>
      <c r="C5778" s="222" t="s">
        <v>736</v>
      </c>
      <c r="D5778" s="222" t="s">
        <v>167</v>
      </c>
      <c r="E5778" s="199" t="s">
        <v>166</v>
      </c>
      <c r="F5778" s="200"/>
      <c r="G5778" s="200"/>
      <c r="H5778" s="200"/>
      <c r="I5778" s="200">
        <v>45952</v>
      </c>
      <c r="J5778" s="143">
        <f t="shared" si="90"/>
        <v>45952</v>
      </c>
      <c r="K5778" s="202">
        <v>2</v>
      </c>
      <c r="L5778" s="285" t="s">
        <v>12355</v>
      </c>
      <c r="M5778" s="223"/>
      <c r="N5778" s="203"/>
      <c r="O5778" s="222" t="s">
        <v>326</v>
      </c>
    </row>
    <row r="5779" spans="1:15" ht="29.25" customHeight="1">
      <c r="A5779" s="221" t="s">
        <v>100</v>
      </c>
      <c r="B5779" s="221" t="s">
        <v>788</v>
      </c>
      <c r="C5779" s="222" t="s">
        <v>736</v>
      </c>
      <c r="D5779" s="222" t="s">
        <v>167</v>
      </c>
      <c r="E5779" s="199" t="s">
        <v>163</v>
      </c>
      <c r="F5779" s="200" t="s">
        <v>9823</v>
      </c>
      <c r="G5779" s="200" t="s">
        <v>9824</v>
      </c>
      <c r="H5779" s="200" t="s">
        <v>10414</v>
      </c>
      <c r="I5779" s="200">
        <v>45952</v>
      </c>
      <c r="J5779" s="143">
        <f t="shared" si="90"/>
        <v>45952</v>
      </c>
      <c r="K5779" s="202">
        <v>6</v>
      </c>
      <c r="L5779" s="285" t="s">
        <v>12352</v>
      </c>
      <c r="M5779" s="223"/>
      <c r="N5779" s="203">
        <v>1.85</v>
      </c>
      <c r="O5779" s="222" t="s">
        <v>943</v>
      </c>
    </row>
    <row r="5780" spans="1:15" ht="29.25" customHeight="1">
      <c r="A5780" s="221" t="s">
        <v>100</v>
      </c>
      <c r="B5780" s="221" t="s">
        <v>788</v>
      </c>
      <c r="C5780" s="222" t="s">
        <v>736</v>
      </c>
      <c r="D5780" s="222" t="s">
        <v>167</v>
      </c>
      <c r="E5780" s="199" t="s">
        <v>177</v>
      </c>
      <c r="F5780" s="200"/>
      <c r="G5780" s="200"/>
      <c r="H5780" s="200"/>
      <c r="I5780" s="200">
        <v>45953</v>
      </c>
      <c r="J5780" s="143">
        <f t="shared" si="90"/>
        <v>45953</v>
      </c>
      <c r="K5780" s="202">
        <v>4</v>
      </c>
      <c r="L5780" s="285" t="s">
        <v>12532</v>
      </c>
      <c r="M5780" s="223"/>
      <c r="N5780" s="203"/>
      <c r="O5780" s="222" t="s">
        <v>326</v>
      </c>
    </row>
    <row r="5781" spans="1:15" ht="29.25" customHeight="1">
      <c r="A5781" s="221" t="s">
        <v>100</v>
      </c>
      <c r="B5781" s="221" t="s">
        <v>788</v>
      </c>
      <c r="C5781" s="222" t="s">
        <v>736</v>
      </c>
      <c r="D5781" s="222" t="s">
        <v>167</v>
      </c>
      <c r="E5781" s="199" t="s">
        <v>163</v>
      </c>
      <c r="F5781" s="200" t="s">
        <v>5212</v>
      </c>
      <c r="G5781" s="200" t="s">
        <v>5213</v>
      </c>
      <c r="H5781" s="200" t="s">
        <v>265</v>
      </c>
      <c r="I5781" s="200">
        <v>45953</v>
      </c>
      <c r="J5781" s="143">
        <f t="shared" si="90"/>
        <v>45953</v>
      </c>
      <c r="K5781" s="202">
        <v>2</v>
      </c>
      <c r="L5781" s="285" t="s">
        <v>12534</v>
      </c>
      <c r="M5781" s="223"/>
      <c r="N5781" s="203">
        <v>1.4</v>
      </c>
      <c r="O5781" s="222" t="s">
        <v>940</v>
      </c>
    </row>
    <row r="5782" spans="1:15" ht="29.25" customHeight="1">
      <c r="A5782" s="221" t="s">
        <v>100</v>
      </c>
      <c r="B5782" s="221" t="s">
        <v>788</v>
      </c>
      <c r="C5782" s="222" t="s">
        <v>736</v>
      </c>
      <c r="D5782" s="222" t="s">
        <v>167</v>
      </c>
      <c r="E5782" s="199" t="s">
        <v>163</v>
      </c>
      <c r="F5782" s="200" t="s">
        <v>9823</v>
      </c>
      <c r="G5782" s="200" t="s">
        <v>9824</v>
      </c>
      <c r="H5782" s="200" t="s">
        <v>10414</v>
      </c>
      <c r="I5782" s="200">
        <v>45953</v>
      </c>
      <c r="J5782" s="143">
        <f t="shared" si="90"/>
        <v>45953</v>
      </c>
      <c r="K5782" s="202">
        <v>2</v>
      </c>
      <c r="L5782" s="285" t="s">
        <v>12533</v>
      </c>
      <c r="M5782" s="223"/>
      <c r="N5782" s="203">
        <v>1.85</v>
      </c>
      <c r="O5782" s="222" t="s">
        <v>943</v>
      </c>
    </row>
    <row r="5783" spans="1:15" ht="29.25" customHeight="1">
      <c r="A5783" s="221" t="s">
        <v>100</v>
      </c>
      <c r="B5783" s="221" t="s">
        <v>788</v>
      </c>
      <c r="C5783" s="222" t="s">
        <v>736</v>
      </c>
      <c r="D5783" s="222" t="s">
        <v>167</v>
      </c>
      <c r="E5783" s="199" t="s">
        <v>165</v>
      </c>
      <c r="F5783" s="200"/>
      <c r="G5783" s="200"/>
      <c r="H5783" s="200"/>
      <c r="I5783" s="200">
        <v>45954</v>
      </c>
      <c r="J5783" s="143">
        <f t="shared" si="90"/>
        <v>45954</v>
      </c>
      <c r="K5783" s="202">
        <v>8</v>
      </c>
      <c r="L5783" s="285" t="s">
        <v>12535</v>
      </c>
      <c r="M5783" s="223"/>
      <c r="N5783" s="203"/>
      <c r="O5783" s="222" t="s">
        <v>326</v>
      </c>
    </row>
    <row r="5784" spans="1:15" ht="29.25" customHeight="1">
      <c r="A5784" s="221" t="s">
        <v>100</v>
      </c>
      <c r="B5784" s="221" t="s">
        <v>788</v>
      </c>
      <c r="C5784" s="222" t="s">
        <v>736</v>
      </c>
      <c r="D5784" s="222" t="s">
        <v>167</v>
      </c>
      <c r="E5784" s="199" t="s">
        <v>166</v>
      </c>
      <c r="F5784" s="200"/>
      <c r="G5784" s="200"/>
      <c r="H5784" s="200"/>
      <c r="I5784" s="200">
        <v>45957</v>
      </c>
      <c r="J5784" s="143">
        <f t="shared" si="90"/>
        <v>45957</v>
      </c>
      <c r="K5784" s="202">
        <v>4</v>
      </c>
      <c r="L5784" s="284" t="s">
        <v>12536</v>
      </c>
      <c r="M5784" s="223"/>
      <c r="N5784" s="203"/>
      <c r="O5784" s="222" t="s">
        <v>326</v>
      </c>
    </row>
    <row r="5785" spans="1:15" ht="29.25" customHeight="1">
      <c r="A5785" s="221" t="s">
        <v>100</v>
      </c>
      <c r="B5785" s="221" t="s">
        <v>788</v>
      </c>
      <c r="C5785" s="222" t="s">
        <v>736</v>
      </c>
      <c r="D5785" s="222" t="s">
        <v>167</v>
      </c>
      <c r="E5785" s="199" t="s">
        <v>163</v>
      </c>
      <c r="F5785" s="200" t="s">
        <v>9823</v>
      </c>
      <c r="G5785" s="200" t="s">
        <v>9824</v>
      </c>
      <c r="H5785" s="200" t="s">
        <v>10414</v>
      </c>
      <c r="I5785" s="200">
        <v>45957</v>
      </c>
      <c r="J5785" s="143">
        <f t="shared" si="90"/>
        <v>45957</v>
      </c>
      <c r="K5785" s="202">
        <v>4</v>
      </c>
      <c r="L5785" s="285" t="s">
        <v>12533</v>
      </c>
      <c r="M5785" s="223"/>
      <c r="N5785" s="203">
        <v>1.85</v>
      </c>
      <c r="O5785" s="222" t="s">
        <v>943</v>
      </c>
    </row>
    <row r="5786" spans="1:15" ht="29.25" customHeight="1">
      <c r="A5786" s="221" t="s">
        <v>100</v>
      </c>
      <c r="B5786" s="221" t="s">
        <v>788</v>
      </c>
      <c r="C5786" s="222" t="s">
        <v>736</v>
      </c>
      <c r="D5786" s="222" t="s">
        <v>167</v>
      </c>
      <c r="E5786" s="199" t="s">
        <v>163</v>
      </c>
      <c r="F5786" s="200" t="s">
        <v>642</v>
      </c>
      <c r="G5786" s="200" t="s">
        <v>754</v>
      </c>
      <c r="H5786" s="200" t="s">
        <v>47</v>
      </c>
      <c r="I5786" s="200">
        <v>45958</v>
      </c>
      <c r="J5786" s="143">
        <f t="shared" si="90"/>
        <v>45958</v>
      </c>
      <c r="K5786" s="202">
        <v>4</v>
      </c>
      <c r="L5786" s="285" t="s">
        <v>12538</v>
      </c>
      <c r="M5786" s="223"/>
      <c r="N5786" s="203">
        <v>3</v>
      </c>
      <c r="O5786" s="222" t="s">
        <v>946</v>
      </c>
    </row>
    <row r="5787" spans="1:15" ht="29.25" customHeight="1">
      <c r="A5787" s="221" t="s">
        <v>100</v>
      </c>
      <c r="B5787" s="221" t="s">
        <v>788</v>
      </c>
      <c r="C5787" s="222" t="s">
        <v>736</v>
      </c>
      <c r="D5787" s="222" t="s">
        <v>167</v>
      </c>
      <c r="E5787" s="199" t="s">
        <v>163</v>
      </c>
      <c r="F5787" s="200" t="s">
        <v>3135</v>
      </c>
      <c r="G5787" s="200" t="s">
        <v>3136</v>
      </c>
      <c r="H5787" s="200" t="s">
        <v>3156</v>
      </c>
      <c r="I5787" s="200">
        <v>45958</v>
      </c>
      <c r="J5787" s="143">
        <f t="shared" si="90"/>
        <v>45958</v>
      </c>
      <c r="K5787" s="202">
        <v>4</v>
      </c>
      <c r="L5787" s="285" t="s">
        <v>12537</v>
      </c>
      <c r="M5787" s="223"/>
      <c r="N5787" s="203">
        <v>2.4375</v>
      </c>
      <c r="O5787" s="222" t="s">
        <v>968</v>
      </c>
    </row>
    <row r="5788" spans="1:15" ht="29.25" customHeight="1">
      <c r="A5788" s="221" t="s">
        <v>100</v>
      </c>
      <c r="B5788" s="221" t="s">
        <v>788</v>
      </c>
      <c r="C5788" s="222" t="s">
        <v>736</v>
      </c>
      <c r="D5788" s="222" t="s">
        <v>167</v>
      </c>
      <c r="E5788" s="199" t="s">
        <v>163</v>
      </c>
      <c r="F5788" s="200" t="s">
        <v>9823</v>
      </c>
      <c r="G5788" s="200" t="s">
        <v>9824</v>
      </c>
      <c r="H5788" s="200" t="s">
        <v>10414</v>
      </c>
      <c r="I5788" s="200">
        <v>45959</v>
      </c>
      <c r="J5788" s="143">
        <f t="shared" si="90"/>
        <v>45959</v>
      </c>
      <c r="K5788" s="202">
        <v>4</v>
      </c>
      <c r="L5788" s="285" t="s">
        <v>12539</v>
      </c>
      <c r="M5788" s="223"/>
      <c r="N5788" s="203">
        <v>1.85</v>
      </c>
      <c r="O5788" s="222" t="s">
        <v>943</v>
      </c>
    </row>
    <row r="5789" spans="1:15" ht="29.25" customHeight="1">
      <c r="A5789" s="221" t="s">
        <v>100</v>
      </c>
      <c r="B5789" s="221" t="s">
        <v>788</v>
      </c>
      <c r="C5789" s="222" t="s">
        <v>736</v>
      </c>
      <c r="D5789" s="222" t="s">
        <v>167</v>
      </c>
      <c r="E5789" s="199" t="s">
        <v>163</v>
      </c>
      <c r="F5789" s="200" t="s">
        <v>3135</v>
      </c>
      <c r="G5789" s="200" t="s">
        <v>3136</v>
      </c>
      <c r="H5789" s="200" t="s">
        <v>3156</v>
      </c>
      <c r="I5789" s="200">
        <v>45959</v>
      </c>
      <c r="J5789" s="143">
        <f t="shared" si="90"/>
        <v>45959</v>
      </c>
      <c r="K5789" s="202">
        <v>4</v>
      </c>
      <c r="L5789" s="285" t="s">
        <v>12540</v>
      </c>
      <c r="M5789" s="223"/>
      <c r="N5789" s="203">
        <v>2.4375</v>
      </c>
      <c r="O5789" s="222" t="s">
        <v>968</v>
      </c>
    </row>
    <row r="5790" spans="1:15" ht="29.25" customHeight="1">
      <c r="A5790" s="221" t="s">
        <v>100</v>
      </c>
      <c r="B5790" s="221" t="s">
        <v>788</v>
      </c>
      <c r="C5790" s="222" t="s">
        <v>736</v>
      </c>
      <c r="D5790" s="222" t="s">
        <v>167</v>
      </c>
      <c r="E5790" s="199" t="s">
        <v>178</v>
      </c>
      <c r="F5790" s="200"/>
      <c r="G5790" s="200"/>
      <c r="H5790" s="200"/>
      <c r="I5790" s="200">
        <v>45960</v>
      </c>
      <c r="J5790" s="143">
        <f t="shared" si="90"/>
        <v>45960</v>
      </c>
      <c r="K5790" s="202">
        <v>3</v>
      </c>
      <c r="L5790" s="284" t="s">
        <v>12699</v>
      </c>
      <c r="M5790" s="223"/>
      <c r="N5790" s="203"/>
      <c r="O5790" s="222" t="s">
        <v>326</v>
      </c>
    </row>
    <row r="5791" spans="1:15" ht="29.25" customHeight="1">
      <c r="A5791" s="221" t="s">
        <v>100</v>
      </c>
      <c r="B5791" s="221" t="s">
        <v>788</v>
      </c>
      <c r="C5791" s="222" t="s">
        <v>736</v>
      </c>
      <c r="D5791" s="222" t="s">
        <v>167</v>
      </c>
      <c r="E5791" s="199" t="s">
        <v>163</v>
      </c>
      <c r="F5791" s="200" t="s">
        <v>5212</v>
      </c>
      <c r="G5791" s="200" t="s">
        <v>5213</v>
      </c>
      <c r="H5791" s="200" t="s">
        <v>5361</v>
      </c>
      <c r="I5791" s="200">
        <v>45960</v>
      </c>
      <c r="J5791" s="143">
        <f t="shared" si="90"/>
        <v>45960</v>
      </c>
      <c r="K5791" s="202">
        <v>5</v>
      </c>
      <c r="L5791" s="285" t="s">
        <v>12698</v>
      </c>
      <c r="M5791" s="223"/>
      <c r="N5791" s="203">
        <v>6.875</v>
      </c>
      <c r="O5791" s="222" t="s">
        <v>943</v>
      </c>
    </row>
    <row r="5792" spans="1:15" ht="29.25" customHeight="1">
      <c r="A5792" s="221" t="s">
        <v>100</v>
      </c>
      <c r="B5792" s="221" t="s">
        <v>788</v>
      </c>
      <c r="C5792" s="222" t="s">
        <v>736</v>
      </c>
      <c r="D5792" s="222" t="s">
        <v>167</v>
      </c>
      <c r="E5792" s="199" t="s">
        <v>163</v>
      </c>
      <c r="F5792" s="200" t="s">
        <v>5212</v>
      </c>
      <c r="G5792" s="200" t="s">
        <v>5213</v>
      </c>
      <c r="H5792" s="200" t="s">
        <v>5361</v>
      </c>
      <c r="I5792" s="200">
        <v>45961</v>
      </c>
      <c r="J5792" s="143">
        <f t="shared" si="90"/>
        <v>45961</v>
      </c>
      <c r="K5792" s="202">
        <v>8</v>
      </c>
      <c r="L5792" s="285" t="s">
        <v>12698</v>
      </c>
      <c r="M5792" s="223"/>
      <c r="N5792" s="203">
        <v>6.875</v>
      </c>
      <c r="O5792" s="222" t="s">
        <v>943</v>
      </c>
    </row>
    <row r="5793" spans="1:15" ht="29.25" customHeight="1">
      <c r="A5793" s="221" t="s">
        <v>100</v>
      </c>
      <c r="B5793" s="221" t="s">
        <v>788</v>
      </c>
      <c r="C5793" s="222" t="s">
        <v>736</v>
      </c>
      <c r="D5793" s="222" t="s">
        <v>167</v>
      </c>
      <c r="E5793" s="199" t="s">
        <v>163</v>
      </c>
      <c r="F5793" s="200" t="s">
        <v>5212</v>
      </c>
      <c r="G5793" s="200" t="s">
        <v>5213</v>
      </c>
      <c r="H5793" s="200" t="s">
        <v>487</v>
      </c>
      <c r="I5793" s="200">
        <v>45964</v>
      </c>
      <c r="J5793" s="143">
        <f t="shared" si="90"/>
        <v>45964</v>
      </c>
      <c r="K5793" s="202">
        <v>8</v>
      </c>
      <c r="L5793" s="285" t="s">
        <v>12698</v>
      </c>
      <c r="M5793" s="223"/>
      <c r="N5793" s="203">
        <v>3.2875000000000001</v>
      </c>
      <c r="O5793" s="222" t="s">
        <v>943</v>
      </c>
    </row>
    <row r="5794" spans="1:15" ht="29.25" customHeight="1">
      <c r="A5794" s="221" t="s">
        <v>100</v>
      </c>
      <c r="B5794" s="221" t="s">
        <v>788</v>
      </c>
      <c r="C5794" s="222" t="s">
        <v>736</v>
      </c>
      <c r="D5794" s="222" t="s">
        <v>167</v>
      </c>
      <c r="E5794" s="199" t="s">
        <v>163</v>
      </c>
      <c r="F5794" s="200" t="s">
        <v>6005</v>
      </c>
      <c r="G5794" s="200" t="s">
        <v>6006</v>
      </c>
      <c r="H5794" s="200" t="s">
        <v>6029</v>
      </c>
      <c r="I5794" s="200">
        <v>45965</v>
      </c>
      <c r="J5794" s="143">
        <f t="shared" si="90"/>
        <v>45965</v>
      </c>
      <c r="K5794" s="202">
        <v>4</v>
      </c>
      <c r="L5794" s="285" t="s">
        <v>12701</v>
      </c>
      <c r="M5794" s="223"/>
      <c r="N5794" s="203">
        <v>14.824999999999999</v>
      </c>
      <c r="O5794" s="222" t="s">
        <v>940</v>
      </c>
    </row>
    <row r="5795" spans="1:15" ht="29.25" customHeight="1">
      <c r="A5795" s="221" t="s">
        <v>100</v>
      </c>
      <c r="B5795" s="221" t="s">
        <v>788</v>
      </c>
      <c r="C5795" s="222" t="s">
        <v>736</v>
      </c>
      <c r="D5795" s="222" t="s">
        <v>167</v>
      </c>
      <c r="E5795" s="199" t="s">
        <v>163</v>
      </c>
      <c r="F5795" s="200" t="s">
        <v>5212</v>
      </c>
      <c r="G5795" s="200" t="s">
        <v>5213</v>
      </c>
      <c r="H5795" s="200" t="s">
        <v>487</v>
      </c>
      <c r="I5795" s="200">
        <v>45965</v>
      </c>
      <c r="J5795" s="143">
        <f t="shared" si="90"/>
        <v>45965</v>
      </c>
      <c r="K5795" s="202">
        <v>4</v>
      </c>
      <c r="L5795" s="285" t="s">
        <v>12700</v>
      </c>
      <c r="M5795" s="223"/>
      <c r="N5795" s="203">
        <v>3.2875000000000001</v>
      </c>
      <c r="O5795" s="222" t="s">
        <v>943</v>
      </c>
    </row>
    <row r="5796" spans="1:15" ht="29.25" customHeight="1">
      <c r="A5796" s="221" t="s">
        <v>100</v>
      </c>
      <c r="B5796" s="221" t="s">
        <v>788</v>
      </c>
      <c r="C5796" s="222" t="s">
        <v>736</v>
      </c>
      <c r="D5796" s="222" t="s">
        <v>167</v>
      </c>
      <c r="E5796" s="199" t="s">
        <v>163</v>
      </c>
      <c r="F5796" s="200" t="s">
        <v>5212</v>
      </c>
      <c r="G5796" s="200" t="s">
        <v>5213</v>
      </c>
      <c r="H5796" s="200" t="s">
        <v>487</v>
      </c>
      <c r="I5796" s="200">
        <v>45966</v>
      </c>
      <c r="J5796" s="143">
        <f t="shared" si="90"/>
        <v>45966</v>
      </c>
      <c r="K5796" s="202">
        <v>8</v>
      </c>
      <c r="L5796" s="285" t="s">
        <v>12698</v>
      </c>
      <c r="M5796" s="223"/>
      <c r="N5796" s="203">
        <v>3.2875000000000001</v>
      </c>
      <c r="O5796" s="222" t="s">
        <v>943</v>
      </c>
    </row>
    <row r="5797" spans="1:15" ht="29.25" customHeight="1">
      <c r="A5797" s="221" t="s">
        <v>100</v>
      </c>
      <c r="B5797" s="221" t="s">
        <v>788</v>
      </c>
      <c r="C5797" s="222" t="s">
        <v>736</v>
      </c>
      <c r="D5797" s="222" t="s">
        <v>167</v>
      </c>
      <c r="E5797" s="199" t="s">
        <v>163</v>
      </c>
      <c r="F5797" s="200" t="s">
        <v>5212</v>
      </c>
      <c r="G5797" s="200" t="s">
        <v>5213</v>
      </c>
      <c r="H5797" s="200" t="s">
        <v>487</v>
      </c>
      <c r="I5797" s="200">
        <v>45967</v>
      </c>
      <c r="J5797" s="143">
        <f t="shared" si="90"/>
        <v>45967</v>
      </c>
      <c r="K5797" s="202">
        <v>8</v>
      </c>
      <c r="L5797" s="285" t="s">
        <v>12878</v>
      </c>
      <c r="M5797" s="223"/>
      <c r="N5797" s="203">
        <v>3.2875000000000001</v>
      </c>
      <c r="O5797" s="222" t="s">
        <v>943</v>
      </c>
    </row>
    <row r="5798" spans="1:15" ht="29.25" customHeight="1">
      <c r="A5798" s="221" t="s">
        <v>100</v>
      </c>
      <c r="B5798" s="221" t="s">
        <v>788</v>
      </c>
      <c r="C5798" s="222" t="s">
        <v>736</v>
      </c>
      <c r="D5798" s="222" t="s">
        <v>167</v>
      </c>
      <c r="E5798" s="199" t="s">
        <v>163</v>
      </c>
      <c r="F5798" s="200" t="s">
        <v>6005</v>
      </c>
      <c r="G5798" s="200" t="s">
        <v>6006</v>
      </c>
      <c r="H5798" s="200" t="s">
        <v>6029</v>
      </c>
      <c r="I5798" s="200">
        <v>45968</v>
      </c>
      <c r="J5798" s="143">
        <f t="shared" si="90"/>
        <v>45968</v>
      </c>
      <c r="K5798" s="202">
        <v>8</v>
      </c>
      <c r="L5798" s="285" t="s">
        <v>12879</v>
      </c>
      <c r="M5798" s="223"/>
      <c r="N5798" s="203">
        <v>14.824999999999999</v>
      </c>
      <c r="O5798" s="222" t="s">
        <v>940</v>
      </c>
    </row>
    <row r="5799" spans="1:15" ht="29.25" customHeight="1">
      <c r="A5799" s="221" t="s">
        <v>100</v>
      </c>
      <c r="B5799" s="221" t="s">
        <v>788</v>
      </c>
      <c r="C5799" s="222" t="s">
        <v>736</v>
      </c>
      <c r="D5799" s="222" t="s">
        <v>167</v>
      </c>
      <c r="E5799" s="199" t="s">
        <v>163</v>
      </c>
      <c r="F5799" s="200" t="s">
        <v>5212</v>
      </c>
      <c r="G5799" s="200" t="s">
        <v>5213</v>
      </c>
      <c r="H5799" s="200" t="s">
        <v>487</v>
      </c>
      <c r="I5799" s="200">
        <v>45971</v>
      </c>
      <c r="J5799" s="143">
        <f t="shared" si="90"/>
        <v>45971</v>
      </c>
      <c r="K5799" s="202">
        <v>8</v>
      </c>
      <c r="L5799" s="284" t="s">
        <v>12880</v>
      </c>
      <c r="M5799" s="223"/>
      <c r="N5799" s="203">
        <v>3.2875000000000001</v>
      </c>
      <c r="O5799" s="222" t="s">
        <v>943</v>
      </c>
    </row>
    <row r="5800" spans="1:15" ht="29.25" customHeight="1">
      <c r="A5800" s="221" t="s">
        <v>100</v>
      </c>
      <c r="B5800" s="221" t="s">
        <v>788</v>
      </c>
      <c r="C5800" s="222" t="s">
        <v>736</v>
      </c>
      <c r="D5800" s="222" t="s">
        <v>167</v>
      </c>
      <c r="E5800" s="199" t="s">
        <v>166</v>
      </c>
      <c r="F5800" s="200"/>
      <c r="G5800" s="200"/>
      <c r="H5800" s="200"/>
      <c r="I5800" s="200">
        <v>45972</v>
      </c>
      <c r="J5800" s="143">
        <f t="shared" si="90"/>
        <v>45972</v>
      </c>
      <c r="K5800" s="202">
        <v>2</v>
      </c>
      <c r="L5800" s="285" t="s">
        <v>12883</v>
      </c>
      <c r="M5800" s="223"/>
      <c r="N5800" s="203"/>
      <c r="O5800" s="222" t="s">
        <v>326</v>
      </c>
    </row>
    <row r="5801" spans="1:15" ht="29.25" customHeight="1">
      <c r="A5801" s="221" t="s">
        <v>100</v>
      </c>
      <c r="B5801" s="221" t="s">
        <v>788</v>
      </c>
      <c r="C5801" s="222" t="s">
        <v>736</v>
      </c>
      <c r="D5801" s="222" t="s">
        <v>167</v>
      </c>
      <c r="E5801" s="199" t="s">
        <v>163</v>
      </c>
      <c r="F5801" s="200" t="s">
        <v>6005</v>
      </c>
      <c r="G5801" s="200" t="s">
        <v>6006</v>
      </c>
      <c r="H5801" s="200" t="s">
        <v>6029</v>
      </c>
      <c r="I5801" s="200">
        <v>45972</v>
      </c>
      <c r="J5801" s="143">
        <f t="shared" si="90"/>
        <v>45972</v>
      </c>
      <c r="K5801" s="202">
        <v>2</v>
      </c>
      <c r="L5801" s="285" t="s">
        <v>12881</v>
      </c>
      <c r="M5801" s="223"/>
      <c r="N5801" s="203">
        <v>14.824999999999999</v>
      </c>
      <c r="O5801" s="222" t="s">
        <v>940</v>
      </c>
    </row>
    <row r="5802" spans="1:15" ht="29.25" customHeight="1">
      <c r="A5802" s="221" t="s">
        <v>100</v>
      </c>
      <c r="B5802" s="221" t="s">
        <v>788</v>
      </c>
      <c r="C5802" s="222" t="s">
        <v>736</v>
      </c>
      <c r="D5802" s="222" t="s">
        <v>167</v>
      </c>
      <c r="E5802" s="199" t="s">
        <v>163</v>
      </c>
      <c r="F5802" s="200" t="s">
        <v>5212</v>
      </c>
      <c r="G5802" s="200" t="s">
        <v>5213</v>
      </c>
      <c r="H5802" s="200" t="s">
        <v>487</v>
      </c>
      <c r="I5802" s="200">
        <v>45972</v>
      </c>
      <c r="J5802" s="143">
        <f t="shared" si="90"/>
        <v>45972</v>
      </c>
      <c r="K5802" s="202">
        <v>4</v>
      </c>
      <c r="L5802" s="284" t="s">
        <v>12882</v>
      </c>
      <c r="M5802" s="223"/>
      <c r="N5802" s="203">
        <v>3.2875000000000001</v>
      </c>
      <c r="O5802" s="222" t="s">
        <v>943</v>
      </c>
    </row>
    <row r="5803" spans="1:15" ht="29.25" customHeight="1">
      <c r="A5803" s="221" t="s">
        <v>100</v>
      </c>
      <c r="B5803" s="221" t="s">
        <v>788</v>
      </c>
      <c r="C5803" s="222" t="s">
        <v>736</v>
      </c>
      <c r="D5803" s="222" t="s">
        <v>167</v>
      </c>
      <c r="E5803" s="199" t="s">
        <v>163</v>
      </c>
      <c r="F5803" s="200" t="s">
        <v>6005</v>
      </c>
      <c r="G5803" s="200" t="s">
        <v>6006</v>
      </c>
      <c r="H5803" s="200" t="s">
        <v>6029</v>
      </c>
      <c r="I5803" s="200">
        <v>45973</v>
      </c>
      <c r="J5803" s="143">
        <f t="shared" si="90"/>
        <v>45973</v>
      </c>
      <c r="K5803" s="202">
        <v>7</v>
      </c>
      <c r="L5803" s="284" t="s">
        <v>12885</v>
      </c>
      <c r="M5803" s="223"/>
      <c r="N5803" s="203">
        <v>14.824999999999999</v>
      </c>
      <c r="O5803" s="222" t="s">
        <v>940</v>
      </c>
    </row>
    <row r="5804" spans="1:15" ht="29.25" customHeight="1">
      <c r="A5804" s="221" t="s">
        <v>100</v>
      </c>
      <c r="B5804" s="221" t="s">
        <v>788</v>
      </c>
      <c r="C5804" s="222" t="s">
        <v>736</v>
      </c>
      <c r="D5804" s="222" t="s">
        <v>167</v>
      </c>
      <c r="E5804" s="199" t="s">
        <v>163</v>
      </c>
      <c r="F5804" s="200" t="s">
        <v>5212</v>
      </c>
      <c r="G5804" s="200" t="s">
        <v>5213</v>
      </c>
      <c r="H5804" s="200" t="s">
        <v>487</v>
      </c>
      <c r="I5804" s="200">
        <v>45973</v>
      </c>
      <c r="J5804" s="143">
        <f t="shared" si="90"/>
        <v>45973</v>
      </c>
      <c r="K5804" s="202">
        <v>1</v>
      </c>
      <c r="L5804" s="285" t="s">
        <v>12884</v>
      </c>
      <c r="M5804" s="223"/>
      <c r="N5804" s="203">
        <v>3.2875000000000001</v>
      </c>
      <c r="O5804" s="222" t="s">
        <v>943</v>
      </c>
    </row>
    <row r="5805" spans="1:15" ht="29.25" customHeight="1">
      <c r="A5805" s="221" t="s">
        <v>100</v>
      </c>
      <c r="B5805" s="221" t="s">
        <v>788</v>
      </c>
      <c r="C5805" s="222" t="s">
        <v>736</v>
      </c>
      <c r="D5805" s="222" t="s">
        <v>167</v>
      </c>
      <c r="E5805" s="199" t="s">
        <v>163</v>
      </c>
      <c r="F5805" s="200" t="s">
        <v>6005</v>
      </c>
      <c r="G5805" s="200" t="s">
        <v>6006</v>
      </c>
      <c r="H5805" s="200" t="s">
        <v>6029</v>
      </c>
      <c r="I5805" s="200">
        <v>45974</v>
      </c>
      <c r="J5805" s="143">
        <f t="shared" si="90"/>
        <v>45974</v>
      </c>
      <c r="K5805" s="202">
        <v>8</v>
      </c>
      <c r="L5805" s="285" t="s">
        <v>13057</v>
      </c>
      <c r="M5805" s="223"/>
      <c r="N5805" s="203">
        <v>14.824999999999999</v>
      </c>
      <c r="O5805" s="222" t="s">
        <v>940</v>
      </c>
    </row>
    <row r="5806" spans="1:15" ht="29.25" customHeight="1">
      <c r="A5806" s="221" t="s">
        <v>100</v>
      </c>
      <c r="B5806" s="221" t="s">
        <v>788</v>
      </c>
      <c r="C5806" s="222" t="s">
        <v>736</v>
      </c>
      <c r="D5806" s="222" t="s">
        <v>167</v>
      </c>
      <c r="E5806" s="199" t="s">
        <v>163</v>
      </c>
      <c r="F5806" s="200" t="s">
        <v>6005</v>
      </c>
      <c r="G5806" s="200" t="s">
        <v>6006</v>
      </c>
      <c r="H5806" s="200" t="s">
        <v>6029</v>
      </c>
      <c r="I5806" s="200">
        <v>45975</v>
      </c>
      <c r="J5806" s="143">
        <f t="shared" si="90"/>
        <v>45975</v>
      </c>
      <c r="K5806" s="202">
        <v>8</v>
      </c>
      <c r="L5806" s="285" t="s">
        <v>13058</v>
      </c>
      <c r="M5806" s="223"/>
      <c r="N5806" s="203">
        <v>14.824999999999999</v>
      </c>
      <c r="O5806" s="222" t="s">
        <v>940</v>
      </c>
    </row>
    <row r="5807" spans="1:15" ht="29.25" customHeight="1">
      <c r="A5807" s="221" t="s">
        <v>100</v>
      </c>
      <c r="B5807" s="221" t="s">
        <v>788</v>
      </c>
      <c r="C5807" s="222" t="s">
        <v>736</v>
      </c>
      <c r="D5807" s="222" t="s">
        <v>167</v>
      </c>
      <c r="E5807" s="199" t="s">
        <v>163</v>
      </c>
      <c r="F5807" s="200" t="s">
        <v>6005</v>
      </c>
      <c r="G5807" s="200" t="s">
        <v>6006</v>
      </c>
      <c r="H5807" s="200" t="s">
        <v>6029</v>
      </c>
      <c r="I5807" s="200">
        <v>45978</v>
      </c>
      <c r="J5807" s="143">
        <f t="shared" si="90"/>
        <v>45978</v>
      </c>
      <c r="K5807" s="202">
        <v>8</v>
      </c>
      <c r="L5807" s="285" t="s">
        <v>13059</v>
      </c>
      <c r="M5807" s="223"/>
      <c r="N5807" s="203">
        <v>14.824999999999999</v>
      </c>
      <c r="O5807" s="222" t="s">
        <v>940</v>
      </c>
    </row>
    <row r="5808" spans="1:15" ht="29.25" customHeight="1">
      <c r="A5808" s="221" t="s">
        <v>100</v>
      </c>
      <c r="B5808" s="221" t="s">
        <v>788</v>
      </c>
      <c r="C5808" s="222" t="s">
        <v>736</v>
      </c>
      <c r="D5808" s="222" t="s">
        <v>167</v>
      </c>
      <c r="E5808" s="199" t="s">
        <v>171</v>
      </c>
      <c r="F5808" s="200"/>
      <c r="G5808" s="200"/>
      <c r="H5808" s="200"/>
      <c r="I5808" s="200">
        <v>45979</v>
      </c>
      <c r="J5808" s="143">
        <f t="shared" si="90"/>
        <v>45979</v>
      </c>
      <c r="K5808" s="202">
        <v>8</v>
      </c>
      <c r="L5808" s="285" t="s">
        <v>13060</v>
      </c>
      <c r="M5808" s="223"/>
      <c r="N5808" s="203"/>
      <c r="O5808" s="222" t="s">
        <v>326</v>
      </c>
    </row>
    <row r="5809" spans="1:15" ht="29.25" customHeight="1">
      <c r="A5809" s="221" t="s">
        <v>100</v>
      </c>
      <c r="B5809" s="221" t="s">
        <v>788</v>
      </c>
      <c r="C5809" s="222" t="s">
        <v>736</v>
      </c>
      <c r="D5809" s="222" t="s">
        <v>167</v>
      </c>
      <c r="E5809" s="199" t="s">
        <v>171</v>
      </c>
      <c r="F5809" s="200"/>
      <c r="G5809" s="200"/>
      <c r="H5809" s="200"/>
      <c r="I5809" s="200">
        <v>45980</v>
      </c>
      <c r="J5809" s="143">
        <f t="shared" si="90"/>
        <v>45980</v>
      </c>
      <c r="K5809" s="202">
        <v>2</v>
      </c>
      <c r="L5809" s="285" t="s">
        <v>13062</v>
      </c>
      <c r="M5809" s="223"/>
      <c r="N5809" s="203"/>
      <c r="O5809" s="222" t="s">
        <v>326</v>
      </c>
    </row>
    <row r="5810" spans="1:15" ht="29.25" customHeight="1">
      <c r="A5810" s="221" t="s">
        <v>100</v>
      </c>
      <c r="B5810" s="221" t="s">
        <v>788</v>
      </c>
      <c r="C5810" s="222" t="s">
        <v>736</v>
      </c>
      <c r="D5810" s="222" t="s">
        <v>167</v>
      </c>
      <c r="E5810" s="199" t="s">
        <v>163</v>
      </c>
      <c r="F5810" s="200" t="s">
        <v>6005</v>
      </c>
      <c r="G5810" s="200" t="s">
        <v>6006</v>
      </c>
      <c r="H5810" s="200" t="s">
        <v>6029</v>
      </c>
      <c r="I5810" s="200">
        <v>45980</v>
      </c>
      <c r="J5810" s="143">
        <f t="shared" si="90"/>
        <v>45980</v>
      </c>
      <c r="K5810" s="202">
        <v>6</v>
      </c>
      <c r="L5810" s="285" t="s">
        <v>13061</v>
      </c>
      <c r="M5810" s="223"/>
      <c r="N5810" s="203">
        <v>14.824999999999999</v>
      </c>
      <c r="O5810" s="222" t="s">
        <v>940</v>
      </c>
    </row>
    <row r="5811" spans="1:15" ht="29.25" customHeight="1">
      <c r="A5811" s="221" t="s">
        <v>100</v>
      </c>
      <c r="B5811" s="221" t="s">
        <v>788</v>
      </c>
      <c r="C5811" s="222" t="s">
        <v>736</v>
      </c>
      <c r="D5811" s="222" t="s">
        <v>167</v>
      </c>
      <c r="E5811" s="199" t="s">
        <v>171</v>
      </c>
      <c r="F5811" s="200"/>
      <c r="G5811" s="200"/>
      <c r="H5811" s="200"/>
      <c r="I5811" s="200">
        <v>45981</v>
      </c>
      <c r="J5811" s="143">
        <f t="shared" si="90"/>
        <v>45981</v>
      </c>
      <c r="K5811" s="202">
        <v>8</v>
      </c>
      <c r="L5811" s="285" t="s">
        <v>13256</v>
      </c>
      <c r="M5811" s="223"/>
      <c r="N5811" s="203"/>
      <c r="O5811" s="222" t="s">
        <v>326</v>
      </c>
    </row>
    <row r="5812" spans="1:15" ht="29.25" customHeight="1">
      <c r="A5812" s="221" t="s">
        <v>100</v>
      </c>
      <c r="B5812" s="221" t="s">
        <v>788</v>
      </c>
      <c r="C5812" s="222" t="s">
        <v>736</v>
      </c>
      <c r="D5812" s="222" t="s">
        <v>167</v>
      </c>
      <c r="E5812" s="199" t="s">
        <v>171</v>
      </c>
      <c r="F5812" s="200"/>
      <c r="G5812" s="200"/>
      <c r="H5812" s="200"/>
      <c r="I5812" s="200">
        <v>45982</v>
      </c>
      <c r="J5812" s="143">
        <f t="shared" si="90"/>
        <v>45982</v>
      </c>
      <c r="K5812" s="202">
        <v>8</v>
      </c>
      <c r="L5812" s="285" t="s">
        <v>13257</v>
      </c>
      <c r="M5812" s="223"/>
      <c r="N5812" s="203"/>
      <c r="O5812" s="222" t="s">
        <v>326</v>
      </c>
    </row>
    <row r="5813" spans="1:15" ht="29.25" customHeight="1">
      <c r="A5813" s="221" t="s">
        <v>100</v>
      </c>
      <c r="B5813" s="221" t="s">
        <v>788</v>
      </c>
      <c r="C5813" s="222" t="s">
        <v>736</v>
      </c>
      <c r="D5813" s="222" t="s">
        <v>167</v>
      </c>
      <c r="E5813" s="199" t="s">
        <v>171</v>
      </c>
      <c r="F5813" s="200"/>
      <c r="G5813" s="200"/>
      <c r="H5813" s="200"/>
      <c r="I5813" s="200">
        <v>45985</v>
      </c>
      <c r="J5813" s="143">
        <f t="shared" si="90"/>
        <v>45985</v>
      </c>
      <c r="K5813" s="202">
        <v>8</v>
      </c>
      <c r="L5813" s="284" t="s">
        <v>13258</v>
      </c>
      <c r="M5813" s="223"/>
      <c r="N5813" s="203"/>
      <c r="O5813" s="222" t="s">
        <v>326</v>
      </c>
    </row>
    <row r="5814" spans="1:15" ht="29.25" customHeight="1">
      <c r="A5814" s="221" t="s">
        <v>100</v>
      </c>
      <c r="B5814" s="221" t="s">
        <v>788</v>
      </c>
      <c r="C5814" s="222" t="s">
        <v>736</v>
      </c>
      <c r="D5814" s="222" t="s">
        <v>167</v>
      </c>
      <c r="E5814" s="199" t="s">
        <v>171</v>
      </c>
      <c r="F5814" s="200"/>
      <c r="G5814" s="200"/>
      <c r="H5814" s="200"/>
      <c r="I5814" s="200">
        <v>45986</v>
      </c>
      <c r="J5814" s="143">
        <f t="shared" si="90"/>
        <v>45986</v>
      </c>
      <c r="K5814" s="202">
        <v>4</v>
      </c>
      <c r="L5814" s="284" t="s">
        <v>13260</v>
      </c>
      <c r="M5814" s="223"/>
      <c r="N5814" s="203"/>
      <c r="O5814" s="222" t="s">
        <v>326</v>
      </c>
    </row>
    <row r="5815" spans="1:15" ht="29.25" customHeight="1">
      <c r="A5815" s="221" t="s">
        <v>100</v>
      </c>
      <c r="B5815" s="221" t="s">
        <v>788</v>
      </c>
      <c r="C5815" s="222" t="s">
        <v>736</v>
      </c>
      <c r="D5815" s="222" t="s">
        <v>167</v>
      </c>
      <c r="E5815" s="199" t="s">
        <v>163</v>
      </c>
      <c r="F5815" s="200" t="s">
        <v>2580</v>
      </c>
      <c r="G5815" s="200" t="s">
        <v>2581</v>
      </c>
      <c r="H5815" s="200" t="s">
        <v>4565</v>
      </c>
      <c r="I5815" s="200">
        <v>45986</v>
      </c>
      <c r="J5815" s="143">
        <f t="shared" si="90"/>
        <v>45986</v>
      </c>
      <c r="K5815" s="202">
        <v>4</v>
      </c>
      <c r="L5815" s="285" t="s">
        <v>13259</v>
      </c>
      <c r="M5815" s="223"/>
      <c r="N5815" s="203">
        <v>0.390625</v>
      </c>
      <c r="O5815" s="222" t="s">
        <v>961</v>
      </c>
    </row>
    <row r="5816" spans="1:15" ht="29.25" customHeight="1">
      <c r="A5816" s="221" t="s">
        <v>100</v>
      </c>
      <c r="B5816" s="221" t="s">
        <v>788</v>
      </c>
      <c r="C5816" s="222" t="s">
        <v>736</v>
      </c>
      <c r="D5816" s="222" t="s">
        <v>167</v>
      </c>
      <c r="E5816" s="199" t="s">
        <v>171</v>
      </c>
      <c r="F5816" s="200"/>
      <c r="G5816" s="200"/>
      <c r="H5816" s="200"/>
      <c r="I5816" s="200">
        <v>45987</v>
      </c>
      <c r="J5816" s="143">
        <f t="shared" si="90"/>
        <v>45987</v>
      </c>
      <c r="K5816" s="202">
        <v>8</v>
      </c>
      <c r="L5816" s="285" t="s">
        <v>13261</v>
      </c>
      <c r="M5816" s="223"/>
      <c r="N5816" s="203"/>
      <c r="O5816" s="222" t="s">
        <v>326</v>
      </c>
    </row>
    <row r="5817" spans="1:15" ht="29.25" customHeight="1">
      <c r="A5817" s="221" t="s">
        <v>100</v>
      </c>
      <c r="B5817" s="221" t="s">
        <v>788</v>
      </c>
      <c r="C5817" s="222" t="s">
        <v>736</v>
      </c>
      <c r="D5817" s="222" t="s">
        <v>167</v>
      </c>
      <c r="E5817" s="199" t="s">
        <v>171</v>
      </c>
      <c r="F5817" s="200"/>
      <c r="G5817" s="200"/>
      <c r="H5817" s="200"/>
      <c r="I5817" s="200">
        <v>45988</v>
      </c>
      <c r="J5817" s="143">
        <f t="shared" si="90"/>
        <v>45988</v>
      </c>
      <c r="K5817" s="202">
        <v>4</v>
      </c>
      <c r="L5817" s="285" t="s">
        <v>13433</v>
      </c>
      <c r="M5817" s="223"/>
      <c r="N5817" s="203"/>
      <c r="O5817" s="222" t="s">
        <v>326</v>
      </c>
    </row>
    <row r="5818" spans="1:15" ht="29.25" customHeight="1">
      <c r="A5818" s="221" t="s">
        <v>100</v>
      </c>
      <c r="B5818" s="221" t="s">
        <v>788</v>
      </c>
      <c r="C5818" s="222" t="s">
        <v>736</v>
      </c>
      <c r="D5818" s="222" t="s">
        <v>167</v>
      </c>
      <c r="E5818" s="199" t="s">
        <v>178</v>
      </c>
      <c r="F5818" s="200"/>
      <c r="G5818" s="200"/>
      <c r="H5818" s="200"/>
      <c r="I5818" s="200">
        <v>45988</v>
      </c>
      <c r="J5818" s="143">
        <f t="shared" si="90"/>
        <v>45988</v>
      </c>
      <c r="K5818" s="202">
        <v>2</v>
      </c>
      <c r="L5818" s="285" t="s">
        <v>10417</v>
      </c>
      <c r="M5818" s="223"/>
      <c r="N5818" s="203"/>
      <c r="O5818" s="222" t="s">
        <v>326</v>
      </c>
    </row>
    <row r="5819" spans="1:15" ht="29.25" customHeight="1">
      <c r="A5819" s="221" t="s">
        <v>100</v>
      </c>
      <c r="B5819" s="221" t="s">
        <v>788</v>
      </c>
      <c r="C5819" s="222" t="s">
        <v>736</v>
      </c>
      <c r="D5819" s="222" t="s">
        <v>167</v>
      </c>
      <c r="E5819" s="199" t="s">
        <v>166</v>
      </c>
      <c r="F5819" s="200"/>
      <c r="G5819" s="200"/>
      <c r="H5819" s="200"/>
      <c r="I5819" s="200">
        <v>45988</v>
      </c>
      <c r="J5819" s="143">
        <f t="shared" si="90"/>
        <v>45988</v>
      </c>
      <c r="K5819" s="202">
        <v>2</v>
      </c>
      <c r="L5819" s="285" t="s">
        <v>13434</v>
      </c>
      <c r="M5819" s="223"/>
      <c r="N5819" s="203"/>
      <c r="O5819" s="222" t="s">
        <v>326</v>
      </c>
    </row>
    <row r="5820" spans="1:15" ht="29.25" customHeight="1">
      <c r="A5820" s="221" t="s">
        <v>100</v>
      </c>
      <c r="B5820" s="221" t="s">
        <v>788</v>
      </c>
      <c r="C5820" s="222" t="s">
        <v>736</v>
      </c>
      <c r="D5820" s="222" t="s">
        <v>167</v>
      </c>
      <c r="E5820" s="199" t="s">
        <v>171</v>
      </c>
      <c r="F5820" s="200"/>
      <c r="G5820" s="200"/>
      <c r="H5820" s="200"/>
      <c r="I5820" s="200">
        <v>45989</v>
      </c>
      <c r="J5820" s="143">
        <f t="shared" si="90"/>
        <v>45989</v>
      </c>
      <c r="K5820" s="202">
        <v>8</v>
      </c>
      <c r="L5820" s="284" t="s">
        <v>13435</v>
      </c>
      <c r="M5820" s="223"/>
      <c r="N5820" s="203"/>
      <c r="O5820" s="222" t="s">
        <v>326</v>
      </c>
    </row>
    <row r="5821" spans="1:15" ht="29.25" customHeight="1">
      <c r="A5821" s="221" t="s">
        <v>100</v>
      </c>
      <c r="B5821" s="221" t="s">
        <v>788</v>
      </c>
      <c r="C5821" s="222" t="s">
        <v>736</v>
      </c>
      <c r="D5821" s="222" t="s">
        <v>167</v>
      </c>
      <c r="E5821" s="199" t="s">
        <v>171</v>
      </c>
      <c r="F5821" s="200"/>
      <c r="G5821" s="200"/>
      <c r="H5821" s="200"/>
      <c r="I5821" s="200">
        <v>45992</v>
      </c>
      <c r="J5821" s="143">
        <f t="shared" si="90"/>
        <v>45992</v>
      </c>
      <c r="K5821" s="202">
        <v>5</v>
      </c>
      <c r="L5821" s="285" t="s">
        <v>13611</v>
      </c>
      <c r="M5821" s="223"/>
      <c r="N5821" s="203"/>
      <c r="O5821" s="222" t="s">
        <v>326</v>
      </c>
    </row>
    <row r="5822" spans="1:15" ht="29.25" customHeight="1">
      <c r="A5822" s="221" t="s">
        <v>100</v>
      </c>
      <c r="B5822" s="221" t="s">
        <v>788</v>
      </c>
      <c r="C5822" s="222" t="s">
        <v>736</v>
      </c>
      <c r="D5822" s="222" t="s">
        <v>167</v>
      </c>
      <c r="E5822" s="199" t="s">
        <v>163</v>
      </c>
      <c r="F5822" s="200" t="s">
        <v>2580</v>
      </c>
      <c r="G5822" s="200" t="s">
        <v>2581</v>
      </c>
      <c r="H5822" s="200" t="s">
        <v>2698</v>
      </c>
      <c r="I5822" s="200">
        <v>45992</v>
      </c>
      <c r="J5822" s="143">
        <f t="shared" si="90"/>
        <v>45992</v>
      </c>
      <c r="K5822" s="202">
        <v>3</v>
      </c>
      <c r="L5822" s="285" t="s">
        <v>13610</v>
      </c>
      <c r="M5822" s="223"/>
      <c r="N5822" s="203">
        <v>9.375E-2</v>
      </c>
      <c r="O5822" s="222" t="s">
        <v>961</v>
      </c>
    </row>
    <row r="5823" spans="1:15" ht="29.25" customHeight="1">
      <c r="A5823" s="221" t="s">
        <v>100</v>
      </c>
      <c r="B5823" s="221" t="s">
        <v>788</v>
      </c>
      <c r="C5823" s="222" t="s">
        <v>736</v>
      </c>
      <c r="D5823" s="222" t="s">
        <v>167</v>
      </c>
      <c r="E5823" s="199" t="s">
        <v>171</v>
      </c>
      <c r="F5823" s="200"/>
      <c r="G5823" s="200"/>
      <c r="H5823" s="200"/>
      <c r="I5823" s="200">
        <v>45993</v>
      </c>
      <c r="J5823" s="143">
        <f t="shared" si="90"/>
        <v>45993</v>
      </c>
      <c r="K5823" s="202">
        <v>8</v>
      </c>
      <c r="L5823" s="285" t="s">
        <v>13611</v>
      </c>
      <c r="M5823" s="223"/>
      <c r="N5823" s="203"/>
      <c r="O5823" s="222" t="s">
        <v>326</v>
      </c>
    </row>
    <row r="5824" spans="1:15" ht="29.25" customHeight="1">
      <c r="A5824" s="221" t="s">
        <v>100</v>
      </c>
      <c r="B5824" s="221" t="s">
        <v>788</v>
      </c>
      <c r="C5824" s="222" t="s">
        <v>736</v>
      </c>
      <c r="D5824" s="222" t="s">
        <v>167</v>
      </c>
      <c r="E5824" s="199" t="s">
        <v>171</v>
      </c>
      <c r="F5824" s="200"/>
      <c r="G5824" s="200"/>
      <c r="H5824" s="200"/>
      <c r="I5824" s="200">
        <v>45994</v>
      </c>
      <c r="J5824" s="143">
        <f t="shared" si="90"/>
        <v>45994</v>
      </c>
      <c r="K5824" s="202">
        <v>8</v>
      </c>
      <c r="L5824" s="284" t="s">
        <v>13612</v>
      </c>
      <c r="M5824" s="223"/>
      <c r="N5824" s="203"/>
      <c r="O5824" s="222" t="s">
        <v>326</v>
      </c>
    </row>
    <row r="5825" spans="1:15" ht="29.25" customHeight="1">
      <c r="A5825" s="221" t="s">
        <v>100</v>
      </c>
      <c r="B5825" s="221" t="s">
        <v>788</v>
      </c>
      <c r="C5825" s="222" t="s">
        <v>736</v>
      </c>
      <c r="D5825" s="222" t="s">
        <v>167</v>
      </c>
      <c r="E5825" s="199" t="s">
        <v>163</v>
      </c>
      <c r="F5825" s="200" t="s">
        <v>3135</v>
      </c>
      <c r="G5825" s="200" t="s">
        <v>3136</v>
      </c>
      <c r="H5825" s="200"/>
      <c r="I5825" s="200">
        <v>45995</v>
      </c>
      <c r="J5825" s="143">
        <f t="shared" si="90"/>
        <v>45995</v>
      </c>
      <c r="K5825" s="202">
        <v>3</v>
      </c>
      <c r="L5825" s="285" t="s">
        <v>13614</v>
      </c>
      <c r="M5825" s="223"/>
      <c r="N5825" s="203"/>
      <c r="O5825" s="222" t="s">
        <v>326</v>
      </c>
    </row>
    <row r="5826" spans="1:15" ht="29.25" customHeight="1">
      <c r="A5826" s="221" t="s">
        <v>100</v>
      </c>
      <c r="B5826" s="221" t="s">
        <v>788</v>
      </c>
      <c r="C5826" s="222" t="s">
        <v>736</v>
      </c>
      <c r="D5826" s="222" t="s">
        <v>167</v>
      </c>
      <c r="E5826" s="199" t="s">
        <v>171</v>
      </c>
      <c r="F5826" s="200"/>
      <c r="G5826" s="200"/>
      <c r="H5826" s="200"/>
      <c r="I5826" s="200">
        <v>45995</v>
      </c>
      <c r="J5826" s="143">
        <f t="shared" si="90"/>
        <v>45995</v>
      </c>
      <c r="K5826" s="202">
        <v>2</v>
      </c>
      <c r="L5826" s="285" t="s">
        <v>13613</v>
      </c>
      <c r="M5826" s="223"/>
      <c r="N5826" s="203"/>
      <c r="O5826" s="222" t="s">
        <v>326</v>
      </c>
    </row>
    <row r="5827" spans="1:15" ht="29.25" customHeight="1">
      <c r="A5827" s="221" t="s">
        <v>100</v>
      </c>
      <c r="B5827" s="221" t="s">
        <v>788</v>
      </c>
      <c r="C5827" s="222" t="s">
        <v>736</v>
      </c>
      <c r="D5827" s="222" t="s">
        <v>167</v>
      </c>
      <c r="E5827" s="199" t="s">
        <v>163</v>
      </c>
      <c r="F5827" s="200" t="s">
        <v>2580</v>
      </c>
      <c r="G5827" s="200" t="s">
        <v>2581</v>
      </c>
      <c r="H5827" s="200"/>
      <c r="I5827" s="200">
        <v>45995</v>
      </c>
      <c r="J5827" s="143">
        <f t="shared" ref="J5827:J5890" si="91">I5827</f>
        <v>45995</v>
      </c>
      <c r="K5827" s="202">
        <v>1</v>
      </c>
      <c r="L5827" s="284" t="s">
        <v>13615</v>
      </c>
      <c r="M5827" s="223"/>
      <c r="N5827" s="203"/>
      <c r="O5827" s="222" t="s">
        <v>326</v>
      </c>
    </row>
    <row r="5828" spans="1:15" ht="29.25" customHeight="1">
      <c r="A5828" s="221" t="s">
        <v>100</v>
      </c>
      <c r="B5828" s="221" t="s">
        <v>788</v>
      </c>
      <c r="C5828" s="222" t="s">
        <v>736</v>
      </c>
      <c r="D5828" s="222" t="s">
        <v>167</v>
      </c>
      <c r="E5828" s="199" t="s">
        <v>166</v>
      </c>
      <c r="F5828" s="200"/>
      <c r="G5828" s="200"/>
      <c r="H5828" s="200"/>
      <c r="I5828" s="200">
        <v>45995</v>
      </c>
      <c r="J5828" s="143">
        <f t="shared" si="91"/>
        <v>45995</v>
      </c>
      <c r="K5828" s="202">
        <v>2</v>
      </c>
      <c r="L5828" s="285" t="s">
        <v>13616</v>
      </c>
      <c r="M5828" s="223"/>
      <c r="N5828" s="203"/>
      <c r="O5828" s="222" t="s">
        <v>326</v>
      </c>
    </row>
    <row r="5829" spans="1:15" ht="29.25" customHeight="1">
      <c r="A5829" s="221" t="s">
        <v>100</v>
      </c>
      <c r="B5829" s="221" t="s">
        <v>788</v>
      </c>
      <c r="C5829" s="222" t="s">
        <v>736</v>
      </c>
      <c r="D5829" s="222" t="s">
        <v>167</v>
      </c>
      <c r="E5829" s="199" t="s">
        <v>171</v>
      </c>
      <c r="F5829" s="200"/>
      <c r="G5829" s="200"/>
      <c r="H5829" s="200"/>
      <c r="I5829" s="200">
        <v>45996</v>
      </c>
      <c r="J5829" s="143">
        <f t="shared" si="91"/>
        <v>45996</v>
      </c>
      <c r="K5829" s="202">
        <v>4</v>
      </c>
      <c r="L5829" s="284" t="s">
        <v>13618</v>
      </c>
      <c r="M5829" s="223"/>
      <c r="N5829" s="203"/>
      <c r="O5829" s="222" t="s">
        <v>326</v>
      </c>
    </row>
    <row r="5830" spans="1:15" ht="29.25" customHeight="1">
      <c r="A5830" s="221" t="s">
        <v>100</v>
      </c>
      <c r="B5830" s="221" t="s">
        <v>788</v>
      </c>
      <c r="C5830" s="222" t="s">
        <v>736</v>
      </c>
      <c r="D5830" s="222" t="s">
        <v>167</v>
      </c>
      <c r="E5830" s="199" t="s">
        <v>163</v>
      </c>
      <c r="F5830" s="200" t="s">
        <v>2580</v>
      </c>
      <c r="G5830" s="200" t="s">
        <v>2581</v>
      </c>
      <c r="H5830" s="200" t="s">
        <v>9481</v>
      </c>
      <c r="I5830" s="200">
        <v>45996</v>
      </c>
      <c r="J5830" s="143">
        <f t="shared" si="91"/>
        <v>45996</v>
      </c>
      <c r="K5830" s="202">
        <v>4</v>
      </c>
      <c r="L5830" s="284" t="s">
        <v>13617</v>
      </c>
      <c r="M5830" s="223"/>
      <c r="N5830" s="203">
        <v>0.4</v>
      </c>
      <c r="O5830" s="222" t="s">
        <v>940</v>
      </c>
    </row>
    <row r="5831" spans="1:15" ht="29.25" customHeight="1">
      <c r="A5831" s="221" t="s">
        <v>100</v>
      </c>
      <c r="B5831" s="221" t="s">
        <v>788</v>
      </c>
      <c r="C5831" s="222" t="s">
        <v>736</v>
      </c>
      <c r="D5831" s="222" t="s">
        <v>167</v>
      </c>
      <c r="E5831" s="199" t="s">
        <v>171</v>
      </c>
      <c r="F5831" s="200"/>
      <c r="G5831" s="200"/>
      <c r="H5831" s="200"/>
      <c r="I5831" s="200">
        <v>45999</v>
      </c>
      <c r="J5831" s="143">
        <f t="shared" si="91"/>
        <v>45999</v>
      </c>
      <c r="K5831" s="202">
        <v>1</v>
      </c>
      <c r="L5831" s="285" t="s">
        <v>13619</v>
      </c>
      <c r="M5831" s="223"/>
      <c r="N5831" s="203"/>
      <c r="O5831" s="222" t="s">
        <v>326</v>
      </c>
    </row>
    <row r="5832" spans="1:15" ht="29.25" customHeight="1">
      <c r="A5832" s="221" t="s">
        <v>100</v>
      </c>
      <c r="B5832" s="221" t="s">
        <v>788</v>
      </c>
      <c r="C5832" s="222" t="s">
        <v>736</v>
      </c>
      <c r="D5832" s="222" t="s">
        <v>167</v>
      </c>
      <c r="E5832" s="199" t="s">
        <v>163</v>
      </c>
      <c r="F5832" s="200" t="s">
        <v>9823</v>
      </c>
      <c r="G5832" s="200" t="s">
        <v>9824</v>
      </c>
      <c r="H5832" s="200" t="s">
        <v>10414</v>
      </c>
      <c r="I5832" s="200">
        <v>45999</v>
      </c>
      <c r="J5832" s="143">
        <f t="shared" si="91"/>
        <v>45999</v>
      </c>
      <c r="K5832" s="202">
        <v>4</v>
      </c>
      <c r="L5832" s="285" t="s">
        <v>13620</v>
      </c>
      <c r="M5832" s="223"/>
      <c r="N5832" s="203">
        <v>1.85</v>
      </c>
      <c r="O5832" s="222" t="s">
        <v>943</v>
      </c>
    </row>
    <row r="5833" spans="1:15" ht="29.25" customHeight="1">
      <c r="A5833" s="221" t="s">
        <v>100</v>
      </c>
      <c r="B5833" s="221" t="s">
        <v>788</v>
      </c>
      <c r="C5833" s="222" t="s">
        <v>736</v>
      </c>
      <c r="D5833" s="222" t="s">
        <v>167</v>
      </c>
      <c r="E5833" s="199" t="s">
        <v>163</v>
      </c>
      <c r="F5833" s="200" t="s">
        <v>3135</v>
      </c>
      <c r="G5833" s="200" t="s">
        <v>3136</v>
      </c>
      <c r="H5833" s="200" t="s">
        <v>6688</v>
      </c>
      <c r="I5833" s="200">
        <v>45999</v>
      </c>
      <c r="J5833" s="143">
        <f t="shared" si="91"/>
        <v>45999</v>
      </c>
      <c r="K5833" s="202">
        <v>4</v>
      </c>
      <c r="L5833" s="285" t="s">
        <v>13621</v>
      </c>
      <c r="M5833" s="223"/>
      <c r="N5833" s="203">
        <v>2</v>
      </c>
      <c r="O5833" s="222" t="s">
        <v>968</v>
      </c>
    </row>
    <row r="5834" spans="1:15" ht="29.25" customHeight="1">
      <c r="A5834" s="221" t="s">
        <v>100</v>
      </c>
      <c r="B5834" s="221" t="s">
        <v>788</v>
      </c>
      <c r="C5834" s="222" t="s">
        <v>736</v>
      </c>
      <c r="D5834" s="222" t="s">
        <v>167</v>
      </c>
      <c r="E5834" s="199" t="s">
        <v>163</v>
      </c>
      <c r="F5834" s="200" t="s">
        <v>6005</v>
      </c>
      <c r="G5834" s="200" t="s">
        <v>6006</v>
      </c>
      <c r="H5834" s="200" t="s">
        <v>80</v>
      </c>
      <c r="I5834" s="200">
        <v>46000</v>
      </c>
      <c r="J5834" s="143">
        <f t="shared" si="91"/>
        <v>46000</v>
      </c>
      <c r="K5834" s="202">
        <v>2</v>
      </c>
      <c r="L5834" s="285" t="s">
        <v>13623</v>
      </c>
      <c r="M5834" s="223"/>
      <c r="N5834" s="203">
        <v>0.375</v>
      </c>
      <c r="O5834" s="222" t="s">
        <v>943</v>
      </c>
    </row>
    <row r="5835" spans="1:15" ht="29.25" customHeight="1">
      <c r="A5835" s="221" t="s">
        <v>100</v>
      </c>
      <c r="B5835" s="221" t="s">
        <v>788</v>
      </c>
      <c r="C5835" s="222" t="s">
        <v>736</v>
      </c>
      <c r="D5835" s="222" t="s">
        <v>167</v>
      </c>
      <c r="E5835" s="199" t="s">
        <v>163</v>
      </c>
      <c r="F5835" s="200" t="s">
        <v>9823</v>
      </c>
      <c r="G5835" s="200" t="s">
        <v>9824</v>
      </c>
      <c r="H5835" s="200" t="s">
        <v>10414</v>
      </c>
      <c r="I5835" s="200">
        <v>46000</v>
      </c>
      <c r="J5835" s="143">
        <f t="shared" si="91"/>
        <v>46000</v>
      </c>
      <c r="K5835" s="202">
        <v>4</v>
      </c>
      <c r="L5835" s="285" t="s">
        <v>13620</v>
      </c>
      <c r="M5835" s="223"/>
      <c r="N5835" s="203">
        <v>1.85</v>
      </c>
      <c r="O5835" s="222" t="s">
        <v>943</v>
      </c>
    </row>
    <row r="5836" spans="1:15" ht="29.25" customHeight="1">
      <c r="A5836" s="221" t="s">
        <v>100</v>
      </c>
      <c r="B5836" s="221" t="s">
        <v>788</v>
      </c>
      <c r="C5836" s="222" t="s">
        <v>736</v>
      </c>
      <c r="D5836" s="222" t="s">
        <v>167</v>
      </c>
      <c r="E5836" s="199" t="s">
        <v>163</v>
      </c>
      <c r="F5836" s="200" t="s">
        <v>5212</v>
      </c>
      <c r="G5836" s="200" t="s">
        <v>5213</v>
      </c>
      <c r="H5836" s="200" t="s">
        <v>5361</v>
      </c>
      <c r="I5836" s="200">
        <v>46000</v>
      </c>
      <c r="J5836" s="143">
        <f t="shared" si="91"/>
        <v>46000</v>
      </c>
      <c r="K5836" s="202">
        <v>2</v>
      </c>
      <c r="L5836" s="285" t="s">
        <v>13622</v>
      </c>
      <c r="M5836" s="223"/>
      <c r="N5836" s="203">
        <v>6.875</v>
      </c>
      <c r="O5836" s="222" t="s">
        <v>943</v>
      </c>
    </row>
    <row r="5837" spans="1:15" ht="29.25" customHeight="1">
      <c r="A5837" s="221" t="s">
        <v>100</v>
      </c>
      <c r="B5837" s="221" t="s">
        <v>788</v>
      </c>
      <c r="C5837" s="222" t="s">
        <v>736</v>
      </c>
      <c r="D5837" s="222" t="s">
        <v>167</v>
      </c>
      <c r="E5837" s="199" t="s">
        <v>163</v>
      </c>
      <c r="F5837" s="200" t="s">
        <v>5212</v>
      </c>
      <c r="G5837" s="200" t="s">
        <v>5213</v>
      </c>
      <c r="H5837" s="200" t="s">
        <v>5361</v>
      </c>
      <c r="I5837" s="200">
        <v>46001</v>
      </c>
      <c r="J5837" s="143">
        <f t="shared" si="91"/>
        <v>46001</v>
      </c>
      <c r="K5837" s="202">
        <v>8</v>
      </c>
      <c r="L5837" s="285" t="s">
        <v>13624</v>
      </c>
      <c r="M5837" s="223"/>
      <c r="N5837" s="203">
        <v>6.875</v>
      </c>
      <c r="O5837" s="222" t="s">
        <v>943</v>
      </c>
    </row>
    <row r="5838" spans="1:15" ht="29.25" customHeight="1">
      <c r="A5838" s="221" t="s">
        <v>100</v>
      </c>
      <c r="B5838" s="221" t="s">
        <v>788</v>
      </c>
      <c r="C5838" s="222" t="s">
        <v>736</v>
      </c>
      <c r="D5838" s="222" t="s">
        <v>167</v>
      </c>
      <c r="E5838" s="199" t="s">
        <v>163</v>
      </c>
      <c r="F5838" s="200" t="s">
        <v>5212</v>
      </c>
      <c r="G5838" s="200" t="s">
        <v>5213</v>
      </c>
      <c r="H5838" s="200" t="s">
        <v>5361</v>
      </c>
      <c r="I5838" s="200">
        <v>46002</v>
      </c>
      <c r="J5838" s="143">
        <f t="shared" si="91"/>
        <v>46002</v>
      </c>
      <c r="K5838" s="202">
        <v>8</v>
      </c>
      <c r="L5838" s="285" t="s">
        <v>13624</v>
      </c>
      <c r="M5838" s="223"/>
      <c r="N5838" s="203">
        <v>6.875</v>
      </c>
      <c r="O5838" s="222" t="s">
        <v>943</v>
      </c>
    </row>
    <row r="5839" spans="1:15" ht="29.25" customHeight="1">
      <c r="A5839" s="221" t="s">
        <v>100</v>
      </c>
      <c r="B5839" s="221" t="s">
        <v>788</v>
      </c>
      <c r="C5839" s="222" t="s">
        <v>736</v>
      </c>
      <c r="D5839" s="222" t="s">
        <v>167</v>
      </c>
      <c r="E5839" s="199" t="s">
        <v>163</v>
      </c>
      <c r="F5839" s="200" t="s">
        <v>5212</v>
      </c>
      <c r="G5839" s="200" t="s">
        <v>5213</v>
      </c>
      <c r="H5839" s="200" t="s">
        <v>5361</v>
      </c>
      <c r="I5839" s="200">
        <v>46003</v>
      </c>
      <c r="J5839" s="143">
        <f t="shared" si="91"/>
        <v>46003</v>
      </c>
      <c r="K5839" s="202">
        <v>8</v>
      </c>
      <c r="L5839" s="285" t="s">
        <v>13624</v>
      </c>
      <c r="M5839" s="223"/>
      <c r="N5839" s="203">
        <v>6.875</v>
      </c>
      <c r="O5839" s="222" t="s">
        <v>943</v>
      </c>
    </row>
    <row r="5840" spans="1:15" ht="29.25" customHeight="1">
      <c r="A5840" s="221" t="s">
        <v>100</v>
      </c>
      <c r="B5840" s="221" t="s">
        <v>788</v>
      </c>
      <c r="C5840" s="222" t="s">
        <v>736</v>
      </c>
      <c r="D5840" s="222" t="s">
        <v>167</v>
      </c>
      <c r="E5840" s="199" t="s">
        <v>171</v>
      </c>
      <c r="F5840" s="200"/>
      <c r="G5840" s="200"/>
      <c r="H5840" s="200"/>
      <c r="I5840" s="200">
        <v>46006</v>
      </c>
      <c r="J5840" s="143">
        <f t="shared" si="91"/>
        <v>46006</v>
      </c>
      <c r="K5840" s="202">
        <v>2</v>
      </c>
      <c r="L5840" s="285" t="s">
        <v>14570</v>
      </c>
      <c r="M5840" s="223"/>
      <c r="N5840" s="203"/>
      <c r="O5840" s="222" t="s">
        <v>326</v>
      </c>
    </row>
    <row r="5841" spans="1:15" ht="29.25" customHeight="1">
      <c r="A5841" s="221" t="s">
        <v>100</v>
      </c>
      <c r="B5841" s="221" t="s">
        <v>788</v>
      </c>
      <c r="C5841" s="222" t="s">
        <v>736</v>
      </c>
      <c r="D5841" s="222" t="s">
        <v>167</v>
      </c>
      <c r="E5841" s="199" t="s">
        <v>163</v>
      </c>
      <c r="F5841" s="200" t="s">
        <v>5212</v>
      </c>
      <c r="G5841" s="200" t="s">
        <v>5213</v>
      </c>
      <c r="H5841" s="200" t="s">
        <v>5361</v>
      </c>
      <c r="I5841" s="200">
        <v>46006</v>
      </c>
      <c r="J5841" s="143">
        <f t="shared" si="91"/>
        <v>46006</v>
      </c>
      <c r="K5841" s="202">
        <v>6</v>
      </c>
      <c r="L5841" s="285" t="s">
        <v>13624</v>
      </c>
      <c r="M5841" s="223"/>
      <c r="N5841" s="203">
        <v>6.875</v>
      </c>
      <c r="O5841" s="222" t="s">
        <v>943</v>
      </c>
    </row>
    <row r="5842" spans="1:15" ht="29.25" customHeight="1">
      <c r="A5842" s="221" t="s">
        <v>100</v>
      </c>
      <c r="B5842" s="221" t="s">
        <v>788</v>
      </c>
      <c r="C5842" s="222" t="s">
        <v>736</v>
      </c>
      <c r="D5842" s="222" t="s">
        <v>167</v>
      </c>
      <c r="E5842" s="199" t="s">
        <v>163</v>
      </c>
      <c r="F5842" s="200" t="s">
        <v>5212</v>
      </c>
      <c r="G5842" s="200" t="s">
        <v>5213</v>
      </c>
      <c r="H5842" s="200" t="s">
        <v>5361</v>
      </c>
      <c r="I5842" s="200">
        <v>46007</v>
      </c>
      <c r="J5842" s="143">
        <f t="shared" si="91"/>
        <v>46007</v>
      </c>
      <c r="K5842" s="202">
        <v>8</v>
      </c>
      <c r="L5842" s="285" t="s">
        <v>13624</v>
      </c>
      <c r="M5842" s="223"/>
      <c r="N5842" s="203">
        <v>6.875</v>
      </c>
      <c r="O5842" s="222" t="s">
        <v>943</v>
      </c>
    </row>
    <row r="5843" spans="1:15" ht="29.25" customHeight="1">
      <c r="A5843" s="221" t="s">
        <v>100</v>
      </c>
      <c r="B5843" s="221" t="s">
        <v>788</v>
      </c>
      <c r="C5843" s="222" t="s">
        <v>736</v>
      </c>
      <c r="D5843" s="222" t="s">
        <v>167</v>
      </c>
      <c r="E5843" s="199" t="s">
        <v>163</v>
      </c>
      <c r="F5843" s="200" t="s">
        <v>11927</v>
      </c>
      <c r="G5843" s="200" t="s">
        <v>11928</v>
      </c>
      <c r="H5843" s="200" t="s">
        <v>13405</v>
      </c>
      <c r="I5843" s="200">
        <v>46008</v>
      </c>
      <c r="J5843" s="143">
        <f t="shared" si="91"/>
        <v>46008</v>
      </c>
      <c r="K5843" s="202">
        <v>8</v>
      </c>
      <c r="L5843" s="284" t="s">
        <v>14571</v>
      </c>
      <c r="M5843" s="223"/>
      <c r="N5843" s="203">
        <v>3.9583333333333299</v>
      </c>
      <c r="O5843" s="222" t="s">
        <v>941</v>
      </c>
    </row>
    <row r="5844" spans="1:15" ht="29.25" customHeight="1">
      <c r="A5844" s="221" t="s">
        <v>100</v>
      </c>
      <c r="B5844" s="221" t="s">
        <v>788</v>
      </c>
      <c r="C5844" s="222" t="s">
        <v>736</v>
      </c>
      <c r="D5844" s="222" t="s">
        <v>167</v>
      </c>
      <c r="E5844" s="199" t="s">
        <v>163</v>
      </c>
      <c r="F5844" s="200" t="s">
        <v>11927</v>
      </c>
      <c r="G5844" s="200" t="s">
        <v>11928</v>
      </c>
      <c r="H5844" s="200" t="s">
        <v>13405</v>
      </c>
      <c r="I5844" s="200">
        <v>46009</v>
      </c>
      <c r="J5844" s="143">
        <f t="shared" si="91"/>
        <v>46009</v>
      </c>
      <c r="K5844" s="202">
        <v>4</v>
      </c>
      <c r="L5844" s="285" t="s">
        <v>14572</v>
      </c>
      <c r="M5844" s="223"/>
      <c r="N5844" s="203">
        <v>3.9583333333333299</v>
      </c>
      <c r="O5844" s="222" t="s">
        <v>941</v>
      </c>
    </row>
    <row r="5845" spans="1:15" ht="29.25" customHeight="1">
      <c r="A5845" s="221" t="s">
        <v>100</v>
      </c>
      <c r="B5845" s="221" t="s">
        <v>788</v>
      </c>
      <c r="C5845" s="222" t="s">
        <v>736</v>
      </c>
      <c r="D5845" s="222" t="s">
        <v>167</v>
      </c>
      <c r="E5845" s="199" t="s">
        <v>163</v>
      </c>
      <c r="F5845" s="200" t="s">
        <v>11927</v>
      </c>
      <c r="G5845" s="200" t="s">
        <v>11928</v>
      </c>
      <c r="H5845" s="200" t="s">
        <v>13833</v>
      </c>
      <c r="I5845" s="200">
        <v>46009</v>
      </c>
      <c r="J5845" s="143">
        <f t="shared" si="91"/>
        <v>46009</v>
      </c>
      <c r="K5845" s="202">
        <v>4</v>
      </c>
      <c r="L5845" s="285" t="s">
        <v>14573</v>
      </c>
      <c r="M5845" s="223"/>
      <c r="N5845" s="203">
        <v>3.4583333333333299</v>
      </c>
      <c r="O5845" s="222" t="s">
        <v>941</v>
      </c>
    </row>
    <row r="5846" spans="1:15" ht="29.25" customHeight="1">
      <c r="A5846" s="221" t="s">
        <v>100</v>
      </c>
      <c r="B5846" s="221" t="s">
        <v>788</v>
      </c>
      <c r="C5846" s="222" t="s">
        <v>736</v>
      </c>
      <c r="D5846" s="222" t="s">
        <v>167</v>
      </c>
      <c r="E5846" s="199" t="s">
        <v>163</v>
      </c>
      <c r="F5846" s="200" t="s">
        <v>11927</v>
      </c>
      <c r="G5846" s="200" t="s">
        <v>11928</v>
      </c>
      <c r="H5846" s="200" t="s">
        <v>13833</v>
      </c>
      <c r="I5846" s="200">
        <v>46010</v>
      </c>
      <c r="J5846" s="143">
        <f t="shared" si="91"/>
        <v>46010</v>
      </c>
      <c r="K5846" s="202">
        <v>8</v>
      </c>
      <c r="L5846" s="284" t="s">
        <v>14574</v>
      </c>
      <c r="M5846" s="223"/>
      <c r="N5846" s="203">
        <v>3.4583333333333299</v>
      </c>
      <c r="O5846" s="222" t="s">
        <v>941</v>
      </c>
    </row>
    <row r="5847" spans="1:15" ht="29.25" customHeight="1">
      <c r="A5847" s="221" t="s">
        <v>100</v>
      </c>
      <c r="B5847" s="221" t="s">
        <v>788</v>
      </c>
      <c r="C5847" s="222" t="s">
        <v>736</v>
      </c>
      <c r="D5847" s="222" t="s">
        <v>167</v>
      </c>
      <c r="E5847" s="199" t="s">
        <v>166</v>
      </c>
      <c r="F5847" s="200"/>
      <c r="G5847" s="200"/>
      <c r="H5847" s="200"/>
      <c r="I5847" s="200">
        <v>46013</v>
      </c>
      <c r="J5847" s="143">
        <f t="shared" si="91"/>
        <v>46013</v>
      </c>
      <c r="K5847" s="202">
        <v>2</v>
      </c>
      <c r="L5847" s="285" t="s">
        <v>14576</v>
      </c>
      <c r="M5847" s="223"/>
      <c r="N5847" s="203"/>
      <c r="O5847" s="222" t="s">
        <v>326</v>
      </c>
    </row>
    <row r="5848" spans="1:15" ht="29.25" customHeight="1">
      <c r="A5848" s="221" t="s">
        <v>100</v>
      </c>
      <c r="B5848" s="221" t="s">
        <v>788</v>
      </c>
      <c r="C5848" s="222" t="s">
        <v>736</v>
      </c>
      <c r="D5848" s="222" t="s">
        <v>167</v>
      </c>
      <c r="E5848" s="199" t="s">
        <v>163</v>
      </c>
      <c r="F5848" s="200" t="s">
        <v>11927</v>
      </c>
      <c r="G5848" s="200" t="s">
        <v>11928</v>
      </c>
      <c r="H5848" s="200" t="s">
        <v>13833</v>
      </c>
      <c r="I5848" s="200">
        <v>46013</v>
      </c>
      <c r="J5848" s="143">
        <f t="shared" si="91"/>
        <v>46013</v>
      </c>
      <c r="K5848" s="202">
        <v>6</v>
      </c>
      <c r="L5848" s="285" t="s">
        <v>14575</v>
      </c>
      <c r="M5848" s="223"/>
      <c r="N5848" s="203">
        <v>3.4583333333333299</v>
      </c>
      <c r="O5848" s="222" t="s">
        <v>941</v>
      </c>
    </row>
    <row r="5849" spans="1:15" ht="29.25" customHeight="1">
      <c r="A5849" s="221" t="s">
        <v>100</v>
      </c>
      <c r="B5849" s="221" t="s">
        <v>788</v>
      </c>
      <c r="C5849" s="222" t="s">
        <v>736</v>
      </c>
      <c r="D5849" s="222" t="s">
        <v>167</v>
      </c>
      <c r="E5849" s="199" t="s">
        <v>163</v>
      </c>
      <c r="F5849" s="200" t="s">
        <v>11927</v>
      </c>
      <c r="G5849" s="200" t="s">
        <v>11928</v>
      </c>
      <c r="H5849" s="200" t="s">
        <v>13833</v>
      </c>
      <c r="I5849" s="200">
        <v>46014</v>
      </c>
      <c r="J5849" s="143">
        <f t="shared" si="91"/>
        <v>46014</v>
      </c>
      <c r="K5849" s="202">
        <v>8</v>
      </c>
      <c r="L5849" s="285" t="s">
        <v>14577</v>
      </c>
      <c r="M5849" s="223"/>
      <c r="N5849" s="203">
        <v>3.4583333333333299</v>
      </c>
      <c r="O5849" s="222" t="s">
        <v>941</v>
      </c>
    </row>
    <row r="5850" spans="1:15" ht="29.25" customHeight="1">
      <c r="A5850" s="221" t="s">
        <v>100</v>
      </c>
      <c r="B5850" s="221" t="s">
        <v>788</v>
      </c>
      <c r="C5850" s="222" t="s">
        <v>736</v>
      </c>
      <c r="D5850" s="222" t="s">
        <v>167</v>
      </c>
      <c r="E5850" s="199" t="s">
        <v>166</v>
      </c>
      <c r="F5850" s="200"/>
      <c r="G5850" s="200"/>
      <c r="H5850" s="200"/>
      <c r="I5850" s="200">
        <v>46015</v>
      </c>
      <c r="J5850" s="143">
        <f t="shared" si="91"/>
        <v>46015</v>
      </c>
      <c r="K5850" s="202">
        <v>3</v>
      </c>
      <c r="L5850" s="285" t="s">
        <v>2942</v>
      </c>
      <c r="M5850" s="223"/>
      <c r="N5850" s="203"/>
      <c r="O5850" s="222" t="s">
        <v>326</v>
      </c>
    </row>
    <row r="5851" spans="1:15" ht="29.25" customHeight="1">
      <c r="A5851" s="221" t="s">
        <v>100</v>
      </c>
      <c r="B5851" s="221" t="s">
        <v>788</v>
      </c>
      <c r="C5851" s="222" t="s">
        <v>736</v>
      </c>
      <c r="D5851" s="222" t="s">
        <v>167</v>
      </c>
      <c r="E5851" s="199" t="s">
        <v>163</v>
      </c>
      <c r="F5851" s="200" t="s">
        <v>11927</v>
      </c>
      <c r="G5851" s="200" t="s">
        <v>11928</v>
      </c>
      <c r="H5851" s="200" t="s">
        <v>13833</v>
      </c>
      <c r="I5851" s="200">
        <v>46015</v>
      </c>
      <c r="J5851" s="143">
        <f t="shared" si="91"/>
        <v>46015</v>
      </c>
      <c r="K5851" s="202">
        <v>5</v>
      </c>
      <c r="L5851" s="285" t="s">
        <v>14578</v>
      </c>
      <c r="M5851" s="223"/>
      <c r="N5851" s="203">
        <v>3.4583333333333299</v>
      </c>
      <c r="O5851" s="222" t="s">
        <v>941</v>
      </c>
    </row>
    <row r="5852" spans="1:15" ht="29.25" customHeight="1">
      <c r="A5852" s="221" t="s">
        <v>100</v>
      </c>
      <c r="B5852" s="221" t="s">
        <v>788</v>
      </c>
      <c r="C5852" s="222" t="s">
        <v>736</v>
      </c>
      <c r="D5852" s="222" t="s">
        <v>167</v>
      </c>
      <c r="E5852" s="199" t="s">
        <v>163</v>
      </c>
      <c r="F5852" s="200" t="s">
        <v>11927</v>
      </c>
      <c r="G5852" s="200" t="s">
        <v>11928</v>
      </c>
      <c r="H5852" s="200" t="s">
        <v>13833</v>
      </c>
      <c r="I5852" s="200">
        <v>46017</v>
      </c>
      <c r="J5852" s="143">
        <f t="shared" si="91"/>
        <v>46017</v>
      </c>
      <c r="K5852" s="202">
        <v>4</v>
      </c>
      <c r="L5852" s="285" t="s">
        <v>14863</v>
      </c>
      <c r="M5852" s="223"/>
      <c r="N5852" s="203">
        <v>3.4583333333333299</v>
      </c>
      <c r="O5852" s="222" t="s">
        <v>941</v>
      </c>
    </row>
    <row r="5853" spans="1:15" ht="29.25" customHeight="1">
      <c r="A5853" s="221" t="s">
        <v>100</v>
      </c>
      <c r="B5853" s="221" t="s">
        <v>788</v>
      </c>
      <c r="C5853" s="222" t="s">
        <v>736</v>
      </c>
      <c r="D5853" s="222" t="s">
        <v>167</v>
      </c>
      <c r="E5853" s="199" t="s">
        <v>163</v>
      </c>
      <c r="F5853" s="200" t="s">
        <v>9823</v>
      </c>
      <c r="G5853" s="200" t="s">
        <v>9824</v>
      </c>
      <c r="H5853" s="200" t="s">
        <v>10414</v>
      </c>
      <c r="I5853" s="200">
        <v>46017</v>
      </c>
      <c r="J5853" s="143">
        <f t="shared" si="91"/>
        <v>46017</v>
      </c>
      <c r="K5853" s="202">
        <v>4</v>
      </c>
      <c r="L5853" s="284" t="s">
        <v>14864</v>
      </c>
      <c r="M5853" s="223"/>
      <c r="N5853" s="203">
        <v>1.85</v>
      </c>
      <c r="O5853" s="222" t="s">
        <v>943</v>
      </c>
    </row>
    <row r="5854" spans="1:15" ht="29.25" customHeight="1">
      <c r="A5854" s="221" t="s">
        <v>100</v>
      </c>
      <c r="B5854" s="221" t="s">
        <v>788</v>
      </c>
      <c r="C5854" s="222" t="s">
        <v>736</v>
      </c>
      <c r="D5854" s="222" t="s">
        <v>167</v>
      </c>
      <c r="E5854" s="199" t="s">
        <v>163</v>
      </c>
      <c r="F5854" s="200" t="s">
        <v>5212</v>
      </c>
      <c r="G5854" s="200" t="s">
        <v>5213</v>
      </c>
      <c r="H5854" s="200" t="s">
        <v>5361</v>
      </c>
      <c r="I5854" s="200">
        <v>46020</v>
      </c>
      <c r="J5854" s="143">
        <f t="shared" si="91"/>
        <v>46020</v>
      </c>
      <c r="K5854" s="202">
        <v>8</v>
      </c>
      <c r="L5854" s="285" t="s">
        <v>14865</v>
      </c>
      <c r="M5854" s="223"/>
      <c r="N5854" s="203">
        <v>6.875</v>
      </c>
      <c r="O5854" s="222" t="s">
        <v>943</v>
      </c>
    </row>
    <row r="5855" spans="1:15" ht="29.25" customHeight="1">
      <c r="A5855" s="221" t="s">
        <v>100</v>
      </c>
      <c r="B5855" s="221" t="s">
        <v>788</v>
      </c>
      <c r="C5855" s="222" t="s">
        <v>736</v>
      </c>
      <c r="D5855" s="222" t="s">
        <v>167</v>
      </c>
      <c r="E5855" s="199" t="s">
        <v>163</v>
      </c>
      <c r="F5855" s="200" t="s">
        <v>5212</v>
      </c>
      <c r="G5855" s="200" t="s">
        <v>5213</v>
      </c>
      <c r="H5855" s="200" t="s">
        <v>5361</v>
      </c>
      <c r="I5855" s="200">
        <v>46021</v>
      </c>
      <c r="J5855" s="143">
        <f t="shared" si="91"/>
        <v>46021</v>
      </c>
      <c r="K5855" s="202">
        <v>8</v>
      </c>
      <c r="L5855" s="285" t="s">
        <v>14865</v>
      </c>
      <c r="M5855" s="223"/>
      <c r="N5855" s="203">
        <v>6.875</v>
      </c>
      <c r="O5855" s="222" t="s">
        <v>943</v>
      </c>
    </row>
    <row r="5856" spans="1:15" ht="29.25" customHeight="1">
      <c r="A5856" s="221" t="s">
        <v>100</v>
      </c>
      <c r="B5856" s="221" t="s">
        <v>788</v>
      </c>
      <c r="C5856" s="222" t="s">
        <v>736</v>
      </c>
      <c r="D5856" s="222" t="s">
        <v>167</v>
      </c>
      <c r="E5856" s="199" t="s">
        <v>163</v>
      </c>
      <c r="F5856" s="200" t="s">
        <v>9823</v>
      </c>
      <c r="G5856" s="200" t="s">
        <v>9824</v>
      </c>
      <c r="H5856" s="200" t="s">
        <v>10414</v>
      </c>
      <c r="I5856" s="200">
        <v>46022</v>
      </c>
      <c r="J5856" s="143">
        <f t="shared" si="91"/>
        <v>46022</v>
      </c>
      <c r="K5856" s="202">
        <v>2</v>
      </c>
      <c r="L5856" s="285" t="s">
        <v>14866</v>
      </c>
      <c r="M5856" s="223"/>
      <c r="N5856" s="203">
        <v>1.85</v>
      </c>
      <c r="O5856" s="222" t="s">
        <v>943</v>
      </c>
    </row>
    <row r="5857" spans="1:15" ht="29.25" customHeight="1">
      <c r="A5857" s="221" t="s">
        <v>100</v>
      </c>
      <c r="B5857" s="221" t="s">
        <v>788</v>
      </c>
      <c r="C5857" s="222" t="s">
        <v>736</v>
      </c>
      <c r="D5857" s="222" t="s">
        <v>167</v>
      </c>
      <c r="E5857" s="199" t="s">
        <v>163</v>
      </c>
      <c r="F5857" s="200" t="s">
        <v>5212</v>
      </c>
      <c r="G5857" s="200" t="s">
        <v>5213</v>
      </c>
      <c r="H5857" s="200" t="s">
        <v>5361</v>
      </c>
      <c r="I5857" s="200">
        <v>46022</v>
      </c>
      <c r="J5857" s="143">
        <f t="shared" si="91"/>
        <v>46022</v>
      </c>
      <c r="K5857" s="202">
        <v>6</v>
      </c>
      <c r="L5857" s="284" t="s">
        <v>14867</v>
      </c>
      <c r="M5857" s="223"/>
      <c r="N5857" s="203">
        <v>6.875</v>
      </c>
      <c r="O5857" s="222" t="s">
        <v>943</v>
      </c>
    </row>
    <row r="5858" spans="1:15" ht="29.25" customHeight="1">
      <c r="A5858" s="221" t="s">
        <v>100</v>
      </c>
      <c r="B5858" s="221" t="s">
        <v>788</v>
      </c>
      <c r="C5858" s="222" t="s">
        <v>736</v>
      </c>
      <c r="D5858" s="222" t="s">
        <v>167</v>
      </c>
      <c r="E5858" s="199" t="s">
        <v>166</v>
      </c>
      <c r="F5858" s="200"/>
      <c r="G5858" s="200"/>
      <c r="H5858" s="200"/>
      <c r="I5858" s="200">
        <v>46024</v>
      </c>
      <c r="J5858" s="143">
        <f t="shared" si="91"/>
        <v>46024</v>
      </c>
      <c r="K5858" s="202">
        <v>8</v>
      </c>
      <c r="L5858" s="284" t="s">
        <v>15810</v>
      </c>
      <c r="M5858" s="223"/>
      <c r="N5858" s="203"/>
      <c r="O5858" s="222" t="s">
        <v>326</v>
      </c>
    </row>
    <row r="5859" spans="1:15" ht="29.25" customHeight="1">
      <c r="A5859" s="221" t="s">
        <v>100</v>
      </c>
      <c r="B5859" s="221" t="s">
        <v>788</v>
      </c>
      <c r="C5859" s="222" t="s">
        <v>736</v>
      </c>
      <c r="D5859" s="222" t="s">
        <v>167</v>
      </c>
      <c r="E5859" s="199" t="s">
        <v>171</v>
      </c>
      <c r="F5859" s="200"/>
      <c r="G5859" s="200"/>
      <c r="H5859" s="200"/>
      <c r="I5859" s="200">
        <v>46027</v>
      </c>
      <c r="J5859" s="143">
        <f t="shared" si="91"/>
        <v>46027</v>
      </c>
      <c r="K5859" s="202">
        <v>8</v>
      </c>
      <c r="L5859" s="284" t="s">
        <v>15811</v>
      </c>
      <c r="M5859" s="223"/>
      <c r="N5859" s="203"/>
      <c r="O5859" s="222" t="s">
        <v>326</v>
      </c>
    </row>
    <row r="5860" spans="1:15" ht="29.25" customHeight="1">
      <c r="A5860" s="221" t="s">
        <v>100</v>
      </c>
      <c r="B5860" s="221" t="s">
        <v>788</v>
      </c>
      <c r="C5860" s="222" t="s">
        <v>736</v>
      </c>
      <c r="D5860" s="222" t="s">
        <v>167</v>
      </c>
      <c r="E5860" s="199" t="s">
        <v>171</v>
      </c>
      <c r="F5860" s="200"/>
      <c r="G5860" s="200"/>
      <c r="H5860" s="200"/>
      <c r="I5860" s="200">
        <v>46028</v>
      </c>
      <c r="J5860" s="143">
        <f t="shared" si="91"/>
        <v>46028</v>
      </c>
      <c r="K5860" s="202">
        <v>4</v>
      </c>
      <c r="L5860" s="285" t="s">
        <v>15812</v>
      </c>
      <c r="M5860" s="223"/>
      <c r="N5860" s="203"/>
      <c r="O5860" s="222" t="s">
        <v>326</v>
      </c>
    </row>
    <row r="5861" spans="1:15" ht="29.25" customHeight="1">
      <c r="A5861" s="221" t="s">
        <v>100</v>
      </c>
      <c r="B5861" s="221" t="s">
        <v>788</v>
      </c>
      <c r="C5861" s="222" t="s">
        <v>736</v>
      </c>
      <c r="D5861" s="222" t="s">
        <v>167</v>
      </c>
      <c r="E5861" s="199" t="s">
        <v>163</v>
      </c>
      <c r="F5861" s="200" t="s">
        <v>11927</v>
      </c>
      <c r="G5861" s="200" t="s">
        <v>11928</v>
      </c>
      <c r="H5861" s="200" t="s">
        <v>13406</v>
      </c>
      <c r="I5861" s="200">
        <v>46028</v>
      </c>
      <c r="J5861" s="143">
        <f t="shared" si="91"/>
        <v>46028</v>
      </c>
      <c r="K5861" s="202">
        <v>4</v>
      </c>
      <c r="L5861" s="284" t="s">
        <v>15813</v>
      </c>
      <c r="M5861" s="223"/>
      <c r="N5861" s="203">
        <v>25.2</v>
      </c>
      <c r="O5861" s="222" t="s">
        <v>959</v>
      </c>
    </row>
    <row r="5862" spans="1:15" ht="29.25" customHeight="1">
      <c r="A5862" s="221" t="s">
        <v>100</v>
      </c>
      <c r="B5862" s="221" t="s">
        <v>788</v>
      </c>
      <c r="C5862" s="222" t="s">
        <v>736</v>
      </c>
      <c r="D5862" s="222" t="s">
        <v>167</v>
      </c>
      <c r="E5862" s="199" t="s">
        <v>171</v>
      </c>
      <c r="F5862" s="200"/>
      <c r="G5862" s="200"/>
      <c r="H5862" s="200"/>
      <c r="I5862" s="200">
        <v>46029</v>
      </c>
      <c r="J5862" s="143">
        <f t="shared" si="91"/>
        <v>46029</v>
      </c>
      <c r="K5862" s="202">
        <v>5</v>
      </c>
      <c r="L5862" s="285" t="s">
        <v>15814</v>
      </c>
      <c r="M5862" s="223"/>
      <c r="N5862" s="203"/>
      <c r="O5862" s="222" t="s">
        <v>326</v>
      </c>
    </row>
    <row r="5863" spans="1:15" ht="29.25" customHeight="1">
      <c r="A5863" s="221" t="s">
        <v>100</v>
      </c>
      <c r="B5863" s="221" t="s">
        <v>788</v>
      </c>
      <c r="C5863" s="222" t="s">
        <v>736</v>
      </c>
      <c r="D5863" s="222" t="s">
        <v>167</v>
      </c>
      <c r="E5863" s="199" t="s">
        <v>163</v>
      </c>
      <c r="F5863" s="200" t="s">
        <v>11927</v>
      </c>
      <c r="G5863" s="200" t="s">
        <v>11928</v>
      </c>
      <c r="H5863" s="200" t="s">
        <v>13833</v>
      </c>
      <c r="I5863" s="200">
        <v>46029</v>
      </c>
      <c r="J5863" s="143">
        <f t="shared" si="91"/>
        <v>46029</v>
      </c>
      <c r="K5863" s="202">
        <v>1</v>
      </c>
      <c r="L5863" s="285" t="s">
        <v>15815</v>
      </c>
      <c r="M5863" s="223"/>
      <c r="N5863" s="203">
        <v>3.4583333333333299</v>
      </c>
      <c r="O5863" s="222" t="s">
        <v>941</v>
      </c>
    </row>
    <row r="5864" spans="1:15" ht="29.25" customHeight="1">
      <c r="A5864" s="221" t="s">
        <v>100</v>
      </c>
      <c r="B5864" s="221" t="s">
        <v>788</v>
      </c>
      <c r="C5864" s="222" t="s">
        <v>736</v>
      </c>
      <c r="D5864" s="222" t="s">
        <v>167</v>
      </c>
      <c r="E5864" s="199" t="s">
        <v>163</v>
      </c>
      <c r="F5864" s="200" t="s">
        <v>5212</v>
      </c>
      <c r="G5864" s="200" t="s">
        <v>5213</v>
      </c>
      <c r="H5864" s="200" t="s">
        <v>5361</v>
      </c>
      <c r="I5864" s="200">
        <v>46029</v>
      </c>
      <c r="J5864" s="143">
        <f t="shared" si="91"/>
        <v>46029</v>
      </c>
      <c r="K5864" s="202">
        <v>2</v>
      </c>
      <c r="L5864" s="285" t="s">
        <v>15816</v>
      </c>
      <c r="M5864" s="223"/>
      <c r="N5864" s="203">
        <v>6.875</v>
      </c>
      <c r="O5864" s="222" t="s">
        <v>943</v>
      </c>
    </row>
    <row r="5865" spans="1:15" ht="29.25" customHeight="1">
      <c r="A5865" s="221" t="s">
        <v>100</v>
      </c>
      <c r="B5865" s="221" t="s">
        <v>788</v>
      </c>
      <c r="C5865" s="222" t="s">
        <v>736</v>
      </c>
      <c r="D5865" s="222" t="s">
        <v>167</v>
      </c>
      <c r="E5865" s="199" t="s">
        <v>163</v>
      </c>
      <c r="F5865" s="200" t="s">
        <v>5212</v>
      </c>
      <c r="G5865" s="200" t="s">
        <v>5213</v>
      </c>
      <c r="H5865" s="200" t="s">
        <v>5361</v>
      </c>
      <c r="I5865" s="200">
        <v>46030</v>
      </c>
      <c r="J5865" s="143">
        <f t="shared" si="91"/>
        <v>46030</v>
      </c>
      <c r="K5865" s="202">
        <v>4</v>
      </c>
      <c r="L5865" s="285" t="s">
        <v>15817</v>
      </c>
      <c r="M5865" s="223"/>
      <c r="N5865" s="203">
        <v>6.875</v>
      </c>
      <c r="O5865" s="222" t="s">
        <v>943</v>
      </c>
    </row>
    <row r="5866" spans="1:15" ht="29.25" customHeight="1">
      <c r="A5866" s="221" t="s">
        <v>100</v>
      </c>
      <c r="B5866" s="221" t="s">
        <v>788</v>
      </c>
      <c r="C5866" s="222" t="s">
        <v>736</v>
      </c>
      <c r="D5866" s="222" t="s">
        <v>167</v>
      </c>
      <c r="E5866" s="199" t="s">
        <v>163</v>
      </c>
      <c r="F5866" s="200" t="s">
        <v>11927</v>
      </c>
      <c r="G5866" s="200" t="s">
        <v>11928</v>
      </c>
      <c r="H5866" s="200" t="s">
        <v>13406</v>
      </c>
      <c r="I5866" s="200">
        <v>46030</v>
      </c>
      <c r="J5866" s="143">
        <f t="shared" si="91"/>
        <v>46030</v>
      </c>
      <c r="K5866" s="202">
        <v>4</v>
      </c>
      <c r="L5866" s="285" t="s">
        <v>15818</v>
      </c>
      <c r="M5866" s="223"/>
      <c r="N5866" s="203">
        <v>25.2</v>
      </c>
      <c r="O5866" s="222" t="s">
        <v>959</v>
      </c>
    </row>
    <row r="5867" spans="1:15" ht="29.25" customHeight="1">
      <c r="A5867" s="221" t="s">
        <v>100</v>
      </c>
      <c r="B5867" s="221" t="s">
        <v>788</v>
      </c>
      <c r="C5867" s="222" t="s">
        <v>736</v>
      </c>
      <c r="D5867" s="222" t="s">
        <v>167</v>
      </c>
      <c r="E5867" s="199" t="s">
        <v>163</v>
      </c>
      <c r="F5867" s="200" t="s">
        <v>11927</v>
      </c>
      <c r="G5867" s="200" t="s">
        <v>11928</v>
      </c>
      <c r="H5867" s="200" t="s">
        <v>13406</v>
      </c>
      <c r="I5867" s="200">
        <v>46031</v>
      </c>
      <c r="J5867" s="143">
        <f t="shared" si="91"/>
        <v>46031</v>
      </c>
      <c r="K5867" s="202">
        <v>8</v>
      </c>
      <c r="L5867" s="285" t="s">
        <v>15819</v>
      </c>
      <c r="M5867" s="223"/>
      <c r="N5867" s="203">
        <v>25.2</v>
      </c>
      <c r="O5867" s="222" t="s">
        <v>959</v>
      </c>
    </row>
    <row r="5868" spans="1:15" ht="29.25" customHeight="1">
      <c r="A5868" s="221" t="s">
        <v>100</v>
      </c>
      <c r="B5868" s="221" t="s">
        <v>788</v>
      </c>
      <c r="C5868" s="222" t="s">
        <v>736</v>
      </c>
      <c r="D5868" s="222" t="s">
        <v>167</v>
      </c>
      <c r="E5868" s="199" t="s">
        <v>171</v>
      </c>
      <c r="F5868" s="200"/>
      <c r="G5868" s="200"/>
      <c r="H5868" s="200"/>
      <c r="I5868" s="200">
        <v>46034</v>
      </c>
      <c r="J5868" s="143">
        <f t="shared" si="91"/>
        <v>46034</v>
      </c>
      <c r="K5868" s="202">
        <v>1</v>
      </c>
      <c r="L5868" s="284" t="s">
        <v>15820</v>
      </c>
      <c r="M5868" s="223"/>
      <c r="N5868" s="203"/>
      <c r="O5868" s="222" t="s">
        <v>326</v>
      </c>
    </row>
    <row r="5869" spans="1:15" ht="29.25" customHeight="1">
      <c r="A5869" s="221" t="s">
        <v>100</v>
      </c>
      <c r="B5869" s="221" t="s">
        <v>788</v>
      </c>
      <c r="C5869" s="222" t="s">
        <v>736</v>
      </c>
      <c r="D5869" s="222" t="s">
        <v>167</v>
      </c>
      <c r="E5869" s="199" t="s">
        <v>163</v>
      </c>
      <c r="F5869" s="200" t="s">
        <v>5212</v>
      </c>
      <c r="G5869" s="200" t="s">
        <v>5213</v>
      </c>
      <c r="H5869" s="200" t="s">
        <v>5368</v>
      </c>
      <c r="I5869" s="200">
        <v>46034</v>
      </c>
      <c r="J5869" s="143">
        <f t="shared" si="91"/>
        <v>46034</v>
      </c>
      <c r="K5869" s="202">
        <v>5</v>
      </c>
      <c r="L5869" s="285" t="s">
        <v>15821</v>
      </c>
      <c r="M5869" s="223"/>
      <c r="N5869" s="203">
        <v>1.825</v>
      </c>
      <c r="O5869" s="222" t="s">
        <v>943</v>
      </c>
    </row>
    <row r="5870" spans="1:15" ht="29.25" customHeight="1">
      <c r="A5870" s="221" t="s">
        <v>100</v>
      </c>
      <c r="B5870" s="221" t="s">
        <v>788</v>
      </c>
      <c r="C5870" s="222" t="s">
        <v>736</v>
      </c>
      <c r="D5870" s="222" t="s">
        <v>167</v>
      </c>
      <c r="E5870" s="199" t="s">
        <v>163</v>
      </c>
      <c r="F5870" s="200" t="s">
        <v>11927</v>
      </c>
      <c r="G5870" s="200" t="s">
        <v>11928</v>
      </c>
      <c r="H5870" s="200" t="s">
        <v>13406</v>
      </c>
      <c r="I5870" s="200">
        <v>46034</v>
      </c>
      <c r="J5870" s="143">
        <f t="shared" si="91"/>
        <v>46034</v>
      </c>
      <c r="K5870" s="202">
        <v>2</v>
      </c>
      <c r="L5870" s="285" t="s">
        <v>15822</v>
      </c>
      <c r="M5870" s="223"/>
      <c r="N5870" s="203">
        <v>25.2</v>
      </c>
      <c r="O5870" s="222" t="s">
        <v>959</v>
      </c>
    </row>
    <row r="5871" spans="1:15" ht="29.25" customHeight="1">
      <c r="A5871" s="221" t="s">
        <v>100</v>
      </c>
      <c r="B5871" s="221" t="s">
        <v>788</v>
      </c>
      <c r="C5871" s="222" t="s">
        <v>736</v>
      </c>
      <c r="D5871" s="222" t="s">
        <v>167</v>
      </c>
      <c r="E5871" s="199" t="s">
        <v>177</v>
      </c>
      <c r="F5871" s="200"/>
      <c r="G5871" s="200"/>
      <c r="H5871" s="200"/>
      <c r="I5871" s="200">
        <v>46035</v>
      </c>
      <c r="J5871" s="143">
        <f t="shared" si="91"/>
        <v>46035</v>
      </c>
      <c r="K5871" s="202">
        <v>1</v>
      </c>
      <c r="L5871" s="285" t="s">
        <v>15823</v>
      </c>
      <c r="M5871" s="223"/>
      <c r="N5871" s="203"/>
      <c r="O5871" s="222" t="s">
        <v>326</v>
      </c>
    </row>
    <row r="5872" spans="1:15" ht="29.25" customHeight="1">
      <c r="A5872" s="221" t="s">
        <v>100</v>
      </c>
      <c r="B5872" s="221" t="s">
        <v>788</v>
      </c>
      <c r="C5872" s="222" t="s">
        <v>736</v>
      </c>
      <c r="D5872" s="222" t="s">
        <v>167</v>
      </c>
      <c r="E5872" s="199" t="s">
        <v>171</v>
      </c>
      <c r="F5872" s="200"/>
      <c r="G5872" s="200"/>
      <c r="H5872" s="200"/>
      <c r="I5872" s="200">
        <v>46035</v>
      </c>
      <c r="J5872" s="143">
        <f t="shared" si="91"/>
        <v>46035</v>
      </c>
      <c r="K5872" s="202">
        <v>2</v>
      </c>
      <c r="L5872" s="285" t="s">
        <v>15824</v>
      </c>
      <c r="M5872" s="223"/>
      <c r="N5872" s="203"/>
      <c r="O5872" s="222" t="s">
        <v>326</v>
      </c>
    </row>
    <row r="5873" spans="1:15" ht="29.25" customHeight="1">
      <c r="A5873" s="221" t="s">
        <v>100</v>
      </c>
      <c r="B5873" s="221" t="s">
        <v>788</v>
      </c>
      <c r="C5873" s="222" t="s">
        <v>736</v>
      </c>
      <c r="D5873" s="222" t="s">
        <v>167</v>
      </c>
      <c r="E5873" s="199" t="s">
        <v>163</v>
      </c>
      <c r="F5873" s="200" t="s">
        <v>5212</v>
      </c>
      <c r="G5873" s="200" t="s">
        <v>5213</v>
      </c>
      <c r="H5873" s="200" t="s">
        <v>5368</v>
      </c>
      <c r="I5873" s="200">
        <v>46035</v>
      </c>
      <c r="J5873" s="143">
        <f t="shared" si="91"/>
        <v>46035</v>
      </c>
      <c r="K5873" s="202">
        <v>4</v>
      </c>
      <c r="L5873" s="285" t="s">
        <v>15825</v>
      </c>
      <c r="M5873" s="223"/>
      <c r="N5873" s="203">
        <v>1.825</v>
      </c>
      <c r="O5873" s="222" t="s">
        <v>943</v>
      </c>
    </row>
    <row r="5874" spans="1:15" ht="29.25" customHeight="1">
      <c r="A5874" s="221" t="s">
        <v>100</v>
      </c>
      <c r="B5874" s="221" t="s">
        <v>788</v>
      </c>
      <c r="C5874" s="222" t="s">
        <v>736</v>
      </c>
      <c r="D5874" s="222" t="s">
        <v>167</v>
      </c>
      <c r="E5874" s="199" t="s">
        <v>163</v>
      </c>
      <c r="F5874" s="200" t="s">
        <v>11927</v>
      </c>
      <c r="G5874" s="200" t="s">
        <v>11928</v>
      </c>
      <c r="H5874" s="200" t="s">
        <v>13406</v>
      </c>
      <c r="I5874" s="200">
        <v>46035</v>
      </c>
      <c r="J5874" s="143">
        <f t="shared" si="91"/>
        <v>46035</v>
      </c>
      <c r="K5874" s="202">
        <v>1</v>
      </c>
      <c r="L5874" s="285" t="s">
        <v>15826</v>
      </c>
      <c r="M5874" s="223"/>
      <c r="N5874" s="203">
        <v>25.2</v>
      </c>
      <c r="O5874" s="222" t="s">
        <v>959</v>
      </c>
    </row>
    <row r="5875" spans="1:15" ht="29.25" customHeight="1">
      <c r="A5875" s="221" t="s">
        <v>100</v>
      </c>
      <c r="B5875" s="221" t="s">
        <v>788</v>
      </c>
      <c r="C5875" s="222" t="s">
        <v>736</v>
      </c>
      <c r="D5875" s="222" t="s">
        <v>167</v>
      </c>
      <c r="E5875" s="199" t="s">
        <v>163</v>
      </c>
      <c r="F5875" s="200" t="s">
        <v>5212</v>
      </c>
      <c r="G5875" s="200" t="s">
        <v>5213</v>
      </c>
      <c r="H5875" s="200" t="s">
        <v>5368</v>
      </c>
      <c r="I5875" s="200">
        <v>46036</v>
      </c>
      <c r="J5875" s="143">
        <f t="shared" si="91"/>
        <v>46036</v>
      </c>
      <c r="K5875" s="202">
        <v>3</v>
      </c>
      <c r="L5875" s="285" t="s">
        <v>15827</v>
      </c>
      <c r="M5875" s="223"/>
      <c r="N5875" s="203">
        <v>1.825</v>
      </c>
      <c r="O5875" s="222" t="s">
        <v>943</v>
      </c>
    </row>
    <row r="5876" spans="1:15" ht="29.25" customHeight="1">
      <c r="A5876" s="221" t="s">
        <v>100</v>
      </c>
      <c r="B5876" s="221" t="s">
        <v>788</v>
      </c>
      <c r="C5876" s="222" t="s">
        <v>736</v>
      </c>
      <c r="D5876" s="222" t="s">
        <v>167</v>
      </c>
      <c r="E5876" s="199" t="s">
        <v>163</v>
      </c>
      <c r="F5876" s="200" t="s">
        <v>5212</v>
      </c>
      <c r="G5876" s="200" t="s">
        <v>5213</v>
      </c>
      <c r="H5876" s="200" t="s">
        <v>5361</v>
      </c>
      <c r="I5876" s="200">
        <v>46036</v>
      </c>
      <c r="J5876" s="143">
        <f t="shared" si="91"/>
        <v>46036</v>
      </c>
      <c r="K5876" s="202">
        <v>5</v>
      </c>
      <c r="L5876" s="285" t="s">
        <v>15828</v>
      </c>
      <c r="M5876" s="223"/>
      <c r="N5876" s="203">
        <v>6.875</v>
      </c>
      <c r="O5876" s="222" t="s">
        <v>943</v>
      </c>
    </row>
    <row r="5877" spans="1:15" ht="29.25" customHeight="1">
      <c r="A5877" s="221" t="s">
        <v>100</v>
      </c>
      <c r="B5877" s="221" t="s">
        <v>788</v>
      </c>
      <c r="C5877" s="222" t="s">
        <v>736</v>
      </c>
      <c r="D5877" s="222" t="s">
        <v>167</v>
      </c>
      <c r="E5877" s="199" t="s">
        <v>171</v>
      </c>
      <c r="F5877" s="200"/>
      <c r="G5877" s="200"/>
      <c r="H5877" s="200"/>
      <c r="I5877" s="200">
        <v>46037</v>
      </c>
      <c r="J5877" s="143">
        <f t="shared" si="91"/>
        <v>46037</v>
      </c>
      <c r="K5877" s="202">
        <v>4</v>
      </c>
      <c r="L5877" s="285" t="s">
        <v>16124</v>
      </c>
      <c r="M5877" s="223"/>
      <c r="N5877" s="203"/>
      <c r="O5877" s="222" t="s">
        <v>326</v>
      </c>
    </row>
    <row r="5878" spans="1:15" ht="29.25" customHeight="1">
      <c r="A5878" s="221" t="s">
        <v>100</v>
      </c>
      <c r="B5878" s="221" t="s">
        <v>788</v>
      </c>
      <c r="C5878" s="222" t="s">
        <v>736</v>
      </c>
      <c r="D5878" s="222" t="s">
        <v>167</v>
      </c>
      <c r="E5878" s="199" t="s">
        <v>163</v>
      </c>
      <c r="F5878" s="200" t="s">
        <v>5212</v>
      </c>
      <c r="G5878" s="200" t="s">
        <v>5213</v>
      </c>
      <c r="H5878" s="200" t="s">
        <v>5361</v>
      </c>
      <c r="I5878" s="200">
        <v>46037</v>
      </c>
      <c r="J5878" s="143">
        <f t="shared" si="91"/>
        <v>46037</v>
      </c>
      <c r="K5878" s="202">
        <v>4</v>
      </c>
      <c r="L5878" s="285" t="s">
        <v>16125</v>
      </c>
      <c r="M5878" s="223"/>
      <c r="N5878" s="203">
        <v>6.875</v>
      </c>
      <c r="O5878" s="222" t="s">
        <v>943</v>
      </c>
    </row>
    <row r="5879" spans="1:15" ht="29.25" customHeight="1">
      <c r="A5879" s="221" t="s">
        <v>100</v>
      </c>
      <c r="B5879" s="221" t="s">
        <v>788</v>
      </c>
      <c r="C5879" s="222" t="s">
        <v>736</v>
      </c>
      <c r="D5879" s="222" t="s">
        <v>167</v>
      </c>
      <c r="E5879" s="199" t="s">
        <v>163</v>
      </c>
      <c r="F5879" s="200" t="s">
        <v>5212</v>
      </c>
      <c r="G5879" s="200" t="s">
        <v>5213</v>
      </c>
      <c r="H5879" s="200" t="s">
        <v>5368</v>
      </c>
      <c r="I5879" s="200">
        <v>46038</v>
      </c>
      <c r="J5879" s="143">
        <f t="shared" si="91"/>
        <v>46038</v>
      </c>
      <c r="K5879" s="202">
        <v>8</v>
      </c>
      <c r="L5879" s="285" t="s">
        <v>16126</v>
      </c>
      <c r="M5879" s="223"/>
      <c r="N5879" s="203">
        <v>1.825</v>
      </c>
      <c r="O5879" s="222" t="s">
        <v>943</v>
      </c>
    </row>
    <row r="5880" spans="1:15" ht="29.25" customHeight="1">
      <c r="A5880" s="221" t="s">
        <v>100</v>
      </c>
      <c r="B5880" s="221" t="s">
        <v>788</v>
      </c>
      <c r="C5880" s="222" t="s">
        <v>736</v>
      </c>
      <c r="D5880" s="222" t="s">
        <v>167</v>
      </c>
      <c r="E5880" s="199" t="s">
        <v>171</v>
      </c>
      <c r="F5880" s="200"/>
      <c r="G5880" s="200"/>
      <c r="H5880" s="200"/>
      <c r="I5880" s="200">
        <v>46041</v>
      </c>
      <c r="J5880" s="143">
        <f t="shared" si="91"/>
        <v>46041</v>
      </c>
      <c r="K5880" s="202">
        <v>8</v>
      </c>
      <c r="L5880" s="285" t="s">
        <v>16127</v>
      </c>
      <c r="M5880" s="223"/>
      <c r="N5880" s="203"/>
      <c r="O5880" s="222" t="s">
        <v>326</v>
      </c>
    </row>
    <row r="5881" spans="1:15" ht="29.25" customHeight="1">
      <c r="A5881" s="221" t="s">
        <v>100</v>
      </c>
      <c r="B5881" s="221" t="s">
        <v>788</v>
      </c>
      <c r="C5881" s="222" t="s">
        <v>736</v>
      </c>
      <c r="D5881" s="222" t="s">
        <v>167</v>
      </c>
      <c r="E5881" s="199" t="s">
        <v>171</v>
      </c>
      <c r="F5881" s="200"/>
      <c r="G5881" s="200"/>
      <c r="H5881" s="200"/>
      <c r="I5881" s="200">
        <v>46042</v>
      </c>
      <c r="J5881" s="143">
        <f t="shared" si="91"/>
        <v>46042</v>
      </c>
      <c r="K5881" s="202">
        <v>4</v>
      </c>
      <c r="L5881" s="285" t="s">
        <v>16128</v>
      </c>
      <c r="M5881" s="223"/>
      <c r="N5881" s="203"/>
      <c r="O5881" s="222" t="s">
        <v>326</v>
      </c>
    </row>
    <row r="5882" spans="1:15" ht="29.25" customHeight="1">
      <c r="A5882" s="221" t="s">
        <v>100</v>
      </c>
      <c r="B5882" s="221" t="s">
        <v>788</v>
      </c>
      <c r="C5882" s="222" t="s">
        <v>736</v>
      </c>
      <c r="D5882" s="222" t="s">
        <v>167</v>
      </c>
      <c r="E5882" s="199" t="s">
        <v>163</v>
      </c>
      <c r="F5882" s="200" t="s">
        <v>5212</v>
      </c>
      <c r="G5882" s="200" t="s">
        <v>5213</v>
      </c>
      <c r="H5882" s="200" t="s">
        <v>5361</v>
      </c>
      <c r="I5882" s="200">
        <v>46042</v>
      </c>
      <c r="J5882" s="143">
        <f t="shared" si="91"/>
        <v>46042</v>
      </c>
      <c r="K5882" s="202">
        <v>4</v>
      </c>
      <c r="L5882" s="285" t="s">
        <v>16129</v>
      </c>
      <c r="M5882" s="223"/>
      <c r="N5882" s="203">
        <v>6.875</v>
      </c>
      <c r="O5882" s="222" t="s">
        <v>943</v>
      </c>
    </row>
    <row r="5883" spans="1:15" ht="29.25" customHeight="1">
      <c r="A5883" s="221" t="s">
        <v>100</v>
      </c>
      <c r="B5883" s="221" t="s">
        <v>788</v>
      </c>
      <c r="C5883" s="222" t="s">
        <v>736</v>
      </c>
      <c r="D5883" s="222" t="s">
        <v>167</v>
      </c>
      <c r="E5883" s="199" t="s">
        <v>171</v>
      </c>
      <c r="F5883" s="200"/>
      <c r="G5883" s="200"/>
      <c r="H5883" s="200"/>
      <c r="I5883" s="200">
        <v>46043</v>
      </c>
      <c r="J5883" s="143">
        <f t="shared" si="91"/>
        <v>46043</v>
      </c>
      <c r="K5883" s="202">
        <v>4</v>
      </c>
      <c r="L5883" s="284" t="s">
        <v>16130</v>
      </c>
      <c r="M5883" s="223"/>
      <c r="N5883" s="203"/>
      <c r="O5883" s="222" t="s">
        <v>326</v>
      </c>
    </row>
    <row r="5884" spans="1:15" ht="29.25" customHeight="1">
      <c r="A5884" s="221" t="s">
        <v>100</v>
      </c>
      <c r="B5884" s="221" t="s">
        <v>788</v>
      </c>
      <c r="C5884" s="222" t="s">
        <v>736</v>
      </c>
      <c r="D5884" s="222" t="s">
        <v>167</v>
      </c>
      <c r="E5884" s="199" t="s">
        <v>163</v>
      </c>
      <c r="F5884" s="200" t="s">
        <v>5212</v>
      </c>
      <c r="G5884" s="200" t="s">
        <v>5213</v>
      </c>
      <c r="H5884" s="200" t="s">
        <v>5361</v>
      </c>
      <c r="I5884" s="200">
        <v>46043</v>
      </c>
      <c r="J5884" s="143">
        <f t="shared" si="91"/>
        <v>46043</v>
      </c>
      <c r="K5884" s="202">
        <v>4</v>
      </c>
      <c r="L5884" s="285" t="s">
        <v>16131</v>
      </c>
      <c r="M5884" s="223"/>
      <c r="N5884" s="203">
        <v>6.875</v>
      </c>
      <c r="O5884" s="222" t="s">
        <v>943</v>
      </c>
    </row>
    <row r="5885" spans="1:15" ht="29.25" customHeight="1">
      <c r="A5885" s="221" t="s">
        <v>100</v>
      </c>
      <c r="B5885" s="221" t="s">
        <v>794</v>
      </c>
      <c r="C5885" s="222" t="s">
        <v>758</v>
      </c>
      <c r="D5885" s="222" t="s">
        <v>167</v>
      </c>
      <c r="E5885" s="199" t="s">
        <v>163</v>
      </c>
      <c r="F5885" s="200" t="s">
        <v>670</v>
      </c>
      <c r="G5885" s="200" t="s">
        <v>671</v>
      </c>
      <c r="H5885" s="200" t="s">
        <v>687</v>
      </c>
      <c r="I5885" s="200">
        <v>45470</v>
      </c>
      <c r="J5885" s="143">
        <f t="shared" si="91"/>
        <v>45470</v>
      </c>
      <c r="K5885" s="202">
        <v>10</v>
      </c>
      <c r="L5885" s="285" t="s">
        <v>819</v>
      </c>
      <c r="M5885" s="223"/>
      <c r="N5885" s="203">
        <v>0.25</v>
      </c>
      <c r="O5885" s="222" t="s">
        <v>943</v>
      </c>
    </row>
    <row r="5886" spans="1:15" ht="29.25" customHeight="1">
      <c r="A5886" s="221" t="s">
        <v>100</v>
      </c>
      <c r="B5886" s="221" t="s">
        <v>794</v>
      </c>
      <c r="C5886" s="222" t="s">
        <v>758</v>
      </c>
      <c r="D5886" s="222" t="s">
        <v>167</v>
      </c>
      <c r="E5886" s="199" t="s">
        <v>166</v>
      </c>
      <c r="F5886" s="200"/>
      <c r="G5886" s="200"/>
      <c r="H5886" s="200"/>
      <c r="I5886" s="200">
        <v>45471</v>
      </c>
      <c r="J5886" s="143">
        <f t="shared" si="91"/>
        <v>45471</v>
      </c>
      <c r="K5886" s="202">
        <v>1</v>
      </c>
      <c r="L5886" s="285" t="s">
        <v>820</v>
      </c>
      <c r="M5886" s="223"/>
      <c r="N5886" s="203"/>
      <c r="O5886" s="222" t="s">
        <v>326</v>
      </c>
    </row>
    <row r="5887" spans="1:15" ht="29.25" customHeight="1">
      <c r="A5887" s="221" t="s">
        <v>100</v>
      </c>
      <c r="B5887" s="221" t="s">
        <v>794</v>
      </c>
      <c r="C5887" s="222" t="s">
        <v>758</v>
      </c>
      <c r="D5887" s="222" t="s">
        <v>167</v>
      </c>
      <c r="E5887" s="199" t="s">
        <v>163</v>
      </c>
      <c r="F5887" s="200" t="s">
        <v>670</v>
      </c>
      <c r="G5887" s="200" t="s">
        <v>671</v>
      </c>
      <c r="H5887" s="200" t="s">
        <v>684</v>
      </c>
      <c r="I5887" s="200">
        <v>45471</v>
      </c>
      <c r="J5887" s="143">
        <f t="shared" si="91"/>
        <v>45471</v>
      </c>
      <c r="K5887" s="202">
        <v>7</v>
      </c>
      <c r="L5887" s="285" t="s">
        <v>819</v>
      </c>
      <c r="M5887" s="223"/>
      <c r="N5887" s="203">
        <v>2.5833333333333299</v>
      </c>
      <c r="O5887" s="222" t="s">
        <v>964</v>
      </c>
    </row>
    <row r="5888" spans="1:15" ht="29.25" customHeight="1">
      <c r="A5888" s="221" t="s">
        <v>100</v>
      </c>
      <c r="B5888" s="221" t="s">
        <v>794</v>
      </c>
      <c r="C5888" s="222" t="s">
        <v>758</v>
      </c>
      <c r="D5888" s="222" t="s">
        <v>167</v>
      </c>
      <c r="E5888" s="199" t="s">
        <v>176</v>
      </c>
      <c r="F5888" s="200"/>
      <c r="G5888" s="200"/>
      <c r="H5888" s="200"/>
      <c r="I5888" s="200">
        <v>45474</v>
      </c>
      <c r="J5888" s="143">
        <f t="shared" si="91"/>
        <v>45474</v>
      </c>
      <c r="K5888" s="202">
        <v>2</v>
      </c>
      <c r="L5888" s="285" t="s">
        <v>821</v>
      </c>
      <c r="M5888" s="223"/>
      <c r="N5888" s="203"/>
      <c r="O5888" s="222" t="s">
        <v>326</v>
      </c>
    </row>
    <row r="5889" spans="1:15" ht="29.25" customHeight="1">
      <c r="A5889" s="221" t="s">
        <v>100</v>
      </c>
      <c r="B5889" s="221" t="s">
        <v>794</v>
      </c>
      <c r="C5889" s="222" t="s">
        <v>758</v>
      </c>
      <c r="D5889" s="222" t="s">
        <v>167</v>
      </c>
      <c r="E5889" s="199" t="s">
        <v>163</v>
      </c>
      <c r="F5889" s="200" t="s">
        <v>670</v>
      </c>
      <c r="G5889" s="200" t="s">
        <v>671</v>
      </c>
      <c r="H5889" s="200" t="s">
        <v>684</v>
      </c>
      <c r="I5889" s="200">
        <v>45474</v>
      </c>
      <c r="J5889" s="143">
        <f t="shared" si="91"/>
        <v>45474</v>
      </c>
      <c r="K5889" s="202">
        <v>8</v>
      </c>
      <c r="L5889" s="285" t="s">
        <v>822</v>
      </c>
      <c r="M5889" s="223"/>
      <c r="N5889" s="203">
        <v>2.5833333333333299</v>
      </c>
      <c r="O5889" s="222" t="s">
        <v>964</v>
      </c>
    </row>
    <row r="5890" spans="1:15" ht="29.25" customHeight="1">
      <c r="A5890" s="221" t="s">
        <v>100</v>
      </c>
      <c r="B5890" s="221" t="s">
        <v>794</v>
      </c>
      <c r="C5890" s="222" t="s">
        <v>758</v>
      </c>
      <c r="D5890" s="222" t="s">
        <v>167</v>
      </c>
      <c r="E5890" s="199" t="s">
        <v>166</v>
      </c>
      <c r="F5890" s="200"/>
      <c r="G5890" s="200"/>
      <c r="H5890" s="200"/>
      <c r="I5890" s="200">
        <v>45475</v>
      </c>
      <c r="J5890" s="143">
        <f t="shared" si="91"/>
        <v>45475</v>
      </c>
      <c r="K5890" s="202">
        <v>8</v>
      </c>
      <c r="L5890" s="284" t="s">
        <v>1114</v>
      </c>
      <c r="M5890" s="223"/>
      <c r="N5890" s="203"/>
      <c r="O5890" s="222" t="s">
        <v>326</v>
      </c>
    </row>
    <row r="5891" spans="1:15" ht="29.25" customHeight="1">
      <c r="A5891" s="221" t="s">
        <v>100</v>
      </c>
      <c r="B5891" s="221" t="s">
        <v>794</v>
      </c>
      <c r="C5891" s="222" t="s">
        <v>758</v>
      </c>
      <c r="D5891" s="222" t="s">
        <v>167</v>
      </c>
      <c r="E5891" s="199" t="s">
        <v>163</v>
      </c>
      <c r="F5891" s="200" t="s">
        <v>642</v>
      </c>
      <c r="G5891" s="200" t="s">
        <v>754</v>
      </c>
      <c r="H5891" s="200"/>
      <c r="I5891" s="200">
        <v>45476</v>
      </c>
      <c r="J5891" s="143">
        <f t="shared" ref="J5891:J5954" si="92">I5891</f>
        <v>45476</v>
      </c>
      <c r="K5891" s="202">
        <v>8</v>
      </c>
      <c r="L5891" s="284" t="s">
        <v>1115</v>
      </c>
      <c r="M5891" s="223"/>
      <c r="N5891" s="203"/>
      <c r="O5891" s="222" t="s">
        <v>326</v>
      </c>
    </row>
    <row r="5892" spans="1:15" ht="29.25" customHeight="1">
      <c r="A5892" s="221" t="s">
        <v>100</v>
      </c>
      <c r="B5892" s="221" t="s">
        <v>794</v>
      </c>
      <c r="C5892" s="222" t="s">
        <v>758</v>
      </c>
      <c r="D5892" s="222" t="s">
        <v>167</v>
      </c>
      <c r="E5892" s="199" t="s">
        <v>166</v>
      </c>
      <c r="F5892" s="200"/>
      <c r="G5892" s="200"/>
      <c r="H5892" s="200"/>
      <c r="I5892" s="200">
        <v>45477</v>
      </c>
      <c r="J5892" s="143">
        <f t="shared" si="92"/>
        <v>45477</v>
      </c>
      <c r="K5892" s="202">
        <v>8</v>
      </c>
      <c r="L5892" s="285" t="s">
        <v>865</v>
      </c>
      <c r="M5892" s="223"/>
      <c r="N5892" s="203"/>
      <c r="O5892" s="222" t="s">
        <v>326</v>
      </c>
    </row>
    <row r="5893" spans="1:15" ht="29.25" customHeight="1">
      <c r="A5893" s="221" t="s">
        <v>100</v>
      </c>
      <c r="B5893" s="221" t="s">
        <v>794</v>
      </c>
      <c r="C5893" s="222" t="s">
        <v>758</v>
      </c>
      <c r="D5893" s="222" t="s">
        <v>167</v>
      </c>
      <c r="E5893" s="199" t="s">
        <v>163</v>
      </c>
      <c r="F5893" s="200" t="s">
        <v>642</v>
      </c>
      <c r="G5893" s="200" t="s">
        <v>754</v>
      </c>
      <c r="H5893" s="200"/>
      <c r="I5893" s="200">
        <v>45477</v>
      </c>
      <c r="J5893" s="143">
        <f t="shared" si="92"/>
        <v>45477</v>
      </c>
      <c r="K5893" s="202">
        <v>1</v>
      </c>
      <c r="L5893" s="285" t="s">
        <v>866</v>
      </c>
      <c r="M5893" s="223"/>
      <c r="N5893" s="203"/>
      <c r="O5893" s="222" t="s">
        <v>326</v>
      </c>
    </row>
    <row r="5894" spans="1:15" ht="29.25" customHeight="1">
      <c r="A5894" s="221" t="s">
        <v>100</v>
      </c>
      <c r="B5894" s="221" t="s">
        <v>794</v>
      </c>
      <c r="C5894" s="222" t="s">
        <v>758</v>
      </c>
      <c r="D5894" s="222" t="s">
        <v>167</v>
      </c>
      <c r="E5894" s="199" t="s">
        <v>163</v>
      </c>
      <c r="F5894" s="200" t="s">
        <v>670</v>
      </c>
      <c r="G5894" s="200" t="s">
        <v>671</v>
      </c>
      <c r="H5894" s="200" t="s">
        <v>683</v>
      </c>
      <c r="I5894" s="200">
        <v>45477</v>
      </c>
      <c r="J5894" s="143">
        <f t="shared" si="92"/>
        <v>45477</v>
      </c>
      <c r="K5894" s="202">
        <v>1</v>
      </c>
      <c r="L5894" s="285" t="s">
        <v>822</v>
      </c>
      <c r="M5894" s="223"/>
      <c r="N5894" s="203">
        <v>1.4583333333333299</v>
      </c>
      <c r="O5894" s="222" t="s">
        <v>964</v>
      </c>
    </row>
    <row r="5895" spans="1:15" ht="29.25" customHeight="1">
      <c r="A5895" s="221" t="s">
        <v>100</v>
      </c>
      <c r="B5895" s="221" t="s">
        <v>794</v>
      </c>
      <c r="C5895" s="222" t="s">
        <v>758</v>
      </c>
      <c r="D5895" s="222" t="s">
        <v>167</v>
      </c>
      <c r="E5895" s="199" t="s">
        <v>163</v>
      </c>
      <c r="F5895" s="200" t="s">
        <v>680</v>
      </c>
      <c r="G5895" s="200" t="s">
        <v>681</v>
      </c>
      <c r="H5895" s="200"/>
      <c r="I5895" s="200">
        <v>45478</v>
      </c>
      <c r="J5895" s="143">
        <f t="shared" si="92"/>
        <v>45478</v>
      </c>
      <c r="K5895" s="202">
        <v>3</v>
      </c>
      <c r="L5895" s="285" t="s">
        <v>1116</v>
      </c>
      <c r="M5895" s="223"/>
      <c r="N5895" s="203"/>
      <c r="O5895" s="222" t="s">
        <v>326</v>
      </c>
    </row>
    <row r="5896" spans="1:15" ht="29.25" customHeight="1">
      <c r="A5896" s="221" t="s">
        <v>100</v>
      </c>
      <c r="B5896" s="221" t="s">
        <v>794</v>
      </c>
      <c r="C5896" s="222" t="s">
        <v>758</v>
      </c>
      <c r="D5896" s="222" t="s">
        <v>167</v>
      </c>
      <c r="E5896" s="199" t="s">
        <v>163</v>
      </c>
      <c r="F5896" s="200" t="s">
        <v>670</v>
      </c>
      <c r="G5896" s="200" t="s">
        <v>671</v>
      </c>
      <c r="H5896" s="200" t="s">
        <v>683</v>
      </c>
      <c r="I5896" s="200">
        <v>45478</v>
      </c>
      <c r="J5896" s="143">
        <f t="shared" si="92"/>
        <v>45478</v>
      </c>
      <c r="K5896" s="202">
        <v>5</v>
      </c>
      <c r="L5896" s="285" t="s">
        <v>822</v>
      </c>
      <c r="M5896" s="223"/>
      <c r="N5896" s="203">
        <v>1.4583333333333299</v>
      </c>
      <c r="O5896" s="222" t="s">
        <v>964</v>
      </c>
    </row>
    <row r="5897" spans="1:15" ht="29.25" customHeight="1">
      <c r="A5897" s="221" t="s">
        <v>100</v>
      </c>
      <c r="B5897" s="221" t="s">
        <v>794</v>
      </c>
      <c r="C5897" s="222" t="s">
        <v>758</v>
      </c>
      <c r="D5897" s="222" t="s">
        <v>167</v>
      </c>
      <c r="E5897" s="199" t="s">
        <v>163</v>
      </c>
      <c r="F5897" s="200" t="s">
        <v>680</v>
      </c>
      <c r="G5897" s="200" t="s">
        <v>681</v>
      </c>
      <c r="H5897" s="200"/>
      <c r="I5897" s="200">
        <v>45481</v>
      </c>
      <c r="J5897" s="143">
        <f t="shared" si="92"/>
        <v>45481</v>
      </c>
      <c r="K5897" s="202">
        <v>6</v>
      </c>
      <c r="L5897" s="285" t="s">
        <v>1116</v>
      </c>
      <c r="M5897" s="223"/>
      <c r="N5897" s="203"/>
      <c r="O5897" s="222" t="s">
        <v>326</v>
      </c>
    </row>
    <row r="5898" spans="1:15" ht="29.25" customHeight="1">
      <c r="A5898" s="221" t="s">
        <v>100</v>
      </c>
      <c r="B5898" s="221" t="s">
        <v>794</v>
      </c>
      <c r="C5898" s="222" t="s">
        <v>758</v>
      </c>
      <c r="D5898" s="222" t="s">
        <v>167</v>
      </c>
      <c r="E5898" s="199" t="s">
        <v>163</v>
      </c>
      <c r="F5898" s="200" t="s">
        <v>670</v>
      </c>
      <c r="G5898" s="200" t="s">
        <v>671</v>
      </c>
      <c r="H5898" s="200"/>
      <c r="I5898" s="200">
        <v>45481</v>
      </c>
      <c r="J5898" s="143">
        <f t="shared" si="92"/>
        <v>45481</v>
      </c>
      <c r="K5898" s="202">
        <v>2</v>
      </c>
      <c r="L5898" s="285" t="s">
        <v>822</v>
      </c>
      <c r="M5898" s="223"/>
      <c r="N5898" s="203"/>
      <c r="O5898" s="222" t="s">
        <v>326</v>
      </c>
    </row>
    <row r="5899" spans="1:15" ht="29.25" customHeight="1">
      <c r="A5899" s="221" t="s">
        <v>100</v>
      </c>
      <c r="B5899" s="221" t="s">
        <v>794</v>
      </c>
      <c r="C5899" s="222" t="s">
        <v>758</v>
      </c>
      <c r="D5899" s="222" t="s">
        <v>167</v>
      </c>
      <c r="E5899" s="199" t="s">
        <v>163</v>
      </c>
      <c r="F5899" s="200" t="s">
        <v>680</v>
      </c>
      <c r="G5899" s="200" t="s">
        <v>681</v>
      </c>
      <c r="H5899" s="200"/>
      <c r="I5899" s="200">
        <v>45482</v>
      </c>
      <c r="J5899" s="143">
        <f t="shared" si="92"/>
        <v>45482</v>
      </c>
      <c r="K5899" s="202">
        <v>10</v>
      </c>
      <c r="L5899" s="285" t="s">
        <v>1116</v>
      </c>
      <c r="M5899" s="223"/>
      <c r="N5899" s="203"/>
      <c r="O5899" s="222" t="s">
        <v>326</v>
      </c>
    </row>
    <row r="5900" spans="1:15" ht="29.25" customHeight="1">
      <c r="A5900" s="221" t="s">
        <v>100</v>
      </c>
      <c r="B5900" s="221" t="s">
        <v>794</v>
      </c>
      <c r="C5900" s="222" t="s">
        <v>758</v>
      </c>
      <c r="D5900" s="222" t="s">
        <v>167</v>
      </c>
      <c r="E5900" s="199" t="s">
        <v>163</v>
      </c>
      <c r="F5900" s="200" t="s">
        <v>680</v>
      </c>
      <c r="G5900" s="200" t="s">
        <v>681</v>
      </c>
      <c r="H5900" s="200"/>
      <c r="I5900" s="200">
        <v>45483</v>
      </c>
      <c r="J5900" s="143">
        <f t="shared" si="92"/>
        <v>45483</v>
      </c>
      <c r="K5900" s="202">
        <v>8</v>
      </c>
      <c r="L5900" s="285" t="s">
        <v>1116</v>
      </c>
      <c r="M5900" s="223"/>
      <c r="N5900" s="203"/>
      <c r="O5900" s="222" t="s">
        <v>326</v>
      </c>
    </row>
    <row r="5901" spans="1:15" ht="29.25" customHeight="1">
      <c r="A5901" s="221" t="s">
        <v>100</v>
      </c>
      <c r="B5901" s="221" t="s">
        <v>794</v>
      </c>
      <c r="C5901" s="222" t="s">
        <v>758</v>
      </c>
      <c r="D5901" s="222" t="s">
        <v>167</v>
      </c>
      <c r="E5901" s="199" t="s">
        <v>166</v>
      </c>
      <c r="F5901" s="200"/>
      <c r="G5901" s="200"/>
      <c r="H5901" s="200"/>
      <c r="I5901" s="200">
        <v>45483</v>
      </c>
      <c r="J5901" s="143">
        <f t="shared" si="92"/>
        <v>45483</v>
      </c>
      <c r="K5901" s="202">
        <v>1</v>
      </c>
      <c r="L5901" s="285" t="s">
        <v>1117</v>
      </c>
      <c r="M5901" s="223"/>
      <c r="N5901" s="203"/>
      <c r="O5901" s="222" t="s">
        <v>326</v>
      </c>
    </row>
    <row r="5902" spans="1:15" ht="29.25" customHeight="1">
      <c r="A5902" s="221" t="s">
        <v>100</v>
      </c>
      <c r="B5902" s="221" t="s">
        <v>794</v>
      </c>
      <c r="C5902" s="222" t="s">
        <v>758</v>
      </c>
      <c r="D5902" s="222" t="s">
        <v>167</v>
      </c>
      <c r="E5902" s="199" t="s">
        <v>166</v>
      </c>
      <c r="F5902" s="200"/>
      <c r="G5902" s="200"/>
      <c r="H5902" s="200"/>
      <c r="I5902" s="200">
        <v>45484</v>
      </c>
      <c r="J5902" s="143">
        <f t="shared" si="92"/>
        <v>45484</v>
      </c>
      <c r="K5902" s="202">
        <v>4</v>
      </c>
      <c r="L5902" s="285" t="s">
        <v>1118</v>
      </c>
      <c r="M5902" s="223"/>
      <c r="N5902" s="203"/>
      <c r="O5902" s="222" t="s">
        <v>326</v>
      </c>
    </row>
    <row r="5903" spans="1:15" ht="29.25" customHeight="1">
      <c r="A5903" s="221" t="s">
        <v>100</v>
      </c>
      <c r="B5903" s="221" t="s">
        <v>794</v>
      </c>
      <c r="C5903" s="222" t="s">
        <v>758</v>
      </c>
      <c r="D5903" s="222" t="s">
        <v>167</v>
      </c>
      <c r="E5903" s="199" t="s">
        <v>163</v>
      </c>
      <c r="F5903" s="200" t="s">
        <v>680</v>
      </c>
      <c r="G5903" s="200" t="s">
        <v>681</v>
      </c>
      <c r="H5903" s="200"/>
      <c r="I5903" s="200">
        <v>45484</v>
      </c>
      <c r="J5903" s="143">
        <f t="shared" si="92"/>
        <v>45484</v>
      </c>
      <c r="K5903" s="202">
        <v>4</v>
      </c>
      <c r="L5903" s="285" t="s">
        <v>1116</v>
      </c>
      <c r="M5903" s="223"/>
      <c r="N5903" s="203"/>
      <c r="O5903" s="222" t="s">
        <v>326</v>
      </c>
    </row>
    <row r="5904" spans="1:15" ht="29.25" customHeight="1">
      <c r="A5904" s="221" t="s">
        <v>100</v>
      </c>
      <c r="B5904" s="221" t="s">
        <v>794</v>
      </c>
      <c r="C5904" s="222" t="s">
        <v>758</v>
      </c>
      <c r="D5904" s="222" t="s">
        <v>167</v>
      </c>
      <c r="E5904" s="199" t="s">
        <v>163</v>
      </c>
      <c r="F5904" s="200" t="s">
        <v>642</v>
      </c>
      <c r="G5904" s="200" t="s">
        <v>754</v>
      </c>
      <c r="H5904" s="200"/>
      <c r="I5904" s="200">
        <v>45485</v>
      </c>
      <c r="J5904" s="143">
        <f t="shared" si="92"/>
        <v>45485</v>
      </c>
      <c r="K5904" s="202">
        <v>6</v>
      </c>
      <c r="L5904" s="284" t="s">
        <v>1119</v>
      </c>
      <c r="M5904" s="223"/>
      <c r="N5904" s="203"/>
      <c r="O5904" s="222" t="s">
        <v>326</v>
      </c>
    </row>
    <row r="5905" spans="1:15" ht="29.25" customHeight="1">
      <c r="A5905" s="221" t="s">
        <v>100</v>
      </c>
      <c r="B5905" s="221" t="s">
        <v>794</v>
      </c>
      <c r="C5905" s="222" t="s">
        <v>758</v>
      </c>
      <c r="D5905" s="222" t="s">
        <v>167</v>
      </c>
      <c r="E5905" s="199" t="s">
        <v>166</v>
      </c>
      <c r="F5905" s="200"/>
      <c r="G5905" s="200"/>
      <c r="H5905" s="200"/>
      <c r="I5905" s="200">
        <v>45485</v>
      </c>
      <c r="J5905" s="143">
        <f t="shared" si="92"/>
        <v>45485</v>
      </c>
      <c r="K5905" s="202">
        <v>2</v>
      </c>
      <c r="L5905" s="285" t="s">
        <v>1117</v>
      </c>
      <c r="M5905" s="223"/>
      <c r="N5905" s="203"/>
      <c r="O5905" s="222" t="s">
        <v>326</v>
      </c>
    </row>
    <row r="5906" spans="1:15" ht="29.25" customHeight="1">
      <c r="A5906" s="221" t="s">
        <v>100</v>
      </c>
      <c r="B5906" s="221" t="s">
        <v>794</v>
      </c>
      <c r="C5906" s="222" t="s">
        <v>758</v>
      </c>
      <c r="D5906" s="222" t="s">
        <v>167</v>
      </c>
      <c r="E5906" s="199" t="s">
        <v>163</v>
      </c>
      <c r="F5906" s="200" t="s">
        <v>642</v>
      </c>
      <c r="G5906" s="200" t="s">
        <v>754</v>
      </c>
      <c r="H5906" s="200"/>
      <c r="I5906" s="200">
        <v>45488</v>
      </c>
      <c r="J5906" s="143">
        <f t="shared" si="92"/>
        <v>45488</v>
      </c>
      <c r="K5906" s="202">
        <v>2</v>
      </c>
      <c r="L5906" s="285" t="s">
        <v>1120</v>
      </c>
      <c r="M5906" s="223"/>
      <c r="N5906" s="203"/>
      <c r="O5906" s="222" t="s">
        <v>326</v>
      </c>
    </row>
    <row r="5907" spans="1:15" ht="29.25" customHeight="1">
      <c r="A5907" s="221" t="s">
        <v>100</v>
      </c>
      <c r="B5907" s="221" t="s">
        <v>794</v>
      </c>
      <c r="C5907" s="222" t="s">
        <v>758</v>
      </c>
      <c r="D5907" s="222" t="s">
        <v>167</v>
      </c>
      <c r="E5907" s="199" t="s">
        <v>163</v>
      </c>
      <c r="F5907" s="200" t="s">
        <v>642</v>
      </c>
      <c r="G5907" s="200" t="s">
        <v>754</v>
      </c>
      <c r="H5907" s="200"/>
      <c r="I5907" s="200">
        <v>45488</v>
      </c>
      <c r="J5907" s="143">
        <f t="shared" si="92"/>
        <v>45488</v>
      </c>
      <c r="K5907" s="202">
        <v>5</v>
      </c>
      <c r="L5907" s="285" t="s">
        <v>1120</v>
      </c>
      <c r="M5907" s="223"/>
      <c r="N5907" s="203"/>
      <c r="O5907" s="222" t="s">
        <v>326</v>
      </c>
    </row>
    <row r="5908" spans="1:15" ht="29.25" customHeight="1">
      <c r="A5908" s="221" t="s">
        <v>100</v>
      </c>
      <c r="B5908" s="221" t="s">
        <v>794</v>
      </c>
      <c r="C5908" s="222" t="s">
        <v>758</v>
      </c>
      <c r="D5908" s="222" t="s">
        <v>167</v>
      </c>
      <c r="E5908" s="199" t="s">
        <v>176</v>
      </c>
      <c r="F5908" s="200"/>
      <c r="G5908" s="200"/>
      <c r="H5908" s="200"/>
      <c r="I5908" s="200">
        <v>45488</v>
      </c>
      <c r="J5908" s="143">
        <f t="shared" si="92"/>
        <v>45488</v>
      </c>
      <c r="K5908" s="202">
        <v>1</v>
      </c>
      <c r="L5908" s="285" t="s">
        <v>1121</v>
      </c>
      <c r="M5908" s="223"/>
      <c r="N5908" s="203"/>
      <c r="O5908" s="222" t="s">
        <v>326</v>
      </c>
    </row>
    <row r="5909" spans="1:15" ht="29.25" customHeight="1">
      <c r="A5909" s="221" t="s">
        <v>100</v>
      </c>
      <c r="B5909" s="221" t="s">
        <v>794</v>
      </c>
      <c r="C5909" s="222" t="s">
        <v>758</v>
      </c>
      <c r="D5909" s="222" t="s">
        <v>167</v>
      </c>
      <c r="E5909" s="199" t="s">
        <v>163</v>
      </c>
      <c r="F5909" s="200" t="s">
        <v>670</v>
      </c>
      <c r="G5909" s="200" t="s">
        <v>671</v>
      </c>
      <c r="H5909" s="200"/>
      <c r="I5909" s="200">
        <v>45489</v>
      </c>
      <c r="J5909" s="143">
        <f t="shared" si="92"/>
        <v>45489</v>
      </c>
      <c r="K5909" s="202">
        <v>4</v>
      </c>
      <c r="L5909" s="285" t="s">
        <v>1116</v>
      </c>
      <c r="M5909" s="223"/>
      <c r="N5909" s="203"/>
      <c r="O5909" s="222" t="s">
        <v>326</v>
      </c>
    </row>
    <row r="5910" spans="1:15" ht="29.25" customHeight="1">
      <c r="A5910" s="221" t="s">
        <v>100</v>
      </c>
      <c r="B5910" s="221" t="s">
        <v>794</v>
      </c>
      <c r="C5910" s="222" t="s">
        <v>758</v>
      </c>
      <c r="D5910" s="222" t="s">
        <v>167</v>
      </c>
      <c r="E5910" s="199" t="s">
        <v>166</v>
      </c>
      <c r="F5910" s="200"/>
      <c r="G5910" s="200"/>
      <c r="H5910" s="200"/>
      <c r="I5910" s="200">
        <v>45489</v>
      </c>
      <c r="J5910" s="143">
        <f t="shared" si="92"/>
        <v>45489</v>
      </c>
      <c r="K5910" s="202">
        <v>4</v>
      </c>
      <c r="L5910" s="285" t="s">
        <v>1118</v>
      </c>
      <c r="M5910" s="223"/>
      <c r="N5910" s="203"/>
      <c r="O5910" s="222" t="s">
        <v>326</v>
      </c>
    </row>
    <row r="5911" spans="1:15" ht="29.25" customHeight="1">
      <c r="A5911" s="221" t="s">
        <v>100</v>
      </c>
      <c r="B5911" s="221" t="s">
        <v>794</v>
      </c>
      <c r="C5911" s="222" t="s">
        <v>758</v>
      </c>
      <c r="D5911" s="222" t="s">
        <v>167</v>
      </c>
      <c r="E5911" s="199" t="s">
        <v>163</v>
      </c>
      <c r="F5911" s="200" t="s">
        <v>670</v>
      </c>
      <c r="G5911" s="200" t="s">
        <v>671</v>
      </c>
      <c r="H5911" s="200"/>
      <c r="I5911" s="200">
        <v>45490</v>
      </c>
      <c r="J5911" s="143">
        <f t="shared" si="92"/>
        <v>45490</v>
      </c>
      <c r="K5911" s="202">
        <v>5</v>
      </c>
      <c r="L5911" s="285" t="s">
        <v>1123</v>
      </c>
      <c r="M5911" s="223"/>
      <c r="N5911" s="203"/>
      <c r="O5911" s="222" t="s">
        <v>326</v>
      </c>
    </row>
    <row r="5912" spans="1:15" ht="29.25" customHeight="1">
      <c r="A5912" s="221" t="s">
        <v>100</v>
      </c>
      <c r="B5912" s="221" t="s">
        <v>794</v>
      </c>
      <c r="C5912" s="222" t="s">
        <v>758</v>
      </c>
      <c r="D5912" s="222" t="s">
        <v>167</v>
      </c>
      <c r="E5912" s="199" t="s">
        <v>163</v>
      </c>
      <c r="F5912" s="200" t="s">
        <v>670</v>
      </c>
      <c r="G5912" s="200" t="s">
        <v>671</v>
      </c>
      <c r="H5912" s="200" t="s">
        <v>676</v>
      </c>
      <c r="I5912" s="200">
        <v>45490</v>
      </c>
      <c r="J5912" s="143">
        <f t="shared" si="92"/>
        <v>45490</v>
      </c>
      <c r="K5912" s="202">
        <v>3</v>
      </c>
      <c r="L5912" s="285" t="s">
        <v>1122</v>
      </c>
      <c r="M5912" s="223"/>
      <c r="N5912" s="203">
        <v>1.6666666666666701</v>
      </c>
      <c r="O5912" s="222" t="s">
        <v>966</v>
      </c>
    </row>
    <row r="5913" spans="1:15" ht="29.25" customHeight="1">
      <c r="A5913" s="221" t="s">
        <v>100</v>
      </c>
      <c r="B5913" s="221" t="s">
        <v>794</v>
      </c>
      <c r="C5913" s="222" t="s">
        <v>758</v>
      </c>
      <c r="D5913" s="222" t="s">
        <v>167</v>
      </c>
      <c r="E5913" s="199" t="s">
        <v>163</v>
      </c>
      <c r="F5913" s="200" t="s">
        <v>670</v>
      </c>
      <c r="G5913" s="200" t="s">
        <v>671</v>
      </c>
      <c r="H5913" s="200" t="s">
        <v>676</v>
      </c>
      <c r="I5913" s="200">
        <v>45491</v>
      </c>
      <c r="J5913" s="143">
        <f t="shared" si="92"/>
        <v>45491</v>
      </c>
      <c r="K5913" s="202">
        <v>5</v>
      </c>
      <c r="L5913" s="285" t="s">
        <v>1122</v>
      </c>
      <c r="M5913" s="223"/>
      <c r="N5913" s="203">
        <v>1.6666666666666701</v>
      </c>
      <c r="O5913" s="222" t="s">
        <v>966</v>
      </c>
    </row>
    <row r="5914" spans="1:15" ht="29.25" customHeight="1">
      <c r="A5914" s="221" t="s">
        <v>100</v>
      </c>
      <c r="B5914" s="221" t="s">
        <v>794</v>
      </c>
      <c r="C5914" s="222" t="s">
        <v>758</v>
      </c>
      <c r="D5914" s="222" t="s">
        <v>167</v>
      </c>
      <c r="E5914" s="199" t="s">
        <v>163</v>
      </c>
      <c r="F5914" s="200" t="s">
        <v>669</v>
      </c>
      <c r="G5914" s="200" t="s">
        <v>701</v>
      </c>
      <c r="H5914" s="200" t="s">
        <v>42</v>
      </c>
      <c r="I5914" s="200">
        <v>45491</v>
      </c>
      <c r="J5914" s="143">
        <f t="shared" si="92"/>
        <v>45491</v>
      </c>
      <c r="K5914" s="202">
        <v>3</v>
      </c>
      <c r="L5914" s="285" t="s">
        <v>1527</v>
      </c>
      <c r="M5914" s="223"/>
      <c r="N5914" s="203">
        <v>0.107142857142857</v>
      </c>
      <c r="O5914" s="222" t="s">
        <v>973</v>
      </c>
    </row>
    <row r="5915" spans="1:15" ht="29.25" customHeight="1">
      <c r="A5915" s="221" t="s">
        <v>100</v>
      </c>
      <c r="B5915" s="221" t="s">
        <v>794</v>
      </c>
      <c r="C5915" s="222" t="s">
        <v>758</v>
      </c>
      <c r="D5915" s="222" t="s">
        <v>167</v>
      </c>
      <c r="E5915" s="199" t="s">
        <v>166</v>
      </c>
      <c r="F5915" s="200"/>
      <c r="G5915" s="200"/>
      <c r="H5915" s="200"/>
      <c r="I5915" s="200">
        <v>45492</v>
      </c>
      <c r="J5915" s="143">
        <f t="shared" si="92"/>
        <v>45492</v>
      </c>
      <c r="K5915" s="202">
        <v>4</v>
      </c>
      <c r="L5915" s="285" t="s">
        <v>1528</v>
      </c>
      <c r="M5915" s="223"/>
      <c r="N5915" s="203"/>
      <c r="O5915" s="222" t="s">
        <v>326</v>
      </c>
    </row>
    <row r="5916" spans="1:15" ht="29.25" customHeight="1">
      <c r="A5916" s="221" t="s">
        <v>100</v>
      </c>
      <c r="B5916" s="221" t="s">
        <v>794</v>
      </c>
      <c r="C5916" s="222" t="s">
        <v>758</v>
      </c>
      <c r="D5916" s="222" t="s">
        <v>167</v>
      </c>
      <c r="E5916" s="199" t="s">
        <v>166</v>
      </c>
      <c r="F5916" s="200"/>
      <c r="G5916" s="200"/>
      <c r="H5916" s="200"/>
      <c r="I5916" s="200">
        <v>45492</v>
      </c>
      <c r="J5916" s="143">
        <f t="shared" si="92"/>
        <v>45492</v>
      </c>
      <c r="K5916" s="202">
        <v>1</v>
      </c>
      <c r="L5916" s="285" t="s">
        <v>1530</v>
      </c>
      <c r="M5916" s="223"/>
      <c r="N5916" s="203"/>
      <c r="O5916" s="222" t="s">
        <v>326</v>
      </c>
    </row>
    <row r="5917" spans="1:15" ht="29.25" customHeight="1">
      <c r="A5917" s="221" t="s">
        <v>100</v>
      </c>
      <c r="B5917" s="221" t="s">
        <v>794</v>
      </c>
      <c r="C5917" s="222" t="s">
        <v>758</v>
      </c>
      <c r="D5917" s="222" t="s">
        <v>167</v>
      </c>
      <c r="E5917" s="199" t="s">
        <v>163</v>
      </c>
      <c r="F5917" s="200" t="s">
        <v>670</v>
      </c>
      <c r="G5917" s="200" t="s">
        <v>671</v>
      </c>
      <c r="H5917" s="200" t="s">
        <v>674</v>
      </c>
      <c r="I5917" s="200">
        <v>45492</v>
      </c>
      <c r="J5917" s="143">
        <f t="shared" si="92"/>
        <v>45492</v>
      </c>
      <c r="K5917" s="202">
        <v>3</v>
      </c>
      <c r="L5917" s="285" t="s">
        <v>1529</v>
      </c>
      <c r="M5917" s="223"/>
      <c r="N5917" s="203">
        <v>1.75</v>
      </c>
      <c r="O5917" s="222" t="s">
        <v>958</v>
      </c>
    </row>
    <row r="5918" spans="1:15" ht="29.25" customHeight="1">
      <c r="A5918" s="221" t="s">
        <v>100</v>
      </c>
      <c r="B5918" s="221" t="s">
        <v>794</v>
      </c>
      <c r="C5918" s="222" t="s">
        <v>758</v>
      </c>
      <c r="D5918" s="222" t="s">
        <v>167</v>
      </c>
      <c r="E5918" s="199" t="s">
        <v>163</v>
      </c>
      <c r="F5918" s="200" t="s">
        <v>670</v>
      </c>
      <c r="G5918" s="200" t="s">
        <v>671</v>
      </c>
      <c r="H5918" s="200" t="s">
        <v>676</v>
      </c>
      <c r="I5918" s="200">
        <v>45495</v>
      </c>
      <c r="J5918" s="143">
        <f t="shared" si="92"/>
        <v>45495</v>
      </c>
      <c r="K5918" s="202">
        <v>6</v>
      </c>
      <c r="L5918" s="284" t="s">
        <v>1531</v>
      </c>
      <c r="M5918" s="223"/>
      <c r="N5918" s="203">
        <v>1.6666666666666701</v>
      </c>
      <c r="O5918" s="222" t="s">
        <v>966</v>
      </c>
    </row>
    <row r="5919" spans="1:15" ht="29.25" customHeight="1">
      <c r="A5919" s="221" t="s">
        <v>100</v>
      </c>
      <c r="B5919" s="221" t="s">
        <v>794</v>
      </c>
      <c r="C5919" s="222" t="s">
        <v>758</v>
      </c>
      <c r="D5919" s="222" t="s">
        <v>167</v>
      </c>
      <c r="E5919" s="199" t="s">
        <v>163</v>
      </c>
      <c r="F5919" s="200" t="s">
        <v>670</v>
      </c>
      <c r="G5919" s="200" t="s">
        <v>671</v>
      </c>
      <c r="H5919" s="200" t="s">
        <v>673</v>
      </c>
      <c r="I5919" s="200">
        <v>45495</v>
      </c>
      <c r="J5919" s="143">
        <f t="shared" si="92"/>
        <v>45495</v>
      </c>
      <c r="K5919" s="202">
        <v>2</v>
      </c>
      <c r="L5919" s="285" t="s">
        <v>1532</v>
      </c>
      <c r="M5919" s="223"/>
      <c r="N5919" s="203">
        <v>2.875</v>
      </c>
      <c r="O5919" s="222" t="s">
        <v>958</v>
      </c>
    </row>
    <row r="5920" spans="1:15" ht="29.25" customHeight="1">
      <c r="A5920" s="221" t="s">
        <v>100</v>
      </c>
      <c r="B5920" s="221" t="s">
        <v>794</v>
      </c>
      <c r="C5920" s="222" t="s">
        <v>758</v>
      </c>
      <c r="D5920" s="222" t="s">
        <v>167</v>
      </c>
      <c r="E5920" s="199" t="s">
        <v>166</v>
      </c>
      <c r="F5920" s="200"/>
      <c r="G5920" s="200"/>
      <c r="H5920" s="200"/>
      <c r="I5920" s="200">
        <v>45496</v>
      </c>
      <c r="J5920" s="143">
        <f t="shared" si="92"/>
        <v>45496</v>
      </c>
      <c r="K5920" s="202">
        <v>8</v>
      </c>
      <c r="L5920" s="284" t="s">
        <v>1533</v>
      </c>
      <c r="M5920" s="223"/>
      <c r="N5920" s="203"/>
      <c r="O5920" s="222" t="s">
        <v>326</v>
      </c>
    </row>
    <row r="5921" spans="1:15" ht="29.25" customHeight="1">
      <c r="A5921" s="221" t="s">
        <v>100</v>
      </c>
      <c r="B5921" s="221" t="s">
        <v>794</v>
      </c>
      <c r="C5921" s="222" t="s">
        <v>758</v>
      </c>
      <c r="D5921" s="222" t="s">
        <v>167</v>
      </c>
      <c r="E5921" s="199" t="s">
        <v>165</v>
      </c>
      <c r="F5921" s="200"/>
      <c r="G5921" s="200"/>
      <c r="H5921" s="200"/>
      <c r="I5921" s="200">
        <v>45497</v>
      </c>
      <c r="J5921" s="143">
        <f t="shared" si="92"/>
        <v>45497</v>
      </c>
      <c r="K5921" s="202">
        <v>8</v>
      </c>
      <c r="L5921" s="285" t="s">
        <v>593</v>
      </c>
      <c r="M5921" s="223"/>
      <c r="N5921" s="203"/>
      <c r="O5921" s="222" t="s">
        <v>326</v>
      </c>
    </row>
    <row r="5922" spans="1:15" ht="29.25" customHeight="1">
      <c r="A5922" s="221" t="s">
        <v>100</v>
      </c>
      <c r="B5922" s="221" t="s">
        <v>794</v>
      </c>
      <c r="C5922" s="222" t="s">
        <v>758</v>
      </c>
      <c r="D5922" s="222" t="s">
        <v>167</v>
      </c>
      <c r="E5922" s="199" t="s">
        <v>165</v>
      </c>
      <c r="F5922" s="200"/>
      <c r="G5922" s="200"/>
      <c r="H5922" s="200"/>
      <c r="I5922" s="200">
        <v>45498</v>
      </c>
      <c r="J5922" s="143">
        <f t="shared" si="92"/>
        <v>45498</v>
      </c>
      <c r="K5922" s="202">
        <v>8</v>
      </c>
      <c r="L5922" s="285" t="s">
        <v>593</v>
      </c>
      <c r="M5922" s="223"/>
      <c r="N5922" s="203"/>
      <c r="O5922" s="222" t="s">
        <v>326</v>
      </c>
    </row>
    <row r="5923" spans="1:15" ht="29.25" customHeight="1">
      <c r="A5923" s="221" t="s">
        <v>100</v>
      </c>
      <c r="B5923" s="221" t="s">
        <v>794</v>
      </c>
      <c r="C5923" s="222" t="s">
        <v>758</v>
      </c>
      <c r="D5923" s="222" t="s">
        <v>167</v>
      </c>
      <c r="E5923" s="199" t="s">
        <v>163</v>
      </c>
      <c r="F5923" s="200" t="s">
        <v>642</v>
      </c>
      <c r="G5923" s="200" t="s">
        <v>754</v>
      </c>
      <c r="H5923" s="200"/>
      <c r="I5923" s="200">
        <v>45499</v>
      </c>
      <c r="J5923" s="143">
        <f t="shared" si="92"/>
        <v>45499</v>
      </c>
      <c r="K5923" s="202">
        <v>4</v>
      </c>
      <c r="L5923" s="284" t="s">
        <v>1667</v>
      </c>
      <c r="M5923" s="223"/>
      <c r="N5923" s="203"/>
      <c r="O5923" s="222" t="s">
        <v>326</v>
      </c>
    </row>
    <row r="5924" spans="1:15" ht="29.25" customHeight="1">
      <c r="A5924" s="221" t="s">
        <v>100</v>
      </c>
      <c r="B5924" s="221" t="s">
        <v>794</v>
      </c>
      <c r="C5924" s="222" t="s">
        <v>758</v>
      </c>
      <c r="D5924" s="222" t="s">
        <v>167</v>
      </c>
      <c r="E5924" s="199" t="s">
        <v>166</v>
      </c>
      <c r="F5924" s="200"/>
      <c r="G5924" s="200"/>
      <c r="H5924" s="200"/>
      <c r="I5924" s="200">
        <v>45499</v>
      </c>
      <c r="J5924" s="143">
        <f t="shared" si="92"/>
        <v>45499</v>
      </c>
      <c r="K5924" s="202">
        <v>4</v>
      </c>
      <c r="L5924" s="285" t="s">
        <v>1668</v>
      </c>
      <c r="M5924" s="223"/>
      <c r="N5924" s="203"/>
      <c r="O5924" s="222" t="s">
        <v>326</v>
      </c>
    </row>
    <row r="5925" spans="1:15" ht="29.25" customHeight="1">
      <c r="A5925" s="221" t="s">
        <v>100</v>
      </c>
      <c r="B5925" s="221" t="s">
        <v>794</v>
      </c>
      <c r="C5925" s="222" t="s">
        <v>758</v>
      </c>
      <c r="D5925" s="222" t="s">
        <v>167</v>
      </c>
      <c r="E5925" s="199" t="s">
        <v>176</v>
      </c>
      <c r="F5925" s="200"/>
      <c r="G5925" s="200"/>
      <c r="H5925" s="200"/>
      <c r="I5925" s="200">
        <v>45502</v>
      </c>
      <c r="J5925" s="143">
        <f t="shared" si="92"/>
        <v>45502</v>
      </c>
      <c r="K5925" s="202">
        <v>8</v>
      </c>
      <c r="L5925" s="285" t="s">
        <v>1669</v>
      </c>
      <c r="M5925" s="223"/>
      <c r="N5925" s="203"/>
      <c r="O5925" s="222" t="s">
        <v>326</v>
      </c>
    </row>
    <row r="5926" spans="1:15" ht="29.25" customHeight="1">
      <c r="A5926" s="221" t="s">
        <v>100</v>
      </c>
      <c r="B5926" s="221" t="s">
        <v>794</v>
      </c>
      <c r="C5926" s="222" t="s">
        <v>758</v>
      </c>
      <c r="D5926" s="222" t="s">
        <v>167</v>
      </c>
      <c r="E5926" s="199" t="s">
        <v>176</v>
      </c>
      <c r="F5926" s="200"/>
      <c r="G5926" s="200"/>
      <c r="H5926" s="200"/>
      <c r="I5926" s="200">
        <v>45503</v>
      </c>
      <c r="J5926" s="143">
        <f t="shared" si="92"/>
        <v>45503</v>
      </c>
      <c r="K5926" s="202">
        <v>5</v>
      </c>
      <c r="L5926" s="285" t="s">
        <v>1669</v>
      </c>
      <c r="M5926" s="223"/>
      <c r="N5926" s="203"/>
      <c r="O5926" s="222" t="s">
        <v>326</v>
      </c>
    </row>
    <row r="5927" spans="1:15" ht="29.25" customHeight="1">
      <c r="A5927" s="221" t="s">
        <v>100</v>
      </c>
      <c r="B5927" s="221" t="s">
        <v>794</v>
      </c>
      <c r="C5927" s="222" t="s">
        <v>758</v>
      </c>
      <c r="D5927" s="222" t="s">
        <v>167</v>
      </c>
      <c r="E5927" s="199" t="s">
        <v>166</v>
      </c>
      <c r="F5927" s="200"/>
      <c r="G5927" s="200"/>
      <c r="H5927" s="200"/>
      <c r="I5927" s="200">
        <v>45503</v>
      </c>
      <c r="J5927" s="143">
        <f t="shared" si="92"/>
        <v>45503</v>
      </c>
      <c r="K5927" s="202">
        <v>3</v>
      </c>
      <c r="L5927" s="285" t="s">
        <v>1670</v>
      </c>
      <c r="M5927" s="223"/>
      <c r="N5927" s="203"/>
      <c r="O5927" s="222" t="s">
        <v>326</v>
      </c>
    </row>
    <row r="5928" spans="1:15" ht="29.25" customHeight="1">
      <c r="A5928" s="221" t="s">
        <v>100</v>
      </c>
      <c r="B5928" s="221" t="s">
        <v>794</v>
      </c>
      <c r="C5928" s="222" t="s">
        <v>758</v>
      </c>
      <c r="D5928" s="222" t="s">
        <v>167</v>
      </c>
      <c r="E5928" s="199" t="s">
        <v>171</v>
      </c>
      <c r="F5928" s="200"/>
      <c r="G5928" s="200"/>
      <c r="H5928" s="200"/>
      <c r="I5928" s="200">
        <v>45504</v>
      </c>
      <c r="J5928" s="143">
        <f t="shared" si="92"/>
        <v>45504</v>
      </c>
      <c r="K5928" s="202">
        <v>9</v>
      </c>
      <c r="L5928" s="285" t="s">
        <v>1671</v>
      </c>
      <c r="M5928" s="223"/>
      <c r="N5928" s="203"/>
      <c r="O5928" s="222" t="s">
        <v>326</v>
      </c>
    </row>
    <row r="5929" spans="1:15" ht="29.25" customHeight="1">
      <c r="A5929" s="221" t="s">
        <v>100</v>
      </c>
      <c r="B5929" s="221" t="s">
        <v>794</v>
      </c>
      <c r="C5929" s="222" t="s">
        <v>758</v>
      </c>
      <c r="D5929" s="222" t="s">
        <v>167</v>
      </c>
      <c r="E5929" s="199" t="s">
        <v>171</v>
      </c>
      <c r="F5929" s="200"/>
      <c r="G5929" s="200"/>
      <c r="H5929" s="200"/>
      <c r="I5929" s="200">
        <v>45505</v>
      </c>
      <c r="J5929" s="143">
        <f t="shared" si="92"/>
        <v>45505</v>
      </c>
      <c r="K5929" s="202">
        <v>5</v>
      </c>
      <c r="L5929" s="285" t="s">
        <v>1671</v>
      </c>
      <c r="M5929" s="223"/>
      <c r="N5929" s="203"/>
      <c r="O5929" s="222" t="s">
        <v>326</v>
      </c>
    </row>
    <row r="5930" spans="1:15" ht="29.25" customHeight="1">
      <c r="A5930" s="221" t="s">
        <v>100</v>
      </c>
      <c r="B5930" s="221" t="s">
        <v>794</v>
      </c>
      <c r="C5930" s="222" t="s">
        <v>758</v>
      </c>
      <c r="D5930" s="222" t="s">
        <v>167</v>
      </c>
      <c r="E5930" s="199" t="s">
        <v>166</v>
      </c>
      <c r="F5930" s="200"/>
      <c r="G5930" s="200"/>
      <c r="H5930" s="200"/>
      <c r="I5930" s="200">
        <v>45505</v>
      </c>
      <c r="J5930" s="143">
        <f t="shared" si="92"/>
        <v>45505</v>
      </c>
      <c r="K5930" s="202">
        <v>3</v>
      </c>
      <c r="L5930" s="285" t="s">
        <v>1804</v>
      </c>
      <c r="M5930" s="223"/>
      <c r="N5930" s="203"/>
      <c r="O5930" s="222" t="s">
        <v>326</v>
      </c>
    </row>
    <row r="5931" spans="1:15" ht="29.25" customHeight="1">
      <c r="A5931" s="221" t="s">
        <v>100</v>
      </c>
      <c r="B5931" s="221" t="s">
        <v>794</v>
      </c>
      <c r="C5931" s="222" t="s">
        <v>758</v>
      </c>
      <c r="D5931" s="222" t="s">
        <v>167</v>
      </c>
      <c r="E5931" s="199" t="s">
        <v>166</v>
      </c>
      <c r="F5931" s="200"/>
      <c r="G5931" s="200"/>
      <c r="H5931" s="200"/>
      <c r="I5931" s="200">
        <v>45505</v>
      </c>
      <c r="J5931" s="143">
        <f t="shared" si="92"/>
        <v>45505</v>
      </c>
      <c r="K5931" s="202">
        <v>3</v>
      </c>
      <c r="L5931" s="284" t="s">
        <v>1805</v>
      </c>
      <c r="M5931" s="223"/>
      <c r="N5931" s="203"/>
      <c r="O5931" s="222" t="s">
        <v>326</v>
      </c>
    </row>
    <row r="5932" spans="1:15" ht="29.25" customHeight="1">
      <c r="A5932" s="221" t="s">
        <v>100</v>
      </c>
      <c r="B5932" s="221" t="s">
        <v>794</v>
      </c>
      <c r="C5932" s="222" t="s">
        <v>758</v>
      </c>
      <c r="D5932" s="222" t="s">
        <v>167</v>
      </c>
      <c r="E5932" s="199" t="s">
        <v>166</v>
      </c>
      <c r="F5932" s="200"/>
      <c r="G5932" s="200"/>
      <c r="H5932" s="200"/>
      <c r="I5932" s="200">
        <v>45506</v>
      </c>
      <c r="J5932" s="143">
        <f t="shared" si="92"/>
        <v>45506</v>
      </c>
      <c r="K5932" s="202">
        <v>7</v>
      </c>
      <c r="L5932" s="284" t="s">
        <v>1806</v>
      </c>
      <c r="M5932" s="223"/>
      <c r="N5932" s="203"/>
      <c r="O5932" s="222" t="s">
        <v>326</v>
      </c>
    </row>
    <row r="5933" spans="1:15" ht="29.25" customHeight="1">
      <c r="A5933" s="221" t="s">
        <v>100</v>
      </c>
      <c r="B5933" s="221" t="s">
        <v>794</v>
      </c>
      <c r="C5933" s="222" t="s">
        <v>758</v>
      </c>
      <c r="D5933" s="222" t="s">
        <v>167</v>
      </c>
      <c r="E5933" s="199" t="s">
        <v>171</v>
      </c>
      <c r="F5933" s="200"/>
      <c r="G5933" s="200"/>
      <c r="H5933" s="200"/>
      <c r="I5933" s="200">
        <v>45506</v>
      </c>
      <c r="J5933" s="143">
        <f t="shared" si="92"/>
        <v>45506</v>
      </c>
      <c r="K5933" s="202">
        <v>1</v>
      </c>
      <c r="L5933" s="285" t="s">
        <v>1671</v>
      </c>
      <c r="M5933" s="223"/>
      <c r="N5933" s="203"/>
      <c r="O5933" s="222" t="s">
        <v>326</v>
      </c>
    </row>
    <row r="5934" spans="1:15" ht="29.25" customHeight="1">
      <c r="A5934" s="221" t="s">
        <v>100</v>
      </c>
      <c r="B5934" s="221" t="s">
        <v>794</v>
      </c>
      <c r="C5934" s="222" t="s">
        <v>758</v>
      </c>
      <c r="D5934" s="222" t="s">
        <v>167</v>
      </c>
      <c r="E5934" s="199" t="s">
        <v>171</v>
      </c>
      <c r="F5934" s="200"/>
      <c r="G5934" s="200"/>
      <c r="H5934" s="200"/>
      <c r="I5934" s="200">
        <v>45509</v>
      </c>
      <c r="J5934" s="143">
        <f t="shared" si="92"/>
        <v>45509</v>
      </c>
      <c r="K5934" s="202">
        <v>5</v>
      </c>
      <c r="L5934" s="285" t="s">
        <v>1671</v>
      </c>
      <c r="M5934" s="223"/>
      <c r="N5934" s="203"/>
      <c r="O5934" s="222" t="s">
        <v>326</v>
      </c>
    </row>
    <row r="5935" spans="1:15" ht="29.25" customHeight="1">
      <c r="A5935" s="221" t="s">
        <v>100</v>
      </c>
      <c r="B5935" s="221" t="s">
        <v>794</v>
      </c>
      <c r="C5935" s="222" t="s">
        <v>758</v>
      </c>
      <c r="D5935" s="222" t="s">
        <v>167</v>
      </c>
      <c r="E5935" s="199" t="s">
        <v>166</v>
      </c>
      <c r="F5935" s="200"/>
      <c r="G5935" s="200"/>
      <c r="H5935" s="200"/>
      <c r="I5935" s="200">
        <v>45509</v>
      </c>
      <c r="J5935" s="143">
        <f t="shared" si="92"/>
        <v>45509</v>
      </c>
      <c r="K5935" s="202">
        <v>3</v>
      </c>
      <c r="L5935" s="284" t="s">
        <v>1805</v>
      </c>
      <c r="M5935" s="223"/>
      <c r="N5935" s="203"/>
      <c r="O5935" s="222" t="s">
        <v>326</v>
      </c>
    </row>
    <row r="5936" spans="1:15" ht="29.25" customHeight="1">
      <c r="A5936" s="221" t="s">
        <v>100</v>
      </c>
      <c r="B5936" s="221" t="s">
        <v>794</v>
      </c>
      <c r="C5936" s="222" t="s">
        <v>758</v>
      </c>
      <c r="D5936" s="222" t="s">
        <v>167</v>
      </c>
      <c r="E5936" s="199" t="s">
        <v>166</v>
      </c>
      <c r="F5936" s="200"/>
      <c r="G5936" s="200"/>
      <c r="H5936" s="200"/>
      <c r="I5936" s="200">
        <v>45510</v>
      </c>
      <c r="J5936" s="143">
        <f t="shared" si="92"/>
        <v>45510</v>
      </c>
      <c r="K5936" s="202">
        <v>9</v>
      </c>
      <c r="L5936" s="284" t="s">
        <v>1805</v>
      </c>
      <c r="M5936" s="223"/>
      <c r="N5936" s="203"/>
      <c r="O5936" s="222" t="s">
        <v>326</v>
      </c>
    </row>
    <row r="5937" spans="1:15" ht="29.25" customHeight="1">
      <c r="A5937" s="221" t="s">
        <v>100</v>
      </c>
      <c r="B5937" s="221" t="s">
        <v>794</v>
      </c>
      <c r="C5937" s="222" t="s">
        <v>758</v>
      </c>
      <c r="D5937" s="222" t="s">
        <v>167</v>
      </c>
      <c r="E5937" s="199" t="s">
        <v>163</v>
      </c>
      <c r="F5937" s="200" t="s">
        <v>642</v>
      </c>
      <c r="G5937" s="200" t="s">
        <v>754</v>
      </c>
      <c r="H5937" s="200"/>
      <c r="I5937" s="200">
        <v>45511</v>
      </c>
      <c r="J5937" s="143">
        <f t="shared" si="92"/>
        <v>45511</v>
      </c>
      <c r="K5937" s="202">
        <v>6</v>
      </c>
      <c r="L5937" s="285" t="s">
        <v>1915</v>
      </c>
      <c r="M5937" s="223"/>
      <c r="N5937" s="203"/>
      <c r="O5937" s="222" t="s">
        <v>326</v>
      </c>
    </row>
    <row r="5938" spans="1:15" ht="29.25" customHeight="1">
      <c r="A5938" s="221" t="s">
        <v>100</v>
      </c>
      <c r="B5938" s="221" t="s">
        <v>794</v>
      </c>
      <c r="C5938" s="222" t="s">
        <v>758</v>
      </c>
      <c r="D5938" s="222" t="s">
        <v>167</v>
      </c>
      <c r="E5938" s="199" t="s">
        <v>166</v>
      </c>
      <c r="F5938" s="200"/>
      <c r="G5938" s="200"/>
      <c r="H5938" s="200"/>
      <c r="I5938" s="200">
        <v>45511</v>
      </c>
      <c r="J5938" s="143">
        <f t="shared" si="92"/>
        <v>45511</v>
      </c>
      <c r="K5938" s="202">
        <v>2</v>
      </c>
      <c r="L5938" s="285" t="s">
        <v>1808</v>
      </c>
      <c r="M5938" s="223"/>
      <c r="N5938" s="203"/>
      <c r="O5938" s="222" t="s">
        <v>326</v>
      </c>
    </row>
    <row r="5939" spans="1:15" ht="29.25" customHeight="1">
      <c r="A5939" s="221" t="s">
        <v>100</v>
      </c>
      <c r="B5939" s="221" t="s">
        <v>794</v>
      </c>
      <c r="C5939" s="222" t="s">
        <v>758</v>
      </c>
      <c r="D5939" s="222" t="s">
        <v>167</v>
      </c>
      <c r="E5939" s="199" t="s">
        <v>163</v>
      </c>
      <c r="F5939" s="200" t="s">
        <v>642</v>
      </c>
      <c r="G5939" s="200" t="s">
        <v>754</v>
      </c>
      <c r="H5939" s="200"/>
      <c r="I5939" s="200">
        <v>45512</v>
      </c>
      <c r="J5939" s="143">
        <f t="shared" si="92"/>
        <v>45512</v>
      </c>
      <c r="K5939" s="202">
        <v>1</v>
      </c>
      <c r="L5939" s="285" t="s">
        <v>1915</v>
      </c>
      <c r="M5939" s="223"/>
      <c r="N5939" s="203"/>
      <c r="O5939" s="222" t="s">
        <v>326</v>
      </c>
    </row>
    <row r="5940" spans="1:15" ht="29.25" customHeight="1">
      <c r="A5940" s="221" t="s">
        <v>100</v>
      </c>
      <c r="B5940" s="221" t="s">
        <v>794</v>
      </c>
      <c r="C5940" s="222" t="s">
        <v>758</v>
      </c>
      <c r="D5940" s="222" t="s">
        <v>167</v>
      </c>
      <c r="E5940" s="199" t="s">
        <v>166</v>
      </c>
      <c r="F5940" s="200"/>
      <c r="G5940" s="200"/>
      <c r="H5940" s="200"/>
      <c r="I5940" s="200">
        <v>45512</v>
      </c>
      <c r="J5940" s="143">
        <f t="shared" si="92"/>
        <v>45512</v>
      </c>
      <c r="K5940" s="202">
        <v>10</v>
      </c>
      <c r="L5940" s="285" t="s">
        <v>1944</v>
      </c>
      <c r="M5940" s="223"/>
      <c r="N5940" s="203"/>
      <c r="O5940" s="222" t="s">
        <v>326</v>
      </c>
    </row>
    <row r="5941" spans="1:15" ht="29.25" customHeight="1">
      <c r="A5941" s="221" t="s">
        <v>100</v>
      </c>
      <c r="B5941" s="221" t="s">
        <v>794</v>
      </c>
      <c r="C5941" s="222" t="s">
        <v>758</v>
      </c>
      <c r="D5941" s="222" t="s">
        <v>167</v>
      </c>
      <c r="E5941" s="199" t="s">
        <v>166</v>
      </c>
      <c r="F5941" s="200"/>
      <c r="G5941" s="200"/>
      <c r="H5941" s="200"/>
      <c r="I5941" s="200">
        <v>45513</v>
      </c>
      <c r="J5941" s="143">
        <f t="shared" si="92"/>
        <v>45513</v>
      </c>
      <c r="K5941" s="202">
        <v>3</v>
      </c>
      <c r="L5941" s="285" t="s">
        <v>1944</v>
      </c>
      <c r="M5941" s="223"/>
      <c r="N5941" s="203"/>
      <c r="O5941" s="222" t="s">
        <v>326</v>
      </c>
    </row>
    <row r="5942" spans="1:15" ht="29.25" customHeight="1">
      <c r="A5942" s="221" t="s">
        <v>100</v>
      </c>
      <c r="B5942" s="221" t="s">
        <v>794</v>
      </c>
      <c r="C5942" s="222" t="s">
        <v>758</v>
      </c>
      <c r="D5942" s="222" t="s">
        <v>167</v>
      </c>
      <c r="E5942" s="199" t="s">
        <v>163</v>
      </c>
      <c r="F5942" s="200" t="s">
        <v>642</v>
      </c>
      <c r="G5942" s="200" t="s">
        <v>754</v>
      </c>
      <c r="H5942" s="200"/>
      <c r="I5942" s="200">
        <v>45513</v>
      </c>
      <c r="J5942" s="143">
        <f t="shared" si="92"/>
        <v>45513</v>
      </c>
      <c r="K5942" s="202">
        <v>8</v>
      </c>
      <c r="L5942" s="285" t="s">
        <v>1807</v>
      </c>
      <c r="M5942" s="223"/>
      <c r="N5942" s="203"/>
      <c r="O5942" s="222" t="s">
        <v>326</v>
      </c>
    </row>
    <row r="5943" spans="1:15" ht="29.25" customHeight="1">
      <c r="A5943" s="221" t="s">
        <v>100</v>
      </c>
      <c r="B5943" s="221" t="s">
        <v>794</v>
      </c>
      <c r="C5943" s="222" t="s">
        <v>758</v>
      </c>
      <c r="D5943" s="222" t="s">
        <v>167</v>
      </c>
      <c r="E5943" s="199" t="s">
        <v>171</v>
      </c>
      <c r="F5943" s="200"/>
      <c r="G5943" s="200"/>
      <c r="H5943" s="200"/>
      <c r="I5943" s="200">
        <v>45516</v>
      </c>
      <c r="J5943" s="143">
        <f t="shared" si="92"/>
        <v>45516</v>
      </c>
      <c r="K5943" s="202">
        <v>8</v>
      </c>
      <c r="L5943" s="285" t="s">
        <v>1671</v>
      </c>
      <c r="M5943" s="223"/>
      <c r="N5943" s="203"/>
      <c r="O5943" s="222" t="s">
        <v>326</v>
      </c>
    </row>
    <row r="5944" spans="1:15" ht="29.25" customHeight="1">
      <c r="A5944" s="221" t="s">
        <v>100</v>
      </c>
      <c r="B5944" s="221" t="s">
        <v>794</v>
      </c>
      <c r="C5944" s="222" t="s">
        <v>758</v>
      </c>
      <c r="D5944" s="222" t="s">
        <v>167</v>
      </c>
      <c r="E5944" s="199" t="s">
        <v>179</v>
      </c>
      <c r="F5944" s="200"/>
      <c r="G5944" s="200"/>
      <c r="H5944" s="200"/>
      <c r="I5944" s="200">
        <v>45517</v>
      </c>
      <c r="J5944" s="143">
        <f t="shared" si="92"/>
        <v>45517</v>
      </c>
      <c r="K5944" s="202">
        <v>5</v>
      </c>
      <c r="L5944" s="285" t="s">
        <v>1945</v>
      </c>
      <c r="M5944" s="223"/>
      <c r="N5944" s="203"/>
      <c r="O5944" s="222" t="s">
        <v>326</v>
      </c>
    </row>
    <row r="5945" spans="1:15" ht="29.25" customHeight="1">
      <c r="A5945" s="221" t="s">
        <v>100</v>
      </c>
      <c r="B5945" s="221" t="s">
        <v>794</v>
      </c>
      <c r="C5945" s="222" t="s">
        <v>758</v>
      </c>
      <c r="D5945" s="222" t="s">
        <v>167</v>
      </c>
      <c r="E5945" s="199" t="s">
        <v>171</v>
      </c>
      <c r="F5945" s="200"/>
      <c r="G5945" s="200"/>
      <c r="H5945" s="200"/>
      <c r="I5945" s="200">
        <v>45517</v>
      </c>
      <c r="J5945" s="143">
        <f t="shared" si="92"/>
        <v>45517</v>
      </c>
      <c r="K5945" s="202">
        <v>3</v>
      </c>
      <c r="L5945" s="285" t="s">
        <v>1671</v>
      </c>
      <c r="M5945" s="223"/>
      <c r="N5945" s="203"/>
      <c r="O5945" s="222" t="s">
        <v>326</v>
      </c>
    </row>
    <row r="5946" spans="1:15" ht="29.25" customHeight="1">
      <c r="A5946" s="221" t="s">
        <v>100</v>
      </c>
      <c r="B5946" s="221" t="s">
        <v>794</v>
      </c>
      <c r="C5946" s="222" t="s">
        <v>758</v>
      </c>
      <c r="D5946" s="222" t="s">
        <v>167</v>
      </c>
      <c r="E5946" s="199" t="s">
        <v>163</v>
      </c>
      <c r="F5946" s="200" t="s">
        <v>642</v>
      </c>
      <c r="G5946" s="200" t="s">
        <v>754</v>
      </c>
      <c r="H5946" s="200"/>
      <c r="I5946" s="200">
        <v>45518</v>
      </c>
      <c r="J5946" s="143">
        <f t="shared" si="92"/>
        <v>45518</v>
      </c>
      <c r="K5946" s="202">
        <v>4</v>
      </c>
      <c r="L5946" s="285" t="s">
        <v>2086</v>
      </c>
      <c r="M5946" s="223"/>
      <c r="N5946" s="203"/>
      <c r="O5946" s="222" t="s">
        <v>326</v>
      </c>
    </row>
    <row r="5947" spans="1:15" ht="29.25" customHeight="1">
      <c r="A5947" s="221" t="s">
        <v>100</v>
      </c>
      <c r="B5947" s="221" t="s">
        <v>794</v>
      </c>
      <c r="C5947" s="222" t="s">
        <v>758</v>
      </c>
      <c r="D5947" s="222" t="s">
        <v>167</v>
      </c>
      <c r="E5947" s="199" t="s">
        <v>171</v>
      </c>
      <c r="F5947" s="200"/>
      <c r="G5947" s="200"/>
      <c r="H5947" s="200"/>
      <c r="I5947" s="200">
        <v>45518</v>
      </c>
      <c r="J5947" s="143">
        <f t="shared" si="92"/>
        <v>45518</v>
      </c>
      <c r="K5947" s="202">
        <v>4</v>
      </c>
      <c r="L5947" s="285" t="s">
        <v>1671</v>
      </c>
      <c r="M5947" s="223"/>
      <c r="N5947" s="203"/>
      <c r="O5947" s="222" t="s">
        <v>326</v>
      </c>
    </row>
    <row r="5948" spans="1:15" ht="29.25" customHeight="1">
      <c r="A5948" s="221" t="s">
        <v>100</v>
      </c>
      <c r="B5948" s="221" t="s">
        <v>794</v>
      </c>
      <c r="C5948" s="222" t="s">
        <v>758</v>
      </c>
      <c r="D5948" s="222" t="s">
        <v>167</v>
      </c>
      <c r="E5948" s="199" t="s">
        <v>166</v>
      </c>
      <c r="F5948" s="200"/>
      <c r="G5948" s="200"/>
      <c r="H5948" s="200"/>
      <c r="I5948" s="200">
        <v>45519</v>
      </c>
      <c r="J5948" s="143">
        <f t="shared" si="92"/>
        <v>45519</v>
      </c>
      <c r="K5948" s="202">
        <v>3</v>
      </c>
      <c r="L5948" s="285" t="s">
        <v>1944</v>
      </c>
      <c r="M5948" s="223"/>
      <c r="N5948" s="203"/>
      <c r="O5948" s="222" t="s">
        <v>326</v>
      </c>
    </row>
    <row r="5949" spans="1:15" ht="29.25" customHeight="1">
      <c r="A5949" s="221" t="s">
        <v>100</v>
      </c>
      <c r="B5949" s="221" t="s">
        <v>794</v>
      </c>
      <c r="C5949" s="222" t="s">
        <v>758</v>
      </c>
      <c r="D5949" s="222" t="s">
        <v>167</v>
      </c>
      <c r="E5949" s="199" t="s">
        <v>163</v>
      </c>
      <c r="F5949" s="200" t="s">
        <v>642</v>
      </c>
      <c r="G5949" s="200" t="s">
        <v>754</v>
      </c>
      <c r="H5949" s="200"/>
      <c r="I5949" s="200">
        <v>45519</v>
      </c>
      <c r="J5949" s="143">
        <f t="shared" si="92"/>
        <v>45519</v>
      </c>
      <c r="K5949" s="202">
        <v>8</v>
      </c>
      <c r="L5949" s="285" t="s">
        <v>2086</v>
      </c>
      <c r="M5949" s="223"/>
      <c r="N5949" s="203"/>
      <c r="O5949" s="222" t="s">
        <v>326</v>
      </c>
    </row>
    <row r="5950" spans="1:15" ht="29.25" customHeight="1">
      <c r="A5950" s="221" t="s">
        <v>100</v>
      </c>
      <c r="B5950" s="221" t="s">
        <v>794</v>
      </c>
      <c r="C5950" s="222" t="s">
        <v>758</v>
      </c>
      <c r="D5950" s="222" t="s">
        <v>167</v>
      </c>
      <c r="E5950" s="199" t="s">
        <v>166</v>
      </c>
      <c r="F5950" s="200"/>
      <c r="G5950" s="200"/>
      <c r="H5950" s="200"/>
      <c r="I5950" s="200">
        <v>45520</v>
      </c>
      <c r="J5950" s="143">
        <f t="shared" si="92"/>
        <v>45520</v>
      </c>
      <c r="K5950" s="202">
        <v>3</v>
      </c>
      <c r="L5950" s="285" t="s">
        <v>1944</v>
      </c>
      <c r="M5950" s="223"/>
      <c r="N5950" s="203"/>
      <c r="O5950" s="222" t="s">
        <v>326</v>
      </c>
    </row>
    <row r="5951" spans="1:15" ht="29.25" customHeight="1">
      <c r="A5951" s="221" t="s">
        <v>100</v>
      </c>
      <c r="B5951" s="221" t="s">
        <v>794</v>
      </c>
      <c r="C5951" s="222" t="s">
        <v>758</v>
      </c>
      <c r="D5951" s="222" t="s">
        <v>167</v>
      </c>
      <c r="E5951" s="199" t="s">
        <v>163</v>
      </c>
      <c r="F5951" s="200" t="s">
        <v>642</v>
      </c>
      <c r="G5951" s="200" t="s">
        <v>754</v>
      </c>
      <c r="H5951" s="200"/>
      <c r="I5951" s="200">
        <v>45520</v>
      </c>
      <c r="J5951" s="143">
        <f t="shared" si="92"/>
        <v>45520</v>
      </c>
      <c r="K5951" s="202">
        <v>8</v>
      </c>
      <c r="L5951" s="285" t="s">
        <v>2087</v>
      </c>
      <c r="M5951" s="223"/>
      <c r="N5951" s="203"/>
      <c r="O5951" s="222" t="s">
        <v>326</v>
      </c>
    </row>
    <row r="5952" spans="1:15" ht="29.25" customHeight="1">
      <c r="A5952" s="221" t="s">
        <v>100</v>
      </c>
      <c r="B5952" s="221" t="s">
        <v>794</v>
      </c>
      <c r="C5952" s="222" t="s">
        <v>758</v>
      </c>
      <c r="D5952" s="222" t="s">
        <v>167</v>
      </c>
      <c r="E5952" s="199" t="s">
        <v>163</v>
      </c>
      <c r="F5952" s="200" t="s">
        <v>642</v>
      </c>
      <c r="G5952" s="200" t="s">
        <v>754</v>
      </c>
      <c r="H5952" s="200"/>
      <c r="I5952" s="200">
        <v>45523</v>
      </c>
      <c r="J5952" s="143">
        <f t="shared" si="92"/>
        <v>45523</v>
      </c>
      <c r="K5952" s="202">
        <v>8</v>
      </c>
      <c r="L5952" s="284" t="s">
        <v>2088</v>
      </c>
      <c r="M5952" s="223"/>
      <c r="N5952" s="203"/>
      <c r="O5952" s="222" t="s">
        <v>326</v>
      </c>
    </row>
    <row r="5953" spans="1:15" ht="29.25" customHeight="1">
      <c r="A5953" s="221" t="s">
        <v>100</v>
      </c>
      <c r="B5953" s="221" t="s">
        <v>794</v>
      </c>
      <c r="C5953" s="222" t="s">
        <v>758</v>
      </c>
      <c r="D5953" s="222" t="s">
        <v>167</v>
      </c>
      <c r="E5953" s="199" t="s">
        <v>171</v>
      </c>
      <c r="F5953" s="200"/>
      <c r="G5953" s="200"/>
      <c r="H5953" s="200"/>
      <c r="I5953" s="200">
        <v>45524</v>
      </c>
      <c r="J5953" s="143">
        <f t="shared" si="92"/>
        <v>45524</v>
      </c>
      <c r="K5953" s="202">
        <v>2</v>
      </c>
      <c r="L5953" s="285" t="s">
        <v>2089</v>
      </c>
      <c r="M5953" s="223"/>
      <c r="N5953" s="203"/>
      <c r="O5953" s="222" t="s">
        <v>326</v>
      </c>
    </row>
    <row r="5954" spans="1:15" ht="29.25" customHeight="1">
      <c r="A5954" s="221" t="s">
        <v>100</v>
      </c>
      <c r="B5954" s="221" t="s">
        <v>794</v>
      </c>
      <c r="C5954" s="222" t="s">
        <v>758</v>
      </c>
      <c r="D5954" s="222" t="s">
        <v>167</v>
      </c>
      <c r="E5954" s="199" t="s">
        <v>163</v>
      </c>
      <c r="F5954" s="200" t="s">
        <v>642</v>
      </c>
      <c r="G5954" s="200" t="s">
        <v>754</v>
      </c>
      <c r="H5954" s="200"/>
      <c r="I5954" s="200">
        <v>45524</v>
      </c>
      <c r="J5954" s="143">
        <f t="shared" si="92"/>
        <v>45524</v>
      </c>
      <c r="K5954" s="202">
        <v>8</v>
      </c>
      <c r="L5954" s="284" t="s">
        <v>2088</v>
      </c>
      <c r="M5954" s="223"/>
      <c r="N5954" s="203"/>
      <c r="O5954" s="222" t="s">
        <v>326</v>
      </c>
    </row>
    <row r="5955" spans="1:15" ht="29.25" customHeight="1">
      <c r="A5955" s="221" t="s">
        <v>100</v>
      </c>
      <c r="B5955" s="221" t="s">
        <v>794</v>
      </c>
      <c r="C5955" s="222" t="s">
        <v>758</v>
      </c>
      <c r="D5955" s="222" t="s">
        <v>167</v>
      </c>
      <c r="E5955" s="199" t="s">
        <v>171</v>
      </c>
      <c r="F5955" s="200"/>
      <c r="G5955" s="200"/>
      <c r="H5955" s="200"/>
      <c r="I5955" s="200">
        <v>45525</v>
      </c>
      <c r="J5955" s="143">
        <f t="shared" ref="J5955:J6018" si="93">I5955</f>
        <v>45525</v>
      </c>
      <c r="K5955" s="202">
        <v>8</v>
      </c>
      <c r="L5955" s="285" t="s">
        <v>2089</v>
      </c>
      <c r="M5955" s="223"/>
      <c r="N5955" s="203"/>
      <c r="O5955" s="222" t="s">
        <v>326</v>
      </c>
    </row>
    <row r="5956" spans="1:15" ht="29.25" customHeight="1">
      <c r="A5956" s="221" t="s">
        <v>100</v>
      </c>
      <c r="B5956" s="221" t="s">
        <v>794</v>
      </c>
      <c r="C5956" s="222" t="s">
        <v>758</v>
      </c>
      <c r="D5956" s="222" t="s">
        <v>167</v>
      </c>
      <c r="E5956" s="199" t="s">
        <v>171</v>
      </c>
      <c r="F5956" s="200"/>
      <c r="G5956" s="200"/>
      <c r="H5956" s="200"/>
      <c r="I5956" s="200">
        <v>45526</v>
      </c>
      <c r="J5956" s="143">
        <f t="shared" si="93"/>
        <v>45526</v>
      </c>
      <c r="K5956" s="202">
        <v>6</v>
      </c>
      <c r="L5956" s="285" t="s">
        <v>2089</v>
      </c>
      <c r="M5956" s="223"/>
      <c r="N5956" s="203"/>
      <c r="O5956" s="222" t="s">
        <v>326</v>
      </c>
    </row>
    <row r="5957" spans="1:15" ht="29.25" customHeight="1">
      <c r="A5957" s="221" t="s">
        <v>100</v>
      </c>
      <c r="B5957" s="221" t="s">
        <v>794</v>
      </c>
      <c r="C5957" s="222" t="s">
        <v>758</v>
      </c>
      <c r="D5957" s="222" t="s">
        <v>167</v>
      </c>
      <c r="E5957" s="199" t="s">
        <v>171</v>
      </c>
      <c r="F5957" s="200"/>
      <c r="G5957" s="200"/>
      <c r="H5957" s="200"/>
      <c r="I5957" s="200">
        <v>45526</v>
      </c>
      <c r="J5957" s="143">
        <f t="shared" si="93"/>
        <v>45526</v>
      </c>
      <c r="K5957" s="202">
        <v>1</v>
      </c>
      <c r="L5957" s="285" t="s">
        <v>2282</v>
      </c>
      <c r="M5957" s="223"/>
      <c r="N5957" s="203"/>
      <c r="O5957" s="222" t="s">
        <v>326</v>
      </c>
    </row>
    <row r="5958" spans="1:15" ht="29.25" customHeight="1">
      <c r="A5958" s="221" t="s">
        <v>100</v>
      </c>
      <c r="B5958" s="221" t="s">
        <v>794</v>
      </c>
      <c r="C5958" s="222" t="s">
        <v>758</v>
      </c>
      <c r="D5958" s="222" t="s">
        <v>167</v>
      </c>
      <c r="E5958" s="199" t="s">
        <v>166</v>
      </c>
      <c r="F5958" s="200"/>
      <c r="G5958" s="200"/>
      <c r="H5958" s="200"/>
      <c r="I5958" s="200">
        <v>45526</v>
      </c>
      <c r="J5958" s="143">
        <f t="shared" si="93"/>
        <v>45526</v>
      </c>
      <c r="K5958" s="202">
        <v>1</v>
      </c>
      <c r="L5958" s="285" t="s">
        <v>2283</v>
      </c>
      <c r="M5958" s="223"/>
      <c r="N5958" s="203"/>
      <c r="O5958" s="222" t="s">
        <v>326</v>
      </c>
    </row>
    <row r="5959" spans="1:15" ht="29.25" customHeight="1">
      <c r="A5959" s="221" t="s">
        <v>100</v>
      </c>
      <c r="B5959" s="221" t="s">
        <v>794</v>
      </c>
      <c r="C5959" s="222" t="s">
        <v>758</v>
      </c>
      <c r="D5959" s="222" t="s">
        <v>167</v>
      </c>
      <c r="E5959" s="199" t="s">
        <v>166</v>
      </c>
      <c r="F5959" s="200"/>
      <c r="G5959" s="200"/>
      <c r="H5959" s="200"/>
      <c r="I5959" s="200">
        <v>45526</v>
      </c>
      <c r="J5959" s="143">
        <f t="shared" si="93"/>
        <v>45526</v>
      </c>
      <c r="K5959" s="202">
        <v>3</v>
      </c>
      <c r="L5959" s="285" t="s">
        <v>2284</v>
      </c>
      <c r="M5959" s="223"/>
      <c r="N5959" s="203"/>
      <c r="O5959" s="222" t="s">
        <v>326</v>
      </c>
    </row>
    <row r="5960" spans="1:15" ht="29.25" customHeight="1">
      <c r="A5960" s="221" t="s">
        <v>100</v>
      </c>
      <c r="B5960" s="221" t="s">
        <v>794</v>
      </c>
      <c r="C5960" s="222" t="s">
        <v>758</v>
      </c>
      <c r="D5960" s="222" t="s">
        <v>167</v>
      </c>
      <c r="E5960" s="199" t="s">
        <v>171</v>
      </c>
      <c r="F5960" s="200"/>
      <c r="G5960" s="200"/>
      <c r="H5960" s="200"/>
      <c r="I5960" s="200">
        <v>45527</v>
      </c>
      <c r="J5960" s="143">
        <f t="shared" si="93"/>
        <v>45527</v>
      </c>
      <c r="K5960" s="202">
        <v>8</v>
      </c>
      <c r="L5960" s="285" t="s">
        <v>2282</v>
      </c>
      <c r="M5960" s="223"/>
      <c r="N5960" s="203"/>
      <c r="O5960" s="222" t="s">
        <v>326</v>
      </c>
    </row>
    <row r="5961" spans="1:15" ht="29.25" customHeight="1">
      <c r="A5961" s="221" t="s">
        <v>100</v>
      </c>
      <c r="B5961" s="221" t="s">
        <v>794</v>
      </c>
      <c r="C5961" s="222" t="s">
        <v>758</v>
      </c>
      <c r="D5961" s="222" t="s">
        <v>167</v>
      </c>
      <c r="E5961" s="199" t="s">
        <v>166</v>
      </c>
      <c r="F5961" s="200"/>
      <c r="G5961" s="200"/>
      <c r="H5961" s="200"/>
      <c r="I5961" s="200">
        <v>45527</v>
      </c>
      <c r="J5961" s="143">
        <f t="shared" si="93"/>
        <v>45527</v>
      </c>
      <c r="K5961" s="202">
        <v>3</v>
      </c>
      <c r="L5961" s="285" t="s">
        <v>2284</v>
      </c>
      <c r="M5961" s="223"/>
      <c r="N5961" s="203"/>
      <c r="O5961" s="222" t="s">
        <v>326</v>
      </c>
    </row>
    <row r="5962" spans="1:15" ht="29.25" customHeight="1">
      <c r="A5962" s="221" t="s">
        <v>100</v>
      </c>
      <c r="B5962" s="221" t="s">
        <v>794</v>
      </c>
      <c r="C5962" s="222" t="s">
        <v>758</v>
      </c>
      <c r="D5962" s="222" t="s">
        <v>167</v>
      </c>
      <c r="E5962" s="199" t="s">
        <v>171</v>
      </c>
      <c r="F5962" s="200"/>
      <c r="G5962" s="200"/>
      <c r="H5962" s="200"/>
      <c r="I5962" s="200">
        <v>45530</v>
      </c>
      <c r="J5962" s="143">
        <f t="shared" si="93"/>
        <v>45530</v>
      </c>
      <c r="K5962" s="202">
        <v>5</v>
      </c>
      <c r="L5962" s="285" t="s">
        <v>2089</v>
      </c>
      <c r="M5962" s="223"/>
      <c r="N5962" s="203"/>
      <c r="O5962" s="222" t="s">
        <v>326</v>
      </c>
    </row>
    <row r="5963" spans="1:15" ht="29.25" customHeight="1">
      <c r="A5963" s="221" t="s">
        <v>100</v>
      </c>
      <c r="B5963" s="221" t="s">
        <v>794</v>
      </c>
      <c r="C5963" s="222" t="s">
        <v>758</v>
      </c>
      <c r="D5963" s="222" t="s">
        <v>167</v>
      </c>
      <c r="E5963" s="199" t="s">
        <v>171</v>
      </c>
      <c r="F5963" s="200"/>
      <c r="G5963" s="200"/>
      <c r="H5963" s="200"/>
      <c r="I5963" s="200">
        <v>45530</v>
      </c>
      <c r="J5963" s="143">
        <f t="shared" si="93"/>
        <v>45530</v>
      </c>
      <c r="K5963" s="202">
        <v>3</v>
      </c>
      <c r="L5963" s="285" t="s">
        <v>2282</v>
      </c>
      <c r="M5963" s="223"/>
      <c r="N5963" s="203"/>
      <c r="O5963" s="222" t="s">
        <v>326</v>
      </c>
    </row>
    <row r="5964" spans="1:15" ht="29.25" customHeight="1">
      <c r="A5964" s="221" t="s">
        <v>100</v>
      </c>
      <c r="B5964" s="221" t="s">
        <v>794</v>
      </c>
      <c r="C5964" s="222" t="s">
        <v>758</v>
      </c>
      <c r="D5964" s="222" t="s">
        <v>167</v>
      </c>
      <c r="E5964" s="199" t="s">
        <v>171</v>
      </c>
      <c r="F5964" s="200"/>
      <c r="G5964" s="200"/>
      <c r="H5964" s="200"/>
      <c r="I5964" s="200">
        <v>45531</v>
      </c>
      <c r="J5964" s="143">
        <f t="shared" si="93"/>
        <v>45531</v>
      </c>
      <c r="K5964" s="202">
        <v>4</v>
      </c>
      <c r="L5964" s="285" t="s">
        <v>2089</v>
      </c>
      <c r="M5964" s="223"/>
      <c r="N5964" s="203"/>
      <c r="O5964" s="222" t="s">
        <v>326</v>
      </c>
    </row>
    <row r="5965" spans="1:15" ht="29.25" customHeight="1">
      <c r="A5965" s="221" t="s">
        <v>100</v>
      </c>
      <c r="B5965" s="221" t="s">
        <v>794</v>
      </c>
      <c r="C5965" s="222" t="s">
        <v>758</v>
      </c>
      <c r="D5965" s="222" t="s">
        <v>167</v>
      </c>
      <c r="E5965" s="199" t="s">
        <v>171</v>
      </c>
      <c r="F5965" s="200"/>
      <c r="G5965" s="200"/>
      <c r="H5965" s="200"/>
      <c r="I5965" s="200">
        <v>45531</v>
      </c>
      <c r="J5965" s="143">
        <f t="shared" si="93"/>
        <v>45531</v>
      </c>
      <c r="K5965" s="202">
        <v>4</v>
      </c>
      <c r="L5965" s="285" t="s">
        <v>2282</v>
      </c>
      <c r="M5965" s="223"/>
      <c r="N5965" s="203"/>
      <c r="O5965" s="222" t="s">
        <v>326</v>
      </c>
    </row>
    <row r="5966" spans="1:15" ht="29.25" customHeight="1">
      <c r="A5966" s="221" t="s">
        <v>100</v>
      </c>
      <c r="B5966" s="221" t="s">
        <v>794</v>
      </c>
      <c r="C5966" s="222" t="s">
        <v>758</v>
      </c>
      <c r="D5966" s="222" t="s">
        <v>167</v>
      </c>
      <c r="E5966" s="199" t="s">
        <v>179</v>
      </c>
      <c r="F5966" s="200"/>
      <c r="G5966" s="200"/>
      <c r="H5966" s="200"/>
      <c r="I5966" s="200">
        <v>45532</v>
      </c>
      <c r="J5966" s="143">
        <f t="shared" si="93"/>
        <v>45532</v>
      </c>
      <c r="K5966" s="202">
        <v>8</v>
      </c>
      <c r="L5966" s="285" t="s">
        <v>2285</v>
      </c>
      <c r="M5966" s="223"/>
      <c r="N5966" s="203"/>
      <c r="O5966" s="222" t="s">
        <v>326</v>
      </c>
    </row>
    <row r="5967" spans="1:15" ht="29.25" customHeight="1">
      <c r="A5967" s="221" t="s">
        <v>100</v>
      </c>
      <c r="B5967" s="221" t="s">
        <v>794</v>
      </c>
      <c r="C5967" s="222" t="s">
        <v>758</v>
      </c>
      <c r="D5967" s="222" t="s">
        <v>167</v>
      </c>
      <c r="E5967" s="199" t="s">
        <v>166</v>
      </c>
      <c r="F5967" s="200"/>
      <c r="G5967" s="200"/>
      <c r="H5967" s="200"/>
      <c r="I5967" s="200">
        <v>45532</v>
      </c>
      <c r="J5967" s="143">
        <f t="shared" si="93"/>
        <v>45532</v>
      </c>
      <c r="K5967" s="202">
        <v>1</v>
      </c>
      <c r="L5967" s="285" t="s">
        <v>2286</v>
      </c>
      <c r="M5967" s="223"/>
      <c r="N5967" s="203"/>
      <c r="O5967" s="222" t="s">
        <v>326</v>
      </c>
    </row>
    <row r="5968" spans="1:15" ht="29.25" customHeight="1">
      <c r="A5968" s="221" t="s">
        <v>100</v>
      </c>
      <c r="B5968" s="221" t="s">
        <v>794</v>
      </c>
      <c r="C5968" s="222" t="s">
        <v>758</v>
      </c>
      <c r="D5968" s="222" t="s">
        <v>167</v>
      </c>
      <c r="E5968" s="199" t="s">
        <v>166</v>
      </c>
      <c r="F5968" s="200"/>
      <c r="G5968" s="200"/>
      <c r="H5968" s="200"/>
      <c r="I5968" s="200">
        <v>45533</v>
      </c>
      <c r="J5968" s="143">
        <f t="shared" si="93"/>
        <v>45533</v>
      </c>
      <c r="K5968" s="202">
        <v>1</v>
      </c>
      <c r="L5968" s="285" t="s">
        <v>2493</v>
      </c>
      <c r="M5968" s="223"/>
      <c r="N5968" s="203"/>
      <c r="O5968" s="222" t="s">
        <v>326</v>
      </c>
    </row>
    <row r="5969" spans="1:15" ht="29.25" customHeight="1">
      <c r="A5969" s="221" t="s">
        <v>100</v>
      </c>
      <c r="B5969" s="221" t="s">
        <v>794</v>
      </c>
      <c r="C5969" s="222" t="s">
        <v>758</v>
      </c>
      <c r="D5969" s="222" t="s">
        <v>167</v>
      </c>
      <c r="E5969" s="199" t="s">
        <v>179</v>
      </c>
      <c r="F5969" s="200"/>
      <c r="G5969" s="200"/>
      <c r="H5969" s="200"/>
      <c r="I5969" s="200">
        <v>45533</v>
      </c>
      <c r="J5969" s="143">
        <f t="shared" si="93"/>
        <v>45533</v>
      </c>
      <c r="K5969" s="202">
        <v>4</v>
      </c>
      <c r="L5969" s="285" t="s">
        <v>2494</v>
      </c>
      <c r="M5969" s="223"/>
      <c r="N5969" s="203"/>
      <c r="O5969" s="222" t="s">
        <v>326</v>
      </c>
    </row>
    <row r="5970" spans="1:15" ht="29.25" customHeight="1">
      <c r="A5970" s="221" t="s">
        <v>100</v>
      </c>
      <c r="B5970" s="221" t="s">
        <v>794</v>
      </c>
      <c r="C5970" s="222" t="s">
        <v>758</v>
      </c>
      <c r="D5970" s="222" t="s">
        <v>167</v>
      </c>
      <c r="E5970" s="199" t="s">
        <v>171</v>
      </c>
      <c r="F5970" s="200"/>
      <c r="G5970" s="200"/>
      <c r="H5970" s="200"/>
      <c r="I5970" s="200">
        <v>45533</v>
      </c>
      <c r="J5970" s="143">
        <f t="shared" si="93"/>
        <v>45533</v>
      </c>
      <c r="K5970" s="202">
        <v>3</v>
      </c>
      <c r="L5970" s="285" t="s">
        <v>2089</v>
      </c>
      <c r="M5970" s="223"/>
      <c r="N5970" s="203"/>
      <c r="O5970" s="222" t="s">
        <v>326</v>
      </c>
    </row>
    <row r="5971" spans="1:15" ht="29.25" customHeight="1">
      <c r="A5971" s="221" t="s">
        <v>100</v>
      </c>
      <c r="B5971" s="221" t="s">
        <v>794</v>
      </c>
      <c r="C5971" s="222" t="s">
        <v>758</v>
      </c>
      <c r="D5971" s="222" t="s">
        <v>167</v>
      </c>
      <c r="E5971" s="199" t="s">
        <v>171</v>
      </c>
      <c r="F5971" s="200"/>
      <c r="G5971" s="200"/>
      <c r="H5971" s="200"/>
      <c r="I5971" s="200">
        <v>45537</v>
      </c>
      <c r="J5971" s="143">
        <f t="shared" si="93"/>
        <v>45537</v>
      </c>
      <c r="K5971" s="202">
        <v>9</v>
      </c>
      <c r="L5971" s="285" t="s">
        <v>2495</v>
      </c>
      <c r="M5971" s="223"/>
      <c r="N5971" s="203"/>
      <c r="O5971" s="222" t="s">
        <v>326</v>
      </c>
    </row>
    <row r="5972" spans="1:15" ht="29.25" customHeight="1">
      <c r="A5972" s="221" t="s">
        <v>100</v>
      </c>
      <c r="B5972" s="221" t="s">
        <v>794</v>
      </c>
      <c r="C5972" s="222" t="s">
        <v>758</v>
      </c>
      <c r="D5972" s="222" t="s">
        <v>167</v>
      </c>
      <c r="E5972" s="199" t="s">
        <v>179</v>
      </c>
      <c r="F5972" s="200"/>
      <c r="G5972" s="200"/>
      <c r="H5972" s="200"/>
      <c r="I5972" s="200">
        <v>45538</v>
      </c>
      <c r="J5972" s="143">
        <f t="shared" si="93"/>
        <v>45538</v>
      </c>
      <c r="K5972" s="202">
        <v>3</v>
      </c>
      <c r="L5972" s="285" t="s">
        <v>2494</v>
      </c>
      <c r="M5972" s="223"/>
      <c r="N5972" s="203"/>
      <c r="O5972" s="222" t="s">
        <v>326</v>
      </c>
    </row>
    <row r="5973" spans="1:15" ht="29.25" customHeight="1">
      <c r="A5973" s="221" t="s">
        <v>100</v>
      </c>
      <c r="B5973" s="221" t="s">
        <v>794</v>
      </c>
      <c r="C5973" s="222" t="s">
        <v>758</v>
      </c>
      <c r="D5973" s="222" t="s">
        <v>167</v>
      </c>
      <c r="E5973" s="199" t="s">
        <v>166</v>
      </c>
      <c r="F5973" s="200"/>
      <c r="G5973" s="200"/>
      <c r="H5973" s="200"/>
      <c r="I5973" s="200">
        <v>45538</v>
      </c>
      <c r="J5973" s="143">
        <f t="shared" si="93"/>
        <v>45538</v>
      </c>
      <c r="K5973" s="202">
        <v>5</v>
      </c>
      <c r="L5973" s="285" t="s">
        <v>1808</v>
      </c>
      <c r="M5973" s="223"/>
      <c r="N5973" s="203"/>
      <c r="O5973" s="222" t="s">
        <v>326</v>
      </c>
    </row>
    <row r="5974" spans="1:15" ht="29.25" customHeight="1">
      <c r="A5974" s="221" t="s">
        <v>100</v>
      </c>
      <c r="B5974" s="221" t="s">
        <v>794</v>
      </c>
      <c r="C5974" s="222" t="s">
        <v>758</v>
      </c>
      <c r="D5974" s="222" t="s">
        <v>167</v>
      </c>
      <c r="E5974" s="199" t="s">
        <v>166</v>
      </c>
      <c r="F5974" s="200"/>
      <c r="G5974" s="200"/>
      <c r="H5974" s="200"/>
      <c r="I5974" s="200">
        <v>45539</v>
      </c>
      <c r="J5974" s="143">
        <f t="shared" si="93"/>
        <v>45539</v>
      </c>
      <c r="K5974" s="202">
        <v>8</v>
      </c>
      <c r="L5974" s="285" t="s">
        <v>2496</v>
      </c>
      <c r="M5974" s="223"/>
      <c r="N5974" s="203"/>
      <c r="O5974" s="222" t="s">
        <v>326</v>
      </c>
    </row>
    <row r="5975" spans="1:15" ht="29.25" customHeight="1">
      <c r="A5975" s="221" t="s">
        <v>100</v>
      </c>
      <c r="B5975" s="221" t="s">
        <v>794</v>
      </c>
      <c r="C5975" s="222" t="s">
        <v>758</v>
      </c>
      <c r="D5975" s="222" t="s">
        <v>167</v>
      </c>
      <c r="E5975" s="199" t="s">
        <v>166</v>
      </c>
      <c r="F5975" s="200"/>
      <c r="G5975" s="200"/>
      <c r="H5975" s="200"/>
      <c r="I5975" s="200">
        <v>45540</v>
      </c>
      <c r="J5975" s="143">
        <f t="shared" si="93"/>
        <v>45540</v>
      </c>
      <c r="K5975" s="202">
        <v>9</v>
      </c>
      <c r="L5975" s="285" t="s">
        <v>2620</v>
      </c>
      <c r="M5975" s="223"/>
      <c r="N5975" s="203"/>
      <c r="O5975" s="222" t="s">
        <v>326</v>
      </c>
    </row>
    <row r="5976" spans="1:15" ht="29.25" customHeight="1">
      <c r="A5976" s="221" t="s">
        <v>100</v>
      </c>
      <c r="B5976" s="221" t="s">
        <v>794</v>
      </c>
      <c r="C5976" s="222" t="s">
        <v>758</v>
      </c>
      <c r="D5976" s="222" t="s">
        <v>167</v>
      </c>
      <c r="E5976" s="199" t="s">
        <v>165</v>
      </c>
      <c r="F5976" s="200"/>
      <c r="G5976" s="200"/>
      <c r="H5976" s="200"/>
      <c r="I5976" s="200">
        <v>45541</v>
      </c>
      <c r="J5976" s="143">
        <f t="shared" si="93"/>
        <v>45541</v>
      </c>
      <c r="K5976" s="202">
        <v>4</v>
      </c>
      <c r="L5976" s="285" t="s">
        <v>2621</v>
      </c>
      <c r="M5976" s="223"/>
      <c r="N5976" s="203"/>
      <c r="O5976" s="222" t="s">
        <v>326</v>
      </c>
    </row>
    <row r="5977" spans="1:15" ht="29.25" customHeight="1">
      <c r="A5977" s="221" t="s">
        <v>100</v>
      </c>
      <c r="B5977" s="221" t="s">
        <v>794</v>
      </c>
      <c r="C5977" s="222" t="s">
        <v>758</v>
      </c>
      <c r="D5977" s="222" t="s">
        <v>167</v>
      </c>
      <c r="E5977" s="199" t="s">
        <v>166</v>
      </c>
      <c r="F5977" s="200"/>
      <c r="G5977" s="200"/>
      <c r="H5977" s="200"/>
      <c r="I5977" s="200">
        <v>45541</v>
      </c>
      <c r="J5977" s="143">
        <f t="shared" si="93"/>
        <v>45541</v>
      </c>
      <c r="K5977" s="202">
        <v>4</v>
      </c>
      <c r="L5977" s="285" t="s">
        <v>2620</v>
      </c>
      <c r="M5977" s="223"/>
      <c r="N5977" s="203"/>
      <c r="O5977" s="222" t="s">
        <v>326</v>
      </c>
    </row>
    <row r="5978" spans="1:15" ht="29.25" customHeight="1">
      <c r="A5978" s="221" t="s">
        <v>100</v>
      </c>
      <c r="B5978" s="221" t="s">
        <v>794</v>
      </c>
      <c r="C5978" s="222" t="s">
        <v>758</v>
      </c>
      <c r="D5978" s="222" t="s">
        <v>167</v>
      </c>
      <c r="E5978" s="199" t="s">
        <v>165</v>
      </c>
      <c r="F5978" s="200"/>
      <c r="G5978" s="200"/>
      <c r="H5978" s="200"/>
      <c r="I5978" s="200">
        <v>45544</v>
      </c>
      <c r="J5978" s="143">
        <f t="shared" si="93"/>
        <v>45544</v>
      </c>
      <c r="K5978" s="202">
        <v>8</v>
      </c>
      <c r="L5978" s="285" t="s">
        <v>2621</v>
      </c>
      <c r="M5978" s="223"/>
      <c r="N5978" s="203"/>
      <c r="O5978" s="222" t="s">
        <v>326</v>
      </c>
    </row>
    <row r="5979" spans="1:15" ht="29.25" customHeight="1">
      <c r="A5979" s="221" t="s">
        <v>100</v>
      </c>
      <c r="B5979" s="221" t="s">
        <v>794</v>
      </c>
      <c r="C5979" s="222" t="s">
        <v>758</v>
      </c>
      <c r="D5979" s="222" t="s">
        <v>167</v>
      </c>
      <c r="E5979" s="199" t="s">
        <v>179</v>
      </c>
      <c r="F5979" s="200"/>
      <c r="G5979" s="200"/>
      <c r="H5979" s="200"/>
      <c r="I5979" s="200">
        <v>45545</v>
      </c>
      <c r="J5979" s="143">
        <f t="shared" si="93"/>
        <v>45545</v>
      </c>
      <c r="K5979" s="202">
        <v>5</v>
      </c>
      <c r="L5979" s="285" t="s">
        <v>2494</v>
      </c>
      <c r="M5979" s="223"/>
      <c r="N5979" s="203"/>
      <c r="O5979" s="222" t="s">
        <v>326</v>
      </c>
    </row>
    <row r="5980" spans="1:15" ht="29.25" customHeight="1">
      <c r="A5980" s="221" t="s">
        <v>100</v>
      </c>
      <c r="B5980" s="221" t="s">
        <v>794</v>
      </c>
      <c r="C5980" s="222" t="s">
        <v>758</v>
      </c>
      <c r="D5980" s="222" t="s">
        <v>167</v>
      </c>
      <c r="E5980" s="199" t="s">
        <v>163</v>
      </c>
      <c r="F5980" s="200" t="s">
        <v>937</v>
      </c>
      <c r="G5980" s="200" t="s">
        <v>938</v>
      </c>
      <c r="H5980" s="200"/>
      <c r="I5980" s="200">
        <v>45545</v>
      </c>
      <c r="J5980" s="143">
        <f t="shared" si="93"/>
        <v>45545</v>
      </c>
      <c r="K5980" s="202">
        <v>3</v>
      </c>
      <c r="L5980" s="284" t="s">
        <v>2622</v>
      </c>
      <c r="M5980" s="223"/>
      <c r="N5980" s="203"/>
      <c r="O5980" s="222" t="s">
        <v>326</v>
      </c>
    </row>
    <row r="5981" spans="1:15" ht="29.25" customHeight="1">
      <c r="A5981" s="221" t="s">
        <v>100</v>
      </c>
      <c r="B5981" s="221" t="s">
        <v>794</v>
      </c>
      <c r="C5981" s="222" t="s">
        <v>758</v>
      </c>
      <c r="D5981" s="222" t="s">
        <v>167</v>
      </c>
      <c r="E5981" s="199" t="s">
        <v>166</v>
      </c>
      <c r="F5981" s="200"/>
      <c r="G5981" s="200"/>
      <c r="H5981" s="200"/>
      <c r="I5981" s="200">
        <v>45546</v>
      </c>
      <c r="J5981" s="143">
        <f t="shared" si="93"/>
        <v>45546</v>
      </c>
      <c r="K5981" s="202">
        <v>5</v>
      </c>
      <c r="L5981" s="284" t="s">
        <v>2623</v>
      </c>
      <c r="M5981" s="223"/>
      <c r="N5981" s="203"/>
      <c r="O5981" s="222" t="s">
        <v>326</v>
      </c>
    </row>
    <row r="5982" spans="1:15" ht="29.25" customHeight="1">
      <c r="A5982" s="221" t="s">
        <v>100</v>
      </c>
      <c r="B5982" s="221" t="s">
        <v>794</v>
      </c>
      <c r="C5982" s="222" t="s">
        <v>758</v>
      </c>
      <c r="D5982" s="222" t="s">
        <v>167</v>
      </c>
      <c r="E5982" s="199" t="s">
        <v>179</v>
      </c>
      <c r="F5982" s="200"/>
      <c r="G5982" s="200"/>
      <c r="H5982" s="200"/>
      <c r="I5982" s="200">
        <v>45546</v>
      </c>
      <c r="J5982" s="143">
        <f t="shared" si="93"/>
        <v>45546</v>
      </c>
      <c r="K5982" s="202">
        <v>3</v>
      </c>
      <c r="L5982" s="285" t="s">
        <v>2624</v>
      </c>
      <c r="M5982" s="223"/>
      <c r="N5982" s="203"/>
      <c r="O5982" s="222" t="s">
        <v>326</v>
      </c>
    </row>
    <row r="5983" spans="1:15" ht="29.25" customHeight="1">
      <c r="A5983" s="221" t="s">
        <v>100</v>
      </c>
      <c r="B5983" s="221" t="s">
        <v>794</v>
      </c>
      <c r="C5983" s="222" t="s">
        <v>758</v>
      </c>
      <c r="D5983" s="222" t="s">
        <v>167</v>
      </c>
      <c r="E5983" s="199" t="s">
        <v>163</v>
      </c>
      <c r="F5983" s="200" t="s">
        <v>937</v>
      </c>
      <c r="G5983" s="200" t="s">
        <v>938</v>
      </c>
      <c r="H5983" s="200"/>
      <c r="I5983" s="200">
        <v>45547</v>
      </c>
      <c r="J5983" s="143">
        <f t="shared" si="93"/>
        <v>45547</v>
      </c>
      <c r="K5983" s="202">
        <v>6</v>
      </c>
      <c r="L5983" s="285" t="s">
        <v>2788</v>
      </c>
      <c r="M5983" s="223"/>
      <c r="N5983" s="203"/>
      <c r="O5983" s="222" t="s">
        <v>326</v>
      </c>
    </row>
    <row r="5984" spans="1:15" ht="29.25" customHeight="1">
      <c r="A5984" s="221" t="s">
        <v>100</v>
      </c>
      <c r="B5984" s="221" t="s">
        <v>794</v>
      </c>
      <c r="C5984" s="222" t="s">
        <v>758</v>
      </c>
      <c r="D5984" s="222" t="s">
        <v>167</v>
      </c>
      <c r="E5984" s="199" t="s">
        <v>176</v>
      </c>
      <c r="F5984" s="200"/>
      <c r="G5984" s="200"/>
      <c r="H5984" s="200"/>
      <c r="I5984" s="200">
        <v>45547</v>
      </c>
      <c r="J5984" s="143">
        <f t="shared" si="93"/>
        <v>45547</v>
      </c>
      <c r="K5984" s="202">
        <v>4</v>
      </c>
      <c r="L5984" s="284" t="s">
        <v>2789</v>
      </c>
      <c r="M5984" s="223"/>
      <c r="N5984" s="203"/>
      <c r="O5984" s="222" t="s">
        <v>326</v>
      </c>
    </row>
    <row r="5985" spans="1:15" ht="29.25" customHeight="1">
      <c r="A5985" s="221" t="s">
        <v>100</v>
      </c>
      <c r="B5985" s="221" t="s">
        <v>794</v>
      </c>
      <c r="C5985" s="222" t="s">
        <v>758</v>
      </c>
      <c r="D5985" s="222" t="s">
        <v>167</v>
      </c>
      <c r="E5985" s="199" t="s">
        <v>163</v>
      </c>
      <c r="F5985" s="200" t="s">
        <v>937</v>
      </c>
      <c r="G5985" s="200" t="s">
        <v>938</v>
      </c>
      <c r="H5985" s="200"/>
      <c r="I5985" s="200">
        <v>45548</v>
      </c>
      <c r="J5985" s="143">
        <f t="shared" si="93"/>
        <v>45548</v>
      </c>
      <c r="K5985" s="202">
        <v>8</v>
      </c>
      <c r="L5985" s="285" t="s">
        <v>2788</v>
      </c>
      <c r="M5985" s="223"/>
      <c r="N5985" s="203"/>
      <c r="O5985" s="222" t="s">
        <v>326</v>
      </c>
    </row>
    <row r="5986" spans="1:15" ht="29.25" customHeight="1">
      <c r="A5986" s="221" t="s">
        <v>100</v>
      </c>
      <c r="B5986" s="221" t="s">
        <v>794</v>
      </c>
      <c r="C5986" s="222" t="s">
        <v>758</v>
      </c>
      <c r="D5986" s="222" t="s">
        <v>167</v>
      </c>
      <c r="E5986" s="199" t="s">
        <v>163</v>
      </c>
      <c r="F5986" s="200" t="s">
        <v>937</v>
      </c>
      <c r="G5986" s="200" t="s">
        <v>938</v>
      </c>
      <c r="H5986" s="200"/>
      <c r="I5986" s="200">
        <v>45551</v>
      </c>
      <c r="J5986" s="143">
        <f t="shared" si="93"/>
        <v>45551</v>
      </c>
      <c r="K5986" s="202">
        <v>6</v>
      </c>
      <c r="L5986" s="285" t="s">
        <v>2788</v>
      </c>
      <c r="M5986" s="223"/>
      <c r="N5986" s="203"/>
      <c r="O5986" s="222" t="s">
        <v>326</v>
      </c>
    </row>
    <row r="5987" spans="1:15" ht="29.25" customHeight="1">
      <c r="A5987" s="221" t="s">
        <v>100</v>
      </c>
      <c r="B5987" s="221" t="s">
        <v>794</v>
      </c>
      <c r="C5987" s="222" t="s">
        <v>758</v>
      </c>
      <c r="D5987" s="222" t="s">
        <v>167</v>
      </c>
      <c r="E5987" s="199" t="s">
        <v>166</v>
      </c>
      <c r="F5987" s="200"/>
      <c r="G5987" s="200"/>
      <c r="H5987" s="200"/>
      <c r="I5987" s="200">
        <v>45551</v>
      </c>
      <c r="J5987" s="143">
        <f t="shared" si="93"/>
        <v>45551</v>
      </c>
      <c r="K5987" s="202">
        <v>2</v>
      </c>
      <c r="L5987" s="285" t="s">
        <v>2790</v>
      </c>
      <c r="M5987" s="223"/>
      <c r="N5987" s="203"/>
      <c r="O5987" s="222" t="s">
        <v>326</v>
      </c>
    </row>
    <row r="5988" spans="1:15" ht="29.25" customHeight="1">
      <c r="A5988" s="221" t="s">
        <v>100</v>
      </c>
      <c r="B5988" s="221" t="s">
        <v>794</v>
      </c>
      <c r="C5988" s="222" t="s">
        <v>758</v>
      </c>
      <c r="D5988" s="222" t="s">
        <v>167</v>
      </c>
      <c r="E5988" s="199" t="s">
        <v>165</v>
      </c>
      <c r="F5988" s="200"/>
      <c r="G5988" s="200"/>
      <c r="H5988" s="200"/>
      <c r="I5988" s="200">
        <v>45552</v>
      </c>
      <c r="J5988" s="143">
        <f t="shared" si="93"/>
        <v>45552</v>
      </c>
      <c r="K5988" s="202">
        <v>8</v>
      </c>
      <c r="L5988" s="285" t="s">
        <v>484</v>
      </c>
      <c r="M5988" s="223"/>
      <c r="N5988" s="203"/>
      <c r="O5988" s="222" t="s">
        <v>326</v>
      </c>
    </row>
    <row r="5989" spans="1:15" ht="29.25" customHeight="1">
      <c r="A5989" s="221" t="s">
        <v>100</v>
      </c>
      <c r="B5989" s="221" t="s">
        <v>794</v>
      </c>
      <c r="C5989" s="222" t="s">
        <v>758</v>
      </c>
      <c r="D5989" s="222" t="s">
        <v>167</v>
      </c>
      <c r="E5989" s="199" t="s">
        <v>163</v>
      </c>
      <c r="F5989" s="200" t="s">
        <v>937</v>
      </c>
      <c r="G5989" s="200" t="s">
        <v>938</v>
      </c>
      <c r="H5989" s="200"/>
      <c r="I5989" s="200">
        <v>45553</v>
      </c>
      <c r="J5989" s="143">
        <f t="shared" si="93"/>
        <v>45553</v>
      </c>
      <c r="K5989" s="202">
        <v>8</v>
      </c>
      <c r="L5989" s="285" t="s">
        <v>2952</v>
      </c>
      <c r="M5989" s="223"/>
      <c r="N5989" s="203"/>
      <c r="O5989" s="222" t="s">
        <v>326</v>
      </c>
    </row>
    <row r="5990" spans="1:15" ht="29.25" customHeight="1">
      <c r="A5990" s="221" t="s">
        <v>100</v>
      </c>
      <c r="B5990" s="221" t="s">
        <v>794</v>
      </c>
      <c r="C5990" s="222" t="s">
        <v>758</v>
      </c>
      <c r="D5990" s="222" t="s">
        <v>167</v>
      </c>
      <c r="E5990" s="199" t="s">
        <v>163</v>
      </c>
      <c r="F5990" s="200" t="s">
        <v>937</v>
      </c>
      <c r="G5990" s="200" t="s">
        <v>938</v>
      </c>
      <c r="H5990" s="200"/>
      <c r="I5990" s="200">
        <v>45554</v>
      </c>
      <c r="J5990" s="143">
        <f t="shared" si="93"/>
        <v>45554</v>
      </c>
      <c r="K5990" s="202">
        <v>3</v>
      </c>
      <c r="L5990" s="285" t="s">
        <v>2953</v>
      </c>
      <c r="M5990" s="223"/>
      <c r="N5990" s="203"/>
      <c r="O5990" s="222" t="s">
        <v>326</v>
      </c>
    </row>
    <row r="5991" spans="1:15" ht="29.25" customHeight="1">
      <c r="A5991" s="221" t="s">
        <v>100</v>
      </c>
      <c r="B5991" s="221" t="s">
        <v>794</v>
      </c>
      <c r="C5991" s="222" t="s">
        <v>758</v>
      </c>
      <c r="D5991" s="222" t="s">
        <v>167</v>
      </c>
      <c r="E5991" s="199" t="s">
        <v>166</v>
      </c>
      <c r="F5991" s="200"/>
      <c r="G5991" s="200"/>
      <c r="H5991" s="200"/>
      <c r="I5991" s="200">
        <v>45554</v>
      </c>
      <c r="J5991" s="143">
        <f t="shared" si="93"/>
        <v>45554</v>
      </c>
      <c r="K5991" s="202">
        <v>1</v>
      </c>
      <c r="L5991" s="285" t="s">
        <v>2954</v>
      </c>
      <c r="M5991" s="223"/>
      <c r="N5991" s="203"/>
      <c r="O5991" s="222" t="s">
        <v>326</v>
      </c>
    </row>
    <row r="5992" spans="1:15" ht="29.25" customHeight="1">
      <c r="A5992" s="221" t="s">
        <v>100</v>
      </c>
      <c r="B5992" s="221" t="s">
        <v>794</v>
      </c>
      <c r="C5992" s="222" t="s">
        <v>758</v>
      </c>
      <c r="D5992" s="222" t="s">
        <v>167</v>
      </c>
      <c r="E5992" s="199" t="s">
        <v>166</v>
      </c>
      <c r="F5992" s="200"/>
      <c r="G5992" s="200"/>
      <c r="H5992" s="200"/>
      <c r="I5992" s="200">
        <v>45554</v>
      </c>
      <c r="J5992" s="143">
        <f t="shared" si="93"/>
        <v>45554</v>
      </c>
      <c r="K5992" s="202">
        <v>4</v>
      </c>
      <c r="L5992" s="285" t="s">
        <v>2955</v>
      </c>
      <c r="M5992" s="223"/>
      <c r="N5992" s="203"/>
      <c r="O5992" s="222" t="s">
        <v>326</v>
      </c>
    </row>
    <row r="5993" spans="1:15" ht="29.25" customHeight="1">
      <c r="A5993" s="221" t="s">
        <v>100</v>
      </c>
      <c r="B5993" s="221" t="s">
        <v>794</v>
      </c>
      <c r="C5993" s="222" t="s">
        <v>758</v>
      </c>
      <c r="D5993" s="222" t="s">
        <v>167</v>
      </c>
      <c r="E5993" s="199" t="s">
        <v>166</v>
      </c>
      <c r="F5993" s="200"/>
      <c r="G5993" s="200"/>
      <c r="H5993" s="200"/>
      <c r="I5993" s="200">
        <v>45555</v>
      </c>
      <c r="J5993" s="143">
        <f t="shared" si="93"/>
        <v>45555</v>
      </c>
      <c r="K5993" s="202">
        <v>2</v>
      </c>
      <c r="L5993" s="285" t="s">
        <v>2790</v>
      </c>
      <c r="M5993" s="223"/>
      <c r="N5993" s="203"/>
      <c r="O5993" s="222" t="s">
        <v>326</v>
      </c>
    </row>
    <row r="5994" spans="1:15" ht="29.25" customHeight="1">
      <c r="A5994" s="221" t="s">
        <v>100</v>
      </c>
      <c r="B5994" s="221" t="s">
        <v>794</v>
      </c>
      <c r="C5994" s="222" t="s">
        <v>758</v>
      </c>
      <c r="D5994" s="222" t="s">
        <v>167</v>
      </c>
      <c r="E5994" s="199" t="s">
        <v>166</v>
      </c>
      <c r="F5994" s="200"/>
      <c r="G5994" s="200"/>
      <c r="H5994" s="200"/>
      <c r="I5994" s="200">
        <v>45555</v>
      </c>
      <c r="J5994" s="143">
        <f t="shared" si="93"/>
        <v>45555</v>
      </c>
      <c r="K5994" s="202">
        <v>6</v>
      </c>
      <c r="L5994" s="284" t="s">
        <v>2956</v>
      </c>
      <c r="M5994" s="223"/>
      <c r="N5994" s="203"/>
      <c r="O5994" s="222" t="s">
        <v>326</v>
      </c>
    </row>
    <row r="5995" spans="1:15" ht="29.25" customHeight="1">
      <c r="A5995" s="221" t="s">
        <v>100</v>
      </c>
      <c r="B5995" s="221" t="s">
        <v>794</v>
      </c>
      <c r="C5995" s="222" t="s">
        <v>758</v>
      </c>
      <c r="D5995" s="222" t="s">
        <v>167</v>
      </c>
      <c r="E5995" s="199" t="s">
        <v>166</v>
      </c>
      <c r="F5995" s="200"/>
      <c r="G5995" s="200"/>
      <c r="H5995" s="200"/>
      <c r="I5995" s="200">
        <v>45558</v>
      </c>
      <c r="J5995" s="143">
        <f t="shared" si="93"/>
        <v>45558</v>
      </c>
      <c r="K5995" s="202">
        <v>5</v>
      </c>
      <c r="L5995" s="285" t="s">
        <v>2957</v>
      </c>
      <c r="M5995" s="223"/>
      <c r="N5995" s="203"/>
      <c r="O5995" s="222" t="s">
        <v>326</v>
      </c>
    </row>
    <row r="5996" spans="1:15" ht="29.25" customHeight="1">
      <c r="A5996" s="221" t="s">
        <v>100</v>
      </c>
      <c r="B5996" s="221" t="s">
        <v>794</v>
      </c>
      <c r="C5996" s="222" t="s">
        <v>758</v>
      </c>
      <c r="D5996" s="222" t="s">
        <v>167</v>
      </c>
      <c r="E5996" s="199" t="s">
        <v>163</v>
      </c>
      <c r="F5996" s="200" t="s">
        <v>937</v>
      </c>
      <c r="G5996" s="200" t="s">
        <v>938</v>
      </c>
      <c r="H5996" s="200"/>
      <c r="I5996" s="200">
        <v>45558</v>
      </c>
      <c r="J5996" s="143">
        <f t="shared" si="93"/>
        <v>45558</v>
      </c>
      <c r="K5996" s="202">
        <v>3</v>
      </c>
      <c r="L5996" s="285" t="s">
        <v>2958</v>
      </c>
      <c r="M5996" s="223"/>
      <c r="N5996" s="203"/>
      <c r="O5996" s="222" t="s">
        <v>326</v>
      </c>
    </row>
    <row r="5997" spans="1:15" ht="29.25" customHeight="1">
      <c r="A5997" s="221" t="s">
        <v>100</v>
      </c>
      <c r="B5997" s="221" t="s">
        <v>794</v>
      </c>
      <c r="C5997" s="222" t="s">
        <v>758</v>
      </c>
      <c r="D5997" s="222" t="s">
        <v>167</v>
      </c>
      <c r="E5997" s="199" t="s">
        <v>166</v>
      </c>
      <c r="F5997" s="200"/>
      <c r="G5997" s="200"/>
      <c r="H5997" s="200"/>
      <c r="I5997" s="200">
        <v>45559</v>
      </c>
      <c r="J5997" s="143">
        <f t="shared" si="93"/>
        <v>45559</v>
      </c>
      <c r="K5997" s="202">
        <v>4</v>
      </c>
      <c r="L5997" s="285" t="s">
        <v>2959</v>
      </c>
      <c r="M5997" s="223"/>
      <c r="N5997" s="203"/>
      <c r="O5997" s="222" t="s">
        <v>326</v>
      </c>
    </row>
    <row r="5998" spans="1:15" ht="29.25" customHeight="1">
      <c r="A5998" s="221" t="s">
        <v>100</v>
      </c>
      <c r="B5998" s="221" t="s">
        <v>794</v>
      </c>
      <c r="C5998" s="222" t="s">
        <v>758</v>
      </c>
      <c r="D5998" s="222" t="s">
        <v>167</v>
      </c>
      <c r="E5998" s="199" t="s">
        <v>163</v>
      </c>
      <c r="F5998" s="200" t="s">
        <v>937</v>
      </c>
      <c r="G5998" s="200" t="s">
        <v>938</v>
      </c>
      <c r="H5998" s="200"/>
      <c r="I5998" s="200">
        <v>45559</v>
      </c>
      <c r="J5998" s="143">
        <f t="shared" si="93"/>
        <v>45559</v>
      </c>
      <c r="K5998" s="202">
        <v>4</v>
      </c>
      <c r="L5998" s="285" t="s">
        <v>2958</v>
      </c>
      <c r="M5998" s="223"/>
      <c r="N5998" s="203"/>
      <c r="O5998" s="222" t="s">
        <v>326</v>
      </c>
    </row>
    <row r="5999" spans="1:15" ht="29.25" customHeight="1">
      <c r="A5999" s="221" t="s">
        <v>100</v>
      </c>
      <c r="B5999" s="221" t="s">
        <v>794</v>
      </c>
      <c r="C5999" s="222" t="s">
        <v>758</v>
      </c>
      <c r="D5999" s="222" t="s">
        <v>167</v>
      </c>
      <c r="E5999" s="199" t="s">
        <v>166</v>
      </c>
      <c r="F5999" s="200"/>
      <c r="G5999" s="200"/>
      <c r="H5999" s="200"/>
      <c r="I5999" s="200">
        <v>45560</v>
      </c>
      <c r="J5999" s="143">
        <f t="shared" si="93"/>
        <v>45560</v>
      </c>
      <c r="K5999" s="202">
        <v>2</v>
      </c>
      <c r="L5999" s="285" t="s">
        <v>2960</v>
      </c>
      <c r="M5999" s="223"/>
      <c r="N5999" s="203"/>
      <c r="O5999" s="222" t="s">
        <v>326</v>
      </c>
    </row>
    <row r="6000" spans="1:15" ht="29.25" customHeight="1">
      <c r="A6000" s="221" t="s">
        <v>100</v>
      </c>
      <c r="B6000" s="221" t="s">
        <v>794</v>
      </c>
      <c r="C6000" s="222" t="s">
        <v>758</v>
      </c>
      <c r="D6000" s="222" t="s">
        <v>167</v>
      </c>
      <c r="E6000" s="199" t="s">
        <v>163</v>
      </c>
      <c r="F6000" s="200" t="s">
        <v>937</v>
      </c>
      <c r="G6000" s="200" t="s">
        <v>938</v>
      </c>
      <c r="H6000" s="200"/>
      <c r="I6000" s="200">
        <v>45560</v>
      </c>
      <c r="J6000" s="143">
        <f t="shared" si="93"/>
        <v>45560</v>
      </c>
      <c r="K6000" s="202">
        <v>5</v>
      </c>
      <c r="L6000" s="285" t="s">
        <v>2958</v>
      </c>
      <c r="M6000" s="223"/>
      <c r="N6000" s="203"/>
      <c r="O6000" s="222" t="s">
        <v>326</v>
      </c>
    </row>
    <row r="6001" spans="1:15" ht="29.25" customHeight="1">
      <c r="A6001" s="221" t="s">
        <v>100</v>
      </c>
      <c r="B6001" s="221" t="s">
        <v>794</v>
      </c>
      <c r="C6001" s="222" t="s">
        <v>758</v>
      </c>
      <c r="D6001" s="222" t="s">
        <v>167</v>
      </c>
      <c r="E6001" s="199" t="s">
        <v>166</v>
      </c>
      <c r="F6001" s="200"/>
      <c r="G6001" s="200"/>
      <c r="H6001" s="200"/>
      <c r="I6001" s="200">
        <v>45560</v>
      </c>
      <c r="J6001" s="143">
        <f t="shared" si="93"/>
        <v>45560</v>
      </c>
      <c r="K6001" s="202">
        <v>1</v>
      </c>
      <c r="L6001" s="285" t="s">
        <v>216</v>
      </c>
      <c r="M6001" s="223"/>
      <c r="N6001" s="203"/>
      <c r="O6001" s="222" t="s">
        <v>326</v>
      </c>
    </row>
    <row r="6002" spans="1:15" ht="29.25" customHeight="1">
      <c r="A6002" s="221" t="s">
        <v>100</v>
      </c>
      <c r="B6002" s="221" t="s">
        <v>794</v>
      </c>
      <c r="C6002" s="222" t="s">
        <v>758</v>
      </c>
      <c r="D6002" s="222" t="s">
        <v>167</v>
      </c>
      <c r="E6002" s="199" t="s">
        <v>166</v>
      </c>
      <c r="F6002" s="200"/>
      <c r="G6002" s="200"/>
      <c r="H6002" s="200"/>
      <c r="I6002" s="200">
        <v>45561</v>
      </c>
      <c r="J6002" s="143">
        <f t="shared" si="93"/>
        <v>45561</v>
      </c>
      <c r="K6002" s="202">
        <v>2</v>
      </c>
      <c r="L6002" s="285" t="s">
        <v>2961</v>
      </c>
      <c r="M6002" s="223"/>
      <c r="N6002" s="203"/>
      <c r="O6002" s="222" t="s">
        <v>326</v>
      </c>
    </row>
    <row r="6003" spans="1:15" ht="29.25" customHeight="1">
      <c r="A6003" s="221" t="s">
        <v>100</v>
      </c>
      <c r="B6003" s="221" t="s">
        <v>794</v>
      </c>
      <c r="C6003" s="222" t="s">
        <v>758</v>
      </c>
      <c r="D6003" s="222" t="s">
        <v>167</v>
      </c>
      <c r="E6003" s="199" t="s">
        <v>163</v>
      </c>
      <c r="F6003" s="200" t="s">
        <v>937</v>
      </c>
      <c r="G6003" s="200" t="s">
        <v>938</v>
      </c>
      <c r="H6003" s="200"/>
      <c r="I6003" s="200">
        <v>45561</v>
      </c>
      <c r="J6003" s="143">
        <f t="shared" si="93"/>
        <v>45561</v>
      </c>
      <c r="K6003" s="202">
        <v>6</v>
      </c>
      <c r="L6003" s="285" t="s">
        <v>2962</v>
      </c>
      <c r="M6003" s="223"/>
      <c r="N6003" s="203"/>
      <c r="O6003" s="222" t="s">
        <v>326</v>
      </c>
    </row>
    <row r="6004" spans="1:15" ht="29.25" customHeight="1">
      <c r="A6004" s="221" t="s">
        <v>100</v>
      </c>
      <c r="B6004" s="221" t="s">
        <v>794</v>
      </c>
      <c r="C6004" s="222" t="s">
        <v>758</v>
      </c>
      <c r="D6004" s="222" t="s">
        <v>167</v>
      </c>
      <c r="E6004" s="199" t="s">
        <v>163</v>
      </c>
      <c r="F6004" s="200" t="s">
        <v>937</v>
      </c>
      <c r="G6004" s="200" t="s">
        <v>938</v>
      </c>
      <c r="H6004" s="200"/>
      <c r="I6004" s="200">
        <v>45562</v>
      </c>
      <c r="J6004" s="143">
        <f t="shared" si="93"/>
        <v>45562</v>
      </c>
      <c r="K6004" s="202">
        <v>6</v>
      </c>
      <c r="L6004" s="285" t="s">
        <v>2962</v>
      </c>
      <c r="M6004" s="223"/>
      <c r="N6004" s="203"/>
      <c r="O6004" s="222" t="s">
        <v>326</v>
      </c>
    </row>
    <row r="6005" spans="1:15" ht="29.25" customHeight="1">
      <c r="A6005" s="221" t="s">
        <v>100</v>
      </c>
      <c r="B6005" s="221" t="s">
        <v>794</v>
      </c>
      <c r="C6005" s="222" t="s">
        <v>758</v>
      </c>
      <c r="D6005" s="222" t="s">
        <v>167</v>
      </c>
      <c r="E6005" s="199" t="s">
        <v>166</v>
      </c>
      <c r="F6005" s="200"/>
      <c r="G6005" s="200"/>
      <c r="H6005" s="200"/>
      <c r="I6005" s="200">
        <v>45562</v>
      </c>
      <c r="J6005" s="143">
        <f t="shared" si="93"/>
        <v>45562</v>
      </c>
      <c r="K6005" s="202">
        <v>2</v>
      </c>
      <c r="L6005" s="285" t="s">
        <v>2963</v>
      </c>
      <c r="M6005" s="223"/>
      <c r="N6005" s="203"/>
      <c r="O6005" s="222" t="s">
        <v>326</v>
      </c>
    </row>
    <row r="6006" spans="1:15" ht="29.25" customHeight="1">
      <c r="A6006" s="221" t="s">
        <v>100</v>
      </c>
      <c r="B6006" s="221" t="s">
        <v>794</v>
      </c>
      <c r="C6006" s="222" t="s">
        <v>758</v>
      </c>
      <c r="D6006" s="222" t="s">
        <v>167</v>
      </c>
      <c r="E6006" s="199" t="s">
        <v>179</v>
      </c>
      <c r="F6006" s="200"/>
      <c r="G6006" s="200"/>
      <c r="H6006" s="200"/>
      <c r="I6006" s="200">
        <v>45565</v>
      </c>
      <c r="J6006" s="143">
        <f t="shared" si="93"/>
        <v>45565</v>
      </c>
      <c r="K6006" s="202">
        <v>8</v>
      </c>
      <c r="L6006" s="285" t="s">
        <v>2494</v>
      </c>
      <c r="M6006" s="223"/>
      <c r="N6006" s="203"/>
      <c r="O6006" s="222" t="s">
        <v>326</v>
      </c>
    </row>
    <row r="6007" spans="1:15" ht="29.25" customHeight="1">
      <c r="A6007" s="221" t="s">
        <v>100</v>
      </c>
      <c r="B6007" s="221" t="s">
        <v>794</v>
      </c>
      <c r="C6007" s="222" t="s">
        <v>758</v>
      </c>
      <c r="D6007" s="222" t="s">
        <v>167</v>
      </c>
      <c r="E6007" s="199" t="s">
        <v>166</v>
      </c>
      <c r="F6007" s="200"/>
      <c r="G6007" s="200"/>
      <c r="H6007" s="200"/>
      <c r="I6007" s="200">
        <v>45565</v>
      </c>
      <c r="J6007" s="143">
        <f t="shared" si="93"/>
        <v>45565</v>
      </c>
      <c r="K6007" s="202">
        <v>2</v>
      </c>
      <c r="L6007" s="285" t="s">
        <v>2964</v>
      </c>
      <c r="M6007" s="223"/>
      <c r="N6007" s="203"/>
      <c r="O6007" s="222" t="s">
        <v>326</v>
      </c>
    </row>
    <row r="6008" spans="1:15" ht="29.25" customHeight="1">
      <c r="A6008" s="221" t="s">
        <v>100</v>
      </c>
      <c r="B6008" s="221" t="s">
        <v>794</v>
      </c>
      <c r="C6008" s="222" t="s">
        <v>758</v>
      </c>
      <c r="D6008" s="222" t="s">
        <v>167</v>
      </c>
      <c r="E6008" s="199" t="s">
        <v>163</v>
      </c>
      <c r="F6008" s="200" t="s">
        <v>937</v>
      </c>
      <c r="G6008" s="200" t="s">
        <v>938</v>
      </c>
      <c r="H6008" s="200"/>
      <c r="I6008" s="200">
        <v>45565</v>
      </c>
      <c r="J6008" s="143">
        <f t="shared" si="93"/>
        <v>45565</v>
      </c>
      <c r="K6008" s="202">
        <v>6</v>
      </c>
      <c r="L6008" s="285" t="s">
        <v>2965</v>
      </c>
      <c r="M6008" s="223"/>
      <c r="N6008" s="203"/>
      <c r="O6008" s="222" t="s">
        <v>326</v>
      </c>
    </row>
    <row r="6009" spans="1:15" ht="29.25" customHeight="1">
      <c r="A6009" s="221" t="s">
        <v>100</v>
      </c>
      <c r="B6009" s="221" t="s">
        <v>794</v>
      </c>
      <c r="C6009" s="222" t="s">
        <v>758</v>
      </c>
      <c r="D6009" s="222" t="s">
        <v>167</v>
      </c>
      <c r="E6009" s="199" t="s">
        <v>163</v>
      </c>
      <c r="F6009" s="200" t="s">
        <v>937</v>
      </c>
      <c r="G6009" s="200" t="s">
        <v>938</v>
      </c>
      <c r="H6009" s="200"/>
      <c r="I6009" s="200">
        <v>45566</v>
      </c>
      <c r="J6009" s="143">
        <f t="shared" si="93"/>
        <v>45566</v>
      </c>
      <c r="K6009" s="202">
        <v>9</v>
      </c>
      <c r="L6009" s="285" t="s">
        <v>2965</v>
      </c>
      <c r="M6009" s="223"/>
      <c r="N6009" s="203"/>
      <c r="O6009" s="222" t="s">
        <v>326</v>
      </c>
    </row>
    <row r="6010" spans="1:15" ht="29.25" customHeight="1">
      <c r="A6010" s="221" t="s">
        <v>100</v>
      </c>
      <c r="B6010" s="221" t="s">
        <v>794</v>
      </c>
      <c r="C6010" s="222" t="s">
        <v>758</v>
      </c>
      <c r="D6010" s="222" t="s">
        <v>167</v>
      </c>
      <c r="E6010" s="199" t="s">
        <v>165</v>
      </c>
      <c r="F6010" s="200"/>
      <c r="G6010" s="200"/>
      <c r="H6010" s="200"/>
      <c r="I6010" s="200">
        <v>45567</v>
      </c>
      <c r="J6010" s="143">
        <f t="shared" si="93"/>
        <v>45567</v>
      </c>
      <c r="K6010" s="202">
        <v>8</v>
      </c>
      <c r="L6010" s="285" t="s">
        <v>593</v>
      </c>
      <c r="M6010" s="223"/>
      <c r="N6010" s="203"/>
      <c r="O6010" s="222" t="s">
        <v>326</v>
      </c>
    </row>
    <row r="6011" spans="1:15" ht="29.25" customHeight="1">
      <c r="A6011" s="221" t="s">
        <v>100</v>
      </c>
      <c r="B6011" s="221" t="s">
        <v>794</v>
      </c>
      <c r="C6011" s="222" t="s">
        <v>758</v>
      </c>
      <c r="D6011" s="222" t="s">
        <v>167</v>
      </c>
      <c r="E6011" s="199" t="s">
        <v>165</v>
      </c>
      <c r="F6011" s="200"/>
      <c r="G6011" s="200"/>
      <c r="H6011" s="200"/>
      <c r="I6011" s="200">
        <v>45568</v>
      </c>
      <c r="J6011" s="143">
        <f t="shared" si="93"/>
        <v>45568</v>
      </c>
      <c r="K6011" s="202">
        <v>8</v>
      </c>
      <c r="L6011" s="285" t="s">
        <v>593</v>
      </c>
      <c r="M6011" s="223"/>
      <c r="N6011" s="203"/>
      <c r="O6011" s="222" t="s">
        <v>326</v>
      </c>
    </row>
    <row r="6012" spans="1:15" ht="29.25" customHeight="1">
      <c r="A6012" s="221" t="s">
        <v>100</v>
      </c>
      <c r="B6012" s="221" t="s">
        <v>794</v>
      </c>
      <c r="C6012" s="222" t="s">
        <v>758</v>
      </c>
      <c r="D6012" s="222" t="s">
        <v>167</v>
      </c>
      <c r="E6012" s="199" t="s">
        <v>165</v>
      </c>
      <c r="F6012" s="200"/>
      <c r="G6012" s="200"/>
      <c r="H6012" s="200"/>
      <c r="I6012" s="200">
        <v>45569</v>
      </c>
      <c r="J6012" s="143">
        <f t="shared" si="93"/>
        <v>45569</v>
      </c>
      <c r="K6012" s="202">
        <v>8</v>
      </c>
      <c r="L6012" s="285" t="s">
        <v>197</v>
      </c>
      <c r="M6012" s="223"/>
      <c r="N6012" s="203"/>
      <c r="O6012" s="222" t="s">
        <v>326</v>
      </c>
    </row>
    <row r="6013" spans="1:15" ht="29.25" customHeight="1">
      <c r="A6013" s="221" t="s">
        <v>100</v>
      </c>
      <c r="B6013" s="221" t="s">
        <v>794</v>
      </c>
      <c r="C6013" s="222" t="s">
        <v>758</v>
      </c>
      <c r="D6013" s="222" t="s">
        <v>167</v>
      </c>
      <c r="E6013" s="199" t="s">
        <v>163</v>
      </c>
      <c r="F6013" s="200" t="s">
        <v>937</v>
      </c>
      <c r="G6013" s="200" t="s">
        <v>938</v>
      </c>
      <c r="H6013" s="200"/>
      <c r="I6013" s="200">
        <v>45572</v>
      </c>
      <c r="J6013" s="143">
        <f t="shared" si="93"/>
        <v>45572</v>
      </c>
      <c r="K6013" s="202">
        <v>8</v>
      </c>
      <c r="L6013" s="285" t="s">
        <v>3206</v>
      </c>
      <c r="M6013" s="223"/>
      <c r="N6013" s="203"/>
      <c r="O6013" s="222" t="s">
        <v>326</v>
      </c>
    </row>
    <row r="6014" spans="1:15" ht="29.25" customHeight="1">
      <c r="A6014" s="221" t="s">
        <v>100</v>
      </c>
      <c r="B6014" s="221" t="s">
        <v>794</v>
      </c>
      <c r="C6014" s="222" t="s">
        <v>758</v>
      </c>
      <c r="D6014" s="222" t="s">
        <v>167</v>
      </c>
      <c r="E6014" s="199" t="s">
        <v>163</v>
      </c>
      <c r="F6014" s="200" t="s">
        <v>937</v>
      </c>
      <c r="G6014" s="200" t="s">
        <v>938</v>
      </c>
      <c r="H6014" s="200"/>
      <c r="I6014" s="200">
        <v>45573</v>
      </c>
      <c r="J6014" s="143">
        <f t="shared" si="93"/>
        <v>45573</v>
      </c>
      <c r="K6014" s="202">
        <v>8</v>
      </c>
      <c r="L6014" s="285" t="s">
        <v>3207</v>
      </c>
      <c r="M6014" s="223"/>
      <c r="N6014" s="203"/>
      <c r="O6014" s="222" t="s">
        <v>326</v>
      </c>
    </row>
    <row r="6015" spans="1:15" ht="29.25" customHeight="1">
      <c r="A6015" s="221" t="s">
        <v>100</v>
      </c>
      <c r="B6015" s="221" t="s">
        <v>794</v>
      </c>
      <c r="C6015" s="222" t="s">
        <v>758</v>
      </c>
      <c r="D6015" s="222" t="s">
        <v>167</v>
      </c>
      <c r="E6015" s="199" t="s">
        <v>179</v>
      </c>
      <c r="F6015" s="200"/>
      <c r="G6015" s="200"/>
      <c r="H6015" s="200"/>
      <c r="I6015" s="200">
        <v>45574</v>
      </c>
      <c r="J6015" s="143">
        <f t="shared" si="93"/>
        <v>45574</v>
      </c>
      <c r="K6015" s="202">
        <v>5</v>
      </c>
      <c r="L6015" s="285" t="s">
        <v>3208</v>
      </c>
      <c r="M6015" s="223"/>
      <c r="N6015" s="203"/>
      <c r="O6015" s="222" t="s">
        <v>326</v>
      </c>
    </row>
    <row r="6016" spans="1:15" ht="29.25" customHeight="1">
      <c r="A6016" s="221" t="s">
        <v>100</v>
      </c>
      <c r="B6016" s="221" t="s">
        <v>794</v>
      </c>
      <c r="C6016" s="222" t="s">
        <v>758</v>
      </c>
      <c r="D6016" s="222" t="s">
        <v>167</v>
      </c>
      <c r="E6016" s="199" t="s">
        <v>163</v>
      </c>
      <c r="F6016" s="200" t="s">
        <v>937</v>
      </c>
      <c r="G6016" s="200" t="s">
        <v>938</v>
      </c>
      <c r="H6016" s="200"/>
      <c r="I6016" s="200">
        <v>45574</v>
      </c>
      <c r="J6016" s="143">
        <f t="shared" si="93"/>
        <v>45574</v>
      </c>
      <c r="K6016" s="202">
        <v>4</v>
      </c>
      <c r="L6016" s="284" t="s">
        <v>3209</v>
      </c>
      <c r="M6016" s="223"/>
      <c r="N6016" s="203"/>
      <c r="O6016" s="222" t="s">
        <v>326</v>
      </c>
    </row>
    <row r="6017" spans="1:15" ht="29.25" customHeight="1">
      <c r="A6017" s="221" t="s">
        <v>100</v>
      </c>
      <c r="B6017" s="221" t="s">
        <v>794</v>
      </c>
      <c r="C6017" s="222" t="s">
        <v>758</v>
      </c>
      <c r="D6017" s="222" t="s">
        <v>167</v>
      </c>
      <c r="E6017" s="199" t="s">
        <v>165</v>
      </c>
      <c r="F6017" s="200"/>
      <c r="G6017" s="200"/>
      <c r="H6017" s="200"/>
      <c r="I6017" s="200">
        <v>45575</v>
      </c>
      <c r="J6017" s="143">
        <f t="shared" si="93"/>
        <v>45575</v>
      </c>
      <c r="K6017" s="202">
        <v>8</v>
      </c>
      <c r="L6017" s="285" t="s">
        <v>3333</v>
      </c>
      <c r="M6017" s="223"/>
      <c r="N6017" s="203"/>
      <c r="O6017" s="222" t="s">
        <v>326</v>
      </c>
    </row>
    <row r="6018" spans="1:15" ht="29.25" customHeight="1">
      <c r="A6018" s="221" t="s">
        <v>100</v>
      </c>
      <c r="B6018" s="221" t="s">
        <v>794</v>
      </c>
      <c r="C6018" s="222" t="s">
        <v>758</v>
      </c>
      <c r="D6018" s="222" t="s">
        <v>167</v>
      </c>
      <c r="E6018" s="199" t="s">
        <v>179</v>
      </c>
      <c r="F6018" s="200"/>
      <c r="G6018" s="200"/>
      <c r="H6018" s="200"/>
      <c r="I6018" s="200">
        <v>45576</v>
      </c>
      <c r="J6018" s="143">
        <f t="shared" si="93"/>
        <v>45576</v>
      </c>
      <c r="K6018" s="202">
        <v>4</v>
      </c>
      <c r="L6018" s="285" t="s">
        <v>3334</v>
      </c>
      <c r="M6018" s="223"/>
      <c r="N6018" s="203"/>
      <c r="O6018" s="222" t="s">
        <v>326</v>
      </c>
    </row>
    <row r="6019" spans="1:15" ht="29.25" customHeight="1">
      <c r="A6019" s="221" t="s">
        <v>100</v>
      </c>
      <c r="B6019" s="221" t="s">
        <v>794</v>
      </c>
      <c r="C6019" s="222" t="s">
        <v>758</v>
      </c>
      <c r="D6019" s="222" t="s">
        <v>167</v>
      </c>
      <c r="E6019" s="199" t="s">
        <v>165</v>
      </c>
      <c r="F6019" s="200"/>
      <c r="G6019" s="200"/>
      <c r="H6019" s="200"/>
      <c r="I6019" s="200">
        <v>45576</v>
      </c>
      <c r="J6019" s="143">
        <f t="shared" ref="J6019:J6082" si="94">I6019</f>
        <v>45576</v>
      </c>
      <c r="K6019" s="202">
        <v>4</v>
      </c>
      <c r="L6019" s="285" t="s">
        <v>197</v>
      </c>
      <c r="M6019" s="223"/>
      <c r="N6019" s="203"/>
      <c r="O6019" s="222" t="s">
        <v>326</v>
      </c>
    </row>
    <row r="6020" spans="1:15" ht="29.25" customHeight="1">
      <c r="A6020" s="221" t="s">
        <v>100</v>
      </c>
      <c r="B6020" s="221" t="s">
        <v>794</v>
      </c>
      <c r="C6020" s="222" t="s">
        <v>758</v>
      </c>
      <c r="D6020" s="222" t="s">
        <v>167</v>
      </c>
      <c r="E6020" s="199" t="s">
        <v>179</v>
      </c>
      <c r="F6020" s="200"/>
      <c r="G6020" s="200"/>
      <c r="H6020" s="200"/>
      <c r="I6020" s="200">
        <v>45579</v>
      </c>
      <c r="J6020" s="143">
        <f t="shared" si="94"/>
        <v>45579</v>
      </c>
      <c r="K6020" s="202">
        <v>5</v>
      </c>
      <c r="L6020" s="285" t="s">
        <v>3335</v>
      </c>
      <c r="M6020" s="223"/>
      <c r="N6020" s="203"/>
      <c r="O6020" s="222" t="s">
        <v>326</v>
      </c>
    </row>
    <row r="6021" spans="1:15" ht="29.25" customHeight="1">
      <c r="A6021" s="221" t="s">
        <v>100</v>
      </c>
      <c r="B6021" s="221" t="s">
        <v>794</v>
      </c>
      <c r="C6021" s="222" t="s">
        <v>758</v>
      </c>
      <c r="D6021" s="222" t="s">
        <v>167</v>
      </c>
      <c r="E6021" s="199" t="s">
        <v>166</v>
      </c>
      <c r="F6021" s="200" t="s">
        <v>937</v>
      </c>
      <c r="G6021" s="200" t="s">
        <v>938</v>
      </c>
      <c r="H6021" s="200" t="s">
        <v>4783</v>
      </c>
      <c r="I6021" s="200">
        <v>45579</v>
      </c>
      <c r="J6021" s="143">
        <f t="shared" si="94"/>
        <v>45579</v>
      </c>
      <c r="K6021" s="202">
        <v>4</v>
      </c>
      <c r="L6021" s="285" t="s">
        <v>3336</v>
      </c>
      <c r="M6021" s="223"/>
      <c r="N6021" s="203">
        <v>18.78125</v>
      </c>
      <c r="O6021" s="222" t="s">
        <v>942</v>
      </c>
    </row>
    <row r="6022" spans="1:15" ht="29.25" customHeight="1">
      <c r="A6022" s="221" t="s">
        <v>100</v>
      </c>
      <c r="B6022" s="221" t="s">
        <v>794</v>
      </c>
      <c r="C6022" s="222" t="s">
        <v>758</v>
      </c>
      <c r="D6022" s="222" t="s">
        <v>167</v>
      </c>
      <c r="E6022" s="199" t="s">
        <v>166</v>
      </c>
      <c r="F6022" s="200" t="s">
        <v>937</v>
      </c>
      <c r="G6022" s="200" t="s">
        <v>938</v>
      </c>
      <c r="H6022" s="200" t="s">
        <v>81</v>
      </c>
      <c r="I6022" s="200">
        <v>45580</v>
      </c>
      <c r="J6022" s="143">
        <f t="shared" si="94"/>
        <v>45580</v>
      </c>
      <c r="K6022" s="202">
        <v>8</v>
      </c>
      <c r="L6022" s="284" t="s">
        <v>3337</v>
      </c>
      <c r="M6022" s="223"/>
      <c r="N6022" s="203">
        <v>0</v>
      </c>
      <c r="O6022" s="222" t="s">
        <v>326</v>
      </c>
    </row>
    <row r="6023" spans="1:15" ht="29.25" customHeight="1">
      <c r="A6023" s="221" t="s">
        <v>100</v>
      </c>
      <c r="B6023" s="221" t="s">
        <v>794</v>
      </c>
      <c r="C6023" s="222" t="s">
        <v>758</v>
      </c>
      <c r="D6023" s="222" t="s">
        <v>167</v>
      </c>
      <c r="E6023" s="199" t="s">
        <v>179</v>
      </c>
      <c r="F6023" s="200"/>
      <c r="G6023" s="200"/>
      <c r="H6023" s="200"/>
      <c r="I6023" s="200">
        <v>45581</v>
      </c>
      <c r="J6023" s="143">
        <f t="shared" si="94"/>
        <v>45581</v>
      </c>
      <c r="K6023" s="202">
        <v>2</v>
      </c>
      <c r="L6023" s="285" t="s">
        <v>3339</v>
      </c>
      <c r="M6023" s="223"/>
      <c r="N6023" s="203"/>
      <c r="O6023" s="222" t="s">
        <v>326</v>
      </c>
    </row>
    <row r="6024" spans="1:15" ht="29.25" customHeight="1">
      <c r="A6024" s="221" t="s">
        <v>100</v>
      </c>
      <c r="B6024" s="221" t="s">
        <v>794</v>
      </c>
      <c r="C6024" s="222" t="s">
        <v>758</v>
      </c>
      <c r="D6024" s="222" t="s">
        <v>167</v>
      </c>
      <c r="E6024" s="199" t="s">
        <v>163</v>
      </c>
      <c r="F6024" s="200" t="s">
        <v>937</v>
      </c>
      <c r="G6024" s="200" t="s">
        <v>938</v>
      </c>
      <c r="H6024" s="200" t="s">
        <v>4783</v>
      </c>
      <c r="I6024" s="200">
        <v>45581</v>
      </c>
      <c r="J6024" s="143">
        <f t="shared" si="94"/>
        <v>45581</v>
      </c>
      <c r="K6024" s="202">
        <v>7</v>
      </c>
      <c r="L6024" s="284" t="s">
        <v>3338</v>
      </c>
      <c r="M6024" s="223"/>
      <c r="N6024" s="203">
        <v>18.78125</v>
      </c>
      <c r="O6024" s="222" t="s">
        <v>942</v>
      </c>
    </row>
    <row r="6025" spans="1:15" ht="29.25" customHeight="1">
      <c r="A6025" s="221" t="s">
        <v>100</v>
      </c>
      <c r="B6025" s="221" t="s">
        <v>794</v>
      </c>
      <c r="C6025" s="222" t="s">
        <v>758</v>
      </c>
      <c r="D6025" s="222" t="s">
        <v>167</v>
      </c>
      <c r="E6025" s="199" t="s">
        <v>166</v>
      </c>
      <c r="F6025" s="200"/>
      <c r="G6025" s="200"/>
      <c r="H6025" s="200"/>
      <c r="I6025" s="200">
        <v>45582</v>
      </c>
      <c r="J6025" s="143">
        <f t="shared" si="94"/>
        <v>45582</v>
      </c>
      <c r="K6025" s="202">
        <v>4</v>
      </c>
      <c r="L6025" s="285" t="s">
        <v>3459</v>
      </c>
      <c r="M6025" s="223"/>
      <c r="N6025" s="203"/>
      <c r="O6025" s="222" t="s">
        <v>326</v>
      </c>
    </row>
    <row r="6026" spans="1:15" ht="29.25" customHeight="1">
      <c r="A6026" s="221" t="s">
        <v>100</v>
      </c>
      <c r="B6026" s="221" t="s">
        <v>794</v>
      </c>
      <c r="C6026" s="222" t="s">
        <v>758</v>
      </c>
      <c r="D6026" s="222" t="s">
        <v>167</v>
      </c>
      <c r="E6026" s="199" t="s">
        <v>163</v>
      </c>
      <c r="F6026" s="200" t="s">
        <v>937</v>
      </c>
      <c r="G6026" s="200" t="s">
        <v>938</v>
      </c>
      <c r="H6026" s="200" t="s">
        <v>4794</v>
      </c>
      <c r="I6026" s="200">
        <v>45582</v>
      </c>
      <c r="J6026" s="143">
        <f t="shared" si="94"/>
        <v>45582</v>
      </c>
      <c r="K6026" s="202">
        <v>4</v>
      </c>
      <c r="L6026" s="285" t="s">
        <v>3458</v>
      </c>
      <c r="M6026" s="223"/>
      <c r="N6026" s="203">
        <v>14.5875</v>
      </c>
      <c r="O6026" s="222" t="s">
        <v>943</v>
      </c>
    </row>
    <row r="6027" spans="1:15" ht="29.25" customHeight="1">
      <c r="A6027" s="221" t="s">
        <v>100</v>
      </c>
      <c r="B6027" s="221" t="s">
        <v>794</v>
      </c>
      <c r="C6027" s="222" t="s">
        <v>758</v>
      </c>
      <c r="D6027" s="222" t="s">
        <v>167</v>
      </c>
      <c r="E6027" s="199" t="s">
        <v>171</v>
      </c>
      <c r="F6027" s="200"/>
      <c r="G6027" s="200"/>
      <c r="H6027" s="200"/>
      <c r="I6027" s="200">
        <v>45583</v>
      </c>
      <c r="J6027" s="143">
        <f t="shared" si="94"/>
        <v>45583</v>
      </c>
      <c r="K6027" s="202">
        <v>4</v>
      </c>
      <c r="L6027" s="285" t="s">
        <v>3460</v>
      </c>
      <c r="M6027" s="223"/>
      <c r="N6027" s="203"/>
      <c r="O6027" s="222" t="s">
        <v>326</v>
      </c>
    </row>
    <row r="6028" spans="1:15" ht="29.25" customHeight="1">
      <c r="A6028" s="221" t="s">
        <v>100</v>
      </c>
      <c r="B6028" s="221" t="s">
        <v>794</v>
      </c>
      <c r="C6028" s="222" t="s">
        <v>758</v>
      </c>
      <c r="D6028" s="222" t="s">
        <v>167</v>
      </c>
      <c r="E6028" s="199" t="s">
        <v>163</v>
      </c>
      <c r="F6028" s="200" t="s">
        <v>937</v>
      </c>
      <c r="G6028" s="200" t="s">
        <v>938</v>
      </c>
      <c r="H6028" s="200" t="s">
        <v>4783</v>
      </c>
      <c r="I6028" s="200">
        <v>45583</v>
      </c>
      <c r="J6028" s="143">
        <f t="shared" si="94"/>
        <v>45583</v>
      </c>
      <c r="K6028" s="202">
        <v>4</v>
      </c>
      <c r="L6028" s="285" t="s">
        <v>3458</v>
      </c>
      <c r="M6028" s="223"/>
      <c r="N6028" s="203">
        <v>18.78125</v>
      </c>
      <c r="O6028" s="222" t="s">
        <v>942</v>
      </c>
    </row>
    <row r="6029" spans="1:15" ht="29.25" customHeight="1">
      <c r="A6029" s="221" t="s">
        <v>100</v>
      </c>
      <c r="B6029" s="221" t="s">
        <v>794</v>
      </c>
      <c r="C6029" s="222" t="s">
        <v>758</v>
      </c>
      <c r="D6029" s="222" t="s">
        <v>167</v>
      </c>
      <c r="E6029" s="199" t="s">
        <v>171</v>
      </c>
      <c r="F6029" s="200"/>
      <c r="G6029" s="200"/>
      <c r="H6029" s="200"/>
      <c r="I6029" s="200">
        <v>45586</v>
      </c>
      <c r="J6029" s="143">
        <f t="shared" si="94"/>
        <v>45586</v>
      </c>
      <c r="K6029" s="202">
        <v>4</v>
      </c>
      <c r="L6029" s="285" t="s">
        <v>3460</v>
      </c>
      <c r="M6029" s="223"/>
      <c r="N6029" s="203"/>
      <c r="O6029" s="222" t="s">
        <v>326</v>
      </c>
    </row>
    <row r="6030" spans="1:15" ht="29.25" customHeight="1">
      <c r="A6030" s="221" t="s">
        <v>100</v>
      </c>
      <c r="B6030" s="221" t="s">
        <v>794</v>
      </c>
      <c r="C6030" s="222" t="s">
        <v>758</v>
      </c>
      <c r="D6030" s="222" t="s">
        <v>167</v>
      </c>
      <c r="E6030" s="199" t="s">
        <v>163</v>
      </c>
      <c r="F6030" s="200" t="s">
        <v>937</v>
      </c>
      <c r="G6030" s="200" t="s">
        <v>938</v>
      </c>
      <c r="H6030" s="200" t="s">
        <v>4794</v>
      </c>
      <c r="I6030" s="200">
        <v>45586</v>
      </c>
      <c r="J6030" s="143">
        <f t="shared" si="94"/>
        <v>45586</v>
      </c>
      <c r="K6030" s="202">
        <v>4</v>
      </c>
      <c r="L6030" s="285" t="s">
        <v>3461</v>
      </c>
      <c r="M6030" s="223"/>
      <c r="N6030" s="203">
        <v>14.5875</v>
      </c>
      <c r="O6030" s="222" t="s">
        <v>943</v>
      </c>
    </row>
    <row r="6031" spans="1:15" ht="29.25" customHeight="1">
      <c r="A6031" s="221" t="s">
        <v>100</v>
      </c>
      <c r="B6031" s="221" t="s">
        <v>794</v>
      </c>
      <c r="C6031" s="222" t="s">
        <v>758</v>
      </c>
      <c r="D6031" s="222" t="s">
        <v>167</v>
      </c>
      <c r="E6031" s="199" t="s">
        <v>171</v>
      </c>
      <c r="F6031" s="200"/>
      <c r="G6031" s="200"/>
      <c r="H6031" s="200"/>
      <c r="I6031" s="200">
        <v>45587</v>
      </c>
      <c r="J6031" s="143">
        <f t="shared" si="94"/>
        <v>45587</v>
      </c>
      <c r="K6031" s="202">
        <v>4</v>
      </c>
      <c r="L6031" s="285" t="s">
        <v>3462</v>
      </c>
      <c r="M6031" s="223"/>
      <c r="N6031" s="203"/>
      <c r="O6031" s="222" t="s">
        <v>326</v>
      </c>
    </row>
    <row r="6032" spans="1:15" ht="29.25" customHeight="1">
      <c r="A6032" s="221" t="s">
        <v>100</v>
      </c>
      <c r="B6032" s="221" t="s">
        <v>794</v>
      </c>
      <c r="C6032" s="222" t="s">
        <v>758</v>
      </c>
      <c r="D6032" s="222" t="s">
        <v>167</v>
      </c>
      <c r="E6032" s="199" t="s">
        <v>165</v>
      </c>
      <c r="F6032" s="200"/>
      <c r="G6032" s="200"/>
      <c r="H6032" s="200"/>
      <c r="I6032" s="200">
        <v>45587</v>
      </c>
      <c r="J6032" s="143">
        <f t="shared" si="94"/>
        <v>45587</v>
      </c>
      <c r="K6032" s="202">
        <v>4</v>
      </c>
      <c r="L6032" s="285" t="s">
        <v>197</v>
      </c>
      <c r="M6032" s="223"/>
      <c r="N6032" s="203"/>
      <c r="O6032" s="222" t="s">
        <v>326</v>
      </c>
    </row>
    <row r="6033" spans="1:15" ht="29.25" customHeight="1">
      <c r="A6033" s="221" t="s">
        <v>100</v>
      </c>
      <c r="B6033" s="221" t="s">
        <v>794</v>
      </c>
      <c r="C6033" s="222" t="s">
        <v>758</v>
      </c>
      <c r="D6033" s="222" t="s">
        <v>167</v>
      </c>
      <c r="E6033" s="199" t="s">
        <v>163</v>
      </c>
      <c r="F6033" s="200" t="s">
        <v>937</v>
      </c>
      <c r="G6033" s="200" t="s">
        <v>938</v>
      </c>
      <c r="H6033" s="200" t="s">
        <v>4794</v>
      </c>
      <c r="I6033" s="200">
        <v>45588</v>
      </c>
      <c r="J6033" s="143">
        <f t="shared" si="94"/>
        <v>45588</v>
      </c>
      <c r="K6033" s="202">
        <v>9</v>
      </c>
      <c r="L6033" s="285" t="s">
        <v>3461</v>
      </c>
      <c r="M6033" s="223"/>
      <c r="N6033" s="203">
        <v>14.5875</v>
      </c>
      <c r="O6033" s="222" t="s">
        <v>943</v>
      </c>
    </row>
    <row r="6034" spans="1:15" ht="29.25" customHeight="1">
      <c r="A6034" s="221" t="s">
        <v>100</v>
      </c>
      <c r="B6034" s="221" t="s">
        <v>794</v>
      </c>
      <c r="C6034" s="222" t="s">
        <v>758</v>
      </c>
      <c r="D6034" s="222" t="s">
        <v>167</v>
      </c>
      <c r="E6034" s="199" t="s">
        <v>163</v>
      </c>
      <c r="F6034" s="200" t="s">
        <v>937</v>
      </c>
      <c r="G6034" s="200" t="s">
        <v>938</v>
      </c>
      <c r="H6034" s="200" t="s">
        <v>4794</v>
      </c>
      <c r="I6034" s="200">
        <v>45589</v>
      </c>
      <c r="J6034" s="143">
        <f t="shared" si="94"/>
        <v>45589</v>
      </c>
      <c r="K6034" s="202">
        <v>8</v>
      </c>
      <c r="L6034" s="284" t="s">
        <v>3590</v>
      </c>
      <c r="M6034" s="223"/>
      <c r="N6034" s="203">
        <v>14.5875</v>
      </c>
      <c r="O6034" s="222" t="s">
        <v>943</v>
      </c>
    </row>
    <row r="6035" spans="1:15" ht="29.25" customHeight="1">
      <c r="A6035" s="221" t="s">
        <v>100</v>
      </c>
      <c r="B6035" s="221" t="s">
        <v>794</v>
      </c>
      <c r="C6035" s="222" t="s">
        <v>758</v>
      </c>
      <c r="D6035" s="222" t="s">
        <v>167</v>
      </c>
      <c r="E6035" s="199" t="s">
        <v>166</v>
      </c>
      <c r="F6035" s="200"/>
      <c r="G6035" s="200"/>
      <c r="H6035" s="200"/>
      <c r="I6035" s="200">
        <v>45590</v>
      </c>
      <c r="J6035" s="143">
        <f t="shared" si="94"/>
        <v>45590</v>
      </c>
      <c r="K6035" s="202">
        <v>1</v>
      </c>
      <c r="L6035" s="285" t="s">
        <v>3592</v>
      </c>
      <c r="M6035" s="223"/>
      <c r="N6035" s="203"/>
      <c r="O6035" s="222" t="s">
        <v>326</v>
      </c>
    </row>
    <row r="6036" spans="1:15" ht="29.25" customHeight="1">
      <c r="A6036" s="221" t="s">
        <v>100</v>
      </c>
      <c r="B6036" s="221" t="s">
        <v>794</v>
      </c>
      <c r="C6036" s="222" t="s">
        <v>758</v>
      </c>
      <c r="D6036" s="222" t="s">
        <v>167</v>
      </c>
      <c r="E6036" s="199" t="s">
        <v>163</v>
      </c>
      <c r="F6036" s="200" t="s">
        <v>937</v>
      </c>
      <c r="G6036" s="200" t="s">
        <v>938</v>
      </c>
      <c r="H6036" s="200" t="s">
        <v>4794</v>
      </c>
      <c r="I6036" s="200">
        <v>45590</v>
      </c>
      <c r="J6036" s="143">
        <f t="shared" si="94"/>
        <v>45590</v>
      </c>
      <c r="K6036" s="202">
        <v>7</v>
      </c>
      <c r="L6036" s="284" t="s">
        <v>3591</v>
      </c>
      <c r="M6036" s="223"/>
      <c r="N6036" s="203">
        <v>14.5875</v>
      </c>
      <c r="O6036" s="222" t="s">
        <v>943</v>
      </c>
    </row>
    <row r="6037" spans="1:15" ht="29.25" customHeight="1">
      <c r="A6037" s="221" t="s">
        <v>100</v>
      </c>
      <c r="B6037" s="221" t="s">
        <v>794</v>
      </c>
      <c r="C6037" s="222" t="s">
        <v>758</v>
      </c>
      <c r="D6037" s="222" t="s">
        <v>167</v>
      </c>
      <c r="E6037" s="199" t="s">
        <v>163</v>
      </c>
      <c r="F6037" s="200" t="s">
        <v>937</v>
      </c>
      <c r="G6037" s="200" t="s">
        <v>938</v>
      </c>
      <c r="H6037" s="200" t="s">
        <v>4783</v>
      </c>
      <c r="I6037" s="200">
        <v>45593</v>
      </c>
      <c r="J6037" s="143">
        <f t="shared" si="94"/>
        <v>45593</v>
      </c>
      <c r="K6037" s="202">
        <v>8</v>
      </c>
      <c r="L6037" s="285" t="s">
        <v>3593</v>
      </c>
      <c r="M6037" s="223"/>
      <c r="N6037" s="203">
        <v>18.78125</v>
      </c>
      <c r="O6037" s="222" t="s">
        <v>942</v>
      </c>
    </row>
    <row r="6038" spans="1:15" ht="29.25" customHeight="1">
      <c r="A6038" s="221" t="s">
        <v>100</v>
      </c>
      <c r="B6038" s="221" t="s">
        <v>794</v>
      </c>
      <c r="C6038" s="222" t="s">
        <v>758</v>
      </c>
      <c r="D6038" s="222" t="s">
        <v>167</v>
      </c>
      <c r="E6038" s="199" t="s">
        <v>163</v>
      </c>
      <c r="F6038" s="200" t="s">
        <v>937</v>
      </c>
      <c r="G6038" s="200" t="s">
        <v>938</v>
      </c>
      <c r="H6038" s="200" t="s">
        <v>4783</v>
      </c>
      <c r="I6038" s="200">
        <v>45594</v>
      </c>
      <c r="J6038" s="143">
        <f t="shared" si="94"/>
        <v>45594</v>
      </c>
      <c r="K6038" s="202">
        <v>9</v>
      </c>
      <c r="L6038" s="284" t="s">
        <v>3594</v>
      </c>
      <c r="M6038" s="223"/>
      <c r="N6038" s="203">
        <v>18.78125</v>
      </c>
      <c r="O6038" s="222" t="s">
        <v>942</v>
      </c>
    </row>
    <row r="6039" spans="1:15" ht="29.25" customHeight="1">
      <c r="A6039" s="221" t="s">
        <v>100</v>
      </c>
      <c r="B6039" s="221" t="s">
        <v>794</v>
      </c>
      <c r="C6039" s="222" t="s">
        <v>758</v>
      </c>
      <c r="D6039" s="222" t="s">
        <v>167</v>
      </c>
      <c r="E6039" s="199" t="s">
        <v>163</v>
      </c>
      <c r="F6039" s="200" t="s">
        <v>937</v>
      </c>
      <c r="G6039" s="200" t="s">
        <v>938</v>
      </c>
      <c r="H6039" s="200" t="s">
        <v>4783</v>
      </c>
      <c r="I6039" s="200">
        <v>45595</v>
      </c>
      <c r="J6039" s="143">
        <f t="shared" si="94"/>
        <v>45595</v>
      </c>
      <c r="K6039" s="202">
        <v>9</v>
      </c>
      <c r="L6039" s="284" t="s">
        <v>4054</v>
      </c>
      <c r="M6039" s="223"/>
      <c r="N6039" s="203">
        <v>18.78125</v>
      </c>
      <c r="O6039" s="222" t="s">
        <v>942</v>
      </c>
    </row>
    <row r="6040" spans="1:15" ht="29.25" customHeight="1">
      <c r="A6040" s="221" t="s">
        <v>100</v>
      </c>
      <c r="B6040" s="221" t="s">
        <v>794</v>
      </c>
      <c r="C6040" s="222" t="s">
        <v>758</v>
      </c>
      <c r="D6040" s="222" t="s">
        <v>167</v>
      </c>
      <c r="E6040" s="199" t="s">
        <v>165</v>
      </c>
      <c r="F6040" s="200"/>
      <c r="G6040" s="200"/>
      <c r="H6040" s="200"/>
      <c r="I6040" s="200">
        <v>45596</v>
      </c>
      <c r="J6040" s="143">
        <f t="shared" si="94"/>
        <v>45596</v>
      </c>
      <c r="K6040" s="202">
        <v>8</v>
      </c>
      <c r="L6040" s="285" t="s">
        <v>593</v>
      </c>
      <c r="M6040" s="223"/>
      <c r="N6040" s="203"/>
      <c r="O6040" s="222" t="s">
        <v>326</v>
      </c>
    </row>
    <row r="6041" spans="1:15" ht="29.25" customHeight="1">
      <c r="A6041" s="221" t="s">
        <v>100</v>
      </c>
      <c r="B6041" s="221" t="s">
        <v>794</v>
      </c>
      <c r="C6041" s="222" t="s">
        <v>758</v>
      </c>
      <c r="D6041" s="222" t="s">
        <v>167</v>
      </c>
      <c r="E6041" s="199" t="s">
        <v>163</v>
      </c>
      <c r="F6041" s="200" t="s">
        <v>937</v>
      </c>
      <c r="G6041" s="200" t="s">
        <v>938</v>
      </c>
      <c r="H6041" s="200" t="s">
        <v>260</v>
      </c>
      <c r="I6041" s="200">
        <v>45597</v>
      </c>
      <c r="J6041" s="143">
        <f t="shared" si="94"/>
        <v>45597</v>
      </c>
      <c r="K6041" s="202">
        <v>8</v>
      </c>
      <c r="L6041" s="284" t="s">
        <v>3749</v>
      </c>
      <c r="M6041" s="223"/>
      <c r="N6041" s="203">
        <v>28.5</v>
      </c>
      <c r="O6041" s="222" t="s">
        <v>947</v>
      </c>
    </row>
    <row r="6042" spans="1:15" ht="29.25" customHeight="1">
      <c r="A6042" s="221" t="s">
        <v>100</v>
      </c>
      <c r="B6042" s="221" t="s">
        <v>794</v>
      </c>
      <c r="C6042" s="222" t="s">
        <v>758</v>
      </c>
      <c r="D6042" s="222" t="s">
        <v>167</v>
      </c>
      <c r="E6042" s="199" t="s">
        <v>171</v>
      </c>
      <c r="F6042" s="200"/>
      <c r="G6042" s="200"/>
      <c r="H6042" s="200"/>
      <c r="I6042" s="200">
        <v>45600</v>
      </c>
      <c r="J6042" s="143">
        <f t="shared" si="94"/>
        <v>45600</v>
      </c>
      <c r="K6042" s="202">
        <v>4</v>
      </c>
      <c r="L6042" s="285" t="s">
        <v>3750</v>
      </c>
      <c r="M6042" s="223"/>
      <c r="N6042" s="203"/>
      <c r="O6042" s="222" t="s">
        <v>326</v>
      </c>
    </row>
    <row r="6043" spans="1:15" ht="29.25" customHeight="1">
      <c r="A6043" s="221" t="s">
        <v>100</v>
      </c>
      <c r="B6043" s="221" t="s">
        <v>794</v>
      </c>
      <c r="C6043" s="222" t="s">
        <v>758</v>
      </c>
      <c r="D6043" s="222" t="s">
        <v>167</v>
      </c>
      <c r="E6043" s="199" t="s">
        <v>163</v>
      </c>
      <c r="F6043" s="200" t="s">
        <v>937</v>
      </c>
      <c r="G6043" s="200" t="s">
        <v>938</v>
      </c>
      <c r="H6043" s="200" t="s">
        <v>260</v>
      </c>
      <c r="I6043" s="200">
        <v>45600</v>
      </c>
      <c r="J6043" s="143">
        <f t="shared" si="94"/>
        <v>45600</v>
      </c>
      <c r="K6043" s="202">
        <v>4</v>
      </c>
      <c r="L6043" s="285" t="s">
        <v>3751</v>
      </c>
      <c r="M6043" s="223"/>
      <c r="N6043" s="203">
        <v>28.5</v>
      </c>
      <c r="O6043" s="222" t="s">
        <v>947</v>
      </c>
    </row>
    <row r="6044" spans="1:15" ht="29.25" customHeight="1">
      <c r="A6044" s="221" t="s">
        <v>100</v>
      </c>
      <c r="B6044" s="221" t="s">
        <v>794</v>
      </c>
      <c r="C6044" s="222" t="s">
        <v>758</v>
      </c>
      <c r="D6044" s="222" t="s">
        <v>167</v>
      </c>
      <c r="E6044" s="199" t="s">
        <v>171</v>
      </c>
      <c r="F6044" s="200"/>
      <c r="G6044" s="200"/>
      <c r="H6044" s="200"/>
      <c r="I6044" s="200">
        <v>45601</v>
      </c>
      <c r="J6044" s="143">
        <f t="shared" si="94"/>
        <v>45601</v>
      </c>
      <c r="K6044" s="202">
        <v>8</v>
      </c>
      <c r="L6044" s="285" t="s">
        <v>3750</v>
      </c>
      <c r="M6044" s="223"/>
      <c r="N6044" s="203"/>
      <c r="O6044" s="222" t="s">
        <v>326</v>
      </c>
    </row>
    <row r="6045" spans="1:15" ht="29.25" customHeight="1">
      <c r="A6045" s="221" t="s">
        <v>100</v>
      </c>
      <c r="B6045" s="221" t="s">
        <v>794</v>
      </c>
      <c r="C6045" s="222" t="s">
        <v>758</v>
      </c>
      <c r="D6045" s="222" t="s">
        <v>167</v>
      </c>
      <c r="E6045" s="199" t="s">
        <v>163</v>
      </c>
      <c r="F6045" s="200" t="s">
        <v>3135</v>
      </c>
      <c r="G6045" s="200" t="s">
        <v>3136</v>
      </c>
      <c r="H6045" s="200"/>
      <c r="I6045" s="200">
        <v>45602</v>
      </c>
      <c r="J6045" s="143">
        <f t="shared" si="94"/>
        <v>45602</v>
      </c>
      <c r="K6045" s="202">
        <v>8</v>
      </c>
      <c r="L6045" s="285" t="s">
        <v>3752</v>
      </c>
      <c r="M6045" s="223"/>
      <c r="N6045" s="203"/>
      <c r="O6045" s="222" t="s">
        <v>326</v>
      </c>
    </row>
    <row r="6046" spans="1:15" ht="29.25" customHeight="1">
      <c r="A6046" s="221" t="s">
        <v>100</v>
      </c>
      <c r="B6046" s="221" t="s">
        <v>794</v>
      </c>
      <c r="C6046" s="222" t="s">
        <v>758</v>
      </c>
      <c r="D6046" s="222" t="s">
        <v>167</v>
      </c>
      <c r="E6046" s="199" t="s">
        <v>163</v>
      </c>
      <c r="F6046" s="200" t="s">
        <v>3135</v>
      </c>
      <c r="G6046" s="200" t="s">
        <v>3136</v>
      </c>
      <c r="H6046" s="200"/>
      <c r="I6046" s="200">
        <v>45603</v>
      </c>
      <c r="J6046" s="143">
        <f t="shared" si="94"/>
        <v>45603</v>
      </c>
      <c r="K6046" s="202">
        <v>7</v>
      </c>
      <c r="L6046" s="285" t="s">
        <v>3752</v>
      </c>
      <c r="M6046" s="223"/>
      <c r="N6046" s="203"/>
      <c r="O6046" s="222" t="s">
        <v>326</v>
      </c>
    </row>
    <row r="6047" spans="1:15" ht="29.25" customHeight="1">
      <c r="A6047" s="221" t="s">
        <v>100</v>
      </c>
      <c r="B6047" s="221" t="s">
        <v>794</v>
      </c>
      <c r="C6047" s="222" t="s">
        <v>758</v>
      </c>
      <c r="D6047" s="222" t="s">
        <v>167</v>
      </c>
      <c r="E6047" s="199" t="s">
        <v>163</v>
      </c>
      <c r="F6047" s="200" t="s">
        <v>937</v>
      </c>
      <c r="G6047" s="200" t="s">
        <v>938</v>
      </c>
      <c r="H6047" s="200" t="s">
        <v>4783</v>
      </c>
      <c r="I6047" s="200">
        <v>45603</v>
      </c>
      <c r="J6047" s="143">
        <f t="shared" si="94"/>
        <v>45603</v>
      </c>
      <c r="K6047" s="202">
        <v>1</v>
      </c>
      <c r="L6047" s="285" t="s">
        <v>3883</v>
      </c>
      <c r="M6047" s="223"/>
      <c r="N6047" s="203">
        <v>18.78125</v>
      </c>
      <c r="O6047" s="222" t="s">
        <v>942</v>
      </c>
    </row>
    <row r="6048" spans="1:15" ht="29.25" customHeight="1">
      <c r="A6048" s="221" t="s">
        <v>100</v>
      </c>
      <c r="B6048" s="221" t="s">
        <v>794</v>
      </c>
      <c r="C6048" s="222" t="s">
        <v>758</v>
      </c>
      <c r="D6048" s="222" t="s">
        <v>167</v>
      </c>
      <c r="E6048" s="199" t="s">
        <v>165</v>
      </c>
      <c r="F6048" s="200"/>
      <c r="G6048" s="200"/>
      <c r="H6048" s="200"/>
      <c r="I6048" s="200">
        <v>45604</v>
      </c>
      <c r="J6048" s="143">
        <f t="shared" si="94"/>
        <v>45604</v>
      </c>
      <c r="K6048" s="202">
        <v>8</v>
      </c>
      <c r="L6048" s="285" t="s">
        <v>197</v>
      </c>
      <c r="M6048" s="223"/>
      <c r="N6048" s="203"/>
      <c r="O6048" s="222" t="s">
        <v>326</v>
      </c>
    </row>
    <row r="6049" spans="1:15" ht="29.25" customHeight="1">
      <c r="A6049" s="221" t="s">
        <v>100</v>
      </c>
      <c r="B6049" s="221" t="s">
        <v>794</v>
      </c>
      <c r="C6049" s="222" t="s">
        <v>758</v>
      </c>
      <c r="D6049" s="222" t="s">
        <v>167</v>
      </c>
      <c r="E6049" s="199" t="s">
        <v>163</v>
      </c>
      <c r="F6049" s="200" t="s">
        <v>937</v>
      </c>
      <c r="G6049" s="200" t="s">
        <v>938</v>
      </c>
      <c r="H6049" s="200"/>
      <c r="I6049" s="200">
        <v>45607</v>
      </c>
      <c r="J6049" s="143">
        <f t="shared" si="94"/>
        <v>45607</v>
      </c>
      <c r="K6049" s="202">
        <v>5</v>
      </c>
      <c r="L6049" s="285" t="s">
        <v>4055</v>
      </c>
      <c r="M6049" s="223"/>
      <c r="N6049" s="203"/>
      <c r="O6049" s="222" t="s">
        <v>326</v>
      </c>
    </row>
    <row r="6050" spans="1:15" ht="29.25" customHeight="1">
      <c r="A6050" s="221" t="s">
        <v>100</v>
      </c>
      <c r="B6050" s="221" t="s">
        <v>794</v>
      </c>
      <c r="C6050" s="222" t="s">
        <v>758</v>
      </c>
      <c r="D6050" s="222" t="s">
        <v>167</v>
      </c>
      <c r="E6050" s="199" t="s">
        <v>163</v>
      </c>
      <c r="F6050" s="200" t="s">
        <v>3135</v>
      </c>
      <c r="G6050" s="200" t="s">
        <v>3136</v>
      </c>
      <c r="H6050" s="200"/>
      <c r="I6050" s="200">
        <v>45607</v>
      </c>
      <c r="J6050" s="143">
        <f t="shared" si="94"/>
        <v>45607</v>
      </c>
      <c r="K6050" s="202">
        <v>3</v>
      </c>
      <c r="L6050" s="285" t="s">
        <v>4056</v>
      </c>
      <c r="M6050" s="223"/>
      <c r="N6050" s="203"/>
      <c r="O6050" s="222" t="s">
        <v>326</v>
      </c>
    </row>
    <row r="6051" spans="1:15" ht="29.25" customHeight="1">
      <c r="A6051" s="221" t="s">
        <v>100</v>
      </c>
      <c r="B6051" s="221" t="s">
        <v>794</v>
      </c>
      <c r="C6051" s="222" t="s">
        <v>758</v>
      </c>
      <c r="D6051" s="222" t="s">
        <v>167</v>
      </c>
      <c r="E6051" s="199" t="s">
        <v>166</v>
      </c>
      <c r="F6051" s="200"/>
      <c r="G6051" s="200"/>
      <c r="H6051" s="200"/>
      <c r="I6051" s="200">
        <v>45608</v>
      </c>
      <c r="J6051" s="143">
        <f t="shared" si="94"/>
        <v>45608</v>
      </c>
      <c r="K6051" s="202">
        <v>2</v>
      </c>
      <c r="L6051" s="285" t="s">
        <v>4058</v>
      </c>
      <c r="M6051" s="223"/>
      <c r="N6051" s="203"/>
      <c r="O6051" s="222" t="s">
        <v>326</v>
      </c>
    </row>
    <row r="6052" spans="1:15" ht="29.25" customHeight="1">
      <c r="A6052" s="221" t="s">
        <v>100</v>
      </c>
      <c r="B6052" s="221" t="s">
        <v>794</v>
      </c>
      <c r="C6052" s="222" t="s">
        <v>758</v>
      </c>
      <c r="D6052" s="222" t="s">
        <v>167</v>
      </c>
      <c r="E6052" s="199" t="s">
        <v>163</v>
      </c>
      <c r="F6052" s="200" t="s">
        <v>937</v>
      </c>
      <c r="G6052" s="200" t="s">
        <v>938</v>
      </c>
      <c r="H6052" s="200" t="s">
        <v>4783</v>
      </c>
      <c r="I6052" s="200">
        <v>45608</v>
      </c>
      <c r="J6052" s="143">
        <f t="shared" si="94"/>
        <v>45608</v>
      </c>
      <c r="K6052" s="202">
        <v>8</v>
      </c>
      <c r="L6052" s="285" t="s">
        <v>4057</v>
      </c>
      <c r="M6052" s="223"/>
      <c r="N6052" s="203">
        <v>18.78125</v>
      </c>
      <c r="O6052" s="222" t="s">
        <v>942</v>
      </c>
    </row>
    <row r="6053" spans="1:15" ht="29.25" customHeight="1">
      <c r="A6053" s="221" t="s">
        <v>100</v>
      </c>
      <c r="B6053" s="221" t="s">
        <v>794</v>
      </c>
      <c r="C6053" s="222" t="s">
        <v>758</v>
      </c>
      <c r="D6053" s="222" t="s">
        <v>167</v>
      </c>
      <c r="E6053" s="199" t="s">
        <v>166</v>
      </c>
      <c r="F6053" s="200"/>
      <c r="G6053" s="200"/>
      <c r="H6053" s="200"/>
      <c r="I6053" s="200">
        <v>45609</v>
      </c>
      <c r="J6053" s="143">
        <f t="shared" si="94"/>
        <v>45609</v>
      </c>
      <c r="K6053" s="202">
        <v>1</v>
      </c>
      <c r="L6053" s="285" t="s">
        <v>4060</v>
      </c>
      <c r="M6053" s="223"/>
      <c r="N6053" s="203"/>
      <c r="O6053" s="222" t="s">
        <v>326</v>
      </c>
    </row>
    <row r="6054" spans="1:15" ht="29.25" customHeight="1">
      <c r="A6054" s="221" t="s">
        <v>100</v>
      </c>
      <c r="B6054" s="221" t="s">
        <v>794</v>
      </c>
      <c r="C6054" s="222" t="s">
        <v>758</v>
      </c>
      <c r="D6054" s="222" t="s">
        <v>167</v>
      </c>
      <c r="E6054" s="199" t="s">
        <v>163</v>
      </c>
      <c r="F6054" s="200" t="s">
        <v>937</v>
      </c>
      <c r="G6054" s="200" t="s">
        <v>938</v>
      </c>
      <c r="H6054" s="200" t="s">
        <v>4783</v>
      </c>
      <c r="I6054" s="200">
        <v>45609</v>
      </c>
      <c r="J6054" s="143">
        <f t="shared" si="94"/>
        <v>45609</v>
      </c>
      <c r="K6054" s="202">
        <v>9</v>
      </c>
      <c r="L6054" s="285" t="s">
        <v>4059</v>
      </c>
      <c r="M6054" s="223"/>
      <c r="N6054" s="203">
        <v>18.78125</v>
      </c>
      <c r="O6054" s="222" t="s">
        <v>942</v>
      </c>
    </row>
    <row r="6055" spans="1:15" ht="29.25" customHeight="1">
      <c r="A6055" s="221" t="s">
        <v>100</v>
      </c>
      <c r="B6055" s="221" t="s">
        <v>794</v>
      </c>
      <c r="C6055" s="222" t="s">
        <v>758</v>
      </c>
      <c r="D6055" s="222" t="s">
        <v>167</v>
      </c>
      <c r="E6055" s="199" t="s">
        <v>163</v>
      </c>
      <c r="F6055" s="200" t="s">
        <v>937</v>
      </c>
      <c r="G6055" s="200" t="s">
        <v>938</v>
      </c>
      <c r="H6055" s="200" t="s">
        <v>4783</v>
      </c>
      <c r="I6055" s="200">
        <v>45610</v>
      </c>
      <c r="J6055" s="143">
        <f t="shared" si="94"/>
        <v>45610</v>
      </c>
      <c r="K6055" s="202">
        <v>11</v>
      </c>
      <c r="L6055" s="284" t="s">
        <v>4061</v>
      </c>
      <c r="M6055" s="223"/>
      <c r="N6055" s="203">
        <v>18.78125</v>
      </c>
      <c r="O6055" s="222" t="s">
        <v>942</v>
      </c>
    </row>
    <row r="6056" spans="1:15" ht="29.25" customHeight="1">
      <c r="A6056" s="221" t="s">
        <v>100</v>
      </c>
      <c r="B6056" s="221" t="s">
        <v>794</v>
      </c>
      <c r="C6056" s="222" t="s">
        <v>758</v>
      </c>
      <c r="D6056" s="222" t="s">
        <v>167</v>
      </c>
      <c r="E6056" s="199" t="s">
        <v>163</v>
      </c>
      <c r="F6056" s="200" t="s">
        <v>937</v>
      </c>
      <c r="G6056" s="200" t="s">
        <v>938</v>
      </c>
      <c r="H6056" s="200" t="s">
        <v>4783</v>
      </c>
      <c r="I6056" s="200">
        <v>45611</v>
      </c>
      <c r="J6056" s="143">
        <f t="shared" si="94"/>
        <v>45611</v>
      </c>
      <c r="K6056" s="202">
        <v>8</v>
      </c>
      <c r="L6056" s="285" t="s">
        <v>4062</v>
      </c>
      <c r="M6056" s="223"/>
      <c r="N6056" s="203">
        <v>18.78125</v>
      </c>
      <c r="O6056" s="222" t="s">
        <v>942</v>
      </c>
    </row>
    <row r="6057" spans="1:15" ht="29.25" customHeight="1">
      <c r="A6057" s="221" t="s">
        <v>100</v>
      </c>
      <c r="B6057" s="221" t="s">
        <v>794</v>
      </c>
      <c r="C6057" s="222" t="s">
        <v>758</v>
      </c>
      <c r="D6057" s="222" t="s">
        <v>167</v>
      </c>
      <c r="E6057" s="199" t="s">
        <v>163</v>
      </c>
      <c r="F6057" s="200" t="s">
        <v>937</v>
      </c>
      <c r="G6057" s="200" t="s">
        <v>938</v>
      </c>
      <c r="H6057" s="200" t="s">
        <v>4783</v>
      </c>
      <c r="I6057" s="200">
        <v>45614</v>
      </c>
      <c r="J6057" s="143">
        <f t="shared" si="94"/>
        <v>45614</v>
      </c>
      <c r="K6057" s="202">
        <v>8</v>
      </c>
      <c r="L6057" s="285" t="s">
        <v>4063</v>
      </c>
      <c r="M6057" s="223"/>
      <c r="N6057" s="203">
        <v>18.78125</v>
      </c>
      <c r="O6057" s="222" t="s">
        <v>942</v>
      </c>
    </row>
    <row r="6058" spans="1:15" ht="29.25" customHeight="1">
      <c r="A6058" s="221" t="s">
        <v>100</v>
      </c>
      <c r="B6058" s="221" t="s">
        <v>794</v>
      </c>
      <c r="C6058" s="222" t="s">
        <v>758</v>
      </c>
      <c r="D6058" s="222" t="s">
        <v>167</v>
      </c>
      <c r="E6058" s="199" t="s">
        <v>163</v>
      </c>
      <c r="F6058" s="200" t="s">
        <v>937</v>
      </c>
      <c r="G6058" s="200" t="s">
        <v>938</v>
      </c>
      <c r="H6058" s="200" t="s">
        <v>4783</v>
      </c>
      <c r="I6058" s="200">
        <v>45615</v>
      </c>
      <c r="J6058" s="143">
        <f t="shared" si="94"/>
        <v>45615</v>
      </c>
      <c r="K6058" s="202">
        <v>8</v>
      </c>
      <c r="L6058" s="285" t="s">
        <v>4064</v>
      </c>
      <c r="M6058" s="223"/>
      <c r="N6058" s="203">
        <v>18.78125</v>
      </c>
      <c r="O6058" s="222" t="s">
        <v>942</v>
      </c>
    </row>
    <row r="6059" spans="1:15" ht="29.25" customHeight="1">
      <c r="A6059" s="221" t="s">
        <v>100</v>
      </c>
      <c r="B6059" s="221" t="s">
        <v>794</v>
      </c>
      <c r="C6059" s="222" t="s">
        <v>758</v>
      </c>
      <c r="D6059" s="222" t="s">
        <v>167</v>
      </c>
      <c r="E6059" s="199" t="s">
        <v>163</v>
      </c>
      <c r="F6059" s="200" t="s">
        <v>937</v>
      </c>
      <c r="G6059" s="200" t="s">
        <v>938</v>
      </c>
      <c r="H6059" s="200" t="s">
        <v>4794</v>
      </c>
      <c r="I6059" s="200">
        <v>45616</v>
      </c>
      <c r="J6059" s="143">
        <f t="shared" si="94"/>
        <v>45616</v>
      </c>
      <c r="K6059" s="202">
        <v>8</v>
      </c>
      <c r="L6059" s="285" t="s">
        <v>4065</v>
      </c>
      <c r="M6059" s="223"/>
      <c r="N6059" s="203">
        <v>14.5875</v>
      </c>
      <c r="O6059" s="222" t="s">
        <v>943</v>
      </c>
    </row>
    <row r="6060" spans="1:15" ht="29.25" customHeight="1">
      <c r="A6060" s="221" t="s">
        <v>100</v>
      </c>
      <c r="B6060" s="221" t="s">
        <v>794</v>
      </c>
      <c r="C6060" s="222" t="s">
        <v>758</v>
      </c>
      <c r="D6060" s="222" t="s">
        <v>167</v>
      </c>
      <c r="E6060" s="199" t="s">
        <v>163</v>
      </c>
      <c r="F6060" s="200" t="s">
        <v>937</v>
      </c>
      <c r="G6060" s="200" t="s">
        <v>938</v>
      </c>
      <c r="H6060" s="200" t="s">
        <v>4794</v>
      </c>
      <c r="I6060" s="200">
        <v>45617</v>
      </c>
      <c r="J6060" s="143">
        <f t="shared" si="94"/>
        <v>45617</v>
      </c>
      <c r="K6060" s="202">
        <v>8</v>
      </c>
      <c r="L6060" s="284" t="s">
        <v>4203</v>
      </c>
      <c r="M6060" s="223"/>
      <c r="N6060" s="203">
        <v>7.8125</v>
      </c>
      <c r="O6060" s="222" t="s">
        <v>968</v>
      </c>
    </row>
    <row r="6061" spans="1:15" ht="29.25" customHeight="1">
      <c r="A6061" s="221" t="s">
        <v>100</v>
      </c>
      <c r="B6061" s="221" t="s">
        <v>794</v>
      </c>
      <c r="C6061" s="222" t="s">
        <v>758</v>
      </c>
      <c r="D6061" s="222" t="s">
        <v>167</v>
      </c>
      <c r="E6061" s="199" t="s">
        <v>163</v>
      </c>
      <c r="F6061" s="200" t="s">
        <v>3135</v>
      </c>
      <c r="G6061" s="200" t="s">
        <v>3136</v>
      </c>
      <c r="H6061" s="200"/>
      <c r="I6061" s="200">
        <v>45618</v>
      </c>
      <c r="J6061" s="143">
        <f t="shared" si="94"/>
        <v>45618</v>
      </c>
      <c r="K6061" s="202">
        <v>1</v>
      </c>
      <c r="L6061" s="284" t="s">
        <v>4205</v>
      </c>
      <c r="M6061" s="223"/>
      <c r="N6061" s="203"/>
      <c r="O6061" s="222" t="s">
        <v>326</v>
      </c>
    </row>
    <row r="6062" spans="1:15" ht="29.25" customHeight="1">
      <c r="A6062" s="221" t="s">
        <v>100</v>
      </c>
      <c r="B6062" s="221" t="s">
        <v>794</v>
      </c>
      <c r="C6062" s="222" t="s">
        <v>758</v>
      </c>
      <c r="D6062" s="222" t="s">
        <v>167</v>
      </c>
      <c r="E6062" s="199" t="s">
        <v>163</v>
      </c>
      <c r="F6062" s="200" t="s">
        <v>937</v>
      </c>
      <c r="G6062" s="200" t="s">
        <v>938</v>
      </c>
      <c r="H6062" s="200" t="s">
        <v>4783</v>
      </c>
      <c r="I6062" s="200">
        <v>45618</v>
      </c>
      <c r="J6062" s="143">
        <f t="shared" si="94"/>
        <v>45618</v>
      </c>
      <c r="K6062" s="202">
        <v>7</v>
      </c>
      <c r="L6062" s="284" t="s">
        <v>4204</v>
      </c>
      <c r="M6062" s="223"/>
      <c r="N6062" s="203">
        <v>18.78125</v>
      </c>
      <c r="O6062" s="222" t="s">
        <v>942</v>
      </c>
    </row>
    <row r="6063" spans="1:15" ht="29.25" customHeight="1">
      <c r="A6063" s="221" t="s">
        <v>100</v>
      </c>
      <c r="B6063" s="221" t="s">
        <v>794</v>
      </c>
      <c r="C6063" s="222" t="s">
        <v>758</v>
      </c>
      <c r="D6063" s="222" t="s">
        <v>167</v>
      </c>
      <c r="E6063" s="199" t="s">
        <v>163</v>
      </c>
      <c r="F6063" s="200" t="s">
        <v>937</v>
      </c>
      <c r="G6063" s="200" t="s">
        <v>938</v>
      </c>
      <c r="H6063" s="200" t="s">
        <v>4794</v>
      </c>
      <c r="I6063" s="200">
        <v>45621</v>
      </c>
      <c r="J6063" s="143">
        <f t="shared" si="94"/>
        <v>45621</v>
      </c>
      <c r="K6063" s="202">
        <v>8</v>
      </c>
      <c r="L6063" s="285" t="s">
        <v>4206</v>
      </c>
      <c r="M6063" s="223"/>
      <c r="N6063" s="203">
        <v>14.5875</v>
      </c>
      <c r="O6063" s="222" t="s">
        <v>943</v>
      </c>
    </row>
    <row r="6064" spans="1:15" ht="29.25" customHeight="1">
      <c r="A6064" s="221" t="s">
        <v>100</v>
      </c>
      <c r="B6064" s="221" t="s">
        <v>794</v>
      </c>
      <c r="C6064" s="222" t="s">
        <v>758</v>
      </c>
      <c r="D6064" s="222" t="s">
        <v>167</v>
      </c>
      <c r="E6064" s="199" t="s">
        <v>163</v>
      </c>
      <c r="F6064" s="200" t="s">
        <v>937</v>
      </c>
      <c r="G6064" s="200" t="s">
        <v>938</v>
      </c>
      <c r="H6064" s="200" t="s">
        <v>4783</v>
      </c>
      <c r="I6064" s="200">
        <v>45622</v>
      </c>
      <c r="J6064" s="143">
        <f t="shared" si="94"/>
        <v>45622</v>
      </c>
      <c r="K6064" s="202">
        <v>8</v>
      </c>
      <c r="L6064" s="285" t="s">
        <v>4207</v>
      </c>
      <c r="M6064" s="223"/>
      <c r="N6064" s="203">
        <v>18.78125</v>
      </c>
      <c r="O6064" s="222" t="s">
        <v>942</v>
      </c>
    </row>
    <row r="6065" spans="1:15" ht="29.25" customHeight="1">
      <c r="A6065" s="221" t="s">
        <v>100</v>
      </c>
      <c r="B6065" s="221" t="s">
        <v>794</v>
      </c>
      <c r="C6065" s="222" t="s">
        <v>758</v>
      </c>
      <c r="D6065" s="222" t="s">
        <v>167</v>
      </c>
      <c r="E6065" s="199" t="s">
        <v>163</v>
      </c>
      <c r="F6065" s="200" t="s">
        <v>937</v>
      </c>
      <c r="G6065" s="200" t="s">
        <v>938</v>
      </c>
      <c r="H6065" s="200" t="s">
        <v>4777</v>
      </c>
      <c r="I6065" s="200">
        <v>45623</v>
      </c>
      <c r="J6065" s="143">
        <f t="shared" si="94"/>
        <v>45623</v>
      </c>
      <c r="K6065" s="202">
        <v>8</v>
      </c>
      <c r="L6065" s="285" t="s">
        <v>4208</v>
      </c>
      <c r="M6065" s="223"/>
      <c r="N6065" s="203">
        <v>0.89583333333333404</v>
      </c>
      <c r="O6065" s="222" t="s">
        <v>941</v>
      </c>
    </row>
    <row r="6066" spans="1:15" ht="29.25" customHeight="1">
      <c r="A6066" s="221" t="s">
        <v>100</v>
      </c>
      <c r="B6066" s="221" t="s">
        <v>794</v>
      </c>
      <c r="C6066" s="222" t="s">
        <v>758</v>
      </c>
      <c r="D6066" s="222" t="s">
        <v>167</v>
      </c>
      <c r="E6066" s="199" t="s">
        <v>163</v>
      </c>
      <c r="F6066" s="200" t="s">
        <v>937</v>
      </c>
      <c r="G6066" s="200" t="s">
        <v>938</v>
      </c>
      <c r="H6066" s="200"/>
      <c r="I6066" s="200">
        <v>45624</v>
      </c>
      <c r="J6066" s="143">
        <f t="shared" si="94"/>
        <v>45624</v>
      </c>
      <c r="K6066" s="202">
        <v>5</v>
      </c>
      <c r="L6066" s="285" t="s">
        <v>4331</v>
      </c>
      <c r="M6066" s="223"/>
      <c r="N6066" s="203"/>
      <c r="O6066" s="222" t="s">
        <v>326</v>
      </c>
    </row>
    <row r="6067" spans="1:15" ht="29.25" customHeight="1">
      <c r="A6067" s="221" t="s">
        <v>100</v>
      </c>
      <c r="B6067" s="221" t="s">
        <v>794</v>
      </c>
      <c r="C6067" s="222" t="s">
        <v>758</v>
      </c>
      <c r="D6067" s="222" t="s">
        <v>167</v>
      </c>
      <c r="E6067" s="199" t="s">
        <v>166</v>
      </c>
      <c r="F6067" s="200"/>
      <c r="G6067" s="200"/>
      <c r="H6067" s="200"/>
      <c r="I6067" s="200">
        <v>45624</v>
      </c>
      <c r="J6067" s="143">
        <f t="shared" si="94"/>
        <v>45624</v>
      </c>
      <c r="K6067" s="202">
        <v>3</v>
      </c>
      <c r="L6067" s="285" t="s">
        <v>4332</v>
      </c>
      <c r="M6067" s="223"/>
      <c r="N6067" s="203"/>
      <c r="O6067" s="222" t="s">
        <v>326</v>
      </c>
    </row>
    <row r="6068" spans="1:15" ht="29.25" customHeight="1">
      <c r="A6068" s="221" t="s">
        <v>100</v>
      </c>
      <c r="B6068" s="221" t="s">
        <v>794</v>
      </c>
      <c r="C6068" s="222" t="s">
        <v>758</v>
      </c>
      <c r="D6068" s="222" t="s">
        <v>167</v>
      </c>
      <c r="E6068" s="199" t="s">
        <v>166</v>
      </c>
      <c r="F6068" s="200"/>
      <c r="G6068" s="200"/>
      <c r="H6068" s="200"/>
      <c r="I6068" s="200">
        <v>45625</v>
      </c>
      <c r="J6068" s="143">
        <f t="shared" si="94"/>
        <v>45625</v>
      </c>
      <c r="K6068" s="202">
        <v>8</v>
      </c>
      <c r="L6068" s="284" t="s">
        <v>4333</v>
      </c>
      <c r="M6068" s="223"/>
      <c r="N6068" s="203"/>
      <c r="O6068" s="222" t="s">
        <v>326</v>
      </c>
    </row>
    <row r="6069" spans="1:15" ht="29.25" customHeight="1">
      <c r="A6069" s="221" t="s">
        <v>100</v>
      </c>
      <c r="B6069" s="221" t="s">
        <v>794</v>
      </c>
      <c r="C6069" s="222" t="s">
        <v>758</v>
      </c>
      <c r="D6069" s="222" t="s">
        <v>167</v>
      </c>
      <c r="E6069" s="199" t="s">
        <v>163</v>
      </c>
      <c r="F6069" s="200" t="s">
        <v>937</v>
      </c>
      <c r="G6069" s="200" t="s">
        <v>938</v>
      </c>
      <c r="H6069" s="200" t="s">
        <v>45</v>
      </c>
      <c r="I6069" s="200">
        <v>45628</v>
      </c>
      <c r="J6069" s="143">
        <f t="shared" si="94"/>
        <v>45628</v>
      </c>
      <c r="K6069" s="202">
        <v>8</v>
      </c>
      <c r="L6069" s="285" t="s">
        <v>4478</v>
      </c>
      <c r="M6069" s="223"/>
      <c r="N6069" s="203">
        <v>26.5</v>
      </c>
      <c r="O6069" s="222" t="s">
        <v>947</v>
      </c>
    </row>
    <row r="6070" spans="1:15" ht="29.25" customHeight="1">
      <c r="A6070" s="221" t="s">
        <v>100</v>
      </c>
      <c r="B6070" s="221" t="s">
        <v>794</v>
      </c>
      <c r="C6070" s="222" t="s">
        <v>758</v>
      </c>
      <c r="D6070" s="222" t="s">
        <v>167</v>
      </c>
      <c r="E6070" s="199" t="s">
        <v>165</v>
      </c>
      <c r="F6070" s="200"/>
      <c r="G6070" s="200"/>
      <c r="H6070" s="200"/>
      <c r="I6070" s="200">
        <v>45629</v>
      </c>
      <c r="J6070" s="143">
        <f t="shared" si="94"/>
        <v>45629</v>
      </c>
      <c r="K6070" s="202">
        <v>8</v>
      </c>
      <c r="L6070" s="285" t="s">
        <v>2621</v>
      </c>
      <c r="M6070" s="223"/>
      <c r="N6070" s="203"/>
      <c r="O6070" s="222" t="s">
        <v>326</v>
      </c>
    </row>
    <row r="6071" spans="1:15" ht="29.25" customHeight="1">
      <c r="A6071" s="221" t="s">
        <v>100</v>
      </c>
      <c r="B6071" s="221" t="s">
        <v>794</v>
      </c>
      <c r="C6071" s="222" t="s">
        <v>758</v>
      </c>
      <c r="D6071" s="222" t="s">
        <v>167</v>
      </c>
      <c r="E6071" s="199" t="s">
        <v>163</v>
      </c>
      <c r="F6071" s="200" t="s">
        <v>3277</v>
      </c>
      <c r="G6071" s="200" t="s">
        <v>3278</v>
      </c>
      <c r="H6071" s="200" t="s">
        <v>328</v>
      </c>
      <c r="I6071" s="200">
        <v>45630</v>
      </c>
      <c r="J6071" s="143">
        <f t="shared" si="94"/>
        <v>45630</v>
      </c>
      <c r="K6071" s="202">
        <v>2</v>
      </c>
      <c r="L6071" s="285" t="s">
        <v>4335</v>
      </c>
      <c r="M6071" s="223"/>
      <c r="N6071" s="203">
        <v>0.43076923076923102</v>
      </c>
      <c r="O6071" s="222" t="s">
        <v>1177</v>
      </c>
    </row>
    <row r="6072" spans="1:15" ht="29.25" customHeight="1">
      <c r="A6072" s="221" t="s">
        <v>100</v>
      </c>
      <c r="B6072" s="221" t="s">
        <v>794</v>
      </c>
      <c r="C6072" s="222" t="s">
        <v>758</v>
      </c>
      <c r="D6072" s="222" t="s">
        <v>167</v>
      </c>
      <c r="E6072" s="199" t="s">
        <v>163</v>
      </c>
      <c r="F6072" s="200" t="s">
        <v>937</v>
      </c>
      <c r="G6072" s="200" t="s">
        <v>938</v>
      </c>
      <c r="H6072" s="200" t="s">
        <v>97</v>
      </c>
      <c r="I6072" s="200">
        <v>45630</v>
      </c>
      <c r="J6072" s="143">
        <f t="shared" si="94"/>
        <v>45630</v>
      </c>
      <c r="K6072" s="202">
        <v>6</v>
      </c>
      <c r="L6072" s="284" t="s">
        <v>4334</v>
      </c>
      <c r="M6072" s="223"/>
      <c r="N6072" s="203">
        <v>24.5</v>
      </c>
      <c r="O6072" s="222" t="s">
        <v>965</v>
      </c>
    </row>
    <row r="6073" spans="1:15" ht="29.25" customHeight="1">
      <c r="A6073" s="221" t="s">
        <v>100</v>
      </c>
      <c r="B6073" s="221" t="s">
        <v>794</v>
      </c>
      <c r="C6073" s="222" t="s">
        <v>758</v>
      </c>
      <c r="D6073" s="222" t="s">
        <v>167</v>
      </c>
      <c r="E6073" s="199" t="s">
        <v>163</v>
      </c>
      <c r="F6073" s="200" t="s">
        <v>937</v>
      </c>
      <c r="G6073" s="200" t="s">
        <v>938</v>
      </c>
      <c r="H6073" s="200"/>
      <c r="I6073" s="200">
        <v>45631</v>
      </c>
      <c r="J6073" s="143">
        <f t="shared" si="94"/>
        <v>45631</v>
      </c>
      <c r="K6073" s="202">
        <v>8</v>
      </c>
      <c r="L6073" s="284" t="s">
        <v>4479</v>
      </c>
      <c r="M6073" s="223"/>
      <c r="N6073" s="203"/>
      <c r="O6073" s="222" t="s">
        <v>326</v>
      </c>
    </row>
    <row r="6074" spans="1:15" ht="29.25" customHeight="1">
      <c r="A6074" s="221" t="s">
        <v>100</v>
      </c>
      <c r="B6074" s="221" t="s">
        <v>794</v>
      </c>
      <c r="C6074" s="222" t="s">
        <v>758</v>
      </c>
      <c r="D6074" s="222" t="s">
        <v>167</v>
      </c>
      <c r="E6074" s="199" t="s">
        <v>163</v>
      </c>
      <c r="F6074" s="200" t="s">
        <v>937</v>
      </c>
      <c r="G6074" s="200" t="s">
        <v>938</v>
      </c>
      <c r="H6074" s="200"/>
      <c r="I6074" s="200">
        <v>45632</v>
      </c>
      <c r="J6074" s="143">
        <f t="shared" si="94"/>
        <v>45632</v>
      </c>
      <c r="K6074" s="202">
        <v>8</v>
      </c>
      <c r="L6074" s="284" t="s">
        <v>4480</v>
      </c>
      <c r="M6074" s="223"/>
      <c r="N6074" s="203"/>
      <c r="O6074" s="222" t="s">
        <v>326</v>
      </c>
    </row>
    <row r="6075" spans="1:15" ht="29.25" customHeight="1">
      <c r="A6075" s="221" t="s">
        <v>100</v>
      </c>
      <c r="B6075" s="221" t="s">
        <v>794</v>
      </c>
      <c r="C6075" s="222" t="s">
        <v>758</v>
      </c>
      <c r="D6075" s="222" t="s">
        <v>167</v>
      </c>
      <c r="E6075" s="199" t="s">
        <v>163</v>
      </c>
      <c r="F6075" s="200" t="s">
        <v>937</v>
      </c>
      <c r="G6075" s="200" t="s">
        <v>938</v>
      </c>
      <c r="H6075" s="200" t="s">
        <v>45</v>
      </c>
      <c r="I6075" s="200">
        <v>45635</v>
      </c>
      <c r="J6075" s="143">
        <f t="shared" si="94"/>
        <v>45635</v>
      </c>
      <c r="K6075" s="202">
        <v>9</v>
      </c>
      <c r="L6075" s="284" t="s">
        <v>4481</v>
      </c>
      <c r="M6075" s="223"/>
      <c r="N6075" s="203">
        <v>26.5</v>
      </c>
      <c r="O6075" s="222" t="s">
        <v>947</v>
      </c>
    </row>
    <row r="6076" spans="1:15" ht="29.25" customHeight="1">
      <c r="A6076" s="221" t="s">
        <v>100</v>
      </c>
      <c r="B6076" s="221" t="s">
        <v>794</v>
      </c>
      <c r="C6076" s="222" t="s">
        <v>758</v>
      </c>
      <c r="D6076" s="222" t="s">
        <v>167</v>
      </c>
      <c r="E6076" s="199" t="s">
        <v>163</v>
      </c>
      <c r="F6076" s="200" t="s">
        <v>937</v>
      </c>
      <c r="G6076" s="200" t="s">
        <v>938</v>
      </c>
      <c r="H6076" s="200" t="s">
        <v>4788</v>
      </c>
      <c r="I6076" s="200">
        <v>45636</v>
      </c>
      <c r="J6076" s="143">
        <f t="shared" si="94"/>
        <v>45636</v>
      </c>
      <c r="K6076" s="202">
        <v>9.5</v>
      </c>
      <c r="L6076" s="284" t="s">
        <v>4482</v>
      </c>
      <c r="M6076" s="223"/>
      <c r="N6076" s="203">
        <v>3.1875</v>
      </c>
      <c r="O6076" s="222" t="s">
        <v>968</v>
      </c>
    </row>
    <row r="6077" spans="1:15" ht="29.25" customHeight="1">
      <c r="A6077" s="221" t="s">
        <v>100</v>
      </c>
      <c r="B6077" s="221" t="s">
        <v>794</v>
      </c>
      <c r="C6077" s="222" t="s">
        <v>758</v>
      </c>
      <c r="D6077" s="222" t="s">
        <v>167</v>
      </c>
      <c r="E6077" s="199" t="s">
        <v>163</v>
      </c>
      <c r="F6077" s="200" t="s">
        <v>3277</v>
      </c>
      <c r="G6077" s="200" t="s">
        <v>3278</v>
      </c>
      <c r="H6077" s="200"/>
      <c r="I6077" s="200">
        <v>45637</v>
      </c>
      <c r="J6077" s="143">
        <f t="shared" si="94"/>
        <v>45637</v>
      </c>
      <c r="K6077" s="202">
        <v>1</v>
      </c>
      <c r="L6077" s="285" t="s">
        <v>4623</v>
      </c>
      <c r="M6077" s="223"/>
      <c r="N6077" s="203"/>
      <c r="O6077" s="222" t="s">
        <v>326</v>
      </c>
    </row>
    <row r="6078" spans="1:15" ht="29.25" customHeight="1">
      <c r="A6078" s="221" t="s">
        <v>100</v>
      </c>
      <c r="B6078" s="221" t="s">
        <v>794</v>
      </c>
      <c r="C6078" s="222" t="s">
        <v>758</v>
      </c>
      <c r="D6078" s="222" t="s">
        <v>167</v>
      </c>
      <c r="E6078" s="199" t="s">
        <v>163</v>
      </c>
      <c r="F6078" s="200" t="s">
        <v>937</v>
      </c>
      <c r="G6078" s="200" t="s">
        <v>938</v>
      </c>
      <c r="H6078" s="200" t="s">
        <v>97</v>
      </c>
      <c r="I6078" s="200">
        <v>45637</v>
      </c>
      <c r="J6078" s="143">
        <f t="shared" si="94"/>
        <v>45637</v>
      </c>
      <c r="K6078" s="202">
        <v>8.5</v>
      </c>
      <c r="L6078" s="284" t="s">
        <v>4624</v>
      </c>
      <c r="M6078" s="223"/>
      <c r="N6078" s="203">
        <v>24.5</v>
      </c>
      <c r="O6078" s="222" t="s">
        <v>965</v>
      </c>
    </row>
    <row r="6079" spans="1:15" ht="29.25" customHeight="1">
      <c r="A6079" s="221" t="s">
        <v>100</v>
      </c>
      <c r="B6079" s="221" t="s">
        <v>794</v>
      </c>
      <c r="C6079" s="222" t="s">
        <v>758</v>
      </c>
      <c r="D6079" s="222" t="s">
        <v>167</v>
      </c>
      <c r="E6079" s="199" t="s">
        <v>163</v>
      </c>
      <c r="F6079" s="200" t="s">
        <v>937</v>
      </c>
      <c r="G6079" s="200" t="s">
        <v>938</v>
      </c>
      <c r="H6079" s="200" t="s">
        <v>97</v>
      </c>
      <c r="I6079" s="200">
        <v>45638</v>
      </c>
      <c r="J6079" s="143">
        <f t="shared" si="94"/>
        <v>45638</v>
      </c>
      <c r="K6079" s="202">
        <v>8</v>
      </c>
      <c r="L6079" s="284" t="s">
        <v>4625</v>
      </c>
      <c r="M6079" s="223"/>
      <c r="N6079" s="203">
        <v>24.5</v>
      </c>
      <c r="O6079" s="222" t="s">
        <v>965</v>
      </c>
    </row>
    <row r="6080" spans="1:15" ht="29.25" customHeight="1">
      <c r="A6080" s="221" t="s">
        <v>100</v>
      </c>
      <c r="B6080" s="221" t="s">
        <v>794</v>
      </c>
      <c r="C6080" s="222" t="s">
        <v>758</v>
      </c>
      <c r="D6080" s="222" t="s">
        <v>167</v>
      </c>
      <c r="E6080" s="199" t="s">
        <v>163</v>
      </c>
      <c r="F6080" s="200" t="s">
        <v>937</v>
      </c>
      <c r="G6080" s="200" t="s">
        <v>938</v>
      </c>
      <c r="H6080" s="200" t="s">
        <v>97</v>
      </c>
      <c r="I6080" s="200">
        <v>45639</v>
      </c>
      <c r="J6080" s="143">
        <f t="shared" si="94"/>
        <v>45639</v>
      </c>
      <c r="K6080" s="202">
        <v>8</v>
      </c>
      <c r="L6080" s="284" t="s">
        <v>4626</v>
      </c>
      <c r="M6080" s="223"/>
      <c r="N6080" s="203">
        <v>24.5</v>
      </c>
      <c r="O6080" s="222" t="s">
        <v>965</v>
      </c>
    </row>
    <row r="6081" spans="1:15" ht="29.25" customHeight="1">
      <c r="A6081" s="221" t="s">
        <v>100</v>
      </c>
      <c r="B6081" s="221" t="s">
        <v>794</v>
      </c>
      <c r="C6081" s="222" t="s">
        <v>758</v>
      </c>
      <c r="D6081" s="222" t="s">
        <v>167</v>
      </c>
      <c r="E6081" s="199" t="s">
        <v>171</v>
      </c>
      <c r="F6081" s="200"/>
      <c r="G6081" s="200"/>
      <c r="H6081" s="200"/>
      <c r="I6081" s="200">
        <v>45642</v>
      </c>
      <c r="J6081" s="143">
        <f t="shared" si="94"/>
        <v>45642</v>
      </c>
      <c r="K6081" s="202">
        <v>1</v>
      </c>
      <c r="L6081" s="285" t="s">
        <v>4627</v>
      </c>
      <c r="M6081" s="223"/>
      <c r="N6081" s="203"/>
      <c r="O6081" s="222" t="s">
        <v>326</v>
      </c>
    </row>
    <row r="6082" spans="1:15" ht="29.25" customHeight="1">
      <c r="A6082" s="221" t="s">
        <v>100</v>
      </c>
      <c r="B6082" s="221" t="s">
        <v>794</v>
      </c>
      <c r="C6082" s="222" t="s">
        <v>758</v>
      </c>
      <c r="D6082" s="222" t="s">
        <v>167</v>
      </c>
      <c r="E6082" s="199" t="s">
        <v>163</v>
      </c>
      <c r="F6082" s="200" t="s">
        <v>937</v>
      </c>
      <c r="G6082" s="200" t="s">
        <v>938</v>
      </c>
      <c r="H6082" s="200" t="s">
        <v>97</v>
      </c>
      <c r="I6082" s="200">
        <v>45642</v>
      </c>
      <c r="J6082" s="143">
        <f t="shared" si="94"/>
        <v>45642</v>
      </c>
      <c r="K6082" s="202">
        <v>8</v>
      </c>
      <c r="L6082" s="284" t="s">
        <v>4628</v>
      </c>
      <c r="M6082" s="223"/>
      <c r="N6082" s="203">
        <v>24.5</v>
      </c>
      <c r="O6082" s="222" t="s">
        <v>965</v>
      </c>
    </row>
    <row r="6083" spans="1:15" ht="29.25" customHeight="1">
      <c r="A6083" s="221" t="s">
        <v>100</v>
      </c>
      <c r="B6083" s="221" t="s">
        <v>794</v>
      </c>
      <c r="C6083" s="222" t="s">
        <v>758</v>
      </c>
      <c r="D6083" s="222" t="s">
        <v>167</v>
      </c>
      <c r="E6083" s="199" t="s">
        <v>171</v>
      </c>
      <c r="F6083" s="200"/>
      <c r="G6083" s="200"/>
      <c r="H6083" s="200"/>
      <c r="I6083" s="200">
        <v>45643</v>
      </c>
      <c r="J6083" s="143">
        <f t="shared" ref="J6083:J6146" si="95">I6083</f>
        <v>45643</v>
      </c>
      <c r="K6083" s="202">
        <v>2</v>
      </c>
      <c r="L6083" s="285" t="s">
        <v>4627</v>
      </c>
      <c r="M6083" s="223"/>
      <c r="N6083" s="203"/>
      <c r="O6083" s="222" t="s">
        <v>326</v>
      </c>
    </row>
    <row r="6084" spans="1:15" ht="29.25" customHeight="1">
      <c r="A6084" s="221" t="s">
        <v>100</v>
      </c>
      <c r="B6084" s="221" t="s">
        <v>794</v>
      </c>
      <c r="C6084" s="222" t="s">
        <v>758</v>
      </c>
      <c r="D6084" s="222" t="s">
        <v>167</v>
      </c>
      <c r="E6084" s="199" t="s">
        <v>163</v>
      </c>
      <c r="F6084" s="200" t="s">
        <v>937</v>
      </c>
      <c r="G6084" s="200" t="s">
        <v>938</v>
      </c>
      <c r="H6084" s="200"/>
      <c r="I6084" s="200">
        <v>45643</v>
      </c>
      <c r="J6084" s="143">
        <f t="shared" si="95"/>
        <v>45643</v>
      </c>
      <c r="K6084" s="202">
        <v>7</v>
      </c>
      <c r="L6084" s="284" t="s">
        <v>4629</v>
      </c>
      <c r="M6084" s="223"/>
      <c r="N6084" s="203"/>
      <c r="O6084" s="222" t="s">
        <v>326</v>
      </c>
    </row>
    <row r="6085" spans="1:15" ht="29.25" customHeight="1">
      <c r="A6085" s="221" t="s">
        <v>100</v>
      </c>
      <c r="B6085" s="221" t="s">
        <v>794</v>
      </c>
      <c r="C6085" s="222" t="s">
        <v>758</v>
      </c>
      <c r="D6085" s="222" t="s">
        <v>167</v>
      </c>
      <c r="E6085" s="199" t="s">
        <v>163</v>
      </c>
      <c r="F6085" s="200" t="s">
        <v>937</v>
      </c>
      <c r="G6085" s="200" t="s">
        <v>938</v>
      </c>
      <c r="H6085" s="200" t="s">
        <v>4788</v>
      </c>
      <c r="I6085" s="200">
        <v>45644</v>
      </c>
      <c r="J6085" s="143">
        <f t="shared" si="95"/>
        <v>45644</v>
      </c>
      <c r="K6085" s="202">
        <v>8</v>
      </c>
      <c r="L6085" s="284" t="s">
        <v>4846</v>
      </c>
      <c r="M6085" s="223"/>
      <c r="N6085" s="203">
        <v>3.1875</v>
      </c>
      <c r="O6085" s="222" t="s">
        <v>968</v>
      </c>
    </row>
    <row r="6086" spans="1:15" ht="29.25" customHeight="1">
      <c r="A6086" s="221" t="s">
        <v>100</v>
      </c>
      <c r="B6086" s="221" t="s">
        <v>794</v>
      </c>
      <c r="C6086" s="222" t="s">
        <v>758</v>
      </c>
      <c r="D6086" s="222" t="s">
        <v>167</v>
      </c>
      <c r="E6086" s="199" t="s">
        <v>163</v>
      </c>
      <c r="F6086" s="200" t="s">
        <v>937</v>
      </c>
      <c r="G6086" s="200" t="s">
        <v>938</v>
      </c>
      <c r="H6086" s="200" t="s">
        <v>45</v>
      </c>
      <c r="I6086" s="200">
        <v>45645</v>
      </c>
      <c r="J6086" s="143">
        <f t="shared" si="95"/>
        <v>45645</v>
      </c>
      <c r="K6086" s="202">
        <v>9.5</v>
      </c>
      <c r="L6086" s="284" t="s">
        <v>4847</v>
      </c>
      <c r="M6086" s="223"/>
      <c r="N6086" s="203">
        <v>26.5</v>
      </c>
      <c r="O6086" s="222" t="s">
        <v>947</v>
      </c>
    </row>
    <row r="6087" spans="1:15" ht="29.25" customHeight="1">
      <c r="A6087" s="221" t="s">
        <v>100</v>
      </c>
      <c r="B6087" s="221" t="s">
        <v>794</v>
      </c>
      <c r="C6087" s="222" t="s">
        <v>758</v>
      </c>
      <c r="D6087" s="222" t="s">
        <v>167</v>
      </c>
      <c r="E6087" s="199" t="s">
        <v>163</v>
      </c>
      <c r="F6087" s="200" t="s">
        <v>937</v>
      </c>
      <c r="G6087" s="200" t="s">
        <v>938</v>
      </c>
      <c r="H6087" s="200"/>
      <c r="I6087" s="200">
        <v>45646</v>
      </c>
      <c r="J6087" s="143">
        <f t="shared" si="95"/>
        <v>45646</v>
      </c>
      <c r="K6087" s="202">
        <v>7</v>
      </c>
      <c r="L6087" s="284" t="s">
        <v>4848</v>
      </c>
      <c r="M6087" s="223"/>
      <c r="N6087" s="203"/>
      <c r="O6087" s="222" t="s">
        <v>326</v>
      </c>
    </row>
    <row r="6088" spans="1:15" ht="29.25" customHeight="1">
      <c r="A6088" s="221" t="s">
        <v>100</v>
      </c>
      <c r="B6088" s="221" t="s">
        <v>794</v>
      </c>
      <c r="C6088" s="222" t="s">
        <v>758</v>
      </c>
      <c r="D6088" s="222" t="s">
        <v>167</v>
      </c>
      <c r="E6088" s="199" t="s">
        <v>166</v>
      </c>
      <c r="F6088" s="200"/>
      <c r="G6088" s="200"/>
      <c r="H6088" s="200"/>
      <c r="I6088" s="200">
        <v>45646</v>
      </c>
      <c r="J6088" s="143">
        <f t="shared" si="95"/>
        <v>45646</v>
      </c>
      <c r="K6088" s="202">
        <v>1</v>
      </c>
      <c r="L6088" s="285" t="s">
        <v>4849</v>
      </c>
      <c r="M6088" s="223"/>
      <c r="N6088" s="203"/>
      <c r="O6088" s="222" t="s">
        <v>326</v>
      </c>
    </row>
    <row r="6089" spans="1:15" ht="29.25" customHeight="1">
      <c r="A6089" s="221" t="s">
        <v>100</v>
      </c>
      <c r="B6089" s="221" t="s">
        <v>794</v>
      </c>
      <c r="C6089" s="222" t="s">
        <v>758</v>
      </c>
      <c r="D6089" s="222" t="s">
        <v>167</v>
      </c>
      <c r="E6089" s="199" t="s">
        <v>165</v>
      </c>
      <c r="F6089" s="200"/>
      <c r="G6089" s="200"/>
      <c r="H6089" s="200"/>
      <c r="I6089" s="200">
        <v>45649</v>
      </c>
      <c r="J6089" s="143">
        <f t="shared" si="95"/>
        <v>45649</v>
      </c>
      <c r="K6089" s="202">
        <v>8</v>
      </c>
      <c r="L6089" s="285" t="s">
        <v>170</v>
      </c>
      <c r="M6089" s="223"/>
      <c r="N6089" s="203"/>
      <c r="O6089" s="222" t="s">
        <v>326</v>
      </c>
    </row>
    <row r="6090" spans="1:15" ht="29.25" customHeight="1">
      <c r="A6090" s="221" t="s">
        <v>100</v>
      </c>
      <c r="B6090" s="221" t="s">
        <v>794</v>
      </c>
      <c r="C6090" s="222" t="s">
        <v>758</v>
      </c>
      <c r="D6090" s="222" t="s">
        <v>167</v>
      </c>
      <c r="E6090" s="199" t="s">
        <v>165</v>
      </c>
      <c r="F6090" s="200"/>
      <c r="G6090" s="200"/>
      <c r="H6090" s="200"/>
      <c r="I6090" s="200">
        <v>45650</v>
      </c>
      <c r="J6090" s="143">
        <f t="shared" si="95"/>
        <v>45650</v>
      </c>
      <c r="K6090" s="202">
        <v>8</v>
      </c>
      <c r="L6090" s="285" t="s">
        <v>2621</v>
      </c>
      <c r="M6090" s="223"/>
      <c r="N6090" s="203"/>
      <c r="O6090" s="222" t="s">
        <v>326</v>
      </c>
    </row>
    <row r="6091" spans="1:15" ht="29.25" customHeight="1">
      <c r="A6091" s="221" t="s">
        <v>100</v>
      </c>
      <c r="B6091" s="221" t="s">
        <v>794</v>
      </c>
      <c r="C6091" s="222" t="s">
        <v>758</v>
      </c>
      <c r="D6091" s="222" t="s">
        <v>167</v>
      </c>
      <c r="E6091" s="199" t="s">
        <v>166</v>
      </c>
      <c r="F6091" s="200"/>
      <c r="G6091" s="200"/>
      <c r="H6091" s="200"/>
      <c r="I6091" s="200">
        <v>45651</v>
      </c>
      <c r="J6091" s="143">
        <f t="shared" si="95"/>
        <v>45651</v>
      </c>
      <c r="K6091" s="202">
        <v>8</v>
      </c>
      <c r="L6091" s="285" t="s">
        <v>4850</v>
      </c>
      <c r="M6091" s="223"/>
      <c r="N6091" s="203"/>
      <c r="O6091" s="222" t="s">
        <v>326</v>
      </c>
    </row>
    <row r="6092" spans="1:15" ht="29.25" customHeight="1">
      <c r="A6092" s="221" t="s">
        <v>100</v>
      </c>
      <c r="B6092" s="221" t="s">
        <v>794</v>
      </c>
      <c r="C6092" s="222" t="s">
        <v>758</v>
      </c>
      <c r="D6092" s="222" t="s">
        <v>167</v>
      </c>
      <c r="E6092" s="199" t="s">
        <v>163</v>
      </c>
      <c r="F6092" s="200" t="s">
        <v>937</v>
      </c>
      <c r="G6092" s="200" t="s">
        <v>938</v>
      </c>
      <c r="H6092" s="200"/>
      <c r="I6092" s="200">
        <v>45652</v>
      </c>
      <c r="J6092" s="143">
        <f t="shared" si="95"/>
        <v>45652</v>
      </c>
      <c r="K6092" s="202">
        <v>10</v>
      </c>
      <c r="L6092" s="284" t="s">
        <v>4969</v>
      </c>
      <c r="M6092" s="223"/>
      <c r="N6092" s="203"/>
      <c r="O6092" s="222" t="s">
        <v>326</v>
      </c>
    </row>
    <row r="6093" spans="1:15" ht="29.25" customHeight="1">
      <c r="A6093" s="221" t="s">
        <v>100</v>
      </c>
      <c r="B6093" s="221" t="s">
        <v>794</v>
      </c>
      <c r="C6093" s="222" t="s">
        <v>758</v>
      </c>
      <c r="D6093" s="222" t="s">
        <v>167</v>
      </c>
      <c r="E6093" s="199" t="s">
        <v>163</v>
      </c>
      <c r="F6093" s="200" t="s">
        <v>937</v>
      </c>
      <c r="G6093" s="200" t="s">
        <v>938</v>
      </c>
      <c r="H6093" s="200" t="s">
        <v>4794</v>
      </c>
      <c r="I6093" s="200">
        <v>45653</v>
      </c>
      <c r="J6093" s="143">
        <f t="shared" si="95"/>
        <v>45653</v>
      </c>
      <c r="K6093" s="202">
        <v>8</v>
      </c>
      <c r="L6093" s="284" t="s">
        <v>4970</v>
      </c>
      <c r="M6093" s="223"/>
      <c r="N6093" s="203">
        <v>14.5875</v>
      </c>
      <c r="O6093" s="222" t="s">
        <v>943</v>
      </c>
    </row>
    <row r="6094" spans="1:15" ht="29.25" customHeight="1">
      <c r="A6094" s="221" t="s">
        <v>100</v>
      </c>
      <c r="B6094" s="221" t="s">
        <v>794</v>
      </c>
      <c r="C6094" s="222" t="s">
        <v>758</v>
      </c>
      <c r="D6094" s="222" t="s">
        <v>167</v>
      </c>
      <c r="E6094" s="199" t="s">
        <v>163</v>
      </c>
      <c r="F6094" s="200" t="s">
        <v>937</v>
      </c>
      <c r="G6094" s="200" t="s">
        <v>938</v>
      </c>
      <c r="H6094" s="200" t="s">
        <v>4794</v>
      </c>
      <c r="I6094" s="200">
        <v>45656</v>
      </c>
      <c r="J6094" s="143">
        <f t="shared" si="95"/>
        <v>45656</v>
      </c>
      <c r="K6094" s="202">
        <v>8</v>
      </c>
      <c r="L6094" s="284" t="s">
        <v>4971</v>
      </c>
      <c r="M6094" s="223"/>
      <c r="N6094" s="203">
        <v>7.8125</v>
      </c>
      <c r="O6094" s="222" t="s">
        <v>968</v>
      </c>
    </row>
    <row r="6095" spans="1:15" ht="29.25" customHeight="1">
      <c r="A6095" s="221" t="s">
        <v>100</v>
      </c>
      <c r="B6095" s="221" t="s">
        <v>794</v>
      </c>
      <c r="C6095" s="222" t="s">
        <v>758</v>
      </c>
      <c r="D6095" s="222" t="s">
        <v>167</v>
      </c>
      <c r="E6095" s="199" t="s">
        <v>163</v>
      </c>
      <c r="F6095" s="200" t="s">
        <v>937</v>
      </c>
      <c r="G6095" s="200" t="s">
        <v>938</v>
      </c>
      <c r="H6095" s="200" t="s">
        <v>4794</v>
      </c>
      <c r="I6095" s="200">
        <v>45657</v>
      </c>
      <c r="J6095" s="143">
        <f t="shared" si="95"/>
        <v>45657</v>
      </c>
      <c r="K6095" s="202">
        <v>8</v>
      </c>
      <c r="L6095" s="285" t="s">
        <v>4972</v>
      </c>
      <c r="M6095" s="223"/>
      <c r="N6095" s="203">
        <v>14.5875</v>
      </c>
      <c r="O6095" s="222" t="s">
        <v>943</v>
      </c>
    </row>
    <row r="6096" spans="1:15" ht="29.25" customHeight="1">
      <c r="A6096" s="221" t="s">
        <v>100</v>
      </c>
      <c r="B6096" s="221" t="s">
        <v>794</v>
      </c>
      <c r="C6096" s="222" t="s">
        <v>758</v>
      </c>
      <c r="D6096" s="222" t="s">
        <v>167</v>
      </c>
      <c r="E6096" s="199" t="s">
        <v>165</v>
      </c>
      <c r="F6096" s="200"/>
      <c r="G6096" s="200"/>
      <c r="H6096" s="200"/>
      <c r="I6096" s="200">
        <v>45658</v>
      </c>
      <c r="J6096" s="143">
        <f t="shared" si="95"/>
        <v>45658</v>
      </c>
      <c r="K6096" s="202">
        <v>8</v>
      </c>
      <c r="L6096" s="285" t="s">
        <v>4973</v>
      </c>
      <c r="M6096" s="223"/>
      <c r="N6096" s="203"/>
      <c r="O6096" s="222" t="s">
        <v>326</v>
      </c>
    </row>
    <row r="6097" spans="1:15" ht="29.25" customHeight="1">
      <c r="A6097" s="221" t="s">
        <v>100</v>
      </c>
      <c r="B6097" s="221" t="s">
        <v>794</v>
      </c>
      <c r="C6097" s="222" t="s">
        <v>758</v>
      </c>
      <c r="D6097" s="222" t="s">
        <v>167</v>
      </c>
      <c r="E6097" s="199" t="s">
        <v>163</v>
      </c>
      <c r="F6097" s="200" t="s">
        <v>937</v>
      </c>
      <c r="G6097" s="200" t="s">
        <v>938</v>
      </c>
      <c r="H6097" s="200" t="s">
        <v>260</v>
      </c>
      <c r="I6097" s="200">
        <v>45659</v>
      </c>
      <c r="J6097" s="143">
        <f t="shared" si="95"/>
        <v>45659</v>
      </c>
      <c r="K6097" s="202">
        <v>8</v>
      </c>
      <c r="L6097" s="284" t="s">
        <v>5105</v>
      </c>
      <c r="M6097" s="223"/>
      <c r="N6097" s="203">
        <v>28.5</v>
      </c>
      <c r="O6097" s="222" t="s">
        <v>947</v>
      </c>
    </row>
    <row r="6098" spans="1:15" ht="29.25" customHeight="1">
      <c r="A6098" s="221" t="s">
        <v>100</v>
      </c>
      <c r="B6098" s="221" t="s">
        <v>794</v>
      </c>
      <c r="C6098" s="222" t="s">
        <v>758</v>
      </c>
      <c r="D6098" s="222" t="s">
        <v>167</v>
      </c>
      <c r="E6098" s="199" t="s">
        <v>166</v>
      </c>
      <c r="F6098" s="200"/>
      <c r="G6098" s="200"/>
      <c r="H6098" s="200"/>
      <c r="I6098" s="200">
        <v>45660</v>
      </c>
      <c r="J6098" s="143">
        <f t="shared" si="95"/>
        <v>45660</v>
      </c>
      <c r="K6098" s="202">
        <v>2</v>
      </c>
      <c r="L6098" s="284" t="s">
        <v>5107</v>
      </c>
      <c r="M6098" s="223"/>
      <c r="N6098" s="203"/>
      <c r="O6098" s="222" t="s">
        <v>326</v>
      </c>
    </row>
    <row r="6099" spans="1:15" ht="29.25" customHeight="1">
      <c r="A6099" s="221" t="s">
        <v>100</v>
      </c>
      <c r="B6099" s="221" t="s">
        <v>794</v>
      </c>
      <c r="C6099" s="222" t="s">
        <v>758</v>
      </c>
      <c r="D6099" s="222" t="s">
        <v>167</v>
      </c>
      <c r="E6099" s="199" t="s">
        <v>163</v>
      </c>
      <c r="F6099" s="200" t="s">
        <v>937</v>
      </c>
      <c r="G6099" s="200" t="s">
        <v>938</v>
      </c>
      <c r="H6099" s="200" t="s">
        <v>4794</v>
      </c>
      <c r="I6099" s="200">
        <v>45660</v>
      </c>
      <c r="J6099" s="143">
        <f t="shared" si="95"/>
        <v>45660</v>
      </c>
      <c r="K6099" s="202">
        <v>6</v>
      </c>
      <c r="L6099" s="284" t="s">
        <v>5106</v>
      </c>
      <c r="M6099" s="223"/>
      <c r="N6099" s="203">
        <v>14.5875</v>
      </c>
      <c r="O6099" s="222" t="s">
        <v>943</v>
      </c>
    </row>
    <row r="6100" spans="1:15" ht="29.25" customHeight="1">
      <c r="A6100" s="221" t="s">
        <v>100</v>
      </c>
      <c r="B6100" s="221" t="s">
        <v>794</v>
      </c>
      <c r="C6100" s="222" t="s">
        <v>758</v>
      </c>
      <c r="D6100" s="222" t="s">
        <v>167</v>
      </c>
      <c r="E6100" s="199" t="s">
        <v>165</v>
      </c>
      <c r="F6100" s="200"/>
      <c r="G6100" s="200"/>
      <c r="H6100" s="200"/>
      <c r="I6100" s="200">
        <v>45663</v>
      </c>
      <c r="J6100" s="143">
        <f t="shared" si="95"/>
        <v>45663</v>
      </c>
      <c r="K6100" s="202">
        <v>8</v>
      </c>
      <c r="L6100" s="285" t="s">
        <v>170</v>
      </c>
      <c r="M6100" s="223"/>
      <c r="N6100" s="203"/>
      <c r="O6100" s="222" t="s">
        <v>326</v>
      </c>
    </row>
    <row r="6101" spans="1:15" ht="29.25" customHeight="1">
      <c r="A6101" s="221" t="s">
        <v>100</v>
      </c>
      <c r="B6101" s="221" t="s">
        <v>794</v>
      </c>
      <c r="C6101" s="222" t="s">
        <v>758</v>
      </c>
      <c r="D6101" s="222" t="s">
        <v>167</v>
      </c>
      <c r="E6101" s="199" t="s">
        <v>165</v>
      </c>
      <c r="F6101" s="200"/>
      <c r="G6101" s="200"/>
      <c r="H6101" s="200"/>
      <c r="I6101" s="200">
        <v>45664</v>
      </c>
      <c r="J6101" s="143">
        <f t="shared" si="95"/>
        <v>45664</v>
      </c>
      <c r="K6101" s="202">
        <v>8</v>
      </c>
      <c r="L6101" s="285" t="s">
        <v>170</v>
      </c>
      <c r="M6101" s="223"/>
      <c r="N6101" s="203"/>
      <c r="O6101" s="222" t="s">
        <v>326</v>
      </c>
    </row>
    <row r="6102" spans="1:15" ht="29.25" customHeight="1">
      <c r="A6102" s="221" t="s">
        <v>100</v>
      </c>
      <c r="B6102" s="221" t="s">
        <v>794</v>
      </c>
      <c r="C6102" s="222" t="s">
        <v>758</v>
      </c>
      <c r="D6102" s="222" t="s">
        <v>167</v>
      </c>
      <c r="E6102" s="199" t="s">
        <v>163</v>
      </c>
      <c r="F6102" s="200" t="s">
        <v>937</v>
      </c>
      <c r="G6102" s="200" t="s">
        <v>938</v>
      </c>
      <c r="H6102" s="200"/>
      <c r="I6102" s="200">
        <v>45665</v>
      </c>
      <c r="J6102" s="143">
        <f t="shared" si="95"/>
        <v>45665</v>
      </c>
      <c r="K6102" s="202">
        <v>8</v>
      </c>
      <c r="L6102" s="284" t="s">
        <v>5263</v>
      </c>
      <c r="M6102" s="223"/>
      <c r="N6102" s="203"/>
      <c r="O6102" s="222" t="s">
        <v>326</v>
      </c>
    </row>
    <row r="6103" spans="1:15" ht="29.25" customHeight="1">
      <c r="A6103" s="221" t="s">
        <v>100</v>
      </c>
      <c r="B6103" s="221" t="s">
        <v>794</v>
      </c>
      <c r="C6103" s="222" t="s">
        <v>758</v>
      </c>
      <c r="D6103" s="222" t="s">
        <v>167</v>
      </c>
      <c r="E6103" s="199" t="s">
        <v>166</v>
      </c>
      <c r="F6103" s="200"/>
      <c r="G6103" s="200"/>
      <c r="H6103" s="200"/>
      <c r="I6103" s="200">
        <v>45666</v>
      </c>
      <c r="J6103" s="143">
        <f t="shared" si="95"/>
        <v>45666</v>
      </c>
      <c r="K6103" s="202">
        <v>1</v>
      </c>
      <c r="L6103" s="285" t="s">
        <v>5265</v>
      </c>
      <c r="M6103" s="223"/>
      <c r="N6103" s="203"/>
      <c r="O6103" s="222" t="s">
        <v>326</v>
      </c>
    </row>
    <row r="6104" spans="1:15" ht="29.25" customHeight="1">
      <c r="A6104" s="221" t="s">
        <v>100</v>
      </c>
      <c r="B6104" s="221" t="s">
        <v>794</v>
      </c>
      <c r="C6104" s="222" t="s">
        <v>758</v>
      </c>
      <c r="D6104" s="222" t="s">
        <v>167</v>
      </c>
      <c r="E6104" s="199" t="s">
        <v>163</v>
      </c>
      <c r="F6104" s="200" t="s">
        <v>937</v>
      </c>
      <c r="G6104" s="200" t="s">
        <v>938</v>
      </c>
      <c r="H6104" s="200" t="s">
        <v>96</v>
      </c>
      <c r="I6104" s="200">
        <v>45666</v>
      </c>
      <c r="J6104" s="143">
        <f t="shared" si="95"/>
        <v>45666</v>
      </c>
      <c r="K6104" s="202">
        <v>8</v>
      </c>
      <c r="L6104" s="284" t="s">
        <v>5264</v>
      </c>
      <c r="M6104" s="223"/>
      <c r="N6104" s="203">
        <v>8</v>
      </c>
      <c r="O6104" s="222" t="s">
        <v>947</v>
      </c>
    </row>
    <row r="6105" spans="1:15" ht="29.25" customHeight="1">
      <c r="A6105" s="221" t="s">
        <v>100</v>
      </c>
      <c r="B6105" s="221" t="s">
        <v>794</v>
      </c>
      <c r="C6105" s="222" t="s">
        <v>758</v>
      </c>
      <c r="D6105" s="222" t="s">
        <v>167</v>
      </c>
      <c r="E6105" s="199" t="s">
        <v>163</v>
      </c>
      <c r="F6105" s="200" t="s">
        <v>937</v>
      </c>
      <c r="G6105" s="200" t="s">
        <v>938</v>
      </c>
      <c r="H6105" s="200" t="s">
        <v>4793</v>
      </c>
      <c r="I6105" s="200">
        <v>45667</v>
      </c>
      <c r="J6105" s="143">
        <f t="shared" si="95"/>
        <v>45667</v>
      </c>
      <c r="K6105" s="202">
        <v>6</v>
      </c>
      <c r="L6105" s="284" t="s">
        <v>5266</v>
      </c>
      <c r="M6105" s="223"/>
      <c r="N6105" s="203">
        <v>0</v>
      </c>
      <c r="O6105" s="222" t="s">
        <v>326</v>
      </c>
    </row>
    <row r="6106" spans="1:15" ht="29.25" customHeight="1">
      <c r="A6106" s="221" t="s">
        <v>100</v>
      </c>
      <c r="B6106" s="221" t="s">
        <v>794</v>
      </c>
      <c r="C6106" s="222" t="s">
        <v>758</v>
      </c>
      <c r="D6106" s="222" t="s">
        <v>167</v>
      </c>
      <c r="E6106" s="199" t="s">
        <v>163</v>
      </c>
      <c r="F6106" s="200" t="s">
        <v>937</v>
      </c>
      <c r="G6106" s="200" t="s">
        <v>938</v>
      </c>
      <c r="H6106" s="200" t="s">
        <v>4793</v>
      </c>
      <c r="I6106" s="200">
        <v>45670</v>
      </c>
      <c r="J6106" s="143">
        <f t="shared" si="95"/>
        <v>45670</v>
      </c>
      <c r="K6106" s="202">
        <v>9</v>
      </c>
      <c r="L6106" s="284" t="s">
        <v>5267</v>
      </c>
      <c r="M6106" s="223"/>
      <c r="N6106" s="203">
        <v>0</v>
      </c>
      <c r="O6106" s="222" t="s">
        <v>326</v>
      </c>
    </row>
    <row r="6107" spans="1:15" ht="29.25" customHeight="1">
      <c r="A6107" s="221" t="s">
        <v>100</v>
      </c>
      <c r="B6107" s="221" t="s">
        <v>794</v>
      </c>
      <c r="C6107" s="222" t="s">
        <v>758</v>
      </c>
      <c r="D6107" s="222" t="s">
        <v>167</v>
      </c>
      <c r="E6107" s="199" t="s">
        <v>163</v>
      </c>
      <c r="F6107" s="200" t="s">
        <v>937</v>
      </c>
      <c r="G6107" s="200" t="s">
        <v>938</v>
      </c>
      <c r="H6107" s="200" t="s">
        <v>4793</v>
      </c>
      <c r="I6107" s="200">
        <v>45671</v>
      </c>
      <c r="J6107" s="143">
        <f t="shared" si="95"/>
        <v>45671</v>
      </c>
      <c r="K6107" s="202">
        <v>9</v>
      </c>
      <c r="L6107" s="285" t="s">
        <v>5268</v>
      </c>
      <c r="M6107" s="223"/>
      <c r="N6107" s="203">
        <v>0</v>
      </c>
      <c r="O6107" s="222" t="s">
        <v>326</v>
      </c>
    </row>
    <row r="6108" spans="1:15" ht="29.25" customHeight="1">
      <c r="A6108" s="221" t="s">
        <v>100</v>
      </c>
      <c r="B6108" s="221" t="s">
        <v>794</v>
      </c>
      <c r="C6108" s="222" t="s">
        <v>758</v>
      </c>
      <c r="D6108" s="222" t="s">
        <v>167</v>
      </c>
      <c r="E6108" s="199" t="s">
        <v>176</v>
      </c>
      <c r="F6108" s="200"/>
      <c r="G6108" s="200"/>
      <c r="H6108" s="200"/>
      <c r="I6108" s="200">
        <v>45672</v>
      </c>
      <c r="J6108" s="143">
        <f t="shared" si="95"/>
        <v>45672</v>
      </c>
      <c r="K6108" s="202">
        <v>1</v>
      </c>
      <c r="L6108" s="285" t="s">
        <v>5269</v>
      </c>
      <c r="M6108" s="223"/>
      <c r="N6108" s="203"/>
      <c r="O6108" s="222" t="s">
        <v>326</v>
      </c>
    </row>
    <row r="6109" spans="1:15" ht="29.25" customHeight="1">
      <c r="A6109" s="221" t="s">
        <v>100</v>
      </c>
      <c r="B6109" s="221" t="s">
        <v>794</v>
      </c>
      <c r="C6109" s="222" t="s">
        <v>758</v>
      </c>
      <c r="D6109" s="222" t="s">
        <v>167</v>
      </c>
      <c r="E6109" s="199" t="s">
        <v>163</v>
      </c>
      <c r="F6109" s="200" t="s">
        <v>937</v>
      </c>
      <c r="G6109" s="200" t="s">
        <v>938</v>
      </c>
      <c r="H6109" s="200" t="s">
        <v>4793</v>
      </c>
      <c r="I6109" s="200">
        <v>45672</v>
      </c>
      <c r="J6109" s="143">
        <f t="shared" si="95"/>
        <v>45672</v>
      </c>
      <c r="K6109" s="202">
        <v>7</v>
      </c>
      <c r="L6109" s="285" t="s">
        <v>5415</v>
      </c>
      <c r="M6109" s="223"/>
      <c r="N6109" s="203">
        <v>0</v>
      </c>
      <c r="O6109" s="222" t="s">
        <v>326</v>
      </c>
    </row>
    <row r="6110" spans="1:15" ht="29.25" customHeight="1">
      <c r="A6110" s="221" t="s">
        <v>100</v>
      </c>
      <c r="B6110" s="221" t="s">
        <v>794</v>
      </c>
      <c r="C6110" s="222" t="s">
        <v>758</v>
      </c>
      <c r="D6110" s="222" t="s">
        <v>167</v>
      </c>
      <c r="E6110" s="199" t="s">
        <v>166</v>
      </c>
      <c r="F6110" s="200"/>
      <c r="G6110" s="200"/>
      <c r="H6110" s="200"/>
      <c r="I6110" s="200">
        <v>45673</v>
      </c>
      <c r="J6110" s="143">
        <f t="shared" si="95"/>
        <v>45673</v>
      </c>
      <c r="K6110" s="202">
        <v>1</v>
      </c>
      <c r="L6110" s="285" t="s">
        <v>5416</v>
      </c>
      <c r="M6110" s="223"/>
      <c r="N6110" s="203"/>
      <c r="O6110" s="222" t="s">
        <v>326</v>
      </c>
    </row>
    <row r="6111" spans="1:15" ht="29.25" customHeight="1">
      <c r="A6111" s="221" t="s">
        <v>100</v>
      </c>
      <c r="B6111" s="221" t="s">
        <v>794</v>
      </c>
      <c r="C6111" s="222" t="s">
        <v>758</v>
      </c>
      <c r="D6111" s="222" t="s">
        <v>167</v>
      </c>
      <c r="E6111" s="199" t="s">
        <v>163</v>
      </c>
      <c r="F6111" s="200" t="s">
        <v>937</v>
      </c>
      <c r="G6111" s="200" t="s">
        <v>938</v>
      </c>
      <c r="H6111" s="200" t="s">
        <v>4793</v>
      </c>
      <c r="I6111" s="200">
        <v>45673</v>
      </c>
      <c r="J6111" s="143">
        <f t="shared" si="95"/>
        <v>45673</v>
      </c>
      <c r="K6111" s="202">
        <v>7</v>
      </c>
      <c r="L6111" s="284" t="s">
        <v>5417</v>
      </c>
      <c r="M6111" s="223"/>
      <c r="N6111" s="203">
        <v>0</v>
      </c>
      <c r="O6111" s="222" t="s">
        <v>326</v>
      </c>
    </row>
    <row r="6112" spans="1:15" ht="29.25" customHeight="1">
      <c r="A6112" s="221" t="s">
        <v>100</v>
      </c>
      <c r="B6112" s="221" t="s">
        <v>794</v>
      </c>
      <c r="C6112" s="222" t="s">
        <v>758</v>
      </c>
      <c r="D6112" s="222" t="s">
        <v>167</v>
      </c>
      <c r="E6112" s="199" t="s">
        <v>163</v>
      </c>
      <c r="F6112" s="200" t="s">
        <v>937</v>
      </c>
      <c r="G6112" s="200" t="s">
        <v>938</v>
      </c>
      <c r="H6112" s="200" t="s">
        <v>4796</v>
      </c>
      <c r="I6112" s="200">
        <v>45674</v>
      </c>
      <c r="J6112" s="143">
        <f t="shared" si="95"/>
        <v>45674</v>
      </c>
      <c r="K6112" s="202">
        <v>9</v>
      </c>
      <c r="L6112" s="284" t="s">
        <v>5418</v>
      </c>
      <c r="M6112" s="223"/>
      <c r="N6112" s="203">
        <v>0</v>
      </c>
      <c r="O6112" s="222" t="s">
        <v>326</v>
      </c>
    </row>
    <row r="6113" spans="1:15" ht="29.25" customHeight="1">
      <c r="A6113" s="221" t="s">
        <v>100</v>
      </c>
      <c r="B6113" s="221" t="s">
        <v>794</v>
      </c>
      <c r="C6113" s="222" t="s">
        <v>758</v>
      </c>
      <c r="D6113" s="222" t="s">
        <v>167</v>
      </c>
      <c r="E6113" s="199" t="s">
        <v>163</v>
      </c>
      <c r="F6113" s="200" t="s">
        <v>937</v>
      </c>
      <c r="G6113" s="200" t="s">
        <v>938</v>
      </c>
      <c r="H6113" s="200" t="s">
        <v>4793</v>
      </c>
      <c r="I6113" s="200">
        <v>45677</v>
      </c>
      <c r="J6113" s="143">
        <f t="shared" si="95"/>
        <v>45677</v>
      </c>
      <c r="K6113" s="202">
        <v>8</v>
      </c>
      <c r="L6113" s="285" t="s">
        <v>5419</v>
      </c>
      <c r="M6113" s="223"/>
      <c r="N6113" s="203">
        <v>0</v>
      </c>
      <c r="O6113" s="222" t="s">
        <v>326</v>
      </c>
    </row>
    <row r="6114" spans="1:15" ht="29.25" customHeight="1">
      <c r="A6114" s="221" t="s">
        <v>100</v>
      </c>
      <c r="B6114" s="221" t="s">
        <v>794</v>
      </c>
      <c r="C6114" s="222" t="s">
        <v>758</v>
      </c>
      <c r="D6114" s="222" t="s">
        <v>167</v>
      </c>
      <c r="E6114" s="199" t="s">
        <v>163</v>
      </c>
      <c r="F6114" s="200" t="s">
        <v>937</v>
      </c>
      <c r="G6114" s="200" t="s">
        <v>938</v>
      </c>
      <c r="H6114" s="200" t="s">
        <v>4796</v>
      </c>
      <c r="I6114" s="200">
        <v>45678</v>
      </c>
      <c r="J6114" s="143">
        <f t="shared" si="95"/>
        <v>45678</v>
      </c>
      <c r="K6114" s="202">
        <v>9</v>
      </c>
      <c r="L6114" s="285" t="s">
        <v>5420</v>
      </c>
      <c r="M6114" s="223"/>
      <c r="N6114" s="203">
        <v>0</v>
      </c>
      <c r="O6114" s="222" t="s">
        <v>326</v>
      </c>
    </row>
    <row r="6115" spans="1:15" ht="29.25" customHeight="1">
      <c r="A6115" s="221" t="s">
        <v>100</v>
      </c>
      <c r="B6115" s="221" t="s">
        <v>794</v>
      </c>
      <c r="C6115" s="222" t="s">
        <v>758</v>
      </c>
      <c r="D6115" s="222" t="s">
        <v>167</v>
      </c>
      <c r="E6115" s="199" t="s">
        <v>163</v>
      </c>
      <c r="F6115" s="200" t="s">
        <v>937</v>
      </c>
      <c r="G6115" s="200" t="s">
        <v>938</v>
      </c>
      <c r="H6115" s="200" t="s">
        <v>4796</v>
      </c>
      <c r="I6115" s="200">
        <v>45679</v>
      </c>
      <c r="J6115" s="143">
        <f t="shared" si="95"/>
        <v>45679</v>
      </c>
      <c r="K6115" s="202">
        <v>9</v>
      </c>
      <c r="L6115" s="285" t="s">
        <v>5421</v>
      </c>
      <c r="M6115" s="223"/>
      <c r="N6115" s="203">
        <v>0</v>
      </c>
      <c r="O6115" s="222" t="s">
        <v>326</v>
      </c>
    </row>
    <row r="6116" spans="1:15" ht="29.25" customHeight="1">
      <c r="A6116" s="221" t="s">
        <v>100</v>
      </c>
      <c r="B6116" s="221" t="s">
        <v>794</v>
      </c>
      <c r="C6116" s="222" t="s">
        <v>758</v>
      </c>
      <c r="D6116" s="222" t="s">
        <v>167</v>
      </c>
      <c r="E6116" s="199" t="s">
        <v>163</v>
      </c>
      <c r="F6116" s="200" t="s">
        <v>937</v>
      </c>
      <c r="G6116" s="200" t="s">
        <v>938</v>
      </c>
      <c r="H6116" s="200" t="s">
        <v>4799</v>
      </c>
      <c r="I6116" s="200">
        <v>45680</v>
      </c>
      <c r="J6116" s="143">
        <f t="shared" si="95"/>
        <v>45680</v>
      </c>
      <c r="K6116" s="202">
        <v>8</v>
      </c>
      <c r="L6116" s="284" t="s">
        <v>5575</v>
      </c>
      <c r="M6116" s="223"/>
      <c r="N6116" s="203">
        <v>0</v>
      </c>
      <c r="O6116" s="222" t="s">
        <v>326</v>
      </c>
    </row>
    <row r="6117" spans="1:15" ht="29.25" customHeight="1">
      <c r="A6117" s="221" t="s">
        <v>100</v>
      </c>
      <c r="B6117" s="221" t="s">
        <v>794</v>
      </c>
      <c r="C6117" s="222" t="s">
        <v>758</v>
      </c>
      <c r="D6117" s="222" t="s">
        <v>167</v>
      </c>
      <c r="E6117" s="199" t="s">
        <v>166</v>
      </c>
      <c r="F6117" s="200"/>
      <c r="G6117" s="200"/>
      <c r="H6117" s="200"/>
      <c r="I6117" s="200">
        <v>45681</v>
      </c>
      <c r="J6117" s="143">
        <f t="shared" si="95"/>
        <v>45681</v>
      </c>
      <c r="K6117" s="202">
        <v>4</v>
      </c>
      <c r="L6117" s="285" t="s">
        <v>180</v>
      </c>
      <c r="M6117" s="223"/>
      <c r="N6117" s="203"/>
      <c r="O6117" s="222" t="s">
        <v>326</v>
      </c>
    </row>
    <row r="6118" spans="1:15" ht="29.25" customHeight="1">
      <c r="A6118" s="221" t="s">
        <v>100</v>
      </c>
      <c r="B6118" s="221" t="s">
        <v>794</v>
      </c>
      <c r="C6118" s="222" t="s">
        <v>758</v>
      </c>
      <c r="D6118" s="222" t="s">
        <v>167</v>
      </c>
      <c r="E6118" s="199" t="s">
        <v>163</v>
      </c>
      <c r="F6118" s="200" t="s">
        <v>937</v>
      </c>
      <c r="G6118" s="200" t="s">
        <v>938</v>
      </c>
      <c r="H6118" s="200" t="s">
        <v>4799</v>
      </c>
      <c r="I6118" s="200">
        <v>45681</v>
      </c>
      <c r="J6118" s="143">
        <f t="shared" si="95"/>
        <v>45681</v>
      </c>
      <c r="K6118" s="202">
        <v>4</v>
      </c>
      <c r="L6118" s="285" t="s">
        <v>5576</v>
      </c>
      <c r="M6118" s="223"/>
      <c r="N6118" s="203">
        <v>0</v>
      </c>
      <c r="O6118" s="222" t="s">
        <v>326</v>
      </c>
    </row>
    <row r="6119" spans="1:15" ht="29.25" customHeight="1">
      <c r="A6119" s="221" t="s">
        <v>100</v>
      </c>
      <c r="B6119" s="221" t="s">
        <v>794</v>
      </c>
      <c r="C6119" s="222" t="s">
        <v>758</v>
      </c>
      <c r="D6119" s="222" t="s">
        <v>167</v>
      </c>
      <c r="E6119" s="199" t="s">
        <v>163</v>
      </c>
      <c r="F6119" s="200" t="s">
        <v>937</v>
      </c>
      <c r="G6119" s="200" t="s">
        <v>938</v>
      </c>
      <c r="H6119" s="200" t="s">
        <v>4799</v>
      </c>
      <c r="I6119" s="200">
        <v>45691</v>
      </c>
      <c r="J6119" s="143">
        <f t="shared" si="95"/>
        <v>45691</v>
      </c>
      <c r="K6119" s="202">
        <v>8</v>
      </c>
      <c r="L6119" s="284" t="s">
        <v>5577</v>
      </c>
      <c r="M6119" s="223"/>
      <c r="N6119" s="203">
        <v>0</v>
      </c>
      <c r="O6119" s="222" t="s">
        <v>326</v>
      </c>
    </row>
    <row r="6120" spans="1:15" ht="29.25" customHeight="1">
      <c r="A6120" s="221" t="s">
        <v>100</v>
      </c>
      <c r="B6120" s="221" t="s">
        <v>794</v>
      </c>
      <c r="C6120" s="222" t="s">
        <v>758</v>
      </c>
      <c r="D6120" s="222" t="s">
        <v>167</v>
      </c>
      <c r="E6120" s="199" t="s">
        <v>171</v>
      </c>
      <c r="F6120" s="200"/>
      <c r="G6120" s="200"/>
      <c r="H6120" s="200"/>
      <c r="I6120" s="200">
        <v>45692</v>
      </c>
      <c r="J6120" s="143">
        <f t="shared" si="95"/>
        <v>45692</v>
      </c>
      <c r="K6120" s="202">
        <v>4</v>
      </c>
      <c r="L6120" s="285" t="s">
        <v>5578</v>
      </c>
      <c r="M6120" s="223"/>
      <c r="N6120" s="203"/>
      <c r="O6120" s="222" t="s">
        <v>326</v>
      </c>
    </row>
    <row r="6121" spans="1:15" ht="29.25" customHeight="1">
      <c r="A6121" s="221" t="s">
        <v>100</v>
      </c>
      <c r="B6121" s="221" t="s">
        <v>794</v>
      </c>
      <c r="C6121" s="222" t="s">
        <v>758</v>
      </c>
      <c r="D6121" s="222" t="s">
        <v>167</v>
      </c>
      <c r="E6121" s="199" t="s">
        <v>163</v>
      </c>
      <c r="F6121" s="200" t="s">
        <v>937</v>
      </c>
      <c r="G6121" s="200" t="s">
        <v>938</v>
      </c>
      <c r="H6121" s="200" t="s">
        <v>4794</v>
      </c>
      <c r="I6121" s="200">
        <v>45692</v>
      </c>
      <c r="J6121" s="143">
        <f t="shared" si="95"/>
        <v>45692</v>
      </c>
      <c r="K6121" s="202">
        <v>4</v>
      </c>
      <c r="L6121" s="284" t="s">
        <v>5579</v>
      </c>
      <c r="M6121" s="223"/>
      <c r="N6121" s="203">
        <v>14.5875</v>
      </c>
      <c r="O6121" s="222" t="s">
        <v>943</v>
      </c>
    </row>
    <row r="6122" spans="1:15" ht="29.25" customHeight="1">
      <c r="A6122" s="221" t="s">
        <v>100</v>
      </c>
      <c r="B6122" s="221" t="s">
        <v>794</v>
      </c>
      <c r="C6122" s="222" t="s">
        <v>758</v>
      </c>
      <c r="D6122" s="222" t="s">
        <v>167</v>
      </c>
      <c r="E6122" s="199" t="s">
        <v>165</v>
      </c>
      <c r="F6122" s="200"/>
      <c r="G6122" s="200"/>
      <c r="H6122" s="200"/>
      <c r="I6122" s="200">
        <v>45693</v>
      </c>
      <c r="J6122" s="143">
        <f t="shared" si="95"/>
        <v>45693</v>
      </c>
      <c r="K6122" s="202">
        <v>4</v>
      </c>
      <c r="L6122" s="285" t="s">
        <v>173</v>
      </c>
      <c r="M6122" s="223"/>
      <c r="N6122" s="203"/>
      <c r="O6122" s="222" t="s">
        <v>326</v>
      </c>
    </row>
    <row r="6123" spans="1:15" ht="29.25" customHeight="1">
      <c r="A6123" s="221" t="s">
        <v>100</v>
      </c>
      <c r="B6123" s="221" t="s">
        <v>794</v>
      </c>
      <c r="C6123" s="222" t="s">
        <v>758</v>
      </c>
      <c r="D6123" s="222" t="s">
        <v>167</v>
      </c>
      <c r="E6123" s="199" t="s">
        <v>171</v>
      </c>
      <c r="F6123" s="200"/>
      <c r="G6123" s="200"/>
      <c r="H6123" s="200"/>
      <c r="I6123" s="200">
        <v>45693</v>
      </c>
      <c r="J6123" s="143">
        <f t="shared" si="95"/>
        <v>45693</v>
      </c>
      <c r="K6123" s="202">
        <v>5</v>
      </c>
      <c r="L6123" s="285" t="s">
        <v>5578</v>
      </c>
      <c r="M6123" s="223"/>
      <c r="N6123" s="203"/>
      <c r="O6123" s="222" t="s">
        <v>326</v>
      </c>
    </row>
    <row r="6124" spans="1:15" ht="29.25" customHeight="1">
      <c r="A6124" s="221" t="s">
        <v>100</v>
      </c>
      <c r="B6124" s="221" t="s">
        <v>794</v>
      </c>
      <c r="C6124" s="222" t="s">
        <v>758</v>
      </c>
      <c r="D6124" s="222" t="s">
        <v>167</v>
      </c>
      <c r="E6124" s="199" t="s">
        <v>163</v>
      </c>
      <c r="F6124" s="200" t="s">
        <v>937</v>
      </c>
      <c r="G6124" s="200" t="s">
        <v>938</v>
      </c>
      <c r="H6124" s="200" t="s">
        <v>4794</v>
      </c>
      <c r="I6124" s="200">
        <v>45694</v>
      </c>
      <c r="J6124" s="143">
        <f t="shared" si="95"/>
        <v>45694</v>
      </c>
      <c r="K6124" s="202">
        <v>9</v>
      </c>
      <c r="L6124" s="284" t="s">
        <v>5757</v>
      </c>
      <c r="M6124" s="223"/>
      <c r="N6124" s="203">
        <v>7.8125</v>
      </c>
      <c r="O6124" s="222" t="s">
        <v>968</v>
      </c>
    </row>
    <row r="6125" spans="1:15" ht="29.25" customHeight="1">
      <c r="A6125" s="221" t="s">
        <v>100</v>
      </c>
      <c r="B6125" s="221" t="s">
        <v>794</v>
      </c>
      <c r="C6125" s="222" t="s">
        <v>758</v>
      </c>
      <c r="D6125" s="222" t="s">
        <v>167</v>
      </c>
      <c r="E6125" s="199" t="s">
        <v>163</v>
      </c>
      <c r="F6125" s="200" t="s">
        <v>937</v>
      </c>
      <c r="G6125" s="200" t="s">
        <v>938</v>
      </c>
      <c r="H6125" s="200" t="s">
        <v>4794</v>
      </c>
      <c r="I6125" s="200">
        <v>45695</v>
      </c>
      <c r="J6125" s="143">
        <f t="shared" si="95"/>
        <v>45695</v>
      </c>
      <c r="K6125" s="202">
        <v>8</v>
      </c>
      <c r="L6125" s="285" t="s">
        <v>5758</v>
      </c>
      <c r="M6125" s="223"/>
      <c r="N6125" s="203">
        <v>14.5875</v>
      </c>
      <c r="O6125" s="222" t="s">
        <v>943</v>
      </c>
    </row>
    <row r="6126" spans="1:15" ht="29.25" customHeight="1">
      <c r="A6126" s="221" t="s">
        <v>100</v>
      </c>
      <c r="B6126" s="221" t="s">
        <v>794</v>
      </c>
      <c r="C6126" s="222" t="s">
        <v>758</v>
      </c>
      <c r="D6126" s="222" t="s">
        <v>167</v>
      </c>
      <c r="E6126" s="199" t="s">
        <v>163</v>
      </c>
      <c r="F6126" s="200" t="s">
        <v>937</v>
      </c>
      <c r="G6126" s="200" t="s">
        <v>938</v>
      </c>
      <c r="H6126" s="200" t="s">
        <v>4794</v>
      </c>
      <c r="I6126" s="200">
        <v>45696</v>
      </c>
      <c r="J6126" s="143">
        <f t="shared" si="95"/>
        <v>45696</v>
      </c>
      <c r="K6126" s="202">
        <v>8</v>
      </c>
      <c r="L6126" s="284" t="s">
        <v>5759</v>
      </c>
      <c r="M6126" s="223"/>
      <c r="N6126" s="203">
        <v>14.5875</v>
      </c>
      <c r="O6126" s="222" t="s">
        <v>943</v>
      </c>
    </row>
    <row r="6127" spans="1:15" ht="29.25" customHeight="1">
      <c r="A6127" s="221" t="s">
        <v>100</v>
      </c>
      <c r="B6127" s="221" t="s">
        <v>794</v>
      </c>
      <c r="C6127" s="222" t="s">
        <v>758</v>
      </c>
      <c r="D6127" s="222" t="s">
        <v>167</v>
      </c>
      <c r="E6127" s="199" t="s">
        <v>163</v>
      </c>
      <c r="F6127" s="200" t="s">
        <v>937</v>
      </c>
      <c r="G6127" s="200" t="s">
        <v>938</v>
      </c>
      <c r="H6127" s="200" t="s">
        <v>4777</v>
      </c>
      <c r="I6127" s="200">
        <v>45698</v>
      </c>
      <c r="J6127" s="143">
        <f t="shared" si="95"/>
        <v>45698</v>
      </c>
      <c r="K6127" s="202">
        <v>9.5</v>
      </c>
      <c r="L6127" s="284" t="s">
        <v>5760</v>
      </c>
      <c r="M6127" s="223"/>
      <c r="N6127" s="203">
        <v>0.89583333333333404</v>
      </c>
      <c r="O6127" s="222" t="s">
        <v>941</v>
      </c>
    </row>
    <row r="6128" spans="1:15" ht="29.25" customHeight="1">
      <c r="A6128" s="221" t="s">
        <v>100</v>
      </c>
      <c r="B6128" s="221" t="s">
        <v>794</v>
      </c>
      <c r="C6128" s="222" t="s">
        <v>758</v>
      </c>
      <c r="D6128" s="222" t="s">
        <v>167</v>
      </c>
      <c r="E6128" s="199" t="s">
        <v>163</v>
      </c>
      <c r="F6128" s="200" t="s">
        <v>937</v>
      </c>
      <c r="G6128" s="200" t="s">
        <v>938</v>
      </c>
      <c r="H6128" s="200" t="s">
        <v>4799</v>
      </c>
      <c r="I6128" s="200">
        <v>45699</v>
      </c>
      <c r="J6128" s="143">
        <f t="shared" si="95"/>
        <v>45699</v>
      </c>
      <c r="K6128" s="202">
        <v>9.5</v>
      </c>
      <c r="L6128" s="284" t="s">
        <v>5761</v>
      </c>
      <c r="M6128" s="223"/>
      <c r="N6128" s="203">
        <v>0</v>
      </c>
      <c r="O6128" s="222" t="s">
        <v>326</v>
      </c>
    </row>
    <row r="6129" spans="1:15" ht="29.25" customHeight="1">
      <c r="A6129" s="221" t="s">
        <v>100</v>
      </c>
      <c r="B6129" s="221" t="s">
        <v>794</v>
      </c>
      <c r="C6129" s="222" t="s">
        <v>758</v>
      </c>
      <c r="D6129" s="222" t="s">
        <v>167</v>
      </c>
      <c r="E6129" s="199" t="s">
        <v>163</v>
      </c>
      <c r="F6129" s="200" t="s">
        <v>937</v>
      </c>
      <c r="G6129" s="200" t="s">
        <v>938</v>
      </c>
      <c r="H6129" s="200" t="s">
        <v>4799</v>
      </c>
      <c r="I6129" s="200">
        <v>45700</v>
      </c>
      <c r="J6129" s="143">
        <f t="shared" si="95"/>
        <v>45700</v>
      </c>
      <c r="K6129" s="202">
        <v>8</v>
      </c>
      <c r="L6129" s="284" t="s">
        <v>5919</v>
      </c>
      <c r="M6129" s="223"/>
      <c r="N6129" s="203">
        <v>0</v>
      </c>
      <c r="O6129" s="222" t="s">
        <v>326</v>
      </c>
    </row>
    <row r="6130" spans="1:15" ht="29.25" customHeight="1">
      <c r="A6130" s="221" t="s">
        <v>100</v>
      </c>
      <c r="B6130" s="221" t="s">
        <v>794</v>
      </c>
      <c r="C6130" s="222" t="s">
        <v>758</v>
      </c>
      <c r="D6130" s="222" t="s">
        <v>167</v>
      </c>
      <c r="E6130" s="199" t="s">
        <v>163</v>
      </c>
      <c r="F6130" s="200" t="s">
        <v>937</v>
      </c>
      <c r="G6130" s="200" t="s">
        <v>938</v>
      </c>
      <c r="H6130" s="200" t="s">
        <v>4799</v>
      </c>
      <c r="I6130" s="200">
        <v>45701</v>
      </c>
      <c r="J6130" s="143">
        <f t="shared" si="95"/>
        <v>45701</v>
      </c>
      <c r="K6130" s="202">
        <v>9</v>
      </c>
      <c r="L6130" s="284" t="s">
        <v>5920</v>
      </c>
      <c r="M6130" s="223"/>
      <c r="N6130" s="203">
        <v>0</v>
      </c>
      <c r="O6130" s="222" t="s">
        <v>326</v>
      </c>
    </row>
    <row r="6131" spans="1:15" ht="29.25" customHeight="1">
      <c r="A6131" s="221" t="s">
        <v>100</v>
      </c>
      <c r="B6131" s="221" t="s">
        <v>794</v>
      </c>
      <c r="C6131" s="222" t="s">
        <v>758</v>
      </c>
      <c r="D6131" s="222" t="s">
        <v>167</v>
      </c>
      <c r="E6131" s="199" t="s">
        <v>163</v>
      </c>
      <c r="F6131" s="200" t="s">
        <v>937</v>
      </c>
      <c r="G6131" s="200" t="s">
        <v>938</v>
      </c>
      <c r="H6131" s="200" t="s">
        <v>11611</v>
      </c>
      <c r="I6131" s="200">
        <v>45702</v>
      </c>
      <c r="J6131" s="143">
        <f t="shared" si="95"/>
        <v>45702</v>
      </c>
      <c r="K6131" s="202">
        <v>8</v>
      </c>
      <c r="L6131" s="285" t="s">
        <v>5921</v>
      </c>
      <c r="M6131" s="223"/>
      <c r="N6131" s="203">
        <v>0</v>
      </c>
      <c r="O6131" s="222" t="s">
        <v>326</v>
      </c>
    </row>
    <row r="6132" spans="1:15" ht="29.25" customHeight="1">
      <c r="A6132" s="221" t="s">
        <v>100</v>
      </c>
      <c r="B6132" s="221" t="s">
        <v>794</v>
      </c>
      <c r="C6132" s="222" t="s">
        <v>758</v>
      </c>
      <c r="D6132" s="222" t="s">
        <v>167</v>
      </c>
      <c r="E6132" s="199" t="s">
        <v>163</v>
      </c>
      <c r="F6132" s="200" t="s">
        <v>937</v>
      </c>
      <c r="G6132" s="200" t="s">
        <v>938</v>
      </c>
      <c r="H6132" s="200" t="s">
        <v>4797</v>
      </c>
      <c r="I6132" s="200">
        <v>45705</v>
      </c>
      <c r="J6132" s="143">
        <f t="shared" si="95"/>
        <v>45705</v>
      </c>
      <c r="K6132" s="202">
        <v>10</v>
      </c>
      <c r="L6132" s="284" t="s">
        <v>5922</v>
      </c>
      <c r="M6132" s="223"/>
      <c r="N6132" s="203">
        <v>5.625</v>
      </c>
      <c r="O6132" s="222" t="s">
        <v>961</v>
      </c>
    </row>
    <row r="6133" spans="1:15" ht="29.25" customHeight="1">
      <c r="A6133" s="221" t="s">
        <v>100</v>
      </c>
      <c r="B6133" s="221" t="s">
        <v>794</v>
      </c>
      <c r="C6133" s="222" t="s">
        <v>758</v>
      </c>
      <c r="D6133" s="222" t="s">
        <v>167</v>
      </c>
      <c r="E6133" s="199" t="s">
        <v>163</v>
      </c>
      <c r="F6133" s="200" t="s">
        <v>937</v>
      </c>
      <c r="G6133" s="200" t="s">
        <v>938</v>
      </c>
      <c r="H6133" s="200" t="s">
        <v>4797</v>
      </c>
      <c r="I6133" s="200">
        <v>45706</v>
      </c>
      <c r="J6133" s="143">
        <f t="shared" si="95"/>
        <v>45706</v>
      </c>
      <c r="K6133" s="202">
        <v>9</v>
      </c>
      <c r="L6133" s="285" t="s">
        <v>5923</v>
      </c>
      <c r="M6133" s="223"/>
      <c r="N6133" s="203">
        <v>5.625</v>
      </c>
      <c r="O6133" s="222" t="s">
        <v>961</v>
      </c>
    </row>
    <row r="6134" spans="1:15" ht="29.25" customHeight="1">
      <c r="A6134" s="221" t="s">
        <v>100</v>
      </c>
      <c r="B6134" s="221" t="s">
        <v>794</v>
      </c>
      <c r="C6134" s="222" t="s">
        <v>758</v>
      </c>
      <c r="D6134" s="222" t="s">
        <v>167</v>
      </c>
      <c r="E6134" s="199" t="s">
        <v>163</v>
      </c>
      <c r="F6134" s="200" t="s">
        <v>937</v>
      </c>
      <c r="G6134" s="200" t="s">
        <v>938</v>
      </c>
      <c r="H6134" s="200" t="s">
        <v>4797</v>
      </c>
      <c r="I6134" s="200">
        <v>45707</v>
      </c>
      <c r="J6134" s="143">
        <f t="shared" si="95"/>
        <v>45707</v>
      </c>
      <c r="K6134" s="202">
        <v>10</v>
      </c>
      <c r="L6134" s="284" t="s">
        <v>6133</v>
      </c>
      <c r="M6134" s="223"/>
      <c r="N6134" s="203">
        <v>5.625</v>
      </c>
      <c r="O6134" s="222" t="s">
        <v>961</v>
      </c>
    </row>
    <row r="6135" spans="1:15" ht="29.25" customHeight="1">
      <c r="A6135" s="221" t="s">
        <v>100</v>
      </c>
      <c r="B6135" s="221" t="s">
        <v>794</v>
      </c>
      <c r="C6135" s="222" t="s">
        <v>758</v>
      </c>
      <c r="D6135" s="222" t="s">
        <v>167</v>
      </c>
      <c r="E6135" s="199" t="s">
        <v>165</v>
      </c>
      <c r="F6135" s="200"/>
      <c r="G6135" s="200"/>
      <c r="H6135" s="200"/>
      <c r="I6135" s="200">
        <v>45708</v>
      </c>
      <c r="J6135" s="143">
        <f t="shared" si="95"/>
        <v>45708</v>
      </c>
      <c r="K6135" s="202">
        <v>8</v>
      </c>
      <c r="L6135" s="285" t="s">
        <v>173</v>
      </c>
      <c r="M6135" s="223"/>
      <c r="N6135" s="203"/>
      <c r="O6135" s="222" t="s">
        <v>326</v>
      </c>
    </row>
    <row r="6136" spans="1:15" ht="29.25" customHeight="1">
      <c r="A6136" s="221" t="s">
        <v>100</v>
      </c>
      <c r="B6136" s="221" t="s">
        <v>794</v>
      </c>
      <c r="C6136" s="222" t="s">
        <v>758</v>
      </c>
      <c r="D6136" s="222" t="s">
        <v>167</v>
      </c>
      <c r="E6136" s="199" t="s">
        <v>163</v>
      </c>
      <c r="F6136" s="200" t="s">
        <v>937</v>
      </c>
      <c r="G6136" s="200" t="s">
        <v>938</v>
      </c>
      <c r="H6136" s="200" t="s">
        <v>11611</v>
      </c>
      <c r="I6136" s="200">
        <v>45709</v>
      </c>
      <c r="J6136" s="143">
        <f t="shared" si="95"/>
        <v>45709</v>
      </c>
      <c r="K6136" s="202">
        <v>8</v>
      </c>
      <c r="L6136" s="285" t="s">
        <v>6134</v>
      </c>
      <c r="M6136" s="223"/>
      <c r="N6136" s="203">
        <v>0</v>
      </c>
      <c r="O6136" s="222" t="s">
        <v>326</v>
      </c>
    </row>
    <row r="6137" spans="1:15" ht="29.25" customHeight="1">
      <c r="A6137" s="221" t="s">
        <v>100</v>
      </c>
      <c r="B6137" s="221" t="s">
        <v>794</v>
      </c>
      <c r="C6137" s="222" t="s">
        <v>758</v>
      </c>
      <c r="D6137" s="222" t="s">
        <v>167</v>
      </c>
      <c r="E6137" s="199" t="s">
        <v>163</v>
      </c>
      <c r="F6137" s="200" t="s">
        <v>937</v>
      </c>
      <c r="G6137" s="200" t="s">
        <v>938</v>
      </c>
      <c r="H6137" s="200" t="s">
        <v>4797</v>
      </c>
      <c r="I6137" s="200">
        <v>45712</v>
      </c>
      <c r="J6137" s="143">
        <f t="shared" si="95"/>
        <v>45712</v>
      </c>
      <c r="K6137" s="202">
        <v>9.5</v>
      </c>
      <c r="L6137" s="285" t="s">
        <v>5923</v>
      </c>
      <c r="M6137" s="223"/>
      <c r="N6137" s="203">
        <v>5.625</v>
      </c>
      <c r="O6137" s="222" t="s">
        <v>961</v>
      </c>
    </row>
    <row r="6138" spans="1:15" ht="29.25" customHeight="1">
      <c r="A6138" s="221" t="s">
        <v>100</v>
      </c>
      <c r="B6138" s="221" t="s">
        <v>794</v>
      </c>
      <c r="C6138" s="222" t="s">
        <v>758</v>
      </c>
      <c r="D6138" s="222" t="s">
        <v>167</v>
      </c>
      <c r="E6138" s="199" t="s">
        <v>163</v>
      </c>
      <c r="F6138" s="200" t="s">
        <v>937</v>
      </c>
      <c r="G6138" s="200" t="s">
        <v>938</v>
      </c>
      <c r="H6138" s="200" t="s">
        <v>11611</v>
      </c>
      <c r="I6138" s="200">
        <v>45713</v>
      </c>
      <c r="J6138" s="143">
        <f t="shared" si="95"/>
        <v>45713</v>
      </c>
      <c r="K6138" s="202">
        <v>9</v>
      </c>
      <c r="L6138" s="284" t="s">
        <v>6135</v>
      </c>
      <c r="M6138" s="223"/>
      <c r="N6138" s="203">
        <v>0</v>
      </c>
      <c r="O6138" s="222" t="s">
        <v>326</v>
      </c>
    </row>
    <row r="6139" spans="1:15" ht="29.25" customHeight="1">
      <c r="A6139" s="221" t="s">
        <v>100</v>
      </c>
      <c r="B6139" s="221" t="s">
        <v>794</v>
      </c>
      <c r="C6139" s="222" t="s">
        <v>758</v>
      </c>
      <c r="D6139" s="222" t="s">
        <v>167</v>
      </c>
      <c r="E6139" s="199" t="s">
        <v>163</v>
      </c>
      <c r="F6139" s="200" t="s">
        <v>937</v>
      </c>
      <c r="G6139" s="200" t="s">
        <v>938</v>
      </c>
      <c r="H6139" s="200" t="s">
        <v>4796</v>
      </c>
      <c r="I6139" s="200">
        <v>45714</v>
      </c>
      <c r="J6139" s="143">
        <f t="shared" si="95"/>
        <v>45714</v>
      </c>
      <c r="K6139" s="202">
        <v>8</v>
      </c>
      <c r="L6139" s="284" t="s">
        <v>6136</v>
      </c>
      <c r="M6139" s="223"/>
      <c r="N6139" s="203">
        <v>0</v>
      </c>
      <c r="O6139" s="222" t="s">
        <v>326</v>
      </c>
    </row>
    <row r="6140" spans="1:15" ht="29.25" customHeight="1">
      <c r="A6140" s="221" t="s">
        <v>100</v>
      </c>
      <c r="B6140" s="221" t="s">
        <v>794</v>
      </c>
      <c r="C6140" s="222" t="s">
        <v>758</v>
      </c>
      <c r="D6140" s="222" t="s">
        <v>167</v>
      </c>
      <c r="E6140" s="199" t="s">
        <v>163</v>
      </c>
      <c r="F6140" s="200" t="s">
        <v>937</v>
      </c>
      <c r="G6140" s="200" t="s">
        <v>938</v>
      </c>
      <c r="H6140" s="200" t="s">
        <v>4797</v>
      </c>
      <c r="I6140" s="200">
        <v>45715</v>
      </c>
      <c r="J6140" s="143">
        <f t="shared" si="95"/>
        <v>45715</v>
      </c>
      <c r="K6140" s="202">
        <v>8</v>
      </c>
      <c r="L6140" s="284" t="s">
        <v>6135</v>
      </c>
      <c r="M6140" s="223"/>
      <c r="N6140" s="203">
        <v>5.625</v>
      </c>
      <c r="O6140" s="222" t="s">
        <v>961</v>
      </c>
    </row>
    <row r="6141" spans="1:15" ht="29.25" customHeight="1">
      <c r="A6141" s="221" t="s">
        <v>100</v>
      </c>
      <c r="B6141" s="221" t="s">
        <v>794</v>
      </c>
      <c r="C6141" s="222" t="s">
        <v>758</v>
      </c>
      <c r="D6141" s="222" t="s">
        <v>167</v>
      </c>
      <c r="E6141" s="199" t="s">
        <v>165</v>
      </c>
      <c r="F6141" s="200"/>
      <c r="G6141" s="200"/>
      <c r="H6141" s="200"/>
      <c r="I6141" s="200">
        <v>45716</v>
      </c>
      <c r="J6141" s="143">
        <f t="shared" si="95"/>
        <v>45716</v>
      </c>
      <c r="K6141" s="202">
        <v>8</v>
      </c>
      <c r="L6141" s="285" t="s">
        <v>6281</v>
      </c>
      <c r="M6141" s="223"/>
      <c r="N6141" s="203"/>
      <c r="O6141" s="222" t="s">
        <v>326</v>
      </c>
    </row>
    <row r="6142" spans="1:15" ht="29.25" customHeight="1">
      <c r="A6142" s="221" t="s">
        <v>100</v>
      </c>
      <c r="B6142" s="221" t="s">
        <v>794</v>
      </c>
      <c r="C6142" s="222" t="s">
        <v>758</v>
      </c>
      <c r="D6142" s="222" t="s">
        <v>167</v>
      </c>
      <c r="E6142" s="199" t="s">
        <v>163</v>
      </c>
      <c r="F6142" s="200" t="s">
        <v>937</v>
      </c>
      <c r="G6142" s="200" t="s">
        <v>938</v>
      </c>
      <c r="H6142" s="200" t="s">
        <v>4799</v>
      </c>
      <c r="I6142" s="200">
        <v>45719</v>
      </c>
      <c r="J6142" s="143">
        <f t="shared" si="95"/>
        <v>45719</v>
      </c>
      <c r="K6142" s="202">
        <v>8</v>
      </c>
      <c r="L6142" s="284" t="s">
        <v>6282</v>
      </c>
      <c r="M6142" s="223"/>
      <c r="N6142" s="203">
        <v>0</v>
      </c>
      <c r="O6142" s="222" t="s">
        <v>326</v>
      </c>
    </row>
    <row r="6143" spans="1:15" ht="29.25" customHeight="1">
      <c r="A6143" s="221" t="s">
        <v>100</v>
      </c>
      <c r="B6143" s="221" t="s">
        <v>794</v>
      </c>
      <c r="C6143" s="222" t="s">
        <v>758</v>
      </c>
      <c r="D6143" s="222" t="s">
        <v>167</v>
      </c>
      <c r="E6143" s="199" t="s">
        <v>163</v>
      </c>
      <c r="F6143" s="200" t="s">
        <v>937</v>
      </c>
      <c r="G6143" s="200" t="s">
        <v>938</v>
      </c>
      <c r="H6143" s="200" t="s">
        <v>4799</v>
      </c>
      <c r="I6143" s="200">
        <v>45720</v>
      </c>
      <c r="J6143" s="143">
        <f t="shared" si="95"/>
        <v>45720</v>
      </c>
      <c r="K6143" s="202">
        <v>9.5</v>
      </c>
      <c r="L6143" s="284" t="s">
        <v>6283</v>
      </c>
      <c r="M6143" s="223"/>
      <c r="N6143" s="203">
        <v>0</v>
      </c>
      <c r="O6143" s="222" t="s">
        <v>326</v>
      </c>
    </row>
    <row r="6144" spans="1:15" ht="29.25" customHeight="1">
      <c r="A6144" s="221" t="s">
        <v>100</v>
      </c>
      <c r="B6144" s="221" t="s">
        <v>794</v>
      </c>
      <c r="C6144" s="222" t="s">
        <v>758</v>
      </c>
      <c r="D6144" s="222" t="s">
        <v>167</v>
      </c>
      <c r="E6144" s="199" t="s">
        <v>163</v>
      </c>
      <c r="F6144" s="200" t="s">
        <v>937</v>
      </c>
      <c r="G6144" s="200" t="s">
        <v>938</v>
      </c>
      <c r="H6144" s="200" t="s">
        <v>4794</v>
      </c>
      <c r="I6144" s="200">
        <v>45721</v>
      </c>
      <c r="J6144" s="143">
        <f t="shared" si="95"/>
        <v>45721</v>
      </c>
      <c r="K6144" s="202">
        <v>9</v>
      </c>
      <c r="L6144" s="285" t="s">
        <v>6425</v>
      </c>
      <c r="M6144" s="223"/>
      <c r="N6144" s="203">
        <v>14.5875</v>
      </c>
      <c r="O6144" s="222" t="s">
        <v>943</v>
      </c>
    </row>
    <row r="6145" spans="1:15" ht="29.25" customHeight="1">
      <c r="A6145" s="221" t="s">
        <v>100</v>
      </c>
      <c r="B6145" s="221" t="s">
        <v>794</v>
      </c>
      <c r="C6145" s="222" t="s">
        <v>758</v>
      </c>
      <c r="D6145" s="222" t="s">
        <v>167</v>
      </c>
      <c r="E6145" s="199" t="s">
        <v>163</v>
      </c>
      <c r="F6145" s="200" t="s">
        <v>937</v>
      </c>
      <c r="G6145" s="200" t="s">
        <v>938</v>
      </c>
      <c r="H6145" s="200" t="s">
        <v>11611</v>
      </c>
      <c r="I6145" s="200">
        <v>45722</v>
      </c>
      <c r="J6145" s="143">
        <f t="shared" si="95"/>
        <v>45722</v>
      </c>
      <c r="K6145" s="202">
        <v>9</v>
      </c>
      <c r="L6145" s="285" t="s">
        <v>6426</v>
      </c>
      <c r="M6145" s="223"/>
      <c r="N6145" s="203">
        <v>0</v>
      </c>
      <c r="O6145" s="222" t="s">
        <v>326</v>
      </c>
    </row>
    <row r="6146" spans="1:15" ht="29.25" customHeight="1">
      <c r="A6146" s="221" t="s">
        <v>100</v>
      </c>
      <c r="B6146" s="221" t="s">
        <v>794</v>
      </c>
      <c r="C6146" s="222" t="s">
        <v>758</v>
      </c>
      <c r="D6146" s="222" t="s">
        <v>167</v>
      </c>
      <c r="E6146" s="199" t="s">
        <v>163</v>
      </c>
      <c r="F6146" s="200" t="s">
        <v>937</v>
      </c>
      <c r="G6146" s="200" t="s">
        <v>938</v>
      </c>
      <c r="H6146" s="200" t="s">
        <v>4797</v>
      </c>
      <c r="I6146" s="200">
        <v>45723</v>
      </c>
      <c r="J6146" s="143">
        <f t="shared" si="95"/>
        <v>45723</v>
      </c>
      <c r="K6146" s="202">
        <v>8</v>
      </c>
      <c r="L6146" s="285" t="s">
        <v>6427</v>
      </c>
      <c r="M6146" s="223"/>
      <c r="N6146" s="203">
        <v>5.625</v>
      </c>
      <c r="O6146" s="222" t="s">
        <v>961</v>
      </c>
    </row>
    <row r="6147" spans="1:15" ht="29.25" customHeight="1">
      <c r="A6147" s="221" t="s">
        <v>100</v>
      </c>
      <c r="B6147" s="221" t="s">
        <v>794</v>
      </c>
      <c r="C6147" s="222" t="s">
        <v>758</v>
      </c>
      <c r="D6147" s="222" t="s">
        <v>167</v>
      </c>
      <c r="E6147" s="199" t="s">
        <v>165</v>
      </c>
      <c r="F6147" s="200"/>
      <c r="G6147" s="200"/>
      <c r="H6147" s="200"/>
      <c r="I6147" s="200">
        <v>45726</v>
      </c>
      <c r="J6147" s="143">
        <f t="shared" ref="J6147:J6210" si="96">I6147</f>
        <v>45726</v>
      </c>
      <c r="K6147" s="202">
        <v>8</v>
      </c>
      <c r="L6147" s="285" t="s">
        <v>170</v>
      </c>
      <c r="M6147" s="223"/>
      <c r="N6147" s="203"/>
      <c r="O6147" s="222" t="s">
        <v>326</v>
      </c>
    </row>
    <row r="6148" spans="1:15" ht="29.25" customHeight="1">
      <c r="A6148" s="221" t="s">
        <v>100</v>
      </c>
      <c r="B6148" s="221" t="s">
        <v>794</v>
      </c>
      <c r="C6148" s="222" t="s">
        <v>758</v>
      </c>
      <c r="D6148" s="222" t="s">
        <v>167</v>
      </c>
      <c r="E6148" s="199" t="s">
        <v>163</v>
      </c>
      <c r="F6148" s="200" t="s">
        <v>937</v>
      </c>
      <c r="G6148" s="200" t="s">
        <v>938</v>
      </c>
      <c r="H6148" s="200" t="s">
        <v>4798</v>
      </c>
      <c r="I6148" s="200">
        <v>45727</v>
      </c>
      <c r="J6148" s="143">
        <f t="shared" si="96"/>
        <v>45727</v>
      </c>
      <c r="K6148" s="202">
        <v>8</v>
      </c>
      <c r="L6148" s="284" t="s">
        <v>6428</v>
      </c>
      <c r="M6148" s="223"/>
      <c r="N6148" s="203">
        <v>0</v>
      </c>
      <c r="O6148" s="222" t="s">
        <v>326</v>
      </c>
    </row>
    <row r="6149" spans="1:15" ht="29.25" customHeight="1">
      <c r="A6149" s="221" t="s">
        <v>100</v>
      </c>
      <c r="B6149" s="221" t="s">
        <v>794</v>
      </c>
      <c r="C6149" s="222" t="s">
        <v>758</v>
      </c>
      <c r="D6149" s="222" t="s">
        <v>167</v>
      </c>
      <c r="E6149" s="199" t="s">
        <v>163</v>
      </c>
      <c r="F6149" s="200" t="s">
        <v>937</v>
      </c>
      <c r="G6149" s="200" t="s">
        <v>938</v>
      </c>
      <c r="H6149" s="200" t="s">
        <v>4794</v>
      </c>
      <c r="I6149" s="200">
        <v>45728</v>
      </c>
      <c r="J6149" s="143">
        <f t="shared" si="96"/>
        <v>45728</v>
      </c>
      <c r="K6149" s="202">
        <v>8</v>
      </c>
      <c r="L6149" s="284" t="s">
        <v>6573</v>
      </c>
      <c r="M6149" s="223"/>
      <c r="N6149" s="203">
        <v>7.8125</v>
      </c>
      <c r="O6149" s="222" t="s">
        <v>968</v>
      </c>
    </row>
    <row r="6150" spans="1:15" ht="29.25" customHeight="1">
      <c r="A6150" s="221" t="s">
        <v>100</v>
      </c>
      <c r="B6150" s="221" t="s">
        <v>794</v>
      </c>
      <c r="C6150" s="222" t="s">
        <v>758</v>
      </c>
      <c r="D6150" s="222" t="s">
        <v>167</v>
      </c>
      <c r="E6150" s="199" t="s">
        <v>163</v>
      </c>
      <c r="F6150" s="200" t="s">
        <v>937</v>
      </c>
      <c r="G6150" s="200" t="s">
        <v>938</v>
      </c>
      <c r="H6150" s="200" t="s">
        <v>4794</v>
      </c>
      <c r="I6150" s="200">
        <v>45729</v>
      </c>
      <c r="J6150" s="143">
        <f t="shared" si="96"/>
        <v>45729</v>
      </c>
      <c r="K6150" s="202">
        <v>8</v>
      </c>
      <c r="L6150" s="284" t="s">
        <v>6574</v>
      </c>
      <c r="M6150" s="223"/>
      <c r="N6150" s="203">
        <v>14.5875</v>
      </c>
      <c r="O6150" s="222" t="s">
        <v>943</v>
      </c>
    </row>
    <row r="6151" spans="1:15" ht="29.25" customHeight="1">
      <c r="A6151" s="221" t="s">
        <v>100</v>
      </c>
      <c r="B6151" s="221" t="s">
        <v>794</v>
      </c>
      <c r="C6151" s="222" t="s">
        <v>758</v>
      </c>
      <c r="D6151" s="222" t="s">
        <v>167</v>
      </c>
      <c r="E6151" s="199" t="s">
        <v>163</v>
      </c>
      <c r="F6151" s="200" t="s">
        <v>937</v>
      </c>
      <c r="G6151" s="200" t="s">
        <v>938</v>
      </c>
      <c r="H6151" s="200" t="s">
        <v>4797</v>
      </c>
      <c r="I6151" s="200">
        <v>45730</v>
      </c>
      <c r="J6151" s="143">
        <f t="shared" si="96"/>
        <v>45730</v>
      </c>
      <c r="K6151" s="202">
        <v>8</v>
      </c>
      <c r="L6151" s="284" t="s">
        <v>6575</v>
      </c>
      <c r="M6151" s="223"/>
      <c r="N6151" s="203">
        <v>5.625</v>
      </c>
      <c r="O6151" s="222" t="s">
        <v>961</v>
      </c>
    </row>
    <row r="6152" spans="1:15" ht="29.25" customHeight="1">
      <c r="A6152" s="221" t="s">
        <v>100</v>
      </c>
      <c r="B6152" s="221" t="s">
        <v>794</v>
      </c>
      <c r="C6152" s="222" t="s">
        <v>758</v>
      </c>
      <c r="D6152" s="222" t="s">
        <v>167</v>
      </c>
      <c r="E6152" s="199" t="s">
        <v>163</v>
      </c>
      <c r="F6152" s="200" t="s">
        <v>937</v>
      </c>
      <c r="G6152" s="200" t="s">
        <v>938</v>
      </c>
      <c r="H6152" s="200" t="s">
        <v>4797</v>
      </c>
      <c r="I6152" s="200">
        <v>45733</v>
      </c>
      <c r="J6152" s="143">
        <f t="shared" si="96"/>
        <v>45733</v>
      </c>
      <c r="K6152" s="202">
        <v>9.5</v>
      </c>
      <c r="L6152" s="285" t="s">
        <v>6576</v>
      </c>
      <c r="M6152" s="223"/>
      <c r="N6152" s="203">
        <v>5.625</v>
      </c>
      <c r="O6152" s="222" t="s">
        <v>961</v>
      </c>
    </row>
    <row r="6153" spans="1:15" ht="29.25" customHeight="1">
      <c r="A6153" s="221" t="s">
        <v>100</v>
      </c>
      <c r="B6153" s="221" t="s">
        <v>794</v>
      </c>
      <c r="C6153" s="222" t="s">
        <v>758</v>
      </c>
      <c r="D6153" s="222" t="s">
        <v>167</v>
      </c>
      <c r="E6153" s="199" t="s">
        <v>163</v>
      </c>
      <c r="F6153" s="200" t="s">
        <v>937</v>
      </c>
      <c r="G6153" s="200" t="s">
        <v>938</v>
      </c>
      <c r="H6153" s="200" t="s">
        <v>97</v>
      </c>
      <c r="I6153" s="200">
        <v>45734</v>
      </c>
      <c r="J6153" s="143">
        <f t="shared" si="96"/>
        <v>45734</v>
      </c>
      <c r="K6153" s="202">
        <v>9</v>
      </c>
      <c r="L6153" s="284" t="s">
        <v>6577</v>
      </c>
      <c r="M6153" s="223"/>
      <c r="N6153" s="203">
        <v>24.5</v>
      </c>
      <c r="O6153" s="222" t="s">
        <v>965</v>
      </c>
    </row>
    <row r="6154" spans="1:15" ht="29.25" customHeight="1">
      <c r="A6154" s="221" t="s">
        <v>100</v>
      </c>
      <c r="B6154" s="221" t="s">
        <v>794</v>
      </c>
      <c r="C6154" s="222" t="s">
        <v>758</v>
      </c>
      <c r="D6154" s="222" t="s">
        <v>167</v>
      </c>
      <c r="E6154" s="199" t="s">
        <v>163</v>
      </c>
      <c r="F6154" s="200" t="s">
        <v>937</v>
      </c>
      <c r="G6154" s="200" t="s">
        <v>938</v>
      </c>
      <c r="H6154" s="200" t="s">
        <v>6704</v>
      </c>
      <c r="I6154" s="200">
        <v>45735</v>
      </c>
      <c r="J6154" s="143">
        <f t="shared" si="96"/>
        <v>45735</v>
      </c>
      <c r="K6154" s="202">
        <v>9</v>
      </c>
      <c r="L6154" s="284" t="s">
        <v>6772</v>
      </c>
      <c r="M6154" s="223"/>
      <c r="N6154" s="203">
        <v>0</v>
      </c>
      <c r="O6154" s="222" t="s">
        <v>326</v>
      </c>
    </row>
    <row r="6155" spans="1:15" ht="29.25" customHeight="1">
      <c r="A6155" s="221" t="s">
        <v>100</v>
      </c>
      <c r="B6155" s="221" t="s">
        <v>794</v>
      </c>
      <c r="C6155" s="222" t="s">
        <v>758</v>
      </c>
      <c r="D6155" s="222" t="s">
        <v>167</v>
      </c>
      <c r="E6155" s="199" t="s">
        <v>163</v>
      </c>
      <c r="F6155" s="200" t="s">
        <v>937</v>
      </c>
      <c r="G6155" s="200" t="s">
        <v>938</v>
      </c>
      <c r="H6155" s="200" t="s">
        <v>6704</v>
      </c>
      <c r="I6155" s="200">
        <v>45736</v>
      </c>
      <c r="J6155" s="143">
        <f t="shared" si="96"/>
        <v>45736</v>
      </c>
      <c r="K6155" s="202">
        <v>8</v>
      </c>
      <c r="L6155" s="284" t="s">
        <v>6773</v>
      </c>
      <c r="M6155" s="223"/>
      <c r="N6155" s="203">
        <v>0</v>
      </c>
      <c r="O6155" s="222" t="s">
        <v>326</v>
      </c>
    </row>
    <row r="6156" spans="1:15" ht="29.25" customHeight="1">
      <c r="A6156" s="221" t="s">
        <v>100</v>
      </c>
      <c r="B6156" s="221" t="s">
        <v>794</v>
      </c>
      <c r="C6156" s="222" t="s">
        <v>758</v>
      </c>
      <c r="D6156" s="222" t="s">
        <v>167</v>
      </c>
      <c r="E6156" s="199" t="s">
        <v>163</v>
      </c>
      <c r="F6156" s="200" t="s">
        <v>937</v>
      </c>
      <c r="G6156" s="200" t="s">
        <v>938</v>
      </c>
      <c r="H6156" s="200" t="s">
        <v>6704</v>
      </c>
      <c r="I6156" s="200">
        <v>45737</v>
      </c>
      <c r="J6156" s="143">
        <f t="shared" si="96"/>
        <v>45737</v>
      </c>
      <c r="K6156" s="202">
        <v>8</v>
      </c>
      <c r="L6156" s="284" t="s">
        <v>6774</v>
      </c>
      <c r="M6156" s="223"/>
      <c r="N6156" s="203">
        <v>0</v>
      </c>
      <c r="O6156" s="222" t="s">
        <v>326</v>
      </c>
    </row>
    <row r="6157" spans="1:15" ht="29.25" customHeight="1">
      <c r="A6157" s="221" t="s">
        <v>100</v>
      </c>
      <c r="B6157" s="221" t="s">
        <v>794</v>
      </c>
      <c r="C6157" s="222" t="s">
        <v>758</v>
      </c>
      <c r="D6157" s="222" t="s">
        <v>167</v>
      </c>
      <c r="E6157" s="199" t="s">
        <v>163</v>
      </c>
      <c r="F6157" s="200" t="s">
        <v>937</v>
      </c>
      <c r="G6157" s="200" t="s">
        <v>938</v>
      </c>
      <c r="H6157" s="200" t="s">
        <v>6704</v>
      </c>
      <c r="I6157" s="200">
        <v>45740</v>
      </c>
      <c r="J6157" s="143">
        <f t="shared" si="96"/>
        <v>45740</v>
      </c>
      <c r="K6157" s="202">
        <v>8</v>
      </c>
      <c r="L6157" s="285" t="s">
        <v>6775</v>
      </c>
      <c r="M6157" s="223"/>
      <c r="N6157" s="203">
        <v>0</v>
      </c>
      <c r="O6157" s="222" t="s">
        <v>326</v>
      </c>
    </row>
    <row r="6158" spans="1:15" ht="29.25" customHeight="1">
      <c r="A6158" s="221" t="s">
        <v>100</v>
      </c>
      <c r="B6158" s="221" t="s">
        <v>794</v>
      </c>
      <c r="C6158" s="222" t="s">
        <v>758</v>
      </c>
      <c r="D6158" s="222" t="s">
        <v>167</v>
      </c>
      <c r="E6158" s="199" t="s">
        <v>163</v>
      </c>
      <c r="F6158" s="200" t="s">
        <v>937</v>
      </c>
      <c r="G6158" s="200" t="s">
        <v>938</v>
      </c>
      <c r="H6158" s="200" t="s">
        <v>6704</v>
      </c>
      <c r="I6158" s="200">
        <v>45741</v>
      </c>
      <c r="J6158" s="143">
        <f t="shared" si="96"/>
        <v>45741</v>
      </c>
      <c r="K6158" s="202">
        <v>8</v>
      </c>
      <c r="L6158" s="284" t="s">
        <v>6776</v>
      </c>
      <c r="M6158" s="223"/>
      <c r="N6158" s="203">
        <v>0</v>
      </c>
      <c r="O6158" s="222" t="s">
        <v>326</v>
      </c>
    </row>
    <row r="6159" spans="1:15" ht="29.25" customHeight="1">
      <c r="A6159" s="221" t="s">
        <v>100</v>
      </c>
      <c r="B6159" s="221" t="s">
        <v>794</v>
      </c>
      <c r="C6159" s="222" t="s">
        <v>758</v>
      </c>
      <c r="D6159" s="222" t="s">
        <v>167</v>
      </c>
      <c r="E6159" s="199" t="s">
        <v>163</v>
      </c>
      <c r="F6159" s="200" t="s">
        <v>937</v>
      </c>
      <c r="G6159" s="200" t="s">
        <v>938</v>
      </c>
      <c r="H6159" s="200" t="s">
        <v>6704</v>
      </c>
      <c r="I6159" s="200">
        <v>45742</v>
      </c>
      <c r="J6159" s="143">
        <f t="shared" si="96"/>
        <v>45742</v>
      </c>
      <c r="K6159" s="202">
        <v>8</v>
      </c>
      <c r="L6159" s="284" t="s">
        <v>6777</v>
      </c>
      <c r="M6159" s="223"/>
      <c r="N6159" s="203">
        <v>0</v>
      </c>
      <c r="O6159" s="222" t="s">
        <v>326</v>
      </c>
    </row>
    <row r="6160" spans="1:15" ht="29.25" customHeight="1">
      <c r="A6160" s="221" t="s">
        <v>100</v>
      </c>
      <c r="B6160" s="221" t="s">
        <v>794</v>
      </c>
      <c r="C6160" s="222" t="s">
        <v>758</v>
      </c>
      <c r="D6160" s="222" t="s">
        <v>167</v>
      </c>
      <c r="E6160" s="199" t="s">
        <v>163</v>
      </c>
      <c r="F6160" s="200" t="s">
        <v>937</v>
      </c>
      <c r="G6160" s="200" t="s">
        <v>938</v>
      </c>
      <c r="H6160" s="200" t="s">
        <v>6704</v>
      </c>
      <c r="I6160" s="200">
        <v>45743</v>
      </c>
      <c r="J6160" s="143">
        <f t="shared" si="96"/>
        <v>45743</v>
      </c>
      <c r="K6160" s="202">
        <v>8</v>
      </c>
      <c r="L6160" s="284" t="s">
        <v>6990</v>
      </c>
      <c r="M6160" s="223"/>
      <c r="N6160" s="203">
        <v>0</v>
      </c>
      <c r="O6160" s="222" t="s">
        <v>326</v>
      </c>
    </row>
    <row r="6161" spans="1:15" ht="29.25" customHeight="1">
      <c r="A6161" s="221" t="s">
        <v>100</v>
      </c>
      <c r="B6161" s="221" t="s">
        <v>794</v>
      </c>
      <c r="C6161" s="222" t="s">
        <v>758</v>
      </c>
      <c r="D6161" s="222" t="s">
        <v>167</v>
      </c>
      <c r="E6161" s="199" t="s">
        <v>163</v>
      </c>
      <c r="F6161" s="200" t="s">
        <v>937</v>
      </c>
      <c r="G6161" s="200" t="s">
        <v>938</v>
      </c>
      <c r="H6161" s="200" t="s">
        <v>4794</v>
      </c>
      <c r="I6161" s="200">
        <v>45744</v>
      </c>
      <c r="J6161" s="143">
        <f t="shared" si="96"/>
        <v>45744</v>
      </c>
      <c r="K6161" s="202">
        <v>8</v>
      </c>
      <c r="L6161" s="284" t="s">
        <v>6991</v>
      </c>
      <c r="M6161" s="223"/>
      <c r="N6161" s="203">
        <v>14.5875</v>
      </c>
      <c r="O6161" s="222" t="s">
        <v>943</v>
      </c>
    </row>
    <row r="6162" spans="1:15" ht="29.25" customHeight="1">
      <c r="A6162" s="221" t="s">
        <v>100</v>
      </c>
      <c r="B6162" s="221" t="s">
        <v>794</v>
      </c>
      <c r="C6162" s="222" t="s">
        <v>758</v>
      </c>
      <c r="D6162" s="222" t="s">
        <v>167</v>
      </c>
      <c r="E6162" s="199" t="s">
        <v>166</v>
      </c>
      <c r="F6162" s="200"/>
      <c r="G6162" s="200"/>
      <c r="H6162" s="200"/>
      <c r="I6162" s="200">
        <v>45747</v>
      </c>
      <c r="J6162" s="143">
        <f t="shared" si="96"/>
        <v>45747</v>
      </c>
      <c r="K6162" s="202">
        <v>3</v>
      </c>
      <c r="L6162" s="285" t="s">
        <v>6993</v>
      </c>
      <c r="M6162" s="223"/>
      <c r="N6162" s="203"/>
      <c r="O6162" s="222" t="s">
        <v>326</v>
      </c>
    </row>
    <row r="6163" spans="1:15" ht="29.25" customHeight="1">
      <c r="A6163" s="221" t="s">
        <v>100</v>
      </c>
      <c r="B6163" s="221" t="s">
        <v>794</v>
      </c>
      <c r="C6163" s="222" t="s">
        <v>758</v>
      </c>
      <c r="D6163" s="222" t="s">
        <v>167</v>
      </c>
      <c r="E6163" s="199" t="s">
        <v>163</v>
      </c>
      <c r="F6163" s="200" t="s">
        <v>937</v>
      </c>
      <c r="G6163" s="200" t="s">
        <v>938</v>
      </c>
      <c r="H6163" s="200" t="s">
        <v>6704</v>
      </c>
      <c r="I6163" s="200">
        <v>45747</v>
      </c>
      <c r="J6163" s="143">
        <f t="shared" si="96"/>
        <v>45747</v>
      </c>
      <c r="K6163" s="202">
        <v>5</v>
      </c>
      <c r="L6163" s="284" t="s">
        <v>6992</v>
      </c>
      <c r="M6163" s="223"/>
      <c r="N6163" s="203">
        <v>0</v>
      </c>
      <c r="O6163" s="222" t="s">
        <v>326</v>
      </c>
    </row>
    <row r="6164" spans="1:15" ht="29.25" customHeight="1">
      <c r="A6164" s="221" t="s">
        <v>100</v>
      </c>
      <c r="B6164" s="221" t="s">
        <v>794</v>
      </c>
      <c r="C6164" s="222" t="s">
        <v>758</v>
      </c>
      <c r="D6164" s="222" t="s">
        <v>167</v>
      </c>
      <c r="E6164" s="199" t="s">
        <v>163</v>
      </c>
      <c r="F6164" s="200" t="s">
        <v>937</v>
      </c>
      <c r="G6164" s="200" t="s">
        <v>938</v>
      </c>
      <c r="H6164" s="200" t="s">
        <v>4794</v>
      </c>
      <c r="I6164" s="200">
        <v>45748</v>
      </c>
      <c r="J6164" s="143">
        <f t="shared" si="96"/>
        <v>45748</v>
      </c>
      <c r="K6164" s="202">
        <v>8</v>
      </c>
      <c r="L6164" s="284" t="s">
        <v>6994</v>
      </c>
      <c r="M6164" s="223"/>
      <c r="N6164" s="203">
        <v>14.5875</v>
      </c>
      <c r="O6164" s="222" t="s">
        <v>943</v>
      </c>
    </row>
    <row r="6165" spans="1:15" ht="29.25" customHeight="1">
      <c r="A6165" s="221" t="s">
        <v>100</v>
      </c>
      <c r="B6165" s="221" t="s">
        <v>794</v>
      </c>
      <c r="C6165" s="222" t="s">
        <v>758</v>
      </c>
      <c r="D6165" s="222" t="s">
        <v>167</v>
      </c>
      <c r="E6165" s="199" t="s">
        <v>163</v>
      </c>
      <c r="F6165" s="200" t="s">
        <v>937</v>
      </c>
      <c r="G6165" s="200" t="s">
        <v>938</v>
      </c>
      <c r="H6165" s="200" t="s">
        <v>4794</v>
      </c>
      <c r="I6165" s="200">
        <v>45749</v>
      </c>
      <c r="J6165" s="143">
        <f t="shared" si="96"/>
        <v>45749</v>
      </c>
      <c r="K6165" s="202">
        <v>8</v>
      </c>
      <c r="L6165" s="284" t="s">
        <v>6995</v>
      </c>
      <c r="M6165" s="223"/>
      <c r="N6165" s="203">
        <v>14.5875</v>
      </c>
      <c r="O6165" s="222" t="s">
        <v>943</v>
      </c>
    </row>
    <row r="6166" spans="1:15" ht="29.25" customHeight="1">
      <c r="A6166" s="221" t="s">
        <v>100</v>
      </c>
      <c r="B6166" s="221" t="s">
        <v>794</v>
      </c>
      <c r="C6166" s="222" t="s">
        <v>758</v>
      </c>
      <c r="D6166" s="222" t="s">
        <v>167</v>
      </c>
      <c r="E6166" s="199" t="s">
        <v>165</v>
      </c>
      <c r="F6166" s="200"/>
      <c r="G6166" s="200"/>
      <c r="H6166" s="200"/>
      <c r="I6166" s="200">
        <v>45754</v>
      </c>
      <c r="J6166" s="143">
        <f t="shared" si="96"/>
        <v>45754</v>
      </c>
      <c r="K6166" s="202">
        <v>8</v>
      </c>
      <c r="L6166" s="285" t="s">
        <v>209</v>
      </c>
      <c r="M6166" s="223"/>
      <c r="N6166" s="203"/>
      <c r="O6166" s="222" t="s">
        <v>326</v>
      </c>
    </row>
    <row r="6167" spans="1:15" ht="29.25" customHeight="1">
      <c r="A6167" s="221" t="s">
        <v>100</v>
      </c>
      <c r="B6167" s="221" t="s">
        <v>794</v>
      </c>
      <c r="C6167" s="222" t="s">
        <v>758</v>
      </c>
      <c r="D6167" s="222" t="s">
        <v>167</v>
      </c>
      <c r="E6167" s="199" t="s">
        <v>163</v>
      </c>
      <c r="F6167" s="200" t="s">
        <v>937</v>
      </c>
      <c r="G6167" s="200" t="s">
        <v>938</v>
      </c>
      <c r="H6167" s="200" t="s">
        <v>4797</v>
      </c>
      <c r="I6167" s="200">
        <v>45755</v>
      </c>
      <c r="J6167" s="143">
        <f t="shared" si="96"/>
        <v>45755</v>
      </c>
      <c r="K6167" s="202">
        <v>8</v>
      </c>
      <c r="L6167" s="284" t="s">
        <v>7206</v>
      </c>
      <c r="M6167" s="223"/>
      <c r="N6167" s="203">
        <v>5.625</v>
      </c>
      <c r="O6167" s="222" t="s">
        <v>961</v>
      </c>
    </row>
    <row r="6168" spans="1:15" ht="29.25" customHeight="1">
      <c r="A6168" s="221" t="s">
        <v>100</v>
      </c>
      <c r="B6168" s="221" t="s">
        <v>794</v>
      </c>
      <c r="C6168" s="222" t="s">
        <v>758</v>
      </c>
      <c r="D6168" s="222" t="s">
        <v>167</v>
      </c>
      <c r="E6168" s="199" t="s">
        <v>163</v>
      </c>
      <c r="F6168" s="200" t="s">
        <v>937</v>
      </c>
      <c r="G6168" s="200" t="s">
        <v>938</v>
      </c>
      <c r="H6168" s="200" t="s">
        <v>6704</v>
      </c>
      <c r="I6168" s="200">
        <v>45756</v>
      </c>
      <c r="J6168" s="143">
        <f t="shared" si="96"/>
        <v>45756</v>
      </c>
      <c r="K6168" s="202">
        <v>8</v>
      </c>
      <c r="L6168" s="284" t="s">
        <v>7207</v>
      </c>
      <c r="M6168" s="223"/>
      <c r="N6168" s="203">
        <v>0</v>
      </c>
      <c r="O6168" s="222" t="s">
        <v>326</v>
      </c>
    </row>
    <row r="6169" spans="1:15" ht="29.25" customHeight="1">
      <c r="A6169" s="221" t="s">
        <v>100</v>
      </c>
      <c r="B6169" s="221" t="s">
        <v>794</v>
      </c>
      <c r="C6169" s="222" t="s">
        <v>758</v>
      </c>
      <c r="D6169" s="222" t="s">
        <v>167</v>
      </c>
      <c r="E6169" s="199" t="s">
        <v>163</v>
      </c>
      <c r="F6169" s="200" t="s">
        <v>937</v>
      </c>
      <c r="G6169" s="200" t="s">
        <v>938</v>
      </c>
      <c r="H6169" s="200" t="s">
        <v>11611</v>
      </c>
      <c r="I6169" s="200">
        <v>45757</v>
      </c>
      <c r="J6169" s="143">
        <f t="shared" si="96"/>
        <v>45757</v>
      </c>
      <c r="K6169" s="202">
        <v>8</v>
      </c>
      <c r="L6169" s="284" t="s">
        <v>7208</v>
      </c>
      <c r="M6169" s="223"/>
      <c r="N6169" s="203">
        <v>0</v>
      </c>
      <c r="O6169" s="222" t="s">
        <v>326</v>
      </c>
    </row>
    <row r="6170" spans="1:15" ht="29.25" customHeight="1">
      <c r="A6170" s="221" t="s">
        <v>100</v>
      </c>
      <c r="B6170" s="221" t="s">
        <v>794</v>
      </c>
      <c r="C6170" s="222" t="s">
        <v>758</v>
      </c>
      <c r="D6170" s="222" t="s">
        <v>167</v>
      </c>
      <c r="E6170" s="199" t="s">
        <v>163</v>
      </c>
      <c r="F6170" s="200" t="s">
        <v>937</v>
      </c>
      <c r="G6170" s="200" t="s">
        <v>938</v>
      </c>
      <c r="H6170" s="200" t="s">
        <v>4797</v>
      </c>
      <c r="I6170" s="200">
        <v>45758</v>
      </c>
      <c r="J6170" s="143">
        <f t="shared" si="96"/>
        <v>45758</v>
      </c>
      <c r="K6170" s="202">
        <v>8</v>
      </c>
      <c r="L6170" s="284" t="s">
        <v>7209</v>
      </c>
      <c r="M6170" s="223"/>
      <c r="N6170" s="203">
        <v>5.625</v>
      </c>
      <c r="O6170" s="222" t="s">
        <v>961</v>
      </c>
    </row>
    <row r="6171" spans="1:15" ht="29.25" customHeight="1">
      <c r="A6171" s="221" t="s">
        <v>100</v>
      </c>
      <c r="B6171" s="221" t="s">
        <v>794</v>
      </c>
      <c r="C6171" s="222" t="s">
        <v>758</v>
      </c>
      <c r="D6171" s="222" t="s">
        <v>167</v>
      </c>
      <c r="E6171" s="199" t="s">
        <v>163</v>
      </c>
      <c r="F6171" s="200" t="s">
        <v>937</v>
      </c>
      <c r="G6171" s="200" t="s">
        <v>938</v>
      </c>
      <c r="H6171" s="200" t="s">
        <v>4797</v>
      </c>
      <c r="I6171" s="200">
        <v>45761</v>
      </c>
      <c r="J6171" s="143">
        <f t="shared" si="96"/>
        <v>45761</v>
      </c>
      <c r="K6171" s="202">
        <v>8</v>
      </c>
      <c r="L6171" s="284" t="s">
        <v>7210</v>
      </c>
      <c r="M6171" s="223"/>
      <c r="N6171" s="203">
        <v>5.625</v>
      </c>
      <c r="O6171" s="222" t="s">
        <v>961</v>
      </c>
    </row>
    <row r="6172" spans="1:15" ht="29.25" customHeight="1">
      <c r="A6172" s="221" t="s">
        <v>100</v>
      </c>
      <c r="B6172" s="221" t="s">
        <v>794</v>
      </c>
      <c r="C6172" s="222" t="s">
        <v>758</v>
      </c>
      <c r="D6172" s="222" t="s">
        <v>167</v>
      </c>
      <c r="E6172" s="199" t="s">
        <v>165</v>
      </c>
      <c r="F6172" s="200"/>
      <c r="G6172" s="200"/>
      <c r="H6172" s="200"/>
      <c r="I6172" s="200">
        <v>45762</v>
      </c>
      <c r="J6172" s="143">
        <f t="shared" si="96"/>
        <v>45762</v>
      </c>
      <c r="K6172" s="202">
        <v>4</v>
      </c>
      <c r="L6172" s="285" t="s">
        <v>209</v>
      </c>
      <c r="M6172" s="223"/>
      <c r="N6172" s="203"/>
      <c r="O6172" s="222" t="s">
        <v>326</v>
      </c>
    </row>
    <row r="6173" spans="1:15" ht="29.25" customHeight="1">
      <c r="A6173" s="221" t="s">
        <v>100</v>
      </c>
      <c r="B6173" s="221" t="s">
        <v>794</v>
      </c>
      <c r="C6173" s="222" t="s">
        <v>758</v>
      </c>
      <c r="D6173" s="222" t="s">
        <v>167</v>
      </c>
      <c r="E6173" s="199" t="s">
        <v>163</v>
      </c>
      <c r="F6173" s="200" t="s">
        <v>937</v>
      </c>
      <c r="G6173" s="200" t="s">
        <v>938</v>
      </c>
      <c r="H6173" s="200" t="s">
        <v>4797</v>
      </c>
      <c r="I6173" s="200">
        <v>45762</v>
      </c>
      <c r="J6173" s="143">
        <f t="shared" si="96"/>
        <v>45762</v>
      </c>
      <c r="K6173" s="202">
        <v>4</v>
      </c>
      <c r="L6173" s="285" t="s">
        <v>7211</v>
      </c>
      <c r="M6173" s="223"/>
      <c r="N6173" s="203">
        <v>5.625</v>
      </c>
      <c r="O6173" s="222" t="s">
        <v>961</v>
      </c>
    </row>
    <row r="6174" spans="1:15" ht="29.25" customHeight="1">
      <c r="A6174" s="221" t="s">
        <v>100</v>
      </c>
      <c r="B6174" s="221" t="s">
        <v>794</v>
      </c>
      <c r="C6174" s="222" t="s">
        <v>758</v>
      </c>
      <c r="D6174" s="222" t="s">
        <v>167</v>
      </c>
      <c r="E6174" s="199" t="s">
        <v>165</v>
      </c>
      <c r="F6174" s="200"/>
      <c r="G6174" s="200"/>
      <c r="H6174" s="200"/>
      <c r="I6174" s="200">
        <v>45763</v>
      </c>
      <c r="J6174" s="143">
        <f t="shared" si="96"/>
        <v>45763</v>
      </c>
      <c r="K6174" s="202">
        <v>4</v>
      </c>
      <c r="L6174" s="285" t="s">
        <v>209</v>
      </c>
      <c r="M6174" s="223"/>
      <c r="N6174" s="203"/>
      <c r="O6174" s="222" t="s">
        <v>326</v>
      </c>
    </row>
    <row r="6175" spans="1:15" ht="29.25" customHeight="1">
      <c r="A6175" s="221" t="s">
        <v>100</v>
      </c>
      <c r="B6175" s="221" t="s">
        <v>794</v>
      </c>
      <c r="C6175" s="222" t="s">
        <v>758</v>
      </c>
      <c r="D6175" s="222" t="s">
        <v>167</v>
      </c>
      <c r="E6175" s="199" t="s">
        <v>163</v>
      </c>
      <c r="F6175" s="200" t="s">
        <v>937</v>
      </c>
      <c r="G6175" s="200" t="s">
        <v>938</v>
      </c>
      <c r="H6175" s="200" t="s">
        <v>4797</v>
      </c>
      <c r="I6175" s="200">
        <v>45763</v>
      </c>
      <c r="J6175" s="143">
        <f t="shared" si="96"/>
        <v>45763</v>
      </c>
      <c r="K6175" s="202">
        <v>4</v>
      </c>
      <c r="L6175" s="285" t="s">
        <v>7211</v>
      </c>
      <c r="M6175" s="223"/>
      <c r="N6175" s="203">
        <v>5.625</v>
      </c>
      <c r="O6175" s="222" t="s">
        <v>961</v>
      </c>
    </row>
    <row r="6176" spans="1:15" ht="29.25" customHeight="1">
      <c r="A6176" s="221" t="s">
        <v>100</v>
      </c>
      <c r="B6176" s="221" t="s">
        <v>794</v>
      </c>
      <c r="C6176" s="222" t="s">
        <v>758</v>
      </c>
      <c r="D6176" s="222" t="s">
        <v>167</v>
      </c>
      <c r="E6176" s="199" t="s">
        <v>163</v>
      </c>
      <c r="F6176" s="200" t="s">
        <v>937</v>
      </c>
      <c r="G6176" s="200" t="s">
        <v>938</v>
      </c>
      <c r="H6176" s="200" t="s">
        <v>4797</v>
      </c>
      <c r="I6176" s="200">
        <v>45764</v>
      </c>
      <c r="J6176" s="143">
        <f t="shared" si="96"/>
        <v>45764</v>
      </c>
      <c r="K6176" s="202">
        <v>8</v>
      </c>
      <c r="L6176" s="285" t="s">
        <v>7211</v>
      </c>
      <c r="M6176" s="223"/>
      <c r="N6176" s="203">
        <v>5.625</v>
      </c>
      <c r="O6176" s="222" t="s">
        <v>961</v>
      </c>
    </row>
    <row r="6177" spans="1:15" ht="29.25" customHeight="1">
      <c r="A6177" s="221" t="s">
        <v>100</v>
      </c>
      <c r="B6177" s="221" t="s">
        <v>794</v>
      </c>
      <c r="C6177" s="222" t="s">
        <v>758</v>
      </c>
      <c r="D6177" s="222" t="s">
        <v>167</v>
      </c>
      <c r="E6177" s="199" t="s">
        <v>163</v>
      </c>
      <c r="F6177" s="200" t="s">
        <v>937</v>
      </c>
      <c r="G6177" s="200" t="s">
        <v>938</v>
      </c>
      <c r="H6177" s="200" t="s">
        <v>4799</v>
      </c>
      <c r="I6177" s="200">
        <v>45765</v>
      </c>
      <c r="J6177" s="143">
        <f t="shared" si="96"/>
        <v>45765</v>
      </c>
      <c r="K6177" s="202">
        <v>8</v>
      </c>
      <c r="L6177" s="284" t="s">
        <v>7421</v>
      </c>
      <c r="M6177" s="223"/>
      <c r="N6177" s="203">
        <v>0</v>
      </c>
      <c r="O6177" s="222" t="s">
        <v>326</v>
      </c>
    </row>
    <row r="6178" spans="1:15" ht="29.25" customHeight="1">
      <c r="A6178" s="221" t="s">
        <v>100</v>
      </c>
      <c r="B6178" s="221" t="s">
        <v>794</v>
      </c>
      <c r="C6178" s="222" t="s">
        <v>758</v>
      </c>
      <c r="D6178" s="222" t="s">
        <v>167</v>
      </c>
      <c r="E6178" s="199" t="s">
        <v>163</v>
      </c>
      <c r="F6178" s="200" t="s">
        <v>937</v>
      </c>
      <c r="G6178" s="200" t="s">
        <v>938</v>
      </c>
      <c r="H6178" s="200" t="s">
        <v>4797</v>
      </c>
      <c r="I6178" s="200">
        <v>45768</v>
      </c>
      <c r="J6178" s="143">
        <f t="shared" si="96"/>
        <v>45768</v>
      </c>
      <c r="K6178" s="202">
        <v>8</v>
      </c>
      <c r="L6178" s="284" t="s">
        <v>7422</v>
      </c>
      <c r="M6178" s="223"/>
      <c r="N6178" s="203">
        <v>5.625</v>
      </c>
      <c r="O6178" s="222" t="s">
        <v>961</v>
      </c>
    </row>
    <row r="6179" spans="1:15" ht="29.25" customHeight="1">
      <c r="A6179" s="221" t="s">
        <v>100</v>
      </c>
      <c r="B6179" s="221" t="s">
        <v>794</v>
      </c>
      <c r="C6179" s="222" t="s">
        <v>758</v>
      </c>
      <c r="D6179" s="222" t="s">
        <v>167</v>
      </c>
      <c r="E6179" s="199" t="s">
        <v>163</v>
      </c>
      <c r="F6179" s="200" t="s">
        <v>937</v>
      </c>
      <c r="G6179" s="200" t="s">
        <v>938</v>
      </c>
      <c r="H6179" s="200" t="s">
        <v>4797</v>
      </c>
      <c r="I6179" s="200">
        <v>45769</v>
      </c>
      <c r="J6179" s="143">
        <f t="shared" si="96"/>
        <v>45769</v>
      </c>
      <c r="K6179" s="202">
        <v>8</v>
      </c>
      <c r="L6179" s="284" t="s">
        <v>7423</v>
      </c>
      <c r="M6179" s="223"/>
      <c r="N6179" s="203">
        <v>5.625</v>
      </c>
      <c r="O6179" s="222" t="s">
        <v>961</v>
      </c>
    </row>
    <row r="6180" spans="1:15" ht="29.25" customHeight="1">
      <c r="A6180" s="221" t="s">
        <v>100</v>
      </c>
      <c r="B6180" s="221" t="s">
        <v>794</v>
      </c>
      <c r="C6180" s="222" t="s">
        <v>758</v>
      </c>
      <c r="D6180" s="222" t="s">
        <v>167</v>
      </c>
      <c r="E6180" s="199" t="s">
        <v>165</v>
      </c>
      <c r="F6180" s="200"/>
      <c r="G6180" s="200"/>
      <c r="H6180" s="200"/>
      <c r="I6180" s="200">
        <v>45770</v>
      </c>
      <c r="J6180" s="143">
        <f t="shared" si="96"/>
        <v>45770</v>
      </c>
      <c r="K6180" s="202">
        <v>8</v>
      </c>
      <c r="L6180" s="285" t="s">
        <v>209</v>
      </c>
      <c r="M6180" s="223"/>
      <c r="N6180" s="203"/>
      <c r="O6180" s="222" t="s">
        <v>326</v>
      </c>
    </row>
    <row r="6181" spans="1:15" ht="29.25" customHeight="1">
      <c r="A6181" s="221" t="s">
        <v>100</v>
      </c>
      <c r="B6181" s="221" t="s">
        <v>794</v>
      </c>
      <c r="C6181" s="222" t="s">
        <v>758</v>
      </c>
      <c r="D6181" s="222" t="s">
        <v>167</v>
      </c>
      <c r="E6181" s="199" t="s">
        <v>165</v>
      </c>
      <c r="F6181" s="200"/>
      <c r="G6181" s="200"/>
      <c r="H6181" s="200"/>
      <c r="I6181" s="200">
        <v>45771</v>
      </c>
      <c r="J6181" s="143">
        <f t="shared" si="96"/>
        <v>45771</v>
      </c>
      <c r="K6181" s="202">
        <v>8</v>
      </c>
      <c r="L6181" s="285" t="s">
        <v>209</v>
      </c>
      <c r="M6181" s="223"/>
      <c r="N6181" s="203"/>
      <c r="O6181" s="222" t="s">
        <v>326</v>
      </c>
    </row>
    <row r="6182" spans="1:15" ht="29.25" customHeight="1">
      <c r="A6182" s="221" t="s">
        <v>100</v>
      </c>
      <c r="B6182" s="221" t="s">
        <v>794</v>
      </c>
      <c r="C6182" s="222" t="s">
        <v>758</v>
      </c>
      <c r="D6182" s="222" t="s">
        <v>167</v>
      </c>
      <c r="E6182" s="199" t="s">
        <v>165</v>
      </c>
      <c r="F6182" s="200"/>
      <c r="G6182" s="200"/>
      <c r="H6182" s="200"/>
      <c r="I6182" s="200">
        <v>45772</v>
      </c>
      <c r="J6182" s="143">
        <f t="shared" si="96"/>
        <v>45772</v>
      </c>
      <c r="K6182" s="202">
        <v>8</v>
      </c>
      <c r="L6182" s="285" t="s">
        <v>209</v>
      </c>
      <c r="M6182" s="223"/>
      <c r="N6182" s="203"/>
      <c r="O6182" s="222" t="s">
        <v>326</v>
      </c>
    </row>
    <row r="6183" spans="1:15" ht="29.25" customHeight="1">
      <c r="A6183" s="221" t="s">
        <v>100</v>
      </c>
      <c r="B6183" s="221" t="s">
        <v>794</v>
      </c>
      <c r="C6183" s="222" t="s">
        <v>758</v>
      </c>
      <c r="D6183" s="222" t="s">
        <v>167</v>
      </c>
      <c r="E6183" s="199" t="s">
        <v>163</v>
      </c>
      <c r="F6183" s="200" t="s">
        <v>937</v>
      </c>
      <c r="G6183" s="200" t="s">
        <v>938</v>
      </c>
      <c r="H6183" s="200" t="s">
        <v>90</v>
      </c>
      <c r="I6183" s="200">
        <v>45775</v>
      </c>
      <c r="J6183" s="143">
        <f t="shared" si="96"/>
        <v>45775</v>
      </c>
      <c r="K6183" s="202">
        <v>8</v>
      </c>
      <c r="L6183" s="284" t="s">
        <v>7616</v>
      </c>
      <c r="M6183" s="223"/>
      <c r="N6183" s="203">
        <v>0</v>
      </c>
      <c r="O6183" s="222" t="s">
        <v>326</v>
      </c>
    </row>
    <row r="6184" spans="1:15" ht="29.25" customHeight="1">
      <c r="A6184" s="221" t="s">
        <v>100</v>
      </c>
      <c r="B6184" s="221" t="s">
        <v>794</v>
      </c>
      <c r="C6184" s="222" t="s">
        <v>758</v>
      </c>
      <c r="D6184" s="222" t="s">
        <v>167</v>
      </c>
      <c r="E6184" s="199" t="s">
        <v>163</v>
      </c>
      <c r="F6184" s="200" t="s">
        <v>937</v>
      </c>
      <c r="G6184" s="200" t="s">
        <v>938</v>
      </c>
      <c r="H6184" s="200" t="s">
        <v>4794</v>
      </c>
      <c r="I6184" s="200">
        <v>45776</v>
      </c>
      <c r="J6184" s="143">
        <f t="shared" si="96"/>
        <v>45776</v>
      </c>
      <c r="K6184" s="202">
        <v>8</v>
      </c>
      <c r="L6184" s="284" t="s">
        <v>7617</v>
      </c>
      <c r="M6184" s="223"/>
      <c r="N6184" s="203">
        <v>14.5875</v>
      </c>
      <c r="O6184" s="222" t="s">
        <v>943</v>
      </c>
    </row>
    <row r="6185" spans="1:15" ht="29.25" customHeight="1">
      <c r="A6185" s="221" t="s">
        <v>100</v>
      </c>
      <c r="B6185" s="221" t="s">
        <v>794</v>
      </c>
      <c r="C6185" s="222" t="s">
        <v>758</v>
      </c>
      <c r="D6185" s="222" t="s">
        <v>167</v>
      </c>
      <c r="E6185" s="199" t="s">
        <v>163</v>
      </c>
      <c r="F6185" s="200" t="s">
        <v>937</v>
      </c>
      <c r="G6185" s="200" t="s">
        <v>938</v>
      </c>
      <c r="H6185" s="200" t="s">
        <v>4799</v>
      </c>
      <c r="I6185" s="200">
        <v>45777</v>
      </c>
      <c r="J6185" s="143">
        <f t="shared" si="96"/>
        <v>45777</v>
      </c>
      <c r="K6185" s="202">
        <v>8</v>
      </c>
      <c r="L6185" s="284" t="s">
        <v>7790</v>
      </c>
      <c r="M6185" s="223"/>
      <c r="N6185" s="203">
        <v>0</v>
      </c>
      <c r="O6185" s="222" t="s">
        <v>326</v>
      </c>
    </row>
    <row r="6186" spans="1:15" ht="29.25" customHeight="1">
      <c r="A6186" s="221" t="s">
        <v>100</v>
      </c>
      <c r="B6186" s="221" t="s">
        <v>794</v>
      </c>
      <c r="C6186" s="222" t="s">
        <v>758</v>
      </c>
      <c r="D6186" s="222" t="s">
        <v>167</v>
      </c>
      <c r="E6186" s="199" t="s">
        <v>165</v>
      </c>
      <c r="F6186" s="200"/>
      <c r="G6186" s="200"/>
      <c r="H6186" s="200"/>
      <c r="I6186" s="200">
        <v>45778</v>
      </c>
      <c r="J6186" s="143">
        <f t="shared" si="96"/>
        <v>45778</v>
      </c>
      <c r="K6186" s="202">
        <v>8</v>
      </c>
      <c r="L6186" s="285" t="s">
        <v>557</v>
      </c>
      <c r="M6186" s="223"/>
      <c r="N6186" s="203"/>
      <c r="O6186" s="222" t="s">
        <v>326</v>
      </c>
    </row>
    <row r="6187" spans="1:15" ht="29.25" customHeight="1">
      <c r="A6187" s="221" t="s">
        <v>100</v>
      </c>
      <c r="B6187" s="221" t="s">
        <v>794</v>
      </c>
      <c r="C6187" s="222" t="s">
        <v>758</v>
      </c>
      <c r="D6187" s="222" t="s">
        <v>167</v>
      </c>
      <c r="E6187" s="199" t="s">
        <v>165</v>
      </c>
      <c r="F6187" s="200"/>
      <c r="G6187" s="200"/>
      <c r="H6187" s="200"/>
      <c r="I6187" s="200">
        <v>45779</v>
      </c>
      <c r="J6187" s="143">
        <f t="shared" si="96"/>
        <v>45779</v>
      </c>
      <c r="K6187" s="202">
        <v>8</v>
      </c>
      <c r="L6187" s="285" t="s">
        <v>209</v>
      </c>
      <c r="M6187" s="223"/>
      <c r="N6187" s="203"/>
      <c r="O6187" s="222" t="s">
        <v>326</v>
      </c>
    </row>
    <row r="6188" spans="1:15" ht="29.25" customHeight="1">
      <c r="A6188" s="221" t="s">
        <v>100</v>
      </c>
      <c r="B6188" s="221" t="s">
        <v>794</v>
      </c>
      <c r="C6188" s="222" t="s">
        <v>758</v>
      </c>
      <c r="D6188" s="222" t="s">
        <v>167</v>
      </c>
      <c r="E6188" s="199" t="s">
        <v>165</v>
      </c>
      <c r="F6188" s="200"/>
      <c r="G6188" s="200"/>
      <c r="H6188" s="200"/>
      <c r="I6188" s="200">
        <v>45782</v>
      </c>
      <c r="J6188" s="143">
        <f t="shared" si="96"/>
        <v>45782</v>
      </c>
      <c r="K6188" s="202">
        <v>8</v>
      </c>
      <c r="L6188" s="285" t="s">
        <v>170</v>
      </c>
      <c r="M6188" s="223"/>
      <c r="N6188" s="203"/>
      <c r="O6188" s="222" t="s">
        <v>326</v>
      </c>
    </row>
    <row r="6189" spans="1:15" ht="29.25" customHeight="1">
      <c r="A6189" s="221" t="s">
        <v>100</v>
      </c>
      <c r="B6189" s="221" t="s">
        <v>794</v>
      </c>
      <c r="C6189" s="222" t="s">
        <v>758</v>
      </c>
      <c r="D6189" s="222" t="s">
        <v>167</v>
      </c>
      <c r="E6189" s="199" t="s">
        <v>163</v>
      </c>
      <c r="F6189" s="200" t="s">
        <v>937</v>
      </c>
      <c r="G6189" s="200" t="s">
        <v>938</v>
      </c>
      <c r="H6189" s="200" t="s">
        <v>4794</v>
      </c>
      <c r="I6189" s="200">
        <v>45783</v>
      </c>
      <c r="J6189" s="143">
        <f t="shared" si="96"/>
        <v>45783</v>
      </c>
      <c r="K6189" s="202">
        <v>9</v>
      </c>
      <c r="L6189" s="284" t="s">
        <v>7791</v>
      </c>
      <c r="M6189" s="223"/>
      <c r="N6189" s="203">
        <v>7.8125</v>
      </c>
      <c r="O6189" s="222" t="s">
        <v>968</v>
      </c>
    </row>
    <row r="6190" spans="1:15" ht="29.25" customHeight="1">
      <c r="A6190" s="221" t="s">
        <v>100</v>
      </c>
      <c r="B6190" s="221" t="s">
        <v>794</v>
      </c>
      <c r="C6190" s="222" t="s">
        <v>758</v>
      </c>
      <c r="D6190" s="222" t="s">
        <v>167</v>
      </c>
      <c r="E6190" s="199" t="s">
        <v>171</v>
      </c>
      <c r="F6190" s="200"/>
      <c r="G6190" s="200"/>
      <c r="H6190" s="200"/>
      <c r="I6190" s="200">
        <v>45784</v>
      </c>
      <c r="J6190" s="143">
        <f t="shared" si="96"/>
        <v>45784</v>
      </c>
      <c r="K6190" s="202">
        <v>8</v>
      </c>
      <c r="L6190" s="285" t="s">
        <v>7792</v>
      </c>
      <c r="M6190" s="223"/>
      <c r="N6190" s="203"/>
      <c r="O6190" s="222" t="s">
        <v>326</v>
      </c>
    </row>
    <row r="6191" spans="1:15" ht="29.25" customHeight="1">
      <c r="A6191" s="221" t="s">
        <v>100</v>
      </c>
      <c r="B6191" s="221" t="s">
        <v>794</v>
      </c>
      <c r="C6191" s="222" t="s">
        <v>758</v>
      </c>
      <c r="D6191" s="222" t="s">
        <v>167</v>
      </c>
      <c r="E6191" s="199" t="s">
        <v>171</v>
      </c>
      <c r="F6191" s="200"/>
      <c r="G6191" s="200"/>
      <c r="H6191" s="200"/>
      <c r="I6191" s="200">
        <v>45785</v>
      </c>
      <c r="J6191" s="143">
        <f t="shared" si="96"/>
        <v>45785</v>
      </c>
      <c r="K6191" s="202">
        <v>8</v>
      </c>
      <c r="L6191" s="285" t="s">
        <v>7792</v>
      </c>
      <c r="M6191" s="223"/>
      <c r="N6191" s="203"/>
      <c r="O6191" s="222" t="s">
        <v>326</v>
      </c>
    </row>
    <row r="6192" spans="1:15" ht="29.25" customHeight="1">
      <c r="A6192" s="221" t="s">
        <v>100</v>
      </c>
      <c r="B6192" s="221" t="s">
        <v>794</v>
      </c>
      <c r="C6192" s="222" t="s">
        <v>758</v>
      </c>
      <c r="D6192" s="222" t="s">
        <v>167</v>
      </c>
      <c r="E6192" s="199" t="s">
        <v>163</v>
      </c>
      <c r="F6192" s="200" t="s">
        <v>937</v>
      </c>
      <c r="G6192" s="200" t="s">
        <v>938</v>
      </c>
      <c r="H6192" s="200" t="s">
        <v>4783</v>
      </c>
      <c r="I6192" s="200">
        <v>45785</v>
      </c>
      <c r="J6192" s="143">
        <f t="shared" si="96"/>
        <v>45785</v>
      </c>
      <c r="K6192" s="202">
        <v>1</v>
      </c>
      <c r="L6192" s="284" t="s">
        <v>7979</v>
      </c>
      <c r="M6192" s="223"/>
      <c r="N6192" s="203">
        <v>18.78125</v>
      </c>
      <c r="O6192" s="222" t="s">
        <v>942</v>
      </c>
    </row>
    <row r="6193" spans="1:15" ht="29.25" customHeight="1">
      <c r="A6193" s="221" t="s">
        <v>100</v>
      </c>
      <c r="B6193" s="221" t="s">
        <v>794</v>
      </c>
      <c r="C6193" s="222" t="s">
        <v>758</v>
      </c>
      <c r="D6193" s="222" t="s">
        <v>167</v>
      </c>
      <c r="E6193" s="199" t="s">
        <v>163</v>
      </c>
      <c r="F6193" s="200" t="s">
        <v>937</v>
      </c>
      <c r="G6193" s="200" t="s">
        <v>938</v>
      </c>
      <c r="H6193" s="200" t="s">
        <v>4783</v>
      </c>
      <c r="I6193" s="200">
        <v>45786</v>
      </c>
      <c r="J6193" s="143">
        <f t="shared" si="96"/>
        <v>45786</v>
      </c>
      <c r="K6193" s="202">
        <v>8</v>
      </c>
      <c r="L6193" s="285" t="s">
        <v>7980</v>
      </c>
      <c r="M6193" s="223"/>
      <c r="N6193" s="203">
        <v>18.78125</v>
      </c>
      <c r="O6193" s="222" t="s">
        <v>942</v>
      </c>
    </row>
    <row r="6194" spans="1:15" ht="29.25" customHeight="1">
      <c r="A6194" s="221" t="s">
        <v>100</v>
      </c>
      <c r="B6194" s="221" t="s">
        <v>794</v>
      </c>
      <c r="C6194" s="222" t="s">
        <v>758</v>
      </c>
      <c r="D6194" s="222" t="s">
        <v>167</v>
      </c>
      <c r="E6194" s="199" t="s">
        <v>163</v>
      </c>
      <c r="F6194" s="200" t="s">
        <v>937</v>
      </c>
      <c r="G6194" s="200" t="s">
        <v>938</v>
      </c>
      <c r="H6194" s="200" t="s">
        <v>4783</v>
      </c>
      <c r="I6194" s="200">
        <v>45789</v>
      </c>
      <c r="J6194" s="143">
        <f t="shared" si="96"/>
        <v>45789</v>
      </c>
      <c r="K6194" s="202">
        <v>8</v>
      </c>
      <c r="L6194" s="284" t="s">
        <v>7981</v>
      </c>
      <c r="M6194" s="223"/>
      <c r="N6194" s="203">
        <v>18.78125</v>
      </c>
      <c r="O6194" s="222" t="s">
        <v>942</v>
      </c>
    </row>
    <row r="6195" spans="1:15" ht="29.25" customHeight="1">
      <c r="A6195" s="221" t="s">
        <v>100</v>
      </c>
      <c r="B6195" s="221" t="s">
        <v>794</v>
      </c>
      <c r="C6195" s="222" t="s">
        <v>758</v>
      </c>
      <c r="D6195" s="222" t="s">
        <v>167</v>
      </c>
      <c r="E6195" s="199" t="s">
        <v>163</v>
      </c>
      <c r="F6195" s="200" t="s">
        <v>937</v>
      </c>
      <c r="G6195" s="200" t="s">
        <v>938</v>
      </c>
      <c r="H6195" s="200" t="s">
        <v>4783</v>
      </c>
      <c r="I6195" s="200">
        <v>45790</v>
      </c>
      <c r="J6195" s="143">
        <f t="shared" si="96"/>
        <v>45790</v>
      </c>
      <c r="K6195" s="202">
        <v>8</v>
      </c>
      <c r="L6195" s="284" t="s">
        <v>7982</v>
      </c>
      <c r="M6195" s="223"/>
      <c r="N6195" s="203">
        <v>18.78125</v>
      </c>
      <c r="O6195" s="222" t="s">
        <v>942</v>
      </c>
    </row>
    <row r="6196" spans="1:15" ht="29.25" customHeight="1">
      <c r="A6196" s="221" t="s">
        <v>100</v>
      </c>
      <c r="B6196" s="221" t="s">
        <v>794</v>
      </c>
      <c r="C6196" s="222" t="s">
        <v>758</v>
      </c>
      <c r="D6196" s="222" t="s">
        <v>167</v>
      </c>
      <c r="E6196" s="199" t="s">
        <v>163</v>
      </c>
      <c r="F6196" s="200" t="s">
        <v>937</v>
      </c>
      <c r="G6196" s="200" t="s">
        <v>938</v>
      </c>
      <c r="H6196" s="200" t="s">
        <v>4794</v>
      </c>
      <c r="I6196" s="200">
        <v>45791</v>
      </c>
      <c r="J6196" s="143">
        <f t="shared" si="96"/>
        <v>45791</v>
      </c>
      <c r="K6196" s="202">
        <v>8</v>
      </c>
      <c r="L6196" s="284" t="s">
        <v>7983</v>
      </c>
      <c r="M6196" s="223"/>
      <c r="N6196" s="203">
        <v>14.5875</v>
      </c>
      <c r="O6196" s="222" t="s">
        <v>943</v>
      </c>
    </row>
    <row r="6197" spans="1:15" ht="29.25" customHeight="1">
      <c r="A6197" s="221" t="s">
        <v>100</v>
      </c>
      <c r="B6197" s="221" t="s">
        <v>794</v>
      </c>
      <c r="C6197" s="222" t="s">
        <v>758</v>
      </c>
      <c r="D6197" s="222" t="s">
        <v>167</v>
      </c>
      <c r="E6197" s="199" t="s">
        <v>163</v>
      </c>
      <c r="F6197" s="200" t="s">
        <v>937</v>
      </c>
      <c r="G6197" s="200" t="s">
        <v>938</v>
      </c>
      <c r="H6197" s="200" t="s">
        <v>4794</v>
      </c>
      <c r="I6197" s="200">
        <v>45792</v>
      </c>
      <c r="J6197" s="143">
        <f t="shared" si="96"/>
        <v>45792</v>
      </c>
      <c r="K6197" s="202">
        <v>8</v>
      </c>
      <c r="L6197" s="285" t="s">
        <v>8209</v>
      </c>
      <c r="M6197" s="223"/>
      <c r="N6197" s="203">
        <v>14.5875</v>
      </c>
      <c r="O6197" s="222" t="s">
        <v>943</v>
      </c>
    </row>
    <row r="6198" spans="1:15" ht="29.25" customHeight="1">
      <c r="A6198" s="221" t="s">
        <v>100</v>
      </c>
      <c r="B6198" s="221" t="s">
        <v>794</v>
      </c>
      <c r="C6198" s="222" t="s">
        <v>758</v>
      </c>
      <c r="D6198" s="222" t="s">
        <v>167</v>
      </c>
      <c r="E6198" s="199" t="s">
        <v>178</v>
      </c>
      <c r="F6198" s="200"/>
      <c r="G6198" s="200"/>
      <c r="H6198" s="200"/>
      <c r="I6198" s="200">
        <v>45793</v>
      </c>
      <c r="J6198" s="143">
        <f t="shared" si="96"/>
        <v>45793</v>
      </c>
      <c r="K6198" s="202">
        <v>1.5</v>
      </c>
      <c r="L6198" s="285" t="s">
        <v>218</v>
      </c>
      <c r="M6198" s="223"/>
      <c r="N6198" s="203"/>
      <c r="O6198" s="222" t="s">
        <v>326</v>
      </c>
    </row>
    <row r="6199" spans="1:15" ht="29.25" customHeight="1">
      <c r="A6199" s="221" t="s">
        <v>100</v>
      </c>
      <c r="B6199" s="221" t="s">
        <v>794</v>
      </c>
      <c r="C6199" s="222" t="s">
        <v>758</v>
      </c>
      <c r="D6199" s="222" t="s">
        <v>167</v>
      </c>
      <c r="E6199" s="199" t="s">
        <v>163</v>
      </c>
      <c r="F6199" s="200" t="s">
        <v>937</v>
      </c>
      <c r="G6199" s="200" t="s">
        <v>938</v>
      </c>
      <c r="H6199" s="200" t="s">
        <v>4783</v>
      </c>
      <c r="I6199" s="200">
        <v>45793</v>
      </c>
      <c r="J6199" s="143">
        <f t="shared" si="96"/>
        <v>45793</v>
      </c>
      <c r="K6199" s="202">
        <v>6.5</v>
      </c>
      <c r="L6199" s="284" t="s">
        <v>8210</v>
      </c>
      <c r="M6199" s="223"/>
      <c r="N6199" s="203">
        <v>18.78125</v>
      </c>
      <c r="O6199" s="222" t="s">
        <v>942</v>
      </c>
    </row>
    <row r="6200" spans="1:15" ht="29.25" customHeight="1">
      <c r="A6200" s="221" t="s">
        <v>100</v>
      </c>
      <c r="B6200" s="221" t="s">
        <v>794</v>
      </c>
      <c r="C6200" s="222" t="s">
        <v>758</v>
      </c>
      <c r="D6200" s="222" t="s">
        <v>167</v>
      </c>
      <c r="E6200" s="199" t="s">
        <v>176</v>
      </c>
      <c r="F6200" s="200"/>
      <c r="G6200" s="200"/>
      <c r="H6200" s="200"/>
      <c r="I6200" s="200">
        <v>45796</v>
      </c>
      <c r="J6200" s="143">
        <f t="shared" si="96"/>
        <v>45796</v>
      </c>
      <c r="K6200" s="202">
        <v>7</v>
      </c>
      <c r="L6200" s="284" t="s">
        <v>8212</v>
      </c>
      <c r="M6200" s="223"/>
      <c r="N6200" s="203"/>
      <c r="O6200" s="222" t="s">
        <v>326</v>
      </c>
    </row>
    <row r="6201" spans="1:15" ht="29.25" customHeight="1">
      <c r="A6201" s="221" t="s">
        <v>100</v>
      </c>
      <c r="B6201" s="221" t="s">
        <v>794</v>
      </c>
      <c r="C6201" s="222" t="s">
        <v>758</v>
      </c>
      <c r="D6201" s="222" t="s">
        <v>167</v>
      </c>
      <c r="E6201" s="199" t="s">
        <v>163</v>
      </c>
      <c r="F6201" s="200" t="s">
        <v>937</v>
      </c>
      <c r="G6201" s="200" t="s">
        <v>938</v>
      </c>
      <c r="H6201" s="200" t="s">
        <v>8156</v>
      </c>
      <c r="I6201" s="200">
        <v>45796</v>
      </c>
      <c r="J6201" s="143">
        <f t="shared" si="96"/>
        <v>45796</v>
      </c>
      <c r="K6201" s="202">
        <v>1</v>
      </c>
      <c r="L6201" s="285" t="s">
        <v>8211</v>
      </c>
      <c r="M6201" s="223"/>
      <c r="N6201" s="203">
        <v>0</v>
      </c>
      <c r="O6201" s="222" t="s">
        <v>326</v>
      </c>
    </row>
    <row r="6202" spans="1:15" ht="29.25" customHeight="1">
      <c r="A6202" s="221" t="s">
        <v>100</v>
      </c>
      <c r="B6202" s="221" t="s">
        <v>794</v>
      </c>
      <c r="C6202" s="222" t="s">
        <v>758</v>
      </c>
      <c r="D6202" s="222" t="s">
        <v>167</v>
      </c>
      <c r="E6202" s="199" t="s">
        <v>176</v>
      </c>
      <c r="F6202" s="200"/>
      <c r="G6202" s="200"/>
      <c r="H6202" s="200"/>
      <c r="I6202" s="200">
        <v>45797</v>
      </c>
      <c r="J6202" s="143">
        <f t="shared" si="96"/>
        <v>45797</v>
      </c>
      <c r="K6202" s="202">
        <v>1.5</v>
      </c>
      <c r="L6202" s="285" t="s">
        <v>8213</v>
      </c>
      <c r="M6202" s="223"/>
      <c r="N6202" s="203"/>
      <c r="O6202" s="222" t="s">
        <v>326</v>
      </c>
    </row>
    <row r="6203" spans="1:15" ht="29.25" customHeight="1">
      <c r="A6203" s="221" t="s">
        <v>100</v>
      </c>
      <c r="B6203" s="221" t="s">
        <v>794</v>
      </c>
      <c r="C6203" s="222" t="s">
        <v>758</v>
      </c>
      <c r="D6203" s="222" t="s">
        <v>167</v>
      </c>
      <c r="E6203" s="199" t="s">
        <v>163</v>
      </c>
      <c r="F6203" s="200" t="s">
        <v>937</v>
      </c>
      <c r="G6203" s="200" t="s">
        <v>938</v>
      </c>
      <c r="H6203" s="200" t="s">
        <v>97</v>
      </c>
      <c r="I6203" s="200">
        <v>45797</v>
      </c>
      <c r="J6203" s="143">
        <f t="shared" si="96"/>
        <v>45797</v>
      </c>
      <c r="K6203" s="202">
        <v>6.5</v>
      </c>
      <c r="L6203" s="284" t="s">
        <v>8214</v>
      </c>
      <c r="M6203" s="223"/>
      <c r="N6203" s="203">
        <v>24.5</v>
      </c>
      <c r="O6203" s="222" t="s">
        <v>965</v>
      </c>
    </row>
    <row r="6204" spans="1:15" ht="29.25" customHeight="1">
      <c r="A6204" s="221" t="s">
        <v>100</v>
      </c>
      <c r="B6204" s="221" t="s">
        <v>794</v>
      </c>
      <c r="C6204" s="222" t="s">
        <v>758</v>
      </c>
      <c r="D6204" s="222" t="s">
        <v>167</v>
      </c>
      <c r="E6204" s="199" t="s">
        <v>163</v>
      </c>
      <c r="F6204" s="200" t="s">
        <v>937</v>
      </c>
      <c r="G6204" s="200" t="s">
        <v>938</v>
      </c>
      <c r="H6204" s="200" t="s">
        <v>4793</v>
      </c>
      <c r="I6204" s="200">
        <v>45798</v>
      </c>
      <c r="J6204" s="143">
        <f t="shared" si="96"/>
        <v>45798</v>
      </c>
      <c r="K6204" s="202">
        <v>8</v>
      </c>
      <c r="L6204" s="284" t="s">
        <v>8215</v>
      </c>
      <c r="M6204" s="223"/>
      <c r="N6204" s="203">
        <v>0</v>
      </c>
      <c r="O6204" s="222" t="s">
        <v>326</v>
      </c>
    </row>
    <row r="6205" spans="1:15" ht="29.25" customHeight="1">
      <c r="A6205" s="221" t="s">
        <v>100</v>
      </c>
      <c r="B6205" s="221" t="s">
        <v>794</v>
      </c>
      <c r="C6205" s="222" t="s">
        <v>758</v>
      </c>
      <c r="D6205" s="222" t="s">
        <v>167</v>
      </c>
      <c r="E6205" s="199" t="s">
        <v>163</v>
      </c>
      <c r="F6205" s="200" t="s">
        <v>937</v>
      </c>
      <c r="G6205" s="200" t="s">
        <v>938</v>
      </c>
      <c r="H6205" s="200" t="s">
        <v>4799</v>
      </c>
      <c r="I6205" s="200">
        <v>45799</v>
      </c>
      <c r="J6205" s="143">
        <f t="shared" si="96"/>
        <v>45799</v>
      </c>
      <c r="K6205" s="202">
        <v>8</v>
      </c>
      <c r="L6205" s="284" t="s">
        <v>8468</v>
      </c>
      <c r="M6205" s="223"/>
      <c r="N6205" s="203">
        <v>0</v>
      </c>
      <c r="O6205" s="222" t="s">
        <v>326</v>
      </c>
    </row>
    <row r="6206" spans="1:15" ht="29.25" customHeight="1">
      <c r="A6206" s="221" t="s">
        <v>100</v>
      </c>
      <c r="B6206" s="221" t="s">
        <v>794</v>
      </c>
      <c r="C6206" s="222" t="s">
        <v>758</v>
      </c>
      <c r="D6206" s="222" t="s">
        <v>167</v>
      </c>
      <c r="E6206" s="199" t="s">
        <v>163</v>
      </c>
      <c r="F6206" s="200" t="s">
        <v>937</v>
      </c>
      <c r="G6206" s="200" t="s">
        <v>938</v>
      </c>
      <c r="H6206" s="200" t="s">
        <v>4783</v>
      </c>
      <c r="I6206" s="200">
        <v>45800</v>
      </c>
      <c r="J6206" s="143">
        <f t="shared" si="96"/>
        <v>45800</v>
      </c>
      <c r="K6206" s="202">
        <v>8</v>
      </c>
      <c r="L6206" s="284" t="s">
        <v>8469</v>
      </c>
      <c r="M6206" s="223"/>
      <c r="N6206" s="203">
        <v>18.78125</v>
      </c>
      <c r="O6206" s="222" t="s">
        <v>942</v>
      </c>
    </row>
    <row r="6207" spans="1:15" ht="29.25" customHeight="1">
      <c r="A6207" s="221" t="s">
        <v>100</v>
      </c>
      <c r="B6207" s="221" t="s">
        <v>794</v>
      </c>
      <c r="C6207" s="222" t="s">
        <v>758</v>
      </c>
      <c r="D6207" s="222" t="s">
        <v>167</v>
      </c>
      <c r="E6207" s="199" t="s">
        <v>163</v>
      </c>
      <c r="F6207" s="200" t="s">
        <v>937</v>
      </c>
      <c r="G6207" s="200" t="s">
        <v>938</v>
      </c>
      <c r="H6207" s="200" t="s">
        <v>97</v>
      </c>
      <c r="I6207" s="200">
        <v>45803</v>
      </c>
      <c r="J6207" s="143">
        <f t="shared" si="96"/>
        <v>45803</v>
      </c>
      <c r="K6207" s="202">
        <v>8</v>
      </c>
      <c r="L6207" s="285" t="s">
        <v>8470</v>
      </c>
      <c r="M6207" s="223"/>
      <c r="N6207" s="203">
        <v>0</v>
      </c>
      <c r="O6207" s="222" t="s">
        <v>326</v>
      </c>
    </row>
    <row r="6208" spans="1:15" ht="29.25" customHeight="1">
      <c r="A6208" s="221" t="s">
        <v>100</v>
      </c>
      <c r="B6208" s="221" t="s">
        <v>794</v>
      </c>
      <c r="C6208" s="222" t="s">
        <v>758</v>
      </c>
      <c r="D6208" s="222" t="s">
        <v>167</v>
      </c>
      <c r="E6208" s="199" t="s">
        <v>176</v>
      </c>
      <c r="F6208" s="200"/>
      <c r="G6208" s="200"/>
      <c r="H6208" s="200"/>
      <c r="I6208" s="200">
        <v>45804</v>
      </c>
      <c r="J6208" s="143">
        <f t="shared" si="96"/>
        <v>45804</v>
      </c>
      <c r="K6208" s="202">
        <v>6</v>
      </c>
      <c r="L6208" s="285" t="s">
        <v>8471</v>
      </c>
      <c r="M6208" s="223"/>
      <c r="N6208" s="203"/>
      <c r="O6208" s="222" t="s">
        <v>326</v>
      </c>
    </row>
    <row r="6209" spans="1:15" ht="29.25" customHeight="1">
      <c r="A6209" s="221" t="s">
        <v>100</v>
      </c>
      <c r="B6209" s="221" t="s">
        <v>794</v>
      </c>
      <c r="C6209" s="222" t="s">
        <v>758</v>
      </c>
      <c r="D6209" s="222" t="s">
        <v>167</v>
      </c>
      <c r="E6209" s="199" t="s">
        <v>163</v>
      </c>
      <c r="F6209" s="200" t="s">
        <v>937</v>
      </c>
      <c r="G6209" s="200" t="s">
        <v>938</v>
      </c>
      <c r="H6209" s="200"/>
      <c r="I6209" s="200">
        <v>45804</v>
      </c>
      <c r="J6209" s="143">
        <f t="shared" si="96"/>
        <v>45804</v>
      </c>
      <c r="K6209" s="202">
        <v>2</v>
      </c>
      <c r="L6209" s="284" t="s">
        <v>8472</v>
      </c>
      <c r="M6209" s="223"/>
      <c r="N6209" s="203"/>
      <c r="O6209" s="222" t="s">
        <v>326</v>
      </c>
    </row>
    <row r="6210" spans="1:15" ht="29.25" customHeight="1">
      <c r="A6210" s="221" t="s">
        <v>100</v>
      </c>
      <c r="B6210" s="221" t="s">
        <v>794</v>
      </c>
      <c r="C6210" s="222" t="s">
        <v>758</v>
      </c>
      <c r="D6210" s="222" t="s">
        <v>167</v>
      </c>
      <c r="E6210" s="199" t="s">
        <v>163</v>
      </c>
      <c r="F6210" s="200" t="s">
        <v>937</v>
      </c>
      <c r="G6210" s="200" t="s">
        <v>938</v>
      </c>
      <c r="H6210" s="200" t="s">
        <v>97</v>
      </c>
      <c r="I6210" s="200">
        <v>45805</v>
      </c>
      <c r="J6210" s="143">
        <f t="shared" si="96"/>
        <v>45805</v>
      </c>
      <c r="K6210" s="202">
        <v>8</v>
      </c>
      <c r="L6210" s="284" t="s">
        <v>8473</v>
      </c>
      <c r="M6210" s="223"/>
      <c r="N6210" s="203">
        <v>0</v>
      </c>
      <c r="O6210" s="222" t="s">
        <v>326</v>
      </c>
    </row>
    <row r="6211" spans="1:15" ht="29.25" customHeight="1">
      <c r="A6211" s="221" t="s">
        <v>100</v>
      </c>
      <c r="B6211" s="221" t="s">
        <v>794</v>
      </c>
      <c r="C6211" s="222" t="s">
        <v>758</v>
      </c>
      <c r="D6211" s="222" t="s">
        <v>167</v>
      </c>
      <c r="E6211" s="199" t="s">
        <v>163</v>
      </c>
      <c r="F6211" s="200" t="s">
        <v>937</v>
      </c>
      <c r="G6211" s="200" t="s">
        <v>938</v>
      </c>
      <c r="H6211" s="200" t="s">
        <v>97</v>
      </c>
      <c r="I6211" s="200">
        <v>45806</v>
      </c>
      <c r="J6211" s="143">
        <f t="shared" ref="J6211:J6274" si="97">I6211</f>
        <v>45806</v>
      </c>
      <c r="K6211" s="202">
        <v>8</v>
      </c>
      <c r="L6211" s="284" t="s">
        <v>8474</v>
      </c>
      <c r="M6211" s="223"/>
      <c r="N6211" s="203">
        <v>0</v>
      </c>
      <c r="O6211" s="222" t="s">
        <v>326</v>
      </c>
    </row>
    <row r="6212" spans="1:15" ht="29.25" customHeight="1">
      <c r="A6212" s="221" t="s">
        <v>100</v>
      </c>
      <c r="B6212" s="221" t="s">
        <v>794</v>
      </c>
      <c r="C6212" s="222" t="s">
        <v>758</v>
      </c>
      <c r="D6212" s="222" t="s">
        <v>167</v>
      </c>
      <c r="E6212" s="199" t="s">
        <v>163</v>
      </c>
      <c r="F6212" s="200" t="s">
        <v>937</v>
      </c>
      <c r="G6212" s="200" t="s">
        <v>938</v>
      </c>
      <c r="H6212" s="200"/>
      <c r="I6212" s="200">
        <v>45810</v>
      </c>
      <c r="J6212" s="143">
        <f t="shared" si="97"/>
        <v>45810</v>
      </c>
      <c r="K6212" s="202">
        <v>8</v>
      </c>
      <c r="L6212" s="284" t="s">
        <v>8475</v>
      </c>
      <c r="M6212" s="223"/>
      <c r="N6212" s="203"/>
      <c r="O6212" s="222" t="s">
        <v>326</v>
      </c>
    </row>
    <row r="6213" spans="1:15" ht="29.25" customHeight="1">
      <c r="A6213" s="221" t="s">
        <v>100</v>
      </c>
      <c r="B6213" s="221" t="s">
        <v>794</v>
      </c>
      <c r="C6213" s="222" t="s">
        <v>758</v>
      </c>
      <c r="D6213" s="222" t="s">
        <v>167</v>
      </c>
      <c r="E6213" s="199" t="s">
        <v>171</v>
      </c>
      <c r="F6213" s="200"/>
      <c r="G6213" s="200"/>
      <c r="H6213" s="200"/>
      <c r="I6213" s="200">
        <v>45811</v>
      </c>
      <c r="J6213" s="143">
        <f t="shared" si="97"/>
        <v>45811</v>
      </c>
      <c r="K6213" s="202">
        <v>4</v>
      </c>
      <c r="L6213" s="284" t="s">
        <v>8476</v>
      </c>
      <c r="M6213" s="223"/>
      <c r="N6213" s="203"/>
      <c r="O6213" s="222" t="s">
        <v>326</v>
      </c>
    </row>
    <row r="6214" spans="1:15" ht="29.25" customHeight="1">
      <c r="A6214" s="221" t="s">
        <v>100</v>
      </c>
      <c r="B6214" s="221" t="s">
        <v>794</v>
      </c>
      <c r="C6214" s="222" t="s">
        <v>758</v>
      </c>
      <c r="D6214" s="222" t="s">
        <v>167</v>
      </c>
      <c r="E6214" s="199" t="s">
        <v>163</v>
      </c>
      <c r="F6214" s="200" t="s">
        <v>937</v>
      </c>
      <c r="G6214" s="200" t="s">
        <v>938</v>
      </c>
      <c r="H6214" s="200"/>
      <c r="I6214" s="200">
        <v>45811</v>
      </c>
      <c r="J6214" s="143">
        <f t="shared" si="97"/>
        <v>45811</v>
      </c>
      <c r="K6214" s="202">
        <v>4</v>
      </c>
      <c r="L6214" s="284" t="s">
        <v>8477</v>
      </c>
      <c r="M6214" s="223"/>
      <c r="N6214" s="203"/>
      <c r="O6214" s="222" t="s">
        <v>326</v>
      </c>
    </row>
    <row r="6215" spans="1:15" ht="29.25" customHeight="1">
      <c r="A6215" s="221" t="s">
        <v>100</v>
      </c>
      <c r="B6215" s="221" t="s">
        <v>794</v>
      </c>
      <c r="C6215" s="222" t="s">
        <v>758</v>
      </c>
      <c r="D6215" s="222" t="s">
        <v>167</v>
      </c>
      <c r="E6215" s="199" t="s">
        <v>171</v>
      </c>
      <c r="F6215" s="200"/>
      <c r="G6215" s="200"/>
      <c r="H6215" s="200"/>
      <c r="I6215" s="200">
        <v>45812</v>
      </c>
      <c r="J6215" s="143">
        <f t="shared" si="97"/>
        <v>45812</v>
      </c>
      <c r="K6215" s="202">
        <v>7</v>
      </c>
      <c r="L6215" s="284" t="s">
        <v>8772</v>
      </c>
      <c r="M6215" s="223"/>
      <c r="N6215" s="203"/>
      <c r="O6215" s="222" t="s">
        <v>326</v>
      </c>
    </row>
    <row r="6216" spans="1:15" ht="29.25" customHeight="1">
      <c r="A6216" s="221" t="s">
        <v>100</v>
      </c>
      <c r="B6216" s="221" t="s">
        <v>794</v>
      </c>
      <c r="C6216" s="222" t="s">
        <v>758</v>
      </c>
      <c r="D6216" s="222" t="s">
        <v>167</v>
      </c>
      <c r="E6216" s="199" t="s">
        <v>176</v>
      </c>
      <c r="F6216" s="200"/>
      <c r="G6216" s="200"/>
      <c r="H6216" s="200"/>
      <c r="I6216" s="200">
        <v>45812</v>
      </c>
      <c r="J6216" s="143">
        <f t="shared" si="97"/>
        <v>45812</v>
      </c>
      <c r="K6216" s="202">
        <v>1</v>
      </c>
      <c r="L6216" s="285" t="s">
        <v>8773</v>
      </c>
      <c r="M6216" s="223"/>
      <c r="N6216" s="203"/>
      <c r="O6216" s="222" t="s">
        <v>326</v>
      </c>
    </row>
    <row r="6217" spans="1:15" ht="29.25" customHeight="1">
      <c r="A6217" s="221" t="s">
        <v>100</v>
      </c>
      <c r="B6217" s="221" t="s">
        <v>794</v>
      </c>
      <c r="C6217" s="222" t="s">
        <v>758</v>
      </c>
      <c r="D6217" s="222" t="s">
        <v>167</v>
      </c>
      <c r="E6217" s="199" t="s">
        <v>165</v>
      </c>
      <c r="F6217" s="200"/>
      <c r="G6217" s="200"/>
      <c r="H6217" s="200"/>
      <c r="I6217" s="200">
        <v>45813</v>
      </c>
      <c r="J6217" s="143">
        <f t="shared" si="97"/>
        <v>45813</v>
      </c>
      <c r="K6217" s="202">
        <v>8</v>
      </c>
      <c r="L6217" s="285" t="s">
        <v>173</v>
      </c>
      <c r="M6217" s="223"/>
      <c r="N6217" s="203"/>
      <c r="O6217" s="222" t="s">
        <v>326</v>
      </c>
    </row>
    <row r="6218" spans="1:15" ht="29.25" customHeight="1">
      <c r="A6218" s="221" t="s">
        <v>100</v>
      </c>
      <c r="B6218" s="221" t="s">
        <v>794</v>
      </c>
      <c r="C6218" s="222" t="s">
        <v>758</v>
      </c>
      <c r="D6218" s="222" t="s">
        <v>167</v>
      </c>
      <c r="E6218" s="199" t="s">
        <v>176</v>
      </c>
      <c r="F6218" s="200"/>
      <c r="G6218" s="200"/>
      <c r="H6218" s="200"/>
      <c r="I6218" s="200">
        <v>45814</v>
      </c>
      <c r="J6218" s="143">
        <f t="shared" si="97"/>
        <v>45814</v>
      </c>
      <c r="K6218" s="202">
        <v>1</v>
      </c>
      <c r="L6218" s="285" t="s">
        <v>8774</v>
      </c>
      <c r="M6218" s="223"/>
      <c r="N6218" s="203"/>
      <c r="O6218" s="222" t="s">
        <v>326</v>
      </c>
    </row>
    <row r="6219" spans="1:15" ht="29.25" customHeight="1">
      <c r="A6219" s="221" t="s">
        <v>100</v>
      </c>
      <c r="B6219" s="221" t="s">
        <v>794</v>
      </c>
      <c r="C6219" s="222" t="s">
        <v>758</v>
      </c>
      <c r="D6219" s="222" t="s">
        <v>167</v>
      </c>
      <c r="E6219" s="199" t="s">
        <v>171</v>
      </c>
      <c r="F6219" s="200"/>
      <c r="G6219" s="200"/>
      <c r="H6219" s="200"/>
      <c r="I6219" s="200">
        <v>45814</v>
      </c>
      <c r="J6219" s="143">
        <f t="shared" si="97"/>
        <v>45814</v>
      </c>
      <c r="K6219" s="202">
        <v>2</v>
      </c>
      <c r="L6219" s="285" t="s">
        <v>8776</v>
      </c>
      <c r="M6219" s="223"/>
      <c r="N6219" s="203"/>
      <c r="O6219" s="222" t="s">
        <v>326</v>
      </c>
    </row>
    <row r="6220" spans="1:15" ht="29.25" customHeight="1">
      <c r="A6220" s="221" t="s">
        <v>100</v>
      </c>
      <c r="B6220" s="221" t="s">
        <v>794</v>
      </c>
      <c r="C6220" s="222" t="s">
        <v>758</v>
      </c>
      <c r="D6220" s="222" t="s">
        <v>167</v>
      </c>
      <c r="E6220" s="199" t="s">
        <v>163</v>
      </c>
      <c r="F6220" s="200" t="s">
        <v>937</v>
      </c>
      <c r="G6220" s="200" t="s">
        <v>938</v>
      </c>
      <c r="H6220" s="200" t="s">
        <v>4783</v>
      </c>
      <c r="I6220" s="200">
        <v>45814</v>
      </c>
      <c r="J6220" s="143">
        <f t="shared" si="97"/>
        <v>45814</v>
      </c>
      <c r="K6220" s="202">
        <v>5</v>
      </c>
      <c r="L6220" s="285" t="s">
        <v>8775</v>
      </c>
      <c r="M6220" s="223"/>
      <c r="N6220" s="203">
        <v>18.78125</v>
      </c>
      <c r="O6220" s="222" t="s">
        <v>942</v>
      </c>
    </row>
    <row r="6221" spans="1:15" ht="29.25" customHeight="1">
      <c r="A6221" s="221" t="s">
        <v>100</v>
      </c>
      <c r="B6221" s="221" t="s">
        <v>794</v>
      </c>
      <c r="C6221" s="222" t="s">
        <v>758</v>
      </c>
      <c r="D6221" s="222" t="s">
        <v>167</v>
      </c>
      <c r="E6221" s="199" t="s">
        <v>163</v>
      </c>
      <c r="F6221" s="200" t="s">
        <v>937</v>
      </c>
      <c r="G6221" s="200" t="s">
        <v>938</v>
      </c>
      <c r="H6221" s="200" t="s">
        <v>4783</v>
      </c>
      <c r="I6221" s="200">
        <v>45817</v>
      </c>
      <c r="J6221" s="143">
        <f t="shared" si="97"/>
        <v>45817</v>
      </c>
      <c r="K6221" s="202">
        <v>8</v>
      </c>
      <c r="L6221" s="284" t="s">
        <v>8777</v>
      </c>
      <c r="M6221" s="223"/>
      <c r="N6221" s="203">
        <v>18.78125</v>
      </c>
      <c r="O6221" s="222" t="s">
        <v>942</v>
      </c>
    </row>
    <row r="6222" spans="1:15" ht="29.25" customHeight="1">
      <c r="A6222" s="221" t="s">
        <v>100</v>
      </c>
      <c r="B6222" s="221" t="s">
        <v>794</v>
      </c>
      <c r="C6222" s="222" t="s">
        <v>758</v>
      </c>
      <c r="D6222" s="222" t="s">
        <v>167</v>
      </c>
      <c r="E6222" s="199" t="s">
        <v>163</v>
      </c>
      <c r="F6222" s="200" t="s">
        <v>937</v>
      </c>
      <c r="G6222" s="200" t="s">
        <v>938</v>
      </c>
      <c r="H6222" s="200" t="s">
        <v>4783</v>
      </c>
      <c r="I6222" s="200">
        <v>45818</v>
      </c>
      <c r="J6222" s="143">
        <f t="shared" si="97"/>
        <v>45818</v>
      </c>
      <c r="K6222" s="202">
        <v>8</v>
      </c>
      <c r="L6222" s="284" t="s">
        <v>8778</v>
      </c>
      <c r="M6222" s="223"/>
      <c r="N6222" s="203">
        <v>18.78125</v>
      </c>
      <c r="O6222" s="222" t="s">
        <v>942</v>
      </c>
    </row>
    <row r="6223" spans="1:15" ht="29.25" customHeight="1">
      <c r="A6223" s="221" t="s">
        <v>100</v>
      </c>
      <c r="B6223" s="221" t="s">
        <v>794</v>
      </c>
      <c r="C6223" s="222" t="s">
        <v>758</v>
      </c>
      <c r="D6223" s="222" t="s">
        <v>167</v>
      </c>
      <c r="E6223" s="199" t="s">
        <v>163</v>
      </c>
      <c r="F6223" s="200" t="s">
        <v>937</v>
      </c>
      <c r="G6223" s="200" t="s">
        <v>938</v>
      </c>
      <c r="H6223" s="200" t="s">
        <v>4783</v>
      </c>
      <c r="I6223" s="200">
        <v>45819</v>
      </c>
      <c r="J6223" s="143">
        <f t="shared" si="97"/>
        <v>45819</v>
      </c>
      <c r="K6223" s="202">
        <v>9</v>
      </c>
      <c r="L6223" s="285" t="s">
        <v>8779</v>
      </c>
      <c r="M6223" s="223"/>
      <c r="N6223" s="203">
        <v>18.78125</v>
      </c>
      <c r="O6223" s="222" t="s">
        <v>942</v>
      </c>
    </row>
    <row r="6224" spans="1:15" ht="29.25" customHeight="1">
      <c r="A6224" s="221" t="s">
        <v>100</v>
      </c>
      <c r="B6224" s="221" t="s">
        <v>794</v>
      </c>
      <c r="C6224" s="222" t="s">
        <v>758</v>
      </c>
      <c r="D6224" s="222" t="s">
        <v>167</v>
      </c>
      <c r="E6224" s="199" t="s">
        <v>176</v>
      </c>
      <c r="F6224" s="200"/>
      <c r="G6224" s="200"/>
      <c r="H6224" s="200"/>
      <c r="I6224" s="200">
        <v>45820</v>
      </c>
      <c r="J6224" s="143">
        <f t="shared" si="97"/>
        <v>45820</v>
      </c>
      <c r="K6224" s="202">
        <v>1</v>
      </c>
      <c r="L6224" s="284" t="s">
        <v>8955</v>
      </c>
      <c r="M6224" s="223"/>
      <c r="N6224" s="203"/>
      <c r="O6224" s="222" t="s">
        <v>326</v>
      </c>
    </row>
    <row r="6225" spans="1:15" ht="29.25" customHeight="1">
      <c r="A6225" s="221" t="s">
        <v>100</v>
      </c>
      <c r="B6225" s="221" t="s">
        <v>794</v>
      </c>
      <c r="C6225" s="222" t="s">
        <v>758</v>
      </c>
      <c r="D6225" s="222" t="s">
        <v>167</v>
      </c>
      <c r="E6225" s="199" t="s">
        <v>163</v>
      </c>
      <c r="F6225" s="200" t="s">
        <v>937</v>
      </c>
      <c r="G6225" s="200" t="s">
        <v>938</v>
      </c>
      <c r="H6225" s="200" t="s">
        <v>4783</v>
      </c>
      <c r="I6225" s="200">
        <v>45820</v>
      </c>
      <c r="J6225" s="143">
        <f t="shared" si="97"/>
        <v>45820</v>
      </c>
      <c r="K6225" s="202">
        <v>7</v>
      </c>
      <c r="L6225" s="285" t="s">
        <v>8779</v>
      </c>
      <c r="M6225" s="223"/>
      <c r="N6225" s="203">
        <v>18.78125</v>
      </c>
      <c r="O6225" s="222" t="s">
        <v>942</v>
      </c>
    </row>
    <row r="6226" spans="1:15" ht="29.25" customHeight="1">
      <c r="A6226" s="221" t="s">
        <v>100</v>
      </c>
      <c r="B6226" s="221" t="s">
        <v>794</v>
      </c>
      <c r="C6226" s="222" t="s">
        <v>758</v>
      </c>
      <c r="D6226" s="222" t="s">
        <v>167</v>
      </c>
      <c r="E6226" s="199" t="s">
        <v>166</v>
      </c>
      <c r="F6226" s="200"/>
      <c r="G6226" s="200"/>
      <c r="H6226" s="200"/>
      <c r="I6226" s="200">
        <v>45821</v>
      </c>
      <c r="J6226" s="143">
        <f t="shared" si="97"/>
        <v>45821</v>
      </c>
      <c r="K6226" s="202">
        <v>3</v>
      </c>
      <c r="L6226" s="285" t="s">
        <v>8956</v>
      </c>
      <c r="M6226" s="223"/>
      <c r="N6226" s="203"/>
      <c r="O6226" s="222" t="s">
        <v>326</v>
      </c>
    </row>
    <row r="6227" spans="1:15" ht="29.25" customHeight="1">
      <c r="A6227" s="221" t="s">
        <v>100</v>
      </c>
      <c r="B6227" s="221" t="s">
        <v>794</v>
      </c>
      <c r="C6227" s="222" t="s">
        <v>758</v>
      </c>
      <c r="D6227" s="222" t="s">
        <v>167</v>
      </c>
      <c r="E6227" s="199" t="s">
        <v>163</v>
      </c>
      <c r="F6227" s="200" t="s">
        <v>937</v>
      </c>
      <c r="G6227" s="200" t="s">
        <v>938</v>
      </c>
      <c r="H6227" s="200" t="s">
        <v>4783</v>
      </c>
      <c r="I6227" s="200">
        <v>45821</v>
      </c>
      <c r="J6227" s="143">
        <f t="shared" si="97"/>
        <v>45821</v>
      </c>
      <c r="K6227" s="202">
        <v>5</v>
      </c>
      <c r="L6227" s="284" t="s">
        <v>8957</v>
      </c>
      <c r="M6227" s="223"/>
      <c r="N6227" s="203">
        <v>18.78125</v>
      </c>
      <c r="O6227" s="222" t="s">
        <v>942</v>
      </c>
    </row>
    <row r="6228" spans="1:15" ht="29.25" customHeight="1">
      <c r="A6228" s="221" t="s">
        <v>100</v>
      </c>
      <c r="B6228" s="221" t="s">
        <v>794</v>
      </c>
      <c r="C6228" s="222" t="s">
        <v>758</v>
      </c>
      <c r="D6228" s="222" t="s">
        <v>167</v>
      </c>
      <c r="E6228" s="199" t="s">
        <v>163</v>
      </c>
      <c r="F6228" s="200" t="s">
        <v>937</v>
      </c>
      <c r="G6228" s="200" t="s">
        <v>938</v>
      </c>
      <c r="H6228" s="200" t="s">
        <v>4799</v>
      </c>
      <c r="I6228" s="200">
        <v>45824</v>
      </c>
      <c r="J6228" s="143">
        <f t="shared" si="97"/>
        <v>45824</v>
      </c>
      <c r="K6228" s="202">
        <v>8</v>
      </c>
      <c r="L6228" s="284" t="s">
        <v>8958</v>
      </c>
      <c r="M6228" s="223"/>
      <c r="N6228" s="203">
        <v>0</v>
      </c>
      <c r="O6228" s="222" t="s">
        <v>326</v>
      </c>
    </row>
    <row r="6229" spans="1:15" ht="29.25" customHeight="1">
      <c r="A6229" s="221" t="s">
        <v>100</v>
      </c>
      <c r="B6229" s="221" t="s">
        <v>794</v>
      </c>
      <c r="C6229" s="222" t="s">
        <v>758</v>
      </c>
      <c r="D6229" s="222" t="s">
        <v>167</v>
      </c>
      <c r="E6229" s="199" t="s">
        <v>163</v>
      </c>
      <c r="F6229" s="200" t="s">
        <v>937</v>
      </c>
      <c r="G6229" s="200" t="s">
        <v>938</v>
      </c>
      <c r="H6229" s="200" t="s">
        <v>4783</v>
      </c>
      <c r="I6229" s="200">
        <v>45825</v>
      </c>
      <c r="J6229" s="143">
        <f t="shared" si="97"/>
        <v>45825</v>
      </c>
      <c r="K6229" s="202">
        <v>8</v>
      </c>
      <c r="L6229" s="284" t="s">
        <v>8959</v>
      </c>
      <c r="M6229" s="223"/>
      <c r="N6229" s="203">
        <v>18.78125</v>
      </c>
      <c r="O6229" s="222" t="s">
        <v>942</v>
      </c>
    </row>
    <row r="6230" spans="1:15" ht="29.25" customHeight="1">
      <c r="A6230" s="221" t="s">
        <v>100</v>
      </c>
      <c r="B6230" s="221" t="s">
        <v>794</v>
      </c>
      <c r="C6230" s="222" t="s">
        <v>758</v>
      </c>
      <c r="D6230" s="222" t="s">
        <v>167</v>
      </c>
      <c r="E6230" s="199" t="s">
        <v>171</v>
      </c>
      <c r="F6230" s="200"/>
      <c r="G6230" s="200"/>
      <c r="H6230" s="200"/>
      <c r="I6230" s="200">
        <v>45826</v>
      </c>
      <c r="J6230" s="143">
        <f t="shared" si="97"/>
        <v>45826</v>
      </c>
      <c r="K6230" s="202">
        <v>4</v>
      </c>
      <c r="L6230" s="285" t="s">
        <v>8961</v>
      </c>
      <c r="M6230" s="223"/>
      <c r="N6230" s="203"/>
      <c r="O6230" s="222" t="s">
        <v>326</v>
      </c>
    </row>
    <row r="6231" spans="1:15" ht="29.25" customHeight="1">
      <c r="A6231" s="221" t="s">
        <v>100</v>
      </c>
      <c r="B6231" s="221" t="s">
        <v>794</v>
      </c>
      <c r="C6231" s="222" t="s">
        <v>758</v>
      </c>
      <c r="D6231" s="222" t="s">
        <v>167</v>
      </c>
      <c r="E6231" s="199" t="s">
        <v>178</v>
      </c>
      <c r="F6231" s="200"/>
      <c r="G6231" s="200"/>
      <c r="H6231" s="200"/>
      <c r="I6231" s="200">
        <v>45826</v>
      </c>
      <c r="J6231" s="143">
        <f t="shared" si="97"/>
        <v>45826</v>
      </c>
      <c r="K6231" s="202">
        <v>1</v>
      </c>
      <c r="L6231" s="285" t="s">
        <v>8962</v>
      </c>
      <c r="M6231" s="223"/>
      <c r="N6231" s="203"/>
      <c r="O6231" s="222" t="s">
        <v>326</v>
      </c>
    </row>
    <row r="6232" spans="1:15" ht="29.25" customHeight="1">
      <c r="A6232" s="221" t="s">
        <v>100</v>
      </c>
      <c r="B6232" s="221" t="s">
        <v>794</v>
      </c>
      <c r="C6232" s="222" t="s">
        <v>758</v>
      </c>
      <c r="D6232" s="222" t="s">
        <v>167</v>
      </c>
      <c r="E6232" s="199" t="s">
        <v>166</v>
      </c>
      <c r="F6232" s="200"/>
      <c r="G6232" s="200"/>
      <c r="H6232" s="200"/>
      <c r="I6232" s="200">
        <v>45826</v>
      </c>
      <c r="J6232" s="143">
        <f t="shared" si="97"/>
        <v>45826</v>
      </c>
      <c r="K6232" s="202">
        <v>1</v>
      </c>
      <c r="L6232" s="285" t="s">
        <v>8963</v>
      </c>
      <c r="M6232" s="223"/>
      <c r="N6232" s="203"/>
      <c r="O6232" s="222" t="s">
        <v>326</v>
      </c>
    </row>
    <row r="6233" spans="1:15" ht="29.25" customHeight="1">
      <c r="A6233" s="221" t="s">
        <v>100</v>
      </c>
      <c r="B6233" s="221" t="s">
        <v>794</v>
      </c>
      <c r="C6233" s="222" t="s">
        <v>758</v>
      </c>
      <c r="D6233" s="222" t="s">
        <v>167</v>
      </c>
      <c r="E6233" s="199" t="s">
        <v>163</v>
      </c>
      <c r="F6233" s="200" t="s">
        <v>937</v>
      </c>
      <c r="G6233" s="200" t="s">
        <v>938</v>
      </c>
      <c r="H6233" s="200" t="s">
        <v>4783</v>
      </c>
      <c r="I6233" s="200">
        <v>45826</v>
      </c>
      <c r="J6233" s="143">
        <f t="shared" si="97"/>
        <v>45826</v>
      </c>
      <c r="K6233" s="202">
        <v>3</v>
      </c>
      <c r="L6233" s="285" t="s">
        <v>8960</v>
      </c>
      <c r="M6233" s="223"/>
      <c r="N6233" s="203">
        <v>18.78125</v>
      </c>
      <c r="O6233" s="222" t="s">
        <v>942</v>
      </c>
    </row>
    <row r="6234" spans="1:15" ht="29.25" customHeight="1">
      <c r="A6234" s="221" t="s">
        <v>100</v>
      </c>
      <c r="B6234" s="221" t="s">
        <v>794</v>
      </c>
      <c r="C6234" s="222" t="s">
        <v>758</v>
      </c>
      <c r="D6234" s="222" t="s">
        <v>167</v>
      </c>
      <c r="E6234" s="199" t="s">
        <v>171</v>
      </c>
      <c r="F6234" s="200"/>
      <c r="G6234" s="200"/>
      <c r="H6234" s="200"/>
      <c r="I6234" s="200">
        <v>45827</v>
      </c>
      <c r="J6234" s="143">
        <f t="shared" si="97"/>
        <v>45827</v>
      </c>
      <c r="K6234" s="202">
        <v>6.5</v>
      </c>
      <c r="L6234" s="285" t="s">
        <v>9151</v>
      </c>
      <c r="M6234" s="223"/>
      <c r="N6234" s="203"/>
      <c r="O6234" s="222" t="s">
        <v>326</v>
      </c>
    </row>
    <row r="6235" spans="1:15" ht="29.25" customHeight="1">
      <c r="A6235" s="221" t="s">
        <v>100</v>
      </c>
      <c r="B6235" s="221" t="s">
        <v>794</v>
      </c>
      <c r="C6235" s="222" t="s">
        <v>758</v>
      </c>
      <c r="D6235" s="222" t="s">
        <v>167</v>
      </c>
      <c r="E6235" s="199" t="s">
        <v>178</v>
      </c>
      <c r="F6235" s="200"/>
      <c r="G6235" s="200"/>
      <c r="H6235" s="200"/>
      <c r="I6235" s="200">
        <v>45827</v>
      </c>
      <c r="J6235" s="143">
        <f t="shared" si="97"/>
        <v>45827</v>
      </c>
      <c r="K6235" s="202">
        <v>1.5</v>
      </c>
      <c r="L6235" s="285" t="s">
        <v>6970</v>
      </c>
      <c r="M6235" s="223"/>
      <c r="N6235" s="203"/>
      <c r="O6235" s="222" t="s">
        <v>326</v>
      </c>
    </row>
    <row r="6236" spans="1:15" ht="29.25" customHeight="1">
      <c r="A6236" s="221" t="s">
        <v>100</v>
      </c>
      <c r="B6236" s="221" t="s">
        <v>794</v>
      </c>
      <c r="C6236" s="222" t="s">
        <v>758</v>
      </c>
      <c r="D6236" s="222" t="s">
        <v>167</v>
      </c>
      <c r="E6236" s="199" t="s">
        <v>165</v>
      </c>
      <c r="F6236" s="200"/>
      <c r="G6236" s="200"/>
      <c r="H6236" s="200"/>
      <c r="I6236" s="200">
        <v>45828</v>
      </c>
      <c r="J6236" s="143">
        <f t="shared" si="97"/>
        <v>45828</v>
      </c>
      <c r="K6236" s="202">
        <v>4</v>
      </c>
      <c r="L6236" s="285" t="s">
        <v>173</v>
      </c>
      <c r="M6236" s="223"/>
      <c r="N6236" s="203"/>
      <c r="O6236" s="222" t="s">
        <v>326</v>
      </c>
    </row>
    <row r="6237" spans="1:15" ht="29.25" customHeight="1">
      <c r="A6237" s="221" t="s">
        <v>100</v>
      </c>
      <c r="B6237" s="221" t="s">
        <v>794</v>
      </c>
      <c r="C6237" s="222" t="s">
        <v>758</v>
      </c>
      <c r="D6237" s="222" t="s">
        <v>167</v>
      </c>
      <c r="E6237" s="199" t="s">
        <v>163</v>
      </c>
      <c r="F6237" s="200" t="s">
        <v>937</v>
      </c>
      <c r="G6237" s="200" t="s">
        <v>938</v>
      </c>
      <c r="H6237" s="200"/>
      <c r="I6237" s="200">
        <v>45828</v>
      </c>
      <c r="J6237" s="143">
        <f t="shared" si="97"/>
        <v>45828</v>
      </c>
      <c r="K6237" s="202">
        <v>4</v>
      </c>
      <c r="L6237" s="284" t="s">
        <v>9152</v>
      </c>
      <c r="M6237" s="223"/>
      <c r="N6237" s="203"/>
      <c r="O6237" s="222" t="s">
        <v>326</v>
      </c>
    </row>
    <row r="6238" spans="1:15" ht="29.25" customHeight="1">
      <c r="A6238" s="221" t="s">
        <v>100</v>
      </c>
      <c r="B6238" s="221" t="s">
        <v>794</v>
      </c>
      <c r="C6238" s="222" t="s">
        <v>758</v>
      </c>
      <c r="D6238" s="222" t="s">
        <v>167</v>
      </c>
      <c r="E6238" s="199" t="s">
        <v>163</v>
      </c>
      <c r="F6238" s="200" t="s">
        <v>937</v>
      </c>
      <c r="G6238" s="200" t="s">
        <v>938</v>
      </c>
      <c r="H6238" s="200" t="s">
        <v>97</v>
      </c>
      <c r="I6238" s="200">
        <v>45831</v>
      </c>
      <c r="J6238" s="143">
        <f t="shared" si="97"/>
        <v>45831</v>
      </c>
      <c r="K6238" s="202">
        <v>8</v>
      </c>
      <c r="L6238" s="285" t="s">
        <v>9153</v>
      </c>
      <c r="M6238" s="223"/>
      <c r="N6238" s="203">
        <v>24.5</v>
      </c>
      <c r="O6238" s="222" t="s">
        <v>965</v>
      </c>
    </row>
    <row r="6239" spans="1:15" ht="29.25" customHeight="1">
      <c r="A6239" s="221" t="s">
        <v>100</v>
      </c>
      <c r="B6239" s="221" t="s">
        <v>794</v>
      </c>
      <c r="C6239" s="222" t="s">
        <v>758</v>
      </c>
      <c r="D6239" s="222" t="s">
        <v>167</v>
      </c>
      <c r="E6239" s="199" t="s">
        <v>163</v>
      </c>
      <c r="F6239" s="200" t="s">
        <v>937</v>
      </c>
      <c r="G6239" s="200" t="s">
        <v>938</v>
      </c>
      <c r="H6239" s="200" t="s">
        <v>487</v>
      </c>
      <c r="I6239" s="200">
        <v>45832</v>
      </c>
      <c r="J6239" s="143">
        <f t="shared" si="97"/>
        <v>45832</v>
      </c>
      <c r="K6239" s="202">
        <v>8</v>
      </c>
      <c r="L6239" s="285" t="s">
        <v>9154</v>
      </c>
      <c r="M6239" s="223"/>
      <c r="N6239" s="203">
        <v>14.3125</v>
      </c>
      <c r="O6239" s="222" t="s">
        <v>942</v>
      </c>
    </row>
    <row r="6240" spans="1:15" ht="29.25" customHeight="1">
      <c r="A6240" s="221" t="s">
        <v>100</v>
      </c>
      <c r="B6240" s="221" t="s">
        <v>794</v>
      </c>
      <c r="C6240" s="222" t="s">
        <v>758</v>
      </c>
      <c r="D6240" s="222" t="s">
        <v>167</v>
      </c>
      <c r="E6240" s="199" t="s">
        <v>163</v>
      </c>
      <c r="F6240" s="200" t="s">
        <v>937</v>
      </c>
      <c r="G6240" s="200" t="s">
        <v>938</v>
      </c>
      <c r="H6240" s="200" t="s">
        <v>487</v>
      </c>
      <c r="I6240" s="200">
        <v>45833</v>
      </c>
      <c r="J6240" s="143">
        <f t="shared" si="97"/>
        <v>45833</v>
      </c>
      <c r="K6240" s="202">
        <v>7</v>
      </c>
      <c r="L6240" s="284" t="s">
        <v>9156</v>
      </c>
      <c r="M6240" s="223"/>
      <c r="N6240" s="203">
        <v>14.3125</v>
      </c>
      <c r="O6240" s="222" t="s">
        <v>942</v>
      </c>
    </row>
    <row r="6241" spans="1:15" ht="29.25" customHeight="1">
      <c r="A6241" s="221" t="s">
        <v>100</v>
      </c>
      <c r="B6241" s="221" t="s">
        <v>794</v>
      </c>
      <c r="C6241" s="222" t="s">
        <v>758</v>
      </c>
      <c r="D6241" s="222" t="s">
        <v>167</v>
      </c>
      <c r="E6241" s="199" t="s">
        <v>163</v>
      </c>
      <c r="F6241" s="200" t="s">
        <v>937</v>
      </c>
      <c r="G6241" s="200" t="s">
        <v>938</v>
      </c>
      <c r="H6241" s="200" t="s">
        <v>580</v>
      </c>
      <c r="I6241" s="200">
        <v>45833</v>
      </c>
      <c r="J6241" s="143">
        <f t="shared" si="97"/>
        <v>45833</v>
      </c>
      <c r="K6241" s="202">
        <v>1</v>
      </c>
      <c r="L6241" s="285" t="s">
        <v>9155</v>
      </c>
      <c r="M6241" s="223"/>
      <c r="N6241" s="203">
        <v>4.1666666666666699E-2</v>
      </c>
      <c r="O6241" s="222" t="s">
        <v>941</v>
      </c>
    </row>
    <row r="6242" spans="1:15" ht="29.25" customHeight="1">
      <c r="A6242" s="221" t="s">
        <v>100</v>
      </c>
      <c r="B6242" s="221" t="s">
        <v>794</v>
      </c>
      <c r="C6242" s="222" t="s">
        <v>758</v>
      </c>
      <c r="D6242" s="222" t="s">
        <v>167</v>
      </c>
      <c r="E6242" s="199" t="s">
        <v>163</v>
      </c>
      <c r="F6242" s="200" t="s">
        <v>937</v>
      </c>
      <c r="G6242" s="200" t="s">
        <v>938</v>
      </c>
      <c r="H6242" s="200" t="s">
        <v>487</v>
      </c>
      <c r="I6242" s="200">
        <v>45834</v>
      </c>
      <c r="J6242" s="143">
        <f t="shared" si="97"/>
        <v>45834</v>
      </c>
      <c r="K6242" s="202">
        <v>8</v>
      </c>
      <c r="L6242" s="285" t="s">
        <v>9344</v>
      </c>
      <c r="M6242" s="223"/>
      <c r="N6242" s="203">
        <v>14.3125</v>
      </c>
      <c r="O6242" s="222" t="s">
        <v>942</v>
      </c>
    </row>
    <row r="6243" spans="1:15" ht="29.25" customHeight="1">
      <c r="A6243" s="221" t="s">
        <v>100</v>
      </c>
      <c r="B6243" s="221" t="s">
        <v>794</v>
      </c>
      <c r="C6243" s="222" t="s">
        <v>758</v>
      </c>
      <c r="D6243" s="222" t="s">
        <v>167</v>
      </c>
      <c r="E6243" s="199" t="s">
        <v>165</v>
      </c>
      <c r="F6243" s="200"/>
      <c r="G6243" s="200"/>
      <c r="H6243" s="200"/>
      <c r="I6243" s="200">
        <v>45835</v>
      </c>
      <c r="J6243" s="143">
        <f t="shared" si="97"/>
        <v>45835</v>
      </c>
      <c r="K6243" s="202">
        <v>8</v>
      </c>
      <c r="L6243" s="285" t="s">
        <v>170</v>
      </c>
      <c r="M6243" s="223"/>
      <c r="N6243" s="203"/>
      <c r="O6243" s="222" t="s">
        <v>326</v>
      </c>
    </row>
    <row r="6244" spans="1:15" ht="29.25" customHeight="1">
      <c r="A6244" s="221" t="s">
        <v>100</v>
      </c>
      <c r="B6244" s="221" t="s">
        <v>794</v>
      </c>
      <c r="C6244" s="222" t="s">
        <v>758</v>
      </c>
      <c r="D6244" s="222" t="s">
        <v>167</v>
      </c>
      <c r="E6244" s="199" t="s">
        <v>165</v>
      </c>
      <c r="F6244" s="200"/>
      <c r="G6244" s="200"/>
      <c r="H6244" s="200"/>
      <c r="I6244" s="200">
        <v>45838</v>
      </c>
      <c r="J6244" s="143">
        <f t="shared" si="97"/>
        <v>45838</v>
      </c>
      <c r="K6244" s="202">
        <v>8</v>
      </c>
      <c r="L6244" s="285" t="s">
        <v>173</v>
      </c>
      <c r="M6244" s="223"/>
      <c r="N6244" s="203"/>
      <c r="O6244" s="222" t="s">
        <v>326</v>
      </c>
    </row>
    <row r="6245" spans="1:15" ht="29.25" customHeight="1">
      <c r="A6245" s="221" t="s">
        <v>100</v>
      </c>
      <c r="B6245" s="221" t="s">
        <v>794</v>
      </c>
      <c r="C6245" s="222" t="s">
        <v>758</v>
      </c>
      <c r="D6245" s="222" t="s">
        <v>167</v>
      </c>
      <c r="E6245" s="199" t="s">
        <v>163</v>
      </c>
      <c r="F6245" s="200" t="s">
        <v>937</v>
      </c>
      <c r="G6245" s="200" t="s">
        <v>938</v>
      </c>
      <c r="H6245" s="200" t="s">
        <v>91</v>
      </c>
      <c r="I6245" s="200">
        <v>45839</v>
      </c>
      <c r="J6245" s="143">
        <f t="shared" si="97"/>
        <v>45839</v>
      </c>
      <c r="K6245" s="202">
        <v>8</v>
      </c>
      <c r="L6245" s="285" t="s">
        <v>9345</v>
      </c>
      <c r="M6245" s="223"/>
      <c r="N6245" s="203">
        <v>21.3125</v>
      </c>
      <c r="O6245" s="222" t="s">
        <v>968</v>
      </c>
    </row>
    <row r="6246" spans="1:15" ht="29.25" customHeight="1">
      <c r="A6246" s="221" t="s">
        <v>100</v>
      </c>
      <c r="B6246" s="221" t="s">
        <v>794</v>
      </c>
      <c r="C6246" s="222" t="s">
        <v>758</v>
      </c>
      <c r="D6246" s="222" t="s">
        <v>167</v>
      </c>
      <c r="E6246" s="199" t="s">
        <v>166</v>
      </c>
      <c r="F6246" s="200"/>
      <c r="G6246" s="200"/>
      <c r="H6246" s="200"/>
      <c r="I6246" s="200">
        <v>45840</v>
      </c>
      <c r="J6246" s="143">
        <f t="shared" si="97"/>
        <v>45840</v>
      </c>
      <c r="K6246" s="202">
        <v>2</v>
      </c>
      <c r="L6246" s="285" t="s">
        <v>9346</v>
      </c>
      <c r="M6246" s="223"/>
      <c r="N6246" s="203"/>
      <c r="O6246" s="222" t="s">
        <v>326</v>
      </c>
    </row>
    <row r="6247" spans="1:15" ht="29.25" customHeight="1">
      <c r="A6247" s="221" t="s">
        <v>100</v>
      </c>
      <c r="B6247" s="221" t="s">
        <v>794</v>
      </c>
      <c r="C6247" s="222" t="s">
        <v>758</v>
      </c>
      <c r="D6247" s="222" t="s">
        <v>167</v>
      </c>
      <c r="E6247" s="199" t="s">
        <v>163</v>
      </c>
      <c r="F6247" s="200" t="s">
        <v>937</v>
      </c>
      <c r="G6247" s="200" t="s">
        <v>938</v>
      </c>
      <c r="H6247" s="200" t="s">
        <v>91</v>
      </c>
      <c r="I6247" s="200">
        <v>45840</v>
      </c>
      <c r="J6247" s="143">
        <f t="shared" si="97"/>
        <v>45840</v>
      </c>
      <c r="K6247" s="202">
        <v>6</v>
      </c>
      <c r="L6247" s="285" t="s">
        <v>9347</v>
      </c>
      <c r="M6247" s="223"/>
      <c r="N6247" s="203">
        <v>0</v>
      </c>
      <c r="O6247" s="222" t="s">
        <v>326</v>
      </c>
    </row>
    <row r="6248" spans="1:15" ht="29.25" customHeight="1">
      <c r="A6248" s="221" t="s">
        <v>100</v>
      </c>
      <c r="B6248" s="221" t="s">
        <v>794</v>
      </c>
      <c r="C6248" s="222" t="s">
        <v>758</v>
      </c>
      <c r="D6248" s="222" t="s">
        <v>167</v>
      </c>
      <c r="E6248" s="199" t="s">
        <v>163</v>
      </c>
      <c r="F6248" s="200" t="s">
        <v>937</v>
      </c>
      <c r="G6248" s="200" t="s">
        <v>938</v>
      </c>
      <c r="H6248" s="200" t="s">
        <v>91</v>
      </c>
      <c r="I6248" s="200">
        <v>45841</v>
      </c>
      <c r="J6248" s="143">
        <f t="shared" si="97"/>
        <v>45841</v>
      </c>
      <c r="K6248" s="202">
        <v>8</v>
      </c>
      <c r="L6248" s="284" t="s">
        <v>9572</v>
      </c>
      <c r="M6248" s="223"/>
      <c r="N6248" s="203">
        <v>0</v>
      </c>
      <c r="O6248" s="222" t="s">
        <v>326</v>
      </c>
    </row>
    <row r="6249" spans="1:15" ht="29.25" customHeight="1">
      <c r="A6249" s="221" t="s">
        <v>100</v>
      </c>
      <c r="B6249" s="221" t="s">
        <v>794</v>
      </c>
      <c r="C6249" s="222" t="s">
        <v>758</v>
      </c>
      <c r="D6249" s="222" t="s">
        <v>167</v>
      </c>
      <c r="E6249" s="199" t="s">
        <v>171</v>
      </c>
      <c r="F6249" s="200"/>
      <c r="G6249" s="200"/>
      <c r="H6249" s="200"/>
      <c r="I6249" s="200">
        <v>45842</v>
      </c>
      <c r="J6249" s="143">
        <f t="shared" si="97"/>
        <v>45842</v>
      </c>
      <c r="K6249" s="202">
        <v>2</v>
      </c>
      <c r="L6249" s="285" t="s">
        <v>9573</v>
      </c>
      <c r="M6249" s="223"/>
      <c r="N6249" s="203"/>
      <c r="O6249" s="222" t="s">
        <v>326</v>
      </c>
    </row>
    <row r="6250" spans="1:15" ht="29.25" customHeight="1">
      <c r="A6250" s="221" t="s">
        <v>100</v>
      </c>
      <c r="B6250" s="221" t="s">
        <v>794</v>
      </c>
      <c r="C6250" s="222" t="s">
        <v>758</v>
      </c>
      <c r="D6250" s="222" t="s">
        <v>167</v>
      </c>
      <c r="E6250" s="199" t="s">
        <v>163</v>
      </c>
      <c r="F6250" s="200" t="s">
        <v>937</v>
      </c>
      <c r="G6250" s="200" t="s">
        <v>938</v>
      </c>
      <c r="H6250" s="200" t="s">
        <v>4799</v>
      </c>
      <c r="I6250" s="200">
        <v>45842</v>
      </c>
      <c r="J6250" s="143">
        <f t="shared" si="97"/>
        <v>45842</v>
      </c>
      <c r="K6250" s="202">
        <v>6</v>
      </c>
      <c r="L6250" s="285" t="s">
        <v>9574</v>
      </c>
      <c r="M6250" s="223"/>
      <c r="N6250" s="203">
        <v>0</v>
      </c>
      <c r="O6250" s="222" t="s">
        <v>326</v>
      </c>
    </row>
    <row r="6251" spans="1:15" ht="29.25" customHeight="1">
      <c r="A6251" s="221" t="s">
        <v>100</v>
      </c>
      <c r="B6251" s="221" t="s">
        <v>794</v>
      </c>
      <c r="C6251" s="222" t="s">
        <v>758</v>
      </c>
      <c r="D6251" s="222" t="s">
        <v>167</v>
      </c>
      <c r="E6251" s="199" t="s">
        <v>163</v>
      </c>
      <c r="F6251" s="200" t="s">
        <v>937</v>
      </c>
      <c r="G6251" s="200" t="s">
        <v>938</v>
      </c>
      <c r="H6251" s="200" t="s">
        <v>4799</v>
      </c>
      <c r="I6251" s="200">
        <v>45845</v>
      </c>
      <c r="J6251" s="143">
        <f t="shared" si="97"/>
        <v>45845</v>
      </c>
      <c r="K6251" s="202">
        <v>8</v>
      </c>
      <c r="L6251" s="285" t="s">
        <v>9575</v>
      </c>
      <c r="M6251" s="223"/>
      <c r="N6251" s="203">
        <v>0</v>
      </c>
      <c r="O6251" s="222" t="s">
        <v>326</v>
      </c>
    </row>
    <row r="6252" spans="1:15" ht="29.25" customHeight="1">
      <c r="A6252" s="221" t="s">
        <v>100</v>
      </c>
      <c r="B6252" s="221" t="s">
        <v>794</v>
      </c>
      <c r="C6252" s="222" t="s">
        <v>758</v>
      </c>
      <c r="D6252" s="222" t="s">
        <v>167</v>
      </c>
      <c r="E6252" s="199" t="s">
        <v>171</v>
      </c>
      <c r="F6252" s="200"/>
      <c r="G6252" s="200"/>
      <c r="H6252" s="200"/>
      <c r="I6252" s="200">
        <v>45846</v>
      </c>
      <c r="J6252" s="143">
        <f t="shared" si="97"/>
        <v>45846</v>
      </c>
      <c r="K6252" s="202">
        <v>8</v>
      </c>
      <c r="L6252" s="284" t="s">
        <v>9576</v>
      </c>
      <c r="M6252" s="223"/>
      <c r="N6252" s="203"/>
      <c r="O6252" s="222" t="s">
        <v>326</v>
      </c>
    </row>
    <row r="6253" spans="1:15" ht="29.25" customHeight="1">
      <c r="A6253" s="221" t="s">
        <v>100</v>
      </c>
      <c r="B6253" s="221" t="s">
        <v>794</v>
      </c>
      <c r="C6253" s="222" t="s">
        <v>758</v>
      </c>
      <c r="D6253" s="222" t="s">
        <v>167</v>
      </c>
      <c r="E6253" s="199" t="s">
        <v>171</v>
      </c>
      <c r="F6253" s="200"/>
      <c r="G6253" s="200"/>
      <c r="H6253" s="200"/>
      <c r="I6253" s="200">
        <v>45847</v>
      </c>
      <c r="J6253" s="143">
        <f t="shared" si="97"/>
        <v>45847</v>
      </c>
      <c r="K6253" s="202">
        <v>8</v>
      </c>
      <c r="L6253" s="284" t="s">
        <v>9577</v>
      </c>
      <c r="M6253" s="223"/>
      <c r="N6253" s="203"/>
      <c r="O6253" s="222" t="s">
        <v>326</v>
      </c>
    </row>
    <row r="6254" spans="1:15" ht="29.25" customHeight="1">
      <c r="A6254" s="221" t="s">
        <v>100</v>
      </c>
      <c r="B6254" s="221" t="s">
        <v>794</v>
      </c>
      <c r="C6254" s="222" t="s">
        <v>758</v>
      </c>
      <c r="D6254" s="222" t="s">
        <v>167</v>
      </c>
      <c r="E6254" s="199" t="s">
        <v>171</v>
      </c>
      <c r="F6254" s="200"/>
      <c r="G6254" s="200"/>
      <c r="H6254" s="200"/>
      <c r="I6254" s="200">
        <v>45848</v>
      </c>
      <c r="J6254" s="143">
        <f t="shared" si="97"/>
        <v>45848</v>
      </c>
      <c r="K6254" s="202">
        <v>4</v>
      </c>
      <c r="L6254" s="285" t="s">
        <v>9578</v>
      </c>
      <c r="M6254" s="223"/>
      <c r="N6254" s="203"/>
      <c r="O6254" s="222" t="s">
        <v>326</v>
      </c>
    </row>
    <row r="6255" spans="1:15" ht="29.25" customHeight="1">
      <c r="A6255" s="221" t="s">
        <v>100</v>
      </c>
      <c r="B6255" s="221" t="s">
        <v>794</v>
      </c>
      <c r="C6255" s="222" t="s">
        <v>758</v>
      </c>
      <c r="D6255" s="222" t="s">
        <v>167</v>
      </c>
      <c r="E6255" s="199" t="s">
        <v>163</v>
      </c>
      <c r="F6255" s="200" t="s">
        <v>937</v>
      </c>
      <c r="G6255" s="200" t="s">
        <v>938</v>
      </c>
      <c r="H6255" s="200" t="s">
        <v>4799</v>
      </c>
      <c r="I6255" s="200">
        <v>45848</v>
      </c>
      <c r="J6255" s="143">
        <f t="shared" si="97"/>
        <v>45848</v>
      </c>
      <c r="K6255" s="202">
        <v>5</v>
      </c>
      <c r="L6255" s="284" t="s">
        <v>9579</v>
      </c>
      <c r="M6255" s="223"/>
      <c r="N6255" s="203">
        <v>0</v>
      </c>
      <c r="O6255" s="222" t="s">
        <v>326</v>
      </c>
    </row>
    <row r="6256" spans="1:15" ht="29.25" customHeight="1">
      <c r="A6256" s="221" t="s">
        <v>100</v>
      </c>
      <c r="B6256" s="221" t="s">
        <v>794</v>
      </c>
      <c r="C6256" s="222" t="s">
        <v>758</v>
      </c>
      <c r="D6256" s="222" t="s">
        <v>167</v>
      </c>
      <c r="E6256" s="199" t="s">
        <v>171</v>
      </c>
      <c r="F6256" s="200"/>
      <c r="G6256" s="200"/>
      <c r="H6256" s="200"/>
      <c r="I6256" s="200">
        <v>45849</v>
      </c>
      <c r="J6256" s="143">
        <f t="shared" si="97"/>
        <v>45849</v>
      </c>
      <c r="K6256" s="202">
        <v>3</v>
      </c>
      <c r="L6256" s="285" t="s">
        <v>9580</v>
      </c>
      <c r="M6256" s="223"/>
      <c r="N6256" s="203"/>
      <c r="O6256" s="222" t="s">
        <v>326</v>
      </c>
    </row>
    <row r="6257" spans="1:15" ht="29.25" customHeight="1">
      <c r="A6257" s="221" t="s">
        <v>100</v>
      </c>
      <c r="B6257" s="221" t="s">
        <v>794</v>
      </c>
      <c r="C6257" s="222" t="s">
        <v>758</v>
      </c>
      <c r="D6257" s="222" t="s">
        <v>167</v>
      </c>
      <c r="E6257" s="199" t="s">
        <v>163</v>
      </c>
      <c r="F6257" s="200" t="s">
        <v>937</v>
      </c>
      <c r="G6257" s="200" t="s">
        <v>938</v>
      </c>
      <c r="H6257" s="200" t="s">
        <v>4799</v>
      </c>
      <c r="I6257" s="200">
        <v>45849</v>
      </c>
      <c r="J6257" s="143">
        <f t="shared" si="97"/>
        <v>45849</v>
      </c>
      <c r="K6257" s="202">
        <v>5</v>
      </c>
      <c r="L6257" s="285" t="s">
        <v>9154</v>
      </c>
      <c r="M6257" s="223"/>
      <c r="N6257" s="203">
        <v>0</v>
      </c>
      <c r="O6257" s="222" t="s">
        <v>326</v>
      </c>
    </row>
    <row r="6258" spans="1:15" ht="29.25" customHeight="1">
      <c r="A6258" s="221" t="s">
        <v>100</v>
      </c>
      <c r="B6258" s="221" t="s">
        <v>794</v>
      </c>
      <c r="C6258" s="222" t="s">
        <v>758</v>
      </c>
      <c r="D6258" s="222" t="s">
        <v>167</v>
      </c>
      <c r="E6258" s="199" t="s">
        <v>171</v>
      </c>
      <c r="F6258" s="200"/>
      <c r="G6258" s="200"/>
      <c r="H6258" s="200"/>
      <c r="I6258" s="200">
        <v>45852</v>
      </c>
      <c r="J6258" s="143">
        <f t="shared" si="97"/>
        <v>45852</v>
      </c>
      <c r="K6258" s="202">
        <v>5</v>
      </c>
      <c r="L6258" s="284" t="s">
        <v>9581</v>
      </c>
      <c r="M6258" s="223"/>
      <c r="N6258" s="203"/>
      <c r="O6258" s="222" t="s">
        <v>326</v>
      </c>
    </row>
    <row r="6259" spans="1:15" ht="29.25" customHeight="1">
      <c r="A6259" s="221" t="s">
        <v>100</v>
      </c>
      <c r="B6259" s="221" t="s">
        <v>794</v>
      </c>
      <c r="C6259" s="222" t="s">
        <v>758</v>
      </c>
      <c r="D6259" s="222" t="s">
        <v>167</v>
      </c>
      <c r="E6259" s="199" t="s">
        <v>163</v>
      </c>
      <c r="F6259" s="200" t="s">
        <v>937</v>
      </c>
      <c r="G6259" s="200" t="s">
        <v>938</v>
      </c>
      <c r="H6259" s="200" t="s">
        <v>4799</v>
      </c>
      <c r="I6259" s="200">
        <v>45852</v>
      </c>
      <c r="J6259" s="143">
        <f t="shared" si="97"/>
        <v>45852</v>
      </c>
      <c r="K6259" s="202">
        <v>3</v>
      </c>
      <c r="L6259" s="285" t="s">
        <v>9154</v>
      </c>
      <c r="M6259" s="223"/>
      <c r="N6259" s="203">
        <v>0</v>
      </c>
      <c r="O6259" s="222" t="s">
        <v>326</v>
      </c>
    </row>
    <row r="6260" spans="1:15" ht="29.25" customHeight="1">
      <c r="A6260" s="221" t="s">
        <v>100</v>
      </c>
      <c r="B6260" s="221" t="s">
        <v>794</v>
      </c>
      <c r="C6260" s="222" t="s">
        <v>758</v>
      </c>
      <c r="D6260" s="222" t="s">
        <v>167</v>
      </c>
      <c r="E6260" s="199" t="s">
        <v>171</v>
      </c>
      <c r="F6260" s="200"/>
      <c r="G6260" s="200"/>
      <c r="H6260" s="200"/>
      <c r="I6260" s="200">
        <v>45853</v>
      </c>
      <c r="J6260" s="143">
        <f t="shared" si="97"/>
        <v>45853</v>
      </c>
      <c r="K6260" s="202">
        <v>6</v>
      </c>
      <c r="L6260" s="284" t="s">
        <v>9583</v>
      </c>
      <c r="M6260" s="223"/>
      <c r="N6260" s="203"/>
      <c r="O6260" s="222" t="s">
        <v>326</v>
      </c>
    </row>
    <row r="6261" spans="1:15" ht="29.25" customHeight="1">
      <c r="A6261" s="221" t="s">
        <v>100</v>
      </c>
      <c r="B6261" s="221" t="s">
        <v>794</v>
      </c>
      <c r="C6261" s="222" t="s">
        <v>758</v>
      </c>
      <c r="D6261" s="222" t="s">
        <v>167</v>
      </c>
      <c r="E6261" s="199" t="s">
        <v>163</v>
      </c>
      <c r="F6261" s="200" t="s">
        <v>937</v>
      </c>
      <c r="G6261" s="200" t="s">
        <v>938</v>
      </c>
      <c r="H6261" s="200" t="s">
        <v>91</v>
      </c>
      <c r="I6261" s="200">
        <v>45853</v>
      </c>
      <c r="J6261" s="143">
        <f t="shared" si="97"/>
        <v>45853</v>
      </c>
      <c r="K6261" s="202">
        <v>3</v>
      </c>
      <c r="L6261" s="285" t="s">
        <v>9582</v>
      </c>
      <c r="M6261" s="223"/>
      <c r="N6261" s="203">
        <v>0</v>
      </c>
      <c r="O6261" s="222" t="s">
        <v>326</v>
      </c>
    </row>
    <row r="6262" spans="1:15" ht="29.25" customHeight="1">
      <c r="A6262" s="221" t="s">
        <v>100</v>
      </c>
      <c r="B6262" s="221" t="s">
        <v>794</v>
      </c>
      <c r="C6262" s="222" t="s">
        <v>758</v>
      </c>
      <c r="D6262" s="222" t="s">
        <v>167</v>
      </c>
      <c r="E6262" s="199" t="s">
        <v>171</v>
      </c>
      <c r="F6262" s="200"/>
      <c r="G6262" s="200"/>
      <c r="H6262" s="200"/>
      <c r="I6262" s="200">
        <v>45854</v>
      </c>
      <c r="J6262" s="143">
        <f t="shared" si="97"/>
        <v>45854</v>
      </c>
      <c r="K6262" s="202">
        <v>8</v>
      </c>
      <c r="L6262" s="284" t="s">
        <v>9584</v>
      </c>
      <c r="M6262" s="223"/>
      <c r="N6262" s="203"/>
      <c r="O6262" s="222" t="s">
        <v>326</v>
      </c>
    </row>
    <row r="6263" spans="1:15" ht="29.25" customHeight="1">
      <c r="A6263" s="221" t="s">
        <v>100</v>
      </c>
      <c r="B6263" s="221" t="s">
        <v>794</v>
      </c>
      <c r="C6263" s="222" t="s">
        <v>758</v>
      </c>
      <c r="D6263" s="222" t="s">
        <v>167</v>
      </c>
      <c r="E6263" s="199" t="s">
        <v>163</v>
      </c>
      <c r="F6263" s="200" t="s">
        <v>937</v>
      </c>
      <c r="G6263" s="200" t="s">
        <v>938</v>
      </c>
      <c r="H6263" s="200" t="s">
        <v>4799</v>
      </c>
      <c r="I6263" s="200">
        <v>45855</v>
      </c>
      <c r="J6263" s="143">
        <f t="shared" si="97"/>
        <v>45855</v>
      </c>
      <c r="K6263" s="202">
        <v>8</v>
      </c>
      <c r="L6263" s="284" t="s">
        <v>9932</v>
      </c>
      <c r="M6263" s="223"/>
      <c r="N6263" s="203">
        <v>0</v>
      </c>
      <c r="O6263" s="222" t="s">
        <v>326</v>
      </c>
    </row>
    <row r="6264" spans="1:15" ht="29.25" customHeight="1">
      <c r="A6264" s="221" t="s">
        <v>100</v>
      </c>
      <c r="B6264" s="221" t="s">
        <v>794</v>
      </c>
      <c r="C6264" s="222" t="s">
        <v>758</v>
      </c>
      <c r="D6264" s="222" t="s">
        <v>167</v>
      </c>
      <c r="E6264" s="199" t="s">
        <v>163</v>
      </c>
      <c r="F6264" s="200" t="s">
        <v>937</v>
      </c>
      <c r="G6264" s="200" t="s">
        <v>938</v>
      </c>
      <c r="H6264" s="200" t="s">
        <v>4799</v>
      </c>
      <c r="I6264" s="200">
        <v>45856</v>
      </c>
      <c r="J6264" s="143">
        <f t="shared" si="97"/>
        <v>45856</v>
      </c>
      <c r="K6264" s="202">
        <v>4</v>
      </c>
      <c r="L6264" s="284" t="s">
        <v>9933</v>
      </c>
      <c r="M6264" s="223"/>
      <c r="N6264" s="203">
        <v>0</v>
      </c>
      <c r="O6264" s="222" t="s">
        <v>326</v>
      </c>
    </row>
    <row r="6265" spans="1:15" ht="29.25" customHeight="1">
      <c r="A6265" s="221" t="s">
        <v>100</v>
      </c>
      <c r="B6265" s="221" t="s">
        <v>794</v>
      </c>
      <c r="C6265" s="222" t="s">
        <v>758</v>
      </c>
      <c r="D6265" s="222" t="s">
        <v>167</v>
      </c>
      <c r="E6265" s="199" t="s">
        <v>163</v>
      </c>
      <c r="F6265" s="200" t="s">
        <v>937</v>
      </c>
      <c r="G6265" s="200" t="s">
        <v>938</v>
      </c>
      <c r="H6265" s="200" t="s">
        <v>4799</v>
      </c>
      <c r="I6265" s="200">
        <v>45859</v>
      </c>
      <c r="J6265" s="143">
        <f t="shared" si="97"/>
        <v>45859</v>
      </c>
      <c r="K6265" s="202">
        <v>8</v>
      </c>
      <c r="L6265" s="284" t="s">
        <v>9934</v>
      </c>
      <c r="M6265" s="223"/>
      <c r="N6265" s="203">
        <v>0</v>
      </c>
      <c r="O6265" s="222" t="s">
        <v>326</v>
      </c>
    </row>
    <row r="6266" spans="1:15" ht="29.25" customHeight="1">
      <c r="A6266" s="221" t="s">
        <v>100</v>
      </c>
      <c r="B6266" s="221" t="s">
        <v>794</v>
      </c>
      <c r="C6266" s="222" t="s">
        <v>758</v>
      </c>
      <c r="D6266" s="222" t="s">
        <v>167</v>
      </c>
      <c r="E6266" s="199" t="s">
        <v>163</v>
      </c>
      <c r="F6266" s="200" t="s">
        <v>937</v>
      </c>
      <c r="G6266" s="200" t="s">
        <v>938</v>
      </c>
      <c r="H6266" s="200" t="s">
        <v>4799</v>
      </c>
      <c r="I6266" s="200">
        <v>45860</v>
      </c>
      <c r="J6266" s="143">
        <f t="shared" si="97"/>
        <v>45860</v>
      </c>
      <c r="K6266" s="202">
        <v>8</v>
      </c>
      <c r="L6266" s="284" t="s">
        <v>9935</v>
      </c>
      <c r="M6266" s="223"/>
      <c r="N6266" s="203">
        <v>0</v>
      </c>
      <c r="O6266" s="222" t="s">
        <v>326</v>
      </c>
    </row>
    <row r="6267" spans="1:15" ht="29.25" customHeight="1">
      <c r="A6267" s="221" t="s">
        <v>100</v>
      </c>
      <c r="B6267" s="221" t="s">
        <v>794</v>
      </c>
      <c r="C6267" s="222" t="s">
        <v>758</v>
      </c>
      <c r="D6267" s="222" t="s">
        <v>167</v>
      </c>
      <c r="E6267" s="199" t="s">
        <v>171</v>
      </c>
      <c r="F6267" s="200"/>
      <c r="G6267" s="200"/>
      <c r="H6267" s="200"/>
      <c r="I6267" s="200">
        <v>45861</v>
      </c>
      <c r="J6267" s="143">
        <f t="shared" si="97"/>
        <v>45861</v>
      </c>
      <c r="K6267" s="202">
        <v>8</v>
      </c>
      <c r="L6267" s="284" t="s">
        <v>9936</v>
      </c>
      <c r="M6267" s="223"/>
      <c r="N6267" s="203"/>
      <c r="O6267" s="222" t="s">
        <v>326</v>
      </c>
    </row>
    <row r="6268" spans="1:15" ht="29.25" customHeight="1">
      <c r="A6268" s="221" t="s">
        <v>100</v>
      </c>
      <c r="B6268" s="221" t="s">
        <v>794</v>
      </c>
      <c r="C6268" s="222" t="s">
        <v>758</v>
      </c>
      <c r="D6268" s="222" t="s">
        <v>167</v>
      </c>
      <c r="E6268" s="199" t="s">
        <v>163</v>
      </c>
      <c r="F6268" s="200" t="s">
        <v>937</v>
      </c>
      <c r="G6268" s="200" t="s">
        <v>938</v>
      </c>
      <c r="H6268" s="200" t="s">
        <v>4799</v>
      </c>
      <c r="I6268" s="200">
        <v>45862</v>
      </c>
      <c r="J6268" s="143">
        <f t="shared" si="97"/>
        <v>45862</v>
      </c>
      <c r="K6268" s="202">
        <v>8</v>
      </c>
      <c r="L6268" s="284" t="s">
        <v>9935</v>
      </c>
      <c r="M6268" s="223"/>
      <c r="N6268" s="203">
        <v>0</v>
      </c>
      <c r="O6268" s="222" t="s">
        <v>326</v>
      </c>
    </row>
    <row r="6269" spans="1:15" ht="29.25" customHeight="1">
      <c r="A6269" s="221" t="s">
        <v>100</v>
      </c>
      <c r="B6269" s="221" t="s">
        <v>794</v>
      </c>
      <c r="C6269" s="222" t="s">
        <v>758</v>
      </c>
      <c r="D6269" s="222" t="s">
        <v>167</v>
      </c>
      <c r="E6269" s="199" t="s">
        <v>163</v>
      </c>
      <c r="F6269" s="200" t="s">
        <v>937</v>
      </c>
      <c r="G6269" s="200" t="s">
        <v>938</v>
      </c>
      <c r="H6269" s="200" t="s">
        <v>4799</v>
      </c>
      <c r="I6269" s="200">
        <v>45863</v>
      </c>
      <c r="J6269" s="143">
        <f t="shared" si="97"/>
        <v>45863</v>
      </c>
      <c r="K6269" s="202">
        <v>8</v>
      </c>
      <c r="L6269" s="284" t="s">
        <v>9935</v>
      </c>
      <c r="M6269" s="223"/>
      <c r="N6269" s="203">
        <v>0</v>
      </c>
      <c r="O6269" s="222" t="s">
        <v>326</v>
      </c>
    </row>
    <row r="6270" spans="1:15" ht="29.25" customHeight="1">
      <c r="A6270" s="221" t="s">
        <v>100</v>
      </c>
      <c r="B6270" s="221" t="s">
        <v>794</v>
      </c>
      <c r="C6270" s="222" t="s">
        <v>758</v>
      </c>
      <c r="D6270" s="222" t="s">
        <v>167</v>
      </c>
      <c r="E6270" s="199" t="s">
        <v>171</v>
      </c>
      <c r="F6270" s="200"/>
      <c r="G6270" s="200"/>
      <c r="H6270" s="200"/>
      <c r="I6270" s="200">
        <v>45866</v>
      </c>
      <c r="J6270" s="143">
        <f t="shared" si="97"/>
        <v>45866</v>
      </c>
      <c r="K6270" s="202">
        <v>6</v>
      </c>
      <c r="L6270" s="284" t="s">
        <v>9937</v>
      </c>
      <c r="M6270" s="223"/>
      <c r="N6270" s="203"/>
      <c r="O6270" s="222" t="s">
        <v>326</v>
      </c>
    </row>
    <row r="6271" spans="1:15" ht="29.25" customHeight="1">
      <c r="A6271" s="221" t="s">
        <v>100</v>
      </c>
      <c r="B6271" s="221" t="s">
        <v>794</v>
      </c>
      <c r="C6271" s="222" t="s">
        <v>758</v>
      </c>
      <c r="D6271" s="222" t="s">
        <v>167</v>
      </c>
      <c r="E6271" s="199" t="s">
        <v>163</v>
      </c>
      <c r="F6271" s="200" t="s">
        <v>937</v>
      </c>
      <c r="G6271" s="200" t="s">
        <v>938</v>
      </c>
      <c r="H6271" s="200" t="s">
        <v>4799</v>
      </c>
      <c r="I6271" s="200">
        <v>45866</v>
      </c>
      <c r="J6271" s="143">
        <f t="shared" si="97"/>
        <v>45866</v>
      </c>
      <c r="K6271" s="202">
        <v>3</v>
      </c>
      <c r="L6271" s="284" t="s">
        <v>9938</v>
      </c>
      <c r="M6271" s="223"/>
      <c r="N6271" s="203">
        <v>0</v>
      </c>
      <c r="O6271" s="222" t="s">
        <v>326</v>
      </c>
    </row>
    <row r="6272" spans="1:15" ht="29.25" customHeight="1">
      <c r="A6272" s="221" t="s">
        <v>100</v>
      </c>
      <c r="B6272" s="221" t="s">
        <v>794</v>
      </c>
      <c r="C6272" s="222" t="s">
        <v>758</v>
      </c>
      <c r="D6272" s="222" t="s">
        <v>167</v>
      </c>
      <c r="E6272" s="199" t="s">
        <v>171</v>
      </c>
      <c r="F6272" s="200"/>
      <c r="G6272" s="200"/>
      <c r="H6272" s="200"/>
      <c r="I6272" s="200">
        <v>45867</v>
      </c>
      <c r="J6272" s="143">
        <f t="shared" si="97"/>
        <v>45867</v>
      </c>
      <c r="K6272" s="202">
        <v>2.5</v>
      </c>
      <c r="L6272" s="285" t="s">
        <v>9940</v>
      </c>
      <c r="M6272" s="223"/>
      <c r="N6272" s="203"/>
      <c r="O6272" s="222" t="s">
        <v>326</v>
      </c>
    </row>
    <row r="6273" spans="1:15" ht="29.25" customHeight="1">
      <c r="A6273" s="221" t="s">
        <v>100</v>
      </c>
      <c r="B6273" s="221" t="s">
        <v>794</v>
      </c>
      <c r="C6273" s="222" t="s">
        <v>758</v>
      </c>
      <c r="D6273" s="222" t="s">
        <v>167</v>
      </c>
      <c r="E6273" s="199" t="s">
        <v>163</v>
      </c>
      <c r="F6273" s="200" t="s">
        <v>937</v>
      </c>
      <c r="G6273" s="200" t="s">
        <v>938</v>
      </c>
      <c r="H6273" s="200" t="s">
        <v>4799</v>
      </c>
      <c r="I6273" s="200">
        <v>45867</v>
      </c>
      <c r="J6273" s="143">
        <f t="shared" si="97"/>
        <v>45867</v>
      </c>
      <c r="K6273" s="202">
        <v>6.5</v>
      </c>
      <c r="L6273" s="284" t="s">
        <v>9939</v>
      </c>
      <c r="M6273" s="223"/>
      <c r="N6273" s="203">
        <v>0</v>
      </c>
      <c r="O6273" s="222" t="s">
        <v>326</v>
      </c>
    </row>
    <row r="6274" spans="1:15" ht="29.25" customHeight="1">
      <c r="A6274" s="221" t="s">
        <v>100</v>
      </c>
      <c r="B6274" s="221" t="s">
        <v>794</v>
      </c>
      <c r="C6274" s="222" t="s">
        <v>758</v>
      </c>
      <c r="D6274" s="222" t="s">
        <v>167</v>
      </c>
      <c r="E6274" s="199" t="s">
        <v>163</v>
      </c>
      <c r="F6274" s="200" t="s">
        <v>937</v>
      </c>
      <c r="G6274" s="200" t="s">
        <v>938</v>
      </c>
      <c r="H6274" s="200" t="s">
        <v>616</v>
      </c>
      <c r="I6274" s="200">
        <v>45868</v>
      </c>
      <c r="J6274" s="143">
        <f t="shared" si="97"/>
        <v>45868</v>
      </c>
      <c r="K6274" s="202">
        <v>8</v>
      </c>
      <c r="L6274" s="285" t="s">
        <v>9941</v>
      </c>
      <c r="M6274" s="223"/>
      <c r="N6274" s="203">
        <v>4.1875</v>
      </c>
      <c r="O6274" s="222" t="s">
        <v>968</v>
      </c>
    </row>
    <row r="6275" spans="1:15" ht="29.25" customHeight="1">
      <c r="A6275" s="221" t="s">
        <v>100</v>
      </c>
      <c r="B6275" s="221" t="s">
        <v>794</v>
      </c>
      <c r="C6275" s="222" t="s">
        <v>758</v>
      </c>
      <c r="D6275" s="222" t="s">
        <v>167</v>
      </c>
      <c r="E6275" s="199" t="s">
        <v>178</v>
      </c>
      <c r="F6275" s="200"/>
      <c r="G6275" s="200"/>
      <c r="H6275" s="200"/>
      <c r="I6275" s="200">
        <v>45869</v>
      </c>
      <c r="J6275" s="143">
        <f t="shared" ref="J6275:J6338" si="98">I6275</f>
        <v>45869</v>
      </c>
      <c r="K6275" s="202">
        <v>1</v>
      </c>
      <c r="L6275" s="285" t="s">
        <v>10288</v>
      </c>
      <c r="M6275" s="223"/>
      <c r="N6275" s="203"/>
      <c r="O6275" s="222" t="s">
        <v>326</v>
      </c>
    </row>
    <row r="6276" spans="1:15" ht="29.25" customHeight="1">
      <c r="A6276" s="221" t="s">
        <v>100</v>
      </c>
      <c r="B6276" s="221" t="s">
        <v>794</v>
      </c>
      <c r="C6276" s="222" t="s">
        <v>758</v>
      </c>
      <c r="D6276" s="222" t="s">
        <v>167</v>
      </c>
      <c r="E6276" s="199" t="s">
        <v>171</v>
      </c>
      <c r="F6276" s="200"/>
      <c r="G6276" s="200"/>
      <c r="H6276" s="200"/>
      <c r="I6276" s="200">
        <v>45869</v>
      </c>
      <c r="J6276" s="143">
        <f t="shared" si="98"/>
        <v>45869</v>
      </c>
      <c r="K6276" s="202">
        <v>4</v>
      </c>
      <c r="L6276" s="285" t="s">
        <v>10289</v>
      </c>
      <c r="M6276" s="223"/>
      <c r="N6276" s="203"/>
      <c r="O6276" s="222" t="s">
        <v>326</v>
      </c>
    </row>
    <row r="6277" spans="1:15" ht="29.25" customHeight="1">
      <c r="A6277" s="221" t="s">
        <v>100</v>
      </c>
      <c r="B6277" s="221" t="s">
        <v>794</v>
      </c>
      <c r="C6277" s="222" t="s">
        <v>758</v>
      </c>
      <c r="D6277" s="222" t="s">
        <v>167</v>
      </c>
      <c r="E6277" s="199" t="s">
        <v>163</v>
      </c>
      <c r="F6277" s="200" t="s">
        <v>937</v>
      </c>
      <c r="G6277" s="200" t="s">
        <v>938</v>
      </c>
      <c r="H6277" s="200" t="s">
        <v>616</v>
      </c>
      <c r="I6277" s="200">
        <v>45869</v>
      </c>
      <c r="J6277" s="143">
        <f t="shared" si="98"/>
        <v>45869</v>
      </c>
      <c r="K6277" s="202">
        <v>3</v>
      </c>
      <c r="L6277" s="284" t="s">
        <v>10290</v>
      </c>
      <c r="M6277" s="223"/>
      <c r="N6277" s="203">
        <v>1.2083333333333299</v>
      </c>
      <c r="O6277" s="222" t="s">
        <v>941</v>
      </c>
    </row>
    <row r="6278" spans="1:15" ht="29.25" customHeight="1">
      <c r="A6278" s="221" t="s">
        <v>100</v>
      </c>
      <c r="B6278" s="221" t="s">
        <v>794</v>
      </c>
      <c r="C6278" s="222" t="s">
        <v>758</v>
      </c>
      <c r="D6278" s="222" t="s">
        <v>167</v>
      </c>
      <c r="E6278" s="199" t="s">
        <v>171</v>
      </c>
      <c r="F6278" s="200"/>
      <c r="G6278" s="200"/>
      <c r="H6278" s="200"/>
      <c r="I6278" s="200">
        <v>45870</v>
      </c>
      <c r="J6278" s="143">
        <f t="shared" si="98"/>
        <v>45870</v>
      </c>
      <c r="K6278" s="202">
        <v>2</v>
      </c>
      <c r="L6278" s="285" t="s">
        <v>10289</v>
      </c>
      <c r="M6278" s="223"/>
      <c r="N6278" s="203"/>
      <c r="O6278" s="222" t="s">
        <v>326</v>
      </c>
    </row>
    <row r="6279" spans="1:15" ht="29.25" customHeight="1">
      <c r="A6279" s="221" t="s">
        <v>100</v>
      </c>
      <c r="B6279" s="221" t="s">
        <v>794</v>
      </c>
      <c r="C6279" s="222" t="s">
        <v>758</v>
      </c>
      <c r="D6279" s="222" t="s">
        <v>167</v>
      </c>
      <c r="E6279" s="199" t="s">
        <v>163</v>
      </c>
      <c r="F6279" s="200" t="s">
        <v>937</v>
      </c>
      <c r="G6279" s="200" t="s">
        <v>938</v>
      </c>
      <c r="H6279" s="200" t="s">
        <v>616</v>
      </c>
      <c r="I6279" s="200">
        <v>45870</v>
      </c>
      <c r="J6279" s="143">
        <f t="shared" si="98"/>
        <v>45870</v>
      </c>
      <c r="K6279" s="202">
        <v>6</v>
      </c>
      <c r="L6279" s="285" t="s">
        <v>10291</v>
      </c>
      <c r="M6279" s="223"/>
      <c r="N6279" s="203">
        <v>1.2083333333333299</v>
      </c>
      <c r="O6279" s="222" t="s">
        <v>941</v>
      </c>
    </row>
    <row r="6280" spans="1:15" ht="29.25" customHeight="1">
      <c r="A6280" s="221" t="s">
        <v>100</v>
      </c>
      <c r="B6280" s="221" t="s">
        <v>794</v>
      </c>
      <c r="C6280" s="222" t="s">
        <v>758</v>
      </c>
      <c r="D6280" s="222" t="s">
        <v>167</v>
      </c>
      <c r="E6280" s="199" t="s">
        <v>171</v>
      </c>
      <c r="F6280" s="200"/>
      <c r="G6280" s="200"/>
      <c r="H6280" s="200"/>
      <c r="I6280" s="200">
        <v>45873</v>
      </c>
      <c r="J6280" s="143">
        <f t="shared" si="98"/>
        <v>45873</v>
      </c>
      <c r="K6280" s="202">
        <v>8</v>
      </c>
      <c r="L6280" s="284" t="s">
        <v>10292</v>
      </c>
      <c r="M6280" s="223"/>
      <c r="N6280" s="203"/>
      <c r="O6280" s="222" t="s">
        <v>326</v>
      </c>
    </row>
    <row r="6281" spans="1:15" ht="29.25" customHeight="1">
      <c r="A6281" s="221" t="s">
        <v>100</v>
      </c>
      <c r="B6281" s="221" t="s">
        <v>794</v>
      </c>
      <c r="C6281" s="222" t="s">
        <v>758</v>
      </c>
      <c r="D6281" s="222" t="s">
        <v>167</v>
      </c>
      <c r="E6281" s="199" t="s">
        <v>171</v>
      </c>
      <c r="F6281" s="200"/>
      <c r="G6281" s="200"/>
      <c r="H6281" s="200"/>
      <c r="I6281" s="200">
        <v>45874</v>
      </c>
      <c r="J6281" s="143">
        <f t="shared" si="98"/>
        <v>45874</v>
      </c>
      <c r="K6281" s="202">
        <v>8</v>
      </c>
      <c r="L6281" s="284" t="s">
        <v>10293</v>
      </c>
      <c r="M6281" s="223"/>
      <c r="N6281" s="203"/>
      <c r="O6281" s="222" t="s">
        <v>326</v>
      </c>
    </row>
    <row r="6282" spans="1:15" ht="29.25" customHeight="1">
      <c r="A6282" s="221" t="s">
        <v>100</v>
      </c>
      <c r="B6282" s="221" t="s">
        <v>794</v>
      </c>
      <c r="C6282" s="222" t="s">
        <v>758</v>
      </c>
      <c r="D6282" s="222" t="s">
        <v>167</v>
      </c>
      <c r="E6282" s="199" t="s">
        <v>171</v>
      </c>
      <c r="F6282" s="200"/>
      <c r="G6282" s="200"/>
      <c r="H6282" s="200"/>
      <c r="I6282" s="200">
        <v>45875</v>
      </c>
      <c r="J6282" s="143">
        <f t="shared" si="98"/>
        <v>45875</v>
      </c>
      <c r="K6282" s="202">
        <v>6</v>
      </c>
      <c r="L6282" s="284" t="s">
        <v>10295</v>
      </c>
      <c r="M6282" s="223"/>
      <c r="N6282" s="203"/>
      <c r="O6282" s="222" t="s">
        <v>326</v>
      </c>
    </row>
    <row r="6283" spans="1:15" ht="29.25" customHeight="1">
      <c r="A6283" s="221" t="s">
        <v>100</v>
      </c>
      <c r="B6283" s="221" t="s">
        <v>794</v>
      </c>
      <c r="C6283" s="222" t="s">
        <v>758</v>
      </c>
      <c r="D6283" s="222" t="s">
        <v>167</v>
      </c>
      <c r="E6283" s="199" t="s">
        <v>163</v>
      </c>
      <c r="F6283" s="200" t="s">
        <v>937</v>
      </c>
      <c r="G6283" s="200" t="s">
        <v>938</v>
      </c>
      <c r="H6283" s="200" t="s">
        <v>4799</v>
      </c>
      <c r="I6283" s="200">
        <v>45875</v>
      </c>
      <c r="J6283" s="143">
        <f t="shared" si="98"/>
        <v>45875</v>
      </c>
      <c r="K6283" s="202">
        <v>2</v>
      </c>
      <c r="L6283" s="285" t="s">
        <v>10294</v>
      </c>
      <c r="M6283" s="223"/>
      <c r="N6283" s="203">
        <v>0</v>
      </c>
      <c r="O6283" s="222" t="s">
        <v>326</v>
      </c>
    </row>
    <row r="6284" spans="1:15" ht="29.25" customHeight="1">
      <c r="A6284" s="221" t="s">
        <v>100</v>
      </c>
      <c r="B6284" s="221" t="s">
        <v>794</v>
      </c>
      <c r="C6284" s="222" t="s">
        <v>758</v>
      </c>
      <c r="D6284" s="222" t="s">
        <v>167</v>
      </c>
      <c r="E6284" s="199" t="s">
        <v>171</v>
      </c>
      <c r="F6284" s="200"/>
      <c r="G6284" s="200"/>
      <c r="H6284" s="200"/>
      <c r="I6284" s="200">
        <v>45876</v>
      </c>
      <c r="J6284" s="143">
        <f t="shared" si="98"/>
        <v>45876</v>
      </c>
      <c r="K6284" s="202">
        <v>8</v>
      </c>
      <c r="L6284" s="284" t="s">
        <v>10493</v>
      </c>
      <c r="M6284" s="223"/>
      <c r="N6284" s="203"/>
      <c r="O6284" s="222" t="s">
        <v>326</v>
      </c>
    </row>
    <row r="6285" spans="1:15" ht="29.25" customHeight="1">
      <c r="A6285" s="221" t="s">
        <v>100</v>
      </c>
      <c r="B6285" s="221" t="s">
        <v>794</v>
      </c>
      <c r="C6285" s="222" t="s">
        <v>758</v>
      </c>
      <c r="D6285" s="222" t="s">
        <v>167</v>
      </c>
      <c r="E6285" s="199" t="s">
        <v>171</v>
      </c>
      <c r="F6285" s="200"/>
      <c r="G6285" s="200"/>
      <c r="H6285" s="200"/>
      <c r="I6285" s="200">
        <v>45877</v>
      </c>
      <c r="J6285" s="143">
        <f t="shared" si="98"/>
        <v>45877</v>
      </c>
      <c r="K6285" s="202">
        <v>8</v>
      </c>
      <c r="L6285" s="285" t="s">
        <v>10494</v>
      </c>
      <c r="M6285" s="223"/>
      <c r="N6285" s="203"/>
      <c r="O6285" s="222" t="s">
        <v>326</v>
      </c>
    </row>
    <row r="6286" spans="1:15" ht="29.25" customHeight="1">
      <c r="A6286" s="221" t="s">
        <v>100</v>
      </c>
      <c r="B6286" s="221" t="s">
        <v>794</v>
      </c>
      <c r="C6286" s="222" t="s">
        <v>758</v>
      </c>
      <c r="D6286" s="222" t="s">
        <v>167</v>
      </c>
      <c r="E6286" s="199" t="s">
        <v>163</v>
      </c>
      <c r="F6286" s="200" t="s">
        <v>937</v>
      </c>
      <c r="G6286" s="200" t="s">
        <v>938</v>
      </c>
      <c r="H6286" s="200"/>
      <c r="I6286" s="200">
        <v>45880</v>
      </c>
      <c r="J6286" s="143">
        <f t="shared" si="98"/>
        <v>45880</v>
      </c>
      <c r="K6286" s="202">
        <v>4</v>
      </c>
      <c r="L6286" s="284" t="s">
        <v>10495</v>
      </c>
      <c r="M6286" s="223"/>
      <c r="N6286" s="203"/>
      <c r="O6286" s="222" t="s">
        <v>326</v>
      </c>
    </row>
    <row r="6287" spans="1:15" ht="29.25" customHeight="1">
      <c r="A6287" s="221" t="s">
        <v>100</v>
      </c>
      <c r="B6287" s="221" t="s">
        <v>794</v>
      </c>
      <c r="C6287" s="222" t="s">
        <v>758</v>
      </c>
      <c r="D6287" s="222" t="s">
        <v>167</v>
      </c>
      <c r="E6287" s="199" t="s">
        <v>171</v>
      </c>
      <c r="F6287" s="200"/>
      <c r="G6287" s="200"/>
      <c r="H6287" s="200"/>
      <c r="I6287" s="200">
        <v>45880</v>
      </c>
      <c r="J6287" s="143">
        <f t="shared" si="98"/>
        <v>45880</v>
      </c>
      <c r="K6287" s="202">
        <v>4</v>
      </c>
      <c r="L6287" s="284" t="s">
        <v>10496</v>
      </c>
      <c r="M6287" s="223"/>
      <c r="N6287" s="203"/>
      <c r="O6287" s="222" t="s">
        <v>326</v>
      </c>
    </row>
    <row r="6288" spans="1:15" ht="29.25" customHeight="1">
      <c r="A6288" s="221" t="s">
        <v>100</v>
      </c>
      <c r="B6288" s="221" t="s">
        <v>794</v>
      </c>
      <c r="C6288" s="222" t="s">
        <v>758</v>
      </c>
      <c r="D6288" s="222" t="s">
        <v>167</v>
      </c>
      <c r="E6288" s="199" t="s">
        <v>171</v>
      </c>
      <c r="F6288" s="200"/>
      <c r="G6288" s="200"/>
      <c r="H6288" s="200"/>
      <c r="I6288" s="200">
        <v>45881</v>
      </c>
      <c r="J6288" s="143">
        <f t="shared" si="98"/>
        <v>45881</v>
      </c>
      <c r="K6288" s="202">
        <v>8</v>
      </c>
      <c r="L6288" s="284" t="s">
        <v>10497</v>
      </c>
      <c r="M6288" s="223"/>
      <c r="N6288" s="203"/>
      <c r="O6288" s="222" t="s">
        <v>326</v>
      </c>
    </row>
    <row r="6289" spans="1:15" ht="29.25" customHeight="1">
      <c r="A6289" s="221" t="s">
        <v>100</v>
      </c>
      <c r="B6289" s="221" t="s">
        <v>794</v>
      </c>
      <c r="C6289" s="222" t="s">
        <v>758</v>
      </c>
      <c r="D6289" s="222" t="s">
        <v>167</v>
      </c>
      <c r="E6289" s="199" t="s">
        <v>163</v>
      </c>
      <c r="F6289" s="200" t="s">
        <v>937</v>
      </c>
      <c r="G6289" s="200" t="s">
        <v>938</v>
      </c>
      <c r="H6289" s="200" t="s">
        <v>487</v>
      </c>
      <c r="I6289" s="200">
        <v>45882</v>
      </c>
      <c r="J6289" s="143">
        <f t="shared" si="98"/>
        <v>45882</v>
      </c>
      <c r="K6289" s="202">
        <v>8</v>
      </c>
      <c r="L6289" s="284" t="s">
        <v>10498</v>
      </c>
      <c r="M6289" s="223"/>
      <c r="N6289" s="203">
        <v>14.3125</v>
      </c>
      <c r="O6289" s="222" t="s">
        <v>942</v>
      </c>
    </row>
    <row r="6290" spans="1:15" ht="29.25" customHeight="1">
      <c r="A6290" s="221" t="s">
        <v>100</v>
      </c>
      <c r="B6290" s="221" t="s">
        <v>794</v>
      </c>
      <c r="C6290" s="222" t="s">
        <v>758</v>
      </c>
      <c r="D6290" s="222" t="s">
        <v>167</v>
      </c>
      <c r="E6290" s="199" t="s">
        <v>171</v>
      </c>
      <c r="F6290" s="200"/>
      <c r="G6290" s="200"/>
      <c r="H6290" s="200"/>
      <c r="I6290" s="200">
        <v>45883</v>
      </c>
      <c r="J6290" s="143">
        <f t="shared" si="98"/>
        <v>45883</v>
      </c>
      <c r="K6290" s="202">
        <v>2</v>
      </c>
      <c r="L6290" s="284" t="s">
        <v>10496</v>
      </c>
      <c r="M6290" s="223"/>
      <c r="N6290" s="203"/>
      <c r="O6290" s="222" t="s">
        <v>326</v>
      </c>
    </row>
    <row r="6291" spans="1:15" ht="29.25" customHeight="1">
      <c r="A6291" s="221" t="s">
        <v>100</v>
      </c>
      <c r="B6291" s="221" t="s">
        <v>794</v>
      </c>
      <c r="C6291" s="222" t="s">
        <v>758</v>
      </c>
      <c r="D6291" s="222" t="s">
        <v>167</v>
      </c>
      <c r="E6291" s="199" t="s">
        <v>163</v>
      </c>
      <c r="F6291" s="200" t="s">
        <v>937</v>
      </c>
      <c r="G6291" s="200" t="s">
        <v>938</v>
      </c>
      <c r="H6291" s="200" t="s">
        <v>4783</v>
      </c>
      <c r="I6291" s="200">
        <v>45883</v>
      </c>
      <c r="J6291" s="143">
        <f t="shared" si="98"/>
        <v>45883</v>
      </c>
      <c r="K6291" s="202">
        <v>6</v>
      </c>
      <c r="L6291" s="284" t="s">
        <v>10669</v>
      </c>
      <c r="M6291" s="223"/>
      <c r="N6291" s="203">
        <v>18.78125</v>
      </c>
      <c r="O6291" s="222" t="s">
        <v>942</v>
      </c>
    </row>
    <row r="6292" spans="1:15" ht="29.25" customHeight="1">
      <c r="A6292" s="221" t="s">
        <v>100</v>
      </c>
      <c r="B6292" s="221" t="s">
        <v>794</v>
      </c>
      <c r="C6292" s="222" t="s">
        <v>758</v>
      </c>
      <c r="D6292" s="222" t="s">
        <v>167</v>
      </c>
      <c r="E6292" s="199" t="s">
        <v>171</v>
      </c>
      <c r="F6292" s="200"/>
      <c r="G6292" s="200"/>
      <c r="H6292" s="200"/>
      <c r="I6292" s="200">
        <v>45884</v>
      </c>
      <c r="J6292" s="143">
        <f t="shared" si="98"/>
        <v>45884</v>
      </c>
      <c r="K6292" s="202">
        <v>3</v>
      </c>
      <c r="L6292" s="284" t="s">
        <v>10671</v>
      </c>
      <c r="M6292" s="223"/>
      <c r="N6292" s="203"/>
      <c r="O6292" s="222" t="s">
        <v>326</v>
      </c>
    </row>
    <row r="6293" spans="1:15" ht="29.25" customHeight="1">
      <c r="A6293" s="221" t="s">
        <v>100</v>
      </c>
      <c r="B6293" s="221" t="s">
        <v>794</v>
      </c>
      <c r="C6293" s="222" t="s">
        <v>758</v>
      </c>
      <c r="D6293" s="222" t="s">
        <v>167</v>
      </c>
      <c r="E6293" s="199" t="s">
        <v>163</v>
      </c>
      <c r="F6293" s="200" t="s">
        <v>937</v>
      </c>
      <c r="G6293" s="200" t="s">
        <v>938</v>
      </c>
      <c r="H6293" s="200" t="s">
        <v>487</v>
      </c>
      <c r="I6293" s="200">
        <v>45884</v>
      </c>
      <c r="J6293" s="143">
        <f t="shared" si="98"/>
        <v>45884</v>
      </c>
      <c r="K6293" s="202">
        <v>5</v>
      </c>
      <c r="L6293" s="285" t="s">
        <v>10670</v>
      </c>
      <c r="M6293" s="223"/>
      <c r="N6293" s="203">
        <v>0</v>
      </c>
      <c r="O6293" s="222" t="s">
        <v>326</v>
      </c>
    </row>
    <row r="6294" spans="1:15" ht="29.25" customHeight="1">
      <c r="A6294" s="221" t="s">
        <v>100</v>
      </c>
      <c r="B6294" s="221" t="s">
        <v>794</v>
      </c>
      <c r="C6294" s="222" t="s">
        <v>758</v>
      </c>
      <c r="D6294" s="222" t="s">
        <v>167</v>
      </c>
      <c r="E6294" s="199" t="s">
        <v>171</v>
      </c>
      <c r="F6294" s="200"/>
      <c r="G6294" s="200"/>
      <c r="H6294" s="200"/>
      <c r="I6294" s="200">
        <v>45887</v>
      </c>
      <c r="J6294" s="143">
        <f t="shared" si="98"/>
        <v>45887</v>
      </c>
      <c r="K6294" s="202">
        <v>5</v>
      </c>
      <c r="L6294" s="284" t="s">
        <v>10673</v>
      </c>
      <c r="M6294" s="223"/>
      <c r="N6294" s="203"/>
      <c r="O6294" s="222" t="s">
        <v>326</v>
      </c>
    </row>
    <row r="6295" spans="1:15" ht="29.25" customHeight="1">
      <c r="A6295" s="221" t="s">
        <v>100</v>
      </c>
      <c r="B6295" s="221" t="s">
        <v>794</v>
      </c>
      <c r="C6295" s="222" t="s">
        <v>758</v>
      </c>
      <c r="D6295" s="222" t="s">
        <v>167</v>
      </c>
      <c r="E6295" s="199" t="s">
        <v>163</v>
      </c>
      <c r="F6295" s="200" t="s">
        <v>937</v>
      </c>
      <c r="G6295" s="200" t="s">
        <v>938</v>
      </c>
      <c r="H6295" s="200" t="s">
        <v>487</v>
      </c>
      <c r="I6295" s="200">
        <v>45887</v>
      </c>
      <c r="J6295" s="143">
        <f t="shared" si="98"/>
        <v>45887</v>
      </c>
      <c r="K6295" s="202">
        <v>3</v>
      </c>
      <c r="L6295" s="285" t="s">
        <v>10672</v>
      </c>
      <c r="M6295" s="223"/>
      <c r="N6295" s="203">
        <v>0</v>
      </c>
      <c r="O6295" s="222" t="s">
        <v>326</v>
      </c>
    </row>
    <row r="6296" spans="1:15" ht="29.25" customHeight="1">
      <c r="A6296" s="221" t="s">
        <v>100</v>
      </c>
      <c r="B6296" s="221" t="s">
        <v>794</v>
      </c>
      <c r="C6296" s="222" t="s">
        <v>758</v>
      </c>
      <c r="D6296" s="222" t="s">
        <v>167</v>
      </c>
      <c r="E6296" s="199" t="s">
        <v>171</v>
      </c>
      <c r="F6296" s="200"/>
      <c r="G6296" s="200"/>
      <c r="H6296" s="200"/>
      <c r="I6296" s="200">
        <v>45888</v>
      </c>
      <c r="J6296" s="143">
        <f t="shared" si="98"/>
        <v>45888</v>
      </c>
      <c r="K6296" s="202">
        <v>3</v>
      </c>
      <c r="L6296" s="285" t="s">
        <v>10675</v>
      </c>
      <c r="M6296" s="223"/>
      <c r="N6296" s="203"/>
      <c r="O6296" s="222" t="s">
        <v>326</v>
      </c>
    </row>
    <row r="6297" spans="1:15" ht="29.25" customHeight="1">
      <c r="A6297" s="221" t="s">
        <v>100</v>
      </c>
      <c r="B6297" s="221" t="s">
        <v>794</v>
      </c>
      <c r="C6297" s="222" t="s">
        <v>758</v>
      </c>
      <c r="D6297" s="222" t="s">
        <v>167</v>
      </c>
      <c r="E6297" s="199" t="s">
        <v>163</v>
      </c>
      <c r="F6297" s="200" t="s">
        <v>937</v>
      </c>
      <c r="G6297" s="200" t="s">
        <v>938</v>
      </c>
      <c r="H6297" s="200" t="s">
        <v>487</v>
      </c>
      <c r="I6297" s="200">
        <v>45888</v>
      </c>
      <c r="J6297" s="143">
        <f t="shared" si="98"/>
        <v>45888</v>
      </c>
      <c r="K6297" s="202">
        <v>1</v>
      </c>
      <c r="L6297" s="285" t="s">
        <v>10676</v>
      </c>
      <c r="M6297" s="223"/>
      <c r="N6297" s="203">
        <v>0</v>
      </c>
      <c r="O6297" s="222" t="s">
        <v>326</v>
      </c>
    </row>
    <row r="6298" spans="1:15" ht="29.25" customHeight="1">
      <c r="A6298" s="221" t="s">
        <v>100</v>
      </c>
      <c r="B6298" s="221" t="s">
        <v>794</v>
      </c>
      <c r="C6298" s="222" t="s">
        <v>758</v>
      </c>
      <c r="D6298" s="222" t="s">
        <v>167</v>
      </c>
      <c r="E6298" s="199" t="s">
        <v>163</v>
      </c>
      <c r="F6298" s="200" t="s">
        <v>8347</v>
      </c>
      <c r="G6298" s="200" t="s">
        <v>8348</v>
      </c>
      <c r="H6298" s="200" t="s">
        <v>9287</v>
      </c>
      <c r="I6298" s="200">
        <v>45888</v>
      </c>
      <c r="J6298" s="143">
        <f t="shared" si="98"/>
        <v>45888</v>
      </c>
      <c r="K6298" s="202">
        <v>4</v>
      </c>
      <c r="L6298" s="284" t="s">
        <v>10674</v>
      </c>
      <c r="M6298" s="223"/>
      <c r="N6298" s="203">
        <v>3.7642857142857098</v>
      </c>
      <c r="O6298" s="222" t="s">
        <v>971</v>
      </c>
    </row>
    <row r="6299" spans="1:15" ht="29.25" customHeight="1">
      <c r="A6299" s="221" t="s">
        <v>100</v>
      </c>
      <c r="B6299" s="221" t="s">
        <v>794</v>
      </c>
      <c r="C6299" s="222" t="s">
        <v>758</v>
      </c>
      <c r="D6299" s="222" t="s">
        <v>167</v>
      </c>
      <c r="E6299" s="199" t="s">
        <v>171</v>
      </c>
      <c r="F6299" s="200"/>
      <c r="G6299" s="200"/>
      <c r="H6299" s="200"/>
      <c r="I6299" s="200">
        <v>45889</v>
      </c>
      <c r="J6299" s="143">
        <f t="shared" si="98"/>
        <v>45889</v>
      </c>
      <c r="K6299" s="202">
        <v>5</v>
      </c>
      <c r="L6299" s="284" t="s">
        <v>10677</v>
      </c>
      <c r="M6299" s="223"/>
      <c r="N6299" s="203"/>
      <c r="O6299" s="222" t="s">
        <v>326</v>
      </c>
    </row>
    <row r="6300" spans="1:15" ht="29.25" customHeight="1">
      <c r="A6300" s="221" t="s">
        <v>100</v>
      </c>
      <c r="B6300" s="221" t="s">
        <v>794</v>
      </c>
      <c r="C6300" s="222" t="s">
        <v>758</v>
      </c>
      <c r="D6300" s="222" t="s">
        <v>167</v>
      </c>
      <c r="E6300" s="199" t="s">
        <v>163</v>
      </c>
      <c r="F6300" s="200" t="s">
        <v>8347</v>
      </c>
      <c r="G6300" s="200" t="s">
        <v>8348</v>
      </c>
      <c r="H6300" s="200" t="s">
        <v>9287</v>
      </c>
      <c r="I6300" s="200">
        <v>45889</v>
      </c>
      <c r="J6300" s="143">
        <f t="shared" si="98"/>
        <v>45889</v>
      </c>
      <c r="K6300" s="202">
        <v>3</v>
      </c>
      <c r="L6300" s="284" t="s">
        <v>10674</v>
      </c>
      <c r="M6300" s="223"/>
      <c r="N6300" s="203">
        <v>3.7642857142857098</v>
      </c>
      <c r="O6300" s="222" t="s">
        <v>971</v>
      </c>
    </row>
    <row r="6301" spans="1:15" ht="29.25" customHeight="1">
      <c r="A6301" s="221" t="s">
        <v>100</v>
      </c>
      <c r="B6301" s="221" t="s">
        <v>794</v>
      </c>
      <c r="C6301" s="222" t="s">
        <v>758</v>
      </c>
      <c r="D6301" s="222" t="s">
        <v>167</v>
      </c>
      <c r="E6301" s="199" t="s">
        <v>171</v>
      </c>
      <c r="F6301" s="200"/>
      <c r="G6301" s="200"/>
      <c r="H6301" s="200"/>
      <c r="I6301" s="200">
        <v>45890</v>
      </c>
      <c r="J6301" s="143">
        <f t="shared" si="98"/>
        <v>45890</v>
      </c>
      <c r="K6301" s="202">
        <v>4</v>
      </c>
      <c r="L6301" s="284" t="s">
        <v>10496</v>
      </c>
      <c r="M6301" s="223"/>
      <c r="N6301" s="203"/>
      <c r="O6301" s="222" t="s">
        <v>326</v>
      </c>
    </row>
    <row r="6302" spans="1:15" ht="29.25" customHeight="1">
      <c r="A6302" s="221" t="s">
        <v>100</v>
      </c>
      <c r="B6302" s="221" t="s">
        <v>794</v>
      </c>
      <c r="C6302" s="222" t="s">
        <v>758</v>
      </c>
      <c r="D6302" s="222" t="s">
        <v>167</v>
      </c>
      <c r="E6302" s="199" t="s">
        <v>163</v>
      </c>
      <c r="F6302" s="200" t="s">
        <v>8347</v>
      </c>
      <c r="G6302" s="200" t="s">
        <v>8348</v>
      </c>
      <c r="H6302" s="200" t="s">
        <v>9287</v>
      </c>
      <c r="I6302" s="200">
        <v>45890</v>
      </c>
      <c r="J6302" s="143">
        <f t="shared" si="98"/>
        <v>45890</v>
      </c>
      <c r="K6302" s="202">
        <v>4</v>
      </c>
      <c r="L6302" s="284" t="s">
        <v>10674</v>
      </c>
      <c r="M6302" s="223"/>
      <c r="N6302" s="203">
        <v>3.7642857142857098</v>
      </c>
      <c r="O6302" s="222" t="s">
        <v>971</v>
      </c>
    </row>
    <row r="6303" spans="1:15" ht="29.25" customHeight="1">
      <c r="A6303" s="221" t="s">
        <v>100</v>
      </c>
      <c r="B6303" s="221" t="s">
        <v>794</v>
      </c>
      <c r="C6303" s="222" t="s">
        <v>758</v>
      </c>
      <c r="D6303" s="222" t="s">
        <v>167</v>
      </c>
      <c r="E6303" s="199" t="s">
        <v>165</v>
      </c>
      <c r="F6303" s="200"/>
      <c r="G6303" s="200"/>
      <c r="H6303" s="200"/>
      <c r="I6303" s="200">
        <v>45891</v>
      </c>
      <c r="J6303" s="143">
        <f t="shared" si="98"/>
        <v>45891</v>
      </c>
      <c r="K6303" s="202">
        <v>8</v>
      </c>
      <c r="L6303" s="285" t="s">
        <v>170</v>
      </c>
      <c r="M6303" s="223"/>
      <c r="N6303" s="203"/>
      <c r="O6303" s="222" t="s">
        <v>326</v>
      </c>
    </row>
    <row r="6304" spans="1:15" ht="29.25" customHeight="1">
      <c r="A6304" s="221" t="s">
        <v>100</v>
      </c>
      <c r="B6304" s="221" t="s">
        <v>794</v>
      </c>
      <c r="C6304" s="222" t="s">
        <v>758</v>
      </c>
      <c r="D6304" s="222" t="s">
        <v>167</v>
      </c>
      <c r="E6304" s="199" t="s">
        <v>171</v>
      </c>
      <c r="F6304" s="200"/>
      <c r="G6304" s="200"/>
      <c r="H6304" s="200"/>
      <c r="I6304" s="200">
        <v>45894</v>
      </c>
      <c r="J6304" s="143">
        <f t="shared" si="98"/>
        <v>45894</v>
      </c>
      <c r="K6304" s="202">
        <v>2</v>
      </c>
      <c r="L6304" s="284" t="s">
        <v>10496</v>
      </c>
      <c r="M6304" s="223"/>
      <c r="N6304" s="203"/>
      <c r="O6304" s="222" t="s">
        <v>326</v>
      </c>
    </row>
    <row r="6305" spans="1:15" ht="29.25" customHeight="1">
      <c r="A6305" s="221" t="s">
        <v>100</v>
      </c>
      <c r="B6305" s="221" t="s">
        <v>794</v>
      </c>
      <c r="C6305" s="222" t="s">
        <v>758</v>
      </c>
      <c r="D6305" s="222" t="s">
        <v>167</v>
      </c>
      <c r="E6305" s="199" t="s">
        <v>178</v>
      </c>
      <c r="F6305" s="200"/>
      <c r="G6305" s="200"/>
      <c r="H6305" s="200"/>
      <c r="I6305" s="200">
        <v>45894</v>
      </c>
      <c r="J6305" s="143">
        <f t="shared" si="98"/>
        <v>45894</v>
      </c>
      <c r="K6305" s="202">
        <v>2</v>
      </c>
      <c r="L6305" s="285" t="s">
        <v>10906</v>
      </c>
      <c r="M6305" s="223"/>
      <c r="N6305" s="203"/>
      <c r="O6305" s="222" t="s">
        <v>326</v>
      </c>
    </row>
    <row r="6306" spans="1:15" ht="29.25" customHeight="1">
      <c r="A6306" s="221" t="s">
        <v>100</v>
      </c>
      <c r="B6306" s="221" t="s">
        <v>794</v>
      </c>
      <c r="C6306" s="222" t="s">
        <v>758</v>
      </c>
      <c r="D6306" s="222" t="s">
        <v>167</v>
      </c>
      <c r="E6306" s="199" t="s">
        <v>163</v>
      </c>
      <c r="F6306" s="200" t="s">
        <v>937</v>
      </c>
      <c r="G6306" s="200" t="s">
        <v>938</v>
      </c>
      <c r="H6306" s="200" t="s">
        <v>487</v>
      </c>
      <c r="I6306" s="200">
        <v>45894</v>
      </c>
      <c r="J6306" s="143">
        <f t="shared" si="98"/>
        <v>45894</v>
      </c>
      <c r="K6306" s="202">
        <v>4</v>
      </c>
      <c r="L6306" s="284" t="s">
        <v>10905</v>
      </c>
      <c r="M6306" s="223"/>
      <c r="N6306" s="203">
        <v>0</v>
      </c>
      <c r="O6306" s="222" t="s">
        <v>326</v>
      </c>
    </row>
    <row r="6307" spans="1:15" ht="29.25" customHeight="1">
      <c r="A6307" s="221" t="s">
        <v>100</v>
      </c>
      <c r="B6307" s="221" t="s">
        <v>794</v>
      </c>
      <c r="C6307" s="222" t="s">
        <v>758</v>
      </c>
      <c r="D6307" s="222" t="s">
        <v>167</v>
      </c>
      <c r="E6307" s="199" t="s">
        <v>171</v>
      </c>
      <c r="F6307" s="200"/>
      <c r="G6307" s="200"/>
      <c r="H6307" s="200"/>
      <c r="I6307" s="200">
        <v>45895</v>
      </c>
      <c r="J6307" s="143">
        <f t="shared" si="98"/>
        <v>45895</v>
      </c>
      <c r="K6307" s="202">
        <v>8</v>
      </c>
      <c r="L6307" s="284" t="s">
        <v>10907</v>
      </c>
      <c r="M6307" s="223"/>
      <c r="N6307" s="203"/>
      <c r="O6307" s="222" t="s">
        <v>326</v>
      </c>
    </row>
    <row r="6308" spans="1:15" ht="29.25" customHeight="1">
      <c r="A6308" s="221" t="s">
        <v>100</v>
      </c>
      <c r="B6308" s="221" t="s">
        <v>794</v>
      </c>
      <c r="C6308" s="222" t="s">
        <v>758</v>
      </c>
      <c r="D6308" s="222" t="s">
        <v>167</v>
      </c>
      <c r="E6308" s="199" t="s">
        <v>178</v>
      </c>
      <c r="F6308" s="200"/>
      <c r="G6308" s="200"/>
      <c r="H6308" s="200"/>
      <c r="I6308" s="200">
        <v>45896</v>
      </c>
      <c r="J6308" s="143">
        <f t="shared" si="98"/>
        <v>45896</v>
      </c>
      <c r="K6308" s="202">
        <v>3</v>
      </c>
      <c r="L6308" s="284" t="s">
        <v>10908</v>
      </c>
      <c r="M6308" s="223"/>
      <c r="N6308" s="203"/>
      <c r="O6308" s="222" t="s">
        <v>326</v>
      </c>
    </row>
    <row r="6309" spans="1:15" ht="29.25" customHeight="1">
      <c r="A6309" s="221" t="s">
        <v>100</v>
      </c>
      <c r="B6309" s="221" t="s">
        <v>794</v>
      </c>
      <c r="C6309" s="222" t="s">
        <v>758</v>
      </c>
      <c r="D6309" s="222" t="s">
        <v>167</v>
      </c>
      <c r="E6309" s="199" t="s">
        <v>163</v>
      </c>
      <c r="F6309" s="200" t="s">
        <v>8347</v>
      </c>
      <c r="G6309" s="200" t="s">
        <v>8348</v>
      </c>
      <c r="H6309" s="200" t="s">
        <v>9287</v>
      </c>
      <c r="I6309" s="200">
        <v>45896</v>
      </c>
      <c r="J6309" s="143">
        <f t="shared" si="98"/>
        <v>45896</v>
      </c>
      <c r="K6309" s="202">
        <v>5</v>
      </c>
      <c r="L6309" s="284" t="s">
        <v>10674</v>
      </c>
      <c r="M6309" s="223"/>
      <c r="N6309" s="203">
        <v>3.7642857142857098</v>
      </c>
      <c r="O6309" s="222" t="s">
        <v>971</v>
      </c>
    </row>
    <row r="6310" spans="1:15" ht="29.25" customHeight="1">
      <c r="A6310" s="221" t="s">
        <v>100</v>
      </c>
      <c r="B6310" s="221" t="s">
        <v>794</v>
      </c>
      <c r="C6310" s="222" t="s">
        <v>758</v>
      </c>
      <c r="D6310" s="222" t="s">
        <v>167</v>
      </c>
      <c r="E6310" s="199" t="s">
        <v>171</v>
      </c>
      <c r="F6310" s="200"/>
      <c r="G6310" s="200"/>
      <c r="H6310" s="200"/>
      <c r="I6310" s="200">
        <v>45897</v>
      </c>
      <c r="J6310" s="143">
        <f t="shared" si="98"/>
        <v>45897</v>
      </c>
      <c r="K6310" s="202">
        <v>5</v>
      </c>
      <c r="L6310" s="284" t="s">
        <v>10496</v>
      </c>
      <c r="M6310" s="223"/>
      <c r="N6310" s="203"/>
      <c r="O6310" s="222" t="s">
        <v>326</v>
      </c>
    </row>
    <row r="6311" spans="1:15" ht="29.25" customHeight="1">
      <c r="A6311" s="221" t="s">
        <v>100</v>
      </c>
      <c r="B6311" s="221" t="s">
        <v>794</v>
      </c>
      <c r="C6311" s="222" t="s">
        <v>758</v>
      </c>
      <c r="D6311" s="222" t="s">
        <v>167</v>
      </c>
      <c r="E6311" s="199" t="s">
        <v>178</v>
      </c>
      <c r="F6311" s="200"/>
      <c r="G6311" s="200"/>
      <c r="H6311" s="200"/>
      <c r="I6311" s="200">
        <v>45897</v>
      </c>
      <c r="J6311" s="143">
        <f t="shared" si="98"/>
        <v>45897</v>
      </c>
      <c r="K6311" s="202">
        <v>3</v>
      </c>
      <c r="L6311" s="284" t="s">
        <v>11092</v>
      </c>
      <c r="M6311" s="223"/>
      <c r="N6311" s="203"/>
      <c r="O6311" s="222" t="s">
        <v>326</v>
      </c>
    </row>
    <row r="6312" spans="1:15" ht="29.25" customHeight="1">
      <c r="A6312" s="221" t="s">
        <v>100</v>
      </c>
      <c r="B6312" s="221" t="s">
        <v>794</v>
      </c>
      <c r="C6312" s="222" t="s">
        <v>758</v>
      </c>
      <c r="D6312" s="222" t="s">
        <v>167</v>
      </c>
      <c r="E6312" s="199" t="s">
        <v>165</v>
      </c>
      <c r="F6312" s="200"/>
      <c r="G6312" s="200"/>
      <c r="H6312" s="200"/>
      <c r="I6312" s="200">
        <v>45898</v>
      </c>
      <c r="J6312" s="143">
        <f t="shared" si="98"/>
        <v>45898</v>
      </c>
      <c r="K6312" s="202">
        <v>4</v>
      </c>
      <c r="L6312" s="285" t="s">
        <v>170</v>
      </c>
      <c r="M6312" s="223"/>
      <c r="N6312" s="203"/>
      <c r="O6312" s="222" t="s">
        <v>326</v>
      </c>
    </row>
    <row r="6313" spans="1:15" ht="29.25" customHeight="1">
      <c r="A6313" s="221" t="s">
        <v>100</v>
      </c>
      <c r="B6313" s="221" t="s">
        <v>794</v>
      </c>
      <c r="C6313" s="222" t="s">
        <v>758</v>
      </c>
      <c r="D6313" s="222" t="s">
        <v>167</v>
      </c>
      <c r="E6313" s="199" t="s">
        <v>171</v>
      </c>
      <c r="F6313" s="200"/>
      <c r="G6313" s="200"/>
      <c r="H6313" s="200"/>
      <c r="I6313" s="200">
        <v>45898</v>
      </c>
      <c r="J6313" s="143">
        <f t="shared" si="98"/>
        <v>45898</v>
      </c>
      <c r="K6313" s="202">
        <v>4</v>
      </c>
      <c r="L6313" s="284" t="s">
        <v>11093</v>
      </c>
      <c r="M6313" s="223"/>
      <c r="N6313" s="203"/>
      <c r="O6313" s="222" t="s">
        <v>326</v>
      </c>
    </row>
    <row r="6314" spans="1:15" ht="29.25" customHeight="1">
      <c r="A6314" s="221" t="s">
        <v>100</v>
      </c>
      <c r="B6314" s="221" t="s">
        <v>794</v>
      </c>
      <c r="C6314" s="222" t="s">
        <v>758</v>
      </c>
      <c r="D6314" s="222" t="s">
        <v>167</v>
      </c>
      <c r="E6314" s="199" t="s">
        <v>171</v>
      </c>
      <c r="F6314" s="200"/>
      <c r="G6314" s="200"/>
      <c r="H6314" s="200"/>
      <c r="I6314" s="200">
        <v>45901</v>
      </c>
      <c r="J6314" s="143">
        <f t="shared" si="98"/>
        <v>45901</v>
      </c>
      <c r="K6314" s="202">
        <v>6</v>
      </c>
      <c r="L6314" s="284" t="s">
        <v>10496</v>
      </c>
      <c r="M6314" s="223"/>
      <c r="N6314" s="203"/>
      <c r="O6314" s="222" t="s">
        <v>326</v>
      </c>
    </row>
    <row r="6315" spans="1:15" ht="29.25" customHeight="1">
      <c r="A6315" s="221" t="s">
        <v>100</v>
      </c>
      <c r="B6315" s="221" t="s">
        <v>794</v>
      </c>
      <c r="C6315" s="222" t="s">
        <v>758</v>
      </c>
      <c r="D6315" s="222" t="s">
        <v>167</v>
      </c>
      <c r="E6315" s="199" t="s">
        <v>178</v>
      </c>
      <c r="F6315" s="200"/>
      <c r="G6315" s="200"/>
      <c r="H6315" s="200"/>
      <c r="I6315" s="200">
        <v>45901</v>
      </c>
      <c r="J6315" s="143">
        <f t="shared" si="98"/>
        <v>45901</v>
      </c>
      <c r="K6315" s="202">
        <v>2</v>
      </c>
      <c r="L6315" s="285" t="s">
        <v>10906</v>
      </c>
      <c r="M6315" s="223"/>
      <c r="N6315" s="203"/>
      <c r="O6315" s="222" t="s">
        <v>326</v>
      </c>
    </row>
    <row r="6316" spans="1:15" ht="29.25" customHeight="1">
      <c r="A6316" s="221" t="s">
        <v>100</v>
      </c>
      <c r="B6316" s="221" t="s">
        <v>794</v>
      </c>
      <c r="C6316" s="222" t="s">
        <v>758</v>
      </c>
      <c r="D6316" s="222" t="s">
        <v>167</v>
      </c>
      <c r="E6316" s="199" t="s">
        <v>171</v>
      </c>
      <c r="F6316" s="200"/>
      <c r="G6316" s="200"/>
      <c r="H6316" s="200"/>
      <c r="I6316" s="200">
        <v>45902</v>
      </c>
      <c r="J6316" s="143">
        <f t="shared" si="98"/>
        <v>45902</v>
      </c>
      <c r="K6316" s="202">
        <v>5</v>
      </c>
      <c r="L6316" s="284" t="s">
        <v>10496</v>
      </c>
      <c r="M6316" s="223"/>
      <c r="N6316" s="203"/>
      <c r="O6316" s="222" t="s">
        <v>326</v>
      </c>
    </row>
    <row r="6317" spans="1:15" ht="29.25" customHeight="1">
      <c r="A6317" s="221" t="s">
        <v>100</v>
      </c>
      <c r="B6317" s="221" t="s">
        <v>794</v>
      </c>
      <c r="C6317" s="222" t="s">
        <v>758</v>
      </c>
      <c r="D6317" s="222" t="s">
        <v>167</v>
      </c>
      <c r="E6317" s="199" t="s">
        <v>163</v>
      </c>
      <c r="F6317" s="200" t="s">
        <v>8347</v>
      </c>
      <c r="G6317" s="200" t="s">
        <v>8348</v>
      </c>
      <c r="H6317" s="200" t="s">
        <v>9287</v>
      </c>
      <c r="I6317" s="200">
        <v>45902</v>
      </c>
      <c r="J6317" s="143">
        <f t="shared" si="98"/>
        <v>45902</v>
      </c>
      <c r="K6317" s="202">
        <v>3</v>
      </c>
      <c r="L6317" s="284" t="s">
        <v>10674</v>
      </c>
      <c r="M6317" s="223"/>
      <c r="N6317" s="203">
        <v>3.7642857142857098</v>
      </c>
      <c r="O6317" s="222" t="s">
        <v>971</v>
      </c>
    </row>
    <row r="6318" spans="1:15" ht="29.25" customHeight="1">
      <c r="A6318" s="221" t="s">
        <v>100</v>
      </c>
      <c r="B6318" s="221" t="s">
        <v>794</v>
      </c>
      <c r="C6318" s="222" t="s">
        <v>758</v>
      </c>
      <c r="D6318" s="222" t="s">
        <v>167</v>
      </c>
      <c r="E6318" s="199" t="s">
        <v>171</v>
      </c>
      <c r="F6318" s="200"/>
      <c r="G6318" s="200"/>
      <c r="H6318" s="200"/>
      <c r="I6318" s="200">
        <v>45903</v>
      </c>
      <c r="J6318" s="143">
        <f t="shared" si="98"/>
        <v>45903</v>
      </c>
      <c r="K6318" s="202">
        <v>3.5</v>
      </c>
      <c r="L6318" s="284" t="s">
        <v>10496</v>
      </c>
      <c r="M6318" s="223"/>
      <c r="N6318" s="203"/>
      <c r="O6318" s="222" t="s">
        <v>326</v>
      </c>
    </row>
    <row r="6319" spans="1:15" ht="29.25" customHeight="1">
      <c r="A6319" s="221" t="s">
        <v>100</v>
      </c>
      <c r="B6319" s="221" t="s">
        <v>794</v>
      </c>
      <c r="C6319" s="222" t="s">
        <v>758</v>
      </c>
      <c r="D6319" s="222" t="s">
        <v>167</v>
      </c>
      <c r="E6319" s="199" t="s">
        <v>163</v>
      </c>
      <c r="F6319" s="200" t="s">
        <v>8347</v>
      </c>
      <c r="G6319" s="200" t="s">
        <v>8348</v>
      </c>
      <c r="H6319" s="200" t="s">
        <v>9287</v>
      </c>
      <c r="I6319" s="200">
        <v>45903</v>
      </c>
      <c r="J6319" s="143">
        <f t="shared" si="98"/>
        <v>45903</v>
      </c>
      <c r="K6319" s="202">
        <v>4.5</v>
      </c>
      <c r="L6319" s="284" t="s">
        <v>10674</v>
      </c>
      <c r="M6319" s="223"/>
      <c r="N6319" s="203">
        <v>3.7642857142857098</v>
      </c>
      <c r="O6319" s="222" t="s">
        <v>971</v>
      </c>
    </row>
    <row r="6320" spans="1:15" ht="29.25" customHeight="1">
      <c r="A6320" s="221" t="s">
        <v>100</v>
      </c>
      <c r="B6320" s="221" t="s">
        <v>794</v>
      </c>
      <c r="C6320" s="222" t="s">
        <v>758</v>
      </c>
      <c r="D6320" s="222" t="s">
        <v>167</v>
      </c>
      <c r="E6320" s="199" t="s">
        <v>178</v>
      </c>
      <c r="F6320" s="200"/>
      <c r="G6320" s="200"/>
      <c r="H6320" s="200"/>
      <c r="I6320" s="200">
        <v>45904</v>
      </c>
      <c r="J6320" s="143">
        <f t="shared" si="98"/>
        <v>45904</v>
      </c>
      <c r="K6320" s="202">
        <v>2</v>
      </c>
      <c r="L6320" s="285" t="s">
        <v>186</v>
      </c>
      <c r="M6320" s="223"/>
      <c r="N6320" s="203"/>
      <c r="O6320" s="222" t="s">
        <v>326</v>
      </c>
    </row>
    <row r="6321" spans="1:15" ht="29.25" customHeight="1">
      <c r="A6321" s="221" t="s">
        <v>100</v>
      </c>
      <c r="B6321" s="221" t="s">
        <v>794</v>
      </c>
      <c r="C6321" s="222" t="s">
        <v>758</v>
      </c>
      <c r="D6321" s="222" t="s">
        <v>167</v>
      </c>
      <c r="E6321" s="199" t="s">
        <v>171</v>
      </c>
      <c r="F6321" s="200"/>
      <c r="G6321" s="200"/>
      <c r="H6321" s="200"/>
      <c r="I6321" s="200">
        <v>45904</v>
      </c>
      <c r="J6321" s="143">
        <f t="shared" si="98"/>
        <v>45904</v>
      </c>
      <c r="K6321" s="202">
        <v>4.5</v>
      </c>
      <c r="L6321" s="284" t="s">
        <v>10496</v>
      </c>
      <c r="M6321" s="223"/>
      <c r="N6321" s="203"/>
      <c r="O6321" s="222" t="s">
        <v>326</v>
      </c>
    </row>
    <row r="6322" spans="1:15" ht="29.25" customHeight="1">
      <c r="A6322" s="221" t="s">
        <v>100</v>
      </c>
      <c r="B6322" s="221" t="s">
        <v>794</v>
      </c>
      <c r="C6322" s="222" t="s">
        <v>758</v>
      </c>
      <c r="D6322" s="222" t="s">
        <v>167</v>
      </c>
      <c r="E6322" s="199" t="s">
        <v>163</v>
      </c>
      <c r="F6322" s="200" t="s">
        <v>937</v>
      </c>
      <c r="G6322" s="200" t="s">
        <v>938</v>
      </c>
      <c r="H6322" s="200" t="s">
        <v>260</v>
      </c>
      <c r="I6322" s="200">
        <v>45904</v>
      </c>
      <c r="J6322" s="143">
        <f t="shared" si="98"/>
        <v>45904</v>
      </c>
      <c r="K6322" s="202">
        <v>1.5</v>
      </c>
      <c r="L6322" s="285" t="s">
        <v>11306</v>
      </c>
      <c r="M6322" s="223"/>
      <c r="N6322" s="203">
        <v>28.5</v>
      </c>
      <c r="O6322" s="222" t="s">
        <v>947</v>
      </c>
    </row>
    <row r="6323" spans="1:15" ht="29.25" customHeight="1">
      <c r="A6323" s="221" t="s">
        <v>100</v>
      </c>
      <c r="B6323" s="221" t="s">
        <v>794</v>
      </c>
      <c r="C6323" s="222" t="s">
        <v>758</v>
      </c>
      <c r="D6323" s="222" t="s">
        <v>167</v>
      </c>
      <c r="E6323" s="199" t="s">
        <v>171</v>
      </c>
      <c r="F6323" s="200"/>
      <c r="G6323" s="200"/>
      <c r="H6323" s="200"/>
      <c r="I6323" s="200">
        <v>45905</v>
      </c>
      <c r="J6323" s="143">
        <f t="shared" si="98"/>
        <v>45905</v>
      </c>
      <c r="K6323" s="202">
        <v>2</v>
      </c>
      <c r="L6323" s="284" t="s">
        <v>10496</v>
      </c>
      <c r="M6323" s="223"/>
      <c r="N6323" s="203"/>
      <c r="O6323" s="222" t="s">
        <v>326</v>
      </c>
    </row>
    <row r="6324" spans="1:15" ht="29.25" customHeight="1">
      <c r="A6324" s="221" t="s">
        <v>100</v>
      </c>
      <c r="B6324" s="221" t="s">
        <v>794</v>
      </c>
      <c r="C6324" s="222" t="s">
        <v>758</v>
      </c>
      <c r="D6324" s="222" t="s">
        <v>167</v>
      </c>
      <c r="E6324" s="199" t="s">
        <v>163</v>
      </c>
      <c r="F6324" s="200" t="s">
        <v>8347</v>
      </c>
      <c r="G6324" s="200" t="s">
        <v>8348</v>
      </c>
      <c r="H6324" s="200" t="s">
        <v>9287</v>
      </c>
      <c r="I6324" s="200">
        <v>45905</v>
      </c>
      <c r="J6324" s="143">
        <f t="shared" si="98"/>
        <v>45905</v>
      </c>
      <c r="K6324" s="202">
        <v>6</v>
      </c>
      <c r="L6324" s="285" t="s">
        <v>11307</v>
      </c>
      <c r="M6324" s="223"/>
      <c r="N6324" s="203">
        <v>3.7642857142857098</v>
      </c>
      <c r="O6324" s="222" t="s">
        <v>971</v>
      </c>
    </row>
    <row r="6325" spans="1:15" ht="29.25" customHeight="1">
      <c r="A6325" s="221" t="s">
        <v>100</v>
      </c>
      <c r="B6325" s="221" t="s">
        <v>794</v>
      </c>
      <c r="C6325" s="222" t="s">
        <v>758</v>
      </c>
      <c r="D6325" s="222" t="s">
        <v>167</v>
      </c>
      <c r="E6325" s="199" t="s">
        <v>178</v>
      </c>
      <c r="F6325" s="200"/>
      <c r="G6325" s="200"/>
      <c r="H6325" s="200"/>
      <c r="I6325" s="200">
        <v>45908</v>
      </c>
      <c r="J6325" s="143">
        <f t="shared" si="98"/>
        <v>45908</v>
      </c>
      <c r="K6325" s="202">
        <v>2</v>
      </c>
      <c r="L6325" s="285" t="s">
        <v>10906</v>
      </c>
      <c r="M6325" s="223"/>
      <c r="N6325" s="203"/>
      <c r="O6325" s="222" t="s">
        <v>326</v>
      </c>
    </row>
    <row r="6326" spans="1:15" ht="29.25" customHeight="1">
      <c r="A6326" s="221" t="s">
        <v>100</v>
      </c>
      <c r="B6326" s="221" t="s">
        <v>794</v>
      </c>
      <c r="C6326" s="222" t="s">
        <v>758</v>
      </c>
      <c r="D6326" s="222" t="s">
        <v>167</v>
      </c>
      <c r="E6326" s="199" t="s">
        <v>171</v>
      </c>
      <c r="F6326" s="200"/>
      <c r="G6326" s="200"/>
      <c r="H6326" s="200"/>
      <c r="I6326" s="200">
        <v>45908</v>
      </c>
      <c r="J6326" s="143">
        <f t="shared" si="98"/>
        <v>45908</v>
      </c>
      <c r="K6326" s="202">
        <v>6</v>
      </c>
      <c r="L6326" s="284" t="s">
        <v>10496</v>
      </c>
      <c r="M6326" s="223"/>
      <c r="N6326" s="203"/>
      <c r="O6326" s="222" t="s">
        <v>326</v>
      </c>
    </row>
    <row r="6327" spans="1:15" ht="29.25" customHeight="1">
      <c r="A6327" s="221" t="s">
        <v>100</v>
      </c>
      <c r="B6327" s="221" t="s">
        <v>794</v>
      </c>
      <c r="C6327" s="222" t="s">
        <v>758</v>
      </c>
      <c r="D6327" s="222" t="s">
        <v>167</v>
      </c>
      <c r="E6327" s="199" t="s">
        <v>171</v>
      </c>
      <c r="F6327" s="200"/>
      <c r="G6327" s="200"/>
      <c r="H6327" s="200"/>
      <c r="I6327" s="200">
        <v>45909</v>
      </c>
      <c r="J6327" s="143">
        <f t="shared" si="98"/>
        <v>45909</v>
      </c>
      <c r="K6327" s="202">
        <v>5</v>
      </c>
      <c r="L6327" s="284" t="s">
        <v>10496</v>
      </c>
      <c r="M6327" s="223"/>
      <c r="N6327" s="203"/>
      <c r="O6327" s="222" t="s">
        <v>326</v>
      </c>
    </row>
    <row r="6328" spans="1:15" ht="29.25" customHeight="1">
      <c r="A6328" s="221" t="s">
        <v>100</v>
      </c>
      <c r="B6328" s="221" t="s">
        <v>794</v>
      </c>
      <c r="C6328" s="222" t="s">
        <v>758</v>
      </c>
      <c r="D6328" s="222" t="s">
        <v>167</v>
      </c>
      <c r="E6328" s="199" t="s">
        <v>163</v>
      </c>
      <c r="F6328" s="200" t="s">
        <v>937</v>
      </c>
      <c r="G6328" s="200" t="s">
        <v>938</v>
      </c>
      <c r="H6328" s="200" t="s">
        <v>487</v>
      </c>
      <c r="I6328" s="200">
        <v>45909</v>
      </c>
      <c r="J6328" s="143">
        <f t="shared" si="98"/>
        <v>45909</v>
      </c>
      <c r="K6328" s="202">
        <v>3</v>
      </c>
      <c r="L6328" s="285" t="s">
        <v>11308</v>
      </c>
      <c r="M6328" s="223"/>
      <c r="N6328" s="203">
        <v>14.3125</v>
      </c>
      <c r="O6328" s="222" t="s">
        <v>942</v>
      </c>
    </row>
    <row r="6329" spans="1:15" ht="29.25" customHeight="1">
      <c r="A6329" s="221" t="s">
        <v>100</v>
      </c>
      <c r="B6329" s="221" t="s">
        <v>794</v>
      </c>
      <c r="C6329" s="222" t="s">
        <v>758</v>
      </c>
      <c r="D6329" s="222" t="s">
        <v>167</v>
      </c>
      <c r="E6329" s="199" t="s">
        <v>178</v>
      </c>
      <c r="F6329" s="200"/>
      <c r="G6329" s="200"/>
      <c r="H6329" s="200"/>
      <c r="I6329" s="200">
        <v>45910</v>
      </c>
      <c r="J6329" s="143">
        <f t="shared" si="98"/>
        <v>45910</v>
      </c>
      <c r="K6329" s="202">
        <v>1</v>
      </c>
      <c r="L6329" s="285" t="s">
        <v>11309</v>
      </c>
      <c r="M6329" s="223"/>
      <c r="N6329" s="203"/>
      <c r="O6329" s="222" t="s">
        <v>326</v>
      </c>
    </row>
    <row r="6330" spans="1:15" ht="29.25" customHeight="1">
      <c r="A6330" s="221" t="s">
        <v>100</v>
      </c>
      <c r="B6330" s="221" t="s">
        <v>794</v>
      </c>
      <c r="C6330" s="222" t="s">
        <v>758</v>
      </c>
      <c r="D6330" s="222" t="s">
        <v>167</v>
      </c>
      <c r="E6330" s="199" t="s">
        <v>171</v>
      </c>
      <c r="F6330" s="200"/>
      <c r="G6330" s="200"/>
      <c r="H6330" s="200"/>
      <c r="I6330" s="200">
        <v>45910</v>
      </c>
      <c r="J6330" s="143">
        <f t="shared" si="98"/>
        <v>45910</v>
      </c>
      <c r="K6330" s="202">
        <v>3</v>
      </c>
      <c r="L6330" s="285" t="s">
        <v>11310</v>
      </c>
      <c r="M6330" s="223"/>
      <c r="N6330" s="203"/>
      <c r="O6330" s="222" t="s">
        <v>326</v>
      </c>
    </row>
    <row r="6331" spans="1:15" ht="29.25" customHeight="1">
      <c r="A6331" s="221" t="s">
        <v>100</v>
      </c>
      <c r="B6331" s="221" t="s">
        <v>794</v>
      </c>
      <c r="C6331" s="222" t="s">
        <v>758</v>
      </c>
      <c r="D6331" s="222" t="s">
        <v>167</v>
      </c>
      <c r="E6331" s="199" t="s">
        <v>163</v>
      </c>
      <c r="F6331" s="200" t="s">
        <v>937</v>
      </c>
      <c r="G6331" s="200" t="s">
        <v>938</v>
      </c>
      <c r="H6331" s="200" t="s">
        <v>487</v>
      </c>
      <c r="I6331" s="200">
        <v>45910</v>
      </c>
      <c r="J6331" s="143">
        <f t="shared" si="98"/>
        <v>45910</v>
      </c>
      <c r="K6331" s="202">
        <v>4</v>
      </c>
      <c r="L6331" s="285" t="s">
        <v>11308</v>
      </c>
      <c r="M6331" s="223"/>
      <c r="N6331" s="203">
        <v>0</v>
      </c>
      <c r="O6331" s="222" t="s">
        <v>326</v>
      </c>
    </row>
    <row r="6332" spans="1:15" ht="29.25" customHeight="1">
      <c r="A6332" s="221" t="s">
        <v>100</v>
      </c>
      <c r="B6332" s="221" t="s">
        <v>794</v>
      </c>
      <c r="C6332" s="222" t="s">
        <v>758</v>
      </c>
      <c r="D6332" s="222" t="s">
        <v>167</v>
      </c>
      <c r="E6332" s="199" t="s">
        <v>163</v>
      </c>
      <c r="F6332" s="200" t="s">
        <v>937</v>
      </c>
      <c r="G6332" s="200" t="s">
        <v>938</v>
      </c>
      <c r="H6332" s="200" t="s">
        <v>487</v>
      </c>
      <c r="I6332" s="200">
        <v>45911</v>
      </c>
      <c r="J6332" s="143">
        <f t="shared" si="98"/>
        <v>45911</v>
      </c>
      <c r="K6332" s="202">
        <v>8</v>
      </c>
      <c r="L6332" s="284" t="s">
        <v>11494</v>
      </c>
      <c r="M6332" s="223"/>
      <c r="N6332" s="203">
        <v>0</v>
      </c>
      <c r="O6332" s="222" t="s">
        <v>326</v>
      </c>
    </row>
    <row r="6333" spans="1:15" ht="29.25" customHeight="1">
      <c r="A6333" s="221" t="s">
        <v>100</v>
      </c>
      <c r="B6333" s="221" t="s">
        <v>794</v>
      </c>
      <c r="C6333" s="222" t="s">
        <v>758</v>
      </c>
      <c r="D6333" s="222" t="s">
        <v>167</v>
      </c>
      <c r="E6333" s="199" t="s">
        <v>165</v>
      </c>
      <c r="F6333" s="200"/>
      <c r="G6333" s="200"/>
      <c r="H6333" s="200"/>
      <c r="I6333" s="200">
        <v>45912</v>
      </c>
      <c r="J6333" s="143">
        <f t="shared" si="98"/>
        <v>45912</v>
      </c>
      <c r="K6333" s="202">
        <v>8</v>
      </c>
      <c r="L6333" s="285" t="s">
        <v>173</v>
      </c>
      <c r="M6333" s="223"/>
      <c r="N6333" s="203"/>
      <c r="O6333" s="222" t="s">
        <v>326</v>
      </c>
    </row>
    <row r="6334" spans="1:15" ht="29.25" customHeight="1">
      <c r="A6334" s="221" t="s">
        <v>100</v>
      </c>
      <c r="B6334" s="221" t="s">
        <v>794</v>
      </c>
      <c r="C6334" s="222" t="s">
        <v>758</v>
      </c>
      <c r="D6334" s="222" t="s">
        <v>167</v>
      </c>
      <c r="E6334" s="199" t="s">
        <v>166</v>
      </c>
      <c r="F6334" s="200"/>
      <c r="G6334" s="200"/>
      <c r="H6334" s="200"/>
      <c r="I6334" s="200">
        <v>45915</v>
      </c>
      <c r="J6334" s="143">
        <f t="shared" si="98"/>
        <v>45915</v>
      </c>
      <c r="K6334" s="202">
        <v>4</v>
      </c>
      <c r="L6334" s="285" t="s">
        <v>11496</v>
      </c>
      <c r="M6334" s="223"/>
      <c r="N6334" s="203"/>
      <c r="O6334" s="222" t="s">
        <v>326</v>
      </c>
    </row>
    <row r="6335" spans="1:15" ht="29.25" customHeight="1">
      <c r="A6335" s="221" t="s">
        <v>100</v>
      </c>
      <c r="B6335" s="221" t="s">
        <v>794</v>
      </c>
      <c r="C6335" s="222" t="s">
        <v>758</v>
      </c>
      <c r="D6335" s="222" t="s">
        <v>167</v>
      </c>
      <c r="E6335" s="199" t="s">
        <v>178</v>
      </c>
      <c r="F6335" s="200"/>
      <c r="G6335" s="200"/>
      <c r="H6335" s="200"/>
      <c r="I6335" s="200">
        <v>45915</v>
      </c>
      <c r="J6335" s="143">
        <f t="shared" si="98"/>
        <v>45915</v>
      </c>
      <c r="K6335" s="202">
        <v>2</v>
      </c>
      <c r="L6335" s="285" t="s">
        <v>10906</v>
      </c>
      <c r="M6335" s="223"/>
      <c r="N6335" s="203"/>
      <c r="O6335" s="222" t="s">
        <v>326</v>
      </c>
    </row>
    <row r="6336" spans="1:15" ht="29.25" customHeight="1">
      <c r="A6336" s="221" t="s">
        <v>100</v>
      </c>
      <c r="B6336" s="221" t="s">
        <v>794</v>
      </c>
      <c r="C6336" s="222" t="s">
        <v>758</v>
      </c>
      <c r="D6336" s="222" t="s">
        <v>167</v>
      </c>
      <c r="E6336" s="199" t="s">
        <v>163</v>
      </c>
      <c r="F6336" s="200" t="s">
        <v>8347</v>
      </c>
      <c r="G6336" s="200" t="s">
        <v>8348</v>
      </c>
      <c r="H6336" s="200" t="s">
        <v>9287</v>
      </c>
      <c r="I6336" s="200">
        <v>45915</v>
      </c>
      <c r="J6336" s="143">
        <f t="shared" si="98"/>
        <v>45915</v>
      </c>
      <c r="K6336" s="202">
        <v>3</v>
      </c>
      <c r="L6336" s="285" t="s">
        <v>11495</v>
      </c>
      <c r="M6336" s="223"/>
      <c r="N6336" s="203">
        <v>3.7642857142857098</v>
      </c>
      <c r="O6336" s="222" t="s">
        <v>971</v>
      </c>
    </row>
    <row r="6337" spans="1:15" ht="29.25" customHeight="1">
      <c r="A6337" s="221" t="s">
        <v>100</v>
      </c>
      <c r="B6337" s="221" t="s">
        <v>794</v>
      </c>
      <c r="C6337" s="222" t="s">
        <v>758</v>
      </c>
      <c r="D6337" s="222" t="s">
        <v>167</v>
      </c>
      <c r="E6337" s="199" t="s">
        <v>178</v>
      </c>
      <c r="F6337" s="200"/>
      <c r="G6337" s="200"/>
      <c r="H6337" s="200"/>
      <c r="I6337" s="200">
        <v>45916</v>
      </c>
      <c r="J6337" s="143">
        <f t="shared" si="98"/>
        <v>45916</v>
      </c>
      <c r="K6337" s="202">
        <v>3.5</v>
      </c>
      <c r="L6337" s="285" t="s">
        <v>11496</v>
      </c>
      <c r="M6337" s="223"/>
      <c r="N6337" s="203"/>
      <c r="O6337" s="222" t="s">
        <v>326</v>
      </c>
    </row>
    <row r="6338" spans="1:15" ht="29.25" customHeight="1">
      <c r="A6338" s="221" t="s">
        <v>100</v>
      </c>
      <c r="B6338" s="221" t="s">
        <v>794</v>
      </c>
      <c r="C6338" s="222" t="s">
        <v>758</v>
      </c>
      <c r="D6338" s="222" t="s">
        <v>167</v>
      </c>
      <c r="E6338" s="199" t="s">
        <v>163</v>
      </c>
      <c r="F6338" s="200" t="s">
        <v>937</v>
      </c>
      <c r="G6338" s="200" t="s">
        <v>938</v>
      </c>
      <c r="H6338" s="200" t="s">
        <v>487</v>
      </c>
      <c r="I6338" s="200">
        <v>45916</v>
      </c>
      <c r="J6338" s="143">
        <f t="shared" si="98"/>
        <v>45916</v>
      </c>
      <c r="K6338" s="202">
        <v>6</v>
      </c>
      <c r="L6338" s="285" t="s">
        <v>11497</v>
      </c>
      <c r="M6338" s="223"/>
      <c r="N6338" s="203">
        <v>0</v>
      </c>
      <c r="O6338" s="222" t="s">
        <v>326</v>
      </c>
    </row>
    <row r="6339" spans="1:15" ht="29.25" customHeight="1">
      <c r="A6339" s="221" t="s">
        <v>100</v>
      </c>
      <c r="B6339" s="221" t="s">
        <v>794</v>
      </c>
      <c r="C6339" s="222" t="s">
        <v>758</v>
      </c>
      <c r="D6339" s="222" t="s">
        <v>167</v>
      </c>
      <c r="E6339" s="199" t="s">
        <v>171</v>
      </c>
      <c r="F6339" s="200"/>
      <c r="G6339" s="200"/>
      <c r="H6339" s="200"/>
      <c r="I6339" s="200">
        <v>45917</v>
      </c>
      <c r="J6339" s="143">
        <f t="shared" ref="J6339:J6402" si="99">I6339</f>
        <v>45917</v>
      </c>
      <c r="K6339" s="202">
        <v>6</v>
      </c>
      <c r="L6339" s="284" t="s">
        <v>10496</v>
      </c>
      <c r="M6339" s="223"/>
      <c r="N6339" s="203"/>
      <c r="O6339" s="222" t="s">
        <v>326</v>
      </c>
    </row>
    <row r="6340" spans="1:15" ht="29.25" customHeight="1">
      <c r="A6340" s="221" t="s">
        <v>100</v>
      </c>
      <c r="B6340" s="221" t="s">
        <v>794</v>
      </c>
      <c r="C6340" s="222" t="s">
        <v>758</v>
      </c>
      <c r="D6340" s="222" t="s">
        <v>167</v>
      </c>
      <c r="E6340" s="199" t="s">
        <v>178</v>
      </c>
      <c r="F6340" s="200"/>
      <c r="G6340" s="200"/>
      <c r="H6340" s="200"/>
      <c r="I6340" s="200">
        <v>45917</v>
      </c>
      <c r="J6340" s="143">
        <f t="shared" si="99"/>
        <v>45917</v>
      </c>
      <c r="K6340" s="202">
        <v>2</v>
      </c>
      <c r="L6340" s="285" t="s">
        <v>11498</v>
      </c>
      <c r="M6340" s="223"/>
      <c r="N6340" s="203"/>
      <c r="O6340" s="222" t="s">
        <v>326</v>
      </c>
    </row>
    <row r="6341" spans="1:15" ht="29.25" customHeight="1">
      <c r="A6341" s="221" t="s">
        <v>100</v>
      </c>
      <c r="B6341" s="221" t="s">
        <v>794</v>
      </c>
      <c r="C6341" s="222" t="s">
        <v>758</v>
      </c>
      <c r="D6341" s="222" t="s">
        <v>167</v>
      </c>
      <c r="E6341" s="199" t="s">
        <v>165</v>
      </c>
      <c r="F6341" s="200"/>
      <c r="G6341" s="200"/>
      <c r="H6341" s="200"/>
      <c r="I6341" s="200">
        <v>45918</v>
      </c>
      <c r="J6341" s="143">
        <f t="shared" si="99"/>
        <v>45918</v>
      </c>
      <c r="K6341" s="202">
        <v>4</v>
      </c>
      <c r="L6341" s="285" t="s">
        <v>173</v>
      </c>
      <c r="M6341" s="223"/>
      <c r="N6341" s="203"/>
      <c r="O6341" s="222" t="s">
        <v>326</v>
      </c>
    </row>
    <row r="6342" spans="1:15" ht="29.25" customHeight="1">
      <c r="A6342" s="221" t="s">
        <v>100</v>
      </c>
      <c r="B6342" s="221" t="s">
        <v>794</v>
      </c>
      <c r="C6342" s="222" t="s">
        <v>758</v>
      </c>
      <c r="D6342" s="222" t="s">
        <v>167</v>
      </c>
      <c r="E6342" s="199" t="s">
        <v>163</v>
      </c>
      <c r="F6342" s="200" t="s">
        <v>937</v>
      </c>
      <c r="G6342" s="200" t="s">
        <v>938</v>
      </c>
      <c r="H6342" s="200" t="s">
        <v>487</v>
      </c>
      <c r="I6342" s="200">
        <v>45918</v>
      </c>
      <c r="J6342" s="143">
        <f t="shared" si="99"/>
        <v>45918</v>
      </c>
      <c r="K6342" s="202">
        <v>4</v>
      </c>
      <c r="L6342" s="285" t="s">
        <v>11308</v>
      </c>
      <c r="M6342" s="223"/>
      <c r="N6342" s="203">
        <v>0</v>
      </c>
      <c r="O6342" s="222" t="s">
        <v>326</v>
      </c>
    </row>
    <row r="6343" spans="1:15" ht="29.25" customHeight="1">
      <c r="A6343" s="221" t="s">
        <v>100</v>
      </c>
      <c r="B6343" s="221" t="s">
        <v>794</v>
      </c>
      <c r="C6343" s="222" t="s">
        <v>758</v>
      </c>
      <c r="D6343" s="222" t="s">
        <v>167</v>
      </c>
      <c r="E6343" s="199" t="s">
        <v>171</v>
      </c>
      <c r="F6343" s="200"/>
      <c r="G6343" s="200"/>
      <c r="H6343" s="200"/>
      <c r="I6343" s="200">
        <v>45919</v>
      </c>
      <c r="J6343" s="143">
        <f t="shared" si="99"/>
        <v>45919</v>
      </c>
      <c r="K6343" s="202">
        <v>8</v>
      </c>
      <c r="L6343" s="284" t="s">
        <v>11668</v>
      </c>
      <c r="M6343" s="223"/>
      <c r="N6343" s="203"/>
      <c r="O6343" s="222" t="s">
        <v>326</v>
      </c>
    </row>
    <row r="6344" spans="1:15" ht="29.25" customHeight="1">
      <c r="A6344" s="221" t="s">
        <v>100</v>
      </c>
      <c r="B6344" s="221" t="s">
        <v>794</v>
      </c>
      <c r="C6344" s="222" t="s">
        <v>758</v>
      </c>
      <c r="D6344" s="222" t="s">
        <v>167</v>
      </c>
      <c r="E6344" s="199" t="s">
        <v>178</v>
      </c>
      <c r="F6344" s="200"/>
      <c r="G6344" s="200"/>
      <c r="H6344" s="200"/>
      <c r="I6344" s="200">
        <v>45922</v>
      </c>
      <c r="J6344" s="143">
        <f t="shared" si="99"/>
        <v>45922</v>
      </c>
      <c r="K6344" s="202">
        <v>2</v>
      </c>
      <c r="L6344" s="285" t="s">
        <v>11669</v>
      </c>
      <c r="M6344" s="223"/>
      <c r="N6344" s="203"/>
      <c r="O6344" s="222" t="s">
        <v>326</v>
      </c>
    </row>
    <row r="6345" spans="1:15" ht="29.25" customHeight="1">
      <c r="A6345" s="221" t="s">
        <v>100</v>
      </c>
      <c r="B6345" s="221" t="s">
        <v>794</v>
      </c>
      <c r="C6345" s="222" t="s">
        <v>758</v>
      </c>
      <c r="D6345" s="222" t="s">
        <v>167</v>
      </c>
      <c r="E6345" s="199" t="s">
        <v>171</v>
      </c>
      <c r="F6345" s="200"/>
      <c r="G6345" s="200"/>
      <c r="H6345" s="200"/>
      <c r="I6345" s="200">
        <v>45922</v>
      </c>
      <c r="J6345" s="143">
        <f t="shared" si="99"/>
        <v>45922</v>
      </c>
      <c r="K6345" s="202">
        <v>3</v>
      </c>
      <c r="L6345" s="284" t="s">
        <v>10496</v>
      </c>
      <c r="M6345" s="223"/>
      <c r="N6345" s="203"/>
      <c r="O6345" s="222" t="s">
        <v>326</v>
      </c>
    </row>
    <row r="6346" spans="1:15" ht="29.25" customHeight="1">
      <c r="A6346" s="221" t="s">
        <v>100</v>
      </c>
      <c r="B6346" s="221" t="s">
        <v>794</v>
      </c>
      <c r="C6346" s="222" t="s">
        <v>758</v>
      </c>
      <c r="D6346" s="222" t="s">
        <v>167</v>
      </c>
      <c r="E6346" s="199" t="s">
        <v>163</v>
      </c>
      <c r="F6346" s="200" t="s">
        <v>8347</v>
      </c>
      <c r="G6346" s="200" t="s">
        <v>8348</v>
      </c>
      <c r="H6346" s="200"/>
      <c r="I6346" s="200">
        <v>45922</v>
      </c>
      <c r="J6346" s="143">
        <f t="shared" si="99"/>
        <v>45922</v>
      </c>
      <c r="K6346" s="202">
        <v>3</v>
      </c>
      <c r="L6346" s="285" t="s">
        <v>11670</v>
      </c>
      <c r="M6346" s="223"/>
      <c r="N6346" s="203"/>
      <c r="O6346" s="222" t="s">
        <v>326</v>
      </c>
    </row>
    <row r="6347" spans="1:15" ht="29.25" customHeight="1">
      <c r="A6347" s="221" t="s">
        <v>100</v>
      </c>
      <c r="B6347" s="221" t="s">
        <v>794</v>
      </c>
      <c r="C6347" s="222" t="s">
        <v>758</v>
      </c>
      <c r="D6347" s="222" t="s">
        <v>167</v>
      </c>
      <c r="E6347" s="199" t="s">
        <v>171</v>
      </c>
      <c r="F6347" s="200"/>
      <c r="G6347" s="200"/>
      <c r="H6347" s="200"/>
      <c r="I6347" s="200">
        <v>45923</v>
      </c>
      <c r="J6347" s="143">
        <f t="shared" si="99"/>
        <v>45923</v>
      </c>
      <c r="K6347" s="202">
        <v>6</v>
      </c>
      <c r="L6347" s="284" t="s">
        <v>11671</v>
      </c>
      <c r="M6347" s="223"/>
      <c r="N6347" s="203"/>
      <c r="O6347" s="222" t="s">
        <v>326</v>
      </c>
    </row>
    <row r="6348" spans="1:15" ht="29.25" customHeight="1">
      <c r="A6348" s="221" t="s">
        <v>100</v>
      </c>
      <c r="B6348" s="221" t="s">
        <v>794</v>
      </c>
      <c r="C6348" s="222" t="s">
        <v>758</v>
      </c>
      <c r="D6348" s="222" t="s">
        <v>167</v>
      </c>
      <c r="E6348" s="199" t="s">
        <v>163</v>
      </c>
      <c r="F6348" s="200" t="s">
        <v>8347</v>
      </c>
      <c r="G6348" s="200" t="s">
        <v>8348</v>
      </c>
      <c r="H6348" s="200" t="s">
        <v>9287</v>
      </c>
      <c r="I6348" s="200">
        <v>45923</v>
      </c>
      <c r="J6348" s="143">
        <f t="shared" si="99"/>
        <v>45923</v>
      </c>
      <c r="K6348" s="202">
        <v>2</v>
      </c>
      <c r="L6348" s="285" t="s">
        <v>11670</v>
      </c>
      <c r="M6348" s="223"/>
      <c r="N6348" s="203">
        <v>3.7642857142857098</v>
      </c>
      <c r="O6348" s="222" t="s">
        <v>971</v>
      </c>
    </row>
    <row r="6349" spans="1:15" ht="29.25" customHeight="1">
      <c r="A6349" s="221" t="s">
        <v>100</v>
      </c>
      <c r="B6349" s="221" t="s">
        <v>794</v>
      </c>
      <c r="C6349" s="222" t="s">
        <v>758</v>
      </c>
      <c r="D6349" s="222" t="s">
        <v>167</v>
      </c>
      <c r="E6349" s="199" t="s">
        <v>171</v>
      </c>
      <c r="F6349" s="200"/>
      <c r="G6349" s="200"/>
      <c r="H6349" s="200"/>
      <c r="I6349" s="200">
        <v>45924</v>
      </c>
      <c r="J6349" s="143">
        <f t="shared" si="99"/>
        <v>45924</v>
      </c>
      <c r="K6349" s="202">
        <v>8</v>
      </c>
      <c r="L6349" s="284" t="s">
        <v>11672</v>
      </c>
      <c r="M6349" s="223"/>
      <c r="N6349" s="203"/>
      <c r="O6349" s="222" t="s">
        <v>326</v>
      </c>
    </row>
    <row r="6350" spans="1:15" ht="29.25" customHeight="1">
      <c r="A6350" s="221" t="s">
        <v>100</v>
      </c>
      <c r="B6350" s="221" t="s">
        <v>794</v>
      </c>
      <c r="C6350" s="222" t="s">
        <v>758</v>
      </c>
      <c r="D6350" s="222" t="s">
        <v>167</v>
      </c>
      <c r="E6350" s="199" t="s">
        <v>171</v>
      </c>
      <c r="F6350" s="200"/>
      <c r="G6350" s="200"/>
      <c r="H6350" s="200"/>
      <c r="I6350" s="200">
        <v>45925</v>
      </c>
      <c r="J6350" s="143">
        <f t="shared" si="99"/>
        <v>45925</v>
      </c>
      <c r="K6350" s="202">
        <v>5</v>
      </c>
      <c r="L6350" s="284" t="s">
        <v>11672</v>
      </c>
      <c r="M6350" s="223"/>
      <c r="N6350" s="203"/>
      <c r="O6350" s="222" t="s">
        <v>326</v>
      </c>
    </row>
    <row r="6351" spans="1:15" ht="29.25" customHeight="1">
      <c r="A6351" s="221" t="s">
        <v>100</v>
      </c>
      <c r="B6351" s="221" t="s">
        <v>794</v>
      </c>
      <c r="C6351" s="222" t="s">
        <v>758</v>
      </c>
      <c r="D6351" s="222" t="s">
        <v>167</v>
      </c>
      <c r="E6351" s="199" t="s">
        <v>166</v>
      </c>
      <c r="F6351" s="200"/>
      <c r="G6351" s="200"/>
      <c r="H6351" s="200"/>
      <c r="I6351" s="200">
        <v>45925</v>
      </c>
      <c r="J6351" s="143">
        <f t="shared" si="99"/>
        <v>45925</v>
      </c>
      <c r="K6351" s="202">
        <v>3</v>
      </c>
      <c r="L6351" s="285" t="s">
        <v>11833</v>
      </c>
      <c r="M6351" s="223"/>
      <c r="N6351" s="203"/>
      <c r="O6351" s="222" t="s">
        <v>326</v>
      </c>
    </row>
    <row r="6352" spans="1:15" ht="29.25" customHeight="1">
      <c r="A6352" s="221" t="s">
        <v>100</v>
      </c>
      <c r="B6352" s="221" t="s">
        <v>794</v>
      </c>
      <c r="C6352" s="222" t="s">
        <v>758</v>
      </c>
      <c r="D6352" s="222" t="s">
        <v>167</v>
      </c>
      <c r="E6352" s="199" t="s">
        <v>178</v>
      </c>
      <c r="F6352" s="200"/>
      <c r="G6352" s="200"/>
      <c r="H6352" s="200"/>
      <c r="I6352" s="200">
        <v>45926</v>
      </c>
      <c r="J6352" s="143">
        <f t="shared" si="99"/>
        <v>45926</v>
      </c>
      <c r="K6352" s="202">
        <v>1.5</v>
      </c>
      <c r="L6352" s="285" t="s">
        <v>216</v>
      </c>
      <c r="M6352" s="223"/>
      <c r="N6352" s="203"/>
      <c r="O6352" s="222" t="s">
        <v>326</v>
      </c>
    </row>
    <row r="6353" spans="1:15" ht="29.25" customHeight="1">
      <c r="A6353" s="221" t="s">
        <v>100</v>
      </c>
      <c r="B6353" s="221" t="s">
        <v>794</v>
      </c>
      <c r="C6353" s="222" t="s">
        <v>758</v>
      </c>
      <c r="D6353" s="222" t="s">
        <v>167</v>
      </c>
      <c r="E6353" s="199" t="s">
        <v>171</v>
      </c>
      <c r="F6353" s="200"/>
      <c r="G6353" s="200"/>
      <c r="H6353" s="200"/>
      <c r="I6353" s="200">
        <v>45926</v>
      </c>
      <c r="J6353" s="143">
        <f t="shared" si="99"/>
        <v>45926</v>
      </c>
      <c r="K6353" s="202">
        <v>4</v>
      </c>
      <c r="L6353" s="285" t="s">
        <v>11834</v>
      </c>
      <c r="M6353" s="223"/>
      <c r="N6353" s="203"/>
      <c r="O6353" s="222" t="s">
        <v>326</v>
      </c>
    </row>
    <row r="6354" spans="1:15" ht="29.25" customHeight="1">
      <c r="A6354" s="221" t="s">
        <v>100</v>
      </c>
      <c r="B6354" s="221" t="s">
        <v>794</v>
      </c>
      <c r="C6354" s="222" t="s">
        <v>758</v>
      </c>
      <c r="D6354" s="222" t="s">
        <v>167</v>
      </c>
      <c r="E6354" s="199" t="s">
        <v>171</v>
      </c>
      <c r="F6354" s="200"/>
      <c r="G6354" s="200"/>
      <c r="H6354" s="200"/>
      <c r="I6354" s="200">
        <v>45926</v>
      </c>
      <c r="J6354" s="143">
        <f t="shared" si="99"/>
        <v>45926</v>
      </c>
      <c r="K6354" s="202">
        <v>2.5</v>
      </c>
      <c r="L6354" s="285" t="s">
        <v>10675</v>
      </c>
      <c r="M6354" s="223"/>
      <c r="N6354" s="203"/>
      <c r="O6354" s="222" t="s">
        <v>326</v>
      </c>
    </row>
    <row r="6355" spans="1:15" ht="29.25" customHeight="1">
      <c r="A6355" s="221" t="s">
        <v>100</v>
      </c>
      <c r="B6355" s="221" t="s">
        <v>794</v>
      </c>
      <c r="C6355" s="222" t="s">
        <v>758</v>
      </c>
      <c r="D6355" s="222" t="s">
        <v>167</v>
      </c>
      <c r="E6355" s="199" t="s">
        <v>165</v>
      </c>
      <c r="F6355" s="200"/>
      <c r="G6355" s="200"/>
      <c r="H6355" s="200"/>
      <c r="I6355" s="200">
        <v>45930</v>
      </c>
      <c r="J6355" s="143">
        <f t="shared" si="99"/>
        <v>45930</v>
      </c>
      <c r="K6355" s="202">
        <v>8</v>
      </c>
      <c r="L6355" s="285" t="s">
        <v>197</v>
      </c>
      <c r="M6355" s="223"/>
      <c r="N6355" s="203"/>
      <c r="O6355" s="222" t="s">
        <v>326</v>
      </c>
    </row>
    <row r="6356" spans="1:15" ht="29.25" customHeight="1">
      <c r="A6356" s="221" t="s">
        <v>100</v>
      </c>
      <c r="B6356" s="221" t="s">
        <v>794</v>
      </c>
      <c r="C6356" s="222" t="s">
        <v>758</v>
      </c>
      <c r="D6356" s="222" t="s">
        <v>167</v>
      </c>
      <c r="E6356" s="199" t="s">
        <v>171</v>
      </c>
      <c r="F6356" s="200"/>
      <c r="G6356" s="200"/>
      <c r="H6356" s="200"/>
      <c r="I6356" s="200">
        <v>45931</v>
      </c>
      <c r="J6356" s="143">
        <f t="shared" si="99"/>
        <v>45931</v>
      </c>
      <c r="K6356" s="202">
        <v>8</v>
      </c>
      <c r="L6356" s="284" t="s">
        <v>11835</v>
      </c>
      <c r="M6356" s="223"/>
      <c r="N6356" s="203"/>
      <c r="O6356" s="222" t="s">
        <v>326</v>
      </c>
    </row>
    <row r="6357" spans="1:15" ht="29.25" customHeight="1">
      <c r="A6357" s="221" t="s">
        <v>100</v>
      </c>
      <c r="B6357" s="221" t="s">
        <v>794</v>
      </c>
      <c r="C6357" s="222" t="s">
        <v>758</v>
      </c>
      <c r="D6357" s="222" t="s">
        <v>167</v>
      </c>
      <c r="E6357" s="199" t="s">
        <v>171</v>
      </c>
      <c r="F6357" s="200"/>
      <c r="G6357" s="200"/>
      <c r="H6357" s="200"/>
      <c r="I6357" s="200">
        <v>45932</v>
      </c>
      <c r="J6357" s="143">
        <f t="shared" si="99"/>
        <v>45932</v>
      </c>
      <c r="K6357" s="202">
        <v>8</v>
      </c>
      <c r="L6357" s="284" t="s">
        <v>11971</v>
      </c>
      <c r="M6357" s="223"/>
      <c r="N6357" s="203"/>
      <c r="O6357" s="222" t="s">
        <v>326</v>
      </c>
    </row>
    <row r="6358" spans="1:15" ht="29.25" customHeight="1">
      <c r="A6358" s="221" t="s">
        <v>100</v>
      </c>
      <c r="B6358" s="221" t="s">
        <v>794</v>
      </c>
      <c r="C6358" s="222" t="s">
        <v>758</v>
      </c>
      <c r="D6358" s="222" t="s">
        <v>167</v>
      </c>
      <c r="E6358" s="199" t="s">
        <v>165</v>
      </c>
      <c r="F6358" s="200"/>
      <c r="G6358" s="200"/>
      <c r="H6358" s="200"/>
      <c r="I6358" s="200">
        <v>45933</v>
      </c>
      <c r="J6358" s="143">
        <f t="shared" si="99"/>
        <v>45933</v>
      </c>
      <c r="K6358" s="202">
        <v>4</v>
      </c>
      <c r="L6358" s="285" t="s">
        <v>170</v>
      </c>
      <c r="M6358" s="223"/>
      <c r="N6358" s="203"/>
      <c r="O6358" s="222" t="s">
        <v>326</v>
      </c>
    </row>
    <row r="6359" spans="1:15" ht="29.25" customHeight="1">
      <c r="A6359" s="221" t="s">
        <v>100</v>
      </c>
      <c r="B6359" s="221" t="s">
        <v>794</v>
      </c>
      <c r="C6359" s="222" t="s">
        <v>758</v>
      </c>
      <c r="D6359" s="222" t="s">
        <v>167</v>
      </c>
      <c r="E6359" s="199" t="s">
        <v>171</v>
      </c>
      <c r="F6359" s="200"/>
      <c r="G6359" s="200"/>
      <c r="H6359" s="200"/>
      <c r="I6359" s="200">
        <v>45933</v>
      </c>
      <c r="J6359" s="143">
        <f t="shared" si="99"/>
        <v>45933</v>
      </c>
      <c r="K6359" s="202">
        <v>4</v>
      </c>
      <c r="L6359" s="284" t="s">
        <v>11972</v>
      </c>
      <c r="M6359" s="223"/>
      <c r="N6359" s="203"/>
      <c r="O6359" s="222" t="s">
        <v>326</v>
      </c>
    </row>
    <row r="6360" spans="1:15" ht="29.25" customHeight="1">
      <c r="A6360" s="221" t="s">
        <v>100</v>
      </c>
      <c r="B6360" s="221" t="s">
        <v>794</v>
      </c>
      <c r="C6360" s="222" t="s">
        <v>758</v>
      </c>
      <c r="D6360" s="222" t="s">
        <v>167</v>
      </c>
      <c r="E6360" s="199" t="s">
        <v>166</v>
      </c>
      <c r="F6360" s="200"/>
      <c r="G6360" s="200"/>
      <c r="H6360" s="200"/>
      <c r="I6360" s="200">
        <v>45937</v>
      </c>
      <c r="J6360" s="143">
        <f t="shared" si="99"/>
        <v>45937</v>
      </c>
      <c r="K6360" s="202">
        <v>8</v>
      </c>
      <c r="L6360" s="285" t="s">
        <v>11973</v>
      </c>
      <c r="M6360" s="223"/>
      <c r="N6360" s="203"/>
      <c r="O6360" s="222" t="s">
        <v>326</v>
      </c>
    </row>
    <row r="6361" spans="1:15" ht="29.25" customHeight="1">
      <c r="A6361" s="221" t="s">
        <v>100</v>
      </c>
      <c r="B6361" s="221" t="s">
        <v>794</v>
      </c>
      <c r="C6361" s="222" t="s">
        <v>758</v>
      </c>
      <c r="D6361" s="222" t="s">
        <v>167</v>
      </c>
      <c r="E6361" s="199" t="s">
        <v>166</v>
      </c>
      <c r="F6361" s="200"/>
      <c r="G6361" s="200"/>
      <c r="H6361" s="200"/>
      <c r="I6361" s="200">
        <v>45938</v>
      </c>
      <c r="J6361" s="143">
        <f t="shared" si="99"/>
        <v>45938</v>
      </c>
      <c r="K6361" s="202">
        <v>4</v>
      </c>
      <c r="L6361" s="285" t="s">
        <v>11973</v>
      </c>
      <c r="M6361" s="223"/>
      <c r="N6361" s="203"/>
      <c r="O6361" s="222" t="s">
        <v>326</v>
      </c>
    </row>
    <row r="6362" spans="1:15" ht="29.25" customHeight="1">
      <c r="A6362" s="221" t="s">
        <v>100</v>
      </c>
      <c r="B6362" s="221" t="s">
        <v>794</v>
      </c>
      <c r="C6362" s="222" t="s">
        <v>758</v>
      </c>
      <c r="D6362" s="222" t="s">
        <v>167</v>
      </c>
      <c r="E6362" s="199" t="s">
        <v>178</v>
      </c>
      <c r="F6362" s="200"/>
      <c r="G6362" s="200"/>
      <c r="H6362" s="200"/>
      <c r="I6362" s="200">
        <v>45938</v>
      </c>
      <c r="J6362" s="143">
        <f t="shared" si="99"/>
        <v>45938</v>
      </c>
      <c r="K6362" s="202">
        <v>4</v>
      </c>
      <c r="L6362" s="285" t="s">
        <v>11974</v>
      </c>
      <c r="M6362" s="223"/>
      <c r="N6362" s="203"/>
      <c r="O6362" s="222" t="s">
        <v>326</v>
      </c>
    </row>
    <row r="6363" spans="1:15" ht="29.25" customHeight="1">
      <c r="A6363" s="221" t="s">
        <v>100</v>
      </c>
      <c r="B6363" s="221" t="s">
        <v>794</v>
      </c>
      <c r="C6363" s="222" t="s">
        <v>758</v>
      </c>
      <c r="D6363" s="222" t="s">
        <v>167</v>
      </c>
      <c r="E6363" s="199" t="s">
        <v>171</v>
      </c>
      <c r="F6363" s="200"/>
      <c r="G6363" s="200"/>
      <c r="H6363" s="200"/>
      <c r="I6363" s="200">
        <v>45939</v>
      </c>
      <c r="J6363" s="143">
        <f t="shared" si="99"/>
        <v>45939</v>
      </c>
      <c r="K6363" s="202">
        <v>6</v>
      </c>
      <c r="L6363" s="284" t="s">
        <v>12156</v>
      </c>
      <c r="M6363" s="223"/>
      <c r="N6363" s="203"/>
      <c r="O6363" s="222" t="s">
        <v>326</v>
      </c>
    </row>
    <row r="6364" spans="1:15" ht="29.25" customHeight="1">
      <c r="A6364" s="221" t="s">
        <v>100</v>
      </c>
      <c r="B6364" s="221" t="s">
        <v>794</v>
      </c>
      <c r="C6364" s="222" t="s">
        <v>758</v>
      </c>
      <c r="D6364" s="222" t="s">
        <v>167</v>
      </c>
      <c r="E6364" s="199" t="s">
        <v>163</v>
      </c>
      <c r="F6364" s="200" t="s">
        <v>937</v>
      </c>
      <c r="G6364" s="200" t="s">
        <v>938</v>
      </c>
      <c r="H6364" s="200" t="s">
        <v>487</v>
      </c>
      <c r="I6364" s="200">
        <v>45939</v>
      </c>
      <c r="J6364" s="143">
        <f t="shared" si="99"/>
        <v>45939</v>
      </c>
      <c r="K6364" s="202">
        <v>2</v>
      </c>
      <c r="L6364" s="285" t="s">
        <v>12157</v>
      </c>
      <c r="M6364" s="223"/>
      <c r="N6364" s="203">
        <v>0</v>
      </c>
      <c r="O6364" s="222" t="s">
        <v>326</v>
      </c>
    </row>
    <row r="6365" spans="1:15" ht="29.25" customHeight="1">
      <c r="A6365" s="221" t="s">
        <v>100</v>
      </c>
      <c r="B6365" s="221" t="s">
        <v>794</v>
      </c>
      <c r="C6365" s="222" t="s">
        <v>758</v>
      </c>
      <c r="D6365" s="222" t="s">
        <v>167</v>
      </c>
      <c r="E6365" s="199" t="s">
        <v>178</v>
      </c>
      <c r="F6365" s="200"/>
      <c r="G6365" s="200"/>
      <c r="H6365" s="200"/>
      <c r="I6365" s="200">
        <v>45943</v>
      </c>
      <c r="J6365" s="143">
        <f t="shared" si="99"/>
        <v>45943</v>
      </c>
      <c r="K6365" s="202">
        <v>4</v>
      </c>
      <c r="L6365" s="285" t="s">
        <v>11669</v>
      </c>
      <c r="M6365" s="223"/>
      <c r="N6365" s="203"/>
      <c r="O6365" s="222" t="s">
        <v>326</v>
      </c>
    </row>
    <row r="6366" spans="1:15" ht="29.25" customHeight="1">
      <c r="A6366" s="221" t="s">
        <v>100</v>
      </c>
      <c r="B6366" s="221" t="s">
        <v>794</v>
      </c>
      <c r="C6366" s="222" t="s">
        <v>758</v>
      </c>
      <c r="D6366" s="222" t="s">
        <v>167</v>
      </c>
      <c r="E6366" s="199" t="s">
        <v>171</v>
      </c>
      <c r="F6366" s="200"/>
      <c r="G6366" s="200"/>
      <c r="H6366" s="200"/>
      <c r="I6366" s="200">
        <v>45943</v>
      </c>
      <c r="J6366" s="143">
        <f t="shared" si="99"/>
        <v>45943</v>
      </c>
      <c r="K6366" s="202">
        <v>4</v>
      </c>
      <c r="L6366" s="285" t="s">
        <v>12158</v>
      </c>
      <c r="M6366" s="223"/>
      <c r="N6366" s="203"/>
      <c r="O6366" s="222" t="s">
        <v>326</v>
      </c>
    </row>
    <row r="6367" spans="1:15" ht="29.25" customHeight="1">
      <c r="A6367" s="221" t="s">
        <v>100</v>
      </c>
      <c r="B6367" s="221" t="s">
        <v>794</v>
      </c>
      <c r="C6367" s="222" t="s">
        <v>758</v>
      </c>
      <c r="D6367" s="222" t="s">
        <v>167</v>
      </c>
      <c r="E6367" s="199" t="s">
        <v>171</v>
      </c>
      <c r="F6367" s="200"/>
      <c r="G6367" s="200"/>
      <c r="H6367" s="200"/>
      <c r="I6367" s="200">
        <v>45944</v>
      </c>
      <c r="J6367" s="143">
        <f t="shared" si="99"/>
        <v>45944</v>
      </c>
      <c r="K6367" s="202">
        <v>2</v>
      </c>
      <c r="L6367" s="284" t="s">
        <v>12159</v>
      </c>
      <c r="M6367" s="223"/>
      <c r="N6367" s="203"/>
      <c r="O6367" s="222" t="s">
        <v>326</v>
      </c>
    </row>
    <row r="6368" spans="1:15" ht="29.25" customHeight="1">
      <c r="A6368" s="221" t="s">
        <v>100</v>
      </c>
      <c r="B6368" s="221" t="s">
        <v>794</v>
      </c>
      <c r="C6368" s="222" t="s">
        <v>758</v>
      </c>
      <c r="D6368" s="222" t="s">
        <v>167</v>
      </c>
      <c r="E6368" s="199" t="s">
        <v>163</v>
      </c>
      <c r="F6368" s="200" t="s">
        <v>8347</v>
      </c>
      <c r="G6368" s="200" t="s">
        <v>8348</v>
      </c>
      <c r="H6368" s="200" t="s">
        <v>9287</v>
      </c>
      <c r="I6368" s="200">
        <v>45944</v>
      </c>
      <c r="J6368" s="143">
        <f t="shared" si="99"/>
        <v>45944</v>
      </c>
      <c r="K6368" s="202">
        <v>6</v>
      </c>
      <c r="L6368" s="285" t="s">
        <v>11495</v>
      </c>
      <c r="M6368" s="223"/>
      <c r="N6368" s="203">
        <v>3.7642857142857098</v>
      </c>
      <c r="O6368" s="222" t="s">
        <v>971</v>
      </c>
    </row>
    <row r="6369" spans="1:15" ht="29.25" customHeight="1">
      <c r="A6369" s="221" t="s">
        <v>100</v>
      </c>
      <c r="B6369" s="221" t="s">
        <v>794</v>
      </c>
      <c r="C6369" s="222" t="s">
        <v>758</v>
      </c>
      <c r="D6369" s="222" t="s">
        <v>167</v>
      </c>
      <c r="E6369" s="199" t="s">
        <v>163</v>
      </c>
      <c r="F6369" s="200" t="s">
        <v>8347</v>
      </c>
      <c r="G6369" s="200" t="s">
        <v>8348</v>
      </c>
      <c r="H6369" s="200" t="s">
        <v>9287</v>
      </c>
      <c r="I6369" s="200">
        <v>45945</v>
      </c>
      <c r="J6369" s="143">
        <f t="shared" si="99"/>
        <v>45945</v>
      </c>
      <c r="K6369" s="202">
        <v>8</v>
      </c>
      <c r="L6369" s="285" t="s">
        <v>11495</v>
      </c>
      <c r="M6369" s="223"/>
      <c r="N6369" s="203">
        <v>3.7642857142857098</v>
      </c>
      <c r="O6369" s="222" t="s">
        <v>971</v>
      </c>
    </row>
    <row r="6370" spans="1:15" ht="29.25" customHeight="1">
      <c r="A6370" s="221" t="s">
        <v>100</v>
      </c>
      <c r="B6370" s="221" t="s">
        <v>794</v>
      </c>
      <c r="C6370" s="222" t="s">
        <v>758</v>
      </c>
      <c r="D6370" s="222" t="s">
        <v>167</v>
      </c>
      <c r="E6370" s="199" t="s">
        <v>166</v>
      </c>
      <c r="F6370" s="200"/>
      <c r="G6370" s="200"/>
      <c r="H6370" s="200"/>
      <c r="I6370" s="200">
        <v>45946</v>
      </c>
      <c r="J6370" s="143">
        <f t="shared" si="99"/>
        <v>45946</v>
      </c>
      <c r="K6370" s="202">
        <v>4</v>
      </c>
      <c r="L6370" s="284" t="s">
        <v>12356</v>
      </c>
      <c r="M6370" s="223"/>
      <c r="N6370" s="203"/>
      <c r="O6370" s="222" t="s">
        <v>326</v>
      </c>
    </row>
    <row r="6371" spans="1:15" ht="29.25" customHeight="1">
      <c r="A6371" s="221" t="s">
        <v>100</v>
      </c>
      <c r="B6371" s="221" t="s">
        <v>794</v>
      </c>
      <c r="C6371" s="222" t="s">
        <v>758</v>
      </c>
      <c r="D6371" s="222" t="s">
        <v>167</v>
      </c>
      <c r="E6371" s="199" t="s">
        <v>171</v>
      </c>
      <c r="F6371" s="200"/>
      <c r="G6371" s="200"/>
      <c r="H6371" s="200"/>
      <c r="I6371" s="200">
        <v>45946</v>
      </c>
      <c r="J6371" s="143">
        <f t="shared" si="99"/>
        <v>45946</v>
      </c>
      <c r="K6371" s="202">
        <v>4</v>
      </c>
      <c r="L6371" s="285" t="s">
        <v>12357</v>
      </c>
      <c r="M6371" s="223"/>
      <c r="N6371" s="203"/>
      <c r="O6371" s="222" t="s">
        <v>326</v>
      </c>
    </row>
    <row r="6372" spans="1:15" ht="29.25" customHeight="1">
      <c r="A6372" s="221" t="s">
        <v>100</v>
      </c>
      <c r="B6372" s="221" t="s">
        <v>794</v>
      </c>
      <c r="C6372" s="222" t="s">
        <v>758</v>
      </c>
      <c r="D6372" s="222" t="s">
        <v>167</v>
      </c>
      <c r="E6372" s="199" t="s">
        <v>166</v>
      </c>
      <c r="F6372" s="200"/>
      <c r="G6372" s="200"/>
      <c r="H6372" s="200"/>
      <c r="I6372" s="200">
        <v>45947</v>
      </c>
      <c r="J6372" s="143">
        <f t="shared" si="99"/>
        <v>45947</v>
      </c>
      <c r="K6372" s="202">
        <v>8</v>
      </c>
      <c r="L6372" s="284" t="s">
        <v>12358</v>
      </c>
      <c r="M6372" s="223"/>
      <c r="N6372" s="203"/>
      <c r="O6372" s="222" t="s">
        <v>326</v>
      </c>
    </row>
    <row r="6373" spans="1:15" ht="29.25" customHeight="1">
      <c r="A6373" s="221" t="s">
        <v>100</v>
      </c>
      <c r="B6373" s="221" t="s">
        <v>794</v>
      </c>
      <c r="C6373" s="222" t="s">
        <v>758</v>
      </c>
      <c r="D6373" s="222" t="s">
        <v>167</v>
      </c>
      <c r="E6373" s="199" t="s">
        <v>166</v>
      </c>
      <c r="F6373" s="200"/>
      <c r="G6373" s="200"/>
      <c r="H6373" s="200"/>
      <c r="I6373" s="200">
        <v>45950</v>
      </c>
      <c r="J6373" s="143">
        <f t="shared" si="99"/>
        <v>45950</v>
      </c>
      <c r="K6373" s="202">
        <v>4</v>
      </c>
      <c r="L6373" s="285" t="s">
        <v>12359</v>
      </c>
      <c r="M6373" s="223"/>
      <c r="N6373" s="203"/>
      <c r="O6373" s="222" t="s">
        <v>326</v>
      </c>
    </row>
    <row r="6374" spans="1:15" ht="29.25" customHeight="1">
      <c r="A6374" s="221" t="s">
        <v>100</v>
      </c>
      <c r="B6374" s="221" t="s">
        <v>794</v>
      </c>
      <c r="C6374" s="222" t="s">
        <v>758</v>
      </c>
      <c r="D6374" s="222" t="s">
        <v>167</v>
      </c>
      <c r="E6374" s="199" t="s">
        <v>163</v>
      </c>
      <c r="F6374" s="200" t="s">
        <v>8347</v>
      </c>
      <c r="G6374" s="200" t="s">
        <v>8348</v>
      </c>
      <c r="H6374" s="200"/>
      <c r="I6374" s="200">
        <v>45950</v>
      </c>
      <c r="J6374" s="143">
        <f t="shared" si="99"/>
        <v>45950</v>
      </c>
      <c r="K6374" s="202">
        <v>4</v>
      </c>
      <c r="L6374" s="285" t="s">
        <v>12360</v>
      </c>
      <c r="M6374" s="223"/>
      <c r="N6374" s="203"/>
      <c r="O6374" s="222" t="s">
        <v>326</v>
      </c>
    </row>
    <row r="6375" spans="1:15" ht="29.25" customHeight="1">
      <c r="A6375" s="221" t="s">
        <v>100</v>
      </c>
      <c r="B6375" s="221" t="s">
        <v>794</v>
      </c>
      <c r="C6375" s="222" t="s">
        <v>758</v>
      </c>
      <c r="D6375" s="222" t="s">
        <v>167</v>
      </c>
      <c r="E6375" s="199" t="s">
        <v>166</v>
      </c>
      <c r="F6375" s="200"/>
      <c r="G6375" s="200"/>
      <c r="H6375" s="200"/>
      <c r="I6375" s="200">
        <v>45951</v>
      </c>
      <c r="J6375" s="143">
        <f t="shared" si="99"/>
        <v>45951</v>
      </c>
      <c r="K6375" s="202">
        <v>8</v>
      </c>
      <c r="L6375" s="285" t="s">
        <v>12361</v>
      </c>
      <c r="M6375" s="223"/>
      <c r="N6375" s="203"/>
      <c r="O6375" s="222" t="s">
        <v>326</v>
      </c>
    </row>
    <row r="6376" spans="1:15" ht="29.25" customHeight="1">
      <c r="A6376" s="221" t="s">
        <v>100</v>
      </c>
      <c r="B6376" s="221" t="s">
        <v>794</v>
      </c>
      <c r="C6376" s="222" t="s">
        <v>758</v>
      </c>
      <c r="D6376" s="222" t="s">
        <v>167</v>
      </c>
      <c r="E6376" s="199" t="s">
        <v>165</v>
      </c>
      <c r="F6376" s="200"/>
      <c r="G6376" s="200"/>
      <c r="H6376" s="200"/>
      <c r="I6376" s="200">
        <v>45952</v>
      </c>
      <c r="J6376" s="143">
        <f t="shared" si="99"/>
        <v>45952</v>
      </c>
      <c r="K6376" s="202">
        <v>8</v>
      </c>
      <c r="L6376" s="285" t="s">
        <v>170</v>
      </c>
      <c r="M6376" s="223"/>
      <c r="N6376" s="203"/>
      <c r="O6376" s="222" t="s">
        <v>326</v>
      </c>
    </row>
    <row r="6377" spans="1:15" ht="29.25" customHeight="1">
      <c r="A6377" s="221" t="s">
        <v>100</v>
      </c>
      <c r="B6377" s="221" t="s">
        <v>794</v>
      </c>
      <c r="C6377" s="222" t="s">
        <v>758</v>
      </c>
      <c r="D6377" s="222" t="s">
        <v>167</v>
      </c>
      <c r="E6377" s="199" t="s">
        <v>165</v>
      </c>
      <c r="F6377" s="200"/>
      <c r="G6377" s="200"/>
      <c r="H6377" s="200"/>
      <c r="I6377" s="200">
        <v>45953</v>
      </c>
      <c r="J6377" s="143">
        <f t="shared" si="99"/>
        <v>45953</v>
      </c>
      <c r="K6377" s="202">
        <v>8</v>
      </c>
      <c r="L6377" s="285" t="s">
        <v>170</v>
      </c>
      <c r="M6377" s="223"/>
      <c r="N6377" s="203"/>
      <c r="O6377" s="222" t="s">
        <v>326</v>
      </c>
    </row>
    <row r="6378" spans="1:15" ht="29.25" customHeight="1">
      <c r="A6378" s="221" t="s">
        <v>100</v>
      </c>
      <c r="B6378" s="221" t="s">
        <v>6518</v>
      </c>
      <c r="C6378" s="222" t="s">
        <v>6519</v>
      </c>
      <c r="D6378" s="222" t="s">
        <v>181</v>
      </c>
      <c r="E6378" s="199" t="s">
        <v>166</v>
      </c>
      <c r="F6378" s="200"/>
      <c r="G6378" s="200"/>
      <c r="H6378" s="200"/>
      <c r="I6378" s="200">
        <v>45733</v>
      </c>
      <c r="J6378" s="143">
        <f t="shared" si="99"/>
        <v>45733</v>
      </c>
      <c r="K6378" s="202">
        <v>5</v>
      </c>
      <c r="L6378" s="284" t="s">
        <v>6578</v>
      </c>
      <c r="M6378" s="223"/>
      <c r="N6378" s="203"/>
      <c r="O6378" s="222" t="s">
        <v>326</v>
      </c>
    </row>
    <row r="6379" spans="1:15" ht="29.25" customHeight="1">
      <c r="A6379" s="221" t="s">
        <v>100</v>
      </c>
      <c r="B6379" s="221" t="s">
        <v>6518</v>
      </c>
      <c r="C6379" s="222" t="s">
        <v>6519</v>
      </c>
      <c r="D6379" s="222" t="s">
        <v>181</v>
      </c>
      <c r="E6379" s="199" t="s">
        <v>166</v>
      </c>
      <c r="F6379" s="200"/>
      <c r="G6379" s="200"/>
      <c r="H6379" s="200"/>
      <c r="I6379" s="200">
        <v>45733</v>
      </c>
      <c r="J6379" s="143">
        <f t="shared" si="99"/>
        <v>45733</v>
      </c>
      <c r="K6379" s="202">
        <v>3</v>
      </c>
      <c r="L6379" s="284" t="s">
        <v>6579</v>
      </c>
      <c r="M6379" s="223"/>
      <c r="N6379" s="203"/>
      <c r="O6379" s="222" t="s">
        <v>326</v>
      </c>
    </row>
    <row r="6380" spans="1:15" ht="29.25" customHeight="1">
      <c r="A6380" s="221" t="s">
        <v>100</v>
      </c>
      <c r="B6380" s="221" t="s">
        <v>6518</v>
      </c>
      <c r="C6380" s="222" t="s">
        <v>6519</v>
      </c>
      <c r="D6380" s="222" t="s">
        <v>181</v>
      </c>
      <c r="E6380" s="199" t="s">
        <v>166</v>
      </c>
      <c r="F6380" s="200"/>
      <c r="G6380" s="200"/>
      <c r="H6380" s="200"/>
      <c r="I6380" s="200">
        <v>45734</v>
      </c>
      <c r="J6380" s="143">
        <f t="shared" si="99"/>
        <v>45734</v>
      </c>
      <c r="K6380" s="202">
        <v>2</v>
      </c>
      <c r="L6380" s="285" t="s">
        <v>6580</v>
      </c>
      <c r="M6380" s="223"/>
      <c r="N6380" s="203"/>
      <c r="O6380" s="222" t="s">
        <v>326</v>
      </c>
    </row>
    <row r="6381" spans="1:15" ht="29.25" customHeight="1">
      <c r="A6381" s="221" t="s">
        <v>100</v>
      </c>
      <c r="B6381" s="221" t="s">
        <v>6518</v>
      </c>
      <c r="C6381" s="222" t="s">
        <v>6519</v>
      </c>
      <c r="D6381" s="222" t="s">
        <v>181</v>
      </c>
      <c r="E6381" s="199" t="s">
        <v>166</v>
      </c>
      <c r="F6381" s="200"/>
      <c r="G6381" s="200"/>
      <c r="H6381" s="200"/>
      <c r="I6381" s="200">
        <v>45734</v>
      </c>
      <c r="J6381" s="143">
        <f t="shared" si="99"/>
        <v>45734</v>
      </c>
      <c r="K6381" s="202">
        <v>6</v>
      </c>
      <c r="L6381" s="284" t="s">
        <v>6581</v>
      </c>
      <c r="M6381" s="223"/>
      <c r="N6381" s="203"/>
      <c r="O6381" s="222" t="s">
        <v>326</v>
      </c>
    </row>
    <row r="6382" spans="1:15" ht="29.25" customHeight="1">
      <c r="A6382" s="221" t="s">
        <v>100</v>
      </c>
      <c r="B6382" s="221" t="s">
        <v>6518</v>
      </c>
      <c r="C6382" s="222" t="s">
        <v>6519</v>
      </c>
      <c r="D6382" s="222" t="s">
        <v>181</v>
      </c>
      <c r="E6382" s="199" t="s">
        <v>166</v>
      </c>
      <c r="F6382" s="200"/>
      <c r="G6382" s="200"/>
      <c r="H6382" s="200"/>
      <c r="I6382" s="200">
        <v>45735</v>
      </c>
      <c r="J6382" s="143">
        <f t="shared" si="99"/>
        <v>45735</v>
      </c>
      <c r="K6382" s="202">
        <v>2</v>
      </c>
      <c r="L6382" s="285" t="s">
        <v>6582</v>
      </c>
      <c r="M6382" s="223"/>
      <c r="N6382" s="203"/>
      <c r="O6382" s="222" t="s">
        <v>326</v>
      </c>
    </row>
    <row r="6383" spans="1:15" ht="29.25" customHeight="1">
      <c r="A6383" s="221" t="s">
        <v>100</v>
      </c>
      <c r="B6383" s="221" t="s">
        <v>6518</v>
      </c>
      <c r="C6383" s="222" t="s">
        <v>6519</v>
      </c>
      <c r="D6383" s="222" t="s">
        <v>181</v>
      </c>
      <c r="E6383" s="199" t="s">
        <v>166</v>
      </c>
      <c r="F6383" s="200"/>
      <c r="G6383" s="200"/>
      <c r="H6383" s="200"/>
      <c r="I6383" s="200">
        <v>45735</v>
      </c>
      <c r="J6383" s="143">
        <f t="shared" si="99"/>
        <v>45735</v>
      </c>
      <c r="K6383" s="202">
        <v>6</v>
      </c>
      <c r="L6383" s="284" t="s">
        <v>6583</v>
      </c>
      <c r="M6383" s="223"/>
      <c r="N6383" s="203"/>
      <c r="O6383" s="222" t="s">
        <v>326</v>
      </c>
    </row>
    <row r="6384" spans="1:15" ht="29.25" customHeight="1">
      <c r="A6384" s="221" t="s">
        <v>100</v>
      </c>
      <c r="B6384" s="221" t="s">
        <v>6518</v>
      </c>
      <c r="C6384" s="222" t="s">
        <v>6519</v>
      </c>
      <c r="D6384" s="222" t="s">
        <v>181</v>
      </c>
      <c r="E6384" s="199" t="s">
        <v>166</v>
      </c>
      <c r="F6384" s="200"/>
      <c r="G6384" s="200"/>
      <c r="H6384" s="200"/>
      <c r="I6384" s="200">
        <v>45736</v>
      </c>
      <c r="J6384" s="143">
        <f t="shared" si="99"/>
        <v>45736</v>
      </c>
      <c r="K6384" s="202">
        <v>3</v>
      </c>
      <c r="L6384" s="284" t="s">
        <v>6778</v>
      </c>
      <c r="M6384" s="223"/>
      <c r="N6384" s="203"/>
      <c r="O6384" s="222" t="s">
        <v>326</v>
      </c>
    </row>
    <row r="6385" spans="1:15" ht="29.25" customHeight="1">
      <c r="A6385" s="221" t="s">
        <v>100</v>
      </c>
      <c r="B6385" s="221" t="s">
        <v>6518</v>
      </c>
      <c r="C6385" s="222" t="s">
        <v>6519</v>
      </c>
      <c r="D6385" s="222" t="s">
        <v>181</v>
      </c>
      <c r="E6385" s="199" t="s">
        <v>166</v>
      </c>
      <c r="F6385" s="200"/>
      <c r="G6385" s="200"/>
      <c r="H6385" s="200"/>
      <c r="I6385" s="200">
        <v>45736</v>
      </c>
      <c r="J6385" s="143">
        <f t="shared" si="99"/>
        <v>45736</v>
      </c>
      <c r="K6385" s="202">
        <v>5</v>
      </c>
      <c r="L6385" s="284" t="s">
        <v>6779</v>
      </c>
      <c r="M6385" s="223"/>
      <c r="N6385" s="203"/>
      <c r="O6385" s="222" t="s">
        <v>326</v>
      </c>
    </row>
    <row r="6386" spans="1:15" ht="29.25" customHeight="1">
      <c r="A6386" s="221" t="s">
        <v>32</v>
      </c>
      <c r="B6386" s="221" t="s">
        <v>781</v>
      </c>
      <c r="C6386" s="222" t="s">
        <v>462</v>
      </c>
      <c r="D6386" s="222" t="s">
        <v>181</v>
      </c>
      <c r="E6386" s="199" t="s">
        <v>166</v>
      </c>
      <c r="F6386" s="200"/>
      <c r="G6386" s="200"/>
      <c r="H6386" s="200"/>
      <c r="I6386" s="200">
        <v>45470</v>
      </c>
      <c r="J6386" s="143">
        <f t="shared" si="99"/>
        <v>45470</v>
      </c>
      <c r="K6386" s="202">
        <v>8</v>
      </c>
      <c r="L6386" s="285" t="s">
        <v>856</v>
      </c>
      <c r="M6386" s="223"/>
      <c r="N6386" s="203"/>
      <c r="O6386" s="222" t="s">
        <v>326</v>
      </c>
    </row>
    <row r="6387" spans="1:15" ht="29.25" customHeight="1">
      <c r="A6387" s="221" t="s">
        <v>32</v>
      </c>
      <c r="B6387" s="221" t="s">
        <v>781</v>
      </c>
      <c r="C6387" s="222" t="s">
        <v>462</v>
      </c>
      <c r="D6387" s="222" t="s">
        <v>181</v>
      </c>
      <c r="E6387" s="199" t="s">
        <v>163</v>
      </c>
      <c r="F6387" s="200" t="s">
        <v>645</v>
      </c>
      <c r="G6387" s="200" t="s">
        <v>646</v>
      </c>
      <c r="H6387" s="200" t="s">
        <v>487</v>
      </c>
      <c r="I6387" s="200">
        <v>45471</v>
      </c>
      <c r="J6387" s="143">
        <f t="shared" si="99"/>
        <v>45471</v>
      </c>
      <c r="K6387" s="202">
        <v>8</v>
      </c>
      <c r="L6387" s="284" t="s">
        <v>1307</v>
      </c>
      <c r="M6387" s="223"/>
      <c r="N6387" s="203">
        <v>29</v>
      </c>
      <c r="O6387" s="222" t="s">
        <v>968</v>
      </c>
    </row>
    <row r="6388" spans="1:15" ht="29.25" customHeight="1">
      <c r="A6388" s="221" t="s">
        <v>32</v>
      </c>
      <c r="B6388" s="221" t="s">
        <v>781</v>
      </c>
      <c r="C6388" s="222" t="s">
        <v>462</v>
      </c>
      <c r="D6388" s="222" t="s">
        <v>181</v>
      </c>
      <c r="E6388" s="199" t="s">
        <v>163</v>
      </c>
      <c r="F6388" s="200" t="s">
        <v>645</v>
      </c>
      <c r="G6388" s="200" t="s">
        <v>646</v>
      </c>
      <c r="H6388" s="200" t="s">
        <v>487</v>
      </c>
      <c r="I6388" s="200">
        <v>45474</v>
      </c>
      <c r="J6388" s="143">
        <f t="shared" si="99"/>
        <v>45474</v>
      </c>
      <c r="K6388" s="202">
        <v>8</v>
      </c>
      <c r="L6388" s="284" t="s">
        <v>1308</v>
      </c>
      <c r="M6388" s="223"/>
      <c r="N6388" s="203">
        <v>29</v>
      </c>
      <c r="O6388" s="222" t="s">
        <v>968</v>
      </c>
    </row>
    <row r="6389" spans="1:15" ht="29.25" customHeight="1">
      <c r="A6389" s="221" t="s">
        <v>32</v>
      </c>
      <c r="B6389" s="221" t="s">
        <v>781</v>
      </c>
      <c r="C6389" s="222" t="s">
        <v>462</v>
      </c>
      <c r="D6389" s="222" t="s">
        <v>181</v>
      </c>
      <c r="E6389" s="199" t="s">
        <v>163</v>
      </c>
      <c r="F6389" s="200" t="s">
        <v>645</v>
      </c>
      <c r="G6389" s="200" t="s">
        <v>646</v>
      </c>
      <c r="H6389" s="200" t="s">
        <v>487</v>
      </c>
      <c r="I6389" s="200">
        <v>45475</v>
      </c>
      <c r="J6389" s="143">
        <f t="shared" si="99"/>
        <v>45475</v>
      </c>
      <c r="K6389" s="202">
        <v>8</v>
      </c>
      <c r="L6389" s="284" t="s">
        <v>1309</v>
      </c>
      <c r="M6389" s="223"/>
      <c r="N6389" s="203">
        <v>29</v>
      </c>
      <c r="O6389" s="222" t="s">
        <v>968</v>
      </c>
    </row>
    <row r="6390" spans="1:15" ht="29.25" customHeight="1">
      <c r="A6390" s="221" t="s">
        <v>32</v>
      </c>
      <c r="B6390" s="221" t="s">
        <v>781</v>
      </c>
      <c r="C6390" s="222" t="s">
        <v>462</v>
      </c>
      <c r="D6390" s="222" t="s">
        <v>181</v>
      </c>
      <c r="E6390" s="199" t="s">
        <v>163</v>
      </c>
      <c r="F6390" s="200" t="s">
        <v>645</v>
      </c>
      <c r="G6390" s="200" t="s">
        <v>646</v>
      </c>
      <c r="H6390" s="200" t="s">
        <v>487</v>
      </c>
      <c r="I6390" s="200">
        <v>45476</v>
      </c>
      <c r="J6390" s="143">
        <f t="shared" si="99"/>
        <v>45476</v>
      </c>
      <c r="K6390" s="202">
        <v>8</v>
      </c>
      <c r="L6390" s="284" t="s">
        <v>1310</v>
      </c>
      <c r="M6390" s="223"/>
      <c r="N6390" s="203">
        <v>29</v>
      </c>
      <c r="O6390" s="222" t="s">
        <v>968</v>
      </c>
    </row>
    <row r="6391" spans="1:15" ht="29.25" customHeight="1">
      <c r="A6391" s="221" t="s">
        <v>32</v>
      </c>
      <c r="B6391" s="221" t="s">
        <v>781</v>
      </c>
      <c r="C6391" s="222" t="s">
        <v>462</v>
      </c>
      <c r="D6391" s="222" t="s">
        <v>181</v>
      </c>
      <c r="E6391" s="199" t="s">
        <v>163</v>
      </c>
      <c r="F6391" s="200" t="s">
        <v>645</v>
      </c>
      <c r="G6391" s="200" t="s">
        <v>646</v>
      </c>
      <c r="H6391" s="200" t="s">
        <v>487</v>
      </c>
      <c r="I6391" s="200">
        <v>45477</v>
      </c>
      <c r="J6391" s="143">
        <f t="shared" si="99"/>
        <v>45477</v>
      </c>
      <c r="K6391" s="202">
        <v>8</v>
      </c>
      <c r="L6391" s="284" t="s">
        <v>1311</v>
      </c>
      <c r="M6391" s="223"/>
      <c r="N6391" s="203">
        <v>29</v>
      </c>
      <c r="O6391" s="222" t="s">
        <v>968</v>
      </c>
    </row>
    <row r="6392" spans="1:15" ht="29.25" customHeight="1">
      <c r="A6392" s="221" t="s">
        <v>32</v>
      </c>
      <c r="B6392" s="221" t="s">
        <v>781</v>
      </c>
      <c r="C6392" s="222" t="s">
        <v>462</v>
      </c>
      <c r="D6392" s="222" t="s">
        <v>181</v>
      </c>
      <c r="E6392" s="199" t="s">
        <v>163</v>
      </c>
      <c r="F6392" s="200" t="s">
        <v>645</v>
      </c>
      <c r="G6392" s="200" t="s">
        <v>646</v>
      </c>
      <c r="H6392" s="200" t="s">
        <v>487</v>
      </c>
      <c r="I6392" s="200">
        <v>45478</v>
      </c>
      <c r="J6392" s="143">
        <f t="shared" si="99"/>
        <v>45478</v>
      </c>
      <c r="K6392" s="202">
        <v>8</v>
      </c>
      <c r="L6392" s="284" t="s">
        <v>1312</v>
      </c>
      <c r="M6392" s="223"/>
      <c r="N6392" s="203">
        <v>29</v>
      </c>
      <c r="O6392" s="222" t="s">
        <v>968</v>
      </c>
    </row>
    <row r="6393" spans="1:15" ht="29.25" customHeight="1">
      <c r="A6393" s="221" t="s">
        <v>32</v>
      </c>
      <c r="B6393" s="221" t="s">
        <v>781</v>
      </c>
      <c r="C6393" s="222" t="s">
        <v>462</v>
      </c>
      <c r="D6393" s="222" t="s">
        <v>181</v>
      </c>
      <c r="E6393" s="199" t="s">
        <v>163</v>
      </c>
      <c r="F6393" s="200" t="s">
        <v>645</v>
      </c>
      <c r="G6393" s="200" t="s">
        <v>646</v>
      </c>
      <c r="H6393" s="200" t="s">
        <v>95</v>
      </c>
      <c r="I6393" s="200">
        <v>45481</v>
      </c>
      <c r="J6393" s="143">
        <f t="shared" si="99"/>
        <v>45481</v>
      </c>
      <c r="K6393" s="202">
        <v>8</v>
      </c>
      <c r="L6393" s="284" t="s">
        <v>1313</v>
      </c>
      <c r="M6393" s="223"/>
      <c r="N6393" s="203">
        <v>0.4</v>
      </c>
      <c r="O6393" s="222" t="s">
        <v>940</v>
      </c>
    </row>
    <row r="6394" spans="1:15" ht="29.25" customHeight="1">
      <c r="A6394" s="221" t="s">
        <v>32</v>
      </c>
      <c r="B6394" s="221" t="s">
        <v>781</v>
      </c>
      <c r="C6394" s="222" t="s">
        <v>462</v>
      </c>
      <c r="D6394" s="222" t="s">
        <v>181</v>
      </c>
      <c r="E6394" s="199" t="s">
        <v>166</v>
      </c>
      <c r="F6394" s="200"/>
      <c r="G6394" s="200"/>
      <c r="H6394" s="200"/>
      <c r="I6394" s="200">
        <v>45482</v>
      </c>
      <c r="J6394" s="143">
        <f t="shared" si="99"/>
        <v>45482</v>
      </c>
      <c r="K6394" s="202">
        <v>8</v>
      </c>
      <c r="L6394" s="284" t="s">
        <v>1314</v>
      </c>
      <c r="M6394" s="223"/>
      <c r="N6394" s="203"/>
      <c r="O6394" s="222" t="s">
        <v>326</v>
      </c>
    </row>
    <row r="6395" spans="1:15" ht="29.25" customHeight="1">
      <c r="A6395" s="221" t="s">
        <v>32</v>
      </c>
      <c r="B6395" s="221" t="s">
        <v>781</v>
      </c>
      <c r="C6395" s="222" t="s">
        <v>462</v>
      </c>
      <c r="D6395" s="222" t="s">
        <v>181</v>
      </c>
      <c r="E6395" s="199" t="s">
        <v>166</v>
      </c>
      <c r="F6395" s="200"/>
      <c r="G6395" s="200"/>
      <c r="H6395" s="200"/>
      <c r="I6395" s="200">
        <v>45483</v>
      </c>
      <c r="J6395" s="143">
        <f t="shared" si="99"/>
        <v>45483</v>
      </c>
      <c r="K6395" s="202">
        <v>8</v>
      </c>
      <c r="L6395" s="284" t="s">
        <v>1315</v>
      </c>
      <c r="M6395" s="223"/>
      <c r="N6395" s="203"/>
      <c r="O6395" s="222" t="s">
        <v>326</v>
      </c>
    </row>
    <row r="6396" spans="1:15" ht="29.25" customHeight="1">
      <c r="A6396" s="221" t="s">
        <v>32</v>
      </c>
      <c r="B6396" s="221" t="s">
        <v>781</v>
      </c>
      <c r="C6396" s="222" t="s">
        <v>462</v>
      </c>
      <c r="D6396" s="222" t="s">
        <v>181</v>
      </c>
      <c r="E6396" s="199" t="s">
        <v>163</v>
      </c>
      <c r="F6396" s="200" t="s">
        <v>645</v>
      </c>
      <c r="G6396" s="200" t="s">
        <v>646</v>
      </c>
      <c r="H6396" s="200" t="s">
        <v>487</v>
      </c>
      <c r="I6396" s="200">
        <v>45484</v>
      </c>
      <c r="J6396" s="143">
        <f t="shared" si="99"/>
        <v>45484</v>
      </c>
      <c r="K6396" s="202">
        <v>8</v>
      </c>
      <c r="L6396" s="285" t="s">
        <v>1316</v>
      </c>
      <c r="M6396" s="223"/>
      <c r="N6396" s="203">
        <v>29</v>
      </c>
      <c r="O6396" s="222" t="s">
        <v>968</v>
      </c>
    </row>
    <row r="6397" spans="1:15" ht="29.25" customHeight="1">
      <c r="A6397" s="221" t="s">
        <v>32</v>
      </c>
      <c r="B6397" s="221" t="s">
        <v>781</v>
      </c>
      <c r="C6397" s="222" t="s">
        <v>462</v>
      </c>
      <c r="D6397" s="222" t="s">
        <v>181</v>
      </c>
      <c r="E6397" s="199" t="s">
        <v>166</v>
      </c>
      <c r="F6397" s="200"/>
      <c r="G6397" s="200"/>
      <c r="H6397" s="200"/>
      <c r="I6397" s="200">
        <v>45485</v>
      </c>
      <c r="J6397" s="143">
        <f t="shared" si="99"/>
        <v>45485</v>
      </c>
      <c r="K6397" s="202">
        <v>8</v>
      </c>
      <c r="L6397" s="284" t="s">
        <v>1317</v>
      </c>
      <c r="M6397" s="223"/>
      <c r="N6397" s="203"/>
      <c r="O6397" s="222" t="s">
        <v>326</v>
      </c>
    </row>
    <row r="6398" spans="1:15" ht="29.25" customHeight="1">
      <c r="A6398" s="221" t="s">
        <v>32</v>
      </c>
      <c r="B6398" s="221" t="s">
        <v>781</v>
      </c>
      <c r="C6398" s="222" t="s">
        <v>462</v>
      </c>
      <c r="D6398" s="222" t="s">
        <v>181</v>
      </c>
      <c r="E6398" s="199" t="s">
        <v>163</v>
      </c>
      <c r="F6398" s="200" t="s">
        <v>645</v>
      </c>
      <c r="G6398" s="200" t="s">
        <v>646</v>
      </c>
      <c r="H6398" s="200" t="s">
        <v>98</v>
      </c>
      <c r="I6398" s="200">
        <v>45488</v>
      </c>
      <c r="J6398" s="143">
        <f t="shared" si="99"/>
        <v>45488</v>
      </c>
      <c r="K6398" s="202">
        <v>8</v>
      </c>
      <c r="L6398" s="284" t="s">
        <v>1318</v>
      </c>
      <c r="M6398" s="223"/>
      <c r="N6398" s="203">
        <v>0.25</v>
      </c>
      <c r="O6398" s="222" t="s">
        <v>988</v>
      </c>
    </row>
    <row r="6399" spans="1:15" ht="29.25" customHeight="1">
      <c r="A6399" s="221" t="s">
        <v>32</v>
      </c>
      <c r="B6399" s="221" t="s">
        <v>781</v>
      </c>
      <c r="C6399" s="222" t="s">
        <v>462</v>
      </c>
      <c r="D6399" s="222" t="s">
        <v>181</v>
      </c>
      <c r="E6399" s="199" t="s">
        <v>163</v>
      </c>
      <c r="F6399" s="200" t="s">
        <v>645</v>
      </c>
      <c r="G6399" s="200" t="s">
        <v>646</v>
      </c>
      <c r="H6399" s="200" t="s">
        <v>487</v>
      </c>
      <c r="I6399" s="200">
        <v>45489</v>
      </c>
      <c r="J6399" s="143">
        <f t="shared" si="99"/>
        <v>45489</v>
      </c>
      <c r="K6399" s="202">
        <v>8</v>
      </c>
      <c r="L6399" s="284" t="s">
        <v>1319</v>
      </c>
      <c r="M6399" s="223"/>
      <c r="N6399" s="203">
        <v>29</v>
      </c>
      <c r="O6399" s="222" t="s">
        <v>968</v>
      </c>
    </row>
    <row r="6400" spans="1:15" ht="29.25" customHeight="1">
      <c r="A6400" s="221" t="s">
        <v>32</v>
      </c>
      <c r="B6400" s="221" t="s">
        <v>781</v>
      </c>
      <c r="C6400" s="222" t="s">
        <v>462</v>
      </c>
      <c r="D6400" s="222" t="s">
        <v>181</v>
      </c>
      <c r="E6400" s="199" t="s">
        <v>163</v>
      </c>
      <c r="F6400" s="200" t="s">
        <v>645</v>
      </c>
      <c r="G6400" s="200" t="s">
        <v>646</v>
      </c>
      <c r="H6400" s="200" t="s">
        <v>91</v>
      </c>
      <c r="I6400" s="200">
        <v>45490</v>
      </c>
      <c r="J6400" s="143">
        <f t="shared" si="99"/>
        <v>45490</v>
      </c>
      <c r="K6400" s="202">
        <v>8</v>
      </c>
      <c r="L6400" s="284" t="s">
        <v>1320</v>
      </c>
      <c r="M6400" s="223"/>
      <c r="N6400" s="203">
        <v>0.61250000000000004</v>
      </c>
      <c r="O6400" s="222" t="s">
        <v>943</v>
      </c>
    </row>
    <row r="6401" spans="1:15" ht="29.25" customHeight="1">
      <c r="A6401" s="221" t="s">
        <v>32</v>
      </c>
      <c r="B6401" s="221" t="s">
        <v>781</v>
      </c>
      <c r="C6401" s="222" t="s">
        <v>462</v>
      </c>
      <c r="D6401" s="222" t="s">
        <v>181</v>
      </c>
      <c r="E6401" s="199" t="s">
        <v>163</v>
      </c>
      <c r="F6401" s="200" t="s">
        <v>645</v>
      </c>
      <c r="G6401" s="200" t="s">
        <v>646</v>
      </c>
      <c r="H6401" s="200" t="s">
        <v>487</v>
      </c>
      <c r="I6401" s="200">
        <v>45491</v>
      </c>
      <c r="J6401" s="143">
        <f t="shared" si="99"/>
        <v>45491</v>
      </c>
      <c r="K6401" s="202">
        <v>8</v>
      </c>
      <c r="L6401" s="284" t="s">
        <v>1580</v>
      </c>
      <c r="M6401" s="223"/>
      <c r="N6401" s="203">
        <v>29</v>
      </c>
      <c r="O6401" s="222" t="s">
        <v>968</v>
      </c>
    </row>
    <row r="6402" spans="1:15" ht="29.25" customHeight="1">
      <c r="A6402" s="221" t="s">
        <v>32</v>
      </c>
      <c r="B6402" s="221" t="s">
        <v>781</v>
      </c>
      <c r="C6402" s="222" t="s">
        <v>462</v>
      </c>
      <c r="D6402" s="222" t="s">
        <v>181</v>
      </c>
      <c r="E6402" s="199" t="s">
        <v>163</v>
      </c>
      <c r="F6402" s="200" t="s">
        <v>645</v>
      </c>
      <c r="G6402" s="200" t="s">
        <v>646</v>
      </c>
      <c r="H6402" s="200" t="s">
        <v>487</v>
      </c>
      <c r="I6402" s="200">
        <v>45492</v>
      </c>
      <c r="J6402" s="143">
        <f t="shared" si="99"/>
        <v>45492</v>
      </c>
      <c r="K6402" s="202">
        <v>8</v>
      </c>
      <c r="L6402" s="285" t="s">
        <v>1581</v>
      </c>
      <c r="M6402" s="223"/>
      <c r="N6402" s="203">
        <v>29</v>
      </c>
      <c r="O6402" s="222" t="s">
        <v>968</v>
      </c>
    </row>
    <row r="6403" spans="1:15" ht="29.25" customHeight="1">
      <c r="A6403" s="221" t="s">
        <v>32</v>
      </c>
      <c r="B6403" s="221" t="s">
        <v>781</v>
      </c>
      <c r="C6403" s="222" t="s">
        <v>462</v>
      </c>
      <c r="D6403" s="222" t="s">
        <v>181</v>
      </c>
      <c r="E6403" s="199" t="s">
        <v>163</v>
      </c>
      <c r="F6403" s="200" t="s">
        <v>645</v>
      </c>
      <c r="G6403" s="200" t="s">
        <v>646</v>
      </c>
      <c r="H6403" s="200" t="s">
        <v>487</v>
      </c>
      <c r="I6403" s="200">
        <v>45495</v>
      </c>
      <c r="J6403" s="143">
        <f t="shared" ref="J6403:J6466" si="100">I6403</f>
        <v>45495</v>
      </c>
      <c r="K6403" s="202">
        <v>8</v>
      </c>
      <c r="L6403" s="284" t="s">
        <v>1582</v>
      </c>
      <c r="M6403" s="223"/>
      <c r="N6403" s="203">
        <v>29</v>
      </c>
      <c r="O6403" s="222" t="s">
        <v>968</v>
      </c>
    </row>
    <row r="6404" spans="1:15" ht="29.25" customHeight="1">
      <c r="A6404" s="221" t="s">
        <v>32</v>
      </c>
      <c r="B6404" s="221" t="s">
        <v>781</v>
      </c>
      <c r="C6404" s="222" t="s">
        <v>462</v>
      </c>
      <c r="D6404" s="222" t="s">
        <v>181</v>
      </c>
      <c r="E6404" s="199" t="s">
        <v>163</v>
      </c>
      <c r="F6404" s="200" t="s">
        <v>645</v>
      </c>
      <c r="G6404" s="200" t="s">
        <v>646</v>
      </c>
      <c r="H6404" s="200" t="s">
        <v>98</v>
      </c>
      <c r="I6404" s="200">
        <v>45496</v>
      </c>
      <c r="J6404" s="143">
        <f t="shared" si="100"/>
        <v>45496</v>
      </c>
      <c r="K6404" s="202">
        <v>8</v>
      </c>
      <c r="L6404" s="284" t="s">
        <v>1583</v>
      </c>
      <c r="M6404" s="223"/>
      <c r="N6404" s="203">
        <v>0.25</v>
      </c>
      <c r="O6404" s="222" t="s">
        <v>988</v>
      </c>
    </row>
    <row r="6405" spans="1:15" ht="29.25" customHeight="1">
      <c r="A6405" s="221" t="s">
        <v>32</v>
      </c>
      <c r="B6405" s="221" t="s">
        <v>781</v>
      </c>
      <c r="C6405" s="222" t="s">
        <v>462</v>
      </c>
      <c r="D6405" s="222" t="s">
        <v>181</v>
      </c>
      <c r="E6405" s="199" t="s">
        <v>163</v>
      </c>
      <c r="F6405" s="200" t="s">
        <v>645</v>
      </c>
      <c r="G6405" s="200" t="s">
        <v>646</v>
      </c>
      <c r="H6405" s="200" t="s">
        <v>108</v>
      </c>
      <c r="I6405" s="200">
        <v>45499</v>
      </c>
      <c r="J6405" s="143">
        <f t="shared" si="100"/>
        <v>45499</v>
      </c>
      <c r="K6405" s="202">
        <v>8</v>
      </c>
      <c r="L6405" s="284" t="s">
        <v>1710</v>
      </c>
      <c r="M6405" s="223"/>
      <c r="N6405" s="203">
        <v>7</v>
      </c>
      <c r="O6405" s="222" t="s">
        <v>968</v>
      </c>
    </row>
    <row r="6406" spans="1:15" ht="29.25" customHeight="1">
      <c r="A6406" s="221" t="s">
        <v>32</v>
      </c>
      <c r="B6406" s="221" t="s">
        <v>781</v>
      </c>
      <c r="C6406" s="222" t="s">
        <v>462</v>
      </c>
      <c r="D6406" s="222" t="s">
        <v>181</v>
      </c>
      <c r="E6406" s="199" t="s">
        <v>163</v>
      </c>
      <c r="F6406" s="200" t="s">
        <v>645</v>
      </c>
      <c r="G6406" s="200" t="s">
        <v>646</v>
      </c>
      <c r="H6406" s="200" t="s">
        <v>702</v>
      </c>
      <c r="I6406" s="200">
        <v>45502</v>
      </c>
      <c r="J6406" s="143">
        <f t="shared" si="100"/>
        <v>45502</v>
      </c>
      <c r="K6406" s="202">
        <v>8</v>
      </c>
      <c r="L6406" s="284" t="s">
        <v>1711</v>
      </c>
      <c r="M6406" s="223"/>
      <c r="N6406" s="203">
        <v>0.3</v>
      </c>
      <c r="O6406" s="222" t="s">
        <v>943</v>
      </c>
    </row>
    <row r="6407" spans="1:15" ht="29.25" customHeight="1">
      <c r="A6407" s="221" t="s">
        <v>32</v>
      </c>
      <c r="B6407" s="221" t="s">
        <v>781</v>
      </c>
      <c r="C6407" s="222" t="s">
        <v>462</v>
      </c>
      <c r="D6407" s="222" t="s">
        <v>181</v>
      </c>
      <c r="E6407" s="199" t="s">
        <v>163</v>
      </c>
      <c r="F6407" s="200" t="s">
        <v>645</v>
      </c>
      <c r="G6407" s="200" t="s">
        <v>646</v>
      </c>
      <c r="H6407" s="200" t="s">
        <v>97</v>
      </c>
      <c r="I6407" s="200">
        <v>45503</v>
      </c>
      <c r="J6407" s="143">
        <f t="shared" si="100"/>
        <v>45503</v>
      </c>
      <c r="K6407" s="202">
        <v>8</v>
      </c>
      <c r="L6407" s="284" t="s">
        <v>1712</v>
      </c>
      <c r="M6407" s="223"/>
      <c r="N6407" s="203">
        <v>0.27916666666666701</v>
      </c>
      <c r="O6407" s="222" t="s">
        <v>993</v>
      </c>
    </row>
    <row r="6408" spans="1:15" ht="29.25" customHeight="1">
      <c r="A6408" s="221" t="s">
        <v>32</v>
      </c>
      <c r="B6408" s="221" t="s">
        <v>781</v>
      </c>
      <c r="C6408" s="222" t="s">
        <v>462</v>
      </c>
      <c r="D6408" s="222" t="s">
        <v>181</v>
      </c>
      <c r="E6408" s="199" t="s">
        <v>163</v>
      </c>
      <c r="F6408" s="200" t="s">
        <v>645</v>
      </c>
      <c r="G6408" s="200" t="s">
        <v>646</v>
      </c>
      <c r="H6408" s="200" t="s">
        <v>97</v>
      </c>
      <c r="I6408" s="200">
        <v>45504</v>
      </c>
      <c r="J6408" s="143">
        <f t="shared" si="100"/>
        <v>45504</v>
      </c>
      <c r="K6408" s="202">
        <v>8</v>
      </c>
      <c r="L6408" s="284" t="s">
        <v>1712</v>
      </c>
      <c r="M6408" s="223"/>
      <c r="N6408" s="203">
        <v>0.27916666666666701</v>
      </c>
      <c r="O6408" s="222" t="s">
        <v>993</v>
      </c>
    </row>
    <row r="6409" spans="1:15" ht="29.25" customHeight="1">
      <c r="A6409" s="221" t="s">
        <v>32</v>
      </c>
      <c r="B6409" s="221" t="s">
        <v>781</v>
      </c>
      <c r="C6409" s="222" t="s">
        <v>462</v>
      </c>
      <c r="D6409" s="222" t="s">
        <v>181</v>
      </c>
      <c r="E6409" s="199" t="s">
        <v>163</v>
      </c>
      <c r="F6409" s="200" t="s">
        <v>645</v>
      </c>
      <c r="G6409" s="200" t="s">
        <v>646</v>
      </c>
      <c r="H6409" s="200" t="s">
        <v>108</v>
      </c>
      <c r="I6409" s="200">
        <v>45505</v>
      </c>
      <c r="J6409" s="143">
        <f t="shared" si="100"/>
        <v>45505</v>
      </c>
      <c r="K6409" s="202">
        <v>8</v>
      </c>
      <c r="L6409" s="285" t="s">
        <v>1839</v>
      </c>
      <c r="M6409" s="223"/>
      <c r="N6409" s="203">
        <v>7</v>
      </c>
      <c r="O6409" s="222" t="s">
        <v>968</v>
      </c>
    </row>
    <row r="6410" spans="1:15" ht="29.25" customHeight="1">
      <c r="A6410" s="221" t="s">
        <v>32</v>
      </c>
      <c r="B6410" s="221" t="s">
        <v>781</v>
      </c>
      <c r="C6410" s="222" t="s">
        <v>462</v>
      </c>
      <c r="D6410" s="222" t="s">
        <v>181</v>
      </c>
      <c r="E6410" s="199" t="s">
        <v>166</v>
      </c>
      <c r="F6410" s="200"/>
      <c r="G6410" s="200"/>
      <c r="H6410" s="200"/>
      <c r="I6410" s="200">
        <v>45506</v>
      </c>
      <c r="J6410" s="143">
        <f t="shared" si="100"/>
        <v>45506</v>
      </c>
      <c r="K6410" s="202">
        <v>8</v>
      </c>
      <c r="L6410" s="285" t="s">
        <v>1840</v>
      </c>
      <c r="M6410" s="223"/>
      <c r="N6410" s="203"/>
      <c r="O6410" s="222" t="s">
        <v>326</v>
      </c>
    </row>
    <row r="6411" spans="1:15" ht="29.25" customHeight="1">
      <c r="A6411" s="221" t="s">
        <v>32</v>
      </c>
      <c r="B6411" s="221" t="s">
        <v>781</v>
      </c>
      <c r="C6411" s="222" t="s">
        <v>462</v>
      </c>
      <c r="D6411" s="222" t="s">
        <v>181</v>
      </c>
      <c r="E6411" s="199" t="s">
        <v>163</v>
      </c>
      <c r="F6411" s="200" t="s">
        <v>450</v>
      </c>
      <c r="G6411" s="200" t="s">
        <v>451</v>
      </c>
      <c r="H6411" s="200"/>
      <c r="I6411" s="200">
        <v>45509</v>
      </c>
      <c r="J6411" s="143">
        <f t="shared" si="100"/>
        <v>45509</v>
      </c>
      <c r="K6411" s="202">
        <v>8</v>
      </c>
      <c r="L6411" s="285" t="s">
        <v>1841</v>
      </c>
      <c r="M6411" s="223"/>
      <c r="N6411" s="203"/>
      <c r="O6411" s="222" t="s">
        <v>326</v>
      </c>
    </row>
    <row r="6412" spans="1:15" ht="29.25" customHeight="1">
      <c r="A6412" s="221" t="s">
        <v>32</v>
      </c>
      <c r="B6412" s="221" t="s">
        <v>781</v>
      </c>
      <c r="C6412" s="222" t="s">
        <v>462</v>
      </c>
      <c r="D6412" s="222" t="s">
        <v>181</v>
      </c>
      <c r="E6412" s="199" t="s">
        <v>163</v>
      </c>
      <c r="F6412" s="200" t="s">
        <v>450</v>
      </c>
      <c r="G6412" s="200" t="s">
        <v>451</v>
      </c>
      <c r="H6412" s="200"/>
      <c r="I6412" s="200">
        <v>45510</v>
      </c>
      <c r="J6412" s="143">
        <f t="shared" si="100"/>
        <v>45510</v>
      </c>
      <c r="K6412" s="202">
        <v>8</v>
      </c>
      <c r="L6412" s="284" t="s">
        <v>1842</v>
      </c>
      <c r="M6412" s="223"/>
      <c r="N6412" s="203"/>
      <c r="O6412" s="222" t="s">
        <v>326</v>
      </c>
    </row>
    <row r="6413" spans="1:15" ht="29.25" customHeight="1">
      <c r="A6413" s="221" t="s">
        <v>32</v>
      </c>
      <c r="B6413" s="221" t="s">
        <v>781</v>
      </c>
      <c r="C6413" s="222" t="s">
        <v>462</v>
      </c>
      <c r="D6413" s="222" t="s">
        <v>181</v>
      </c>
      <c r="E6413" s="199" t="s">
        <v>163</v>
      </c>
      <c r="F6413" s="200" t="s">
        <v>1742</v>
      </c>
      <c r="G6413" s="200" t="s">
        <v>1743</v>
      </c>
      <c r="H6413" s="200" t="s">
        <v>55</v>
      </c>
      <c r="I6413" s="200">
        <v>45511</v>
      </c>
      <c r="J6413" s="143">
        <f t="shared" si="100"/>
        <v>45511</v>
      </c>
      <c r="K6413" s="202">
        <v>8</v>
      </c>
      <c r="L6413" s="284" t="s">
        <v>1843</v>
      </c>
      <c r="M6413" s="223"/>
      <c r="N6413" s="203">
        <v>1.5</v>
      </c>
      <c r="O6413" s="222" t="s">
        <v>968</v>
      </c>
    </row>
    <row r="6414" spans="1:15" ht="29.25" customHeight="1">
      <c r="A6414" s="221" t="s">
        <v>32</v>
      </c>
      <c r="B6414" s="221" t="s">
        <v>781</v>
      </c>
      <c r="C6414" s="222" t="s">
        <v>462</v>
      </c>
      <c r="D6414" s="222" t="s">
        <v>181</v>
      </c>
      <c r="E6414" s="199" t="s">
        <v>163</v>
      </c>
      <c r="F6414" s="200" t="s">
        <v>1742</v>
      </c>
      <c r="G6414" s="200" t="s">
        <v>1743</v>
      </c>
      <c r="H6414" s="200" t="s">
        <v>79</v>
      </c>
      <c r="I6414" s="200">
        <v>45512</v>
      </c>
      <c r="J6414" s="143">
        <f t="shared" si="100"/>
        <v>45512</v>
      </c>
      <c r="K6414" s="202">
        <v>8</v>
      </c>
      <c r="L6414" s="285" t="s">
        <v>189</v>
      </c>
      <c r="M6414" s="223"/>
      <c r="N6414" s="203">
        <v>0.4</v>
      </c>
      <c r="O6414" s="222" t="s">
        <v>943</v>
      </c>
    </row>
    <row r="6415" spans="1:15" ht="29.25" customHeight="1">
      <c r="A6415" s="221" t="s">
        <v>32</v>
      </c>
      <c r="B6415" s="221" t="s">
        <v>781</v>
      </c>
      <c r="C6415" s="222" t="s">
        <v>462</v>
      </c>
      <c r="D6415" s="222" t="s">
        <v>181</v>
      </c>
      <c r="E6415" s="199" t="s">
        <v>163</v>
      </c>
      <c r="F6415" s="200" t="s">
        <v>1742</v>
      </c>
      <c r="G6415" s="200" t="s">
        <v>1743</v>
      </c>
      <c r="H6415" s="200" t="s">
        <v>79</v>
      </c>
      <c r="I6415" s="200">
        <v>45513</v>
      </c>
      <c r="J6415" s="143">
        <f t="shared" si="100"/>
        <v>45513</v>
      </c>
      <c r="K6415" s="202">
        <v>8</v>
      </c>
      <c r="L6415" s="285" t="s">
        <v>189</v>
      </c>
      <c r="M6415" s="223"/>
      <c r="N6415" s="203">
        <v>0.4</v>
      </c>
      <c r="O6415" s="222" t="s">
        <v>943</v>
      </c>
    </row>
    <row r="6416" spans="1:15" ht="29.25" customHeight="1">
      <c r="A6416" s="221" t="s">
        <v>32</v>
      </c>
      <c r="B6416" s="221" t="s">
        <v>781</v>
      </c>
      <c r="C6416" s="222" t="s">
        <v>462</v>
      </c>
      <c r="D6416" s="222" t="s">
        <v>181</v>
      </c>
      <c r="E6416" s="199" t="s">
        <v>163</v>
      </c>
      <c r="F6416" s="200" t="s">
        <v>1742</v>
      </c>
      <c r="G6416" s="200" t="s">
        <v>1743</v>
      </c>
      <c r="H6416" s="200" t="s">
        <v>76</v>
      </c>
      <c r="I6416" s="200">
        <v>45516</v>
      </c>
      <c r="J6416" s="143">
        <f t="shared" si="100"/>
        <v>45516</v>
      </c>
      <c r="K6416" s="202">
        <v>8</v>
      </c>
      <c r="L6416" s="285" t="s">
        <v>1991</v>
      </c>
      <c r="M6416" s="223"/>
      <c r="N6416" s="203">
        <v>3.125</v>
      </c>
      <c r="O6416" s="222" t="s">
        <v>968</v>
      </c>
    </row>
    <row r="6417" spans="1:15" ht="29.25" customHeight="1">
      <c r="A6417" s="221" t="s">
        <v>32</v>
      </c>
      <c r="B6417" s="221" t="s">
        <v>781</v>
      </c>
      <c r="C6417" s="222" t="s">
        <v>462</v>
      </c>
      <c r="D6417" s="222" t="s">
        <v>181</v>
      </c>
      <c r="E6417" s="199" t="s">
        <v>163</v>
      </c>
      <c r="F6417" s="200" t="s">
        <v>645</v>
      </c>
      <c r="G6417" s="200" t="s">
        <v>646</v>
      </c>
      <c r="H6417" s="200" t="s">
        <v>487</v>
      </c>
      <c r="I6417" s="200">
        <v>45517</v>
      </c>
      <c r="J6417" s="143">
        <f t="shared" si="100"/>
        <v>45517</v>
      </c>
      <c r="K6417" s="202">
        <v>8</v>
      </c>
      <c r="L6417" s="285" t="s">
        <v>1992</v>
      </c>
      <c r="M6417" s="223"/>
      <c r="N6417" s="203">
        <v>29</v>
      </c>
      <c r="O6417" s="222" t="s">
        <v>968</v>
      </c>
    </row>
    <row r="6418" spans="1:15" ht="29.25" customHeight="1">
      <c r="A6418" s="221" t="s">
        <v>32</v>
      </c>
      <c r="B6418" s="221" t="s">
        <v>781</v>
      </c>
      <c r="C6418" s="222" t="s">
        <v>462</v>
      </c>
      <c r="D6418" s="222" t="s">
        <v>181</v>
      </c>
      <c r="E6418" s="199" t="s">
        <v>163</v>
      </c>
      <c r="F6418" s="200" t="s">
        <v>1742</v>
      </c>
      <c r="G6418" s="200" t="s">
        <v>1743</v>
      </c>
      <c r="H6418" s="200" t="s">
        <v>76</v>
      </c>
      <c r="I6418" s="200">
        <v>45518</v>
      </c>
      <c r="J6418" s="143">
        <f t="shared" si="100"/>
        <v>45518</v>
      </c>
      <c r="K6418" s="202">
        <v>8</v>
      </c>
      <c r="L6418" s="285" t="s">
        <v>1993</v>
      </c>
      <c r="M6418" s="223"/>
      <c r="N6418" s="203">
        <v>3.125</v>
      </c>
      <c r="O6418" s="222" t="s">
        <v>968</v>
      </c>
    </row>
    <row r="6419" spans="1:15" ht="29.25" customHeight="1">
      <c r="A6419" s="221" t="s">
        <v>32</v>
      </c>
      <c r="B6419" s="221" t="s">
        <v>781</v>
      </c>
      <c r="C6419" s="222" t="s">
        <v>462</v>
      </c>
      <c r="D6419" s="222" t="s">
        <v>181</v>
      </c>
      <c r="E6419" s="199" t="s">
        <v>163</v>
      </c>
      <c r="F6419" s="200" t="s">
        <v>1742</v>
      </c>
      <c r="G6419" s="200" t="s">
        <v>1743</v>
      </c>
      <c r="H6419" s="200" t="s">
        <v>76</v>
      </c>
      <c r="I6419" s="200">
        <v>45519</v>
      </c>
      <c r="J6419" s="143">
        <f t="shared" si="100"/>
        <v>45519</v>
      </c>
      <c r="K6419" s="202">
        <v>8</v>
      </c>
      <c r="L6419" s="284" t="s">
        <v>2139</v>
      </c>
      <c r="M6419" s="223"/>
      <c r="N6419" s="203">
        <v>3.125</v>
      </c>
      <c r="O6419" s="222" t="s">
        <v>968</v>
      </c>
    </row>
    <row r="6420" spans="1:15" ht="29.25" customHeight="1">
      <c r="A6420" s="221" t="s">
        <v>32</v>
      </c>
      <c r="B6420" s="221" t="s">
        <v>781</v>
      </c>
      <c r="C6420" s="222" t="s">
        <v>462</v>
      </c>
      <c r="D6420" s="222" t="s">
        <v>181</v>
      </c>
      <c r="E6420" s="199" t="s">
        <v>163</v>
      </c>
      <c r="F6420" s="200" t="s">
        <v>1742</v>
      </c>
      <c r="G6420" s="200" t="s">
        <v>1743</v>
      </c>
      <c r="H6420" s="200" t="s">
        <v>67</v>
      </c>
      <c r="I6420" s="200">
        <v>45520</v>
      </c>
      <c r="J6420" s="143">
        <f t="shared" si="100"/>
        <v>45520</v>
      </c>
      <c r="K6420" s="202">
        <v>8</v>
      </c>
      <c r="L6420" s="284" t="s">
        <v>2140</v>
      </c>
      <c r="M6420" s="223"/>
      <c r="N6420" s="203">
        <v>6</v>
      </c>
      <c r="O6420" s="222" t="s">
        <v>968</v>
      </c>
    </row>
    <row r="6421" spans="1:15" ht="29.25" customHeight="1">
      <c r="A6421" s="221" t="s">
        <v>32</v>
      </c>
      <c r="B6421" s="221" t="s">
        <v>781</v>
      </c>
      <c r="C6421" s="222" t="s">
        <v>462</v>
      </c>
      <c r="D6421" s="222" t="s">
        <v>181</v>
      </c>
      <c r="E6421" s="199" t="s">
        <v>163</v>
      </c>
      <c r="F6421" s="200" t="s">
        <v>1742</v>
      </c>
      <c r="G6421" s="200" t="s">
        <v>1743</v>
      </c>
      <c r="H6421" s="200" t="s">
        <v>67</v>
      </c>
      <c r="I6421" s="200">
        <v>45523</v>
      </c>
      <c r="J6421" s="143">
        <f t="shared" si="100"/>
        <v>45523</v>
      </c>
      <c r="K6421" s="202">
        <v>8</v>
      </c>
      <c r="L6421" s="284" t="s">
        <v>2141</v>
      </c>
      <c r="M6421" s="223"/>
      <c r="N6421" s="203">
        <v>6</v>
      </c>
      <c r="O6421" s="222" t="s">
        <v>968</v>
      </c>
    </row>
    <row r="6422" spans="1:15" ht="29.25" customHeight="1">
      <c r="A6422" s="221" t="s">
        <v>32</v>
      </c>
      <c r="B6422" s="221" t="s">
        <v>781</v>
      </c>
      <c r="C6422" s="222" t="s">
        <v>462</v>
      </c>
      <c r="D6422" s="222" t="s">
        <v>181</v>
      </c>
      <c r="E6422" s="199" t="s">
        <v>163</v>
      </c>
      <c r="F6422" s="200" t="s">
        <v>1742</v>
      </c>
      <c r="G6422" s="200" t="s">
        <v>1743</v>
      </c>
      <c r="H6422" s="200" t="s">
        <v>67</v>
      </c>
      <c r="I6422" s="200">
        <v>45524</v>
      </c>
      <c r="J6422" s="143">
        <f t="shared" si="100"/>
        <v>45524</v>
      </c>
      <c r="K6422" s="202">
        <v>8</v>
      </c>
      <c r="L6422" s="284" t="s">
        <v>2142</v>
      </c>
      <c r="M6422" s="223"/>
      <c r="N6422" s="203">
        <v>6</v>
      </c>
      <c r="O6422" s="222" t="s">
        <v>968</v>
      </c>
    </row>
    <row r="6423" spans="1:15" ht="29.25" customHeight="1">
      <c r="A6423" s="221" t="s">
        <v>32</v>
      </c>
      <c r="B6423" s="221" t="s">
        <v>781</v>
      </c>
      <c r="C6423" s="222" t="s">
        <v>462</v>
      </c>
      <c r="D6423" s="222" t="s">
        <v>181</v>
      </c>
      <c r="E6423" s="199" t="s">
        <v>163</v>
      </c>
      <c r="F6423" s="200" t="s">
        <v>1742</v>
      </c>
      <c r="G6423" s="200" t="s">
        <v>1743</v>
      </c>
      <c r="H6423" s="200" t="s">
        <v>67</v>
      </c>
      <c r="I6423" s="200">
        <v>45525</v>
      </c>
      <c r="J6423" s="143">
        <f t="shared" si="100"/>
        <v>45525</v>
      </c>
      <c r="K6423" s="202">
        <v>8</v>
      </c>
      <c r="L6423" s="284" t="s">
        <v>2143</v>
      </c>
      <c r="M6423" s="223"/>
      <c r="N6423" s="203">
        <v>6</v>
      </c>
      <c r="O6423" s="222" t="s">
        <v>968</v>
      </c>
    </row>
    <row r="6424" spans="1:15" ht="29.25" customHeight="1">
      <c r="A6424" s="221" t="s">
        <v>32</v>
      </c>
      <c r="B6424" s="221" t="s">
        <v>781</v>
      </c>
      <c r="C6424" s="222" t="s">
        <v>462</v>
      </c>
      <c r="D6424" s="222" t="s">
        <v>181</v>
      </c>
      <c r="E6424" s="199" t="s">
        <v>165</v>
      </c>
      <c r="F6424" s="200"/>
      <c r="G6424" s="200"/>
      <c r="H6424" s="200"/>
      <c r="I6424" s="200">
        <v>45526</v>
      </c>
      <c r="J6424" s="143">
        <f t="shared" si="100"/>
        <v>45526</v>
      </c>
      <c r="K6424" s="202">
        <v>8</v>
      </c>
      <c r="L6424" s="285" t="s">
        <v>2359</v>
      </c>
      <c r="M6424" s="223"/>
      <c r="N6424" s="203"/>
      <c r="O6424" s="222" t="s">
        <v>326</v>
      </c>
    </row>
    <row r="6425" spans="1:15" ht="29.25" customHeight="1">
      <c r="A6425" s="221" t="s">
        <v>32</v>
      </c>
      <c r="B6425" s="221" t="s">
        <v>781</v>
      </c>
      <c r="C6425" s="222" t="s">
        <v>462</v>
      </c>
      <c r="D6425" s="222" t="s">
        <v>181</v>
      </c>
      <c r="E6425" s="199" t="s">
        <v>163</v>
      </c>
      <c r="F6425" s="200" t="s">
        <v>645</v>
      </c>
      <c r="G6425" s="200" t="s">
        <v>646</v>
      </c>
      <c r="H6425" s="200" t="s">
        <v>487</v>
      </c>
      <c r="I6425" s="200">
        <v>45527</v>
      </c>
      <c r="J6425" s="143">
        <f t="shared" si="100"/>
        <v>45527</v>
      </c>
      <c r="K6425" s="202">
        <v>8</v>
      </c>
      <c r="L6425" s="284" t="s">
        <v>2360</v>
      </c>
      <c r="M6425" s="223"/>
      <c r="N6425" s="203">
        <v>29</v>
      </c>
      <c r="O6425" s="222" t="s">
        <v>968</v>
      </c>
    </row>
    <row r="6426" spans="1:15" ht="29.25" customHeight="1">
      <c r="A6426" s="221" t="s">
        <v>32</v>
      </c>
      <c r="B6426" s="221" t="s">
        <v>781</v>
      </c>
      <c r="C6426" s="222" t="s">
        <v>462</v>
      </c>
      <c r="D6426" s="222" t="s">
        <v>181</v>
      </c>
      <c r="E6426" s="199" t="s">
        <v>163</v>
      </c>
      <c r="F6426" s="200" t="s">
        <v>645</v>
      </c>
      <c r="G6426" s="200" t="s">
        <v>646</v>
      </c>
      <c r="H6426" s="200" t="s">
        <v>487</v>
      </c>
      <c r="I6426" s="200">
        <v>45530</v>
      </c>
      <c r="J6426" s="143">
        <f t="shared" si="100"/>
        <v>45530</v>
      </c>
      <c r="K6426" s="202">
        <v>8</v>
      </c>
      <c r="L6426" s="284" t="s">
        <v>2361</v>
      </c>
      <c r="M6426" s="223"/>
      <c r="N6426" s="203">
        <v>29</v>
      </c>
      <c r="O6426" s="222" t="s">
        <v>968</v>
      </c>
    </row>
    <row r="6427" spans="1:15" ht="29.25" customHeight="1">
      <c r="A6427" s="221" t="s">
        <v>32</v>
      </c>
      <c r="B6427" s="221" t="s">
        <v>781</v>
      </c>
      <c r="C6427" s="222" t="s">
        <v>462</v>
      </c>
      <c r="D6427" s="222" t="s">
        <v>181</v>
      </c>
      <c r="E6427" s="199" t="s">
        <v>163</v>
      </c>
      <c r="F6427" s="200" t="s">
        <v>645</v>
      </c>
      <c r="G6427" s="200" t="s">
        <v>646</v>
      </c>
      <c r="H6427" s="200" t="s">
        <v>97</v>
      </c>
      <c r="I6427" s="200">
        <v>45531</v>
      </c>
      <c r="J6427" s="143">
        <f t="shared" si="100"/>
        <v>45531</v>
      </c>
      <c r="K6427" s="202">
        <v>8</v>
      </c>
      <c r="L6427" s="284" t="s">
        <v>2362</v>
      </c>
      <c r="M6427" s="223"/>
      <c r="N6427" s="203">
        <v>0.27916666666666701</v>
      </c>
      <c r="O6427" s="222" t="s">
        <v>993</v>
      </c>
    </row>
    <row r="6428" spans="1:15" ht="29.25" customHeight="1">
      <c r="A6428" s="221" t="s">
        <v>32</v>
      </c>
      <c r="B6428" s="221" t="s">
        <v>781</v>
      </c>
      <c r="C6428" s="222" t="s">
        <v>462</v>
      </c>
      <c r="D6428" s="222" t="s">
        <v>181</v>
      </c>
      <c r="E6428" s="199" t="s">
        <v>163</v>
      </c>
      <c r="F6428" s="200" t="s">
        <v>1742</v>
      </c>
      <c r="G6428" s="200" t="s">
        <v>1743</v>
      </c>
      <c r="H6428" s="200" t="s">
        <v>67</v>
      </c>
      <c r="I6428" s="200">
        <v>45532</v>
      </c>
      <c r="J6428" s="143">
        <f t="shared" si="100"/>
        <v>45532</v>
      </c>
      <c r="K6428" s="202">
        <v>8</v>
      </c>
      <c r="L6428" s="284" t="s">
        <v>2363</v>
      </c>
      <c r="M6428" s="223"/>
      <c r="N6428" s="203">
        <v>6</v>
      </c>
      <c r="O6428" s="222" t="s">
        <v>968</v>
      </c>
    </row>
    <row r="6429" spans="1:15" ht="29.25" customHeight="1">
      <c r="A6429" s="221" t="s">
        <v>32</v>
      </c>
      <c r="B6429" s="221" t="s">
        <v>781</v>
      </c>
      <c r="C6429" s="222" t="s">
        <v>462</v>
      </c>
      <c r="D6429" s="222" t="s">
        <v>181</v>
      </c>
      <c r="E6429" s="199" t="s">
        <v>163</v>
      </c>
      <c r="F6429" s="200" t="s">
        <v>1742</v>
      </c>
      <c r="G6429" s="200" t="s">
        <v>1743</v>
      </c>
      <c r="H6429" s="200" t="s">
        <v>80</v>
      </c>
      <c r="I6429" s="200">
        <v>45533</v>
      </c>
      <c r="J6429" s="143">
        <f t="shared" si="100"/>
        <v>45533</v>
      </c>
      <c r="K6429" s="202">
        <v>8</v>
      </c>
      <c r="L6429" s="284" t="s">
        <v>2544</v>
      </c>
      <c r="M6429" s="223"/>
      <c r="N6429" s="203">
        <v>1.6875</v>
      </c>
      <c r="O6429" s="222" t="s">
        <v>960</v>
      </c>
    </row>
    <row r="6430" spans="1:15" ht="29.25" customHeight="1">
      <c r="A6430" s="221" t="s">
        <v>32</v>
      </c>
      <c r="B6430" s="221" t="s">
        <v>781</v>
      </c>
      <c r="C6430" s="222" t="s">
        <v>462</v>
      </c>
      <c r="D6430" s="222" t="s">
        <v>181</v>
      </c>
      <c r="E6430" s="199" t="s">
        <v>163</v>
      </c>
      <c r="F6430" s="200" t="s">
        <v>1742</v>
      </c>
      <c r="G6430" s="200" t="s">
        <v>1743</v>
      </c>
      <c r="H6430" s="200" t="s">
        <v>80</v>
      </c>
      <c r="I6430" s="200">
        <v>45534</v>
      </c>
      <c r="J6430" s="143">
        <f t="shared" si="100"/>
        <v>45534</v>
      </c>
      <c r="K6430" s="202">
        <v>8</v>
      </c>
      <c r="L6430" s="284" t="s">
        <v>2545</v>
      </c>
      <c r="M6430" s="223"/>
      <c r="N6430" s="203">
        <v>1.6875</v>
      </c>
      <c r="O6430" s="222" t="s">
        <v>960</v>
      </c>
    </row>
    <row r="6431" spans="1:15" ht="29.25" customHeight="1">
      <c r="A6431" s="221" t="s">
        <v>32</v>
      </c>
      <c r="B6431" s="221" t="s">
        <v>781</v>
      </c>
      <c r="C6431" s="222" t="s">
        <v>462</v>
      </c>
      <c r="D6431" s="222" t="s">
        <v>181</v>
      </c>
      <c r="E6431" s="199" t="s">
        <v>163</v>
      </c>
      <c r="F6431" s="200" t="s">
        <v>645</v>
      </c>
      <c r="G6431" s="200" t="s">
        <v>646</v>
      </c>
      <c r="H6431" s="200" t="s">
        <v>487</v>
      </c>
      <c r="I6431" s="200">
        <v>45537</v>
      </c>
      <c r="J6431" s="143">
        <f t="shared" si="100"/>
        <v>45537</v>
      </c>
      <c r="K6431" s="202">
        <v>8</v>
      </c>
      <c r="L6431" s="284" t="s">
        <v>2546</v>
      </c>
      <c r="M6431" s="223"/>
      <c r="N6431" s="203">
        <v>29</v>
      </c>
      <c r="O6431" s="222" t="s">
        <v>968</v>
      </c>
    </row>
    <row r="6432" spans="1:15" ht="29.25" customHeight="1">
      <c r="A6432" s="221" t="s">
        <v>32</v>
      </c>
      <c r="B6432" s="221" t="s">
        <v>781</v>
      </c>
      <c r="C6432" s="222" t="s">
        <v>462</v>
      </c>
      <c r="D6432" s="222" t="s">
        <v>181</v>
      </c>
      <c r="E6432" s="199" t="s">
        <v>163</v>
      </c>
      <c r="F6432" s="200" t="s">
        <v>645</v>
      </c>
      <c r="G6432" s="200" t="s">
        <v>646</v>
      </c>
      <c r="H6432" s="200" t="s">
        <v>487</v>
      </c>
      <c r="I6432" s="200">
        <v>45538</v>
      </c>
      <c r="J6432" s="143">
        <f t="shared" si="100"/>
        <v>45538</v>
      </c>
      <c r="K6432" s="202">
        <v>8</v>
      </c>
      <c r="L6432" s="284" t="s">
        <v>2547</v>
      </c>
      <c r="M6432" s="223"/>
      <c r="N6432" s="203">
        <v>29</v>
      </c>
      <c r="O6432" s="222" t="s">
        <v>968</v>
      </c>
    </row>
    <row r="6433" spans="1:15" ht="29.25" customHeight="1">
      <c r="A6433" s="221" t="s">
        <v>32</v>
      </c>
      <c r="B6433" s="221" t="s">
        <v>781</v>
      </c>
      <c r="C6433" s="222" t="s">
        <v>462</v>
      </c>
      <c r="D6433" s="222" t="s">
        <v>181</v>
      </c>
      <c r="E6433" s="199" t="s">
        <v>165</v>
      </c>
      <c r="F6433" s="200"/>
      <c r="G6433" s="200"/>
      <c r="H6433" s="200"/>
      <c r="I6433" s="200">
        <v>45539</v>
      </c>
      <c r="J6433" s="143">
        <f t="shared" si="100"/>
        <v>45539</v>
      </c>
      <c r="K6433" s="202">
        <v>8</v>
      </c>
      <c r="L6433" s="285" t="s">
        <v>2548</v>
      </c>
      <c r="M6433" s="223"/>
      <c r="N6433" s="203"/>
      <c r="O6433" s="222" t="s">
        <v>326</v>
      </c>
    </row>
    <row r="6434" spans="1:15" ht="29.25" customHeight="1">
      <c r="A6434" s="221" t="s">
        <v>32</v>
      </c>
      <c r="B6434" s="221" t="s">
        <v>781</v>
      </c>
      <c r="C6434" s="222" t="s">
        <v>462</v>
      </c>
      <c r="D6434" s="222" t="s">
        <v>181</v>
      </c>
      <c r="E6434" s="199" t="s">
        <v>163</v>
      </c>
      <c r="F6434" s="200" t="s">
        <v>645</v>
      </c>
      <c r="G6434" s="200" t="s">
        <v>646</v>
      </c>
      <c r="H6434" s="200" t="s">
        <v>108</v>
      </c>
      <c r="I6434" s="200">
        <v>45540</v>
      </c>
      <c r="J6434" s="143">
        <f t="shared" si="100"/>
        <v>45540</v>
      </c>
      <c r="K6434" s="202">
        <v>8</v>
      </c>
      <c r="L6434" s="284" t="s">
        <v>2662</v>
      </c>
      <c r="M6434" s="223"/>
      <c r="N6434" s="203">
        <v>7</v>
      </c>
      <c r="O6434" s="222" t="s">
        <v>968</v>
      </c>
    </row>
    <row r="6435" spans="1:15" ht="29.25" customHeight="1">
      <c r="A6435" s="221" t="s">
        <v>32</v>
      </c>
      <c r="B6435" s="221" t="s">
        <v>781</v>
      </c>
      <c r="C6435" s="222" t="s">
        <v>462</v>
      </c>
      <c r="D6435" s="222" t="s">
        <v>181</v>
      </c>
      <c r="E6435" s="199" t="s">
        <v>163</v>
      </c>
      <c r="F6435" s="200" t="s">
        <v>645</v>
      </c>
      <c r="G6435" s="200" t="s">
        <v>646</v>
      </c>
      <c r="H6435" s="200" t="s">
        <v>108</v>
      </c>
      <c r="I6435" s="200">
        <v>45541</v>
      </c>
      <c r="J6435" s="143">
        <f t="shared" si="100"/>
        <v>45541</v>
      </c>
      <c r="K6435" s="202">
        <v>8</v>
      </c>
      <c r="L6435" s="284" t="s">
        <v>2663</v>
      </c>
      <c r="M6435" s="223"/>
      <c r="N6435" s="203">
        <v>7</v>
      </c>
      <c r="O6435" s="222" t="s">
        <v>968</v>
      </c>
    </row>
    <row r="6436" spans="1:15" ht="29.25" customHeight="1">
      <c r="A6436" s="221" t="s">
        <v>32</v>
      </c>
      <c r="B6436" s="221" t="s">
        <v>781</v>
      </c>
      <c r="C6436" s="222" t="s">
        <v>462</v>
      </c>
      <c r="D6436" s="222" t="s">
        <v>181</v>
      </c>
      <c r="E6436" s="199" t="s">
        <v>166</v>
      </c>
      <c r="F6436" s="200"/>
      <c r="G6436" s="200"/>
      <c r="H6436" s="200"/>
      <c r="I6436" s="200">
        <v>45544</v>
      </c>
      <c r="J6436" s="143">
        <f t="shared" si="100"/>
        <v>45544</v>
      </c>
      <c r="K6436" s="202">
        <v>8</v>
      </c>
      <c r="L6436" s="285" t="s">
        <v>2664</v>
      </c>
      <c r="M6436" s="223"/>
      <c r="N6436" s="203"/>
      <c r="O6436" s="222" t="s">
        <v>326</v>
      </c>
    </row>
    <row r="6437" spans="1:15" ht="29.25" customHeight="1">
      <c r="A6437" s="221" t="s">
        <v>32</v>
      </c>
      <c r="B6437" s="221" t="s">
        <v>781</v>
      </c>
      <c r="C6437" s="222" t="s">
        <v>462</v>
      </c>
      <c r="D6437" s="222" t="s">
        <v>181</v>
      </c>
      <c r="E6437" s="199" t="s">
        <v>166</v>
      </c>
      <c r="F6437" s="200"/>
      <c r="G6437" s="200"/>
      <c r="H6437" s="200"/>
      <c r="I6437" s="200">
        <v>45545</v>
      </c>
      <c r="J6437" s="143">
        <f t="shared" si="100"/>
        <v>45545</v>
      </c>
      <c r="K6437" s="202">
        <v>8</v>
      </c>
      <c r="L6437" s="285" t="s">
        <v>2664</v>
      </c>
      <c r="M6437" s="223"/>
      <c r="N6437" s="203"/>
      <c r="O6437" s="222" t="s">
        <v>326</v>
      </c>
    </row>
    <row r="6438" spans="1:15" ht="29.25" customHeight="1">
      <c r="A6438" s="221" t="s">
        <v>32</v>
      </c>
      <c r="B6438" s="221" t="s">
        <v>781</v>
      </c>
      <c r="C6438" s="222" t="s">
        <v>462</v>
      </c>
      <c r="D6438" s="222" t="s">
        <v>181</v>
      </c>
      <c r="E6438" s="199" t="s">
        <v>163</v>
      </c>
      <c r="F6438" s="200" t="s">
        <v>645</v>
      </c>
      <c r="G6438" s="200" t="s">
        <v>646</v>
      </c>
      <c r="H6438" s="200" t="s">
        <v>108</v>
      </c>
      <c r="I6438" s="200">
        <v>45546</v>
      </c>
      <c r="J6438" s="143">
        <f t="shared" si="100"/>
        <v>45546</v>
      </c>
      <c r="K6438" s="202">
        <v>8</v>
      </c>
      <c r="L6438" s="284" t="s">
        <v>2665</v>
      </c>
      <c r="M6438" s="223"/>
      <c r="N6438" s="203">
        <v>7</v>
      </c>
      <c r="O6438" s="222" t="s">
        <v>968</v>
      </c>
    </row>
    <row r="6439" spans="1:15" ht="29.25" customHeight="1">
      <c r="A6439" s="221" t="s">
        <v>32</v>
      </c>
      <c r="B6439" s="221" t="s">
        <v>781</v>
      </c>
      <c r="C6439" s="222" t="s">
        <v>462</v>
      </c>
      <c r="D6439" s="222" t="s">
        <v>181</v>
      </c>
      <c r="E6439" s="199" t="s">
        <v>163</v>
      </c>
      <c r="F6439" s="200" t="s">
        <v>645</v>
      </c>
      <c r="G6439" s="200" t="s">
        <v>646</v>
      </c>
      <c r="H6439" s="200" t="s">
        <v>108</v>
      </c>
      <c r="I6439" s="200">
        <v>45547</v>
      </c>
      <c r="J6439" s="143">
        <f t="shared" si="100"/>
        <v>45547</v>
      </c>
      <c r="K6439" s="202">
        <v>8</v>
      </c>
      <c r="L6439" s="284" t="s">
        <v>2817</v>
      </c>
      <c r="M6439" s="223"/>
      <c r="N6439" s="203">
        <v>7</v>
      </c>
      <c r="O6439" s="222" t="s">
        <v>968</v>
      </c>
    </row>
    <row r="6440" spans="1:15" ht="29.25" customHeight="1">
      <c r="A6440" s="221" t="s">
        <v>32</v>
      </c>
      <c r="B6440" s="221" t="s">
        <v>781</v>
      </c>
      <c r="C6440" s="222" t="s">
        <v>462</v>
      </c>
      <c r="D6440" s="222" t="s">
        <v>181</v>
      </c>
      <c r="E6440" s="199" t="s">
        <v>163</v>
      </c>
      <c r="F6440" s="200" t="s">
        <v>1742</v>
      </c>
      <c r="G6440" s="200" t="s">
        <v>1743</v>
      </c>
      <c r="H6440" s="200" t="s">
        <v>1746</v>
      </c>
      <c r="I6440" s="200">
        <v>45548</v>
      </c>
      <c r="J6440" s="143">
        <f t="shared" si="100"/>
        <v>45548</v>
      </c>
      <c r="K6440" s="202">
        <v>8</v>
      </c>
      <c r="L6440" s="284" t="s">
        <v>2818</v>
      </c>
      <c r="M6440" s="223"/>
      <c r="N6440" s="203">
        <v>3.875</v>
      </c>
      <c r="O6440" s="222" t="s">
        <v>942</v>
      </c>
    </row>
    <row r="6441" spans="1:15" ht="29.25" customHeight="1">
      <c r="A6441" s="221" t="s">
        <v>32</v>
      </c>
      <c r="B6441" s="221" t="s">
        <v>781</v>
      </c>
      <c r="C6441" s="222" t="s">
        <v>462</v>
      </c>
      <c r="D6441" s="222" t="s">
        <v>181</v>
      </c>
      <c r="E6441" s="199" t="s">
        <v>166</v>
      </c>
      <c r="F6441" s="200"/>
      <c r="G6441" s="200"/>
      <c r="H6441" s="200"/>
      <c r="I6441" s="200">
        <v>45551</v>
      </c>
      <c r="J6441" s="143">
        <f t="shared" si="100"/>
        <v>45551</v>
      </c>
      <c r="K6441" s="202">
        <v>8</v>
      </c>
      <c r="L6441" s="284" t="s">
        <v>2819</v>
      </c>
      <c r="M6441" s="223"/>
      <c r="N6441" s="203"/>
      <c r="O6441" s="222" t="s">
        <v>326</v>
      </c>
    </row>
    <row r="6442" spans="1:15" ht="29.25" customHeight="1">
      <c r="A6442" s="221" t="s">
        <v>32</v>
      </c>
      <c r="B6442" s="221" t="s">
        <v>781</v>
      </c>
      <c r="C6442" s="222" t="s">
        <v>462</v>
      </c>
      <c r="D6442" s="222" t="s">
        <v>181</v>
      </c>
      <c r="E6442" s="199" t="s">
        <v>166</v>
      </c>
      <c r="F6442" s="200"/>
      <c r="G6442" s="200"/>
      <c r="H6442" s="200"/>
      <c r="I6442" s="200">
        <v>45553</v>
      </c>
      <c r="J6442" s="143">
        <f t="shared" si="100"/>
        <v>45553</v>
      </c>
      <c r="K6442" s="202">
        <v>8</v>
      </c>
      <c r="L6442" s="284" t="s">
        <v>2820</v>
      </c>
      <c r="M6442" s="223"/>
      <c r="N6442" s="203"/>
      <c r="O6442" s="222" t="s">
        <v>326</v>
      </c>
    </row>
    <row r="6443" spans="1:15" ht="29.25" customHeight="1">
      <c r="A6443" s="221" t="s">
        <v>32</v>
      </c>
      <c r="B6443" s="221" t="s">
        <v>781</v>
      </c>
      <c r="C6443" s="222" t="s">
        <v>462</v>
      </c>
      <c r="D6443" s="222" t="s">
        <v>181</v>
      </c>
      <c r="E6443" s="199" t="s">
        <v>166</v>
      </c>
      <c r="F6443" s="200"/>
      <c r="G6443" s="200"/>
      <c r="H6443" s="200"/>
      <c r="I6443" s="200">
        <v>45554</v>
      </c>
      <c r="J6443" s="143">
        <f t="shared" si="100"/>
        <v>45554</v>
      </c>
      <c r="K6443" s="202">
        <v>8</v>
      </c>
      <c r="L6443" s="284" t="s">
        <v>2966</v>
      </c>
      <c r="M6443" s="223"/>
      <c r="N6443" s="203"/>
      <c r="O6443" s="222" t="s">
        <v>326</v>
      </c>
    </row>
    <row r="6444" spans="1:15" ht="29.25" customHeight="1">
      <c r="A6444" s="221" t="s">
        <v>32</v>
      </c>
      <c r="B6444" s="221" t="s">
        <v>781</v>
      </c>
      <c r="C6444" s="222" t="s">
        <v>462</v>
      </c>
      <c r="D6444" s="222" t="s">
        <v>181</v>
      </c>
      <c r="E6444" s="199" t="s">
        <v>166</v>
      </c>
      <c r="F6444" s="200"/>
      <c r="G6444" s="200"/>
      <c r="H6444" s="200"/>
      <c r="I6444" s="200">
        <v>45555</v>
      </c>
      <c r="J6444" s="143">
        <f t="shared" si="100"/>
        <v>45555</v>
      </c>
      <c r="K6444" s="202">
        <v>8</v>
      </c>
      <c r="L6444" s="284" t="s">
        <v>2967</v>
      </c>
      <c r="M6444" s="223"/>
      <c r="N6444" s="203"/>
      <c r="O6444" s="222" t="s">
        <v>326</v>
      </c>
    </row>
    <row r="6445" spans="1:15" ht="29.25" customHeight="1">
      <c r="A6445" s="221" t="s">
        <v>32</v>
      </c>
      <c r="B6445" s="221" t="s">
        <v>781</v>
      </c>
      <c r="C6445" s="222" t="s">
        <v>462</v>
      </c>
      <c r="D6445" s="222" t="s">
        <v>181</v>
      </c>
      <c r="E6445" s="199" t="s">
        <v>166</v>
      </c>
      <c r="F6445" s="200"/>
      <c r="G6445" s="200"/>
      <c r="H6445" s="200"/>
      <c r="I6445" s="200">
        <v>45558</v>
      </c>
      <c r="J6445" s="143">
        <f t="shared" si="100"/>
        <v>45558</v>
      </c>
      <c r="K6445" s="202">
        <v>8</v>
      </c>
      <c r="L6445" s="284" t="s">
        <v>2968</v>
      </c>
      <c r="M6445" s="223"/>
      <c r="N6445" s="203"/>
      <c r="O6445" s="222" t="s">
        <v>326</v>
      </c>
    </row>
    <row r="6446" spans="1:15" ht="29.25" customHeight="1">
      <c r="A6446" s="221" t="s">
        <v>32</v>
      </c>
      <c r="B6446" s="221" t="s">
        <v>781</v>
      </c>
      <c r="C6446" s="222" t="s">
        <v>462</v>
      </c>
      <c r="D6446" s="222" t="s">
        <v>181</v>
      </c>
      <c r="E6446" s="199" t="s">
        <v>166</v>
      </c>
      <c r="F6446" s="200"/>
      <c r="G6446" s="200"/>
      <c r="H6446" s="200"/>
      <c r="I6446" s="200">
        <v>45559</v>
      </c>
      <c r="J6446" s="143">
        <f t="shared" si="100"/>
        <v>45559</v>
      </c>
      <c r="K6446" s="202">
        <v>8</v>
      </c>
      <c r="L6446" s="284" t="s">
        <v>2969</v>
      </c>
      <c r="M6446" s="223"/>
      <c r="N6446" s="203"/>
      <c r="O6446" s="222" t="s">
        <v>326</v>
      </c>
    </row>
    <row r="6447" spans="1:15" ht="29.25" customHeight="1">
      <c r="A6447" s="221" t="s">
        <v>32</v>
      </c>
      <c r="B6447" s="221" t="s">
        <v>781</v>
      </c>
      <c r="C6447" s="222" t="s">
        <v>462</v>
      </c>
      <c r="D6447" s="222" t="s">
        <v>181</v>
      </c>
      <c r="E6447" s="199" t="s">
        <v>166</v>
      </c>
      <c r="F6447" s="200"/>
      <c r="G6447" s="200"/>
      <c r="H6447" s="200"/>
      <c r="I6447" s="200">
        <v>45560</v>
      </c>
      <c r="J6447" s="143">
        <f t="shared" si="100"/>
        <v>45560</v>
      </c>
      <c r="K6447" s="202">
        <v>8</v>
      </c>
      <c r="L6447" s="284" t="s">
        <v>2970</v>
      </c>
      <c r="M6447" s="223"/>
      <c r="N6447" s="203"/>
      <c r="O6447" s="222" t="s">
        <v>326</v>
      </c>
    </row>
    <row r="6448" spans="1:15" ht="29.25" customHeight="1">
      <c r="A6448" s="221" t="s">
        <v>32</v>
      </c>
      <c r="B6448" s="221" t="s">
        <v>781</v>
      </c>
      <c r="C6448" s="222" t="s">
        <v>462</v>
      </c>
      <c r="D6448" s="222" t="s">
        <v>181</v>
      </c>
      <c r="E6448" s="199" t="s">
        <v>166</v>
      </c>
      <c r="F6448" s="200"/>
      <c r="G6448" s="200"/>
      <c r="H6448" s="200"/>
      <c r="I6448" s="200">
        <v>45561</v>
      </c>
      <c r="J6448" s="143">
        <f t="shared" si="100"/>
        <v>45561</v>
      </c>
      <c r="K6448" s="202">
        <v>8</v>
      </c>
      <c r="L6448" s="284" t="s">
        <v>2971</v>
      </c>
      <c r="M6448" s="223"/>
      <c r="N6448" s="203"/>
      <c r="O6448" s="222" t="s">
        <v>326</v>
      </c>
    </row>
    <row r="6449" spans="1:15" ht="29.25" customHeight="1">
      <c r="A6449" s="221" t="s">
        <v>32</v>
      </c>
      <c r="B6449" s="221" t="s">
        <v>781</v>
      </c>
      <c r="C6449" s="222" t="s">
        <v>462</v>
      </c>
      <c r="D6449" s="222" t="s">
        <v>181</v>
      </c>
      <c r="E6449" s="199" t="s">
        <v>166</v>
      </c>
      <c r="F6449" s="200"/>
      <c r="G6449" s="200"/>
      <c r="H6449" s="200"/>
      <c r="I6449" s="200">
        <v>45562</v>
      </c>
      <c r="J6449" s="143">
        <f t="shared" si="100"/>
        <v>45562</v>
      </c>
      <c r="K6449" s="202">
        <v>8</v>
      </c>
      <c r="L6449" s="284" t="s">
        <v>2972</v>
      </c>
      <c r="M6449" s="223"/>
      <c r="N6449" s="203"/>
      <c r="O6449" s="222" t="s">
        <v>326</v>
      </c>
    </row>
    <row r="6450" spans="1:15" ht="29.25" customHeight="1">
      <c r="A6450" s="221" t="s">
        <v>32</v>
      </c>
      <c r="B6450" s="221" t="s">
        <v>781</v>
      </c>
      <c r="C6450" s="222" t="s">
        <v>462</v>
      </c>
      <c r="D6450" s="222" t="s">
        <v>181</v>
      </c>
      <c r="E6450" s="199" t="s">
        <v>166</v>
      </c>
      <c r="F6450" s="200"/>
      <c r="G6450" s="200"/>
      <c r="H6450" s="200"/>
      <c r="I6450" s="200">
        <v>45565</v>
      </c>
      <c r="J6450" s="143">
        <f t="shared" si="100"/>
        <v>45565</v>
      </c>
      <c r="K6450" s="202">
        <v>8</v>
      </c>
      <c r="L6450" s="284" t="s">
        <v>2973</v>
      </c>
      <c r="M6450" s="223"/>
      <c r="N6450" s="203"/>
      <c r="O6450" s="222" t="s">
        <v>326</v>
      </c>
    </row>
    <row r="6451" spans="1:15" ht="29.25" customHeight="1">
      <c r="A6451" s="221" t="s">
        <v>32</v>
      </c>
      <c r="B6451" s="221" t="s">
        <v>781</v>
      </c>
      <c r="C6451" s="222" t="s">
        <v>462</v>
      </c>
      <c r="D6451" s="222" t="s">
        <v>181</v>
      </c>
      <c r="E6451" s="199" t="s">
        <v>166</v>
      </c>
      <c r="F6451" s="200"/>
      <c r="G6451" s="200"/>
      <c r="H6451" s="200"/>
      <c r="I6451" s="200">
        <v>45566</v>
      </c>
      <c r="J6451" s="143">
        <f t="shared" si="100"/>
        <v>45566</v>
      </c>
      <c r="K6451" s="202">
        <v>8</v>
      </c>
      <c r="L6451" s="284" t="s">
        <v>2974</v>
      </c>
      <c r="M6451" s="223"/>
      <c r="N6451" s="203"/>
      <c r="O6451" s="222" t="s">
        <v>326</v>
      </c>
    </row>
    <row r="6452" spans="1:15" ht="29.25" customHeight="1">
      <c r="A6452" s="221" t="s">
        <v>32</v>
      </c>
      <c r="B6452" s="221" t="s">
        <v>781</v>
      </c>
      <c r="C6452" s="222" t="s">
        <v>462</v>
      </c>
      <c r="D6452" s="222" t="s">
        <v>181</v>
      </c>
      <c r="E6452" s="199" t="s">
        <v>163</v>
      </c>
      <c r="F6452" s="200" t="s">
        <v>704</v>
      </c>
      <c r="G6452" s="200" t="s">
        <v>705</v>
      </c>
      <c r="H6452" s="200" t="s">
        <v>342</v>
      </c>
      <c r="I6452" s="200">
        <v>45569</v>
      </c>
      <c r="J6452" s="143">
        <f t="shared" si="100"/>
        <v>45569</v>
      </c>
      <c r="K6452" s="202">
        <v>8</v>
      </c>
      <c r="L6452" s="284" t="s">
        <v>2971</v>
      </c>
      <c r="M6452" s="223"/>
      <c r="N6452" s="203">
        <v>0</v>
      </c>
      <c r="O6452" s="222" t="s">
        <v>326</v>
      </c>
    </row>
    <row r="6453" spans="1:15" ht="29.25" customHeight="1">
      <c r="A6453" s="221" t="s">
        <v>32</v>
      </c>
      <c r="B6453" s="221" t="s">
        <v>781</v>
      </c>
      <c r="C6453" s="222" t="s">
        <v>462</v>
      </c>
      <c r="D6453" s="222" t="s">
        <v>181</v>
      </c>
      <c r="E6453" s="199" t="s">
        <v>163</v>
      </c>
      <c r="F6453" s="200" t="s">
        <v>704</v>
      </c>
      <c r="G6453" s="200" t="s">
        <v>705</v>
      </c>
      <c r="H6453" s="200" t="s">
        <v>342</v>
      </c>
      <c r="I6453" s="200">
        <v>45572</v>
      </c>
      <c r="J6453" s="143">
        <f t="shared" si="100"/>
        <v>45572</v>
      </c>
      <c r="K6453" s="202">
        <v>8</v>
      </c>
      <c r="L6453" s="284" t="s">
        <v>3210</v>
      </c>
      <c r="M6453" s="223"/>
      <c r="N6453" s="203">
        <v>0</v>
      </c>
      <c r="O6453" s="222" t="s">
        <v>326</v>
      </c>
    </row>
    <row r="6454" spans="1:15" ht="29.25" customHeight="1">
      <c r="A6454" s="221" t="s">
        <v>32</v>
      </c>
      <c r="B6454" s="221" t="s">
        <v>781</v>
      </c>
      <c r="C6454" s="222" t="s">
        <v>462</v>
      </c>
      <c r="D6454" s="222" t="s">
        <v>181</v>
      </c>
      <c r="E6454" s="199" t="s">
        <v>163</v>
      </c>
      <c r="F6454" s="200" t="s">
        <v>704</v>
      </c>
      <c r="G6454" s="200" t="s">
        <v>705</v>
      </c>
      <c r="H6454" s="200" t="s">
        <v>342</v>
      </c>
      <c r="I6454" s="200">
        <v>45573</v>
      </c>
      <c r="J6454" s="143">
        <f t="shared" si="100"/>
        <v>45573</v>
      </c>
      <c r="K6454" s="202">
        <v>8</v>
      </c>
      <c r="L6454" s="284" t="s">
        <v>3211</v>
      </c>
      <c r="M6454" s="223"/>
      <c r="N6454" s="203">
        <v>0</v>
      </c>
      <c r="O6454" s="222" t="s">
        <v>326</v>
      </c>
    </row>
    <row r="6455" spans="1:15" ht="29.25" customHeight="1">
      <c r="A6455" s="221" t="s">
        <v>32</v>
      </c>
      <c r="B6455" s="221" t="s">
        <v>781</v>
      </c>
      <c r="C6455" s="222" t="s">
        <v>462</v>
      </c>
      <c r="D6455" s="222" t="s">
        <v>181</v>
      </c>
      <c r="E6455" s="199" t="s">
        <v>163</v>
      </c>
      <c r="F6455" s="200" t="s">
        <v>704</v>
      </c>
      <c r="G6455" s="200" t="s">
        <v>705</v>
      </c>
      <c r="H6455" s="200" t="s">
        <v>342</v>
      </c>
      <c r="I6455" s="200">
        <v>45574</v>
      </c>
      <c r="J6455" s="143">
        <f t="shared" si="100"/>
        <v>45574</v>
      </c>
      <c r="K6455" s="202">
        <v>8</v>
      </c>
      <c r="L6455" s="284" t="s">
        <v>3212</v>
      </c>
      <c r="M6455" s="223"/>
      <c r="N6455" s="203">
        <v>0</v>
      </c>
      <c r="O6455" s="222" t="s">
        <v>326</v>
      </c>
    </row>
    <row r="6456" spans="1:15" ht="29.25" customHeight="1">
      <c r="A6456" s="221" t="s">
        <v>32</v>
      </c>
      <c r="B6456" s="221" t="s">
        <v>781</v>
      </c>
      <c r="C6456" s="222" t="s">
        <v>462</v>
      </c>
      <c r="D6456" s="222" t="s">
        <v>181</v>
      </c>
      <c r="E6456" s="199" t="s">
        <v>165</v>
      </c>
      <c r="F6456" s="200"/>
      <c r="G6456" s="200"/>
      <c r="H6456" s="200"/>
      <c r="I6456" s="200">
        <v>45576</v>
      </c>
      <c r="J6456" s="143">
        <f t="shared" si="100"/>
        <v>45576</v>
      </c>
      <c r="K6456" s="202">
        <v>8</v>
      </c>
      <c r="L6456" s="285" t="s">
        <v>3340</v>
      </c>
      <c r="M6456" s="223"/>
      <c r="N6456" s="203"/>
      <c r="O6456" s="222" t="s">
        <v>326</v>
      </c>
    </row>
    <row r="6457" spans="1:15" ht="29.25" customHeight="1">
      <c r="A6457" s="221" t="s">
        <v>32</v>
      </c>
      <c r="B6457" s="221" t="s">
        <v>781</v>
      </c>
      <c r="C6457" s="222" t="s">
        <v>462</v>
      </c>
      <c r="D6457" s="222" t="s">
        <v>181</v>
      </c>
      <c r="E6457" s="199" t="s">
        <v>165</v>
      </c>
      <c r="F6457" s="200"/>
      <c r="G6457" s="200"/>
      <c r="H6457" s="200"/>
      <c r="I6457" s="200">
        <v>45579</v>
      </c>
      <c r="J6457" s="143">
        <f t="shared" si="100"/>
        <v>45579</v>
      </c>
      <c r="K6457" s="202">
        <v>8</v>
      </c>
      <c r="L6457" s="285" t="s">
        <v>3340</v>
      </c>
      <c r="M6457" s="223"/>
      <c r="N6457" s="203"/>
      <c r="O6457" s="222" t="s">
        <v>326</v>
      </c>
    </row>
    <row r="6458" spans="1:15" ht="29.25" customHeight="1">
      <c r="A6458" s="221" t="s">
        <v>32</v>
      </c>
      <c r="B6458" s="221" t="s">
        <v>781</v>
      </c>
      <c r="C6458" s="222" t="s">
        <v>462</v>
      </c>
      <c r="D6458" s="222" t="s">
        <v>181</v>
      </c>
      <c r="E6458" s="199" t="s">
        <v>163</v>
      </c>
      <c r="F6458" s="200" t="s">
        <v>1742</v>
      </c>
      <c r="G6458" s="200" t="s">
        <v>1743</v>
      </c>
      <c r="H6458" s="200" t="s">
        <v>80</v>
      </c>
      <c r="I6458" s="200">
        <v>45580</v>
      </c>
      <c r="J6458" s="143">
        <f t="shared" si="100"/>
        <v>45580</v>
      </c>
      <c r="K6458" s="202">
        <v>8</v>
      </c>
      <c r="L6458" s="284" t="s">
        <v>3341</v>
      </c>
      <c r="M6458" s="223"/>
      <c r="N6458" s="203">
        <v>1.6875</v>
      </c>
      <c r="O6458" s="222" t="s">
        <v>960</v>
      </c>
    </row>
    <row r="6459" spans="1:15" ht="29.25" customHeight="1">
      <c r="A6459" s="221" t="s">
        <v>32</v>
      </c>
      <c r="B6459" s="221" t="s">
        <v>781</v>
      </c>
      <c r="C6459" s="222" t="s">
        <v>462</v>
      </c>
      <c r="D6459" s="222" t="s">
        <v>181</v>
      </c>
      <c r="E6459" s="199" t="s">
        <v>163</v>
      </c>
      <c r="F6459" s="200" t="s">
        <v>1742</v>
      </c>
      <c r="G6459" s="200" t="s">
        <v>1743</v>
      </c>
      <c r="H6459" s="200" t="s">
        <v>80</v>
      </c>
      <c r="I6459" s="200">
        <v>45581</v>
      </c>
      <c r="J6459" s="143">
        <f t="shared" si="100"/>
        <v>45581</v>
      </c>
      <c r="K6459" s="202">
        <v>8</v>
      </c>
      <c r="L6459" s="284" t="s">
        <v>3342</v>
      </c>
      <c r="M6459" s="223"/>
      <c r="N6459" s="203">
        <v>1.6875</v>
      </c>
      <c r="O6459" s="222" t="s">
        <v>960</v>
      </c>
    </row>
    <row r="6460" spans="1:15" ht="29.25" customHeight="1">
      <c r="A6460" s="221" t="s">
        <v>32</v>
      </c>
      <c r="B6460" s="221" t="s">
        <v>781</v>
      </c>
      <c r="C6460" s="222" t="s">
        <v>462</v>
      </c>
      <c r="D6460" s="222" t="s">
        <v>181</v>
      </c>
      <c r="E6460" s="199" t="s">
        <v>163</v>
      </c>
      <c r="F6460" s="200" t="s">
        <v>1742</v>
      </c>
      <c r="G6460" s="200" t="s">
        <v>1743</v>
      </c>
      <c r="H6460" s="200" t="s">
        <v>80</v>
      </c>
      <c r="I6460" s="200">
        <v>45582</v>
      </c>
      <c r="J6460" s="143">
        <f t="shared" si="100"/>
        <v>45582</v>
      </c>
      <c r="K6460" s="202">
        <v>8</v>
      </c>
      <c r="L6460" s="284" t="s">
        <v>3463</v>
      </c>
      <c r="M6460" s="223"/>
      <c r="N6460" s="203">
        <v>1.6875</v>
      </c>
      <c r="O6460" s="222" t="s">
        <v>960</v>
      </c>
    </row>
    <row r="6461" spans="1:15" ht="29.25" customHeight="1">
      <c r="A6461" s="221" t="s">
        <v>32</v>
      </c>
      <c r="B6461" s="221" t="s">
        <v>781</v>
      </c>
      <c r="C6461" s="222" t="s">
        <v>462</v>
      </c>
      <c r="D6461" s="222" t="s">
        <v>181</v>
      </c>
      <c r="E6461" s="199" t="s">
        <v>163</v>
      </c>
      <c r="F6461" s="200" t="s">
        <v>1742</v>
      </c>
      <c r="G6461" s="200" t="s">
        <v>1743</v>
      </c>
      <c r="H6461" s="200" t="s">
        <v>80</v>
      </c>
      <c r="I6461" s="200">
        <v>45583</v>
      </c>
      <c r="J6461" s="143">
        <f t="shared" si="100"/>
        <v>45583</v>
      </c>
      <c r="K6461" s="202">
        <v>8</v>
      </c>
      <c r="L6461" s="284" t="s">
        <v>3464</v>
      </c>
      <c r="M6461" s="223"/>
      <c r="N6461" s="203">
        <v>1.6875</v>
      </c>
      <c r="O6461" s="222" t="s">
        <v>960</v>
      </c>
    </row>
    <row r="6462" spans="1:15" ht="29.25" customHeight="1">
      <c r="A6462" s="221" t="s">
        <v>32</v>
      </c>
      <c r="B6462" s="221" t="s">
        <v>781</v>
      </c>
      <c r="C6462" s="222" t="s">
        <v>462</v>
      </c>
      <c r="D6462" s="222" t="s">
        <v>181</v>
      </c>
      <c r="E6462" s="199" t="s">
        <v>163</v>
      </c>
      <c r="F6462" s="200" t="s">
        <v>1742</v>
      </c>
      <c r="G6462" s="200" t="s">
        <v>1743</v>
      </c>
      <c r="H6462" s="200" t="s">
        <v>80</v>
      </c>
      <c r="I6462" s="200">
        <v>45586</v>
      </c>
      <c r="J6462" s="143">
        <f t="shared" si="100"/>
        <v>45586</v>
      </c>
      <c r="K6462" s="202">
        <v>8</v>
      </c>
      <c r="L6462" s="284" t="s">
        <v>3465</v>
      </c>
      <c r="M6462" s="223"/>
      <c r="N6462" s="203">
        <v>1.6875</v>
      </c>
      <c r="O6462" s="222" t="s">
        <v>960</v>
      </c>
    </row>
    <row r="6463" spans="1:15" ht="29.25" customHeight="1">
      <c r="A6463" s="221" t="s">
        <v>32</v>
      </c>
      <c r="B6463" s="221" t="s">
        <v>781</v>
      </c>
      <c r="C6463" s="222" t="s">
        <v>462</v>
      </c>
      <c r="D6463" s="222" t="s">
        <v>181</v>
      </c>
      <c r="E6463" s="199" t="s">
        <v>163</v>
      </c>
      <c r="F6463" s="200" t="s">
        <v>1742</v>
      </c>
      <c r="G6463" s="200" t="s">
        <v>1743</v>
      </c>
      <c r="H6463" s="200" t="s">
        <v>80</v>
      </c>
      <c r="I6463" s="200">
        <v>45587</v>
      </c>
      <c r="J6463" s="143">
        <f t="shared" si="100"/>
        <v>45587</v>
      </c>
      <c r="K6463" s="202">
        <v>8</v>
      </c>
      <c r="L6463" s="284" t="s">
        <v>3466</v>
      </c>
      <c r="M6463" s="223"/>
      <c r="N6463" s="203">
        <v>1.6875</v>
      </c>
      <c r="O6463" s="222" t="s">
        <v>960</v>
      </c>
    </row>
    <row r="6464" spans="1:15" ht="29.25" customHeight="1">
      <c r="A6464" s="221" t="s">
        <v>32</v>
      </c>
      <c r="B6464" s="221" t="s">
        <v>781</v>
      </c>
      <c r="C6464" s="222" t="s">
        <v>462</v>
      </c>
      <c r="D6464" s="222" t="s">
        <v>181</v>
      </c>
      <c r="E6464" s="199" t="s">
        <v>163</v>
      </c>
      <c r="F6464" s="200" t="s">
        <v>3403</v>
      </c>
      <c r="G6464" s="200" t="s">
        <v>3404</v>
      </c>
      <c r="H6464" s="200" t="s">
        <v>3411</v>
      </c>
      <c r="I6464" s="200">
        <v>45588</v>
      </c>
      <c r="J6464" s="143">
        <f t="shared" si="100"/>
        <v>45588</v>
      </c>
      <c r="K6464" s="202">
        <v>8</v>
      </c>
      <c r="L6464" s="284" t="s">
        <v>3467</v>
      </c>
      <c r="M6464" s="223"/>
      <c r="N6464" s="203">
        <v>0</v>
      </c>
      <c r="O6464" s="222" t="s">
        <v>326</v>
      </c>
    </row>
    <row r="6465" spans="1:15" ht="29.25" customHeight="1">
      <c r="A6465" s="221" t="s">
        <v>32</v>
      </c>
      <c r="B6465" s="221" t="s">
        <v>781</v>
      </c>
      <c r="C6465" s="222" t="s">
        <v>462</v>
      </c>
      <c r="D6465" s="222" t="s">
        <v>181</v>
      </c>
      <c r="E6465" s="199" t="s">
        <v>163</v>
      </c>
      <c r="F6465" s="200" t="s">
        <v>1742</v>
      </c>
      <c r="G6465" s="200" t="s">
        <v>1743</v>
      </c>
      <c r="H6465" s="200" t="s">
        <v>80</v>
      </c>
      <c r="I6465" s="200">
        <v>45589</v>
      </c>
      <c r="J6465" s="143">
        <f t="shared" si="100"/>
        <v>45589</v>
      </c>
      <c r="K6465" s="202">
        <v>8</v>
      </c>
      <c r="L6465" s="284" t="s">
        <v>3595</v>
      </c>
      <c r="M6465" s="223"/>
      <c r="N6465" s="203">
        <v>1.6875</v>
      </c>
      <c r="O6465" s="222" t="s">
        <v>960</v>
      </c>
    </row>
    <row r="6466" spans="1:15" ht="29.25" customHeight="1">
      <c r="A6466" s="221" t="s">
        <v>32</v>
      </c>
      <c r="B6466" s="221" t="s">
        <v>781</v>
      </c>
      <c r="C6466" s="222" t="s">
        <v>462</v>
      </c>
      <c r="D6466" s="222" t="s">
        <v>181</v>
      </c>
      <c r="E6466" s="199" t="s">
        <v>163</v>
      </c>
      <c r="F6466" s="200" t="s">
        <v>1742</v>
      </c>
      <c r="G6466" s="200" t="s">
        <v>1743</v>
      </c>
      <c r="H6466" s="200" t="s">
        <v>80</v>
      </c>
      <c r="I6466" s="200">
        <v>45590</v>
      </c>
      <c r="J6466" s="143">
        <f t="shared" si="100"/>
        <v>45590</v>
      </c>
      <c r="K6466" s="202">
        <v>8</v>
      </c>
      <c r="L6466" s="284" t="s">
        <v>3596</v>
      </c>
      <c r="M6466" s="223"/>
      <c r="N6466" s="203">
        <v>1.6875</v>
      </c>
      <c r="O6466" s="222" t="s">
        <v>960</v>
      </c>
    </row>
    <row r="6467" spans="1:15" ht="29.25" customHeight="1">
      <c r="A6467" s="221" t="s">
        <v>32</v>
      </c>
      <c r="B6467" s="221" t="s">
        <v>781</v>
      </c>
      <c r="C6467" s="222" t="s">
        <v>462</v>
      </c>
      <c r="D6467" s="222" t="s">
        <v>181</v>
      </c>
      <c r="E6467" s="199" t="s">
        <v>163</v>
      </c>
      <c r="F6467" s="200" t="s">
        <v>1742</v>
      </c>
      <c r="G6467" s="200" t="s">
        <v>1743</v>
      </c>
      <c r="H6467" s="200" t="s">
        <v>80</v>
      </c>
      <c r="I6467" s="200">
        <v>45593</v>
      </c>
      <c r="J6467" s="143">
        <f t="shared" ref="J6467:J6530" si="101">I6467</f>
        <v>45593</v>
      </c>
      <c r="K6467" s="202">
        <v>8</v>
      </c>
      <c r="L6467" s="284" t="s">
        <v>3596</v>
      </c>
      <c r="M6467" s="223"/>
      <c r="N6467" s="203">
        <v>1.6875</v>
      </c>
      <c r="O6467" s="222" t="s">
        <v>960</v>
      </c>
    </row>
    <row r="6468" spans="1:15" ht="29.25" customHeight="1">
      <c r="A6468" s="221" t="s">
        <v>32</v>
      </c>
      <c r="B6468" s="221" t="s">
        <v>781</v>
      </c>
      <c r="C6468" s="222" t="s">
        <v>462</v>
      </c>
      <c r="D6468" s="222" t="s">
        <v>181</v>
      </c>
      <c r="E6468" s="199" t="s">
        <v>163</v>
      </c>
      <c r="F6468" s="200" t="s">
        <v>3403</v>
      </c>
      <c r="G6468" s="200" t="s">
        <v>3404</v>
      </c>
      <c r="H6468" s="200" t="s">
        <v>3411</v>
      </c>
      <c r="I6468" s="200">
        <v>45594</v>
      </c>
      <c r="J6468" s="143">
        <f t="shared" si="101"/>
        <v>45594</v>
      </c>
      <c r="K6468" s="202">
        <v>8</v>
      </c>
      <c r="L6468" s="284" t="s">
        <v>3597</v>
      </c>
      <c r="M6468" s="223"/>
      <c r="N6468" s="203">
        <v>0</v>
      </c>
      <c r="O6468" s="222" t="s">
        <v>326</v>
      </c>
    </row>
    <row r="6469" spans="1:15" ht="29.25" customHeight="1">
      <c r="A6469" s="221" t="s">
        <v>32</v>
      </c>
      <c r="B6469" s="221" t="s">
        <v>781</v>
      </c>
      <c r="C6469" s="222" t="s">
        <v>462</v>
      </c>
      <c r="D6469" s="222" t="s">
        <v>181</v>
      </c>
      <c r="E6469" s="199" t="s">
        <v>163</v>
      </c>
      <c r="F6469" s="200" t="s">
        <v>1742</v>
      </c>
      <c r="G6469" s="200" t="s">
        <v>1743</v>
      </c>
      <c r="H6469" s="200" t="s">
        <v>80</v>
      </c>
      <c r="I6469" s="200">
        <v>45595</v>
      </c>
      <c r="J6469" s="143">
        <f t="shared" si="101"/>
        <v>45595</v>
      </c>
      <c r="K6469" s="202">
        <v>8</v>
      </c>
      <c r="L6469" s="284" t="s">
        <v>3598</v>
      </c>
      <c r="M6469" s="223"/>
      <c r="N6469" s="203">
        <v>1.6875</v>
      </c>
      <c r="O6469" s="222" t="s">
        <v>960</v>
      </c>
    </row>
    <row r="6470" spans="1:15" ht="29.25" customHeight="1">
      <c r="A6470" s="221" t="s">
        <v>32</v>
      </c>
      <c r="B6470" s="221" t="s">
        <v>781</v>
      </c>
      <c r="C6470" s="222" t="s">
        <v>462</v>
      </c>
      <c r="D6470" s="222" t="s">
        <v>181</v>
      </c>
      <c r="E6470" s="199" t="s">
        <v>163</v>
      </c>
      <c r="F6470" s="200" t="s">
        <v>3403</v>
      </c>
      <c r="G6470" s="200" t="s">
        <v>3404</v>
      </c>
      <c r="H6470" s="200" t="s">
        <v>3411</v>
      </c>
      <c r="I6470" s="200">
        <v>45597</v>
      </c>
      <c r="J6470" s="143">
        <f t="shared" si="101"/>
        <v>45597</v>
      </c>
      <c r="K6470" s="202">
        <v>8</v>
      </c>
      <c r="L6470" s="284" t="s">
        <v>3597</v>
      </c>
      <c r="M6470" s="223"/>
      <c r="N6470" s="203">
        <v>0</v>
      </c>
      <c r="O6470" s="222" t="s">
        <v>326</v>
      </c>
    </row>
    <row r="6471" spans="1:15" ht="29.25" customHeight="1">
      <c r="A6471" s="221" t="s">
        <v>32</v>
      </c>
      <c r="B6471" s="221" t="s">
        <v>781</v>
      </c>
      <c r="C6471" s="222" t="s">
        <v>462</v>
      </c>
      <c r="D6471" s="222" t="s">
        <v>181</v>
      </c>
      <c r="E6471" s="199" t="s">
        <v>163</v>
      </c>
      <c r="F6471" s="200" t="s">
        <v>3403</v>
      </c>
      <c r="G6471" s="200" t="s">
        <v>3404</v>
      </c>
      <c r="H6471" s="200" t="s">
        <v>3411</v>
      </c>
      <c r="I6471" s="200">
        <v>45600</v>
      </c>
      <c r="J6471" s="143">
        <f t="shared" si="101"/>
        <v>45600</v>
      </c>
      <c r="K6471" s="202">
        <v>8</v>
      </c>
      <c r="L6471" s="284" t="s">
        <v>3597</v>
      </c>
      <c r="M6471" s="223"/>
      <c r="N6471" s="203">
        <v>0</v>
      </c>
      <c r="O6471" s="222" t="s">
        <v>326</v>
      </c>
    </row>
    <row r="6472" spans="1:15" ht="29.25" customHeight="1">
      <c r="A6472" s="221" t="s">
        <v>32</v>
      </c>
      <c r="B6472" s="221" t="s">
        <v>781</v>
      </c>
      <c r="C6472" s="222" t="s">
        <v>462</v>
      </c>
      <c r="D6472" s="222" t="s">
        <v>181</v>
      </c>
      <c r="E6472" s="199" t="s">
        <v>163</v>
      </c>
      <c r="F6472" s="200" t="s">
        <v>1742</v>
      </c>
      <c r="G6472" s="200" t="s">
        <v>1743</v>
      </c>
      <c r="H6472" s="200" t="s">
        <v>80</v>
      </c>
      <c r="I6472" s="200">
        <v>45601</v>
      </c>
      <c r="J6472" s="143">
        <f t="shared" si="101"/>
        <v>45601</v>
      </c>
      <c r="K6472" s="202">
        <v>8</v>
      </c>
      <c r="L6472" s="284" t="s">
        <v>3753</v>
      </c>
      <c r="M6472" s="223"/>
      <c r="N6472" s="203">
        <v>1.6875</v>
      </c>
      <c r="O6472" s="222" t="s">
        <v>960</v>
      </c>
    </row>
    <row r="6473" spans="1:15" ht="29.25" customHeight="1">
      <c r="A6473" s="221" t="s">
        <v>32</v>
      </c>
      <c r="B6473" s="221" t="s">
        <v>781</v>
      </c>
      <c r="C6473" s="222" t="s">
        <v>462</v>
      </c>
      <c r="D6473" s="222" t="s">
        <v>181</v>
      </c>
      <c r="E6473" s="199" t="s">
        <v>163</v>
      </c>
      <c r="F6473" s="200" t="s">
        <v>1742</v>
      </c>
      <c r="G6473" s="200" t="s">
        <v>1743</v>
      </c>
      <c r="H6473" s="200" t="s">
        <v>80</v>
      </c>
      <c r="I6473" s="200">
        <v>45602</v>
      </c>
      <c r="J6473" s="143">
        <f t="shared" si="101"/>
        <v>45602</v>
      </c>
      <c r="K6473" s="202">
        <v>8</v>
      </c>
      <c r="L6473" s="284" t="s">
        <v>3754</v>
      </c>
      <c r="M6473" s="223"/>
      <c r="N6473" s="203">
        <v>1.6875</v>
      </c>
      <c r="O6473" s="222" t="s">
        <v>960</v>
      </c>
    </row>
    <row r="6474" spans="1:15" ht="29.25" customHeight="1">
      <c r="A6474" s="221" t="s">
        <v>32</v>
      </c>
      <c r="B6474" s="221" t="s">
        <v>781</v>
      </c>
      <c r="C6474" s="222" t="s">
        <v>462</v>
      </c>
      <c r="D6474" s="222" t="s">
        <v>181</v>
      </c>
      <c r="E6474" s="199" t="s">
        <v>163</v>
      </c>
      <c r="F6474" s="200" t="s">
        <v>1742</v>
      </c>
      <c r="G6474" s="200" t="s">
        <v>1743</v>
      </c>
      <c r="H6474" s="200" t="s">
        <v>80</v>
      </c>
      <c r="I6474" s="200">
        <v>45604</v>
      </c>
      <c r="J6474" s="143">
        <f t="shared" si="101"/>
        <v>45604</v>
      </c>
      <c r="K6474" s="202">
        <v>8</v>
      </c>
      <c r="L6474" s="284" t="s">
        <v>3884</v>
      </c>
      <c r="M6474" s="223"/>
      <c r="N6474" s="203">
        <v>1.6875</v>
      </c>
      <c r="O6474" s="222" t="s">
        <v>960</v>
      </c>
    </row>
    <row r="6475" spans="1:15" ht="29.25" customHeight="1">
      <c r="A6475" s="221" t="s">
        <v>32</v>
      </c>
      <c r="B6475" s="221" t="s">
        <v>781</v>
      </c>
      <c r="C6475" s="222" t="s">
        <v>462</v>
      </c>
      <c r="D6475" s="222" t="s">
        <v>181</v>
      </c>
      <c r="E6475" s="199" t="s">
        <v>163</v>
      </c>
      <c r="F6475" s="200" t="s">
        <v>1742</v>
      </c>
      <c r="G6475" s="200" t="s">
        <v>1743</v>
      </c>
      <c r="H6475" s="200" t="s">
        <v>80</v>
      </c>
      <c r="I6475" s="200">
        <v>45607</v>
      </c>
      <c r="J6475" s="143">
        <f t="shared" si="101"/>
        <v>45607</v>
      </c>
      <c r="K6475" s="202">
        <v>8</v>
      </c>
      <c r="L6475" s="284" t="s">
        <v>3885</v>
      </c>
      <c r="M6475" s="223"/>
      <c r="N6475" s="203">
        <v>1.6875</v>
      </c>
      <c r="O6475" s="222" t="s">
        <v>960</v>
      </c>
    </row>
    <row r="6476" spans="1:15" ht="29.25" customHeight="1">
      <c r="A6476" s="221" t="s">
        <v>32</v>
      </c>
      <c r="B6476" s="221" t="s">
        <v>781</v>
      </c>
      <c r="C6476" s="222" t="s">
        <v>462</v>
      </c>
      <c r="D6476" s="222" t="s">
        <v>181</v>
      </c>
      <c r="E6476" s="199" t="s">
        <v>163</v>
      </c>
      <c r="F6476" s="200" t="s">
        <v>1742</v>
      </c>
      <c r="G6476" s="200" t="s">
        <v>1743</v>
      </c>
      <c r="H6476" s="200" t="s">
        <v>80</v>
      </c>
      <c r="I6476" s="200">
        <v>45608</v>
      </c>
      <c r="J6476" s="143">
        <f t="shared" si="101"/>
        <v>45608</v>
      </c>
      <c r="K6476" s="202">
        <v>8</v>
      </c>
      <c r="L6476" s="284" t="s">
        <v>3886</v>
      </c>
      <c r="M6476" s="223"/>
      <c r="N6476" s="203">
        <v>0</v>
      </c>
      <c r="O6476" s="222" t="s">
        <v>326</v>
      </c>
    </row>
    <row r="6477" spans="1:15" ht="29.25" customHeight="1">
      <c r="A6477" s="221" t="s">
        <v>32</v>
      </c>
      <c r="B6477" s="221" t="s">
        <v>781</v>
      </c>
      <c r="C6477" s="222" t="s">
        <v>462</v>
      </c>
      <c r="D6477" s="222" t="s">
        <v>181</v>
      </c>
      <c r="E6477" s="199" t="s">
        <v>163</v>
      </c>
      <c r="F6477" s="200" t="s">
        <v>1742</v>
      </c>
      <c r="G6477" s="200" t="s">
        <v>1743</v>
      </c>
      <c r="H6477" s="200" t="s">
        <v>80</v>
      </c>
      <c r="I6477" s="200">
        <v>45609</v>
      </c>
      <c r="J6477" s="143">
        <f t="shared" si="101"/>
        <v>45609</v>
      </c>
      <c r="K6477" s="202">
        <v>8</v>
      </c>
      <c r="L6477" s="284" t="s">
        <v>3887</v>
      </c>
      <c r="M6477" s="223"/>
      <c r="N6477" s="203">
        <v>1.6875</v>
      </c>
      <c r="O6477" s="222" t="s">
        <v>960</v>
      </c>
    </row>
    <row r="6478" spans="1:15" ht="29.25" customHeight="1">
      <c r="A6478" s="221" t="s">
        <v>32</v>
      </c>
      <c r="B6478" s="221" t="s">
        <v>781</v>
      </c>
      <c r="C6478" s="222" t="s">
        <v>462</v>
      </c>
      <c r="D6478" s="222" t="s">
        <v>181</v>
      </c>
      <c r="E6478" s="199" t="s">
        <v>163</v>
      </c>
      <c r="F6478" s="200" t="s">
        <v>1742</v>
      </c>
      <c r="G6478" s="200" t="s">
        <v>1743</v>
      </c>
      <c r="H6478" s="200" t="s">
        <v>80</v>
      </c>
      <c r="I6478" s="200">
        <v>45610</v>
      </c>
      <c r="J6478" s="143">
        <f t="shared" si="101"/>
        <v>45610</v>
      </c>
      <c r="K6478" s="202">
        <v>8</v>
      </c>
      <c r="L6478" s="284" t="s">
        <v>4066</v>
      </c>
      <c r="M6478" s="223"/>
      <c r="N6478" s="203">
        <v>1.6875</v>
      </c>
      <c r="O6478" s="222" t="s">
        <v>960</v>
      </c>
    </row>
    <row r="6479" spans="1:15" ht="29.25" customHeight="1">
      <c r="A6479" s="221" t="s">
        <v>32</v>
      </c>
      <c r="B6479" s="221" t="s">
        <v>781</v>
      </c>
      <c r="C6479" s="222" t="s">
        <v>462</v>
      </c>
      <c r="D6479" s="222" t="s">
        <v>181</v>
      </c>
      <c r="E6479" s="199" t="s">
        <v>163</v>
      </c>
      <c r="F6479" s="200" t="s">
        <v>1742</v>
      </c>
      <c r="G6479" s="200" t="s">
        <v>1743</v>
      </c>
      <c r="H6479" s="200" t="s">
        <v>68</v>
      </c>
      <c r="I6479" s="200">
        <v>45611</v>
      </c>
      <c r="J6479" s="143">
        <f t="shared" si="101"/>
        <v>45611</v>
      </c>
      <c r="K6479" s="202">
        <v>8</v>
      </c>
      <c r="L6479" s="284" t="s">
        <v>3887</v>
      </c>
      <c r="M6479" s="223"/>
      <c r="N6479" s="203">
        <v>1.6</v>
      </c>
      <c r="O6479" s="222" t="s">
        <v>939</v>
      </c>
    </row>
    <row r="6480" spans="1:15" ht="29.25" customHeight="1">
      <c r="A6480" s="221" t="s">
        <v>32</v>
      </c>
      <c r="B6480" s="221" t="s">
        <v>781</v>
      </c>
      <c r="C6480" s="222" t="s">
        <v>462</v>
      </c>
      <c r="D6480" s="222" t="s">
        <v>181</v>
      </c>
      <c r="E6480" s="199" t="s">
        <v>163</v>
      </c>
      <c r="F6480" s="200" t="s">
        <v>1742</v>
      </c>
      <c r="G6480" s="200" t="s">
        <v>1743</v>
      </c>
      <c r="H6480" s="200" t="s">
        <v>68</v>
      </c>
      <c r="I6480" s="200">
        <v>45614</v>
      </c>
      <c r="J6480" s="143">
        <f t="shared" si="101"/>
        <v>45614</v>
      </c>
      <c r="K6480" s="202">
        <v>8</v>
      </c>
      <c r="L6480" s="284" t="s">
        <v>4067</v>
      </c>
      <c r="M6480" s="223"/>
      <c r="N6480" s="203">
        <v>1.6</v>
      </c>
      <c r="O6480" s="222" t="s">
        <v>939</v>
      </c>
    </row>
    <row r="6481" spans="1:15" ht="29.25" customHeight="1">
      <c r="A6481" s="221" t="s">
        <v>32</v>
      </c>
      <c r="B6481" s="221" t="s">
        <v>781</v>
      </c>
      <c r="C6481" s="222" t="s">
        <v>462</v>
      </c>
      <c r="D6481" s="222" t="s">
        <v>181</v>
      </c>
      <c r="E6481" s="199" t="s">
        <v>163</v>
      </c>
      <c r="F6481" s="200" t="s">
        <v>1742</v>
      </c>
      <c r="G6481" s="200" t="s">
        <v>1743</v>
      </c>
      <c r="H6481" s="200" t="s">
        <v>68</v>
      </c>
      <c r="I6481" s="200">
        <v>45615</v>
      </c>
      <c r="J6481" s="143">
        <f t="shared" si="101"/>
        <v>45615</v>
      </c>
      <c r="K6481" s="202">
        <v>8</v>
      </c>
      <c r="L6481" s="284" t="s">
        <v>4068</v>
      </c>
      <c r="M6481" s="223"/>
      <c r="N6481" s="203">
        <v>1.6</v>
      </c>
      <c r="O6481" s="222" t="s">
        <v>939</v>
      </c>
    </row>
    <row r="6482" spans="1:15" ht="29.25" customHeight="1">
      <c r="A6482" s="221" t="s">
        <v>32</v>
      </c>
      <c r="B6482" s="221" t="s">
        <v>781</v>
      </c>
      <c r="C6482" s="222" t="s">
        <v>462</v>
      </c>
      <c r="D6482" s="222" t="s">
        <v>181</v>
      </c>
      <c r="E6482" s="199" t="s">
        <v>165</v>
      </c>
      <c r="F6482" s="200"/>
      <c r="G6482" s="200"/>
      <c r="H6482" s="200"/>
      <c r="I6482" s="200">
        <v>45616</v>
      </c>
      <c r="J6482" s="143">
        <f t="shared" si="101"/>
        <v>45616</v>
      </c>
      <c r="K6482" s="202">
        <v>8</v>
      </c>
      <c r="L6482" s="285" t="s">
        <v>598</v>
      </c>
      <c r="M6482" s="223"/>
      <c r="N6482" s="203"/>
      <c r="O6482" s="222" t="s">
        <v>326</v>
      </c>
    </row>
    <row r="6483" spans="1:15" ht="29.25" customHeight="1">
      <c r="A6483" s="221" t="s">
        <v>32</v>
      </c>
      <c r="B6483" s="221" t="s">
        <v>781</v>
      </c>
      <c r="C6483" s="222" t="s">
        <v>462</v>
      </c>
      <c r="D6483" s="222" t="s">
        <v>181</v>
      </c>
      <c r="E6483" s="199" t="s">
        <v>163</v>
      </c>
      <c r="F6483" s="200" t="s">
        <v>1742</v>
      </c>
      <c r="G6483" s="200" t="s">
        <v>1743</v>
      </c>
      <c r="H6483" s="200" t="s">
        <v>68</v>
      </c>
      <c r="I6483" s="200">
        <v>45617</v>
      </c>
      <c r="J6483" s="143">
        <f t="shared" si="101"/>
        <v>45617</v>
      </c>
      <c r="K6483" s="202">
        <v>8</v>
      </c>
      <c r="L6483" s="284" t="s">
        <v>4067</v>
      </c>
      <c r="M6483" s="223"/>
      <c r="N6483" s="203">
        <v>1.6</v>
      </c>
      <c r="O6483" s="222" t="s">
        <v>939</v>
      </c>
    </row>
    <row r="6484" spans="1:15" ht="29.25" customHeight="1">
      <c r="A6484" s="221" t="s">
        <v>32</v>
      </c>
      <c r="B6484" s="221" t="s">
        <v>781</v>
      </c>
      <c r="C6484" s="222" t="s">
        <v>462</v>
      </c>
      <c r="D6484" s="222" t="s">
        <v>181</v>
      </c>
      <c r="E6484" s="199" t="s">
        <v>163</v>
      </c>
      <c r="F6484" s="200" t="s">
        <v>1742</v>
      </c>
      <c r="G6484" s="200" t="s">
        <v>1743</v>
      </c>
      <c r="H6484" s="200" t="s">
        <v>125</v>
      </c>
      <c r="I6484" s="200">
        <v>45618</v>
      </c>
      <c r="J6484" s="143">
        <f t="shared" si="101"/>
        <v>45618</v>
      </c>
      <c r="K6484" s="202">
        <v>8</v>
      </c>
      <c r="L6484" s="284" t="s">
        <v>4209</v>
      </c>
      <c r="M6484" s="223"/>
      <c r="N6484" s="203">
        <v>0.6</v>
      </c>
      <c r="O6484" s="222" t="s">
        <v>992</v>
      </c>
    </row>
    <row r="6485" spans="1:15" ht="29.25" customHeight="1">
      <c r="A6485" s="221" t="s">
        <v>32</v>
      </c>
      <c r="B6485" s="221" t="s">
        <v>781</v>
      </c>
      <c r="C6485" s="222" t="s">
        <v>462</v>
      </c>
      <c r="D6485" s="222" t="s">
        <v>181</v>
      </c>
      <c r="E6485" s="199" t="s">
        <v>163</v>
      </c>
      <c r="F6485" s="200" t="s">
        <v>1742</v>
      </c>
      <c r="G6485" s="200" t="s">
        <v>1743</v>
      </c>
      <c r="H6485" s="200" t="s">
        <v>125</v>
      </c>
      <c r="I6485" s="200">
        <v>45621</v>
      </c>
      <c r="J6485" s="143">
        <f t="shared" si="101"/>
        <v>45621</v>
      </c>
      <c r="K6485" s="202">
        <v>8</v>
      </c>
      <c r="L6485" s="284" t="s">
        <v>4210</v>
      </c>
      <c r="M6485" s="223"/>
      <c r="N6485" s="203">
        <v>0.6</v>
      </c>
      <c r="O6485" s="222" t="s">
        <v>992</v>
      </c>
    </row>
    <row r="6486" spans="1:15" ht="29.25" customHeight="1">
      <c r="A6486" s="221" t="s">
        <v>32</v>
      </c>
      <c r="B6486" s="221" t="s">
        <v>781</v>
      </c>
      <c r="C6486" s="222" t="s">
        <v>462</v>
      </c>
      <c r="D6486" s="222" t="s">
        <v>181</v>
      </c>
      <c r="E6486" s="199" t="s">
        <v>163</v>
      </c>
      <c r="F6486" s="200" t="s">
        <v>1742</v>
      </c>
      <c r="G6486" s="200" t="s">
        <v>1743</v>
      </c>
      <c r="H6486" s="200" t="s">
        <v>125</v>
      </c>
      <c r="I6486" s="200">
        <v>45622</v>
      </c>
      <c r="J6486" s="143">
        <f t="shared" si="101"/>
        <v>45622</v>
      </c>
      <c r="K6486" s="202">
        <v>8</v>
      </c>
      <c r="L6486" s="284" t="s">
        <v>4211</v>
      </c>
      <c r="M6486" s="223"/>
      <c r="N6486" s="203">
        <v>0.6</v>
      </c>
      <c r="O6486" s="222" t="s">
        <v>992</v>
      </c>
    </row>
    <row r="6487" spans="1:15" ht="29.25" customHeight="1">
      <c r="A6487" s="221" t="s">
        <v>32</v>
      </c>
      <c r="B6487" s="221" t="s">
        <v>781</v>
      </c>
      <c r="C6487" s="222" t="s">
        <v>462</v>
      </c>
      <c r="D6487" s="222" t="s">
        <v>181</v>
      </c>
      <c r="E6487" s="199" t="s">
        <v>163</v>
      </c>
      <c r="F6487" s="200" t="s">
        <v>1742</v>
      </c>
      <c r="G6487" s="200" t="s">
        <v>1743</v>
      </c>
      <c r="H6487" s="200" t="s">
        <v>125</v>
      </c>
      <c r="I6487" s="200">
        <v>45623</v>
      </c>
      <c r="J6487" s="143">
        <f t="shared" si="101"/>
        <v>45623</v>
      </c>
      <c r="K6487" s="202">
        <v>8</v>
      </c>
      <c r="L6487" s="284" t="s">
        <v>4212</v>
      </c>
      <c r="M6487" s="223"/>
      <c r="N6487" s="203">
        <v>0.6</v>
      </c>
      <c r="O6487" s="222" t="s">
        <v>992</v>
      </c>
    </row>
    <row r="6488" spans="1:15" ht="29.25" customHeight="1">
      <c r="A6488" s="221" t="s">
        <v>32</v>
      </c>
      <c r="B6488" s="221" t="s">
        <v>781</v>
      </c>
      <c r="C6488" s="222" t="s">
        <v>462</v>
      </c>
      <c r="D6488" s="222" t="s">
        <v>181</v>
      </c>
      <c r="E6488" s="199" t="s">
        <v>163</v>
      </c>
      <c r="F6488" s="200" t="s">
        <v>1742</v>
      </c>
      <c r="G6488" s="200" t="s">
        <v>1743</v>
      </c>
      <c r="H6488" s="200" t="s">
        <v>125</v>
      </c>
      <c r="I6488" s="200">
        <v>45624</v>
      </c>
      <c r="J6488" s="143">
        <f t="shared" si="101"/>
        <v>45624</v>
      </c>
      <c r="K6488" s="202">
        <v>8</v>
      </c>
      <c r="L6488" s="284" t="s">
        <v>4336</v>
      </c>
      <c r="M6488" s="223"/>
      <c r="N6488" s="203">
        <v>0.6</v>
      </c>
      <c r="O6488" s="222" t="s">
        <v>992</v>
      </c>
    </row>
    <row r="6489" spans="1:15" ht="29.25" customHeight="1">
      <c r="A6489" s="221" t="s">
        <v>32</v>
      </c>
      <c r="B6489" s="221" t="s">
        <v>781</v>
      </c>
      <c r="C6489" s="222" t="s">
        <v>462</v>
      </c>
      <c r="D6489" s="222" t="s">
        <v>181</v>
      </c>
      <c r="E6489" s="199" t="s">
        <v>166</v>
      </c>
      <c r="F6489" s="200"/>
      <c r="G6489" s="200"/>
      <c r="H6489" s="200"/>
      <c r="I6489" s="200">
        <v>45625</v>
      </c>
      <c r="J6489" s="143">
        <f t="shared" si="101"/>
        <v>45625</v>
      </c>
      <c r="K6489" s="202">
        <v>8</v>
      </c>
      <c r="L6489" s="285" t="s">
        <v>4337</v>
      </c>
      <c r="M6489" s="223"/>
      <c r="N6489" s="203"/>
      <c r="O6489" s="222" t="s">
        <v>326</v>
      </c>
    </row>
    <row r="6490" spans="1:15" ht="29.25" customHeight="1">
      <c r="A6490" s="221" t="s">
        <v>32</v>
      </c>
      <c r="B6490" s="221" t="s">
        <v>781</v>
      </c>
      <c r="C6490" s="222" t="s">
        <v>462</v>
      </c>
      <c r="D6490" s="222" t="s">
        <v>181</v>
      </c>
      <c r="E6490" s="199" t="s">
        <v>163</v>
      </c>
      <c r="F6490" s="200" t="s">
        <v>1742</v>
      </c>
      <c r="G6490" s="200" t="s">
        <v>1743</v>
      </c>
      <c r="H6490" s="200" t="s">
        <v>487</v>
      </c>
      <c r="I6490" s="200">
        <v>45628</v>
      </c>
      <c r="J6490" s="143">
        <f t="shared" si="101"/>
        <v>45628</v>
      </c>
      <c r="K6490" s="202">
        <v>8</v>
      </c>
      <c r="L6490" s="284" t="s">
        <v>4338</v>
      </c>
      <c r="M6490" s="223"/>
      <c r="N6490" s="203">
        <v>0.8</v>
      </c>
      <c r="O6490" s="222" t="s">
        <v>992</v>
      </c>
    </row>
    <row r="6491" spans="1:15" ht="29.25" customHeight="1">
      <c r="A6491" s="221" t="s">
        <v>32</v>
      </c>
      <c r="B6491" s="221" t="s">
        <v>781</v>
      </c>
      <c r="C6491" s="222" t="s">
        <v>462</v>
      </c>
      <c r="D6491" s="222" t="s">
        <v>181</v>
      </c>
      <c r="E6491" s="199" t="s">
        <v>166</v>
      </c>
      <c r="F6491" s="200"/>
      <c r="G6491" s="200"/>
      <c r="H6491" s="200"/>
      <c r="I6491" s="200">
        <v>45629</v>
      </c>
      <c r="J6491" s="143">
        <f t="shared" si="101"/>
        <v>45629</v>
      </c>
      <c r="K6491" s="202">
        <v>8</v>
      </c>
      <c r="L6491" s="285" t="s">
        <v>4337</v>
      </c>
      <c r="M6491" s="223"/>
      <c r="N6491" s="203"/>
      <c r="O6491" s="222" t="s">
        <v>326</v>
      </c>
    </row>
    <row r="6492" spans="1:15" ht="29.25" customHeight="1">
      <c r="A6492" s="221" t="s">
        <v>32</v>
      </c>
      <c r="B6492" s="221" t="s">
        <v>781</v>
      </c>
      <c r="C6492" s="222" t="s">
        <v>462</v>
      </c>
      <c r="D6492" s="222" t="s">
        <v>181</v>
      </c>
      <c r="E6492" s="199" t="s">
        <v>166</v>
      </c>
      <c r="F6492" s="200"/>
      <c r="G6492" s="200"/>
      <c r="H6492" s="200"/>
      <c r="I6492" s="200">
        <v>45630</v>
      </c>
      <c r="J6492" s="143">
        <f t="shared" si="101"/>
        <v>45630</v>
      </c>
      <c r="K6492" s="202">
        <v>8</v>
      </c>
      <c r="L6492" s="284" t="s">
        <v>4339</v>
      </c>
      <c r="M6492" s="223"/>
      <c r="N6492" s="203"/>
      <c r="O6492" s="222" t="s">
        <v>326</v>
      </c>
    </row>
    <row r="6493" spans="1:15" ht="29.25" customHeight="1">
      <c r="A6493" s="221" t="s">
        <v>32</v>
      </c>
      <c r="B6493" s="221" t="s">
        <v>781</v>
      </c>
      <c r="C6493" s="222" t="s">
        <v>462</v>
      </c>
      <c r="D6493" s="222" t="s">
        <v>181</v>
      </c>
      <c r="E6493" s="199" t="s">
        <v>163</v>
      </c>
      <c r="F6493" s="200" t="s">
        <v>645</v>
      </c>
      <c r="G6493" s="200" t="s">
        <v>646</v>
      </c>
      <c r="H6493" s="200" t="s">
        <v>108</v>
      </c>
      <c r="I6493" s="200">
        <v>45631</v>
      </c>
      <c r="J6493" s="143">
        <f t="shared" si="101"/>
        <v>45631</v>
      </c>
      <c r="K6493" s="202">
        <v>8</v>
      </c>
      <c r="L6493" s="285" t="s">
        <v>4483</v>
      </c>
      <c r="M6493" s="223"/>
      <c r="N6493" s="203">
        <v>7</v>
      </c>
      <c r="O6493" s="222" t="s">
        <v>968</v>
      </c>
    </row>
    <row r="6494" spans="1:15" ht="29.25" customHeight="1">
      <c r="A6494" s="221" t="s">
        <v>32</v>
      </c>
      <c r="B6494" s="221" t="s">
        <v>781</v>
      </c>
      <c r="C6494" s="222" t="s">
        <v>462</v>
      </c>
      <c r="D6494" s="222" t="s">
        <v>181</v>
      </c>
      <c r="E6494" s="199" t="s">
        <v>166</v>
      </c>
      <c r="F6494" s="200"/>
      <c r="G6494" s="200"/>
      <c r="H6494" s="200"/>
      <c r="I6494" s="200">
        <v>45632</v>
      </c>
      <c r="J6494" s="143">
        <f t="shared" si="101"/>
        <v>45632</v>
      </c>
      <c r="K6494" s="202">
        <v>8</v>
      </c>
      <c r="L6494" s="284" t="s">
        <v>4484</v>
      </c>
      <c r="M6494" s="223"/>
      <c r="N6494" s="203"/>
      <c r="O6494" s="222" t="s">
        <v>326</v>
      </c>
    </row>
    <row r="6495" spans="1:15" ht="29.25" customHeight="1">
      <c r="A6495" s="221" t="s">
        <v>32</v>
      </c>
      <c r="B6495" s="221" t="s">
        <v>781</v>
      </c>
      <c r="C6495" s="222" t="s">
        <v>462</v>
      </c>
      <c r="D6495" s="222" t="s">
        <v>181</v>
      </c>
      <c r="E6495" s="199" t="s">
        <v>166</v>
      </c>
      <c r="F6495" s="200"/>
      <c r="G6495" s="200"/>
      <c r="H6495" s="200"/>
      <c r="I6495" s="200">
        <v>45635</v>
      </c>
      <c r="J6495" s="143">
        <f t="shared" si="101"/>
        <v>45635</v>
      </c>
      <c r="K6495" s="202">
        <v>8</v>
      </c>
      <c r="L6495" s="284" t="s">
        <v>4485</v>
      </c>
      <c r="M6495" s="223"/>
      <c r="N6495" s="203"/>
      <c r="O6495" s="222" t="s">
        <v>326</v>
      </c>
    </row>
    <row r="6496" spans="1:15" ht="29.25" customHeight="1">
      <c r="A6496" s="221" t="s">
        <v>32</v>
      </c>
      <c r="B6496" s="221" t="s">
        <v>781</v>
      </c>
      <c r="C6496" s="222" t="s">
        <v>462</v>
      </c>
      <c r="D6496" s="222" t="s">
        <v>181</v>
      </c>
      <c r="E6496" s="199" t="s">
        <v>163</v>
      </c>
      <c r="F6496" s="200" t="s">
        <v>704</v>
      </c>
      <c r="G6496" s="200" t="s">
        <v>705</v>
      </c>
      <c r="H6496" s="200" t="s">
        <v>342</v>
      </c>
      <c r="I6496" s="200">
        <v>45636</v>
      </c>
      <c r="J6496" s="143">
        <f t="shared" si="101"/>
        <v>45636</v>
      </c>
      <c r="K6496" s="202">
        <v>8</v>
      </c>
      <c r="L6496" s="284" t="s">
        <v>4486</v>
      </c>
      <c r="M6496" s="223"/>
      <c r="N6496" s="203">
        <v>0</v>
      </c>
      <c r="O6496" s="222" t="s">
        <v>326</v>
      </c>
    </row>
    <row r="6497" spans="1:15" ht="29.25" customHeight="1">
      <c r="A6497" s="221" t="s">
        <v>32</v>
      </c>
      <c r="B6497" s="221" t="s">
        <v>781</v>
      </c>
      <c r="C6497" s="222" t="s">
        <v>462</v>
      </c>
      <c r="D6497" s="222" t="s">
        <v>181</v>
      </c>
      <c r="E6497" s="199" t="s">
        <v>163</v>
      </c>
      <c r="F6497" s="200" t="s">
        <v>1742</v>
      </c>
      <c r="G6497" s="200" t="s">
        <v>1743</v>
      </c>
      <c r="H6497" s="200" t="s">
        <v>487</v>
      </c>
      <c r="I6497" s="200">
        <v>45637</v>
      </c>
      <c r="J6497" s="143">
        <f t="shared" si="101"/>
        <v>45637</v>
      </c>
      <c r="K6497" s="202">
        <v>8</v>
      </c>
      <c r="L6497" s="284" t="s">
        <v>4487</v>
      </c>
      <c r="M6497" s="223"/>
      <c r="N6497" s="203">
        <v>0.8</v>
      </c>
      <c r="O6497" s="222" t="s">
        <v>992</v>
      </c>
    </row>
    <row r="6498" spans="1:15" ht="29.25" customHeight="1">
      <c r="A6498" s="221" t="s">
        <v>32</v>
      </c>
      <c r="B6498" s="221" t="s">
        <v>781</v>
      </c>
      <c r="C6498" s="222" t="s">
        <v>462</v>
      </c>
      <c r="D6498" s="222" t="s">
        <v>181</v>
      </c>
      <c r="E6498" s="199" t="s">
        <v>163</v>
      </c>
      <c r="F6498" s="200" t="s">
        <v>1742</v>
      </c>
      <c r="G6498" s="200" t="s">
        <v>1743</v>
      </c>
      <c r="H6498" s="200" t="s">
        <v>487</v>
      </c>
      <c r="I6498" s="200">
        <v>45638</v>
      </c>
      <c r="J6498" s="143">
        <f t="shared" si="101"/>
        <v>45638</v>
      </c>
      <c r="K6498" s="202">
        <v>8</v>
      </c>
      <c r="L6498" s="284" t="s">
        <v>4630</v>
      </c>
      <c r="M6498" s="223"/>
      <c r="N6498" s="203">
        <v>0.8</v>
      </c>
      <c r="O6498" s="222" t="s">
        <v>992</v>
      </c>
    </row>
    <row r="6499" spans="1:15" ht="29.25" customHeight="1">
      <c r="A6499" s="221" t="s">
        <v>32</v>
      </c>
      <c r="B6499" s="221" t="s">
        <v>781</v>
      </c>
      <c r="C6499" s="222" t="s">
        <v>462</v>
      </c>
      <c r="D6499" s="222" t="s">
        <v>181</v>
      </c>
      <c r="E6499" s="199" t="s">
        <v>165</v>
      </c>
      <c r="F6499" s="200"/>
      <c r="G6499" s="200"/>
      <c r="H6499" s="200"/>
      <c r="I6499" s="200">
        <v>45639</v>
      </c>
      <c r="J6499" s="143">
        <f t="shared" si="101"/>
        <v>45639</v>
      </c>
      <c r="K6499" s="202">
        <v>8</v>
      </c>
      <c r="L6499" s="285" t="s">
        <v>4631</v>
      </c>
      <c r="M6499" s="223"/>
      <c r="N6499" s="203"/>
      <c r="O6499" s="222" t="s">
        <v>326</v>
      </c>
    </row>
    <row r="6500" spans="1:15" ht="29.25" customHeight="1">
      <c r="A6500" s="221" t="s">
        <v>32</v>
      </c>
      <c r="B6500" s="221" t="s">
        <v>781</v>
      </c>
      <c r="C6500" s="222" t="s">
        <v>462</v>
      </c>
      <c r="D6500" s="222" t="s">
        <v>181</v>
      </c>
      <c r="E6500" s="199" t="s">
        <v>163</v>
      </c>
      <c r="F6500" s="200" t="s">
        <v>1742</v>
      </c>
      <c r="G6500" s="200" t="s">
        <v>1743</v>
      </c>
      <c r="H6500" s="200" t="s">
        <v>487</v>
      </c>
      <c r="I6500" s="200">
        <v>45642</v>
      </c>
      <c r="J6500" s="143">
        <f t="shared" si="101"/>
        <v>45642</v>
      </c>
      <c r="K6500" s="202">
        <v>8</v>
      </c>
      <c r="L6500" s="284" t="s">
        <v>4632</v>
      </c>
      <c r="M6500" s="223"/>
      <c r="N6500" s="203">
        <v>0.8</v>
      </c>
      <c r="O6500" s="222" t="s">
        <v>992</v>
      </c>
    </row>
    <row r="6501" spans="1:15" ht="29.25" customHeight="1">
      <c r="A6501" s="221" t="s">
        <v>32</v>
      </c>
      <c r="B6501" s="221" t="s">
        <v>781</v>
      </c>
      <c r="C6501" s="222" t="s">
        <v>462</v>
      </c>
      <c r="D6501" s="222" t="s">
        <v>181</v>
      </c>
      <c r="E6501" s="199" t="s">
        <v>166</v>
      </c>
      <c r="F6501" s="200"/>
      <c r="G6501" s="200"/>
      <c r="H6501" s="200"/>
      <c r="I6501" s="200">
        <v>45643</v>
      </c>
      <c r="J6501" s="143">
        <f t="shared" si="101"/>
        <v>45643</v>
      </c>
      <c r="K6501" s="202">
        <v>8</v>
      </c>
      <c r="L6501" s="284" t="s">
        <v>4633</v>
      </c>
      <c r="M6501" s="223"/>
      <c r="N6501" s="203"/>
      <c r="O6501" s="222" t="s">
        <v>326</v>
      </c>
    </row>
    <row r="6502" spans="1:15" ht="29.25" customHeight="1">
      <c r="A6502" s="221" t="s">
        <v>32</v>
      </c>
      <c r="B6502" s="221" t="s">
        <v>781</v>
      </c>
      <c r="C6502" s="222" t="s">
        <v>462</v>
      </c>
      <c r="D6502" s="222" t="s">
        <v>181</v>
      </c>
      <c r="E6502" s="199" t="s">
        <v>163</v>
      </c>
      <c r="F6502" s="200" t="s">
        <v>1742</v>
      </c>
      <c r="G6502" s="200" t="s">
        <v>1743</v>
      </c>
      <c r="H6502" s="200" t="s">
        <v>487</v>
      </c>
      <c r="I6502" s="200">
        <v>45644</v>
      </c>
      <c r="J6502" s="143">
        <f t="shared" si="101"/>
        <v>45644</v>
      </c>
      <c r="K6502" s="202">
        <v>8</v>
      </c>
      <c r="L6502" s="284" t="s">
        <v>4634</v>
      </c>
      <c r="M6502" s="223"/>
      <c r="N6502" s="203">
        <v>0.8</v>
      </c>
      <c r="O6502" s="222" t="s">
        <v>992</v>
      </c>
    </row>
    <row r="6503" spans="1:15" ht="29.25" customHeight="1">
      <c r="A6503" s="221" t="s">
        <v>32</v>
      </c>
      <c r="B6503" s="221" t="s">
        <v>781</v>
      </c>
      <c r="C6503" s="222" t="s">
        <v>462</v>
      </c>
      <c r="D6503" s="222" t="s">
        <v>181</v>
      </c>
      <c r="E6503" s="199" t="s">
        <v>163</v>
      </c>
      <c r="F6503" s="200" t="s">
        <v>1742</v>
      </c>
      <c r="G6503" s="200" t="s">
        <v>1743</v>
      </c>
      <c r="H6503" s="200" t="s">
        <v>68</v>
      </c>
      <c r="I6503" s="200">
        <v>45645</v>
      </c>
      <c r="J6503" s="143">
        <f t="shared" si="101"/>
        <v>45645</v>
      </c>
      <c r="K6503" s="202">
        <v>8</v>
      </c>
      <c r="L6503" s="284" t="s">
        <v>4851</v>
      </c>
      <c r="M6503" s="223"/>
      <c r="N6503" s="203">
        <v>1.6</v>
      </c>
      <c r="O6503" s="222" t="s">
        <v>939</v>
      </c>
    </row>
    <row r="6504" spans="1:15" ht="29.25" customHeight="1">
      <c r="A6504" s="221" t="s">
        <v>32</v>
      </c>
      <c r="B6504" s="221" t="s">
        <v>781</v>
      </c>
      <c r="C6504" s="222" t="s">
        <v>462</v>
      </c>
      <c r="D6504" s="222" t="s">
        <v>181</v>
      </c>
      <c r="E6504" s="199" t="s">
        <v>166</v>
      </c>
      <c r="F6504" s="200"/>
      <c r="G6504" s="200"/>
      <c r="H6504" s="200"/>
      <c r="I6504" s="200">
        <v>45646</v>
      </c>
      <c r="J6504" s="143">
        <f t="shared" si="101"/>
        <v>45646</v>
      </c>
      <c r="K6504" s="202">
        <v>8</v>
      </c>
      <c r="L6504" s="284" t="s">
        <v>4852</v>
      </c>
      <c r="M6504" s="223"/>
      <c r="N6504" s="203"/>
      <c r="O6504" s="222" t="s">
        <v>326</v>
      </c>
    </row>
    <row r="6505" spans="1:15" ht="29.25" customHeight="1">
      <c r="A6505" s="221" t="s">
        <v>32</v>
      </c>
      <c r="B6505" s="221" t="s">
        <v>781</v>
      </c>
      <c r="C6505" s="222" t="s">
        <v>462</v>
      </c>
      <c r="D6505" s="222" t="s">
        <v>181</v>
      </c>
      <c r="E6505" s="199" t="s">
        <v>163</v>
      </c>
      <c r="F6505" s="200" t="s">
        <v>1742</v>
      </c>
      <c r="G6505" s="200" t="s">
        <v>1743</v>
      </c>
      <c r="H6505" s="200" t="s">
        <v>487</v>
      </c>
      <c r="I6505" s="200">
        <v>45649</v>
      </c>
      <c r="J6505" s="143">
        <f t="shared" si="101"/>
        <v>45649</v>
      </c>
      <c r="K6505" s="202">
        <v>8</v>
      </c>
      <c r="L6505" s="284" t="s">
        <v>4853</v>
      </c>
      <c r="M6505" s="223"/>
      <c r="N6505" s="203">
        <v>0.8</v>
      </c>
      <c r="O6505" s="222" t="s">
        <v>992</v>
      </c>
    </row>
    <row r="6506" spans="1:15" ht="29.25" customHeight="1">
      <c r="A6506" s="221" t="s">
        <v>32</v>
      </c>
      <c r="B6506" s="221" t="s">
        <v>781</v>
      </c>
      <c r="C6506" s="222" t="s">
        <v>462</v>
      </c>
      <c r="D6506" s="222" t="s">
        <v>181</v>
      </c>
      <c r="E6506" s="199" t="s">
        <v>163</v>
      </c>
      <c r="F6506" s="200" t="s">
        <v>3403</v>
      </c>
      <c r="G6506" s="200" t="s">
        <v>3404</v>
      </c>
      <c r="H6506" s="200" t="s">
        <v>3412</v>
      </c>
      <c r="I6506" s="200">
        <v>45650</v>
      </c>
      <c r="J6506" s="143">
        <f t="shared" si="101"/>
        <v>45650</v>
      </c>
      <c r="K6506" s="202">
        <v>8</v>
      </c>
      <c r="L6506" s="284" t="s">
        <v>4854</v>
      </c>
      <c r="M6506" s="223"/>
      <c r="N6506" s="203">
        <v>0</v>
      </c>
      <c r="O6506" s="222" t="s">
        <v>326</v>
      </c>
    </row>
    <row r="6507" spans="1:15" ht="29.25" customHeight="1">
      <c r="A6507" s="221" t="s">
        <v>32</v>
      </c>
      <c r="B6507" s="221" t="s">
        <v>781</v>
      </c>
      <c r="C6507" s="222" t="s">
        <v>462</v>
      </c>
      <c r="D6507" s="222" t="s">
        <v>181</v>
      </c>
      <c r="E6507" s="199" t="s">
        <v>163</v>
      </c>
      <c r="F6507" s="200" t="s">
        <v>3403</v>
      </c>
      <c r="G6507" s="200" t="s">
        <v>3404</v>
      </c>
      <c r="H6507" s="200" t="s">
        <v>3412</v>
      </c>
      <c r="I6507" s="200">
        <v>45651</v>
      </c>
      <c r="J6507" s="143">
        <f t="shared" si="101"/>
        <v>45651</v>
      </c>
      <c r="K6507" s="202">
        <v>8</v>
      </c>
      <c r="L6507" s="284" t="s">
        <v>4854</v>
      </c>
      <c r="M6507" s="223"/>
      <c r="N6507" s="203">
        <v>0</v>
      </c>
      <c r="O6507" s="222" t="s">
        <v>326</v>
      </c>
    </row>
    <row r="6508" spans="1:15" ht="29.25" customHeight="1">
      <c r="A6508" s="221" t="s">
        <v>32</v>
      </c>
      <c r="B6508" s="221" t="s">
        <v>781</v>
      </c>
      <c r="C6508" s="222" t="s">
        <v>462</v>
      </c>
      <c r="D6508" s="222" t="s">
        <v>181</v>
      </c>
      <c r="E6508" s="199" t="s">
        <v>163</v>
      </c>
      <c r="F6508" s="200" t="s">
        <v>3403</v>
      </c>
      <c r="G6508" s="200" t="s">
        <v>3404</v>
      </c>
      <c r="H6508" s="200" t="s">
        <v>3412</v>
      </c>
      <c r="I6508" s="200">
        <v>45652</v>
      </c>
      <c r="J6508" s="143">
        <f t="shared" si="101"/>
        <v>45652</v>
      </c>
      <c r="K6508" s="202">
        <v>8</v>
      </c>
      <c r="L6508" s="284" t="s">
        <v>4974</v>
      </c>
      <c r="M6508" s="223"/>
      <c r="N6508" s="203">
        <v>0</v>
      </c>
      <c r="O6508" s="222" t="s">
        <v>326</v>
      </c>
    </row>
    <row r="6509" spans="1:15" ht="29.25" customHeight="1">
      <c r="A6509" s="221" t="s">
        <v>32</v>
      </c>
      <c r="B6509" s="221" t="s">
        <v>781</v>
      </c>
      <c r="C6509" s="222" t="s">
        <v>462</v>
      </c>
      <c r="D6509" s="222" t="s">
        <v>181</v>
      </c>
      <c r="E6509" s="199" t="s">
        <v>163</v>
      </c>
      <c r="F6509" s="200" t="s">
        <v>1742</v>
      </c>
      <c r="G6509" s="200" t="s">
        <v>1743</v>
      </c>
      <c r="H6509" s="200" t="s">
        <v>98</v>
      </c>
      <c r="I6509" s="200">
        <v>45653</v>
      </c>
      <c r="J6509" s="143">
        <f t="shared" si="101"/>
        <v>45653</v>
      </c>
      <c r="K6509" s="202">
        <v>8</v>
      </c>
      <c r="L6509" s="284" t="s">
        <v>4975</v>
      </c>
      <c r="M6509" s="223"/>
      <c r="N6509" s="203">
        <v>0.4</v>
      </c>
      <c r="O6509" s="222" t="s">
        <v>943</v>
      </c>
    </row>
    <row r="6510" spans="1:15" ht="29.25" customHeight="1">
      <c r="A6510" s="221" t="s">
        <v>32</v>
      </c>
      <c r="B6510" s="221" t="s">
        <v>781</v>
      </c>
      <c r="C6510" s="222" t="s">
        <v>462</v>
      </c>
      <c r="D6510" s="222" t="s">
        <v>181</v>
      </c>
      <c r="E6510" s="199" t="s">
        <v>163</v>
      </c>
      <c r="F6510" s="200" t="s">
        <v>1742</v>
      </c>
      <c r="G6510" s="200" t="s">
        <v>1743</v>
      </c>
      <c r="H6510" s="200" t="s">
        <v>98</v>
      </c>
      <c r="I6510" s="200">
        <v>45656</v>
      </c>
      <c r="J6510" s="143">
        <f t="shared" si="101"/>
        <v>45656</v>
      </c>
      <c r="K6510" s="202">
        <v>8</v>
      </c>
      <c r="L6510" s="284" t="s">
        <v>4976</v>
      </c>
      <c r="M6510" s="223"/>
      <c r="N6510" s="203">
        <v>0.4</v>
      </c>
      <c r="O6510" s="222" t="s">
        <v>943</v>
      </c>
    </row>
    <row r="6511" spans="1:15" ht="29.25" customHeight="1">
      <c r="A6511" s="221" t="s">
        <v>32</v>
      </c>
      <c r="B6511" s="221" t="s">
        <v>781</v>
      </c>
      <c r="C6511" s="222" t="s">
        <v>462</v>
      </c>
      <c r="D6511" s="222" t="s">
        <v>181</v>
      </c>
      <c r="E6511" s="199" t="s">
        <v>166</v>
      </c>
      <c r="F6511" s="200"/>
      <c r="G6511" s="200"/>
      <c r="H6511" s="200"/>
      <c r="I6511" s="200">
        <v>45657</v>
      </c>
      <c r="J6511" s="143">
        <f t="shared" si="101"/>
        <v>45657</v>
      </c>
      <c r="K6511" s="202">
        <v>8</v>
      </c>
      <c r="L6511" s="285" t="s">
        <v>4977</v>
      </c>
      <c r="M6511" s="223"/>
      <c r="N6511" s="203"/>
      <c r="O6511" s="222" t="s">
        <v>326</v>
      </c>
    </row>
    <row r="6512" spans="1:15" ht="29.25" customHeight="1">
      <c r="A6512" s="221" t="s">
        <v>32</v>
      </c>
      <c r="B6512" s="221" t="s">
        <v>781</v>
      </c>
      <c r="C6512" s="222" t="s">
        <v>462</v>
      </c>
      <c r="D6512" s="222" t="s">
        <v>181</v>
      </c>
      <c r="E6512" s="199" t="s">
        <v>163</v>
      </c>
      <c r="F6512" s="200" t="s">
        <v>1742</v>
      </c>
      <c r="G6512" s="200" t="s">
        <v>1743</v>
      </c>
      <c r="H6512" s="200" t="s">
        <v>91</v>
      </c>
      <c r="I6512" s="200">
        <v>45659</v>
      </c>
      <c r="J6512" s="143">
        <f t="shared" si="101"/>
        <v>45659</v>
      </c>
      <c r="K6512" s="202">
        <v>8</v>
      </c>
      <c r="L6512" s="284" t="s">
        <v>4978</v>
      </c>
      <c r="M6512" s="223"/>
      <c r="N6512" s="203">
        <v>1</v>
      </c>
      <c r="O6512" s="222" t="s">
        <v>942</v>
      </c>
    </row>
    <row r="6513" spans="1:15" ht="29.25" customHeight="1">
      <c r="A6513" s="221" t="s">
        <v>32</v>
      </c>
      <c r="B6513" s="221" t="s">
        <v>781</v>
      </c>
      <c r="C6513" s="222" t="s">
        <v>462</v>
      </c>
      <c r="D6513" s="222" t="s">
        <v>181</v>
      </c>
      <c r="E6513" s="199" t="s">
        <v>163</v>
      </c>
      <c r="F6513" s="200" t="s">
        <v>1742</v>
      </c>
      <c r="G6513" s="200" t="s">
        <v>1743</v>
      </c>
      <c r="H6513" s="200" t="s">
        <v>91</v>
      </c>
      <c r="I6513" s="200">
        <v>45660</v>
      </c>
      <c r="J6513" s="143">
        <f t="shared" si="101"/>
        <v>45660</v>
      </c>
      <c r="K6513" s="202">
        <v>8</v>
      </c>
      <c r="L6513" s="284" t="s">
        <v>5108</v>
      </c>
      <c r="M6513" s="223"/>
      <c r="N6513" s="203">
        <v>1</v>
      </c>
      <c r="O6513" s="222" t="s">
        <v>942</v>
      </c>
    </row>
    <row r="6514" spans="1:15" ht="29.25" customHeight="1">
      <c r="A6514" s="221" t="s">
        <v>32</v>
      </c>
      <c r="B6514" s="221" t="s">
        <v>781</v>
      </c>
      <c r="C6514" s="222" t="s">
        <v>462</v>
      </c>
      <c r="D6514" s="222" t="s">
        <v>181</v>
      </c>
      <c r="E6514" s="199" t="s">
        <v>163</v>
      </c>
      <c r="F6514" s="200" t="s">
        <v>3403</v>
      </c>
      <c r="G6514" s="200" t="s">
        <v>3404</v>
      </c>
      <c r="H6514" s="200" t="s">
        <v>419</v>
      </c>
      <c r="I6514" s="200">
        <v>45663</v>
      </c>
      <c r="J6514" s="143">
        <f t="shared" si="101"/>
        <v>45663</v>
      </c>
      <c r="K6514" s="202">
        <v>8</v>
      </c>
      <c r="L6514" s="284" t="s">
        <v>5109</v>
      </c>
      <c r="M6514" s="223"/>
      <c r="N6514" s="203">
        <v>0</v>
      </c>
      <c r="O6514" s="222" t="s">
        <v>326</v>
      </c>
    </row>
    <row r="6515" spans="1:15" ht="29.25" customHeight="1">
      <c r="A6515" s="221" t="s">
        <v>32</v>
      </c>
      <c r="B6515" s="221" t="s">
        <v>781</v>
      </c>
      <c r="C6515" s="222" t="s">
        <v>462</v>
      </c>
      <c r="D6515" s="222" t="s">
        <v>181</v>
      </c>
      <c r="E6515" s="199" t="s">
        <v>163</v>
      </c>
      <c r="F6515" s="200" t="s">
        <v>3403</v>
      </c>
      <c r="G6515" s="200" t="s">
        <v>3404</v>
      </c>
      <c r="H6515" s="200" t="s">
        <v>419</v>
      </c>
      <c r="I6515" s="200">
        <v>45664</v>
      </c>
      <c r="J6515" s="143">
        <f t="shared" si="101"/>
        <v>45664</v>
      </c>
      <c r="K6515" s="202">
        <v>8</v>
      </c>
      <c r="L6515" s="284" t="s">
        <v>5110</v>
      </c>
      <c r="M6515" s="223"/>
      <c r="N6515" s="203">
        <v>0</v>
      </c>
      <c r="O6515" s="222" t="s">
        <v>326</v>
      </c>
    </row>
    <row r="6516" spans="1:15" ht="29.25" customHeight="1">
      <c r="A6516" s="221" t="s">
        <v>32</v>
      </c>
      <c r="B6516" s="221" t="s">
        <v>781</v>
      </c>
      <c r="C6516" s="222" t="s">
        <v>462</v>
      </c>
      <c r="D6516" s="222" t="s">
        <v>181</v>
      </c>
      <c r="E6516" s="199" t="s">
        <v>163</v>
      </c>
      <c r="F6516" s="200" t="s">
        <v>3403</v>
      </c>
      <c r="G6516" s="200" t="s">
        <v>3404</v>
      </c>
      <c r="H6516" s="200" t="s">
        <v>419</v>
      </c>
      <c r="I6516" s="200">
        <v>45665</v>
      </c>
      <c r="J6516" s="143">
        <f t="shared" si="101"/>
        <v>45665</v>
      </c>
      <c r="K6516" s="202">
        <v>8</v>
      </c>
      <c r="L6516" s="284" t="s">
        <v>5111</v>
      </c>
      <c r="M6516" s="223"/>
      <c r="N6516" s="203">
        <v>0</v>
      </c>
      <c r="O6516" s="222" t="s">
        <v>326</v>
      </c>
    </row>
    <row r="6517" spans="1:15" ht="29.25" customHeight="1">
      <c r="A6517" s="221" t="s">
        <v>32</v>
      </c>
      <c r="B6517" s="221" t="s">
        <v>781</v>
      </c>
      <c r="C6517" s="222" t="s">
        <v>462</v>
      </c>
      <c r="D6517" s="222" t="s">
        <v>181</v>
      </c>
      <c r="E6517" s="199" t="s">
        <v>163</v>
      </c>
      <c r="F6517" s="200" t="s">
        <v>704</v>
      </c>
      <c r="G6517" s="200" t="s">
        <v>705</v>
      </c>
      <c r="H6517" s="200" t="s">
        <v>342</v>
      </c>
      <c r="I6517" s="200">
        <v>45666</v>
      </c>
      <c r="J6517" s="143">
        <f t="shared" si="101"/>
        <v>45666</v>
      </c>
      <c r="K6517" s="202">
        <v>8</v>
      </c>
      <c r="L6517" s="284" t="s">
        <v>5270</v>
      </c>
      <c r="M6517" s="223"/>
      <c r="N6517" s="203">
        <v>0</v>
      </c>
      <c r="O6517" s="222" t="s">
        <v>326</v>
      </c>
    </row>
    <row r="6518" spans="1:15" ht="29.25" customHeight="1">
      <c r="A6518" s="221" t="s">
        <v>32</v>
      </c>
      <c r="B6518" s="221" t="s">
        <v>781</v>
      </c>
      <c r="C6518" s="222" t="s">
        <v>462</v>
      </c>
      <c r="D6518" s="222" t="s">
        <v>181</v>
      </c>
      <c r="E6518" s="199" t="s">
        <v>163</v>
      </c>
      <c r="F6518" s="200" t="s">
        <v>704</v>
      </c>
      <c r="G6518" s="200" t="s">
        <v>705</v>
      </c>
      <c r="H6518" s="200" t="s">
        <v>342</v>
      </c>
      <c r="I6518" s="200">
        <v>45667</v>
      </c>
      <c r="J6518" s="143">
        <f t="shared" si="101"/>
        <v>45667</v>
      </c>
      <c r="K6518" s="202">
        <v>6</v>
      </c>
      <c r="L6518" s="284" t="s">
        <v>5271</v>
      </c>
      <c r="M6518" s="223"/>
      <c r="N6518" s="203">
        <v>0</v>
      </c>
      <c r="O6518" s="222" t="s">
        <v>326</v>
      </c>
    </row>
    <row r="6519" spans="1:15" ht="29.25" customHeight="1">
      <c r="A6519" s="221" t="s">
        <v>32</v>
      </c>
      <c r="B6519" s="221" t="s">
        <v>781</v>
      </c>
      <c r="C6519" s="222" t="s">
        <v>462</v>
      </c>
      <c r="D6519" s="222" t="s">
        <v>181</v>
      </c>
      <c r="E6519" s="199" t="s">
        <v>163</v>
      </c>
      <c r="F6519" s="200" t="s">
        <v>1742</v>
      </c>
      <c r="G6519" s="200" t="s">
        <v>1743</v>
      </c>
      <c r="H6519" s="200" t="s">
        <v>125</v>
      </c>
      <c r="I6519" s="200">
        <v>45670</v>
      </c>
      <c r="J6519" s="143">
        <f t="shared" si="101"/>
        <v>45670</v>
      </c>
      <c r="K6519" s="202">
        <v>8</v>
      </c>
      <c r="L6519" s="284" t="s">
        <v>5272</v>
      </c>
      <c r="M6519" s="223"/>
      <c r="N6519" s="203">
        <v>0.6</v>
      </c>
      <c r="O6519" s="222" t="s">
        <v>992</v>
      </c>
    </row>
    <row r="6520" spans="1:15" ht="29.25" customHeight="1">
      <c r="A6520" s="221" t="s">
        <v>32</v>
      </c>
      <c r="B6520" s="221" t="s">
        <v>781</v>
      </c>
      <c r="C6520" s="222" t="s">
        <v>462</v>
      </c>
      <c r="D6520" s="222" t="s">
        <v>181</v>
      </c>
      <c r="E6520" s="199" t="s">
        <v>163</v>
      </c>
      <c r="F6520" s="200" t="s">
        <v>1742</v>
      </c>
      <c r="G6520" s="200" t="s">
        <v>1743</v>
      </c>
      <c r="H6520" s="200" t="s">
        <v>68</v>
      </c>
      <c r="I6520" s="200">
        <v>45671</v>
      </c>
      <c r="J6520" s="143">
        <f t="shared" si="101"/>
        <v>45671</v>
      </c>
      <c r="K6520" s="202">
        <v>8</v>
      </c>
      <c r="L6520" s="284" t="s">
        <v>5273</v>
      </c>
      <c r="M6520" s="223"/>
      <c r="N6520" s="203">
        <v>1.6</v>
      </c>
      <c r="O6520" s="222" t="s">
        <v>939</v>
      </c>
    </row>
    <row r="6521" spans="1:15" ht="29.25" customHeight="1">
      <c r="A6521" s="221" t="s">
        <v>32</v>
      </c>
      <c r="B6521" s="221" t="s">
        <v>781</v>
      </c>
      <c r="C6521" s="222" t="s">
        <v>462</v>
      </c>
      <c r="D6521" s="222" t="s">
        <v>181</v>
      </c>
      <c r="E6521" s="199" t="s">
        <v>163</v>
      </c>
      <c r="F6521" s="200" t="s">
        <v>1742</v>
      </c>
      <c r="G6521" s="200" t="s">
        <v>1743</v>
      </c>
      <c r="H6521" s="200" t="s">
        <v>487</v>
      </c>
      <c r="I6521" s="200">
        <v>45672</v>
      </c>
      <c r="J6521" s="143">
        <f t="shared" si="101"/>
        <v>45672</v>
      </c>
      <c r="K6521" s="202">
        <v>8</v>
      </c>
      <c r="L6521" s="285" t="s">
        <v>5274</v>
      </c>
      <c r="M6521" s="223"/>
      <c r="N6521" s="203">
        <v>0.8</v>
      </c>
      <c r="O6521" s="222" t="s">
        <v>992</v>
      </c>
    </row>
    <row r="6522" spans="1:15" ht="29.25" customHeight="1">
      <c r="A6522" s="221" t="s">
        <v>32</v>
      </c>
      <c r="B6522" s="221" t="s">
        <v>781</v>
      </c>
      <c r="C6522" s="222" t="s">
        <v>462</v>
      </c>
      <c r="D6522" s="222" t="s">
        <v>181</v>
      </c>
      <c r="E6522" s="199" t="s">
        <v>163</v>
      </c>
      <c r="F6522" s="200" t="s">
        <v>3403</v>
      </c>
      <c r="G6522" s="200" t="s">
        <v>3404</v>
      </c>
      <c r="H6522" s="200" t="s">
        <v>2731</v>
      </c>
      <c r="I6522" s="200">
        <v>45673</v>
      </c>
      <c r="J6522" s="143">
        <f t="shared" si="101"/>
        <v>45673</v>
      </c>
      <c r="K6522" s="202">
        <v>8</v>
      </c>
      <c r="L6522" s="285" t="s">
        <v>5422</v>
      </c>
      <c r="M6522" s="223"/>
      <c r="N6522" s="203">
        <v>0</v>
      </c>
      <c r="O6522" s="222" t="s">
        <v>326</v>
      </c>
    </row>
    <row r="6523" spans="1:15" ht="29.25" customHeight="1">
      <c r="A6523" s="221" t="s">
        <v>32</v>
      </c>
      <c r="B6523" s="221" t="s">
        <v>781</v>
      </c>
      <c r="C6523" s="222" t="s">
        <v>462</v>
      </c>
      <c r="D6523" s="222" t="s">
        <v>181</v>
      </c>
      <c r="E6523" s="199" t="s">
        <v>163</v>
      </c>
      <c r="F6523" s="200" t="s">
        <v>3403</v>
      </c>
      <c r="G6523" s="200" t="s">
        <v>3404</v>
      </c>
      <c r="H6523" s="200" t="s">
        <v>2731</v>
      </c>
      <c r="I6523" s="200">
        <v>45674</v>
      </c>
      <c r="J6523" s="143">
        <f t="shared" si="101"/>
        <v>45674</v>
      </c>
      <c r="K6523" s="202">
        <v>8</v>
      </c>
      <c r="L6523" s="284" t="s">
        <v>5423</v>
      </c>
      <c r="M6523" s="223"/>
      <c r="N6523" s="203">
        <v>0</v>
      </c>
      <c r="O6523" s="222" t="s">
        <v>326</v>
      </c>
    </row>
    <row r="6524" spans="1:15" ht="29.25" customHeight="1">
      <c r="A6524" s="221" t="s">
        <v>32</v>
      </c>
      <c r="B6524" s="221" t="s">
        <v>781</v>
      </c>
      <c r="C6524" s="222" t="s">
        <v>462</v>
      </c>
      <c r="D6524" s="222" t="s">
        <v>181</v>
      </c>
      <c r="E6524" s="199" t="s">
        <v>163</v>
      </c>
      <c r="F6524" s="200" t="s">
        <v>3403</v>
      </c>
      <c r="G6524" s="200" t="s">
        <v>3404</v>
      </c>
      <c r="H6524" s="200" t="s">
        <v>2731</v>
      </c>
      <c r="I6524" s="200">
        <v>45677</v>
      </c>
      <c r="J6524" s="143">
        <f t="shared" si="101"/>
        <v>45677</v>
      </c>
      <c r="K6524" s="202">
        <v>8</v>
      </c>
      <c r="L6524" s="285" t="s">
        <v>5424</v>
      </c>
      <c r="M6524" s="223"/>
      <c r="N6524" s="203">
        <v>0</v>
      </c>
      <c r="O6524" s="222" t="s">
        <v>326</v>
      </c>
    </row>
    <row r="6525" spans="1:15" ht="29.25" customHeight="1">
      <c r="A6525" s="221" t="s">
        <v>32</v>
      </c>
      <c r="B6525" s="221" t="s">
        <v>781</v>
      </c>
      <c r="C6525" s="222" t="s">
        <v>462</v>
      </c>
      <c r="D6525" s="222" t="s">
        <v>181</v>
      </c>
      <c r="E6525" s="199" t="s">
        <v>163</v>
      </c>
      <c r="F6525" s="200" t="s">
        <v>3403</v>
      </c>
      <c r="G6525" s="200" t="s">
        <v>3404</v>
      </c>
      <c r="H6525" s="200" t="s">
        <v>2731</v>
      </c>
      <c r="I6525" s="200">
        <v>45678</v>
      </c>
      <c r="J6525" s="143">
        <f t="shared" si="101"/>
        <v>45678</v>
      </c>
      <c r="K6525" s="202">
        <v>8</v>
      </c>
      <c r="L6525" s="284" t="s">
        <v>5425</v>
      </c>
      <c r="M6525" s="223"/>
      <c r="N6525" s="203">
        <v>0</v>
      </c>
      <c r="O6525" s="222" t="s">
        <v>326</v>
      </c>
    </row>
    <row r="6526" spans="1:15" ht="29.25" customHeight="1">
      <c r="A6526" s="221" t="s">
        <v>32</v>
      </c>
      <c r="B6526" s="221" t="s">
        <v>781</v>
      </c>
      <c r="C6526" s="222" t="s">
        <v>462</v>
      </c>
      <c r="D6526" s="222" t="s">
        <v>181</v>
      </c>
      <c r="E6526" s="199" t="s">
        <v>165</v>
      </c>
      <c r="F6526" s="200"/>
      <c r="G6526" s="200"/>
      <c r="H6526" s="200"/>
      <c r="I6526" s="200">
        <v>45679</v>
      </c>
      <c r="J6526" s="143">
        <f t="shared" si="101"/>
        <v>45679</v>
      </c>
      <c r="K6526" s="202">
        <v>8</v>
      </c>
      <c r="L6526" s="285" t="s">
        <v>5426</v>
      </c>
      <c r="M6526" s="223"/>
      <c r="N6526" s="203"/>
      <c r="O6526" s="222" t="s">
        <v>326</v>
      </c>
    </row>
    <row r="6527" spans="1:15" ht="29.25" customHeight="1">
      <c r="A6527" s="221" t="s">
        <v>32</v>
      </c>
      <c r="B6527" s="221" t="s">
        <v>781</v>
      </c>
      <c r="C6527" s="222" t="s">
        <v>462</v>
      </c>
      <c r="D6527" s="222" t="s">
        <v>181</v>
      </c>
      <c r="E6527" s="199" t="s">
        <v>163</v>
      </c>
      <c r="F6527" s="200" t="s">
        <v>3403</v>
      </c>
      <c r="G6527" s="200" t="s">
        <v>3404</v>
      </c>
      <c r="H6527" s="200" t="s">
        <v>2731</v>
      </c>
      <c r="I6527" s="200">
        <v>45680</v>
      </c>
      <c r="J6527" s="143">
        <f t="shared" si="101"/>
        <v>45680</v>
      </c>
      <c r="K6527" s="202">
        <v>8</v>
      </c>
      <c r="L6527" s="284" t="s">
        <v>5580</v>
      </c>
      <c r="M6527" s="223"/>
      <c r="N6527" s="203">
        <v>0</v>
      </c>
      <c r="O6527" s="222" t="s">
        <v>326</v>
      </c>
    </row>
    <row r="6528" spans="1:15" ht="29.25" customHeight="1">
      <c r="A6528" s="221" t="s">
        <v>32</v>
      </c>
      <c r="B6528" s="221" t="s">
        <v>781</v>
      </c>
      <c r="C6528" s="222" t="s">
        <v>462</v>
      </c>
      <c r="D6528" s="222" t="s">
        <v>181</v>
      </c>
      <c r="E6528" s="199" t="s">
        <v>166</v>
      </c>
      <c r="F6528" s="200"/>
      <c r="G6528" s="200"/>
      <c r="H6528" s="200"/>
      <c r="I6528" s="200">
        <v>45681</v>
      </c>
      <c r="J6528" s="143">
        <f t="shared" si="101"/>
        <v>45681</v>
      </c>
      <c r="K6528" s="202">
        <v>8</v>
      </c>
      <c r="L6528" s="284" t="s">
        <v>5581</v>
      </c>
      <c r="M6528" s="223"/>
      <c r="N6528" s="203"/>
      <c r="O6528" s="222" t="s">
        <v>326</v>
      </c>
    </row>
    <row r="6529" spans="1:15" ht="29.25" customHeight="1">
      <c r="A6529" s="221" t="s">
        <v>32</v>
      </c>
      <c r="B6529" s="221" t="s">
        <v>781</v>
      </c>
      <c r="C6529" s="222" t="s">
        <v>462</v>
      </c>
      <c r="D6529" s="222" t="s">
        <v>181</v>
      </c>
      <c r="E6529" s="199" t="s">
        <v>163</v>
      </c>
      <c r="F6529" s="200" t="s">
        <v>3403</v>
      </c>
      <c r="G6529" s="200" t="s">
        <v>3404</v>
      </c>
      <c r="H6529" s="200" t="s">
        <v>2731</v>
      </c>
      <c r="I6529" s="200">
        <v>45691</v>
      </c>
      <c r="J6529" s="143">
        <f t="shared" si="101"/>
        <v>45691</v>
      </c>
      <c r="K6529" s="202">
        <v>8</v>
      </c>
      <c r="L6529" s="284" t="s">
        <v>5582</v>
      </c>
      <c r="M6529" s="223"/>
      <c r="N6529" s="203">
        <v>0</v>
      </c>
      <c r="O6529" s="222" t="s">
        <v>326</v>
      </c>
    </row>
    <row r="6530" spans="1:15" ht="29.25" customHeight="1">
      <c r="A6530" s="221" t="s">
        <v>32</v>
      </c>
      <c r="B6530" s="221" t="s">
        <v>781</v>
      </c>
      <c r="C6530" s="222" t="s">
        <v>462</v>
      </c>
      <c r="D6530" s="222" t="s">
        <v>181</v>
      </c>
      <c r="E6530" s="199" t="s">
        <v>163</v>
      </c>
      <c r="F6530" s="200" t="s">
        <v>1742</v>
      </c>
      <c r="G6530" s="200" t="s">
        <v>1743</v>
      </c>
      <c r="H6530" s="200" t="s">
        <v>80</v>
      </c>
      <c r="I6530" s="200">
        <v>45692</v>
      </c>
      <c r="J6530" s="143">
        <f t="shared" si="101"/>
        <v>45692</v>
      </c>
      <c r="K6530" s="202">
        <v>8</v>
      </c>
      <c r="L6530" s="284" t="s">
        <v>5583</v>
      </c>
      <c r="M6530" s="223"/>
      <c r="N6530" s="203">
        <v>1.6875</v>
      </c>
      <c r="O6530" s="222" t="s">
        <v>960</v>
      </c>
    </row>
    <row r="6531" spans="1:15" ht="29.25" customHeight="1">
      <c r="A6531" s="221" t="s">
        <v>32</v>
      </c>
      <c r="B6531" s="221" t="s">
        <v>781</v>
      </c>
      <c r="C6531" s="222" t="s">
        <v>462</v>
      </c>
      <c r="D6531" s="222" t="s">
        <v>181</v>
      </c>
      <c r="E6531" s="199" t="s">
        <v>163</v>
      </c>
      <c r="F6531" s="200" t="s">
        <v>1742</v>
      </c>
      <c r="G6531" s="200" t="s">
        <v>1743</v>
      </c>
      <c r="H6531" s="200" t="s">
        <v>80</v>
      </c>
      <c r="I6531" s="200">
        <v>45693</v>
      </c>
      <c r="J6531" s="143">
        <f t="shared" ref="J6531:J6594" si="102">I6531</f>
        <v>45693</v>
      </c>
      <c r="K6531" s="202">
        <v>8</v>
      </c>
      <c r="L6531" s="285" t="s">
        <v>5584</v>
      </c>
      <c r="M6531" s="223"/>
      <c r="N6531" s="203">
        <v>1.6875</v>
      </c>
      <c r="O6531" s="222" t="s">
        <v>960</v>
      </c>
    </row>
    <row r="6532" spans="1:15" ht="29.25" customHeight="1">
      <c r="A6532" s="221" t="s">
        <v>32</v>
      </c>
      <c r="B6532" s="221" t="s">
        <v>781</v>
      </c>
      <c r="C6532" s="222" t="s">
        <v>462</v>
      </c>
      <c r="D6532" s="222" t="s">
        <v>181</v>
      </c>
      <c r="E6532" s="199" t="s">
        <v>163</v>
      </c>
      <c r="F6532" s="200" t="s">
        <v>1742</v>
      </c>
      <c r="G6532" s="200" t="s">
        <v>1743</v>
      </c>
      <c r="H6532" s="200" t="s">
        <v>80</v>
      </c>
      <c r="I6532" s="200">
        <v>45694</v>
      </c>
      <c r="J6532" s="143">
        <f t="shared" si="102"/>
        <v>45694</v>
      </c>
      <c r="K6532" s="202">
        <v>8</v>
      </c>
      <c r="L6532" s="284" t="s">
        <v>5762</v>
      </c>
      <c r="M6532" s="223"/>
      <c r="N6532" s="203">
        <v>1.6875</v>
      </c>
      <c r="O6532" s="222" t="s">
        <v>960</v>
      </c>
    </row>
    <row r="6533" spans="1:15" ht="29.25" customHeight="1">
      <c r="A6533" s="221" t="s">
        <v>32</v>
      </c>
      <c r="B6533" s="221" t="s">
        <v>781</v>
      </c>
      <c r="C6533" s="222" t="s">
        <v>462</v>
      </c>
      <c r="D6533" s="222" t="s">
        <v>181</v>
      </c>
      <c r="E6533" s="199" t="s">
        <v>163</v>
      </c>
      <c r="F6533" s="200" t="s">
        <v>1742</v>
      </c>
      <c r="G6533" s="200" t="s">
        <v>1743</v>
      </c>
      <c r="H6533" s="200" t="s">
        <v>80</v>
      </c>
      <c r="I6533" s="200">
        <v>45695</v>
      </c>
      <c r="J6533" s="143">
        <f t="shared" si="102"/>
        <v>45695</v>
      </c>
      <c r="K6533" s="202">
        <v>8</v>
      </c>
      <c r="L6533" s="284" t="s">
        <v>5763</v>
      </c>
      <c r="M6533" s="223"/>
      <c r="N6533" s="203">
        <v>1.6875</v>
      </c>
      <c r="O6533" s="222" t="s">
        <v>960</v>
      </c>
    </row>
    <row r="6534" spans="1:15" ht="29.25" customHeight="1">
      <c r="A6534" s="221" t="s">
        <v>32</v>
      </c>
      <c r="B6534" s="221" t="s">
        <v>781</v>
      </c>
      <c r="C6534" s="222" t="s">
        <v>462</v>
      </c>
      <c r="D6534" s="222" t="s">
        <v>181</v>
      </c>
      <c r="E6534" s="199" t="s">
        <v>165</v>
      </c>
      <c r="F6534" s="200"/>
      <c r="G6534" s="200"/>
      <c r="H6534" s="200"/>
      <c r="I6534" s="200">
        <v>45696</v>
      </c>
      <c r="J6534" s="143">
        <f t="shared" si="102"/>
        <v>45696</v>
      </c>
      <c r="K6534" s="202">
        <v>8</v>
      </c>
      <c r="L6534" s="285" t="s">
        <v>5764</v>
      </c>
      <c r="M6534" s="223"/>
      <c r="N6534" s="203"/>
      <c r="O6534" s="222" t="s">
        <v>326</v>
      </c>
    </row>
    <row r="6535" spans="1:15" ht="29.25" customHeight="1">
      <c r="A6535" s="221" t="s">
        <v>32</v>
      </c>
      <c r="B6535" s="221" t="s">
        <v>781</v>
      </c>
      <c r="C6535" s="222" t="s">
        <v>462</v>
      </c>
      <c r="D6535" s="222" t="s">
        <v>181</v>
      </c>
      <c r="E6535" s="199" t="s">
        <v>163</v>
      </c>
      <c r="F6535" s="200" t="s">
        <v>1742</v>
      </c>
      <c r="G6535" s="200" t="s">
        <v>1743</v>
      </c>
      <c r="H6535" s="200" t="s">
        <v>80</v>
      </c>
      <c r="I6535" s="200">
        <v>45698</v>
      </c>
      <c r="J6535" s="143">
        <f t="shared" si="102"/>
        <v>45698</v>
      </c>
      <c r="K6535" s="202">
        <v>8</v>
      </c>
      <c r="L6535" s="284" t="s">
        <v>5765</v>
      </c>
      <c r="M6535" s="223"/>
      <c r="N6535" s="203">
        <v>1.6875</v>
      </c>
      <c r="O6535" s="222" t="s">
        <v>960</v>
      </c>
    </row>
    <row r="6536" spans="1:15" ht="29.25" customHeight="1">
      <c r="A6536" s="221" t="s">
        <v>32</v>
      </c>
      <c r="B6536" s="221" t="s">
        <v>781</v>
      </c>
      <c r="C6536" s="222" t="s">
        <v>462</v>
      </c>
      <c r="D6536" s="222" t="s">
        <v>181</v>
      </c>
      <c r="E6536" s="199" t="s">
        <v>163</v>
      </c>
      <c r="F6536" s="200" t="s">
        <v>1742</v>
      </c>
      <c r="G6536" s="200" t="s">
        <v>1743</v>
      </c>
      <c r="H6536" s="200" t="s">
        <v>80</v>
      </c>
      <c r="I6536" s="200">
        <v>45699</v>
      </c>
      <c r="J6536" s="143">
        <f t="shared" si="102"/>
        <v>45699</v>
      </c>
      <c r="K6536" s="202">
        <v>8</v>
      </c>
      <c r="L6536" s="284" t="s">
        <v>5766</v>
      </c>
      <c r="M6536" s="223"/>
      <c r="N6536" s="203">
        <v>1.6875</v>
      </c>
      <c r="O6536" s="222" t="s">
        <v>960</v>
      </c>
    </row>
    <row r="6537" spans="1:15" ht="29.25" customHeight="1">
      <c r="A6537" s="221" t="s">
        <v>32</v>
      </c>
      <c r="B6537" s="221" t="s">
        <v>781</v>
      </c>
      <c r="C6537" s="222" t="s">
        <v>462</v>
      </c>
      <c r="D6537" s="222" t="s">
        <v>181</v>
      </c>
      <c r="E6537" s="199" t="s">
        <v>163</v>
      </c>
      <c r="F6537" s="200" t="s">
        <v>1742</v>
      </c>
      <c r="G6537" s="200" t="s">
        <v>1743</v>
      </c>
      <c r="H6537" s="200" t="s">
        <v>80</v>
      </c>
      <c r="I6537" s="200">
        <v>45700</v>
      </c>
      <c r="J6537" s="143">
        <f t="shared" si="102"/>
        <v>45700</v>
      </c>
      <c r="K6537" s="202">
        <v>8</v>
      </c>
      <c r="L6537" s="285" t="s">
        <v>5767</v>
      </c>
      <c r="M6537" s="223"/>
      <c r="N6537" s="203">
        <v>1.6875</v>
      </c>
      <c r="O6537" s="222" t="s">
        <v>960</v>
      </c>
    </row>
    <row r="6538" spans="1:15" ht="29.25" customHeight="1">
      <c r="A6538" s="221" t="s">
        <v>32</v>
      </c>
      <c r="B6538" s="221" t="s">
        <v>781</v>
      </c>
      <c r="C6538" s="222" t="s">
        <v>462</v>
      </c>
      <c r="D6538" s="222" t="s">
        <v>181</v>
      </c>
      <c r="E6538" s="199" t="s">
        <v>163</v>
      </c>
      <c r="F6538" s="200" t="s">
        <v>1742</v>
      </c>
      <c r="G6538" s="200" t="s">
        <v>1743</v>
      </c>
      <c r="H6538" s="200" t="s">
        <v>80</v>
      </c>
      <c r="I6538" s="200">
        <v>45701</v>
      </c>
      <c r="J6538" s="143">
        <f t="shared" si="102"/>
        <v>45701</v>
      </c>
      <c r="K6538" s="202">
        <v>8</v>
      </c>
      <c r="L6538" s="285" t="s">
        <v>5924</v>
      </c>
      <c r="M6538" s="223"/>
      <c r="N6538" s="203">
        <v>1.6875</v>
      </c>
      <c r="O6538" s="222" t="s">
        <v>960</v>
      </c>
    </row>
    <row r="6539" spans="1:15" ht="29.25" customHeight="1">
      <c r="A6539" s="221" t="s">
        <v>32</v>
      </c>
      <c r="B6539" s="221" t="s">
        <v>781</v>
      </c>
      <c r="C6539" s="222" t="s">
        <v>462</v>
      </c>
      <c r="D6539" s="222" t="s">
        <v>181</v>
      </c>
      <c r="E6539" s="199" t="s">
        <v>165</v>
      </c>
      <c r="F6539" s="200"/>
      <c r="G6539" s="200"/>
      <c r="H6539" s="200"/>
      <c r="I6539" s="200">
        <v>45702</v>
      </c>
      <c r="J6539" s="143">
        <f t="shared" si="102"/>
        <v>45702</v>
      </c>
      <c r="K6539" s="202">
        <v>8</v>
      </c>
      <c r="L6539" s="285" t="s">
        <v>5764</v>
      </c>
      <c r="M6539" s="223"/>
      <c r="N6539" s="203"/>
      <c r="O6539" s="222" t="s">
        <v>326</v>
      </c>
    </row>
    <row r="6540" spans="1:15" ht="29.25" customHeight="1">
      <c r="A6540" s="221" t="s">
        <v>32</v>
      </c>
      <c r="B6540" s="221" t="s">
        <v>781</v>
      </c>
      <c r="C6540" s="222" t="s">
        <v>462</v>
      </c>
      <c r="D6540" s="222" t="s">
        <v>181</v>
      </c>
      <c r="E6540" s="199" t="s">
        <v>165</v>
      </c>
      <c r="F6540" s="200"/>
      <c r="G6540" s="200"/>
      <c r="H6540" s="200"/>
      <c r="I6540" s="200">
        <v>45705</v>
      </c>
      <c r="J6540" s="143">
        <f t="shared" si="102"/>
        <v>45705</v>
      </c>
      <c r="K6540" s="202">
        <v>8</v>
      </c>
      <c r="L6540" s="285" t="s">
        <v>5925</v>
      </c>
      <c r="M6540" s="223"/>
      <c r="N6540" s="203"/>
      <c r="O6540" s="222" t="s">
        <v>326</v>
      </c>
    </row>
    <row r="6541" spans="1:15" ht="29.25" customHeight="1">
      <c r="A6541" s="221" t="s">
        <v>32</v>
      </c>
      <c r="B6541" s="221" t="s">
        <v>781</v>
      </c>
      <c r="C6541" s="222" t="s">
        <v>462</v>
      </c>
      <c r="D6541" s="222" t="s">
        <v>181</v>
      </c>
      <c r="E6541" s="199" t="s">
        <v>163</v>
      </c>
      <c r="F6541" s="200" t="s">
        <v>1742</v>
      </c>
      <c r="G6541" s="200" t="s">
        <v>1743</v>
      </c>
      <c r="H6541" s="200" t="s">
        <v>80</v>
      </c>
      <c r="I6541" s="200">
        <v>45706</v>
      </c>
      <c r="J6541" s="143">
        <f t="shared" si="102"/>
        <v>45706</v>
      </c>
      <c r="K6541" s="202">
        <v>8</v>
      </c>
      <c r="L6541" s="285" t="s">
        <v>555</v>
      </c>
      <c r="M6541" s="223"/>
      <c r="N6541" s="203">
        <v>1.6875</v>
      </c>
      <c r="O6541" s="222" t="s">
        <v>960</v>
      </c>
    </row>
    <row r="6542" spans="1:15" ht="29.25" customHeight="1">
      <c r="A6542" s="221" t="s">
        <v>32</v>
      </c>
      <c r="B6542" s="221" t="s">
        <v>781</v>
      </c>
      <c r="C6542" s="222" t="s">
        <v>462</v>
      </c>
      <c r="D6542" s="222" t="s">
        <v>181</v>
      </c>
      <c r="E6542" s="199" t="s">
        <v>163</v>
      </c>
      <c r="F6542" s="200" t="s">
        <v>1742</v>
      </c>
      <c r="G6542" s="200" t="s">
        <v>1743</v>
      </c>
      <c r="H6542" s="200" t="s">
        <v>80</v>
      </c>
      <c r="I6542" s="200">
        <v>45707</v>
      </c>
      <c r="J6542" s="143">
        <f t="shared" si="102"/>
        <v>45707</v>
      </c>
      <c r="K6542" s="202">
        <v>8</v>
      </c>
      <c r="L6542" s="285" t="s">
        <v>5926</v>
      </c>
      <c r="M6542" s="223"/>
      <c r="N6542" s="203">
        <v>1.6875</v>
      </c>
      <c r="O6542" s="222" t="s">
        <v>960</v>
      </c>
    </row>
    <row r="6543" spans="1:15" ht="29.25" customHeight="1">
      <c r="A6543" s="221" t="s">
        <v>32</v>
      </c>
      <c r="B6543" s="221" t="s">
        <v>781</v>
      </c>
      <c r="C6543" s="222" t="s">
        <v>462</v>
      </c>
      <c r="D6543" s="222" t="s">
        <v>181</v>
      </c>
      <c r="E6543" s="199" t="s">
        <v>163</v>
      </c>
      <c r="F6543" s="200" t="s">
        <v>1742</v>
      </c>
      <c r="G6543" s="200" t="s">
        <v>1743</v>
      </c>
      <c r="H6543" s="200" t="s">
        <v>80</v>
      </c>
      <c r="I6543" s="200">
        <v>45708</v>
      </c>
      <c r="J6543" s="143">
        <f t="shared" si="102"/>
        <v>45708</v>
      </c>
      <c r="K6543" s="202">
        <v>8</v>
      </c>
      <c r="L6543" s="285" t="s">
        <v>5926</v>
      </c>
      <c r="M6543" s="223"/>
      <c r="N6543" s="203">
        <v>1.6875</v>
      </c>
      <c r="O6543" s="222" t="s">
        <v>960</v>
      </c>
    </row>
    <row r="6544" spans="1:15" ht="29.25" customHeight="1">
      <c r="A6544" s="221" t="s">
        <v>32</v>
      </c>
      <c r="B6544" s="221" t="s">
        <v>781</v>
      </c>
      <c r="C6544" s="222" t="s">
        <v>462</v>
      </c>
      <c r="D6544" s="222" t="s">
        <v>181</v>
      </c>
      <c r="E6544" s="199" t="s">
        <v>165</v>
      </c>
      <c r="F6544" s="200"/>
      <c r="G6544" s="200"/>
      <c r="H6544" s="200"/>
      <c r="I6544" s="200">
        <v>45709</v>
      </c>
      <c r="J6544" s="143">
        <f t="shared" si="102"/>
        <v>45709</v>
      </c>
      <c r="K6544" s="202">
        <v>4</v>
      </c>
      <c r="L6544" s="285" t="s">
        <v>6137</v>
      </c>
      <c r="M6544" s="223"/>
      <c r="N6544" s="203"/>
      <c r="O6544" s="222" t="s">
        <v>326</v>
      </c>
    </row>
    <row r="6545" spans="1:15" ht="29.25" customHeight="1">
      <c r="A6545" s="221" t="s">
        <v>32</v>
      </c>
      <c r="B6545" s="221" t="s">
        <v>781</v>
      </c>
      <c r="C6545" s="222" t="s">
        <v>462</v>
      </c>
      <c r="D6545" s="222" t="s">
        <v>181</v>
      </c>
      <c r="E6545" s="199" t="s">
        <v>163</v>
      </c>
      <c r="F6545" s="200" t="s">
        <v>1742</v>
      </c>
      <c r="G6545" s="200" t="s">
        <v>1743</v>
      </c>
      <c r="H6545" s="200" t="s">
        <v>80</v>
      </c>
      <c r="I6545" s="200">
        <v>45709</v>
      </c>
      <c r="J6545" s="143">
        <f t="shared" si="102"/>
        <v>45709</v>
      </c>
      <c r="K6545" s="202">
        <v>4</v>
      </c>
      <c r="L6545" s="285" t="s">
        <v>5926</v>
      </c>
      <c r="M6545" s="223"/>
      <c r="N6545" s="203">
        <v>1.6875</v>
      </c>
      <c r="O6545" s="222" t="s">
        <v>960</v>
      </c>
    </row>
    <row r="6546" spans="1:15" ht="29.25" customHeight="1">
      <c r="A6546" s="221" t="s">
        <v>32</v>
      </c>
      <c r="B6546" s="221" t="s">
        <v>781</v>
      </c>
      <c r="C6546" s="222" t="s">
        <v>462</v>
      </c>
      <c r="D6546" s="222" t="s">
        <v>181</v>
      </c>
      <c r="E6546" s="199" t="s">
        <v>166</v>
      </c>
      <c r="F6546" s="200"/>
      <c r="G6546" s="200"/>
      <c r="H6546" s="200"/>
      <c r="I6546" s="200">
        <v>45712</v>
      </c>
      <c r="J6546" s="143">
        <f t="shared" si="102"/>
        <v>45712</v>
      </c>
      <c r="K6546" s="202">
        <v>8</v>
      </c>
      <c r="L6546" s="285" t="s">
        <v>6138</v>
      </c>
      <c r="M6546" s="223"/>
      <c r="N6546" s="203"/>
      <c r="O6546" s="222" t="s">
        <v>326</v>
      </c>
    </row>
    <row r="6547" spans="1:15" ht="29.25" customHeight="1">
      <c r="A6547" s="221" t="s">
        <v>32</v>
      </c>
      <c r="B6547" s="221" t="s">
        <v>781</v>
      </c>
      <c r="C6547" s="222" t="s">
        <v>462</v>
      </c>
      <c r="D6547" s="222" t="s">
        <v>181</v>
      </c>
      <c r="E6547" s="199" t="s">
        <v>163</v>
      </c>
      <c r="F6547" s="200" t="s">
        <v>1742</v>
      </c>
      <c r="G6547" s="200" t="s">
        <v>1743</v>
      </c>
      <c r="H6547" s="200" t="s">
        <v>80</v>
      </c>
      <c r="I6547" s="200">
        <v>45713</v>
      </c>
      <c r="J6547" s="143">
        <f t="shared" si="102"/>
        <v>45713</v>
      </c>
      <c r="K6547" s="202">
        <v>8</v>
      </c>
      <c r="L6547" s="285" t="s">
        <v>6139</v>
      </c>
      <c r="M6547" s="223"/>
      <c r="N6547" s="203">
        <v>1.6875</v>
      </c>
      <c r="O6547" s="222" t="s">
        <v>960</v>
      </c>
    </row>
    <row r="6548" spans="1:15" ht="29.25" customHeight="1">
      <c r="A6548" s="221" t="s">
        <v>32</v>
      </c>
      <c r="B6548" s="221" t="s">
        <v>781</v>
      </c>
      <c r="C6548" s="222" t="s">
        <v>462</v>
      </c>
      <c r="D6548" s="222" t="s">
        <v>181</v>
      </c>
      <c r="E6548" s="199" t="s">
        <v>163</v>
      </c>
      <c r="F6548" s="200" t="s">
        <v>1742</v>
      </c>
      <c r="G6548" s="200" t="s">
        <v>1743</v>
      </c>
      <c r="H6548" s="200" t="s">
        <v>80</v>
      </c>
      <c r="I6548" s="200">
        <v>45714</v>
      </c>
      <c r="J6548" s="143">
        <f t="shared" si="102"/>
        <v>45714</v>
      </c>
      <c r="K6548" s="202">
        <v>8</v>
      </c>
      <c r="L6548" s="285" t="s">
        <v>6140</v>
      </c>
      <c r="M6548" s="223"/>
      <c r="N6548" s="203">
        <v>1.6875</v>
      </c>
      <c r="O6548" s="222" t="s">
        <v>960</v>
      </c>
    </row>
    <row r="6549" spans="1:15" ht="29.25" customHeight="1">
      <c r="A6549" s="221" t="s">
        <v>32</v>
      </c>
      <c r="B6549" s="221" t="s">
        <v>781</v>
      </c>
      <c r="C6549" s="222" t="s">
        <v>462</v>
      </c>
      <c r="D6549" s="222" t="s">
        <v>181</v>
      </c>
      <c r="E6549" s="199" t="s">
        <v>163</v>
      </c>
      <c r="F6549" s="200" t="s">
        <v>1742</v>
      </c>
      <c r="G6549" s="200" t="s">
        <v>1743</v>
      </c>
      <c r="H6549" s="200" t="s">
        <v>80</v>
      </c>
      <c r="I6549" s="200">
        <v>45715</v>
      </c>
      <c r="J6549" s="143">
        <f t="shared" si="102"/>
        <v>45715</v>
      </c>
      <c r="K6549" s="202">
        <v>8</v>
      </c>
      <c r="L6549" s="285" t="s">
        <v>6140</v>
      </c>
      <c r="M6549" s="223"/>
      <c r="N6549" s="203">
        <v>1.6875</v>
      </c>
      <c r="O6549" s="222" t="s">
        <v>960</v>
      </c>
    </row>
    <row r="6550" spans="1:15" ht="29.25" customHeight="1">
      <c r="A6550" s="221" t="s">
        <v>32</v>
      </c>
      <c r="B6550" s="221" t="s">
        <v>781</v>
      </c>
      <c r="C6550" s="222" t="s">
        <v>462</v>
      </c>
      <c r="D6550" s="222" t="s">
        <v>181</v>
      </c>
      <c r="E6550" s="199" t="s">
        <v>165</v>
      </c>
      <c r="F6550" s="200"/>
      <c r="G6550" s="200"/>
      <c r="H6550" s="200"/>
      <c r="I6550" s="200">
        <v>45719</v>
      </c>
      <c r="J6550" s="143">
        <f t="shared" si="102"/>
        <v>45719</v>
      </c>
      <c r="K6550" s="202">
        <v>8</v>
      </c>
      <c r="L6550" s="285" t="s">
        <v>5925</v>
      </c>
      <c r="M6550" s="223"/>
      <c r="N6550" s="203"/>
      <c r="O6550" s="222" t="s">
        <v>326</v>
      </c>
    </row>
    <row r="6551" spans="1:15" ht="29.25" customHeight="1">
      <c r="A6551" s="221" t="s">
        <v>32</v>
      </c>
      <c r="B6551" s="221" t="s">
        <v>781</v>
      </c>
      <c r="C6551" s="222" t="s">
        <v>462</v>
      </c>
      <c r="D6551" s="222" t="s">
        <v>181</v>
      </c>
      <c r="E6551" s="199" t="s">
        <v>163</v>
      </c>
      <c r="F6551" s="200" t="s">
        <v>1742</v>
      </c>
      <c r="G6551" s="200" t="s">
        <v>1743</v>
      </c>
      <c r="H6551" s="200" t="s">
        <v>487</v>
      </c>
      <c r="I6551" s="200">
        <v>45720</v>
      </c>
      <c r="J6551" s="143">
        <f t="shared" si="102"/>
        <v>45720</v>
      </c>
      <c r="K6551" s="202">
        <v>8</v>
      </c>
      <c r="L6551" s="284" t="s">
        <v>6284</v>
      </c>
      <c r="M6551" s="223"/>
      <c r="N6551" s="203">
        <v>0.8</v>
      </c>
      <c r="O6551" s="222" t="s">
        <v>992</v>
      </c>
    </row>
    <row r="6552" spans="1:15" ht="29.25" customHeight="1">
      <c r="A6552" s="221" t="s">
        <v>32</v>
      </c>
      <c r="B6552" s="221" t="s">
        <v>781</v>
      </c>
      <c r="C6552" s="222" t="s">
        <v>462</v>
      </c>
      <c r="D6552" s="222" t="s">
        <v>181</v>
      </c>
      <c r="E6552" s="199" t="s">
        <v>163</v>
      </c>
      <c r="F6552" s="200" t="s">
        <v>1742</v>
      </c>
      <c r="G6552" s="200" t="s">
        <v>1743</v>
      </c>
      <c r="H6552" s="200" t="s">
        <v>108</v>
      </c>
      <c r="I6552" s="200">
        <v>45721</v>
      </c>
      <c r="J6552" s="143">
        <f t="shared" si="102"/>
        <v>45721</v>
      </c>
      <c r="K6552" s="202">
        <v>8</v>
      </c>
      <c r="L6552" s="284" t="s">
        <v>6285</v>
      </c>
      <c r="M6552" s="223"/>
      <c r="N6552" s="203">
        <v>1</v>
      </c>
      <c r="O6552" s="222" t="s">
        <v>968</v>
      </c>
    </row>
    <row r="6553" spans="1:15" ht="29.25" customHeight="1">
      <c r="A6553" s="221" t="s">
        <v>32</v>
      </c>
      <c r="B6553" s="221" t="s">
        <v>781</v>
      </c>
      <c r="C6553" s="222" t="s">
        <v>462</v>
      </c>
      <c r="D6553" s="222" t="s">
        <v>181</v>
      </c>
      <c r="E6553" s="199" t="s">
        <v>166</v>
      </c>
      <c r="F6553" s="200"/>
      <c r="G6553" s="200"/>
      <c r="H6553" s="200"/>
      <c r="I6553" s="200">
        <v>45722</v>
      </c>
      <c r="J6553" s="143">
        <f t="shared" si="102"/>
        <v>45722</v>
      </c>
      <c r="K6553" s="202">
        <v>8</v>
      </c>
      <c r="L6553" s="285" t="s">
        <v>6429</v>
      </c>
      <c r="M6553" s="223"/>
      <c r="N6553" s="203"/>
      <c r="O6553" s="222" t="s">
        <v>326</v>
      </c>
    </row>
    <row r="6554" spans="1:15" ht="29.25" customHeight="1">
      <c r="A6554" s="221" t="s">
        <v>32</v>
      </c>
      <c r="B6554" s="221" t="s">
        <v>781</v>
      </c>
      <c r="C6554" s="222" t="s">
        <v>462</v>
      </c>
      <c r="D6554" s="222" t="s">
        <v>181</v>
      </c>
      <c r="E6554" s="199" t="s">
        <v>166</v>
      </c>
      <c r="F6554" s="200"/>
      <c r="G6554" s="200"/>
      <c r="H6554" s="200"/>
      <c r="I6554" s="200">
        <v>45723</v>
      </c>
      <c r="J6554" s="143">
        <f t="shared" si="102"/>
        <v>45723</v>
      </c>
      <c r="K6554" s="202">
        <v>8</v>
      </c>
      <c r="L6554" s="284" t="s">
        <v>6430</v>
      </c>
      <c r="M6554" s="223"/>
      <c r="N6554" s="203"/>
      <c r="O6554" s="222" t="s">
        <v>326</v>
      </c>
    </row>
    <row r="6555" spans="1:15" ht="29.25" customHeight="1">
      <c r="A6555" s="221" t="s">
        <v>32</v>
      </c>
      <c r="B6555" s="221" t="s">
        <v>781</v>
      </c>
      <c r="C6555" s="222" t="s">
        <v>462</v>
      </c>
      <c r="D6555" s="222" t="s">
        <v>181</v>
      </c>
      <c r="E6555" s="199" t="s">
        <v>166</v>
      </c>
      <c r="F6555" s="200"/>
      <c r="G6555" s="200"/>
      <c r="H6555" s="200"/>
      <c r="I6555" s="200">
        <v>45726</v>
      </c>
      <c r="J6555" s="143">
        <f t="shared" si="102"/>
        <v>45726</v>
      </c>
      <c r="K6555" s="202">
        <v>8</v>
      </c>
      <c r="L6555" s="284" t="s">
        <v>6431</v>
      </c>
      <c r="M6555" s="223"/>
      <c r="N6555" s="203"/>
      <c r="O6555" s="222" t="s">
        <v>326</v>
      </c>
    </row>
    <row r="6556" spans="1:15" ht="29.25" customHeight="1">
      <c r="A6556" s="221" t="s">
        <v>32</v>
      </c>
      <c r="B6556" s="221" t="s">
        <v>781</v>
      </c>
      <c r="C6556" s="222" t="s">
        <v>462</v>
      </c>
      <c r="D6556" s="222" t="s">
        <v>181</v>
      </c>
      <c r="E6556" s="199" t="s">
        <v>166</v>
      </c>
      <c r="F6556" s="200"/>
      <c r="G6556" s="200"/>
      <c r="H6556" s="200"/>
      <c r="I6556" s="200">
        <v>45727</v>
      </c>
      <c r="J6556" s="143">
        <f t="shared" si="102"/>
        <v>45727</v>
      </c>
      <c r="K6556" s="202">
        <v>8</v>
      </c>
      <c r="L6556" s="285" t="s">
        <v>6432</v>
      </c>
      <c r="M6556" s="223"/>
      <c r="N6556" s="203"/>
      <c r="O6556" s="222" t="s">
        <v>326</v>
      </c>
    </row>
    <row r="6557" spans="1:15" ht="29.25" customHeight="1">
      <c r="A6557" s="221" t="s">
        <v>32</v>
      </c>
      <c r="B6557" s="221" t="s">
        <v>781</v>
      </c>
      <c r="C6557" s="222" t="s">
        <v>462</v>
      </c>
      <c r="D6557" s="222" t="s">
        <v>181</v>
      </c>
      <c r="E6557" s="199" t="s">
        <v>166</v>
      </c>
      <c r="F6557" s="200"/>
      <c r="G6557" s="200"/>
      <c r="H6557" s="200"/>
      <c r="I6557" s="200">
        <v>45728</v>
      </c>
      <c r="J6557" s="143">
        <f t="shared" si="102"/>
        <v>45728</v>
      </c>
      <c r="K6557" s="202">
        <v>8</v>
      </c>
      <c r="L6557" s="284" t="s">
        <v>6433</v>
      </c>
      <c r="M6557" s="223"/>
      <c r="N6557" s="203"/>
      <c r="O6557" s="222" t="s">
        <v>326</v>
      </c>
    </row>
    <row r="6558" spans="1:15" ht="29.25" customHeight="1">
      <c r="A6558" s="221" t="s">
        <v>32</v>
      </c>
      <c r="B6558" s="221" t="s">
        <v>781</v>
      </c>
      <c r="C6558" s="222" t="s">
        <v>462</v>
      </c>
      <c r="D6558" s="222" t="s">
        <v>181</v>
      </c>
      <c r="E6558" s="199" t="s">
        <v>166</v>
      </c>
      <c r="F6558" s="200"/>
      <c r="G6558" s="200"/>
      <c r="H6558" s="200"/>
      <c r="I6558" s="200">
        <v>45729</v>
      </c>
      <c r="J6558" s="143">
        <f t="shared" si="102"/>
        <v>45729</v>
      </c>
      <c r="K6558" s="202">
        <v>8</v>
      </c>
      <c r="L6558" s="284" t="s">
        <v>6584</v>
      </c>
      <c r="M6558" s="223"/>
      <c r="N6558" s="203"/>
      <c r="O6558" s="222" t="s">
        <v>326</v>
      </c>
    </row>
    <row r="6559" spans="1:15" ht="29.25" customHeight="1">
      <c r="A6559" s="221" t="s">
        <v>32</v>
      </c>
      <c r="B6559" s="221" t="s">
        <v>781</v>
      </c>
      <c r="C6559" s="222" t="s">
        <v>462</v>
      </c>
      <c r="D6559" s="222" t="s">
        <v>181</v>
      </c>
      <c r="E6559" s="199" t="s">
        <v>166</v>
      </c>
      <c r="F6559" s="200"/>
      <c r="G6559" s="200"/>
      <c r="H6559" s="200"/>
      <c r="I6559" s="200">
        <v>45730</v>
      </c>
      <c r="J6559" s="143">
        <f t="shared" si="102"/>
        <v>45730</v>
      </c>
      <c r="K6559" s="202">
        <v>4</v>
      </c>
      <c r="L6559" s="284" t="s">
        <v>6585</v>
      </c>
      <c r="M6559" s="223"/>
      <c r="N6559" s="203"/>
      <c r="O6559" s="222" t="s">
        <v>326</v>
      </c>
    </row>
    <row r="6560" spans="1:15" ht="29.25" customHeight="1">
      <c r="A6560" s="221" t="s">
        <v>32</v>
      </c>
      <c r="B6560" s="221" t="s">
        <v>781</v>
      </c>
      <c r="C6560" s="222" t="s">
        <v>462</v>
      </c>
      <c r="D6560" s="222" t="s">
        <v>181</v>
      </c>
      <c r="E6560" s="199" t="s">
        <v>165</v>
      </c>
      <c r="F6560" s="200"/>
      <c r="G6560" s="200"/>
      <c r="H6560" s="200"/>
      <c r="I6560" s="200">
        <v>45730</v>
      </c>
      <c r="J6560" s="143">
        <f t="shared" si="102"/>
        <v>45730</v>
      </c>
      <c r="K6560" s="202">
        <v>4</v>
      </c>
      <c r="L6560" s="285" t="s">
        <v>6137</v>
      </c>
      <c r="M6560" s="223"/>
      <c r="N6560" s="203"/>
      <c r="O6560" s="222" t="s">
        <v>326</v>
      </c>
    </row>
    <row r="6561" spans="1:15" ht="29.25" customHeight="1">
      <c r="A6561" s="221" t="s">
        <v>32</v>
      </c>
      <c r="B6561" s="221" t="s">
        <v>781</v>
      </c>
      <c r="C6561" s="222" t="s">
        <v>462</v>
      </c>
      <c r="D6561" s="222" t="s">
        <v>181</v>
      </c>
      <c r="E6561" s="199" t="s">
        <v>165</v>
      </c>
      <c r="F6561" s="200"/>
      <c r="G6561" s="200"/>
      <c r="H6561" s="200"/>
      <c r="I6561" s="200">
        <v>45733</v>
      </c>
      <c r="J6561" s="143">
        <f t="shared" si="102"/>
        <v>45733</v>
      </c>
      <c r="K6561" s="202">
        <v>8</v>
      </c>
      <c r="L6561" s="285" t="s">
        <v>5925</v>
      </c>
      <c r="M6561" s="223"/>
      <c r="N6561" s="203"/>
      <c r="O6561" s="222" t="s">
        <v>326</v>
      </c>
    </row>
    <row r="6562" spans="1:15" ht="29.25" customHeight="1">
      <c r="A6562" s="221" t="s">
        <v>32</v>
      </c>
      <c r="B6562" s="221" t="s">
        <v>781</v>
      </c>
      <c r="C6562" s="222" t="s">
        <v>462</v>
      </c>
      <c r="D6562" s="222" t="s">
        <v>181</v>
      </c>
      <c r="E6562" s="199" t="s">
        <v>163</v>
      </c>
      <c r="F6562" s="200" t="s">
        <v>6525</v>
      </c>
      <c r="G6562" s="200" t="s">
        <v>6697</v>
      </c>
      <c r="H6562" s="200" t="s">
        <v>55</v>
      </c>
      <c r="I6562" s="200">
        <v>45734</v>
      </c>
      <c r="J6562" s="143">
        <f t="shared" si="102"/>
        <v>45734</v>
      </c>
      <c r="K6562" s="202">
        <v>8</v>
      </c>
      <c r="L6562" s="285" t="s">
        <v>6586</v>
      </c>
      <c r="M6562" s="223"/>
      <c r="N6562" s="203">
        <v>11.75</v>
      </c>
      <c r="O6562" s="222" t="s">
        <v>968</v>
      </c>
    </row>
    <row r="6563" spans="1:15" ht="29.25" customHeight="1">
      <c r="A6563" s="221" t="s">
        <v>32</v>
      </c>
      <c r="B6563" s="221" t="s">
        <v>781</v>
      </c>
      <c r="C6563" s="222" t="s">
        <v>462</v>
      </c>
      <c r="D6563" s="222" t="s">
        <v>181</v>
      </c>
      <c r="E6563" s="199" t="s">
        <v>163</v>
      </c>
      <c r="F6563" s="200" t="s">
        <v>6525</v>
      </c>
      <c r="G6563" s="200" t="s">
        <v>6697</v>
      </c>
      <c r="H6563" s="200" t="s">
        <v>55</v>
      </c>
      <c r="I6563" s="200">
        <v>45735</v>
      </c>
      <c r="J6563" s="143">
        <f t="shared" si="102"/>
        <v>45735</v>
      </c>
      <c r="K6563" s="202">
        <v>8</v>
      </c>
      <c r="L6563" s="285" t="s">
        <v>6586</v>
      </c>
      <c r="M6563" s="223"/>
      <c r="N6563" s="203">
        <v>11.75</v>
      </c>
      <c r="O6563" s="222" t="s">
        <v>968</v>
      </c>
    </row>
    <row r="6564" spans="1:15" ht="29.25" customHeight="1">
      <c r="A6564" s="221" t="s">
        <v>32</v>
      </c>
      <c r="B6564" s="221" t="s">
        <v>781</v>
      </c>
      <c r="C6564" s="222" t="s">
        <v>462</v>
      </c>
      <c r="D6564" s="222" t="s">
        <v>181</v>
      </c>
      <c r="E6564" s="199" t="s">
        <v>163</v>
      </c>
      <c r="F6564" s="200" t="s">
        <v>6525</v>
      </c>
      <c r="G6564" s="200" t="s">
        <v>6697</v>
      </c>
      <c r="H6564" s="200" t="s">
        <v>55</v>
      </c>
      <c r="I6564" s="200">
        <v>45736</v>
      </c>
      <c r="J6564" s="143">
        <f t="shared" si="102"/>
        <v>45736</v>
      </c>
      <c r="K6564" s="202">
        <v>8</v>
      </c>
      <c r="L6564" s="284" t="s">
        <v>6780</v>
      </c>
      <c r="M6564" s="223"/>
      <c r="N6564" s="203">
        <v>11.75</v>
      </c>
      <c r="O6564" s="222" t="s">
        <v>968</v>
      </c>
    </row>
    <row r="6565" spans="1:15" ht="29.25" customHeight="1">
      <c r="A6565" s="221" t="s">
        <v>32</v>
      </c>
      <c r="B6565" s="221" t="s">
        <v>781</v>
      </c>
      <c r="C6565" s="222" t="s">
        <v>462</v>
      </c>
      <c r="D6565" s="222" t="s">
        <v>181</v>
      </c>
      <c r="E6565" s="199" t="s">
        <v>163</v>
      </c>
      <c r="F6565" s="200" t="s">
        <v>6525</v>
      </c>
      <c r="G6565" s="200" t="s">
        <v>6697</v>
      </c>
      <c r="H6565" s="200" t="s">
        <v>55</v>
      </c>
      <c r="I6565" s="200">
        <v>45737</v>
      </c>
      <c r="J6565" s="143">
        <f t="shared" si="102"/>
        <v>45737</v>
      </c>
      <c r="K6565" s="202">
        <v>8</v>
      </c>
      <c r="L6565" s="284" t="s">
        <v>6781</v>
      </c>
      <c r="M6565" s="223"/>
      <c r="N6565" s="203">
        <v>11.75</v>
      </c>
      <c r="O6565" s="222" t="s">
        <v>968</v>
      </c>
    </row>
    <row r="6566" spans="1:15" ht="29.25" customHeight="1">
      <c r="A6566" s="221" t="s">
        <v>32</v>
      </c>
      <c r="B6566" s="221" t="s">
        <v>781</v>
      </c>
      <c r="C6566" s="222" t="s">
        <v>462</v>
      </c>
      <c r="D6566" s="222" t="s">
        <v>181</v>
      </c>
      <c r="E6566" s="199" t="s">
        <v>163</v>
      </c>
      <c r="F6566" s="200" t="s">
        <v>6525</v>
      </c>
      <c r="G6566" s="200" t="s">
        <v>6697</v>
      </c>
      <c r="H6566" s="200" t="s">
        <v>55</v>
      </c>
      <c r="I6566" s="200">
        <v>45740</v>
      </c>
      <c r="J6566" s="143">
        <f t="shared" si="102"/>
        <v>45740</v>
      </c>
      <c r="K6566" s="202">
        <v>8</v>
      </c>
      <c r="L6566" s="284" t="s">
        <v>6781</v>
      </c>
      <c r="M6566" s="223"/>
      <c r="N6566" s="203">
        <v>11.75</v>
      </c>
      <c r="O6566" s="222" t="s">
        <v>968</v>
      </c>
    </row>
    <row r="6567" spans="1:15" ht="29.25" customHeight="1">
      <c r="A6567" s="221" t="s">
        <v>32</v>
      </c>
      <c r="B6567" s="221" t="s">
        <v>781</v>
      </c>
      <c r="C6567" s="222" t="s">
        <v>462</v>
      </c>
      <c r="D6567" s="222" t="s">
        <v>181</v>
      </c>
      <c r="E6567" s="199" t="s">
        <v>163</v>
      </c>
      <c r="F6567" s="200" t="s">
        <v>6525</v>
      </c>
      <c r="G6567" s="200" t="s">
        <v>6697</v>
      </c>
      <c r="H6567" s="200" t="s">
        <v>55</v>
      </c>
      <c r="I6567" s="200">
        <v>45741</v>
      </c>
      <c r="J6567" s="143">
        <f t="shared" si="102"/>
        <v>45741</v>
      </c>
      <c r="K6567" s="202">
        <v>8</v>
      </c>
      <c r="L6567" s="284" t="s">
        <v>6782</v>
      </c>
      <c r="M6567" s="223"/>
      <c r="N6567" s="203">
        <v>11.75</v>
      </c>
      <c r="O6567" s="222" t="s">
        <v>968</v>
      </c>
    </row>
    <row r="6568" spans="1:15" ht="29.25" customHeight="1">
      <c r="A6568" s="221" t="s">
        <v>32</v>
      </c>
      <c r="B6568" s="221" t="s">
        <v>781</v>
      </c>
      <c r="C6568" s="222" t="s">
        <v>462</v>
      </c>
      <c r="D6568" s="222" t="s">
        <v>181</v>
      </c>
      <c r="E6568" s="199" t="s">
        <v>163</v>
      </c>
      <c r="F6568" s="200" t="s">
        <v>6525</v>
      </c>
      <c r="G6568" s="200" t="s">
        <v>6697</v>
      </c>
      <c r="H6568" s="200" t="s">
        <v>55</v>
      </c>
      <c r="I6568" s="200">
        <v>45742</v>
      </c>
      <c r="J6568" s="143">
        <f t="shared" si="102"/>
        <v>45742</v>
      </c>
      <c r="K6568" s="202">
        <v>8</v>
      </c>
      <c r="L6568" s="284" t="s">
        <v>6782</v>
      </c>
      <c r="M6568" s="223"/>
      <c r="N6568" s="203">
        <v>11.75</v>
      </c>
      <c r="O6568" s="222" t="s">
        <v>968</v>
      </c>
    </row>
    <row r="6569" spans="1:15" ht="29.25" customHeight="1">
      <c r="A6569" s="221" t="s">
        <v>32</v>
      </c>
      <c r="B6569" s="221" t="s">
        <v>781</v>
      </c>
      <c r="C6569" s="222" t="s">
        <v>462</v>
      </c>
      <c r="D6569" s="222" t="s">
        <v>181</v>
      </c>
      <c r="E6569" s="199" t="s">
        <v>163</v>
      </c>
      <c r="F6569" s="200" t="s">
        <v>6525</v>
      </c>
      <c r="G6569" s="200" t="s">
        <v>6697</v>
      </c>
      <c r="H6569" s="200" t="s">
        <v>55</v>
      </c>
      <c r="I6569" s="200">
        <v>45743</v>
      </c>
      <c r="J6569" s="143">
        <f t="shared" si="102"/>
        <v>45743</v>
      </c>
      <c r="K6569" s="202">
        <v>8</v>
      </c>
      <c r="L6569" s="284" t="s">
        <v>6996</v>
      </c>
      <c r="M6569" s="223"/>
      <c r="N6569" s="203">
        <v>11.75</v>
      </c>
      <c r="O6569" s="222" t="s">
        <v>968</v>
      </c>
    </row>
    <row r="6570" spans="1:15" ht="29.25" customHeight="1">
      <c r="A6570" s="221" t="s">
        <v>32</v>
      </c>
      <c r="B6570" s="221" t="s">
        <v>781</v>
      </c>
      <c r="C6570" s="222" t="s">
        <v>462</v>
      </c>
      <c r="D6570" s="222" t="s">
        <v>181</v>
      </c>
      <c r="E6570" s="199" t="s">
        <v>165</v>
      </c>
      <c r="F6570" s="200"/>
      <c r="G6570" s="200"/>
      <c r="H6570" s="200"/>
      <c r="I6570" s="200">
        <v>45744</v>
      </c>
      <c r="J6570" s="143">
        <f t="shared" si="102"/>
        <v>45744</v>
      </c>
      <c r="K6570" s="202">
        <v>4</v>
      </c>
      <c r="L6570" s="285" t="s">
        <v>6137</v>
      </c>
      <c r="M6570" s="223"/>
      <c r="N6570" s="203"/>
      <c r="O6570" s="222" t="s">
        <v>326</v>
      </c>
    </row>
    <row r="6571" spans="1:15" ht="29.25" customHeight="1">
      <c r="A6571" s="221" t="s">
        <v>32</v>
      </c>
      <c r="B6571" s="221" t="s">
        <v>781</v>
      </c>
      <c r="C6571" s="222" t="s">
        <v>462</v>
      </c>
      <c r="D6571" s="222" t="s">
        <v>181</v>
      </c>
      <c r="E6571" s="199" t="s">
        <v>163</v>
      </c>
      <c r="F6571" s="200" t="s">
        <v>6525</v>
      </c>
      <c r="G6571" s="200" t="s">
        <v>6697</v>
      </c>
      <c r="H6571" s="200" t="s">
        <v>55</v>
      </c>
      <c r="I6571" s="200">
        <v>45744</v>
      </c>
      <c r="J6571" s="143">
        <f t="shared" si="102"/>
        <v>45744</v>
      </c>
      <c r="K6571" s="202">
        <v>4</v>
      </c>
      <c r="L6571" s="284" t="s">
        <v>6997</v>
      </c>
      <c r="M6571" s="223"/>
      <c r="N6571" s="203">
        <v>11.75</v>
      </c>
      <c r="O6571" s="222" t="s">
        <v>968</v>
      </c>
    </row>
    <row r="6572" spans="1:15" ht="29.25" customHeight="1">
      <c r="A6572" s="221" t="s">
        <v>32</v>
      </c>
      <c r="B6572" s="221" t="s">
        <v>781</v>
      </c>
      <c r="C6572" s="222" t="s">
        <v>462</v>
      </c>
      <c r="D6572" s="222" t="s">
        <v>181</v>
      </c>
      <c r="E6572" s="199" t="s">
        <v>163</v>
      </c>
      <c r="F6572" s="200" t="s">
        <v>6525</v>
      </c>
      <c r="G6572" s="200" t="s">
        <v>6697</v>
      </c>
      <c r="H6572" s="200" t="s">
        <v>55</v>
      </c>
      <c r="I6572" s="200">
        <v>45747</v>
      </c>
      <c r="J6572" s="143">
        <f t="shared" si="102"/>
        <v>45747</v>
      </c>
      <c r="K6572" s="202">
        <v>8</v>
      </c>
      <c r="L6572" s="284" t="s">
        <v>6998</v>
      </c>
      <c r="M6572" s="223"/>
      <c r="N6572" s="203">
        <v>11.75</v>
      </c>
      <c r="O6572" s="222" t="s">
        <v>968</v>
      </c>
    </row>
    <row r="6573" spans="1:15" ht="29.25" customHeight="1">
      <c r="A6573" s="221" t="s">
        <v>32</v>
      </c>
      <c r="B6573" s="221" t="s">
        <v>781</v>
      </c>
      <c r="C6573" s="222" t="s">
        <v>462</v>
      </c>
      <c r="D6573" s="222" t="s">
        <v>181</v>
      </c>
      <c r="E6573" s="199" t="s">
        <v>163</v>
      </c>
      <c r="F6573" s="200" t="s">
        <v>6525</v>
      </c>
      <c r="G6573" s="200" t="s">
        <v>6697</v>
      </c>
      <c r="H6573" s="200" t="s">
        <v>55</v>
      </c>
      <c r="I6573" s="200">
        <v>45748</v>
      </c>
      <c r="J6573" s="143">
        <f t="shared" si="102"/>
        <v>45748</v>
      </c>
      <c r="K6573" s="202">
        <v>8</v>
      </c>
      <c r="L6573" s="284" t="s">
        <v>6998</v>
      </c>
      <c r="M6573" s="223"/>
      <c r="N6573" s="203">
        <v>11.75</v>
      </c>
      <c r="O6573" s="222" t="s">
        <v>968</v>
      </c>
    </row>
    <row r="6574" spans="1:15" ht="29.25" customHeight="1">
      <c r="A6574" s="221" t="s">
        <v>32</v>
      </c>
      <c r="B6574" s="221" t="s">
        <v>781</v>
      </c>
      <c r="C6574" s="222" t="s">
        <v>462</v>
      </c>
      <c r="D6574" s="222" t="s">
        <v>181</v>
      </c>
      <c r="E6574" s="199" t="s">
        <v>163</v>
      </c>
      <c r="F6574" s="200" t="s">
        <v>6525</v>
      </c>
      <c r="G6574" s="200" t="s">
        <v>6697</v>
      </c>
      <c r="H6574" s="200" t="s">
        <v>55</v>
      </c>
      <c r="I6574" s="200">
        <v>45749</v>
      </c>
      <c r="J6574" s="143">
        <f t="shared" si="102"/>
        <v>45749</v>
      </c>
      <c r="K6574" s="202">
        <v>8</v>
      </c>
      <c r="L6574" s="284" t="s">
        <v>6998</v>
      </c>
      <c r="M6574" s="223"/>
      <c r="N6574" s="203">
        <v>11.75</v>
      </c>
      <c r="O6574" s="222" t="s">
        <v>968</v>
      </c>
    </row>
    <row r="6575" spans="1:15" ht="29.25" customHeight="1">
      <c r="A6575" s="221" t="s">
        <v>32</v>
      </c>
      <c r="B6575" s="221" t="s">
        <v>781</v>
      </c>
      <c r="C6575" s="222" t="s">
        <v>462</v>
      </c>
      <c r="D6575" s="222" t="s">
        <v>181</v>
      </c>
      <c r="E6575" s="199" t="s">
        <v>163</v>
      </c>
      <c r="F6575" s="200" t="s">
        <v>6525</v>
      </c>
      <c r="G6575" s="200" t="s">
        <v>6697</v>
      </c>
      <c r="H6575" s="200" t="s">
        <v>79</v>
      </c>
      <c r="I6575" s="200">
        <v>45754</v>
      </c>
      <c r="J6575" s="143">
        <f t="shared" si="102"/>
        <v>45754</v>
      </c>
      <c r="K6575" s="202">
        <v>8</v>
      </c>
      <c r="L6575" s="284" t="s">
        <v>6999</v>
      </c>
      <c r="M6575" s="223"/>
      <c r="N6575" s="203">
        <v>1.1499999999999999</v>
      </c>
      <c r="O6575" s="222" t="s">
        <v>960</v>
      </c>
    </row>
    <row r="6576" spans="1:15" ht="29.25" customHeight="1">
      <c r="A6576" s="221" t="s">
        <v>32</v>
      </c>
      <c r="B6576" s="221" t="s">
        <v>781</v>
      </c>
      <c r="C6576" s="222" t="s">
        <v>462</v>
      </c>
      <c r="D6576" s="222" t="s">
        <v>181</v>
      </c>
      <c r="E6576" s="199" t="s">
        <v>163</v>
      </c>
      <c r="F6576" s="200" t="s">
        <v>6525</v>
      </c>
      <c r="G6576" s="200" t="s">
        <v>6697</v>
      </c>
      <c r="H6576" s="200" t="s">
        <v>79</v>
      </c>
      <c r="I6576" s="200">
        <v>45755</v>
      </c>
      <c r="J6576" s="143">
        <f t="shared" si="102"/>
        <v>45755</v>
      </c>
      <c r="K6576" s="202">
        <v>8</v>
      </c>
      <c r="L6576" s="284" t="s">
        <v>6999</v>
      </c>
      <c r="M6576" s="223"/>
      <c r="N6576" s="203">
        <v>1.1499999999999999</v>
      </c>
      <c r="O6576" s="222" t="s">
        <v>960</v>
      </c>
    </row>
    <row r="6577" spans="1:15" ht="29.25" customHeight="1">
      <c r="A6577" s="221" t="s">
        <v>32</v>
      </c>
      <c r="B6577" s="221" t="s">
        <v>781</v>
      </c>
      <c r="C6577" s="222" t="s">
        <v>462</v>
      </c>
      <c r="D6577" s="222" t="s">
        <v>181</v>
      </c>
      <c r="E6577" s="199" t="s">
        <v>163</v>
      </c>
      <c r="F6577" s="200" t="s">
        <v>6525</v>
      </c>
      <c r="G6577" s="200" t="s">
        <v>6697</v>
      </c>
      <c r="H6577" s="200" t="s">
        <v>79</v>
      </c>
      <c r="I6577" s="200">
        <v>45756</v>
      </c>
      <c r="J6577" s="143">
        <f t="shared" si="102"/>
        <v>45756</v>
      </c>
      <c r="K6577" s="202">
        <v>8</v>
      </c>
      <c r="L6577" s="284" t="s">
        <v>7000</v>
      </c>
      <c r="M6577" s="223"/>
      <c r="N6577" s="203">
        <v>1.1499999999999999</v>
      </c>
      <c r="O6577" s="222" t="s">
        <v>960</v>
      </c>
    </row>
    <row r="6578" spans="1:15" ht="29.25" customHeight="1">
      <c r="A6578" s="221" t="s">
        <v>32</v>
      </c>
      <c r="B6578" s="221" t="s">
        <v>781</v>
      </c>
      <c r="C6578" s="222" t="s">
        <v>462</v>
      </c>
      <c r="D6578" s="222" t="s">
        <v>181</v>
      </c>
      <c r="E6578" s="199" t="s">
        <v>166</v>
      </c>
      <c r="F6578" s="200"/>
      <c r="G6578" s="200"/>
      <c r="H6578" s="200"/>
      <c r="I6578" s="200">
        <v>45757</v>
      </c>
      <c r="J6578" s="143">
        <f t="shared" si="102"/>
        <v>45757</v>
      </c>
      <c r="K6578" s="202">
        <v>4</v>
      </c>
      <c r="L6578" s="285" t="s">
        <v>7212</v>
      </c>
      <c r="M6578" s="223"/>
      <c r="N6578" s="203"/>
      <c r="O6578" s="222" t="s">
        <v>326</v>
      </c>
    </row>
    <row r="6579" spans="1:15" ht="29.25" customHeight="1">
      <c r="A6579" s="221" t="s">
        <v>32</v>
      </c>
      <c r="B6579" s="221" t="s">
        <v>781</v>
      </c>
      <c r="C6579" s="222" t="s">
        <v>462</v>
      </c>
      <c r="D6579" s="222" t="s">
        <v>181</v>
      </c>
      <c r="E6579" s="199" t="s">
        <v>163</v>
      </c>
      <c r="F6579" s="200" t="s">
        <v>6525</v>
      </c>
      <c r="G6579" s="200" t="s">
        <v>6697</v>
      </c>
      <c r="H6579" s="200" t="s">
        <v>79</v>
      </c>
      <c r="I6579" s="200">
        <v>45757</v>
      </c>
      <c r="J6579" s="143">
        <f t="shared" si="102"/>
        <v>45757</v>
      </c>
      <c r="K6579" s="202">
        <v>4</v>
      </c>
      <c r="L6579" s="284" t="s">
        <v>6999</v>
      </c>
      <c r="M6579" s="223"/>
      <c r="N6579" s="203">
        <v>1.1499999999999999</v>
      </c>
      <c r="O6579" s="222" t="s">
        <v>960</v>
      </c>
    </row>
    <row r="6580" spans="1:15" ht="29.25" customHeight="1">
      <c r="A6580" s="221" t="s">
        <v>32</v>
      </c>
      <c r="B6580" s="221" t="s">
        <v>781</v>
      </c>
      <c r="C6580" s="222" t="s">
        <v>462</v>
      </c>
      <c r="D6580" s="222" t="s">
        <v>181</v>
      </c>
      <c r="E6580" s="199" t="s">
        <v>163</v>
      </c>
      <c r="F6580" s="200" t="s">
        <v>6525</v>
      </c>
      <c r="G6580" s="200" t="s">
        <v>6697</v>
      </c>
      <c r="H6580" s="200" t="s">
        <v>79</v>
      </c>
      <c r="I6580" s="200">
        <v>45758</v>
      </c>
      <c r="J6580" s="143">
        <f t="shared" si="102"/>
        <v>45758</v>
      </c>
      <c r="K6580" s="202">
        <v>8</v>
      </c>
      <c r="L6580" s="284" t="s">
        <v>6999</v>
      </c>
      <c r="M6580" s="223"/>
      <c r="N6580" s="203">
        <v>1.1499999999999999</v>
      </c>
      <c r="O6580" s="222" t="s">
        <v>960</v>
      </c>
    </row>
    <row r="6581" spans="1:15" ht="29.25" customHeight="1">
      <c r="A6581" s="221" t="s">
        <v>32</v>
      </c>
      <c r="B6581" s="221" t="s">
        <v>781</v>
      </c>
      <c r="C6581" s="222" t="s">
        <v>462</v>
      </c>
      <c r="D6581" s="222" t="s">
        <v>181</v>
      </c>
      <c r="E6581" s="199" t="s">
        <v>163</v>
      </c>
      <c r="F6581" s="200" t="s">
        <v>6525</v>
      </c>
      <c r="G6581" s="200" t="s">
        <v>6697</v>
      </c>
      <c r="H6581" s="200" t="s">
        <v>79</v>
      </c>
      <c r="I6581" s="200">
        <v>45761</v>
      </c>
      <c r="J6581" s="143">
        <f t="shared" si="102"/>
        <v>45761</v>
      </c>
      <c r="K6581" s="202">
        <v>8</v>
      </c>
      <c r="L6581" s="284" t="s">
        <v>7213</v>
      </c>
      <c r="M6581" s="223"/>
      <c r="N6581" s="203">
        <v>1.1499999999999999</v>
      </c>
      <c r="O6581" s="222" t="s">
        <v>960</v>
      </c>
    </row>
    <row r="6582" spans="1:15" ht="29.25" customHeight="1">
      <c r="A6582" s="221" t="s">
        <v>32</v>
      </c>
      <c r="B6582" s="221" t="s">
        <v>781</v>
      </c>
      <c r="C6582" s="222" t="s">
        <v>462</v>
      </c>
      <c r="D6582" s="222" t="s">
        <v>181</v>
      </c>
      <c r="E6582" s="199" t="s">
        <v>166</v>
      </c>
      <c r="F6582" s="200"/>
      <c r="G6582" s="200"/>
      <c r="H6582" s="200"/>
      <c r="I6582" s="200">
        <v>45762</v>
      </c>
      <c r="J6582" s="143">
        <f t="shared" si="102"/>
        <v>45762</v>
      </c>
      <c r="K6582" s="202">
        <v>4</v>
      </c>
      <c r="L6582" s="284" t="s">
        <v>7214</v>
      </c>
      <c r="M6582" s="223"/>
      <c r="N6582" s="203"/>
      <c r="O6582" s="222" t="s">
        <v>326</v>
      </c>
    </row>
    <row r="6583" spans="1:15" ht="29.25" customHeight="1">
      <c r="A6583" s="221" t="s">
        <v>32</v>
      </c>
      <c r="B6583" s="221" t="s">
        <v>781</v>
      </c>
      <c r="C6583" s="222" t="s">
        <v>462</v>
      </c>
      <c r="D6583" s="222" t="s">
        <v>181</v>
      </c>
      <c r="E6583" s="199" t="s">
        <v>165</v>
      </c>
      <c r="F6583" s="200"/>
      <c r="G6583" s="200"/>
      <c r="H6583" s="200"/>
      <c r="I6583" s="200">
        <v>45762</v>
      </c>
      <c r="J6583" s="143">
        <f t="shared" si="102"/>
        <v>45762</v>
      </c>
      <c r="K6583" s="202">
        <v>4</v>
      </c>
      <c r="L6583" s="285" t="s">
        <v>6137</v>
      </c>
      <c r="M6583" s="223"/>
      <c r="N6583" s="203"/>
      <c r="O6583" s="222" t="s">
        <v>326</v>
      </c>
    </row>
    <row r="6584" spans="1:15" ht="29.25" customHeight="1">
      <c r="A6584" s="221" t="s">
        <v>32</v>
      </c>
      <c r="B6584" s="221" t="s">
        <v>781</v>
      </c>
      <c r="C6584" s="222" t="s">
        <v>462</v>
      </c>
      <c r="D6584" s="222" t="s">
        <v>181</v>
      </c>
      <c r="E6584" s="199" t="s">
        <v>163</v>
      </c>
      <c r="F6584" s="200" t="s">
        <v>6525</v>
      </c>
      <c r="G6584" s="200" t="s">
        <v>6697</v>
      </c>
      <c r="H6584" s="200" t="s">
        <v>79</v>
      </c>
      <c r="I6584" s="200">
        <v>45763</v>
      </c>
      <c r="J6584" s="143">
        <f t="shared" si="102"/>
        <v>45763</v>
      </c>
      <c r="K6584" s="202">
        <v>8</v>
      </c>
      <c r="L6584" s="284" t="s">
        <v>7215</v>
      </c>
      <c r="M6584" s="223"/>
      <c r="N6584" s="203">
        <v>1.1499999999999999</v>
      </c>
      <c r="O6584" s="222" t="s">
        <v>960</v>
      </c>
    </row>
    <row r="6585" spans="1:15" ht="29.25" customHeight="1">
      <c r="A6585" s="221" t="s">
        <v>32</v>
      </c>
      <c r="B6585" s="221" t="s">
        <v>781</v>
      </c>
      <c r="C6585" s="222" t="s">
        <v>462</v>
      </c>
      <c r="D6585" s="222" t="s">
        <v>181</v>
      </c>
      <c r="E6585" s="199" t="s">
        <v>163</v>
      </c>
      <c r="F6585" s="200" t="s">
        <v>6525</v>
      </c>
      <c r="G6585" s="200" t="s">
        <v>6697</v>
      </c>
      <c r="H6585" s="200" t="s">
        <v>79</v>
      </c>
      <c r="I6585" s="200">
        <v>45764</v>
      </c>
      <c r="J6585" s="143">
        <f t="shared" si="102"/>
        <v>45764</v>
      </c>
      <c r="K6585" s="202">
        <v>8</v>
      </c>
      <c r="L6585" s="284" t="s">
        <v>7424</v>
      </c>
      <c r="M6585" s="223"/>
      <c r="N6585" s="203">
        <v>1.1499999999999999</v>
      </c>
      <c r="O6585" s="222" t="s">
        <v>960</v>
      </c>
    </row>
    <row r="6586" spans="1:15" ht="29.25" customHeight="1">
      <c r="A6586" s="221" t="s">
        <v>32</v>
      </c>
      <c r="B6586" s="221" t="s">
        <v>781</v>
      </c>
      <c r="C6586" s="222" t="s">
        <v>462</v>
      </c>
      <c r="D6586" s="222" t="s">
        <v>181</v>
      </c>
      <c r="E6586" s="199" t="s">
        <v>165</v>
      </c>
      <c r="F6586" s="200"/>
      <c r="G6586" s="200"/>
      <c r="H6586" s="200"/>
      <c r="I6586" s="200">
        <v>45765</v>
      </c>
      <c r="J6586" s="143">
        <f t="shared" si="102"/>
        <v>45765</v>
      </c>
      <c r="K6586" s="202">
        <v>4</v>
      </c>
      <c r="L6586" s="285" t="s">
        <v>7425</v>
      </c>
      <c r="M6586" s="223"/>
      <c r="N6586" s="203"/>
      <c r="O6586" s="222" t="s">
        <v>326</v>
      </c>
    </row>
    <row r="6587" spans="1:15" ht="29.25" customHeight="1">
      <c r="A6587" s="221" t="s">
        <v>32</v>
      </c>
      <c r="B6587" s="221" t="s">
        <v>781</v>
      </c>
      <c r="C6587" s="222" t="s">
        <v>462</v>
      </c>
      <c r="D6587" s="222" t="s">
        <v>181</v>
      </c>
      <c r="E6587" s="199" t="s">
        <v>163</v>
      </c>
      <c r="F6587" s="200" t="s">
        <v>6525</v>
      </c>
      <c r="G6587" s="200" t="s">
        <v>6697</v>
      </c>
      <c r="H6587" s="200" t="s">
        <v>79</v>
      </c>
      <c r="I6587" s="200">
        <v>45765</v>
      </c>
      <c r="J6587" s="143">
        <f t="shared" si="102"/>
        <v>45765</v>
      </c>
      <c r="K6587" s="202">
        <v>4</v>
      </c>
      <c r="L6587" s="284" t="s">
        <v>7424</v>
      </c>
      <c r="M6587" s="223"/>
      <c r="N6587" s="203">
        <v>1.1499999999999999</v>
      </c>
      <c r="O6587" s="222" t="s">
        <v>960</v>
      </c>
    </row>
    <row r="6588" spans="1:15" ht="29.25" customHeight="1">
      <c r="A6588" s="221" t="s">
        <v>32</v>
      </c>
      <c r="B6588" s="221" t="s">
        <v>781</v>
      </c>
      <c r="C6588" s="222" t="s">
        <v>462</v>
      </c>
      <c r="D6588" s="222" t="s">
        <v>181</v>
      </c>
      <c r="E6588" s="199" t="s">
        <v>163</v>
      </c>
      <c r="F6588" s="200" t="s">
        <v>6525</v>
      </c>
      <c r="G6588" s="200" t="s">
        <v>6697</v>
      </c>
      <c r="H6588" s="200" t="s">
        <v>79</v>
      </c>
      <c r="I6588" s="200">
        <v>45768</v>
      </c>
      <c r="J6588" s="143">
        <f t="shared" si="102"/>
        <v>45768</v>
      </c>
      <c r="K6588" s="202">
        <v>8</v>
      </c>
      <c r="L6588" s="284" t="s">
        <v>7426</v>
      </c>
      <c r="M6588" s="223"/>
      <c r="N6588" s="203">
        <v>1.1499999999999999</v>
      </c>
      <c r="O6588" s="222" t="s">
        <v>960</v>
      </c>
    </row>
    <row r="6589" spans="1:15" ht="29.25" customHeight="1">
      <c r="A6589" s="221" t="s">
        <v>32</v>
      </c>
      <c r="B6589" s="221" t="s">
        <v>781</v>
      </c>
      <c r="C6589" s="222" t="s">
        <v>462</v>
      </c>
      <c r="D6589" s="222" t="s">
        <v>181</v>
      </c>
      <c r="E6589" s="199" t="s">
        <v>163</v>
      </c>
      <c r="F6589" s="200" t="s">
        <v>6525</v>
      </c>
      <c r="G6589" s="200" t="s">
        <v>6697</v>
      </c>
      <c r="H6589" s="200" t="s">
        <v>79</v>
      </c>
      <c r="I6589" s="200">
        <v>45769</v>
      </c>
      <c r="J6589" s="143">
        <f t="shared" si="102"/>
        <v>45769</v>
      </c>
      <c r="K6589" s="202">
        <v>8</v>
      </c>
      <c r="L6589" s="284" t="s">
        <v>7426</v>
      </c>
      <c r="M6589" s="223"/>
      <c r="N6589" s="203">
        <v>1.1499999999999999</v>
      </c>
      <c r="O6589" s="222" t="s">
        <v>960</v>
      </c>
    </row>
    <row r="6590" spans="1:15" ht="29.25" customHeight="1">
      <c r="A6590" s="221" t="s">
        <v>32</v>
      </c>
      <c r="B6590" s="221" t="s">
        <v>781</v>
      </c>
      <c r="C6590" s="222" t="s">
        <v>462</v>
      </c>
      <c r="D6590" s="222" t="s">
        <v>181</v>
      </c>
      <c r="E6590" s="199" t="s">
        <v>166</v>
      </c>
      <c r="F6590" s="200"/>
      <c r="G6590" s="200"/>
      <c r="H6590" s="200"/>
      <c r="I6590" s="200">
        <v>45770</v>
      </c>
      <c r="J6590" s="143">
        <f t="shared" si="102"/>
        <v>45770</v>
      </c>
      <c r="K6590" s="202">
        <v>4</v>
      </c>
      <c r="L6590" s="284" t="s">
        <v>7618</v>
      </c>
      <c r="M6590" s="223"/>
      <c r="N6590" s="203"/>
      <c r="O6590" s="222" t="s">
        <v>326</v>
      </c>
    </row>
    <row r="6591" spans="1:15" ht="29.25" customHeight="1">
      <c r="A6591" s="221" t="s">
        <v>32</v>
      </c>
      <c r="B6591" s="221" t="s">
        <v>781</v>
      </c>
      <c r="C6591" s="222" t="s">
        <v>462</v>
      </c>
      <c r="D6591" s="222" t="s">
        <v>181</v>
      </c>
      <c r="E6591" s="199" t="s">
        <v>165</v>
      </c>
      <c r="F6591" s="200"/>
      <c r="G6591" s="200"/>
      <c r="H6591" s="200"/>
      <c r="I6591" s="200">
        <v>45770</v>
      </c>
      <c r="J6591" s="143">
        <f t="shared" si="102"/>
        <v>45770</v>
      </c>
      <c r="K6591" s="202">
        <v>4</v>
      </c>
      <c r="L6591" s="285" t="s">
        <v>7619</v>
      </c>
      <c r="M6591" s="223"/>
      <c r="N6591" s="203"/>
      <c r="O6591" s="222" t="s">
        <v>326</v>
      </c>
    </row>
    <row r="6592" spans="1:15" ht="29.25" customHeight="1">
      <c r="A6592" s="221" t="s">
        <v>32</v>
      </c>
      <c r="B6592" s="221" t="s">
        <v>781</v>
      </c>
      <c r="C6592" s="222" t="s">
        <v>462</v>
      </c>
      <c r="D6592" s="222" t="s">
        <v>181</v>
      </c>
      <c r="E6592" s="199" t="s">
        <v>163</v>
      </c>
      <c r="F6592" s="200" t="s">
        <v>6525</v>
      </c>
      <c r="G6592" s="200" t="s">
        <v>6697</v>
      </c>
      <c r="H6592" s="200" t="s">
        <v>79</v>
      </c>
      <c r="I6592" s="200">
        <v>45771</v>
      </c>
      <c r="J6592" s="143">
        <f t="shared" si="102"/>
        <v>45771</v>
      </c>
      <c r="K6592" s="202">
        <v>8</v>
      </c>
      <c r="L6592" s="285" t="s">
        <v>7620</v>
      </c>
      <c r="M6592" s="223"/>
      <c r="N6592" s="203">
        <v>1.1499999999999999</v>
      </c>
      <c r="O6592" s="222" t="s">
        <v>960</v>
      </c>
    </row>
    <row r="6593" spans="1:15" ht="29.25" customHeight="1">
      <c r="A6593" s="221" t="s">
        <v>32</v>
      </c>
      <c r="B6593" s="221" t="s">
        <v>781</v>
      </c>
      <c r="C6593" s="222" t="s">
        <v>462</v>
      </c>
      <c r="D6593" s="222" t="s">
        <v>181</v>
      </c>
      <c r="E6593" s="199" t="s">
        <v>163</v>
      </c>
      <c r="F6593" s="200" t="s">
        <v>6525</v>
      </c>
      <c r="G6593" s="200" t="s">
        <v>6697</v>
      </c>
      <c r="H6593" s="200" t="s">
        <v>79</v>
      </c>
      <c r="I6593" s="200">
        <v>45772</v>
      </c>
      <c r="J6593" s="143">
        <f t="shared" si="102"/>
        <v>45772</v>
      </c>
      <c r="K6593" s="202">
        <v>8</v>
      </c>
      <c r="L6593" s="284" t="s">
        <v>7621</v>
      </c>
      <c r="M6593" s="223"/>
      <c r="N6593" s="203">
        <v>1.1499999999999999</v>
      </c>
      <c r="O6593" s="222" t="s">
        <v>960</v>
      </c>
    </row>
    <row r="6594" spans="1:15" ht="29.25" customHeight="1">
      <c r="A6594" s="221" t="s">
        <v>32</v>
      </c>
      <c r="B6594" s="221" t="s">
        <v>781</v>
      </c>
      <c r="C6594" s="222" t="s">
        <v>462</v>
      </c>
      <c r="D6594" s="222" t="s">
        <v>181</v>
      </c>
      <c r="E6594" s="199" t="s">
        <v>163</v>
      </c>
      <c r="F6594" s="200" t="s">
        <v>6525</v>
      </c>
      <c r="G6594" s="200" t="s">
        <v>6697</v>
      </c>
      <c r="H6594" s="200" t="s">
        <v>79</v>
      </c>
      <c r="I6594" s="200">
        <v>45775</v>
      </c>
      <c r="J6594" s="143">
        <f t="shared" si="102"/>
        <v>45775</v>
      </c>
      <c r="K6594" s="202">
        <v>8</v>
      </c>
      <c r="L6594" s="284" t="s">
        <v>7622</v>
      </c>
      <c r="M6594" s="223"/>
      <c r="N6594" s="203">
        <v>1.1499999999999999</v>
      </c>
      <c r="O6594" s="222" t="s">
        <v>960</v>
      </c>
    </row>
    <row r="6595" spans="1:15" ht="29.25" customHeight="1">
      <c r="A6595" s="221" t="s">
        <v>32</v>
      </c>
      <c r="B6595" s="221" t="s">
        <v>781</v>
      </c>
      <c r="C6595" s="222" t="s">
        <v>462</v>
      </c>
      <c r="D6595" s="222" t="s">
        <v>181</v>
      </c>
      <c r="E6595" s="199" t="s">
        <v>163</v>
      </c>
      <c r="F6595" s="200" t="s">
        <v>6525</v>
      </c>
      <c r="G6595" s="200" t="s">
        <v>6697</v>
      </c>
      <c r="H6595" s="200" t="s">
        <v>79</v>
      </c>
      <c r="I6595" s="200">
        <v>45776</v>
      </c>
      <c r="J6595" s="143">
        <f t="shared" ref="J6595:J6658" si="103">I6595</f>
        <v>45776</v>
      </c>
      <c r="K6595" s="202">
        <v>8</v>
      </c>
      <c r="L6595" s="284" t="s">
        <v>7622</v>
      </c>
      <c r="M6595" s="223"/>
      <c r="N6595" s="203">
        <v>1.1499999999999999</v>
      </c>
      <c r="O6595" s="222" t="s">
        <v>960</v>
      </c>
    </row>
    <row r="6596" spans="1:15" ht="29.25" customHeight="1">
      <c r="A6596" s="221" t="s">
        <v>32</v>
      </c>
      <c r="B6596" s="221" t="s">
        <v>781</v>
      </c>
      <c r="C6596" s="222" t="s">
        <v>462</v>
      </c>
      <c r="D6596" s="222" t="s">
        <v>181</v>
      </c>
      <c r="E6596" s="199" t="s">
        <v>163</v>
      </c>
      <c r="F6596" s="200" t="s">
        <v>6525</v>
      </c>
      <c r="G6596" s="200" t="s">
        <v>6697</v>
      </c>
      <c r="H6596" s="200" t="s">
        <v>79</v>
      </c>
      <c r="I6596" s="200">
        <v>45777</v>
      </c>
      <c r="J6596" s="143">
        <f t="shared" si="103"/>
        <v>45777</v>
      </c>
      <c r="K6596" s="202">
        <v>8</v>
      </c>
      <c r="L6596" s="284" t="s">
        <v>7622</v>
      </c>
      <c r="M6596" s="223"/>
      <c r="N6596" s="203">
        <v>1.1499999999999999</v>
      </c>
      <c r="O6596" s="222" t="s">
        <v>960</v>
      </c>
    </row>
    <row r="6597" spans="1:15" ht="29.25" customHeight="1">
      <c r="A6597" s="221" t="s">
        <v>32</v>
      </c>
      <c r="B6597" s="221" t="s">
        <v>781</v>
      </c>
      <c r="C6597" s="222" t="s">
        <v>462</v>
      </c>
      <c r="D6597" s="222" t="s">
        <v>181</v>
      </c>
      <c r="E6597" s="199" t="s">
        <v>165</v>
      </c>
      <c r="F6597" s="200"/>
      <c r="G6597" s="200"/>
      <c r="H6597" s="200"/>
      <c r="I6597" s="200">
        <v>45779</v>
      </c>
      <c r="J6597" s="143">
        <f t="shared" si="103"/>
        <v>45779</v>
      </c>
      <c r="K6597" s="202">
        <v>8</v>
      </c>
      <c r="L6597" s="285" t="s">
        <v>662</v>
      </c>
      <c r="M6597" s="223"/>
      <c r="N6597" s="203"/>
      <c r="O6597" s="222" t="s">
        <v>326</v>
      </c>
    </row>
    <row r="6598" spans="1:15" ht="29.25" customHeight="1">
      <c r="A6598" s="221" t="s">
        <v>32</v>
      </c>
      <c r="B6598" s="221" t="s">
        <v>781</v>
      </c>
      <c r="C6598" s="222" t="s">
        <v>462</v>
      </c>
      <c r="D6598" s="222" t="s">
        <v>181</v>
      </c>
      <c r="E6598" s="199" t="s">
        <v>163</v>
      </c>
      <c r="F6598" s="200" t="s">
        <v>6525</v>
      </c>
      <c r="G6598" s="200" t="s">
        <v>6697</v>
      </c>
      <c r="H6598" s="200" t="s">
        <v>79</v>
      </c>
      <c r="I6598" s="200">
        <v>45782</v>
      </c>
      <c r="J6598" s="143">
        <f t="shared" si="103"/>
        <v>45782</v>
      </c>
      <c r="K6598" s="202">
        <v>8</v>
      </c>
      <c r="L6598" s="284" t="s">
        <v>7793</v>
      </c>
      <c r="M6598" s="223"/>
      <c r="N6598" s="203">
        <v>1.1499999999999999</v>
      </c>
      <c r="O6598" s="222" t="s">
        <v>960</v>
      </c>
    </row>
    <row r="6599" spans="1:15" ht="29.25" customHeight="1">
      <c r="A6599" s="221" t="s">
        <v>32</v>
      </c>
      <c r="B6599" s="221" t="s">
        <v>781</v>
      </c>
      <c r="C6599" s="222" t="s">
        <v>462</v>
      </c>
      <c r="D6599" s="222" t="s">
        <v>181</v>
      </c>
      <c r="E6599" s="199" t="s">
        <v>163</v>
      </c>
      <c r="F6599" s="200" t="s">
        <v>6525</v>
      </c>
      <c r="G6599" s="200" t="s">
        <v>6697</v>
      </c>
      <c r="H6599" s="200" t="s">
        <v>79</v>
      </c>
      <c r="I6599" s="200">
        <v>45783</v>
      </c>
      <c r="J6599" s="143">
        <f t="shared" si="103"/>
        <v>45783</v>
      </c>
      <c r="K6599" s="202">
        <v>8</v>
      </c>
      <c r="L6599" s="284" t="s">
        <v>7794</v>
      </c>
      <c r="M6599" s="223"/>
      <c r="N6599" s="203">
        <v>1.1499999999999999</v>
      </c>
      <c r="O6599" s="222" t="s">
        <v>960</v>
      </c>
    </row>
    <row r="6600" spans="1:15" ht="29.25" customHeight="1">
      <c r="A6600" s="221" t="s">
        <v>32</v>
      </c>
      <c r="B6600" s="221" t="s">
        <v>781</v>
      </c>
      <c r="C6600" s="222" t="s">
        <v>462</v>
      </c>
      <c r="D6600" s="222" t="s">
        <v>181</v>
      </c>
      <c r="E6600" s="199" t="s">
        <v>163</v>
      </c>
      <c r="F6600" s="200" t="s">
        <v>6525</v>
      </c>
      <c r="G6600" s="200" t="s">
        <v>6697</v>
      </c>
      <c r="H6600" s="200" t="s">
        <v>79</v>
      </c>
      <c r="I6600" s="200">
        <v>45784</v>
      </c>
      <c r="J6600" s="143">
        <f t="shared" si="103"/>
        <v>45784</v>
      </c>
      <c r="K6600" s="202">
        <v>8</v>
      </c>
      <c r="L6600" s="284" t="s">
        <v>7795</v>
      </c>
      <c r="M6600" s="223"/>
      <c r="N6600" s="203">
        <v>1.1499999999999999</v>
      </c>
      <c r="O6600" s="222" t="s">
        <v>960</v>
      </c>
    </row>
    <row r="6601" spans="1:15" ht="29.25" customHeight="1">
      <c r="A6601" s="221" t="s">
        <v>32</v>
      </c>
      <c r="B6601" s="221" t="s">
        <v>781</v>
      </c>
      <c r="C6601" s="222" t="s">
        <v>462</v>
      </c>
      <c r="D6601" s="222" t="s">
        <v>181</v>
      </c>
      <c r="E6601" s="199" t="s">
        <v>165</v>
      </c>
      <c r="F6601" s="200"/>
      <c r="G6601" s="200"/>
      <c r="H6601" s="200"/>
      <c r="I6601" s="200">
        <v>45785</v>
      </c>
      <c r="J6601" s="143">
        <f t="shared" si="103"/>
        <v>45785</v>
      </c>
      <c r="K6601" s="202">
        <v>8</v>
      </c>
      <c r="L6601" s="285" t="s">
        <v>662</v>
      </c>
      <c r="M6601" s="223"/>
      <c r="N6601" s="203"/>
      <c r="O6601" s="222" t="s">
        <v>326</v>
      </c>
    </row>
    <row r="6602" spans="1:15" ht="29.25" customHeight="1">
      <c r="A6602" s="221" t="s">
        <v>32</v>
      </c>
      <c r="B6602" s="221" t="s">
        <v>781</v>
      </c>
      <c r="C6602" s="222" t="s">
        <v>462</v>
      </c>
      <c r="D6602" s="222" t="s">
        <v>181</v>
      </c>
      <c r="E6602" s="199" t="s">
        <v>163</v>
      </c>
      <c r="F6602" s="200" t="s">
        <v>6525</v>
      </c>
      <c r="G6602" s="200" t="s">
        <v>6697</v>
      </c>
      <c r="H6602" s="200" t="s">
        <v>7921</v>
      </c>
      <c r="I6602" s="200">
        <v>45786</v>
      </c>
      <c r="J6602" s="143">
        <f t="shared" si="103"/>
        <v>45786</v>
      </c>
      <c r="K6602" s="202">
        <v>8</v>
      </c>
      <c r="L6602" s="284" t="s">
        <v>7984</v>
      </c>
      <c r="M6602" s="223"/>
      <c r="N6602" s="203">
        <v>2.2083333333333299</v>
      </c>
      <c r="O6602" s="222" t="s">
        <v>941</v>
      </c>
    </row>
    <row r="6603" spans="1:15" ht="29.25" customHeight="1">
      <c r="A6603" s="221" t="s">
        <v>32</v>
      </c>
      <c r="B6603" s="221" t="s">
        <v>781</v>
      </c>
      <c r="C6603" s="222" t="s">
        <v>462</v>
      </c>
      <c r="D6603" s="222" t="s">
        <v>181</v>
      </c>
      <c r="E6603" s="199" t="s">
        <v>163</v>
      </c>
      <c r="F6603" s="200" t="s">
        <v>6525</v>
      </c>
      <c r="G6603" s="200" t="s">
        <v>6697</v>
      </c>
      <c r="H6603" s="200" t="s">
        <v>76</v>
      </c>
      <c r="I6603" s="200">
        <v>45789</v>
      </c>
      <c r="J6603" s="143">
        <f t="shared" si="103"/>
        <v>45789</v>
      </c>
      <c r="K6603" s="202">
        <v>8</v>
      </c>
      <c r="L6603" s="285" t="s">
        <v>7985</v>
      </c>
      <c r="M6603" s="223"/>
      <c r="N6603" s="203">
        <v>6.5</v>
      </c>
      <c r="O6603" s="222" t="s">
        <v>958</v>
      </c>
    </row>
    <row r="6604" spans="1:15" ht="29.25" customHeight="1">
      <c r="A6604" s="221" t="s">
        <v>32</v>
      </c>
      <c r="B6604" s="221" t="s">
        <v>781</v>
      </c>
      <c r="C6604" s="222" t="s">
        <v>462</v>
      </c>
      <c r="D6604" s="222" t="s">
        <v>181</v>
      </c>
      <c r="E6604" s="199" t="s">
        <v>163</v>
      </c>
      <c r="F6604" s="200" t="s">
        <v>6525</v>
      </c>
      <c r="G6604" s="200" t="s">
        <v>6697</v>
      </c>
      <c r="H6604" s="200" t="s">
        <v>76</v>
      </c>
      <c r="I6604" s="200">
        <v>45790</v>
      </c>
      <c r="J6604" s="143">
        <f t="shared" si="103"/>
        <v>45790</v>
      </c>
      <c r="K6604" s="202">
        <v>8</v>
      </c>
      <c r="L6604" s="284" t="s">
        <v>7986</v>
      </c>
      <c r="M6604" s="223"/>
      <c r="N6604" s="203">
        <v>6.5</v>
      </c>
      <c r="O6604" s="222" t="s">
        <v>958</v>
      </c>
    </row>
    <row r="6605" spans="1:15" ht="29.25" customHeight="1">
      <c r="A6605" s="221" t="s">
        <v>32</v>
      </c>
      <c r="B6605" s="221" t="s">
        <v>781</v>
      </c>
      <c r="C6605" s="222" t="s">
        <v>462</v>
      </c>
      <c r="D6605" s="222" t="s">
        <v>181</v>
      </c>
      <c r="E6605" s="199" t="s">
        <v>163</v>
      </c>
      <c r="F6605" s="200" t="s">
        <v>6525</v>
      </c>
      <c r="G6605" s="200" t="s">
        <v>6697</v>
      </c>
      <c r="H6605" s="200" t="s">
        <v>76</v>
      </c>
      <c r="I6605" s="200">
        <v>45791</v>
      </c>
      <c r="J6605" s="143">
        <f t="shared" si="103"/>
        <v>45791</v>
      </c>
      <c r="K6605" s="202">
        <v>8</v>
      </c>
      <c r="L6605" s="284" t="s">
        <v>7987</v>
      </c>
      <c r="M6605" s="223"/>
      <c r="N6605" s="203">
        <v>6.5</v>
      </c>
      <c r="O6605" s="222" t="s">
        <v>958</v>
      </c>
    </row>
    <row r="6606" spans="1:15" ht="29.25" customHeight="1">
      <c r="A6606" s="221" t="s">
        <v>32</v>
      </c>
      <c r="B6606" s="221" t="s">
        <v>781</v>
      </c>
      <c r="C6606" s="222" t="s">
        <v>462</v>
      </c>
      <c r="D6606" s="222" t="s">
        <v>181</v>
      </c>
      <c r="E6606" s="199" t="s">
        <v>163</v>
      </c>
      <c r="F6606" s="200" t="s">
        <v>6525</v>
      </c>
      <c r="G6606" s="200" t="s">
        <v>6697</v>
      </c>
      <c r="H6606" s="200" t="s">
        <v>7921</v>
      </c>
      <c r="I6606" s="200">
        <v>45792</v>
      </c>
      <c r="J6606" s="143">
        <f t="shared" si="103"/>
        <v>45792</v>
      </c>
      <c r="K6606" s="202">
        <v>8</v>
      </c>
      <c r="L6606" s="284" t="s">
        <v>8216</v>
      </c>
      <c r="M6606" s="223"/>
      <c r="N6606" s="203">
        <v>2.2083333333333299</v>
      </c>
      <c r="O6606" s="222" t="s">
        <v>941</v>
      </c>
    </row>
    <row r="6607" spans="1:15" ht="29.25" customHeight="1">
      <c r="A6607" s="221" t="s">
        <v>32</v>
      </c>
      <c r="B6607" s="221" t="s">
        <v>781</v>
      </c>
      <c r="C6607" s="222" t="s">
        <v>462</v>
      </c>
      <c r="D6607" s="222" t="s">
        <v>181</v>
      </c>
      <c r="E6607" s="199" t="s">
        <v>163</v>
      </c>
      <c r="F6607" s="200" t="s">
        <v>6525</v>
      </c>
      <c r="G6607" s="200" t="s">
        <v>6697</v>
      </c>
      <c r="H6607" s="200" t="s">
        <v>7921</v>
      </c>
      <c r="I6607" s="200">
        <v>45793</v>
      </c>
      <c r="J6607" s="143">
        <f t="shared" si="103"/>
        <v>45793</v>
      </c>
      <c r="K6607" s="202">
        <v>8</v>
      </c>
      <c r="L6607" s="284" t="s">
        <v>8217</v>
      </c>
      <c r="M6607" s="223"/>
      <c r="N6607" s="203">
        <v>2.2083333333333299</v>
      </c>
      <c r="O6607" s="222" t="s">
        <v>941</v>
      </c>
    </row>
    <row r="6608" spans="1:15" ht="29.25" customHeight="1">
      <c r="A6608" s="221" t="s">
        <v>32</v>
      </c>
      <c r="B6608" s="221" t="s">
        <v>781</v>
      </c>
      <c r="C6608" s="222" t="s">
        <v>462</v>
      </c>
      <c r="D6608" s="222" t="s">
        <v>181</v>
      </c>
      <c r="E6608" s="199" t="s">
        <v>163</v>
      </c>
      <c r="F6608" s="200" t="s">
        <v>6525</v>
      </c>
      <c r="G6608" s="200" t="s">
        <v>6697</v>
      </c>
      <c r="H6608" s="200" t="s">
        <v>7919</v>
      </c>
      <c r="I6608" s="200">
        <v>45796</v>
      </c>
      <c r="J6608" s="143">
        <f t="shared" si="103"/>
        <v>45796</v>
      </c>
      <c r="K6608" s="202">
        <v>8</v>
      </c>
      <c r="L6608" s="284" t="s">
        <v>8218</v>
      </c>
      <c r="M6608" s="223"/>
      <c r="N6608" s="203">
        <v>0.63124999999999998</v>
      </c>
      <c r="O6608" s="222" t="s">
        <v>960</v>
      </c>
    </row>
    <row r="6609" spans="1:15" ht="29.25" customHeight="1">
      <c r="A6609" s="221" t="s">
        <v>32</v>
      </c>
      <c r="B6609" s="221" t="s">
        <v>781</v>
      </c>
      <c r="C6609" s="222" t="s">
        <v>462</v>
      </c>
      <c r="D6609" s="222" t="s">
        <v>181</v>
      </c>
      <c r="E6609" s="199" t="s">
        <v>166</v>
      </c>
      <c r="F6609" s="200"/>
      <c r="G6609" s="200"/>
      <c r="H6609" s="200"/>
      <c r="I6609" s="200">
        <v>45797</v>
      </c>
      <c r="J6609" s="143">
        <f t="shared" si="103"/>
        <v>45797</v>
      </c>
      <c r="K6609" s="202">
        <v>8</v>
      </c>
      <c r="L6609" s="284" t="s">
        <v>8219</v>
      </c>
      <c r="M6609" s="223"/>
      <c r="N6609" s="203"/>
      <c r="O6609" s="222" t="s">
        <v>326</v>
      </c>
    </row>
    <row r="6610" spans="1:15" ht="29.25" customHeight="1">
      <c r="A6610" s="221" t="s">
        <v>32</v>
      </c>
      <c r="B6610" s="221" t="s">
        <v>781</v>
      </c>
      <c r="C6610" s="222" t="s">
        <v>462</v>
      </c>
      <c r="D6610" s="222" t="s">
        <v>181</v>
      </c>
      <c r="E6610" s="199" t="s">
        <v>166</v>
      </c>
      <c r="F6610" s="200"/>
      <c r="G6610" s="200"/>
      <c r="H6610" s="200"/>
      <c r="I6610" s="200">
        <v>45798</v>
      </c>
      <c r="J6610" s="143">
        <f t="shared" si="103"/>
        <v>45798</v>
      </c>
      <c r="K6610" s="202">
        <v>8</v>
      </c>
      <c r="L6610" s="284" t="s">
        <v>8220</v>
      </c>
      <c r="M6610" s="223"/>
      <c r="N6610" s="203"/>
      <c r="O6610" s="222" t="s">
        <v>326</v>
      </c>
    </row>
    <row r="6611" spans="1:15" ht="29.25" customHeight="1">
      <c r="A6611" s="221" t="s">
        <v>32</v>
      </c>
      <c r="B6611" s="221" t="s">
        <v>781</v>
      </c>
      <c r="C6611" s="222" t="s">
        <v>462</v>
      </c>
      <c r="D6611" s="222" t="s">
        <v>181</v>
      </c>
      <c r="E6611" s="199" t="s">
        <v>163</v>
      </c>
      <c r="F6611" s="200" t="s">
        <v>6525</v>
      </c>
      <c r="G6611" s="200" t="s">
        <v>6697</v>
      </c>
      <c r="H6611" s="200" t="s">
        <v>7919</v>
      </c>
      <c r="I6611" s="200">
        <v>45799</v>
      </c>
      <c r="J6611" s="143">
        <f t="shared" si="103"/>
        <v>45799</v>
      </c>
      <c r="K6611" s="202">
        <v>8</v>
      </c>
      <c r="L6611" s="284" t="s">
        <v>8478</v>
      </c>
      <c r="M6611" s="223"/>
      <c r="N6611" s="203">
        <v>0.63124999999999998</v>
      </c>
      <c r="O6611" s="222" t="s">
        <v>960</v>
      </c>
    </row>
    <row r="6612" spans="1:15" ht="29.25" customHeight="1">
      <c r="A6612" s="221" t="s">
        <v>32</v>
      </c>
      <c r="B6612" s="221" t="s">
        <v>781</v>
      </c>
      <c r="C6612" s="222" t="s">
        <v>462</v>
      </c>
      <c r="D6612" s="222" t="s">
        <v>181</v>
      </c>
      <c r="E6612" s="199" t="s">
        <v>165</v>
      </c>
      <c r="F6612" s="200"/>
      <c r="G6612" s="200"/>
      <c r="H6612" s="200"/>
      <c r="I6612" s="200">
        <v>45800</v>
      </c>
      <c r="J6612" s="143">
        <f t="shared" si="103"/>
        <v>45800</v>
      </c>
      <c r="K6612" s="202">
        <v>8</v>
      </c>
      <c r="L6612" s="285" t="s">
        <v>8479</v>
      </c>
      <c r="M6612" s="223"/>
      <c r="N6612" s="203"/>
      <c r="O6612" s="222" t="s">
        <v>326</v>
      </c>
    </row>
    <row r="6613" spans="1:15" ht="29.25" customHeight="1">
      <c r="A6613" s="221" t="s">
        <v>32</v>
      </c>
      <c r="B6613" s="221" t="s">
        <v>781</v>
      </c>
      <c r="C6613" s="222" t="s">
        <v>462</v>
      </c>
      <c r="D6613" s="222" t="s">
        <v>181</v>
      </c>
      <c r="E6613" s="199" t="s">
        <v>165</v>
      </c>
      <c r="F6613" s="200"/>
      <c r="G6613" s="200"/>
      <c r="H6613" s="200"/>
      <c r="I6613" s="200">
        <v>45803</v>
      </c>
      <c r="J6613" s="143">
        <f t="shared" si="103"/>
        <v>45803</v>
      </c>
      <c r="K6613" s="202">
        <v>8</v>
      </c>
      <c r="L6613" s="285" t="s">
        <v>8480</v>
      </c>
      <c r="M6613" s="223"/>
      <c r="N6613" s="203"/>
      <c r="O6613" s="222" t="s">
        <v>326</v>
      </c>
    </row>
    <row r="6614" spans="1:15" ht="29.25" customHeight="1">
      <c r="A6614" s="221" t="s">
        <v>32</v>
      </c>
      <c r="B6614" s="221" t="s">
        <v>781</v>
      </c>
      <c r="C6614" s="222" t="s">
        <v>462</v>
      </c>
      <c r="D6614" s="222" t="s">
        <v>181</v>
      </c>
      <c r="E6614" s="199" t="s">
        <v>166</v>
      </c>
      <c r="F6614" s="200"/>
      <c r="G6614" s="200"/>
      <c r="H6614" s="200"/>
      <c r="I6614" s="200">
        <v>45804</v>
      </c>
      <c r="J6614" s="143">
        <f t="shared" si="103"/>
        <v>45804</v>
      </c>
      <c r="K6614" s="202">
        <v>8</v>
      </c>
      <c r="L6614" s="284" t="s">
        <v>8481</v>
      </c>
      <c r="M6614" s="223"/>
      <c r="N6614" s="203"/>
      <c r="O6614" s="222" t="s">
        <v>326</v>
      </c>
    </row>
    <row r="6615" spans="1:15" ht="29.25" customHeight="1">
      <c r="A6615" s="221" t="s">
        <v>32</v>
      </c>
      <c r="B6615" s="221" t="s">
        <v>781</v>
      </c>
      <c r="C6615" s="222" t="s">
        <v>462</v>
      </c>
      <c r="D6615" s="222" t="s">
        <v>181</v>
      </c>
      <c r="E6615" s="199" t="s">
        <v>163</v>
      </c>
      <c r="F6615" s="200" t="s">
        <v>6525</v>
      </c>
      <c r="G6615" s="200" t="s">
        <v>6697</v>
      </c>
      <c r="H6615" s="200" t="s">
        <v>7919</v>
      </c>
      <c r="I6615" s="200">
        <v>45805</v>
      </c>
      <c r="J6615" s="143">
        <f t="shared" si="103"/>
        <v>45805</v>
      </c>
      <c r="K6615" s="202">
        <v>8</v>
      </c>
      <c r="L6615" s="284" t="s">
        <v>8482</v>
      </c>
      <c r="M6615" s="223"/>
      <c r="N6615" s="203">
        <v>0.63124999999999998</v>
      </c>
      <c r="O6615" s="222" t="s">
        <v>960</v>
      </c>
    </row>
    <row r="6616" spans="1:15" ht="29.25" customHeight="1">
      <c r="A6616" s="221" t="s">
        <v>32</v>
      </c>
      <c r="B6616" s="221" t="s">
        <v>781</v>
      </c>
      <c r="C6616" s="222" t="s">
        <v>462</v>
      </c>
      <c r="D6616" s="222" t="s">
        <v>181</v>
      </c>
      <c r="E6616" s="199" t="s">
        <v>165</v>
      </c>
      <c r="F6616" s="200"/>
      <c r="G6616" s="200"/>
      <c r="H6616" s="200"/>
      <c r="I6616" s="200">
        <v>45806</v>
      </c>
      <c r="J6616" s="143">
        <f t="shared" si="103"/>
        <v>45806</v>
      </c>
      <c r="K6616" s="202">
        <v>8</v>
      </c>
      <c r="L6616" s="285" t="s">
        <v>8480</v>
      </c>
      <c r="M6616" s="223"/>
      <c r="N6616" s="203"/>
      <c r="O6616" s="222" t="s">
        <v>326</v>
      </c>
    </row>
    <row r="6617" spans="1:15" ht="29.25" customHeight="1">
      <c r="A6617" s="221" t="s">
        <v>32</v>
      </c>
      <c r="B6617" s="221" t="s">
        <v>781</v>
      </c>
      <c r="C6617" s="222" t="s">
        <v>462</v>
      </c>
      <c r="D6617" s="222" t="s">
        <v>181</v>
      </c>
      <c r="E6617" s="199" t="s">
        <v>163</v>
      </c>
      <c r="F6617" s="200" t="s">
        <v>6525</v>
      </c>
      <c r="G6617" s="200" t="s">
        <v>6697</v>
      </c>
      <c r="H6617" s="200" t="s">
        <v>7919</v>
      </c>
      <c r="I6617" s="200">
        <v>45810</v>
      </c>
      <c r="J6617" s="143">
        <f t="shared" si="103"/>
        <v>45810</v>
      </c>
      <c r="K6617" s="202">
        <v>8</v>
      </c>
      <c r="L6617" s="284" t="s">
        <v>8483</v>
      </c>
      <c r="M6617" s="223"/>
      <c r="N6617" s="203">
        <v>0.63124999999999998</v>
      </c>
      <c r="O6617" s="222" t="s">
        <v>960</v>
      </c>
    </row>
    <row r="6618" spans="1:15" ht="29.25" customHeight="1">
      <c r="A6618" s="221" t="s">
        <v>32</v>
      </c>
      <c r="B6618" s="221" t="s">
        <v>781</v>
      </c>
      <c r="C6618" s="222" t="s">
        <v>462</v>
      </c>
      <c r="D6618" s="222" t="s">
        <v>181</v>
      </c>
      <c r="E6618" s="199" t="s">
        <v>163</v>
      </c>
      <c r="F6618" s="200" t="s">
        <v>6525</v>
      </c>
      <c r="G6618" s="200" t="s">
        <v>6697</v>
      </c>
      <c r="H6618" s="200" t="s">
        <v>79</v>
      </c>
      <c r="I6618" s="200">
        <v>45811</v>
      </c>
      <c r="J6618" s="143">
        <f t="shared" si="103"/>
        <v>45811</v>
      </c>
      <c r="K6618" s="202">
        <v>8</v>
      </c>
      <c r="L6618" s="284" t="s">
        <v>8484</v>
      </c>
      <c r="M6618" s="223"/>
      <c r="N6618" s="203">
        <v>1.1499999999999999</v>
      </c>
      <c r="O6618" s="222" t="s">
        <v>960</v>
      </c>
    </row>
    <row r="6619" spans="1:15" ht="29.25" customHeight="1">
      <c r="A6619" s="221" t="s">
        <v>32</v>
      </c>
      <c r="B6619" s="221" t="s">
        <v>781</v>
      </c>
      <c r="C6619" s="222" t="s">
        <v>462</v>
      </c>
      <c r="D6619" s="222" t="s">
        <v>181</v>
      </c>
      <c r="E6619" s="199" t="s">
        <v>166</v>
      </c>
      <c r="F6619" s="200"/>
      <c r="G6619" s="200"/>
      <c r="H6619" s="200"/>
      <c r="I6619" s="200">
        <v>45812</v>
      </c>
      <c r="J6619" s="143">
        <f t="shared" si="103"/>
        <v>45812</v>
      </c>
      <c r="K6619" s="202">
        <v>8</v>
      </c>
      <c r="L6619" s="284" t="s">
        <v>8780</v>
      </c>
      <c r="M6619" s="223"/>
      <c r="N6619" s="203"/>
      <c r="O6619" s="222" t="s">
        <v>326</v>
      </c>
    </row>
    <row r="6620" spans="1:15" ht="29.25" customHeight="1">
      <c r="A6620" s="221" t="s">
        <v>32</v>
      </c>
      <c r="B6620" s="221" t="s">
        <v>781</v>
      </c>
      <c r="C6620" s="222" t="s">
        <v>462</v>
      </c>
      <c r="D6620" s="222" t="s">
        <v>181</v>
      </c>
      <c r="E6620" s="199" t="s">
        <v>166</v>
      </c>
      <c r="F6620" s="200"/>
      <c r="G6620" s="200"/>
      <c r="H6620" s="200"/>
      <c r="I6620" s="200">
        <v>45813</v>
      </c>
      <c r="J6620" s="143">
        <f t="shared" si="103"/>
        <v>45813</v>
      </c>
      <c r="K6620" s="202">
        <v>8</v>
      </c>
      <c r="L6620" s="285" t="s">
        <v>8781</v>
      </c>
      <c r="M6620" s="223"/>
      <c r="N6620" s="203"/>
      <c r="O6620" s="222" t="s">
        <v>326</v>
      </c>
    </row>
    <row r="6621" spans="1:15" ht="29.25" customHeight="1">
      <c r="A6621" s="221" t="s">
        <v>32</v>
      </c>
      <c r="B6621" s="221" t="s">
        <v>781</v>
      </c>
      <c r="C6621" s="222" t="s">
        <v>462</v>
      </c>
      <c r="D6621" s="222" t="s">
        <v>181</v>
      </c>
      <c r="E6621" s="199" t="s">
        <v>166</v>
      </c>
      <c r="F6621" s="200"/>
      <c r="G6621" s="200"/>
      <c r="H6621" s="200"/>
      <c r="I6621" s="200">
        <v>45814</v>
      </c>
      <c r="J6621" s="143">
        <f t="shared" si="103"/>
        <v>45814</v>
      </c>
      <c r="K6621" s="202">
        <v>8</v>
      </c>
      <c r="L6621" s="285" t="s">
        <v>8781</v>
      </c>
      <c r="M6621" s="223"/>
      <c r="N6621" s="203"/>
      <c r="O6621" s="222" t="s">
        <v>326</v>
      </c>
    </row>
    <row r="6622" spans="1:15" ht="29.25" customHeight="1">
      <c r="A6622" s="221" t="s">
        <v>32</v>
      </c>
      <c r="B6622" s="221" t="s">
        <v>781</v>
      </c>
      <c r="C6622" s="222" t="s">
        <v>462</v>
      </c>
      <c r="D6622" s="222" t="s">
        <v>181</v>
      </c>
      <c r="E6622" s="199" t="s">
        <v>163</v>
      </c>
      <c r="F6622" s="200" t="s">
        <v>6525</v>
      </c>
      <c r="G6622" s="200" t="s">
        <v>6697</v>
      </c>
      <c r="H6622" s="200" t="s">
        <v>64</v>
      </c>
      <c r="I6622" s="200">
        <v>45817</v>
      </c>
      <c r="J6622" s="143">
        <f t="shared" si="103"/>
        <v>45817</v>
      </c>
      <c r="K6622" s="202">
        <v>8</v>
      </c>
      <c r="L6622" s="284" t="s">
        <v>8782</v>
      </c>
      <c r="M6622" s="223"/>
      <c r="N6622" s="203">
        <v>10.125</v>
      </c>
      <c r="O6622" s="222" t="s">
        <v>958</v>
      </c>
    </row>
    <row r="6623" spans="1:15" ht="29.25" customHeight="1">
      <c r="A6623" s="221" t="s">
        <v>32</v>
      </c>
      <c r="B6623" s="221" t="s">
        <v>781</v>
      </c>
      <c r="C6623" s="222" t="s">
        <v>462</v>
      </c>
      <c r="D6623" s="222" t="s">
        <v>181</v>
      </c>
      <c r="E6623" s="199" t="s">
        <v>163</v>
      </c>
      <c r="F6623" s="200" t="s">
        <v>6525</v>
      </c>
      <c r="G6623" s="200" t="s">
        <v>6697</v>
      </c>
      <c r="H6623" s="200" t="s">
        <v>64</v>
      </c>
      <c r="I6623" s="200">
        <v>45818</v>
      </c>
      <c r="J6623" s="143">
        <f t="shared" si="103"/>
        <v>45818</v>
      </c>
      <c r="K6623" s="202">
        <v>8</v>
      </c>
      <c r="L6623" s="284" t="s">
        <v>8783</v>
      </c>
      <c r="M6623" s="223"/>
      <c r="N6623" s="203">
        <v>10.125</v>
      </c>
      <c r="O6623" s="222" t="s">
        <v>958</v>
      </c>
    </row>
    <row r="6624" spans="1:15" ht="29.25" customHeight="1">
      <c r="A6624" s="221" t="s">
        <v>32</v>
      </c>
      <c r="B6624" s="221" t="s">
        <v>781</v>
      </c>
      <c r="C6624" s="222" t="s">
        <v>462</v>
      </c>
      <c r="D6624" s="222" t="s">
        <v>181</v>
      </c>
      <c r="E6624" s="199" t="s">
        <v>166</v>
      </c>
      <c r="F6624" s="200"/>
      <c r="G6624" s="200"/>
      <c r="H6624" s="200"/>
      <c r="I6624" s="200">
        <v>45819</v>
      </c>
      <c r="J6624" s="143">
        <f t="shared" si="103"/>
        <v>45819</v>
      </c>
      <c r="K6624" s="202">
        <v>8</v>
      </c>
      <c r="L6624" s="285" t="s">
        <v>8784</v>
      </c>
      <c r="M6624" s="223"/>
      <c r="N6624" s="203"/>
      <c r="O6624" s="222" t="s">
        <v>326</v>
      </c>
    </row>
    <row r="6625" spans="1:15" ht="29.25" customHeight="1">
      <c r="A6625" s="221" t="s">
        <v>32</v>
      </c>
      <c r="B6625" s="221" t="s">
        <v>781</v>
      </c>
      <c r="C6625" s="222" t="s">
        <v>462</v>
      </c>
      <c r="D6625" s="222" t="s">
        <v>181</v>
      </c>
      <c r="E6625" s="199" t="s">
        <v>166</v>
      </c>
      <c r="F6625" s="200"/>
      <c r="G6625" s="200"/>
      <c r="H6625" s="200"/>
      <c r="I6625" s="200">
        <v>45820</v>
      </c>
      <c r="J6625" s="143">
        <f t="shared" si="103"/>
        <v>45820</v>
      </c>
      <c r="K6625" s="202">
        <v>8</v>
      </c>
      <c r="L6625" s="285" t="s">
        <v>8964</v>
      </c>
      <c r="M6625" s="223"/>
      <c r="N6625" s="203"/>
      <c r="O6625" s="222" t="s">
        <v>326</v>
      </c>
    </row>
    <row r="6626" spans="1:15" ht="29.25" customHeight="1">
      <c r="A6626" s="221" t="s">
        <v>32</v>
      </c>
      <c r="B6626" s="221" t="s">
        <v>781</v>
      </c>
      <c r="C6626" s="222" t="s">
        <v>462</v>
      </c>
      <c r="D6626" s="222" t="s">
        <v>181</v>
      </c>
      <c r="E6626" s="199" t="s">
        <v>166</v>
      </c>
      <c r="F6626" s="200"/>
      <c r="G6626" s="200"/>
      <c r="H6626" s="200"/>
      <c r="I6626" s="200">
        <v>45821</v>
      </c>
      <c r="J6626" s="143">
        <f t="shared" si="103"/>
        <v>45821</v>
      </c>
      <c r="K6626" s="202">
        <v>8</v>
      </c>
      <c r="L6626" s="285" t="s">
        <v>8964</v>
      </c>
      <c r="M6626" s="223"/>
      <c r="N6626" s="203"/>
      <c r="O6626" s="222" t="s">
        <v>326</v>
      </c>
    </row>
    <row r="6627" spans="1:15" ht="29.25" customHeight="1">
      <c r="A6627" s="221" t="s">
        <v>32</v>
      </c>
      <c r="B6627" s="221" t="s">
        <v>781</v>
      </c>
      <c r="C6627" s="222" t="s">
        <v>462</v>
      </c>
      <c r="D6627" s="222" t="s">
        <v>181</v>
      </c>
      <c r="E6627" s="199" t="s">
        <v>163</v>
      </c>
      <c r="F6627" s="200" t="s">
        <v>6525</v>
      </c>
      <c r="G6627" s="200" t="s">
        <v>6697</v>
      </c>
      <c r="H6627" s="200" t="s">
        <v>64</v>
      </c>
      <c r="I6627" s="200">
        <v>45824</v>
      </c>
      <c r="J6627" s="143">
        <f t="shared" si="103"/>
        <v>45824</v>
      </c>
      <c r="K6627" s="202">
        <v>8</v>
      </c>
      <c r="L6627" s="284" t="s">
        <v>8965</v>
      </c>
      <c r="M6627" s="223"/>
      <c r="N6627" s="203">
        <v>10.125</v>
      </c>
      <c r="O6627" s="222" t="s">
        <v>958</v>
      </c>
    </row>
    <row r="6628" spans="1:15" ht="29.25" customHeight="1">
      <c r="A6628" s="221" t="s">
        <v>32</v>
      </c>
      <c r="B6628" s="221" t="s">
        <v>781</v>
      </c>
      <c r="C6628" s="222" t="s">
        <v>462</v>
      </c>
      <c r="D6628" s="222" t="s">
        <v>181</v>
      </c>
      <c r="E6628" s="199" t="s">
        <v>166</v>
      </c>
      <c r="F6628" s="200"/>
      <c r="G6628" s="200"/>
      <c r="H6628" s="200"/>
      <c r="I6628" s="200">
        <v>45825</v>
      </c>
      <c r="J6628" s="143">
        <f t="shared" si="103"/>
        <v>45825</v>
      </c>
      <c r="K6628" s="202">
        <v>8</v>
      </c>
      <c r="L6628" s="284" t="s">
        <v>8966</v>
      </c>
      <c r="M6628" s="223"/>
      <c r="N6628" s="203"/>
      <c r="O6628" s="222" t="s">
        <v>326</v>
      </c>
    </row>
    <row r="6629" spans="1:15" ht="29.25" customHeight="1">
      <c r="A6629" s="221" t="s">
        <v>32</v>
      </c>
      <c r="B6629" s="221" t="s">
        <v>781</v>
      </c>
      <c r="C6629" s="222" t="s">
        <v>462</v>
      </c>
      <c r="D6629" s="222" t="s">
        <v>181</v>
      </c>
      <c r="E6629" s="199" t="s">
        <v>166</v>
      </c>
      <c r="F6629" s="200"/>
      <c r="G6629" s="200"/>
      <c r="H6629" s="200"/>
      <c r="I6629" s="200">
        <v>45826</v>
      </c>
      <c r="J6629" s="143">
        <f t="shared" si="103"/>
        <v>45826</v>
      </c>
      <c r="K6629" s="202">
        <v>8</v>
      </c>
      <c r="L6629" s="284" t="s">
        <v>9157</v>
      </c>
      <c r="M6629" s="223"/>
      <c r="N6629" s="203"/>
      <c r="O6629" s="222" t="s">
        <v>326</v>
      </c>
    </row>
    <row r="6630" spans="1:15" ht="29.25" customHeight="1">
      <c r="A6630" s="221" t="s">
        <v>32</v>
      </c>
      <c r="B6630" s="221" t="s">
        <v>781</v>
      </c>
      <c r="C6630" s="222" t="s">
        <v>462</v>
      </c>
      <c r="D6630" s="222" t="s">
        <v>181</v>
      </c>
      <c r="E6630" s="199" t="s">
        <v>165</v>
      </c>
      <c r="F6630" s="200"/>
      <c r="G6630" s="200"/>
      <c r="H6630" s="200"/>
      <c r="I6630" s="200">
        <v>45827</v>
      </c>
      <c r="J6630" s="143">
        <f t="shared" si="103"/>
        <v>45827</v>
      </c>
      <c r="K6630" s="202">
        <v>8</v>
      </c>
      <c r="L6630" s="285" t="s">
        <v>9158</v>
      </c>
      <c r="M6630" s="223"/>
      <c r="N6630" s="203"/>
      <c r="O6630" s="222" t="s">
        <v>326</v>
      </c>
    </row>
    <row r="6631" spans="1:15" ht="29.25" customHeight="1">
      <c r="A6631" s="221" t="s">
        <v>32</v>
      </c>
      <c r="B6631" s="221" t="s">
        <v>781</v>
      </c>
      <c r="C6631" s="222" t="s">
        <v>462</v>
      </c>
      <c r="D6631" s="222" t="s">
        <v>181</v>
      </c>
      <c r="E6631" s="199" t="s">
        <v>166</v>
      </c>
      <c r="F6631" s="200"/>
      <c r="G6631" s="200"/>
      <c r="H6631" s="200"/>
      <c r="I6631" s="200">
        <v>45828</v>
      </c>
      <c r="J6631" s="143">
        <f t="shared" si="103"/>
        <v>45828</v>
      </c>
      <c r="K6631" s="202">
        <v>8</v>
      </c>
      <c r="L6631" s="285" t="s">
        <v>9159</v>
      </c>
      <c r="M6631" s="223"/>
      <c r="N6631" s="203"/>
      <c r="O6631" s="222" t="s">
        <v>326</v>
      </c>
    </row>
    <row r="6632" spans="1:15" ht="29.25" customHeight="1">
      <c r="A6632" s="221" t="s">
        <v>32</v>
      </c>
      <c r="B6632" s="221" t="s">
        <v>781</v>
      </c>
      <c r="C6632" s="222" t="s">
        <v>462</v>
      </c>
      <c r="D6632" s="222" t="s">
        <v>181</v>
      </c>
      <c r="E6632" s="199" t="s">
        <v>166</v>
      </c>
      <c r="F6632" s="200"/>
      <c r="G6632" s="200"/>
      <c r="H6632" s="200"/>
      <c r="I6632" s="200">
        <v>45831</v>
      </c>
      <c r="J6632" s="143">
        <f t="shared" si="103"/>
        <v>45831</v>
      </c>
      <c r="K6632" s="202">
        <v>8</v>
      </c>
      <c r="L6632" s="284" t="s">
        <v>9160</v>
      </c>
      <c r="M6632" s="223"/>
      <c r="N6632" s="203"/>
      <c r="O6632" s="222" t="s">
        <v>326</v>
      </c>
    </row>
    <row r="6633" spans="1:15" ht="29.25" customHeight="1">
      <c r="A6633" s="221" t="s">
        <v>32</v>
      </c>
      <c r="B6633" s="221" t="s">
        <v>781</v>
      </c>
      <c r="C6633" s="222" t="s">
        <v>462</v>
      </c>
      <c r="D6633" s="222" t="s">
        <v>181</v>
      </c>
      <c r="E6633" s="199" t="s">
        <v>166</v>
      </c>
      <c r="F6633" s="200"/>
      <c r="G6633" s="200"/>
      <c r="H6633" s="200"/>
      <c r="I6633" s="200">
        <v>45832</v>
      </c>
      <c r="J6633" s="143">
        <f t="shared" si="103"/>
        <v>45832</v>
      </c>
      <c r="K6633" s="202">
        <v>8</v>
      </c>
      <c r="L6633" s="285" t="s">
        <v>9161</v>
      </c>
      <c r="M6633" s="223"/>
      <c r="N6633" s="203"/>
      <c r="O6633" s="222" t="s">
        <v>326</v>
      </c>
    </row>
    <row r="6634" spans="1:15" ht="29.25" customHeight="1">
      <c r="A6634" s="221" t="s">
        <v>32</v>
      </c>
      <c r="B6634" s="221" t="s">
        <v>781</v>
      </c>
      <c r="C6634" s="222" t="s">
        <v>462</v>
      </c>
      <c r="D6634" s="222" t="s">
        <v>181</v>
      </c>
      <c r="E6634" s="199" t="s">
        <v>166</v>
      </c>
      <c r="F6634" s="200"/>
      <c r="G6634" s="200"/>
      <c r="H6634" s="200"/>
      <c r="I6634" s="200">
        <v>45833</v>
      </c>
      <c r="J6634" s="143">
        <f t="shared" si="103"/>
        <v>45833</v>
      </c>
      <c r="K6634" s="202">
        <v>8</v>
      </c>
      <c r="L6634" s="284" t="s">
        <v>9162</v>
      </c>
      <c r="M6634" s="223"/>
      <c r="N6634" s="203"/>
      <c r="O6634" s="222" t="s">
        <v>326</v>
      </c>
    </row>
    <row r="6635" spans="1:15" ht="29.25" customHeight="1">
      <c r="A6635" s="221" t="s">
        <v>32</v>
      </c>
      <c r="B6635" s="221" t="s">
        <v>781</v>
      </c>
      <c r="C6635" s="222" t="s">
        <v>462</v>
      </c>
      <c r="D6635" s="222" t="s">
        <v>181</v>
      </c>
      <c r="E6635" s="199" t="s">
        <v>166</v>
      </c>
      <c r="F6635" s="200"/>
      <c r="G6635" s="200"/>
      <c r="H6635" s="200"/>
      <c r="I6635" s="200">
        <v>45834</v>
      </c>
      <c r="J6635" s="143">
        <f t="shared" si="103"/>
        <v>45834</v>
      </c>
      <c r="K6635" s="202">
        <v>8</v>
      </c>
      <c r="L6635" s="284" t="s">
        <v>9348</v>
      </c>
      <c r="M6635" s="223"/>
      <c r="N6635" s="203"/>
      <c r="O6635" s="222" t="s">
        <v>326</v>
      </c>
    </row>
    <row r="6636" spans="1:15" ht="29.25" customHeight="1">
      <c r="A6636" s="221" t="s">
        <v>32</v>
      </c>
      <c r="B6636" s="221" t="s">
        <v>781</v>
      </c>
      <c r="C6636" s="222" t="s">
        <v>462</v>
      </c>
      <c r="D6636" s="222" t="s">
        <v>181</v>
      </c>
      <c r="E6636" s="199" t="s">
        <v>165</v>
      </c>
      <c r="F6636" s="200"/>
      <c r="G6636" s="200"/>
      <c r="H6636" s="200"/>
      <c r="I6636" s="200">
        <v>45835</v>
      </c>
      <c r="J6636" s="143">
        <f t="shared" si="103"/>
        <v>45835</v>
      </c>
      <c r="K6636" s="202">
        <v>8</v>
      </c>
      <c r="L6636" s="285" t="s">
        <v>9349</v>
      </c>
      <c r="M6636" s="223"/>
      <c r="N6636" s="203"/>
      <c r="O6636" s="222" t="s">
        <v>326</v>
      </c>
    </row>
    <row r="6637" spans="1:15" ht="29.25" customHeight="1">
      <c r="A6637" s="221" t="s">
        <v>32</v>
      </c>
      <c r="B6637" s="221" t="s">
        <v>781</v>
      </c>
      <c r="C6637" s="222" t="s">
        <v>462</v>
      </c>
      <c r="D6637" s="222" t="s">
        <v>181</v>
      </c>
      <c r="E6637" s="199" t="s">
        <v>166</v>
      </c>
      <c r="F6637" s="200"/>
      <c r="G6637" s="200"/>
      <c r="H6637" s="200"/>
      <c r="I6637" s="200">
        <v>45838</v>
      </c>
      <c r="J6637" s="143">
        <f t="shared" si="103"/>
        <v>45838</v>
      </c>
      <c r="K6637" s="202">
        <v>8</v>
      </c>
      <c r="L6637" s="284" t="s">
        <v>9350</v>
      </c>
      <c r="M6637" s="223"/>
      <c r="N6637" s="203"/>
      <c r="O6637" s="222" t="s">
        <v>326</v>
      </c>
    </row>
    <row r="6638" spans="1:15" ht="29.25" customHeight="1">
      <c r="A6638" s="221" t="s">
        <v>32</v>
      </c>
      <c r="B6638" s="221" t="s">
        <v>781</v>
      </c>
      <c r="C6638" s="222" t="s">
        <v>462</v>
      </c>
      <c r="D6638" s="222" t="s">
        <v>181</v>
      </c>
      <c r="E6638" s="199" t="s">
        <v>166</v>
      </c>
      <c r="F6638" s="200"/>
      <c r="G6638" s="200"/>
      <c r="H6638" s="200"/>
      <c r="I6638" s="200">
        <v>45839</v>
      </c>
      <c r="J6638" s="143">
        <f t="shared" si="103"/>
        <v>45839</v>
      </c>
      <c r="K6638" s="202">
        <v>8</v>
      </c>
      <c r="L6638" s="284" t="s">
        <v>9351</v>
      </c>
      <c r="M6638" s="223"/>
      <c r="N6638" s="203"/>
      <c r="O6638" s="222" t="s">
        <v>326</v>
      </c>
    </row>
    <row r="6639" spans="1:15" ht="29.25" customHeight="1">
      <c r="A6639" s="221" t="s">
        <v>32</v>
      </c>
      <c r="B6639" s="221" t="s">
        <v>781</v>
      </c>
      <c r="C6639" s="222" t="s">
        <v>462</v>
      </c>
      <c r="D6639" s="222" t="s">
        <v>181</v>
      </c>
      <c r="E6639" s="199" t="s">
        <v>166</v>
      </c>
      <c r="F6639" s="200"/>
      <c r="G6639" s="200"/>
      <c r="H6639" s="200"/>
      <c r="I6639" s="200">
        <v>45840</v>
      </c>
      <c r="J6639" s="143">
        <f t="shared" si="103"/>
        <v>45840</v>
      </c>
      <c r="K6639" s="202">
        <v>8</v>
      </c>
      <c r="L6639" s="284" t="s">
        <v>9352</v>
      </c>
      <c r="M6639" s="223"/>
      <c r="N6639" s="203"/>
      <c r="O6639" s="222" t="s">
        <v>326</v>
      </c>
    </row>
    <row r="6640" spans="1:15" ht="29.25" customHeight="1">
      <c r="A6640" s="221" t="s">
        <v>32</v>
      </c>
      <c r="B6640" s="221" t="s">
        <v>781</v>
      </c>
      <c r="C6640" s="222" t="s">
        <v>462</v>
      </c>
      <c r="D6640" s="222" t="s">
        <v>181</v>
      </c>
      <c r="E6640" s="199" t="s">
        <v>166</v>
      </c>
      <c r="F6640" s="200"/>
      <c r="G6640" s="200"/>
      <c r="H6640" s="200"/>
      <c r="I6640" s="200">
        <v>45841</v>
      </c>
      <c r="J6640" s="143">
        <f t="shared" si="103"/>
        <v>45841</v>
      </c>
      <c r="K6640" s="202">
        <v>4</v>
      </c>
      <c r="L6640" s="285" t="s">
        <v>9585</v>
      </c>
      <c r="M6640" s="223"/>
      <c r="N6640" s="203"/>
      <c r="O6640" s="222" t="s">
        <v>326</v>
      </c>
    </row>
    <row r="6641" spans="1:15" ht="29.25" customHeight="1">
      <c r="A6641" s="221" t="s">
        <v>32</v>
      </c>
      <c r="B6641" s="221" t="s">
        <v>781</v>
      </c>
      <c r="C6641" s="222" t="s">
        <v>462</v>
      </c>
      <c r="D6641" s="222" t="s">
        <v>181</v>
      </c>
      <c r="E6641" s="199" t="s">
        <v>165</v>
      </c>
      <c r="F6641" s="200"/>
      <c r="G6641" s="200"/>
      <c r="H6641" s="200"/>
      <c r="I6641" s="200">
        <v>45841</v>
      </c>
      <c r="J6641" s="143">
        <f t="shared" si="103"/>
        <v>45841</v>
      </c>
      <c r="K6641" s="202">
        <v>4</v>
      </c>
      <c r="L6641" s="285" t="s">
        <v>9586</v>
      </c>
      <c r="M6641" s="223"/>
      <c r="N6641" s="203"/>
      <c r="O6641" s="222" t="s">
        <v>326</v>
      </c>
    </row>
    <row r="6642" spans="1:15" ht="29.25" customHeight="1">
      <c r="A6642" s="221" t="s">
        <v>32</v>
      </c>
      <c r="B6642" s="221" t="s">
        <v>781</v>
      </c>
      <c r="C6642" s="222" t="s">
        <v>462</v>
      </c>
      <c r="D6642" s="222" t="s">
        <v>181</v>
      </c>
      <c r="E6642" s="199" t="s">
        <v>163</v>
      </c>
      <c r="F6642" s="200" t="s">
        <v>6525</v>
      </c>
      <c r="G6642" s="200" t="s">
        <v>6697</v>
      </c>
      <c r="H6642" s="200" t="s">
        <v>80</v>
      </c>
      <c r="I6642" s="200">
        <v>45842</v>
      </c>
      <c r="J6642" s="143">
        <f t="shared" si="103"/>
        <v>45842</v>
      </c>
      <c r="K6642" s="202">
        <v>8</v>
      </c>
      <c r="L6642" s="284" t="s">
        <v>9587</v>
      </c>
      <c r="M6642" s="223"/>
      <c r="N6642" s="203">
        <v>1.32083333333333</v>
      </c>
      <c r="O6642" s="222" t="s">
        <v>993</v>
      </c>
    </row>
    <row r="6643" spans="1:15" ht="29.25" customHeight="1">
      <c r="A6643" s="221" t="s">
        <v>32</v>
      </c>
      <c r="B6643" s="221" t="s">
        <v>781</v>
      </c>
      <c r="C6643" s="222" t="s">
        <v>462</v>
      </c>
      <c r="D6643" s="222" t="s">
        <v>181</v>
      </c>
      <c r="E6643" s="199" t="s">
        <v>163</v>
      </c>
      <c r="F6643" s="200" t="s">
        <v>6525</v>
      </c>
      <c r="G6643" s="200" t="s">
        <v>6697</v>
      </c>
      <c r="H6643" s="200" t="s">
        <v>80</v>
      </c>
      <c r="I6643" s="200">
        <v>45845</v>
      </c>
      <c r="J6643" s="143">
        <f t="shared" si="103"/>
        <v>45845</v>
      </c>
      <c r="K6643" s="202">
        <v>8</v>
      </c>
      <c r="L6643" s="284" t="s">
        <v>9588</v>
      </c>
      <c r="M6643" s="223"/>
      <c r="N6643" s="203">
        <v>1.32083333333333</v>
      </c>
      <c r="O6643" s="222" t="s">
        <v>993</v>
      </c>
    </row>
    <row r="6644" spans="1:15" ht="29.25" customHeight="1">
      <c r="A6644" s="221" t="s">
        <v>32</v>
      </c>
      <c r="B6644" s="221" t="s">
        <v>781</v>
      </c>
      <c r="C6644" s="222" t="s">
        <v>462</v>
      </c>
      <c r="D6644" s="222" t="s">
        <v>181</v>
      </c>
      <c r="E6644" s="199" t="s">
        <v>163</v>
      </c>
      <c r="F6644" s="200" t="s">
        <v>6525</v>
      </c>
      <c r="G6644" s="200" t="s">
        <v>6697</v>
      </c>
      <c r="H6644" s="200" t="s">
        <v>80</v>
      </c>
      <c r="I6644" s="200">
        <v>45846</v>
      </c>
      <c r="J6644" s="143">
        <f t="shared" si="103"/>
        <v>45846</v>
      </c>
      <c r="K6644" s="202">
        <v>8</v>
      </c>
      <c r="L6644" s="284" t="s">
        <v>9589</v>
      </c>
      <c r="M6644" s="223"/>
      <c r="N6644" s="203">
        <v>1.32083333333333</v>
      </c>
      <c r="O6644" s="222" t="s">
        <v>993</v>
      </c>
    </row>
    <row r="6645" spans="1:15" ht="29.25" customHeight="1">
      <c r="A6645" s="221" t="s">
        <v>32</v>
      </c>
      <c r="B6645" s="221" t="s">
        <v>781</v>
      </c>
      <c r="C6645" s="222" t="s">
        <v>462</v>
      </c>
      <c r="D6645" s="222" t="s">
        <v>181</v>
      </c>
      <c r="E6645" s="199" t="s">
        <v>163</v>
      </c>
      <c r="F6645" s="200" t="s">
        <v>6525</v>
      </c>
      <c r="G6645" s="200" t="s">
        <v>6697</v>
      </c>
      <c r="H6645" s="200" t="s">
        <v>80</v>
      </c>
      <c r="I6645" s="200">
        <v>45847</v>
      </c>
      <c r="J6645" s="143">
        <f t="shared" si="103"/>
        <v>45847</v>
      </c>
      <c r="K6645" s="202">
        <v>8</v>
      </c>
      <c r="L6645" s="284" t="s">
        <v>9590</v>
      </c>
      <c r="M6645" s="223"/>
      <c r="N6645" s="203">
        <v>1.32083333333333</v>
      </c>
      <c r="O6645" s="222" t="s">
        <v>993</v>
      </c>
    </row>
    <row r="6646" spans="1:15" ht="29.25" customHeight="1">
      <c r="A6646" s="221" t="s">
        <v>32</v>
      </c>
      <c r="B6646" s="221" t="s">
        <v>781</v>
      </c>
      <c r="C6646" s="222" t="s">
        <v>462</v>
      </c>
      <c r="D6646" s="222" t="s">
        <v>181</v>
      </c>
      <c r="E6646" s="199" t="s">
        <v>166</v>
      </c>
      <c r="F6646" s="200"/>
      <c r="G6646" s="200"/>
      <c r="H6646" s="200"/>
      <c r="I6646" s="200">
        <v>45852</v>
      </c>
      <c r="J6646" s="143">
        <f t="shared" si="103"/>
        <v>45852</v>
      </c>
      <c r="K6646" s="202">
        <v>8</v>
      </c>
      <c r="L6646" s="285" t="s">
        <v>9942</v>
      </c>
      <c r="M6646" s="223"/>
      <c r="N6646" s="203"/>
      <c r="O6646" s="222" t="s">
        <v>326</v>
      </c>
    </row>
    <row r="6647" spans="1:15" ht="29.25" customHeight="1">
      <c r="A6647" s="221" t="s">
        <v>32</v>
      </c>
      <c r="B6647" s="221" t="s">
        <v>781</v>
      </c>
      <c r="C6647" s="222" t="s">
        <v>462</v>
      </c>
      <c r="D6647" s="222" t="s">
        <v>181</v>
      </c>
      <c r="E6647" s="199" t="s">
        <v>166</v>
      </c>
      <c r="F6647" s="200"/>
      <c r="G6647" s="200"/>
      <c r="H6647" s="200"/>
      <c r="I6647" s="200">
        <v>45853</v>
      </c>
      <c r="J6647" s="143">
        <f t="shared" si="103"/>
        <v>45853</v>
      </c>
      <c r="K6647" s="202">
        <v>8</v>
      </c>
      <c r="L6647" s="285" t="s">
        <v>9943</v>
      </c>
      <c r="M6647" s="223"/>
      <c r="N6647" s="203"/>
      <c r="O6647" s="222" t="s">
        <v>326</v>
      </c>
    </row>
    <row r="6648" spans="1:15" ht="29.25" customHeight="1">
      <c r="A6648" s="221" t="s">
        <v>32</v>
      </c>
      <c r="B6648" s="221" t="s">
        <v>781</v>
      </c>
      <c r="C6648" s="222" t="s">
        <v>462</v>
      </c>
      <c r="D6648" s="222" t="s">
        <v>181</v>
      </c>
      <c r="E6648" s="199" t="s">
        <v>166</v>
      </c>
      <c r="F6648" s="200"/>
      <c r="G6648" s="200"/>
      <c r="H6648" s="200"/>
      <c r="I6648" s="200">
        <v>45854</v>
      </c>
      <c r="J6648" s="143">
        <f t="shared" si="103"/>
        <v>45854</v>
      </c>
      <c r="K6648" s="202">
        <v>8</v>
      </c>
      <c r="L6648" s="284" t="s">
        <v>9944</v>
      </c>
      <c r="M6648" s="223"/>
      <c r="N6648" s="203"/>
      <c r="O6648" s="222" t="s">
        <v>326</v>
      </c>
    </row>
    <row r="6649" spans="1:15" ht="29.25" customHeight="1">
      <c r="A6649" s="221" t="s">
        <v>32</v>
      </c>
      <c r="B6649" s="221" t="s">
        <v>781</v>
      </c>
      <c r="C6649" s="222" t="s">
        <v>462</v>
      </c>
      <c r="D6649" s="222" t="s">
        <v>181</v>
      </c>
      <c r="E6649" s="199" t="s">
        <v>166</v>
      </c>
      <c r="F6649" s="200"/>
      <c r="G6649" s="200"/>
      <c r="H6649" s="200"/>
      <c r="I6649" s="200">
        <v>45855</v>
      </c>
      <c r="J6649" s="143">
        <f t="shared" si="103"/>
        <v>45855</v>
      </c>
      <c r="K6649" s="202">
        <v>8</v>
      </c>
      <c r="L6649" s="285" t="s">
        <v>9945</v>
      </c>
      <c r="M6649" s="223"/>
      <c r="N6649" s="203"/>
      <c r="O6649" s="222" t="s">
        <v>326</v>
      </c>
    </row>
    <row r="6650" spans="1:15" ht="29.25" customHeight="1">
      <c r="A6650" s="221" t="s">
        <v>32</v>
      </c>
      <c r="B6650" s="221" t="s">
        <v>781</v>
      </c>
      <c r="C6650" s="222" t="s">
        <v>462</v>
      </c>
      <c r="D6650" s="222" t="s">
        <v>181</v>
      </c>
      <c r="E6650" s="199" t="s">
        <v>166</v>
      </c>
      <c r="F6650" s="200"/>
      <c r="G6650" s="200"/>
      <c r="H6650" s="200"/>
      <c r="I6650" s="200">
        <v>45856</v>
      </c>
      <c r="J6650" s="143">
        <f t="shared" si="103"/>
        <v>45856</v>
      </c>
      <c r="K6650" s="202">
        <v>8</v>
      </c>
      <c r="L6650" s="285" t="s">
        <v>9946</v>
      </c>
      <c r="M6650" s="223"/>
      <c r="N6650" s="203"/>
      <c r="O6650" s="222" t="s">
        <v>326</v>
      </c>
    </row>
    <row r="6651" spans="1:15" ht="29.25" customHeight="1">
      <c r="A6651" s="221" t="s">
        <v>32</v>
      </c>
      <c r="B6651" s="221" t="s">
        <v>781</v>
      </c>
      <c r="C6651" s="222" t="s">
        <v>462</v>
      </c>
      <c r="D6651" s="222" t="s">
        <v>181</v>
      </c>
      <c r="E6651" s="199" t="s">
        <v>165</v>
      </c>
      <c r="F6651" s="200"/>
      <c r="G6651" s="200"/>
      <c r="H6651" s="200"/>
      <c r="I6651" s="200">
        <v>45859</v>
      </c>
      <c r="J6651" s="143">
        <f t="shared" si="103"/>
        <v>45859</v>
      </c>
      <c r="K6651" s="202">
        <v>8</v>
      </c>
      <c r="L6651" s="285" t="s">
        <v>172</v>
      </c>
      <c r="M6651" s="223"/>
      <c r="N6651" s="203"/>
      <c r="O6651" s="222" t="s">
        <v>326</v>
      </c>
    </row>
    <row r="6652" spans="1:15" ht="29.25" customHeight="1">
      <c r="A6652" s="221" t="s">
        <v>32</v>
      </c>
      <c r="B6652" s="221" t="s">
        <v>781</v>
      </c>
      <c r="C6652" s="222" t="s">
        <v>462</v>
      </c>
      <c r="D6652" s="222" t="s">
        <v>181</v>
      </c>
      <c r="E6652" s="199" t="s">
        <v>165</v>
      </c>
      <c r="F6652" s="200"/>
      <c r="G6652" s="200"/>
      <c r="H6652" s="200"/>
      <c r="I6652" s="200">
        <v>45860</v>
      </c>
      <c r="J6652" s="143">
        <f t="shared" si="103"/>
        <v>45860</v>
      </c>
      <c r="K6652" s="202">
        <v>8</v>
      </c>
      <c r="L6652" s="285" t="s">
        <v>172</v>
      </c>
      <c r="M6652" s="223"/>
      <c r="N6652" s="203"/>
      <c r="O6652" s="222" t="s">
        <v>326</v>
      </c>
    </row>
    <row r="6653" spans="1:15" ht="29.25" customHeight="1">
      <c r="A6653" s="221" t="s">
        <v>32</v>
      </c>
      <c r="B6653" s="221" t="s">
        <v>781</v>
      </c>
      <c r="C6653" s="222" t="s">
        <v>462</v>
      </c>
      <c r="D6653" s="222" t="s">
        <v>181</v>
      </c>
      <c r="E6653" s="199" t="s">
        <v>166</v>
      </c>
      <c r="F6653" s="200"/>
      <c r="G6653" s="200"/>
      <c r="H6653" s="200"/>
      <c r="I6653" s="200">
        <v>45861</v>
      </c>
      <c r="J6653" s="143">
        <f t="shared" si="103"/>
        <v>45861</v>
      </c>
      <c r="K6653" s="202">
        <v>8</v>
      </c>
      <c r="L6653" s="285" t="s">
        <v>9947</v>
      </c>
      <c r="M6653" s="223"/>
      <c r="N6653" s="203"/>
      <c r="O6653" s="222" t="s">
        <v>326</v>
      </c>
    </row>
    <row r="6654" spans="1:15" ht="29.25" customHeight="1">
      <c r="A6654" s="221" t="s">
        <v>32</v>
      </c>
      <c r="B6654" s="221" t="s">
        <v>781</v>
      </c>
      <c r="C6654" s="222" t="s">
        <v>462</v>
      </c>
      <c r="D6654" s="222" t="s">
        <v>181</v>
      </c>
      <c r="E6654" s="199" t="s">
        <v>166</v>
      </c>
      <c r="F6654" s="200"/>
      <c r="G6654" s="200"/>
      <c r="H6654" s="200"/>
      <c r="I6654" s="200">
        <v>45862</v>
      </c>
      <c r="J6654" s="143">
        <f t="shared" si="103"/>
        <v>45862</v>
      </c>
      <c r="K6654" s="202">
        <v>8</v>
      </c>
      <c r="L6654" s="285" t="s">
        <v>9948</v>
      </c>
      <c r="M6654" s="223"/>
      <c r="N6654" s="203"/>
      <c r="O6654" s="222" t="s">
        <v>326</v>
      </c>
    </row>
    <row r="6655" spans="1:15" ht="29.25" customHeight="1">
      <c r="A6655" s="221" t="s">
        <v>32</v>
      </c>
      <c r="B6655" s="221" t="s">
        <v>781</v>
      </c>
      <c r="C6655" s="222" t="s">
        <v>462</v>
      </c>
      <c r="D6655" s="222" t="s">
        <v>181</v>
      </c>
      <c r="E6655" s="199" t="s">
        <v>166</v>
      </c>
      <c r="F6655" s="200"/>
      <c r="G6655" s="200"/>
      <c r="H6655" s="200"/>
      <c r="I6655" s="200">
        <v>45863</v>
      </c>
      <c r="J6655" s="143">
        <f t="shared" si="103"/>
        <v>45863</v>
      </c>
      <c r="K6655" s="202">
        <v>8</v>
      </c>
      <c r="L6655" s="285" t="s">
        <v>9948</v>
      </c>
      <c r="M6655" s="223"/>
      <c r="N6655" s="203"/>
      <c r="O6655" s="222" t="s">
        <v>326</v>
      </c>
    </row>
    <row r="6656" spans="1:15" ht="29.25" customHeight="1">
      <c r="A6656" s="221" t="s">
        <v>32</v>
      </c>
      <c r="B6656" s="221" t="s">
        <v>784</v>
      </c>
      <c r="C6656" s="222" t="s">
        <v>553</v>
      </c>
      <c r="D6656" s="222" t="s">
        <v>167</v>
      </c>
      <c r="E6656" s="199" t="s">
        <v>163</v>
      </c>
      <c r="F6656" s="200" t="s">
        <v>594</v>
      </c>
      <c r="G6656" s="200" t="s">
        <v>595</v>
      </c>
      <c r="H6656" s="200"/>
      <c r="I6656" s="200">
        <v>45470</v>
      </c>
      <c r="J6656" s="143">
        <f t="shared" si="103"/>
        <v>45470</v>
      </c>
      <c r="K6656" s="202">
        <v>8</v>
      </c>
      <c r="L6656" s="284" t="s">
        <v>1321</v>
      </c>
      <c r="M6656" s="223"/>
      <c r="N6656" s="203"/>
      <c r="O6656" s="222" t="s">
        <v>326</v>
      </c>
    </row>
    <row r="6657" spans="1:15" ht="29.25" customHeight="1">
      <c r="A6657" s="221" t="s">
        <v>32</v>
      </c>
      <c r="B6657" s="221" t="s">
        <v>784</v>
      </c>
      <c r="C6657" s="222" t="s">
        <v>553</v>
      </c>
      <c r="D6657" s="222" t="s">
        <v>167</v>
      </c>
      <c r="E6657" s="199" t="s">
        <v>177</v>
      </c>
      <c r="F6657" s="200"/>
      <c r="G6657" s="200"/>
      <c r="H6657" s="200"/>
      <c r="I6657" s="200">
        <v>45471</v>
      </c>
      <c r="J6657" s="143">
        <f t="shared" si="103"/>
        <v>45471</v>
      </c>
      <c r="K6657" s="202">
        <v>8</v>
      </c>
      <c r="L6657" s="284" t="s">
        <v>1322</v>
      </c>
      <c r="M6657" s="223"/>
      <c r="N6657" s="203"/>
      <c r="O6657" s="222" t="s">
        <v>326</v>
      </c>
    </row>
    <row r="6658" spans="1:15" ht="29.25" customHeight="1">
      <c r="A6658" s="221" t="s">
        <v>32</v>
      </c>
      <c r="B6658" s="221" t="s">
        <v>784</v>
      </c>
      <c r="C6658" s="222" t="s">
        <v>553</v>
      </c>
      <c r="D6658" s="222" t="s">
        <v>167</v>
      </c>
      <c r="E6658" s="199" t="s">
        <v>163</v>
      </c>
      <c r="F6658" s="200" t="s">
        <v>670</v>
      </c>
      <c r="G6658" s="200" t="s">
        <v>671</v>
      </c>
      <c r="H6658" s="200"/>
      <c r="I6658" s="200">
        <v>45474</v>
      </c>
      <c r="J6658" s="143">
        <f t="shared" si="103"/>
        <v>45474</v>
      </c>
      <c r="K6658" s="202">
        <v>8</v>
      </c>
      <c r="L6658" s="284" t="s">
        <v>1323</v>
      </c>
      <c r="M6658" s="223"/>
      <c r="N6658" s="203"/>
      <c r="O6658" s="222" t="s">
        <v>326</v>
      </c>
    </row>
    <row r="6659" spans="1:15" ht="29.25" customHeight="1">
      <c r="A6659" s="221" t="s">
        <v>32</v>
      </c>
      <c r="B6659" s="221" t="s">
        <v>784</v>
      </c>
      <c r="C6659" s="222" t="s">
        <v>553</v>
      </c>
      <c r="D6659" s="222" t="s">
        <v>167</v>
      </c>
      <c r="E6659" s="199" t="s">
        <v>163</v>
      </c>
      <c r="F6659" s="200" t="s">
        <v>645</v>
      </c>
      <c r="G6659" s="200" t="s">
        <v>646</v>
      </c>
      <c r="H6659" s="200"/>
      <c r="I6659" s="200">
        <v>45475</v>
      </c>
      <c r="J6659" s="143">
        <f t="shared" ref="J6659:J6722" si="104">I6659</f>
        <v>45475</v>
      </c>
      <c r="K6659" s="202">
        <v>8</v>
      </c>
      <c r="L6659" s="285" t="s">
        <v>857</v>
      </c>
      <c r="M6659" s="223"/>
      <c r="N6659" s="203"/>
      <c r="O6659" s="222" t="s">
        <v>326</v>
      </c>
    </row>
    <row r="6660" spans="1:15" ht="29.25" customHeight="1">
      <c r="A6660" s="221" t="s">
        <v>32</v>
      </c>
      <c r="B6660" s="221" t="s">
        <v>784</v>
      </c>
      <c r="C6660" s="222" t="s">
        <v>553</v>
      </c>
      <c r="D6660" s="222" t="s">
        <v>167</v>
      </c>
      <c r="E6660" s="199" t="s">
        <v>163</v>
      </c>
      <c r="F6660" s="200" t="s">
        <v>670</v>
      </c>
      <c r="G6660" s="200" t="s">
        <v>671</v>
      </c>
      <c r="H6660" s="200"/>
      <c r="I6660" s="200">
        <v>45476</v>
      </c>
      <c r="J6660" s="143">
        <f t="shared" si="104"/>
        <v>45476</v>
      </c>
      <c r="K6660" s="202">
        <v>8</v>
      </c>
      <c r="L6660" s="284" t="s">
        <v>1324</v>
      </c>
      <c r="M6660" s="223"/>
      <c r="N6660" s="203"/>
      <c r="O6660" s="222" t="s">
        <v>326</v>
      </c>
    </row>
    <row r="6661" spans="1:15" ht="29.25" customHeight="1">
      <c r="A6661" s="221" t="s">
        <v>32</v>
      </c>
      <c r="B6661" s="221" t="s">
        <v>784</v>
      </c>
      <c r="C6661" s="222" t="s">
        <v>553</v>
      </c>
      <c r="D6661" s="222" t="s">
        <v>167</v>
      </c>
      <c r="E6661" s="199" t="s">
        <v>163</v>
      </c>
      <c r="F6661" s="200" t="s">
        <v>645</v>
      </c>
      <c r="G6661" s="200" t="s">
        <v>646</v>
      </c>
      <c r="H6661" s="200"/>
      <c r="I6661" s="200">
        <v>45477</v>
      </c>
      <c r="J6661" s="143">
        <f t="shared" si="104"/>
        <v>45477</v>
      </c>
      <c r="K6661" s="202">
        <v>8</v>
      </c>
      <c r="L6661" s="284" t="s">
        <v>1325</v>
      </c>
      <c r="M6661" s="223"/>
      <c r="N6661" s="203"/>
      <c r="O6661" s="222" t="s">
        <v>326</v>
      </c>
    </row>
    <row r="6662" spans="1:15" ht="29.25" customHeight="1">
      <c r="A6662" s="221" t="s">
        <v>32</v>
      </c>
      <c r="B6662" s="221" t="s">
        <v>784</v>
      </c>
      <c r="C6662" s="222" t="s">
        <v>553</v>
      </c>
      <c r="D6662" s="222" t="s">
        <v>167</v>
      </c>
      <c r="E6662" s="199" t="s">
        <v>163</v>
      </c>
      <c r="F6662" s="200" t="s">
        <v>645</v>
      </c>
      <c r="G6662" s="200" t="s">
        <v>646</v>
      </c>
      <c r="H6662" s="200"/>
      <c r="I6662" s="200">
        <v>45478</v>
      </c>
      <c r="J6662" s="143">
        <f t="shared" si="104"/>
        <v>45478</v>
      </c>
      <c r="K6662" s="202">
        <v>8</v>
      </c>
      <c r="L6662" s="284" t="s">
        <v>1326</v>
      </c>
      <c r="M6662" s="223"/>
      <c r="N6662" s="203"/>
      <c r="O6662" s="222" t="s">
        <v>326</v>
      </c>
    </row>
    <row r="6663" spans="1:15" ht="29.25" customHeight="1">
      <c r="A6663" s="221" t="s">
        <v>32</v>
      </c>
      <c r="B6663" s="221" t="s">
        <v>784</v>
      </c>
      <c r="C6663" s="222" t="s">
        <v>553</v>
      </c>
      <c r="D6663" s="222" t="s">
        <v>167</v>
      </c>
      <c r="E6663" s="199" t="s">
        <v>163</v>
      </c>
      <c r="F6663" s="200" t="s">
        <v>645</v>
      </c>
      <c r="G6663" s="200" t="s">
        <v>646</v>
      </c>
      <c r="H6663" s="200"/>
      <c r="I6663" s="200">
        <v>45481</v>
      </c>
      <c r="J6663" s="143">
        <f t="shared" si="104"/>
        <v>45481</v>
      </c>
      <c r="K6663" s="202">
        <v>8</v>
      </c>
      <c r="L6663" s="285" t="s">
        <v>1327</v>
      </c>
      <c r="M6663" s="223"/>
      <c r="N6663" s="203"/>
      <c r="O6663" s="222" t="s">
        <v>326</v>
      </c>
    </row>
    <row r="6664" spans="1:15" ht="29.25" customHeight="1">
      <c r="A6664" s="221" t="s">
        <v>32</v>
      </c>
      <c r="B6664" s="221" t="s">
        <v>784</v>
      </c>
      <c r="C6664" s="222" t="s">
        <v>553</v>
      </c>
      <c r="D6664" s="222" t="s">
        <v>167</v>
      </c>
      <c r="E6664" s="199" t="s">
        <v>163</v>
      </c>
      <c r="F6664" s="200" t="s">
        <v>594</v>
      </c>
      <c r="G6664" s="200" t="s">
        <v>595</v>
      </c>
      <c r="H6664" s="200"/>
      <c r="I6664" s="200">
        <v>45482</v>
      </c>
      <c r="J6664" s="143">
        <f t="shared" si="104"/>
        <v>45482</v>
      </c>
      <c r="K6664" s="202">
        <v>8</v>
      </c>
      <c r="L6664" s="284" t="s">
        <v>1328</v>
      </c>
      <c r="M6664" s="223"/>
      <c r="N6664" s="203"/>
      <c r="O6664" s="222" t="s">
        <v>326</v>
      </c>
    </row>
    <row r="6665" spans="1:15" ht="29.25" customHeight="1">
      <c r="A6665" s="221" t="s">
        <v>32</v>
      </c>
      <c r="B6665" s="221" t="s">
        <v>784</v>
      </c>
      <c r="C6665" s="222" t="s">
        <v>553</v>
      </c>
      <c r="D6665" s="222" t="s">
        <v>167</v>
      </c>
      <c r="E6665" s="199" t="s">
        <v>163</v>
      </c>
      <c r="F6665" s="200" t="s">
        <v>645</v>
      </c>
      <c r="G6665" s="200" t="s">
        <v>646</v>
      </c>
      <c r="H6665" s="200"/>
      <c r="I6665" s="200">
        <v>45483</v>
      </c>
      <c r="J6665" s="143">
        <f t="shared" si="104"/>
        <v>45483</v>
      </c>
      <c r="K6665" s="202">
        <v>8</v>
      </c>
      <c r="L6665" s="284" t="s">
        <v>1329</v>
      </c>
      <c r="M6665" s="223"/>
      <c r="N6665" s="203"/>
      <c r="O6665" s="222" t="s">
        <v>326</v>
      </c>
    </row>
    <row r="6666" spans="1:15" ht="29.25" customHeight="1">
      <c r="A6666" s="221" t="s">
        <v>32</v>
      </c>
      <c r="B6666" s="221" t="s">
        <v>784</v>
      </c>
      <c r="C6666" s="222" t="s">
        <v>553</v>
      </c>
      <c r="D6666" s="222" t="s">
        <v>167</v>
      </c>
      <c r="E6666" s="199" t="s">
        <v>163</v>
      </c>
      <c r="F6666" s="200" t="s">
        <v>192</v>
      </c>
      <c r="G6666" s="200" t="s">
        <v>193</v>
      </c>
      <c r="H6666" s="200"/>
      <c r="I6666" s="200">
        <v>45484</v>
      </c>
      <c r="J6666" s="143">
        <f t="shared" si="104"/>
        <v>45484</v>
      </c>
      <c r="K6666" s="202">
        <v>8</v>
      </c>
      <c r="L6666" s="284" t="s">
        <v>1063</v>
      </c>
      <c r="M6666" s="223"/>
      <c r="N6666" s="203"/>
      <c r="O6666" s="222" t="s">
        <v>326</v>
      </c>
    </row>
    <row r="6667" spans="1:15" ht="29.25" customHeight="1">
      <c r="A6667" s="221" t="s">
        <v>32</v>
      </c>
      <c r="B6667" s="221" t="s">
        <v>784</v>
      </c>
      <c r="C6667" s="222" t="s">
        <v>553</v>
      </c>
      <c r="D6667" s="222" t="s">
        <v>167</v>
      </c>
      <c r="E6667" s="199" t="s">
        <v>163</v>
      </c>
      <c r="F6667" s="200" t="s">
        <v>645</v>
      </c>
      <c r="G6667" s="200" t="s">
        <v>646</v>
      </c>
      <c r="H6667" s="200"/>
      <c r="I6667" s="200">
        <v>45485</v>
      </c>
      <c r="J6667" s="143">
        <f t="shared" si="104"/>
        <v>45485</v>
      </c>
      <c r="K6667" s="202">
        <v>8</v>
      </c>
      <c r="L6667" s="284" t="s">
        <v>1330</v>
      </c>
      <c r="M6667" s="223"/>
      <c r="N6667" s="203"/>
      <c r="O6667" s="222" t="s">
        <v>326</v>
      </c>
    </row>
    <row r="6668" spans="1:15" ht="29.25" customHeight="1">
      <c r="A6668" s="221" t="s">
        <v>32</v>
      </c>
      <c r="B6668" s="221" t="s">
        <v>784</v>
      </c>
      <c r="C6668" s="222" t="s">
        <v>553</v>
      </c>
      <c r="D6668" s="222" t="s">
        <v>167</v>
      </c>
      <c r="E6668" s="199" t="s">
        <v>163</v>
      </c>
      <c r="F6668" s="200" t="s">
        <v>645</v>
      </c>
      <c r="G6668" s="200" t="s">
        <v>646</v>
      </c>
      <c r="H6668" s="200"/>
      <c r="I6668" s="200">
        <v>45488</v>
      </c>
      <c r="J6668" s="143">
        <f t="shared" si="104"/>
        <v>45488</v>
      </c>
      <c r="K6668" s="202">
        <v>8</v>
      </c>
      <c r="L6668" s="284" t="s">
        <v>1331</v>
      </c>
      <c r="M6668" s="223"/>
      <c r="N6668" s="203"/>
      <c r="O6668" s="222" t="s">
        <v>326</v>
      </c>
    </row>
    <row r="6669" spans="1:15" ht="29.25" customHeight="1">
      <c r="A6669" s="221" t="s">
        <v>32</v>
      </c>
      <c r="B6669" s="221" t="s">
        <v>784</v>
      </c>
      <c r="C6669" s="222" t="s">
        <v>553</v>
      </c>
      <c r="D6669" s="222" t="s">
        <v>167</v>
      </c>
      <c r="E6669" s="199" t="s">
        <v>163</v>
      </c>
      <c r="F6669" s="200" t="s">
        <v>645</v>
      </c>
      <c r="G6669" s="200" t="s">
        <v>646</v>
      </c>
      <c r="H6669" s="200"/>
      <c r="I6669" s="200">
        <v>45489</v>
      </c>
      <c r="J6669" s="143">
        <f t="shared" si="104"/>
        <v>45489</v>
      </c>
      <c r="K6669" s="202">
        <v>8</v>
      </c>
      <c r="L6669" s="284" t="s">
        <v>1332</v>
      </c>
      <c r="M6669" s="223"/>
      <c r="N6669" s="203"/>
      <c r="O6669" s="222" t="s">
        <v>326</v>
      </c>
    </row>
    <row r="6670" spans="1:15" ht="29.25" customHeight="1">
      <c r="A6670" s="221" t="s">
        <v>32</v>
      </c>
      <c r="B6670" s="221" t="s">
        <v>784</v>
      </c>
      <c r="C6670" s="222" t="s">
        <v>553</v>
      </c>
      <c r="D6670" s="222" t="s">
        <v>167</v>
      </c>
      <c r="E6670" s="199" t="s">
        <v>163</v>
      </c>
      <c r="F6670" s="200" t="s">
        <v>645</v>
      </c>
      <c r="G6670" s="200" t="s">
        <v>646</v>
      </c>
      <c r="H6670" s="200"/>
      <c r="I6670" s="200">
        <v>45490</v>
      </c>
      <c r="J6670" s="143">
        <f t="shared" si="104"/>
        <v>45490</v>
      </c>
      <c r="K6670" s="202">
        <v>8</v>
      </c>
      <c r="L6670" s="284" t="s">
        <v>1584</v>
      </c>
      <c r="M6670" s="223"/>
      <c r="N6670" s="203"/>
      <c r="O6670" s="222" t="s">
        <v>326</v>
      </c>
    </row>
    <row r="6671" spans="1:15" ht="29.25" customHeight="1">
      <c r="A6671" s="221" t="s">
        <v>32</v>
      </c>
      <c r="B6671" s="221" t="s">
        <v>784</v>
      </c>
      <c r="C6671" s="222" t="s">
        <v>553</v>
      </c>
      <c r="D6671" s="222" t="s">
        <v>167</v>
      </c>
      <c r="E6671" s="199" t="s">
        <v>163</v>
      </c>
      <c r="F6671" s="200" t="s">
        <v>645</v>
      </c>
      <c r="G6671" s="200" t="s">
        <v>646</v>
      </c>
      <c r="H6671" s="200"/>
      <c r="I6671" s="200">
        <v>45491</v>
      </c>
      <c r="J6671" s="143">
        <f t="shared" si="104"/>
        <v>45491</v>
      </c>
      <c r="K6671" s="202">
        <v>8</v>
      </c>
      <c r="L6671" s="284" t="s">
        <v>1585</v>
      </c>
      <c r="M6671" s="223"/>
      <c r="N6671" s="203"/>
      <c r="O6671" s="222" t="s">
        <v>326</v>
      </c>
    </row>
    <row r="6672" spans="1:15" ht="29.25" customHeight="1">
      <c r="A6672" s="221" t="s">
        <v>32</v>
      </c>
      <c r="B6672" s="221" t="s">
        <v>784</v>
      </c>
      <c r="C6672" s="222" t="s">
        <v>553</v>
      </c>
      <c r="D6672" s="222" t="s">
        <v>167</v>
      </c>
      <c r="E6672" s="199" t="s">
        <v>163</v>
      </c>
      <c r="F6672" s="200" t="s">
        <v>645</v>
      </c>
      <c r="G6672" s="200" t="s">
        <v>646</v>
      </c>
      <c r="H6672" s="200"/>
      <c r="I6672" s="200">
        <v>45492</v>
      </c>
      <c r="J6672" s="143">
        <f t="shared" si="104"/>
        <v>45492</v>
      </c>
      <c r="K6672" s="202">
        <v>8</v>
      </c>
      <c r="L6672" s="284" t="s">
        <v>1586</v>
      </c>
      <c r="M6672" s="223"/>
      <c r="N6672" s="203"/>
      <c r="O6672" s="222" t="s">
        <v>326</v>
      </c>
    </row>
    <row r="6673" spans="1:15" ht="29.25" customHeight="1">
      <c r="A6673" s="221" t="s">
        <v>32</v>
      </c>
      <c r="B6673" s="221" t="s">
        <v>784</v>
      </c>
      <c r="C6673" s="222" t="s">
        <v>553</v>
      </c>
      <c r="D6673" s="222" t="s">
        <v>167</v>
      </c>
      <c r="E6673" s="199" t="s">
        <v>169</v>
      </c>
      <c r="F6673" s="200"/>
      <c r="G6673" s="200"/>
      <c r="H6673" s="200"/>
      <c r="I6673" s="200">
        <v>45495</v>
      </c>
      <c r="J6673" s="143">
        <f t="shared" si="104"/>
        <v>45495</v>
      </c>
      <c r="K6673" s="202">
        <v>8</v>
      </c>
      <c r="L6673" s="285" t="s">
        <v>1587</v>
      </c>
      <c r="M6673" s="223"/>
      <c r="N6673" s="203"/>
      <c r="O6673" s="222" t="s">
        <v>326</v>
      </c>
    </row>
    <row r="6674" spans="1:15" ht="29.25" customHeight="1">
      <c r="A6674" s="221" t="s">
        <v>32</v>
      </c>
      <c r="B6674" s="221" t="s">
        <v>784</v>
      </c>
      <c r="C6674" s="222" t="s">
        <v>553</v>
      </c>
      <c r="D6674" s="222" t="s">
        <v>167</v>
      </c>
      <c r="E6674" s="199" t="s">
        <v>163</v>
      </c>
      <c r="F6674" s="200" t="s">
        <v>645</v>
      </c>
      <c r="G6674" s="200" t="s">
        <v>646</v>
      </c>
      <c r="H6674" s="200"/>
      <c r="I6674" s="200">
        <v>45496</v>
      </c>
      <c r="J6674" s="143">
        <f t="shared" si="104"/>
        <v>45496</v>
      </c>
      <c r="K6674" s="202">
        <v>8</v>
      </c>
      <c r="L6674" s="284" t="s">
        <v>1713</v>
      </c>
      <c r="M6674" s="223"/>
      <c r="N6674" s="203"/>
      <c r="O6674" s="222" t="s">
        <v>326</v>
      </c>
    </row>
    <row r="6675" spans="1:15" ht="29.25" customHeight="1">
      <c r="A6675" s="221" t="s">
        <v>32</v>
      </c>
      <c r="B6675" s="221" t="s">
        <v>784</v>
      </c>
      <c r="C6675" s="222" t="s">
        <v>553</v>
      </c>
      <c r="D6675" s="222" t="s">
        <v>167</v>
      </c>
      <c r="E6675" s="199" t="s">
        <v>165</v>
      </c>
      <c r="F6675" s="200"/>
      <c r="G6675" s="200"/>
      <c r="H6675" s="200"/>
      <c r="I6675" s="200">
        <v>45497</v>
      </c>
      <c r="J6675" s="143">
        <f t="shared" si="104"/>
        <v>45497</v>
      </c>
      <c r="K6675" s="202">
        <v>8</v>
      </c>
      <c r="L6675" s="284" t="s">
        <v>1707</v>
      </c>
      <c r="M6675" s="223"/>
      <c r="N6675" s="203"/>
      <c r="O6675" s="222" t="s">
        <v>326</v>
      </c>
    </row>
    <row r="6676" spans="1:15" ht="29.25" customHeight="1">
      <c r="A6676" s="221" t="s">
        <v>32</v>
      </c>
      <c r="B6676" s="221" t="s">
        <v>784</v>
      </c>
      <c r="C6676" s="222" t="s">
        <v>553</v>
      </c>
      <c r="D6676" s="222" t="s">
        <v>167</v>
      </c>
      <c r="E6676" s="199" t="s">
        <v>165</v>
      </c>
      <c r="F6676" s="200"/>
      <c r="G6676" s="200"/>
      <c r="H6676" s="200"/>
      <c r="I6676" s="200">
        <v>45498</v>
      </c>
      <c r="J6676" s="143">
        <f t="shared" si="104"/>
        <v>45498</v>
      </c>
      <c r="K6676" s="202">
        <v>8</v>
      </c>
      <c r="L6676" s="285" t="s">
        <v>593</v>
      </c>
      <c r="M6676" s="223"/>
      <c r="N6676" s="203"/>
      <c r="O6676" s="222" t="s">
        <v>326</v>
      </c>
    </row>
    <row r="6677" spans="1:15" ht="29.25" customHeight="1">
      <c r="A6677" s="221" t="s">
        <v>32</v>
      </c>
      <c r="B6677" s="221" t="s">
        <v>784</v>
      </c>
      <c r="C6677" s="222" t="s">
        <v>553</v>
      </c>
      <c r="D6677" s="222" t="s">
        <v>167</v>
      </c>
      <c r="E6677" s="199" t="s">
        <v>163</v>
      </c>
      <c r="F6677" s="200" t="s">
        <v>645</v>
      </c>
      <c r="G6677" s="200" t="s">
        <v>646</v>
      </c>
      <c r="H6677" s="200"/>
      <c r="I6677" s="200">
        <v>45499</v>
      </c>
      <c r="J6677" s="143">
        <f t="shared" si="104"/>
        <v>45499</v>
      </c>
      <c r="K6677" s="202">
        <v>8</v>
      </c>
      <c r="L6677" s="284" t="s">
        <v>1714</v>
      </c>
      <c r="M6677" s="223"/>
      <c r="N6677" s="203"/>
      <c r="O6677" s="222" t="s">
        <v>326</v>
      </c>
    </row>
    <row r="6678" spans="1:15" ht="29.25" customHeight="1">
      <c r="A6678" s="221" t="s">
        <v>32</v>
      </c>
      <c r="B6678" s="221" t="s">
        <v>784</v>
      </c>
      <c r="C6678" s="222" t="s">
        <v>553</v>
      </c>
      <c r="D6678" s="222" t="s">
        <v>167</v>
      </c>
      <c r="E6678" s="199" t="s">
        <v>163</v>
      </c>
      <c r="F6678" s="200" t="s">
        <v>645</v>
      </c>
      <c r="G6678" s="200" t="s">
        <v>646</v>
      </c>
      <c r="H6678" s="200"/>
      <c r="I6678" s="200">
        <v>45502</v>
      </c>
      <c r="J6678" s="143">
        <f t="shared" si="104"/>
        <v>45502</v>
      </c>
      <c r="K6678" s="202">
        <v>8</v>
      </c>
      <c r="L6678" s="284" t="s">
        <v>1844</v>
      </c>
      <c r="M6678" s="223"/>
      <c r="N6678" s="203"/>
      <c r="O6678" s="222" t="s">
        <v>326</v>
      </c>
    </row>
    <row r="6679" spans="1:15" ht="29.25" customHeight="1">
      <c r="A6679" s="221" t="s">
        <v>32</v>
      </c>
      <c r="B6679" s="221" t="s">
        <v>784</v>
      </c>
      <c r="C6679" s="222" t="s">
        <v>553</v>
      </c>
      <c r="D6679" s="222" t="s">
        <v>167</v>
      </c>
      <c r="E6679" s="199" t="s">
        <v>163</v>
      </c>
      <c r="F6679" s="200" t="s">
        <v>645</v>
      </c>
      <c r="G6679" s="200" t="s">
        <v>646</v>
      </c>
      <c r="H6679" s="200"/>
      <c r="I6679" s="200">
        <v>45503</v>
      </c>
      <c r="J6679" s="143">
        <f t="shared" si="104"/>
        <v>45503</v>
      </c>
      <c r="K6679" s="202">
        <v>8</v>
      </c>
      <c r="L6679" s="285" t="s">
        <v>1845</v>
      </c>
      <c r="M6679" s="223"/>
      <c r="N6679" s="203"/>
      <c r="O6679" s="222" t="s">
        <v>326</v>
      </c>
    </row>
    <row r="6680" spans="1:15" ht="29.25" customHeight="1">
      <c r="A6680" s="221" t="s">
        <v>32</v>
      </c>
      <c r="B6680" s="221" t="s">
        <v>784</v>
      </c>
      <c r="C6680" s="222" t="s">
        <v>553</v>
      </c>
      <c r="D6680" s="222" t="s">
        <v>167</v>
      </c>
      <c r="E6680" s="199" t="s">
        <v>163</v>
      </c>
      <c r="F6680" s="200" t="s">
        <v>645</v>
      </c>
      <c r="G6680" s="200" t="s">
        <v>646</v>
      </c>
      <c r="H6680" s="200"/>
      <c r="I6680" s="200">
        <v>45504</v>
      </c>
      <c r="J6680" s="143">
        <f t="shared" si="104"/>
        <v>45504</v>
      </c>
      <c r="K6680" s="202">
        <v>8</v>
      </c>
      <c r="L6680" s="284" t="s">
        <v>1846</v>
      </c>
      <c r="M6680" s="223"/>
      <c r="N6680" s="203"/>
      <c r="O6680" s="222" t="s">
        <v>326</v>
      </c>
    </row>
    <row r="6681" spans="1:15" ht="29.25" customHeight="1">
      <c r="A6681" s="221" t="s">
        <v>32</v>
      </c>
      <c r="B6681" s="221" t="s">
        <v>784</v>
      </c>
      <c r="C6681" s="222" t="s">
        <v>553</v>
      </c>
      <c r="D6681" s="222" t="s">
        <v>167</v>
      </c>
      <c r="E6681" s="199" t="s">
        <v>163</v>
      </c>
      <c r="F6681" s="200" t="s">
        <v>645</v>
      </c>
      <c r="G6681" s="200" t="s">
        <v>646</v>
      </c>
      <c r="H6681" s="200"/>
      <c r="I6681" s="200">
        <v>45505</v>
      </c>
      <c r="J6681" s="143">
        <f t="shared" si="104"/>
        <v>45505</v>
      </c>
      <c r="K6681" s="202">
        <v>11</v>
      </c>
      <c r="L6681" s="284" t="s">
        <v>1847</v>
      </c>
      <c r="M6681" s="223"/>
      <c r="N6681" s="203"/>
      <c r="O6681" s="222" t="s">
        <v>326</v>
      </c>
    </row>
    <row r="6682" spans="1:15" ht="29.25" customHeight="1">
      <c r="A6682" s="221" t="s">
        <v>32</v>
      </c>
      <c r="B6682" s="221" t="s">
        <v>784</v>
      </c>
      <c r="C6682" s="222" t="s">
        <v>553</v>
      </c>
      <c r="D6682" s="222" t="s">
        <v>167</v>
      </c>
      <c r="E6682" s="199" t="s">
        <v>171</v>
      </c>
      <c r="F6682" s="200"/>
      <c r="G6682" s="200"/>
      <c r="H6682" s="200"/>
      <c r="I6682" s="200">
        <v>45506</v>
      </c>
      <c r="J6682" s="143">
        <f t="shared" si="104"/>
        <v>45506</v>
      </c>
      <c r="K6682" s="202">
        <v>8</v>
      </c>
      <c r="L6682" s="285" t="s">
        <v>1848</v>
      </c>
      <c r="M6682" s="223"/>
      <c r="N6682" s="203"/>
      <c r="O6682" s="222" t="s">
        <v>326</v>
      </c>
    </row>
    <row r="6683" spans="1:15" ht="29.25" customHeight="1">
      <c r="A6683" s="221" t="s">
        <v>32</v>
      </c>
      <c r="B6683" s="221" t="s">
        <v>784</v>
      </c>
      <c r="C6683" s="222" t="s">
        <v>553</v>
      </c>
      <c r="D6683" s="222" t="s">
        <v>167</v>
      </c>
      <c r="E6683" s="199" t="s">
        <v>163</v>
      </c>
      <c r="F6683" s="200" t="s">
        <v>645</v>
      </c>
      <c r="G6683" s="200" t="s">
        <v>646</v>
      </c>
      <c r="H6683" s="200"/>
      <c r="I6683" s="200">
        <v>45509</v>
      </c>
      <c r="J6683" s="143">
        <f t="shared" si="104"/>
        <v>45509</v>
      </c>
      <c r="K6683" s="202">
        <v>8</v>
      </c>
      <c r="L6683" s="284" t="s">
        <v>1849</v>
      </c>
      <c r="M6683" s="223"/>
      <c r="N6683" s="203"/>
      <c r="O6683" s="222" t="s">
        <v>326</v>
      </c>
    </row>
    <row r="6684" spans="1:15" ht="29.25" customHeight="1">
      <c r="A6684" s="221" t="s">
        <v>32</v>
      </c>
      <c r="B6684" s="221" t="s">
        <v>784</v>
      </c>
      <c r="C6684" s="222" t="s">
        <v>553</v>
      </c>
      <c r="D6684" s="222" t="s">
        <v>167</v>
      </c>
      <c r="E6684" s="199" t="s">
        <v>171</v>
      </c>
      <c r="F6684" s="200"/>
      <c r="G6684" s="200"/>
      <c r="H6684" s="200"/>
      <c r="I6684" s="200">
        <v>45510</v>
      </c>
      <c r="J6684" s="143">
        <f t="shared" si="104"/>
        <v>45510</v>
      </c>
      <c r="K6684" s="202">
        <v>9</v>
      </c>
      <c r="L6684" s="285" t="s">
        <v>1850</v>
      </c>
      <c r="M6684" s="223"/>
      <c r="N6684" s="203"/>
      <c r="O6684" s="222" t="s">
        <v>326</v>
      </c>
    </row>
    <row r="6685" spans="1:15" ht="29.25" customHeight="1">
      <c r="A6685" s="221" t="s">
        <v>32</v>
      </c>
      <c r="B6685" s="221" t="s">
        <v>784</v>
      </c>
      <c r="C6685" s="222" t="s">
        <v>553</v>
      </c>
      <c r="D6685" s="222" t="s">
        <v>167</v>
      </c>
      <c r="E6685" s="199" t="s">
        <v>171</v>
      </c>
      <c r="F6685" s="200"/>
      <c r="G6685" s="200"/>
      <c r="H6685" s="200"/>
      <c r="I6685" s="200">
        <v>45511</v>
      </c>
      <c r="J6685" s="143">
        <f t="shared" si="104"/>
        <v>45511</v>
      </c>
      <c r="K6685" s="202">
        <v>9</v>
      </c>
      <c r="L6685" s="284" t="s">
        <v>1851</v>
      </c>
      <c r="M6685" s="223"/>
      <c r="N6685" s="203"/>
      <c r="O6685" s="222" t="s">
        <v>326</v>
      </c>
    </row>
    <row r="6686" spans="1:15" ht="29.25" customHeight="1">
      <c r="A6686" s="221" t="s">
        <v>32</v>
      </c>
      <c r="B6686" s="221" t="s">
        <v>784</v>
      </c>
      <c r="C6686" s="222" t="s">
        <v>553</v>
      </c>
      <c r="D6686" s="222" t="s">
        <v>167</v>
      </c>
      <c r="E6686" s="199" t="s">
        <v>163</v>
      </c>
      <c r="F6686" s="200" t="s">
        <v>192</v>
      </c>
      <c r="G6686" s="200" t="s">
        <v>193</v>
      </c>
      <c r="H6686" s="200"/>
      <c r="I6686" s="200">
        <v>45512</v>
      </c>
      <c r="J6686" s="143">
        <f t="shared" si="104"/>
        <v>45512</v>
      </c>
      <c r="K6686" s="202">
        <v>8</v>
      </c>
      <c r="L6686" s="285" t="s">
        <v>471</v>
      </c>
      <c r="M6686" s="223"/>
      <c r="N6686" s="203"/>
      <c r="O6686" s="222" t="s">
        <v>326</v>
      </c>
    </row>
    <row r="6687" spans="1:15" ht="29.25" customHeight="1">
      <c r="A6687" s="221" t="s">
        <v>32</v>
      </c>
      <c r="B6687" s="221" t="s">
        <v>784</v>
      </c>
      <c r="C6687" s="222" t="s">
        <v>553</v>
      </c>
      <c r="D6687" s="222" t="s">
        <v>167</v>
      </c>
      <c r="E6687" s="199" t="s">
        <v>163</v>
      </c>
      <c r="F6687" s="200" t="s">
        <v>645</v>
      </c>
      <c r="G6687" s="200" t="s">
        <v>646</v>
      </c>
      <c r="H6687" s="200"/>
      <c r="I6687" s="200">
        <v>45513</v>
      </c>
      <c r="J6687" s="143">
        <f t="shared" si="104"/>
        <v>45513</v>
      </c>
      <c r="K6687" s="202">
        <v>8</v>
      </c>
      <c r="L6687" s="284" t="s">
        <v>1994</v>
      </c>
      <c r="M6687" s="223"/>
      <c r="N6687" s="203"/>
      <c r="O6687" s="222" t="s">
        <v>326</v>
      </c>
    </row>
    <row r="6688" spans="1:15" ht="29.25" customHeight="1">
      <c r="A6688" s="221" t="s">
        <v>32</v>
      </c>
      <c r="B6688" s="221" t="s">
        <v>784</v>
      </c>
      <c r="C6688" s="222" t="s">
        <v>553</v>
      </c>
      <c r="D6688" s="222" t="s">
        <v>167</v>
      </c>
      <c r="E6688" s="199" t="s">
        <v>163</v>
      </c>
      <c r="F6688" s="200" t="s">
        <v>645</v>
      </c>
      <c r="G6688" s="200" t="s">
        <v>646</v>
      </c>
      <c r="H6688" s="200"/>
      <c r="I6688" s="200">
        <v>45516</v>
      </c>
      <c r="J6688" s="143">
        <f t="shared" si="104"/>
        <v>45516</v>
      </c>
      <c r="K6688" s="202">
        <v>8</v>
      </c>
      <c r="L6688" s="284" t="s">
        <v>1995</v>
      </c>
      <c r="M6688" s="223"/>
      <c r="N6688" s="203"/>
      <c r="O6688" s="222" t="s">
        <v>326</v>
      </c>
    </row>
    <row r="6689" spans="1:15" ht="29.25" customHeight="1">
      <c r="A6689" s="221" t="s">
        <v>32</v>
      </c>
      <c r="B6689" s="221" t="s">
        <v>784</v>
      </c>
      <c r="C6689" s="222" t="s">
        <v>553</v>
      </c>
      <c r="D6689" s="222" t="s">
        <v>167</v>
      </c>
      <c r="E6689" s="199" t="s">
        <v>163</v>
      </c>
      <c r="F6689" s="200" t="s">
        <v>670</v>
      </c>
      <c r="G6689" s="200" t="s">
        <v>671</v>
      </c>
      <c r="H6689" s="200"/>
      <c r="I6689" s="200">
        <v>45517</v>
      </c>
      <c r="J6689" s="143">
        <f t="shared" si="104"/>
        <v>45517</v>
      </c>
      <c r="K6689" s="202">
        <v>2</v>
      </c>
      <c r="L6689" s="285" t="s">
        <v>1996</v>
      </c>
      <c r="M6689" s="223"/>
      <c r="N6689" s="203"/>
      <c r="O6689" s="222" t="s">
        <v>326</v>
      </c>
    </row>
    <row r="6690" spans="1:15" ht="29.25" customHeight="1">
      <c r="A6690" s="221" t="s">
        <v>32</v>
      </c>
      <c r="B6690" s="221" t="s">
        <v>784</v>
      </c>
      <c r="C6690" s="222" t="s">
        <v>553</v>
      </c>
      <c r="D6690" s="222" t="s">
        <v>167</v>
      </c>
      <c r="E6690" s="199" t="s">
        <v>163</v>
      </c>
      <c r="F6690" s="200" t="s">
        <v>645</v>
      </c>
      <c r="G6690" s="200" t="s">
        <v>646</v>
      </c>
      <c r="H6690" s="200"/>
      <c r="I6690" s="200">
        <v>45517</v>
      </c>
      <c r="J6690" s="143">
        <f t="shared" si="104"/>
        <v>45517</v>
      </c>
      <c r="K6690" s="202">
        <v>6</v>
      </c>
      <c r="L6690" s="285" t="s">
        <v>1997</v>
      </c>
      <c r="M6690" s="223"/>
      <c r="N6690" s="203"/>
      <c r="O6690" s="222" t="s">
        <v>326</v>
      </c>
    </row>
    <row r="6691" spans="1:15" ht="29.25" customHeight="1">
      <c r="A6691" s="221" t="s">
        <v>32</v>
      </c>
      <c r="B6691" s="221" t="s">
        <v>784</v>
      </c>
      <c r="C6691" s="222" t="s">
        <v>553</v>
      </c>
      <c r="D6691" s="222" t="s">
        <v>167</v>
      </c>
      <c r="E6691" s="199" t="s">
        <v>163</v>
      </c>
      <c r="F6691" s="200" t="s">
        <v>645</v>
      </c>
      <c r="G6691" s="200" t="s">
        <v>646</v>
      </c>
      <c r="H6691" s="200"/>
      <c r="I6691" s="200">
        <v>45518</v>
      </c>
      <c r="J6691" s="143">
        <f t="shared" si="104"/>
        <v>45518</v>
      </c>
      <c r="K6691" s="202">
        <v>8</v>
      </c>
      <c r="L6691" s="284" t="s">
        <v>1998</v>
      </c>
      <c r="M6691" s="223"/>
      <c r="N6691" s="203"/>
      <c r="O6691" s="222" t="s">
        <v>326</v>
      </c>
    </row>
    <row r="6692" spans="1:15" ht="29.25" customHeight="1">
      <c r="A6692" s="221" t="s">
        <v>32</v>
      </c>
      <c r="B6692" s="221" t="s">
        <v>784</v>
      </c>
      <c r="C6692" s="222" t="s">
        <v>553</v>
      </c>
      <c r="D6692" s="222" t="s">
        <v>167</v>
      </c>
      <c r="E6692" s="199" t="s">
        <v>171</v>
      </c>
      <c r="F6692" s="200"/>
      <c r="G6692" s="200"/>
      <c r="H6692" s="200"/>
      <c r="I6692" s="200">
        <v>45518</v>
      </c>
      <c r="J6692" s="143">
        <f t="shared" si="104"/>
        <v>45518</v>
      </c>
      <c r="K6692" s="202">
        <v>3</v>
      </c>
      <c r="L6692" s="285" t="s">
        <v>2144</v>
      </c>
      <c r="M6692" s="223"/>
      <c r="N6692" s="203"/>
      <c r="O6692" s="222" t="s">
        <v>326</v>
      </c>
    </row>
    <row r="6693" spans="1:15" ht="29.25" customHeight="1">
      <c r="A6693" s="221" t="s">
        <v>32</v>
      </c>
      <c r="B6693" s="221" t="s">
        <v>784</v>
      </c>
      <c r="C6693" s="222" t="s">
        <v>553</v>
      </c>
      <c r="D6693" s="222" t="s">
        <v>167</v>
      </c>
      <c r="E6693" s="199" t="s">
        <v>163</v>
      </c>
      <c r="F6693" s="200" t="s">
        <v>645</v>
      </c>
      <c r="G6693" s="200" t="s">
        <v>646</v>
      </c>
      <c r="H6693" s="200"/>
      <c r="I6693" s="200">
        <v>45519</v>
      </c>
      <c r="J6693" s="143">
        <f t="shared" si="104"/>
        <v>45519</v>
      </c>
      <c r="K6693" s="202">
        <v>8</v>
      </c>
      <c r="L6693" s="284" t="s">
        <v>2145</v>
      </c>
      <c r="M6693" s="223"/>
      <c r="N6693" s="203"/>
      <c r="O6693" s="222" t="s">
        <v>326</v>
      </c>
    </row>
    <row r="6694" spans="1:15" ht="29.25" customHeight="1">
      <c r="A6694" s="221" t="s">
        <v>32</v>
      </c>
      <c r="B6694" s="221" t="s">
        <v>784</v>
      </c>
      <c r="C6694" s="222" t="s">
        <v>553</v>
      </c>
      <c r="D6694" s="222" t="s">
        <v>167</v>
      </c>
      <c r="E6694" s="199" t="s">
        <v>163</v>
      </c>
      <c r="F6694" s="200" t="s">
        <v>645</v>
      </c>
      <c r="G6694" s="200" t="s">
        <v>646</v>
      </c>
      <c r="H6694" s="200"/>
      <c r="I6694" s="200">
        <v>45520</v>
      </c>
      <c r="J6694" s="143">
        <f t="shared" si="104"/>
        <v>45520</v>
      </c>
      <c r="K6694" s="202">
        <v>8</v>
      </c>
      <c r="L6694" s="285" t="s">
        <v>2146</v>
      </c>
      <c r="M6694" s="223"/>
      <c r="N6694" s="203"/>
      <c r="O6694" s="222" t="s">
        <v>326</v>
      </c>
    </row>
    <row r="6695" spans="1:15" ht="29.25" customHeight="1">
      <c r="A6695" s="221" t="s">
        <v>32</v>
      </c>
      <c r="B6695" s="221" t="s">
        <v>784</v>
      </c>
      <c r="C6695" s="222" t="s">
        <v>553</v>
      </c>
      <c r="D6695" s="222" t="s">
        <v>167</v>
      </c>
      <c r="E6695" s="199" t="s">
        <v>163</v>
      </c>
      <c r="F6695" s="200" t="s">
        <v>645</v>
      </c>
      <c r="G6695" s="200" t="s">
        <v>646</v>
      </c>
      <c r="H6695" s="200"/>
      <c r="I6695" s="200">
        <v>45523</v>
      </c>
      <c r="J6695" s="143">
        <f t="shared" si="104"/>
        <v>45523</v>
      </c>
      <c r="K6695" s="202">
        <v>8</v>
      </c>
      <c r="L6695" s="284" t="s">
        <v>2147</v>
      </c>
      <c r="M6695" s="223"/>
      <c r="N6695" s="203"/>
      <c r="O6695" s="222" t="s">
        <v>326</v>
      </c>
    </row>
    <row r="6696" spans="1:15" ht="29.25" customHeight="1">
      <c r="A6696" s="221" t="s">
        <v>32</v>
      </c>
      <c r="B6696" s="221" t="s">
        <v>784</v>
      </c>
      <c r="C6696" s="222" t="s">
        <v>553</v>
      </c>
      <c r="D6696" s="222" t="s">
        <v>167</v>
      </c>
      <c r="E6696" s="199" t="s">
        <v>163</v>
      </c>
      <c r="F6696" s="200" t="s">
        <v>192</v>
      </c>
      <c r="G6696" s="200" t="s">
        <v>193</v>
      </c>
      <c r="H6696" s="200"/>
      <c r="I6696" s="200">
        <v>45524</v>
      </c>
      <c r="J6696" s="143">
        <f t="shared" si="104"/>
        <v>45524</v>
      </c>
      <c r="K6696" s="202">
        <v>8</v>
      </c>
      <c r="L6696" s="285" t="s">
        <v>471</v>
      </c>
      <c r="M6696" s="223"/>
      <c r="N6696" s="203"/>
      <c r="O6696" s="222" t="s">
        <v>326</v>
      </c>
    </row>
    <row r="6697" spans="1:15" ht="29.25" customHeight="1">
      <c r="A6697" s="221" t="s">
        <v>32</v>
      </c>
      <c r="B6697" s="221" t="s">
        <v>784</v>
      </c>
      <c r="C6697" s="222" t="s">
        <v>553</v>
      </c>
      <c r="D6697" s="222" t="s">
        <v>167</v>
      </c>
      <c r="E6697" s="199" t="s">
        <v>163</v>
      </c>
      <c r="F6697" s="200" t="s">
        <v>645</v>
      </c>
      <c r="G6697" s="200" t="s">
        <v>646</v>
      </c>
      <c r="H6697" s="200"/>
      <c r="I6697" s="200">
        <v>45525</v>
      </c>
      <c r="J6697" s="143">
        <f t="shared" si="104"/>
        <v>45525</v>
      </c>
      <c r="K6697" s="202">
        <v>8</v>
      </c>
      <c r="L6697" s="284" t="s">
        <v>2148</v>
      </c>
      <c r="M6697" s="223"/>
      <c r="N6697" s="203"/>
      <c r="O6697" s="222" t="s">
        <v>326</v>
      </c>
    </row>
    <row r="6698" spans="1:15" ht="29.25" customHeight="1">
      <c r="A6698" s="221" t="s">
        <v>32</v>
      </c>
      <c r="B6698" s="221" t="s">
        <v>784</v>
      </c>
      <c r="C6698" s="222" t="s">
        <v>553</v>
      </c>
      <c r="D6698" s="222" t="s">
        <v>167</v>
      </c>
      <c r="E6698" s="199" t="s">
        <v>171</v>
      </c>
      <c r="F6698" s="200"/>
      <c r="G6698" s="200"/>
      <c r="H6698" s="200"/>
      <c r="I6698" s="200">
        <v>45525</v>
      </c>
      <c r="J6698" s="143">
        <f t="shared" si="104"/>
        <v>45525</v>
      </c>
      <c r="K6698" s="202">
        <v>3</v>
      </c>
      <c r="L6698" s="285" t="s">
        <v>2149</v>
      </c>
      <c r="M6698" s="223"/>
      <c r="N6698" s="203"/>
      <c r="O6698" s="222" t="s">
        <v>326</v>
      </c>
    </row>
    <row r="6699" spans="1:15" ht="29.25" customHeight="1">
      <c r="A6699" s="221" t="s">
        <v>32</v>
      </c>
      <c r="B6699" s="221" t="s">
        <v>784</v>
      </c>
      <c r="C6699" s="222" t="s">
        <v>553</v>
      </c>
      <c r="D6699" s="222" t="s">
        <v>167</v>
      </c>
      <c r="E6699" s="199" t="s">
        <v>163</v>
      </c>
      <c r="F6699" s="200" t="s">
        <v>645</v>
      </c>
      <c r="G6699" s="200" t="s">
        <v>646</v>
      </c>
      <c r="H6699" s="200"/>
      <c r="I6699" s="200">
        <v>45526</v>
      </c>
      <c r="J6699" s="143">
        <f t="shared" si="104"/>
        <v>45526</v>
      </c>
      <c r="K6699" s="202">
        <v>8</v>
      </c>
      <c r="L6699" s="284" t="s">
        <v>2364</v>
      </c>
      <c r="M6699" s="223"/>
      <c r="N6699" s="203"/>
      <c r="O6699" s="222" t="s">
        <v>326</v>
      </c>
    </row>
    <row r="6700" spans="1:15" ht="29.25" customHeight="1">
      <c r="A6700" s="221" t="s">
        <v>32</v>
      </c>
      <c r="B6700" s="221" t="s">
        <v>784</v>
      </c>
      <c r="C6700" s="222" t="s">
        <v>553</v>
      </c>
      <c r="D6700" s="222" t="s">
        <v>167</v>
      </c>
      <c r="E6700" s="199" t="s">
        <v>163</v>
      </c>
      <c r="F6700" s="200" t="s">
        <v>645</v>
      </c>
      <c r="G6700" s="200" t="s">
        <v>646</v>
      </c>
      <c r="H6700" s="200"/>
      <c r="I6700" s="200">
        <v>45527</v>
      </c>
      <c r="J6700" s="143">
        <f t="shared" si="104"/>
        <v>45527</v>
      </c>
      <c r="K6700" s="202">
        <v>8</v>
      </c>
      <c r="L6700" s="284" t="s">
        <v>2365</v>
      </c>
      <c r="M6700" s="223"/>
      <c r="N6700" s="203"/>
      <c r="O6700" s="222" t="s">
        <v>326</v>
      </c>
    </row>
    <row r="6701" spans="1:15" ht="29.25" customHeight="1">
      <c r="A6701" s="221" t="s">
        <v>32</v>
      </c>
      <c r="B6701" s="221" t="s">
        <v>784</v>
      </c>
      <c r="C6701" s="222" t="s">
        <v>553</v>
      </c>
      <c r="D6701" s="222" t="s">
        <v>167</v>
      </c>
      <c r="E6701" s="199" t="s">
        <v>163</v>
      </c>
      <c r="F6701" s="200" t="s">
        <v>594</v>
      </c>
      <c r="G6701" s="200" t="s">
        <v>595</v>
      </c>
      <c r="H6701" s="200"/>
      <c r="I6701" s="200">
        <v>45530</v>
      </c>
      <c r="J6701" s="143">
        <f t="shared" si="104"/>
        <v>45530</v>
      </c>
      <c r="K6701" s="202">
        <v>8</v>
      </c>
      <c r="L6701" s="284" t="s">
        <v>2366</v>
      </c>
      <c r="M6701" s="223"/>
      <c r="N6701" s="203"/>
      <c r="O6701" s="222" t="s">
        <v>326</v>
      </c>
    </row>
    <row r="6702" spans="1:15" ht="29.25" customHeight="1">
      <c r="A6702" s="221" t="s">
        <v>32</v>
      </c>
      <c r="B6702" s="221" t="s">
        <v>784</v>
      </c>
      <c r="C6702" s="222" t="s">
        <v>553</v>
      </c>
      <c r="D6702" s="222" t="s">
        <v>167</v>
      </c>
      <c r="E6702" s="199" t="s">
        <v>163</v>
      </c>
      <c r="F6702" s="200" t="s">
        <v>645</v>
      </c>
      <c r="G6702" s="200" t="s">
        <v>646</v>
      </c>
      <c r="H6702" s="200"/>
      <c r="I6702" s="200">
        <v>45531</v>
      </c>
      <c r="J6702" s="143">
        <f t="shared" si="104"/>
        <v>45531</v>
      </c>
      <c r="K6702" s="202">
        <v>8</v>
      </c>
      <c r="L6702" s="284" t="s">
        <v>2367</v>
      </c>
      <c r="M6702" s="223"/>
      <c r="N6702" s="203"/>
      <c r="O6702" s="222" t="s">
        <v>326</v>
      </c>
    </row>
    <row r="6703" spans="1:15" ht="29.25" customHeight="1">
      <c r="A6703" s="221" t="s">
        <v>32</v>
      </c>
      <c r="B6703" s="221" t="s">
        <v>784</v>
      </c>
      <c r="C6703" s="222" t="s">
        <v>553</v>
      </c>
      <c r="D6703" s="222" t="s">
        <v>167</v>
      </c>
      <c r="E6703" s="199" t="s">
        <v>163</v>
      </c>
      <c r="F6703" s="200" t="s">
        <v>645</v>
      </c>
      <c r="G6703" s="200" t="s">
        <v>646</v>
      </c>
      <c r="H6703" s="200"/>
      <c r="I6703" s="200">
        <v>45532</v>
      </c>
      <c r="J6703" s="143">
        <f t="shared" si="104"/>
        <v>45532</v>
      </c>
      <c r="K6703" s="202">
        <v>8</v>
      </c>
      <c r="L6703" s="284" t="s">
        <v>2368</v>
      </c>
      <c r="M6703" s="223"/>
      <c r="N6703" s="203"/>
      <c r="O6703" s="222" t="s">
        <v>326</v>
      </c>
    </row>
    <row r="6704" spans="1:15" ht="29.25" customHeight="1">
      <c r="A6704" s="221" t="s">
        <v>32</v>
      </c>
      <c r="B6704" s="221" t="s">
        <v>784</v>
      </c>
      <c r="C6704" s="222" t="s">
        <v>553</v>
      </c>
      <c r="D6704" s="222" t="s">
        <v>167</v>
      </c>
      <c r="E6704" s="199" t="s">
        <v>163</v>
      </c>
      <c r="F6704" s="200" t="s">
        <v>645</v>
      </c>
      <c r="G6704" s="200" t="s">
        <v>646</v>
      </c>
      <c r="H6704" s="200"/>
      <c r="I6704" s="200">
        <v>45533</v>
      </c>
      <c r="J6704" s="143">
        <f t="shared" si="104"/>
        <v>45533</v>
      </c>
      <c r="K6704" s="202">
        <v>8</v>
      </c>
      <c r="L6704" s="284" t="s">
        <v>2549</v>
      </c>
      <c r="M6704" s="223"/>
      <c r="N6704" s="203"/>
      <c r="O6704" s="222" t="s">
        <v>326</v>
      </c>
    </row>
    <row r="6705" spans="1:15" ht="29.25" customHeight="1">
      <c r="A6705" s="221" t="s">
        <v>32</v>
      </c>
      <c r="B6705" s="221" t="s">
        <v>784</v>
      </c>
      <c r="C6705" s="222" t="s">
        <v>553</v>
      </c>
      <c r="D6705" s="222" t="s">
        <v>167</v>
      </c>
      <c r="E6705" s="199" t="s">
        <v>163</v>
      </c>
      <c r="F6705" s="200" t="s">
        <v>645</v>
      </c>
      <c r="G6705" s="200" t="s">
        <v>646</v>
      </c>
      <c r="H6705" s="200"/>
      <c r="I6705" s="200">
        <v>45534</v>
      </c>
      <c r="J6705" s="143">
        <f t="shared" si="104"/>
        <v>45534</v>
      </c>
      <c r="K6705" s="202">
        <v>8</v>
      </c>
      <c r="L6705" s="285" t="s">
        <v>2550</v>
      </c>
      <c r="M6705" s="223"/>
      <c r="N6705" s="203"/>
      <c r="O6705" s="222" t="s">
        <v>326</v>
      </c>
    </row>
    <row r="6706" spans="1:15" ht="29.25" customHeight="1">
      <c r="A6706" s="221" t="s">
        <v>32</v>
      </c>
      <c r="B6706" s="221" t="s">
        <v>784</v>
      </c>
      <c r="C6706" s="222" t="s">
        <v>553</v>
      </c>
      <c r="D6706" s="222" t="s">
        <v>167</v>
      </c>
      <c r="E6706" s="199" t="s">
        <v>163</v>
      </c>
      <c r="F6706" s="200" t="s">
        <v>645</v>
      </c>
      <c r="G6706" s="200" t="s">
        <v>646</v>
      </c>
      <c r="H6706" s="200"/>
      <c r="I6706" s="200">
        <v>45537</v>
      </c>
      <c r="J6706" s="143">
        <f t="shared" si="104"/>
        <v>45537</v>
      </c>
      <c r="K6706" s="202">
        <v>8</v>
      </c>
      <c r="L6706" s="284" t="s">
        <v>2551</v>
      </c>
      <c r="M6706" s="223"/>
      <c r="N6706" s="203"/>
      <c r="O6706" s="222" t="s">
        <v>326</v>
      </c>
    </row>
    <row r="6707" spans="1:15" ht="29.25" customHeight="1">
      <c r="A6707" s="221" t="s">
        <v>32</v>
      </c>
      <c r="B6707" s="221" t="s">
        <v>784</v>
      </c>
      <c r="C6707" s="222" t="s">
        <v>553</v>
      </c>
      <c r="D6707" s="222" t="s">
        <v>167</v>
      </c>
      <c r="E6707" s="199" t="s">
        <v>171</v>
      </c>
      <c r="F6707" s="200"/>
      <c r="G6707" s="200"/>
      <c r="H6707" s="200"/>
      <c r="I6707" s="200">
        <v>45538</v>
      </c>
      <c r="J6707" s="143">
        <f t="shared" si="104"/>
        <v>45538</v>
      </c>
      <c r="K6707" s="202">
        <v>8</v>
      </c>
      <c r="L6707" s="284" t="s">
        <v>2552</v>
      </c>
      <c r="M6707" s="223"/>
      <c r="N6707" s="203"/>
      <c r="O6707" s="222" t="s">
        <v>326</v>
      </c>
    </row>
    <row r="6708" spans="1:15" ht="29.25" customHeight="1">
      <c r="A6708" s="221" t="s">
        <v>32</v>
      </c>
      <c r="B6708" s="221" t="s">
        <v>784</v>
      </c>
      <c r="C6708" s="222" t="s">
        <v>553</v>
      </c>
      <c r="D6708" s="222" t="s">
        <v>167</v>
      </c>
      <c r="E6708" s="199" t="s">
        <v>163</v>
      </c>
      <c r="F6708" s="200" t="s">
        <v>645</v>
      </c>
      <c r="G6708" s="200" t="s">
        <v>646</v>
      </c>
      <c r="H6708" s="200"/>
      <c r="I6708" s="200">
        <v>45539</v>
      </c>
      <c r="J6708" s="143">
        <f t="shared" si="104"/>
        <v>45539</v>
      </c>
      <c r="K6708" s="202">
        <v>8</v>
      </c>
      <c r="L6708" s="284" t="s">
        <v>2553</v>
      </c>
      <c r="M6708" s="223"/>
      <c r="N6708" s="203"/>
      <c r="O6708" s="222" t="s">
        <v>326</v>
      </c>
    </row>
    <row r="6709" spans="1:15" ht="29.25" customHeight="1">
      <c r="A6709" s="221" t="s">
        <v>32</v>
      </c>
      <c r="B6709" s="221" t="s">
        <v>784</v>
      </c>
      <c r="C6709" s="222" t="s">
        <v>553</v>
      </c>
      <c r="D6709" s="222" t="s">
        <v>167</v>
      </c>
      <c r="E6709" s="199" t="s">
        <v>163</v>
      </c>
      <c r="F6709" s="200" t="s">
        <v>645</v>
      </c>
      <c r="G6709" s="200" t="s">
        <v>646</v>
      </c>
      <c r="H6709" s="200"/>
      <c r="I6709" s="200">
        <v>45540</v>
      </c>
      <c r="J6709" s="143">
        <f t="shared" si="104"/>
        <v>45540</v>
      </c>
      <c r="K6709" s="202">
        <v>8</v>
      </c>
      <c r="L6709" s="285" t="s">
        <v>2666</v>
      </c>
      <c r="M6709" s="223"/>
      <c r="N6709" s="203"/>
      <c r="O6709" s="222" t="s">
        <v>326</v>
      </c>
    </row>
    <row r="6710" spans="1:15" ht="29.25" customHeight="1">
      <c r="A6710" s="221" t="s">
        <v>32</v>
      </c>
      <c r="B6710" s="221" t="s">
        <v>784</v>
      </c>
      <c r="C6710" s="222" t="s">
        <v>553</v>
      </c>
      <c r="D6710" s="222" t="s">
        <v>167</v>
      </c>
      <c r="E6710" s="199" t="s">
        <v>163</v>
      </c>
      <c r="F6710" s="200" t="s">
        <v>645</v>
      </c>
      <c r="G6710" s="200" t="s">
        <v>646</v>
      </c>
      <c r="H6710" s="200"/>
      <c r="I6710" s="200">
        <v>45541</v>
      </c>
      <c r="J6710" s="143">
        <f t="shared" si="104"/>
        <v>45541</v>
      </c>
      <c r="K6710" s="202">
        <v>8</v>
      </c>
      <c r="L6710" s="284" t="s">
        <v>2667</v>
      </c>
      <c r="M6710" s="223"/>
      <c r="N6710" s="203"/>
      <c r="O6710" s="222" t="s">
        <v>326</v>
      </c>
    </row>
    <row r="6711" spans="1:15" ht="29.25" customHeight="1">
      <c r="A6711" s="221" t="s">
        <v>32</v>
      </c>
      <c r="B6711" s="221" t="s">
        <v>784</v>
      </c>
      <c r="C6711" s="222" t="s">
        <v>553</v>
      </c>
      <c r="D6711" s="222" t="s">
        <v>167</v>
      </c>
      <c r="E6711" s="199" t="s">
        <v>163</v>
      </c>
      <c r="F6711" s="200" t="s">
        <v>645</v>
      </c>
      <c r="G6711" s="200" t="s">
        <v>646</v>
      </c>
      <c r="H6711" s="200"/>
      <c r="I6711" s="200">
        <v>45544</v>
      </c>
      <c r="J6711" s="143">
        <f t="shared" si="104"/>
        <v>45544</v>
      </c>
      <c r="K6711" s="202">
        <v>8</v>
      </c>
      <c r="L6711" s="284" t="s">
        <v>2668</v>
      </c>
      <c r="M6711" s="223"/>
      <c r="N6711" s="203"/>
      <c r="O6711" s="222" t="s">
        <v>326</v>
      </c>
    </row>
    <row r="6712" spans="1:15" ht="29.25" customHeight="1">
      <c r="A6712" s="221" t="s">
        <v>32</v>
      </c>
      <c r="B6712" s="221" t="s">
        <v>784</v>
      </c>
      <c r="C6712" s="222" t="s">
        <v>553</v>
      </c>
      <c r="D6712" s="222" t="s">
        <v>167</v>
      </c>
      <c r="E6712" s="199" t="s">
        <v>163</v>
      </c>
      <c r="F6712" s="200" t="s">
        <v>645</v>
      </c>
      <c r="G6712" s="200" t="s">
        <v>646</v>
      </c>
      <c r="H6712" s="200"/>
      <c r="I6712" s="200">
        <v>45545</v>
      </c>
      <c r="J6712" s="143">
        <f t="shared" si="104"/>
        <v>45545</v>
      </c>
      <c r="K6712" s="202">
        <v>8</v>
      </c>
      <c r="L6712" s="284" t="s">
        <v>2669</v>
      </c>
      <c r="M6712" s="223"/>
      <c r="N6712" s="203"/>
      <c r="O6712" s="222" t="s">
        <v>326</v>
      </c>
    </row>
    <row r="6713" spans="1:15" ht="29.25" customHeight="1">
      <c r="A6713" s="221" t="s">
        <v>32</v>
      </c>
      <c r="B6713" s="221" t="s">
        <v>784</v>
      </c>
      <c r="C6713" s="222" t="s">
        <v>553</v>
      </c>
      <c r="D6713" s="222" t="s">
        <v>167</v>
      </c>
      <c r="E6713" s="199" t="s">
        <v>163</v>
      </c>
      <c r="F6713" s="200" t="s">
        <v>192</v>
      </c>
      <c r="G6713" s="200" t="s">
        <v>193</v>
      </c>
      <c r="H6713" s="200"/>
      <c r="I6713" s="200">
        <v>45546</v>
      </c>
      <c r="J6713" s="143">
        <f t="shared" si="104"/>
        <v>45546</v>
      </c>
      <c r="K6713" s="202">
        <v>8</v>
      </c>
      <c r="L6713" s="285" t="s">
        <v>471</v>
      </c>
      <c r="M6713" s="223"/>
      <c r="N6713" s="203"/>
      <c r="O6713" s="222" t="s">
        <v>326</v>
      </c>
    </row>
    <row r="6714" spans="1:15" ht="29.25" customHeight="1">
      <c r="A6714" s="221" t="s">
        <v>32</v>
      </c>
      <c r="B6714" s="221" t="s">
        <v>784</v>
      </c>
      <c r="C6714" s="222" t="s">
        <v>553</v>
      </c>
      <c r="D6714" s="222" t="s">
        <v>167</v>
      </c>
      <c r="E6714" s="199" t="s">
        <v>163</v>
      </c>
      <c r="F6714" s="200" t="s">
        <v>645</v>
      </c>
      <c r="G6714" s="200" t="s">
        <v>646</v>
      </c>
      <c r="H6714" s="200"/>
      <c r="I6714" s="200">
        <v>45547</v>
      </c>
      <c r="J6714" s="143">
        <f t="shared" si="104"/>
        <v>45547</v>
      </c>
      <c r="K6714" s="202">
        <v>8</v>
      </c>
      <c r="L6714" s="284" t="s">
        <v>2821</v>
      </c>
      <c r="M6714" s="223"/>
      <c r="N6714" s="203"/>
      <c r="O6714" s="222" t="s">
        <v>326</v>
      </c>
    </row>
    <row r="6715" spans="1:15" ht="29.25" customHeight="1">
      <c r="A6715" s="221" t="s">
        <v>32</v>
      </c>
      <c r="B6715" s="221" t="s">
        <v>784</v>
      </c>
      <c r="C6715" s="222" t="s">
        <v>553</v>
      </c>
      <c r="D6715" s="222" t="s">
        <v>167</v>
      </c>
      <c r="E6715" s="199" t="s">
        <v>171</v>
      </c>
      <c r="F6715" s="200"/>
      <c r="G6715" s="200"/>
      <c r="H6715" s="200"/>
      <c r="I6715" s="200">
        <v>45548</v>
      </c>
      <c r="J6715" s="143">
        <f t="shared" si="104"/>
        <v>45548</v>
      </c>
      <c r="K6715" s="202">
        <v>9</v>
      </c>
      <c r="L6715" s="285" t="s">
        <v>2822</v>
      </c>
      <c r="M6715" s="223"/>
      <c r="N6715" s="203"/>
      <c r="O6715" s="222" t="s">
        <v>326</v>
      </c>
    </row>
    <row r="6716" spans="1:15" ht="29.25" customHeight="1">
      <c r="A6716" s="221" t="s">
        <v>32</v>
      </c>
      <c r="B6716" s="221" t="s">
        <v>784</v>
      </c>
      <c r="C6716" s="222" t="s">
        <v>553</v>
      </c>
      <c r="D6716" s="222" t="s">
        <v>167</v>
      </c>
      <c r="E6716" s="199" t="s">
        <v>165</v>
      </c>
      <c r="F6716" s="200"/>
      <c r="G6716" s="200"/>
      <c r="H6716" s="200"/>
      <c r="I6716" s="200">
        <v>45551</v>
      </c>
      <c r="J6716" s="143">
        <f t="shared" si="104"/>
        <v>45551</v>
      </c>
      <c r="K6716" s="202">
        <v>8</v>
      </c>
      <c r="L6716" s="284" t="s">
        <v>945</v>
      </c>
      <c r="M6716" s="223"/>
      <c r="N6716" s="203"/>
      <c r="O6716" s="222" t="s">
        <v>326</v>
      </c>
    </row>
    <row r="6717" spans="1:15" ht="29.25" customHeight="1">
      <c r="A6717" s="221" t="s">
        <v>32</v>
      </c>
      <c r="B6717" s="221" t="s">
        <v>784</v>
      </c>
      <c r="C6717" s="222" t="s">
        <v>553</v>
      </c>
      <c r="D6717" s="222" t="s">
        <v>167</v>
      </c>
      <c r="E6717" s="199" t="s">
        <v>169</v>
      </c>
      <c r="F6717" s="200"/>
      <c r="G6717" s="200"/>
      <c r="H6717" s="200"/>
      <c r="I6717" s="200">
        <v>45553</v>
      </c>
      <c r="J6717" s="143">
        <f t="shared" si="104"/>
        <v>45553</v>
      </c>
      <c r="K6717" s="202">
        <v>8</v>
      </c>
      <c r="L6717" s="284" t="s">
        <v>2823</v>
      </c>
      <c r="M6717" s="223"/>
      <c r="N6717" s="203"/>
      <c r="O6717" s="222" t="s">
        <v>326</v>
      </c>
    </row>
    <row r="6718" spans="1:15" ht="29.25" customHeight="1">
      <c r="A6718" s="221" t="s">
        <v>32</v>
      </c>
      <c r="B6718" s="221" t="s">
        <v>784</v>
      </c>
      <c r="C6718" s="222" t="s">
        <v>553</v>
      </c>
      <c r="D6718" s="222" t="s">
        <v>167</v>
      </c>
      <c r="E6718" s="199" t="s">
        <v>163</v>
      </c>
      <c r="F6718" s="200" t="s">
        <v>594</v>
      </c>
      <c r="G6718" s="200" t="s">
        <v>595</v>
      </c>
      <c r="H6718" s="200"/>
      <c r="I6718" s="200">
        <v>45554</v>
      </c>
      <c r="J6718" s="143">
        <f t="shared" si="104"/>
        <v>45554</v>
      </c>
      <c r="K6718" s="202">
        <v>8</v>
      </c>
      <c r="L6718" s="284" t="s">
        <v>2975</v>
      </c>
      <c r="M6718" s="223"/>
      <c r="N6718" s="203"/>
      <c r="O6718" s="222" t="s">
        <v>326</v>
      </c>
    </row>
    <row r="6719" spans="1:15" ht="29.25" customHeight="1">
      <c r="A6719" s="221" t="s">
        <v>32</v>
      </c>
      <c r="B6719" s="221" t="s">
        <v>784</v>
      </c>
      <c r="C6719" s="222" t="s">
        <v>553</v>
      </c>
      <c r="D6719" s="222" t="s">
        <v>167</v>
      </c>
      <c r="E6719" s="199" t="s">
        <v>163</v>
      </c>
      <c r="F6719" s="200" t="s">
        <v>594</v>
      </c>
      <c r="G6719" s="200" t="s">
        <v>595</v>
      </c>
      <c r="H6719" s="200"/>
      <c r="I6719" s="200">
        <v>45555</v>
      </c>
      <c r="J6719" s="143">
        <f t="shared" si="104"/>
        <v>45555</v>
      </c>
      <c r="K6719" s="202">
        <v>8</v>
      </c>
      <c r="L6719" s="284" t="s">
        <v>2976</v>
      </c>
      <c r="M6719" s="223"/>
      <c r="N6719" s="203"/>
      <c r="O6719" s="222" t="s">
        <v>326</v>
      </c>
    </row>
    <row r="6720" spans="1:15" ht="29.25" customHeight="1">
      <c r="A6720" s="221" t="s">
        <v>32</v>
      </c>
      <c r="B6720" s="221" t="s">
        <v>784</v>
      </c>
      <c r="C6720" s="222" t="s">
        <v>553</v>
      </c>
      <c r="D6720" s="222" t="s">
        <v>167</v>
      </c>
      <c r="E6720" s="199" t="s">
        <v>163</v>
      </c>
      <c r="F6720" s="200" t="s">
        <v>645</v>
      </c>
      <c r="G6720" s="200" t="s">
        <v>646</v>
      </c>
      <c r="H6720" s="200"/>
      <c r="I6720" s="200">
        <v>45558</v>
      </c>
      <c r="J6720" s="143">
        <f t="shared" si="104"/>
        <v>45558</v>
      </c>
      <c r="K6720" s="202">
        <v>8</v>
      </c>
      <c r="L6720" s="284" t="s">
        <v>2977</v>
      </c>
      <c r="M6720" s="223"/>
      <c r="N6720" s="203"/>
      <c r="O6720" s="222" t="s">
        <v>326</v>
      </c>
    </row>
    <row r="6721" spans="1:15" ht="29.25" customHeight="1">
      <c r="A6721" s="221" t="s">
        <v>32</v>
      </c>
      <c r="B6721" s="221" t="s">
        <v>784</v>
      </c>
      <c r="C6721" s="222" t="s">
        <v>553</v>
      </c>
      <c r="D6721" s="222" t="s">
        <v>167</v>
      </c>
      <c r="E6721" s="199" t="s">
        <v>163</v>
      </c>
      <c r="F6721" s="200" t="s">
        <v>1742</v>
      </c>
      <c r="G6721" s="200" t="s">
        <v>1743</v>
      </c>
      <c r="H6721" s="200"/>
      <c r="I6721" s="200">
        <v>45559</v>
      </c>
      <c r="J6721" s="143">
        <f t="shared" si="104"/>
        <v>45559</v>
      </c>
      <c r="K6721" s="202">
        <v>8</v>
      </c>
      <c r="L6721" s="284" t="s">
        <v>2978</v>
      </c>
      <c r="M6721" s="223"/>
      <c r="N6721" s="203"/>
      <c r="O6721" s="222" t="s">
        <v>326</v>
      </c>
    </row>
    <row r="6722" spans="1:15" ht="29.25" customHeight="1">
      <c r="A6722" s="221" t="s">
        <v>32</v>
      </c>
      <c r="B6722" s="221" t="s">
        <v>784</v>
      </c>
      <c r="C6722" s="222" t="s">
        <v>553</v>
      </c>
      <c r="D6722" s="222" t="s">
        <v>167</v>
      </c>
      <c r="E6722" s="199" t="s">
        <v>163</v>
      </c>
      <c r="F6722" s="200" t="s">
        <v>570</v>
      </c>
      <c r="G6722" s="200" t="s">
        <v>578</v>
      </c>
      <c r="H6722" s="200"/>
      <c r="I6722" s="200">
        <v>45560</v>
      </c>
      <c r="J6722" s="143">
        <f t="shared" si="104"/>
        <v>45560</v>
      </c>
      <c r="K6722" s="202">
        <v>8</v>
      </c>
      <c r="L6722" s="285" t="s">
        <v>2979</v>
      </c>
      <c r="M6722" s="223"/>
      <c r="N6722" s="203"/>
      <c r="O6722" s="222" t="s">
        <v>326</v>
      </c>
    </row>
    <row r="6723" spans="1:15" ht="29.25" customHeight="1">
      <c r="A6723" s="221" t="s">
        <v>32</v>
      </c>
      <c r="B6723" s="221" t="s">
        <v>784</v>
      </c>
      <c r="C6723" s="222" t="s">
        <v>553</v>
      </c>
      <c r="D6723" s="222" t="s">
        <v>167</v>
      </c>
      <c r="E6723" s="199" t="s">
        <v>163</v>
      </c>
      <c r="F6723" s="200" t="s">
        <v>2869</v>
      </c>
      <c r="G6723" s="200" t="s">
        <v>2870</v>
      </c>
      <c r="H6723" s="200"/>
      <c r="I6723" s="200">
        <v>45561</v>
      </c>
      <c r="J6723" s="143">
        <f t="shared" ref="J6723:J6786" si="105">I6723</f>
        <v>45561</v>
      </c>
      <c r="K6723" s="202">
        <v>8</v>
      </c>
      <c r="L6723" s="285" t="s">
        <v>2980</v>
      </c>
      <c r="M6723" s="223"/>
      <c r="N6723" s="203"/>
      <c r="O6723" s="222" t="s">
        <v>326</v>
      </c>
    </row>
    <row r="6724" spans="1:15" ht="29.25" customHeight="1">
      <c r="A6724" s="221" t="s">
        <v>32</v>
      </c>
      <c r="B6724" s="221" t="s">
        <v>784</v>
      </c>
      <c r="C6724" s="222" t="s">
        <v>553</v>
      </c>
      <c r="D6724" s="222" t="s">
        <v>167</v>
      </c>
      <c r="E6724" s="199" t="s">
        <v>163</v>
      </c>
      <c r="F6724" s="200" t="s">
        <v>192</v>
      </c>
      <c r="G6724" s="200" t="s">
        <v>193</v>
      </c>
      <c r="H6724" s="200"/>
      <c r="I6724" s="200">
        <v>45562</v>
      </c>
      <c r="J6724" s="143">
        <f t="shared" si="105"/>
        <v>45562</v>
      </c>
      <c r="K6724" s="202">
        <v>8</v>
      </c>
      <c r="L6724" s="284" t="s">
        <v>2981</v>
      </c>
      <c r="M6724" s="223"/>
      <c r="N6724" s="203"/>
      <c r="O6724" s="222" t="s">
        <v>326</v>
      </c>
    </row>
    <row r="6725" spans="1:15" ht="29.25" customHeight="1">
      <c r="A6725" s="221" t="s">
        <v>32</v>
      </c>
      <c r="B6725" s="221" t="s">
        <v>784</v>
      </c>
      <c r="C6725" s="222" t="s">
        <v>553</v>
      </c>
      <c r="D6725" s="222" t="s">
        <v>167</v>
      </c>
      <c r="E6725" s="199" t="s">
        <v>163</v>
      </c>
      <c r="F6725" s="200" t="s">
        <v>2241</v>
      </c>
      <c r="G6725" s="200" t="s">
        <v>2242</v>
      </c>
      <c r="H6725" s="200"/>
      <c r="I6725" s="200">
        <v>45565</v>
      </c>
      <c r="J6725" s="143">
        <f t="shared" si="105"/>
        <v>45565</v>
      </c>
      <c r="K6725" s="202">
        <v>8</v>
      </c>
      <c r="L6725" s="284" t="s">
        <v>2982</v>
      </c>
      <c r="M6725" s="223"/>
      <c r="N6725" s="203"/>
      <c r="O6725" s="222" t="s">
        <v>326</v>
      </c>
    </row>
    <row r="6726" spans="1:15" ht="29.25" customHeight="1">
      <c r="A6726" s="221" t="s">
        <v>32</v>
      </c>
      <c r="B6726" s="221" t="s">
        <v>784</v>
      </c>
      <c r="C6726" s="222" t="s">
        <v>553</v>
      </c>
      <c r="D6726" s="222" t="s">
        <v>167</v>
      </c>
      <c r="E6726" s="199" t="s">
        <v>163</v>
      </c>
      <c r="F6726" s="200" t="s">
        <v>2869</v>
      </c>
      <c r="G6726" s="200" t="s">
        <v>2870</v>
      </c>
      <c r="H6726" s="200"/>
      <c r="I6726" s="200">
        <v>45566</v>
      </c>
      <c r="J6726" s="143">
        <f t="shared" si="105"/>
        <v>45566</v>
      </c>
      <c r="K6726" s="202">
        <v>8</v>
      </c>
      <c r="L6726" s="284" t="s">
        <v>2983</v>
      </c>
      <c r="M6726" s="223"/>
      <c r="N6726" s="203"/>
      <c r="O6726" s="222" t="s">
        <v>326</v>
      </c>
    </row>
    <row r="6727" spans="1:15" ht="29.25" customHeight="1">
      <c r="A6727" s="221" t="s">
        <v>32</v>
      </c>
      <c r="B6727" s="221" t="s">
        <v>784</v>
      </c>
      <c r="C6727" s="222" t="s">
        <v>553</v>
      </c>
      <c r="D6727" s="222" t="s">
        <v>167</v>
      </c>
      <c r="E6727" s="199" t="s">
        <v>165</v>
      </c>
      <c r="F6727" s="200"/>
      <c r="G6727" s="200"/>
      <c r="H6727" s="200"/>
      <c r="I6727" s="200">
        <v>45567</v>
      </c>
      <c r="J6727" s="143">
        <f t="shared" si="105"/>
        <v>45567</v>
      </c>
      <c r="K6727" s="202">
        <v>8</v>
      </c>
      <c r="L6727" s="285" t="s">
        <v>593</v>
      </c>
      <c r="M6727" s="223"/>
      <c r="N6727" s="203"/>
      <c r="O6727" s="222" t="s">
        <v>326</v>
      </c>
    </row>
    <row r="6728" spans="1:15" ht="29.25" customHeight="1">
      <c r="A6728" s="221" t="s">
        <v>32</v>
      </c>
      <c r="B6728" s="221" t="s">
        <v>784</v>
      </c>
      <c r="C6728" s="222" t="s">
        <v>553</v>
      </c>
      <c r="D6728" s="222" t="s">
        <v>167</v>
      </c>
      <c r="E6728" s="199" t="s">
        <v>165</v>
      </c>
      <c r="F6728" s="200"/>
      <c r="G6728" s="200"/>
      <c r="H6728" s="200"/>
      <c r="I6728" s="200">
        <v>45568</v>
      </c>
      <c r="J6728" s="143">
        <f t="shared" si="105"/>
        <v>45568</v>
      </c>
      <c r="K6728" s="202">
        <v>8</v>
      </c>
      <c r="L6728" s="285" t="s">
        <v>593</v>
      </c>
      <c r="M6728" s="223"/>
      <c r="N6728" s="203"/>
      <c r="O6728" s="222" t="s">
        <v>326</v>
      </c>
    </row>
    <row r="6729" spans="1:15" ht="29.25" customHeight="1">
      <c r="A6729" s="221" t="s">
        <v>32</v>
      </c>
      <c r="B6729" s="221" t="s">
        <v>784</v>
      </c>
      <c r="C6729" s="222" t="s">
        <v>553</v>
      </c>
      <c r="D6729" s="222" t="s">
        <v>167</v>
      </c>
      <c r="E6729" s="199" t="s">
        <v>163</v>
      </c>
      <c r="F6729" s="200" t="s">
        <v>1742</v>
      </c>
      <c r="G6729" s="200" t="s">
        <v>1743</v>
      </c>
      <c r="H6729" s="200"/>
      <c r="I6729" s="200">
        <v>45569</v>
      </c>
      <c r="J6729" s="143">
        <f t="shared" si="105"/>
        <v>45569</v>
      </c>
      <c r="K6729" s="202">
        <v>8</v>
      </c>
      <c r="L6729" s="284" t="s">
        <v>3213</v>
      </c>
      <c r="M6729" s="223"/>
      <c r="N6729" s="203"/>
      <c r="O6729" s="222" t="s">
        <v>326</v>
      </c>
    </row>
    <row r="6730" spans="1:15" ht="29.25" customHeight="1">
      <c r="A6730" s="221" t="s">
        <v>32</v>
      </c>
      <c r="B6730" s="221" t="s">
        <v>784</v>
      </c>
      <c r="C6730" s="222" t="s">
        <v>553</v>
      </c>
      <c r="D6730" s="222" t="s">
        <v>167</v>
      </c>
      <c r="E6730" s="199" t="s">
        <v>163</v>
      </c>
      <c r="F6730" s="200" t="s">
        <v>2869</v>
      </c>
      <c r="G6730" s="200" t="s">
        <v>2870</v>
      </c>
      <c r="H6730" s="200"/>
      <c r="I6730" s="200">
        <v>45572</v>
      </c>
      <c r="J6730" s="143">
        <f t="shared" si="105"/>
        <v>45572</v>
      </c>
      <c r="K6730" s="202">
        <v>8</v>
      </c>
      <c r="L6730" s="284" t="s">
        <v>3214</v>
      </c>
      <c r="M6730" s="223"/>
      <c r="N6730" s="203"/>
      <c r="O6730" s="222" t="s">
        <v>326</v>
      </c>
    </row>
    <row r="6731" spans="1:15" ht="29.25" customHeight="1">
      <c r="A6731" s="221" t="s">
        <v>32</v>
      </c>
      <c r="B6731" s="221" t="s">
        <v>784</v>
      </c>
      <c r="C6731" s="222" t="s">
        <v>553</v>
      </c>
      <c r="D6731" s="222" t="s">
        <v>167</v>
      </c>
      <c r="E6731" s="199" t="s">
        <v>163</v>
      </c>
      <c r="F6731" s="200" t="s">
        <v>1742</v>
      </c>
      <c r="G6731" s="200" t="s">
        <v>1743</v>
      </c>
      <c r="H6731" s="200"/>
      <c r="I6731" s="200">
        <v>45573</v>
      </c>
      <c r="J6731" s="143">
        <f t="shared" si="105"/>
        <v>45573</v>
      </c>
      <c r="K6731" s="202">
        <v>8</v>
      </c>
      <c r="L6731" s="284" t="s">
        <v>3215</v>
      </c>
      <c r="M6731" s="223"/>
      <c r="N6731" s="203"/>
      <c r="O6731" s="222" t="s">
        <v>326</v>
      </c>
    </row>
    <row r="6732" spans="1:15" ht="29.25" customHeight="1">
      <c r="A6732" s="221" t="s">
        <v>32</v>
      </c>
      <c r="B6732" s="221" t="s">
        <v>784</v>
      </c>
      <c r="C6732" s="222" t="s">
        <v>553</v>
      </c>
      <c r="D6732" s="222" t="s">
        <v>167</v>
      </c>
      <c r="E6732" s="199" t="s">
        <v>163</v>
      </c>
      <c r="F6732" s="200" t="s">
        <v>1742</v>
      </c>
      <c r="G6732" s="200" t="s">
        <v>1743</v>
      </c>
      <c r="H6732" s="200"/>
      <c r="I6732" s="200">
        <v>45574</v>
      </c>
      <c r="J6732" s="143">
        <f t="shared" si="105"/>
        <v>45574</v>
      </c>
      <c r="K6732" s="202">
        <v>8</v>
      </c>
      <c r="L6732" s="284" t="s">
        <v>3216</v>
      </c>
      <c r="M6732" s="223"/>
      <c r="N6732" s="203"/>
      <c r="O6732" s="222" t="s">
        <v>326</v>
      </c>
    </row>
    <row r="6733" spans="1:15" ht="29.25" customHeight="1">
      <c r="A6733" s="221" t="s">
        <v>32</v>
      </c>
      <c r="B6733" s="221" t="s">
        <v>784</v>
      </c>
      <c r="C6733" s="222" t="s">
        <v>553</v>
      </c>
      <c r="D6733" s="222" t="s">
        <v>167</v>
      </c>
      <c r="E6733" s="199" t="s">
        <v>165</v>
      </c>
      <c r="F6733" s="200"/>
      <c r="G6733" s="200"/>
      <c r="H6733" s="200"/>
      <c r="I6733" s="200">
        <v>45576</v>
      </c>
      <c r="J6733" s="143">
        <f t="shared" si="105"/>
        <v>45576</v>
      </c>
      <c r="K6733" s="202">
        <v>8</v>
      </c>
      <c r="L6733" s="285" t="s">
        <v>165</v>
      </c>
      <c r="M6733" s="223"/>
      <c r="N6733" s="203"/>
      <c r="O6733" s="222" t="s">
        <v>326</v>
      </c>
    </row>
    <row r="6734" spans="1:15" ht="29.25" customHeight="1">
      <c r="A6734" s="221" t="s">
        <v>32</v>
      </c>
      <c r="B6734" s="221" t="s">
        <v>784</v>
      </c>
      <c r="C6734" s="222" t="s">
        <v>553</v>
      </c>
      <c r="D6734" s="222" t="s">
        <v>167</v>
      </c>
      <c r="E6734" s="199" t="s">
        <v>163</v>
      </c>
      <c r="F6734" s="200" t="s">
        <v>2241</v>
      </c>
      <c r="G6734" s="200" t="s">
        <v>2242</v>
      </c>
      <c r="H6734" s="200"/>
      <c r="I6734" s="200">
        <v>45579</v>
      </c>
      <c r="J6734" s="143">
        <f t="shared" si="105"/>
        <v>45579</v>
      </c>
      <c r="K6734" s="202">
        <v>8</v>
      </c>
      <c r="L6734" s="284" t="s">
        <v>3343</v>
      </c>
      <c r="M6734" s="223"/>
      <c r="N6734" s="203"/>
      <c r="O6734" s="222" t="s">
        <v>326</v>
      </c>
    </row>
    <row r="6735" spans="1:15" ht="29.25" customHeight="1">
      <c r="A6735" s="221" t="s">
        <v>32</v>
      </c>
      <c r="B6735" s="221" t="s">
        <v>784</v>
      </c>
      <c r="C6735" s="222" t="s">
        <v>553</v>
      </c>
      <c r="D6735" s="222" t="s">
        <v>167</v>
      </c>
      <c r="E6735" s="199" t="s">
        <v>163</v>
      </c>
      <c r="F6735" s="200" t="s">
        <v>1742</v>
      </c>
      <c r="G6735" s="200" t="s">
        <v>1743</v>
      </c>
      <c r="H6735" s="200"/>
      <c r="I6735" s="200">
        <v>45580</v>
      </c>
      <c r="J6735" s="143">
        <f t="shared" si="105"/>
        <v>45580</v>
      </c>
      <c r="K6735" s="202">
        <v>3</v>
      </c>
      <c r="L6735" s="285" t="s">
        <v>3344</v>
      </c>
      <c r="M6735" s="223"/>
      <c r="N6735" s="203"/>
      <c r="O6735" s="222" t="s">
        <v>326</v>
      </c>
    </row>
    <row r="6736" spans="1:15" ht="29.25" customHeight="1">
      <c r="A6736" s="221" t="s">
        <v>32</v>
      </c>
      <c r="B6736" s="221" t="s">
        <v>784</v>
      </c>
      <c r="C6736" s="222" t="s">
        <v>553</v>
      </c>
      <c r="D6736" s="222" t="s">
        <v>167</v>
      </c>
      <c r="E6736" s="199" t="s">
        <v>163</v>
      </c>
      <c r="F6736" s="200" t="s">
        <v>2869</v>
      </c>
      <c r="G6736" s="200" t="s">
        <v>2870</v>
      </c>
      <c r="H6736" s="200"/>
      <c r="I6736" s="200">
        <v>45580</v>
      </c>
      <c r="J6736" s="143">
        <f t="shared" si="105"/>
        <v>45580</v>
      </c>
      <c r="K6736" s="202">
        <v>3</v>
      </c>
      <c r="L6736" s="285" t="s">
        <v>3345</v>
      </c>
      <c r="M6736" s="223"/>
      <c r="N6736" s="203"/>
      <c r="O6736" s="222" t="s">
        <v>326</v>
      </c>
    </row>
    <row r="6737" spans="1:15" ht="29.25" customHeight="1">
      <c r="A6737" s="221" t="s">
        <v>32</v>
      </c>
      <c r="B6737" s="221" t="s">
        <v>784</v>
      </c>
      <c r="C6737" s="222" t="s">
        <v>553</v>
      </c>
      <c r="D6737" s="222" t="s">
        <v>167</v>
      </c>
      <c r="E6737" s="199" t="s">
        <v>163</v>
      </c>
      <c r="F6737" s="200" t="s">
        <v>2241</v>
      </c>
      <c r="G6737" s="200" t="s">
        <v>2242</v>
      </c>
      <c r="H6737" s="200"/>
      <c r="I6737" s="200">
        <v>45580</v>
      </c>
      <c r="J6737" s="143">
        <f t="shared" si="105"/>
        <v>45580</v>
      </c>
      <c r="K6737" s="202">
        <v>2</v>
      </c>
      <c r="L6737" s="285" t="s">
        <v>3346</v>
      </c>
      <c r="M6737" s="223"/>
      <c r="N6737" s="203"/>
      <c r="O6737" s="222" t="s">
        <v>326</v>
      </c>
    </row>
    <row r="6738" spans="1:15" ht="29.25" customHeight="1">
      <c r="A6738" s="221" t="s">
        <v>32</v>
      </c>
      <c r="B6738" s="221" t="s">
        <v>784</v>
      </c>
      <c r="C6738" s="222" t="s">
        <v>553</v>
      </c>
      <c r="D6738" s="222" t="s">
        <v>167</v>
      </c>
      <c r="E6738" s="199" t="s">
        <v>163</v>
      </c>
      <c r="F6738" s="200" t="s">
        <v>2869</v>
      </c>
      <c r="G6738" s="200" t="s">
        <v>2870</v>
      </c>
      <c r="H6738" s="200"/>
      <c r="I6738" s="200">
        <v>45581</v>
      </c>
      <c r="J6738" s="143">
        <f t="shared" si="105"/>
        <v>45581</v>
      </c>
      <c r="K6738" s="202">
        <v>2</v>
      </c>
      <c r="L6738" s="285" t="s">
        <v>3468</v>
      </c>
      <c r="M6738" s="223"/>
      <c r="N6738" s="203"/>
      <c r="O6738" s="222" t="s">
        <v>326</v>
      </c>
    </row>
    <row r="6739" spans="1:15" ht="29.25" customHeight="1">
      <c r="A6739" s="221" t="s">
        <v>32</v>
      </c>
      <c r="B6739" s="221" t="s">
        <v>784</v>
      </c>
      <c r="C6739" s="222" t="s">
        <v>553</v>
      </c>
      <c r="D6739" s="222" t="s">
        <v>167</v>
      </c>
      <c r="E6739" s="199" t="s">
        <v>163</v>
      </c>
      <c r="F6739" s="200" t="s">
        <v>1742</v>
      </c>
      <c r="G6739" s="200" t="s">
        <v>1743</v>
      </c>
      <c r="H6739" s="200"/>
      <c r="I6739" s="200">
        <v>45581</v>
      </c>
      <c r="J6739" s="143">
        <f t="shared" si="105"/>
        <v>45581</v>
      </c>
      <c r="K6739" s="202">
        <v>5</v>
      </c>
      <c r="L6739" s="284" t="s">
        <v>3469</v>
      </c>
      <c r="M6739" s="223"/>
      <c r="N6739" s="203"/>
      <c r="O6739" s="222" t="s">
        <v>326</v>
      </c>
    </row>
    <row r="6740" spans="1:15" ht="29.25" customHeight="1">
      <c r="A6740" s="221" t="s">
        <v>32</v>
      </c>
      <c r="B6740" s="221" t="s">
        <v>784</v>
      </c>
      <c r="C6740" s="222" t="s">
        <v>553</v>
      </c>
      <c r="D6740" s="222" t="s">
        <v>167</v>
      </c>
      <c r="E6740" s="199" t="s">
        <v>163</v>
      </c>
      <c r="F6740" s="200" t="s">
        <v>192</v>
      </c>
      <c r="G6740" s="200" t="s">
        <v>193</v>
      </c>
      <c r="H6740" s="200"/>
      <c r="I6740" s="200">
        <v>45582</v>
      </c>
      <c r="J6740" s="143">
        <f t="shared" si="105"/>
        <v>45582</v>
      </c>
      <c r="K6740" s="202">
        <v>8</v>
      </c>
      <c r="L6740" s="285" t="s">
        <v>471</v>
      </c>
      <c r="M6740" s="223"/>
      <c r="N6740" s="203"/>
      <c r="O6740" s="222" t="s">
        <v>326</v>
      </c>
    </row>
    <row r="6741" spans="1:15" ht="29.25" customHeight="1">
      <c r="A6741" s="221" t="s">
        <v>32</v>
      </c>
      <c r="B6741" s="221" t="s">
        <v>784</v>
      </c>
      <c r="C6741" s="222" t="s">
        <v>553</v>
      </c>
      <c r="D6741" s="222" t="s">
        <v>167</v>
      </c>
      <c r="E6741" s="199" t="s">
        <v>166</v>
      </c>
      <c r="F6741" s="200"/>
      <c r="G6741" s="200"/>
      <c r="H6741" s="200"/>
      <c r="I6741" s="200">
        <v>45586</v>
      </c>
      <c r="J6741" s="143">
        <f t="shared" si="105"/>
        <v>45586</v>
      </c>
      <c r="K6741" s="202">
        <v>4</v>
      </c>
      <c r="L6741" s="284" t="s">
        <v>3470</v>
      </c>
      <c r="M6741" s="223"/>
      <c r="N6741" s="203"/>
      <c r="O6741" s="222" t="s">
        <v>326</v>
      </c>
    </row>
    <row r="6742" spans="1:15" ht="29.25" customHeight="1">
      <c r="A6742" s="221" t="s">
        <v>32</v>
      </c>
      <c r="B6742" s="221" t="s">
        <v>784</v>
      </c>
      <c r="C6742" s="222" t="s">
        <v>553</v>
      </c>
      <c r="D6742" s="222" t="s">
        <v>167</v>
      </c>
      <c r="E6742" s="199" t="s">
        <v>169</v>
      </c>
      <c r="F6742" s="200"/>
      <c r="G6742" s="200"/>
      <c r="H6742" s="200"/>
      <c r="I6742" s="200">
        <v>45586</v>
      </c>
      <c r="J6742" s="143">
        <f t="shared" si="105"/>
        <v>45586</v>
      </c>
      <c r="K6742" s="202">
        <v>4</v>
      </c>
      <c r="L6742" s="285" t="s">
        <v>3471</v>
      </c>
      <c r="M6742" s="223"/>
      <c r="N6742" s="203"/>
      <c r="O6742" s="222" t="s">
        <v>326</v>
      </c>
    </row>
    <row r="6743" spans="1:15" ht="29.25" customHeight="1">
      <c r="A6743" s="221" t="s">
        <v>32</v>
      </c>
      <c r="B6743" s="221" t="s">
        <v>784</v>
      </c>
      <c r="C6743" s="222" t="s">
        <v>553</v>
      </c>
      <c r="D6743" s="222" t="s">
        <v>167</v>
      </c>
      <c r="E6743" s="199" t="s">
        <v>163</v>
      </c>
      <c r="F6743" s="200" t="s">
        <v>192</v>
      </c>
      <c r="G6743" s="200" t="s">
        <v>193</v>
      </c>
      <c r="H6743" s="200"/>
      <c r="I6743" s="200">
        <v>45587</v>
      </c>
      <c r="J6743" s="143">
        <f t="shared" si="105"/>
        <v>45587</v>
      </c>
      <c r="K6743" s="202">
        <v>8</v>
      </c>
      <c r="L6743" s="285" t="s">
        <v>471</v>
      </c>
      <c r="M6743" s="223"/>
      <c r="N6743" s="203"/>
      <c r="O6743" s="222" t="s">
        <v>326</v>
      </c>
    </row>
    <row r="6744" spans="1:15" ht="29.25" customHeight="1">
      <c r="A6744" s="221" t="s">
        <v>32</v>
      </c>
      <c r="B6744" s="221" t="s">
        <v>784</v>
      </c>
      <c r="C6744" s="222" t="s">
        <v>553</v>
      </c>
      <c r="D6744" s="222" t="s">
        <v>167</v>
      </c>
      <c r="E6744" s="199" t="s">
        <v>163</v>
      </c>
      <c r="F6744" s="200" t="s">
        <v>2869</v>
      </c>
      <c r="G6744" s="200" t="s">
        <v>2870</v>
      </c>
      <c r="H6744" s="200"/>
      <c r="I6744" s="200">
        <v>45588</v>
      </c>
      <c r="J6744" s="143">
        <f t="shared" si="105"/>
        <v>45588</v>
      </c>
      <c r="K6744" s="202">
        <v>4</v>
      </c>
      <c r="L6744" s="285" t="s">
        <v>3472</v>
      </c>
      <c r="M6744" s="223"/>
      <c r="N6744" s="203"/>
      <c r="O6744" s="222" t="s">
        <v>326</v>
      </c>
    </row>
    <row r="6745" spans="1:15" ht="29.25" customHeight="1">
      <c r="A6745" s="221" t="s">
        <v>32</v>
      </c>
      <c r="B6745" s="221" t="s">
        <v>784</v>
      </c>
      <c r="C6745" s="222" t="s">
        <v>553</v>
      </c>
      <c r="D6745" s="222" t="s">
        <v>167</v>
      </c>
      <c r="E6745" s="199" t="s">
        <v>163</v>
      </c>
      <c r="F6745" s="200" t="s">
        <v>645</v>
      </c>
      <c r="G6745" s="200" t="s">
        <v>646</v>
      </c>
      <c r="H6745" s="200"/>
      <c r="I6745" s="200">
        <v>45588</v>
      </c>
      <c r="J6745" s="143">
        <f t="shared" si="105"/>
        <v>45588</v>
      </c>
      <c r="K6745" s="202">
        <v>2</v>
      </c>
      <c r="L6745" s="285" t="s">
        <v>3473</v>
      </c>
      <c r="M6745" s="223"/>
      <c r="N6745" s="203"/>
      <c r="O6745" s="222" t="s">
        <v>326</v>
      </c>
    </row>
    <row r="6746" spans="1:15" ht="29.25" customHeight="1">
      <c r="A6746" s="221" t="s">
        <v>32</v>
      </c>
      <c r="B6746" s="221" t="s">
        <v>784</v>
      </c>
      <c r="C6746" s="222" t="s">
        <v>553</v>
      </c>
      <c r="D6746" s="222" t="s">
        <v>167</v>
      </c>
      <c r="E6746" s="199" t="s">
        <v>169</v>
      </c>
      <c r="F6746" s="200"/>
      <c r="G6746" s="200"/>
      <c r="H6746" s="200"/>
      <c r="I6746" s="200">
        <v>45588</v>
      </c>
      <c r="J6746" s="143">
        <f t="shared" si="105"/>
        <v>45588</v>
      </c>
      <c r="K6746" s="202">
        <v>2</v>
      </c>
      <c r="L6746" s="285" t="s">
        <v>3474</v>
      </c>
      <c r="M6746" s="223"/>
      <c r="N6746" s="203"/>
      <c r="O6746" s="222" t="s">
        <v>326</v>
      </c>
    </row>
    <row r="6747" spans="1:15" ht="29.25" customHeight="1">
      <c r="A6747" s="221" t="s">
        <v>32</v>
      </c>
      <c r="B6747" s="221" t="s">
        <v>784</v>
      </c>
      <c r="C6747" s="222" t="s">
        <v>553</v>
      </c>
      <c r="D6747" s="222" t="s">
        <v>167</v>
      </c>
      <c r="E6747" s="199" t="s">
        <v>163</v>
      </c>
      <c r="F6747" s="200" t="s">
        <v>1742</v>
      </c>
      <c r="G6747" s="200" t="s">
        <v>1743</v>
      </c>
      <c r="H6747" s="200"/>
      <c r="I6747" s="200">
        <v>45589</v>
      </c>
      <c r="J6747" s="143">
        <f t="shared" si="105"/>
        <v>45589</v>
      </c>
      <c r="K6747" s="202">
        <v>8</v>
      </c>
      <c r="L6747" s="284" t="s">
        <v>3599</v>
      </c>
      <c r="M6747" s="223"/>
      <c r="N6747" s="203"/>
      <c r="O6747" s="222" t="s">
        <v>326</v>
      </c>
    </row>
    <row r="6748" spans="1:15" ht="29.25" customHeight="1">
      <c r="A6748" s="221" t="s">
        <v>32</v>
      </c>
      <c r="B6748" s="221" t="s">
        <v>784</v>
      </c>
      <c r="C6748" s="222" t="s">
        <v>553</v>
      </c>
      <c r="D6748" s="222" t="s">
        <v>167</v>
      </c>
      <c r="E6748" s="199" t="s">
        <v>165</v>
      </c>
      <c r="F6748" s="200"/>
      <c r="G6748" s="200"/>
      <c r="H6748" s="200"/>
      <c r="I6748" s="200">
        <v>45590</v>
      </c>
      <c r="J6748" s="143">
        <f t="shared" si="105"/>
        <v>45590</v>
      </c>
      <c r="K6748" s="202">
        <v>8</v>
      </c>
      <c r="L6748" s="285" t="s">
        <v>3600</v>
      </c>
      <c r="M6748" s="223"/>
      <c r="N6748" s="203"/>
      <c r="O6748" s="222" t="s">
        <v>326</v>
      </c>
    </row>
    <row r="6749" spans="1:15" ht="29.25" customHeight="1">
      <c r="A6749" s="221" t="s">
        <v>32</v>
      </c>
      <c r="B6749" s="221" t="s">
        <v>784</v>
      </c>
      <c r="C6749" s="222" t="s">
        <v>553</v>
      </c>
      <c r="D6749" s="222" t="s">
        <v>167</v>
      </c>
      <c r="E6749" s="199" t="s">
        <v>163</v>
      </c>
      <c r="F6749" s="200" t="s">
        <v>2241</v>
      </c>
      <c r="G6749" s="200" t="s">
        <v>2242</v>
      </c>
      <c r="H6749" s="200"/>
      <c r="I6749" s="200">
        <v>45593</v>
      </c>
      <c r="J6749" s="143">
        <f t="shared" si="105"/>
        <v>45593</v>
      </c>
      <c r="K6749" s="202">
        <v>4</v>
      </c>
      <c r="L6749" s="284" t="s">
        <v>3755</v>
      </c>
      <c r="M6749" s="223"/>
      <c r="N6749" s="203"/>
      <c r="O6749" s="222" t="s">
        <v>326</v>
      </c>
    </row>
    <row r="6750" spans="1:15" ht="29.25" customHeight="1">
      <c r="A6750" s="221" t="s">
        <v>32</v>
      </c>
      <c r="B6750" s="221" t="s">
        <v>784</v>
      </c>
      <c r="C6750" s="222" t="s">
        <v>553</v>
      </c>
      <c r="D6750" s="222" t="s">
        <v>167</v>
      </c>
      <c r="E6750" s="199" t="s">
        <v>163</v>
      </c>
      <c r="F6750" s="200" t="s">
        <v>1742</v>
      </c>
      <c r="G6750" s="200" t="s">
        <v>1743</v>
      </c>
      <c r="H6750" s="200"/>
      <c r="I6750" s="200">
        <v>45593</v>
      </c>
      <c r="J6750" s="143">
        <f t="shared" si="105"/>
        <v>45593</v>
      </c>
      <c r="K6750" s="202">
        <v>4</v>
      </c>
      <c r="L6750" s="284" t="s">
        <v>3756</v>
      </c>
      <c r="M6750" s="223"/>
      <c r="N6750" s="203"/>
      <c r="O6750" s="222" t="s">
        <v>326</v>
      </c>
    </row>
    <row r="6751" spans="1:15" ht="29.25" customHeight="1">
      <c r="A6751" s="221" t="s">
        <v>32</v>
      </c>
      <c r="B6751" s="221" t="s">
        <v>784</v>
      </c>
      <c r="C6751" s="222" t="s">
        <v>553</v>
      </c>
      <c r="D6751" s="222" t="s">
        <v>167</v>
      </c>
      <c r="E6751" s="199" t="s">
        <v>163</v>
      </c>
      <c r="F6751" s="200" t="s">
        <v>192</v>
      </c>
      <c r="G6751" s="200" t="s">
        <v>193</v>
      </c>
      <c r="H6751" s="200"/>
      <c r="I6751" s="200">
        <v>45594</v>
      </c>
      <c r="J6751" s="143">
        <f t="shared" si="105"/>
        <v>45594</v>
      </c>
      <c r="K6751" s="202">
        <v>8</v>
      </c>
      <c r="L6751" s="285" t="s">
        <v>471</v>
      </c>
      <c r="M6751" s="223"/>
      <c r="N6751" s="203"/>
      <c r="O6751" s="222" t="s">
        <v>326</v>
      </c>
    </row>
    <row r="6752" spans="1:15" ht="29.25" customHeight="1">
      <c r="A6752" s="221" t="s">
        <v>32</v>
      </c>
      <c r="B6752" s="221" t="s">
        <v>784</v>
      </c>
      <c r="C6752" s="222" t="s">
        <v>553</v>
      </c>
      <c r="D6752" s="222" t="s">
        <v>167</v>
      </c>
      <c r="E6752" s="199" t="s">
        <v>174</v>
      </c>
      <c r="F6752" s="200"/>
      <c r="G6752" s="200"/>
      <c r="H6752" s="200"/>
      <c r="I6752" s="200">
        <v>45595</v>
      </c>
      <c r="J6752" s="143">
        <f t="shared" si="105"/>
        <v>45595</v>
      </c>
      <c r="K6752" s="202">
        <v>8</v>
      </c>
      <c r="L6752" s="284" t="s">
        <v>3757</v>
      </c>
      <c r="M6752" s="223"/>
      <c r="N6752" s="203"/>
      <c r="O6752" s="222" t="s">
        <v>326</v>
      </c>
    </row>
    <row r="6753" spans="1:15" ht="29.25" customHeight="1">
      <c r="A6753" s="221" t="s">
        <v>32</v>
      </c>
      <c r="B6753" s="221" t="s">
        <v>784</v>
      </c>
      <c r="C6753" s="222" t="s">
        <v>553</v>
      </c>
      <c r="D6753" s="222" t="s">
        <v>167</v>
      </c>
      <c r="E6753" s="199" t="s">
        <v>165</v>
      </c>
      <c r="F6753" s="200"/>
      <c r="G6753" s="200"/>
      <c r="H6753" s="200"/>
      <c r="I6753" s="200">
        <v>45596</v>
      </c>
      <c r="J6753" s="143">
        <f t="shared" si="105"/>
        <v>45596</v>
      </c>
      <c r="K6753" s="202">
        <v>8</v>
      </c>
      <c r="L6753" s="284" t="s">
        <v>3758</v>
      </c>
      <c r="M6753" s="223"/>
      <c r="N6753" s="203"/>
      <c r="O6753" s="222" t="s">
        <v>326</v>
      </c>
    </row>
    <row r="6754" spans="1:15" ht="29.25" customHeight="1">
      <c r="A6754" s="221" t="s">
        <v>32</v>
      </c>
      <c r="B6754" s="221" t="s">
        <v>784</v>
      </c>
      <c r="C6754" s="222" t="s">
        <v>553</v>
      </c>
      <c r="D6754" s="222" t="s">
        <v>167</v>
      </c>
      <c r="E6754" s="199" t="s">
        <v>171</v>
      </c>
      <c r="F6754" s="200"/>
      <c r="G6754" s="200"/>
      <c r="H6754" s="200"/>
      <c r="I6754" s="200">
        <v>45597</v>
      </c>
      <c r="J6754" s="143">
        <f t="shared" si="105"/>
        <v>45597</v>
      </c>
      <c r="K6754" s="202">
        <v>4</v>
      </c>
      <c r="L6754" s="284" t="s">
        <v>3759</v>
      </c>
      <c r="M6754" s="223"/>
      <c r="N6754" s="203"/>
      <c r="O6754" s="222" t="s">
        <v>326</v>
      </c>
    </row>
    <row r="6755" spans="1:15" ht="29.25" customHeight="1">
      <c r="A6755" s="221" t="s">
        <v>32</v>
      </c>
      <c r="B6755" s="221" t="s">
        <v>784</v>
      </c>
      <c r="C6755" s="222" t="s">
        <v>553</v>
      </c>
      <c r="D6755" s="222" t="s">
        <v>167</v>
      </c>
      <c r="E6755" s="199" t="s">
        <v>163</v>
      </c>
      <c r="F6755" s="200" t="s">
        <v>2241</v>
      </c>
      <c r="G6755" s="200" t="s">
        <v>2242</v>
      </c>
      <c r="H6755" s="200"/>
      <c r="I6755" s="200">
        <v>45597</v>
      </c>
      <c r="J6755" s="143">
        <f t="shared" si="105"/>
        <v>45597</v>
      </c>
      <c r="K6755" s="202">
        <v>4</v>
      </c>
      <c r="L6755" s="284" t="s">
        <v>3760</v>
      </c>
      <c r="M6755" s="223"/>
      <c r="N6755" s="203"/>
      <c r="O6755" s="222" t="s">
        <v>326</v>
      </c>
    </row>
    <row r="6756" spans="1:15" ht="29.25" customHeight="1">
      <c r="A6756" s="221" t="s">
        <v>32</v>
      </c>
      <c r="B6756" s="221" t="s">
        <v>784</v>
      </c>
      <c r="C6756" s="222" t="s">
        <v>553</v>
      </c>
      <c r="D6756" s="222" t="s">
        <v>167</v>
      </c>
      <c r="E6756" s="199" t="s">
        <v>163</v>
      </c>
      <c r="F6756" s="200" t="s">
        <v>1742</v>
      </c>
      <c r="G6756" s="200" t="s">
        <v>1743</v>
      </c>
      <c r="H6756" s="200"/>
      <c r="I6756" s="200">
        <v>45600</v>
      </c>
      <c r="J6756" s="143">
        <f t="shared" si="105"/>
        <v>45600</v>
      </c>
      <c r="K6756" s="202">
        <v>8</v>
      </c>
      <c r="L6756" s="285" t="s">
        <v>3888</v>
      </c>
      <c r="M6756" s="223"/>
      <c r="N6756" s="203"/>
      <c r="O6756" s="222" t="s">
        <v>326</v>
      </c>
    </row>
    <row r="6757" spans="1:15" ht="29.25" customHeight="1">
      <c r="A6757" s="221" t="s">
        <v>32</v>
      </c>
      <c r="B6757" s="221" t="s">
        <v>784</v>
      </c>
      <c r="C6757" s="222" t="s">
        <v>553</v>
      </c>
      <c r="D6757" s="222" t="s">
        <v>167</v>
      </c>
      <c r="E6757" s="199" t="s">
        <v>163</v>
      </c>
      <c r="F6757" s="200" t="s">
        <v>192</v>
      </c>
      <c r="G6757" s="200" t="s">
        <v>193</v>
      </c>
      <c r="H6757" s="200"/>
      <c r="I6757" s="200">
        <v>45601</v>
      </c>
      <c r="J6757" s="143">
        <f t="shared" si="105"/>
        <v>45601</v>
      </c>
      <c r="K6757" s="202">
        <v>8</v>
      </c>
      <c r="L6757" s="285" t="s">
        <v>471</v>
      </c>
      <c r="M6757" s="223"/>
      <c r="N6757" s="203"/>
      <c r="O6757" s="222" t="s">
        <v>326</v>
      </c>
    </row>
    <row r="6758" spans="1:15" ht="29.25" customHeight="1">
      <c r="A6758" s="221" t="s">
        <v>32</v>
      </c>
      <c r="B6758" s="221" t="s">
        <v>784</v>
      </c>
      <c r="C6758" s="222" t="s">
        <v>553</v>
      </c>
      <c r="D6758" s="222" t="s">
        <v>167</v>
      </c>
      <c r="E6758" s="199" t="s">
        <v>163</v>
      </c>
      <c r="F6758" s="200" t="s">
        <v>645</v>
      </c>
      <c r="G6758" s="200" t="s">
        <v>646</v>
      </c>
      <c r="H6758" s="200"/>
      <c r="I6758" s="200">
        <v>45602</v>
      </c>
      <c r="J6758" s="143">
        <f t="shared" si="105"/>
        <v>45602</v>
      </c>
      <c r="K6758" s="202">
        <v>6</v>
      </c>
      <c r="L6758" s="285" t="s">
        <v>3889</v>
      </c>
      <c r="M6758" s="223"/>
      <c r="N6758" s="203"/>
      <c r="O6758" s="222" t="s">
        <v>326</v>
      </c>
    </row>
    <row r="6759" spans="1:15" ht="29.25" customHeight="1">
      <c r="A6759" s="221" t="s">
        <v>32</v>
      </c>
      <c r="B6759" s="221" t="s">
        <v>784</v>
      </c>
      <c r="C6759" s="222" t="s">
        <v>553</v>
      </c>
      <c r="D6759" s="222" t="s">
        <v>167</v>
      </c>
      <c r="E6759" s="199" t="s">
        <v>163</v>
      </c>
      <c r="F6759" s="200" t="s">
        <v>2241</v>
      </c>
      <c r="G6759" s="200" t="s">
        <v>2242</v>
      </c>
      <c r="H6759" s="200"/>
      <c r="I6759" s="200">
        <v>45603</v>
      </c>
      <c r="J6759" s="143">
        <f t="shared" si="105"/>
        <v>45603</v>
      </c>
      <c r="K6759" s="202">
        <v>2</v>
      </c>
      <c r="L6759" s="285" t="s">
        <v>3890</v>
      </c>
      <c r="M6759" s="223"/>
      <c r="N6759" s="203"/>
      <c r="O6759" s="222" t="s">
        <v>326</v>
      </c>
    </row>
    <row r="6760" spans="1:15" ht="29.25" customHeight="1">
      <c r="A6760" s="221" t="s">
        <v>32</v>
      </c>
      <c r="B6760" s="221" t="s">
        <v>784</v>
      </c>
      <c r="C6760" s="222" t="s">
        <v>553</v>
      </c>
      <c r="D6760" s="222" t="s">
        <v>167</v>
      </c>
      <c r="E6760" s="199" t="s">
        <v>163</v>
      </c>
      <c r="F6760" s="200" t="s">
        <v>1742</v>
      </c>
      <c r="G6760" s="200" t="s">
        <v>1743</v>
      </c>
      <c r="H6760" s="200"/>
      <c r="I6760" s="200">
        <v>45603</v>
      </c>
      <c r="J6760" s="143">
        <f t="shared" si="105"/>
        <v>45603</v>
      </c>
      <c r="K6760" s="202">
        <v>8</v>
      </c>
      <c r="L6760" s="285" t="s">
        <v>3891</v>
      </c>
      <c r="M6760" s="223"/>
      <c r="N6760" s="203"/>
      <c r="O6760" s="222" t="s">
        <v>326</v>
      </c>
    </row>
    <row r="6761" spans="1:15" ht="29.25" customHeight="1">
      <c r="A6761" s="221" t="s">
        <v>32</v>
      </c>
      <c r="B6761" s="221" t="s">
        <v>784</v>
      </c>
      <c r="C6761" s="222" t="s">
        <v>553</v>
      </c>
      <c r="D6761" s="222" t="s">
        <v>167</v>
      </c>
      <c r="E6761" s="199" t="s">
        <v>163</v>
      </c>
      <c r="F6761" s="200" t="s">
        <v>2241</v>
      </c>
      <c r="G6761" s="200" t="s">
        <v>2242</v>
      </c>
      <c r="H6761" s="200"/>
      <c r="I6761" s="200">
        <v>45604</v>
      </c>
      <c r="J6761" s="143">
        <f t="shared" si="105"/>
        <v>45604</v>
      </c>
      <c r="K6761" s="202">
        <v>8</v>
      </c>
      <c r="L6761" s="284" t="s">
        <v>3892</v>
      </c>
      <c r="M6761" s="223"/>
      <c r="N6761" s="203"/>
      <c r="O6761" s="222" t="s">
        <v>326</v>
      </c>
    </row>
    <row r="6762" spans="1:15" ht="29.25" customHeight="1">
      <c r="A6762" s="221" t="s">
        <v>32</v>
      </c>
      <c r="B6762" s="221" t="s">
        <v>784</v>
      </c>
      <c r="C6762" s="222" t="s">
        <v>553</v>
      </c>
      <c r="D6762" s="222" t="s">
        <v>167</v>
      </c>
      <c r="E6762" s="199" t="s">
        <v>163</v>
      </c>
      <c r="F6762" s="200" t="s">
        <v>1742</v>
      </c>
      <c r="G6762" s="200" t="s">
        <v>1743</v>
      </c>
      <c r="H6762" s="200"/>
      <c r="I6762" s="200">
        <v>45607</v>
      </c>
      <c r="J6762" s="143">
        <f t="shared" si="105"/>
        <v>45607</v>
      </c>
      <c r="K6762" s="202">
        <v>8</v>
      </c>
      <c r="L6762" s="284" t="s">
        <v>3893</v>
      </c>
      <c r="M6762" s="223"/>
      <c r="N6762" s="203"/>
      <c r="O6762" s="222" t="s">
        <v>326</v>
      </c>
    </row>
    <row r="6763" spans="1:15" ht="29.25" customHeight="1">
      <c r="A6763" s="221" t="s">
        <v>32</v>
      </c>
      <c r="B6763" s="221" t="s">
        <v>784</v>
      </c>
      <c r="C6763" s="222" t="s">
        <v>553</v>
      </c>
      <c r="D6763" s="222" t="s">
        <v>167</v>
      </c>
      <c r="E6763" s="199" t="s">
        <v>163</v>
      </c>
      <c r="F6763" s="200" t="s">
        <v>1742</v>
      </c>
      <c r="G6763" s="200" t="s">
        <v>1743</v>
      </c>
      <c r="H6763" s="200"/>
      <c r="I6763" s="200">
        <v>45608</v>
      </c>
      <c r="J6763" s="143">
        <f t="shared" si="105"/>
        <v>45608</v>
      </c>
      <c r="K6763" s="202">
        <v>4</v>
      </c>
      <c r="L6763" s="284" t="s">
        <v>3894</v>
      </c>
      <c r="M6763" s="223"/>
      <c r="N6763" s="203"/>
      <c r="O6763" s="222" t="s">
        <v>326</v>
      </c>
    </row>
    <row r="6764" spans="1:15" ht="29.25" customHeight="1">
      <c r="A6764" s="221" t="s">
        <v>32</v>
      </c>
      <c r="B6764" s="221" t="s">
        <v>784</v>
      </c>
      <c r="C6764" s="222" t="s">
        <v>553</v>
      </c>
      <c r="D6764" s="222" t="s">
        <v>167</v>
      </c>
      <c r="E6764" s="199" t="s">
        <v>163</v>
      </c>
      <c r="F6764" s="200" t="s">
        <v>2869</v>
      </c>
      <c r="G6764" s="200" t="s">
        <v>2870</v>
      </c>
      <c r="H6764" s="200"/>
      <c r="I6764" s="200">
        <v>45608</v>
      </c>
      <c r="J6764" s="143">
        <f t="shared" si="105"/>
        <v>45608</v>
      </c>
      <c r="K6764" s="202">
        <v>4</v>
      </c>
      <c r="L6764" s="285" t="s">
        <v>3895</v>
      </c>
      <c r="M6764" s="223"/>
      <c r="N6764" s="203"/>
      <c r="O6764" s="222" t="s">
        <v>326</v>
      </c>
    </row>
    <row r="6765" spans="1:15" ht="29.25" customHeight="1">
      <c r="A6765" s="221" t="s">
        <v>32</v>
      </c>
      <c r="B6765" s="221" t="s">
        <v>784</v>
      </c>
      <c r="C6765" s="222" t="s">
        <v>553</v>
      </c>
      <c r="D6765" s="222" t="s">
        <v>167</v>
      </c>
      <c r="E6765" s="199" t="s">
        <v>163</v>
      </c>
      <c r="F6765" s="200" t="s">
        <v>1742</v>
      </c>
      <c r="G6765" s="200" t="s">
        <v>1743</v>
      </c>
      <c r="H6765" s="200"/>
      <c r="I6765" s="200">
        <v>45609</v>
      </c>
      <c r="J6765" s="143">
        <f t="shared" si="105"/>
        <v>45609</v>
      </c>
      <c r="K6765" s="202">
        <v>8</v>
      </c>
      <c r="L6765" s="284" t="s">
        <v>4069</v>
      </c>
      <c r="M6765" s="223"/>
      <c r="N6765" s="203"/>
      <c r="O6765" s="222" t="s">
        <v>326</v>
      </c>
    </row>
    <row r="6766" spans="1:15" ht="29.25" customHeight="1">
      <c r="A6766" s="221" t="s">
        <v>32</v>
      </c>
      <c r="B6766" s="221" t="s">
        <v>784</v>
      </c>
      <c r="C6766" s="222" t="s">
        <v>553</v>
      </c>
      <c r="D6766" s="222" t="s">
        <v>167</v>
      </c>
      <c r="E6766" s="199" t="s">
        <v>163</v>
      </c>
      <c r="F6766" s="200" t="s">
        <v>1742</v>
      </c>
      <c r="G6766" s="200" t="s">
        <v>1743</v>
      </c>
      <c r="H6766" s="200"/>
      <c r="I6766" s="200">
        <v>45610</v>
      </c>
      <c r="J6766" s="143">
        <f t="shared" si="105"/>
        <v>45610</v>
      </c>
      <c r="K6766" s="202">
        <v>8</v>
      </c>
      <c r="L6766" s="284" t="s">
        <v>4070</v>
      </c>
      <c r="M6766" s="223"/>
      <c r="N6766" s="203"/>
      <c r="O6766" s="222" t="s">
        <v>326</v>
      </c>
    </row>
    <row r="6767" spans="1:15" ht="29.25" customHeight="1">
      <c r="A6767" s="221" t="s">
        <v>32</v>
      </c>
      <c r="B6767" s="221" t="s">
        <v>784</v>
      </c>
      <c r="C6767" s="222" t="s">
        <v>553</v>
      </c>
      <c r="D6767" s="222" t="s">
        <v>167</v>
      </c>
      <c r="E6767" s="199" t="s">
        <v>163</v>
      </c>
      <c r="F6767" s="200" t="s">
        <v>192</v>
      </c>
      <c r="G6767" s="200" t="s">
        <v>193</v>
      </c>
      <c r="H6767" s="200"/>
      <c r="I6767" s="200">
        <v>45611</v>
      </c>
      <c r="J6767" s="143">
        <f t="shared" si="105"/>
        <v>45611</v>
      </c>
      <c r="K6767" s="202">
        <v>8</v>
      </c>
      <c r="L6767" s="285" t="s">
        <v>471</v>
      </c>
      <c r="M6767" s="223"/>
      <c r="N6767" s="203"/>
      <c r="O6767" s="222" t="s">
        <v>326</v>
      </c>
    </row>
    <row r="6768" spans="1:15" ht="29.25" customHeight="1">
      <c r="A6768" s="221" t="s">
        <v>32</v>
      </c>
      <c r="B6768" s="221" t="s">
        <v>784</v>
      </c>
      <c r="C6768" s="222" t="s">
        <v>553</v>
      </c>
      <c r="D6768" s="222" t="s">
        <v>167</v>
      </c>
      <c r="E6768" s="199" t="s">
        <v>163</v>
      </c>
      <c r="F6768" s="200" t="s">
        <v>1742</v>
      </c>
      <c r="G6768" s="200" t="s">
        <v>1743</v>
      </c>
      <c r="H6768" s="200"/>
      <c r="I6768" s="200">
        <v>45614</v>
      </c>
      <c r="J6768" s="143">
        <f t="shared" si="105"/>
        <v>45614</v>
      </c>
      <c r="K6768" s="202">
        <v>8</v>
      </c>
      <c r="L6768" s="284" t="s">
        <v>4071</v>
      </c>
      <c r="M6768" s="223"/>
      <c r="N6768" s="203"/>
      <c r="O6768" s="222" t="s">
        <v>326</v>
      </c>
    </row>
    <row r="6769" spans="1:15" ht="29.25" customHeight="1">
      <c r="A6769" s="221" t="s">
        <v>32</v>
      </c>
      <c r="B6769" s="221" t="s">
        <v>784</v>
      </c>
      <c r="C6769" s="222" t="s">
        <v>553</v>
      </c>
      <c r="D6769" s="222" t="s">
        <v>167</v>
      </c>
      <c r="E6769" s="199" t="s">
        <v>163</v>
      </c>
      <c r="F6769" s="200" t="s">
        <v>1742</v>
      </c>
      <c r="G6769" s="200" t="s">
        <v>1743</v>
      </c>
      <c r="H6769" s="200"/>
      <c r="I6769" s="200">
        <v>45615</v>
      </c>
      <c r="J6769" s="143">
        <f t="shared" si="105"/>
        <v>45615</v>
      </c>
      <c r="K6769" s="202">
        <v>8</v>
      </c>
      <c r="L6769" s="285" t="s">
        <v>4072</v>
      </c>
      <c r="M6769" s="223"/>
      <c r="N6769" s="203"/>
      <c r="O6769" s="222" t="s">
        <v>326</v>
      </c>
    </row>
    <row r="6770" spans="1:15" ht="29.25" customHeight="1">
      <c r="A6770" s="221" t="s">
        <v>32</v>
      </c>
      <c r="B6770" s="221" t="s">
        <v>784</v>
      </c>
      <c r="C6770" s="222" t="s">
        <v>553</v>
      </c>
      <c r="D6770" s="222" t="s">
        <v>167</v>
      </c>
      <c r="E6770" s="199" t="s">
        <v>163</v>
      </c>
      <c r="F6770" s="200" t="s">
        <v>1742</v>
      </c>
      <c r="G6770" s="200" t="s">
        <v>1743</v>
      </c>
      <c r="H6770" s="200"/>
      <c r="I6770" s="200">
        <v>45616</v>
      </c>
      <c r="J6770" s="143">
        <f t="shared" si="105"/>
        <v>45616</v>
      </c>
      <c r="K6770" s="202">
        <v>8</v>
      </c>
      <c r="L6770" s="284" t="s">
        <v>4073</v>
      </c>
      <c r="M6770" s="223"/>
      <c r="N6770" s="203"/>
      <c r="O6770" s="222" t="s">
        <v>326</v>
      </c>
    </row>
    <row r="6771" spans="1:15" ht="29.25" customHeight="1">
      <c r="A6771" s="221" t="s">
        <v>32</v>
      </c>
      <c r="B6771" s="221" t="s">
        <v>784</v>
      </c>
      <c r="C6771" s="222" t="s">
        <v>553</v>
      </c>
      <c r="D6771" s="222" t="s">
        <v>167</v>
      </c>
      <c r="E6771" s="199" t="s">
        <v>163</v>
      </c>
      <c r="F6771" s="200" t="s">
        <v>1742</v>
      </c>
      <c r="G6771" s="200" t="s">
        <v>1743</v>
      </c>
      <c r="H6771" s="200"/>
      <c r="I6771" s="200">
        <v>45617</v>
      </c>
      <c r="J6771" s="143">
        <f t="shared" si="105"/>
        <v>45617</v>
      </c>
      <c r="K6771" s="202">
        <v>8</v>
      </c>
      <c r="L6771" s="284" t="s">
        <v>4213</v>
      </c>
      <c r="M6771" s="223"/>
      <c r="N6771" s="203"/>
      <c r="O6771" s="222" t="s">
        <v>326</v>
      </c>
    </row>
    <row r="6772" spans="1:15" ht="29.25" customHeight="1">
      <c r="A6772" s="221" t="s">
        <v>32</v>
      </c>
      <c r="B6772" s="221" t="s">
        <v>784</v>
      </c>
      <c r="C6772" s="222" t="s">
        <v>553</v>
      </c>
      <c r="D6772" s="222" t="s">
        <v>167</v>
      </c>
      <c r="E6772" s="199" t="s">
        <v>163</v>
      </c>
      <c r="F6772" s="200" t="s">
        <v>192</v>
      </c>
      <c r="G6772" s="200" t="s">
        <v>193</v>
      </c>
      <c r="H6772" s="200"/>
      <c r="I6772" s="200">
        <v>45618</v>
      </c>
      <c r="J6772" s="143">
        <f t="shared" si="105"/>
        <v>45618</v>
      </c>
      <c r="K6772" s="202">
        <v>8</v>
      </c>
      <c r="L6772" s="285" t="s">
        <v>471</v>
      </c>
      <c r="M6772" s="223"/>
      <c r="N6772" s="203"/>
      <c r="O6772" s="222" t="s">
        <v>326</v>
      </c>
    </row>
    <row r="6773" spans="1:15" ht="29.25" customHeight="1">
      <c r="A6773" s="221" t="s">
        <v>32</v>
      </c>
      <c r="B6773" s="221" t="s">
        <v>784</v>
      </c>
      <c r="C6773" s="222" t="s">
        <v>553</v>
      </c>
      <c r="D6773" s="222" t="s">
        <v>167</v>
      </c>
      <c r="E6773" s="199" t="s">
        <v>163</v>
      </c>
      <c r="F6773" s="200" t="s">
        <v>594</v>
      </c>
      <c r="G6773" s="200" t="s">
        <v>595</v>
      </c>
      <c r="H6773" s="200"/>
      <c r="I6773" s="200">
        <v>45621</v>
      </c>
      <c r="J6773" s="143">
        <f t="shared" si="105"/>
        <v>45621</v>
      </c>
      <c r="K6773" s="202">
        <v>8</v>
      </c>
      <c r="L6773" s="285" t="s">
        <v>4214</v>
      </c>
      <c r="M6773" s="223"/>
      <c r="N6773" s="203"/>
      <c r="O6773" s="222" t="s">
        <v>326</v>
      </c>
    </row>
    <row r="6774" spans="1:15" ht="29.25" customHeight="1">
      <c r="A6774" s="221" t="s">
        <v>32</v>
      </c>
      <c r="B6774" s="221" t="s">
        <v>784</v>
      </c>
      <c r="C6774" s="222" t="s">
        <v>553</v>
      </c>
      <c r="D6774" s="222" t="s">
        <v>167</v>
      </c>
      <c r="E6774" s="199" t="s">
        <v>163</v>
      </c>
      <c r="F6774" s="200" t="s">
        <v>594</v>
      </c>
      <c r="G6774" s="200" t="s">
        <v>595</v>
      </c>
      <c r="H6774" s="200"/>
      <c r="I6774" s="200">
        <v>45622</v>
      </c>
      <c r="J6774" s="143">
        <f t="shared" si="105"/>
        <v>45622</v>
      </c>
      <c r="K6774" s="202">
        <v>8</v>
      </c>
      <c r="L6774" s="285" t="s">
        <v>4215</v>
      </c>
      <c r="M6774" s="223"/>
      <c r="N6774" s="203"/>
      <c r="O6774" s="222" t="s">
        <v>326</v>
      </c>
    </row>
    <row r="6775" spans="1:15" ht="29.25" customHeight="1">
      <c r="A6775" s="221" t="s">
        <v>32</v>
      </c>
      <c r="B6775" s="221" t="s">
        <v>784</v>
      </c>
      <c r="C6775" s="222" t="s">
        <v>553</v>
      </c>
      <c r="D6775" s="222" t="s">
        <v>167</v>
      </c>
      <c r="E6775" s="199" t="s">
        <v>169</v>
      </c>
      <c r="F6775" s="200"/>
      <c r="G6775" s="200"/>
      <c r="H6775" s="200"/>
      <c r="I6775" s="200">
        <v>45623</v>
      </c>
      <c r="J6775" s="143">
        <f t="shared" si="105"/>
        <v>45623</v>
      </c>
      <c r="K6775" s="202">
        <v>5</v>
      </c>
      <c r="L6775" s="284" t="s">
        <v>4340</v>
      </c>
      <c r="M6775" s="223"/>
      <c r="N6775" s="203"/>
      <c r="O6775" s="222" t="s">
        <v>326</v>
      </c>
    </row>
    <row r="6776" spans="1:15" ht="29.25" customHeight="1">
      <c r="A6776" s="221" t="s">
        <v>32</v>
      </c>
      <c r="B6776" s="221" t="s">
        <v>784</v>
      </c>
      <c r="C6776" s="222" t="s">
        <v>553</v>
      </c>
      <c r="D6776" s="222" t="s">
        <v>167</v>
      </c>
      <c r="E6776" s="199" t="s">
        <v>166</v>
      </c>
      <c r="F6776" s="200"/>
      <c r="G6776" s="200"/>
      <c r="H6776" s="200"/>
      <c r="I6776" s="200">
        <v>45623</v>
      </c>
      <c r="J6776" s="143">
        <f t="shared" si="105"/>
        <v>45623</v>
      </c>
      <c r="K6776" s="202">
        <v>2</v>
      </c>
      <c r="L6776" s="284" t="s">
        <v>4341</v>
      </c>
      <c r="M6776" s="223"/>
      <c r="N6776" s="203"/>
      <c r="O6776" s="222" t="s">
        <v>326</v>
      </c>
    </row>
    <row r="6777" spans="1:15" ht="29.25" customHeight="1">
      <c r="A6777" s="221" t="s">
        <v>32</v>
      </c>
      <c r="B6777" s="221" t="s">
        <v>784</v>
      </c>
      <c r="C6777" s="222" t="s">
        <v>553</v>
      </c>
      <c r="D6777" s="222" t="s">
        <v>167</v>
      </c>
      <c r="E6777" s="199" t="s">
        <v>163</v>
      </c>
      <c r="F6777" s="200" t="s">
        <v>192</v>
      </c>
      <c r="G6777" s="200" t="s">
        <v>193</v>
      </c>
      <c r="H6777" s="200"/>
      <c r="I6777" s="200">
        <v>45623</v>
      </c>
      <c r="J6777" s="143">
        <f t="shared" si="105"/>
        <v>45623</v>
      </c>
      <c r="K6777" s="202">
        <v>2.5</v>
      </c>
      <c r="L6777" s="284" t="s">
        <v>4342</v>
      </c>
      <c r="M6777" s="223"/>
      <c r="N6777" s="203"/>
      <c r="O6777" s="222" t="s">
        <v>326</v>
      </c>
    </row>
    <row r="6778" spans="1:15" ht="29.25" customHeight="1">
      <c r="A6778" s="221" t="s">
        <v>32</v>
      </c>
      <c r="B6778" s="221" t="s">
        <v>784</v>
      </c>
      <c r="C6778" s="222" t="s">
        <v>553</v>
      </c>
      <c r="D6778" s="222" t="s">
        <v>167</v>
      </c>
      <c r="E6778" s="199" t="s">
        <v>163</v>
      </c>
      <c r="F6778" s="200" t="s">
        <v>2241</v>
      </c>
      <c r="G6778" s="200" t="s">
        <v>2242</v>
      </c>
      <c r="H6778" s="200"/>
      <c r="I6778" s="200">
        <v>45624</v>
      </c>
      <c r="J6778" s="143">
        <f t="shared" si="105"/>
        <v>45624</v>
      </c>
      <c r="K6778" s="202">
        <v>2</v>
      </c>
      <c r="L6778" s="284" t="s">
        <v>4343</v>
      </c>
      <c r="M6778" s="223"/>
      <c r="N6778" s="203"/>
      <c r="O6778" s="222" t="s">
        <v>326</v>
      </c>
    </row>
    <row r="6779" spans="1:15" ht="29.25" customHeight="1">
      <c r="A6779" s="221" t="s">
        <v>32</v>
      </c>
      <c r="B6779" s="221" t="s">
        <v>784</v>
      </c>
      <c r="C6779" s="222" t="s">
        <v>553</v>
      </c>
      <c r="D6779" s="222" t="s">
        <v>167</v>
      </c>
      <c r="E6779" s="199" t="s">
        <v>169</v>
      </c>
      <c r="F6779" s="200"/>
      <c r="G6779" s="200"/>
      <c r="H6779" s="200"/>
      <c r="I6779" s="200">
        <v>45624</v>
      </c>
      <c r="J6779" s="143">
        <f t="shared" si="105"/>
        <v>45624</v>
      </c>
      <c r="K6779" s="202">
        <v>4</v>
      </c>
      <c r="L6779" s="284" t="s">
        <v>4344</v>
      </c>
      <c r="M6779" s="223"/>
      <c r="N6779" s="203"/>
      <c r="O6779" s="222" t="s">
        <v>326</v>
      </c>
    </row>
    <row r="6780" spans="1:15" ht="29.25" customHeight="1">
      <c r="A6780" s="221" t="s">
        <v>32</v>
      </c>
      <c r="B6780" s="221" t="s">
        <v>784</v>
      </c>
      <c r="C6780" s="222" t="s">
        <v>553</v>
      </c>
      <c r="D6780" s="222" t="s">
        <v>167</v>
      </c>
      <c r="E6780" s="199" t="s">
        <v>163</v>
      </c>
      <c r="F6780" s="200" t="s">
        <v>1742</v>
      </c>
      <c r="G6780" s="200" t="s">
        <v>1743</v>
      </c>
      <c r="H6780" s="200"/>
      <c r="I6780" s="200">
        <v>45624</v>
      </c>
      <c r="J6780" s="143">
        <f t="shared" si="105"/>
        <v>45624</v>
      </c>
      <c r="K6780" s="202">
        <v>2</v>
      </c>
      <c r="L6780" s="284" t="s">
        <v>4345</v>
      </c>
      <c r="M6780" s="223"/>
      <c r="N6780" s="203"/>
      <c r="O6780" s="222" t="s">
        <v>326</v>
      </c>
    </row>
    <row r="6781" spans="1:15" ht="29.25" customHeight="1">
      <c r="A6781" s="221" t="s">
        <v>32</v>
      </c>
      <c r="B6781" s="221" t="s">
        <v>784</v>
      </c>
      <c r="C6781" s="222" t="s">
        <v>553</v>
      </c>
      <c r="D6781" s="222" t="s">
        <v>167</v>
      </c>
      <c r="E6781" s="199" t="s">
        <v>163</v>
      </c>
      <c r="F6781" s="200" t="s">
        <v>1742</v>
      </c>
      <c r="G6781" s="200" t="s">
        <v>1743</v>
      </c>
      <c r="H6781" s="200"/>
      <c r="I6781" s="200">
        <v>45625</v>
      </c>
      <c r="J6781" s="143">
        <f t="shared" si="105"/>
        <v>45625</v>
      </c>
      <c r="K6781" s="202">
        <v>6.5</v>
      </c>
      <c r="L6781" s="284" t="s">
        <v>4346</v>
      </c>
      <c r="M6781" s="223"/>
      <c r="N6781" s="203"/>
      <c r="O6781" s="222" t="s">
        <v>326</v>
      </c>
    </row>
    <row r="6782" spans="1:15" ht="29.25" customHeight="1">
      <c r="A6782" s="221" t="s">
        <v>32</v>
      </c>
      <c r="B6782" s="221" t="s">
        <v>784</v>
      </c>
      <c r="C6782" s="222" t="s">
        <v>553</v>
      </c>
      <c r="D6782" s="222" t="s">
        <v>167</v>
      </c>
      <c r="E6782" s="199" t="s">
        <v>163</v>
      </c>
      <c r="F6782" s="200" t="s">
        <v>2241</v>
      </c>
      <c r="G6782" s="200" t="s">
        <v>2242</v>
      </c>
      <c r="H6782" s="200"/>
      <c r="I6782" s="200">
        <v>45625</v>
      </c>
      <c r="J6782" s="143">
        <f t="shared" si="105"/>
        <v>45625</v>
      </c>
      <c r="K6782" s="202">
        <v>1.5</v>
      </c>
      <c r="L6782" s="284" t="s">
        <v>4347</v>
      </c>
      <c r="M6782" s="223"/>
      <c r="N6782" s="203"/>
      <c r="O6782" s="222" t="s">
        <v>326</v>
      </c>
    </row>
    <row r="6783" spans="1:15" ht="29.25" customHeight="1">
      <c r="A6783" s="221" t="s">
        <v>32</v>
      </c>
      <c r="B6783" s="221" t="s">
        <v>784</v>
      </c>
      <c r="C6783" s="222" t="s">
        <v>553</v>
      </c>
      <c r="D6783" s="222" t="s">
        <v>167</v>
      </c>
      <c r="E6783" s="199" t="s">
        <v>163</v>
      </c>
      <c r="F6783" s="200" t="s">
        <v>1742</v>
      </c>
      <c r="G6783" s="200" t="s">
        <v>1743</v>
      </c>
      <c r="H6783" s="200"/>
      <c r="I6783" s="200">
        <v>45628</v>
      </c>
      <c r="J6783" s="143">
        <f t="shared" si="105"/>
        <v>45628</v>
      </c>
      <c r="K6783" s="202">
        <v>8</v>
      </c>
      <c r="L6783" s="285" t="s">
        <v>4348</v>
      </c>
      <c r="M6783" s="223"/>
      <c r="N6783" s="203"/>
      <c r="O6783" s="222" t="s">
        <v>326</v>
      </c>
    </row>
    <row r="6784" spans="1:15" ht="29.25" customHeight="1">
      <c r="A6784" s="221" t="s">
        <v>32</v>
      </c>
      <c r="B6784" s="221" t="s">
        <v>784</v>
      </c>
      <c r="C6784" s="222" t="s">
        <v>553</v>
      </c>
      <c r="D6784" s="222" t="s">
        <v>167</v>
      </c>
      <c r="E6784" s="199" t="s">
        <v>163</v>
      </c>
      <c r="F6784" s="200" t="s">
        <v>1742</v>
      </c>
      <c r="G6784" s="200" t="s">
        <v>1743</v>
      </c>
      <c r="H6784" s="200"/>
      <c r="I6784" s="200">
        <v>45629</v>
      </c>
      <c r="J6784" s="143">
        <f t="shared" si="105"/>
        <v>45629</v>
      </c>
      <c r="K6784" s="202">
        <v>8</v>
      </c>
      <c r="L6784" s="284" t="s">
        <v>4349</v>
      </c>
      <c r="M6784" s="223"/>
      <c r="N6784" s="203"/>
      <c r="O6784" s="222" t="s">
        <v>326</v>
      </c>
    </row>
    <row r="6785" spans="1:15" ht="29.25" customHeight="1">
      <c r="A6785" s="221" t="s">
        <v>32</v>
      </c>
      <c r="B6785" s="221" t="s">
        <v>784</v>
      </c>
      <c r="C6785" s="222" t="s">
        <v>553</v>
      </c>
      <c r="D6785" s="222" t="s">
        <v>167</v>
      </c>
      <c r="E6785" s="199" t="s">
        <v>163</v>
      </c>
      <c r="F6785" s="200" t="s">
        <v>192</v>
      </c>
      <c r="G6785" s="200" t="s">
        <v>193</v>
      </c>
      <c r="H6785" s="200"/>
      <c r="I6785" s="200">
        <v>45630</v>
      </c>
      <c r="J6785" s="143">
        <f t="shared" si="105"/>
        <v>45630</v>
      </c>
      <c r="K6785" s="202">
        <v>8</v>
      </c>
      <c r="L6785" s="284" t="s">
        <v>1063</v>
      </c>
      <c r="M6785" s="223"/>
      <c r="N6785" s="203"/>
      <c r="O6785" s="222" t="s">
        <v>326</v>
      </c>
    </row>
    <row r="6786" spans="1:15" ht="29.25" customHeight="1">
      <c r="A6786" s="221" t="s">
        <v>32</v>
      </c>
      <c r="B6786" s="221" t="s">
        <v>784</v>
      </c>
      <c r="C6786" s="222" t="s">
        <v>553</v>
      </c>
      <c r="D6786" s="222" t="s">
        <v>167</v>
      </c>
      <c r="E6786" s="199" t="s">
        <v>163</v>
      </c>
      <c r="F6786" s="200" t="s">
        <v>3275</v>
      </c>
      <c r="G6786" s="200" t="s">
        <v>3276</v>
      </c>
      <c r="H6786" s="200"/>
      <c r="I6786" s="200">
        <v>45631</v>
      </c>
      <c r="J6786" s="143">
        <f t="shared" si="105"/>
        <v>45631</v>
      </c>
      <c r="K6786" s="202">
        <v>8</v>
      </c>
      <c r="L6786" s="285" t="s">
        <v>4488</v>
      </c>
      <c r="M6786" s="223"/>
      <c r="N6786" s="203"/>
      <c r="O6786" s="222" t="s">
        <v>326</v>
      </c>
    </row>
    <row r="6787" spans="1:15" ht="29.25" customHeight="1">
      <c r="A6787" s="221" t="s">
        <v>32</v>
      </c>
      <c r="B6787" s="221" t="s">
        <v>784</v>
      </c>
      <c r="C6787" s="222" t="s">
        <v>553</v>
      </c>
      <c r="D6787" s="222" t="s">
        <v>167</v>
      </c>
      <c r="E6787" s="199" t="s">
        <v>163</v>
      </c>
      <c r="F6787" s="200" t="s">
        <v>1742</v>
      </c>
      <c r="G6787" s="200" t="s">
        <v>1743</v>
      </c>
      <c r="H6787" s="200"/>
      <c r="I6787" s="200">
        <v>45632</v>
      </c>
      <c r="J6787" s="143">
        <f t="shared" ref="J6787:J6850" si="106">I6787</f>
        <v>45632</v>
      </c>
      <c r="K6787" s="202">
        <v>8</v>
      </c>
      <c r="L6787" s="284" t="s">
        <v>4489</v>
      </c>
      <c r="M6787" s="223"/>
      <c r="N6787" s="203"/>
      <c r="O6787" s="222" t="s">
        <v>326</v>
      </c>
    </row>
    <row r="6788" spans="1:15" ht="29.25" customHeight="1">
      <c r="A6788" s="221" t="s">
        <v>32</v>
      </c>
      <c r="B6788" s="221" t="s">
        <v>784</v>
      </c>
      <c r="C6788" s="222" t="s">
        <v>553</v>
      </c>
      <c r="D6788" s="222" t="s">
        <v>167</v>
      </c>
      <c r="E6788" s="199" t="s">
        <v>163</v>
      </c>
      <c r="F6788" s="200" t="s">
        <v>670</v>
      </c>
      <c r="G6788" s="200" t="s">
        <v>671</v>
      </c>
      <c r="H6788" s="200"/>
      <c r="I6788" s="200">
        <v>45635</v>
      </c>
      <c r="J6788" s="143">
        <f t="shared" si="106"/>
        <v>45635</v>
      </c>
      <c r="K6788" s="202">
        <v>8</v>
      </c>
      <c r="L6788" s="285" t="s">
        <v>4490</v>
      </c>
      <c r="M6788" s="223"/>
      <c r="N6788" s="203"/>
      <c r="O6788" s="222" t="s">
        <v>326</v>
      </c>
    </row>
    <row r="6789" spans="1:15" ht="29.25" customHeight="1">
      <c r="A6789" s="221" t="s">
        <v>32</v>
      </c>
      <c r="B6789" s="221" t="s">
        <v>784</v>
      </c>
      <c r="C6789" s="222" t="s">
        <v>553</v>
      </c>
      <c r="D6789" s="222" t="s">
        <v>167</v>
      </c>
      <c r="E6789" s="199" t="s">
        <v>163</v>
      </c>
      <c r="F6789" s="200" t="s">
        <v>192</v>
      </c>
      <c r="G6789" s="200" t="s">
        <v>193</v>
      </c>
      <c r="H6789" s="200"/>
      <c r="I6789" s="200">
        <v>45636</v>
      </c>
      <c r="J6789" s="143">
        <f t="shared" si="106"/>
        <v>45636</v>
      </c>
      <c r="K6789" s="202">
        <v>8</v>
      </c>
      <c r="L6789" s="284" t="s">
        <v>1063</v>
      </c>
      <c r="M6789" s="223"/>
      <c r="N6789" s="203"/>
      <c r="O6789" s="222" t="s">
        <v>326</v>
      </c>
    </row>
    <row r="6790" spans="1:15" ht="29.25" customHeight="1">
      <c r="A6790" s="221" t="s">
        <v>32</v>
      </c>
      <c r="B6790" s="221" t="s">
        <v>784</v>
      </c>
      <c r="C6790" s="222" t="s">
        <v>553</v>
      </c>
      <c r="D6790" s="222" t="s">
        <v>167</v>
      </c>
      <c r="E6790" s="199" t="s">
        <v>163</v>
      </c>
      <c r="F6790" s="200" t="s">
        <v>670</v>
      </c>
      <c r="G6790" s="200" t="s">
        <v>671</v>
      </c>
      <c r="H6790" s="200"/>
      <c r="I6790" s="200">
        <v>45637</v>
      </c>
      <c r="J6790" s="143">
        <f t="shared" si="106"/>
        <v>45637</v>
      </c>
      <c r="K6790" s="202">
        <v>8</v>
      </c>
      <c r="L6790" s="285" t="s">
        <v>4490</v>
      </c>
      <c r="M6790" s="223"/>
      <c r="N6790" s="203"/>
      <c r="O6790" s="222" t="s">
        <v>326</v>
      </c>
    </row>
    <row r="6791" spans="1:15" ht="29.25" customHeight="1">
      <c r="A6791" s="221" t="s">
        <v>32</v>
      </c>
      <c r="B6791" s="221" t="s">
        <v>784</v>
      </c>
      <c r="C6791" s="222" t="s">
        <v>553</v>
      </c>
      <c r="D6791" s="222" t="s">
        <v>167</v>
      </c>
      <c r="E6791" s="199" t="s">
        <v>163</v>
      </c>
      <c r="F6791" s="200" t="s">
        <v>670</v>
      </c>
      <c r="G6791" s="200" t="s">
        <v>671</v>
      </c>
      <c r="H6791" s="200"/>
      <c r="I6791" s="200">
        <v>45638</v>
      </c>
      <c r="J6791" s="143">
        <f t="shared" si="106"/>
        <v>45638</v>
      </c>
      <c r="K6791" s="202">
        <v>8</v>
      </c>
      <c r="L6791" s="285" t="s">
        <v>4490</v>
      </c>
      <c r="M6791" s="223"/>
      <c r="N6791" s="203"/>
      <c r="O6791" s="222" t="s">
        <v>326</v>
      </c>
    </row>
    <row r="6792" spans="1:15" ht="29.25" customHeight="1">
      <c r="A6792" s="221" t="s">
        <v>32</v>
      </c>
      <c r="B6792" s="221" t="s">
        <v>784</v>
      </c>
      <c r="C6792" s="222" t="s">
        <v>553</v>
      </c>
      <c r="D6792" s="222" t="s">
        <v>167</v>
      </c>
      <c r="E6792" s="199" t="s">
        <v>165</v>
      </c>
      <c r="F6792" s="200"/>
      <c r="G6792" s="200"/>
      <c r="H6792" s="200"/>
      <c r="I6792" s="200">
        <v>45639</v>
      </c>
      <c r="J6792" s="143">
        <f t="shared" si="106"/>
        <v>45639</v>
      </c>
      <c r="K6792" s="202">
        <v>8</v>
      </c>
      <c r="L6792" s="284" t="s">
        <v>945</v>
      </c>
      <c r="M6792" s="223"/>
      <c r="N6792" s="203"/>
      <c r="O6792" s="222" t="s">
        <v>326</v>
      </c>
    </row>
    <row r="6793" spans="1:15" ht="29.25" customHeight="1">
      <c r="A6793" s="221" t="s">
        <v>32</v>
      </c>
      <c r="B6793" s="221" t="s">
        <v>784</v>
      </c>
      <c r="C6793" s="222" t="s">
        <v>553</v>
      </c>
      <c r="D6793" s="222" t="s">
        <v>167</v>
      </c>
      <c r="E6793" s="199" t="s">
        <v>163</v>
      </c>
      <c r="F6793" s="200" t="s">
        <v>192</v>
      </c>
      <c r="G6793" s="200" t="s">
        <v>193</v>
      </c>
      <c r="H6793" s="200"/>
      <c r="I6793" s="200">
        <v>45642</v>
      </c>
      <c r="J6793" s="143">
        <f t="shared" si="106"/>
        <v>45642</v>
      </c>
      <c r="K6793" s="202">
        <v>8</v>
      </c>
      <c r="L6793" s="284" t="s">
        <v>1063</v>
      </c>
      <c r="M6793" s="223"/>
      <c r="N6793" s="203"/>
      <c r="O6793" s="222" t="s">
        <v>326</v>
      </c>
    </row>
    <row r="6794" spans="1:15" ht="29.25" customHeight="1">
      <c r="A6794" s="221" t="s">
        <v>32</v>
      </c>
      <c r="B6794" s="221" t="s">
        <v>784</v>
      </c>
      <c r="C6794" s="222" t="s">
        <v>553</v>
      </c>
      <c r="D6794" s="222" t="s">
        <v>167</v>
      </c>
      <c r="E6794" s="199" t="s">
        <v>163</v>
      </c>
      <c r="F6794" s="200" t="s">
        <v>670</v>
      </c>
      <c r="G6794" s="200" t="s">
        <v>671</v>
      </c>
      <c r="H6794" s="200"/>
      <c r="I6794" s="200">
        <v>45643</v>
      </c>
      <c r="J6794" s="143">
        <f t="shared" si="106"/>
        <v>45643</v>
      </c>
      <c r="K6794" s="202">
        <v>2</v>
      </c>
      <c r="L6794" s="285" t="s">
        <v>4635</v>
      </c>
      <c r="M6794" s="223"/>
      <c r="N6794" s="203"/>
      <c r="O6794" s="222" t="s">
        <v>326</v>
      </c>
    </row>
    <row r="6795" spans="1:15" ht="29.25" customHeight="1">
      <c r="A6795" s="221" t="s">
        <v>32</v>
      </c>
      <c r="B6795" s="221" t="s">
        <v>784</v>
      </c>
      <c r="C6795" s="222" t="s">
        <v>553</v>
      </c>
      <c r="D6795" s="222" t="s">
        <v>167</v>
      </c>
      <c r="E6795" s="199" t="s">
        <v>163</v>
      </c>
      <c r="F6795" s="200" t="s">
        <v>594</v>
      </c>
      <c r="G6795" s="200" t="s">
        <v>595</v>
      </c>
      <c r="H6795" s="200"/>
      <c r="I6795" s="200">
        <v>45643</v>
      </c>
      <c r="J6795" s="143">
        <f t="shared" si="106"/>
        <v>45643</v>
      </c>
      <c r="K6795" s="202">
        <v>4</v>
      </c>
      <c r="L6795" s="285" t="s">
        <v>4636</v>
      </c>
      <c r="M6795" s="223"/>
      <c r="N6795" s="203"/>
      <c r="O6795" s="222" t="s">
        <v>326</v>
      </c>
    </row>
    <row r="6796" spans="1:15" ht="29.25" customHeight="1">
      <c r="A6796" s="221" t="s">
        <v>32</v>
      </c>
      <c r="B6796" s="221" t="s">
        <v>784</v>
      </c>
      <c r="C6796" s="222" t="s">
        <v>553</v>
      </c>
      <c r="D6796" s="222" t="s">
        <v>167</v>
      </c>
      <c r="E6796" s="199" t="s">
        <v>163</v>
      </c>
      <c r="F6796" s="200" t="s">
        <v>1742</v>
      </c>
      <c r="G6796" s="200" t="s">
        <v>1743</v>
      </c>
      <c r="H6796" s="200"/>
      <c r="I6796" s="200">
        <v>45643</v>
      </c>
      <c r="J6796" s="143">
        <f t="shared" si="106"/>
        <v>45643</v>
      </c>
      <c r="K6796" s="202">
        <v>2</v>
      </c>
      <c r="L6796" s="285" t="s">
        <v>4637</v>
      </c>
      <c r="M6796" s="223"/>
      <c r="N6796" s="203"/>
      <c r="O6796" s="222" t="s">
        <v>326</v>
      </c>
    </row>
    <row r="6797" spans="1:15" ht="29.25" customHeight="1">
      <c r="A6797" s="221" t="s">
        <v>32</v>
      </c>
      <c r="B6797" s="221" t="s">
        <v>784</v>
      </c>
      <c r="C6797" s="222" t="s">
        <v>553</v>
      </c>
      <c r="D6797" s="222" t="s">
        <v>167</v>
      </c>
      <c r="E6797" s="199" t="s">
        <v>163</v>
      </c>
      <c r="F6797" s="200" t="s">
        <v>594</v>
      </c>
      <c r="G6797" s="200" t="s">
        <v>595</v>
      </c>
      <c r="H6797" s="200"/>
      <c r="I6797" s="200">
        <v>45644</v>
      </c>
      <c r="J6797" s="143">
        <f t="shared" si="106"/>
        <v>45644</v>
      </c>
      <c r="K6797" s="202">
        <v>2</v>
      </c>
      <c r="L6797" s="285" t="s">
        <v>4636</v>
      </c>
      <c r="M6797" s="223"/>
      <c r="N6797" s="203"/>
      <c r="O6797" s="222" t="s">
        <v>326</v>
      </c>
    </row>
    <row r="6798" spans="1:15" ht="29.25" customHeight="1">
      <c r="A6798" s="221" t="s">
        <v>32</v>
      </c>
      <c r="B6798" s="221" t="s">
        <v>784</v>
      </c>
      <c r="C6798" s="222" t="s">
        <v>553</v>
      </c>
      <c r="D6798" s="222" t="s">
        <v>167</v>
      </c>
      <c r="E6798" s="199" t="s">
        <v>163</v>
      </c>
      <c r="F6798" s="200" t="s">
        <v>670</v>
      </c>
      <c r="G6798" s="200" t="s">
        <v>671</v>
      </c>
      <c r="H6798" s="200"/>
      <c r="I6798" s="200">
        <v>45644</v>
      </c>
      <c r="J6798" s="143">
        <f t="shared" si="106"/>
        <v>45644</v>
      </c>
      <c r="K6798" s="202">
        <v>4</v>
      </c>
      <c r="L6798" s="285" t="s">
        <v>4635</v>
      </c>
      <c r="M6798" s="223"/>
      <c r="N6798" s="203"/>
      <c r="O6798" s="222" t="s">
        <v>326</v>
      </c>
    </row>
    <row r="6799" spans="1:15" ht="29.25" customHeight="1">
      <c r="A6799" s="221" t="s">
        <v>32</v>
      </c>
      <c r="B6799" s="221" t="s">
        <v>784</v>
      </c>
      <c r="C6799" s="222" t="s">
        <v>553</v>
      </c>
      <c r="D6799" s="222" t="s">
        <v>167</v>
      </c>
      <c r="E6799" s="199" t="s">
        <v>163</v>
      </c>
      <c r="F6799" s="200" t="s">
        <v>1742</v>
      </c>
      <c r="G6799" s="200" t="s">
        <v>1743</v>
      </c>
      <c r="H6799" s="200"/>
      <c r="I6799" s="200">
        <v>45644</v>
      </c>
      <c r="J6799" s="143">
        <f t="shared" si="106"/>
        <v>45644</v>
      </c>
      <c r="K6799" s="202">
        <v>2</v>
      </c>
      <c r="L6799" s="285" t="s">
        <v>4637</v>
      </c>
      <c r="M6799" s="223"/>
      <c r="N6799" s="203"/>
      <c r="O6799" s="222" t="s">
        <v>326</v>
      </c>
    </row>
    <row r="6800" spans="1:15" ht="29.25" customHeight="1">
      <c r="A6800" s="221" t="s">
        <v>32</v>
      </c>
      <c r="B6800" s="221" t="s">
        <v>784</v>
      </c>
      <c r="C6800" s="222" t="s">
        <v>553</v>
      </c>
      <c r="D6800" s="222" t="s">
        <v>167</v>
      </c>
      <c r="E6800" s="199" t="s">
        <v>163</v>
      </c>
      <c r="F6800" s="200" t="s">
        <v>670</v>
      </c>
      <c r="G6800" s="200" t="s">
        <v>671</v>
      </c>
      <c r="H6800" s="200"/>
      <c r="I6800" s="200">
        <v>45645</v>
      </c>
      <c r="J6800" s="143">
        <f t="shared" si="106"/>
        <v>45645</v>
      </c>
      <c r="K6800" s="202">
        <v>8</v>
      </c>
      <c r="L6800" s="285" t="s">
        <v>4855</v>
      </c>
      <c r="M6800" s="223"/>
      <c r="N6800" s="203"/>
      <c r="O6800" s="222" t="s">
        <v>326</v>
      </c>
    </row>
    <row r="6801" spans="1:15" ht="29.25" customHeight="1">
      <c r="A6801" s="221" t="s">
        <v>32</v>
      </c>
      <c r="B6801" s="221" t="s">
        <v>784</v>
      </c>
      <c r="C6801" s="222" t="s">
        <v>553</v>
      </c>
      <c r="D6801" s="222" t="s">
        <v>167</v>
      </c>
      <c r="E6801" s="199" t="s">
        <v>165</v>
      </c>
      <c r="F6801" s="200"/>
      <c r="G6801" s="200"/>
      <c r="H6801" s="200"/>
      <c r="I6801" s="200">
        <v>45646</v>
      </c>
      <c r="J6801" s="143">
        <f t="shared" si="106"/>
        <v>45646</v>
      </c>
      <c r="K6801" s="202">
        <v>8</v>
      </c>
      <c r="L6801" s="285" t="s">
        <v>165</v>
      </c>
      <c r="M6801" s="223"/>
      <c r="N6801" s="203"/>
      <c r="O6801" s="222" t="s">
        <v>326</v>
      </c>
    </row>
    <row r="6802" spans="1:15" ht="29.25" customHeight="1">
      <c r="A6802" s="221" t="s">
        <v>32</v>
      </c>
      <c r="B6802" s="221" t="s">
        <v>784</v>
      </c>
      <c r="C6802" s="222" t="s">
        <v>553</v>
      </c>
      <c r="D6802" s="222" t="s">
        <v>167</v>
      </c>
      <c r="E6802" s="199" t="s">
        <v>163</v>
      </c>
      <c r="F6802" s="200" t="s">
        <v>192</v>
      </c>
      <c r="G6802" s="200" t="s">
        <v>193</v>
      </c>
      <c r="H6802" s="200"/>
      <c r="I6802" s="200">
        <v>45649</v>
      </c>
      <c r="J6802" s="143">
        <f t="shared" si="106"/>
        <v>45649</v>
      </c>
      <c r="K6802" s="202">
        <v>8</v>
      </c>
      <c r="L6802" s="284" t="s">
        <v>1063</v>
      </c>
      <c r="M6802" s="223"/>
      <c r="N6802" s="203"/>
      <c r="O6802" s="222" t="s">
        <v>326</v>
      </c>
    </row>
    <row r="6803" spans="1:15" ht="29.25" customHeight="1">
      <c r="A6803" s="221" t="s">
        <v>32</v>
      </c>
      <c r="B6803" s="221" t="s">
        <v>784</v>
      </c>
      <c r="C6803" s="222" t="s">
        <v>553</v>
      </c>
      <c r="D6803" s="222" t="s">
        <v>167</v>
      </c>
      <c r="E6803" s="199" t="s">
        <v>163</v>
      </c>
      <c r="F6803" s="200" t="s">
        <v>670</v>
      </c>
      <c r="G6803" s="200" t="s">
        <v>671</v>
      </c>
      <c r="H6803" s="200"/>
      <c r="I6803" s="200">
        <v>45650</v>
      </c>
      <c r="J6803" s="143">
        <f t="shared" si="106"/>
        <v>45650</v>
      </c>
      <c r="K6803" s="202">
        <v>8</v>
      </c>
      <c r="L6803" s="284" t="s">
        <v>4856</v>
      </c>
      <c r="M6803" s="223"/>
      <c r="N6803" s="203"/>
      <c r="O6803" s="222" t="s">
        <v>326</v>
      </c>
    </row>
    <row r="6804" spans="1:15" ht="29.25" customHeight="1">
      <c r="A6804" s="221" t="s">
        <v>32</v>
      </c>
      <c r="B6804" s="221" t="s">
        <v>784</v>
      </c>
      <c r="C6804" s="222" t="s">
        <v>553</v>
      </c>
      <c r="D6804" s="222" t="s">
        <v>167</v>
      </c>
      <c r="E6804" s="199" t="s">
        <v>163</v>
      </c>
      <c r="F6804" s="200" t="s">
        <v>670</v>
      </c>
      <c r="G6804" s="200" t="s">
        <v>671</v>
      </c>
      <c r="H6804" s="200"/>
      <c r="I6804" s="200">
        <v>45651</v>
      </c>
      <c r="J6804" s="143">
        <f t="shared" si="106"/>
        <v>45651</v>
      </c>
      <c r="K6804" s="202">
        <v>8</v>
      </c>
      <c r="L6804" s="284" t="s">
        <v>4979</v>
      </c>
      <c r="M6804" s="223"/>
      <c r="N6804" s="203"/>
      <c r="O6804" s="222" t="s">
        <v>326</v>
      </c>
    </row>
    <row r="6805" spans="1:15" ht="29.25" customHeight="1">
      <c r="A6805" s="221" t="s">
        <v>32</v>
      </c>
      <c r="B6805" s="221" t="s">
        <v>784</v>
      </c>
      <c r="C6805" s="222" t="s">
        <v>553</v>
      </c>
      <c r="D6805" s="222" t="s">
        <v>167</v>
      </c>
      <c r="E6805" s="199" t="s">
        <v>163</v>
      </c>
      <c r="F6805" s="200" t="s">
        <v>670</v>
      </c>
      <c r="G6805" s="200" t="s">
        <v>671</v>
      </c>
      <c r="H6805" s="200"/>
      <c r="I6805" s="200">
        <v>45652</v>
      </c>
      <c r="J6805" s="143">
        <f t="shared" si="106"/>
        <v>45652</v>
      </c>
      <c r="K6805" s="202">
        <v>8</v>
      </c>
      <c r="L6805" s="284" t="s">
        <v>4980</v>
      </c>
      <c r="M6805" s="223"/>
      <c r="N6805" s="203"/>
      <c r="O6805" s="222" t="s">
        <v>326</v>
      </c>
    </row>
    <row r="6806" spans="1:15" ht="29.25" customHeight="1">
      <c r="A6806" s="221" t="s">
        <v>32</v>
      </c>
      <c r="B6806" s="221" t="s">
        <v>784</v>
      </c>
      <c r="C6806" s="222" t="s">
        <v>553</v>
      </c>
      <c r="D6806" s="222" t="s">
        <v>167</v>
      </c>
      <c r="E6806" s="199" t="s">
        <v>165</v>
      </c>
      <c r="F6806" s="200"/>
      <c r="G6806" s="200"/>
      <c r="H6806" s="200"/>
      <c r="I6806" s="200">
        <v>45653</v>
      </c>
      <c r="J6806" s="143">
        <f t="shared" si="106"/>
        <v>45653</v>
      </c>
      <c r="K6806" s="202">
        <v>8</v>
      </c>
      <c r="L6806" s="285" t="s">
        <v>165</v>
      </c>
      <c r="M6806" s="223"/>
      <c r="N6806" s="203"/>
      <c r="O6806" s="222" t="s">
        <v>326</v>
      </c>
    </row>
    <row r="6807" spans="1:15" ht="29.25" customHeight="1">
      <c r="A6807" s="221" t="s">
        <v>32</v>
      </c>
      <c r="B6807" s="221" t="s">
        <v>784</v>
      </c>
      <c r="C6807" s="222" t="s">
        <v>553</v>
      </c>
      <c r="D6807" s="222" t="s">
        <v>167</v>
      </c>
      <c r="E6807" s="199" t="s">
        <v>166</v>
      </c>
      <c r="F6807" s="200"/>
      <c r="G6807" s="200"/>
      <c r="H6807" s="200"/>
      <c r="I6807" s="200">
        <v>45656</v>
      </c>
      <c r="J6807" s="143">
        <f t="shared" si="106"/>
        <v>45656</v>
      </c>
      <c r="K6807" s="202">
        <v>8</v>
      </c>
      <c r="L6807" s="284" t="s">
        <v>4981</v>
      </c>
      <c r="M6807" s="223"/>
      <c r="N6807" s="203"/>
      <c r="O6807" s="222" t="s">
        <v>326</v>
      </c>
    </row>
    <row r="6808" spans="1:15" ht="29.25" customHeight="1">
      <c r="A6808" s="221" t="s">
        <v>32</v>
      </c>
      <c r="B6808" s="221" t="s">
        <v>784</v>
      </c>
      <c r="C6808" s="222" t="s">
        <v>553</v>
      </c>
      <c r="D6808" s="222" t="s">
        <v>167</v>
      </c>
      <c r="E6808" s="199" t="s">
        <v>163</v>
      </c>
      <c r="F6808" s="200" t="s">
        <v>594</v>
      </c>
      <c r="G6808" s="200" t="s">
        <v>595</v>
      </c>
      <c r="H6808" s="200"/>
      <c r="I6808" s="200">
        <v>45657</v>
      </c>
      <c r="J6808" s="143">
        <f t="shared" si="106"/>
        <v>45657</v>
      </c>
      <c r="K6808" s="202">
        <v>8</v>
      </c>
      <c r="L6808" s="284" t="s">
        <v>4982</v>
      </c>
      <c r="M6808" s="223"/>
      <c r="N6808" s="203"/>
      <c r="O6808" s="222" t="s">
        <v>326</v>
      </c>
    </row>
    <row r="6809" spans="1:15" ht="29.25" customHeight="1">
      <c r="A6809" s="221" t="s">
        <v>32</v>
      </c>
      <c r="B6809" s="221" t="s">
        <v>784</v>
      </c>
      <c r="C6809" s="222" t="s">
        <v>553</v>
      </c>
      <c r="D6809" s="222" t="s">
        <v>167</v>
      </c>
      <c r="E6809" s="199" t="s">
        <v>163</v>
      </c>
      <c r="F6809" s="200" t="s">
        <v>1742</v>
      </c>
      <c r="G6809" s="200" t="s">
        <v>1743</v>
      </c>
      <c r="H6809" s="200"/>
      <c r="I6809" s="200">
        <v>45659</v>
      </c>
      <c r="J6809" s="143">
        <f t="shared" si="106"/>
        <v>45659</v>
      </c>
      <c r="K6809" s="202">
        <v>8</v>
      </c>
      <c r="L6809" s="284" t="s">
        <v>5112</v>
      </c>
      <c r="M6809" s="223"/>
      <c r="N6809" s="203"/>
      <c r="O6809" s="222" t="s">
        <v>326</v>
      </c>
    </row>
    <row r="6810" spans="1:15" ht="29.25" customHeight="1">
      <c r="A6810" s="221" t="s">
        <v>32</v>
      </c>
      <c r="B6810" s="221" t="s">
        <v>784</v>
      </c>
      <c r="C6810" s="222" t="s">
        <v>553</v>
      </c>
      <c r="D6810" s="222" t="s">
        <v>167</v>
      </c>
      <c r="E6810" s="199" t="s">
        <v>163</v>
      </c>
      <c r="F6810" s="200" t="s">
        <v>1742</v>
      </c>
      <c r="G6810" s="200" t="s">
        <v>1743</v>
      </c>
      <c r="H6810" s="200"/>
      <c r="I6810" s="200">
        <v>45660</v>
      </c>
      <c r="J6810" s="143">
        <f t="shared" si="106"/>
        <v>45660</v>
      </c>
      <c r="K6810" s="202">
        <v>9</v>
      </c>
      <c r="L6810" s="284" t="s">
        <v>5113</v>
      </c>
      <c r="M6810" s="223"/>
      <c r="N6810" s="203"/>
      <c r="O6810" s="222" t="s">
        <v>326</v>
      </c>
    </row>
    <row r="6811" spans="1:15" ht="29.25" customHeight="1">
      <c r="A6811" s="221" t="s">
        <v>32</v>
      </c>
      <c r="B6811" s="221" t="s">
        <v>784</v>
      </c>
      <c r="C6811" s="222" t="s">
        <v>553</v>
      </c>
      <c r="D6811" s="222" t="s">
        <v>167</v>
      </c>
      <c r="E6811" s="199" t="s">
        <v>166</v>
      </c>
      <c r="F6811" s="200"/>
      <c r="G6811" s="200"/>
      <c r="H6811" s="200"/>
      <c r="I6811" s="200">
        <v>45663</v>
      </c>
      <c r="J6811" s="143">
        <f t="shared" si="106"/>
        <v>45663</v>
      </c>
      <c r="K6811" s="202">
        <v>8</v>
      </c>
      <c r="L6811" s="285" t="s">
        <v>5114</v>
      </c>
      <c r="M6811" s="223"/>
      <c r="N6811" s="203"/>
      <c r="O6811" s="222" t="s">
        <v>326</v>
      </c>
    </row>
    <row r="6812" spans="1:15" ht="29.25" customHeight="1">
      <c r="A6812" s="221" t="s">
        <v>32</v>
      </c>
      <c r="B6812" s="221" t="s">
        <v>784</v>
      </c>
      <c r="C6812" s="222" t="s">
        <v>553</v>
      </c>
      <c r="D6812" s="222" t="s">
        <v>167</v>
      </c>
      <c r="E6812" s="199" t="s">
        <v>163</v>
      </c>
      <c r="F6812" s="200" t="s">
        <v>192</v>
      </c>
      <c r="G6812" s="200" t="s">
        <v>193</v>
      </c>
      <c r="H6812" s="200"/>
      <c r="I6812" s="200">
        <v>45664</v>
      </c>
      <c r="J6812" s="143">
        <f t="shared" si="106"/>
        <v>45664</v>
      </c>
      <c r="K6812" s="202">
        <v>8</v>
      </c>
      <c r="L6812" s="285" t="s">
        <v>471</v>
      </c>
      <c r="M6812" s="223"/>
      <c r="N6812" s="203"/>
      <c r="O6812" s="222" t="s">
        <v>326</v>
      </c>
    </row>
    <row r="6813" spans="1:15" ht="29.25" customHeight="1">
      <c r="A6813" s="221" t="s">
        <v>32</v>
      </c>
      <c r="B6813" s="221" t="s">
        <v>784</v>
      </c>
      <c r="C6813" s="222" t="s">
        <v>553</v>
      </c>
      <c r="D6813" s="222" t="s">
        <v>167</v>
      </c>
      <c r="E6813" s="199" t="s">
        <v>163</v>
      </c>
      <c r="F6813" s="200" t="s">
        <v>1742</v>
      </c>
      <c r="G6813" s="200" t="s">
        <v>1743</v>
      </c>
      <c r="H6813" s="200"/>
      <c r="I6813" s="200">
        <v>45665</v>
      </c>
      <c r="J6813" s="143">
        <f t="shared" si="106"/>
        <v>45665</v>
      </c>
      <c r="K6813" s="202">
        <v>8</v>
      </c>
      <c r="L6813" s="285" t="s">
        <v>5115</v>
      </c>
      <c r="M6813" s="223"/>
      <c r="N6813" s="203"/>
      <c r="O6813" s="222" t="s">
        <v>326</v>
      </c>
    </row>
    <row r="6814" spans="1:15" ht="29.25" customHeight="1">
      <c r="A6814" s="221" t="s">
        <v>32</v>
      </c>
      <c r="B6814" s="221" t="s">
        <v>784</v>
      </c>
      <c r="C6814" s="222" t="s">
        <v>553</v>
      </c>
      <c r="D6814" s="222" t="s">
        <v>167</v>
      </c>
      <c r="E6814" s="199" t="s">
        <v>163</v>
      </c>
      <c r="F6814" s="200" t="s">
        <v>670</v>
      </c>
      <c r="G6814" s="200" t="s">
        <v>671</v>
      </c>
      <c r="H6814" s="200"/>
      <c r="I6814" s="200">
        <v>45666</v>
      </c>
      <c r="J6814" s="143">
        <f t="shared" si="106"/>
        <v>45666</v>
      </c>
      <c r="K6814" s="202">
        <v>8</v>
      </c>
      <c r="L6814" s="284" t="s">
        <v>5427</v>
      </c>
      <c r="M6814" s="223"/>
      <c r="N6814" s="203"/>
      <c r="O6814" s="222" t="s">
        <v>326</v>
      </c>
    </row>
    <row r="6815" spans="1:15" ht="29.25" customHeight="1">
      <c r="A6815" s="221" t="s">
        <v>32</v>
      </c>
      <c r="B6815" s="221" t="s">
        <v>784</v>
      </c>
      <c r="C6815" s="222" t="s">
        <v>553</v>
      </c>
      <c r="D6815" s="222" t="s">
        <v>167</v>
      </c>
      <c r="E6815" s="199" t="s">
        <v>163</v>
      </c>
      <c r="F6815" s="200" t="s">
        <v>670</v>
      </c>
      <c r="G6815" s="200" t="s">
        <v>671</v>
      </c>
      <c r="H6815" s="200"/>
      <c r="I6815" s="200">
        <v>45667</v>
      </c>
      <c r="J6815" s="143">
        <f t="shared" si="106"/>
        <v>45667</v>
      </c>
      <c r="K6815" s="202">
        <v>8</v>
      </c>
      <c r="L6815" s="284" t="s">
        <v>5428</v>
      </c>
      <c r="M6815" s="223"/>
      <c r="N6815" s="203"/>
      <c r="O6815" s="222" t="s">
        <v>326</v>
      </c>
    </row>
    <row r="6816" spans="1:15" ht="29.25" customHeight="1">
      <c r="A6816" s="221" t="s">
        <v>32</v>
      </c>
      <c r="B6816" s="221" t="s">
        <v>784</v>
      </c>
      <c r="C6816" s="222" t="s">
        <v>553</v>
      </c>
      <c r="D6816" s="222" t="s">
        <v>167</v>
      </c>
      <c r="E6816" s="199" t="s">
        <v>179</v>
      </c>
      <c r="F6816" s="200"/>
      <c r="G6816" s="200"/>
      <c r="H6816" s="200"/>
      <c r="I6816" s="200">
        <v>45670</v>
      </c>
      <c r="J6816" s="143">
        <f t="shared" si="106"/>
        <v>45670</v>
      </c>
      <c r="K6816" s="202">
        <v>8</v>
      </c>
      <c r="L6816" s="285" t="s">
        <v>5429</v>
      </c>
      <c r="M6816" s="223"/>
      <c r="N6816" s="203"/>
      <c r="O6816" s="222" t="s">
        <v>326</v>
      </c>
    </row>
    <row r="6817" spans="1:15" ht="29.25" customHeight="1">
      <c r="A6817" s="221" t="s">
        <v>32</v>
      </c>
      <c r="B6817" s="221" t="s">
        <v>784</v>
      </c>
      <c r="C6817" s="222" t="s">
        <v>553</v>
      </c>
      <c r="D6817" s="222" t="s">
        <v>167</v>
      </c>
      <c r="E6817" s="199" t="s">
        <v>163</v>
      </c>
      <c r="F6817" s="200" t="s">
        <v>192</v>
      </c>
      <c r="G6817" s="200" t="s">
        <v>193</v>
      </c>
      <c r="H6817" s="200"/>
      <c r="I6817" s="200">
        <v>45671</v>
      </c>
      <c r="J6817" s="143">
        <f t="shared" si="106"/>
        <v>45671</v>
      </c>
      <c r="K6817" s="202">
        <v>8</v>
      </c>
      <c r="L6817" s="285" t="s">
        <v>471</v>
      </c>
      <c r="M6817" s="223"/>
      <c r="N6817" s="203"/>
      <c r="O6817" s="222" t="s">
        <v>326</v>
      </c>
    </row>
    <row r="6818" spans="1:15" ht="29.25" customHeight="1">
      <c r="A6818" s="221" t="s">
        <v>32</v>
      </c>
      <c r="B6818" s="221" t="s">
        <v>784</v>
      </c>
      <c r="C6818" s="222" t="s">
        <v>553</v>
      </c>
      <c r="D6818" s="222" t="s">
        <v>167</v>
      </c>
      <c r="E6818" s="199" t="s">
        <v>163</v>
      </c>
      <c r="F6818" s="200" t="s">
        <v>1742</v>
      </c>
      <c r="G6818" s="200" t="s">
        <v>1743</v>
      </c>
      <c r="H6818" s="200"/>
      <c r="I6818" s="200">
        <v>45672</v>
      </c>
      <c r="J6818" s="143">
        <f t="shared" si="106"/>
        <v>45672</v>
      </c>
      <c r="K6818" s="202">
        <v>8</v>
      </c>
      <c r="L6818" s="285" t="s">
        <v>5430</v>
      </c>
      <c r="M6818" s="223"/>
      <c r="N6818" s="203"/>
      <c r="O6818" s="222" t="s">
        <v>326</v>
      </c>
    </row>
    <row r="6819" spans="1:15" ht="29.25" customHeight="1">
      <c r="A6819" s="221" t="s">
        <v>32</v>
      </c>
      <c r="B6819" s="221" t="s">
        <v>784</v>
      </c>
      <c r="C6819" s="222" t="s">
        <v>553</v>
      </c>
      <c r="D6819" s="222" t="s">
        <v>167</v>
      </c>
      <c r="E6819" s="199" t="s">
        <v>163</v>
      </c>
      <c r="F6819" s="200" t="s">
        <v>2241</v>
      </c>
      <c r="G6819" s="200" t="s">
        <v>2242</v>
      </c>
      <c r="H6819" s="200"/>
      <c r="I6819" s="200">
        <v>45673</v>
      </c>
      <c r="J6819" s="143">
        <f t="shared" si="106"/>
        <v>45673</v>
      </c>
      <c r="K6819" s="202">
        <v>8</v>
      </c>
      <c r="L6819" s="285" t="s">
        <v>5431</v>
      </c>
      <c r="M6819" s="223"/>
      <c r="N6819" s="203"/>
      <c r="O6819" s="222" t="s">
        <v>326</v>
      </c>
    </row>
    <row r="6820" spans="1:15" ht="29.25" customHeight="1">
      <c r="A6820" s="221" t="s">
        <v>32</v>
      </c>
      <c r="B6820" s="221" t="s">
        <v>784</v>
      </c>
      <c r="C6820" s="222" t="s">
        <v>553</v>
      </c>
      <c r="D6820" s="222" t="s">
        <v>167</v>
      </c>
      <c r="E6820" s="199" t="s">
        <v>163</v>
      </c>
      <c r="F6820" s="200" t="s">
        <v>1742</v>
      </c>
      <c r="G6820" s="200" t="s">
        <v>1743</v>
      </c>
      <c r="H6820" s="200"/>
      <c r="I6820" s="200">
        <v>45674</v>
      </c>
      <c r="J6820" s="143">
        <f t="shared" si="106"/>
        <v>45674</v>
      </c>
      <c r="K6820" s="202">
        <v>8</v>
      </c>
      <c r="L6820" s="284" t="s">
        <v>5585</v>
      </c>
      <c r="M6820" s="223"/>
      <c r="N6820" s="203"/>
      <c r="O6820" s="222" t="s">
        <v>326</v>
      </c>
    </row>
    <row r="6821" spans="1:15" ht="29.25" customHeight="1">
      <c r="A6821" s="221" t="s">
        <v>32</v>
      </c>
      <c r="B6821" s="221" t="s">
        <v>784</v>
      </c>
      <c r="C6821" s="222" t="s">
        <v>553</v>
      </c>
      <c r="D6821" s="222" t="s">
        <v>167</v>
      </c>
      <c r="E6821" s="199" t="s">
        <v>163</v>
      </c>
      <c r="F6821" s="200" t="s">
        <v>1742</v>
      </c>
      <c r="G6821" s="200" t="s">
        <v>1743</v>
      </c>
      <c r="H6821" s="200"/>
      <c r="I6821" s="200">
        <v>45677</v>
      </c>
      <c r="J6821" s="143">
        <f t="shared" si="106"/>
        <v>45677</v>
      </c>
      <c r="K6821" s="202">
        <v>9</v>
      </c>
      <c r="L6821" s="284" t="s">
        <v>5586</v>
      </c>
      <c r="M6821" s="223"/>
      <c r="N6821" s="203"/>
      <c r="O6821" s="222" t="s">
        <v>326</v>
      </c>
    </row>
    <row r="6822" spans="1:15" ht="29.25" customHeight="1">
      <c r="A6822" s="221" t="s">
        <v>32</v>
      </c>
      <c r="B6822" s="221" t="s">
        <v>784</v>
      </c>
      <c r="C6822" s="222" t="s">
        <v>553</v>
      </c>
      <c r="D6822" s="222" t="s">
        <v>167</v>
      </c>
      <c r="E6822" s="199" t="s">
        <v>163</v>
      </c>
      <c r="F6822" s="200" t="s">
        <v>670</v>
      </c>
      <c r="G6822" s="200" t="s">
        <v>671</v>
      </c>
      <c r="H6822" s="200"/>
      <c r="I6822" s="200">
        <v>45678</v>
      </c>
      <c r="J6822" s="143">
        <f t="shared" si="106"/>
        <v>45678</v>
      </c>
      <c r="K6822" s="202">
        <v>9</v>
      </c>
      <c r="L6822" s="284" t="s">
        <v>5587</v>
      </c>
      <c r="M6822" s="223"/>
      <c r="N6822" s="203"/>
      <c r="O6822" s="222" t="s">
        <v>326</v>
      </c>
    </row>
    <row r="6823" spans="1:15" ht="29.25" customHeight="1">
      <c r="A6823" s="221" t="s">
        <v>32</v>
      </c>
      <c r="B6823" s="221" t="s">
        <v>784</v>
      </c>
      <c r="C6823" s="222" t="s">
        <v>553</v>
      </c>
      <c r="D6823" s="222" t="s">
        <v>167</v>
      </c>
      <c r="E6823" s="199" t="s">
        <v>163</v>
      </c>
      <c r="F6823" s="200" t="s">
        <v>1742</v>
      </c>
      <c r="G6823" s="200" t="s">
        <v>1743</v>
      </c>
      <c r="H6823" s="200"/>
      <c r="I6823" s="200">
        <v>45679</v>
      </c>
      <c r="J6823" s="143">
        <f t="shared" si="106"/>
        <v>45679</v>
      </c>
      <c r="K6823" s="202">
        <v>9</v>
      </c>
      <c r="L6823" s="284" t="s">
        <v>5588</v>
      </c>
      <c r="M6823" s="223"/>
      <c r="N6823" s="203"/>
      <c r="O6823" s="222" t="s">
        <v>326</v>
      </c>
    </row>
    <row r="6824" spans="1:15" ht="29.25" customHeight="1">
      <c r="A6824" s="221" t="s">
        <v>32</v>
      </c>
      <c r="B6824" s="221" t="s">
        <v>784</v>
      </c>
      <c r="C6824" s="222" t="s">
        <v>553</v>
      </c>
      <c r="D6824" s="222" t="s">
        <v>167</v>
      </c>
      <c r="E6824" s="199" t="s">
        <v>163</v>
      </c>
      <c r="F6824" s="200" t="s">
        <v>1742</v>
      </c>
      <c r="G6824" s="200" t="s">
        <v>1743</v>
      </c>
      <c r="H6824" s="200"/>
      <c r="I6824" s="200">
        <v>45680</v>
      </c>
      <c r="J6824" s="143">
        <f t="shared" si="106"/>
        <v>45680</v>
      </c>
      <c r="K6824" s="202">
        <v>8</v>
      </c>
      <c r="L6824" s="284" t="s">
        <v>5589</v>
      </c>
      <c r="M6824" s="223"/>
      <c r="N6824" s="203"/>
      <c r="O6824" s="222" t="s">
        <v>326</v>
      </c>
    </row>
    <row r="6825" spans="1:15" ht="29.25" customHeight="1">
      <c r="A6825" s="221" t="s">
        <v>32</v>
      </c>
      <c r="B6825" s="221" t="s">
        <v>784</v>
      </c>
      <c r="C6825" s="222" t="s">
        <v>553</v>
      </c>
      <c r="D6825" s="222" t="s">
        <v>167</v>
      </c>
      <c r="E6825" s="199" t="s">
        <v>163</v>
      </c>
      <c r="F6825" s="200" t="s">
        <v>670</v>
      </c>
      <c r="G6825" s="200" t="s">
        <v>671</v>
      </c>
      <c r="H6825" s="200"/>
      <c r="I6825" s="200">
        <v>45681</v>
      </c>
      <c r="J6825" s="143">
        <f t="shared" si="106"/>
        <v>45681</v>
      </c>
      <c r="K6825" s="202">
        <v>8</v>
      </c>
      <c r="L6825" s="284" t="s">
        <v>5590</v>
      </c>
      <c r="M6825" s="223"/>
      <c r="N6825" s="203"/>
      <c r="O6825" s="222" t="s">
        <v>326</v>
      </c>
    </row>
    <row r="6826" spans="1:15" ht="29.25" customHeight="1">
      <c r="A6826" s="221" t="s">
        <v>32</v>
      </c>
      <c r="B6826" s="221" t="s">
        <v>784</v>
      </c>
      <c r="C6826" s="222" t="s">
        <v>553</v>
      </c>
      <c r="D6826" s="222" t="s">
        <v>167</v>
      </c>
      <c r="E6826" s="199" t="s">
        <v>171</v>
      </c>
      <c r="F6826" s="200"/>
      <c r="G6826" s="200"/>
      <c r="H6826" s="200"/>
      <c r="I6826" s="200">
        <v>45691</v>
      </c>
      <c r="J6826" s="143">
        <f t="shared" si="106"/>
        <v>45691</v>
      </c>
      <c r="K6826" s="202">
        <v>8</v>
      </c>
      <c r="L6826" s="284" t="s">
        <v>5591</v>
      </c>
      <c r="M6826" s="223"/>
      <c r="N6826" s="203"/>
      <c r="O6826" s="222" t="s">
        <v>326</v>
      </c>
    </row>
    <row r="6827" spans="1:15" ht="29.25" customHeight="1">
      <c r="A6827" s="221" t="s">
        <v>32</v>
      </c>
      <c r="B6827" s="221" t="s">
        <v>784</v>
      </c>
      <c r="C6827" s="222" t="s">
        <v>553</v>
      </c>
      <c r="D6827" s="222" t="s">
        <v>167</v>
      </c>
      <c r="E6827" s="199" t="s">
        <v>171</v>
      </c>
      <c r="F6827" s="200"/>
      <c r="G6827" s="200"/>
      <c r="H6827" s="200"/>
      <c r="I6827" s="200">
        <v>45692</v>
      </c>
      <c r="J6827" s="143">
        <f t="shared" si="106"/>
        <v>45692</v>
      </c>
      <c r="K6827" s="202">
        <v>4.5</v>
      </c>
      <c r="L6827" s="285" t="s">
        <v>5592</v>
      </c>
      <c r="M6827" s="223"/>
      <c r="N6827" s="203"/>
      <c r="O6827" s="222" t="s">
        <v>326</v>
      </c>
    </row>
    <row r="6828" spans="1:15" ht="29.25" customHeight="1">
      <c r="A6828" s="221" t="s">
        <v>32</v>
      </c>
      <c r="B6828" s="221" t="s">
        <v>784</v>
      </c>
      <c r="C6828" s="222" t="s">
        <v>553</v>
      </c>
      <c r="D6828" s="222" t="s">
        <v>167</v>
      </c>
      <c r="E6828" s="199" t="s">
        <v>163</v>
      </c>
      <c r="F6828" s="200" t="s">
        <v>1742</v>
      </c>
      <c r="G6828" s="200" t="s">
        <v>1743</v>
      </c>
      <c r="H6828" s="200"/>
      <c r="I6828" s="200">
        <v>45692</v>
      </c>
      <c r="J6828" s="143">
        <f t="shared" si="106"/>
        <v>45692</v>
      </c>
      <c r="K6828" s="202">
        <v>3.5</v>
      </c>
      <c r="L6828" s="285" t="s">
        <v>5593</v>
      </c>
      <c r="M6828" s="223"/>
      <c r="N6828" s="203"/>
      <c r="O6828" s="222" t="s">
        <v>326</v>
      </c>
    </row>
    <row r="6829" spans="1:15" ht="29.25" customHeight="1">
      <c r="A6829" s="221" t="s">
        <v>32</v>
      </c>
      <c r="B6829" s="221" t="s">
        <v>784</v>
      </c>
      <c r="C6829" s="222" t="s">
        <v>553</v>
      </c>
      <c r="D6829" s="222" t="s">
        <v>167</v>
      </c>
      <c r="E6829" s="199" t="s">
        <v>163</v>
      </c>
      <c r="F6829" s="200" t="s">
        <v>670</v>
      </c>
      <c r="G6829" s="200" t="s">
        <v>671</v>
      </c>
      <c r="H6829" s="200"/>
      <c r="I6829" s="200">
        <v>45693</v>
      </c>
      <c r="J6829" s="143">
        <f t="shared" si="106"/>
        <v>45693</v>
      </c>
      <c r="K6829" s="202">
        <v>8</v>
      </c>
      <c r="L6829" s="284" t="s">
        <v>5594</v>
      </c>
      <c r="M6829" s="223"/>
      <c r="N6829" s="203"/>
      <c r="O6829" s="222" t="s">
        <v>326</v>
      </c>
    </row>
    <row r="6830" spans="1:15" ht="29.25" customHeight="1">
      <c r="A6830" s="221" t="s">
        <v>32</v>
      </c>
      <c r="B6830" s="221" t="s">
        <v>784</v>
      </c>
      <c r="C6830" s="222" t="s">
        <v>553</v>
      </c>
      <c r="D6830" s="222" t="s">
        <v>167</v>
      </c>
      <c r="E6830" s="199" t="s">
        <v>163</v>
      </c>
      <c r="F6830" s="200" t="s">
        <v>1742</v>
      </c>
      <c r="G6830" s="200" t="s">
        <v>1743</v>
      </c>
      <c r="H6830" s="200"/>
      <c r="I6830" s="200">
        <v>45694</v>
      </c>
      <c r="J6830" s="143">
        <f t="shared" si="106"/>
        <v>45694</v>
      </c>
      <c r="K6830" s="202">
        <v>8</v>
      </c>
      <c r="L6830" s="284" t="s">
        <v>5768</v>
      </c>
      <c r="M6830" s="223"/>
      <c r="N6830" s="203"/>
      <c r="O6830" s="222" t="s">
        <v>326</v>
      </c>
    </row>
    <row r="6831" spans="1:15" ht="29.25" customHeight="1">
      <c r="A6831" s="221" t="s">
        <v>32</v>
      </c>
      <c r="B6831" s="221" t="s">
        <v>784</v>
      </c>
      <c r="C6831" s="222" t="s">
        <v>553</v>
      </c>
      <c r="D6831" s="222" t="s">
        <v>167</v>
      </c>
      <c r="E6831" s="199" t="s">
        <v>163</v>
      </c>
      <c r="F6831" s="200" t="s">
        <v>1742</v>
      </c>
      <c r="G6831" s="200" t="s">
        <v>1743</v>
      </c>
      <c r="H6831" s="200"/>
      <c r="I6831" s="200">
        <v>45695</v>
      </c>
      <c r="J6831" s="143">
        <f t="shared" si="106"/>
        <v>45695</v>
      </c>
      <c r="K6831" s="202">
        <v>6</v>
      </c>
      <c r="L6831" s="284" t="s">
        <v>5769</v>
      </c>
      <c r="M6831" s="223"/>
      <c r="N6831" s="203"/>
      <c r="O6831" s="222" t="s">
        <v>326</v>
      </c>
    </row>
    <row r="6832" spans="1:15" ht="29.25" customHeight="1">
      <c r="A6832" s="221" t="s">
        <v>32</v>
      </c>
      <c r="B6832" s="221" t="s">
        <v>784</v>
      </c>
      <c r="C6832" s="222" t="s">
        <v>553</v>
      </c>
      <c r="D6832" s="222" t="s">
        <v>167</v>
      </c>
      <c r="E6832" s="199" t="s">
        <v>179</v>
      </c>
      <c r="F6832" s="200"/>
      <c r="G6832" s="200"/>
      <c r="H6832" s="200"/>
      <c r="I6832" s="200">
        <v>45695</v>
      </c>
      <c r="J6832" s="143">
        <f t="shared" si="106"/>
        <v>45695</v>
      </c>
      <c r="K6832" s="202">
        <v>2</v>
      </c>
      <c r="L6832" s="284" t="s">
        <v>5770</v>
      </c>
      <c r="M6832" s="223"/>
      <c r="N6832" s="203"/>
      <c r="O6832" s="222" t="s">
        <v>326</v>
      </c>
    </row>
    <row r="6833" spans="1:15" ht="29.25" customHeight="1">
      <c r="A6833" s="221" t="s">
        <v>32</v>
      </c>
      <c r="B6833" s="221" t="s">
        <v>784</v>
      </c>
      <c r="C6833" s="222" t="s">
        <v>553</v>
      </c>
      <c r="D6833" s="222" t="s">
        <v>167</v>
      </c>
      <c r="E6833" s="199" t="s">
        <v>163</v>
      </c>
      <c r="F6833" s="200" t="s">
        <v>1742</v>
      </c>
      <c r="G6833" s="200" t="s">
        <v>1743</v>
      </c>
      <c r="H6833" s="200"/>
      <c r="I6833" s="200">
        <v>45698</v>
      </c>
      <c r="J6833" s="143">
        <f t="shared" si="106"/>
        <v>45698</v>
      </c>
      <c r="K6833" s="202">
        <v>8</v>
      </c>
      <c r="L6833" s="285" t="s">
        <v>5927</v>
      </c>
      <c r="M6833" s="223"/>
      <c r="N6833" s="203"/>
      <c r="O6833" s="222" t="s">
        <v>326</v>
      </c>
    </row>
    <row r="6834" spans="1:15" ht="29.25" customHeight="1">
      <c r="A6834" s="221" t="s">
        <v>32</v>
      </c>
      <c r="B6834" s="221" t="s">
        <v>784</v>
      </c>
      <c r="C6834" s="222" t="s">
        <v>553</v>
      </c>
      <c r="D6834" s="222" t="s">
        <v>167</v>
      </c>
      <c r="E6834" s="199" t="s">
        <v>163</v>
      </c>
      <c r="F6834" s="200" t="s">
        <v>192</v>
      </c>
      <c r="G6834" s="200" t="s">
        <v>193</v>
      </c>
      <c r="H6834" s="200"/>
      <c r="I6834" s="200">
        <v>45699</v>
      </c>
      <c r="J6834" s="143">
        <f t="shared" si="106"/>
        <v>45699</v>
      </c>
      <c r="K6834" s="202">
        <v>8</v>
      </c>
      <c r="L6834" s="284" t="s">
        <v>1063</v>
      </c>
      <c r="M6834" s="223"/>
      <c r="N6834" s="203"/>
      <c r="O6834" s="222" t="s">
        <v>326</v>
      </c>
    </row>
    <row r="6835" spans="1:15" ht="29.25" customHeight="1">
      <c r="A6835" s="221" t="s">
        <v>32</v>
      </c>
      <c r="B6835" s="221" t="s">
        <v>784</v>
      </c>
      <c r="C6835" s="222" t="s">
        <v>553</v>
      </c>
      <c r="D6835" s="222" t="s">
        <v>167</v>
      </c>
      <c r="E6835" s="199" t="s">
        <v>163</v>
      </c>
      <c r="F6835" s="200" t="s">
        <v>1742</v>
      </c>
      <c r="G6835" s="200" t="s">
        <v>1743</v>
      </c>
      <c r="H6835" s="200"/>
      <c r="I6835" s="200">
        <v>45700</v>
      </c>
      <c r="J6835" s="143">
        <f t="shared" si="106"/>
        <v>45700</v>
      </c>
      <c r="K6835" s="202">
        <v>8</v>
      </c>
      <c r="L6835" s="285" t="s">
        <v>5928</v>
      </c>
      <c r="M6835" s="223"/>
      <c r="N6835" s="203"/>
      <c r="O6835" s="222" t="s">
        <v>326</v>
      </c>
    </row>
    <row r="6836" spans="1:15" ht="29.25" customHeight="1">
      <c r="A6836" s="221" t="s">
        <v>32</v>
      </c>
      <c r="B6836" s="221" t="s">
        <v>784</v>
      </c>
      <c r="C6836" s="222" t="s">
        <v>553</v>
      </c>
      <c r="D6836" s="222" t="s">
        <v>167</v>
      </c>
      <c r="E6836" s="199" t="s">
        <v>163</v>
      </c>
      <c r="F6836" s="200" t="s">
        <v>1742</v>
      </c>
      <c r="G6836" s="200" t="s">
        <v>1743</v>
      </c>
      <c r="H6836" s="200"/>
      <c r="I6836" s="200">
        <v>45701</v>
      </c>
      <c r="J6836" s="143">
        <f t="shared" si="106"/>
        <v>45701</v>
      </c>
      <c r="K6836" s="202">
        <v>8</v>
      </c>
      <c r="L6836" s="284" t="s">
        <v>5929</v>
      </c>
      <c r="M6836" s="223"/>
      <c r="N6836" s="203"/>
      <c r="O6836" s="222" t="s">
        <v>326</v>
      </c>
    </row>
    <row r="6837" spans="1:15" ht="29.25" customHeight="1">
      <c r="A6837" s="221" t="s">
        <v>32</v>
      </c>
      <c r="B6837" s="221" t="s">
        <v>784</v>
      </c>
      <c r="C6837" s="222" t="s">
        <v>553</v>
      </c>
      <c r="D6837" s="222" t="s">
        <v>167</v>
      </c>
      <c r="E6837" s="199" t="s">
        <v>163</v>
      </c>
      <c r="F6837" s="200" t="s">
        <v>670</v>
      </c>
      <c r="G6837" s="200" t="s">
        <v>671</v>
      </c>
      <c r="H6837" s="200"/>
      <c r="I6837" s="200">
        <v>45702</v>
      </c>
      <c r="J6837" s="143">
        <f t="shared" si="106"/>
        <v>45702</v>
      </c>
      <c r="K6837" s="202">
        <v>8</v>
      </c>
      <c r="L6837" s="285" t="s">
        <v>5930</v>
      </c>
      <c r="M6837" s="223"/>
      <c r="N6837" s="203"/>
      <c r="O6837" s="222" t="s">
        <v>326</v>
      </c>
    </row>
    <row r="6838" spans="1:15" ht="29.25" customHeight="1">
      <c r="A6838" s="221" t="s">
        <v>32</v>
      </c>
      <c r="B6838" s="221" t="s">
        <v>784</v>
      </c>
      <c r="C6838" s="222" t="s">
        <v>553</v>
      </c>
      <c r="D6838" s="222" t="s">
        <v>167</v>
      </c>
      <c r="E6838" s="199" t="s">
        <v>163</v>
      </c>
      <c r="F6838" s="200" t="s">
        <v>5875</v>
      </c>
      <c r="G6838" s="200" t="s">
        <v>5876</v>
      </c>
      <c r="H6838" s="200"/>
      <c r="I6838" s="200">
        <v>45705</v>
      </c>
      <c r="J6838" s="143">
        <f t="shared" si="106"/>
        <v>45705</v>
      </c>
      <c r="K6838" s="202">
        <v>8</v>
      </c>
      <c r="L6838" s="284" t="s">
        <v>6141</v>
      </c>
      <c r="M6838" s="223"/>
      <c r="N6838" s="203"/>
      <c r="O6838" s="222" t="s">
        <v>326</v>
      </c>
    </row>
    <row r="6839" spans="1:15" ht="29.25" customHeight="1">
      <c r="A6839" s="221" t="s">
        <v>32</v>
      </c>
      <c r="B6839" s="221" t="s">
        <v>784</v>
      </c>
      <c r="C6839" s="222" t="s">
        <v>553</v>
      </c>
      <c r="D6839" s="222" t="s">
        <v>167</v>
      </c>
      <c r="E6839" s="199" t="s">
        <v>163</v>
      </c>
      <c r="F6839" s="200" t="s">
        <v>192</v>
      </c>
      <c r="G6839" s="200" t="s">
        <v>193</v>
      </c>
      <c r="H6839" s="200"/>
      <c r="I6839" s="200">
        <v>45706</v>
      </c>
      <c r="J6839" s="143">
        <f t="shared" si="106"/>
        <v>45706</v>
      </c>
      <c r="K6839" s="202">
        <v>8</v>
      </c>
      <c r="L6839" s="284" t="s">
        <v>1063</v>
      </c>
      <c r="M6839" s="223"/>
      <c r="N6839" s="203"/>
      <c r="O6839" s="222" t="s">
        <v>326</v>
      </c>
    </row>
    <row r="6840" spans="1:15" ht="29.25" customHeight="1">
      <c r="A6840" s="221" t="s">
        <v>32</v>
      </c>
      <c r="B6840" s="221" t="s">
        <v>784</v>
      </c>
      <c r="C6840" s="222" t="s">
        <v>553</v>
      </c>
      <c r="D6840" s="222" t="s">
        <v>167</v>
      </c>
      <c r="E6840" s="199" t="s">
        <v>163</v>
      </c>
      <c r="F6840" s="200" t="s">
        <v>5875</v>
      </c>
      <c r="G6840" s="200" t="s">
        <v>5876</v>
      </c>
      <c r="H6840" s="200"/>
      <c r="I6840" s="200">
        <v>45707</v>
      </c>
      <c r="J6840" s="143">
        <f t="shared" si="106"/>
        <v>45707</v>
      </c>
      <c r="K6840" s="202">
        <v>2</v>
      </c>
      <c r="L6840" s="284" t="s">
        <v>6141</v>
      </c>
      <c r="M6840" s="223"/>
      <c r="N6840" s="203"/>
      <c r="O6840" s="222" t="s">
        <v>326</v>
      </c>
    </row>
    <row r="6841" spans="1:15" ht="29.25" customHeight="1">
      <c r="A6841" s="221" t="s">
        <v>32</v>
      </c>
      <c r="B6841" s="221" t="s">
        <v>784</v>
      </c>
      <c r="C6841" s="222" t="s">
        <v>553</v>
      </c>
      <c r="D6841" s="222" t="s">
        <v>167</v>
      </c>
      <c r="E6841" s="199" t="s">
        <v>163</v>
      </c>
      <c r="F6841" s="200" t="s">
        <v>670</v>
      </c>
      <c r="G6841" s="200" t="s">
        <v>671</v>
      </c>
      <c r="H6841" s="200"/>
      <c r="I6841" s="200">
        <v>45707</v>
      </c>
      <c r="J6841" s="143">
        <f t="shared" si="106"/>
        <v>45707</v>
      </c>
      <c r="K6841" s="202">
        <v>6</v>
      </c>
      <c r="L6841" s="284" t="s">
        <v>6142</v>
      </c>
      <c r="M6841" s="223"/>
      <c r="N6841" s="203"/>
      <c r="O6841" s="222" t="s">
        <v>326</v>
      </c>
    </row>
    <row r="6842" spans="1:15" ht="29.25" customHeight="1">
      <c r="A6842" s="221" t="s">
        <v>32</v>
      </c>
      <c r="B6842" s="221" t="s">
        <v>784</v>
      </c>
      <c r="C6842" s="222" t="s">
        <v>553</v>
      </c>
      <c r="D6842" s="222" t="s">
        <v>167</v>
      </c>
      <c r="E6842" s="199" t="s">
        <v>163</v>
      </c>
      <c r="F6842" s="200" t="s">
        <v>670</v>
      </c>
      <c r="G6842" s="200" t="s">
        <v>671</v>
      </c>
      <c r="H6842" s="200"/>
      <c r="I6842" s="200">
        <v>45708</v>
      </c>
      <c r="J6842" s="143">
        <f t="shared" si="106"/>
        <v>45708</v>
      </c>
      <c r="K6842" s="202">
        <v>4</v>
      </c>
      <c r="L6842" s="284" t="s">
        <v>6143</v>
      </c>
      <c r="M6842" s="223"/>
      <c r="N6842" s="203"/>
      <c r="O6842" s="222" t="s">
        <v>326</v>
      </c>
    </row>
    <row r="6843" spans="1:15" ht="29.25" customHeight="1">
      <c r="A6843" s="221" t="s">
        <v>32</v>
      </c>
      <c r="B6843" s="221" t="s">
        <v>784</v>
      </c>
      <c r="C6843" s="222" t="s">
        <v>553</v>
      </c>
      <c r="D6843" s="222" t="s">
        <v>167</v>
      </c>
      <c r="E6843" s="199" t="s">
        <v>163</v>
      </c>
      <c r="F6843" s="200" t="s">
        <v>1742</v>
      </c>
      <c r="G6843" s="200" t="s">
        <v>1743</v>
      </c>
      <c r="H6843" s="200"/>
      <c r="I6843" s="200">
        <v>45708</v>
      </c>
      <c r="J6843" s="143">
        <f t="shared" si="106"/>
        <v>45708</v>
      </c>
      <c r="K6843" s="202">
        <v>4</v>
      </c>
      <c r="L6843" s="284" t="s">
        <v>6144</v>
      </c>
      <c r="M6843" s="223"/>
      <c r="N6843" s="203"/>
      <c r="O6843" s="222" t="s">
        <v>326</v>
      </c>
    </row>
    <row r="6844" spans="1:15" ht="29.25" customHeight="1">
      <c r="A6844" s="221" t="s">
        <v>32</v>
      </c>
      <c r="B6844" s="221" t="s">
        <v>784</v>
      </c>
      <c r="C6844" s="222" t="s">
        <v>553</v>
      </c>
      <c r="D6844" s="222" t="s">
        <v>167</v>
      </c>
      <c r="E6844" s="199" t="s">
        <v>169</v>
      </c>
      <c r="F6844" s="200"/>
      <c r="G6844" s="200"/>
      <c r="H6844" s="200"/>
      <c r="I6844" s="200">
        <v>45709</v>
      </c>
      <c r="J6844" s="143">
        <f t="shared" si="106"/>
        <v>45709</v>
      </c>
      <c r="K6844" s="202">
        <v>2</v>
      </c>
      <c r="L6844" s="285" t="s">
        <v>6145</v>
      </c>
      <c r="M6844" s="223"/>
      <c r="N6844" s="203"/>
      <c r="O6844" s="222" t="s">
        <v>326</v>
      </c>
    </row>
    <row r="6845" spans="1:15" ht="29.25" customHeight="1">
      <c r="A6845" s="221" t="s">
        <v>32</v>
      </c>
      <c r="B6845" s="221" t="s">
        <v>784</v>
      </c>
      <c r="C6845" s="222" t="s">
        <v>553</v>
      </c>
      <c r="D6845" s="222" t="s">
        <v>167</v>
      </c>
      <c r="E6845" s="199" t="s">
        <v>163</v>
      </c>
      <c r="F6845" s="200" t="s">
        <v>5875</v>
      </c>
      <c r="G6845" s="200" t="s">
        <v>5876</v>
      </c>
      <c r="H6845" s="200"/>
      <c r="I6845" s="200">
        <v>45709</v>
      </c>
      <c r="J6845" s="143">
        <f t="shared" si="106"/>
        <v>45709</v>
      </c>
      <c r="K6845" s="202">
        <v>6</v>
      </c>
      <c r="L6845" s="284" t="s">
        <v>6146</v>
      </c>
      <c r="M6845" s="223"/>
      <c r="N6845" s="203"/>
      <c r="O6845" s="222" t="s">
        <v>326</v>
      </c>
    </row>
    <row r="6846" spans="1:15" ht="29.25" customHeight="1">
      <c r="A6846" s="221" t="s">
        <v>32</v>
      </c>
      <c r="B6846" s="221" t="s">
        <v>784</v>
      </c>
      <c r="C6846" s="222" t="s">
        <v>553</v>
      </c>
      <c r="D6846" s="222" t="s">
        <v>167</v>
      </c>
      <c r="E6846" s="199" t="s">
        <v>169</v>
      </c>
      <c r="F6846" s="200"/>
      <c r="G6846" s="200"/>
      <c r="H6846" s="200"/>
      <c r="I6846" s="200">
        <v>45712</v>
      </c>
      <c r="J6846" s="143">
        <f t="shared" si="106"/>
        <v>45712</v>
      </c>
      <c r="K6846" s="202">
        <v>8</v>
      </c>
      <c r="L6846" s="284" t="s">
        <v>6434</v>
      </c>
      <c r="M6846" s="223"/>
      <c r="N6846" s="203"/>
      <c r="O6846" s="222" t="s">
        <v>326</v>
      </c>
    </row>
    <row r="6847" spans="1:15" ht="29.25" customHeight="1">
      <c r="A6847" s="221" t="s">
        <v>32</v>
      </c>
      <c r="B6847" s="221" t="s">
        <v>784</v>
      </c>
      <c r="C6847" s="222" t="s">
        <v>553</v>
      </c>
      <c r="D6847" s="222" t="s">
        <v>167</v>
      </c>
      <c r="E6847" s="199" t="s">
        <v>166</v>
      </c>
      <c r="F6847" s="200"/>
      <c r="G6847" s="200"/>
      <c r="H6847" s="200"/>
      <c r="I6847" s="200">
        <v>45713</v>
      </c>
      <c r="J6847" s="143">
        <f t="shared" si="106"/>
        <v>45713</v>
      </c>
      <c r="K6847" s="202">
        <v>8</v>
      </c>
      <c r="L6847" s="284" t="s">
        <v>6435</v>
      </c>
      <c r="M6847" s="223"/>
      <c r="N6847" s="203"/>
      <c r="O6847" s="222" t="s">
        <v>326</v>
      </c>
    </row>
    <row r="6848" spans="1:15" ht="29.25" customHeight="1">
      <c r="A6848" s="221" t="s">
        <v>32</v>
      </c>
      <c r="B6848" s="221" t="s">
        <v>784</v>
      </c>
      <c r="C6848" s="222" t="s">
        <v>553</v>
      </c>
      <c r="D6848" s="222" t="s">
        <v>167</v>
      </c>
      <c r="E6848" s="199" t="s">
        <v>166</v>
      </c>
      <c r="F6848" s="200"/>
      <c r="G6848" s="200"/>
      <c r="H6848" s="200"/>
      <c r="I6848" s="200">
        <v>45714</v>
      </c>
      <c r="J6848" s="143">
        <f t="shared" si="106"/>
        <v>45714</v>
      </c>
      <c r="K6848" s="202">
        <v>4</v>
      </c>
      <c r="L6848" s="284" t="s">
        <v>6435</v>
      </c>
      <c r="M6848" s="223"/>
      <c r="N6848" s="203"/>
      <c r="O6848" s="222" t="s">
        <v>326</v>
      </c>
    </row>
    <row r="6849" spans="1:15" ht="29.25" customHeight="1">
      <c r="A6849" s="221" t="s">
        <v>32</v>
      </c>
      <c r="B6849" s="221" t="s">
        <v>784</v>
      </c>
      <c r="C6849" s="222" t="s">
        <v>553</v>
      </c>
      <c r="D6849" s="222" t="s">
        <v>167</v>
      </c>
      <c r="E6849" s="199" t="s">
        <v>169</v>
      </c>
      <c r="F6849" s="200"/>
      <c r="G6849" s="200"/>
      <c r="H6849" s="200"/>
      <c r="I6849" s="200">
        <v>45714</v>
      </c>
      <c r="J6849" s="143">
        <f t="shared" si="106"/>
        <v>45714</v>
      </c>
      <c r="K6849" s="202">
        <v>4</v>
      </c>
      <c r="L6849" s="284" t="s">
        <v>6436</v>
      </c>
      <c r="M6849" s="223"/>
      <c r="N6849" s="203"/>
      <c r="O6849" s="222" t="s">
        <v>326</v>
      </c>
    </row>
    <row r="6850" spans="1:15" ht="29.25" customHeight="1">
      <c r="A6850" s="221" t="s">
        <v>32</v>
      </c>
      <c r="B6850" s="221" t="s">
        <v>784</v>
      </c>
      <c r="C6850" s="222" t="s">
        <v>553</v>
      </c>
      <c r="D6850" s="222" t="s">
        <v>167</v>
      </c>
      <c r="E6850" s="199" t="s">
        <v>169</v>
      </c>
      <c r="F6850" s="200"/>
      <c r="G6850" s="200"/>
      <c r="H6850" s="200"/>
      <c r="I6850" s="200">
        <v>45715</v>
      </c>
      <c r="J6850" s="143">
        <f t="shared" si="106"/>
        <v>45715</v>
      </c>
      <c r="K6850" s="202">
        <v>8</v>
      </c>
      <c r="L6850" s="284" t="s">
        <v>6437</v>
      </c>
      <c r="M6850" s="223"/>
      <c r="N6850" s="203"/>
      <c r="O6850" s="222" t="s">
        <v>326</v>
      </c>
    </row>
    <row r="6851" spans="1:15" ht="29.25" customHeight="1">
      <c r="A6851" s="221" t="s">
        <v>32</v>
      </c>
      <c r="B6851" s="221" t="s">
        <v>784</v>
      </c>
      <c r="C6851" s="222" t="s">
        <v>553</v>
      </c>
      <c r="D6851" s="222" t="s">
        <v>167</v>
      </c>
      <c r="E6851" s="199" t="s">
        <v>163</v>
      </c>
      <c r="F6851" s="200" t="s">
        <v>1742</v>
      </c>
      <c r="G6851" s="200" t="s">
        <v>1743</v>
      </c>
      <c r="H6851" s="200"/>
      <c r="I6851" s="200">
        <v>45719</v>
      </c>
      <c r="J6851" s="143">
        <f t="shared" ref="J6851:J6914" si="107">I6851</f>
        <v>45719</v>
      </c>
      <c r="K6851" s="202">
        <v>5</v>
      </c>
      <c r="L6851" s="284" t="s">
        <v>6438</v>
      </c>
      <c r="M6851" s="223"/>
      <c r="N6851" s="203"/>
      <c r="O6851" s="222" t="s">
        <v>326</v>
      </c>
    </row>
    <row r="6852" spans="1:15" ht="29.25" customHeight="1">
      <c r="A6852" s="221" t="s">
        <v>32</v>
      </c>
      <c r="B6852" s="221" t="s">
        <v>784</v>
      </c>
      <c r="C6852" s="222" t="s">
        <v>553</v>
      </c>
      <c r="D6852" s="222" t="s">
        <v>167</v>
      </c>
      <c r="E6852" s="199" t="s">
        <v>169</v>
      </c>
      <c r="F6852" s="200"/>
      <c r="G6852" s="200"/>
      <c r="H6852" s="200"/>
      <c r="I6852" s="200">
        <v>45719</v>
      </c>
      <c r="J6852" s="143">
        <f t="shared" si="107"/>
        <v>45719</v>
      </c>
      <c r="K6852" s="202">
        <v>3</v>
      </c>
      <c r="L6852" s="284" t="s">
        <v>6439</v>
      </c>
      <c r="M6852" s="223"/>
      <c r="N6852" s="203"/>
      <c r="O6852" s="222" t="s">
        <v>326</v>
      </c>
    </row>
    <row r="6853" spans="1:15" ht="29.25" customHeight="1">
      <c r="A6853" s="221" t="s">
        <v>32</v>
      </c>
      <c r="B6853" s="221" t="s">
        <v>784</v>
      </c>
      <c r="C6853" s="222" t="s">
        <v>553</v>
      </c>
      <c r="D6853" s="222" t="s">
        <v>167</v>
      </c>
      <c r="E6853" s="199" t="s">
        <v>163</v>
      </c>
      <c r="F6853" s="200" t="s">
        <v>2241</v>
      </c>
      <c r="G6853" s="200" t="s">
        <v>2242</v>
      </c>
      <c r="H6853" s="200"/>
      <c r="I6853" s="200">
        <v>45720</v>
      </c>
      <c r="J6853" s="143">
        <f t="shared" si="107"/>
        <v>45720</v>
      </c>
      <c r="K6853" s="202">
        <v>4</v>
      </c>
      <c r="L6853" s="285" t="s">
        <v>6440</v>
      </c>
      <c r="M6853" s="223"/>
      <c r="N6853" s="203"/>
      <c r="O6853" s="222" t="s">
        <v>326</v>
      </c>
    </row>
    <row r="6854" spans="1:15" ht="29.25" customHeight="1">
      <c r="A6854" s="221" t="s">
        <v>32</v>
      </c>
      <c r="B6854" s="221" t="s">
        <v>784</v>
      </c>
      <c r="C6854" s="222" t="s">
        <v>553</v>
      </c>
      <c r="D6854" s="222" t="s">
        <v>167</v>
      </c>
      <c r="E6854" s="199" t="s">
        <v>163</v>
      </c>
      <c r="F6854" s="200" t="s">
        <v>670</v>
      </c>
      <c r="G6854" s="200" t="s">
        <v>671</v>
      </c>
      <c r="H6854" s="200"/>
      <c r="I6854" s="200">
        <v>45720</v>
      </c>
      <c r="J6854" s="143">
        <f t="shared" si="107"/>
        <v>45720</v>
      </c>
      <c r="K6854" s="202">
        <v>4</v>
      </c>
      <c r="L6854" s="284" t="s">
        <v>6441</v>
      </c>
      <c r="M6854" s="223"/>
      <c r="N6854" s="203"/>
      <c r="O6854" s="222" t="s">
        <v>326</v>
      </c>
    </row>
    <row r="6855" spans="1:15" ht="29.25" customHeight="1">
      <c r="A6855" s="221" t="s">
        <v>32</v>
      </c>
      <c r="B6855" s="221" t="s">
        <v>784</v>
      </c>
      <c r="C6855" s="222" t="s">
        <v>553</v>
      </c>
      <c r="D6855" s="222" t="s">
        <v>167</v>
      </c>
      <c r="E6855" s="199" t="s">
        <v>163</v>
      </c>
      <c r="F6855" s="200" t="s">
        <v>670</v>
      </c>
      <c r="G6855" s="200" t="s">
        <v>671</v>
      </c>
      <c r="H6855" s="200"/>
      <c r="I6855" s="200">
        <v>45721</v>
      </c>
      <c r="J6855" s="143">
        <f t="shared" si="107"/>
        <v>45721</v>
      </c>
      <c r="K6855" s="202">
        <v>3</v>
      </c>
      <c r="L6855" s="284" t="s">
        <v>6441</v>
      </c>
      <c r="M6855" s="223"/>
      <c r="N6855" s="203"/>
      <c r="O6855" s="222" t="s">
        <v>326</v>
      </c>
    </row>
    <row r="6856" spans="1:15" ht="29.25" customHeight="1">
      <c r="A6856" s="221" t="s">
        <v>32</v>
      </c>
      <c r="B6856" s="221" t="s">
        <v>784</v>
      </c>
      <c r="C6856" s="222" t="s">
        <v>553</v>
      </c>
      <c r="D6856" s="222" t="s">
        <v>167</v>
      </c>
      <c r="E6856" s="199" t="s">
        <v>163</v>
      </c>
      <c r="F6856" s="200" t="s">
        <v>2241</v>
      </c>
      <c r="G6856" s="200" t="s">
        <v>2242</v>
      </c>
      <c r="H6856" s="200"/>
      <c r="I6856" s="200">
        <v>45721</v>
      </c>
      <c r="J6856" s="143">
        <f t="shared" si="107"/>
        <v>45721</v>
      </c>
      <c r="K6856" s="202">
        <v>5</v>
      </c>
      <c r="L6856" s="285" t="s">
        <v>6440</v>
      </c>
      <c r="M6856" s="223"/>
      <c r="N6856" s="203"/>
      <c r="O6856" s="222" t="s">
        <v>326</v>
      </c>
    </row>
    <row r="6857" spans="1:15" ht="29.25" customHeight="1">
      <c r="A6857" s="221" t="s">
        <v>32</v>
      </c>
      <c r="B6857" s="221" t="s">
        <v>784</v>
      </c>
      <c r="C6857" s="222" t="s">
        <v>553</v>
      </c>
      <c r="D6857" s="222" t="s">
        <v>167</v>
      </c>
      <c r="E6857" s="199" t="s">
        <v>169</v>
      </c>
      <c r="F6857" s="200"/>
      <c r="G6857" s="200"/>
      <c r="H6857" s="200"/>
      <c r="I6857" s="200">
        <v>45722</v>
      </c>
      <c r="J6857" s="143">
        <f t="shared" si="107"/>
        <v>45722</v>
      </c>
      <c r="K6857" s="202">
        <v>8</v>
      </c>
      <c r="L6857" s="284" t="s">
        <v>6434</v>
      </c>
      <c r="M6857" s="223"/>
      <c r="N6857" s="203"/>
      <c r="O6857" s="222" t="s">
        <v>326</v>
      </c>
    </row>
    <row r="6858" spans="1:15" ht="29.25" customHeight="1">
      <c r="A6858" s="221" t="s">
        <v>32</v>
      </c>
      <c r="B6858" s="221" t="s">
        <v>784</v>
      </c>
      <c r="C6858" s="222" t="s">
        <v>553</v>
      </c>
      <c r="D6858" s="222" t="s">
        <v>167</v>
      </c>
      <c r="E6858" s="199" t="s">
        <v>166</v>
      </c>
      <c r="F6858" s="200"/>
      <c r="G6858" s="200"/>
      <c r="H6858" s="200"/>
      <c r="I6858" s="200">
        <v>45723</v>
      </c>
      <c r="J6858" s="143">
        <f t="shared" si="107"/>
        <v>45723</v>
      </c>
      <c r="K6858" s="202">
        <v>8</v>
      </c>
      <c r="L6858" s="284" t="s">
        <v>6442</v>
      </c>
      <c r="M6858" s="223"/>
      <c r="N6858" s="203"/>
      <c r="O6858" s="222" t="s">
        <v>326</v>
      </c>
    </row>
    <row r="6859" spans="1:15" ht="29.25" customHeight="1">
      <c r="A6859" s="221" t="s">
        <v>32</v>
      </c>
      <c r="B6859" s="221" t="s">
        <v>784</v>
      </c>
      <c r="C6859" s="222" t="s">
        <v>553</v>
      </c>
      <c r="D6859" s="222" t="s">
        <v>167</v>
      </c>
      <c r="E6859" s="199" t="s">
        <v>163</v>
      </c>
      <c r="F6859" s="200" t="s">
        <v>2241</v>
      </c>
      <c r="G6859" s="200" t="s">
        <v>2242</v>
      </c>
      <c r="H6859" s="200"/>
      <c r="I6859" s="200">
        <v>45726</v>
      </c>
      <c r="J6859" s="143">
        <f t="shared" si="107"/>
        <v>45726</v>
      </c>
      <c r="K6859" s="202">
        <v>3</v>
      </c>
      <c r="L6859" s="285" t="s">
        <v>6443</v>
      </c>
      <c r="M6859" s="223"/>
      <c r="N6859" s="203"/>
      <c r="O6859" s="222" t="s">
        <v>326</v>
      </c>
    </row>
    <row r="6860" spans="1:15" ht="29.25" customHeight="1">
      <c r="A6860" s="221" t="s">
        <v>32</v>
      </c>
      <c r="B6860" s="221" t="s">
        <v>784</v>
      </c>
      <c r="C6860" s="222" t="s">
        <v>553</v>
      </c>
      <c r="D6860" s="222" t="s">
        <v>167</v>
      </c>
      <c r="E6860" s="199" t="s">
        <v>166</v>
      </c>
      <c r="F6860" s="200"/>
      <c r="G6860" s="200"/>
      <c r="H6860" s="200"/>
      <c r="I6860" s="200">
        <v>45726</v>
      </c>
      <c r="J6860" s="143">
        <f t="shared" si="107"/>
        <v>45726</v>
      </c>
      <c r="K6860" s="202">
        <v>5</v>
      </c>
      <c r="L6860" s="284" t="s">
        <v>6444</v>
      </c>
      <c r="M6860" s="223"/>
      <c r="N6860" s="203"/>
      <c r="O6860" s="222" t="s">
        <v>326</v>
      </c>
    </row>
    <row r="6861" spans="1:15" ht="29.25" customHeight="1">
      <c r="A6861" s="221" t="s">
        <v>32</v>
      </c>
      <c r="B6861" s="221" t="s">
        <v>784</v>
      </c>
      <c r="C6861" s="222" t="s">
        <v>553</v>
      </c>
      <c r="D6861" s="222" t="s">
        <v>167</v>
      </c>
      <c r="E6861" s="199" t="s">
        <v>163</v>
      </c>
      <c r="F6861" s="200" t="s">
        <v>1742</v>
      </c>
      <c r="G6861" s="200" t="s">
        <v>1743</v>
      </c>
      <c r="H6861" s="200"/>
      <c r="I6861" s="200">
        <v>45727</v>
      </c>
      <c r="J6861" s="143">
        <f t="shared" si="107"/>
        <v>45727</v>
      </c>
      <c r="K6861" s="202">
        <v>3</v>
      </c>
      <c r="L6861" s="285" t="s">
        <v>6445</v>
      </c>
      <c r="M6861" s="223"/>
      <c r="N6861" s="203"/>
      <c r="O6861" s="222" t="s">
        <v>326</v>
      </c>
    </row>
    <row r="6862" spans="1:15" ht="29.25" customHeight="1">
      <c r="A6862" s="221" t="s">
        <v>32</v>
      </c>
      <c r="B6862" s="221" t="s">
        <v>784</v>
      </c>
      <c r="C6862" s="222" t="s">
        <v>553</v>
      </c>
      <c r="D6862" s="222" t="s">
        <v>167</v>
      </c>
      <c r="E6862" s="199" t="s">
        <v>166</v>
      </c>
      <c r="F6862" s="200"/>
      <c r="G6862" s="200"/>
      <c r="H6862" s="200"/>
      <c r="I6862" s="200">
        <v>45727</v>
      </c>
      <c r="J6862" s="143">
        <f t="shared" si="107"/>
        <v>45727</v>
      </c>
      <c r="K6862" s="202">
        <v>5</v>
      </c>
      <c r="L6862" s="284" t="s">
        <v>6446</v>
      </c>
      <c r="M6862" s="223"/>
      <c r="N6862" s="203"/>
      <c r="O6862" s="222" t="s">
        <v>326</v>
      </c>
    </row>
    <row r="6863" spans="1:15" ht="29.25" customHeight="1">
      <c r="A6863" s="221" t="s">
        <v>32</v>
      </c>
      <c r="B6863" s="221" t="s">
        <v>784</v>
      </c>
      <c r="C6863" s="222" t="s">
        <v>553</v>
      </c>
      <c r="D6863" s="222" t="s">
        <v>167</v>
      </c>
      <c r="E6863" s="199" t="s">
        <v>163</v>
      </c>
      <c r="F6863" s="200" t="s">
        <v>5875</v>
      </c>
      <c r="G6863" s="200" t="s">
        <v>5876</v>
      </c>
      <c r="H6863" s="200"/>
      <c r="I6863" s="200">
        <v>45728</v>
      </c>
      <c r="J6863" s="143">
        <f t="shared" si="107"/>
        <v>45728</v>
      </c>
      <c r="K6863" s="202">
        <v>8</v>
      </c>
      <c r="L6863" s="284" t="s">
        <v>6447</v>
      </c>
      <c r="M6863" s="223"/>
      <c r="N6863" s="203"/>
      <c r="O6863" s="222" t="s">
        <v>326</v>
      </c>
    </row>
    <row r="6864" spans="1:15" ht="29.25" customHeight="1">
      <c r="A6864" s="221" t="s">
        <v>32</v>
      </c>
      <c r="B6864" s="221" t="s">
        <v>784</v>
      </c>
      <c r="C6864" s="222" t="s">
        <v>553</v>
      </c>
      <c r="D6864" s="222" t="s">
        <v>167</v>
      </c>
      <c r="E6864" s="199" t="s">
        <v>163</v>
      </c>
      <c r="F6864" s="200" t="s">
        <v>1742</v>
      </c>
      <c r="G6864" s="200" t="s">
        <v>1743</v>
      </c>
      <c r="H6864" s="200"/>
      <c r="I6864" s="200">
        <v>45729</v>
      </c>
      <c r="J6864" s="143">
        <f t="shared" si="107"/>
        <v>45729</v>
      </c>
      <c r="K6864" s="202">
        <v>2</v>
      </c>
      <c r="L6864" s="285" t="s">
        <v>6587</v>
      </c>
      <c r="M6864" s="223"/>
      <c r="N6864" s="203"/>
      <c r="O6864" s="222" t="s">
        <v>326</v>
      </c>
    </row>
    <row r="6865" spans="1:15" ht="29.25" customHeight="1">
      <c r="A6865" s="221" t="s">
        <v>32</v>
      </c>
      <c r="B6865" s="221" t="s">
        <v>784</v>
      </c>
      <c r="C6865" s="222" t="s">
        <v>553</v>
      </c>
      <c r="D6865" s="222" t="s">
        <v>167</v>
      </c>
      <c r="E6865" s="199" t="s">
        <v>163</v>
      </c>
      <c r="F6865" s="200" t="s">
        <v>5875</v>
      </c>
      <c r="G6865" s="200" t="s">
        <v>5876</v>
      </c>
      <c r="H6865" s="200"/>
      <c r="I6865" s="200">
        <v>45729</v>
      </c>
      <c r="J6865" s="143">
        <f t="shared" si="107"/>
        <v>45729</v>
      </c>
      <c r="K6865" s="202">
        <v>3</v>
      </c>
      <c r="L6865" s="284" t="s">
        <v>6588</v>
      </c>
      <c r="M6865" s="223"/>
      <c r="N6865" s="203"/>
      <c r="O6865" s="222" t="s">
        <v>326</v>
      </c>
    </row>
    <row r="6866" spans="1:15" ht="29.25" customHeight="1">
      <c r="A6866" s="221" t="s">
        <v>32</v>
      </c>
      <c r="B6866" s="221" t="s">
        <v>784</v>
      </c>
      <c r="C6866" s="222" t="s">
        <v>553</v>
      </c>
      <c r="D6866" s="222" t="s">
        <v>167</v>
      </c>
      <c r="E6866" s="199" t="s">
        <v>166</v>
      </c>
      <c r="F6866" s="200"/>
      <c r="G6866" s="200"/>
      <c r="H6866" s="200"/>
      <c r="I6866" s="200">
        <v>45729</v>
      </c>
      <c r="J6866" s="143">
        <f t="shared" si="107"/>
        <v>45729</v>
      </c>
      <c r="K6866" s="202">
        <v>3</v>
      </c>
      <c r="L6866" s="284" t="s">
        <v>6589</v>
      </c>
      <c r="M6866" s="223"/>
      <c r="N6866" s="203"/>
      <c r="O6866" s="222" t="s">
        <v>326</v>
      </c>
    </row>
    <row r="6867" spans="1:15" ht="29.25" customHeight="1">
      <c r="A6867" s="221" t="s">
        <v>32</v>
      </c>
      <c r="B6867" s="221" t="s">
        <v>784</v>
      </c>
      <c r="C6867" s="222" t="s">
        <v>553</v>
      </c>
      <c r="D6867" s="222" t="s">
        <v>167</v>
      </c>
      <c r="E6867" s="199" t="s">
        <v>163</v>
      </c>
      <c r="F6867" s="200" t="s">
        <v>1742</v>
      </c>
      <c r="G6867" s="200" t="s">
        <v>1743</v>
      </c>
      <c r="H6867" s="200"/>
      <c r="I6867" s="200">
        <v>45730</v>
      </c>
      <c r="J6867" s="143">
        <f t="shared" si="107"/>
        <v>45730</v>
      </c>
      <c r="K6867" s="202">
        <v>1</v>
      </c>
      <c r="L6867" s="285" t="s">
        <v>6590</v>
      </c>
      <c r="M6867" s="223"/>
      <c r="N6867" s="203"/>
      <c r="O6867" s="222" t="s">
        <v>326</v>
      </c>
    </row>
    <row r="6868" spans="1:15" ht="29.25" customHeight="1">
      <c r="A6868" s="221" t="s">
        <v>32</v>
      </c>
      <c r="B6868" s="221" t="s">
        <v>784</v>
      </c>
      <c r="C6868" s="222" t="s">
        <v>553</v>
      </c>
      <c r="D6868" s="222" t="s">
        <v>167</v>
      </c>
      <c r="E6868" s="199" t="s">
        <v>166</v>
      </c>
      <c r="F6868" s="200"/>
      <c r="G6868" s="200"/>
      <c r="H6868" s="200"/>
      <c r="I6868" s="200">
        <v>45730</v>
      </c>
      <c r="J6868" s="143">
        <f t="shared" si="107"/>
        <v>45730</v>
      </c>
      <c r="K6868" s="202">
        <v>0.5</v>
      </c>
      <c r="L6868" s="284" t="s">
        <v>6591</v>
      </c>
      <c r="M6868" s="223"/>
      <c r="N6868" s="203"/>
      <c r="O6868" s="222" t="s">
        <v>326</v>
      </c>
    </row>
    <row r="6869" spans="1:15" ht="29.25" customHeight="1">
      <c r="A6869" s="221" t="s">
        <v>32</v>
      </c>
      <c r="B6869" s="221" t="s">
        <v>784</v>
      </c>
      <c r="C6869" s="222" t="s">
        <v>553</v>
      </c>
      <c r="D6869" s="222" t="s">
        <v>167</v>
      </c>
      <c r="E6869" s="199" t="s">
        <v>163</v>
      </c>
      <c r="F6869" s="200" t="s">
        <v>5875</v>
      </c>
      <c r="G6869" s="200" t="s">
        <v>5876</v>
      </c>
      <c r="H6869" s="200"/>
      <c r="I6869" s="200">
        <v>45730</v>
      </c>
      <c r="J6869" s="143">
        <f t="shared" si="107"/>
        <v>45730</v>
      </c>
      <c r="K6869" s="202">
        <v>4</v>
      </c>
      <c r="L6869" s="285" t="s">
        <v>6592</v>
      </c>
      <c r="M6869" s="223"/>
      <c r="N6869" s="203"/>
      <c r="O6869" s="222" t="s">
        <v>326</v>
      </c>
    </row>
    <row r="6870" spans="1:15" ht="29.25" customHeight="1">
      <c r="A6870" s="221" t="s">
        <v>32</v>
      </c>
      <c r="B6870" s="221" t="s">
        <v>784</v>
      </c>
      <c r="C6870" s="222" t="s">
        <v>553</v>
      </c>
      <c r="D6870" s="222" t="s">
        <v>167</v>
      </c>
      <c r="E6870" s="199" t="s">
        <v>163</v>
      </c>
      <c r="F6870" s="200" t="s">
        <v>2241</v>
      </c>
      <c r="G6870" s="200" t="s">
        <v>2242</v>
      </c>
      <c r="H6870" s="200"/>
      <c r="I6870" s="200">
        <v>45730</v>
      </c>
      <c r="J6870" s="143">
        <f t="shared" si="107"/>
        <v>45730</v>
      </c>
      <c r="K6870" s="202">
        <v>2.5</v>
      </c>
      <c r="L6870" s="285" t="s">
        <v>6593</v>
      </c>
      <c r="M6870" s="223"/>
      <c r="N6870" s="203"/>
      <c r="O6870" s="222" t="s">
        <v>326</v>
      </c>
    </row>
    <row r="6871" spans="1:15" ht="29.25" customHeight="1">
      <c r="A6871" s="221" t="s">
        <v>32</v>
      </c>
      <c r="B6871" s="221" t="s">
        <v>784</v>
      </c>
      <c r="C6871" s="222" t="s">
        <v>553</v>
      </c>
      <c r="D6871" s="222" t="s">
        <v>167</v>
      </c>
      <c r="E6871" s="199" t="s">
        <v>163</v>
      </c>
      <c r="F6871" s="200" t="s">
        <v>2241</v>
      </c>
      <c r="G6871" s="200" t="s">
        <v>2242</v>
      </c>
      <c r="H6871" s="200"/>
      <c r="I6871" s="200">
        <v>45733</v>
      </c>
      <c r="J6871" s="143">
        <f t="shared" si="107"/>
        <v>45733</v>
      </c>
      <c r="K6871" s="202">
        <v>4</v>
      </c>
      <c r="L6871" s="285" t="s">
        <v>6594</v>
      </c>
      <c r="M6871" s="223"/>
      <c r="N6871" s="203"/>
      <c r="O6871" s="222" t="s">
        <v>326</v>
      </c>
    </row>
    <row r="6872" spans="1:15" ht="29.25" customHeight="1">
      <c r="A6872" s="221" t="s">
        <v>32</v>
      </c>
      <c r="B6872" s="221" t="s">
        <v>784</v>
      </c>
      <c r="C6872" s="222" t="s">
        <v>553</v>
      </c>
      <c r="D6872" s="222" t="s">
        <v>167</v>
      </c>
      <c r="E6872" s="199" t="s">
        <v>163</v>
      </c>
      <c r="F6872" s="200" t="s">
        <v>1742</v>
      </c>
      <c r="G6872" s="200" t="s">
        <v>1743</v>
      </c>
      <c r="H6872" s="200"/>
      <c r="I6872" s="200">
        <v>45733</v>
      </c>
      <c r="J6872" s="143">
        <f t="shared" si="107"/>
        <v>45733</v>
      </c>
      <c r="K6872" s="202">
        <v>4</v>
      </c>
      <c r="L6872" s="285" t="s">
        <v>6595</v>
      </c>
      <c r="M6872" s="223"/>
      <c r="N6872" s="203"/>
      <c r="O6872" s="222" t="s">
        <v>326</v>
      </c>
    </row>
    <row r="6873" spans="1:15" ht="29.25" customHeight="1">
      <c r="A6873" s="221" t="s">
        <v>32</v>
      </c>
      <c r="B6873" s="221" t="s">
        <v>784</v>
      </c>
      <c r="C6873" s="222" t="s">
        <v>553</v>
      </c>
      <c r="D6873" s="222" t="s">
        <v>167</v>
      </c>
      <c r="E6873" s="199" t="s">
        <v>163</v>
      </c>
      <c r="F6873" s="200" t="s">
        <v>1742</v>
      </c>
      <c r="G6873" s="200" t="s">
        <v>1743</v>
      </c>
      <c r="H6873" s="200"/>
      <c r="I6873" s="200">
        <v>45734</v>
      </c>
      <c r="J6873" s="143">
        <f t="shared" si="107"/>
        <v>45734</v>
      </c>
      <c r="K6873" s="202">
        <v>4</v>
      </c>
      <c r="L6873" s="284" t="s">
        <v>6596</v>
      </c>
      <c r="M6873" s="223"/>
      <c r="N6873" s="203"/>
      <c r="O6873" s="222" t="s">
        <v>326</v>
      </c>
    </row>
    <row r="6874" spans="1:15" ht="29.25" customHeight="1">
      <c r="A6874" s="221" t="s">
        <v>32</v>
      </c>
      <c r="B6874" s="221" t="s">
        <v>784</v>
      </c>
      <c r="C6874" s="222" t="s">
        <v>553</v>
      </c>
      <c r="D6874" s="222" t="s">
        <v>167</v>
      </c>
      <c r="E6874" s="199" t="s">
        <v>171</v>
      </c>
      <c r="F6874" s="200"/>
      <c r="G6874" s="200"/>
      <c r="H6874" s="200"/>
      <c r="I6874" s="200">
        <v>45734</v>
      </c>
      <c r="J6874" s="143">
        <f t="shared" si="107"/>
        <v>45734</v>
      </c>
      <c r="K6874" s="202">
        <v>4</v>
      </c>
      <c r="L6874" s="285" t="s">
        <v>6597</v>
      </c>
      <c r="M6874" s="223"/>
      <c r="N6874" s="203"/>
      <c r="O6874" s="222" t="s">
        <v>326</v>
      </c>
    </row>
    <row r="6875" spans="1:15" ht="29.25" customHeight="1">
      <c r="A6875" s="221" t="s">
        <v>32</v>
      </c>
      <c r="B6875" s="221" t="s">
        <v>784</v>
      </c>
      <c r="C6875" s="222" t="s">
        <v>553</v>
      </c>
      <c r="D6875" s="222" t="s">
        <v>167</v>
      </c>
      <c r="E6875" s="199" t="s">
        <v>171</v>
      </c>
      <c r="F6875" s="200"/>
      <c r="G6875" s="200"/>
      <c r="H6875" s="200"/>
      <c r="I6875" s="200">
        <v>45735</v>
      </c>
      <c r="J6875" s="143">
        <f t="shared" si="107"/>
        <v>45735</v>
      </c>
      <c r="K6875" s="202">
        <v>8</v>
      </c>
      <c r="L6875" s="285" t="s">
        <v>6598</v>
      </c>
      <c r="M6875" s="223"/>
      <c r="N6875" s="203"/>
      <c r="O6875" s="222" t="s">
        <v>326</v>
      </c>
    </row>
    <row r="6876" spans="1:15" ht="29.25" customHeight="1">
      <c r="A6876" s="221" t="s">
        <v>32</v>
      </c>
      <c r="B6876" s="221" t="s">
        <v>784</v>
      </c>
      <c r="C6876" s="222" t="s">
        <v>553</v>
      </c>
      <c r="D6876" s="222" t="s">
        <v>167</v>
      </c>
      <c r="E6876" s="199" t="s">
        <v>163</v>
      </c>
      <c r="F6876" s="200" t="s">
        <v>2241</v>
      </c>
      <c r="G6876" s="200" t="s">
        <v>2242</v>
      </c>
      <c r="H6876" s="200"/>
      <c r="I6876" s="200">
        <v>45736</v>
      </c>
      <c r="J6876" s="143">
        <f t="shared" si="107"/>
        <v>45736</v>
      </c>
      <c r="K6876" s="202">
        <v>2</v>
      </c>
      <c r="L6876" s="285" t="s">
        <v>6783</v>
      </c>
      <c r="M6876" s="223"/>
      <c r="N6876" s="203"/>
      <c r="O6876" s="222" t="s">
        <v>326</v>
      </c>
    </row>
    <row r="6877" spans="1:15" ht="29.25" customHeight="1">
      <c r="A6877" s="221" t="s">
        <v>32</v>
      </c>
      <c r="B6877" s="221" t="s">
        <v>784</v>
      </c>
      <c r="C6877" s="222" t="s">
        <v>553</v>
      </c>
      <c r="D6877" s="222" t="s">
        <v>167</v>
      </c>
      <c r="E6877" s="199" t="s">
        <v>166</v>
      </c>
      <c r="F6877" s="200"/>
      <c r="G6877" s="200"/>
      <c r="H6877" s="200"/>
      <c r="I6877" s="200">
        <v>45736</v>
      </c>
      <c r="J6877" s="143">
        <f t="shared" si="107"/>
        <v>45736</v>
      </c>
      <c r="K6877" s="202">
        <v>2</v>
      </c>
      <c r="L6877" s="285" t="s">
        <v>6784</v>
      </c>
      <c r="M6877" s="223"/>
      <c r="N6877" s="203"/>
      <c r="O6877" s="222" t="s">
        <v>326</v>
      </c>
    </row>
    <row r="6878" spans="1:15" ht="29.25" customHeight="1">
      <c r="A6878" s="221" t="s">
        <v>32</v>
      </c>
      <c r="B6878" s="221" t="s">
        <v>784</v>
      </c>
      <c r="C6878" s="222" t="s">
        <v>553</v>
      </c>
      <c r="D6878" s="222" t="s">
        <v>167</v>
      </c>
      <c r="E6878" s="199" t="s">
        <v>163</v>
      </c>
      <c r="F6878" s="200" t="s">
        <v>1742</v>
      </c>
      <c r="G6878" s="200" t="s">
        <v>1743</v>
      </c>
      <c r="H6878" s="200"/>
      <c r="I6878" s="200">
        <v>45736</v>
      </c>
      <c r="J6878" s="143">
        <f t="shared" si="107"/>
        <v>45736</v>
      </c>
      <c r="K6878" s="202">
        <v>4</v>
      </c>
      <c r="L6878" s="285" t="s">
        <v>6785</v>
      </c>
      <c r="M6878" s="223"/>
      <c r="N6878" s="203"/>
      <c r="O6878" s="222" t="s">
        <v>326</v>
      </c>
    </row>
    <row r="6879" spans="1:15" ht="29.25" customHeight="1">
      <c r="A6879" s="221" t="s">
        <v>32</v>
      </c>
      <c r="B6879" s="221" t="s">
        <v>784</v>
      </c>
      <c r="C6879" s="222" t="s">
        <v>553</v>
      </c>
      <c r="D6879" s="222" t="s">
        <v>167</v>
      </c>
      <c r="E6879" s="199" t="s">
        <v>163</v>
      </c>
      <c r="F6879" s="200" t="s">
        <v>704</v>
      </c>
      <c r="G6879" s="200" t="s">
        <v>705</v>
      </c>
      <c r="H6879" s="200"/>
      <c r="I6879" s="200">
        <v>45737</v>
      </c>
      <c r="J6879" s="143">
        <f t="shared" si="107"/>
        <v>45737</v>
      </c>
      <c r="K6879" s="202">
        <v>1.5</v>
      </c>
      <c r="L6879" s="284" t="s">
        <v>6786</v>
      </c>
      <c r="M6879" s="223"/>
      <c r="N6879" s="203"/>
      <c r="O6879" s="222" t="s">
        <v>326</v>
      </c>
    </row>
    <row r="6880" spans="1:15" ht="29.25" customHeight="1">
      <c r="A6880" s="221" t="s">
        <v>32</v>
      </c>
      <c r="B6880" s="221" t="s">
        <v>784</v>
      </c>
      <c r="C6880" s="222" t="s">
        <v>553</v>
      </c>
      <c r="D6880" s="222" t="s">
        <v>167</v>
      </c>
      <c r="E6880" s="199" t="s">
        <v>166</v>
      </c>
      <c r="F6880" s="200"/>
      <c r="G6880" s="200"/>
      <c r="H6880" s="200"/>
      <c r="I6880" s="200">
        <v>45737</v>
      </c>
      <c r="J6880" s="143">
        <f t="shared" si="107"/>
        <v>45737</v>
      </c>
      <c r="K6880" s="202">
        <v>1.5</v>
      </c>
      <c r="L6880" s="285" t="s">
        <v>6787</v>
      </c>
      <c r="M6880" s="223"/>
      <c r="N6880" s="203"/>
      <c r="O6880" s="222" t="s">
        <v>326</v>
      </c>
    </row>
    <row r="6881" spans="1:15" ht="29.25" customHeight="1">
      <c r="A6881" s="221" t="s">
        <v>32</v>
      </c>
      <c r="B6881" s="221" t="s">
        <v>784</v>
      </c>
      <c r="C6881" s="222" t="s">
        <v>553</v>
      </c>
      <c r="D6881" s="222" t="s">
        <v>167</v>
      </c>
      <c r="E6881" s="199" t="s">
        <v>163</v>
      </c>
      <c r="F6881" s="200" t="s">
        <v>1742</v>
      </c>
      <c r="G6881" s="200" t="s">
        <v>1743</v>
      </c>
      <c r="H6881" s="200"/>
      <c r="I6881" s="200">
        <v>45737</v>
      </c>
      <c r="J6881" s="143">
        <f t="shared" si="107"/>
        <v>45737</v>
      </c>
      <c r="K6881" s="202">
        <v>5</v>
      </c>
      <c r="L6881" s="285" t="s">
        <v>6788</v>
      </c>
      <c r="M6881" s="223"/>
      <c r="N6881" s="203"/>
      <c r="O6881" s="222" t="s">
        <v>326</v>
      </c>
    </row>
    <row r="6882" spans="1:15" ht="29.25" customHeight="1">
      <c r="A6882" s="221" t="s">
        <v>32</v>
      </c>
      <c r="B6882" s="221" t="s">
        <v>784</v>
      </c>
      <c r="C6882" s="222" t="s">
        <v>553</v>
      </c>
      <c r="D6882" s="222" t="s">
        <v>167</v>
      </c>
      <c r="E6882" s="199" t="s">
        <v>163</v>
      </c>
      <c r="F6882" s="200" t="s">
        <v>2241</v>
      </c>
      <c r="G6882" s="200" t="s">
        <v>2242</v>
      </c>
      <c r="H6882" s="200"/>
      <c r="I6882" s="200">
        <v>45740</v>
      </c>
      <c r="J6882" s="143">
        <f t="shared" si="107"/>
        <v>45740</v>
      </c>
      <c r="K6882" s="202">
        <v>1.5</v>
      </c>
      <c r="L6882" s="285" t="s">
        <v>6789</v>
      </c>
      <c r="M6882" s="223"/>
      <c r="N6882" s="203"/>
      <c r="O6882" s="222" t="s">
        <v>326</v>
      </c>
    </row>
    <row r="6883" spans="1:15" ht="29.25" customHeight="1">
      <c r="A6883" s="221" t="s">
        <v>32</v>
      </c>
      <c r="B6883" s="221" t="s">
        <v>784</v>
      </c>
      <c r="C6883" s="222" t="s">
        <v>553</v>
      </c>
      <c r="D6883" s="222" t="s">
        <v>167</v>
      </c>
      <c r="E6883" s="199" t="s">
        <v>166</v>
      </c>
      <c r="F6883" s="200"/>
      <c r="G6883" s="200"/>
      <c r="H6883" s="200"/>
      <c r="I6883" s="200">
        <v>45740</v>
      </c>
      <c r="J6883" s="143">
        <f t="shared" si="107"/>
        <v>45740</v>
      </c>
      <c r="K6883" s="202">
        <v>6.5</v>
      </c>
      <c r="L6883" s="285" t="s">
        <v>6790</v>
      </c>
      <c r="M6883" s="223"/>
      <c r="N6883" s="203"/>
      <c r="O6883" s="222" t="s">
        <v>326</v>
      </c>
    </row>
    <row r="6884" spans="1:15" ht="29.25" customHeight="1">
      <c r="A6884" s="221" t="s">
        <v>32</v>
      </c>
      <c r="B6884" s="221" t="s">
        <v>784</v>
      </c>
      <c r="C6884" s="222" t="s">
        <v>553</v>
      </c>
      <c r="D6884" s="222" t="s">
        <v>167</v>
      </c>
      <c r="E6884" s="199" t="s">
        <v>169</v>
      </c>
      <c r="F6884" s="200"/>
      <c r="G6884" s="200"/>
      <c r="H6884" s="200"/>
      <c r="I6884" s="200">
        <v>45741</v>
      </c>
      <c r="J6884" s="143">
        <f t="shared" si="107"/>
        <v>45741</v>
      </c>
      <c r="K6884" s="202">
        <v>2</v>
      </c>
      <c r="L6884" s="285" t="s">
        <v>6791</v>
      </c>
      <c r="M6884" s="223"/>
      <c r="N6884" s="203"/>
      <c r="O6884" s="222" t="s">
        <v>326</v>
      </c>
    </row>
    <row r="6885" spans="1:15" ht="29.25" customHeight="1">
      <c r="A6885" s="221" t="s">
        <v>32</v>
      </c>
      <c r="B6885" s="221" t="s">
        <v>784</v>
      </c>
      <c r="C6885" s="222" t="s">
        <v>553</v>
      </c>
      <c r="D6885" s="222" t="s">
        <v>167</v>
      </c>
      <c r="E6885" s="199" t="s">
        <v>171</v>
      </c>
      <c r="F6885" s="200"/>
      <c r="G6885" s="200"/>
      <c r="H6885" s="200"/>
      <c r="I6885" s="200">
        <v>45741</v>
      </c>
      <c r="J6885" s="143">
        <f t="shared" si="107"/>
        <v>45741</v>
      </c>
      <c r="K6885" s="202">
        <v>4</v>
      </c>
      <c r="L6885" s="284" t="s">
        <v>6792</v>
      </c>
      <c r="M6885" s="223"/>
      <c r="N6885" s="203"/>
      <c r="O6885" s="222" t="s">
        <v>326</v>
      </c>
    </row>
    <row r="6886" spans="1:15" ht="29.25" customHeight="1">
      <c r="A6886" s="221" t="s">
        <v>32</v>
      </c>
      <c r="B6886" s="221" t="s">
        <v>784</v>
      </c>
      <c r="C6886" s="222" t="s">
        <v>553</v>
      </c>
      <c r="D6886" s="222" t="s">
        <v>167</v>
      </c>
      <c r="E6886" s="199" t="s">
        <v>166</v>
      </c>
      <c r="F6886" s="200"/>
      <c r="G6886" s="200"/>
      <c r="H6886" s="200"/>
      <c r="I6886" s="200">
        <v>45741</v>
      </c>
      <c r="J6886" s="143">
        <f t="shared" si="107"/>
        <v>45741</v>
      </c>
      <c r="K6886" s="202">
        <v>2</v>
      </c>
      <c r="L6886" s="285" t="s">
        <v>6793</v>
      </c>
      <c r="M6886" s="223"/>
      <c r="N6886" s="203"/>
      <c r="O6886" s="222" t="s">
        <v>326</v>
      </c>
    </row>
    <row r="6887" spans="1:15" ht="29.25" customHeight="1">
      <c r="A6887" s="221" t="s">
        <v>32</v>
      </c>
      <c r="B6887" s="221" t="s">
        <v>784</v>
      </c>
      <c r="C6887" s="222" t="s">
        <v>553</v>
      </c>
      <c r="D6887" s="222" t="s">
        <v>167</v>
      </c>
      <c r="E6887" s="199" t="s">
        <v>177</v>
      </c>
      <c r="F6887" s="200"/>
      <c r="G6887" s="200"/>
      <c r="H6887" s="200"/>
      <c r="I6887" s="200">
        <v>45742</v>
      </c>
      <c r="J6887" s="143">
        <f t="shared" si="107"/>
        <v>45742</v>
      </c>
      <c r="K6887" s="202">
        <v>8</v>
      </c>
      <c r="L6887" s="285" t="s">
        <v>6794</v>
      </c>
      <c r="M6887" s="223"/>
      <c r="N6887" s="203"/>
      <c r="O6887" s="222" t="s">
        <v>326</v>
      </c>
    </row>
    <row r="6888" spans="1:15" ht="29.25" customHeight="1">
      <c r="A6888" s="221" t="s">
        <v>32</v>
      </c>
      <c r="B6888" s="221" t="s">
        <v>784</v>
      </c>
      <c r="C6888" s="222" t="s">
        <v>553</v>
      </c>
      <c r="D6888" s="222" t="s">
        <v>167</v>
      </c>
      <c r="E6888" s="199" t="s">
        <v>171</v>
      </c>
      <c r="F6888" s="200"/>
      <c r="G6888" s="200"/>
      <c r="H6888" s="200"/>
      <c r="I6888" s="200">
        <v>45743</v>
      </c>
      <c r="J6888" s="143">
        <f t="shared" si="107"/>
        <v>45743</v>
      </c>
      <c r="K6888" s="202">
        <v>8</v>
      </c>
      <c r="L6888" s="284" t="s">
        <v>7001</v>
      </c>
      <c r="M6888" s="223"/>
      <c r="N6888" s="203"/>
      <c r="O6888" s="222" t="s">
        <v>326</v>
      </c>
    </row>
    <row r="6889" spans="1:15" ht="29.25" customHeight="1">
      <c r="A6889" s="221" t="s">
        <v>32</v>
      </c>
      <c r="B6889" s="221" t="s">
        <v>784</v>
      </c>
      <c r="C6889" s="222" t="s">
        <v>553</v>
      </c>
      <c r="D6889" s="222" t="s">
        <v>167</v>
      </c>
      <c r="E6889" s="199" t="s">
        <v>163</v>
      </c>
      <c r="F6889" s="200" t="s">
        <v>704</v>
      </c>
      <c r="G6889" s="200" t="s">
        <v>705</v>
      </c>
      <c r="H6889" s="200"/>
      <c r="I6889" s="200">
        <v>45744</v>
      </c>
      <c r="J6889" s="143">
        <f t="shared" si="107"/>
        <v>45744</v>
      </c>
      <c r="K6889" s="202">
        <v>2</v>
      </c>
      <c r="L6889" s="285" t="s">
        <v>7002</v>
      </c>
      <c r="M6889" s="223"/>
      <c r="N6889" s="203"/>
      <c r="O6889" s="222" t="s">
        <v>326</v>
      </c>
    </row>
    <row r="6890" spans="1:15" ht="29.25" customHeight="1">
      <c r="A6890" s="221" t="s">
        <v>32</v>
      </c>
      <c r="B6890" s="221" t="s">
        <v>784</v>
      </c>
      <c r="C6890" s="222" t="s">
        <v>553</v>
      </c>
      <c r="D6890" s="222" t="s">
        <v>167</v>
      </c>
      <c r="E6890" s="199" t="s">
        <v>163</v>
      </c>
      <c r="F6890" s="200" t="s">
        <v>2241</v>
      </c>
      <c r="G6890" s="200" t="s">
        <v>2242</v>
      </c>
      <c r="H6890" s="200"/>
      <c r="I6890" s="200">
        <v>45744</v>
      </c>
      <c r="J6890" s="143">
        <f t="shared" si="107"/>
        <v>45744</v>
      </c>
      <c r="K6890" s="202">
        <v>3</v>
      </c>
      <c r="L6890" s="284" t="s">
        <v>7003</v>
      </c>
      <c r="M6890" s="223"/>
      <c r="N6890" s="203"/>
      <c r="O6890" s="222" t="s">
        <v>326</v>
      </c>
    </row>
    <row r="6891" spans="1:15" ht="29.25" customHeight="1">
      <c r="A6891" s="221" t="s">
        <v>32</v>
      </c>
      <c r="B6891" s="221" t="s">
        <v>784</v>
      </c>
      <c r="C6891" s="222" t="s">
        <v>553</v>
      </c>
      <c r="D6891" s="222" t="s">
        <v>167</v>
      </c>
      <c r="E6891" s="199" t="s">
        <v>163</v>
      </c>
      <c r="F6891" s="200" t="s">
        <v>1742</v>
      </c>
      <c r="G6891" s="200" t="s">
        <v>1743</v>
      </c>
      <c r="H6891" s="200"/>
      <c r="I6891" s="200">
        <v>45744</v>
      </c>
      <c r="J6891" s="143">
        <f t="shared" si="107"/>
        <v>45744</v>
      </c>
      <c r="K6891" s="202">
        <v>3</v>
      </c>
      <c r="L6891" s="285" t="s">
        <v>7004</v>
      </c>
      <c r="M6891" s="223"/>
      <c r="N6891" s="203"/>
      <c r="O6891" s="222" t="s">
        <v>326</v>
      </c>
    </row>
    <row r="6892" spans="1:15" ht="29.25" customHeight="1">
      <c r="A6892" s="221" t="s">
        <v>32</v>
      </c>
      <c r="B6892" s="221" t="s">
        <v>784</v>
      </c>
      <c r="C6892" s="222" t="s">
        <v>553</v>
      </c>
      <c r="D6892" s="222" t="s">
        <v>167</v>
      </c>
      <c r="E6892" s="199" t="s">
        <v>163</v>
      </c>
      <c r="F6892" s="200" t="s">
        <v>5875</v>
      </c>
      <c r="G6892" s="200" t="s">
        <v>5876</v>
      </c>
      <c r="H6892" s="200"/>
      <c r="I6892" s="200">
        <v>45747</v>
      </c>
      <c r="J6892" s="143">
        <f t="shared" si="107"/>
        <v>45747</v>
      </c>
      <c r="K6892" s="202">
        <v>6</v>
      </c>
      <c r="L6892" s="284" t="s">
        <v>7005</v>
      </c>
      <c r="M6892" s="223"/>
      <c r="N6892" s="203"/>
      <c r="O6892" s="222" t="s">
        <v>326</v>
      </c>
    </row>
    <row r="6893" spans="1:15" ht="29.25" customHeight="1">
      <c r="A6893" s="221" t="s">
        <v>32</v>
      </c>
      <c r="B6893" s="221" t="s">
        <v>784</v>
      </c>
      <c r="C6893" s="222" t="s">
        <v>553</v>
      </c>
      <c r="D6893" s="222" t="s">
        <v>167</v>
      </c>
      <c r="E6893" s="199" t="s">
        <v>166</v>
      </c>
      <c r="F6893" s="200"/>
      <c r="G6893" s="200"/>
      <c r="H6893" s="200"/>
      <c r="I6893" s="200">
        <v>45747</v>
      </c>
      <c r="J6893" s="143">
        <f t="shared" si="107"/>
        <v>45747</v>
      </c>
      <c r="K6893" s="202">
        <v>2</v>
      </c>
      <c r="L6893" s="284" t="s">
        <v>7006</v>
      </c>
      <c r="M6893" s="223"/>
      <c r="N6893" s="203"/>
      <c r="O6893" s="222" t="s">
        <v>326</v>
      </c>
    </row>
    <row r="6894" spans="1:15" ht="29.25" customHeight="1">
      <c r="A6894" s="221" t="s">
        <v>32</v>
      </c>
      <c r="B6894" s="221" t="s">
        <v>784</v>
      </c>
      <c r="C6894" s="222" t="s">
        <v>553</v>
      </c>
      <c r="D6894" s="222" t="s">
        <v>167</v>
      </c>
      <c r="E6894" s="199" t="s">
        <v>166</v>
      </c>
      <c r="F6894" s="200"/>
      <c r="G6894" s="200"/>
      <c r="H6894" s="200"/>
      <c r="I6894" s="200">
        <v>45748</v>
      </c>
      <c r="J6894" s="143">
        <f t="shared" si="107"/>
        <v>45748</v>
      </c>
      <c r="K6894" s="202">
        <v>8</v>
      </c>
      <c r="L6894" s="285" t="s">
        <v>7007</v>
      </c>
      <c r="M6894" s="223"/>
      <c r="N6894" s="203"/>
      <c r="O6894" s="222" t="s">
        <v>326</v>
      </c>
    </row>
    <row r="6895" spans="1:15" ht="29.25" customHeight="1">
      <c r="A6895" s="221" t="s">
        <v>32</v>
      </c>
      <c r="B6895" s="221" t="s">
        <v>784</v>
      </c>
      <c r="C6895" s="222" t="s">
        <v>553</v>
      </c>
      <c r="D6895" s="222" t="s">
        <v>167</v>
      </c>
      <c r="E6895" s="199" t="s">
        <v>163</v>
      </c>
      <c r="F6895" s="200" t="s">
        <v>704</v>
      </c>
      <c r="G6895" s="200" t="s">
        <v>705</v>
      </c>
      <c r="H6895" s="200"/>
      <c r="I6895" s="200">
        <v>45749</v>
      </c>
      <c r="J6895" s="143">
        <f t="shared" si="107"/>
        <v>45749</v>
      </c>
      <c r="K6895" s="202">
        <v>4</v>
      </c>
      <c r="L6895" s="285" t="s">
        <v>7008</v>
      </c>
      <c r="M6895" s="223"/>
      <c r="N6895" s="203"/>
      <c r="O6895" s="222" t="s">
        <v>326</v>
      </c>
    </row>
    <row r="6896" spans="1:15" ht="29.25" customHeight="1">
      <c r="A6896" s="221" t="s">
        <v>32</v>
      </c>
      <c r="B6896" s="221" t="s">
        <v>784</v>
      </c>
      <c r="C6896" s="222" t="s">
        <v>553</v>
      </c>
      <c r="D6896" s="222" t="s">
        <v>167</v>
      </c>
      <c r="E6896" s="199" t="s">
        <v>166</v>
      </c>
      <c r="F6896" s="200"/>
      <c r="G6896" s="200"/>
      <c r="H6896" s="200"/>
      <c r="I6896" s="200">
        <v>45749</v>
      </c>
      <c r="J6896" s="143">
        <f t="shared" si="107"/>
        <v>45749</v>
      </c>
      <c r="K6896" s="202">
        <v>4</v>
      </c>
      <c r="L6896" s="285" t="s">
        <v>7009</v>
      </c>
      <c r="M6896" s="223"/>
      <c r="N6896" s="203"/>
      <c r="O6896" s="222" t="s">
        <v>326</v>
      </c>
    </row>
    <row r="6897" spans="1:15" ht="29.25" customHeight="1">
      <c r="A6897" s="221" t="s">
        <v>32</v>
      </c>
      <c r="B6897" s="221" t="s">
        <v>784</v>
      </c>
      <c r="C6897" s="222" t="s">
        <v>553</v>
      </c>
      <c r="D6897" s="222" t="s">
        <v>167</v>
      </c>
      <c r="E6897" s="199" t="s">
        <v>166</v>
      </c>
      <c r="F6897" s="200"/>
      <c r="G6897" s="200"/>
      <c r="H6897" s="200"/>
      <c r="I6897" s="200">
        <v>45754</v>
      </c>
      <c r="J6897" s="143">
        <f t="shared" si="107"/>
        <v>45754</v>
      </c>
      <c r="K6897" s="202">
        <v>8</v>
      </c>
      <c r="L6897" s="284" t="s">
        <v>7010</v>
      </c>
      <c r="M6897" s="223"/>
      <c r="N6897" s="203"/>
      <c r="O6897" s="222" t="s">
        <v>326</v>
      </c>
    </row>
    <row r="6898" spans="1:15" ht="29.25" customHeight="1">
      <c r="A6898" s="221" t="s">
        <v>32</v>
      </c>
      <c r="B6898" s="221" t="s">
        <v>784</v>
      </c>
      <c r="C6898" s="222" t="s">
        <v>553</v>
      </c>
      <c r="D6898" s="222" t="s">
        <v>167</v>
      </c>
      <c r="E6898" s="199" t="s">
        <v>163</v>
      </c>
      <c r="F6898" s="200" t="s">
        <v>192</v>
      </c>
      <c r="G6898" s="200" t="s">
        <v>193</v>
      </c>
      <c r="H6898" s="200"/>
      <c r="I6898" s="200">
        <v>45755</v>
      </c>
      <c r="J6898" s="143">
        <f t="shared" si="107"/>
        <v>45755</v>
      </c>
      <c r="K6898" s="202">
        <v>8</v>
      </c>
      <c r="L6898" s="285" t="s">
        <v>471</v>
      </c>
      <c r="M6898" s="223"/>
      <c r="N6898" s="203"/>
      <c r="O6898" s="222" t="s">
        <v>326</v>
      </c>
    </row>
    <row r="6899" spans="1:15" ht="29.25" customHeight="1">
      <c r="A6899" s="221" t="s">
        <v>32</v>
      </c>
      <c r="B6899" s="221" t="s">
        <v>784</v>
      </c>
      <c r="C6899" s="222" t="s">
        <v>553</v>
      </c>
      <c r="D6899" s="222" t="s">
        <v>167</v>
      </c>
      <c r="E6899" s="199" t="s">
        <v>163</v>
      </c>
      <c r="F6899" s="200" t="s">
        <v>704</v>
      </c>
      <c r="G6899" s="200" t="s">
        <v>705</v>
      </c>
      <c r="H6899" s="200"/>
      <c r="I6899" s="200">
        <v>45756</v>
      </c>
      <c r="J6899" s="143">
        <f t="shared" si="107"/>
        <v>45756</v>
      </c>
      <c r="K6899" s="202">
        <v>2</v>
      </c>
      <c r="L6899" s="285" t="s">
        <v>7008</v>
      </c>
      <c r="M6899" s="223"/>
      <c r="N6899" s="203"/>
      <c r="O6899" s="222" t="s">
        <v>326</v>
      </c>
    </row>
    <row r="6900" spans="1:15" ht="29.25" customHeight="1">
      <c r="A6900" s="221" t="s">
        <v>32</v>
      </c>
      <c r="B6900" s="221" t="s">
        <v>784</v>
      </c>
      <c r="C6900" s="222" t="s">
        <v>553</v>
      </c>
      <c r="D6900" s="222" t="s">
        <v>167</v>
      </c>
      <c r="E6900" s="199" t="s">
        <v>169</v>
      </c>
      <c r="F6900" s="200"/>
      <c r="G6900" s="200"/>
      <c r="H6900" s="200"/>
      <c r="I6900" s="200">
        <v>45756</v>
      </c>
      <c r="J6900" s="143">
        <f t="shared" si="107"/>
        <v>45756</v>
      </c>
      <c r="K6900" s="202">
        <v>6</v>
      </c>
      <c r="L6900" s="285" t="s">
        <v>7011</v>
      </c>
      <c r="M6900" s="223"/>
      <c r="N6900" s="203"/>
      <c r="O6900" s="222" t="s">
        <v>326</v>
      </c>
    </row>
    <row r="6901" spans="1:15" ht="29.25" customHeight="1">
      <c r="A6901" s="221" t="s">
        <v>32</v>
      </c>
      <c r="B6901" s="221" t="s">
        <v>784</v>
      </c>
      <c r="C6901" s="222" t="s">
        <v>553</v>
      </c>
      <c r="D6901" s="222" t="s">
        <v>167</v>
      </c>
      <c r="E6901" s="199" t="s">
        <v>163</v>
      </c>
      <c r="F6901" s="200" t="s">
        <v>704</v>
      </c>
      <c r="G6901" s="200" t="s">
        <v>705</v>
      </c>
      <c r="H6901" s="200"/>
      <c r="I6901" s="200">
        <v>45757</v>
      </c>
      <c r="J6901" s="143">
        <f t="shared" si="107"/>
        <v>45757</v>
      </c>
      <c r="K6901" s="202">
        <v>4</v>
      </c>
      <c r="L6901" s="285" t="s">
        <v>7008</v>
      </c>
      <c r="M6901" s="223"/>
      <c r="N6901" s="203"/>
      <c r="O6901" s="222" t="s">
        <v>326</v>
      </c>
    </row>
    <row r="6902" spans="1:15" ht="29.25" customHeight="1">
      <c r="A6902" s="221" t="s">
        <v>32</v>
      </c>
      <c r="B6902" s="221" t="s">
        <v>784</v>
      </c>
      <c r="C6902" s="222" t="s">
        <v>553</v>
      </c>
      <c r="D6902" s="222" t="s">
        <v>167</v>
      </c>
      <c r="E6902" s="199" t="s">
        <v>166</v>
      </c>
      <c r="F6902" s="200"/>
      <c r="G6902" s="200"/>
      <c r="H6902" s="200"/>
      <c r="I6902" s="200">
        <v>45757</v>
      </c>
      <c r="J6902" s="143">
        <f t="shared" si="107"/>
        <v>45757</v>
      </c>
      <c r="K6902" s="202">
        <v>4</v>
      </c>
      <c r="L6902" s="285" t="s">
        <v>7216</v>
      </c>
      <c r="M6902" s="223"/>
      <c r="N6902" s="203"/>
      <c r="O6902" s="222" t="s">
        <v>326</v>
      </c>
    </row>
    <row r="6903" spans="1:15" ht="29.25" customHeight="1">
      <c r="A6903" s="221" t="s">
        <v>32</v>
      </c>
      <c r="B6903" s="221" t="s">
        <v>784</v>
      </c>
      <c r="C6903" s="222" t="s">
        <v>553</v>
      </c>
      <c r="D6903" s="222" t="s">
        <v>167</v>
      </c>
      <c r="E6903" s="199" t="s">
        <v>163</v>
      </c>
      <c r="F6903" s="200" t="s">
        <v>2241</v>
      </c>
      <c r="G6903" s="200" t="s">
        <v>2242</v>
      </c>
      <c r="H6903" s="200"/>
      <c r="I6903" s="200">
        <v>45758</v>
      </c>
      <c r="J6903" s="143">
        <f t="shared" si="107"/>
        <v>45758</v>
      </c>
      <c r="K6903" s="202">
        <v>8</v>
      </c>
      <c r="L6903" s="285" t="s">
        <v>7217</v>
      </c>
      <c r="M6903" s="223"/>
      <c r="N6903" s="203"/>
      <c r="O6903" s="222" t="s">
        <v>326</v>
      </c>
    </row>
    <row r="6904" spans="1:15" ht="29.25" customHeight="1">
      <c r="A6904" s="221" t="s">
        <v>32</v>
      </c>
      <c r="B6904" s="221" t="s">
        <v>784</v>
      </c>
      <c r="C6904" s="222" t="s">
        <v>553</v>
      </c>
      <c r="D6904" s="222" t="s">
        <v>167</v>
      </c>
      <c r="E6904" s="199" t="s">
        <v>163</v>
      </c>
      <c r="F6904" s="200" t="s">
        <v>2241</v>
      </c>
      <c r="G6904" s="200" t="s">
        <v>2242</v>
      </c>
      <c r="H6904" s="200"/>
      <c r="I6904" s="200">
        <v>45761</v>
      </c>
      <c r="J6904" s="143">
        <f t="shared" si="107"/>
        <v>45761</v>
      </c>
      <c r="K6904" s="202">
        <v>8</v>
      </c>
      <c r="L6904" s="284" t="s">
        <v>7218</v>
      </c>
      <c r="M6904" s="223"/>
      <c r="N6904" s="203"/>
      <c r="O6904" s="222" t="s">
        <v>326</v>
      </c>
    </row>
    <row r="6905" spans="1:15" ht="29.25" customHeight="1">
      <c r="A6905" s="221" t="s">
        <v>32</v>
      </c>
      <c r="B6905" s="221" t="s">
        <v>784</v>
      </c>
      <c r="C6905" s="222" t="s">
        <v>553</v>
      </c>
      <c r="D6905" s="222" t="s">
        <v>167</v>
      </c>
      <c r="E6905" s="199" t="s">
        <v>166</v>
      </c>
      <c r="F6905" s="200"/>
      <c r="G6905" s="200"/>
      <c r="H6905" s="200"/>
      <c r="I6905" s="200">
        <v>45762</v>
      </c>
      <c r="J6905" s="143">
        <f t="shared" si="107"/>
        <v>45762</v>
      </c>
      <c r="K6905" s="202">
        <v>4</v>
      </c>
      <c r="L6905" s="285" t="s">
        <v>7219</v>
      </c>
      <c r="M6905" s="223"/>
      <c r="N6905" s="203"/>
      <c r="O6905" s="222" t="s">
        <v>326</v>
      </c>
    </row>
    <row r="6906" spans="1:15" ht="29.25" customHeight="1">
      <c r="A6906" s="221" t="s">
        <v>32</v>
      </c>
      <c r="B6906" s="221" t="s">
        <v>784</v>
      </c>
      <c r="C6906" s="222" t="s">
        <v>553</v>
      </c>
      <c r="D6906" s="222" t="s">
        <v>167</v>
      </c>
      <c r="E6906" s="199" t="s">
        <v>163</v>
      </c>
      <c r="F6906" s="200" t="s">
        <v>2241</v>
      </c>
      <c r="G6906" s="200" t="s">
        <v>2242</v>
      </c>
      <c r="H6906" s="200"/>
      <c r="I6906" s="200">
        <v>45762</v>
      </c>
      <c r="J6906" s="143">
        <f t="shared" si="107"/>
        <v>45762</v>
      </c>
      <c r="K6906" s="202">
        <v>4</v>
      </c>
      <c r="L6906" s="285" t="s">
        <v>7220</v>
      </c>
      <c r="M6906" s="223"/>
      <c r="N6906" s="203"/>
      <c r="O6906" s="222" t="s">
        <v>326</v>
      </c>
    </row>
    <row r="6907" spans="1:15" ht="29.25" customHeight="1">
      <c r="A6907" s="221" t="s">
        <v>32</v>
      </c>
      <c r="B6907" s="221" t="s">
        <v>784</v>
      </c>
      <c r="C6907" s="222" t="s">
        <v>553</v>
      </c>
      <c r="D6907" s="222" t="s">
        <v>167</v>
      </c>
      <c r="E6907" s="199" t="s">
        <v>163</v>
      </c>
      <c r="F6907" s="200" t="s">
        <v>2241</v>
      </c>
      <c r="G6907" s="200" t="s">
        <v>2242</v>
      </c>
      <c r="H6907" s="200"/>
      <c r="I6907" s="200">
        <v>45763</v>
      </c>
      <c r="J6907" s="143">
        <f t="shared" si="107"/>
        <v>45763</v>
      </c>
      <c r="K6907" s="202">
        <v>6</v>
      </c>
      <c r="L6907" s="285" t="s">
        <v>7220</v>
      </c>
      <c r="M6907" s="223"/>
      <c r="N6907" s="203"/>
      <c r="O6907" s="222" t="s">
        <v>326</v>
      </c>
    </row>
    <row r="6908" spans="1:15" ht="29.25" customHeight="1">
      <c r="A6908" s="221" t="s">
        <v>32</v>
      </c>
      <c r="B6908" s="221" t="s">
        <v>784</v>
      </c>
      <c r="C6908" s="222" t="s">
        <v>553</v>
      </c>
      <c r="D6908" s="222" t="s">
        <v>167</v>
      </c>
      <c r="E6908" s="199" t="s">
        <v>166</v>
      </c>
      <c r="F6908" s="200"/>
      <c r="G6908" s="200"/>
      <c r="H6908" s="200"/>
      <c r="I6908" s="200">
        <v>45763</v>
      </c>
      <c r="J6908" s="143">
        <f t="shared" si="107"/>
        <v>45763</v>
      </c>
      <c r="K6908" s="202">
        <v>2</v>
      </c>
      <c r="L6908" s="285" t="s">
        <v>7221</v>
      </c>
      <c r="M6908" s="223"/>
      <c r="N6908" s="203"/>
      <c r="O6908" s="222" t="s">
        <v>326</v>
      </c>
    </row>
    <row r="6909" spans="1:15" ht="29.25" customHeight="1">
      <c r="A6909" s="221" t="s">
        <v>32</v>
      </c>
      <c r="B6909" s="221" t="s">
        <v>784</v>
      </c>
      <c r="C6909" s="222" t="s">
        <v>553</v>
      </c>
      <c r="D6909" s="222" t="s">
        <v>167</v>
      </c>
      <c r="E6909" s="199" t="s">
        <v>163</v>
      </c>
      <c r="F6909" s="200" t="s">
        <v>704</v>
      </c>
      <c r="G6909" s="200" t="s">
        <v>705</v>
      </c>
      <c r="H6909" s="200"/>
      <c r="I6909" s="200">
        <v>45764</v>
      </c>
      <c r="J6909" s="143">
        <f t="shared" si="107"/>
        <v>45764</v>
      </c>
      <c r="K6909" s="202">
        <v>2</v>
      </c>
      <c r="L6909" s="285" t="s">
        <v>7008</v>
      </c>
      <c r="M6909" s="223"/>
      <c r="N6909" s="203"/>
      <c r="O6909" s="222" t="s">
        <v>326</v>
      </c>
    </row>
    <row r="6910" spans="1:15" ht="29.25" customHeight="1">
      <c r="A6910" s="221" t="s">
        <v>32</v>
      </c>
      <c r="B6910" s="221" t="s">
        <v>784</v>
      </c>
      <c r="C6910" s="222" t="s">
        <v>553</v>
      </c>
      <c r="D6910" s="222" t="s">
        <v>167</v>
      </c>
      <c r="E6910" s="199" t="s">
        <v>163</v>
      </c>
      <c r="F6910" s="200" t="s">
        <v>2241</v>
      </c>
      <c r="G6910" s="200" t="s">
        <v>2242</v>
      </c>
      <c r="H6910" s="200"/>
      <c r="I6910" s="200">
        <v>45764</v>
      </c>
      <c r="J6910" s="143">
        <f t="shared" si="107"/>
        <v>45764</v>
      </c>
      <c r="K6910" s="202">
        <v>6</v>
      </c>
      <c r="L6910" s="284" t="s">
        <v>7427</v>
      </c>
      <c r="M6910" s="223"/>
      <c r="N6910" s="203"/>
      <c r="O6910" s="222" t="s">
        <v>326</v>
      </c>
    </row>
    <row r="6911" spans="1:15" ht="29.25" customHeight="1">
      <c r="A6911" s="221" t="s">
        <v>32</v>
      </c>
      <c r="B6911" s="221" t="s">
        <v>784</v>
      </c>
      <c r="C6911" s="222" t="s">
        <v>553</v>
      </c>
      <c r="D6911" s="222" t="s">
        <v>167</v>
      </c>
      <c r="E6911" s="199" t="s">
        <v>169</v>
      </c>
      <c r="F6911" s="200"/>
      <c r="G6911" s="200"/>
      <c r="H6911" s="200"/>
      <c r="I6911" s="200">
        <v>45765</v>
      </c>
      <c r="J6911" s="143">
        <f t="shared" si="107"/>
        <v>45765</v>
      </c>
      <c r="K6911" s="202">
        <v>5</v>
      </c>
      <c r="L6911" s="285" t="s">
        <v>7428</v>
      </c>
      <c r="M6911" s="223"/>
      <c r="N6911" s="203"/>
      <c r="O6911" s="222" t="s">
        <v>326</v>
      </c>
    </row>
    <row r="6912" spans="1:15" ht="29.25" customHeight="1">
      <c r="A6912" s="221" t="s">
        <v>32</v>
      </c>
      <c r="B6912" s="221" t="s">
        <v>784</v>
      </c>
      <c r="C6912" s="222" t="s">
        <v>553</v>
      </c>
      <c r="D6912" s="222" t="s">
        <v>167</v>
      </c>
      <c r="E6912" s="199" t="s">
        <v>163</v>
      </c>
      <c r="F6912" s="200" t="s">
        <v>2241</v>
      </c>
      <c r="G6912" s="200" t="s">
        <v>2242</v>
      </c>
      <c r="H6912" s="200"/>
      <c r="I6912" s="200">
        <v>45765</v>
      </c>
      <c r="J6912" s="143">
        <f t="shared" si="107"/>
        <v>45765</v>
      </c>
      <c r="K6912" s="202">
        <v>1.5</v>
      </c>
      <c r="L6912" s="285" t="s">
        <v>7429</v>
      </c>
      <c r="M6912" s="223"/>
      <c r="N6912" s="203"/>
      <c r="O6912" s="222" t="s">
        <v>326</v>
      </c>
    </row>
    <row r="6913" spans="1:15" ht="29.25" customHeight="1">
      <c r="A6913" s="221" t="s">
        <v>32</v>
      </c>
      <c r="B6913" s="221" t="s">
        <v>784</v>
      </c>
      <c r="C6913" s="222" t="s">
        <v>553</v>
      </c>
      <c r="D6913" s="222" t="s">
        <v>167</v>
      </c>
      <c r="E6913" s="199" t="s">
        <v>166</v>
      </c>
      <c r="F6913" s="200"/>
      <c r="G6913" s="200"/>
      <c r="H6913" s="200"/>
      <c r="I6913" s="200">
        <v>45765</v>
      </c>
      <c r="J6913" s="143">
        <f t="shared" si="107"/>
        <v>45765</v>
      </c>
      <c r="K6913" s="202">
        <v>1.5</v>
      </c>
      <c r="L6913" s="285" t="s">
        <v>7430</v>
      </c>
      <c r="M6913" s="223"/>
      <c r="N6913" s="203"/>
      <c r="O6913" s="222" t="s">
        <v>326</v>
      </c>
    </row>
    <row r="6914" spans="1:15" ht="29.25" customHeight="1">
      <c r="A6914" s="221" t="s">
        <v>32</v>
      </c>
      <c r="B6914" s="221" t="s">
        <v>784</v>
      </c>
      <c r="C6914" s="222" t="s">
        <v>553</v>
      </c>
      <c r="D6914" s="222" t="s">
        <v>167</v>
      </c>
      <c r="E6914" s="199" t="s">
        <v>169</v>
      </c>
      <c r="F6914" s="200"/>
      <c r="G6914" s="200"/>
      <c r="H6914" s="200"/>
      <c r="I6914" s="200">
        <v>45768</v>
      </c>
      <c r="J6914" s="143">
        <f t="shared" si="107"/>
        <v>45768</v>
      </c>
      <c r="K6914" s="202">
        <v>2</v>
      </c>
      <c r="L6914" s="284" t="s">
        <v>7431</v>
      </c>
      <c r="M6914" s="223"/>
      <c r="N6914" s="203"/>
      <c r="O6914" s="222" t="s">
        <v>326</v>
      </c>
    </row>
    <row r="6915" spans="1:15" ht="29.25" customHeight="1">
      <c r="A6915" s="221" t="s">
        <v>32</v>
      </c>
      <c r="B6915" s="221" t="s">
        <v>784</v>
      </c>
      <c r="C6915" s="222" t="s">
        <v>553</v>
      </c>
      <c r="D6915" s="222" t="s">
        <v>167</v>
      </c>
      <c r="E6915" s="199" t="s">
        <v>163</v>
      </c>
      <c r="F6915" s="200" t="s">
        <v>2241</v>
      </c>
      <c r="G6915" s="200" t="s">
        <v>2242</v>
      </c>
      <c r="H6915" s="200"/>
      <c r="I6915" s="200">
        <v>45768</v>
      </c>
      <c r="J6915" s="143">
        <f t="shared" ref="J6915:J6978" si="108">I6915</f>
        <v>45768</v>
      </c>
      <c r="K6915" s="202">
        <v>6</v>
      </c>
      <c r="L6915" s="284" t="s">
        <v>7432</v>
      </c>
      <c r="M6915" s="223"/>
      <c r="N6915" s="203"/>
      <c r="O6915" s="222" t="s">
        <v>326</v>
      </c>
    </row>
    <row r="6916" spans="1:15" ht="29.25" customHeight="1">
      <c r="A6916" s="221" t="s">
        <v>32</v>
      </c>
      <c r="B6916" s="221" t="s">
        <v>784</v>
      </c>
      <c r="C6916" s="222" t="s">
        <v>553</v>
      </c>
      <c r="D6916" s="222" t="s">
        <v>167</v>
      </c>
      <c r="E6916" s="199" t="s">
        <v>163</v>
      </c>
      <c r="F6916" s="200" t="s">
        <v>2241</v>
      </c>
      <c r="G6916" s="200" t="s">
        <v>2242</v>
      </c>
      <c r="H6916" s="200"/>
      <c r="I6916" s="200">
        <v>45769</v>
      </c>
      <c r="J6916" s="143">
        <f t="shared" si="108"/>
        <v>45769</v>
      </c>
      <c r="K6916" s="202">
        <v>8</v>
      </c>
      <c r="L6916" s="284" t="s">
        <v>7623</v>
      </c>
      <c r="M6916" s="223"/>
      <c r="N6916" s="203"/>
      <c r="O6916" s="222" t="s">
        <v>326</v>
      </c>
    </row>
    <row r="6917" spans="1:15" ht="29.25" customHeight="1">
      <c r="A6917" s="221" t="s">
        <v>32</v>
      </c>
      <c r="B6917" s="221" t="s">
        <v>784</v>
      </c>
      <c r="C6917" s="222" t="s">
        <v>553</v>
      </c>
      <c r="D6917" s="222" t="s">
        <v>167</v>
      </c>
      <c r="E6917" s="199" t="s">
        <v>163</v>
      </c>
      <c r="F6917" s="200" t="s">
        <v>1742</v>
      </c>
      <c r="G6917" s="200" t="s">
        <v>1743</v>
      </c>
      <c r="H6917" s="200"/>
      <c r="I6917" s="200">
        <v>45770</v>
      </c>
      <c r="J6917" s="143">
        <f t="shared" si="108"/>
        <v>45770</v>
      </c>
      <c r="K6917" s="202">
        <v>3</v>
      </c>
      <c r="L6917" s="284" t="s">
        <v>7624</v>
      </c>
      <c r="M6917" s="223"/>
      <c r="N6917" s="203"/>
      <c r="O6917" s="222" t="s">
        <v>326</v>
      </c>
    </row>
    <row r="6918" spans="1:15" ht="29.25" customHeight="1">
      <c r="A6918" s="221" t="s">
        <v>32</v>
      </c>
      <c r="B6918" s="221" t="s">
        <v>784</v>
      </c>
      <c r="C6918" s="222" t="s">
        <v>553</v>
      </c>
      <c r="D6918" s="222" t="s">
        <v>167</v>
      </c>
      <c r="E6918" s="199" t="s">
        <v>169</v>
      </c>
      <c r="F6918" s="200"/>
      <c r="G6918" s="200"/>
      <c r="H6918" s="200"/>
      <c r="I6918" s="200">
        <v>45770</v>
      </c>
      <c r="J6918" s="143">
        <f t="shared" si="108"/>
        <v>45770</v>
      </c>
      <c r="K6918" s="202">
        <v>2</v>
      </c>
      <c r="L6918" s="284" t="s">
        <v>7625</v>
      </c>
      <c r="M6918" s="223"/>
      <c r="N6918" s="203"/>
      <c r="O6918" s="222" t="s">
        <v>326</v>
      </c>
    </row>
    <row r="6919" spans="1:15" ht="29.25" customHeight="1">
      <c r="A6919" s="221" t="s">
        <v>32</v>
      </c>
      <c r="B6919" s="221" t="s">
        <v>784</v>
      </c>
      <c r="C6919" s="222" t="s">
        <v>553</v>
      </c>
      <c r="D6919" s="222" t="s">
        <v>167</v>
      </c>
      <c r="E6919" s="199" t="s">
        <v>163</v>
      </c>
      <c r="F6919" s="200" t="s">
        <v>704</v>
      </c>
      <c r="G6919" s="200" t="s">
        <v>705</v>
      </c>
      <c r="H6919" s="200"/>
      <c r="I6919" s="200">
        <v>45770</v>
      </c>
      <c r="J6919" s="143">
        <f t="shared" si="108"/>
        <v>45770</v>
      </c>
      <c r="K6919" s="202">
        <v>3</v>
      </c>
      <c r="L6919" s="285" t="s">
        <v>7008</v>
      </c>
      <c r="M6919" s="223"/>
      <c r="N6919" s="203"/>
      <c r="O6919" s="222" t="s">
        <v>326</v>
      </c>
    </row>
    <row r="6920" spans="1:15" ht="29.25" customHeight="1">
      <c r="A6920" s="221" t="s">
        <v>32</v>
      </c>
      <c r="B6920" s="221" t="s">
        <v>784</v>
      </c>
      <c r="C6920" s="222" t="s">
        <v>553</v>
      </c>
      <c r="D6920" s="222" t="s">
        <v>167</v>
      </c>
      <c r="E6920" s="199" t="s">
        <v>169</v>
      </c>
      <c r="F6920" s="200"/>
      <c r="G6920" s="200"/>
      <c r="H6920" s="200"/>
      <c r="I6920" s="200">
        <v>45771</v>
      </c>
      <c r="J6920" s="143">
        <f t="shared" si="108"/>
        <v>45771</v>
      </c>
      <c r="K6920" s="202">
        <v>8</v>
      </c>
      <c r="L6920" s="285" t="s">
        <v>7626</v>
      </c>
      <c r="M6920" s="223"/>
      <c r="N6920" s="203"/>
      <c r="O6920" s="222" t="s">
        <v>326</v>
      </c>
    </row>
    <row r="6921" spans="1:15" ht="29.25" customHeight="1">
      <c r="A6921" s="221" t="s">
        <v>32</v>
      </c>
      <c r="B6921" s="221" t="s">
        <v>784</v>
      </c>
      <c r="C6921" s="222" t="s">
        <v>553</v>
      </c>
      <c r="D6921" s="222" t="s">
        <v>167</v>
      </c>
      <c r="E6921" s="199" t="s">
        <v>163</v>
      </c>
      <c r="F6921" s="200" t="s">
        <v>704</v>
      </c>
      <c r="G6921" s="200" t="s">
        <v>705</v>
      </c>
      <c r="H6921" s="200"/>
      <c r="I6921" s="200">
        <v>45772</v>
      </c>
      <c r="J6921" s="143">
        <f t="shared" si="108"/>
        <v>45772</v>
      </c>
      <c r="K6921" s="202">
        <v>8</v>
      </c>
      <c r="L6921" s="285" t="s">
        <v>7008</v>
      </c>
      <c r="M6921" s="223"/>
      <c r="N6921" s="203"/>
      <c r="O6921" s="222" t="s">
        <v>326</v>
      </c>
    </row>
    <row r="6922" spans="1:15" ht="29.25" customHeight="1">
      <c r="A6922" s="221" t="s">
        <v>32</v>
      </c>
      <c r="B6922" s="221" t="s">
        <v>784</v>
      </c>
      <c r="C6922" s="222" t="s">
        <v>553</v>
      </c>
      <c r="D6922" s="222" t="s">
        <v>167</v>
      </c>
      <c r="E6922" s="199" t="s">
        <v>163</v>
      </c>
      <c r="F6922" s="200" t="s">
        <v>5875</v>
      </c>
      <c r="G6922" s="200" t="s">
        <v>5876</v>
      </c>
      <c r="H6922" s="200"/>
      <c r="I6922" s="200">
        <v>45775</v>
      </c>
      <c r="J6922" s="143">
        <f t="shared" si="108"/>
        <v>45775</v>
      </c>
      <c r="K6922" s="202">
        <v>1</v>
      </c>
      <c r="L6922" s="285" t="s">
        <v>7628</v>
      </c>
      <c r="M6922" s="223"/>
      <c r="N6922" s="203"/>
      <c r="O6922" s="222" t="s">
        <v>326</v>
      </c>
    </row>
    <row r="6923" spans="1:15" ht="29.25" customHeight="1">
      <c r="A6923" s="221" t="s">
        <v>32</v>
      </c>
      <c r="B6923" s="221" t="s">
        <v>784</v>
      </c>
      <c r="C6923" s="222" t="s">
        <v>553</v>
      </c>
      <c r="D6923" s="222" t="s">
        <v>167</v>
      </c>
      <c r="E6923" s="199" t="s">
        <v>163</v>
      </c>
      <c r="F6923" s="200" t="s">
        <v>704</v>
      </c>
      <c r="G6923" s="200" t="s">
        <v>705</v>
      </c>
      <c r="H6923" s="200"/>
      <c r="I6923" s="200">
        <v>45775</v>
      </c>
      <c r="J6923" s="143">
        <f t="shared" si="108"/>
        <v>45775</v>
      </c>
      <c r="K6923" s="202">
        <v>2</v>
      </c>
      <c r="L6923" s="285" t="s">
        <v>7008</v>
      </c>
      <c r="M6923" s="223"/>
      <c r="N6923" s="203"/>
      <c r="O6923" s="222" t="s">
        <v>326</v>
      </c>
    </row>
    <row r="6924" spans="1:15" ht="29.25" customHeight="1">
      <c r="A6924" s="221" t="s">
        <v>32</v>
      </c>
      <c r="B6924" s="221" t="s">
        <v>784</v>
      </c>
      <c r="C6924" s="222" t="s">
        <v>553</v>
      </c>
      <c r="D6924" s="222" t="s">
        <v>167</v>
      </c>
      <c r="E6924" s="199" t="s">
        <v>163</v>
      </c>
      <c r="F6924" s="200" t="s">
        <v>2241</v>
      </c>
      <c r="G6924" s="200" t="s">
        <v>2242</v>
      </c>
      <c r="H6924" s="200" t="s">
        <v>80</v>
      </c>
      <c r="I6924" s="200">
        <v>45775</v>
      </c>
      <c r="J6924" s="143">
        <f t="shared" si="108"/>
        <v>45775</v>
      </c>
      <c r="K6924" s="202">
        <v>5</v>
      </c>
      <c r="L6924" s="284" t="s">
        <v>7627</v>
      </c>
      <c r="M6924" s="223"/>
      <c r="N6924" s="203">
        <v>1.9659090909090899</v>
      </c>
      <c r="O6924" s="222" t="s">
        <v>5638</v>
      </c>
    </row>
    <row r="6925" spans="1:15" ht="29.25" customHeight="1">
      <c r="A6925" s="221" t="s">
        <v>32</v>
      </c>
      <c r="B6925" s="221" t="s">
        <v>784</v>
      </c>
      <c r="C6925" s="222" t="s">
        <v>553</v>
      </c>
      <c r="D6925" s="222" t="s">
        <v>167</v>
      </c>
      <c r="E6925" s="199" t="s">
        <v>163</v>
      </c>
      <c r="F6925" s="200" t="s">
        <v>2241</v>
      </c>
      <c r="G6925" s="200" t="s">
        <v>2242</v>
      </c>
      <c r="H6925" s="200" t="s">
        <v>80</v>
      </c>
      <c r="I6925" s="200">
        <v>45776</v>
      </c>
      <c r="J6925" s="143">
        <f t="shared" si="108"/>
        <v>45776</v>
      </c>
      <c r="K6925" s="202">
        <v>8</v>
      </c>
      <c r="L6925" s="285" t="s">
        <v>7796</v>
      </c>
      <c r="M6925" s="223"/>
      <c r="N6925" s="203">
        <v>1.9659090909090899</v>
      </c>
      <c r="O6925" s="222" t="s">
        <v>5638</v>
      </c>
    </row>
    <row r="6926" spans="1:15" ht="29.25" customHeight="1">
      <c r="A6926" s="221" t="s">
        <v>32</v>
      </c>
      <c r="B6926" s="221" t="s">
        <v>784</v>
      </c>
      <c r="C6926" s="222" t="s">
        <v>553</v>
      </c>
      <c r="D6926" s="222" t="s">
        <v>167</v>
      </c>
      <c r="E6926" s="199" t="s">
        <v>163</v>
      </c>
      <c r="F6926" s="200" t="s">
        <v>1742</v>
      </c>
      <c r="G6926" s="200" t="s">
        <v>1743</v>
      </c>
      <c r="H6926" s="200"/>
      <c r="I6926" s="200">
        <v>45777</v>
      </c>
      <c r="J6926" s="143">
        <f t="shared" si="108"/>
        <v>45777</v>
      </c>
      <c r="K6926" s="202">
        <v>2</v>
      </c>
      <c r="L6926" s="285" t="s">
        <v>7797</v>
      </c>
      <c r="M6926" s="223"/>
      <c r="N6926" s="203"/>
      <c r="O6926" s="222" t="s">
        <v>326</v>
      </c>
    </row>
    <row r="6927" spans="1:15" ht="29.25" customHeight="1">
      <c r="A6927" s="221" t="s">
        <v>32</v>
      </c>
      <c r="B6927" s="221" t="s">
        <v>784</v>
      </c>
      <c r="C6927" s="222" t="s">
        <v>553</v>
      </c>
      <c r="D6927" s="222" t="s">
        <v>167</v>
      </c>
      <c r="E6927" s="199" t="s">
        <v>163</v>
      </c>
      <c r="F6927" s="200" t="s">
        <v>704</v>
      </c>
      <c r="G6927" s="200" t="s">
        <v>705</v>
      </c>
      <c r="H6927" s="200"/>
      <c r="I6927" s="200">
        <v>45777</v>
      </c>
      <c r="J6927" s="143">
        <f t="shared" si="108"/>
        <v>45777</v>
      </c>
      <c r="K6927" s="202">
        <v>6</v>
      </c>
      <c r="L6927" s="285" t="s">
        <v>7798</v>
      </c>
      <c r="M6927" s="223"/>
      <c r="N6927" s="203"/>
      <c r="O6927" s="222" t="s">
        <v>326</v>
      </c>
    </row>
    <row r="6928" spans="1:15" ht="29.25" customHeight="1">
      <c r="A6928" s="221" t="s">
        <v>32</v>
      </c>
      <c r="B6928" s="221" t="s">
        <v>784</v>
      </c>
      <c r="C6928" s="222" t="s">
        <v>553</v>
      </c>
      <c r="D6928" s="222" t="s">
        <v>167</v>
      </c>
      <c r="E6928" s="199" t="s">
        <v>163</v>
      </c>
      <c r="F6928" s="200" t="s">
        <v>2241</v>
      </c>
      <c r="G6928" s="200" t="s">
        <v>2242</v>
      </c>
      <c r="H6928" s="200" t="s">
        <v>80</v>
      </c>
      <c r="I6928" s="200">
        <v>45782</v>
      </c>
      <c r="J6928" s="143">
        <f t="shared" si="108"/>
        <v>45782</v>
      </c>
      <c r="K6928" s="202">
        <v>8</v>
      </c>
      <c r="L6928" s="285" t="s">
        <v>7799</v>
      </c>
      <c r="M6928" s="223"/>
      <c r="N6928" s="203">
        <v>1.9659090909090899</v>
      </c>
      <c r="O6928" s="222" t="s">
        <v>5638</v>
      </c>
    </row>
    <row r="6929" spans="1:15" ht="29.25" customHeight="1">
      <c r="A6929" s="221" t="s">
        <v>32</v>
      </c>
      <c r="B6929" s="221" t="s">
        <v>784</v>
      </c>
      <c r="C6929" s="222" t="s">
        <v>553</v>
      </c>
      <c r="D6929" s="222" t="s">
        <v>167</v>
      </c>
      <c r="E6929" s="199" t="s">
        <v>163</v>
      </c>
      <c r="F6929" s="200" t="s">
        <v>192</v>
      </c>
      <c r="G6929" s="200" t="s">
        <v>193</v>
      </c>
      <c r="H6929" s="200"/>
      <c r="I6929" s="200">
        <v>45783</v>
      </c>
      <c r="J6929" s="143">
        <f t="shared" si="108"/>
        <v>45783</v>
      </c>
      <c r="K6929" s="202">
        <v>8</v>
      </c>
      <c r="L6929" s="285" t="s">
        <v>471</v>
      </c>
      <c r="M6929" s="223"/>
      <c r="N6929" s="203"/>
      <c r="O6929" s="222" t="s">
        <v>326</v>
      </c>
    </row>
    <row r="6930" spans="1:15" ht="29.25" customHeight="1">
      <c r="A6930" s="221" t="s">
        <v>32</v>
      </c>
      <c r="B6930" s="221" t="s">
        <v>784</v>
      </c>
      <c r="C6930" s="222" t="s">
        <v>553</v>
      </c>
      <c r="D6930" s="222" t="s">
        <v>167</v>
      </c>
      <c r="E6930" s="199" t="s">
        <v>163</v>
      </c>
      <c r="F6930" s="200" t="s">
        <v>704</v>
      </c>
      <c r="G6930" s="200" t="s">
        <v>705</v>
      </c>
      <c r="H6930" s="200"/>
      <c r="I6930" s="200">
        <v>45784</v>
      </c>
      <c r="J6930" s="143">
        <f t="shared" si="108"/>
        <v>45784</v>
      </c>
      <c r="K6930" s="202">
        <v>8</v>
      </c>
      <c r="L6930" s="285" t="s">
        <v>7798</v>
      </c>
      <c r="M6930" s="223"/>
      <c r="N6930" s="203"/>
      <c r="O6930" s="222" t="s">
        <v>326</v>
      </c>
    </row>
    <row r="6931" spans="1:15" ht="29.25" customHeight="1">
      <c r="A6931" s="221" t="s">
        <v>32</v>
      </c>
      <c r="B6931" s="221" t="s">
        <v>784</v>
      </c>
      <c r="C6931" s="222" t="s">
        <v>553</v>
      </c>
      <c r="D6931" s="222" t="s">
        <v>167</v>
      </c>
      <c r="E6931" s="199" t="s">
        <v>163</v>
      </c>
      <c r="F6931" s="200" t="s">
        <v>670</v>
      </c>
      <c r="G6931" s="200" t="s">
        <v>671</v>
      </c>
      <c r="H6931" s="200"/>
      <c r="I6931" s="200">
        <v>45785</v>
      </c>
      <c r="J6931" s="143">
        <f t="shared" si="108"/>
        <v>45785</v>
      </c>
      <c r="K6931" s="202">
        <v>2</v>
      </c>
      <c r="L6931" s="285" t="s">
        <v>7989</v>
      </c>
      <c r="M6931" s="223"/>
      <c r="N6931" s="203"/>
      <c r="O6931" s="222" t="s">
        <v>326</v>
      </c>
    </row>
    <row r="6932" spans="1:15" ht="29.25" customHeight="1">
      <c r="A6932" s="221" t="s">
        <v>32</v>
      </c>
      <c r="B6932" s="221" t="s">
        <v>784</v>
      </c>
      <c r="C6932" s="222" t="s">
        <v>553</v>
      </c>
      <c r="D6932" s="222" t="s">
        <v>167</v>
      </c>
      <c r="E6932" s="199" t="s">
        <v>163</v>
      </c>
      <c r="F6932" s="200" t="s">
        <v>1742</v>
      </c>
      <c r="G6932" s="200" t="s">
        <v>1743</v>
      </c>
      <c r="H6932" s="200" t="s">
        <v>80</v>
      </c>
      <c r="I6932" s="200">
        <v>45785</v>
      </c>
      <c r="J6932" s="143">
        <f t="shared" si="108"/>
        <v>45785</v>
      </c>
      <c r="K6932" s="202">
        <v>6</v>
      </c>
      <c r="L6932" s="284" t="s">
        <v>7988</v>
      </c>
      <c r="M6932" s="223"/>
      <c r="N6932" s="203">
        <v>1.6875</v>
      </c>
      <c r="O6932" s="222" t="s">
        <v>960</v>
      </c>
    </row>
    <row r="6933" spans="1:15" ht="29.25" customHeight="1">
      <c r="A6933" s="221" t="s">
        <v>32</v>
      </c>
      <c r="B6933" s="221" t="s">
        <v>784</v>
      </c>
      <c r="C6933" s="222" t="s">
        <v>553</v>
      </c>
      <c r="D6933" s="222" t="s">
        <v>167</v>
      </c>
      <c r="E6933" s="199" t="s">
        <v>163</v>
      </c>
      <c r="F6933" s="200" t="s">
        <v>670</v>
      </c>
      <c r="G6933" s="200" t="s">
        <v>671</v>
      </c>
      <c r="H6933" s="200"/>
      <c r="I6933" s="200">
        <v>45786</v>
      </c>
      <c r="J6933" s="143">
        <f t="shared" si="108"/>
        <v>45786</v>
      </c>
      <c r="K6933" s="202">
        <v>8</v>
      </c>
      <c r="L6933" s="285" t="s">
        <v>7990</v>
      </c>
      <c r="M6933" s="223"/>
      <c r="N6933" s="203"/>
      <c r="O6933" s="222" t="s">
        <v>326</v>
      </c>
    </row>
    <row r="6934" spans="1:15" ht="29.25" customHeight="1">
      <c r="A6934" s="221" t="s">
        <v>32</v>
      </c>
      <c r="B6934" s="221" t="s">
        <v>784</v>
      </c>
      <c r="C6934" s="222" t="s">
        <v>553</v>
      </c>
      <c r="D6934" s="222" t="s">
        <v>167</v>
      </c>
      <c r="E6934" s="199" t="s">
        <v>163</v>
      </c>
      <c r="F6934" s="200" t="s">
        <v>2241</v>
      </c>
      <c r="G6934" s="200" t="s">
        <v>2242</v>
      </c>
      <c r="H6934" s="200" t="s">
        <v>80</v>
      </c>
      <c r="I6934" s="200">
        <v>45789</v>
      </c>
      <c r="J6934" s="143">
        <f t="shared" si="108"/>
        <v>45789</v>
      </c>
      <c r="K6934" s="202">
        <v>8</v>
      </c>
      <c r="L6934" s="285" t="s">
        <v>7991</v>
      </c>
      <c r="M6934" s="223"/>
      <c r="N6934" s="203">
        <v>1.9659090909090899</v>
      </c>
      <c r="O6934" s="222" t="s">
        <v>5638</v>
      </c>
    </row>
    <row r="6935" spans="1:15" ht="29.25" customHeight="1">
      <c r="A6935" s="221" t="s">
        <v>32</v>
      </c>
      <c r="B6935" s="221" t="s">
        <v>784</v>
      </c>
      <c r="C6935" s="222" t="s">
        <v>553</v>
      </c>
      <c r="D6935" s="222" t="s">
        <v>167</v>
      </c>
      <c r="E6935" s="199" t="s">
        <v>163</v>
      </c>
      <c r="F6935" s="200" t="s">
        <v>192</v>
      </c>
      <c r="G6935" s="200" t="s">
        <v>193</v>
      </c>
      <c r="H6935" s="200"/>
      <c r="I6935" s="200">
        <v>45790</v>
      </c>
      <c r="J6935" s="143">
        <f t="shared" si="108"/>
        <v>45790</v>
      </c>
      <c r="K6935" s="202">
        <v>8</v>
      </c>
      <c r="L6935" s="285" t="s">
        <v>471</v>
      </c>
      <c r="M6935" s="223"/>
      <c r="N6935" s="203"/>
      <c r="O6935" s="222" t="s">
        <v>326</v>
      </c>
    </row>
    <row r="6936" spans="1:15" ht="29.25" customHeight="1">
      <c r="A6936" s="221" t="s">
        <v>32</v>
      </c>
      <c r="B6936" s="221" t="s">
        <v>784</v>
      </c>
      <c r="C6936" s="222" t="s">
        <v>553</v>
      </c>
      <c r="D6936" s="222" t="s">
        <v>167</v>
      </c>
      <c r="E6936" s="199" t="s">
        <v>169</v>
      </c>
      <c r="F6936" s="200"/>
      <c r="G6936" s="200"/>
      <c r="H6936" s="200"/>
      <c r="I6936" s="200">
        <v>45791</v>
      </c>
      <c r="J6936" s="143">
        <f t="shared" si="108"/>
        <v>45791</v>
      </c>
      <c r="K6936" s="202">
        <v>5</v>
      </c>
      <c r="L6936" s="285" t="s">
        <v>8221</v>
      </c>
      <c r="M6936" s="223"/>
      <c r="N6936" s="203"/>
      <c r="O6936" s="222" t="s">
        <v>326</v>
      </c>
    </row>
    <row r="6937" spans="1:15" ht="29.25" customHeight="1">
      <c r="A6937" s="221" t="s">
        <v>32</v>
      </c>
      <c r="B6937" s="221" t="s">
        <v>784</v>
      </c>
      <c r="C6937" s="222" t="s">
        <v>553</v>
      </c>
      <c r="D6937" s="222" t="s">
        <v>167</v>
      </c>
      <c r="E6937" s="199" t="s">
        <v>163</v>
      </c>
      <c r="F6937" s="200" t="s">
        <v>2241</v>
      </c>
      <c r="G6937" s="200" t="s">
        <v>2242</v>
      </c>
      <c r="H6937" s="200"/>
      <c r="I6937" s="200">
        <v>45791</v>
      </c>
      <c r="J6937" s="143">
        <f t="shared" si="108"/>
        <v>45791</v>
      </c>
      <c r="K6937" s="202">
        <v>3</v>
      </c>
      <c r="L6937" s="285" t="s">
        <v>7991</v>
      </c>
      <c r="M6937" s="223"/>
      <c r="N6937" s="203"/>
      <c r="O6937" s="222" t="s">
        <v>326</v>
      </c>
    </row>
    <row r="6938" spans="1:15" ht="29.25" customHeight="1">
      <c r="A6938" s="221" t="s">
        <v>32</v>
      </c>
      <c r="B6938" s="221" t="s">
        <v>784</v>
      </c>
      <c r="C6938" s="222" t="s">
        <v>553</v>
      </c>
      <c r="D6938" s="222" t="s">
        <v>167</v>
      </c>
      <c r="E6938" s="199" t="s">
        <v>163</v>
      </c>
      <c r="F6938" s="200" t="s">
        <v>670</v>
      </c>
      <c r="G6938" s="200" t="s">
        <v>671</v>
      </c>
      <c r="H6938" s="200"/>
      <c r="I6938" s="200">
        <v>45792</v>
      </c>
      <c r="J6938" s="143">
        <f t="shared" si="108"/>
        <v>45792</v>
      </c>
      <c r="K6938" s="202">
        <v>4</v>
      </c>
      <c r="L6938" s="285" t="s">
        <v>8222</v>
      </c>
      <c r="M6938" s="223"/>
      <c r="N6938" s="203"/>
      <c r="O6938" s="222" t="s">
        <v>326</v>
      </c>
    </row>
    <row r="6939" spans="1:15" ht="29.25" customHeight="1">
      <c r="A6939" s="221" t="s">
        <v>32</v>
      </c>
      <c r="B6939" s="221" t="s">
        <v>784</v>
      </c>
      <c r="C6939" s="222" t="s">
        <v>553</v>
      </c>
      <c r="D6939" s="222" t="s">
        <v>167</v>
      </c>
      <c r="E6939" s="199" t="s">
        <v>169</v>
      </c>
      <c r="F6939" s="200"/>
      <c r="G6939" s="200"/>
      <c r="H6939" s="200"/>
      <c r="I6939" s="200">
        <v>45792</v>
      </c>
      <c r="J6939" s="143">
        <f t="shared" si="108"/>
        <v>45792</v>
      </c>
      <c r="K6939" s="202">
        <v>4</v>
      </c>
      <c r="L6939" s="285" t="s">
        <v>8221</v>
      </c>
      <c r="M6939" s="223"/>
      <c r="N6939" s="203"/>
      <c r="O6939" s="222" t="s">
        <v>326</v>
      </c>
    </row>
    <row r="6940" spans="1:15" ht="29.25" customHeight="1">
      <c r="A6940" s="221" t="s">
        <v>32</v>
      </c>
      <c r="B6940" s="221" t="s">
        <v>784</v>
      </c>
      <c r="C6940" s="222" t="s">
        <v>553</v>
      </c>
      <c r="D6940" s="222" t="s">
        <v>167</v>
      </c>
      <c r="E6940" s="199" t="s">
        <v>169</v>
      </c>
      <c r="F6940" s="200"/>
      <c r="G6940" s="200"/>
      <c r="H6940" s="200"/>
      <c r="I6940" s="200">
        <v>45793</v>
      </c>
      <c r="J6940" s="143">
        <f t="shared" si="108"/>
        <v>45793</v>
      </c>
      <c r="K6940" s="202">
        <v>4</v>
      </c>
      <c r="L6940" s="285" t="s">
        <v>8223</v>
      </c>
      <c r="M6940" s="223"/>
      <c r="N6940" s="203"/>
      <c r="O6940" s="222" t="s">
        <v>326</v>
      </c>
    </row>
    <row r="6941" spans="1:15" ht="29.25" customHeight="1">
      <c r="A6941" s="221" t="s">
        <v>32</v>
      </c>
      <c r="B6941" s="221" t="s">
        <v>784</v>
      </c>
      <c r="C6941" s="222" t="s">
        <v>553</v>
      </c>
      <c r="D6941" s="222" t="s">
        <v>167</v>
      </c>
      <c r="E6941" s="199" t="s">
        <v>163</v>
      </c>
      <c r="F6941" s="200" t="s">
        <v>670</v>
      </c>
      <c r="G6941" s="200" t="s">
        <v>671</v>
      </c>
      <c r="H6941" s="200"/>
      <c r="I6941" s="200">
        <v>45793</v>
      </c>
      <c r="J6941" s="143">
        <f t="shared" si="108"/>
        <v>45793</v>
      </c>
      <c r="K6941" s="202">
        <v>4</v>
      </c>
      <c r="L6941" s="285" t="s">
        <v>8224</v>
      </c>
      <c r="M6941" s="223"/>
      <c r="N6941" s="203"/>
      <c r="O6941" s="222" t="s">
        <v>326</v>
      </c>
    </row>
    <row r="6942" spans="1:15" ht="29.25" customHeight="1">
      <c r="A6942" s="221" t="s">
        <v>32</v>
      </c>
      <c r="B6942" s="221" t="s">
        <v>784</v>
      </c>
      <c r="C6942" s="222" t="s">
        <v>553</v>
      </c>
      <c r="D6942" s="222" t="s">
        <v>167</v>
      </c>
      <c r="E6942" s="199" t="s">
        <v>169</v>
      </c>
      <c r="F6942" s="200"/>
      <c r="G6942" s="200"/>
      <c r="H6942" s="200"/>
      <c r="I6942" s="200">
        <v>45796</v>
      </c>
      <c r="J6942" s="143">
        <f t="shared" si="108"/>
        <v>45796</v>
      </c>
      <c r="K6942" s="202">
        <v>8</v>
      </c>
      <c r="L6942" s="285" t="s">
        <v>8485</v>
      </c>
      <c r="M6942" s="223"/>
      <c r="N6942" s="203"/>
      <c r="O6942" s="222" t="s">
        <v>326</v>
      </c>
    </row>
    <row r="6943" spans="1:15" ht="29.25" customHeight="1">
      <c r="A6943" s="221" t="s">
        <v>32</v>
      </c>
      <c r="B6943" s="221" t="s">
        <v>784</v>
      </c>
      <c r="C6943" s="222" t="s">
        <v>553</v>
      </c>
      <c r="D6943" s="222" t="s">
        <v>167</v>
      </c>
      <c r="E6943" s="199" t="s">
        <v>163</v>
      </c>
      <c r="F6943" s="200" t="s">
        <v>192</v>
      </c>
      <c r="G6943" s="200" t="s">
        <v>193</v>
      </c>
      <c r="H6943" s="200"/>
      <c r="I6943" s="200">
        <v>45797</v>
      </c>
      <c r="J6943" s="143">
        <f t="shared" si="108"/>
        <v>45797</v>
      </c>
      <c r="K6943" s="202">
        <v>8</v>
      </c>
      <c r="L6943" s="285" t="s">
        <v>471</v>
      </c>
      <c r="M6943" s="223"/>
      <c r="N6943" s="203"/>
      <c r="O6943" s="222" t="s">
        <v>326</v>
      </c>
    </row>
    <row r="6944" spans="1:15" ht="29.25" customHeight="1">
      <c r="A6944" s="221" t="s">
        <v>32</v>
      </c>
      <c r="B6944" s="221" t="s">
        <v>784</v>
      </c>
      <c r="C6944" s="222" t="s">
        <v>553</v>
      </c>
      <c r="D6944" s="222" t="s">
        <v>167</v>
      </c>
      <c r="E6944" s="199" t="s">
        <v>169</v>
      </c>
      <c r="F6944" s="200"/>
      <c r="G6944" s="200"/>
      <c r="H6944" s="200"/>
      <c r="I6944" s="200">
        <v>45798</v>
      </c>
      <c r="J6944" s="143">
        <f t="shared" si="108"/>
        <v>45798</v>
      </c>
      <c r="K6944" s="202">
        <v>5</v>
      </c>
      <c r="L6944" s="285" t="s">
        <v>8485</v>
      </c>
      <c r="M6944" s="223"/>
      <c r="N6944" s="203"/>
      <c r="O6944" s="222" t="s">
        <v>326</v>
      </c>
    </row>
    <row r="6945" spans="1:15" ht="29.25" customHeight="1">
      <c r="A6945" s="221" t="s">
        <v>32</v>
      </c>
      <c r="B6945" s="221" t="s">
        <v>784</v>
      </c>
      <c r="C6945" s="222" t="s">
        <v>553</v>
      </c>
      <c r="D6945" s="222" t="s">
        <v>167</v>
      </c>
      <c r="E6945" s="199" t="s">
        <v>163</v>
      </c>
      <c r="F6945" s="200" t="s">
        <v>670</v>
      </c>
      <c r="G6945" s="200" t="s">
        <v>671</v>
      </c>
      <c r="H6945" s="200"/>
      <c r="I6945" s="200">
        <v>45798</v>
      </c>
      <c r="J6945" s="143">
        <f t="shared" si="108"/>
        <v>45798</v>
      </c>
      <c r="K6945" s="202">
        <v>3</v>
      </c>
      <c r="L6945" s="285" t="s">
        <v>8486</v>
      </c>
      <c r="M6945" s="223"/>
      <c r="N6945" s="203"/>
      <c r="O6945" s="222" t="s">
        <v>326</v>
      </c>
    </row>
    <row r="6946" spans="1:15" ht="29.25" customHeight="1">
      <c r="A6946" s="221" t="s">
        <v>32</v>
      </c>
      <c r="B6946" s="221" t="s">
        <v>784</v>
      </c>
      <c r="C6946" s="222" t="s">
        <v>553</v>
      </c>
      <c r="D6946" s="222" t="s">
        <v>167</v>
      </c>
      <c r="E6946" s="199" t="s">
        <v>163</v>
      </c>
      <c r="F6946" s="200" t="s">
        <v>670</v>
      </c>
      <c r="G6946" s="200" t="s">
        <v>671</v>
      </c>
      <c r="H6946" s="200"/>
      <c r="I6946" s="200">
        <v>45799</v>
      </c>
      <c r="J6946" s="143">
        <f t="shared" si="108"/>
        <v>45799</v>
      </c>
      <c r="K6946" s="202">
        <v>8</v>
      </c>
      <c r="L6946" s="285" t="s">
        <v>8487</v>
      </c>
      <c r="M6946" s="223"/>
      <c r="N6946" s="203"/>
      <c r="O6946" s="222" t="s">
        <v>326</v>
      </c>
    </row>
    <row r="6947" spans="1:15" ht="29.25" customHeight="1">
      <c r="A6947" s="221" t="s">
        <v>32</v>
      </c>
      <c r="B6947" s="221" t="s">
        <v>784</v>
      </c>
      <c r="C6947" s="222" t="s">
        <v>553</v>
      </c>
      <c r="D6947" s="222" t="s">
        <v>167</v>
      </c>
      <c r="E6947" s="199" t="s">
        <v>163</v>
      </c>
      <c r="F6947" s="200" t="s">
        <v>5875</v>
      </c>
      <c r="G6947" s="200" t="s">
        <v>5876</v>
      </c>
      <c r="H6947" s="200"/>
      <c r="I6947" s="200">
        <v>45800</v>
      </c>
      <c r="J6947" s="143">
        <f t="shared" si="108"/>
        <v>45800</v>
      </c>
      <c r="K6947" s="202">
        <v>4</v>
      </c>
      <c r="L6947" s="285" t="s">
        <v>8488</v>
      </c>
      <c r="M6947" s="223"/>
      <c r="N6947" s="203"/>
      <c r="O6947" s="222" t="s">
        <v>326</v>
      </c>
    </row>
    <row r="6948" spans="1:15" ht="29.25" customHeight="1">
      <c r="A6948" s="221" t="s">
        <v>32</v>
      </c>
      <c r="B6948" s="221" t="s">
        <v>784</v>
      </c>
      <c r="C6948" s="222" t="s">
        <v>553</v>
      </c>
      <c r="D6948" s="222" t="s">
        <v>167</v>
      </c>
      <c r="E6948" s="199" t="s">
        <v>169</v>
      </c>
      <c r="F6948" s="200"/>
      <c r="G6948" s="200"/>
      <c r="H6948" s="200"/>
      <c r="I6948" s="200">
        <v>45800</v>
      </c>
      <c r="J6948" s="143">
        <f t="shared" si="108"/>
        <v>45800</v>
      </c>
      <c r="K6948" s="202">
        <v>4</v>
      </c>
      <c r="L6948" s="285" t="s">
        <v>8489</v>
      </c>
      <c r="M6948" s="223"/>
      <c r="N6948" s="203"/>
      <c r="O6948" s="222" t="s">
        <v>326</v>
      </c>
    </row>
    <row r="6949" spans="1:15" ht="29.25" customHeight="1">
      <c r="A6949" s="221" t="s">
        <v>32</v>
      </c>
      <c r="B6949" s="221" t="s">
        <v>784</v>
      </c>
      <c r="C6949" s="222" t="s">
        <v>553</v>
      </c>
      <c r="D6949" s="222" t="s">
        <v>167</v>
      </c>
      <c r="E6949" s="199" t="s">
        <v>163</v>
      </c>
      <c r="F6949" s="200" t="s">
        <v>2241</v>
      </c>
      <c r="G6949" s="200" t="s">
        <v>2242</v>
      </c>
      <c r="H6949" s="200" t="s">
        <v>80</v>
      </c>
      <c r="I6949" s="200">
        <v>45803</v>
      </c>
      <c r="J6949" s="143">
        <f t="shared" si="108"/>
        <v>45803</v>
      </c>
      <c r="K6949" s="202">
        <v>8</v>
      </c>
      <c r="L6949" s="284" t="s">
        <v>8490</v>
      </c>
      <c r="M6949" s="223"/>
      <c r="N6949" s="203">
        <v>1.9659090909090899</v>
      </c>
      <c r="O6949" s="222" t="s">
        <v>5638</v>
      </c>
    </row>
    <row r="6950" spans="1:15" ht="29.25" customHeight="1">
      <c r="A6950" s="221" t="s">
        <v>32</v>
      </c>
      <c r="B6950" s="221" t="s">
        <v>784</v>
      </c>
      <c r="C6950" s="222" t="s">
        <v>553</v>
      </c>
      <c r="D6950" s="222" t="s">
        <v>167</v>
      </c>
      <c r="E6950" s="199" t="s">
        <v>163</v>
      </c>
      <c r="F6950" s="200" t="s">
        <v>192</v>
      </c>
      <c r="G6950" s="200" t="s">
        <v>193</v>
      </c>
      <c r="H6950" s="200"/>
      <c r="I6950" s="200">
        <v>45804</v>
      </c>
      <c r="J6950" s="143">
        <f t="shared" si="108"/>
        <v>45804</v>
      </c>
      <c r="K6950" s="202">
        <v>8</v>
      </c>
      <c r="L6950" s="285" t="s">
        <v>471</v>
      </c>
      <c r="M6950" s="223"/>
      <c r="N6950" s="203"/>
      <c r="O6950" s="222" t="s">
        <v>326</v>
      </c>
    </row>
    <row r="6951" spans="1:15" ht="29.25" customHeight="1">
      <c r="A6951" s="221" t="s">
        <v>32</v>
      </c>
      <c r="B6951" s="221" t="s">
        <v>784</v>
      </c>
      <c r="C6951" s="222" t="s">
        <v>553</v>
      </c>
      <c r="D6951" s="222" t="s">
        <v>167</v>
      </c>
      <c r="E6951" s="199" t="s">
        <v>163</v>
      </c>
      <c r="F6951" s="200" t="s">
        <v>2241</v>
      </c>
      <c r="G6951" s="200" t="s">
        <v>2242</v>
      </c>
      <c r="H6951" s="200" t="s">
        <v>80</v>
      </c>
      <c r="I6951" s="200">
        <v>45805</v>
      </c>
      <c r="J6951" s="143">
        <f t="shared" si="108"/>
        <v>45805</v>
      </c>
      <c r="K6951" s="202">
        <v>8</v>
      </c>
      <c r="L6951" s="284" t="s">
        <v>8491</v>
      </c>
      <c r="M6951" s="223"/>
      <c r="N6951" s="203">
        <v>1.9659090909090899</v>
      </c>
      <c r="O6951" s="222" t="s">
        <v>5638</v>
      </c>
    </row>
    <row r="6952" spans="1:15" ht="29.25" customHeight="1">
      <c r="A6952" s="221" t="s">
        <v>32</v>
      </c>
      <c r="B6952" s="221" t="s">
        <v>784</v>
      </c>
      <c r="C6952" s="222" t="s">
        <v>553</v>
      </c>
      <c r="D6952" s="222" t="s">
        <v>167</v>
      </c>
      <c r="E6952" s="199" t="s">
        <v>171</v>
      </c>
      <c r="F6952" s="200" t="s">
        <v>670</v>
      </c>
      <c r="G6952" s="200" t="s">
        <v>671</v>
      </c>
      <c r="H6952" s="200"/>
      <c r="I6952" s="200">
        <v>45806</v>
      </c>
      <c r="J6952" s="143">
        <f t="shared" si="108"/>
        <v>45806</v>
      </c>
      <c r="K6952" s="202">
        <v>4</v>
      </c>
      <c r="L6952" s="285" t="s">
        <v>8492</v>
      </c>
      <c r="M6952" s="223"/>
      <c r="N6952" s="203"/>
      <c r="O6952" s="222" t="s">
        <v>326</v>
      </c>
    </row>
    <row r="6953" spans="1:15" ht="29.25" customHeight="1">
      <c r="A6953" s="221" t="s">
        <v>32</v>
      </c>
      <c r="B6953" s="221" t="s">
        <v>784</v>
      </c>
      <c r="C6953" s="222" t="s">
        <v>553</v>
      </c>
      <c r="D6953" s="222" t="s">
        <v>167</v>
      </c>
      <c r="E6953" s="199" t="s">
        <v>163</v>
      </c>
      <c r="F6953" s="200" t="s">
        <v>2241</v>
      </c>
      <c r="G6953" s="200" t="s">
        <v>2242</v>
      </c>
      <c r="H6953" s="200" t="s">
        <v>80</v>
      </c>
      <c r="I6953" s="200">
        <v>45806</v>
      </c>
      <c r="J6953" s="143">
        <f t="shared" si="108"/>
        <v>45806</v>
      </c>
      <c r="K6953" s="202">
        <v>5.5</v>
      </c>
      <c r="L6953" s="285" t="s">
        <v>8493</v>
      </c>
      <c r="M6953" s="223"/>
      <c r="N6953" s="203">
        <v>1.9659090909090899</v>
      </c>
      <c r="O6953" s="222" t="s">
        <v>5638</v>
      </c>
    </row>
    <row r="6954" spans="1:15" ht="29.25" customHeight="1">
      <c r="A6954" s="221" t="s">
        <v>32</v>
      </c>
      <c r="B6954" s="221" t="s">
        <v>784</v>
      </c>
      <c r="C6954" s="222" t="s">
        <v>553</v>
      </c>
      <c r="D6954" s="222" t="s">
        <v>167</v>
      </c>
      <c r="E6954" s="199" t="s">
        <v>171</v>
      </c>
      <c r="F6954" s="200" t="s">
        <v>670</v>
      </c>
      <c r="G6954" s="200" t="s">
        <v>671</v>
      </c>
      <c r="H6954" s="200"/>
      <c r="I6954" s="200">
        <v>45810</v>
      </c>
      <c r="J6954" s="143">
        <f t="shared" si="108"/>
        <v>45810</v>
      </c>
      <c r="K6954" s="202">
        <v>8</v>
      </c>
      <c r="L6954" s="284" t="s">
        <v>8494</v>
      </c>
      <c r="M6954" s="223"/>
      <c r="N6954" s="203"/>
      <c r="O6954" s="222" t="s">
        <v>326</v>
      </c>
    </row>
    <row r="6955" spans="1:15" ht="29.25" customHeight="1">
      <c r="A6955" s="221" t="s">
        <v>32</v>
      </c>
      <c r="B6955" s="221" t="s">
        <v>784</v>
      </c>
      <c r="C6955" s="222" t="s">
        <v>553</v>
      </c>
      <c r="D6955" s="222" t="s">
        <v>167</v>
      </c>
      <c r="E6955" s="199" t="s">
        <v>163</v>
      </c>
      <c r="F6955" s="200" t="s">
        <v>2241</v>
      </c>
      <c r="G6955" s="200" t="s">
        <v>2242</v>
      </c>
      <c r="H6955" s="200" t="s">
        <v>80</v>
      </c>
      <c r="I6955" s="200">
        <v>45811</v>
      </c>
      <c r="J6955" s="143">
        <f t="shared" si="108"/>
        <v>45811</v>
      </c>
      <c r="K6955" s="202">
        <v>8</v>
      </c>
      <c r="L6955" s="284" t="s">
        <v>8495</v>
      </c>
      <c r="M6955" s="223"/>
      <c r="N6955" s="203">
        <v>1.9659090909090899</v>
      </c>
      <c r="O6955" s="222" t="s">
        <v>5638</v>
      </c>
    </row>
    <row r="6956" spans="1:15" ht="29.25" customHeight="1">
      <c r="A6956" s="221" t="s">
        <v>32</v>
      </c>
      <c r="B6956" s="221" t="s">
        <v>784</v>
      </c>
      <c r="C6956" s="222" t="s">
        <v>553</v>
      </c>
      <c r="D6956" s="222" t="s">
        <v>167</v>
      </c>
      <c r="E6956" s="199" t="s">
        <v>163</v>
      </c>
      <c r="F6956" s="200" t="s">
        <v>2241</v>
      </c>
      <c r="G6956" s="200" t="s">
        <v>2242</v>
      </c>
      <c r="H6956" s="200" t="s">
        <v>80</v>
      </c>
      <c r="I6956" s="200">
        <v>45812</v>
      </c>
      <c r="J6956" s="143">
        <f t="shared" si="108"/>
        <v>45812</v>
      </c>
      <c r="K6956" s="202">
        <v>8</v>
      </c>
      <c r="L6956" s="284" t="s">
        <v>8496</v>
      </c>
      <c r="M6956" s="223"/>
      <c r="N6956" s="203">
        <v>1.9659090909090899</v>
      </c>
      <c r="O6956" s="222" t="s">
        <v>5638</v>
      </c>
    </row>
    <row r="6957" spans="1:15" ht="29.25" customHeight="1">
      <c r="A6957" s="221" t="s">
        <v>32</v>
      </c>
      <c r="B6957" s="221" t="s">
        <v>784</v>
      </c>
      <c r="C6957" s="222" t="s">
        <v>553</v>
      </c>
      <c r="D6957" s="222" t="s">
        <v>167</v>
      </c>
      <c r="E6957" s="199" t="s">
        <v>171</v>
      </c>
      <c r="F6957" s="200" t="s">
        <v>670</v>
      </c>
      <c r="G6957" s="200" t="s">
        <v>671</v>
      </c>
      <c r="H6957" s="200"/>
      <c r="I6957" s="200">
        <v>45813</v>
      </c>
      <c r="J6957" s="143">
        <f t="shared" si="108"/>
        <v>45813</v>
      </c>
      <c r="K6957" s="202">
        <v>3</v>
      </c>
      <c r="L6957" s="285" t="s">
        <v>8785</v>
      </c>
      <c r="M6957" s="223"/>
      <c r="N6957" s="203"/>
      <c r="O6957" s="222" t="s">
        <v>326</v>
      </c>
    </row>
    <row r="6958" spans="1:15" ht="29.25" customHeight="1">
      <c r="A6958" s="221" t="s">
        <v>32</v>
      </c>
      <c r="B6958" s="221" t="s">
        <v>784</v>
      </c>
      <c r="C6958" s="222" t="s">
        <v>553</v>
      </c>
      <c r="D6958" s="222" t="s">
        <v>167</v>
      </c>
      <c r="E6958" s="199" t="s">
        <v>163</v>
      </c>
      <c r="F6958" s="200" t="s">
        <v>2241</v>
      </c>
      <c r="G6958" s="200" t="s">
        <v>2242</v>
      </c>
      <c r="H6958" s="200" t="s">
        <v>80</v>
      </c>
      <c r="I6958" s="200">
        <v>45813</v>
      </c>
      <c r="J6958" s="143">
        <f t="shared" si="108"/>
        <v>45813</v>
      </c>
      <c r="K6958" s="202">
        <v>6</v>
      </c>
      <c r="L6958" s="284" t="s">
        <v>8786</v>
      </c>
      <c r="M6958" s="223"/>
      <c r="N6958" s="203">
        <v>1.9659090909090899</v>
      </c>
      <c r="O6958" s="222" t="s">
        <v>5638</v>
      </c>
    </row>
    <row r="6959" spans="1:15" ht="29.25" customHeight="1">
      <c r="A6959" s="221" t="s">
        <v>32</v>
      </c>
      <c r="B6959" s="221" t="s">
        <v>784</v>
      </c>
      <c r="C6959" s="222" t="s">
        <v>553</v>
      </c>
      <c r="D6959" s="222" t="s">
        <v>167</v>
      </c>
      <c r="E6959" s="199" t="s">
        <v>163</v>
      </c>
      <c r="F6959" s="200" t="s">
        <v>704</v>
      </c>
      <c r="G6959" s="200" t="s">
        <v>705</v>
      </c>
      <c r="H6959" s="200"/>
      <c r="I6959" s="200">
        <v>45814</v>
      </c>
      <c r="J6959" s="143">
        <f t="shared" si="108"/>
        <v>45814</v>
      </c>
      <c r="K6959" s="202">
        <v>3</v>
      </c>
      <c r="L6959" s="285" t="s">
        <v>8787</v>
      </c>
      <c r="M6959" s="223"/>
      <c r="N6959" s="203"/>
      <c r="O6959" s="222" t="s">
        <v>326</v>
      </c>
    </row>
    <row r="6960" spans="1:15" ht="29.25" customHeight="1">
      <c r="A6960" s="221" t="s">
        <v>32</v>
      </c>
      <c r="B6960" s="221" t="s">
        <v>784</v>
      </c>
      <c r="C6960" s="222" t="s">
        <v>553</v>
      </c>
      <c r="D6960" s="222" t="s">
        <v>167</v>
      </c>
      <c r="E6960" s="199" t="s">
        <v>166</v>
      </c>
      <c r="F6960" s="200"/>
      <c r="G6960" s="200"/>
      <c r="H6960" s="200"/>
      <c r="I6960" s="200">
        <v>45814</v>
      </c>
      <c r="J6960" s="143">
        <f t="shared" si="108"/>
        <v>45814</v>
      </c>
      <c r="K6960" s="202">
        <v>1</v>
      </c>
      <c r="L6960" s="285" t="s">
        <v>8788</v>
      </c>
      <c r="M6960" s="223"/>
      <c r="N6960" s="203"/>
      <c r="O6960" s="222" t="s">
        <v>326</v>
      </c>
    </row>
    <row r="6961" spans="1:15" ht="29.25" customHeight="1">
      <c r="A6961" s="221" t="s">
        <v>32</v>
      </c>
      <c r="B6961" s="221" t="s">
        <v>784</v>
      </c>
      <c r="C6961" s="222" t="s">
        <v>553</v>
      </c>
      <c r="D6961" s="222" t="s">
        <v>167</v>
      </c>
      <c r="E6961" s="199" t="s">
        <v>171</v>
      </c>
      <c r="F6961" s="200" t="s">
        <v>670</v>
      </c>
      <c r="G6961" s="200" t="s">
        <v>671</v>
      </c>
      <c r="H6961" s="200"/>
      <c r="I6961" s="200">
        <v>45814</v>
      </c>
      <c r="J6961" s="143">
        <f t="shared" si="108"/>
        <v>45814</v>
      </c>
      <c r="K6961" s="202">
        <v>4</v>
      </c>
      <c r="L6961" s="285" t="s">
        <v>8785</v>
      </c>
      <c r="M6961" s="223"/>
      <c r="N6961" s="203"/>
      <c r="O6961" s="222" t="s">
        <v>326</v>
      </c>
    </row>
    <row r="6962" spans="1:15" ht="29.25" customHeight="1">
      <c r="A6962" s="221" t="s">
        <v>32</v>
      </c>
      <c r="B6962" s="221" t="s">
        <v>784</v>
      </c>
      <c r="C6962" s="222" t="s">
        <v>553</v>
      </c>
      <c r="D6962" s="222" t="s">
        <v>167</v>
      </c>
      <c r="E6962" s="199" t="s">
        <v>163</v>
      </c>
      <c r="F6962" s="200" t="s">
        <v>707</v>
      </c>
      <c r="G6962" s="200" t="s">
        <v>708</v>
      </c>
      <c r="H6962" s="200"/>
      <c r="I6962" s="200">
        <v>45817</v>
      </c>
      <c r="J6962" s="143">
        <f t="shared" si="108"/>
        <v>45817</v>
      </c>
      <c r="K6962" s="202">
        <v>5</v>
      </c>
      <c r="L6962" s="285" t="s">
        <v>8968</v>
      </c>
      <c r="M6962" s="223"/>
      <c r="N6962" s="203"/>
      <c r="O6962" s="222" t="s">
        <v>326</v>
      </c>
    </row>
    <row r="6963" spans="1:15" ht="29.25" customHeight="1">
      <c r="A6963" s="221" t="s">
        <v>32</v>
      </c>
      <c r="B6963" s="221" t="s">
        <v>784</v>
      </c>
      <c r="C6963" s="222" t="s">
        <v>553</v>
      </c>
      <c r="D6963" s="222" t="s">
        <v>167</v>
      </c>
      <c r="E6963" s="199" t="s">
        <v>163</v>
      </c>
      <c r="F6963" s="200" t="s">
        <v>2241</v>
      </c>
      <c r="G6963" s="200" t="s">
        <v>2242</v>
      </c>
      <c r="H6963" s="200" t="s">
        <v>80</v>
      </c>
      <c r="I6963" s="200">
        <v>45817</v>
      </c>
      <c r="J6963" s="143">
        <f t="shared" si="108"/>
        <v>45817</v>
      </c>
      <c r="K6963" s="202">
        <v>3</v>
      </c>
      <c r="L6963" s="285" t="s">
        <v>8967</v>
      </c>
      <c r="M6963" s="223"/>
      <c r="N6963" s="203">
        <v>1.9659090909090899</v>
      </c>
      <c r="O6963" s="222" t="s">
        <v>5638</v>
      </c>
    </row>
    <row r="6964" spans="1:15" ht="29.25" customHeight="1">
      <c r="A6964" s="221" t="s">
        <v>32</v>
      </c>
      <c r="B6964" s="221" t="s">
        <v>784</v>
      </c>
      <c r="C6964" s="222" t="s">
        <v>553</v>
      </c>
      <c r="D6964" s="222" t="s">
        <v>167</v>
      </c>
      <c r="E6964" s="199" t="s">
        <v>163</v>
      </c>
      <c r="F6964" s="200" t="s">
        <v>670</v>
      </c>
      <c r="G6964" s="200" t="s">
        <v>671</v>
      </c>
      <c r="H6964" s="200"/>
      <c r="I6964" s="200">
        <v>45818</v>
      </c>
      <c r="J6964" s="143">
        <f t="shared" si="108"/>
        <v>45818</v>
      </c>
      <c r="K6964" s="202">
        <v>4</v>
      </c>
      <c r="L6964" s="285" t="s">
        <v>8970</v>
      </c>
      <c r="M6964" s="223"/>
      <c r="N6964" s="203"/>
      <c r="O6964" s="222" t="s">
        <v>326</v>
      </c>
    </row>
    <row r="6965" spans="1:15" ht="29.25" customHeight="1">
      <c r="A6965" s="221" t="s">
        <v>32</v>
      </c>
      <c r="B6965" s="221" t="s">
        <v>784</v>
      </c>
      <c r="C6965" s="222" t="s">
        <v>553</v>
      </c>
      <c r="D6965" s="222" t="s">
        <v>167</v>
      </c>
      <c r="E6965" s="199" t="s">
        <v>163</v>
      </c>
      <c r="F6965" s="200" t="s">
        <v>2241</v>
      </c>
      <c r="G6965" s="200" t="s">
        <v>2242</v>
      </c>
      <c r="H6965" s="200" t="s">
        <v>80</v>
      </c>
      <c r="I6965" s="200">
        <v>45818</v>
      </c>
      <c r="J6965" s="143">
        <f t="shared" si="108"/>
        <v>45818</v>
      </c>
      <c r="K6965" s="202">
        <v>4</v>
      </c>
      <c r="L6965" s="285" t="s">
        <v>8969</v>
      </c>
      <c r="M6965" s="223"/>
      <c r="N6965" s="203">
        <v>1.9659090909090899</v>
      </c>
      <c r="O6965" s="222" t="s">
        <v>5638</v>
      </c>
    </row>
    <row r="6966" spans="1:15" ht="29.25" customHeight="1">
      <c r="A6966" s="221" t="s">
        <v>32</v>
      </c>
      <c r="B6966" s="221" t="s">
        <v>784</v>
      </c>
      <c r="C6966" s="222" t="s">
        <v>553</v>
      </c>
      <c r="D6966" s="222" t="s">
        <v>167</v>
      </c>
      <c r="E6966" s="199" t="s">
        <v>163</v>
      </c>
      <c r="F6966" s="200" t="s">
        <v>1742</v>
      </c>
      <c r="G6966" s="200" t="s">
        <v>1743</v>
      </c>
      <c r="H6966" s="200"/>
      <c r="I6966" s="200">
        <v>45819</v>
      </c>
      <c r="J6966" s="143">
        <f t="shared" si="108"/>
        <v>45819</v>
      </c>
      <c r="K6966" s="202">
        <v>2</v>
      </c>
      <c r="L6966" s="285" t="s">
        <v>8971</v>
      </c>
      <c r="M6966" s="223"/>
      <c r="N6966" s="203"/>
      <c r="O6966" s="222" t="s">
        <v>326</v>
      </c>
    </row>
    <row r="6967" spans="1:15" ht="29.25" customHeight="1">
      <c r="A6967" s="221" t="s">
        <v>32</v>
      </c>
      <c r="B6967" s="221" t="s">
        <v>784</v>
      </c>
      <c r="C6967" s="222" t="s">
        <v>553</v>
      </c>
      <c r="D6967" s="222" t="s">
        <v>167</v>
      </c>
      <c r="E6967" s="199" t="s">
        <v>169</v>
      </c>
      <c r="F6967" s="200"/>
      <c r="G6967" s="200"/>
      <c r="H6967" s="200"/>
      <c r="I6967" s="200">
        <v>45819</v>
      </c>
      <c r="J6967" s="143">
        <f t="shared" si="108"/>
        <v>45819</v>
      </c>
      <c r="K6967" s="202">
        <v>2</v>
      </c>
      <c r="L6967" s="285" t="s">
        <v>8973</v>
      </c>
      <c r="M6967" s="223"/>
      <c r="N6967" s="203"/>
      <c r="O6967" s="222" t="s">
        <v>326</v>
      </c>
    </row>
    <row r="6968" spans="1:15" ht="29.25" customHeight="1">
      <c r="A6968" s="221" t="s">
        <v>32</v>
      </c>
      <c r="B6968" s="221" t="s">
        <v>784</v>
      </c>
      <c r="C6968" s="222" t="s">
        <v>553</v>
      </c>
      <c r="D6968" s="222" t="s">
        <v>167</v>
      </c>
      <c r="E6968" s="199" t="s">
        <v>163</v>
      </c>
      <c r="F6968" s="200" t="s">
        <v>2241</v>
      </c>
      <c r="G6968" s="200" t="s">
        <v>2242</v>
      </c>
      <c r="H6968" s="200" t="s">
        <v>80</v>
      </c>
      <c r="I6968" s="200">
        <v>45819</v>
      </c>
      <c r="J6968" s="143">
        <f t="shared" si="108"/>
        <v>45819</v>
      </c>
      <c r="K6968" s="202">
        <v>4</v>
      </c>
      <c r="L6968" s="285" t="s">
        <v>8972</v>
      </c>
      <c r="M6968" s="223"/>
      <c r="N6968" s="203">
        <v>1.9659090909090899</v>
      </c>
      <c r="O6968" s="222" t="s">
        <v>5638</v>
      </c>
    </row>
    <row r="6969" spans="1:15" ht="29.25" customHeight="1">
      <c r="A6969" s="221" t="s">
        <v>32</v>
      </c>
      <c r="B6969" s="221" t="s">
        <v>784</v>
      </c>
      <c r="C6969" s="222" t="s">
        <v>553</v>
      </c>
      <c r="D6969" s="222" t="s">
        <v>167</v>
      </c>
      <c r="E6969" s="199" t="s">
        <v>169</v>
      </c>
      <c r="F6969" s="200"/>
      <c r="G6969" s="200"/>
      <c r="H6969" s="200"/>
      <c r="I6969" s="200">
        <v>45820</v>
      </c>
      <c r="J6969" s="143">
        <f t="shared" si="108"/>
        <v>45820</v>
      </c>
      <c r="K6969" s="202">
        <v>2</v>
      </c>
      <c r="L6969" s="285" t="s">
        <v>8974</v>
      </c>
      <c r="M6969" s="223"/>
      <c r="N6969" s="203"/>
      <c r="O6969" s="222" t="s">
        <v>326</v>
      </c>
    </row>
    <row r="6970" spans="1:15" ht="29.25" customHeight="1">
      <c r="A6970" s="221" t="s">
        <v>32</v>
      </c>
      <c r="B6970" s="221" t="s">
        <v>784</v>
      </c>
      <c r="C6970" s="222" t="s">
        <v>553</v>
      </c>
      <c r="D6970" s="222" t="s">
        <v>167</v>
      </c>
      <c r="E6970" s="199" t="s">
        <v>171</v>
      </c>
      <c r="F6970" s="200" t="s">
        <v>1742</v>
      </c>
      <c r="G6970" s="200" t="s">
        <v>1743</v>
      </c>
      <c r="H6970" s="200"/>
      <c r="I6970" s="200">
        <v>45820</v>
      </c>
      <c r="J6970" s="143">
        <f t="shared" si="108"/>
        <v>45820</v>
      </c>
      <c r="K6970" s="202">
        <v>2</v>
      </c>
      <c r="L6970" s="285" t="s">
        <v>8975</v>
      </c>
      <c r="M6970" s="223"/>
      <c r="N6970" s="203"/>
      <c r="O6970" s="222" t="s">
        <v>326</v>
      </c>
    </row>
    <row r="6971" spans="1:15" ht="29.25" customHeight="1">
      <c r="A6971" s="221" t="s">
        <v>32</v>
      </c>
      <c r="B6971" s="221" t="s">
        <v>784</v>
      </c>
      <c r="C6971" s="222" t="s">
        <v>553</v>
      </c>
      <c r="D6971" s="222" t="s">
        <v>167</v>
      </c>
      <c r="E6971" s="199" t="s">
        <v>163</v>
      </c>
      <c r="F6971" s="200" t="s">
        <v>1742</v>
      </c>
      <c r="G6971" s="200" t="s">
        <v>1743</v>
      </c>
      <c r="H6971" s="200" t="s">
        <v>80</v>
      </c>
      <c r="I6971" s="200">
        <v>45820</v>
      </c>
      <c r="J6971" s="143">
        <f t="shared" si="108"/>
        <v>45820</v>
      </c>
      <c r="K6971" s="202">
        <v>4</v>
      </c>
      <c r="L6971" s="285" t="s">
        <v>8972</v>
      </c>
      <c r="M6971" s="223"/>
      <c r="N6971" s="203">
        <v>1.6875</v>
      </c>
      <c r="O6971" s="222" t="s">
        <v>960</v>
      </c>
    </row>
    <row r="6972" spans="1:15" ht="29.25" customHeight="1">
      <c r="A6972" s="221" t="s">
        <v>32</v>
      </c>
      <c r="B6972" s="221" t="s">
        <v>784</v>
      </c>
      <c r="C6972" s="222" t="s">
        <v>553</v>
      </c>
      <c r="D6972" s="222" t="s">
        <v>167</v>
      </c>
      <c r="E6972" s="199" t="s">
        <v>163</v>
      </c>
      <c r="F6972" s="200" t="s">
        <v>1742</v>
      </c>
      <c r="G6972" s="200" t="s">
        <v>1743</v>
      </c>
      <c r="H6972" s="200"/>
      <c r="I6972" s="200">
        <v>45821</v>
      </c>
      <c r="J6972" s="143">
        <f t="shared" si="108"/>
        <v>45821</v>
      </c>
      <c r="K6972" s="202">
        <v>4</v>
      </c>
      <c r="L6972" s="285" t="s">
        <v>8976</v>
      </c>
      <c r="M6972" s="223"/>
      <c r="N6972" s="203"/>
      <c r="O6972" s="222" t="s">
        <v>326</v>
      </c>
    </row>
    <row r="6973" spans="1:15" ht="29.25" customHeight="1">
      <c r="A6973" s="221" t="s">
        <v>32</v>
      </c>
      <c r="B6973" s="221" t="s">
        <v>784</v>
      </c>
      <c r="C6973" s="222" t="s">
        <v>553</v>
      </c>
      <c r="D6973" s="222" t="s">
        <v>167</v>
      </c>
      <c r="E6973" s="199" t="s">
        <v>163</v>
      </c>
      <c r="F6973" s="200" t="s">
        <v>2241</v>
      </c>
      <c r="G6973" s="200" t="s">
        <v>2242</v>
      </c>
      <c r="H6973" s="200" t="s">
        <v>80</v>
      </c>
      <c r="I6973" s="200">
        <v>45821</v>
      </c>
      <c r="J6973" s="143">
        <f t="shared" si="108"/>
        <v>45821</v>
      </c>
      <c r="K6973" s="202">
        <v>4</v>
      </c>
      <c r="L6973" s="284" t="s">
        <v>8977</v>
      </c>
      <c r="M6973" s="223"/>
      <c r="N6973" s="203">
        <v>1.9659090909090899</v>
      </c>
      <c r="O6973" s="222" t="s">
        <v>5638</v>
      </c>
    </row>
    <row r="6974" spans="1:15" ht="29.25" customHeight="1">
      <c r="A6974" s="221" t="s">
        <v>32</v>
      </c>
      <c r="B6974" s="221" t="s">
        <v>784</v>
      </c>
      <c r="C6974" s="222" t="s">
        <v>553</v>
      </c>
      <c r="D6974" s="222" t="s">
        <v>167</v>
      </c>
      <c r="E6974" s="199" t="s">
        <v>163</v>
      </c>
      <c r="F6974" s="200" t="s">
        <v>2241</v>
      </c>
      <c r="G6974" s="200" t="s">
        <v>2242</v>
      </c>
      <c r="H6974" s="200" t="s">
        <v>80</v>
      </c>
      <c r="I6974" s="200">
        <v>45824</v>
      </c>
      <c r="J6974" s="143">
        <f t="shared" si="108"/>
        <v>45824</v>
      </c>
      <c r="K6974" s="202">
        <v>8</v>
      </c>
      <c r="L6974" s="285" t="s">
        <v>9163</v>
      </c>
      <c r="M6974" s="223"/>
      <c r="N6974" s="203">
        <v>1.9659090909090899</v>
      </c>
      <c r="O6974" s="222" t="s">
        <v>5638</v>
      </c>
    </row>
    <row r="6975" spans="1:15" ht="29.25" customHeight="1">
      <c r="A6975" s="221" t="s">
        <v>32</v>
      </c>
      <c r="B6975" s="221" t="s">
        <v>784</v>
      </c>
      <c r="C6975" s="222" t="s">
        <v>553</v>
      </c>
      <c r="D6975" s="222" t="s">
        <v>167</v>
      </c>
      <c r="E6975" s="199" t="s">
        <v>169</v>
      </c>
      <c r="F6975" s="200"/>
      <c r="G6975" s="200"/>
      <c r="H6975" s="200"/>
      <c r="I6975" s="200">
        <v>45825</v>
      </c>
      <c r="J6975" s="143">
        <f t="shared" si="108"/>
        <v>45825</v>
      </c>
      <c r="K6975" s="202">
        <v>3</v>
      </c>
      <c r="L6975" s="285" t="s">
        <v>9164</v>
      </c>
      <c r="M6975" s="223"/>
      <c r="N6975" s="203"/>
      <c r="O6975" s="222" t="s">
        <v>326</v>
      </c>
    </row>
    <row r="6976" spans="1:15" ht="29.25" customHeight="1">
      <c r="A6976" s="221" t="s">
        <v>32</v>
      </c>
      <c r="B6976" s="221" t="s">
        <v>784</v>
      </c>
      <c r="C6976" s="222" t="s">
        <v>553</v>
      </c>
      <c r="D6976" s="222" t="s">
        <v>167</v>
      </c>
      <c r="E6976" s="199" t="s">
        <v>163</v>
      </c>
      <c r="F6976" s="200" t="s">
        <v>2241</v>
      </c>
      <c r="G6976" s="200" t="s">
        <v>2242</v>
      </c>
      <c r="H6976" s="200" t="s">
        <v>80</v>
      </c>
      <c r="I6976" s="200">
        <v>45825</v>
      </c>
      <c r="J6976" s="143">
        <f t="shared" si="108"/>
        <v>45825</v>
      </c>
      <c r="K6976" s="202">
        <v>5</v>
      </c>
      <c r="L6976" s="285" t="s">
        <v>9163</v>
      </c>
      <c r="M6976" s="223"/>
      <c r="N6976" s="203">
        <v>1.9659090909090899</v>
      </c>
      <c r="O6976" s="222" t="s">
        <v>5638</v>
      </c>
    </row>
    <row r="6977" spans="1:15" ht="29.25" customHeight="1">
      <c r="A6977" s="221" t="s">
        <v>32</v>
      </c>
      <c r="B6977" s="221" t="s">
        <v>784</v>
      </c>
      <c r="C6977" s="222" t="s">
        <v>553</v>
      </c>
      <c r="D6977" s="222" t="s">
        <v>167</v>
      </c>
      <c r="E6977" s="199" t="s">
        <v>163</v>
      </c>
      <c r="F6977" s="200" t="s">
        <v>2241</v>
      </c>
      <c r="G6977" s="200" t="s">
        <v>2242</v>
      </c>
      <c r="H6977" s="200" t="s">
        <v>80</v>
      </c>
      <c r="I6977" s="200">
        <v>45826</v>
      </c>
      <c r="J6977" s="143">
        <f t="shared" si="108"/>
        <v>45826</v>
      </c>
      <c r="K6977" s="202">
        <v>8</v>
      </c>
      <c r="L6977" s="285" t="s">
        <v>9165</v>
      </c>
      <c r="M6977" s="223"/>
      <c r="N6977" s="203">
        <v>1.9659090909090899</v>
      </c>
      <c r="O6977" s="222" t="s">
        <v>5638</v>
      </c>
    </row>
    <row r="6978" spans="1:15" ht="29.25" customHeight="1">
      <c r="A6978" s="221" t="s">
        <v>32</v>
      </c>
      <c r="B6978" s="221" t="s">
        <v>784</v>
      </c>
      <c r="C6978" s="222" t="s">
        <v>553</v>
      </c>
      <c r="D6978" s="222" t="s">
        <v>167</v>
      </c>
      <c r="E6978" s="199" t="s">
        <v>163</v>
      </c>
      <c r="F6978" s="200" t="s">
        <v>2241</v>
      </c>
      <c r="G6978" s="200" t="s">
        <v>2242</v>
      </c>
      <c r="H6978" s="200" t="s">
        <v>80</v>
      </c>
      <c r="I6978" s="200">
        <v>45827</v>
      </c>
      <c r="J6978" s="143">
        <f t="shared" si="108"/>
        <v>45827</v>
      </c>
      <c r="K6978" s="202">
        <v>10</v>
      </c>
      <c r="L6978" s="284" t="s">
        <v>9166</v>
      </c>
      <c r="M6978" s="223"/>
      <c r="N6978" s="203">
        <v>1.9659090909090899</v>
      </c>
      <c r="O6978" s="222" t="s">
        <v>5638</v>
      </c>
    </row>
    <row r="6979" spans="1:15" ht="29.25" customHeight="1">
      <c r="A6979" s="221" t="s">
        <v>32</v>
      </c>
      <c r="B6979" s="221" t="s">
        <v>784</v>
      </c>
      <c r="C6979" s="222" t="s">
        <v>553</v>
      </c>
      <c r="D6979" s="222" t="s">
        <v>167</v>
      </c>
      <c r="E6979" s="199" t="s">
        <v>163</v>
      </c>
      <c r="F6979" s="200" t="s">
        <v>2241</v>
      </c>
      <c r="G6979" s="200" t="s">
        <v>2242</v>
      </c>
      <c r="H6979" s="200" t="s">
        <v>80</v>
      </c>
      <c r="I6979" s="200">
        <v>45828</v>
      </c>
      <c r="J6979" s="143">
        <f t="shared" ref="J6979:J7042" si="109">I6979</f>
        <v>45828</v>
      </c>
      <c r="K6979" s="202">
        <v>8</v>
      </c>
      <c r="L6979" s="285" t="s">
        <v>9167</v>
      </c>
      <c r="M6979" s="223"/>
      <c r="N6979" s="203">
        <v>1.9659090909090899</v>
      </c>
      <c r="O6979" s="222" t="s">
        <v>5638</v>
      </c>
    </row>
    <row r="6980" spans="1:15" ht="29.25" customHeight="1">
      <c r="A6980" s="221" t="s">
        <v>32</v>
      </c>
      <c r="B6980" s="221" t="s">
        <v>784</v>
      </c>
      <c r="C6980" s="222" t="s">
        <v>553</v>
      </c>
      <c r="D6980" s="222" t="s">
        <v>167</v>
      </c>
      <c r="E6980" s="199" t="s">
        <v>163</v>
      </c>
      <c r="F6980" s="200" t="s">
        <v>2241</v>
      </c>
      <c r="G6980" s="200" t="s">
        <v>2242</v>
      </c>
      <c r="H6980" s="200" t="s">
        <v>80</v>
      </c>
      <c r="I6980" s="200">
        <v>45831</v>
      </c>
      <c r="J6980" s="143">
        <f t="shared" si="109"/>
        <v>45831</v>
      </c>
      <c r="K6980" s="202">
        <v>8</v>
      </c>
      <c r="L6980" s="284" t="s">
        <v>9353</v>
      </c>
      <c r="M6980" s="223"/>
      <c r="N6980" s="203">
        <v>1.9659090909090899</v>
      </c>
      <c r="O6980" s="222" t="s">
        <v>5638</v>
      </c>
    </row>
    <row r="6981" spans="1:15" ht="29.25" customHeight="1">
      <c r="A6981" s="221" t="s">
        <v>32</v>
      </c>
      <c r="B6981" s="221" t="s">
        <v>784</v>
      </c>
      <c r="C6981" s="222" t="s">
        <v>553</v>
      </c>
      <c r="D6981" s="222" t="s">
        <v>167</v>
      </c>
      <c r="E6981" s="199" t="s">
        <v>163</v>
      </c>
      <c r="F6981" s="200" t="s">
        <v>2241</v>
      </c>
      <c r="G6981" s="200" t="s">
        <v>2242</v>
      </c>
      <c r="H6981" s="200" t="s">
        <v>80</v>
      </c>
      <c r="I6981" s="200">
        <v>45832</v>
      </c>
      <c r="J6981" s="143">
        <f t="shared" si="109"/>
        <v>45832</v>
      </c>
      <c r="K6981" s="202">
        <v>8</v>
      </c>
      <c r="L6981" s="284" t="s">
        <v>9354</v>
      </c>
      <c r="M6981" s="223"/>
      <c r="N6981" s="203">
        <v>1.9659090909090899</v>
      </c>
      <c r="O6981" s="222" t="s">
        <v>5638</v>
      </c>
    </row>
    <row r="6982" spans="1:15" ht="29.25" customHeight="1">
      <c r="A6982" s="221" t="s">
        <v>32</v>
      </c>
      <c r="B6982" s="221" t="s">
        <v>784</v>
      </c>
      <c r="C6982" s="222" t="s">
        <v>553</v>
      </c>
      <c r="D6982" s="222" t="s">
        <v>167</v>
      </c>
      <c r="E6982" s="199" t="s">
        <v>163</v>
      </c>
      <c r="F6982" s="200" t="s">
        <v>2241</v>
      </c>
      <c r="G6982" s="200" t="s">
        <v>2242</v>
      </c>
      <c r="H6982" s="200" t="s">
        <v>80</v>
      </c>
      <c r="I6982" s="200">
        <v>45833</v>
      </c>
      <c r="J6982" s="143">
        <f t="shared" si="109"/>
        <v>45833</v>
      </c>
      <c r="K6982" s="202">
        <v>8</v>
      </c>
      <c r="L6982" s="284" t="s">
        <v>9355</v>
      </c>
      <c r="M6982" s="223"/>
      <c r="N6982" s="203">
        <v>1.9659090909090899</v>
      </c>
      <c r="O6982" s="222" t="s">
        <v>5638</v>
      </c>
    </row>
    <row r="6983" spans="1:15" ht="29.25" customHeight="1">
      <c r="A6983" s="221" t="s">
        <v>32</v>
      </c>
      <c r="B6983" s="221" t="s">
        <v>784</v>
      </c>
      <c r="C6983" s="222" t="s">
        <v>553</v>
      </c>
      <c r="D6983" s="222" t="s">
        <v>167</v>
      </c>
      <c r="E6983" s="199" t="s">
        <v>171</v>
      </c>
      <c r="F6983" s="200"/>
      <c r="G6983" s="200"/>
      <c r="H6983" s="200"/>
      <c r="I6983" s="200">
        <v>45834</v>
      </c>
      <c r="J6983" s="143">
        <f t="shared" si="109"/>
        <v>45834</v>
      </c>
      <c r="K6983" s="202">
        <v>6</v>
      </c>
      <c r="L6983" s="285" t="s">
        <v>9357</v>
      </c>
      <c r="M6983" s="223"/>
      <c r="N6983" s="203"/>
      <c r="O6983" s="222" t="s">
        <v>326</v>
      </c>
    </row>
    <row r="6984" spans="1:15" ht="29.25" customHeight="1">
      <c r="A6984" s="221" t="s">
        <v>32</v>
      </c>
      <c r="B6984" s="221" t="s">
        <v>784</v>
      </c>
      <c r="C6984" s="222" t="s">
        <v>553</v>
      </c>
      <c r="D6984" s="222" t="s">
        <v>167</v>
      </c>
      <c r="E6984" s="199" t="s">
        <v>163</v>
      </c>
      <c r="F6984" s="200" t="s">
        <v>2241</v>
      </c>
      <c r="G6984" s="200" t="s">
        <v>2242</v>
      </c>
      <c r="H6984" s="200" t="s">
        <v>80</v>
      </c>
      <c r="I6984" s="200">
        <v>45834</v>
      </c>
      <c r="J6984" s="143">
        <f t="shared" si="109"/>
        <v>45834</v>
      </c>
      <c r="K6984" s="202">
        <v>2</v>
      </c>
      <c r="L6984" s="285" t="s">
        <v>9356</v>
      </c>
      <c r="M6984" s="223"/>
      <c r="N6984" s="203">
        <v>0</v>
      </c>
      <c r="O6984" s="222" t="s">
        <v>326</v>
      </c>
    </row>
    <row r="6985" spans="1:15" ht="29.25" customHeight="1">
      <c r="A6985" s="221" t="s">
        <v>32</v>
      </c>
      <c r="B6985" s="221" t="s">
        <v>784</v>
      </c>
      <c r="C6985" s="222" t="s">
        <v>553</v>
      </c>
      <c r="D6985" s="222" t="s">
        <v>167</v>
      </c>
      <c r="E6985" s="199" t="s">
        <v>163</v>
      </c>
      <c r="F6985" s="200" t="s">
        <v>2241</v>
      </c>
      <c r="G6985" s="200" t="s">
        <v>2242</v>
      </c>
      <c r="H6985" s="200" t="s">
        <v>80</v>
      </c>
      <c r="I6985" s="200">
        <v>45835</v>
      </c>
      <c r="J6985" s="143">
        <f t="shared" si="109"/>
        <v>45835</v>
      </c>
      <c r="K6985" s="202">
        <v>8</v>
      </c>
      <c r="L6985" s="284" t="s">
        <v>9358</v>
      </c>
      <c r="M6985" s="223"/>
      <c r="N6985" s="203">
        <v>1.9659090909090899</v>
      </c>
      <c r="O6985" s="222" t="s">
        <v>5638</v>
      </c>
    </row>
    <row r="6986" spans="1:15" ht="29.25" customHeight="1">
      <c r="A6986" s="221" t="s">
        <v>32</v>
      </c>
      <c r="B6986" s="221" t="s">
        <v>784</v>
      </c>
      <c r="C6986" s="222" t="s">
        <v>553</v>
      </c>
      <c r="D6986" s="222" t="s">
        <v>167</v>
      </c>
      <c r="E6986" s="199" t="s">
        <v>163</v>
      </c>
      <c r="F6986" s="200" t="s">
        <v>2241</v>
      </c>
      <c r="G6986" s="200" t="s">
        <v>2242</v>
      </c>
      <c r="H6986" s="200" t="s">
        <v>80</v>
      </c>
      <c r="I6986" s="200">
        <v>45838</v>
      </c>
      <c r="J6986" s="143">
        <f t="shared" si="109"/>
        <v>45838</v>
      </c>
      <c r="K6986" s="202">
        <v>8</v>
      </c>
      <c r="L6986" s="284" t="s">
        <v>9359</v>
      </c>
      <c r="M6986" s="223"/>
      <c r="N6986" s="203">
        <v>1.9659090909090899</v>
      </c>
      <c r="O6986" s="222" t="s">
        <v>5638</v>
      </c>
    </row>
    <row r="6987" spans="1:15" ht="29.25" customHeight="1">
      <c r="A6987" s="221" t="s">
        <v>32</v>
      </c>
      <c r="B6987" s="221" t="s">
        <v>784</v>
      </c>
      <c r="C6987" s="222" t="s">
        <v>553</v>
      </c>
      <c r="D6987" s="222" t="s">
        <v>167</v>
      </c>
      <c r="E6987" s="199" t="s">
        <v>169</v>
      </c>
      <c r="F6987" s="200"/>
      <c r="G6987" s="200"/>
      <c r="H6987" s="200"/>
      <c r="I6987" s="200">
        <v>45839</v>
      </c>
      <c r="J6987" s="143">
        <f t="shared" si="109"/>
        <v>45839</v>
      </c>
      <c r="K6987" s="202">
        <v>4</v>
      </c>
      <c r="L6987" s="285" t="s">
        <v>9360</v>
      </c>
      <c r="M6987" s="223"/>
      <c r="N6987" s="203"/>
      <c r="O6987" s="222" t="s">
        <v>326</v>
      </c>
    </row>
    <row r="6988" spans="1:15" ht="29.25" customHeight="1">
      <c r="A6988" s="221" t="s">
        <v>32</v>
      </c>
      <c r="B6988" s="221" t="s">
        <v>784</v>
      </c>
      <c r="C6988" s="222" t="s">
        <v>553</v>
      </c>
      <c r="D6988" s="222" t="s">
        <v>167</v>
      </c>
      <c r="E6988" s="199" t="s">
        <v>163</v>
      </c>
      <c r="F6988" s="200" t="s">
        <v>1742</v>
      </c>
      <c r="G6988" s="200" t="s">
        <v>1743</v>
      </c>
      <c r="H6988" s="200"/>
      <c r="I6988" s="200">
        <v>45839</v>
      </c>
      <c r="J6988" s="143">
        <f t="shared" si="109"/>
        <v>45839</v>
      </c>
      <c r="K6988" s="202">
        <v>4</v>
      </c>
      <c r="L6988" s="285" t="s">
        <v>9361</v>
      </c>
      <c r="M6988" s="223"/>
      <c r="N6988" s="203"/>
      <c r="O6988" s="222" t="s">
        <v>326</v>
      </c>
    </row>
    <row r="6989" spans="1:15" ht="29.25" customHeight="1">
      <c r="A6989" s="221" t="s">
        <v>32</v>
      </c>
      <c r="B6989" s="221" t="s">
        <v>784</v>
      </c>
      <c r="C6989" s="222" t="s">
        <v>553</v>
      </c>
      <c r="D6989" s="222" t="s">
        <v>167</v>
      </c>
      <c r="E6989" s="199" t="s">
        <v>166</v>
      </c>
      <c r="F6989" s="200"/>
      <c r="G6989" s="200"/>
      <c r="H6989" s="200"/>
      <c r="I6989" s="200">
        <v>45840</v>
      </c>
      <c r="J6989" s="143">
        <f t="shared" si="109"/>
        <v>45840</v>
      </c>
      <c r="K6989" s="202">
        <v>4</v>
      </c>
      <c r="L6989" s="284" t="s">
        <v>9362</v>
      </c>
      <c r="M6989" s="223"/>
      <c r="N6989" s="203"/>
      <c r="O6989" s="222" t="s">
        <v>326</v>
      </c>
    </row>
    <row r="6990" spans="1:15" ht="29.25" customHeight="1">
      <c r="A6990" s="221" t="s">
        <v>32</v>
      </c>
      <c r="B6990" s="221" t="s">
        <v>784</v>
      </c>
      <c r="C6990" s="222" t="s">
        <v>553</v>
      </c>
      <c r="D6990" s="222" t="s">
        <v>167</v>
      </c>
      <c r="E6990" s="199" t="s">
        <v>163</v>
      </c>
      <c r="F6990" s="200" t="s">
        <v>5875</v>
      </c>
      <c r="G6990" s="200" t="s">
        <v>5876</v>
      </c>
      <c r="H6990" s="200"/>
      <c r="I6990" s="200">
        <v>45840</v>
      </c>
      <c r="J6990" s="143">
        <f t="shared" si="109"/>
        <v>45840</v>
      </c>
      <c r="K6990" s="202">
        <v>4</v>
      </c>
      <c r="L6990" s="285" t="s">
        <v>9363</v>
      </c>
      <c r="M6990" s="223"/>
      <c r="N6990" s="203"/>
      <c r="O6990" s="222" t="s">
        <v>326</v>
      </c>
    </row>
    <row r="6991" spans="1:15" ht="29.25" customHeight="1">
      <c r="A6991" s="221" t="s">
        <v>32</v>
      </c>
      <c r="B6991" s="221" t="s">
        <v>784</v>
      </c>
      <c r="C6991" s="222" t="s">
        <v>553</v>
      </c>
      <c r="D6991" s="222" t="s">
        <v>167</v>
      </c>
      <c r="E6991" s="199" t="s">
        <v>171</v>
      </c>
      <c r="F6991" s="200"/>
      <c r="G6991" s="200"/>
      <c r="H6991" s="200"/>
      <c r="I6991" s="200">
        <v>45841</v>
      </c>
      <c r="J6991" s="143">
        <f t="shared" si="109"/>
        <v>45841</v>
      </c>
      <c r="K6991" s="202">
        <v>5</v>
      </c>
      <c r="L6991" s="285" t="s">
        <v>9591</v>
      </c>
      <c r="M6991" s="223"/>
      <c r="N6991" s="203"/>
      <c r="O6991" s="222" t="s">
        <v>326</v>
      </c>
    </row>
    <row r="6992" spans="1:15" ht="29.25" customHeight="1">
      <c r="A6992" s="221" t="s">
        <v>32</v>
      </c>
      <c r="B6992" s="221" t="s">
        <v>784</v>
      </c>
      <c r="C6992" s="222" t="s">
        <v>553</v>
      </c>
      <c r="D6992" s="222" t="s">
        <v>167</v>
      </c>
      <c r="E6992" s="199" t="s">
        <v>166</v>
      </c>
      <c r="F6992" s="200"/>
      <c r="G6992" s="200"/>
      <c r="H6992" s="200"/>
      <c r="I6992" s="200">
        <v>45841</v>
      </c>
      <c r="J6992" s="143">
        <f t="shared" si="109"/>
        <v>45841</v>
      </c>
      <c r="K6992" s="202">
        <v>3</v>
      </c>
      <c r="L6992" s="285" t="s">
        <v>9592</v>
      </c>
      <c r="M6992" s="223"/>
      <c r="N6992" s="203"/>
      <c r="O6992" s="222" t="s">
        <v>326</v>
      </c>
    </row>
    <row r="6993" spans="1:15" ht="29.25" customHeight="1">
      <c r="A6993" s="221" t="s">
        <v>32</v>
      </c>
      <c r="B6993" s="221" t="s">
        <v>784</v>
      </c>
      <c r="C6993" s="222" t="s">
        <v>553</v>
      </c>
      <c r="D6993" s="222" t="s">
        <v>167</v>
      </c>
      <c r="E6993" s="199" t="s">
        <v>163</v>
      </c>
      <c r="F6993" s="200" t="s">
        <v>2241</v>
      </c>
      <c r="G6993" s="200" t="s">
        <v>2242</v>
      </c>
      <c r="H6993" s="200" t="s">
        <v>80</v>
      </c>
      <c r="I6993" s="200">
        <v>45842</v>
      </c>
      <c r="J6993" s="143">
        <f t="shared" si="109"/>
        <v>45842</v>
      </c>
      <c r="K6993" s="202">
        <v>10.5</v>
      </c>
      <c r="L6993" s="284" t="s">
        <v>9593</v>
      </c>
      <c r="M6993" s="223"/>
      <c r="N6993" s="203">
        <v>1.9659090909090899</v>
      </c>
      <c r="O6993" s="222" t="s">
        <v>5638</v>
      </c>
    </row>
    <row r="6994" spans="1:15" ht="29.25" customHeight="1">
      <c r="A6994" s="221" t="s">
        <v>32</v>
      </c>
      <c r="B6994" s="221" t="s">
        <v>784</v>
      </c>
      <c r="C6994" s="222" t="s">
        <v>553</v>
      </c>
      <c r="D6994" s="222" t="s">
        <v>167</v>
      </c>
      <c r="E6994" s="199" t="s">
        <v>163</v>
      </c>
      <c r="F6994" s="200" t="s">
        <v>2241</v>
      </c>
      <c r="G6994" s="200" t="s">
        <v>2242</v>
      </c>
      <c r="H6994" s="200" t="s">
        <v>80</v>
      </c>
      <c r="I6994" s="200">
        <v>45845</v>
      </c>
      <c r="J6994" s="143">
        <f t="shared" si="109"/>
        <v>45845</v>
      </c>
      <c r="K6994" s="202">
        <v>10</v>
      </c>
      <c r="L6994" s="284" t="s">
        <v>9594</v>
      </c>
      <c r="M6994" s="223"/>
      <c r="N6994" s="203">
        <v>1.9659090909090899</v>
      </c>
      <c r="O6994" s="222" t="s">
        <v>5638</v>
      </c>
    </row>
    <row r="6995" spans="1:15" ht="29.25" customHeight="1">
      <c r="A6995" s="221" t="s">
        <v>32</v>
      </c>
      <c r="B6995" s="221" t="s">
        <v>784</v>
      </c>
      <c r="C6995" s="222" t="s">
        <v>553</v>
      </c>
      <c r="D6995" s="222" t="s">
        <v>167</v>
      </c>
      <c r="E6995" s="199" t="s">
        <v>163</v>
      </c>
      <c r="F6995" s="200" t="s">
        <v>2241</v>
      </c>
      <c r="G6995" s="200" t="s">
        <v>2242</v>
      </c>
      <c r="H6995" s="200" t="s">
        <v>80</v>
      </c>
      <c r="I6995" s="200">
        <v>45846</v>
      </c>
      <c r="J6995" s="143">
        <f t="shared" si="109"/>
        <v>45846</v>
      </c>
      <c r="K6995" s="202">
        <v>9</v>
      </c>
      <c r="L6995" s="284" t="s">
        <v>9595</v>
      </c>
      <c r="M6995" s="223"/>
      <c r="N6995" s="203">
        <v>1.9659090909090899</v>
      </c>
      <c r="O6995" s="222" t="s">
        <v>5638</v>
      </c>
    </row>
    <row r="6996" spans="1:15" ht="29.25" customHeight="1">
      <c r="A6996" s="221" t="s">
        <v>32</v>
      </c>
      <c r="B6996" s="221" t="s">
        <v>784</v>
      </c>
      <c r="C6996" s="222" t="s">
        <v>553</v>
      </c>
      <c r="D6996" s="222" t="s">
        <v>167</v>
      </c>
      <c r="E6996" s="199" t="s">
        <v>171</v>
      </c>
      <c r="F6996" s="200" t="s">
        <v>670</v>
      </c>
      <c r="G6996" s="200" t="s">
        <v>671</v>
      </c>
      <c r="H6996" s="200"/>
      <c r="I6996" s="200">
        <v>45847</v>
      </c>
      <c r="J6996" s="143">
        <f t="shared" si="109"/>
        <v>45847</v>
      </c>
      <c r="K6996" s="202">
        <v>4</v>
      </c>
      <c r="L6996" s="285" t="s">
        <v>9597</v>
      </c>
      <c r="M6996" s="223"/>
      <c r="N6996" s="203"/>
      <c r="O6996" s="222" t="s">
        <v>326</v>
      </c>
    </row>
    <row r="6997" spans="1:15" ht="29.25" customHeight="1">
      <c r="A6997" s="221" t="s">
        <v>32</v>
      </c>
      <c r="B6997" s="221" t="s">
        <v>784</v>
      </c>
      <c r="C6997" s="222" t="s">
        <v>553</v>
      </c>
      <c r="D6997" s="222" t="s">
        <v>167</v>
      </c>
      <c r="E6997" s="199" t="s">
        <v>163</v>
      </c>
      <c r="F6997" s="200" t="s">
        <v>2241</v>
      </c>
      <c r="G6997" s="200" t="s">
        <v>2242</v>
      </c>
      <c r="H6997" s="200" t="s">
        <v>80</v>
      </c>
      <c r="I6997" s="200">
        <v>45847</v>
      </c>
      <c r="J6997" s="143">
        <f t="shared" si="109"/>
        <v>45847</v>
      </c>
      <c r="K6997" s="202">
        <v>4</v>
      </c>
      <c r="L6997" s="285" t="s">
        <v>9596</v>
      </c>
      <c r="M6997" s="223"/>
      <c r="N6997" s="203">
        <v>1.9659090909090899</v>
      </c>
      <c r="O6997" s="222" t="s">
        <v>5638</v>
      </c>
    </row>
    <row r="6998" spans="1:15" ht="29.25" customHeight="1">
      <c r="A6998" s="221" t="s">
        <v>32</v>
      </c>
      <c r="B6998" s="221" t="s">
        <v>784</v>
      </c>
      <c r="C6998" s="222" t="s">
        <v>553</v>
      </c>
      <c r="D6998" s="222" t="s">
        <v>167</v>
      </c>
      <c r="E6998" s="199" t="s">
        <v>171</v>
      </c>
      <c r="F6998" s="200" t="s">
        <v>670</v>
      </c>
      <c r="G6998" s="200" t="s">
        <v>671</v>
      </c>
      <c r="H6998" s="200"/>
      <c r="I6998" s="200">
        <v>45848</v>
      </c>
      <c r="J6998" s="143">
        <f t="shared" si="109"/>
        <v>45848</v>
      </c>
      <c r="K6998" s="202">
        <v>5</v>
      </c>
      <c r="L6998" s="285" t="s">
        <v>9597</v>
      </c>
      <c r="M6998" s="223"/>
      <c r="N6998" s="203"/>
      <c r="O6998" s="222" t="s">
        <v>326</v>
      </c>
    </row>
    <row r="6999" spans="1:15" ht="29.25" customHeight="1">
      <c r="A6999" s="221" t="s">
        <v>32</v>
      </c>
      <c r="B6999" s="221" t="s">
        <v>784</v>
      </c>
      <c r="C6999" s="222" t="s">
        <v>553</v>
      </c>
      <c r="D6999" s="222" t="s">
        <v>167</v>
      </c>
      <c r="E6999" s="199" t="s">
        <v>163</v>
      </c>
      <c r="F6999" s="200" t="s">
        <v>2241</v>
      </c>
      <c r="G6999" s="200" t="s">
        <v>2242</v>
      </c>
      <c r="H6999" s="200" t="s">
        <v>80</v>
      </c>
      <c r="I6999" s="200">
        <v>45848</v>
      </c>
      <c r="J6999" s="143">
        <f t="shared" si="109"/>
        <v>45848</v>
      </c>
      <c r="K6999" s="202">
        <v>3</v>
      </c>
      <c r="L6999" s="284" t="s">
        <v>9598</v>
      </c>
      <c r="M6999" s="223"/>
      <c r="N6999" s="203">
        <v>1.9659090909090899</v>
      </c>
      <c r="O6999" s="222" t="s">
        <v>5638</v>
      </c>
    </row>
    <row r="7000" spans="1:15" ht="29.25" customHeight="1">
      <c r="A7000" s="221" t="s">
        <v>32</v>
      </c>
      <c r="B7000" s="221" t="s">
        <v>784</v>
      </c>
      <c r="C7000" s="222" t="s">
        <v>553</v>
      </c>
      <c r="D7000" s="222" t="s">
        <v>167</v>
      </c>
      <c r="E7000" s="199" t="s">
        <v>171</v>
      </c>
      <c r="F7000" s="200" t="s">
        <v>1742</v>
      </c>
      <c r="G7000" s="200" t="s">
        <v>1743</v>
      </c>
      <c r="H7000" s="200"/>
      <c r="I7000" s="200">
        <v>45849</v>
      </c>
      <c r="J7000" s="143">
        <f t="shared" si="109"/>
        <v>45849</v>
      </c>
      <c r="K7000" s="202">
        <v>4</v>
      </c>
      <c r="L7000" s="285" t="s">
        <v>9600</v>
      </c>
      <c r="M7000" s="223"/>
      <c r="N7000" s="203"/>
      <c r="O7000" s="222" t="s">
        <v>326</v>
      </c>
    </row>
    <row r="7001" spans="1:15" ht="29.25" customHeight="1">
      <c r="A7001" s="221" t="s">
        <v>32</v>
      </c>
      <c r="B7001" s="221" t="s">
        <v>784</v>
      </c>
      <c r="C7001" s="222" t="s">
        <v>553</v>
      </c>
      <c r="D7001" s="222" t="s">
        <v>167</v>
      </c>
      <c r="E7001" s="199" t="s">
        <v>163</v>
      </c>
      <c r="F7001" s="200" t="s">
        <v>2241</v>
      </c>
      <c r="G7001" s="200" t="s">
        <v>2242</v>
      </c>
      <c r="H7001" s="200" t="s">
        <v>80</v>
      </c>
      <c r="I7001" s="200">
        <v>45849</v>
      </c>
      <c r="J7001" s="143">
        <f t="shared" si="109"/>
        <v>45849</v>
      </c>
      <c r="K7001" s="202">
        <v>4</v>
      </c>
      <c r="L7001" s="284" t="s">
        <v>9599</v>
      </c>
      <c r="M7001" s="223"/>
      <c r="N7001" s="203">
        <v>1.9659090909090899</v>
      </c>
      <c r="O7001" s="222" t="s">
        <v>5638</v>
      </c>
    </row>
    <row r="7002" spans="1:15" ht="29.25" customHeight="1">
      <c r="A7002" s="221" t="s">
        <v>32</v>
      </c>
      <c r="B7002" s="221" t="s">
        <v>784</v>
      </c>
      <c r="C7002" s="222" t="s">
        <v>553</v>
      </c>
      <c r="D7002" s="222" t="s">
        <v>167</v>
      </c>
      <c r="E7002" s="199" t="s">
        <v>163</v>
      </c>
      <c r="F7002" s="200" t="s">
        <v>2241</v>
      </c>
      <c r="G7002" s="200" t="s">
        <v>2242</v>
      </c>
      <c r="H7002" s="200" t="s">
        <v>80</v>
      </c>
      <c r="I7002" s="200">
        <v>45852</v>
      </c>
      <c r="J7002" s="143">
        <f t="shared" si="109"/>
        <v>45852</v>
      </c>
      <c r="K7002" s="202">
        <v>8</v>
      </c>
      <c r="L7002" s="285" t="s">
        <v>9949</v>
      </c>
      <c r="M7002" s="223"/>
      <c r="N7002" s="203">
        <v>1.9659090909090899</v>
      </c>
      <c r="O7002" s="222" t="s">
        <v>5638</v>
      </c>
    </row>
    <row r="7003" spans="1:15" ht="29.25" customHeight="1">
      <c r="A7003" s="221" t="s">
        <v>32</v>
      </c>
      <c r="B7003" s="221" t="s">
        <v>784</v>
      </c>
      <c r="C7003" s="222" t="s">
        <v>553</v>
      </c>
      <c r="D7003" s="222" t="s">
        <v>167</v>
      </c>
      <c r="E7003" s="199" t="s">
        <v>163</v>
      </c>
      <c r="F7003" s="200" t="s">
        <v>2241</v>
      </c>
      <c r="G7003" s="200" t="s">
        <v>2242</v>
      </c>
      <c r="H7003" s="200" t="s">
        <v>80</v>
      </c>
      <c r="I7003" s="200">
        <v>45853</v>
      </c>
      <c r="J7003" s="143">
        <f t="shared" si="109"/>
        <v>45853</v>
      </c>
      <c r="K7003" s="202">
        <v>8</v>
      </c>
      <c r="L7003" s="285" t="s">
        <v>9949</v>
      </c>
      <c r="M7003" s="223"/>
      <c r="N7003" s="203">
        <v>1.9659090909090899</v>
      </c>
      <c r="O7003" s="222" t="s">
        <v>5638</v>
      </c>
    </row>
    <row r="7004" spans="1:15" ht="29.25" customHeight="1">
      <c r="A7004" s="221" t="s">
        <v>32</v>
      </c>
      <c r="B7004" s="221" t="s">
        <v>784</v>
      </c>
      <c r="C7004" s="222" t="s">
        <v>553</v>
      </c>
      <c r="D7004" s="222" t="s">
        <v>167</v>
      </c>
      <c r="E7004" s="199" t="s">
        <v>171</v>
      </c>
      <c r="F7004" s="200" t="s">
        <v>1742</v>
      </c>
      <c r="G7004" s="200" t="s">
        <v>1743</v>
      </c>
      <c r="H7004" s="200"/>
      <c r="I7004" s="200">
        <v>45854</v>
      </c>
      <c r="J7004" s="143">
        <f t="shared" si="109"/>
        <v>45854</v>
      </c>
      <c r="K7004" s="202">
        <v>3</v>
      </c>
      <c r="L7004" s="285" t="s">
        <v>9950</v>
      </c>
      <c r="M7004" s="223"/>
      <c r="N7004" s="203"/>
      <c r="O7004" s="222" t="s">
        <v>326</v>
      </c>
    </row>
    <row r="7005" spans="1:15" ht="29.25" customHeight="1">
      <c r="A7005" s="221" t="s">
        <v>32</v>
      </c>
      <c r="B7005" s="221" t="s">
        <v>784</v>
      </c>
      <c r="C7005" s="222" t="s">
        <v>553</v>
      </c>
      <c r="D7005" s="222" t="s">
        <v>167</v>
      </c>
      <c r="E7005" s="199" t="s">
        <v>163</v>
      </c>
      <c r="F7005" s="200" t="s">
        <v>2241</v>
      </c>
      <c r="G7005" s="200" t="s">
        <v>2242</v>
      </c>
      <c r="H7005" s="200" t="s">
        <v>80</v>
      </c>
      <c r="I7005" s="200">
        <v>45854</v>
      </c>
      <c r="J7005" s="143">
        <f t="shared" si="109"/>
        <v>45854</v>
      </c>
      <c r="K7005" s="202">
        <v>5</v>
      </c>
      <c r="L7005" s="285" t="s">
        <v>9949</v>
      </c>
      <c r="M7005" s="223"/>
      <c r="N7005" s="203">
        <v>1.9659090909090899</v>
      </c>
      <c r="O7005" s="222" t="s">
        <v>5638</v>
      </c>
    </row>
    <row r="7006" spans="1:15" ht="29.25" customHeight="1">
      <c r="A7006" s="221" t="s">
        <v>32</v>
      </c>
      <c r="B7006" s="221" t="s">
        <v>784</v>
      </c>
      <c r="C7006" s="222" t="s">
        <v>553</v>
      </c>
      <c r="D7006" s="222" t="s">
        <v>167</v>
      </c>
      <c r="E7006" s="199" t="s">
        <v>171</v>
      </c>
      <c r="F7006" s="200" t="s">
        <v>1742</v>
      </c>
      <c r="G7006" s="200" t="s">
        <v>1743</v>
      </c>
      <c r="H7006" s="200"/>
      <c r="I7006" s="200">
        <v>45855</v>
      </c>
      <c r="J7006" s="143">
        <f t="shared" si="109"/>
        <v>45855</v>
      </c>
      <c r="K7006" s="202">
        <v>4</v>
      </c>
      <c r="L7006" s="285" t="s">
        <v>9950</v>
      </c>
      <c r="M7006" s="223"/>
      <c r="N7006" s="203"/>
      <c r="O7006" s="222" t="s">
        <v>326</v>
      </c>
    </row>
    <row r="7007" spans="1:15" ht="29.25" customHeight="1">
      <c r="A7007" s="221" t="s">
        <v>32</v>
      </c>
      <c r="B7007" s="221" t="s">
        <v>784</v>
      </c>
      <c r="C7007" s="222" t="s">
        <v>553</v>
      </c>
      <c r="D7007" s="222" t="s">
        <v>167</v>
      </c>
      <c r="E7007" s="199" t="s">
        <v>163</v>
      </c>
      <c r="F7007" s="200" t="s">
        <v>2241</v>
      </c>
      <c r="G7007" s="200" t="s">
        <v>2242</v>
      </c>
      <c r="H7007" s="200" t="s">
        <v>80</v>
      </c>
      <c r="I7007" s="200">
        <v>45855</v>
      </c>
      <c r="J7007" s="143">
        <f t="shared" si="109"/>
        <v>45855</v>
      </c>
      <c r="K7007" s="202">
        <v>4</v>
      </c>
      <c r="L7007" s="285" t="s">
        <v>9949</v>
      </c>
      <c r="M7007" s="223"/>
      <c r="N7007" s="203">
        <v>1.9659090909090899</v>
      </c>
      <c r="O7007" s="222" t="s">
        <v>5638</v>
      </c>
    </row>
    <row r="7008" spans="1:15" ht="29.25" customHeight="1">
      <c r="A7008" s="221" t="s">
        <v>32</v>
      </c>
      <c r="B7008" s="221" t="s">
        <v>784</v>
      </c>
      <c r="C7008" s="222" t="s">
        <v>553</v>
      </c>
      <c r="D7008" s="222" t="s">
        <v>167</v>
      </c>
      <c r="E7008" s="199" t="s">
        <v>163</v>
      </c>
      <c r="F7008" s="200" t="s">
        <v>2241</v>
      </c>
      <c r="G7008" s="200" t="s">
        <v>2242</v>
      </c>
      <c r="H7008" s="200" t="s">
        <v>80</v>
      </c>
      <c r="I7008" s="200">
        <v>45856</v>
      </c>
      <c r="J7008" s="143">
        <f t="shared" si="109"/>
        <v>45856</v>
      </c>
      <c r="K7008" s="202">
        <v>8</v>
      </c>
      <c r="L7008" s="285" t="s">
        <v>9951</v>
      </c>
      <c r="M7008" s="223"/>
      <c r="N7008" s="203">
        <v>1.9659090909090899</v>
      </c>
      <c r="O7008" s="222" t="s">
        <v>5638</v>
      </c>
    </row>
    <row r="7009" spans="1:15" ht="29.25" customHeight="1">
      <c r="A7009" s="221" t="s">
        <v>32</v>
      </c>
      <c r="B7009" s="221" t="s">
        <v>784</v>
      </c>
      <c r="C7009" s="222" t="s">
        <v>553</v>
      </c>
      <c r="D7009" s="222" t="s">
        <v>167</v>
      </c>
      <c r="E7009" s="199" t="s">
        <v>171</v>
      </c>
      <c r="F7009" s="200" t="s">
        <v>1742</v>
      </c>
      <c r="G7009" s="200" t="s">
        <v>1743</v>
      </c>
      <c r="H7009" s="200"/>
      <c r="I7009" s="200">
        <v>45859</v>
      </c>
      <c r="J7009" s="143">
        <f t="shared" si="109"/>
        <v>45859</v>
      </c>
      <c r="K7009" s="202">
        <v>4</v>
      </c>
      <c r="L7009" s="285" t="s">
        <v>9952</v>
      </c>
      <c r="M7009" s="223"/>
      <c r="N7009" s="203"/>
      <c r="O7009" s="222" t="s">
        <v>326</v>
      </c>
    </row>
    <row r="7010" spans="1:15" ht="29.25" customHeight="1">
      <c r="A7010" s="221" t="s">
        <v>32</v>
      </c>
      <c r="B7010" s="221" t="s">
        <v>784</v>
      </c>
      <c r="C7010" s="222" t="s">
        <v>553</v>
      </c>
      <c r="D7010" s="222" t="s">
        <v>167</v>
      </c>
      <c r="E7010" s="199" t="s">
        <v>163</v>
      </c>
      <c r="F7010" s="200" t="s">
        <v>2241</v>
      </c>
      <c r="G7010" s="200" t="s">
        <v>2242</v>
      </c>
      <c r="H7010" s="200" t="s">
        <v>80</v>
      </c>
      <c r="I7010" s="200">
        <v>45859</v>
      </c>
      <c r="J7010" s="143">
        <f t="shared" si="109"/>
        <v>45859</v>
      </c>
      <c r="K7010" s="202">
        <v>4</v>
      </c>
      <c r="L7010" s="285" t="s">
        <v>9949</v>
      </c>
      <c r="M7010" s="223"/>
      <c r="N7010" s="203">
        <v>1.9659090909090899</v>
      </c>
      <c r="O7010" s="222" t="s">
        <v>5638</v>
      </c>
    </row>
    <row r="7011" spans="1:15" ht="29.25" customHeight="1">
      <c r="A7011" s="221" t="s">
        <v>32</v>
      </c>
      <c r="B7011" s="221" t="s">
        <v>784</v>
      </c>
      <c r="C7011" s="222" t="s">
        <v>553</v>
      </c>
      <c r="D7011" s="222" t="s">
        <v>167</v>
      </c>
      <c r="E7011" s="199" t="s">
        <v>171</v>
      </c>
      <c r="F7011" s="200" t="s">
        <v>670</v>
      </c>
      <c r="G7011" s="200" t="s">
        <v>671</v>
      </c>
      <c r="H7011" s="200"/>
      <c r="I7011" s="200">
        <v>45860</v>
      </c>
      <c r="J7011" s="143">
        <f t="shared" si="109"/>
        <v>45860</v>
      </c>
      <c r="K7011" s="202">
        <v>7</v>
      </c>
      <c r="L7011" s="285" t="s">
        <v>9953</v>
      </c>
      <c r="M7011" s="223"/>
      <c r="N7011" s="203"/>
      <c r="O7011" s="222" t="s">
        <v>326</v>
      </c>
    </row>
    <row r="7012" spans="1:15" ht="29.25" customHeight="1">
      <c r="A7012" s="221" t="s">
        <v>32</v>
      </c>
      <c r="B7012" s="221" t="s">
        <v>784</v>
      </c>
      <c r="C7012" s="222" t="s">
        <v>553</v>
      </c>
      <c r="D7012" s="222" t="s">
        <v>167</v>
      </c>
      <c r="E7012" s="199" t="s">
        <v>163</v>
      </c>
      <c r="F7012" s="200" t="s">
        <v>2241</v>
      </c>
      <c r="G7012" s="200" t="s">
        <v>2242</v>
      </c>
      <c r="H7012" s="200" t="s">
        <v>80</v>
      </c>
      <c r="I7012" s="200">
        <v>45860</v>
      </c>
      <c r="J7012" s="143">
        <f t="shared" si="109"/>
        <v>45860</v>
      </c>
      <c r="K7012" s="202">
        <v>2</v>
      </c>
      <c r="L7012" s="285" t="s">
        <v>9949</v>
      </c>
      <c r="M7012" s="223"/>
      <c r="N7012" s="203">
        <v>1.9659090909090899</v>
      </c>
      <c r="O7012" s="222" t="s">
        <v>5638</v>
      </c>
    </row>
    <row r="7013" spans="1:15" ht="29.25" customHeight="1">
      <c r="A7013" s="221" t="s">
        <v>32</v>
      </c>
      <c r="B7013" s="221" t="s">
        <v>784</v>
      </c>
      <c r="C7013" s="222" t="s">
        <v>553</v>
      </c>
      <c r="D7013" s="222" t="s">
        <v>167</v>
      </c>
      <c r="E7013" s="199" t="s">
        <v>171</v>
      </c>
      <c r="F7013" s="200" t="s">
        <v>1742</v>
      </c>
      <c r="G7013" s="200" t="s">
        <v>1743</v>
      </c>
      <c r="H7013" s="200"/>
      <c r="I7013" s="200">
        <v>45861</v>
      </c>
      <c r="J7013" s="143">
        <f t="shared" si="109"/>
        <v>45861</v>
      </c>
      <c r="K7013" s="202">
        <v>4</v>
      </c>
      <c r="L7013" s="285" t="s">
        <v>9954</v>
      </c>
      <c r="M7013" s="223"/>
      <c r="N7013" s="203"/>
      <c r="O7013" s="222" t="s">
        <v>326</v>
      </c>
    </row>
    <row r="7014" spans="1:15" ht="29.25" customHeight="1">
      <c r="A7014" s="221" t="s">
        <v>32</v>
      </c>
      <c r="B7014" s="221" t="s">
        <v>784</v>
      </c>
      <c r="C7014" s="222" t="s">
        <v>553</v>
      </c>
      <c r="D7014" s="222" t="s">
        <v>167</v>
      </c>
      <c r="E7014" s="199" t="s">
        <v>163</v>
      </c>
      <c r="F7014" s="200" t="s">
        <v>2241</v>
      </c>
      <c r="G7014" s="200" t="s">
        <v>2242</v>
      </c>
      <c r="H7014" s="200" t="s">
        <v>80</v>
      </c>
      <c r="I7014" s="200">
        <v>45861</v>
      </c>
      <c r="J7014" s="143">
        <f t="shared" si="109"/>
        <v>45861</v>
      </c>
      <c r="K7014" s="202">
        <v>4</v>
      </c>
      <c r="L7014" s="285" t="s">
        <v>9949</v>
      </c>
      <c r="M7014" s="223"/>
      <c r="N7014" s="203">
        <v>1.9659090909090899</v>
      </c>
      <c r="O7014" s="222" t="s">
        <v>5638</v>
      </c>
    </row>
    <row r="7015" spans="1:15" ht="29.25" customHeight="1">
      <c r="A7015" s="221" t="s">
        <v>32</v>
      </c>
      <c r="B7015" s="221" t="s">
        <v>784</v>
      </c>
      <c r="C7015" s="222" t="s">
        <v>553</v>
      </c>
      <c r="D7015" s="222" t="s">
        <v>167</v>
      </c>
      <c r="E7015" s="199" t="s">
        <v>171</v>
      </c>
      <c r="F7015" s="200" t="s">
        <v>1742</v>
      </c>
      <c r="G7015" s="200" t="s">
        <v>1743</v>
      </c>
      <c r="H7015" s="200"/>
      <c r="I7015" s="200">
        <v>45862</v>
      </c>
      <c r="J7015" s="143">
        <f t="shared" si="109"/>
        <v>45862</v>
      </c>
      <c r="K7015" s="202">
        <v>4</v>
      </c>
      <c r="L7015" s="285" t="s">
        <v>9956</v>
      </c>
      <c r="M7015" s="223"/>
      <c r="N7015" s="203"/>
      <c r="O7015" s="222" t="s">
        <v>326</v>
      </c>
    </row>
    <row r="7016" spans="1:15" ht="29.25" customHeight="1">
      <c r="A7016" s="221" t="s">
        <v>32</v>
      </c>
      <c r="B7016" s="221" t="s">
        <v>784</v>
      </c>
      <c r="C7016" s="222" t="s">
        <v>553</v>
      </c>
      <c r="D7016" s="222" t="s">
        <v>167</v>
      </c>
      <c r="E7016" s="199" t="s">
        <v>163</v>
      </c>
      <c r="F7016" s="200" t="s">
        <v>2241</v>
      </c>
      <c r="G7016" s="200" t="s">
        <v>2242</v>
      </c>
      <c r="H7016" s="200" t="s">
        <v>2404</v>
      </c>
      <c r="I7016" s="200">
        <v>45862</v>
      </c>
      <c r="J7016" s="143">
        <f t="shared" si="109"/>
        <v>45862</v>
      </c>
      <c r="K7016" s="202">
        <v>4</v>
      </c>
      <c r="L7016" s="285" t="s">
        <v>9955</v>
      </c>
      <c r="M7016" s="223"/>
      <c r="N7016" s="203">
        <v>0.67500000000000004</v>
      </c>
      <c r="O7016" s="222" t="s">
        <v>943</v>
      </c>
    </row>
    <row r="7017" spans="1:15" ht="29.25" customHeight="1">
      <c r="A7017" s="221" t="s">
        <v>32</v>
      </c>
      <c r="B7017" s="221" t="s">
        <v>784</v>
      </c>
      <c r="C7017" s="222" t="s">
        <v>553</v>
      </c>
      <c r="D7017" s="222" t="s">
        <v>167</v>
      </c>
      <c r="E7017" s="199" t="s">
        <v>163</v>
      </c>
      <c r="F7017" s="200" t="s">
        <v>2241</v>
      </c>
      <c r="G7017" s="200" t="s">
        <v>2242</v>
      </c>
      <c r="H7017" s="200" t="s">
        <v>2404</v>
      </c>
      <c r="I7017" s="200">
        <v>45863</v>
      </c>
      <c r="J7017" s="143">
        <f t="shared" si="109"/>
        <v>45863</v>
      </c>
      <c r="K7017" s="202">
        <v>5</v>
      </c>
      <c r="L7017" s="285" t="s">
        <v>9955</v>
      </c>
      <c r="M7017" s="223"/>
      <c r="N7017" s="203">
        <v>0.67500000000000004</v>
      </c>
      <c r="O7017" s="222" t="s">
        <v>943</v>
      </c>
    </row>
    <row r="7018" spans="1:15" ht="29.25" customHeight="1">
      <c r="A7018" s="221" t="s">
        <v>32</v>
      </c>
      <c r="B7018" s="221" t="s">
        <v>784</v>
      </c>
      <c r="C7018" s="222" t="s">
        <v>553</v>
      </c>
      <c r="D7018" s="222" t="s">
        <v>167</v>
      </c>
      <c r="E7018" s="199" t="s">
        <v>163</v>
      </c>
      <c r="F7018" s="200" t="s">
        <v>2241</v>
      </c>
      <c r="G7018" s="200" t="s">
        <v>2242</v>
      </c>
      <c r="H7018" s="200" t="s">
        <v>80</v>
      </c>
      <c r="I7018" s="200">
        <v>45866</v>
      </c>
      <c r="J7018" s="143">
        <f t="shared" si="109"/>
        <v>45866</v>
      </c>
      <c r="K7018" s="202">
        <v>8</v>
      </c>
      <c r="L7018" s="284" t="s">
        <v>9957</v>
      </c>
      <c r="M7018" s="223"/>
      <c r="N7018" s="203">
        <v>1.9659090909090899</v>
      </c>
      <c r="O7018" s="222" t="s">
        <v>5638</v>
      </c>
    </row>
    <row r="7019" spans="1:15" ht="29.25" customHeight="1">
      <c r="A7019" s="221" t="s">
        <v>32</v>
      </c>
      <c r="B7019" s="221" t="s">
        <v>784</v>
      </c>
      <c r="C7019" s="222" t="s">
        <v>553</v>
      </c>
      <c r="D7019" s="222" t="s">
        <v>167</v>
      </c>
      <c r="E7019" s="199" t="s">
        <v>171</v>
      </c>
      <c r="F7019" s="200"/>
      <c r="G7019" s="200"/>
      <c r="H7019" s="200"/>
      <c r="I7019" s="200">
        <v>45867</v>
      </c>
      <c r="J7019" s="143">
        <f t="shared" si="109"/>
        <v>45867</v>
      </c>
      <c r="K7019" s="202">
        <v>6</v>
      </c>
      <c r="L7019" s="285" t="s">
        <v>9958</v>
      </c>
      <c r="M7019" s="223"/>
      <c r="N7019" s="203"/>
      <c r="O7019" s="222" t="s">
        <v>326</v>
      </c>
    </row>
    <row r="7020" spans="1:15" ht="29.25" customHeight="1">
      <c r="A7020" s="221" t="s">
        <v>32</v>
      </c>
      <c r="B7020" s="221" t="s">
        <v>784</v>
      </c>
      <c r="C7020" s="222" t="s">
        <v>553</v>
      </c>
      <c r="D7020" s="222" t="s">
        <v>167</v>
      </c>
      <c r="E7020" s="199" t="s">
        <v>163</v>
      </c>
      <c r="F7020" s="200" t="s">
        <v>2241</v>
      </c>
      <c r="G7020" s="200" t="s">
        <v>2242</v>
      </c>
      <c r="H7020" s="200" t="s">
        <v>2404</v>
      </c>
      <c r="I7020" s="200">
        <v>45867</v>
      </c>
      <c r="J7020" s="143">
        <f t="shared" si="109"/>
        <v>45867</v>
      </c>
      <c r="K7020" s="202">
        <v>3</v>
      </c>
      <c r="L7020" s="285" t="s">
        <v>9955</v>
      </c>
      <c r="M7020" s="223"/>
      <c r="N7020" s="203">
        <v>0.67500000000000004</v>
      </c>
      <c r="O7020" s="222" t="s">
        <v>943</v>
      </c>
    </row>
    <row r="7021" spans="1:15" ht="29.25" customHeight="1">
      <c r="A7021" s="221" t="s">
        <v>32</v>
      </c>
      <c r="B7021" s="221" t="s">
        <v>784</v>
      </c>
      <c r="C7021" s="222" t="s">
        <v>553</v>
      </c>
      <c r="D7021" s="222" t="s">
        <v>167</v>
      </c>
      <c r="E7021" s="199" t="s">
        <v>169</v>
      </c>
      <c r="F7021" s="200"/>
      <c r="G7021" s="200"/>
      <c r="H7021" s="200"/>
      <c r="I7021" s="200">
        <v>45868</v>
      </c>
      <c r="J7021" s="143">
        <f t="shared" si="109"/>
        <v>45868</v>
      </c>
      <c r="K7021" s="202">
        <v>1.5</v>
      </c>
      <c r="L7021" s="285" t="s">
        <v>10296</v>
      </c>
      <c r="M7021" s="223"/>
      <c r="N7021" s="203"/>
      <c r="O7021" s="222" t="s">
        <v>326</v>
      </c>
    </row>
    <row r="7022" spans="1:15" ht="29.25" customHeight="1">
      <c r="A7022" s="221" t="s">
        <v>32</v>
      </c>
      <c r="B7022" s="221" t="s">
        <v>784</v>
      </c>
      <c r="C7022" s="222" t="s">
        <v>553</v>
      </c>
      <c r="D7022" s="222" t="s">
        <v>167</v>
      </c>
      <c r="E7022" s="199" t="s">
        <v>163</v>
      </c>
      <c r="F7022" s="200" t="s">
        <v>2241</v>
      </c>
      <c r="G7022" s="200" t="s">
        <v>2242</v>
      </c>
      <c r="H7022" s="200" t="s">
        <v>80</v>
      </c>
      <c r="I7022" s="200">
        <v>45868</v>
      </c>
      <c r="J7022" s="143">
        <f t="shared" si="109"/>
        <v>45868</v>
      </c>
      <c r="K7022" s="202">
        <v>6.5</v>
      </c>
      <c r="L7022" s="285" t="s">
        <v>10297</v>
      </c>
      <c r="M7022" s="223"/>
      <c r="N7022" s="203">
        <v>1.9659090909090899</v>
      </c>
      <c r="O7022" s="222" t="s">
        <v>5638</v>
      </c>
    </row>
    <row r="7023" spans="1:15" ht="29.25" customHeight="1">
      <c r="A7023" s="221" t="s">
        <v>32</v>
      </c>
      <c r="B7023" s="221" t="s">
        <v>784</v>
      </c>
      <c r="C7023" s="222" t="s">
        <v>553</v>
      </c>
      <c r="D7023" s="222" t="s">
        <v>167</v>
      </c>
      <c r="E7023" s="199" t="s">
        <v>171</v>
      </c>
      <c r="F7023" s="200"/>
      <c r="G7023" s="200"/>
      <c r="H7023" s="200"/>
      <c r="I7023" s="200">
        <v>45869</v>
      </c>
      <c r="J7023" s="143">
        <f t="shared" si="109"/>
        <v>45869</v>
      </c>
      <c r="K7023" s="202">
        <v>3.5</v>
      </c>
      <c r="L7023" s="285" t="s">
        <v>10298</v>
      </c>
      <c r="M7023" s="223"/>
      <c r="N7023" s="203"/>
      <c r="O7023" s="222" t="s">
        <v>326</v>
      </c>
    </row>
    <row r="7024" spans="1:15" ht="29.25" customHeight="1">
      <c r="A7024" s="221" t="s">
        <v>32</v>
      </c>
      <c r="B7024" s="221" t="s">
        <v>784</v>
      </c>
      <c r="C7024" s="222" t="s">
        <v>553</v>
      </c>
      <c r="D7024" s="222" t="s">
        <v>167</v>
      </c>
      <c r="E7024" s="199" t="s">
        <v>163</v>
      </c>
      <c r="F7024" s="200" t="s">
        <v>2241</v>
      </c>
      <c r="G7024" s="200" t="s">
        <v>2242</v>
      </c>
      <c r="H7024" s="200" t="s">
        <v>80</v>
      </c>
      <c r="I7024" s="200">
        <v>45869</v>
      </c>
      <c r="J7024" s="143">
        <f t="shared" si="109"/>
        <v>45869</v>
      </c>
      <c r="K7024" s="202">
        <v>4.5</v>
      </c>
      <c r="L7024" s="285" t="s">
        <v>10297</v>
      </c>
      <c r="M7024" s="223"/>
      <c r="N7024" s="203">
        <v>1.9659090909090899</v>
      </c>
      <c r="O7024" s="222" t="s">
        <v>5638</v>
      </c>
    </row>
    <row r="7025" spans="1:15" ht="29.25" customHeight="1">
      <c r="A7025" s="221" t="s">
        <v>32</v>
      </c>
      <c r="B7025" s="221" t="s">
        <v>784</v>
      </c>
      <c r="C7025" s="222" t="s">
        <v>553</v>
      </c>
      <c r="D7025" s="222" t="s">
        <v>167</v>
      </c>
      <c r="E7025" s="199" t="s">
        <v>163</v>
      </c>
      <c r="F7025" s="200" t="s">
        <v>2241</v>
      </c>
      <c r="G7025" s="200" t="s">
        <v>2242</v>
      </c>
      <c r="H7025" s="200" t="s">
        <v>80</v>
      </c>
      <c r="I7025" s="200">
        <v>45870</v>
      </c>
      <c r="J7025" s="143">
        <f t="shared" si="109"/>
        <v>45870</v>
      </c>
      <c r="K7025" s="202">
        <v>8</v>
      </c>
      <c r="L7025" s="285" t="s">
        <v>10299</v>
      </c>
      <c r="M7025" s="223"/>
      <c r="N7025" s="203">
        <v>1.9659090909090899</v>
      </c>
      <c r="O7025" s="222" t="s">
        <v>5638</v>
      </c>
    </row>
    <row r="7026" spans="1:15" ht="29.25" customHeight="1">
      <c r="A7026" s="221" t="s">
        <v>32</v>
      </c>
      <c r="B7026" s="221" t="s">
        <v>784</v>
      </c>
      <c r="C7026" s="222" t="s">
        <v>553</v>
      </c>
      <c r="D7026" s="222" t="s">
        <v>167</v>
      </c>
      <c r="E7026" s="199" t="s">
        <v>171</v>
      </c>
      <c r="F7026" s="200"/>
      <c r="G7026" s="200"/>
      <c r="H7026" s="200"/>
      <c r="I7026" s="200">
        <v>45873</v>
      </c>
      <c r="J7026" s="143">
        <f t="shared" si="109"/>
        <v>45873</v>
      </c>
      <c r="K7026" s="202">
        <v>4</v>
      </c>
      <c r="L7026" s="285" t="s">
        <v>10499</v>
      </c>
      <c r="M7026" s="223"/>
      <c r="N7026" s="203"/>
      <c r="O7026" s="222" t="s">
        <v>326</v>
      </c>
    </row>
    <row r="7027" spans="1:15" ht="29.25" customHeight="1">
      <c r="A7027" s="221" t="s">
        <v>32</v>
      </c>
      <c r="B7027" s="221" t="s">
        <v>784</v>
      </c>
      <c r="C7027" s="222" t="s">
        <v>553</v>
      </c>
      <c r="D7027" s="222" t="s">
        <v>167</v>
      </c>
      <c r="E7027" s="199" t="s">
        <v>163</v>
      </c>
      <c r="F7027" s="200" t="s">
        <v>2241</v>
      </c>
      <c r="G7027" s="200" t="s">
        <v>2242</v>
      </c>
      <c r="H7027" s="200" t="s">
        <v>80</v>
      </c>
      <c r="I7027" s="200">
        <v>45873</v>
      </c>
      <c r="J7027" s="143">
        <f t="shared" si="109"/>
        <v>45873</v>
      </c>
      <c r="K7027" s="202">
        <v>4</v>
      </c>
      <c r="L7027" s="285" t="s">
        <v>10500</v>
      </c>
      <c r="M7027" s="223"/>
      <c r="N7027" s="203">
        <v>1.9659090909090899</v>
      </c>
      <c r="O7027" s="222" t="s">
        <v>5638</v>
      </c>
    </row>
    <row r="7028" spans="1:15" ht="29.25" customHeight="1">
      <c r="A7028" s="221" t="s">
        <v>32</v>
      </c>
      <c r="B7028" s="221" t="s">
        <v>784</v>
      </c>
      <c r="C7028" s="222" t="s">
        <v>553</v>
      </c>
      <c r="D7028" s="222" t="s">
        <v>167</v>
      </c>
      <c r="E7028" s="199" t="s">
        <v>171</v>
      </c>
      <c r="F7028" s="200"/>
      <c r="G7028" s="200"/>
      <c r="H7028" s="200"/>
      <c r="I7028" s="200">
        <v>45874</v>
      </c>
      <c r="J7028" s="143">
        <f t="shared" si="109"/>
        <v>45874</v>
      </c>
      <c r="K7028" s="202">
        <v>6</v>
      </c>
      <c r="L7028" s="285" t="s">
        <v>10501</v>
      </c>
      <c r="M7028" s="223"/>
      <c r="N7028" s="203"/>
      <c r="O7028" s="222" t="s">
        <v>326</v>
      </c>
    </row>
    <row r="7029" spans="1:15" ht="29.25" customHeight="1">
      <c r="A7029" s="221" t="s">
        <v>32</v>
      </c>
      <c r="B7029" s="221" t="s">
        <v>784</v>
      </c>
      <c r="C7029" s="222" t="s">
        <v>553</v>
      </c>
      <c r="D7029" s="222" t="s">
        <v>167</v>
      </c>
      <c r="E7029" s="199" t="s">
        <v>163</v>
      </c>
      <c r="F7029" s="200" t="s">
        <v>2241</v>
      </c>
      <c r="G7029" s="200" t="s">
        <v>2242</v>
      </c>
      <c r="H7029" s="200" t="s">
        <v>90</v>
      </c>
      <c r="I7029" s="200">
        <v>45874</v>
      </c>
      <c r="J7029" s="143">
        <f t="shared" si="109"/>
        <v>45874</v>
      </c>
      <c r="K7029" s="202">
        <v>2</v>
      </c>
      <c r="L7029" s="285" t="s">
        <v>10502</v>
      </c>
      <c r="M7029" s="223"/>
      <c r="N7029" s="203">
        <v>1.825</v>
      </c>
      <c r="O7029" s="222" t="s">
        <v>943</v>
      </c>
    </row>
    <row r="7030" spans="1:15" ht="29.25" customHeight="1">
      <c r="A7030" s="221" t="s">
        <v>32</v>
      </c>
      <c r="B7030" s="221" t="s">
        <v>784</v>
      </c>
      <c r="C7030" s="222" t="s">
        <v>553</v>
      </c>
      <c r="D7030" s="222" t="s">
        <v>167</v>
      </c>
      <c r="E7030" s="199" t="s">
        <v>171</v>
      </c>
      <c r="F7030" s="200"/>
      <c r="G7030" s="200"/>
      <c r="H7030" s="200"/>
      <c r="I7030" s="200">
        <v>45875</v>
      </c>
      <c r="J7030" s="143">
        <f t="shared" si="109"/>
        <v>45875</v>
      </c>
      <c r="K7030" s="202">
        <v>7</v>
      </c>
      <c r="L7030" s="285" t="s">
        <v>10501</v>
      </c>
      <c r="M7030" s="223"/>
      <c r="N7030" s="203"/>
      <c r="O7030" s="222" t="s">
        <v>326</v>
      </c>
    </row>
    <row r="7031" spans="1:15" ht="29.25" customHeight="1">
      <c r="A7031" s="221" t="s">
        <v>32</v>
      </c>
      <c r="B7031" s="221" t="s">
        <v>784</v>
      </c>
      <c r="C7031" s="222" t="s">
        <v>553</v>
      </c>
      <c r="D7031" s="222" t="s">
        <v>167</v>
      </c>
      <c r="E7031" s="199" t="s">
        <v>163</v>
      </c>
      <c r="F7031" s="200" t="s">
        <v>2241</v>
      </c>
      <c r="G7031" s="200" t="s">
        <v>2242</v>
      </c>
      <c r="H7031" s="200" t="s">
        <v>90</v>
      </c>
      <c r="I7031" s="200">
        <v>45875</v>
      </c>
      <c r="J7031" s="143">
        <f t="shared" si="109"/>
        <v>45875</v>
      </c>
      <c r="K7031" s="202">
        <v>1</v>
      </c>
      <c r="L7031" s="285" t="s">
        <v>10502</v>
      </c>
      <c r="M7031" s="223"/>
      <c r="N7031" s="203">
        <v>1.825</v>
      </c>
      <c r="O7031" s="222" t="s">
        <v>943</v>
      </c>
    </row>
    <row r="7032" spans="1:15" ht="29.25" customHeight="1">
      <c r="A7032" s="221" t="s">
        <v>32</v>
      </c>
      <c r="B7032" s="221" t="s">
        <v>784</v>
      </c>
      <c r="C7032" s="222" t="s">
        <v>553</v>
      </c>
      <c r="D7032" s="222" t="s">
        <v>167</v>
      </c>
      <c r="E7032" s="199" t="s">
        <v>171</v>
      </c>
      <c r="F7032" s="200"/>
      <c r="G7032" s="200"/>
      <c r="H7032" s="200"/>
      <c r="I7032" s="200">
        <v>45876</v>
      </c>
      <c r="J7032" s="143">
        <f t="shared" si="109"/>
        <v>45876</v>
      </c>
      <c r="K7032" s="202">
        <v>3</v>
      </c>
      <c r="L7032" s="285" t="s">
        <v>10501</v>
      </c>
      <c r="M7032" s="223"/>
      <c r="N7032" s="203"/>
      <c r="O7032" s="222" t="s">
        <v>326</v>
      </c>
    </row>
    <row r="7033" spans="1:15" ht="29.25" customHeight="1">
      <c r="A7033" s="221" t="s">
        <v>32</v>
      </c>
      <c r="B7033" s="221" t="s">
        <v>784</v>
      </c>
      <c r="C7033" s="222" t="s">
        <v>553</v>
      </c>
      <c r="D7033" s="222" t="s">
        <v>167</v>
      </c>
      <c r="E7033" s="199" t="s">
        <v>171</v>
      </c>
      <c r="F7033" s="200"/>
      <c r="G7033" s="200"/>
      <c r="H7033" s="200"/>
      <c r="I7033" s="200">
        <v>45876</v>
      </c>
      <c r="J7033" s="143">
        <f t="shared" si="109"/>
        <v>45876</v>
      </c>
      <c r="K7033" s="202">
        <v>3.5</v>
      </c>
      <c r="L7033" s="285" t="s">
        <v>10503</v>
      </c>
      <c r="M7033" s="223"/>
      <c r="N7033" s="203"/>
      <c r="O7033" s="222" t="s">
        <v>326</v>
      </c>
    </row>
    <row r="7034" spans="1:15" ht="29.25" customHeight="1">
      <c r="A7034" s="221" t="s">
        <v>32</v>
      </c>
      <c r="B7034" s="221" t="s">
        <v>784</v>
      </c>
      <c r="C7034" s="222" t="s">
        <v>553</v>
      </c>
      <c r="D7034" s="222" t="s">
        <v>167</v>
      </c>
      <c r="E7034" s="199" t="s">
        <v>163</v>
      </c>
      <c r="F7034" s="200" t="s">
        <v>2241</v>
      </c>
      <c r="G7034" s="200" t="s">
        <v>2242</v>
      </c>
      <c r="H7034" s="200" t="s">
        <v>90</v>
      </c>
      <c r="I7034" s="200">
        <v>45876</v>
      </c>
      <c r="J7034" s="143">
        <f t="shared" si="109"/>
        <v>45876</v>
      </c>
      <c r="K7034" s="202">
        <v>1.5</v>
      </c>
      <c r="L7034" s="285" t="s">
        <v>10502</v>
      </c>
      <c r="M7034" s="223"/>
      <c r="N7034" s="203">
        <v>1.825</v>
      </c>
      <c r="O7034" s="222" t="s">
        <v>943</v>
      </c>
    </row>
    <row r="7035" spans="1:15" ht="29.25" customHeight="1">
      <c r="A7035" s="221" t="s">
        <v>32</v>
      </c>
      <c r="B7035" s="221" t="s">
        <v>784</v>
      </c>
      <c r="C7035" s="222" t="s">
        <v>553</v>
      </c>
      <c r="D7035" s="222" t="s">
        <v>167</v>
      </c>
      <c r="E7035" s="199" t="s">
        <v>171</v>
      </c>
      <c r="F7035" s="200"/>
      <c r="G7035" s="200"/>
      <c r="H7035" s="200"/>
      <c r="I7035" s="200">
        <v>45877</v>
      </c>
      <c r="J7035" s="143">
        <f t="shared" si="109"/>
        <v>45877</v>
      </c>
      <c r="K7035" s="202">
        <v>2</v>
      </c>
      <c r="L7035" s="285" t="s">
        <v>10503</v>
      </c>
      <c r="M7035" s="223"/>
      <c r="N7035" s="203"/>
      <c r="O7035" s="222" t="s">
        <v>326</v>
      </c>
    </row>
    <row r="7036" spans="1:15" ht="29.25" customHeight="1">
      <c r="A7036" s="221" t="s">
        <v>32</v>
      </c>
      <c r="B7036" s="221" t="s">
        <v>784</v>
      </c>
      <c r="C7036" s="222" t="s">
        <v>553</v>
      </c>
      <c r="D7036" s="222" t="s">
        <v>167</v>
      </c>
      <c r="E7036" s="199" t="s">
        <v>163</v>
      </c>
      <c r="F7036" s="200" t="s">
        <v>2241</v>
      </c>
      <c r="G7036" s="200" t="s">
        <v>2242</v>
      </c>
      <c r="H7036" s="200" t="s">
        <v>80</v>
      </c>
      <c r="I7036" s="200">
        <v>45877</v>
      </c>
      <c r="J7036" s="143">
        <f t="shared" si="109"/>
        <v>45877</v>
      </c>
      <c r="K7036" s="202">
        <v>6</v>
      </c>
      <c r="L7036" s="284" t="s">
        <v>10504</v>
      </c>
      <c r="M7036" s="223"/>
      <c r="N7036" s="203">
        <v>1.9659090909090899</v>
      </c>
      <c r="O7036" s="222" t="s">
        <v>5638</v>
      </c>
    </row>
    <row r="7037" spans="1:15" ht="29.25" customHeight="1">
      <c r="A7037" s="221" t="s">
        <v>32</v>
      </c>
      <c r="B7037" s="221" t="s">
        <v>784</v>
      </c>
      <c r="C7037" s="222" t="s">
        <v>553</v>
      </c>
      <c r="D7037" s="222" t="s">
        <v>167</v>
      </c>
      <c r="E7037" s="199" t="s">
        <v>171</v>
      </c>
      <c r="F7037" s="200"/>
      <c r="G7037" s="200"/>
      <c r="H7037" s="200"/>
      <c r="I7037" s="200">
        <v>45880</v>
      </c>
      <c r="J7037" s="143">
        <f t="shared" si="109"/>
        <v>45880</v>
      </c>
      <c r="K7037" s="202">
        <v>6</v>
      </c>
      <c r="L7037" s="284" t="s">
        <v>10909</v>
      </c>
      <c r="M7037" s="223"/>
      <c r="N7037" s="203"/>
      <c r="O7037" s="222" t="s">
        <v>326</v>
      </c>
    </row>
    <row r="7038" spans="1:15" ht="29.25" customHeight="1">
      <c r="A7038" s="221" t="s">
        <v>32</v>
      </c>
      <c r="B7038" s="221" t="s">
        <v>784</v>
      </c>
      <c r="C7038" s="222" t="s">
        <v>553</v>
      </c>
      <c r="D7038" s="222" t="s">
        <v>167</v>
      </c>
      <c r="E7038" s="199" t="s">
        <v>166</v>
      </c>
      <c r="F7038" s="200"/>
      <c r="G7038" s="200"/>
      <c r="H7038" s="200"/>
      <c r="I7038" s="200">
        <v>45880</v>
      </c>
      <c r="J7038" s="143">
        <f t="shared" si="109"/>
        <v>45880</v>
      </c>
      <c r="K7038" s="202">
        <v>2</v>
      </c>
      <c r="L7038" s="284" t="s">
        <v>10910</v>
      </c>
      <c r="M7038" s="223"/>
      <c r="N7038" s="203"/>
      <c r="O7038" s="222" t="s">
        <v>326</v>
      </c>
    </row>
    <row r="7039" spans="1:15" ht="29.25" customHeight="1">
      <c r="A7039" s="221" t="s">
        <v>32</v>
      </c>
      <c r="B7039" s="221" t="s">
        <v>784</v>
      </c>
      <c r="C7039" s="222" t="s">
        <v>553</v>
      </c>
      <c r="D7039" s="222" t="s">
        <v>167</v>
      </c>
      <c r="E7039" s="199" t="s">
        <v>166</v>
      </c>
      <c r="F7039" s="200"/>
      <c r="G7039" s="200"/>
      <c r="H7039" s="200"/>
      <c r="I7039" s="200">
        <v>45881</v>
      </c>
      <c r="J7039" s="143">
        <f t="shared" si="109"/>
        <v>45881</v>
      </c>
      <c r="K7039" s="202">
        <v>2.5</v>
      </c>
      <c r="L7039" s="285" t="s">
        <v>10911</v>
      </c>
      <c r="M7039" s="223"/>
      <c r="N7039" s="203"/>
      <c r="O7039" s="222" t="s">
        <v>326</v>
      </c>
    </row>
    <row r="7040" spans="1:15" ht="29.25" customHeight="1">
      <c r="A7040" s="221" t="s">
        <v>32</v>
      </c>
      <c r="B7040" s="221" t="s">
        <v>784</v>
      </c>
      <c r="C7040" s="222" t="s">
        <v>553</v>
      </c>
      <c r="D7040" s="222" t="s">
        <v>167</v>
      </c>
      <c r="E7040" s="199" t="s">
        <v>163</v>
      </c>
      <c r="F7040" s="200" t="s">
        <v>2241</v>
      </c>
      <c r="G7040" s="200" t="s">
        <v>2242</v>
      </c>
      <c r="H7040" s="200" t="s">
        <v>90</v>
      </c>
      <c r="I7040" s="200">
        <v>45881</v>
      </c>
      <c r="J7040" s="143">
        <f t="shared" si="109"/>
        <v>45881</v>
      </c>
      <c r="K7040" s="202">
        <v>5.5</v>
      </c>
      <c r="L7040" s="285" t="s">
        <v>10502</v>
      </c>
      <c r="M7040" s="223"/>
      <c r="N7040" s="203">
        <v>1.825</v>
      </c>
      <c r="O7040" s="222" t="s">
        <v>943</v>
      </c>
    </row>
    <row r="7041" spans="1:15" ht="29.25" customHeight="1">
      <c r="A7041" s="221" t="s">
        <v>32</v>
      </c>
      <c r="B7041" s="221" t="s">
        <v>784</v>
      </c>
      <c r="C7041" s="222" t="s">
        <v>553</v>
      </c>
      <c r="D7041" s="222" t="s">
        <v>167</v>
      </c>
      <c r="E7041" s="199" t="s">
        <v>169</v>
      </c>
      <c r="F7041" s="200"/>
      <c r="G7041" s="200"/>
      <c r="H7041" s="200"/>
      <c r="I7041" s="200">
        <v>45882</v>
      </c>
      <c r="J7041" s="143">
        <f t="shared" si="109"/>
        <v>45882</v>
      </c>
      <c r="K7041" s="202">
        <v>3</v>
      </c>
      <c r="L7041" s="285" t="s">
        <v>10912</v>
      </c>
      <c r="M7041" s="223"/>
      <c r="N7041" s="203"/>
      <c r="O7041" s="222" t="s">
        <v>326</v>
      </c>
    </row>
    <row r="7042" spans="1:15" ht="29.25" customHeight="1">
      <c r="A7042" s="221" t="s">
        <v>32</v>
      </c>
      <c r="B7042" s="221" t="s">
        <v>784</v>
      </c>
      <c r="C7042" s="222" t="s">
        <v>553</v>
      </c>
      <c r="D7042" s="222" t="s">
        <v>167</v>
      </c>
      <c r="E7042" s="199" t="s">
        <v>163</v>
      </c>
      <c r="F7042" s="200" t="s">
        <v>2241</v>
      </c>
      <c r="G7042" s="200" t="s">
        <v>2242</v>
      </c>
      <c r="H7042" s="200" t="s">
        <v>90</v>
      </c>
      <c r="I7042" s="200">
        <v>45882</v>
      </c>
      <c r="J7042" s="143">
        <f t="shared" si="109"/>
        <v>45882</v>
      </c>
      <c r="K7042" s="202">
        <v>5</v>
      </c>
      <c r="L7042" s="285" t="s">
        <v>10502</v>
      </c>
      <c r="M7042" s="223"/>
      <c r="N7042" s="203">
        <v>1.825</v>
      </c>
      <c r="O7042" s="222" t="s">
        <v>943</v>
      </c>
    </row>
    <row r="7043" spans="1:15" ht="29.25" customHeight="1">
      <c r="A7043" s="221" t="s">
        <v>32</v>
      </c>
      <c r="B7043" s="221" t="s">
        <v>784</v>
      </c>
      <c r="C7043" s="222" t="s">
        <v>553</v>
      </c>
      <c r="D7043" s="222" t="s">
        <v>167</v>
      </c>
      <c r="E7043" s="199" t="s">
        <v>171</v>
      </c>
      <c r="F7043" s="200"/>
      <c r="G7043" s="200"/>
      <c r="H7043" s="200"/>
      <c r="I7043" s="200">
        <v>45883</v>
      </c>
      <c r="J7043" s="143">
        <f t="shared" ref="J7043:J7106" si="110">I7043</f>
        <v>45883</v>
      </c>
      <c r="K7043" s="202">
        <v>6</v>
      </c>
      <c r="L7043" s="285" t="s">
        <v>10913</v>
      </c>
      <c r="M7043" s="223"/>
      <c r="N7043" s="203"/>
      <c r="O7043" s="222" t="s">
        <v>326</v>
      </c>
    </row>
    <row r="7044" spans="1:15" ht="29.25" customHeight="1">
      <c r="A7044" s="221" t="s">
        <v>32</v>
      </c>
      <c r="B7044" s="221" t="s">
        <v>784</v>
      </c>
      <c r="C7044" s="222" t="s">
        <v>553</v>
      </c>
      <c r="D7044" s="222" t="s">
        <v>167</v>
      </c>
      <c r="E7044" s="199" t="s">
        <v>163</v>
      </c>
      <c r="F7044" s="200" t="s">
        <v>2241</v>
      </c>
      <c r="G7044" s="200" t="s">
        <v>2242</v>
      </c>
      <c r="H7044" s="200" t="s">
        <v>90</v>
      </c>
      <c r="I7044" s="200">
        <v>45883</v>
      </c>
      <c r="J7044" s="143">
        <f t="shared" si="110"/>
        <v>45883</v>
      </c>
      <c r="K7044" s="202">
        <v>2</v>
      </c>
      <c r="L7044" s="285" t="s">
        <v>10502</v>
      </c>
      <c r="M7044" s="223"/>
      <c r="N7044" s="203">
        <v>1.825</v>
      </c>
      <c r="O7044" s="222" t="s">
        <v>943</v>
      </c>
    </row>
    <row r="7045" spans="1:15" ht="29.25" customHeight="1">
      <c r="A7045" s="221" t="s">
        <v>32</v>
      </c>
      <c r="B7045" s="221" t="s">
        <v>784</v>
      </c>
      <c r="C7045" s="222" t="s">
        <v>553</v>
      </c>
      <c r="D7045" s="222" t="s">
        <v>167</v>
      </c>
      <c r="E7045" s="199" t="s">
        <v>166</v>
      </c>
      <c r="F7045" s="200"/>
      <c r="G7045" s="200"/>
      <c r="H7045" s="200"/>
      <c r="I7045" s="200">
        <v>45884</v>
      </c>
      <c r="J7045" s="143">
        <f t="shared" si="110"/>
        <v>45884</v>
      </c>
      <c r="K7045" s="202">
        <v>1</v>
      </c>
      <c r="L7045" s="285" t="s">
        <v>10914</v>
      </c>
      <c r="M7045" s="223"/>
      <c r="N7045" s="203"/>
      <c r="O7045" s="222" t="s">
        <v>326</v>
      </c>
    </row>
    <row r="7046" spans="1:15" ht="29.25" customHeight="1">
      <c r="A7046" s="221" t="s">
        <v>32</v>
      </c>
      <c r="B7046" s="221" t="s">
        <v>784</v>
      </c>
      <c r="C7046" s="222" t="s">
        <v>553</v>
      </c>
      <c r="D7046" s="222" t="s">
        <v>167</v>
      </c>
      <c r="E7046" s="199" t="s">
        <v>166</v>
      </c>
      <c r="F7046" s="200"/>
      <c r="G7046" s="200"/>
      <c r="H7046" s="200"/>
      <c r="I7046" s="200">
        <v>45884</v>
      </c>
      <c r="J7046" s="143">
        <f t="shared" si="110"/>
        <v>45884</v>
      </c>
      <c r="K7046" s="202">
        <v>6.5</v>
      </c>
      <c r="L7046" s="284" t="s">
        <v>10915</v>
      </c>
      <c r="M7046" s="223"/>
      <c r="N7046" s="203"/>
      <c r="O7046" s="222" t="s">
        <v>326</v>
      </c>
    </row>
    <row r="7047" spans="1:15" ht="29.25" customHeight="1">
      <c r="A7047" s="221" t="s">
        <v>32</v>
      </c>
      <c r="B7047" s="221" t="s">
        <v>784</v>
      </c>
      <c r="C7047" s="222" t="s">
        <v>553</v>
      </c>
      <c r="D7047" s="222" t="s">
        <v>167</v>
      </c>
      <c r="E7047" s="199" t="s">
        <v>163</v>
      </c>
      <c r="F7047" s="200" t="s">
        <v>2241</v>
      </c>
      <c r="G7047" s="200" t="s">
        <v>2242</v>
      </c>
      <c r="H7047" s="200" t="s">
        <v>90</v>
      </c>
      <c r="I7047" s="200">
        <v>45884</v>
      </c>
      <c r="J7047" s="143">
        <f t="shared" si="110"/>
        <v>45884</v>
      </c>
      <c r="K7047" s="202">
        <v>2.5</v>
      </c>
      <c r="L7047" s="285" t="s">
        <v>10502</v>
      </c>
      <c r="M7047" s="223"/>
      <c r="N7047" s="203">
        <v>1.825</v>
      </c>
      <c r="O7047" s="222" t="s">
        <v>943</v>
      </c>
    </row>
    <row r="7048" spans="1:15" ht="29.25" customHeight="1">
      <c r="A7048" s="221" t="s">
        <v>32</v>
      </c>
      <c r="B7048" s="221" t="s">
        <v>784</v>
      </c>
      <c r="C7048" s="222" t="s">
        <v>553</v>
      </c>
      <c r="D7048" s="222" t="s">
        <v>167</v>
      </c>
      <c r="E7048" s="199" t="s">
        <v>166</v>
      </c>
      <c r="F7048" s="200"/>
      <c r="G7048" s="200"/>
      <c r="H7048" s="200"/>
      <c r="I7048" s="200">
        <v>45887</v>
      </c>
      <c r="J7048" s="143">
        <f t="shared" si="110"/>
        <v>45887</v>
      </c>
      <c r="K7048" s="202">
        <v>6</v>
      </c>
      <c r="L7048" s="285" t="s">
        <v>10916</v>
      </c>
      <c r="M7048" s="223"/>
      <c r="N7048" s="203"/>
      <c r="O7048" s="222" t="s">
        <v>326</v>
      </c>
    </row>
    <row r="7049" spans="1:15" ht="29.25" customHeight="1">
      <c r="A7049" s="221" t="s">
        <v>32</v>
      </c>
      <c r="B7049" s="221" t="s">
        <v>784</v>
      </c>
      <c r="C7049" s="222" t="s">
        <v>553</v>
      </c>
      <c r="D7049" s="222" t="s">
        <v>167</v>
      </c>
      <c r="E7049" s="199" t="s">
        <v>163</v>
      </c>
      <c r="F7049" s="200" t="s">
        <v>2241</v>
      </c>
      <c r="G7049" s="200" t="s">
        <v>2242</v>
      </c>
      <c r="H7049" s="200" t="s">
        <v>90</v>
      </c>
      <c r="I7049" s="200">
        <v>45887</v>
      </c>
      <c r="J7049" s="143">
        <f t="shared" si="110"/>
        <v>45887</v>
      </c>
      <c r="K7049" s="202">
        <v>2</v>
      </c>
      <c r="L7049" s="285" t="s">
        <v>10917</v>
      </c>
      <c r="M7049" s="223"/>
      <c r="N7049" s="203">
        <v>1.825</v>
      </c>
      <c r="O7049" s="222" t="s">
        <v>943</v>
      </c>
    </row>
    <row r="7050" spans="1:15" ht="29.25" customHeight="1">
      <c r="A7050" s="221" t="s">
        <v>32</v>
      </c>
      <c r="B7050" s="221" t="s">
        <v>784</v>
      </c>
      <c r="C7050" s="222" t="s">
        <v>553</v>
      </c>
      <c r="D7050" s="222" t="s">
        <v>167</v>
      </c>
      <c r="E7050" s="199" t="s">
        <v>166</v>
      </c>
      <c r="F7050" s="200"/>
      <c r="G7050" s="200"/>
      <c r="H7050" s="200"/>
      <c r="I7050" s="200">
        <v>45888</v>
      </c>
      <c r="J7050" s="143">
        <f t="shared" si="110"/>
        <v>45888</v>
      </c>
      <c r="K7050" s="202">
        <v>4</v>
      </c>
      <c r="L7050" s="285" t="s">
        <v>10918</v>
      </c>
      <c r="M7050" s="223"/>
      <c r="N7050" s="203"/>
      <c r="O7050" s="222" t="s">
        <v>326</v>
      </c>
    </row>
    <row r="7051" spans="1:15" ht="29.25" customHeight="1">
      <c r="A7051" s="221" t="s">
        <v>32</v>
      </c>
      <c r="B7051" s="221" t="s">
        <v>784</v>
      </c>
      <c r="C7051" s="222" t="s">
        <v>553</v>
      </c>
      <c r="D7051" s="222" t="s">
        <v>167</v>
      </c>
      <c r="E7051" s="199" t="s">
        <v>163</v>
      </c>
      <c r="F7051" s="200" t="s">
        <v>2241</v>
      </c>
      <c r="G7051" s="200" t="s">
        <v>2242</v>
      </c>
      <c r="H7051" s="200" t="s">
        <v>90</v>
      </c>
      <c r="I7051" s="200">
        <v>45888</v>
      </c>
      <c r="J7051" s="143">
        <f t="shared" si="110"/>
        <v>45888</v>
      </c>
      <c r="K7051" s="202">
        <v>4</v>
      </c>
      <c r="L7051" s="285" t="s">
        <v>10917</v>
      </c>
      <c r="M7051" s="223"/>
      <c r="N7051" s="203">
        <v>1.825</v>
      </c>
      <c r="O7051" s="222" t="s">
        <v>943</v>
      </c>
    </row>
    <row r="7052" spans="1:15" ht="29.25" customHeight="1">
      <c r="A7052" s="221" t="s">
        <v>32</v>
      </c>
      <c r="B7052" s="221" t="s">
        <v>784</v>
      </c>
      <c r="C7052" s="222" t="s">
        <v>553</v>
      </c>
      <c r="D7052" s="222" t="s">
        <v>167</v>
      </c>
      <c r="E7052" s="199" t="s">
        <v>166</v>
      </c>
      <c r="F7052" s="200"/>
      <c r="G7052" s="200"/>
      <c r="H7052" s="200"/>
      <c r="I7052" s="200">
        <v>45889</v>
      </c>
      <c r="J7052" s="143">
        <f t="shared" si="110"/>
        <v>45889</v>
      </c>
      <c r="K7052" s="202">
        <v>8</v>
      </c>
      <c r="L7052" s="285" t="s">
        <v>10919</v>
      </c>
      <c r="M7052" s="223"/>
      <c r="N7052" s="203"/>
      <c r="O7052" s="222" t="s">
        <v>326</v>
      </c>
    </row>
    <row r="7053" spans="1:15" ht="29.25" customHeight="1">
      <c r="A7053" s="221" t="s">
        <v>32</v>
      </c>
      <c r="B7053" s="221" t="s">
        <v>784</v>
      </c>
      <c r="C7053" s="222" t="s">
        <v>553</v>
      </c>
      <c r="D7053" s="222" t="s">
        <v>167</v>
      </c>
      <c r="E7053" s="199" t="s">
        <v>163</v>
      </c>
      <c r="F7053" s="200" t="s">
        <v>2241</v>
      </c>
      <c r="G7053" s="200" t="s">
        <v>2242</v>
      </c>
      <c r="H7053" s="200" t="s">
        <v>45</v>
      </c>
      <c r="I7053" s="200">
        <v>45890</v>
      </c>
      <c r="J7053" s="143">
        <f t="shared" si="110"/>
        <v>45890</v>
      </c>
      <c r="K7053" s="202">
        <v>8</v>
      </c>
      <c r="L7053" s="284" t="s">
        <v>10920</v>
      </c>
      <c r="M7053" s="223"/>
      <c r="N7053" s="203">
        <v>2.25</v>
      </c>
      <c r="O7053" s="222" t="s">
        <v>958</v>
      </c>
    </row>
    <row r="7054" spans="1:15" ht="29.25" customHeight="1">
      <c r="A7054" s="221" t="s">
        <v>32</v>
      </c>
      <c r="B7054" s="221" t="s">
        <v>784</v>
      </c>
      <c r="C7054" s="222" t="s">
        <v>553</v>
      </c>
      <c r="D7054" s="222" t="s">
        <v>167</v>
      </c>
      <c r="E7054" s="199" t="s">
        <v>166</v>
      </c>
      <c r="F7054" s="200"/>
      <c r="G7054" s="200"/>
      <c r="H7054" s="200"/>
      <c r="I7054" s="200">
        <v>45891</v>
      </c>
      <c r="J7054" s="143">
        <f t="shared" si="110"/>
        <v>45891</v>
      </c>
      <c r="K7054" s="202">
        <v>8</v>
      </c>
      <c r="L7054" s="285" t="s">
        <v>10921</v>
      </c>
      <c r="M7054" s="223"/>
      <c r="N7054" s="203"/>
      <c r="O7054" s="222" t="s">
        <v>326</v>
      </c>
    </row>
    <row r="7055" spans="1:15" ht="29.25" customHeight="1">
      <c r="A7055" s="221" t="s">
        <v>32</v>
      </c>
      <c r="B7055" s="221" t="s">
        <v>784</v>
      </c>
      <c r="C7055" s="222" t="s">
        <v>553</v>
      </c>
      <c r="D7055" s="222" t="s">
        <v>167</v>
      </c>
      <c r="E7055" s="199" t="s">
        <v>169</v>
      </c>
      <c r="F7055" s="200"/>
      <c r="G7055" s="200"/>
      <c r="H7055" s="200"/>
      <c r="I7055" s="200">
        <v>45894</v>
      </c>
      <c r="J7055" s="143">
        <f t="shared" si="110"/>
        <v>45894</v>
      </c>
      <c r="K7055" s="202">
        <v>1</v>
      </c>
      <c r="L7055" s="285" t="s">
        <v>10923</v>
      </c>
      <c r="M7055" s="223"/>
      <c r="N7055" s="203"/>
      <c r="O7055" s="222" t="s">
        <v>326</v>
      </c>
    </row>
    <row r="7056" spans="1:15" ht="29.25" customHeight="1">
      <c r="A7056" s="221" t="s">
        <v>32</v>
      </c>
      <c r="B7056" s="221" t="s">
        <v>784</v>
      </c>
      <c r="C7056" s="222" t="s">
        <v>553</v>
      </c>
      <c r="D7056" s="222" t="s">
        <v>167</v>
      </c>
      <c r="E7056" s="199" t="s">
        <v>166</v>
      </c>
      <c r="F7056" s="200"/>
      <c r="G7056" s="200"/>
      <c r="H7056" s="200"/>
      <c r="I7056" s="200">
        <v>45894</v>
      </c>
      <c r="J7056" s="143">
        <f t="shared" si="110"/>
        <v>45894</v>
      </c>
      <c r="K7056" s="202">
        <v>1.5</v>
      </c>
      <c r="L7056" s="285" t="s">
        <v>10881</v>
      </c>
      <c r="M7056" s="223"/>
      <c r="N7056" s="203"/>
      <c r="O7056" s="222" t="s">
        <v>326</v>
      </c>
    </row>
    <row r="7057" spans="1:15" ht="29.25" customHeight="1">
      <c r="A7057" s="221" t="s">
        <v>32</v>
      </c>
      <c r="B7057" s="221" t="s">
        <v>784</v>
      </c>
      <c r="C7057" s="222" t="s">
        <v>553</v>
      </c>
      <c r="D7057" s="222" t="s">
        <v>167</v>
      </c>
      <c r="E7057" s="199" t="s">
        <v>163</v>
      </c>
      <c r="F7057" s="200" t="s">
        <v>2241</v>
      </c>
      <c r="G7057" s="200" t="s">
        <v>2242</v>
      </c>
      <c r="H7057" s="200" t="s">
        <v>90</v>
      </c>
      <c r="I7057" s="200">
        <v>45894</v>
      </c>
      <c r="J7057" s="143">
        <f t="shared" si="110"/>
        <v>45894</v>
      </c>
      <c r="K7057" s="202">
        <v>3</v>
      </c>
      <c r="L7057" s="285" t="s">
        <v>10924</v>
      </c>
      <c r="M7057" s="223"/>
      <c r="N7057" s="203">
        <v>1.825</v>
      </c>
      <c r="O7057" s="222" t="s">
        <v>943</v>
      </c>
    </row>
    <row r="7058" spans="1:15" ht="29.25" customHeight="1">
      <c r="A7058" s="221" t="s">
        <v>32</v>
      </c>
      <c r="B7058" s="221" t="s">
        <v>784</v>
      </c>
      <c r="C7058" s="222" t="s">
        <v>553</v>
      </c>
      <c r="D7058" s="222" t="s">
        <v>167</v>
      </c>
      <c r="E7058" s="199" t="s">
        <v>163</v>
      </c>
      <c r="F7058" s="200" t="s">
        <v>2241</v>
      </c>
      <c r="G7058" s="200" t="s">
        <v>2242</v>
      </c>
      <c r="H7058" s="200" t="s">
        <v>45</v>
      </c>
      <c r="I7058" s="200">
        <v>45894</v>
      </c>
      <c r="J7058" s="143">
        <f t="shared" si="110"/>
        <v>45894</v>
      </c>
      <c r="K7058" s="202">
        <v>1</v>
      </c>
      <c r="L7058" s="285" t="s">
        <v>10922</v>
      </c>
      <c r="M7058" s="223"/>
      <c r="N7058" s="203">
        <v>2.25</v>
      </c>
      <c r="O7058" s="222" t="s">
        <v>958</v>
      </c>
    </row>
    <row r="7059" spans="1:15" ht="29.25" customHeight="1">
      <c r="A7059" s="221" t="s">
        <v>32</v>
      </c>
      <c r="B7059" s="221" t="s">
        <v>784</v>
      </c>
      <c r="C7059" s="222" t="s">
        <v>553</v>
      </c>
      <c r="D7059" s="222" t="s">
        <v>167</v>
      </c>
      <c r="E7059" s="199" t="s">
        <v>163</v>
      </c>
      <c r="F7059" s="200" t="s">
        <v>2241</v>
      </c>
      <c r="G7059" s="200" t="s">
        <v>2242</v>
      </c>
      <c r="H7059" s="200" t="s">
        <v>48</v>
      </c>
      <c r="I7059" s="200">
        <v>45894</v>
      </c>
      <c r="J7059" s="143">
        <f t="shared" si="110"/>
        <v>45894</v>
      </c>
      <c r="K7059" s="202">
        <v>2.5</v>
      </c>
      <c r="L7059" s="285" t="s">
        <v>10925</v>
      </c>
      <c r="M7059" s="223"/>
      <c r="N7059" s="203">
        <v>2.125</v>
      </c>
      <c r="O7059" s="222" t="s">
        <v>958</v>
      </c>
    </row>
    <row r="7060" spans="1:15" ht="29.25" customHeight="1">
      <c r="A7060" s="221" t="s">
        <v>32</v>
      </c>
      <c r="B7060" s="221" t="s">
        <v>784</v>
      </c>
      <c r="C7060" s="222" t="s">
        <v>553</v>
      </c>
      <c r="D7060" s="222" t="s">
        <v>167</v>
      </c>
      <c r="E7060" s="199" t="s">
        <v>163</v>
      </c>
      <c r="F7060" s="200" t="s">
        <v>2241</v>
      </c>
      <c r="G7060" s="200" t="s">
        <v>2242</v>
      </c>
      <c r="H7060" s="200" t="s">
        <v>90</v>
      </c>
      <c r="I7060" s="200">
        <v>45895</v>
      </c>
      <c r="J7060" s="143">
        <f t="shared" si="110"/>
        <v>45895</v>
      </c>
      <c r="K7060" s="202">
        <v>6</v>
      </c>
      <c r="L7060" s="284" t="s">
        <v>11094</v>
      </c>
      <c r="M7060" s="223"/>
      <c r="N7060" s="203">
        <v>1.825</v>
      </c>
      <c r="O7060" s="222" t="s">
        <v>943</v>
      </c>
    </row>
    <row r="7061" spans="1:15" ht="29.25" customHeight="1">
      <c r="A7061" s="221" t="s">
        <v>32</v>
      </c>
      <c r="B7061" s="221" t="s">
        <v>784</v>
      </c>
      <c r="C7061" s="222" t="s">
        <v>553</v>
      </c>
      <c r="D7061" s="222" t="s">
        <v>167</v>
      </c>
      <c r="E7061" s="199" t="s">
        <v>163</v>
      </c>
      <c r="F7061" s="200" t="s">
        <v>2241</v>
      </c>
      <c r="G7061" s="200" t="s">
        <v>2242</v>
      </c>
      <c r="H7061" s="200" t="s">
        <v>48</v>
      </c>
      <c r="I7061" s="200">
        <v>45895</v>
      </c>
      <c r="J7061" s="143">
        <f t="shared" si="110"/>
        <v>45895</v>
      </c>
      <c r="K7061" s="202">
        <v>2</v>
      </c>
      <c r="L7061" s="285" t="s">
        <v>10925</v>
      </c>
      <c r="M7061" s="223"/>
      <c r="N7061" s="203">
        <v>2.125</v>
      </c>
      <c r="O7061" s="222" t="s">
        <v>958</v>
      </c>
    </row>
    <row r="7062" spans="1:15" ht="29.25" customHeight="1">
      <c r="A7062" s="221" t="s">
        <v>32</v>
      </c>
      <c r="B7062" s="221" t="s">
        <v>784</v>
      </c>
      <c r="C7062" s="222" t="s">
        <v>553</v>
      </c>
      <c r="D7062" s="222" t="s">
        <v>167</v>
      </c>
      <c r="E7062" s="199" t="s">
        <v>163</v>
      </c>
      <c r="F7062" s="200" t="s">
        <v>2241</v>
      </c>
      <c r="G7062" s="200" t="s">
        <v>2242</v>
      </c>
      <c r="H7062" s="200" t="s">
        <v>90</v>
      </c>
      <c r="I7062" s="200">
        <v>45896</v>
      </c>
      <c r="J7062" s="143">
        <f t="shared" si="110"/>
        <v>45896</v>
      </c>
      <c r="K7062" s="202">
        <v>5</v>
      </c>
      <c r="L7062" s="285" t="s">
        <v>11095</v>
      </c>
      <c r="M7062" s="223"/>
      <c r="N7062" s="203">
        <v>1.825</v>
      </c>
      <c r="O7062" s="222" t="s">
        <v>943</v>
      </c>
    </row>
    <row r="7063" spans="1:15" ht="29.25" customHeight="1">
      <c r="A7063" s="221" t="s">
        <v>32</v>
      </c>
      <c r="B7063" s="221" t="s">
        <v>784</v>
      </c>
      <c r="C7063" s="222" t="s">
        <v>553</v>
      </c>
      <c r="D7063" s="222" t="s">
        <v>167</v>
      </c>
      <c r="E7063" s="199" t="s">
        <v>163</v>
      </c>
      <c r="F7063" s="200" t="s">
        <v>2241</v>
      </c>
      <c r="G7063" s="200" t="s">
        <v>2242</v>
      </c>
      <c r="H7063" s="200" t="s">
        <v>2404</v>
      </c>
      <c r="I7063" s="200">
        <v>45896</v>
      </c>
      <c r="J7063" s="143">
        <f t="shared" si="110"/>
        <v>45896</v>
      </c>
      <c r="K7063" s="202">
        <v>3</v>
      </c>
      <c r="L7063" s="285" t="s">
        <v>11096</v>
      </c>
      <c r="M7063" s="223"/>
      <c r="N7063" s="203">
        <v>0.67500000000000004</v>
      </c>
      <c r="O7063" s="222" t="s">
        <v>943</v>
      </c>
    </row>
    <row r="7064" spans="1:15" ht="29.25" customHeight="1">
      <c r="A7064" s="221" t="s">
        <v>32</v>
      </c>
      <c r="B7064" s="221" t="s">
        <v>784</v>
      </c>
      <c r="C7064" s="222" t="s">
        <v>553</v>
      </c>
      <c r="D7064" s="222" t="s">
        <v>167</v>
      </c>
      <c r="E7064" s="199" t="s">
        <v>163</v>
      </c>
      <c r="F7064" s="200" t="s">
        <v>2241</v>
      </c>
      <c r="G7064" s="200" t="s">
        <v>2242</v>
      </c>
      <c r="H7064" s="200" t="s">
        <v>2404</v>
      </c>
      <c r="I7064" s="200">
        <v>45897</v>
      </c>
      <c r="J7064" s="143">
        <f t="shared" si="110"/>
        <v>45897</v>
      </c>
      <c r="K7064" s="202">
        <v>8</v>
      </c>
      <c r="L7064" s="285" t="s">
        <v>11096</v>
      </c>
      <c r="M7064" s="223"/>
      <c r="N7064" s="203">
        <v>0.67500000000000004</v>
      </c>
      <c r="O7064" s="222" t="s">
        <v>943</v>
      </c>
    </row>
    <row r="7065" spans="1:15" ht="29.25" customHeight="1">
      <c r="A7065" s="221" t="s">
        <v>32</v>
      </c>
      <c r="B7065" s="221" t="s">
        <v>784</v>
      </c>
      <c r="C7065" s="222" t="s">
        <v>553</v>
      </c>
      <c r="D7065" s="222" t="s">
        <v>167</v>
      </c>
      <c r="E7065" s="199" t="s">
        <v>165</v>
      </c>
      <c r="F7065" s="200"/>
      <c r="G7065" s="200"/>
      <c r="H7065" s="200"/>
      <c r="I7065" s="200">
        <v>45898</v>
      </c>
      <c r="J7065" s="143">
        <f t="shared" si="110"/>
        <v>45898</v>
      </c>
      <c r="K7065" s="202">
        <v>4</v>
      </c>
      <c r="L7065" s="285" t="s">
        <v>170</v>
      </c>
      <c r="M7065" s="223"/>
      <c r="N7065" s="203"/>
      <c r="O7065" s="222" t="s">
        <v>326</v>
      </c>
    </row>
    <row r="7066" spans="1:15" ht="29.25" customHeight="1">
      <c r="A7066" s="221" t="s">
        <v>32</v>
      </c>
      <c r="B7066" s="221" t="s">
        <v>784</v>
      </c>
      <c r="C7066" s="222" t="s">
        <v>553</v>
      </c>
      <c r="D7066" s="222" t="s">
        <v>167</v>
      </c>
      <c r="E7066" s="199" t="s">
        <v>163</v>
      </c>
      <c r="F7066" s="200" t="s">
        <v>2241</v>
      </c>
      <c r="G7066" s="200" t="s">
        <v>2242</v>
      </c>
      <c r="H7066" s="200" t="s">
        <v>2404</v>
      </c>
      <c r="I7066" s="200">
        <v>45898</v>
      </c>
      <c r="J7066" s="143">
        <f t="shared" si="110"/>
        <v>45898</v>
      </c>
      <c r="K7066" s="202">
        <v>4</v>
      </c>
      <c r="L7066" s="285" t="s">
        <v>11097</v>
      </c>
      <c r="M7066" s="223"/>
      <c r="N7066" s="203">
        <v>0.67500000000000004</v>
      </c>
      <c r="O7066" s="222" t="s">
        <v>943</v>
      </c>
    </row>
    <row r="7067" spans="1:15" ht="29.25" customHeight="1">
      <c r="A7067" s="221" t="s">
        <v>32</v>
      </c>
      <c r="B7067" s="221" t="s">
        <v>784</v>
      </c>
      <c r="C7067" s="222" t="s">
        <v>553</v>
      </c>
      <c r="D7067" s="222" t="s">
        <v>167</v>
      </c>
      <c r="E7067" s="199" t="s">
        <v>166</v>
      </c>
      <c r="F7067" s="200"/>
      <c r="G7067" s="200"/>
      <c r="H7067" s="200"/>
      <c r="I7067" s="200">
        <v>45901</v>
      </c>
      <c r="J7067" s="143">
        <f t="shared" si="110"/>
        <v>45901</v>
      </c>
      <c r="K7067" s="202">
        <v>2.5</v>
      </c>
      <c r="L7067" s="284" t="s">
        <v>11099</v>
      </c>
      <c r="M7067" s="223"/>
      <c r="N7067" s="203"/>
      <c r="O7067" s="222" t="s">
        <v>326</v>
      </c>
    </row>
    <row r="7068" spans="1:15" ht="29.25" customHeight="1">
      <c r="A7068" s="221" t="s">
        <v>32</v>
      </c>
      <c r="B7068" s="221" t="s">
        <v>784</v>
      </c>
      <c r="C7068" s="222" t="s">
        <v>553</v>
      </c>
      <c r="D7068" s="222" t="s">
        <v>167</v>
      </c>
      <c r="E7068" s="199" t="s">
        <v>163</v>
      </c>
      <c r="F7068" s="200" t="s">
        <v>2241</v>
      </c>
      <c r="G7068" s="200" t="s">
        <v>2242</v>
      </c>
      <c r="H7068" s="200" t="s">
        <v>90</v>
      </c>
      <c r="I7068" s="200">
        <v>45901</v>
      </c>
      <c r="J7068" s="143">
        <f t="shared" si="110"/>
        <v>45901</v>
      </c>
      <c r="K7068" s="202">
        <v>5.5</v>
      </c>
      <c r="L7068" s="284" t="s">
        <v>11098</v>
      </c>
      <c r="M7068" s="223"/>
      <c r="N7068" s="203">
        <v>1.825</v>
      </c>
      <c r="O7068" s="222" t="s">
        <v>943</v>
      </c>
    </row>
    <row r="7069" spans="1:15" ht="29.25" customHeight="1">
      <c r="A7069" s="221" t="s">
        <v>32</v>
      </c>
      <c r="B7069" s="221" t="s">
        <v>784</v>
      </c>
      <c r="C7069" s="222" t="s">
        <v>553</v>
      </c>
      <c r="D7069" s="222" t="s">
        <v>167</v>
      </c>
      <c r="E7069" s="199" t="s">
        <v>163</v>
      </c>
      <c r="F7069" s="200" t="s">
        <v>6337</v>
      </c>
      <c r="G7069" s="200" t="s">
        <v>6338</v>
      </c>
      <c r="H7069" s="200" t="s">
        <v>8701</v>
      </c>
      <c r="I7069" s="200">
        <v>45902</v>
      </c>
      <c r="J7069" s="143">
        <f t="shared" si="110"/>
        <v>45902</v>
      </c>
      <c r="K7069" s="202">
        <v>2</v>
      </c>
      <c r="L7069" s="285" t="s">
        <v>11312</v>
      </c>
      <c r="M7069" s="223"/>
      <c r="N7069" s="203">
        <v>2.6875</v>
      </c>
      <c r="O7069" s="222" t="s">
        <v>942</v>
      </c>
    </row>
    <row r="7070" spans="1:15" ht="29.25" customHeight="1">
      <c r="A7070" s="221" t="s">
        <v>32</v>
      </c>
      <c r="B7070" s="221" t="s">
        <v>784</v>
      </c>
      <c r="C7070" s="222" t="s">
        <v>553</v>
      </c>
      <c r="D7070" s="222" t="s">
        <v>167</v>
      </c>
      <c r="E7070" s="199" t="s">
        <v>163</v>
      </c>
      <c r="F7070" s="200" t="s">
        <v>2241</v>
      </c>
      <c r="G7070" s="200" t="s">
        <v>2242</v>
      </c>
      <c r="H7070" s="200" t="s">
        <v>90</v>
      </c>
      <c r="I7070" s="200">
        <v>45902</v>
      </c>
      <c r="J7070" s="143">
        <f t="shared" si="110"/>
        <v>45902</v>
      </c>
      <c r="K7070" s="202">
        <v>6</v>
      </c>
      <c r="L7070" s="285" t="s">
        <v>11311</v>
      </c>
      <c r="M7070" s="223"/>
      <c r="N7070" s="203">
        <v>1.825</v>
      </c>
      <c r="O7070" s="222" t="s">
        <v>943</v>
      </c>
    </row>
    <row r="7071" spans="1:15" ht="29.25" customHeight="1">
      <c r="A7071" s="221" t="s">
        <v>32</v>
      </c>
      <c r="B7071" s="221" t="s">
        <v>784</v>
      </c>
      <c r="C7071" s="222" t="s">
        <v>553</v>
      </c>
      <c r="D7071" s="222" t="s">
        <v>167</v>
      </c>
      <c r="E7071" s="199" t="s">
        <v>163</v>
      </c>
      <c r="F7071" s="200" t="s">
        <v>2241</v>
      </c>
      <c r="G7071" s="200" t="s">
        <v>2242</v>
      </c>
      <c r="H7071" s="200" t="s">
        <v>47</v>
      </c>
      <c r="I7071" s="200">
        <v>45903</v>
      </c>
      <c r="J7071" s="143">
        <f t="shared" si="110"/>
        <v>45903</v>
      </c>
      <c r="K7071" s="202">
        <v>3.5</v>
      </c>
      <c r="L7071" s="285" t="s">
        <v>11314</v>
      </c>
      <c r="M7071" s="223"/>
      <c r="N7071" s="203">
        <v>3.125</v>
      </c>
      <c r="O7071" s="222" t="s">
        <v>958</v>
      </c>
    </row>
    <row r="7072" spans="1:15" ht="29.25" customHeight="1">
      <c r="A7072" s="221" t="s">
        <v>32</v>
      </c>
      <c r="B7072" s="221" t="s">
        <v>784</v>
      </c>
      <c r="C7072" s="222" t="s">
        <v>553</v>
      </c>
      <c r="D7072" s="222" t="s">
        <v>167</v>
      </c>
      <c r="E7072" s="199" t="s">
        <v>163</v>
      </c>
      <c r="F7072" s="200" t="s">
        <v>6337</v>
      </c>
      <c r="G7072" s="200" t="s">
        <v>6338</v>
      </c>
      <c r="H7072" s="200" t="s">
        <v>8701</v>
      </c>
      <c r="I7072" s="200">
        <v>45903</v>
      </c>
      <c r="J7072" s="143">
        <f t="shared" si="110"/>
        <v>45903</v>
      </c>
      <c r="K7072" s="202">
        <v>1</v>
      </c>
      <c r="L7072" s="285" t="s">
        <v>11312</v>
      </c>
      <c r="M7072" s="223"/>
      <c r="N7072" s="203">
        <v>1.2250000000000001</v>
      </c>
      <c r="O7072" s="222" t="s">
        <v>943</v>
      </c>
    </row>
    <row r="7073" spans="1:15" ht="29.25" customHeight="1">
      <c r="A7073" s="221" t="s">
        <v>32</v>
      </c>
      <c r="B7073" s="221" t="s">
        <v>784</v>
      </c>
      <c r="C7073" s="222" t="s">
        <v>553</v>
      </c>
      <c r="D7073" s="222" t="s">
        <v>167</v>
      </c>
      <c r="E7073" s="199" t="s">
        <v>163</v>
      </c>
      <c r="F7073" s="200" t="s">
        <v>2241</v>
      </c>
      <c r="G7073" s="200" t="s">
        <v>2242</v>
      </c>
      <c r="H7073" s="200" t="s">
        <v>96</v>
      </c>
      <c r="I7073" s="200">
        <v>45903</v>
      </c>
      <c r="J7073" s="143">
        <f t="shared" si="110"/>
        <v>45903</v>
      </c>
      <c r="K7073" s="202">
        <v>3.5</v>
      </c>
      <c r="L7073" s="285" t="s">
        <v>11313</v>
      </c>
      <c r="M7073" s="223"/>
      <c r="N7073" s="203">
        <v>3.125</v>
      </c>
      <c r="O7073" s="222" t="s">
        <v>958</v>
      </c>
    </row>
    <row r="7074" spans="1:15" ht="29.25" customHeight="1">
      <c r="A7074" s="221" t="s">
        <v>32</v>
      </c>
      <c r="B7074" s="221" t="s">
        <v>784</v>
      </c>
      <c r="C7074" s="222" t="s">
        <v>553</v>
      </c>
      <c r="D7074" s="222" t="s">
        <v>167</v>
      </c>
      <c r="E7074" s="199" t="s">
        <v>163</v>
      </c>
      <c r="F7074" s="200" t="s">
        <v>9823</v>
      </c>
      <c r="G7074" s="200" t="s">
        <v>9824</v>
      </c>
      <c r="H7074" s="200"/>
      <c r="I7074" s="200">
        <v>45904</v>
      </c>
      <c r="J7074" s="143">
        <f t="shared" si="110"/>
        <v>45904</v>
      </c>
      <c r="K7074" s="202">
        <v>4</v>
      </c>
      <c r="L7074" s="285" t="s">
        <v>184</v>
      </c>
      <c r="M7074" s="223"/>
      <c r="N7074" s="203"/>
      <c r="O7074" s="222" t="s">
        <v>326</v>
      </c>
    </row>
    <row r="7075" spans="1:15" ht="29.25" customHeight="1">
      <c r="A7075" s="221" t="s">
        <v>32</v>
      </c>
      <c r="B7075" s="221" t="s">
        <v>784</v>
      </c>
      <c r="C7075" s="222" t="s">
        <v>553</v>
      </c>
      <c r="D7075" s="222" t="s">
        <v>167</v>
      </c>
      <c r="E7075" s="199" t="s">
        <v>163</v>
      </c>
      <c r="F7075" s="200" t="s">
        <v>2241</v>
      </c>
      <c r="G7075" s="200" t="s">
        <v>2242</v>
      </c>
      <c r="H7075" s="200" t="s">
        <v>90</v>
      </c>
      <c r="I7075" s="200">
        <v>45904</v>
      </c>
      <c r="J7075" s="143">
        <f t="shared" si="110"/>
        <v>45904</v>
      </c>
      <c r="K7075" s="202">
        <v>4</v>
      </c>
      <c r="L7075" s="285" t="s">
        <v>11311</v>
      </c>
      <c r="M7075" s="223"/>
      <c r="N7075" s="203">
        <v>1.825</v>
      </c>
      <c r="O7075" s="222" t="s">
        <v>943</v>
      </c>
    </row>
    <row r="7076" spans="1:15" ht="29.25" customHeight="1">
      <c r="A7076" s="221" t="s">
        <v>32</v>
      </c>
      <c r="B7076" s="221" t="s">
        <v>784</v>
      </c>
      <c r="C7076" s="222" t="s">
        <v>553</v>
      </c>
      <c r="D7076" s="222" t="s">
        <v>167</v>
      </c>
      <c r="E7076" s="199" t="s">
        <v>163</v>
      </c>
      <c r="F7076" s="200" t="s">
        <v>9823</v>
      </c>
      <c r="G7076" s="200" t="s">
        <v>9824</v>
      </c>
      <c r="H7076" s="200"/>
      <c r="I7076" s="200">
        <v>45905</v>
      </c>
      <c r="J7076" s="143">
        <f t="shared" si="110"/>
        <v>45905</v>
      </c>
      <c r="K7076" s="202">
        <v>4</v>
      </c>
      <c r="L7076" s="284" t="s">
        <v>11315</v>
      </c>
      <c r="M7076" s="223"/>
      <c r="N7076" s="203"/>
      <c r="O7076" s="222" t="s">
        <v>326</v>
      </c>
    </row>
    <row r="7077" spans="1:15" ht="29.25" customHeight="1">
      <c r="A7077" s="221" t="s">
        <v>32</v>
      </c>
      <c r="B7077" s="221" t="s">
        <v>784</v>
      </c>
      <c r="C7077" s="222" t="s">
        <v>553</v>
      </c>
      <c r="D7077" s="222" t="s">
        <v>167</v>
      </c>
      <c r="E7077" s="199" t="s">
        <v>163</v>
      </c>
      <c r="F7077" s="200" t="s">
        <v>2241</v>
      </c>
      <c r="G7077" s="200" t="s">
        <v>2242</v>
      </c>
      <c r="H7077" s="200" t="s">
        <v>80</v>
      </c>
      <c r="I7077" s="200">
        <v>45905</v>
      </c>
      <c r="J7077" s="143">
        <f t="shared" si="110"/>
        <v>45905</v>
      </c>
      <c r="K7077" s="202">
        <v>4</v>
      </c>
      <c r="L7077" s="284" t="s">
        <v>11316</v>
      </c>
      <c r="M7077" s="223"/>
      <c r="N7077" s="203">
        <v>1.9659090909090899</v>
      </c>
      <c r="O7077" s="222" t="s">
        <v>5638</v>
      </c>
    </row>
    <row r="7078" spans="1:15" ht="29.25" customHeight="1">
      <c r="A7078" s="221" t="s">
        <v>32</v>
      </c>
      <c r="B7078" s="221" t="s">
        <v>784</v>
      </c>
      <c r="C7078" s="222" t="s">
        <v>553</v>
      </c>
      <c r="D7078" s="222" t="s">
        <v>167</v>
      </c>
      <c r="E7078" s="199" t="s">
        <v>166</v>
      </c>
      <c r="F7078" s="200"/>
      <c r="G7078" s="200"/>
      <c r="H7078" s="200"/>
      <c r="I7078" s="200">
        <v>45908</v>
      </c>
      <c r="J7078" s="143">
        <f t="shared" si="110"/>
        <v>45908</v>
      </c>
      <c r="K7078" s="202">
        <v>4</v>
      </c>
      <c r="L7078" s="285" t="s">
        <v>10881</v>
      </c>
      <c r="M7078" s="223"/>
      <c r="N7078" s="203"/>
      <c r="O7078" s="222" t="s">
        <v>326</v>
      </c>
    </row>
    <row r="7079" spans="1:15" ht="29.25" customHeight="1">
      <c r="A7079" s="221" t="s">
        <v>32</v>
      </c>
      <c r="B7079" s="221" t="s">
        <v>784</v>
      </c>
      <c r="C7079" s="222" t="s">
        <v>553</v>
      </c>
      <c r="D7079" s="222" t="s">
        <v>167</v>
      </c>
      <c r="E7079" s="199" t="s">
        <v>166</v>
      </c>
      <c r="F7079" s="200"/>
      <c r="G7079" s="200"/>
      <c r="H7079" s="200"/>
      <c r="I7079" s="200">
        <v>45908</v>
      </c>
      <c r="J7079" s="143">
        <f t="shared" si="110"/>
        <v>45908</v>
      </c>
      <c r="K7079" s="202">
        <v>4</v>
      </c>
      <c r="L7079" s="285" t="s">
        <v>11317</v>
      </c>
      <c r="M7079" s="223"/>
      <c r="N7079" s="203"/>
      <c r="O7079" s="222" t="s">
        <v>326</v>
      </c>
    </row>
    <row r="7080" spans="1:15" ht="29.25" customHeight="1">
      <c r="A7080" s="221" t="s">
        <v>32</v>
      </c>
      <c r="B7080" s="221" t="s">
        <v>784</v>
      </c>
      <c r="C7080" s="222" t="s">
        <v>553</v>
      </c>
      <c r="D7080" s="222" t="s">
        <v>167</v>
      </c>
      <c r="E7080" s="199" t="s">
        <v>166</v>
      </c>
      <c r="F7080" s="200"/>
      <c r="G7080" s="200"/>
      <c r="H7080" s="200"/>
      <c r="I7080" s="200">
        <v>45909</v>
      </c>
      <c r="J7080" s="143">
        <f t="shared" si="110"/>
        <v>45909</v>
      </c>
      <c r="K7080" s="202">
        <v>6</v>
      </c>
      <c r="L7080" s="285" t="s">
        <v>11317</v>
      </c>
      <c r="M7080" s="223"/>
      <c r="N7080" s="203"/>
      <c r="O7080" s="222" t="s">
        <v>326</v>
      </c>
    </row>
    <row r="7081" spans="1:15" ht="29.25" customHeight="1">
      <c r="A7081" s="221" t="s">
        <v>32</v>
      </c>
      <c r="B7081" s="221" t="s">
        <v>784</v>
      </c>
      <c r="C7081" s="222" t="s">
        <v>553</v>
      </c>
      <c r="D7081" s="222" t="s">
        <v>167</v>
      </c>
      <c r="E7081" s="199" t="s">
        <v>169</v>
      </c>
      <c r="F7081" s="200"/>
      <c r="G7081" s="200"/>
      <c r="H7081" s="200"/>
      <c r="I7081" s="200">
        <v>45909</v>
      </c>
      <c r="J7081" s="143">
        <f t="shared" si="110"/>
        <v>45909</v>
      </c>
      <c r="K7081" s="202">
        <v>2</v>
      </c>
      <c r="L7081" s="285" t="s">
        <v>11318</v>
      </c>
      <c r="M7081" s="223"/>
      <c r="N7081" s="203"/>
      <c r="O7081" s="222" t="s">
        <v>326</v>
      </c>
    </row>
    <row r="7082" spans="1:15" ht="29.25" customHeight="1">
      <c r="A7082" s="221" t="s">
        <v>32</v>
      </c>
      <c r="B7082" s="221" t="s">
        <v>784</v>
      </c>
      <c r="C7082" s="222" t="s">
        <v>553</v>
      </c>
      <c r="D7082" s="222" t="s">
        <v>167</v>
      </c>
      <c r="E7082" s="199" t="s">
        <v>163</v>
      </c>
      <c r="F7082" s="200" t="s">
        <v>2241</v>
      </c>
      <c r="G7082" s="200" t="s">
        <v>2242</v>
      </c>
      <c r="H7082" s="200" t="s">
        <v>90</v>
      </c>
      <c r="I7082" s="200">
        <v>45910</v>
      </c>
      <c r="J7082" s="143">
        <f t="shared" si="110"/>
        <v>45910</v>
      </c>
      <c r="K7082" s="202">
        <v>4</v>
      </c>
      <c r="L7082" s="285" t="s">
        <v>11311</v>
      </c>
      <c r="M7082" s="223"/>
      <c r="N7082" s="203">
        <v>1.825</v>
      </c>
      <c r="O7082" s="222" t="s">
        <v>943</v>
      </c>
    </row>
    <row r="7083" spans="1:15" ht="29.25" customHeight="1">
      <c r="A7083" s="221" t="s">
        <v>32</v>
      </c>
      <c r="B7083" s="221" t="s">
        <v>784</v>
      </c>
      <c r="C7083" s="222" t="s">
        <v>553</v>
      </c>
      <c r="D7083" s="222" t="s">
        <v>167</v>
      </c>
      <c r="E7083" s="199" t="s">
        <v>163</v>
      </c>
      <c r="F7083" s="200" t="s">
        <v>2241</v>
      </c>
      <c r="G7083" s="200" t="s">
        <v>2242</v>
      </c>
      <c r="H7083" s="200" t="s">
        <v>48</v>
      </c>
      <c r="I7083" s="200">
        <v>45910</v>
      </c>
      <c r="J7083" s="143">
        <f t="shared" si="110"/>
        <v>45910</v>
      </c>
      <c r="K7083" s="202">
        <v>4</v>
      </c>
      <c r="L7083" s="285" t="s">
        <v>11499</v>
      </c>
      <c r="M7083" s="223"/>
      <c r="N7083" s="203">
        <v>2.125</v>
      </c>
      <c r="O7083" s="222" t="s">
        <v>958</v>
      </c>
    </row>
    <row r="7084" spans="1:15" ht="29.25" customHeight="1">
      <c r="A7084" s="221" t="s">
        <v>32</v>
      </c>
      <c r="B7084" s="221" t="s">
        <v>784</v>
      </c>
      <c r="C7084" s="222" t="s">
        <v>553</v>
      </c>
      <c r="D7084" s="222" t="s">
        <v>167</v>
      </c>
      <c r="E7084" s="199" t="s">
        <v>163</v>
      </c>
      <c r="F7084" s="200" t="s">
        <v>2241</v>
      </c>
      <c r="G7084" s="200" t="s">
        <v>2242</v>
      </c>
      <c r="H7084" s="200" t="s">
        <v>90</v>
      </c>
      <c r="I7084" s="200">
        <v>45911</v>
      </c>
      <c r="J7084" s="143">
        <f t="shared" si="110"/>
        <v>45911</v>
      </c>
      <c r="K7084" s="202">
        <v>4</v>
      </c>
      <c r="L7084" s="285" t="s">
        <v>11311</v>
      </c>
      <c r="M7084" s="223"/>
      <c r="N7084" s="203">
        <v>1.825</v>
      </c>
      <c r="O7084" s="222" t="s">
        <v>943</v>
      </c>
    </row>
    <row r="7085" spans="1:15" ht="29.25" customHeight="1">
      <c r="A7085" s="221" t="s">
        <v>32</v>
      </c>
      <c r="B7085" s="221" t="s">
        <v>784</v>
      </c>
      <c r="C7085" s="222" t="s">
        <v>553</v>
      </c>
      <c r="D7085" s="222" t="s">
        <v>167</v>
      </c>
      <c r="E7085" s="199" t="s">
        <v>163</v>
      </c>
      <c r="F7085" s="200" t="s">
        <v>2241</v>
      </c>
      <c r="G7085" s="200" t="s">
        <v>2242</v>
      </c>
      <c r="H7085" s="200" t="s">
        <v>47</v>
      </c>
      <c r="I7085" s="200">
        <v>45911</v>
      </c>
      <c r="J7085" s="143">
        <f t="shared" si="110"/>
        <v>45911</v>
      </c>
      <c r="K7085" s="202">
        <v>4</v>
      </c>
      <c r="L7085" s="285" t="s">
        <v>11500</v>
      </c>
      <c r="M7085" s="223"/>
      <c r="N7085" s="203">
        <v>3.125</v>
      </c>
      <c r="O7085" s="222" t="s">
        <v>958</v>
      </c>
    </row>
    <row r="7086" spans="1:15" ht="29.25" customHeight="1">
      <c r="A7086" s="221" t="s">
        <v>32</v>
      </c>
      <c r="B7086" s="221" t="s">
        <v>784</v>
      </c>
      <c r="C7086" s="222" t="s">
        <v>553</v>
      </c>
      <c r="D7086" s="222" t="s">
        <v>167</v>
      </c>
      <c r="E7086" s="199" t="s">
        <v>163</v>
      </c>
      <c r="F7086" s="200" t="s">
        <v>2241</v>
      </c>
      <c r="G7086" s="200" t="s">
        <v>2242</v>
      </c>
      <c r="H7086" s="200" t="s">
        <v>90</v>
      </c>
      <c r="I7086" s="200">
        <v>45912</v>
      </c>
      <c r="J7086" s="143">
        <f t="shared" si="110"/>
        <v>45912</v>
      </c>
      <c r="K7086" s="202">
        <v>4</v>
      </c>
      <c r="L7086" s="285" t="s">
        <v>11501</v>
      </c>
      <c r="M7086" s="223"/>
      <c r="N7086" s="203">
        <v>1.825</v>
      </c>
      <c r="O7086" s="222" t="s">
        <v>943</v>
      </c>
    </row>
    <row r="7087" spans="1:15" ht="29.25" customHeight="1">
      <c r="A7087" s="221" t="s">
        <v>32</v>
      </c>
      <c r="B7087" s="221" t="s">
        <v>784</v>
      </c>
      <c r="C7087" s="222" t="s">
        <v>553</v>
      </c>
      <c r="D7087" s="222" t="s">
        <v>167</v>
      </c>
      <c r="E7087" s="199" t="s">
        <v>163</v>
      </c>
      <c r="F7087" s="200" t="s">
        <v>2241</v>
      </c>
      <c r="G7087" s="200" t="s">
        <v>2242</v>
      </c>
      <c r="H7087" s="200" t="s">
        <v>96</v>
      </c>
      <c r="I7087" s="200">
        <v>45912</v>
      </c>
      <c r="J7087" s="143">
        <f t="shared" si="110"/>
        <v>45912</v>
      </c>
      <c r="K7087" s="202">
        <v>4</v>
      </c>
      <c r="L7087" s="285" t="s">
        <v>11502</v>
      </c>
      <c r="M7087" s="223"/>
      <c r="N7087" s="203">
        <v>3.125</v>
      </c>
      <c r="O7087" s="222" t="s">
        <v>958</v>
      </c>
    </row>
    <row r="7088" spans="1:15" ht="29.25" customHeight="1">
      <c r="A7088" s="221" t="s">
        <v>32</v>
      </c>
      <c r="B7088" s="221" t="s">
        <v>784</v>
      </c>
      <c r="C7088" s="222" t="s">
        <v>553</v>
      </c>
      <c r="D7088" s="222" t="s">
        <v>167</v>
      </c>
      <c r="E7088" s="199" t="s">
        <v>163</v>
      </c>
      <c r="F7088" s="200" t="s">
        <v>2241</v>
      </c>
      <c r="G7088" s="200" t="s">
        <v>2242</v>
      </c>
      <c r="H7088" s="200" t="s">
        <v>90</v>
      </c>
      <c r="I7088" s="200">
        <v>45915</v>
      </c>
      <c r="J7088" s="143">
        <f t="shared" si="110"/>
        <v>45915</v>
      </c>
      <c r="K7088" s="202">
        <v>4</v>
      </c>
      <c r="L7088" s="285" t="s">
        <v>11501</v>
      </c>
      <c r="M7088" s="223"/>
      <c r="N7088" s="203">
        <v>1.825</v>
      </c>
      <c r="O7088" s="222" t="s">
        <v>943</v>
      </c>
    </row>
    <row r="7089" spans="1:15" ht="29.25" customHeight="1">
      <c r="A7089" s="221" t="s">
        <v>32</v>
      </c>
      <c r="B7089" s="221" t="s">
        <v>784</v>
      </c>
      <c r="C7089" s="222" t="s">
        <v>553</v>
      </c>
      <c r="D7089" s="222" t="s">
        <v>167</v>
      </c>
      <c r="E7089" s="199" t="s">
        <v>163</v>
      </c>
      <c r="F7089" s="200" t="s">
        <v>2241</v>
      </c>
      <c r="G7089" s="200" t="s">
        <v>2242</v>
      </c>
      <c r="H7089" s="200" t="s">
        <v>47</v>
      </c>
      <c r="I7089" s="200">
        <v>45915</v>
      </c>
      <c r="J7089" s="143">
        <f t="shared" si="110"/>
        <v>45915</v>
      </c>
      <c r="K7089" s="202">
        <v>2</v>
      </c>
      <c r="L7089" s="285" t="s">
        <v>11503</v>
      </c>
      <c r="M7089" s="223"/>
      <c r="N7089" s="203">
        <v>3.125</v>
      </c>
      <c r="O7089" s="222" t="s">
        <v>958</v>
      </c>
    </row>
    <row r="7090" spans="1:15" ht="29.25" customHeight="1">
      <c r="A7090" s="221" t="s">
        <v>32</v>
      </c>
      <c r="B7090" s="221" t="s">
        <v>784</v>
      </c>
      <c r="C7090" s="222" t="s">
        <v>553</v>
      </c>
      <c r="D7090" s="222" t="s">
        <v>167</v>
      </c>
      <c r="E7090" s="199" t="s">
        <v>163</v>
      </c>
      <c r="F7090" s="200" t="s">
        <v>2241</v>
      </c>
      <c r="G7090" s="200" t="s">
        <v>2242</v>
      </c>
      <c r="H7090" s="200" t="s">
        <v>96</v>
      </c>
      <c r="I7090" s="200">
        <v>45915</v>
      </c>
      <c r="J7090" s="143">
        <f t="shared" si="110"/>
        <v>45915</v>
      </c>
      <c r="K7090" s="202">
        <v>2</v>
      </c>
      <c r="L7090" s="285" t="s">
        <v>11504</v>
      </c>
      <c r="M7090" s="223"/>
      <c r="N7090" s="203">
        <v>3.125</v>
      </c>
      <c r="O7090" s="222" t="s">
        <v>958</v>
      </c>
    </row>
    <row r="7091" spans="1:15" ht="29.25" customHeight="1">
      <c r="A7091" s="221" t="s">
        <v>32</v>
      </c>
      <c r="B7091" s="221" t="s">
        <v>784</v>
      </c>
      <c r="C7091" s="222" t="s">
        <v>553</v>
      </c>
      <c r="D7091" s="222" t="s">
        <v>167</v>
      </c>
      <c r="E7091" s="199" t="s">
        <v>163</v>
      </c>
      <c r="F7091" s="200" t="s">
        <v>9823</v>
      </c>
      <c r="G7091" s="200" t="s">
        <v>9824</v>
      </c>
      <c r="H7091" s="200"/>
      <c r="I7091" s="200">
        <v>45916</v>
      </c>
      <c r="J7091" s="143">
        <f t="shared" si="110"/>
        <v>45916</v>
      </c>
      <c r="K7091" s="202">
        <v>6</v>
      </c>
      <c r="L7091" s="285" t="s">
        <v>11505</v>
      </c>
      <c r="M7091" s="223"/>
      <c r="N7091" s="203"/>
      <c r="O7091" s="222" t="s">
        <v>326</v>
      </c>
    </row>
    <row r="7092" spans="1:15" ht="29.25" customHeight="1">
      <c r="A7092" s="221" t="s">
        <v>32</v>
      </c>
      <c r="B7092" s="221" t="s">
        <v>784</v>
      </c>
      <c r="C7092" s="222" t="s">
        <v>553</v>
      </c>
      <c r="D7092" s="222" t="s">
        <v>167</v>
      </c>
      <c r="E7092" s="199" t="s">
        <v>171</v>
      </c>
      <c r="F7092" s="200"/>
      <c r="G7092" s="200"/>
      <c r="H7092" s="200"/>
      <c r="I7092" s="200">
        <v>45916</v>
      </c>
      <c r="J7092" s="143">
        <f t="shared" si="110"/>
        <v>45916</v>
      </c>
      <c r="K7092" s="202">
        <v>2</v>
      </c>
      <c r="L7092" s="285" t="s">
        <v>11506</v>
      </c>
      <c r="M7092" s="223"/>
      <c r="N7092" s="203"/>
      <c r="O7092" s="222" t="s">
        <v>326</v>
      </c>
    </row>
    <row r="7093" spans="1:15" ht="29.25" customHeight="1">
      <c r="A7093" s="221" t="s">
        <v>32</v>
      </c>
      <c r="B7093" s="221" t="s">
        <v>784</v>
      </c>
      <c r="C7093" s="222" t="s">
        <v>553</v>
      </c>
      <c r="D7093" s="222" t="s">
        <v>167</v>
      </c>
      <c r="E7093" s="199" t="s">
        <v>163</v>
      </c>
      <c r="F7093" s="200" t="s">
        <v>9823</v>
      </c>
      <c r="G7093" s="200" t="s">
        <v>9824</v>
      </c>
      <c r="H7093" s="200"/>
      <c r="I7093" s="200">
        <v>45917</v>
      </c>
      <c r="J7093" s="143">
        <f t="shared" si="110"/>
        <v>45917</v>
      </c>
      <c r="K7093" s="202">
        <v>8</v>
      </c>
      <c r="L7093" s="285" t="s">
        <v>11505</v>
      </c>
      <c r="M7093" s="223"/>
      <c r="N7093" s="203"/>
      <c r="O7093" s="222" t="s">
        <v>326</v>
      </c>
    </row>
    <row r="7094" spans="1:15" ht="29.25" customHeight="1">
      <c r="A7094" s="221" t="s">
        <v>32</v>
      </c>
      <c r="B7094" s="221" t="s">
        <v>784</v>
      </c>
      <c r="C7094" s="222" t="s">
        <v>553</v>
      </c>
      <c r="D7094" s="222" t="s">
        <v>167</v>
      </c>
      <c r="E7094" s="199" t="s">
        <v>163</v>
      </c>
      <c r="F7094" s="200" t="s">
        <v>9823</v>
      </c>
      <c r="G7094" s="200" t="s">
        <v>9824</v>
      </c>
      <c r="H7094" s="200"/>
      <c r="I7094" s="200">
        <v>45918</v>
      </c>
      <c r="J7094" s="143">
        <f t="shared" si="110"/>
        <v>45918</v>
      </c>
      <c r="K7094" s="202">
        <v>1</v>
      </c>
      <c r="L7094" s="285" t="s">
        <v>11505</v>
      </c>
      <c r="M7094" s="223"/>
      <c r="N7094" s="203"/>
      <c r="O7094" s="222" t="s">
        <v>326</v>
      </c>
    </row>
    <row r="7095" spans="1:15" ht="29.25" customHeight="1">
      <c r="A7095" s="221" t="s">
        <v>32</v>
      </c>
      <c r="B7095" s="221" t="s">
        <v>784</v>
      </c>
      <c r="C7095" s="222" t="s">
        <v>553</v>
      </c>
      <c r="D7095" s="222" t="s">
        <v>167</v>
      </c>
      <c r="E7095" s="199" t="s">
        <v>166</v>
      </c>
      <c r="F7095" s="200"/>
      <c r="G7095" s="200"/>
      <c r="H7095" s="200"/>
      <c r="I7095" s="200">
        <v>45918</v>
      </c>
      <c r="J7095" s="143">
        <f t="shared" si="110"/>
        <v>45918</v>
      </c>
      <c r="K7095" s="202">
        <v>3.5</v>
      </c>
      <c r="L7095" s="285" t="s">
        <v>11673</v>
      </c>
      <c r="M7095" s="223"/>
      <c r="N7095" s="203"/>
      <c r="O7095" s="222" t="s">
        <v>326</v>
      </c>
    </row>
    <row r="7096" spans="1:15" ht="29.25" customHeight="1">
      <c r="A7096" s="221" t="s">
        <v>32</v>
      </c>
      <c r="B7096" s="221" t="s">
        <v>784</v>
      </c>
      <c r="C7096" s="222" t="s">
        <v>553</v>
      </c>
      <c r="D7096" s="222" t="s">
        <v>167</v>
      </c>
      <c r="E7096" s="199" t="s">
        <v>166</v>
      </c>
      <c r="F7096" s="200"/>
      <c r="G7096" s="200"/>
      <c r="H7096" s="200"/>
      <c r="I7096" s="200">
        <v>45918</v>
      </c>
      <c r="J7096" s="143">
        <f t="shared" si="110"/>
        <v>45918</v>
      </c>
      <c r="K7096" s="202">
        <v>3.5</v>
      </c>
      <c r="L7096" s="284" t="s">
        <v>11674</v>
      </c>
      <c r="M7096" s="223"/>
      <c r="N7096" s="203"/>
      <c r="O7096" s="222" t="s">
        <v>326</v>
      </c>
    </row>
    <row r="7097" spans="1:15" ht="29.25" customHeight="1">
      <c r="A7097" s="221" t="s">
        <v>32</v>
      </c>
      <c r="B7097" s="221" t="s">
        <v>784</v>
      </c>
      <c r="C7097" s="222" t="s">
        <v>553</v>
      </c>
      <c r="D7097" s="222" t="s">
        <v>167</v>
      </c>
      <c r="E7097" s="199" t="s">
        <v>166</v>
      </c>
      <c r="F7097" s="200"/>
      <c r="G7097" s="200"/>
      <c r="H7097" s="200"/>
      <c r="I7097" s="200">
        <v>45919</v>
      </c>
      <c r="J7097" s="143">
        <f t="shared" si="110"/>
        <v>45919</v>
      </c>
      <c r="K7097" s="202">
        <v>1.5</v>
      </c>
      <c r="L7097" s="285" t="s">
        <v>11673</v>
      </c>
      <c r="M7097" s="223"/>
      <c r="N7097" s="203"/>
      <c r="O7097" s="222" t="s">
        <v>326</v>
      </c>
    </row>
    <row r="7098" spans="1:15" ht="29.25" customHeight="1">
      <c r="A7098" s="221" t="s">
        <v>32</v>
      </c>
      <c r="B7098" s="221" t="s">
        <v>784</v>
      </c>
      <c r="C7098" s="222" t="s">
        <v>553</v>
      </c>
      <c r="D7098" s="222" t="s">
        <v>167</v>
      </c>
      <c r="E7098" s="199" t="s">
        <v>163</v>
      </c>
      <c r="F7098" s="200" t="s">
        <v>9823</v>
      </c>
      <c r="G7098" s="200" t="s">
        <v>9824</v>
      </c>
      <c r="H7098" s="200"/>
      <c r="I7098" s="200">
        <v>45919</v>
      </c>
      <c r="J7098" s="143">
        <f t="shared" si="110"/>
        <v>45919</v>
      </c>
      <c r="K7098" s="202">
        <v>2</v>
      </c>
      <c r="L7098" s="285" t="s">
        <v>11505</v>
      </c>
      <c r="M7098" s="223"/>
      <c r="N7098" s="203"/>
      <c r="O7098" s="222" t="s">
        <v>326</v>
      </c>
    </row>
    <row r="7099" spans="1:15" ht="29.25" customHeight="1">
      <c r="A7099" s="221" t="s">
        <v>32</v>
      </c>
      <c r="B7099" s="221" t="s">
        <v>784</v>
      </c>
      <c r="C7099" s="222" t="s">
        <v>553</v>
      </c>
      <c r="D7099" s="222" t="s">
        <v>167</v>
      </c>
      <c r="E7099" s="199" t="s">
        <v>163</v>
      </c>
      <c r="F7099" s="200" t="s">
        <v>6337</v>
      </c>
      <c r="G7099" s="200" t="s">
        <v>6338</v>
      </c>
      <c r="H7099" s="200" t="s">
        <v>81</v>
      </c>
      <c r="I7099" s="200">
        <v>45919</v>
      </c>
      <c r="J7099" s="143">
        <f t="shared" si="110"/>
        <v>45919</v>
      </c>
      <c r="K7099" s="202">
        <v>4.5</v>
      </c>
      <c r="L7099" s="285" t="s">
        <v>11675</v>
      </c>
      <c r="M7099" s="223"/>
      <c r="N7099" s="203">
        <v>0.28125</v>
      </c>
      <c r="O7099" s="222" t="s">
        <v>942</v>
      </c>
    </row>
    <row r="7100" spans="1:15" ht="29.25" customHeight="1">
      <c r="A7100" s="221" t="s">
        <v>32</v>
      </c>
      <c r="B7100" s="221" t="s">
        <v>784</v>
      </c>
      <c r="C7100" s="222" t="s">
        <v>553</v>
      </c>
      <c r="D7100" s="222" t="s">
        <v>167</v>
      </c>
      <c r="E7100" s="199" t="s">
        <v>163</v>
      </c>
      <c r="F7100" s="200" t="s">
        <v>2241</v>
      </c>
      <c r="G7100" s="200" t="s">
        <v>2242</v>
      </c>
      <c r="H7100" s="200"/>
      <c r="I7100" s="200">
        <v>45922</v>
      </c>
      <c r="J7100" s="143">
        <f t="shared" si="110"/>
        <v>45922</v>
      </c>
      <c r="K7100" s="202">
        <v>1</v>
      </c>
      <c r="L7100" s="285" t="s">
        <v>11676</v>
      </c>
      <c r="M7100" s="223"/>
      <c r="N7100" s="203"/>
      <c r="O7100" s="222" t="s">
        <v>326</v>
      </c>
    </row>
    <row r="7101" spans="1:15" ht="29.25" customHeight="1">
      <c r="A7101" s="221" t="s">
        <v>32</v>
      </c>
      <c r="B7101" s="221" t="s">
        <v>784</v>
      </c>
      <c r="C7101" s="222" t="s">
        <v>553</v>
      </c>
      <c r="D7101" s="222" t="s">
        <v>167</v>
      </c>
      <c r="E7101" s="199" t="s">
        <v>174</v>
      </c>
      <c r="F7101" s="200"/>
      <c r="G7101" s="200"/>
      <c r="H7101" s="200"/>
      <c r="I7101" s="200">
        <v>45922</v>
      </c>
      <c r="J7101" s="143">
        <f t="shared" si="110"/>
        <v>45922</v>
      </c>
      <c r="K7101" s="202">
        <v>4.5</v>
      </c>
      <c r="L7101" s="285" t="s">
        <v>11677</v>
      </c>
      <c r="M7101" s="223"/>
      <c r="N7101" s="203"/>
      <c r="O7101" s="222" t="s">
        <v>326</v>
      </c>
    </row>
    <row r="7102" spans="1:15" ht="29.25" customHeight="1">
      <c r="A7102" s="221" t="s">
        <v>32</v>
      </c>
      <c r="B7102" s="221" t="s">
        <v>784</v>
      </c>
      <c r="C7102" s="222" t="s">
        <v>553</v>
      </c>
      <c r="D7102" s="222" t="s">
        <v>167</v>
      </c>
      <c r="E7102" s="199" t="s">
        <v>166</v>
      </c>
      <c r="F7102" s="200"/>
      <c r="G7102" s="200"/>
      <c r="H7102" s="200"/>
      <c r="I7102" s="200">
        <v>45922</v>
      </c>
      <c r="J7102" s="143">
        <f t="shared" si="110"/>
        <v>45922</v>
      </c>
      <c r="K7102" s="202">
        <v>2.5</v>
      </c>
      <c r="L7102" s="284" t="s">
        <v>11678</v>
      </c>
      <c r="M7102" s="223"/>
      <c r="N7102" s="203"/>
      <c r="O7102" s="222" t="s">
        <v>326</v>
      </c>
    </row>
    <row r="7103" spans="1:15" ht="29.25" customHeight="1">
      <c r="A7103" s="221" t="s">
        <v>32</v>
      </c>
      <c r="B7103" s="221" t="s">
        <v>784</v>
      </c>
      <c r="C7103" s="222" t="s">
        <v>553</v>
      </c>
      <c r="D7103" s="222" t="s">
        <v>167</v>
      </c>
      <c r="E7103" s="199" t="s">
        <v>163</v>
      </c>
      <c r="F7103" s="200" t="s">
        <v>2241</v>
      </c>
      <c r="G7103" s="200" t="s">
        <v>2242</v>
      </c>
      <c r="H7103" s="200"/>
      <c r="I7103" s="200">
        <v>45923</v>
      </c>
      <c r="J7103" s="143">
        <f t="shared" si="110"/>
        <v>45923</v>
      </c>
      <c r="K7103" s="202">
        <v>5.5</v>
      </c>
      <c r="L7103" s="285" t="s">
        <v>11679</v>
      </c>
      <c r="M7103" s="223"/>
      <c r="N7103" s="203"/>
      <c r="O7103" s="222" t="s">
        <v>326</v>
      </c>
    </row>
    <row r="7104" spans="1:15" ht="29.25" customHeight="1">
      <c r="A7104" s="221" t="s">
        <v>32</v>
      </c>
      <c r="B7104" s="221" t="s">
        <v>784</v>
      </c>
      <c r="C7104" s="222" t="s">
        <v>553</v>
      </c>
      <c r="D7104" s="222" t="s">
        <v>167</v>
      </c>
      <c r="E7104" s="199" t="s">
        <v>166</v>
      </c>
      <c r="F7104" s="200"/>
      <c r="G7104" s="200"/>
      <c r="H7104" s="200"/>
      <c r="I7104" s="200">
        <v>45923</v>
      </c>
      <c r="J7104" s="143">
        <f t="shared" si="110"/>
        <v>45923</v>
      </c>
      <c r="K7104" s="202">
        <v>2.5</v>
      </c>
      <c r="L7104" s="285" t="s">
        <v>11680</v>
      </c>
      <c r="M7104" s="223"/>
      <c r="N7104" s="203"/>
      <c r="O7104" s="222" t="s">
        <v>326</v>
      </c>
    </row>
    <row r="7105" spans="1:15" ht="29.25" customHeight="1">
      <c r="A7105" s="221" t="s">
        <v>32</v>
      </c>
      <c r="B7105" s="221" t="s">
        <v>784</v>
      </c>
      <c r="C7105" s="222" t="s">
        <v>553</v>
      </c>
      <c r="D7105" s="222" t="s">
        <v>167</v>
      </c>
      <c r="E7105" s="199" t="s">
        <v>166</v>
      </c>
      <c r="F7105" s="200"/>
      <c r="G7105" s="200"/>
      <c r="H7105" s="200"/>
      <c r="I7105" s="200">
        <v>45924</v>
      </c>
      <c r="J7105" s="143">
        <f t="shared" si="110"/>
        <v>45924</v>
      </c>
      <c r="K7105" s="202">
        <v>4</v>
      </c>
      <c r="L7105" s="285" t="s">
        <v>11681</v>
      </c>
      <c r="M7105" s="223"/>
      <c r="N7105" s="203"/>
      <c r="O7105" s="222" t="s">
        <v>326</v>
      </c>
    </row>
    <row r="7106" spans="1:15" ht="29.25" customHeight="1">
      <c r="A7106" s="221" t="s">
        <v>32</v>
      </c>
      <c r="B7106" s="221" t="s">
        <v>784</v>
      </c>
      <c r="C7106" s="222" t="s">
        <v>553</v>
      </c>
      <c r="D7106" s="222" t="s">
        <v>167</v>
      </c>
      <c r="E7106" s="199" t="s">
        <v>163</v>
      </c>
      <c r="F7106" s="200" t="s">
        <v>2241</v>
      </c>
      <c r="G7106" s="200" t="s">
        <v>2242</v>
      </c>
      <c r="H7106" s="200"/>
      <c r="I7106" s="200">
        <v>45924</v>
      </c>
      <c r="J7106" s="143">
        <f t="shared" si="110"/>
        <v>45924</v>
      </c>
      <c r="K7106" s="202">
        <v>4</v>
      </c>
      <c r="L7106" s="285" t="s">
        <v>11682</v>
      </c>
      <c r="M7106" s="223"/>
      <c r="N7106" s="203"/>
      <c r="O7106" s="222" t="s">
        <v>326</v>
      </c>
    </row>
    <row r="7107" spans="1:15" ht="29.25" customHeight="1">
      <c r="A7107" s="221" t="s">
        <v>32</v>
      </c>
      <c r="B7107" s="221" t="s">
        <v>784</v>
      </c>
      <c r="C7107" s="222" t="s">
        <v>553</v>
      </c>
      <c r="D7107" s="222" t="s">
        <v>167</v>
      </c>
      <c r="E7107" s="199" t="s">
        <v>163</v>
      </c>
      <c r="F7107" s="200" t="s">
        <v>2241</v>
      </c>
      <c r="G7107" s="200" t="s">
        <v>2242</v>
      </c>
      <c r="H7107" s="200"/>
      <c r="I7107" s="200">
        <v>45925</v>
      </c>
      <c r="J7107" s="143">
        <f t="shared" ref="J7107:J7170" si="111">I7107</f>
        <v>45925</v>
      </c>
      <c r="K7107" s="202">
        <v>8</v>
      </c>
      <c r="L7107" s="284" t="s">
        <v>11836</v>
      </c>
      <c r="M7107" s="223"/>
      <c r="N7107" s="203"/>
      <c r="O7107" s="222" t="s">
        <v>326</v>
      </c>
    </row>
    <row r="7108" spans="1:15" ht="29.25" customHeight="1">
      <c r="A7108" s="221" t="s">
        <v>32</v>
      </c>
      <c r="B7108" s="221" t="s">
        <v>784</v>
      </c>
      <c r="C7108" s="222" t="s">
        <v>553</v>
      </c>
      <c r="D7108" s="222" t="s">
        <v>167</v>
      </c>
      <c r="E7108" s="199" t="s">
        <v>163</v>
      </c>
      <c r="F7108" s="200" t="s">
        <v>9823</v>
      </c>
      <c r="G7108" s="200" t="s">
        <v>9824</v>
      </c>
      <c r="H7108" s="200"/>
      <c r="I7108" s="200">
        <v>45926</v>
      </c>
      <c r="J7108" s="143">
        <f t="shared" si="111"/>
        <v>45926</v>
      </c>
      <c r="K7108" s="202">
        <v>4</v>
      </c>
      <c r="L7108" s="285" t="s">
        <v>11505</v>
      </c>
      <c r="M7108" s="223"/>
      <c r="N7108" s="203"/>
      <c r="O7108" s="222" t="s">
        <v>326</v>
      </c>
    </row>
    <row r="7109" spans="1:15" ht="29.25" customHeight="1">
      <c r="A7109" s="221" t="s">
        <v>32</v>
      </c>
      <c r="B7109" s="221" t="s">
        <v>784</v>
      </c>
      <c r="C7109" s="222" t="s">
        <v>553</v>
      </c>
      <c r="D7109" s="222" t="s">
        <v>167</v>
      </c>
      <c r="E7109" s="199" t="s">
        <v>163</v>
      </c>
      <c r="F7109" s="200" t="s">
        <v>2241</v>
      </c>
      <c r="G7109" s="200" t="s">
        <v>2242</v>
      </c>
      <c r="H7109" s="200"/>
      <c r="I7109" s="200">
        <v>45926</v>
      </c>
      <c r="J7109" s="143">
        <f t="shared" si="111"/>
        <v>45926</v>
      </c>
      <c r="K7109" s="202">
        <v>4</v>
      </c>
      <c r="L7109" s="285" t="s">
        <v>11837</v>
      </c>
      <c r="M7109" s="223"/>
      <c r="N7109" s="203"/>
      <c r="O7109" s="222" t="s">
        <v>326</v>
      </c>
    </row>
    <row r="7110" spans="1:15" ht="29.25" customHeight="1">
      <c r="A7110" s="221" t="s">
        <v>32</v>
      </c>
      <c r="B7110" s="221" t="s">
        <v>784</v>
      </c>
      <c r="C7110" s="222" t="s">
        <v>553</v>
      </c>
      <c r="D7110" s="222" t="s">
        <v>167</v>
      </c>
      <c r="E7110" s="199" t="s">
        <v>171</v>
      </c>
      <c r="F7110" s="200"/>
      <c r="G7110" s="200"/>
      <c r="H7110" s="200"/>
      <c r="I7110" s="200">
        <v>45930</v>
      </c>
      <c r="J7110" s="143">
        <f t="shared" si="111"/>
        <v>45930</v>
      </c>
      <c r="K7110" s="202">
        <v>4</v>
      </c>
      <c r="L7110" s="285" t="s">
        <v>11975</v>
      </c>
      <c r="M7110" s="223"/>
      <c r="N7110" s="203"/>
      <c r="O7110" s="222" t="s">
        <v>326</v>
      </c>
    </row>
    <row r="7111" spans="1:15" ht="29.25" customHeight="1">
      <c r="A7111" s="221" t="s">
        <v>32</v>
      </c>
      <c r="B7111" s="221" t="s">
        <v>784</v>
      </c>
      <c r="C7111" s="222" t="s">
        <v>553</v>
      </c>
      <c r="D7111" s="222" t="s">
        <v>167</v>
      </c>
      <c r="E7111" s="199" t="s">
        <v>163</v>
      </c>
      <c r="F7111" s="200" t="s">
        <v>9823</v>
      </c>
      <c r="G7111" s="200" t="s">
        <v>9824</v>
      </c>
      <c r="H7111" s="200"/>
      <c r="I7111" s="200">
        <v>45930</v>
      </c>
      <c r="J7111" s="143">
        <f t="shared" si="111"/>
        <v>45930</v>
      </c>
      <c r="K7111" s="202">
        <v>4</v>
      </c>
      <c r="L7111" s="285" t="s">
        <v>11505</v>
      </c>
      <c r="M7111" s="223"/>
      <c r="N7111" s="203"/>
      <c r="O7111" s="222" t="s">
        <v>326</v>
      </c>
    </row>
    <row r="7112" spans="1:15" ht="29.25" customHeight="1">
      <c r="A7112" s="221" t="s">
        <v>32</v>
      </c>
      <c r="B7112" s="221" t="s">
        <v>784</v>
      </c>
      <c r="C7112" s="222" t="s">
        <v>553</v>
      </c>
      <c r="D7112" s="222" t="s">
        <v>167</v>
      </c>
      <c r="E7112" s="199" t="s">
        <v>171</v>
      </c>
      <c r="F7112" s="200"/>
      <c r="G7112" s="200"/>
      <c r="H7112" s="200"/>
      <c r="I7112" s="200">
        <v>45931</v>
      </c>
      <c r="J7112" s="143">
        <f t="shared" si="111"/>
        <v>45931</v>
      </c>
      <c r="K7112" s="202">
        <v>6</v>
      </c>
      <c r="L7112" s="285" t="s">
        <v>11976</v>
      </c>
      <c r="M7112" s="223"/>
      <c r="N7112" s="203"/>
      <c r="O7112" s="222" t="s">
        <v>326</v>
      </c>
    </row>
    <row r="7113" spans="1:15" ht="29.25" customHeight="1">
      <c r="A7113" s="221" t="s">
        <v>32</v>
      </c>
      <c r="B7113" s="221" t="s">
        <v>784</v>
      </c>
      <c r="C7113" s="222" t="s">
        <v>553</v>
      </c>
      <c r="D7113" s="222" t="s">
        <v>167</v>
      </c>
      <c r="E7113" s="199" t="s">
        <v>163</v>
      </c>
      <c r="F7113" s="200" t="s">
        <v>9823</v>
      </c>
      <c r="G7113" s="200" t="s">
        <v>9824</v>
      </c>
      <c r="H7113" s="200"/>
      <c r="I7113" s="200">
        <v>45931</v>
      </c>
      <c r="J7113" s="143">
        <f t="shared" si="111"/>
        <v>45931</v>
      </c>
      <c r="K7113" s="202">
        <v>2</v>
      </c>
      <c r="L7113" s="285" t="s">
        <v>11505</v>
      </c>
      <c r="M7113" s="223"/>
      <c r="N7113" s="203"/>
      <c r="O7113" s="222" t="s">
        <v>326</v>
      </c>
    </row>
    <row r="7114" spans="1:15" ht="29.25" customHeight="1">
      <c r="A7114" s="221" t="s">
        <v>32</v>
      </c>
      <c r="B7114" s="221" t="s">
        <v>784</v>
      </c>
      <c r="C7114" s="222" t="s">
        <v>553</v>
      </c>
      <c r="D7114" s="222" t="s">
        <v>167</v>
      </c>
      <c r="E7114" s="199" t="s">
        <v>171</v>
      </c>
      <c r="F7114" s="200"/>
      <c r="G7114" s="200"/>
      <c r="H7114" s="200"/>
      <c r="I7114" s="200">
        <v>45932</v>
      </c>
      <c r="J7114" s="143">
        <f t="shared" si="111"/>
        <v>45932</v>
      </c>
      <c r="K7114" s="202">
        <v>4</v>
      </c>
      <c r="L7114" s="285" t="s">
        <v>11976</v>
      </c>
      <c r="M7114" s="223"/>
      <c r="N7114" s="203"/>
      <c r="O7114" s="222" t="s">
        <v>326</v>
      </c>
    </row>
    <row r="7115" spans="1:15" ht="29.25" customHeight="1">
      <c r="A7115" s="221" t="s">
        <v>32</v>
      </c>
      <c r="B7115" s="221" t="s">
        <v>784</v>
      </c>
      <c r="C7115" s="222" t="s">
        <v>553</v>
      </c>
      <c r="D7115" s="222" t="s">
        <v>167</v>
      </c>
      <c r="E7115" s="199" t="s">
        <v>163</v>
      </c>
      <c r="F7115" s="200" t="s">
        <v>1742</v>
      </c>
      <c r="G7115" s="200" t="s">
        <v>1743</v>
      </c>
      <c r="H7115" s="200"/>
      <c r="I7115" s="200">
        <v>45932</v>
      </c>
      <c r="J7115" s="143">
        <f t="shared" si="111"/>
        <v>45932</v>
      </c>
      <c r="K7115" s="202">
        <v>2</v>
      </c>
      <c r="L7115" s="285" t="s">
        <v>11977</v>
      </c>
      <c r="M7115" s="223"/>
      <c r="N7115" s="203"/>
      <c r="O7115" s="222" t="s">
        <v>326</v>
      </c>
    </row>
    <row r="7116" spans="1:15" ht="29.25" customHeight="1">
      <c r="A7116" s="221" t="s">
        <v>32</v>
      </c>
      <c r="B7116" s="221" t="s">
        <v>784</v>
      </c>
      <c r="C7116" s="222" t="s">
        <v>553</v>
      </c>
      <c r="D7116" s="222" t="s">
        <v>167</v>
      </c>
      <c r="E7116" s="199" t="s">
        <v>166</v>
      </c>
      <c r="F7116" s="200"/>
      <c r="G7116" s="200"/>
      <c r="H7116" s="200"/>
      <c r="I7116" s="200">
        <v>45932</v>
      </c>
      <c r="J7116" s="143">
        <f t="shared" si="111"/>
        <v>45932</v>
      </c>
      <c r="K7116" s="202">
        <v>2</v>
      </c>
      <c r="L7116" s="285" t="s">
        <v>11978</v>
      </c>
      <c r="M7116" s="223"/>
      <c r="N7116" s="203"/>
      <c r="O7116" s="222" t="s">
        <v>326</v>
      </c>
    </row>
    <row r="7117" spans="1:15" ht="29.25" customHeight="1">
      <c r="A7117" s="221" t="s">
        <v>32</v>
      </c>
      <c r="B7117" s="221" t="s">
        <v>784</v>
      </c>
      <c r="C7117" s="222" t="s">
        <v>553</v>
      </c>
      <c r="D7117" s="222" t="s">
        <v>167</v>
      </c>
      <c r="E7117" s="199" t="s">
        <v>171</v>
      </c>
      <c r="F7117" s="200"/>
      <c r="G7117" s="200"/>
      <c r="H7117" s="200"/>
      <c r="I7117" s="200">
        <v>45933</v>
      </c>
      <c r="J7117" s="143">
        <f t="shared" si="111"/>
        <v>45933</v>
      </c>
      <c r="K7117" s="202">
        <v>8</v>
      </c>
      <c r="L7117" s="285" t="s">
        <v>11976</v>
      </c>
      <c r="M7117" s="223"/>
      <c r="N7117" s="203"/>
      <c r="O7117" s="222" t="s">
        <v>326</v>
      </c>
    </row>
    <row r="7118" spans="1:15" ht="29.25" customHeight="1">
      <c r="A7118" s="221" t="s">
        <v>32</v>
      </c>
      <c r="B7118" s="221" t="s">
        <v>784</v>
      </c>
      <c r="C7118" s="222" t="s">
        <v>553</v>
      </c>
      <c r="D7118" s="222" t="s">
        <v>167</v>
      </c>
      <c r="E7118" s="199" t="s">
        <v>163</v>
      </c>
      <c r="F7118" s="200" t="s">
        <v>11054</v>
      </c>
      <c r="G7118" s="200" t="s">
        <v>11055</v>
      </c>
      <c r="H7118" s="200"/>
      <c r="I7118" s="200">
        <v>45937</v>
      </c>
      <c r="J7118" s="143">
        <f t="shared" si="111"/>
        <v>45937</v>
      </c>
      <c r="K7118" s="202">
        <v>6</v>
      </c>
      <c r="L7118" s="284" t="s">
        <v>12160</v>
      </c>
      <c r="M7118" s="223"/>
      <c r="N7118" s="203"/>
      <c r="O7118" s="222" t="s">
        <v>326</v>
      </c>
    </row>
    <row r="7119" spans="1:15" ht="29.25" customHeight="1">
      <c r="A7119" s="221" t="s">
        <v>32</v>
      </c>
      <c r="B7119" s="221" t="s">
        <v>784</v>
      </c>
      <c r="C7119" s="222" t="s">
        <v>553</v>
      </c>
      <c r="D7119" s="222" t="s">
        <v>167</v>
      </c>
      <c r="E7119" s="199" t="s">
        <v>166</v>
      </c>
      <c r="F7119" s="200"/>
      <c r="G7119" s="200"/>
      <c r="H7119" s="200"/>
      <c r="I7119" s="200">
        <v>45937</v>
      </c>
      <c r="J7119" s="143">
        <f t="shared" si="111"/>
        <v>45937</v>
      </c>
      <c r="K7119" s="202">
        <v>2</v>
      </c>
      <c r="L7119" s="285" t="s">
        <v>12161</v>
      </c>
      <c r="M7119" s="223"/>
      <c r="N7119" s="203"/>
      <c r="O7119" s="222" t="s">
        <v>326</v>
      </c>
    </row>
    <row r="7120" spans="1:15" ht="29.25" customHeight="1">
      <c r="A7120" s="221" t="s">
        <v>32</v>
      </c>
      <c r="B7120" s="221" t="s">
        <v>784</v>
      </c>
      <c r="C7120" s="222" t="s">
        <v>553</v>
      </c>
      <c r="D7120" s="222" t="s">
        <v>167</v>
      </c>
      <c r="E7120" s="199" t="s">
        <v>163</v>
      </c>
      <c r="F7120" s="200" t="s">
        <v>9823</v>
      </c>
      <c r="G7120" s="200" t="s">
        <v>9824</v>
      </c>
      <c r="H7120" s="200"/>
      <c r="I7120" s="200">
        <v>45938</v>
      </c>
      <c r="J7120" s="143">
        <f t="shared" si="111"/>
        <v>45938</v>
      </c>
      <c r="K7120" s="202">
        <v>4</v>
      </c>
      <c r="L7120" s="285" t="s">
        <v>184</v>
      </c>
      <c r="M7120" s="223"/>
      <c r="N7120" s="203"/>
      <c r="O7120" s="222" t="s">
        <v>326</v>
      </c>
    </row>
    <row r="7121" spans="1:15" ht="29.25" customHeight="1">
      <c r="A7121" s="221" t="s">
        <v>32</v>
      </c>
      <c r="B7121" s="221" t="s">
        <v>784</v>
      </c>
      <c r="C7121" s="222" t="s">
        <v>553</v>
      </c>
      <c r="D7121" s="222" t="s">
        <v>167</v>
      </c>
      <c r="E7121" s="199" t="s">
        <v>163</v>
      </c>
      <c r="F7121" s="200" t="s">
        <v>2241</v>
      </c>
      <c r="G7121" s="200" t="s">
        <v>2242</v>
      </c>
      <c r="H7121" s="200" t="s">
        <v>91</v>
      </c>
      <c r="I7121" s="200">
        <v>45938</v>
      </c>
      <c r="J7121" s="143">
        <f t="shared" si="111"/>
        <v>45938</v>
      </c>
      <c r="K7121" s="202">
        <v>4</v>
      </c>
      <c r="L7121" s="285" t="s">
        <v>12162</v>
      </c>
      <c r="M7121" s="223"/>
      <c r="N7121" s="203">
        <v>3.375</v>
      </c>
      <c r="O7121" s="222" t="s">
        <v>968</v>
      </c>
    </row>
    <row r="7122" spans="1:15" ht="29.25" customHeight="1">
      <c r="A7122" s="221" t="s">
        <v>32</v>
      </c>
      <c r="B7122" s="221" t="s">
        <v>784</v>
      </c>
      <c r="C7122" s="222" t="s">
        <v>553</v>
      </c>
      <c r="D7122" s="222" t="s">
        <v>167</v>
      </c>
      <c r="E7122" s="199" t="s">
        <v>166</v>
      </c>
      <c r="F7122" s="200"/>
      <c r="G7122" s="200"/>
      <c r="H7122" s="200"/>
      <c r="I7122" s="200">
        <v>45939</v>
      </c>
      <c r="J7122" s="143">
        <f t="shared" si="111"/>
        <v>45939</v>
      </c>
      <c r="K7122" s="202">
        <v>1</v>
      </c>
      <c r="L7122" s="285" t="s">
        <v>12163</v>
      </c>
      <c r="M7122" s="223"/>
      <c r="N7122" s="203"/>
      <c r="O7122" s="222" t="s">
        <v>326</v>
      </c>
    </row>
    <row r="7123" spans="1:15" ht="29.25" customHeight="1">
      <c r="A7123" s="221" t="s">
        <v>32</v>
      </c>
      <c r="B7123" s="221" t="s">
        <v>784</v>
      </c>
      <c r="C7123" s="222" t="s">
        <v>553</v>
      </c>
      <c r="D7123" s="222" t="s">
        <v>167</v>
      </c>
      <c r="E7123" s="199" t="s">
        <v>163</v>
      </c>
      <c r="F7123" s="200" t="s">
        <v>2241</v>
      </c>
      <c r="G7123" s="200" t="s">
        <v>2242</v>
      </c>
      <c r="H7123" s="200" t="s">
        <v>47</v>
      </c>
      <c r="I7123" s="200">
        <v>45939</v>
      </c>
      <c r="J7123" s="143">
        <f t="shared" si="111"/>
        <v>45939</v>
      </c>
      <c r="K7123" s="202">
        <v>1</v>
      </c>
      <c r="L7123" s="284" t="s">
        <v>12164</v>
      </c>
      <c r="M7123" s="223"/>
      <c r="N7123" s="203">
        <v>3.125</v>
      </c>
      <c r="O7123" s="222" t="s">
        <v>958</v>
      </c>
    </row>
    <row r="7124" spans="1:15" ht="29.25" customHeight="1">
      <c r="A7124" s="221" t="s">
        <v>32</v>
      </c>
      <c r="B7124" s="221" t="s">
        <v>784</v>
      </c>
      <c r="C7124" s="222" t="s">
        <v>553</v>
      </c>
      <c r="D7124" s="222" t="s">
        <v>167</v>
      </c>
      <c r="E7124" s="199" t="s">
        <v>163</v>
      </c>
      <c r="F7124" s="200" t="s">
        <v>2241</v>
      </c>
      <c r="G7124" s="200" t="s">
        <v>2242</v>
      </c>
      <c r="H7124" s="200" t="s">
        <v>91</v>
      </c>
      <c r="I7124" s="200">
        <v>45939</v>
      </c>
      <c r="J7124" s="143">
        <f t="shared" si="111"/>
        <v>45939</v>
      </c>
      <c r="K7124" s="202">
        <v>6</v>
      </c>
      <c r="L7124" s="285" t="s">
        <v>12165</v>
      </c>
      <c r="M7124" s="223"/>
      <c r="N7124" s="203">
        <v>3.375</v>
      </c>
      <c r="O7124" s="222" t="s">
        <v>968</v>
      </c>
    </row>
    <row r="7125" spans="1:15" ht="29.25" customHeight="1">
      <c r="A7125" s="221" t="s">
        <v>32</v>
      </c>
      <c r="B7125" s="221" t="s">
        <v>784</v>
      </c>
      <c r="C7125" s="222" t="s">
        <v>553</v>
      </c>
      <c r="D7125" s="222" t="s">
        <v>167</v>
      </c>
      <c r="E7125" s="199" t="s">
        <v>163</v>
      </c>
      <c r="F7125" s="200" t="s">
        <v>2241</v>
      </c>
      <c r="G7125" s="200" t="s">
        <v>2242</v>
      </c>
      <c r="H7125" s="200" t="s">
        <v>96</v>
      </c>
      <c r="I7125" s="200">
        <v>45939</v>
      </c>
      <c r="J7125" s="143">
        <f t="shared" si="111"/>
        <v>45939</v>
      </c>
      <c r="K7125" s="202">
        <v>1</v>
      </c>
      <c r="L7125" s="285" t="s">
        <v>12166</v>
      </c>
      <c r="M7125" s="223"/>
      <c r="N7125" s="203">
        <v>3.125</v>
      </c>
      <c r="O7125" s="222" t="s">
        <v>958</v>
      </c>
    </row>
    <row r="7126" spans="1:15" ht="29.25" customHeight="1">
      <c r="A7126" s="221" t="s">
        <v>32</v>
      </c>
      <c r="B7126" s="221" t="s">
        <v>784</v>
      </c>
      <c r="C7126" s="222" t="s">
        <v>553</v>
      </c>
      <c r="D7126" s="222" t="s">
        <v>167</v>
      </c>
      <c r="E7126" s="199" t="s">
        <v>163</v>
      </c>
      <c r="F7126" s="200" t="s">
        <v>11054</v>
      </c>
      <c r="G7126" s="200" t="s">
        <v>11055</v>
      </c>
      <c r="H7126" s="200"/>
      <c r="I7126" s="200">
        <v>45943</v>
      </c>
      <c r="J7126" s="143">
        <f t="shared" si="111"/>
        <v>45943</v>
      </c>
      <c r="K7126" s="202">
        <v>2</v>
      </c>
      <c r="L7126" s="285" t="s">
        <v>12167</v>
      </c>
      <c r="M7126" s="223"/>
      <c r="N7126" s="203"/>
      <c r="O7126" s="222" t="s">
        <v>326</v>
      </c>
    </row>
    <row r="7127" spans="1:15" ht="29.25" customHeight="1">
      <c r="A7127" s="221" t="s">
        <v>32</v>
      </c>
      <c r="B7127" s="221" t="s">
        <v>784</v>
      </c>
      <c r="C7127" s="222" t="s">
        <v>553</v>
      </c>
      <c r="D7127" s="222" t="s">
        <v>167</v>
      </c>
      <c r="E7127" s="199" t="s">
        <v>163</v>
      </c>
      <c r="F7127" s="200" t="s">
        <v>2241</v>
      </c>
      <c r="G7127" s="200" t="s">
        <v>2242</v>
      </c>
      <c r="H7127" s="200" t="s">
        <v>90</v>
      </c>
      <c r="I7127" s="200">
        <v>45943</v>
      </c>
      <c r="J7127" s="143">
        <f t="shared" si="111"/>
        <v>45943</v>
      </c>
      <c r="K7127" s="202">
        <v>2</v>
      </c>
      <c r="L7127" s="285" t="s">
        <v>12168</v>
      </c>
      <c r="M7127" s="223"/>
      <c r="N7127" s="203">
        <v>1.825</v>
      </c>
      <c r="O7127" s="222" t="s">
        <v>943</v>
      </c>
    </row>
    <row r="7128" spans="1:15" ht="29.25" customHeight="1">
      <c r="A7128" s="221" t="s">
        <v>32</v>
      </c>
      <c r="B7128" s="221" t="s">
        <v>784</v>
      </c>
      <c r="C7128" s="222" t="s">
        <v>553</v>
      </c>
      <c r="D7128" s="222" t="s">
        <v>167</v>
      </c>
      <c r="E7128" s="199" t="s">
        <v>163</v>
      </c>
      <c r="F7128" s="200" t="s">
        <v>2241</v>
      </c>
      <c r="G7128" s="200" t="s">
        <v>2242</v>
      </c>
      <c r="H7128" s="200" t="s">
        <v>47</v>
      </c>
      <c r="I7128" s="200">
        <v>45943</v>
      </c>
      <c r="J7128" s="143">
        <f t="shared" si="111"/>
        <v>45943</v>
      </c>
      <c r="K7128" s="202">
        <v>2</v>
      </c>
      <c r="L7128" s="284" t="s">
        <v>12164</v>
      </c>
      <c r="M7128" s="223"/>
      <c r="N7128" s="203">
        <v>3.125</v>
      </c>
      <c r="O7128" s="222" t="s">
        <v>958</v>
      </c>
    </row>
    <row r="7129" spans="1:15" ht="29.25" customHeight="1">
      <c r="A7129" s="221" t="s">
        <v>32</v>
      </c>
      <c r="B7129" s="221" t="s">
        <v>784</v>
      </c>
      <c r="C7129" s="222" t="s">
        <v>553</v>
      </c>
      <c r="D7129" s="222" t="s">
        <v>167</v>
      </c>
      <c r="E7129" s="199" t="s">
        <v>163</v>
      </c>
      <c r="F7129" s="200" t="s">
        <v>2241</v>
      </c>
      <c r="G7129" s="200" t="s">
        <v>2242</v>
      </c>
      <c r="H7129" s="200" t="s">
        <v>96</v>
      </c>
      <c r="I7129" s="200">
        <v>45943</v>
      </c>
      <c r="J7129" s="143">
        <f t="shared" si="111"/>
        <v>45943</v>
      </c>
      <c r="K7129" s="202">
        <v>2</v>
      </c>
      <c r="L7129" s="285" t="s">
        <v>12166</v>
      </c>
      <c r="M7129" s="223"/>
      <c r="N7129" s="203">
        <v>3.125</v>
      </c>
      <c r="O7129" s="222" t="s">
        <v>958</v>
      </c>
    </row>
    <row r="7130" spans="1:15" ht="29.25" customHeight="1">
      <c r="A7130" s="221" t="s">
        <v>32</v>
      </c>
      <c r="B7130" s="221" t="s">
        <v>784</v>
      </c>
      <c r="C7130" s="222" t="s">
        <v>553</v>
      </c>
      <c r="D7130" s="222" t="s">
        <v>167</v>
      </c>
      <c r="E7130" s="199" t="s">
        <v>163</v>
      </c>
      <c r="F7130" s="200" t="s">
        <v>2241</v>
      </c>
      <c r="G7130" s="200" t="s">
        <v>2242</v>
      </c>
      <c r="H7130" s="200"/>
      <c r="I7130" s="200">
        <v>45944</v>
      </c>
      <c r="J7130" s="143">
        <f t="shared" si="111"/>
        <v>45944</v>
      </c>
      <c r="K7130" s="202">
        <v>2</v>
      </c>
      <c r="L7130" s="285" t="s">
        <v>12168</v>
      </c>
      <c r="M7130" s="223"/>
      <c r="N7130" s="203"/>
      <c r="O7130" s="222" t="s">
        <v>326</v>
      </c>
    </row>
    <row r="7131" spans="1:15" ht="29.25" customHeight="1">
      <c r="A7131" s="221" t="s">
        <v>32</v>
      </c>
      <c r="B7131" s="221" t="s">
        <v>784</v>
      </c>
      <c r="C7131" s="222" t="s">
        <v>553</v>
      </c>
      <c r="D7131" s="222" t="s">
        <v>167</v>
      </c>
      <c r="E7131" s="199" t="s">
        <v>166</v>
      </c>
      <c r="F7131" s="200"/>
      <c r="G7131" s="200"/>
      <c r="H7131" s="200"/>
      <c r="I7131" s="200">
        <v>45944</v>
      </c>
      <c r="J7131" s="143">
        <f t="shared" si="111"/>
        <v>45944</v>
      </c>
      <c r="K7131" s="202">
        <v>3</v>
      </c>
      <c r="L7131" s="285" t="s">
        <v>12169</v>
      </c>
      <c r="M7131" s="223"/>
      <c r="N7131" s="203"/>
      <c r="O7131" s="222" t="s">
        <v>326</v>
      </c>
    </row>
    <row r="7132" spans="1:15" ht="29.25" customHeight="1">
      <c r="A7132" s="221" t="s">
        <v>32</v>
      </c>
      <c r="B7132" s="221" t="s">
        <v>784</v>
      </c>
      <c r="C7132" s="222" t="s">
        <v>553</v>
      </c>
      <c r="D7132" s="222" t="s">
        <v>167</v>
      </c>
      <c r="E7132" s="199" t="s">
        <v>171</v>
      </c>
      <c r="F7132" s="200"/>
      <c r="G7132" s="200"/>
      <c r="H7132" s="200"/>
      <c r="I7132" s="200">
        <v>45944</v>
      </c>
      <c r="J7132" s="143">
        <f t="shared" si="111"/>
        <v>45944</v>
      </c>
      <c r="K7132" s="202">
        <v>3</v>
      </c>
      <c r="L7132" s="285" t="s">
        <v>12170</v>
      </c>
      <c r="M7132" s="223"/>
      <c r="N7132" s="203"/>
      <c r="O7132" s="222" t="s">
        <v>326</v>
      </c>
    </row>
    <row r="7133" spans="1:15" ht="29.25" customHeight="1">
      <c r="A7133" s="221" t="s">
        <v>32</v>
      </c>
      <c r="B7133" s="221" t="s">
        <v>784</v>
      </c>
      <c r="C7133" s="222" t="s">
        <v>553</v>
      </c>
      <c r="D7133" s="222" t="s">
        <v>167</v>
      </c>
      <c r="E7133" s="199" t="s">
        <v>171</v>
      </c>
      <c r="F7133" s="200"/>
      <c r="G7133" s="200"/>
      <c r="H7133" s="200"/>
      <c r="I7133" s="200">
        <v>45945</v>
      </c>
      <c r="J7133" s="143">
        <f t="shared" si="111"/>
        <v>45945</v>
      </c>
      <c r="K7133" s="202">
        <v>3</v>
      </c>
      <c r="L7133" s="285" t="s">
        <v>12170</v>
      </c>
      <c r="M7133" s="223"/>
      <c r="N7133" s="203"/>
      <c r="O7133" s="222" t="s">
        <v>326</v>
      </c>
    </row>
    <row r="7134" spans="1:15" ht="29.25" customHeight="1">
      <c r="A7134" s="221" t="s">
        <v>32</v>
      </c>
      <c r="B7134" s="221" t="s">
        <v>784</v>
      </c>
      <c r="C7134" s="222" t="s">
        <v>553</v>
      </c>
      <c r="D7134" s="222" t="s">
        <v>167</v>
      </c>
      <c r="E7134" s="199" t="s">
        <v>163</v>
      </c>
      <c r="F7134" s="200" t="s">
        <v>2241</v>
      </c>
      <c r="G7134" s="200" t="s">
        <v>2242</v>
      </c>
      <c r="H7134" s="200"/>
      <c r="I7134" s="200">
        <v>45945</v>
      </c>
      <c r="J7134" s="143">
        <f t="shared" si="111"/>
        <v>45945</v>
      </c>
      <c r="K7134" s="202">
        <v>5</v>
      </c>
      <c r="L7134" s="284" t="s">
        <v>12364</v>
      </c>
      <c r="M7134" s="223"/>
      <c r="N7134" s="203"/>
      <c r="O7134" s="222" t="s">
        <v>326</v>
      </c>
    </row>
    <row r="7135" spans="1:15" ht="29.25" customHeight="1">
      <c r="A7135" s="221" t="s">
        <v>32</v>
      </c>
      <c r="B7135" s="221" t="s">
        <v>784</v>
      </c>
      <c r="C7135" s="222" t="s">
        <v>553</v>
      </c>
      <c r="D7135" s="222" t="s">
        <v>167</v>
      </c>
      <c r="E7135" s="199" t="s">
        <v>163</v>
      </c>
      <c r="F7135" s="200" t="s">
        <v>2241</v>
      </c>
      <c r="G7135" s="200" t="s">
        <v>2242</v>
      </c>
      <c r="H7135" s="200"/>
      <c r="I7135" s="200">
        <v>45946</v>
      </c>
      <c r="J7135" s="143">
        <f t="shared" si="111"/>
        <v>45946</v>
      </c>
      <c r="K7135" s="202">
        <v>8</v>
      </c>
      <c r="L7135" s="285" t="s">
        <v>12365</v>
      </c>
      <c r="M7135" s="223"/>
      <c r="N7135" s="203"/>
      <c r="O7135" s="222" t="s">
        <v>326</v>
      </c>
    </row>
    <row r="7136" spans="1:15" ht="29.25" customHeight="1">
      <c r="A7136" s="221" t="s">
        <v>32</v>
      </c>
      <c r="B7136" s="221" t="s">
        <v>784</v>
      </c>
      <c r="C7136" s="222" t="s">
        <v>553</v>
      </c>
      <c r="D7136" s="222" t="s">
        <v>167</v>
      </c>
      <c r="E7136" s="199" t="s">
        <v>163</v>
      </c>
      <c r="F7136" s="200" t="s">
        <v>2241</v>
      </c>
      <c r="G7136" s="200" t="s">
        <v>2242</v>
      </c>
      <c r="H7136" s="200"/>
      <c r="I7136" s="200">
        <v>45947</v>
      </c>
      <c r="J7136" s="143">
        <f t="shared" si="111"/>
        <v>45947</v>
      </c>
      <c r="K7136" s="202">
        <v>8</v>
      </c>
      <c r="L7136" s="285" t="s">
        <v>12365</v>
      </c>
      <c r="M7136" s="223"/>
      <c r="N7136" s="203"/>
      <c r="O7136" s="222" t="s">
        <v>326</v>
      </c>
    </row>
    <row r="7137" spans="1:15" ht="29.25" customHeight="1">
      <c r="A7137" s="221" t="s">
        <v>32</v>
      </c>
      <c r="B7137" s="221" t="s">
        <v>784</v>
      </c>
      <c r="C7137" s="222" t="s">
        <v>553</v>
      </c>
      <c r="D7137" s="222" t="s">
        <v>167</v>
      </c>
      <c r="E7137" s="199" t="s">
        <v>163</v>
      </c>
      <c r="F7137" s="200" t="s">
        <v>2241</v>
      </c>
      <c r="G7137" s="200" t="s">
        <v>2242</v>
      </c>
      <c r="H7137" s="200"/>
      <c r="I7137" s="200">
        <v>45950</v>
      </c>
      <c r="J7137" s="143">
        <f t="shared" si="111"/>
        <v>45950</v>
      </c>
      <c r="K7137" s="202">
        <v>8</v>
      </c>
      <c r="L7137" s="285" t="s">
        <v>12366</v>
      </c>
      <c r="M7137" s="223"/>
      <c r="N7137" s="203"/>
      <c r="O7137" s="222" t="s">
        <v>326</v>
      </c>
    </row>
    <row r="7138" spans="1:15" ht="29.25" customHeight="1">
      <c r="A7138" s="221" t="s">
        <v>32</v>
      </c>
      <c r="B7138" s="221" t="s">
        <v>784</v>
      </c>
      <c r="C7138" s="222" t="s">
        <v>553</v>
      </c>
      <c r="D7138" s="222" t="s">
        <v>167</v>
      </c>
      <c r="E7138" s="199" t="s">
        <v>163</v>
      </c>
      <c r="F7138" s="200" t="s">
        <v>2241</v>
      </c>
      <c r="G7138" s="200" t="s">
        <v>2242</v>
      </c>
      <c r="H7138" s="200"/>
      <c r="I7138" s="200">
        <v>45951</v>
      </c>
      <c r="J7138" s="143">
        <f t="shared" si="111"/>
        <v>45951</v>
      </c>
      <c r="K7138" s="202">
        <v>8</v>
      </c>
      <c r="L7138" s="285" t="s">
        <v>12367</v>
      </c>
      <c r="M7138" s="223"/>
      <c r="N7138" s="203"/>
      <c r="O7138" s="222" t="s">
        <v>326</v>
      </c>
    </row>
    <row r="7139" spans="1:15" ht="29.25" customHeight="1">
      <c r="A7139" s="221" t="s">
        <v>32</v>
      </c>
      <c r="B7139" s="221" t="s">
        <v>784</v>
      </c>
      <c r="C7139" s="222" t="s">
        <v>553</v>
      </c>
      <c r="D7139" s="222" t="s">
        <v>167</v>
      </c>
      <c r="E7139" s="199" t="s">
        <v>163</v>
      </c>
      <c r="F7139" s="200" t="s">
        <v>2241</v>
      </c>
      <c r="G7139" s="200" t="s">
        <v>2242</v>
      </c>
      <c r="H7139" s="200"/>
      <c r="I7139" s="200">
        <v>45952</v>
      </c>
      <c r="J7139" s="143">
        <f t="shared" si="111"/>
        <v>45952</v>
      </c>
      <c r="K7139" s="202">
        <v>8</v>
      </c>
      <c r="L7139" s="285" t="s">
        <v>12367</v>
      </c>
      <c r="M7139" s="223"/>
      <c r="N7139" s="203"/>
      <c r="O7139" s="222" t="s">
        <v>326</v>
      </c>
    </row>
    <row r="7140" spans="1:15" ht="29.25" customHeight="1">
      <c r="A7140" s="221" t="s">
        <v>32</v>
      </c>
      <c r="B7140" s="221" t="s">
        <v>784</v>
      </c>
      <c r="C7140" s="222" t="s">
        <v>553</v>
      </c>
      <c r="D7140" s="222" t="s">
        <v>167</v>
      </c>
      <c r="E7140" s="199" t="s">
        <v>163</v>
      </c>
      <c r="F7140" s="200" t="s">
        <v>2241</v>
      </c>
      <c r="G7140" s="200" t="s">
        <v>2242</v>
      </c>
      <c r="H7140" s="200"/>
      <c r="I7140" s="200">
        <v>45953</v>
      </c>
      <c r="J7140" s="143">
        <f t="shared" si="111"/>
        <v>45953</v>
      </c>
      <c r="K7140" s="202">
        <v>8</v>
      </c>
      <c r="L7140" s="285" t="s">
        <v>12541</v>
      </c>
      <c r="M7140" s="223"/>
      <c r="N7140" s="203"/>
      <c r="O7140" s="222" t="s">
        <v>326</v>
      </c>
    </row>
    <row r="7141" spans="1:15" ht="29.25" customHeight="1">
      <c r="A7141" s="221" t="s">
        <v>32</v>
      </c>
      <c r="B7141" s="221" t="s">
        <v>784</v>
      </c>
      <c r="C7141" s="222" t="s">
        <v>553</v>
      </c>
      <c r="D7141" s="222" t="s">
        <v>167</v>
      </c>
      <c r="E7141" s="199" t="s">
        <v>163</v>
      </c>
      <c r="F7141" s="200" t="s">
        <v>2241</v>
      </c>
      <c r="G7141" s="200" t="s">
        <v>2242</v>
      </c>
      <c r="H7141" s="200"/>
      <c r="I7141" s="200">
        <v>45957</v>
      </c>
      <c r="J7141" s="143">
        <f t="shared" si="111"/>
        <v>45957</v>
      </c>
      <c r="K7141" s="202">
        <v>8</v>
      </c>
      <c r="L7141" s="285" t="s">
        <v>12542</v>
      </c>
      <c r="M7141" s="223"/>
      <c r="N7141" s="203"/>
      <c r="O7141" s="222" t="s">
        <v>326</v>
      </c>
    </row>
    <row r="7142" spans="1:15" ht="29.25" customHeight="1">
      <c r="A7142" s="221" t="s">
        <v>32</v>
      </c>
      <c r="B7142" s="221" t="s">
        <v>784</v>
      </c>
      <c r="C7142" s="222" t="s">
        <v>553</v>
      </c>
      <c r="D7142" s="222" t="s">
        <v>167</v>
      </c>
      <c r="E7142" s="199" t="s">
        <v>163</v>
      </c>
      <c r="F7142" s="200" t="s">
        <v>2241</v>
      </c>
      <c r="G7142" s="200" t="s">
        <v>2242</v>
      </c>
      <c r="H7142" s="200"/>
      <c r="I7142" s="200">
        <v>45958</v>
      </c>
      <c r="J7142" s="143">
        <f t="shared" si="111"/>
        <v>45958</v>
      </c>
      <c r="K7142" s="202">
        <v>4</v>
      </c>
      <c r="L7142" s="285" t="s">
        <v>12543</v>
      </c>
      <c r="M7142" s="223"/>
      <c r="N7142" s="203"/>
      <c r="O7142" s="222" t="s">
        <v>326</v>
      </c>
    </row>
    <row r="7143" spans="1:15" ht="29.25" customHeight="1">
      <c r="A7143" s="221" t="s">
        <v>32</v>
      </c>
      <c r="B7143" s="221" t="s">
        <v>784</v>
      </c>
      <c r="C7143" s="222" t="s">
        <v>553</v>
      </c>
      <c r="D7143" s="222" t="s">
        <v>167</v>
      </c>
      <c r="E7143" s="199" t="s">
        <v>171</v>
      </c>
      <c r="F7143" s="200"/>
      <c r="G7143" s="200"/>
      <c r="H7143" s="200"/>
      <c r="I7143" s="200">
        <v>45958</v>
      </c>
      <c r="J7143" s="143">
        <f t="shared" si="111"/>
        <v>45958</v>
      </c>
      <c r="K7143" s="202">
        <v>4</v>
      </c>
      <c r="L7143" s="285" t="s">
        <v>12544</v>
      </c>
      <c r="M7143" s="223"/>
      <c r="N7143" s="203"/>
      <c r="O7143" s="222" t="s">
        <v>326</v>
      </c>
    </row>
    <row r="7144" spans="1:15" ht="29.25" customHeight="1">
      <c r="A7144" s="221" t="s">
        <v>32</v>
      </c>
      <c r="B7144" s="221" t="s">
        <v>784</v>
      </c>
      <c r="C7144" s="222" t="s">
        <v>553</v>
      </c>
      <c r="D7144" s="222" t="s">
        <v>167</v>
      </c>
      <c r="E7144" s="199" t="s">
        <v>163</v>
      </c>
      <c r="F7144" s="200" t="s">
        <v>2241</v>
      </c>
      <c r="G7144" s="200" t="s">
        <v>2242</v>
      </c>
      <c r="H7144" s="200"/>
      <c r="I7144" s="200">
        <v>45959</v>
      </c>
      <c r="J7144" s="143">
        <f t="shared" si="111"/>
        <v>45959</v>
      </c>
      <c r="K7144" s="202">
        <v>8</v>
      </c>
      <c r="L7144" s="285" t="s">
        <v>12702</v>
      </c>
      <c r="M7144" s="223"/>
      <c r="N7144" s="203"/>
      <c r="O7144" s="222" t="s">
        <v>326</v>
      </c>
    </row>
    <row r="7145" spans="1:15" ht="29.25" customHeight="1">
      <c r="A7145" s="221" t="s">
        <v>32</v>
      </c>
      <c r="B7145" s="221" t="s">
        <v>784</v>
      </c>
      <c r="C7145" s="222" t="s">
        <v>553</v>
      </c>
      <c r="D7145" s="222" t="s">
        <v>167</v>
      </c>
      <c r="E7145" s="199" t="s">
        <v>163</v>
      </c>
      <c r="F7145" s="200" t="s">
        <v>9823</v>
      </c>
      <c r="G7145" s="200" t="s">
        <v>9824</v>
      </c>
      <c r="H7145" s="200"/>
      <c r="I7145" s="200">
        <v>45960</v>
      </c>
      <c r="J7145" s="143">
        <f t="shared" si="111"/>
        <v>45960</v>
      </c>
      <c r="K7145" s="202">
        <v>4</v>
      </c>
      <c r="L7145" s="285" t="s">
        <v>185</v>
      </c>
      <c r="M7145" s="223"/>
      <c r="N7145" s="203"/>
      <c r="O7145" s="222" t="s">
        <v>326</v>
      </c>
    </row>
    <row r="7146" spans="1:15" ht="29.25" customHeight="1">
      <c r="A7146" s="221" t="s">
        <v>32</v>
      </c>
      <c r="B7146" s="221" t="s">
        <v>784</v>
      </c>
      <c r="C7146" s="222" t="s">
        <v>553</v>
      </c>
      <c r="D7146" s="222" t="s">
        <v>167</v>
      </c>
      <c r="E7146" s="199" t="s">
        <v>163</v>
      </c>
      <c r="F7146" s="200" t="s">
        <v>2241</v>
      </c>
      <c r="G7146" s="200" t="s">
        <v>2242</v>
      </c>
      <c r="H7146" s="200"/>
      <c r="I7146" s="200">
        <v>45960</v>
      </c>
      <c r="J7146" s="143">
        <f t="shared" si="111"/>
        <v>45960</v>
      </c>
      <c r="K7146" s="202">
        <v>4</v>
      </c>
      <c r="L7146" s="285" t="s">
        <v>12703</v>
      </c>
      <c r="M7146" s="223"/>
      <c r="N7146" s="203"/>
      <c r="O7146" s="222" t="s">
        <v>326</v>
      </c>
    </row>
    <row r="7147" spans="1:15" ht="29.25" customHeight="1">
      <c r="A7147" s="221" t="s">
        <v>32</v>
      </c>
      <c r="B7147" s="221" t="s">
        <v>784</v>
      </c>
      <c r="C7147" s="222" t="s">
        <v>553</v>
      </c>
      <c r="D7147" s="222" t="s">
        <v>167</v>
      </c>
      <c r="E7147" s="199" t="s">
        <v>166</v>
      </c>
      <c r="F7147" s="200"/>
      <c r="G7147" s="200"/>
      <c r="H7147" s="200"/>
      <c r="I7147" s="200">
        <v>45961</v>
      </c>
      <c r="J7147" s="143">
        <f t="shared" si="111"/>
        <v>45961</v>
      </c>
      <c r="K7147" s="202">
        <v>4</v>
      </c>
      <c r="L7147" s="285" t="s">
        <v>12704</v>
      </c>
      <c r="M7147" s="223"/>
      <c r="N7147" s="203"/>
      <c r="O7147" s="222" t="s">
        <v>326</v>
      </c>
    </row>
    <row r="7148" spans="1:15" ht="29.25" customHeight="1">
      <c r="A7148" s="221" t="s">
        <v>32</v>
      </c>
      <c r="B7148" s="221" t="s">
        <v>784</v>
      </c>
      <c r="C7148" s="222" t="s">
        <v>553</v>
      </c>
      <c r="D7148" s="222" t="s">
        <v>167</v>
      </c>
      <c r="E7148" s="199" t="s">
        <v>163</v>
      </c>
      <c r="F7148" s="200" t="s">
        <v>2241</v>
      </c>
      <c r="G7148" s="200" t="s">
        <v>2242</v>
      </c>
      <c r="H7148" s="200"/>
      <c r="I7148" s="200">
        <v>45961</v>
      </c>
      <c r="J7148" s="143">
        <f t="shared" si="111"/>
        <v>45961</v>
      </c>
      <c r="K7148" s="202">
        <v>4</v>
      </c>
      <c r="L7148" s="285" t="s">
        <v>12703</v>
      </c>
      <c r="M7148" s="223"/>
      <c r="N7148" s="203"/>
      <c r="O7148" s="222" t="s">
        <v>326</v>
      </c>
    </row>
    <row r="7149" spans="1:15" ht="29.25" customHeight="1">
      <c r="A7149" s="221" t="s">
        <v>32</v>
      </c>
      <c r="B7149" s="221" t="s">
        <v>784</v>
      </c>
      <c r="C7149" s="222" t="s">
        <v>553</v>
      </c>
      <c r="D7149" s="222" t="s">
        <v>167</v>
      </c>
      <c r="E7149" s="199" t="s">
        <v>163</v>
      </c>
      <c r="F7149" s="200" t="s">
        <v>1742</v>
      </c>
      <c r="G7149" s="200" t="s">
        <v>1743</v>
      </c>
      <c r="H7149" s="200"/>
      <c r="I7149" s="200">
        <v>45964</v>
      </c>
      <c r="J7149" s="143">
        <f t="shared" si="111"/>
        <v>45964</v>
      </c>
      <c r="K7149" s="202">
        <v>5.5</v>
      </c>
      <c r="L7149" s="285" t="s">
        <v>12705</v>
      </c>
      <c r="M7149" s="223"/>
      <c r="N7149" s="203"/>
      <c r="O7149" s="222" t="s">
        <v>326</v>
      </c>
    </row>
    <row r="7150" spans="1:15" ht="29.25" customHeight="1">
      <c r="A7150" s="221" t="s">
        <v>32</v>
      </c>
      <c r="B7150" s="221" t="s">
        <v>784</v>
      </c>
      <c r="C7150" s="222" t="s">
        <v>553</v>
      </c>
      <c r="D7150" s="222" t="s">
        <v>167</v>
      </c>
      <c r="E7150" s="199" t="s">
        <v>163</v>
      </c>
      <c r="F7150" s="200" t="s">
        <v>2241</v>
      </c>
      <c r="G7150" s="200" t="s">
        <v>2242</v>
      </c>
      <c r="H7150" s="200"/>
      <c r="I7150" s="200">
        <v>45964</v>
      </c>
      <c r="J7150" s="143">
        <f t="shared" si="111"/>
        <v>45964</v>
      </c>
      <c r="K7150" s="202">
        <v>2.5</v>
      </c>
      <c r="L7150" s="284" t="s">
        <v>12706</v>
      </c>
      <c r="M7150" s="223"/>
      <c r="N7150" s="203"/>
      <c r="O7150" s="222" t="s">
        <v>326</v>
      </c>
    </row>
    <row r="7151" spans="1:15" ht="29.25" customHeight="1">
      <c r="A7151" s="221" t="s">
        <v>32</v>
      </c>
      <c r="B7151" s="221" t="s">
        <v>784</v>
      </c>
      <c r="C7151" s="222" t="s">
        <v>553</v>
      </c>
      <c r="D7151" s="222" t="s">
        <v>167</v>
      </c>
      <c r="E7151" s="199" t="s">
        <v>163</v>
      </c>
      <c r="F7151" s="200" t="s">
        <v>2241</v>
      </c>
      <c r="G7151" s="200" t="s">
        <v>2242</v>
      </c>
      <c r="H7151" s="200"/>
      <c r="I7151" s="200">
        <v>45965</v>
      </c>
      <c r="J7151" s="143">
        <f t="shared" si="111"/>
        <v>45965</v>
      </c>
      <c r="K7151" s="202">
        <v>4</v>
      </c>
      <c r="L7151" s="285" t="s">
        <v>12703</v>
      </c>
      <c r="M7151" s="223"/>
      <c r="N7151" s="203"/>
      <c r="O7151" s="222" t="s">
        <v>326</v>
      </c>
    </row>
    <row r="7152" spans="1:15" ht="29.25" customHeight="1">
      <c r="A7152" s="221" t="s">
        <v>32</v>
      </c>
      <c r="B7152" s="221" t="s">
        <v>784</v>
      </c>
      <c r="C7152" s="222" t="s">
        <v>553</v>
      </c>
      <c r="D7152" s="222" t="s">
        <v>167</v>
      </c>
      <c r="E7152" s="199" t="s">
        <v>166</v>
      </c>
      <c r="F7152" s="200"/>
      <c r="G7152" s="200"/>
      <c r="H7152" s="200"/>
      <c r="I7152" s="200">
        <v>45965</v>
      </c>
      <c r="J7152" s="143">
        <f t="shared" si="111"/>
        <v>45965</v>
      </c>
      <c r="K7152" s="202">
        <v>4</v>
      </c>
      <c r="L7152" s="285" t="s">
        <v>12707</v>
      </c>
      <c r="M7152" s="223"/>
      <c r="N7152" s="203"/>
      <c r="O7152" s="222" t="s">
        <v>326</v>
      </c>
    </row>
    <row r="7153" spans="1:15" ht="29.25" customHeight="1">
      <c r="A7153" s="221" t="s">
        <v>32</v>
      </c>
      <c r="B7153" s="221" t="s">
        <v>784</v>
      </c>
      <c r="C7153" s="222" t="s">
        <v>553</v>
      </c>
      <c r="D7153" s="222" t="s">
        <v>167</v>
      </c>
      <c r="E7153" s="199" t="s">
        <v>163</v>
      </c>
      <c r="F7153" s="200" t="s">
        <v>9823</v>
      </c>
      <c r="G7153" s="200" t="s">
        <v>9824</v>
      </c>
      <c r="H7153" s="200"/>
      <c r="I7153" s="200">
        <v>45966</v>
      </c>
      <c r="J7153" s="143">
        <f t="shared" si="111"/>
        <v>45966</v>
      </c>
      <c r="K7153" s="202">
        <v>8</v>
      </c>
      <c r="L7153" s="285" t="s">
        <v>12886</v>
      </c>
      <c r="M7153" s="223"/>
      <c r="N7153" s="203"/>
      <c r="O7153" s="222" t="s">
        <v>326</v>
      </c>
    </row>
    <row r="7154" spans="1:15" ht="29.25" customHeight="1">
      <c r="A7154" s="221" t="s">
        <v>32</v>
      </c>
      <c r="B7154" s="221" t="s">
        <v>784</v>
      </c>
      <c r="C7154" s="222" t="s">
        <v>553</v>
      </c>
      <c r="D7154" s="222" t="s">
        <v>167</v>
      </c>
      <c r="E7154" s="199" t="s">
        <v>163</v>
      </c>
      <c r="F7154" s="200" t="s">
        <v>2241</v>
      </c>
      <c r="G7154" s="200" t="s">
        <v>2242</v>
      </c>
      <c r="H7154" s="200"/>
      <c r="I7154" s="200">
        <v>45967</v>
      </c>
      <c r="J7154" s="143">
        <f t="shared" si="111"/>
        <v>45967</v>
      </c>
      <c r="K7154" s="202">
        <v>5.5</v>
      </c>
      <c r="L7154" s="285" t="s">
        <v>12887</v>
      </c>
      <c r="M7154" s="223"/>
      <c r="N7154" s="203"/>
      <c r="O7154" s="222" t="s">
        <v>326</v>
      </c>
    </row>
    <row r="7155" spans="1:15" ht="29.25" customHeight="1">
      <c r="A7155" s="221" t="s">
        <v>32</v>
      </c>
      <c r="B7155" s="221" t="s">
        <v>784</v>
      </c>
      <c r="C7155" s="222" t="s">
        <v>553</v>
      </c>
      <c r="D7155" s="222" t="s">
        <v>167</v>
      </c>
      <c r="E7155" s="199" t="s">
        <v>163</v>
      </c>
      <c r="F7155" s="200" t="s">
        <v>9823</v>
      </c>
      <c r="G7155" s="200" t="s">
        <v>9824</v>
      </c>
      <c r="H7155" s="200"/>
      <c r="I7155" s="200">
        <v>45967</v>
      </c>
      <c r="J7155" s="143">
        <f t="shared" si="111"/>
        <v>45967</v>
      </c>
      <c r="K7155" s="202">
        <v>2.5</v>
      </c>
      <c r="L7155" s="285" t="s">
        <v>12886</v>
      </c>
      <c r="M7155" s="223"/>
      <c r="N7155" s="203"/>
      <c r="O7155" s="222" t="s">
        <v>326</v>
      </c>
    </row>
    <row r="7156" spans="1:15" ht="29.25" customHeight="1">
      <c r="A7156" s="221" t="s">
        <v>32</v>
      </c>
      <c r="B7156" s="221" t="s">
        <v>784</v>
      </c>
      <c r="C7156" s="222" t="s">
        <v>553</v>
      </c>
      <c r="D7156" s="222" t="s">
        <v>167</v>
      </c>
      <c r="E7156" s="199" t="s">
        <v>165</v>
      </c>
      <c r="F7156" s="200"/>
      <c r="G7156" s="200"/>
      <c r="H7156" s="200"/>
      <c r="I7156" s="200">
        <v>45968</v>
      </c>
      <c r="J7156" s="143">
        <f t="shared" si="111"/>
        <v>45968</v>
      </c>
      <c r="K7156" s="202">
        <v>8</v>
      </c>
      <c r="L7156" s="284" t="s">
        <v>945</v>
      </c>
      <c r="M7156" s="223"/>
      <c r="N7156" s="203"/>
      <c r="O7156" s="222" t="s">
        <v>326</v>
      </c>
    </row>
    <row r="7157" spans="1:15" ht="29.25" customHeight="1">
      <c r="A7157" s="221" t="s">
        <v>32</v>
      </c>
      <c r="B7157" s="221" t="s">
        <v>784</v>
      </c>
      <c r="C7157" s="222" t="s">
        <v>553</v>
      </c>
      <c r="D7157" s="222" t="s">
        <v>167</v>
      </c>
      <c r="E7157" s="199" t="s">
        <v>166</v>
      </c>
      <c r="F7157" s="200"/>
      <c r="G7157" s="200"/>
      <c r="H7157" s="200"/>
      <c r="I7157" s="200">
        <v>45971</v>
      </c>
      <c r="J7157" s="143">
        <f t="shared" si="111"/>
        <v>45971</v>
      </c>
      <c r="K7157" s="202">
        <v>4</v>
      </c>
      <c r="L7157" s="285" t="s">
        <v>12888</v>
      </c>
      <c r="M7157" s="223"/>
      <c r="N7157" s="203"/>
      <c r="O7157" s="222" t="s">
        <v>326</v>
      </c>
    </row>
    <row r="7158" spans="1:15" ht="29.25" customHeight="1">
      <c r="A7158" s="221" t="s">
        <v>32</v>
      </c>
      <c r="B7158" s="221" t="s">
        <v>784</v>
      </c>
      <c r="C7158" s="222" t="s">
        <v>553</v>
      </c>
      <c r="D7158" s="222" t="s">
        <v>167</v>
      </c>
      <c r="E7158" s="199" t="s">
        <v>163</v>
      </c>
      <c r="F7158" s="200" t="s">
        <v>2241</v>
      </c>
      <c r="G7158" s="200" t="s">
        <v>2242</v>
      </c>
      <c r="H7158" s="200"/>
      <c r="I7158" s="200">
        <v>45971</v>
      </c>
      <c r="J7158" s="143">
        <f t="shared" si="111"/>
        <v>45971</v>
      </c>
      <c r="K7158" s="202">
        <v>4</v>
      </c>
      <c r="L7158" s="285" t="s">
        <v>12889</v>
      </c>
      <c r="M7158" s="223"/>
      <c r="N7158" s="203"/>
      <c r="O7158" s="222" t="s">
        <v>326</v>
      </c>
    </row>
    <row r="7159" spans="1:15" ht="29.25" customHeight="1">
      <c r="A7159" s="221" t="s">
        <v>32</v>
      </c>
      <c r="B7159" s="221" t="s">
        <v>784</v>
      </c>
      <c r="C7159" s="222" t="s">
        <v>553</v>
      </c>
      <c r="D7159" s="222" t="s">
        <v>167</v>
      </c>
      <c r="E7159" s="199" t="s">
        <v>163</v>
      </c>
      <c r="F7159" s="200" t="s">
        <v>9823</v>
      </c>
      <c r="G7159" s="200" t="s">
        <v>9824</v>
      </c>
      <c r="H7159" s="200"/>
      <c r="I7159" s="200">
        <v>45972</v>
      </c>
      <c r="J7159" s="143">
        <f t="shared" si="111"/>
        <v>45972</v>
      </c>
      <c r="K7159" s="202">
        <v>2</v>
      </c>
      <c r="L7159" s="285" t="s">
        <v>12886</v>
      </c>
      <c r="M7159" s="223"/>
      <c r="N7159" s="203"/>
      <c r="O7159" s="222" t="s">
        <v>326</v>
      </c>
    </row>
    <row r="7160" spans="1:15" ht="29.25" customHeight="1">
      <c r="A7160" s="221" t="s">
        <v>32</v>
      </c>
      <c r="B7160" s="221" t="s">
        <v>784</v>
      </c>
      <c r="C7160" s="222" t="s">
        <v>553</v>
      </c>
      <c r="D7160" s="222" t="s">
        <v>167</v>
      </c>
      <c r="E7160" s="199" t="s">
        <v>163</v>
      </c>
      <c r="F7160" s="200" t="s">
        <v>2241</v>
      </c>
      <c r="G7160" s="200" t="s">
        <v>2242</v>
      </c>
      <c r="H7160" s="200"/>
      <c r="I7160" s="200">
        <v>45972</v>
      </c>
      <c r="J7160" s="143">
        <f t="shared" si="111"/>
        <v>45972</v>
      </c>
      <c r="K7160" s="202">
        <v>6</v>
      </c>
      <c r="L7160" s="284" t="s">
        <v>12890</v>
      </c>
      <c r="M7160" s="223"/>
      <c r="N7160" s="203"/>
      <c r="O7160" s="222" t="s">
        <v>326</v>
      </c>
    </row>
    <row r="7161" spans="1:15" ht="29.25" customHeight="1">
      <c r="A7161" s="221" t="s">
        <v>32</v>
      </c>
      <c r="B7161" s="221" t="s">
        <v>784</v>
      </c>
      <c r="C7161" s="222" t="s">
        <v>553</v>
      </c>
      <c r="D7161" s="222" t="s">
        <v>167</v>
      </c>
      <c r="E7161" s="199" t="s">
        <v>171</v>
      </c>
      <c r="F7161" s="200"/>
      <c r="G7161" s="200"/>
      <c r="H7161" s="200"/>
      <c r="I7161" s="200">
        <v>45973</v>
      </c>
      <c r="J7161" s="143">
        <f t="shared" si="111"/>
        <v>45973</v>
      </c>
      <c r="K7161" s="202">
        <v>4</v>
      </c>
      <c r="L7161" s="285" t="s">
        <v>13063</v>
      </c>
      <c r="M7161" s="223"/>
      <c r="N7161" s="203"/>
      <c r="O7161" s="222" t="s">
        <v>326</v>
      </c>
    </row>
    <row r="7162" spans="1:15" ht="29.25" customHeight="1">
      <c r="A7162" s="221" t="s">
        <v>32</v>
      </c>
      <c r="B7162" s="221" t="s">
        <v>784</v>
      </c>
      <c r="C7162" s="222" t="s">
        <v>553</v>
      </c>
      <c r="D7162" s="222" t="s">
        <v>167</v>
      </c>
      <c r="E7162" s="199" t="s">
        <v>163</v>
      </c>
      <c r="F7162" s="200" t="s">
        <v>2241</v>
      </c>
      <c r="G7162" s="200" t="s">
        <v>2242</v>
      </c>
      <c r="H7162" s="200"/>
      <c r="I7162" s="200">
        <v>45973</v>
      </c>
      <c r="J7162" s="143">
        <f t="shared" si="111"/>
        <v>45973</v>
      </c>
      <c r="K7162" s="202">
        <v>4</v>
      </c>
      <c r="L7162" s="285" t="s">
        <v>13064</v>
      </c>
      <c r="M7162" s="223"/>
      <c r="N7162" s="203"/>
      <c r="O7162" s="222" t="s">
        <v>326</v>
      </c>
    </row>
    <row r="7163" spans="1:15" ht="29.25" customHeight="1">
      <c r="A7163" s="221" t="s">
        <v>32</v>
      </c>
      <c r="B7163" s="221" t="s">
        <v>784</v>
      </c>
      <c r="C7163" s="222" t="s">
        <v>553</v>
      </c>
      <c r="D7163" s="222" t="s">
        <v>167</v>
      </c>
      <c r="E7163" s="199" t="s">
        <v>166</v>
      </c>
      <c r="F7163" s="200"/>
      <c r="G7163" s="200"/>
      <c r="H7163" s="200"/>
      <c r="I7163" s="200">
        <v>45974</v>
      </c>
      <c r="J7163" s="143">
        <f t="shared" si="111"/>
        <v>45974</v>
      </c>
      <c r="K7163" s="202">
        <v>8</v>
      </c>
      <c r="L7163" s="285" t="s">
        <v>13065</v>
      </c>
      <c r="M7163" s="223"/>
      <c r="N7163" s="203"/>
      <c r="O7163" s="222" t="s">
        <v>326</v>
      </c>
    </row>
    <row r="7164" spans="1:15" ht="29.25" customHeight="1">
      <c r="A7164" s="221" t="s">
        <v>32</v>
      </c>
      <c r="B7164" s="221" t="s">
        <v>784</v>
      </c>
      <c r="C7164" s="222" t="s">
        <v>553</v>
      </c>
      <c r="D7164" s="222" t="s">
        <v>167</v>
      </c>
      <c r="E7164" s="199" t="s">
        <v>166</v>
      </c>
      <c r="F7164" s="200"/>
      <c r="G7164" s="200"/>
      <c r="H7164" s="200"/>
      <c r="I7164" s="200">
        <v>45975</v>
      </c>
      <c r="J7164" s="143">
        <f t="shared" si="111"/>
        <v>45975</v>
      </c>
      <c r="K7164" s="202">
        <v>8</v>
      </c>
      <c r="L7164" s="285" t="s">
        <v>13065</v>
      </c>
      <c r="M7164" s="223"/>
      <c r="N7164" s="203"/>
      <c r="O7164" s="222" t="s">
        <v>326</v>
      </c>
    </row>
    <row r="7165" spans="1:15" ht="29.25" customHeight="1">
      <c r="A7165" s="221" t="s">
        <v>32</v>
      </c>
      <c r="B7165" s="221" t="s">
        <v>784</v>
      </c>
      <c r="C7165" s="222" t="s">
        <v>553</v>
      </c>
      <c r="D7165" s="222" t="s">
        <v>167</v>
      </c>
      <c r="E7165" s="199" t="s">
        <v>163</v>
      </c>
      <c r="F7165" s="200" t="s">
        <v>2241</v>
      </c>
      <c r="G7165" s="200" t="s">
        <v>2242</v>
      </c>
      <c r="H7165" s="200"/>
      <c r="I7165" s="200">
        <v>45978</v>
      </c>
      <c r="J7165" s="143">
        <f t="shared" si="111"/>
        <v>45978</v>
      </c>
      <c r="K7165" s="202">
        <v>8</v>
      </c>
      <c r="L7165" s="285" t="s">
        <v>13066</v>
      </c>
      <c r="M7165" s="223"/>
      <c r="N7165" s="203"/>
      <c r="O7165" s="222" t="s">
        <v>326</v>
      </c>
    </row>
    <row r="7166" spans="1:15" ht="29.25" customHeight="1">
      <c r="A7166" s="221" t="s">
        <v>32</v>
      </c>
      <c r="B7166" s="221" t="s">
        <v>784</v>
      </c>
      <c r="C7166" s="222" t="s">
        <v>553</v>
      </c>
      <c r="D7166" s="222" t="s">
        <v>167</v>
      </c>
      <c r="E7166" s="199" t="s">
        <v>166</v>
      </c>
      <c r="F7166" s="200"/>
      <c r="G7166" s="200"/>
      <c r="H7166" s="200"/>
      <c r="I7166" s="200">
        <v>45979</v>
      </c>
      <c r="J7166" s="143">
        <f t="shared" si="111"/>
        <v>45979</v>
      </c>
      <c r="K7166" s="202">
        <v>8</v>
      </c>
      <c r="L7166" s="285" t="s">
        <v>13262</v>
      </c>
      <c r="M7166" s="223"/>
      <c r="N7166" s="203"/>
      <c r="O7166" s="222" t="s">
        <v>326</v>
      </c>
    </row>
    <row r="7167" spans="1:15" ht="29.25" customHeight="1">
      <c r="A7167" s="221" t="s">
        <v>32</v>
      </c>
      <c r="B7167" s="221" t="s">
        <v>784</v>
      </c>
      <c r="C7167" s="222" t="s">
        <v>553</v>
      </c>
      <c r="D7167" s="222" t="s">
        <v>167</v>
      </c>
      <c r="E7167" s="199" t="s">
        <v>166</v>
      </c>
      <c r="F7167" s="200"/>
      <c r="G7167" s="200"/>
      <c r="H7167" s="200"/>
      <c r="I7167" s="200">
        <v>45980</v>
      </c>
      <c r="J7167" s="143">
        <f t="shared" si="111"/>
        <v>45980</v>
      </c>
      <c r="K7167" s="202">
        <v>4</v>
      </c>
      <c r="L7167" s="285" t="s">
        <v>13263</v>
      </c>
      <c r="M7167" s="223"/>
      <c r="N7167" s="203"/>
      <c r="O7167" s="222" t="s">
        <v>326</v>
      </c>
    </row>
    <row r="7168" spans="1:15" ht="29.25" customHeight="1">
      <c r="A7168" s="221" t="s">
        <v>32</v>
      </c>
      <c r="B7168" s="221" t="s">
        <v>784</v>
      </c>
      <c r="C7168" s="222" t="s">
        <v>553</v>
      </c>
      <c r="D7168" s="222" t="s">
        <v>167</v>
      </c>
      <c r="E7168" s="199" t="s">
        <v>163</v>
      </c>
      <c r="F7168" s="200" t="s">
        <v>2241</v>
      </c>
      <c r="G7168" s="200" t="s">
        <v>2242</v>
      </c>
      <c r="H7168" s="200"/>
      <c r="I7168" s="200">
        <v>45980</v>
      </c>
      <c r="J7168" s="143">
        <f t="shared" si="111"/>
        <v>45980</v>
      </c>
      <c r="K7168" s="202">
        <v>4</v>
      </c>
      <c r="L7168" s="285" t="s">
        <v>13264</v>
      </c>
      <c r="M7168" s="223"/>
      <c r="N7168" s="203"/>
      <c r="O7168" s="222" t="s">
        <v>326</v>
      </c>
    </row>
    <row r="7169" spans="1:15" ht="29.25" customHeight="1">
      <c r="A7169" s="221" t="s">
        <v>32</v>
      </c>
      <c r="B7169" s="221" t="s">
        <v>784</v>
      </c>
      <c r="C7169" s="222" t="s">
        <v>553</v>
      </c>
      <c r="D7169" s="222" t="s">
        <v>167</v>
      </c>
      <c r="E7169" s="199" t="s">
        <v>178</v>
      </c>
      <c r="F7169" s="200"/>
      <c r="G7169" s="200"/>
      <c r="H7169" s="200"/>
      <c r="I7169" s="200">
        <v>45981</v>
      </c>
      <c r="J7169" s="143">
        <f t="shared" si="111"/>
        <v>45981</v>
      </c>
      <c r="K7169" s="202">
        <v>1</v>
      </c>
      <c r="L7169" s="285" t="s">
        <v>13265</v>
      </c>
      <c r="M7169" s="223"/>
      <c r="N7169" s="203"/>
      <c r="O7169" s="222" t="s">
        <v>326</v>
      </c>
    </row>
    <row r="7170" spans="1:15" ht="29.25" customHeight="1">
      <c r="A7170" s="221" t="s">
        <v>32</v>
      </c>
      <c r="B7170" s="221" t="s">
        <v>784</v>
      </c>
      <c r="C7170" s="222" t="s">
        <v>553</v>
      </c>
      <c r="D7170" s="222" t="s">
        <v>167</v>
      </c>
      <c r="E7170" s="199" t="s">
        <v>166</v>
      </c>
      <c r="F7170" s="200"/>
      <c r="G7170" s="200"/>
      <c r="H7170" s="200"/>
      <c r="I7170" s="200">
        <v>45981</v>
      </c>
      <c r="J7170" s="143">
        <f t="shared" si="111"/>
        <v>45981</v>
      </c>
      <c r="K7170" s="202">
        <v>3</v>
      </c>
      <c r="L7170" s="285" t="s">
        <v>13266</v>
      </c>
      <c r="M7170" s="223"/>
      <c r="N7170" s="203"/>
      <c r="O7170" s="222" t="s">
        <v>326</v>
      </c>
    </row>
    <row r="7171" spans="1:15" ht="29.25" customHeight="1">
      <c r="A7171" s="221" t="s">
        <v>32</v>
      </c>
      <c r="B7171" s="221" t="s">
        <v>784</v>
      </c>
      <c r="C7171" s="222" t="s">
        <v>553</v>
      </c>
      <c r="D7171" s="222" t="s">
        <v>167</v>
      </c>
      <c r="E7171" s="199" t="s">
        <v>165</v>
      </c>
      <c r="F7171" s="200"/>
      <c r="G7171" s="200"/>
      <c r="H7171" s="200"/>
      <c r="I7171" s="200">
        <v>45982</v>
      </c>
      <c r="J7171" s="143">
        <f t="shared" ref="J7171:J7234" si="112">I7171</f>
        <v>45982</v>
      </c>
      <c r="K7171" s="202">
        <v>8</v>
      </c>
      <c r="L7171" s="285" t="s">
        <v>170</v>
      </c>
      <c r="M7171" s="223"/>
      <c r="N7171" s="203"/>
      <c r="O7171" s="222" t="s">
        <v>326</v>
      </c>
    </row>
    <row r="7172" spans="1:15" ht="29.25" customHeight="1">
      <c r="A7172" s="221" t="s">
        <v>32</v>
      </c>
      <c r="B7172" s="221" t="s">
        <v>784</v>
      </c>
      <c r="C7172" s="222" t="s">
        <v>553</v>
      </c>
      <c r="D7172" s="222" t="s">
        <v>167</v>
      </c>
      <c r="E7172" s="199" t="s">
        <v>163</v>
      </c>
      <c r="F7172" s="200" t="s">
        <v>2241</v>
      </c>
      <c r="G7172" s="200" t="s">
        <v>2242</v>
      </c>
      <c r="H7172" s="200" t="s">
        <v>91</v>
      </c>
      <c r="I7172" s="200">
        <v>45985</v>
      </c>
      <c r="J7172" s="143">
        <f t="shared" si="112"/>
        <v>45985</v>
      </c>
      <c r="K7172" s="202">
        <v>8</v>
      </c>
      <c r="L7172" s="285" t="s">
        <v>13267</v>
      </c>
      <c r="M7172" s="223"/>
      <c r="N7172" s="203">
        <v>3.375</v>
      </c>
      <c r="O7172" s="222" t="s">
        <v>968</v>
      </c>
    </row>
    <row r="7173" spans="1:15" ht="29.25" customHeight="1">
      <c r="A7173" s="221" t="s">
        <v>32</v>
      </c>
      <c r="B7173" s="221" t="s">
        <v>784</v>
      </c>
      <c r="C7173" s="222" t="s">
        <v>553</v>
      </c>
      <c r="D7173" s="222" t="s">
        <v>167</v>
      </c>
      <c r="E7173" s="199" t="s">
        <v>163</v>
      </c>
      <c r="F7173" s="200" t="s">
        <v>2241</v>
      </c>
      <c r="G7173" s="200" t="s">
        <v>2242</v>
      </c>
      <c r="H7173" s="200" t="s">
        <v>91</v>
      </c>
      <c r="I7173" s="200">
        <v>45986</v>
      </c>
      <c r="J7173" s="143">
        <f t="shared" si="112"/>
        <v>45986</v>
      </c>
      <c r="K7173" s="202">
        <v>8</v>
      </c>
      <c r="L7173" s="285" t="s">
        <v>13267</v>
      </c>
      <c r="M7173" s="223"/>
      <c r="N7173" s="203">
        <v>3.375</v>
      </c>
      <c r="O7173" s="222" t="s">
        <v>968</v>
      </c>
    </row>
    <row r="7174" spans="1:15" ht="29.25" customHeight="1">
      <c r="A7174" s="221" t="s">
        <v>32</v>
      </c>
      <c r="B7174" s="221" t="s">
        <v>784</v>
      </c>
      <c r="C7174" s="222" t="s">
        <v>553</v>
      </c>
      <c r="D7174" s="222" t="s">
        <v>167</v>
      </c>
      <c r="E7174" s="199" t="s">
        <v>166</v>
      </c>
      <c r="F7174" s="200"/>
      <c r="G7174" s="200"/>
      <c r="H7174" s="200"/>
      <c r="I7174" s="200">
        <v>45987</v>
      </c>
      <c r="J7174" s="143">
        <f t="shared" si="112"/>
        <v>45987</v>
      </c>
      <c r="K7174" s="202">
        <v>4</v>
      </c>
      <c r="L7174" s="285" t="s">
        <v>13268</v>
      </c>
      <c r="M7174" s="223"/>
      <c r="N7174" s="203"/>
      <c r="O7174" s="222" t="s">
        <v>326</v>
      </c>
    </row>
    <row r="7175" spans="1:15" ht="29.25" customHeight="1">
      <c r="A7175" s="221" t="s">
        <v>32</v>
      </c>
      <c r="B7175" s="221" t="s">
        <v>784</v>
      </c>
      <c r="C7175" s="222" t="s">
        <v>553</v>
      </c>
      <c r="D7175" s="222" t="s">
        <v>167</v>
      </c>
      <c r="E7175" s="199" t="s">
        <v>171</v>
      </c>
      <c r="F7175" s="200"/>
      <c r="G7175" s="200"/>
      <c r="H7175" s="200"/>
      <c r="I7175" s="200">
        <v>45987</v>
      </c>
      <c r="J7175" s="143">
        <f t="shared" si="112"/>
        <v>45987</v>
      </c>
      <c r="K7175" s="202">
        <v>2</v>
      </c>
      <c r="L7175" s="285" t="s">
        <v>13269</v>
      </c>
      <c r="M7175" s="223"/>
      <c r="N7175" s="203"/>
      <c r="O7175" s="222" t="s">
        <v>326</v>
      </c>
    </row>
    <row r="7176" spans="1:15" ht="29.25" customHeight="1">
      <c r="A7176" s="221" t="s">
        <v>32</v>
      </c>
      <c r="B7176" s="221" t="s">
        <v>784</v>
      </c>
      <c r="C7176" s="222" t="s">
        <v>553</v>
      </c>
      <c r="D7176" s="222" t="s">
        <v>167</v>
      </c>
      <c r="E7176" s="199" t="s">
        <v>166</v>
      </c>
      <c r="F7176" s="200"/>
      <c r="G7176" s="200"/>
      <c r="H7176" s="200"/>
      <c r="I7176" s="200">
        <v>45987</v>
      </c>
      <c r="J7176" s="143">
        <f t="shared" si="112"/>
        <v>45987</v>
      </c>
      <c r="K7176" s="202">
        <v>2</v>
      </c>
      <c r="L7176" s="285" t="s">
        <v>13270</v>
      </c>
      <c r="M7176" s="223"/>
      <c r="N7176" s="203"/>
      <c r="O7176" s="222" t="s">
        <v>326</v>
      </c>
    </row>
    <row r="7177" spans="1:15" ht="29.25" customHeight="1">
      <c r="A7177" s="221" t="s">
        <v>32</v>
      </c>
      <c r="B7177" s="221" t="s">
        <v>784</v>
      </c>
      <c r="C7177" s="222" t="s">
        <v>553</v>
      </c>
      <c r="D7177" s="222" t="s">
        <v>167</v>
      </c>
      <c r="E7177" s="199" t="s">
        <v>163</v>
      </c>
      <c r="F7177" s="200" t="s">
        <v>9823</v>
      </c>
      <c r="G7177" s="200" t="s">
        <v>9824</v>
      </c>
      <c r="H7177" s="200"/>
      <c r="I7177" s="200">
        <v>45988</v>
      </c>
      <c r="J7177" s="143">
        <f t="shared" si="112"/>
        <v>45988</v>
      </c>
      <c r="K7177" s="202">
        <v>2</v>
      </c>
      <c r="L7177" s="285" t="s">
        <v>184</v>
      </c>
      <c r="M7177" s="223"/>
      <c r="N7177" s="203"/>
      <c r="O7177" s="222" t="s">
        <v>326</v>
      </c>
    </row>
    <row r="7178" spans="1:15" ht="29.25" customHeight="1">
      <c r="A7178" s="221" t="s">
        <v>32</v>
      </c>
      <c r="B7178" s="221" t="s">
        <v>784</v>
      </c>
      <c r="C7178" s="222" t="s">
        <v>553</v>
      </c>
      <c r="D7178" s="222" t="s">
        <v>167</v>
      </c>
      <c r="E7178" s="199" t="s">
        <v>171</v>
      </c>
      <c r="F7178" s="200"/>
      <c r="G7178" s="200"/>
      <c r="H7178" s="200"/>
      <c r="I7178" s="200">
        <v>45988</v>
      </c>
      <c r="J7178" s="143">
        <f t="shared" si="112"/>
        <v>45988</v>
      </c>
      <c r="K7178" s="202">
        <v>3.5</v>
      </c>
      <c r="L7178" s="285" t="s">
        <v>13436</v>
      </c>
      <c r="M7178" s="223"/>
      <c r="N7178" s="203"/>
      <c r="O7178" s="222" t="s">
        <v>326</v>
      </c>
    </row>
    <row r="7179" spans="1:15" ht="29.25" customHeight="1">
      <c r="A7179" s="221" t="s">
        <v>32</v>
      </c>
      <c r="B7179" s="221" t="s">
        <v>784</v>
      </c>
      <c r="C7179" s="222" t="s">
        <v>553</v>
      </c>
      <c r="D7179" s="222" t="s">
        <v>167</v>
      </c>
      <c r="E7179" s="199" t="s">
        <v>166</v>
      </c>
      <c r="F7179" s="200"/>
      <c r="G7179" s="200"/>
      <c r="H7179" s="200"/>
      <c r="I7179" s="200">
        <v>45988</v>
      </c>
      <c r="J7179" s="143">
        <f t="shared" si="112"/>
        <v>45988</v>
      </c>
      <c r="K7179" s="202">
        <v>3</v>
      </c>
      <c r="L7179" s="285" t="s">
        <v>13270</v>
      </c>
      <c r="M7179" s="223"/>
      <c r="N7179" s="203"/>
      <c r="O7179" s="222" t="s">
        <v>326</v>
      </c>
    </row>
    <row r="7180" spans="1:15" ht="29.25" customHeight="1">
      <c r="A7180" s="221" t="s">
        <v>32</v>
      </c>
      <c r="B7180" s="221" t="s">
        <v>784</v>
      </c>
      <c r="C7180" s="222" t="s">
        <v>553</v>
      </c>
      <c r="D7180" s="222" t="s">
        <v>167</v>
      </c>
      <c r="E7180" s="199" t="s">
        <v>178</v>
      </c>
      <c r="F7180" s="200"/>
      <c r="G7180" s="200"/>
      <c r="H7180" s="200"/>
      <c r="I7180" s="200">
        <v>45988</v>
      </c>
      <c r="J7180" s="143">
        <f t="shared" si="112"/>
        <v>45988</v>
      </c>
      <c r="K7180" s="202">
        <v>0.5</v>
      </c>
      <c r="L7180" s="285" t="s">
        <v>13265</v>
      </c>
      <c r="M7180" s="223"/>
      <c r="N7180" s="203"/>
      <c r="O7180" s="222" t="s">
        <v>326</v>
      </c>
    </row>
    <row r="7181" spans="1:15" ht="29.25" customHeight="1">
      <c r="A7181" s="221" t="s">
        <v>32</v>
      </c>
      <c r="B7181" s="221" t="s">
        <v>784</v>
      </c>
      <c r="C7181" s="222" t="s">
        <v>553</v>
      </c>
      <c r="D7181" s="222" t="s">
        <v>167</v>
      </c>
      <c r="E7181" s="199" t="s">
        <v>166</v>
      </c>
      <c r="F7181" s="200"/>
      <c r="G7181" s="200"/>
      <c r="H7181" s="200"/>
      <c r="I7181" s="200">
        <v>45989</v>
      </c>
      <c r="J7181" s="143">
        <f t="shared" si="112"/>
        <v>45989</v>
      </c>
      <c r="K7181" s="202">
        <v>8</v>
      </c>
      <c r="L7181" s="285" t="s">
        <v>13437</v>
      </c>
      <c r="M7181" s="223"/>
      <c r="N7181" s="203"/>
      <c r="O7181" s="222" t="s">
        <v>326</v>
      </c>
    </row>
    <row r="7182" spans="1:15" ht="29.25" customHeight="1">
      <c r="A7182" s="221" t="s">
        <v>32</v>
      </c>
      <c r="B7182" s="221" t="s">
        <v>784</v>
      </c>
      <c r="C7182" s="222" t="s">
        <v>553</v>
      </c>
      <c r="D7182" s="222" t="s">
        <v>167</v>
      </c>
      <c r="E7182" s="199" t="s">
        <v>166</v>
      </c>
      <c r="F7182" s="200"/>
      <c r="G7182" s="200"/>
      <c r="H7182" s="200"/>
      <c r="I7182" s="200">
        <v>45992</v>
      </c>
      <c r="J7182" s="143">
        <f t="shared" si="112"/>
        <v>45992</v>
      </c>
      <c r="K7182" s="202">
        <v>8</v>
      </c>
      <c r="L7182" s="284" t="s">
        <v>13438</v>
      </c>
      <c r="M7182" s="223"/>
      <c r="N7182" s="203"/>
      <c r="O7182" s="222" t="s">
        <v>326</v>
      </c>
    </row>
    <row r="7183" spans="1:15" ht="29.25" customHeight="1">
      <c r="A7183" s="221" t="s">
        <v>32</v>
      </c>
      <c r="B7183" s="221" t="s">
        <v>784</v>
      </c>
      <c r="C7183" s="222" t="s">
        <v>553</v>
      </c>
      <c r="D7183" s="222" t="s">
        <v>167</v>
      </c>
      <c r="E7183" s="199" t="s">
        <v>166</v>
      </c>
      <c r="F7183" s="200"/>
      <c r="G7183" s="200"/>
      <c r="H7183" s="200"/>
      <c r="I7183" s="200">
        <v>45993</v>
      </c>
      <c r="J7183" s="143">
        <f t="shared" si="112"/>
        <v>45993</v>
      </c>
      <c r="K7183" s="202">
        <v>8</v>
      </c>
      <c r="L7183" s="285" t="s">
        <v>13439</v>
      </c>
      <c r="M7183" s="223"/>
      <c r="N7183" s="203"/>
      <c r="O7183" s="222" t="s">
        <v>326</v>
      </c>
    </row>
    <row r="7184" spans="1:15" ht="29.25" customHeight="1">
      <c r="A7184" s="221" t="s">
        <v>32</v>
      </c>
      <c r="B7184" s="221" t="s">
        <v>784</v>
      </c>
      <c r="C7184" s="222" t="s">
        <v>553</v>
      </c>
      <c r="D7184" s="222" t="s">
        <v>167</v>
      </c>
      <c r="E7184" s="199" t="s">
        <v>166</v>
      </c>
      <c r="F7184" s="200"/>
      <c r="G7184" s="200"/>
      <c r="H7184" s="200"/>
      <c r="I7184" s="200">
        <v>45994</v>
      </c>
      <c r="J7184" s="143">
        <f t="shared" si="112"/>
        <v>45994</v>
      </c>
      <c r="K7184" s="202">
        <v>5</v>
      </c>
      <c r="L7184" s="285" t="s">
        <v>13439</v>
      </c>
      <c r="M7184" s="223"/>
      <c r="N7184" s="203"/>
      <c r="O7184" s="222" t="s">
        <v>326</v>
      </c>
    </row>
    <row r="7185" spans="1:15" ht="29.25" customHeight="1">
      <c r="A7185" s="221" t="s">
        <v>32</v>
      </c>
      <c r="B7185" s="221" t="s">
        <v>784</v>
      </c>
      <c r="C7185" s="222" t="s">
        <v>553</v>
      </c>
      <c r="D7185" s="222" t="s">
        <v>167</v>
      </c>
      <c r="E7185" s="199" t="s">
        <v>163</v>
      </c>
      <c r="F7185" s="200" t="s">
        <v>6525</v>
      </c>
      <c r="G7185" s="200" t="s">
        <v>6697</v>
      </c>
      <c r="H7185" s="200"/>
      <c r="I7185" s="200">
        <v>45994</v>
      </c>
      <c r="J7185" s="143">
        <f t="shared" si="112"/>
        <v>45994</v>
      </c>
      <c r="K7185" s="202">
        <v>3</v>
      </c>
      <c r="L7185" s="285" t="s">
        <v>13625</v>
      </c>
      <c r="M7185" s="223"/>
      <c r="N7185" s="203"/>
      <c r="O7185" s="222" t="s">
        <v>326</v>
      </c>
    </row>
    <row r="7186" spans="1:15" ht="29.25" customHeight="1">
      <c r="A7186" s="221" t="s">
        <v>32</v>
      </c>
      <c r="B7186" s="221" t="s">
        <v>784</v>
      </c>
      <c r="C7186" s="222" t="s">
        <v>553</v>
      </c>
      <c r="D7186" s="222" t="s">
        <v>167</v>
      </c>
      <c r="E7186" s="199" t="s">
        <v>174</v>
      </c>
      <c r="F7186" s="200"/>
      <c r="G7186" s="200"/>
      <c r="H7186" s="200"/>
      <c r="I7186" s="200">
        <v>45995</v>
      </c>
      <c r="J7186" s="143">
        <f t="shared" si="112"/>
        <v>45995</v>
      </c>
      <c r="K7186" s="202">
        <v>3.5</v>
      </c>
      <c r="L7186" s="285" t="s">
        <v>13626</v>
      </c>
      <c r="M7186" s="223"/>
      <c r="N7186" s="203"/>
      <c r="O7186" s="222" t="s">
        <v>326</v>
      </c>
    </row>
    <row r="7187" spans="1:15" ht="29.25" customHeight="1">
      <c r="A7187" s="221" t="s">
        <v>32</v>
      </c>
      <c r="B7187" s="221" t="s">
        <v>784</v>
      </c>
      <c r="C7187" s="222" t="s">
        <v>553</v>
      </c>
      <c r="D7187" s="222" t="s">
        <v>167</v>
      </c>
      <c r="E7187" s="199" t="s">
        <v>166</v>
      </c>
      <c r="F7187" s="200"/>
      <c r="G7187" s="200"/>
      <c r="H7187" s="200"/>
      <c r="I7187" s="200">
        <v>45995</v>
      </c>
      <c r="J7187" s="143">
        <f t="shared" si="112"/>
        <v>45995</v>
      </c>
      <c r="K7187" s="202">
        <v>4</v>
      </c>
      <c r="L7187" s="285" t="s">
        <v>13627</v>
      </c>
      <c r="M7187" s="223"/>
      <c r="N7187" s="203"/>
      <c r="O7187" s="222" t="s">
        <v>326</v>
      </c>
    </row>
    <row r="7188" spans="1:15" ht="29.25" customHeight="1">
      <c r="A7188" s="221" t="s">
        <v>32</v>
      </c>
      <c r="B7188" s="221" t="s">
        <v>784</v>
      </c>
      <c r="C7188" s="222" t="s">
        <v>553</v>
      </c>
      <c r="D7188" s="222" t="s">
        <v>167</v>
      </c>
      <c r="E7188" s="199" t="s">
        <v>178</v>
      </c>
      <c r="F7188" s="200"/>
      <c r="G7188" s="200"/>
      <c r="H7188" s="200"/>
      <c r="I7188" s="200">
        <v>45995</v>
      </c>
      <c r="J7188" s="143">
        <f t="shared" si="112"/>
        <v>45995</v>
      </c>
      <c r="K7188" s="202">
        <v>0.5</v>
      </c>
      <c r="L7188" s="285" t="s">
        <v>13265</v>
      </c>
      <c r="M7188" s="223"/>
      <c r="N7188" s="203"/>
      <c r="O7188" s="222" t="s">
        <v>326</v>
      </c>
    </row>
    <row r="7189" spans="1:15" ht="29.25" customHeight="1">
      <c r="A7189" s="221" t="s">
        <v>32</v>
      </c>
      <c r="B7189" s="221" t="s">
        <v>784</v>
      </c>
      <c r="C7189" s="222" t="s">
        <v>553</v>
      </c>
      <c r="D7189" s="222" t="s">
        <v>167</v>
      </c>
      <c r="E7189" s="199" t="s">
        <v>166</v>
      </c>
      <c r="F7189" s="200"/>
      <c r="G7189" s="200"/>
      <c r="H7189" s="200"/>
      <c r="I7189" s="200">
        <v>45996</v>
      </c>
      <c r="J7189" s="143">
        <f t="shared" si="112"/>
        <v>45996</v>
      </c>
      <c r="K7189" s="202">
        <v>4.5</v>
      </c>
      <c r="L7189" s="285" t="s">
        <v>13628</v>
      </c>
      <c r="M7189" s="223"/>
      <c r="N7189" s="203"/>
      <c r="O7189" s="222" t="s">
        <v>326</v>
      </c>
    </row>
    <row r="7190" spans="1:15" ht="29.25" customHeight="1">
      <c r="A7190" s="221" t="s">
        <v>32</v>
      </c>
      <c r="B7190" s="221" t="s">
        <v>784</v>
      </c>
      <c r="C7190" s="222" t="s">
        <v>553</v>
      </c>
      <c r="D7190" s="222" t="s">
        <v>167</v>
      </c>
      <c r="E7190" s="199" t="s">
        <v>163</v>
      </c>
      <c r="F7190" s="200" t="s">
        <v>6525</v>
      </c>
      <c r="G7190" s="200" t="s">
        <v>6697</v>
      </c>
      <c r="H7190" s="200"/>
      <c r="I7190" s="200">
        <v>45996</v>
      </c>
      <c r="J7190" s="143">
        <f t="shared" si="112"/>
        <v>45996</v>
      </c>
      <c r="K7190" s="202">
        <v>2</v>
      </c>
      <c r="L7190" s="285" t="s">
        <v>13629</v>
      </c>
      <c r="M7190" s="223"/>
      <c r="N7190" s="203"/>
      <c r="O7190" s="222" t="s">
        <v>326</v>
      </c>
    </row>
    <row r="7191" spans="1:15" ht="29.25" customHeight="1">
      <c r="A7191" s="221" t="s">
        <v>32</v>
      </c>
      <c r="B7191" s="221" t="s">
        <v>784</v>
      </c>
      <c r="C7191" s="222" t="s">
        <v>553</v>
      </c>
      <c r="D7191" s="222" t="s">
        <v>167</v>
      </c>
      <c r="E7191" s="199" t="s">
        <v>174</v>
      </c>
      <c r="F7191" s="200"/>
      <c r="G7191" s="200"/>
      <c r="H7191" s="200"/>
      <c r="I7191" s="200">
        <v>45996</v>
      </c>
      <c r="J7191" s="143">
        <f t="shared" si="112"/>
        <v>45996</v>
      </c>
      <c r="K7191" s="202">
        <v>1.5</v>
      </c>
      <c r="L7191" s="284" t="s">
        <v>13630</v>
      </c>
      <c r="M7191" s="223"/>
      <c r="N7191" s="203"/>
      <c r="O7191" s="222" t="s">
        <v>326</v>
      </c>
    </row>
    <row r="7192" spans="1:15" ht="29.25" customHeight="1">
      <c r="A7192" s="221" t="s">
        <v>32</v>
      </c>
      <c r="B7192" s="221" t="s">
        <v>784</v>
      </c>
      <c r="C7192" s="222" t="s">
        <v>553</v>
      </c>
      <c r="D7192" s="222" t="s">
        <v>167</v>
      </c>
      <c r="E7192" s="199" t="s">
        <v>166</v>
      </c>
      <c r="F7192" s="200"/>
      <c r="G7192" s="200"/>
      <c r="H7192" s="200"/>
      <c r="I7192" s="200">
        <v>45999</v>
      </c>
      <c r="J7192" s="143">
        <f t="shared" si="112"/>
        <v>45999</v>
      </c>
      <c r="K7192" s="202">
        <v>5</v>
      </c>
      <c r="L7192" s="285" t="s">
        <v>13631</v>
      </c>
      <c r="M7192" s="223"/>
      <c r="N7192" s="203"/>
      <c r="O7192" s="222" t="s">
        <v>326</v>
      </c>
    </row>
    <row r="7193" spans="1:15" ht="29.25" customHeight="1">
      <c r="A7193" s="221" t="s">
        <v>32</v>
      </c>
      <c r="B7193" s="221" t="s">
        <v>784</v>
      </c>
      <c r="C7193" s="222" t="s">
        <v>553</v>
      </c>
      <c r="D7193" s="222" t="s">
        <v>167</v>
      </c>
      <c r="E7193" s="199" t="s">
        <v>163</v>
      </c>
      <c r="F7193" s="200" t="s">
        <v>13399</v>
      </c>
      <c r="G7193" s="200" t="s">
        <v>13556</v>
      </c>
      <c r="H7193" s="200"/>
      <c r="I7193" s="200">
        <v>45999</v>
      </c>
      <c r="J7193" s="143">
        <f t="shared" si="112"/>
        <v>45999</v>
      </c>
      <c r="K7193" s="202">
        <v>1</v>
      </c>
      <c r="L7193" s="285" t="s">
        <v>13632</v>
      </c>
      <c r="M7193" s="223"/>
      <c r="N7193" s="203"/>
      <c r="O7193" s="222" t="s">
        <v>326</v>
      </c>
    </row>
    <row r="7194" spans="1:15" ht="29.25" customHeight="1">
      <c r="A7194" s="221" t="s">
        <v>32</v>
      </c>
      <c r="B7194" s="221" t="s">
        <v>784</v>
      </c>
      <c r="C7194" s="222" t="s">
        <v>553</v>
      </c>
      <c r="D7194" s="222" t="s">
        <v>167</v>
      </c>
      <c r="E7194" s="199" t="s">
        <v>163</v>
      </c>
      <c r="F7194" s="200" t="s">
        <v>1742</v>
      </c>
      <c r="G7194" s="200" t="s">
        <v>1743</v>
      </c>
      <c r="H7194" s="200"/>
      <c r="I7194" s="200">
        <v>45999</v>
      </c>
      <c r="J7194" s="143">
        <f t="shared" si="112"/>
        <v>45999</v>
      </c>
      <c r="K7194" s="202">
        <v>2</v>
      </c>
      <c r="L7194" s="285" t="s">
        <v>13633</v>
      </c>
      <c r="M7194" s="223"/>
      <c r="N7194" s="203"/>
      <c r="O7194" s="222" t="s">
        <v>326</v>
      </c>
    </row>
    <row r="7195" spans="1:15" ht="29.25" customHeight="1">
      <c r="A7195" s="221" t="s">
        <v>32</v>
      </c>
      <c r="B7195" s="221" t="s">
        <v>784</v>
      </c>
      <c r="C7195" s="222" t="s">
        <v>553</v>
      </c>
      <c r="D7195" s="222" t="s">
        <v>167</v>
      </c>
      <c r="E7195" s="199" t="s">
        <v>166</v>
      </c>
      <c r="F7195" s="200"/>
      <c r="G7195" s="200"/>
      <c r="H7195" s="200"/>
      <c r="I7195" s="200">
        <v>46000</v>
      </c>
      <c r="J7195" s="143">
        <f t="shared" si="112"/>
        <v>46000</v>
      </c>
      <c r="K7195" s="202">
        <v>2</v>
      </c>
      <c r="L7195" s="285" t="s">
        <v>13631</v>
      </c>
      <c r="M7195" s="223"/>
      <c r="N7195" s="203"/>
      <c r="O7195" s="222" t="s">
        <v>326</v>
      </c>
    </row>
    <row r="7196" spans="1:15" ht="29.25" customHeight="1">
      <c r="A7196" s="221" t="s">
        <v>32</v>
      </c>
      <c r="B7196" s="221" t="s">
        <v>784</v>
      </c>
      <c r="C7196" s="222" t="s">
        <v>553</v>
      </c>
      <c r="D7196" s="222" t="s">
        <v>167</v>
      </c>
      <c r="E7196" s="199" t="s">
        <v>163</v>
      </c>
      <c r="F7196" s="200" t="s">
        <v>13399</v>
      </c>
      <c r="G7196" s="200" t="s">
        <v>13556</v>
      </c>
      <c r="H7196" s="200"/>
      <c r="I7196" s="200">
        <v>46000</v>
      </c>
      <c r="J7196" s="143">
        <f t="shared" si="112"/>
        <v>46000</v>
      </c>
      <c r="K7196" s="202">
        <v>6</v>
      </c>
      <c r="L7196" s="285" t="s">
        <v>13632</v>
      </c>
      <c r="M7196" s="223"/>
      <c r="N7196" s="203"/>
      <c r="O7196" s="222" t="s">
        <v>326</v>
      </c>
    </row>
    <row r="7197" spans="1:15" ht="29.25" customHeight="1">
      <c r="A7197" s="221" t="s">
        <v>32</v>
      </c>
      <c r="B7197" s="221" t="s">
        <v>784</v>
      </c>
      <c r="C7197" s="222" t="s">
        <v>553</v>
      </c>
      <c r="D7197" s="222" t="s">
        <v>167</v>
      </c>
      <c r="E7197" s="199" t="s">
        <v>163</v>
      </c>
      <c r="F7197" s="200" t="s">
        <v>13399</v>
      </c>
      <c r="G7197" s="200" t="s">
        <v>13556</v>
      </c>
      <c r="H7197" s="200"/>
      <c r="I7197" s="200">
        <v>46001</v>
      </c>
      <c r="J7197" s="143">
        <f t="shared" si="112"/>
        <v>46001</v>
      </c>
      <c r="K7197" s="202">
        <v>8</v>
      </c>
      <c r="L7197" s="285" t="s">
        <v>14579</v>
      </c>
      <c r="M7197" s="223"/>
      <c r="N7197" s="203"/>
      <c r="O7197" s="222" t="s">
        <v>326</v>
      </c>
    </row>
    <row r="7198" spans="1:15" ht="29.25" customHeight="1">
      <c r="A7198" s="221" t="s">
        <v>32</v>
      </c>
      <c r="B7198" s="221" t="s">
        <v>784</v>
      </c>
      <c r="C7198" s="222" t="s">
        <v>553</v>
      </c>
      <c r="D7198" s="222" t="s">
        <v>167</v>
      </c>
      <c r="E7198" s="199" t="s">
        <v>163</v>
      </c>
      <c r="F7198" s="200" t="s">
        <v>13399</v>
      </c>
      <c r="G7198" s="200" t="s">
        <v>13556</v>
      </c>
      <c r="H7198" s="200"/>
      <c r="I7198" s="200">
        <v>46002</v>
      </c>
      <c r="J7198" s="143">
        <f t="shared" si="112"/>
        <v>46002</v>
      </c>
      <c r="K7198" s="202">
        <v>8</v>
      </c>
      <c r="L7198" s="285" t="s">
        <v>14580</v>
      </c>
      <c r="M7198" s="223"/>
      <c r="N7198" s="203"/>
      <c r="O7198" s="222" t="s">
        <v>326</v>
      </c>
    </row>
    <row r="7199" spans="1:15" ht="29.25" customHeight="1">
      <c r="A7199" s="221" t="s">
        <v>32</v>
      </c>
      <c r="B7199" s="221" t="s">
        <v>784</v>
      </c>
      <c r="C7199" s="222" t="s">
        <v>553</v>
      </c>
      <c r="D7199" s="222" t="s">
        <v>167</v>
      </c>
      <c r="E7199" s="199" t="s">
        <v>165</v>
      </c>
      <c r="F7199" s="200"/>
      <c r="G7199" s="200"/>
      <c r="H7199" s="200"/>
      <c r="I7199" s="200">
        <v>46003</v>
      </c>
      <c r="J7199" s="143">
        <f t="shared" si="112"/>
        <v>46003</v>
      </c>
      <c r="K7199" s="202">
        <v>8</v>
      </c>
      <c r="L7199" s="285" t="s">
        <v>170</v>
      </c>
      <c r="M7199" s="223"/>
      <c r="N7199" s="203"/>
      <c r="O7199" s="222" t="s">
        <v>326</v>
      </c>
    </row>
    <row r="7200" spans="1:15" ht="29.25" customHeight="1">
      <c r="A7200" s="221" t="s">
        <v>32</v>
      </c>
      <c r="B7200" s="221" t="s">
        <v>784</v>
      </c>
      <c r="C7200" s="222" t="s">
        <v>553</v>
      </c>
      <c r="D7200" s="222" t="s">
        <v>167</v>
      </c>
      <c r="E7200" s="199" t="s">
        <v>171</v>
      </c>
      <c r="F7200" s="200"/>
      <c r="G7200" s="200"/>
      <c r="H7200" s="200"/>
      <c r="I7200" s="200">
        <v>46006</v>
      </c>
      <c r="J7200" s="143">
        <f t="shared" si="112"/>
        <v>46006</v>
      </c>
      <c r="K7200" s="202">
        <v>4</v>
      </c>
      <c r="L7200" s="285" t="s">
        <v>14581</v>
      </c>
      <c r="M7200" s="223"/>
      <c r="N7200" s="203"/>
      <c r="O7200" s="222" t="s">
        <v>326</v>
      </c>
    </row>
    <row r="7201" spans="1:15" ht="29.25" customHeight="1">
      <c r="A7201" s="221" t="s">
        <v>32</v>
      </c>
      <c r="B7201" s="221" t="s">
        <v>784</v>
      </c>
      <c r="C7201" s="222" t="s">
        <v>553</v>
      </c>
      <c r="D7201" s="222" t="s">
        <v>167</v>
      </c>
      <c r="E7201" s="199" t="s">
        <v>163</v>
      </c>
      <c r="F7201" s="200" t="s">
        <v>13399</v>
      </c>
      <c r="G7201" s="200" t="s">
        <v>13556</v>
      </c>
      <c r="H7201" s="200"/>
      <c r="I7201" s="200">
        <v>46006</v>
      </c>
      <c r="J7201" s="143">
        <f t="shared" si="112"/>
        <v>46006</v>
      </c>
      <c r="K7201" s="202">
        <v>4</v>
      </c>
      <c r="L7201" s="285" t="s">
        <v>14582</v>
      </c>
      <c r="M7201" s="223"/>
      <c r="N7201" s="203"/>
      <c r="O7201" s="222" t="s">
        <v>326</v>
      </c>
    </row>
    <row r="7202" spans="1:15" ht="29.25" customHeight="1">
      <c r="A7202" s="221" t="s">
        <v>32</v>
      </c>
      <c r="B7202" s="221" t="s">
        <v>784</v>
      </c>
      <c r="C7202" s="222" t="s">
        <v>553</v>
      </c>
      <c r="D7202" s="222" t="s">
        <v>167</v>
      </c>
      <c r="E7202" s="199" t="s">
        <v>163</v>
      </c>
      <c r="F7202" s="200" t="s">
        <v>13399</v>
      </c>
      <c r="G7202" s="200" t="s">
        <v>13556</v>
      </c>
      <c r="H7202" s="200"/>
      <c r="I7202" s="200">
        <v>46007</v>
      </c>
      <c r="J7202" s="143">
        <f t="shared" si="112"/>
        <v>46007</v>
      </c>
      <c r="K7202" s="202">
        <v>8</v>
      </c>
      <c r="L7202" s="285" t="s">
        <v>14583</v>
      </c>
      <c r="M7202" s="223"/>
      <c r="N7202" s="203"/>
      <c r="O7202" s="222" t="s">
        <v>326</v>
      </c>
    </row>
    <row r="7203" spans="1:15" ht="29.25" customHeight="1">
      <c r="A7203" s="221" t="s">
        <v>32</v>
      </c>
      <c r="B7203" s="221" t="s">
        <v>784</v>
      </c>
      <c r="C7203" s="222" t="s">
        <v>553</v>
      </c>
      <c r="D7203" s="222" t="s">
        <v>167</v>
      </c>
      <c r="E7203" s="199" t="s">
        <v>171</v>
      </c>
      <c r="F7203" s="200"/>
      <c r="G7203" s="200"/>
      <c r="H7203" s="200"/>
      <c r="I7203" s="200">
        <v>46008</v>
      </c>
      <c r="J7203" s="143">
        <f t="shared" si="112"/>
        <v>46008</v>
      </c>
      <c r="K7203" s="202">
        <v>9</v>
      </c>
      <c r="L7203" s="284" t="s">
        <v>14584</v>
      </c>
      <c r="M7203" s="223"/>
      <c r="N7203" s="203"/>
      <c r="O7203" s="222" t="s">
        <v>326</v>
      </c>
    </row>
    <row r="7204" spans="1:15" ht="29.25" customHeight="1">
      <c r="A7204" s="221" t="s">
        <v>32</v>
      </c>
      <c r="B7204" s="221" t="s">
        <v>784</v>
      </c>
      <c r="C7204" s="222" t="s">
        <v>553</v>
      </c>
      <c r="D7204" s="222" t="s">
        <v>167</v>
      </c>
      <c r="E7204" s="199" t="s">
        <v>163</v>
      </c>
      <c r="F7204" s="200" t="s">
        <v>13399</v>
      </c>
      <c r="G7204" s="200" t="s">
        <v>13556</v>
      </c>
      <c r="H7204" s="200"/>
      <c r="I7204" s="200">
        <v>46009</v>
      </c>
      <c r="J7204" s="143">
        <f t="shared" si="112"/>
        <v>46009</v>
      </c>
      <c r="K7204" s="202">
        <v>4</v>
      </c>
      <c r="L7204" s="285" t="s">
        <v>14585</v>
      </c>
      <c r="M7204" s="223"/>
      <c r="N7204" s="203"/>
      <c r="O7204" s="222" t="s">
        <v>326</v>
      </c>
    </row>
    <row r="7205" spans="1:15" ht="29.25" customHeight="1">
      <c r="A7205" s="221" t="s">
        <v>32</v>
      </c>
      <c r="B7205" s="221" t="s">
        <v>784</v>
      </c>
      <c r="C7205" s="222" t="s">
        <v>553</v>
      </c>
      <c r="D7205" s="222" t="s">
        <v>167</v>
      </c>
      <c r="E7205" s="199" t="s">
        <v>171</v>
      </c>
      <c r="F7205" s="200"/>
      <c r="G7205" s="200"/>
      <c r="H7205" s="200"/>
      <c r="I7205" s="200">
        <v>46009</v>
      </c>
      <c r="J7205" s="143">
        <f t="shared" si="112"/>
        <v>46009</v>
      </c>
      <c r="K7205" s="202">
        <v>4</v>
      </c>
      <c r="L7205" s="284" t="s">
        <v>14586</v>
      </c>
      <c r="M7205" s="223"/>
      <c r="N7205" s="203"/>
      <c r="O7205" s="222" t="s">
        <v>326</v>
      </c>
    </row>
    <row r="7206" spans="1:15" ht="29.25" customHeight="1">
      <c r="A7206" s="221" t="s">
        <v>32</v>
      </c>
      <c r="B7206" s="221" t="s">
        <v>784</v>
      </c>
      <c r="C7206" s="222" t="s">
        <v>553</v>
      </c>
      <c r="D7206" s="222" t="s">
        <v>167</v>
      </c>
      <c r="E7206" s="199" t="s">
        <v>163</v>
      </c>
      <c r="F7206" s="200" t="s">
        <v>13399</v>
      </c>
      <c r="G7206" s="200" t="s">
        <v>13556</v>
      </c>
      <c r="H7206" s="200"/>
      <c r="I7206" s="200">
        <v>46010</v>
      </c>
      <c r="J7206" s="143">
        <f t="shared" si="112"/>
        <v>46010</v>
      </c>
      <c r="K7206" s="202">
        <v>8</v>
      </c>
      <c r="L7206" s="284" t="s">
        <v>14587</v>
      </c>
      <c r="M7206" s="223"/>
      <c r="N7206" s="203"/>
      <c r="O7206" s="222" t="s">
        <v>326</v>
      </c>
    </row>
    <row r="7207" spans="1:15" ht="29.25" customHeight="1">
      <c r="A7207" s="221" t="s">
        <v>32</v>
      </c>
      <c r="B7207" s="221" t="s">
        <v>784</v>
      </c>
      <c r="C7207" s="222" t="s">
        <v>553</v>
      </c>
      <c r="D7207" s="222" t="s">
        <v>167</v>
      </c>
      <c r="E7207" s="199" t="s">
        <v>171</v>
      </c>
      <c r="F7207" s="200"/>
      <c r="G7207" s="200"/>
      <c r="H7207" s="200"/>
      <c r="I7207" s="200">
        <v>46013</v>
      </c>
      <c r="J7207" s="143">
        <f t="shared" si="112"/>
        <v>46013</v>
      </c>
      <c r="K7207" s="202">
        <v>2.5</v>
      </c>
      <c r="L7207" s="285" t="s">
        <v>14589</v>
      </c>
      <c r="M7207" s="223"/>
      <c r="N7207" s="203"/>
      <c r="O7207" s="222" t="s">
        <v>326</v>
      </c>
    </row>
    <row r="7208" spans="1:15" ht="29.25" customHeight="1">
      <c r="A7208" s="221" t="s">
        <v>32</v>
      </c>
      <c r="B7208" s="221" t="s">
        <v>784</v>
      </c>
      <c r="C7208" s="222" t="s">
        <v>553</v>
      </c>
      <c r="D7208" s="222" t="s">
        <v>167</v>
      </c>
      <c r="E7208" s="199" t="s">
        <v>163</v>
      </c>
      <c r="F7208" s="200" t="s">
        <v>13399</v>
      </c>
      <c r="G7208" s="200" t="s">
        <v>13556</v>
      </c>
      <c r="H7208" s="200"/>
      <c r="I7208" s="200">
        <v>46013</v>
      </c>
      <c r="J7208" s="143">
        <f t="shared" si="112"/>
        <v>46013</v>
      </c>
      <c r="K7208" s="202">
        <v>6.5</v>
      </c>
      <c r="L7208" s="284" t="s">
        <v>14588</v>
      </c>
      <c r="M7208" s="223"/>
      <c r="N7208" s="203"/>
      <c r="O7208" s="222" t="s">
        <v>326</v>
      </c>
    </row>
    <row r="7209" spans="1:15" ht="29.25" customHeight="1">
      <c r="A7209" s="221" t="s">
        <v>32</v>
      </c>
      <c r="B7209" s="221" t="s">
        <v>784</v>
      </c>
      <c r="C7209" s="222" t="s">
        <v>553</v>
      </c>
      <c r="D7209" s="222" t="s">
        <v>167</v>
      </c>
      <c r="E7209" s="199" t="s">
        <v>174</v>
      </c>
      <c r="F7209" s="200"/>
      <c r="G7209" s="200"/>
      <c r="H7209" s="200"/>
      <c r="I7209" s="200">
        <v>46014</v>
      </c>
      <c r="J7209" s="143">
        <f t="shared" si="112"/>
        <v>46014</v>
      </c>
      <c r="K7209" s="202">
        <v>10</v>
      </c>
      <c r="L7209" s="284" t="s">
        <v>14590</v>
      </c>
      <c r="M7209" s="223"/>
      <c r="N7209" s="203"/>
      <c r="O7209" s="222" t="s">
        <v>326</v>
      </c>
    </row>
    <row r="7210" spans="1:15" ht="29.25" customHeight="1">
      <c r="A7210" s="221" t="s">
        <v>32</v>
      </c>
      <c r="B7210" s="221" t="s">
        <v>784</v>
      </c>
      <c r="C7210" s="222" t="s">
        <v>553</v>
      </c>
      <c r="D7210" s="222" t="s">
        <v>167</v>
      </c>
      <c r="E7210" s="199" t="s">
        <v>174</v>
      </c>
      <c r="F7210" s="200"/>
      <c r="G7210" s="200"/>
      <c r="H7210" s="200"/>
      <c r="I7210" s="200">
        <v>46015</v>
      </c>
      <c r="J7210" s="143">
        <f t="shared" si="112"/>
        <v>46015</v>
      </c>
      <c r="K7210" s="202">
        <v>3</v>
      </c>
      <c r="L7210" s="285" t="s">
        <v>14592</v>
      </c>
      <c r="M7210" s="223"/>
      <c r="N7210" s="203"/>
      <c r="O7210" s="222" t="s">
        <v>326</v>
      </c>
    </row>
    <row r="7211" spans="1:15" ht="29.25" customHeight="1">
      <c r="A7211" s="221" t="s">
        <v>32</v>
      </c>
      <c r="B7211" s="221" t="s">
        <v>784</v>
      </c>
      <c r="C7211" s="222" t="s">
        <v>553</v>
      </c>
      <c r="D7211" s="222" t="s">
        <v>167</v>
      </c>
      <c r="E7211" s="199" t="s">
        <v>165</v>
      </c>
      <c r="F7211" s="200"/>
      <c r="G7211" s="200"/>
      <c r="H7211" s="200"/>
      <c r="I7211" s="200">
        <v>46015</v>
      </c>
      <c r="J7211" s="143">
        <f t="shared" si="112"/>
        <v>46015</v>
      </c>
      <c r="K7211" s="202">
        <v>4</v>
      </c>
      <c r="L7211" s="285" t="s">
        <v>170</v>
      </c>
      <c r="M7211" s="223"/>
      <c r="N7211" s="203"/>
      <c r="O7211" s="222" t="s">
        <v>326</v>
      </c>
    </row>
    <row r="7212" spans="1:15" ht="29.25" customHeight="1">
      <c r="A7212" s="221" t="s">
        <v>32</v>
      </c>
      <c r="B7212" s="221" t="s">
        <v>784</v>
      </c>
      <c r="C7212" s="222" t="s">
        <v>553</v>
      </c>
      <c r="D7212" s="222" t="s">
        <v>167</v>
      </c>
      <c r="E7212" s="199" t="s">
        <v>163</v>
      </c>
      <c r="F7212" s="200" t="s">
        <v>13399</v>
      </c>
      <c r="G7212" s="200" t="s">
        <v>13556</v>
      </c>
      <c r="H7212" s="200" t="s">
        <v>79</v>
      </c>
      <c r="I7212" s="200">
        <v>46015</v>
      </c>
      <c r="J7212" s="143">
        <f t="shared" si="112"/>
        <v>46015</v>
      </c>
      <c r="K7212" s="202">
        <v>1</v>
      </c>
      <c r="L7212" s="285" t="s">
        <v>14591</v>
      </c>
      <c r="M7212" s="223"/>
      <c r="N7212" s="203">
        <v>1.8374999999999999</v>
      </c>
      <c r="O7212" s="222" t="s">
        <v>943</v>
      </c>
    </row>
    <row r="7213" spans="1:15" ht="29.25" customHeight="1">
      <c r="A7213" s="221" t="s">
        <v>32</v>
      </c>
      <c r="B7213" s="221" t="s">
        <v>784</v>
      </c>
      <c r="C7213" s="222" t="s">
        <v>553</v>
      </c>
      <c r="D7213" s="222" t="s">
        <v>167</v>
      </c>
      <c r="E7213" s="199" t="s">
        <v>165</v>
      </c>
      <c r="F7213" s="200"/>
      <c r="G7213" s="200"/>
      <c r="H7213" s="200"/>
      <c r="I7213" s="200">
        <v>46017</v>
      </c>
      <c r="J7213" s="143">
        <f t="shared" si="112"/>
        <v>46017</v>
      </c>
      <c r="K7213" s="202">
        <v>8</v>
      </c>
      <c r="L7213" s="285" t="s">
        <v>170</v>
      </c>
      <c r="M7213" s="223"/>
      <c r="N7213" s="203"/>
      <c r="O7213" s="222" t="s">
        <v>326</v>
      </c>
    </row>
    <row r="7214" spans="1:15" ht="29.25" customHeight="1">
      <c r="A7214" s="221" t="s">
        <v>32</v>
      </c>
      <c r="B7214" s="221" t="s">
        <v>784</v>
      </c>
      <c r="C7214" s="222" t="s">
        <v>553</v>
      </c>
      <c r="D7214" s="222" t="s">
        <v>167</v>
      </c>
      <c r="E7214" s="199" t="s">
        <v>163</v>
      </c>
      <c r="F7214" s="200" t="s">
        <v>13399</v>
      </c>
      <c r="G7214" s="200" t="s">
        <v>13556</v>
      </c>
      <c r="H7214" s="200" t="s">
        <v>79</v>
      </c>
      <c r="I7214" s="200">
        <v>46020</v>
      </c>
      <c r="J7214" s="143">
        <f t="shared" si="112"/>
        <v>46020</v>
      </c>
      <c r="K7214" s="202">
        <v>9</v>
      </c>
      <c r="L7214" s="284" t="s">
        <v>15067</v>
      </c>
      <c r="M7214" s="223"/>
      <c r="N7214" s="203">
        <v>1.8374999999999999</v>
      </c>
      <c r="O7214" s="222" t="s">
        <v>943</v>
      </c>
    </row>
    <row r="7215" spans="1:15" ht="29.25" customHeight="1">
      <c r="A7215" s="221" t="s">
        <v>32</v>
      </c>
      <c r="B7215" s="221" t="s">
        <v>784</v>
      </c>
      <c r="C7215" s="222" t="s">
        <v>553</v>
      </c>
      <c r="D7215" s="222" t="s">
        <v>167</v>
      </c>
      <c r="E7215" s="199" t="s">
        <v>163</v>
      </c>
      <c r="F7215" s="200" t="s">
        <v>13399</v>
      </c>
      <c r="G7215" s="200" t="s">
        <v>13556</v>
      </c>
      <c r="H7215" s="200" t="s">
        <v>79</v>
      </c>
      <c r="I7215" s="200">
        <v>46021</v>
      </c>
      <c r="J7215" s="143">
        <f t="shared" si="112"/>
        <v>46021</v>
      </c>
      <c r="K7215" s="202">
        <v>8</v>
      </c>
      <c r="L7215" s="284" t="s">
        <v>15068</v>
      </c>
      <c r="M7215" s="223"/>
      <c r="N7215" s="203">
        <v>1.8374999999999999</v>
      </c>
      <c r="O7215" s="222" t="s">
        <v>943</v>
      </c>
    </row>
    <row r="7216" spans="1:15" ht="29.25" customHeight="1">
      <c r="A7216" s="221" t="s">
        <v>32</v>
      </c>
      <c r="B7216" s="221" t="s">
        <v>784</v>
      </c>
      <c r="C7216" s="222" t="s">
        <v>553</v>
      </c>
      <c r="D7216" s="222" t="s">
        <v>167</v>
      </c>
      <c r="E7216" s="199" t="s">
        <v>174</v>
      </c>
      <c r="F7216" s="200"/>
      <c r="G7216" s="200"/>
      <c r="H7216" s="200"/>
      <c r="I7216" s="200">
        <v>46022</v>
      </c>
      <c r="J7216" s="143">
        <f t="shared" si="112"/>
        <v>46022</v>
      </c>
      <c r="K7216" s="202">
        <v>3</v>
      </c>
      <c r="L7216" s="285" t="s">
        <v>15069</v>
      </c>
      <c r="M7216" s="223"/>
      <c r="N7216" s="203"/>
      <c r="O7216" s="222" t="s">
        <v>326</v>
      </c>
    </row>
    <row r="7217" spans="1:15" ht="29.25" customHeight="1">
      <c r="A7217" s="221" t="s">
        <v>32</v>
      </c>
      <c r="B7217" s="221" t="s">
        <v>784</v>
      </c>
      <c r="C7217" s="222" t="s">
        <v>553</v>
      </c>
      <c r="D7217" s="222" t="s">
        <v>167</v>
      </c>
      <c r="E7217" s="199" t="s">
        <v>171</v>
      </c>
      <c r="F7217" s="200"/>
      <c r="G7217" s="200"/>
      <c r="H7217" s="200"/>
      <c r="I7217" s="200">
        <v>46022</v>
      </c>
      <c r="J7217" s="143">
        <f t="shared" si="112"/>
        <v>46022</v>
      </c>
      <c r="K7217" s="202">
        <v>2</v>
      </c>
      <c r="L7217" s="285" t="s">
        <v>15070</v>
      </c>
      <c r="M7217" s="223"/>
      <c r="N7217" s="203"/>
      <c r="O7217" s="222" t="s">
        <v>326</v>
      </c>
    </row>
    <row r="7218" spans="1:15" ht="29.25" customHeight="1">
      <c r="A7218" s="221" t="s">
        <v>32</v>
      </c>
      <c r="B7218" s="221" t="s">
        <v>784</v>
      </c>
      <c r="C7218" s="222" t="s">
        <v>553</v>
      </c>
      <c r="D7218" s="222" t="s">
        <v>167</v>
      </c>
      <c r="E7218" s="199" t="s">
        <v>163</v>
      </c>
      <c r="F7218" s="200" t="s">
        <v>13399</v>
      </c>
      <c r="G7218" s="200" t="s">
        <v>13556</v>
      </c>
      <c r="H7218" s="200" t="s">
        <v>79</v>
      </c>
      <c r="I7218" s="200">
        <v>46022</v>
      </c>
      <c r="J7218" s="143">
        <f t="shared" si="112"/>
        <v>46022</v>
      </c>
      <c r="K7218" s="202">
        <v>4</v>
      </c>
      <c r="L7218" s="284" t="s">
        <v>15068</v>
      </c>
      <c r="M7218" s="223"/>
      <c r="N7218" s="203">
        <v>1.8374999999999999</v>
      </c>
      <c r="O7218" s="222" t="s">
        <v>943</v>
      </c>
    </row>
    <row r="7219" spans="1:15" ht="29.25" customHeight="1">
      <c r="A7219" s="221" t="s">
        <v>32</v>
      </c>
      <c r="B7219" s="221" t="s">
        <v>784</v>
      </c>
      <c r="C7219" s="222" t="s">
        <v>553</v>
      </c>
      <c r="D7219" s="222" t="s">
        <v>167</v>
      </c>
      <c r="E7219" s="199" t="s">
        <v>171</v>
      </c>
      <c r="F7219" s="200"/>
      <c r="G7219" s="200"/>
      <c r="H7219" s="200"/>
      <c r="I7219" s="200">
        <v>46024</v>
      </c>
      <c r="J7219" s="143">
        <f t="shared" si="112"/>
        <v>46024</v>
      </c>
      <c r="K7219" s="202">
        <v>2</v>
      </c>
      <c r="L7219" s="285" t="s">
        <v>15070</v>
      </c>
      <c r="M7219" s="223"/>
      <c r="N7219" s="203"/>
      <c r="O7219" s="222" t="s">
        <v>326</v>
      </c>
    </row>
    <row r="7220" spans="1:15" ht="29.25" customHeight="1">
      <c r="A7220" s="221" t="s">
        <v>32</v>
      </c>
      <c r="B7220" s="221" t="s">
        <v>784</v>
      </c>
      <c r="C7220" s="222" t="s">
        <v>553</v>
      </c>
      <c r="D7220" s="222" t="s">
        <v>167</v>
      </c>
      <c r="E7220" s="199" t="s">
        <v>178</v>
      </c>
      <c r="F7220" s="200"/>
      <c r="G7220" s="200"/>
      <c r="H7220" s="200"/>
      <c r="I7220" s="200">
        <v>46024</v>
      </c>
      <c r="J7220" s="143">
        <f t="shared" si="112"/>
        <v>46024</v>
      </c>
      <c r="K7220" s="202">
        <v>0.5</v>
      </c>
      <c r="L7220" s="285" t="s">
        <v>15071</v>
      </c>
      <c r="M7220" s="223"/>
      <c r="N7220" s="203"/>
      <c r="O7220" s="222" t="s">
        <v>326</v>
      </c>
    </row>
    <row r="7221" spans="1:15" ht="29.25" customHeight="1">
      <c r="A7221" s="221" t="s">
        <v>32</v>
      </c>
      <c r="B7221" s="221" t="s">
        <v>784</v>
      </c>
      <c r="C7221" s="222" t="s">
        <v>553</v>
      </c>
      <c r="D7221" s="222" t="s">
        <v>167</v>
      </c>
      <c r="E7221" s="199" t="s">
        <v>163</v>
      </c>
      <c r="F7221" s="200" t="s">
        <v>13399</v>
      </c>
      <c r="G7221" s="200" t="s">
        <v>13556</v>
      </c>
      <c r="H7221" s="200" t="s">
        <v>79</v>
      </c>
      <c r="I7221" s="200">
        <v>46024</v>
      </c>
      <c r="J7221" s="143">
        <f t="shared" si="112"/>
        <v>46024</v>
      </c>
      <c r="K7221" s="202">
        <v>6.5</v>
      </c>
      <c r="L7221" s="284" t="s">
        <v>15072</v>
      </c>
      <c r="M7221" s="223"/>
      <c r="N7221" s="203">
        <v>1.8374999999999999</v>
      </c>
      <c r="O7221" s="222" t="s">
        <v>943</v>
      </c>
    </row>
    <row r="7222" spans="1:15" ht="29.25" customHeight="1">
      <c r="A7222" s="221" t="s">
        <v>32</v>
      </c>
      <c r="B7222" s="221" t="s">
        <v>784</v>
      </c>
      <c r="C7222" s="222" t="s">
        <v>553</v>
      </c>
      <c r="D7222" s="222" t="s">
        <v>167</v>
      </c>
      <c r="E7222" s="199" t="s">
        <v>171</v>
      </c>
      <c r="F7222" s="200"/>
      <c r="G7222" s="200"/>
      <c r="H7222" s="200"/>
      <c r="I7222" s="200">
        <v>46027</v>
      </c>
      <c r="J7222" s="143">
        <f t="shared" si="112"/>
        <v>46027</v>
      </c>
      <c r="K7222" s="202">
        <v>3</v>
      </c>
      <c r="L7222" s="285" t="s">
        <v>15073</v>
      </c>
      <c r="M7222" s="223"/>
      <c r="N7222" s="203"/>
      <c r="O7222" s="222" t="s">
        <v>326</v>
      </c>
    </row>
    <row r="7223" spans="1:15" ht="29.25" customHeight="1">
      <c r="A7223" s="221" t="s">
        <v>32</v>
      </c>
      <c r="B7223" s="221" t="s">
        <v>784</v>
      </c>
      <c r="C7223" s="222" t="s">
        <v>553</v>
      </c>
      <c r="D7223" s="222" t="s">
        <v>167</v>
      </c>
      <c r="E7223" s="199" t="s">
        <v>163</v>
      </c>
      <c r="F7223" s="200" t="s">
        <v>13399</v>
      </c>
      <c r="G7223" s="200" t="s">
        <v>13556</v>
      </c>
      <c r="H7223" s="200" t="s">
        <v>79</v>
      </c>
      <c r="I7223" s="200">
        <v>46027</v>
      </c>
      <c r="J7223" s="143">
        <f t="shared" si="112"/>
        <v>46027</v>
      </c>
      <c r="K7223" s="202">
        <v>6</v>
      </c>
      <c r="L7223" s="284" t="s">
        <v>15074</v>
      </c>
      <c r="M7223" s="223"/>
      <c r="N7223" s="203">
        <v>1.8374999999999999</v>
      </c>
      <c r="O7223" s="222" t="s">
        <v>943</v>
      </c>
    </row>
    <row r="7224" spans="1:15" ht="29.25" customHeight="1">
      <c r="A7224" s="221" t="s">
        <v>32</v>
      </c>
      <c r="B7224" s="221" t="s">
        <v>784</v>
      </c>
      <c r="C7224" s="222" t="s">
        <v>553</v>
      </c>
      <c r="D7224" s="222" t="s">
        <v>167</v>
      </c>
      <c r="E7224" s="199" t="s">
        <v>174</v>
      </c>
      <c r="F7224" s="200"/>
      <c r="G7224" s="200"/>
      <c r="H7224" s="200"/>
      <c r="I7224" s="200">
        <v>46028</v>
      </c>
      <c r="J7224" s="143">
        <f t="shared" si="112"/>
        <v>46028</v>
      </c>
      <c r="K7224" s="202">
        <v>3</v>
      </c>
      <c r="L7224" s="285" t="s">
        <v>15829</v>
      </c>
      <c r="M7224" s="223"/>
      <c r="N7224" s="203"/>
      <c r="O7224" s="222" t="s">
        <v>326</v>
      </c>
    </row>
    <row r="7225" spans="1:15" ht="29.25" customHeight="1">
      <c r="A7225" s="221" t="s">
        <v>32</v>
      </c>
      <c r="B7225" s="221" t="s">
        <v>784</v>
      </c>
      <c r="C7225" s="222" t="s">
        <v>553</v>
      </c>
      <c r="D7225" s="222" t="s">
        <v>167</v>
      </c>
      <c r="E7225" s="199" t="s">
        <v>163</v>
      </c>
      <c r="F7225" s="200" t="s">
        <v>13399</v>
      </c>
      <c r="G7225" s="200" t="s">
        <v>13556</v>
      </c>
      <c r="H7225" s="200" t="s">
        <v>79</v>
      </c>
      <c r="I7225" s="200">
        <v>46028</v>
      </c>
      <c r="J7225" s="143">
        <f t="shared" si="112"/>
        <v>46028</v>
      </c>
      <c r="K7225" s="202">
        <v>5</v>
      </c>
      <c r="L7225" s="284" t="s">
        <v>15830</v>
      </c>
      <c r="M7225" s="223"/>
      <c r="N7225" s="203">
        <v>0</v>
      </c>
      <c r="O7225" s="222" t="s">
        <v>326</v>
      </c>
    </row>
    <row r="7226" spans="1:15" ht="29.25" customHeight="1">
      <c r="A7226" s="221" t="s">
        <v>32</v>
      </c>
      <c r="B7226" s="221" t="s">
        <v>784</v>
      </c>
      <c r="C7226" s="222" t="s">
        <v>553</v>
      </c>
      <c r="D7226" s="222" t="s">
        <v>167</v>
      </c>
      <c r="E7226" s="199" t="s">
        <v>163</v>
      </c>
      <c r="F7226" s="200" t="s">
        <v>13399</v>
      </c>
      <c r="G7226" s="200" t="s">
        <v>13556</v>
      </c>
      <c r="H7226" s="200"/>
      <c r="I7226" s="200">
        <v>46029</v>
      </c>
      <c r="J7226" s="143">
        <f t="shared" si="112"/>
        <v>46029</v>
      </c>
      <c r="K7226" s="202">
        <v>5</v>
      </c>
      <c r="L7226" s="285" t="s">
        <v>15831</v>
      </c>
      <c r="M7226" s="223"/>
      <c r="N7226" s="203"/>
      <c r="O7226" s="222" t="s">
        <v>326</v>
      </c>
    </row>
    <row r="7227" spans="1:15" ht="29.25" customHeight="1">
      <c r="A7227" s="221" t="s">
        <v>32</v>
      </c>
      <c r="B7227" s="221" t="s">
        <v>784</v>
      </c>
      <c r="C7227" s="222" t="s">
        <v>553</v>
      </c>
      <c r="D7227" s="222" t="s">
        <v>167</v>
      </c>
      <c r="E7227" s="199" t="s">
        <v>171</v>
      </c>
      <c r="F7227" s="200"/>
      <c r="G7227" s="200"/>
      <c r="H7227" s="200"/>
      <c r="I7227" s="200">
        <v>46029</v>
      </c>
      <c r="J7227" s="143">
        <f t="shared" si="112"/>
        <v>46029</v>
      </c>
      <c r="K7227" s="202">
        <v>2</v>
      </c>
      <c r="L7227" s="285" t="s">
        <v>15832</v>
      </c>
      <c r="M7227" s="223"/>
      <c r="N7227" s="203"/>
      <c r="O7227" s="222" t="s">
        <v>326</v>
      </c>
    </row>
    <row r="7228" spans="1:15" ht="29.25" customHeight="1">
      <c r="A7228" s="221" t="s">
        <v>32</v>
      </c>
      <c r="B7228" s="221" t="s">
        <v>784</v>
      </c>
      <c r="C7228" s="222" t="s">
        <v>553</v>
      </c>
      <c r="D7228" s="222" t="s">
        <v>167</v>
      </c>
      <c r="E7228" s="199" t="s">
        <v>174</v>
      </c>
      <c r="F7228" s="200"/>
      <c r="G7228" s="200"/>
      <c r="H7228" s="200"/>
      <c r="I7228" s="200">
        <v>46029</v>
      </c>
      <c r="J7228" s="143">
        <f t="shared" si="112"/>
        <v>46029</v>
      </c>
      <c r="K7228" s="202">
        <v>2</v>
      </c>
      <c r="L7228" s="285" t="s">
        <v>15833</v>
      </c>
      <c r="M7228" s="223"/>
      <c r="N7228" s="203"/>
      <c r="O7228" s="222" t="s">
        <v>326</v>
      </c>
    </row>
    <row r="7229" spans="1:15" ht="29.25" customHeight="1">
      <c r="A7229" s="221" t="s">
        <v>32</v>
      </c>
      <c r="B7229" s="221" t="s">
        <v>784</v>
      </c>
      <c r="C7229" s="222" t="s">
        <v>553</v>
      </c>
      <c r="D7229" s="222" t="s">
        <v>167</v>
      </c>
      <c r="E7229" s="199" t="s">
        <v>174</v>
      </c>
      <c r="F7229" s="200"/>
      <c r="G7229" s="200"/>
      <c r="H7229" s="200"/>
      <c r="I7229" s="200">
        <v>46030</v>
      </c>
      <c r="J7229" s="143">
        <f t="shared" si="112"/>
        <v>46030</v>
      </c>
      <c r="K7229" s="202">
        <v>3</v>
      </c>
      <c r="L7229" s="284" t="s">
        <v>15834</v>
      </c>
      <c r="M7229" s="223"/>
      <c r="N7229" s="203"/>
      <c r="O7229" s="222" t="s">
        <v>326</v>
      </c>
    </row>
    <row r="7230" spans="1:15" ht="29.25" customHeight="1">
      <c r="A7230" s="221" t="s">
        <v>32</v>
      </c>
      <c r="B7230" s="221" t="s">
        <v>784</v>
      </c>
      <c r="C7230" s="222" t="s">
        <v>553</v>
      </c>
      <c r="D7230" s="222" t="s">
        <v>167</v>
      </c>
      <c r="E7230" s="199" t="s">
        <v>166</v>
      </c>
      <c r="F7230" s="200"/>
      <c r="G7230" s="200"/>
      <c r="H7230" s="200"/>
      <c r="I7230" s="200">
        <v>46030</v>
      </c>
      <c r="J7230" s="143">
        <f t="shared" si="112"/>
        <v>46030</v>
      </c>
      <c r="K7230" s="202">
        <v>1</v>
      </c>
      <c r="L7230" s="285" t="s">
        <v>15835</v>
      </c>
      <c r="M7230" s="223"/>
      <c r="N7230" s="203"/>
      <c r="O7230" s="222" t="s">
        <v>326</v>
      </c>
    </row>
    <row r="7231" spans="1:15" ht="29.25" customHeight="1">
      <c r="A7231" s="221" t="s">
        <v>32</v>
      </c>
      <c r="B7231" s="221" t="s">
        <v>784</v>
      </c>
      <c r="C7231" s="222" t="s">
        <v>553</v>
      </c>
      <c r="D7231" s="222" t="s">
        <v>167</v>
      </c>
      <c r="E7231" s="199" t="s">
        <v>166</v>
      </c>
      <c r="F7231" s="200"/>
      <c r="G7231" s="200"/>
      <c r="H7231" s="200"/>
      <c r="I7231" s="200">
        <v>46030</v>
      </c>
      <c r="J7231" s="143">
        <f t="shared" si="112"/>
        <v>46030</v>
      </c>
      <c r="K7231" s="202">
        <v>4</v>
      </c>
      <c r="L7231" s="285" t="s">
        <v>15836</v>
      </c>
      <c r="M7231" s="223"/>
      <c r="N7231" s="203"/>
      <c r="O7231" s="222" t="s">
        <v>326</v>
      </c>
    </row>
    <row r="7232" spans="1:15" ht="29.25" customHeight="1">
      <c r="A7232" s="221" t="s">
        <v>32</v>
      </c>
      <c r="B7232" s="221" t="s">
        <v>784</v>
      </c>
      <c r="C7232" s="222" t="s">
        <v>553</v>
      </c>
      <c r="D7232" s="222" t="s">
        <v>167</v>
      </c>
      <c r="E7232" s="199" t="s">
        <v>163</v>
      </c>
      <c r="F7232" s="200" t="s">
        <v>13399</v>
      </c>
      <c r="G7232" s="200" t="s">
        <v>13556</v>
      </c>
      <c r="H7232" s="200" t="s">
        <v>37</v>
      </c>
      <c r="I7232" s="200">
        <v>46030</v>
      </c>
      <c r="J7232" s="143">
        <f t="shared" si="112"/>
        <v>46030</v>
      </c>
      <c r="K7232" s="202">
        <v>1</v>
      </c>
      <c r="L7232" s="285" t="s">
        <v>15837</v>
      </c>
      <c r="M7232" s="223"/>
      <c r="N7232" s="203">
        <v>0.9375</v>
      </c>
      <c r="O7232" s="222" t="s">
        <v>942</v>
      </c>
    </row>
    <row r="7233" spans="1:15" ht="29.25" customHeight="1">
      <c r="A7233" s="221" t="s">
        <v>32</v>
      </c>
      <c r="B7233" s="221" t="s">
        <v>784</v>
      </c>
      <c r="C7233" s="222" t="s">
        <v>553</v>
      </c>
      <c r="D7233" s="222" t="s">
        <v>167</v>
      </c>
      <c r="E7233" s="199" t="s">
        <v>174</v>
      </c>
      <c r="F7233" s="200"/>
      <c r="G7233" s="200"/>
      <c r="H7233" s="200"/>
      <c r="I7233" s="200">
        <v>46031</v>
      </c>
      <c r="J7233" s="143">
        <f t="shared" si="112"/>
        <v>46031</v>
      </c>
      <c r="K7233" s="202">
        <v>1</v>
      </c>
      <c r="L7233" s="284" t="s">
        <v>15838</v>
      </c>
      <c r="M7233" s="223"/>
      <c r="N7233" s="203"/>
      <c r="O7233" s="222" t="s">
        <v>326</v>
      </c>
    </row>
    <row r="7234" spans="1:15" ht="29.25" customHeight="1">
      <c r="A7234" s="221" t="s">
        <v>32</v>
      </c>
      <c r="B7234" s="221" t="s">
        <v>784</v>
      </c>
      <c r="C7234" s="222" t="s">
        <v>553</v>
      </c>
      <c r="D7234" s="222" t="s">
        <v>167</v>
      </c>
      <c r="E7234" s="199" t="s">
        <v>178</v>
      </c>
      <c r="F7234" s="200"/>
      <c r="G7234" s="200"/>
      <c r="H7234" s="200"/>
      <c r="I7234" s="200">
        <v>46031</v>
      </c>
      <c r="J7234" s="143">
        <f t="shared" si="112"/>
        <v>46031</v>
      </c>
      <c r="K7234" s="202">
        <v>1</v>
      </c>
      <c r="L7234" s="285" t="s">
        <v>15839</v>
      </c>
      <c r="M7234" s="223"/>
      <c r="N7234" s="203"/>
      <c r="O7234" s="222" t="s">
        <v>326</v>
      </c>
    </row>
    <row r="7235" spans="1:15" ht="29.25" customHeight="1">
      <c r="A7235" s="221" t="s">
        <v>32</v>
      </c>
      <c r="B7235" s="221" t="s">
        <v>784</v>
      </c>
      <c r="C7235" s="222" t="s">
        <v>553</v>
      </c>
      <c r="D7235" s="222" t="s">
        <v>167</v>
      </c>
      <c r="E7235" s="199" t="s">
        <v>163</v>
      </c>
      <c r="F7235" s="200" t="s">
        <v>13399</v>
      </c>
      <c r="G7235" s="200" t="s">
        <v>13556</v>
      </c>
      <c r="H7235" s="200" t="s">
        <v>37</v>
      </c>
      <c r="I7235" s="200">
        <v>46031</v>
      </c>
      <c r="J7235" s="143">
        <f t="shared" ref="J7235:J7298" si="113">I7235</f>
        <v>46031</v>
      </c>
      <c r="K7235" s="202">
        <v>6</v>
      </c>
      <c r="L7235" s="284" t="s">
        <v>15840</v>
      </c>
      <c r="M7235" s="223"/>
      <c r="N7235" s="203">
        <v>0.9375</v>
      </c>
      <c r="O7235" s="222" t="s">
        <v>942</v>
      </c>
    </row>
    <row r="7236" spans="1:15" ht="29.25" customHeight="1">
      <c r="A7236" s="221" t="s">
        <v>32</v>
      </c>
      <c r="B7236" s="221" t="s">
        <v>784</v>
      </c>
      <c r="C7236" s="222" t="s">
        <v>553</v>
      </c>
      <c r="D7236" s="222" t="s">
        <v>167</v>
      </c>
      <c r="E7236" s="199" t="s">
        <v>163</v>
      </c>
      <c r="F7236" s="200" t="s">
        <v>13399</v>
      </c>
      <c r="G7236" s="200" t="s">
        <v>13556</v>
      </c>
      <c r="H7236" s="200" t="s">
        <v>79</v>
      </c>
      <c r="I7236" s="200">
        <v>46034</v>
      </c>
      <c r="J7236" s="143">
        <f t="shared" si="113"/>
        <v>46034</v>
      </c>
      <c r="K7236" s="202">
        <v>10</v>
      </c>
      <c r="L7236" s="284" t="s">
        <v>15841</v>
      </c>
      <c r="M7236" s="223"/>
      <c r="N7236" s="203">
        <v>1.8374999999999999</v>
      </c>
      <c r="O7236" s="222" t="s">
        <v>943</v>
      </c>
    </row>
    <row r="7237" spans="1:15" ht="29.25" customHeight="1">
      <c r="A7237" s="221" t="s">
        <v>32</v>
      </c>
      <c r="B7237" s="221" t="s">
        <v>784</v>
      </c>
      <c r="C7237" s="222" t="s">
        <v>553</v>
      </c>
      <c r="D7237" s="222" t="s">
        <v>167</v>
      </c>
      <c r="E7237" s="199" t="s">
        <v>174</v>
      </c>
      <c r="F7237" s="200"/>
      <c r="G7237" s="200"/>
      <c r="H7237" s="200"/>
      <c r="I7237" s="200">
        <v>46035</v>
      </c>
      <c r="J7237" s="143">
        <f t="shared" si="113"/>
        <v>46035</v>
      </c>
      <c r="K7237" s="202">
        <v>3</v>
      </c>
      <c r="L7237" s="285" t="s">
        <v>15842</v>
      </c>
      <c r="M7237" s="223"/>
      <c r="N7237" s="203"/>
      <c r="O7237" s="222" t="s">
        <v>326</v>
      </c>
    </row>
    <row r="7238" spans="1:15" ht="29.25" customHeight="1">
      <c r="A7238" s="221" t="s">
        <v>32</v>
      </c>
      <c r="B7238" s="221" t="s">
        <v>784</v>
      </c>
      <c r="C7238" s="222" t="s">
        <v>553</v>
      </c>
      <c r="D7238" s="222" t="s">
        <v>167</v>
      </c>
      <c r="E7238" s="199" t="s">
        <v>166</v>
      </c>
      <c r="F7238" s="200"/>
      <c r="G7238" s="200"/>
      <c r="H7238" s="200"/>
      <c r="I7238" s="200">
        <v>46035</v>
      </c>
      <c r="J7238" s="143">
        <f t="shared" si="113"/>
        <v>46035</v>
      </c>
      <c r="K7238" s="202">
        <v>2</v>
      </c>
      <c r="L7238" s="285" t="s">
        <v>15843</v>
      </c>
      <c r="M7238" s="223"/>
      <c r="N7238" s="203"/>
      <c r="O7238" s="222" t="s">
        <v>326</v>
      </c>
    </row>
    <row r="7239" spans="1:15" ht="29.25" customHeight="1">
      <c r="A7239" s="221" t="s">
        <v>32</v>
      </c>
      <c r="B7239" s="221" t="s">
        <v>784</v>
      </c>
      <c r="C7239" s="222" t="s">
        <v>553</v>
      </c>
      <c r="D7239" s="222" t="s">
        <v>167</v>
      </c>
      <c r="E7239" s="199" t="s">
        <v>163</v>
      </c>
      <c r="F7239" s="200" t="s">
        <v>13399</v>
      </c>
      <c r="G7239" s="200" t="s">
        <v>13556</v>
      </c>
      <c r="H7239" s="200" t="s">
        <v>79</v>
      </c>
      <c r="I7239" s="200">
        <v>46035</v>
      </c>
      <c r="J7239" s="143">
        <f t="shared" si="113"/>
        <v>46035</v>
      </c>
      <c r="K7239" s="202">
        <v>3</v>
      </c>
      <c r="L7239" s="285" t="s">
        <v>15844</v>
      </c>
      <c r="M7239" s="223"/>
      <c r="N7239" s="203">
        <v>1.8374999999999999</v>
      </c>
      <c r="O7239" s="222" t="s">
        <v>943</v>
      </c>
    </row>
    <row r="7240" spans="1:15" ht="29.25" customHeight="1">
      <c r="A7240" s="221" t="s">
        <v>32</v>
      </c>
      <c r="B7240" s="221" t="s">
        <v>784</v>
      </c>
      <c r="C7240" s="222" t="s">
        <v>553</v>
      </c>
      <c r="D7240" s="222" t="s">
        <v>167</v>
      </c>
      <c r="E7240" s="199" t="s">
        <v>166</v>
      </c>
      <c r="F7240" s="200"/>
      <c r="G7240" s="200"/>
      <c r="H7240" s="200"/>
      <c r="I7240" s="200">
        <v>46036</v>
      </c>
      <c r="J7240" s="143">
        <f t="shared" si="113"/>
        <v>46036</v>
      </c>
      <c r="K7240" s="202">
        <v>2</v>
      </c>
      <c r="L7240" s="285" t="s">
        <v>15843</v>
      </c>
      <c r="M7240" s="223"/>
      <c r="N7240" s="203"/>
      <c r="O7240" s="222" t="s">
        <v>326</v>
      </c>
    </row>
    <row r="7241" spans="1:15" ht="29.25" customHeight="1">
      <c r="A7241" s="221" t="s">
        <v>32</v>
      </c>
      <c r="B7241" s="221" t="s">
        <v>784</v>
      </c>
      <c r="C7241" s="222" t="s">
        <v>553</v>
      </c>
      <c r="D7241" s="222" t="s">
        <v>167</v>
      </c>
      <c r="E7241" s="199" t="s">
        <v>163</v>
      </c>
      <c r="F7241" s="200" t="s">
        <v>13399</v>
      </c>
      <c r="G7241" s="200" t="s">
        <v>13556</v>
      </c>
      <c r="H7241" s="200" t="s">
        <v>79</v>
      </c>
      <c r="I7241" s="200">
        <v>46036</v>
      </c>
      <c r="J7241" s="143">
        <f t="shared" si="113"/>
        <v>46036</v>
      </c>
      <c r="K7241" s="202">
        <v>6</v>
      </c>
      <c r="L7241" s="285" t="s">
        <v>15845</v>
      </c>
      <c r="M7241" s="223"/>
      <c r="N7241" s="203">
        <v>1.8374999999999999</v>
      </c>
      <c r="O7241" s="222" t="s">
        <v>943</v>
      </c>
    </row>
    <row r="7242" spans="1:15" ht="29.25" customHeight="1">
      <c r="A7242" s="221" t="s">
        <v>32</v>
      </c>
      <c r="B7242" s="221" t="s">
        <v>784</v>
      </c>
      <c r="C7242" s="222" t="s">
        <v>553</v>
      </c>
      <c r="D7242" s="222" t="s">
        <v>167</v>
      </c>
      <c r="E7242" s="199" t="s">
        <v>163</v>
      </c>
      <c r="F7242" s="200" t="s">
        <v>13399</v>
      </c>
      <c r="G7242" s="200" t="s">
        <v>13556</v>
      </c>
      <c r="H7242" s="200" t="s">
        <v>79</v>
      </c>
      <c r="I7242" s="200">
        <v>46037</v>
      </c>
      <c r="J7242" s="143">
        <f t="shared" si="113"/>
        <v>46037</v>
      </c>
      <c r="K7242" s="202">
        <v>9</v>
      </c>
      <c r="L7242" s="285" t="s">
        <v>16132</v>
      </c>
      <c r="M7242" s="223"/>
      <c r="N7242" s="203">
        <v>1.8374999999999999</v>
      </c>
      <c r="O7242" s="222" t="s">
        <v>943</v>
      </c>
    </row>
    <row r="7243" spans="1:15" ht="29.25" customHeight="1">
      <c r="A7243" s="221" t="s">
        <v>32</v>
      </c>
      <c r="B7243" s="221" t="s">
        <v>784</v>
      </c>
      <c r="C7243" s="222" t="s">
        <v>553</v>
      </c>
      <c r="D7243" s="222" t="s">
        <v>167</v>
      </c>
      <c r="E7243" s="199" t="s">
        <v>163</v>
      </c>
      <c r="F7243" s="200" t="s">
        <v>13399</v>
      </c>
      <c r="G7243" s="200" t="s">
        <v>13556</v>
      </c>
      <c r="H7243" s="200" t="s">
        <v>79</v>
      </c>
      <c r="I7243" s="200">
        <v>46038</v>
      </c>
      <c r="J7243" s="143">
        <f t="shared" si="113"/>
        <v>46038</v>
      </c>
      <c r="K7243" s="202">
        <v>8</v>
      </c>
      <c r="L7243" s="285" t="s">
        <v>16132</v>
      </c>
      <c r="M7243" s="223"/>
      <c r="N7243" s="203">
        <v>1.8374999999999999</v>
      </c>
      <c r="O7243" s="222" t="s">
        <v>943</v>
      </c>
    </row>
    <row r="7244" spans="1:15" ht="29.25" customHeight="1">
      <c r="A7244" s="221" t="s">
        <v>32</v>
      </c>
      <c r="B7244" s="221" t="s">
        <v>784</v>
      </c>
      <c r="C7244" s="222" t="s">
        <v>553</v>
      </c>
      <c r="D7244" s="222" t="s">
        <v>167</v>
      </c>
      <c r="E7244" s="199" t="s">
        <v>163</v>
      </c>
      <c r="F7244" s="200" t="s">
        <v>13399</v>
      </c>
      <c r="G7244" s="200" t="s">
        <v>13556</v>
      </c>
      <c r="H7244" s="200" t="s">
        <v>37</v>
      </c>
      <c r="I7244" s="200">
        <v>46041</v>
      </c>
      <c r="J7244" s="143">
        <f t="shared" si="113"/>
        <v>46041</v>
      </c>
      <c r="K7244" s="202">
        <v>8</v>
      </c>
      <c r="L7244" s="284" t="s">
        <v>16133</v>
      </c>
      <c r="M7244" s="223"/>
      <c r="N7244" s="203">
        <v>0.9375</v>
      </c>
      <c r="O7244" s="222" t="s">
        <v>942</v>
      </c>
    </row>
    <row r="7245" spans="1:15" ht="29.25" customHeight="1">
      <c r="A7245" s="221" t="s">
        <v>32</v>
      </c>
      <c r="B7245" s="221" t="s">
        <v>784</v>
      </c>
      <c r="C7245" s="222" t="s">
        <v>553</v>
      </c>
      <c r="D7245" s="222" t="s">
        <v>167</v>
      </c>
      <c r="E7245" s="199" t="s">
        <v>171</v>
      </c>
      <c r="F7245" s="200"/>
      <c r="G7245" s="200"/>
      <c r="H7245" s="200"/>
      <c r="I7245" s="200">
        <v>46042</v>
      </c>
      <c r="J7245" s="143">
        <f t="shared" si="113"/>
        <v>46042</v>
      </c>
      <c r="K7245" s="202">
        <v>6</v>
      </c>
      <c r="L7245" s="285" t="s">
        <v>16134</v>
      </c>
      <c r="M7245" s="223"/>
      <c r="N7245" s="203"/>
      <c r="O7245" s="222" t="s">
        <v>326</v>
      </c>
    </row>
    <row r="7246" spans="1:15" ht="29.25" customHeight="1">
      <c r="A7246" s="221" t="s">
        <v>32</v>
      </c>
      <c r="B7246" s="221" t="s">
        <v>784</v>
      </c>
      <c r="C7246" s="222" t="s">
        <v>553</v>
      </c>
      <c r="D7246" s="222" t="s">
        <v>167</v>
      </c>
      <c r="E7246" s="199" t="s">
        <v>163</v>
      </c>
      <c r="F7246" s="200" t="s">
        <v>13399</v>
      </c>
      <c r="G7246" s="200" t="s">
        <v>13556</v>
      </c>
      <c r="H7246" s="200" t="s">
        <v>79</v>
      </c>
      <c r="I7246" s="200">
        <v>46042</v>
      </c>
      <c r="J7246" s="143">
        <f t="shared" si="113"/>
        <v>46042</v>
      </c>
      <c r="K7246" s="202">
        <v>3</v>
      </c>
      <c r="L7246" s="285" t="s">
        <v>16135</v>
      </c>
      <c r="M7246" s="223"/>
      <c r="N7246" s="203">
        <v>1.8374999999999999</v>
      </c>
      <c r="O7246" s="222" t="s">
        <v>943</v>
      </c>
    </row>
    <row r="7247" spans="1:15" ht="29.25" customHeight="1">
      <c r="A7247" s="221" t="s">
        <v>32</v>
      </c>
      <c r="B7247" s="221" t="s">
        <v>784</v>
      </c>
      <c r="C7247" s="222" t="s">
        <v>553</v>
      </c>
      <c r="D7247" s="222" t="s">
        <v>167</v>
      </c>
      <c r="E7247" s="199" t="s">
        <v>174</v>
      </c>
      <c r="F7247" s="200"/>
      <c r="G7247" s="200"/>
      <c r="H7247" s="200"/>
      <c r="I7247" s="200">
        <v>46043</v>
      </c>
      <c r="J7247" s="143">
        <f t="shared" si="113"/>
        <v>46043</v>
      </c>
      <c r="K7247" s="202">
        <v>9</v>
      </c>
      <c r="L7247" s="285" t="s">
        <v>16136</v>
      </c>
      <c r="M7247" s="223"/>
      <c r="N7247" s="203"/>
      <c r="O7247" s="222" t="s">
        <v>326</v>
      </c>
    </row>
    <row r="7248" spans="1:15" ht="29.25" customHeight="1">
      <c r="A7248" s="221" t="s">
        <v>32</v>
      </c>
      <c r="B7248" s="221" t="s">
        <v>789</v>
      </c>
      <c r="C7248" s="222" t="s">
        <v>741</v>
      </c>
      <c r="D7248" s="222" t="s">
        <v>164</v>
      </c>
      <c r="E7248" s="199" t="s">
        <v>163</v>
      </c>
      <c r="F7248" s="200" t="s">
        <v>670</v>
      </c>
      <c r="G7248" s="200" t="s">
        <v>671</v>
      </c>
      <c r="H7248" s="200"/>
      <c r="I7248" s="200">
        <v>45470</v>
      </c>
      <c r="J7248" s="143">
        <f t="shared" si="113"/>
        <v>45470</v>
      </c>
      <c r="K7248" s="202">
        <v>8</v>
      </c>
      <c r="L7248" s="285" t="s">
        <v>858</v>
      </c>
      <c r="M7248" s="223"/>
      <c r="N7248" s="203"/>
      <c r="O7248" s="222" t="s">
        <v>326</v>
      </c>
    </row>
    <row r="7249" spans="1:15" ht="29.25" customHeight="1">
      <c r="A7249" s="221" t="s">
        <v>32</v>
      </c>
      <c r="B7249" s="221" t="s">
        <v>789</v>
      </c>
      <c r="C7249" s="222" t="s">
        <v>741</v>
      </c>
      <c r="D7249" s="222" t="s">
        <v>164</v>
      </c>
      <c r="E7249" s="199" t="s">
        <v>163</v>
      </c>
      <c r="F7249" s="200" t="s">
        <v>670</v>
      </c>
      <c r="G7249" s="200" t="s">
        <v>671</v>
      </c>
      <c r="H7249" s="200"/>
      <c r="I7249" s="200">
        <v>45471</v>
      </c>
      <c r="J7249" s="143">
        <f t="shared" si="113"/>
        <v>45471</v>
      </c>
      <c r="K7249" s="202">
        <v>8</v>
      </c>
      <c r="L7249" s="284" t="s">
        <v>1333</v>
      </c>
      <c r="M7249" s="223"/>
      <c r="N7249" s="203"/>
      <c r="O7249" s="222" t="s">
        <v>326</v>
      </c>
    </row>
    <row r="7250" spans="1:15" ht="29.25" customHeight="1">
      <c r="A7250" s="221" t="s">
        <v>32</v>
      </c>
      <c r="B7250" s="221" t="s">
        <v>789</v>
      </c>
      <c r="C7250" s="222" t="s">
        <v>741</v>
      </c>
      <c r="D7250" s="222" t="s">
        <v>164</v>
      </c>
      <c r="E7250" s="199" t="s">
        <v>163</v>
      </c>
      <c r="F7250" s="200" t="s">
        <v>670</v>
      </c>
      <c r="G7250" s="200" t="s">
        <v>671</v>
      </c>
      <c r="H7250" s="200"/>
      <c r="I7250" s="200">
        <v>45474</v>
      </c>
      <c r="J7250" s="143">
        <f t="shared" si="113"/>
        <v>45474</v>
      </c>
      <c r="K7250" s="202">
        <v>8</v>
      </c>
      <c r="L7250" s="284" t="s">
        <v>1334</v>
      </c>
      <c r="M7250" s="223"/>
      <c r="N7250" s="203"/>
      <c r="O7250" s="222" t="s">
        <v>326</v>
      </c>
    </row>
    <row r="7251" spans="1:15" ht="29.25" customHeight="1">
      <c r="A7251" s="221" t="s">
        <v>32</v>
      </c>
      <c r="B7251" s="221" t="s">
        <v>789</v>
      </c>
      <c r="C7251" s="222" t="s">
        <v>741</v>
      </c>
      <c r="D7251" s="222" t="s">
        <v>164</v>
      </c>
      <c r="E7251" s="199" t="s">
        <v>163</v>
      </c>
      <c r="F7251" s="200" t="s">
        <v>670</v>
      </c>
      <c r="G7251" s="200" t="s">
        <v>671</v>
      </c>
      <c r="H7251" s="200"/>
      <c r="I7251" s="200">
        <v>45475</v>
      </c>
      <c r="J7251" s="143">
        <f t="shared" si="113"/>
        <v>45475</v>
      </c>
      <c r="K7251" s="202">
        <v>8</v>
      </c>
      <c r="L7251" s="284" t="s">
        <v>1335</v>
      </c>
      <c r="M7251" s="223"/>
      <c r="N7251" s="203"/>
      <c r="O7251" s="222" t="s">
        <v>326</v>
      </c>
    </row>
    <row r="7252" spans="1:15" ht="29.25" customHeight="1">
      <c r="A7252" s="221" t="s">
        <v>32</v>
      </c>
      <c r="B7252" s="221" t="s">
        <v>789</v>
      </c>
      <c r="C7252" s="222" t="s">
        <v>741</v>
      </c>
      <c r="D7252" s="222" t="s">
        <v>164</v>
      </c>
      <c r="E7252" s="199" t="s">
        <v>163</v>
      </c>
      <c r="F7252" s="200" t="s">
        <v>670</v>
      </c>
      <c r="G7252" s="200" t="s">
        <v>671</v>
      </c>
      <c r="H7252" s="200"/>
      <c r="I7252" s="200">
        <v>45476</v>
      </c>
      <c r="J7252" s="143">
        <f t="shared" si="113"/>
        <v>45476</v>
      </c>
      <c r="K7252" s="202">
        <v>8</v>
      </c>
      <c r="L7252" s="284" t="s">
        <v>1336</v>
      </c>
      <c r="M7252" s="223"/>
      <c r="N7252" s="203"/>
      <c r="O7252" s="222" t="s">
        <v>326</v>
      </c>
    </row>
    <row r="7253" spans="1:15" ht="29.25" customHeight="1">
      <c r="A7253" s="221" t="s">
        <v>32</v>
      </c>
      <c r="B7253" s="221" t="s">
        <v>789</v>
      </c>
      <c r="C7253" s="222" t="s">
        <v>741</v>
      </c>
      <c r="D7253" s="222" t="s">
        <v>164</v>
      </c>
      <c r="E7253" s="199" t="s">
        <v>166</v>
      </c>
      <c r="F7253" s="200"/>
      <c r="G7253" s="200"/>
      <c r="H7253" s="200"/>
      <c r="I7253" s="200">
        <v>45477</v>
      </c>
      <c r="J7253" s="143">
        <f t="shared" si="113"/>
        <v>45477</v>
      </c>
      <c r="K7253" s="202">
        <v>8</v>
      </c>
      <c r="L7253" s="285" t="s">
        <v>865</v>
      </c>
      <c r="M7253" s="223"/>
      <c r="N7253" s="203"/>
      <c r="O7253" s="222" t="s">
        <v>326</v>
      </c>
    </row>
    <row r="7254" spans="1:15" ht="29.25" customHeight="1">
      <c r="A7254" s="221" t="s">
        <v>32</v>
      </c>
      <c r="B7254" s="221" t="s">
        <v>789</v>
      </c>
      <c r="C7254" s="222" t="s">
        <v>741</v>
      </c>
      <c r="D7254" s="222" t="s">
        <v>164</v>
      </c>
      <c r="E7254" s="199" t="s">
        <v>163</v>
      </c>
      <c r="F7254" s="200" t="s">
        <v>670</v>
      </c>
      <c r="G7254" s="200" t="s">
        <v>671</v>
      </c>
      <c r="H7254" s="200"/>
      <c r="I7254" s="200">
        <v>45478</v>
      </c>
      <c r="J7254" s="143">
        <f t="shared" si="113"/>
        <v>45478</v>
      </c>
      <c r="K7254" s="202">
        <v>8</v>
      </c>
      <c r="L7254" s="285" t="s">
        <v>1337</v>
      </c>
      <c r="M7254" s="223"/>
      <c r="N7254" s="203"/>
      <c r="O7254" s="222" t="s">
        <v>326</v>
      </c>
    </row>
    <row r="7255" spans="1:15" ht="29.25" customHeight="1">
      <c r="A7255" s="221" t="s">
        <v>32</v>
      </c>
      <c r="B7255" s="221" t="s">
        <v>789</v>
      </c>
      <c r="C7255" s="222" t="s">
        <v>741</v>
      </c>
      <c r="D7255" s="222" t="s">
        <v>164</v>
      </c>
      <c r="E7255" s="199" t="s">
        <v>163</v>
      </c>
      <c r="F7255" s="200" t="s">
        <v>670</v>
      </c>
      <c r="G7255" s="200" t="s">
        <v>671</v>
      </c>
      <c r="H7255" s="200"/>
      <c r="I7255" s="200">
        <v>45481</v>
      </c>
      <c r="J7255" s="143">
        <f t="shared" si="113"/>
        <v>45481</v>
      </c>
      <c r="K7255" s="202">
        <v>8</v>
      </c>
      <c r="L7255" s="284" t="s">
        <v>1338</v>
      </c>
      <c r="M7255" s="223"/>
      <c r="N7255" s="203"/>
      <c r="O7255" s="222" t="s">
        <v>326</v>
      </c>
    </row>
    <row r="7256" spans="1:15" ht="29.25" customHeight="1">
      <c r="A7256" s="221" t="s">
        <v>32</v>
      </c>
      <c r="B7256" s="221" t="s">
        <v>789</v>
      </c>
      <c r="C7256" s="222" t="s">
        <v>741</v>
      </c>
      <c r="D7256" s="222" t="s">
        <v>164</v>
      </c>
      <c r="E7256" s="199" t="s">
        <v>163</v>
      </c>
      <c r="F7256" s="200" t="s">
        <v>670</v>
      </c>
      <c r="G7256" s="200" t="s">
        <v>671</v>
      </c>
      <c r="H7256" s="200"/>
      <c r="I7256" s="200">
        <v>45482</v>
      </c>
      <c r="J7256" s="143">
        <f t="shared" si="113"/>
        <v>45482</v>
      </c>
      <c r="K7256" s="202">
        <v>8</v>
      </c>
      <c r="L7256" s="284" t="s">
        <v>1339</v>
      </c>
      <c r="M7256" s="223"/>
      <c r="N7256" s="203"/>
      <c r="O7256" s="222" t="s">
        <v>326</v>
      </c>
    </row>
    <row r="7257" spans="1:15" ht="29.25" customHeight="1">
      <c r="A7257" s="221" t="s">
        <v>32</v>
      </c>
      <c r="B7257" s="221" t="s">
        <v>789</v>
      </c>
      <c r="C7257" s="222" t="s">
        <v>741</v>
      </c>
      <c r="D7257" s="222" t="s">
        <v>164</v>
      </c>
      <c r="E7257" s="199" t="s">
        <v>163</v>
      </c>
      <c r="F7257" s="200" t="s">
        <v>670</v>
      </c>
      <c r="G7257" s="200" t="s">
        <v>671</v>
      </c>
      <c r="H7257" s="200"/>
      <c r="I7257" s="200">
        <v>45483</v>
      </c>
      <c r="J7257" s="143">
        <f t="shared" si="113"/>
        <v>45483</v>
      </c>
      <c r="K7257" s="202">
        <v>8</v>
      </c>
      <c r="L7257" s="284" t="s">
        <v>1340</v>
      </c>
      <c r="M7257" s="223"/>
      <c r="N7257" s="203"/>
      <c r="O7257" s="222" t="s">
        <v>326</v>
      </c>
    </row>
    <row r="7258" spans="1:15" ht="29.25" customHeight="1">
      <c r="A7258" s="221" t="s">
        <v>32</v>
      </c>
      <c r="B7258" s="221" t="s">
        <v>789</v>
      </c>
      <c r="C7258" s="222" t="s">
        <v>741</v>
      </c>
      <c r="D7258" s="222" t="s">
        <v>164</v>
      </c>
      <c r="E7258" s="199" t="s">
        <v>163</v>
      </c>
      <c r="F7258" s="200" t="s">
        <v>670</v>
      </c>
      <c r="G7258" s="200" t="s">
        <v>671</v>
      </c>
      <c r="H7258" s="200"/>
      <c r="I7258" s="200">
        <v>45484</v>
      </c>
      <c r="J7258" s="143">
        <f t="shared" si="113"/>
        <v>45484</v>
      </c>
      <c r="K7258" s="202">
        <v>8</v>
      </c>
      <c r="L7258" s="284" t="s">
        <v>1341</v>
      </c>
      <c r="M7258" s="223"/>
      <c r="N7258" s="203"/>
      <c r="O7258" s="222" t="s">
        <v>326</v>
      </c>
    </row>
    <row r="7259" spans="1:15" ht="29.25" customHeight="1">
      <c r="A7259" s="221" t="s">
        <v>32</v>
      </c>
      <c r="B7259" s="221" t="s">
        <v>789</v>
      </c>
      <c r="C7259" s="222" t="s">
        <v>741</v>
      </c>
      <c r="D7259" s="222" t="s">
        <v>164</v>
      </c>
      <c r="E7259" s="199" t="s">
        <v>163</v>
      </c>
      <c r="F7259" s="200" t="s">
        <v>670</v>
      </c>
      <c r="G7259" s="200" t="s">
        <v>671</v>
      </c>
      <c r="H7259" s="200"/>
      <c r="I7259" s="200">
        <v>45485</v>
      </c>
      <c r="J7259" s="143">
        <f t="shared" si="113"/>
        <v>45485</v>
      </c>
      <c r="K7259" s="202">
        <v>8</v>
      </c>
      <c r="L7259" s="284" t="s">
        <v>1342</v>
      </c>
      <c r="M7259" s="223"/>
      <c r="N7259" s="203"/>
      <c r="O7259" s="222" t="s">
        <v>326</v>
      </c>
    </row>
    <row r="7260" spans="1:15" ht="29.25" customHeight="1">
      <c r="A7260" s="221" t="s">
        <v>32</v>
      </c>
      <c r="B7260" s="221" t="s">
        <v>789</v>
      </c>
      <c r="C7260" s="222" t="s">
        <v>741</v>
      </c>
      <c r="D7260" s="222" t="s">
        <v>164</v>
      </c>
      <c r="E7260" s="199" t="s">
        <v>163</v>
      </c>
      <c r="F7260" s="200" t="s">
        <v>670</v>
      </c>
      <c r="G7260" s="200" t="s">
        <v>671</v>
      </c>
      <c r="H7260" s="200"/>
      <c r="I7260" s="200">
        <v>45488</v>
      </c>
      <c r="J7260" s="143">
        <f t="shared" si="113"/>
        <v>45488</v>
      </c>
      <c r="K7260" s="202">
        <v>8</v>
      </c>
      <c r="L7260" s="284" t="s">
        <v>1343</v>
      </c>
      <c r="M7260" s="223"/>
      <c r="N7260" s="203"/>
      <c r="O7260" s="222" t="s">
        <v>326</v>
      </c>
    </row>
    <row r="7261" spans="1:15" ht="29.25" customHeight="1">
      <c r="A7261" s="221" t="s">
        <v>32</v>
      </c>
      <c r="B7261" s="221" t="s">
        <v>789</v>
      </c>
      <c r="C7261" s="222" t="s">
        <v>741</v>
      </c>
      <c r="D7261" s="222" t="s">
        <v>164</v>
      </c>
      <c r="E7261" s="199" t="s">
        <v>163</v>
      </c>
      <c r="F7261" s="200" t="s">
        <v>670</v>
      </c>
      <c r="G7261" s="200" t="s">
        <v>671</v>
      </c>
      <c r="H7261" s="200"/>
      <c r="I7261" s="200">
        <v>45489</v>
      </c>
      <c r="J7261" s="143">
        <f t="shared" si="113"/>
        <v>45489</v>
      </c>
      <c r="K7261" s="202">
        <v>8</v>
      </c>
      <c r="L7261" s="284" t="s">
        <v>1344</v>
      </c>
      <c r="M7261" s="223"/>
      <c r="N7261" s="203"/>
      <c r="O7261" s="222" t="s">
        <v>326</v>
      </c>
    </row>
    <row r="7262" spans="1:15" ht="29.25" customHeight="1">
      <c r="A7262" s="221" t="s">
        <v>32</v>
      </c>
      <c r="B7262" s="221" t="s">
        <v>789</v>
      </c>
      <c r="C7262" s="222" t="s">
        <v>741</v>
      </c>
      <c r="D7262" s="222" t="s">
        <v>164</v>
      </c>
      <c r="E7262" s="199" t="s">
        <v>163</v>
      </c>
      <c r="F7262" s="200" t="s">
        <v>670</v>
      </c>
      <c r="G7262" s="200" t="s">
        <v>671</v>
      </c>
      <c r="H7262" s="200"/>
      <c r="I7262" s="200">
        <v>45490</v>
      </c>
      <c r="J7262" s="143">
        <f t="shared" si="113"/>
        <v>45490</v>
      </c>
      <c r="K7262" s="202">
        <v>8</v>
      </c>
      <c r="L7262" s="284" t="s">
        <v>1345</v>
      </c>
      <c r="M7262" s="223"/>
      <c r="N7262" s="203"/>
      <c r="O7262" s="222" t="s">
        <v>326</v>
      </c>
    </row>
    <row r="7263" spans="1:15" ht="29.25" customHeight="1">
      <c r="A7263" s="221" t="s">
        <v>32</v>
      </c>
      <c r="B7263" s="221" t="s">
        <v>789</v>
      </c>
      <c r="C7263" s="222" t="s">
        <v>741</v>
      </c>
      <c r="D7263" s="222" t="s">
        <v>164</v>
      </c>
      <c r="E7263" s="199" t="s">
        <v>163</v>
      </c>
      <c r="F7263" s="200" t="s">
        <v>670</v>
      </c>
      <c r="G7263" s="200" t="s">
        <v>671</v>
      </c>
      <c r="H7263" s="200"/>
      <c r="I7263" s="200">
        <v>45491</v>
      </c>
      <c r="J7263" s="143">
        <f t="shared" si="113"/>
        <v>45491</v>
      </c>
      <c r="K7263" s="202">
        <v>8</v>
      </c>
      <c r="L7263" s="284" t="s">
        <v>1588</v>
      </c>
      <c r="M7263" s="223"/>
      <c r="N7263" s="203"/>
      <c r="O7263" s="222" t="s">
        <v>326</v>
      </c>
    </row>
    <row r="7264" spans="1:15" ht="29.25" customHeight="1">
      <c r="A7264" s="221" t="s">
        <v>32</v>
      </c>
      <c r="B7264" s="221" t="s">
        <v>789</v>
      </c>
      <c r="C7264" s="222" t="s">
        <v>741</v>
      </c>
      <c r="D7264" s="222" t="s">
        <v>164</v>
      </c>
      <c r="E7264" s="199" t="s">
        <v>163</v>
      </c>
      <c r="F7264" s="200" t="s">
        <v>670</v>
      </c>
      <c r="G7264" s="200" t="s">
        <v>671</v>
      </c>
      <c r="H7264" s="200"/>
      <c r="I7264" s="200">
        <v>45492</v>
      </c>
      <c r="J7264" s="143">
        <f t="shared" si="113"/>
        <v>45492</v>
      </c>
      <c r="K7264" s="202">
        <v>8</v>
      </c>
      <c r="L7264" s="284" t="s">
        <v>1589</v>
      </c>
      <c r="M7264" s="223"/>
      <c r="N7264" s="203"/>
      <c r="O7264" s="222" t="s">
        <v>326</v>
      </c>
    </row>
    <row r="7265" spans="1:15" ht="29.25" customHeight="1">
      <c r="A7265" s="221" t="s">
        <v>32</v>
      </c>
      <c r="B7265" s="221" t="s">
        <v>789</v>
      </c>
      <c r="C7265" s="222" t="s">
        <v>741</v>
      </c>
      <c r="D7265" s="222" t="s">
        <v>164</v>
      </c>
      <c r="E7265" s="199" t="s">
        <v>163</v>
      </c>
      <c r="F7265" s="200" t="s">
        <v>670</v>
      </c>
      <c r="G7265" s="200" t="s">
        <v>671</v>
      </c>
      <c r="H7265" s="200"/>
      <c r="I7265" s="200">
        <v>45495</v>
      </c>
      <c r="J7265" s="143">
        <f t="shared" si="113"/>
        <v>45495</v>
      </c>
      <c r="K7265" s="202">
        <v>8</v>
      </c>
      <c r="L7265" s="284" t="s">
        <v>1590</v>
      </c>
      <c r="M7265" s="223"/>
      <c r="N7265" s="203"/>
      <c r="O7265" s="222" t="s">
        <v>326</v>
      </c>
    </row>
    <row r="7266" spans="1:15" ht="29.25" customHeight="1">
      <c r="A7266" s="221" t="s">
        <v>32</v>
      </c>
      <c r="B7266" s="221" t="s">
        <v>789</v>
      </c>
      <c r="C7266" s="222" t="s">
        <v>741</v>
      </c>
      <c r="D7266" s="222" t="s">
        <v>164</v>
      </c>
      <c r="E7266" s="199" t="s">
        <v>163</v>
      </c>
      <c r="F7266" s="200" t="s">
        <v>670</v>
      </c>
      <c r="G7266" s="200" t="s">
        <v>671</v>
      </c>
      <c r="H7266" s="200"/>
      <c r="I7266" s="200">
        <v>45496</v>
      </c>
      <c r="J7266" s="143">
        <f t="shared" si="113"/>
        <v>45496</v>
      </c>
      <c r="K7266" s="202">
        <v>8</v>
      </c>
      <c r="L7266" s="284" t="s">
        <v>1591</v>
      </c>
      <c r="M7266" s="223"/>
      <c r="N7266" s="203"/>
      <c r="O7266" s="222" t="s">
        <v>326</v>
      </c>
    </row>
    <row r="7267" spans="1:15" ht="29.25" customHeight="1">
      <c r="A7267" s="221" t="s">
        <v>32</v>
      </c>
      <c r="B7267" s="221" t="s">
        <v>789</v>
      </c>
      <c r="C7267" s="222" t="s">
        <v>741</v>
      </c>
      <c r="D7267" s="222" t="s">
        <v>164</v>
      </c>
      <c r="E7267" s="199" t="s">
        <v>163</v>
      </c>
      <c r="F7267" s="200" t="s">
        <v>1386</v>
      </c>
      <c r="G7267" s="200" t="s">
        <v>1607</v>
      </c>
      <c r="H7267" s="200"/>
      <c r="I7267" s="200">
        <v>45499</v>
      </c>
      <c r="J7267" s="143">
        <f t="shared" si="113"/>
        <v>45499</v>
      </c>
      <c r="K7267" s="202">
        <v>8</v>
      </c>
      <c r="L7267" s="284" t="s">
        <v>1715</v>
      </c>
      <c r="M7267" s="223"/>
      <c r="N7267" s="203"/>
      <c r="O7267" s="222" t="s">
        <v>326</v>
      </c>
    </row>
    <row r="7268" spans="1:15" ht="29.25" customHeight="1">
      <c r="A7268" s="221" t="s">
        <v>32</v>
      </c>
      <c r="B7268" s="221" t="s">
        <v>789</v>
      </c>
      <c r="C7268" s="222" t="s">
        <v>741</v>
      </c>
      <c r="D7268" s="222" t="s">
        <v>164</v>
      </c>
      <c r="E7268" s="199" t="s">
        <v>163</v>
      </c>
      <c r="F7268" s="200" t="s">
        <v>1386</v>
      </c>
      <c r="G7268" s="200" t="s">
        <v>1607</v>
      </c>
      <c r="H7268" s="200"/>
      <c r="I7268" s="200">
        <v>45502</v>
      </c>
      <c r="J7268" s="143">
        <f t="shared" si="113"/>
        <v>45502</v>
      </c>
      <c r="K7268" s="202">
        <v>8</v>
      </c>
      <c r="L7268" s="284" t="s">
        <v>1716</v>
      </c>
      <c r="M7268" s="223"/>
      <c r="N7268" s="203"/>
      <c r="O7268" s="222" t="s">
        <v>326</v>
      </c>
    </row>
    <row r="7269" spans="1:15" ht="29.25" customHeight="1">
      <c r="A7269" s="221" t="s">
        <v>32</v>
      </c>
      <c r="B7269" s="221" t="s">
        <v>789</v>
      </c>
      <c r="C7269" s="222" t="s">
        <v>741</v>
      </c>
      <c r="D7269" s="222" t="s">
        <v>164</v>
      </c>
      <c r="E7269" s="199" t="s">
        <v>163</v>
      </c>
      <c r="F7269" s="200" t="s">
        <v>1386</v>
      </c>
      <c r="G7269" s="200" t="s">
        <v>1607</v>
      </c>
      <c r="H7269" s="200"/>
      <c r="I7269" s="200">
        <v>45503</v>
      </c>
      <c r="J7269" s="143">
        <f t="shared" si="113"/>
        <v>45503</v>
      </c>
      <c r="K7269" s="202">
        <v>8</v>
      </c>
      <c r="L7269" s="284" t="s">
        <v>1717</v>
      </c>
      <c r="M7269" s="223"/>
      <c r="N7269" s="203"/>
      <c r="O7269" s="222" t="s">
        <v>326</v>
      </c>
    </row>
    <row r="7270" spans="1:15" ht="29.25" customHeight="1">
      <c r="A7270" s="221" t="s">
        <v>32</v>
      </c>
      <c r="B7270" s="221" t="s">
        <v>789</v>
      </c>
      <c r="C7270" s="222" t="s">
        <v>741</v>
      </c>
      <c r="D7270" s="222" t="s">
        <v>164</v>
      </c>
      <c r="E7270" s="199" t="s">
        <v>163</v>
      </c>
      <c r="F7270" s="200" t="s">
        <v>1386</v>
      </c>
      <c r="G7270" s="200" t="s">
        <v>1607</v>
      </c>
      <c r="H7270" s="200"/>
      <c r="I7270" s="200">
        <v>45504</v>
      </c>
      <c r="J7270" s="143">
        <f t="shared" si="113"/>
        <v>45504</v>
      </c>
      <c r="K7270" s="202">
        <v>8</v>
      </c>
      <c r="L7270" s="284" t="s">
        <v>1718</v>
      </c>
      <c r="M7270" s="223"/>
      <c r="N7270" s="203"/>
      <c r="O7270" s="222" t="s">
        <v>326</v>
      </c>
    </row>
    <row r="7271" spans="1:15" ht="29.25" customHeight="1">
      <c r="A7271" s="221" t="s">
        <v>32</v>
      </c>
      <c r="B7271" s="221" t="s">
        <v>789</v>
      </c>
      <c r="C7271" s="222" t="s">
        <v>741</v>
      </c>
      <c r="D7271" s="222" t="s">
        <v>164</v>
      </c>
      <c r="E7271" s="199" t="s">
        <v>163</v>
      </c>
      <c r="F7271" s="200" t="s">
        <v>1386</v>
      </c>
      <c r="G7271" s="200" t="s">
        <v>1607</v>
      </c>
      <c r="H7271" s="200"/>
      <c r="I7271" s="200">
        <v>45505</v>
      </c>
      <c r="J7271" s="143">
        <f t="shared" si="113"/>
        <v>45505</v>
      </c>
      <c r="K7271" s="202">
        <v>8</v>
      </c>
      <c r="L7271" s="284" t="s">
        <v>1852</v>
      </c>
      <c r="M7271" s="223"/>
      <c r="N7271" s="203"/>
      <c r="O7271" s="222" t="s">
        <v>326</v>
      </c>
    </row>
    <row r="7272" spans="1:15" ht="29.25" customHeight="1">
      <c r="A7272" s="221" t="s">
        <v>32</v>
      </c>
      <c r="B7272" s="221" t="s">
        <v>789</v>
      </c>
      <c r="C7272" s="222" t="s">
        <v>741</v>
      </c>
      <c r="D7272" s="222" t="s">
        <v>164</v>
      </c>
      <c r="E7272" s="199" t="s">
        <v>163</v>
      </c>
      <c r="F7272" s="200" t="s">
        <v>1386</v>
      </c>
      <c r="G7272" s="200" t="s">
        <v>1607</v>
      </c>
      <c r="H7272" s="200"/>
      <c r="I7272" s="200">
        <v>45506</v>
      </c>
      <c r="J7272" s="143">
        <f t="shared" si="113"/>
        <v>45506</v>
      </c>
      <c r="K7272" s="202">
        <v>8</v>
      </c>
      <c r="L7272" s="284" t="s">
        <v>1853</v>
      </c>
      <c r="M7272" s="223"/>
      <c r="N7272" s="203"/>
      <c r="O7272" s="222" t="s">
        <v>326</v>
      </c>
    </row>
    <row r="7273" spans="1:15" ht="29.25" customHeight="1">
      <c r="A7273" s="221" t="s">
        <v>32</v>
      </c>
      <c r="B7273" s="221" t="s">
        <v>789</v>
      </c>
      <c r="C7273" s="222" t="s">
        <v>741</v>
      </c>
      <c r="D7273" s="222" t="s">
        <v>164</v>
      </c>
      <c r="E7273" s="199" t="s">
        <v>163</v>
      </c>
      <c r="F7273" s="200" t="s">
        <v>1386</v>
      </c>
      <c r="G7273" s="200" t="s">
        <v>1607</v>
      </c>
      <c r="H7273" s="200"/>
      <c r="I7273" s="200">
        <v>45509</v>
      </c>
      <c r="J7273" s="143">
        <f t="shared" si="113"/>
        <v>45509</v>
      </c>
      <c r="K7273" s="202">
        <v>8</v>
      </c>
      <c r="L7273" s="284" t="s">
        <v>1854</v>
      </c>
      <c r="M7273" s="223"/>
      <c r="N7273" s="203"/>
      <c r="O7273" s="222" t="s">
        <v>326</v>
      </c>
    </row>
    <row r="7274" spans="1:15" ht="29.25" customHeight="1">
      <c r="A7274" s="221" t="s">
        <v>32</v>
      </c>
      <c r="B7274" s="221" t="s">
        <v>789</v>
      </c>
      <c r="C7274" s="222" t="s">
        <v>741</v>
      </c>
      <c r="D7274" s="222" t="s">
        <v>164</v>
      </c>
      <c r="E7274" s="199" t="s">
        <v>163</v>
      </c>
      <c r="F7274" s="200" t="s">
        <v>1386</v>
      </c>
      <c r="G7274" s="200" t="s">
        <v>1607</v>
      </c>
      <c r="H7274" s="200"/>
      <c r="I7274" s="200">
        <v>45510</v>
      </c>
      <c r="J7274" s="143">
        <f t="shared" si="113"/>
        <v>45510</v>
      </c>
      <c r="K7274" s="202">
        <v>8</v>
      </c>
      <c r="L7274" s="284" t="s">
        <v>1855</v>
      </c>
      <c r="M7274" s="223"/>
      <c r="N7274" s="203"/>
      <c r="O7274" s="222" t="s">
        <v>326</v>
      </c>
    </row>
    <row r="7275" spans="1:15" ht="29.25" customHeight="1">
      <c r="A7275" s="221" t="s">
        <v>32</v>
      </c>
      <c r="B7275" s="221" t="s">
        <v>789</v>
      </c>
      <c r="C7275" s="222" t="s">
        <v>741</v>
      </c>
      <c r="D7275" s="222" t="s">
        <v>164</v>
      </c>
      <c r="E7275" s="199" t="s">
        <v>163</v>
      </c>
      <c r="F7275" s="200" t="s">
        <v>1386</v>
      </c>
      <c r="G7275" s="200" t="s">
        <v>1607</v>
      </c>
      <c r="H7275" s="200"/>
      <c r="I7275" s="200">
        <v>45511</v>
      </c>
      <c r="J7275" s="143">
        <f t="shared" si="113"/>
        <v>45511</v>
      </c>
      <c r="K7275" s="202">
        <v>8</v>
      </c>
      <c r="L7275" s="284" t="s">
        <v>1856</v>
      </c>
      <c r="M7275" s="223"/>
      <c r="N7275" s="203"/>
      <c r="O7275" s="222" t="s">
        <v>326</v>
      </c>
    </row>
    <row r="7276" spans="1:15" ht="29.25" customHeight="1">
      <c r="A7276" s="221" t="s">
        <v>32</v>
      </c>
      <c r="B7276" s="221" t="s">
        <v>789</v>
      </c>
      <c r="C7276" s="222" t="s">
        <v>741</v>
      </c>
      <c r="D7276" s="222" t="s">
        <v>164</v>
      </c>
      <c r="E7276" s="199" t="s">
        <v>163</v>
      </c>
      <c r="F7276" s="200" t="s">
        <v>1386</v>
      </c>
      <c r="G7276" s="200" t="s">
        <v>1607</v>
      </c>
      <c r="H7276" s="200"/>
      <c r="I7276" s="200">
        <v>45512</v>
      </c>
      <c r="J7276" s="143">
        <f t="shared" si="113"/>
        <v>45512</v>
      </c>
      <c r="K7276" s="202">
        <v>8</v>
      </c>
      <c r="L7276" s="284" t="s">
        <v>1999</v>
      </c>
      <c r="M7276" s="223"/>
      <c r="N7276" s="203"/>
      <c r="O7276" s="222" t="s">
        <v>326</v>
      </c>
    </row>
    <row r="7277" spans="1:15" ht="29.25" customHeight="1">
      <c r="A7277" s="221" t="s">
        <v>32</v>
      </c>
      <c r="B7277" s="221" t="s">
        <v>789</v>
      </c>
      <c r="C7277" s="222" t="s">
        <v>741</v>
      </c>
      <c r="D7277" s="222" t="s">
        <v>164</v>
      </c>
      <c r="E7277" s="199" t="s">
        <v>163</v>
      </c>
      <c r="F7277" s="200" t="s">
        <v>1386</v>
      </c>
      <c r="G7277" s="200" t="s">
        <v>1607</v>
      </c>
      <c r="H7277" s="200"/>
      <c r="I7277" s="200">
        <v>45513</v>
      </c>
      <c r="J7277" s="143">
        <f t="shared" si="113"/>
        <v>45513</v>
      </c>
      <c r="K7277" s="202">
        <v>8</v>
      </c>
      <c r="L7277" s="284" t="s">
        <v>2000</v>
      </c>
      <c r="M7277" s="223"/>
      <c r="N7277" s="203"/>
      <c r="O7277" s="222" t="s">
        <v>326</v>
      </c>
    </row>
    <row r="7278" spans="1:15" ht="29.25" customHeight="1">
      <c r="A7278" s="221" t="s">
        <v>32</v>
      </c>
      <c r="B7278" s="221" t="s">
        <v>789</v>
      </c>
      <c r="C7278" s="222" t="s">
        <v>741</v>
      </c>
      <c r="D7278" s="222" t="s">
        <v>164</v>
      </c>
      <c r="E7278" s="199" t="s">
        <v>163</v>
      </c>
      <c r="F7278" s="200" t="s">
        <v>1386</v>
      </c>
      <c r="G7278" s="200" t="s">
        <v>1607</v>
      </c>
      <c r="H7278" s="200"/>
      <c r="I7278" s="200">
        <v>45516</v>
      </c>
      <c r="J7278" s="143">
        <f t="shared" si="113"/>
        <v>45516</v>
      </c>
      <c r="K7278" s="202">
        <v>8</v>
      </c>
      <c r="L7278" s="284" t="s">
        <v>2001</v>
      </c>
      <c r="M7278" s="223"/>
      <c r="N7278" s="203"/>
      <c r="O7278" s="222" t="s">
        <v>326</v>
      </c>
    </row>
    <row r="7279" spans="1:15" ht="29.25" customHeight="1">
      <c r="A7279" s="221" t="s">
        <v>32</v>
      </c>
      <c r="B7279" s="221" t="s">
        <v>789</v>
      </c>
      <c r="C7279" s="222" t="s">
        <v>741</v>
      </c>
      <c r="D7279" s="222" t="s">
        <v>164</v>
      </c>
      <c r="E7279" s="199" t="s">
        <v>163</v>
      </c>
      <c r="F7279" s="200" t="s">
        <v>1386</v>
      </c>
      <c r="G7279" s="200" t="s">
        <v>1607</v>
      </c>
      <c r="H7279" s="200"/>
      <c r="I7279" s="200">
        <v>45517</v>
      </c>
      <c r="J7279" s="143">
        <f t="shared" si="113"/>
        <v>45517</v>
      </c>
      <c r="K7279" s="202">
        <v>8</v>
      </c>
      <c r="L7279" s="284" t="s">
        <v>2002</v>
      </c>
      <c r="M7279" s="223"/>
      <c r="N7279" s="203"/>
      <c r="O7279" s="222" t="s">
        <v>326</v>
      </c>
    </row>
    <row r="7280" spans="1:15" ht="29.25" customHeight="1">
      <c r="A7280" s="221" t="s">
        <v>32</v>
      </c>
      <c r="B7280" s="221" t="s">
        <v>789</v>
      </c>
      <c r="C7280" s="222" t="s">
        <v>741</v>
      </c>
      <c r="D7280" s="222" t="s">
        <v>164</v>
      </c>
      <c r="E7280" s="199" t="s">
        <v>163</v>
      </c>
      <c r="F7280" s="200" t="s">
        <v>1386</v>
      </c>
      <c r="G7280" s="200" t="s">
        <v>1607</v>
      </c>
      <c r="H7280" s="200"/>
      <c r="I7280" s="200">
        <v>45518</v>
      </c>
      <c r="J7280" s="143">
        <f t="shared" si="113"/>
        <v>45518</v>
      </c>
      <c r="K7280" s="202">
        <v>8</v>
      </c>
      <c r="L7280" s="284" t="s">
        <v>2003</v>
      </c>
      <c r="M7280" s="223"/>
      <c r="N7280" s="203"/>
      <c r="O7280" s="222" t="s">
        <v>326</v>
      </c>
    </row>
    <row r="7281" spans="1:15" ht="29.25" customHeight="1">
      <c r="A7281" s="221" t="s">
        <v>32</v>
      </c>
      <c r="B7281" s="221" t="s">
        <v>789</v>
      </c>
      <c r="C7281" s="222" t="s">
        <v>741</v>
      </c>
      <c r="D7281" s="222" t="s">
        <v>164</v>
      </c>
      <c r="E7281" s="199" t="s">
        <v>163</v>
      </c>
      <c r="F7281" s="200" t="s">
        <v>1386</v>
      </c>
      <c r="G7281" s="200" t="s">
        <v>1607</v>
      </c>
      <c r="H7281" s="200"/>
      <c r="I7281" s="200">
        <v>45519</v>
      </c>
      <c r="J7281" s="143">
        <f t="shared" si="113"/>
        <v>45519</v>
      </c>
      <c r="K7281" s="202">
        <v>8</v>
      </c>
      <c r="L7281" s="284" t="s">
        <v>2150</v>
      </c>
      <c r="M7281" s="223"/>
      <c r="N7281" s="203"/>
      <c r="O7281" s="222" t="s">
        <v>326</v>
      </c>
    </row>
    <row r="7282" spans="1:15" ht="29.25" customHeight="1">
      <c r="A7282" s="221" t="s">
        <v>32</v>
      </c>
      <c r="B7282" s="221" t="s">
        <v>789</v>
      </c>
      <c r="C7282" s="222" t="s">
        <v>741</v>
      </c>
      <c r="D7282" s="222" t="s">
        <v>164</v>
      </c>
      <c r="E7282" s="199" t="s">
        <v>163</v>
      </c>
      <c r="F7282" s="200" t="s">
        <v>1386</v>
      </c>
      <c r="G7282" s="200" t="s">
        <v>1607</v>
      </c>
      <c r="H7282" s="200"/>
      <c r="I7282" s="200">
        <v>45520</v>
      </c>
      <c r="J7282" s="143">
        <f t="shared" si="113"/>
        <v>45520</v>
      </c>
      <c r="K7282" s="202">
        <v>8</v>
      </c>
      <c r="L7282" s="284" t="s">
        <v>2151</v>
      </c>
      <c r="M7282" s="223"/>
      <c r="N7282" s="203"/>
      <c r="O7282" s="222" t="s">
        <v>326</v>
      </c>
    </row>
    <row r="7283" spans="1:15" ht="29.25" customHeight="1">
      <c r="A7283" s="221" t="s">
        <v>32</v>
      </c>
      <c r="B7283" s="221" t="s">
        <v>789</v>
      </c>
      <c r="C7283" s="222" t="s">
        <v>741</v>
      </c>
      <c r="D7283" s="222" t="s">
        <v>164</v>
      </c>
      <c r="E7283" s="199" t="s">
        <v>163</v>
      </c>
      <c r="F7283" s="200" t="s">
        <v>1386</v>
      </c>
      <c r="G7283" s="200" t="s">
        <v>1607</v>
      </c>
      <c r="H7283" s="200"/>
      <c r="I7283" s="200">
        <v>45523</v>
      </c>
      <c r="J7283" s="143">
        <f t="shared" si="113"/>
        <v>45523</v>
      </c>
      <c r="K7283" s="202">
        <v>8</v>
      </c>
      <c r="L7283" s="284" t="s">
        <v>2152</v>
      </c>
      <c r="M7283" s="223"/>
      <c r="N7283" s="203"/>
      <c r="O7283" s="222" t="s">
        <v>326</v>
      </c>
    </row>
    <row r="7284" spans="1:15" ht="29.25" customHeight="1">
      <c r="A7284" s="221" t="s">
        <v>32</v>
      </c>
      <c r="B7284" s="221" t="s">
        <v>789</v>
      </c>
      <c r="C7284" s="222" t="s">
        <v>741</v>
      </c>
      <c r="D7284" s="222" t="s">
        <v>164</v>
      </c>
      <c r="E7284" s="199" t="s">
        <v>163</v>
      </c>
      <c r="F7284" s="200" t="s">
        <v>1386</v>
      </c>
      <c r="G7284" s="200" t="s">
        <v>1607</v>
      </c>
      <c r="H7284" s="200"/>
      <c r="I7284" s="200">
        <v>45524</v>
      </c>
      <c r="J7284" s="143">
        <f t="shared" si="113"/>
        <v>45524</v>
      </c>
      <c r="K7284" s="202">
        <v>8</v>
      </c>
      <c r="L7284" s="284" t="s">
        <v>2153</v>
      </c>
      <c r="M7284" s="223"/>
      <c r="N7284" s="203"/>
      <c r="O7284" s="222" t="s">
        <v>326</v>
      </c>
    </row>
    <row r="7285" spans="1:15" ht="29.25" customHeight="1">
      <c r="A7285" s="221" t="s">
        <v>32</v>
      </c>
      <c r="B7285" s="221" t="s">
        <v>789</v>
      </c>
      <c r="C7285" s="222" t="s">
        <v>741</v>
      </c>
      <c r="D7285" s="222" t="s">
        <v>164</v>
      </c>
      <c r="E7285" s="199" t="s">
        <v>163</v>
      </c>
      <c r="F7285" s="200" t="s">
        <v>1386</v>
      </c>
      <c r="G7285" s="200" t="s">
        <v>1607</v>
      </c>
      <c r="H7285" s="200"/>
      <c r="I7285" s="200">
        <v>45525</v>
      </c>
      <c r="J7285" s="143">
        <f t="shared" si="113"/>
        <v>45525</v>
      </c>
      <c r="K7285" s="202">
        <v>8</v>
      </c>
      <c r="L7285" s="284" t="s">
        <v>2154</v>
      </c>
      <c r="M7285" s="223"/>
      <c r="N7285" s="203"/>
      <c r="O7285" s="222" t="s">
        <v>326</v>
      </c>
    </row>
    <row r="7286" spans="1:15" ht="29.25" customHeight="1">
      <c r="A7286" s="221" t="s">
        <v>32</v>
      </c>
      <c r="B7286" s="221" t="s">
        <v>789</v>
      </c>
      <c r="C7286" s="222" t="s">
        <v>741</v>
      </c>
      <c r="D7286" s="222" t="s">
        <v>164</v>
      </c>
      <c r="E7286" s="199" t="s">
        <v>163</v>
      </c>
      <c r="F7286" s="200" t="s">
        <v>1386</v>
      </c>
      <c r="G7286" s="200" t="s">
        <v>1607</v>
      </c>
      <c r="H7286" s="200"/>
      <c r="I7286" s="200">
        <v>45526</v>
      </c>
      <c r="J7286" s="143">
        <f t="shared" si="113"/>
        <v>45526</v>
      </c>
      <c r="K7286" s="202">
        <v>8</v>
      </c>
      <c r="L7286" s="284" t="s">
        <v>2369</v>
      </c>
      <c r="M7286" s="223"/>
      <c r="N7286" s="203"/>
      <c r="O7286" s="222" t="s">
        <v>326</v>
      </c>
    </row>
    <row r="7287" spans="1:15" ht="29.25" customHeight="1">
      <c r="A7287" s="221" t="s">
        <v>32</v>
      </c>
      <c r="B7287" s="221" t="s">
        <v>789</v>
      </c>
      <c r="C7287" s="222" t="s">
        <v>741</v>
      </c>
      <c r="D7287" s="222" t="s">
        <v>164</v>
      </c>
      <c r="E7287" s="199" t="s">
        <v>163</v>
      </c>
      <c r="F7287" s="200" t="s">
        <v>1386</v>
      </c>
      <c r="G7287" s="200" t="s">
        <v>1607</v>
      </c>
      <c r="H7287" s="200"/>
      <c r="I7287" s="200">
        <v>45527</v>
      </c>
      <c r="J7287" s="143">
        <f t="shared" si="113"/>
        <v>45527</v>
      </c>
      <c r="K7287" s="202">
        <v>8</v>
      </c>
      <c r="L7287" s="284" t="s">
        <v>2370</v>
      </c>
      <c r="M7287" s="223"/>
      <c r="N7287" s="203"/>
      <c r="O7287" s="222" t="s">
        <v>326</v>
      </c>
    </row>
    <row r="7288" spans="1:15" ht="29.25" customHeight="1">
      <c r="A7288" s="221" t="s">
        <v>32</v>
      </c>
      <c r="B7288" s="221" t="s">
        <v>789</v>
      </c>
      <c r="C7288" s="222" t="s">
        <v>741</v>
      </c>
      <c r="D7288" s="222" t="s">
        <v>164</v>
      </c>
      <c r="E7288" s="199" t="s">
        <v>163</v>
      </c>
      <c r="F7288" s="200" t="s">
        <v>1386</v>
      </c>
      <c r="G7288" s="200" t="s">
        <v>1607</v>
      </c>
      <c r="H7288" s="200"/>
      <c r="I7288" s="200">
        <v>45530</v>
      </c>
      <c r="J7288" s="143">
        <f t="shared" si="113"/>
        <v>45530</v>
      </c>
      <c r="K7288" s="202">
        <v>8</v>
      </c>
      <c r="L7288" s="284" t="s">
        <v>2371</v>
      </c>
      <c r="M7288" s="223"/>
      <c r="N7288" s="203"/>
      <c r="O7288" s="222" t="s">
        <v>326</v>
      </c>
    </row>
    <row r="7289" spans="1:15" ht="29.25" customHeight="1">
      <c r="A7289" s="221" t="s">
        <v>32</v>
      </c>
      <c r="B7289" s="221" t="s">
        <v>789</v>
      </c>
      <c r="C7289" s="222" t="s">
        <v>741</v>
      </c>
      <c r="D7289" s="222" t="s">
        <v>164</v>
      </c>
      <c r="E7289" s="199" t="s">
        <v>163</v>
      </c>
      <c r="F7289" s="200" t="s">
        <v>1386</v>
      </c>
      <c r="G7289" s="200" t="s">
        <v>1607</v>
      </c>
      <c r="H7289" s="200"/>
      <c r="I7289" s="200">
        <v>45531</v>
      </c>
      <c r="J7289" s="143">
        <f t="shared" si="113"/>
        <v>45531</v>
      </c>
      <c r="K7289" s="202">
        <v>8</v>
      </c>
      <c r="L7289" s="284" t="s">
        <v>2372</v>
      </c>
      <c r="M7289" s="223"/>
      <c r="N7289" s="203"/>
      <c r="O7289" s="222" t="s">
        <v>326</v>
      </c>
    </row>
    <row r="7290" spans="1:15" ht="29.25" customHeight="1">
      <c r="A7290" s="221" t="s">
        <v>32</v>
      </c>
      <c r="B7290" s="221" t="s">
        <v>789</v>
      </c>
      <c r="C7290" s="222" t="s">
        <v>741</v>
      </c>
      <c r="D7290" s="222" t="s">
        <v>164</v>
      </c>
      <c r="E7290" s="199" t="s">
        <v>163</v>
      </c>
      <c r="F7290" s="200" t="s">
        <v>1386</v>
      </c>
      <c r="G7290" s="200" t="s">
        <v>1607</v>
      </c>
      <c r="H7290" s="200"/>
      <c r="I7290" s="200">
        <v>45532</v>
      </c>
      <c r="J7290" s="143">
        <f t="shared" si="113"/>
        <v>45532</v>
      </c>
      <c r="K7290" s="202">
        <v>8</v>
      </c>
      <c r="L7290" s="284" t="s">
        <v>2373</v>
      </c>
      <c r="M7290" s="223"/>
      <c r="N7290" s="203"/>
      <c r="O7290" s="222" t="s">
        <v>326</v>
      </c>
    </row>
    <row r="7291" spans="1:15" ht="29.25" customHeight="1">
      <c r="A7291" s="221" t="s">
        <v>32</v>
      </c>
      <c r="B7291" s="221" t="s">
        <v>789</v>
      </c>
      <c r="C7291" s="222" t="s">
        <v>741</v>
      </c>
      <c r="D7291" s="222" t="s">
        <v>164</v>
      </c>
      <c r="E7291" s="199" t="s">
        <v>163</v>
      </c>
      <c r="F7291" s="200" t="s">
        <v>1386</v>
      </c>
      <c r="G7291" s="200" t="s">
        <v>1607</v>
      </c>
      <c r="H7291" s="200"/>
      <c r="I7291" s="200">
        <v>45533</v>
      </c>
      <c r="J7291" s="143">
        <f t="shared" si="113"/>
        <v>45533</v>
      </c>
      <c r="K7291" s="202">
        <v>8</v>
      </c>
      <c r="L7291" s="284" t="s">
        <v>2554</v>
      </c>
      <c r="M7291" s="223"/>
      <c r="N7291" s="203"/>
      <c r="O7291" s="222" t="s">
        <v>326</v>
      </c>
    </row>
    <row r="7292" spans="1:15" ht="29.25" customHeight="1">
      <c r="A7292" s="221" t="s">
        <v>32</v>
      </c>
      <c r="B7292" s="221" t="s">
        <v>789</v>
      </c>
      <c r="C7292" s="222" t="s">
        <v>741</v>
      </c>
      <c r="D7292" s="222" t="s">
        <v>164</v>
      </c>
      <c r="E7292" s="199" t="s">
        <v>163</v>
      </c>
      <c r="F7292" s="200" t="s">
        <v>1386</v>
      </c>
      <c r="G7292" s="200" t="s">
        <v>1607</v>
      </c>
      <c r="H7292" s="200"/>
      <c r="I7292" s="200">
        <v>45534</v>
      </c>
      <c r="J7292" s="143">
        <f t="shared" si="113"/>
        <v>45534</v>
      </c>
      <c r="K7292" s="202">
        <v>8</v>
      </c>
      <c r="L7292" s="284" t="s">
        <v>2555</v>
      </c>
      <c r="M7292" s="223"/>
      <c r="N7292" s="203"/>
      <c r="O7292" s="222" t="s">
        <v>326</v>
      </c>
    </row>
    <row r="7293" spans="1:15" ht="29.25" customHeight="1">
      <c r="A7293" s="221" t="s">
        <v>32</v>
      </c>
      <c r="B7293" s="221" t="s">
        <v>789</v>
      </c>
      <c r="C7293" s="222" t="s">
        <v>741</v>
      </c>
      <c r="D7293" s="222" t="s">
        <v>164</v>
      </c>
      <c r="E7293" s="199" t="s">
        <v>163</v>
      </c>
      <c r="F7293" s="200" t="s">
        <v>1386</v>
      </c>
      <c r="G7293" s="200" t="s">
        <v>1607</v>
      </c>
      <c r="H7293" s="200"/>
      <c r="I7293" s="200">
        <v>45537</v>
      </c>
      <c r="J7293" s="143">
        <f t="shared" si="113"/>
        <v>45537</v>
      </c>
      <c r="K7293" s="202">
        <v>8</v>
      </c>
      <c r="L7293" s="284" t="s">
        <v>2556</v>
      </c>
      <c r="M7293" s="223"/>
      <c r="N7293" s="203"/>
      <c r="O7293" s="222" t="s">
        <v>326</v>
      </c>
    </row>
    <row r="7294" spans="1:15" ht="29.25" customHeight="1">
      <c r="A7294" s="221" t="s">
        <v>32</v>
      </c>
      <c r="B7294" s="221" t="s">
        <v>789</v>
      </c>
      <c r="C7294" s="222" t="s">
        <v>741</v>
      </c>
      <c r="D7294" s="222" t="s">
        <v>164</v>
      </c>
      <c r="E7294" s="199" t="s">
        <v>163</v>
      </c>
      <c r="F7294" s="200" t="s">
        <v>1386</v>
      </c>
      <c r="G7294" s="200" t="s">
        <v>1607</v>
      </c>
      <c r="H7294" s="200"/>
      <c r="I7294" s="200">
        <v>45538</v>
      </c>
      <c r="J7294" s="143">
        <f t="shared" si="113"/>
        <v>45538</v>
      </c>
      <c r="K7294" s="202">
        <v>8</v>
      </c>
      <c r="L7294" s="284" t="s">
        <v>2557</v>
      </c>
      <c r="M7294" s="223"/>
      <c r="N7294" s="203"/>
      <c r="O7294" s="222" t="s">
        <v>326</v>
      </c>
    </row>
    <row r="7295" spans="1:15" ht="29.25" customHeight="1">
      <c r="A7295" s="221" t="s">
        <v>32</v>
      </c>
      <c r="B7295" s="221" t="s">
        <v>789</v>
      </c>
      <c r="C7295" s="222" t="s">
        <v>741</v>
      </c>
      <c r="D7295" s="222" t="s">
        <v>164</v>
      </c>
      <c r="E7295" s="199" t="s">
        <v>163</v>
      </c>
      <c r="F7295" s="200" t="s">
        <v>1386</v>
      </c>
      <c r="G7295" s="200" t="s">
        <v>1607</v>
      </c>
      <c r="H7295" s="200"/>
      <c r="I7295" s="200">
        <v>45539</v>
      </c>
      <c r="J7295" s="143">
        <f t="shared" si="113"/>
        <v>45539</v>
      </c>
      <c r="K7295" s="202">
        <v>8</v>
      </c>
      <c r="L7295" s="284" t="s">
        <v>2558</v>
      </c>
      <c r="M7295" s="223"/>
      <c r="N7295" s="203"/>
      <c r="O7295" s="222" t="s">
        <v>326</v>
      </c>
    </row>
    <row r="7296" spans="1:15" ht="29.25" customHeight="1">
      <c r="A7296" s="221" t="s">
        <v>32</v>
      </c>
      <c r="B7296" s="221" t="s">
        <v>789</v>
      </c>
      <c r="C7296" s="222" t="s">
        <v>741</v>
      </c>
      <c r="D7296" s="222" t="s">
        <v>164</v>
      </c>
      <c r="E7296" s="199" t="s">
        <v>163</v>
      </c>
      <c r="F7296" s="200" t="s">
        <v>1386</v>
      </c>
      <c r="G7296" s="200" t="s">
        <v>1607</v>
      </c>
      <c r="H7296" s="200"/>
      <c r="I7296" s="200">
        <v>45540</v>
      </c>
      <c r="J7296" s="143">
        <f t="shared" si="113"/>
        <v>45540</v>
      </c>
      <c r="K7296" s="202">
        <v>8</v>
      </c>
      <c r="L7296" s="284" t="s">
        <v>2670</v>
      </c>
      <c r="M7296" s="223"/>
      <c r="N7296" s="203"/>
      <c r="O7296" s="222" t="s">
        <v>326</v>
      </c>
    </row>
    <row r="7297" spans="1:15" ht="29.25" customHeight="1">
      <c r="A7297" s="221" t="s">
        <v>32</v>
      </c>
      <c r="B7297" s="221" t="s">
        <v>789</v>
      </c>
      <c r="C7297" s="222" t="s">
        <v>741</v>
      </c>
      <c r="D7297" s="222" t="s">
        <v>164</v>
      </c>
      <c r="E7297" s="199" t="s">
        <v>163</v>
      </c>
      <c r="F7297" s="200" t="s">
        <v>1386</v>
      </c>
      <c r="G7297" s="200" t="s">
        <v>1607</v>
      </c>
      <c r="H7297" s="200"/>
      <c r="I7297" s="200">
        <v>45541</v>
      </c>
      <c r="J7297" s="143">
        <f t="shared" si="113"/>
        <v>45541</v>
      </c>
      <c r="K7297" s="202">
        <v>8</v>
      </c>
      <c r="L7297" s="284" t="s">
        <v>2671</v>
      </c>
      <c r="M7297" s="223"/>
      <c r="N7297" s="203"/>
      <c r="O7297" s="222" t="s">
        <v>326</v>
      </c>
    </row>
    <row r="7298" spans="1:15" ht="29.25" customHeight="1">
      <c r="A7298" s="221" t="s">
        <v>32</v>
      </c>
      <c r="B7298" s="221" t="s">
        <v>789</v>
      </c>
      <c r="C7298" s="222" t="s">
        <v>741</v>
      </c>
      <c r="D7298" s="222" t="s">
        <v>164</v>
      </c>
      <c r="E7298" s="199" t="s">
        <v>163</v>
      </c>
      <c r="F7298" s="200" t="s">
        <v>670</v>
      </c>
      <c r="G7298" s="200" t="s">
        <v>671</v>
      </c>
      <c r="H7298" s="200"/>
      <c r="I7298" s="200">
        <v>45544</v>
      </c>
      <c r="J7298" s="143">
        <f t="shared" si="113"/>
        <v>45544</v>
      </c>
      <c r="K7298" s="202">
        <v>8</v>
      </c>
      <c r="L7298" s="284" t="s">
        <v>2672</v>
      </c>
      <c r="M7298" s="223"/>
      <c r="N7298" s="203"/>
      <c r="O7298" s="222" t="s">
        <v>326</v>
      </c>
    </row>
    <row r="7299" spans="1:15" ht="29.25" customHeight="1">
      <c r="A7299" s="221" t="s">
        <v>32</v>
      </c>
      <c r="B7299" s="221" t="s">
        <v>789</v>
      </c>
      <c r="C7299" s="222" t="s">
        <v>741</v>
      </c>
      <c r="D7299" s="222" t="s">
        <v>164</v>
      </c>
      <c r="E7299" s="199" t="s">
        <v>163</v>
      </c>
      <c r="F7299" s="200" t="s">
        <v>1386</v>
      </c>
      <c r="G7299" s="200" t="s">
        <v>1607</v>
      </c>
      <c r="H7299" s="200"/>
      <c r="I7299" s="200">
        <v>45545</v>
      </c>
      <c r="J7299" s="143">
        <f t="shared" ref="J7299:J7362" si="114">I7299</f>
        <v>45545</v>
      </c>
      <c r="K7299" s="202">
        <v>8</v>
      </c>
      <c r="L7299" s="284" t="s">
        <v>2673</v>
      </c>
      <c r="M7299" s="223"/>
      <c r="N7299" s="203"/>
      <c r="O7299" s="222" t="s">
        <v>326</v>
      </c>
    </row>
    <row r="7300" spans="1:15" ht="29.25" customHeight="1">
      <c r="A7300" s="221" t="s">
        <v>32</v>
      </c>
      <c r="B7300" s="221" t="s">
        <v>789</v>
      </c>
      <c r="C7300" s="222" t="s">
        <v>741</v>
      </c>
      <c r="D7300" s="222" t="s">
        <v>164</v>
      </c>
      <c r="E7300" s="199" t="s">
        <v>163</v>
      </c>
      <c r="F7300" s="200" t="s">
        <v>670</v>
      </c>
      <c r="G7300" s="200" t="s">
        <v>671</v>
      </c>
      <c r="H7300" s="200"/>
      <c r="I7300" s="200">
        <v>45546</v>
      </c>
      <c r="J7300" s="143">
        <f t="shared" si="114"/>
        <v>45546</v>
      </c>
      <c r="K7300" s="202">
        <v>8</v>
      </c>
      <c r="L7300" s="284" t="s">
        <v>2674</v>
      </c>
      <c r="M7300" s="223"/>
      <c r="N7300" s="203"/>
      <c r="O7300" s="222" t="s">
        <v>326</v>
      </c>
    </row>
    <row r="7301" spans="1:15" ht="29.25" customHeight="1">
      <c r="A7301" s="221" t="s">
        <v>32</v>
      </c>
      <c r="B7301" s="221" t="s">
        <v>789</v>
      </c>
      <c r="C7301" s="222" t="s">
        <v>741</v>
      </c>
      <c r="D7301" s="222" t="s">
        <v>164</v>
      </c>
      <c r="E7301" s="199" t="s">
        <v>163</v>
      </c>
      <c r="F7301" s="200" t="s">
        <v>670</v>
      </c>
      <c r="G7301" s="200" t="s">
        <v>671</v>
      </c>
      <c r="H7301" s="200"/>
      <c r="I7301" s="200">
        <v>45547</v>
      </c>
      <c r="J7301" s="143">
        <f t="shared" si="114"/>
        <v>45547</v>
      </c>
      <c r="K7301" s="202">
        <v>8</v>
      </c>
      <c r="L7301" s="284" t="s">
        <v>2824</v>
      </c>
      <c r="M7301" s="223"/>
      <c r="N7301" s="203"/>
      <c r="O7301" s="222" t="s">
        <v>326</v>
      </c>
    </row>
    <row r="7302" spans="1:15" ht="29.25" customHeight="1">
      <c r="A7302" s="221" t="s">
        <v>32</v>
      </c>
      <c r="B7302" s="221" t="s">
        <v>789</v>
      </c>
      <c r="C7302" s="222" t="s">
        <v>741</v>
      </c>
      <c r="D7302" s="222" t="s">
        <v>164</v>
      </c>
      <c r="E7302" s="199" t="s">
        <v>163</v>
      </c>
      <c r="F7302" s="200" t="s">
        <v>670</v>
      </c>
      <c r="G7302" s="200" t="s">
        <v>671</v>
      </c>
      <c r="H7302" s="200"/>
      <c r="I7302" s="200">
        <v>45548</v>
      </c>
      <c r="J7302" s="143">
        <f t="shared" si="114"/>
        <v>45548</v>
      </c>
      <c r="K7302" s="202">
        <v>8</v>
      </c>
      <c r="L7302" s="284" t="s">
        <v>2825</v>
      </c>
      <c r="M7302" s="223"/>
      <c r="N7302" s="203"/>
      <c r="O7302" s="222" t="s">
        <v>326</v>
      </c>
    </row>
    <row r="7303" spans="1:15" ht="29.25" customHeight="1">
      <c r="A7303" s="221" t="s">
        <v>32</v>
      </c>
      <c r="B7303" s="221" t="s">
        <v>789</v>
      </c>
      <c r="C7303" s="222" t="s">
        <v>741</v>
      </c>
      <c r="D7303" s="222" t="s">
        <v>164</v>
      </c>
      <c r="E7303" s="199" t="s">
        <v>163</v>
      </c>
      <c r="F7303" s="200" t="s">
        <v>1386</v>
      </c>
      <c r="G7303" s="200" t="s">
        <v>1607</v>
      </c>
      <c r="H7303" s="200"/>
      <c r="I7303" s="200">
        <v>45551</v>
      </c>
      <c r="J7303" s="143">
        <f t="shared" si="114"/>
        <v>45551</v>
      </c>
      <c r="K7303" s="202">
        <v>8</v>
      </c>
      <c r="L7303" s="284" t="s">
        <v>2826</v>
      </c>
      <c r="M7303" s="223"/>
      <c r="N7303" s="203"/>
      <c r="O7303" s="222" t="s">
        <v>326</v>
      </c>
    </row>
    <row r="7304" spans="1:15" ht="29.25" customHeight="1">
      <c r="A7304" s="221" t="s">
        <v>32</v>
      </c>
      <c r="B7304" s="221" t="s">
        <v>789</v>
      </c>
      <c r="C7304" s="222" t="s">
        <v>741</v>
      </c>
      <c r="D7304" s="222" t="s">
        <v>164</v>
      </c>
      <c r="E7304" s="199" t="s">
        <v>163</v>
      </c>
      <c r="F7304" s="200" t="s">
        <v>1386</v>
      </c>
      <c r="G7304" s="200" t="s">
        <v>1607</v>
      </c>
      <c r="H7304" s="200"/>
      <c r="I7304" s="200">
        <v>45553</v>
      </c>
      <c r="J7304" s="143">
        <f t="shared" si="114"/>
        <v>45553</v>
      </c>
      <c r="K7304" s="202">
        <v>8</v>
      </c>
      <c r="L7304" s="284" t="s">
        <v>2827</v>
      </c>
      <c r="M7304" s="223"/>
      <c r="N7304" s="203"/>
      <c r="O7304" s="222" t="s">
        <v>326</v>
      </c>
    </row>
    <row r="7305" spans="1:15" ht="29.25" customHeight="1">
      <c r="A7305" s="221" t="s">
        <v>32</v>
      </c>
      <c r="B7305" s="221" t="s">
        <v>789</v>
      </c>
      <c r="C7305" s="222" t="s">
        <v>741</v>
      </c>
      <c r="D7305" s="222" t="s">
        <v>164</v>
      </c>
      <c r="E7305" s="199" t="s">
        <v>163</v>
      </c>
      <c r="F7305" s="200" t="s">
        <v>1386</v>
      </c>
      <c r="G7305" s="200" t="s">
        <v>1607</v>
      </c>
      <c r="H7305" s="200"/>
      <c r="I7305" s="200">
        <v>45554</v>
      </c>
      <c r="J7305" s="143">
        <f t="shared" si="114"/>
        <v>45554</v>
      </c>
      <c r="K7305" s="202">
        <v>8</v>
      </c>
      <c r="L7305" s="284" t="s">
        <v>2984</v>
      </c>
      <c r="M7305" s="223"/>
      <c r="N7305" s="203"/>
      <c r="O7305" s="222" t="s">
        <v>326</v>
      </c>
    </row>
    <row r="7306" spans="1:15" ht="29.25" customHeight="1">
      <c r="A7306" s="221" t="s">
        <v>32</v>
      </c>
      <c r="B7306" s="221" t="s">
        <v>789</v>
      </c>
      <c r="C7306" s="222" t="s">
        <v>741</v>
      </c>
      <c r="D7306" s="222" t="s">
        <v>164</v>
      </c>
      <c r="E7306" s="199" t="s">
        <v>163</v>
      </c>
      <c r="F7306" s="200" t="s">
        <v>1386</v>
      </c>
      <c r="G7306" s="200" t="s">
        <v>1607</v>
      </c>
      <c r="H7306" s="200"/>
      <c r="I7306" s="200">
        <v>45555</v>
      </c>
      <c r="J7306" s="143">
        <f t="shared" si="114"/>
        <v>45555</v>
      </c>
      <c r="K7306" s="202">
        <v>8</v>
      </c>
      <c r="L7306" s="284" t="s">
        <v>2985</v>
      </c>
      <c r="M7306" s="223"/>
      <c r="N7306" s="203"/>
      <c r="O7306" s="222" t="s">
        <v>326</v>
      </c>
    </row>
    <row r="7307" spans="1:15" ht="29.25" customHeight="1">
      <c r="A7307" s="221" t="s">
        <v>32</v>
      </c>
      <c r="B7307" s="221" t="s">
        <v>789</v>
      </c>
      <c r="C7307" s="222" t="s">
        <v>741</v>
      </c>
      <c r="D7307" s="222" t="s">
        <v>164</v>
      </c>
      <c r="E7307" s="199" t="s">
        <v>163</v>
      </c>
      <c r="F7307" s="200" t="s">
        <v>1386</v>
      </c>
      <c r="G7307" s="200" t="s">
        <v>1607</v>
      </c>
      <c r="H7307" s="200"/>
      <c r="I7307" s="200">
        <v>45558</v>
      </c>
      <c r="J7307" s="143">
        <f t="shared" si="114"/>
        <v>45558</v>
      </c>
      <c r="K7307" s="202">
        <v>8</v>
      </c>
      <c r="L7307" s="284" t="s">
        <v>2986</v>
      </c>
      <c r="M7307" s="223"/>
      <c r="N7307" s="203"/>
      <c r="O7307" s="222" t="s">
        <v>326</v>
      </c>
    </row>
    <row r="7308" spans="1:15" ht="29.25" customHeight="1">
      <c r="A7308" s="221" t="s">
        <v>32</v>
      </c>
      <c r="B7308" s="221" t="s">
        <v>789</v>
      </c>
      <c r="C7308" s="222" t="s">
        <v>741</v>
      </c>
      <c r="D7308" s="222" t="s">
        <v>164</v>
      </c>
      <c r="E7308" s="199" t="s">
        <v>163</v>
      </c>
      <c r="F7308" s="200" t="s">
        <v>1386</v>
      </c>
      <c r="G7308" s="200" t="s">
        <v>1607</v>
      </c>
      <c r="H7308" s="200"/>
      <c r="I7308" s="200">
        <v>45559</v>
      </c>
      <c r="J7308" s="143">
        <f t="shared" si="114"/>
        <v>45559</v>
      </c>
      <c r="K7308" s="202">
        <v>8</v>
      </c>
      <c r="L7308" s="284" t="s">
        <v>2987</v>
      </c>
      <c r="M7308" s="223"/>
      <c r="N7308" s="203"/>
      <c r="O7308" s="222" t="s">
        <v>326</v>
      </c>
    </row>
    <row r="7309" spans="1:15" ht="29.25" customHeight="1">
      <c r="A7309" s="221" t="s">
        <v>32</v>
      </c>
      <c r="B7309" s="221" t="s">
        <v>789</v>
      </c>
      <c r="C7309" s="222" t="s">
        <v>741</v>
      </c>
      <c r="D7309" s="222" t="s">
        <v>164</v>
      </c>
      <c r="E7309" s="199" t="s">
        <v>163</v>
      </c>
      <c r="F7309" s="200" t="s">
        <v>1386</v>
      </c>
      <c r="G7309" s="200" t="s">
        <v>1607</v>
      </c>
      <c r="H7309" s="200"/>
      <c r="I7309" s="200">
        <v>45560</v>
      </c>
      <c r="J7309" s="143">
        <f t="shared" si="114"/>
        <v>45560</v>
      </c>
      <c r="K7309" s="202">
        <v>8</v>
      </c>
      <c r="L7309" s="284" t="s">
        <v>2988</v>
      </c>
      <c r="M7309" s="223"/>
      <c r="N7309" s="203"/>
      <c r="O7309" s="222" t="s">
        <v>326</v>
      </c>
    </row>
    <row r="7310" spans="1:15" ht="29.25" customHeight="1">
      <c r="A7310" s="221" t="s">
        <v>32</v>
      </c>
      <c r="B7310" s="221" t="s">
        <v>789</v>
      </c>
      <c r="C7310" s="222" t="s">
        <v>741</v>
      </c>
      <c r="D7310" s="222" t="s">
        <v>164</v>
      </c>
      <c r="E7310" s="199" t="s">
        <v>163</v>
      </c>
      <c r="F7310" s="200" t="s">
        <v>1386</v>
      </c>
      <c r="G7310" s="200" t="s">
        <v>1607</v>
      </c>
      <c r="H7310" s="200"/>
      <c r="I7310" s="200">
        <v>45561</v>
      </c>
      <c r="J7310" s="143">
        <f t="shared" si="114"/>
        <v>45561</v>
      </c>
      <c r="K7310" s="202">
        <v>8</v>
      </c>
      <c r="L7310" s="284" t="s">
        <v>2989</v>
      </c>
      <c r="M7310" s="223"/>
      <c r="N7310" s="203"/>
      <c r="O7310" s="222" t="s">
        <v>326</v>
      </c>
    </row>
    <row r="7311" spans="1:15" ht="29.25" customHeight="1">
      <c r="A7311" s="221" t="s">
        <v>32</v>
      </c>
      <c r="B7311" s="221" t="s">
        <v>789</v>
      </c>
      <c r="C7311" s="222" t="s">
        <v>741</v>
      </c>
      <c r="D7311" s="222" t="s">
        <v>164</v>
      </c>
      <c r="E7311" s="199" t="s">
        <v>163</v>
      </c>
      <c r="F7311" s="200" t="s">
        <v>1386</v>
      </c>
      <c r="G7311" s="200" t="s">
        <v>1607</v>
      </c>
      <c r="H7311" s="200"/>
      <c r="I7311" s="200">
        <v>45562</v>
      </c>
      <c r="J7311" s="143">
        <f t="shared" si="114"/>
        <v>45562</v>
      </c>
      <c r="K7311" s="202">
        <v>8</v>
      </c>
      <c r="L7311" s="284" t="s">
        <v>2990</v>
      </c>
      <c r="M7311" s="223"/>
      <c r="N7311" s="203"/>
      <c r="O7311" s="222" t="s">
        <v>326</v>
      </c>
    </row>
    <row r="7312" spans="1:15" ht="29.25" customHeight="1">
      <c r="A7312" s="221" t="s">
        <v>32</v>
      </c>
      <c r="B7312" s="221" t="s">
        <v>789</v>
      </c>
      <c r="C7312" s="222" t="s">
        <v>741</v>
      </c>
      <c r="D7312" s="222" t="s">
        <v>164</v>
      </c>
      <c r="E7312" s="199" t="s">
        <v>163</v>
      </c>
      <c r="F7312" s="200" t="s">
        <v>1386</v>
      </c>
      <c r="G7312" s="200" t="s">
        <v>1607</v>
      </c>
      <c r="H7312" s="200"/>
      <c r="I7312" s="200">
        <v>45565</v>
      </c>
      <c r="J7312" s="143">
        <f t="shared" si="114"/>
        <v>45565</v>
      </c>
      <c r="K7312" s="202">
        <v>8</v>
      </c>
      <c r="L7312" s="284" t="s">
        <v>2991</v>
      </c>
      <c r="M7312" s="223"/>
      <c r="N7312" s="203"/>
      <c r="O7312" s="222" t="s">
        <v>326</v>
      </c>
    </row>
    <row r="7313" spans="1:15" ht="29.25" customHeight="1">
      <c r="A7313" s="221" t="s">
        <v>32</v>
      </c>
      <c r="B7313" s="221" t="s">
        <v>789</v>
      </c>
      <c r="C7313" s="222" t="s">
        <v>741</v>
      </c>
      <c r="D7313" s="222" t="s">
        <v>164</v>
      </c>
      <c r="E7313" s="199" t="s">
        <v>163</v>
      </c>
      <c r="F7313" s="200" t="s">
        <v>1386</v>
      </c>
      <c r="G7313" s="200" t="s">
        <v>1607</v>
      </c>
      <c r="H7313" s="200"/>
      <c r="I7313" s="200">
        <v>45566</v>
      </c>
      <c r="J7313" s="143">
        <f t="shared" si="114"/>
        <v>45566</v>
      </c>
      <c r="K7313" s="202">
        <v>8</v>
      </c>
      <c r="L7313" s="284" t="s">
        <v>2992</v>
      </c>
      <c r="M7313" s="223"/>
      <c r="N7313" s="203"/>
      <c r="O7313" s="222" t="s">
        <v>326</v>
      </c>
    </row>
    <row r="7314" spans="1:15" ht="29.25" customHeight="1">
      <c r="A7314" s="221" t="s">
        <v>32</v>
      </c>
      <c r="B7314" s="221" t="s">
        <v>789</v>
      </c>
      <c r="C7314" s="222" t="s">
        <v>741</v>
      </c>
      <c r="D7314" s="222" t="s">
        <v>164</v>
      </c>
      <c r="E7314" s="199" t="s">
        <v>163</v>
      </c>
      <c r="F7314" s="200" t="s">
        <v>1386</v>
      </c>
      <c r="G7314" s="200" t="s">
        <v>1607</v>
      </c>
      <c r="H7314" s="200"/>
      <c r="I7314" s="200">
        <v>45569</v>
      </c>
      <c r="J7314" s="143">
        <f t="shared" si="114"/>
        <v>45569</v>
      </c>
      <c r="K7314" s="202">
        <v>8</v>
      </c>
      <c r="L7314" s="284" t="s">
        <v>3217</v>
      </c>
      <c r="M7314" s="223"/>
      <c r="N7314" s="203"/>
      <c r="O7314" s="222" t="s">
        <v>326</v>
      </c>
    </row>
    <row r="7315" spans="1:15" ht="29.25" customHeight="1">
      <c r="A7315" s="221" t="s">
        <v>32</v>
      </c>
      <c r="B7315" s="221" t="s">
        <v>789</v>
      </c>
      <c r="C7315" s="222" t="s">
        <v>741</v>
      </c>
      <c r="D7315" s="222" t="s">
        <v>164</v>
      </c>
      <c r="E7315" s="199" t="s">
        <v>163</v>
      </c>
      <c r="F7315" s="200" t="s">
        <v>1386</v>
      </c>
      <c r="G7315" s="200" t="s">
        <v>1607</v>
      </c>
      <c r="H7315" s="200"/>
      <c r="I7315" s="200">
        <v>45572</v>
      </c>
      <c r="J7315" s="143">
        <f t="shared" si="114"/>
        <v>45572</v>
      </c>
      <c r="K7315" s="202">
        <v>8</v>
      </c>
      <c r="L7315" s="284" t="s">
        <v>3218</v>
      </c>
      <c r="M7315" s="223"/>
      <c r="N7315" s="203"/>
      <c r="O7315" s="222" t="s">
        <v>326</v>
      </c>
    </row>
    <row r="7316" spans="1:15" ht="29.25" customHeight="1">
      <c r="A7316" s="221" t="s">
        <v>32</v>
      </c>
      <c r="B7316" s="221" t="s">
        <v>789</v>
      </c>
      <c r="C7316" s="222" t="s">
        <v>741</v>
      </c>
      <c r="D7316" s="222" t="s">
        <v>164</v>
      </c>
      <c r="E7316" s="199" t="s">
        <v>163</v>
      </c>
      <c r="F7316" s="200" t="s">
        <v>1386</v>
      </c>
      <c r="G7316" s="200" t="s">
        <v>1607</v>
      </c>
      <c r="H7316" s="200"/>
      <c r="I7316" s="200">
        <v>45573</v>
      </c>
      <c r="J7316" s="143">
        <f t="shared" si="114"/>
        <v>45573</v>
      </c>
      <c r="K7316" s="202">
        <v>8</v>
      </c>
      <c r="L7316" s="284" t="s">
        <v>3219</v>
      </c>
      <c r="M7316" s="223"/>
      <c r="N7316" s="203"/>
      <c r="O7316" s="222" t="s">
        <v>326</v>
      </c>
    </row>
    <row r="7317" spans="1:15" ht="29.25" customHeight="1">
      <c r="A7317" s="221" t="s">
        <v>32</v>
      </c>
      <c r="B7317" s="221" t="s">
        <v>789</v>
      </c>
      <c r="C7317" s="222" t="s">
        <v>741</v>
      </c>
      <c r="D7317" s="222" t="s">
        <v>164</v>
      </c>
      <c r="E7317" s="199" t="s">
        <v>163</v>
      </c>
      <c r="F7317" s="200" t="s">
        <v>1386</v>
      </c>
      <c r="G7317" s="200" t="s">
        <v>1607</v>
      </c>
      <c r="H7317" s="200"/>
      <c r="I7317" s="200">
        <v>45574</v>
      </c>
      <c r="J7317" s="143">
        <f t="shared" si="114"/>
        <v>45574</v>
      </c>
      <c r="K7317" s="202">
        <v>8</v>
      </c>
      <c r="L7317" s="284" t="s">
        <v>3220</v>
      </c>
      <c r="M7317" s="223"/>
      <c r="N7317" s="203"/>
      <c r="O7317" s="222" t="s">
        <v>326</v>
      </c>
    </row>
    <row r="7318" spans="1:15" ht="29.25" customHeight="1">
      <c r="A7318" s="221" t="s">
        <v>32</v>
      </c>
      <c r="B7318" s="221" t="s">
        <v>789</v>
      </c>
      <c r="C7318" s="222" t="s">
        <v>741</v>
      </c>
      <c r="D7318" s="222" t="s">
        <v>164</v>
      </c>
      <c r="E7318" s="199" t="s">
        <v>163</v>
      </c>
      <c r="F7318" s="200" t="s">
        <v>2241</v>
      </c>
      <c r="G7318" s="200" t="s">
        <v>2242</v>
      </c>
      <c r="H7318" s="200"/>
      <c r="I7318" s="200">
        <v>45576</v>
      </c>
      <c r="J7318" s="143">
        <f t="shared" si="114"/>
        <v>45576</v>
      </c>
      <c r="K7318" s="202">
        <v>8</v>
      </c>
      <c r="L7318" s="284" t="s">
        <v>3347</v>
      </c>
      <c r="M7318" s="223"/>
      <c r="N7318" s="203"/>
      <c r="O7318" s="222" t="s">
        <v>326</v>
      </c>
    </row>
    <row r="7319" spans="1:15" ht="29.25" customHeight="1">
      <c r="A7319" s="221" t="s">
        <v>32</v>
      </c>
      <c r="B7319" s="221" t="s">
        <v>789</v>
      </c>
      <c r="C7319" s="222" t="s">
        <v>741</v>
      </c>
      <c r="D7319" s="222" t="s">
        <v>164</v>
      </c>
      <c r="E7319" s="199" t="s">
        <v>163</v>
      </c>
      <c r="F7319" s="200" t="s">
        <v>2241</v>
      </c>
      <c r="G7319" s="200" t="s">
        <v>2242</v>
      </c>
      <c r="H7319" s="200"/>
      <c r="I7319" s="200">
        <v>45579</v>
      </c>
      <c r="J7319" s="143">
        <f t="shared" si="114"/>
        <v>45579</v>
      </c>
      <c r="K7319" s="202">
        <v>8</v>
      </c>
      <c r="L7319" s="284" t="s">
        <v>3348</v>
      </c>
      <c r="M7319" s="223"/>
      <c r="N7319" s="203"/>
      <c r="O7319" s="222" t="s">
        <v>326</v>
      </c>
    </row>
    <row r="7320" spans="1:15" ht="29.25" customHeight="1">
      <c r="A7320" s="221" t="s">
        <v>32</v>
      </c>
      <c r="B7320" s="221" t="s">
        <v>789</v>
      </c>
      <c r="C7320" s="222" t="s">
        <v>741</v>
      </c>
      <c r="D7320" s="222" t="s">
        <v>164</v>
      </c>
      <c r="E7320" s="199" t="s">
        <v>163</v>
      </c>
      <c r="F7320" s="200" t="s">
        <v>2241</v>
      </c>
      <c r="G7320" s="200" t="s">
        <v>2242</v>
      </c>
      <c r="H7320" s="200"/>
      <c r="I7320" s="200">
        <v>45580</v>
      </c>
      <c r="J7320" s="143">
        <f t="shared" si="114"/>
        <v>45580</v>
      </c>
      <c r="K7320" s="202">
        <v>8</v>
      </c>
      <c r="L7320" s="284" t="s">
        <v>3349</v>
      </c>
      <c r="M7320" s="223"/>
      <c r="N7320" s="203"/>
      <c r="O7320" s="222" t="s">
        <v>326</v>
      </c>
    </row>
    <row r="7321" spans="1:15" ht="29.25" customHeight="1">
      <c r="A7321" s="221" t="s">
        <v>32</v>
      </c>
      <c r="B7321" s="221" t="s">
        <v>789</v>
      </c>
      <c r="C7321" s="222" t="s">
        <v>741</v>
      </c>
      <c r="D7321" s="222" t="s">
        <v>164</v>
      </c>
      <c r="E7321" s="199" t="s">
        <v>163</v>
      </c>
      <c r="F7321" s="200" t="s">
        <v>2241</v>
      </c>
      <c r="G7321" s="200" t="s">
        <v>2242</v>
      </c>
      <c r="H7321" s="200"/>
      <c r="I7321" s="200">
        <v>45581</v>
      </c>
      <c r="J7321" s="143">
        <f t="shared" si="114"/>
        <v>45581</v>
      </c>
      <c r="K7321" s="202">
        <v>8</v>
      </c>
      <c r="L7321" s="284" t="s">
        <v>3350</v>
      </c>
      <c r="M7321" s="223"/>
      <c r="N7321" s="203"/>
      <c r="O7321" s="222" t="s">
        <v>326</v>
      </c>
    </row>
    <row r="7322" spans="1:15" ht="29.25" customHeight="1">
      <c r="A7322" s="221" t="s">
        <v>32</v>
      </c>
      <c r="B7322" s="221" t="s">
        <v>789</v>
      </c>
      <c r="C7322" s="222" t="s">
        <v>741</v>
      </c>
      <c r="D7322" s="222" t="s">
        <v>164</v>
      </c>
      <c r="E7322" s="199" t="s">
        <v>163</v>
      </c>
      <c r="F7322" s="200" t="s">
        <v>2241</v>
      </c>
      <c r="G7322" s="200" t="s">
        <v>2242</v>
      </c>
      <c r="H7322" s="200"/>
      <c r="I7322" s="200">
        <v>45582</v>
      </c>
      <c r="J7322" s="143">
        <f t="shared" si="114"/>
        <v>45582</v>
      </c>
      <c r="K7322" s="202">
        <v>8</v>
      </c>
      <c r="L7322" s="284" t="s">
        <v>3475</v>
      </c>
      <c r="M7322" s="223"/>
      <c r="N7322" s="203"/>
      <c r="O7322" s="222" t="s">
        <v>326</v>
      </c>
    </row>
    <row r="7323" spans="1:15" ht="29.25" customHeight="1">
      <c r="A7323" s="221" t="s">
        <v>32</v>
      </c>
      <c r="B7323" s="221" t="s">
        <v>789</v>
      </c>
      <c r="C7323" s="222" t="s">
        <v>741</v>
      </c>
      <c r="D7323" s="222" t="s">
        <v>164</v>
      </c>
      <c r="E7323" s="199" t="s">
        <v>163</v>
      </c>
      <c r="F7323" s="200" t="s">
        <v>1386</v>
      </c>
      <c r="G7323" s="200" t="s">
        <v>1607</v>
      </c>
      <c r="H7323" s="200"/>
      <c r="I7323" s="200">
        <v>45583</v>
      </c>
      <c r="J7323" s="143">
        <f t="shared" si="114"/>
        <v>45583</v>
      </c>
      <c r="K7323" s="202">
        <v>8</v>
      </c>
      <c r="L7323" s="284" t="s">
        <v>3476</v>
      </c>
      <c r="M7323" s="223"/>
      <c r="N7323" s="203"/>
      <c r="O7323" s="222" t="s">
        <v>326</v>
      </c>
    </row>
    <row r="7324" spans="1:15" ht="29.25" customHeight="1">
      <c r="A7324" s="221" t="s">
        <v>32</v>
      </c>
      <c r="B7324" s="221" t="s">
        <v>789</v>
      </c>
      <c r="C7324" s="222" t="s">
        <v>741</v>
      </c>
      <c r="D7324" s="222" t="s">
        <v>164</v>
      </c>
      <c r="E7324" s="199" t="s">
        <v>163</v>
      </c>
      <c r="F7324" s="200" t="s">
        <v>2241</v>
      </c>
      <c r="G7324" s="200" t="s">
        <v>2242</v>
      </c>
      <c r="H7324" s="200"/>
      <c r="I7324" s="200">
        <v>45586</v>
      </c>
      <c r="J7324" s="143">
        <f t="shared" si="114"/>
        <v>45586</v>
      </c>
      <c r="K7324" s="202">
        <v>8</v>
      </c>
      <c r="L7324" s="284" t="s">
        <v>3477</v>
      </c>
      <c r="M7324" s="223"/>
      <c r="N7324" s="203"/>
      <c r="O7324" s="222" t="s">
        <v>326</v>
      </c>
    </row>
    <row r="7325" spans="1:15" ht="29.25" customHeight="1">
      <c r="A7325" s="221" t="s">
        <v>32</v>
      </c>
      <c r="B7325" s="221" t="s">
        <v>789</v>
      </c>
      <c r="C7325" s="222" t="s">
        <v>741</v>
      </c>
      <c r="D7325" s="222" t="s">
        <v>164</v>
      </c>
      <c r="E7325" s="199" t="s">
        <v>163</v>
      </c>
      <c r="F7325" s="200" t="s">
        <v>2241</v>
      </c>
      <c r="G7325" s="200" t="s">
        <v>2242</v>
      </c>
      <c r="H7325" s="200"/>
      <c r="I7325" s="200">
        <v>45587</v>
      </c>
      <c r="J7325" s="143">
        <f t="shared" si="114"/>
        <v>45587</v>
      </c>
      <c r="K7325" s="202">
        <v>8</v>
      </c>
      <c r="L7325" s="284" t="s">
        <v>3478</v>
      </c>
      <c r="M7325" s="223"/>
      <c r="N7325" s="203"/>
      <c r="O7325" s="222" t="s">
        <v>326</v>
      </c>
    </row>
    <row r="7326" spans="1:15" ht="29.25" customHeight="1">
      <c r="A7326" s="221" t="s">
        <v>32</v>
      </c>
      <c r="B7326" s="221" t="s">
        <v>789</v>
      </c>
      <c r="C7326" s="222" t="s">
        <v>741</v>
      </c>
      <c r="D7326" s="222" t="s">
        <v>164</v>
      </c>
      <c r="E7326" s="199" t="s">
        <v>163</v>
      </c>
      <c r="F7326" s="200" t="s">
        <v>2241</v>
      </c>
      <c r="G7326" s="200" t="s">
        <v>2242</v>
      </c>
      <c r="H7326" s="200"/>
      <c r="I7326" s="200">
        <v>45588</v>
      </c>
      <c r="J7326" s="143">
        <f t="shared" si="114"/>
        <v>45588</v>
      </c>
      <c r="K7326" s="202">
        <v>8</v>
      </c>
      <c r="L7326" s="284" t="s">
        <v>3479</v>
      </c>
      <c r="M7326" s="223"/>
      <c r="N7326" s="203"/>
      <c r="O7326" s="222" t="s">
        <v>326</v>
      </c>
    </row>
    <row r="7327" spans="1:15" ht="29.25" customHeight="1">
      <c r="A7327" s="221" t="s">
        <v>32</v>
      </c>
      <c r="B7327" s="221" t="s">
        <v>789</v>
      </c>
      <c r="C7327" s="222" t="s">
        <v>741</v>
      </c>
      <c r="D7327" s="222" t="s">
        <v>164</v>
      </c>
      <c r="E7327" s="199" t="s">
        <v>163</v>
      </c>
      <c r="F7327" s="200" t="s">
        <v>2241</v>
      </c>
      <c r="G7327" s="200" t="s">
        <v>2242</v>
      </c>
      <c r="H7327" s="200"/>
      <c r="I7327" s="200">
        <v>45589</v>
      </c>
      <c r="J7327" s="143">
        <f t="shared" si="114"/>
        <v>45589</v>
      </c>
      <c r="K7327" s="202">
        <v>8</v>
      </c>
      <c r="L7327" s="284" t="s">
        <v>3601</v>
      </c>
      <c r="M7327" s="223"/>
      <c r="N7327" s="203"/>
      <c r="O7327" s="222" t="s">
        <v>326</v>
      </c>
    </row>
    <row r="7328" spans="1:15" ht="29.25" customHeight="1">
      <c r="A7328" s="221" t="s">
        <v>32</v>
      </c>
      <c r="B7328" s="221" t="s">
        <v>789</v>
      </c>
      <c r="C7328" s="222" t="s">
        <v>741</v>
      </c>
      <c r="D7328" s="222" t="s">
        <v>164</v>
      </c>
      <c r="E7328" s="199" t="s">
        <v>163</v>
      </c>
      <c r="F7328" s="200" t="s">
        <v>2241</v>
      </c>
      <c r="G7328" s="200" t="s">
        <v>2242</v>
      </c>
      <c r="H7328" s="200"/>
      <c r="I7328" s="200">
        <v>45590</v>
      </c>
      <c r="J7328" s="143">
        <f t="shared" si="114"/>
        <v>45590</v>
      </c>
      <c r="K7328" s="202">
        <v>8</v>
      </c>
      <c r="L7328" s="284" t="s">
        <v>3602</v>
      </c>
      <c r="M7328" s="223"/>
      <c r="N7328" s="203"/>
      <c r="O7328" s="222" t="s">
        <v>326</v>
      </c>
    </row>
    <row r="7329" spans="1:15" ht="29.25" customHeight="1">
      <c r="A7329" s="221" t="s">
        <v>32</v>
      </c>
      <c r="B7329" s="221" t="s">
        <v>789</v>
      </c>
      <c r="C7329" s="222" t="s">
        <v>741</v>
      </c>
      <c r="D7329" s="222" t="s">
        <v>164</v>
      </c>
      <c r="E7329" s="199" t="s">
        <v>163</v>
      </c>
      <c r="F7329" s="200" t="s">
        <v>2241</v>
      </c>
      <c r="G7329" s="200" t="s">
        <v>2242</v>
      </c>
      <c r="H7329" s="200"/>
      <c r="I7329" s="200">
        <v>45593</v>
      </c>
      <c r="J7329" s="143">
        <f t="shared" si="114"/>
        <v>45593</v>
      </c>
      <c r="K7329" s="202">
        <v>8</v>
      </c>
      <c r="L7329" s="284" t="s">
        <v>3603</v>
      </c>
      <c r="M7329" s="223"/>
      <c r="N7329" s="203"/>
      <c r="O7329" s="222" t="s">
        <v>326</v>
      </c>
    </row>
    <row r="7330" spans="1:15" ht="29.25" customHeight="1">
      <c r="A7330" s="221" t="s">
        <v>32</v>
      </c>
      <c r="B7330" s="221" t="s">
        <v>789</v>
      </c>
      <c r="C7330" s="222" t="s">
        <v>741</v>
      </c>
      <c r="D7330" s="222" t="s">
        <v>164</v>
      </c>
      <c r="E7330" s="199" t="s">
        <v>163</v>
      </c>
      <c r="F7330" s="200" t="s">
        <v>2241</v>
      </c>
      <c r="G7330" s="200" t="s">
        <v>2242</v>
      </c>
      <c r="H7330" s="200"/>
      <c r="I7330" s="200">
        <v>45594</v>
      </c>
      <c r="J7330" s="143">
        <f t="shared" si="114"/>
        <v>45594</v>
      </c>
      <c r="K7330" s="202">
        <v>8</v>
      </c>
      <c r="L7330" s="284" t="s">
        <v>3604</v>
      </c>
      <c r="M7330" s="223"/>
      <c r="N7330" s="203"/>
      <c r="O7330" s="222" t="s">
        <v>326</v>
      </c>
    </row>
    <row r="7331" spans="1:15" ht="29.25" customHeight="1">
      <c r="A7331" s="221" t="s">
        <v>32</v>
      </c>
      <c r="B7331" s="221" t="s">
        <v>789</v>
      </c>
      <c r="C7331" s="222" t="s">
        <v>741</v>
      </c>
      <c r="D7331" s="222" t="s">
        <v>164</v>
      </c>
      <c r="E7331" s="199" t="s">
        <v>163</v>
      </c>
      <c r="F7331" s="200" t="s">
        <v>2241</v>
      </c>
      <c r="G7331" s="200" t="s">
        <v>2242</v>
      </c>
      <c r="H7331" s="200"/>
      <c r="I7331" s="200">
        <v>45595</v>
      </c>
      <c r="J7331" s="143">
        <f t="shared" si="114"/>
        <v>45595</v>
      </c>
      <c r="K7331" s="202">
        <v>8</v>
      </c>
      <c r="L7331" s="284" t="s">
        <v>3605</v>
      </c>
      <c r="M7331" s="223"/>
      <c r="N7331" s="203"/>
      <c r="O7331" s="222" t="s">
        <v>326</v>
      </c>
    </row>
    <row r="7332" spans="1:15" ht="29.25" customHeight="1">
      <c r="A7332" s="221" t="s">
        <v>32</v>
      </c>
      <c r="B7332" s="221" t="s">
        <v>789</v>
      </c>
      <c r="C7332" s="222" t="s">
        <v>741</v>
      </c>
      <c r="D7332" s="222" t="s">
        <v>164</v>
      </c>
      <c r="E7332" s="199" t="s">
        <v>163</v>
      </c>
      <c r="F7332" s="200" t="s">
        <v>2241</v>
      </c>
      <c r="G7332" s="200" t="s">
        <v>2242</v>
      </c>
      <c r="H7332" s="200"/>
      <c r="I7332" s="200">
        <v>45597</v>
      </c>
      <c r="J7332" s="143">
        <f t="shared" si="114"/>
        <v>45597</v>
      </c>
      <c r="K7332" s="202">
        <v>8</v>
      </c>
      <c r="L7332" s="284" t="s">
        <v>3761</v>
      </c>
      <c r="M7332" s="223"/>
      <c r="N7332" s="203"/>
      <c r="O7332" s="222" t="s">
        <v>326</v>
      </c>
    </row>
    <row r="7333" spans="1:15" ht="29.25" customHeight="1">
      <c r="A7333" s="221" t="s">
        <v>32</v>
      </c>
      <c r="B7333" s="221" t="s">
        <v>789</v>
      </c>
      <c r="C7333" s="222" t="s">
        <v>741</v>
      </c>
      <c r="D7333" s="222" t="s">
        <v>164</v>
      </c>
      <c r="E7333" s="199" t="s">
        <v>163</v>
      </c>
      <c r="F7333" s="200" t="s">
        <v>2241</v>
      </c>
      <c r="G7333" s="200" t="s">
        <v>2242</v>
      </c>
      <c r="H7333" s="200"/>
      <c r="I7333" s="200">
        <v>45600</v>
      </c>
      <c r="J7333" s="143">
        <f t="shared" si="114"/>
        <v>45600</v>
      </c>
      <c r="K7333" s="202">
        <v>8</v>
      </c>
      <c r="L7333" s="284" t="s">
        <v>3762</v>
      </c>
      <c r="M7333" s="223"/>
      <c r="N7333" s="203"/>
      <c r="O7333" s="222" t="s">
        <v>326</v>
      </c>
    </row>
    <row r="7334" spans="1:15" ht="29.25" customHeight="1">
      <c r="A7334" s="221" t="s">
        <v>32</v>
      </c>
      <c r="B7334" s="221" t="s">
        <v>789</v>
      </c>
      <c r="C7334" s="222" t="s">
        <v>741</v>
      </c>
      <c r="D7334" s="222" t="s">
        <v>164</v>
      </c>
      <c r="E7334" s="199" t="s">
        <v>163</v>
      </c>
      <c r="F7334" s="200" t="s">
        <v>2241</v>
      </c>
      <c r="G7334" s="200" t="s">
        <v>2242</v>
      </c>
      <c r="H7334" s="200"/>
      <c r="I7334" s="200">
        <v>45601</v>
      </c>
      <c r="J7334" s="143">
        <f t="shared" si="114"/>
        <v>45601</v>
      </c>
      <c r="K7334" s="202">
        <v>8</v>
      </c>
      <c r="L7334" s="284" t="s">
        <v>3763</v>
      </c>
      <c r="M7334" s="223"/>
      <c r="N7334" s="203"/>
      <c r="O7334" s="222" t="s">
        <v>326</v>
      </c>
    </row>
    <row r="7335" spans="1:15" ht="29.25" customHeight="1">
      <c r="A7335" s="221" t="s">
        <v>32</v>
      </c>
      <c r="B7335" s="221" t="s">
        <v>789</v>
      </c>
      <c r="C7335" s="222" t="s">
        <v>741</v>
      </c>
      <c r="D7335" s="222" t="s">
        <v>164</v>
      </c>
      <c r="E7335" s="199" t="s">
        <v>163</v>
      </c>
      <c r="F7335" s="200" t="s">
        <v>2241</v>
      </c>
      <c r="G7335" s="200" t="s">
        <v>2242</v>
      </c>
      <c r="H7335" s="200"/>
      <c r="I7335" s="200">
        <v>45602</v>
      </c>
      <c r="J7335" s="143">
        <f t="shared" si="114"/>
        <v>45602</v>
      </c>
      <c r="K7335" s="202">
        <v>8</v>
      </c>
      <c r="L7335" s="284" t="s">
        <v>3764</v>
      </c>
      <c r="M7335" s="223"/>
      <c r="N7335" s="203"/>
      <c r="O7335" s="222" t="s">
        <v>326</v>
      </c>
    </row>
    <row r="7336" spans="1:15" ht="29.25" customHeight="1">
      <c r="A7336" s="221" t="s">
        <v>32</v>
      </c>
      <c r="B7336" s="221" t="s">
        <v>789</v>
      </c>
      <c r="C7336" s="222" t="s">
        <v>741</v>
      </c>
      <c r="D7336" s="222" t="s">
        <v>164</v>
      </c>
      <c r="E7336" s="199" t="s">
        <v>163</v>
      </c>
      <c r="F7336" s="200" t="s">
        <v>2241</v>
      </c>
      <c r="G7336" s="200" t="s">
        <v>2242</v>
      </c>
      <c r="H7336" s="200"/>
      <c r="I7336" s="200">
        <v>45603</v>
      </c>
      <c r="J7336" s="143">
        <f t="shared" si="114"/>
        <v>45603</v>
      </c>
      <c r="K7336" s="202">
        <v>8</v>
      </c>
      <c r="L7336" s="284" t="s">
        <v>3896</v>
      </c>
      <c r="M7336" s="223"/>
      <c r="N7336" s="203"/>
      <c r="O7336" s="222" t="s">
        <v>326</v>
      </c>
    </row>
    <row r="7337" spans="1:15" ht="29.25" customHeight="1">
      <c r="A7337" s="221" t="s">
        <v>32</v>
      </c>
      <c r="B7337" s="221" t="s">
        <v>789</v>
      </c>
      <c r="C7337" s="222" t="s">
        <v>741</v>
      </c>
      <c r="D7337" s="222" t="s">
        <v>164</v>
      </c>
      <c r="E7337" s="199" t="s">
        <v>163</v>
      </c>
      <c r="F7337" s="200" t="s">
        <v>2241</v>
      </c>
      <c r="G7337" s="200" t="s">
        <v>2242</v>
      </c>
      <c r="H7337" s="200"/>
      <c r="I7337" s="200">
        <v>45604</v>
      </c>
      <c r="J7337" s="143">
        <f t="shared" si="114"/>
        <v>45604</v>
      </c>
      <c r="K7337" s="202">
        <v>8</v>
      </c>
      <c r="L7337" s="284" t="s">
        <v>3897</v>
      </c>
      <c r="M7337" s="223"/>
      <c r="N7337" s="203"/>
      <c r="O7337" s="222" t="s">
        <v>326</v>
      </c>
    </row>
    <row r="7338" spans="1:15" ht="29.25" customHeight="1">
      <c r="A7338" s="221" t="s">
        <v>32</v>
      </c>
      <c r="B7338" s="221" t="s">
        <v>789</v>
      </c>
      <c r="C7338" s="222" t="s">
        <v>741</v>
      </c>
      <c r="D7338" s="222" t="s">
        <v>164</v>
      </c>
      <c r="E7338" s="199" t="s">
        <v>163</v>
      </c>
      <c r="F7338" s="200" t="s">
        <v>1386</v>
      </c>
      <c r="G7338" s="200" t="s">
        <v>1607</v>
      </c>
      <c r="H7338" s="200"/>
      <c r="I7338" s="200">
        <v>45607</v>
      </c>
      <c r="J7338" s="143">
        <f t="shared" si="114"/>
        <v>45607</v>
      </c>
      <c r="K7338" s="202">
        <v>8</v>
      </c>
      <c r="L7338" s="284" t="s">
        <v>3898</v>
      </c>
      <c r="M7338" s="223"/>
      <c r="N7338" s="203"/>
      <c r="O7338" s="222" t="s">
        <v>326</v>
      </c>
    </row>
    <row r="7339" spans="1:15" ht="29.25" customHeight="1">
      <c r="A7339" s="221" t="s">
        <v>32</v>
      </c>
      <c r="B7339" s="221" t="s">
        <v>789</v>
      </c>
      <c r="C7339" s="222" t="s">
        <v>741</v>
      </c>
      <c r="D7339" s="222" t="s">
        <v>164</v>
      </c>
      <c r="E7339" s="199" t="s">
        <v>163</v>
      </c>
      <c r="F7339" s="200" t="s">
        <v>2241</v>
      </c>
      <c r="G7339" s="200" t="s">
        <v>2242</v>
      </c>
      <c r="H7339" s="200"/>
      <c r="I7339" s="200">
        <v>45608</v>
      </c>
      <c r="J7339" s="143">
        <f t="shared" si="114"/>
        <v>45608</v>
      </c>
      <c r="K7339" s="202">
        <v>8</v>
      </c>
      <c r="L7339" s="284" t="s">
        <v>3899</v>
      </c>
      <c r="M7339" s="223"/>
      <c r="N7339" s="203"/>
      <c r="O7339" s="222" t="s">
        <v>326</v>
      </c>
    </row>
    <row r="7340" spans="1:15" ht="29.25" customHeight="1">
      <c r="A7340" s="221" t="s">
        <v>32</v>
      </c>
      <c r="B7340" s="221" t="s">
        <v>789</v>
      </c>
      <c r="C7340" s="222" t="s">
        <v>741</v>
      </c>
      <c r="D7340" s="222" t="s">
        <v>164</v>
      </c>
      <c r="E7340" s="199" t="s">
        <v>163</v>
      </c>
      <c r="F7340" s="200" t="s">
        <v>2241</v>
      </c>
      <c r="G7340" s="200" t="s">
        <v>2242</v>
      </c>
      <c r="H7340" s="200"/>
      <c r="I7340" s="200">
        <v>45609</v>
      </c>
      <c r="J7340" s="143">
        <f t="shared" si="114"/>
        <v>45609</v>
      </c>
      <c r="K7340" s="202">
        <v>8</v>
      </c>
      <c r="L7340" s="284" t="s">
        <v>3900</v>
      </c>
      <c r="M7340" s="223"/>
      <c r="N7340" s="203"/>
      <c r="O7340" s="222" t="s">
        <v>326</v>
      </c>
    </row>
    <row r="7341" spans="1:15" ht="29.25" customHeight="1">
      <c r="A7341" s="221" t="s">
        <v>32</v>
      </c>
      <c r="B7341" s="221" t="s">
        <v>789</v>
      </c>
      <c r="C7341" s="222" t="s">
        <v>741</v>
      </c>
      <c r="D7341" s="222" t="s">
        <v>164</v>
      </c>
      <c r="E7341" s="199" t="s">
        <v>163</v>
      </c>
      <c r="F7341" s="200" t="s">
        <v>2241</v>
      </c>
      <c r="G7341" s="200" t="s">
        <v>2242</v>
      </c>
      <c r="H7341" s="200"/>
      <c r="I7341" s="200">
        <v>45610</v>
      </c>
      <c r="J7341" s="143">
        <f t="shared" si="114"/>
        <v>45610</v>
      </c>
      <c r="K7341" s="202">
        <v>8</v>
      </c>
      <c r="L7341" s="284" t="s">
        <v>4074</v>
      </c>
      <c r="M7341" s="223"/>
      <c r="N7341" s="203"/>
      <c r="O7341" s="222" t="s">
        <v>326</v>
      </c>
    </row>
    <row r="7342" spans="1:15" ht="29.25" customHeight="1">
      <c r="A7342" s="221" t="s">
        <v>32</v>
      </c>
      <c r="B7342" s="221" t="s">
        <v>789</v>
      </c>
      <c r="C7342" s="222" t="s">
        <v>741</v>
      </c>
      <c r="D7342" s="222" t="s">
        <v>164</v>
      </c>
      <c r="E7342" s="199" t="s">
        <v>163</v>
      </c>
      <c r="F7342" s="200" t="s">
        <v>2241</v>
      </c>
      <c r="G7342" s="200" t="s">
        <v>2242</v>
      </c>
      <c r="H7342" s="200"/>
      <c r="I7342" s="200">
        <v>45611</v>
      </c>
      <c r="J7342" s="143">
        <f t="shared" si="114"/>
        <v>45611</v>
      </c>
      <c r="K7342" s="202">
        <v>8</v>
      </c>
      <c r="L7342" s="284" t="s">
        <v>4075</v>
      </c>
      <c r="M7342" s="223"/>
      <c r="N7342" s="203"/>
      <c r="O7342" s="222" t="s">
        <v>326</v>
      </c>
    </row>
    <row r="7343" spans="1:15" ht="29.25" customHeight="1">
      <c r="A7343" s="221" t="s">
        <v>32</v>
      </c>
      <c r="B7343" s="221" t="s">
        <v>789</v>
      </c>
      <c r="C7343" s="222" t="s">
        <v>741</v>
      </c>
      <c r="D7343" s="222" t="s">
        <v>164</v>
      </c>
      <c r="E7343" s="199" t="s">
        <v>163</v>
      </c>
      <c r="F7343" s="200" t="s">
        <v>2241</v>
      </c>
      <c r="G7343" s="200" t="s">
        <v>2242</v>
      </c>
      <c r="H7343" s="200"/>
      <c r="I7343" s="200">
        <v>45614</v>
      </c>
      <c r="J7343" s="143">
        <f t="shared" si="114"/>
        <v>45614</v>
      </c>
      <c r="K7343" s="202">
        <v>8</v>
      </c>
      <c r="L7343" s="284" t="s">
        <v>4076</v>
      </c>
      <c r="M7343" s="223"/>
      <c r="N7343" s="203"/>
      <c r="O7343" s="222" t="s">
        <v>326</v>
      </c>
    </row>
    <row r="7344" spans="1:15" ht="29.25" customHeight="1">
      <c r="A7344" s="221" t="s">
        <v>32</v>
      </c>
      <c r="B7344" s="221" t="s">
        <v>789</v>
      </c>
      <c r="C7344" s="222" t="s">
        <v>741</v>
      </c>
      <c r="D7344" s="222" t="s">
        <v>164</v>
      </c>
      <c r="E7344" s="199" t="s">
        <v>163</v>
      </c>
      <c r="F7344" s="200" t="s">
        <v>2241</v>
      </c>
      <c r="G7344" s="200" t="s">
        <v>2242</v>
      </c>
      <c r="H7344" s="200"/>
      <c r="I7344" s="200">
        <v>45615</v>
      </c>
      <c r="J7344" s="143">
        <f t="shared" si="114"/>
        <v>45615</v>
      </c>
      <c r="K7344" s="202">
        <v>8</v>
      </c>
      <c r="L7344" s="284" t="s">
        <v>4077</v>
      </c>
      <c r="M7344" s="223"/>
      <c r="N7344" s="203"/>
      <c r="O7344" s="222" t="s">
        <v>326</v>
      </c>
    </row>
    <row r="7345" spans="1:15" ht="29.25" customHeight="1">
      <c r="A7345" s="221" t="s">
        <v>32</v>
      </c>
      <c r="B7345" s="221" t="s">
        <v>789</v>
      </c>
      <c r="C7345" s="222" t="s">
        <v>741</v>
      </c>
      <c r="D7345" s="222" t="s">
        <v>164</v>
      </c>
      <c r="E7345" s="199" t="s">
        <v>163</v>
      </c>
      <c r="F7345" s="200" t="s">
        <v>2241</v>
      </c>
      <c r="G7345" s="200" t="s">
        <v>2242</v>
      </c>
      <c r="H7345" s="200"/>
      <c r="I7345" s="200">
        <v>45616</v>
      </c>
      <c r="J7345" s="143">
        <f t="shared" si="114"/>
        <v>45616</v>
      </c>
      <c r="K7345" s="202">
        <v>8</v>
      </c>
      <c r="L7345" s="284" t="s">
        <v>4216</v>
      </c>
      <c r="M7345" s="223"/>
      <c r="N7345" s="203"/>
      <c r="O7345" s="222" t="s">
        <v>326</v>
      </c>
    </row>
    <row r="7346" spans="1:15" ht="29.25" customHeight="1">
      <c r="A7346" s="221" t="s">
        <v>32</v>
      </c>
      <c r="B7346" s="221" t="s">
        <v>789</v>
      </c>
      <c r="C7346" s="222" t="s">
        <v>741</v>
      </c>
      <c r="D7346" s="222" t="s">
        <v>164</v>
      </c>
      <c r="E7346" s="199" t="s">
        <v>163</v>
      </c>
      <c r="F7346" s="200" t="s">
        <v>2241</v>
      </c>
      <c r="G7346" s="200" t="s">
        <v>2242</v>
      </c>
      <c r="H7346" s="200"/>
      <c r="I7346" s="200">
        <v>45617</v>
      </c>
      <c r="J7346" s="143">
        <f t="shared" si="114"/>
        <v>45617</v>
      </c>
      <c r="K7346" s="202">
        <v>8</v>
      </c>
      <c r="L7346" s="284" t="s">
        <v>4217</v>
      </c>
      <c r="M7346" s="223"/>
      <c r="N7346" s="203"/>
      <c r="O7346" s="222" t="s">
        <v>326</v>
      </c>
    </row>
    <row r="7347" spans="1:15" ht="29.25" customHeight="1">
      <c r="A7347" s="221" t="s">
        <v>32</v>
      </c>
      <c r="B7347" s="221" t="s">
        <v>789</v>
      </c>
      <c r="C7347" s="222" t="s">
        <v>741</v>
      </c>
      <c r="D7347" s="222" t="s">
        <v>164</v>
      </c>
      <c r="E7347" s="199" t="s">
        <v>163</v>
      </c>
      <c r="F7347" s="200" t="s">
        <v>1386</v>
      </c>
      <c r="G7347" s="200" t="s">
        <v>1607</v>
      </c>
      <c r="H7347" s="200"/>
      <c r="I7347" s="200">
        <v>45618</v>
      </c>
      <c r="J7347" s="143">
        <f t="shared" si="114"/>
        <v>45618</v>
      </c>
      <c r="K7347" s="202">
        <v>8</v>
      </c>
      <c r="L7347" s="284" t="s">
        <v>4218</v>
      </c>
      <c r="M7347" s="223"/>
      <c r="N7347" s="203"/>
      <c r="O7347" s="222" t="s">
        <v>326</v>
      </c>
    </row>
    <row r="7348" spans="1:15" ht="29.25" customHeight="1">
      <c r="A7348" s="221" t="s">
        <v>32</v>
      </c>
      <c r="B7348" s="221" t="s">
        <v>789</v>
      </c>
      <c r="C7348" s="222" t="s">
        <v>741</v>
      </c>
      <c r="D7348" s="222" t="s">
        <v>164</v>
      </c>
      <c r="E7348" s="199" t="s">
        <v>163</v>
      </c>
      <c r="F7348" s="200" t="s">
        <v>2241</v>
      </c>
      <c r="G7348" s="200" t="s">
        <v>2242</v>
      </c>
      <c r="H7348" s="200"/>
      <c r="I7348" s="200">
        <v>45621</v>
      </c>
      <c r="J7348" s="143">
        <f t="shared" si="114"/>
        <v>45621</v>
      </c>
      <c r="K7348" s="202">
        <v>8</v>
      </c>
      <c r="L7348" s="284" t="s">
        <v>4219</v>
      </c>
      <c r="M7348" s="223"/>
      <c r="N7348" s="203"/>
      <c r="O7348" s="222" t="s">
        <v>326</v>
      </c>
    </row>
    <row r="7349" spans="1:15" ht="29.25" customHeight="1">
      <c r="A7349" s="221" t="s">
        <v>32</v>
      </c>
      <c r="B7349" s="221" t="s">
        <v>789</v>
      </c>
      <c r="C7349" s="222" t="s">
        <v>741</v>
      </c>
      <c r="D7349" s="222" t="s">
        <v>164</v>
      </c>
      <c r="E7349" s="199" t="s">
        <v>163</v>
      </c>
      <c r="F7349" s="200" t="s">
        <v>2241</v>
      </c>
      <c r="G7349" s="200" t="s">
        <v>2242</v>
      </c>
      <c r="H7349" s="200"/>
      <c r="I7349" s="200">
        <v>45622</v>
      </c>
      <c r="J7349" s="143">
        <f t="shared" si="114"/>
        <v>45622</v>
      </c>
      <c r="K7349" s="202">
        <v>8</v>
      </c>
      <c r="L7349" s="284" t="s">
        <v>4220</v>
      </c>
      <c r="M7349" s="223"/>
      <c r="N7349" s="203"/>
      <c r="O7349" s="222" t="s">
        <v>326</v>
      </c>
    </row>
    <row r="7350" spans="1:15" ht="29.25" customHeight="1">
      <c r="A7350" s="221" t="s">
        <v>32</v>
      </c>
      <c r="B7350" s="221" t="s">
        <v>789</v>
      </c>
      <c r="C7350" s="222" t="s">
        <v>741</v>
      </c>
      <c r="D7350" s="222" t="s">
        <v>164</v>
      </c>
      <c r="E7350" s="199" t="s">
        <v>163</v>
      </c>
      <c r="F7350" s="200" t="s">
        <v>2241</v>
      </c>
      <c r="G7350" s="200" t="s">
        <v>2242</v>
      </c>
      <c r="H7350" s="200"/>
      <c r="I7350" s="200">
        <v>45623</v>
      </c>
      <c r="J7350" s="143">
        <f t="shared" si="114"/>
        <v>45623</v>
      </c>
      <c r="K7350" s="202">
        <v>8</v>
      </c>
      <c r="L7350" s="284" t="s">
        <v>4221</v>
      </c>
      <c r="M7350" s="223"/>
      <c r="N7350" s="203"/>
      <c r="O7350" s="222" t="s">
        <v>326</v>
      </c>
    </row>
    <row r="7351" spans="1:15" ht="29.25" customHeight="1">
      <c r="A7351" s="221" t="s">
        <v>32</v>
      </c>
      <c r="B7351" s="221" t="s">
        <v>789</v>
      </c>
      <c r="C7351" s="222" t="s">
        <v>741</v>
      </c>
      <c r="D7351" s="222" t="s">
        <v>164</v>
      </c>
      <c r="E7351" s="199" t="s">
        <v>163</v>
      </c>
      <c r="F7351" s="200" t="s">
        <v>2241</v>
      </c>
      <c r="G7351" s="200" t="s">
        <v>2242</v>
      </c>
      <c r="H7351" s="200"/>
      <c r="I7351" s="200">
        <v>45624</v>
      </c>
      <c r="J7351" s="143">
        <f t="shared" si="114"/>
        <v>45624</v>
      </c>
      <c r="K7351" s="202">
        <v>8</v>
      </c>
      <c r="L7351" s="284" t="s">
        <v>4350</v>
      </c>
      <c r="M7351" s="223"/>
      <c r="N7351" s="203"/>
      <c r="O7351" s="222" t="s">
        <v>326</v>
      </c>
    </row>
    <row r="7352" spans="1:15" ht="29.25" customHeight="1">
      <c r="A7352" s="221" t="s">
        <v>32</v>
      </c>
      <c r="B7352" s="221" t="s">
        <v>789</v>
      </c>
      <c r="C7352" s="222" t="s">
        <v>741</v>
      </c>
      <c r="D7352" s="222" t="s">
        <v>164</v>
      </c>
      <c r="E7352" s="199" t="s">
        <v>163</v>
      </c>
      <c r="F7352" s="200" t="s">
        <v>2241</v>
      </c>
      <c r="G7352" s="200" t="s">
        <v>2242</v>
      </c>
      <c r="H7352" s="200"/>
      <c r="I7352" s="200">
        <v>45625</v>
      </c>
      <c r="J7352" s="143">
        <f t="shared" si="114"/>
        <v>45625</v>
      </c>
      <c r="K7352" s="202">
        <v>8</v>
      </c>
      <c r="L7352" s="284" t="s">
        <v>4351</v>
      </c>
      <c r="M7352" s="223"/>
      <c r="N7352" s="203"/>
      <c r="O7352" s="222" t="s">
        <v>326</v>
      </c>
    </row>
    <row r="7353" spans="1:15" ht="29.25" customHeight="1">
      <c r="A7353" s="221" t="s">
        <v>32</v>
      </c>
      <c r="B7353" s="221" t="s">
        <v>789</v>
      </c>
      <c r="C7353" s="222" t="s">
        <v>741</v>
      </c>
      <c r="D7353" s="222" t="s">
        <v>164</v>
      </c>
      <c r="E7353" s="199" t="s">
        <v>163</v>
      </c>
      <c r="F7353" s="200" t="s">
        <v>2241</v>
      </c>
      <c r="G7353" s="200" t="s">
        <v>2242</v>
      </c>
      <c r="H7353" s="200"/>
      <c r="I7353" s="200">
        <v>45628</v>
      </c>
      <c r="J7353" s="143">
        <f t="shared" si="114"/>
        <v>45628</v>
      </c>
      <c r="K7353" s="202">
        <v>8</v>
      </c>
      <c r="L7353" s="284" t="s">
        <v>4352</v>
      </c>
      <c r="M7353" s="223"/>
      <c r="N7353" s="203"/>
      <c r="O7353" s="222" t="s">
        <v>326</v>
      </c>
    </row>
    <row r="7354" spans="1:15" ht="29.25" customHeight="1">
      <c r="A7354" s="221" t="s">
        <v>32</v>
      </c>
      <c r="B7354" s="221" t="s">
        <v>789</v>
      </c>
      <c r="C7354" s="222" t="s">
        <v>741</v>
      </c>
      <c r="D7354" s="222" t="s">
        <v>164</v>
      </c>
      <c r="E7354" s="199" t="s">
        <v>163</v>
      </c>
      <c r="F7354" s="200" t="s">
        <v>2241</v>
      </c>
      <c r="G7354" s="200" t="s">
        <v>2242</v>
      </c>
      <c r="H7354" s="200"/>
      <c r="I7354" s="200">
        <v>45629</v>
      </c>
      <c r="J7354" s="143">
        <f t="shared" si="114"/>
        <v>45629</v>
      </c>
      <c r="K7354" s="202">
        <v>8</v>
      </c>
      <c r="L7354" s="284" t="s">
        <v>4353</v>
      </c>
      <c r="M7354" s="223"/>
      <c r="N7354" s="203"/>
      <c r="O7354" s="222" t="s">
        <v>326</v>
      </c>
    </row>
    <row r="7355" spans="1:15" ht="29.25" customHeight="1">
      <c r="A7355" s="221" t="s">
        <v>32</v>
      </c>
      <c r="B7355" s="221" t="s">
        <v>789</v>
      </c>
      <c r="C7355" s="222" t="s">
        <v>741</v>
      </c>
      <c r="D7355" s="222" t="s">
        <v>164</v>
      </c>
      <c r="E7355" s="199" t="s">
        <v>163</v>
      </c>
      <c r="F7355" s="200" t="s">
        <v>2241</v>
      </c>
      <c r="G7355" s="200" t="s">
        <v>2242</v>
      </c>
      <c r="H7355" s="200"/>
      <c r="I7355" s="200">
        <v>45630</v>
      </c>
      <c r="J7355" s="143">
        <f t="shared" si="114"/>
        <v>45630</v>
      </c>
      <c r="K7355" s="202">
        <v>8</v>
      </c>
      <c r="L7355" s="284" t="s">
        <v>4354</v>
      </c>
      <c r="M7355" s="223"/>
      <c r="N7355" s="203"/>
      <c r="O7355" s="222" t="s">
        <v>326</v>
      </c>
    </row>
    <row r="7356" spans="1:15" ht="29.25" customHeight="1">
      <c r="A7356" s="221" t="s">
        <v>32</v>
      </c>
      <c r="B7356" s="221" t="s">
        <v>789</v>
      </c>
      <c r="C7356" s="222" t="s">
        <v>741</v>
      </c>
      <c r="D7356" s="222" t="s">
        <v>164</v>
      </c>
      <c r="E7356" s="199" t="s">
        <v>163</v>
      </c>
      <c r="F7356" s="200" t="s">
        <v>2241</v>
      </c>
      <c r="G7356" s="200" t="s">
        <v>2242</v>
      </c>
      <c r="H7356" s="200"/>
      <c r="I7356" s="200">
        <v>45631</v>
      </c>
      <c r="J7356" s="143">
        <f t="shared" si="114"/>
        <v>45631</v>
      </c>
      <c r="K7356" s="202">
        <v>8</v>
      </c>
      <c r="L7356" s="284" t="s">
        <v>4491</v>
      </c>
      <c r="M7356" s="223"/>
      <c r="N7356" s="203"/>
      <c r="O7356" s="222" t="s">
        <v>326</v>
      </c>
    </row>
    <row r="7357" spans="1:15" ht="29.25" customHeight="1">
      <c r="A7357" s="221" t="s">
        <v>32</v>
      </c>
      <c r="B7357" s="221" t="s">
        <v>789</v>
      </c>
      <c r="C7357" s="222" t="s">
        <v>741</v>
      </c>
      <c r="D7357" s="222" t="s">
        <v>164</v>
      </c>
      <c r="E7357" s="199" t="s">
        <v>163</v>
      </c>
      <c r="F7357" s="200" t="s">
        <v>2241</v>
      </c>
      <c r="G7357" s="200" t="s">
        <v>2242</v>
      </c>
      <c r="H7357" s="200"/>
      <c r="I7357" s="200">
        <v>45632</v>
      </c>
      <c r="J7357" s="143">
        <f t="shared" si="114"/>
        <v>45632</v>
      </c>
      <c r="K7357" s="202">
        <v>8</v>
      </c>
      <c r="L7357" s="284" t="s">
        <v>4492</v>
      </c>
      <c r="M7357" s="223"/>
      <c r="N7357" s="203"/>
      <c r="O7357" s="222" t="s">
        <v>326</v>
      </c>
    </row>
    <row r="7358" spans="1:15" ht="29.25" customHeight="1">
      <c r="A7358" s="221" t="s">
        <v>32</v>
      </c>
      <c r="B7358" s="221" t="s">
        <v>789</v>
      </c>
      <c r="C7358" s="222" t="s">
        <v>741</v>
      </c>
      <c r="D7358" s="222" t="s">
        <v>164</v>
      </c>
      <c r="E7358" s="199" t="s">
        <v>163</v>
      </c>
      <c r="F7358" s="200" t="s">
        <v>2241</v>
      </c>
      <c r="G7358" s="200" t="s">
        <v>2242</v>
      </c>
      <c r="H7358" s="200"/>
      <c r="I7358" s="200">
        <v>45635</v>
      </c>
      <c r="J7358" s="143">
        <f t="shared" si="114"/>
        <v>45635</v>
      </c>
      <c r="K7358" s="202">
        <v>8</v>
      </c>
      <c r="L7358" s="284" t="s">
        <v>4493</v>
      </c>
      <c r="M7358" s="223"/>
      <c r="N7358" s="203"/>
      <c r="O7358" s="222" t="s">
        <v>326</v>
      </c>
    </row>
    <row r="7359" spans="1:15" ht="29.25" customHeight="1">
      <c r="A7359" s="221" t="s">
        <v>32</v>
      </c>
      <c r="B7359" s="221" t="s">
        <v>789</v>
      </c>
      <c r="C7359" s="222" t="s">
        <v>741</v>
      </c>
      <c r="D7359" s="222" t="s">
        <v>164</v>
      </c>
      <c r="E7359" s="199" t="s">
        <v>163</v>
      </c>
      <c r="F7359" s="200" t="s">
        <v>2241</v>
      </c>
      <c r="G7359" s="200" t="s">
        <v>2242</v>
      </c>
      <c r="H7359" s="200"/>
      <c r="I7359" s="200">
        <v>45636</v>
      </c>
      <c r="J7359" s="143">
        <f t="shared" si="114"/>
        <v>45636</v>
      </c>
      <c r="K7359" s="202">
        <v>8</v>
      </c>
      <c r="L7359" s="284" t="s">
        <v>4494</v>
      </c>
      <c r="M7359" s="223"/>
      <c r="N7359" s="203"/>
      <c r="O7359" s="222" t="s">
        <v>326</v>
      </c>
    </row>
    <row r="7360" spans="1:15" ht="29.25" customHeight="1">
      <c r="A7360" s="221" t="s">
        <v>32</v>
      </c>
      <c r="B7360" s="221" t="s">
        <v>789</v>
      </c>
      <c r="C7360" s="222" t="s">
        <v>741</v>
      </c>
      <c r="D7360" s="222" t="s">
        <v>164</v>
      </c>
      <c r="E7360" s="199" t="s">
        <v>163</v>
      </c>
      <c r="F7360" s="200" t="s">
        <v>2241</v>
      </c>
      <c r="G7360" s="200" t="s">
        <v>2242</v>
      </c>
      <c r="H7360" s="200"/>
      <c r="I7360" s="200">
        <v>45637</v>
      </c>
      <c r="J7360" s="143">
        <f t="shared" si="114"/>
        <v>45637</v>
      </c>
      <c r="K7360" s="202">
        <v>8</v>
      </c>
      <c r="L7360" s="284" t="s">
        <v>4495</v>
      </c>
      <c r="M7360" s="223"/>
      <c r="N7360" s="203"/>
      <c r="O7360" s="222" t="s">
        <v>326</v>
      </c>
    </row>
    <row r="7361" spans="1:15" ht="29.25" customHeight="1">
      <c r="A7361" s="221" t="s">
        <v>32</v>
      </c>
      <c r="B7361" s="221" t="s">
        <v>789</v>
      </c>
      <c r="C7361" s="222" t="s">
        <v>741</v>
      </c>
      <c r="D7361" s="222" t="s">
        <v>164</v>
      </c>
      <c r="E7361" s="199" t="s">
        <v>163</v>
      </c>
      <c r="F7361" s="200" t="s">
        <v>2241</v>
      </c>
      <c r="G7361" s="200" t="s">
        <v>2242</v>
      </c>
      <c r="H7361" s="200"/>
      <c r="I7361" s="200">
        <v>45638</v>
      </c>
      <c r="J7361" s="143">
        <f t="shared" si="114"/>
        <v>45638</v>
      </c>
      <c r="K7361" s="202">
        <v>8</v>
      </c>
      <c r="L7361" s="284" t="s">
        <v>4638</v>
      </c>
      <c r="M7361" s="223"/>
      <c r="N7361" s="203"/>
      <c r="O7361" s="222" t="s">
        <v>326</v>
      </c>
    </row>
    <row r="7362" spans="1:15" ht="29.25" customHeight="1">
      <c r="A7362" s="221" t="s">
        <v>32</v>
      </c>
      <c r="B7362" s="221" t="s">
        <v>789</v>
      </c>
      <c r="C7362" s="222" t="s">
        <v>741</v>
      </c>
      <c r="D7362" s="222" t="s">
        <v>164</v>
      </c>
      <c r="E7362" s="199" t="s">
        <v>163</v>
      </c>
      <c r="F7362" s="200" t="s">
        <v>2241</v>
      </c>
      <c r="G7362" s="200" t="s">
        <v>2242</v>
      </c>
      <c r="H7362" s="200"/>
      <c r="I7362" s="200">
        <v>45639</v>
      </c>
      <c r="J7362" s="143">
        <f t="shared" si="114"/>
        <v>45639</v>
      </c>
      <c r="K7362" s="202">
        <v>8</v>
      </c>
      <c r="L7362" s="284" t="s">
        <v>4639</v>
      </c>
      <c r="M7362" s="223"/>
      <c r="N7362" s="203"/>
      <c r="O7362" s="222" t="s">
        <v>326</v>
      </c>
    </row>
    <row r="7363" spans="1:15" ht="29.25" customHeight="1">
      <c r="A7363" s="221" t="s">
        <v>32</v>
      </c>
      <c r="B7363" s="221" t="s">
        <v>789</v>
      </c>
      <c r="C7363" s="222" t="s">
        <v>741</v>
      </c>
      <c r="D7363" s="222" t="s">
        <v>164</v>
      </c>
      <c r="E7363" s="199" t="s">
        <v>163</v>
      </c>
      <c r="F7363" s="200" t="s">
        <v>2241</v>
      </c>
      <c r="G7363" s="200" t="s">
        <v>2242</v>
      </c>
      <c r="H7363" s="200"/>
      <c r="I7363" s="200">
        <v>45642</v>
      </c>
      <c r="J7363" s="143">
        <f t="shared" ref="J7363:J7426" si="115">I7363</f>
        <v>45642</v>
      </c>
      <c r="K7363" s="202">
        <v>8</v>
      </c>
      <c r="L7363" s="284" t="s">
        <v>4640</v>
      </c>
      <c r="M7363" s="223"/>
      <c r="N7363" s="203"/>
      <c r="O7363" s="222" t="s">
        <v>326</v>
      </c>
    </row>
    <row r="7364" spans="1:15" ht="29.25" customHeight="1">
      <c r="A7364" s="221" t="s">
        <v>32</v>
      </c>
      <c r="B7364" s="221" t="s">
        <v>789</v>
      </c>
      <c r="C7364" s="222" t="s">
        <v>741</v>
      </c>
      <c r="D7364" s="222" t="s">
        <v>164</v>
      </c>
      <c r="E7364" s="199" t="s">
        <v>163</v>
      </c>
      <c r="F7364" s="200" t="s">
        <v>2241</v>
      </c>
      <c r="G7364" s="200" t="s">
        <v>2242</v>
      </c>
      <c r="H7364" s="200"/>
      <c r="I7364" s="200">
        <v>45643</v>
      </c>
      <c r="J7364" s="143">
        <f t="shared" si="115"/>
        <v>45643</v>
      </c>
      <c r="K7364" s="202">
        <v>8</v>
      </c>
      <c r="L7364" s="284" t="s">
        <v>4641</v>
      </c>
      <c r="M7364" s="223"/>
      <c r="N7364" s="203"/>
      <c r="O7364" s="222" t="s">
        <v>326</v>
      </c>
    </row>
    <row r="7365" spans="1:15" ht="29.25" customHeight="1">
      <c r="A7365" s="221" t="s">
        <v>32</v>
      </c>
      <c r="B7365" s="221" t="s">
        <v>789</v>
      </c>
      <c r="C7365" s="222" t="s">
        <v>741</v>
      </c>
      <c r="D7365" s="222" t="s">
        <v>164</v>
      </c>
      <c r="E7365" s="199" t="s">
        <v>163</v>
      </c>
      <c r="F7365" s="200" t="s">
        <v>1386</v>
      </c>
      <c r="G7365" s="200" t="s">
        <v>1607</v>
      </c>
      <c r="H7365" s="200"/>
      <c r="I7365" s="200">
        <v>45644</v>
      </c>
      <c r="J7365" s="143">
        <f t="shared" si="115"/>
        <v>45644</v>
      </c>
      <c r="K7365" s="202">
        <v>8</v>
      </c>
      <c r="L7365" s="284" t="s">
        <v>4642</v>
      </c>
      <c r="M7365" s="223"/>
      <c r="N7365" s="203"/>
      <c r="O7365" s="222" t="s">
        <v>326</v>
      </c>
    </row>
    <row r="7366" spans="1:15" ht="29.25" customHeight="1">
      <c r="A7366" s="221" t="s">
        <v>32</v>
      </c>
      <c r="B7366" s="221" t="s">
        <v>789</v>
      </c>
      <c r="C7366" s="222" t="s">
        <v>741</v>
      </c>
      <c r="D7366" s="222" t="s">
        <v>164</v>
      </c>
      <c r="E7366" s="199" t="s">
        <v>163</v>
      </c>
      <c r="F7366" s="200" t="s">
        <v>1386</v>
      </c>
      <c r="G7366" s="200" t="s">
        <v>1607</v>
      </c>
      <c r="H7366" s="200"/>
      <c r="I7366" s="200">
        <v>45645</v>
      </c>
      <c r="J7366" s="143">
        <f t="shared" si="115"/>
        <v>45645</v>
      </c>
      <c r="K7366" s="202">
        <v>8</v>
      </c>
      <c r="L7366" s="284" t="s">
        <v>4857</v>
      </c>
      <c r="M7366" s="223"/>
      <c r="N7366" s="203"/>
      <c r="O7366" s="222" t="s">
        <v>326</v>
      </c>
    </row>
    <row r="7367" spans="1:15" ht="29.25" customHeight="1">
      <c r="A7367" s="221" t="s">
        <v>32</v>
      </c>
      <c r="B7367" s="221" t="s">
        <v>789</v>
      </c>
      <c r="C7367" s="222" t="s">
        <v>741</v>
      </c>
      <c r="D7367" s="222" t="s">
        <v>164</v>
      </c>
      <c r="E7367" s="199" t="s">
        <v>165</v>
      </c>
      <c r="F7367" s="200"/>
      <c r="G7367" s="200"/>
      <c r="H7367" s="200"/>
      <c r="I7367" s="200">
        <v>45646</v>
      </c>
      <c r="J7367" s="143">
        <f t="shared" si="115"/>
        <v>45646</v>
      </c>
      <c r="K7367" s="202">
        <v>8</v>
      </c>
      <c r="L7367" s="285" t="s">
        <v>165</v>
      </c>
      <c r="M7367" s="223"/>
      <c r="N7367" s="203"/>
      <c r="O7367" s="222" t="s">
        <v>326</v>
      </c>
    </row>
    <row r="7368" spans="1:15" ht="29.25" customHeight="1">
      <c r="A7368" s="221" t="s">
        <v>32</v>
      </c>
      <c r="B7368" s="221" t="s">
        <v>789</v>
      </c>
      <c r="C7368" s="222" t="s">
        <v>741</v>
      </c>
      <c r="D7368" s="222" t="s">
        <v>164</v>
      </c>
      <c r="E7368" s="199" t="s">
        <v>165</v>
      </c>
      <c r="F7368" s="200"/>
      <c r="G7368" s="200"/>
      <c r="H7368" s="200"/>
      <c r="I7368" s="200">
        <v>45649</v>
      </c>
      <c r="J7368" s="143">
        <f t="shared" si="115"/>
        <v>45649</v>
      </c>
      <c r="K7368" s="202">
        <v>8</v>
      </c>
      <c r="L7368" s="285" t="s">
        <v>165</v>
      </c>
      <c r="M7368" s="223"/>
      <c r="N7368" s="203"/>
      <c r="O7368" s="222" t="s">
        <v>326</v>
      </c>
    </row>
    <row r="7369" spans="1:15" ht="29.25" customHeight="1">
      <c r="A7369" s="221" t="s">
        <v>32</v>
      </c>
      <c r="B7369" s="221" t="s">
        <v>789</v>
      </c>
      <c r="C7369" s="222" t="s">
        <v>741</v>
      </c>
      <c r="D7369" s="222" t="s">
        <v>164</v>
      </c>
      <c r="E7369" s="199" t="s">
        <v>165</v>
      </c>
      <c r="F7369" s="200"/>
      <c r="G7369" s="200"/>
      <c r="H7369" s="200"/>
      <c r="I7369" s="200">
        <v>45650</v>
      </c>
      <c r="J7369" s="143">
        <f t="shared" si="115"/>
        <v>45650</v>
      </c>
      <c r="K7369" s="202">
        <v>8</v>
      </c>
      <c r="L7369" s="285" t="s">
        <v>165</v>
      </c>
      <c r="M7369" s="223"/>
      <c r="N7369" s="203"/>
      <c r="O7369" s="222" t="s">
        <v>326</v>
      </c>
    </row>
    <row r="7370" spans="1:15" ht="29.25" customHeight="1">
      <c r="A7370" s="221" t="s">
        <v>32</v>
      </c>
      <c r="B7370" s="221" t="s">
        <v>789</v>
      </c>
      <c r="C7370" s="222" t="s">
        <v>741</v>
      </c>
      <c r="D7370" s="222" t="s">
        <v>164</v>
      </c>
      <c r="E7370" s="199" t="s">
        <v>166</v>
      </c>
      <c r="F7370" s="200"/>
      <c r="G7370" s="200"/>
      <c r="H7370" s="200"/>
      <c r="I7370" s="200">
        <v>45651</v>
      </c>
      <c r="J7370" s="143">
        <f t="shared" si="115"/>
        <v>45651</v>
      </c>
      <c r="K7370" s="202">
        <v>8</v>
      </c>
      <c r="L7370" s="284" t="s">
        <v>4983</v>
      </c>
      <c r="M7370" s="223"/>
      <c r="N7370" s="203"/>
      <c r="O7370" s="222" t="s">
        <v>326</v>
      </c>
    </row>
    <row r="7371" spans="1:15" ht="29.25" customHeight="1">
      <c r="A7371" s="221" t="s">
        <v>32</v>
      </c>
      <c r="B7371" s="221" t="s">
        <v>789</v>
      </c>
      <c r="C7371" s="222" t="s">
        <v>741</v>
      </c>
      <c r="D7371" s="222" t="s">
        <v>164</v>
      </c>
      <c r="E7371" s="199" t="s">
        <v>163</v>
      </c>
      <c r="F7371" s="200" t="s">
        <v>2241</v>
      </c>
      <c r="G7371" s="200" t="s">
        <v>2242</v>
      </c>
      <c r="H7371" s="200"/>
      <c r="I7371" s="200">
        <v>45652</v>
      </c>
      <c r="J7371" s="143">
        <f t="shared" si="115"/>
        <v>45652</v>
      </c>
      <c r="K7371" s="202">
        <v>8</v>
      </c>
      <c r="L7371" s="284" t="s">
        <v>4984</v>
      </c>
      <c r="M7371" s="223"/>
      <c r="N7371" s="203"/>
      <c r="O7371" s="222" t="s">
        <v>326</v>
      </c>
    </row>
    <row r="7372" spans="1:15" ht="29.25" customHeight="1">
      <c r="A7372" s="221" t="s">
        <v>32</v>
      </c>
      <c r="B7372" s="221" t="s">
        <v>789</v>
      </c>
      <c r="C7372" s="222" t="s">
        <v>741</v>
      </c>
      <c r="D7372" s="222" t="s">
        <v>164</v>
      </c>
      <c r="E7372" s="199" t="s">
        <v>163</v>
      </c>
      <c r="F7372" s="200" t="s">
        <v>2241</v>
      </c>
      <c r="G7372" s="200" t="s">
        <v>2242</v>
      </c>
      <c r="H7372" s="200"/>
      <c r="I7372" s="200">
        <v>45653</v>
      </c>
      <c r="J7372" s="143">
        <f t="shared" si="115"/>
        <v>45653</v>
      </c>
      <c r="K7372" s="202">
        <v>8</v>
      </c>
      <c r="L7372" s="284" t="s">
        <v>4985</v>
      </c>
      <c r="M7372" s="223"/>
      <c r="N7372" s="203"/>
      <c r="O7372" s="222" t="s">
        <v>326</v>
      </c>
    </row>
    <row r="7373" spans="1:15" ht="29.25" customHeight="1">
      <c r="A7373" s="221" t="s">
        <v>32</v>
      </c>
      <c r="B7373" s="221" t="s">
        <v>789</v>
      </c>
      <c r="C7373" s="222" t="s">
        <v>741</v>
      </c>
      <c r="D7373" s="222" t="s">
        <v>164</v>
      </c>
      <c r="E7373" s="199" t="s">
        <v>163</v>
      </c>
      <c r="F7373" s="200" t="s">
        <v>2241</v>
      </c>
      <c r="G7373" s="200" t="s">
        <v>2242</v>
      </c>
      <c r="H7373" s="200"/>
      <c r="I7373" s="200">
        <v>45656</v>
      </c>
      <c r="J7373" s="143">
        <f t="shared" si="115"/>
        <v>45656</v>
      </c>
      <c r="K7373" s="202">
        <v>8</v>
      </c>
      <c r="L7373" s="284" t="s">
        <v>4986</v>
      </c>
      <c r="M7373" s="223"/>
      <c r="N7373" s="203"/>
      <c r="O7373" s="222" t="s">
        <v>326</v>
      </c>
    </row>
    <row r="7374" spans="1:15" ht="29.25" customHeight="1">
      <c r="A7374" s="221" t="s">
        <v>32</v>
      </c>
      <c r="B7374" s="221" t="s">
        <v>789</v>
      </c>
      <c r="C7374" s="222" t="s">
        <v>741</v>
      </c>
      <c r="D7374" s="222" t="s">
        <v>164</v>
      </c>
      <c r="E7374" s="199" t="s">
        <v>163</v>
      </c>
      <c r="F7374" s="200" t="s">
        <v>2241</v>
      </c>
      <c r="G7374" s="200" t="s">
        <v>2242</v>
      </c>
      <c r="H7374" s="200"/>
      <c r="I7374" s="200">
        <v>45657</v>
      </c>
      <c r="J7374" s="143">
        <f t="shared" si="115"/>
        <v>45657</v>
      </c>
      <c r="K7374" s="202">
        <v>8</v>
      </c>
      <c r="L7374" s="284" t="s">
        <v>4987</v>
      </c>
      <c r="M7374" s="223"/>
      <c r="N7374" s="203"/>
      <c r="O7374" s="222" t="s">
        <v>326</v>
      </c>
    </row>
    <row r="7375" spans="1:15" ht="29.25" customHeight="1">
      <c r="A7375" s="221" t="s">
        <v>32</v>
      </c>
      <c r="B7375" s="221" t="s">
        <v>789</v>
      </c>
      <c r="C7375" s="222" t="s">
        <v>741</v>
      </c>
      <c r="D7375" s="222" t="s">
        <v>164</v>
      </c>
      <c r="E7375" s="199" t="s">
        <v>163</v>
      </c>
      <c r="F7375" s="200" t="s">
        <v>1386</v>
      </c>
      <c r="G7375" s="200" t="s">
        <v>1607</v>
      </c>
      <c r="H7375" s="200"/>
      <c r="I7375" s="200">
        <v>45659</v>
      </c>
      <c r="J7375" s="143">
        <f t="shared" si="115"/>
        <v>45659</v>
      </c>
      <c r="K7375" s="202">
        <v>8</v>
      </c>
      <c r="L7375" s="284" t="s">
        <v>5116</v>
      </c>
      <c r="M7375" s="223"/>
      <c r="N7375" s="203"/>
      <c r="O7375" s="222" t="s">
        <v>326</v>
      </c>
    </row>
    <row r="7376" spans="1:15" ht="29.25" customHeight="1">
      <c r="A7376" s="221" t="s">
        <v>32</v>
      </c>
      <c r="B7376" s="221" t="s">
        <v>789</v>
      </c>
      <c r="C7376" s="222" t="s">
        <v>741</v>
      </c>
      <c r="D7376" s="222" t="s">
        <v>164</v>
      </c>
      <c r="E7376" s="199" t="s">
        <v>163</v>
      </c>
      <c r="F7376" s="200" t="s">
        <v>2241</v>
      </c>
      <c r="G7376" s="200" t="s">
        <v>2242</v>
      </c>
      <c r="H7376" s="200"/>
      <c r="I7376" s="200">
        <v>45660</v>
      </c>
      <c r="J7376" s="143">
        <f t="shared" si="115"/>
        <v>45660</v>
      </c>
      <c r="K7376" s="202">
        <v>4</v>
      </c>
      <c r="L7376" s="284" t="s">
        <v>5117</v>
      </c>
      <c r="M7376" s="223"/>
      <c r="N7376" s="203"/>
      <c r="O7376" s="222" t="s">
        <v>326</v>
      </c>
    </row>
    <row r="7377" spans="1:15" ht="29.25" customHeight="1">
      <c r="A7377" s="221" t="s">
        <v>32</v>
      </c>
      <c r="B7377" s="221" t="s">
        <v>789</v>
      </c>
      <c r="C7377" s="222" t="s">
        <v>741</v>
      </c>
      <c r="D7377" s="222" t="s">
        <v>164</v>
      </c>
      <c r="E7377" s="199" t="s">
        <v>163</v>
      </c>
      <c r="F7377" s="200" t="s">
        <v>2241</v>
      </c>
      <c r="G7377" s="200" t="s">
        <v>2242</v>
      </c>
      <c r="H7377" s="200"/>
      <c r="I7377" s="200">
        <v>45663</v>
      </c>
      <c r="J7377" s="143">
        <f t="shared" si="115"/>
        <v>45663</v>
      </c>
      <c r="K7377" s="202">
        <v>8</v>
      </c>
      <c r="L7377" s="284" t="s">
        <v>5118</v>
      </c>
      <c r="M7377" s="223"/>
      <c r="N7377" s="203"/>
      <c r="O7377" s="222" t="s">
        <v>326</v>
      </c>
    </row>
    <row r="7378" spans="1:15" ht="29.25" customHeight="1">
      <c r="A7378" s="221" t="s">
        <v>32</v>
      </c>
      <c r="B7378" s="221" t="s">
        <v>789</v>
      </c>
      <c r="C7378" s="222" t="s">
        <v>741</v>
      </c>
      <c r="D7378" s="222" t="s">
        <v>164</v>
      </c>
      <c r="E7378" s="199" t="s">
        <v>163</v>
      </c>
      <c r="F7378" s="200" t="s">
        <v>2241</v>
      </c>
      <c r="G7378" s="200" t="s">
        <v>2242</v>
      </c>
      <c r="H7378" s="200"/>
      <c r="I7378" s="200">
        <v>45664</v>
      </c>
      <c r="J7378" s="143">
        <f t="shared" si="115"/>
        <v>45664</v>
      </c>
      <c r="K7378" s="202">
        <v>8</v>
      </c>
      <c r="L7378" s="284" t="s">
        <v>5119</v>
      </c>
      <c r="M7378" s="223"/>
      <c r="N7378" s="203"/>
      <c r="O7378" s="222" t="s">
        <v>326</v>
      </c>
    </row>
    <row r="7379" spans="1:15" ht="29.25" customHeight="1">
      <c r="A7379" s="221" t="s">
        <v>32</v>
      </c>
      <c r="B7379" s="221" t="s">
        <v>789</v>
      </c>
      <c r="C7379" s="222" t="s">
        <v>741</v>
      </c>
      <c r="D7379" s="222" t="s">
        <v>164</v>
      </c>
      <c r="E7379" s="199" t="s">
        <v>163</v>
      </c>
      <c r="F7379" s="200" t="s">
        <v>2241</v>
      </c>
      <c r="G7379" s="200" t="s">
        <v>2242</v>
      </c>
      <c r="H7379" s="200"/>
      <c r="I7379" s="200">
        <v>45665</v>
      </c>
      <c r="J7379" s="143">
        <f t="shared" si="115"/>
        <v>45665</v>
      </c>
      <c r="K7379" s="202">
        <v>8</v>
      </c>
      <c r="L7379" s="284" t="s">
        <v>5120</v>
      </c>
      <c r="M7379" s="223"/>
      <c r="N7379" s="203"/>
      <c r="O7379" s="222" t="s">
        <v>326</v>
      </c>
    </row>
    <row r="7380" spans="1:15" ht="29.25" customHeight="1">
      <c r="A7380" s="221" t="s">
        <v>32</v>
      </c>
      <c r="B7380" s="221" t="s">
        <v>789</v>
      </c>
      <c r="C7380" s="222" t="s">
        <v>741</v>
      </c>
      <c r="D7380" s="222" t="s">
        <v>164</v>
      </c>
      <c r="E7380" s="199" t="s">
        <v>163</v>
      </c>
      <c r="F7380" s="200" t="s">
        <v>2241</v>
      </c>
      <c r="G7380" s="200" t="s">
        <v>2242</v>
      </c>
      <c r="H7380" s="200"/>
      <c r="I7380" s="200">
        <v>45666</v>
      </c>
      <c r="J7380" s="143">
        <f t="shared" si="115"/>
        <v>45666</v>
      </c>
      <c r="K7380" s="202">
        <v>8</v>
      </c>
      <c r="L7380" s="284" t="s">
        <v>5275</v>
      </c>
      <c r="M7380" s="223"/>
      <c r="N7380" s="203"/>
      <c r="O7380" s="222" t="s">
        <v>326</v>
      </c>
    </row>
    <row r="7381" spans="1:15" ht="29.25" customHeight="1">
      <c r="A7381" s="221" t="s">
        <v>32</v>
      </c>
      <c r="B7381" s="221" t="s">
        <v>789</v>
      </c>
      <c r="C7381" s="222" t="s">
        <v>741</v>
      </c>
      <c r="D7381" s="222" t="s">
        <v>164</v>
      </c>
      <c r="E7381" s="199" t="s">
        <v>163</v>
      </c>
      <c r="F7381" s="200" t="s">
        <v>2241</v>
      </c>
      <c r="G7381" s="200" t="s">
        <v>2242</v>
      </c>
      <c r="H7381" s="200"/>
      <c r="I7381" s="200">
        <v>45667</v>
      </c>
      <c r="J7381" s="143">
        <f t="shared" si="115"/>
        <v>45667</v>
      </c>
      <c r="K7381" s="202">
        <v>8</v>
      </c>
      <c r="L7381" s="284" t="s">
        <v>5276</v>
      </c>
      <c r="M7381" s="223"/>
      <c r="N7381" s="203"/>
      <c r="O7381" s="222" t="s">
        <v>326</v>
      </c>
    </row>
    <row r="7382" spans="1:15" ht="29.25" customHeight="1">
      <c r="A7382" s="221" t="s">
        <v>32</v>
      </c>
      <c r="B7382" s="221" t="s">
        <v>789</v>
      </c>
      <c r="C7382" s="222" t="s">
        <v>741</v>
      </c>
      <c r="D7382" s="222" t="s">
        <v>164</v>
      </c>
      <c r="E7382" s="199" t="s">
        <v>163</v>
      </c>
      <c r="F7382" s="200" t="s">
        <v>2241</v>
      </c>
      <c r="G7382" s="200" t="s">
        <v>2242</v>
      </c>
      <c r="H7382" s="200"/>
      <c r="I7382" s="200">
        <v>45670</v>
      </c>
      <c r="J7382" s="143">
        <f t="shared" si="115"/>
        <v>45670</v>
      </c>
      <c r="K7382" s="202">
        <v>8</v>
      </c>
      <c r="L7382" s="284" t="s">
        <v>5277</v>
      </c>
      <c r="M7382" s="223"/>
      <c r="N7382" s="203"/>
      <c r="O7382" s="222" t="s">
        <v>326</v>
      </c>
    </row>
    <row r="7383" spans="1:15" ht="29.25" customHeight="1">
      <c r="A7383" s="221" t="s">
        <v>32</v>
      </c>
      <c r="B7383" s="221" t="s">
        <v>789</v>
      </c>
      <c r="C7383" s="222" t="s">
        <v>741</v>
      </c>
      <c r="D7383" s="222" t="s">
        <v>164</v>
      </c>
      <c r="E7383" s="199" t="s">
        <v>163</v>
      </c>
      <c r="F7383" s="200" t="s">
        <v>2241</v>
      </c>
      <c r="G7383" s="200" t="s">
        <v>2242</v>
      </c>
      <c r="H7383" s="200"/>
      <c r="I7383" s="200">
        <v>45671</v>
      </c>
      <c r="J7383" s="143">
        <f t="shared" si="115"/>
        <v>45671</v>
      </c>
      <c r="K7383" s="202">
        <v>8</v>
      </c>
      <c r="L7383" s="284" t="s">
        <v>5278</v>
      </c>
      <c r="M7383" s="223"/>
      <c r="N7383" s="203"/>
      <c r="O7383" s="222" t="s">
        <v>326</v>
      </c>
    </row>
    <row r="7384" spans="1:15" ht="29.25" customHeight="1">
      <c r="A7384" s="221" t="s">
        <v>32</v>
      </c>
      <c r="B7384" s="221" t="s">
        <v>789</v>
      </c>
      <c r="C7384" s="222" t="s">
        <v>741</v>
      </c>
      <c r="D7384" s="222" t="s">
        <v>164</v>
      </c>
      <c r="E7384" s="199" t="s">
        <v>163</v>
      </c>
      <c r="F7384" s="200" t="s">
        <v>2241</v>
      </c>
      <c r="G7384" s="200" t="s">
        <v>2242</v>
      </c>
      <c r="H7384" s="200"/>
      <c r="I7384" s="200">
        <v>45672</v>
      </c>
      <c r="J7384" s="143">
        <f t="shared" si="115"/>
        <v>45672</v>
      </c>
      <c r="K7384" s="202">
        <v>8</v>
      </c>
      <c r="L7384" s="284" t="s">
        <v>5279</v>
      </c>
      <c r="M7384" s="223"/>
      <c r="N7384" s="203"/>
      <c r="O7384" s="222" t="s">
        <v>326</v>
      </c>
    </row>
    <row r="7385" spans="1:15" ht="29.25" customHeight="1">
      <c r="A7385" s="221" t="s">
        <v>32</v>
      </c>
      <c r="B7385" s="221" t="s">
        <v>789</v>
      </c>
      <c r="C7385" s="222" t="s">
        <v>741</v>
      </c>
      <c r="D7385" s="222" t="s">
        <v>164</v>
      </c>
      <c r="E7385" s="199" t="s">
        <v>163</v>
      </c>
      <c r="F7385" s="200" t="s">
        <v>2241</v>
      </c>
      <c r="G7385" s="200" t="s">
        <v>2242</v>
      </c>
      <c r="H7385" s="200"/>
      <c r="I7385" s="200">
        <v>45673</v>
      </c>
      <c r="J7385" s="143">
        <f t="shared" si="115"/>
        <v>45673</v>
      </c>
      <c r="K7385" s="202">
        <v>8</v>
      </c>
      <c r="L7385" s="284" t="s">
        <v>5432</v>
      </c>
      <c r="M7385" s="223"/>
      <c r="N7385" s="203"/>
      <c r="O7385" s="222" t="s">
        <v>326</v>
      </c>
    </row>
    <row r="7386" spans="1:15" ht="29.25" customHeight="1">
      <c r="A7386" s="221" t="s">
        <v>32</v>
      </c>
      <c r="B7386" s="221" t="s">
        <v>789</v>
      </c>
      <c r="C7386" s="222" t="s">
        <v>741</v>
      </c>
      <c r="D7386" s="222" t="s">
        <v>164</v>
      </c>
      <c r="E7386" s="199" t="s">
        <v>163</v>
      </c>
      <c r="F7386" s="200" t="s">
        <v>2241</v>
      </c>
      <c r="G7386" s="200" t="s">
        <v>2242</v>
      </c>
      <c r="H7386" s="200"/>
      <c r="I7386" s="200">
        <v>45674</v>
      </c>
      <c r="J7386" s="143">
        <f t="shared" si="115"/>
        <v>45674</v>
      </c>
      <c r="K7386" s="202">
        <v>8</v>
      </c>
      <c r="L7386" s="284" t="s">
        <v>5433</v>
      </c>
      <c r="M7386" s="223"/>
      <c r="N7386" s="203"/>
      <c r="O7386" s="222" t="s">
        <v>326</v>
      </c>
    </row>
    <row r="7387" spans="1:15" ht="29.25" customHeight="1">
      <c r="A7387" s="221" t="s">
        <v>32</v>
      </c>
      <c r="B7387" s="221" t="s">
        <v>789</v>
      </c>
      <c r="C7387" s="222" t="s">
        <v>741</v>
      </c>
      <c r="D7387" s="222" t="s">
        <v>164</v>
      </c>
      <c r="E7387" s="199" t="s">
        <v>163</v>
      </c>
      <c r="F7387" s="200" t="s">
        <v>2241</v>
      </c>
      <c r="G7387" s="200" t="s">
        <v>2242</v>
      </c>
      <c r="H7387" s="200"/>
      <c r="I7387" s="200">
        <v>45677</v>
      </c>
      <c r="J7387" s="143">
        <f t="shared" si="115"/>
        <v>45677</v>
      </c>
      <c r="K7387" s="202">
        <v>8</v>
      </c>
      <c r="L7387" s="284" t="s">
        <v>5434</v>
      </c>
      <c r="M7387" s="223"/>
      <c r="N7387" s="203"/>
      <c r="O7387" s="222" t="s">
        <v>326</v>
      </c>
    </row>
    <row r="7388" spans="1:15" ht="29.25" customHeight="1">
      <c r="A7388" s="221" t="s">
        <v>32</v>
      </c>
      <c r="B7388" s="221" t="s">
        <v>789</v>
      </c>
      <c r="C7388" s="222" t="s">
        <v>741</v>
      </c>
      <c r="D7388" s="222" t="s">
        <v>164</v>
      </c>
      <c r="E7388" s="199" t="s">
        <v>163</v>
      </c>
      <c r="F7388" s="200" t="s">
        <v>2241</v>
      </c>
      <c r="G7388" s="200" t="s">
        <v>2242</v>
      </c>
      <c r="H7388" s="200"/>
      <c r="I7388" s="200">
        <v>45678</v>
      </c>
      <c r="J7388" s="143">
        <f t="shared" si="115"/>
        <v>45678</v>
      </c>
      <c r="K7388" s="202">
        <v>8</v>
      </c>
      <c r="L7388" s="284" t="s">
        <v>5435</v>
      </c>
      <c r="M7388" s="223"/>
      <c r="N7388" s="203"/>
      <c r="O7388" s="222" t="s">
        <v>326</v>
      </c>
    </row>
    <row r="7389" spans="1:15" ht="29.25" customHeight="1">
      <c r="A7389" s="221" t="s">
        <v>32</v>
      </c>
      <c r="B7389" s="221" t="s">
        <v>789</v>
      </c>
      <c r="C7389" s="222" t="s">
        <v>741</v>
      </c>
      <c r="D7389" s="222" t="s">
        <v>164</v>
      </c>
      <c r="E7389" s="199" t="s">
        <v>163</v>
      </c>
      <c r="F7389" s="200" t="s">
        <v>2241</v>
      </c>
      <c r="G7389" s="200" t="s">
        <v>2242</v>
      </c>
      <c r="H7389" s="200"/>
      <c r="I7389" s="200">
        <v>45679</v>
      </c>
      <c r="J7389" s="143">
        <f t="shared" si="115"/>
        <v>45679</v>
      </c>
      <c r="K7389" s="202">
        <v>8</v>
      </c>
      <c r="L7389" s="284" t="s">
        <v>5436</v>
      </c>
      <c r="M7389" s="223"/>
      <c r="N7389" s="203"/>
      <c r="O7389" s="222" t="s">
        <v>326</v>
      </c>
    </row>
    <row r="7390" spans="1:15" ht="29.25" customHeight="1">
      <c r="A7390" s="221" t="s">
        <v>32</v>
      </c>
      <c r="B7390" s="221" t="s">
        <v>789</v>
      </c>
      <c r="C7390" s="222" t="s">
        <v>741</v>
      </c>
      <c r="D7390" s="222" t="s">
        <v>164</v>
      </c>
      <c r="E7390" s="199" t="s">
        <v>163</v>
      </c>
      <c r="F7390" s="200" t="s">
        <v>2241</v>
      </c>
      <c r="G7390" s="200" t="s">
        <v>2242</v>
      </c>
      <c r="H7390" s="200"/>
      <c r="I7390" s="200">
        <v>45680</v>
      </c>
      <c r="J7390" s="143">
        <f t="shared" si="115"/>
        <v>45680</v>
      </c>
      <c r="K7390" s="202">
        <v>8</v>
      </c>
      <c r="L7390" s="284" t="s">
        <v>5595</v>
      </c>
      <c r="M7390" s="223"/>
      <c r="N7390" s="203"/>
      <c r="O7390" s="222" t="s">
        <v>326</v>
      </c>
    </row>
    <row r="7391" spans="1:15" ht="29.25" customHeight="1">
      <c r="A7391" s="221" t="s">
        <v>32</v>
      </c>
      <c r="B7391" s="221" t="s">
        <v>789</v>
      </c>
      <c r="C7391" s="222" t="s">
        <v>741</v>
      </c>
      <c r="D7391" s="222" t="s">
        <v>164</v>
      </c>
      <c r="E7391" s="199" t="s">
        <v>163</v>
      </c>
      <c r="F7391" s="200" t="s">
        <v>2241</v>
      </c>
      <c r="G7391" s="200" t="s">
        <v>2242</v>
      </c>
      <c r="H7391" s="200"/>
      <c r="I7391" s="200">
        <v>45681</v>
      </c>
      <c r="J7391" s="143">
        <f t="shared" si="115"/>
        <v>45681</v>
      </c>
      <c r="K7391" s="202">
        <v>8</v>
      </c>
      <c r="L7391" s="284" t="s">
        <v>5596</v>
      </c>
      <c r="M7391" s="223"/>
      <c r="N7391" s="203"/>
      <c r="O7391" s="222" t="s">
        <v>326</v>
      </c>
    </row>
    <row r="7392" spans="1:15" ht="29.25" customHeight="1">
      <c r="A7392" s="221" t="s">
        <v>32</v>
      </c>
      <c r="B7392" s="221" t="s">
        <v>789</v>
      </c>
      <c r="C7392" s="222" t="s">
        <v>741</v>
      </c>
      <c r="D7392" s="222" t="s">
        <v>164</v>
      </c>
      <c r="E7392" s="199" t="s">
        <v>163</v>
      </c>
      <c r="F7392" s="200" t="s">
        <v>2241</v>
      </c>
      <c r="G7392" s="200" t="s">
        <v>2242</v>
      </c>
      <c r="H7392" s="200"/>
      <c r="I7392" s="200">
        <v>45691</v>
      </c>
      <c r="J7392" s="143">
        <f t="shared" si="115"/>
        <v>45691</v>
      </c>
      <c r="K7392" s="202">
        <v>8</v>
      </c>
      <c r="L7392" s="284" t="s">
        <v>5597</v>
      </c>
      <c r="M7392" s="223"/>
      <c r="N7392" s="203"/>
      <c r="O7392" s="222" t="s">
        <v>326</v>
      </c>
    </row>
    <row r="7393" spans="1:15" ht="29.25" customHeight="1">
      <c r="A7393" s="221" t="s">
        <v>32</v>
      </c>
      <c r="B7393" s="221" t="s">
        <v>789</v>
      </c>
      <c r="C7393" s="222" t="s">
        <v>741</v>
      </c>
      <c r="D7393" s="222" t="s">
        <v>164</v>
      </c>
      <c r="E7393" s="199" t="s">
        <v>163</v>
      </c>
      <c r="F7393" s="200" t="s">
        <v>2241</v>
      </c>
      <c r="G7393" s="200" t="s">
        <v>2242</v>
      </c>
      <c r="H7393" s="200"/>
      <c r="I7393" s="200">
        <v>45692</v>
      </c>
      <c r="J7393" s="143">
        <f t="shared" si="115"/>
        <v>45692</v>
      </c>
      <c r="K7393" s="202">
        <v>8</v>
      </c>
      <c r="L7393" s="284" t="s">
        <v>5598</v>
      </c>
      <c r="M7393" s="223"/>
      <c r="N7393" s="203"/>
      <c r="O7393" s="222" t="s">
        <v>326</v>
      </c>
    </row>
    <row r="7394" spans="1:15" ht="29.25" customHeight="1">
      <c r="A7394" s="221" t="s">
        <v>32</v>
      </c>
      <c r="B7394" s="221" t="s">
        <v>789</v>
      </c>
      <c r="C7394" s="222" t="s">
        <v>741</v>
      </c>
      <c r="D7394" s="222" t="s">
        <v>164</v>
      </c>
      <c r="E7394" s="199" t="s">
        <v>163</v>
      </c>
      <c r="F7394" s="200" t="s">
        <v>2241</v>
      </c>
      <c r="G7394" s="200" t="s">
        <v>2242</v>
      </c>
      <c r="H7394" s="200"/>
      <c r="I7394" s="200">
        <v>45693</v>
      </c>
      <c r="J7394" s="143">
        <f t="shared" si="115"/>
        <v>45693</v>
      </c>
      <c r="K7394" s="202">
        <v>8</v>
      </c>
      <c r="L7394" s="284" t="s">
        <v>5599</v>
      </c>
      <c r="M7394" s="223"/>
      <c r="N7394" s="203"/>
      <c r="O7394" s="222" t="s">
        <v>326</v>
      </c>
    </row>
    <row r="7395" spans="1:15" ht="29.25" customHeight="1">
      <c r="A7395" s="221" t="s">
        <v>32</v>
      </c>
      <c r="B7395" s="221" t="s">
        <v>789</v>
      </c>
      <c r="C7395" s="222" t="s">
        <v>741</v>
      </c>
      <c r="D7395" s="222" t="s">
        <v>164</v>
      </c>
      <c r="E7395" s="199" t="s">
        <v>163</v>
      </c>
      <c r="F7395" s="200" t="s">
        <v>2241</v>
      </c>
      <c r="G7395" s="200" t="s">
        <v>2242</v>
      </c>
      <c r="H7395" s="200"/>
      <c r="I7395" s="200">
        <v>45694</v>
      </c>
      <c r="J7395" s="143">
        <f t="shared" si="115"/>
        <v>45694</v>
      </c>
      <c r="K7395" s="202">
        <v>8</v>
      </c>
      <c r="L7395" s="284" t="s">
        <v>5771</v>
      </c>
      <c r="M7395" s="223"/>
      <c r="N7395" s="203"/>
      <c r="O7395" s="222" t="s">
        <v>326</v>
      </c>
    </row>
    <row r="7396" spans="1:15" ht="29.25" customHeight="1">
      <c r="A7396" s="221" t="s">
        <v>32</v>
      </c>
      <c r="B7396" s="221" t="s">
        <v>789</v>
      </c>
      <c r="C7396" s="222" t="s">
        <v>741</v>
      </c>
      <c r="D7396" s="222" t="s">
        <v>164</v>
      </c>
      <c r="E7396" s="199" t="s">
        <v>163</v>
      </c>
      <c r="F7396" s="200" t="s">
        <v>2241</v>
      </c>
      <c r="G7396" s="200" t="s">
        <v>2242</v>
      </c>
      <c r="H7396" s="200"/>
      <c r="I7396" s="200">
        <v>45695</v>
      </c>
      <c r="J7396" s="143">
        <f t="shared" si="115"/>
        <v>45695</v>
      </c>
      <c r="K7396" s="202">
        <v>8</v>
      </c>
      <c r="L7396" s="284" t="s">
        <v>5772</v>
      </c>
      <c r="M7396" s="223"/>
      <c r="N7396" s="203"/>
      <c r="O7396" s="222" t="s">
        <v>326</v>
      </c>
    </row>
    <row r="7397" spans="1:15" ht="29.25" customHeight="1">
      <c r="A7397" s="221" t="s">
        <v>32</v>
      </c>
      <c r="B7397" s="221" t="s">
        <v>789</v>
      </c>
      <c r="C7397" s="222" t="s">
        <v>741</v>
      </c>
      <c r="D7397" s="222" t="s">
        <v>164</v>
      </c>
      <c r="E7397" s="199" t="s">
        <v>163</v>
      </c>
      <c r="F7397" s="200" t="s">
        <v>2241</v>
      </c>
      <c r="G7397" s="200" t="s">
        <v>2242</v>
      </c>
      <c r="H7397" s="200"/>
      <c r="I7397" s="200">
        <v>45696</v>
      </c>
      <c r="J7397" s="143">
        <f t="shared" si="115"/>
        <v>45696</v>
      </c>
      <c r="K7397" s="202">
        <v>8</v>
      </c>
      <c r="L7397" s="284" t="s">
        <v>5773</v>
      </c>
      <c r="M7397" s="223"/>
      <c r="N7397" s="203"/>
      <c r="O7397" s="222" t="s">
        <v>326</v>
      </c>
    </row>
    <row r="7398" spans="1:15" ht="29.25" customHeight="1">
      <c r="A7398" s="221" t="s">
        <v>32</v>
      </c>
      <c r="B7398" s="221" t="s">
        <v>789</v>
      </c>
      <c r="C7398" s="222" t="s">
        <v>741</v>
      </c>
      <c r="D7398" s="222" t="s">
        <v>164</v>
      </c>
      <c r="E7398" s="199" t="s">
        <v>163</v>
      </c>
      <c r="F7398" s="200" t="s">
        <v>2241</v>
      </c>
      <c r="G7398" s="200" t="s">
        <v>2242</v>
      </c>
      <c r="H7398" s="200"/>
      <c r="I7398" s="200">
        <v>45698</v>
      </c>
      <c r="J7398" s="143">
        <f t="shared" si="115"/>
        <v>45698</v>
      </c>
      <c r="K7398" s="202">
        <v>8</v>
      </c>
      <c r="L7398" s="284" t="s">
        <v>5774</v>
      </c>
      <c r="M7398" s="223"/>
      <c r="N7398" s="203"/>
      <c r="O7398" s="222" t="s">
        <v>326</v>
      </c>
    </row>
    <row r="7399" spans="1:15" ht="29.25" customHeight="1">
      <c r="A7399" s="221" t="s">
        <v>32</v>
      </c>
      <c r="B7399" s="221" t="s">
        <v>789</v>
      </c>
      <c r="C7399" s="222" t="s">
        <v>741</v>
      </c>
      <c r="D7399" s="222" t="s">
        <v>164</v>
      </c>
      <c r="E7399" s="199" t="s">
        <v>163</v>
      </c>
      <c r="F7399" s="200" t="s">
        <v>2241</v>
      </c>
      <c r="G7399" s="200" t="s">
        <v>2242</v>
      </c>
      <c r="H7399" s="200"/>
      <c r="I7399" s="200">
        <v>45699</v>
      </c>
      <c r="J7399" s="143">
        <f t="shared" si="115"/>
        <v>45699</v>
      </c>
      <c r="K7399" s="202">
        <v>8</v>
      </c>
      <c r="L7399" s="284" t="s">
        <v>5775</v>
      </c>
      <c r="M7399" s="223"/>
      <c r="N7399" s="203"/>
      <c r="O7399" s="222" t="s">
        <v>326</v>
      </c>
    </row>
    <row r="7400" spans="1:15" ht="29.25" customHeight="1">
      <c r="A7400" s="221" t="s">
        <v>32</v>
      </c>
      <c r="B7400" s="221" t="s">
        <v>789</v>
      </c>
      <c r="C7400" s="222" t="s">
        <v>741</v>
      </c>
      <c r="D7400" s="222" t="s">
        <v>164</v>
      </c>
      <c r="E7400" s="199" t="s">
        <v>163</v>
      </c>
      <c r="F7400" s="200" t="s">
        <v>2241</v>
      </c>
      <c r="G7400" s="200" t="s">
        <v>2242</v>
      </c>
      <c r="H7400" s="200"/>
      <c r="I7400" s="200">
        <v>45700</v>
      </c>
      <c r="J7400" s="143">
        <f t="shared" si="115"/>
        <v>45700</v>
      </c>
      <c r="K7400" s="202">
        <v>8</v>
      </c>
      <c r="L7400" s="284" t="s">
        <v>5776</v>
      </c>
      <c r="M7400" s="223"/>
      <c r="N7400" s="203"/>
      <c r="O7400" s="222" t="s">
        <v>326</v>
      </c>
    </row>
    <row r="7401" spans="1:15" ht="29.25" customHeight="1">
      <c r="A7401" s="221" t="s">
        <v>32</v>
      </c>
      <c r="B7401" s="221" t="s">
        <v>789</v>
      </c>
      <c r="C7401" s="222" t="s">
        <v>741</v>
      </c>
      <c r="D7401" s="222" t="s">
        <v>164</v>
      </c>
      <c r="E7401" s="199" t="s">
        <v>163</v>
      </c>
      <c r="F7401" s="200" t="s">
        <v>2241</v>
      </c>
      <c r="G7401" s="200" t="s">
        <v>2242</v>
      </c>
      <c r="H7401" s="200"/>
      <c r="I7401" s="200">
        <v>45701</v>
      </c>
      <c r="J7401" s="143">
        <f t="shared" si="115"/>
        <v>45701</v>
      </c>
      <c r="K7401" s="202">
        <v>8</v>
      </c>
      <c r="L7401" s="284" t="s">
        <v>5931</v>
      </c>
      <c r="M7401" s="223"/>
      <c r="N7401" s="203"/>
      <c r="O7401" s="222" t="s">
        <v>326</v>
      </c>
    </row>
    <row r="7402" spans="1:15" ht="29.25" customHeight="1">
      <c r="A7402" s="221" t="s">
        <v>32</v>
      </c>
      <c r="B7402" s="221" t="s">
        <v>789</v>
      </c>
      <c r="C7402" s="222" t="s">
        <v>741</v>
      </c>
      <c r="D7402" s="222" t="s">
        <v>164</v>
      </c>
      <c r="E7402" s="199" t="s">
        <v>163</v>
      </c>
      <c r="F7402" s="200" t="s">
        <v>2241</v>
      </c>
      <c r="G7402" s="200" t="s">
        <v>2242</v>
      </c>
      <c r="H7402" s="200"/>
      <c r="I7402" s="200">
        <v>45702</v>
      </c>
      <c r="J7402" s="143">
        <f t="shared" si="115"/>
        <v>45702</v>
      </c>
      <c r="K7402" s="202">
        <v>8</v>
      </c>
      <c r="L7402" s="284" t="s">
        <v>5932</v>
      </c>
      <c r="M7402" s="223"/>
      <c r="N7402" s="203"/>
      <c r="O7402" s="222" t="s">
        <v>326</v>
      </c>
    </row>
    <row r="7403" spans="1:15" ht="29.25" customHeight="1">
      <c r="A7403" s="221" t="s">
        <v>32</v>
      </c>
      <c r="B7403" s="221" t="s">
        <v>789</v>
      </c>
      <c r="C7403" s="222" t="s">
        <v>741</v>
      </c>
      <c r="D7403" s="222" t="s">
        <v>164</v>
      </c>
      <c r="E7403" s="199" t="s">
        <v>163</v>
      </c>
      <c r="F7403" s="200" t="s">
        <v>2241</v>
      </c>
      <c r="G7403" s="200" t="s">
        <v>2242</v>
      </c>
      <c r="H7403" s="200"/>
      <c r="I7403" s="200">
        <v>45705</v>
      </c>
      <c r="J7403" s="143">
        <f t="shared" si="115"/>
        <v>45705</v>
      </c>
      <c r="K7403" s="202">
        <v>8</v>
      </c>
      <c r="L7403" s="284" t="s">
        <v>5933</v>
      </c>
      <c r="M7403" s="223"/>
      <c r="N7403" s="203"/>
      <c r="O7403" s="222" t="s">
        <v>326</v>
      </c>
    </row>
    <row r="7404" spans="1:15" ht="29.25" customHeight="1">
      <c r="A7404" s="221" t="s">
        <v>32</v>
      </c>
      <c r="B7404" s="221" t="s">
        <v>789</v>
      </c>
      <c r="C7404" s="222" t="s">
        <v>741</v>
      </c>
      <c r="D7404" s="222" t="s">
        <v>164</v>
      </c>
      <c r="E7404" s="199" t="s">
        <v>163</v>
      </c>
      <c r="F7404" s="200" t="s">
        <v>2241</v>
      </c>
      <c r="G7404" s="200" t="s">
        <v>2242</v>
      </c>
      <c r="H7404" s="200"/>
      <c r="I7404" s="200">
        <v>45706</v>
      </c>
      <c r="J7404" s="143">
        <f t="shared" si="115"/>
        <v>45706</v>
      </c>
      <c r="K7404" s="202">
        <v>8</v>
      </c>
      <c r="L7404" s="284" t="s">
        <v>5934</v>
      </c>
      <c r="M7404" s="223"/>
      <c r="N7404" s="203"/>
      <c r="O7404" s="222" t="s">
        <v>326</v>
      </c>
    </row>
    <row r="7405" spans="1:15" ht="29.25" customHeight="1">
      <c r="A7405" s="221" t="s">
        <v>32</v>
      </c>
      <c r="B7405" s="221" t="s">
        <v>789</v>
      </c>
      <c r="C7405" s="222" t="s">
        <v>741</v>
      </c>
      <c r="D7405" s="222" t="s">
        <v>164</v>
      </c>
      <c r="E7405" s="199" t="s">
        <v>163</v>
      </c>
      <c r="F7405" s="200" t="s">
        <v>2241</v>
      </c>
      <c r="G7405" s="200" t="s">
        <v>2242</v>
      </c>
      <c r="H7405" s="200"/>
      <c r="I7405" s="200">
        <v>45707</v>
      </c>
      <c r="J7405" s="143">
        <f t="shared" si="115"/>
        <v>45707</v>
      </c>
      <c r="K7405" s="202">
        <v>8</v>
      </c>
      <c r="L7405" s="284" t="s">
        <v>5935</v>
      </c>
      <c r="M7405" s="223"/>
      <c r="N7405" s="203"/>
      <c r="O7405" s="222" t="s">
        <v>326</v>
      </c>
    </row>
    <row r="7406" spans="1:15" ht="29.25" customHeight="1">
      <c r="A7406" s="221" t="s">
        <v>32</v>
      </c>
      <c r="B7406" s="221" t="s">
        <v>789</v>
      </c>
      <c r="C7406" s="222" t="s">
        <v>741</v>
      </c>
      <c r="D7406" s="222" t="s">
        <v>164</v>
      </c>
      <c r="E7406" s="199" t="s">
        <v>163</v>
      </c>
      <c r="F7406" s="200" t="s">
        <v>2241</v>
      </c>
      <c r="G7406" s="200" t="s">
        <v>2242</v>
      </c>
      <c r="H7406" s="200"/>
      <c r="I7406" s="200">
        <v>45708</v>
      </c>
      <c r="J7406" s="143">
        <f t="shared" si="115"/>
        <v>45708</v>
      </c>
      <c r="K7406" s="202">
        <v>8</v>
      </c>
      <c r="L7406" s="284" t="s">
        <v>6147</v>
      </c>
      <c r="M7406" s="223"/>
      <c r="N7406" s="203"/>
      <c r="O7406" s="222" t="s">
        <v>326</v>
      </c>
    </row>
    <row r="7407" spans="1:15" ht="29.25" customHeight="1">
      <c r="A7407" s="221" t="s">
        <v>32</v>
      </c>
      <c r="B7407" s="221" t="s">
        <v>789</v>
      </c>
      <c r="C7407" s="222" t="s">
        <v>741</v>
      </c>
      <c r="D7407" s="222" t="s">
        <v>164</v>
      </c>
      <c r="E7407" s="199" t="s">
        <v>163</v>
      </c>
      <c r="F7407" s="200" t="s">
        <v>1386</v>
      </c>
      <c r="G7407" s="200" t="s">
        <v>1607</v>
      </c>
      <c r="H7407" s="200"/>
      <c r="I7407" s="200">
        <v>45709</v>
      </c>
      <c r="J7407" s="143">
        <f t="shared" si="115"/>
        <v>45709</v>
      </c>
      <c r="K7407" s="202">
        <v>8</v>
      </c>
      <c r="L7407" s="284" t="s">
        <v>6148</v>
      </c>
      <c r="M7407" s="223"/>
      <c r="N7407" s="203"/>
      <c r="O7407" s="222" t="s">
        <v>326</v>
      </c>
    </row>
    <row r="7408" spans="1:15" ht="29.25" customHeight="1">
      <c r="A7408" s="221" t="s">
        <v>32</v>
      </c>
      <c r="B7408" s="221" t="s">
        <v>789</v>
      </c>
      <c r="C7408" s="222" t="s">
        <v>741</v>
      </c>
      <c r="D7408" s="222" t="s">
        <v>164</v>
      </c>
      <c r="E7408" s="199" t="s">
        <v>163</v>
      </c>
      <c r="F7408" s="200" t="s">
        <v>1386</v>
      </c>
      <c r="G7408" s="200" t="s">
        <v>1607</v>
      </c>
      <c r="H7408" s="200"/>
      <c r="I7408" s="200">
        <v>45712</v>
      </c>
      <c r="J7408" s="143">
        <f t="shared" si="115"/>
        <v>45712</v>
      </c>
      <c r="K7408" s="202">
        <v>8</v>
      </c>
      <c r="L7408" s="284" t="s">
        <v>6149</v>
      </c>
      <c r="M7408" s="223"/>
      <c r="N7408" s="203"/>
      <c r="O7408" s="222" t="s">
        <v>326</v>
      </c>
    </row>
    <row r="7409" spans="1:15" ht="29.25" customHeight="1">
      <c r="A7409" s="221" t="s">
        <v>32</v>
      </c>
      <c r="B7409" s="221" t="s">
        <v>789</v>
      </c>
      <c r="C7409" s="222" t="s">
        <v>741</v>
      </c>
      <c r="D7409" s="222" t="s">
        <v>164</v>
      </c>
      <c r="E7409" s="199" t="s">
        <v>163</v>
      </c>
      <c r="F7409" s="200" t="s">
        <v>2241</v>
      </c>
      <c r="G7409" s="200" t="s">
        <v>2242</v>
      </c>
      <c r="H7409" s="200"/>
      <c r="I7409" s="200">
        <v>45713</v>
      </c>
      <c r="J7409" s="143">
        <f t="shared" si="115"/>
        <v>45713</v>
      </c>
      <c r="K7409" s="202">
        <v>8</v>
      </c>
      <c r="L7409" s="284" t="s">
        <v>6150</v>
      </c>
      <c r="M7409" s="223"/>
      <c r="N7409" s="203"/>
      <c r="O7409" s="222" t="s">
        <v>326</v>
      </c>
    </row>
    <row r="7410" spans="1:15" ht="29.25" customHeight="1">
      <c r="A7410" s="221" t="s">
        <v>32</v>
      </c>
      <c r="B7410" s="221" t="s">
        <v>789</v>
      </c>
      <c r="C7410" s="222" t="s">
        <v>741</v>
      </c>
      <c r="D7410" s="222" t="s">
        <v>164</v>
      </c>
      <c r="E7410" s="199" t="s">
        <v>163</v>
      </c>
      <c r="F7410" s="200" t="s">
        <v>2241</v>
      </c>
      <c r="G7410" s="200" t="s">
        <v>2242</v>
      </c>
      <c r="H7410" s="200"/>
      <c r="I7410" s="200">
        <v>45714</v>
      </c>
      <c r="J7410" s="143">
        <f t="shared" si="115"/>
        <v>45714</v>
      </c>
      <c r="K7410" s="202">
        <v>8</v>
      </c>
      <c r="L7410" s="284" t="s">
        <v>6151</v>
      </c>
      <c r="M7410" s="223"/>
      <c r="N7410" s="203"/>
      <c r="O7410" s="222" t="s">
        <v>326</v>
      </c>
    </row>
    <row r="7411" spans="1:15" ht="29.25" customHeight="1">
      <c r="A7411" s="221" t="s">
        <v>32</v>
      </c>
      <c r="B7411" s="221" t="s">
        <v>789</v>
      </c>
      <c r="C7411" s="222" t="s">
        <v>741</v>
      </c>
      <c r="D7411" s="222" t="s">
        <v>164</v>
      </c>
      <c r="E7411" s="199" t="s">
        <v>163</v>
      </c>
      <c r="F7411" s="200" t="s">
        <v>2241</v>
      </c>
      <c r="G7411" s="200" t="s">
        <v>2242</v>
      </c>
      <c r="H7411" s="200"/>
      <c r="I7411" s="200">
        <v>45715</v>
      </c>
      <c r="J7411" s="143">
        <f t="shared" si="115"/>
        <v>45715</v>
      </c>
      <c r="K7411" s="202">
        <v>8</v>
      </c>
      <c r="L7411" s="284" t="s">
        <v>6286</v>
      </c>
      <c r="M7411" s="223"/>
      <c r="N7411" s="203"/>
      <c r="O7411" s="222" t="s">
        <v>326</v>
      </c>
    </row>
    <row r="7412" spans="1:15" ht="29.25" customHeight="1">
      <c r="A7412" s="221" t="s">
        <v>32</v>
      </c>
      <c r="B7412" s="221" t="s">
        <v>789</v>
      </c>
      <c r="C7412" s="222" t="s">
        <v>741</v>
      </c>
      <c r="D7412" s="222" t="s">
        <v>164</v>
      </c>
      <c r="E7412" s="199" t="s">
        <v>163</v>
      </c>
      <c r="F7412" s="200" t="s">
        <v>2241</v>
      </c>
      <c r="G7412" s="200" t="s">
        <v>2242</v>
      </c>
      <c r="H7412" s="200"/>
      <c r="I7412" s="200">
        <v>45719</v>
      </c>
      <c r="J7412" s="143">
        <f t="shared" si="115"/>
        <v>45719</v>
      </c>
      <c r="K7412" s="202">
        <v>8</v>
      </c>
      <c r="L7412" s="284" t="s">
        <v>6287</v>
      </c>
      <c r="M7412" s="223"/>
      <c r="N7412" s="203"/>
      <c r="O7412" s="222" t="s">
        <v>326</v>
      </c>
    </row>
    <row r="7413" spans="1:15" ht="29.25" customHeight="1">
      <c r="A7413" s="221" t="s">
        <v>32</v>
      </c>
      <c r="B7413" s="221" t="s">
        <v>789</v>
      </c>
      <c r="C7413" s="222" t="s">
        <v>741</v>
      </c>
      <c r="D7413" s="222" t="s">
        <v>164</v>
      </c>
      <c r="E7413" s="199" t="s">
        <v>163</v>
      </c>
      <c r="F7413" s="200" t="s">
        <v>2241</v>
      </c>
      <c r="G7413" s="200" t="s">
        <v>2242</v>
      </c>
      <c r="H7413" s="200"/>
      <c r="I7413" s="200">
        <v>45720</v>
      </c>
      <c r="J7413" s="143">
        <f t="shared" si="115"/>
        <v>45720</v>
      </c>
      <c r="K7413" s="202">
        <v>8</v>
      </c>
      <c r="L7413" s="284" t="s">
        <v>6288</v>
      </c>
      <c r="M7413" s="223"/>
      <c r="N7413" s="203"/>
      <c r="O7413" s="222" t="s">
        <v>326</v>
      </c>
    </row>
    <row r="7414" spans="1:15" ht="29.25" customHeight="1">
      <c r="A7414" s="221" t="s">
        <v>32</v>
      </c>
      <c r="B7414" s="221" t="s">
        <v>789</v>
      </c>
      <c r="C7414" s="222" t="s">
        <v>741</v>
      </c>
      <c r="D7414" s="222" t="s">
        <v>164</v>
      </c>
      <c r="E7414" s="199" t="s">
        <v>163</v>
      </c>
      <c r="F7414" s="200" t="s">
        <v>2241</v>
      </c>
      <c r="G7414" s="200" t="s">
        <v>2242</v>
      </c>
      <c r="H7414" s="200"/>
      <c r="I7414" s="200">
        <v>45721</v>
      </c>
      <c r="J7414" s="143">
        <f t="shared" si="115"/>
        <v>45721</v>
      </c>
      <c r="K7414" s="202">
        <v>8</v>
      </c>
      <c r="L7414" s="284" t="s">
        <v>6289</v>
      </c>
      <c r="M7414" s="223"/>
      <c r="N7414" s="203"/>
      <c r="O7414" s="222" t="s">
        <v>326</v>
      </c>
    </row>
    <row r="7415" spans="1:15" ht="29.25" customHeight="1">
      <c r="A7415" s="221" t="s">
        <v>32</v>
      </c>
      <c r="B7415" s="221" t="s">
        <v>789</v>
      </c>
      <c r="C7415" s="222" t="s">
        <v>741</v>
      </c>
      <c r="D7415" s="222" t="s">
        <v>164</v>
      </c>
      <c r="E7415" s="199" t="s">
        <v>163</v>
      </c>
      <c r="F7415" s="200" t="s">
        <v>2241</v>
      </c>
      <c r="G7415" s="200" t="s">
        <v>2242</v>
      </c>
      <c r="H7415" s="200"/>
      <c r="I7415" s="200">
        <v>45722</v>
      </c>
      <c r="J7415" s="143">
        <f t="shared" si="115"/>
        <v>45722</v>
      </c>
      <c r="K7415" s="202">
        <v>8</v>
      </c>
      <c r="L7415" s="284" t="s">
        <v>6448</v>
      </c>
      <c r="M7415" s="223"/>
      <c r="N7415" s="203"/>
      <c r="O7415" s="222" t="s">
        <v>326</v>
      </c>
    </row>
    <row r="7416" spans="1:15" ht="29.25" customHeight="1">
      <c r="A7416" s="221" t="s">
        <v>32</v>
      </c>
      <c r="B7416" s="221" t="s">
        <v>789</v>
      </c>
      <c r="C7416" s="222" t="s">
        <v>741</v>
      </c>
      <c r="D7416" s="222" t="s">
        <v>164</v>
      </c>
      <c r="E7416" s="199" t="s">
        <v>163</v>
      </c>
      <c r="F7416" s="200" t="s">
        <v>2241</v>
      </c>
      <c r="G7416" s="200" t="s">
        <v>2242</v>
      </c>
      <c r="H7416" s="200"/>
      <c r="I7416" s="200">
        <v>45723</v>
      </c>
      <c r="J7416" s="143">
        <f t="shared" si="115"/>
        <v>45723</v>
      </c>
      <c r="K7416" s="202">
        <v>8</v>
      </c>
      <c r="L7416" s="284" t="s">
        <v>6449</v>
      </c>
      <c r="M7416" s="223"/>
      <c r="N7416" s="203"/>
      <c r="O7416" s="222" t="s">
        <v>326</v>
      </c>
    </row>
    <row r="7417" spans="1:15" ht="29.25" customHeight="1">
      <c r="A7417" s="221" t="s">
        <v>32</v>
      </c>
      <c r="B7417" s="221" t="s">
        <v>789</v>
      </c>
      <c r="C7417" s="222" t="s">
        <v>741</v>
      </c>
      <c r="D7417" s="222" t="s">
        <v>164</v>
      </c>
      <c r="E7417" s="199" t="s">
        <v>163</v>
      </c>
      <c r="F7417" s="200" t="s">
        <v>2241</v>
      </c>
      <c r="G7417" s="200" t="s">
        <v>2242</v>
      </c>
      <c r="H7417" s="200"/>
      <c r="I7417" s="200">
        <v>45726</v>
      </c>
      <c r="J7417" s="143">
        <f t="shared" si="115"/>
        <v>45726</v>
      </c>
      <c r="K7417" s="202">
        <v>8</v>
      </c>
      <c r="L7417" s="284" t="s">
        <v>6450</v>
      </c>
      <c r="M7417" s="223"/>
      <c r="N7417" s="203"/>
      <c r="O7417" s="222" t="s">
        <v>326</v>
      </c>
    </row>
    <row r="7418" spans="1:15" ht="29.25" customHeight="1">
      <c r="A7418" s="221" t="s">
        <v>32</v>
      </c>
      <c r="B7418" s="221" t="s">
        <v>789</v>
      </c>
      <c r="C7418" s="222" t="s">
        <v>741</v>
      </c>
      <c r="D7418" s="222" t="s">
        <v>164</v>
      </c>
      <c r="E7418" s="199" t="s">
        <v>163</v>
      </c>
      <c r="F7418" s="200" t="s">
        <v>2241</v>
      </c>
      <c r="G7418" s="200" t="s">
        <v>2242</v>
      </c>
      <c r="H7418" s="200"/>
      <c r="I7418" s="200">
        <v>45727</v>
      </c>
      <c r="J7418" s="143">
        <f t="shared" si="115"/>
        <v>45727</v>
      </c>
      <c r="K7418" s="202">
        <v>8</v>
      </c>
      <c r="L7418" s="284" t="s">
        <v>6451</v>
      </c>
      <c r="M7418" s="223"/>
      <c r="N7418" s="203"/>
      <c r="O7418" s="222" t="s">
        <v>326</v>
      </c>
    </row>
    <row r="7419" spans="1:15" ht="29.25" customHeight="1">
      <c r="A7419" s="221" t="s">
        <v>32</v>
      </c>
      <c r="B7419" s="221" t="s">
        <v>789</v>
      </c>
      <c r="C7419" s="222" t="s">
        <v>741</v>
      </c>
      <c r="D7419" s="222" t="s">
        <v>164</v>
      </c>
      <c r="E7419" s="199" t="s">
        <v>163</v>
      </c>
      <c r="F7419" s="200" t="s">
        <v>2241</v>
      </c>
      <c r="G7419" s="200" t="s">
        <v>2242</v>
      </c>
      <c r="H7419" s="200"/>
      <c r="I7419" s="200">
        <v>45728</v>
      </c>
      <c r="J7419" s="143">
        <f t="shared" si="115"/>
        <v>45728</v>
      </c>
      <c r="K7419" s="202">
        <v>8</v>
      </c>
      <c r="L7419" s="284" t="s">
        <v>6452</v>
      </c>
      <c r="M7419" s="223"/>
      <c r="N7419" s="203"/>
      <c r="O7419" s="222" t="s">
        <v>326</v>
      </c>
    </row>
    <row r="7420" spans="1:15" ht="29.25" customHeight="1">
      <c r="A7420" s="221" t="s">
        <v>32</v>
      </c>
      <c r="B7420" s="221" t="s">
        <v>789</v>
      </c>
      <c r="C7420" s="222" t="s">
        <v>741</v>
      </c>
      <c r="D7420" s="222" t="s">
        <v>164</v>
      </c>
      <c r="E7420" s="199" t="s">
        <v>163</v>
      </c>
      <c r="F7420" s="200" t="s">
        <v>2241</v>
      </c>
      <c r="G7420" s="200" t="s">
        <v>2242</v>
      </c>
      <c r="H7420" s="200"/>
      <c r="I7420" s="200">
        <v>45729</v>
      </c>
      <c r="J7420" s="143">
        <f t="shared" si="115"/>
        <v>45729</v>
      </c>
      <c r="K7420" s="202">
        <v>8</v>
      </c>
      <c r="L7420" s="284" t="s">
        <v>6599</v>
      </c>
      <c r="M7420" s="223"/>
      <c r="N7420" s="203"/>
      <c r="O7420" s="222" t="s">
        <v>326</v>
      </c>
    </row>
    <row r="7421" spans="1:15" ht="29.25" customHeight="1">
      <c r="A7421" s="221" t="s">
        <v>32</v>
      </c>
      <c r="B7421" s="221" t="s">
        <v>789</v>
      </c>
      <c r="C7421" s="222" t="s">
        <v>741</v>
      </c>
      <c r="D7421" s="222" t="s">
        <v>164</v>
      </c>
      <c r="E7421" s="199" t="s">
        <v>163</v>
      </c>
      <c r="F7421" s="200" t="s">
        <v>2241</v>
      </c>
      <c r="G7421" s="200" t="s">
        <v>2242</v>
      </c>
      <c r="H7421" s="200"/>
      <c r="I7421" s="200">
        <v>45730</v>
      </c>
      <c r="J7421" s="143">
        <f t="shared" si="115"/>
        <v>45730</v>
      </c>
      <c r="K7421" s="202">
        <v>8</v>
      </c>
      <c r="L7421" s="284" t="s">
        <v>6600</v>
      </c>
      <c r="M7421" s="223"/>
      <c r="N7421" s="203"/>
      <c r="O7421" s="222" t="s">
        <v>326</v>
      </c>
    </row>
    <row r="7422" spans="1:15" ht="29.25" customHeight="1">
      <c r="A7422" s="221" t="s">
        <v>32</v>
      </c>
      <c r="B7422" s="221" t="s">
        <v>789</v>
      </c>
      <c r="C7422" s="222" t="s">
        <v>741</v>
      </c>
      <c r="D7422" s="222" t="s">
        <v>164</v>
      </c>
      <c r="E7422" s="199" t="s">
        <v>163</v>
      </c>
      <c r="F7422" s="200" t="s">
        <v>2241</v>
      </c>
      <c r="G7422" s="200" t="s">
        <v>2242</v>
      </c>
      <c r="H7422" s="200"/>
      <c r="I7422" s="200">
        <v>45733</v>
      </c>
      <c r="J7422" s="143">
        <f t="shared" si="115"/>
        <v>45733</v>
      </c>
      <c r="K7422" s="202">
        <v>8</v>
      </c>
      <c r="L7422" s="284" t="s">
        <v>6601</v>
      </c>
      <c r="M7422" s="223"/>
      <c r="N7422" s="203"/>
      <c r="O7422" s="222" t="s">
        <v>326</v>
      </c>
    </row>
    <row r="7423" spans="1:15" ht="29.25" customHeight="1">
      <c r="A7423" s="221" t="s">
        <v>32</v>
      </c>
      <c r="B7423" s="221" t="s">
        <v>789</v>
      </c>
      <c r="C7423" s="222" t="s">
        <v>741</v>
      </c>
      <c r="D7423" s="222" t="s">
        <v>164</v>
      </c>
      <c r="E7423" s="199" t="s">
        <v>163</v>
      </c>
      <c r="F7423" s="200" t="s">
        <v>2241</v>
      </c>
      <c r="G7423" s="200" t="s">
        <v>2242</v>
      </c>
      <c r="H7423" s="200"/>
      <c r="I7423" s="200">
        <v>45734</v>
      </c>
      <c r="J7423" s="143">
        <f t="shared" si="115"/>
        <v>45734</v>
      </c>
      <c r="K7423" s="202">
        <v>8</v>
      </c>
      <c r="L7423" s="284" t="s">
        <v>6602</v>
      </c>
      <c r="M7423" s="223"/>
      <c r="N7423" s="203"/>
      <c r="O7423" s="222" t="s">
        <v>326</v>
      </c>
    </row>
    <row r="7424" spans="1:15" ht="29.25" customHeight="1">
      <c r="A7424" s="221" t="s">
        <v>32</v>
      </c>
      <c r="B7424" s="221" t="s">
        <v>789</v>
      </c>
      <c r="C7424" s="222" t="s">
        <v>741</v>
      </c>
      <c r="D7424" s="222" t="s">
        <v>164</v>
      </c>
      <c r="E7424" s="199" t="s">
        <v>163</v>
      </c>
      <c r="F7424" s="200" t="s">
        <v>2241</v>
      </c>
      <c r="G7424" s="200" t="s">
        <v>2242</v>
      </c>
      <c r="H7424" s="200"/>
      <c r="I7424" s="200">
        <v>45735</v>
      </c>
      <c r="J7424" s="143">
        <f t="shared" si="115"/>
        <v>45735</v>
      </c>
      <c r="K7424" s="202">
        <v>8</v>
      </c>
      <c r="L7424" s="284" t="s">
        <v>6795</v>
      </c>
      <c r="M7424" s="223"/>
      <c r="N7424" s="203"/>
      <c r="O7424" s="222" t="s">
        <v>326</v>
      </c>
    </row>
    <row r="7425" spans="1:15" ht="29.25" customHeight="1">
      <c r="A7425" s="221" t="s">
        <v>32</v>
      </c>
      <c r="B7425" s="221" t="s">
        <v>789</v>
      </c>
      <c r="C7425" s="222" t="s">
        <v>741</v>
      </c>
      <c r="D7425" s="222" t="s">
        <v>164</v>
      </c>
      <c r="E7425" s="199" t="s">
        <v>163</v>
      </c>
      <c r="F7425" s="200" t="s">
        <v>2241</v>
      </c>
      <c r="G7425" s="200" t="s">
        <v>2242</v>
      </c>
      <c r="H7425" s="200"/>
      <c r="I7425" s="200">
        <v>45736</v>
      </c>
      <c r="J7425" s="143">
        <f t="shared" si="115"/>
        <v>45736</v>
      </c>
      <c r="K7425" s="202">
        <v>8</v>
      </c>
      <c r="L7425" s="284" t="s">
        <v>6796</v>
      </c>
      <c r="M7425" s="223"/>
      <c r="N7425" s="203"/>
      <c r="O7425" s="222" t="s">
        <v>326</v>
      </c>
    </row>
    <row r="7426" spans="1:15" ht="29.25" customHeight="1">
      <c r="A7426" s="221" t="s">
        <v>32</v>
      </c>
      <c r="B7426" s="221" t="s">
        <v>789</v>
      </c>
      <c r="C7426" s="222" t="s">
        <v>741</v>
      </c>
      <c r="D7426" s="222" t="s">
        <v>164</v>
      </c>
      <c r="E7426" s="199" t="s">
        <v>163</v>
      </c>
      <c r="F7426" s="200" t="s">
        <v>2241</v>
      </c>
      <c r="G7426" s="200" t="s">
        <v>2242</v>
      </c>
      <c r="H7426" s="200"/>
      <c r="I7426" s="200">
        <v>45737</v>
      </c>
      <c r="J7426" s="143">
        <f t="shared" si="115"/>
        <v>45737</v>
      </c>
      <c r="K7426" s="202">
        <v>8</v>
      </c>
      <c r="L7426" s="284" t="s">
        <v>6797</v>
      </c>
      <c r="M7426" s="223"/>
      <c r="N7426" s="203"/>
      <c r="O7426" s="222" t="s">
        <v>326</v>
      </c>
    </row>
    <row r="7427" spans="1:15" ht="29.25" customHeight="1">
      <c r="A7427" s="221" t="s">
        <v>32</v>
      </c>
      <c r="B7427" s="221" t="s">
        <v>789</v>
      </c>
      <c r="C7427" s="222" t="s">
        <v>741</v>
      </c>
      <c r="D7427" s="222" t="s">
        <v>164</v>
      </c>
      <c r="E7427" s="199" t="s">
        <v>163</v>
      </c>
      <c r="F7427" s="200" t="s">
        <v>2241</v>
      </c>
      <c r="G7427" s="200" t="s">
        <v>2242</v>
      </c>
      <c r="H7427" s="200"/>
      <c r="I7427" s="200">
        <v>45740</v>
      </c>
      <c r="J7427" s="143">
        <f t="shared" ref="J7427:J7490" si="116">I7427</f>
        <v>45740</v>
      </c>
      <c r="K7427" s="202">
        <v>8</v>
      </c>
      <c r="L7427" s="284" t="s">
        <v>6798</v>
      </c>
      <c r="M7427" s="223"/>
      <c r="N7427" s="203"/>
      <c r="O7427" s="222" t="s">
        <v>326</v>
      </c>
    </row>
    <row r="7428" spans="1:15" ht="29.25" customHeight="1">
      <c r="A7428" s="221" t="s">
        <v>32</v>
      </c>
      <c r="B7428" s="221" t="s">
        <v>789</v>
      </c>
      <c r="C7428" s="222" t="s">
        <v>741</v>
      </c>
      <c r="D7428" s="222" t="s">
        <v>164</v>
      </c>
      <c r="E7428" s="199" t="s">
        <v>163</v>
      </c>
      <c r="F7428" s="200" t="s">
        <v>2241</v>
      </c>
      <c r="G7428" s="200" t="s">
        <v>2242</v>
      </c>
      <c r="H7428" s="200"/>
      <c r="I7428" s="200">
        <v>45741</v>
      </c>
      <c r="J7428" s="143">
        <f t="shared" si="116"/>
        <v>45741</v>
      </c>
      <c r="K7428" s="202">
        <v>8</v>
      </c>
      <c r="L7428" s="284" t="s">
        <v>6799</v>
      </c>
      <c r="M7428" s="223"/>
      <c r="N7428" s="203"/>
      <c r="O7428" s="222" t="s">
        <v>326</v>
      </c>
    </row>
    <row r="7429" spans="1:15" ht="29.25" customHeight="1">
      <c r="A7429" s="221" t="s">
        <v>32</v>
      </c>
      <c r="B7429" s="221" t="s">
        <v>789</v>
      </c>
      <c r="C7429" s="222" t="s">
        <v>741</v>
      </c>
      <c r="D7429" s="222" t="s">
        <v>164</v>
      </c>
      <c r="E7429" s="199" t="s">
        <v>163</v>
      </c>
      <c r="F7429" s="200" t="s">
        <v>2241</v>
      </c>
      <c r="G7429" s="200" t="s">
        <v>2242</v>
      </c>
      <c r="H7429" s="200"/>
      <c r="I7429" s="200">
        <v>45742</v>
      </c>
      <c r="J7429" s="143">
        <f t="shared" si="116"/>
        <v>45742</v>
      </c>
      <c r="K7429" s="202">
        <v>8</v>
      </c>
      <c r="L7429" s="284" t="s">
        <v>6800</v>
      </c>
      <c r="M7429" s="223"/>
      <c r="N7429" s="203"/>
      <c r="O7429" s="222" t="s">
        <v>326</v>
      </c>
    </row>
    <row r="7430" spans="1:15" ht="29.25" customHeight="1">
      <c r="A7430" s="221" t="s">
        <v>32</v>
      </c>
      <c r="B7430" s="221" t="s">
        <v>789</v>
      </c>
      <c r="C7430" s="222" t="s">
        <v>741</v>
      </c>
      <c r="D7430" s="222" t="s">
        <v>164</v>
      </c>
      <c r="E7430" s="199" t="s">
        <v>163</v>
      </c>
      <c r="F7430" s="200" t="s">
        <v>2241</v>
      </c>
      <c r="G7430" s="200" t="s">
        <v>2242</v>
      </c>
      <c r="H7430" s="200"/>
      <c r="I7430" s="200">
        <v>45743</v>
      </c>
      <c r="J7430" s="143">
        <f t="shared" si="116"/>
        <v>45743</v>
      </c>
      <c r="K7430" s="202">
        <v>8</v>
      </c>
      <c r="L7430" s="284" t="s">
        <v>7012</v>
      </c>
      <c r="M7430" s="223"/>
      <c r="N7430" s="203"/>
      <c r="O7430" s="222" t="s">
        <v>326</v>
      </c>
    </row>
    <row r="7431" spans="1:15" ht="29.25" customHeight="1">
      <c r="A7431" s="221" t="s">
        <v>32</v>
      </c>
      <c r="B7431" s="221" t="s">
        <v>789</v>
      </c>
      <c r="C7431" s="222" t="s">
        <v>741</v>
      </c>
      <c r="D7431" s="222" t="s">
        <v>164</v>
      </c>
      <c r="E7431" s="199" t="s">
        <v>163</v>
      </c>
      <c r="F7431" s="200" t="s">
        <v>2241</v>
      </c>
      <c r="G7431" s="200" t="s">
        <v>2242</v>
      </c>
      <c r="H7431" s="200"/>
      <c r="I7431" s="200">
        <v>45744</v>
      </c>
      <c r="J7431" s="143">
        <f t="shared" si="116"/>
        <v>45744</v>
      </c>
      <c r="K7431" s="202">
        <v>8</v>
      </c>
      <c r="L7431" s="284" t="s">
        <v>7013</v>
      </c>
      <c r="M7431" s="223"/>
      <c r="N7431" s="203"/>
      <c r="O7431" s="222" t="s">
        <v>326</v>
      </c>
    </row>
    <row r="7432" spans="1:15" ht="29.25" customHeight="1">
      <c r="A7432" s="221" t="s">
        <v>32</v>
      </c>
      <c r="B7432" s="221" t="s">
        <v>789</v>
      </c>
      <c r="C7432" s="222" t="s">
        <v>741</v>
      </c>
      <c r="D7432" s="222" t="s">
        <v>164</v>
      </c>
      <c r="E7432" s="199" t="s">
        <v>163</v>
      </c>
      <c r="F7432" s="200" t="s">
        <v>2241</v>
      </c>
      <c r="G7432" s="200" t="s">
        <v>2242</v>
      </c>
      <c r="H7432" s="200"/>
      <c r="I7432" s="200">
        <v>45747</v>
      </c>
      <c r="J7432" s="143">
        <f t="shared" si="116"/>
        <v>45747</v>
      </c>
      <c r="K7432" s="202">
        <v>8</v>
      </c>
      <c r="L7432" s="284" t="s">
        <v>7014</v>
      </c>
      <c r="M7432" s="223"/>
      <c r="N7432" s="203"/>
      <c r="O7432" s="222" t="s">
        <v>326</v>
      </c>
    </row>
    <row r="7433" spans="1:15" ht="29.25" customHeight="1">
      <c r="A7433" s="221" t="s">
        <v>32</v>
      </c>
      <c r="B7433" s="221" t="s">
        <v>789</v>
      </c>
      <c r="C7433" s="222" t="s">
        <v>741</v>
      </c>
      <c r="D7433" s="222" t="s">
        <v>164</v>
      </c>
      <c r="E7433" s="199" t="s">
        <v>163</v>
      </c>
      <c r="F7433" s="200" t="s">
        <v>2241</v>
      </c>
      <c r="G7433" s="200" t="s">
        <v>2242</v>
      </c>
      <c r="H7433" s="200"/>
      <c r="I7433" s="200">
        <v>45748</v>
      </c>
      <c r="J7433" s="143">
        <f t="shared" si="116"/>
        <v>45748</v>
      </c>
      <c r="K7433" s="202">
        <v>8</v>
      </c>
      <c r="L7433" s="284" t="s">
        <v>7015</v>
      </c>
      <c r="M7433" s="223"/>
      <c r="N7433" s="203"/>
      <c r="O7433" s="222" t="s">
        <v>326</v>
      </c>
    </row>
    <row r="7434" spans="1:15" ht="29.25" customHeight="1">
      <c r="A7434" s="221" t="s">
        <v>32</v>
      </c>
      <c r="B7434" s="221" t="s">
        <v>789</v>
      </c>
      <c r="C7434" s="222" t="s">
        <v>741</v>
      </c>
      <c r="D7434" s="222" t="s">
        <v>164</v>
      </c>
      <c r="E7434" s="199" t="s">
        <v>163</v>
      </c>
      <c r="F7434" s="200" t="s">
        <v>2241</v>
      </c>
      <c r="G7434" s="200" t="s">
        <v>2242</v>
      </c>
      <c r="H7434" s="200"/>
      <c r="I7434" s="200">
        <v>45749</v>
      </c>
      <c r="J7434" s="143">
        <f t="shared" si="116"/>
        <v>45749</v>
      </c>
      <c r="K7434" s="202">
        <v>8</v>
      </c>
      <c r="L7434" s="285" t="s">
        <v>7016</v>
      </c>
      <c r="M7434" s="223"/>
      <c r="N7434" s="203"/>
      <c r="O7434" s="222" t="s">
        <v>326</v>
      </c>
    </row>
    <row r="7435" spans="1:15" ht="29.25" customHeight="1">
      <c r="A7435" s="221" t="s">
        <v>32</v>
      </c>
      <c r="B7435" s="221" t="s">
        <v>789</v>
      </c>
      <c r="C7435" s="222" t="s">
        <v>741</v>
      </c>
      <c r="D7435" s="222" t="s">
        <v>164</v>
      </c>
      <c r="E7435" s="199" t="s">
        <v>163</v>
      </c>
      <c r="F7435" s="200" t="s">
        <v>2241</v>
      </c>
      <c r="G7435" s="200" t="s">
        <v>2242</v>
      </c>
      <c r="H7435" s="200"/>
      <c r="I7435" s="200">
        <v>45754</v>
      </c>
      <c r="J7435" s="143">
        <f t="shared" si="116"/>
        <v>45754</v>
      </c>
      <c r="K7435" s="202">
        <v>8</v>
      </c>
      <c r="L7435" s="284" t="s">
        <v>7017</v>
      </c>
      <c r="M7435" s="223"/>
      <c r="N7435" s="203"/>
      <c r="O7435" s="222" t="s">
        <v>326</v>
      </c>
    </row>
    <row r="7436" spans="1:15" ht="29.25" customHeight="1">
      <c r="A7436" s="221" t="s">
        <v>32</v>
      </c>
      <c r="B7436" s="221" t="s">
        <v>789</v>
      </c>
      <c r="C7436" s="222" t="s">
        <v>741</v>
      </c>
      <c r="D7436" s="222" t="s">
        <v>164</v>
      </c>
      <c r="E7436" s="199" t="s">
        <v>163</v>
      </c>
      <c r="F7436" s="200" t="s">
        <v>2241</v>
      </c>
      <c r="G7436" s="200" t="s">
        <v>2242</v>
      </c>
      <c r="H7436" s="200"/>
      <c r="I7436" s="200">
        <v>45755</v>
      </c>
      <c r="J7436" s="143">
        <f t="shared" si="116"/>
        <v>45755</v>
      </c>
      <c r="K7436" s="202">
        <v>4</v>
      </c>
      <c r="L7436" s="284" t="s">
        <v>7018</v>
      </c>
      <c r="M7436" s="223"/>
      <c r="N7436" s="203"/>
      <c r="O7436" s="222" t="s">
        <v>326</v>
      </c>
    </row>
    <row r="7437" spans="1:15" ht="29.25" customHeight="1">
      <c r="A7437" s="221" t="s">
        <v>32</v>
      </c>
      <c r="B7437" s="221" t="s">
        <v>789</v>
      </c>
      <c r="C7437" s="222" t="s">
        <v>741</v>
      </c>
      <c r="D7437" s="222" t="s">
        <v>164</v>
      </c>
      <c r="E7437" s="199" t="s">
        <v>163</v>
      </c>
      <c r="F7437" s="200" t="s">
        <v>2241</v>
      </c>
      <c r="G7437" s="200" t="s">
        <v>2242</v>
      </c>
      <c r="H7437" s="200"/>
      <c r="I7437" s="200">
        <v>45756</v>
      </c>
      <c r="J7437" s="143">
        <f t="shared" si="116"/>
        <v>45756</v>
      </c>
      <c r="K7437" s="202">
        <v>8</v>
      </c>
      <c r="L7437" s="284" t="s">
        <v>7019</v>
      </c>
      <c r="M7437" s="223"/>
      <c r="N7437" s="203"/>
      <c r="O7437" s="222" t="s">
        <v>326</v>
      </c>
    </row>
    <row r="7438" spans="1:15" ht="29.25" customHeight="1">
      <c r="A7438" s="221" t="s">
        <v>32</v>
      </c>
      <c r="B7438" s="221" t="s">
        <v>789</v>
      </c>
      <c r="C7438" s="222" t="s">
        <v>741</v>
      </c>
      <c r="D7438" s="222" t="s">
        <v>164</v>
      </c>
      <c r="E7438" s="199" t="s">
        <v>163</v>
      </c>
      <c r="F7438" s="200" t="s">
        <v>2241</v>
      </c>
      <c r="G7438" s="200" t="s">
        <v>2242</v>
      </c>
      <c r="H7438" s="200"/>
      <c r="I7438" s="200">
        <v>45757</v>
      </c>
      <c r="J7438" s="143">
        <f t="shared" si="116"/>
        <v>45757</v>
      </c>
      <c r="K7438" s="202">
        <v>8</v>
      </c>
      <c r="L7438" s="284" t="s">
        <v>7222</v>
      </c>
      <c r="M7438" s="223"/>
      <c r="N7438" s="203"/>
      <c r="O7438" s="222" t="s">
        <v>326</v>
      </c>
    </row>
    <row r="7439" spans="1:15" ht="29.25" customHeight="1">
      <c r="A7439" s="221" t="s">
        <v>32</v>
      </c>
      <c r="B7439" s="221" t="s">
        <v>789</v>
      </c>
      <c r="C7439" s="222" t="s">
        <v>741</v>
      </c>
      <c r="D7439" s="222" t="s">
        <v>164</v>
      </c>
      <c r="E7439" s="199" t="s">
        <v>163</v>
      </c>
      <c r="F7439" s="200" t="s">
        <v>2241</v>
      </c>
      <c r="G7439" s="200" t="s">
        <v>2242</v>
      </c>
      <c r="H7439" s="200"/>
      <c r="I7439" s="200">
        <v>45758</v>
      </c>
      <c r="J7439" s="143">
        <f t="shared" si="116"/>
        <v>45758</v>
      </c>
      <c r="K7439" s="202">
        <v>8</v>
      </c>
      <c r="L7439" s="284" t="s">
        <v>7223</v>
      </c>
      <c r="M7439" s="223"/>
      <c r="N7439" s="203"/>
      <c r="O7439" s="222" t="s">
        <v>326</v>
      </c>
    </row>
    <row r="7440" spans="1:15" ht="29.25" customHeight="1">
      <c r="A7440" s="221" t="s">
        <v>32</v>
      </c>
      <c r="B7440" s="221" t="s">
        <v>789</v>
      </c>
      <c r="C7440" s="222" t="s">
        <v>741</v>
      </c>
      <c r="D7440" s="222" t="s">
        <v>164</v>
      </c>
      <c r="E7440" s="199" t="s">
        <v>163</v>
      </c>
      <c r="F7440" s="200" t="s">
        <v>2241</v>
      </c>
      <c r="G7440" s="200" t="s">
        <v>2242</v>
      </c>
      <c r="H7440" s="200"/>
      <c r="I7440" s="200">
        <v>45761</v>
      </c>
      <c r="J7440" s="143">
        <f t="shared" si="116"/>
        <v>45761</v>
      </c>
      <c r="K7440" s="202">
        <v>8</v>
      </c>
      <c r="L7440" s="284" t="s">
        <v>7224</v>
      </c>
      <c r="M7440" s="223"/>
      <c r="N7440" s="203"/>
      <c r="O7440" s="222" t="s">
        <v>326</v>
      </c>
    </row>
    <row r="7441" spans="1:15" ht="29.25" customHeight="1">
      <c r="A7441" s="221" t="s">
        <v>32</v>
      </c>
      <c r="B7441" s="221" t="s">
        <v>789</v>
      </c>
      <c r="C7441" s="222" t="s">
        <v>741</v>
      </c>
      <c r="D7441" s="222" t="s">
        <v>164</v>
      </c>
      <c r="E7441" s="199" t="s">
        <v>163</v>
      </c>
      <c r="F7441" s="200" t="s">
        <v>2241</v>
      </c>
      <c r="G7441" s="200" t="s">
        <v>2242</v>
      </c>
      <c r="H7441" s="200"/>
      <c r="I7441" s="200">
        <v>45762</v>
      </c>
      <c r="J7441" s="143">
        <f t="shared" si="116"/>
        <v>45762</v>
      </c>
      <c r="K7441" s="202">
        <v>8</v>
      </c>
      <c r="L7441" s="284" t="s">
        <v>7433</v>
      </c>
      <c r="M7441" s="223"/>
      <c r="N7441" s="203"/>
      <c r="O7441" s="222" t="s">
        <v>326</v>
      </c>
    </row>
    <row r="7442" spans="1:15" ht="29.25" customHeight="1">
      <c r="A7442" s="221" t="s">
        <v>32</v>
      </c>
      <c r="B7442" s="221" t="s">
        <v>789</v>
      </c>
      <c r="C7442" s="222" t="s">
        <v>741</v>
      </c>
      <c r="D7442" s="222" t="s">
        <v>164</v>
      </c>
      <c r="E7442" s="199" t="s">
        <v>163</v>
      </c>
      <c r="F7442" s="200" t="s">
        <v>2241</v>
      </c>
      <c r="G7442" s="200" t="s">
        <v>2242</v>
      </c>
      <c r="H7442" s="200"/>
      <c r="I7442" s="200">
        <v>45763</v>
      </c>
      <c r="J7442" s="143">
        <f t="shared" si="116"/>
        <v>45763</v>
      </c>
      <c r="K7442" s="202">
        <v>8</v>
      </c>
      <c r="L7442" s="284" t="s">
        <v>7434</v>
      </c>
      <c r="M7442" s="223"/>
      <c r="N7442" s="203"/>
      <c r="O7442" s="222" t="s">
        <v>326</v>
      </c>
    </row>
    <row r="7443" spans="1:15" ht="29.25" customHeight="1">
      <c r="A7443" s="221" t="s">
        <v>32</v>
      </c>
      <c r="B7443" s="221" t="s">
        <v>789</v>
      </c>
      <c r="C7443" s="222" t="s">
        <v>741</v>
      </c>
      <c r="D7443" s="222" t="s">
        <v>164</v>
      </c>
      <c r="E7443" s="199" t="s">
        <v>163</v>
      </c>
      <c r="F7443" s="200" t="s">
        <v>2241</v>
      </c>
      <c r="G7443" s="200" t="s">
        <v>2242</v>
      </c>
      <c r="H7443" s="200"/>
      <c r="I7443" s="200">
        <v>45764</v>
      </c>
      <c r="J7443" s="143">
        <f t="shared" si="116"/>
        <v>45764</v>
      </c>
      <c r="K7443" s="202">
        <v>8</v>
      </c>
      <c r="L7443" s="284" t="s">
        <v>7435</v>
      </c>
      <c r="M7443" s="223"/>
      <c r="N7443" s="203"/>
      <c r="O7443" s="222" t="s">
        <v>326</v>
      </c>
    </row>
    <row r="7444" spans="1:15" ht="29.25" customHeight="1">
      <c r="A7444" s="221" t="s">
        <v>32</v>
      </c>
      <c r="B7444" s="221" t="s">
        <v>789</v>
      </c>
      <c r="C7444" s="222" t="s">
        <v>741</v>
      </c>
      <c r="D7444" s="222" t="s">
        <v>164</v>
      </c>
      <c r="E7444" s="199" t="s">
        <v>163</v>
      </c>
      <c r="F7444" s="200" t="s">
        <v>2241</v>
      </c>
      <c r="G7444" s="200" t="s">
        <v>2242</v>
      </c>
      <c r="H7444" s="200"/>
      <c r="I7444" s="200">
        <v>45765</v>
      </c>
      <c r="J7444" s="143">
        <f t="shared" si="116"/>
        <v>45765</v>
      </c>
      <c r="K7444" s="202">
        <v>8</v>
      </c>
      <c r="L7444" s="284" t="s">
        <v>7436</v>
      </c>
      <c r="M7444" s="223"/>
      <c r="N7444" s="203"/>
      <c r="O7444" s="222" t="s">
        <v>326</v>
      </c>
    </row>
    <row r="7445" spans="1:15" ht="29.25" customHeight="1">
      <c r="A7445" s="221" t="s">
        <v>32</v>
      </c>
      <c r="B7445" s="221" t="s">
        <v>789</v>
      </c>
      <c r="C7445" s="222" t="s">
        <v>741</v>
      </c>
      <c r="D7445" s="222" t="s">
        <v>164</v>
      </c>
      <c r="E7445" s="199" t="s">
        <v>163</v>
      </c>
      <c r="F7445" s="200" t="s">
        <v>2241</v>
      </c>
      <c r="G7445" s="200" t="s">
        <v>2242</v>
      </c>
      <c r="H7445" s="200"/>
      <c r="I7445" s="200">
        <v>45768</v>
      </c>
      <c r="J7445" s="143">
        <f t="shared" si="116"/>
        <v>45768</v>
      </c>
      <c r="K7445" s="202">
        <v>8</v>
      </c>
      <c r="L7445" s="284" t="s">
        <v>7437</v>
      </c>
      <c r="M7445" s="223"/>
      <c r="N7445" s="203"/>
      <c r="O7445" s="222" t="s">
        <v>326</v>
      </c>
    </row>
    <row r="7446" spans="1:15" ht="29.25" customHeight="1">
      <c r="A7446" s="221" t="s">
        <v>32</v>
      </c>
      <c r="B7446" s="221" t="s">
        <v>789</v>
      </c>
      <c r="C7446" s="222" t="s">
        <v>741</v>
      </c>
      <c r="D7446" s="222" t="s">
        <v>164</v>
      </c>
      <c r="E7446" s="199" t="s">
        <v>163</v>
      </c>
      <c r="F7446" s="200" t="s">
        <v>2241</v>
      </c>
      <c r="G7446" s="200" t="s">
        <v>2242</v>
      </c>
      <c r="H7446" s="200"/>
      <c r="I7446" s="200">
        <v>45769</v>
      </c>
      <c r="J7446" s="143">
        <f t="shared" si="116"/>
        <v>45769</v>
      </c>
      <c r="K7446" s="202">
        <v>8</v>
      </c>
      <c r="L7446" s="284" t="s">
        <v>7438</v>
      </c>
      <c r="M7446" s="223"/>
      <c r="N7446" s="203"/>
      <c r="O7446" s="222" t="s">
        <v>326</v>
      </c>
    </row>
    <row r="7447" spans="1:15" ht="29.25" customHeight="1">
      <c r="A7447" s="221" t="s">
        <v>32</v>
      </c>
      <c r="B7447" s="221" t="s">
        <v>789</v>
      </c>
      <c r="C7447" s="222" t="s">
        <v>741</v>
      </c>
      <c r="D7447" s="222" t="s">
        <v>164</v>
      </c>
      <c r="E7447" s="199" t="s">
        <v>163</v>
      </c>
      <c r="F7447" s="200" t="s">
        <v>2241</v>
      </c>
      <c r="G7447" s="200" t="s">
        <v>2242</v>
      </c>
      <c r="H7447" s="200"/>
      <c r="I7447" s="200">
        <v>45770</v>
      </c>
      <c r="J7447" s="143">
        <f t="shared" si="116"/>
        <v>45770</v>
      </c>
      <c r="K7447" s="202">
        <v>8</v>
      </c>
      <c r="L7447" s="284" t="s">
        <v>7629</v>
      </c>
      <c r="M7447" s="223"/>
      <c r="N7447" s="203"/>
      <c r="O7447" s="222" t="s">
        <v>326</v>
      </c>
    </row>
    <row r="7448" spans="1:15" ht="29.25" customHeight="1">
      <c r="A7448" s="221" t="s">
        <v>32</v>
      </c>
      <c r="B7448" s="221" t="s">
        <v>789</v>
      </c>
      <c r="C7448" s="222" t="s">
        <v>741</v>
      </c>
      <c r="D7448" s="222" t="s">
        <v>164</v>
      </c>
      <c r="E7448" s="199" t="s">
        <v>163</v>
      </c>
      <c r="F7448" s="200" t="s">
        <v>2241</v>
      </c>
      <c r="G7448" s="200" t="s">
        <v>2242</v>
      </c>
      <c r="H7448" s="200"/>
      <c r="I7448" s="200">
        <v>45771</v>
      </c>
      <c r="J7448" s="143">
        <f t="shared" si="116"/>
        <v>45771</v>
      </c>
      <c r="K7448" s="202">
        <v>8</v>
      </c>
      <c r="L7448" s="284" t="s">
        <v>7630</v>
      </c>
      <c r="M7448" s="223"/>
      <c r="N7448" s="203"/>
      <c r="O7448" s="222" t="s">
        <v>326</v>
      </c>
    </row>
    <row r="7449" spans="1:15" ht="29.25" customHeight="1">
      <c r="A7449" s="221" t="s">
        <v>32</v>
      </c>
      <c r="B7449" s="221" t="s">
        <v>789</v>
      </c>
      <c r="C7449" s="222" t="s">
        <v>741</v>
      </c>
      <c r="D7449" s="222" t="s">
        <v>164</v>
      </c>
      <c r="E7449" s="199" t="s">
        <v>163</v>
      </c>
      <c r="F7449" s="200" t="s">
        <v>2241</v>
      </c>
      <c r="G7449" s="200" t="s">
        <v>2242</v>
      </c>
      <c r="H7449" s="200"/>
      <c r="I7449" s="200">
        <v>45772</v>
      </c>
      <c r="J7449" s="143">
        <f t="shared" si="116"/>
        <v>45772</v>
      </c>
      <c r="K7449" s="202">
        <v>8</v>
      </c>
      <c r="L7449" s="284" t="s">
        <v>7631</v>
      </c>
      <c r="M7449" s="223"/>
      <c r="N7449" s="203"/>
      <c r="O7449" s="222" t="s">
        <v>326</v>
      </c>
    </row>
    <row r="7450" spans="1:15" ht="29.25" customHeight="1">
      <c r="A7450" s="221" t="s">
        <v>32</v>
      </c>
      <c r="B7450" s="221" t="s">
        <v>789</v>
      </c>
      <c r="C7450" s="222" t="s">
        <v>741</v>
      </c>
      <c r="D7450" s="222" t="s">
        <v>164</v>
      </c>
      <c r="E7450" s="199" t="s">
        <v>163</v>
      </c>
      <c r="F7450" s="200" t="s">
        <v>2241</v>
      </c>
      <c r="G7450" s="200" t="s">
        <v>2242</v>
      </c>
      <c r="H7450" s="200"/>
      <c r="I7450" s="200">
        <v>45775</v>
      </c>
      <c r="J7450" s="143">
        <f t="shared" si="116"/>
        <v>45775</v>
      </c>
      <c r="K7450" s="202">
        <v>8</v>
      </c>
      <c r="L7450" s="284" t="s">
        <v>7632</v>
      </c>
      <c r="M7450" s="223"/>
      <c r="N7450" s="203"/>
      <c r="O7450" s="222" t="s">
        <v>326</v>
      </c>
    </row>
    <row r="7451" spans="1:15" ht="29.25" customHeight="1">
      <c r="A7451" s="221" t="s">
        <v>32</v>
      </c>
      <c r="B7451" s="221" t="s">
        <v>789</v>
      </c>
      <c r="C7451" s="222" t="s">
        <v>741</v>
      </c>
      <c r="D7451" s="222" t="s">
        <v>164</v>
      </c>
      <c r="E7451" s="199" t="s">
        <v>163</v>
      </c>
      <c r="F7451" s="200" t="s">
        <v>2241</v>
      </c>
      <c r="G7451" s="200" t="s">
        <v>2242</v>
      </c>
      <c r="H7451" s="200"/>
      <c r="I7451" s="200">
        <v>45776</v>
      </c>
      <c r="J7451" s="143">
        <f t="shared" si="116"/>
        <v>45776</v>
      </c>
      <c r="K7451" s="202">
        <v>8</v>
      </c>
      <c r="L7451" s="284" t="s">
        <v>7633</v>
      </c>
      <c r="M7451" s="223"/>
      <c r="N7451" s="203"/>
      <c r="O7451" s="222" t="s">
        <v>326</v>
      </c>
    </row>
    <row r="7452" spans="1:15" ht="29.25" customHeight="1">
      <c r="A7452" s="221" t="s">
        <v>32</v>
      </c>
      <c r="B7452" s="221" t="s">
        <v>789</v>
      </c>
      <c r="C7452" s="222" t="s">
        <v>741</v>
      </c>
      <c r="D7452" s="222" t="s">
        <v>164</v>
      </c>
      <c r="E7452" s="199" t="s">
        <v>163</v>
      </c>
      <c r="F7452" s="200" t="s">
        <v>2241</v>
      </c>
      <c r="G7452" s="200" t="s">
        <v>2242</v>
      </c>
      <c r="H7452" s="200"/>
      <c r="I7452" s="200">
        <v>45777</v>
      </c>
      <c r="J7452" s="143">
        <f t="shared" si="116"/>
        <v>45777</v>
      </c>
      <c r="K7452" s="202">
        <v>8</v>
      </c>
      <c r="L7452" s="284" t="s">
        <v>7634</v>
      </c>
      <c r="M7452" s="223"/>
      <c r="N7452" s="203"/>
      <c r="O7452" s="222" t="s">
        <v>326</v>
      </c>
    </row>
    <row r="7453" spans="1:15" ht="29.25" customHeight="1">
      <c r="A7453" s="221" t="s">
        <v>32</v>
      </c>
      <c r="B7453" s="221" t="s">
        <v>789</v>
      </c>
      <c r="C7453" s="222" t="s">
        <v>741</v>
      </c>
      <c r="D7453" s="222" t="s">
        <v>164</v>
      </c>
      <c r="E7453" s="199" t="s">
        <v>163</v>
      </c>
      <c r="F7453" s="200" t="s">
        <v>2241</v>
      </c>
      <c r="G7453" s="200" t="s">
        <v>2242</v>
      </c>
      <c r="H7453" s="200"/>
      <c r="I7453" s="200">
        <v>45779</v>
      </c>
      <c r="J7453" s="143">
        <f t="shared" si="116"/>
        <v>45779</v>
      </c>
      <c r="K7453" s="202">
        <v>4</v>
      </c>
      <c r="L7453" s="284" t="s">
        <v>7800</v>
      </c>
      <c r="M7453" s="223"/>
      <c r="N7453" s="203"/>
      <c r="O7453" s="222" t="s">
        <v>326</v>
      </c>
    </row>
    <row r="7454" spans="1:15" ht="29.25" customHeight="1">
      <c r="A7454" s="221" t="s">
        <v>32</v>
      </c>
      <c r="B7454" s="221" t="s">
        <v>789</v>
      </c>
      <c r="C7454" s="222" t="s">
        <v>741</v>
      </c>
      <c r="D7454" s="222" t="s">
        <v>164</v>
      </c>
      <c r="E7454" s="199" t="s">
        <v>163</v>
      </c>
      <c r="F7454" s="200" t="s">
        <v>2241</v>
      </c>
      <c r="G7454" s="200" t="s">
        <v>2242</v>
      </c>
      <c r="H7454" s="200"/>
      <c r="I7454" s="200">
        <v>45782</v>
      </c>
      <c r="J7454" s="143">
        <f t="shared" si="116"/>
        <v>45782</v>
      </c>
      <c r="K7454" s="202">
        <v>8</v>
      </c>
      <c r="L7454" s="284" t="s">
        <v>7801</v>
      </c>
      <c r="M7454" s="223"/>
      <c r="N7454" s="203"/>
      <c r="O7454" s="222" t="s">
        <v>326</v>
      </c>
    </row>
    <row r="7455" spans="1:15" ht="29.25" customHeight="1">
      <c r="A7455" s="221" t="s">
        <v>32</v>
      </c>
      <c r="B7455" s="221" t="s">
        <v>789</v>
      </c>
      <c r="C7455" s="222" t="s">
        <v>741</v>
      </c>
      <c r="D7455" s="222" t="s">
        <v>164</v>
      </c>
      <c r="E7455" s="199" t="s">
        <v>163</v>
      </c>
      <c r="F7455" s="200" t="s">
        <v>2241</v>
      </c>
      <c r="G7455" s="200" t="s">
        <v>2242</v>
      </c>
      <c r="H7455" s="200"/>
      <c r="I7455" s="200">
        <v>45783</v>
      </c>
      <c r="J7455" s="143">
        <f t="shared" si="116"/>
        <v>45783</v>
      </c>
      <c r="K7455" s="202">
        <v>8</v>
      </c>
      <c r="L7455" s="284" t="s">
        <v>7802</v>
      </c>
      <c r="M7455" s="223"/>
      <c r="N7455" s="203"/>
      <c r="O7455" s="222" t="s">
        <v>326</v>
      </c>
    </row>
    <row r="7456" spans="1:15" ht="29.25" customHeight="1">
      <c r="A7456" s="221" t="s">
        <v>32</v>
      </c>
      <c r="B7456" s="221" t="s">
        <v>789</v>
      </c>
      <c r="C7456" s="222" t="s">
        <v>741</v>
      </c>
      <c r="D7456" s="222" t="s">
        <v>164</v>
      </c>
      <c r="E7456" s="199" t="s">
        <v>163</v>
      </c>
      <c r="F7456" s="200" t="s">
        <v>2241</v>
      </c>
      <c r="G7456" s="200" t="s">
        <v>2242</v>
      </c>
      <c r="H7456" s="200"/>
      <c r="I7456" s="200">
        <v>45784</v>
      </c>
      <c r="J7456" s="143">
        <f t="shared" si="116"/>
        <v>45784</v>
      </c>
      <c r="K7456" s="202">
        <v>8</v>
      </c>
      <c r="L7456" s="284" t="s">
        <v>7803</v>
      </c>
      <c r="M7456" s="223"/>
      <c r="N7456" s="203"/>
      <c r="O7456" s="222" t="s">
        <v>326</v>
      </c>
    </row>
    <row r="7457" spans="1:15" ht="29.25" customHeight="1">
      <c r="A7457" s="221" t="s">
        <v>32</v>
      </c>
      <c r="B7457" s="221" t="s">
        <v>789</v>
      </c>
      <c r="C7457" s="222" t="s">
        <v>741</v>
      </c>
      <c r="D7457" s="222" t="s">
        <v>164</v>
      </c>
      <c r="E7457" s="199" t="s">
        <v>163</v>
      </c>
      <c r="F7457" s="200" t="s">
        <v>2241</v>
      </c>
      <c r="G7457" s="200" t="s">
        <v>2242</v>
      </c>
      <c r="H7457" s="200" t="s">
        <v>80</v>
      </c>
      <c r="I7457" s="200">
        <v>45785</v>
      </c>
      <c r="J7457" s="143">
        <f t="shared" si="116"/>
        <v>45785</v>
      </c>
      <c r="K7457" s="202">
        <v>8</v>
      </c>
      <c r="L7457" s="284" t="s">
        <v>7992</v>
      </c>
      <c r="M7457" s="223"/>
      <c r="N7457" s="203">
        <v>1.9659090909090899</v>
      </c>
      <c r="O7457" s="222" t="s">
        <v>5638</v>
      </c>
    </row>
    <row r="7458" spans="1:15" ht="29.25" customHeight="1">
      <c r="A7458" s="221" t="s">
        <v>32</v>
      </c>
      <c r="B7458" s="221" t="s">
        <v>789</v>
      </c>
      <c r="C7458" s="222" t="s">
        <v>741</v>
      </c>
      <c r="D7458" s="222" t="s">
        <v>164</v>
      </c>
      <c r="E7458" s="199" t="s">
        <v>163</v>
      </c>
      <c r="F7458" s="200" t="s">
        <v>2241</v>
      </c>
      <c r="G7458" s="200" t="s">
        <v>2242</v>
      </c>
      <c r="H7458" s="200" t="s">
        <v>80</v>
      </c>
      <c r="I7458" s="200">
        <v>45786</v>
      </c>
      <c r="J7458" s="143">
        <f t="shared" si="116"/>
        <v>45786</v>
      </c>
      <c r="K7458" s="202">
        <v>8</v>
      </c>
      <c r="L7458" s="284" t="s">
        <v>7993</v>
      </c>
      <c r="M7458" s="223"/>
      <c r="N7458" s="203">
        <v>1.9659090909090899</v>
      </c>
      <c r="O7458" s="222" t="s">
        <v>5638</v>
      </c>
    </row>
    <row r="7459" spans="1:15" ht="29.25" customHeight="1">
      <c r="A7459" s="221" t="s">
        <v>32</v>
      </c>
      <c r="B7459" s="221" t="s">
        <v>789</v>
      </c>
      <c r="C7459" s="222" t="s">
        <v>741</v>
      </c>
      <c r="D7459" s="222" t="s">
        <v>164</v>
      </c>
      <c r="E7459" s="199" t="s">
        <v>163</v>
      </c>
      <c r="F7459" s="200" t="s">
        <v>2241</v>
      </c>
      <c r="G7459" s="200" t="s">
        <v>2242</v>
      </c>
      <c r="H7459" s="200"/>
      <c r="I7459" s="200">
        <v>45789</v>
      </c>
      <c r="J7459" s="143">
        <f t="shared" si="116"/>
        <v>45789</v>
      </c>
      <c r="K7459" s="202">
        <v>8</v>
      </c>
      <c r="L7459" s="284" t="s">
        <v>7994</v>
      </c>
      <c r="M7459" s="223"/>
      <c r="N7459" s="203"/>
      <c r="O7459" s="222" t="s">
        <v>326</v>
      </c>
    </row>
    <row r="7460" spans="1:15" ht="29.25" customHeight="1">
      <c r="A7460" s="221" t="s">
        <v>32</v>
      </c>
      <c r="B7460" s="221" t="s">
        <v>789</v>
      </c>
      <c r="C7460" s="222" t="s">
        <v>741</v>
      </c>
      <c r="D7460" s="222" t="s">
        <v>164</v>
      </c>
      <c r="E7460" s="199" t="s">
        <v>163</v>
      </c>
      <c r="F7460" s="200" t="s">
        <v>2241</v>
      </c>
      <c r="G7460" s="200" t="s">
        <v>2242</v>
      </c>
      <c r="H7460" s="200"/>
      <c r="I7460" s="200">
        <v>45790</v>
      </c>
      <c r="J7460" s="143">
        <f t="shared" si="116"/>
        <v>45790</v>
      </c>
      <c r="K7460" s="202">
        <v>8</v>
      </c>
      <c r="L7460" s="284" t="s">
        <v>7995</v>
      </c>
      <c r="M7460" s="223"/>
      <c r="N7460" s="203"/>
      <c r="O7460" s="222" t="s">
        <v>326</v>
      </c>
    </row>
    <row r="7461" spans="1:15" ht="29.25" customHeight="1">
      <c r="A7461" s="221" t="s">
        <v>32</v>
      </c>
      <c r="B7461" s="221" t="s">
        <v>789</v>
      </c>
      <c r="C7461" s="222" t="s">
        <v>741</v>
      </c>
      <c r="D7461" s="222" t="s">
        <v>164</v>
      </c>
      <c r="E7461" s="199" t="s">
        <v>163</v>
      </c>
      <c r="F7461" s="200" t="s">
        <v>2241</v>
      </c>
      <c r="G7461" s="200" t="s">
        <v>2242</v>
      </c>
      <c r="H7461" s="200"/>
      <c r="I7461" s="200">
        <v>45791</v>
      </c>
      <c r="J7461" s="143">
        <f t="shared" si="116"/>
        <v>45791</v>
      </c>
      <c r="K7461" s="202">
        <v>8</v>
      </c>
      <c r="L7461" s="284" t="s">
        <v>7996</v>
      </c>
      <c r="M7461" s="223"/>
      <c r="N7461" s="203"/>
      <c r="O7461" s="222" t="s">
        <v>326</v>
      </c>
    </row>
    <row r="7462" spans="1:15" ht="29.25" customHeight="1">
      <c r="A7462" s="221" t="s">
        <v>32</v>
      </c>
      <c r="B7462" s="221" t="s">
        <v>789</v>
      </c>
      <c r="C7462" s="222" t="s">
        <v>741</v>
      </c>
      <c r="D7462" s="222" t="s">
        <v>164</v>
      </c>
      <c r="E7462" s="199" t="s">
        <v>163</v>
      </c>
      <c r="F7462" s="200" t="s">
        <v>2241</v>
      </c>
      <c r="G7462" s="200" t="s">
        <v>2242</v>
      </c>
      <c r="H7462" s="200"/>
      <c r="I7462" s="200">
        <v>45792</v>
      </c>
      <c r="J7462" s="143">
        <f t="shared" si="116"/>
        <v>45792</v>
      </c>
      <c r="K7462" s="202">
        <v>8</v>
      </c>
      <c r="L7462" s="284" t="s">
        <v>8225</v>
      </c>
      <c r="M7462" s="223"/>
      <c r="N7462" s="203"/>
      <c r="O7462" s="222" t="s">
        <v>326</v>
      </c>
    </row>
    <row r="7463" spans="1:15" ht="29.25" customHeight="1">
      <c r="A7463" s="221" t="s">
        <v>32</v>
      </c>
      <c r="B7463" s="221" t="s">
        <v>789</v>
      </c>
      <c r="C7463" s="222" t="s">
        <v>741</v>
      </c>
      <c r="D7463" s="222" t="s">
        <v>164</v>
      </c>
      <c r="E7463" s="199" t="s">
        <v>163</v>
      </c>
      <c r="F7463" s="200" t="s">
        <v>2241</v>
      </c>
      <c r="G7463" s="200" t="s">
        <v>2242</v>
      </c>
      <c r="H7463" s="200"/>
      <c r="I7463" s="200">
        <v>45793</v>
      </c>
      <c r="J7463" s="143">
        <f t="shared" si="116"/>
        <v>45793</v>
      </c>
      <c r="K7463" s="202">
        <v>8</v>
      </c>
      <c r="L7463" s="284" t="s">
        <v>8226</v>
      </c>
      <c r="M7463" s="223"/>
      <c r="N7463" s="203"/>
      <c r="O7463" s="222" t="s">
        <v>326</v>
      </c>
    </row>
    <row r="7464" spans="1:15" ht="29.25" customHeight="1">
      <c r="A7464" s="221" t="s">
        <v>32</v>
      </c>
      <c r="B7464" s="221" t="s">
        <v>789</v>
      </c>
      <c r="C7464" s="222" t="s">
        <v>741</v>
      </c>
      <c r="D7464" s="222" t="s">
        <v>164</v>
      </c>
      <c r="E7464" s="199" t="s">
        <v>166</v>
      </c>
      <c r="F7464" s="200"/>
      <c r="G7464" s="200"/>
      <c r="H7464" s="200"/>
      <c r="I7464" s="200">
        <v>45796</v>
      </c>
      <c r="J7464" s="143">
        <f t="shared" si="116"/>
        <v>45796</v>
      </c>
      <c r="K7464" s="202">
        <v>8</v>
      </c>
      <c r="L7464" s="285" t="s">
        <v>165</v>
      </c>
      <c r="M7464" s="223"/>
      <c r="N7464" s="203"/>
      <c r="O7464" s="222" t="s">
        <v>326</v>
      </c>
    </row>
    <row r="7465" spans="1:15" ht="29.25" customHeight="1">
      <c r="A7465" s="221" t="s">
        <v>32</v>
      </c>
      <c r="B7465" s="221" t="s">
        <v>789</v>
      </c>
      <c r="C7465" s="222" t="s">
        <v>741</v>
      </c>
      <c r="D7465" s="222" t="s">
        <v>164</v>
      </c>
      <c r="E7465" s="199" t="s">
        <v>166</v>
      </c>
      <c r="F7465" s="200"/>
      <c r="G7465" s="200"/>
      <c r="H7465" s="200"/>
      <c r="I7465" s="200">
        <v>45797</v>
      </c>
      <c r="J7465" s="143">
        <f t="shared" si="116"/>
        <v>45797</v>
      </c>
      <c r="K7465" s="202">
        <v>8</v>
      </c>
      <c r="L7465" s="285" t="s">
        <v>165</v>
      </c>
      <c r="M7465" s="223"/>
      <c r="N7465" s="203"/>
      <c r="O7465" s="222" t="s">
        <v>326</v>
      </c>
    </row>
    <row r="7466" spans="1:15" ht="29.25" customHeight="1">
      <c r="A7466" s="221" t="s">
        <v>32</v>
      </c>
      <c r="B7466" s="221" t="s">
        <v>789</v>
      </c>
      <c r="C7466" s="222" t="s">
        <v>741</v>
      </c>
      <c r="D7466" s="222" t="s">
        <v>164</v>
      </c>
      <c r="E7466" s="199" t="s">
        <v>166</v>
      </c>
      <c r="F7466" s="200"/>
      <c r="G7466" s="200"/>
      <c r="H7466" s="200"/>
      <c r="I7466" s="200">
        <v>45798</v>
      </c>
      <c r="J7466" s="143">
        <f t="shared" si="116"/>
        <v>45798</v>
      </c>
      <c r="K7466" s="202">
        <v>8</v>
      </c>
      <c r="L7466" s="285" t="s">
        <v>165</v>
      </c>
      <c r="M7466" s="223"/>
      <c r="N7466" s="203"/>
      <c r="O7466" s="222" t="s">
        <v>326</v>
      </c>
    </row>
    <row r="7467" spans="1:15" ht="29.25" customHeight="1">
      <c r="A7467" s="221" t="s">
        <v>32</v>
      </c>
      <c r="B7467" s="221" t="s">
        <v>789</v>
      </c>
      <c r="C7467" s="222" t="s">
        <v>741</v>
      </c>
      <c r="D7467" s="222" t="s">
        <v>164</v>
      </c>
      <c r="E7467" s="199" t="s">
        <v>163</v>
      </c>
      <c r="F7467" s="200" t="s">
        <v>2241</v>
      </c>
      <c r="G7467" s="200" t="s">
        <v>2242</v>
      </c>
      <c r="H7467" s="200"/>
      <c r="I7467" s="200">
        <v>45799</v>
      </c>
      <c r="J7467" s="143">
        <f t="shared" si="116"/>
        <v>45799</v>
      </c>
      <c r="K7467" s="202">
        <v>8</v>
      </c>
      <c r="L7467" s="284" t="s">
        <v>8497</v>
      </c>
      <c r="M7467" s="223"/>
      <c r="N7467" s="203"/>
      <c r="O7467" s="222" t="s">
        <v>326</v>
      </c>
    </row>
    <row r="7468" spans="1:15" ht="29.25" customHeight="1">
      <c r="A7468" s="221" t="s">
        <v>32</v>
      </c>
      <c r="B7468" s="221" t="s">
        <v>789</v>
      </c>
      <c r="C7468" s="222" t="s">
        <v>741</v>
      </c>
      <c r="D7468" s="222" t="s">
        <v>164</v>
      </c>
      <c r="E7468" s="199" t="s">
        <v>163</v>
      </c>
      <c r="F7468" s="200" t="s">
        <v>2241</v>
      </c>
      <c r="G7468" s="200" t="s">
        <v>2242</v>
      </c>
      <c r="H7468" s="200"/>
      <c r="I7468" s="200">
        <v>45800</v>
      </c>
      <c r="J7468" s="143">
        <f t="shared" si="116"/>
        <v>45800</v>
      </c>
      <c r="K7468" s="202">
        <v>8</v>
      </c>
      <c r="L7468" s="284" t="s">
        <v>8498</v>
      </c>
      <c r="M7468" s="223"/>
      <c r="N7468" s="203"/>
      <c r="O7468" s="222" t="s">
        <v>326</v>
      </c>
    </row>
    <row r="7469" spans="1:15" ht="29.25" customHeight="1">
      <c r="A7469" s="221" t="s">
        <v>32</v>
      </c>
      <c r="B7469" s="221" t="s">
        <v>789</v>
      </c>
      <c r="C7469" s="222" t="s">
        <v>741</v>
      </c>
      <c r="D7469" s="222" t="s">
        <v>164</v>
      </c>
      <c r="E7469" s="199" t="s">
        <v>163</v>
      </c>
      <c r="F7469" s="200" t="s">
        <v>2241</v>
      </c>
      <c r="G7469" s="200" t="s">
        <v>2242</v>
      </c>
      <c r="H7469" s="200"/>
      <c r="I7469" s="200">
        <v>45803</v>
      </c>
      <c r="J7469" s="143">
        <f t="shared" si="116"/>
        <v>45803</v>
      </c>
      <c r="K7469" s="202">
        <v>8</v>
      </c>
      <c r="L7469" s="284" t="s">
        <v>8499</v>
      </c>
      <c r="M7469" s="223"/>
      <c r="N7469" s="203"/>
      <c r="O7469" s="222" t="s">
        <v>326</v>
      </c>
    </row>
    <row r="7470" spans="1:15" ht="29.25" customHeight="1">
      <c r="A7470" s="221" t="s">
        <v>32</v>
      </c>
      <c r="B7470" s="221" t="s">
        <v>789</v>
      </c>
      <c r="C7470" s="222" t="s">
        <v>741</v>
      </c>
      <c r="D7470" s="222" t="s">
        <v>164</v>
      </c>
      <c r="E7470" s="199" t="s">
        <v>163</v>
      </c>
      <c r="F7470" s="200" t="s">
        <v>2241</v>
      </c>
      <c r="G7470" s="200" t="s">
        <v>2242</v>
      </c>
      <c r="H7470" s="200"/>
      <c r="I7470" s="200">
        <v>45804</v>
      </c>
      <c r="J7470" s="143">
        <f t="shared" si="116"/>
        <v>45804</v>
      </c>
      <c r="K7470" s="202">
        <v>4</v>
      </c>
      <c r="L7470" s="284" t="s">
        <v>8500</v>
      </c>
      <c r="M7470" s="223"/>
      <c r="N7470" s="203"/>
      <c r="O7470" s="222" t="s">
        <v>326</v>
      </c>
    </row>
    <row r="7471" spans="1:15" ht="29.25" customHeight="1">
      <c r="A7471" s="221" t="s">
        <v>32</v>
      </c>
      <c r="B7471" s="221" t="s">
        <v>789</v>
      </c>
      <c r="C7471" s="222" t="s">
        <v>741</v>
      </c>
      <c r="D7471" s="222" t="s">
        <v>164</v>
      </c>
      <c r="E7471" s="199" t="s">
        <v>166</v>
      </c>
      <c r="F7471" s="200"/>
      <c r="G7471" s="200"/>
      <c r="H7471" s="200"/>
      <c r="I7471" s="200">
        <v>45804</v>
      </c>
      <c r="J7471" s="143">
        <f t="shared" si="116"/>
        <v>45804</v>
      </c>
      <c r="K7471" s="202">
        <v>4</v>
      </c>
      <c r="L7471" s="285" t="s">
        <v>172</v>
      </c>
      <c r="M7471" s="223"/>
      <c r="N7471" s="203"/>
      <c r="O7471" s="222" t="s">
        <v>326</v>
      </c>
    </row>
    <row r="7472" spans="1:15" ht="29.25" customHeight="1">
      <c r="A7472" s="221" t="s">
        <v>32</v>
      </c>
      <c r="B7472" s="221" t="s">
        <v>789</v>
      </c>
      <c r="C7472" s="222" t="s">
        <v>741</v>
      </c>
      <c r="D7472" s="222" t="s">
        <v>164</v>
      </c>
      <c r="E7472" s="199" t="s">
        <v>163</v>
      </c>
      <c r="F7472" s="200" t="s">
        <v>2241</v>
      </c>
      <c r="G7472" s="200" t="s">
        <v>2242</v>
      </c>
      <c r="H7472" s="200"/>
      <c r="I7472" s="200">
        <v>45805</v>
      </c>
      <c r="J7472" s="143">
        <f t="shared" si="116"/>
        <v>45805</v>
      </c>
      <c r="K7472" s="202">
        <v>8</v>
      </c>
      <c r="L7472" s="285" t="s">
        <v>8501</v>
      </c>
      <c r="M7472" s="223"/>
      <c r="N7472" s="203"/>
      <c r="O7472" s="222" t="s">
        <v>326</v>
      </c>
    </row>
    <row r="7473" spans="1:15" ht="29.25" customHeight="1">
      <c r="A7473" s="221" t="s">
        <v>32</v>
      </c>
      <c r="B7473" s="221" t="s">
        <v>789</v>
      </c>
      <c r="C7473" s="222" t="s">
        <v>741</v>
      </c>
      <c r="D7473" s="222" t="s">
        <v>164</v>
      </c>
      <c r="E7473" s="199" t="s">
        <v>163</v>
      </c>
      <c r="F7473" s="200" t="s">
        <v>2241</v>
      </c>
      <c r="G7473" s="200" t="s">
        <v>2242</v>
      </c>
      <c r="H7473" s="200"/>
      <c r="I7473" s="200">
        <v>45806</v>
      </c>
      <c r="J7473" s="143">
        <f t="shared" si="116"/>
        <v>45806</v>
      </c>
      <c r="K7473" s="202">
        <v>8</v>
      </c>
      <c r="L7473" s="285" t="s">
        <v>8502</v>
      </c>
      <c r="M7473" s="223"/>
      <c r="N7473" s="203"/>
      <c r="O7473" s="222" t="s">
        <v>326</v>
      </c>
    </row>
    <row r="7474" spans="1:15" ht="29.25" customHeight="1">
      <c r="A7474" s="221" t="s">
        <v>32</v>
      </c>
      <c r="B7474" s="221" t="s">
        <v>789</v>
      </c>
      <c r="C7474" s="222" t="s">
        <v>741</v>
      </c>
      <c r="D7474" s="222" t="s">
        <v>164</v>
      </c>
      <c r="E7474" s="199" t="s">
        <v>163</v>
      </c>
      <c r="F7474" s="200" t="s">
        <v>2241</v>
      </c>
      <c r="G7474" s="200" t="s">
        <v>2242</v>
      </c>
      <c r="H7474" s="200"/>
      <c r="I7474" s="200">
        <v>45810</v>
      </c>
      <c r="J7474" s="143">
        <f t="shared" si="116"/>
        <v>45810</v>
      </c>
      <c r="K7474" s="202">
        <v>8</v>
      </c>
      <c r="L7474" s="284" t="s">
        <v>8503</v>
      </c>
      <c r="M7474" s="223"/>
      <c r="N7474" s="203"/>
      <c r="O7474" s="222" t="s">
        <v>326</v>
      </c>
    </row>
    <row r="7475" spans="1:15" ht="29.25" customHeight="1">
      <c r="A7475" s="221" t="s">
        <v>32</v>
      </c>
      <c r="B7475" s="221" t="s">
        <v>789</v>
      </c>
      <c r="C7475" s="222" t="s">
        <v>741</v>
      </c>
      <c r="D7475" s="222" t="s">
        <v>164</v>
      </c>
      <c r="E7475" s="199" t="s">
        <v>163</v>
      </c>
      <c r="F7475" s="200" t="s">
        <v>2241</v>
      </c>
      <c r="G7475" s="200" t="s">
        <v>2242</v>
      </c>
      <c r="H7475" s="200"/>
      <c r="I7475" s="200">
        <v>45811</v>
      </c>
      <c r="J7475" s="143">
        <f t="shared" si="116"/>
        <v>45811</v>
      </c>
      <c r="K7475" s="202">
        <v>8</v>
      </c>
      <c r="L7475" s="284" t="s">
        <v>8504</v>
      </c>
      <c r="M7475" s="223"/>
      <c r="N7475" s="203"/>
      <c r="O7475" s="222" t="s">
        <v>326</v>
      </c>
    </row>
    <row r="7476" spans="1:15" ht="29.25" customHeight="1">
      <c r="A7476" s="221" t="s">
        <v>32</v>
      </c>
      <c r="B7476" s="221" t="s">
        <v>789</v>
      </c>
      <c r="C7476" s="222" t="s">
        <v>741</v>
      </c>
      <c r="D7476" s="222" t="s">
        <v>164</v>
      </c>
      <c r="E7476" s="199" t="s">
        <v>163</v>
      </c>
      <c r="F7476" s="200" t="s">
        <v>2241</v>
      </c>
      <c r="G7476" s="200" t="s">
        <v>2242</v>
      </c>
      <c r="H7476" s="200"/>
      <c r="I7476" s="200">
        <v>45812</v>
      </c>
      <c r="J7476" s="143">
        <f t="shared" si="116"/>
        <v>45812</v>
      </c>
      <c r="K7476" s="202">
        <v>8</v>
      </c>
      <c r="L7476" s="284" t="s">
        <v>8505</v>
      </c>
      <c r="M7476" s="223"/>
      <c r="N7476" s="203"/>
      <c r="O7476" s="222" t="s">
        <v>326</v>
      </c>
    </row>
    <row r="7477" spans="1:15" ht="29.25" customHeight="1">
      <c r="A7477" s="221" t="s">
        <v>32</v>
      </c>
      <c r="B7477" s="221" t="s">
        <v>789</v>
      </c>
      <c r="C7477" s="222" t="s">
        <v>741</v>
      </c>
      <c r="D7477" s="222" t="s">
        <v>164</v>
      </c>
      <c r="E7477" s="199" t="s">
        <v>163</v>
      </c>
      <c r="F7477" s="200" t="s">
        <v>2241</v>
      </c>
      <c r="G7477" s="200" t="s">
        <v>2242</v>
      </c>
      <c r="H7477" s="200"/>
      <c r="I7477" s="200">
        <v>45813</v>
      </c>
      <c r="J7477" s="143">
        <f t="shared" si="116"/>
        <v>45813</v>
      </c>
      <c r="K7477" s="202">
        <v>8</v>
      </c>
      <c r="L7477" s="284" t="s">
        <v>8789</v>
      </c>
      <c r="M7477" s="223"/>
      <c r="N7477" s="203"/>
      <c r="O7477" s="222" t="s">
        <v>326</v>
      </c>
    </row>
    <row r="7478" spans="1:15" ht="29.25" customHeight="1">
      <c r="A7478" s="221" t="s">
        <v>32</v>
      </c>
      <c r="B7478" s="221" t="s">
        <v>789</v>
      </c>
      <c r="C7478" s="222" t="s">
        <v>741</v>
      </c>
      <c r="D7478" s="222" t="s">
        <v>164</v>
      </c>
      <c r="E7478" s="199" t="s">
        <v>163</v>
      </c>
      <c r="F7478" s="200" t="s">
        <v>2241</v>
      </c>
      <c r="G7478" s="200" t="s">
        <v>2242</v>
      </c>
      <c r="H7478" s="200"/>
      <c r="I7478" s="200">
        <v>45814</v>
      </c>
      <c r="J7478" s="143">
        <f t="shared" si="116"/>
        <v>45814</v>
      </c>
      <c r="K7478" s="202">
        <v>8</v>
      </c>
      <c r="L7478" s="284" t="s">
        <v>8790</v>
      </c>
      <c r="M7478" s="223"/>
      <c r="N7478" s="203"/>
      <c r="O7478" s="222" t="s">
        <v>326</v>
      </c>
    </row>
    <row r="7479" spans="1:15" ht="29.25" customHeight="1">
      <c r="A7479" s="221" t="s">
        <v>32</v>
      </c>
      <c r="B7479" s="221" t="s">
        <v>789</v>
      </c>
      <c r="C7479" s="222" t="s">
        <v>741</v>
      </c>
      <c r="D7479" s="222" t="s">
        <v>164</v>
      </c>
      <c r="E7479" s="199" t="s">
        <v>163</v>
      </c>
      <c r="F7479" s="200" t="s">
        <v>2241</v>
      </c>
      <c r="G7479" s="200" t="s">
        <v>2242</v>
      </c>
      <c r="H7479" s="200"/>
      <c r="I7479" s="200">
        <v>45817</v>
      </c>
      <c r="J7479" s="143">
        <f t="shared" si="116"/>
        <v>45817</v>
      </c>
      <c r="K7479" s="202">
        <v>8</v>
      </c>
      <c r="L7479" s="284" t="s">
        <v>8791</v>
      </c>
      <c r="M7479" s="223"/>
      <c r="N7479" s="203"/>
      <c r="O7479" s="222" t="s">
        <v>326</v>
      </c>
    </row>
    <row r="7480" spans="1:15" ht="29.25" customHeight="1">
      <c r="A7480" s="221" t="s">
        <v>32</v>
      </c>
      <c r="B7480" s="221" t="s">
        <v>789</v>
      </c>
      <c r="C7480" s="222" t="s">
        <v>741</v>
      </c>
      <c r="D7480" s="222" t="s">
        <v>164</v>
      </c>
      <c r="E7480" s="199" t="s">
        <v>163</v>
      </c>
      <c r="F7480" s="200" t="s">
        <v>2241</v>
      </c>
      <c r="G7480" s="200" t="s">
        <v>2242</v>
      </c>
      <c r="H7480" s="200"/>
      <c r="I7480" s="200">
        <v>45818</v>
      </c>
      <c r="J7480" s="143">
        <f t="shared" si="116"/>
        <v>45818</v>
      </c>
      <c r="K7480" s="202">
        <v>8</v>
      </c>
      <c r="L7480" s="284" t="s">
        <v>8792</v>
      </c>
      <c r="M7480" s="223"/>
      <c r="N7480" s="203"/>
      <c r="O7480" s="222" t="s">
        <v>326</v>
      </c>
    </row>
    <row r="7481" spans="1:15" ht="29.25" customHeight="1">
      <c r="A7481" s="221" t="s">
        <v>32</v>
      </c>
      <c r="B7481" s="221" t="s">
        <v>789</v>
      </c>
      <c r="C7481" s="222" t="s">
        <v>741</v>
      </c>
      <c r="D7481" s="222" t="s">
        <v>164</v>
      </c>
      <c r="E7481" s="199" t="s">
        <v>163</v>
      </c>
      <c r="F7481" s="200" t="s">
        <v>2241</v>
      </c>
      <c r="G7481" s="200" t="s">
        <v>2242</v>
      </c>
      <c r="H7481" s="200"/>
      <c r="I7481" s="200">
        <v>45819</v>
      </c>
      <c r="J7481" s="143">
        <f t="shared" si="116"/>
        <v>45819</v>
      </c>
      <c r="K7481" s="202">
        <v>8</v>
      </c>
      <c r="L7481" s="284" t="s">
        <v>8793</v>
      </c>
      <c r="M7481" s="223"/>
      <c r="N7481" s="203"/>
      <c r="O7481" s="222" t="s">
        <v>326</v>
      </c>
    </row>
    <row r="7482" spans="1:15" ht="29.25" customHeight="1">
      <c r="A7482" s="221" t="s">
        <v>32</v>
      </c>
      <c r="B7482" s="221" t="s">
        <v>789</v>
      </c>
      <c r="C7482" s="222" t="s">
        <v>741</v>
      </c>
      <c r="D7482" s="222" t="s">
        <v>164</v>
      </c>
      <c r="E7482" s="199" t="s">
        <v>163</v>
      </c>
      <c r="F7482" s="200" t="s">
        <v>2241</v>
      </c>
      <c r="G7482" s="200" t="s">
        <v>2242</v>
      </c>
      <c r="H7482" s="200"/>
      <c r="I7482" s="200">
        <v>45820</v>
      </c>
      <c r="J7482" s="143">
        <f t="shared" si="116"/>
        <v>45820</v>
      </c>
      <c r="K7482" s="202">
        <v>8</v>
      </c>
      <c r="L7482" s="284" t="s">
        <v>8978</v>
      </c>
      <c r="M7482" s="223"/>
      <c r="N7482" s="203"/>
      <c r="O7482" s="222" t="s">
        <v>326</v>
      </c>
    </row>
    <row r="7483" spans="1:15" ht="29.25" customHeight="1">
      <c r="A7483" s="221" t="s">
        <v>32</v>
      </c>
      <c r="B7483" s="221" t="s">
        <v>789</v>
      </c>
      <c r="C7483" s="222" t="s">
        <v>741</v>
      </c>
      <c r="D7483" s="222" t="s">
        <v>164</v>
      </c>
      <c r="E7483" s="199" t="s">
        <v>163</v>
      </c>
      <c r="F7483" s="200" t="s">
        <v>2241</v>
      </c>
      <c r="G7483" s="200" t="s">
        <v>2242</v>
      </c>
      <c r="H7483" s="200"/>
      <c r="I7483" s="200">
        <v>45821</v>
      </c>
      <c r="J7483" s="143">
        <f t="shared" si="116"/>
        <v>45821</v>
      </c>
      <c r="K7483" s="202">
        <v>8</v>
      </c>
      <c r="L7483" s="284" t="s">
        <v>8979</v>
      </c>
      <c r="M7483" s="223"/>
      <c r="N7483" s="203"/>
      <c r="O7483" s="222" t="s">
        <v>326</v>
      </c>
    </row>
    <row r="7484" spans="1:15" ht="29.25" customHeight="1">
      <c r="A7484" s="221" t="s">
        <v>32</v>
      </c>
      <c r="B7484" s="221" t="s">
        <v>789</v>
      </c>
      <c r="C7484" s="222" t="s">
        <v>741</v>
      </c>
      <c r="D7484" s="222" t="s">
        <v>164</v>
      </c>
      <c r="E7484" s="199" t="s">
        <v>163</v>
      </c>
      <c r="F7484" s="200" t="s">
        <v>2241</v>
      </c>
      <c r="G7484" s="200" t="s">
        <v>2242</v>
      </c>
      <c r="H7484" s="200"/>
      <c r="I7484" s="200">
        <v>45824</v>
      </c>
      <c r="J7484" s="143">
        <f t="shared" si="116"/>
        <v>45824</v>
      </c>
      <c r="K7484" s="202">
        <v>8</v>
      </c>
      <c r="L7484" s="284" t="s">
        <v>8980</v>
      </c>
      <c r="M7484" s="223"/>
      <c r="N7484" s="203"/>
      <c r="O7484" s="222" t="s">
        <v>326</v>
      </c>
    </row>
    <row r="7485" spans="1:15" ht="29.25" customHeight="1">
      <c r="A7485" s="221" t="s">
        <v>32</v>
      </c>
      <c r="B7485" s="221" t="s">
        <v>789</v>
      </c>
      <c r="C7485" s="222" t="s">
        <v>741</v>
      </c>
      <c r="D7485" s="222" t="s">
        <v>164</v>
      </c>
      <c r="E7485" s="199" t="s">
        <v>163</v>
      </c>
      <c r="F7485" s="200" t="s">
        <v>2241</v>
      </c>
      <c r="G7485" s="200" t="s">
        <v>2242</v>
      </c>
      <c r="H7485" s="200"/>
      <c r="I7485" s="200">
        <v>45825</v>
      </c>
      <c r="J7485" s="143">
        <f t="shared" si="116"/>
        <v>45825</v>
      </c>
      <c r="K7485" s="202">
        <v>8</v>
      </c>
      <c r="L7485" s="284" t="s">
        <v>8981</v>
      </c>
      <c r="M7485" s="223"/>
      <c r="N7485" s="203"/>
      <c r="O7485" s="222" t="s">
        <v>326</v>
      </c>
    </row>
    <row r="7486" spans="1:15" ht="29.25" customHeight="1">
      <c r="A7486" s="221" t="s">
        <v>32</v>
      </c>
      <c r="B7486" s="221" t="s">
        <v>789</v>
      </c>
      <c r="C7486" s="222" t="s">
        <v>741</v>
      </c>
      <c r="D7486" s="222" t="s">
        <v>164</v>
      </c>
      <c r="E7486" s="199" t="s">
        <v>163</v>
      </c>
      <c r="F7486" s="200" t="s">
        <v>2241</v>
      </c>
      <c r="G7486" s="200" t="s">
        <v>2242</v>
      </c>
      <c r="H7486" s="200"/>
      <c r="I7486" s="200">
        <v>45826</v>
      </c>
      <c r="J7486" s="143">
        <f t="shared" si="116"/>
        <v>45826</v>
      </c>
      <c r="K7486" s="202">
        <v>8</v>
      </c>
      <c r="L7486" s="284" t="s">
        <v>8982</v>
      </c>
      <c r="M7486" s="223"/>
      <c r="N7486" s="203"/>
      <c r="O7486" s="222" t="s">
        <v>326</v>
      </c>
    </row>
    <row r="7487" spans="1:15" ht="29.25" customHeight="1">
      <c r="A7487" s="221" t="s">
        <v>32</v>
      </c>
      <c r="B7487" s="221" t="s">
        <v>789</v>
      </c>
      <c r="C7487" s="222" t="s">
        <v>741</v>
      </c>
      <c r="D7487" s="222" t="s">
        <v>164</v>
      </c>
      <c r="E7487" s="199" t="s">
        <v>163</v>
      </c>
      <c r="F7487" s="200" t="s">
        <v>2241</v>
      </c>
      <c r="G7487" s="200" t="s">
        <v>2242</v>
      </c>
      <c r="H7487" s="200"/>
      <c r="I7487" s="200">
        <v>45827</v>
      </c>
      <c r="J7487" s="143">
        <f t="shared" si="116"/>
        <v>45827</v>
      </c>
      <c r="K7487" s="202">
        <v>8</v>
      </c>
      <c r="L7487" s="284" t="s">
        <v>9168</v>
      </c>
      <c r="M7487" s="223"/>
      <c r="N7487" s="203"/>
      <c r="O7487" s="222" t="s">
        <v>326</v>
      </c>
    </row>
    <row r="7488" spans="1:15" ht="29.25" customHeight="1">
      <c r="A7488" s="221" t="s">
        <v>32</v>
      </c>
      <c r="B7488" s="221" t="s">
        <v>789</v>
      </c>
      <c r="C7488" s="222" t="s">
        <v>741</v>
      </c>
      <c r="D7488" s="222" t="s">
        <v>164</v>
      </c>
      <c r="E7488" s="199" t="s">
        <v>163</v>
      </c>
      <c r="F7488" s="200" t="s">
        <v>2241</v>
      </c>
      <c r="G7488" s="200" t="s">
        <v>2242</v>
      </c>
      <c r="H7488" s="200"/>
      <c r="I7488" s="200">
        <v>45828</v>
      </c>
      <c r="J7488" s="143">
        <f t="shared" si="116"/>
        <v>45828</v>
      </c>
      <c r="K7488" s="202">
        <v>8</v>
      </c>
      <c r="L7488" s="284" t="s">
        <v>9169</v>
      </c>
      <c r="M7488" s="223"/>
      <c r="N7488" s="203"/>
      <c r="O7488" s="222" t="s">
        <v>326</v>
      </c>
    </row>
    <row r="7489" spans="1:15" ht="29.25" customHeight="1">
      <c r="A7489" s="221" t="s">
        <v>32</v>
      </c>
      <c r="B7489" s="221" t="s">
        <v>789</v>
      </c>
      <c r="C7489" s="222" t="s">
        <v>741</v>
      </c>
      <c r="D7489" s="222" t="s">
        <v>164</v>
      </c>
      <c r="E7489" s="199" t="s">
        <v>165</v>
      </c>
      <c r="F7489" s="200"/>
      <c r="G7489" s="200"/>
      <c r="H7489" s="200"/>
      <c r="I7489" s="200">
        <v>45831</v>
      </c>
      <c r="J7489" s="143">
        <f t="shared" si="116"/>
        <v>45831</v>
      </c>
      <c r="K7489" s="202">
        <v>8</v>
      </c>
      <c r="L7489" s="285" t="s">
        <v>165</v>
      </c>
      <c r="M7489" s="223"/>
      <c r="N7489" s="203"/>
      <c r="O7489" s="222" t="s">
        <v>326</v>
      </c>
    </row>
    <row r="7490" spans="1:15" ht="29.25" customHeight="1">
      <c r="A7490" s="221" t="s">
        <v>32</v>
      </c>
      <c r="B7490" s="221" t="s">
        <v>789</v>
      </c>
      <c r="C7490" s="222" t="s">
        <v>741</v>
      </c>
      <c r="D7490" s="222" t="s">
        <v>164</v>
      </c>
      <c r="E7490" s="199" t="s">
        <v>163</v>
      </c>
      <c r="F7490" s="200" t="s">
        <v>2241</v>
      </c>
      <c r="G7490" s="200" t="s">
        <v>2242</v>
      </c>
      <c r="H7490" s="200"/>
      <c r="I7490" s="200">
        <v>45832</v>
      </c>
      <c r="J7490" s="143">
        <f t="shared" si="116"/>
        <v>45832</v>
      </c>
      <c r="K7490" s="202">
        <v>8</v>
      </c>
      <c r="L7490" s="284" t="s">
        <v>9170</v>
      </c>
      <c r="M7490" s="223"/>
      <c r="N7490" s="203"/>
      <c r="O7490" s="222" t="s">
        <v>326</v>
      </c>
    </row>
    <row r="7491" spans="1:15" ht="29.25" customHeight="1">
      <c r="A7491" s="221" t="s">
        <v>32</v>
      </c>
      <c r="B7491" s="221" t="s">
        <v>789</v>
      </c>
      <c r="C7491" s="222" t="s">
        <v>741</v>
      </c>
      <c r="D7491" s="222" t="s">
        <v>164</v>
      </c>
      <c r="E7491" s="199" t="s">
        <v>163</v>
      </c>
      <c r="F7491" s="200" t="s">
        <v>2241</v>
      </c>
      <c r="G7491" s="200" t="s">
        <v>2242</v>
      </c>
      <c r="H7491" s="200"/>
      <c r="I7491" s="200">
        <v>45833</v>
      </c>
      <c r="J7491" s="143">
        <f t="shared" ref="J7491:J7554" si="117">I7491</f>
        <v>45833</v>
      </c>
      <c r="K7491" s="202">
        <v>8</v>
      </c>
      <c r="L7491" s="284" t="s">
        <v>9171</v>
      </c>
      <c r="M7491" s="223"/>
      <c r="N7491" s="203"/>
      <c r="O7491" s="222" t="s">
        <v>326</v>
      </c>
    </row>
    <row r="7492" spans="1:15" ht="29.25" customHeight="1">
      <c r="A7492" s="221" t="s">
        <v>32</v>
      </c>
      <c r="B7492" s="221" t="s">
        <v>789</v>
      </c>
      <c r="C7492" s="222" t="s">
        <v>741</v>
      </c>
      <c r="D7492" s="222" t="s">
        <v>164</v>
      </c>
      <c r="E7492" s="199" t="s">
        <v>163</v>
      </c>
      <c r="F7492" s="200" t="s">
        <v>2241</v>
      </c>
      <c r="G7492" s="200" t="s">
        <v>2242</v>
      </c>
      <c r="H7492" s="200"/>
      <c r="I7492" s="200">
        <v>45834</v>
      </c>
      <c r="J7492" s="143">
        <f t="shared" si="117"/>
        <v>45834</v>
      </c>
      <c r="K7492" s="202">
        <v>8</v>
      </c>
      <c r="L7492" s="284" t="s">
        <v>9364</v>
      </c>
      <c r="M7492" s="223"/>
      <c r="N7492" s="203"/>
      <c r="O7492" s="222" t="s">
        <v>326</v>
      </c>
    </row>
    <row r="7493" spans="1:15" ht="29.25" customHeight="1">
      <c r="A7493" s="221" t="s">
        <v>32</v>
      </c>
      <c r="B7493" s="221" t="s">
        <v>789</v>
      </c>
      <c r="C7493" s="222" t="s">
        <v>741</v>
      </c>
      <c r="D7493" s="222" t="s">
        <v>164</v>
      </c>
      <c r="E7493" s="199" t="s">
        <v>163</v>
      </c>
      <c r="F7493" s="200" t="s">
        <v>2241</v>
      </c>
      <c r="G7493" s="200" t="s">
        <v>2242</v>
      </c>
      <c r="H7493" s="200"/>
      <c r="I7493" s="200">
        <v>45835</v>
      </c>
      <c r="J7493" s="143">
        <f t="shared" si="117"/>
        <v>45835</v>
      </c>
      <c r="K7493" s="202">
        <v>8</v>
      </c>
      <c r="L7493" s="284" t="s">
        <v>9365</v>
      </c>
      <c r="M7493" s="223"/>
      <c r="N7493" s="203"/>
      <c r="O7493" s="222" t="s">
        <v>326</v>
      </c>
    </row>
    <row r="7494" spans="1:15" ht="29.25" customHeight="1">
      <c r="A7494" s="221" t="s">
        <v>32</v>
      </c>
      <c r="B7494" s="221" t="s">
        <v>789</v>
      </c>
      <c r="C7494" s="222" t="s">
        <v>741</v>
      </c>
      <c r="D7494" s="222" t="s">
        <v>164</v>
      </c>
      <c r="E7494" s="199" t="s">
        <v>163</v>
      </c>
      <c r="F7494" s="200" t="s">
        <v>2241</v>
      </c>
      <c r="G7494" s="200" t="s">
        <v>2242</v>
      </c>
      <c r="H7494" s="200"/>
      <c r="I7494" s="200">
        <v>45838</v>
      </c>
      <c r="J7494" s="143">
        <f t="shared" si="117"/>
        <v>45838</v>
      </c>
      <c r="K7494" s="202">
        <v>8</v>
      </c>
      <c r="L7494" s="284" t="s">
        <v>9366</v>
      </c>
      <c r="M7494" s="223"/>
      <c r="N7494" s="203"/>
      <c r="O7494" s="222" t="s">
        <v>326</v>
      </c>
    </row>
    <row r="7495" spans="1:15" ht="29.25" customHeight="1">
      <c r="A7495" s="221" t="s">
        <v>32</v>
      </c>
      <c r="B7495" s="221" t="s">
        <v>789</v>
      </c>
      <c r="C7495" s="222" t="s">
        <v>741</v>
      </c>
      <c r="D7495" s="222" t="s">
        <v>164</v>
      </c>
      <c r="E7495" s="199" t="s">
        <v>163</v>
      </c>
      <c r="F7495" s="200" t="s">
        <v>2241</v>
      </c>
      <c r="G7495" s="200" t="s">
        <v>2242</v>
      </c>
      <c r="H7495" s="200"/>
      <c r="I7495" s="200">
        <v>45839</v>
      </c>
      <c r="J7495" s="143">
        <f t="shared" si="117"/>
        <v>45839</v>
      </c>
      <c r="K7495" s="202">
        <v>8</v>
      </c>
      <c r="L7495" s="284" t="s">
        <v>9367</v>
      </c>
      <c r="M7495" s="223"/>
      <c r="N7495" s="203"/>
      <c r="O7495" s="222" t="s">
        <v>326</v>
      </c>
    </row>
    <row r="7496" spans="1:15" ht="29.25" customHeight="1">
      <c r="A7496" s="221" t="s">
        <v>32</v>
      </c>
      <c r="B7496" s="221" t="s">
        <v>789</v>
      </c>
      <c r="C7496" s="222" t="s">
        <v>741</v>
      </c>
      <c r="D7496" s="222" t="s">
        <v>164</v>
      </c>
      <c r="E7496" s="199" t="s">
        <v>163</v>
      </c>
      <c r="F7496" s="200" t="s">
        <v>2241</v>
      </c>
      <c r="G7496" s="200" t="s">
        <v>2242</v>
      </c>
      <c r="H7496" s="200"/>
      <c r="I7496" s="200">
        <v>45840</v>
      </c>
      <c r="J7496" s="143">
        <f t="shared" si="117"/>
        <v>45840</v>
      </c>
      <c r="K7496" s="202">
        <v>8</v>
      </c>
      <c r="L7496" s="284" t="s">
        <v>9368</v>
      </c>
      <c r="M7496" s="223"/>
      <c r="N7496" s="203"/>
      <c r="O7496" s="222" t="s">
        <v>326</v>
      </c>
    </row>
    <row r="7497" spans="1:15" ht="29.25" customHeight="1">
      <c r="A7497" s="221" t="s">
        <v>32</v>
      </c>
      <c r="B7497" s="221" t="s">
        <v>789</v>
      </c>
      <c r="C7497" s="222" t="s">
        <v>741</v>
      </c>
      <c r="D7497" s="222" t="s">
        <v>164</v>
      </c>
      <c r="E7497" s="199" t="s">
        <v>163</v>
      </c>
      <c r="F7497" s="200" t="s">
        <v>2241</v>
      </c>
      <c r="G7497" s="200" t="s">
        <v>2242</v>
      </c>
      <c r="H7497" s="200"/>
      <c r="I7497" s="200">
        <v>45841</v>
      </c>
      <c r="J7497" s="143">
        <f t="shared" si="117"/>
        <v>45841</v>
      </c>
      <c r="K7497" s="202">
        <v>8</v>
      </c>
      <c r="L7497" s="284" t="s">
        <v>9601</v>
      </c>
      <c r="M7497" s="223"/>
      <c r="N7497" s="203"/>
      <c r="O7497" s="222" t="s">
        <v>326</v>
      </c>
    </row>
    <row r="7498" spans="1:15" ht="29.25" customHeight="1">
      <c r="A7498" s="221" t="s">
        <v>32</v>
      </c>
      <c r="B7498" s="221" t="s">
        <v>789</v>
      </c>
      <c r="C7498" s="222" t="s">
        <v>741</v>
      </c>
      <c r="D7498" s="222" t="s">
        <v>164</v>
      </c>
      <c r="E7498" s="199" t="s">
        <v>163</v>
      </c>
      <c r="F7498" s="200" t="s">
        <v>2241</v>
      </c>
      <c r="G7498" s="200" t="s">
        <v>2242</v>
      </c>
      <c r="H7498" s="200"/>
      <c r="I7498" s="200">
        <v>45842</v>
      </c>
      <c r="J7498" s="143">
        <f t="shared" si="117"/>
        <v>45842</v>
      </c>
      <c r="K7498" s="202">
        <v>8</v>
      </c>
      <c r="L7498" s="284" t="s">
        <v>9602</v>
      </c>
      <c r="M7498" s="223"/>
      <c r="N7498" s="203"/>
      <c r="O7498" s="222" t="s">
        <v>326</v>
      </c>
    </row>
    <row r="7499" spans="1:15" ht="29.25" customHeight="1">
      <c r="A7499" s="221" t="s">
        <v>32</v>
      </c>
      <c r="B7499" s="221" t="s">
        <v>789</v>
      </c>
      <c r="C7499" s="222" t="s">
        <v>741</v>
      </c>
      <c r="D7499" s="222" t="s">
        <v>164</v>
      </c>
      <c r="E7499" s="199" t="s">
        <v>163</v>
      </c>
      <c r="F7499" s="200" t="s">
        <v>2241</v>
      </c>
      <c r="G7499" s="200" t="s">
        <v>2242</v>
      </c>
      <c r="H7499" s="200"/>
      <c r="I7499" s="200">
        <v>45845</v>
      </c>
      <c r="J7499" s="143">
        <f t="shared" si="117"/>
        <v>45845</v>
      </c>
      <c r="K7499" s="202">
        <v>8</v>
      </c>
      <c r="L7499" s="284" t="s">
        <v>9603</v>
      </c>
      <c r="M7499" s="223"/>
      <c r="N7499" s="203"/>
      <c r="O7499" s="222" t="s">
        <v>326</v>
      </c>
    </row>
    <row r="7500" spans="1:15" ht="29.25" customHeight="1">
      <c r="A7500" s="221" t="s">
        <v>32</v>
      </c>
      <c r="B7500" s="221" t="s">
        <v>789</v>
      </c>
      <c r="C7500" s="222" t="s">
        <v>741</v>
      </c>
      <c r="D7500" s="222" t="s">
        <v>164</v>
      </c>
      <c r="E7500" s="199" t="s">
        <v>163</v>
      </c>
      <c r="F7500" s="200" t="s">
        <v>2241</v>
      </c>
      <c r="G7500" s="200" t="s">
        <v>2242</v>
      </c>
      <c r="H7500" s="200"/>
      <c r="I7500" s="200">
        <v>45846</v>
      </c>
      <c r="J7500" s="143">
        <f t="shared" si="117"/>
        <v>45846</v>
      </c>
      <c r="K7500" s="202">
        <v>8</v>
      </c>
      <c r="L7500" s="284" t="s">
        <v>9604</v>
      </c>
      <c r="M7500" s="223"/>
      <c r="N7500" s="203"/>
      <c r="O7500" s="222" t="s">
        <v>326</v>
      </c>
    </row>
    <row r="7501" spans="1:15" ht="29.25" customHeight="1">
      <c r="A7501" s="221" t="s">
        <v>32</v>
      </c>
      <c r="B7501" s="221" t="s">
        <v>789</v>
      </c>
      <c r="C7501" s="222" t="s">
        <v>741</v>
      </c>
      <c r="D7501" s="222" t="s">
        <v>164</v>
      </c>
      <c r="E7501" s="199" t="s">
        <v>163</v>
      </c>
      <c r="F7501" s="200" t="s">
        <v>2241</v>
      </c>
      <c r="G7501" s="200" t="s">
        <v>2242</v>
      </c>
      <c r="H7501" s="200"/>
      <c r="I7501" s="200">
        <v>45847</v>
      </c>
      <c r="J7501" s="143">
        <f t="shared" si="117"/>
        <v>45847</v>
      </c>
      <c r="K7501" s="202">
        <v>8</v>
      </c>
      <c r="L7501" s="284" t="s">
        <v>9605</v>
      </c>
      <c r="M7501" s="223"/>
      <c r="N7501" s="203"/>
      <c r="O7501" s="222" t="s">
        <v>326</v>
      </c>
    </row>
    <row r="7502" spans="1:15" ht="29.25" customHeight="1">
      <c r="A7502" s="221" t="s">
        <v>32</v>
      </c>
      <c r="B7502" s="221" t="s">
        <v>789</v>
      </c>
      <c r="C7502" s="222" t="s">
        <v>741</v>
      </c>
      <c r="D7502" s="222" t="s">
        <v>164</v>
      </c>
      <c r="E7502" s="199" t="s">
        <v>163</v>
      </c>
      <c r="F7502" s="200" t="s">
        <v>2241</v>
      </c>
      <c r="G7502" s="200" t="s">
        <v>2242</v>
      </c>
      <c r="H7502" s="200"/>
      <c r="I7502" s="200">
        <v>45848</v>
      </c>
      <c r="J7502" s="143">
        <f t="shared" si="117"/>
        <v>45848</v>
      </c>
      <c r="K7502" s="202">
        <v>8</v>
      </c>
      <c r="L7502" s="284" t="s">
        <v>9606</v>
      </c>
      <c r="M7502" s="223"/>
      <c r="N7502" s="203"/>
      <c r="O7502" s="222" t="s">
        <v>326</v>
      </c>
    </row>
    <row r="7503" spans="1:15" ht="29.25" customHeight="1">
      <c r="A7503" s="221" t="s">
        <v>32</v>
      </c>
      <c r="B7503" s="221" t="s">
        <v>789</v>
      </c>
      <c r="C7503" s="222" t="s">
        <v>741</v>
      </c>
      <c r="D7503" s="222" t="s">
        <v>164</v>
      </c>
      <c r="E7503" s="199" t="s">
        <v>163</v>
      </c>
      <c r="F7503" s="200" t="s">
        <v>2241</v>
      </c>
      <c r="G7503" s="200" t="s">
        <v>2242</v>
      </c>
      <c r="H7503" s="200"/>
      <c r="I7503" s="200">
        <v>45849</v>
      </c>
      <c r="J7503" s="143">
        <f t="shared" si="117"/>
        <v>45849</v>
      </c>
      <c r="K7503" s="202">
        <v>8</v>
      </c>
      <c r="L7503" s="284" t="s">
        <v>9607</v>
      </c>
      <c r="M7503" s="223"/>
      <c r="N7503" s="203"/>
      <c r="O7503" s="222" t="s">
        <v>326</v>
      </c>
    </row>
    <row r="7504" spans="1:15" ht="29.25" customHeight="1">
      <c r="A7504" s="221" t="s">
        <v>32</v>
      </c>
      <c r="B7504" s="221" t="s">
        <v>789</v>
      </c>
      <c r="C7504" s="222" t="s">
        <v>741</v>
      </c>
      <c r="D7504" s="222" t="s">
        <v>164</v>
      </c>
      <c r="E7504" s="199" t="s">
        <v>163</v>
      </c>
      <c r="F7504" s="200" t="s">
        <v>2241</v>
      </c>
      <c r="G7504" s="200" t="s">
        <v>2242</v>
      </c>
      <c r="H7504" s="200"/>
      <c r="I7504" s="200">
        <v>45852</v>
      </c>
      <c r="J7504" s="143">
        <f t="shared" si="117"/>
        <v>45852</v>
      </c>
      <c r="K7504" s="202">
        <v>8</v>
      </c>
      <c r="L7504" s="284" t="s">
        <v>9608</v>
      </c>
      <c r="M7504" s="223"/>
      <c r="N7504" s="203"/>
      <c r="O7504" s="222" t="s">
        <v>326</v>
      </c>
    </row>
    <row r="7505" spans="1:15" ht="29.25" customHeight="1">
      <c r="A7505" s="221" t="s">
        <v>32</v>
      </c>
      <c r="B7505" s="221" t="s">
        <v>789</v>
      </c>
      <c r="C7505" s="222" t="s">
        <v>741</v>
      </c>
      <c r="D7505" s="222" t="s">
        <v>164</v>
      </c>
      <c r="E7505" s="199" t="s">
        <v>163</v>
      </c>
      <c r="F7505" s="200" t="s">
        <v>2241</v>
      </c>
      <c r="G7505" s="200" t="s">
        <v>2242</v>
      </c>
      <c r="H7505" s="200"/>
      <c r="I7505" s="200">
        <v>45853</v>
      </c>
      <c r="J7505" s="143">
        <f t="shared" si="117"/>
        <v>45853</v>
      </c>
      <c r="K7505" s="202">
        <v>8</v>
      </c>
      <c r="L7505" s="284" t="s">
        <v>9609</v>
      </c>
      <c r="M7505" s="223"/>
      <c r="N7505" s="203"/>
      <c r="O7505" s="222" t="s">
        <v>326</v>
      </c>
    </row>
    <row r="7506" spans="1:15" ht="29.25" customHeight="1">
      <c r="A7506" s="221" t="s">
        <v>32</v>
      </c>
      <c r="B7506" s="221" t="s">
        <v>789</v>
      </c>
      <c r="C7506" s="222" t="s">
        <v>741</v>
      </c>
      <c r="D7506" s="222" t="s">
        <v>164</v>
      </c>
      <c r="E7506" s="199" t="s">
        <v>163</v>
      </c>
      <c r="F7506" s="200" t="s">
        <v>2241</v>
      </c>
      <c r="G7506" s="200" t="s">
        <v>2242</v>
      </c>
      <c r="H7506" s="200"/>
      <c r="I7506" s="200">
        <v>45854</v>
      </c>
      <c r="J7506" s="143">
        <f t="shared" si="117"/>
        <v>45854</v>
      </c>
      <c r="K7506" s="202">
        <v>8</v>
      </c>
      <c r="L7506" s="284" t="s">
        <v>9610</v>
      </c>
      <c r="M7506" s="223"/>
      <c r="N7506" s="203"/>
      <c r="O7506" s="222" t="s">
        <v>326</v>
      </c>
    </row>
    <row r="7507" spans="1:15" ht="29.25" customHeight="1">
      <c r="A7507" s="221" t="s">
        <v>32</v>
      </c>
      <c r="B7507" s="221" t="s">
        <v>789</v>
      </c>
      <c r="C7507" s="222" t="s">
        <v>741</v>
      </c>
      <c r="D7507" s="222" t="s">
        <v>164</v>
      </c>
      <c r="E7507" s="199" t="s">
        <v>163</v>
      </c>
      <c r="F7507" s="200" t="s">
        <v>2241</v>
      </c>
      <c r="G7507" s="200" t="s">
        <v>2242</v>
      </c>
      <c r="H7507" s="200"/>
      <c r="I7507" s="200">
        <v>45855</v>
      </c>
      <c r="J7507" s="143">
        <f t="shared" si="117"/>
        <v>45855</v>
      </c>
      <c r="K7507" s="202">
        <v>8</v>
      </c>
      <c r="L7507" s="284" t="s">
        <v>9959</v>
      </c>
      <c r="M7507" s="223"/>
      <c r="N7507" s="203"/>
      <c r="O7507" s="222" t="s">
        <v>326</v>
      </c>
    </row>
    <row r="7508" spans="1:15" ht="29.25" customHeight="1">
      <c r="A7508" s="221" t="s">
        <v>32</v>
      </c>
      <c r="B7508" s="221" t="s">
        <v>789</v>
      </c>
      <c r="C7508" s="222" t="s">
        <v>741</v>
      </c>
      <c r="D7508" s="222" t="s">
        <v>164</v>
      </c>
      <c r="E7508" s="199" t="s">
        <v>163</v>
      </c>
      <c r="F7508" s="200" t="s">
        <v>2241</v>
      </c>
      <c r="G7508" s="200" t="s">
        <v>2242</v>
      </c>
      <c r="H7508" s="200"/>
      <c r="I7508" s="200">
        <v>45856</v>
      </c>
      <c r="J7508" s="143">
        <f t="shared" si="117"/>
        <v>45856</v>
      </c>
      <c r="K7508" s="202">
        <v>8</v>
      </c>
      <c r="L7508" s="284" t="s">
        <v>9960</v>
      </c>
      <c r="M7508" s="223"/>
      <c r="N7508" s="203"/>
      <c r="O7508" s="222" t="s">
        <v>326</v>
      </c>
    </row>
    <row r="7509" spans="1:15" ht="29.25" customHeight="1">
      <c r="A7509" s="221" t="s">
        <v>32</v>
      </c>
      <c r="B7509" s="221" t="s">
        <v>789</v>
      </c>
      <c r="C7509" s="222" t="s">
        <v>741</v>
      </c>
      <c r="D7509" s="222" t="s">
        <v>164</v>
      </c>
      <c r="E7509" s="199" t="s">
        <v>163</v>
      </c>
      <c r="F7509" s="200" t="s">
        <v>2241</v>
      </c>
      <c r="G7509" s="200" t="s">
        <v>2242</v>
      </c>
      <c r="H7509" s="200"/>
      <c r="I7509" s="200">
        <v>45859</v>
      </c>
      <c r="J7509" s="143">
        <f t="shared" si="117"/>
        <v>45859</v>
      </c>
      <c r="K7509" s="202">
        <v>8</v>
      </c>
      <c r="L7509" s="285" t="s">
        <v>9961</v>
      </c>
      <c r="M7509" s="223"/>
      <c r="N7509" s="203"/>
      <c r="O7509" s="222" t="s">
        <v>326</v>
      </c>
    </row>
    <row r="7510" spans="1:15" ht="29.25" customHeight="1">
      <c r="A7510" s="221" t="s">
        <v>32</v>
      </c>
      <c r="B7510" s="221" t="s">
        <v>789</v>
      </c>
      <c r="C7510" s="222" t="s">
        <v>741</v>
      </c>
      <c r="D7510" s="222" t="s">
        <v>164</v>
      </c>
      <c r="E7510" s="199" t="s">
        <v>163</v>
      </c>
      <c r="F7510" s="200" t="s">
        <v>2241</v>
      </c>
      <c r="G7510" s="200" t="s">
        <v>2242</v>
      </c>
      <c r="H7510" s="200"/>
      <c r="I7510" s="200">
        <v>45860</v>
      </c>
      <c r="J7510" s="143">
        <f t="shared" si="117"/>
        <v>45860</v>
      </c>
      <c r="K7510" s="202">
        <v>8</v>
      </c>
      <c r="L7510" s="284" t="s">
        <v>9962</v>
      </c>
      <c r="M7510" s="223"/>
      <c r="N7510" s="203"/>
      <c r="O7510" s="222" t="s">
        <v>326</v>
      </c>
    </row>
    <row r="7511" spans="1:15" ht="29.25" customHeight="1">
      <c r="A7511" s="221" t="s">
        <v>32</v>
      </c>
      <c r="B7511" s="221" t="s">
        <v>789</v>
      </c>
      <c r="C7511" s="222" t="s">
        <v>741</v>
      </c>
      <c r="D7511" s="222" t="s">
        <v>164</v>
      </c>
      <c r="E7511" s="199" t="s">
        <v>163</v>
      </c>
      <c r="F7511" s="200" t="s">
        <v>2241</v>
      </c>
      <c r="G7511" s="200" t="s">
        <v>2242</v>
      </c>
      <c r="H7511" s="200"/>
      <c r="I7511" s="200">
        <v>45861</v>
      </c>
      <c r="J7511" s="143">
        <f t="shared" si="117"/>
        <v>45861</v>
      </c>
      <c r="K7511" s="202">
        <v>8</v>
      </c>
      <c r="L7511" s="284" t="s">
        <v>9963</v>
      </c>
      <c r="M7511" s="223"/>
      <c r="N7511" s="203"/>
      <c r="O7511" s="222" t="s">
        <v>326</v>
      </c>
    </row>
    <row r="7512" spans="1:15" ht="29.25" customHeight="1">
      <c r="A7512" s="221" t="s">
        <v>32</v>
      </c>
      <c r="B7512" s="221" t="s">
        <v>789</v>
      </c>
      <c r="C7512" s="222" t="s">
        <v>741</v>
      </c>
      <c r="D7512" s="222" t="s">
        <v>164</v>
      </c>
      <c r="E7512" s="199" t="s">
        <v>163</v>
      </c>
      <c r="F7512" s="200" t="s">
        <v>2241</v>
      </c>
      <c r="G7512" s="200" t="s">
        <v>2242</v>
      </c>
      <c r="H7512" s="200"/>
      <c r="I7512" s="200">
        <v>45862</v>
      </c>
      <c r="J7512" s="143">
        <f t="shared" si="117"/>
        <v>45862</v>
      </c>
      <c r="K7512" s="202">
        <v>8</v>
      </c>
      <c r="L7512" s="284" t="s">
        <v>9964</v>
      </c>
      <c r="M7512" s="223"/>
      <c r="N7512" s="203"/>
      <c r="O7512" s="222" t="s">
        <v>326</v>
      </c>
    </row>
    <row r="7513" spans="1:15" ht="29.25" customHeight="1">
      <c r="A7513" s="221" t="s">
        <v>32</v>
      </c>
      <c r="B7513" s="221" t="s">
        <v>789</v>
      </c>
      <c r="C7513" s="222" t="s">
        <v>741</v>
      </c>
      <c r="D7513" s="222" t="s">
        <v>164</v>
      </c>
      <c r="E7513" s="199" t="s">
        <v>163</v>
      </c>
      <c r="F7513" s="200" t="s">
        <v>2241</v>
      </c>
      <c r="G7513" s="200" t="s">
        <v>2242</v>
      </c>
      <c r="H7513" s="200"/>
      <c r="I7513" s="200">
        <v>45863</v>
      </c>
      <c r="J7513" s="143">
        <f t="shared" si="117"/>
        <v>45863</v>
      </c>
      <c r="K7513" s="202">
        <v>8</v>
      </c>
      <c r="L7513" s="284" t="s">
        <v>9965</v>
      </c>
      <c r="M7513" s="223"/>
      <c r="N7513" s="203"/>
      <c r="O7513" s="222" t="s">
        <v>326</v>
      </c>
    </row>
    <row r="7514" spans="1:15" ht="29.25" customHeight="1">
      <c r="A7514" s="221" t="s">
        <v>32</v>
      </c>
      <c r="B7514" s="221" t="s">
        <v>789</v>
      </c>
      <c r="C7514" s="222" t="s">
        <v>741</v>
      </c>
      <c r="D7514" s="222" t="s">
        <v>164</v>
      </c>
      <c r="E7514" s="199" t="s">
        <v>163</v>
      </c>
      <c r="F7514" s="200" t="s">
        <v>2241</v>
      </c>
      <c r="G7514" s="200" t="s">
        <v>2242</v>
      </c>
      <c r="H7514" s="200"/>
      <c r="I7514" s="200">
        <v>45866</v>
      </c>
      <c r="J7514" s="143">
        <f t="shared" si="117"/>
        <v>45866</v>
      </c>
      <c r="K7514" s="202">
        <v>8</v>
      </c>
      <c r="L7514" s="284" t="s">
        <v>9966</v>
      </c>
      <c r="M7514" s="223"/>
      <c r="N7514" s="203"/>
      <c r="O7514" s="222" t="s">
        <v>326</v>
      </c>
    </row>
    <row r="7515" spans="1:15" ht="29.25" customHeight="1">
      <c r="A7515" s="221" t="s">
        <v>32</v>
      </c>
      <c r="B7515" s="221" t="s">
        <v>789</v>
      </c>
      <c r="C7515" s="222" t="s">
        <v>741</v>
      </c>
      <c r="D7515" s="222" t="s">
        <v>164</v>
      </c>
      <c r="E7515" s="199" t="s">
        <v>163</v>
      </c>
      <c r="F7515" s="200" t="s">
        <v>2241</v>
      </c>
      <c r="G7515" s="200" t="s">
        <v>2242</v>
      </c>
      <c r="H7515" s="200"/>
      <c r="I7515" s="200">
        <v>45867</v>
      </c>
      <c r="J7515" s="143">
        <f t="shared" si="117"/>
        <v>45867</v>
      </c>
      <c r="K7515" s="202">
        <v>8</v>
      </c>
      <c r="L7515" s="284" t="s">
        <v>9967</v>
      </c>
      <c r="M7515" s="223"/>
      <c r="N7515" s="203"/>
      <c r="O7515" s="222" t="s">
        <v>326</v>
      </c>
    </row>
    <row r="7516" spans="1:15" ht="29.25" customHeight="1">
      <c r="A7516" s="221" t="s">
        <v>32</v>
      </c>
      <c r="B7516" s="221" t="s">
        <v>789</v>
      </c>
      <c r="C7516" s="222" t="s">
        <v>741</v>
      </c>
      <c r="D7516" s="222" t="s">
        <v>164</v>
      </c>
      <c r="E7516" s="199" t="s">
        <v>163</v>
      </c>
      <c r="F7516" s="200" t="s">
        <v>2241</v>
      </c>
      <c r="G7516" s="200" t="s">
        <v>2242</v>
      </c>
      <c r="H7516" s="200"/>
      <c r="I7516" s="200">
        <v>45868</v>
      </c>
      <c r="J7516" s="143">
        <f t="shared" si="117"/>
        <v>45868</v>
      </c>
      <c r="K7516" s="202">
        <v>8</v>
      </c>
      <c r="L7516" s="284" t="s">
        <v>9968</v>
      </c>
      <c r="M7516" s="223"/>
      <c r="N7516" s="203"/>
      <c r="O7516" s="222" t="s">
        <v>326</v>
      </c>
    </row>
    <row r="7517" spans="1:15" ht="29.25" customHeight="1">
      <c r="A7517" s="221" t="s">
        <v>32</v>
      </c>
      <c r="B7517" s="221" t="s">
        <v>789</v>
      </c>
      <c r="C7517" s="222" t="s">
        <v>741</v>
      </c>
      <c r="D7517" s="222" t="s">
        <v>164</v>
      </c>
      <c r="E7517" s="199" t="s">
        <v>163</v>
      </c>
      <c r="F7517" s="200" t="s">
        <v>2241</v>
      </c>
      <c r="G7517" s="200" t="s">
        <v>2242</v>
      </c>
      <c r="H7517" s="200"/>
      <c r="I7517" s="200">
        <v>45869</v>
      </c>
      <c r="J7517" s="143">
        <f t="shared" si="117"/>
        <v>45869</v>
      </c>
      <c r="K7517" s="202">
        <v>8</v>
      </c>
      <c r="L7517" s="284" t="s">
        <v>10300</v>
      </c>
      <c r="M7517" s="223"/>
      <c r="N7517" s="203"/>
      <c r="O7517" s="222" t="s">
        <v>326</v>
      </c>
    </row>
    <row r="7518" spans="1:15" ht="29.25" customHeight="1">
      <c r="A7518" s="221" t="s">
        <v>32</v>
      </c>
      <c r="B7518" s="221" t="s">
        <v>789</v>
      </c>
      <c r="C7518" s="222" t="s">
        <v>741</v>
      </c>
      <c r="D7518" s="222" t="s">
        <v>164</v>
      </c>
      <c r="E7518" s="199" t="s">
        <v>163</v>
      </c>
      <c r="F7518" s="200" t="s">
        <v>2241</v>
      </c>
      <c r="G7518" s="200" t="s">
        <v>2242</v>
      </c>
      <c r="H7518" s="200"/>
      <c r="I7518" s="200">
        <v>45870</v>
      </c>
      <c r="J7518" s="143">
        <f t="shared" si="117"/>
        <v>45870</v>
      </c>
      <c r="K7518" s="202">
        <v>8</v>
      </c>
      <c r="L7518" s="285" t="s">
        <v>10301</v>
      </c>
      <c r="M7518" s="223"/>
      <c r="N7518" s="203"/>
      <c r="O7518" s="222" t="s">
        <v>326</v>
      </c>
    </row>
    <row r="7519" spans="1:15" ht="29.25" customHeight="1">
      <c r="A7519" s="221" t="s">
        <v>32</v>
      </c>
      <c r="B7519" s="221" t="s">
        <v>789</v>
      </c>
      <c r="C7519" s="222" t="s">
        <v>741</v>
      </c>
      <c r="D7519" s="222" t="s">
        <v>164</v>
      </c>
      <c r="E7519" s="199" t="s">
        <v>163</v>
      </c>
      <c r="F7519" s="200" t="s">
        <v>2241</v>
      </c>
      <c r="G7519" s="200" t="s">
        <v>2242</v>
      </c>
      <c r="H7519" s="200"/>
      <c r="I7519" s="200">
        <v>45873</v>
      </c>
      <c r="J7519" s="143">
        <f t="shared" si="117"/>
        <v>45873</v>
      </c>
      <c r="K7519" s="202">
        <v>8</v>
      </c>
      <c r="L7519" s="284" t="s">
        <v>10302</v>
      </c>
      <c r="M7519" s="223"/>
      <c r="N7519" s="203"/>
      <c r="O7519" s="222" t="s">
        <v>326</v>
      </c>
    </row>
    <row r="7520" spans="1:15" ht="29.25" customHeight="1">
      <c r="A7520" s="221" t="s">
        <v>32</v>
      </c>
      <c r="B7520" s="221" t="s">
        <v>789</v>
      </c>
      <c r="C7520" s="222" t="s">
        <v>741</v>
      </c>
      <c r="D7520" s="222" t="s">
        <v>164</v>
      </c>
      <c r="E7520" s="199" t="s">
        <v>163</v>
      </c>
      <c r="F7520" s="200" t="s">
        <v>2241</v>
      </c>
      <c r="G7520" s="200" t="s">
        <v>2242</v>
      </c>
      <c r="H7520" s="200"/>
      <c r="I7520" s="200">
        <v>45874</v>
      </c>
      <c r="J7520" s="143">
        <f t="shared" si="117"/>
        <v>45874</v>
      </c>
      <c r="K7520" s="202">
        <v>8</v>
      </c>
      <c r="L7520" s="284" t="s">
        <v>10303</v>
      </c>
      <c r="M7520" s="223"/>
      <c r="N7520" s="203"/>
      <c r="O7520" s="222" t="s">
        <v>326</v>
      </c>
    </row>
    <row r="7521" spans="1:15" ht="29.25" customHeight="1">
      <c r="A7521" s="221" t="s">
        <v>32</v>
      </c>
      <c r="B7521" s="221" t="s">
        <v>789</v>
      </c>
      <c r="C7521" s="222" t="s">
        <v>741</v>
      </c>
      <c r="D7521" s="222" t="s">
        <v>164</v>
      </c>
      <c r="E7521" s="199" t="s">
        <v>163</v>
      </c>
      <c r="F7521" s="200" t="s">
        <v>2241</v>
      </c>
      <c r="G7521" s="200" t="s">
        <v>2242</v>
      </c>
      <c r="H7521" s="200"/>
      <c r="I7521" s="200">
        <v>45875</v>
      </c>
      <c r="J7521" s="143">
        <f t="shared" si="117"/>
        <v>45875</v>
      </c>
      <c r="K7521" s="202">
        <v>8</v>
      </c>
      <c r="L7521" s="284" t="s">
        <v>10505</v>
      </c>
      <c r="M7521" s="223"/>
      <c r="N7521" s="203"/>
      <c r="O7521" s="222" t="s">
        <v>326</v>
      </c>
    </row>
    <row r="7522" spans="1:15" ht="29.25" customHeight="1">
      <c r="A7522" s="221" t="s">
        <v>32</v>
      </c>
      <c r="B7522" s="221" t="s">
        <v>789</v>
      </c>
      <c r="C7522" s="222" t="s">
        <v>741</v>
      </c>
      <c r="D7522" s="222" t="s">
        <v>164</v>
      </c>
      <c r="E7522" s="199" t="s">
        <v>163</v>
      </c>
      <c r="F7522" s="200" t="s">
        <v>2241</v>
      </c>
      <c r="G7522" s="200" t="s">
        <v>2242</v>
      </c>
      <c r="H7522" s="200"/>
      <c r="I7522" s="200">
        <v>45876</v>
      </c>
      <c r="J7522" s="143">
        <f t="shared" si="117"/>
        <v>45876</v>
      </c>
      <c r="K7522" s="202">
        <v>8</v>
      </c>
      <c r="L7522" s="284" t="s">
        <v>10506</v>
      </c>
      <c r="M7522" s="223"/>
      <c r="N7522" s="203"/>
      <c r="O7522" s="222" t="s">
        <v>326</v>
      </c>
    </row>
    <row r="7523" spans="1:15" ht="29.25" customHeight="1">
      <c r="A7523" s="221" t="s">
        <v>32</v>
      </c>
      <c r="B7523" s="221" t="s">
        <v>789</v>
      </c>
      <c r="C7523" s="222" t="s">
        <v>741</v>
      </c>
      <c r="D7523" s="222" t="s">
        <v>164</v>
      </c>
      <c r="E7523" s="199" t="s">
        <v>163</v>
      </c>
      <c r="F7523" s="200" t="s">
        <v>2241</v>
      </c>
      <c r="G7523" s="200" t="s">
        <v>2242</v>
      </c>
      <c r="H7523" s="200"/>
      <c r="I7523" s="200">
        <v>45877</v>
      </c>
      <c r="J7523" s="143">
        <f t="shared" si="117"/>
        <v>45877</v>
      </c>
      <c r="K7523" s="202">
        <v>8</v>
      </c>
      <c r="L7523" s="284" t="s">
        <v>10507</v>
      </c>
      <c r="M7523" s="223"/>
      <c r="N7523" s="203"/>
      <c r="O7523" s="222" t="s">
        <v>326</v>
      </c>
    </row>
    <row r="7524" spans="1:15" ht="29.25" customHeight="1">
      <c r="A7524" s="221" t="s">
        <v>32</v>
      </c>
      <c r="B7524" s="221" t="s">
        <v>789</v>
      </c>
      <c r="C7524" s="222" t="s">
        <v>741</v>
      </c>
      <c r="D7524" s="222" t="s">
        <v>164</v>
      </c>
      <c r="E7524" s="199" t="s">
        <v>163</v>
      </c>
      <c r="F7524" s="200" t="s">
        <v>2241</v>
      </c>
      <c r="G7524" s="200" t="s">
        <v>2242</v>
      </c>
      <c r="H7524" s="200"/>
      <c r="I7524" s="200">
        <v>45880</v>
      </c>
      <c r="J7524" s="143">
        <f t="shared" si="117"/>
        <v>45880</v>
      </c>
      <c r="K7524" s="202">
        <v>8</v>
      </c>
      <c r="L7524" s="284" t="s">
        <v>10508</v>
      </c>
      <c r="M7524" s="223"/>
      <c r="N7524" s="203"/>
      <c r="O7524" s="222" t="s">
        <v>326</v>
      </c>
    </row>
    <row r="7525" spans="1:15" ht="29.25" customHeight="1">
      <c r="A7525" s="221" t="s">
        <v>32</v>
      </c>
      <c r="B7525" s="221" t="s">
        <v>789</v>
      </c>
      <c r="C7525" s="222" t="s">
        <v>741</v>
      </c>
      <c r="D7525" s="222" t="s">
        <v>164</v>
      </c>
      <c r="E7525" s="199" t="s">
        <v>163</v>
      </c>
      <c r="F7525" s="200" t="s">
        <v>2241</v>
      </c>
      <c r="G7525" s="200" t="s">
        <v>2242</v>
      </c>
      <c r="H7525" s="200"/>
      <c r="I7525" s="200">
        <v>45881</v>
      </c>
      <c r="J7525" s="143">
        <f t="shared" si="117"/>
        <v>45881</v>
      </c>
      <c r="K7525" s="202">
        <v>8</v>
      </c>
      <c r="L7525" s="285" t="s">
        <v>10509</v>
      </c>
      <c r="M7525" s="223"/>
      <c r="N7525" s="203"/>
      <c r="O7525" s="222" t="s">
        <v>326</v>
      </c>
    </row>
    <row r="7526" spans="1:15" ht="29.25" customHeight="1">
      <c r="A7526" s="221" t="s">
        <v>32</v>
      </c>
      <c r="B7526" s="221" t="s">
        <v>789</v>
      </c>
      <c r="C7526" s="222" t="s">
        <v>741</v>
      </c>
      <c r="D7526" s="222" t="s">
        <v>164</v>
      </c>
      <c r="E7526" s="199" t="s">
        <v>163</v>
      </c>
      <c r="F7526" s="200" t="s">
        <v>2241</v>
      </c>
      <c r="G7526" s="200" t="s">
        <v>2242</v>
      </c>
      <c r="H7526" s="200"/>
      <c r="I7526" s="200">
        <v>45882</v>
      </c>
      <c r="J7526" s="143">
        <f t="shared" si="117"/>
        <v>45882</v>
      </c>
      <c r="K7526" s="202">
        <v>8</v>
      </c>
      <c r="L7526" s="284" t="s">
        <v>10510</v>
      </c>
      <c r="M7526" s="223"/>
      <c r="N7526" s="203"/>
      <c r="O7526" s="222" t="s">
        <v>326</v>
      </c>
    </row>
    <row r="7527" spans="1:15" ht="29.25" customHeight="1">
      <c r="A7527" s="221" t="s">
        <v>32</v>
      </c>
      <c r="B7527" s="221" t="s">
        <v>789</v>
      </c>
      <c r="C7527" s="222" t="s">
        <v>741</v>
      </c>
      <c r="D7527" s="222" t="s">
        <v>164</v>
      </c>
      <c r="E7527" s="199" t="s">
        <v>163</v>
      </c>
      <c r="F7527" s="200" t="s">
        <v>2241</v>
      </c>
      <c r="G7527" s="200" t="s">
        <v>2242</v>
      </c>
      <c r="H7527" s="200"/>
      <c r="I7527" s="200">
        <v>45883</v>
      </c>
      <c r="J7527" s="143">
        <f t="shared" si="117"/>
        <v>45883</v>
      </c>
      <c r="K7527" s="202">
        <v>8</v>
      </c>
      <c r="L7527" s="284" t="s">
        <v>10678</v>
      </c>
      <c r="M7527" s="223"/>
      <c r="N7527" s="203"/>
      <c r="O7527" s="222" t="s">
        <v>326</v>
      </c>
    </row>
    <row r="7528" spans="1:15" ht="29.25" customHeight="1">
      <c r="A7528" s="221" t="s">
        <v>32</v>
      </c>
      <c r="B7528" s="221" t="s">
        <v>789</v>
      </c>
      <c r="C7528" s="222" t="s">
        <v>741</v>
      </c>
      <c r="D7528" s="222" t="s">
        <v>164</v>
      </c>
      <c r="E7528" s="199" t="s">
        <v>163</v>
      </c>
      <c r="F7528" s="200" t="s">
        <v>2241</v>
      </c>
      <c r="G7528" s="200" t="s">
        <v>2242</v>
      </c>
      <c r="H7528" s="200"/>
      <c r="I7528" s="200">
        <v>45884</v>
      </c>
      <c r="J7528" s="143">
        <f t="shared" si="117"/>
        <v>45884</v>
      </c>
      <c r="K7528" s="202">
        <v>8</v>
      </c>
      <c r="L7528" s="284" t="s">
        <v>10679</v>
      </c>
      <c r="M7528" s="223"/>
      <c r="N7528" s="203"/>
      <c r="O7528" s="222" t="s">
        <v>326</v>
      </c>
    </row>
    <row r="7529" spans="1:15" ht="29.25" customHeight="1">
      <c r="A7529" s="221" t="s">
        <v>32</v>
      </c>
      <c r="B7529" s="221" t="s">
        <v>789</v>
      </c>
      <c r="C7529" s="222" t="s">
        <v>741</v>
      </c>
      <c r="D7529" s="222" t="s">
        <v>164</v>
      </c>
      <c r="E7529" s="199" t="s">
        <v>163</v>
      </c>
      <c r="F7529" s="200" t="s">
        <v>2241</v>
      </c>
      <c r="G7529" s="200" t="s">
        <v>2242</v>
      </c>
      <c r="H7529" s="200"/>
      <c r="I7529" s="200">
        <v>45887</v>
      </c>
      <c r="J7529" s="143">
        <f t="shared" si="117"/>
        <v>45887</v>
      </c>
      <c r="K7529" s="202">
        <v>8</v>
      </c>
      <c r="L7529" s="284" t="s">
        <v>10680</v>
      </c>
      <c r="M7529" s="223"/>
      <c r="N7529" s="203"/>
      <c r="O7529" s="222" t="s">
        <v>326</v>
      </c>
    </row>
    <row r="7530" spans="1:15" ht="29.25" customHeight="1">
      <c r="A7530" s="221" t="s">
        <v>32</v>
      </c>
      <c r="B7530" s="221" t="s">
        <v>789</v>
      </c>
      <c r="C7530" s="222" t="s">
        <v>741</v>
      </c>
      <c r="D7530" s="222" t="s">
        <v>164</v>
      </c>
      <c r="E7530" s="199" t="s">
        <v>163</v>
      </c>
      <c r="F7530" s="200" t="s">
        <v>2241</v>
      </c>
      <c r="G7530" s="200" t="s">
        <v>2242</v>
      </c>
      <c r="H7530" s="200"/>
      <c r="I7530" s="200">
        <v>45888</v>
      </c>
      <c r="J7530" s="143">
        <f t="shared" si="117"/>
        <v>45888</v>
      </c>
      <c r="K7530" s="202">
        <v>8</v>
      </c>
      <c r="L7530" s="284" t="s">
        <v>10681</v>
      </c>
      <c r="M7530" s="223"/>
      <c r="N7530" s="203"/>
      <c r="O7530" s="222" t="s">
        <v>326</v>
      </c>
    </row>
    <row r="7531" spans="1:15" ht="29.25" customHeight="1">
      <c r="A7531" s="221" t="s">
        <v>32</v>
      </c>
      <c r="B7531" s="221" t="s">
        <v>789</v>
      </c>
      <c r="C7531" s="222" t="s">
        <v>741</v>
      </c>
      <c r="D7531" s="222" t="s">
        <v>164</v>
      </c>
      <c r="E7531" s="199" t="s">
        <v>163</v>
      </c>
      <c r="F7531" s="200" t="s">
        <v>2241</v>
      </c>
      <c r="G7531" s="200" t="s">
        <v>2242</v>
      </c>
      <c r="H7531" s="200"/>
      <c r="I7531" s="200">
        <v>45889</v>
      </c>
      <c r="J7531" s="143">
        <f t="shared" si="117"/>
        <v>45889</v>
      </c>
      <c r="K7531" s="202">
        <v>8</v>
      </c>
      <c r="L7531" s="284" t="s">
        <v>10682</v>
      </c>
      <c r="M7531" s="223"/>
      <c r="N7531" s="203"/>
      <c r="O7531" s="222" t="s">
        <v>326</v>
      </c>
    </row>
    <row r="7532" spans="1:15" ht="29.25" customHeight="1">
      <c r="A7532" s="221" t="s">
        <v>32</v>
      </c>
      <c r="B7532" s="221" t="s">
        <v>789</v>
      </c>
      <c r="C7532" s="222" t="s">
        <v>741</v>
      </c>
      <c r="D7532" s="222" t="s">
        <v>164</v>
      </c>
      <c r="E7532" s="199" t="s">
        <v>163</v>
      </c>
      <c r="F7532" s="200" t="s">
        <v>2241</v>
      </c>
      <c r="G7532" s="200" t="s">
        <v>2242</v>
      </c>
      <c r="H7532" s="200"/>
      <c r="I7532" s="200">
        <v>45890</v>
      </c>
      <c r="J7532" s="143">
        <f t="shared" si="117"/>
        <v>45890</v>
      </c>
      <c r="K7532" s="202">
        <v>8</v>
      </c>
      <c r="L7532" s="284" t="s">
        <v>11100</v>
      </c>
      <c r="M7532" s="223"/>
      <c r="N7532" s="203"/>
      <c r="O7532" s="222" t="s">
        <v>326</v>
      </c>
    </row>
    <row r="7533" spans="1:15" ht="29.25" customHeight="1">
      <c r="A7533" s="221" t="s">
        <v>32</v>
      </c>
      <c r="B7533" s="221" t="s">
        <v>789</v>
      </c>
      <c r="C7533" s="222" t="s">
        <v>741</v>
      </c>
      <c r="D7533" s="222" t="s">
        <v>164</v>
      </c>
      <c r="E7533" s="199" t="s">
        <v>163</v>
      </c>
      <c r="F7533" s="200" t="s">
        <v>2241</v>
      </c>
      <c r="G7533" s="200" t="s">
        <v>2242</v>
      </c>
      <c r="H7533" s="200"/>
      <c r="I7533" s="200">
        <v>45891</v>
      </c>
      <c r="J7533" s="143">
        <f t="shared" si="117"/>
        <v>45891</v>
      </c>
      <c r="K7533" s="202">
        <v>8</v>
      </c>
      <c r="L7533" s="284" t="s">
        <v>11101</v>
      </c>
      <c r="M7533" s="223"/>
      <c r="N7533" s="203"/>
      <c r="O7533" s="222" t="s">
        <v>326</v>
      </c>
    </row>
    <row r="7534" spans="1:15" ht="29.25" customHeight="1">
      <c r="A7534" s="221" t="s">
        <v>32</v>
      </c>
      <c r="B7534" s="221" t="s">
        <v>789</v>
      </c>
      <c r="C7534" s="222" t="s">
        <v>741</v>
      </c>
      <c r="D7534" s="222" t="s">
        <v>164</v>
      </c>
      <c r="E7534" s="199" t="s">
        <v>163</v>
      </c>
      <c r="F7534" s="200" t="s">
        <v>2241</v>
      </c>
      <c r="G7534" s="200" t="s">
        <v>2242</v>
      </c>
      <c r="H7534" s="200"/>
      <c r="I7534" s="200">
        <v>45894</v>
      </c>
      <c r="J7534" s="143">
        <f t="shared" si="117"/>
        <v>45894</v>
      </c>
      <c r="K7534" s="202">
        <v>4</v>
      </c>
      <c r="L7534" s="284" t="s">
        <v>11102</v>
      </c>
      <c r="M7534" s="223"/>
      <c r="N7534" s="203"/>
      <c r="O7534" s="222" t="s">
        <v>326</v>
      </c>
    </row>
    <row r="7535" spans="1:15" ht="29.25" customHeight="1">
      <c r="A7535" s="221" t="s">
        <v>32</v>
      </c>
      <c r="B7535" s="221" t="s">
        <v>789</v>
      </c>
      <c r="C7535" s="222" t="s">
        <v>741</v>
      </c>
      <c r="D7535" s="222" t="s">
        <v>164</v>
      </c>
      <c r="E7535" s="199" t="s">
        <v>163</v>
      </c>
      <c r="F7535" s="200" t="s">
        <v>2241</v>
      </c>
      <c r="G7535" s="200" t="s">
        <v>2242</v>
      </c>
      <c r="H7535" s="200"/>
      <c r="I7535" s="200">
        <v>45895</v>
      </c>
      <c r="J7535" s="143">
        <f t="shared" si="117"/>
        <v>45895</v>
      </c>
      <c r="K7535" s="202">
        <v>8</v>
      </c>
      <c r="L7535" s="284" t="s">
        <v>11103</v>
      </c>
      <c r="M7535" s="223"/>
      <c r="N7535" s="203"/>
      <c r="O7535" s="222" t="s">
        <v>326</v>
      </c>
    </row>
    <row r="7536" spans="1:15" ht="29.25" customHeight="1">
      <c r="A7536" s="221" t="s">
        <v>32</v>
      </c>
      <c r="B7536" s="221" t="s">
        <v>789</v>
      </c>
      <c r="C7536" s="222" t="s">
        <v>741</v>
      </c>
      <c r="D7536" s="222" t="s">
        <v>164</v>
      </c>
      <c r="E7536" s="199" t="s">
        <v>163</v>
      </c>
      <c r="F7536" s="200" t="s">
        <v>2241</v>
      </c>
      <c r="G7536" s="200" t="s">
        <v>2242</v>
      </c>
      <c r="H7536" s="200"/>
      <c r="I7536" s="200">
        <v>45896</v>
      </c>
      <c r="J7536" s="143">
        <f t="shared" si="117"/>
        <v>45896</v>
      </c>
      <c r="K7536" s="202">
        <v>8</v>
      </c>
      <c r="L7536" s="284" t="s">
        <v>11104</v>
      </c>
      <c r="M7536" s="223"/>
      <c r="N7536" s="203"/>
      <c r="O7536" s="222" t="s">
        <v>326</v>
      </c>
    </row>
    <row r="7537" spans="1:15" ht="29.25" customHeight="1">
      <c r="A7537" s="221" t="s">
        <v>32</v>
      </c>
      <c r="B7537" s="221" t="s">
        <v>789</v>
      </c>
      <c r="C7537" s="222" t="s">
        <v>741</v>
      </c>
      <c r="D7537" s="222" t="s">
        <v>164</v>
      </c>
      <c r="E7537" s="199" t="s">
        <v>163</v>
      </c>
      <c r="F7537" s="200" t="s">
        <v>2241</v>
      </c>
      <c r="G7537" s="200" t="s">
        <v>2242</v>
      </c>
      <c r="H7537" s="200"/>
      <c r="I7537" s="200">
        <v>45897</v>
      </c>
      <c r="J7537" s="143">
        <f t="shared" si="117"/>
        <v>45897</v>
      </c>
      <c r="K7537" s="202">
        <v>8</v>
      </c>
      <c r="L7537" s="284" t="s">
        <v>11105</v>
      </c>
      <c r="M7537" s="223"/>
      <c r="N7537" s="203"/>
      <c r="O7537" s="222" t="s">
        <v>326</v>
      </c>
    </row>
    <row r="7538" spans="1:15" ht="29.25" customHeight="1">
      <c r="A7538" s="221" t="s">
        <v>32</v>
      </c>
      <c r="B7538" s="221" t="s">
        <v>789</v>
      </c>
      <c r="C7538" s="222" t="s">
        <v>741</v>
      </c>
      <c r="D7538" s="222" t="s">
        <v>164</v>
      </c>
      <c r="E7538" s="199" t="s">
        <v>163</v>
      </c>
      <c r="F7538" s="200" t="s">
        <v>2241</v>
      </c>
      <c r="G7538" s="200" t="s">
        <v>2242</v>
      </c>
      <c r="H7538" s="200"/>
      <c r="I7538" s="200">
        <v>45898</v>
      </c>
      <c r="J7538" s="143">
        <f t="shared" si="117"/>
        <v>45898</v>
      </c>
      <c r="K7538" s="202">
        <v>8</v>
      </c>
      <c r="L7538" s="284" t="s">
        <v>11106</v>
      </c>
      <c r="M7538" s="223"/>
      <c r="N7538" s="203"/>
      <c r="O7538" s="222" t="s">
        <v>326</v>
      </c>
    </row>
    <row r="7539" spans="1:15" ht="29.25" customHeight="1">
      <c r="A7539" s="221" t="s">
        <v>32</v>
      </c>
      <c r="B7539" s="221" t="s">
        <v>789</v>
      </c>
      <c r="C7539" s="222" t="s">
        <v>741</v>
      </c>
      <c r="D7539" s="222" t="s">
        <v>164</v>
      </c>
      <c r="E7539" s="199" t="s">
        <v>163</v>
      </c>
      <c r="F7539" s="200" t="s">
        <v>2241</v>
      </c>
      <c r="G7539" s="200" t="s">
        <v>2242</v>
      </c>
      <c r="H7539" s="200"/>
      <c r="I7539" s="200">
        <v>45901</v>
      </c>
      <c r="J7539" s="143">
        <f t="shared" si="117"/>
        <v>45901</v>
      </c>
      <c r="K7539" s="202">
        <v>8</v>
      </c>
      <c r="L7539" s="284" t="s">
        <v>11107</v>
      </c>
      <c r="M7539" s="223"/>
      <c r="N7539" s="203"/>
      <c r="O7539" s="222" t="s">
        <v>326</v>
      </c>
    </row>
    <row r="7540" spans="1:15" ht="29.25" customHeight="1">
      <c r="A7540" s="221" t="s">
        <v>32</v>
      </c>
      <c r="B7540" s="221" t="s">
        <v>789</v>
      </c>
      <c r="C7540" s="222" t="s">
        <v>741</v>
      </c>
      <c r="D7540" s="222" t="s">
        <v>164</v>
      </c>
      <c r="E7540" s="199" t="s">
        <v>163</v>
      </c>
      <c r="F7540" s="200" t="s">
        <v>2241</v>
      </c>
      <c r="G7540" s="200" t="s">
        <v>2242</v>
      </c>
      <c r="H7540" s="200"/>
      <c r="I7540" s="200">
        <v>45902</v>
      </c>
      <c r="J7540" s="143">
        <f t="shared" si="117"/>
        <v>45902</v>
      </c>
      <c r="K7540" s="202">
        <v>8</v>
      </c>
      <c r="L7540" s="284" t="s">
        <v>11108</v>
      </c>
      <c r="M7540" s="223"/>
      <c r="N7540" s="203"/>
      <c r="O7540" s="222" t="s">
        <v>326</v>
      </c>
    </row>
    <row r="7541" spans="1:15" ht="29.25" customHeight="1">
      <c r="A7541" s="221" t="s">
        <v>32</v>
      </c>
      <c r="B7541" s="221" t="s">
        <v>789</v>
      </c>
      <c r="C7541" s="222" t="s">
        <v>741</v>
      </c>
      <c r="D7541" s="222" t="s">
        <v>164</v>
      </c>
      <c r="E7541" s="199" t="s">
        <v>163</v>
      </c>
      <c r="F7541" s="200" t="s">
        <v>2241</v>
      </c>
      <c r="G7541" s="200" t="s">
        <v>2242</v>
      </c>
      <c r="H7541" s="200"/>
      <c r="I7541" s="200">
        <v>45903</v>
      </c>
      <c r="J7541" s="143">
        <f t="shared" si="117"/>
        <v>45903</v>
      </c>
      <c r="K7541" s="202">
        <v>8</v>
      </c>
      <c r="L7541" s="284" t="s">
        <v>11109</v>
      </c>
      <c r="M7541" s="223"/>
      <c r="N7541" s="203"/>
      <c r="O7541" s="222" t="s">
        <v>326</v>
      </c>
    </row>
    <row r="7542" spans="1:15" ht="29.25" customHeight="1">
      <c r="A7542" s="221" t="s">
        <v>32</v>
      </c>
      <c r="B7542" s="221" t="s">
        <v>789</v>
      </c>
      <c r="C7542" s="222" t="s">
        <v>741</v>
      </c>
      <c r="D7542" s="222" t="s">
        <v>164</v>
      </c>
      <c r="E7542" s="199" t="s">
        <v>163</v>
      </c>
      <c r="F7542" s="200" t="s">
        <v>2241</v>
      </c>
      <c r="G7542" s="200" t="s">
        <v>2242</v>
      </c>
      <c r="H7542" s="200"/>
      <c r="I7542" s="200">
        <v>45904</v>
      </c>
      <c r="J7542" s="143">
        <f t="shared" si="117"/>
        <v>45904</v>
      </c>
      <c r="K7542" s="202">
        <v>8</v>
      </c>
      <c r="L7542" s="284" t="s">
        <v>11319</v>
      </c>
      <c r="M7542" s="223"/>
      <c r="N7542" s="203"/>
      <c r="O7542" s="222" t="s">
        <v>326</v>
      </c>
    </row>
    <row r="7543" spans="1:15" ht="29.25" customHeight="1">
      <c r="A7543" s="221" t="s">
        <v>32</v>
      </c>
      <c r="B7543" s="221" t="s">
        <v>789</v>
      </c>
      <c r="C7543" s="222" t="s">
        <v>741</v>
      </c>
      <c r="D7543" s="222" t="s">
        <v>164</v>
      </c>
      <c r="E7543" s="199" t="s">
        <v>163</v>
      </c>
      <c r="F7543" s="200" t="s">
        <v>2241</v>
      </c>
      <c r="G7543" s="200" t="s">
        <v>2242</v>
      </c>
      <c r="H7543" s="200"/>
      <c r="I7543" s="200">
        <v>45905</v>
      </c>
      <c r="J7543" s="143">
        <f t="shared" si="117"/>
        <v>45905</v>
      </c>
      <c r="K7543" s="202">
        <v>8</v>
      </c>
      <c r="L7543" s="284" t="s">
        <v>11320</v>
      </c>
      <c r="M7543" s="223"/>
      <c r="N7543" s="203"/>
      <c r="O7543" s="222" t="s">
        <v>326</v>
      </c>
    </row>
    <row r="7544" spans="1:15" ht="29.25" customHeight="1">
      <c r="A7544" s="221" t="s">
        <v>32</v>
      </c>
      <c r="B7544" s="221" t="s">
        <v>789</v>
      </c>
      <c r="C7544" s="222" t="s">
        <v>741</v>
      </c>
      <c r="D7544" s="222" t="s">
        <v>164</v>
      </c>
      <c r="E7544" s="199" t="s">
        <v>163</v>
      </c>
      <c r="F7544" s="200" t="s">
        <v>2241</v>
      </c>
      <c r="G7544" s="200" t="s">
        <v>2242</v>
      </c>
      <c r="H7544" s="200"/>
      <c r="I7544" s="200">
        <v>45908</v>
      </c>
      <c r="J7544" s="143">
        <f t="shared" si="117"/>
        <v>45908</v>
      </c>
      <c r="K7544" s="202">
        <v>8</v>
      </c>
      <c r="L7544" s="284" t="s">
        <v>11321</v>
      </c>
      <c r="M7544" s="223"/>
      <c r="N7544" s="203"/>
      <c r="O7544" s="222" t="s">
        <v>326</v>
      </c>
    </row>
    <row r="7545" spans="1:15" ht="29.25" customHeight="1">
      <c r="A7545" s="221" t="s">
        <v>32</v>
      </c>
      <c r="B7545" s="221" t="s">
        <v>789</v>
      </c>
      <c r="C7545" s="222" t="s">
        <v>741</v>
      </c>
      <c r="D7545" s="222" t="s">
        <v>164</v>
      </c>
      <c r="E7545" s="199" t="s">
        <v>163</v>
      </c>
      <c r="F7545" s="200" t="s">
        <v>2241</v>
      </c>
      <c r="G7545" s="200" t="s">
        <v>2242</v>
      </c>
      <c r="H7545" s="200"/>
      <c r="I7545" s="200">
        <v>45909</v>
      </c>
      <c r="J7545" s="143">
        <f t="shared" si="117"/>
        <v>45909</v>
      </c>
      <c r="K7545" s="202">
        <v>8</v>
      </c>
      <c r="L7545" s="284" t="s">
        <v>11322</v>
      </c>
      <c r="M7545" s="223"/>
      <c r="N7545" s="203"/>
      <c r="O7545" s="222" t="s">
        <v>326</v>
      </c>
    </row>
    <row r="7546" spans="1:15" ht="29.25" customHeight="1">
      <c r="A7546" s="221" t="s">
        <v>32</v>
      </c>
      <c r="B7546" s="221" t="s">
        <v>789</v>
      </c>
      <c r="C7546" s="222" t="s">
        <v>741</v>
      </c>
      <c r="D7546" s="222" t="s">
        <v>164</v>
      </c>
      <c r="E7546" s="199" t="s">
        <v>163</v>
      </c>
      <c r="F7546" s="200" t="s">
        <v>2241</v>
      </c>
      <c r="G7546" s="200" t="s">
        <v>2242</v>
      </c>
      <c r="H7546" s="200"/>
      <c r="I7546" s="200">
        <v>45910</v>
      </c>
      <c r="J7546" s="143">
        <f t="shared" si="117"/>
        <v>45910</v>
      </c>
      <c r="K7546" s="202">
        <v>8</v>
      </c>
      <c r="L7546" s="284" t="s">
        <v>11323</v>
      </c>
      <c r="M7546" s="223"/>
      <c r="N7546" s="203"/>
      <c r="O7546" s="222" t="s">
        <v>326</v>
      </c>
    </row>
    <row r="7547" spans="1:15" ht="29.25" customHeight="1">
      <c r="A7547" s="221" t="s">
        <v>32</v>
      </c>
      <c r="B7547" s="221" t="s">
        <v>789</v>
      </c>
      <c r="C7547" s="222" t="s">
        <v>741</v>
      </c>
      <c r="D7547" s="222" t="s">
        <v>164</v>
      </c>
      <c r="E7547" s="199" t="s">
        <v>163</v>
      </c>
      <c r="F7547" s="200" t="s">
        <v>2241</v>
      </c>
      <c r="G7547" s="200" t="s">
        <v>2242</v>
      </c>
      <c r="H7547" s="200"/>
      <c r="I7547" s="200">
        <v>45911</v>
      </c>
      <c r="J7547" s="143">
        <f t="shared" si="117"/>
        <v>45911</v>
      </c>
      <c r="K7547" s="202">
        <v>8</v>
      </c>
      <c r="L7547" s="284" t="s">
        <v>11507</v>
      </c>
      <c r="M7547" s="223"/>
      <c r="N7547" s="203"/>
      <c r="O7547" s="222" t="s">
        <v>326</v>
      </c>
    </row>
    <row r="7548" spans="1:15" ht="29.25" customHeight="1">
      <c r="A7548" s="221" t="s">
        <v>32</v>
      </c>
      <c r="B7548" s="221" t="s">
        <v>789</v>
      </c>
      <c r="C7548" s="222" t="s">
        <v>741</v>
      </c>
      <c r="D7548" s="222" t="s">
        <v>164</v>
      </c>
      <c r="E7548" s="199" t="s">
        <v>163</v>
      </c>
      <c r="F7548" s="200" t="s">
        <v>2241</v>
      </c>
      <c r="G7548" s="200" t="s">
        <v>2242</v>
      </c>
      <c r="H7548" s="200"/>
      <c r="I7548" s="200">
        <v>45912</v>
      </c>
      <c r="J7548" s="143">
        <f t="shared" si="117"/>
        <v>45912</v>
      </c>
      <c r="K7548" s="202">
        <v>8</v>
      </c>
      <c r="L7548" s="285" t="s">
        <v>11508</v>
      </c>
      <c r="M7548" s="223"/>
      <c r="N7548" s="203"/>
      <c r="O7548" s="222" t="s">
        <v>326</v>
      </c>
    </row>
    <row r="7549" spans="1:15" ht="29.25" customHeight="1">
      <c r="A7549" s="221" t="s">
        <v>32</v>
      </c>
      <c r="B7549" s="221" t="s">
        <v>789</v>
      </c>
      <c r="C7549" s="222" t="s">
        <v>741</v>
      </c>
      <c r="D7549" s="222" t="s">
        <v>164</v>
      </c>
      <c r="E7549" s="199" t="s">
        <v>163</v>
      </c>
      <c r="F7549" s="200" t="s">
        <v>2241</v>
      </c>
      <c r="G7549" s="200" t="s">
        <v>2242</v>
      </c>
      <c r="H7549" s="200"/>
      <c r="I7549" s="200">
        <v>45915</v>
      </c>
      <c r="J7549" s="143">
        <f t="shared" si="117"/>
        <v>45915</v>
      </c>
      <c r="K7549" s="202">
        <v>8</v>
      </c>
      <c r="L7549" s="285" t="s">
        <v>11509</v>
      </c>
      <c r="M7549" s="223"/>
      <c r="N7549" s="203"/>
      <c r="O7549" s="222" t="s">
        <v>326</v>
      </c>
    </row>
    <row r="7550" spans="1:15" ht="29.25" customHeight="1">
      <c r="A7550" s="221" t="s">
        <v>32</v>
      </c>
      <c r="B7550" s="221" t="s">
        <v>789</v>
      </c>
      <c r="C7550" s="222" t="s">
        <v>741</v>
      </c>
      <c r="D7550" s="222" t="s">
        <v>164</v>
      </c>
      <c r="E7550" s="199" t="s">
        <v>163</v>
      </c>
      <c r="F7550" s="200" t="s">
        <v>2241</v>
      </c>
      <c r="G7550" s="200" t="s">
        <v>2242</v>
      </c>
      <c r="H7550" s="200"/>
      <c r="I7550" s="200">
        <v>45916</v>
      </c>
      <c r="J7550" s="143">
        <f t="shared" si="117"/>
        <v>45916</v>
      </c>
      <c r="K7550" s="202">
        <v>8</v>
      </c>
      <c r="L7550" s="285" t="s">
        <v>11510</v>
      </c>
      <c r="M7550" s="223"/>
      <c r="N7550" s="203"/>
      <c r="O7550" s="222" t="s">
        <v>326</v>
      </c>
    </row>
    <row r="7551" spans="1:15" ht="29.25" customHeight="1">
      <c r="A7551" s="221" t="s">
        <v>32</v>
      </c>
      <c r="B7551" s="221" t="s">
        <v>789</v>
      </c>
      <c r="C7551" s="222" t="s">
        <v>741</v>
      </c>
      <c r="D7551" s="222" t="s">
        <v>164</v>
      </c>
      <c r="E7551" s="199" t="s">
        <v>163</v>
      </c>
      <c r="F7551" s="200" t="s">
        <v>2241</v>
      </c>
      <c r="G7551" s="200" t="s">
        <v>2242</v>
      </c>
      <c r="H7551" s="200"/>
      <c r="I7551" s="200">
        <v>45917</v>
      </c>
      <c r="J7551" s="143">
        <f t="shared" si="117"/>
        <v>45917</v>
      </c>
      <c r="K7551" s="202">
        <v>8</v>
      </c>
      <c r="L7551" s="285" t="s">
        <v>11511</v>
      </c>
      <c r="M7551" s="223"/>
      <c r="N7551" s="203"/>
      <c r="O7551" s="222" t="s">
        <v>326</v>
      </c>
    </row>
    <row r="7552" spans="1:15" ht="29.25" customHeight="1">
      <c r="A7552" s="221" t="s">
        <v>32</v>
      </c>
      <c r="B7552" s="221" t="s">
        <v>789</v>
      </c>
      <c r="C7552" s="222" t="s">
        <v>741</v>
      </c>
      <c r="D7552" s="222" t="s">
        <v>164</v>
      </c>
      <c r="E7552" s="199" t="s">
        <v>163</v>
      </c>
      <c r="F7552" s="200" t="s">
        <v>2241</v>
      </c>
      <c r="G7552" s="200" t="s">
        <v>2242</v>
      </c>
      <c r="H7552" s="200"/>
      <c r="I7552" s="200">
        <v>45918</v>
      </c>
      <c r="J7552" s="143">
        <f t="shared" si="117"/>
        <v>45918</v>
      </c>
      <c r="K7552" s="202">
        <v>8</v>
      </c>
      <c r="L7552" s="284" t="s">
        <v>11683</v>
      </c>
      <c r="M7552" s="223"/>
      <c r="N7552" s="203"/>
      <c r="O7552" s="222" t="s">
        <v>326</v>
      </c>
    </row>
    <row r="7553" spans="1:15" ht="29.25" customHeight="1">
      <c r="A7553" s="221" t="s">
        <v>32</v>
      </c>
      <c r="B7553" s="221" t="s">
        <v>789</v>
      </c>
      <c r="C7553" s="222" t="s">
        <v>741</v>
      </c>
      <c r="D7553" s="222" t="s">
        <v>164</v>
      </c>
      <c r="E7553" s="199" t="s">
        <v>163</v>
      </c>
      <c r="F7553" s="200" t="s">
        <v>2241</v>
      </c>
      <c r="G7553" s="200" t="s">
        <v>2242</v>
      </c>
      <c r="H7553" s="200"/>
      <c r="I7553" s="200">
        <v>45919</v>
      </c>
      <c r="J7553" s="143">
        <f t="shared" si="117"/>
        <v>45919</v>
      </c>
      <c r="K7553" s="202">
        <v>8</v>
      </c>
      <c r="L7553" s="284" t="s">
        <v>11684</v>
      </c>
      <c r="M7553" s="223"/>
      <c r="N7553" s="203"/>
      <c r="O7553" s="222" t="s">
        <v>326</v>
      </c>
    </row>
    <row r="7554" spans="1:15" ht="29.25" customHeight="1">
      <c r="A7554" s="221" t="s">
        <v>32</v>
      </c>
      <c r="B7554" s="221" t="s">
        <v>789</v>
      </c>
      <c r="C7554" s="222" t="s">
        <v>741</v>
      </c>
      <c r="D7554" s="222" t="s">
        <v>164</v>
      </c>
      <c r="E7554" s="199" t="s">
        <v>163</v>
      </c>
      <c r="F7554" s="200" t="s">
        <v>2241</v>
      </c>
      <c r="G7554" s="200" t="s">
        <v>2242</v>
      </c>
      <c r="H7554" s="200"/>
      <c r="I7554" s="200">
        <v>45922</v>
      </c>
      <c r="J7554" s="143">
        <f t="shared" si="117"/>
        <v>45922</v>
      </c>
      <c r="K7554" s="202">
        <v>8</v>
      </c>
      <c r="L7554" s="284" t="s">
        <v>11685</v>
      </c>
      <c r="M7554" s="223"/>
      <c r="N7554" s="203"/>
      <c r="O7554" s="222" t="s">
        <v>326</v>
      </c>
    </row>
    <row r="7555" spans="1:15" ht="29.25" customHeight="1">
      <c r="A7555" s="221" t="s">
        <v>32</v>
      </c>
      <c r="B7555" s="221" t="s">
        <v>789</v>
      </c>
      <c r="C7555" s="222" t="s">
        <v>741</v>
      </c>
      <c r="D7555" s="222" t="s">
        <v>164</v>
      </c>
      <c r="E7555" s="199" t="s">
        <v>163</v>
      </c>
      <c r="F7555" s="200" t="s">
        <v>2241</v>
      </c>
      <c r="G7555" s="200" t="s">
        <v>2242</v>
      </c>
      <c r="H7555" s="200"/>
      <c r="I7555" s="200">
        <v>45923</v>
      </c>
      <c r="J7555" s="143">
        <f t="shared" ref="J7555:J7618" si="118">I7555</f>
        <v>45923</v>
      </c>
      <c r="K7555" s="202">
        <v>8</v>
      </c>
      <c r="L7555" s="284" t="s">
        <v>11686</v>
      </c>
      <c r="M7555" s="223"/>
      <c r="N7555" s="203"/>
      <c r="O7555" s="222" t="s">
        <v>326</v>
      </c>
    </row>
    <row r="7556" spans="1:15" ht="29.25" customHeight="1">
      <c r="A7556" s="221" t="s">
        <v>32</v>
      </c>
      <c r="B7556" s="221" t="s">
        <v>789</v>
      </c>
      <c r="C7556" s="222" t="s">
        <v>741</v>
      </c>
      <c r="D7556" s="222" t="s">
        <v>164</v>
      </c>
      <c r="E7556" s="199" t="s">
        <v>163</v>
      </c>
      <c r="F7556" s="200" t="s">
        <v>2241</v>
      </c>
      <c r="G7556" s="200" t="s">
        <v>2242</v>
      </c>
      <c r="H7556" s="200"/>
      <c r="I7556" s="200">
        <v>45924</v>
      </c>
      <c r="J7556" s="143">
        <f t="shared" si="118"/>
        <v>45924</v>
      </c>
      <c r="K7556" s="202">
        <v>8</v>
      </c>
      <c r="L7556" s="284" t="s">
        <v>11838</v>
      </c>
      <c r="M7556" s="223"/>
      <c r="N7556" s="203"/>
      <c r="O7556" s="222" t="s">
        <v>326</v>
      </c>
    </row>
    <row r="7557" spans="1:15" ht="29.25" customHeight="1">
      <c r="A7557" s="221" t="s">
        <v>32</v>
      </c>
      <c r="B7557" s="221" t="s">
        <v>789</v>
      </c>
      <c r="C7557" s="222" t="s">
        <v>741</v>
      </c>
      <c r="D7557" s="222" t="s">
        <v>164</v>
      </c>
      <c r="E7557" s="199" t="s">
        <v>163</v>
      </c>
      <c r="F7557" s="200" t="s">
        <v>2241</v>
      </c>
      <c r="G7557" s="200" t="s">
        <v>2242</v>
      </c>
      <c r="H7557" s="200"/>
      <c r="I7557" s="200">
        <v>45925</v>
      </c>
      <c r="J7557" s="143">
        <f t="shared" si="118"/>
        <v>45925</v>
      </c>
      <c r="K7557" s="202">
        <v>8</v>
      </c>
      <c r="L7557" s="285" t="s">
        <v>11839</v>
      </c>
      <c r="M7557" s="223"/>
      <c r="N7557" s="203"/>
      <c r="O7557" s="222" t="s">
        <v>326</v>
      </c>
    </row>
    <row r="7558" spans="1:15" ht="29.25" customHeight="1">
      <c r="A7558" s="221" t="s">
        <v>32</v>
      </c>
      <c r="B7558" s="221" t="s">
        <v>789</v>
      </c>
      <c r="C7558" s="222" t="s">
        <v>741</v>
      </c>
      <c r="D7558" s="222" t="s">
        <v>164</v>
      </c>
      <c r="E7558" s="199" t="s">
        <v>163</v>
      </c>
      <c r="F7558" s="200" t="s">
        <v>2241</v>
      </c>
      <c r="G7558" s="200" t="s">
        <v>2242</v>
      </c>
      <c r="H7558" s="200"/>
      <c r="I7558" s="200">
        <v>45926</v>
      </c>
      <c r="J7558" s="143">
        <f t="shared" si="118"/>
        <v>45926</v>
      </c>
      <c r="K7558" s="202">
        <v>8</v>
      </c>
      <c r="L7558" s="284" t="s">
        <v>11840</v>
      </c>
      <c r="M7558" s="223"/>
      <c r="N7558" s="203"/>
      <c r="O7558" s="222" t="s">
        <v>326</v>
      </c>
    </row>
    <row r="7559" spans="1:15" ht="29.25" customHeight="1">
      <c r="A7559" s="221" t="s">
        <v>32</v>
      </c>
      <c r="B7559" s="221" t="s">
        <v>789</v>
      </c>
      <c r="C7559" s="222" t="s">
        <v>741</v>
      </c>
      <c r="D7559" s="222" t="s">
        <v>164</v>
      </c>
      <c r="E7559" s="199" t="s">
        <v>163</v>
      </c>
      <c r="F7559" s="200" t="s">
        <v>2241</v>
      </c>
      <c r="G7559" s="200" t="s">
        <v>2242</v>
      </c>
      <c r="H7559" s="200"/>
      <c r="I7559" s="200">
        <v>45930</v>
      </c>
      <c r="J7559" s="143">
        <f t="shared" si="118"/>
        <v>45930</v>
      </c>
      <c r="K7559" s="202">
        <v>8</v>
      </c>
      <c r="L7559" s="284" t="s">
        <v>11841</v>
      </c>
      <c r="M7559" s="223"/>
      <c r="N7559" s="203"/>
      <c r="O7559" s="222" t="s">
        <v>326</v>
      </c>
    </row>
    <row r="7560" spans="1:15" ht="29.25" customHeight="1">
      <c r="A7560" s="221" t="s">
        <v>32</v>
      </c>
      <c r="B7560" s="221" t="s">
        <v>789</v>
      </c>
      <c r="C7560" s="222" t="s">
        <v>741</v>
      </c>
      <c r="D7560" s="222" t="s">
        <v>164</v>
      </c>
      <c r="E7560" s="199" t="s">
        <v>163</v>
      </c>
      <c r="F7560" s="200" t="s">
        <v>2241</v>
      </c>
      <c r="G7560" s="200" t="s">
        <v>2242</v>
      </c>
      <c r="H7560" s="200"/>
      <c r="I7560" s="200">
        <v>45931</v>
      </c>
      <c r="J7560" s="143">
        <f t="shared" si="118"/>
        <v>45931</v>
      </c>
      <c r="K7560" s="202">
        <v>8</v>
      </c>
      <c r="L7560" s="284" t="s">
        <v>11842</v>
      </c>
      <c r="M7560" s="223"/>
      <c r="N7560" s="203"/>
      <c r="O7560" s="222" t="s">
        <v>326</v>
      </c>
    </row>
    <row r="7561" spans="1:15" ht="29.25" customHeight="1">
      <c r="A7561" s="221" t="s">
        <v>32</v>
      </c>
      <c r="B7561" s="221" t="s">
        <v>789</v>
      </c>
      <c r="C7561" s="222" t="s">
        <v>741</v>
      </c>
      <c r="D7561" s="222" t="s">
        <v>164</v>
      </c>
      <c r="E7561" s="199" t="s">
        <v>163</v>
      </c>
      <c r="F7561" s="200" t="s">
        <v>2241</v>
      </c>
      <c r="G7561" s="200" t="s">
        <v>2242</v>
      </c>
      <c r="H7561" s="200"/>
      <c r="I7561" s="200">
        <v>45932</v>
      </c>
      <c r="J7561" s="143">
        <f t="shared" si="118"/>
        <v>45932</v>
      </c>
      <c r="K7561" s="202">
        <v>8</v>
      </c>
      <c r="L7561" s="285" t="s">
        <v>11979</v>
      </c>
      <c r="M7561" s="223"/>
      <c r="N7561" s="203"/>
      <c r="O7561" s="222" t="s">
        <v>326</v>
      </c>
    </row>
    <row r="7562" spans="1:15" ht="29.25" customHeight="1">
      <c r="A7562" s="221" t="s">
        <v>32</v>
      </c>
      <c r="B7562" s="221" t="s">
        <v>789</v>
      </c>
      <c r="C7562" s="222" t="s">
        <v>741</v>
      </c>
      <c r="D7562" s="222" t="s">
        <v>164</v>
      </c>
      <c r="E7562" s="199" t="s">
        <v>163</v>
      </c>
      <c r="F7562" s="200" t="s">
        <v>2241</v>
      </c>
      <c r="G7562" s="200" t="s">
        <v>2242</v>
      </c>
      <c r="H7562" s="200"/>
      <c r="I7562" s="200">
        <v>45933</v>
      </c>
      <c r="J7562" s="143">
        <f t="shared" si="118"/>
        <v>45933</v>
      </c>
      <c r="K7562" s="202">
        <v>8</v>
      </c>
      <c r="L7562" s="284" t="s">
        <v>11980</v>
      </c>
      <c r="M7562" s="223"/>
      <c r="N7562" s="203"/>
      <c r="O7562" s="222" t="s">
        <v>326</v>
      </c>
    </row>
    <row r="7563" spans="1:15" ht="29.25" customHeight="1">
      <c r="A7563" s="221" t="s">
        <v>32</v>
      </c>
      <c r="B7563" s="221" t="s">
        <v>789</v>
      </c>
      <c r="C7563" s="222" t="s">
        <v>741</v>
      </c>
      <c r="D7563" s="222" t="s">
        <v>164</v>
      </c>
      <c r="E7563" s="199" t="s">
        <v>163</v>
      </c>
      <c r="F7563" s="200" t="s">
        <v>2241</v>
      </c>
      <c r="G7563" s="200" t="s">
        <v>2242</v>
      </c>
      <c r="H7563" s="200"/>
      <c r="I7563" s="200">
        <v>45937</v>
      </c>
      <c r="J7563" s="143">
        <f t="shared" si="118"/>
        <v>45937</v>
      </c>
      <c r="K7563" s="202">
        <v>8</v>
      </c>
      <c r="L7563" s="285" t="s">
        <v>11981</v>
      </c>
      <c r="M7563" s="223"/>
      <c r="N7563" s="203"/>
      <c r="O7563" s="222" t="s">
        <v>326</v>
      </c>
    </row>
    <row r="7564" spans="1:15" ht="29.25" customHeight="1">
      <c r="A7564" s="221" t="s">
        <v>32</v>
      </c>
      <c r="B7564" s="221" t="s">
        <v>789</v>
      </c>
      <c r="C7564" s="222" t="s">
        <v>741</v>
      </c>
      <c r="D7564" s="222" t="s">
        <v>164</v>
      </c>
      <c r="E7564" s="199" t="s">
        <v>163</v>
      </c>
      <c r="F7564" s="200" t="s">
        <v>2241</v>
      </c>
      <c r="G7564" s="200" t="s">
        <v>2242</v>
      </c>
      <c r="H7564" s="200"/>
      <c r="I7564" s="200">
        <v>45938</v>
      </c>
      <c r="J7564" s="143">
        <f t="shared" si="118"/>
        <v>45938</v>
      </c>
      <c r="K7564" s="202">
        <v>8</v>
      </c>
      <c r="L7564" s="284" t="s">
        <v>11982</v>
      </c>
      <c r="M7564" s="223"/>
      <c r="N7564" s="203"/>
      <c r="O7564" s="222" t="s">
        <v>326</v>
      </c>
    </row>
    <row r="7565" spans="1:15" ht="29.25" customHeight="1">
      <c r="A7565" s="221" t="s">
        <v>32</v>
      </c>
      <c r="B7565" s="221" t="s">
        <v>789</v>
      </c>
      <c r="C7565" s="222" t="s">
        <v>741</v>
      </c>
      <c r="D7565" s="222" t="s">
        <v>164</v>
      </c>
      <c r="E7565" s="199" t="s">
        <v>163</v>
      </c>
      <c r="F7565" s="200" t="s">
        <v>2241</v>
      </c>
      <c r="G7565" s="200" t="s">
        <v>2242</v>
      </c>
      <c r="H7565" s="200"/>
      <c r="I7565" s="200">
        <v>45939</v>
      </c>
      <c r="J7565" s="143">
        <f t="shared" si="118"/>
        <v>45939</v>
      </c>
      <c r="K7565" s="202">
        <v>8</v>
      </c>
      <c r="L7565" s="285" t="s">
        <v>12171</v>
      </c>
      <c r="M7565" s="223"/>
      <c r="N7565" s="203"/>
      <c r="O7565" s="222" t="s">
        <v>326</v>
      </c>
    </row>
    <row r="7566" spans="1:15" ht="29.25" customHeight="1">
      <c r="A7566" s="221" t="s">
        <v>32</v>
      </c>
      <c r="B7566" s="221" t="s">
        <v>789</v>
      </c>
      <c r="C7566" s="222" t="s">
        <v>741</v>
      </c>
      <c r="D7566" s="222" t="s">
        <v>164</v>
      </c>
      <c r="E7566" s="199" t="s">
        <v>163</v>
      </c>
      <c r="F7566" s="200" t="s">
        <v>2241</v>
      </c>
      <c r="G7566" s="200" t="s">
        <v>2242</v>
      </c>
      <c r="H7566" s="200"/>
      <c r="I7566" s="200">
        <v>45943</v>
      </c>
      <c r="J7566" s="143">
        <f t="shared" si="118"/>
        <v>45943</v>
      </c>
      <c r="K7566" s="202">
        <v>8</v>
      </c>
      <c r="L7566" s="284" t="s">
        <v>12172</v>
      </c>
      <c r="M7566" s="223"/>
      <c r="N7566" s="203"/>
      <c r="O7566" s="222" t="s">
        <v>326</v>
      </c>
    </row>
    <row r="7567" spans="1:15" ht="29.25" customHeight="1">
      <c r="A7567" s="221" t="s">
        <v>32</v>
      </c>
      <c r="B7567" s="221" t="s">
        <v>789</v>
      </c>
      <c r="C7567" s="222" t="s">
        <v>741</v>
      </c>
      <c r="D7567" s="222" t="s">
        <v>164</v>
      </c>
      <c r="E7567" s="199" t="s">
        <v>163</v>
      </c>
      <c r="F7567" s="200" t="s">
        <v>2241</v>
      </c>
      <c r="G7567" s="200" t="s">
        <v>2242</v>
      </c>
      <c r="H7567" s="200"/>
      <c r="I7567" s="200">
        <v>45944</v>
      </c>
      <c r="J7567" s="143">
        <f t="shared" si="118"/>
        <v>45944</v>
      </c>
      <c r="K7567" s="202">
        <v>8</v>
      </c>
      <c r="L7567" s="284" t="s">
        <v>12173</v>
      </c>
      <c r="M7567" s="223"/>
      <c r="N7567" s="203"/>
      <c r="O7567" s="222" t="s">
        <v>326</v>
      </c>
    </row>
    <row r="7568" spans="1:15" ht="29.25" customHeight="1">
      <c r="A7568" s="221" t="s">
        <v>32</v>
      </c>
      <c r="B7568" s="221" t="s">
        <v>789</v>
      </c>
      <c r="C7568" s="222" t="s">
        <v>741</v>
      </c>
      <c r="D7568" s="222" t="s">
        <v>164</v>
      </c>
      <c r="E7568" s="199" t="s">
        <v>163</v>
      </c>
      <c r="F7568" s="200" t="s">
        <v>2241</v>
      </c>
      <c r="G7568" s="200" t="s">
        <v>2242</v>
      </c>
      <c r="H7568" s="200"/>
      <c r="I7568" s="200">
        <v>45945</v>
      </c>
      <c r="J7568" s="143">
        <f t="shared" si="118"/>
        <v>45945</v>
      </c>
      <c r="K7568" s="202">
        <v>8</v>
      </c>
      <c r="L7568" s="284" t="s">
        <v>12174</v>
      </c>
      <c r="M7568" s="223"/>
      <c r="N7568" s="203"/>
      <c r="O7568" s="222" t="s">
        <v>326</v>
      </c>
    </row>
    <row r="7569" spans="1:15" ht="29.25" customHeight="1">
      <c r="A7569" s="221" t="s">
        <v>32</v>
      </c>
      <c r="B7569" s="221" t="s">
        <v>789</v>
      </c>
      <c r="C7569" s="222" t="s">
        <v>741</v>
      </c>
      <c r="D7569" s="222" t="s">
        <v>164</v>
      </c>
      <c r="E7569" s="199" t="s">
        <v>163</v>
      </c>
      <c r="F7569" s="200" t="s">
        <v>2241</v>
      </c>
      <c r="G7569" s="200" t="s">
        <v>2242</v>
      </c>
      <c r="H7569" s="200"/>
      <c r="I7569" s="200">
        <v>45946</v>
      </c>
      <c r="J7569" s="143">
        <f t="shared" si="118"/>
        <v>45946</v>
      </c>
      <c r="K7569" s="202">
        <v>8</v>
      </c>
      <c r="L7569" s="284" t="s">
        <v>12368</v>
      </c>
      <c r="M7569" s="223"/>
      <c r="N7569" s="203"/>
      <c r="O7569" s="222" t="s">
        <v>326</v>
      </c>
    </row>
    <row r="7570" spans="1:15" ht="29.25" customHeight="1">
      <c r="A7570" s="221" t="s">
        <v>32</v>
      </c>
      <c r="B7570" s="221" t="s">
        <v>789</v>
      </c>
      <c r="C7570" s="222" t="s">
        <v>741</v>
      </c>
      <c r="D7570" s="222" t="s">
        <v>164</v>
      </c>
      <c r="E7570" s="199" t="s">
        <v>163</v>
      </c>
      <c r="F7570" s="200" t="s">
        <v>2241</v>
      </c>
      <c r="G7570" s="200" t="s">
        <v>2242</v>
      </c>
      <c r="H7570" s="200"/>
      <c r="I7570" s="200">
        <v>45947</v>
      </c>
      <c r="J7570" s="143">
        <f t="shared" si="118"/>
        <v>45947</v>
      </c>
      <c r="K7570" s="202">
        <v>8</v>
      </c>
      <c r="L7570" s="284" t="s">
        <v>12369</v>
      </c>
      <c r="M7570" s="223"/>
      <c r="N7570" s="203"/>
      <c r="O7570" s="222" t="s">
        <v>326</v>
      </c>
    </row>
    <row r="7571" spans="1:15" ht="29.25" customHeight="1">
      <c r="A7571" s="221" t="s">
        <v>32</v>
      </c>
      <c r="B7571" s="221" t="s">
        <v>789</v>
      </c>
      <c r="C7571" s="222" t="s">
        <v>741</v>
      </c>
      <c r="D7571" s="222" t="s">
        <v>164</v>
      </c>
      <c r="E7571" s="199" t="s">
        <v>163</v>
      </c>
      <c r="F7571" s="200" t="s">
        <v>2241</v>
      </c>
      <c r="G7571" s="200" t="s">
        <v>2242</v>
      </c>
      <c r="H7571" s="200"/>
      <c r="I7571" s="200">
        <v>45950</v>
      </c>
      <c r="J7571" s="143">
        <f t="shared" si="118"/>
        <v>45950</v>
      </c>
      <c r="K7571" s="202">
        <v>8</v>
      </c>
      <c r="L7571" s="285" t="s">
        <v>12370</v>
      </c>
      <c r="M7571" s="223"/>
      <c r="N7571" s="203"/>
      <c r="O7571" s="222" t="s">
        <v>326</v>
      </c>
    </row>
    <row r="7572" spans="1:15" ht="29.25" customHeight="1">
      <c r="A7572" s="221" t="s">
        <v>32</v>
      </c>
      <c r="B7572" s="221" t="s">
        <v>789</v>
      </c>
      <c r="C7572" s="222" t="s">
        <v>741</v>
      </c>
      <c r="D7572" s="222" t="s">
        <v>164</v>
      </c>
      <c r="E7572" s="199" t="s">
        <v>163</v>
      </c>
      <c r="F7572" s="200" t="s">
        <v>2241</v>
      </c>
      <c r="G7572" s="200" t="s">
        <v>2242</v>
      </c>
      <c r="H7572" s="200"/>
      <c r="I7572" s="200">
        <v>45951</v>
      </c>
      <c r="J7572" s="143">
        <f t="shared" si="118"/>
        <v>45951</v>
      </c>
      <c r="K7572" s="202">
        <v>8</v>
      </c>
      <c r="L7572" s="285" t="s">
        <v>12371</v>
      </c>
      <c r="M7572" s="223"/>
      <c r="N7572" s="203"/>
      <c r="O7572" s="222" t="s">
        <v>326</v>
      </c>
    </row>
    <row r="7573" spans="1:15" ht="29.25" customHeight="1">
      <c r="A7573" s="221" t="s">
        <v>32</v>
      </c>
      <c r="B7573" s="221" t="s">
        <v>789</v>
      </c>
      <c r="C7573" s="222" t="s">
        <v>741</v>
      </c>
      <c r="D7573" s="222" t="s">
        <v>164</v>
      </c>
      <c r="E7573" s="199" t="s">
        <v>163</v>
      </c>
      <c r="F7573" s="200" t="s">
        <v>2241</v>
      </c>
      <c r="G7573" s="200" t="s">
        <v>2242</v>
      </c>
      <c r="H7573" s="200"/>
      <c r="I7573" s="200">
        <v>45952</v>
      </c>
      <c r="J7573" s="143">
        <f t="shared" si="118"/>
        <v>45952</v>
      </c>
      <c r="K7573" s="202">
        <v>8</v>
      </c>
      <c r="L7573" s="285" t="s">
        <v>12372</v>
      </c>
      <c r="M7573" s="223"/>
      <c r="N7573" s="203"/>
      <c r="O7573" s="222" t="s">
        <v>326</v>
      </c>
    </row>
    <row r="7574" spans="1:15" ht="29.25" customHeight="1">
      <c r="A7574" s="221" t="s">
        <v>32</v>
      </c>
      <c r="B7574" s="221" t="s">
        <v>789</v>
      </c>
      <c r="C7574" s="222" t="s">
        <v>741</v>
      </c>
      <c r="D7574" s="222" t="s">
        <v>164</v>
      </c>
      <c r="E7574" s="199" t="s">
        <v>163</v>
      </c>
      <c r="F7574" s="200" t="s">
        <v>2241</v>
      </c>
      <c r="G7574" s="200" t="s">
        <v>2242</v>
      </c>
      <c r="H7574" s="200"/>
      <c r="I7574" s="200">
        <v>45953</v>
      </c>
      <c r="J7574" s="143">
        <f t="shared" si="118"/>
        <v>45953</v>
      </c>
      <c r="K7574" s="202">
        <v>8</v>
      </c>
      <c r="L7574" s="285" t="s">
        <v>12545</v>
      </c>
      <c r="M7574" s="223"/>
      <c r="N7574" s="203"/>
      <c r="O7574" s="222" t="s">
        <v>326</v>
      </c>
    </row>
    <row r="7575" spans="1:15" ht="29.25" customHeight="1">
      <c r="A7575" s="221" t="s">
        <v>32</v>
      </c>
      <c r="B7575" s="221" t="s">
        <v>789</v>
      </c>
      <c r="C7575" s="222" t="s">
        <v>741</v>
      </c>
      <c r="D7575" s="222" t="s">
        <v>164</v>
      </c>
      <c r="E7575" s="199" t="s">
        <v>163</v>
      </c>
      <c r="F7575" s="200" t="s">
        <v>2241</v>
      </c>
      <c r="G7575" s="200" t="s">
        <v>2242</v>
      </c>
      <c r="H7575" s="200"/>
      <c r="I7575" s="200">
        <v>45957</v>
      </c>
      <c r="J7575" s="143">
        <f t="shared" si="118"/>
        <v>45957</v>
      </c>
      <c r="K7575" s="202">
        <v>8</v>
      </c>
      <c r="L7575" s="285" t="s">
        <v>12546</v>
      </c>
      <c r="M7575" s="223"/>
      <c r="N7575" s="203"/>
      <c r="O7575" s="222" t="s">
        <v>326</v>
      </c>
    </row>
    <row r="7576" spans="1:15" ht="29.25" customHeight="1">
      <c r="A7576" s="221" t="s">
        <v>32</v>
      </c>
      <c r="B7576" s="221" t="s">
        <v>789</v>
      </c>
      <c r="C7576" s="222" t="s">
        <v>741</v>
      </c>
      <c r="D7576" s="222" t="s">
        <v>164</v>
      </c>
      <c r="E7576" s="199" t="s">
        <v>163</v>
      </c>
      <c r="F7576" s="200" t="s">
        <v>2241</v>
      </c>
      <c r="G7576" s="200" t="s">
        <v>2242</v>
      </c>
      <c r="H7576" s="200"/>
      <c r="I7576" s="200">
        <v>45958</v>
      </c>
      <c r="J7576" s="143">
        <f t="shared" si="118"/>
        <v>45958</v>
      </c>
      <c r="K7576" s="202">
        <v>8</v>
      </c>
      <c r="L7576" s="284" t="s">
        <v>12547</v>
      </c>
      <c r="M7576" s="223"/>
      <c r="N7576" s="203"/>
      <c r="O7576" s="222" t="s">
        <v>326</v>
      </c>
    </row>
    <row r="7577" spans="1:15" ht="29.25" customHeight="1">
      <c r="A7577" s="221" t="s">
        <v>32</v>
      </c>
      <c r="B7577" s="221" t="s">
        <v>789</v>
      </c>
      <c r="C7577" s="222" t="s">
        <v>741</v>
      </c>
      <c r="D7577" s="222" t="s">
        <v>164</v>
      </c>
      <c r="E7577" s="199" t="s">
        <v>163</v>
      </c>
      <c r="F7577" s="200" t="s">
        <v>2241</v>
      </c>
      <c r="G7577" s="200" t="s">
        <v>2242</v>
      </c>
      <c r="H7577" s="200"/>
      <c r="I7577" s="200">
        <v>45959</v>
      </c>
      <c r="J7577" s="143">
        <f t="shared" si="118"/>
        <v>45959</v>
      </c>
      <c r="K7577" s="202">
        <v>8</v>
      </c>
      <c r="L7577" s="284" t="s">
        <v>12548</v>
      </c>
      <c r="M7577" s="223"/>
      <c r="N7577" s="203"/>
      <c r="O7577" s="222" t="s">
        <v>326</v>
      </c>
    </row>
    <row r="7578" spans="1:15" ht="29.25" customHeight="1">
      <c r="A7578" s="221" t="s">
        <v>32</v>
      </c>
      <c r="B7578" s="221" t="s">
        <v>789</v>
      </c>
      <c r="C7578" s="222" t="s">
        <v>741</v>
      </c>
      <c r="D7578" s="222" t="s">
        <v>164</v>
      </c>
      <c r="E7578" s="199" t="s">
        <v>163</v>
      </c>
      <c r="F7578" s="200" t="s">
        <v>2241</v>
      </c>
      <c r="G7578" s="200" t="s">
        <v>2242</v>
      </c>
      <c r="H7578" s="200"/>
      <c r="I7578" s="200">
        <v>45960</v>
      </c>
      <c r="J7578" s="143">
        <f t="shared" si="118"/>
        <v>45960</v>
      </c>
      <c r="K7578" s="202">
        <v>8</v>
      </c>
      <c r="L7578" s="284" t="s">
        <v>12708</v>
      </c>
      <c r="M7578" s="223"/>
      <c r="N7578" s="203"/>
      <c r="O7578" s="222" t="s">
        <v>326</v>
      </c>
    </row>
    <row r="7579" spans="1:15" ht="29.25" customHeight="1">
      <c r="A7579" s="221" t="s">
        <v>32</v>
      </c>
      <c r="B7579" s="221" t="s">
        <v>789</v>
      </c>
      <c r="C7579" s="222" t="s">
        <v>741</v>
      </c>
      <c r="D7579" s="222" t="s">
        <v>164</v>
      </c>
      <c r="E7579" s="199" t="s">
        <v>163</v>
      </c>
      <c r="F7579" s="200" t="s">
        <v>2241</v>
      </c>
      <c r="G7579" s="200" t="s">
        <v>2242</v>
      </c>
      <c r="H7579" s="200"/>
      <c r="I7579" s="200">
        <v>45961</v>
      </c>
      <c r="J7579" s="143">
        <f t="shared" si="118"/>
        <v>45961</v>
      </c>
      <c r="K7579" s="202">
        <v>8</v>
      </c>
      <c r="L7579" s="284" t="s">
        <v>12709</v>
      </c>
      <c r="M7579" s="223"/>
      <c r="N7579" s="203"/>
      <c r="O7579" s="222" t="s">
        <v>326</v>
      </c>
    </row>
    <row r="7580" spans="1:15" ht="29.25" customHeight="1">
      <c r="A7580" s="221" t="s">
        <v>32</v>
      </c>
      <c r="B7580" s="221" t="s">
        <v>789</v>
      </c>
      <c r="C7580" s="222" t="s">
        <v>741</v>
      </c>
      <c r="D7580" s="222" t="s">
        <v>164</v>
      </c>
      <c r="E7580" s="199" t="s">
        <v>163</v>
      </c>
      <c r="F7580" s="200" t="s">
        <v>12108</v>
      </c>
      <c r="G7580" s="200" t="s">
        <v>12109</v>
      </c>
      <c r="H7580" s="200"/>
      <c r="I7580" s="200">
        <v>45964</v>
      </c>
      <c r="J7580" s="143">
        <f t="shared" si="118"/>
        <v>45964</v>
      </c>
      <c r="K7580" s="202">
        <v>8</v>
      </c>
      <c r="L7580" s="284" t="s">
        <v>12710</v>
      </c>
      <c r="M7580" s="223"/>
      <c r="N7580" s="203"/>
      <c r="O7580" s="222" t="s">
        <v>326</v>
      </c>
    </row>
    <row r="7581" spans="1:15" ht="29.25" customHeight="1">
      <c r="A7581" s="221" t="s">
        <v>32</v>
      </c>
      <c r="B7581" s="221" t="s">
        <v>789</v>
      </c>
      <c r="C7581" s="222" t="s">
        <v>741</v>
      </c>
      <c r="D7581" s="222" t="s">
        <v>164</v>
      </c>
      <c r="E7581" s="199" t="s">
        <v>163</v>
      </c>
      <c r="F7581" s="200" t="s">
        <v>2241</v>
      </c>
      <c r="G7581" s="200" t="s">
        <v>2242</v>
      </c>
      <c r="H7581" s="200"/>
      <c r="I7581" s="200">
        <v>45965</v>
      </c>
      <c r="J7581" s="143">
        <f t="shared" si="118"/>
        <v>45965</v>
      </c>
      <c r="K7581" s="202">
        <v>8</v>
      </c>
      <c r="L7581" s="284" t="s">
        <v>12711</v>
      </c>
      <c r="M7581" s="223"/>
      <c r="N7581" s="203"/>
      <c r="O7581" s="222" t="s">
        <v>326</v>
      </c>
    </row>
    <row r="7582" spans="1:15" ht="29.25" customHeight="1">
      <c r="A7582" s="221" t="s">
        <v>32</v>
      </c>
      <c r="B7582" s="221" t="s">
        <v>789</v>
      </c>
      <c r="C7582" s="222" t="s">
        <v>741</v>
      </c>
      <c r="D7582" s="222" t="s">
        <v>164</v>
      </c>
      <c r="E7582" s="199" t="s">
        <v>163</v>
      </c>
      <c r="F7582" s="200" t="s">
        <v>12108</v>
      </c>
      <c r="G7582" s="200" t="s">
        <v>12109</v>
      </c>
      <c r="H7582" s="200"/>
      <c r="I7582" s="200">
        <v>45966</v>
      </c>
      <c r="J7582" s="143">
        <f t="shared" si="118"/>
        <v>45966</v>
      </c>
      <c r="K7582" s="202">
        <v>8</v>
      </c>
      <c r="L7582" s="284" t="s">
        <v>12712</v>
      </c>
      <c r="M7582" s="223"/>
      <c r="N7582" s="203"/>
      <c r="O7582" s="222" t="s">
        <v>326</v>
      </c>
    </row>
    <row r="7583" spans="1:15" ht="29.25" customHeight="1">
      <c r="A7583" s="221" t="s">
        <v>32</v>
      </c>
      <c r="B7583" s="221" t="s">
        <v>789</v>
      </c>
      <c r="C7583" s="222" t="s">
        <v>741</v>
      </c>
      <c r="D7583" s="222" t="s">
        <v>164</v>
      </c>
      <c r="E7583" s="199" t="s">
        <v>163</v>
      </c>
      <c r="F7583" s="200" t="s">
        <v>2241</v>
      </c>
      <c r="G7583" s="200" t="s">
        <v>2242</v>
      </c>
      <c r="H7583" s="200"/>
      <c r="I7583" s="200">
        <v>45967</v>
      </c>
      <c r="J7583" s="143">
        <f t="shared" si="118"/>
        <v>45967</v>
      </c>
      <c r="K7583" s="202">
        <v>8</v>
      </c>
      <c r="L7583" s="284" t="s">
        <v>12891</v>
      </c>
      <c r="M7583" s="223"/>
      <c r="N7583" s="203"/>
      <c r="O7583" s="222" t="s">
        <v>326</v>
      </c>
    </row>
    <row r="7584" spans="1:15" ht="29.25" customHeight="1">
      <c r="A7584" s="221" t="s">
        <v>32</v>
      </c>
      <c r="B7584" s="221" t="s">
        <v>789</v>
      </c>
      <c r="C7584" s="222" t="s">
        <v>741</v>
      </c>
      <c r="D7584" s="222" t="s">
        <v>164</v>
      </c>
      <c r="E7584" s="199" t="s">
        <v>163</v>
      </c>
      <c r="F7584" s="200" t="s">
        <v>2241</v>
      </c>
      <c r="G7584" s="200" t="s">
        <v>2242</v>
      </c>
      <c r="H7584" s="200"/>
      <c r="I7584" s="200">
        <v>45968</v>
      </c>
      <c r="J7584" s="143">
        <f t="shared" si="118"/>
        <v>45968</v>
      </c>
      <c r="K7584" s="202">
        <v>8</v>
      </c>
      <c r="L7584" s="284" t="s">
        <v>12892</v>
      </c>
      <c r="M7584" s="223"/>
      <c r="N7584" s="203"/>
      <c r="O7584" s="222" t="s">
        <v>326</v>
      </c>
    </row>
    <row r="7585" spans="1:15" ht="29.25" customHeight="1">
      <c r="A7585" s="221" t="s">
        <v>32</v>
      </c>
      <c r="B7585" s="221" t="s">
        <v>789</v>
      </c>
      <c r="C7585" s="222" t="s">
        <v>741</v>
      </c>
      <c r="D7585" s="222" t="s">
        <v>164</v>
      </c>
      <c r="E7585" s="199" t="s">
        <v>163</v>
      </c>
      <c r="F7585" s="200" t="s">
        <v>2241</v>
      </c>
      <c r="G7585" s="200" t="s">
        <v>2242</v>
      </c>
      <c r="H7585" s="200"/>
      <c r="I7585" s="200">
        <v>45971</v>
      </c>
      <c r="J7585" s="143">
        <f t="shared" si="118"/>
        <v>45971</v>
      </c>
      <c r="K7585" s="202">
        <v>8</v>
      </c>
      <c r="L7585" s="284" t="s">
        <v>12893</v>
      </c>
      <c r="M7585" s="223"/>
      <c r="N7585" s="203"/>
      <c r="O7585" s="222" t="s">
        <v>326</v>
      </c>
    </row>
    <row r="7586" spans="1:15" ht="29.25" customHeight="1">
      <c r="A7586" s="221" t="s">
        <v>32</v>
      </c>
      <c r="B7586" s="221" t="s">
        <v>789</v>
      </c>
      <c r="C7586" s="222" t="s">
        <v>741</v>
      </c>
      <c r="D7586" s="222" t="s">
        <v>164</v>
      </c>
      <c r="E7586" s="199" t="s">
        <v>163</v>
      </c>
      <c r="F7586" s="200" t="s">
        <v>2241</v>
      </c>
      <c r="G7586" s="200" t="s">
        <v>2242</v>
      </c>
      <c r="H7586" s="200"/>
      <c r="I7586" s="200">
        <v>45972</v>
      </c>
      <c r="J7586" s="143">
        <f t="shared" si="118"/>
        <v>45972</v>
      </c>
      <c r="K7586" s="202">
        <v>8</v>
      </c>
      <c r="L7586" s="285" t="s">
        <v>13067</v>
      </c>
      <c r="M7586" s="223"/>
      <c r="N7586" s="203"/>
      <c r="O7586" s="222" t="s">
        <v>326</v>
      </c>
    </row>
    <row r="7587" spans="1:15" ht="29.25" customHeight="1">
      <c r="A7587" s="221" t="s">
        <v>32</v>
      </c>
      <c r="B7587" s="221" t="s">
        <v>789</v>
      </c>
      <c r="C7587" s="222" t="s">
        <v>741</v>
      </c>
      <c r="D7587" s="222" t="s">
        <v>164</v>
      </c>
      <c r="E7587" s="199" t="s">
        <v>163</v>
      </c>
      <c r="F7587" s="200" t="s">
        <v>2241</v>
      </c>
      <c r="G7587" s="200" t="s">
        <v>2242</v>
      </c>
      <c r="H7587" s="200"/>
      <c r="I7587" s="200">
        <v>45973</v>
      </c>
      <c r="J7587" s="143">
        <f t="shared" si="118"/>
        <v>45973</v>
      </c>
      <c r="K7587" s="202">
        <v>8</v>
      </c>
      <c r="L7587" s="284" t="s">
        <v>13068</v>
      </c>
      <c r="M7587" s="223"/>
      <c r="N7587" s="203"/>
      <c r="O7587" s="222" t="s">
        <v>326</v>
      </c>
    </row>
    <row r="7588" spans="1:15" ht="29.25" customHeight="1">
      <c r="A7588" s="221" t="s">
        <v>32</v>
      </c>
      <c r="B7588" s="221" t="s">
        <v>789</v>
      </c>
      <c r="C7588" s="222" t="s">
        <v>741</v>
      </c>
      <c r="D7588" s="222" t="s">
        <v>164</v>
      </c>
      <c r="E7588" s="199" t="s">
        <v>163</v>
      </c>
      <c r="F7588" s="200" t="s">
        <v>2241</v>
      </c>
      <c r="G7588" s="200" t="s">
        <v>2242</v>
      </c>
      <c r="H7588" s="200"/>
      <c r="I7588" s="200">
        <v>45974</v>
      </c>
      <c r="J7588" s="143">
        <f t="shared" si="118"/>
        <v>45974</v>
      </c>
      <c r="K7588" s="202">
        <v>8</v>
      </c>
      <c r="L7588" s="285" t="s">
        <v>13069</v>
      </c>
      <c r="M7588" s="223"/>
      <c r="N7588" s="203"/>
      <c r="O7588" s="222" t="s">
        <v>326</v>
      </c>
    </row>
    <row r="7589" spans="1:15" ht="29.25" customHeight="1">
      <c r="A7589" s="221" t="s">
        <v>32</v>
      </c>
      <c r="B7589" s="221" t="s">
        <v>789</v>
      </c>
      <c r="C7589" s="222" t="s">
        <v>741</v>
      </c>
      <c r="D7589" s="222" t="s">
        <v>164</v>
      </c>
      <c r="E7589" s="199" t="s">
        <v>163</v>
      </c>
      <c r="F7589" s="200" t="s">
        <v>2241</v>
      </c>
      <c r="G7589" s="200" t="s">
        <v>2242</v>
      </c>
      <c r="H7589" s="200"/>
      <c r="I7589" s="200">
        <v>45975</v>
      </c>
      <c r="J7589" s="143">
        <f t="shared" si="118"/>
        <v>45975</v>
      </c>
      <c r="K7589" s="202">
        <v>8</v>
      </c>
      <c r="L7589" s="285" t="s">
        <v>13070</v>
      </c>
      <c r="M7589" s="223"/>
      <c r="N7589" s="203"/>
      <c r="O7589" s="222" t="s">
        <v>326</v>
      </c>
    </row>
    <row r="7590" spans="1:15" ht="29.25" customHeight="1">
      <c r="A7590" s="221" t="s">
        <v>32</v>
      </c>
      <c r="B7590" s="221" t="s">
        <v>789</v>
      </c>
      <c r="C7590" s="222" t="s">
        <v>741</v>
      </c>
      <c r="D7590" s="222" t="s">
        <v>164</v>
      </c>
      <c r="E7590" s="199" t="s">
        <v>163</v>
      </c>
      <c r="F7590" s="200" t="s">
        <v>2241</v>
      </c>
      <c r="G7590" s="200" t="s">
        <v>2242</v>
      </c>
      <c r="H7590" s="200"/>
      <c r="I7590" s="200">
        <v>45978</v>
      </c>
      <c r="J7590" s="143">
        <f t="shared" si="118"/>
        <v>45978</v>
      </c>
      <c r="K7590" s="202">
        <v>8</v>
      </c>
      <c r="L7590" s="285" t="s">
        <v>13071</v>
      </c>
      <c r="M7590" s="223"/>
      <c r="N7590" s="203"/>
      <c r="O7590" s="222" t="s">
        <v>326</v>
      </c>
    </row>
    <row r="7591" spans="1:15" ht="29.25" customHeight="1">
      <c r="A7591" s="221" t="s">
        <v>32</v>
      </c>
      <c r="B7591" s="221" t="s">
        <v>789</v>
      </c>
      <c r="C7591" s="222" t="s">
        <v>741</v>
      </c>
      <c r="D7591" s="222" t="s">
        <v>164</v>
      </c>
      <c r="E7591" s="199" t="s">
        <v>163</v>
      </c>
      <c r="F7591" s="200" t="s">
        <v>2241</v>
      </c>
      <c r="G7591" s="200" t="s">
        <v>2242</v>
      </c>
      <c r="H7591" s="200"/>
      <c r="I7591" s="200">
        <v>45979</v>
      </c>
      <c r="J7591" s="143">
        <f t="shared" si="118"/>
        <v>45979</v>
      </c>
      <c r="K7591" s="202">
        <v>8</v>
      </c>
      <c r="L7591" s="284" t="s">
        <v>13072</v>
      </c>
      <c r="M7591" s="223"/>
      <c r="N7591" s="203"/>
      <c r="O7591" s="222" t="s">
        <v>326</v>
      </c>
    </row>
    <row r="7592" spans="1:15" ht="29.25" customHeight="1">
      <c r="A7592" s="221" t="s">
        <v>32</v>
      </c>
      <c r="B7592" s="221" t="s">
        <v>789</v>
      </c>
      <c r="C7592" s="222" t="s">
        <v>741</v>
      </c>
      <c r="D7592" s="222" t="s">
        <v>164</v>
      </c>
      <c r="E7592" s="199" t="s">
        <v>163</v>
      </c>
      <c r="F7592" s="200" t="s">
        <v>2241</v>
      </c>
      <c r="G7592" s="200" t="s">
        <v>2242</v>
      </c>
      <c r="H7592" s="200"/>
      <c r="I7592" s="200">
        <v>45980</v>
      </c>
      <c r="J7592" s="143">
        <f t="shared" si="118"/>
        <v>45980</v>
      </c>
      <c r="K7592" s="202">
        <v>8</v>
      </c>
      <c r="L7592" s="284" t="s">
        <v>13073</v>
      </c>
      <c r="M7592" s="223"/>
      <c r="N7592" s="203"/>
      <c r="O7592" s="222" t="s">
        <v>326</v>
      </c>
    </row>
    <row r="7593" spans="1:15" ht="29.25" customHeight="1">
      <c r="A7593" s="221" t="s">
        <v>32</v>
      </c>
      <c r="B7593" s="221" t="s">
        <v>789</v>
      </c>
      <c r="C7593" s="222" t="s">
        <v>741</v>
      </c>
      <c r="D7593" s="222" t="s">
        <v>164</v>
      </c>
      <c r="E7593" s="199" t="s">
        <v>163</v>
      </c>
      <c r="F7593" s="200" t="s">
        <v>2241</v>
      </c>
      <c r="G7593" s="200" t="s">
        <v>2242</v>
      </c>
      <c r="H7593" s="200"/>
      <c r="I7593" s="200">
        <v>45981</v>
      </c>
      <c r="J7593" s="143">
        <f t="shared" si="118"/>
        <v>45981</v>
      </c>
      <c r="K7593" s="202">
        <v>8</v>
      </c>
      <c r="L7593" s="284" t="s">
        <v>13271</v>
      </c>
      <c r="M7593" s="223"/>
      <c r="N7593" s="203"/>
      <c r="O7593" s="222" t="s">
        <v>326</v>
      </c>
    </row>
    <row r="7594" spans="1:15" ht="29.25" customHeight="1">
      <c r="A7594" s="221" t="s">
        <v>32</v>
      </c>
      <c r="B7594" s="221" t="s">
        <v>789</v>
      </c>
      <c r="C7594" s="222" t="s">
        <v>741</v>
      </c>
      <c r="D7594" s="222" t="s">
        <v>164</v>
      </c>
      <c r="E7594" s="199" t="s">
        <v>163</v>
      </c>
      <c r="F7594" s="200" t="s">
        <v>2241</v>
      </c>
      <c r="G7594" s="200" t="s">
        <v>2242</v>
      </c>
      <c r="H7594" s="200"/>
      <c r="I7594" s="200">
        <v>45982</v>
      </c>
      <c r="J7594" s="143">
        <f t="shared" si="118"/>
        <v>45982</v>
      </c>
      <c r="K7594" s="202">
        <v>8</v>
      </c>
      <c r="L7594" s="284" t="s">
        <v>13272</v>
      </c>
      <c r="M7594" s="223"/>
      <c r="N7594" s="203"/>
      <c r="O7594" s="222" t="s">
        <v>326</v>
      </c>
    </row>
    <row r="7595" spans="1:15" ht="29.25" customHeight="1">
      <c r="A7595" s="221" t="s">
        <v>32</v>
      </c>
      <c r="B7595" s="221" t="s">
        <v>789</v>
      </c>
      <c r="C7595" s="222" t="s">
        <v>741</v>
      </c>
      <c r="D7595" s="222" t="s">
        <v>164</v>
      </c>
      <c r="E7595" s="199" t="s">
        <v>163</v>
      </c>
      <c r="F7595" s="200" t="s">
        <v>2241</v>
      </c>
      <c r="G7595" s="200" t="s">
        <v>2242</v>
      </c>
      <c r="H7595" s="200"/>
      <c r="I7595" s="200">
        <v>45985</v>
      </c>
      <c r="J7595" s="143">
        <f t="shared" si="118"/>
        <v>45985</v>
      </c>
      <c r="K7595" s="202">
        <v>8</v>
      </c>
      <c r="L7595" s="284" t="s">
        <v>13273</v>
      </c>
      <c r="M7595" s="223"/>
      <c r="N7595" s="203"/>
      <c r="O7595" s="222" t="s">
        <v>326</v>
      </c>
    </row>
    <row r="7596" spans="1:15" ht="29.25" customHeight="1">
      <c r="A7596" s="221" t="s">
        <v>32</v>
      </c>
      <c r="B7596" s="221" t="s">
        <v>789</v>
      </c>
      <c r="C7596" s="222" t="s">
        <v>741</v>
      </c>
      <c r="D7596" s="222" t="s">
        <v>164</v>
      </c>
      <c r="E7596" s="199" t="s">
        <v>163</v>
      </c>
      <c r="F7596" s="200" t="s">
        <v>2241</v>
      </c>
      <c r="G7596" s="200" t="s">
        <v>2242</v>
      </c>
      <c r="H7596" s="200"/>
      <c r="I7596" s="200">
        <v>45986</v>
      </c>
      <c r="J7596" s="143">
        <f t="shared" si="118"/>
        <v>45986</v>
      </c>
      <c r="K7596" s="202">
        <v>8</v>
      </c>
      <c r="L7596" s="284" t="s">
        <v>13274</v>
      </c>
      <c r="M7596" s="223"/>
      <c r="N7596" s="203"/>
      <c r="O7596" s="222" t="s">
        <v>326</v>
      </c>
    </row>
    <row r="7597" spans="1:15" ht="29.25" customHeight="1">
      <c r="A7597" s="221" t="s">
        <v>32</v>
      </c>
      <c r="B7597" s="221" t="s">
        <v>789</v>
      </c>
      <c r="C7597" s="222" t="s">
        <v>741</v>
      </c>
      <c r="D7597" s="222" t="s">
        <v>164</v>
      </c>
      <c r="E7597" s="199" t="s">
        <v>163</v>
      </c>
      <c r="F7597" s="200" t="s">
        <v>2241</v>
      </c>
      <c r="G7597" s="200" t="s">
        <v>2242</v>
      </c>
      <c r="H7597" s="200"/>
      <c r="I7597" s="200">
        <v>45987</v>
      </c>
      <c r="J7597" s="143">
        <f t="shared" si="118"/>
        <v>45987</v>
      </c>
      <c r="K7597" s="202">
        <v>8</v>
      </c>
      <c r="L7597" s="285" t="s">
        <v>13275</v>
      </c>
      <c r="M7597" s="223"/>
      <c r="N7597" s="203"/>
      <c r="O7597" s="222" t="s">
        <v>326</v>
      </c>
    </row>
    <row r="7598" spans="1:15" ht="29.25" customHeight="1">
      <c r="A7598" s="221" t="s">
        <v>32</v>
      </c>
      <c r="B7598" s="221" t="s">
        <v>789</v>
      </c>
      <c r="C7598" s="222" t="s">
        <v>741</v>
      </c>
      <c r="D7598" s="222" t="s">
        <v>164</v>
      </c>
      <c r="E7598" s="199" t="s">
        <v>163</v>
      </c>
      <c r="F7598" s="200" t="s">
        <v>2241</v>
      </c>
      <c r="G7598" s="200" t="s">
        <v>2242</v>
      </c>
      <c r="H7598" s="200"/>
      <c r="I7598" s="200">
        <v>45988</v>
      </c>
      <c r="J7598" s="143">
        <f t="shared" si="118"/>
        <v>45988</v>
      </c>
      <c r="K7598" s="202">
        <v>8</v>
      </c>
      <c r="L7598" s="284" t="s">
        <v>13440</v>
      </c>
      <c r="M7598" s="223"/>
      <c r="N7598" s="203"/>
      <c r="O7598" s="222" t="s">
        <v>326</v>
      </c>
    </row>
    <row r="7599" spans="1:15" ht="29.25" customHeight="1">
      <c r="A7599" s="221" t="s">
        <v>32</v>
      </c>
      <c r="B7599" s="221" t="s">
        <v>789</v>
      </c>
      <c r="C7599" s="222" t="s">
        <v>741</v>
      </c>
      <c r="D7599" s="222" t="s">
        <v>164</v>
      </c>
      <c r="E7599" s="199" t="s">
        <v>163</v>
      </c>
      <c r="F7599" s="200" t="s">
        <v>2241</v>
      </c>
      <c r="G7599" s="200" t="s">
        <v>2242</v>
      </c>
      <c r="H7599" s="200"/>
      <c r="I7599" s="200">
        <v>45989</v>
      </c>
      <c r="J7599" s="143">
        <f t="shared" si="118"/>
        <v>45989</v>
      </c>
      <c r="K7599" s="202">
        <v>8</v>
      </c>
      <c r="L7599" s="284" t="s">
        <v>13441</v>
      </c>
      <c r="M7599" s="223"/>
      <c r="N7599" s="203"/>
      <c r="O7599" s="222" t="s">
        <v>326</v>
      </c>
    </row>
    <row r="7600" spans="1:15" ht="29.25" customHeight="1">
      <c r="A7600" s="221" t="s">
        <v>32</v>
      </c>
      <c r="B7600" s="221" t="s">
        <v>789</v>
      </c>
      <c r="C7600" s="222" t="s">
        <v>741</v>
      </c>
      <c r="D7600" s="222" t="s">
        <v>164</v>
      </c>
      <c r="E7600" s="199" t="s">
        <v>163</v>
      </c>
      <c r="F7600" s="200" t="s">
        <v>2241</v>
      </c>
      <c r="G7600" s="200" t="s">
        <v>2242</v>
      </c>
      <c r="H7600" s="200"/>
      <c r="I7600" s="200">
        <v>45992</v>
      </c>
      <c r="J7600" s="143">
        <f t="shared" si="118"/>
        <v>45992</v>
      </c>
      <c r="K7600" s="202">
        <v>8</v>
      </c>
      <c r="L7600" s="284" t="s">
        <v>13442</v>
      </c>
      <c r="M7600" s="223"/>
      <c r="N7600" s="203"/>
      <c r="O7600" s="222" t="s">
        <v>326</v>
      </c>
    </row>
    <row r="7601" spans="1:15" ht="29.25" customHeight="1">
      <c r="A7601" s="221" t="s">
        <v>32</v>
      </c>
      <c r="B7601" s="221" t="s">
        <v>789</v>
      </c>
      <c r="C7601" s="222" t="s">
        <v>741</v>
      </c>
      <c r="D7601" s="222" t="s">
        <v>164</v>
      </c>
      <c r="E7601" s="199" t="s">
        <v>163</v>
      </c>
      <c r="F7601" s="200" t="s">
        <v>2241</v>
      </c>
      <c r="G7601" s="200" t="s">
        <v>2242</v>
      </c>
      <c r="H7601" s="200"/>
      <c r="I7601" s="200">
        <v>45993</v>
      </c>
      <c r="J7601" s="143">
        <f t="shared" si="118"/>
        <v>45993</v>
      </c>
      <c r="K7601" s="202">
        <v>8</v>
      </c>
      <c r="L7601" s="284" t="s">
        <v>13443</v>
      </c>
      <c r="M7601" s="223"/>
      <c r="N7601" s="203"/>
      <c r="O7601" s="222" t="s">
        <v>326</v>
      </c>
    </row>
    <row r="7602" spans="1:15" ht="29.25" customHeight="1">
      <c r="A7602" s="221" t="s">
        <v>32</v>
      </c>
      <c r="B7602" s="221" t="s">
        <v>789</v>
      </c>
      <c r="C7602" s="222" t="s">
        <v>741</v>
      </c>
      <c r="D7602" s="222" t="s">
        <v>164</v>
      </c>
      <c r="E7602" s="199" t="s">
        <v>163</v>
      </c>
      <c r="F7602" s="200" t="s">
        <v>2241</v>
      </c>
      <c r="G7602" s="200" t="s">
        <v>2242</v>
      </c>
      <c r="H7602" s="200"/>
      <c r="I7602" s="200">
        <v>45994</v>
      </c>
      <c r="J7602" s="143">
        <f t="shared" si="118"/>
        <v>45994</v>
      </c>
      <c r="K7602" s="202">
        <v>8</v>
      </c>
      <c r="L7602" s="285" t="s">
        <v>13444</v>
      </c>
      <c r="M7602" s="223"/>
      <c r="N7602" s="203"/>
      <c r="O7602" s="222" t="s">
        <v>326</v>
      </c>
    </row>
    <row r="7603" spans="1:15" ht="29.25" customHeight="1">
      <c r="A7603" s="221" t="s">
        <v>32</v>
      </c>
      <c r="B7603" s="221" t="s">
        <v>789</v>
      </c>
      <c r="C7603" s="222" t="s">
        <v>741</v>
      </c>
      <c r="D7603" s="222" t="s">
        <v>164</v>
      </c>
      <c r="E7603" s="199" t="s">
        <v>163</v>
      </c>
      <c r="F7603" s="200" t="s">
        <v>2241</v>
      </c>
      <c r="G7603" s="200" t="s">
        <v>2242</v>
      </c>
      <c r="H7603" s="200"/>
      <c r="I7603" s="200">
        <v>45995</v>
      </c>
      <c r="J7603" s="143">
        <f t="shared" si="118"/>
        <v>45995</v>
      </c>
      <c r="K7603" s="202">
        <v>8</v>
      </c>
      <c r="L7603" s="284" t="s">
        <v>13634</v>
      </c>
      <c r="M7603" s="223"/>
      <c r="N7603" s="203"/>
      <c r="O7603" s="222" t="s">
        <v>326</v>
      </c>
    </row>
    <row r="7604" spans="1:15" ht="29.25" customHeight="1">
      <c r="A7604" s="221" t="s">
        <v>32</v>
      </c>
      <c r="B7604" s="221" t="s">
        <v>789</v>
      </c>
      <c r="C7604" s="222" t="s">
        <v>741</v>
      </c>
      <c r="D7604" s="222" t="s">
        <v>164</v>
      </c>
      <c r="E7604" s="199" t="s">
        <v>163</v>
      </c>
      <c r="F7604" s="200" t="s">
        <v>2241</v>
      </c>
      <c r="G7604" s="200" t="s">
        <v>2242</v>
      </c>
      <c r="H7604" s="200"/>
      <c r="I7604" s="200">
        <v>45996</v>
      </c>
      <c r="J7604" s="143">
        <f t="shared" si="118"/>
        <v>45996</v>
      </c>
      <c r="K7604" s="202">
        <v>8</v>
      </c>
      <c r="L7604" s="284" t="s">
        <v>13635</v>
      </c>
      <c r="M7604" s="223"/>
      <c r="N7604" s="203"/>
      <c r="O7604" s="222" t="s">
        <v>326</v>
      </c>
    </row>
    <row r="7605" spans="1:15" ht="29.25" customHeight="1">
      <c r="A7605" s="221" t="s">
        <v>32</v>
      </c>
      <c r="B7605" s="221" t="s">
        <v>789</v>
      </c>
      <c r="C7605" s="222" t="s">
        <v>741</v>
      </c>
      <c r="D7605" s="222" t="s">
        <v>164</v>
      </c>
      <c r="E7605" s="199" t="s">
        <v>163</v>
      </c>
      <c r="F7605" s="200" t="s">
        <v>2241</v>
      </c>
      <c r="G7605" s="200" t="s">
        <v>2242</v>
      </c>
      <c r="H7605" s="200"/>
      <c r="I7605" s="200">
        <v>45999</v>
      </c>
      <c r="J7605" s="143">
        <f t="shared" si="118"/>
        <v>45999</v>
      </c>
      <c r="K7605" s="202">
        <v>8</v>
      </c>
      <c r="L7605" s="284" t="s">
        <v>13636</v>
      </c>
      <c r="M7605" s="223"/>
      <c r="N7605" s="203"/>
      <c r="O7605" s="222" t="s">
        <v>326</v>
      </c>
    </row>
    <row r="7606" spans="1:15" ht="29.25" customHeight="1">
      <c r="A7606" s="221" t="s">
        <v>32</v>
      </c>
      <c r="B7606" s="221" t="s">
        <v>789</v>
      </c>
      <c r="C7606" s="222" t="s">
        <v>741</v>
      </c>
      <c r="D7606" s="222" t="s">
        <v>164</v>
      </c>
      <c r="E7606" s="199" t="s">
        <v>163</v>
      </c>
      <c r="F7606" s="200" t="s">
        <v>2241</v>
      </c>
      <c r="G7606" s="200" t="s">
        <v>2242</v>
      </c>
      <c r="H7606" s="200"/>
      <c r="I7606" s="200">
        <v>46000</v>
      </c>
      <c r="J7606" s="143">
        <f t="shared" si="118"/>
        <v>46000</v>
      </c>
      <c r="K7606" s="202">
        <v>8</v>
      </c>
      <c r="L7606" s="284" t="s">
        <v>13637</v>
      </c>
      <c r="M7606" s="223"/>
      <c r="N7606" s="203"/>
      <c r="O7606" s="222" t="s">
        <v>326</v>
      </c>
    </row>
    <row r="7607" spans="1:15" ht="29.25" customHeight="1">
      <c r="A7607" s="221" t="s">
        <v>32</v>
      </c>
      <c r="B7607" s="221" t="s">
        <v>789</v>
      </c>
      <c r="C7607" s="222" t="s">
        <v>741</v>
      </c>
      <c r="D7607" s="222" t="s">
        <v>164</v>
      </c>
      <c r="E7607" s="199" t="s">
        <v>163</v>
      </c>
      <c r="F7607" s="200" t="s">
        <v>2241</v>
      </c>
      <c r="G7607" s="200" t="s">
        <v>2242</v>
      </c>
      <c r="H7607" s="200"/>
      <c r="I7607" s="200">
        <v>46001</v>
      </c>
      <c r="J7607" s="143">
        <f t="shared" si="118"/>
        <v>46001</v>
      </c>
      <c r="K7607" s="202">
        <v>8</v>
      </c>
      <c r="L7607" s="284" t="s">
        <v>13638</v>
      </c>
      <c r="M7607" s="223"/>
      <c r="N7607" s="203"/>
      <c r="O7607" s="222" t="s">
        <v>326</v>
      </c>
    </row>
    <row r="7608" spans="1:15" ht="29.25" customHeight="1">
      <c r="A7608" s="221" t="s">
        <v>32</v>
      </c>
      <c r="B7608" s="221" t="s">
        <v>789</v>
      </c>
      <c r="C7608" s="222" t="s">
        <v>741</v>
      </c>
      <c r="D7608" s="222" t="s">
        <v>164</v>
      </c>
      <c r="E7608" s="199" t="s">
        <v>163</v>
      </c>
      <c r="F7608" s="200" t="s">
        <v>2241</v>
      </c>
      <c r="G7608" s="200" t="s">
        <v>2242</v>
      </c>
      <c r="H7608" s="200"/>
      <c r="I7608" s="200">
        <v>46002</v>
      </c>
      <c r="J7608" s="143">
        <f t="shared" si="118"/>
        <v>46002</v>
      </c>
      <c r="K7608" s="202">
        <v>8</v>
      </c>
      <c r="L7608" s="285" t="s">
        <v>14593</v>
      </c>
      <c r="M7608" s="223"/>
      <c r="N7608" s="203"/>
      <c r="O7608" s="222" t="s">
        <v>326</v>
      </c>
    </row>
    <row r="7609" spans="1:15" ht="29.25" customHeight="1">
      <c r="A7609" s="221" t="s">
        <v>32</v>
      </c>
      <c r="B7609" s="221" t="s">
        <v>789</v>
      </c>
      <c r="C7609" s="222" t="s">
        <v>741</v>
      </c>
      <c r="D7609" s="222" t="s">
        <v>164</v>
      </c>
      <c r="E7609" s="199" t="s">
        <v>163</v>
      </c>
      <c r="F7609" s="200" t="s">
        <v>2241</v>
      </c>
      <c r="G7609" s="200" t="s">
        <v>2242</v>
      </c>
      <c r="H7609" s="200"/>
      <c r="I7609" s="200">
        <v>46003</v>
      </c>
      <c r="J7609" s="143">
        <f t="shared" si="118"/>
        <v>46003</v>
      </c>
      <c r="K7609" s="202">
        <v>8</v>
      </c>
      <c r="L7609" s="285" t="s">
        <v>14594</v>
      </c>
      <c r="M7609" s="223"/>
      <c r="N7609" s="203"/>
      <c r="O7609" s="222" t="s">
        <v>326</v>
      </c>
    </row>
    <row r="7610" spans="1:15" ht="29.25" customHeight="1">
      <c r="A7610" s="221" t="s">
        <v>32</v>
      </c>
      <c r="B7610" s="221" t="s">
        <v>789</v>
      </c>
      <c r="C7610" s="222" t="s">
        <v>741</v>
      </c>
      <c r="D7610" s="222" t="s">
        <v>164</v>
      </c>
      <c r="E7610" s="199" t="s">
        <v>163</v>
      </c>
      <c r="F7610" s="200" t="s">
        <v>2241</v>
      </c>
      <c r="G7610" s="200" t="s">
        <v>2242</v>
      </c>
      <c r="H7610" s="200"/>
      <c r="I7610" s="200">
        <v>46006</v>
      </c>
      <c r="J7610" s="143">
        <f t="shared" si="118"/>
        <v>46006</v>
      </c>
      <c r="K7610" s="202">
        <v>8</v>
      </c>
      <c r="L7610" s="284" t="s">
        <v>14595</v>
      </c>
      <c r="M7610" s="223"/>
      <c r="N7610" s="203"/>
      <c r="O7610" s="222" t="s">
        <v>326</v>
      </c>
    </row>
    <row r="7611" spans="1:15" ht="29.25" customHeight="1">
      <c r="A7611" s="221" t="s">
        <v>32</v>
      </c>
      <c r="B7611" s="221" t="s">
        <v>789</v>
      </c>
      <c r="C7611" s="222" t="s">
        <v>741</v>
      </c>
      <c r="D7611" s="222" t="s">
        <v>164</v>
      </c>
      <c r="E7611" s="199" t="s">
        <v>163</v>
      </c>
      <c r="F7611" s="200" t="s">
        <v>2241</v>
      </c>
      <c r="G7611" s="200" t="s">
        <v>2242</v>
      </c>
      <c r="H7611" s="200"/>
      <c r="I7611" s="200">
        <v>46007</v>
      </c>
      <c r="J7611" s="143">
        <f t="shared" si="118"/>
        <v>46007</v>
      </c>
      <c r="K7611" s="202">
        <v>8</v>
      </c>
      <c r="L7611" s="285" t="s">
        <v>14596</v>
      </c>
      <c r="M7611" s="223"/>
      <c r="N7611" s="203"/>
      <c r="O7611" s="222" t="s">
        <v>326</v>
      </c>
    </row>
    <row r="7612" spans="1:15" ht="29.25" customHeight="1">
      <c r="A7612" s="221" t="s">
        <v>32</v>
      </c>
      <c r="B7612" s="221" t="s">
        <v>789</v>
      </c>
      <c r="C7612" s="222" t="s">
        <v>741</v>
      </c>
      <c r="D7612" s="222" t="s">
        <v>164</v>
      </c>
      <c r="E7612" s="199" t="s">
        <v>163</v>
      </c>
      <c r="F7612" s="200" t="s">
        <v>2241</v>
      </c>
      <c r="G7612" s="200" t="s">
        <v>2242</v>
      </c>
      <c r="H7612" s="200"/>
      <c r="I7612" s="200">
        <v>46008</v>
      </c>
      <c r="J7612" s="143">
        <f t="shared" si="118"/>
        <v>46008</v>
      </c>
      <c r="K7612" s="202">
        <v>8</v>
      </c>
      <c r="L7612" s="284" t="s">
        <v>14597</v>
      </c>
      <c r="M7612" s="223"/>
      <c r="N7612" s="203"/>
      <c r="O7612" s="222" t="s">
        <v>326</v>
      </c>
    </row>
    <row r="7613" spans="1:15" ht="29.25" customHeight="1">
      <c r="A7613" s="221" t="s">
        <v>32</v>
      </c>
      <c r="B7613" s="221" t="s">
        <v>789</v>
      </c>
      <c r="C7613" s="222" t="s">
        <v>741</v>
      </c>
      <c r="D7613" s="222" t="s">
        <v>164</v>
      </c>
      <c r="E7613" s="199" t="s">
        <v>163</v>
      </c>
      <c r="F7613" s="200" t="s">
        <v>2241</v>
      </c>
      <c r="G7613" s="200" t="s">
        <v>2242</v>
      </c>
      <c r="H7613" s="200"/>
      <c r="I7613" s="200">
        <v>46009</v>
      </c>
      <c r="J7613" s="143">
        <f t="shared" si="118"/>
        <v>46009</v>
      </c>
      <c r="K7613" s="202">
        <v>8</v>
      </c>
      <c r="L7613" s="284" t="s">
        <v>14598</v>
      </c>
      <c r="M7613" s="223"/>
      <c r="N7613" s="203"/>
      <c r="O7613" s="222" t="s">
        <v>326</v>
      </c>
    </row>
    <row r="7614" spans="1:15" ht="29.25" customHeight="1">
      <c r="A7614" s="221" t="s">
        <v>32</v>
      </c>
      <c r="B7614" s="221" t="s">
        <v>789</v>
      </c>
      <c r="C7614" s="222" t="s">
        <v>741</v>
      </c>
      <c r="D7614" s="222" t="s">
        <v>164</v>
      </c>
      <c r="E7614" s="199" t="s">
        <v>163</v>
      </c>
      <c r="F7614" s="200" t="s">
        <v>2241</v>
      </c>
      <c r="G7614" s="200" t="s">
        <v>2242</v>
      </c>
      <c r="H7614" s="200"/>
      <c r="I7614" s="200">
        <v>46010</v>
      </c>
      <c r="J7614" s="143">
        <f t="shared" si="118"/>
        <v>46010</v>
      </c>
      <c r="K7614" s="202">
        <v>8</v>
      </c>
      <c r="L7614" s="285" t="s">
        <v>14599</v>
      </c>
      <c r="M7614" s="223"/>
      <c r="N7614" s="203"/>
      <c r="O7614" s="222" t="s">
        <v>326</v>
      </c>
    </row>
    <row r="7615" spans="1:15" ht="29.25" customHeight="1">
      <c r="A7615" s="221" t="s">
        <v>32</v>
      </c>
      <c r="B7615" s="221" t="s">
        <v>789</v>
      </c>
      <c r="C7615" s="222" t="s">
        <v>741</v>
      </c>
      <c r="D7615" s="222" t="s">
        <v>164</v>
      </c>
      <c r="E7615" s="199" t="s">
        <v>163</v>
      </c>
      <c r="F7615" s="200" t="s">
        <v>2241</v>
      </c>
      <c r="G7615" s="200" t="s">
        <v>2242</v>
      </c>
      <c r="H7615" s="200"/>
      <c r="I7615" s="200">
        <v>46013</v>
      </c>
      <c r="J7615" s="143">
        <f t="shared" si="118"/>
        <v>46013</v>
      </c>
      <c r="K7615" s="202">
        <v>8</v>
      </c>
      <c r="L7615" s="284" t="s">
        <v>14600</v>
      </c>
      <c r="M7615" s="223"/>
      <c r="N7615" s="203"/>
      <c r="O7615" s="222" t="s">
        <v>326</v>
      </c>
    </row>
    <row r="7616" spans="1:15" ht="29.25" customHeight="1">
      <c r="A7616" s="221" t="s">
        <v>32</v>
      </c>
      <c r="B7616" s="221" t="s">
        <v>789</v>
      </c>
      <c r="C7616" s="222" t="s">
        <v>741</v>
      </c>
      <c r="D7616" s="222" t="s">
        <v>164</v>
      </c>
      <c r="E7616" s="199" t="s">
        <v>163</v>
      </c>
      <c r="F7616" s="200" t="s">
        <v>2241</v>
      </c>
      <c r="G7616" s="200" t="s">
        <v>2242</v>
      </c>
      <c r="H7616" s="200"/>
      <c r="I7616" s="200">
        <v>46014</v>
      </c>
      <c r="J7616" s="143">
        <f t="shared" si="118"/>
        <v>46014</v>
      </c>
      <c r="K7616" s="202">
        <v>8</v>
      </c>
      <c r="L7616" s="284" t="s">
        <v>14601</v>
      </c>
      <c r="M7616" s="223"/>
      <c r="N7616" s="203"/>
      <c r="O7616" s="222" t="s">
        <v>326</v>
      </c>
    </row>
    <row r="7617" spans="1:15" ht="29.25" customHeight="1">
      <c r="A7617" s="221" t="s">
        <v>32</v>
      </c>
      <c r="B7617" s="221" t="s">
        <v>789</v>
      </c>
      <c r="C7617" s="222" t="s">
        <v>741</v>
      </c>
      <c r="D7617" s="222" t="s">
        <v>164</v>
      </c>
      <c r="E7617" s="199" t="s">
        <v>163</v>
      </c>
      <c r="F7617" s="200" t="s">
        <v>2241</v>
      </c>
      <c r="G7617" s="200" t="s">
        <v>2242</v>
      </c>
      <c r="H7617" s="200"/>
      <c r="I7617" s="200">
        <v>46015</v>
      </c>
      <c r="J7617" s="143">
        <f t="shared" si="118"/>
        <v>46015</v>
      </c>
      <c r="K7617" s="202">
        <v>8</v>
      </c>
      <c r="L7617" s="284" t="s">
        <v>14868</v>
      </c>
      <c r="M7617" s="223"/>
      <c r="N7617" s="203"/>
      <c r="O7617" s="222" t="s">
        <v>326</v>
      </c>
    </row>
    <row r="7618" spans="1:15" ht="29.25" customHeight="1">
      <c r="A7618" s="221" t="s">
        <v>32</v>
      </c>
      <c r="B7618" s="221" t="s">
        <v>789</v>
      </c>
      <c r="C7618" s="222" t="s">
        <v>741</v>
      </c>
      <c r="D7618" s="222" t="s">
        <v>164</v>
      </c>
      <c r="E7618" s="199" t="s">
        <v>163</v>
      </c>
      <c r="F7618" s="200" t="s">
        <v>2241</v>
      </c>
      <c r="G7618" s="200" t="s">
        <v>2242</v>
      </c>
      <c r="H7618" s="200"/>
      <c r="I7618" s="200">
        <v>46017</v>
      </c>
      <c r="J7618" s="143">
        <f t="shared" si="118"/>
        <v>46017</v>
      </c>
      <c r="K7618" s="202">
        <v>8</v>
      </c>
      <c r="L7618" s="284" t="s">
        <v>14869</v>
      </c>
      <c r="M7618" s="223"/>
      <c r="N7618" s="203"/>
      <c r="O7618" s="222" t="s">
        <v>326</v>
      </c>
    </row>
    <row r="7619" spans="1:15" ht="29.25" customHeight="1">
      <c r="A7619" s="221" t="s">
        <v>32</v>
      </c>
      <c r="B7619" s="221" t="s">
        <v>789</v>
      </c>
      <c r="C7619" s="222" t="s">
        <v>741</v>
      </c>
      <c r="D7619" s="222" t="s">
        <v>164</v>
      </c>
      <c r="E7619" s="199" t="s">
        <v>163</v>
      </c>
      <c r="F7619" s="200" t="s">
        <v>9823</v>
      </c>
      <c r="G7619" s="200" t="s">
        <v>9824</v>
      </c>
      <c r="H7619" s="200"/>
      <c r="I7619" s="200">
        <v>46020</v>
      </c>
      <c r="J7619" s="143">
        <f t="shared" ref="J7619:J7682" si="119">I7619</f>
        <v>46020</v>
      </c>
      <c r="K7619" s="202">
        <v>8</v>
      </c>
      <c r="L7619" s="285" t="s">
        <v>14870</v>
      </c>
      <c r="M7619" s="223"/>
      <c r="N7619" s="203"/>
      <c r="O7619" s="222" t="s">
        <v>326</v>
      </c>
    </row>
    <row r="7620" spans="1:15" ht="29.25" customHeight="1">
      <c r="A7620" s="221" t="s">
        <v>32</v>
      </c>
      <c r="B7620" s="221" t="s">
        <v>789</v>
      </c>
      <c r="C7620" s="222" t="s">
        <v>741</v>
      </c>
      <c r="D7620" s="222" t="s">
        <v>164</v>
      </c>
      <c r="E7620" s="199" t="s">
        <v>163</v>
      </c>
      <c r="F7620" s="200" t="s">
        <v>9823</v>
      </c>
      <c r="G7620" s="200" t="s">
        <v>9824</v>
      </c>
      <c r="H7620" s="200"/>
      <c r="I7620" s="200">
        <v>46021</v>
      </c>
      <c r="J7620" s="143">
        <f t="shared" si="119"/>
        <v>46021</v>
      </c>
      <c r="K7620" s="202">
        <v>8</v>
      </c>
      <c r="L7620" s="285" t="s">
        <v>14871</v>
      </c>
      <c r="M7620" s="223"/>
      <c r="N7620" s="203"/>
      <c r="O7620" s="222" t="s">
        <v>326</v>
      </c>
    </row>
    <row r="7621" spans="1:15" ht="29.25" customHeight="1">
      <c r="A7621" s="221" t="s">
        <v>32</v>
      </c>
      <c r="B7621" s="221" t="s">
        <v>789</v>
      </c>
      <c r="C7621" s="222" t="s">
        <v>741</v>
      </c>
      <c r="D7621" s="222" t="s">
        <v>164</v>
      </c>
      <c r="E7621" s="199" t="s">
        <v>166</v>
      </c>
      <c r="F7621" s="200"/>
      <c r="G7621" s="200"/>
      <c r="H7621" s="200"/>
      <c r="I7621" s="200">
        <v>46022</v>
      </c>
      <c r="J7621" s="143">
        <f t="shared" si="119"/>
        <v>46022</v>
      </c>
      <c r="K7621" s="202">
        <v>4</v>
      </c>
      <c r="L7621" s="284" t="s">
        <v>14872</v>
      </c>
      <c r="M7621" s="223"/>
      <c r="N7621" s="203"/>
      <c r="O7621" s="222" t="s">
        <v>326</v>
      </c>
    </row>
    <row r="7622" spans="1:15" ht="29.25" customHeight="1">
      <c r="A7622" s="221" t="s">
        <v>32</v>
      </c>
      <c r="B7622" s="221" t="s">
        <v>789</v>
      </c>
      <c r="C7622" s="222" t="s">
        <v>741</v>
      </c>
      <c r="D7622" s="222" t="s">
        <v>164</v>
      </c>
      <c r="E7622" s="199" t="s">
        <v>163</v>
      </c>
      <c r="F7622" s="200" t="s">
        <v>2241</v>
      </c>
      <c r="G7622" s="200" t="s">
        <v>2242</v>
      </c>
      <c r="H7622" s="200"/>
      <c r="I7622" s="200">
        <v>46024</v>
      </c>
      <c r="J7622" s="143">
        <f t="shared" si="119"/>
        <v>46024</v>
      </c>
      <c r="K7622" s="202">
        <v>8</v>
      </c>
      <c r="L7622" s="285" t="s">
        <v>15075</v>
      </c>
      <c r="M7622" s="223"/>
      <c r="N7622" s="203"/>
      <c r="O7622" s="222" t="s">
        <v>326</v>
      </c>
    </row>
    <row r="7623" spans="1:15" ht="29.25" customHeight="1">
      <c r="A7623" s="221" t="s">
        <v>32</v>
      </c>
      <c r="B7623" s="221" t="s">
        <v>789</v>
      </c>
      <c r="C7623" s="222" t="s">
        <v>741</v>
      </c>
      <c r="D7623" s="222" t="s">
        <v>164</v>
      </c>
      <c r="E7623" s="199" t="s">
        <v>163</v>
      </c>
      <c r="F7623" s="200" t="s">
        <v>2241</v>
      </c>
      <c r="G7623" s="200" t="s">
        <v>2242</v>
      </c>
      <c r="H7623" s="200"/>
      <c r="I7623" s="200">
        <v>46027</v>
      </c>
      <c r="J7623" s="143">
        <f t="shared" si="119"/>
        <v>46027</v>
      </c>
      <c r="K7623" s="202">
        <v>8</v>
      </c>
      <c r="L7623" s="284" t="s">
        <v>15076</v>
      </c>
      <c r="M7623" s="223"/>
      <c r="N7623" s="203"/>
      <c r="O7623" s="222" t="s">
        <v>326</v>
      </c>
    </row>
    <row r="7624" spans="1:15" ht="29.25" customHeight="1">
      <c r="A7624" s="221" t="s">
        <v>32</v>
      </c>
      <c r="B7624" s="221" t="s">
        <v>789</v>
      </c>
      <c r="C7624" s="222" t="s">
        <v>741</v>
      </c>
      <c r="D7624" s="222" t="s">
        <v>164</v>
      </c>
      <c r="E7624" s="199" t="s">
        <v>163</v>
      </c>
      <c r="F7624" s="200" t="s">
        <v>2241</v>
      </c>
      <c r="G7624" s="200" t="s">
        <v>2242</v>
      </c>
      <c r="H7624" s="200"/>
      <c r="I7624" s="200">
        <v>46028</v>
      </c>
      <c r="J7624" s="143">
        <f t="shared" si="119"/>
        <v>46028</v>
      </c>
      <c r="K7624" s="202">
        <v>8</v>
      </c>
      <c r="L7624" s="284" t="s">
        <v>15077</v>
      </c>
      <c r="M7624" s="223"/>
      <c r="N7624" s="203"/>
      <c r="O7624" s="222" t="s">
        <v>326</v>
      </c>
    </row>
    <row r="7625" spans="1:15" ht="29.25" customHeight="1">
      <c r="A7625" s="221" t="s">
        <v>32</v>
      </c>
      <c r="B7625" s="221" t="s">
        <v>789</v>
      </c>
      <c r="C7625" s="222" t="s">
        <v>741</v>
      </c>
      <c r="D7625" s="222" t="s">
        <v>164</v>
      </c>
      <c r="E7625" s="199" t="s">
        <v>163</v>
      </c>
      <c r="F7625" s="200" t="s">
        <v>2241</v>
      </c>
      <c r="G7625" s="200" t="s">
        <v>2242</v>
      </c>
      <c r="H7625" s="200"/>
      <c r="I7625" s="200">
        <v>46029</v>
      </c>
      <c r="J7625" s="143">
        <f t="shared" si="119"/>
        <v>46029</v>
      </c>
      <c r="K7625" s="202">
        <v>8</v>
      </c>
      <c r="L7625" s="284" t="s">
        <v>15846</v>
      </c>
      <c r="M7625" s="223"/>
      <c r="N7625" s="203"/>
      <c r="O7625" s="222" t="s">
        <v>326</v>
      </c>
    </row>
    <row r="7626" spans="1:15" ht="29.25" customHeight="1">
      <c r="A7626" s="221" t="s">
        <v>32</v>
      </c>
      <c r="B7626" s="221" t="s">
        <v>789</v>
      </c>
      <c r="C7626" s="222" t="s">
        <v>741</v>
      </c>
      <c r="D7626" s="222" t="s">
        <v>164</v>
      </c>
      <c r="E7626" s="199" t="s">
        <v>163</v>
      </c>
      <c r="F7626" s="200" t="s">
        <v>2241</v>
      </c>
      <c r="G7626" s="200" t="s">
        <v>2242</v>
      </c>
      <c r="H7626" s="200"/>
      <c r="I7626" s="200">
        <v>46030</v>
      </c>
      <c r="J7626" s="143">
        <f t="shared" si="119"/>
        <v>46030</v>
      </c>
      <c r="K7626" s="202">
        <v>8</v>
      </c>
      <c r="L7626" s="284" t="s">
        <v>15847</v>
      </c>
      <c r="M7626" s="223"/>
      <c r="N7626" s="203"/>
      <c r="O7626" s="222" t="s">
        <v>326</v>
      </c>
    </row>
    <row r="7627" spans="1:15" ht="29.25" customHeight="1">
      <c r="A7627" s="221" t="s">
        <v>32</v>
      </c>
      <c r="B7627" s="221" t="s">
        <v>789</v>
      </c>
      <c r="C7627" s="222" t="s">
        <v>741</v>
      </c>
      <c r="D7627" s="222" t="s">
        <v>164</v>
      </c>
      <c r="E7627" s="199" t="s">
        <v>163</v>
      </c>
      <c r="F7627" s="200" t="s">
        <v>2241</v>
      </c>
      <c r="G7627" s="200" t="s">
        <v>2242</v>
      </c>
      <c r="H7627" s="200"/>
      <c r="I7627" s="200">
        <v>46031</v>
      </c>
      <c r="J7627" s="143">
        <f t="shared" si="119"/>
        <v>46031</v>
      </c>
      <c r="K7627" s="202">
        <v>8</v>
      </c>
      <c r="L7627" s="284" t="s">
        <v>15848</v>
      </c>
      <c r="M7627" s="223"/>
      <c r="N7627" s="203"/>
      <c r="O7627" s="222" t="s">
        <v>326</v>
      </c>
    </row>
    <row r="7628" spans="1:15" ht="29.25" customHeight="1">
      <c r="A7628" s="221" t="s">
        <v>32</v>
      </c>
      <c r="B7628" s="221" t="s">
        <v>789</v>
      </c>
      <c r="C7628" s="222" t="s">
        <v>741</v>
      </c>
      <c r="D7628" s="222" t="s">
        <v>164</v>
      </c>
      <c r="E7628" s="199" t="s">
        <v>163</v>
      </c>
      <c r="F7628" s="200" t="s">
        <v>2241</v>
      </c>
      <c r="G7628" s="200" t="s">
        <v>2242</v>
      </c>
      <c r="H7628" s="200"/>
      <c r="I7628" s="200">
        <v>46034</v>
      </c>
      <c r="J7628" s="143">
        <f t="shared" si="119"/>
        <v>46034</v>
      </c>
      <c r="K7628" s="202">
        <v>8</v>
      </c>
      <c r="L7628" s="284" t="s">
        <v>15849</v>
      </c>
      <c r="M7628" s="223"/>
      <c r="N7628" s="203"/>
      <c r="O7628" s="222" t="s">
        <v>326</v>
      </c>
    </row>
    <row r="7629" spans="1:15" ht="29.25" customHeight="1">
      <c r="A7629" s="221" t="s">
        <v>32</v>
      </c>
      <c r="B7629" s="221" t="s">
        <v>789</v>
      </c>
      <c r="C7629" s="222" t="s">
        <v>741</v>
      </c>
      <c r="D7629" s="222" t="s">
        <v>164</v>
      </c>
      <c r="E7629" s="199" t="s">
        <v>163</v>
      </c>
      <c r="F7629" s="200" t="s">
        <v>2241</v>
      </c>
      <c r="G7629" s="200" t="s">
        <v>2242</v>
      </c>
      <c r="H7629" s="200"/>
      <c r="I7629" s="200">
        <v>46035</v>
      </c>
      <c r="J7629" s="143">
        <f t="shared" si="119"/>
        <v>46035</v>
      </c>
      <c r="K7629" s="202">
        <v>8</v>
      </c>
      <c r="L7629" s="284" t="s">
        <v>16137</v>
      </c>
      <c r="M7629" s="223"/>
      <c r="N7629" s="203"/>
      <c r="O7629" s="222" t="s">
        <v>326</v>
      </c>
    </row>
    <row r="7630" spans="1:15" ht="29.25" customHeight="1">
      <c r="A7630" s="221" t="s">
        <v>32</v>
      </c>
      <c r="B7630" s="221" t="s">
        <v>789</v>
      </c>
      <c r="C7630" s="222" t="s">
        <v>741</v>
      </c>
      <c r="D7630" s="222" t="s">
        <v>164</v>
      </c>
      <c r="E7630" s="199" t="s">
        <v>165</v>
      </c>
      <c r="F7630" s="200"/>
      <c r="G7630" s="200"/>
      <c r="H7630" s="200"/>
      <c r="I7630" s="200">
        <v>46036</v>
      </c>
      <c r="J7630" s="143">
        <f t="shared" si="119"/>
        <v>46036</v>
      </c>
      <c r="K7630" s="202">
        <v>8</v>
      </c>
      <c r="L7630" s="285" t="s">
        <v>503</v>
      </c>
      <c r="M7630" s="223"/>
      <c r="N7630" s="203"/>
      <c r="O7630" s="222" t="s">
        <v>326</v>
      </c>
    </row>
    <row r="7631" spans="1:15" ht="29.25" customHeight="1">
      <c r="A7631" s="221" t="s">
        <v>32</v>
      </c>
      <c r="B7631" s="221" t="s">
        <v>789</v>
      </c>
      <c r="C7631" s="222" t="s">
        <v>741</v>
      </c>
      <c r="D7631" s="222" t="s">
        <v>164</v>
      </c>
      <c r="E7631" s="199" t="s">
        <v>163</v>
      </c>
      <c r="F7631" s="200" t="s">
        <v>2241</v>
      </c>
      <c r="G7631" s="200" t="s">
        <v>2242</v>
      </c>
      <c r="H7631" s="200"/>
      <c r="I7631" s="200">
        <v>46037</v>
      </c>
      <c r="J7631" s="143">
        <f t="shared" si="119"/>
        <v>46037</v>
      </c>
      <c r="K7631" s="202">
        <v>8</v>
      </c>
      <c r="L7631" s="284" t="s">
        <v>16138</v>
      </c>
      <c r="M7631" s="223"/>
      <c r="N7631" s="203"/>
      <c r="O7631" s="222" t="s">
        <v>326</v>
      </c>
    </row>
    <row r="7632" spans="1:15" ht="29.25" customHeight="1">
      <c r="A7632" s="221" t="s">
        <v>32</v>
      </c>
      <c r="B7632" s="221" t="s">
        <v>789</v>
      </c>
      <c r="C7632" s="222" t="s">
        <v>741</v>
      </c>
      <c r="D7632" s="222" t="s">
        <v>164</v>
      </c>
      <c r="E7632" s="199" t="s">
        <v>163</v>
      </c>
      <c r="F7632" s="200" t="s">
        <v>2241</v>
      </c>
      <c r="G7632" s="200" t="s">
        <v>2242</v>
      </c>
      <c r="H7632" s="200"/>
      <c r="I7632" s="200">
        <v>46038</v>
      </c>
      <c r="J7632" s="143">
        <f t="shared" si="119"/>
        <v>46038</v>
      </c>
      <c r="K7632" s="202">
        <v>8</v>
      </c>
      <c r="L7632" s="284" t="s">
        <v>16139</v>
      </c>
      <c r="M7632" s="223"/>
      <c r="N7632" s="203"/>
      <c r="O7632" s="222" t="s">
        <v>326</v>
      </c>
    </row>
    <row r="7633" spans="1:15" ht="29.25" customHeight="1">
      <c r="A7633" s="221" t="s">
        <v>32</v>
      </c>
      <c r="B7633" s="221" t="s">
        <v>789</v>
      </c>
      <c r="C7633" s="222" t="s">
        <v>741</v>
      </c>
      <c r="D7633" s="222" t="s">
        <v>164</v>
      </c>
      <c r="E7633" s="199" t="s">
        <v>163</v>
      </c>
      <c r="F7633" s="200" t="s">
        <v>2241</v>
      </c>
      <c r="G7633" s="200" t="s">
        <v>2242</v>
      </c>
      <c r="H7633" s="200"/>
      <c r="I7633" s="200">
        <v>46041</v>
      </c>
      <c r="J7633" s="143">
        <f t="shared" si="119"/>
        <v>46041</v>
      </c>
      <c r="K7633" s="202">
        <v>8</v>
      </c>
      <c r="L7633" s="284" t="s">
        <v>16140</v>
      </c>
      <c r="M7633" s="223"/>
      <c r="N7633" s="203"/>
      <c r="O7633" s="222" t="s">
        <v>326</v>
      </c>
    </row>
    <row r="7634" spans="1:15" ht="29.25" customHeight="1">
      <c r="A7634" s="221" t="s">
        <v>32</v>
      </c>
      <c r="B7634" s="221" t="s">
        <v>789</v>
      </c>
      <c r="C7634" s="222" t="s">
        <v>741</v>
      </c>
      <c r="D7634" s="222" t="s">
        <v>164</v>
      </c>
      <c r="E7634" s="199" t="s">
        <v>163</v>
      </c>
      <c r="F7634" s="200" t="s">
        <v>2241</v>
      </c>
      <c r="G7634" s="200" t="s">
        <v>2242</v>
      </c>
      <c r="H7634" s="200"/>
      <c r="I7634" s="200">
        <v>46042</v>
      </c>
      <c r="J7634" s="143">
        <f t="shared" si="119"/>
        <v>46042</v>
      </c>
      <c r="K7634" s="202">
        <v>8</v>
      </c>
      <c r="L7634" s="284" t="s">
        <v>16141</v>
      </c>
      <c r="M7634" s="223"/>
      <c r="N7634" s="203"/>
      <c r="O7634" s="222" t="s">
        <v>326</v>
      </c>
    </row>
    <row r="7635" spans="1:15" ht="29.25" customHeight="1">
      <c r="A7635" s="221" t="s">
        <v>32</v>
      </c>
      <c r="B7635" s="221" t="s">
        <v>791</v>
      </c>
      <c r="C7635" s="222" t="s">
        <v>753</v>
      </c>
      <c r="D7635" s="222" t="s">
        <v>167</v>
      </c>
      <c r="E7635" s="199" t="s">
        <v>163</v>
      </c>
      <c r="F7635" s="200" t="s">
        <v>582</v>
      </c>
      <c r="G7635" s="200" t="s">
        <v>500</v>
      </c>
      <c r="H7635" s="200" t="s">
        <v>90</v>
      </c>
      <c r="I7635" s="200">
        <v>45470</v>
      </c>
      <c r="J7635" s="143">
        <f t="shared" si="119"/>
        <v>45470</v>
      </c>
      <c r="K7635" s="202">
        <v>5</v>
      </c>
      <c r="L7635" s="285" t="s">
        <v>846</v>
      </c>
      <c r="M7635" s="223"/>
      <c r="N7635" s="203">
        <v>0.6875</v>
      </c>
      <c r="O7635" s="222" t="s">
        <v>941</v>
      </c>
    </row>
    <row r="7636" spans="1:15" ht="29.25" customHeight="1">
      <c r="A7636" s="221" t="s">
        <v>32</v>
      </c>
      <c r="B7636" s="221" t="s">
        <v>791</v>
      </c>
      <c r="C7636" s="222" t="s">
        <v>753</v>
      </c>
      <c r="D7636" s="222" t="s">
        <v>167</v>
      </c>
      <c r="E7636" s="199" t="s">
        <v>163</v>
      </c>
      <c r="F7636" s="200" t="s">
        <v>670</v>
      </c>
      <c r="G7636" s="200" t="s">
        <v>671</v>
      </c>
      <c r="H7636" s="200" t="s">
        <v>682</v>
      </c>
      <c r="I7636" s="200">
        <v>45470</v>
      </c>
      <c r="J7636" s="143">
        <f t="shared" si="119"/>
        <v>45470</v>
      </c>
      <c r="K7636" s="202">
        <v>3</v>
      </c>
      <c r="L7636" s="284" t="s">
        <v>1222</v>
      </c>
      <c r="M7636" s="223"/>
      <c r="N7636" s="203">
        <v>8.9749999999999996</v>
      </c>
      <c r="O7636" s="222" t="s">
        <v>940</v>
      </c>
    </row>
    <row r="7637" spans="1:15" ht="29.25" customHeight="1">
      <c r="A7637" s="221" t="s">
        <v>32</v>
      </c>
      <c r="B7637" s="221" t="s">
        <v>791</v>
      </c>
      <c r="C7637" s="222" t="s">
        <v>753</v>
      </c>
      <c r="D7637" s="222" t="s">
        <v>167</v>
      </c>
      <c r="E7637" s="199" t="s">
        <v>177</v>
      </c>
      <c r="F7637" s="200"/>
      <c r="G7637" s="200"/>
      <c r="H7637" s="200"/>
      <c r="I7637" s="200">
        <v>45471</v>
      </c>
      <c r="J7637" s="143">
        <f t="shared" si="119"/>
        <v>45471</v>
      </c>
      <c r="K7637" s="202">
        <v>1</v>
      </c>
      <c r="L7637" s="285" t="s">
        <v>847</v>
      </c>
      <c r="M7637" s="223"/>
      <c r="N7637" s="203"/>
      <c r="O7637" s="222" t="s">
        <v>326</v>
      </c>
    </row>
    <row r="7638" spans="1:15" ht="29.25" customHeight="1">
      <c r="A7638" s="221" t="s">
        <v>32</v>
      </c>
      <c r="B7638" s="221" t="s">
        <v>791</v>
      </c>
      <c r="C7638" s="222" t="s">
        <v>753</v>
      </c>
      <c r="D7638" s="222" t="s">
        <v>167</v>
      </c>
      <c r="E7638" s="199" t="s">
        <v>163</v>
      </c>
      <c r="F7638" s="200" t="s">
        <v>670</v>
      </c>
      <c r="G7638" s="200" t="s">
        <v>671</v>
      </c>
      <c r="H7638" s="200" t="s">
        <v>682</v>
      </c>
      <c r="I7638" s="200">
        <v>45471</v>
      </c>
      <c r="J7638" s="143">
        <f t="shared" si="119"/>
        <v>45471</v>
      </c>
      <c r="K7638" s="202">
        <v>7</v>
      </c>
      <c r="L7638" s="285" t="s">
        <v>848</v>
      </c>
      <c r="M7638" s="223"/>
      <c r="N7638" s="203">
        <v>8.9749999999999996</v>
      </c>
      <c r="O7638" s="222" t="s">
        <v>940</v>
      </c>
    </row>
    <row r="7639" spans="1:15" ht="29.25" customHeight="1">
      <c r="A7639" s="221" t="s">
        <v>32</v>
      </c>
      <c r="B7639" s="221" t="s">
        <v>791</v>
      </c>
      <c r="C7639" s="222" t="s">
        <v>753</v>
      </c>
      <c r="D7639" s="222" t="s">
        <v>167</v>
      </c>
      <c r="E7639" s="199" t="s">
        <v>177</v>
      </c>
      <c r="F7639" s="200"/>
      <c r="G7639" s="200"/>
      <c r="H7639" s="200"/>
      <c r="I7639" s="200">
        <v>45474</v>
      </c>
      <c r="J7639" s="143">
        <f t="shared" si="119"/>
        <v>45474</v>
      </c>
      <c r="K7639" s="202">
        <v>0.5</v>
      </c>
      <c r="L7639" s="285" t="s">
        <v>850</v>
      </c>
      <c r="M7639" s="223"/>
      <c r="N7639" s="203"/>
      <c r="O7639" s="222" t="s">
        <v>326</v>
      </c>
    </row>
    <row r="7640" spans="1:15" ht="29.25" customHeight="1">
      <c r="A7640" s="221" t="s">
        <v>32</v>
      </c>
      <c r="B7640" s="221" t="s">
        <v>791</v>
      </c>
      <c r="C7640" s="222" t="s">
        <v>753</v>
      </c>
      <c r="D7640" s="222" t="s">
        <v>167</v>
      </c>
      <c r="E7640" s="199" t="s">
        <v>163</v>
      </c>
      <c r="F7640" s="200" t="s">
        <v>645</v>
      </c>
      <c r="G7640" s="200" t="s">
        <v>646</v>
      </c>
      <c r="H7640" s="200" t="s">
        <v>52</v>
      </c>
      <c r="I7640" s="200">
        <v>45474</v>
      </c>
      <c r="J7640" s="143">
        <f t="shared" si="119"/>
        <v>45474</v>
      </c>
      <c r="K7640" s="202">
        <v>6</v>
      </c>
      <c r="L7640" s="285" t="s">
        <v>849</v>
      </c>
      <c r="M7640" s="223"/>
      <c r="N7640" s="203">
        <v>0</v>
      </c>
      <c r="O7640" s="222" t="s">
        <v>326</v>
      </c>
    </row>
    <row r="7641" spans="1:15" ht="29.25" customHeight="1">
      <c r="A7641" s="221" t="s">
        <v>32</v>
      </c>
      <c r="B7641" s="221" t="s">
        <v>791</v>
      </c>
      <c r="C7641" s="222" t="s">
        <v>753</v>
      </c>
      <c r="D7641" s="222" t="s">
        <v>167</v>
      </c>
      <c r="E7641" s="199" t="s">
        <v>163</v>
      </c>
      <c r="F7641" s="200" t="s">
        <v>645</v>
      </c>
      <c r="G7641" s="200" t="s">
        <v>646</v>
      </c>
      <c r="H7641" s="200" t="s">
        <v>647</v>
      </c>
      <c r="I7641" s="200">
        <v>45474</v>
      </c>
      <c r="J7641" s="143">
        <f t="shared" si="119"/>
        <v>45474</v>
      </c>
      <c r="K7641" s="202">
        <v>1.5</v>
      </c>
      <c r="L7641" s="284" t="s">
        <v>1223</v>
      </c>
      <c r="M7641" s="223"/>
      <c r="N7641" s="203">
        <v>8.15625</v>
      </c>
      <c r="O7641" s="222" t="s">
        <v>942</v>
      </c>
    </row>
    <row r="7642" spans="1:15" ht="29.25" customHeight="1">
      <c r="A7642" s="221" t="s">
        <v>32</v>
      </c>
      <c r="B7642" s="221" t="s">
        <v>791</v>
      </c>
      <c r="C7642" s="222" t="s">
        <v>753</v>
      </c>
      <c r="D7642" s="222" t="s">
        <v>167</v>
      </c>
      <c r="E7642" s="199" t="s">
        <v>177</v>
      </c>
      <c r="F7642" s="200"/>
      <c r="G7642" s="200"/>
      <c r="H7642" s="200"/>
      <c r="I7642" s="200">
        <v>45475</v>
      </c>
      <c r="J7642" s="143">
        <f t="shared" si="119"/>
        <v>45475</v>
      </c>
      <c r="K7642" s="202">
        <v>1</v>
      </c>
      <c r="L7642" s="285" t="s">
        <v>851</v>
      </c>
      <c r="M7642" s="223"/>
      <c r="N7642" s="203"/>
      <c r="O7642" s="222" t="s">
        <v>326</v>
      </c>
    </row>
    <row r="7643" spans="1:15" ht="29.25" customHeight="1">
      <c r="A7643" s="221" t="s">
        <v>32</v>
      </c>
      <c r="B7643" s="221" t="s">
        <v>791</v>
      </c>
      <c r="C7643" s="222" t="s">
        <v>753</v>
      </c>
      <c r="D7643" s="222" t="s">
        <v>167</v>
      </c>
      <c r="E7643" s="199" t="s">
        <v>176</v>
      </c>
      <c r="F7643" s="200"/>
      <c r="G7643" s="200"/>
      <c r="H7643" s="200"/>
      <c r="I7643" s="200">
        <v>45475</v>
      </c>
      <c r="J7643" s="143">
        <f t="shared" si="119"/>
        <v>45475</v>
      </c>
      <c r="K7643" s="202">
        <v>2</v>
      </c>
      <c r="L7643" s="284" t="s">
        <v>1224</v>
      </c>
      <c r="M7643" s="223" t="s">
        <v>852</v>
      </c>
      <c r="N7643" s="203"/>
      <c r="O7643" s="222" t="s">
        <v>326</v>
      </c>
    </row>
    <row r="7644" spans="1:15" ht="29.25" customHeight="1">
      <c r="A7644" s="221" t="s">
        <v>32</v>
      </c>
      <c r="B7644" s="221" t="s">
        <v>791</v>
      </c>
      <c r="C7644" s="222" t="s">
        <v>753</v>
      </c>
      <c r="D7644" s="222" t="s">
        <v>167</v>
      </c>
      <c r="E7644" s="199" t="s">
        <v>163</v>
      </c>
      <c r="F7644" s="200" t="s">
        <v>645</v>
      </c>
      <c r="G7644" s="200" t="s">
        <v>646</v>
      </c>
      <c r="H7644" s="200" t="s">
        <v>52</v>
      </c>
      <c r="I7644" s="200">
        <v>45475</v>
      </c>
      <c r="J7644" s="143">
        <f t="shared" si="119"/>
        <v>45475</v>
      </c>
      <c r="K7644" s="202">
        <v>5</v>
      </c>
      <c r="L7644" s="285" t="s">
        <v>870</v>
      </c>
      <c r="M7644" s="223"/>
      <c r="N7644" s="203">
        <v>0</v>
      </c>
      <c r="O7644" s="222" t="s">
        <v>326</v>
      </c>
    </row>
    <row r="7645" spans="1:15" ht="29.25" customHeight="1">
      <c r="A7645" s="221" t="s">
        <v>32</v>
      </c>
      <c r="B7645" s="221" t="s">
        <v>791</v>
      </c>
      <c r="C7645" s="222" t="s">
        <v>753</v>
      </c>
      <c r="D7645" s="222" t="s">
        <v>167</v>
      </c>
      <c r="E7645" s="199" t="s">
        <v>177</v>
      </c>
      <c r="F7645" s="200"/>
      <c r="G7645" s="200"/>
      <c r="H7645" s="200"/>
      <c r="I7645" s="200">
        <v>45476</v>
      </c>
      <c r="J7645" s="143">
        <f t="shared" si="119"/>
        <v>45476</v>
      </c>
      <c r="K7645" s="202">
        <v>2</v>
      </c>
      <c r="L7645" s="285" t="s">
        <v>853</v>
      </c>
      <c r="M7645" s="223"/>
      <c r="N7645" s="203"/>
      <c r="O7645" s="222" t="s">
        <v>326</v>
      </c>
    </row>
    <row r="7646" spans="1:15" ht="29.25" customHeight="1">
      <c r="A7646" s="221" t="s">
        <v>32</v>
      </c>
      <c r="B7646" s="221" t="s">
        <v>791</v>
      </c>
      <c r="C7646" s="222" t="s">
        <v>753</v>
      </c>
      <c r="D7646" s="222" t="s">
        <v>167</v>
      </c>
      <c r="E7646" s="199" t="s">
        <v>176</v>
      </c>
      <c r="F7646" s="200"/>
      <c r="G7646" s="200"/>
      <c r="H7646" s="200"/>
      <c r="I7646" s="200">
        <v>45476</v>
      </c>
      <c r="J7646" s="143">
        <f t="shared" si="119"/>
        <v>45476</v>
      </c>
      <c r="K7646" s="202">
        <v>6</v>
      </c>
      <c r="L7646" s="284" t="s">
        <v>1225</v>
      </c>
      <c r="M7646" s="223"/>
      <c r="N7646" s="203"/>
      <c r="O7646" s="222" t="s">
        <v>326</v>
      </c>
    </row>
    <row r="7647" spans="1:15" ht="29.25" customHeight="1">
      <c r="A7647" s="221" t="s">
        <v>32</v>
      </c>
      <c r="B7647" s="221" t="s">
        <v>791</v>
      </c>
      <c r="C7647" s="222" t="s">
        <v>753</v>
      </c>
      <c r="D7647" s="222" t="s">
        <v>167</v>
      </c>
      <c r="E7647" s="199" t="s">
        <v>178</v>
      </c>
      <c r="F7647" s="200"/>
      <c r="G7647" s="200"/>
      <c r="H7647" s="200"/>
      <c r="I7647" s="200">
        <v>45477</v>
      </c>
      <c r="J7647" s="143">
        <f t="shared" si="119"/>
        <v>45477</v>
      </c>
      <c r="K7647" s="202">
        <v>8</v>
      </c>
      <c r="L7647" s="284" t="s">
        <v>1226</v>
      </c>
      <c r="M7647" s="223"/>
      <c r="N7647" s="203"/>
      <c r="O7647" s="222" t="s">
        <v>326</v>
      </c>
    </row>
    <row r="7648" spans="1:15" ht="29.25" customHeight="1">
      <c r="A7648" s="221" t="s">
        <v>32</v>
      </c>
      <c r="B7648" s="221" t="s">
        <v>791</v>
      </c>
      <c r="C7648" s="222" t="s">
        <v>753</v>
      </c>
      <c r="D7648" s="222" t="s">
        <v>167</v>
      </c>
      <c r="E7648" s="199" t="s">
        <v>178</v>
      </c>
      <c r="F7648" s="200"/>
      <c r="G7648" s="200"/>
      <c r="H7648" s="200"/>
      <c r="I7648" s="200">
        <v>45478</v>
      </c>
      <c r="J7648" s="143">
        <f t="shared" si="119"/>
        <v>45478</v>
      </c>
      <c r="K7648" s="202">
        <v>1.5</v>
      </c>
      <c r="L7648" s="285" t="s">
        <v>1227</v>
      </c>
      <c r="M7648" s="223"/>
      <c r="N7648" s="203"/>
      <c r="O7648" s="222" t="s">
        <v>326</v>
      </c>
    </row>
    <row r="7649" spans="1:15" ht="29.25" customHeight="1">
      <c r="A7649" s="221" t="s">
        <v>32</v>
      </c>
      <c r="B7649" s="221" t="s">
        <v>791</v>
      </c>
      <c r="C7649" s="222" t="s">
        <v>753</v>
      </c>
      <c r="D7649" s="222" t="s">
        <v>167</v>
      </c>
      <c r="E7649" s="199" t="s">
        <v>163</v>
      </c>
      <c r="F7649" s="200" t="s">
        <v>645</v>
      </c>
      <c r="G7649" s="200" t="s">
        <v>646</v>
      </c>
      <c r="H7649" s="200"/>
      <c r="I7649" s="200">
        <v>45478</v>
      </c>
      <c r="J7649" s="143">
        <f t="shared" si="119"/>
        <v>45478</v>
      </c>
      <c r="K7649" s="202">
        <v>6.5</v>
      </c>
      <c r="L7649" s="285" t="s">
        <v>1228</v>
      </c>
      <c r="M7649" s="223"/>
      <c r="N7649" s="203"/>
      <c r="O7649" s="222" t="s">
        <v>326</v>
      </c>
    </row>
    <row r="7650" spans="1:15" ht="29.25" customHeight="1">
      <c r="A7650" s="221" t="s">
        <v>32</v>
      </c>
      <c r="B7650" s="221" t="s">
        <v>791</v>
      </c>
      <c r="C7650" s="222" t="s">
        <v>753</v>
      </c>
      <c r="D7650" s="222" t="s">
        <v>167</v>
      </c>
      <c r="E7650" s="199" t="s">
        <v>163</v>
      </c>
      <c r="F7650" s="200" t="s">
        <v>645</v>
      </c>
      <c r="G7650" s="200" t="s">
        <v>646</v>
      </c>
      <c r="H7650" s="200"/>
      <c r="I7650" s="200">
        <v>45481</v>
      </c>
      <c r="J7650" s="143">
        <f t="shared" si="119"/>
        <v>45481</v>
      </c>
      <c r="K7650" s="202">
        <v>2</v>
      </c>
      <c r="L7650" s="285" t="s">
        <v>1229</v>
      </c>
      <c r="M7650" s="223"/>
      <c r="N7650" s="203"/>
      <c r="O7650" s="222" t="s">
        <v>326</v>
      </c>
    </row>
    <row r="7651" spans="1:15" ht="29.25" customHeight="1">
      <c r="A7651" s="221" t="s">
        <v>32</v>
      </c>
      <c r="B7651" s="221" t="s">
        <v>791</v>
      </c>
      <c r="C7651" s="222" t="s">
        <v>753</v>
      </c>
      <c r="D7651" s="222" t="s">
        <v>167</v>
      </c>
      <c r="E7651" s="199" t="s">
        <v>176</v>
      </c>
      <c r="F7651" s="200"/>
      <c r="G7651" s="200"/>
      <c r="H7651" s="200"/>
      <c r="I7651" s="200">
        <v>45481</v>
      </c>
      <c r="J7651" s="143">
        <f t="shared" si="119"/>
        <v>45481</v>
      </c>
      <c r="K7651" s="202">
        <v>4</v>
      </c>
      <c r="L7651" s="284" t="s">
        <v>1225</v>
      </c>
      <c r="M7651" s="223"/>
      <c r="N7651" s="203"/>
      <c r="O7651" s="222" t="s">
        <v>326</v>
      </c>
    </row>
    <row r="7652" spans="1:15" ht="29.25" customHeight="1">
      <c r="A7652" s="221" t="s">
        <v>32</v>
      </c>
      <c r="B7652" s="221" t="s">
        <v>791</v>
      </c>
      <c r="C7652" s="222" t="s">
        <v>753</v>
      </c>
      <c r="D7652" s="222" t="s">
        <v>167</v>
      </c>
      <c r="E7652" s="199" t="s">
        <v>163</v>
      </c>
      <c r="F7652" s="200" t="s">
        <v>670</v>
      </c>
      <c r="G7652" s="200" t="s">
        <v>671</v>
      </c>
      <c r="H7652" s="200"/>
      <c r="I7652" s="200">
        <v>45481</v>
      </c>
      <c r="J7652" s="143">
        <f t="shared" si="119"/>
        <v>45481</v>
      </c>
      <c r="K7652" s="202">
        <v>2</v>
      </c>
      <c r="L7652" s="285" t="s">
        <v>1230</v>
      </c>
      <c r="M7652" s="223"/>
      <c r="N7652" s="203"/>
      <c r="O7652" s="222" t="s">
        <v>326</v>
      </c>
    </row>
    <row r="7653" spans="1:15" ht="29.25" customHeight="1">
      <c r="A7653" s="221" t="s">
        <v>32</v>
      </c>
      <c r="B7653" s="221" t="s">
        <v>791</v>
      </c>
      <c r="C7653" s="222" t="s">
        <v>753</v>
      </c>
      <c r="D7653" s="222" t="s">
        <v>167</v>
      </c>
      <c r="E7653" s="199" t="s">
        <v>165</v>
      </c>
      <c r="F7653" s="200"/>
      <c r="G7653" s="200"/>
      <c r="H7653" s="200"/>
      <c r="I7653" s="200">
        <v>45482</v>
      </c>
      <c r="J7653" s="143">
        <f t="shared" si="119"/>
        <v>45482</v>
      </c>
      <c r="K7653" s="202">
        <v>8</v>
      </c>
      <c r="L7653" s="285" t="s">
        <v>1231</v>
      </c>
      <c r="M7653" s="223"/>
      <c r="N7653" s="203"/>
      <c r="O7653" s="222" t="s">
        <v>326</v>
      </c>
    </row>
    <row r="7654" spans="1:15" ht="29.25" customHeight="1">
      <c r="A7654" s="221" t="s">
        <v>32</v>
      </c>
      <c r="B7654" s="221" t="s">
        <v>791</v>
      </c>
      <c r="C7654" s="222" t="s">
        <v>753</v>
      </c>
      <c r="D7654" s="222" t="s">
        <v>167</v>
      </c>
      <c r="E7654" s="199" t="s">
        <v>163</v>
      </c>
      <c r="F7654" s="200" t="s">
        <v>573</v>
      </c>
      <c r="G7654" s="200" t="s">
        <v>574</v>
      </c>
      <c r="H7654" s="200"/>
      <c r="I7654" s="200">
        <v>45483</v>
      </c>
      <c r="J7654" s="143">
        <f t="shared" si="119"/>
        <v>45483</v>
      </c>
      <c r="K7654" s="202">
        <v>0.5</v>
      </c>
      <c r="L7654" s="285" t="s">
        <v>1232</v>
      </c>
      <c r="M7654" s="223"/>
      <c r="N7654" s="203"/>
      <c r="O7654" s="222" t="s">
        <v>326</v>
      </c>
    </row>
    <row r="7655" spans="1:15" ht="29.25" customHeight="1">
      <c r="A7655" s="221" t="s">
        <v>32</v>
      </c>
      <c r="B7655" s="221" t="s">
        <v>791</v>
      </c>
      <c r="C7655" s="222" t="s">
        <v>753</v>
      </c>
      <c r="D7655" s="222" t="s">
        <v>167</v>
      </c>
      <c r="E7655" s="199" t="s">
        <v>163</v>
      </c>
      <c r="F7655" s="200" t="s">
        <v>645</v>
      </c>
      <c r="G7655" s="200" t="s">
        <v>646</v>
      </c>
      <c r="H7655" s="200"/>
      <c r="I7655" s="200">
        <v>45483</v>
      </c>
      <c r="J7655" s="143">
        <f t="shared" si="119"/>
        <v>45483</v>
      </c>
      <c r="K7655" s="202">
        <v>3</v>
      </c>
      <c r="L7655" s="285" t="s">
        <v>1233</v>
      </c>
      <c r="M7655" s="223"/>
      <c r="N7655" s="203"/>
      <c r="O7655" s="222" t="s">
        <v>326</v>
      </c>
    </row>
    <row r="7656" spans="1:15" ht="29.25" customHeight="1">
      <c r="A7656" s="221" t="s">
        <v>32</v>
      </c>
      <c r="B7656" s="221" t="s">
        <v>791</v>
      </c>
      <c r="C7656" s="222" t="s">
        <v>753</v>
      </c>
      <c r="D7656" s="222" t="s">
        <v>167</v>
      </c>
      <c r="E7656" s="199" t="s">
        <v>163</v>
      </c>
      <c r="F7656" s="200" t="s">
        <v>645</v>
      </c>
      <c r="G7656" s="200" t="s">
        <v>646</v>
      </c>
      <c r="H7656" s="200"/>
      <c r="I7656" s="200">
        <v>45483</v>
      </c>
      <c r="J7656" s="143">
        <f t="shared" si="119"/>
        <v>45483</v>
      </c>
      <c r="K7656" s="202">
        <v>0.5</v>
      </c>
      <c r="L7656" s="285" t="s">
        <v>1234</v>
      </c>
      <c r="M7656" s="223"/>
      <c r="N7656" s="203"/>
      <c r="O7656" s="222" t="s">
        <v>326</v>
      </c>
    </row>
    <row r="7657" spans="1:15" ht="29.25" customHeight="1">
      <c r="A7657" s="221" t="s">
        <v>32</v>
      </c>
      <c r="B7657" s="221" t="s">
        <v>791</v>
      </c>
      <c r="C7657" s="222" t="s">
        <v>753</v>
      </c>
      <c r="D7657" s="222" t="s">
        <v>167</v>
      </c>
      <c r="E7657" s="199" t="s">
        <v>176</v>
      </c>
      <c r="F7657" s="200"/>
      <c r="G7657" s="200"/>
      <c r="H7657" s="200"/>
      <c r="I7657" s="200">
        <v>45483</v>
      </c>
      <c r="J7657" s="143">
        <f t="shared" si="119"/>
        <v>45483</v>
      </c>
      <c r="K7657" s="202">
        <v>4</v>
      </c>
      <c r="L7657" s="285" t="s">
        <v>1235</v>
      </c>
      <c r="M7657" s="223"/>
      <c r="N7657" s="203"/>
      <c r="O7657" s="222" t="s">
        <v>326</v>
      </c>
    </row>
    <row r="7658" spans="1:15" ht="29.25" customHeight="1">
      <c r="A7658" s="221" t="s">
        <v>32</v>
      </c>
      <c r="B7658" s="221" t="s">
        <v>791</v>
      </c>
      <c r="C7658" s="222" t="s">
        <v>753</v>
      </c>
      <c r="D7658" s="222" t="s">
        <v>167</v>
      </c>
      <c r="E7658" s="199" t="s">
        <v>163</v>
      </c>
      <c r="F7658" s="200" t="s">
        <v>645</v>
      </c>
      <c r="G7658" s="200" t="s">
        <v>646</v>
      </c>
      <c r="H7658" s="200"/>
      <c r="I7658" s="200">
        <v>45484</v>
      </c>
      <c r="J7658" s="143">
        <f t="shared" si="119"/>
        <v>45484</v>
      </c>
      <c r="K7658" s="202">
        <v>4</v>
      </c>
      <c r="L7658" s="285" t="s">
        <v>1236</v>
      </c>
      <c r="M7658" s="223"/>
      <c r="N7658" s="203"/>
      <c r="O7658" s="222" t="s">
        <v>326</v>
      </c>
    </row>
    <row r="7659" spans="1:15" ht="29.25" customHeight="1">
      <c r="A7659" s="221" t="s">
        <v>32</v>
      </c>
      <c r="B7659" s="221" t="s">
        <v>791</v>
      </c>
      <c r="C7659" s="222" t="s">
        <v>753</v>
      </c>
      <c r="D7659" s="222" t="s">
        <v>167</v>
      </c>
      <c r="E7659" s="199" t="s">
        <v>176</v>
      </c>
      <c r="F7659" s="200"/>
      <c r="G7659" s="200"/>
      <c r="H7659" s="200"/>
      <c r="I7659" s="200">
        <v>45484</v>
      </c>
      <c r="J7659" s="143">
        <f t="shared" si="119"/>
        <v>45484</v>
      </c>
      <c r="K7659" s="202">
        <v>4</v>
      </c>
      <c r="L7659" s="285" t="s">
        <v>1237</v>
      </c>
      <c r="M7659" s="223"/>
      <c r="N7659" s="203"/>
      <c r="O7659" s="222" t="s">
        <v>326</v>
      </c>
    </row>
    <row r="7660" spans="1:15" ht="29.25" customHeight="1">
      <c r="A7660" s="221" t="s">
        <v>32</v>
      </c>
      <c r="B7660" s="221" t="s">
        <v>791</v>
      </c>
      <c r="C7660" s="222" t="s">
        <v>753</v>
      </c>
      <c r="D7660" s="222" t="s">
        <v>167</v>
      </c>
      <c r="E7660" s="199" t="s">
        <v>176</v>
      </c>
      <c r="F7660" s="200"/>
      <c r="G7660" s="200"/>
      <c r="H7660" s="200"/>
      <c r="I7660" s="200">
        <v>45485</v>
      </c>
      <c r="J7660" s="143">
        <f t="shared" si="119"/>
        <v>45485</v>
      </c>
      <c r="K7660" s="202">
        <v>3.5</v>
      </c>
      <c r="L7660" s="285" t="s">
        <v>1238</v>
      </c>
      <c r="M7660" s="223"/>
      <c r="N7660" s="203"/>
      <c r="O7660" s="222" t="s">
        <v>326</v>
      </c>
    </row>
    <row r="7661" spans="1:15" ht="29.25" customHeight="1">
      <c r="A7661" s="221" t="s">
        <v>32</v>
      </c>
      <c r="B7661" s="221" t="s">
        <v>791</v>
      </c>
      <c r="C7661" s="222" t="s">
        <v>753</v>
      </c>
      <c r="D7661" s="222" t="s">
        <v>167</v>
      </c>
      <c r="E7661" s="199" t="s">
        <v>163</v>
      </c>
      <c r="F7661" s="200" t="s">
        <v>604</v>
      </c>
      <c r="G7661" s="200" t="s">
        <v>605</v>
      </c>
      <c r="H7661" s="200"/>
      <c r="I7661" s="200">
        <v>45485</v>
      </c>
      <c r="J7661" s="143">
        <f t="shared" si="119"/>
        <v>45485</v>
      </c>
      <c r="K7661" s="202">
        <v>0.5</v>
      </c>
      <c r="L7661" s="285" t="s">
        <v>1239</v>
      </c>
      <c r="M7661" s="223"/>
      <c r="N7661" s="203"/>
      <c r="O7661" s="222" t="s">
        <v>326</v>
      </c>
    </row>
    <row r="7662" spans="1:15" ht="29.25" customHeight="1">
      <c r="A7662" s="221" t="s">
        <v>32</v>
      </c>
      <c r="B7662" s="221" t="s">
        <v>791</v>
      </c>
      <c r="C7662" s="222" t="s">
        <v>753</v>
      </c>
      <c r="D7662" s="222" t="s">
        <v>167</v>
      </c>
      <c r="E7662" s="199" t="s">
        <v>163</v>
      </c>
      <c r="F7662" s="200" t="s">
        <v>645</v>
      </c>
      <c r="G7662" s="200" t="s">
        <v>646</v>
      </c>
      <c r="H7662" s="200"/>
      <c r="I7662" s="200">
        <v>45485</v>
      </c>
      <c r="J7662" s="143">
        <f t="shared" si="119"/>
        <v>45485</v>
      </c>
      <c r="K7662" s="202">
        <v>4</v>
      </c>
      <c r="L7662" s="284" t="s">
        <v>1240</v>
      </c>
      <c r="M7662" s="223"/>
      <c r="N7662" s="203"/>
      <c r="O7662" s="222" t="s">
        <v>326</v>
      </c>
    </row>
    <row r="7663" spans="1:15" ht="29.25" customHeight="1">
      <c r="A7663" s="221" t="s">
        <v>32</v>
      </c>
      <c r="B7663" s="221" t="s">
        <v>791</v>
      </c>
      <c r="C7663" s="222" t="s">
        <v>753</v>
      </c>
      <c r="D7663" s="222" t="s">
        <v>167</v>
      </c>
      <c r="E7663" s="199" t="s">
        <v>176</v>
      </c>
      <c r="F7663" s="200"/>
      <c r="G7663" s="200"/>
      <c r="H7663" s="200"/>
      <c r="I7663" s="200">
        <v>45488</v>
      </c>
      <c r="J7663" s="143">
        <f t="shared" si="119"/>
        <v>45488</v>
      </c>
      <c r="K7663" s="202">
        <v>4</v>
      </c>
      <c r="L7663" s="284" t="s">
        <v>1241</v>
      </c>
      <c r="M7663" s="223"/>
      <c r="N7663" s="203"/>
      <c r="O7663" s="222" t="s">
        <v>326</v>
      </c>
    </row>
    <row r="7664" spans="1:15" ht="29.25" customHeight="1">
      <c r="A7664" s="221" t="s">
        <v>32</v>
      </c>
      <c r="B7664" s="221" t="s">
        <v>791</v>
      </c>
      <c r="C7664" s="222" t="s">
        <v>753</v>
      </c>
      <c r="D7664" s="222" t="s">
        <v>167</v>
      </c>
      <c r="E7664" s="199" t="s">
        <v>163</v>
      </c>
      <c r="F7664" s="200" t="s">
        <v>645</v>
      </c>
      <c r="G7664" s="200" t="s">
        <v>646</v>
      </c>
      <c r="H7664" s="200"/>
      <c r="I7664" s="200">
        <v>45488</v>
      </c>
      <c r="J7664" s="143">
        <f t="shared" si="119"/>
        <v>45488</v>
      </c>
      <c r="K7664" s="202">
        <v>4</v>
      </c>
      <c r="L7664" s="285" t="s">
        <v>1242</v>
      </c>
      <c r="M7664" s="223"/>
      <c r="N7664" s="203"/>
      <c r="O7664" s="222" t="s">
        <v>326</v>
      </c>
    </row>
    <row r="7665" spans="1:15" ht="29.25" customHeight="1">
      <c r="A7665" s="221" t="s">
        <v>32</v>
      </c>
      <c r="B7665" s="221" t="s">
        <v>791</v>
      </c>
      <c r="C7665" s="222" t="s">
        <v>753</v>
      </c>
      <c r="D7665" s="222" t="s">
        <v>167</v>
      </c>
      <c r="E7665" s="199" t="s">
        <v>165</v>
      </c>
      <c r="F7665" s="200"/>
      <c r="G7665" s="200"/>
      <c r="H7665" s="200"/>
      <c r="I7665" s="200">
        <v>45489</v>
      </c>
      <c r="J7665" s="143">
        <f t="shared" si="119"/>
        <v>45489</v>
      </c>
      <c r="K7665" s="202">
        <v>8</v>
      </c>
      <c r="L7665" s="285" t="s">
        <v>1243</v>
      </c>
      <c r="M7665" s="223"/>
      <c r="N7665" s="203"/>
      <c r="O7665" s="222" t="s">
        <v>326</v>
      </c>
    </row>
    <row r="7666" spans="1:15" ht="29.25" customHeight="1">
      <c r="A7666" s="221" t="s">
        <v>32</v>
      </c>
      <c r="B7666" s="221" t="s">
        <v>791</v>
      </c>
      <c r="C7666" s="222" t="s">
        <v>753</v>
      </c>
      <c r="D7666" s="222" t="s">
        <v>167</v>
      </c>
      <c r="E7666" s="199" t="s">
        <v>163</v>
      </c>
      <c r="F7666" s="200" t="s">
        <v>645</v>
      </c>
      <c r="G7666" s="200" t="s">
        <v>646</v>
      </c>
      <c r="H7666" s="200"/>
      <c r="I7666" s="200">
        <v>45490</v>
      </c>
      <c r="J7666" s="143">
        <f t="shared" si="119"/>
        <v>45490</v>
      </c>
      <c r="K7666" s="202">
        <v>4</v>
      </c>
      <c r="L7666" s="285" t="s">
        <v>1244</v>
      </c>
      <c r="M7666" s="223"/>
      <c r="N7666" s="203"/>
      <c r="O7666" s="222" t="s">
        <v>326</v>
      </c>
    </row>
    <row r="7667" spans="1:15" ht="29.25" customHeight="1">
      <c r="A7667" s="221" t="s">
        <v>32</v>
      </c>
      <c r="B7667" s="221" t="s">
        <v>791</v>
      </c>
      <c r="C7667" s="222" t="s">
        <v>753</v>
      </c>
      <c r="D7667" s="222" t="s">
        <v>167</v>
      </c>
      <c r="E7667" s="199" t="s">
        <v>176</v>
      </c>
      <c r="F7667" s="200"/>
      <c r="G7667" s="200"/>
      <c r="H7667" s="200"/>
      <c r="I7667" s="200">
        <v>45490</v>
      </c>
      <c r="J7667" s="143">
        <f t="shared" si="119"/>
        <v>45490</v>
      </c>
      <c r="K7667" s="202">
        <v>4</v>
      </c>
      <c r="L7667" s="285" t="s">
        <v>1245</v>
      </c>
      <c r="M7667" s="223"/>
      <c r="N7667" s="203"/>
      <c r="O7667" s="222" t="s">
        <v>326</v>
      </c>
    </row>
    <row r="7668" spans="1:15" ht="29.25" customHeight="1">
      <c r="A7668" s="221" t="s">
        <v>32</v>
      </c>
      <c r="B7668" s="221" t="s">
        <v>791</v>
      </c>
      <c r="C7668" s="222" t="s">
        <v>753</v>
      </c>
      <c r="D7668" s="222" t="s">
        <v>167</v>
      </c>
      <c r="E7668" s="199" t="s">
        <v>163</v>
      </c>
      <c r="F7668" s="200" t="s">
        <v>645</v>
      </c>
      <c r="G7668" s="200" t="s">
        <v>646</v>
      </c>
      <c r="H7668" s="200"/>
      <c r="I7668" s="200">
        <v>45491</v>
      </c>
      <c r="J7668" s="143">
        <f t="shared" si="119"/>
        <v>45491</v>
      </c>
      <c r="K7668" s="202">
        <v>3</v>
      </c>
      <c r="L7668" s="284" t="s">
        <v>1555</v>
      </c>
      <c r="M7668" s="223"/>
      <c r="N7668" s="203"/>
      <c r="O7668" s="222" t="s">
        <v>326</v>
      </c>
    </row>
    <row r="7669" spans="1:15" ht="29.25" customHeight="1">
      <c r="A7669" s="221" t="s">
        <v>32</v>
      </c>
      <c r="B7669" s="221" t="s">
        <v>791</v>
      </c>
      <c r="C7669" s="222" t="s">
        <v>753</v>
      </c>
      <c r="D7669" s="222" t="s">
        <v>167</v>
      </c>
      <c r="E7669" s="199" t="s">
        <v>178</v>
      </c>
      <c r="F7669" s="200"/>
      <c r="G7669" s="200"/>
      <c r="H7669" s="200"/>
      <c r="I7669" s="200">
        <v>45491</v>
      </c>
      <c r="J7669" s="143">
        <f t="shared" si="119"/>
        <v>45491</v>
      </c>
      <c r="K7669" s="202">
        <v>1</v>
      </c>
      <c r="L7669" s="285" t="s">
        <v>1556</v>
      </c>
      <c r="M7669" s="223"/>
      <c r="N7669" s="203"/>
      <c r="O7669" s="222" t="s">
        <v>326</v>
      </c>
    </row>
    <row r="7670" spans="1:15" ht="29.25" customHeight="1">
      <c r="A7670" s="221" t="s">
        <v>32</v>
      </c>
      <c r="B7670" s="221" t="s">
        <v>791</v>
      </c>
      <c r="C7670" s="222" t="s">
        <v>753</v>
      </c>
      <c r="D7670" s="222" t="s">
        <v>167</v>
      </c>
      <c r="E7670" s="199" t="s">
        <v>163</v>
      </c>
      <c r="F7670" s="200" t="s">
        <v>645</v>
      </c>
      <c r="G7670" s="200" t="s">
        <v>646</v>
      </c>
      <c r="H7670" s="200"/>
      <c r="I7670" s="200">
        <v>45491</v>
      </c>
      <c r="J7670" s="143">
        <f t="shared" si="119"/>
        <v>45491</v>
      </c>
      <c r="K7670" s="202">
        <v>4</v>
      </c>
      <c r="L7670" s="284" t="s">
        <v>1557</v>
      </c>
      <c r="M7670" s="223"/>
      <c r="N7670" s="203"/>
      <c r="O7670" s="222" t="s">
        <v>326</v>
      </c>
    </row>
    <row r="7671" spans="1:15" ht="29.25" customHeight="1">
      <c r="A7671" s="221" t="s">
        <v>32</v>
      </c>
      <c r="B7671" s="221" t="s">
        <v>791</v>
      </c>
      <c r="C7671" s="222" t="s">
        <v>753</v>
      </c>
      <c r="D7671" s="222" t="s">
        <v>167</v>
      </c>
      <c r="E7671" s="199" t="s">
        <v>163</v>
      </c>
      <c r="F7671" s="200" t="s">
        <v>645</v>
      </c>
      <c r="G7671" s="200" t="s">
        <v>646</v>
      </c>
      <c r="H7671" s="200"/>
      <c r="I7671" s="200">
        <v>45492</v>
      </c>
      <c r="J7671" s="143">
        <f t="shared" si="119"/>
        <v>45492</v>
      </c>
      <c r="K7671" s="202">
        <v>7</v>
      </c>
      <c r="L7671" s="285" t="s">
        <v>1558</v>
      </c>
      <c r="M7671" s="223"/>
      <c r="N7671" s="203"/>
      <c r="O7671" s="222" t="s">
        <v>326</v>
      </c>
    </row>
    <row r="7672" spans="1:15" ht="29.25" customHeight="1">
      <c r="A7672" s="221" t="s">
        <v>32</v>
      </c>
      <c r="B7672" s="221" t="s">
        <v>791</v>
      </c>
      <c r="C7672" s="222" t="s">
        <v>753</v>
      </c>
      <c r="D7672" s="222" t="s">
        <v>167</v>
      </c>
      <c r="E7672" s="199" t="s">
        <v>178</v>
      </c>
      <c r="F7672" s="200"/>
      <c r="G7672" s="200"/>
      <c r="H7672" s="200"/>
      <c r="I7672" s="200">
        <v>45492</v>
      </c>
      <c r="J7672" s="143">
        <f t="shared" si="119"/>
        <v>45492</v>
      </c>
      <c r="K7672" s="202">
        <v>1</v>
      </c>
      <c r="L7672" s="285" t="s">
        <v>1559</v>
      </c>
      <c r="M7672" s="223"/>
      <c r="N7672" s="203"/>
      <c r="O7672" s="222" t="s">
        <v>326</v>
      </c>
    </row>
    <row r="7673" spans="1:15" ht="29.25" customHeight="1">
      <c r="A7673" s="221" t="s">
        <v>32</v>
      </c>
      <c r="B7673" s="221" t="s">
        <v>791</v>
      </c>
      <c r="C7673" s="222" t="s">
        <v>753</v>
      </c>
      <c r="D7673" s="222" t="s">
        <v>167</v>
      </c>
      <c r="E7673" s="199" t="s">
        <v>176</v>
      </c>
      <c r="F7673" s="200"/>
      <c r="G7673" s="200"/>
      <c r="H7673" s="200"/>
      <c r="I7673" s="200">
        <v>45495</v>
      </c>
      <c r="J7673" s="143">
        <f t="shared" si="119"/>
        <v>45495</v>
      </c>
      <c r="K7673" s="202">
        <v>4</v>
      </c>
      <c r="L7673" s="285" t="s">
        <v>1560</v>
      </c>
      <c r="M7673" s="223"/>
      <c r="N7673" s="203"/>
      <c r="O7673" s="222" t="s">
        <v>326</v>
      </c>
    </row>
    <row r="7674" spans="1:15" ht="29.25" customHeight="1">
      <c r="A7674" s="221" t="s">
        <v>32</v>
      </c>
      <c r="B7674" s="221" t="s">
        <v>791</v>
      </c>
      <c r="C7674" s="222" t="s">
        <v>753</v>
      </c>
      <c r="D7674" s="222" t="s">
        <v>167</v>
      </c>
      <c r="E7674" s="199" t="s">
        <v>163</v>
      </c>
      <c r="F7674" s="200" t="s">
        <v>645</v>
      </c>
      <c r="G7674" s="200" t="s">
        <v>646</v>
      </c>
      <c r="H7674" s="200"/>
      <c r="I7674" s="200">
        <v>45495</v>
      </c>
      <c r="J7674" s="143">
        <f t="shared" si="119"/>
        <v>45495</v>
      </c>
      <c r="K7674" s="202">
        <v>3</v>
      </c>
      <c r="L7674" s="285" t="s">
        <v>1561</v>
      </c>
      <c r="M7674" s="223"/>
      <c r="N7674" s="203"/>
      <c r="O7674" s="222" t="s">
        <v>326</v>
      </c>
    </row>
    <row r="7675" spans="1:15" ht="29.25" customHeight="1">
      <c r="A7675" s="221" t="s">
        <v>32</v>
      </c>
      <c r="B7675" s="221" t="s">
        <v>791</v>
      </c>
      <c r="C7675" s="222" t="s">
        <v>753</v>
      </c>
      <c r="D7675" s="222" t="s">
        <v>167</v>
      </c>
      <c r="E7675" s="199" t="s">
        <v>163</v>
      </c>
      <c r="F7675" s="200" t="s">
        <v>573</v>
      </c>
      <c r="G7675" s="200" t="s">
        <v>574</v>
      </c>
      <c r="H7675" s="200"/>
      <c r="I7675" s="200">
        <v>45495</v>
      </c>
      <c r="J7675" s="143">
        <f t="shared" si="119"/>
        <v>45495</v>
      </c>
      <c r="K7675" s="202">
        <v>1</v>
      </c>
      <c r="L7675" s="285" t="s">
        <v>1562</v>
      </c>
      <c r="M7675" s="223"/>
      <c r="N7675" s="203"/>
      <c r="O7675" s="222" t="s">
        <v>326</v>
      </c>
    </row>
    <row r="7676" spans="1:15" ht="29.25" customHeight="1">
      <c r="A7676" s="221" t="s">
        <v>32</v>
      </c>
      <c r="B7676" s="221" t="s">
        <v>791</v>
      </c>
      <c r="C7676" s="222" t="s">
        <v>753</v>
      </c>
      <c r="D7676" s="222" t="s">
        <v>167</v>
      </c>
      <c r="E7676" s="199" t="s">
        <v>176</v>
      </c>
      <c r="F7676" s="200"/>
      <c r="G7676" s="200"/>
      <c r="H7676" s="200"/>
      <c r="I7676" s="200">
        <v>45496</v>
      </c>
      <c r="J7676" s="143">
        <f t="shared" si="119"/>
        <v>45496</v>
      </c>
      <c r="K7676" s="202">
        <v>8</v>
      </c>
      <c r="L7676" s="284" t="s">
        <v>1693</v>
      </c>
      <c r="M7676" s="223"/>
      <c r="N7676" s="203"/>
      <c r="O7676" s="222" t="s">
        <v>326</v>
      </c>
    </row>
    <row r="7677" spans="1:15" ht="29.25" customHeight="1">
      <c r="A7677" s="221" t="s">
        <v>32</v>
      </c>
      <c r="B7677" s="221" t="s">
        <v>791</v>
      </c>
      <c r="C7677" s="222" t="s">
        <v>753</v>
      </c>
      <c r="D7677" s="222" t="s">
        <v>167</v>
      </c>
      <c r="E7677" s="199" t="s">
        <v>165</v>
      </c>
      <c r="F7677" s="200"/>
      <c r="G7677" s="200"/>
      <c r="H7677" s="200"/>
      <c r="I7677" s="200">
        <v>45497</v>
      </c>
      <c r="J7677" s="143">
        <f t="shared" si="119"/>
        <v>45497</v>
      </c>
      <c r="K7677" s="202">
        <v>8</v>
      </c>
      <c r="L7677" s="285" t="s">
        <v>593</v>
      </c>
      <c r="M7677" s="223"/>
      <c r="N7677" s="203"/>
      <c r="O7677" s="222" t="s">
        <v>326</v>
      </c>
    </row>
    <row r="7678" spans="1:15" ht="29.25" customHeight="1">
      <c r="A7678" s="221" t="s">
        <v>32</v>
      </c>
      <c r="B7678" s="221" t="s">
        <v>791</v>
      </c>
      <c r="C7678" s="222" t="s">
        <v>753</v>
      </c>
      <c r="D7678" s="222" t="s">
        <v>167</v>
      </c>
      <c r="E7678" s="199" t="s">
        <v>165</v>
      </c>
      <c r="F7678" s="200"/>
      <c r="G7678" s="200"/>
      <c r="H7678" s="200"/>
      <c r="I7678" s="200">
        <v>45498</v>
      </c>
      <c r="J7678" s="143">
        <f t="shared" si="119"/>
        <v>45498</v>
      </c>
      <c r="K7678" s="202">
        <v>8</v>
      </c>
      <c r="L7678" s="285" t="s">
        <v>593</v>
      </c>
      <c r="M7678" s="223"/>
      <c r="N7678" s="203"/>
      <c r="O7678" s="222" t="s">
        <v>326</v>
      </c>
    </row>
    <row r="7679" spans="1:15" ht="29.25" customHeight="1">
      <c r="A7679" s="221" t="s">
        <v>32</v>
      </c>
      <c r="B7679" s="221" t="s">
        <v>791</v>
      </c>
      <c r="C7679" s="222" t="s">
        <v>753</v>
      </c>
      <c r="D7679" s="222" t="s">
        <v>167</v>
      </c>
      <c r="E7679" s="199" t="s">
        <v>163</v>
      </c>
      <c r="F7679" s="200" t="s">
        <v>2053</v>
      </c>
      <c r="G7679" s="200" t="s">
        <v>9089</v>
      </c>
      <c r="H7679" s="200"/>
      <c r="I7679" s="200">
        <v>45499</v>
      </c>
      <c r="J7679" s="143">
        <f t="shared" si="119"/>
        <v>45499</v>
      </c>
      <c r="K7679" s="202">
        <v>8</v>
      </c>
      <c r="L7679" s="285" t="s">
        <v>1694</v>
      </c>
      <c r="M7679" s="223"/>
      <c r="N7679" s="203"/>
      <c r="O7679" s="222" t="s">
        <v>326</v>
      </c>
    </row>
    <row r="7680" spans="1:15" ht="29.25" customHeight="1">
      <c r="A7680" s="221" t="s">
        <v>32</v>
      </c>
      <c r="B7680" s="221" t="s">
        <v>791</v>
      </c>
      <c r="C7680" s="222" t="s">
        <v>753</v>
      </c>
      <c r="D7680" s="222" t="s">
        <v>167</v>
      </c>
      <c r="E7680" s="199" t="s">
        <v>163</v>
      </c>
      <c r="F7680" s="200" t="s">
        <v>582</v>
      </c>
      <c r="G7680" s="200" t="s">
        <v>500</v>
      </c>
      <c r="H7680" s="200"/>
      <c r="I7680" s="200">
        <v>45502</v>
      </c>
      <c r="J7680" s="143">
        <f t="shared" si="119"/>
        <v>45502</v>
      </c>
      <c r="K7680" s="202">
        <v>4.5</v>
      </c>
      <c r="L7680" s="285" t="s">
        <v>1695</v>
      </c>
      <c r="M7680" s="223"/>
      <c r="N7680" s="203"/>
      <c r="O7680" s="222" t="s">
        <v>326</v>
      </c>
    </row>
    <row r="7681" spans="1:15" ht="29.25" customHeight="1">
      <c r="A7681" s="221" t="s">
        <v>32</v>
      </c>
      <c r="B7681" s="221" t="s">
        <v>791</v>
      </c>
      <c r="C7681" s="222" t="s">
        <v>753</v>
      </c>
      <c r="D7681" s="222" t="s">
        <v>167</v>
      </c>
      <c r="E7681" s="199" t="s">
        <v>176</v>
      </c>
      <c r="F7681" s="200"/>
      <c r="G7681" s="200"/>
      <c r="H7681" s="200"/>
      <c r="I7681" s="200">
        <v>45502</v>
      </c>
      <c r="J7681" s="143">
        <f t="shared" si="119"/>
        <v>45502</v>
      </c>
      <c r="K7681" s="202">
        <v>0.5</v>
      </c>
      <c r="L7681" s="284" t="s">
        <v>1696</v>
      </c>
      <c r="M7681" s="223"/>
      <c r="N7681" s="203"/>
      <c r="O7681" s="222" t="s">
        <v>326</v>
      </c>
    </row>
    <row r="7682" spans="1:15" ht="29.25" customHeight="1">
      <c r="A7682" s="221" t="s">
        <v>32</v>
      </c>
      <c r="B7682" s="221" t="s">
        <v>791</v>
      </c>
      <c r="C7682" s="222" t="s">
        <v>753</v>
      </c>
      <c r="D7682" s="222" t="s">
        <v>167</v>
      </c>
      <c r="E7682" s="199" t="s">
        <v>163</v>
      </c>
      <c r="F7682" s="200" t="s">
        <v>2053</v>
      </c>
      <c r="G7682" s="200" t="s">
        <v>9089</v>
      </c>
      <c r="H7682" s="200"/>
      <c r="I7682" s="200">
        <v>45502</v>
      </c>
      <c r="J7682" s="143">
        <f t="shared" si="119"/>
        <v>45502</v>
      </c>
      <c r="K7682" s="202">
        <v>3.5</v>
      </c>
      <c r="L7682" s="285" t="s">
        <v>1694</v>
      </c>
      <c r="M7682" s="223"/>
      <c r="N7682" s="203"/>
      <c r="O7682" s="222" t="s">
        <v>326</v>
      </c>
    </row>
    <row r="7683" spans="1:15" ht="29.25" customHeight="1">
      <c r="A7683" s="221" t="s">
        <v>32</v>
      </c>
      <c r="B7683" s="221" t="s">
        <v>791</v>
      </c>
      <c r="C7683" s="222" t="s">
        <v>753</v>
      </c>
      <c r="D7683" s="222" t="s">
        <v>167</v>
      </c>
      <c r="E7683" s="199" t="s">
        <v>163</v>
      </c>
      <c r="F7683" s="200" t="s">
        <v>2053</v>
      </c>
      <c r="G7683" s="200" t="s">
        <v>9089</v>
      </c>
      <c r="H7683" s="200"/>
      <c r="I7683" s="200">
        <v>45503</v>
      </c>
      <c r="J7683" s="143">
        <f t="shared" ref="J7683:J7746" si="120">I7683</f>
        <v>45503</v>
      </c>
      <c r="K7683" s="202">
        <v>8</v>
      </c>
      <c r="L7683" s="285" t="s">
        <v>1697</v>
      </c>
      <c r="M7683" s="223"/>
      <c r="N7683" s="203"/>
      <c r="O7683" s="222" t="s">
        <v>326</v>
      </c>
    </row>
    <row r="7684" spans="1:15" ht="29.25" customHeight="1">
      <c r="A7684" s="221" t="s">
        <v>32</v>
      </c>
      <c r="B7684" s="221" t="s">
        <v>791</v>
      </c>
      <c r="C7684" s="222" t="s">
        <v>753</v>
      </c>
      <c r="D7684" s="222" t="s">
        <v>167</v>
      </c>
      <c r="E7684" s="199" t="s">
        <v>163</v>
      </c>
      <c r="F7684" s="200" t="s">
        <v>2053</v>
      </c>
      <c r="G7684" s="200" t="s">
        <v>9089</v>
      </c>
      <c r="H7684" s="200"/>
      <c r="I7684" s="200">
        <v>45504</v>
      </c>
      <c r="J7684" s="143">
        <f t="shared" si="120"/>
        <v>45504</v>
      </c>
      <c r="K7684" s="202">
        <v>8</v>
      </c>
      <c r="L7684" s="285" t="s">
        <v>1698</v>
      </c>
      <c r="M7684" s="223"/>
      <c r="N7684" s="203"/>
      <c r="O7684" s="222" t="s">
        <v>326</v>
      </c>
    </row>
    <row r="7685" spans="1:15" ht="29.25" customHeight="1">
      <c r="A7685" s="221" t="s">
        <v>32</v>
      </c>
      <c r="B7685" s="221" t="s">
        <v>791</v>
      </c>
      <c r="C7685" s="222" t="s">
        <v>753</v>
      </c>
      <c r="D7685" s="222" t="s">
        <v>167</v>
      </c>
      <c r="E7685" s="199" t="s">
        <v>165</v>
      </c>
      <c r="F7685" s="200"/>
      <c r="G7685" s="200"/>
      <c r="H7685" s="200"/>
      <c r="I7685" s="200">
        <v>45505</v>
      </c>
      <c r="J7685" s="143">
        <f t="shared" si="120"/>
        <v>45505</v>
      </c>
      <c r="K7685" s="202">
        <v>8</v>
      </c>
      <c r="L7685" s="285" t="s">
        <v>556</v>
      </c>
      <c r="M7685" s="223"/>
      <c r="N7685" s="203"/>
      <c r="O7685" s="222" t="s">
        <v>326</v>
      </c>
    </row>
    <row r="7686" spans="1:15" ht="29.25" customHeight="1">
      <c r="A7686" s="221" t="s">
        <v>32</v>
      </c>
      <c r="B7686" s="221" t="s">
        <v>791</v>
      </c>
      <c r="C7686" s="222" t="s">
        <v>753</v>
      </c>
      <c r="D7686" s="222" t="s">
        <v>167</v>
      </c>
      <c r="E7686" s="199" t="s">
        <v>163</v>
      </c>
      <c r="F7686" s="200" t="s">
        <v>2053</v>
      </c>
      <c r="G7686" s="200" t="s">
        <v>9089</v>
      </c>
      <c r="H7686" s="200"/>
      <c r="I7686" s="200">
        <v>45506</v>
      </c>
      <c r="J7686" s="143">
        <f t="shared" si="120"/>
        <v>45506</v>
      </c>
      <c r="K7686" s="202">
        <v>8</v>
      </c>
      <c r="L7686" s="285" t="s">
        <v>1825</v>
      </c>
      <c r="M7686" s="223"/>
      <c r="N7686" s="203"/>
      <c r="O7686" s="222" t="s">
        <v>326</v>
      </c>
    </row>
    <row r="7687" spans="1:15" ht="29.25" customHeight="1">
      <c r="A7687" s="221" t="s">
        <v>32</v>
      </c>
      <c r="B7687" s="221" t="s">
        <v>791</v>
      </c>
      <c r="C7687" s="222" t="s">
        <v>753</v>
      </c>
      <c r="D7687" s="222" t="s">
        <v>167</v>
      </c>
      <c r="E7687" s="199" t="s">
        <v>165</v>
      </c>
      <c r="F7687" s="200"/>
      <c r="G7687" s="200"/>
      <c r="H7687" s="200"/>
      <c r="I7687" s="200">
        <v>45509</v>
      </c>
      <c r="J7687" s="143">
        <f t="shared" si="120"/>
        <v>45509</v>
      </c>
      <c r="K7687" s="202">
        <v>8</v>
      </c>
      <c r="L7687" s="285" t="s">
        <v>197</v>
      </c>
      <c r="M7687" s="223"/>
      <c r="N7687" s="203"/>
      <c r="O7687" s="222" t="s">
        <v>326</v>
      </c>
    </row>
    <row r="7688" spans="1:15" ht="29.25" customHeight="1">
      <c r="A7688" s="221" t="s">
        <v>32</v>
      </c>
      <c r="B7688" s="221" t="s">
        <v>791</v>
      </c>
      <c r="C7688" s="222" t="s">
        <v>753</v>
      </c>
      <c r="D7688" s="222" t="s">
        <v>167</v>
      </c>
      <c r="E7688" s="199" t="s">
        <v>163</v>
      </c>
      <c r="F7688" s="200" t="s">
        <v>2053</v>
      </c>
      <c r="G7688" s="200" t="s">
        <v>9089</v>
      </c>
      <c r="H7688" s="200"/>
      <c r="I7688" s="200">
        <v>45510</v>
      </c>
      <c r="J7688" s="143">
        <f t="shared" si="120"/>
        <v>45510</v>
      </c>
      <c r="K7688" s="202">
        <v>8</v>
      </c>
      <c r="L7688" s="285" t="s">
        <v>1963</v>
      </c>
      <c r="M7688" s="223"/>
      <c r="N7688" s="203"/>
      <c r="O7688" s="222" t="s">
        <v>326</v>
      </c>
    </row>
    <row r="7689" spans="1:15" ht="29.25" customHeight="1">
      <c r="A7689" s="221" t="s">
        <v>32</v>
      </c>
      <c r="B7689" s="221" t="s">
        <v>791</v>
      </c>
      <c r="C7689" s="222" t="s">
        <v>753</v>
      </c>
      <c r="D7689" s="222" t="s">
        <v>167</v>
      </c>
      <c r="E7689" s="199" t="s">
        <v>163</v>
      </c>
      <c r="F7689" s="200" t="s">
        <v>2053</v>
      </c>
      <c r="G7689" s="200" t="s">
        <v>9089</v>
      </c>
      <c r="H7689" s="200"/>
      <c r="I7689" s="200">
        <v>45511</v>
      </c>
      <c r="J7689" s="143">
        <f t="shared" si="120"/>
        <v>45511</v>
      </c>
      <c r="K7689" s="202">
        <v>8</v>
      </c>
      <c r="L7689" s="285" t="s">
        <v>1963</v>
      </c>
      <c r="M7689" s="223"/>
      <c r="N7689" s="203"/>
      <c r="O7689" s="222" t="s">
        <v>326</v>
      </c>
    </row>
    <row r="7690" spans="1:15" ht="29.25" customHeight="1">
      <c r="A7690" s="221" t="s">
        <v>32</v>
      </c>
      <c r="B7690" s="221" t="s">
        <v>791</v>
      </c>
      <c r="C7690" s="222" t="s">
        <v>753</v>
      </c>
      <c r="D7690" s="222" t="s">
        <v>167</v>
      </c>
      <c r="E7690" s="199" t="s">
        <v>163</v>
      </c>
      <c r="F7690" s="200" t="s">
        <v>2053</v>
      </c>
      <c r="G7690" s="200" t="s">
        <v>9089</v>
      </c>
      <c r="H7690" s="200"/>
      <c r="I7690" s="200">
        <v>45512</v>
      </c>
      <c r="J7690" s="143">
        <f t="shared" si="120"/>
        <v>45512</v>
      </c>
      <c r="K7690" s="202">
        <v>8</v>
      </c>
      <c r="L7690" s="285" t="s">
        <v>1964</v>
      </c>
      <c r="M7690" s="223"/>
      <c r="N7690" s="203"/>
      <c r="O7690" s="222" t="s">
        <v>326</v>
      </c>
    </row>
    <row r="7691" spans="1:15" ht="29.25" customHeight="1">
      <c r="A7691" s="221" t="s">
        <v>32</v>
      </c>
      <c r="B7691" s="221" t="s">
        <v>791</v>
      </c>
      <c r="C7691" s="222" t="s">
        <v>753</v>
      </c>
      <c r="D7691" s="222" t="s">
        <v>167</v>
      </c>
      <c r="E7691" s="199" t="s">
        <v>163</v>
      </c>
      <c r="F7691" s="200" t="s">
        <v>2053</v>
      </c>
      <c r="G7691" s="200" t="s">
        <v>9089</v>
      </c>
      <c r="H7691" s="200"/>
      <c r="I7691" s="200">
        <v>45513</v>
      </c>
      <c r="J7691" s="143">
        <f t="shared" si="120"/>
        <v>45513</v>
      </c>
      <c r="K7691" s="202">
        <v>7</v>
      </c>
      <c r="L7691" s="285" t="s">
        <v>1965</v>
      </c>
      <c r="M7691" s="223"/>
      <c r="N7691" s="203"/>
      <c r="O7691" s="222" t="s">
        <v>326</v>
      </c>
    </row>
    <row r="7692" spans="1:15" ht="29.25" customHeight="1">
      <c r="A7692" s="221" t="s">
        <v>32</v>
      </c>
      <c r="B7692" s="221" t="s">
        <v>791</v>
      </c>
      <c r="C7692" s="222" t="s">
        <v>753</v>
      </c>
      <c r="D7692" s="222" t="s">
        <v>167</v>
      </c>
      <c r="E7692" s="199" t="s">
        <v>163</v>
      </c>
      <c r="F7692" s="200" t="s">
        <v>1735</v>
      </c>
      <c r="G7692" s="200" t="s">
        <v>1736</v>
      </c>
      <c r="H7692" s="200"/>
      <c r="I7692" s="200">
        <v>45513</v>
      </c>
      <c r="J7692" s="143">
        <f t="shared" si="120"/>
        <v>45513</v>
      </c>
      <c r="K7692" s="202">
        <v>0.5</v>
      </c>
      <c r="L7692" s="284" t="s">
        <v>1966</v>
      </c>
      <c r="M7692" s="223"/>
      <c r="N7692" s="203"/>
      <c r="O7692" s="222" t="s">
        <v>326</v>
      </c>
    </row>
    <row r="7693" spans="1:15" ht="29.25" customHeight="1">
      <c r="A7693" s="221" t="s">
        <v>32</v>
      </c>
      <c r="B7693" s="221" t="s">
        <v>791</v>
      </c>
      <c r="C7693" s="222" t="s">
        <v>753</v>
      </c>
      <c r="D7693" s="222" t="s">
        <v>167</v>
      </c>
      <c r="E7693" s="199" t="s">
        <v>166</v>
      </c>
      <c r="F7693" s="200"/>
      <c r="G7693" s="200"/>
      <c r="H7693" s="200"/>
      <c r="I7693" s="200">
        <v>45513</v>
      </c>
      <c r="J7693" s="143">
        <f t="shared" si="120"/>
        <v>45513</v>
      </c>
      <c r="K7693" s="202">
        <v>0.5</v>
      </c>
      <c r="L7693" s="284" t="s">
        <v>1967</v>
      </c>
      <c r="M7693" s="223"/>
      <c r="N7693" s="203"/>
      <c r="O7693" s="222" t="s">
        <v>326</v>
      </c>
    </row>
    <row r="7694" spans="1:15" ht="29.25" customHeight="1">
      <c r="A7694" s="221" t="s">
        <v>32</v>
      </c>
      <c r="B7694" s="221" t="s">
        <v>791</v>
      </c>
      <c r="C7694" s="222" t="s">
        <v>753</v>
      </c>
      <c r="D7694" s="222" t="s">
        <v>167</v>
      </c>
      <c r="E7694" s="199" t="s">
        <v>163</v>
      </c>
      <c r="F7694" s="200" t="s">
        <v>2053</v>
      </c>
      <c r="G7694" s="200" t="s">
        <v>9089</v>
      </c>
      <c r="H7694" s="200"/>
      <c r="I7694" s="200">
        <v>45516</v>
      </c>
      <c r="J7694" s="143">
        <f t="shared" si="120"/>
        <v>45516</v>
      </c>
      <c r="K7694" s="202">
        <v>6</v>
      </c>
      <c r="L7694" s="284" t="s">
        <v>1968</v>
      </c>
      <c r="M7694" s="223"/>
      <c r="N7694" s="203"/>
      <c r="O7694" s="222" t="s">
        <v>326</v>
      </c>
    </row>
    <row r="7695" spans="1:15" ht="29.25" customHeight="1">
      <c r="A7695" s="221" t="s">
        <v>32</v>
      </c>
      <c r="B7695" s="221" t="s">
        <v>791</v>
      </c>
      <c r="C7695" s="222" t="s">
        <v>753</v>
      </c>
      <c r="D7695" s="222" t="s">
        <v>167</v>
      </c>
      <c r="E7695" s="199" t="s">
        <v>163</v>
      </c>
      <c r="F7695" s="200" t="s">
        <v>604</v>
      </c>
      <c r="G7695" s="200" t="s">
        <v>605</v>
      </c>
      <c r="H7695" s="200"/>
      <c r="I7695" s="200">
        <v>45516</v>
      </c>
      <c r="J7695" s="143">
        <f t="shared" si="120"/>
        <v>45516</v>
      </c>
      <c r="K7695" s="202">
        <v>2</v>
      </c>
      <c r="L7695" s="285" t="s">
        <v>1969</v>
      </c>
      <c r="M7695" s="223"/>
      <c r="N7695" s="203"/>
      <c r="O7695" s="222" t="s">
        <v>326</v>
      </c>
    </row>
    <row r="7696" spans="1:15" ht="29.25" customHeight="1">
      <c r="A7696" s="221" t="s">
        <v>32</v>
      </c>
      <c r="B7696" s="221" t="s">
        <v>791</v>
      </c>
      <c r="C7696" s="222" t="s">
        <v>753</v>
      </c>
      <c r="D7696" s="222" t="s">
        <v>167</v>
      </c>
      <c r="E7696" s="199" t="s">
        <v>165</v>
      </c>
      <c r="F7696" s="200"/>
      <c r="G7696" s="200"/>
      <c r="H7696" s="200"/>
      <c r="I7696" s="200">
        <v>45517</v>
      </c>
      <c r="J7696" s="143">
        <f t="shared" si="120"/>
        <v>45517</v>
      </c>
      <c r="K7696" s="202">
        <v>8</v>
      </c>
      <c r="L7696" s="285" t="s">
        <v>197</v>
      </c>
      <c r="M7696" s="223"/>
      <c r="N7696" s="203"/>
      <c r="O7696" s="222" t="s">
        <v>326</v>
      </c>
    </row>
    <row r="7697" spans="1:15" ht="29.25" customHeight="1">
      <c r="A7697" s="221" t="s">
        <v>32</v>
      </c>
      <c r="B7697" s="221" t="s">
        <v>791</v>
      </c>
      <c r="C7697" s="222" t="s">
        <v>753</v>
      </c>
      <c r="D7697" s="222" t="s">
        <v>167</v>
      </c>
      <c r="E7697" s="199" t="s">
        <v>163</v>
      </c>
      <c r="F7697" s="200" t="s">
        <v>604</v>
      </c>
      <c r="G7697" s="200" t="s">
        <v>605</v>
      </c>
      <c r="H7697" s="200"/>
      <c r="I7697" s="200">
        <v>45518</v>
      </c>
      <c r="J7697" s="143">
        <f t="shared" si="120"/>
        <v>45518</v>
      </c>
      <c r="K7697" s="202">
        <v>2</v>
      </c>
      <c r="L7697" s="285" t="s">
        <v>1970</v>
      </c>
      <c r="M7697" s="223"/>
      <c r="N7697" s="203"/>
      <c r="O7697" s="222" t="s">
        <v>326</v>
      </c>
    </row>
    <row r="7698" spans="1:15" ht="29.25" customHeight="1">
      <c r="A7698" s="221" t="s">
        <v>32</v>
      </c>
      <c r="B7698" s="221" t="s">
        <v>791</v>
      </c>
      <c r="C7698" s="222" t="s">
        <v>753</v>
      </c>
      <c r="D7698" s="222" t="s">
        <v>167</v>
      </c>
      <c r="E7698" s="199" t="s">
        <v>163</v>
      </c>
      <c r="F7698" s="200" t="s">
        <v>2053</v>
      </c>
      <c r="G7698" s="200" t="s">
        <v>9089</v>
      </c>
      <c r="H7698" s="200"/>
      <c r="I7698" s="200">
        <v>45518</v>
      </c>
      <c r="J7698" s="143">
        <f t="shared" si="120"/>
        <v>45518</v>
      </c>
      <c r="K7698" s="202">
        <v>6</v>
      </c>
      <c r="L7698" s="284" t="s">
        <v>1968</v>
      </c>
      <c r="M7698" s="223"/>
      <c r="N7698" s="203"/>
      <c r="O7698" s="222" t="s">
        <v>326</v>
      </c>
    </row>
    <row r="7699" spans="1:15" ht="29.25" customHeight="1">
      <c r="A7699" s="221" t="s">
        <v>32</v>
      </c>
      <c r="B7699" s="221" t="s">
        <v>791</v>
      </c>
      <c r="C7699" s="222" t="s">
        <v>753</v>
      </c>
      <c r="D7699" s="222" t="s">
        <v>167</v>
      </c>
      <c r="E7699" s="199" t="s">
        <v>165</v>
      </c>
      <c r="F7699" s="200"/>
      <c r="G7699" s="200"/>
      <c r="H7699" s="200"/>
      <c r="I7699" s="200">
        <v>45519</v>
      </c>
      <c r="J7699" s="143">
        <f t="shared" si="120"/>
        <v>45519</v>
      </c>
      <c r="K7699" s="202">
        <v>8</v>
      </c>
      <c r="L7699" s="285" t="s">
        <v>197</v>
      </c>
      <c r="M7699" s="223"/>
      <c r="N7699" s="203"/>
      <c r="O7699" s="222" t="s">
        <v>326</v>
      </c>
    </row>
    <row r="7700" spans="1:15" ht="29.25" customHeight="1">
      <c r="A7700" s="221" t="s">
        <v>32</v>
      </c>
      <c r="B7700" s="221" t="s">
        <v>791</v>
      </c>
      <c r="C7700" s="222" t="s">
        <v>753</v>
      </c>
      <c r="D7700" s="222" t="s">
        <v>167</v>
      </c>
      <c r="E7700" s="199" t="s">
        <v>163</v>
      </c>
      <c r="F7700" s="200" t="s">
        <v>2053</v>
      </c>
      <c r="G7700" s="200" t="s">
        <v>9089</v>
      </c>
      <c r="H7700" s="200"/>
      <c r="I7700" s="200">
        <v>45520</v>
      </c>
      <c r="J7700" s="143">
        <f t="shared" si="120"/>
        <v>45520</v>
      </c>
      <c r="K7700" s="202">
        <v>1</v>
      </c>
      <c r="L7700" s="284" t="s">
        <v>1968</v>
      </c>
      <c r="M7700" s="223"/>
      <c r="N7700" s="203"/>
      <c r="O7700" s="222" t="s">
        <v>326</v>
      </c>
    </row>
    <row r="7701" spans="1:15" ht="29.25" customHeight="1">
      <c r="A7701" s="221" t="s">
        <v>32</v>
      </c>
      <c r="B7701" s="221" t="s">
        <v>791</v>
      </c>
      <c r="C7701" s="222" t="s">
        <v>753</v>
      </c>
      <c r="D7701" s="222" t="s">
        <v>167</v>
      </c>
      <c r="E7701" s="199" t="s">
        <v>171</v>
      </c>
      <c r="F7701" s="200"/>
      <c r="G7701" s="200"/>
      <c r="H7701" s="200"/>
      <c r="I7701" s="200">
        <v>45520</v>
      </c>
      <c r="J7701" s="143">
        <f t="shared" si="120"/>
        <v>45520</v>
      </c>
      <c r="K7701" s="202">
        <v>6</v>
      </c>
      <c r="L7701" s="284" t="s">
        <v>2113</v>
      </c>
      <c r="M7701" s="223"/>
      <c r="N7701" s="203"/>
      <c r="O7701" s="222" t="s">
        <v>326</v>
      </c>
    </row>
    <row r="7702" spans="1:15" ht="29.25" customHeight="1">
      <c r="A7702" s="221" t="s">
        <v>32</v>
      </c>
      <c r="B7702" s="221" t="s">
        <v>791</v>
      </c>
      <c r="C7702" s="222" t="s">
        <v>753</v>
      </c>
      <c r="D7702" s="222" t="s">
        <v>167</v>
      </c>
      <c r="E7702" s="199" t="s">
        <v>163</v>
      </c>
      <c r="F7702" s="200" t="s">
        <v>352</v>
      </c>
      <c r="G7702" s="200" t="s">
        <v>353</v>
      </c>
      <c r="H7702" s="200"/>
      <c r="I7702" s="200">
        <v>45520</v>
      </c>
      <c r="J7702" s="143">
        <f t="shared" si="120"/>
        <v>45520</v>
      </c>
      <c r="K7702" s="202">
        <v>1</v>
      </c>
      <c r="L7702" s="285" t="s">
        <v>2114</v>
      </c>
      <c r="M7702" s="223"/>
      <c r="N7702" s="203"/>
      <c r="O7702" s="222" t="s">
        <v>326</v>
      </c>
    </row>
    <row r="7703" spans="1:15" ht="29.25" customHeight="1">
      <c r="A7703" s="221" t="s">
        <v>32</v>
      </c>
      <c r="B7703" s="221" t="s">
        <v>791</v>
      </c>
      <c r="C7703" s="222" t="s">
        <v>753</v>
      </c>
      <c r="D7703" s="222" t="s">
        <v>167</v>
      </c>
      <c r="E7703" s="199" t="s">
        <v>163</v>
      </c>
      <c r="F7703" s="200" t="s">
        <v>2053</v>
      </c>
      <c r="G7703" s="200" t="s">
        <v>9089</v>
      </c>
      <c r="H7703" s="200"/>
      <c r="I7703" s="200">
        <v>45523</v>
      </c>
      <c r="J7703" s="143">
        <f t="shared" si="120"/>
        <v>45523</v>
      </c>
      <c r="K7703" s="202">
        <v>1</v>
      </c>
      <c r="L7703" s="285" t="s">
        <v>2115</v>
      </c>
      <c r="M7703" s="223"/>
      <c r="N7703" s="203"/>
      <c r="O7703" s="222" t="s">
        <v>326</v>
      </c>
    </row>
    <row r="7704" spans="1:15" ht="29.25" customHeight="1">
      <c r="A7704" s="221" t="s">
        <v>32</v>
      </c>
      <c r="B7704" s="221" t="s">
        <v>791</v>
      </c>
      <c r="C7704" s="222" t="s">
        <v>753</v>
      </c>
      <c r="D7704" s="222" t="s">
        <v>167</v>
      </c>
      <c r="E7704" s="199" t="s">
        <v>163</v>
      </c>
      <c r="F7704" s="200" t="s">
        <v>352</v>
      </c>
      <c r="G7704" s="200" t="s">
        <v>353</v>
      </c>
      <c r="H7704" s="200"/>
      <c r="I7704" s="200">
        <v>45523</v>
      </c>
      <c r="J7704" s="143">
        <f t="shared" si="120"/>
        <v>45523</v>
      </c>
      <c r="K7704" s="202">
        <v>3</v>
      </c>
      <c r="L7704" s="284" t="s">
        <v>2116</v>
      </c>
      <c r="M7704" s="223"/>
      <c r="N7704" s="203"/>
      <c r="O7704" s="222" t="s">
        <v>326</v>
      </c>
    </row>
    <row r="7705" spans="1:15" ht="29.25" customHeight="1">
      <c r="A7705" s="221" t="s">
        <v>32</v>
      </c>
      <c r="B7705" s="221" t="s">
        <v>791</v>
      </c>
      <c r="C7705" s="222" t="s">
        <v>753</v>
      </c>
      <c r="D7705" s="222" t="s">
        <v>167</v>
      </c>
      <c r="E7705" s="199" t="s">
        <v>171</v>
      </c>
      <c r="F7705" s="200"/>
      <c r="G7705" s="200"/>
      <c r="H7705" s="200"/>
      <c r="I7705" s="200">
        <v>45523</v>
      </c>
      <c r="J7705" s="143">
        <f t="shared" si="120"/>
        <v>45523</v>
      </c>
      <c r="K7705" s="202">
        <v>4</v>
      </c>
      <c r="L7705" s="284" t="s">
        <v>2117</v>
      </c>
      <c r="M7705" s="223"/>
      <c r="N7705" s="203"/>
      <c r="O7705" s="222" t="s">
        <v>326</v>
      </c>
    </row>
    <row r="7706" spans="1:15" ht="29.25" customHeight="1">
      <c r="A7706" s="221" t="s">
        <v>32</v>
      </c>
      <c r="B7706" s="221" t="s">
        <v>791</v>
      </c>
      <c r="C7706" s="222" t="s">
        <v>753</v>
      </c>
      <c r="D7706" s="222" t="s">
        <v>167</v>
      </c>
      <c r="E7706" s="199" t="s">
        <v>163</v>
      </c>
      <c r="F7706" s="200" t="s">
        <v>2053</v>
      </c>
      <c r="G7706" s="200" t="s">
        <v>9089</v>
      </c>
      <c r="H7706" s="200"/>
      <c r="I7706" s="200">
        <v>45524</v>
      </c>
      <c r="J7706" s="143">
        <f t="shared" si="120"/>
        <v>45524</v>
      </c>
      <c r="K7706" s="202">
        <v>6</v>
      </c>
      <c r="L7706" s="285" t="s">
        <v>2118</v>
      </c>
      <c r="M7706" s="223"/>
      <c r="N7706" s="203"/>
      <c r="O7706" s="222" t="s">
        <v>326</v>
      </c>
    </row>
    <row r="7707" spans="1:15" ht="29.25" customHeight="1">
      <c r="A7707" s="221" t="s">
        <v>32</v>
      </c>
      <c r="B7707" s="221" t="s">
        <v>791</v>
      </c>
      <c r="C7707" s="222" t="s">
        <v>753</v>
      </c>
      <c r="D7707" s="222" t="s">
        <v>167</v>
      </c>
      <c r="E7707" s="199" t="s">
        <v>163</v>
      </c>
      <c r="F7707" s="200" t="s">
        <v>352</v>
      </c>
      <c r="G7707" s="200" t="s">
        <v>353</v>
      </c>
      <c r="H7707" s="200"/>
      <c r="I7707" s="200">
        <v>45524</v>
      </c>
      <c r="J7707" s="143">
        <f t="shared" si="120"/>
        <v>45524</v>
      </c>
      <c r="K7707" s="202">
        <v>2</v>
      </c>
      <c r="L7707" s="285" t="s">
        <v>2119</v>
      </c>
      <c r="M7707" s="223"/>
      <c r="N7707" s="203"/>
      <c r="O7707" s="222" t="s">
        <v>326</v>
      </c>
    </row>
    <row r="7708" spans="1:15" ht="29.25" customHeight="1">
      <c r="A7708" s="221" t="s">
        <v>32</v>
      </c>
      <c r="B7708" s="221" t="s">
        <v>791</v>
      </c>
      <c r="C7708" s="222" t="s">
        <v>753</v>
      </c>
      <c r="D7708" s="222" t="s">
        <v>167</v>
      </c>
      <c r="E7708" s="199" t="s">
        <v>178</v>
      </c>
      <c r="F7708" s="200"/>
      <c r="G7708" s="200"/>
      <c r="H7708" s="200"/>
      <c r="I7708" s="200">
        <v>45525</v>
      </c>
      <c r="J7708" s="143">
        <f t="shared" si="120"/>
        <v>45525</v>
      </c>
      <c r="K7708" s="202">
        <v>1</v>
      </c>
      <c r="L7708" s="285" t="s">
        <v>2322</v>
      </c>
      <c r="M7708" s="223"/>
      <c r="N7708" s="203"/>
      <c r="O7708" s="222" t="s">
        <v>326</v>
      </c>
    </row>
    <row r="7709" spans="1:15" ht="29.25" customHeight="1">
      <c r="A7709" s="221" t="s">
        <v>32</v>
      </c>
      <c r="B7709" s="221" t="s">
        <v>791</v>
      </c>
      <c r="C7709" s="222" t="s">
        <v>753</v>
      </c>
      <c r="D7709" s="222" t="s">
        <v>167</v>
      </c>
      <c r="E7709" s="199" t="s">
        <v>163</v>
      </c>
      <c r="F7709" s="200" t="s">
        <v>352</v>
      </c>
      <c r="G7709" s="200" t="s">
        <v>353</v>
      </c>
      <c r="H7709" s="200"/>
      <c r="I7709" s="200">
        <v>45525</v>
      </c>
      <c r="J7709" s="143">
        <f t="shared" si="120"/>
        <v>45525</v>
      </c>
      <c r="K7709" s="202">
        <v>1.5</v>
      </c>
      <c r="L7709" s="285" t="s">
        <v>2323</v>
      </c>
      <c r="M7709" s="223"/>
      <c r="N7709" s="203"/>
      <c r="O7709" s="222" t="s">
        <v>326</v>
      </c>
    </row>
    <row r="7710" spans="1:15" ht="29.25" customHeight="1">
      <c r="A7710" s="221" t="s">
        <v>32</v>
      </c>
      <c r="B7710" s="221" t="s">
        <v>791</v>
      </c>
      <c r="C7710" s="222" t="s">
        <v>753</v>
      </c>
      <c r="D7710" s="222" t="s">
        <v>167</v>
      </c>
      <c r="E7710" s="199" t="s">
        <v>163</v>
      </c>
      <c r="F7710" s="200" t="s">
        <v>2053</v>
      </c>
      <c r="G7710" s="200" t="s">
        <v>9089</v>
      </c>
      <c r="H7710" s="200"/>
      <c r="I7710" s="200">
        <v>45525</v>
      </c>
      <c r="J7710" s="143">
        <f t="shared" si="120"/>
        <v>45525</v>
      </c>
      <c r="K7710" s="202">
        <v>3.5</v>
      </c>
      <c r="L7710" s="285" t="s">
        <v>2324</v>
      </c>
      <c r="M7710" s="223"/>
      <c r="N7710" s="203"/>
      <c r="O7710" s="222" t="s">
        <v>326</v>
      </c>
    </row>
    <row r="7711" spans="1:15" ht="29.25" customHeight="1">
      <c r="A7711" s="221" t="s">
        <v>32</v>
      </c>
      <c r="B7711" s="221" t="s">
        <v>791</v>
      </c>
      <c r="C7711" s="222" t="s">
        <v>753</v>
      </c>
      <c r="D7711" s="222" t="s">
        <v>167</v>
      </c>
      <c r="E7711" s="199" t="s">
        <v>178</v>
      </c>
      <c r="F7711" s="200"/>
      <c r="G7711" s="200"/>
      <c r="H7711" s="200"/>
      <c r="I7711" s="200">
        <v>45525</v>
      </c>
      <c r="J7711" s="143">
        <f t="shared" si="120"/>
        <v>45525</v>
      </c>
      <c r="K7711" s="202">
        <v>1</v>
      </c>
      <c r="L7711" s="285" t="s">
        <v>2325</v>
      </c>
      <c r="M7711" s="223"/>
      <c r="N7711" s="203"/>
      <c r="O7711" s="222" t="s">
        <v>326</v>
      </c>
    </row>
    <row r="7712" spans="1:15" ht="29.25" customHeight="1">
      <c r="A7712" s="221" t="s">
        <v>32</v>
      </c>
      <c r="B7712" s="221" t="s">
        <v>791</v>
      </c>
      <c r="C7712" s="222" t="s">
        <v>753</v>
      </c>
      <c r="D7712" s="222" t="s">
        <v>167</v>
      </c>
      <c r="E7712" s="199" t="s">
        <v>171</v>
      </c>
      <c r="F7712" s="200"/>
      <c r="G7712" s="200"/>
      <c r="H7712" s="200"/>
      <c r="I7712" s="200">
        <v>45525</v>
      </c>
      <c r="J7712" s="143">
        <f t="shared" si="120"/>
        <v>45525</v>
      </c>
      <c r="K7712" s="202">
        <v>0.5</v>
      </c>
      <c r="L7712" s="284" t="s">
        <v>2326</v>
      </c>
      <c r="M7712" s="223"/>
      <c r="N7712" s="203"/>
      <c r="O7712" s="222" t="s">
        <v>326</v>
      </c>
    </row>
    <row r="7713" spans="1:15" ht="29.25" customHeight="1">
      <c r="A7713" s="221" t="s">
        <v>32</v>
      </c>
      <c r="B7713" s="221" t="s">
        <v>791</v>
      </c>
      <c r="C7713" s="222" t="s">
        <v>753</v>
      </c>
      <c r="D7713" s="222" t="s">
        <v>167</v>
      </c>
      <c r="E7713" s="199" t="s">
        <v>163</v>
      </c>
      <c r="F7713" s="200" t="s">
        <v>2053</v>
      </c>
      <c r="G7713" s="200" t="s">
        <v>9089</v>
      </c>
      <c r="H7713" s="200"/>
      <c r="I7713" s="200">
        <v>45526</v>
      </c>
      <c r="J7713" s="143">
        <f t="shared" si="120"/>
        <v>45526</v>
      </c>
      <c r="K7713" s="202">
        <v>5.5</v>
      </c>
      <c r="L7713" s="284" t="s">
        <v>2327</v>
      </c>
      <c r="M7713" s="223"/>
      <c r="N7713" s="203"/>
      <c r="O7713" s="222" t="s">
        <v>326</v>
      </c>
    </row>
    <row r="7714" spans="1:15" ht="29.25" customHeight="1">
      <c r="A7714" s="221" t="s">
        <v>32</v>
      </c>
      <c r="B7714" s="221" t="s">
        <v>791</v>
      </c>
      <c r="C7714" s="222" t="s">
        <v>753</v>
      </c>
      <c r="D7714" s="222" t="s">
        <v>167</v>
      </c>
      <c r="E7714" s="199" t="s">
        <v>171</v>
      </c>
      <c r="F7714" s="200"/>
      <c r="G7714" s="200"/>
      <c r="H7714" s="200"/>
      <c r="I7714" s="200">
        <v>45526</v>
      </c>
      <c r="J7714" s="143">
        <f t="shared" si="120"/>
        <v>45526</v>
      </c>
      <c r="K7714" s="202">
        <v>0.5</v>
      </c>
      <c r="L7714" s="284" t="s">
        <v>2326</v>
      </c>
      <c r="M7714" s="223"/>
      <c r="N7714" s="203"/>
      <c r="O7714" s="222" t="s">
        <v>326</v>
      </c>
    </row>
    <row r="7715" spans="1:15" ht="29.25" customHeight="1">
      <c r="A7715" s="221" t="s">
        <v>32</v>
      </c>
      <c r="B7715" s="221" t="s">
        <v>791</v>
      </c>
      <c r="C7715" s="222" t="s">
        <v>753</v>
      </c>
      <c r="D7715" s="222" t="s">
        <v>167</v>
      </c>
      <c r="E7715" s="199" t="s">
        <v>163</v>
      </c>
      <c r="F7715" s="200" t="s">
        <v>352</v>
      </c>
      <c r="G7715" s="200" t="s">
        <v>353</v>
      </c>
      <c r="H7715" s="200"/>
      <c r="I7715" s="200">
        <v>45526</v>
      </c>
      <c r="J7715" s="143">
        <f t="shared" si="120"/>
        <v>45526</v>
      </c>
      <c r="K7715" s="202">
        <v>0.5</v>
      </c>
      <c r="L7715" s="285" t="s">
        <v>2328</v>
      </c>
      <c r="M7715" s="223"/>
      <c r="N7715" s="203"/>
      <c r="O7715" s="222" t="s">
        <v>326</v>
      </c>
    </row>
    <row r="7716" spans="1:15" ht="29.25" customHeight="1">
      <c r="A7716" s="221" t="s">
        <v>32</v>
      </c>
      <c r="B7716" s="221" t="s">
        <v>791</v>
      </c>
      <c r="C7716" s="222" t="s">
        <v>753</v>
      </c>
      <c r="D7716" s="222" t="s">
        <v>167</v>
      </c>
      <c r="E7716" s="199" t="s">
        <v>178</v>
      </c>
      <c r="F7716" s="200"/>
      <c r="G7716" s="200"/>
      <c r="H7716" s="200"/>
      <c r="I7716" s="200">
        <v>45526</v>
      </c>
      <c r="J7716" s="143">
        <f t="shared" si="120"/>
        <v>45526</v>
      </c>
      <c r="K7716" s="202">
        <v>0.5</v>
      </c>
      <c r="L7716" s="284" t="s">
        <v>2329</v>
      </c>
      <c r="M7716" s="223"/>
      <c r="N7716" s="203"/>
      <c r="O7716" s="222" t="s">
        <v>326</v>
      </c>
    </row>
    <row r="7717" spans="1:15" ht="29.25" customHeight="1">
      <c r="A7717" s="221" t="s">
        <v>32</v>
      </c>
      <c r="B7717" s="221" t="s">
        <v>791</v>
      </c>
      <c r="C7717" s="222" t="s">
        <v>753</v>
      </c>
      <c r="D7717" s="222" t="s">
        <v>167</v>
      </c>
      <c r="E7717" s="199" t="s">
        <v>178</v>
      </c>
      <c r="F7717" s="200"/>
      <c r="G7717" s="200"/>
      <c r="H7717" s="200"/>
      <c r="I7717" s="200">
        <v>45526</v>
      </c>
      <c r="J7717" s="143">
        <f t="shared" si="120"/>
        <v>45526</v>
      </c>
      <c r="K7717" s="202">
        <v>1</v>
      </c>
      <c r="L7717" s="285" t="s">
        <v>2330</v>
      </c>
      <c r="M7717" s="223"/>
      <c r="N7717" s="203"/>
      <c r="O7717" s="222" t="s">
        <v>326</v>
      </c>
    </row>
    <row r="7718" spans="1:15" ht="29.25" customHeight="1">
      <c r="A7718" s="221" t="s">
        <v>32</v>
      </c>
      <c r="B7718" s="221" t="s">
        <v>791</v>
      </c>
      <c r="C7718" s="222" t="s">
        <v>753</v>
      </c>
      <c r="D7718" s="222" t="s">
        <v>167</v>
      </c>
      <c r="E7718" s="199" t="s">
        <v>163</v>
      </c>
      <c r="F7718" s="200" t="s">
        <v>2053</v>
      </c>
      <c r="G7718" s="200" t="s">
        <v>9089</v>
      </c>
      <c r="H7718" s="200"/>
      <c r="I7718" s="200">
        <v>45527</v>
      </c>
      <c r="J7718" s="143">
        <f t="shared" si="120"/>
        <v>45527</v>
      </c>
      <c r="K7718" s="202">
        <v>7</v>
      </c>
      <c r="L7718" s="285" t="s">
        <v>2331</v>
      </c>
      <c r="M7718" s="223"/>
      <c r="N7718" s="203"/>
      <c r="O7718" s="222" t="s">
        <v>326</v>
      </c>
    </row>
    <row r="7719" spans="1:15" ht="29.25" customHeight="1">
      <c r="A7719" s="221" t="s">
        <v>32</v>
      </c>
      <c r="B7719" s="221" t="s">
        <v>791</v>
      </c>
      <c r="C7719" s="222" t="s">
        <v>753</v>
      </c>
      <c r="D7719" s="222" t="s">
        <v>167</v>
      </c>
      <c r="E7719" s="199" t="s">
        <v>163</v>
      </c>
      <c r="F7719" s="200" t="s">
        <v>573</v>
      </c>
      <c r="G7719" s="200" t="s">
        <v>574</v>
      </c>
      <c r="H7719" s="200"/>
      <c r="I7719" s="200">
        <v>45527</v>
      </c>
      <c r="J7719" s="143">
        <f t="shared" si="120"/>
        <v>45527</v>
      </c>
      <c r="K7719" s="202">
        <v>1</v>
      </c>
      <c r="L7719" s="285" t="s">
        <v>2332</v>
      </c>
      <c r="M7719" s="223"/>
      <c r="N7719" s="203"/>
      <c r="O7719" s="222" t="s">
        <v>326</v>
      </c>
    </row>
    <row r="7720" spans="1:15" ht="29.25" customHeight="1">
      <c r="A7720" s="221" t="s">
        <v>32</v>
      </c>
      <c r="B7720" s="221" t="s">
        <v>791</v>
      </c>
      <c r="C7720" s="222" t="s">
        <v>753</v>
      </c>
      <c r="D7720" s="222" t="s">
        <v>167</v>
      </c>
      <c r="E7720" s="199" t="s">
        <v>178</v>
      </c>
      <c r="F7720" s="200"/>
      <c r="G7720" s="200"/>
      <c r="H7720" s="200"/>
      <c r="I7720" s="200">
        <v>45530</v>
      </c>
      <c r="J7720" s="143">
        <f t="shared" si="120"/>
        <v>45530</v>
      </c>
      <c r="K7720" s="202">
        <v>0.5</v>
      </c>
      <c r="L7720" s="285" t="s">
        <v>2333</v>
      </c>
      <c r="M7720" s="223"/>
      <c r="N7720" s="203"/>
      <c r="O7720" s="222" t="s">
        <v>326</v>
      </c>
    </row>
    <row r="7721" spans="1:15" ht="29.25" customHeight="1">
      <c r="A7721" s="221" t="s">
        <v>32</v>
      </c>
      <c r="B7721" s="221" t="s">
        <v>791</v>
      </c>
      <c r="C7721" s="222" t="s">
        <v>753</v>
      </c>
      <c r="D7721" s="222" t="s">
        <v>167</v>
      </c>
      <c r="E7721" s="199" t="s">
        <v>163</v>
      </c>
      <c r="F7721" s="200" t="s">
        <v>2053</v>
      </c>
      <c r="G7721" s="200" t="s">
        <v>9089</v>
      </c>
      <c r="H7721" s="200"/>
      <c r="I7721" s="200">
        <v>45530</v>
      </c>
      <c r="J7721" s="143">
        <f t="shared" si="120"/>
        <v>45530</v>
      </c>
      <c r="K7721" s="202">
        <v>7.5</v>
      </c>
      <c r="L7721" s="285" t="s">
        <v>2334</v>
      </c>
      <c r="M7721" s="223"/>
      <c r="N7721" s="203"/>
      <c r="O7721" s="222" t="s">
        <v>326</v>
      </c>
    </row>
    <row r="7722" spans="1:15" ht="29.25" customHeight="1">
      <c r="A7722" s="221" t="s">
        <v>32</v>
      </c>
      <c r="B7722" s="221" t="s">
        <v>791</v>
      </c>
      <c r="C7722" s="222" t="s">
        <v>753</v>
      </c>
      <c r="D7722" s="222" t="s">
        <v>167</v>
      </c>
      <c r="E7722" s="199" t="s">
        <v>163</v>
      </c>
      <c r="F7722" s="200" t="s">
        <v>2053</v>
      </c>
      <c r="G7722" s="200" t="s">
        <v>9089</v>
      </c>
      <c r="H7722" s="200"/>
      <c r="I7722" s="200">
        <v>45531</v>
      </c>
      <c r="J7722" s="143">
        <f t="shared" si="120"/>
        <v>45531</v>
      </c>
      <c r="K7722" s="202">
        <v>8</v>
      </c>
      <c r="L7722" s="284" t="s">
        <v>2335</v>
      </c>
      <c r="M7722" s="223"/>
      <c r="N7722" s="203"/>
      <c r="O7722" s="222" t="s">
        <v>326</v>
      </c>
    </row>
    <row r="7723" spans="1:15" ht="29.25" customHeight="1">
      <c r="A7723" s="221" t="s">
        <v>32</v>
      </c>
      <c r="B7723" s="221" t="s">
        <v>791</v>
      </c>
      <c r="C7723" s="222" t="s">
        <v>753</v>
      </c>
      <c r="D7723" s="222" t="s">
        <v>167</v>
      </c>
      <c r="E7723" s="199" t="s">
        <v>163</v>
      </c>
      <c r="F7723" s="200" t="s">
        <v>2053</v>
      </c>
      <c r="G7723" s="200" t="s">
        <v>9089</v>
      </c>
      <c r="H7723" s="200"/>
      <c r="I7723" s="200">
        <v>45532</v>
      </c>
      <c r="J7723" s="143">
        <f t="shared" si="120"/>
        <v>45532</v>
      </c>
      <c r="K7723" s="202">
        <v>8</v>
      </c>
      <c r="L7723" s="284" t="s">
        <v>2335</v>
      </c>
      <c r="M7723" s="223"/>
      <c r="N7723" s="203"/>
      <c r="O7723" s="222" t="s">
        <v>326</v>
      </c>
    </row>
    <row r="7724" spans="1:15" ht="29.25" customHeight="1">
      <c r="A7724" s="221" t="s">
        <v>32</v>
      </c>
      <c r="B7724" s="221" t="s">
        <v>791</v>
      </c>
      <c r="C7724" s="222" t="s">
        <v>753</v>
      </c>
      <c r="D7724" s="222" t="s">
        <v>167</v>
      </c>
      <c r="E7724" s="199" t="s">
        <v>178</v>
      </c>
      <c r="F7724" s="200"/>
      <c r="G7724" s="200"/>
      <c r="H7724" s="200"/>
      <c r="I7724" s="200">
        <v>45533</v>
      </c>
      <c r="J7724" s="143">
        <f t="shared" si="120"/>
        <v>45533</v>
      </c>
      <c r="K7724" s="202">
        <v>1</v>
      </c>
      <c r="L7724" s="285" t="s">
        <v>2473</v>
      </c>
      <c r="M7724" s="223"/>
      <c r="N7724" s="203"/>
      <c r="O7724" s="222" t="s">
        <v>326</v>
      </c>
    </row>
    <row r="7725" spans="1:15" ht="29.25" customHeight="1">
      <c r="A7725" s="221" t="s">
        <v>32</v>
      </c>
      <c r="B7725" s="221" t="s">
        <v>791</v>
      </c>
      <c r="C7725" s="222" t="s">
        <v>753</v>
      </c>
      <c r="D7725" s="222" t="s">
        <v>167</v>
      </c>
      <c r="E7725" s="199" t="s">
        <v>163</v>
      </c>
      <c r="F7725" s="200" t="s">
        <v>2053</v>
      </c>
      <c r="G7725" s="200" t="s">
        <v>9089</v>
      </c>
      <c r="H7725" s="200"/>
      <c r="I7725" s="200">
        <v>45533</v>
      </c>
      <c r="J7725" s="143">
        <f t="shared" si="120"/>
        <v>45533</v>
      </c>
      <c r="K7725" s="202">
        <v>7</v>
      </c>
      <c r="L7725" s="285" t="s">
        <v>2536</v>
      </c>
      <c r="M7725" s="223"/>
      <c r="N7725" s="203"/>
      <c r="O7725" s="222" t="s">
        <v>326</v>
      </c>
    </row>
    <row r="7726" spans="1:15" ht="29.25" customHeight="1">
      <c r="A7726" s="221" t="s">
        <v>32</v>
      </c>
      <c r="B7726" s="221" t="s">
        <v>791</v>
      </c>
      <c r="C7726" s="222" t="s">
        <v>753</v>
      </c>
      <c r="D7726" s="222" t="s">
        <v>167</v>
      </c>
      <c r="E7726" s="199" t="s">
        <v>163</v>
      </c>
      <c r="F7726" s="200" t="s">
        <v>2053</v>
      </c>
      <c r="G7726" s="200" t="s">
        <v>9089</v>
      </c>
      <c r="H7726" s="200"/>
      <c r="I7726" s="200">
        <v>45534</v>
      </c>
      <c r="J7726" s="143">
        <f t="shared" si="120"/>
        <v>45534</v>
      </c>
      <c r="K7726" s="202">
        <v>8</v>
      </c>
      <c r="L7726" s="285" t="s">
        <v>2537</v>
      </c>
      <c r="M7726" s="223"/>
      <c r="N7726" s="203"/>
      <c r="O7726" s="222" t="s">
        <v>326</v>
      </c>
    </row>
    <row r="7727" spans="1:15" ht="29.25" customHeight="1">
      <c r="A7727" s="221" t="s">
        <v>32</v>
      </c>
      <c r="B7727" s="221" t="s">
        <v>792</v>
      </c>
      <c r="C7727" s="222" t="s">
        <v>793</v>
      </c>
      <c r="D7727" s="222" t="s">
        <v>164</v>
      </c>
      <c r="E7727" s="199" t="s">
        <v>163</v>
      </c>
      <c r="F7727" s="200" t="s">
        <v>630</v>
      </c>
      <c r="G7727" s="200" t="s">
        <v>631</v>
      </c>
      <c r="H7727" s="200"/>
      <c r="I7727" s="200">
        <v>45470</v>
      </c>
      <c r="J7727" s="143">
        <f t="shared" si="120"/>
        <v>45470</v>
      </c>
      <c r="K7727" s="202">
        <v>9</v>
      </c>
      <c r="L7727" s="285" t="s">
        <v>1247</v>
      </c>
      <c r="M7727" s="223"/>
      <c r="N7727" s="203"/>
      <c r="O7727" s="222" t="s">
        <v>326</v>
      </c>
    </row>
    <row r="7728" spans="1:15" ht="29.25" customHeight="1">
      <c r="A7728" s="221" t="s">
        <v>32</v>
      </c>
      <c r="B7728" s="221" t="s">
        <v>792</v>
      </c>
      <c r="C7728" s="222" t="s">
        <v>793</v>
      </c>
      <c r="D7728" s="222" t="s">
        <v>164</v>
      </c>
      <c r="E7728" s="199" t="s">
        <v>163</v>
      </c>
      <c r="F7728" s="200" t="s">
        <v>630</v>
      </c>
      <c r="G7728" s="200" t="s">
        <v>631</v>
      </c>
      <c r="H7728" s="200"/>
      <c r="I7728" s="200">
        <v>45471</v>
      </c>
      <c r="J7728" s="143">
        <f t="shared" si="120"/>
        <v>45471</v>
      </c>
      <c r="K7728" s="202">
        <v>2</v>
      </c>
      <c r="L7728" s="285" t="s">
        <v>1249</v>
      </c>
      <c r="M7728" s="223"/>
      <c r="N7728" s="203"/>
      <c r="O7728" s="222" t="s">
        <v>326</v>
      </c>
    </row>
    <row r="7729" spans="1:15" ht="29.25" customHeight="1">
      <c r="A7729" s="221" t="s">
        <v>32</v>
      </c>
      <c r="B7729" s="221" t="s">
        <v>792</v>
      </c>
      <c r="C7729" s="222" t="s">
        <v>793</v>
      </c>
      <c r="D7729" s="222" t="s">
        <v>164</v>
      </c>
      <c r="E7729" s="199" t="s">
        <v>163</v>
      </c>
      <c r="F7729" s="200" t="s">
        <v>573</v>
      </c>
      <c r="G7729" s="200" t="s">
        <v>574</v>
      </c>
      <c r="H7729" s="200"/>
      <c r="I7729" s="200">
        <v>45471</v>
      </c>
      <c r="J7729" s="143">
        <f t="shared" si="120"/>
        <v>45471</v>
      </c>
      <c r="K7729" s="202">
        <v>3</v>
      </c>
      <c r="L7729" s="285" t="s">
        <v>1250</v>
      </c>
      <c r="M7729" s="223"/>
      <c r="N7729" s="203"/>
      <c r="O7729" s="222" t="s">
        <v>326</v>
      </c>
    </row>
    <row r="7730" spans="1:15" ht="29.25" customHeight="1">
      <c r="A7730" s="221" t="s">
        <v>32</v>
      </c>
      <c r="B7730" s="221" t="s">
        <v>792</v>
      </c>
      <c r="C7730" s="222" t="s">
        <v>793</v>
      </c>
      <c r="D7730" s="222" t="s">
        <v>164</v>
      </c>
      <c r="E7730" s="199" t="s">
        <v>166</v>
      </c>
      <c r="F7730" s="200"/>
      <c r="G7730" s="200"/>
      <c r="H7730" s="200"/>
      <c r="I7730" s="200">
        <v>45471</v>
      </c>
      <c r="J7730" s="143">
        <f t="shared" si="120"/>
        <v>45471</v>
      </c>
      <c r="K7730" s="202">
        <v>2.5</v>
      </c>
      <c r="L7730" s="285" t="s">
        <v>1251</v>
      </c>
      <c r="M7730" s="223"/>
      <c r="N7730" s="203"/>
      <c r="O7730" s="222" t="s">
        <v>326</v>
      </c>
    </row>
    <row r="7731" spans="1:15" ht="29.25" customHeight="1">
      <c r="A7731" s="221" t="s">
        <v>32</v>
      </c>
      <c r="B7731" s="221" t="s">
        <v>792</v>
      </c>
      <c r="C7731" s="222" t="s">
        <v>793</v>
      </c>
      <c r="D7731" s="222" t="s">
        <v>164</v>
      </c>
      <c r="E7731" s="199" t="s">
        <v>163</v>
      </c>
      <c r="F7731" s="200" t="s">
        <v>604</v>
      </c>
      <c r="G7731" s="200" t="s">
        <v>605</v>
      </c>
      <c r="H7731" s="200" t="s">
        <v>607</v>
      </c>
      <c r="I7731" s="200">
        <v>45471</v>
      </c>
      <c r="J7731" s="143">
        <f t="shared" si="120"/>
        <v>45471</v>
      </c>
      <c r="K7731" s="202">
        <v>0.5</v>
      </c>
      <c r="L7731" s="285" t="s">
        <v>1248</v>
      </c>
      <c r="M7731" s="223"/>
      <c r="N7731" s="203">
        <v>0.266666666666667</v>
      </c>
      <c r="O7731" s="222" t="s">
        <v>939</v>
      </c>
    </row>
    <row r="7732" spans="1:15" ht="29.25" customHeight="1">
      <c r="A7732" s="221" t="s">
        <v>32</v>
      </c>
      <c r="B7732" s="221" t="s">
        <v>792</v>
      </c>
      <c r="C7732" s="222" t="s">
        <v>793</v>
      </c>
      <c r="D7732" s="222" t="s">
        <v>164</v>
      </c>
      <c r="E7732" s="199" t="s">
        <v>163</v>
      </c>
      <c r="F7732" s="200" t="s">
        <v>573</v>
      </c>
      <c r="G7732" s="200" t="s">
        <v>574</v>
      </c>
      <c r="H7732" s="200"/>
      <c r="I7732" s="200">
        <v>45474</v>
      </c>
      <c r="J7732" s="143">
        <f t="shared" si="120"/>
        <v>45474</v>
      </c>
      <c r="K7732" s="202">
        <v>1.5</v>
      </c>
      <c r="L7732" s="285" t="s">
        <v>1246</v>
      </c>
      <c r="M7732" s="223"/>
      <c r="N7732" s="203"/>
      <c r="O7732" s="222" t="s">
        <v>326</v>
      </c>
    </row>
    <row r="7733" spans="1:15" ht="29.25" customHeight="1">
      <c r="A7733" s="221" t="s">
        <v>32</v>
      </c>
      <c r="B7733" s="221" t="s">
        <v>792</v>
      </c>
      <c r="C7733" s="222" t="s">
        <v>793</v>
      </c>
      <c r="D7733" s="222" t="s">
        <v>164</v>
      </c>
      <c r="E7733" s="199" t="s">
        <v>163</v>
      </c>
      <c r="F7733" s="200" t="s">
        <v>573</v>
      </c>
      <c r="G7733" s="200" t="s">
        <v>574</v>
      </c>
      <c r="H7733" s="200"/>
      <c r="I7733" s="200">
        <v>45474</v>
      </c>
      <c r="J7733" s="143">
        <f t="shared" si="120"/>
        <v>45474</v>
      </c>
      <c r="K7733" s="202">
        <v>5</v>
      </c>
      <c r="L7733" s="285" t="s">
        <v>1252</v>
      </c>
      <c r="M7733" s="223"/>
      <c r="N7733" s="203"/>
      <c r="O7733" s="222" t="s">
        <v>326</v>
      </c>
    </row>
    <row r="7734" spans="1:15" ht="29.25" customHeight="1">
      <c r="A7734" s="221" t="s">
        <v>32</v>
      </c>
      <c r="B7734" s="221" t="s">
        <v>792</v>
      </c>
      <c r="C7734" s="222" t="s">
        <v>793</v>
      </c>
      <c r="D7734" s="222" t="s">
        <v>164</v>
      </c>
      <c r="E7734" s="199" t="s">
        <v>166</v>
      </c>
      <c r="F7734" s="200"/>
      <c r="G7734" s="200"/>
      <c r="H7734" s="200"/>
      <c r="I7734" s="200">
        <v>45474</v>
      </c>
      <c r="J7734" s="143">
        <f t="shared" si="120"/>
        <v>45474</v>
      </c>
      <c r="K7734" s="202">
        <v>2</v>
      </c>
      <c r="L7734" s="285" t="s">
        <v>1251</v>
      </c>
      <c r="M7734" s="223"/>
      <c r="N7734" s="203"/>
      <c r="O7734" s="222" t="s">
        <v>326</v>
      </c>
    </row>
    <row r="7735" spans="1:15" ht="29.25" customHeight="1">
      <c r="A7735" s="221" t="s">
        <v>32</v>
      </c>
      <c r="B7735" s="221" t="s">
        <v>792</v>
      </c>
      <c r="C7735" s="222" t="s">
        <v>793</v>
      </c>
      <c r="D7735" s="222" t="s">
        <v>164</v>
      </c>
      <c r="E7735" s="199" t="s">
        <v>163</v>
      </c>
      <c r="F7735" s="200" t="s">
        <v>630</v>
      </c>
      <c r="G7735" s="200" t="s">
        <v>631</v>
      </c>
      <c r="H7735" s="200"/>
      <c r="I7735" s="200">
        <v>45475</v>
      </c>
      <c r="J7735" s="143">
        <f t="shared" si="120"/>
        <v>45475</v>
      </c>
      <c r="K7735" s="202">
        <v>6</v>
      </c>
      <c r="L7735" s="285" t="s">
        <v>1253</v>
      </c>
      <c r="M7735" s="223"/>
      <c r="N7735" s="203"/>
      <c r="O7735" s="222" t="s">
        <v>326</v>
      </c>
    </row>
    <row r="7736" spans="1:15" ht="29.25" customHeight="1">
      <c r="A7736" s="221" t="s">
        <v>32</v>
      </c>
      <c r="B7736" s="221" t="s">
        <v>792</v>
      </c>
      <c r="C7736" s="222" t="s">
        <v>793</v>
      </c>
      <c r="D7736" s="222" t="s">
        <v>164</v>
      </c>
      <c r="E7736" s="199" t="s">
        <v>163</v>
      </c>
      <c r="F7736" s="200" t="s">
        <v>604</v>
      </c>
      <c r="G7736" s="200" t="s">
        <v>605</v>
      </c>
      <c r="H7736" s="200"/>
      <c r="I7736" s="200">
        <v>45475</v>
      </c>
      <c r="J7736" s="143">
        <f t="shared" si="120"/>
        <v>45475</v>
      </c>
      <c r="K7736" s="202">
        <v>1.5</v>
      </c>
      <c r="L7736" s="285" t="s">
        <v>1255</v>
      </c>
      <c r="M7736" s="223"/>
      <c r="N7736" s="203"/>
      <c r="O7736" s="222" t="s">
        <v>326</v>
      </c>
    </row>
    <row r="7737" spans="1:15" ht="29.25" customHeight="1">
      <c r="A7737" s="221" t="s">
        <v>32</v>
      </c>
      <c r="B7737" s="221" t="s">
        <v>792</v>
      </c>
      <c r="C7737" s="222" t="s">
        <v>793</v>
      </c>
      <c r="D7737" s="222" t="s">
        <v>164</v>
      </c>
      <c r="E7737" s="199" t="s">
        <v>163</v>
      </c>
      <c r="F7737" s="200" t="s">
        <v>573</v>
      </c>
      <c r="G7737" s="200" t="s">
        <v>574</v>
      </c>
      <c r="H7737" s="200" t="s">
        <v>38</v>
      </c>
      <c r="I7737" s="200">
        <v>45475</v>
      </c>
      <c r="J7737" s="143">
        <f t="shared" si="120"/>
        <v>45475</v>
      </c>
      <c r="K7737" s="202">
        <v>1.5</v>
      </c>
      <c r="L7737" s="285" t="s">
        <v>1254</v>
      </c>
      <c r="M7737" s="223"/>
      <c r="N7737" s="203">
        <v>9.875</v>
      </c>
      <c r="O7737" s="222" t="s">
        <v>968</v>
      </c>
    </row>
    <row r="7738" spans="1:15" ht="29.25" customHeight="1">
      <c r="A7738" s="221" t="s">
        <v>32</v>
      </c>
      <c r="B7738" s="221" t="s">
        <v>792</v>
      </c>
      <c r="C7738" s="222" t="s">
        <v>793</v>
      </c>
      <c r="D7738" s="222" t="s">
        <v>164</v>
      </c>
      <c r="E7738" s="199" t="s">
        <v>163</v>
      </c>
      <c r="F7738" s="200" t="s">
        <v>630</v>
      </c>
      <c r="G7738" s="200" t="s">
        <v>631</v>
      </c>
      <c r="H7738" s="200"/>
      <c r="I7738" s="200">
        <v>45476</v>
      </c>
      <c r="J7738" s="143">
        <f t="shared" si="120"/>
        <v>45476</v>
      </c>
      <c r="K7738" s="202">
        <v>4</v>
      </c>
      <c r="L7738" s="285" t="s">
        <v>1253</v>
      </c>
      <c r="M7738" s="223"/>
      <c r="N7738" s="203"/>
      <c r="O7738" s="222" t="s">
        <v>326</v>
      </c>
    </row>
    <row r="7739" spans="1:15" ht="29.25" customHeight="1">
      <c r="A7739" s="221" t="s">
        <v>32</v>
      </c>
      <c r="B7739" s="221" t="s">
        <v>792</v>
      </c>
      <c r="C7739" s="222" t="s">
        <v>793</v>
      </c>
      <c r="D7739" s="222" t="s">
        <v>164</v>
      </c>
      <c r="E7739" s="199" t="s">
        <v>163</v>
      </c>
      <c r="F7739" s="200" t="s">
        <v>573</v>
      </c>
      <c r="G7739" s="200" t="s">
        <v>574</v>
      </c>
      <c r="H7739" s="200"/>
      <c r="I7739" s="200">
        <v>45476</v>
      </c>
      <c r="J7739" s="143">
        <f t="shared" si="120"/>
        <v>45476</v>
      </c>
      <c r="K7739" s="202">
        <v>3</v>
      </c>
      <c r="L7739" s="285" t="s">
        <v>1256</v>
      </c>
      <c r="M7739" s="223"/>
      <c r="N7739" s="203"/>
      <c r="O7739" s="222" t="s">
        <v>326</v>
      </c>
    </row>
    <row r="7740" spans="1:15" ht="29.25" customHeight="1">
      <c r="A7740" s="221" t="s">
        <v>32</v>
      </c>
      <c r="B7740" s="221" t="s">
        <v>792</v>
      </c>
      <c r="C7740" s="222" t="s">
        <v>793</v>
      </c>
      <c r="D7740" s="222" t="s">
        <v>164</v>
      </c>
      <c r="E7740" s="199" t="s">
        <v>163</v>
      </c>
      <c r="F7740" s="200" t="s">
        <v>604</v>
      </c>
      <c r="G7740" s="200" t="s">
        <v>605</v>
      </c>
      <c r="H7740" s="200" t="s">
        <v>607</v>
      </c>
      <c r="I7740" s="200">
        <v>45476</v>
      </c>
      <c r="J7740" s="143">
        <f t="shared" si="120"/>
        <v>45476</v>
      </c>
      <c r="K7740" s="202">
        <v>1</v>
      </c>
      <c r="L7740" s="285" t="s">
        <v>1257</v>
      </c>
      <c r="M7740" s="223"/>
      <c r="N7740" s="203">
        <v>0.266666666666667</v>
      </c>
      <c r="O7740" s="222" t="s">
        <v>939</v>
      </c>
    </row>
    <row r="7741" spans="1:15" ht="29.25" customHeight="1">
      <c r="A7741" s="221" t="s">
        <v>32</v>
      </c>
      <c r="B7741" s="221" t="s">
        <v>792</v>
      </c>
      <c r="C7741" s="222" t="s">
        <v>793</v>
      </c>
      <c r="D7741" s="222" t="s">
        <v>164</v>
      </c>
      <c r="E7741" s="199" t="s">
        <v>178</v>
      </c>
      <c r="F7741" s="200"/>
      <c r="G7741" s="200"/>
      <c r="H7741" s="200"/>
      <c r="I7741" s="200">
        <v>45477</v>
      </c>
      <c r="J7741" s="143">
        <f t="shared" si="120"/>
        <v>45477</v>
      </c>
      <c r="K7741" s="202">
        <v>7</v>
      </c>
      <c r="L7741" s="285" t="s">
        <v>865</v>
      </c>
      <c r="M7741" s="223"/>
      <c r="N7741" s="203"/>
      <c r="O7741" s="222" t="s">
        <v>326</v>
      </c>
    </row>
    <row r="7742" spans="1:15" ht="29.25" customHeight="1">
      <c r="A7742" s="221" t="s">
        <v>32</v>
      </c>
      <c r="B7742" s="221" t="s">
        <v>792</v>
      </c>
      <c r="C7742" s="222" t="s">
        <v>793</v>
      </c>
      <c r="D7742" s="222" t="s">
        <v>164</v>
      </c>
      <c r="E7742" s="199" t="s">
        <v>163</v>
      </c>
      <c r="F7742" s="200" t="s">
        <v>604</v>
      </c>
      <c r="G7742" s="200" t="s">
        <v>605</v>
      </c>
      <c r="H7742" s="200"/>
      <c r="I7742" s="200">
        <v>45477</v>
      </c>
      <c r="J7742" s="143">
        <f t="shared" si="120"/>
        <v>45477</v>
      </c>
      <c r="K7742" s="202">
        <v>1</v>
      </c>
      <c r="L7742" s="285" t="s">
        <v>1258</v>
      </c>
      <c r="M7742" s="223"/>
      <c r="N7742" s="203"/>
      <c r="O7742" s="222" t="s">
        <v>326</v>
      </c>
    </row>
    <row r="7743" spans="1:15" ht="29.25" customHeight="1">
      <c r="A7743" s="221" t="s">
        <v>32</v>
      </c>
      <c r="B7743" s="221" t="s">
        <v>792</v>
      </c>
      <c r="C7743" s="222" t="s">
        <v>793</v>
      </c>
      <c r="D7743" s="222" t="s">
        <v>164</v>
      </c>
      <c r="E7743" s="199" t="s">
        <v>163</v>
      </c>
      <c r="F7743" s="200" t="s">
        <v>604</v>
      </c>
      <c r="G7743" s="200" t="s">
        <v>605</v>
      </c>
      <c r="H7743" s="200"/>
      <c r="I7743" s="200">
        <v>45478</v>
      </c>
      <c r="J7743" s="143">
        <f t="shared" si="120"/>
        <v>45478</v>
      </c>
      <c r="K7743" s="202">
        <v>3</v>
      </c>
      <c r="L7743" s="285" t="s">
        <v>1259</v>
      </c>
      <c r="M7743" s="223"/>
      <c r="N7743" s="203"/>
      <c r="O7743" s="222" t="s">
        <v>326</v>
      </c>
    </row>
    <row r="7744" spans="1:15" ht="29.25" customHeight="1">
      <c r="A7744" s="221" t="s">
        <v>32</v>
      </c>
      <c r="B7744" s="221" t="s">
        <v>792</v>
      </c>
      <c r="C7744" s="222" t="s">
        <v>793</v>
      </c>
      <c r="D7744" s="222" t="s">
        <v>164</v>
      </c>
      <c r="E7744" s="199" t="s">
        <v>163</v>
      </c>
      <c r="F7744" s="200" t="s">
        <v>573</v>
      </c>
      <c r="G7744" s="200" t="s">
        <v>574</v>
      </c>
      <c r="H7744" s="200"/>
      <c r="I7744" s="200">
        <v>45478</v>
      </c>
      <c r="J7744" s="143">
        <f t="shared" si="120"/>
        <v>45478</v>
      </c>
      <c r="K7744" s="202">
        <v>2</v>
      </c>
      <c r="L7744" s="285" t="s">
        <v>1260</v>
      </c>
      <c r="M7744" s="223"/>
      <c r="N7744" s="203"/>
      <c r="O7744" s="222" t="s">
        <v>326</v>
      </c>
    </row>
    <row r="7745" spans="1:15" ht="29.25" customHeight="1">
      <c r="A7745" s="221" t="s">
        <v>32</v>
      </c>
      <c r="B7745" s="221" t="s">
        <v>792</v>
      </c>
      <c r="C7745" s="222" t="s">
        <v>793</v>
      </c>
      <c r="D7745" s="222" t="s">
        <v>164</v>
      </c>
      <c r="E7745" s="199" t="s">
        <v>163</v>
      </c>
      <c r="F7745" s="200" t="s">
        <v>573</v>
      </c>
      <c r="G7745" s="200" t="s">
        <v>574</v>
      </c>
      <c r="H7745" s="200"/>
      <c r="I7745" s="200">
        <v>45478</v>
      </c>
      <c r="J7745" s="143">
        <f t="shared" si="120"/>
        <v>45478</v>
      </c>
      <c r="K7745" s="202">
        <v>2.5</v>
      </c>
      <c r="L7745" s="285" t="s">
        <v>1261</v>
      </c>
      <c r="M7745" s="223"/>
      <c r="N7745" s="203"/>
      <c r="O7745" s="222" t="s">
        <v>326</v>
      </c>
    </row>
    <row r="7746" spans="1:15" ht="29.25" customHeight="1">
      <c r="A7746" s="221" t="s">
        <v>32</v>
      </c>
      <c r="B7746" s="221" t="s">
        <v>792</v>
      </c>
      <c r="C7746" s="222" t="s">
        <v>793</v>
      </c>
      <c r="D7746" s="222" t="s">
        <v>164</v>
      </c>
      <c r="E7746" s="199" t="s">
        <v>163</v>
      </c>
      <c r="F7746" s="200" t="s">
        <v>573</v>
      </c>
      <c r="G7746" s="200" t="s">
        <v>574</v>
      </c>
      <c r="H7746" s="200"/>
      <c r="I7746" s="200">
        <v>45478</v>
      </c>
      <c r="J7746" s="143">
        <f t="shared" si="120"/>
        <v>45478</v>
      </c>
      <c r="K7746" s="202">
        <v>1</v>
      </c>
      <c r="L7746" s="285" t="s">
        <v>1262</v>
      </c>
      <c r="M7746" s="223"/>
      <c r="N7746" s="203"/>
      <c r="O7746" s="222" t="s">
        <v>326</v>
      </c>
    </row>
    <row r="7747" spans="1:15" ht="29.25" customHeight="1">
      <c r="A7747" s="221" t="s">
        <v>32</v>
      </c>
      <c r="B7747" s="221" t="s">
        <v>792</v>
      </c>
      <c r="C7747" s="222" t="s">
        <v>793</v>
      </c>
      <c r="D7747" s="222" t="s">
        <v>164</v>
      </c>
      <c r="E7747" s="199" t="s">
        <v>163</v>
      </c>
      <c r="F7747" s="200" t="s">
        <v>573</v>
      </c>
      <c r="G7747" s="200" t="s">
        <v>574</v>
      </c>
      <c r="H7747" s="200"/>
      <c r="I7747" s="200">
        <v>45481</v>
      </c>
      <c r="J7747" s="143">
        <f t="shared" ref="J7747:J7810" si="121">I7747</f>
        <v>45481</v>
      </c>
      <c r="K7747" s="202">
        <v>0.5</v>
      </c>
      <c r="L7747" s="285" t="s">
        <v>1263</v>
      </c>
      <c r="M7747" s="223"/>
      <c r="N7747" s="203"/>
      <c r="O7747" s="222" t="s">
        <v>326</v>
      </c>
    </row>
    <row r="7748" spans="1:15" ht="29.25" customHeight="1">
      <c r="A7748" s="221" t="s">
        <v>32</v>
      </c>
      <c r="B7748" s="221" t="s">
        <v>792</v>
      </c>
      <c r="C7748" s="222" t="s">
        <v>793</v>
      </c>
      <c r="D7748" s="222" t="s">
        <v>164</v>
      </c>
      <c r="E7748" s="199" t="s">
        <v>163</v>
      </c>
      <c r="F7748" s="200" t="s">
        <v>573</v>
      </c>
      <c r="G7748" s="200" t="s">
        <v>574</v>
      </c>
      <c r="H7748" s="200"/>
      <c r="I7748" s="200">
        <v>45481</v>
      </c>
      <c r="J7748" s="143">
        <f t="shared" si="121"/>
        <v>45481</v>
      </c>
      <c r="K7748" s="202">
        <v>1.5</v>
      </c>
      <c r="L7748" s="284" t="s">
        <v>1264</v>
      </c>
      <c r="M7748" s="223"/>
      <c r="N7748" s="203"/>
      <c r="O7748" s="222" t="s">
        <v>326</v>
      </c>
    </row>
    <row r="7749" spans="1:15" ht="29.25" customHeight="1">
      <c r="A7749" s="221" t="s">
        <v>32</v>
      </c>
      <c r="B7749" s="221" t="s">
        <v>792</v>
      </c>
      <c r="C7749" s="222" t="s">
        <v>793</v>
      </c>
      <c r="D7749" s="222" t="s">
        <v>164</v>
      </c>
      <c r="E7749" s="199" t="s">
        <v>163</v>
      </c>
      <c r="F7749" s="200" t="s">
        <v>604</v>
      </c>
      <c r="G7749" s="200" t="s">
        <v>605</v>
      </c>
      <c r="H7749" s="200"/>
      <c r="I7749" s="200">
        <v>45481</v>
      </c>
      <c r="J7749" s="143">
        <f t="shared" si="121"/>
        <v>45481</v>
      </c>
      <c r="K7749" s="202">
        <v>4</v>
      </c>
      <c r="L7749" s="285" t="s">
        <v>1265</v>
      </c>
      <c r="M7749" s="223"/>
      <c r="N7749" s="203"/>
      <c r="O7749" s="222" t="s">
        <v>326</v>
      </c>
    </row>
    <row r="7750" spans="1:15" ht="29.25" customHeight="1">
      <c r="A7750" s="221" t="s">
        <v>32</v>
      </c>
      <c r="B7750" s="221" t="s">
        <v>792</v>
      </c>
      <c r="C7750" s="222" t="s">
        <v>793</v>
      </c>
      <c r="D7750" s="222" t="s">
        <v>164</v>
      </c>
      <c r="E7750" s="199" t="s">
        <v>163</v>
      </c>
      <c r="F7750" s="200" t="s">
        <v>604</v>
      </c>
      <c r="G7750" s="200" t="s">
        <v>605</v>
      </c>
      <c r="H7750" s="200"/>
      <c r="I7750" s="200">
        <v>45481</v>
      </c>
      <c r="J7750" s="143">
        <f t="shared" si="121"/>
        <v>45481</v>
      </c>
      <c r="K7750" s="202">
        <v>2</v>
      </c>
      <c r="L7750" s="285" t="s">
        <v>1266</v>
      </c>
      <c r="M7750" s="223"/>
      <c r="N7750" s="203"/>
      <c r="O7750" s="222" t="s">
        <v>326</v>
      </c>
    </row>
    <row r="7751" spans="1:15" ht="29.25" customHeight="1">
      <c r="A7751" s="221" t="s">
        <v>32</v>
      </c>
      <c r="B7751" s="221" t="s">
        <v>792</v>
      </c>
      <c r="C7751" s="222" t="s">
        <v>793</v>
      </c>
      <c r="D7751" s="222" t="s">
        <v>164</v>
      </c>
      <c r="E7751" s="199" t="s">
        <v>163</v>
      </c>
      <c r="F7751" s="200" t="s">
        <v>604</v>
      </c>
      <c r="G7751" s="200" t="s">
        <v>605</v>
      </c>
      <c r="H7751" s="200"/>
      <c r="I7751" s="200">
        <v>45482</v>
      </c>
      <c r="J7751" s="143">
        <f t="shared" si="121"/>
        <v>45482</v>
      </c>
      <c r="K7751" s="202">
        <v>0.5</v>
      </c>
      <c r="L7751" s="285" t="s">
        <v>1267</v>
      </c>
      <c r="M7751" s="223"/>
      <c r="N7751" s="203"/>
      <c r="O7751" s="222" t="s">
        <v>326</v>
      </c>
    </row>
    <row r="7752" spans="1:15" ht="29.25" customHeight="1">
      <c r="A7752" s="221" t="s">
        <v>32</v>
      </c>
      <c r="B7752" s="221" t="s">
        <v>792</v>
      </c>
      <c r="C7752" s="222" t="s">
        <v>793</v>
      </c>
      <c r="D7752" s="222" t="s">
        <v>164</v>
      </c>
      <c r="E7752" s="199" t="s">
        <v>163</v>
      </c>
      <c r="F7752" s="200" t="s">
        <v>573</v>
      </c>
      <c r="G7752" s="200" t="s">
        <v>574</v>
      </c>
      <c r="H7752" s="200"/>
      <c r="I7752" s="200">
        <v>45482</v>
      </c>
      <c r="J7752" s="143">
        <f t="shared" si="121"/>
        <v>45482</v>
      </c>
      <c r="K7752" s="202">
        <v>3</v>
      </c>
      <c r="L7752" s="285" t="s">
        <v>1268</v>
      </c>
      <c r="M7752" s="223"/>
      <c r="N7752" s="203"/>
      <c r="O7752" s="222" t="s">
        <v>326</v>
      </c>
    </row>
    <row r="7753" spans="1:15" ht="29.25" customHeight="1">
      <c r="A7753" s="221" t="s">
        <v>32</v>
      </c>
      <c r="B7753" s="221" t="s">
        <v>792</v>
      </c>
      <c r="C7753" s="222" t="s">
        <v>793</v>
      </c>
      <c r="D7753" s="222" t="s">
        <v>164</v>
      </c>
      <c r="E7753" s="199" t="s">
        <v>163</v>
      </c>
      <c r="F7753" s="200" t="s">
        <v>573</v>
      </c>
      <c r="G7753" s="200" t="s">
        <v>574</v>
      </c>
      <c r="H7753" s="200"/>
      <c r="I7753" s="200">
        <v>45482</v>
      </c>
      <c r="J7753" s="143">
        <f t="shared" si="121"/>
        <v>45482</v>
      </c>
      <c r="K7753" s="202">
        <v>3</v>
      </c>
      <c r="L7753" s="285" t="s">
        <v>1269</v>
      </c>
      <c r="M7753" s="223"/>
      <c r="N7753" s="203"/>
      <c r="O7753" s="222" t="s">
        <v>326</v>
      </c>
    </row>
    <row r="7754" spans="1:15" ht="29.25" customHeight="1">
      <c r="A7754" s="221" t="s">
        <v>32</v>
      </c>
      <c r="B7754" s="221" t="s">
        <v>792</v>
      </c>
      <c r="C7754" s="222" t="s">
        <v>793</v>
      </c>
      <c r="D7754" s="222" t="s">
        <v>164</v>
      </c>
      <c r="E7754" s="199" t="s">
        <v>163</v>
      </c>
      <c r="F7754" s="200" t="s">
        <v>573</v>
      </c>
      <c r="G7754" s="200" t="s">
        <v>574</v>
      </c>
      <c r="H7754" s="200"/>
      <c r="I7754" s="200">
        <v>45482</v>
      </c>
      <c r="J7754" s="143">
        <f t="shared" si="121"/>
        <v>45482</v>
      </c>
      <c r="K7754" s="202">
        <v>1.5</v>
      </c>
      <c r="L7754" s="285" t="s">
        <v>1270</v>
      </c>
      <c r="M7754" s="223"/>
      <c r="N7754" s="203"/>
      <c r="O7754" s="222" t="s">
        <v>326</v>
      </c>
    </row>
    <row r="7755" spans="1:15" ht="29.25" customHeight="1">
      <c r="A7755" s="221" t="s">
        <v>32</v>
      </c>
      <c r="B7755" s="221" t="s">
        <v>792</v>
      </c>
      <c r="C7755" s="222" t="s">
        <v>793</v>
      </c>
      <c r="D7755" s="222" t="s">
        <v>164</v>
      </c>
      <c r="E7755" s="199" t="s">
        <v>163</v>
      </c>
      <c r="F7755" s="200" t="s">
        <v>573</v>
      </c>
      <c r="G7755" s="200" t="s">
        <v>574</v>
      </c>
      <c r="H7755" s="200"/>
      <c r="I7755" s="200">
        <v>45483</v>
      </c>
      <c r="J7755" s="143">
        <f t="shared" si="121"/>
        <v>45483</v>
      </c>
      <c r="K7755" s="202">
        <v>5</v>
      </c>
      <c r="L7755" s="285" t="s">
        <v>1271</v>
      </c>
      <c r="M7755" s="223"/>
      <c r="N7755" s="203"/>
      <c r="O7755" s="222" t="s">
        <v>326</v>
      </c>
    </row>
    <row r="7756" spans="1:15" ht="29.25" customHeight="1">
      <c r="A7756" s="221" t="s">
        <v>32</v>
      </c>
      <c r="B7756" s="221" t="s">
        <v>792</v>
      </c>
      <c r="C7756" s="222" t="s">
        <v>793</v>
      </c>
      <c r="D7756" s="222" t="s">
        <v>164</v>
      </c>
      <c r="E7756" s="199" t="s">
        <v>163</v>
      </c>
      <c r="F7756" s="200" t="s">
        <v>573</v>
      </c>
      <c r="G7756" s="200" t="s">
        <v>574</v>
      </c>
      <c r="H7756" s="200"/>
      <c r="I7756" s="200">
        <v>45483</v>
      </c>
      <c r="J7756" s="143">
        <f t="shared" si="121"/>
        <v>45483</v>
      </c>
      <c r="K7756" s="202">
        <v>3</v>
      </c>
      <c r="L7756" s="285" t="s">
        <v>1272</v>
      </c>
      <c r="M7756" s="223"/>
      <c r="N7756" s="203"/>
      <c r="O7756" s="222" t="s">
        <v>326</v>
      </c>
    </row>
    <row r="7757" spans="1:15" ht="29.25" customHeight="1">
      <c r="A7757" s="221" t="s">
        <v>32</v>
      </c>
      <c r="B7757" s="221" t="s">
        <v>792</v>
      </c>
      <c r="C7757" s="222" t="s">
        <v>793</v>
      </c>
      <c r="D7757" s="222" t="s">
        <v>164</v>
      </c>
      <c r="E7757" s="199" t="s">
        <v>163</v>
      </c>
      <c r="F7757" s="200" t="s">
        <v>630</v>
      </c>
      <c r="G7757" s="200" t="s">
        <v>631</v>
      </c>
      <c r="H7757" s="200"/>
      <c r="I7757" s="200">
        <v>45484</v>
      </c>
      <c r="J7757" s="143">
        <f t="shared" si="121"/>
        <v>45484</v>
      </c>
      <c r="K7757" s="202">
        <v>1.5</v>
      </c>
      <c r="L7757" s="285" t="s">
        <v>1273</v>
      </c>
      <c r="M7757" s="223"/>
      <c r="N7757" s="203"/>
      <c r="O7757" s="222" t="s">
        <v>326</v>
      </c>
    </row>
    <row r="7758" spans="1:15" ht="29.25" customHeight="1">
      <c r="A7758" s="221" t="s">
        <v>32</v>
      </c>
      <c r="B7758" s="221" t="s">
        <v>792</v>
      </c>
      <c r="C7758" s="222" t="s">
        <v>793</v>
      </c>
      <c r="D7758" s="222" t="s">
        <v>164</v>
      </c>
      <c r="E7758" s="199" t="s">
        <v>163</v>
      </c>
      <c r="F7758" s="200" t="s">
        <v>573</v>
      </c>
      <c r="G7758" s="200" t="s">
        <v>574</v>
      </c>
      <c r="H7758" s="200"/>
      <c r="I7758" s="200">
        <v>45484</v>
      </c>
      <c r="J7758" s="143">
        <f t="shared" si="121"/>
        <v>45484</v>
      </c>
      <c r="K7758" s="202">
        <v>1.5</v>
      </c>
      <c r="L7758" s="285" t="s">
        <v>1274</v>
      </c>
      <c r="M7758" s="223"/>
      <c r="N7758" s="203"/>
      <c r="O7758" s="222" t="s">
        <v>326</v>
      </c>
    </row>
    <row r="7759" spans="1:15" ht="29.25" customHeight="1">
      <c r="A7759" s="221" t="s">
        <v>32</v>
      </c>
      <c r="B7759" s="221" t="s">
        <v>792</v>
      </c>
      <c r="C7759" s="222" t="s">
        <v>793</v>
      </c>
      <c r="D7759" s="222" t="s">
        <v>164</v>
      </c>
      <c r="E7759" s="199" t="s">
        <v>165</v>
      </c>
      <c r="F7759" s="200"/>
      <c r="G7759" s="200"/>
      <c r="H7759" s="200"/>
      <c r="I7759" s="200">
        <v>45484</v>
      </c>
      <c r="J7759" s="143">
        <f t="shared" si="121"/>
        <v>45484</v>
      </c>
      <c r="K7759" s="202">
        <v>5</v>
      </c>
      <c r="L7759" s="285" t="s">
        <v>1275</v>
      </c>
      <c r="M7759" s="223"/>
      <c r="N7759" s="203"/>
      <c r="O7759" s="222" t="s">
        <v>326</v>
      </c>
    </row>
    <row r="7760" spans="1:15" ht="29.25" customHeight="1">
      <c r="A7760" s="221" t="s">
        <v>32</v>
      </c>
      <c r="B7760" s="221" t="s">
        <v>792</v>
      </c>
      <c r="C7760" s="222" t="s">
        <v>793</v>
      </c>
      <c r="D7760" s="222" t="s">
        <v>164</v>
      </c>
      <c r="E7760" s="199" t="s">
        <v>163</v>
      </c>
      <c r="F7760" s="200" t="s">
        <v>604</v>
      </c>
      <c r="G7760" s="200" t="s">
        <v>605</v>
      </c>
      <c r="H7760" s="200"/>
      <c r="I7760" s="200">
        <v>45485</v>
      </c>
      <c r="J7760" s="143">
        <f t="shared" si="121"/>
        <v>45485</v>
      </c>
      <c r="K7760" s="202">
        <v>6</v>
      </c>
      <c r="L7760" s="285" t="s">
        <v>1276</v>
      </c>
      <c r="M7760" s="223"/>
      <c r="N7760" s="203"/>
      <c r="O7760" s="222" t="s">
        <v>326</v>
      </c>
    </row>
    <row r="7761" spans="1:15" ht="29.25" customHeight="1">
      <c r="A7761" s="221" t="s">
        <v>32</v>
      </c>
      <c r="B7761" s="221" t="s">
        <v>792</v>
      </c>
      <c r="C7761" s="222" t="s">
        <v>793</v>
      </c>
      <c r="D7761" s="222" t="s">
        <v>164</v>
      </c>
      <c r="E7761" s="199" t="s">
        <v>163</v>
      </c>
      <c r="F7761" s="200" t="s">
        <v>630</v>
      </c>
      <c r="G7761" s="200" t="s">
        <v>631</v>
      </c>
      <c r="H7761" s="200"/>
      <c r="I7761" s="200">
        <v>45485</v>
      </c>
      <c r="J7761" s="143">
        <f t="shared" si="121"/>
        <v>45485</v>
      </c>
      <c r="K7761" s="202">
        <v>2</v>
      </c>
      <c r="L7761" s="284" t="s">
        <v>1277</v>
      </c>
      <c r="M7761" s="223"/>
      <c r="N7761" s="203"/>
      <c r="O7761" s="222" t="s">
        <v>326</v>
      </c>
    </row>
    <row r="7762" spans="1:15" ht="29.25" customHeight="1">
      <c r="A7762" s="221" t="s">
        <v>32</v>
      </c>
      <c r="B7762" s="221" t="s">
        <v>792</v>
      </c>
      <c r="C7762" s="222" t="s">
        <v>793</v>
      </c>
      <c r="D7762" s="222" t="s">
        <v>164</v>
      </c>
      <c r="E7762" s="199" t="s">
        <v>163</v>
      </c>
      <c r="F7762" s="200" t="s">
        <v>604</v>
      </c>
      <c r="G7762" s="200" t="s">
        <v>605</v>
      </c>
      <c r="H7762" s="200"/>
      <c r="I7762" s="200">
        <v>45488</v>
      </c>
      <c r="J7762" s="143">
        <f t="shared" si="121"/>
        <v>45488</v>
      </c>
      <c r="K7762" s="202">
        <v>5</v>
      </c>
      <c r="L7762" s="284" t="s">
        <v>1278</v>
      </c>
      <c r="M7762" s="223"/>
      <c r="N7762" s="203"/>
      <c r="O7762" s="222" t="s">
        <v>326</v>
      </c>
    </row>
    <row r="7763" spans="1:15" ht="29.25" customHeight="1">
      <c r="A7763" s="221" t="s">
        <v>32</v>
      </c>
      <c r="B7763" s="221" t="s">
        <v>792</v>
      </c>
      <c r="C7763" s="222" t="s">
        <v>793</v>
      </c>
      <c r="D7763" s="222" t="s">
        <v>164</v>
      </c>
      <c r="E7763" s="199" t="s">
        <v>163</v>
      </c>
      <c r="F7763" s="200" t="s">
        <v>573</v>
      </c>
      <c r="G7763" s="200" t="s">
        <v>574</v>
      </c>
      <c r="H7763" s="200"/>
      <c r="I7763" s="200">
        <v>45488</v>
      </c>
      <c r="J7763" s="143">
        <f t="shared" si="121"/>
        <v>45488</v>
      </c>
      <c r="K7763" s="202">
        <v>3</v>
      </c>
      <c r="L7763" s="285" t="s">
        <v>1279</v>
      </c>
      <c r="M7763" s="223"/>
      <c r="N7763" s="203"/>
      <c r="O7763" s="222" t="s">
        <v>326</v>
      </c>
    </row>
    <row r="7764" spans="1:15" ht="29.25" customHeight="1">
      <c r="A7764" s="221" t="s">
        <v>32</v>
      </c>
      <c r="B7764" s="221" t="s">
        <v>792</v>
      </c>
      <c r="C7764" s="222" t="s">
        <v>793</v>
      </c>
      <c r="D7764" s="222" t="s">
        <v>164</v>
      </c>
      <c r="E7764" s="199" t="s">
        <v>163</v>
      </c>
      <c r="F7764" s="200" t="s">
        <v>604</v>
      </c>
      <c r="G7764" s="200" t="s">
        <v>605</v>
      </c>
      <c r="H7764" s="200"/>
      <c r="I7764" s="200">
        <v>45489</v>
      </c>
      <c r="J7764" s="143">
        <f t="shared" si="121"/>
        <v>45489</v>
      </c>
      <c r="K7764" s="202">
        <v>3</v>
      </c>
      <c r="L7764" s="285" t="s">
        <v>1280</v>
      </c>
      <c r="M7764" s="223"/>
      <c r="N7764" s="203"/>
      <c r="O7764" s="222" t="s">
        <v>326</v>
      </c>
    </row>
    <row r="7765" spans="1:15" ht="29.25" customHeight="1">
      <c r="A7765" s="221" t="s">
        <v>32</v>
      </c>
      <c r="B7765" s="221" t="s">
        <v>792</v>
      </c>
      <c r="C7765" s="222" t="s">
        <v>793</v>
      </c>
      <c r="D7765" s="222" t="s">
        <v>164</v>
      </c>
      <c r="E7765" s="199" t="s">
        <v>163</v>
      </c>
      <c r="F7765" s="200" t="s">
        <v>573</v>
      </c>
      <c r="G7765" s="200" t="s">
        <v>574</v>
      </c>
      <c r="H7765" s="200"/>
      <c r="I7765" s="200">
        <v>45489</v>
      </c>
      <c r="J7765" s="143">
        <f t="shared" si="121"/>
        <v>45489</v>
      </c>
      <c r="K7765" s="202">
        <v>1</v>
      </c>
      <c r="L7765" s="285" t="s">
        <v>1281</v>
      </c>
      <c r="M7765" s="223"/>
      <c r="N7765" s="203"/>
      <c r="O7765" s="222" t="s">
        <v>326</v>
      </c>
    </row>
    <row r="7766" spans="1:15" ht="29.25" customHeight="1">
      <c r="A7766" s="221" t="s">
        <v>32</v>
      </c>
      <c r="B7766" s="221" t="s">
        <v>792</v>
      </c>
      <c r="C7766" s="222" t="s">
        <v>793</v>
      </c>
      <c r="D7766" s="222" t="s">
        <v>164</v>
      </c>
      <c r="E7766" s="199" t="s">
        <v>163</v>
      </c>
      <c r="F7766" s="200" t="s">
        <v>630</v>
      </c>
      <c r="G7766" s="200" t="s">
        <v>631</v>
      </c>
      <c r="H7766" s="200"/>
      <c r="I7766" s="200">
        <v>45489</v>
      </c>
      <c r="J7766" s="143">
        <f t="shared" si="121"/>
        <v>45489</v>
      </c>
      <c r="K7766" s="202">
        <v>1.5</v>
      </c>
      <c r="L7766" s="285" t="s">
        <v>1282</v>
      </c>
      <c r="M7766" s="223"/>
      <c r="N7766" s="203"/>
      <c r="O7766" s="222" t="s">
        <v>326</v>
      </c>
    </row>
    <row r="7767" spans="1:15" ht="29.25" customHeight="1">
      <c r="A7767" s="221" t="s">
        <v>32</v>
      </c>
      <c r="B7767" s="221" t="s">
        <v>792</v>
      </c>
      <c r="C7767" s="222" t="s">
        <v>793</v>
      </c>
      <c r="D7767" s="222" t="s">
        <v>164</v>
      </c>
      <c r="E7767" s="199" t="s">
        <v>166</v>
      </c>
      <c r="F7767" s="200"/>
      <c r="G7767" s="200"/>
      <c r="H7767" s="200"/>
      <c r="I7767" s="200">
        <v>45489</v>
      </c>
      <c r="J7767" s="143">
        <f t="shared" si="121"/>
        <v>45489</v>
      </c>
      <c r="K7767" s="202">
        <v>0.5</v>
      </c>
      <c r="L7767" s="285" t="s">
        <v>1283</v>
      </c>
      <c r="M7767" s="223"/>
      <c r="N7767" s="203"/>
      <c r="O7767" s="222" t="s">
        <v>326</v>
      </c>
    </row>
    <row r="7768" spans="1:15" ht="29.25" customHeight="1">
      <c r="A7768" s="221" t="s">
        <v>32</v>
      </c>
      <c r="B7768" s="221" t="s">
        <v>792</v>
      </c>
      <c r="C7768" s="222" t="s">
        <v>793</v>
      </c>
      <c r="D7768" s="222" t="s">
        <v>164</v>
      </c>
      <c r="E7768" s="199" t="s">
        <v>163</v>
      </c>
      <c r="F7768" s="200" t="s">
        <v>573</v>
      </c>
      <c r="G7768" s="200" t="s">
        <v>574</v>
      </c>
      <c r="H7768" s="200"/>
      <c r="I7768" s="200">
        <v>45489</v>
      </c>
      <c r="J7768" s="143">
        <f t="shared" si="121"/>
        <v>45489</v>
      </c>
      <c r="K7768" s="202">
        <v>1</v>
      </c>
      <c r="L7768" s="285" t="s">
        <v>1284</v>
      </c>
      <c r="M7768" s="223"/>
      <c r="N7768" s="203"/>
      <c r="O7768" s="222" t="s">
        <v>326</v>
      </c>
    </row>
    <row r="7769" spans="1:15" ht="29.25" customHeight="1">
      <c r="A7769" s="221" t="s">
        <v>32</v>
      </c>
      <c r="B7769" s="221" t="s">
        <v>792</v>
      </c>
      <c r="C7769" s="222" t="s">
        <v>793</v>
      </c>
      <c r="D7769" s="222" t="s">
        <v>164</v>
      </c>
      <c r="E7769" s="199" t="s">
        <v>163</v>
      </c>
      <c r="F7769" s="200" t="s">
        <v>512</v>
      </c>
      <c r="G7769" s="200" t="s">
        <v>513</v>
      </c>
      <c r="H7769" s="200"/>
      <c r="I7769" s="200">
        <v>45489</v>
      </c>
      <c r="J7769" s="143">
        <f t="shared" si="121"/>
        <v>45489</v>
      </c>
      <c r="K7769" s="202">
        <v>1</v>
      </c>
      <c r="L7769" s="285" t="s">
        <v>1285</v>
      </c>
      <c r="M7769" s="223"/>
      <c r="N7769" s="203"/>
      <c r="O7769" s="222" t="s">
        <v>326</v>
      </c>
    </row>
    <row r="7770" spans="1:15" ht="29.25" customHeight="1">
      <c r="A7770" s="221" t="s">
        <v>32</v>
      </c>
      <c r="B7770" s="221" t="s">
        <v>792</v>
      </c>
      <c r="C7770" s="222" t="s">
        <v>793</v>
      </c>
      <c r="D7770" s="222" t="s">
        <v>164</v>
      </c>
      <c r="E7770" s="199" t="s">
        <v>166</v>
      </c>
      <c r="F7770" s="200"/>
      <c r="G7770" s="200"/>
      <c r="H7770" s="200"/>
      <c r="I7770" s="200">
        <v>45490</v>
      </c>
      <c r="J7770" s="143">
        <f t="shared" si="121"/>
        <v>45490</v>
      </c>
      <c r="K7770" s="202">
        <v>0.5</v>
      </c>
      <c r="L7770" s="285" t="s">
        <v>1283</v>
      </c>
      <c r="M7770" s="223"/>
      <c r="N7770" s="203"/>
      <c r="O7770" s="222" t="s">
        <v>326</v>
      </c>
    </row>
    <row r="7771" spans="1:15" ht="29.25" customHeight="1">
      <c r="A7771" s="221" t="s">
        <v>32</v>
      </c>
      <c r="B7771" s="221" t="s">
        <v>792</v>
      </c>
      <c r="C7771" s="222" t="s">
        <v>793</v>
      </c>
      <c r="D7771" s="222" t="s">
        <v>164</v>
      </c>
      <c r="E7771" s="199" t="s">
        <v>163</v>
      </c>
      <c r="F7771" s="200" t="s">
        <v>604</v>
      </c>
      <c r="G7771" s="200" t="s">
        <v>605</v>
      </c>
      <c r="H7771" s="200"/>
      <c r="I7771" s="200">
        <v>45490</v>
      </c>
      <c r="J7771" s="143">
        <f t="shared" si="121"/>
        <v>45490</v>
      </c>
      <c r="K7771" s="202">
        <v>1.5</v>
      </c>
      <c r="L7771" s="285" t="s">
        <v>1287</v>
      </c>
      <c r="M7771" s="223"/>
      <c r="N7771" s="203"/>
      <c r="O7771" s="222" t="s">
        <v>326</v>
      </c>
    </row>
    <row r="7772" spans="1:15" ht="29.25" customHeight="1">
      <c r="A7772" s="221" t="s">
        <v>32</v>
      </c>
      <c r="B7772" s="221" t="s">
        <v>792</v>
      </c>
      <c r="C7772" s="222" t="s">
        <v>793</v>
      </c>
      <c r="D7772" s="222" t="s">
        <v>164</v>
      </c>
      <c r="E7772" s="199" t="s">
        <v>163</v>
      </c>
      <c r="F7772" s="200" t="s">
        <v>604</v>
      </c>
      <c r="G7772" s="200" t="s">
        <v>605</v>
      </c>
      <c r="H7772" s="200"/>
      <c r="I7772" s="200">
        <v>45490</v>
      </c>
      <c r="J7772" s="143">
        <f t="shared" si="121"/>
        <v>45490</v>
      </c>
      <c r="K7772" s="202">
        <v>2</v>
      </c>
      <c r="L7772" s="285" t="s">
        <v>1287</v>
      </c>
      <c r="M7772" s="223"/>
      <c r="N7772" s="203"/>
      <c r="O7772" s="222" t="s">
        <v>326</v>
      </c>
    </row>
    <row r="7773" spans="1:15" ht="29.25" customHeight="1">
      <c r="A7773" s="221" t="s">
        <v>32</v>
      </c>
      <c r="B7773" s="221" t="s">
        <v>792</v>
      </c>
      <c r="C7773" s="222" t="s">
        <v>793</v>
      </c>
      <c r="D7773" s="222" t="s">
        <v>164</v>
      </c>
      <c r="E7773" s="199" t="s">
        <v>163</v>
      </c>
      <c r="F7773" s="200" t="s">
        <v>573</v>
      </c>
      <c r="G7773" s="200" t="s">
        <v>574</v>
      </c>
      <c r="H7773" s="200"/>
      <c r="I7773" s="200">
        <v>45490</v>
      </c>
      <c r="J7773" s="143">
        <f t="shared" si="121"/>
        <v>45490</v>
      </c>
      <c r="K7773" s="202">
        <v>1</v>
      </c>
      <c r="L7773" s="285" t="s">
        <v>1288</v>
      </c>
      <c r="M7773" s="223"/>
      <c r="N7773" s="203"/>
      <c r="O7773" s="222" t="s">
        <v>326</v>
      </c>
    </row>
    <row r="7774" spans="1:15" ht="29.25" customHeight="1">
      <c r="A7774" s="221" t="s">
        <v>32</v>
      </c>
      <c r="B7774" s="221" t="s">
        <v>792</v>
      </c>
      <c r="C7774" s="222" t="s">
        <v>793</v>
      </c>
      <c r="D7774" s="222" t="s">
        <v>164</v>
      </c>
      <c r="E7774" s="199" t="s">
        <v>163</v>
      </c>
      <c r="F7774" s="200" t="s">
        <v>878</v>
      </c>
      <c r="G7774" s="200" t="s">
        <v>879</v>
      </c>
      <c r="H7774" s="200" t="s">
        <v>39</v>
      </c>
      <c r="I7774" s="200">
        <v>45490</v>
      </c>
      <c r="J7774" s="143">
        <f t="shared" si="121"/>
        <v>45490</v>
      </c>
      <c r="K7774" s="202">
        <v>2</v>
      </c>
      <c r="L7774" s="285" t="s">
        <v>1286</v>
      </c>
      <c r="M7774" s="223"/>
      <c r="N7774" s="203">
        <v>0.5</v>
      </c>
      <c r="O7774" s="222" t="s">
        <v>958</v>
      </c>
    </row>
    <row r="7775" spans="1:15" ht="29.25" customHeight="1">
      <c r="A7775" s="221" t="s">
        <v>32</v>
      </c>
      <c r="B7775" s="221" t="s">
        <v>792</v>
      </c>
      <c r="C7775" s="222" t="s">
        <v>793</v>
      </c>
      <c r="D7775" s="222" t="s">
        <v>164</v>
      </c>
      <c r="E7775" s="199" t="s">
        <v>163</v>
      </c>
      <c r="F7775" s="200" t="s">
        <v>604</v>
      </c>
      <c r="G7775" s="200" t="s">
        <v>605</v>
      </c>
      <c r="H7775" s="200" t="s">
        <v>608</v>
      </c>
      <c r="I7775" s="200">
        <v>45490</v>
      </c>
      <c r="J7775" s="143">
        <f t="shared" si="121"/>
        <v>45490</v>
      </c>
      <c r="K7775" s="202">
        <v>1</v>
      </c>
      <c r="L7775" s="285" t="s">
        <v>1289</v>
      </c>
      <c r="M7775" s="223"/>
      <c r="N7775" s="203">
        <v>0.133333333333333</v>
      </c>
      <c r="O7775" s="222" t="s">
        <v>939</v>
      </c>
    </row>
    <row r="7776" spans="1:15" ht="29.25" customHeight="1">
      <c r="A7776" s="221" t="s">
        <v>32</v>
      </c>
      <c r="B7776" s="221" t="s">
        <v>792</v>
      </c>
      <c r="C7776" s="222" t="s">
        <v>793</v>
      </c>
      <c r="D7776" s="222" t="s">
        <v>164</v>
      </c>
      <c r="E7776" s="199" t="s">
        <v>178</v>
      </c>
      <c r="F7776" s="200"/>
      <c r="G7776" s="200"/>
      <c r="H7776" s="200"/>
      <c r="I7776" s="200">
        <v>45491</v>
      </c>
      <c r="J7776" s="143">
        <f t="shared" si="121"/>
        <v>45491</v>
      </c>
      <c r="K7776" s="202">
        <v>1</v>
      </c>
      <c r="L7776" s="285" t="s">
        <v>1563</v>
      </c>
      <c r="M7776" s="223"/>
      <c r="N7776" s="203"/>
      <c r="O7776" s="222" t="s">
        <v>326</v>
      </c>
    </row>
    <row r="7777" spans="1:15" ht="29.25" customHeight="1">
      <c r="A7777" s="221" t="s">
        <v>32</v>
      </c>
      <c r="B7777" s="221" t="s">
        <v>792</v>
      </c>
      <c r="C7777" s="222" t="s">
        <v>793</v>
      </c>
      <c r="D7777" s="222" t="s">
        <v>164</v>
      </c>
      <c r="E7777" s="199" t="s">
        <v>163</v>
      </c>
      <c r="F7777" s="200" t="s">
        <v>604</v>
      </c>
      <c r="G7777" s="200" t="s">
        <v>605</v>
      </c>
      <c r="H7777" s="200" t="s">
        <v>608</v>
      </c>
      <c r="I7777" s="200">
        <v>45491</v>
      </c>
      <c r="J7777" s="143">
        <f t="shared" si="121"/>
        <v>45491</v>
      </c>
      <c r="K7777" s="202">
        <v>1</v>
      </c>
      <c r="L7777" s="285" t="s">
        <v>1289</v>
      </c>
      <c r="M7777" s="223"/>
      <c r="N7777" s="203">
        <v>0.6875</v>
      </c>
      <c r="O7777" s="222" t="s">
        <v>968</v>
      </c>
    </row>
    <row r="7778" spans="1:15" ht="29.25" customHeight="1">
      <c r="A7778" s="221" t="s">
        <v>32</v>
      </c>
      <c r="B7778" s="221" t="s">
        <v>792</v>
      </c>
      <c r="C7778" s="222" t="s">
        <v>793</v>
      </c>
      <c r="D7778" s="222" t="s">
        <v>164</v>
      </c>
      <c r="E7778" s="199" t="s">
        <v>163</v>
      </c>
      <c r="F7778" s="200" t="s">
        <v>604</v>
      </c>
      <c r="G7778" s="200" t="s">
        <v>605</v>
      </c>
      <c r="H7778" s="200" t="s">
        <v>608</v>
      </c>
      <c r="I7778" s="200">
        <v>45491</v>
      </c>
      <c r="J7778" s="143">
        <f t="shared" si="121"/>
        <v>45491</v>
      </c>
      <c r="K7778" s="202">
        <v>2</v>
      </c>
      <c r="L7778" s="285" t="s">
        <v>1289</v>
      </c>
      <c r="M7778" s="223"/>
      <c r="N7778" s="203">
        <v>0.6875</v>
      </c>
      <c r="O7778" s="222" t="s">
        <v>968</v>
      </c>
    </row>
    <row r="7779" spans="1:15" ht="29.25" customHeight="1">
      <c r="A7779" s="221" t="s">
        <v>32</v>
      </c>
      <c r="B7779" s="221" t="s">
        <v>792</v>
      </c>
      <c r="C7779" s="222" t="s">
        <v>793</v>
      </c>
      <c r="D7779" s="222" t="s">
        <v>164</v>
      </c>
      <c r="E7779" s="199" t="s">
        <v>163</v>
      </c>
      <c r="F7779" s="200" t="s">
        <v>878</v>
      </c>
      <c r="G7779" s="200" t="s">
        <v>879</v>
      </c>
      <c r="H7779" s="200" t="s">
        <v>49</v>
      </c>
      <c r="I7779" s="200">
        <v>45491</v>
      </c>
      <c r="J7779" s="143">
        <f t="shared" si="121"/>
        <v>45491</v>
      </c>
      <c r="K7779" s="202">
        <v>5</v>
      </c>
      <c r="L7779" s="284" t="s">
        <v>1564</v>
      </c>
      <c r="M7779" s="223"/>
      <c r="N7779" s="203">
        <v>0.4375</v>
      </c>
      <c r="O7779" s="222" t="s">
        <v>942</v>
      </c>
    </row>
    <row r="7780" spans="1:15" ht="29.25" customHeight="1">
      <c r="A7780" s="221" t="s">
        <v>32</v>
      </c>
      <c r="B7780" s="221" t="s">
        <v>792</v>
      </c>
      <c r="C7780" s="222" t="s">
        <v>793</v>
      </c>
      <c r="D7780" s="222" t="s">
        <v>164</v>
      </c>
      <c r="E7780" s="199" t="s">
        <v>178</v>
      </c>
      <c r="F7780" s="200"/>
      <c r="G7780" s="200"/>
      <c r="H7780" s="200"/>
      <c r="I7780" s="200">
        <v>45492</v>
      </c>
      <c r="J7780" s="143">
        <f t="shared" si="121"/>
        <v>45492</v>
      </c>
      <c r="K7780" s="202">
        <v>1</v>
      </c>
      <c r="L7780" s="284" t="s">
        <v>1567</v>
      </c>
      <c r="M7780" s="223"/>
      <c r="N7780" s="203"/>
      <c r="O7780" s="222" t="s">
        <v>326</v>
      </c>
    </row>
    <row r="7781" spans="1:15" ht="29.25" customHeight="1">
      <c r="A7781" s="221" t="s">
        <v>32</v>
      </c>
      <c r="B7781" s="221" t="s">
        <v>792</v>
      </c>
      <c r="C7781" s="222" t="s">
        <v>793</v>
      </c>
      <c r="D7781" s="222" t="s">
        <v>164</v>
      </c>
      <c r="E7781" s="199" t="s">
        <v>163</v>
      </c>
      <c r="F7781" s="200" t="s">
        <v>573</v>
      </c>
      <c r="G7781" s="200" t="s">
        <v>574</v>
      </c>
      <c r="H7781" s="200" t="s">
        <v>38</v>
      </c>
      <c r="I7781" s="200">
        <v>45492</v>
      </c>
      <c r="J7781" s="143">
        <f t="shared" si="121"/>
        <v>45492</v>
      </c>
      <c r="K7781" s="202">
        <v>1</v>
      </c>
      <c r="L7781" s="284" t="s">
        <v>1568</v>
      </c>
      <c r="M7781" s="223"/>
      <c r="N7781" s="203">
        <v>9.875</v>
      </c>
      <c r="O7781" s="222" t="s">
        <v>968</v>
      </c>
    </row>
    <row r="7782" spans="1:15" ht="29.25" customHeight="1">
      <c r="A7782" s="221" t="s">
        <v>32</v>
      </c>
      <c r="B7782" s="221" t="s">
        <v>792</v>
      </c>
      <c r="C7782" s="222" t="s">
        <v>793</v>
      </c>
      <c r="D7782" s="222" t="s">
        <v>164</v>
      </c>
      <c r="E7782" s="199" t="s">
        <v>163</v>
      </c>
      <c r="F7782" s="200" t="s">
        <v>604</v>
      </c>
      <c r="G7782" s="200" t="s">
        <v>605</v>
      </c>
      <c r="H7782" s="200" t="s">
        <v>608</v>
      </c>
      <c r="I7782" s="200">
        <v>45492</v>
      </c>
      <c r="J7782" s="143">
        <f t="shared" si="121"/>
        <v>45492</v>
      </c>
      <c r="K7782" s="202">
        <v>1</v>
      </c>
      <c r="L7782" s="285" t="s">
        <v>1565</v>
      </c>
      <c r="M7782" s="223"/>
      <c r="N7782" s="203">
        <v>0.6875</v>
      </c>
      <c r="O7782" s="222" t="s">
        <v>968</v>
      </c>
    </row>
    <row r="7783" spans="1:15" ht="29.25" customHeight="1">
      <c r="A7783" s="221" t="s">
        <v>32</v>
      </c>
      <c r="B7783" s="221" t="s">
        <v>792</v>
      </c>
      <c r="C7783" s="222" t="s">
        <v>793</v>
      </c>
      <c r="D7783" s="222" t="s">
        <v>164</v>
      </c>
      <c r="E7783" s="199" t="s">
        <v>163</v>
      </c>
      <c r="F7783" s="200" t="s">
        <v>878</v>
      </c>
      <c r="G7783" s="200" t="s">
        <v>879</v>
      </c>
      <c r="H7783" s="200" t="s">
        <v>49</v>
      </c>
      <c r="I7783" s="200">
        <v>45492</v>
      </c>
      <c r="J7783" s="143">
        <f t="shared" si="121"/>
        <v>45492</v>
      </c>
      <c r="K7783" s="202">
        <v>2</v>
      </c>
      <c r="L7783" s="284" t="s">
        <v>1564</v>
      </c>
      <c r="M7783" s="223"/>
      <c r="N7783" s="203">
        <v>0.4375</v>
      </c>
      <c r="O7783" s="222" t="s">
        <v>942</v>
      </c>
    </row>
    <row r="7784" spans="1:15" ht="29.25" customHeight="1">
      <c r="A7784" s="221" t="s">
        <v>32</v>
      </c>
      <c r="B7784" s="221" t="s">
        <v>792</v>
      </c>
      <c r="C7784" s="222" t="s">
        <v>793</v>
      </c>
      <c r="D7784" s="222" t="s">
        <v>164</v>
      </c>
      <c r="E7784" s="199" t="s">
        <v>163</v>
      </c>
      <c r="F7784" s="200" t="s">
        <v>604</v>
      </c>
      <c r="G7784" s="200" t="s">
        <v>605</v>
      </c>
      <c r="H7784" s="200" t="s">
        <v>608</v>
      </c>
      <c r="I7784" s="200">
        <v>45492</v>
      </c>
      <c r="J7784" s="143">
        <f t="shared" si="121"/>
        <v>45492</v>
      </c>
      <c r="K7784" s="202">
        <v>3</v>
      </c>
      <c r="L7784" s="284" t="s">
        <v>1566</v>
      </c>
      <c r="M7784" s="223"/>
      <c r="N7784" s="203">
        <v>0.133333333333333</v>
      </c>
      <c r="O7784" s="222" t="s">
        <v>939</v>
      </c>
    </row>
    <row r="7785" spans="1:15" ht="29.25" customHeight="1">
      <c r="A7785" s="221" t="s">
        <v>32</v>
      </c>
      <c r="B7785" s="221" t="s">
        <v>792</v>
      </c>
      <c r="C7785" s="222" t="s">
        <v>793</v>
      </c>
      <c r="D7785" s="222" t="s">
        <v>164</v>
      </c>
      <c r="E7785" s="199" t="s">
        <v>163</v>
      </c>
      <c r="F7785" s="200" t="s">
        <v>573</v>
      </c>
      <c r="G7785" s="200" t="s">
        <v>574</v>
      </c>
      <c r="H7785" s="200"/>
      <c r="I7785" s="200">
        <v>45495</v>
      </c>
      <c r="J7785" s="143">
        <f t="shared" si="121"/>
        <v>45495</v>
      </c>
      <c r="K7785" s="202">
        <v>1.5</v>
      </c>
      <c r="L7785" s="285" t="s">
        <v>1570</v>
      </c>
      <c r="M7785" s="223"/>
      <c r="N7785" s="203"/>
      <c r="O7785" s="222" t="s">
        <v>326</v>
      </c>
    </row>
    <row r="7786" spans="1:15" ht="29.25" customHeight="1">
      <c r="A7786" s="221" t="s">
        <v>32</v>
      </c>
      <c r="B7786" s="221" t="s">
        <v>792</v>
      </c>
      <c r="C7786" s="222" t="s">
        <v>793</v>
      </c>
      <c r="D7786" s="222" t="s">
        <v>164</v>
      </c>
      <c r="E7786" s="199" t="s">
        <v>163</v>
      </c>
      <c r="F7786" s="200" t="s">
        <v>573</v>
      </c>
      <c r="G7786" s="200" t="s">
        <v>574</v>
      </c>
      <c r="H7786" s="200" t="s">
        <v>38</v>
      </c>
      <c r="I7786" s="200">
        <v>45495</v>
      </c>
      <c r="J7786" s="143">
        <f t="shared" si="121"/>
        <v>45495</v>
      </c>
      <c r="K7786" s="202">
        <v>5</v>
      </c>
      <c r="L7786" s="285" t="s">
        <v>1569</v>
      </c>
      <c r="M7786" s="223"/>
      <c r="N7786" s="203">
        <v>9.875</v>
      </c>
      <c r="O7786" s="222" t="s">
        <v>968</v>
      </c>
    </row>
    <row r="7787" spans="1:15" ht="29.25" customHeight="1">
      <c r="A7787" s="221" t="s">
        <v>32</v>
      </c>
      <c r="B7787" s="221" t="s">
        <v>792</v>
      </c>
      <c r="C7787" s="222" t="s">
        <v>793</v>
      </c>
      <c r="D7787" s="222" t="s">
        <v>164</v>
      </c>
      <c r="E7787" s="199" t="s">
        <v>163</v>
      </c>
      <c r="F7787" s="200" t="s">
        <v>604</v>
      </c>
      <c r="G7787" s="200" t="s">
        <v>605</v>
      </c>
      <c r="H7787" s="200" t="s">
        <v>608</v>
      </c>
      <c r="I7787" s="200">
        <v>45495</v>
      </c>
      <c r="J7787" s="143">
        <f t="shared" si="121"/>
        <v>45495</v>
      </c>
      <c r="K7787" s="202">
        <v>1.5</v>
      </c>
      <c r="L7787" s="285" t="s">
        <v>1565</v>
      </c>
      <c r="M7787" s="223"/>
      <c r="N7787" s="203">
        <v>0.6875</v>
      </c>
      <c r="O7787" s="222" t="s">
        <v>968</v>
      </c>
    </row>
    <row r="7788" spans="1:15" ht="29.25" customHeight="1">
      <c r="A7788" s="221" t="s">
        <v>32</v>
      </c>
      <c r="B7788" s="221" t="s">
        <v>792</v>
      </c>
      <c r="C7788" s="222" t="s">
        <v>793</v>
      </c>
      <c r="D7788" s="222" t="s">
        <v>164</v>
      </c>
      <c r="E7788" s="199" t="s">
        <v>163</v>
      </c>
      <c r="F7788" s="200" t="s">
        <v>573</v>
      </c>
      <c r="G7788" s="200" t="s">
        <v>574</v>
      </c>
      <c r="H7788" s="200"/>
      <c r="I7788" s="200">
        <v>45496</v>
      </c>
      <c r="J7788" s="143">
        <f t="shared" si="121"/>
        <v>45496</v>
      </c>
      <c r="K7788" s="202">
        <v>3</v>
      </c>
      <c r="L7788" s="285" t="s">
        <v>1699</v>
      </c>
      <c r="M7788" s="223"/>
      <c r="N7788" s="203"/>
      <c r="O7788" s="222" t="s">
        <v>326</v>
      </c>
    </row>
    <row r="7789" spans="1:15" ht="29.25" customHeight="1">
      <c r="A7789" s="221" t="s">
        <v>32</v>
      </c>
      <c r="B7789" s="221" t="s">
        <v>792</v>
      </c>
      <c r="C7789" s="222" t="s">
        <v>793</v>
      </c>
      <c r="D7789" s="222" t="s">
        <v>164</v>
      </c>
      <c r="E7789" s="199" t="s">
        <v>165</v>
      </c>
      <c r="F7789" s="200"/>
      <c r="G7789" s="200"/>
      <c r="H7789" s="200"/>
      <c r="I7789" s="200">
        <v>45496</v>
      </c>
      <c r="J7789" s="143">
        <f t="shared" si="121"/>
        <v>45496</v>
      </c>
      <c r="K7789" s="202">
        <v>5</v>
      </c>
      <c r="L7789" s="285" t="s">
        <v>197</v>
      </c>
      <c r="M7789" s="223"/>
      <c r="N7789" s="203"/>
      <c r="O7789" s="222" t="s">
        <v>326</v>
      </c>
    </row>
    <row r="7790" spans="1:15" ht="29.25" customHeight="1">
      <c r="A7790" s="221" t="s">
        <v>32</v>
      </c>
      <c r="B7790" s="221" t="s">
        <v>792</v>
      </c>
      <c r="C7790" s="222" t="s">
        <v>793</v>
      </c>
      <c r="D7790" s="222" t="s">
        <v>164</v>
      </c>
      <c r="E7790" s="199" t="s">
        <v>165</v>
      </c>
      <c r="F7790" s="200"/>
      <c r="G7790" s="200"/>
      <c r="H7790" s="200"/>
      <c r="I7790" s="200">
        <v>45497</v>
      </c>
      <c r="J7790" s="143">
        <f t="shared" si="121"/>
        <v>45497</v>
      </c>
      <c r="K7790" s="202">
        <v>8</v>
      </c>
      <c r="L7790" s="285" t="s">
        <v>593</v>
      </c>
      <c r="M7790" s="223"/>
      <c r="N7790" s="203"/>
      <c r="O7790" s="222" t="s">
        <v>326</v>
      </c>
    </row>
    <row r="7791" spans="1:15" ht="29.25" customHeight="1">
      <c r="A7791" s="221" t="s">
        <v>32</v>
      </c>
      <c r="B7791" s="221" t="s">
        <v>792</v>
      </c>
      <c r="C7791" s="222" t="s">
        <v>793</v>
      </c>
      <c r="D7791" s="222" t="s">
        <v>164</v>
      </c>
      <c r="E7791" s="199" t="s">
        <v>165</v>
      </c>
      <c r="F7791" s="200"/>
      <c r="G7791" s="200"/>
      <c r="H7791" s="200"/>
      <c r="I7791" s="200">
        <v>45498</v>
      </c>
      <c r="J7791" s="143">
        <f t="shared" si="121"/>
        <v>45498</v>
      </c>
      <c r="K7791" s="202">
        <v>8</v>
      </c>
      <c r="L7791" s="285" t="s">
        <v>593</v>
      </c>
      <c r="M7791" s="223"/>
      <c r="N7791" s="203"/>
      <c r="O7791" s="222" t="s">
        <v>326</v>
      </c>
    </row>
    <row r="7792" spans="1:15" ht="29.25" customHeight="1">
      <c r="A7792" s="221" t="s">
        <v>32</v>
      </c>
      <c r="B7792" s="221" t="s">
        <v>792</v>
      </c>
      <c r="C7792" s="222" t="s">
        <v>793</v>
      </c>
      <c r="D7792" s="222" t="s">
        <v>164</v>
      </c>
      <c r="E7792" s="199" t="s">
        <v>163</v>
      </c>
      <c r="F7792" s="200" t="s">
        <v>604</v>
      </c>
      <c r="G7792" s="200" t="s">
        <v>605</v>
      </c>
      <c r="H7792" s="200"/>
      <c r="I7792" s="200">
        <v>45499</v>
      </c>
      <c r="J7792" s="143">
        <f t="shared" si="121"/>
        <v>45499</v>
      </c>
      <c r="K7792" s="202">
        <v>2.5</v>
      </c>
      <c r="L7792" s="285" t="s">
        <v>1565</v>
      </c>
      <c r="M7792" s="223"/>
      <c r="N7792" s="203"/>
      <c r="O7792" s="222" t="s">
        <v>326</v>
      </c>
    </row>
    <row r="7793" spans="1:15" ht="29.25" customHeight="1">
      <c r="A7793" s="221" t="s">
        <v>32</v>
      </c>
      <c r="B7793" s="221" t="s">
        <v>792</v>
      </c>
      <c r="C7793" s="222" t="s">
        <v>793</v>
      </c>
      <c r="D7793" s="222" t="s">
        <v>164</v>
      </c>
      <c r="E7793" s="199" t="s">
        <v>163</v>
      </c>
      <c r="F7793" s="200" t="s">
        <v>573</v>
      </c>
      <c r="G7793" s="200" t="s">
        <v>574</v>
      </c>
      <c r="H7793" s="200"/>
      <c r="I7793" s="200">
        <v>45499</v>
      </c>
      <c r="J7793" s="143">
        <f t="shared" si="121"/>
        <v>45499</v>
      </c>
      <c r="K7793" s="202">
        <v>5.5</v>
      </c>
      <c r="L7793" s="285" t="s">
        <v>1700</v>
      </c>
      <c r="M7793" s="223"/>
      <c r="N7793" s="203"/>
      <c r="O7793" s="222" t="s">
        <v>326</v>
      </c>
    </row>
    <row r="7794" spans="1:15" ht="29.25" customHeight="1">
      <c r="A7794" s="221" t="s">
        <v>32</v>
      </c>
      <c r="B7794" s="221" t="s">
        <v>792</v>
      </c>
      <c r="C7794" s="222" t="s">
        <v>793</v>
      </c>
      <c r="D7794" s="222" t="s">
        <v>164</v>
      </c>
      <c r="E7794" s="199" t="s">
        <v>163</v>
      </c>
      <c r="F7794" s="200" t="s">
        <v>604</v>
      </c>
      <c r="G7794" s="200" t="s">
        <v>605</v>
      </c>
      <c r="H7794" s="200"/>
      <c r="I7794" s="200">
        <v>45502</v>
      </c>
      <c r="J7794" s="143">
        <f t="shared" si="121"/>
        <v>45502</v>
      </c>
      <c r="K7794" s="202">
        <v>1</v>
      </c>
      <c r="L7794" s="285" t="s">
        <v>1565</v>
      </c>
      <c r="M7794" s="223"/>
      <c r="N7794" s="203"/>
      <c r="O7794" s="222" t="s">
        <v>326</v>
      </c>
    </row>
    <row r="7795" spans="1:15" ht="29.25" customHeight="1">
      <c r="A7795" s="221" t="s">
        <v>32</v>
      </c>
      <c r="B7795" s="221" t="s">
        <v>792</v>
      </c>
      <c r="C7795" s="222" t="s">
        <v>793</v>
      </c>
      <c r="D7795" s="222" t="s">
        <v>164</v>
      </c>
      <c r="E7795" s="199" t="s">
        <v>163</v>
      </c>
      <c r="F7795" s="200" t="s">
        <v>573</v>
      </c>
      <c r="G7795" s="200" t="s">
        <v>574</v>
      </c>
      <c r="H7795" s="200"/>
      <c r="I7795" s="200">
        <v>45502</v>
      </c>
      <c r="J7795" s="143">
        <f t="shared" si="121"/>
        <v>45502</v>
      </c>
      <c r="K7795" s="202">
        <v>5</v>
      </c>
      <c r="L7795" s="285" t="s">
        <v>1701</v>
      </c>
      <c r="M7795" s="223"/>
      <c r="N7795" s="203"/>
      <c r="O7795" s="222" t="s">
        <v>326</v>
      </c>
    </row>
    <row r="7796" spans="1:15" ht="29.25" customHeight="1">
      <c r="A7796" s="221" t="s">
        <v>32</v>
      </c>
      <c r="B7796" s="221" t="s">
        <v>792</v>
      </c>
      <c r="C7796" s="222" t="s">
        <v>793</v>
      </c>
      <c r="D7796" s="222" t="s">
        <v>164</v>
      </c>
      <c r="E7796" s="199" t="s">
        <v>163</v>
      </c>
      <c r="F7796" s="200" t="s">
        <v>878</v>
      </c>
      <c r="G7796" s="200" t="s">
        <v>879</v>
      </c>
      <c r="H7796" s="200"/>
      <c r="I7796" s="200">
        <v>45502</v>
      </c>
      <c r="J7796" s="143">
        <f t="shared" si="121"/>
        <v>45502</v>
      </c>
      <c r="K7796" s="202">
        <v>2</v>
      </c>
      <c r="L7796" s="285" t="s">
        <v>1702</v>
      </c>
      <c r="M7796" s="223"/>
      <c r="N7796" s="203"/>
      <c r="O7796" s="222" t="s">
        <v>326</v>
      </c>
    </row>
    <row r="7797" spans="1:15" ht="29.25" customHeight="1">
      <c r="A7797" s="221" t="s">
        <v>32</v>
      </c>
      <c r="B7797" s="221" t="s">
        <v>792</v>
      </c>
      <c r="C7797" s="222" t="s">
        <v>793</v>
      </c>
      <c r="D7797" s="222" t="s">
        <v>164</v>
      </c>
      <c r="E7797" s="199" t="s">
        <v>165</v>
      </c>
      <c r="F7797" s="200"/>
      <c r="G7797" s="200"/>
      <c r="H7797" s="200"/>
      <c r="I7797" s="200">
        <v>45503</v>
      </c>
      <c r="J7797" s="143">
        <f t="shared" si="121"/>
        <v>45503</v>
      </c>
      <c r="K7797" s="202">
        <v>3</v>
      </c>
      <c r="L7797" s="285" t="s">
        <v>1703</v>
      </c>
      <c r="M7797" s="223"/>
      <c r="N7797" s="203"/>
      <c r="O7797" s="222" t="s">
        <v>326</v>
      </c>
    </row>
    <row r="7798" spans="1:15" ht="29.25" customHeight="1">
      <c r="A7798" s="221" t="s">
        <v>32</v>
      </c>
      <c r="B7798" s="221" t="s">
        <v>792</v>
      </c>
      <c r="C7798" s="222" t="s">
        <v>793</v>
      </c>
      <c r="D7798" s="222" t="s">
        <v>164</v>
      </c>
      <c r="E7798" s="199" t="s">
        <v>163</v>
      </c>
      <c r="F7798" s="200" t="s">
        <v>878</v>
      </c>
      <c r="G7798" s="200" t="s">
        <v>879</v>
      </c>
      <c r="H7798" s="200"/>
      <c r="I7798" s="200">
        <v>45503</v>
      </c>
      <c r="J7798" s="143">
        <f t="shared" si="121"/>
        <v>45503</v>
      </c>
      <c r="K7798" s="202">
        <v>3</v>
      </c>
      <c r="L7798" s="285" t="s">
        <v>1704</v>
      </c>
      <c r="M7798" s="223"/>
      <c r="N7798" s="203"/>
      <c r="O7798" s="222" t="s">
        <v>326</v>
      </c>
    </row>
    <row r="7799" spans="1:15" ht="29.25" customHeight="1">
      <c r="A7799" s="221" t="s">
        <v>32</v>
      </c>
      <c r="B7799" s="221" t="s">
        <v>792</v>
      </c>
      <c r="C7799" s="222" t="s">
        <v>793</v>
      </c>
      <c r="D7799" s="222" t="s">
        <v>164</v>
      </c>
      <c r="E7799" s="199" t="s">
        <v>163</v>
      </c>
      <c r="F7799" s="200" t="s">
        <v>573</v>
      </c>
      <c r="G7799" s="200" t="s">
        <v>574</v>
      </c>
      <c r="H7799" s="200"/>
      <c r="I7799" s="200">
        <v>45503</v>
      </c>
      <c r="J7799" s="143">
        <f t="shared" si="121"/>
        <v>45503</v>
      </c>
      <c r="K7799" s="202">
        <v>3</v>
      </c>
      <c r="L7799" s="285" t="s">
        <v>1705</v>
      </c>
      <c r="M7799" s="223"/>
      <c r="N7799" s="203"/>
      <c r="O7799" s="222" t="s">
        <v>326</v>
      </c>
    </row>
    <row r="7800" spans="1:15" ht="29.25" customHeight="1">
      <c r="A7800" s="221" t="s">
        <v>32</v>
      </c>
      <c r="B7800" s="221" t="s">
        <v>792</v>
      </c>
      <c r="C7800" s="222" t="s">
        <v>793</v>
      </c>
      <c r="D7800" s="222" t="s">
        <v>164</v>
      </c>
      <c r="E7800" s="199" t="s">
        <v>163</v>
      </c>
      <c r="F7800" s="200" t="s">
        <v>878</v>
      </c>
      <c r="G7800" s="200" t="s">
        <v>879</v>
      </c>
      <c r="H7800" s="200"/>
      <c r="I7800" s="200">
        <v>45504</v>
      </c>
      <c r="J7800" s="143">
        <f t="shared" si="121"/>
        <v>45504</v>
      </c>
      <c r="K7800" s="202">
        <v>2.5</v>
      </c>
      <c r="L7800" s="285" t="s">
        <v>1704</v>
      </c>
      <c r="M7800" s="223"/>
      <c r="N7800" s="203"/>
      <c r="O7800" s="222" t="s">
        <v>326</v>
      </c>
    </row>
    <row r="7801" spans="1:15" ht="29.25" customHeight="1">
      <c r="A7801" s="221" t="s">
        <v>32</v>
      </c>
      <c r="B7801" s="221" t="s">
        <v>792</v>
      </c>
      <c r="C7801" s="222" t="s">
        <v>793</v>
      </c>
      <c r="D7801" s="222" t="s">
        <v>164</v>
      </c>
      <c r="E7801" s="199" t="s">
        <v>163</v>
      </c>
      <c r="F7801" s="200" t="s">
        <v>573</v>
      </c>
      <c r="G7801" s="200" t="s">
        <v>574</v>
      </c>
      <c r="H7801" s="200"/>
      <c r="I7801" s="200">
        <v>45504</v>
      </c>
      <c r="J7801" s="143">
        <f t="shared" si="121"/>
        <v>45504</v>
      </c>
      <c r="K7801" s="202">
        <v>5.5</v>
      </c>
      <c r="L7801" s="285" t="s">
        <v>1706</v>
      </c>
      <c r="M7801" s="223"/>
      <c r="N7801" s="203"/>
      <c r="O7801" s="222" t="s">
        <v>326</v>
      </c>
    </row>
    <row r="7802" spans="1:15" ht="29.25" customHeight="1">
      <c r="A7802" s="221" t="s">
        <v>32</v>
      </c>
      <c r="B7802" s="221" t="s">
        <v>792</v>
      </c>
      <c r="C7802" s="222" t="s">
        <v>793</v>
      </c>
      <c r="D7802" s="222" t="s">
        <v>164</v>
      </c>
      <c r="E7802" s="199" t="s">
        <v>163</v>
      </c>
      <c r="F7802" s="200" t="s">
        <v>604</v>
      </c>
      <c r="G7802" s="200" t="s">
        <v>605</v>
      </c>
      <c r="H7802" s="200"/>
      <c r="I7802" s="200">
        <v>45505</v>
      </c>
      <c r="J7802" s="143">
        <f t="shared" si="121"/>
        <v>45505</v>
      </c>
      <c r="K7802" s="202">
        <v>2</v>
      </c>
      <c r="L7802" s="285" t="s">
        <v>1826</v>
      </c>
      <c r="M7802" s="223"/>
      <c r="N7802" s="203"/>
      <c r="O7802" s="222" t="s">
        <v>326</v>
      </c>
    </row>
    <row r="7803" spans="1:15" ht="29.25" customHeight="1">
      <c r="A7803" s="221" t="s">
        <v>32</v>
      </c>
      <c r="B7803" s="221" t="s">
        <v>792</v>
      </c>
      <c r="C7803" s="222" t="s">
        <v>793</v>
      </c>
      <c r="D7803" s="222" t="s">
        <v>164</v>
      </c>
      <c r="E7803" s="199" t="s">
        <v>163</v>
      </c>
      <c r="F7803" s="200" t="s">
        <v>573</v>
      </c>
      <c r="G7803" s="200" t="s">
        <v>574</v>
      </c>
      <c r="H7803" s="200"/>
      <c r="I7803" s="200">
        <v>45505</v>
      </c>
      <c r="J7803" s="143">
        <f t="shared" si="121"/>
        <v>45505</v>
      </c>
      <c r="K7803" s="202">
        <v>6</v>
      </c>
      <c r="L7803" s="284" t="s">
        <v>1827</v>
      </c>
      <c r="M7803" s="223"/>
      <c r="N7803" s="203"/>
      <c r="O7803" s="222" t="s">
        <v>326</v>
      </c>
    </row>
    <row r="7804" spans="1:15" ht="29.25" customHeight="1">
      <c r="A7804" s="221" t="s">
        <v>32</v>
      </c>
      <c r="B7804" s="221" t="s">
        <v>792</v>
      </c>
      <c r="C7804" s="222" t="s">
        <v>793</v>
      </c>
      <c r="D7804" s="222" t="s">
        <v>164</v>
      </c>
      <c r="E7804" s="199" t="s">
        <v>163</v>
      </c>
      <c r="F7804" s="200" t="s">
        <v>573</v>
      </c>
      <c r="G7804" s="200" t="s">
        <v>574</v>
      </c>
      <c r="H7804" s="200"/>
      <c r="I7804" s="200">
        <v>45506</v>
      </c>
      <c r="J7804" s="143">
        <f t="shared" si="121"/>
        <v>45506</v>
      </c>
      <c r="K7804" s="202">
        <v>5.5</v>
      </c>
      <c r="L7804" s="285" t="s">
        <v>1828</v>
      </c>
      <c r="M7804" s="223"/>
      <c r="N7804" s="203"/>
      <c r="O7804" s="222" t="s">
        <v>326</v>
      </c>
    </row>
    <row r="7805" spans="1:15" ht="29.25" customHeight="1">
      <c r="A7805" s="221" t="s">
        <v>32</v>
      </c>
      <c r="B7805" s="221" t="s">
        <v>792</v>
      </c>
      <c r="C7805" s="222" t="s">
        <v>793</v>
      </c>
      <c r="D7805" s="222" t="s">
        <v>164</v>
      </c>
      <c r="E7805" s="199" t="s">
        <v>163</v>
      </c>
      <c r="F7805" s="200" t="s">
        <v>604</v>
      </c>
      <c r="G7805" s="200" t="s">
        <v>605</v>
      </c>
      <c r="H7805" s="200"/>
      <c r="I7805" s="200">
        <v>45506</v>
      </c>
      <c r="J7805" s="143">
        <f t="shared" si="121"/>
        <v>45506</v>
      </c>
      <c r="K7805" s="202">
        <v>2.5</v>
      </c>
      <c r="L7805" s="285" t="s">
        <v>1826</v>
      </c>
      <c r="M7805" s="223"/>
      <c r="N7805" s="203"/>
      <c r="O7805" s="222" t="s">
        <v>326</v>
      </c>
    </row>
    <row r="7806" spans="1:15" ht="29.25" customHeight="1">
      <c r="A7806" s="221" t="s">
        <v>32</v>
      </c>
      <c r="B7806" s="221" t="s">
        <v>792</v>
      </c>
      <c r="C7806" s="222" t="s">
        <v>793</v>
      </c>
      <c r="D7806" s="222" t="s">
        <v>164</v>
      </c>
      <c r="E7806" s="199" t="s">
        <v>163</v>
      </c>
      <c r="F7806" s="200" t="s">
        <v>573</v>
      </c>
      <c r="G7806" s="200" t="s">
        <v>574</v>
      </c>
      <c r="H7806" s="200"/>
      <c r="I7806" s="200">
        <v>45509</v>
      </c>
      <c r="J7806" s="143">
        <f t="shared" si="121"/>
        <v>45509</v>
      </c>
      <c r="K7806" s="202">
        <v>1</v>
      </c>
      <c r="L7806" s="284" t="s">
        <v>1829</v>
      </c>
      <c r="M7806" s="223"/>
      <c r="N7806" s="203"/>
      <c r="O7806" s="222" t="s">
        <v>326</v>
      </c>
    </row>
    <row r="7807" spans="1:15" ht="29.25" customHeight="1">
      <c r="A7807" s="221" t="s">
        <v>32</v>
      </c>
      <c r="B7807" s="221" t="s">
        <v>792</v>
      </c>
      <c r="C7807" s="222" t="s">
        <v>793</v>
      </c>
      <c r="D7807" s="222" t="s">
        <v>164</v>
      </c>
      <c r="E7807" s="199" t="s">
        <v>163</v>
      </c>
      <c r="F7807" s="200" t="s">
        <v>604</v>
      </c>
      <c r="G7807" s="200" t="s">
        <v>605</v>
      </c>
      <c r="H7807" s="200"/>
      <c r="I7807" s="200">
        <v>45509</v>
      </c>
      <c r="J7807" s="143">
        <f t="shared" si="121"/>
        <v>45509</v>
      </c>
      <c r="K7807" s="202">
        <v>2</v>
      </c>
      <c r="L7807" s="285" t="s">
        <v>1830</v>
      </c>
      <c r="M7807" s="223"/>
      <c r="N7807" s="203"/>
      <c r="O7807" s="222" t="s">
        <v>326</v>
      </c>
    </row>
    <row r="7808" spans="1:15" ht="29.25" customHeight="1">
      <c r="A7808" s="221" t="s">
        <v>32</v>
      </c>
      <c r="B7808" s="221" t="s">
        <v>792</v>
      </c>
      <c r="C7808" s="222" t="s">
        <v>793</v>
      </c>
      <c r="D7808" s="222" t="s">
        <v>164</v>
      </c>
      <c r="E7808" s="199" t="s">
        <v>163</v>
      </c>
      <c r="F7808" s="200" t="s">
        <v>604</v>
      </c>
      <c r="G7808" s="200" t="s">
        <v>605</v>
      </c>
      <c r="H7808" s="200"/>
      <c r="I7808" s="200">
        <v>45509</v>
      </c>
      <c r="J7808" s="143">
        <f t="shared" si="121"/>
        <v>45509</v>
      </c>
      <c r="K7808" s="202">
        <v>2.5</v>
      </c>
      <c r="L7808" s="285" t="s">
        <v>1831</v>
      </c>
      <c r="M7808" s="223"/>
      <c r="N7808" s="203"/>
      <c r="O7808" s="222" t="s">
        <v>326</v>
      </c>
    </row>
    <row r="7809" spans="1:15" ht="29.25" customHeight="1">
      <c r="A7809" s="221" t="s">
        <v>32</v>
      </c>
      <c r="B7809" s="221" t="s">
        <v>792</v>
      </c>
      <c r="C7809" s="222" t="s">
        <v>793</v>
      </c>
      <c r="D7809" s="222" t="s">
        <v>164</v>
      </c>
      <c r="E7809" s="199" t="s">
        <v>163</v>
      </c>
      <c r="F7809" s="200" t="s">
        <v>573</v>
      </c>
      <c r="G7809" s="200" t="s">
        <v>574</v>
      </c>
      <c r="H7809" s="200"/>
      <c r="I7809" s="200">
        <v>45509</v>
      </c>
      <c r="J7809" s="143">
        <f t="shared" si="121"/>
        <v>45509</v>
      </c>
      <c r="K7809" s="202">
        <v>2.5</v>
      </c>
      <c r="L7809" s="285" t="s">
        <v>1832</v>
      </c>
      <c r="M7809" s="223"/>
      <c r="N7809" s="203"/>
      <c r="O7809" s="222" t="s">
        <v>326</v>
      </c>
    </row>
    <row r="7810" spans="1:15" ht="29.25" customHeight="1">
      <c r="A7810" s="221" t="s">
        <v>32</v>
      </c>
      <c r="B7810" s="221" t="s">
        <v>792</v>
      </c>
      <c r="C7810" s="222" t="s">
        <v>793</v>
      </c>
      <c r="D7810" s="222" t="s">
        <v>164</v>
      </c>
      <c r="E7810" s="199" t="s">
        <v>163</v>
      </c>
      <c r="F7810" s="200" t="s">
        <v>878</v>
      </c>
      <c r="G7810" s="200" t="s">
        <v>879</v>
      </c>
      <c r="H7810" s="200"/>
      <c r="I7810" s="200">
        <v>45510</v>
      </c>
      <c r="J7810" s="143">
        <f t="shared" si="121"/>
        <v>45510</v>
      </c>
      <c r="K7810" s="202">
        <v>0.5</v>
      </c>
      <c r="L7810" s="285" t="s">
        <v>1833</v>
      </c>
      <c r="M7810" s="223"/>
      <c r="N7810" s="203"/>
      <c r="O7810" s="222" t="s">
        <v>326</v>
      </c>
    </row>
    <row r="7811" spans="1:15" ht="29.25" customHeight="1">
      <c r="A7811" s="221" t="s">
        <v>32</v>
      </c>
      <c r="B7811" s="221" t="s">
        <v>792</v>
      </c>
      <c r="C7811" s="222" t="s">
        <v>793</v>
      </c>
      <c r="D7811" s="222" t="s">
        <v>164</v>
      </c>
      <c r="E7811" s="199" t="s">
        <v>163</v>
      </c>
      <c r="F7811" s="200" t="s">
        <v>573</v>
      </c>
      <c r="G7811" s="200" t="s">
        <v>574</v>
      </c>
      <c r="H7811" s="200"/>
      <c r="I7811" s="200">
        <v>45510</v>
      </c>
      <c r="J7811" s="143">
        <f t="shared" ref="J7811:J7874" si="122">I7811</f>
        <v>45510</v>
      </c>
      <c r="K7811" s="202">
        <v>2</v>
      </c>
      <c r="L7811" s="284" t="s">
        <v>1834</v>
      </c>
      <c r="M7811" s="223"/>
      <c r="N7811" s="203"/>
      <c r="O7811" s="222" t="s">
        <v>326</v>
      </c>
    </row>
    <row r="7812" spans="1:15" ht="29.25" customHeight="1">
      <c r="A7812" s="221" t="s">
        <v>32</v>
      </c>
      <c r="B7812" s="221" t="s">
        <v>792</v>
      </c>
      <c r="C7812" s="222" t="s">
        <v>793</v>
      </c>
      <c r="D7812" s="222" t="s">
        <v>164</v>
      </c>
      <c r="E7812" s="199" t="s">
        <v>163</v>
      </c>
      <c r="F7812" s="200" t="s">
        <v>573</v>
      </c>
      <c r="G7812" s="200" t="s">
        <v>574</v>
      </c>
      <c r="H7812" s="200"/>
      <c r="I7812" s="200">
        <v>45510</v>
      </c>
      <c r="J7812" s="143">
        <f t="shared" si="122"/>
        <v>45510</v>
      </c>
      <c r="K7812" s="202">
        <v>2.5</v>
      </c>
      <c r="L7812" s="284" t="s">
        <v>1835</v>
      </c>
      <c r="M7812" s="223"/>
      <c r="N7812" s="203"/>
      <c r="O7812" s="222" t="s">
        <v>326</v>
      </c>
    </row>
    <row r="7813" spans="1:15" ht="29.25" customHeight="1">
      <c r="A7813" s="221" t="s">
        <v>32</v>
      </c>
      <c r="B7813" s="221" t="s">
        <v>792</v>
      </c>
      <c r="C7813" s="222" t="s">
        <v>793</v>
      </c>
      <c r="D7813" s="222" t="s">
        <v>164</v>
      </c>
      <c r="E7813" s="199" t="s">
        <v>163</v>
      </c>
      <c r="F7813" s="200" t="s">
        <v>604</v>
      </c>
      <c r="G7813" s="200" t="s">
        <v>605</v>
      </c>
      <c r="H7813" s="200"/>
      <c r="I7813" s="200">
        <v>45511</v>
      </c>
      <c r="J7813" s="143">
        <f t="shared" si="122"/>
        <v>45511</v>
      </c>
      <c r="K7813" s="202">
        <v>1</v>
      </c>
      <c r="L7813" s="285" t="s">
        <v>1971</v>
      </c>
      <c r="M7813" s="223"/>
      <c r="N7813" s="203"/>
      <c r="O7813" s="222" t="s">
        <v>326</v>
      </c>
    </row>
    <row r="7814" spans="1:15" ht="29.25" customHeight="1">
      <c r="A7814" s="221" t="s">
        <v>32</v>
      </c>
      <c r="B7814" s="221" t="s">
        <v>792</v>
      </c>
      <c r="C7814" s="222" t="s">
        <v>793</v>
      </c>
      <c r="D7814" s="222" t="s">
        <v>164</v>
      </c>
      <c r="E7814" s="199" t="s">
        <v>163</v>
      </c>
      <c r="F7814" s="200" t="s">
        <v>573</v>
      </c>
      <c r="G7814" s="200" t="s">
        <v>574</v>
      </c>
      <c r="H7814" s="200"/>
      <c r="I7814" s="200">
        <v>45511</v>
      </c>
      <c r="J7814" s="143">
        <f t="shared" si="122"/>
        <v>45511</v>
      </c>
      <c r="K7814" s="202">
        <v>7</v>
      </c>
      <c r="L7814" s="285" t="s">
        <v>1972</v>
      </c>
      <c r="M7814" s="223"/>
      <c r="N7814" s="203"/>
      <c r="O7814" s="222" t="s">
        <v>326</v>
      </c>
    </row>
    <row r="7815" spans="1:15" ht="29.25" customHeight="1">
      <c r="A7815" s="221" t="s">
        <v>32</v>
      </c>
      <c r="B7815" s="221" t="s">
        <v>792</v>
      </c>
      <c r="C7815" s="222" t="s">
        <v>793</v>
      </c>
      <c r="D7815" s="222" t="s">
        <v>164</v>
      </c>
      <c r="E7815" s="199" t="s">
        <v>163</v>
      </c>
      <c r="F7815" s="200" t="s">
        <v>573</v>
      </c>
      <c r="G7815" s="200" t="s">
        <v>574</v>
      </c>
      <c r="H7815" s="200"/>
      <c r="I7815" s="200">
        <v>45512</v>
      </c>
      <c r="J7815" s="143">
        <f t="shared" si="122"/>
        <v>45512</v>
      </c>
      <c r="K7815" s="202">
        <v>1</v>
      </c>
      <c r="L7815" s="285" t="s">
        <v>1973</v>
      </c>
      <c r="M7815" s="223"/>
      <c r="N7815" s="203"/>
      <c r="O7815" s="222" t="s">
        <v>326</v>
      </c>
    </row>
    <row r="7816" spans="1:15" ht="29.25" customHeight="1">
      <c r="A7816" s="221" t="s">
        <v>32</v>
      </c>
      <c r="B7816" s="221" t="s">
        <v>792</v>
      </c>
      <c r="C7816" s="222" t="s">
        <v>793</v>
      </c>
      <c r="D7816" s="222" t="s">
        <v>164</v>
      </c>
      <c r="E7816" s="199" t="s">
        <v>163</v>
      </c>
      <c r="F7816" s="200" t="s">
        <v>604</v>
      </c>
      <c r="G7816" s="200" t="s">
        <v>605</v>
      </c>
      <c r="H7816" s="200"/>
      <c r="I7816" s="200">
        <v>45512</v>
      </c>
      <c r="J7816" s="143">
        <f t="shared" si="122"/>
        <v>45512</v>
      </c>
      <c r="K7816" s="202">
        <v>1</v>
      </c>
      <c r="L7816" s="284" t="s">
        <v>1974</v>
      </c>
      <c r="M7816" s="223"/>
      <c r="N7816" s="203"/>
      <c r="O7816" s="222" t="s">
        <v>326</v>
      </c>
    </row>
    <row r="7817" spans="1:15" ht="29.25" customHeight="1">
      <c r="A7817" s="221" t="s">
        <v>32</v>
      </c>
      <c r="B7817" s="221" t="s">
        <v>792</v>
      </c>
      <c r="C7817" s="222" t="s">
        <v>793</v>
      </c>
      <c r="D7817" s="222" t="s">
        <v>164</v>
      </c>
      <c r="E7817" s="199" t="s">
        <v>163</v>
      </c>
      <c r="F7817" s="200" t="s">
        <v>573</v>
      </c>
      <c r="G7817" s="200" t="s">
        <v>574</v>
      </c>
      <c r="H7817" s="200"/>
      <c r="I7817" s="200">
        <v>45512</v>
      </c>
      <c r="J7817" s="143">
        <f t="shared" si="122"/>
        <v>45512</v>
      </c>
      <c r="K7817" s="202">
        <v>6</v>
      </c>
      <c r="L7817" s="285" t="s">
        <v>1975</v>
      </c>
      <c r="M7817" s="223"/>
      <c r="N7817" s="203"/>
      <c r="O7817" s="222" t="s">
        <v>326</v>
      </c>
    </row>
    <row r="7818" spans="1:15" ht="29.25" customHeight="1">
      <c r="A7818" s="221" t="s">
        <v>32</v>
      </c>
      <c r="B7818" s="221" t="s">
        <v>792</v>
      </c>
      <c r="C7818" s="222" t="s">
        <v>793</v>
      </c>
      <c r="D7818" s="222" t="s">
        <v>164</v>
      </c>
      <c r="E7818" s="199" t="s">
        <v>163</v>
      </c>
      <c r="F7818" s="200" t="s">
        <v>573</v>
      </c>
      <c r="G7818" s="200" t="s">
        <v>574</v>
      </c>
      <c r="H7818" s="200"/>
      <c r="I7818" s="200">
        <v>45513</v>
      </c>
      <c r="J7818" s="143">
        <f t="shared" si="122"/>
        <v>45513</v>
      </c>
      <c r="K7818" s="202">
        <v>2</v>
      </c>
      <c r="L7818" s="285" t="s">
        <v>1252</v>
      </c>
      <c r="M7818" s="223"/>
      <c r="N7818" s="203"/>
      <c r="O7818" s="222" t="s">
        <v>326</v>
      </c>
    </row>
    <row r="7819" spans="1:15" ht="29.25" customHeight="1">
      <c r="A7819" s="221" t="s">
        <v>32</v>
      </c>
      <c r="B7819" s="221" t="s">
        <v>792</v>
      </c>
      <c r="C7819" s="222" t="s">
        <v>793</v>
      </c>
      <c r="D7819" s="222" t="s">
        <v>164</v>
      </c>
      <c r="E7819" s="199" t="s">
        <v>165</v>
      </c>
      <c r="F7819" s="200"/>
      <c r="G7819" s="200"/>
      <c r="H7819" s="200"/>
      <c r="I7819" s="200">
        <v>45513</v>
      </c>
      <c r="J7819" s="143">
        <f t="shared" si="122"/>
        <v>45513</v>
      </c>
      <c r="K7819" s="202">
        <v>5</v>
      </c>
      <c r="L7819" s="285" t="s">
        <v>1976</v>
      </c>
      <c r="M7819" s="223"/>
      <c r="N7819" s="203"/>
      <c r="O7819" s="222" t="s">
        <v>326</v>
      </c>
    </row>
    <row r="7820" spans="1:15" ht="29.25" customHeight="1">
      <c r="A7820" s="221" t="s">
        <v>32</v>
      </c>
      <c r="B7820" s="221" t="s">
        <v>792</v>
      </c>
      <c r="C7820" s="222" t="s">
        <v>793</v>
      </c>
      <c r="D7820" s="222" t="s">
        <v>164</v>
      </c>
      <c r="E7820" s="199" t="s">
        <v>163</v>
      </c>
      <c r="F7820" s="200" t="s">
        <v>604</v>
      </c>
      <c r="G7820" s="200" t="s">
        <v>605</v>
      </c>
      <c r="H7820" s="200"/>
      <c r="I7820" s="200">
        <v>45513</v>
      </c>
      <c r="J7820" s="143">
        <f t="shared" si="122"/>
        <v>45513</v>
      </c>
      <c r="K7820" s="202">
        <v>1</v>
      </c>
      <c r="L7820" s="285" t="s">
        <v>1977</v>
      </c>
      <c r="M7820" s="223"/>
      <c r="N7820" s="203"/>
      <c r="O7820" s="222" t="s">
        <v>326</v>
      </c>
    </row>
    <row r="7821" spans="1:15" ht="29.25" customHeight="1">
      <c r="A7821" s="221" t="s">
        <v>32</v>
      </c>
      <c r="B7821" s="221" t="s">
        <v>792</v>
      </c>
      <c r="C7821" s="222" t="s">
        <v>793</v>
      </c>
      <c r="D7821" s="222" t="s">
        <v>164</v>
      </c>
      <c r="E7821" s="199" t="s">
        <v>163</v>
      </c>
      <c r="F7821" s="200" t="s">
        <v>630</v>
      </c>
      <c r="G7821" s="200" t="s">
        <v>631</v>
      </c>
      <c r="H7821" s="200"/>
      <c r="I7821" s="200">
        <v>45516</v>
      </c>
      <c r="J7821" s="143">
        <f t="shared" si="122"/>
        <v>45516</v>
      </c>
      <c r="K7821" s="202">
        <v>7</v>
      </c>
      <c r="L7821" s="285" t="s">
        <v>1978</v>
      </c>
      <c r="M7821" s="223"/>
      <c r="N7821" s="203"/>
      <c r="O7821" s="222" t="s">
        <v>326</v>
      </c>
    </row>
    <row r="7822" spans="1:15" ht="29.25" customHeight="1">
      <c r="A7822" s="221" t="s">
        <v>32</v>
      </c>
      <c r="B7822" s="221" t="s">
        <v>792</v>
      </c>
      <c r="C7822" s="222" t="s">
        <v>793</v>
      </c>
      <c r="D7822" s="222" t="s">
        <v>164</v>
      </c>
      <c r="E7822" s="199" t="s">
        <v>163</v>
      </c>
      <c r="F7822" s="200" t="s">
        <v>573</v>
      </c>
      <c r="G7822" s="200" t="s">
        <v>574</v>
      </c>
      <c r="H7822" s="200"/>
      <c r="I7822" s="200">
        <v>45516</v>
      </c>
      <c r="J7822" s="143">
        <f t="shared" si="122"/>
        <v>45516</v>
      </c>
      <c r="K7822" s="202">
        <v>1</v>
      </c>
      <c r="L7822" s="285" t="s">
        <v>1252</v>
      </c>
      <c r="M7822" s="223"/>
      <c r="N7822" s="203"/>
      <c r="O7822" s="222" t="s">
        <v>326</v>
      </c>
    </row>
    <row r="7823" spans="1:15" ht="29.25" customHeight="1">
      <c r="A7823" s="221" t="s">
        <v>32</v>
      </c>
      <c r="B7823" s="221" t="s">
        <v>792</v>
      </c>
      <c r="C7823" s="222" t="s">
        <v>793</v>
      </c>
      <c r="D7823" s="222" t="s">
        <v>164</v>
      </c>
      <c r="E7823" s="199" t="s">
        <v>163</v>
      </c>
      <c r="F7823" s="200" t="s">
        <v>630</v>
      </c>
      <c r="G7823" s="200" t="s">
        <v>631</v>
      </c>
      <c r="H7823" s="200"/>
      <c r="I7823" s="200">
        <v>45517</v>
      </c>
      <c r="J7823" s="143">
        <f t="shared" si="122"/>
        <v>45517</v>
      </c>
      <c r="K7823" s="202">
        <v>2</v>
      </c>
      <c r="L7823" s="285" t="s">
        <v>1979</v>
      </c>
      <c r="M7823" s="223"/>
      <c r="N7823" s="203"/>
      <c r="O7823" s="222" t="s">
        <v>326</v>
      </c>
    </row>
    <row r="7824" spans="1:15" ht="29.25" customHeight="1">
      <c r="A7824" s="221" t="s">
        <v>32</v>
      </c>
      <c r="B7824" s="221" t="s">
        <v>792</v>
      </c>
      <c r="C7824" s="222" t="s">
        <v>793</v>
      </c>
      <c r="D7824" s="222" t="s">
        <v>164</v>
      </c>
      <c r="E7824" s="199" t="s">
        <v>163</v>
      </c>
      <c r="F7824" s="200" t="s">
        <v>573</v>
      </c>
      <c r="G7824" s="200" t="s">
        <v>574</v>
      </c>
      <c r="H7824" s="200"/>
      <c r="I7824" s="200">
        <v>45517</v>
      </c>
      <c r="J7824" s="143">
        <f t="shared" si="122"/>
        <v>45517</v>
      </c>
      <c r="K7824" s="202">
        <v>6</v>
      </c>
      <c r="L7824" s="285" t="s">
        <v>1980</v>
      </c>
      <c r="M7824" s="223"/>
      <c r="N7824" s="203"/>
      <c r="O7824" s="222" t="s">
        <v>326</v>
      </c>
    </row>
    <row r="7825" spans="1:15" ht="29.25" customHeight="1">
      <c r="A7825" s="221" t="s">
        <v>32</v>
      </c>
      <c r="B7825" s="221" t="s">
        <v>792</v>
      </c>
      <c r="C7825" s="222" t="s">
        <v>793</v>
      </c>
      <c r="D7825" s="222" t="s">
        <v>164</v>
      </c>
      <c r="E7825" s="199" t="s">
        <v>163</v>
      </c>
      <c r="F7825" s="200" t="s">
        <v>604</v>
      </c>
      <c r="G7825" s="200" t="s">
        <v>605</v>
      </c>
      <c r="H7825" s="200"/>
      <c r="I7825" s="200">
        <v>45518</v>
      </c>
      <c r="J7825" s="143">
        <f t="shared" si="122"/>
        <v>45518</v>
      </c>
      <c r="K7825" s="202">
        <v>3.5</v>
      </c>
      <c r="L7825" s="285" t="s">
        <v>1981</v>
      </c>
      <c r="M7825" s="223"/>
      <c r="N7825" s="203"/>
      <c r="O7825" s="222" t="s">
        <v>326</v>
      </c>
    </row>
    <row r="7826" spans="1:15" ht="29.25" customHeight="1">
      <c r="A7826" s="221" t="s">
        <v>32</v>
      </c>
      <c r="B7826" s="221" t="s">
        <v>792</v>
      </c>
      <c r="C7826" s="222" t="s">
        <v>793</v>
      </c>
      <c r="D7826" s="222" t="s">
        <v>164</v>
      </c>
      <c r="E7826" s="199" t="s">
        <v>163</v>
      </c>
      <c r="F7826" s="200" t="s">
        <v>573</v>
      </c>
      <c r="G7826" s="200" t="s">
        <v>574</v>
      </c>
      <c r="H7826" s="200"/>
      <c r="I7826" s="200">
        <v>45518</v>
      </c>
      <c r="J7826" s="143">
        <f t="shared" si="122"/>
        <v>45518</v>
      </c>
      <c r="K7826" s="202">
        <v>1</v>
      </c>
      <c r="L7826" s="285" t="s">
        <v>1982</v>
      </c>
      <c r="M7826" s="223"/>
      <c r="N7826" s="203"/>
      <c r="O7826" s="222" t="s">
        <v>326</v>
      </c>
    </row>
    <row r="7827" spans="1:15" ht="29.25" customHeight="1">
      <c r="A7827" s="221" t="s">
        <v>32</v>
      </c>
      <c r="B7827" s="221" t="s">
        <v>792</v>
      </c>
      <c r="C7827" s="222" t="s">
        <v>793</v>
      </c>
      <c r="D7827" s="222" t="s">
        <v>164</v>
      </c>
      <c r="E7827" s="199" t="s">
        <v>163</v>
      </c>
      <c r="F7827" s="200" t="s">
        <v>630</v>
      </c>
      <c r="G7827" s="200" t="s">
        <v>631</v>
      </c>
      <c r="H7827" s="200"/>
      <c r="I7827" s="200">
        <v>45518</v>
      </c>
      <c r="J7827" s="143">
        <f t="shared" si="122"/>
        <v>45518</v>
      </c>
      <c r="K7827" s="202">
        <v>3.5</v>
      </c>
      <c r="L7827" s="285" t="s">
        <v>1983</v>
      </c>
      <c r="M7827" s="223"/>
      <c r="N7827" s="203"/>
      <c r="O7827" s="222" t="s">
        <v>326</v>
      </c>
    </row>
    <row r="7828" spans="1:15" ht="29.25" customHeight="1">
      <c r="A7828" s="221" t="s">
        <v>32</v>
      </c>
      <c r="B7828" s="221" t="s">
        <v>792</v>
      </c>
      <c r="C7828" s="222" t="s">
        <v>793</v>
      </c>
      <c r="D7828" s="222" t="s">
        <v>164</v>
      </c>
      <c r="E7828" s="199" t="s">
        <v>163</v>
      </c>
      <c r="F7828" s="200" t="s">
        <v>630</v>
      </c>
      <c r="G7828" s="200" t="s">
        <v>631</v>
      </c>
      <c r="H7828" s="200"/>
      <c r="I7828" s="200">
        <v>45519</v>
      </c>
      <c r="J7828" s="143">
        <f t="shared" si="122"/>
        <v>45519</v>
      </c>
      <c r="K7828" s="202">
        <v>2</v>
      </c>
      <c r="L7828" s="285" t="s">
        <v>2120</v>
      </c>
      <c r="M7828" s="223"/>
      <c r="N7828" s="203"/>
      <c r="O7828" s="222" t="s">
        <v>326</v>
      </c>
    </row>
    <row r="7829" spans="1:15" ht="29.25" customHeight="1">
      <c r="A7829" s="221" t="s">
        <v>32</v>
      </c>
      <c r="B7829" s="221" t="s">
        <v>792</v>
      </c>
      <c r="C7829" s="222" t="s">
        <v>793</v>
      </c>
      <c r="D7829" s="222" t="s">
        <v>164</v>
      </c>
      <c r="E7829" s="199" t="s">
        <v>163</v>
      </c>
      <c r="F7829" s="200" t="s">
        <v>573</v>
      </c>
      <c r="G7829" s="200" t="s">
        <v>574</v>
      </c>
      <c r="H7829" s="200"/>
      <c r="I7829" s="200">
        <v>45519</v>
      </c>
      <c r="J7829" s="143">
        <f t="shared" si="122"/>
        <v>45519</v>
      </c>
      <c r="K7829" s="202">
        <v>2</v>
      </c>
      <c r="L7829" s="285" t="s">
        <v>2121</v>
      </c>
      <c r="M7829" s="223"/>
      <c r="N7829" s="203"/>
      <c r="O7829" s="222" t="s">
        <v>326</v>
      </c>
    </row>
    <row r="7830" spans="1:15" ht="29.25" customHeight="1">
      <c r="A7830" s="221" t="s">
        <v>32</v>
      </c>
      <c r="B7830" s="221" t="s">
        <v>792</v>
      </c>
      <c r="C7830" s="222" t="s">
        <v>793</v>
      </c>
      <c r="D7830" s="222" t="s">
        <v>164</v>
      </c>
      <c r="E7830" s="199" t="s">
        <v>163</v>
      </c>
      <c r="F7830" s="200" t="s">
        <v>573</v>
      </c>
      <c r="G7830" s="200" t="s">
        <v>574</v>
      </c>
      <c r="H7830" s="200"/>
      <c r="I7830" s="200">
        <v>45519</v>
      </c>
      <c r="J7830" s="143">
        <f t="shared" si="122"/>
        <v>45519</v>
      </c>
      <c r="K7830" s="202">
        <v>4</v>
      </c>
      <c r="L7830" s="285" t="s">
        <v>2122</v>
      </c>
      <c r="M7830" s="223"/>
      <c r="N7830" s="203"/>
      <c r="O7830" s="222" t="s">
        <v>326</v>
      </c>
    </row>
    <row r="7831" spans="1:15" ht="29.25" customHeight="1">
      <c r="A7831" s="221" t="s">
        <v>32</v>
      </c>
      <c r="B7831" s="221" t="s">
        <v>792</v>
      </c>
      <c r="C7831" s="222" t="s">
        <v>793</v>
      </c>
      <c r="D7831" s="222" t="s">
        <v>164</v>
      </c>
      <c r="E7831" s="199" t="s">
        <v>163</v>
      </c>
      <c r="F7831" s="200" t="s">
        <v>604</v>
      </c>
      <c r="G7831" s="200" t="s">
        <v>605</v>
      </c>
      <c r="H7831" s="200"/>
      <c r="I7831" s="200">
        <v>45520</v>
      </c>
      <c r="J7831" s="143">
        <f t="shared" si="122"/>
        <v>45520</v>
      </c>
      <c r="K7831" s="202">
        <v>4</v>
      </c>
      <c r="L7831" s="285" t="s">
        <v>2123</v>
      </c>
      <c r="M7831" s="223"/>
      <c r="N7831" s="203"/>
      <c r="O7831" s="222" t="s">
        <v>326</v>
      </c>
    </row>
    <row r="7832" spans="1:15" ht="29.25" customHeight="1">
      <c r="A7832" s="221" t="s">
        <v>32</v>
      </c>
      <c r="B7832" s="221" t="s">
        <v>792</v>
      </c>
      <c r="C7832" s="222" t="s">
        <v>793</v>
      </c>
      <c r="D7832" s="222" t="s">
        <v>164</v>
      </c>
      <c r="E7832" s="199" t="s">
        <v>163</v>
      </c>
      <c r="F7832" s="200" t="s">
        <v>573</v>
      </c>
      <c r="G7832" s="200" t="s">
        <v>574</v>
      </c>
      <c r="H7832" s="200"/>
      <c r="I7832" s="200">
        <v>45520</v>
      </c>
      <c r="J7832" s="143">
        <f t="shared" si="122"/>
        <v>45520</v>
      </c>
      <c r="K7832" s="202">
        <v>4</v>
      </c>
      <c r="L7832" s="285" t="s">
        <v>2124</v>
      </c>
      <c r="M7832" s="223"/>
      <c r="N7832" s="203"/>
      <c r="O7832" s="222" t="s">
        <v>326</v>
      </c>
    </row>
    <row r="7833" spans="1:15" ht="29.25" customHeight="1">
      <c r="A7833" s="221" t="s">
        <v>32</v>
      </c>
      <c r="B7833" s="221" t="s">
        <v>792</v>
      </c>
      <c r="C7833" s="222" t="s">
        <v>793</v>
      </c>
      <c r="D7833" s="222" t="s">
        <v>164</v>
      </c>
      <c r="E7833" s="199" t="s">
        <v>163</v>
      </c>
      <c r="F7833" s="200" t="s">
        <v>878</v>
      </c>
      <c r="G7833" s="200" t="s">
        <v>879</v>
      </c>
      <c r="H7833" s="200"/>
      <c r="I7833" s="200">
        <v>45523</v>
      </c>
      <c r="J7833" s="143">
        <f t="shared" si="122"/>
        <v>45523</v>
      </c>
      <c r="K7833" s="202">
        <v>1.5</v>
      </c>
      <c r="L7833" s="285" t="s">
        <v>2125</v>
      </c>
      <c r="M7833" s="223"/>
      <c r="N7833" s="203"/>
      <c r="O7833" s="222" t="s">
        <v>326</v>
      </c>
    </row>
    <row r="7834" spans="1:15" ht="29.25" customHeight="1">
      <c r="A7834" s="221" t="s">
        <v>32</v>
      </c>
      <c r="B7834" s="221" t="s">
        <v>792</v>
      </c>
      <c r="C7834" s="222" t="s">
        <v>793</v>
      </c>
      <c r="D7834" s="222" t="s">
        <v>164</v>
      </c>
      <c r="E7834" s="199" t="s">
        <v>163</v>
      </c>
      <c r="F7834" s="200" t="s">
        <v>573</v>
      </c>
      <c r="G7834" s="200" t="s">
        <v>574</v>
      </c>
      <c r="H7834" s="200"/>
      <c r="I7834" s="200">
        <v>45523</v>
      </c>
      <c r="J7834" s="143">
        <f t="shared" si="122"/>
        <v>45523</v>
      </c>
      <c r="K7834" s="202">
        <v>1</v>
      </c>
      <c r="L7834" s="285" t="s">
        <v>2126</v>
      </c>
      <c r="M7834" s="223"/>
      <c r="N7834" s="203"/>
      <c r="O7834" s="222" t="s">
        <v>326</v>
      </c>
    </row>
    <row r="7835" spans="1:15" ht="29.25" customHeight="1">
      <c r="A7835" s="221" t="s">
        <v>32</v>
      </c>
      <c r="B7835" s="221" t="s">
        <v>792</v>
      </c>
      <c r="C7835" s="222" t="s">
        <v>793</v>
      </c>
      <c r="D7835" s="222" t="s">
        <v>164</v>
      </c>
      <c r="E7835" s="199" t="s">
        <v>163</v>
      </c>
      <c r="F7835" s="200" t="s">
        <v>573</v>
      </c>
      <c r="G7835" s="200" t="s">
        <v>574</v>
      </c>
      <c r="H7835" s="200"/>
      <c r="I7835" s="200">
        <v>45523</v>
      </c>
      <c r="J7835" s="143">
        <f t="shared" si="122"/>
        <v>45523</v>
      </c>
      <c r="K7835" s="202">
        <v>2</v>
      </c>
      <c r="L7835" s="285" t="s">
        <v>2127</v>
      </c>
      <c r="M7835" s="223"/>
      <c r="N7835" s="203"/>
      <c r="O7835" s="222" t="s">
        <v>326</v>
      </c>
    </row>
    <row r="7836" spans="1:15" ht="29.25" customHeight="1">
      <c r="A7836" s="221" t="s">
        <v>32</v>
      </c>
      <c r="B7836" s="221" t="s">
        <v>792</v>
      </c>
      <c r="C7836" s="222" t="s">
        <v>793</v>
      </c>
      <c r="D7836" s="222" t="s">
        <v>164</v>
      </c>
      <c r="E7836" s="199" t="s">
        <v>163</v>
      </c>
      <c r="F7836" s="200" t="s">
        <v>573</v>
      </c>
      <c r="G7836" s="200" t="s">
        <v>574</v>
      </c>
      <c r="H7836" s="200"/>
      <c r="I7836" s="200">
        <v>45523</v>
      </c>
      <c r="J7836" s="143">
        <f t="shared" si="122"/>
        <v>45523</v>
      </c>
      <c r="K7836" s="202">
        <v>1</v>
      </c>
      <c r="L7836" s="285" t="s">
        <v>2128</v>
      </c>
      <c r="M7836" s="223"/>
      <c r="N7836" s="203"/>
      <c r="O7836" s="222" t="s">
        <v>326</v>
      </c>
    </row>
    <row r="7837" spans="1:15" ht="29.25" customHeight="1">
      <c r="A7837" s="221" t="s">
        <v>32</v>
      </c>
      <c r="B7837" s="221" t="s">
        <v>792</v>
      </c>
      <c r="C7837" s="222" t="s">
        <v>793</v>
      </c>
      <c r="D7837" s="222" t="s">
        <v>164</v>
      </c>
      <c r="E7837" s="199" t="s">
        <v>178</v>
      </c>
      <c r="F7837" s="200"/>
      <c r="G7837" s="200"/>
      <c r="H7837" s="200"/>
      <c r="I7837" s="200">
        <v>45523</v>
      </c>
      <c r="J7837" s="143">
        <f t="shared" si="122"/>
        <v>45523</v>
      </c>
      <c r="K7837" s="202">
        <v>1.5</v>
      </c>
      <c r="L7837" s="285" t="s">
        <v>2129</v>
      </c>
      <c r="M7837" s="223"/>
      <c r="N7837" s="203"/>
      <c r="O7837" s="222" t="s">
        <v>326</v>
      </c>
    </row>
    <row r="7838" spans="1:15" ht="29.25" customHeight="1">
      <c r="A7838" s="221" t="s">
        <v>32</v>
      </c>
      <c r="B7838" s="221" t="s">
        <v>792</v>
      </c>
      <c r="C7838" s="222" t="s">
        <v>793</v>
      </c>
      <c r="D7838" s="222" t="s">
        <v>164</v>
      </c>
      <c r="E7838" s="199" t="s">
        <v>163</v>
      </c>
      <c r="F7838" s="200" t="s">
        <v>630</v>
      </c>
      <c r="G7838" s="200" t="s">
        <v>631</v>
      </c>
      <c r="H7838" s="200"/>
      <c r="I7838" s="200">
        <v>45523</v>
      </c>
      <c r="J7838" s="143">
        <f t="shared" si="122"/>
        <v>45523</v>
      </c>
      <c r="K7838" s="202">
        <v>1.5</v>
      </c>
      <c r="L7838" s="285" t="s">
        <v>2130</v>
      </c>
      <c r="M7838" s="223"/>
      <c r="N7838" s="203"/>
      <c r="O7838" s="222" t="s">
        <v>326</v>
      </c>
    </row>
    <row r="7839" spans="1:15" ht="29.25" customHeight="1">
      <c r="A7839" s="221" t="s">
        <v>32</v>
      </c>
      <c r="B7839" s="221" t="s">
        <v>792</v>
      </c>
      <c r="C7839" s="222" t="s">
        <v>793</v>
      </c>
      <c r="D7839" s="222" t="s">
        <v>164</v>
      </c>
      <c r="E7839" s="199" t="s">
        <v>165</v>
      </c>
      <c r="F7839" s="200"/>
      <c r="G7839" s="200"/>
      <c r="H7839" s="200"/>
      <c r="I7839" s="200">
        <v>45524</v>
      </c>
      <c r="J7839" s="143">
        <f t="shared" si="122"/>
        <v>45524</v>
      </c>
      <c r="K7839" s="202">
        <v>8</v>
      </c>
      <c r="L7839" s="285" t="s">
        <v>2131</v>
      </c>
      <c r="M7839" s="223"/>
      <c r="N7839" s="203"/>
      <c r="O7839" s="222" t="s">
        <v>326</v>
      </c>
    </row>
    <row r="7840" spans="1:15" ht="29.25" customHeight="1">
      <c r="A7840" s="221" t="s">
        <v>32</v>
      </c>
      <c r="B7840" s="221" t="s">
        <v>792</v>
      </c>
      <c r="C7840" s="222" t="s">
        <v>793</v>
      </c>
      <c r="D7840" s="222" t="s">
        <v>164</v>
      </c>
      <c r="E7840" s="199" t="s">
        <v>165</v>
      </c>
      <c r="F7840" s="200"/>
      <c r="G7840" s="200"/>
      <c r="H7840" s="200"/>
      <c r="I7840" s="200">
        <v>45525</v>
      </c>
      <c r="J7840" s="143">
        <f t="shared" si="122"/>
        <v>45525</v>
      </c>
      <c r="K7840" s="202">
        <v>8</v>
      </c>
      <c r="L7840" s="285" t="s">
        <v>2131</v>
      </c>
      <c r="M7840" s="223"/>
      <c r="N7840" s="203"/>
      <c r="O7840" s="222" t="s">
        <v>326</v>
      </c>
    </row>
    <row r="7841" spans="1:15" ht="29.25" customHeight="1">
      <c r="A7841" s="221" t="s">
        <v>32</v>
      </c>
      <c r="B7841" s="221" t="s">
        <v>792</v>
      </c>
      <c r="C7841" s="222" t="s">
        <v>793</v>
      </c>
      <c r="D7841" s="222" t="s">
        <v>164</v>
      </c>
      <c r="E7841" s="199" t="s">
        <v>178</v>
      </c>
      <c r="F7841" s="200"/>
      <c r="G7841" s="200"/>
      <c r="H7841" s="200"/>
      <c r="I7841" s="200">
        <v>45526</v>
      </c>
      <c r="J7841" s="143">
        <f t="shared" si="122"/>
        <v>45526</v>
      </c>
      <c r="K7841" s="202">
        <v>1.5</v>
      </c>
      <c r="L7841" s="285" t="s">
        <v>2336</v>
      </c>
      <c r="M7841" s="223"/>
      <c r="N7841" s="203"/>
      <c r="O7841" s="222" t="s">
        <v>326</v>
      </c>
    </row>
    <row r="7842" spans="1:15" ht="29.25" customHeight="1">
      <c r="A7842" s="221" t="s">
        <v>32</v>
      </c>
      <c r="B7842" s="221" t="s">
        <v>792</v>
      </c>
      <c r="C7842" s="222" t="s">
        <v>793</v>
      </c>
      <c r="D7842" s="222" t="s">
        <v>164</v>
      </c>
      <c r="E7842" s="199" t="s">
        <v>163</v>
      </c>
      <c r="F7842" s="200" t="s">
        <v>630</v>
      </c>
      <c r="G7842" s="200" t="s">
        <v>631</v>
      </c>
      <c r="H7842" s="200"/>
      <c r="I7842" s="200">
        <v>45526</v>
      </c>
      <c r="J7842" s="143">
        <f t="shared" si="122"/>
        <v>45526</v>
      </c>
      <c r="K7842" s="202">
        <v>1</v>
      </c>
      <c r="L7842" s="285" t="s">
        <v>201</v>
      </c>
      <c r="M7842" s="223"/>
      <c r="N7842" s="203"/>
      <c r="O7842" s="222" t="s">
        <v>326</v>
      </c>
    </row>
    <row r="7843" spans="1:15" ht="29.25" customHeight="1">
      <c r="A7843" s="221" t="s">
        <v>32</v>
      </c>
      <c r="B7843" s="221" t="s">
        <v>792</v>
      </c>
      <c r="C7843" s="222" t="s">
        <v>793</v>
      </c>
      <c r="D7843" s="222" t="s">
        <v>164</v>
      </c>
      <c r="E7843" s="199" t="s">
        <v>163</v>
      </c>
      <c r="F7843" s="200" t="s">
        <v>573</v>
      </c>
      <c r="G7843" s="200" t="s">
        <v>574</v>
      </c>
      <c r="H7843" s="200"/>
      <c r="I7843" s="200">
        <v>45526</v>
      </c>
      <c r="J7843" s="143">
        <f t="shared" si="122"/>
        <v>45526</v>
      </c>
      <c r="K7843" s="202">
        <v>3</v>
      </c>
      <c r="L7843" s="285" t="s">
        <v>2337</v>
      </c>
      <c r="M7843" s="223"/>
      <c r="N7843" s="203"/>
      <c r="O7843" s="222" t="s">
        <v>326</v>
      </c>
    </row>
    <row r="7844" spans="1:15" ht="29.25" customHeight="1">
      <c r="A7844" s="221" t="s">
        <v>32</v>
      </c>
      <c r="B7844" s="221" t="s">
        <v>792</v>
      </c>
      <c r="C7844" s="222" t="s">
        <v>793</v>
      </c>
      <c r="D7844" s="222" t="s">
        <v>164</v>
      </c>
      <c r="E7844" s="199" t="s">
        <v>163</v>
      </c>
      <c r="F7844" s="200" t="s">
        <v>878</v>
      </c>
      <c r="G7844" s="200" t="s">
        <v>879</v>
      </c>
      <c r="H7844" s="200"/>
      <c r="I7844" s="200">
        <v>45526</v>
      </c>
      <c r="J7844" s="143">
        <f t="shared" si="122"/>
        <v>45526</v>
      </c>
      <c r="K7844" s="202">
        <v>2</v>
      </c>
      <c r="L7844" s="285" t="s">
        <v>2338</v>
      </c>
      <c r="M7844" s="223"/>
      <c r="N7844" s="203"/>
      <c r="O7844" s="222" t="s">
        <v>326</v>
      </c>
    </row>
    <row r="7845" spans="1:15" ht="29.25" customHeight="1">
      <c r="A7845" s="221" t="s">
        <v>32</v>
      </c>
      <c r="B7845" s="221" t="s">
        <v>792</v>
      </c>
      <c r="C7845" s="222" t="s">
        <v>793</v>
      </c>
      <c r="D7845" s="222" t="s">
        <v>164</v>
      </c>
      <c r="E7845" s="199" t="s">
        <v>163</v>
      </c>
      <c r="F7845" s="200" t="s">
        <v>573</v>
      </c>
      <c r="G7845" s="200" t="s">
        <v>574</v>
      </c>
      <c r="H7845" s="200"/>
      <c r="I7845" s="200">
        <v>45526</v>
      </c>
      <c r="J7845" s="143">
        <f t="shared" si="122"/>
        <v>45526</v>
      </c>
      <c r="K7845" s="202">
        <v>1</v>
      </c>
      <c r="L7845" s="285" t="s">
        <v>2339</v>
      </c>
      <c r="M7845" s="223"/>
      <c r="N7845" s="203"/>
      <c r="O7845" s="222" t="s">
        <v>326</v>
      </c>
    </row>
    <row r="7846" spans="1:15" ht="29.25" customHeight="1">
      <c r="A7846" s="221" t="s">
        <v>32</v>
      </c>
      <c r="B7846" s="221" t="s">
        <v>792</v>
      </c>
      <c r="C7846" s="222" t="s">
        <v>793</v>
      </c>
      <c r="D7846" s="222" t="s">
        <v>164</v>
      </c>
      <c r="E7846" s="199" t="s">
        <v>163</v>
      </c>
      <c r="F7846" s="200" t="s">
        <v>878</v>
      </c>
      <c r="G7846" s="200" t="s">
        <v>879</v>
      </c>
      <c r="H7846" s="200"/>
      <c r="I7846" s="200">
        <v>45527</v>
      </c>
      <c r="J7846" s="143">
        <f t="shared" si="122"/>
        <v>45527</v>
      </c>
      <c r="K7846" s="202">
        <v>3</v>
      </c>
      <c r="L7846" s="285" t="s">
        <v>2340</v>
      </c>
      <c r="M7846" s="223"/>
      <c r="N7846" s="203"/>
      <c r="O7846" s="222" t="s">
        <v>326</v>
      </c>
    </row>
    <row r="7847" spans="1:15" ht="29.25" customHeight="1">
      <c r="A7847" s="221" t="s">
        <v>32</v>
      </c>
      <c r="B7847" s="221" t="s">
        <v>792</v>
      </c>
      <c r="C7847" s="222" t="s">
        <v>793</v>
      </c>
      <c r="D7847" s="222" t="s">
        <v>164</v>
      </c>
      <c r="E7847" s="199" t="s">
        <v>163</v>
      </c>
      <c r="F7847" s="200" t="s">
        <v>573</v>
      </c>
      <c r="G7847" s="200" t="s">
        <v>574</v>
      </c>
      <c r="H7847" s="200"/>
      <c r="I7847" s="200">
        <v>45527</v>
      </c>
      <c r="J7847" s="143">
        <f t="shared" si="122"/>
        <v>45527</v>
      </c>
      <c r="K7847" s="202">
        <v>3</v>
      </c>
      <c r="L7847" s="285" t="s">
        <v>2341</v>
      </c>
      <c r="M7847" s="223"/>
      <c r="N7847" s="203"/>
      <c r="O7847" s="222" t="s">
        <v>326</v>
      </c>
    </row>
    <row r="7848" spans="1:15" ht="29.25" customHeight="1">
      <c r="A7848" s="221" t="s">
        <v>32</v>
      </c>
      <c r="B7848" s="221" t="s">
        <v>792</v>
      </c>
      <c r="C7848" s="222" t="s">
        <v>793</v>
      </c>
      <c r="D7848" s="222" t="s">
        <v>164</v>
      </c>
      <c r="E7848" s="199" t="s">
        <v>163</v>
      </c>
      <c r="F7848" s="200" t="s">
        <v>573</v>
      </c>
      <c r="G7848" s="200" t="s">
        <v>574</v>
      </c>
      <c r="H7848" s="200"/>
      <c r="I7848" s="200">
        <v>45527</v>
      </c>
      <c r="J7848" s="143">
        <f t="shared" si="122"/>
        <v>45527</v>
      </c>
      <c r="K7848" s="202">
        <v>1</v>
      </c>
      <c r="L7848" s="285" t="s">
        <v>2342</v>
      </c>
      <c r="M7848" s="223"/>
      <c r="N7848" s="203"/>
      <c r="O7848" s="222" t="s">
        <v>326</v>
      </c>
    </row>
    <row r="7849" spans="1:15" ht="29.25" customHeight="1">
      <c r="A7849" s="221" t="s">
        <v>32</v>
      </c>
      <c r="B7849" s="221" t="s">
        <v>792</v>
      </c>
      <c r="C7849" s="222" t="s">
        <v>793</v>
      </c>
      <c r="D7849" s="222" t="s">
        <v>164</v>
      </c>
      <c r="E7849" s="199" t="s">
        <v>163</v>
      </c>
      <c r="F7849" s="200" t="s">
        <v>630</v>
      </c>
      <c r="G7849" s="200" t="s">
        <v>631</v>
      </c>
      <c r="H7849" s="200"/>
      <c r="I7849" s="200">
        <v>45527</v>
      </c>
      <c r="J7849" s="143">
        <f t="shared" si="122"/>
        <v>45527</v>
      </c>
      <c r="K7849" s="202">
        <v>1</v>
      </c>
      <c r="L7849" s="285" t="s">
        <v>2343</v>
      </c>
      <c r="M7849" s="223"/>
      <c r="N7849" s="203"/>
      <c r="O7849" s="222" t="s">
        <v>326</v>
      </c>
    </row>
    <row r="7850" spans="1:15" ht="29.25" customHeight="1">
      <c r="A7850" s="221" t="s">
        <v>32</v>
      </c>
      <c r="B7850" s="221" t="s">
        <v>792</v>
      </c>
      <c r="C7850" s="222" t="s">
        <v>793</v>
      </c>
      <c r="D7850" s="222" t="s">
        <v>164</v>
      </c>
      <c r="E7850" s="199" t="s">
        <v>163</v>
      </c>
      <c r="F7850" s="200" t="s">
        <v>878</v>
      </c>
      <c r="G7850" s="200" t="s">
        <v>879</v>
      </c>
      <c r="H7850" s="200"/>
      <c r="I7850" s="200">
        <v>45530</v>
      </c>
      <c r="J7850" s="143">
        <f t="shared" si="122"/>
        <v>45530</v>
      </c>
      <c r="K7850" s="202">
        <v>4</v>
      </c>
      <c r="L7850" s="285" t="s">
        <v>2344</v>
      </c>
      <c r="M7850" s="223"/>
      <c r="N7850" s="203"/>
      <c r="O7850" s="222" t="s">
        <v>326</v>
      </c>
    </row>
    <row r="7851" spans="1:15" ht="29.25" customHeight="1">
      <c r="A7851" s="221" t="s">
        <v>32</v>
      </c>
      <c r="B7851" s="221" t="s">
        <v>792</v>
      </c>
      <c r="C7851" s="222" t="s">
        <v>793</v>
      </c>
      <c r="D7851" s="222" t="s">
        <v>164</v>
      </c>
      <c r="E7851" s="199" t="s">
        <v>163</v>
      </c>
      <c r="F7851" s="200" t="s">
        <v>630</v>
      </c>
      <c r="G7851" s="200" t="s">
        <v>631</v>
      </c>
      <c r="H7851" s="200"/>
      <c r="I7851" s="200">
        <v>45530</v>
      </c>
      <c r="J7851" s="143">
        <f t="shared" si="122"/>
        <v>45530</v>
      </c>
      <c r="K7851" s="202">
        <v>0.5</v>
      </c>
      <c r="L7851" s="285" t="s">
        <v>2345</v>
      </c>
      <c r="M7851" s="223"/>
      <c r="N7851" s="203"/>
      <c r="O7851" s="222" t="s">
        <v>326</v>
      </c>
    </row>
    <row r="7852" spans="1:15" ht="29.25" customHeight="1">
      <c r="A7852" s="221" t="s">
        <v>32</v>
      </c>
      <c r="B7852" s="221" t="s">
        <v>792</v>
      </c>
      <c r="C7852" s="222" t="s">
        <v>793</v>
      </c>
      <c r="D7852" s="222" t="s">
        <v>164</v>
      </c>
      <c r="E7852" s="199" t="s">
        <v>163</v>
      </c>
      <c r="F7852" s="200" t="s">
        <v>573</v>
      </c>
      <c r="G7852" s="200" t="s">
        <v>574</v>
      </c>
      <c r="H7852" s="200"/>
      <c r="I7852" s="200">
        <v>45530</v>
      </c>
      <c r="J7852" s="143">
        <f t="shared" si="122"/>
        <v>45530</v>
      </c>
      <c r="K7852" s="202">
        <v>2.5</v>
      </c>
      <c r="L7852" s="285" t="s">
        <v>2346</v>
      </c>
      <c r="M7852" s="223"/>
      <c r="N7852" s="203"/>
      <c r="O7852" s="222" t="s">
        <v>326</v>
      </c>
    </row>
    <row r="7853" spans="1:15" ht="29.25" customHeight="1">
      <c r="A7853" s="221" t="s">
        <v>32</v>
      </c>
      <c r="B7853" s="221" t="s">
        <v>792</v>
      </c>
      <c r="C7853" s="222" t="s">
        <v>793</v>
      </c>
      <c r="D7853" s="222" t="s">
        <v>164</v>
      </c>
      <c r="E7853" s="199" t="s">
        <v>163</v>
      </c>
      <c r="F7853" s="200" t="s">
        <v>573</v>
      </c>
      <c r="G7853" s="200" t="s">
        <v>574</v>
      </c>
      <c r="H7853" s="200"/>
      <c r="I7853" s="200">
        <v>45530</v>
      </c>
      <c r="J7853" s="143">
        <f t="shared" si="122"/>
        <v>45530</v>
      </c>
      <c r="K7853" s="202">
        <v>1</v>
      </c>
      <c r="L7853" s="285" t="s">
        <v>2346</v>
      </c>
      <c r="M7853" s="223"/>
      <c r="N7853" s="203"/>
      <c r="O7853" s="222" t="s">
        <v>326</v>
      </c>
    </row>
    <row r="7854" spans="1:15" ht="29.25" customHeight="1">
      <c r="A7854" s="221" t="s">
        <v>32</v>
      </c>
      <c r="B7854" s="221" t="s">
        <v>792</v>
      </c>
      <c r="C7854" s="222" t="s">
        <v>793</v>
      </c>
      <c r="D7854" s="222" t="s">
        <v>164</v>
      </c>
      <c r="E7854" s="199" t="s">
        <v>163</v>
      </c>
      <c r="F7854" s="200" t="s">
        <v>630</v>
      </c>
      <c r="G7854" s="200" t="s">
        <v>631</v>
      </c>
      <c r="H7854" s="200"/>
      <c r="I7854" s="200">
        <v>45531</v>
      </c>
      <c r="J7854" s="143">
        <f t="shared" si="122"/>
        <v>45531</v>
      </c>
      <c r="K7854" s="202">
        <v>3</v>
      </c>
      <c r="L7854" s="285" t="s">
        <v>2347</v>
      </c>
      <c r="M7854" s="223"/>
      <c r="N7854" s="203"/>
      <c r="O7854" s="222" t="s">
        <v>326</v>
      </c>
    </row>
    <row r="7855" spans="1:15" ht="29.25" customHeight="1">
      <c r="A7855" s="221" t="s">
        <v>32</v>
      </c>
      <c r="B7855" s="221" t="s">
        <v>792</v>
      </c>
      <c r="C7855" s="222" t="s">
        <v>793</v>
      </c>
      <c r="D7855" s="222" t="s">
        <v>164</v>
      </c>
      <c r="E7855" s="199" t="s">
        <v>163</v>
      </c>
      <c r="F7855" s="200" t="s">
        <v>573</v>
      </c>
      <c r="G7855" s="200" t="s">
        <v>574</v>
      </c>
      <c r="H7855" s="200"/>
      <c r="I7855" s="200">
        <v>45531</v>
      </c>
      <c r="J7855" s="143">
        <f t="shared" si="122"/>
        <v>45531</v>
      </c>
      <c r="K7855" s="202">
        <v>5</v>
      </c>
      <c r="L7855" s="285" t="s">
        <v>2348</v>
      </c>
      <c r="M7855" s="223"/>
      <c r="N7855" s="203"/>
      <c r="O7855" s="222" t="s">
        <v>326</v>
      </c>
    </row>
    <row r="7856" spans="1:15" ht="29.25" customHeight="1">
      <c r="A7856" s="221" t="s">
        <v>32</v>
      </c>
      <c r="B7856" s="221" t="s">
        <v>792</v>
      </c>
      <c r="C7856" s="222" t="s">
        <v>793</v>
      </c>
      <c r="D7856" s="222" t="s">
        <v>164</v>
      </c>
      <c r="E7856" s="199" t="s">
        <v>163</v>
      </c>
      <c r="F7856" s="200" t="s">
        <v>573</v>
      </c>
      <c r="G7856" s="200" t="s">
        <v>574</v>
      </c>
      <c r="H7856" s="200"/>
      <c r="I7856" s="200">
        <v>45532</v>
      </c>
      <c r="J7856" s="143">
        <f t="shared" si="122"/>
        <v>45532</v>
      </c>
      <c r="K7856" s="202">
        <v>5</v>
      </c>
      <c r="L7856" s="285" t="s">
        <v>2349</v>
      </c>
      <c r="M7856" s="223"/>
      <c r="N7856" s="203"/>
      <c r="O7856" s="222" t="s">
        <v>326</v>
      </c>
    </row>
    <row r="7857" spans="1:15" ht="29.25" customHeight="1">
      <c r="A7857" s="221" t="s">
        <v>32</v>
      </c>
      <c r="B7857" s="221" t="s">
        <v>792</v>
      </c>
      <c r="C7857" s="222" t="s">
        <v>793</v>
      </c>
      <c r="D7857" s="222" t="s">
        <v>164</v>
      </c>
      <c r="E7857" s="199" t="s">
        <v>163</v>
      </c>
      <c r="F7857" s="200" t="s">
        <v>630</v>
      </c>
      <c r="G7857" s="200" t="s">
        <v>631</v>
      </c>
      <c r="H7857" s="200"/>
      <c r="I7857" s="200">
        <v>45532</v>
      </c>
      <c r="J7857" s="143">
        <f t="shared" si="122"/>
        <v>45532</v>
      </c>
      <c r="K7857" s="202">
        <v>2</v>
      </c>
      <c r="L7857" s="285" t="s">
        <v>2345</v>
      </c>
      <c r="M7857" s="223"/>
      <c r="N7857" s="203"/>
      <c r="O7857" s="222" t="s">
        <v>326</v>
      </c>
    </row>
    <row r="7858" spans="1:15" ht="29.25" customHeight="1">
      <c r="A7858" s="221" t="s">
        <v>32</v>
      </c>
      <c r="B7858" s="221" t="s">
        <v>792</v>
      </c>
      <c r="C7858" s="222" t="s">
        <v>793</v>
      </c>
      <c r="D7858" s="222" t="s">
        <v>164</v>
      </c>
      <c r="E7858" s="199" t="s">
        <v>178</v>
      </c>
      <c r="F7858" s="200"/>
      <c r="G7858" s="200"/>
      <c r="H7858" s="200"/>
      <c r="I7858" s="200">
        <v>45532</v>
      </c>
      <c r="J7858" s="143">
        <f t="shared" si="122"/>
        <v>45532</v>
      </c>
      <c r="K7858" s="202">
        <v>2</v>
      </c>
      <c r="L7858" s="285" t="s">
        <v>2350</v>
      </c>
      <c r="M7858" s="223"/>
      <c r="N7858" s="203"/>
      <c r="O7858" s="222" t="s">
        <v>326</v>
      </c>
    </row>
    <row r="7859" spans="1:15" ht="29.25" customHeight="1">
      <c r="A7859" s="221" t="s">
        <v>32</v>
      </c>
      <c r="B7859" s="221" t="s">
        <v>6875</v>
      </c>
      <c r="C7859" s="222" t="s">
        <v>6876</v>
      </c>
      <c r="D7859" s="222" t="s">
        <v>167</v>
      </c>
      <c r="E7859" s="199" t="s">
        <v>166</v>
      </c>
      <c r="F7859" s="200"/>
      <c r="G7859" s="200"/>
      <c r="H7859" s="200"/>
      <c r="I7859" s="200">
        <v>45754</v>
      </c>
      <c r="J7859" s="143">
        <f t="shared" si="122"/>
        <v>45754</v>
      </c>
      <c r="K7859" s="202">
        <v>8</v>
      </c>
      <c r="L7859" s="284" t="s">
        <v>7020</v>
      </c>
      <c r="M7859" s="223"/>
      <c r="N7859" s="203"/>
      <c r="O7859" s="222" t="s">
        <v>326</v>
      </c>
    </row>
    <row r="7860" spans="1:15" ht="29.25" customHeight="1">
      <c r="A7860" s="221" t="s">
        <v>32</v>
      </c>
      <c r="B7860" s="221" t="s">
        <v>6875</v>
      </c>
      <c r="C7860" s="222" t="s">
        <v>6876</v>
      </c>
      <c r="D7860" s="222" t="s">
        <v>167</v>
      </c>
      <c r="E7860" s="199" t="s">
        <v>166</v>
      </c>
      <c r="F7860" s="200"/>
      <c r="G7860" s="200"/>
      <c r="H7860" s="200"/>
      <c r="I7860" s="200">
        <v>45755</v>
      </c>
      <c r="J7860" s="143">
        <f t="shared" si="122"/>
        <v>45755</v>
      </c>
      <c r="K7860" s="202">
        <v>8</v>
      </c>
      <c r="L7860" s="284" t="s">
        <v>7021</v>
      </c>
      <c r="M7860" s="223"/>
      <c r="N7860" s="203"/>
      <c r="O7860" s="222" t="s">
        <v>326</v>
      </c>
    </row>
    <row r="7861" spans="1:15" ht="29.25" customHeight="1">
      <c r="A7861" s="221" t="s">
        <v>32</v>
      </c>
      <c r="B7861" s="221" t="s">
        <v>6875</v>
      </c>
      <c r="C7861" s="222" t="s">
        <v>6876</v>
      </c>
      <c r="D7861" s="222" t="s">
        <v>167</v>
      </c>
      <c r="E7861" s="199" t="s">
        <v>166</v>
      </c>
      <c r="F7861" s="200"/>
      <c r="G7861" s="200"/>
      <c r="H7861" s="200"/>
      <c r="I7861" s="200">
        <v>45756</v>
      </c>
      <c r="J7861" s="143">
        <f t="shared" si="122"/>
        <v>45756</v>
      </c>
      <c r="K7861" s="202">
        <v>8</v>
      </c>
      <c r="L7861" s="284" t="s">
        <v>7022</v>
      </c>
      <c r="M7861" s="223"/>
      <c r="N7861" s="203"/>
      <c r="O7861" s="222" t="s">
        <v>326</v>
      </c>
    </row>
    <row r="7862" spans="1:15" ht="29.25" customHeight="1">
      <c r="A7862" s="221" t="s">
        <v>32</v>
      </c>
      <c r="B7862" s="221" t="s">
        <v>6875</v>
      </c>
      <c r="C7862" s="222" t="s">
        <v>6876</v>
      </c>
      <c r="D7862" s="222" t="s">
        <v>167</v>
      </c>
      <c r="E7862" s="199" t="s">
        <v>166</v>
      </c>
      <c r="F7862" s="200"/>
      <c r="G7862" s="200"/>
      <c r="H7862" s="200"/>
      <c r="I7862" s="200">
        <v>45757</v>
      </c>
      <c r="J7862" s="143">
        <f t="shared" si="122"/>
        <v>45757</v>
      </c>
      <c r="K7862" s="202">
        <v>8</v>
      </c>
      <c r="L7862" s="284" t="s">
        <v>7225</v>
      </c>
      <c r="M7862" s="223"/>
      <c r="N7862" s="203"/>
      <c r="O7862" s="222" t="s">
        <v>326</v>
      </c>
    </row>
    <row r="7863" spans="1:15" ht="29.25" customHeight="1">
      <c r="A7863" s="221" t="s">
        <v>32</v>
      </c>
      <c r="B7863" s="221" t="s">
        <v>6875</v>
      </c>
      <c r="C7863" s="222" t="s">
        <v>6876</v>
      </c>
      <c r="D7863" s="222" t="s">
        <v>167</v>
      </c>
      <c r="E7863" s="199" t="s">
        <v>166</v>
      </c>
      <c r="F7863" s="200"/>
      <c r="G7863" s="200"/>
      <c r="H7863" s="200"/>
      <c r="I7863" s="200">
        <v>45758</v>
      </c>
      <c r="J7863" s="143">
        <f t="shared" si="122"/>
        <v>45758</v>
      </c>
      <c r="K7863" s="202">
        <v>8</v>
      </c>
      <c r="L7863" s="284" t="s">
        <v>7226</v>
      </c>
      <c r="M7863" s="223"/>
      <c r="N7863" s="203"/>
      <c r="O7863" s="222" t="s">
        <v>326</v>
      </c>
    </row>
    <row r="7864" spans="1:15" ht="29.25" customHeight="1">
      <c r="A7864" s="221" t="s">
        <v>32</v>
      </c>
      <c r="B7864" s="221" t="s">
        <v>6875</v>
      </c>
      <c r="C7864" s="222" t="s">
        <v>6876</v>
      </c>
      <c r="D7864" s="222" t="s">
        <v>167</v>
      </c>
      <c r="E7864" s="199" t="s">
        <v>166</v>
      </c>
      <c r="F7864" s="200"/>
      <c r="G7864" s="200"/>
      <c r="H7864" s="200"/>
      <c r="I7864" s="200">
        <v>45761</v>
      </c>
      <c r="J7864" s="143">
        <f t="shared" si="122"/>
        <v>45761</v>
      </c>
      <c r="K7864" s="202">
        <v>8</v>
      </c>
      <c r="L7864" s="284" t="s">
        <v>7227</v>
      </c>
      <c r="M7864" s="223"/>
      <c r="N7864" s="203"/>
      <c r="O7864" s="222" t="s">
        <v>326</v>
      </c>
    </row>
    <row r="7865" spans="1:15" ht="29.25" customHeight="1">
      <c r="A7865" s="221" t="s">
        <v>32</v>
      </c>
      <c r="B7865" s="221" t="s">
        <v>6875</v>
      </c>
      <c r="C7865" s="222" t="s">
        <v>6876</v>
      </c>
      <c r="D7865" s="222" t="s">
        <v>167</v>
      </c>
      <c r="E7865" s="199" t="s">
        <v>166</v>
      </c>
      <c r="F7865" s="200"/>
      <c r="G7865" s="200"/>
      <c r="H7865" s="200"/>
      <c r="I7865" s="200">
        <v>45762</v>
      </c>
      <c r="J7865" s="143">
        <f t="shared" si="122"/>
        <v>45762</v>
      </c>
      <c r="K7865" s="202">
        <v>8</v>
      </c>
      <c r="L7865" s="284" t="s">
        <v>7228</v>
      </c>
      <c r="M7865" s="223"/>
      <c r="N7865" s="203"/>
      <c r="O7865" s="222" t="s">
        <v>326</v>
      </c>
    </row>
    <row r="7866" spans="1:15" ht="29.25" customHeight="1">
      <c r="A7866" s="221" t="s">
        <v>32</v>
      </c>
      <c r="B7866" s="221" t="s">
        <v>6875</v>
      </c>
      <c r="C7866" s="222" t="s">
        <v>6876</v>
      </c>
      <c r="D7866" s="222" t="s">
        <v>167</v>
      </c>
      <c r="E7866" s="199" t="s">
        <v>166</v>
      </c>
      <c r="F7866" s="200"/>
      <c r="G7866" s="200"/>
      <c r="H7866" s="200"/>
      <c r="I7866" s="200">
        <v>45763</v>
      </c>
      <c r="J7866" s="143">
        <f t="shared" si="122"/>
        <v>45763</v>
      </c>
      <c r="K7866" s="202">
        <v>8</v>
      </c>
      <c r="L7866" s="284" t="s">
        <v>7229</v>
      </c>
      <c r="M7866" s="223"/>
      <c r="N7866" s="203"/>
      <c r="O7866" s="222" t="s">
        <v>326</v>
      </c>
    </row>
    <row r="7867" spans="1:15" ht="29.25" customHeight="1">
      <c r="A7867" s="221" t="s">
        <v>32</v>
      </c>
      <c r="B7867" s="221" t="s">
        <v>6875</v>
      </c>
      <c r="C7867" s="222" t="s">
        <v>6876</v>
      </c>
      <c r="D7867" s="222" t="s">
        <v>167</v>
      </c>
      <c r="E7867" s="199" t="s">
        <v>166</v>
      </c>
      <c r="F7867" s="200"/>
      <c r="G7867" s="200"/>
      <c r="H7867" s="200"/>
      <c r="I7867" s="200">
        <v>45764</v>
      </c>
      <c r="J7867" s="143">
        <f t="shared" si="122"/>
        <v>45764</v>
      </c>
      <c r="K7867" s="202">
        <v>8</v>
      </c>
      <c r="L7867" s="284" t="s">
        <v>7439</v>
      </c>
      <c r="M7867" s="223"/>
      <c r="N7867" s="203"/>
      <c r="O7867" s="222" t="s">
        <v>326</v>
      </c>
    </row>
    <row r="7868" spans="1:15" ht="29.25" customHeight="1">
      <c r="A7868" s="221" t="s">
        <v>32</v>
      </c>
      <c r="B7868" s="221" t="s">
        <v>6875</v>
      </c>
      <c r="C7868" s="222" t="s">
        <v>6876</v>
      </c>
      <c r="D7868" s="222" t="s">
        <v>167</v>
      </c>
      <c r="E7868" s="199" t="s">
        <v>166</v>
      </c>
      <c r="F7868" s="200"/>
      <c r="G7868" s="200"/>
      <c r="H7868" s="200"/>
      <c r="I7868" s="200">
        <v>45765</v>
      </c>
      <c r="J7868" s="143">
        <f t="shared" si="122"/>
        <v>45765</v>
      </c>
      <c r="K7868" s="202">
        <v>8</v>
      </c>
      <c r="L7868" s="284" t="s">
        <v>7440</v>
      </c>
      <c r="M7868" s="223"/>
      <c r="N7868" s="203"/>
      <c r="O7868" s="222" t="s">
        <v>326</v>
      </c>
    </row>
    <row r="7869" spans="1:15" ht="29.25" customHeight="1">
      <c r="A7869" s="221" t="s">
        <v>32</v>
      </c>
      <c r="B7869" s="221" t="s">
        <v>6875</v>
      </c>
      <c r="C7869" s="222" t="s">
        <v>6876</v>
      </c>
      <c r="D7869" s="222" t="s">
        <v>167</v>
      </c>
      <c r="E7869" s="199" t="s">
        <v>166</v>
      </c>
      <c r="F7869" s="200"/>
      <c r="G7869" s="200"/>
      <c r="H7869" s="200"/>
      <c r="I7869" s="200">
        <v>45768</v>
      </c>
      <c r="J7869" s="143">
        <f t="shared" si="122"/>
        <v>45768</v>
      </c>
      <c r="K7869" s="202">
        <v>8</v>
      </c>
      <c r="L7869" s="284" t="s">
        <v>7441</v>
      </c>
      <c r="M7869" s="223"/>
      <c r="N7869" s="203"/>
      <c r="O7869" s="222" t="s">
        <v>326</v>
      </c>
    </row>
    <row r="7870" spans="1:15" ht="29.25" customHeight="1">
      <c r="A7870" s="221" t="s">
        <v>32</v>
      </c>
      <c r="B7870" s="221" t="s">
        <v>6875</v>
      </c>
      <c r="C7870" s="222" t="s">
        <v>6876</v>
      </c>
      <c r="D7870" s="222" t="s">
        <v>167</v>
      </c>
      <c r="E7870" s="199" t="s">
        <v>166</v>
      </c>
      <c r="F7870" s="200"/>
      <c r="G7870" s="200"/>
      <c r="H7870" s="200"/>
      <c r="I7870" s="200">
        <v>45769</v>
      </c>
      <c r="J7870" s="143">
        <f t="shared" si="122"/>
        <v>45769</v>
      </c>
      <c r="K7870" s="202">
        <v>8</v>
      </c>
      <c r="L7870" s="284" t="s">
        <v>7442</v>
      </c>
      <c r="M7870" s="223"/>
      <c r="N7870" s="203"/>
      <c r="O7870" s="222" t="s">
        <v>326</v>
      </c>
    </row>
    <row r="7871" spans="1:15" ht="29.25" customHeight="1">
      <c r="A7871" s="221" t="s">
        <v>32</v>
      </c>
      <c r="B7871" s="221" t="s">
        <v>6875</v>
      </c>
      <c r="C7871" s="222" t="s">
        <v>6876</v>
      </c>
      <c r="D7871" s="222" t="s">
        <v>167</v>
      </c>
      <c r="E7871" s="199" t="s">
        <v>166</v>
      </c>
      <c r="F7871" s="200"/>
      <c r="G7871" s="200"/>
      <c r="H7871" s="200"/>
      <c r="I7871" s="200">
        <v>45770</v>
      </c>
      <c r="J7871" s="143">
        <f t="shared" si="122"/>
        <v>45770</v>
      </c>
      <c r="K7871" s="202">
        <v>8</v>
      </c>
      <c r="L7871" s="284" t="s">
        <v>7443</v>
      </c>
      <c r="M7871" s="223"/>
      <c r="N7871" s="203"/>
      <c r="O7871" s="222" t="s">
        <v>326</v>
      </c>
    </row>
    <row r="7872" spans="1:15" ht="29.25" customHeight="1">
      <c r="A7872" s="221" t="s">
        <v>32</v>
      </c>
      <c r="B7872" s="221" t="s">
        <v>6875</v>
      </c>
      <c r="C7872" s="222" t="s">
        <v>6876</v>
      </c>
      <c r="D7872" s="222" t="s">
        <v>167</v>
      </c>
      <c r="E7872" s="199" t="s">
        <v>166</v>
      </c>
      <c r="F7872" s="200"/>
      <c r="G7872" s="200"/>
      <c r="H7872" s="200"/>
      <c r="I7872" s="200">
        <v>45771</v>
      </c>
      <c r="J7872" s="143">
        <f t="shared" si="122"/>
        <v>45771</v>
      </c>
      <c r="K7872" s="202">
        <v>8</v>
      </c>
      <c r="L7872" s="284" t="s">
        <v>7635</v>
      </c>
      <c r="M7872" s="223"/>
      <c r="N7872" s="203"/>
      <c r="O7872" s="222" t="s">
        <v>326</v>
      </c>
    </row>
    <row r="7873" spans="1:15" ht="29.25" customHeight="1">
      <c r="A7873" s="221" t="s">
        <v>32</v>
      </c>
      <c r="B7873" s="221" t="s">
        <v>6875</v>
      </c>
      <c r="C7873" s="222" t="s">
        <v>6876</v>
      </c>
      <c r="D7873" s="222" t="s">
        <v>167</v>
      </c>
      <c r="E7873" s="199" t="s">
        <v>166</v>
      </c>
      <c r="F7873" s="200"/>
      <c r="G7873" s="200"/>
      <c r="H7873" s="200"/>
      <c r="I7873" s="200">
        <v>45772</v>
      </c>
      <c r="J7873" s="143">
        <f t="shared" si="122"/>
        <v>45772</v>
      </c>
      <c r="K7873" s="202">
        <v>8</v>
      </c>
      <c r="L7873" s="284" t="s">
        <v>7636</v>
      </c>
      <c r="M7873" s="223"/>
      <c r="N7873" s="203"/>
      <c r="O7873" s="222" t="s">
        <v>326</v>
      </c>
    </row>
    <row r="7874" spans="1:15" ht="29.25" customHeight="1">
      <c r="A7874" s="221" t="s">
        <v>32</v>
      </c>
      <c r="B7874" s="221" t="s">
        <v>6875</v>
      </c>
      <c r="C7874" s="222" t="s">
        <v>6876</v>
      </c>
      <c r="D7874" s="222" t="s">
        <v>167</v>
      </c>
      <c r="E7874" s="199" t="s">
        <v>166</v>
      </c>
      <c r="F7874" s="200"/>
      <c r="G7874" s="200"/>
      <c r="H7874" s="200"/>
      <c r="I7874" s="200">
        <v>45775</v>
      </c>
      <c r="J7874" s="143">
        <f t="shared" si="122"/>
        <v>45775</v>
      </c>
      <c r="K7874" s="202">
        <v>8</v>
      </c>
      <c r="L7874" s="284" t="s">
        <v>7637</v>
      </c>
      <c r="M7874" s="223"/>
      <c r="N7874" s="203"/>
      <c r="O7874" s="222" t="s">
        <v>326</v>
      </c>
    </row>
    <row r="7875" spans="1:15" ht="29.25" customHeight="1">
      <c r="A7875" s="221" t="s">
        <v>32</v>
      </c>
      <c r="B7875" s="221" t="s">
        <v>6875</v>
      </c>
      <c r="C7875" s="222" t="s">
        <v>6876</v>
      </c>
      <c r="D7875" s="222" t="s">
        <v>167</v>
      </c>
      <c r="E7875" s="199" t="s">
        <v>166</v>
      </c>
      <c r="F7875" s="200"/>
      <c r="G7875" s="200"/>
      <c r="H7875" s="200"/>
      <c r="I7875" s="200">
        <v>45776</v>
      </c>
      <c r="J7875" s="143">
        <f t="shared" ref="J7875:J7938" si="123">I7875</f>
        <v>45776</v>
      </c>
      <c r="K7875" s="202">
        <v>8</v>
      </c>
      <c r="L7875" s="284" t="s">
        <v>7638</v>
      </c>
      <c r="M7875" s="223"/>
      <c r="N7875" s="203"/>
      <c r="O7875" s="222" t="s">
        <v>326</v>
      </c>
    </row>
    <row r="7876" spans="1:15" ht="29.25" customHeight="1">
      <c r="A7876" s="221" t="s">
        <v>32</v>
      </c>
      <c r="B7876" s="221" t="s">
        <v>6875</v>
      </c>
      <c r="C7876" s="222" t="s">
        <v>6876</v>
      </c>
      <c r="D7876" s="222" t="s">
        <v>167</v>
      </c>
      <c r="E7876" s="199" t="s">
        <v>166</v>
      </c>
      <c r="F7876" s="200"/>
      <c r="G7876" s="200"/>
      <c r="H7876" s="200"/>
      <c r="I7876" s="200">
        <v>45777</v>
      </c>
      <c r="J7876" s="143">
        <f t="shared" si="123"/>
        <v>45777</v>
      </c>
      <c r="K7876" s="202">
        <v>8</v>
      </c>
      <c r="L7876" s="284" t="s">
        <v>7639</v>
      </c>
      <c r="M7876" s="223"/>
      <c r="N7876" s="203"/>
      <c r="O7876" s="222" t="s">
        <v>326</v>
      </c>
    </row>
    <row r="7877" spans="1:15" ht="29.25" customHeight="1">
      <c r="A7877" s="221" t="s">
        <v>32</v>
      </c>
      <c r="B7877" s="221" t="s">
        <v>6875</v>
      </c>
      <c r="C7877" s="222" t="s">
        <v>6876</v>
      </c>
      <c r="D7877" s="222" t="s">
        <v>167</v>
      </c>
      <c r="E7877" s="199" t="s">
        <v>166</v>
      </c>
      <c r="F7877" s="200"/>
      <c r="G7877" s="200"/>
      <c r="H7877" s="200"/>
      <c r="I7877" s="200">
        <v>45779</v>
      </c>
      <c r="J7877" s="143">
        <f t="shared" si="123"/>
        <v>45779</v>
      </c>
      <c r="K7877" s="202">
        <v>8</v>
      </c>
      <c r="L7877" s="284" t="s">
        <v>7804</v>
      </c>
      <c r="M7877" s="223"/>
      <c r="N7877" s="203"/>
      <c r="O7877" s="222" t="s">
        <v>326</v>
      </c>
    </row>
    <row r="7878" spans="1:15" ht="29.25" customHeight="1">
      <c r="A7878" s="221" t="s">
        <v>32</v>
      </c>
      <c r="B7878" s="221" t="s">
        <v>6875</v>
      </c>
      <c r="C7878" s="222" t="s">
        <v>6876</v>
      </c>
      <c r="D7878" s="222" t="s">
        <v>167</v>
      </c>
      <c r="E7878" s="199" t="s">
        <v>163</v>
      </c>
      <c r="F7878" s="200" t="s">
        <v>6525</v>
      </c>
      <c r="G7878" s="200" t="s">
        <v>6697</v>
      </c>
      <c r="H7878" s="200" t="s">
        <v>79</v>
      </c>
      <c r="I7878" s="200">
        <v>45782</v>
      </c>
      <c r="J7878" s="143">
        <f t="shared" si="123"/>
        <v>45782</v>
      </c>
      <c r="K7878" s="202">
        <v>8</v>
      </c>
      <c r="L7878" s="284" t="s">
        <v>7805</v>
      </c>
      <c r="M7878" s="223"/>
      <c r="N7878" s="203">
        <v>1.1499999999999999</v>
      </c>
      <c r="O7878" s="222" t="s">
        <v>960</v>
      </c>
    </row>
    <row r="7879" spans="1:15" ht="29.25" customHeight="1">
      <c r="A7879" s="221" t="s">
        <v>32</v>
      </c>
      <c r="B7879" s="221" t="s">
        <v>6875</v>
      </c>
      <c r="C7879" s="222" t="s">
        <v>6876</v>
      </c>
      <c r="D7879" s="222" t="s">
        <v>167</v>
      </c>
      <c r="E7879" s="199" t="s">
        <v>171</v>
      </c>
      <c r="F7879" s="200"/>
      <c r="G7879" s="200"/>
      <c r="H7879" s="200"/>
      <c r="I7879" s="200">
        <v>45783</v>
      </c>
      <c r="J7879" s="143">
        <f t="shared" si="123"/>
        <v>45783</v>
      </c>
      <c r="K7879" s="202">
        <v>8</v>
      </c>
      <c r="L7879" s="284" t="s">
        <v>7997</v>
      </c>
      <c r="M7879" s="223"/>
      <c r="N7879" s="203"/>
      <c r="O7879" s="222" t="s">
        <v>326</v>
      </c>
    </row>
    <row r="7880" spans="1:15" ht="29.25" customHeight="1">
      <c r="A7880" s="221" t="s">
        <v>32</v>
      </c>
      <c r="B7880" s="221" t="s">
        <v>6875</v>
      </c>
      <c r="C7880" s="222" t="s">
        <v>6876</v>
      </c>
      <c r="D7880" s="222" t="s">
        <v>167</v>
      </c>
      <c r="E7880" s="199" t="s">
        <v>171</v>
      </c>
      <c r="F7880" s="200"/>
      <c r="G7880" s="200"/>
      <c r="H7880" s="200"/>
      <c r="I7880" s="200">
        <v>45784</v>
      </c>
      <c r="J7880" s="143">
        <f t="shared" si="123"/>
        <v>45784</v>
      </c>
      <c r="K7880" s="202">
        <v>8</v>
      </c>
      <c r="L7880" s="284" t="s">
        <v>7998</v>
      </c>
      <c r="M7880" s="223"/>
      <c r="N7880" s="203"/>
      <c r="O7880" s="222" t="s">
        <v>326</v>
      </c>
    </row>
    <row r="7881" spans="1:15" ht="29.25" customHeight="1">
      <c r="A7881" s="221" t="s">
        <v>32</v>
      </c>
      <c r="B7881" s="221" t="s">
        <v>6875</v>
      </c>
      <c r="C7881" s="222" t="s">
        <v>6876</v>
      </c>
      <c r="D7881" s="222" t="s">
        <v>167</v>
      </c>
      <c r="E7881" s="199" t="s">
        <v>163</v>
      </c>
      <c r="F7881" s="200" t="s">
        <v>6525</v>
      </c>
      <c r="G7881" s="200" t="s">
        <v>6697</v>
      </c>
      <c r="H7881" s="200" t="s">
        <v>79</v>
      </c>
      <c r="I7881" s="200">
        <v>45785</v>
      </c>
      <c r="J7881" s="143">
        <f t="shared" si="123"/>
        <v>45785</v>
      </c>
      <c r="K7881" s="202">
        <v>8</v>
      </c>
      <c r="L7881" s="284" t="s">
        <v>7999</v>
      </c>
      <c r="M7881" s="223"/>
      <c r="N7881" s="203">
        <v>1.1499999999999999</v>
      </c>
      <c r="O7881" s="222" t="s">
        <v>960</v>
      </c>
    </row>
    <row r="7882" spans="1:15" ht="29.25" customHeight="1">
      <c r="A7882" s="221" t="s">
        <v>32</v>
      </c>
      <c r="B7882" s="221" t="s">
        <v>6875</v>
      </c>
      <c r="C7882" s="222" t="s">
        <v>6876</v>
      </c>
      <c r="D7882" s="222" t="s">
        <v>167</v>
      </c>
      <c r="E7882" s="199" t="s">
        <v>163</v>
      </c>
      <c r="F7882" s="200" t="s">
        <v>6525</v>
      </c>
      <c r="G7882" s="200" t="s">
        <v>6697</v>
      </c>
      <c r="H7882" s="200" t="s">
        <v>79</v>
      </c>
      <c r="I7882" s="200">
        <v>45786</v>
      </c>
      <c r="J7882" s="143">
        <f t="shared" si="123"/>
        <v>45786</v>
      </c>
      <c r="K7882" s="202">
        <v>8</v>
      </c>
      <c r="L7882" s="284" t="s">
        <v>8000</v>
      </c>
      <c r="M7882" s="223"/>
      <c r="N7882" s="203">
        <v>1.1499999999999999</v>
      </c>
      <c r="O7882" s="222" t="s">
        <v>960</v>
      </c>
    </row>
    <row r="7883" spans="1:15" ht="29.25" customHeight="1">
      <c r="A7883" s="221" t="s">
        <v>32</v>
      </c>
      <c r="B7883" s="221" t="s">
        <v>6875</v>
      </c>
      <c r="C7883" s="222" t="s">
        <v>6876</v>
      </c>
      <c r="D7883" s="222" t="s">
        <v>167</v>
      </c>
      <c r="E7883" s="199" t="s">
        <v>166</v>
      </c>
      <c r="F7883" s="200"/>
      <c r="G7883" s="200"/>
      <c r="H7883" s="200"/>
      <c r="I7883" s="200">
        <v>45789</v>
      </c>
      <c r="J7883" s="143">
        <f t="shared" si="123"/>
        <v>45789</v>
      </c>
      <c r="K7883" s="202">
        <v>8</v>
      </c>
      <c r="L7883" s="284" t="s">
        <v>8001</v>
      </c>
      <c r="M7883" s="223"/>
      <c r="N7883" s="203"/>
      <c r="O7883" s="222" t="s">
        <v>326</v>
      </c>
    </row>
    <row r="7884" spans="1:15" ht="29.25" customHeight="1">
      <c r="A7884" s="221" t="s">
        <v>32</v>
      </c>
      <c r="B7884" s="221" t="s">
        <v>6875</v>
      </c>
      <c r="C7884" s="222" t="s">
        <v>6876</v>
      </c>
      <c r="D7884" s="222" t="s">
        <v>167</v>
      </c>
      <c r="E7884" s="199" t="s">
        <v>166</v>
      </c>
      <c r="F7884" s="200"/>
      <c r="G7884" s="200"/>
      <c r="H7884" s="200"/>
      <c r="I7884" s="200">
        <v>45790</v>
      </c>
      <c r="J7884" s="143">
        <f t="shared" si="123"/>
        <v>45790</v>
      </c>
      <c r="K7884" s="202">
        <v>8</v>
      </c>
      <c r="L7884" s="284" t="s">
        <v>8002</v>
      </c>
      <c r="M7884" s="223"/>
      <c r="N7884" s="203"/>
      <c r="O7884" s="222" t="s">
        <v>326</v>
      </c>
    </row>
    <row r="7885" spans="1:15" ht="29.25" customHeight="1">
      <c r="A7885" s="221" t="s">
        <v>32</v>
      </c>
      <c r="B7885" s="221" t="s">
        <v>6875</v>
      </c>
      <c r="C7885" s="222" t="s">
        <v>6876</v>
      </c>
      <c r="D7885" s="222" t="s">
        <v>167</v>
      </c>
      <c r="E7885" s="199" t="s">
        <v>166</v>
      </c>
      <c r="F7885" s="200"/>
      <c r="G7885" s="200"/>
      <c r="H7885" s="200"/>
      <c r="I7885" s="200">
        <v>45791</v>
      </c>
      <c r="J7885" s="143">
        <f t="shared" si="123"/>
        <v>45791</v>
      </c>
      <c r="K7885" s="202">
        <v>8</v>
      </c>
      <c r="L7885" s="284" t="s">
        <v>8003</v>
      </c>
      <c r="M7885" s="223"/>
      <c r="N7885" s="203"/>
      <c r="O7885" s="222" t="s">
        <v>326</v>
      </c>
    </row>
    <row r="7886" spans="1:15" ht="29.25" customHeight="1">
      <c r="A7886" s="221" t="s">
        <v>32</v>
      </c>
      <c r="B7886" s="221" t="s">
        <v>6875</v>
      </c>
      <c r="C7886" s="222" t="s">
        <v>6876</v>
      </c>
      <c r="D7886" s="222" t="s">
        <v>167</v>
      </c>
      <c r="E7886" s="199" t="s">
        <v>166</v>
      </c>
      <c r="F7886" s="200"/>
      <c r="G7886" s="200"/>
      <c r="H7886" s="200"/>
      <c r="I7886" s="200">
        <v>45792</v>
      </c>
      <c r="J7886" s="143">
        <f t="shared" si="123"/>
        <v>45792</v>
      </c>
      <c r="K7886" s="202">
        <v>8</v>
      </c>
      <c r="L7886" s="284" t="s">
        <v>8227</v>
      </c>
      <c r="M7886" s="223"/>
      <c r="N7886" s="203"/>
      <c r="O7886" s="222" t="s">
        <v>326</v>
      </c>
    </row>
    <row r="7887" spans="1:15" ht="29.25" customHeight="1">
      <c r="A7887" s="221" t="s">
        <v>32</v>
      </c>
      <c r="B7887" s="221" t="s">
        <v>6875</v>
      </c>
      <c r="C7887" s="222" t="s">
        <v>6876</v>
      </c>
      <c r="D7887" s="222" t="s">
        <v>167</v>
      </c>
      <c r="E7887" s="199" t="s">
        <v>163</v>
      </c>
      <c r="F7887" s="200" t="s">
        <v>6525</v>
      </c>
      <c r="G7887" s="200" t="s">
        <v>6697</v>
      </c>
      <c r="H7887" s="200" t="s">
        <v>79</v>
      </c>
      <c r="I7887" s="200">
        <v>45793</v>
      </c>
      <c r="J7887" s="143">
        <f t="shared" si="123"/>
        <v>45793</v>
      </c>
      <c r="K7887" s="202">
        <v>8</v>
      </c>
      <c r="L7887" s="284" t="s">
        <v>8228</v>
      </c>
      <c r="M7887" s="223"/>
      <c r="N7887" s="203">
        <v>1.1499999999999999</v>
      </c>
      <c r="O7887" s="222" t="s">
        <v>960</v>
      </c>
    </row>
    <row r="7888" spans="1:15" ht="29.25" customHeight="1">
      <c r="A7888" s="221" t="s">
        <v>32</v>
      </c>
      <c r="B7888" s="221" t="s">
        <v>6875</v>
      </c>
      <c r="C7888" s="222" t="s">
        <v>6876</v>
      </c>
      <c r="D7888" s="222" t="s">
        <v>167</v>
      </c>
      <c r="E7888" s="199" t="s">
        <v>166</v>
      </c>
      <c r="F7888" s="200"/>
      <c r="G7888" s="200"/>
      <c r="H7888" s="200"/>
      <c r="I7888" s="200">
        <v>45796</v>
      </c>
      <c r="J7888" s="143">
        <f t="shared" si="123"/>
        <v>45796</v>
      </c>
      <c r="K7888" s="202">
        <v>8</v>
      </c>
      <c r="L7888" s="284" t="s">
        <v>8229</v>
      </c>
      <c r="M7888" s="223"/>
      <c r="N7888" s="203"/>
      <c r="O7888" s="222" t="s">
        <v>326</v>
      </c>
    </row>
    <row r="7889" spans="1:15" ht="29.25" customHeight="1">
      <c r="A7889" s="221" t="s">
        <v>32</v>
      </c>
      <c r="B7889" s="221" t="s">
        <v>6875</v>
      </c>
      <c r="C7889" s="222" t="s">
        <v>6876</v>
      </c>
      <c r="D7889" s="222" t="s">
        <v>167</v>
      </c>
      <c r="E7889" s="199" t="s">
        <v>163</v>
      </c>
      <c r="F7889" s="200" t="s">
        <v>6525</v>
      </c>
      <c r="G7889" s="200" t="s">
        <v>6697</v>
      </c>
      <c r="H7889" s="200" t="s">
        <v>37</v>
      </c>
      <c r="I7889" s="200">
        <v>45797</v>
      </c>
      <c r="J7889" s="143">
        <f t="shared" si="123"/>
        <v>45797</v>
      </c>
      <c r="K7889" s="202">
        <v>8</v>
      </c>
      <c r="L7889" s="284" t="s">
        <v>8230</v>
      </c>
      <c r="M7889" s="223"/>
      <c r="N7889" s="203">
        <v>2</v>
      </c>
      <c r="O7889" s="222" t="s">
        <v>940</v>
      </c>
    </row>
    <row r="7890" spans="1:15" ht="29.25" customHeight="1">
      <c r="A7890" s="221" t="s">
        <v>32</v>
      </c>
      <c r="B7890" s="221" t="s">
        <v>6875</v>
      </c>
      <c r="C7890" s="222" t="s">
        <v>6876</v>
      </c>
      <c r="D7890" s="222" t="s">
        <v>167</v>
      </c>
      <c r="E7890" s="199" t="s">
        <v>163</v>
      </c>
      <c r="F7890" s="200" t="s">
        <v>6525</v>
      </c>
      <c r="G7890" s="200" t="s">
        <v>6697</v>
      </c>
      <c r="H7890" s="200" t="s">
        <v>37</v>
      </c>
      <c r="I7890" s="200">
        <v>45798</v>
      </c>
      <c r="J7890" s="143">
        <f t="shared" si="123"/>
        <v>45798</v>
      </c>
      <c r="K7890" s="202">
        <v>8</v>
      </c>
      <c r="L7890" s="284" t="s">
        <v>8231</v>
      </c>
      <c r="M7890" s="223"/>
      <c r="N7890" s="203">
        <v>2</v>
      </c>
      <c r="O7890" s="222" t="s">
        <v>940</v>
      </c>
    </row>
    <row r="7891" spans="1:15" ht="29.25" customHeight="1">
      <c r="A7891" s="221" t="s">
        <v>32</v>
      </c>
      <c r="B7891" s="221" t="s">
        <v>6875</v>
      </c>
      <c r="C7891" s="222" t="s">
        <v>6876</v>
      </c>
      <c r="D7891" s="222" t="s">
        <v>167</v>
      </c>
      <c r="E7891" s="199" t="s">
        <v>163</v>
      </c>
      <c r="F7891" s="200" t="s">
        <v>6525</v>
      </c>
      <c r="G7891" s="200" t="s">
        <v>6697</v>
      </c>
      <c r="H7891" s="200" t="s">
        <v>37</v>
      </c>
      <c r="I7891" s="200">
        <v>45799</v>
      </c>
      <c r="J7891" s="143">
        <f t="shared" si="123"/>
        <v>45799</v>
      </c>
      <c r="K7891" s="202">
        <v>8</v>
      </c>
      <c r="L7891" s="284" t="s">
        <v>8506</v>
      </c>
      <c r="M7891" s="223"/>
      <c r="N7891" s="203">
        <v>2</v>
      </c>
      <c r="O7891" s="222" t="s">
        <v>940</v>
      </c>
    </row>
    <row r="7892" spans="1:15" ht="29.25" customHeight="1">
      <c r="A7892" s="221" t="s">
        <v>32</v>
      </c>
      <c r="B7892" s="221" t="s">
        <v>6875</v>
      </c>
      <c r="C7892" s="222" t="s">
        <v>6876</v>
      </c>
      <c r="D7892" s="222" t="s">
        <v>167</v>
      </c>
      <c r="E7892" s="199" t="s">
        <v>163</v>
      </c>
      <c r="F7892" s="200" t="s">
        <v>6525</v>
      </c>
      <c r="G7892" s="200" t="s">
        <v>6697</v>
      </c>
      <c r="H7892" s="200" t="s">
        <v>37</v>
      </c>
      <c r="I7892" s="200">
        <v>45800</v>
      </c>
      <c r="J7892" s="143">
        <f t="shared" si="123"/>
        <v>45800</v>
      </c>
      <c r="K7892" s="202">
        <v>8</v>
      </c>
      <c r="L7892" s="284" t="s">
        <v>8507</v>
      </c>
      <c r="M7892" s="223"/>
      <c r="N7892" s="203">
        <v>2</v>
      </c>
      <c r="O7892" s="222" t="s">
        <v>940</v>
      </c>
    </row>
    <row r="7893" spans="1:15" ht="29.25" customHeight="1">
      <c r="A7893" s="221" t="s">
        <v>32</v>
      </c>
      <c r="B7893" s="221" t="s">
        <v>6875</v>
      </c>
      <c r="C7893" s="222" t="s">
        <v>6876</v>
      </c>
      <c r="D7893" s="222" t="s">
        <v>167</v>
      </c>
      <c r="E7893" s="199" t="s">
        <v>171</v>
      </c>
      <c r="F7893" s="200"/>
      <c r="G7893" s="200"/>
      <c r="H7893" s="200"/>
      <c r="I7893" s="200">
        <v>45803</v>
      </c>
      <c r="J7893" s="143">
        <f t="shared" si="123"/>
        <v>45803</v>
      </c>
      <c r="K7893" s="202">
        <v>8</v>
      </c>
      <c r="L7893" s="284" t="s">
        <v>8508</v>
      </c>
      <c r="M7893" s="223"/>
      <c r="N7893" s="203"/>
      <c r="O7893" s="222" t="s">
        <v>326</v>
      </c>
    </row>
    <row r="7894" spans="1:15" ht="29.25" customHeight="1">
      <c r="A7894" s="221" t="s">
        <v>32</v>
      </c>
      <c r="B7894" s="221" t="s">
        <v>6875</v>
      </c>
      <c r="C7894" s="222" t="s">
        <v>6876</v>
      </c>
      <c r="D7894" s="222" t="s">
        <v>167</v>
      </c>
      <c r="E7894" s="199" t="s">
        <v>171</v>
      </c>
      <c r="F7894" s="200"/>
      <c r="G7894" s="200"/>
      <c r="H7894" s="200"/>
      <c r="I7894" s="200">
        <v>45804</v>
      </c>
      <c r="J7894" s="143">
        <f t="shared" si="123"/>
        <v>45804</v>
      </c>
      <c r="K7894" s="202">
        <v>8</v>
      </c>
      <c r="L7894" s="284" t="s">
        <v>8509</v>
      </c>
      <c r="M7894" s="223"/>
      <c r="N7894" s="203"/>
      <c r="O7894" s="222" t="s">
        <v>326</v>
      </c>
    </row>
    <row r="7895" spans="1:15" ht="29.25" customHeight="1">
      <c r="A7895" s="221" t="s">
        <v>32</v>
      </c>
      <c r="B7895" s="221" t="s">
        <v>6875</v>
      </c>
      <c r="C7895" s="222" t="s">
        <v>6876</v>
      </c>
      <c r="D7895" s="222" t="s">
        <v>167</v>
      </c>
      <c r="E7895" s="199" t="s">
        <v>171</v>
      </c>
      <c r="F7895" s="200"/>
      <c r="G7895" s="200"/>
      <c r="H7895" s="200"/>
      <c r="I7895" s="200">
        <v>45805</v>
      </c>
      <c r="J7895" s="143">
        <f t="shared" si="123"/>
        <v>45805</v>
      </c>
      <c r="K7895" s="202">
        <v>8</v>
      </c>
      <c r="L7895" s="284" t="s">
        <v>8510</v>
      </c>
      <c r="M7895" s="223"/>
      <c r="N7895" s="203"/>
      <c r="O7895" s="222" t="s">
        <v>326</v>
      </c>
    </row>
    <row r="7896" spans="1:15" ht="29.25" customHeight="1">
      <c r="A7896" s="221" t="s">
        <v>32</v>
      </c>
      <c r="B7896" s="221" t="s">
        <v>6875</v>
      </c>
      <c r="C7896" s="222" t="s">
        <v>6876</v>
      </c>
      <c r="D7896" s="222" t="s">
        <v>167</v>
      </c>
      <c r="E7896" s="199" t="s">
        <v>171</v>
      </c>
      <c r="F7896" s="200"/>
      <c r="G7896" s="200"/>
      <c r="H7896" s="200"/>
      <c r="I7896" s="200">
        <v>45806</v>
      </c>
      <c r="J7896" s="143">
        <f t="shared" si="123"/>
        <v>45806</v>
      </c>
      <c r="K7896" s="202">
        <v>9.5</v>
      </c>
      <c r="L7896" s="284" t="s">
        <v>8511</v>
      </c>
      <c r="M7896" s="223"/>
      <c r="N7896" s="203"/>
      <c r="O7896" s="222" t="s">
        <v>326</v>
      </c>
    </row>
    <row r="7897" spans="1:15" ht="29.25" customHeight="1">
      <c r="A7897" s="221" t="s">
        <v>32</v>
      </c>
      <c r="B7897" s="221" t="s">
        <v>6875</v>
      </c>
      <c r="C7897" s="222" t="s">
        <v>6876</v>
      </c>
      <c r="D7897" s="222" t="s">
        <v>167</v>
      </c>
      <c r="E7897" s="199" t="s">
        <v>171</v>
      </c>
      <c r="F7897" s="200"/>
      <c r="G7897" s="200"/>
      <c r="H7897" s="200"/>
      <c r="I7897" s="200">
        <v>45810</v>
      </c>
      <c r="J7897" s="143">
        <f t="shared" si="123"/>
        <v>45810</v>
      </c>
      <c r="K7897" s="202">
        <v>8</v>
      </c>
      <c r="L7897" s="284" t="s">
        <v>8512</v>
      </c>
      <c r="M7897" s="223"/>
      <c r="N7897" s="203"/>
      <c r="O7897" s="222" t="s">
        <v>326</v>
      </c>
    </row>
    <row r="7898" spans="1:15" ht="29.25" customHeight="1">
      <c r="A7898" s="221" t="s">
        <v>32</v>
      </c>
      <c r="B7898" s="221" t="s">
        <v>6875</v>
      </c>
      <c r="C7898" s="222" t="s">
        <v>6876</v>
      </c>
      <c r="D7898" s="222" t="s">
        <v>167</v>
      </c>
      <c r="E7898" s="199" t="s">
        <v>163</v>
      </c>
      <c r="F7898" s="200" t="s">
        <v>6525</v>
      </c>
      <c r="G7898" s="200" t="s">
        <v>6697</v>
      </c>
      <c r="H7898" s="200" t="s">
        <v>37</v>
      </c>
      <c r="I7898" s="200">
        <v>45811</v>
      </c>
      <c r="J7898" s="143">
        <f t="shared" si="123"/>
        <v>45811</v>
      </c>
      <c r="K7898" s="202">
        <v>8</v>
      </c>
      <c r="L7898" s="284" t="s">
        <v>8513</v>
      </c>
      <c r="M7898" s="223"/>
      <c r="N7898" s="203">
        <v>2</v>
      </c>
      <c r="O7898" s="222" t="s">
        <v>940</v>
      </c>
    </row>
    <row r="7899" spans="1:15" ht="29.25" customHeight="1">
      <c r="A7899" s="221" t="s">
        <v>32</v>
      </c>
      <c r="B7899" s="221" t="s">
        <v>6875</v>
      </c>
      <c r="C7899" s="222" t="s">
        <v>6876</v>
      </c>
      <c r="D7899" s="222" t="s">
        <v>167</v>
      </c>
      <c r="E7899" s="199" t="s">
        <v>163</v>
      </c>
      <c r="F7899" s="200" t="s">
        <v>6525</v>
      </c>
      <c r="G7899" s="200" t="s">
        <v>6697</v>
      </c>
      <c r="H7899" s="200" t="s">
        <v>83</v>
      </c>
      <c r="I7899" s="200">
        <v>45812</v>
      </c>
      <c r="J7899" s="143">
        <f t="shared" si="123"/>
        <v>45812</v>
      </c>
      <c r="K7899" s="202">
        <v>8</v>
      </c>
      <c r="L7899" s="284" t="s">
        <v>8514</v>
      </c>
      <c r="M7899" s="223"/>
      <c r="N7899" s="203">
        <v>0.84375</v>
      </c>
      <c r="O7899" s="222" t="s">
        <v>942</v>
      </c>
    </row>
    <row r="7900" spans="1:15" ht="29.25" customHeight="1">
      <c r="A7900" s="221" t="s">
        <v>32</v>
      </c>
      <c r="B7900" s="221" t="s">
        <v>6875</v>
      </c>
      <c r="C7900" s="222" t="s">
        <v>6876</v>
      </c>
      <c r="D7900" s="222" t="s">
        <v>167</v>
      </c>
      <c r="E7900" s="199" t="s">
        <v>163</v>
      </c>
      <c r="F7900" s="200" t="s">
        <v>645</v>
      </c>
      <c r="G7900" s="200" t="s">
        <v>646</v>
      </c>
      <c r="H7900" s="200" t="s">
        <v>91</v>
      </c>
      <c r="I7900" s="200">
        <v>45813</v>
      </c>
      <c r="J7900" s="143">
        <f t="shared" si="123"/>
        <v>45813</v>
      </c>
      <c r="K7900" s="202">
        <v>8</v>
      </c>
      <c r="L7900" s="284" t="s">
        <v>8794</v>
      </c>
      <c r="M7900" s="223"/>
      <c r="N7900" s="203">
        <v>0.61250000000000004</v>
      </c>
      <c r="O7900" s="222" t="s">
        <v>943</v>
      </c>
    </row>
    <row r="7901" spans="1:15" ht="29.25" customHeight="1">
      <c r="A7901" s="221" t="s">
        <v>32</v>
      </c>
      <c r="B7901" s="221" t="s">
        <v>6875</v>
      </c>
      <c r="C7901" s="222" t="s">
        <v>6876</v>
      </c>
      <c r="D7901" s="222" t="s">
        <v>167</v>
      </c>
      <c r="E7901" s="199" t="s">
        <v>163</v>
      </c>
      <c r="F7901" s="200" t="s">
        <v>645</v>
      </c>
      <c r="G7901" s="200" t="s">
        <v>646</v>
      </c>
      <c r="H7901" s="200" t="s">
        <v>91</v>
      </c>
      <c r="I7901" s="200">
        <v>45814</v>
      </c>
      <c r="J7901" s="143">
        <f t="shared" si="123"/>
        <v>45814</v>
      </c>
      <c r="K7901" s="202">
        <v>8</v>
      </c>
      <c r="L7901" s="284" t="s">
        <v>8795</v>
      </c>
      <c r="M7901" s="223"/>
      <c r="N7901" s="203">
        <v>0.61250000000000004</v>
      </c>
      <c r="O7901" s="222" t="s">
        <v>943</v>
      </c>
    </row>
    <row r="7902" spans="1:15" ht="29.25" customHeight="1">
      <c r="A7902" s="221" t="s">
        <v>32</v>
      </c>
      <c r="B7902" s="221" t="s">
        <v>6875</v>
      </c>
      <c r="C7902" s="222" t="s">
        <v>6876</v>
      </c>
      <c r="D7902" s="222" t="s">
        <v>167</v>
      </c>
      <c r="E7902" s="199" t="s">
        <v>163</v>
      </c>
      <c r="F7902" s="200" t="s">
        <v>6525</v>
      </c>
      <c r="G7902" s="200" t="s">
        <v>6697</v>
      </c>
      <c r="H7902" s="200" t="s">
        <v>90</v>
      </c>
      <c r="I7902" s="200">
        <v>45817</v>
      </c>
      <c r="J7902" s="143">
        <f t="shared" si="123"/>
        <v>45817</v>
      </c>
      <c r="K7902" s="202">
        <v>8</v>
      </c>
      <c r="L7902" s="284" t="s">
        <v>8796</v>
      </c>
      <c r="M7902" s="223"/>
      <c r="N7902" s="203">
        <v>0.5</v>
      </c>
      <c r="O7902" s="222" t="s">
        <v>961</v>
      </c>
    </row>
    <row r="7903" spans="1:15" ht="29.25" customHeight="1">
      <c r="A7903" s="221" t="s">
        <v>32</v>
      </c>
      <c r="B7903" s="221" t="s">
        <v>6875</v>
      </c>
      <c r="C7903" s="222" t="s">
        <v>6876</v>
      </c>
      <c r="D7903" s="222" t="s">
        <v>167</v>
      </c>
      <c r="E7903" s="199" t="s">
        <v>163</v>
      </c>
      <c r="F7903" s="200" t="s">
        <v>6525</v>
      </c>
      <c r="G7903" s="200" t="s">
        <v>6697</v>
      </c>
      <c r="H7903" s="200" t="s">
        <v>90</v>
      </c>
      <c r="I7903" s="200">
        <v>45818</v>
      </c>
      <c r="J7903" s="143">
        <f t="shared" si="123"/>
        <v>45818</v>
      </c>
      <c r="K7903" s="202">
        <v>8</v>
      </c>
      <c r="L7903" s="284" t="s">
        <v>8797</v>
      </c>
      <c r="M7903" s="223"/>
      <c r="N7903" s="203">
        <v>0.5</v>
      </c>
      <c r="O7903" s="222" t="s">
        <v>961</v>
      </c>
    </row>
    <row r="7904" spans="1:15" ht="29.25" customHeight="1">
      <c r="A7904" s="221" t="s">
        <v>32</v>
      </c>
      <c r="B7904" s="221" t="s">
        <v>6875</v>
      </c>
      <c r="C7904" s="222" t="s">
        <v>6876</v>
      </c>
      <c r="D7904" s="222" t="s">
        <v>167</v>
      </c>
      <c r="E7904" s="199" t="s">
        <v>163</v>
      </c>
      <c r="F7904" s="200" t="s">
        <v>2241</v>
      </c>
      <c r="G7904" s="200" t="s">
        <v>2242</v>
      </c>
      <c r="H7904" s="200" t="s">
        <v>97</v>
      </c>
      <c r="I7904" s="200">
        <v>45819</v>
      </c>
      <c r="J7904" s="143">
        <f t="shared" si="123"/>
        <v>45819</v>
      </c>
      <c r="K7904" s="202">
        <v>8</v>
      </c>
      <c r="L7904" s="284" t="s">
        <v>8798</v>
      </c>
      <c r="M7904" s="223"/>
      <c r="N7904" s="203">
        <v>11.625</v>
      </c>
      <c r="O7904" s="222" t="s">
        <v>958</v>
      </c>
    </row>
    <row r="7905" spans="1:15" ht="29.25" customHeight="1">
      <c r="A7905" s="221" t="s">
        <v>32</v>
      </c>
      <c r="B7905" s="221" t="s">
        <v>6875</v>
      </c>
      <c r="C7905" s="222" t="s">
        <v>6876</v>
      </c>
      <c r="D7905" s="222" t="s">
        <v>167</v>
      </c>
      <c r="E7905" s="199" t="s">
        <v>163</v>
      </c>
      <c r="F7905" s="200" t="s">
        <v>2241</v>
      </c>
      <c r="G7905" s="200" t="s">
        <v>2242</v>
      </c>
      <c r="H7905" s="200" t="s">
        <v>97</v>
      </c>
      <c r="I7905" s="200">
        <v>45820</v>
      </c>
      <c r="J7905" s="143">
        <f t="shared" si="123"/>
        <v>45820</v>
      </c>
      <c r="K7905" s="202">
        <v>8</v>
      </c>
      <c r="L7905" s="284" t="s">
        <v>8983</v>
      </c>
      <c r="M7905" s="223"/>
      <c r="N7905" s="203">
        <v>11.625</v>
      </c>
      <c r="O7905" s="222" t="s">
        <v>958</v>
      </c>
    </row>
    <row r="7906" spans="1:15" ht="29.25" customHeight="1">
      <c r="A7906" s="221" t="s">
        <v>32</v>
      </c>
      <c r="B7906" s="221" t="s">
        <v>6875</v>
      </c>
      <c r="C7906" s="222" t="s">
        <v>6876</v>
      </c>
      <c r="D7906" s="222" t="s">
        <v>167</v>
      </c>
      <c r="E7906" s="199" t="s">
        <v>163</v>
      </c>
      <c r="F7906" s="200" t="s">
        <v>2241</v>
      </c>
      <c r="G7906" s="200" t="s">
        <v>2242</v>
      </c>
      <c r="H7906" s="200" t="s">
        <v>97</v>
      </c>
      <c r="I7906" s="200">
        <v>45821</v>
      </c>
      <c r="J7906" s="143">
        <f t="shared" si="123"/>
        <v>45821</v>
      </c>
      <c r="K7906" s="202">
        <v>8</v>
      </c>
      <c r="L7906" s="284" t="s">
        <v>8984</v>
      </c>
      <c r="M7906" s="223"/>
      <c r="N7906" s="203">
        <v>11.625</v>
      </c>
      <c r="O7906" s="222" t="s">
        <v>958</v>
      </c>
    </row>
    <row r="7907" spans="1:15" ht="29.25" customHeight="1">
      <c r="A7907" s="221" t="s">
        <v>32</v>
      </c>
      <c r="B7907" s="221" t="s">
        <v>6875</v>
      </c>
      <c r="C7907" s="222" t="s">
        <v>6876</v>
      </c>
      <c r="D7907" s="222" t="s">
        <v>167</v>
      </c>
      <c r="E7907" s="199" t="s">
        <v>163</v>
      </c>
      <c r="F7907" s="200" t="s">
        <v>2241</v>
      </c>
      <c r="G7907" s="200" t="s">
        <v>2242</v>
      </c>
      <c r="H7907" s="200" t="s">
        <v>97</v>
      </c>
      <c r="I7907" s="200">
        <v>45824</v>
      </c>
      <c r="J7907" s="143">
        <f t="shared" si="123"/>
        <v>45824</v>
      </c>
      <c r="K7907" s="202">
        <v>8</v>
      </c>
      <c r="L7907" s="284" t="s">
        <v>8985</v>
      </c>
      <c r="M7907" s="223"/>
      <c r="N7907" s="203">
        <v>11.625</v>
      </c>
      <c r="O7907" s="222" t="s">
        <v>958</v>
      </c>
    </row>
    <row r="7908" spans="1:15" ht="29.25" customHeight="1">
      <c r="A7908" s="221" t="s">
        <v>32</v>
      </c>
      <c r="B7908" s="221" t="s">
        <v>6875</v>
      </c>
      <c r="C7908" s="222" t="s">
        <v>6876</v>
      </c>
      <c r="D7908" s="222" t="s">
        <v>167</v>
      </c>
      <c r="E7908" s="199" t="s">
        <v>163</v>
      </c>
      <c r="F7908" s="200" t="s">
        <v>6525</v>
      </c>
      <c r="G7908" s="200" t="s">
        <v>6697</v>
      </c>
      <c r="H7908" s="200" t="s">
        <v>52</v>
      </c>
      <c r="I7908" s="200">
        <v>45825</v>
      </c>
      <c r="J7908" s="143">
        <f t="shared" si="123"/>
        <v>45825</v>
      </c>
      <c r="K7908" s="202">
        <v>8</v>
      </c>
      <c r="L7908" s="284" t="s">
        <v>8986</v>
      </c>
      <c r="M7908" s="223"/>
      <c r="N7908" s="203">
        <v>0.61499999999999999</v>
      </c>
      <c r="O7908" s="222" t="s">
        <v>972</v>
      </c>
    </row>
    <row r="7909" spans="1:15" ht="29.25" customHeight="1">
      <c r="A7909" s="221" t="s">
        <v>32</v>
      </c>
      <c r="B7909" s="221" t="s">
        <v>6875</v>
      </c>
      <c r="C7909" s="222" t="s">
        <v>6876</v>
      </c>
      <c r="D7909" s="222" t="s">
        <v>167</v>
      </c>
      <c r="E7909" s="199" t="s">
        <v>166</v>
      </c>
      <c r="F7909" s="200"/>
      <c r="G7909" s="200"/>
      <c r="H7909" s="200"/>
      <c r="I7909" s="200">
        <v>45826</v>
      </c>
      <c r="J7909" s="143">
        <f t="shared" si="123"/>
        <v>45826</v>
      </c>
      <c r="K7909" s="202">
        <v>8</v>
      </c>
      <c r="L7909" s="284" t="s">
        <v>8987</v>
      </c>
      <c r="M7909" s="223"/>
      <c r="N7909" s="203"/>
      <c r="O7909" s="222" t="s">
        <v>326</v>
      </c>
    </row>
    <row r="7910" spans="1:15" ht="29.25" customHeight="1">
      <c r="A7910" s="221" t="s">
        <v>32</v>
      </c>
      <c r="B7910" s="221" t="s">
        <v>6875</v>
      </c>
      <c r="C7910" s="222" t="s">
        <v>6876</v>
      </c>
      <c r="D7910" s="222" t="s">
        <v>167</v>
      </c>
      <c r="E7910" s="199" t="s">
        <v>166</v>
      </c>
      <c r="F7910" s="200"/>
      <c r="G7910" s="200"/>
      <c r="H7910" s="200"/>
      <c r="I7910" s="200">
        <v>45827</v>
      </c>
      <c r="J7910" s="143">
        <f t="shared" si="123"/>
        <v>45827</v>
      </c>
      <c r="K7910" s="202">
        <v>8</v>
      </c>
      <c r="L7910" s="284" t="s">
        <v>9172</v>
      </c>
      <c r="M7910" s="223"/>
      <c r="N7910" s="203"/>
      <c r="O7910" s="222" t="s">
        <v>326</v>
      </c>
    </row>
    <row r="7911" spans="1:15" ht="29.25" customHeight="1">
      <c r="A7911" s="221" t="s">
        <v>32</v>
      </c>
      <c r="B7911" s="221" t="s">
        <v>6875</v>
      </c>
      <c r="C7911" s="222" t="s">
        <v>6876</v>
      </c>
      <c r="D7911" s="222" t="s">
        <v>167</v>
      </c>
      <c r="E7911" s="199" t="s">
        <v>166</v>
      </c>
      <c r="F7911" s="200"/>
      <c r="G7911" s="200"/>
      <c r="H7911" s="200"/>
      <c r="I7911" s="200">
        <v>45828</v>
      </c>
      <c r="J7911" s="143">
        <f t="shared" si="123"/>
        <v>45828</v>
      </c>
      <c r="K7911" s="202">
        <v>8</v>
      </c>
      <c r="L7911" s="284" t="s">
        <v>9173</v>
      </c>
      <c r="M7911" s="223"/>
      <c r="N7911" s="203"/>
      <c r="O7911" s="222" t="s">
        <v>326</v>
      </c>
    </row>
    <row r="7912" spans="1:15" ht="29.25" customHeight="1">
      <c r="A7912" s="221" t="s">
        <v>32</v>
      </c>
      <c r="B7912" s="221" t="s">
        <v>6875</v>
      </c>
      <c r="C7912" s="222" t="s">
        <v>6876</v>
      </c>
      <c r="D7912" s="222" t="s">
        <v>167</v>
      </c>
      <c r="E7912" s="199" t="s">
        <v>166</v>
      </c>
      <c r="F7912" s="200"/>
      <c r="G7912" s="200"/>
      <c r="H7912" s="200"/>
      <c r="I7912" s="200">
        <v>45831</v>
      </c>
      <c r="J7912" s="143">
        <f t="shared" si="123"/>
        <v>45831</v>
      </c>
      <c r="K7912" s="202">
        <v>8</v>
      </c>
      <c r="L7912" s="284" t="s">
        <v>9174</v>
      </c>
      <c r="M7912" s="223"/>
      <c r="N7912" s="203"/>
      <c r="O7912" s="222" t="s">
        <v>326</v>
      </c>
    </row>
    <row r="7913" spans="1:15" ht="29.25" customHeight="1">
      <c r="A7913" s="221" t="s">
        <v>32</v>
      </c>
      <c r="B7913" s="221" t="s">
        <v>6875</v>
      </c>
      <c r="C7913" s="222" t="s">
        <v>6876</v>
      </c>
      <c r="D7913" s="222" t="s">
        <v>167</v>
      </c>
      <c r="E7913" s="199" t="s">
        <v>166</v>
      </c>
      <c r="F7913" s="200"/>
      <c r="G7913" s="200"/>
      <c r="H7913" s="200"/>
      <c r="I7913" s="200">
        <v>45832</v>
      </c>
      <c r="J7913" s="143">
        <f t="shared" si="123"/>
        <v>45832</v>
      </c>
      <c r="K7913" s="202">
        <v>8</v>
      </c>
      <c r="L7913" s="284" t="s">
        <v>9175</v>
      </c>
      <c r="M7913" s="223"/>
      <c r="N7913" s="203"/>
      <c r="O7913" s="222" t="s">
        <v>326</v>
      </c>
    </row>
    <row r="7914" spans="1:15" ht="29.25" customHeight="1">
      <c r="A7914" s="221" t="s">
        <v>32</v>
      </c>
      <c r="B7914" s="221" t="s">
        <v>6875</v>
      </c>
      <c r="C7914" s="222" t="s">
        <v>6876</v>
      </c>
      <c r="D7914" s="222" t="s">
        <v>167</v>
      </c>
      <c r="E7914" s="199" t="s">
        <v>166</v>
      </c>
      <c r="F7914" s="200"/>
      <c r="G7914" s="200"/>
      <c r="H7914" s="200"/>
      <c r="I7914" s="200">
        <v>45833</v>
      </c>
      <c r="J7914" s="143">
        <f t="shared" si="123"/>
        <v>45833</v>
      </c>
      <c r="K7914" s="202">
        <v>8</v>
      </c>
      <c r="L7914" s="284" t="s">
        <v>9176</v>
      </c>
      <c r="M7914" s="223"/>
      <c r="N7914" s="203"/>
      <c r="O7914" s="222" t="s">
        <v>326</v>
      </c>
    </row>
    <row r="7915" spans="1:15" ht="29.25" customHeight="1">
      <c r="A7915" s="221" t="s">
        <v>32</v>
      </c>
      <c r="B7915" s="221" t="s">
        <v>6875</v>
      </c>
      <c r="C7915" s="222" t="s">
        <v>6876</v>
      </c>
      <c r="D7915" s="222" t="s">
        <v>167</v>
      </c>
      <c r="E7915" s="199" t="s">
        <v>166</v>
      </c>
      <c r="F7915" s="200"/>
      <c r="G7915" s="200"/>
      <c r="H7915" s="200"/>
      <c r="I7915" s="200">
        <v>45834</v>
      </c>
      <c r="J7915" s="143">
        <f t="shared" si="123"/>
        <v>45834</v>
      </c>
      <c r="K7915" s="202">
        <v>8</v>
      </c>
      <c r="L7915" s="284" t="s">
        <v>9369</v>
      </c>
      <c r="M7915" s="223"/>
      <c r="N7915" s="203"/>
      <c r="O7915" s="222" t="s">
        <v>326</v>
      </c>
    </row>
    <row r="7916" spans="1:15" ht="29.25" customHeight="1">
      <c r="A7916" s="221" t="s">
        <v>32</v>
      </c>
      <c r="B7916" s="221" t="s">
        <v>6875</v>
      </c>
      <c r="C7916" s="222" t="s">
        <v>6876</v>
      </c>
      <c r="D7916" s="222" t="s">
        <v>167</v>
      </c>
      <c r="E7916" s="199" t="s">
        <v>169</v>
      </c>
      <c r="F7916" s="200"/>
      <c r="G7916" s="200"/>
      <c r="H7916" s="200"/>
      <c r="I7916" s="200">
        <v>45835</v>
      </c>
      <c r="J7916" s="143">
        <f t="shared" si="123"/>
        <v>45835</v>
      </c>
      <c r="K7916" s="202">
        <v>8</v>
      </c>
      <c r="L7916" s="284" t="s">
        <v>9370</v>
      </c>
      <c r="M7916" s="223"/>
      <c r="N7916" s="203"/>
      <c r="O7916" s="222" t="s">
        <v>326</v>
      </c>
    </row>
    <row r="7917" spans="1:15" ht="29.25" customHeight="1">
      <c r="A7917" s="221" t="s">
        <v>32</v>
      </c>
      <c r="B7917" s="221" t="s">
        <v>6875</v>
      </c>
      <c r="C7917" s="222" t="s">
        <v>6876</v>
      </c>
      <c r="D7917" s="222" t="s">
        <v>167</v>
      </c>
      <c r="E7917" s="199" t="s">
        <v>171</v>
      </c>
      <c r="F7917" s="200"/>
      <c r="G7917" s="200"/>
      <c r="H7917" s="200"/>
      <c r="I7917" s="200">
        <v>45838</v>
      </c>
      <c r="J7917" s="143">
        <f t="shared" si="123"/>
        <v>45838</v>
      </c>
      <c r="K7917" s="202">
        <v>8</v>
      </c>
      <c r="L7917" s="284" t="s">
        <v>9371</v>
      </c>
      <c r="M7917" s="223"/>
      <c r="N7917" s="203"/>
      <c r="O7917" s="222" t="s">
        <v>326</v>
      </c>
    </row>
    <row r="7918" spans="1:15" ht="29.25" customHeight="1">
      <c r="A7918" s="221" t="s">
        <v>32</v>
      </c>
      <c r="B7918" s="221" t="s">
        <v>6875</v>
      </c>
      <c r="C7918" s="222" t="s">
        <v>6876</v>
      </c>
      <c r="D7918" s="222" t="s">
        <v>167</v>
      </c>
      <c r="E7918" s="199" t="s">
        <v>166</v>
      </c>
      <c r="F7918" s="200"/>
      <c r="G7918" s="200"/>
      <c r="H7918" s="200"/>
      <c r="I7918" s="200">
        <v>45839</v>
      </c>
      <c r="J7918" s="143">
        <f t="shared" si="123"/>
        <v>45839</v>
      </c>
      <c r="K7918" s="202">
        <v>8</v>
      </c>
      <c r="L7918" s="284" t="s">
        <v>9372</v>
      </c>
      <c r="M7918" s="223"/>
      <c r="N7918" s="203"/>
      <c r="O7918" s="222" t="s">
        <v>326</v>
      </c>
    </row>
    <row r="7919" spans="1:15" ht="29.25" customHeight="1">
      <c r="A7919" s="221" t="s">
        <v>32</v>
      </c>
      <c r="B7919" s="221" t="s">
        <v>6875</v>
      </c>
      <c r="C7919" s="222" t="s">
        <v>6876</v>
      </c>
      <c r="D7919" s="222" t="s">
        <v>167</v>
      </c>
      <c r="E7919" s="199" t="s">
        <v>163</v>
      </c>
      <c r="F7919" s="200" t="s">
        <v>2241</v>
      </c>
      <c r="G7919" s="200" t="s">
        <v>2242</v>
      </c>
      <c r="H7919" s="200"/>
      <c r="I7919" s="200">
        <v>45840</v>
      </c>
      <c r="J7919" s="143">
        <f t="shared" si="123"/>
        <v>45840</v>
      </c>
      <c r="K7919" s="202">
        <v>9</v>
      </c>
      <c r="L7919" s="284" t="s">
        <v>9373</v>
      </c>
      <c r="M7919" s="223"/>
      <c r="N7919" s="203"/>
      <c r="O7919" s="222" t="s">
        <v>326</v>
      </c>
    </row>
    <row r="7920" spans="1:15" ht="29.25" customHeight="1">
      <c r="A7920" s="221" t="s">
        <v>32</v>
      </c>
      <c r="B7920" s="221" t="s">
        <v>6875</v>
      </c>
      <c r="C7920" s="222" t="s">
        <v>6876</v>
      </c>
      <c r="D7920" s="222" t="s">
        <v>167</v>
      </c>
      <c r="E7920" s="199" t="s">
        <v>163</v>
      </c>
      <c r="F7920" s="200" t="s">
        <v>2241</v>
      </c>
      <c r="G7920" s="200" t="s">
        <v>2242</v>
      </c>
      <c r="H7920" s="200"/>
      <c r="I7920" s="200">
        <v>45841</v>
      </c>
      <c r="J7920" s="143">
        <f t="shared" si="123"/>
        <v>45841</v>
      </c>
      <c r="K7920" s="202">
        <v>9.5</v>
      </c>
      <c r="L7920" s="284" t="s">
        <v>9611</v>
      </c>
      <c r="M7920" s="223"/>
      <c r="N7920" s="203"/>
      <c r="O7920" s="222" t="s">
        <v>326</v>
      </c>
    </row>
    <row r="7921" spans="1:15" ht="29.25" customHeight="1">
      <c r="A7921" s="221" t="s">
        <v>32</v>
      </c>
      <c r="B7921" s="221" t="s">
        <v>6875</v>
      </c>
      <c r="C7921" s="222" t="s">
        <v>6876</v>
      </c>
      <c r="D7921" s="222" t="s">
        <v>167</v>
      </c>
      <c r="E7921" s="199" t="s">
        <v>163</v>
      </c>
      <c r="F7921" s="200" t="s">
        <v>6525</v>
      </c>
      <c r="G7921" s="200" t="s">
        <v>6697</v>
      </c>
      <c r="H7921" s="200" t="s">
        <v>80</v>
      </c>
      <c r="I7921" s="200">
        <v>45842</v>
      </c>
      <c r="J7921" s="143">
        <f t="shared" si="123"/>
        <v>45842</v>
      </c>
      <c r="K7921" s="202">
        <v>8</v>
      </c>
      <c r="L7921" s="284" t="s">
        <v>9612</v>
      </c>
      <c r="M7921" s="223"/>
      <c r="N7921" s="203">
        <v>1.32083333333333</v>
      </c>
      <c r="O7921" s="222" t="s">
        <v>993</v>
      </c>
    </row>
    <row r="7922" spans="1:15" ht="29.25" customHeight="1">
      <c r="A7922" s="221" t="s">
        <v>32</v>
      </c>
      <c r="B7922" s="221" t="s">
        <v>6875</v>
      </c>
      <c r="C7922" s="222" t="s">
        <v>6876</v>
      </c>
      <c r="D7922" s="222" t="s">
        <v>167</v>
      </c>
      <c r="E7922" s="199" t="s">
        <v>163</v>
      </c>
      <c r="F7922" s="200" t="s">
        <v>6525</v>
      </c>
      <c r="G7922" s="200" t="s">
        <v>6697</v>
      </c>
      <c r="H7922" s="200" t="s">
        <v>80</v>
      </c>
      <c r="I7922" s="200">
        <v>45845</v>
      </c>
      <c r="J7922" s="143">
        <f t="shared" si="123"/>
        <v>45845</v>
      </c>
      <c r="K7922" s="202">
        <v>8</v>
      </c>
      <c r="L7922" s="284" t="s">
        <v>9613</v>
      </c>
      <c r="M7922" s="223"/>
      <c r="N7922" s="203">
        <v>1.32083333333333</v>
      </c>
      <c r="O7922" s="222" t="s">
        <v>993</v>
      </c>
    </row>
    <row r="7923" spans="1:15" ht="29.25" customHeight="1">
      <c r="A7923" s="221" t="s">
        <v>32</v>
      </c>
      <c r="B7923" s="221" t="s">
        <v>6875</v>
      </c>
      <c r="C7923" s="222" t="s">
        <v>6876</v>
      </c>
      <c r="D7923" s="222" t="s">
        <v>167</v>
      </c>
      <c r="E7923" s="199" t="s">
        <v>163</v>
      </c>
      <c r="F7923" s="200" t="s">
        <v>6525</v>
      </c>
      <c r="G7923" s="200" t="s">
        <v>6697</v>
      </c>
      <c r="H7923" s="200" t="s">
        <v>80</v>
      </c>
      <c r="I7923" s="200">
        <v>45846</v>
      </c>
      <c r="J7923" s="143">
        <f t="shared" si="123"/>
        <v>45846</v>
      </c>
      <c r="K7923" s="202">
        <v>8</v>
      </c>
      <c r="L7923" s="284" t="s">
        <v>9614</v>
      </c>
      <c r="M7923" s="223"/>
      <c r="N7923" s="203">
        <v>1.32083333333333</v>
      </c>
      <c r="O7923" s="222" t="s">
        <v>993</v>
      </c>
    </row>
    <row r="7924" spans="1:15" ht="29.25" customHeight="1">
      <c r="A7924" s="221" t="s">
        <v>32</v>
      </c>
      <c r="B7924" s="221" t="s">
        <v>6875</v>
      </c>
      <c r="C7924" s="222" t="s">
        <v>6876</v>
      </c>
      <c r="D7924" s="222" t="s">
        <v>167</v>
      </c>
      <c r="E7924" s="199" t="s">
        <v>163</v>
      </c>
      <c r="F7924" s="200" t="s">
        <v>6525</v>
      </c>
      <c r="G7924" s="200" t="s">
        <v>6697</v>
      </c>
      <c r="H7924" s="200" t="s">
        <v>80</v>
      </c>
      <c r="I7924" s="200">
        <v>45847</v>
      </c>
      <c r="J7924" s="143">
        <f t="shared" si="123"/>
        <v>45847</v>
      </c>
      <c r="K7924" s="202">
        <v>8</v>
      </c>
      <c r="L7924" s="284" t="s">
        <v>9615</v>
      </c>
      <c r="M7924" s="223"/>
      <c r="N7924" s="203">
        <v>1.32083333333333</v>
      </c>
      <c r="O7924" s="222" t="s">
        <v>993</v>
      </c>
    </row>
    <row r="7925" spans="1:15" ht="29.25" customHeight="1">
      <c r="A7925" s="221" t="s">
        <v>32</v>
      </c>
      <c r="B7925" s="221" t="s">
        <v>6875</v>
      </c>
      <c r="C7925" s="222" t="s">
        <v>6876</v>
      </c>
      <c r="D7925" s="222" t="s">
        <v>167</v>
      </c>
      <c r="E7925" s="199" t="s">
        <v>163</v>
      </c>
      <c r="F7925" s="200" t="s">
        <v>2241</v>
      </c>
      <c r="G7925" s="200" t="s">
        <v>2242</v>
      </c>
      <c r="H7925" s="200" t="s">
        <v>97</v>
      </c>
      <c r="I7925" s="200">
        <v>45848</v>
      </c>
      <c r="J7925" s="143">
        <f t="shared" si="123"/>
        <v>45848</v>
      </c>
      <c r="K7925" s="202">
        <v>8</v>
      </c>
      <c r="L7925" s="284" t="s">
        <v>9616</v>
      </c>
      <c r="M7925" s="223"/>
      <c r="N7925" s="203">
        <v>11.625</v>
      </c>
      <c r="O7925" s="222" t="s">
        <v>958</v>
      </c>
    </row>
    <row r="7926" spans="1:15" ht="29.25" customHeight="1">
      <c r="A7926" s="221" t="s">
        <v>32</v>
      </c>
      <c r="B7926" s="221" t="s">
        <v>6875</v>
      </c>
      <c r="C7926" s="222" t="s">
        <v>6876</v>
      </c>
      <c r="D7926" s="222" t="s">
        <v>167</v>
      </c>
      <c r="E7926" s="199" t="s">
        <v>163</v>
      </c>
      <c r="F7926" s="200" t="s">
        <v>2241</v>
      </c>
      <c r="G7926" s="200" t="s">
        <v>2242</v>
      </c>
      <c r="H7926" s="200" t="s">
        <v>97</v>
      </c>
      <c r="I7926" s="200">
        <v>45849</v>
      </c>
      <c r="J7926" s="143">
        <f t="shared" si="123"/>
        <v>45849</v>
      </c>
      <c r="K7926" s="202">
        <v>6.5</v>
      </c>
      <c r="L7926" s="284" t="s">
        <v>9617</v>
      </c>
      <c r="M7926" s="223"/>
      <c r="N7926" s="203">
        <v>11.625</v>
      </c>
      <c r="O7926" s="222" t="s">
        <v>958</v>
      </c>
    </row>
    <row r="7927" spans="1:15" ht="29.25" customHeight="1">
      <c r="A7927" s="221" t="s">
        <v>32</v>
      </c>
      <c r="B7927" s="221" t="s">
        <v>6875</v>
      </c>
      <c r="C7927" s="222" t="s">
        <v>6876</v>
      </c>
      <c r="D7927" s="222" t="s">
        <v>167</v>
      </c>
      <c r="E7927" s="199" t="s">
        <v>169</v>
      </c>
      <c r="F7927" s="200"/>
      <c r="G7927" s="200"/>
      <c r="H7927" s="200"/>
      <c r="I7927" s="200">
        <v>45852</v>
      </c>
      <c r="J7927" s="143">
        <f t="shared" si="123"/>
        <v>45852</v>
      </c>
      <c r="K7927" s="202">
        <v>9</v>
      </c>
      <c r="L7927" s="284" t="s">
        <v>9618</v>
      </c>
      <c r="M7927" s="223"/>
      <c r="N7927" s="203"/>
      <c r="O7927" s="222" t="s">
        <v>326</v>
      </c>
    </row>
    <row r="7928" spans="1:15" ht="29.25" customHeight="1">
      <c r="A7928" s="221" t="s">
        <v>32</v>
      </c>
      <c r="B7928" s="221" t="s">
        <v>6875</v>
      </c>
      <c r="C7928" s="222" t="s">
        <v>6876</v>
      </c>
      <c r="D7928" s="222" t="s">
        <v>167</v>
      </c>
      <c r="E7928" s="199" t="s">
        <v>169</v>
      </c>
      <c r="F7928" s="200"/>
      <c r="G7928" s="200"/>
      <c r="H7928" s="200"/>
      <c r="I7928" s="200">
        <v>45853</v>
      </c>
      <c r="J7928" s="143">
        <f t="shared" si="123"/>
        <v>45853</v>
      </c>
      <c r="K7928" s="202">
        <v>8</v>
      </c>
      <c r="L7928" s="284" t="s">
        <v>9619</v>
      </c>
      <c r="M7928" s="223"/>
      <c r="N7928" s="203"/>
      <c r="O7928" s="222" t="s">
        <v>326</v>
      </c>
    </row>
    <row r="7929" spans="1:15" ht="29.25" customHeight="1">
      <c r="A7929" s="221" t="s">
        <v>32</v>
      </c>
      <c r="B7929" s="221" t="s">
        <v>6875</v>
      </c>
      <c r="C7929" s="222" t="s">
        <v>6876</v>
      </c>
      <c r="D7929" s="222" t="s">
        <v>167</v>
      </c>
      <c r="E7929" s="199" t="s">
        <v>163</v>
      </c>
      <c r="F7929" s="200" t="s">
        <v>2241</v>
      </c>
      <c r="G7929" s="200" t="s">
        <v>2242</v>
      </c>
      <c r="H7929" s="200" t="s">
        <v>80</v>
      </c>
      <c r="I7929" s="200">
        <v>45854</v>
      </c>
      <c r="J7929" s="143">
        <f t="shared" si="123"/>
        <v>45854</v>
      </c>
      <c r="K7929" s="202">
        <v>8</v>
      </c>
      <c r="L7929" s="284" t="s">
        <v>9620</v>
      </c>
      <c r="M7929" s="223"/>
      <c r="N7929" s="203">
        <v>1.9659090909090899</v>
      </c>
      <c r="O7929" s="222" t="s">
        <v>5638</v>
      </c>
    </row>
    <row r="7930" spans="1:15" ht="29.25" customHeight="1">
      <c r="A7930" s="221" t="s">
        <v>32</v>
      </c>
      <c r="B7930" s="221" t="s">
        <v>6875</v>
      </c>
      <c r="C7930" s="222" t="s">
        <v>6876</v>
      </c>
      <c r="D7930" s="222" t="s">
        <v>167</v>
      </c>
      <c r="E7930" s="199" t="s">
        <v>163</v>
      </c>
      <c r="F7930" s="200" t="s">
        <v>2241</v>
      </c>
      <c r="G7930" s="200" t="s">
        <v>2242</v>
      </c>
      <c r="H7930" s="200" t="s">
        <v>80</v>
      </c>
      <c r="I7930" s="200">
        <v>45855</v>
      </c>
      <c r="J7930" s="143">
        <f t="shared" si="123"/>
        <v>45855</v>
      </c>
      <c r="K7930" s="202">
        <v>8</v>
      </c>
      <c r="L7930" s="284" t="s">
        <v>9969</v>
      </c>
      <c r="M7930" s="223"/>
      <c r="N7930" s="203">
        <v>1.9659090909090899</v>
      </c>
      <c r="O7930" s="222" t="s">
        <v>5638</v>
      </c>
    </row>
    <row r="7931" spans="1:15" ht="29.25" customHeight="1">
      <c r="A7931" s="221" t="s">
        <v>32</v>
      </c>
      <c r="B7931" s="221" t="s">
        <v>6875</v>
      </c>
      <c r="C7931" s="222" t="s">
        <v>6876</v>
      </c>
      <c r="D7931" s="222" t="s">
        <v>167</v>
      </c>
      <c r="E7931" s="199" t="s">
        <v>169</v>
      </c>
      <c r="F7931" s="200"/>
      <c r="G7931" s="200"/>
      <c r="H7931" s="200"/>
      <c r="I7931" s="200">
        <v>45856</v>
      </c>
      <c r="J7931" s="143">
        <f t="shared" si="123"/>
        <v>45856</v>
      </c>
      <c r="K7931" s="202">
        <v>8</v>
      </c>
      <c r="L7931" s="284" t="s">
        <v>9970</v>
      </c>
      <c r="M7931" s="223"/>
      <c r="N7931" s="203"/>
      <c r="O7931" s="222" t="s">
        <v>326</v>
      </c>
    </row>
    <row r="7932" spans="1:15" ht="29.25" customHeight="1">
      <c r="A7932" s="221" t="s">
        <v>32</v>
      </c>
      <c r="B7932" s="221" t="s">
        <v>6875</v>
      </c>
      <c r="C7932" s="222" t="s">
        <v>6876</v>
      </c>
      <c r="D7932" s="222" t="s">
        <v>167</v>
      </c>
      <c r="E7932" s="199" t="s">
        <v>169</v>
      </c>
      <c r="F7932" s="200"/>
      <c r="G7932" s="200"/>
      <c r="H7932" s="200"/>
      <c r="I7932" s="200">
        <v>45859</v>
      </c>
      <c r="J7932" s="143">
        <f t="shared" si="123"/>
        <v>45859</v>
      </c>
      <c r="K7932" s="202">
        <v>8</v>
      </c>
      <c r="L7932" s="284" t="s">
        <v>9971</v>
      </c>
      <c r="M7932" s="223"/>
      <c r="N7932" s="203"/>
      <c r="O7932" s="222" t="s">
        <v>326</v>
      </c>
    </row>
    <row r="7933" spans="1:15" ht="29.25" customHeight="1">
      <c r="A7933" s="221" t="s">
        <v>32</v>
      </c>
      <c r="B7933" s="221" t="s">
        <v>6875</v>
      </c>
      <c r="C7933" s="222" t="s">
        <v>6876</v>
      </c>
      <c r="D7933" s="222" t="s">
        <v>167</v>
      </c>
      <c r="E7933" s="199" t="s">
        <v>163</v>
      </c>
      <c r="F7933" s="200" t="s">
        <v>2241</v>
      </c>
      <c r="G7933" s="200" t="s">
        <v>2242</v>
      </c>
      <c r="H7933" s="200" t="s">
        <v>80</v>
      </c>
      <c r="I7933" s="200">
        <v>45860</v>
      </c>
      <c r="J7933" s="143">
        <f t="shared" si="123"/>
        <v>45860</v>
      </c>
      <c r="K7933" s="202">
        <v>9.5</v>
      </c>
      <c r="L7933" s="284" t="s">
        <v>9972</v>
      </c>
      <c r="M7933" s="223"/>
      <c r="N7933" s="203">
        <v>1.9659090909090899</v>
      </c>
      <c r="O7933" s="222" t="s">
        <v>5638</v>
      </c>
    </row>
    <row r="7934" spans="1:15" ht="29.25" customHeight="1">
      <c r="A7934" s="221" t="s">
        <v>32</v>
      </c>
      <c r="B7934" s="221" t="s">
        <v>6875</v>
      </c>
      <c r="C7934" s="222" t="s">
        <v>6876</v>
      </c>
      <c r="D7934" s="222" t="s">
        <v>167</v>
      </c>
      <c r="E7934" s="199" t="s">
        <v>171</v>
      </c>
      <c r="F7934" s="200"/>
      <c r="G7934" s="200"/>
      <c r="H7934" s="200"/>
      <c r="I7934" s="200">
        <v>45861</v>
      </c>
      <c r="J7934" s="143">
        <f t="shared" si="123"/>
        <v>45861</v>
      </c>
      <c r="K7934" s="202">
        <v>8</v>
      </c>
      <c r="L7934" s="284" t="s">
        <v>9973</v>
      </c>
      <c r="M7934" s="223"/>
      <c r="N7934" s="203"/>
      <c r="O7934" s="222" t="s">
        <v>326</v>
      </c>
    </row>
    <row r="7935" spans="1:15" ht="29.25" customHeight="1">
      <c r="A7935" s="221" t="s">
        <v>32</v>
      </c>
      <c r="B7935" s="221" t="s">
        <v>6875</v>
      </c>
      <c r="C7935" s="222" t="s">
        <v>6876</v>
      </c>
      <c r="D7935" s="222" t="s">
        <v>167</v>
      </c>
      <c r="E7935" s="199" t="s">
        <v>177</v>
      </c>
      <c r="F7935" s="200"/>
      <c r="G7935" s="200"/>
      <c r="H7935" s="200"/>
      <c r="I7935" s="200">
        <v>45862</v>
      </c>
      <c r="J7935" s="143">
        <f t="shared" si="123"/>
        <v>45862</v>
      </c>
      <c r="K7935" s="202">
        <v>9</v>
      </c>
      <c r="L7935" s="284" t="s">
        <v>9974</v>
      </c>
      <c r="M7935" s="223"/>
      <c r="N7935" s="203"/>
      <c r="O7935" s="222" t="s">
        <v>326</v>
      </c>
    </row>
    <row r="7936" spans="1:15" ht="29.25" customHeight="1">
      <c r="A7936" s="221" t="s">
        <v>32</v>
      </c>
      <c r="B7936" s="221" t="s">
        <v>6875</v>
      </c>
      <c r="C7936" s="222" t="s">
        <v>6876</v>
      </c>
      <c r="D7936" s="222" t="s">
        <v>167</v>
      </c>
      <c r="E7936" s="199" t="s">
        <v>169</v>
      </c>
      <c r="F7936" s="200"/>
      <c r="G7936" s="200"/>
      <c r="H7936" s="200"/>
      <c r="I7936" s="200">
        <v>45863</v>
      </c>
      <c r="J7936" s="143">
        <f t="shared" si="123"/>
        <v>45863</v>
      </c>
      <c r="K7936" s="202">
        <v>8</v>
      </c>
      <c r="L7936" s="284" t="s">
        <v>9975</v>
      </c>
      <c r="M7936" s="223"/>
      <c r="N7936" s="203"/>
      <c r="O7936" s="222" t="s">
        <v>326</v>
      </c>
    </row>
    <row r="7937" spans="1:15" ht="29.25" customHeight="1">
      <c r="A7937" s="221" t="s">
        <v>32</v>
      </c>
      <c r="B7937" s="221" t="s">
        <v>6875</v>
      </c>
      <c r="C7937" s="222" t="s">
        <v>6876</v>
      </c>
      <c r="D7937" s="222" t="s">
        <v>167</v>
      </c>
      <c r="E7937" s="199" t="s">
        <v>169</v>
      </c>
      <c r="F7937" s="200"/>
      <c r="G7937" s="200"/>
      <c r="H7937" s="200"/>
      <c r="I7937" s="200">
        <v>45866</v>
      </c>
      <c r="J7937" s="143">
        <f t="shared" si="123"/>
        <v>45866</v>
      </c>
      <c r="K7937" s="202">
        <v>8</v>
      </c>
      <c r="L7937" s="284" t="s">
        <v>9976</v>
      </c>
      <c r="M7937" s="223"/>
      <c r="N7937" s="203"/>
      <c r="O7937" s="222" t="s">
        <v>326</v>
      </c>
    </row>
    <row r="7938" spans="1:15" ht="29.25" customHeight="1">
      <c r="A7938" s="221" t="s">
        <v>32</v>
      </c>
      <c r="B7938" s="221" t="s">
        <v>6875</v>
      </c>
      <c r="C7938" s="222" t="s">
        <v>6876</v>
      </c>
      <c r="D7938" s="222" t="s">
        <v>167</v>
      </c>
      <c r="E7938" s="199" t="s">
        <v>169</v>
      </c>
      <c r="F7938" s="200"/>
      <c r="G7938" s="200"/>
      <c r="H7938" s="200"/>
      <c r="I7938" s="200">
        <v>45867</v>
      </c>
      <c r="J7938" s="143">
        <f t="shared" si="123"/>
        <v>45867</v>
      </c>
      <c r="K7938" s="202">
        <v>8</v>
      </c>
      <c r="L7938" s="284" t="s">
        <v>9977</v>
      </c>
      <c r="M7938" s="223"/>
      <c r="N7938" s="203"/>
      <c r="O7938" s="222" t="s">
        <v>326</v>
      </c>
    </row>
    <row r="7939" spans="1:15" ht="29.25" customHeight="1">
      <c r="A7939" s="221" t="s">
        <v>32</v>
      </c>
      <c r="B7939" s="221" t="s">
        <v>6875</v>
      </c>
      <c r="C7939" s="222" t="s">
        <v>6876</v>
      </c>
      <c r="D7939" s="222" t="s">
        <v>167</v>
      </c>
      <c r="E7939" s="199" t="s">
        <v>169</v>
      </c>
      <c r="F7939" s="200"/>
      <c r="G7939" s="200"/>
      <c r="H7939" s="200"/>
      <c r="I7939" s="200">
        <v>45868</v>
      </c>
      <c r="J7939" s="143">
        <f t="shared" ref="J7939:J8002" si="124">I7939</f>
        <v>45868</v>
      </c>
      <c r="K7939" s="202">
        <v>8</v>
      </c>
      <c r="L7939" s="284" t="s">
        <v>9978</v>
      </c>
      <c r="M7939" s="223"/>
      <c r="N7939" s="203"/>
      <c r="O7939" s="222" t="s">
        <v>326</v>
      </c>
    </row>
    <row r="7940" spans="1:15" ht="29.25" customHeight="1">
      <c r="A7940" s="221" t="s">
        <v>32</v>
      </c>
      <c r="B7940" s="221" t="s">
        <v>6875</v>
      </c>
      <c r="C7940" s="222" t="s">
        <v>6876</v>
      </c>
      <c r="D7940" s="222" t="s">
        <v>167</v>
      </c>
      <c r="E7940" s="199" t="s">
        <v>169</v>
      </c>
      <c r="F7940" s="200"/>
      <c r="G7940" s="200"/>
      <c r="H7940" s="200"/>
      <c r="I7940" s="200">
        <v>45870</v>
      </c>
      <c r="J7940" s="143">
        <f t="shared" si="124"/>
        <v>45870</v>
      </c>
      <c r="K7940" s="202">
        <v>8</v>
      </c>
      <c r="L7940" s="284" t="s">
        <v>10304</v>
      </c>
      <c r="M7940" s="223"/>
      <c r="N7940" s="203"/>
      <c r="O7940" s="222" t="s">
        <v>326</v>
      </c>
    </row>
    <row r="7941" spans="1:15" ht="29.25" customHeight="1">
      <c r="A7941" s="221" t="s">
        <v>32</v>
      </c>
      <c r="B7941" s="221" t="s">
        <v>6875</v>
      </c>
      <c r="C7941" s="222" t="s">
        <v>6876</v>
      </c>
      <c r="D7941" s="222" t="s">
        <v>167</v>
      </c>
      <c r="E7941" s="199" t="s">
        <v>171</v>
      </c>
      <c r="F7941" s="200"/>
      <c r="G7941" s="200"/>
      <c r="H7941" s="200"/>
      <c r="I7941" s="200">
        <v>45873</v>
      </c>
      <c r="J7941" s="143">
        <f t="shared" si="124"/>
        <v>45873</v>
      </c>
      <c r="K7941" s="202">
        <v>4</v>
      </c>
      <c r="L7941" s="284" t="s">
        <v>10305</v>
      </c>
      <c r="M7941" s="223"/>
      <c r="N7941" s="203"/>
      <c r="O7941" s="222" t="s">
        <v>326</v>
      </c>
    </row>
    <row r="7942" spans="1:15" ht="29.25" customHeight="1">
      <c r="A7942" s="221" t="s">
        <v>32</v>
      </c>
      <c r="B7942" s="221" t="s">
        <v>6875</v>
      </c>
      <c r="C7942" s="222" t="s">
        <v>6876</v>
      </c>
      <c r="D7942" s="222" t="s">
        <v>167</v>
      </c>
      <c r="E7942" s="199" t="s">
        <v>171</v>
      </c>
      <c r="F7942" s="200"/>
      <c r="G7942" s="200"/>
      <c r="H7942" s="200"/>
      <c r="I7942" s="200">
        <v>45874</v>
      </c>
      <c r="J7942" s="143">
        <f t="shared" si="124"/>
        <v>45874</v>
      </c>
      <c r="K7942" s="202">
        <v>8</v>
      </c>
      <c r="L7942" s="284" t="s">
        <v>10306</v>
      </c>
      <c r="M7942" s="223"/>
      <c r="N7942" s="203"/>
      <c r="O7942" s="222" t="s">
        <v>326</v>
      </c>
    </row>
    <row r="7943" spans="1:15" ht="29.25" customHeight="1">
      <c r="A7943" s="221" t="s">
        <v>32</v>
      </c>
      <c r="B7943" s="221" t="s">
        <v>6875</v>
      </c>
      <c r="C7943" s="222" t="s">
        <v>6876</v>
      </c>
      <c r="D7943" s="222" t="s">
        <v>167</v>
      </c>
      <c r="E7943" s="199" t="s">
        <v>171</v>
      </c>
      <c r="F7943" s="200"/>
      <c r="G7943" s="200"/>
      <c r="H7943" s="200"/>
      <c r="I7943" s="200">
        <v>45875</v>
      </c>
      <c r="J7943" s="143">
        <f t="shared" si="124"/>
        <v>45875</v>
      </c>
      <c r="K7943" s="202">
        <v>8</v>
      </c>
      <c r="L7943" s="284" t="s">
        <v>10511</v>
      </c>
      <c r="M7943" s="223"/>
      <c r="N7943" s="203"/>
      <c r="O7943" s="222" t="s">
        <v>326</v>
      </c>
    </row>
    <row r="7944" spans="1:15" ht="29.25" customHeight="1">
      <c r="A7944" s="221" t="s">
        <v>32</v>
      </c>
      <c r="B7944" s="221" t="s">
        <v>6875</v>
      </c>
      <c r="C7944" s="222" t="s">
        <v>6876</v>
      </c>
      <c r="D7944" s="222" t="s">
        <v>167</v>
      </c>
      <c r="E7944" s="199" t="s">
        <v>171</v>
      </c>
      <c r="F7944" s="200"/>
      <c r="G7944" s="200"/>
      <c r="H7944" s="200"/>
      <c r="I7944" s="200">
        <v>45876</v>
      </c>
      <c r="J7944" s="143">
        <f t="shared" si="124"/>
        <v>45876</v>
      </c>
      <c r="K7944" s="202">
        <v>8</v>
      </c>
      <c r="L7944" s="284" t="s">
        <v>10512</v>
      </c>
      <c r="M7944" s="223"/>
      <c r="N7944" s="203"/>
      <c r="O7944" s="222" t="s">
        <v>326</v>
      </c>
    </row>
    <row r="7945" spans="1:15" ht="29.25" customHeight="1">
      <c r="A7945" s="221" t="s">
        <v>32</v>
      </c>
      <c r="B7945" s="221" t="s">
        <v>6875</v>
      </c>
      <c r="C7945" s="222" t="s">
        <v>6876</v>
      </c>
      <c r="D7945" s="222" t="s">
        <v>167</v>
      </c>
      <c r="E7945" s="199" t="s">
        <v>171</v>
      </c>
      <c r="F7945" s="200"/>
      <c r="G7945" s="200"/>
      <c r="H7945" s="200"/>
      <c r="I7945" s="200">
        <v>45877</v>
      </c>
      <c r="J7945" s="143">
        <f t="shared" si="124"/>
        <v>45877</v>
      </c>
      <c r="K7945" s="202">
        <v>8</v>
      </c>
      <c r="L7945" s="284" t="s">
        <v>10513</v>
      </c>
      <c r="M7945" s="223"/>
      <c r="N7945" s="203"/>
      <c r="O7945" s="222" t="s">
        <v>326</v>
      </c>
    </row>
    <row r="7946" spans="1:15" ht="29.25" customHeight="1">
      <c r="A7946" s="221" t="s">
        <v>32</v>
      </c>
      <c r="B7946" s="221" t="s">
        <v>6875</v>
      </c>
      <c r="C7946" s="222" t="s">
        <v>6876</v>
      </c>
      <c r="D7946" s="222" t="s">
        <v>167</v>
      </c>
      <c r="E7946" s="199" t="s">
        <v>171</v>
      </c>
      <c r="F7946" s="200"/>
      <c r="G7946" s="200"/>
      <c r="H7946" s="200"/>
      <c r="I7946" s="200">
        <v>45880</v>
      </c>
      <c r="J7946" s="143">
        <f t="shared" si="124"/>
        <v>45880</v>
      </c>
      <c r="K7946" s="202">
        <v>9</v>
      </c>
      <c r="L7946" s="284" t="s">
        <v>10514</v>
      </c>
      <c r="M7946" s="223"/>
      <c r="N7946" s="203"/>
      <c r="O7946" s="222" t="s">
        <v>326</v>
      </c>
    </row>
    <row r="7947" spans="1:15" ht="29.25" customHeight="1">
      <c r="A7947" s="221" t="s">
        <v>32</v>
      </c>
      <c r="B7947" s="221" t="s">
        <v>6875</v>
      </c>
      <c r="C7947" s="222" t="s">
        <v>6876</v>
      </c>
      <c r="D7947" s="222" t="s">
        <v>167</v>
      </c>
      <c r="E7947" s="199" t="s">
        <v>169</v>
      </c>
      <c r="F7947" s="200"/>
      <c r="G7947" s="200"/>
      <c r="H7947" s="200"/>
      <c r="I7947" s="200">
        <v>45881</v>
      </c>
      <c r="J7947" s="143">
        <f t="shared" si="124"/>
        <v>45881</v>
      </c>
      <c r="K7947" s="202">
        <v>9.5</v>
      </c>
      <c r="L7947" s="284" t="s">
        <v>10515</v>
      </c>
      <c r="M7947" s="223"/>
      <c r="N7947" s="203"/>
      <c r="O7947" s="222" t="s">
        <v>326</v>
      </c>
    </row>
    <row r="7948" spans="1:15" ht="29.25" customHeight="1">
      <c r="A7948" s="221" t="s">
        <v>32</v>
      </c>
      <c r="B7948" s="221" t="s">
        <v>6875</v>
      </c>
      <c r="C7948" s="222" t="s">
        <v>6876</v>
      </c>
      <c r="D7948" s="222" t="s">
        <v>167</v>
      </c>
      <c r="E7948" s="199" t="s">
        <v>171</v>
      </c>
      <c r="F7948" s="200"/>
      <c r="G7948" s="200"/>
      <c r="H7948" s="200"/>
      <c r="I7948" s="200">
        <v>45882</v>
      </c>
      <c r="J7948" s="143">
        <f t="shared" si="124"/>
        <v>45882</v>
      </c>
      <c r="K7948" s="202">
        <v>8</v>
      </c>
      <c r="L7948" s="284" t="s">
        <v>10683</v>
      </c>
      <c r="M7948" s="223"/>
      <c r="N7948" s="203"/>
      <c r="O7948" s="222" t="s">
        <v>326</v>
      </c>
    </row>
    <row r="7949" spans="1:15" ht="29.25" customHeight="1">
      <c r="A7949" s="221" t="s">
        <v>32</v>
      </c>
      <c r="B7949" s="221" t="s">
        <v>6875</v>
      </c>
      <c r="C7949" s="222" t="s">
        <v>6876</v>
      </c>
      <c r="D7949" s="222" t="s">
        <v>167</v>
      </c>
      <c r="E7949" s="199" t="s">
        <v>171</v>
      </c>
      <c r="F7949" s="200"/>
      <c r="G7949" s="200"/>
      <c r="H7949" s="200"/>
      <c r="I7949" s="200">
        <v>45883</v>
      </c>
      <c r="J7949" s="143">
        <f t="shared" si="124"/>
        <v>45883</v>
      </c>
      <c r="K7949" s="202">
        <v>9.5</v>
      </c>
      <c r="L7949" s="284" t="s">
        <v>10684</v>
      </c>
      <c r="M7949" s="223"/>
      <c r="N7949" s="203"/>
      <c r="O7949" s="222" t="s">
        <v>326</v>
      </c>
    </row>
    <row r="7950" spans="1:15" ht="29.25" customHeight="1">
      <c r="A7950" s="221" t="s">
        <v>32</v>
      </c>
      <c r="B7950" s="221" t="s">
        <v>6875</v>
      </c>
      <c r="C7950" s="222" t="s">
        <v>6876</v>
      </c>
      <c r="D7950" s="222" t="s">
        <v>167</v>
      </c>
      <c r="E7950" s="199" t="s">
        <v>171</v>
      </c>
      <c r="F7950" s="200"/>
      <c r="G7950" s="200"/>
      <c r="H7950" s="200"/>
      <c r="I7950" s="200">
        <v>45884</v>
      </c>
      <c r="J7950" s="143">
        <f t="shared" si="124"/>
        <v>45884</v>
      </c>
      <c r="K7950" s="202">
        <v>8</v>
      </c>
      <c r="L7950" s="284" t="s">
        <v>10685</v>
      </c>
      <c r="M7950" s="223"/>
      <c r="N7950" s="203"/>
      <c r="O7950" s="222" t="s">
        <v>326</v>
      </c>
    </row>
    <row r="7951" spans="1:15" ht="29.25" customHeight="1">
      <c r="A7951" s="221" t="s">
        <v>32</v>
      </c>
      <c r="B7951" s="221" t="s">
        <v>6875</v>
      </c>
      <c r="C7951" s="222" t="s">
        <v>6876</v>
      </c>
      <c r="D7951" s="222" t="s">
        <v>167</v>
      </c>
      <c r="E7951" s="199" t="s">
        <v>171</v>
      </c>
      <c r="F7951" s="200"/>
      <c r="G7951" s="200"/>
      <c r="H7951" s="200"/>
      <c r="I7951" s="200">
        <v>45887</v>
      </c>
      <c r="J7951" s="143">
        <f t="shared" si="124"/>
        <v>45887</v>
      </c>
      <c r="K7951" s="202">
        <v>8</v>
      </c>
      <c r="L7951" s="284" t="s">
        <v>10686</v>
      </c>
      <c r="M7951" s="223"/>
      <c r="N7951" s="203"/>
      <c r="O7951" s="222" t="s">
        <v>326</v>
      </c>
    </row>
    <row r="7952" spans="1:15" ht="29.25" customHeight="1">
      <c r="A7952" s="221" t="s">
        <v>32</v>
      </c>
      <c r="B7952" s="221" t="s">
        <v>6875</v>
      </c>
      <c r="C7952" s="222" t="s">
        <v>6876</v>
      </c>
      <c r="D7952" s="222" t="s">
        <v>167</v>
      </c>
      <c r="E7952" s="199" t="s">
        <v>169</v>
      </c>
      <c r="F7952" s="200"/>
      <c r="G7952" s="200"/>
      <c r="H7952" s="200"/>
      <c r="I7952" s="200">
        <v>45888</v>
      </c>
      <c r="J7952" s="143">
        <f t="shared" si="124"/>
        <v>45888</v>
      </c>
      <c r="K7952" s="202">
        <v>8</v>
      </c>
      <c r="L7952" s="284" t="s">
        <v>10687</v>
      </c>
      <c r="M7952" s="223"/>
      <c r="N7952" s="203"/>
      <c r="O7952" s="222" t="s">
        <v>326</v>
      </c>
    </row>
    <row r="7953" spans="1:15" ht="29.25" customHeight="1">
      <c r="A7953" s="221" t="s">
        <v>32</v>
      </c>
      <c r="B7953" s="221" t="s">
        <v>6875</v>
      </c>
      <c r="C7953" s="222" t="s">
        <v>6876</v>
      </c>
      <c r="D7953" s="222" t="s">
        <v>167</v>
      </c>
      <c r="E7953" s="199" t="s">
        <v>166</v>
      </c>
      <c r="F7953" s="200"/>
      <c r="G7953" s="200"/>
      <c r="H7953" s="200"/>
      <c r="I7953" s="200">
        <v>45889</v>
      </c>
      <c r="J7953" s="143">
        <f t="shared" si="124"/>
        <v>45889</v>
      </c>
      <c r="K7953" s="202">
        <v>8</v>
      </c>
      <c r="L7953" s="284" t="s">
        <v>10688</v>
      </c>
      <c r="M7953" s="223"/>
      <c r="N7953" s="203"/>
      <c r="O7953" s="222" t="s">
        <v>326</v>
      </c>
    </row>
    <row r="7954" spans="1:15" ht="29.25" customHeight="1">
      <c r="A7954" s="221" t="s">
        <v>32</v>
      </c>
      <c r="B7954" s="221" t="s">
        <v>6875</v>
      </c>
      <c r="C7954" s="222" t="s">
        <v>6876</v>
      </c>
      <c r="D7954" s="222" t="s">
        <v>167</v>
      </c>
      <c r="E7954" s="199" t="s">
        <v>169</v>
      </c>
      <c r="F7954" s="200"/>
      <c r="G7954" s="200"/>
      <c r="H7954" s="200"/>
      <c r="I7954" s="200">
        <v>45890</v>
      </c>
      <c r="J7954" s="143">
        <f t="shared" si="124"/>
        <v>45890</v>
      </c>
      <c r="K7954" s="202">
        <v>8</v>
      </c>
      <c r="L7954" s="284" t="s">
        <v>10926</v>
      </c>
      <c r="M7954" s="223"/>
      <c r="N7954" s="203"/>
      <c r="O7954" s="222" t="s">
        <v>326</v>
      </c>
    </row>
    <row r="7955" spans="1:15" ht="29.25" customHeight="1">
      <c r="A7955" s="221" t="s">
        <v>32</v>
      </c>
      <c r="B7955" s="221" t="s">
        <v>6875</v>
      </c>
      <c r="C7955" s="222" t="s">
        <v>6876</v>
      </c>
      <c r="D7955" s="222" t="s">
        <v>167</v>
      </c>
      <c r="E7955" s="199" t="s">
        <v>166</v>
      </c>
      <c r="F7955" s="200"/>
      <c r="G7955" s="200"/>
      <c r="H7955" s="200"/>
      <c r="I7955" s="200">
        <v>45891</v>
      </c>
      <c r="J7955" s="143">
        <f t="shared" si="124"/>
        <v>45891</v>
      </c>
      <c r="K7955" s="202">
        <v>8</v>
      </c>
      <c r="L7955" s="284" t="s">
        <v>10927</v>
      </c>
      <c r="M7955" s="223"/>
      <c r="N7955" s="203"/>
      <c r="O7955" s="222" t="s">
        <v>326</v>
      </c>
    </row>
    <row r="7956" spans="1:15" ht="29.25" customHeight="1">
      <c r="A7956" s="221" t="s">
        <v>32</v>
      </c>
      <c r="B7956" s="221" t="s">
        <v>6875</v>
      </c>
      <c r="C7956" s="222" t="s">
        <v>6876</v>
      </c>
      <c r="D7956" s="222" t="s">
        <v>167</v>
      </c>
      <c r="E7956" s="199" t="s">
        <v>169</v>
      </c>
      <c r="F7956" s="200"/>
      <c r="G7956" s="200"/>
      <c r="H7956" s="200"/>
      <c r="I7956" s="200">
        <v>45894</v>
      </c>
      <c r="J7956" s="143">
        <f t="shared" si="124"/>
        <v>45894</v>
      </c>
      <c r="K7956" s="202">
        <v>9</v>
      </c>
      <c r="L7956" s="284" t="s">
        <v>10928</v>
      </c>
      <c r="M7956" s="223"/>
      <c r="N7956" s="203"/>
      <c r="O7956" s="222" t="s">
        <v>326</v>
      </c>
    </row>
    <row r="7957" spans="1:15" ht="29.25" customHeight="1">
      <c r="A7957" s="221" t="s">
        <v>32</v>
      </c>
      <c r="B7957" s="221" t="s">
        <v>6875</v>
      </c>
      <c r="C7957" s="222" t="s">
        <v>6876</v>
      </c>
      <c r="D7957" s="222" t="s">
        <v>167</v>
      </c>
      <c r="E7957" s="199" t="s">
        <v>169</v>
      </c>
      <c r="F7957" s="200"/>
      <c r="G7957" s="200"/>
      <c r="H7957" s="200"/>
      <c r="I7957" s="200">
        <v>45895</v>
      </c>
      <c r="J7957" s="143">
        <f t="shared" si="124"/>
        <v>45895</v>
      </c>
      <c r="K7957" s="202">
        <v>8</v>
      </c>
      <c r="L7957" s="284" t="s">
        <v>10929</v>
      </c>
      <c r="M7957" s="223"/>
      <c r="N7957" s="203"/>
      <c r="O7957" s="222" t="s">
        <v>326</v>
      </c>
    </row>
    <row r="7958" spans="1:15" ht="29.25" customHeight="1">
      <c r="A7958" s="221" t="s">
        <v>32</v>
      </c>
      <c r="B7958" s="221" t="s">
        <v>6875</v>
      </c>
      <c r="C7958" s="222" t="s">
        <v>6876</v>
      </c>
      <c r="D7958" s="222" t="s">
        <v>167</v>
      </c>
      <c r="E7958" s="199" t="s">
        <v>171</v>
      </c>
      <c r="F7958" s="200"/>
      <c r="G7958" s="200"/>
      <c r="H7958" s="200"/>
      <c r="I7958" s="200">
        <v>45896</v>
      </c>
      <c r="J7958" s="143">
        <f t="shared" si="124"/>
        <v>45896</v>
      </c>
      <c r="K7958" s="202">
        <v>10</v>
      </c>
      <c r="L7958" s="285" t="s">
        <v>10930</v>
      </c>
      <c r="M7958" s="223"/>
      <c r="N7958" s="203"/>
      <c r="O7958" s="222" t="s">
        <v>326</v>
      </c>
    </row>
    <row r="7959" spans="1:15" ht="29.25" customHeight="1">
      <c r="A7959" s="221" t="s">
        <v>32</v>
      </c>
      <c r="B7959" s="221" t="s">
        <v>6875</v>
      </c>
      <c r="C7959" s="222" t="s">
        <v>6876</v>
      </c>
      <c r="D7959" s="222" t="s">
        <v>167</v>
      </c>
      <c r="E7959" s="199" t="s">
        <v>171</v>
      </c>
      <c r="F7959" s="200"/>
      <c r="G7959" s="200"/>
      <c r="H7959" s="200"/>
      <c r="I7959" s="200">
        <v>45897</v>
      </c>
      <c r="J7959" s="143">
        <f t="shared" si="124"/>
        <v>45897</v>
      </c>
      <c r="K7959" s="202">
        <v>8</v>
      </c>
      <c r="L7959" s="284" t="s">
        <v>11110</v>
      </c>
      <c r="M7959" s="223"/>
      <c r="N7959" s="203"/>
      <c r="O7959" s="222" t="s">
        <v>326</v>
      </c>
    </row>
    <row r="7960" spans="1:15" ht="29.25" customHeight="1">
      <c r="A7960" s="221" t="s">
        <v>32</v>
      </c>
      <c r="B7960" s="221" t="s">
        <v>6875</v>
      </c>
      <c r="C7960" s="222" t="s">
        <v>6876</v>
      </c>
      <c r="D7960" s="222" t="s">
        <v>167</v>
      </c>
      <c r="E7960" s="199" t="s">
        <v>166</v>
      </c>
      <c r="F7960" s="200"/>
      <c r="G7960" s="200"/>
      <c r="H7960" s="200"/>
      <c r="I7960" s="200">
        <v>45898</v>
      </c>
      <c r="J7960" s="143">
        <f t="shared" si="124"/>
        <v>45898</v>
      </c>
      <c r="K7960" s="202">
        <v>8</v>
      </c>
      <c r="L7960" s="284" t="s">
        <v>11111</v>
      </c>
      <c r="M7960" s="223"/>
      <c r="N7960" s="203"/>
      <c r="O7960" s="222" t="s">
        <v>326</v>
      </c>
    </row>
    <row r="7961" spans="1:15" ht="29.25" customHeight="1">
      <c r="A7961" s="221" t="s">
        <v>32</v>
      </c>
      <c r="B7961" s="221" t="s">
        <v>6875</v>
      </c>
      <c r="C7961" s="222" t="s">
        <v>6876</v>
      </c>
      <c r="D7961" s="222" t="s">
        <v>167</v>
      </c>
      <c r="E7961" s="199" t="s">
        <v>163</v>
      </c>
      <c r="F7961" s="200" t="s">
        <v>6525</v>
      </c>
      <c r="G7961" s="200" t="s">
        <v>6697</v>
      </c>
      <c r="H7961" s="200"/>
      <c r="I7961" s="200">
        <v>45901</v>
      </c>
      <c r="J7961" s="143">
        <f t="shared" si="124"/>
        <v>45901</v>
      </c>
      <c r="K7961" s="202">
        <v>8</v>
      </c>
      <c r="L7961" s="284" t="s">
        <v>11112</v>
      </c>
      <c r="M7961" s="223"/>
      <c r="N7961" s="203"/>
      <c r="O7961" s="222" t="s">
        <v>326</v>
      </c>
    </row>
    <row r="7962" spans="1:15" ht="29.25" customHeight="1">
      <c r="A7962" s="221" t="s">
        <v>32</v>
      </c>
      <c r="B7962" s="221" t="s">
        <v>6875</v>
      </c>
      <c r="C7962" s="222" t="s">
        <v>6876</v>
      </c>
      <c r="D7962" s="222" t="s">
        <v>167</v>
      </c>
      <c r="E7962" s="199" t="s">
        <v>163</v>
      </c>
      <c r="F7962" s="200" t="s">
        <v>2241</v>
      </c>
      <c r="G7962" s="200" t="s">
        <v>2242</v>
      </c>
      <c r="H7962" s="200"/>
      <c r="I7962" s="200">
        <v>45902</v>
      </c>
      <c r="J7962" s="143">
        <f t="shared" si="124"/>
        <v>45902</v>
      </c>
      <c r="K7962" s="202">
        <v>8</v>
      </c>
      <c r="L7962" s="284" t="s">
        <v>11113</v>
      </c>
      <c r="M7962" s="223"/>
      <c r="N7962" s="203"/>
      <c r="O7962" s="222" t="s">
        <v>326</v>
      </c>
    </row>
    <row r="7963" spans="1:15" ht="29.25" customHeight="1">
      <c r="A7963" s="221" t="s">
        <v>32</v>
      </c>
      <c r="B7963" s="221" t="s">
        <v>6875</v>
      </c>
      <c r="C7963" s="222" t="s">
        <v>6876</v>
      </c>
      <c r="D7963" s="222" t="s">
        <v>167</v>
      </c>
      <c r="E7963" s="199" t="s">
        <v>166</v>
      </c>
      <c r="F7963" s="200"/>
      <c r="G7963" s="200"/>
      <c r="H7963" s="200"/>
      <c r="I7963" s="200">
        <v>45903</v>
      </c>
      <c r="J7963" s="143">
        <f t="shared" si="124"/>
        <v>45903</v>
      </c>
      <c r="K7963" s="202">
        <v>8</v>
      </c>
      <c r="L7963" s="284" t="s">
        <v>11324</v>
      </c>
      <c r="M7963" s="223"/>
      <c r="N7963" s="203"/>
      <c r="O7963" s="222" t="s">
        <v>326</v>
      </c>
    </row>
    <row r="7964" spans="1:15" ht="29.25" customHeight="1">
      <c r="A7964" s="221" t="s">
        <v>32</v>
      </c>
      <c r="B7964" s="221" t="s">
        <v>6875</v>
      </c>
      <c r="C7964" s="222" t="s">
        <v>6876</v>
      </c>
      <c r="D7964" s="222" t="s">
        <v>167</v>
      </c>
      <c r="E7964" s="199" t="s">
        <v>166</v>
      </c>
      <c r="F7964" s="200"/>
      <c r="G7964" s="200"/>
      <c r="H7964" s="200"/>
      <c r="I7964" s="200">
        <v>45904</v>
      </c>
      <c r="J7964" s="143">
        <f t="shared" si="124"/>
        <v>45904</v>
      </c>
      <c r="K7964" s="202">
        <v>8</v>
      </c>
      <c r="L7964" s="284" t="s">
        <v>11325</v>
      </c>
      <c r="M7964" s="223"/>
      <c r="N7964" s="203"/>
      <c r="O7964" s="222" t="s">
        <v>326</v>
      </c>
    </row>
    <row r="7965" spans="1:15" ht="29.25" customHeight="1">
      <c r="A7965" s="221" t="s">
        <v>32</v>
      </c>
      <c r="B7965" s="221" t="s">
        <v>6875</v>
      </c>
      <c r="C7965" s="222" t="s">
        <v>6876</v>
      </c>
      <c r="D7965" s="222" t="s">
        <v>167</v>
      </c>
      <c r="E7965" s="199" t="s">
        <v>163</v>
      </c>
      <c r="F7965" s="200" t="s">
        <v>6525</v>
      </c>
      <c r="G7965" s="200" t="s">
        <v>6697</v>
      </c>
      <c r="H7965" s="200"/>
      <c r="I7965" s="200">
        <v>45905</v>
      </c>
      <c r="J7965" s="143">
        <f t="shared" si="124"/>
        <v>45905</v>
      </c>
      <c r="K7965" s="202">
        <v>8</v>
      </c>
      <c r="L7965" s="284" t="s">
        <v>11326</v>
      </c>
      <c r="M7965" s="223"/>
      <c r="N7965" s="203"/>
      <c r="O7965" s="222" t="s">
        <v>326</v>
      </c>
    </row>
    <row r="7966" spans="1:15" ht="29.25" customHeight="1">
      <c r="A7966" s="221" t="s">
        <v>32</v>
      </c>
      <c r="B7966" s="221" t="s">
        <v>6875</v>
      </c>
      <c r="C7966" s="222" t="s">
        <v>6876</v>
      </c>
      <c r="D7966" s="222" t="s">
        <v>167</v>
      </c>
      <c r="E7966" s="199" t="s">
        <v>163</v>
      </c>
      <c r="F7966" s="200" t="s">
        <v>6525</v>
      </c>
      <c r="G7966" s="200" t="s">
        <v>6697</v>
      </c>
      <c r="H7966" s="200"/>
      <c r="I7966" s="200">
        <v>45908</v>
      </c>
      <c r="J7966" s="143">
        <f t="shared" si="124"/>
        <v>45908</v>
      </c>
      <c r="K7966" s="202">
        <v>9.5</v>
      </c>
      <c r="L7966" s="284" t="s">
        <v>11327</v>
      </c>
      <c r="M7966" s="223"/>
      <c r="N7966" s="203"/>
      <c r="O7966" s="222" t="s">
        <v>326</v>
      </c>
    </row>
    <row r="7967" spans="1:15" ht="29.25" customHeight="1">
      <c r="A7967" s="221" t="s">
        <v>32</v>
      </c>
      <c r="B7967" s="221" t="s">
        <v>6875</v>
      </c>
      <c r="C7967" s="222" t="s">
        <v>6876</v>
      </c>
      <c r="D7967" s="222" t="s">
        <v>167</v>
      </c>
      <c r="E7967" s="199" t="s">
        <v>169</v>
      </c>
      <c r="F7967" s="200"/>
      <c r="G7967" s="200"/>
      <c r="H7967" s="200"/>
      <c r="I7967" s="200">
        <v>45909</v>
      </c>
      <c r="J7967" s="143">
        <f t="shared" si="124"/>
        <v>45909</v>
      </c>
      <c r="K7967" s="202">
        <v>9</v>
      </c>
      <c r="L7967" s="284" t="s">
        <v>11328</v>
      </c>
      <c r="M7967" s="223"/>
      <c r="N7967" s="203"/>
      <c r="O7967" s="222" t="s">
        <v>326</v>
      </c>
    </row>
    <row r="7968" spans="1:15" ht="29.25" customHeight="1">
      <c r="A7968" s="221" t="s">
        <v>32</v>
      </c>
      <c r="B7968" s="221" t="s">
        <v>6875</v>
      </c>
      <c r="C7968" s="222" t="s">
        <v>6876</v>
      </c>
      <c r="D7968" s="222" t="s">
        <v>167</v>
      </c>
      <c r="E7968" s="199" t="s">
        <v>169</v>
      </c>
      <c r="F7968" s="200"/>
      <c r="G7968" s="200"/>
      <c r="H7968" s="200"/>
      <c r="I7968" s="200">
        <v>45910</v>
      </c>
      <c r="J7968" s="143">
        <f t="shared" si="124"/>
        <v>45910</v>
      </c>
      <c r="K7968" s="202">
        <v>8</v>
      </c>
      <c r="L7968" s="284" t="s">
        <v>11329</v>
      </c>
      <c r="M7968" s="223"/>
      <c r="N7968" s="203"/>
      <c r="O7968" s="222" t="s">
        <v>326</v>
      </c>
    </row>
    <row r="7969" spans="1:15" ht="29.25" customHeight="1">
      <c r="A7969" s="221" t="s">
        <v>32</v>
      </c>
      <c r="B7969" s="221" t="s">
        <v>6875</v>
      </c>
      <c r="C7969" s="222" t="s">
        <v>6876</v>
      </c>
      <c r="D7969" s="222" t="s">
        <v>167</v>
      </c>
      <c r="E7969" s="199" t="s">
        <v>163</v>
      </c>
      <c r="F7969" s="200" t="s">
        <v>6337</v>
      </c>
      <c r="G7969" s="200" t="s">
        <v>6338</v>
      </c>
      <c r="H7969" s="200" t="s">
        <v>8701</v>
      </c>
      <c r="I7969" s="200">
        <v>45911</v>
      </c>
      <c r="J7969" s="143">
        <f t="shared" si="124"/>
        <v>45911</v>
      </c>
      <c r="K7969" s="202">
        <v>8</v>
      </c>
      <c r="L7969" s="284" t="s">
        <v>11512</v>
      </c>
      <c r="M7969" s="223"/>
      <c r="N7969" s="203">
        <v>1.2250000000000001</v>
      </c>
      <c r="O7969" s="222" t="s">
        <v>943</v>
      </c>
    </row>
    <row r="7970" spans="1:15" ht="29.25" customHeight="1">
      <c r="A7970" s="221" t="s">
        <v>32</v>
      </c>
      <c r="B7970" s="221" t="s">
        <v>6875</v>
      </c>
      <c r="C7970" s="222" t="s">
        <v>6876</v>
      </c>
      <c r="D7970" s="222" t="s">
        <v>167</v>
      </c>
      <c r="E7970" s="199" t="s">
        <v>169</v>
      </c>
      <c r="F7970" s="200"/>
      <c r="G7970" s="200"/>
      <c r="H7970" s="200"/>
      <c r="I7970" s="200">
        <v>45912</v>
      </c>
      <c r="J7970" s="143">
        <f t="shared" si="124"/>
        <v>45912</v>
      </c>
      <c r="K7970" s="202">
        <v>8</v>
      </c>
      <c r="L7970" s="284" t="s">
        <v>11513</v>
      </c>
      <c r="M7970" s="223"/>
      <c r="N7970" s="203"/>
      <c r="O7970" s="222" t="s">
        <v>326</v>
      </c>
    </row>
    <row r="7971" spans="1:15" ht="29.25" customHeight="1">
      <c r="A7971" s="221" t="s">
        <v>32</v>
      </c>
      <c r="B7971" s="221" t="s">
        <v>6875</v>
      </c>
      <c r="C7971" s="222" t="s">
        <v>6876</v>
      </c>
      <c r="D7971" s="222" t="s">
        <v>167</v>
      </c>
      <c r="E7971" s="199" t="s">
        <v>163</v>
      </c>
      <c r="F7971" s="200" t="s">
        <v>9823</v>
      </c>
      <c r="G7971" s="200" t="s">
        <v>9824</v>
      </c>
      <c r="H7971" s="200"/>
      <c r="I7971" s="200">
        <v>45915</v>
      </c>
      <c r="J7971" s="143">
        <f t="shared" si="124"/>
        <v>45915</v>
      </c>
      <c r="K7971" s="202">
        <v>8</v>
      </c>
      <c r="L7971" s="284" t="s">
        <v>11514</v>
      </c>
      <c r="M7971" s="223"/>
      <c r="N7971" s="203"/>
      <c r="O7971" s="222" t="s">
        <v>326</v>
      </c>
    </row>
    <row r="7972" spans="1:15" ht="29.25" customHeight="1">
      <c r="A7972" s="221" t="s">
        <v>32</v>
      </c>
      <c r="B7972" s="221" t="s">
        <v>6875</v>
      </c>
      <c r="C7972" s="222" t="s">
        <v>6876</v>
      </c>
      <c r="D7972" s="222" t="s">
        <v>167</v>
      </c>
      <c r="E7972" s="199" t="s">
        <v>169</v>
      </c>
      <c r="F7972" s="200"/>
      <c r="G7972" s="200"/>
      <c r="H7972" s="200"/>
      <c r="I7972" s="200">
        <v>45916</v>
      </c>
      <c r="J7972" s="143">
        <f t="shared" si="124"/>
        <v>45916</v>
      </c>
      <c r="K7972" s="202">
        <v>8</v>
      </c>
      <c r="L7972" s="284" t="s">
        <v>11515</v>
      </c>
      <c r="M7972" s="223"/>
      <c r="N7972" s="203"/>
      <c r="O7972" s="222" t="s">
        <v>326</v>
      </c>
    </row>
    <row r="7973" spans="1:15" ht="29.25" customHeight="1">
      <c r="A7973" s="221" t="s">
        <v>32</v>
      </c>
      <c r="B7973" s="221" t="s">
        <v>6875</v>
      </c>
      <c r="C7973" s="222" t="s">
        <v>6876</v>
      </c>
      <c r="D7973" s="222" t="s">
        <v>167</v>
      </c>
      <c r="E7973" s="199" t="s">
        <v>163</v>
      </c>
      <c r="F7973" s="200" t="s">
        <v>9823</v>
      </c>
      <c r="G7973" s="200" t="s">
        <v>9824</v>
      </c>
      <c r="H7973" s="200" t="s">
        <v>10406</v>
      </c>
      <c r="I7973" s="200">
        <v>45917</v>
      </c>
      <c r="J7973" s="143">
        <f t="shared" si="124"/>
        <v>45917</v>
      </c>
      <c r="K7973" s="202">
        <v>8</v>
      </c>
      <c r="L7973" s="284" t="s">
        <v>11516</v>
      </c>
      <c r="M7973" s="223"/>
      <c r="N7973" s="203">
        <v>4</v>
      </c>
      <c r="O7973" s="222" t="s">
        <v>968</v>
      </c>
    </row>
    <row r="7974" spans="1:15" ht="29.25" customHeight="1">
      <c r="A7974" s="221" t="s">
        <v>32</v>
      </c>
      <c r="B7974" s="221" t="s">
        <v>6875</v>
      </c>
      <c r="C7974" s="222" t="s">
        <v>6876</v>
      </c>
      <c r="D7974" s="222" t="s">
        <v>167</v>
      </c>
      <c r="E7974" s="199" t="s">
        <v>163</v>
      </c>
      <c r="F7974" s="200" t="s">
        <v>9823</v>
      </c>
      <c r="G7974" s="200" t="s">
        <v>9824</v>
      </c>
      <c r="H7974" s="200" t="s">
        <v>10406</v>
      </c>
      <c r="I7974" s="200">
        <v>45918</v>
      </c>
      <c r="J7974" s="143">
        <f t="shared" si="124"/>
        <v>45918</v>
      </c>
      <c r="K7974" s="202">
        <v>8</v>
      </c>
      <c r="L7974" s="284" t="s">
        <v>11687</v>
      </c>
      <c r="M7974" s="223"/>
      <c r="N7974" s="203">
        <v>4</v>
      </c>
      <c r="O7974" s="222" t="s">
        <v>968</v>
      </c>
    </row>
    <row r="7975" spans="1:15" ht="29.25" customHeight="1">
      <c r="A7975" s="221" t="s">
        <v>32</v>
      </c>
      <c r="B7975" s="221" t="s">
        <v>6875</v>
      </c>
      <c r="C7975" s="222" t="s">
        <v>6876</v>
      </c>
      <c r="D7975" s="222" t="s">
        <v>167</v>
      </c>
      <c r="E7975" s="199" t="s">
        <v>163</v>
      </c>
      <c r="F7975" s="200" t="s">
        <v>9823</v>
      </c>
      <c r="G7975" s="200" t="s">
        <v>9824</v>
      </c>
      <c r="H7975" s="200" t="s">
        <v>10406</v>
      </c>
      <c r="I7975" s="200">
        <v>45919</v>
      </c>
      <c r="J7975" s="143">
        <f t="shared" si="124"/>
        <v>45919</v>
      </c>
      <c r="K7975" s="202">
        <v>8</v>
      </c>
      <c r="L7975" s="284" t="s">
        <v>11688</v>
      </c>
      <c r="M7975" s="223"/>
      <c r="N7975" s="203">
        <v>4</v>
      </c>
      <c r="O7975" s="222" t="s">
        <v>968</v>
      </c>
    </row>
    <row r="7976" spans="1:15" ht="29.25" customHeight="1">
      <c r="A7976" s="221" t="s">
        <v>32</v>
      </c>
      <c r="B7976" s="221" t="s">
        <v>6875</v>
      </c>
      <c r="C7976" s="222" t="s">
        <v>6876</v>
      </c>
      <c r="D7976" s="222" t="s">
        <v>167</v>
      </c>
      <c r="E7976" s="199" t="s">
        <v>163</v>
      </c>
      <c r="F7976" s="200" t="s">
        <v>9823</v>
      </c>
      <c r="G7976" s="200" t="s">
        <v>9824</v>
      </c>
      <c r="H7976" s="200" t="s">
        <v>10406</v>
      </c>
      <c r="I7976" s="200">
        <v>45922</v>
      </c>
      <c r="J7976" s="143">
        <f t="shared" si="124"/>
        <v>45922</v>
      </c>
      <c r="K7976" s="202">
        <v>8</v>
      </c>
      <c r="L7976" s="284" t="s">
        <v>11689</v>
      </c>
      <c r="M7976" s="223"/>
      <c r="N7976" s="203">
        <v>4</v>
      </c>
      <c r="O7976" s="222" t="s">
        <v>968</v>
      </c>
    </row>
    <row r="7977" spans="1:15" ht="29.25" customHeight="1">
      <c r="A7977" s="221" t="s">
        <v>32</v>
      </c>
      <c r="B7977" s="221" t="s">
        <v>6875</v>
      </c>
      <c r="C7977" s="222" t="s">
        <v>6876</v>
      </c>
      <c r="D7977" s="222" t="s">
        <v>167</v>
      </c>
      <c r="E7977" s="199" t="s">
        <v>169</v>
      </c>
      <c r="F7977" s="200"/>
      <c r="G7977" s="200"/>
      <c r="H7977" s="200"/>
      <c r="I7977" s="200">
        <v>45923</v>
      </c>
      <c r="J7977" s="143">
        <f t="shared" si="124"/>
        <v>45923</v>
      </c>
      <c r="K7977" s="202">
        <v>8</v>
      </c>
      <c r="L7977" s="284" t="s">
        <v>11843</v>
      </c>
      <c r="M7977" s="223"/>
      <c r="N7977" s="203"/>
      <c r="O7977" s="222" t="s">
        <v>326</v>
      </c>
    </row>
    <row r="7978" spans="1:15" ht="29.25" customHeight="1">
      <c r="A7978" s="221" t="s">
        <v>32</v>
      </c>
      <c r="B7978" s="221" t="s">
        <v>6875</v>
      </c>
      <c r="C7978" s="222" t="s">
        <v>6876</v>
      </c>
      <c r="D7978" s="222" t="s">
        <v>167</v>
      </c>
      <c r="E7978" s="199" t="s">
        <v>163</v>
      </c>
      <c r="F7978" s="200" t="s">
        <v>6337</v>
      </c>
      <c r="G7978" s="200" t="s">
        <v>6338</v>
      </c>
      <c r="H7978" s="200"/>
      <c r="I7978" s="200">
        <v>45924</v>
      </c>
      <c r="J7978" s="143">
        <f t="shared" si="124"/>
        <v>45924</v>
      </c>
      <c r="K7978" s="202">
        <v>8</v>
      </c>
      <c r="L7978" s="284" t="s">
        <v>11844</v>
      </c>
      <c r="M7978" s="223"/>
      <c r="N7978" s="203"/>
      <c r="O7978" s="222" t="s">
        <v>326</v>
      </c>
    </row>
    <row r="7979" spans="1:15" ht="29.25" customHeight="1">
      <c r="A7979" s="221" t="s">
        <v>32</v>
      </c>
      <c r="B7979" s="221" t="s">
        <v>6875</v>
      </c>
      <c r="C7979" s="222" t="s">
        <v>6876</v>
      </c>
      <c r="D7979" s="222" t="s">
        <v>167</v>
      </c>
      <c r="E7979" s="199" t="s">
        <v>163</v>
      </c>
      <c r="F7979" s="200" t="s">
        <v>6337</v>
      </c>
      <c r="G7979" s="200" t="s">
        <v>6338</v>
      </c>
      <c r="H7979" s="200"/>
      <c r="I7979" s="200">
        <v>45925</v>
      </c>
      <c r="J7979" s="143">
        <f t="shared" si="124"/>
        <v>45925</v>
      </c>
      <c r="K7979" s="202">
        <v>8</v>
      </c>
      <c r="L7979" s="284" t="s">
        <v>11845</v>
      </c>
      <c r="M7979" s="223"/>
      <c r="N7979" s="203"/>
      <c r="O7979" s="222" t="s">
        <v>326</v>
      </c>
    </row>
    <row r="7980" spans="1:15" ht="29.25" customHeight="1">
      <c r="A7980" s="221" t="s">
        <v>32</v>
      </c>
      <c r="B7980" s="221" t="s">
        <v>6875</v>
      </c>
      <c r="C7980" s="222" t="s">
        <v>6876</v>
      </c>
      <c r="D7980" s="222" t="s">
        <v>167</v>
      </c>
      <c r="E7980" s="199" t="s">
        <v>169</v>
      </c>
      <c r="F7980" s="200"/>
      <c r="G7980" s="200"/>
      <c r="H7980" s="200"/>
      <c r="I7980" s="200">
        <v>45926</v>
      </c>
      <c r="J7980" s="143">
        <f t="shared" si="124"/>
        <v>45926</v>
      </c>
      <c r="K7980" s="202">
        <v>8</v>
      </c>
      <c r="L7980" s="284" t="s">
        <v>11846</v>
      </c>
      <c r="M7980" s="223"/>
      <c r="N7980" s="203"/>
      <c r="O7980" s="222" t="s">
        <v>326</v>
      </c>
    </row>
    <row r="7981" spans="1:15" ht="29.25" customHeight="1">
      <c r="A7981" s="221" t="s">
        <v>32</v>
      </c>
      <c r="B7981" s="221" t="s">
        <v>6875</v>
      </c>
      <c r="C7981" s="222" t="s">
        <v>6876</v>
      </c>
      <c r="D7981" s="222" t="s">
        <v>167</v>
      </c>
      <c r="E7981" s="199" t="s">
        <v>163</v>
      </c>
      <c r="F7981" s="200" t="s">
        <v>6525</v>
      </c>
      <c r="G7981" s="200" t="s">
        <v>6697</v>
      </c>
      <c r="H7981" s="200" t="s">
        <v>80</v>
      </c>
      <c r="I7981" s="200">
        <v>45930</v>
      </c>
      <c r="J7981" s="143">
        <f t="shared" si="124"/>
        <v>45930</v>
      </c>
      <c r="K7981" s="202">
        <v>8</v>
      </c>
      <c r="L7981" s="284" t="s">
        <v>11847</v>
      </c>
      <c r="M7981" s="223"/>
      <c r="N7981" s="203">
        <v>1.32083333333333</v>
      </c>
      <c r="O7981" s="222" t="s">
        <v>993</v>
      </c>
    </row>
    <row r="7982" spans="1:15" ht="29.25" customHeight="1">
      <c r="A7982" s="221" t="s">
        <v>32</v>
      </c>
      <c r="B7982" s="221" t="s">
        <v>6875</v>
      </c>
      <c r="C7982" s="222" t="s">
        <v>6876</v>
      </c>
      <c r="D7982" s="222" t="s">
        <v>167</v>
      </c>
      <c r="E7982" s="199" t="s">
        <v>163</v>
      </c>
      <c r="F7982" s="200" t="s">
        <v>6525</v>
      </c>
      <c r="G7982" s="200" t="s">
        <v>6697</v>
      </c>
      <c r="H7982" s="200" t="s">
        <v>80</v>
      </c>
      <c r="I7982" s="200">
        <v>45931</v>
      </c>
      <c r="J7982" s="143">
        <f t="shared" si="124"/>
        <v>45931</v>
      </c>
      <c r="K7982" s="202">
        <v>8</v>
      </c>
      <c r="L7982" s="284" t="s">
        <v>11848</v>
      </c>
      <c r="M7982" s="223"/>
      <c r="N7982" s="203">
        <v>1.32083333333333</v>
      </c>
      <c r="O7982" s="222" t="s">
        <v>993</v>
      </c>
    </row>
    <row r="7983" spans="1:15" ht="29.25" customHeight="1">
      <c r="A7983" s="221" t="s">
        <v>32</v>
      </c>
      <c r="B7983" s="221" t="s">
        <v>6875</v>
      </c>
      <c r="C7983" s="222" t="s">
        <v>6876</v>
      </c>
      <c r="D7983" s="222" t="s">
        <v>167</v>
      </c>
      <c r="E7983" s="199" t="s">
        <v>171</v>
      </c>
      <c r="F7983" s="200"/>
      <c r="G7983" s="200"/>
      <c r="H7983" s="200"/>
      <c r="I7983" s="200">
        <v>45932</v>
      </c>
      <c r="J7983" s="143">
        <f t="shared" si="124"/>
        <v>45932</v>
      </c>
      <c r="K7983" s="202">
        <v>8</v>
      </c>
      <c r="L7983" s="284" t="s">
        <v>11983</v>
      </c>
      <c r="M7983" s="223"/>
      <c r="N7983" s="203"/>
      <c r="O7983" s="222" t="s">
        <v>326</v>
      </c>
    </row>
    <row r="7984" spans="1:15" ht="29.25" customHeight="1">
      <c r="A7984" s="221" t="s">
        <v>32</v>
      </c>
      <c r="B7984" s="221" t="s">
        <v>6875</v>
      </c>
      <c r="C7984" s="222" t="s">
        <v>6876</v>
      </c>
      <c r="D7984" s="222" t="s">
        <v>167</v>
      </c>
      <c r="E7984" s="199" t="s">
        <v>163</v>
      </c>
      <c r="F7984" s="200" t="s">
        <v>6525</v>
      </c>
      <c r="G7984" s="200" t="s">
        <v>6697</v>
      </c>
      <c r="H7984" s="200" t="s">
        <v>80</v>
      </c>
      <c r="I7984" s="200">
        <v>45933</v>
      </c>
      <c r="J7984" s="143">
        <f t="shared" si="124"/>
        <v>45933</v>
      </c>
      <c r="K7984" s="202">
        <v>4</v>
      </c>
      <c r="L7984" s="284" t="s">
        <v>11984</v>
      </c>
      <c r="M7984" s="223"/>
      <c r="N7984" s="203">
        <v>1.32083333333333</v>
      </c>
      <c r="O7984" s="222" t="s">
        <v>993</v>
      </c>
    </row>
    <row r="7985" spans="1:15" ht="29.25" customHeight="1">
      <c r="A7985" s="221" t="s">
        <v>32</v>
      </c>
      <c r="B7985" s="221" t="s">
        <v>6875</v>
      </c>
      <c r="C7985" s="222" t="s">
        <v>6876</v>
      </c>
      <c r="D7985" s="222" t="s">
        <v>167</v>
      </c>
      <c r="E7985" s="199" t="s">
        <v>163</v>
      </c>
      <c r="F7985" s="200" t="s">
        <v>6525</v>
      </c>
      <c r="G7985" s="200" t="s">
        <v>6697</v>
      </c>
      <c r="H7985" s="200" t="s">
        <v>80</v>
      </c>
      <c r="I7985" s="200">
        <v>45937</v>
      </c>
      <c r="J7985" s="143">
        <f t="shared" si="124"/>
        <v>45937</v>
      </c>
      <c r="K7985" s="202">
        <v>8</v>
      </c>
      <c r="L7985" s="284" t="s">
        <v>11985</v>
      </c>
      <c r="M7985" s="223"/>
      <c r="N7985" s="203">
        <v>1.32083333333333</v>
      </c>
      <c r="O7985" s="222" t="s">
        <v>993</v>
      </c>
    </row>
    <row r="7986" spans="1:15" ht="29.25" customHeight="1">
      <c r="A7986" s="221" t="s">
        <v>32</v>
      </c>
      <c r="B7986" s="221" t="s">
        <v>6875</v>
      </c>
      <c r="C7986" s="222" t="s">
        <v>6876</v>
      </c>
      <c r="D7986" s="222" t="s">
        <v>167</v>
      </c>
      <c r="E7986" s="199" t="s">
        <v>163</v>
      </c>
      <c r="F7986" s="200" t="s">
        <v>9823</v>
      </c>
      <c r="G7986" s="200" t="s">
        <v>9824</v>
      </c>
      <c r="H7986" s="200" t="s">
        <v>10409</v>
      </c>
      <c r="I7986" s="200">
        <v>45938</v>
      </c>
      <c r="J7986" s="143">
        <f t="shared" si="124"/>
        <v>45938</v>
      </c>
      <c r="K7986" s="202">
        <v>8</v>
      </c>
      <c r="L7986" s="284" t="s">
        <v>11986</v>
      </c>
      <c r="M7986" s="223"/>
      <c r="N7986" s="203">
        <v>0.2</v>
      </c>
      <c r="O7986" s="222" t="s">
        <v>943</v>
      </c>
    </row>
    <row r="7987" spans="1:15" ht="29.25" customHeight="1">
      <c r="A7987" s="221" t="s">
        <v>32</v>
      </c>
      <c r="B7987" s="221" t="s">
        <v>6875</v>
      </c>
      <c r="C7987" s="222" t="s">
        <v>6876</v>
      </c>
      <c r="D7987" s="222" t="s">
        <v>167</v>
      </c>
      <c r="E7987" s="199" t="s">
        <v>163</v>
      </c>
      <c r="F7987" s="200" t="s">
        <v>12108</v>
      </c>
      <c r="G7987" s="200" t="s">
        <v>12109</v>
      </c>
      <c r="H7987" s="200"/>
      <c r="I7987" s="200">
        <v>45939</v>
      </c>
      <c r="J7987" s="143">
        <f t="shared" si="124"/>
        <v>45939</v>
      </c>
      <c r="K7987" s="202">
        <v>8</v>
      </c>
      <c r="L7987" s="284" t="s">
        <v>12175</v>
      </c>
      <c r="M7987" s="223"/>
      <c r="N7987" s="203"/>
      <c r="O7987" s="222" t="s">
        <v>326</v>
      </c>
    </row>
    <row r="7988" spans="1:15" ht="29.25" customHeight="1">
      <c r="A7988" s="221" t="s">
        <v>32</v>
      </c>
      <c r="B7988" s="221" t="s">
        <v>6875</v>
      </c>
      <c r="C7988" s="222" t="s">
        <v>6876</v>
      </c>
      <c r="D7988" s="222" t="s">
        <v>167</v>
      </c>
      <c r="E7988" s="199" t="s">
        <v>163</v>
      </c>
      <c r="F7988" s="200" t="s">
        <v>12108</v>
      </c>
      <c r="G7988" s="200" t="s">
        <v>12109</v>
      </c>
      <c r="H7988" s="200"/>
      <c r="I7988" s="200">
        <v>45943</v>
      </c>
      <c r="J7988" s="143">
        <f t="shared" si="124"/>
        <v>45943</v>
      </c>
      <c r="K7988" s="202">
        <v>8</v>
      </c>
      <c r="L7988" s="284" t="s">
        <v>12176</v>
      </c>
      <c r="M7988" s="223"/>
      <c r="N7988" s="203"/>
      <c r="O7988" s="222" t="s">
        <v>326</v>
      </c>
    </row>
    <row r="7989" spans="1:15" ht="29.25" customHeight="1">
      <c r="A7989" s="221" t="s">
        <v>32</v>
      </c>
      <c r="B7989" s="221" t="s">
        <v>6875</v>
      </c>
      <c r="C7989" s="222" t="s">
        <v>6876</v>
      </c>
      <c r="D7989" s="222" t="s">
        <v>167</v>
      </c>
      <c r="E7989" s="199" t="s">
        <v>163</v>
      </c>
      <c r="F7989" s="200" t="s">
        <v>12108</v>
      </c>
      <c r="G7989" s="200" t="s">
        <v>12109</v>
      </c>
      <c r="H7989" s="200"/>
      <c r="I7989" s="200">
        <v>45944</v>
      </c>
      <c r="J7989" s="143">
        <f t="shared" si="124"/>
        <v>45944</v>
      </c>
      <c r="K7989" s="202">
        <v>8</v>
      </c>
      <c r="L7989" s="284" t="s">
        <v>12177</v>
      </c>
      <c r="M7989" s="223"/>
      <c r="N7989" s="203"/>
      <c r="O7989" s="222" t="s">
        <v>326</v>
      </c>
    </row>
    <row r="7990" spans="1:15" ht="29.25" customHeight="1">
      <c r="A7990" s="221" t="s">
        <v>32</v>
      </c>
      <c r="B7990" s="221" t="s">
        <v>6875</v>
      </c>
      <c r="C7990" s="222" t="s">
        <v>6876</v>
      </c>
      <c r="D7990" s="222" t="s">
        <v>167</v>
      </c>
      <c r="E7990" s="199" t="s">
        <v>163</v>
      </c>
      <c r="F7990" s="200" t="s">
        <v>12108</v>
      </c>
      <c r="G7990" s="200" t="s">
        <v>12109</v>
      </c>
      <c r="H7990" s="200"/>
      <c r="I7990" s="200">
        <v>45945</v>
      </c>
      <c r="J7990" s="143">
        <f t="shared" si="124"/>
        <v>45945</v>
      </c>
      <c r="K7990" s="202">
        <v>8</v>
      </c>
      <c r="L7990" s="284" t="s">
        <v>12178</v>
      </c>
      <c r="M7990" s="223"/>
      <c r="N7990" s="203"/>
      <c r="O7990" s="222" t="s">
        <v>326</v>
      </c>
    </row>
    <row r="7991" spans="1:15" ht="29.25" customHeight="1">
      <c r="A7991" s="221" t="s">
        <v>32</v>
      </c>
      <c r="B7991" s="221" t="s">
        <v>6875</v>
      </c>
      <c r="C7991" s="222" t="s">
        <v>6876</v>
      </c>
      <c r="D7991" s="222" t="s">
        <v>167</v>
      </c>
      <c r="E7991" s="199" t="s">
        <v>163</v>
      </c>
      <c r="F7991" s="200" t="s">
        <v>12108</v>
      </c>
      <c r="G7991" s="200" t="s">
        <v>12109</v>
      </c>
      <c r="H7991" s="200"/>
      <c r="I7991" s="200">
        <v>45946</v>
      </c>
      <c r="J7991" s="143">
        <f t="shared" si="124"/>
        <v>45946</v>
      </c>
      <c r="K7991" s="202">
        <v>8</v>
      </c>
      <c r="L7991" s="284" t="s">
        <v>12373</v>
      </c>
      <c r="M7991" s="223"/>
      <c r="N7991" s="203"/>
      <c r="O7991" s="222" t="s">
        <v>326</v>
      </c>
    </row>
    <row r="7992" spans="1:15" ht="29.25" customHeight="1">
      <c r="A7992" s="221" t="s">
        <v>32</v>
      </c>
      <c r="B7992" s="221" t="s">
        <v>6875</v>
      </c>
      <c r="C7992" s="222" t="s">
        <v>6876</v>
      </c>
      <c r="D7992" s="222" t="s">
        <v>167</v>
      </c>
      <c r="E7992" s="199" t="s">
        <v>163</v>
      </c>
      <c r="F7992" s="200" t="s">
        <v>6525</v>
      </c>
      <c r="G7992" s="200" t="s">
        <v>6697</v>
      </c>
      <c r="H7992" s="200" t="s">
        <v>80</v>
      </c>
      <c r="I7992" s="200">
        <v>45947</v>
      </c>
      <c r="J7992" s="143">
        <f t="shared" si="124"/>
        <v>45947</v>
      </c>
      <c r="K7992" s="202">
        <v>8</v>
      </c>
      <c r="L7992" s="284" t="s">
        <v>12374</v>
      </c>
      <c r="M7992" s="223"/>
      <c r="N7992" s="203">
        <v>1.32083333333333</v>
      </c>
      <c r="O7992" s="222" t="s">
        <v>993</v>
      </c>
    </row>
    <row r="7993" spans="1:15" ht="29.25" customHeight="1">
      <c r="A7993" s="221" t="s">
        <v>32</v>
      </c>
      <c r="B7993" s="221" t="s">
        <v>6875</v>
      </c>
      <c r="C7993" s="222" t="s">
        <v>6876</v>
      </c>
      <c r="D7993" s="222" t="s">
        <v>167</v>
      </c>
      <c r="E7993" s="199" t="s">
        <v>163</v>
      </c>
      <c r="F7993" s="200" t="s">
        <v>6525</v>
      </c>
      <c r="G7993" s="200" t="s">
        <v>6697</v>
      </c>
      <c r="H7993" s="200" t="s">
        <v>80</v>
      </c>
      <c r="I7993" s="200">
        <v>45950</v>
      </c>
      <c r="J7993" s="143">
        <f t="shared" si="124"/>
        <v>45950</v>
      </c>
      <c r="K7993" s="202">
        <v>8</v>
      </c>
      <c r="L7993" s="284" t="s">
        <v>12549</v>
      </c>
      <c r="M7993" s="223"/>
      <c r="N7993" s="203">
        <v>1.32083333333333</v>
      </c>
      <c r="O7993" s="222" t="s">
        <v>993</v>
      </c>
    </row>
    <row r="7994" spans="1:15" ht="29.25" customHeight="1">
      <c r="A7994" s="221" t="s">
        <v>32</v>
      </c>
      <c r="B7994" s="221" t="s">
        <v>6875</v>
      </c>
      <c r="C7994" s="222" t="s">
        <v>6876</v>
      </c>
      <c r="D7994" s="222" t="s">
        <v>167</v>
      </c>
      <c r="E7994" s="199" t="s">
        <v>163</v>
      </c>
      <c r="F7994" s="200" t="s">
        <v>12108</v>
      </c>
      <c r="G7994" s="200" t="s">
        <v>12109</v>
      </c>
      <c r="H7994" s="200"/>
      <c r="I7994" s="200">
        <v>45951</v>
      </c>
      <c r="J7994" s="143">
        <f t="shared" si="124"/>
        <v>45951</v>
      </c>
      <c r="K7994" s="202">
        <v>8</v>
      </c>
      <c r="L7994" s="284" t="s">
        <v>12550</v>
      </c>
      <c r="M7994" s="223"/>
      <c r="N7994" s="203"/>
      <c r="O7994" s="222" t="s">
        <v>326</v>
      </c>
    </row>
    <row r="7995" spans="1:15" ht="29.25" customHeight="1">
      <c r="A7995" s="221" t="s">
        <v>32</v>
      </c>
      <c r="B7995" s="221" t="s">
        <v>6875</v>
      </c>
      <c r="C7995" s="222" t="s">
        <v>6876</v>
      </c>
      <c r="D7995" s="222" t="s">
        <v>167</v>
      </c>
      <c r="E7995" s="199" t="s">
        <v>169</v>
      </c>
      <c r="F7995" s="200"/>
      <c r="G7995" s="200"/>
      <c r="H7995" s="200"/>
      <c r="I7995" s="200">
        <v>45952</v>
      </c>
      <c r="J7995" s="143">
        <f t="shared" si="124"/>
        <v>45952</v>
      </c>
      <c r="K7995" s="202">
        <v>8</v>
      </c>
      <c r="L7995" s="284" t="s">
        <v>12551</v>
      </c>
      <c r="M7995" s="223"/>
      <c r="N7995" s="203"/>
      <c r="O7995" s="222" t="s">
        <v>326</v>
      </c>
    </row>
    <row r="7996" spans="1:15" ht="29.25" customHeight="1">
      <c r="A7996" s="221" t="s">
        <v>32</v>
      </c>
      <c r="B7996" s="221" t="s">
        <v>6875</v>
      </c>
      <c r="C7996" s="222" t="s">
        <v>6876</v>
      </c>
      <c r="D7996" s="222" t="s">
        <v>167</v>
      </c>
      <c r="E7996" s="199" t="s">
        <v>166</v>
      </c>
      <c r="F7996" s="200"/>
      <c r="G7996" s="200"/>
      <c r="H7996" s="200"/>
      <c r="I7996" s="200">
        <v>45953</v>
      </c>
      <c r="J7996" s="143">
        <f t="shared" si="124"/>
        <v>45953</v>
      </c>
      <c r="K7996" s="202">
        <v>4</v>
      </c>
      <c r="L7996" s="284" t="s">
        <v>12552</v>
      </c>
      <c r="M7996" s="223"/>
      <c r="N7996" s="203"/>
      <c r="O7996" s="222" t="s">
        <v>326</v>
      </c>
    </row>
    <row r="7997" spans="1:15" ht="29.25" customHeight="1">
      <c r="A7997" s="221" t="s">
        <v>32</v>
      </c>
      <c r="B7997" s="221" t="s">
        <v>6875</v>
      </c>
      <c r="C7997" s="222" t="s">
        <v>6876</v>
      </c>
      <c r="D7997" s="222" t="s">
        <v>167</v>
      </c>
      <c r="E7997" s="199" t="s">
        <v>163</v>
      </c>
      <c r="F7997" s="200" t="s">
        <v>12108</v>
      </c>
      <c r="G7997" s="200" t="s">
        <v>12109</v>
      </c>
      <c r="H7997" s="200"/>
      <c r="I7997" s="200">
        <v>45957</v>
      </c>
      <c r="J7997" s="143">
        <f t="shared" si="124"/>
        <v>45957</v>
      </c>
      <c r="K7997" s="202">
        <v>8</v>
      </c>
      <c r="L7997" s="284" t="s">
        <v>12553</v>
      </c>
      <c r="M7997" s="223"/>
      <c r="N7997" s="203"/>
      <c r="O7997" s="222" t="s">
        <v>326</v>
      </c>
    </row>
    <row r="7998" spans="1:15" ht="29.25" customHeight="1">
      <c r="A7998" s="221" t="s">
        <v>32</v>
      </c>
      <c r="B7998" s="221" t="s">
        <v>6875</v>
      </c>
      <c r="C7998" s="222" t="s">
        <v>6876</v>
      </c>
      <c r="D7998" s="222" t="s">
        <v>167</v>
      </c>
      <c r="E7998" s="199" t="s">
        <v>163</v>
      </c>
      <c r="F7998" s="200" t="s">
        <v>12108</v>
      </c>
      <c r="G7998" s="200" t="s">
        <v>12109</v>
      </c>
      <c r="H7998" s="200"/>
      <c r="I7998" s="200">
        <v>45958</v>
      </c>
      <c r="J7998" s="143">
        <f t="shared" si="124"/>
        <v>45958</v>
      </c>
      <c r="K7998" s="202">
        <v>8</v>
      </c>
      <c r="L7998" s="284" t="s">
        <v>12554</v>
      </c>
      <c r="M7998" s="223"/>
      <c r="N7998" s="203"/>
      <c r="O7998" s="222" t="s">
        <v>326</v>
      </c>
    </row>
    <row r="7999" spans="1:15" ht="29.25" customHeight="1">
      <c r="A7999" s="221" t="s">
        <v>32</v>
      </c>
      <c r="B7999" s="221" t="s">
        <v>6875</v>
      </c>
      <c r="C7999" s="222" t="s">
        <v>6876</v>
      </c>
      <c r="D7999" s="222" t="s">
        <v>167</v>
      </c>
      <c r="E7999" s="199" t="s">
        <v>163</v>
      </c>
      <c r="F7999" s="200" t="s">
        <v>12108</v>
      </c>
      <c r="G7999" s="200" t="s">
        <v>12109</v>
      </c>
      <c r="H7999" s="200"/>
      <c r="I7999" s="200">
        <v>45959</v>
      </c>
      <c r="J7999" s="143">
        <f t="shared" si="124"/>
        <v>45959</v>
      </c>
      <c r="K7999" s="202">
        <v>8</v>
      </c>
      <c r="L7999" s="284" t="s">
        <v>12713</v>
      </c>
      <c r="M7999" s="223"/>
      <c r="N7999" s="203"/>
      <c r="O7999" s="222" t="s">
        <v>326</v>
      </c>
    </row>
    <row r="8000" spans="1:15" ht="29.25" customHeight="1">
      <c r="A8000" s="221" t="s">
        <v>32</v>
      </c>
      <c r="B8000" s="221" t="s">
        <v>6875</v>
      </c>
      <c r="C8000" s="222" t="s">
        <v>6876</v>
      </c>
      <c r="D8000" s="222" t="s">
        <v>167</v>
      </c>
      <c r="E8000" s="199" t="s">
        <v>163</v>
      </c>
      <c r="F8000" s="200" t="s">
        <v>12108</v>
      </c>
      <c r="G8000" s="200" t="s">
        <v>12109</v>
      </c>
      <c r="H8000" s="200"/>
      <c r="I8000" s="200">
        <v>45960</v>
      </c>
      <c r="J8000" s="143">
        <f t="shared" si="124"/>
        <v>45960</v>
      </c>
      <c r="K8000" s="202">
        <v>8</v>
      </c>
      <c r="L8000" s="284" t="s">
        <v>12714</v>
      </c>
      <c r="M8000" s="223"/>
      <c r="N8000" s="203"/>
      <c r="O8000" s="222" t="s">
        <v>326</v>
      </c>
    </row>
    <row r="8001" spans="1:15" ht="29.25" customHeight="1">
      <c r="A8001" s="221" t="s">
        <v>32</v>
      </c>
      <c r="B8001" s="221" t="s">
        <v>6875</v>
      </c>
      <c r="C8001" s="222" t="s">
        <v>6876</v>
      </c>
      <c r="D8001" s="222" t="s">
        <v>167</v>
      </c>
      <c r="E8001" s="199" t="s">
        <v>163</v>
      </c>
      <c r="F8001" s="200" t="s">
        <v>12108</v>
      </c>
      <c r="G8001" s="200" t="s">
        <v>12109</v>
      </c>
      <c r="H8001" s="200"/>
      <c r="I8001" s="200">
        <v>45961</v>
      </c>
      <c r="J8001" s="143">
        <f t="shared" si="124"/>
        <v>45961</v>
      </c>
      <c r="K8001" s="202">
        <v>8</v>
      </c>
      <c r="L8001" s="284" t="s">
        <v>12715</v>
      </c>
      <c r="M8001" s="223"/>
      <c r="N8001" s="203"/>
      <c r="O8001" s="222" t="s">
        <v>326</v>
      </c>
    </row>
    <row r="8002" spans="1:15" ht="29.25" customHeight="1">
      <c r="A8002" s="221" t="s">
        <v>32</v>
      </c>
      <c r="B8002" s="221" t="s">
        <v>6875</v>
      </c>
      <c r="C8002" s="222" t="s">
        <v>6876</v>
      </c>
      <c r="D8002" s="222" t="s">
        <v>167</v>
      </c>
      <c r="E8002" s="199" t="s">
        <v>163</v>
      </c>
      <c r="F8002" s="200" t="s">
        <v>12108</v>
      </c>
      <c r="G8002" s="200" t="s">
        <v>12109</v>
      </c>
      <c r="H8002" s="200"/>
      <c r="I8002" s="200">
        <v>45964</v>
      </c>
      <c r="J8002" s="143">
        <f t="shared" si="124"/>
        <v>45964</v>
      </c>
      <c r="K8002" s="202">
        <v>8</v>
      </c>
      <c r="L8002" s="284" t="s">
        <v>12716</v>
      </c>
      <c r="M8002" s="223"/>
      <c r="N8002" s="203"/>
      <c r="O8002" s="222" t="s">
        <v>326</v>
      </c>
    </row>
    <row r="8003" spans="1:15" ht="29.25" customHeight="1">
      <c r="A8003" s="221" t="s">
        <v>32</v>
      </c>
      <c r="B8003" s="221" t="s">
        <v>6875</v>
      </c>
      <c r="C8003" s="222" t="s">
        <v>6876</v>
      </c>
      <c r="D8003" s="222" t="s">
        <v>167</v>
      </c>
      <c r="E8003" s="199" t="s">
        <v>163</v>
      </c>
      <c r="F8003" s="200" t="s">
        <v>12108</v>
      </c>
      <c r="G8003" s="200" t="s">
        <v>12109</v>
      </c>
      <c r="H8003" s="200"/>
      <c r="I8003" s="200">
        <v>45965</v>
      </c>
      <c r="J8003" s="143">
        <f t="shared" ref="J8003:J8066" si="125">I8003</f>
        <v>45965</v>
      </c>
      <c r="K8003" s="202">
        <v>8</v>
      </c>
      <c r="L8003" s="284" t="s">
        <v>12894</v>
      </c>
      <c r="M8003" s="223"/>
      <c r="N8003" s="203"/>
      <c r="O8003" s="222" t="s">
        <v>326</v>
      </c>
    </row>
    <row r="8004" spans="1:15" ht="29.25" customHeight="1">
      <c r="A8004" s="221" t="s">
        <v>32</v>
      </c>
      <c r="B8004" s="221" t="s">
        <v>6875</v>
      </c>
      <c r="C8004" s="222" t="s">
        <v>6876</v>
      </c>
      <c r="D8004" s="222" t="s">
        <v>167</v>
      </c>
      <c r="E8004" s="199" t="s">
        <v>163</v>
      </c>
      <c r="F8004" s="200" t="s">
        <v>12108</v>
      </c>
      <c r="G8004" s="200" t="s">
        <v>12109</v>
      </c>
      <c r="H8004" s="200"/>
      <c r="I8004" s="200">
        <v>45966</v>
      </c>
      <c r="J8004" s="143">
        <f t="shared" si="125"/>
        <v>45966</v>
      </c>
      <c r="K8004" s="202">
        <v>10</v>
      </c>
      <c r="L8004" s="284" t="s">
        <v>12895</v>
      </c>
      <c r="M8004" s="223"/>
      <c r="N8004" s="203"/>
      <c r="O8004" s="222" t="s">
        <v>326</v>
      </c>
    </row>
    <row r="8005" spans="1:15" ht="29.25" customHeight="1">
      <c r="A8005" s="221" t="s">
        <v>32</v>
      </c>
      <c r="B8005" s="221" t="s">
        <v>6875</v>
      </c>
      <c r="C8005" s="222" t="s">
        <v>6876</v>
      </c>
      <c r="D8005" s="222" t="s">
        <v>167</v>
      </c>
      <c r="E8005" s="199" t="s">
        <v>163</v>
      </c>
      <c r="F8005" s="200" t="s">
        <v>6525</v>
      </c>
      <c r="G8005" s="200" t="s">
        <v>6697</v>
      </c>
      <c r="H8005" s="200" t="s">
        <v>80</v>
      </c>
      <c r="I8005" s="200">
        <v>45967</v>
      </c>
      <c r="J8005" s="143">
        <f t="shared" si="125"/>
        <v>45967</v>
      </c>
      <c r="K8005" s="202">
        <v>8</v>
      </c>
      <c r="L8005" s="284" t="s">
        <v>12896</v>
      </c>
      <c r="M8005" s="223"/>
      <c r="N8005" s="203">
        <v>1.32083333333333</v>
      </c>
      <c r="O8005" s="222" t="s">
        <v>993</v>
      </c>
    </row>
    <row r="8006" spans="1:15" ht="29.25" customHeight="1">
      <c r="A8006" s="221" t="s">
        <v>32</v>
      </c>
      <c r="B8006" s="221" t="s">
        <v>6875</v>
      </c>
      <c r="C8006" s="222" t="s">
        <v>6876</v>
      </c>
      <c r="D8006" s="222" t="s">
        <v>167</v>
      </c>
      <c r="E8006" s="199" t="s">
        <v>163</v>
      </c>
      <c r="F8006" s="200" t="s">
        <v>6525</v>
      </c>
      <c r="G8006" s="200" t="s">
        <v>6697</v>
      </c>
      <c r="H8006" s="200" t="s">
        <v>80</v>
      </c>
      <c r="I8006" s="200">
        <v>45968</v>
      </c>
      <c r="J8006" s="143">
        <f t="shared" si="125"/>
        <v>45968</v>
      </c>
      <c r="K8006" s="202">
        <v>8</v>
      </c>
      <c r="L8006" s="284" t="s">
        <v>12897</v>
      </c>
      <c r="M8006" s="223"/>
      <c r="N8006" s="203">
        <v>1.32083333333333</v>
      </c>
      <c r="O8006" s="222" t="s">
        <v>993</v>
      </c>
    </row>
    <row r="8007" spans="1:15" ht="29.25" customHeight="1">
      <c r="A8007" s="221" t="s">
        <v>32</v>
      </c>
      <c r="B8007" s="221" t="s">
        <v>6875</v>
      </c>
      <c r="C8007" s="222" t="s">
        <v>6876</v>
      </c>
      <c r="D8007" s="222" t="s">
        <v>167</v>
      </c>
      <c r="E8007" s="199" t="s">
        <v>163</v>
      </c>
      <c r="F8007" s="200" t="s">
        <v>6525</v>
      </c>
      <c r="G8007" s="200" t="s">
        <v>6697</v>
      </c>
      <c r="H8007" s="200" t="s">
        <v>125</v>
      </c>
      <c r="I8007" s="200">
        <v>45971</v>
      </c>
      <c r="J8007" s="143">
        <f t="shared" si="125"/>
        <v>45971</v>
      </c>
      <c r="K8007" s="202">
        <v>8</v>
      </c>
      <c r="L8007" s="284" t="s">
        <v>12898</v>
      </c>
      <c r="M8007" s="223"/>
      <c r="N8007" s="203">
        <v>0.133333333333333</v>
      </c>
      <c r="O8007" s="222" t="s">
        <v>993</v>
      </c>
    </row>
    <row r="8008" spans="1:15" ht="29.25" customHeight="1">
      <c r="A8008" s="221" t="s">
        <v>32</v>
      </c>
      <c r="B8008" s="221" t="s">
        <v>6875</v>
      </c>
      <c r="C8008" s="222" t="s">
        <v>6876</v>
      </c>
      <c r="D8008" s="222" t="s">
        <v>167</v>
      </c>
      <c r="E8008" s="199" t="s">
        <v>163</v>
      </c>
      <c r="F8008" s="200" t="s">
        <v>12108</v>
      </c>
      <c r="G8008" s="200" t="s">
        <v>12109</v>
      </c>
      <c r="H8008" s="200"/>
      <c r="I8008" s="200">
        <v>45972</v>
      </c>
      <c r="J8008" s="143">
        <f t="shared" si="125"/>
        <v>45972</v>
      </c>
      <c r="K8008" s="202">
        <v>8</v>
      </c>
      <c r="L8008" s="284" t="s">
        <v>13074</v>
      </c>
      <c r="M8008" s="223"/>
      <c r="N8008" s="203"/>
      <c r="O8008" s="222" t="s">
        <v>326</v>
      </c>
    </row>
    <row r="8009" spans="1:15" ht="29.25" customHeight="1">
      <c r="A8009" s="221" t="s">
        <v>32</v>
      </c>
      <c r="B8009" s="221" t="s">
        <v>6875</v>
      </c>
      <c r="C8009" s="222" t="s">
        <v>6876</v>
      </c>
      <c r="D8009" s="222" t="s">
        <v>167</v>
      </c>
      <c r="E8009" s="199" t="s">
        <v>163</v>
      </c>
      <c r="F8009" s="200" t="s">
        <v>12108</v>
      </c>
      <c r="G8009" s="200" t="s">
        <v>12109</v>
      </c>
      <c r="H8009" s="200"/>
      <c r="I8009" s="200">
        <v>45973</v>
      </c>
      <c r="J8009" s="143">
        <f t="shared" si="125"/>
        <v>45973</v>
      </c>
      <c r="K8009" s="202">
        <v>9.5</v>
      </c>
      <c r="L8009" s="284" t="s">
        <v>13075</v>
      </c>
      <c r="M8009" s="223"/>
      <c r="N8009" s="203"/>
      <c r="O8009" s="222" t="s">
        <v>326</v>
      </c>
    </row>
    <row r="8010" spans="1:15" ht="29.25" customHeight="1">
      <c r="A8010" s="221" t="s">
        <v>32</v>
      </c>
      <c r="B8010" s="221" t="s">
        <v>6875</v>
      </c>
      <c r="C8010" s="222" t="s">
        <v>6876</v>
      </c>
      <c r="D8010" s="222" t="s">
        <v>167</v>
      </c>
      <c r="E8010" s="199" t="s">
        <v>163</v>
      </c>
      <c r="F8010" s="200" t="s">
        <v>12108</v>
      </c>
      <c r="G8010" s="200" t="s">
        <v>12109</v>
      </c>
      <c r="H8010" s="200"/>
      <c r="I8010" s="200">
        <v>45974</v>
      </c>
      <c r="J8010" s="143">
        <f t="shared" si="125"/>
        <v>45974</v>
      </c>
      <c r="K8010" s="202">
        <v>4</v>
      </c>
      <c r="L8010" s="284" t="s">
        <v>13076</v>
      </c>
      <c r="M8010" s="223"/>
      <c r="N8010" s="203"/>
      <c r="O8010" s="222" t="s">
        <v>326</v>
      </c>
    </row>
    <row r="8011" spans="1:15" ht="29.25" customHeight="1">
      <c r="A8011" s="221" t="s">
        <v>32</v>
      </c>
      <c r="B8011" s="221" t="s">
        <v>6875</v>
      </c>
      <c r="C8011" s="222" t="s">
        <v>6876</v>
      </c>
      <c r="D8011" s="222" t="s">
        <v>167</v>
      </c>
      <c r="E8011" s="199" t="s">
        <v>163</v>
      </c>
      <c r="F8011" s="200" t="s">
        <v>6525</v>
      </c>
      <c r="G8011" s="200" t="s">
        <v>6697</v>
      </c>
      <c r="H8011" s="200" t="s">
        <v>80</v>
      </c>
      <c r="I8011" s="200">
        <v>45975</v>
      </c>
      <c r="J8011" s="143">
        <f t="shared" si="125"/>
        <v>45975</v>
      </c>
      <c r="K8011" s="202">
        <v>9</v>
      </c>
      <c r="L8011" s="284" t="s">
        <v>13077</v>
      </c>
      <c r="M8011" s="223"/>
      <c r="N8011" s="203">
        <v>1.32083333333333</v>
      </c>
      <c r="O8011" s="222" t="s">
        <v>993</v>
      </c>
    </row>
    <row r="8012" spans="1:15" ht="29.25" customHeight="1">
      <c r="A8012" s="221" t="s">
        <v>32</v>
      </c>
      <c r="B8012" s="221" t="s">
        <v>6875</v>
      </c>
      <c r="C8012" s="222" t="s">
        <v>6876</v>
      </c>
      <c r="D8012" s="222" t="s">
        <v>167</v>
      </c>
      <c r="E8012" s="199" t="s">
        <v>163</v>
      </c>
      <c r="F8012" s="200" t="s">
        <v>12108</v>
      </c>
      <c r="G8012" s="200" t="s">
        <v>12109</v>
      </c>
      <c r="H8012" s="200"/>
      <c r="I8012" s="200">
        <v>45978</v>
      </c>
      <c r="J8012" s="143">
        <f t="shared" si="125"/>
        <v>45978</v>
      </c>
      <c r="K8012" s="202">
        <v>8</v>
      </c>
      <c r="L8012" s="284" t="s">
        <v>13078</v>
      </c>
      <c r="M8012" s="223"/>
      <c r="N8012" s="203"/>
      <c r="O8012" s="222" t="s">
        <v>326</v>
      </c>
    </row>
    <row r="8013" spans="1:15" ht="29.25" customHeight="1">
      <c r="A8013" s="221" t="s">
        <v>32</v>
      </c>
      <c r="B8013" s="221" t="s">
        <v>6875</v>
      </c>
      <c r="C8013" s="222" t="s">
        <v>6876</v>
      </c>
      <c r="D8013" s="222" t="s">
        <v>167</v>
      </c>
      <c r="E8013" s="199" t="s">
        <v>163</v>
      </c>
      <c r="F8013" s="200" t="s">
        <v>12108</v>
      </c>
      <c r="G8013" s="200" t="s">
        <v>12109</v>
      </c>
      <c r="H8013" s="200"/>
      <c r="I8013" s="200">
        <v>45979</v>
      </c>
      <c r="J8013" s="143">
        <f t="shared" si="125"/>
        <v>45979</v>
      </c>
      <c r="K8013" s="202">
        <v>8</v>
      </c>
      <c r="L8013" s="284" t="s">
        <v>13079</v>
      </c>
      <c r="M8013" s="223"/>
      <c r="N8013" s="203"/>
      <c r="O8013" s="222" t="s">
        <v>326</v>
      </c>
    </row>
    <row r="8014" spans="1:15" ht="29.25" customHeight="1">
      <c r="A8014" s="221" t="s">
        <v>32</v>
      </c>
      <c r="B8014" s="221" t="s">
        <v>6875</v>
      </c>
      <c r="C8014" s="222" t="s">
        <v>6876</v>
      </c>
      <c r="D8014" s="222" t="s">
        <v>167</v>
      </c>
      <c r="E8014" s="199" t="s">
        <v>163</v>
      </c>
      <c r="F8014" s="200" t="s">
        <v>12108</v>
      </c>
      <c r="G8014" s="200" t="s">
        <v>12109</v>
      </c>
      <c r="H8014" s="200"/>
      <c r="I8014" s="200">
        <v>45980</v>
      </c>
      <c r="J8014" s="143">
        <f t="shared" si="125"/>
        <v>45980</v>
      </c>
      <c r="K8014" s="202">
        <v>8</v>
      </c>
      <c r="L8014" s="284" t="s">
        <v>13080</v>
      </c>
      <c r="M8014" s="223"/>
      <c r="N8014" s="203"/>
      <c r="O8014" s="222" t="s">
        <v>326</v>
      </c>
    </row>
    <row r="8015" spans="1:15" ht="29.25" customHeight="1">
      <c r="A8015" s="221" t="s">
        <v>32</v>
      </c>
      <c r="B8015" s="221" t="s">
        <v>6875</v>
      </c>
      <c r="C8015" s="222" t="s">
        <v>6876</v>
      </c>
      <c r="D8015" s="222" t="s">
        <v>167</v>
      </c>
      <c r="E8015" s="199" t="s">
        <v>163</v>
      </c>
      <c r="F8015" s="200" t="s">
        <v>6525</v>
      </c>
      <c r="G8015" s="200" t="s">
        <v>6697</v>
      </c>
      <c r="H8015" s="200"/>
      <c r="I8015" s="200">
        <v>45981</v>
      </c>
      <c r="J8015" s="143">
        <f t="shared" si="125"/>
        <v>45981</v>
      </c>
      <c r="K8015" s="202">
        <v>8</v>
      </c>
      <c r="L8015" s="284" t="s">
        <v>13276</v>
      </c>
      <c r="M8015" s="223"/>
      <c r="N8015" s="203"/>
      <c r="O8015" s="222" t="s">
        <v>326</v>
      </c>
    </row>
    <row r="8016" spans="1:15" ht="29.25" customHeight="1">
      <c r="A8016" s="221" t="s">
        <v>32</v>
      </c>
      <c r="B8016" s="221" t="s">
        <v>6875</v>
      </c>
      <c r="C8016" s="222" t="s">
        <v>6876</v>
      </c>
      <c r="D8016" s="222" t="s">
        <v>167</v>
      </c>
      <c r="E8016" s="199" t="s">
        <v>163</v>
      </c>
      <c r="F8016" s="200" t="s">
        <v>6525</v>
      </c>
      <c r="G8016" s="200" t="s">
        <v>6697</v>
      </c>
      <c r="H8016" s="200"/>
      <c r="I8016" s="200">
        <v>45982</v>
      </c>
      <c r="J8016" s="143">
        <f t="shared" si="125"/>
        <v>45982</v>
      </c>
      <c r="K8016" s="202">
        <v>8</v>
      </c>
      <c r="L8016" s="284" t="s">
        <v>13277</v>
      </c>
      <c r="M8016" s="223"/>
      <c r="N8016" s="203"/>
      <c r="O8016" s="222" t="s">
        <v>326</v>
      </c>
    </row>
    <row r="8017" spans="1:15" ht="29.25" customHeight="1">
      <c r="A8017" s="221" t="s">
        <v>32</v>
      </c>
      <c r="B8017" s="221" t="s">
        <v>6875</v>
      </c>
      <c r="C8017" s="222" t="s">
        <v>6876</v>
      </c>
      <c r="D8017" s="222" t="s">
        <v>167</v>
      </c>
      <c r="E8017" s="199" t="s">
        <v>165</v>
      </c>
      <c r="F8017" s="200"/>
      <c r="G8017" s="200"/>
      <c r="H8017" s="200"/>
      <c r="I8017" s="200">
        <v>45985</v>
      </c>
      <c r="J8017" s="143">
        <f t="shared" si="125"/>
        <v>45985</v>
      </c>
      <c r="K8017" s="202">
        <v>0</v>
      </c>
      <c r="L8017" s="284" t="s">
        <v>13445</v>
      </c>
      <c r="M8017" s="223"/>
      <c r="N8017" s="203"/>
      <c r="O8017" s="222" t="s">
        <v>326</v>
      </c>
    </row>
    <row r="8018" spans="1:15" ht="29.25" customHeight="1">
      <c r="A8018" s="221" t="s">
        <v>32</v>
      </c>
      <c r="B8018" s="221" t="s">
        <v>6875</v>
      </c>
      <c r="C8018" s="222" t="s">
        <v>6876</v>
      </c>
      <c r="D8018" s="222" t="s">
        <v>167</v>
      </c>
      <c r="E8018" s="199" t="s">
        <v>163</v>
      </c>
      <c r="F8018" s="200" t="s">
        <v>6525</v>
      </c>
      <c r="G8018" s="200" t="s">
        <v>6697</v>
      </c>
      <c r="H8018" s="200"/>
      <c r="I8018" s="200">
        <v>45986</v>
      </c>
      <c r="J8018" s="143">
        <f t="shared" si="125"/>
        <v>45986</v>
      </c>
      <c r="K8018" s="202">
        <v>8</v>
      </c>
      <c r="L8018" s="284" t="s">
        <v>13446</v>
      </c>
      <c r="M8018" s="223"/>
      <c r="N8018" s="203"/>
      <c r="O8018" s="222" t="s">
        <v>326</v>
      </c>
    </row>
    <row r="8019" spans="1:15" ht="29.25" customHeight="1">
      <c r="A8019" s="221" t="s">
        <v>32</v>
      </c>
      <c r="B8019" s="221" t="s">
        <v>6875</v>
      </c>
      <c r="C8019" s="222" t="s">
        <v>6876</v>
      </c>
      <c r="D8019" s="222" t="s">
        <v>167</v>
      </c>
      <c r="E8019" s="199" t="s">
        <v>169</v>
      </c>
      <c r="F8019" s="200" t="s">
        <v>6525</v>
      </c>
      <c r="G8019" s="200" t="s">
        <v>6697</v>
      </c>
      <c r="H8019" s="200"/>
      <c r="I8019" s="200">
        <v>45987</v>
      </c>
      <c r="J8019" s="143">
        <f t="shared" si="125"/>
        <v>45987</v>
      </c>
      <c r="K8019" s="202">
        <v>8</v>
      </c>
      <c r="L8019" s="284" t="s">
        <v>13447</v>
      </c>
      <c r="M8019" s="223"/>
      <c r="N8019" s="203"/>
      <c r="O8019" s="222" t="s">
        <v>326</v>
      </c>
    </row>
    <row r="8020" spans="1:15" ht="29.25" customHeight="1">
      <c r="A8020" s="221" t="s">
        <v>32</v>
      </c>
      <c r="B8020" s="221" t="s">
        <v>6875</v>
      </c>
      <c r="C8020" s="222" t="s">
        <v>6876</v>
      </c>
      <c r="D8020" s="222" t="s">
        <v>167</v>
      </c>
      <c r="E8020" s="199" t="s">
        <v>171</v>
      </c>
      <c r="F8020" s="200"/>
      <c r="G8020" s="200"/>
      <c r="H8020" s="200"/>
      <c r="I8020" s="200">
        <v>45988</v>
      </c>
      <c r="J8020" s="143">
        <f t="shared" si="125"/>
        <v>45988</v>
      </c>
      <c r="K8020" s="202">
        <v>8</v>
      </c>
      <c r="L8020" s="284" t="s">
        <v>13448</v>
      </c>
      <c r="M8020" s="223"/>
      <c r="N8020" s="203"/>
      <c r="O8020" s="222" t="s">
        <v>326</v>
      </c>
    </row>
    <row r="8021" spans="1:15" ht="29.25" customHeight="1">
      <c r="A8021" s="221" t="s">
        <v>32</v>
      </c>
      <c r="B8021" s="221" t="s">
        <v>6875</v>
      </c>
      <c r="C8021" s="222" t="s">
        <v>6876</v>
      </c>
      <c r="D8021" s="222" t="s">
        <v>167</v>
      </c>
      <c r="E8021" s="199" t="s">
        <v>171</v>
      </c>
      <c r="F8021" s="200"/>
      <c r="G8021" s="200"/>
      <c r="H8021" s="200"/>
      <c r="I8021" s="200">
        <v>45989</v>
      </c>
      <c r="J8021" s="143">
        <f t="shared" si="125"/>
        <v>45989</v>
      </c>
      <c r="K8021" s="202">
        <v>8</v>
      </c>
      <c r="L8021" s="284" t="s">
        <v>13449</v>
      </c>
      <c r="M8021" s="223"/>
      <c r="N8021" s="203"/>
      <c r="O8021" s="222" t="s">
        <v>326</v>
      </c>
    </row>
    <row r="8022" spans="1:15" ht="29.25" customHeight="1">
      <c r="A8022" s="221" t="s">
        <v>32</v>
      </c>
      <c r="B8022" s="221" t="s">
        <v>6875</v>
      </c>
      <c r="C8022" s="222" t="s">
        <v>6876</v>
      </c>
      <c r="D8022" s="222" t="s">
        <v>167</v>
      </c>
      <c r="E8022" s="199" t="s">
        <v>171</v>
      </c>
      <c r="F8022" s="200"/>
      <c r="G8022" s="200"/>
      <c r="H8022" s="200"/>
      <c r="I8022" s="200">
        <v>45992</v>
      </c>
      <c r="J8022" s="143">
        <f t="shared" si="125"/>
        <v>45992</v>
      </c>
      <c r="K8022" s="202">
        <v>8</v>
      </c>
      <c r="L8022" s="284" t="s">
        <v>13450</v>
      </c>
      <c r="M8022" s="223"/>
      <c r="N8022" s="203"/>
      <c r="O8022" s="222" t="s">
        <v>326</v>
      </c>
    </row>
    <row r="8023" spans="1:15" ht="29.25" customHeight="1">
      <c r="A8023" s="221" t="s">
        <v>32</v>
      </c>
      <c r="B8023" s="221" t="s">
        <v>6875</v>
      </c>
      <c r="C8023" s="222" t="s">
        <v>6876</v>
      </c>
      <c r="D8023" s="222" t="s">
        <v>167</v>
      </c>
      <c r="E8023" s="199" t="s">
        <v>163</v>
      </c>
      <c r="F8023" s="200" t="s">
        <v>6525</v>
      </c>
      <c r="G8023" s="200" t="s">
        <v>6697</v>
      </c>
      <c r="H8023" s="200" t="s">
        <v>80</v>
      </c>
      <c r="I8023" s="200">
        <v>45993</v>
      </c>
      <c r="J8023" s="143">
        <f t="shared" si="125"/>
        <v>45993</v>
      </c>
      <c r="K8023" s="202">
        <v>8</v>
      </c>
      <c r="L8023" s="284" t="s">
        <v>13451</v>
      </c>
      <c r="M8023" s="223"/>
      <c r="N8023" s="203">
        <v>1.32083333333333</v>
      </c>
      <c r="O8023" s="222" t="s">
        <v>993</v>
      </c>
    </row>
    <row r="8024" spans="1:15" ht="29.25" customHeight="1">
      <c r="A8024" s="221" t="s">
        <v>32</v>
      </c>
      <c r="B8024" s="221" t="s">
        <v>6875</v>
      </c>
      <c r="C8024" s="222" t="s">
        <v>6876</v>
      </c>
      <c r="D8024" s="222" t="s">
        <v>167</v>
      </c>
      <c r="E8024" s="199" t="s">
        <v>163</v>
      </c>
      <c r="F8024" s="200" t="s">
        <v>6525</v>
      </c>
      <c r="G8024" s="200" t="s">
        <v>6697</v>
      </c>
      <c r="H8024" s="200" t="s">
        <v>80</v>
      </c>
      <c r="I8024" s="200">
        <v>45994</v>
      </c>
      <c r="J8024" s="143">
        <f t="shared" si="125"/>
        <v>45994</v>
      </c>
      <c r="K8024" s="202">
        <v>8</v>
      </c>
      <c r="L8024" s="284" t="s">
        <v>13452</v>
      </c>
      <c r="M8024" s="223"/>
      <c r="N8024" s="203">
        <v>1.32083333333333</v>
      </c>
      <c r="O8024" s="222" t="s">
        <v>993</v>
      </c>
    </row>
    <row r="8025" spans="1:15" ht="29.25" customHeight="1">
      <c r="A8025" s="221" t="s">
        <v>32</v>
      </c>
      <c r="B8025" s="221" t="s">
        <v>6875</v>
      </c>
      <c r="C8025" s="222" t="s">
        <v>6876</v>
      </c>
      <c r="D8025" s="222" t="s">
        <v>167</v>
      </c>
      <c r="E8025" s="199" t="s">
        <v>163</v>
      </c>
      <c r="F8025" s="200" t="s">
        <v>6337</v>
      </c>
      <c r="G8025" s="200" t="s">
        <v>6338</v>
      </c>
      <c r="H8025" s="200" t="s">
        <v>8701</v>
      </c>
      <c r="I8025" s="200">
        <v>45995</v>
      </c>
      <c r="J8025" s="143">
        <f t="shared" si="125"/>
        <v>45995</v>
      </c>
      <c r="K8025" s="202">
        <v>8</v>
      </c>
      <c r="L8025" s="284" t="s">
        <v>13639</v>
      </c>
      <c r="M8025" s="223"/>
      <c r="N8025" s="203">
        <v>2.6875</v>
      </c>
      <c r="O8025" s="222" t="s">
        <v>942</v>
      </c>
    </row>
    <row r="8026" spans="1:15" ht="29.25" customHeight="1">
      <c r="A8026" s="221" t="s">
        <v>32</v>
      </c>
      <c r="B8026" s="221" t="s">
        <v>6875</v>
      </c>
      <c r="C8026" s="222" t="s">
        <v>6876</v>
      </c>
      <c r="D8026" s="222" t="s">
        <v>167</v>
      </c>
      <c r="E8026" s="199" t="s">
        <v>166</v>
      </c>
      <c r="F8026" s="200"/>
      <c r="G8026" s="200"/>
      <c r="H8026" s="200"/>
      <c r="I8026" s="200">
        <v>45996</v>
      </c>
      <c r="J8026" s="143">
        <f t="shared" si="125"/>
        <v>45996</v>
      </c>
      <c r="K8026" s="202">
        <v>4</v>
      </c>
      <c r="L8026" s="284" t="s">
        <v>13640</v>
      </c>
      <c r="M8026" s="223"/>
      <c r="N8026" s="203"/>
      <c r="O8026" s="222" t="s">
        <v>326</v>
      </c>
    </row>
    <row r="8027" spans="1:15" ht="29.25" customHeight="1">
      <c r="A8027" s="221" t="s">
        <v>32</v>
      </c>
      <c r="B8027" s="221" t="s">
        <v>6875</v>
      </c>
      <c r="C8027" s="222" t="s">
        <v>6876</v>
      </c>
      <c r="D8027" s="222" t="s">
        <v>167</v>
      </c>
      <c r="E8027" s="199" t="s">
        <v>163</v>
      </c>
      <c r="F8027" s="200" t="s">
        <v>6337</v>
      </c>
      <c r="G8027" s="200" t="s">
        <v>6338</v>
      </c>
      <c r="H8027" s="200" t="s">
        <v>8701</v>
      </c>
      <c r="I8027" s="200">
        <v>45999</v>
      </c>
      <c r="J8027" s="143">
        <f t="shared" si="125"/>
        <v>45999</v>
      </c>
      <c r="K8027" s="202">
        <v>8</v>
      </c>
      <c r="L8027" s="284" t="s">
        <v>13641</v>
      </c>
      <c r="M8027" s="223"/>
      <c r="N8027" s="203">
        <v>2.6875</v>
      </c>
      <c r="O8027" s="222" t="s">
        <v>942</v>
      </c>
    </row>
    <row r="8028" spans="1:15" ht="29.25" customHeight="1">
      <c r="A8028" s="221" t="s">
        <v>32</v>
      </c>
      <c r="B8028" s="221" t="s">
        <v>6875</v>
      </c>
      <c r="C8028" s="222" t="s">
        <v>6876</v>
      </c>
      <c r="D8028" s="222" t="s">
        <v>167</v>
      </c>
      <c r="E8028" s="199" t="s">
        <v>163</v>
      </c>
      <c r="F8028" s="200" t="s">
        <v>6337</v>
      </c>
      <c r="G8028" s="200" t="s">
        <v>6338</v>
      </c>
      <c r="H8028" s="200" t="s">
        <v>80</v>
      </c>
      <c r="I8028" s="200">
        <v>46000</v>
      </c>
      <c r="J8028" s="143">
        <f t="shared" si="125"/>
        <v>46000</v>
      </c>
      <c r="K8028" s="202">
        <v>8</v>
      </c>
      <c r="L8028" s="284" t="s">
        <v>13642</v>
      </c>
      <c r="M8028" s="223"/>
      <c r="N8028" s="203">
        <v>0.53333333333333299</v>
      </c>
      <c r="O8028" s="222" t="s">
        <v>991</v>
      </c>
    </row>
    <row r="8029" spans="1:15" ht="29.25" customHeight="1">
      <c r="A8029" s="221" t="s">
        <v>32</v>
      </c>
      <c r="B8029" s="221" t="s">
        <v>6875</v>
      </c>
      <c r="C8029" s="222" t="s">
        <v>6876</v>
      </c>
      <c r="D8029" s="222" t="s">
        <v>167</v>
      </c>
      <c r="E8029" s="199" t="s">
        <v>163</v>
      </c>
      <c r="F8029" s="200" t="s">
        <v>6525</v>
      </c>
      <c r="G8029" s="200" t="s">
        <v>6697</v>
      </c>
      <c r="H8029" s="200" t="s">
        <v>80</v>
      </c>
      <c r="I8029" s="200">
        <v>46001</v>
      </c>
      <c r="J8029" s="143">
        <f t="shared" si="125"/>
        <v>46001</v>
      </c>
      <c r="K8029" s="202">
        <v>8</v>
      </c>
      <c r="L8029" s="284" t="s">
        <v>13643</v>
      </c>
      <c r="M8029" s="223"/>
      <c r="N8029" s="203">
        <v>1.32083333333333</v>
      </c>
      <c r="O8029" s="222" t="s">
        <v>993</v>
      </c>
    </row>
    <row r="8030" spans="1:15" ht="29.25" customHeight="1">
      <c r="A8030" s="221" t="s">
        <v>32</v>
      </c>
      <c r="B8030" s="221" t="s">
        <v>6875</v>
      </c>
      <c r="C8030" s="222" t="s">
        <v>6876</v>
      </c>
      <c r="D8030" s="222" t="s">
        <v>167</v>
      </c>
      <c r="E8030" s="199" t="s">
        <v>163</v>
      </c>
      <c r="F8030" s="200" t="s">
        <v>6337</v>
      </c>
      <c r="G8030" s="200" t="s">
        <v>6338</v>
      </c>
      <c r="H8030" s="200" t="s">
        <v>80</v>
      </c>
      <c r="I8030" s="200">
        <v>46002</v>
      </c>
      <c r="J8030" s="143">
        <f t="shared" si="125"/>
        <v>46002</v>
      </c>
      <c r="K8030" s="202">
        <v>8</v>
      </c>
      <c r="L8030" s="284" t="s">
        <v>14602</v>
      </c>
      <c r="M8030" s="223"/>
      <c r="N8030" s="203">
        <v>0.53333333333333299</v>
      </c>
      <c r="O8030" s="222" t="s">
        <v>991</v>
      </c>
    </row>
    <row r="8031" spans="1:15" ht="29.25" customHeight="1">
      <c r="A8031" s="221" t="s">
        <v>32</v>
      </c>
      <c r="B8031" s="221" t="s">
        <v>6875</v>
      </c>
      <c r="C8031" s="222" t="s">
        <v>6876</v>
      </c>
      <c r="D8031" s="222" t="s">
        <v>167</v>
      </c>
      <c r="E8031" s="199" t="s">
        <v>163</v>
      </c>
      <c r="F8031" s="200" t="s">
        <v>6525</v>
      </c>
      <c r="G8031" s="200" t="s">
        <v>6697</v>
      </c>
      <c r="H8031" s="200" t="s">
        <v>125</v>
      </c>
      <c r="I8031" s="200">
        <v>46003</v>
      </c>
      <c r="J8031" s="143">
        <f t="shared" si="125"/>
        <v>46003</v>
      </c>
      <c r="K8031" s="202">
        <v>8</v>
      </c>
      <c r="L8031" s="284" t="s">
        <v>14603</v>
      </c>
      <c r="M8031" s="223"/>
      <c r="N8031" s="203">
        <v>0.133333333333333</v>
      </c>
      <c r="O8031" s="222" t="s">
        <v>993</v>
      </c>
    </row>
    <row r="8032" spans="1:15" ht="29.25" customHeight="1">
      <c r="A8032" s="221" t="s">
        <v>32</v>
      </c>
      <c r="B8032" s="221" t="s">
        <v>6875</v>
      </c>
      <c r="C8032" s="222" t="s">
        <v>6876</v>
      </c>
      <c r="D8032" s="222" t="s">
        <v>167</v>
      </c>
      <c r="E8032" s="199" t="s">
        <v>177</v>
      </c>
      <c r="F8032" s="200"/>
      <c r="G8032" s="200"/>
      <c r="H8032" s="200"/>
      <c r="I8032" s="200">
        <v>46006</v>
      </c>
      <c r="J8032" s="143">
        <f t="shared" si="125"/>
        <v>46006</v>
      </c>
      <c r="K8032" s="202">
        <v>8</v>
      </c>
      <c r="L8032" s="284" t="s">
        <v>14604</v>
      </c>
      <c r="M8032" s="223"/>
      <c r="N8032" s="203"/>
      <c r="O8032" s="222" t="s">
        <v>326</v>
      </c>
    </row>
    <row r="8033" spans="1:15" ht="29.25" customHeight="1">
      <c r="A8033" s="221" t="s">
        <v>32</v>
      </c>
      <c r="B8033" s="221" t="s">
        <v>6875</v>
      </c>
      <c r="C8033" s="222" t="s">
        <v>6876</v>
      </c>
      <c r="D8033" s="222" t="s">
        <v>167</v>
      </c>
      <c r="E8033" s="199" t="s">
        <v>163</v>
      </c>
      <c r="F8033" s="200" t="s">
        <v>6337</v>
      </c>
      <c r="G8033" s="200" t="s">
        <v>6338</v>
      </c>
      <c r="H8033" s="200" t="s">
        <v>80</v>
      </c>
      <c r="I8033" s="200">
        <v>46007</v>
      </c>
      <c r="J8033" s="143">
        <f t="shared" si="125"/>
        <v>46007</v>
      </c>
      <c r="K8033" s="202">
        <v>8</v>
      </c>
      <c r="L8033" s="284" t="s">
        <v>14605</v>
      </c>
      <c r="M8033" s="223"/>
      <c r="N8033" s="203">
        <v>0.53333333333333299</v>
      </c>
      <c r="O8033" s="222" t="s">
        <v>991</v>
      </c>
    </row>
    <row r="8034" spans="1:15" ht="29.25" customHeight="1">
      <c r="A8034" s="221" t="s">
        <v>32</v>
      </c>
      <c r="B8034" s="221" t="s">
        <v>6875</v>
      </c>
      <c r="C8034" s="222" t="s">
        <v>6876</v>
      </c>
      <c r="D8034" s="222" t="s">
        <v>167</v>
      </c>
      <c r="E8034" s="199" t="s">
        <v>163</v>
      </c>
      <c r="F8034" s="200" t="s">
        <v>6337</v>
      </c>
      <c r="G8034" s="200" t="s">
        <v>6338</v>
      </c>
      <c r="H8034" s="200" t="s">
        <v>80</v>
      </c>
      <c r="I8034" s="200">
        <v>46008</v>
      </c>
      <c r="J8034" s="143">
        <f t="shared" si="125"/>
        <v>46008</v>
      </c>
      <c r="K8034" s="202">
        <v>8</v>
      </c>
      <c r="L8034" s="284" t="s">
        <v>14606</v>
      </c>
      <c r="M8034" s="223"/>
      <c r="N8034" s="203">
        <v>0.53333333333333299</v>
      </c>
      <c r="O8034" s="222" t="s">
        <v>991</v>
      </c>
    </row>
    <row r="8035" spans="1:15" ht="29.25" customHeight="1">
      <c r="A8035" s="221" t="s">
        <v>32</v>
      </c>
      <c r="B8035" s="221" t="s">
        <v>6875</v>
      </c>
      <c r="C8035" s="222" t="s">
        <v>6876</v>
      </c>
      <c r="D8035" s="222" t="s">
        <v>167</v>
      </c>
      <c r="E8035" s="199" t="s">
        <v>163</v>
      </c>
      <c r="F8035" s="200" t="s">
        <v>6337</v>
      </c>
      <c r="G8035" s="200" t="s">
        <v>6338</v>
      </c>
      <c r="H8035" s="200" t="s">
        <v>8701</v>
      </c>
      <c r="I8035" s="200">
        <v>46009</v>
      </c>
      <c r="J8035" s="143">
        <f t="shared" si="125"/>
        <v>46009</v>
      </c>
      <c r="K8035" s="202">
        <v>8</v>
      </c>
      <c r="L8035" s="284" t="s">
        <v>14607</v>
      </c>
      <c r="M8035" s="223"/>
      <c r="N8035" s="203">
        <v>2.6875</v>
      </c>
      <c r="O8035" s="222" t="s">
        <v>942</v>
      </c>
    </row>
    <row r="8036" spans="1:15" ht="29.25" customHeight="1">
      <c r="A8036" s="221" t="s">
        <v>32</v>
      </c>
      <c r="B8036" s="221" t="s">
        <v>6875</v>
      </c>
      <c r="C8036" s="222" t="s">
        <v>6876</v>
      </c>
      <c r="D8036" s="222" t="s">
        <v>167</v>
      </c>
      <c r="E8036" s="199" t="s">
        <v>163</v>
      </c>
      <c r="F8036" s="200" t="s">
        <v>6337</v>
      </c>
      <c r="G8036" s="200" t="s">
        <v>6338</v>
      </c>
      <c r="H8036" s="200" t="s">
        <v>8701</v>
      </c>
      <c r="I8036" s="200">
        <v>46010</v>
      </c>
      <c r="J8036" s="143">
        <f t="shared" si="125"/>
        <v>46010</v>
      </c>
      <c r="K8036" s="202">
        <v>8</v>
      </c>
      <c r="L8036" s="284" t="s">
        <v>14608</v>
      </c>
      <c r="M8036" s="223"/>
      <c r="N8036" s="203">
        <v>1.2250000000000001</v>
      </c>
      <c r="O8036" s="222" t="s">
        <v>943</v>
      </c>
    </row>
    <row r="8037" spans="1:15" ht="29.25" customHeight="1">
      <c r="A8037" s="221" t="s">
        <v>32</v>
      </c>
      <c r="B8037" s="221" t="s">
        <v>6875</v>
      </c>
      <c r="C8037" s="222" t="s">
        <v>6876</v>
      </c>
      <c r="D8037" s="222" t="s">
        <v>167</v>
      </c>
      <c r="E8037" s="199" t="s">
        <v>163</v>
      </c>
      <c r="F8037" s="200" t="s">
        <v>6525</v>
      </c>
      <c r="G8037" s="200" t="s">
        <v>6697</v>
      </c>
      <c r="H8037" s="200" t="s">
        <v>97</v>
      </c>
      <c r="I8037" s="200">
        <v>46013</v>
      </c>
      <c r="J8037" s="143">
        <f t="shared" si="125"/>
        <v>46013</v>
      </c>
      <c r="K8037" s="202">
        <v>8</v>
      </c>
      <c r="L8037" s="284" t="s">
        <v>14609</v>
      </c>
      <c r="M8037" s="223"/>
      <c r="N8037" s="203">
        <v>0.32</v>
      </c>
      <c r="O8037" s="222" t="s">
        <v>972</v>
      </c>
    </row>
    <row r="8038" spans="1:15" ht="29.25" customHeight="1">
      <c r="A8038" s="221" t="s">
        <v>32</v>
      </c>
      <c r="B8038" s="221" t="s">
        <v>6875</v>
      </c>
      <c r="C8038" s="222" t="s">
        <v>6876</v>
      </c>
      <c r="D8038" s="222" t="s">
        <v>167</v>
      </c>
      <c r="E8038" s="199" t="s">
        <v>163</v>
      </c>
      <c r="F8038" s="200" t="s">
        <v>6525</v>
      </c>
      <c r="G8038" s="200" t="s">
        <v>6697</v>
      </c>
      <c r="H8038" s="200" t="s">
        <v>97</v>
      </c>
      <c r="I8038" s="200">
        <v>46014</v>
      </c>
      <c r="J8038" s="143">
        <f t="shared" si="125"/>
        <v>46014</v>
      </c>
      <c r="K8038" s="202">
        <v>8</v>
      </c>
      <c r="L8038" s="284" t="s">
        <v>14610</v>
      </c>
      <c r="M8038" s="223"/>
      <c r="N8038" s="203">
        <v>0.32</v>
      </c>
      <c r="O8038" s="222" t="s">
        <v>972</v>
      </c>
    </row>
    <row r="8039" spans="1:15" ht="29.25" customHeight="1">
      <c r="A8039" s="221" t="s">
        <v>32</v>
      </c>
      <c r="B8039" s="221" t="s">
        <v>6875</v>
      </c>
      <c r="C8039" s="222" t="s">
        <v>6876</v>
      </c>
      <c r="D8039" s="222" t="s">
        <v>167</v>
      </c>
      <c r="E8039" s="199" t="s">
        <v>163</v>
      </c>
      <c r="F8039" s="200" t="s">
        <v>6525</v>
      </c>
      <c r="G8039" s="200" t="s">
        <v>6697</v>
      </c>
      <c r="H8039" s="200" t="s">
        <v>97</v>
      </c>
      <c r="I8039" s="200">
        <v>46015</v>
      </c>
      <c r="J8039" s="143">
        <f t="shared" si="125"/>
        <v>46015</v>
      </c>
      <c r="K8039" s="202">
        <v>8</v>
      </c>
      <c r="L8039" s="284" t="s">
        <v>14611</v>
      </c>
      <c r="M8039" s="223"/>
      <c r="N8039" s="203">
        <v>0.32</v>
      </c>
      <c r="O8039" s="222" t="s">
        <v>972</v>
      </c>
    </row>
    <row r="8040" spans="1:15" ht="29.25" customHeight="1">
      <c r="A8040" s="221" t="s">
        <v>32</v>
      </c>
      <c r="B8040" s="221" t="s">
        <v>6875</v>
      </c>
      <c r="C8040" s="222" t="s">
        <v>6876</v>
      </c>
      <c r="D8040" s="222" t="s">
        <v>167</v>
      </c>
      <c r="E8040" s="199" t="s">
        <v>163</v>
      </c>
      <c r="F8040" s="200" t="s">
        <v>6337</v>
      </c>
      <c r="G8040" s="200" t="s">
        <v>6338</v>
      </c>
      <c r="H8040" s="200" t="s">
        <v>8701</v>
      </c>
      <c r="I8040" s="200">
        <v>46017</v>
      </c>
      <c r="J8040" s="143">
        <f t="shared" si="125"/>
        <v>46017</v>
      </c>
      <c r="K8040" s="202">
        <v>8</v>
      </c>
      <c r="L8040" s="284" t="s">
        <v>15078</v>
      </c>
      <c r="M8040" s="223"/>
      <c r="N8040" s="203">
        <v>1.2250000000000001</v>
      </c>
      <c r="O8040" s="222" t="s">
        <v>943</v>
      </c>
    </row>
    <row r="8041" spans="1:15" ht="29.25" customHeight="1">
      <c r="A8041" s="221" t="s">
        <v>32</v>
      </c>
      <c r="B8041" s="221" t="s">
        <v>6875</v>
      </c>
      <c r="C8041" s="222" t="s">
        <v>6876</v>
      </c>
      <c r="D8041" s="222" t="s">
        <v>167</v>
      </c>
      <c r="E8041" s="199" t="s">
        <v>163</v>
      </c>
      <c r="F8041" s="200" t="s">
        <v>6337</v>
      </c>
      <c r="G8041" s="200" t="s">
        <v>6338</v>
      </c>
      <c r="H8041" s="200" t="s">
        <v>8701</v>
      </c>
      <c r="I8041" s="200">
        <v>46020</v>
      </c>
      <c r="J8041" s="143">
        <f t="shared" si="125"/>
        <v>46020</v>
      </c>
      <c r="K8041" s="202">
        <v>8</v>
      </c>
      <c r="L8041" s="284" t="s">
        <v>15079</v>
      </c>
      <c r="M8041" s="223"/>
      <c r="N8041" s="203">
        <v>1.2250000000000001</v>
      </c>
      <c r="O8041" s="222" t="s">
        <v>943</v>
      </c>
    </row>
    <row r="8042" spans="1:15" ht="29.25" customHeight="1">
      <c r="A8042" s="221" t="s">
        <v>32</v>
      </c>
      <c r="B8042" s="221" t="s">
        <v>6875</v>
      </c>
      <c r="C8042" s="222" t="s">
        <v>6876</v>
      </c>
      <c r="D8042" s="222" t="s">
        <v>167</v>
      </c>
      <c r="E8042" s="199" t="s">
        <v>163</v>
      </c>
      <c r="F8042" s="200" t="s">
        <v>6337</v>
      </c>
      <c r="G8042" s="200" t="s">
        <v>6338</v>
      </c>
      <c r="H8042" s="200" t="s">
        <v>8701</v>
      </c>
      <c r="I8042" s="200">
        <v>46021</v>
      </c>
      <c r="J8042" s="143">
        <f t="shared" si="125"/>
        <v>46021</v>
      </c>
      <c r="K8042" s="202">
        <v>8</v>
      </c>
      <c r="L8042" s="284" t="s">
        <v>15080</v>
      </c>
      <c r="M8042" s="223"/>
      <c r="N8042" s="203">
        <v>1.2250000000000001</v>
      </c>
      <c r="O8042" s="222" t="s">
        <v>943</v>
      </c>
    </row>
    <row r="8043" spans="1:15" ht="29.25" customHeight="1">
      <c r="A8043" s="221" t="s">
        <v>32</v>
      </c>
      <c r="B8043" s="221" t="s">
        <v>6875</v>
      </c>
      <c r="C8043" s="222" t="s">
        <v>6876</v>
      </c>
      <c r="D8043" s="222" t="s">
        <v>167</v>
      </c>
      <c r="E8043" s="199" t="s">
        <v>163</v>
      </c>
      <c r="F8043" s="200" t="s">
        <v>6337</v>
      </c>
      <c r="G8043" s="200" t="s">
        <v>6338</v>
      </c>
      <c r="H8043" s="200" t="s">
        <v>8701</v>
      </c>
      <c r="I8043" s="200">
        <v>46022</v>
      </c>
      <c r="J8043" s="143">
        <f t="shared" si="125"/>
        <v>46022</v>
      </c>
      <c r="K8043" s="202">
        <v>8</v>
      </c>
      <c r="L8043" s="284" t="s">
        <v>15081</v>
      </c>
      <c r="M8043" s="223"/>
      <c r="N8043" s="203">
        <v>2.6875</v>
      </c>
      <c r="O8043" s="222" t="s">
        <v>942</v>
      </c>
    </row>
    <row r="8044" spans="1:15" ht="29.25" customHeight="1">
      <c r="A8044" s="221" t="s">
        <v>32</v>
      </c>
      <c r="B8044" s="221" t="s">
        <v>6875</v>
      </c>
      <c r="C8044" s="222" t="s">
        <v>6876</v>
      </c>
      <c r="D8044" s="222" t="s">
        <v>167</v>
      </c>
      <c r="E8044" s="199" t="s">
        <v>163</v>
      </c>
      <c r="F8044" s="200" t="s">
        <v>6337</v>
      </c>
      <c r="G8044" s="200" t="s">
        <v>6338</v>
      </c>
      <c r="H8044" s="200" t="s">
        <v>14814</v>
      </c>
      <c r="I8044" s="200">
        <v>46024</v>
      </c>
      <c r="J8044" s="143">
        <f t="shared" si="125"/>
        <v>46024</v>
      </c>
      <c r="K8044" s="202">
        <v>8</v>
      </c>
      <c r="L8044" s="284" t="s">
        <v>15082</v>
      </c>
      <c r="M8044" s="223"/>
      <c r="N8044" s="203">
        <v>0.2</v>
      </c>
      <c r="O8044" s="222" t="s">
        <v>943</v>
      </c>
    </row>
    <row r="8045" spans="1:15" ht="29.25" customHeight="1">
      <c r="A8045" s="221" t="s">
        <v>32</v>
      </c>
      <c r="B8045" s="221" t="s">
        <v>6875</v>
      </c>
      <c r="C8045" s="222" t="s">
        <v>6876</v>
      </c>
      <c r="D8045" s="222" t="s">
        <v>167</v>
      </c>
      <c r="E8045" s="199" t="s">
        <v>163</v>
      </c>
      <c r="F8045" s="200" t="s">
        <v>6525</v>
      </c>
      <c r="G8045" s="200" t="s">
        <v>6697</v>
      </c>
      <c r="H8045" s="200" t="s">
        <v>97</v>
      </c>
      <c r="I8045" s="200">
        <v>46027</v>
      </c>
      <c r="J8045" s="143">
        <f t="shared" si="125"/>
        <v>46027</v>
      </c>
      <c r="K8045" s="202">
        <v>8</v>
      </c>
      <c r="L8045" s="284" t="s">
        <v>15850</v>
      </c>
      <c r="M8045" s="223"/>
      <c r="N8045" s="203">
        <v>0.32</v>
      </c>
      <c r="O8045" s="222" t="s">
        <v>972</v>
      </c>
    </row>
    <row r="8046" spans="1:15" ht="29.25" customHeight="1">
      <c r="A8046" s="221" t="s">
        <v>32</v>
      </c>
      <c r="B8046" s="221" t="s">
        <v>6875</v>
      </c>
      <c r="C8046" s="222" t="s">
        <v>6876</v>
      </c>
      <c r="D8046" s="222" t="s">
        <v>167</v>
      </c>
      <c r="E8046" s="199" t="s">
        <v>171</v>
      </c>
      <c r="F8046" s="200"/>
      <c r="G8046" s="200"/>
      <c r="H8046" s="200"/>
      <c r="I8046" s="200">
        <v>46028</v>
      </c>
      <c r="J8046" s="143">
        <f t="shared" si="125"/>
        <v>46028</v>
      </c>
      <c r="K8046" s="202">
        <v>8</v>
      </c>
      <c r="L8046" s="284" t="s">
        <v>15851</v>
      </c>
      <c r="M8046" s="223"/>
      <c r="N8046" s="203"/>
      <c r="O8046" s="222" t="s">
        <v>326</v>
      </c>
    </row>
    <row r="8047" spans="1:15" ht="29.25" customHeight="1">
      <c r="A8047" s="221" t="s">
        <v>32</v>
      </c>
      <c r="B8047" s="221" t="s">
        <v>6875</v>
      </c>
      <c r="C8047" s="222" t="s">
        <v>6876</v>
      </c>
      <c r="D8047" s="222" t="s">
        <v>167</v>
      </c>
      <c r="E8047" s="199" t="s">
        <v>171</v>
      </c>
      <c r="F8047" s="200"/>
      <c r="G8047" s="200"/>
      <c r="H8047" s="200"/>
      <c r="I8047" s="200">
        <v>46029</v>
      </c>
      <c r="J8047" s="143">
        <f t="shared" si="125"/>
        <v>46029</v>
      </c>
      <c r="K8047" s="202">
        <v>9</v>
      </c>
      <c r="L8047" s="284" t="s">
        <v>15852</v>
      </c>
      <c r="M8047" s="223"/>
      <c r="N8047" s="203"/>
      <c r="O8047" s="222" t="s">
        <v>326</v>
      </c>
    </row>
    <row r="8048" spans="1:15" ht="29.25" customHeight="1">
      <c r="A8048" s="221" t="s">
        <v>32</v>
      </c>
      <c r="B8048" s="221" t="s">
        <v>6875</v>
      </c>
      <c r="C8048" s="222" t="s">
        <v>6876</v>
      </c>
      <c r="D8048" s="222" t="s">
        <v>167</v>
      </c>
      <c r="E8048" s="199" t="s">
        <v>163</v>
      </c>
      <c r="F8048" s="200" t="s">
        <v>6337</v>
      </c>
      <c r="G8048" s="200" t="s">
        <v>6338</v>
      </c>
      <c r="H8048" s="200" t="s">
        <v>8701</v>
      </c>
      <c r="I8048" s="200">
        <v>46030</v>
      </c>
      <c r="J8048" s="143">
        <f t="shared" si="125"/>
        <v>46030</v>
      </c>
      <c r="K8048" s="202">
        <v>8</v>
      </c>
      <c r="L8048" s="284" t="s">
        <v>15853</v>
      </c>
      <c r="M8048" s="223"/>
      <c r="N8048" s="203">
        <v>1.2250000000000001</v>
      </c>
      <c r="O8048" s="222" t="s">
        <v>943</v>
      </c>
    </row>
    <row r="8049" spans="1:15" ht="29.25" customHeight="1">
      <c r="A8049" s="221" t="s">
        <v>32</v>
      </c>
      <c r="B8049" s="221" t="s">
        <v>6875</v>
      </c>
      <c r="C8049" s="222" t="s">
        <v>6876</v>
      </c>
      <c r="D8049" s="222" t="s">
        <v>167</v>
      </c>
      <c r="E8049" s="199" t="s">
        <v>163</v>
      </c>
      <c r="F8049" s="200" t="s">
        <v>6337</v>
      </c>
      <c r="G8049" s="200" t="s">
        <v>6338</v>
      </c>
      <c r="H8049" s="200" t="s">
        <v>8701</v>
      </c>
      <c r="I8049" s="200">
        <v>46034</v>
      </c>
      <c r="J8049" s="143">
        <f t="shared" si="125"/>
        <v>46034</v>
      </c>
      <c r="K8049" s="202">
        <v>8</v>
      </c>
      <c r="L8049" s="284" t="s">
        <v>15854</v>
      </c>
      <c r="M8049" s="223"/>
      <c r="N8049" s="203">
        <v>2.6875</v>
      </c>
      <c r="O8049" s="222" t="s">
        <v>942</v>
      </c>
    </row>
    <row r="8050" spans="1:15" ht="29.25" customHeight="1">
      <c r="A8050" s="221" t="s">
        <v>32</v>
      </c>
      <c r="B8050" s="221" t="s">
        <v>6875</v>
      </c>
      <c r="C8050" s="222" t="s">
        <v>6876</v>
      </c>
      <c r="D8050" s="222" t="s">
        <v>167</v>
      </c>
      <c r="E8050" s="199" t="s">
        <v>171</v>
      </c>
      <c r="F8050" s="200"/>
      <c r="G8050" s="200"/>
      <c r="H8050" s="200"/>
      <c r="I8050" s="200">
        <v>46035</v>
      </c>
      <c r="J8050" s="143">
        <f t="shared" si="125"/>
        <v>46035</v>
      </c>
      <c r="K8050" s="202">
        <v>8</v>
      </c>
      <c r="L8050" s="284" t="s">
        <v>15855</v>
      </c>
      <c r="M8050" s="223"/>
      <c r="N8050" s="203"/>
      <c r="O8050" s="222" t="s">
        <v>326</v>
      </c>
    </row>
    <row r="8051" spans="1:15" ht="29.25" customHeight="1">
      <c r="A8051" s="221" t="s">
        <v>32</v>
      </c>
      <c r="B8051" s="221" t="s">
        <v>6875</v>
      </c>
      <c r="C8051" s="222" t="s">
        <v>6876</v>
      </c>
      <c r="D8051" s="222" t="s">
        <v>167</v>
      </c>
      <c r="E8051" s="199" t="s">
        <v>171</v>
      </c>
      <c r="F8051" s="200"/>
      <c r="G8051" s="200"/>
      <c r="H8051" s="200"/>
      <c r="I8051" s="200">
        <v>46036</v>
      </c>
      <c r="J8051" s="143">
        <f t="shared" si="125"/>
        <v>46036</v>
      </c>
      <c r="K8051" s="202">
        <v>8</v>
      </c>
      <c r="L8051" s="284" t="s">
        <v>15856</v>
      </c>
      <c r="M8051" s="223"/>
      <c r="N8051" s="203"/>
      <c r="O8051" s="222" t="s">
        <v>326</v>
      </c>
    </row>
    <row r="8052" spans="1:15" ht="29.25" customHeight="1">
      <c r="A8052" s="221" t="s">
        <v>15018</v>
      </c>
      <c r="B8052" s="221" t="s">
        <v>15019</v>
      </c>
      <c r="C8052" s="222" t="s">
        <v>15020</v>
      </c>
      <c r="D8052" s="222" t="s">
        <v>168</v>
      </c>
      <c r="E8052" s="199" t="s">
        <v>166</v>
      </c>
      <c r="F8052" s="200"/>
      <c r="G8052" s="200"/>
      <c r="H8052" s="200"/>
      <c r="I8052" s="200">
        <v>45537</v>
      </c>
      <c r="J8052" s="143">
        <f t="shared" si="125"/>
        <v>45537</v>
      </c>
      <c r="K8052" s="202">
        <v>8</v>
      </c>
      <c r="L8052" s="285" t="s">
        <v>15083</v>
      </c>
      <c r="M8052" s="223"/>
      <c r="N8052" s="203"/>
      <c r="O8052" s="222" t="s">
        <v>326</v>
      </c>
    </row>
    <row r="8053" spans="1:15" ht="29.25" customHeight="1">
      <c r="A8053" s="221" t="s">
        <v>15018</v>
      </c>
      <c r="B8053" s="221" t="s">
        <v>15019</v>
      </c>
      <c r="C8053" s="222" t="s">
        <v>15020</v>
      </c>
      <c r="D8053" s="222" t="s">
        <v>168</v>
      </c>
      <c r="E8053" s="199" t="s">
        <v>166</v>
      </c>
      <c r="F8053" s="200"/>
      <c r="G8053" s="200"/>
      <c r="H8053" s="200"/>
      <c r="I8053" s="200">
        <v>45538</v>
      </c>
      <c r="J8053" s="143">
        <f t="shared" si="125"/>
        <v>45538</v>
      </c>
      <c r="K8053" s="202">
        <v>8</v>
      </c>
      <c r="L8053" s="285" t="s">
        <v>15084</v>
      </c>
      <c r="M8053" s="223"/>
      <c r="N8053" s="203"/>
      <c r="O8053" s="222" t="s">
        <v>326</v>
      </c>
    </row>
    <row r="8054" spans="1:15" ht="29.25" customHeight="1">
      <c r="A8054" s="221" t="s">
        <v>15018</v>
      </c>
      <c r="B8054" s="221" t="s">
        <v>15019</v>
      </c>
      <c r="C8054" s="222" t="s">
        <v>15020</v>
      </c>
      <c r="D8054" s="222" t="s">
        <v>168</v>
      </c>
      <c r="E8054" s="199" t="s">
        <v>166</v>
      </c>
      <c r="F8054" s="200"/>
      <c r="G8054" s="200"/>
      <c r="H8054" s="200"/>
      <c r="I8054" s="200">
        <v>45539</v>
      </c>
      <c r="J8054" s="143">
        <f t="shared" si="125"/>
        <v>45539</v>
      </c>
      <c r="K8054" s="202">
        <v>8</v>
      </c>
      <c r="L8054" s="285" t="s">
        <v>15085</v>
      </c>
      <c r="M8054" s="223"/>
      <c r="N8054" s="203"/>
      <c r="O8054" s="222" t="s">
        <v>326</v>
      </c>
    </row>
    <row r="8055" spans="1:15" ht="29.25" customHeight="1">
      <c r="A8055" s="221" t="s">
        <v>15018</v>
      </c>
      <c r="B8055" s="221" t="s">
        <v>15019</v>
      </c>
      <c r="C8055" s="222" t="s">
        <v>15020</v>
      </c>
      <c r="D8055" s="222" t="s">
        <v>168</v>
      </c>
      <c r="E8055" s="199" t="s">
        <v>166</v>
      </c>
      <c r="F8055" s="200"/>
      <c r="G8055" s="200"/>
      <c r="H8055" s="200"/>
      <c r="I8055" s="200">
        <v>45540</v>
      </c>
      <c r="J8055" s="143">
        <f t="shared" si="125"/>
        <v>45540</v>
      </c>
      <c r="K8055" s="202">
        <v>8</v>
      </c>
      <c r="L8055" s="285" t="s">
        <v>15086</v>
      </c>
      <c r="M8055" s="223"/>
      <c r="N8055" s="203"/>
      <c r="O8055" s="222" t="s">
        <v>326</v>
      </c>
    </row>
    <row r="8056" spans="1:15" ht="29.25" customHeight="1">
      <c r="A8056" s="221" t="s">
        <v>15018</v>
      </c>
      <c r="B8056" s="221" t="s">
        <v>15019</v>
      </c>
      <c r="C8056" s="222" t="s">
        <v>15020</v>
      </c>
      <c r="D8056" s="222" t="s">
        <v>168</v>
      </c>
      <c r="E8056" s="199" t="s">
        <v>166</v>
      </c>
      <c r="F8056" s="200"/>
      <c r="G8056" s="200"/>
      <c r="H8056" s="200"/>
      <c r="I8056" s="200">
        <v>45541</v>
      </c>
      <c r="J8056" s="143">
        <f t="shared" si="125"/>
        <v>45541</v>
      </c>
      <c r="K8056" s="202">
        <v>8</v>
      </c>
      <c r="L8056" s="285" t="s">
        <v>15087</v>
      </c>
      <c r="M8056" s="223"/>
      <c r="N8056" s="203"/>
      <c r="O8056" s="222" t="s">
        <v>326</v>
      </c>
    </row>
    <row r="8057" spans="1:15" ht="29.25" customHeight="1">
      <c r="A8057" s="221" t="s">
        <v>15018</v>
      </c>
      <c r="B8057" s="221" t="s">
        <v>15019</v>
      </c>
      <c r="C8057" s="222" t="s">
        <v>15020</v>
      </c>
      <c r="D8057" s="222" t="s">
        <v>168</v>
      </c>
      <c r="E8057" s="199" t="s">
        <v>163</v>
      </c>
      <c r="F8057" s="200" t="s">
        <v>1386</v>
      </c>
      <c r="G8057" s="200" t="s">
        <v>1607</v>
      </c>
      <c r="H8057" s="200"/>
      <c r="I8057" s="200">
        <v>45544</v>
      </c>
      <c r="J8057" s="143">
        <f t="shared" si="125"/>
        <v>45544</v>
      </c>
      <c r="K8057" s="202">
        <v>8</v>
      </c>
      <c r="L8057" s="285" t="s">
        <v>15088</v>
      </c>
      <c r="M8057" s="223"/>
      <c r="N8057" s="203"/>
      <c r="O8057" s="222" t="s">
        <v>326</v>
      </c>
    </row>
    <row r="8058" spans="1:15" ht="29.25" customHeight="1">
      <c r="A8058" s="221" t="s">
        <v>15018</v>
      </c>
      <c r="B8058" s="221" t="s">
        <v>15019</v>
      </c>
      <c r="C8058" s="222" t="s">
        <v>15020</v>
      </c>
      <c r="D8058" s="222" t="s">
        <v>168</v>
      </c>
      <c r="E8058" s="199" t="s">
        <v>163</v>
      </c>
      <c r="F8058" s="200" t="s">
        <v>1386</v>
      </c>
      <c r="G8058" s="200" t="s">
        <v>1607</v>
      </c>
      <c r="H8058" s="200"/>
      <c r="I8058" s="200">
        <v>45545</v>
      </c>
      <c r="J8058" s="143">
        <f t="shared" si="125"/>
        <v>45545</v>
      </c>
      <c r="K8058" s="202">
        <v>8</v>
      </c>
      <c r="L8058" s="285" t="s">
        <v>15089</v>
      </c>
      <c r="M8058" s="223"/>
      <c r="N8058" s="203"/>
      <c r="O8058" s="222" t="s">
        <v>326</v>
      </c>
    </row>
    <row r="8059" spans="1:15" ht="29.25" customHeight="1">
      <c r="A8059" s="221" t="s">
        <v>15018</v>
      </c>
      <c r="B8059" s="221" t="s">
        <v>15019</v>
      </c>
      <c r="C8059" s="222" t="s">
        <v>15020</v>
      </c>
      <c r="D8059" s="222" t="s">
        <v>168</v>
      </c>
      <c r="E8059" s="199" t="s">
        <v>163</v>
      </c>
      <c r="F8059" s="200" t="s">
        <v>1386</v>
      </c>
      <c r="G8059" s="200" t="s">
        <v>1607</v>
      </c>
      <c r="H8059" s="200"/>
      <c r="I8059" s="200">
        <v>45546</v>
      </c>
      <c r="J8059" s="143">
        <f t="shared" si="125"/>
        <v>45546</v>
      </c>
      <c r="K8059" s="202">
        <v>8</v>
      </c>
      <c r="L8059" s="284" t="s">
        <v>15090</v>
      </c>
      <c r="M8059" s="223"/>
      <c r="N8059" s="203"/>
      <c r="O8059" s="222" t="s">
        <v>326</v>
      </c>
    </row>
    <row r="8060" spans="1:15" ht="29.25" customHeight="1">
      <c r="A8060" s="221" t="s">
        <v>15018</v>
      </c>
      <c r="B8060" s="221" t="s">
        <v>15019</v>
      </c>
      <c r="C8060" s="222" t="s">
        <v>15020</v>
      </c>
      <c r="D8060" s="222" t="s">
        <v>168</v>
      </c>
      <c r="E8060" s="199" t="s">
        <v>163</v>
      </c>
      <c r="F8060" s="200" t="s">
        <v>1386</v>
      </c>
      <c r="G8060" s="200" t="s">
        <v>1607</v>
      </c>
      <c r="H8060" s="200"/>
      <c r="I8060" s="200">
        <v>45547</v>
      </c>
      <c r="J8060" s="143">
        <f t="shared" si="125"/>
        <v>45547</v>
      </c>
      <c r="K8060" s="202">
        <v>8</v>
      </c>
      <c r="L8060" s="285" t="s">
        <v>15091</v>
      </c>
      <c r="M8060" s="223"/>
      <c r="N8060" s="203"/>
      <c r="O8060" s="222" t="s">
        <v>326</v>
      </c>
    </row>
    <row r="8061" spans="1:15" ht="29.25" customHeight="1">
      <c r="A8061" s="221" t="s">
        <v>15018</v>
      </c>
      <c r="B8061" s="221" t="s">
        <v>15019</v>
      </c>
      <c r="C8061" s="222" t="s">
        <v>15020</v>
      </c>
      <c r="D8061" s="222" t="s">
        <v>168</v>
      </c>
      <c r="E8061" s="199" t="s">
        <v>163</v>
      </c>
      <c r="F8061" s="200" t="s">
        <v>1386</v>
      </c>
      <c r="G8061" s="200" t="s">
        <v>1607</v>
      </c>
      <c r="H8061" s="200"/>
      <c r="I8061" s="200">
        <v>45548</v>
      </c>
      <c r="J8061" s="143">
        <f t="shared" si="125"/>
        <v>45548</v>
      </c>
      <c r="K8061" s="202">
        <v>8</v>
      </c>
      <c r="L8061" s="285" t="s">
        <v>15092</v>
      </c>
      <c r="M8061" s="223"/>
      <c r="N8061" s="203"/>
      <c r="O8061" s="222" t="s">
        <v>326</v>
      </c>
    </row>
    <row r="8062" spans="1:15" ht="29.25" customHeight="1">
      <c r="A8062" s="221" t="s">
        <v>15018</v>
      </c>
      <c r="B8062" s="221" t="s">
        <v>15019</v>
      </c>
      <c r="C8062" s="222" t="s">
        <v>15020</v>
      </c>
      <c r="D8062" s="222" t="s">
        <v>168</v>
      </c>
      <c r="E8062" s="199" t="s">
        <v>163</v>
      </c>
      <c r="F8062" s="200" t="s">
        <v>1386</v>
      </c>
      <c r="G8062" s="200" t="s">
        <v>1607</v>
      </c>
      <c r="H8062" s="200"/>
      <c r="I8062" s="200">
        <v>45551</v>
      </c>
      <c r="J8062" s="143">
        <f t="shared" si="125"/>
        <v>45551</v>
      </c>
      <c r="K8062" s="202">
        <v>8</v>
      </c>
      <c r="L8062" s="285" t="s">
        <v>15093</v>
      </c>
      <c r="M8062" s="223"/>
      <c r="N8062" s="203"/>
      <c r="O8062" s="222" t="s">
        <v>326</v>
      </c>
    </row>
    <row r="8063" spans="1:15" ht="29.25" customHeight="1">
      <c r="A8063" s="221" t="s">
        <v>15018</v>
      </c>
      <c r="B8063" s="221" t="s">
        <v>15019</v>
      </c>
      <c r="C8063" s="222" t="s">
        <v>15020</v>
      </c>
      <c r="D8063" s="222" t="s">
        <v>168</v>
      </c>
      <c r="E8063" s="199" t="s">
        <v>163</v>
      </c>
      <c r="F8063" s="200" t="s">
        <v>1386</v>
      </c>
      <c r="G8063" s="200" t="s">
        <v>1607</v>
      </c>
      <c r="H8063" s="200"/>
      <c r="I8063" s="200">
        <v>45553</v>
      </c>
      <c r="J8063" s="143">
        <f t="shared" si="125"/>
        <v>45553</v>
      </c>
      <c r="K8063" s="202">
        <v>8</v>
      </c>
      <c r="L8063" s="285" t="s">
        <v>15094</v>
      </c>
      <c r="M8063" s="223"/>
      <c r="N8063" s="203"/>
      <c r="O8063" s="222" t="s">
        <v>326</v>
      </c>
    </row>
    <row r="8064" spans="1:15" ht="29.25" customHeight="1">
      <c r="A8064" s="221" t="s">
        <v>15018</v>
      </c>
      <c r="B8064" s="221" t="s">
        <v>15019</v>
      </c>
      <c r="C8064" s="222" t="s">
        <v>15020</v>
      </c>
      <c r="D8064" s="222" t="s">
        <v>168</v>
      </c>
      <c r="E8064" s="199" t="s">
        <v>163</v>
      </c>
      <c r="F8064" s="200" t="s">
        <v>1386</v>
      </c>
      <c r="G8064" s="200" t="s">
        <v>1607</v>
      </c>
      <c r="H8064" s="200"/>
      <c r="I8064" s="200">
        <v>45554</v>
      </c>
      <c r="J8064" s="143">
        <f t="shared" si="125"/>
        <v>45554</v>
      </c>
      <c r="K8064" s="202">
        <v>8</v>
      </c>
      <c r="L8064" s="285" t="s">
        <v>15095</v>
      </c>
      <c r="M8064" s="223"/>
      <c r="N8064" s="203"/>
      <c r="O8064" s="222" t="s">
        <v>326</v>
      </c>
    </row>
    <row r="8065" spans="1:15" ht="29.25" customHeight="1">
      <c r="A8065" s="221" t="s">
        <v>15018</v>
      </c>
      <c r="B8065" s="221" t="s">
        <v>15019</v>
      </c>
      <c r="C8065" s="222" t="s">
        <v>15020</v>
      </c>
      <c r="D8065" s="222" t="s">
        <v>168</v>
      </c>
      <c r="E8065" s="199" t="s">
        <v>163</v>
      </c>
      <c r="F8065" s="200" t="s">
        <v>1386</v>
      </c>
      <c r="G8065" s="200" t="s">
        <v>1607</v>
      </c>
      <c r="H8065" s="200"/>
      <c r="I8065" s="200">
        <v>45555</v>
      </c>
      <c r="J8065" s="143">
        <f t="shared" si="125"/>
        <v>45555</v>
      </c>
      <c r="K8065" s="202">
        <v>8</v>
      </c>
      <c r="L8065" s="285" t="s">
        <v>15096</v>
      </c>
      <c r="M8065" s="223"/>
      <c r="N8065" s="203"/>
      <c r="O8065" s="222" t="s">
        <v>326</v>
      </c>
    </row>
    <row r="8066" spans="1:15" ht="29.25" customHeight="1">
      <c r="A8066" s="221" t="s">
        <v>15018</v>
      </c>
      <c r="B8066" s="221" t="s">
        <v>15019</v>
      </c>
      <c r="C8066" s="222" t="s">
        <v>15020</v>
      </c>
      <c r="D8066" s="222" t="s">
        <v>168</v>
      </c>
      <c r="E8066" s="199" t="s">
        <v>163</v>
      </c>
      <c r="F8066" s="200" t="s">
        <v>1386</v>
      </c>
      <c r="G8066" s="200" t="s">
        <v>1607</v>
      </c>
      <c r="H8066" s="200"/>
      <c r="I8066" s="200">
        <v>45558</v>
      </c>
      <c r="J8066" s="143">
        <f t="shared" si="125"/>
        <v>45558</v>
      </c>
      <c r="K8066" s="202">
        <v>8</v>
      </c>
      <c r="L8066" s="285" t="s">
        <v>15097</v>
      </c>
      <c r="M8066" s="223"/>
      <c r="N8066" s="203"/>
      <c r="O8066" s="222" t="s">
        <v>326</v>
      </c>
    </row>
    <row r="8067" spans="1:15" ht="29.25" customHeight="1">
      <c r="A8067" s="221" t="s">
        <v>15018</v>
      </c>
      <c r="B8067" s="221" t="s">
        <v>15019</v>
      </c>
      <c r="C8067" s="222" t="s">
        <v>15020</v>
      </c>
      <c r="D8067" s="222" t="s">
        <v>168</v>
      </c>
      <c r="E8067" s="199" t="s">
        <v>163</v>
      </c>
      <c r="F8067" s="200" t="s">
        <v>1386</v>
      </c>
      <c r="G8067" s="200" t="s">
        <v>1607</v>
      </c>
      <c r="H8067" s="200"/>
      <c r="I8067" s="200">
        <v>45559</v>
      </c>
      <c r="J8067" s="143">
        <f t="shared" ref="J8067:J8130" si="126">I8067</f>
        <v>45559</v>
      </c>
      <c r="K8067" s="202">
        <v>10</v>
      </c>
      <c r="L8067" s="285" t="s">
        <v>15098</v>
      </c>
      <c r="M8067" s="223"/>
      <c r="N8067" s="203"/>
      <c r="O8067" s="222" t="s">
        <v>326</v>
      </c>
    </row>
    <row r="8068" spans="1:15" ht="29.25" customHeight="1">
      <c r="A8068" s="221" t="s">
        <v>15018</v>
      </c>
      <c r="B8068" s="221" t="s">
        <v>15019</v>
      </c>
      <c r="C8068" s="222" t="s">
        <v>15020</v>
      </c>
      <c r="D8068" s="222" t="s">
        <v>168</v>
      </c>
      <c r="E8068" s="199" t="s">
        <v>163</v>
      </c>
      <c r="F8068" s="200" t="s">
        <v>1386</v>
      </c>
      <c r="G8068" s="200" t="s">
        <v>1607</v>
      </c>
      <c r="H8068" s="200"/>
      <c r="I8068" s="200">
        <v>45560</v>
      </c>
      <c r="J8068" s="143">
        <f t="shared" si="126"/>
        <v>45560</v>
      </c>
      <c r="K8068" s="202">
        <v>8</v>
      </c>
      <c r="L8068" s="285" t="s">
        <v>15099</v>
      </c>
      <c r="M8068" s="223"/>
      <c r="N8068" s="203"/>
      <c r="O8068" s="222" t="s">
        <v>326</v>
      </c>
    </row>
    <row r="8069" spans="1:15" ht="29.25" customHeight="1">
      <c r="A8069" s="221" t="s">
        <v>15018</v>
      </c>
      <c r="B8069" s="221" t="s">
        <v>15019</v>
      </c>
      <c r="C8069" s="222" t="s">
        <v>15020</v>
      </c>
      <c r="D8069" s="222" t="s">
        <v>168</v>
      </c>
      <c r="E8069" s="199" t="s">
        <v>163</v>
      </c>
      <c r="F8069" s="200" t="s">
        <v>1386</v>
      </c>
      <c r="G8069" s="200" t="s">
        <v>1607</v>
      </c>
      <c r="H8069" s="200"/>
      <c r="I8069" s="200">
        <v>45561</v>
      </c>
      <c r="J8069" s="143">
        <f t="shared" si="126"/>
        <v>45561</v>
      </c>
      <c r="K8069" s="202">
        <v>8</v>
      </c>
      <c r="L8069" s="284" t="s">
        <v>15100</v>
      </c>
      <c r="M8069" s="223"/>
      <c r="N8069" s="203"/>
      <c r="O8069" s="222" t="s">
        <v>326</v>
      </c>
    </row>
    <row r="8070" spans="1:15" ht="29.25" customHeight="1">
      <c r="A8070" s="221" t="s">
        <v>15018</v>
      </c>
      <c r="B8070" s="221" t="s">
        <v>15019</v>
      </c>
      <c r="C8070" s="222" t="s">
        <v>15020</v>
      </c>
      <c r="D8070" s="222" t="s">
        <v>168</v>
      </c>
      <c r="E8070" s="199" t="s">
        <v>163</v>
      </c>
      <c r="F8070" s="200" t="s">
        <v>1386</v>
      </c>
      <c r="G8070" s="200" t="s">
        <v>1607</v>
      </c>
      <c r="H8070" s="200"/>
      <c r="I8070" s="200">
        <v>45562</v>
      </c>
      <c r="J8070" s="143">
        <f t="shared" si="126"/>
        <v>45562</v>
      </c>
      <c r="K8070" s="202">
        <v>8</v>
      </c>
      <c r="L8070" s="284" t="s">
        <v>15101</v>
      </c>
      <c r="M8070" s="223"/>
      <c r="N8070" s="203"/>
      <c r="O8070" s="222" t="s">
        <v>326</v>
      </c>
    </row>
    <row r="8071" spans="1:15" ht="29.25" customHeight="1">
      <c r="A8071" s="221" t="s">
        <v>15018</v>
      </c>
      <c r="B8071" s="221" t="s">
        <v>15021</v>
      </c>
      <c r="C8071" s="222" t="s">
        <v>15022</v>
      </c>
      <c r="D8071" s="222" t="s">
        <v>168</v>
      </c>
      <c r="E8071" s="199" t="s">
        <v>166</v>
      </c>
      <c r="F8071" s="200"/>
      <c r="G8071" s="200"/>
      <c r="H8071" s="200"/>
      <c r="I8071" s="200">
        <v>45628</v>
      </c>
      <c r="J8071" s="143">
        <f t="shared" si="126"/>
        <v>45628</v>
      </c>
      <c r="K8071" s="202">
        <v>8</v>
      </c>
      <c r="L8071" s="285" t="s">
        <v>15102</v>
      </c>
      <c r="M8071" s="223"/>
      <c r="N8071" s="203"/>
      <c r="O8071" s="222" t="s">
        <v>326</v>
      </c>
    </row>
    <row r="8072" spans="1:15" ht="29.25" customHeight="1">
      <c r="A8072" s="221" t="s">
        <v>15018</v>
      </c>
      <c r="B8072" s="221" t="s">
        <v>15021</v>
      </c>
      <c r="C8072" s="222" t="s">
        <v>15022</v>
      </c>
      <c r="D8072" s="222" t="s">
        <v>168</v>
      </c>
      <c r="E8072" s="199" t="s">
        <v>166</v>
      </c>
      <c r="F8072" s="200"/>
      <c r="G8072" s="200"/>
      <c r="H8072" s="200"/>
      <c r="I8072" s="200">
        <v>45629</v>
      </c>
      <c r="J8072" s="143">
        <f t="shared" si="126"/>
        <v>45629</v>
      </c>
      <c r="K8072" s="202">
        <v>8</v>
      </c>
      <c r="L8072" s="284" t="s">
        <v>15103</v>
      </c>
      <c r="M8072" s="223"/>
      <c r="N8072" s="203"/>
      <c r="O8072" s="222" t="s">
        <v>326</v>
      </c>
    </row>
    <row r="8073" spans="1:15" ht="29.25" customHeight="1">
      <c r="A8073" s="221" t="s">
        <v>15018</v>
      </c>
      <c r="B8073" s="221" t="s">
        <v>15021</v>
      </c>
      <c r="C8073" s="222" t="s">
        <v>15022</v>
      </c>
      <c r="D8073" s="222" t="s">
        <v>168</v>
      </c>
      <c r="E8073" s="199" t="s">
        <v>166</v>
      </c>
      <c r="F8073" s="200"/>
      <c r="G8073" s="200"/>
      <c r="H8073" s="200"/>
      <c r="I8073" s="200">
        <v>45630</v>
      </c>
      <c r="J8073" s="143">
        <f t="shared" si="126"/>
        <v>45630</v>
      </c>
      <c r="K8073" s="202">
        <v>8</v>
      </c>
      <c r="L8073" s="285" t="s">
        <v>15104</v>
      </c>
      <c r="M8073" s="223"/>
      <c r="N8073" s="203"/>
      <c r="O8073" s="222" t="s">
        <v>326</v>
      </c>
    </row>
    <row r="8074" spans="1:15" ht="29.25" customHeight="1">
      <c r="A8074" s="221" t="s">
        <v>15018</v>
      </c>
      <c r="B8074" s="221" t="s">
        <v>15021</v>
      </c>
      <c r="C8074" s="222" t="s">
        <v>15022</v>
      </c>
      <c r="D8074" s="222" t="s">
        <v>168</v>
      </c>
      <c r="E8074" s="199" t="s">
        <v>166</v>
      </c>
      <c r="F8074" s="200"/>
      <c r="G8074" s="200"/>
      <c r="H8074" s="200"/>
      <c r="I8074" s="200">
        <v>45631</v>
      </c>
      <c r="J8074" s="143">
        <f t="shared" si="126"/>
        <v>45631</v>
      </c>
      <c r="K8074" s="202">
        <v>8</v>
      </c>
      <c r="L8074" s="284" t="s">
        <v>15105</v>
      </c>
      <c r="M8074" s="223"/>
      <c r="N8074" s="203"/>
      <c r="O8074" s="222" t="s">
        <v>326</v>
      </c>
    </row>
    <row r="8075" spans="1:15" ht="29.25" customHeight="1">
      <c r="A8075" s="221" t="s">
        <v>15018</v>
      </c>
      <c r="B8075" s="221" t="s">
        <v>15021</v>
      </c>
      <c r="C8075" s="222" t="s">
        <v>15022</v>
      </c>
      <c r="D8075" s="222" t="s">
        <v>168</v>
      </c>
      <c r="E8075" s="199" t="s">
        <v>166</v>
      </c>
      <c r="F8075" s="200"/>
      <c r="G8075" s="200"/>
      <c r="H8075" s="200"/>
      <c r="I8075" s="200">
        <v>45632</v>
      </c>
      <c r="J8075" s="143">
        <f t="shared" si="126"/>
        <v>45632</v>
      </c>
      <c r="K8075" s="202">
        <v>8</v>
      </c>
      <c r="L8075" s="284" t="s">
        <v>15106</v>
      </c>
      <c r="M8075" s="223"/>
      <c r="N8075" s="203"/>
      <c r="O8075" s="222" t="s">
        <v>326</v>
      </c>
    </row>
    <row r="8076" spans="1:15" ht="29.25" customHeight="1">
      <c r="A8076" s="221" t="s">
        <v>15018</v>
      </c>
      <c r="B8076" s="221" t="s">
        <v>15021</v>
      </c>
      <c r="C8076" s="222" t="s">
        <v>15022</v>
      </c>
      <c r="D8076" s="222" t="s">
        <v>168</v>
      </c>
      <c r="E8076" s="199" t="s">
        <v>166</v>
      </c>
      <c r="F8076" s="200"/>
      <c r="G8076" s="200"/>
      <c r="H8076" s="200"/>
      <c r="I8076" s="200">
        <v>45635</v>
      </c>
      <c r="J8076" s="143">
        <f t="shared" si="126"/>
        <v>45635</v>
      </c>
      <c r="K8076" s="202">
        <v>8</v>
      </c>
      <c r="L8076" s="285" t="s">
        <v>15104</v>
      </c>
      <c r="M8076" s="223"/>
      <c r="N8076" s="203"/>
      <c r="O8076" s="222" t="s">
        <v>326</v>
      </c>
    </row>
    <row r="8077" spans="1:15" ht="29.25" customHeight="1">
      <c r="A8077" s="221" t="s">
        <v>15018</v>
      </c>
      <c r="B8077" s="221" t="s">
        <v>15021</v>
      </c>
      <c r="C8077" s="222" t="s">
        <v>15022</v>
      </c>
      <c r="D8077" s="222" t="s">
        <v>168</v>
      </c>
      <c r="E8077" s="199" t="s">
        <v>166</v>
      </c>
      <c r="F8077" s="200"/>
      <c r="G8077" s="200"/>
      <c r="H8077" s="200"/>
      <c r="I8077" s="200">
        <v>45636</v>
      </c>
      <c r="J8077" s="143">
        <f t="shared" si="126"/>
        <v>45636</v>
      </c>
      <c r="K8077" s="202">
        <v>8</v>
      </c>
      <c r="L8077" s="284" t="s">
        <v>15107</v>
      </c>
      <c r="M8077" s="223"/>
      <c r="N8077" s="203"/>
      <c r="O8077" s="222" t="s">
        <v>326</v>
      </c>
    </row>
    <row r="8078" spans="1:15" ht="29.25" customHeight="1">
      <c r="A8078" s="221" t="s">
        <v>15018</v>
      </c>
      <c r="B8078" s="221" t="s">
        <v>15021</v>
      </c>
      <c r="C8078" s="222" t="s">
        <v>15022</v>
      </c>
      <c r="D8078" s="222" t="s">
        <v>168</v>
      </c>
      <c r="E8078" s="199" t="s">
        <v>166</v>
      </c>
      <c r="F8078" s="200"/>
      <c r="G8078" s="200"/>
      <c r="H8078" s="200"/>
      <c r="I8078" s="200">
        <v>45637</v>
      </c>
      <c r="J8078" s="143">
        <f t="shared" si="126"/>
        <v>45637</v>
      </c>
      <c r="K8078" s="202">
        <v>8</v>
      </c>
      <c r="L8078" s="284" t="s">
        <v>15108</v>
      </c>
      <c r="M8078" s="223"/>
      <c r="N8078" s="203"/>
      <c r="O8078" s="222" t="s">
        <v>326</v>
      </c>
    </row>
    <row r="8079" spans="1:15" ht="29.25" customHeight="1">
      <c r="A8079" s="221" t="s">
        <v>15018</v>
      </c>
      <c r="B8079" s="221" t="s">
        <v>15021</v>
      </c>
      <c r="C8079" s="222" t="s">
        <v>15022</v>
      </c>
      <c r="D8079" s="222" t="s">
        <v>168</v>
      </c>
      <c r="E8079" s="199" t="s">
        <v>166</v>
      </c>
      <c r="F8079" s="200"/>
      <c r="G8079" s="200"/>
      <c r="H8079" s="200"/>
      <c r="I8079" s="200">
        <v>45638</v>
      </c>
      <c r="J8079" s="143">
        <f t="shared" si="126"/>
        <v>45638</v>
      </c>
      <c r="K8079" s="202">
        <v>8</v>
      </c>
      <c r="L8079" s="284" t="s">
        <v>15109</v>
      </c>
      <c r="M8079" s="223"/>
      <c r="N8079" s="203"/>
      <c r="O8079" s="222" t="s">
        <v>326</v>
      </c>
    </row>
    <row r="8080" spans="1:15" ht="29.25" customHeight="1">
      <c r="A8080" s="221" t="s">
        <v>15018</v>
      </c>
      <c r="B8080" s="221" t="s">
        <v>15021</v>
      </c>
      <c r="C8080" s="222" t="s">
        <v>15022</v>
      </c>
      <c r="D8080" s="222" t="s">
        <v>168</v>
      </c>
      <c r="E8080" s="199" t="s">
        <v>166</v>
      </c>
      <c r="F8080" s="200"/>
      <c r="G8080" s="200"/>
      <c r="H8080" s="200"/>
      <c r="I8080" s="200">
        <v>45639</v>
      </c>
      <c r="J8080" s="143">
        <f t="shared" si="126"/>
        <v>45639</v>
      </c>
      <c r="K8080" s="202">
        <v>8</v>
      </c>
      <c r="L8080" s="284" t="s">
        <v>15110</v>
      </c>
      <c r="M8080" s="223"/>
      <c r="N8080" s="203"/>
      <c r="O8080" s="222" t="s">
        <v>326</v>
      </c>
    </row>
    <row r="8081" spans="1:15" ht="29.25" customHeight="1">
      <c r="A8081" s="221" t="s">
        <v>15018</v>
      </c>
      <c r="B8081" s="221" t="s">
        <v>15021</v>
      </c>
      <c r="C8081" s="222" t="s">
        <v>15022</v>
      </c>
      <c r="D8081" s="222" t="s">
        <v>168</v>
      </c>
      <c r="E8081" s="199" t="s">
        <v>166</v>
      </c>
      <c r="F8081" s="200"/>
      <c r="G8081" s="200"/>
      <c r="H8081" s="200"/>
      <c r="I8081" s="200">
        <v>45642</v>
      </c>
      <c r="J8081" s="143">
        <f t="shared" si="126"/>
        <v>45642</v>
      </c>
      <c r="K8081" s="202">
        <v>8</v>
      </c>
      <c r="L8081" s="284" t="s">
        <v>15111</v>
      </c>
      <c r="M8081" s="223"/>
      <c r="N8081" s="203"/>
      <c r="O8081" s="222" t="s">
        <v>326</v>
      </c>
    </row>
    <row r="8082" spans="1:15" ht="29.25" customHeight="1">
      <c r="A8082" s="221" t="s">
        <v>15018</v>
      </c>
      <c r="B8082" s="221" t="s">
        <v>15021</v>
      </c>
      <c r="C8082" s="222" t="s">
        <v>15022</v>
      </c>
      <c r="D8082" s="222" t="s">
        <v>168</v>
      </c>
      <c r="E8082" s="199" t="s">
        <v>163</v>
      </c>
      <c r="F8082" s="200" t="s">
        <v>1742</v>
      </c>
      <c r="G8082" s="200" t="s">
        <v>1743</v>
      </c>
      <c r="H8082" s="200"/>
      <c r="I8082" s="200">
        <v>45643</v>
      </c>
      <c r="J8082" s="143">
        <f t="shared" si="126"/>
        <v>45643</v>
      </c>
      <c r="K8082" s="202">
        <v>8</v>
      </c>
      <c r="L8082" s="285" t="s">
        <v>15112</v>
      </c>
      <c r="M8082" s="223"/>
      <c r="N8082" s="203"/>
      <c r="O8082" s="222" t="s">
        <v>326</v>
      </c>
    </row>
    <row r="8083" spans="1:15" ht="29.25" customHeight="1">
      <c r="A8083" s="221" t="s">
        <v>15018</v>
      </c>
      <c r="B8083" s="221" t="s">
        <v>15021</v>
      </c>
      <c r="C8083" s="222" t="s">
        <v>15022</v>
      </c>
      <c r="D8083" s="222" t="s">
        <v>168</v>
      </c>
      <c r="E8083" s="199" t="s">
        <v>163</v>
      </c>
      <c r="F8083" s="200" t="s">
        <v>1742</v>
      </c>
      <c r="G8083" s="200" t="s">
        <v>1743</v>
      </c>
      <c r="H8083" s="200"/>
      <c r="I8083" s="200">
        <v>45644</v>
      </c>
      <c r="J8083" s="143">
        <f t="shared" si="126"/>
        <v>45644</v>
      </c>
      <c r="K8083" s="202">
        <v>8</v>
      </c>
      <c r="L8083" s="285" t="s">
        <v>15112</v>
      </c>
      <c r="M8083" s="223"/>
      <c r="N8083" s="203"/>
      <c r="O8083" s="222" t="s">
        <v>326</v>
      </c>
    </row>
    <row r="8084" spans="1:15" ht="29.25" customHeight="1">
      <c r="A8084" s="221" t="s">
        <v>15018</v>
      </c>
      <c r="B8084" s="221" t="s">
        <v>15021</v>
      </c>
      <c r="C8084" s="222" t="s">
        <v>15022</v>
      </c>
      <c r="D8084" s="222" t="s">
        <v>168</v>
      </c>
      <c r="E8084" s="199" t="s">
        <v>163</v>
      </c>
      <c r="F8084" s="200" t="s">
        <v>1742</v>
      </c>
      <c r="G8084" s="200" t="s">
        <v>1743</v>
      </c>
      <c r="H8084" s="200"/>
      <c r="I8084" s="200">
        <v>45645</v>
      </c>
      <c r="J8084" s="143">
        <f t="shared" si="126"/>
        <v>45645</v>
      </c>
      <c r="K8084" s="202">
        <v>8</v>
      </c>
      <c r="L8084" s="285" t="s">
        <v>15112</v>
      </c>
      <c r="M8084" s="223"/>
      <c r="N8084" s="203"/>
      <c r="O8084" s="222" t="s">
        <v>326</v>
      </c>
    </row>
    <row r="8085" spans="1:15" ht="29.25" customHeight="1">
      <c r="A8085" s="221" t="s">
        <v>15018</v>
      </c>
      <c r="B8085" s="221" t="s">
        <v>15021</v>
      </c>
      <c r="C8085" s="222" t="s">
        <v>15022</v>
      </c>
      <c r="D8085" s="222" t="s">
        <v>168</v>
      </c>
      <c r="E8085" s="199" t="s">
        <v>166</v>
      </c>
      <c r="F8085" s="200"/>
      <c r="G8085" s="200"/>
      <c r="H8085" s="200"/>
      <c r="I8085" s="200">
        <v>45646</v>
      </c>
      <c r="J8085" s="143">
        <f t="shared" si="126"/>
        <v>45646</v>
      </c>
      <c r="K8085" s="202">
        <v>8</v>
      </c>
      <c r="L8085" s="285" t="s">
        <v>15113</v>
      </c>
      <c r="M8085" s="223"/>
      <c r="N8085" s="203"/>
      <c r="O8085" s="222" t="s">
        <v>326</v>
      </c>
    </row>
    <row r="8086" spans="1:15" ht="29.25" customHeight="1">
      <c r="A8086" s="221" t="s">
        <v>15018</v>
      </c>
      <c r="B8086" s="221" t="s">
        <v>15021</v>
      </c>
      <c r="C8086" s="222" t="s">
        <v>15022</v>
      </c>
      <c r="D8086" s="222" t="s">
        <v>168</v>
      </c>
      <c r="E8086" s="199" t="s">
        <v>166</v>
      </c>
      <c r="F8086" s="200"/>
      <c r="G8086" s="200"/>
      <c r="H8086" s="200"/>
      <c r="I8086" s="200">
        <v>45649</v>
      </c>
      <c r="J8086" s="143">
        <f t="shared" si="126"/>
        <v>45649</v>
      </c>
      <c r="K8086" s="202">
        <v>8</v>
      </c>
      <c r="L8086" s="285" t="s">
        <v>15114</v>
      </c>
      <c r="M8086" s="223"/>
      <c r="N8086" s="203"/>
      <c r="O8086" s="222" t="s">
        <v>326</v>
      </c>
    </row>
    <row r="8087" spans="1:15" ht="29.25" customHeight="1">
      <c r="A8087" s="221" t="s">
        <v>15018</v>
      </c>
      <c r="B8087" s="221" t="s">
        <v>15021</v>
      </c>
      <c r="C8087" s="222" t="s">
        <v>15022</v>
      </c>
      <c r="D8087" s="222" t="s">
        <v>168</v>
      </c>
      <c r="E8087" s="199" t="s">
        <v>166</v>
      </c>
      <c r="F8087" s="200"/>
      <c r="G8087" s="200"/>
      <c r="H8087" s="200"/>
      <c r="I8087" s="200">
        <v>45650</v>
      </c>
      <c r="J8087" s="143">
        <f t="shared" si="126"/>
        <v>45650</v>
      </c>
      <c r="K8087" s="202">
        <v>8</v>
      </c>
      <c r="L8087" s="284" t="s">
        <v>15115</v>
      </c>
      <c r="M8087" s="223"/>
      <c r="N8087" s="203"/>
      <c r="O8087" s="222" t="s">
        <v>326</v>
      </c>
    </row>
    <row r="8088" spans="1:15" ht="29.25" customHeight="1">
      <c r="A8088" s="221" t="s">
        <v>15018</v>
      </c>
      <c r="B8088" s="221" t="s">
        <v>15021</v>
      </c>
      <c r="C8088" s="222" t="s">
        <v>15022</v>
      </c>
      <c r="D8088" s="222" t="s">
        <v>168</v>
      </c>
      <c r="E8088" s="199" t="s">
        <v>166</v>
      </c>
      <c r="F8088" s="200"/>
      <c r="G8088" s="200"/>
      <c r="H8088" s="200"/>
      <c r="I8088" s="200">
        <v>45651</v>
      </c>
      <c r="J8088" s="143">
        <f t="shared" si="126"/>
        <v>45651</v>
      </c>
      <c r="K8088" s="202">
        <v>8</v>
      </c>
      <c r="L8088" s="285" t="s">
        <v>15116</v>
      </c>
      <c r="M8088" s="223"/>
      <c r="N8088" s="203"/>
      <c r="O8088" s="222" t="s">
        <v>326</v>
      </c>
    </row>
    <row r="8089" spans="1:15" ht="29.25" customHeight="1">
      <c r="A8089" s="221" t="s">
        <v>15018</v>
      </c>
      <c r="B8089" s="221" t="s">
        <v>15021</v>
      </c>
      <c r="C8089" s="222" t="s">
        <v>15022</v>
      </c>
      <c r="D8089" s="222" t="s">
        <v>168</v>
      </c>
      <c r="E8089" s="199" t="s">
        <v>166</v>
      </c>
      <c r="F8089" s="200"/>
      <c r="G8089" s="200"/>
      <c r="H8089" s="200"/>
      <c r="I8089" s="200">
        <v>45652</v>
      </c>
      <c r="J8089" s="143">
        <f t="shared" si="126"/>
        <v>45652</v>
      </c>
      <c r="K8089" s="202">
        <v>8</v>
      </c>
      <c r="L8089" s="285" t="s">
        <v>15117</v>
      </c>
      <c r="M8089" s="223"/>
      <c r="N8089" s="203"/>
      <c r="O8089" s="222" t="s">
        <v>326</v>
      </c>
    </row>
    <row r="8090" spans="1:15" ht="29.25" customHeight="1">
      <c r="A8090" s="221" t="s">
        <v>15018</v>
      </c>
      <c r="B8090" s="221" t="s">
        <v>15021</v>
      </c>
      <c r="C8090" s="222" t="s">
        <v>15022</v>
      </c>
      <c r="D8090" s="222" t="s">
        <v>168</v>
      </c>
      <c r="E8090" s="199" t="s">
        <v>166</v>
      </c>
      <c r="F8090" s="200"/>
      <c r="G8090" s="200"/>
      <c r="H8090" s="200"/>
      <c r="I8090" s="200">
        <v>45653</v>
      </c>
      <c r="J8090" s="143">
        <f t="shared" si="126"/>
        <v>45653</v>
      </c>
      <c r="K8090" s="202">
        <v>8</v>
      </c>
      <c r="L8090" s="285" t="s">
        <v>15114</v>
      </c>
      <c r="M8090" s="223"/>
      <c r="N8090" s="203"/>
      <c r="O8090" s="222" t="s">
        <v>326</v>
      </c>
    </row>
    <row r="8091" spans="1:15" ht="29.25" customHeight="1">
      <c r="A8091" s="221" t="s">
        <v>15018</v>
      </c>
      <c r="B8091" s="221" t="s">
        <v>15021</v>
      </c>
      <c r="C8091" s="222" t="s">
        <v>15022</v>
      </c>
      <c r="D8091" s="222" t="s">
        <v>168</v>
      </c>
      <c r="E8091" s="199" t="s">
        <v>166</v>
      </c>
      <c r="F8091" s="200"/>
      <c r="G8091" s="200"/>
      <c r="H8091" s="200"/>
      <c r="I8091" s="200">
        <v>45656</v>
      </c>
      <c r="J8091" s="143">
        <f t="shared" si="126"/>
        <v>45656</v>
      </c>
      <c r="K8091" s="202">
        <v>8</v>
      </c>
      <c r="L8091" s="285" t="s">
        <v>15118</v>
      </c>
      <c r="M8091" s="223"/>
      <c r="N8091" s="203"/>
      <c r="O8091" s="222" t="s">
        <v>326</v>
      </c>
    </row>
    <row r="8092" spans="1:15" ht="29.25" customHeight="1">
      <c r="A8092" s="221" t="s">
        <v>15018</v>
      </c>
      <c r="B8092" s="221" t="s">
        <v>15021</v>
      </c>
      <c r="C8092" s="222" t="s">
        <v>15022</v>
      </c>
      <c r="D8092" s="222" t="s">
        <v>168</v>
      </c>
      <c r="E8092" s="199" t="s">
        <v>166</v>
      </c>
      <c r="F8092" s="200"/>
      <c r="G8092" s="200"/>
      <c r="H8092" s="200"/>
      <c r="I8092" s="200">
        <v>45657</v>
      </c>
      <c r="J8092" s="143">
        <f t="shared" si="126"/>
        <v>45657</v>
      </c>
      <c r="K8092" s="202">
        <v>8</v>
      </c>
      <c r="L8092" s="285" t="s">
        <v>15119</v>
      </c>
      <c r="M8092" s="223"/>
      <c r="N8092" s="203"/>
      <c r="O8092" s="222" t="s">
        <v>326</v>
      </c>
    </row>
    <row r="8093" spans="1:15" ht="29.25" customHeight="1">
      <c r="A8093" s="221" t="s">
        <v>15018</v>
      </c>
      <c r="B8093" s="221" t="s">
        <v>15021</v>
      </c>
      <c r="C8093" s="222" t="s">
        <v>15022</v>
      </c>
      <c r="D8093" s="222" t="s">
        <v>168</v>
      </c>
      <c r="E8093" s="199" t="s">
        <v>166</v>
      </c>
      <c r="F8093" s="200"/>
      <c r="G8093" s="200"/>
      <c r="H8093" s="200"/>
      <c r="I8093" s="200">
        <v>45659</v>
      </c>
      <c r="J8093" s="143">
        <f t="shared" si="126"/>
        <v>45659</v>
      </c>
      <c r="K8093" s="202">
        <v>8</v>
      </c>
      <c r="L8093" s="285" t="s">
        <v>15114</v>
      </c>
      <c r="M8093" s="223"/>
      <c r="N8093" s="203"/>
      <c r="O8093" s="222" t="s">
        <v>326</v>
      </c>
    </row>
    <row r="8094" spans="1:15" ht="29.25" customHeight="1">
      <c r="A8094" s="221" t="s">
        <v>15018</v>
      </c>
      <c r="B8094" s="221" t="s">
        <v>15021</v>
      </c>
      <c r="C8094" s="222" t="s">
        <v>15022</v>
      </c>
      <c r="D8094" s="222" t="s">
        <v>168</v>
      </c>
      <c r="E8094" s="199" t="s">
        <v>166</v>
      </c>
      <c r="F8094" s="200"/>
      <c r="G8094" s="200"/>
      <c r="H8094" s="200"/>
      <c r="I8094" s="200">
        <v>45660</v>
      </c>
      <c r="J8094" s="143">
        <f t="shared" si="126"/>
        <v>45660</v>
      </c>
      <c r="K8094" s="202">
        <v>8</v>
      </c>
      <c r="L8094" s="285" t="s">
        <v>15120</v>
      </c>
      <c r="M8094" s="223"/>
      <c r="N8094" s="203"/>
      <c r="O8094" s="222" t="s">
        <v>326</v>
      </c>
    </row>
    <row r="8095" spans="1:15" ht="29.25" customHeight="1">
      <c r="A8095" s="221" t="s">
        <v>15018</v>
      </c>
      <c r="B8095" s="221" t="s">
        <v>15021</v>
      </c>
      <c r="C8095" s="222" t="s">
        <v>15022</v>
      </c>
      <c r="D8095" s="222" t="s">
        <v>168</v>
      </c>
      <c r="E8095" s="199" t="s">
        <v>166</v>
      </c>
      <c r="F8095" s="200"/>
      <c r="G8095" s="200"/>
      <c r="H8095" s="200"/>
      <c r="I8095" s="200">
        <v>45663</v>
      </c>
      <c r="J8095" s="143">
        <f t="shared" si="126"/>
        <v>45663</v>
      </c>
      <c r="K8095" s="202">
        <v>8</v>
      </c>
      <c r="L8095" s="284" t="s">
        <v>15121</v>
      </c>
      <c r="M8095" s="223"/>
      <c r="N8095" s="203"/>
      <c r="O8095" s="222" t="s">
        <v>326</v>
      </c>
    </row>
    <row r="8096" spans="1:15" ht="29.25" customHeight="1">
      <c r="A8096" s="221" t="s">
        <v>15018</v>
      </c>
      <c r="B8096" s="221" t="s">
        <v>15021</v>
      </c>
      <c r="C8096" s="222" t="s">
        <v>15022</v>
      </c>
      <c r="D8096" s="222" t="s">
        <v>168</v>
      </c>
      <c r="E8096" s="199" t="s">
        <v>166</v>
      </c>
      <c r="F8096" s="200"/>
      <c r="G8096" s="200"/>
      <c r="H8096" s="200"/>
      <c r="I8096" s="200">
        <v>45664</v>
      </c>
      <c r="J8096" s="143">
        <f t="shared" si="126"/>
        <v>45664</v>
      </c>
      <c r="K8096" s="202">
        <v>8</v>
      </c>
      <c r="L8096" s="285" t="s">
        <v>15118</v>
      </c>
      <c r="M8096" s="223"/>
      <c r="N8096" s="203"/>
      <c r="O8096" s="222" t="s">
        <v>326</v>
      </c>
    </row>
    <row r="8097" spans="1:15" ht="29.25" customHeight="1">
      <c r="A8097" s="221" t="s">
        <v>15018</v>
      </c>
      <c r="B8097" s="221" t="s">
        <v>15021</v>
      </c>
      <c r="C8097" s="222" t="s">
        <v>15022</v>
      </c>
      <c r="D8097" s="222" t="s">
        <v>168</v>
      </c>
      <c r="E8097" s="199" t="s">
        <v>166</v>
      </c>
      <c r="F8097" s="200"/>
      <c r="G8097" s="200"/>
      <c r="H8097" s="200"/>
      <c r="I8097" s="200">
        <v>45665</v>
      </c>
      <c r="J8097" s="143">
        <f t="shared" si="126"/>
        <v>45665</v>
      </c>
      <c r="K8097" s="202">
        <v>8</v>
      </c>
      <c r="L8097" s="285" t="s">
        <v>15122</v>
      </c>
      <c r="M8097" s="223"/>
      <c r="N8097" s="203"/>
      <c r="O8097" s="222" t="s">
        <v>326</v>
      </c>
    </row>
    <row r="8098" spans="1:15" ht="29.25" customHeight="1">
      <c r="A8098" s="221" t="s">
        <v>15018</v>
      </c>
      <c r="B8098" s="221" t="s">
        <v>15021</v>
      </c>
      <c r="C8098" s="222" t="s">
        <v>15022</v>
      </c>
      <c r="D8098" s="222" t="s">
        <v>168</v>
      </c>
      <c r="E8098" s="199" t="s">
        <v>166</v>
      </c>
      <c r="F8098" s="200"/>
      <c r="G8098" s="200"/>
      <c r="H8098" s="200"/>
      <c r="I8098" s="200">
        <v>45666</v>
      </c>
      <c r="J8098" s="143">
        <f t="shared" si="126"/>
        <v>45666</v>
      </c>
      <c r="K8098" s="202">
        <v>8</v>
      </c>
      <c r="L8098" s="285" t="s">
        <v>15123</v>
      </c>
      <c r="M8098" s="223"/>
      <c r="N8098" s="203"/>
      <c r="O8098" s="222" t="s">
        <v>326</v>
      </c>
    </row>
    <row r="8099" spans="1:15" ht="29.25" customHeight="1">
      <c r="A8099" s="221" t="s">
        <v>15018</v>
      </c>
      <c r="B8099" s="221" t="s">
        <v>15021</v>
      </c>
      <c r="C8099" s="222" t="s">
        <v>15022</v>
      </c>
      <c r="D8099" s="222" t="s">
        <v>168</v>
      </c>
      <c r="E8099" s="199" t="s">
        <v>166</v>
      </c>
      <c r="F8099" s="200"/>
      <c r="G8099" s="200"/>
      <c r="H8099" s="200"/>
      <c r="I8099" s="200">
        <v>45667</v>
      </c>
      <c r="J8099" s="143">
        <f t="shared" si="126"/>
        <v>45667</v>
      </c>
      <c r="K8099" s="202">
        <v>8</v>
      </c>
      <c r="L8099" s="285" t="s">
        <v>15124</v>
      </c>
      <c r="M8099" s="223"/>
      <c r="N8099" s="203"/>
      <c r="O8099" s="222" t="s">
        <v>326</v>
      </c>
    </row>
    <row r="8100" spans="1:15" ht="29.25" customHeight="1">
      <c r="A8100" s="221" t="s">
        <v>15018</v>
      </c>
      <c r="B8100" s="221" t="s">
        <v>15021</v>
      </c>
      <c r="C8100" s="222" t="s">
        <v>15022</v>
      </c>
      <c r="D8100" s="222" t="s">
        <v>168</v>
      </c>
      <c r="E8100" s="199" t="s">
        <v>166</v>
      </c>
      <c r="F8100" s="200"/>
      <c r="G8100" s="200"/>
      <c r="H8100" s="200"/>
      <c r="I8100" s="200">
        <v>45670</v>
      </c>
      <c r="J8100" s="143">
        <f t="shared" si="126"/>
        <v>45670</v>
      </c>
      <c r="K8100" s="202">
        <v>8</v>
      </c>
      <c r="L8100" s="285" t="s">
        <v>15125</v>
      </c>
      <c r="M8100" s="223"/>
      <c r="N8100" s="203"/>
      <c r="O8100" s="222" t="s">
        <v>326</v>
      </c>
    </row>
    <row r="8101" spans="1:15" ht="29.25" customHeight="1">
      <c r="A8101" s="221" t="s">
        <v>15018</v>
      </c>
      <c r="B8101" s="221" t="s">
        <v>15021</v>
      </c>
      <c r="C8101" s="222" t="s">
        <v>15022</v>
      </c>
      <c r="D8101" s="222" t="s">
        <v>168</v>
      </c>
      <c r="E8101" s="199" t="s">
        <v>166</v>
      </c>
      <c r="F8101" s="200"/>
      <c r="G8101" s="200"/>
      <c r="H8101" s="200"/>
      <c r="I8101" s="200">
        <v>45671</v>
      </c>
      <c r="J8101" s="143">
        <f t="shared" si="126"/>
        <v>45671</v>
      </c>
      <c r="K8101" s="202">
        <v>8</v>
      </c>
      <c r="L8101" s="284" t="s">
        <v>15126</v>
      </c>
      <c r="M8101" s="223"/>
      <c r="N8101" s="203"/>
      <c r="O8101" s="222" t="s">
        <v>326</v>
      </c>
    </row>
    <row r="8102" spans="1:15" ht="29.25" customHeight="1">
      <c r="A8102" s="221" t="s">
        <v>15018</v>
      </c>
      <c r="B8102" s="221" t="s">
        <v>15021</v>
      </c>
      <c r="C8102" s="222" t="s">
        <v>15022</v>
      </c>
      <c r="D8102" s="222" t="s">
        <v>168</v>
      </c>
      <c r="E8102" s="199" t="s">
        <v>166</v>
      </c>
      <c r="F8102" s="200"/>
      <c r="G8102" s="200"/>
      <c r="H8102" s="200"/>
      <c r="I8102" s="200">
        <v>45672</v>
      </c>
      <c r="J8102" s="143">
        <f t="shared" si="126"/>
        <v>45672</v>
      </c>
      <c r="K8102" s="202">
        <v>8</v>
      </c>
      <c r="L8102" s="284" t="s">
        <v>15127</v>
      </c>
      <c r="M8102" s="223"/>
      <c r="N8102" s="203"/>
      <c r="O8102" s="222" t="s">
        <v>326</v>
      </c>
    </row>
    <row r="8103" spans="1:15" ht="29.25" customHeight="1">
      <c r="A8103" s="221" t="s">
        <v>15018</v>
      </c>
      <c r="B8103" s="221" t="s">
        <v>15021</v>
      </c>
      <c r="C8103" s="222" t="s">
        <v>15022</v>
      </c>
      <c r="D8103" s="222" t="s">
        <v>168</v>
      </c>
      <c r="E8103" s="199" t="s">
        <v>166</v>
      </c>
      <c r="F8103" s="200"/>
      <c r="G8103" s="200"/>
      <c r="H8103" s="200"/>
      <c r="I8103" s="200">
        <v>45673</v>
      </c>
      <c r="J8103" s="143">
        <f t="shared" si="126"/>
        <v>45673</v>
      </c>
      <c r="K8103" s="202">
        <v>8</v>
      </c>
      <c r="L8103" s="284" t="s">
        <v>15128</v>
      </c>
      <c r="M8103" s="223"/>
      <c r="N8103" s="203"/>
      <c r="O8103" s="222" t="s">
        <v>326</v>
      </c>
    </row>
    <row r="8104" spans="1:15" ht="29.25" customHeight="1">
      <c r="A8104" s="221" t="s">
        <v>15018</v>
      </c>
      <c r="B8104" s="221" t="s">
        <v>15021</v>
      </c>
      <c r="C8104" s="222" t="s">
        <v>15022</v>
      </c>
      <c r="D8104" s="222" t="s">
        <v>168</v>
      </c>
      <c r="E8104" s="199" t="s">
        <v>166</v>
      </c>
      <c r="F8104" s="200"/>
      <c r="G8104" s="200"/>
      <c r="H8104" s="200"/>
      <c r="I8104" s="200">
        <v>45674</v>
      </c>
      <c r="J8104" s="143">
        <f t="shared" si="126"/>
        <v>45674</v>
      </c>
      <c r="K8104" s="202">
        <v>8</v>
      </c>
      <c r="L8104" s="284" t="s">
        <v>15129</v>
      </c>
      <c r="M8104" s="223"/>
      <c r="N8104" s="203"/>
      <c r="O8104" s="222" t="s">
        <v>326</v>
      </c>
    </row>
    <row r="8105" spans="1:15" ht="29.25" customHeight="1">
      <c r="A8105" s="221" t="s">
        <v>15018</v>
      </c>
      <c r="B8105" s="221" t="s">
        <v>15021</v>
      </c>
      <c r="C8105" s="222" t="s">
        <v>15022</v>
      </c>
      <c r="D8105" s="222" t="s">
        <v>168</v>
      </c>
      <c r="E8105" s="199" t="s">
        <v>166</v>
      </c>
      <c r="F8105" s="200"/>
      <c r="G8105" s="200"/>
      <c r="H8105" s="200"/>
      <c r="I8105" s="200">
        <v>45677</v>
      </c>
      <c r="J8105" s="143">
        <f t="shared" si="126"/>
        <v>45677</v>
      </c>
      <c r="K8105" s="202">
        <v>8</v>
      </c>
      <c r="L8105" s="285" t="s">
        <v>15130</v>
      </c>
      <c r="M8105" s="223"/>
      <c r="N8105" s="203"/>
      <c r="O8105" s="222" t="s">
        <v>326</v>
      </c>
    </row>
    <row r="8106" spans="1:15" ht="29.25" customHeight="1">
      <c r="A8106" s="221" t="s">
        <v>15018</v>
      </c>
      <c r="B8106" s="221" t="s">
        <v>15021</v>
      </c>
      <c r="C8106" s="222" t="s">
        <v>15022</v>
      </c>
      <c r="D8106" s="222" t="s">
        <v>168</v>
      </c>
      <c r="E8106" s="199" t="s">
        <v>166</v>
      </c>
      <c r="F8106" s="200"/>
      <c r="G8106" s="200"/>
      <c r="H8106" s="200"/>
      <c r="I8106" s="200">
        <v>45678</v>
      </c>
      <c r="J8106" s="143">
        <f t="shared" si="126"/>
        <v>45678</v>
      </c>
      <c r="K8106" s="202">
        <v>8</v>
      </c>
      <c r="L8106" s="285" t="s">
        <v>15131</v>
      </c>
      <c r="M8106" s="223"/>
      <c r="N8106" s="203"/>
      <c r="O8106" s="222" t="s">
        <v>326</v>
      </c>
    </row>
    <row r="8107" spans="1:15" ht="29.25" customHeight="1">
      <c r="A8107" s="221" t="s">
        <v>15018</v>
      </c>
      <c r="B8107" s="221" t="s">
        <v>15021</v>
      </c>
      <c r="C8107" s="222" t="s">
        <v>15022</v>
      </c>
      <c r="D8107" s="222" t="s">
        <v>168</v>
      </c>
      <c r="E8107" s="199" t="s">
        <v>166</v>
      </c>
      <c r="F8107" s="200"/>
      <c r="G8107" s="200"/>
      <c r="H8107" s="200"/>
      <c r="I8107" s="200">
        <v>45679</v>
      </c>
      <c r="J8107" s="143">
        <f t="shared" si="126"/>
        <v>45679</v>
      </c>
      <c r="K8107" s="202">
        <v>8</v>
      </c>
      <c r="L8107" s="285" t="s">
        <v>15132</v>
      </c>
      <c r="M8107" s="223"/>
      <c r="N8107" s="203"/>
      <c r="O8107" s="222" t="s">
        <v>326</v>
      </c>
    </row>
    <row r="8108" spans="1:15" ht="29.25" customHeight="1">
      <c r="A8108" s="221" t="s">
        <v>15018</v>
      </c>
      <c r="B8108" s="221" t="s">
        <v>15021</v>
      </c>
      <c r="C8108" s="222" t="s">
        <v>15022</v>
      </c>
      <c r="D8108" s="222" t="s">
        <v>168</v>
      </c>
      <c r="E8108" s="199" t="s">
        <v>166</v>
      </c>
      <c r="F8108" s="200"/>
      <c r="G8108" s="200"/>
      <c r="H8108" s="200"/>
      <c r="I8108" s="200">
        <v>45680</v>
      </c>
      <c r="J8108" s="143">
        <f t="shared" si="126"/>
        <v>45680</v>
      </c>
      <c r="K8108" s="202">
        <v>8</v>
      </c>
      <c r="L8108" s="285" t="s">
        <v>15133</v>
      </c>
      <c r="M8108" s="223"/>
      <c r="N8108" s="203"/>
      <c r="O8108" s="222" t="s">
        <v>326</v>
      </c>
    </row>
    <row r="8109" spans="1:15" ht="29.25" customHeight="1">
      <c r="A8109" s="221" t="s">
        <v>15018</v>
      </c>
      <c r="B8109" s="221" t="s">
        <v>15021</v>
      </c>
      <c r="C8109" s="222" t="s">
        <v>15022</v>
      </c>
      <c r="D8109" s="222" t="s">
        <v>168</v>
      </c>
      <c r="E8109" s="199" t="s">
        <v>166</v>
      </c>
      <c r="F8109" s="200"/>
      <c r="G8109" s="200"/>
      <c r="H8109" s="200"/>
      <c r="I8109" s="200">
        <v>45681</v>
      </c>
      <c r="J8109" s="143">
        <f t="shared" si="126"/>
        <v>45681</v>
      </c>
      <c r="K8109" s="202">
        <v>8</v>
      </c>
      <c r="L8109" s="285" t="s">
        <v>15134</v>
      </c>
      <c r="M8109" s="223"/>
      <c r="N8109" s="203"/>
      <c r="O8109" s="222" t="s">
        <v>326</v>
      </c>
    </row>
    <row r="8110" spans="1:15" ht="29.25" customHeight="1">
      <c r="A8110" s="221" t="s">
        <v>15018</v>
      </c>
      <c r="B8110" s="221" t="s">
        <v>15021</v>
      </c>
      <c r="C8110" s="222" t="s">
        <v>15022</v>
      </c>
      <c r="D8110" s="222" t="s">
        <v>168</v>
      </c>
      <c r="E8110" s="199" t="s">
        <v>166</v>
      </c>
      <c r="F8110" s="200"/>
      <c r="G8110" s="200"/>
      <c r="H8110" s="200"/>
      <c r="I8110" s="200">
        <v>45691</v>
      </c>
      <c r="J8110" s="143">
        <f t="shared" si="126"/>
        <v>45691</v>
      </c>
      <c r="K8110" s="202">
        <v>8</v>
      </c>
      <c r="L8110" s="284" t="s">
        <v>15135</v>
      </c>
      <c r="M8110" s="223"/>
      <c r="N8110" s="203"/>
      <c r="O8110" s="222" t="s">
        <v>326</v>
      </c>
    </row>
    <row r="8111" spans="1:15" ht="29.25" customHeight="1">
      <c r="A8111" s="221" t="s">
        <v>15018</v>
      </c>
      <c r="B8111" s="221" t="s">
        <v>15021</v>
      </c>
      <c r="C8111" s="222" t="s">
        <v>15022</v>
      </c>
      <c r="D8111" s="222" t="s">
        <v>168</v>
      </c>
      <c r="E8111" s="199" t="s">
        <v>166</v>
      </c>
      <c r="F8111" s="200"/>
      <c r="G8111" s="200"/>
      <c r="H8111" s="200"/>
      <c r="I8111" s="200">
        <v>45693</v>
      </c>
      <c r="J8111" s="143">
        <f t="shared" si="126"/>
        <v>45693</v>
      </c>
      <c r="K8111" s="202">
        <v>8</v>
      </c>
      <c r="L8111" s="285" t="s">
        <v>15136</v>
      </c>
      <c r="M8111" s="223"/>
      <c r="N8111" s="203"/>
      <c r="O8111" s="222" t="s">
        <v>326</v>
      </c>
    </row>
    <row r="8112" spans="1:15" ht="29.25" customHeight="1">
      <c r="A8112" s="221" t="s">
        <v>15018</v>
      </c>
      <c r="B8112" s="221" t="s">
        <v>15021</v>
      </c>
      <c r="C8112" s="222" t="s">
        <v>15022</v>
      </c>
      <c r="D8112" s="222" t="s">
        <v>168</v>
      </c>
      <c r="E8112" s="199" t="s">
        <v>166</v>
      </c>
      <c r="F8112" s="200"/>
      <c r="G8112" s="200"/>
      <c r="H8112" s="200"/>
      <c r="I8112" s="200">
        <v>45694</v>
      </c>
      <c r="J8112" s="143">
        <f t="shared" si="126"/>
        <v>45694</v>
      </c>
      <c r="K8112" s="202">
        <v>8</v>
      </c>
      <c r="L8112" s="285" t="s">
        <v>15137</v>
      </c>
      <c r="M8112" s="223"/>
      <c r="N8112" s="203"/>
      <c r="O8112" s="222" t="s">
        <v>326</v>
      </c>
    </row>
    <row r="8113" spans="1:15" ht="29.25" customHeight="1">
      <c r="A8113" s="221" t="s">
        <v>15018</v>
      </c>
      <c r="B8113" s="221" t="s">
        <v>15021</v>
      </c>
      <c r="C8113" s="222" t="s">
        <v>15022</v>
      </c>
      <c r="D8113" s="222" t="s">
        <v>168</v>
      </c>
      <c r="E8113" s="199" t="s">
        <v>166</v>
      </c>
      <c r="F8113" s="200"/>
      <c r="G8113" s="200"/>
      <c r="H8113" s="200"/>
      <c r="I8113" s="200">
        <v>45695</v>
      </c>
      <c r="J8113" s="143">
        <f t="shared" si="126"/>
        <v>45695</v>
      </c>
      <c r="K8113" s="202">
        <v>8</v>
      </c>
      <c r="L8113" s="285" t="s">
        <v>15138</v>
      </c>
      <c r="M8113" s="223"/>
      <c r="N8113" s="203"/>
      <c r="O8113" s="222" t="s">
        <v>326</v>
      </c>
    </row>
    <row r="8114" spans="1:15" ht="29.25" customHeight="1">
      <c r="A8114" s="221" t="s">
        <v>15018</v>
      </c>
      <c r="B8114" s="221" t="s">
        <v>15021</v>
      </c>
      <c r="C8114" s="222" t="s">
        <v>15022</v>
      </c>
      <c r="D8114" s="222" t="s">
        <v>168</v>
      </c>
      <c r="E8114" s="199" t="s">
        <v>166</v>
      </c>
      <c r="F8114" s="200"/>
      <c r="G8114" s="200"/>
      <c r="H8114" s="200"/>
      <c r="I8114" s="200">
        <v>45696</v>
      </c>
      <c r="J8114" s="143">
        <f t="shared" si="126"/>
        <v>45696</v>
      </c>
      <c r="K8114" s="202">
        <v>8</v>
      </c>
      <c r="L8114" s="285" t="s">
        <v>15139</v>
      </c>
      <c r="M8114" s="223"/>
      <c r="N8114" s="203"/>
      <c r="O8114" s="222" t="s">
        <v>326</v>
      </c>
    </row>
    <row r="8115" spans="1:15" ht="29.25" customHeight="1">
      <c r="A8115" s="221" t="s">
        <v>73</v>
      </c>
      <c r="B8115" s="221" t="s">
        <v>876</v>
      </c>
      <c r="C8115" s="222" t="s">
        <v>877</v>
      </c>
      <c r="D8115" s="222" t="s">
        <v>181</v>
      </c>
      <c r="E8115" s="199" t="s">
        <v>163</v>
      </c>
      <c r="F8115" s="200" t="s">
        <v>680</v>
      </c>
      <c r="G8115" s="200" t="s">
        <v>681</v>
      </c>
      <c r="H8115" s="200"/>
      <c r="I8115" s="200">
        <v>45481</v>
      </c>
      <c r="J8115" s="143">
        <f t="shared" si="126"/>
        <v>45481</v>
      </c>
      <c r="K8115" s="202">
        <v>8</v>
      </c>
      <c r="L8115" s="284" t="s">
        <v>1346</v>
      </c>
      <c r="M8115" s="223"/>
      <c r="N8115" s="203"/>
      <c r="O8115" s="222" t="s">
        <v>326</v>
      </c>
    </row>
    <row r="8116" spans="1:15" ht="29.25" customHeight="1">
      <c r="A8116" s="221" t="s">
        <v>73</v>
      </c>
      <c r="B8116" s="221" t="s">
        <v>876</v>
      </c>
      <c r="C8116" s="222" t="s">
        <v>877</v>
      </c>
      <c r="D8116" s="222" t="s">
        <v>181</v>
      </c>
      <c r="E8116" s="199" t="s">
        <v>163</v>
      </c>
      <c r="F8116" s="200" t="s">
        <v>680</v>
      </c>
      <c r="G8116" s="200" t="s">
        <v>681</v>
      </c>
      <c r="H8116" s="200"/>
      <c r="I8116" s="200">
        <v>45482</v>
      </c>
      <c r="J8116" s="143">
        <f t="shared" si="126"/>
        <v>45482</v>
      </c>
      <c r="K8116" s="202">
        <v>8</v>
      </c>
      <c r="L8116" s="284" t="s">
        <v>1347</v>
      </c>
      <c r="M8116" s="223"/>
      <c r="N8116" s="203"/>
      <c r="O8116" s="222" t="s">
        <v>326</v>
      </c>
    </row>
    <row r="8117" spans="1:15" ht="29.25" customHeight="1">
      <c r="A8117" s="221" t="s">
        <v>73</v>
      </c>
      <c r="B8117" s="221" t="s">
        <v>876</v>
      </c>
      <c r="C8117" s="222" t="s">
        <v>877</v>
      </c>
      <c r="D8117" s="222" t="s">
        <v>181</v>
      </c>
      <c r="E8117" s="199" t="s">
        <v>163</v>
      </c>
      <c r="F8117" s="200" t="s">
        <v>680</v>
      </c>
      <c r="G8117" s="200" t="s">
        <v>681</v>
      </c>
      <c r="H8117" s="200"/>
      <c r="I8117" s="200">
        <v>45483</v>
      </c>
      <c r="J8117" s="143">
        <f t="shared" si="126"/>
        <v>45483</v>
      </c>
      <c r="K8117" s="202">
        <v>8</v>
      </c>
      <c r="L8117" s="284" t="s">
        <v>1348</v>
      </c>
      <c r="M8117" s="223"/>
      <c r="N8117" s="203"/>
      <c r="O8117" s="222" t="s">
        <v>326</v>
      </c>
    </row>
    <row r="8118" spans="1:15" ht="29.25" customHeight="1">
      <c r="A8118" s="221" t="s">
        <v>73</v>
      </c>
      <c r="B8118" s="221" t="s">
        <v>876</v>
      </c>
      <c r="C8118" s="222" t="s">
        <v>877</v>
      </c>
      <c r="D8118" s="222" t="s">
        <v>181</v>
      </c>
      <c r="E8118" s="199" t="s">
        <v>163</v>
      </c>
      <c r="F8118" s="200" t="s">
        <v>680</v>
      </c>
      <c r="G8118" s="200" t="s">
        <v>681</v>
      </c>
      <c r="H8118" s="200"/>
      <c r="I8118" s="200">
        <v>45484</v>
      </c>
      <c r="J8118" s="143">
        <f t="shared" si="126"/>
        <v>45484</v>
      </c>
      <c r="K8118" s="202">
        <v>8</v>
      </c>
      <c r="L8118" s="284" t="s">
        <v>1349</v>
      </c>
      <c r="M8118" s="223"/>
      <c r="N8118" s="203"/>
      <c r="O8118" s="222" t="s">
        <v>326</v>
      </c>
    </row>
    <row r="8119" spans="1:15" ht="29.25" customHeight="1">
      <c r="A8119" s="221" t="s">
        <v>73</v>
      </c>
      <c r="B8119" s="221" t="s">
        <v>876</v>
      </c>
      <c r="C8119" s="222" t="s">
        <v>877</v>
      </c>
      <c r="D8119" s="222" t="s">
        <v>181</v>
      </c>
      <c r="E8119" s="199" t="s">
        <v>163</v>
      </c>
      <c r="F8119" s="200" t="s">
        <v>680</v>
      </c>
      <c r="G8119" s="200" t="s">
        <v>681</v>
      </c>
      <c r="H8119" s="200"/>
      <c r="I8119" s="200">
        <v>45485</v>
      </c>
      <c r="J8119" s="143">
        <f t="shared" si="126"/>
        <v>45485</v>
      </c>
      <c r="K8119" s="202">
        <v>8</v>
      </c>
      <c r="L8119" s="285" t="s">
        <v>1350</v>
      </c>
      <c r="M8119" s="223"/>
      <c r="N8119" s="203"/>
      <c r="O8119" s="222" t="s">
        <v>326</v>
      </c>
    </row>
    <row r="8120" spans="1:15" ht="29.25" customHeight="1">
      <c r="A8120" s="221" t="s">
        <v>73</v>
      </c>
      <c r="B8120" s="221" t="s">
        <v>876</v>
      </c>
      <c r="C8120" s="222" t="s">
        <v>877</v>
      </c>
      <c r="D8120" s="222" t="s">
        <v>181</v>
      </c>
      <c r="E8120" s="199" t="s">
        <v>163</v>
      </c>
      <c r="F8120" s="200" t="s">
        <v>680</v>
      </c>
      <c r="G8120" s="200" t="s">
        <v>681</v>
      </c>
      <c r="H8120" s="200"/>
      <c r="I8120" s="200">
        <v>45488</v>
      </c>
      <c r="J8120" s="143">
        <f t="shared" si="126"/>
        <v>45488</v>
      </c>
      <c r="K8120" s="202">
        <v>8</v>
      </c>
      <c r="L8120" s="284" t="s">
        <v>1351</v>
      </c>
      <c r="M8120" s="223"/>
      <c r="N8120" s="203"/>
      <c r="O8120" s="222" t="s">
        <v>326</v>
      </c>
    </row>
    <row r="8121" spans="1:15" ht="29.25" customHeight="1">
      <c r="A8121" s="221" t="s">
        <v>73</v>
      </c>
      <c r="B8121" s="221" t="s">
        <v>876</v>
      </c>
      <c r="C8121" s="222" t="s">
        <v>877</v>
      </c>
      <c r="D8121" s="222" t="s">
        <v>181</v>
      </c>
      <c r="E8121" s="199" t="s">
        <v>163</v>
      </c>
      <c r="F8121" s="200" t="s">
        <v>680</v>
      </c>
      <c r="G8121" s="200" t="s">
        <v>681</v>
      </c>
      <c r="H8121" s="200"/>
      <c r="I8121" s="200">
        <v>45489</v>
      </c>
      <c r="J8121" s="143">
        <f t="shared" si="126"/>
        <v>45489</v>
      </c>
      <c r="K8121" s="202">
        <v>8</v>
      </c>
      <c r="L8121" s="284" t="s">
        <v>1352</v>
      </c>
      <c r="M8121" s="223"/>
      <c r="N8121" s="203"/>
      <c r="O8121" s="222" t="s">
        <v>326</v>
      </c>
    </row>
    <row r="8122" spans="1:15" ht="29.25" customHeight="1">
      <c r="A8122" s="221" t="s">
        <v>73</v>
      </c>
      <c r="B8122" s="221" t="s">
        <v>876</v>
      </c>
      <c r="C8122" s="222" t="s">
        <v>877</v>
      </c>
      <c r="D8122" s="222" t="s">
        <v>181</v>
      </c>
      <c r="E8122" s="199" t="s">
        <v>163</v>
      </c>
      <c r="F8122" s="200" t="s">
        <v>680</v>
      </c>
      <c r="G8122" s="200" t="s">
        <v>681</v>
      </c>
      <c r="H8122" s="200"/>
      <c r="I8122" s="200">
        <v>45490</v>
      </c>
      <c r="J8122" s="143">
        <f t="shared" si="126"/>
        <v>45490</v>
      </c>
      <c r="K8122" s="202">
        <v>8</v>
      </c>
      <c r="L8122" s="284" t="s">
        <v>1353</v>
      </c>
      <c r="M8122" s="223"/>
      <c r="N8122" s="203"/>
      <c r="O8122" s="222" t="s">
        <v>326</v>
      </c>
    </row>
    <row r="8123" spans="1:15" ht="29.25" customHeight="1">
      <c r="A8123" s="221" t="s">
        <v>73</v>
      </c>
      <c r="B8123" s="221" t="s">
        <v>876</v>
      </c>
      <c r="C8123" s="222" t="s">
        <v>877</v>
      </c>
      <c r="D8123" s="222" t="s">
        <v>181</v>
      </c>
      <c r="E8123" s="199" t="s">
        <v>163</v>
      </c>
      <c r="F8123" s="200" t="s">
        <v>680</v>
      </c>
      <c r="G8123" s="200" t="s">
        <v>681</v>
      </c>
      <c r="H8123" s="200"/>
      <c r="I8123" s="200">
        <v>45491</v>
      </c>
      <c r="J8123" s="143">
        <f t="shared" si="126"/>
        <v>45491</v>
      </c>
      <c r="K8123" s="202">
        <v>3</v>
      </c>
      <c r="L8123" s="284" t="s">
        <v>1592</v>
      </c>
      <c r="M8123" s="223"/>
      <c r="N8123" s="203"/>
      <c r="O8123" s="222" t="s">
        <v>326</v>
      </c>
    </row>
    <row r="8124" spans="1:15" ht="29.25" customHeight="1">
      <c r="A8124" s="221" t="s">
        <v>73</v>
      </c>
      <c r="B8124" s="221" t="s">
        <v>876</v>
      </c>
      <c r="C8124" s="222" t="s">
        <v>877</v>
      </c>
      <c r="D8124" s="222" t="s">
        <v>181</v>
      </c>
      <c r="E8124" s="199" t="s">
        <v>166</v>
      </c>
      <c r="F8124" s="200"/>
      <c r="G8124" s="200"/>
      <c r="H8124" s="200"/>
      <c r="I8124" s="200">
        <v>45492</v>
      </c>
      <c r="J8124" s="143">
        <f t="shared" si="126"/>
        <v>45492</v>
      </c>
      <c r="K8124" s="202">
        <v>3</v>
      </c>
      <c r="L8124" s="284" t="s">
        <v>1593</v>
      </c>
      <c r="M8124" s="223"/>
      <c r="N8124" s="203"/>
      <c r="O8124" s="222" t="s">
        <v>326</v>
      </c>
    </row>
    <row r="8125" spans="1:15" ht="29.25" customHeight="1">
      <c r="A8125" s="221" t="s">
        <v>73</v>
      </c>
      <c r="B8125" s="221" t="s">
        <v>876</v>
      </c>
      <c r="C8125" s="222" t="s">
        <v>877</v>
      </c>
      <c r="D8125" s="222" t="s">
        <v>181</v>
      </c>
      <c r="E8125" s="199" t="s">
        <v>166</v>
      </c>
      <c r="F8125" s="200"/>
      <c r="G8125" s="200"/>
      <c r="H8125" s="200"/>
      <c r="I8125" s="200">
        <v>45495</v>
      </c>
      <c r="J8125" s="143">
        <f t="shared" si="126"/>
        <v>45495</v>
      </c>
      <c r="K8125" s="202">
        <v>8</v>
      </c>
      <c r="L8125" s="284" t="s">
        <v>1594</v>
      </c>
      <c r="M8125" s="223"/>
      <c r="N8125" s="203"/>
      <c r="O8125" s="222" t="s">
        <v>326</v>
      </c>
    </row>
    <row r="8126" spans="1:15" ht="29.25" customHeight="1">
      <c r="A8126" s="221" t="s">
        <v>73</v>
      </c>
      <c r="B8126" s="221" t="s">
        <v>876</v>
      </c>
      <c r="C8126" s="222" t="s">
        <v>877</v>
      </c>
      <c r="D8126" s="222" t="s">
        <v>181</v>
      </c>
      <c r="E8126" s="199" t="s">
        <v>166</v>
      </c>
      <c r="F8126" s="200"/>
      <c r="G8126" s="200"/>
      <c r="H8126" s="200"/>
      <c r="I8126" s="200">
        <v>45496</v>
      </c>
      <c r="J8126" s="143">
        <f t="shared" si="126"/>
        <v>45496</v>
      </c>
      <c r="K8126" s="202">
        <v>8</v>
      </c>
      <c r="L8126" s="285" t="s">
        <v>1595</v>
      </c>
      <c r="M8126" s="223"/>
      <c r="N8126" s="203"/>
      <c r="O8126" s="222" t="s">
        <v>326</v>
      </c>
    </row>
    <row r="8127" spans="1:15" ht="29.25" customHeight="1">
      <c r="A8127" s="221" t="s">
        <v>73</v>
      </c>
      <c r="B8127" s="221" t="s">
        <v>876</v>
      </c>
      <c r="C8127" s="222" t="s">
        <v>877</v>
      </c>
      <c r="D8127" s="222" t="s">
        <v>181</v>
      </c>
      <c r="E8127" s="199" t="s">
        <v>166</v>
      </c>
      <c r="F8127" s="200"/>
      <c r="G8127" s="200"/>
      <c r="H8127" s="200"/>
      <c r="I8127" s="200">
        <v>45499</v>
      </c>
      <c r="J8127" s="143">
        <f t="shared" si="126"/>
        <v>45499</v>
      </c>
      <c r="K8127" s="202">
        <v>8</v>
      </c>
      <c r="L8127" s="285" t="s">
        <v>1719</v>
      </c>
      <c r="M8127" s="223"/>
      <c r="N8127" s="203"/>
      <c r="O8127" s="222" t="s">
        <v>326</v>
      </c>
    </row>
    <row r="8128" spans="1:15" ht="29.25" customHeight="1">
      <c r="A8128" s="221" t="s">
        <v>73</v>
      </c>
      <c r="B8128" s="221" t="s">
        <v>876</v>
      </c>
      <c r="C8128" s="222" t="s">
        <v>877</v>
      </c>
      <c r="D8128" s="222" t="s">
        <v>181</v>
      </c>
      <c r="E8128" s="199" t="s">
        <v>166</v>
      </c>
      <c r="F8128" s="200"/>
      <c r="G8128" s="200"/>
      <c r="H8128" s="200"/>
      <c r="I8128" s="200">
        <v>45502</v>
      </c>
      <c r="J8128" s="143">
        <f t="shared" si="126"/>
        <v>45502</v>
      </c>
      <c r="K8128" s="202">
        <v>8</v>
      </c>
      <c r="L8128" s="285" t="s">
        <v>1720</v>
      </c>
      <c r="M8128" s="223"/>
      <c r="N8128" s="203"/>
      <c r="O8128" s="222" t="s">
        <v>326</v>
      </c>
    </row>
    <row r="8129" spans="1:15" ht="29.25" customHeight="1">
      <c r="A8129" s="221" t="s">
        <v>73</v>
      </c>
      <c r="B8129" s="221" t="s">
        <v>876</v>
      </c>
      <c r="C8129" s="222" t="s">
        <v>877</v>
      </c>
      <c r="D8129" s="222" t="s">
        <v>181</v>
      </c>
      <c r="E8129" s="199" t="s">
        <v>166</v>
      </c>
      <c r="F8129" s="200"/>
      <c r="G8129" s="200"/>
      <c r="H8129" s="200"/>
      <c r="I8129" s="200">
        <v>45503</v>
      </c>
      <c r="J8129" s="143">
        <f t="shared" si="126"/>
        <v>45503</v>
      </c>
      <c r="K8129" s="202">
        <v>8</v>
      </c>
      <c r="L8129" s="285" t="s">
        <v>1720</v>
      </c>
      <c r="M8129" s="223"/>
      <c r="N8129" s="203"/>
      <c r="O8129" s="222" t="s">
        <v>326</v>
      </c>
    </row>
    <row r="8130" spans="1:15" ht="29.25" customHeight="1">
      <c r="A8130" s="221" t="s">
        <v>73</v>
      </c>
      <c r="B8130" s="221" t="s">
        <v>876</v>
      </c>
      <c r="C8130" s="222" t="s">
        <v>877</v>
      </c>
      <c r="D8130" s="222" t="s">
        <v>181</v>
      </c>
      <c r="E8130" s="199" t="s">
        <v>166</v>
      </c>
      <c r="F8130" s="200"/>
      <c r="G8130" s="200"/>
      <c r="H8130" s="200"/>
      <c r="I8130" s="200">
        <v>45504</v>
      </c>
      <c r="J8130" s="143">
        <f t="shared" si="126"/>
        <v>45504</v>
      </c>
      <c r="K8130" s="202">
        <v>8</v>
      </c>
      <c r="L8130" s="285" t="s">
        <v>1720</v>
      </c>
      <c r="M8130" s="223"/>
      <c r="N8130" s="203"/>
      <c r="O8130" s="222" t="s">
        <v>326</v>
      </c>
    </row>
    <row r="8131" spans="1:15" ht="29.25" customHeight="1">
      <c r="A8131" s="221" t="s">
        <v>73</v>
      </c>
      <c r="B8131" s="221" t="s">
        <v>876</v>
      </c>
      <c r="C8131" s="222" t="s">
        <v>877</v>
      </c>
      <c r="D8131" s="222" t="s">
        <v>181</v>
      </c>
      <c r="E8131" s="199" t="s">
        <v>163</v>
      </c>
      <c r="F8131" s="200" t="s">
        <v>878</v>
      </c>
      <c r="G8131" s="200" t="s">
        <v>879</v>
      </c>
      <c r="H8131" s="200"/>
      <c r="I8131" s="200">
        <v>45505</v>
      </c>
      <c r="J8131" s="143">
        <f t="shared" ref="J8131:J8194" si="127">I8131</f>
        <v>45505</v>
      </c>
      <c r="K8131" s="202">
        <v>8</v>
      </c>
      <c r="L8131" s="285" t="s">
        <v>1720</v>
      </c>
      <c r="M8131" s="223"/>
      <c r="N8131" s="203"/>
      <c r="O8131" s="222" t="s">
        <v>326</v>
      </c>
    </row>
    <row r="8132" spans="1:15" ht="29.25" customHeight="1">
      <c r="A8132" s="221" t="s">
        <v>73</v>
      </c>
      <c r="B8132" s="221" t="s">
        <v>876</v>
      </c>
      <c r="C8132" s="222" t="s">
        <v>877</v>
      </c>
      <c r="D8132" s="222" t="s">
        <v>181</v>
      </c>
      <c r="E8132" s="199" t="s">
        <v>163</v>
      </c>
      <c r="F8132" s="200" t="s">
        <v>878</v>
      </c>
      <c r="G8132" s="200" t="s">
        <v>879</v>
      </c>
      <c r="H8132" s="200"/>
      <c r="I8132" s="200">
        <v>45506</v>
      </c>
      <c r="J8132" s="143">
        <f t="shared" si="127"/>
        <v>45506</v>
      </c>
      <c r="K8132" s="202">
        <v>8</v>
      </c>
      <c r="L8132" s="284" t="s">
        <v>1857</v>
      </c>
      <c r="M8132" s="223"/>
      <c r="N8132" s="203"/>
      <c r="O8132" s="222" t="s">
        <v>326</v>
      </c>
    </row>
    <row r="8133" spans="1:15" ht="29.25" customHeight="1">
      <c r="A8133" s="221" t="s">
        <v>73</v>
      </c>
      <c r="B8133" s="221" t="s">
        <v>876</v>
      </c>
      <c r="C8133" s="222" t="s">
        <v>877</v>
      </c>
      <c r="D8133" s="222" t="s">
        <v>181</v>
      </c>
      <c r="E8133" s="199" t="s">
        <v>163</v>
      </c>
      <c r="F8133" s="200" t="s">
        <v>878</v>
      </c>
      <c r="G8133" s="200" t="s">
        <v>879</v>
      </c>
      <c r="H8133" s="200"/>
      <c r="I8133" s="200">
        <v>45509</v>
      </c>
      <c r="J8133" s="143">
        <f t="shared" si="127"/>
        <v>45509</v>
      </c>
      <c r="K8133" s="202">
        <v>8</v>
      </c>
      <c r="L8133" s="284" t="s">
        <v>1858</v>
      </c>
      <c r="M8133" s="223"/>
      <c r="N8133" s="203"/>
      <c r="O8133" s="222" t="s">
        <v>326</v>
      </c>
    </row>
    <row r="8134" spans="1:15" ht="29.25" customHeight="1">
      <c r="A8134" s="221" t="s">
        <v>73</v>
      </c>
      <c r="B8134" s="221" t="s">
        <v>876</v>
      </c>
      <c r="C8134" s="222" t="s">
        <v>877</v>
      </c>
      <c r="D8134" s="222" t="s">
        <v>181</v>
      </c>
      <c r="E8134" s="199" t="s">
        <v>163</v>
      </c>
      <c r="F8134" s="200" t="s">
        <v>878</v>
      </c>
      <c r="G8134" s="200" t="s">
        <v>879</v>
      </c>
      <c r="H8134" s="200"/>
      <c r="I8134" s="200">
        <v>45510</v>
      </c>
      <c r="J8134" s="143">
        <f t="shared" si="127"/>
        <v>45510</v>
      </c>
      <c r="K8134" s="202">
        <v>8</v>
      </c>
      <c r="L8134" s="284" t="s">
        <v>1859</v>
      </c>
      <c r="M8134" s="223"/>
      <c r="N8134" s="203"/>
      <c r="O8134" s="222" t="s">
        <v>326</v>
      </c>
    </row>
    <row r="8135" spans="1:15" ht="29.25" customHeight="1">
      <c r="A8135" s="221" t="s">
        <v>73</v>
      </c>
      <c r="B8135" s="221" t="s">
        <v>876</v>
      </c>
      <c r="C8135" s="222" t="s">
        <v>877</v>
      </c>
      <c r="D8135" s="222" t="s">
        <v>181</v>
      </c>
      <c r="E8135" s="199" t="s">
        <v>163</v>
      </c>
      <c r="F8135" s="200" t="s">
        <v>878</v>
      </c>
      <c r="G8135" s="200" t="s">
        <v>879</v>
      </c>
      <c r="H8135" s="200"/>
      <c r="I8135" s="200">
        <v>45511</v>
      </c>
      <c r="J8135" s="143">
        <f t="shared" si="127"/>
        <v>45511</v>
      </c>
      <c r="K8135" s="202">
        <v>8</v>
      </c>
      <c r="L8135" s="284" t="s">
        <v>1860</v>
      </c>
      <c r="M8135" s="223"/>
      <c r="N8135" s="203"/>
      <c r="O8135" s="222" t="s">
        <v>326</v>
      </c>
    </row>
    <row r="8136" spans="1:15" ht="29.25" customHeight="1">
      <c r="A8136" s="221" t="s">
        <v>73</v>
      </c>
      <c r="B8136" s="221" t="s">
        <v>876</v>
      </c>
      <c r="C8136" s="222" t="s">
        <v>877</v>
      </c>
      <c r="D8136" s="222" t="s">
        <v>181</v>
      </c>
      <c r="E8136" s="199" t="s">
        <v>163</v>
      </c>
      <c r="F8136" s="200" t="s">
        <v>878</v>
      </c>
      <c r="G8136" s="200" t="s">
        <v>879</v>
      </c>
      <c r="H8136" s="200"/>
      <c r="I8136" s="200">
        <v>45512</v>
      </c>
      <c r="J8136" s="143">
        <f t="shared" si="127"/>
        <v>45512</v>
      </c>
      <c r="K8136" s="202">
        <v>8</v>
      </c>
      <c r="L8136" s="284" t="s">
        <v>2004</v>
      </c>
      <c r="M8136" s="223"/>
      <c r="N8136" s="203"/>
      <c r="O8136" s="222" t="s">
        <v>326</v>
      </c>
    </row>
    <row r="8137" spans="1:15" ht="29.25" customHeight="1">
      <c r="A8137" s="221" t="s">
        <v>73</v>
      </c>
      <c r="B8137" s="221" t="s">
        <v>876</v>
      </c>
      <c r="C8137" s="222" t="s">
        <v>877</v>
      </c>
      <c r="D8137" s="222" t="s">
        <v>181</v>
      </c>
      <c r="E8137" s="199" t="s">
        <v>163</v>
      </c>
      <c r="F8137" s="200" t="s">
        <v>878</v>
      </c>
      <c r="G8137" s="200" t="s">
        <v>879</v>
      </c>
      <c r="H8137" s="200"/>
      <c r="I8137" s="200">
        <v>45513</v>
      </c>
      <c r="J8137" s="143">
        <f t="shared" si="127"/>
        <v>45513</v>
      </c>
      <c r="K8137" s="202">
        <v>8</v>
      </c>
      <c r="L8137" s="284" t="s">
        <v>2005</v>
      </c>
      <c r="M8137" s="223"/>
      <c r="N8137" s="203"/>
      <c r="O8137" s="222" t="s">
        <v>326</v>
      </c>
    </row>
    <row r="8138" spans="1:15" ht="29.25" customHeight="1">
      <c r="A8138" s="221" t="s">
        <v>73</v>
      </c>
      <c r="B8138" s="221" t="s">
        <v>876</v>
      </c>
      <c r="C8138" s="222" t="s">
        <v>877</v>
      </c>
      <c r="D8138" s="222" t="s">
        <v>181</v>
      </c>
      <c r="E8138" s="199" t="s">
        <v>163</v>
      </c>
      <c r="F8138" s="200" t="s">
        <v>878</v>
      </c>
      <c r="G8138" s="200" t="s">
        <v>879</v>
      </c>
      <c r="H8138" s="200"/>
      <c r="I8138" s="200">
        <v>45516</v>
      </c>
      <c r="J8138" s="143">
        <f t="shared" si="127"/>
        <v>45516</v>
      </c>
      <c r="K8138" s="202">
        <v>9</v>
      </c>
      <c r="L8138" s="284" t="s">
        <v>2006</v>
      </c>
      <c r="M8138" s="223"/>
      <c r="N8138" s="203"/>
      <c r="O8138" s="222" t="s">
        <v>326</v>
      </c>
    </row>
    <row r="8139" spans="1:15" ht="29.25" customHeight="1">
      <c r="A8139" s="221" t="s">
        <v>73</v>
      </c>
      <c r="B8139" s="221" t="s">
        <v>876</v>
      </c>
      <c r="C8139" s="222" t="s">
        <v>877</v>
      </c>
      <c r="D8139" s="222" t="s">
        <v>181</v>
      </c>
      <c r="E8139" s="199" t="s">
        <v>163</v>
      </c>
      <c r="F8139" s="200" t="s">
        <v>878</v>
      </c>
      <c r="G8139" s="200" t="s">
        <v>879</v>
      </c>
      <c r="H8139" s="200"/>
      <c r="I8139" s="200">
        <v>45517</v>
      </c>
      <c r="J8139" s="143">
        <f t="shared" si="127"/>
        <v>45517</v>
      </c>
      <c r="K8139" s="202">
        <v>8</v>
      </c>
      <c r="L8139" s="284" t="s">
        <v>2007</v>
      </c>
      <c r="M8139" s="223"/>
      <c r="N8139" s="203"/>
      <c r="O8139" s="222" t="s">
        <v>326</v>
      </c>
    </row>
    <row r="8140" spans="1:15" ht="29.25" customHeight="1">
      <c r="A8140" s="221" t="s">
        <v>73</v>
      </c>
      <c r="B8140" s="221" t="s">
        <v>876</v>
      </c>
      <c r="C8140" s="222" t="s">
        <v>877</v>
      </c>
      <c r="D8140" s="222" t="s">
        <v>181</v>
      </c>
      <c r="E8140" s="199" t="s">
        <v>163</v>
      </c>
      <c r="F8140" s="200" t="s">
        <v>878</v>
      </c>
      <c r="G8140" s="200" t="s">
        <v>879</v>
      </c>
      <c r="H8140" s="200"/>
      <c r="I8140" s="200">
        <v>45518</v>
      </c>
      <c r="J8140" s="143">
        <f t="shared" si="127"/>
        <v>45518</v>
      </c>
      <c r="K8140" s="202">
        <v>8</v>
      </c>
      <c r="L8140" s="284" t="s">
        <v>2008</v>
      </c>
      <c r="M8140" s="223"/>
      <c r="N8140" s="203"/>
      <c r="O8140" s="222" t="s">
        <v>326</v>
      </c>
    </row>
    <row r="8141" spans="1:15" ht="29.25" customHeight="1">
      <c r="A8141" s="221" t="s">
        <v>73</v>
      </c>
      <c r="B8141" s="221" t="s">
        <v>876</v>
      </c>
      <c r="C8141" s="222" t="s">
        <v>877</v>
      </c>
      <c r="D8141" s="222" t="s">
        <v>181</v>
      </c>
      <c r="E8141" s="199" t="s">
        <v>163</v>
      </c>
      <c r="F8141" s="200" t="s">
        <v>878</v>
      </c>
      <c r="G8141" s="200" t="s">
        <v>879</v>
      </c>
      <c r="H8141" s="200"/>
      <c r="I8141" s="200">
        <v>45519</v>
      </c>
      <c r="J8141" s="143">
        <f t="shared" si="127"/>
        <v>45519</v>
      </c>
      <c r="K8141" s="202">
        <v>8</v>
      </c>
      <c r="L8141" s="284" t="s">
        <v>2155</v>
      </c>
      <c r="M8141" s="223"/>
      <c r="N8141" s="203"/>
      <c r="O8141" s="222" t="s">
        <v>326</v>
      </c>
    </row>
    <row r="8142" spans="1:15" ht="29.25" customHeight="1">
      <c r="A8142" s="221" t="s">
        <v>73</v>
      </c>
      <c r="B8142" s="221" t="s">
        <v>876</v>
      </c>
      <c r="C8142" s="222" t="s">
        <v>877</v>
      </c>
      <c r="D8142" s="222" t="s">
        <v>181</v>
      </c>
      <c r="E8142" s="199" t="s">
        <v>163</v>
      </c>
      <c r="F8142" s="200" t="s">
        <v>878</v>
      </c>
      <c r="G8142" s="200" t="s">
        <v>879</v>
      </c>
      <c r="H8142" s="200"/>
      <c r="I8142" s="200">
        <v>45520</v>
      </c>
      <c r="J8142" s="143">
        <f t="shared" si="127"/>
        <v>45520</v>
      </c>
      <c r="K8142" s="202">
        <v>8</v>
      </c>
      <c r="L8142" s="284" t="s">
        <v>2156</v>
      </c>
      <c r="M8142" s="223"/>
      <c r="N8142" s="203"/>
      <c r="O8142" s="222" t="s">
        <v>326</v>
      </c>
    </row>
    <row r="8143" spans="1:15" ht="29.25" customHeight="1">
      <c r="A8143" s="221" t="s">
        <v>73</v>
      </c>
      <c r="B8143" s="221" t="s">
        <v>876</v>
      </c>
      <c r="C8143" s="222" t="s">
        <v>877</v>
      </c>
      <c r="D8143" s="222" t="s">
        <v>181</v>
      </c>
      <c r="E8143" s="199" t="s">
        <v>163</v>
      </c>
      <c r="F8143" s="200" t="s">
        <v>878</v>
      </c>
      <c r="G8143" s="200" t="s">
        <v>879</v>
      </c>
      <c r="H8143" s="200"/>
      <c r="I8143" s="200">
        <v>45523</v>
      </c>
      <c r="J8143" s="143">
        <f t="shared" si="127"/>
        <v>45523</v>
      </c>
      <c r="K8143" s="202">
        <v>8</v>
      </c>
      <c r="L8143" s="284" t="s">
        <v>2157</v>
      </c>
      <c r="M8143" s="223"/>
      <c r="N8143" s="203"/>
      <c r="O8143" s="222" t="s">
        <v>326</v>
      </c>
    </row>
    <row r="8144" spans="1:15" ht="29.25" customHeight="1">
      <c r="A8144" s="221" t="s">
        <v>73</v>
      </c>
      <c r="B8144" s="221" t="s">
        <v>876</v>
      </c>
      <c r="C8144" s="222" t="s">
        <v>877</v>
      </c>
      <c r="D8144" s="222" t="s">
        <v>181</v>
      </c>
      <c r="E8144" s="199" t="s">
        <v>163</v>
      </c>
      <c r="F8144" s="200" t="s">
        <v>878</v>
      </c>
      <c r="G8144" s="200" t="s">
        <v>879</v>
      </c>
      <c r="H8144" s="200"/>
      <c r="I8144" s="200">
        <v>45524</v>
      </c>
      <c r="J8144" s="143">
        <f t="shared" si="127"/>
        <v>45524</v>
      </c>
      <c r="K8144" s="202">
        <v>8</v>
      </c>
      <c r="L8144" s="284" t="s">
        <v>2158</v>
      </c>
      <c r="M8144" s="223"/>
      <c r="N8144" s="203"/>
      <c r="O8144" s="222" t="s">
        <v>326</v>
      </c>
    </row>
    <row r="8145" spans="1:15" ht="29.25" customHeight="1">
      <c r="A8145" s="221" t="s">
        <v>73</v>
      </c>
      <c r="B8145" s="221" t="s">
        <v>876</v>
      </c>
      <c r="C8145" s="222" t="s">
        <v>877</v>
      </c>
      <c r="D8145" s="222" t="s">
        <v>181</v>
      </c>
      <c r="E8145" s="199" t="s">
        <v>163</v>
      </c>
      <c r="F8145" s="200" t="s">
        <v>878</v>
      </c>
      <c r="G8145" s="200" t="s">
        <v>879</v>
      </c>
      <c r="H8145" s="200"/>
      <c r="I8145" s="200">
        <v>45525</v>
      </c>
      <c r="J8145" s="143">
        <f t="shared" si="127"/>
        <v>45525</v>
      </c>
      <c r="K8145" s="202">
        <v>8</v>
      </c>
      <c r="L8145" s="284" t="s">
        <v>2159</v>
      </c>
      <c r="M8145" s="223"/>
      <c r="N8145" s="203"/>
      <c r="O8145" s="222" t="s">
        <v>326</v>
      </c>
    </row>
    <row r="8146" spans="1:15" ht="29.25" customHeight="1">
      <c r="A8146" s="221" t="s">
        <v>73</v>
      </c>
      <c r="B8146" s="221" t="s">
        <v>876</v>
      </c>
      <c r="C8146" s="222" t="s">
        <v>877</v>
      </c>
      <c r="D8146" s="222" t="s">
        <v>181</v>
      </c>
      <c r="E8146" s="199" t="s">
        <v>163</v>
      </c>
      <c r="F8146" s="200" t="s">
        <v>878</v>
      </c>
      <c r="G8146" s="200" t="s">
        <v>879</v>
      </c>
      <c r="H8146" s="200"/>
      <c r="I8146" s="200">
        <v>45526</v>
      </c>
      <c r="J8146" s="143">
        <f t="shared" si="127"/>
        <v>45526</v>
      </c>
      <c r="K8146" s="202">
        <v>8</v>
      </c>
      <c r="L8146" s="284" t="s">
        <v>2374</v>
      </c>
      <c r="M8146" s="223"/>
      <c r="N8146" s="203"/>
      <c r="O8146" s="222" t="s">
        <v>326</v>
      </c>
    </row>
    <row r="8147" spans="1:15" ht="29.25" customHeight="1">
      <c r="A8147" s="221" t="s">
        <v>73</v>
      </c>
      <c r="B8147" s="221" t="s">
        <v>876</v>
      </c>
      <c r="C8147" s="222" t="s">
        <v>877</v>
      </c>
      <c r="D8147" s="222" t="s">
        <v>181</v>
      </c>
      <c r="E8147" s="199" t="s">
        <v>163</v>
      </c>
      <c r="F8147" s="200" t="s">
        <v>878</v>
      </c>
      <c r="G8147" s="200" t="s">
        <v>879</v>
      </c>
      <c r="H8147" s="200"/>
      <c r="I8147" s="200">
        <v>45527</v>
      </c>
      <c r="J8147" s="143">
        <f t="shared" si="127"/>
        <v>45527</v>
      </c>
      <c r="K8147" s="202">
        <v>8</v>
      </c>
      <c r="L8147" s="284" t="s">
        <v>2375</v>
      </c>
      <c r="M8147" s="223"/>
      <c r="N8147" s="203"/>
      <c r="O8147" s="222" t="s">
        <v>326</v>
      </c>
    </row>
    <row r="8148" spans="1:15" ht="29.25" customHeight="1">
      <c r="A8148" s="221" t="s">
        <v>73</v>
      </c>
      <c r="B8148" s="221" t="s">
        <v>876</v>
      </c>
      <c r="C8148" s="222" t="s">
        <v>877</v>
      </c>
      <c r="D8148" s="222" t="s">
        <v>181</v>
      </c>
      <c r="E8148" s="199" t="s">
        <v>163</v>
      </c>
      <c r="F8148" s="200" t="s">
        <v>878</v>
      </c>
      <c r="G8148" s="200" t="s">
        <v>879</v>
      </c>
      <c r="H8148" s="200"/>
      <c r="I8148" s="200">
        <v>45530</v>
      </c>
      <c r="J8148" s="143">
        <f t="shared" si="127"/>
        <v>45530</v>
      </c>
      <c r="K8148" s="202">
        <v>8</v>
      </c>
      <c r="L8148" s="284" t="s">
        <v>2376</v>
      </c>
      <c r="M8148" s="223"/>
      <c r="N8148" s="203"/>
      <c r="O8148" s="222" t="s">
        <v>326</v>
      </c>
    </row>
    <row r="8149" spans="1:15" ht="29.25" customHeight="1">
      <c r="A8149" s="221" t="s">
        <v>73</v>
      </c>
      <c r="B8149" s="221" t="s">
        <v>876</v>
      </c>
      <c r="C8149" s="222" t="s">
        <v>877</v>
      </c>
      <c r="D8149" s="222" t="s">
        <v>181</v>
      </c>
      <c r="E8149" s="199" t="s">
        <v>163</v>
      </c>
      <c r="F8149" s="200" t="s">
        <v>878</v>
      </c>
      <c r="G8149" s="200" t="s">
        <v>879</v>
      </c>
      <c r="H8149" s="200"/>
      <c r="I8149" s="200">
        <v>45531</v>
      </c>
      <c r="J8149" s="143">
        <f t="shared" si="127"/>
        <v>45531</v>
      </c>
      <c r="K8149" s="202">
        <v>8</v>
      </c>
      <c r="L8149" s="284" t="s">
        <v>2377</v>
      </c>
      <c r="M8149" s="223"/>
      <c r="N8149" s="203"/>
      <c r="O8149" s="222" t="s">
        <v>326</v>
      </c>
    </row>
    <row r="8150" spans="1:15" ht="29.25" customHeight="1">
      <c r="A8150" s="221" t="s">
        <v>73</v>
      </c>
      <c r="B8150" s="221" t="s">
        <v>876</v>
      </c>
      <c r="C8150" s="222" t="s">
        <v>877</v>
      </c>
      <c r="D8150" s="222" t="s">
        <v>181</v>
      </c>
      <c r="E8150" s="199" t="s">
        <v>163</v>
      </c>
      <c r="F8150" s="200" t="s">
        <v>878</v>
      </c>
      <c r="G8150" s="200" t="s">
        <v>879</v>
      </c>
      <c r="H8150" s="200"/>
      <c r="I8150" s="200">
        <v>45532</v>
      </c>
      <c r="J8150" s="143">
        <f t="shared" si="127"/>
        <v>45532</v>
      </c>
      <c r="K8150" s="202">
        <v>8</v>
      </c>
      <c r="L8150" s="284" t="s">
        <v>2378</v>
      </c>
      <c r="M8150" s="223"/>
      <c r="N8150" s="203"/>
      <c r="O8150" s="222" t="s">
        <v>326</v>
      </c>
    </row>
    <row r="8151" spans="1:15" ht="29.25" customHeight="1">
      <c r="A8151" s="221" t="s">
        <v>73</v>
      </c>
      <c r="B8151" s="221" t="s">
        <v>876</v>
      </c>
      <c r="C8151" s="222" t="s">
        <v>877</v>
      </c>
      <c r="D8151" s="222" t="s">
        <v>181</v>
      </c>
      <c r="E8151" s="199" t="s">
        <v>163</v>
      </c>
      <c r="F8151" s="200" t="s">
        <v>878</v>
      </c>
      <c r="G8151" s="200" t="s">
        <v>879</v>
      </c>
      <c r="H8151" s="200"/>
      <c r="I8151" s="200">
        <v>45533</v>
      </c>
      <c r="J8151" s="143">
        <f t="shared" si="127"/>
        <v>45533</v>
      </c>
      <c r="K8151" s="202">
        <v>8</v>
      </c>
      <c r="L8151" s="284" t="s">
        <v>2559</v>
      </c>
      <c r="M8151" s="223"/>
      <c r="N8151" s="203"/>
      <c r="O8151" s="222" t="s">
        <v>326</v>
      </c>
    </row>
    <row r="8152" spans="1:15" ht="29.25" customHeight="1">
      <c r="A8152" s="221" t="s">
        <v>73</v>
      </c>
      <c r="B8152" s="221" t="s">
        <v>876</v>
      </c>
      <c r="C8152" s="222" t="s">
        <v>877</v>
      </c>
      <c r="D8152" s="222" t="s">
        <v>181</v>
      </c>
      <c r="E8152" s="199" t="s">
        <v>163</v>
      </c>
      <c r="F8152" s="200" t="s">
        <v>878</v>
      </c>
      <c r="G8152" s="200" t="s">
        <v>879</v>
      </c>
      <c r="H8152" s="200"/>
      <c r="I8152" s="200">
        <v>45534</v>
      </c>
      <c r="J8152" s="143">
        <f t="shared" si="127"/>
        <v>45534</v>
      </c>
      <c r="K8152" s="202">
        <v>8</v>
      </c>
      <c r="L8152" s="284" t="s">
        <v>2560</v>
      </c>
      <c r="M8152" s="223"/>
      <c r="N8152" s="203"/>
      <c r="O8152" s="222" t="s">
        <v>326</v>
      </c>
    </row>
    <row r="8153" spans="1:15" ht="29.25" customHeight="1">
      <c r="A8153" s="221" t="s">
        <v>73</v>
      </c>
      <c r="B8153" s="221" t="s">
        <v>876</v>
      </c>
      <c r="C8153" s="222" t="s">
        <v>877</v>
      </c>
      <c r="D8153" s="222" t="s">
        <v>181</v>
      </c>
      <c r="E8153" s="199" t="s">
        <v>163</v>
      </c>
      <c r="F8153" s="200" t="s">
        <v>878</v>
      </c>
      <c r="G8153" s="200" t="s">
        <v>879</v>
      </c>
      <c r="H8153" s="200"/>
      <c r="I8153" s="200">
        <v>45537</v>
      </c>
      <c r="J8153" s="143">
        <f t="shared" si="127"/>
        <v>45537</v>
      </c>
      <c r="K8153" s="202">
        <v>8</v>
      </c>
      <c r="L8153" s="284" t="s">
        <v>2561</v>
      </c>
      <c r="M8153" s="223"/>
      <c r="N8153" s="203"/>
      <c r="O8153" s="222" t="s">
        <v>326</v>
      </c>
    </row>
    <row r="8154" spans="1:15" ht="29.25" customHeight="1">
      <c r="A8154" s="221" t="s">
        <v>73</v>
      </c>
      <c r="B8154" s="221" t="s">
        <v>876</v>
      </c>
      <c r="C8154" s="222" t="s">
        <v>877</v>
      </c>
      <c r="D8154" s="222" t="s">
        <v>181</v>
      </c>
      <c r="E8154" s="199" t="s">
        <v>163</v>
      </c>
      <c r="F8154" s="200" t="s">
        <v>878</v>
      </c>
      <c r="G8154" s="200" t="s">
        <v>879</v>
      </c>
      <c r="H8154" s="200"/>
      <c r="I8154" s="200">
        <v>45538</v>
      </c>
      <c r="J8154" s="143">
        <f t="shared" si="127"/>
        <v>45538</v>
      </c>
      <c r="K8154" s="202">
        <v>8</v>
      </c>
      <c r="L8154" s="284" t="s">
        <v>2562</v>
      </c>
      <c r="M8154" s="223"/>
      <c r="N8154" s="203"/>
      <c r="O8154" s="222" t="s">
        <v>326</v>
      </c>
    </row>
    <row r="8155" spans="1:15" ht="29.25" customHeight="1">
      <c r="A8155" s="221" t="s">
        <v>73</v>
      </c>
      <c r="B8155" s="221" t="s">
        <v>876</v>
      </c>
      <c r="C8155" s="222" t="s">
        <v>877</v>
      </c>
      <c r="D8155" s="222" t="s">
        <v>181</v>
      </c>
      <c r="E8155" s="199" t="s">
        <v>163</v>
      </c>
      <c r="F8155" s="200" t="s">
        <v>878</v>
      </c>
      <c r="G8155" s="200" t="s">
        <v>879</v>
      </c>
      <c r="H8155" s="200"/>
      <c r="I8155" s="200">
        <v>45539</v>
      </c>
      <c r="J8155" s="143">
        <f t="shared" si="127"/>
        <v>45539</v>
      </c>
      <c r="K8155" s="202">
        <v>8</v>
      </c>
      <c r="L8155" s="284" t="s">
        <v>2563</v>
      </c>
      <c r="M8155" s="223"/>
      <c r="N8155" s="203"/>
      <c r="O8155" s="222" t="s">
        <v>326</v>
      </c>
    </row>
    <row r="8156" spans="1:15" ht="29.25" customHeight="1">
      <c r="A8156" s="221" t="s">
        <v>73</v>
      </c>
      <c r="B8156" s="221" t="s">
        <v>876</v>
      </c>
      <c r="C8156" s="222" t="s">
        <v>877</v>
      </c>
      <c r="D8156" s="222" t="s">
        <v>181</v>
      </c>
      <c r="E8156" s="199" t="s">
        <v>163</v>
      </c>
      <c r="F8156" s="200" t="s">
        <v>878</v>
      </c>
      <c r="G8156" s="200" t="s">
        <v>879</v>
      </c>
      <c r="H8156" s="200"/>
      <c r="I8156" s="200">
        <v>45540</v>
      </c>
      <c r="J8156" s="143">
        <f t="shared" si="127"/>
        <v>45540</v>
      </c>
      <c r="K8156" s="202">
        <v>8</v>
      </c>
      <c r="L8156" s="284" t="s">
        <v>2675</v>
      </c>
      <c r="M8156" s="223"/>
      <c r="N8156" s="203"/>
      <c r="O8156" s="222" t="s">
        <v>326</v>
      </c>
    </row>
    <row r="8157" spans="1:15" ht="29.25" customHeight="1">
      <c r="A8157" s="221" t="s">
        <v>73</v>
      </c>
      <c r="B8157" s="221" t="s">
        <v>876</v>
      </c>
      <c r="C8157" s="222" t="s">
        <v>877</v>
      </c>
      <c r="D8157" s="222" t="s">
        <v>181</v>
      </c>
      <c r="E8157" s="199" t="s">
        <v>163</v>
      </c>
      <c r="F8157" s="200" t="s">
        <v>2241</v>
      </c>
      <c r="G8157" s="200" t="s">
        <v>2242</v>
      </c>
      <c r="H8157" s="200"/>
      <c r="I8157" s="200">
        <v>45541</v>
      </c>
      <c r="J8157" s="143">
        <f t="shared" si="127"/>
        <v>45541</v>
      </c>
      <c r="K8157" s="202">
        <v>8</v>
      </c>
      <c r="L8157" s="284" t="s">
        <v>2676</v>
      </c>
      <c r="M8157" s="223"/>
      <c r="N8157" s="203"/>
      <c r="O8157" s="222" t="s">
        <v>326</v>
      </c>
    </row>
    <row r="8158" spans="1:15" ht="29.25" customHeight="1">
      <c r="A8158" s="221" t="s">
        <v>73</v>
      </c>
      <c r="B8158" s="221" t="s">
        <v>876</v>
      </c>
      <c r="C8158" s="222" t="s">
        <v>877</v>
      </c>
      <c r="D8158" s="222" t="s">
        <v>181</v>
      </c>
      <c r="E8158" s="199" t="s">
        <v>163</v>
      </c>
      <c r="F8158" s="200" t="s">
        <v>2241</v>
      </c>
      <c r="G8158" s="200" t="s">
        <v>2242</v>
      </c>
      <c r="H8158" s="200"/>
      <c r="I8158" s="200">
        <v>45544</v>
      </c>
      <c r="J8158" s="143">
        <f t="shared" si="127"/>
        <v>45544</v>
      </c>
      <c r="K8158" s="202">
        <v>8</v>
      </c>
      <c r="L8158" s="284" t="s">
        <v>2677</v>
      </c>
      <c r="M8158" s="223"/>
      <c r="N8158" s="203"/>
      <c r="O8158" s="222" t="s">
        <v>326</v>
      </c>
    </row>
    <row r="8159" spans="1:15" ht="29.25" customHeight="1">
      <c r="A8159" s="221" t="s">
        <v>73</v>
      </c>
      <c r="B8159" s="221" t="s">
        <v>876</v>
      </c>
      <c r="C8159" s="222" t="s">
        <v>877</v>
      </c>
      <c r="D8159" s="222" t="s">
        <v>181</v>
      </c>
      <c r="E8159" s="199" t="s">
        <v>163</v>
      </c>
      <c r="F8159" s="200" t="s">
        <v>2241</v>
      </c>
      <c r="G8159" s="200" t="s">
        <v>2242</v>
      </c>
      <c r="H8159" s="200"/>
      <c r="I8159" s="200">
        <v>45545</v>
      </c>
      <c r="J8159" s="143">
        <f t="shared" si="127"/>
        <v>45545</v>
      </c>
      <c r="K8159" s="202">
        <v>8</v>
      </c>
      <c r="L8159" s="284" t="s">
        <v>2678</v>
      </c>
      <c r="M8159" s="223"/>
      <c r="N8159" s="203"/>
      <c r="O8159" s="222" t="s">
        <v>326</v>
      </c>
    </row>
    <row r="8160" spans="1:15" ht="29.25" customHeight="1">
      <c r="A8160" s="221" t="s">
        <v>73</v>
      </c>
      <c r="B8160" s="221" t="s">
        <v>876</v>
      </c>
      <c r="C8160" s="222" t="s">
        <v>877</v>
      </c>
      <c r="D8160" s="222" t="s">
        <v>181</v>
      </c>
      <c r="E8160" s="199" t="s">
        <v>163</v>
      </c>
      <c r="F8160" s="200" t="s">
        <v>2241</v>
      </c>
      <c r="G8160" s="200" t="s">
        <v>2242</v>
      </c>
      <c r="H8160" s="200"/>
      <c r="I8160" s="200">
        <v>45546</v>
      </c>
      <c r="J8160" s="143">
        <f t="shared" si="127"/>
        <v>45546</v>
      </c>
      <c r="K8160" s="202">
        <v>8</v>
      </c>
      <c r="L8160" s="284" t="s">
        <v>2679</v>
      </c>
      <c r="M8160" s="223"/>
      <c r="N8160" s="203"/>
      <c r="O8160" s="222" t="s">
        <v>326</v>
      </c>
    </row>
    <row r="8161" spans="1:15" ht="29.25" customHeight="1">
      <c r="A8161" s="221" t="s">
        <v>73</v>
      </c>
      <c r="B8161" s="221" t="s">
        <v>876</v>
      </c>
      <c r="C8161" s="222" t="s">
        <v>877</v>
      </c>
      <c r="D8161" s="222" t="s">
        <v>181</v>
      </c>
      <c r="E8161" s="199" t="s">
        <v>163</v>
      </c>
      <c r="F8161" s="200" t="s">
        <v>2241</v>
      </c>
      <c r="G8161" s="200" t="s">
        <v>2242</v>
      </c>
      <c r="H8161" s="200"/>
      <c r="I8161" s="200">
        <v>45547</v>
      </c>
      <c r="J8161" s="143">
        <f t="shared" si="127"/>
        <v>45547</v>
      </c>
      <c r="K8161" s="202">
        <v>8</v>
      </c>
      <c r="L8161" s="284" t="s">
        <v>2828</v>
      </c>
      <c r="M8161" s="223"/>
      <c r="N8161" s="203"/>
      <c r="O8161" s="222" t="s">
        <v>326</v>
      </c>
    </row>
    <row r="8162" spans="1:15" ht="29.25" customHeight="1">
      <c r="A8162" s="221" t="s">
        <v>73</v>
      </c>
      <c r="B8162" s="221" t="s">
        <v>876</v>
      </c>
      <c r="C8162" s="222" t="s">
        <v>877</v>
      </c>
      <c r="D8162" s="222" t="s">
        <v>181</v>
      </c>
      <c r="E8162" s="199" t="s">
        <v>163</v>
      </c>
      <c r="F8162" s="200" t="s">
        <v>2241</v>
      </c>
      <c r="G8162" s="200" t="s">
        <v>2242</v>
      </c>
      <c r="H8162" s="200"/>
      <c r="I8162" s="200">
        <v>45548</v>
      </c>
      <c r="J8162" s="143">
        <f t="shared" si="127"/>
        <v>45548</v>
      </c>
      <c r="K8162" s="202">
        <v>8</v>
      </c>
      <c r="L8162" s="284" t="s">
        <v>2829</v>
      </c>
      <c r="M8162" s="223"/>
      <c r="N8162" s="203"/>
      <c r="O8162" s="222" t="s">
        <v>326</v>
      </c>
    </row>
    <row r="8163" spans="1:15" ht="29.25" customHeight="1">
      <c r="A8163" s="221" t="s">
        <v>73</v>
      </c>
      <c r="B8163" s="221" t="s">
        <v>876</v>
      </c>
      <c r="C8163" s="222" t="s">
        <v>877</v>
      </c>
      <c r="D8163" s="222" t="s">
        <v>181</v>
      </c>
      <c r="E8163" s="199" t="s">
        <v>163</v>
      </c>
      <c r="F8163" s="200" t="s">
        <v>2241</v>
      </c>
      <c r="G8163" s="200" t="s">
        <v>2242</v>
      </c>
      <c r="H8163" s="200"/>
      <c r="I8163" s="200">
        <v>45551</v>
      </c>
      <c r="J8163" s="143">
        <f t="shared" si="127"/>
        <v>45551</v>
      </c>
      <c r="K8163" s="202">
        <v>8</v>
      </c>
      <c r="L8163" s="284" t="s">
        <v>2830</v>
      </c>
      <c r="M8163" s="223"/>
      <c r="N8163" s="203"/>
      <c r="O8163" s="222" t="s">
        <v>326</v>
      </c>
    </row>
    <row r="8164" spans="1:15" ht="29.25" customHeight="1">
      <c r="A8164" s="221" t="s">
        <v>73</v>
      </c>
      <c r="B8164" s="221" t="s">
        <v>876</v>
      </c>
      <c r="C8164" s="222" t="s">
        <v>877</v>
      </c>
      <c r="D8164" s="222" t="s">
        <v>181</v>
      </c>
      <c r="E8164" s="199" t="s">
        <v>165</v>
      </c>
      <c r="F8164" s="200"/>
      <c r="G8164" s="200"/>
      <c r="H8164" s="200"/>
      <c r="I8164" s="200">
        <v>45552</v>
      </c>
      <c r="J8164" s="143">
        <f t="shared" si="127"/>
        <v>45552</v>
      </c>
      <c r="K8164" s="202">
        <v>8</v>
      </c>
      <c r="L8164" s="285" t="s">
        <v>484</v>
      </c>
      <c r="M8164" s="223"/>
      <c r="N8164" s="203"/>
      <c r="O8164" s="222" t="s">
        <v>326</v>
      </c>
    </row>
    <row r="8165" spans="1:15" ht="29.25" customHeight="1">
      <c r="A8165" s="221" t="s">
        <v>73</v>
      </c>
      <c r="B8165" s="221" t="s">
        <v>876</v>
      </c>
      <c r="C8165" s="222" t="s">
        <v>877</v>
      </c>
      <c r="D8165" s="222" t="s">
        <v>181</v>
      </c>
      <c r="E8165" s="199" t="s">
        <v>163</v>
      </c>
      <c r="F8165" s="200" t="s">
        <v>2241</v>
      </c>
      <c r="G8165" s="200" t="s">
        <v>2242</v>
      </c>
      <c r="H8165" s="200"/>
      <c r="I8165" s="200">
        <v>45553</v>
      </c>
      <c r="J8165" s="143">
        <f t="shared" si="127"/>
        <v>45553</v>
      </c>
      <c r="K8165" s="202">
        <v>8</v>
      </c>
      <c r="L8165" s="284" t="s">
        <v>2831</v>
      </c>
      <c r="M8165" s="223"/>
      <c r="N8165" s="203"/>
      <c r="O8165" s="222" t="s">
        <v>326</v>
      </c>
    </row>
    <row r="8166" spans="1:15" ht="29.25" customHeight="1">
      <c r="A8166" s="221" t="s">
        <v>73</v>
      </c>
      <c r="B8166" s="221" t="s">
        <v>876</v>
      </c>
      <c r="C8166" s="222" t="s">
        <v>877</v>
      </c>
      <c r="D8166" s="222" t="s">
        <v>181</v>
      </c>
      <c r="E8166" s="199" t="s">
        <v>163</v>
      </c>
      <c r="F8166" s="200" t="s">
        <v>2241</v>
      </c>
      <c r="G8166" s="200" t="s">
        <v>2242</v>
      </c>
      <c r="H8166" s="200"/>
      <c r="I8166" s="200">
        <v>45554</v>
      </c>
      <c r="J8166" s="143">
        <f t="shared" si="127"/>
        <v>45554</v>
      </c>
      <c r="K8166" s="202">
        <v>3</v>
      </c>
      <c r="L8166" s="284" t="s">
        <v>2993</v>
      </c>
      <c r="M8166" s="223"/>
      <c r="N8166" s="203"/>
      <c r="O8166" s="222" t="s">
        <v>326</v>
      </c>
    </row>
    <row r="8167" spans="1:15" ht="29.25" customHeight="1">
      <c r="A8167" s="221" t="s">
        <v>73</v>
      </c>
      <c r="B8167" s="221" t="s">
        <v>876</v>
      </c>
      <c r="C8167" s="222" t="s">
        <v>877</v>
      </c>
      <c r="D8167" s="222" t="s">
        <v>181</v>
      </c>
      <c r="E8167" s="199" t="s">
        <v>165</v>
      </c>
      <c r="F8167" s="200"/>
      <c r="G8167" s="200"/>
      <c r="H8167" s="200"/>
      <c r="I8167" s="200">
        <v>45554</v>
      </c>
      <c r="J8167" s="143">
        <f t="shared" si="127"/>
        <v>45554</v>
      </c>
      <c r="K8167" s="202">
        <v>5</v>
      </c>
      <c r="L8167" s="285" t="s">
        <v>173</v>
      </c>
      <c r="M8167" s="223"/>
      <c r="N8167" s="203"/>
      <c r="O8167" s="222" t="s">
        <v>326</v>
      </c>
    </row>
    <row r="8168" spans="1:15" ht="29.25" customHeight="1">
      <c r="A8168" s="221" t="s">
        <v>73</v>
      </c>
      <c r="B8168" s="221" t="s">
        <v>876</v>
      </c>
      <c r="C8168" s="222" t="s">
        <v>877</v>
      </c>
      <c r="D8168" s="222" t="s">
        <v>181</v>
      </c>
      <c r="E8168" s="199" t="s">
        <v>166</v>
      </c>
      <c r="F8168" s="200"/>
      <c r="G8168" s="200"/>
      <c r="H8168" s="200"/>
      <c r="I8168" s="200">
        <v>45555</v>
      </c>
      <c r="J8168" s="143">
        <f t="shared" si="127"/>
        <v>45555</v>
      </c>
      <c r="K8168" s="202">
        <v>1</v>
      </c>
      <c r="L8168" s="285" t="s">
        <v>2994</v>
      </c>
      <c r="M8168" s="223"/>
      <c r="N8168" s="203"/>
      <c r="O8168" s="222" t="s">
        <v>326</v>
      </c>
    </row>
    <row r="8169" spans="1:15" ht="29.25" customHeight="1">
      <c r="A8169" s="221" t="s">
        <v>73</v>
      </c>
      <c r="B8169" s="221" t="s">
        <v>876</v>
      </c>
      <c r="C8169" s="222" t="s">
        <v>877</v>
      </c>
      <c r="D8169" s="222" t="s">
        <v>181</v>
      </c>
      <c r="E8169" s="199" t="s">
        <v>178</v>
      </c>
      <c r="F8169" s="200"/>
      <c r="G8169" s="200"/>
      <c r="H8169" s="200"/>
      <c r="I8169" s="200">
        <v>45555</v>
      </c>
      <c r="J8169" s="143">
        <f t="shared" si="127"/>
        <v>45555</v>
      </c>
      <c r="K8169" s="202">
        <v>1.5</v>
      </c>
      <c r="L8169" s="285" t="s">
        <v>2995</v>
      </c>
      <c r="M8169" s="223"/>
      <c r="N8169" s="203"/>
      <c r="O8169" s="222" t="s">
        <v>326</v>
      </c>
    </row>
    <row r="8170" spans="1:15" ht="29.25" customHeight="1">
      <c r="A8170" s="221" t="s">
        <v>73</v>
      </c>
      <c r="B8170" s="221" t="s">
        <v>876</v>
      </c>
      <c r="C8170" s="222" t="s">
        <v>877</v>
      </c>
      <c r="D8170" s="222" t="s">
        <v>181</v>
      </c>
      <c r="E8170" s="199" t="s">
        <v>163</v>
      </c>
      <c r="F8170" s="200" t="s">
        <v>2241</v>
      </c>
      <c r="G8170" s="200" t="s">
        <v>2242</v>
      </c>
      <c r="H8170" s="200"/>
      <c r="I8170" s="200">
        <v>45555</v>
      </c>
      <c r="J8170" s="143">
        <f t="shared" si="127"/>
        <v>45555</v>
      </c>
      <c r="K8170" s="202">
        <v>5.5</v>
      </c>
      <c r="L8170" s="284" t="s">
        <v>2996</v>
      </c>
      <c r="M8170" s="223"/>
      <c r="N8170" s="203"/>
      <c r="O8170" s="222" t="s">
        <v>326</v>
      </c>
    </row>
    <row r="8171" spans="1:15" ht="29.25" customHeight="1">
      <c r="A8171" s="221" t="s">
        <v>73</v>
      </c>
      <c r="B8171" s="221" t="s">
        <v>876</v>
      </c>
      <c r="C8171" s="222" t="s">
        <v>877</v>
      </c>
      <c r="D8171" s="222" t="s">
        <v>181</v>
      </c>
      <c r="E8171" s="199" t="s">
        <v>163</v>
      </c>
      <c r="F8171" s="200" t="s">
        <v>2241</v>
      </c>
      <c r="G8171" s="200" t="s">
        <v>2242</v>
      </c>
      <c r="H8171" s="200"/>
      <c r="I8171" s="200">
        <v>45558</v>
      </c>
      <c r="J8171" s="143">
        <f t="shared" si="127"/>
        <v>45558</v>
      </c>
      <c r="K8171" s="202">
        <v>8</v>
      </c>
      <c r="L8171" s="284" t="s">
        <v>2997</v>
      </c>
      <c r="M8171" s="223"/>
      <c r="N8171" s="203"/>
      <c r="O8171" s="222" t="s">
        <v>326</v>
      </c>
    </row>
    <row r="8172" spans="1:15" ht="29.25" customHeight="1">
      <c r="A8172" s="221" t="s">
        <v>73</v>
      </c>
      <c r="B8172" s="221" t="s">
        <v>876</v>
      </c>
      <c r="C8172" s="222" t="s">
        <v>877</v>
      </c>
      <c r="D8172" s="222" t="s">
        <v>181</v>
      </c>
      <c r="E8172" s="199" t="s">
        <v>166</v>
      </c>
      <c r="F8172" s="200"/>
      <c r="G8172" s="200"/>
      <c r="H8172" s="200"/>
      <c r="I8172" s="200">
        <v>45559</v>
      </c>
      <c r="J8172" s="143">
        <f t="shared" si="127"/>
        <v>45559</v>
      </c>
      <c r="K8172" s="202">
        <v>3.5</v>
      </c>
      <c r="L8172" s="285" t="s">
        <v>2998</v>
      </c>
      <c r="M8172" s="223"/>
      <c r="N8172" s="203"/>
      <c r="O8172" s="222" t="s">
        <v>326</v>
      </c>
    </row>
    <row r="8173" spans="1:15" ht="29.25" customHeight="1">
      <c r="A8173" s="221" t="s">
        <v>73</v>
      </c>
      <c r="B8173" s="221" t="s">
        <v>876</v>
      </c>
      <c r="C8173" s="222" t="s">
        <v>877</v>
      </c>
      <c r="D8173" s="222" t="s">
        <v>181</v>
      </c>
      <c r="E8173" s="199" t="s">
        <v>163</v>
      </c>
      <c r="F8173" s="200" t="s">
        <v>2241</v>
      </c>
      <c r="G8173" s="200" t="s">
        <v>2242</v>
      </c>
      <c r="H8173" s="200"/>
      <c r="I8173" s="200">
        <v>45559</v>
      </c>
      <c r="J8173" s="143">
        <f t="shared" si="127"/>
        <v>45559</v>
      </c>
      <c r="K8173" s="202">
        <v>4.5</v>
      </c>
      <c r="L8173" s="284" t="s">
        <v>2999</v>
      </c>
      <c r="M8173" s="223"/>
      <c r="N8173" s="203"/>
      <c r="O8173" s="222" t="s">
        <v>326</v>
      </c>
    </row>
    <row r="8174" spans="1:15" ht="29.25" customHeight="1">
      <c r="A8174" s="221" t="s">
        <v>73</v>
      </c>
      <c r="B8174" s="221" t="s">
        <v>876</v>
      </c>
      <c r="C8174" s="222" t="s">
        <v>877</v>
      </c>
      <c r="D8174" s="222" t="s">
        <v>181</v>
      </c>
      <c r="E8174" s="199" t="s">
        <v>163</v>
      </c>
      <c r="F8174" s="200" t="s">
        <v>2241</v>
      </c>
      <c r="G8174" s="200" t="s">
        <v>2242</v>
      </c>
      <c r="H8174" s="200"/>
      <c r="I8174" s="200">
        <v>45560</v>
      </c>
      <c r="J8174" s="143">
        <f t="shared" si="127"/>
        <v>45560</v>
      </c>
      <c r="K8174" s="202">
        <v>8</v>
      </c>
      <c r="L8174" s="284" t="s">
        <v>3000</v>
      </c>
      <c r="M8174" s="223"/>
      <c r="N8174" s="203"/>
      <c r="O8174" s="222" t="s">
        <v>326</v>
      </c>
    </row>
    <row r="8175" spans="1:15" ht="29.25" customHeight="1">
      <c r="A8175" s="221" t="s">
        <v>73</v>
      </c>
      <c r="B8175" s="221" t="s">
        <v>876</v>
      </c>
      <c r="C8175" s="222" t="s">
        <v>877</v>
      </c>
      <c r="D8175" s="222" t="s">
        <v>181</v>
      </c>
      <c r="E8175" s="199" t="s">
        <v>163</v>
      </c>
      <c r="F8175" s="200" t="s">
        <v>2241</v>
      </c>
      <c r="G8175" s="200" t="s">
        <v>2242</v>
      </c>
      <c r="H8175" s="200"/>
      <c r="I8175" s="200">
        <v>45561</v>
      </c>
      <c r="J8175" s="143">
        <f t="shared" si="127"/>
        <v>45561</v>
      </c>
      <c r="K8175" s="202">
        <v>8</v>
      </c>
      <c r="L8175" s="284" t="s">
        <v>3001</v>
      </c>
      <c r="M8175" s="223"/>
      <c r="N8175" s="203"/>
      <c r="O8175" s="222" t="s">
        <v>326</v>
      </c>
    </row>
    <row r="8176" spans="1:15" ht="29.25" customHeight="1">
      <c r="A8176" s="221" t="s">
        <v>73</v>
      </c>
      <c r="B8176" s="221" t="s">
        <v>876</v>
      </c>
      <c r="C8176" s="222" t="s">
        <v>877</v>
      </c>
      <c r="D8176" s="222" t="s">
        <v>181</v>
      </c>
      <c r="E8176" s="199" t="s">
        <v>163</v>
      </c>
      <c r="F8176" s="200" t="s">
        <v>2241</v>
      </c>
      <c r="G8176" s="200" t="s">
        <v>2242</v>
      </c>
      <c r="H8176" s="200"/>
      <c r="I8176" s="200">
        <v>45562</v>
      </c>
      <c r="J8176" s="143">
        <f t="shared" si="127"/>
        <v>45562</v>
      </c>
      <c r="K8176" s="202">
        <v>7</v>
      </c>
      <c r="L8176" s="284" t="s">
        <v>3002</v>
      </c>
      <c r="M8176" s="223"/>
      <c r="N8176" s="203"/>
      <c r="O8176" s="222" t="s">
        <v>326</v>
      </c>
    </row>
    <row r="8177" spans="1:15" ht="29.25" customHeight="1">
      <c r="A8177" s="221" t="s">
        <v>73</v>
      </c>
      <c r="B8177" s="221" t="s">
        <v>876</v>
      </c>
      <c r="C8177" s="222" t="s">
        <v>877</v>
      </c>
      <c r="D8177" s="222" t="s">
        <v>181</v>
      </c>
      <c r="E8177" s="199" t="s">
        <v>178</v>
      </c>
      <c r="F8177" s="200"/>
      <c r="G8177" s="200"/>
      <c r="H8177" s="200"/>
      <c r="I8177" s="200">
        <v>45562</v>
      </c>
      <c r="J8177" s="143">
        <f t="shared" si="127"/>
        <v>45562</v>
      </c>
      <c r="K8177" s="202">
        <v>1</v>
      </c>
      <c r="L8177" s="285" t="s">
        <v>3003</v>
      </c>
      <c r="M8177" s="223"/>
      <c r="N8177" s="203"/>
      <c r="O8177" s="222" t="s">
        <v>326</v>
      </c>
    </row>
    <row r="8178" spans="1:15" ht="29.25" customHeight="1">
      <c r="A8178" s="221" t="s">
        <v>73</v>
      </c>
      <c r="B8178" s="221" t="s">
        <v>876</v>
      </c>
      <c r="C8178" s="222" t="s">
        <v>877</v>
      </c>
      <c r="D8178" s="222" t="s">
        <v>181</v>
      </c>
      <c r="E8178" s="199" t="s">
        <v>163</v>
      </c>
      <c r="F8178" s="200" t="s">
        <v>2241</v>
      </c>
      <c r="G8178" s="200" t="s">
        <v>2242</v>
      </c>
      <c r="H8178" s="200"/>
      <c r="I8178" s="200">
        <v>45565</v>
      </c>
      <c r="J8178" s="143">
        <f t="shared" si="127"/>
        <v>45565</v>
      </c>
      <c r="K8178" s="202">
        <v>8</v>
      </c>
      <c r="L8178" s="284" t="s">
        <v>3004</v>
      </c>
      <c r="M8178" s="223"/>
      <c r="N8178" s="203"/>
      <c r="O8178" s="222" t="s">
        <v>326</v>
      </c>
    </row>
    <row r="8179" spans="1:15" ht="29.25" customHeight="1">
      <c r="A8179" s="221" t="s">
        <v>73</v>
      </c>
      <c r="B8179" s="221" t="s">
        <v>876</v>
      </c>
      <c r="C8179" s="222" t="s">
        <v>877</v>
      </c>
      <c r="D8179" s="222" t="s">
        <v>181</v>
      </c>
      <c r="E8179" s="199" t="s">
        <v>163</v>
      </c>
      <c r="F8179" s="200" t="s">
        <v>2241</v>
      </c>
      <c r="G8179" s="200" t="s">
        <v>2242</v>
      </c>
      <c r="H8179" s="200"/>
      <c r="I8179" s="200">
        <v>45566</v>
      </c>
      <c r="J8179" s="143">
        <f t="shared" si="127"/>
        <v>45566</v>
      </c>
      <c r="K8179" s="202">
        <v>8</v>
      </c>
      <c r="L8179" s="284" t="s">
        <v>3005</v>
      </c>
      <c r="M8179" s="223"/>
      <c r="N8179" s="203"/>
      <c r="O8179" s="222" t="s">
        <v>326</v>
      </c>
    </row>
    <row r="8180" spans="1:15" ht="29.25" customHeight="1">
      <c r="A8180" s="221" t="s">
        <v>73</v>
      </c>
      <c r="B8180" s="221" t="s">
        <v>876</v>
      </c>
      <c r="C8180" s="222" t="s">
        <v>877</v>
      </c>
      <c r="D8180" s="222" t="s">
        <v>181</v>
      </c>
      <c r="E8180" s="199" t="s">
        <v>165</v>
      </c>
      <c r="F8180" s="200"/>
      <c r="G8180" s="200"/>
      <c r="H8180" s="200"/>
      <c r="I8180" s="200">
        <v>45567</v>
      </c>
      <c r="J8180" s="143">
        <f t="shared" si="127"/>
        <v>45567</v>
      </c>
      <c r="K8180" s="202">
        <v>8</v>
      </c>
      <c r="L8180" s="285" t="s">
        <v>593</v>
      </c>
      <c r="M8180" s="223"/>
      <c r="N8180" s="203"/>
      <c r="O8180" s="222" t="s">
        <v>326</v>
      </c>
    </row>
    <row r="8181" spans="1:15" ht="29.25" customHeight="1">
      <c r="A8181" s="221" t="s">
        <v>73</v>
      </c>
      <c r="B8181" s="221" t="s">
        <v>876</v>
      </c>
      <c r="C8181" s="222" t="s">
        <v>877</v>
      </c>
      <c r="D8181" s="222" t="s">
        <v>181</v>
      </c>
      <c r="E8181" s="199" t="s">
        <v>165</v>
      </c>
      <c r="F8181" s="200"/>
      <c r="G8181" s="200"/>
      <c r="H8181" s="200"/>
      <c r="I8181" s="200">
        <v>45568</v>
      </c>
      <c r="J8181" s="143">
        <f t="shared" si="127"/>
        <v>45568</v>
      </c>
      <c r="K8181" s="202">
        <v>8</v>
      </c>
      <c r="L8181" s="285" t="s">
        <v>593</v>
      </c>
      <c r="M8181" s="223"/>
      <c r="N8181" s="203"/>
      <c r="O8181" s="222" t="s">
        <v>326</v>
      </c>
    </row>
    <row r="8182" spans="1:15" ht="29.25" customHeight="1">
      <c r="A8182" s="221" t="s">
        <v>73</v>
      </c>
      <c r="B8182" s="221" t="s">
        <v>876</v>
      </c>
      <c r="C8182" s="222" t="s">
        <v>877</v>
      </c>
      <c r="D8182" s="222" t="s">
        <v>181</v>
      </c>
      <c r="E8182" s="199" t="s">
        <v>163</v>
      </c>
      <c r="F8182" s="200" t="s">
        <v>2241</v>
      </c>
      <c r="G8182" s="200" t="s">
        <v>2242</v>
      </c>
      <c r="H8182" s="200"/>
      <c r="I8182" s="200">
        <v>45569</v>
      </c>
      <c r="J8182" s="143">
        <f t="shared" si="127"/>
        <v>45569</v>
      </c>
      <c r="K8182" s="202">
        <v>8</v>
      </c>
      <c r="L8182" s="284" t="s">
        <v>3221</v>
      </c>
      <c r="M8182" s="223"/>
      <c r="N8182" s="203"/>
      <c r="O8182" s="222" t="s">
        <v>326</v>
      </c>
    </row>
    <row r="8183" spans="1:15" ht="29.25" customHeight="1">
      <c r="A8183" s="221" t="s">
        <v>73</v>
      </c>
      <c r="B8183" s="221" t="s">
        <v>876</v>
      </c>
      <c r="C8183" s="222" t="s">
        <v>877</v>
      </c>
      <c r="D8183" s="222" t="s">
        <v>181</v>
      </c>
      <c r="E8183" s="199" t="s">
        <v>163</v>
      </c>
      <c r="F8183" s="200" t="s">
        <v>2241</v>
      </c>
      <c r="G8183" s="200" t="s">
        <v>2242</v>
      </c>
      <c r="H8183" s="200"/>
      <c r="I8183" s="200">
        <v>45572</v>
      </c>
      <c r="J8183" s="143">
        <f t="shared" si="127"/>
        <v>45572</v>
      </c>
      <c r="K8183" s="202">
        <v>8</v>
      </c>
      <c r="L8183" s="284" t="s">
        <v>3222</v>
      </c>
      <c r="M8183" s="223"/>
      <c r="N8183" s="203"/>
      <c r="O8183" s="222" t="s">
        <v>326</v>
      </c>
    </row>
    <row r="8184" spans="1:15" ht="29.25" customHeight="1">
      <c r="A8184" s="221" t="s">
        <v>73</v>
      </c>
      <c r="B8184" s="221" t="s">
        <v>876</v>
      </c>
      <c r="C8184" s="222" t="s">
        <v>877</v>
      </c>
      <c r="D8184" s="222" t="s">
        <v>181</v>
      </c>
      <c r="E8184" s="199" t="s">
        <v>163</v>
      </c>
      <c r="F8184" s="200" t="s">
        <v>2241</v>
      </c>
      <c r="G8184" s="200" t="s">
        <v>2242</v>
      </c>
      <c r="H8184" s="200"/>
      <c r="I8184" s="200">
        <v>45573</v>
      </c>
      <c r="J8184" s="143">
        <f t="shared" si="127"/>
        <v>45573</v>
      </c>
      <c r="K8184" s="202">
        <v>8</v>
      </c>
      <c r="L8184" s="284" t="s">
        <v>3223</v>
      </c>
      <c r="M8184" s="223"/>
      <c r="N8184" s="203"/>
      <c r="O8184" s="222" t="s">
        <v>326</v>
      </c>
    </row>
    <row r="8185" spans="1:15" ht="29.25" customHeight="1">
      <c r="A8185" s="221" t="s">
        <v>73</v>
      </c>
      <c r="B8185" s="221" t="s">
        <v>876</v>
      </c>
      <c r="C8185" s="222" t="s">
        <v>877</v>
      </c>
      <c r="D8185" s="222" t="s">
        <v>181</v>
      </c>
      <c r="E8185" s="199" t="s">
        <v>163</v>
      </c>
      <c r="F8185" s="200" t="s">
        <v>2241</v>
      </c>
      <c r="G8185" s="200" t="s">
        <v>2242</v>
      </c>
      <c r="H8185" s="200"/>
      <c r="I8185" s="200">
        <v>45574</v>
      </c>
      <c r="J8185" s="143">
        <f t="shared" si="127"/>
        <v>45574</v>
      </c>
      <c r="K8185" s="202">
        <v>8</v>
      </c>
      <c r="L8185" s="284" t="s">
        <v>3224</v>
      </c>
      <c r="M8185" s="223"/>
      <c r="N8185" s="203"/>
      <c r="O8185" s="222" t="s">
        <v>326</v>
      </c>
    </row>
    <row r="8186" spans="1:15" ht="29.25" customHeight="1">
      <c r="A8186" s="221" t="s">
        <v>73</v>
      </c>
      <c r="B8186" s="221" t="s">
        <v>876</v>
      </c>
      <c r="C8186" s="222" t="s">
        <v>877</v>
      </c>
      <c r="D8186" s="222" t="s">
        <v>181</v>
      </c>
      <c r="E8186" s="199" t="s">
        <v>165</v>
      </c>
      <c r="F8186" s="200"/>
      <c r="G8186" s="200"/>
      <c r="H8186" s="200"/>
      <c r="I8186" s="200">
        <v>45575</v>
      </c>
      <c r="J8186" s="143">
        <f t="shared" si="127"/>
        <v>45575</v>
      </c>
      <c r="K8186" s="202">
        <v>8</v>
      </c>
      <c r="L8186" s="285" t="s">
        <v>3351</v>
      </c>
      <c r="M8186" s="223"/>
      <c r="N8186" s="203"/>
      <c r="O8186" s="222" t="s">
        <v>326</v>
      </c>
    </row>
    <row r="8187" spans="1:15" ht="29.25" customHeight="1">
      <c r="A8187" s="221" t="s">
        <v>73</v>
      </c>
      <c r="B8187" s="221" t="s">
        <v>876</v>
      </c>
      <c r="C8187" s="222" t="s">
        <v>877</v>
      </c>
      <c r="D8187" s="222" t="s">
        <v>181</v>
      </c>
      <c r="E8187" s="199" t="s">
        <v>163</v>
      </c>
      <c r="F8187" s="200" t="s">
        <v>2241</v>
      </c>
      <c r="G8187" s="200" t="s">
        <v>2242</v>
      </c>
      <c r="H8187" s="200"/>
      <c r="I8187" s="200">
        <v>45576</v>
      </c>
      <c r="J8187" s="143">
        <f t="shared" si="127"/>
        <v>45576</v>
      </c>
      <c r="K8187" s="202">
        <v>8</v>
      </c>
      <c r="L8187" s="284" t="s">
        <v>3352</v>
      </c>
      <c r="M8187" s="223"/>
      <c r="N8187" s="203"/>
      <c r="O8187" s="222" t="s">
        <v>326</v>
      </c>
    </row>
    <row r="8188" spans="1:15" ht="29.25" customHeight="1">
      <c r="A8188" s="221" t="s">
        <v>73</v>
      </c>
      <c r="B8188" s="221" t="s">
        <v>876</v>
      </c>
      <c r="C8188" s="222" t="s">
        <v>877</v>
      </c>
      <c r="D8188" s="222" t="s">
        <v>181</v>
      </c>
      <c r="E8188" s="199" t="s">
        <v>163</v>
      </c>
      <c r="F8188" s="200" t="s">
        <v>2241</v>
      </c>
      <c r="G8188" s="200" t="s">
        <v>2242</v>
      </c>
      <c r="H8188" s="200"/>
      <c r="I8188" s="200">
        <v>45579</v>
      </c>
      <c r="J8188" s="143">
        <f t="shared" si="127"/>
        <v>45579</v>
      </c>
      <c r="K8188" s="202">
        <v>8</v>
      </c>
      <c r="L8188" s="284" t="s">
        <v>3353</v>
      </c>
      <c r="M8188" s="223"/>
      <c r="N8188" s="203"/>
      <c r="O8188" s="222" t="s">
        <v>326</v>
      </c>
    </row>
    <row r="8189" spans="1:15" ht="29.25" customHeight="1">
      <c r="A8189" s="221" t="s">
        <v>73</v>
      </c>
      <c r="B8189" s="221" t="s">
        <v>876</v>
      </c>
      <c r="C8189" s="222" t="s">
        <v>877</v>
      </c>
      <c r="D8189" s="222" t="s">
        <v>181</v>
      </c>
      <c r="E8189" s="199" t="s">
        <v>163</v>
      </c>
      <c r="F8189" s="200" t="s">
        <v>2241</v>
      </c>
      <c r="G8189" s="200" t="s">
        <v>2242</v>
      </c>
      <c r="H8189" s="200"/>
      <c r="I8189" s="200">
        <v>45580</v>
      </c>
      <c r="J8189" s="143">
        <f t="shared" si="127"/>
        <v>45580</v>
      </c>
      <c r="K8189" s="202">
        <v>8</v>
      </c>
      <c r="L8189" s="284" t="s">
        <v>3354</v>
      </c>
      <c r="M8189" s="223"/>
      <c r="N8189" s="203"/>
      <c r="O8189" s="222" t="s">
        <v>326</v>
      </c>
    </row>
    <row r="8190" spans="1:15" ht="29.25" customHeight="1">
      <c r="A8190" s="221" t="s">
        <v>73</v>
      </c>
      <c r="B8190" s="221" t="s">
        <v>876</v>
      </c>
      <c r="C8190" s="222" t="s">
        <v>877</v>
      </c>
      <c r="D8190" s="222" t="s">
        <v>181</v>
      </c>
      <c r="E8190" s="199" t="s">
        <v>163</v>
      </c>
      <c r="F8190" s="200" t="s">
        <v>2241</v>
      </c>
      <c r="G8190" s="200" t="s">
        <v>2242</v>
      </c>
      <c r="H8190" s="200"/>
      <c r="I8190" s="200">
        <v>45581</v>
      </c>
      <c r="J8190" s="143">
        <f t="shared" si="127"/>
        <v>45581</v>
      </c>
      <c r="K8190" s="202">
        <v>8</v>
      </c>
      <c r="L8190" s="284" t="s">
        <v>3355</v>
      </c>
      <c r="M8190" s="223"/>
      <c r="N8190" s="203"/>
      <c r="O8190" s="222" t="s">
        <v>326</v>
      </c>
    </row>
    <row r="8191" spans="1:15" ht="29.25" customHeight="1">
      <c r="A8191" s="221" t="s">
        <v>73</v>
      </c>
      <c r="B8191" s="221" t="s">
        <v>876</v>
      </c>
      <c r="C8191" s="222" t="s">
        <v>877</v>
      </c>
      <c r="D8191" s="222" t="s">
        <v>181</v>
      </c>
      <c r="E8191" s="199" t="s">
        <v>163</v>
      </c>
      <c r="F8191" s="200" t="s">
        <v>2241</v>
      </c>
      <c r="G8191" s="200" t="s">
        <v>2242</v>
      </c>
      <c r="H8191" s="200"/>
      <c r="I8191" s="200">
        <v>45582</v>
      </c>
      <c r="J8191" s="143">
        <f t="shared" si="127"/>
        <v>45582</v>
      </c>
      <c r="K8191" s="202">
        <v>8</v>
      </c>
      <c r="L8191" s="284" t="s">
        <v>3480</v>
      </c>
      <c r="M8191" s="223"/>
      <c r="N8191" s="203"/>
      <c r="O8191" s="222" t="s">
        <v>326</v>
      </c>
    </row>
    <row r="8192" spans="1:15" ht="29.25" customHeight="1">
      <c r="A8192" s="221" t="s">
        <v>73</v>
      </c>
      <c r="B8192" s="221" t="s">
        <v>876</v>
      </c>
      <c r="C8192" s="222" t="s">
        <v>877</v>
      </c>
      <c r="D8192" s="222" t="s">
        <v>181</v>
      </c>
      <c r="E8192" s="199" t="s">
        <v>163</v>
      </c>
      <c r="F8192" s="200" t="s">
        <v>2241</v>
      </c>
      <c r="G8192" s="200" t="s">
        <v>2242</v>
      </c>
      <c r="H8192" s="200"/>
      <c r="I8192" s="200">
        <v>45583</v>
      </c>
      <c r="J8192" s="143">
        <f t="shared" si="127"/>
        <v>45583</v>
      </c>
      <c r="K8192" s="202">
        <v>8</v>
      </c>
      <c r="L8192" s="284" t="s">
        <v>3481</v>
      </c>
      <c r="M8192" s="223"/>
      <c r="N8192" s="203"/>
      <c r="O8192" s="222" t="s">
        <v>326</v>
      </c>
    </row>
    <row r="8193" spans="1:15" ht="29.25" customHeight="1">
      <c r="A8193" s="221" t="s">
        <v>73</v>
      </c>
      <c r="B8193" s="221" t="s">
        <v>876</v>
      </c>
      <c r="C8193" s="222" t="s">
        <v>877</v>
      </c>
      <c r="D8193" s="222" t="s">
        <v>181</v>
      </c>
      <c r="E8193" s="199" t="s">
        <v>163</v>
      </c>
      <c r="F8193" s="200" t="s">
        <v>2241</v>
      </c>
      <c r="G8193" s="200" t="s">
        <v>2242</v>
      </c>
      <c r="H8193" s="200"/>
      <c r="I8193" s="200">
        <v>45586</v>
      </c>
      <c r="J8193" s="143">
        <f t="shared" si="127"/>
        <v>45586</v>
      </c>
      <c r="K8193" s="202">
        <v>8</v>
      </c>
      <c r="L8193" s="285" t="s">
        <v>3482</v>
      </c>
      <c r="M8193" s="223"/>
      <c r="N8193" s="203"/>
      <c r="O8193" s="222" t="s">
        <v>326</v>
      </c>
    </row>
    <row r="8194" spans="1:15" ht="29.25" customHeight="1">
      <c r="A8194" s="221" t="s">
        <v>73</v>
      </c>
      <c r="B8194" s="221" t="s">
        <v>876</v>
      </c>
      <c r="C8194" s="222" t="s">
        <v>877</v>
      </c>
      <c r="D8194" s="222" t="s">
        <v>181</v>
      </c>
      <c r="E8194" s="199" t="s">
        <v>163</v>
      </c>
      <c r="F8194" s="200" t="s">
        <v>2241</v>
      </c>
      <c r="G8194" s="200" t="s">
        <v>2242</v>
      </c>
      <c r="H8194" s="200"/>
      <c r="I8194" s="200">
        <v>45587</v>
      </c>
      <c r="J8194" s="143">
        <f t="shared" si="127"/>
        <v>45587</v>
      </c>
      <c r="K8194" s="202">
        <v>8</v>
      </c>
      <c r="L8194" s="285" t="s">
        <v>3483</v>
      </c>
      <c r="M8194" s="223"/>
      <c r="N8194" s="203"/>
      <c r="O8194" s="222" t="s">
        <v>326</v>
      </c>
    </row>
    <row r="8195" spans="1:15" ht="29.25" customHeight="1">
      <c r="A8195" s="221" t="s">
        <v>73</v>
      </c>
      <c r="B8195" s="221" t="s">
        <v>876</v>
      </c>
      <c r="C8195" s="222" t="s">
        <v>877</v>
      </c>
      <c r="D8195" s="222" t="s">
        <v>181</v>
      </c>
      <c r="E8195" s="199" t="s">
        <v>163</v>
      </c>
      <c r="F8195" s="200" t="s">
        <v>2241</v>
      </c>
      <c r="G8195" s="200" t="s">
        <v>2242</v>
      </c>
      <c r="H8195" s="200"/>
      <c r="I8195" s="200">
        <v>45588</v>
      </c>
      <c r="J8195" s="143">
        <f t="shared" ref="J8195:J8258" si="128">I8195</f>
        <v>45588</v>
      </c>
      <c r="K8195" s="202">
        <v>8</v>
      </c>
      <c r="L8195" s="285" t="s">
        <v>3484</v>
      </c>
      <c r="M8195" s="223"/>
      <c r="N8195" s="203"/>
      <c r="O8195" s="222" t="s">
        <v>326</v>
      </c>
    </row>
    <row r="8196" spans="1:15" ht="29.25" customHeight="1">
      <c r="A8196" s="221" t="s">
        <v>73</v>
      </c>
      <c r="B8196" s="221" t="s">
        <v>876</v>
      </c>
      <c r="C8196" s="222" t="s">
        <v>877</v>
      </c>
      <c r="D8196" s="222" t="s">
        <v>181</v>
      </c>
      <c r="E8196" s="199" t="s">
        <v>163</v>
      </c>
      <c r="F8196" s="200" t="s">
        <v>2241</v>
      </c>
      <c r="G8196" s="200" t="s">
        <v>2242</v>
      </c>
      <c r="H8196" s="200"/>
      <c r="I8196" s="200">
        <v>45589</v>
      </c>
      <c r="J8196" s="143">
        <f t="shared" si="128"/>
        <v>45589</v>
      </c>
      <c r="K8196" s="202">
        <v>8</v>
      </c>
      <c r="L8196" s="284" t="s">
        <v>3606</v>
      </c>
      <c r="M8196" s="223"/>
      <c r="N8196" s="203"/>
      <c r="O8196" s="222" t="s">
        <v>326</v>
      </c>
    </row>
    <row r="8197" spans="1:15" ht="29.25" customHeight="1">
      <c r="A8197" s="221" t="s">
        <v>73</v>
      </c>
      <c r="B8197" s="221" t="s">
        <v>876</v>
      </c>
      <c r="C8197" s="222" t="s">
        <v>877</v>
      </c>
      <c r="D8197" s="222" t="s">
        <v>181</v>
      </c>
      <c r="E8197" s="199" t="s">
        <v>163</v>
      </c>
      <c r="F8197" s="200" t="s">
        <v>2241</v>
      </c>
      <c r="G8197" s="200" t="s">
        <v>2242</v>
      </c>
      <c r="H8197" s="200"/>
      <c r="I8197" s="200">
        <v>45590</v>
      </c>
      <c r="J8197" s="143">
        <f t="shared" si="128"/>
        <v>45590</v>
      </c>
      <c r="K8197" s="202">
        <v>8</v>
      </c>
      <c r="L8197" s="284" t="s">
        <v>3607</v>
      </c>
      <c r="M8197" s="223"/>
      <c r="N8197" s="203"/>
      <c r="O8197" s="222" t="s">
        <v>326</v>
      </c>
    </row>
    <row r="8198" spans="1:15" ht="29.25" customHeight="1">
      <c r="A8198" s="221" t="s">
        <v>73</v>
      </c>
      <c r="B8198" s="221" t="s">
        <v>876</v>
      </c>
      <c r="C8198" s="222" t="s">
        <v>877</v>
      </c>
      <c r="D8198" s="222" t="s">
        <v>181</v>
      </c>
      <c r="E8198" s="199" t="s">
        <v>163</v>
      </c>
      <c r="F8198" s="200" t="s">
        <v>2241</v>
      </c>
      <c r="G8198" s="200" t="s">
        <v>2242</v>
      </c>
      <c r="H8198" s="200"/>
      <c r="I8198" s="200">
        <v>45593</v>
      </c>
      <c r="J8198" s="143">
        <f t="shared" si="128"/>
        <v>45593</v>
      </c>
      <c r="K8198" s="202">
        <v>8</v>
      </c>
      <c r="L8198" s="285" t="s">
        <v>3608</v>
      </c>
      <c r="M8198" s="223"/>
      <c r="N8198" s="203"/>
      <c r="O8198" s="222" t="s">
        <v>326</v>
      </c>
    </row>
    <row r="8199" spans="1:15" ht="29.25" customHeight="1">
      <c r="A8199" s="221" t="s">
        <v>73</v>
      </c>
      <c r="B8199" s="221" t="s">
        <v>876</v>
      </c>
      <c r="C8199" s="222" t="s">
        <v>877</v>
      </c>
      <c r="D8199" s="222" t="s">
        <v>181</v>
      </c>
      <c r="E8199" s="199" t="s">
        <v>163</v>
      </c>
      <c r="F8199" s="200" t="s">
        <v>2241</v>
      </c>
      <c r="G8199" s="200" t="s">
        <v>2242</v>
      </c>
      <c r="H8199" s="200"/>
      <c r="I8199" s="200">
        <v>45594</v>
      </c>
      <c r="J8199" s="143">
        <f t="shared" si="128"/>
        <v>45594</v>
      </c>
      <c r="K8199" s="202">
        <v>8</v>
      </c>
      <c r="L8199" s="285" t="s">
        <v>3609</v>
      </c>
      <c r="M8199" s="223"/>
      <c r="N8199" s="203"/>
      <c r="O8199" s="222" t="s">
        <v>326</v>
      </c>
    </row>
    <row r="8200" spans="1:15" ht="29.25" customHeight="1">
      <c r="A8200" s="221" t="s">
        <v>73</v>
      </c>
      <c r="B8200" s="221" t="s">
        <v>876</v>
      </c>
      <c r="C8200" s="222" t="s">
        <v>877</v>
      </c>
      <c r="D8200" s="222" t="s">
        <v>181</v>
      </c>
      <c r="E8200" s="199" t="s">
        <v>163</v>
      </c>
      <c r="F8200" s="200" t="s">
        <v>2241</v>
      </c>
      <c r="G8200" s="200" t="s">
        <v>2242</v>
      </c>
      <c r="H8200" s="200"/>
      <c r="I8200" s="200">
        <v>45595</v>
      </c>
      <c r="J8200" s="143">
        <f t="shared" si="128"/>
        <v>45595</v>
      </c>
      <c r="K8200" s="202">
        <v>8</v>
      </c>
      <c r="L8200" s="285" t="s">
        <v>3610</v>
      </c>
      <c r="M8200" s="223"/>
      <c r="N8200" s="203"/>
      <c r="O8200" s="222" t="s">
        <v>326</v>
      </c>
    </row>
    <row r="8201" spans="1:15" ht="29.25" customHeight="1">
      <c r="A8201" s="221" t="s">
        <v>73</v>
      </c>
      <c r="B8201" s="221" t="s">
        <v>876</v>
      </c>
      <c r="C8201" s="222" t="s">
        <v>877</v>
      </c>
      <c r="D8201" s="222" t="s">
        <v>181</v>
      </c>
      <c r="E8201" s="199" t="s">
        <v>165</v>
      </c>
      <c r="F8201" s="200"/>
      <c r="G8201" s="200"/>
      <c r="H8201" s="200"/>
      <c r="I8201" s="200">
        <v>45596</v>
      </c>
      <c r="J8201" s="143">
        <f t="shared" si="128"/>
        <v>45596</v>
      </c>
      <c r="K8201" s="202">
        <v>8</v>
      </c>
      <c r="L8201" s="285" t="s">
        <v>593</v>
      </c>
      <c r="M8201" s="223"/>
      <c r="N8201" s="203"/>
      <c r="O8201" s="222" t="s">
        <v>326</v>
      </c>
    </row>
    <row r="8202" spans="1:15" ht="29.25" customHeight="1">
      <c r="A8202" s="221" t="s">
        <v>73</v>
      </c>
      <c r="B8202" s="221" t="s">
        <v>876</v>
      </c>
      <c r="C8202" s="222" t="s">
        <v>877</v>
      </c>
      <c r="D8202" s="222" t="s">
        <v>181</v>
      </c>
      <c r="E8202" s="199" t="s">
        <v>163</v>
      </c>
      <c r="F8202" s="200" t="s">
        <v>2241</v>
      </c>
      <c r="G8202" s="200" t="s">
        <v>2242</v>
      </c>
      <c r="H8202" s="200"/>
      <c r="I8202" s="200">
        <v>45597</v>
      </c>
      <c r="J8202" s="143">
        <f t="shared" si="128"/>
        <v>45597</v>
      </c>
      <c r="K8202" s="202">
        <v>8</v>
      </c>
      <c r="L8202" s="285" t="s">
        <v>3765</v>
      </c>
      <c r="M8202" s="223"/>
      <c r="N8202" s="203"/>
      <c r="O8202" s="222" t="s">
        <v>326</v>
      </c>
    </row>
    <row r="8203" spans="1:15" ht="29.25" customHeight="1">
      <c r="A8203" s="221" t="s">
        <v>73</v>
      </c>
      <c r="B8203" s="221" t="s">
        <v>876</v>
      </c>
      <c r="C8203" s="222" t="s">
        <v>877</v>
      </c>
      <c r="D8203" s="222" t="s">
        <v>181</v>
      </c>
      <c r="E8203" s="199" t="s">
        <v>163</v>
      </c>
      <c r="F8203" s="200" t="s">
        <v>2241</v>
      </c>
      <c r="G8203" s="200" t="s">
        <v>2242</v>
      </c>
      <c r="H8203" s="200"/>
      <c r="I8203" s="200">
        <v>45600</v>
      </c>
      <c r="J8203" s="143">
        <f t="shared" si="128"/>
        <v>45600</v>
      </c>
      <c r="K8203" s="202">
        <v>8</v>
      </c>
      <c r="L8203" s="285" t="s">
        <v>3766</v>
      </c>
      <c r="M8203" s="223"/>
      <c r="N8203" s="203"/>
      <c r="O8203" s="222" t="s">
        <v>326</v>
      </c>
    </row>
    <row r="8204" spans="1:15" ht="29.25" customHeight="1">
      <c r="A8204" s="221" t="s">
        <v>73</v>
      </c>
      <c r="B8204" s="221" t="s">
        <v>876</v>
      </c>
      <c r="C8204" s="222" t="s">
        <v>877</v>
      </c>
      <c r="D8204" s="222" t="s">
        <v>181</v>
      </c>
      <c r="E8204" s="199" t="s">
        <v>163</v>
      </c>
      <c r="F8204" s="200" t="s">
        <v>2241</v>
      </c>
      <c r="G8204" s="200" t="s">
        <v>2242</v>
      </c>
      <c r="H8204" s="200"/>
      <c r="I8204" s="200">
        <v>45601</v>
      </c>
      <c r="J8204" s="143">
        <f t="shared" si="128"/>
        <v>45601</v>
      </c>
      <c r="K8204" s="202">
        <v>8</v>
      </c>
      <c r="L8204" s="284" t="s">
        <v>3767</v>
      </c>
      <c r="M8204" s="223"/>
      <c r="N8204" s="203"/>
      <c r="O8204" s="222" t="s">
        <v>326</v>
      </c>
    </row>
    <row r="8205" spans="1:15" ht="29.25" customHeight="1">
      <c r="A8205" s="221" t="s">
        <v>73</v>
      </c>
      <c r="B8205" s="221" t="s">
        <v>876</v>
      </c>
      <c r="C8205" s="222" t="s">
        <v>877</v>
      </c>
      <c r="D8205" s="222" t="s">
        <v>181</v>
      </c>
      <c r="E8205" s="199" t="s">
        <v>163</v>
      </c>
      <c r="F8205" s="200" t="s">
        <v>2241</v>
      </c>
      <c r="G8205" s="200" t="s">
        <v>2242</v>
      </c>
      <c r="H8205" s="200"/>
      <c r="I8205" s="200">
        <v>45602</v>
      </c>
      <c r="J8205" s="143">
        <f t="shared" si="128"/>
        <v>45602</v>
      </c>
      <c r="K8205" s="202">
        <v>8</v>
      </c>
      <c r="L8205" s="285" t="s">
        <v>3768</v>
      </c>
      <c r="M8205" s="223"/>
      <c r="N8205" s="203"/>
      <c r="O8205" s="222" t="s">
        <v>326</v>
      </c>
    </row>
    <row r="8206" spans="1:15" ht="29.25" customHeight="1">
      <c r="A8206" s="221" t="s">
        <v>73</v>
      </c>
      <c r="B8206" s="221" t="s">
        <v>876</v>
      </c>
      <c r="C8206" s="222" t="s">
        <v>877</v>
      </c>
      <c r="D8206" s="222" t="s">
        <v>181</v>
      </c>
      <c r="E8206" s="199" t="s">
        <v>163</v>
      </c>
      <c r="F8206" s="200" t="s">
        <v>2241</v>
      </c>
      <c r="G8206" s="200" t="s">
        <v>2242</v>
      </c>
      <c r="H8206" s="200"/>
      <c r="I8206" s="200">
        <v>45603</v>
      </c>
      <c r="J8206" s="143">
        <f t="shared" si="128"/>
        <v>45603</v>
      </c>
      <c r="K8206" s="202">
        <v>8</v>
      </c>
      <c r="L8206" s="285" t="s">
        <v>3901</v>
      </c>
      <c r="M8206" s="223"/>
      <c r="N8206" s="203"/>
      <c r="O8206" s="222" t="s">
        <v>326</v>
      </c>
    </row>
    <row r="8207" spans="1:15" ht="29.25" customHeight="1">
      <c r="A8207" s="221" t="s">
        <v>73</v>
      </c>
      <c r="B8207" s="221" t="s">
        <v>876</v>
      </c>
      <c r="C8207" s="222" t="s">
        <v>877</v>
      </c>
      <c r="D8207" s="222" t="s">
        <v>181</v>
      </c>
      <c r="E8207" s="199" t="s">
        <v>163</v>
      </c>
      <c r="F8207" s="200" t="s">
        <v>2241</v>
      </c>
      <c r="G8207" s="200" t="s">
        <v>2242</v>
      </c>
      <c r="H8207" s="200"/>
      <c r="I8207" s="200">
        <v>45604</v>
      </c>
      <c r="J8207" s="143">
        <f t="shared" si="128"/>
        <v>45604</v>
      </c>
      <c r="K8207" s="202">
        <v>4</v>
      </c>
      <c r="L8207" s="285" t="s">
        <v>3901</v>
      </c>
      <c r="M8207" s="223"/>
      <c r="N8207" s="203"/>
      <c r="O8207" s="222" t="s">
        <v>326</v>
      </c>
    </row>
    <row r="8208" spans="1:15" ht="29.25" customHeight="1">
      <c r="A8208" s="221" t="s">
        <v>73</v>
      </c>
      <c r="B8208" s="221" t="s">
        <v>876</v>
      </c>
      <c r="C8208" s="222" t="s">
        <v>877</v>
      </c>
      <c r="D8208" s="222" t="s">
        <v>181</v>
      </c>
      <c r="E8208" s="199" t="s">
        <v>178</v>
      </c>
      <c r="F8208" s="200"/>
      <c r="G8208" s="200"/>
      <c r="H8208" s="200"/>
      <c r="I8208" s="200">
        <v>45604</v>
      </c>
      <c r="J8208" s="143">
        <f t="shared" si="128"/>
        <v>45604</v>
      </c>
      <c r="K8208" s="202">
        <v>4</v>
      </c>
      <c r="L8208" s="285" t="s">
        <v>3902</v>
      </c>
      <c r="M8208" s="223"/>
      <c r="N8208" s="203"/>
      <c r="O8208" s="222" t="s">
        <v>326</v>
      </c>
    </row>
    <row r="8209" spans="1:15" ht="29.25" customHeight="1">
      <c r="A8209" s="221" t="s">
        <v>73</v>
      </c>
      <c r="B8209" s="221" t="s">
        <v>876</v>
      </c>
      <c r="C8209" s="222" t="s">
        <v>877</v>
      </c>
      <c r="D8209" s="222" t="s">
        <v>181</v>
      </c>
      <c r="E8209" s="199" t="s">
        <v>163</v>
      </c>
      <c r="F8209" s="200" t="s">
        <v>2241</v>
      </c>
      <c r="G8209" s="200" t="s">
        <v>2242</v>
      </c>
      <c r="H8209" s="200"/>
      <c r="I8209" s="200">
        <v>45607</v>
      </c>
      <c r="J8209" s="143">
        <f t="shared" si="128"/>
        <v>45607</v>
      </c>
      <c r="K8209" s="202">
        <v>8</v>
      </c>
      <c r="L8209" s="284" t="s">
        <v>3903</v>
      </c>
      <c r="M8209" s="223"/>
      <c r="N8209" s="203"/>
      <c r="O8209" s="222" t="s">
        <v>326</v>
      </c>
    </row>
    <row r="8210" spans="1:15" ht="29.25" customHeight="1">
      <c r="A8210" s="221" t="s">
        <v>73</v>
      </c>
      <c r="B8210" s="221" t="s">
        <v>876</v>
      </c>
      <c r="C8210" s="222" t="s">
        <v>877</v>
      </c>
      <c r="D8210" s="222" t="s">
        <v>181</v>
      </c>
      <c r="E8210" s="199" t="s">
        <v>163</v>
      </c>
      <c r="F8210" s="200" t="s">
        <v>2241</v>
      </c>
      <c r="G8210" s="200" t="s">
        <v>2242</v>
      </c>
      <c r="H8210" s="200"/>
      <c r="I8210" s="200">
        <v>45608</v>
      </c>
      <c r="J8210" s="143">
        <f t="shared" si="128"/>
        <v>45608</v>
      </c>
      <c r="K8210" s="202">
        <v>6</v>
      </c>
      <c r="L8210" s="285" t="s">
        <v>3904</v>
      </c>
      <c r="M8210" s="223"/>
      <c r="N8210" s="203"/>
      <c r="O8210" s="222" t="s">
        <v>326</v>
      </c>
    </row>
    <row r="8211" spans="1:15" ht="29.25" customHeight="1">
      <c r="A8211" s="221" t="s">
        <v>73</v>
      </c>
      <c r="B8211" s="221" t="s">
        <v>876</v>
      </c>
      <c r="C8211" s="222" t="s">
        <v>877</v>
      </c>
      <c r="D8211" s="222" t="s">
        <v>181</v>
      </c>
      <c r="E8211" s="199" t="s">
        <v>178</v>
      </c>
      <c r="F8211" s="200"/>
      <c r="G8211" s="200"/>
      <c r="H8211" s="200"/>
      <c r="I8211" s="200">
        <v>45608</v>
      </c>
      <c r="J8211" s="143">
        <f t="shared" si="128"/>
        <v>45608</v>
      </c>
      <c r="K8211" s="202">
        <v>2</v>
      </c>
      <c r="L8211" s="285" t="s">
        <v>3905</v>
      </c>
      <c r="M8211" s="223"/>
      <c r="N8211" s="203"/>
      <c r="O8211" s="222" t="s">
        <v>326</v>
      </c>
    </row>
    <row r="8212" spans="1:15" ht="29.25" customHeight="1">
      <c r="A8212" s="221" t="s">
        <v>73</v>
      </c>
      <c r="B8212" s="221" t="s">
        <v>876</v>
      </c>
      <c r="C8212" s="222" t="s">
        <v>877</v>
      </c>
      <c r="D8212" s="222" t="s">
        <v>181</v>
      </c>
      <c r="E8212" s="199" t="s">
        <v>163</v>
      </c>
      <c r="F8212" s="200" t="s">
        <v>2241</v>
      </c>
      <c r="G8212" s="200" t="s">
        <v>2242</v>
      </c>
      <c r="H8212" s="200"/>
      <c r="I8212" s="200">
        <v>45609</v>
      </c>
      <c r="J8212" s="143">
        <f t="shared" si="128"/>
        <v>45609</v>
      </c>
      <c r="K8212" s="202">
        <v>8</v>
      </c>
      <c r="L8212" s="284" t="s">
        <v>3906</v>
      </c>
      <c r="M8212" s="223"/>
      <c r="N8212" s="203"/>
      <c r="O8212" s="222" t="s">
        <v>326</v>
      </c>
    </row>
    <row r="8213" spans="1:15" ht="29.25" customHeight="1">
      <c r="A8213" s="221" t="s">
        <v>73</v>
      </c>
      <c r="B8213" s="221" t="s">
        <v>876</v>
      </c>
      <c r="C8213" s="222" t="s">
        <v>877</v>
      </c>
      <c r="D8213" s="222" t="s">
        <v>181</v>
      </c>
      <c r="E8213" s="199" t="s">
        <v>163</v>
      </c>
      <c r="F8213" s="200" t="s">
        <v>2241</v>
      </c>
      <c r="G8213" s="200" t="s">
        <v>2242</v>
      </c>
      <c r="H8213" s="200"/>
      <c r="I8213" s="200">
        <v>45610</v>
      </c>
      <c r="J8213" s="143">
        <f t="shared" si="128"/>
        <v>45610</v>
      </c>
      <c r="K8213" s="202">
        <v>8</v>
      </c>
      <c r="L8213" s="284" t="s">
        <v>4078</v>
      </c>
      <c r="M8213" s="223"/>
      <c r="N8213" s="203"/>
      <c r="O8213" s="222" t="s">
        <v>326</v>
      </c>
    </row>
    <row r="8214" spans="1:15" ht="29.25" customHeight="1">
      <c r="A8214" s="221" t="s">
        <v>73</v>
      </c>
      <c r="B8214" s="221" t="s">
        <v>876</v>
      </c>
      <c r="C8214" s="222" t="s">
        <v>877</v>
      </c>
      <c r="D8214" s="222" t="s">
        <v>181</v>
      </c>
      <c r="E8214" s="199" t="s">
        <v>163</v>
      </c>
      <c r="F8214" s="200" t="s">
        <v>2241</v>
      </c>
      <c r="G8214" s="200" t="s">
        <v>2242</v>
      </c>
      <c r="H8214" s="200"/>
      <c r="I8214" s="200">
        <v>45611</v>
      </c>
      <c r="J8214" s="143">
        <f t="shared" si="128"/>
        <v>45611</v>
      </c>
      <c r="K8214" s="202">
        <v>8</v>
      </c>
      <c r="L8214" s="284" t="s">
        <v>4079</v>
      </c>
      <c r="M8214" s="223"/>
      <c r="N8214" s="203"/>
      <c r="O8214" s="222" t="s">
        <v>326</v>
      </c>
    </row>
    <row r="8215" spans="1:15" ht="29.25" customHeight="1">
      <c r="A8215" s="221" t="s">
        <v>73</v>
      </c>
      <c r="B8215" s="221" t="s">
        <v>876</v>
      </c>
      <c r="C8215" s="222" t="s">
        <v>877</v>
      </c>
      <c r="D8215" s="222" t="s">
        <v>181</v>
      </c>
      <c r="E8215" s="199" t="s">
        <v>163</v>
      </c>
      <c r="F8215" s="200" t="s">
        <v>2241</v>
      </c>
      <c r="G8215" s="200" t="s">
        <v>2242</v>
      </c>
      <c r="H8215" s="200"/>
      <c r="I8215" s="200">
        <v>45614</v>
      </c>
      <c r="J8215" s="143">
        <f t="shared" si="128"/>
        <v>45614</v>
      </c>
      <c r="K8215" s="202">
        <v>8</v>
      </c>
      <c r="L8215" s="285" t="s">
        <v>4080</v>
      </c>
      <c r="M8215" s="223"/>
      <c r="N8215" s="203"/>
      <c r="O8215" s="222" t="s">
        <v>326</v>
      </c>
    </row>
    <row r="8216" spans="1:15" ht="29.25" customHeight="1">
      <c r="A8216" s="221" t="s">
        <v>73</v>
      </c>
      <c r="B8216" s="221" t="s">
        <v>876</v>
      </c>
      <c r="C8216" s="222" t="s">
        <v>877</v>
      </c>
      <c r="D8216" s="222" t="s">
        <v>181</v>
      </c>
      <c r="E8216" s="199" t="s">
        <v>163</v>
      </c>
      <c r="F8216" s="200" t="s">
        <v>2241</v>
      </c>
      <c r="G8216" s="200" t="s">
        <v>2242</v>
      </c>
      <c r="H8216" s="200"/>
      <c r="I8216" s="200">
        <v>45615</v>
      </c>
      <c r="J8216" s="143">
        <f t="shared" si="128"/>
        <v>45615</v>
      </c>
      <c r="K8216" s="202">
        <v>8</v>
      </c>
      <c r="L8216" s="285" t="s">
        <v>4080</v>
      </c>
      <c r="M8216" s="223"/>
      <c r="N8216" s="203"/>
      <c r="O8216" s="222" t="s">
        <v>326</v>
      </c>
    </row>
    <row r="8217" spans="1:15" ht="29.25" customHeight="1">
      <c r="A8217" s="221" t="s">
        <v>73</v>
      </c>
      <c r="B8217" s="221" t="s">
        <v>876</v>
      </c>
      <c r="C8217" s="222" t="s">
        <v>877</v>
      </c>
      <c r="D8217" s="222" t="s">
        <v>181</v>
      </c>
      <c r="E8217" s="199" t="s">
        <v>163</v>
      </c>
      <c r="F8217" s="200" t="s">
        <v>2241</v>
      </c>
      <c r="G8217" s="200" t="s">
        <v>2242</v>
      </c>
      <c r="H8217" s="200"/>
      <c r="I8217" s="200">
        <v>45616</v>
      </c>
      <c r="J8217" s="143">
        <f t="shared" si="128"/>
        <v>45616</v>
      </c>
      <c r="K8217" s="202">
        <v>8</v>
      </c>
      <c r="L8217" s="285" t="s">
        <v>4081</v>
      </c>
      <c r="M8217" s="223"/>
      <c r="N8217" s="203"/>
      <c r="O8217" s="222" t="s">
        <v>326</v>
      </c>
    </row>
    <row r="8218" spans="1:15" ht="29.25" customHeight="1">
      <c r="A8218" s="221" t="s">
        <v>73</v>
      </c>
      <c r="B8218" s="221" t="s">
        <v>876</v>
      </c>
      <c r="C8218" s="222" t="s">
        <v>877</v>
      </c>
      <c r="D8218" s="222" t="s">
        <v>181</v>
      </c>
      <c r="E8218" s="199" t="s">
        <v>163</v>
      </c>
      <c r="F8218" s="200" t="s">
        <v>2241</v>
      </c>
      <c r="G8218" s="200" t="s">
        <v>2242</v>
      </c>
      <c r="H8218" s="200"/>
      <c r="I8218" s="200">
        <v>45617</v>
      </c>
      <c r="J8218" s="143">
        <f t="shared" si="128"/>
        <v>45617</v>
      </c>
      <c r="K8218" s="202">
        <v>8</v>
      </c>
      <c r="L8218" s="284" t="s">
        <v>4222</v>
      </c>
      <c r="M8218" s="223"/>
      <c r="N8218" s="203"/>
      <c r="O8218" s="222" t="s">
        <v>326</v>
      </c>
    </row>
    <row r="8219" spans="1:15" ht="29.25" customHeight="1">
      <c r="A8219" s="221" t="s">
        <v>73</v>
      </c>
      <c r="B8219" s="221" t="s">
        <v>876</v>
      </c>
      <c r="C8219" s="222" t="s">
        <v>877</v>
      </c>
      <c r="D8219" s="222" t="s">
        <v>181</v>
      </c>
      <c r="E8219" s="199" t="s">
        <v>163</v>
      </c>
      <c r="F8219" s="200" t="s">
        <v>2241</v>
      </c>
      <c r="G8219" s="200" t="s">
        <v>2242</v>
      </c>
      <c r="H8219" s="200"/>
      <c r="I8219" s="200">
        <v>45618</v>
      </c>
      <c r="J8219" s="143">
        <f t="shared" si="128"/>
        <v>45618</v>
      </c>
      <c r="K8219" s="202">
        <v>8</v>
      </c>
      <c r="L8219" s="285" t="s">
        <v>4223</v>
      </c>
      <c r="M8219" s="223"/>
      <c r="N8219" s="203"/>
      <c r="O8219" s="222" t="s">
        <v>326</v>
      </c>
    </row>
    <row r="8220" spans="1:15" ht="29.25" customHeight="1">
      <c r="A8220" s="221" t="s">
        <v>73</v>
      </c>
      <c r="B8220" s="221" t="s">
        <v>876</v>
      </c>
      <c r="C8220" s="222" t="s">
        <v>877</v>
      </c>
      <c r="D8220" s="222" t="s">
        <v>181</v>
      </c>
      <c r="E8220" s="199" t="s">
        <v>163</v>
      </c>
      <c r="F8220" s="200" t="s">
        <v>2241</v>
      </c>
      <c r="G8220" s="200" t="s">
        <v>2242</v>
      </c>
      <c r="H8220" s="200"/>
      <c r="I8220" s="200">
        <v>45621</v>
      </c>
      <c r="J8220" s="143">
        <f t="shared" si="128"/>
        <v>45621</v>
      </c>
      <c r="K8220" s="202">
        <v>8</v>
      </c>
      <c r="L8220" s="285" t="s">
        <v>4224</v>
      </c>
      <c r="M8220" s="223"/>
      <c r="N8220" s="203"/>
      <c r="O8220" s="222" t="s">
        <v>326</v>
      </c>
    </row>
    <row r="8221" spans="1:15" ht="29.25" customHeight="1">
      <c r="A8221" s="221" t="s">
        <v>73</v>
      </c>
      <c r="B8221" s="221" t="s">
        <v>876</v>
      </c>
      <c r="C8221" s="222" t="s">
        <v>877</v>
      </c>
      <c r="D8221" s="222" t="s">
        <v>181</v>
      </c>
      <c r="E8221" s="199" t="s">
        <v>163</v>
      </c>
      <c r="F8221" s="200" t="s">
        <v>2241</v>
      </c>
      <c r="G8221" s="200" t="s">
        <v>2242</v>
      </c>
      <c r="H8221" s="200"/>
      <c r="I8221" s="200">
        <v>45622</v>
      </c>
      <c r="J8221" s="143">
        <f t="shared" si="128"/>
        <v>45622</v>
      </c>
      <c r="K8221" s="202">
        <v>8</v>
      </c>
      <c r="L8221" s="285" t="s">
        <v>4225</v>
      </c>
      <c r="M8221" s="223"/>
      <c r="N8221" s="203"/>
      <c r="O8221" s="222" t="s">
        <v>326</v>
      </c>
    </row>
    <row r="8222" spans="1:15" ht="29.25" customHeight="1">
      <c r="A8222" s="221" t="s">
        <v>73</v>
      </c>
      <c r="B8222" s="221" t="s">
        <v>876</v>
      </c>
      <c r="C8222" s="222" t="s">
        <v>877</v>
      </c>
      <c r="D8222" s="222" t="s">
        <v>181</v>
      </c>
      <c r="E8222" s="199" t="s">
        <v>163</v>
      </c>
      <c r="F8222" s="200" t="s">
        <v>2241</v>
      </c>
      <c r="G8222" s="200" t="s">
        <v>2242</v>
      </c>
      <c r="H8222" s="200"/>
      <c r="I8222" s="200">
        <v>45623</v>
      </c>
      <c r="J8222" s="143">
        <f t="shared" si="128"/>
        <v>45623</v>
      </c>
      <c r="K8222" s="202">
        <v>8</v>
      </c>
      <c r="L8222" s="285" t="s">
        <v>4226</v>
      </c>
      <c r="M8222" s="223"/>
      <c r="N8222" s="203"/>
      <c r="O8222" s="222" t="s">
        <v>326</v>
      </c>
    </row>
    <row r="8223" spans="1:15" ht="29.25" customHeight="1">
      <c r="A8223" s="221" t="s">
        <v>73</v>
      </c>
      <c r="B8223" s="221" t="s">
        <v>876</v>
      </c>
      <c r="C8223" s="222" t="s">
        <v>877</v>
      </c>
      <c r="D8223" s="222" t="s">
        <v>181</v>
      </c>
      <c r="E8223" s="199" t="s">
        <v>163</v>
      </c>
      <c r="F8223" s="200" t="s">
        <v>2241</v>
      </c>
      <c r="G8223" s="200" t="s">
        <v>2242</v>
      </c>
      <c r="H8223" s="200"/>
      <c r="I8223" s="200">
        <v>45624</v>
      </c>
      <c r="J8223" s="143">
        <f t="shared" si="128"/>
        <v>45624</v>
      </c>
      <c r="K8223" s="202">
        <v>8</v>
      </c>
      <c r="L8223" s="284" t="s">
        <v>4355</v>
      </c>
      <c r="M8223" s="223"/>
      <c r="N8223" s="203"/>
      <c r="O8223" s="222" t="s">
        <v>326</v>
      </c>
    </row>
    <row r="8224" spans="1:15" ht="29.25" customHeight="1">
      <c r="A8224" s="221" t="s">
        <v>73</v>
      </c>
      <c r="B8224" s="221" t="s">
        <v>876</v>
      </c>
      <c r="C8224" s="222" t="s">
        <v>877</v>
      </c>
      <c r="D8224" s="222" t="s">
        <v>181</v>
      </c>
      <c r="E8224" s="199" t="s">
        <v>163</v>
      </c>
      <c r="F8224" s="200" t="s">
        <v>2241</v>
      </c>
      <c r="G8224" s="200" t="s">
        <v>2242</v>
      </c>
      <c r="H8224" s="200"/>
      <c r="I8224" s="200">
        <v>45625</v>
      </c>
      <c r="J8224" s="143">
        <f t="shared" si="128"/>
        <v>45625</v>
      </c>
      <c r="K8224" s="202">
        <v>8</v>
      </c>
      <c r="L8224" s="285" t="s">
        <v>4356</v>
      </c>
      <c r="M8224" s="223"/>
      <c r="N8224" s="203"/>
      <c r="O8224" s="222" t="s">
        <v>326</v>
      </c>
    </row>
    <row r="8225" spans="1:15" ht="29.25" customHeight="1">
      <c r="A8225" s="221" t="s">
        <v>73</v>
      </c>
      <c r="B8225" s="221" t="s">
        <v>876</v>
      </c>
      <c r="C8225" s="222" t="s">
        <v>877</v>
      </c>
      <c r="D8225" s="222" t="s">
        <v>181</v>
      </c>
      <c r="E8225" s="199" t="s">
        <v>165</v>
      </c>
      <c r="F8225" s="200"/>
      <c r="G8225" s="200"/>
      <c r="H8225" s="200"/>
      <c r="I8225" s="200">
        <v>45628</v>
      </c>
      <c r="J8225" s="143">
        <f t="shared" si="128"/>
        <v>45628</v>
      </c>
      <c r="K8225" s="202">
        <v>8</v>
      </c>
      <c r="L8225" s="285" t="s">
        <v>271</v>
      </c>
      <c r="M8225" s="223"/>
      <c r="N8225" s="203"/>
      <c r="O8225" s="222" t="s">
        <v>326</v>
      </c>
    </row>
    <row r="8226" spans="1:15" ht="29.25" customHeight="1">
      <c r="A8226" s="221" t="s">
        <v>73</v>
      </c>
      <c r="B8226" s="221" t="s">
        <v>876</v>
      </c>
      <c r="C8226" s="222" t="s">
        <v>877</v>
      </c>
      <c r="D8226" s="222" t="s">
        <v>181</v>
      </c>
      <c r="E8226" s="199" t="s">
        <v>178</v>
      </c>
      <c r="F8226" s="200"/>
      <c r="G8226" s="200"/>
      <c r="H8226" s="200"/>
      <c r="I8226" s="200">
        <v>45629</v>
      </c>
      <c r="J8226" s="143">
        <f t="shared" si="128"/>
        <v>45629</v>
      </c>
      <c r="K8226" s="202">
        <v>2</v>
      </c>
      <c r="L8226" s="285" t="s">
        <v>3905</v>
      </c>
      <c r="M8226" s="223"/>
      <c r="N8226" s="203"/>
      <c r="O8226" s="222" t="s">
        <v>326</v>
      </c>
    </row>
    <row r="8227" spans="1:15" ht="29.25" customHeight="1">
      <c r="A8227" s="221" t="s">
        <v>73</v>
      </c>
      <c r="B8227" s="221" t="s">
        <v>876</v>
      </c>
      <c r="C8227" s="222" t="s">
        <v>877</v>
      </c>
      <c r="D8227" s="222" t="s">
        <v>181</v>
      </c>
      <c r="E8227" s="199" t="s">
        <v>163</v>
      </c>
      <c r="F8227" s="200" t="s">
        <v>2241</v>
      </c>
      <c r="G8227" s="200" t="s">
        <v>2242</v>
      </c>
      <c r="H8227" s="200"/>
      <c r="I8227" s="200">
        <v>45629</v>
      </c>
      <c r="J8227" s="143">
        <f t="shared" si="128"/>
        <v>45629</v>
      </c>
      <c r="K8227" s="202">
        <v>6</v>
      </c>
      <c r="L8227" s="285" t="s">
        <v>4357</v>
      </c>
      <c r="M8227" s="223"/>
      <c r="N8227" s="203"/>
      <c r="O8227" s="222" t="s">
        <v>326</v>
      </c>
    </row>
    <row r="8228" spans="1:15" ht="29.25" customHeight="1">
      <c r="A8228" s="221" t="s">
        <v>73</v>
      </c>
      <c r="B8228" s="221" t="s">
        <v>876</v>
      </c>
      <c r="C8228" s="222" t="s">
        <v>877</v>
      </c>
      <c r="D8228" s="222" t="s">
        <v>181</v>
      </c>
      <c r="E8228" s="199" t="s">
        <v>163</v>
      </c>
      <c r="F8228" s="200" t="s">
        <v>2241</v>
      </c>
      <c r="G8228" s="200" t="s">
        <v>2242</v>
      </c>
      <c r="H8228" s="200"/>
      <c r="I8228" s="200">
        <v>45630</v>
      </c>
      <c r="J8228" s="143">
        <f t="shared" si="128"/>
        <v>45630</v>
      </c>
      <c r="K8228" s="202">
        <v>8</v>
      </c>
      <c r="L8228" s="285" t="s">
        <v>4496</v>
      </c>
      <c r="M8228" s="223"/>
      <c r="N8228" s="203"/>
      <c r="O8228" s="222" t="s">
        <v>326</v>
      </c>
    </row>
    <row r="8229" spans="1:15" ht="29.25" customHeight="1">
      <c r="A8229" s="221" t="s">
        <v>73</v>
      </c>
      <c r="B8229" s="221" t="s">
        <v>876</v>
      </c>
      <c r="C8229" s="222" t="s">
        <v>877</v>
      </c>
      <c r="D8229" s="222" t="s">
        <v>181</v>
      </c>
      <c r="E8229" s="199" t="s">
        <v>163</v>
      </c>
      <c r="F8229" s="200" t="s">
        <v>2241</v>
      </c>
      <c r="G8229" s="200" t="s">
        <v>2242</v>
      </c>
      <c r="H8229" s="200"/>
      <c r="I8229" s="200">
        <v>45631</v>
      </c>
      <c r="J8229" s="143">
        <f t="shared" si="128"/>
        <v>45631</v>
      </c>
      <c r="K8229" s="202">
        <v>8</v>
      </c>
      <c r="L8229" s="285" t="s">
        <v>4497</v>
      </c>
      <c r="M8229" s="223"/>
      <c r="N8229" s="203"/>
      <c r="O8229" s="222" t="s">
        <v>326</v>
      </c>
    </row>
    <row r="8230" spans="1:15" ht="29.25" customHeight="1">
      <c r="A8230" s="221" t="s">
        <v>73</v>
      </c>
      <c r="B8230" s="221" t="s">
        <v>876</v>
      </c>
      <c r="C8230" s="222" t="s">
        <v>877</v>
      </c>
      <c r="D8230" s="222" t="s">
        <v>181</v>
      </c>
      <c r="E8230" s="199" t="s">
        <v>163</v>
      </c>
      <c r="F8230" s="200" t="s">
        <v>2241</v>
      </c>
      <c r="G8230" s="200" t="s">
        <v>2242</v>
      </c>
      <c r="H8230" s="200"/>
      <c r="I8230" s="200">
        <v>45632</v>
      </c>
      <c r="J8230" s="143">
        <f t="shared" si="128"/>
        <v>45632</v>
      </c>
      <c r="K8230" s="202">
        <v>8</v>
      </c>
      <c r="L8230" s="285" t="s">
        <v>4498</v>
      </c>
      <c r="M8230" s="223"/>
      <c r="N8230" s="203"/>
      <c r="O8230" s="222" t="s">
        <v>326</v>
      </c>
    </row>
    <row r="8231" spans="1:15" ht="29.25" customHeight="1">
      <c r="A8231" s="221" t="s">
        <v>73</v>
      </c>
      <c r="B8231" s="221" t="s">
        <v>876</v>
      </c>
      <c r="C8231" s="222" t="s">
        <v>877</v>
      </c>
      <c r="D8231" s="222" t="s">
        <v>181</v>
      </c>
      <c r="E8231" s="199" t="s">
        <v>163</v>
      </c>
      <c r="F8231" s="200" t="s">
        <v>2241</v>
      </c>
      <c r="G8231" s="200" t="s">
        <v>2242</v>
      </c>
      <c r="H8231" s="200"/>
      <c r="I8231" s="200">
        <v>45635</v>
      </c>
      <c r="J8231" s="143">
        <f t="shared" si="128"/>
        <v>45635</v>
      </c>
      <c r="K8231" s="202">
        <v>8</v>
      </c>
      <c r="L8231" s="285" t="s">
        <v>4497</v>
      </c>
      <c r="M8231" s="223"/>
      <c r="N8231" s="203"/>
      <c r="O8231" s="222" t="s">
        <v>326</v>
      </c>
    </row>
    <row r="8232" spans="1:15" ht="29.25" customHeight="1">
      <c r="A8232" s="221" t="s">
        <v>73</v>
      </c>
      <c r="B8232" s="221" t="s">
        <v>876</v>
      </c>
      <c r="C8232" s="222" t="s">
        <v>877</v>
      </c>
      <c r="D8232" s="222" t="s">
        <v>181</v>
      </c>
      <c r="E8232" s="199" t="s">
        <v>163</v>
      </c>
      <c r="F8232" s="200" t="s">
        <v>2241</v>
      </c>
      <c r="G8232" s="200" t="s">
        <v>2242</v>
      </c>
      <c r="H8232" s="200"/>
      <c r="I8232" s="200">
        <v>45636</v>
      </c>
      <c r="J8232" s="143">
        <f t="shared" si="128"/>
        <v>45636</v>
      </c>
      <c r="K8232" s="202">
        <v>8</v>
      </c>
      <c r="L8232" s="284" t="s">
        <v>4499</v>
      </c>
      <c r="M8232" s="223"/>
      <c r="N8232" s="203"/>
      <c r="O8232" s="222" t="s">
        <v>326</v>
      </c>
    </row>
    <row r="8233" spans="1:15" ht="29.25" customHeight="1">
      <c r="A8233" s="221" t="s">
        <v>73</v>
      </c>
      <c r="B8233" s="221" t="s">
        <v>876</v>
      </c>
      <c r="C8233" s="222" t="s">
        <v>877</v>
      </c>
      <c r="D8233" s="222" t="s">
        <v>181</v>
      </c>
      <c r="E8233" s="199" t="s">
        <v>163</v>
      </c>
      <c r="F8233" s="200" t="s">
        <v>2241</v>
      </c>
      <c r="G8233" s="200" t="s">
        <v>2242</v>
      </c>
      <c r="H8233" s="200"/>
      <c r="I8233" s="200">
        <v>45637</v>
      </c>
      <c r="J8233" s="143">
        <f t="shared" si="128"/>
        <v>45637</v>
      </c>
      <c r="K8233" s="202">
        <v>8</v>
      </c>
      <c r="L8233" s="285" t="s">
        <v>4500</v>
      </c>
      <c r="M8233" s="223"/>
      <c r="N8233" s="203"/>
      <c r="O8233" s="222" t="s">
        <v>326</v>
      </c>
    </row>
    <row r="8234" spans="1:15" ht="29.25" customHeight="1">
      <c r="A8234" s="221" t="s">
        <v>73</v>
      </c>
      <c r="B8234" s="221" t="s">
        <v>876</v>
      </c>
      <c r="C8234" s="222" t="s">
        <v>877</v>
      </c>
      <c r="D8234" s="222" t="s">
        <v>181</v>
      </c>
      <c r="E8234" s="199" t="s">
        <v>163</v>
      </c>
      <c r="F8234" s="200" t="s">
        <v>2241</v>
      </c>
      <c r="G8234" s="200" t="s">
        <v>2242</v>
      </c>
      <c r="H8234" s="200"/>
      <c r="I8234" s="200">
        <v>45638</v>
      </c>
      <c r="J8234" s="143">
        <f t="shared" si="128"/>
        <v>45638</v>
      </c>
      <c r="K8234" s="202">
        <v>8</v>
      </c>
      <c r="L8234" s="285" t="s">
        <v>4643</v>
      </c>
      <c r="M8234" s="223"/>
      <c r="N8234" s="203"/>
      <c r="O8234" s="222" t="s">
        <v>326</v>
      </c>
    </row>
    <row r="8235" spans="1:15" ht="29.25" customHeight="1">
      <c r="A8235" s="221" t="s">
        <v>73</v>
      </c>
      <c r="B8235" s="221" t="s">
        <v>876</v>
      </c>
      <c r="C8235" s="222" t="s">
        <v>877</v>
      </c>
      <c r="D8235" s="222" t="s">
        <v>181</v>
      </c>
      <c r="E8235" s="199" t="s">
        <v>163</v>
      </c>
      <c r="F8235" s="200" t="s">
        <v>2241</v>
      </c>
      <c r="G8235" s="200" t="s">
        <v>2242</v>
      </c>
      <c r="H8235" s="200"/>
      <c r="I8235" s="200">
        <v>45639</v>
      </c>
      <c r="J8235" s="143">
        <f t="shared" si="128"/>
        <v>45639</v>
      </c>
      <c r="K8235" s="202">
        <v>8</v>
      </c>
      <c r="L8235" s="284" t="s">
        <v>4644</v>
      </c>
      <c r="M8235" s="223"/>
      <c r="N8235" s="203"/>
      <c r="O8235" s="222" t="s">
        <v>326</v>
      </c>
    </row>
    <row r="8236" spans="1:15" ht="29.25" customHeight="1">
      <c r="A8236" s="221" t="s">
        <v>73</v>
      </c>
      <c r="B8236" s="221" t="s">
        <v>876</v>
      </c>
      <c r="C8236" s="222" t="s">
        <v>877</v>
      </c>
      <c r="D8236" s="222" t="s">
        <v>181</v>
      </c>
      <c r="E8236" s="199" t="s">
        <v>163</v>
      </c>
      <c r="F8236" s="200" t="s">
        <v>2241</v>
      </c>
      <c r="G8236" s="200" t="s">
        <v>2242</v>
      </c>
      <c r="H8236" s="200"/>
      <c r="I8236" s="200">
        <v>45642</v>
      </c>
      <c r="J8236" s="143">
        <f t="shared" si="128"/>
        <v>45642</v>
      </c>
      <c r="K8236" s="202">
        <v>8</v>
      </c>
      <c r="L8236" s="285" t="s">
        <v>4645</v>
      </c>
      <c r="M8236" s="223"/>
      <c r="N8236" s="203"/>
      <c r="O8236" s="222" t="s">
        <v>326</v>
      </c>
    </row>
    <row r="8237" spans="1:15" ht="29.25" customHeight="1">
      <c r="A8237" s="221" t="s">
        <v>73</v>
      </c>
      <c r="B8237" s="221" t="s">
        <v>876</v>
      </c>
      <c r="C8237" s="222" t="s">
        <v>877</v>
      </c>
      <c r="D8237" s="222" t="s">
        <v>181</v>
      </c>
      <c r="E8237" s="199" t="s">
        <v>163</v>
      </c>
      <c r="F8237" s="200" t="s">
        <v>2241</v>
      </c>
      <c r="G8237" s="200" t="s">
        <v>2242</v>
      </c>
      <c r="H8237" s="200"/>
      <c r="I8237" s="200">
        <v>45643</v>
      </c>
      <c r="J8237" s="143">
        <f t="shared" si="128"/>
        <v>45643</v>
      </c>
      <c r="K8237" s="202">
        <v>8</v>
      </c>
      <c r="L8237" s="285" t="s">
        <v>4645</v>
      </c>
      <c r="M8237" s="223"/>
      <c r="N8237" s="203"/>
      <c r="O8237" s="222" t="s">
        <v>326</v>
      </c>
    </row>
    <row r="8238" spans="1:15" ht="29.25" customHeight="1">
      <c r="A8238" s="221" t="s">
        <v>73</v>
      </c>
      <c r="B8238" s="221" t="s">
        <v>876</v>
      </c>
      <c r="C8238" s="222" t="s">
        <v>877</v>
      </c>
      <c r="D8238" s="222" t="s">
        <v>181</v>
      </c>
      <c r="E8238" s="199" t="s">
        <v>163</v>
      </c>
      <c r="F8238" s="200" t="s">
        <v>2241</v>
      </c>
      <c r="G8238" s="200" t="s">
        <v>2242</v>
      </c>
      <c r="H8238" s="200"/>
      <c r="I8238" s="200">
        <v>45644</v>
      </c>
      <c r="J8238" s="143">
        <f t="shared" si="128"/>
        <v>45644</v>
      </c>
      <c r="K8238" s="202">
        <v>8</v>
      </c>
      <c r="L8238" s="285" t="s">
        <v>4645</v>
      </c>
      <c r="M8238" s="223"/>
      <c r="N8238" s="203"/>
      <c r="O8238" s="222" t="s">
        <v>326</v>
      </c>
    </row>
    <row r="8239" spans="1:15" ht="29.25" customHeight="1">
      <c r="A8239" s="221" t="s">
        <v>73</v>
      </c>
      <c r="B8239" s="221" t="s">
        <v>876</v>
      </c>
      <c r="C8239" s="222" t="s">
        <v>877</v>
      </c>
      <c r="D8239" s="222" t="s">
        <v>181</v>
      </c>
      <c r="E8239" s="199" t="s">
        <v>163</v>
      </c>
      <c r="F8239" s="200" t="s">
        <v>2241</v>
      </c>
      <c r="G8239" s="200" t="s">
        <v>2242</v>
      </c>
      <c r="H8239" s="200"/>
      <c r="I8239" s="200">
        <v>45645</v>
      </c>
      <c r="J8239" s="143">
        <f t="shared" si="128"/>
        <v>45645</v>
      </c>
      <c r="K8239" s="202">
        <v>8</v>
      </c>
      <c r="L8239" s="285" t="s">
        <v>4645</v>
      </c>
      <c r="M8239" s="223"/>
      <c r="N8239" s="203"/>
      <c r="O8239" s="222" t="s">
        <v>326</v>
      </c>
    </row>
    <row r="8240" spans="1:15" ht="29.25" customHeight="1">
      <c r="A8240" s="221" t="s">
        <v>73</v>
      </c>
      <c r="B8240" s="221" t="s">
        <v>876</v>
      </c>
      <c r="C8240" s="222" t="s">
        <v>877</v>
      </c>
      <c r="D8240" s="222" t="s">
        <v>181</v>
      </c>
      <c r="E8240" s="199" t="s">
        <v>178</v>
      </c>
      <c r="F8240" s="200"/>
      <c r="G8240" s="200"/>
      <c r="H8240" s="200"/>
      <c r="I8240" s="200">
        <v>45646</v>
      </c>
      <c r="J8240" s="143">
        <f t="shared" si="128"/>
        <v>45646</v>
      </c>
      <c r="K8240" s="202">
        <v>1</v>
      </c>
      <c r="L8240" s="285" t="s">
        <v>4858</v>
      </c>
      <c r="M8240" s="223"/>
      <c r="N8240" s="203"/>
      <c r="O8240" s="222" t="s">
        <v>326</v>
      </c>
    </row>
    <row r="8241" spans="1:15" ht="29.25" customHeight="1">
      <c r="A8241" s="221" t="s">
        <v>73</v>
      </c>
      <c r="B8241" s="221" t="s">
        <v>876</v>
      </c>
      <c r="C8241" s="222" t="s">
        <v>877</v>
      </c>
      <c r="D8241" s="222" t="s">
        <v>181</v>
      </c>
      <c r="E8241" s="199" t="s">
        <v>163</v>
      </c>
      <c r="F8241" s="200" t="s">
        <v>2241</v>
      </c>
      <c r="G8241" s="200" t="s">
        <v>2242</v>
      </c>
      <c r="H8241" s="200"/>
      <c r="I8241" s="200">
        <v>45646</v>
      </c>
      <c r="J8241" s="143">
        <f t="shared" si="128"/>
        <v>45646</v>
      </c>
      <c r="K8241" s="202">
        <v>7</v>
      </c>
      <c r="L8241" s="285" t="s">
        <v>4645</v>
      </c>
      <c r="M8241" s="223"/>
      <c r="N8241" s="203"/>
      <c r="O8241" s="222" t="s">
        <v>326</v>
      </c>
    </row>
    <row r="8242" spans="1:15" ht="29.25" customHeight="1">
      <c r="A8242" s="221" t="s">
        <v>73</v>
      </c>
      <c r="B8242" s="221" t="s">
        <v>876</v>
      </c>
      <c r="C8242" s="222" t="s">
        <v>877</v>
      </c>
      <c r="D8242" s="222" t="s">
        <v>181</v>
      </c>
      <c r="E8242" s="199" t="s">
        <v>163</v>
      </c>
      <c r="F8242" s="200" t="s">
        <v>2241</v>
      </c>
      <c r="G8242" s="200" t="s">
        <v>2242</v>
      </c>
      <c r="H8242" s="200"/>
      <c r="I8242" s="200">
        <v>45649</v>
      </c>
      <c r="J8242" s="143">
        <f t="shared" si="128"/>
        <v>45649</v>
      </c>
      <c r="K8242" s="202">
        <v>8</v>
      </c>
      <c r="L8242" s="285" t="s">
        <v>4645</v>
      </c>
      <c r="M8242" s="223"/>
      <c r="N8242" s="203"/>
      <c r="O8242" s="222" t="s">
        <v>326</v>
      </c>
    </row>
    <row r="8243" spans="1:15" ht="29.25" customHeight="1">
      <c r="A8243" s="221" t="s">
        <v>73</v>
      </c>
      <c r="B8243" s="221" t="s">
        <v>876</v>
      </c>
      <c r="C8243" s="222" t="s">
        <v>877</v>
      </c>
      <c r="D8243" s="222" t="s">
        <v>181</v>
      </c>
      <c r="E8243" s="199" t="s">
        <v>163</v>
      </c>
      <c r="F8243" s="200" t="s">
        <v>2241</v>
      </c>
      <c r="G8243" s="200" t="s">
        <v>2242</v>
      </c>
      <c r="H8243" s="200"/>
      <c r="I8243" s="200">
        <v>45650</v>
      </c>
      <c r="J8243" s="143">
        <f t="shared" si="128"/>
        <v>45650</v>
      </c>
      <c r="K8243" s="202">
        <v>8</v>
      </c>
      <c r="L8243" s="285" t="s">
        <v>4645</v>
      </c>
      <c r="M8243" s="223"/>
      <c r="N8243" s="203"/>
      <c r="O8243" s="222" t="s">
        <v>326</v>
      </c>
    </row>
    <row r="8244" spans="1:15" ht="29.25" customHeight="1">
      <c r="A8244" s="221" t="s">
        <v>73</v>
      </c>
      <c r="B8244" s="221" t="s">
        <v>876</v>
      </c>
      <c r="C8244" s="222" t="s">
        <v>877</v>
      </c>
      <c r="D8244" s="222" t="s">
        <v>181</v>
      </c>
      <c r="E8244" s="199" t="s">
        <v>178</v>
      </c>
      <c r="F8244" s="200"/>
      <c r="G8244" s="200"/>
      <c r="H8244" s="200"/>
      <c r="I8244" s="200">
        <v>45651</v>
      </c>
      <c r="J8244" s="143">
        <f t="shared" si="128"/>
        <v>45651</v>
      </c>
      <c r="K8244" s="202">
        <v>1</v>
      </c>
      <c r="L8244" s="285" t="s">
        <v>4859</v>
      </c>
      <c r="M8244" s="223"/>
      <c r="N8244" s="203"/>
      <c r="O8244" s="222" t="s">
        <v>326</v>
      </c>
    </row>
    <row r="8245" spans="1:15" ht="29.25" customHeight="1">
      <c r="A8245" s="221" t="s">
        <v>73</v>
      </c>
      <c r="B8245" s="221" t="s">
        <v>876</v>
      </c>
      <c r="C8245" s="222" t="s">
        <v>877</v>
      </c>
      <c r="D8245" s="222" t="s">
        <v>181</v>
      </c>
      <c r="E8245" s="199" t="s">
        <v>163</v>
      </c>
      <c r="F8245" s="200" t="s">
        <v>2241</v>
      </c>
      <c r="G8245" s="200" t="s">
        <v>2242</v>
      </c>
      <c r="H8245" s="200"/>
      <c r="I8245" s="200">
        <v>45651</v>
      </c>
      <c r="J8245" s="143">
        <f t="shared" si="128"/>
        <v>45651</v>
      </c>
      <c r="K8245" s="202">
        <v>7</v>
      </c>
      <c r="L8245" s="285" t="s">
        <v>4860</v>
      </c>
      <c r="M8245" s="223"/>
      <c r="N8245" s="203"/>
      <c r="O8245" s="222" t="s">
        <v>326</v>
      </c>
    </row>
    <row r="8246" spans="1:15" ht="29.25" customHeight="1">
      <c r="A8246" s="221" t="s">
        <v>73</v>
      </c>
      <c r="B8246" s="221" t="s">
        <v>876</v>
      </c>
      <c r="C8246" s="222" t="s">
        <v>877</v>
      </c>
      <c r="D8246" s="222" t="s">
        <v>181</v>
      </c>
      <c r="E8246" s="199" t="s">
        <v>163</v>
      </c>
      <c r="F8246" s="200" t="s">
        <v>2241</v>
      </c>
      <c r="G8246" s="200" t="s">
        <v>2242</v>
      </c>
      <c r="H8246" s="200"/>
      <c r="I8246" s="200">
        <v>45652</v>
      </c>
      <c r="J8246" s="143">
        <f t="shared" si="128"/>
        <v>45652</v>
      </c>
      <c r="K8246" s="202">
        <v>8</v>
      </c>
      <c r="L8246" s="284" t="s">
        <v>4988</v>
      </c>
      <c r="M8246" s="223"/>
      <c r="N8246" s="203"/>
      <c r="O8246" s="222" t="s">
        <v>326</v>
      </c>
    </row>
    <row r="8247" spans="1:15" ht="29.25" customHeight="1">
      <c r="A8247" s="221" t="s">
        <v>73</v>
      </c>
      <c r="B8247" s="221" t="s">
        <v>876</v>
      </c>
      <c r="C8247" s="222" t="s">
        <v>877</v>
      </c>
      <c r="D8247" s="222" t="s">
        <v>181</v>
      </c>
      <c r="E8247" s="199" t="s">
        <v>163</v>
      </c>
      <c r="F8247" s="200" t="s">
        <v>2241</v>
      </c>
      <c r="G8247" s="200" t="s">
        <v>2242</v>
      </c>
      <c r="H8247" s="200"/>
      <c r="I8247" s="200">
        <v>45653</v>
      </c>
      <c r="J8247" s="143">
        <f t="shared" si="128"/>
        <v>45653</v>
      </c>
      <c r="K8247" s="202">
        <v>8</v>
      </c>
      <c r="L8247" s="285" t="s">
        <v>4989</v>
      </c>
      <c r="M8247" s="223"/>
      <c r="N8247" s="203"/>
      <c r="O8247" s="222" t="s">
        <v>326</v>
      </c>
    </row>
    <row r="8248" spans="1:15" ht="29.25" customHeight="1">
      <c r="A8248" s="221" t="s">
        <v>73</v>
      </c>
      <c r="B8248" s="221" t="s">
        <v>876</v>
      </c>
      <c r="C8248" s="222" t="s">
        <v>877</v>
      </c>
      <c r="D8248" s="222" t="s">
        <v>181</v>
      </c>
      <c r="E8248" s="199" t="s">
        <v>163</v>
      </c>
      <c r="F8248" s="200" t="s">
        <v>2241</v>
      </c>
      <c r="G8248" s="200" t="s">
        <v>2242</v>
      </c>
      <c r="H8248" s="200"/>
      <c r="I8248" s="200">
        <v>45656</v>
      </c>
      <c r="J8248" s="143">
        <f t="shared" si="128"/>
        <v>45656</v>
      </c>
      <c r="K8248" s="202">
        <v>8</v>
      </c>
      <c r="L8248" s="284" t="s">
        <v>4990</v>
      </c>
      <c r="M8248" s="223"/>
      <c r="N8248" s="203"/>
      <c r="O8248" s="222" t="s">
        <v>326</v>
      </c>
    </row>
    <row r="8249" spans="1:15" ht="29.25" customHeight="1">
      <c r="A8249" s="221" t="s">
        <v>73</v>
      </c>
      <c r="B8249" s="221" t="s">
        <v>876</v>
      </c>
      <c r="C8249" s="222" t="s">
        <v>877</v>
      </c>
      <c r="D8249" s="222" t="s">
        <v>181</v>
      </c>
      <c r="E8249" s="199" t="s">
        <v>163</v>
      </c>
      <c r="F8249" s="200" t="s">
        <v>2241</v>
      </c>
      <c r="G8249" s="200" t="s">
        <v>2242</v>
      </c>
      <c r="H8249" s="200"/>
      <c r="I8249" s="200">
        <v>45657</v>
      </c>
      <c r="J8249" s="143">
        <f t="shared" si="128"/>
        <v>45657</v>
      </c>
      <c r="K8249" s="202">
        <v>8</v>
      </c>
      <c r="L8249" s="285" t="s">
        <v>4989</v>
      </c>
      <c r="M8249" s="223"/>
      <c r="N8249" s="203"/>
      <c r="O8249" s="222" t="s">
        <v>326</v>
      </c>
    </row>
    <row r="8250" spans="1:15" ht="29.25" customHeight="1">
      <c r="A8250" s="221" t="s">
        <v>73</v>
      </c>
      <c r="B8250" s="221" t="s">
        <v>876</v>
      </c>
      <c r="C8250" s="222" t="s">
        <v>877</v>
      </c>
      <c r="D8250" s="222" t="s">
        <v>181</v>
      </c>
      <c r="E8250" s="199" t="s">
        <v>165</v>
      </c>
      <c r="F8250" s="200"/>
      <c r="G8250" s="200"/>
      <c r="H8250" s="200"/>
      <c r="I8250" s="200">
        <v>45658</v>
      </c>
      <c r="J8250" s="143">
        <f t="shared" si="128"/>
        <v>45658</v>
      </c>
      <c r="K8250" s="202">
        <v>8</v>
      </c>
      <c r="L8250" s="285" t="s">
        <v>4973</v>
      </c>
      <c r="M8250" s="223"/>
      <c r="N8250" s="203"/>
      <c r="O8250" s="222" t="s">
        <v>326</v>
      </c>
    </row>
    <row r="8251" spans="1:15" ht="29.25" customHeight="1">
      <c r="A8251" s="221" t="s">
        <v>73</v>
      </c>
      <c r="B8251" s="221" t="s">
        <v>876</v>
      </c>
      <c r="C8251" s="222" t="s">
        <v>877</v>
      </c>
      <c r="D8251" s="222" t="s">
        <v>181</v>
      </c>
      <c r="E8251" s="199" t="s">
        <v>163</v>
      </c>
      <c r="F8251" s="200" t="s">
        <v>2241</v>
      </c>
      <c r="G8251" s="200" t="s">
        <v>2242</v>
      </c>
      <c r="H8251" s="200"/>
      <c r="I8251" s="200">
        <v>45659</v>
      </c>
      <c r="J8251" s="143">
        <f t="shared" si="128"/>
        <v>45659</v>
      </c>
      <c r="K8251" s="202">
        <v>8</v>
      </c>
      <c r="L8251" s="285" t="s">
        <v>4989</v>
      </c>
      <c r="M8251" s="223"/>
      <c r="N8251" s="203"/>
      <c r="O8251" s="222" t="s">
        <v>326</v>
      </c>
    </row>
    <row r="8252" spans="1:15" ht="29.25" customHeight="1">
      <c r="A8252" s="221" t="s">
        <v>73</v>
      </c>
      <c r="B8252" s="221" t="s">
        <v>876</v>
      </c>
      <c r="C8252" s="222" t="s">
        <v>877</v>
      </c>
      <c r="D8252" s="222" t="s">
        <v>181</v>
      </c>
      <c r="E8252" s="199" t="s">
        <v>163</v>
      </c>
      <c r="F8252" s="200" t="s">
        <v>2241</v>
      </c>
      <c r="G8252" s="200" t="s">
        <v>2242</v>
      </c>
      <c r="H8252" s="200"/>
      <c r="I8252" s="200">
        <v>45660</v>
      </c>
      <c r="J8252" s="143">
        <f t="shared" si="128"/>
        <v>45660</v>
      </c>
      <c r="K8252" s="202">
        <v>8</v>
      </c>
      <c r="L8252" s="285" t="s">
        <v>4989</v>
      </c>
      <c r="M8252" s="223"/>
      <c r="N8252" s="203"/>
      <c r="O8252" s="222" t="s">
        <v>326</v>
      </c>
    </row>
    <row r="8253" spans="1:15" ht="29.25" customHeight="1">
      <c r="A8253" s="221" t="s">
        <v>73</v>
      </c>
      <c r="B8253" s="221" t="s">
        <v>876</v>
      </c>
      <c r="C8253" s="222" t="s">
        <v>877</v>
      </c>
      <c r="D8253" s="222" t="s">
        <v>181</v>
      </c>
      <c r="E8253" s="199" t="s">
        <v>163</v>
      </c>
      <c r="F8253" s="200" t="s">
        <v>2241</v>
      </c>
      <c r="G8253" s="200" t="s">
        <v>2242</v>
      </c>
      <c r="H8253" s="200"/>
      <c r="I8253" s="200">
        <v>45663</v>
      </c>
      <c r="J8253" s="143">
        <f t="shared" si="128"/>
        <v>45663</v>
      </c>
      <c r="K8253" s="202">
        <v>8</v>
      </c>
      <c r="L8253" s="285" t="s">
        <v>4989</v>
      </c>
      <c r="M8253" s="223"/>
      <c r="N8253" s="203"/>
      <c r="O8253" s="222" t="s">
        <v>326</v>
      </c>
    </row>
    <row r="8254" spans="1:15" ht="29.25" customHeight="1">
      <c r="A8254" s="221" t="s">
        <v>73</v>
      </c>
      <c r="B8254" s="221" t="s">
        <v>876</v>
      </c>
      <c r="C8254" s="222" t="s">
        <v>877</v>
      </c>
      <c r="D8254" s="222" t="s">
        <v>181</v>
      </c>
      <c r="E8254" s="199" t="s">
        <v>163</v>
      </c>
      <c r="F8254" s="200" t="s">
        <v>2241</v>
      </c>
      <c r="G8254" s="200" t="s">
        <v>2242</v>
      </c>
      <c r="H8254" s="200"/>
      <c r="I8254" s="200">
        <v>45664</v>
      </c>
      <c r="J8254" s="143">
        <f t="shared" si="128"/>
        <v>45664</v>
      </c>
      <c r="K8254" s="202">
        <v>8</v>
      </c>
      <c r="L8254" s="284" t="s">
        <v>5121</v>
      </c>
      <c r="M8254" s="223"/>
      <c r="N8254" s="203"/>
      <c r="O8254" s="222" t="s">
        <v>326</v>
      </c>
    </row>
    <row r="8255" spans="1:15" ht="29.25" customHeight="1">
      <c r="A8255" s="221" t="s">
        <v>73</v>
      </c>
      <c r="B8255" s="221" t="s">
        <v>876</v>
      </c>
      <c r="C8255" s="222" t="s">
        <v>877</v>
      </c>
      <c r="D8255" s="222" t="s">
        <v>181</v>
      </c>
      <c r="E8255" s="199" t="s">
        <v>163</v>
      </c>
      <c r="F8255" s="200" t="s">
        <v>2241</v>
      </c>
      <c r="G8255" s="200" t="s">
        <v>2242</v>
      </c>
      <c r="H8255" s="200"/>
      <c r="I8255" s="200">
        <v>45665</v>
      </c>
      <c r="J8255" s="143">
        <f t="shared" si="128"/>
        <v>45665</v>
      </c>
      <c r="K8255" s="202">
        <v>8</v>
      </c>
      <c r="L8255" s="285" t="s">
        <v>5122</v>
      </c>
      <c r="M8255" s="223"/>
      <c r="N8255" s="203"/>
      <c r="O8255" s="222" t="s">
        <v>326</v>
      </c>
    </row>
    <row r="8256" spans="1:15" ht="29.25" customHeight="1">
      <c r="A8256" s="221" t="s">
        <v>73</v>
      </c>
      <c r="B8256" s="221" t="s">
        <v>876</v>
      </c>
      <c r="C8256" s="222" t="s">
        <v>877</v>
      </c>
      <c r="D8256" s="222" t="s">
        <v>181</v>
      </c>
      <c r="E8256" s="199" t="s">
        <v>163</v>
      </c>
      <c r="F8256" s="200" t="s">
        <v>2241</v>
      </c>
      <c r="G8256" s="200" t="s">
        <v>2242</v>
      </c>
      <c r="H8256" s="200"/>
      <c r="I8256" s="200">
        <v>45666</v>
      </c>
      <c r="J8256" s="143">
        <f t="shared" si="128"/>
        <v>45666</v>
      </c>
      <c r="K8256" s="202">
        <v>8</v>
      </c>
      <c r="L8256" s="285" t="s">
        <v>5280</v>
      </c>
      <c r="M8256" s="223"/>
      <c r="N8256" s="203"/>
      <c r="O8256" s="222" t="s">
        <v>326</v>
      </c>
    </row>
    <row r="8257" spans="1:15" ht="29.25" customHeight="1">
      <c r="A8257" s="221" t="s">
        <v>73</v>
      </c>
      <c r="B8257" s="221" t="s">
        <v>876</v>
      </c>
      <c r="C8257" s="222" t="s">
        <v>877</v>
      </c>
      <c r="D8257" s="222" t="s">
        <v>181</v>
      </c>
      <c r="E8257" s="199" t="s">
        <v>163</v>
      </c>
      <c r="F8257" s="200" t="s">
        <v>2241</v>
      </c>
      <c r="G8257" s="200" t="s">
        <v>2242</v>
      </c>
      <c r="H8257" s="200"/>
      <c r="I8257" s="200">
        <v>45667</v>
      </c>
      <c r="J8257" s="143">
        <f t="shared" si="128"/>
        <v>45667</v>
      </c>
      <c r="K8257" s="202">
        <v>6</v>
      </c>
      <c r="L8257" s="285" t="s">
        <v>5281</v>
      </c>
      <c r="M8257" s="223"/>
      <c r="N8257" s="203"/>
      <c r="O8257" s="222" t="s">
        <v>326</v>
      </c>
    </row>
    <row r="8258" spans="1:15" ht="29.25" customHeight="1">
      <c r="A8258" s="221" t="s">
        <v>73</v>
      </c>
      <c r="B8258" s="221" t="s">
        <v>876</v>
      </c>
      <c r="C8258" s="222" t="s">
        <v>877</v>
      </c>
      <c r="D8258" s="222" t="s">
        <v>181</v>
      </c>
      <c r="E8258" s="199" t="s">
        <v>165</v>
      </c>
      <c r="F8258" s="200"/>
      <c r="G8258" s="200"/>
      <c r="H8258" s="200"/>
      <c r="I8258" s="200">
        <v>45667</v>
      </c>
      <c r="J8258" s="143">
        <f t="shared" si="128"/>
        <v>45667</v>
      </c>
      <c r="K8258" s="202">
        <v>2</v>
      </c>
      <c r="L8258" s="285" t="s">
        <v>5282</v>
      </c>
      <c r="M8258" s="223"/>
      <c r="N8258" s="203"/>
      <c r="O8258" s="222" t="s">
        <v>326</v>
      </c>
    </row>
    <row r="8259" spans="1:15" ht="29.25" customHeight="1">
      <c r="A8259" s="221" t="s">
        <v>73</v>
      </c>
      <c r="B8259" s="221" t="s">
        <v>876</v>
      </c>
      <c r="C8259" s="222" t="s">
        <v>877</v>
      </c>
      <c r="D8259" s="222" t="s">
        <v>181</v>
      </c>
      <c r="E8259" s="199" t="s">
        <v>163</v>
      </c>
      <c r="F8259" s="200" t="s">
        <v>2241</v>
      </c>
      <c r="G8259" s="200" t="s">
        <v>2242</v>
      </c>
      <c r="H8259" s="200"/>
      <c r="I8259" s="200">
        <v>45670</v>
      </c>
      <c r="J8259" s="143">
        <f t="shared" ref="J8259:J8322" si="129">I8259</f>
        <v>45670</v>
      </c>
      <c r="K8259" s="202">
        <v>4</v>
      </c>
      <c r="L8259" s="285" t="s">
        <v>5283</v>
      </c>
      <c r="M8259" s="223"/>
      <c r="N8259" s="203"/>
      <c r="O8259" s="222" t="s">
        <v>326</v>
      </c>
    </row>
    <row r="8260" spans="1:15" ht="29.25" customHeight="1">
      <c r="A8260" s="221" t="s">
        <v>73</v>
      </c>
      <c r="B8260" s="221" t="s">
        <v>876</v>
      </c>
      <c r="C8260" s="222" t="s">
        <v>877</v>
      </c>
      <c r="D8260" s="222" t="s">
        <v>181</v>
      </c>
      <c r="E8260" s="199" t="s">
        <v>166</v>
      </c>
      <c r="F8260" s="200"/>
      <c r="G8260" s="200"/>
      <c r="H8260" s="200"/>
      <c r="I8260" s="200">
        <v>45670</v>
      </c>
      <c r="J8260" s="143">
        <f t="shared" si="129"/>
        <v>45670</v>
      </c>
      <c r="K8260" s="202">
        <v>4</v>
      </c>
      <c r="L8260" s="285" t="s">
        <v>5284</v>
      </c>
      <c r="M8260" s="223"/>
      <c r="N8260" s="203"/>
      <c r="O8260" s="222" t="s">
        <v>326</v>
      </c>
    </row>
    <row r="8261" spans="1:15" ht="29.25" customHeight="1">
      <c r="A8261" s="221" t="s">
        <v>73</v>
      </c>
      <c r="B8261" s="221" t="s">
        <v>876</v>
      </c>
      <c r="C8261" s="222" t="s">
        <v>877</v>
      </c>
      <c r="D8261" s="222" t="s">
        <v>181</v>
      </c>
      <c r="E8261" s="199" t="s">
        <v>166</v>
      </c>
      <c r="F8261" s="200"/>
      <c r="G8261" s="200"/>
      <c r="H8261" s="200"/>
      <c r="I8261" s="200">
        <v>45671</v>
      </c>
      <c r="J8261" s="143">
        <f t="shared" si="129"/>
        <v>45671</v>
      </c>
      <c r="K8261" s="202">
        <v>1</v>
      </c>
      <c r="L8261" s="285" t="s">
        <v>5284</v>
      </c>
      <c r="M8261" s="223"/>
      <c r="N8261" s="203"/>
      <c r="O8261" s="222" t="s">
        <v>326</v>
      </c>
    </row>
    <row r="8262" spans="1:15" ht="29.25" customHeight="1">
      <c r="A8262" s="221" t="s">
        <v>73</v>
      </c>
      <c r="B8262" s="221" t="s">
        <v>876</v>
      </c>
      <c r="C8262" s="222" t="s">
        <v>877</v>
      </c>
      <c r="D8262" s="222" t="s">
        <v>181</v>
      </c>
      <c r="E8262" s="199" t="s">
        <v>163</v>
      </c>
      <c r="F8262" s="200" t="s">
        <v>2241</v>
      </c>
      <c r="G8262" s="200" t="s">
        <v>2242</v>
      </c>
      <c r="H8262" s="200"/>
      <c r="I8262" s="200">
        <v>45671</v>
      </c>
      <c r="J8262" s="143">
        <f t="shared" si="129"/>
        <v>45671</v>
      </c>
      <c r="K8262" s="202">
        <v>7</v>
      </c>
      <c r="L8262" s="285" t="s">
        <v>5283</v>
      </c>
      <c r="M8262" s="223"/>
      <c r="N8262" s="203"/>
      <c r="O8262" s="222" t="s">
        <v>326</v>
      </c>
    </row>
    <row r="8263" spans="1:15" ht="29.25" customHeight="1">
      <c r="A8263" s="221" t="s">
        <v>73</v>
      </c>
      <c r="B8263" s="221" t="s">
        <v>876</v>
      </c>
      <c r="C8263" s="222" t="s">
        <v>877</v>
      </c>
      <c r="D8263" s="222" t="s">
        <v>181</v>
      </c>
      <c r="E8263" s="199" t="s">
        <v>166</v>
      </c>
      <c r="F8263" s="200"/>
      <c r="G8263" s="200"/>
      <c r="H8263" s="200"/>
      <c r="I8263" s="200">
        <v>45672</v>
      </c>
      <c r="J8263" s="143">
        <f t="shared" si="129"/>
        <v>45672</v>
      </c>
      <c r="K8263" s="202">
        <v>3</v>
      </c>
      <c r="L8263" s="285" t="s">
        <v>5284</v>
      </c>
      <c r="M8263" s="223"/>
      <c r="N8263" s="203"/>
      <c r="O8263" s="222" t="s">
        <v>326</v>
      </c>
    </row>
    <row r="8264" spans="1:15" ht="29.25" customHeight="1">
      <c r="A8264" s="221" t="s">
        <v>73</v>
      </c>
      <c r="B8264" s="221" t="s">
        <v>876</v>
      </c>
      <c r="C8264" s="222" t="s">
        <v>877</v>
      </c>
      <c r="D8264" s="222" t="s">
        <v>181</v>
      </c>
      <c r="E8264" s="199" t="s">
        <v>163</v>
      </c>
      <c r="F8264" s="200" t="s">
        <v>2241</v>
      </c>
      <c r="G8264" s="200" t="s">
        <v>2242</v>
      </c>
      <c r="H8264" s="200"/>
      <c r="I8264" s="200">
        <v>45672</v>
      </c>
      <c r="J8264" s="143">
        <f t="shared" si="129"/>
        <v>45672</v>
      </c>
      <c r="K8264" s="202">
        <v>5</v>
      </c>
      <c r="L8264" s="285" t="s">
        <v>5283</v>
      </c>
      <c r="M8264" s="223"/>
      <c r="N8264" s="203"/>
      <c r="O8264" s="222" t="s">
        <v>326</v>
      </c>
    </row>
    <row r="8265" spans="1:15" ht="29.25" customHeight="1">
      <c r="A8265" s="221" t="s">
        <v>73</v>
      </c>
      <c r="B8265" s="221" t="s">
        <v>876</v>
      </c>
      <c r="C8265" s="222" t="s">
        <v>877</v>
      </c>
      <c r="D8265" s="222" t="s">
        <v>181</v>
      </c>
      <c r="E8265" s="199" t="s">
        <v>163</v>
      </c>
      <c r="F8265" s="200" t="s">
        <v>2241</v>
      </c>
      <c r="G8265" s="200" t="s">
        <v>2242</v>
      </c>
      <c r="H8265" s="200"/>
      <c r="I8265" s="200">
        <v>45673</v>
      </c>
      <c r="J8265" s="143">
        <f t="shared" si="129"/>
        <v>45673</v>
      </c>
      <c r="K8265" s="202">
        <v>8</v>
      </c>
      <c r="L8265" s="285" t="s">
        <v>5283</v>
      </c>
      <c r="M8265" s="223"/>
      <c r="N8265" s="203"/>
      <c r="O8265" s="222" t="s">
        <v>326</v>
      </c>
    </row>
    <row r="8266" spans="1:15" ht="29.25" customHeight="1">
      <c r="A8266" s="221" t="s">
        <v>73</v>
      </c>
      <c r="B8266" s="221" t="s">
        <v>876</v>
      </c>
      <c r="C8266" s="222" t="s">
        <v>877</v>
      </c>
      <c r="D8266" s="222" t="s">
        <v>181</v>
      </c>
      <c r="E8266" s="199" t="s">
        <v>166</v>
      </c>
      <c r="F8266" s="200"/>
      <c r="G8266" s="200"/>
      <c r="H8266" s="200"/>
      <c r="I8266" s="200">
        <v>45674</v>
      </c>
      <c r="J8266" s="143">
        <f t="shared" si="129"/>
        <v>45674</v>
      </c>
      <c r="K8266" s="202">
        <v>2</v>
      </c>
      <c r="L8266" s="285" t="s">
        <v>5284</v>
      </c>
      <c r="M8266" s="223"/>
      <c r="N8266" s="203"/>
      <c r="O8266" s="222" t="s">
        <v>326</v>
      </c>
    </row>
    <row r="8267" spans="1:15" ht="29.25" customHeight="1">
      <c r="A8267" s="221" t="s">
        <v>73</v>
      </c>
      <c r="B8267" s="221" t="s">
        <v>876</v>
      </c>
      <c r="C8267" s="222" t="s">
        <v>877</v>
      </c>
      <c r="D8267" s="222" t="s">
        <v>181</v>
      </c>
      <c r="E8267" s="199" t="s">
        <v>163</v>
      </c>
      <c r="F8267" s="200" t="s">
        <v>2241</v>
      </c>
      <c r="G8267" s="200" t="s">
        <v>2242</v>
      </c>
      <c r="H8267" s="200"/>
      <c r="I8267" s="200">
        <v>45674</v>
      </c>
      <c r="J8267" s="143">
        <f t="shared" si="129"/>
        <v>45674</v>
      </c>
      <c r="K8267" s="202">
        <v>6</v>
      </c>
      <c r="L8267" s="285" t="s">
        <v>5283</v>
      </c>
      <c r="M8267" s="223"/>
      <c r="N8267" s="203"/>
      <c r="O8267" s="222" t="s">
        <v>326</v>
      </c>
    </row>
    <row r="8268" spans="1:15" ht="29.25" customHeight="1">
      <c r="A8268" s="221" t="s">
        <v>73</v>
      </c>
      <c r="B8268" s="221" t="s">
        <v>876</v>
      </c>
      <c r="C8268" s="222" t="s">
        <v>877</v>
      </c>
      <c r="D8268" s="222" t="s">
        <v>181</v>
      </c>
      <c r="E8268" s="199" t="s">
        <v>163</v>
      </c>
      <c r="F8268" s="200" t="s">
        <v>2241</v>
      </c>
      <c r="G8268" s="200" t="s">
        <v>2242</v>
      </c>
      <c r="H8268" s="200"/>
      <c r="I8268" s="200">
        <v>45677</v>
      </c>
      <c r="J8268" s="143">
        <f t="shared" si="129"/>
        <v>45677</v>
      </c>
      <c r="K8268" s="202">
        <v>4</v>
      </c>
      <c r="L8268" s="285" t="s">
        <v>5283</v>
      </c>
      <c r="M8268" s="223"/>
      <c r="N8268" s="203"/>
      <c r="O8268" s="222" t="s">
        <v>326</v>
      </c>
    </row>
    <row r="8269" spans="1:15" ht="29.25" customHeight="1">
      <c r="A8269" s="221" t="s">
        <v>73</v>
      </c>
      <c r="B8269" s="221" t="s">
        <v>876</v>
      </c>
      <c r="C8269" s="222" t="s">
        <v>877</v>
      </c>
      <c r="D8269" s="222" t="s">
        <v>181</v>
      </c>
      <c r="E8269" s="199" t="s">
        <v>166</v>
      </c>
      <c r="F8269" s="200"/>
      <c r="G8269" s="200"/>
      <c r="H8269" s="200"/>
      <c r="I8269" s="200">
        <v>45677</v>
      </c>
      <c r="J8269" s="143">
        <f t="shared" si="129"/>
        <v>45677</v>
      </c>
      <c r="K8269" s="202">
        <v>4</v>
      </c>
      <c r="L8269" s="285" t="s">
        <v>5284</v>
      </c>
      <c r="M8269" s="223"/>
      <c r="N8269" s="203"/>
      <c r="O8269" s="222" t="s">
        <v>326</v>
      </c>
    </row>
    <row r="8270" spans="1:15" ht="29.25" customHeight="1">
      <c r="A8270" s="221" t="s">
        <v>73</v>
      </c>
      <c r="B8270" s="221" t="s">
        <v>876</v>
      </c>
      <c r="C8270" s="222" t="s">
        <v>877</v>
      </c>
      <c r="D8270" s="222" t="s">
        <v>181</v>
      </c>
      <c r="E8270" s="199" t="s">
        <v>166</v>
      </c>
      <c r="F8270" s="200"/>
      <c r="G8270" s="200"/>
      <c r="H8270" s="200"/>
      <c r="I8270" s="200">
        <v>45678</v>
      </c>
      <c r="J8270" s="143">
        <f t="shared" si="129"/>
        <v>45678</v>
      </c>
      <c r="K8270" s="202">
        <v>4</v>
      </c>
      <c r="L8270" s="285" t="s">
        <v>5437</v>
      </c>
      <c r="M8270" s="223"/>
      <c r="N8270" s="203"/>
      <c r="O8270" s="222" t="s">
        <v>326</v>
      </c>
    </row>
    <row r="8271" spans="1:15" ht="29.25" customHeight="1">
      <c r="A8271" s="221" t="s">
        <v>73</v>
      </c>
      <c r="B8271" s="221" t="s">
        <v>876</v>
      </c>
      <c r="C8271" s="222" t="s">
        <v>877</v>
      </c>
      <c r="D8271" s="222" t="s">
        <v>181</v>
      </c>
      <c r="E8271" s="199" t="s">
        <v>175</v>
      </c>
      <c r="F8271" s="200" t="s">
        <v>2241</v>
      </c>
      <c r="G8271" s="200" t="s">
        <v>2242</v>
      </c>
      <c r="H8271" s="200"/>
      <c r="I8271" s="200">
        <v>45678</v>
      </c>
      <c r="J8271" s="143">
        <f t="shared" si="129"/>
        <v>45678</v>
      </c>
      <c r="K8271" s="202">
        <v>4</v>
      </c>
      <c r="L8271" s="285" t="s">
        <v>5438</v>
      </c>
      <c r="M8271" s="223"/>
      <c r="N8271" s="203"/>
      <c r="O8271" s="222" t="s">
        <v>326</v>
      </c>
    </row>
    <row r="8272" spans="1:15" ht="29.25" customHeight="1">
      <c r="A8272" s="221" t="s">
        <v>73</v>
      </c>
      <c r="B8272" s="221" t="s">
        <v>876</v>
      </c>
      <c r="C8272" s="222" t="s">
        <v>877</v>
      </c>
      <c r="D8272" s="222" t="s">
        <v>181</v>
      </c>
      <c r="E8272" s="199" t="s">
        <v>166</v>
      </c>
      <c r="F8272" s="200"/>
      <c r="G8272" s="200"/>
      <c r="H8272" s="200"/>
      <c r="I8272" s="200">
        <v>45679</v>
      </c>
      <c r="J8272" s="143">
        <f t="shared" si="129"/>
        <v>45679</v>
      </c>
      <c r="K8272" s="202">
        <v>8</v>
      </c>
      <c r="L8272" s="285" t="s">
        <v>5439</v>
      </c>
      <c r="M8272" s="223"/>
      <c r="N8272" s="203"/>
      <c r="O8272" s="222" t="s">
        <v>326</v>
      </c>
    </row>
    <row r="8273" spans="1:15" ht="29.25" customHeight="1">
      <c r="A8273" s="221" t="s">
        <v>73</v>
      </c>
      <c r="B8273" s="221" t="s">
        <v>876</v>
      </c>
      <c r="C8273" s="222" t="s">
        <v>877</v>
      </c>
      <c r="D8273" s="222" t="s">
        <v>181</v>
      </c>
      <c r="E8273" s="199" t="s">
        <v>165</v>
      </c>
      <c r="F8273" s="200"/>
      <c r="G8273" s="200"/>
      <c r="H8273" s="200"/>
      <c r="I8273" s="200">
        <v>45680</v>
      </c>
      <c r="J8273" s="143">
        <f t="shared" si="129"/>
        <v>45680</v>
      </c>
      <c r="K8273" s="202">
        <v>5</v>
      </c>
      <c r="L8273" s="285" t="s">
        <v>173</v>
      </c>
      <c r="M8273" s="223"/>
      <c r="N8273" s="203"/>
      <c r="O8273" s="222" t="s">
        <v>326</v>
      </c>
    </row>
    <row r="8274" spans="1:15" ht="29.25" customHeight="1">
      <c r="A8274" s="221" t="s">
        <v>73</v>
      </c>
      <c r="B8274" s="221" t="s">
        <v>876</v>
      </c>
      <c r="C8274" s="222" t="s">
        <v>877</v>
      </c>
      <c r="D8274" s="222" t="s">
        <v>181</v>
      </c>
      <c r="E8274" s="199" t="s">
        <v>163</v>
      </c>
      <c r="F8274" s="200" t="s">
        <v>5212</v>
      </c>
      <c r="G8274" s="200" t="s">
        <v>5213</v>
      </c>
      <c r="H8274" s="200"/>
      <c r="I8274" s="200">
        <v>45680</v>
      </c>
      <c r="J8274" s="143">
        <f t="shared" si="129"/>
        <v>45680</v>
      </c>
      <c r="K8274" s="202">
        <v>3</v>
      </c>
      <c r="L8274" s="285" t="s">
        <v>5600</v>
      </c>
      <c r="M8274" s="223"/>
      <c r="N8274" s="203"/>
      <c r="O8274" s="222" t="s">
        <v>326</v>
      </c>
    </row>
    <row r="8275" spans="1:15" ht="29.25" customHeight="1">
      <c r="A8275" s="221" t="s">
        <v>73</v>
      </c>
      <c r="B8275" s="221" t="s">
        <v>876</v>
      </c>
      <c r="C8275" s="222" t="s">
        <v>877</v>
      </c>
      <c r="D8275" s="222" t="s">
        <v>181</v>
      </c>
      <c r="E8275" s="199" t="s">
        <v>166</v>
      </c>
      <c r="F8275" s="200"/>
      <c r="G8275" s="200"/>
      <c r="H8275" s="200"/>
      <c r="I8275" s="200">
        <v>45681</v>
      </c>
      <c r="J8275" s="143">
        <f t="shared" si="129"/>
        <v>45681</v>
      </c>
      <c r="K8275" s="202">
        <v>2</v>
      </c>
      <c r="L8275" s="285" t="s">
        <v>5601</v>
      </c>
      <c r="M8275" s="223"/>
      <c r="N8275" s="203"/>
      <c r="O8275" s="222" t="s">
        <v>326</v>
      </c>
    </row>
    <row r="8276" spans="1:15" ht="29.25" customHeight="1">
      <c r="A8276" s="221" t="s">
        <v>73</v>
      </c>
      <c r="B8276" s="221" t="s">
        <v>876</v>
      </c>
      <c r="C8276" s="222" t="s">
        <v>877</v>
      </c>
      <c r="D8276" s="222" t="s">
        <v>181</v>
      </c>
      <c r="E8276" s="199" t="s">
        <v>163</v>
      </c>
      <c r="F8276" s="200" t="s">
        <v>5212</v>
      </c>
      <c r="G8276" s="200" t="s">
        <v>5213</v>
      </c>
      <c r="H8276" s="200"/>
      <c r="I8276" s="200">
        <v>45681</v>
      </c>
      <c r="J8276" s="143">
        <f t="shared" si="129"/>
        <v>45681</v>
      </c>
      <c r="K8276" s="202">
        <v>3</v>
      </c>
      <c r="L8276" s="285" t="s">
        <v>5602</v>
      </c>
      <c r="M8276" s="223"/>
      <c r="N8276" s="203"/>
      <c r="O8276" s="222" t="s">
        <v>326</v>
      </c>
    </row>
    <row r="8277" spans="1:15" ht="29.25" customHeight="1">
      <c r="A8277" s="221" t="s">
        <v>73</v>
      </c>
      <c r="B8277" s="221" t="s">
        <v>876</v>
      </c>
      <c r="C8277" s="222" t="s">
        <v>877</v>
      </c>
      <c r="D8277" s="222" t="s">
        <v>181</v>
      </c>
      <c r="E8277" s="199" t="s">
        <v>166</v>
      </c>
      <c r="F8277" s="200"/>
      <c r="G8277" s="200"/>
      <c r="H8277" s="200"/>
      <c r="I8277" s="200">
        <v>45681</v>
      </c>
      <c r="J8277" s="143">
        <f t="shared" si="129"/>
        <v>45681</v>
      </c>
      <c r="K8277" s="202">
        <v>2.5</v>
      </c>
      <c r="L8277" s="285" t="s">
        <v>180</v>
      </c>
      <c r="M8277" s="223"/>
      <c r="N8277" s="203"/>
      <c r="O8277" s="222" t="s">
        <v>326</v>
      </c>
    </row>
    <row r="8278" spans="1:15" ht="29.25" customHeight="1">
      <c r="A8278" s="221" t="s">
        <v>73</v>
      </c>
      <c r="B8278" s="221" t="s">
        <v>876</v>
      </c>
      <c r="C8278" s="222" t="s">
        <v>877</v>
      </c>
      <c r="D8278" s="222" t="s">
        <v>181</v>
      </c>
      <c r="E8278" s="199" t="s">
        <v>178</v>
      </c>
      <c r="F8278" s="200"/>
      <c r="G8278" s="200"/>
      <c r="H8278" s="200"/>
      <c r="I8278" s="200">
        <v>45681</v>
      </c>
      <c r="J8278" s="143">
        <f t="shared" si="129"/>
        <v>45681</v>
      </c>
      <c r="K8278" s="202">
        <v>0.5</v>
      </c>
      <c r="L8278" s="285" t="s">
        <v>5603</v>
      </c>
      <c r="M8278" s="223"/>
      <c r="N8278" s="203"/>
      <c r="O8278" s="222" t="s">
        <v>326</v>
      </c>
    </row>
    <row r="8279" spans="1:15" ht="29.25" customHeight="1">
      <c r="A8279" s="221" t="s">
        <v>73</v>
      </c>
      <c r="B8279" s="221" t="s">
        <v>876</v>
      </c>
      <c r="C8279" s="222" t="s">
        <v>877</v>
      </c>
      <c r="D8279" s="222" t="s">
        <v>181</v>
      </c>
      <c r="E8279" s="199" t="s">
        <v>163</v>
      </c>
      <c r="F8279" s="200" t="s">
        <v>5212</v>
      </c>
      <c r="G8279" s="200" t="s">
        <v>5213</v>
      </c>
      <c r="H8279" s="200"/>
      <c r="I8279" s="200">
        <v>45691</v>
      </c>
      <c r="J8279" s="143">
        <f t="shared" si="129"/>
        <v>45691</v>
      </c>
      <c r="K8279" s="202">
        <v>3</v>
      </c>
      <c r="L8279" s="285" t="s">
        <v>5604</v>
      </c>
      <c r="M8279" s="223"/>
      <c r="N8279" s="203"/>
      <c r="O8279" s="222" t="s">
        <v>326</v>
      </c>
    </row>
    <row r="8280" spans="1:15" ht="29.25" customHeight="1">
      <c r="A8280" s="221" t="s">
        <v>73</v>
      </c>
      <c r="B8280" s="221" t="s">
        <v>876</v>
      </c>
      <c r="C8280" s="222" t="s">
        <v>877</v>
      </c>
      <c r="D8280" s="222" t="s">
        <v>181</v>
      </c>
      <c r="E8280" s="199" t="s">
        <v>165</v>
      </c>
      <c r="F8280" s="200"/>
      <c r="G8280" s="200"/>
      <c r="H8280" s="200"/>
      <c r="I8280" s="200">
        <v>45691</v>
      </c>
      <c r="J8280" s="143">
        <f t="shared" si="129"/>
        <v>45691</v>
      </c>
      <c r="K8280" s="202">
        <v>5</v>
      </c>
      <c r="L8280" s="285" t="s">
        <v>502</v>
      </c>
      <c r="M8280" s="223"/>
      <c r="N8280" s="203"/>
      <c r="O8280" s="222" t="s">
        <v>326</v>
      </c>
    </row>
    <row r="8281" spans="1:15" ht="29.25" customHeight="1">
      <c r="A8281" s="221" t="s">
        <v>73</v>
      </c>
      <c r="B8281" s="221" t="s">
        <v>876</v>
      </c>
      <c r="C8281" s="222" t="s">
        <v>877</v>
      </c>
      <c r="D8281" s="222" t="s">
        <v>181</v>
      </c>
      <c r="E8281" s="199" t="s">
        <v>163</v>
      </c>
      <c r="F8281" s="200" t="s">
        <v>2241</v>
      </c>
      <c r="G8281" s="200" t="s">
        <v>2242</v>
      </c>
      <c r="H8281" s="200"/>
      <c r="I8281" s="200">
        <v>45692</v>
      </c>
      <c r="J8281" s="143">
        <f t="shared" si="129"/>
        <v>45692</v>
      </c>
      <c r="K8281" s="202">
        <v>2</v>
      </c>
      <c r="L8281" s="285" t="s">
        <v>5605</v>
      </c>
      <c r="M8281" s="223"/>
      <c r="N8281" s="203"/>
      <c r="O8281" s="222" t="s">
        <v>326</v>
      </c>
    </row>
    <row r="8282" spans="1:15" ht="29.25" customHeight="1">
      <c r="A8282" s="221" t="s">
        <v>73</v>
      </c>
      <c r="B8282" s="221" t="s">
        <v>876</v>
      </c>
      <c r="C8282" s="222" t="s">
        <v>877</v>
      </c>
      <c r="D8282" s="222" t="s">
        <v>181</v>
      </c>
      <c r="E8282" s="199" t="s">
        <v>163</v>
      </c>
      <c r="F8282" s="200" t="s">
        <v>5212</v>
      </c>
      <c r="G8282" s="200" t="s">
        <v>5213</v>
      </c>
      <c r="H8282" s="200"/>
      <c r="I8282" s="200">
        <v>45692</v>
      </c>
      <c r="J8282" s="143">
        <f t="shared" si="129"/>
        <v>45692</v>
      </c>
      <c r="K8282" s="202">
        <v>6</v>
      </c>
      <c r="L8282" s="285" t="s">
        <v>5604</v>
      </c>
      <c r="M8282" s="223"/>
      <c r="N8282" s="203"/>
      <c r="O8282" s="222" t="s">
        <v>326</v>
      </c>
    </row>
    <row r="8283" spans="1:15" ht="29.25" customHeight="1">
      <c r="A8283" s="221" t="s">
        <v>73</v>
      </c>
      <c r="B8283" s="221" t="s">
        <v>876</v>
      </c>
      <c r="C8283" s="222" t="s">
        <v>877</v>
      </c>
      <c r="D8283" s="222" t="s">
        <v>181</v>
      </c>
      <c r="E8283" s="199" t="s">
        <v>163</v>
      </c>
      <c r="F8283" s="200" t="s">
        <v>5212</v>
      </c>
      <c r="G8283" s="200" t="s">
        <v>5213</v>
      </c>
      <c r="H8283" s="200"/>
      <c r="I8283" s="200">
        <v>45693</v>
      </c>
      <c r="J8283" s="143">
        <f t="shared" si="129"/>
        <v>45693</v>
      </c>
      <c r="K8283" s="202">
        <v>4</v>
      </c>
      <c r="L8283" s="285" t="s">
        <v>5606</v>
      </c>
      <c r="M8283" s="223"/>
      <c r="N8283" s="203"/>
      <c r="O8283" s="222" t="s">
        <v>326</v>
      </c>
    </row>
    <row r="8284" spans="1:15" ht="29.25" customHeight="1">
      <c r="A8284" s="221" t="s">
        <v>73</v>
      </c>
      <c r="B8284" s="221" t="s">
        <v>876</v>
      </c>
      <c r="C8284" s="222" t="s">
        <v>877</v>
      </c>
      <c r="D8284" s="222" t="s">
        <v>181</v>
      </c>
      <c r="E8284" s="199" t="s">
        <v>163</v>
      </c>
      <c r="F8284" s="200" t="s">
        <v>2241</v>
      </c>
      <c r="G8284" s="200" t="s">
        <v>2242</v>
      </c>
      <c r="H8284" s="200"/>
      <c r="I8284" s="200">
        <v>45693</v>
      </c>
      <c r="J8284" s="143">
        <f t="shared" si="129"/>
        <v>45693</v>
      </c>
      <c r="K8284" s="202">
        <v>4</v>
      </c>
      <c r="L8284" s="285" t="s">
        <v>5607</v>
      </c>
      <c r="M8284" s="223"/>
      <c r="N8284" s="203"/>
      <c r="O8284" s="222" t="s">
        <v>326</v>
      </c>
    </row>
    <row r="8285" spans="1:15" ht="29.25" customHeight="1">
      <c r="A8285" s="221" t="s">
        <v>73</v>
      </c>
      <c r="B8285" s="221" t="s">
        <v>876</v>
      </c>
      <c r="C8285" s="222" t="s">
        <v>877</v>
      </c>
      <c r="D8285" s="222" t="s">
        <v>181</v>
      </c>
      <c r="E8285" s="199" t="s">
        <v>163</v>
      </c>
      <c r="F8285" s="200" t="s">
        <v>2241</v>
      </c>
      <c r="G8285" s="200" t="s">
        <v>2242</v>
      </c>
      <c r="H8285" s="200"/>
      <c r="I8285" s="200">
        <v>45694</v>
      </c>
      <c r="J8285" s="143">
        <f t="shared" si="129"/>
        <v>45694</v>
      </c>
      <c r="K8285" s="202">
        <v>4</v>
      </c>
      <c r="L8285" s="285" t="s">
        <v>5777</v>
      </c>
      <c r="M8285" s="223"/>
      <c r="N8285" s="203"/>
      <c r="O8285" s="222" t="s">
        <v>326</v>
      </c>
    </row>
    <row r="8286" spans="1:15" ht="29.25" customHeight="1">
      <c r="A8286" s="221" t="s">
        <v>73</v>
      </c>
      <c r="B8286" s="221" t="s">
        <v>876</v>
      </c>
      <c r="C8286" s="222" t="s">
        <v>877</v>
      </c>
      <c r="D8286" s="222" t="s">
        <v>181</v>
      </c>
      <c r="E8286" s="199" t="s">
        <v>163</v>
      </c>
      <c r="F8286" s="200" t="s">
        <v>5212</v>
      </c>
      <c r="G8286" s="200" t="s">
        <v>5213</v>
      </c>
      <c r="H8286" s="200"/>
      <c r="I8286" s="200">
        <v>45694</v>
      </c>
      <c r="J8286" s="143">
        <f t="shared" si="129"/>
        <v>45694</v>
      </c>
      <c r="K8286" s="202">
        <v>4</v>
      </c>
      <c r="L8286" s="285" t="s">
        <v>5778</v>
      </c>
      <c r="M8286" s="223"/>
      <c r="N8286" s="203"/>
      <c r="O8286" s="222" t="s">
        <v>326</v>
      </c>
    </row>
    <row r="8287" spans="1:15" ht="29.25" customHeight="1">
      <c r="A8287" s="221" t="s">
        <v>73</v>
      </c>
      <c r="B8287" s="221" t="s">
        <v>876</v>
      </c>
      <c r="C8287" s="222" t="s">
        <v>877</v>
      </c>
      <c r="D8287" s="222" t="s">
        <v>181</v>
      </c>
      <c r="E8287" s="199" t="s">
        <v>163</v>
      </c>
      <c r="F8287" s="200" t="s">
        <v>2241</v>
      </c>
      <c r="G8287" s="200" t="s">
        <v>2242</v>
      </c>
      <c r="H8287" s="200"/>
      <c r="I8287" s="200">
        <v>45695</v>
      </c>
      <c r="J8287" s="143">
        <f t="shared" si="129"/>
        <v>45695</v>
      </c>
      <c r="K8287" s="202">
        <v>3</v>
      </c>
      <c r="L8287" s="285" t="s">
        <v>5777</v>
      </c>
      <c r="M8287" s="223"/>
      <c r="N8287" s="203"/>
      <c r="O8287" s="222" t="s">
        <v>326</v>
      </c>
    </row>
    <row r="8288" spans="1:15" ht="29.25" customHeight="1">
      <c r="A8288" s="221" t="s">
        <v>73</v>
      </c>
      <c r="B8288" s="221" t="s">
        <v>876</v>
      </c>
      <c r="C8288" s="222" t="s">
        <v>877</v>
      </c>
      <c r="D8288" s="222" t="s">
        <v>181</v>
      </c>
      <c r="E8288" s="199" t="s">
        <v>163</v>
      </c>
      <c r="F8288" s="200" t="s">
        <v>5212</v>
      </c>
      <c r="G8288" s="200" t="s">
        <v>5213</v>
      </c>
      <c r="H8288" s="200"/>
      <c r="I8288" s="200">
        <v>45695</v>
      </c>
      <c r="J8288" s="143">
        <f t="shared" si="129"/>
        <v>45695</v>
      </c>
      <c r="K8288" s="202">
        <v>5</v>
      </c>
      <c r="L8288" s="285" t="s">
        <v>5778</v>
      </c>
      <c r="M8288" s="223"/>
      <c r="N8288" s="203"/>
      <c r="O8288" s="222" t="s">
        <v>326</v>
      </c>
    </row>
    <row r="8289" spans="1:15" ht="29.25" customHeight="1">
      <c r="A8289" s="221" t="s">
        <v>73</v>
      </c>
      <c r="B8289" s="221" t="s">
        <v>876</v>
      </c>
      <c r="C8289" s="222" t="s">
        <v>877</v>
      </c>
      <c r="D8289" s="222" t="s">
        <v>181</v>
      </c>
      <c r="E8289" s="199" t="s">
        <v>163</v>
      </c>
      <c r="F8289" s="200" t="s">
        <v>2241</v>
      </c>
      <c r="G8289" s="200" t="s">
        <v>2242</v>
      </c>
      <c r="H8289" s="200"/>
      <c r="I8289" s="200">
        <v>45698</v>
      </c>
      <c r="J8289" s="143">
        <f t="shared" si="129"/>
        <v>45698</v>
      </c>
      <c r="K8289" s="202">
        <v>4</v>
      </c>
      <c r="L8289" s="285" t="s">
        <v>5777</v>
      </c>
      <c r="M8289" s="223"/>
      <c r="N8289" s="203"/>
      <c r="O8289" s="222" t="s">
        <v>326</v>
      </c>
    </row>
    <row r="8290" spans="1:15" ht="29.25" customHeight="1">
      <c r="A8290" s="221" t="s">
        <v>73</v>
      </c>
      <c r="B8290" s="221" t="s">
        <v>876</v>
      </c>
      <c r="C8290" s="222" t="s">
        <v>877</v>
      </c>
      <c r="D8290" s="222" t="s">
        <v>181</v>
      </c>
      <c r="E8290" s="199" t="s">
        <v>163</v>
      </c>
      <c r="F8290" s="200" t="s">
        <v>5212</v>
      </c>
      <c r="G8290" s="200" t="s">
        <v>5213</v>
      </c>
      <c r="H8290" s="200"/>
      <c r="I8290" s="200">
        <v>45698</v>
      </c>
      <c r="J8290" s="143">
        <f t="shared" si="129"/>
        <v>45698</v>
      </c>
      <c r="K8290" s="202">
        <v>4</v>
      </c>
      <c r="L8290" s="284" t="s">
        <v>5779</v>
      </c>
      <c r="M8290" s="223"/>
      <c r="N8290" s="203"/>
      <c r="O8290" s="222" t="s">
        <v>326</v>
      </c>
    </row>
    <row r="8291" spans="1:15" ht="29.25" customHeight="1">
      <c r="A8291" s="221" t="s">
        <v>73</v>
      </c>
      <c r="B8291" s="221" t="s">
        <v>876</v>
      </c>
      <c r="C8291" s="222" t="s">
        <v>877</v>
      </c>
      <c r="D8291" s="222" t="s">
        <v>181</v>
      </c>
      <c r="E8291" s="199" t="s">
        <v>163</v>
      </c>
      <c r="F8291" s="200" t="s">
        <v>2241</v>
      </c>
      <c r="G8291" s="200" t="s">
        <v>2242</v>
      </c>
      <c r="H8291" s="200"/>
      <c r="I8291" s="200">
        <v>45699</v>
      </c>
      <c r="J8291" s="143">
        <f t="shared" si="129"/>
        <v>45699</v>
      </c>
      <c r="K8291" s="202">
        <v>8</v>
      </c>
      <c r="L8291" s="285" t="s">
        <v>5780</v>
      </c>
      <c r="M8291" s="223"/>
      <c r="N8291" s="203"/>
      <c r="O8291" s="222" t="s">
        <v>326</v>
      </c>
    </row>
    <row r="8292" spans="1:15" ht="29.25" customHeight="1">
      <c r="A8292" s="221" t="s">
        <v>73</v>
      </c>
      <c r="B8292" s="221" t="s">
        <v>876</v>
      </c>
      <c r="C8292" s="222" t="s">
        <v>877</v>
      </c>
      <c r="D8292" s="222" t="s">
        <v>181</v>
      </c>
      <c r="E8292" s="199" t="s">
        <v>163</v>
      </c>
      <c r="F8292" s="200" t="s">
        <v>2241</v>
      </c>
      <c r="G8292" s="200" t="s">
        <v>2242</v>
      </c>
      <c r="H8292" s="200"/>
      <c r="I8292" s="200">
        <v>45700</v>
      </c>
      <c r="J8292" s="143">
        <f t="shared" si="129"/>
        <v>45700</v>
      </c>
      <c r="K8292" s="202">
        <v>8</v>
      </c>
      <c r="L8292" s="285" t="s">
        <v>5780</v>
      </c>
      <c r="M8292" s="223"/>
      <c r="N8292" s="203"/>
      <c r="O8292" s="222" t="s">
        <v>326</v>
      </c>
    </row>
    <row r="8293" spans="1:15" ht="29.25" customHeight="1">
      <c r="A8293" s="221" t="s">
        <v>73</v>
      </c>
      <c r="B8293" s="221" t="s">
        <v>876</v>
      </c>
      <c r="C8293" s="222" t="s">
        <v>877</v>
      </c>
      <c r="D8293" s="222" t="s">
        <v>181</v>
      </c>
      <c r="E8293" s="199" t="s">
        <v>163</v>
      </c>
      <c r="F8293" s="200" t="s">
        <v>2241</v>
      </c>
      <c r="G8293" s="200" t="s">
        <v>2242</v>
      </c>
      <c r="H8293" s="200"/>
      <c r="I8293" s="200">
        <v>45701</v>
      </c>
      <c r="J8293" s="143">
        <f t="shared" si="129"/>
        <v>45701</v>
      </c>
      <c r="K8293" s="202">
        <v>8</v>
      </c>
      <c r="L8293" s="285" t="s">
        <v>5936</v>
      </c>
      <c r="M8293" s="223"/>
      <c r="N8293" s="203"/>
      <c r="O8293" s="222" t="s">
        <v>326</v>
      </c>
    </row>
    <row r="8294" spans="1:15" ht="29.25" customHeight="1">
      <c r="A8294" s="221" t="s">
        <v>73</v>
      </c>
      <c r="B8294" s="221" t="s">
        <v>876</v>
      </c>
      <c r="C8294" s="222" t="s">
        <v>877</v>
      </c>
      <c r="D8294" s="222" t="s">
        <v>181</v>
      </c>
      <c r="E8294" s="199" t="s">
        <v>163</v>
      </c>
      <c r="F8294" s="200" t="s">
        <v>2241</v>
      </c>
      <c r="G8294" s="200" t="s">
        <v>2242</v>
      </c>
      <c r="H8294" s="200"/>
      <c r="I8294" s="200">
        <v>45702</v>
      </c>
      <c r="J8294" s="143">
        <f t="shared" si="129"/>
        <v>45702</v>
      </c>
      <c r="K8294" s="202">
        <v>8</v>
      </c>
      <c r="L8294" s="285" t="s">
        <v>5937</v>
      </c>
      <c r="M8294" s="223"/>
      <c r="N8294" s="203"/>
      <c r="O8294" s="222" t="s">
        <v>326</v>
      </c>
    </row>
    <row r="8295" spans="1:15" ht="29.25" customHeight="1">
      <c r="A8295" s="221" t="s">
        <v>73</v>
      </c>
      <c r="B8295" s="221" t="s">
        <v>876</v>
      </c>
      <c r="C8295" s="222" t="s">
        <v>877</v>
      </c>
      <c r="D8295" s="222" t="s">
        <v>181</v>
      </c>
      <c r="E8295" s="199" t="s">
        <v>163</v>
      </c>
      <c r="F8295" s="200" t="s">
        <v>2241</v>
      </c>
      <c r="G8295" s="200" t="s">
        <v>2242</v>
      </c>
      <c r="H8295" s="200"/>
      <c r="I8295" s="200">
        <v>45705</v>
      </c>
      <c r="J8295" s="143">
        <f t="shared" si="129"/>
        <v>45705</v>
      </c>
      <c r="K8295" s="202">
        <v>8</v>
      </c>
      <c r="L8295" s="285" t="s">
        <v>5937</v>
      </c>
      <c r="M8295" s="223"/>
      <c r="N8295" s="203"/>
      <c r="O8295" s="222" t="s">
        <v>326</v>
      </c>
    </row>
    <row r="8296" spans="1:15" ht="29.25" customHeight="1">
      <c r="A8296" s="221" t="s">
        <v>73</v>
      </c>
      <c r="B8296" s="221" t="s">
        <v>876</v>
      </c>
      <c r="C8296" s="222" t="s">
        <v>877</v>
      </c>
      <c r="D8296" s="222" t="s">
        <v>181</v>
      </c>
      <c r="E8296" s="199" t="s">
        <v>163</v>
      </c>
      <c r="F8296" s="200" t="s">
        <v>2241</v>
      </c>
      <c r="G8296" s="200" t="s">
        <v>2242</v>
      </c>
      <c r="H8296" s="200"/>
      <c r="I8296" s="200">
        <v>45706</v>
      </c>
      <c r="J8296" s="143">
        <f t="shared" si="129"/>
        <v>45706</v>
      </c>
      <c r="K8296" s="202">
        <v>8</v>
      </c>
      <c r="L8296" s="285" t="s">
        <v>5937</v>
      </c>
      <c r="M8296" s="223"/>
      <c r="N8296" s="203"/>
      <c r="O8296" s="222" t="s">
        <v>326</v>
      </c>
    </row>
    <row r="8297" spans="1:15" ht="29.25" customHeight="1">
      <c r="A8297" s="221" t="s">
        <v>73</v>
      </c>
      <c r="B8297" s="221" t="s">
        <v>876</v>
      </c>
      <c r="C8297" s="222" t="s">
        <v>877</v>
      </c>
      <c r="D8297" s="222" t="s">
        <v>181</v>
      </c>
      <c r="E8297" s="199" t="s">
        <v>163</v>
      </c>
      <c r="F8297" s="200" t="s">
        <v>2241</v>
      </c>
      <c r="G8297" s="200" t="s">
        <v>2242</v>
      </c>
      <c r="H8297" s="200"/>
      <c r="I8297" s="200">
        <v>45707</v>
      </c>
      <c r="J8297" s="143">
        <f t="shared" si="129"/>
        <v>45707</v>
      </c>
      <c r="K8297" s="202">
        <v>8</v>
      </c>
      <c r="L8297" s="285" t="s">
        <v>5937</v>
      </c>
      <c r="M8297" s="223"/>
      <c r="N8297" s="203"/>
      <c r="O8297" s="222" t="s">
        <v>326</v>
      </c>
    </row>
    <row r="8298" spans="1:15" ht="29.25" customHeight="1">
      <c r="A8298" s="221" t="s">
        <v>73</v>
      </c>
      <c r="B8298" s="221" t="s">
        <v>876</v>
      </c>
      <c r="C8298" s="222" t="s">
        <v>877</v>
      </c>
      <c r="D8298" s="222" t="s">
        <v>181</v>
      </c>
      <c r="E8298" s="199" t="s">
        <v>163</v>
      </c>
      <c r="F8298" s="200" t="s">
        <v>2241</v>
      </c>
      <c r="G8298" s="200" t="s">
        <v>2242</v>
      </c>
      <c r="H8298" s="200"/>
      <c r="I8298" s="200">
        <v>45708</v>
      </c>
      <c r="J8298" s="143">
        <f t="shared" si="129"/>
        <v>45708</v>
      </c>
      <c r="K8298" s="202">
        <v>8</v>
      </c>
      <c r="L8298" s="285" t="s">
        <v>6152</v>
      </c>
      <c r="M8298" s="223"/>
      <c r="N8298" s="203"/>
      <c r="O8298" s="222" t="s">
        <v>326</v>
      </c>
    </row>
    <row r="8299" spans="1:15" ht="29.25" customHeight="1">
      <c r="A8299" s="221" t="s">
        <v>73</v>
      </c>
      <c r="B8299" s="221" t="s">
        <v>876</v>
      </c>
      <c r="C8299" s="222" t="s">
        <v>877</v>
      </c>
      <c r="D8299" s="222" t="s">
        <v>181</v>
      </c>
      <c r="E8299" s="199" t="s">
        <v>163</v>
      </c>
      <c r="F8299" s="200" t="s">
        <v>2241</v>
      </c>
      <c r="G8299" s="200" t="s">
        <v>2242</v>
      </c>
      <c r="H8299" s="200"/>
      <c r="I8299" s="200">
        <v>45709</v>
      </c>
      <c r="J8299" s="143">
        <f t="shared" si="129"/>
        <v>45709</v>
      </c>
      <c r="K8299" s="202">
        <v>3</v>
      </c>
      <c r="L8299" s="285" t="s">
        <v>6153</v>
      </c>
      <c r="M8299" s="223"/>
      <c r="N8299" s="203"/>
      <c r="O8299" s="222" t="s">
        <v>326</v>
      </c>
    </row>
    <row r="8300" spans="1:15" ht="29.25" customHeight="1">
      <c r="A8300" s="221" t="s">
        <v>73</v>
      </c>
      <c r="B8300" s="221" t="s">
        <v>876</v>
      </c>
      <c r="C8300" s="222" t="s">
        <v>877</v>
      </c>
      <c r="D8300" s="222" t="s">
        <v>181</v>
      </c>
      <c r="E8300" s="199" t="s">
        <v>165</v>
      </c>
      <c r="F8300" s="200"/>
      <c r="G8300" s="200"/>
      <c r="H8300" s="200"/>
      <c r="I8300" s="200">
        <v>45709</v>
      </c>
      <c r="J8300" s="143">
        <f t="shared" si="129"/>
        <v>45709</v>
      </c>
      <c r="K8300" s="202">
        <v>5</v>
      </c>
      <c r="L8300" s="285" t="s">
        <v>271</v>
      </c>
      <c r="M8300" s="223"/>
      <c r="N8300" s="203"/>
      <c r="O8300" s="222" t="s">
        <v>326</v>
      </c>
    </row>
    <row r="8301" spans="1:15" ht="29.25" customHeight="1">
      <c r="A8301" s="221" t="s">
        <v>73</v>
      </c>
      <c r="B8301" s="221" t="s">
        <v>876</v>
      </c>
      <c r="C8301" s="222" t="s">
        <v>877</v>
      </c>
      <c r="D8301" s="222" t="s">
        <v>181</v>
      </c>
      <c r="E8301" s="199" t="s">
        <v>163</v>
      </c>
      <c r="F8301" s="200" t="s">
        <v>2241</v>
      </c>
      <c r="G8301" s="200" t="s">
        <v>2242</v>
      </c>
      <c r="H8301" s="200"/>
      <c r="I8301" s="200">
        <v>45712</v>
      </c>
      <c r="J8301" s="143">
        <f t="shared" si="129"/>
        <v>45712</v>
      </c>
      <c r="K8301" s="202">
        <v>8</v>
      </c>
      <c r="L8301" s="285" t="s">
        <v>6153</v>
      </c>
      <c r="M8301" s="223"/>
      <c r="N8301" s="203"/>
      <c r="O8301" s="222" t="s">
        <v>326</v>
      </c>
    </row>
    <row r="8302" spans="1:15" ht="29.25" customHeight="1">
      <c r="A8302" s="221" t="s">
        <v>73</v>
      </c>
      <c r="B8302" s="221" t="s">
        <v>876</v>
      </c>
      <c r="C8302" s="222" t="s">
        <v>877</v>
      </c>
      <c r="D8302" s="222" t="s">
        <v>181</v>
      </c>
      <c r="E8302" s="199" t="s">
        <v>163</v>
      </c>
      <c r="F8302" s="200" t="s">
        <v>2241</v>
      </c>
      <c r="G8302" s="200" t="s">
        <v>2242</v>
      </c>
      <c r="H8302" s="200"/>
      <c r="I8302" s="200">
        <v>45713</v>
      </c>
      <c r="J8302" s="143">
        <f t="shared" si="129"/>
        <v>45713</v>
      </c>
      <c r="K8302" s="202">
        <v>8</v>
      </c>
      <c r="L8302" s="285" t="s">
        <v>6153</v>
      </c>
      <c r="M8302" s="223"/>
      <c r="N8302" s="203"/>
      <c r="O8302" s="222" t="s">
        <v>326</v>
      </c>
    </row>
    <row r="8303" spans="1:15" ht="29.25" customHeight="1">
      <c r="A8303" s="221" t="s">
        <v>73</v>
      </c>
      <c r="B8303" s="221" t="s">
        <v>876</v>
      </c>
      <c r="C8303" s="222" t="s">
        <v>877</v>
      </c>
      <c r="D8303" s="222" t="s">
        <v>181</v>
      </c>
      <c r="E8303" s="199" t="s">
        <v>163</v>
      </c>
      <c r="F8303" s="200" t="s">
        <v>2241</v>
      </c>
      <c r="G8303" s="200" t="s">
        <v>2242</v>
      </c>
      <c r="H8303" s="200"/>
      <c r="I8303" s="200">
        <v>45714</v>
      </c>
      <c r="J8303" s="143">
        <f t="shared" si="129"/>
        <v>45714</v>
      </c>
      <c r="K8303" s="202">
        <v>8</v>
      </c>
      <c r="L8303" s="285" t="s">
        <v>6154</v>
      </c>
      <c r="M8303" s="223"/>
      <c r="N8303" s="203"/>
      <c r="O8303" s="222" t="s">
        <v>326</v>
      </c>
    </row>
    <row r="8304" spans="1:15" ht="29.25" customHeight="1">
      <c r="A8304" s="221" t="s">
        <v>73</v>
      </c>
      <c r="B8304" s="221" t="s">
        <v>876</v>
      </c>
      <c r="C8304" s="222" t="s">
        <v>877</v>
      </c>
      <c r="D8304" s="222" t="s">
        <v>181</v>
      </c>
      <c r="E8304" s="199" t="s">
        <v>163</v>
      </c>
      <c r="F8304" s="200" t="s">
        <v>2241</v>
      </c>
      <c r="G8304" s="200" t="s">
        <v>2242</v>
      </c>
      <c r="H8304" s="200"/>
      <c r="I8304" s="200">
        <v>45715</v>
      </c>
      <c r="J8304" s="143">
        <f t="shared" si="129"/>
        <v>45715</v>
      </c>
      <c r="K8304" s="202">
        <v>8</v>
      </c>
      <c r="L8304" s="285" t="s">
        <v>6154</v>
      </c>
      <c r="M8304" s="223"/>
      <c r="N8304" s="203"/>
      <c r="O8304" s="222" t="s">
        <v>326</v>
      </c>
    </row>
    <row r="8305" spans="1:15" ht="29.25" customHeight="1">
      <c r="A8305" s="221" t="s">
        <v>73</v>
      </c>
      <c r="B8305" s="221" t="s">
        <v>876</v>
      </c>
      <c r="C8305" s="222" t="s">
        <v>877</v>
      </c>
      <c r="D8305" s="222" t="s">
        <v>181</v>
      </c>
      <c r="E8305" s="199" t="s">
        <v>163</v>
      </c>
      <c r="F8305" s="200" t="s">
        <v>2241</v>
      </c>
      <c r="G8305" s="200" t="s">
        <v>2242</v>
      </c>
      <c r="H8305" s="200"/>
      <c r="I8305" s="200">
        <v>45719</v>
      </c>
      <c r="J8305" s="143">
        <f t="shared" si="129"/>
        <v>45719</v>
      </c>
      <c r="K8305" s="202">
        <v>8</v>
      </c>
      <c r="L8305" s="285" t="s">
        <v>6154</v>
      </c>
      <c r="M8305" s="223"/>
      <c r="N8305" s="203"/>
      <c r="O8305" s="222" t="s">
        <v>326</v>
      </c>
    </row>
    <row r="8306" spans="1:15" ht="29.25" customHeight="1">
      <c r="A8306" s="221" t="s">
        <v>73</v>
      </c>
      <c r="B8306" s="221" t="s">
        <v>876</v>
      </c>
      <c r="C8306" s="222" t="s">
        <v>877</v>
      </c>
      <c r="D8306" s="222" t="s">
        <v>181</v>
      </c>
      <c r="E8306" s="199" t="s">
        <v>163</v>
      </c>
      <c r="F8306" s="200" t="s">
        <v>2241</v>
      </c>
      <c r="G8306" s="200" t="s">
        <v>2242</v>
      </c>
      <c r="H8306" s="200"/>
      <c r="I8306" s="200">
        <v>45720</v>
      </c>
      <c r="J8306" s="143">
        <f t="shared" si="129"/>
        <v>45720</v>
      </c>
      <c r="K8306" s="202">
        <v>8</v>
      </c>
      <c r="L8306" s="285" t="s">
        <v>6154</v>
      </c>
      <c r="M8306" s="223"/>
      <c r="N8306" s="203"/>
      <c r="O8306" s="222" t="s">
        <v>326</v>
      </c>
    </row>
    <row r="8307" spans="1:15" ht="29.25" customHeight="1">
      <c r="A8307" s="221" t="s">
        <v>73</v>
      </c>
      <c r="B8307" s="221" t="s">
        <v>876</v>
      </c>
      <c r="C8307" s="222" t="s">
        <v>877</v>
      </c>
      <c r="D8307" s="222" t="s">
        <v>181</v>
      </c>
      <c r="E8307" s="199" t="s">
        <v>163</v>
      </c>
      <c r="F8307" s="200" t="s">
        <v>2241</v>
      </c>
      <c r="G8307" s="200" t="s">
        <v>2242</v>
      </c>
      <c r="H8307" s="200"/>
      <c r="I8307" s="200">
        <v>45721</v>
      </c>
      <c r="J8307" s="143">
        <f t="shared" si="129"/>
        <v>45721</v>
      </c>
      <c r="K8307" s="202">
        <v>8</v>
      </c>
      <c r="L8307" s="285" t="s">
        <v>6154</v>
      </c>
      <c r="M8307" s="223"/>
      <c r="N8307" s="203"/>
      <c r="O8307" s="222" t="s">
        <v>326</v>
      </c>
    </row>
    <row r="8308" spans="1:15" ht="29.25" customHeight="1">
      <c r="A8308" s="221" t="s">
        <v>73</v>
      </c>
      <c r="B8308" s="221" t="s">
        <v>876</v>
      </c>
      <c r="C8308" s="222" t="s">
        <v>877</v>
      </c>
      <c r="D8308" s="222" t="s">
        <v>181</v>
      </c>
      <c r="E8308" s="199" t="s">
        <v>163</v>
      </c>
      <c r="F8308" s="200" t="s">
        <v>2241</v>
      </c>
      <c r="G8308" s="200" t="s">
        <v>2242</v>
      </c>
      <c r="H8308" s="200"/>
      <c r="I8308" s="200">
        <v>45722</v>
      </c>
      <c r="J8308" s="143">
        <f t="shared" si="129"/>
        <v>45722</v>
      </c>
      <c r="K8308" s="202">
        <v>8</v>
      </c>
      <c r="L8308" s="285" t="s">
        <v>6154</v>
      </c>
      <c r="M8308" s="223"/>
      <c r="N8308" s="203"/>
      <c r="O8308" s="222" t="s">
        <v>326</v>
      </c>
    </row>
    <row r="8309" spans="1:15" ht="29.25" customHeight="1">
      <c r="A8309" s="221" t="s">
        <v>73</v>
      </c>
      <c r="B8309" s="221" t="s">
        <v>876</v>
      </c>
      <c r="C8309" s="222" t="s">
        <v>877</v>
      </c>
      <c r="D8309" s="222" t="s">
        <v>181</v>
      </c>
      <c r="E8309" s="199" t="s">
        <v>165</v>
      </c>
      <c r="F8309" s="200"/>
      <c r="G8309" s="200"/>
      <c r="H8309" s="200"/>
      <c r="I8309" s="200">
        <v>45723</v>
      </c>
      <c r="J8309" s="143">
        <f t="shared" si="129"/>
        <v>45723</v>
      </c>
      <c r="K8309" s="202">
        <v>5</v>
      </c>
      <c r="L8309" s="285" t="s">
        <v>173</v>
      </c>
      <c r="M8309" s="223"/>
      <c r="N8309" s="203"/>
      <c r="O8309" s="222" t="s">
        <v>326</v>
      </c>
    </row>
    <row r="8310" spans="1:15" ht="29.25" customHeight="1">
      <c r="A8310" s="221" t="s">
        <v>73</v>
      </c>
      <c r="B8310" s="221" t="s">
        <v>876</v>
      </c>
      <c r="C8310" s="222" t="s">
        <v>877</v>
      </c>
      <c r="D8310" s="222" t="s">
        <v>181</v>
      </c>
      <c r="E8310" s="199" t="s">
        <v>163</v>
      </c>
      <c r="F8310" s="200" t="s">
        <v>2241</v>
      </c>
      <c r="G8310" s="200" t="s">
        <v>2242</v>
      </c>
      <c r="H8310" s="200"/>
      <c r="I8310" s="200">
        <v>45723</v>
      </c>
      <c r="J8310" s="143">
        <f t="shared" si="129"/>
        <v>45723</v>
      </c>
      <c r="K8310" s="202">
        <v>3</v>
      </c>
      <c r="L8310" s="285" t="s">
        <v>6154</v>
      </c>
      <c r="M8310" s="223"/>
      <c r="N8310" s="203"/>
      <c r="O8310" s="222" t="s">
        <v>326</v>
      </c>
    </row>
    <row r="8311" spans="1:15" ht="29.25" customHeight="1">
      <c r="A8311" s="221" t="s">
        <v>73</v>
      </c>
      <c r="B8311" s="221" t="s">
        <v>876</v>
      </c>
      <c r="C8311" s="222" t="s">
        <v>877</v>
      </c>
      <c r="D8311" s="222" t="s">
        <v>181</v>
      </c>
      <c r="E8311" s="199" t="s">
        <v>163</v>
      </c>
      <c r="F8311" s="200" t="s">
        <v>2241</v>
      </c>
      <c r="G8311" s="200" t="s">
        <v>2242</v>
      </c>
      <c r="H8311" s="200"/>
      <c r="I8311" s="200">
        <v>45726</v>
      </c>
      <c r="J8311" s="143">
        <f t="shared" si="129"/>
        <v>45726</v>
      </c>
      <c r="K8311" s="202">
        <v>8</v>
      </c>
      <c r="L8311" s="285" t="s">
        <v>6154</v>
      </c>
      <c r="M8311" s="223"/>
      <c r="N8311" s="203"/>
      <c r="O8311" s="222" t="s">
        <v>326</v>
      </c>
    </row>
    <row r="8312" spans="1:15" ht="29.25" customHeight="1">
      <c r="A8312" s="221" t="s">
        <v>73</v>
      </c>
      <c r="B8312" s="221" t="s">
        <v>876</v>
      </c>
      <c r="C8312" s="222" t="s">
        <v>877</v>
      </c>
      <c r="D8312" s="222" t="s">
        <v>181</v>
      </c>
      <c r="E8312" s="199" t="s">
        <v>163</v>
      </c>
      <c r="F8312" s="200" t="s">
        <v>2241</v>
      </c>
      <c r="G8312" s="200" t="s">
        <v>2242</v>
      </c>
      <c r="H8312" s="200"/>
      <c r="I8312" s="200">
        <v>45727</v>
      </c>
      <c r="J8312" s="143">
        <f t="shared" si="129"/>
        <v>45727</v>
      </c>
      <c r="K8312" s="202">
        <v>8</v>
      </c>
      <c r="L8312" s="285" t="s">
        <v>6154</v>
      </c>
      <c r="M8312" s="223"/>
      <c r="N8312" s="203"/>
      <c r="O8312" s="222" t="s">
        <v>326</v>
      </c>
    </row>
    <row r="8313" spans="1:15" ht="29.25" customHeight="1">
      <c r="A8313" s="221" t="s">
        <v>73</v>
      </c>
      <c r="B8313" s="221" t="s">
        <v>876</v>
      </c>
      <c r="C8313" s="222" t="s">
        <v>877</v>
      </c>
      <c r="D8313" s="222" t="s">
        <v>181</v>
      </c>
      <c r="E8313" s="199" t="s">
        <v>163</v>
      </c>
      <c r="F8313" s="200" t="s">
        <v>2241</v>
      </c>
      <c r="G8313" s="200" t="s">
        <v>2242</v>
      </c>
      <c r="H8313" s="200"/>
      <c r="I8313" s="200">
        <v>45728</v>
      </c>
      <c r="J8313" s="143">
        <f t="shared" si="129"/>
        <v>45728</v>
      </c>
      <c r="K8313" s="202">
        <v>8</v>
      </c>
      <c r="L8313" s="285" t="s">
        <v>6154</v>
      </c>
      <c r="M8313" s="223"/>
      <c r="N8313" s="203"/>
      <c r="O8313" s="222" t="s">
        <v>326</v>
      </c>
    </row>
    <row r="8314" spans="1:15" ht="29.25" customHeight="1">
      <c r="A8314" s="221" t="s">
        <v>73</v>
      </c>
      <c r="B8314" s="221" t="s">
        <v>876</v>
      </c>
      <c r="C8314" s="222" t="s">
        <v>877</v>
      </c>
      <c r="D8314" s="222" t="s">
        <v>181</v>
      </c>
      <c r="E8314" s="199" t="s">
        <v>163</v>
      </c>
      <c r="F8314" s="200" t="s">
        <v>2241</v>
      </c>
      <c r="G8314" s="200" t="s">
        <v>2242</v>
      </c>
      <c r="H8314" s="200"/>
      <c r="I8314" s="200">
        <v>45729</v>
      </c>
      <c r="J8314" s="143">
        <f t="shared" si="129"/>
        <v>45729</v>
      </c>
      <c r="K8314" s="202">
        <v>8</v>
      </c>
      <c r="L8314" s="284" t="s">
        <v>6603</v>
      </c>
      <c r="M8314" s="223"/>
      <c r="N8314" s="203"/>
      <c r="O8314" s="222" t="s">
        <v>326</v>
      </c>
    </row>
    <row r="8315" spans="1:15" ht="29.25" customHeight="1">
      <c r="A8315" s="221" t="s">
        <v>73</v>
      </c>
      <c r="B8315" s="221" t="s">
        <v>876</v>
      </c>
      <c r="C8315" s="222" t="s">
        <v>877</v>
      </c>
      <c r="D8315" s="222" t="s">
        <v>181</v>
      </c>
      <c r="E8315" s="199" t="s">
        <v>163</v>
      </c>
      <c r="F8315" s="200" t="s">
        <v>2241</v>
      </c>
      <c r="G8315" s="200" t="s">
        <v>2242</v>
      </c>
      <c r="H8315" s="200"/>
      <c r="I8315" s="200">
        <v>45730</v>
      </c>
      <c r="J8315" s="143">
        <f t="shared" si="129"/>
        <v>45730</v>
      </c>
      <c r="K8315" s="202">
        <v>8</v>
      </c>
      <c r="L8315" s="285" t="s">
        <v>6604</v>
      </c>
      <c r="M8315" s="223"/>
      <c r="N8315" s="203"/>
      <c r="O8315" s="222" t="s">
        <v>326</v>
      </c>
    </row>
    <row r="8316" spans="1:15" ht="29.25" customHeight="1">
      <c r="A8316" s="221" t="s">
        <v>73</v>
      </c>
      <c r="B8316" s="221" t="s">
        <v>876</v>
      </c>
      <c r="C8316" s="222" t="s">
        <v>877</v>
      </c>
      <c r="D8316" s="222" t="s">
        <v>181</v>
      </c>
      <c r="E8316" s="199" t="s">
        <v>163</v>
      </c>
      <c r="F8316" s="200" t="s">
        <v>2241</v>
      </c>
      <c r="G8316" s="200" t="s">
        <v>2242</v>
      </c>
      <c r="H8316" s="200"/>
      <c r="I8316" s="200">
        <v>45733</v>
      </c>
      <c r="J8316" s="143">
        <f t="shared" si="129"/>
        <v>45733</v>
      </c>
      <c r="K8316" s="202">
        <v>8</v>
      </c>
      <c r="L8316" s="285" t="s">
        <v>6605</v>
      </c>
      <c r="M8316" s="223"/>
      <c r="N8316" s="203"/>
      <c r="O8316" s="222" t="s">
        <v>326</v>
      </c>
    </row>
    <row r="8317" spans="1:15" ht="29.25" customHeight="1">
      <c r="A8317" s="221" t="s">
        <v>73</v>
      </c>
      <c r="B8317" s="221" t="s">
        <v>876</v>
      </c>
      <c r="C8317" s="222" t="s">
        <v>877</v>
      </c>
      <c r="D8317" s="222" t="s">
        <v>181</v>
      </c>
      <c r="E8317" s="199" t="s">
        <v>163</v>
      </c>
      <c r="F8317" s="200" t="s">
        <v>2241</v>
      </c>
      <c r="G8317" s="200" t="s">
        <v>2242</v>
      </c>
      <c r="H8317" s="200"/>
      <c r="I8317" s="200">
        <v>45734</v>
      </c>
      <c r="J8317" s="143">
        <f t="shared" si="129"/>
        <v>45734</v>
      </c>
      <c r="K8317" s="202">
        <v>8</v>
      </c>
      <c r="L8317" s="285" t="s">
        <v>6605</v>
      </c>
      <c r="M8317" s="223"/>
      <c r="N8317" s="203"/>
      <c r="O8317" s="222" t="s">
        <v>326</v>
      </c>
    </row>
    <row r="8318" spans="1:15" ht="29.25" customHeight="1">
      <c r="A8318" s="221" t="s">
        <v>73</v>
      </c>
      <c r="B8318" s="221" t="s">
        <v>876</v>
      </c>
      <c r="C8318" s="222" t="s">
        <v>877</v>
      </c>
      <c r="D8318" s="222" t="s">
        <v>181</v>
      </c>
      <c r="E8318" s="199" t="s">
        <v>163</v>
      </c>
      <c r="F8318" s="200" t="s">
        <v>2241</v>
      </c>
      <c r="G8318" s="200" t="s">
        <v>2242</v>
      </c>
      <c r="H8318" s="200"/>
      <c r="I8318" s="200">
        <v>45735</v>
      </c>
      <c r="J8318" s="143">
        <f t="shared" si="129"/>
        <v>45735</v>
      </c>
      <c r="K8318" s="202">
        <v>8</v>
      </c>
      <c r="L8318" s="284" t="s">
        <v>6606</v>
      </c>
      <c r="M8318" s="223"/>
      <c r="N8318" s="203"/>
      <c r="O8318" s="222" t="s">
        <v>326</v>
      </c>
    </row>
    <row r="8319" spans="1:15" ht="29.25" customHeight="1">
      <c r="A8319" s="221" t="s">
        <v>73</v>
      </c>
      <c r="B8319" s="221" t="s">
        <v>876</v>
      </c>
      <c r="C8319" s="222" t="s">
        <v>877</v>
      </c>
      <c r="D8319" s="222" t="s">
        <v>181</v>
      </c>
      <c r="E8319" s="199" t="s">
        <v>163</v>
      </c>
      <c r="F8319" s="200" t="s">
        <v>2241</v>
      </c>
      <c r="G8319" s="200" t="s">
        <v>2242</v>
      </c>
      <c r="H8319" s="200"/>
      <c r="I8319" s="200">
        <v>45736</v>
      </c>
      <c r="J8319" s="143">
        <f t="shared" si="129"/>
        <v>45736</v>
      </c>
      <c r="K8319" s="202">
        <v>8</v>
      </c>
      <c r="L8319" s="285" t="s">
        <v>6801</v>
      </c>
      <c r="M8319" s="223"/>
      <c r="N8319" s="203"/>
      <c r="O8319" s="222" t="s">
        <v>326</v>
      </c>
    </row>
    <row r="8320" spans="1:15" ht="29.25" customHeight="1">
      <c r="A8320" s="221" t="s">
        <v>73</v>
      </c>
      <c r="B8320" s="221" t="s">
        <v>876</v>
      </c>
      <c r="C8320" s="222" t="s">
        <v>877</v>
      </c>
      <c r="D8320" s="222" t="s">
        <v>181</v>
      </c>
      <c r="E8320" s="199" t="s">
        <v>163</v>
      </c>
      <c r="F8320" s="200" t="s">
        <v>2241</v>
      </c>
      <c r="G8320" s="200" t="s">
        <v>2242</v>
      </c>
      <c r="H8320" s="200"/>
      <c r="I8320" s="200">
        <v>45737</v>
      </c>
      <c r="J8320" s="143">
        <f t="shared" si="129"/>
        <v>45737</v>
      </c>
      <c r="K8320" s="202">
        <v>8</v>
      </c>
      <c r="L8320" s="285" t="s">
        <v>6802</v>
      </c>
      <c r="M8320" s="223"/>
      <c r="N8320" s="203"/>
      <c r="O8320" s="222" t="s">
        <v>326</v>
      </c>
    </row>
    <row r="8321" spans="1:15" ht="29.25" customHeight="1">
      <c r="A8321" s="221" t="s">
        <v>73</v>
      </c>
      <c r="B8321" s="221" t="s">
        <v>876</v>
      </c>
      <c r="C8321" s="222" t="s">
        <v>877</v>
      </c>
      <c r="D8321" s="222" t="s">
        <v>181</v>
      </c>
      <c r="E8321" s="199" t="s">
        <v>163</v>
      </c>
      <c r="F8321" s="200" t="s">
        <v>2241</v>
      </c>
      <c r="G8321" s="200" t="s">
        <v>2242</v>
      </c>
      <c r="H8321" s="200"/>
      <c r="I8321" s="200">
        <v>45740</v>
      </c>
      <c r="J8321" s="143">
        <f t="shared" si="129"/>
        <v>45740</v>
      </c>
      <c r="K8321" s="202">
        <v>8</v>
      </c>
      <c r="L8321" s="285" t="s">
        <v>6803</v>
      </c>
      <c r="M8321" s="223"/>
      <c r="N8321" s="203"/>
      <c r="O8321" s="222" t="s">
        <v>326</v>
      </c>
    </row>
    <row r="8322" spans="1:15" ht="29.25" customHeight="1">
      <c r="A8322" s="221" t="s">
        <v>73</v>
      </c>
      <c r="B8322" s="221" t="s">
        <v>876</v>
      </c>
      <c r="C8322" s="222" t="s">
        <v>877</v>
      </c>
      <c r="D8322" s="222" t="s">
        <v>181</v>
      </c>
      <c r="E8322" s="199" t="s">
        <v>163</v>
      </c>
      <c r="F8322" s="200" t="s">
        <v>2241</v>
      </c>
      <c r="G8322" s="200" t="s">
        <v>2242</v>
      </c>
      <c r="H8322" s="200"/>
      <c r="I8322" s="200">
        <v>45741</v>
      </c>
      <c r="J8322" s="143">
        <f t="shared" si="129"/>
        <v>45741</v>
      </c>
      <c r="K8322" s="202">
        <v>8</v>
      </c>
      <c r="L8322" s="285" t="s">
        <v>6804</v>
      </c>
      <c r="M8322" s="223"/>
      <c r="N8322" s="203"/>
      <c r="O8322" s="222" t="s">
        <v>326</v>
      </c>
    </row>
    <row r="8323" spans="1:15" ht="29.25" customHeight="1">
      <c r="A8323" s="221" t="s">
        <v>73</v>
      </c>
      <c r="B8323" s="221" t="s">
        <v>876</v>
      </c>
      <c r="C8323" s="222" t="s">
        <v>877</v>
      </c>
      <c r="D8323" s="222" t="s">
        <v>181</v>
      </c>
      <c r="E8323" s="199" t="s">
        <v>163</v>
      </c>
      <c r="F8323" s="200" t="s">
        <v>2241</v>
      </c>
      <c r="G8323" s="200" t="s">
        <v>2242</v>
      </c>
      <c r="H8323" s="200"/>
      <c r="I8323" s="200">
        <v>45742</v>
      </c>
      <c r="J8323" s="143">
        <f t="shared" ref="J8323:J8386" si="130">I8323</f>
        <v>45742</v>
      </c>
      <c r="K8323" s="202">
        <v>8</v>
      </c>
      <c r="L8323" s="285" t="s">
        <v>6804</v>
      </c>
      <c r="M8323" s="223"/>
      <c r="N8323" s="203"/>
      <c r="O8323" s="222" t="s">
        <v>326</v>
      </c>
    </row>
    <row r="8324" spans="1:15" ht="29.25" customHeight="1">
      <c r="A8324" s="221" t="s">
        <v>73</v>
      </c>
      <c r="B8324" s="221" t="s">
        <v>876</v>
      </c>
      <c r="C8324" s="222" t="s">
        <v>877</v>
      </c>
      <c r="D8324" s="222" t="s">
        <v>181</v>
      </c>
      <c r="E8324" s="199" t="s">
        <v>163</v>
      </c>
      <c r="F8324" s="200" t="s">
        <v>2241</v>
      </c>
      <c r="G8324" s="200" t="s">
        <v>2242</v>
      </c>
      <c r="H8324" s="200"/>
      <c r="I8324" s="200">
        <v>45743</v>
      </c>
      <c r="J8324" s="143">
        <f t="shared" si="130"/>
        <v>45743</v>
      </c>
      <c r="K8324" s="202">
        <v>8</v>
      </c>
      <c r="L8324" s="285" t="s">
        <v>6804</v>
      </c>
      <c r="M8324" s="223"/>
      <c r="N8324" s="203"/>
      <c r="O8324" s="222" t="s">
        <v>326</v>
      </c>
    </row>
    <row r="8325" spans="1:15" ht="29.25" customHeight="1">
      <c r="A8325" s="221" t="s">
        <v>73</v>
      </c>
      <c r="B8325" s="221" t="s">
        <v>876</v>
      </c>
      <c r="C8325" s="222" t="s">
        <v>877</v>
      </c>
      <c r="D8325" s="222" t="s">
        <v>181</v>
      </c>
      <c r="E8325" s="199" t="s">
        <v>163</v>
      </c>
      <c r="F8325" s="200" t="s">
        <v>2241</v>
      </c>
      <c r="G8325" s="200" t="s">
        <v>2242</v>
      </c>
      <c r="H8325" s="200"/>
      <c r="I8325" s="200">
        <v>45744</v>
      </c>
      <c r="J8325" s="143">
        <f t="shared" si="130"/>
        <v>45744</v>
      </c>
      <c r="K8325" s="202">
        <v>8</v>
      </c>
      <c r="L8325" s="285" t="s">
        <v>6804</v>
      </c>
      <c r="M8325" s="223"/>
      <c r="N8325" s="203"/>
      <c r="O8325" s="222" t="s">
        <v>326</v>
      </c>
    </row>
    <row r="8326" spans="1:15" ht="29.25" customHeight="1">
      <c r="A8326" s="221" t="s">
        <v>73</v>
      </c>
      <c r="B8326" s="221" t="s">
        <v>876</v>
      </c>
      <c r="C8326" s="222" t="s">
        <v>877</v>
      </c>
      <c r="D8326" s="222" t="s">
        <v>181</v>
      </c>
      <c r="E8326" s="199" t="s">
        <v>163</v>
      </c>
      <c r="F8326" s="200" t="s">
        <v>2241</v>
      </c>
      <c r="G8326" s="200" t="s">
        <v>2242</v>
      </c>
      <c r="H8326" s="200"/>
      <c r="I8326" s="200">
        <v>45747</v>
      </c>
      <c r="J8326" s="143">
        <f t="shared" si="130"/>
        <v>45747</v>
      </c>
      <c r="K8326" s="202">
        <v>8</v>
      </c>
      <c r="L8326" s="285" t="s">
        <v>6804</v>
      </c>
      <c r="M8326" s="223"/>
      <c r="N8326" s="203"/>
      <c r="O8326" s="222" t="s">
        <v>326</v>
      </c>
    </row>
    <row r="8327" spans="1:15" ht="29.25" customHeight="1">
      <c r="A8327" s="221" t="s">
        <v>73</v>
      </c>
      <c r="B8327" s="221" t="s">
        <v>876</v>
      </c>
      <c r="C8327" s="222" t="s">
        <v>877</v>
      </c>
      <c r="D8327" s="222" t="s">
        <v>181</v>
      </c>
      <c r="E8327" s="199" t="s">
        <v>163</v>
      </c>
      <c r="F8327" s="200" t="s">
        <v>2241</v>
      </c>
      <c r="G8327" s="200" t="s">
        <v>2242</v>
      </c>
      <c r="H8327" s="200"/>
      <c r="I8327" s="200">
        <v>45748</v>
      </c>
      <c r="J8327" s="143">
        <f t="shared" si="130"/>
        <v>45748</v>
      </c>
      <c r="K8327" s="202">
        <v>8</v>
      </c>
      <c r="L8327" s="285" t="s">
        <v>6804</v>
      </c>
      <c r="M8327" s="223"/>
      <c r="N8327" s="203"/>
      <c r="O8327" s="222" t="s">
        <v>326</v>
      </c>
    </row>
    <row r="8328" spans="1:15" ht="29.25" customHeight="1">
      <c r="A8328" s="221" t="s">
        <v>73</v>
      </c>
      <c r="B8328" s="221" t="s">
        <v>876</v>
      </c>
      <c r="C8328" s="222" t="s">
        <v>877</v>
      </c>
      <c r="D8328" s="222" t="s">
        <v>181</v>
      </c>
      <c r="E8328" s="199" t="s">
        <v>163</v>
      </c>
      <c r="F8328" s="200" t="s">
        <v>2241</v>
      </c>
      <c r="G8328" s="200" t="s">
        <v>2242</v>
      </c>
      <c r="H8328" s="200"/>
      <c r="I8328" s="200">
        <v>45749</v>
      </c>
      <c r="J8328" s="143">
        <f t="shared" si="130"/>
        <v>45749</v>
      </c>
      <c r="K8328" s="202">
        <v>8</v>
      </c>
      <c r="L8328" s="285" t="s">
        <v>6804</v>
      </c>
      <c r="M8328" s="223"/>
      <c r="N8328" s="203"/>
      <c r="O8328" s="222" t="s">
        <v>326</v>
      </c>
    </row>
    <row r="8329" spans="1:15" ht="29.25" customHeight="1">
      <c r="A8329" s="221" t="s">
        <v>73</v>
      </c>
      <c r="B8329" s="221" t="s">
        <v>876</v>
      </c>
      <c r="C8329" s="222" t="s">
        <v>877</v>
      </c>
      <c r="D8329" s="222" t="s">
        <v>181</v>
      </c>
      <c r="E8329" s="199" t="s">
        <v>163</v>
      </c>
      <c r="F8329" s="200" t="s">
        <v>2241</v>
      </c>
      <c r="G8329" s="200" t="s">
        <v>2242</v>
      </c>
      <c r="H8329" s="200"/>
      <c r="I8329" s="200">
        <v>45754</v>
      </c>
      <c r="J8329" s="143">
        <f t="shared" si="130"/>
        <v>45754</v>
      </c>
      <c r="K8329" s="202">
        <v>8</v>
      </c>
      <c r="L8329" s="285" t="s">
        <v>7023</v>
      </c>
      <c r="M8329" s="223"/>
      <c r="N8329" s="203"/>
      <c r="O8329" s="222" t="s">
        <v>326</v>
      </c>
    </row>
    <row r="8330" spans="1:15" ht="29.25" customHeight="1">
      <c r="A8330" s="221" t="s">
        <v>73</v>
      </c>
      <c r="B8330" s="221" t="s">
        <v>876</v>
      </c>
      <c r="C8330" s="222" t="s">
        <v>877</v>
      </c>
      <c r="D8330" s="222" t="s">
        <v>181</v>
      </c>
      <c r="E8330" s="199" t="s">
        <v>163</v>
      </c>
      <c r="F8330" s="200" t="s">
        <v>2241</v>
      </c>
      <c r="G8330" s="200" t="s">
        <v>2242</v>
      </c>
      <c r="H8330" s="200"/>
      <c r="I8330" s="200">
        <v>45755</v>
      </c>
      <c r="J8330" s="143">
        <f t="shared" si="130"/>
        <v>45755</v>
      </c>
      <c r="K8330" s="202">
        <v>6</v>
      </c>
      <c r="L8330" s="285" t="s">
        <v>7024</v>
      </c>
      <c r="M8330" s="223"/>
      <c r="N8330" s="203"/>
      <c r="O8330" s="222" t="s">
        <v>326</v>
      </c>
    </row>
    <row r="8331" spans="1:15" ht="29.25" customHeight="1">
      <c r="A8331" s="221" t="s">
        <v>73</v>
      </c>
      <c r="B8331" s="221" t="s">
        <v>876</v>
      </c>
      <c r="C8331" s="222" t="s">
        <v>877</v>
      </c>
      <c r="D8331" s="222" t="s">
        <v>181</v>
      </c>
      <c r="E8331" s="199" t="s">
        <v>163</v>
      </c>
      <c r="F8331" s="200" t="s">
        <v>630</v>
      </c>
      <c r="G8331" s="200" t="s">
        <v>631</v>
      </c>
      <c r="H8331" s="200"/>
      <c r="I8331" s="200">
        <v>45755</v>
      </c>
      <c r="J8331" s="143">
        <f t="shared" si="130"/>
        <v>45755</v>
      </c>
      <c r="K8331" s="202">
        <v>2</v>
      </c>
      <c r="L8331" s="285" t="s">
        <v>7025</v>
      </c>
      <c r="M8331" s="223"/>
      <c r="N8331" s="203"/>
      <c r="O8331" s="222" t="s">
        <v>326</v>
      </c>
    </row>
    <row r="8332" spans="1:15" ht="29.25" customHeight="1">
      <c r="A8332" s="221" t="s">
        <v>73</v>
      </c>
      <c r="B8332" s="221" t="s">
        <v>876</v>
      </c>
      <c r="C8332" s="222" t="s">
        <v>877</v>
      </c>
      <c r="D8332" s="222" t="s">
        <v>181</v>
      </c>
      <c r="E8332" s="199" t="s">
        <v>163</v>
      </c>
      <c r="F8332" s="200" t="s">
        <v>2241</v>
      </c>
      <c r="G8332" s="200" t="s">
        <v>2242</v>
      </c>
      <c r="H8332" s="200"/>
      <c r="I8332" s="200">
        <v>45756</v>
      </c>
      <c r="J8332" s="143">
        <f t="shared" si="130"/>
        <v>45756</v>
      </c>
      <c r="K8332" s="202">
        <v>8</v>
      </c>
      <c r="L8332" s="284" t="s">
        <v>7026</v>
      </c>
      <c r="M8332" s="223"/>
      <c r="N8332" s="203"/>
      <c r="O8332" s="222" t="s">
        <v>326</v>
      </c>
    </row>
    <row r="8333" spans="1:15" ht="29.25" customHeight="1">
      <c r="A8333" s="221" t="s">
        <v>73</v>
      </c>
      <c r="B8333" s="221" t="s">
        <v>876</v>
      </c>
      <c r="C8333" s="222" t="s">
        <v>877</v>
      </c>
      <c r="D8333" s="222" t="s">
        <v>181</v>
      </c>
      <c r="E8333" s="199" t="s">
        <v>163</v>
      </c>
      <c r="F8333" s="200" t="s">
        <v>2241</v>
      </c>
      <c r="G8333" s="200" t="s">
        <v>2242</v>
      </c>
      <c r="H8333" s="200"/>
      <c r="I8333" s="200">
        <v>45757</v>
      </c>
      <c r="J8333" s="143">
        <f t="shared" si="130"/>
        <v>45757</v>
      </c>
      <c r="K8333" s="202">
        <v>8</v>
      </c>
      <c r="L8333" s="285" t="s">
        <v>7230</v>
      </c>
      <c r="M8333" s="223"/>
      <c r="N8333" s="203"/>
      <c r="O8333" s="222" t="s">
        <v>326</v>
      </c>
    </row>
    <row r="8334" spans="1:15" ht="29.25" customHeight="1">
      <c r="A8334" s="221" t="s">
        <v>73</v>
      </c>
      <c r="B8334" s="221" t="s">
        <v>876</v>
      </c>
      <c r="C8334" s="222" t="s">
        <v>877</v>
      </c>
      <c r="D8334" s="222" t="s">
        <v>181</v>
      </c>
      <c r="E8334" s="199" t="s">
        <v>163</v>
      </c>
      <c r="F8334" s="200" t="s">
        <v>2241</v>
      </c>
      <c r="G8334" s="200" t="s">
        <v>2242</v>
      </c>
      <c r="H8334" s="200"/>
      <c r="I8334" s="200">
        <v>45758</v>
      </c>
      <c r="J8334" s="143">
        <f t="shared" si="130"/>
        <v>45758</v>
      </c>
      <c r="K8334" s="202">
        <v>2</v>
      </c>
      <c r="L8334" s="285" t="s">
        <v>7231</v>
      </c>
      <c r="M8334" s="223"/>
      <c r="N8334" s="203"/>
      <c r="O8334" s="222" t="s">
        <v>326</v>
      </c>
    </row>
    <row r="8335" spans="1:15" ht="29.25" customHeight="1">
      <c r="A8335" s="221" t="s">
        <v>73</v>
      </c>
      <c r="B8335" s="221" t="s">
        <v>876</v>
      </c>
      <c r="C8335" s="222" t="s">
        <v>877</v>
      </c>
      <c r="D8335" s="222" t="s">
        <v>181</v>
      </c>
      <c r="E8335" s="199" t="s">
        <v>178</v>
      </c>
      <c r="F8335" s="200"/>
      <c r="G8335" s="200"/>
      <c r="H8335" s="200"/>
      <c r="I8335" s="200">
        <v>45758</v>
      </c>
      <c r="J8335" s="143">
        <f t="shared" si="130"/>
        <v>45758</v>
      </c>
      <c r="K8335" s="202">
        <v>6</v>
      </c>
      <c r="L8335" s="285" t="s">
        <v>7232</v>
      </c>
      <c r="M8335" s="223"/>
      <c r="N8335" s="203"/>
      <c r="O8335" s="222" t="s">
        <v>326</v>
      </c>
    </row>
    <row r="8336" spans="1:15" ht="29.25" customHeight="1">
      <c r="A8336" s="221" t="s">
        <v>73</v>
      </c>
      <c r="B8336" s="221" t="s">
        <v>876</v>
      </c>
      <c r="C8336" s="222" t="s">
        <v>877</v>
      </c>
      <c r="D8336" s="222" t="s">
        <v>181</v>
      </c>
      <c r="E8336" s="199" t="s">
        <v>163</v>
      </c>
      <c r="F8336" s="200" t="s">
        <v>2241</v>
      </c>
      <c r="G8336" s="200" t="s">
        <v>2242</v>
      </c>
      <c r="H8336" s="200"/>
      <c r="I8336" s="200">
        <v>45761</v>
      </c>
      <c r="J8336" s="143">
        <f t="shared" si="130"/>
        <v>45761</v>
      </c>
      <c r="K8336" s="202">
        <v>8</v>
      </c>
      <c r="L8336" s="285" t="s">
        <v>7233</v>
      </c>
      <c r="M8336" s="223"/>
      <c r="N8336" s="203"/>
      <c r="O8336" s="222" t="s">
        <v>326</v>
      </c>
    </row>
    <row r="8337" spans="1:15" ht="29.25" customHeight="1">
      <c r="A8337" s="221" t="s">
        <v>73</v>
      </c>
      <c r="B8337" s="221" t="s">
        <v>876</v>
      </c>
      <c r="C8337" s="222" t="s">
        <v>877</v>
      </c>
      <c r="D8337" s="222" t="s">
        <v>181</v>
      </c>
      <c r="E8337" s="199" t="s">
        <v>163</v>
      </c>
      <c r="F8337" s="200" t="s">
        <v>2241</v>
      </c>
      <c r="G8337" s="200" t="s">
        <v>2242</v>
      </c>
      <c r="H8337" s="200"/>
      <c r="I8337" s="200">
        <v>45762</v>
      </c>
      <c r="J8337" s="143">
        <f t="shared" si="130"/>
        <v>45762</v>
      </c>
      <c r="K8337" s="202">
        <v>4</v>
      </c>
      <c r="L8337" s="285" t="s">
        <v>7233</v>
      </c>
      <c r="M8337" s="223"/>
      <c r="N8337" s="203"/>
      <c r="O8337" s="222" t="s">
        <v>326</v>
      </c>
    </row>
    <row r="8338" spans="1:15" ht="29.25" customHeight="1">
      <c r="A8338" s="221" t="s">
        <v>73</v>
      </c>
      <c r="B8338" s="221" t="s">
        <v>876</v>
      </c>
      <c r="C8338" s="222" t="s">
        <v>877</v>
      </c>
      <c r="D8338" s="222" t="s">
        <v>181</v>
      </c>
      <c r="E8338" s="199" t="s">
        <v>163</v>
      </c>
      <c r="F8338" s="200" t="s">
        <v>630</v>
      </c>
      <c r="G8338" s="200" t="s">
        <v>631</v>
      </c>
      <c r="H8338" s="200"/>
      <c r="I8338" s="200">
        <v>45762</v>
      </c>
      <c r="J8338" s="143">
        <f t="shared" si="130"/>
        <v>45762</v>
      </c>
      <c r="K8338" s="202">
        <v>4</v>
      </c>
      <c r="L8338" s="285" t="s">
        <v>7025</v>
      </c>
      <c r="M8338" s="223"/>
      <c r="N8338" s="203"/>
      <c r="O8338" s="222" t="s">
        <v>326</v>
      </c>
    </row>
    <row r="8339" spans="1:15" ht="29.25" customHeight="1">
      <c r="A8339" s="221" t="s">
        <v>73</v>
      </c>
      <c r="B8339" s="221" t="s">
        <v>876</v>
      </c>
      <c r="C8339" s="222" t="s">
        <v>877</v>
      </c>
      <c r="D8339" s="222" t="s">
        <v>181</v>
      </c>
      <c r="E8339" s="199" t="s">
        <v>163</v>
      </c>
      <c r="F8339" s="200" t="s">
        <v>630</v>
      </c>
      <c r="G8339" s="200" t="s">
        <v>631</v>
      </c>
      <c r="H8339" s="200"/>
      <c r="I8339" s="200">
        <v>45763</v>
      </c>
      <c r="J8339" s="143">
        <f t="shared" si="130"/>
        <v>45763</v>
      </c>
      <c r="K8339" s="202">
        <v>8</v>
      </c>
      <c r="L8339" s="285" t="s">
        <v>7025</v>
      </c>
      <c r="M8339" s="223"/>
      <c r="N8339" s="203"/>
      <c r="O8339" s="222" t="s">
        <v>326</v>
      </c>
    </row>
    <row r="8340" spans="1:15" ht="29.25" customHeight="1">
      <c r="A8340" s="221" t="s">
        <v>73</v>
      </c>
      <c r="B8340" s="221" t="s">
        <v>876</v>
      </c>
      <c r="C8340" s="222" t="s">
        <v>877</v>
      </c>
      <c r="D8340" s="222" t="s">
        <v>181</v>
      </c>
      <c r="E8340" s="199" t="s">
        <v>163</v>
      </c>
      <c r="F8340" s="200" t="s">
        <v>630</v>
      </c>
      <c r="G8340" s="200" t="s">
        <v>631</v>
      </c>
      <c r="H8340" s="200"/>
      <c r="I8340" s="200">
        <v>45764</v>
      </c>
      <c r="J8340" s="143">
        <f t="shared" si="130"/>
        <v>45764</v>
      </c>
      <c r="K8340" s="202">
        <v>8</v>
      </c>
      <c r="L8340" s="285" t="s">
        <v>7025</v>
      </c>
      <c r="M8340" s="223"/>
      <c r="N8340" s="203"/>
      <c r="O8340" s="222" t="s">
        <v>326</v>
      </c>
    </row>
    <row r="8341" spans="1:15" ht="29.25" customHeight="1">
      <c r="A8341" s="221" t="s">
        <v>73</v>
      </c>
      <c r="B8341" s="221" t="s">
        <v>876</v>
      </c>
      <c r="C8341" s="222" t="s">
        <v>877</v>
      </c>
      <c r="D8341" s="222" t="s">
        <v>181</v>
      </c>
      <c r="E8341" s="199" t="s">
        <v>163</v>
      </c>
      <c r="F8341" s="200" t="s">
        <v>630</v>
      </c>
      <c r="G8341" s="200" t="s">
        <v>631</v>
      </c>
      <c r="H8341" s="200"/>
      <c r="I8341" s="200">
        <v>45765</v>
      </c>
      <c r="J8341" s="143">
        <f t="shared" si="130"/>
        <v>45765</v>
      </c>
      <c r="K8341" s="202">
        <v>8</v>
      </c>
      <c r="L8341" s="285" t="s">
        <v>7444</v>
      </c>
      <c r="M8341" s="223"/>
      <c r="N8341" s="203"/>
      <c r="O8341" s="222" t="s">
        <v>326</v>
      </c>
    </row>
    <row r="8342" spans="1:15" ht="29.25" customHeight="1">
      <c r="A8342" s="221" t="s">
        <v>73</v>
      </c>
      <c r="B8342" s="221" t="s">
        <v>876</v>
      </c>
      <c r="C8342" s="222" t="s">
        <v>877</v>
      </c>
      <c r="D8342" s="222" t="s">
        <v>181</v>
      </c>
      <c r="E8342" s="199" t="s">
        <v>163</v>
      </c>
      <c r="F8342" s="200" t="s">
        <v>630</v>
      </c>
      <c r="G8342" s="200" t="s">
        <v>631</v>
      </c>
      <c r="H8342" s="200"/>
      <c r="I8342" s="200">
        <v>45768</v>
      </c>
      <c r="J8342" s="143">
        <f t="shared" si="130"/>
        <v>45768</v>
      </c>
      <c r="K8342" s="202">
        <v>8</v>
      </c>
      <c r="L8342" s="284" t="s">
        <v>7445</v>
      </c>
      <c r="M8342" s="223"/>
      <c r="N8342" s="203"/>
      <c r="O8342" s="222" t="s">
        <v>326</v>
      </c>
    </row>
    <row r="8343" spans="1:15" ht="29.25" customHeight="1">
      <c r="A8343" s="221" t="s">
        <v>73</v>
      </c>
      <c r="B8343" s="221" t="s">
        <v>876</v>
      </c>
      <c r="C8343" s="222" t="s">
        <v>877</v>
      </c>
      <c r="D8343" s="222" t="s">
        <v>181</v>
      </c>
      <c r="E8343" s="199" t="s">
        <v>163</v>
      </c>
      <c r="F8343" s="200" t="s">
        <v>630</v>
      </c>
      <c r="G8343" s="200" t="s">
        <v>631</v>
      </c>
      <c r="H8343" s="200"/>
      <c r="I8343" s="200">
        <v>45769</v>
      </c>
      <c r="J8343" s="143">
        <f t="shared" si="130"/>
        <v>45769</v>
      </c>
      <c r="K8343" s="202">
        <v>8</v>
      </c>
      <c r="L8343" s="285" t="s">
        <v>7446</v>
      </c>
      <c r="M8343" s="223"/>
      <c r="N8343" s="203"/>
      <c r="O8343" s="222" t="s">
        <v>326</v>
      </c>
    </row>
    <row r="8344" spans="1:15" ht="29.25" customHeight="1">
      <c r="A8344" s="221" t="s">
        <v>73</v>
      </c>
      <c r="B8344" s="221" t="s">
        <v>876</v>
      </c>
      <c r="C8344" s="222" t="s">
        <v>877</v>
      </c>
      <c r="D8344" s="222" t="s">
        <v>181</v>
      </c>
      <c r="E8344" s="199" t="s">
        <v>163</v>
      </c>
      <c r="F8344" s="200" t="s">
        <v>630</v>
      </c>
      <c r="G8344" s="200" t="s">
        <v>631</v>
      </c>
      <c r="H8344" s="200"/>
      <c r="I8344" s="200">
        <v>45770</v>
      </c>
      <c r="J8344" s="143">
        <f t="shared" si="130"/>
        <v>45770</v>
      </c>
      <c r="K8344" s="202">
        <v>8</v>
      </c>
      <c r="L8344" s="285" t="s">
        <v>7447</v>
      </c>
      <c r="M8344" s="223"/>
      <c r="N8344" s="203"/>
      <c r="O8344" s="222" t="s">
        <v>326</v>
      </c>
    </row>
    <row r="8345" spans="1:15" ht="29.25" customHeight="1">
      <c r="A8345" s="221" t="s">
        <v>73</v>
      </c>
      <c r="B8345" s="221" t="s">
        <v>876</v>
      </c>
      <c r="C8345" s="222" t="s">
        <v>877</v>
      </c>
      <c r="D8345" s="222" t="s">
        <v>181</v>
      </c>
      <c r="E8345" s="199" t="s">
        <v>165</v>
      </c>
      <c r="F8345" s="200"/>
      <c r="G8345" s="200"/>
      <c r="H8345" s="200"/>
      <c r="I8345" s="200">
        <v>45771</v>
      </c>
      <c r="J8345" s="143">
        <f t="shared" si="130"/>
        <v>45771</v>
      </c>
      <c r="K8345" s="202">
        <v>8</v>
      </c>
      <c r="L8345" s="285" t="s">
        <v>173</v>
      </c>
      <c r="M8345" s="223"/>
      <c r="N8345" s="203"/>
      <c r="O8345" s="222" t="s">
        <v>326</v>
      </c>
    </row>
    <row r="8346" spans="1:15" ht="29.25" customHeight="1">
      <c r="A8346" s="221" t="s">
        <v>73</v>
      </c>
      <c r="B8346" s="221" t="s">
        <v>876</v>
      </c>
      <c r="C8346" s="222" t="s">
        <v>877</v>
      </c>
      <c r="D8346" s="222" t="s">
        <v>181</v>
      </c>
      <c r="E8346" s="199" t="s">
        <v>163</v>
      </c>
      <c r="F8346" s="200" t="s">
        <v>630</v>
      </c>
      <c r="G8346" s="200" t="s">
        <v>631</v>
      </c>
      <c r="H8346" s="200"/>
      <c r="I8346" s="200">
        <v>45772</v>
      </c>
      <c r="J8346" s="143">
        <f t="shared" si="130"/>
        <v>45772</v>
      </c>
      <c r="K8346" s="202">
        <v>8</v>
      </c>
      <c r="L8346" s="284" t="s">
        <v>7640</v>
      </c>
      <c r="M8346" s="223"/>
      <c r="N8346" s="203"/>
      <c r="O8346" s="222" t="s">
        <v>326</v>
      </c>
    </row>
    <row r="8347" spans="1:15" ht="29.25" customHeight="1">
      <c r="A8347" s="221" t="s">
        <v>73</v>
      </c>
      <c r="B8347" s="221" t="s">
        <v>876</v>
      </c>
      <c r="C8347" s="222" t="s">
        <v>877</v>
      </c>
      <c r="D8347" s="222" t="s">
        <v>181</v>
      </c>
      <c r="E8347" s="199" t="s">
        <v>163</v>
      </c>
      <c r="F8347" s="200" t="s">
        <v>630</v>
      </c>
      <c r="G8347" s="200" t="s">
        <v>631</v>
      </c>
      <c r="H8347" s="200"/>
      <c r="I8347" s="200">
        <v>45775</v>
      </c>
      <c r="J8347" s="143">
        <f t="shared" si="130"/>
        <v>45775</v>
      </c>
      <c r="K8347" s="202">
        <v>2</v>
      </c>
      <c r="L8347" s="284" t="s">
        <v>7641</v>
      </c>
      <c r="M8347" s="223"/>
      <c r="N8347" s="203"/>
      <c r="O8347" s="222" t="s">
        <v>326</v>
      </c>
    </row>
    <row r="8348" spans="1:15" ht="29.25" customHeight="1">
      <c r="A8348" s="221" t="s">
        <v>73</v>
      </c>
      <c r="B8348" s="221" t="s">
        <v>876</v>
      </c>
      <c r="C8348" s="222" t="s">
        <v>877</v>
      </c>
      <c r="D8348" s="222" t="s">
        <v>181</v>
      </c>
      <c r="E8348" s="199" t="s">
        <v>163</v>
      </c>
      <c r="F8348" s="200" t="s">
        <v>2241</v>
      </c>
      <c r="G8348" s="200" t="s">
        <v>2242</v>
      </c>
      <c r="H8348" s="200"/>
      <c r="I8348" s="200">
        <v>45775</v>
      </c>
      <c r="J8348" s="143">
        <f t="shared" si="130"/>
        <v>45775</v>
      </c>
      <c r="K8348" s="202">
        <v>6</v>
      </c>
      <c r="L8348" s="285" t="s">
        <v>7642</v>
      </c>
      <c r="M8348" s="223"/>
      <c r="N8348" s="203"/>
      <c r="O8348" s="222" t="s">
        <v>326</v>
      </c>
    </row>
    <row r="8349" spans="1:15" ht="29.25" customHeight="1">
      <c r="A8349" s="221" t="s">
        <v>73</v>
      </c>
      <c r="B8349" s="221" t="s">
        <v>876</v>
      </c>
      <c r="C8349" s="222" t="s">
        <v>877</v>
      </c>
      <c r="D8349" s="222" t="s">
        <v>181</v>
      </c>
      <c r="E8349" s="199" t="s">
        <v>163</v>
      </c>
      <c r="F8349" s="200" t="s">
        <v>2241</v>
      </c>
      <c r="G8349" s="200" t="s">
        <v>2242</v>
      </c>
      <c r="H8349" s="200"/>
      <c r="I8349" s="200">
        <v>45776</v>
      </c>
      <c r="J8349" s="143">
        <f t="shared" si="130"/>
        <v>45776</v>
      </c>
      <c r="K8349" s="202">
        <v>8</v>
      </c>
      <c r="L8349" s="285" t="s">
        <v>7642</v>
      </c>
      <c r="M8349" s="223"/>
      <c r="N8349" s="203"/>
      <c r="O8349" s="222" t="s">
        <v>326</v>
      </c>
    </row>
    <row r="8350" spans="1:15" ht="29.25" customHeight="1">
      <c r="A8350" s="221" t="s">
        <v>73</v>
      </c>
      <c r="B8350" s="221" t="s">
        <v>876</v>
      </c>
      <c r="C8350" s="222" t="s">
        <v>877</v>
      </c>
      <c r="D8350" s="222" t="s">
        <v>181</v>
      </c>
      <c r="E8350" s="199" t="s">
        <v>163</v>
      </c>
      <c r="F8350" s="200" t="s">
        <v>2241</v>
      </c>
      <c r="G8350" s="200" t="s">
        <v>2242</v>
      </c>
      <c r="H8350" s="200"/>
      <c r="I8350" s="200">
        <v>45777</v>
      </c>
      <c r="J8350" s="143">
        <f t="shared" si="130"/>
        <v>45777</v>
      </c>
      <c r="K8350" s="202">
        <v>8</v>
      </c>
      <c r="L8350" s="285" t="s">
        <v>7643</v>
      </c>
      <c r="M8350" s="223"/>
      <c r="N8350" s="203"/>
      <c r="O8350" s="222" t="s">
        <v>326</v>
      </c>
    </row>
    <row r="8351" spans="1:15" ht="29.25" customHeight="1">
      <c r="A8351" s="221" t="s">
        <v>73</v>
      </c>
      <c r="B8351" s="221" t="s">
        <v>876</v>
      </c>
      <c r="C8351" s="222" t="s">
        <v>877</v>
      </c>
      <c r="D8351" s="222" t="s">
        <v>181</v>
      </c>
      <c r="E8351" s="199" t="s">
        <v>163</v>
      </c>
      <c r="F8351" s="200" t="s">
        <v>2241</v>
      </c>
      <c r="G8351" s="200" t="s">
        <v>2242</v>
      </c>
      <c r="H8351" s="200"/>
      <c r="I8351" s="200">
        <v>45779</v>
      </c>
      <c r="J8351" s="143">
        <f t="shared" si="130"/>
        <v>45779</v>
      </c>
      <c r="K8351" s="202">
        <v>8</v>
      </c>
      <c r="L8351" s="285" t="s">
        <v>7643</v>
      </c>
      <c r="M8351" s="223"/>
      <c r="N8351" s="203"/>
      <c r="O8351" s="222" t="s">
        <v>326</v>
      </c>
    </row>
    <row r="8352" spans="1:15" ht="29.25" customHeight="1">
      <c r="A8352" s="221" t="s">
        <v>73</v>
      </c>
      <c r="B8352" s="221" t="s">
        <v>876</v>
      </c>
      <c r="C8352" s="222" t="s">
        <v>877</v>
      </c>
      <c r="D8352" s="222" t="s">
        <v>181</v>
      </c>
      <c r="E8352" s="199" t="s">
        <v>163</v>
      </c>
      <c r="F8352" s="200" t="s">
        <v>2241</v>
      </c>
      <c r="G8352" s="200" t="s">
        <v>2242</v>
      </c>
      <c r="H8352" s="200"/>
      <c r="I8352" s="200">
        <v>45782</v>
      </c>
      <c r="J8352" s="143">
        <f t="shared" si="130"/>
        <v>45782</v>
      </c>
      <c r="K8352" s="202">
        <v>8</v>
      </c>
      <c r="L8352" s="285" t="s">
        <v>7643</v>
      </c>
      <c r="M8352" s="223"/>
      <c r="N8352" s="203"/>
      <c r="O8352" s="222" t="s">
        <v>326</v>
      </c>
    </row>
    <row r="8353" spans="1:15" ht="29.25" customHeight="1">
      <c r="A8353" s="221" t="s">
        <v>73</v>
      </c>
      <c r="B8353" s="221" t="s">
        <v>876</v>
      </c>
      <c r="C8353" s="222" t="s">
        <v>877</v>
      </c>
      <c r="D8353" s="222" t="s">
        <v>181</v>
      </c>
      <c r="E8353" s="199" t="s">
        <v>163</v>
      </c>
      <c r="F8353" s="200" t="s">
        <v>2241</v>
      </c>
      <c r="G8353" s="200" t="s">
        <v>2242</v>
      </c>
      <c r="H8353" s="200"/>
      <c r="I8353" s="200">
        <v>45783</v>
      </c>
      <c r="J8353" s="143">
        <f t="shared" si="130"/>
        <v>45783</v>
      </c>
      <c r="K8353" s="202">
        <v>8</v>
      </c>
      <c r="L8353" s="285" t="s">
        <v>7643</v>
      </c>
      <c r="M8353" s="223"/>
      <c r="N8353" s="203"/>
      <c r="O8353" s="222" t="s">
        <v>326</v>
      </c>
    </row>
    <row r="8354" spans="1:15" ht="29.25" customHeight="1">
      <c r="A8354" s="221" t="s">
        <v>73</v>
      </c>
      <c r="B8354" s="221" t="s">
        <v>876</v>
      </c>
      <c r="C8354" s="222" t="s">
        <v>877</v>
      </c>
      <c r="D8354" s="222" t="s">
        <v>181</v>
      </c>
      <c r="E8354" s="199" t="s">
        <v>163</v>
      </c>
      <c r="F8354" s="200" t="s">
        <v>630</v>
      </c>
      <c r="G8354" s="200" t="s">
        <v>631</v>
      </c>
      <c r="H8354" s="200"/>
      <c r="I8354" s="200">
        <v>45784</v>
      </c>
      <c r="J8354" s="143">
        <f t="shared" si="130"/>
        <v>45784</v>
      </c>
      <c r="K8354" s="202">
        <v>5</v>
      </c>
      <c r="L8354" s="285" t="s">
        <v>7806</v>
      </c>
      <c r="M8354" s="223"/>
      <c r="N8354" s="203"/>
      <c r="O8354" s="222" t="s">
        <v>326</v>
      </c>
    </row>
    <row r="8355" spans="1:15" ht="29.25" customHeight="1">
      <c r="A8355" s="221" t="s">
        <v>73</v>
      </c>
      <c r="B8355" s="221" t="s">
        <v>876</v>
      </c>
      <c r="C8355" s="222" t="s">
        <v>877</v>
      </c>
      <c r="D8355" s="222" t="s">
        <v>181</v>
      </c>
      <c r="E8355" s="199" t="s">
        <v>163</v>
      </c>
      <c r="F8355" s="200" t="s">
        <v>2241</v>
      </c>
      <c r="G8355" s="200" t="s">
        <v>2242</v>
      </c>
      <c r="H8355" s="200"/>
      <c r="I8355" s="200">
        <v>45784</v>
      </c>
      <c r="J8355" s="143">
        <f t="shared" si="130"/>
        <v>45784</v>
      </c>
      <c r="K8355" s="202">
        <v>3</v>
      </c>
      <c r="L8355" s="285" t="s">
        <v>7643</v>
      </c>
      <c r="M8355" s="223"/>
      <c r="N8355" s="203"/>
      <c r="O8355" s="222" t="s">
        <v>326</v>
      </c>
    </row>
    <row r="8356" spans="1:15" ht="29.25" customHeight="1">
      <c r="A8356" s="221" t="s">
        <v>73</v>
      </c>
      <c r="B8356" s="221" t="s">
        <v>876</v>
      </c>
      <c r="C8356" s="222" t="s">
        <v>877</v>
      </c>
      <c r="D8356" s="222" t="s">
        <v>181</v>
      </c>
      <c r="E8356" s="199" t="s">
        <v>163</v>
      </c>
      <c r="F8356" s="200" t="s">
        <v>630</v>
      </c>
      <c r="G8356" s="200" t="s">
        <v>631</v>
      </c>
      <c r="H8356" s="200" t="s">
        <v>72</v>
      </c>
      <c r="I8356" s="200">
        <v>45785</v>
      </c>
      <c r="J8356" s="143">
        <f t="shared" si="130"/>
        <v>45785</v>
      </c>
      <c r="K8356" s="202">
        <v>8</v>
      </c>
      <c r="L8356" s="285" t="s">
        <v>7806</v>
      </c>
      <c r="M8356" s="223"/>
      <c r="N8356" s="203">
        <v>5.84375</v>
      </c>
      <c r="O8356" s="222" t="s">
        <v>992</v>
      </c>
    </row>
    <row r="8357" spans="1:15" ht="29.25" customHeight="1">
      <c r="A8357" s="221" t="s">
        <v>73</v>
      </c>
      <c r="B8357" s="221" t="s">
        <v>876</v>
      </c>
      <c r="C8357" s="222" t="s">
        <v>877</v>
      </c>
      <c r="D8357" s="222" t="s">
        <v>181</v>
      </c>
      <c r="E8357" s="199" t="s">
        <v>163</v>
      </c>
      <c r="F8357" s="200" t="s">
        <v>630</v>
      </c>
      <c r="G8357" s="200" t="s">
        <v>631</v>
      </c>
      <c r="H8357" s="200" t="s">
        <v>72</v>
      </c>
      <c r="I8357" s="200">
        <v>45786</v>
      </c>
      <c r="J8357" s="143">
        <f t="shared" si="130"/>
        <v>45786</v>
      </c>
      <c r="K8357" s="202">
        <v>8</v>
      </c>
      <c r="L8357" s="285" t="s">
        <v>7806</v>
      </c>
      <c r="M8357" s="223"/>
      <c r="N8357" s="203">
        <v>0</v>
      </c>
      <c r="O8357" s="222" t="s">
        <v>326</v>
      </c>
    </row>
    <row r="8358" spans="1:15" ht="29.25" customHeight="1">
      <c r="A8358" s="221" t="s">
        <v>73</v>
      </c>
      <c r="B8358" s="221" t="s">
        <v>876</v>
      </c>
      <c r="C8358" s="222" t="s">
        <v>877</v>
      </c>
      <c r="D8358" s="222" t="s">
        <v>181</v>
      </c>
      <c r="E8358" s="199" t="s">
        <v>163</v>
      </c>
      <c r="F8358" s="200" t="s">
        <v>630</v>
      </c>
      <c r="G8358" s="200" t="s">
        <v>631</v>
      </c>
      <c r="H8358" s="200" t="s">
        <v>72</v>
      </c>
      <c r="I8358" s="200">
        <v>45789</v>
      </c>
      <c r="J8358" s="143">
        <f t="shared" si="130"/>
        <v>45789</v>
      </c>
      <c r="K8358" s="202">
        <v>8</v>
      </c>
      <c r="L8358" s="284" t="s">
        <v>8004</v>
      </c>
      <c r="M8358" s="223"/>
      <c r="N8358" s="203">
        <v>0</v>
      </c>
      <c r="O8358" s="222" t="s">
        <v>326</v>
      </c>
    </row>
    <row r="8359" spans="1:15" ht="29.25" customHeight="1">
      <c r="A8359" s="221" t="s">
        <v>73</v>
      </c>
      <c r="B8359" s="221" t="s">
        <v>876</v>
      </c>
      <c r="C8359" s="222" t="s">
        <v>877</v>
      </c>
      <c r="D8359" s="222" t="s">
        <v>181</v>
      </c>
      <c r="E8359" s="199" t="s">
        <v>163</v>
      </c>
      <c r="F8359" s="200" t="s">
        <v>630</v>
      </c>
      <c r="G8359" s="200" t="s">
        <v>631</v>
      </c>
      <c r="H8359" s="200" t="s">
        <v>72</v>
      </c>
      <c r="I8359" s="200">
        <v>45790</v>
      </c>
      <c r="J8359" s="143">
        <f t="shared" si="130"/>
        <v>45790</v>
      </c>
      <c r="K8359" s="202">
        <v>3</v>
      </c>
      <c r="L8359" s="285" t="s">
        <v>8006</v>
      </c>
      <c r="M8359" s="223"/>
      <c r="N8359" s="203">
        <v>0</v>
      </c>
      <c r="O8359" s="222" t="s">
        <v>326</v>
      </c>
    </row>
    <row r="8360" spans="1:15" ht="29.25" customHeight="1">
      <c r="A8360" s="221" t="s">
        <v>73</v>
      </c>
      <c r="B8360" s="221" t="s">
        <v>876</v>
      </c>
      <c r="C8360" s="222" t="s">
        <v>877</v>
      </c>
      <c r="D8360" s="222" t="s">
        <v>181</v>
      </c>
      <c r="E8360" s="199" t="s">
        <v>163</v>
      </c>
      <c r="F8360" s="200" t="s">
        <v>2241</v>
      </c>
      <c r="G8360" s="200" t="s">
        <v>2242</v>
      </c>
      <c r="H8360" s="200" t="s">
        <v>72</v>
      </c>
      <c r="I8360" s="200">
        <v>45790</v>
      </c>
      <c r="J8360" s="143">
        <f t="shared" si="130"/>
        <v>45790</v>
      </c>
      <c r="K8360" s="202">
        <v>5</v>
      </c>
      <c r="L8360" s="285" t="s">
        <v>8005</v>
      </c>
      <c r="M8360" s="223"/>
      <c r="N8360" s="203">
        <v>0</v>
      </c>
      <c r="O8360" s="222" t="s">
        <v>326</v>
      </c>
    </row>
    <row r="8361" spans="1:15" ht="29.25" customHeight="1">
      <c r="A8361" s="221" t="s">
        <v>73</v>
      </c>
      <c r="B8361" s="221" t="s">
        <v>876</v>
      </c>
      <c r="C8361" s="222" t="s">
        <v>877</v>
      </c>
      <c r="D8361" s="222" t="s">
        <v>181</v>
      </c>
      <c r="E8361" s="199" t="s">
        <v>163</v>
      </c>
      <c r="F8361" s="200" t="s">
        <v>630</v>
      </c>
      <c r="G8361" s="200" t="s">
        <v>631</v>
      </c>
      <c r="H8361" s="200" t="s">
        <v>72</v>
      </c>
      <c r="I8361" s="200">
        <v>45791</v>
      </c>
      <c r="J8361" s="143">
        <f t="shared" si="130"/>
        <v>45791</v>
      </c>
      <c r="K8361" s="202">
        <v>2</v>
      </c>
      <c r="L8361" s="285" t="s">
        <v>8007</v>
      </c>
      <c r="M8361" s="223"/>
      <c r="N8361" s="203">
        <v>0</v>
      </c>
      <c r="O8361" s="222" t="s">
        <v>326</v>
      </c>
    </row>
    <row r="8362" spans="1:15" ht="29.25" customHeight="1">
      <c r="A8362" s="221" t="s">
        <v>73</v>
      </c>
      <c r="B8362" s="221" t="s">
        <v>876</v>
      </c>
      <c r="C8362" s="222" t="s">
        <v>877</v>
      </c>
      <c r="D8362" s="222" t="s">
        <v>181</v>
      </c>
      <c r="E8362" s="199" t="s">
        <v>163</v>
      </c>
      <c r="F8362" s="200" t="s">
        <v>2241</v>
      </c>
      <c r="G8362" s="200" t="s">
        <v>2242</v>
      </c>
      <c r="H8362" s="200" t="s">
        <v>72</v>
      </c>
      <c r="I8362" s="200">
        <v>45791</v>
      </c>
      <c r="J8362" s="143">
        <f t="shared" si="130"/>
        <v>45791</v>
      </c>
      <c r="K8362" s="202">
        <v>6</v>
      </c>
      <c r="L8362" s="285" t="s">
        <v>8005</v>
      </c>
      <c r="M8362" s="223"/>
      <c r="N8362" s="203">
        <v>0</v>
      </c>
      <c r="O8362" s="222" t="s">
        <v>326</v>
      </c>
    </row>
    <row r="8363" spans="1:15" ht="29.25" customHeight="1">
      <c r="A8363" s="221" t="s">
        <v>73</v>
      </c>
      <c r="B8363" s="221" t="s">
        <v>876</v>
      </c>
      <c r="C8363" s="222" t="s">
        <v>877</v>
      </c>
      <c r="D8363" s="222" t="s">
        <v>181</v>
      </c>
      <c r="E8363" s="199" t="s">
        <v>163</v>
      </c>
      <c r="F8363" s="200" t="s">
        <v>2241</v>
      </c>
      <c r="G8363" s="200" t="s">
        <v>2242</v>
      </c>
      <c r="H8363" s="200" t="s">
        <v>72</v>
      </c>
      <c r="I8363" s="200">
        <v>45792</v>
      </c>
      <c r="J8363" s="143">
        <f t="shared" si="130"/>
        <v>45792</v>
      </c>
      <c r="K8363" s="202">
        <v>5</v>
      </c>
      <c r="L8363" s="285" t="s">
        <v>8233</v>
      </c>
      <c r="M8363" s="223"/>
      <c r="N8363" s="203">
        <v>0</v>
      </c>
      <c r="O8363" s="222" t="s">
        <v>326</v>
      </c>
    </row>
    <row r="8364" spans="1:15" ht="29.25" customHeight="1">
      <c r="A8364" s="221" t="s">
        <v>73</v>
      </c>
      <c r="B8364" s="221" t="s">
        <v>876</v>
      </c>
      <c r="C8364" s="222" t="s">
        <v>877</v>
      </c>
      <c r="D8364" s="222" t="s">
        <v>181</v>
      </c>
      <c r="E8364" s="199" t="s">
        <v>163</v>
      </c>
      <c r="F8364" s="200" t="s">
        <v>630</v>
      </c>
      <c r="G8364" s="200" t="s">
        <v>631</v>
      </c>
      <c r="H8364" s="200" t="s">
        <v>72</v>
      </c>
      <c r="I8364" s="200">
        <v>45792</v>
      </c>
      <c r="J8364" s="143">
        <f t="shared" si="130"/>
        <v>45792</v>
      </c>
      <c r="K8364" s="202">
        <v>3</v>
      </c>
      <c r="L8364" s="285" t="s">
        <v>8232</v>
      </c>
      <c r="M8364" s="223"/>
      <c r="N8364" s="203">
        <v>0</v>
      </c>
      <c r="O8364" s="222" t="s">
        <v>326</v>
      </c>
    </row>
    <row r="8365" spans="1:15" ht="29.25" customHeight="1">
      <c r="A8365" s="221" t="s">
        <v>73</v>
      </c>
      <c r="B8365" s="221" t="s">
        <v>876</v>
      </c>
      <c r="C8365" s="222" t="s">
        <v>877</v>
      </c>
      <c r="D8365" s="222" t="s">
        <v>181</v>
      </c>
      <c r="E8365" s="199" t="s">
        <v>163</v>
      </c>
      <c r="F8365" s="200" t="s">
        <v>630</v>
      </c>
      <c r="G8365" s="200" t="s">
        <v>631</v>
      </c>
      <c r="H8365" s="200" t="s">
        <v>72</v>
      </c>
      <c r="I8365" s="200">
        <v>45793</v>
      </c>
      <c r="J8365" s="143">
        <f t="shared" si="130"/>
        <v>45793</v>
      </c>
      <c r="K8365" s="202">
        <v>2</v>
      </c>
      <c r="L8365" s="285" t="s">
        <v>8234</v>
      </c>
      <c r="M8365" s="223"/>
      <c r="N8365" s="203">
        <v>0</v>
      </c>
      <c r="O8365" s="222" t="s">
        <v>326</v>
      </c>
    </row>
    <row r="8366" spans="1:15" ht="29.25" customHeight="1">
      <c r="A8366" s="221" t="s">
        <v>73</v>
      </c>
      <c r="B8366" s="221" t="s">
        <v>876</v>
      </c>
      <c r="C8366" s="222" t="s">
        <v>877</v>
      </c>
      <c r="D8366" s="222" t="s">
        <v>181</v>
      </c>
      <c r="E8366" s="199" t="s">
        <v>163</v>
      </c>
      <c r="F8366" s="200" t="s">
        <v>2241</v>
      </c>
      <c r="G8366" s="200" t="s">
        <v>2242</v>
      </c>
      <c r="H8366" s="200" t="s">
        <v>72</v>
      </c>
      <c r="I8366" s="200">
        <v>45793</v>
      </c>
      <c r="J8366" s="143">
        <f t="shared" si="130"/>
        <v>45793</v>
      </c>
      <c r="K8366" s="202">
        <v>6</v>
      </c>
      <c r="L8366" s="285" t="s">
        <v>8235</v>
      </c>
      <c r="M8366" s="223"/>
      <c r="N8366" s="203">
        <v>0</v>
      </c>
      <c r="O8366" s="222" t="s">
        <v>326</v>
      </c>
    </row>
    <row r="8367" spans="1:15" ht="29.25" customHeight="1">
      <c r="A8367" s="221" t="s">
        <v>73</v>
      </c>
      <c r="B8367" s="221" t="s">
        <v>876</v>
      </c>
      <c r="C8367" s="222" t="s">
        <v>877</v>
      </c>
      <c r="D8367" s="222" t="s">
        <v>181</v>
      </c>
      <c r="E8367" s="199" t="s">
        <v>163</v>
      </c>
      <c r="F8367" s="200" t="s">
        <v>2241</v>
      </c>
      <c r="G8367" s="200" t="s">
        <v>2242</v>
      </c>
      <c r="H8367" s="200" t="s">
        <v>72</v>
      </c>
      <c r="I8367" s="200">
        <v>45796</v>
      </c>
      <c r="J8367" s="143">
        <f t="shared" si="130"/>
        <v>45796</v>
      </c>
      <c r="K8367" s="202">
        <v>8</v>
      </c>
      <c r="L8367" s="285" t="s">
        <v>8235</v>
      </c>
      <c r="M8367" s="223"/>
      <c r="N8367" s="203">
        <v>0</v>
      </c>
      <c r="O8367" s="222" t="s">
        <v>326</v>
      </c>
    </row>
    <row r="8368" spans="1:15" ht="29.25" customHeight="1">
      <c r="A8368" s="221" t="s">
        <v>73</v>
      </c>
      <c r="B8368" s="221" t="s">
        <v>876</v>
      </c>
      <c r="C8368" s="222" t="s">
        <v>877</v>
      </c>
      <c r="D8368" s="222" t="s">
        <v>181</v>
      </c>
      <c r="E8368" s="199" t="s">
        <v>163</v>
      </c>
      <c r="F8368" s="200" t="s">
        <v>2241</v>
      </c>
      <c r="G8368" s="200" t="s">
        <v>2242</v>
      </c>
      <c r="H8368" s="200" t="s">
        <v>72</v>
      </c>
      <c r="I8368" s="200">
        <v>45797</v>
      </c>
      <c r="J8368" s="143">
        <f t="shared" si="130"/>
        <v>45797</v>
      </c>
      <c r="K8368" s="202">
        <v>8</v>
      </c>
      <c r="L8368" s="285" t="s">
        <v>8235</v>
      </c>
      <c r="M8368" s="223"/>
      <c r="N8368" s="203">
        <v>0</v>
      </c>
      <c r="O8368" s="222" t="s">
        <v>326</v>
      </c>
    </row>
    <row r="8369" spans="1:15" ht="29.25" customHeight="1">
      <c r="A8369" s="221" t="s">
        <v>73</v>
      </c>
      <c r="B8369" s="221" t="s">
        <v>876</v>
      </c>
      <c r="C8369" s="222" t="s">
        <v>877</v>
      </c>
      <c r="D8369" s="222" t="s">
        <v>181</v>
      </c>
      <c r="E8369" s="199" t="s">
        <v>163</v>
      </c>
      <c r="F8369" s="200" t="s">
        <v>630</v>
      </c>
      <c r="G8369" s="200" t="s">
        <v>631</v>
      </c>
      <c r="H8369" s="200" t="s">
        <v>72</v>
      </c>
      <c r="I8369" s="200">
        <v>45798</v>
      </c>
      <c r="J8369" s="143">
        <f t="shared" si="130"/>
        <v>45798</v>
      </c>
      <c r="K8369" s="202">
        <v>2</v>
      </c>
      <c r="L8369" s="285" t="s">
        <v>8236</v>
      </c>
      <c r="M8369" s="223"/>
      <c r="N8369" s="203">
        <v>0</v>
      </c>
      <c r="O8369" s="222" t="s">
        <v>326</v>
      </c>
    </row>
    <row r="8370" spans="1:15" ht="29.25" customHeight="1">
      <c r="A8370" s="221" t="s">
        <v>73</v>
      </c>
      <c r="B8370" s="221" t="s">
        <v>876</v>
      </c>
      <c r="C8370" s="222" t="s">
        <v>877</v>
      </c>
      <c r="D8370" s="222" t="s">
        <v>181</v>
      </c>
      <c r="E8370" s="199" t="s">
        <v>163</v>
      </c>
      <c r="F8370" s="200" t="s">
        <v>2241</v>
      </c>
      <c r="G8370" s="200" t="s">
        <v>2242</v>
      </c>
      <c r="H8370" s="200" t="s">
        <v>72</v>
      </c>
      <c r="I8370" s="200">
        <v>45798</v>
      </c>
      <c r="J8370" s="143">
        <f t="shared" si="130"/>
        <v>45798</v>
      </c>
      <c r="K8370" s="202">
        <v>6</v>
      </c>
      <c r="L8370" s="285" t="s">
        <v>8235</v>
      </c>
      <c r="M8370" s="223"/>
      <c r="N8370" s="203">
        <v>0</v>
      </c>
      <c r="O8370" s="222" t="s">
        <v>326</v>
      </c>
    </row>
    <row r="8371" spans="1:15" ht="29.25" customHeight="1">
      <c r="A8371" s="221" t="s">
        <v>73</v>
      </c>
      <c r="B8371" s="221" t="s">
        <v>876</v>
      </c>
      <c r="C8371" s="222" t="s">
        <v>877</v>
      </c>
      <c r="D8371" s="222" t="s">
        <v>181</v>
      </c>
      <c r="E8371" s="199" t="s">
        <v>163</v>
      </c>
      <c r="F8371" s="200" t="s">
        <v>630</v>
      </c>
      <c r="G8371" s="200" t="s">
        <v>631</v>
      </c>
      <c r="H8371" s="200" t="s">
        <v>72</v>
      </c>
      <c r="I8371" s="200">
        <v>45799</v>
      </c>
      <c r="J8371" s="143">
        <f t="shared" si="130"/>
        <v>45799</v>
      </c>
      <c r="K8371" s="202">
        <v>8</v>
      </c>
      <c r="L8371" s="284" t="s">
        <v>8515</v>
      </c>
      <c r="M8371" s="223"/>
      <c r="N8371" s="203">
        <v>0</v>
      </c>
      <c r="O8371" s="222" t="s">
        <v>326</v>
      </c>
    </row>
    <row r="8372" spans="1:15" ht="29.25" customHeight="1">
      <c r="A8372" s="221" t="s">
        <v>73</v>
      </c>
      <c r="B8372" s="221" t="s">
        <v>876</v>
      </c>
      <c r="C8372" s="222" t="s">
        <v>877</v>
      </c>
      <c r="D8372" s="222" t="s">
        <v>181</v>
      </c>
      <c r="E8372" s="199" t="s">
        <v>163</v>
      </c>
      <c r="F8372" s="200" t="s">
        <v>2241</v>
      </c>
      <c r="G8372" s="200" t="s">
        <v>2242</v>
      </c>
      <c r="H8372" s="200" t="s">
        <v>72</v>
      </c>
      <c r="I8372" s="200">
        <v>45803</v>
      </c>
      <c r="J8372" s="143">
        <f t="shared" si="130"/>
        <v>45803</v>
      </c>
      <c r="K8372" s="202">
        <v>8</v>
      </c>
      <c r="L8372" s="285" t="s">
        <v>8516</v>
      </c>
      <c r="M8372" s="223"/>
      <c r="N8372" s="203">
        <v>0</v>
      </c>
      <c r="O8372" s="222" t="s">
        <v>326</v>
      </c>
    </row>
    <row r="8373" spans="1:15" ht="29.25" customHeight="1">
      <c r="A8373" s="221" t="s">
        <v>73</v>
      </c>
      <c r="B8373" s="221" t="s">
        <v>876</v>
      </c>
      <c r="C8373" s="222" t="s">
        <v>877</v>
      </c>
      <c r="D8373" s="222" t="s">
        <v>181</v>
      </c>
      <c r="E8373" s="199" t="s">
        <v>163</v>
      </c>
      <c r="F8373" s="200" t="s">
        <v>2241</v>
      </c>
      <c r="G8373" s="200" t="s">
        <v>2242</v>
      </c>
      <c r="H8373" s="200" t="s">
        <v>72</v>
      </c>
      <c r="I8373" s="200">
        <v>45804</v>
      </c>
      <c r="J8373" s="143">
        <f t="shared" si="130"/>
        <v>45804</v>
      </c>
      <c r="K8373" s="202">
        <v>8</v>
      </c>
      <c r="L8373" s="285" t="s">
        <v>8517</v>
      </c>
      <c r="M8373" s="223"/>
      <c r="N8373" s="203">
        <v>0</v>
      </c>
      <c r="O8373" s="222" t="s">
        <v>326</v>
      </c>
    </row>
    <row r="8374" spans="1:15" ht="29.25" customHeight="1">
      <c r="A8374" s="221" t="s">
        <v>73</v>
      </c>
      <c r="B8374" s="221" t="s">
        <v>876</v>
      </c>
      <c r="C8374" s="222" t="s">
        <v>877</v>
      </c>
      <c r="D8374" s="222" t="s">
        <v>181</v>
      </c>
      <c r="E8374" s="199" t="s">
        <v>163</v>
      </c>
      <c r="F8374" s="200" t="s">
        <v>630</v>
      </c>
      <c r="G8374" s="200" t="s">
        <v>631</v>
      </c>
      <c r="H8374" s="200" t="s">
        <v>72</v>
      </c>
      <c r="I8374" s="200">
        <v>45805</v>
      </c>
      <c r="J8374" s="143">
        <f t="shared" si="130"/>
        <v>45805</v>
      </c>
      <c r="K8374" s="202">
        <v>8</v>
      </c>
      <c r="L8374" s="285" t="s">
        <v>8518</v>
      </c>
      <c r="M8374" s="223"/>
      <c r="N8374" s="203">
        <v>0</v>
      </c>
      <c r="O8374" s="222" t="s">
        <v>326</v>
      </c>
    </row>
    <row r="8375" spans="1:15" ht="29.25" customHeight="1">
      <c r="A8375" s="221" t="s">
        <v>73</v>
      </c>
      <c r="B8375" s="221" t="s">
        <v>876</v>
      </c>
      <c r="C8375" s="222" t="s">
        <v>877</v>
      </c>
      <c r="D8375" s="222" t="s">
        <v>181</v>
      </c>
      <c r="E8375" s="199" t="s">
        <v>163</v>
      </c>
      <c r="F8375" s="200" t="s">
        <v>630</v>
      </c>
      <c r="G8375" s="200" t="s">
        <v>631</v>
      </c>
      <c r="H8375" s="200" t="s">
        <v>72</v>
      </c>
      <c r="I8375" s="200">
        <v>45806</v>
      </c>
      <c r="J8375" s="143">
        <f t="shared" si="130"/>
        <v>45806</v>
      </c>
      <c r="K8375" s="202">
        <v>8</v>
      </c>
      <c r="L8375" s="284" t="s">
        <v>8519</v>
      </c>
      <c r="M8375" s="223"/>
      <c r="N8375" s="203">
        <v>0</v>
      </c>
      <c r="O8375" s="222" t="s">
        <v>326</v>
      </c>
    </row>
    <row r="8376" spans="1:15" ht="29.25" customHeight="1">
      <c r="A8376" s="221" t="s">
        <v>73</v>
      </c>
      <c r="B8376" s="221" t="s">
        <v>876</v>
      </c>
      <c r="C8376" s="222" t="s">
        <v>877</v>
      </c>
      <c r="D8376" s="222" t="s">
        <v>181</v>
      </c>
      <c r="E8376" s="199" t="s">
        <v>163</v>
      </c>
      <c r="F8376" s="200" t="s">
        <v>630</v>
      </c>
      <c r="G8376" s="200" t="s">
        <v>631</v>
      </c>
      <c r="H8376" s="200" t="s">
        <v>72</v>
      </c>
      <c r="I8376" s="200">
        <v>45810</v>
      </c>
      <c r="J8376" s="143">
        <f t="shared" si="130"/>
        <v>45810</v>
      </c>
      <c r="K8376" s="202">
        <v>4.5</v>
      </c>
      <c r="L8376" s="284" t="s">
        <v>8520</v>
      </c>
      <c r="M8376" s="223"/>
      <c r="N8376" s="203">
        <v>0</v>
      </c>
      <c r="O8376" s="222" t="s">
        <v>326</v>
      </c>
    </row>
    <row r="8377" spans="1:15" ht="29.25" customHeight="1">
      <c r="A8377" s="221" t="s">
        <v>73</v>
      </c>
      <c r="B8377" s="221" t="s">
        <v>876</v>
      </c>
      <c r="C8377" s="222" t="s">
        <v>877</v>
      </c>
      <c r="D8377" s="222" t="s">
        <v>181</v>
      </c>
      <c r="E8377" s="199" t="s">
        <v>163</v>
      </c>
      <c r="F8377" s="200" t="s">
        <v>2241</v>
      </c>
      <c r="G8377" s="200" t="s">
        <v>2242</v>
      </c>
      <c r="H8377" s="200" t="s">
        <v>72</v>
      </c>
      <c r="I8377" s="200">
        <v>45810</v>
      </c>
      <c r="J8377" s="143">
        <f t="shared" si="130"/>
        <v>45810</v>
      </c>
      <c r="K8377" s="202">
        <v>3.5</v>
      </c>
      <c r="L8377" s="284" t="s">
        <v>8521</v>
      </c>
      <c r="M8377" s="223"/>
      <c r="N8377" s="203">
        <v>0</v>
      </c>
      <c r="O8377" s="222" t="s">
        <v>326</v>
      </c>
    </row>
    <row r="8378" spans="1:15" ht="29.25" customHeight="1">
      <c r="A8378" s="221" t="s">
        <v>73</v>
      </c>
      <c r="B8378" s="221" t="s">
        <v>876</v>
      </c>
      <c r="C8378" s="222" t="s">
        <v>877</v>
      </c>
      <c r="D8378" s="222" t="s">
        <v>181</v>
      </c>
      <c r="E8378" s="199" t="s">
        <v>163</v>
      </c>
      <c r="F8378" s="200" t="s">
        <v>2241</v>
      </c>
      <c r="G8378" s="200" t="s">
        <v>2242</v>
      </c>
      <c r="H8378" s="200" t="s">
        <v>72</v>
      </c>
      <c r="I8378" s="200">
        <v>45811</v>
      </c>
      <c r="J8378" s="143">
        <f t="shared" si="130"/>
        <v>45811</v>
      </c>
      <c r="K8378" s="202">
        <v>8</v>
      </c>
      <c r="L8378" s="285" t="s">
        <v>8522</v>
      </c>
      <c r="M8378" s="223"/>
      <c r="N8378" s="203">
        <v>0</v>
      </c>
      <c r="O8378" s="222" t="s">
        <v>326</v>
      </c>
    </row>
    <row r="8379" spans="1:15" ht="29.25" customHeight="1">
      <c r="A8379" s="221" t="s">
        <v>73</v>
      </c>
      <c r="B8379" s="221" t="s">
        <v>876</v>
      </c>
      <c r="C8379" s="222" t="s">
        <v>877</v>
      </c>
      <c r="D8379" s="222" t="s">
        <v>181</v>
      </c>
      <c r="E8379" s="199" t="s">
        <v>163</v>
      </c>
      <c r="F8379" s="200" t="s">
        <v>2241</v>
      </c>
      <c r="G8379" s="200" t="s">
        <v>2242</v>
      </c>
      <c r="H8379" s="200" t="s">
        <v>72</v>
      </c>
      <c r="I8379" s="200">
        <v>45812</v>
      </c>
      <c r="J8379" s="143">
        <f t="shared" si="130"/>
        <v>45812</v>
      </c>
      <c r="K8379" s="202">
        <v>8</v>
      </c>
      <c r="L8379" s="285" t="s">
        <v>8522</v>
      </c>
      <c r="M8379" s="223"/>
      <c r="N8379" s="203">
        <v>0</v>
      </c>
      <c r="O8379" s="222" t="s">
        <v>326</v>
      </c>
    </row>
    <row r="8380" spans="1:15" ht="29.25" customHeight="1">
      <c r="A8380" s="221" t="s">
        <v>73</v>
      </c>
      <c r="B8380" s="221" t="s">
        <v>876</v>
      </c>
      <c r="C8380" s="222" t="s">
        <v>877</v>
      </c>
      <c r="D8380" s="222" t="s">
        <v>181</v>
      </c>
      <c r="E8380" s="199" t="s">
        <v>163</v>
      </c>
      <c r="F8380" s="200" t="s">
        <v>2241</v>
      </c>
      <c r="G8380" s="200" t="s">
        <v>2242</v>
      </c>
      <c r="H8380" s="200" t="s">
        <v>72</v>
      </c>
      <c r="I8380" s="200">
        <v>45813</v>
      </c>
      <c r="J8380" s="143">
        <f t="shared" si="130"/>
        <v>45813</v>
      </c>
      <c r="K8380" s="202">
        <v>6</v>
      </c>
      <c r="L8380" s="285" t="s">
        <v>8522</v>
      </c>
      <c r="M8380" s="223"/>
      <c r="N8380" s="203">
        <v>0</v>
      </c>
      <c r="O8380" s="222" t="s">
        <v>326</v>
      </c>
    </row>
    <row r="8381" spans="1:15" ht="29.25" customHeight="1">
      <c r="A8381" s="221" t="s">
        <v>73</v>
      </c>
      <c r="B8381" s="221" t="s">
        <v>876</v>
      </c>
      <c r="C8381" s="222" t="s">
        <v>877</v>
      </c>
      <c r="D8381" s="222" t="s">
        <v>181</v>
      </c>
      <c r="E8381" s="199" t="s">
        <v>163</v>
      </c>
      <c r="F8381" s="200" t="s">
        <v>630</v>
      </c>
      <c r="G8381" s="200" t="s">
        <v>631</v>
      </c>
      <c r="H8381" s="200" t="s">
        <v>72</v>
      </c>
      <c r="I8381" s="200">
        <v>45813</v>
      </c>
      <c r="J8381" s="143">
        <f t="shared" si="130"/>
        <v>45813</v>
      </c>
      <c r="K8381" s="202">
        <v>2</v>
      </c>
      <c r="L8381" s="285" t="s">
        <v>8799</v>
      </c>
      <c r="M8381" s="223"/>
      <c r="N8381" s="203">
        <v>0</v>
      </c>
      <c r="O8381" s="222" t="s">
        <v>326</v>
      </c>
    </row>
    <row r="8382" spans="1:15" ht="29.25" customHeight="1">
      <c r="A8382" s="221" t="s">
        <v>73</v>
      </c>
      <c r="B8382" s="221" t="s">
        <v>876</v>
      </c>
      <c r="C8382" s="222" t="s">
        <v>877</v>
      </c>
      <c r="D8382" s="222" t="s">
        <v>181</v>
      </c>
      <c r="E8382" s="199" t="s">
        <v>163</v>
      </c>
      <c r="F8382" s="200" t="s">
        <v>2241</v>
      </c>
      <c r="G8382" s="200" t="s">
        <v>2242</v>
      </c>
      <c r="H8382" s="200" t="s">
        <v>72</v>
      </c>
      <c r="I8382" s="200">
        <v>45814</v>
      </c>
      <c r="J8382" s="143">
        <f t="shared" si="130"/>
        <v>45814</v>
      </c>
      <c r="K8382" s="202">
        <v>6</v>
      </c>
      <c r="L8382" s="284" t="s">
        <v>8800</v>
      </c>
      <c r="M8382" s="223"/>
      <c r="N8382" s="203">
        <v>0</v>
      </c>
      <c r="O8382" s="222" t="s">
        <v>326</v>
      </c>
    </row>
    <row r="8383" spans="1:15" ht="29.25" customHeight="1">
      <c r="A8383" s="221" t="s">
        <v>73</v>
      </c>
      <c r="B8383" s="221" t="s">
        <v>876</v>
      </c>
      <c r="C8383" s="222" t="s">
        <v>877</v>
      </c>
      <c r="D8383" s="222" t="s">
        <v>181</v>
      </c>
      <c r="E8383" s="199" t="s">
        <v>163</v>
      </c>
      <c r="F8383" s="200" t="s">
        <v>5212</v>
      </c>
      <c r="G8383" s="200" t="s">
        <v>5213</v>
      </c>
      <c r="H8383" s="200" t="s">
        <v>72</v>
      </c>
      <c r="I8383" s="200">
        <v>45814</v>
      </c>
      <c r="J8383" s="143">
        <f t="shared" si="130"/>
        <v>45814</v>
      </c>
      <c r="K8383" s="202">
        <v>2</v>
      </c>
      <c r="L8383" s="285" t="s">
        <v>8801</v>
      </c>
      <c r="M8383" s="223"/>
      <c r="N8383" s="203">
        <v>0</v>
      </c>
      <c r="O8383" s="222" t="s">
        <v>326</v>
      </c>
    </row>
    <row r="8384" spans="1:15" ht="29.25" customHeight="1">
      <c r="A8384" s="221" t="s">
        <v>73</v>
      </c>
      <c r="B8384" s="221" t="s">
        <v>876</v>
      </c>
      <c r="C8384" s="222" t="s">
        <v>877</v>
      </c>
      <c r="D8384" s="222" t="s">
        <v>181</v>
      </c>
      <c r="E8384" s="199" t="s">
        <v>163</v>
      </c>
      <c r="F8384" s="200" t="s">
        <v>5212</v>
      </c>
      <c r="G8384" s="200" t="s">
        <v>5213</v>
      </c>
      <c r="H8384" s="200" t="s">
        <v>72</v>
      </c>
      <c r="I8384" s="200">
        <v>45817</v>
      </c>
      <c r="J8384" s="143">
        <f t="shared" si="130"/>
        <v>45817</v>
      </c>
      <c r="K8384" s="202">
        <v>3</v>
      </c>
      <c r="L8384" s="285" t="s">
        <v>8803</v>
      </c>
      <c r="M8384" s="223"/>
      <c r="N8384" s="203">
        <v>0</v>
      </c>
      <c r="O8384" s="222" t="s">
        <v>326</v>
      </c>
    </row>
    <row r="8385" spans="1:15" ht="29.25" customHeight="1">
      <c r="A8385" s="221" t="s">
        <v>73</v>
      </c>
      <c r="B8385" s="221" t="s">
        <v>876</v>
      </c>
      <c r="C8385" s="222" t="s">
        <v>877</v>
      </c>
      <c r="D8385" s="222" t="s">
        <v>181</v>
      </c>
      <c r="E8385" s="199" t="s">
        <v>163</v>
      </c>
      <c r="F8385" s="200" t="s">
        <v>2241</v>
      </c>
      <c r="G8385" s="200" t="s">
        <v>2242</v>
      </c>
      <c r="H8385" s="200" t="s">
        <v>72</v>
      </c>
      <c r="I8385" s="200">
        <v>45817</v>
      </c>
      <c r="J8385" s="143">
        <f t="shared" si="130"/>
        <v>45817</v>
      </c>
      <c r="K8385" s="202">
        <v>5</v>
      </c>
      <c r="L8385" s="285" t="s">
        <v>8802</v>
      </c>
      <c r="M8385" s="223"/>
      <c r="N8385" s="203">
        <v>0</v>
      </c>
      <c r="O8385" s="222" t="s">
        <v>326</v>
      </c>
    </row>
    <row r="8386" spans="1:15" ht="29.25" customHeight="1">
      <c r="A8386" s="221" t="s">
        <v>73</v>
      </c>
      <c r="B8386" s="221" t="s">
        <v>876</v>
      </c>
      <c r="C8386" s="222" t="s">
        <v>877</v>
      </c>
      <c r="D8386" s="222" t="s">
        <v>181</v>
      </c>
      <c r="E8386" s="199" t="s">
        <v>175</v>
      </c>
      <c r="F8386" s="200" t="s">
        <v>2241</v>
      </c>
      <c r="G8386" s="200" t="s">
        <v>2242</v>
      </c>
      <c r="H8386" s="200" t="s">
        <v>72</v>
      </c>
      <c r="I8386" s="200">
        <v>45818</v>
      </c>
      <c r="J8386" s="143">
        <f t="shared" si="130"/>
        <v>45818</v>
      </c>
      <c r="K8386" s="202">
        <v>5</v>
      </c>
      <c r="L8386" s="285" t="s">
        <v>8522</v>
      </c>
      <c r="M8386" s="223"/>
      <c r="N8386" s="203">
        <v>0</v>
      </c>
      <c r="O8386" s="222" t="s">
        <v>326</v>
      </c>
    </row>
    <row r="8387" spans="1:15" ht="29.25" customHeight="1">
      <c r="A8387" s="221" t="s">
        <v>73</v>
      </c>
      <c r="B8387" s="221" t="s">
        <v>876</v>
      </c>
      <c r="C8387" s="222" t="s">
        <v>877</v>
      </c>
      <c r="D8387" s="222" t="s">
        <v>181</v>
      </c>
      <c r="E8387" s="199" t="s">
        <v>163</v>
      </c>
      <c r="F8387" s="200" t="s">
        <v>5212</v>
      </c>
      <c r="G8387" s="200" t="s">
        <v>5213</v>
      </c>
      <c r="H8387" s="200" t="s">
        <v>72</v>
      </c>
      <c r="I8387" s="200">
        <v>45818</v>
      </c>
      <c r="J8387" s="143">
        <f t="shared" ref="J8387:J8450" si="131">I8387</f>
        <v>45818</v>
      </c>
      <c r="K8387" s="202">
        <v>3</v>
      </c>
      <c r="L8387" s="285" t="s">
        <v>8804</v>
      </c>
      <c r="M8387" s="223"/>
      <c r="N8387" s="203">
        <v>0</v>
      </c>
      <c r="O8387" s="222" t="s">
        <v>326</v>
      </c>
    </row>
    <row r="8388" spans="1:15" ht="29.25" customHeight="1">
      <c r="A8388" s="221" t="s">
        <v>73</v>
      </c>
      <c r="B8388" s="221" t="s">
        <v>876</v>
      </c>
      <c r="C8388" s="222" t="s">
        <v>877</v>
      </c>
      <c r="D8388" s="222" t="s">
        <v>181</v>
      </c>
      <c r="E8388" s="199" t="s">
        <v>163</v>
      </c>
      <c r="F8388" s="200" t="s">
        <v>2241</v>
      </c>
      <c r="G8388" s="200" t="s">
        <v>2242</v>
      </c>
      <c r="H8388" s="200" t="s">
        <v>72</v>
      </c>
      <c r="I8388" s="200">
        <v>45819</v>
      </c>
      <c r="J8388" s="143">
        <f t="shared" si="131"/>
        <v>45819</v>
      </c>
      <c r="K8388" s="202">
        <v>8</v>
      </c>
      <c r="L8388" s="285" t="s">
        <v>8522</v>
      </c>
      <c r="M8388" s="223"/>
      <c r="N8388" s="203">
        <v>0</v>
      </c>
      <c r="O8388" s="222" t="s">
        <v>326</v>
      </c>
    </row>
    <row r="8389" spans="1:15" ht="29.25" customHeight="1">
      <c r="A8389" s="221" t="s">
        <v>73</v>
      </c>
      <c r="B8389" s="221" t="s">
        <v>876</v>
      </c>
      <c r="C8389" s="222" t="s">
        <v>877</v>
      </c>
      <c r="D8389" s="222" t="s">
        <v>181</v>
      </c>
      <c r="E8389" s="199" t="s">
        <v>163</v>
      </c>
      <c r="F8389" s="200" t="s">
        <v>2241</v>
      </c>
      <c r="G8389" s="200" t="s">
        <v>2242</v>
      </c>
      <c r="H8389" s="200" t="s">
        <v>72</v>
      </c>
      <c r="I8389" s="200">
        <v>45820</v>
      </c>
      <c r="J8389" s="143">
        <f t="shared" si="131"/>
        <v>45820</v>
      </c>
      <c r="K8389" s="202">
        <v>3</v>
      </c>
      <c r="L8389" s="285" t="s">
        <v>8522</v>
      </c>
      <c r="M8389" s="223"/>
      <c r="N8389" s="203">
        <v>0</v>
      </c>
      <c r="O8389" s="222" t="s">
        <v>326</v>
      </c>
    </row>
    <row r="8390" spans="1:15" ht="29.25" customHeight="1">
      <c r="A8390" s="221" t="s">
        <v>73</v>
      </c>
      <c r="B8390" s="221" t="s">
        <v>876</v>
      </c>
      <c r="C8390" s="222" t="s">
        <v>877</v>
      </c>
      <c r="D8390" s="222" t="s">
        <v>181</v>
      </c>
      <c r="E8390" s="199" t="s">
        <v>163</v>
      </c>
      <c r="F8390" s="200" t="s">
        <v>5212</v>
      </c>
      <c r="G8390" s="200" t="s">
        <v>5213</v>
      </c>
      <c r="H8390" s="200" t="s">
        <v>72</v>
      </c>
      <c r="I8390" s="200">
        <v>45820</v>
      </c>
      <c r="J8390" s="143">
        <f t="shared" si="131"/>
        <v>45820</v>
      </c>
      <c r="K8390" s="202">
        <v>5</v>
      </c>
      <c r="L8390" s="285" t="s">
        <v>8804</v>
      </c>
      <c r="M8390" s="223"/>
      <c r="N8390" s="203">
        <v>0</v>
      </c>
      <c r="O8390" s="222" t="s">
        <v>326</v>
      </c>
    </row>
    <row r="8391" spans="1:15" ht="29.25" customHeight="1">
      <c r="A8391" s="221" t="s">
        <v>73</v>
      </c>
      <c r="B8391" s="221" t="s">
        <v>876</v>
      </c>
      <c r="C8391" s="222" t="s">
        <v>877</v>
      </c>
      <c r="D8391" s="222" t="s">
        <v>181</v>
      </c>
      <c r="E8391" s="199" t="s">
        <v>163</v>
      </c>
      <c r="F8391" s="200" t="s">
        <v>5212</v>
      </c>
      <c r="G8391" s="200" t="s">
        <v>5213</v>
      </c>
      <c r="H8391" s="200" t="s">
        <v>72</v>
      </c>
      <c r="I8391" s="200">
        <v>45821</v>
      </c>
      <c r="J8391" s="143">
        <f t="shared" si="131"/>
        <v>45821</v>
      </c>
      <c r="K8391" s="202">
        <v>8</v>
      </c>
      <c r="L8391" s="285" t="s">
        <v>8804</v>
      </c>
      <c r="M8391" s="223"/>
      <c r="N8391" s="203">
        <v>0</v>
      </c>
      <c r="O8391" s="222" t="s">
        <v>326</v>
      </c>
    </row>
    <row r="8392" spans="1:15" ht="29.25" customHeight="1">
      <c r="A8392" s="221" t="s">
        <v>73</v>
      </c>
      <c r="B8392" s="221" t="s">
        <v>876</v>
      </c>
      <c r="C8392" s="222" t="s">
        <v>877</v>
      </c>
      <c r="D8392" s="222" t="s">
        <v>181</v>
      </c>
      <c r="E8392" s="199" t="s">
        <v>163</v>
      </c>
      <c r="F8392" s="200" t="s">
        <v>5212</v>
      </c>
      <c r="G8392" s="200" t="s">
        <v>5213</v>
      </c>
      <c r="H8392" s="200" t="s">
        <v>72</v>
      </c>
      <c r="I8392" s="200">
        <v>45824</v>
      </c>
      <c r="J8392" s="143">
        <f t="shared" si="131"/>
        <v>45824</v>
      </c>
      <c r="K8392" s="202">
        <v>8</v>
      </c>
      <c r="L8392" s="284" t="s">
        <v>8988</v>
      </c>
      <c r="M8392" s="223"/>
      <c r="N8392" s="203">
        <v>0</v>
      </c>
      <c r="O8392" s="222" t="s">
        <v>326</v>
      </c>
    </row>
    <row r="8393" spans="1:15" ht="29.25" customHeight="1">
      <c r="A8393" s="221" t="s">
        <v>73</v>
      </c>
      <c r="B8393" s="221" t="s">
        <v>876</v>
      </c>
      <c r="C8393" s="222" t="s">
        <v>877</v>
      </c>
      <c r="D8393" s="222" t="s">
        <v>181</v>
      </c>
      <c r="E8393" s="199" t="s">
        <v>163</v>
      </c>
      <c r="F8393" s="200" t="s">
        <v>5212</v>
      </c>
      <c r="G8393" s="200" t="s">
        <v>5213</v>
      </c>
      <c r="H8393" s="200" t="s">
        <v>72</v>
      </c>
      <c r="I8393" s="200">
        <v>45825</v>
      </c>
      <c r="J8393" s="143">
        <f t="shared" si="131"/>
        <v>45825</v>
      </c>
      <c r="K8393" s="202">
        <v>8</v>
      </c>
      <c r="L8393" s="285" t="s">
        <v>8804</v>
      </c>
      <c r="M8393" s="223"/>
      <c r="N8393" s="203">
        <v>0</v>
      </c>
      <c r="O8393" s="222" t="s">
        <v>326</v>
      </c>
    </row>
    <row r="8394" spans="1:15" ht="29.25" customHeight="1">
      <c r="A8394" s="221" t="s">
        <v>73</v>
      </c>
      <c r="B8394" s="221" t="s">
        <v>876</v>
      </c>
      <c r="C8394" s="222" t="s">
        <v>877</v>
      </c>
      <c r="D8394" s="222" t="s">
        <v>181</v>
      </c>
      <c r="E8394" s="199" t="s">
        <v>163</v>
      </c>
      <c r="F8394" s="200" t="s">
        <v>2241</v>
      </c>
      <c r="G8394" s="200" t="s">
        <v>2242</v>
      </c>
      <c r="H8394" s="200" t="s">
        <v>72</v>
      </c>
      <c r="I8394" s="200">
        <v>45826</v>
      </c>
      <c r="J8394" s="143">
        <f t="shared" si="131"/>
        <v>45826</v>
      </c>
      <c r="K8394" s="202">
        <v>8</v>
      </c>
      <c r="L8394" s="285" t="s">
        <v>8989</v>
      </c>
      <c r="M8394" s="223"/>
      <c r="N8394" s="203">
        <v>0</v>
      </c>
      <c r="O8394" s="222" t="s">
        <v>326</v>
      </c>
    </row>
    <row r="8395" spans="1:15" ht="29.25" customHeight="1">
      <c r="A8395" s="221" t="s">
        <v>73</v>
      </c>
      <c r="B8395" s="221" t="s">
        <v>876</v>
      </c>
      <c r="C8395" s="222" t="s">
        <v>877</v>
      </c>
      <c r="D8395" s="222" t="s">
        <v>181</v>
      </c>
      <c r="E8395" s="199" t="s">
        <v>163</v>
      </c>
      <c r="F8395" s="200" t="s">
        <v>630</v>
      </c>
      <c r="G8395" s="200" t="s">
        <v>631</v>
      </c>
      <c r="H8395" s="200" t="s">
        <v>72</v>
      </c>
      <c r="I8395" s="200">
        <v>45827</v>
      </c>
      <c r="J8395" s="143">
        <f t="shared" si="131"/>
        <v>45827</v>
      </c>
      <c r="K8395" s="202">
        <v>2</v>
      </c>
      <c r="L8395" s="285" t="s">
        <v>9177</v>
      </c>
      <c r="M8395" s="223"/>
      <c r="N8395" s="203">
        <v>0</v>
      </c>
      <c r="O8395" s="222" t="s">
        <v>326</v>
      </c>
    </row>
    <row r="8396" spans="1:15" ht="29.25" customHeight="1">
      <c r="A8396" s="221" t="s">
        <v>73</v>
      </c>
      <c r="B8396" s="221" t="s">
        <v>876</v>
      </c>
      <c r="C8396" s="222" t="s">
        <v>877</v>
      </c>
      <c r="D8396" s="222" t="s">
        <v>181</v>
      </c>
      <c r="E8396" s="199" t="s">
        <v>163</v>
      </c>
      <c r="F8396" s="200" t="s">
        <v>2241</v>
      </c>
      <c r="G8396" s="200" t="s">
        <v>2242</v>
      </c>
      <c r="H8396" s="200" t="s">
        <v>72</v>
      </c>
      <c r="I8396" s="200">
        <v>45827</v>
      </c>
      <c r="J8396" s="143">
        <f t="shared" si="131"/>
        <v>45827</v>
      </c>
      <c r="K8396" s="202">
        <v>6</v>
      </c>
      <c r="L8396" s="285" t="s">
        <v>8989</v>
      </c>
      <c r="M8396" s="223"/>
      <c r="N8396" s="203">
        <v>0</v>
      </c>
      <c r="O8396" s="222" t="s">
        <v>326</v>
      </c>
    </row>
    <row r="8397" spans="1:15" ht="29.25" customHeight="1">
      <c r="A8397" s="221" t="s">
        <v>73</v>
      </c>
      <c r="B8397" s="221" t="s">
        <v>876</v>
      </c>
      <c r="C8397" s="222" t="s">
        <v>877</v>
      </c>
      <c r="D8397" s="222" t="s">
        <v>181</v>
      </c>
      <c r="E8397" s="199" t="s">
        <v>163</v>
      </c>
      <c r="F8397" s="200" t="s">
        <v>630</v>
      </c>
      <c r="G8397" s="200" t="s">
        <v>631</v>
      </c>
      <c r="H8397" s="200" t="s">
        <v>72</v>
      </c>
      <c r="I8397" s="200">
        <v>45828</v>
      </c>
      <c r="J8397" s="143">
        <f t="shared" si="131"/>
        <v>45828</v>
      </c>
      <c r="K8397" s="202">
        <v>4</v>
      </c>
      <c r="L8397" s="285" t="s">
        <v>9177</v>
      </c>
      <c r="M8397" s="223"/>
      <c r="N8397" s="203">
        <v>0</v>
      </c>
      <c r="O8397" s="222" t="s">
        <v>326</v>
      </c>
    </row>
    <row r="8398" spans="1:15" ht="29.25" customHeight="1">
      <c r="A8398" s="221" t="s">
        <v>73</v>
      </c>
      <c r="B8398" s="221" t="s">
        <v>876</v>
      </c>
      <c r="C8398" s="222" t="s">
        <v>877</v>
      </c>
      <c r="D8398" s="222" t="s">
        <v>181</v>
      </c>
      <c r="E8398" s="199" t="s">
        <v>163</v>
      </c>
      <c r="F8398" s="200" t="s">
        <v>2241</v>
      </c>
      <c r="G8398" s="200" t="s">
        <v>2242</v>
      </c>
      <c r="H8398" s="200" t="s">
        <v>72</v>
      </c>
      <c r="I8398" s="200">
        <v>45828</v>
      </c>
      <c r="J8398" s="143">
        <f t="shared" si="131"/>
        <v>45828</v>
      </c>
      <c r="K8398" s="202">
        <v>4</v>
      </c>
      <c r="L8398" s="285" t="s">
        <v>8522</v>
      </c>
      <c r="M8398" s="223"/>
      <c r="N8398" s="203">
        <v>0</v>
      </c>
      <c r="O8398" s="222" t="s">
        <v>326</v>
      </c>
    </row>
    <row r="8399" spans="1:15" ht="29.25" customHeight="1">
      <c r="A8399" s="221" t="s">
        <v>73</v>
      </c>
      <c r="B8399" s="221" t="s">
        <v>876</v>
      </c>
      <c r="C8399" s="222" t="s">
        <v>877</v>
      </c>
      <c r="D8399" s="222" t="s">
        <v>181</v>
      </c>
      <c r="E8399" s="199" t="s">
        <v>163</v>
      </c>
      <c r="F8399" s="200" t="s">
        <v>630</v>
      </c>
      <c r="G8399" s="200" t="s">
        <v>631</v>
      </c>
      <c r="H8399" s="200" t="s">
        <v>72</v>
      </c>
      <c r="I8399" s="200">
        <v>45831</v>
      </c>
      <c r="J8399" s="143">
        <f t="shared" si="131"/>
        <v>45831</v>
      </c>
      <c r="K8399" s="202">
        <v>2</v>
      </c>
      <c r="L8399" s="285" t="s">
        <v>8522</v>
      </c>
      <c r="M8399" s="223"/>
      <c r="N8399" s="203">
        <v>0</v>
      </c>
      <c r="O8399" s="222" t="s">
        <v>326</v>
      </c>
    </row>
    <row r="8400" spans="1:15" ht="29.25" customHeight="1">
      <c r="A8400" s="221" t="s">
        <v>73</v>
      </c>
      <c r="B8400" s="221" t="s">
        <v>876</v>
      </c>
      <c r="C8400" s="222" t="s">
        <v>877</v>
      </c>
      <c r="D8400" s="222" t="s">
        <v>181</v>
      </c>
      <c r="E8400" s="199" t="s">
        <v>163</v>
      </c>
      <c r="F8400" s="200" t="s">
        <v>2241</v>
      </c>
      <c r="G8400" s="200" t="s">
        <v>2242</v>
      </c>
      <c r="H8400" s="200" t="s">
        <v>72</v>
      </c>
      <c r="I8400" s="200">
        <v>45831</v>
      </c>
      <c r="J8400" s="143">
        <f t="shared" si="131"/>
        <v>45831</v>
      </c>
      <c r="K8400" s="202">
        <v>6</v>
      </c>
      <c r="L8400" s="285" t="s">
        <v>8522</v>
      </c>
      <c r="M8400" s="223"/>
      <c r="N8400" s="203">
        <v>0</v>
      </c>
      <c r="O8400" s="222" t="s">
        <v>326</v>
      </c>
    </row>
    <row r="8401" spans="1:15" ht="29.25" customHeight="1">
      <c r="A8401" s="221" t="s">
        <v>73</v>
      </c>
      <c r="B8401" s="221" t="s">
        <v>876</v>
      </c>
      <c r="C8401" s="222" t="s">
        <v>877</v>
      </c>
      <c r="D8401" s="222" t="s">
        <v>181</v>
      </c>
      <c r="E8401" s="199" t="s">
        <v>163</v>
      </c>
      <c r="F8401" s="200" t="s">
        <v>2241</v>
      </c>
      <c r="G8401" s="200" t="s">
        <v>2242</v>
      </c>
      <c r="H8401" s="200" t="s">
        <v>72</v>
      </c>
      <c r="I8401" s="200">
        <v>45832</v>
      </c>
      <c r="J8401" s="143">
        <f t="shared" si="131"/>
        <v>45832</v>
      </c>
      <c r="K8401" s="202">
        <v>8</v>
      </c>
      <c r="L8401" s="285" t="s">
        <v>9178</v>
      </c>
      <c r="M8401" s="223"/>
      <c r="N8401" s="203">
        <v>0</v>
      </c>
      <c r="O8401" s="222" t="s">
        <v>326</v>
      </c>
    </row>
    <row r="8402" spans="1:15" ht="29.25" customHeight="1">
      <c r="A8402" s="221" t="s">
        <v>73</v>
      </c>
      <c r="B8402" s="221" t="s">
        <v>876</v>
      </c>
      <c r="C8402" s="222" t="s">
        <v>877</v>
      </c>
      <c r="D8402" s="222" t="s">
        <v>181</v>
      </c>
      <c r="E8402" s="199" t="s">
        <v>163</v>
      </c>
      <c r="F8402" s="200" t="s">
        <v>2241</v>
      </c>
      <c r="G8402" s="200" t="s">
        <v>2242</v>
      </c>
      <c r="H8402" s="200" t="s">
        <v>72</v>
      </c>
      <c r="I8402" s="200">
        <v>45833</v>
      </c>
      <c r="J8402" s="143">
        <f t="shared" si="131"/>
        <v>45833</v>
      </c>
      <c r="K8402" s="202">
        <v>8</v>
      </c>
      <c r="L8402" s="285" t="s">
        <v>8522</v>
      </c>
      <c r="M8402" s="223"/>
      <c r="N8402" s="203">
        <v>0</v>
      </c>
      <c r="O8402" s="222" t="s">
        <v>326</v>
      </c>
    </row>
    <row r="8403" spans="1:15" ht="29.25" customHeight="1">
      <c r="A8403" s="221" t="s">
        <v>73</v>
      </c>
      <c r="B8403" s="221" t="s">
        <v>876</v>
      </c>
      <c r="C8403" s="222" t="s">
        <v>877</v>
      </c>
      <c r="D8403" s="222" t="s">
        <v>181</v>
      </c>
      <c r="E8403" s="199" t="s">
        <v>163</v>
      </c>
      <c r="F8403" s="200" t="s">
        <v>2241</v>
      </c>
      <c r="G8403" s="200" t="s">
        <v>2242</v>
      </c>
      <c r="H8403" s="200" t="s">
        <v>72</v>
      </c>
      <c r="I8403" s="200">
        <v>45834</v>
      </c>
      <c r="J8403" s="143">
        <f t="shared" si="131"/>
        <v>45834</v>
      </c>
      <c r="K8403" s="202">
        <v>8</v>
      </c>
      <c r="L8403" s="284" t="s">
        <v>9374</v>
      </c>
      <c r="M8403" s="223"/>
      <c r="N8403" s="203">
        <v>0</v>
      </c>
      <c r="O8403" s="222" t="s">
        <v>326</v>
      </c>
    </row>
    <row r="8404" spans="1:15" ht="29.25" customHeight="1">
      <c r="A8404" s="221" t="s">
        <v>73</v>
      </c>
      <c r="B8404" s="221" t="s">
        <v>876</v>
      </c>
      <c r="C8404" s="222" t="s">
        <v>877</v>
      </c>
      <c r="D8404" s="222" t="s">
        <v>181</v>
      </c>
      <c r="E8404" s="199" t="s">
        <v>163</v>
      </c>
      <c r="F8404" s="200" t="s">
        <v>2241</v>
      </c>
      <c r="G8404" s="200" t="s">
        <v>2242</v>
      </c>
      <c r="H8404" s="200" t="s">
        <v>72</v>
      </c>
      <c r="I8404" s="200">
        <v>45835</v>
      </c>
      <c r="J8404" s="143">
        <f t="shared" si="131"/>
        <v>45835</v>
      </c>
      <c r="K8404" s="202">
        <v>8</v>
      </c>
      <c r="L8404" s="285" t="s">
        <v>9375</v>
      </c>
      <c r="M8404" s="223"/>
      <c r="N8404" s="203">
        <v>0</v>
      </c>
      <c r="O8404" s="222" t="s">
        <v>326</v>
      </c>
    </row>
    <row r="8405" spans="1:15" ht="29.25" customHeight="1">
      <c r="A8405" s="221" t="s">
        <v>73</v>
      </c>
      <c r="B8405" s="221" t="s">
        <v>876</v>
      </c>
      <c r="C8405" s="222" t="s">
        <v>877</v>
      </c>
      <c r="D8405" s="222" t="s">
        <v>181</v>
      </c>
      <c r="E8405" s="199" t="s">
        <v>163</v>
      </c>
      <c r="F8405" s="200" t="s">
        <v>2241</v>
      </c>
      <c r="G8405" s="200" t="s">
        <v>2242</v>
      </c>
      <c r="H8405" s="200" t="s">
        <v>72</v>
      </c>
      <c r="I8405" s="200">
        <v>45838</v>
      </c>
      <c r="J8405" s="143">
        <f t="shared" si="131"/>
        <v>45838</v>
      </c>
      <c r="K8405" s="202">
        <v>8</v>
      </c>
      <c r="L8405" s="285" t="s">
        <v>9376</v>
      </c>
      <c r="M8405" s="223"/>
      <c r="N8405" s="203">
        <v>0</v>
      </c>
      <c r="O8405" s="222" t="s">
        <v>326</v>
      </c>
    </row>
    <row r="8406" spans="1:15" ht="29.25" customHeight="1">
      <c r="A8406" s="221" t="s">
        <v>73</v>
      </c>
      <c r="B8406" s="221" t="s">
        <v>876</v>
      </c>
      <c r="C8406" s="222" t="s">
        <v>877</v>
      </c>
      <c r="D8406" s="222" t="s">
        <v>181</v>
      </c>
      <c r="E8406" s="199" t="s">
        <v>163</v>
      </c>
      <c r="F8406" s="200" t="s">
        <v>2241</v>
      </c>
      <c r="G8406" s="200" t="s">
        <v>2242</v>
      </c>
      <c r="H8406" s="200" t="s">
        <v>72</v>
      </c>
      <c r="I8406" s="200">
        <v>45839</v>
      </c>
      <c r="J8406" s="143">
        <f t="shared" si="131"/>
        <v>45839</v>
      </c>
      <c r="K8406" s="202">
        <v>8</v>
      </c>
      <c r="L8406" s="285" t="s">
        <v>9377</v>
      </c>
      <c r="M8406" s="223"/>
      <c r="N8406" s="203">
        <v>0</v>
      </c>
      <c r="O8406" s="222" t="s">
        <v>326</v>
      </c>
    </row>
    <row r="8407" spans="1:15" ht="29.25" customHeight="1">
      <c r="A8407" s="221" t="s">
        <v>73</v>
      </c>
      <c r="B8407" s="221" t="s">
        <v>876</v>
      </c>
      <c r="C8407" s="222" t="s">
        <v>877</v>
      </c>
      <c r="D8407" s="222" t="s">
        <v>181</v>
      </c>
      <c r="E8407" s="199" t="s">
        <v>163</v>
      </c>
      <c r="F8407" s="200" t="s">
        <v>2241</v>
      </c>
      <c r="G8407" s="200" t="s">
        <v>2242</v>
      </c>
      <c r="H8407" s="200" t="s">
        <v>72</v>
      </c>
      <c r="I8407" s="200">
        <v>45840</v>
      </c>
      <c r="J8407" s="143">
        <f t="shared" si="131"/>
        <v>45840</v>
      </c>
      <c r="K8407" s="202">
        <v>8</v>
      </c>
      <c r="L8407" s="284" t="s">
        <v>9378</v>
      </c>
      <c r="M8407" s="223"/>
      <c r="N8407" s="203">
        <v>0</v>
      </c>
      <c r="O8407" s="222" t="s">
        <v>326</v>
      </c>
    </row>
    <row r="8408" spans="1:15" ht="29.25" customHeight="1">
      <c r="A8408" s="221" t="s">
        <v>73</v>
      </c>
      <c r="B8408" s="221" t="s">
        <v>876</v>
      </c>
      <c r="C8408" s="222" t="s">
        <v>877</v>
      </c>
      <c r="D8408" s="222" t="s">
        <v>181</v>
      </c>
      <c r="E8408" s="199" t="s">
        <v>163</v>
      </c>
      <c r="F8408" s="200" t="s">
        <v>2241</v>
      </c>
      <c r="G8408" s="200" t="s">
        <v>2242</v>
      </c>
      <c r="H8408" s="200" t="s">
        <v>72</v>
      </c>
      <c r="I8408" s="200">
        <v>45841</v>
      </c>
      <c r="J8408" s="143">
        <f t="shared" si="131"/>
        <v>45841</v>
      </c>
      <c r="K8408" s="202">
        <v>8</v>
      </c>
      <c r="L8408" s="285" t="s">
        <v>8804</v>
      </c>
      <c r="M8408" s="223"/>
      <c r="N8408" s="203">
        <v>0</v>
      </c>
      <c r="O8408" s="222" t="s">
        <v>326</v>
      </c>
    </row>
    <row r="8409" spans="1:15" ht="29.25" customHeight="1">
      <c r="A8409" s="221" t="s">
        <v>73</v>
      </c>
      <c r="B8409" s="221" t="s">
        <v>876</v>
      </c>
      <c r="C8409" s="222" t="s">
        <v>877</v>
      </c>
      <c r="D8409" s="222" t="s">
        <v>181</v>
      </c>
      <c r="E8409" s="199" t="s">
        <v>163</v>
      </c>
      <c r="F8409" s="200" t="s">
        <v>2241</v>
      </c>
      <c r="G8409" s="200" t="s">
        <v>2242</v>
      </c>
      <c r="H8409" s="200" t="s">
        <v>72</v>
      </c>
      <c r="I8409" s="200">
        <v>45842</v>
      </c>
      <c r="J8409" s="143">
        <f t="shared" si="131"/>
        <v>45842</v>
      </c>
      <c r="K8409" s="202">
        <v>8</v>
      </c>
      <c r="L8409" s="284" t="s">
        <v>9621</v>
      </c>
      <c r="M8409" s="223"/>
      <c r="N8409" s="203">
        <v>0</v>
      </c>
      <c r="O8409" s="222" t="s">
        <v>326</v>
      </c>
    </row>
    <row r="8410" spans="1:15" ht="29.25" customHeight="1">
      <c r="A8410" s="221" t="s">
        <v>73</v>
      </c>
      <c r="B8410" s="221" t="s">
        <v>876</v>
      </c>
      <c r="C8410" s="222" t="s">
        <v>877</v>
      </c>
      <c r="D8410" s="222" t="s">
        <v>181</v>
      </c>
      <c r="E8410" s="199" t="s">
        <v>163</v>
      </c>
      <c r="F8410" s="200" t="s">
        <v>2241</v>
      </c>
      <c r="G8410" s="200" t="s">
        <v>2242</v>
      </c>
      <c r="H8410" s="200" t="s">
        <v>72</v>
      </c>
      <c r="I8410" s="200">
        <v>45845</v>
      </c>
      <c r="J8410" s="143">
        <f t="shared" si="131"/>
        <v>45845</v>
      </c>
      <c r="K8410" s="202">
        <v>8</v>
      </c>
      <c r="L8410" s="285" t="s">
        <v>8804</v>
      </c>
      <c r="M8410" s="223"/>
      <c r="N8410" s="203">
        <v>0</v>
      </c>
      <c r="O8410" s="222" t="s">
        <v>326</v>
      </c>
    </row>
    <row r="8411" spans="1:15" ht="29.25" customHeight="1">
      <c r="A8411" s="221" t="s">
        <v>73</v>
      </c>
      <c r="B8411" s="221" t="s">
        <v>876</v>
      </c>
      <c r="C8411" s="222" t="s">
        <v>877</v>
      </c>
      <c r="D8411" s="222" t="s">
        <v>181</v>
      </c>
      <c r="E8411" s="199" t="s">
        <v>163</v>
      </c>
      <c r="F8411" s="200" t="s">
        <v>2241</v>
      </c>
      <c r="G8411" s="200" t="s">
        <v>2242</v>
      </c>
      <c r="H8411" s="200" t="s">
        <v>72</v>
      </c>
      <c r="I8411" s="200">
        <v>45846</v>
      </c>
      <c r="J8411" s="143">
        <f t="shared" si="131"/>
        <v>45846</v>
      </c>
      <c r="K8411" s="202">
        <v>8</v>
      </c>
      <c r="L8411" s="284" t="s">
        <v>9622</v>
      </c>
      <c r="M8411" s="223"/>
      <c r="N8411" s="203">
        <v>0</v>
      </c>
      <c r="O8411" s="222" t="s">
        <v>326</v>
      </c>
    </row>
    <row r="8412" spans="1:15" ht="29.25" customHeight="1">
      <c r="A8412" s="221" t="s">
        <v>73</v>
      </c>
      <c r="B8412" s="221" t="s">
        <v>876</v>
      </c>
      <c r="C8412" s="222" t="s">
        <v>877</v>
      </c>
      <c r="D8412" s="222" t="s">
        <v>181</v>
      </c>
      <c r="E8412" s="199" t="s">
        <v>163</v>
      </c>
      <c r="F8412" s="200" t="s">
        <v>2241</v>
      </c>
      <c r="G8412" s="200" t="s">
        <v>2242</v>
      </c>
      <c r="H8412" s="200" t="s">
        <v>72</v>
      </c>
      <c r="I8412" s="200">
        <v>45847</v>
      </c>
      <c r="J8412" s="143">
        <f t="shared" si="131"/>
        <v>45847</v>
      </c>
      <c r="K8412" s="202">
        <v>8</v>
      </c>
      <c r="L8412" s="285" t="s">
        <v>8804</v>
      </c>
      <c r="M8412" s="223"/>
      <c r="N8412" s="203">
        <v>0</v>
      </c>
      <c r="O8412" s="222" t="s">
        <v>326</v>
      </c>
    </row>
    <row r="8413" spans="1:15" ht="29.25" customHeight="1">
      <c r="A8413" s="221" t="s">
        <v>73</v>
      </c>
      <c r="B8413" s="221" t="s">
        <v>876</v>
      </c>
      <c r="C8413" s="222" t="s">
        <v>877</v>
      </c>
      <c r="D8413" s="222" t="s">
        <v>181</v>
      </c>
      <c r="E8413" s="199" t="s">
        <v>163</v>
      </c>
      <c r="F8413" s="200" t="s">
        <v>2241</v>
      </c>
      <c r="G8413" s="200" t="s">
        <v>2242</v>
      </c>
      <c r="H8413" s="200" t="s">
        <v>72</v>
      </c>
      <c r="I8413" s="200">
        <v>45848</v>
      </c>
      <c r="J8413" s="143">
        <f t="shared" si="131"/>
        <v>45848</v>
      </c>
      <c r="K8413" s="202">
        <v>8</v>
      </c>
      <c r="L8413" s="285" t="s">
        <v>8804</v>
      </c>
      <c r="M8413" s="223"/>
      <c r="N8413" s="203">
        <v>0</v>
      </c>
      <c r="O8413" s="222" t="s">
        <v>326</v>
      </c>
    </row>
    <row r="8414" spans="1:15" ht="29.25" customHeight="1">
      <c r="A8414" s="221" t="s">
        <v>73</v>
      </c>
      <c r="B8414" s="221" t="s">
        <v>876</v>
      </c>
      <c r="C8414" s="222" t="s">
        <v>877</v>
      </c>
      <c r="D8414" s="222" t="s">
        <v>181</v>
      </c>
      <c r="E8414" s="199" t="s">
        <v>163</v>
      </c>
      <c r="F8414" s="200" t="s">
        <v>2241</v>
      </c>
      <c r="G8414" s="200" t="s">
        <v>2242</v>
      </c>
      <c r="H8414" s="200" t="s">
        <v>72</v>
      </c>
      <c r="I8414" s="200">
        <v>45849</v>
      </c>
      <c r="J8414" s="143">
        <f t="shared" si="131"/>
        <v>45849</v>
      </c>
      <c r="K8414" s="202">
        <v>8</v>
      </c>
      <c r="L8414" s="285" t="s">
        <v>8804</v>
      </c>
      <c r="M8414" s="223"/>
      <c r="N8414" s="203">
        <v>0</v>
      </c>
      <c r="O8414" s="222" t="s">
        <v>326</v>
      </c>
    </row>
    <row r="8415" spans="1:15" ht="29.25" customHeight="1">
      <c r="A8415" s="221" t="s">
        <v>73</v>
      </c>
      <c r="B8415" s="221" t="s">
        <v>876</v>
      </c>
      <c r="C8415" s="222" t="s">
        <v>877</v>
      </c>
      <c r="D8415" s="222" t="s">
        <v>181</v>
      </c>
      <c r="E8415" s="199" t="s">
        <v>163</v>
      </c>
      <c r="F8415" s="200" t="s">
        <v>2241</v>
      </c>
      <c r="G8415" s="200" t="s">
        <v>2242</v>
      </c>
      <c r="H8415" s="200" t="s">
        <v>72</v>
      </c>
      <c r="I8415" s="200">
        <v>45852</v>
      </c>
      <c r="J8415" s="143">
        <f t="shared" si="131"/>
        <v>45852</v>
      </c>
      <c r="K8415" s="202">
        <v>8</v>
      </c>
      <c r="L8415" s="284" t="s">
        <v>9623</v>
      </c>
      <c r="M8415" s="223"/>
      <c r="N8415" s="203">
        <v>0</v>
      </c>
      <c r="O8415" s="222" t="s">
        <v>326</v>
      </c>
    </row>
    <row r="8416" spans="1:15" ht="29.25" customHeight="1">
      <c r="A8416" s="221" t="s">
        <v>73</v>
      </c>
      <c r="B8416" s="221" t="s">
        <v>876</v>
      </c>
      <c r="C8416" s="222" t="s">
        <v>877</v>
      </c>
      <c r="D8416" s="222" t="s">
        <v>181</v>
      </c>
      <c r="E8416" s="199" t="s">
        <v>163</v>
      </c>
      <c r="F8416" s="200" t="s">
        <v>2241</v>
      </c>
      <c r="G8416" s="200" t="s">
        <v>2242</v>
      </c>
      <c r="H8416" s="200" t="s">
        <v>72</v>
      </c>
      <c r="I8416" s="200">
        <v>45853</v>
      </c>
      <c r="J8416" s="143">
        <f t="shared" si="131"/>
        <v>45853</v>
      </c>
      <c r="K8416" s="202">
        <v>8</v>
      </c>
      <c r="L8416" s="284" t="s">
        <v>9624</v>
      </c>
      <c r="M8416" s="223"/>
      <c r="N8416" s="203">
        <v>0</v>
      </c>
      <c r="O8416" s="222" t="s">
        <v>326</v>
      </c>
    </row>
    <row r="8417" spans="1:15" ht="29.25" customHeight="1">
      <c r="A8417" s="221" t="s">
        <v>73</v>
      </c>
      <c r="B8417" s="221" t="s">
        <v>876</v>
      </c>
      <c r="C8417" s="222" t="s">
        <v>877</v>
      </c>
      <c r="D8417" s="222" t="s">
        <v>181</v>
      </c>
      <c r="E8417" s="199" t="s">
        <v>163</v>
      </c>
      <c r="F8417" s="200" t="s">
        <v>2241</v>
      </c>
      <c r="G8417" s="200" t="s">
        <v>2242</v>
      </c>
      <c r="H8417" s="200" t="s">
        <v>72</v>
      </c>
      <c r="I8417" s="200">
        <v>45854</v>
      </c>
      <c r="J8417" s="143">
        <f t="shared" si="131"/>
        <v>45854</v>
      </c>
      <c r="K8417" s="202">
        <v>8</v>
      </c>
      <c r="L8417" s="285" t="s">
        <v>8804</v>
      </c>
      <c r="M8417" s="223"/>
      <c r="N8417" s="203">
        <v>0</v>
      </c>
      <c r="O8417" s="222" t="s">
        <v>326</v>
      </c>
    </row>
    <row r="8418" spans="1:15" ht="29.25" customHeight="1">
      <c r="A8418" s="221" t="s">
        <v>73</v>
      </c>
      <c r="B8418" s="221" t="s">
        <v>876</v>
      </c>
      <c r="C8418" s="222" t="s">
        <v>877</v>
      </c>
      <c r="D8418" s="222" t="s">
        <v>181</v>
      </c>
      <c r="E8418" s="199" t="s">
        <v>163</v>
      </c>
      <c r="F8418" s="200" t="s">
        <v>2241</v>
      </c>
      <c r="G8418" s="200" t="s">
        <v>2242</v>
      </c>
      <c r="H8418" s="200" t="s">
        <v>72</v>
      </c>
      <c r="I8418" s="200">
        <v>45855</v>
      </c>
      <c r="J8418" s="143">
        <f t="shared" si="131"/>
        <v>45855</v>
      </c>
      <c r="K8418" s="202">
        <v>8</v>
      </c>
      <c r="L8418" s="284" t="s">
        <v>9979</v>
      </c>
      <c r="M8418" s="223"/>
      <c r="N8418" s="203">
        <v>0</v>
      </c>
      <c r="O8418" s="222" t="s">
        <v>326</v>
      </c>
    </row>
    <row r="8419" spans="1:15" ht="29.25" customHeight="1">
      <c r="A8419" s="221" t="s">
        <v>73</v>
      </c>
      <c r="B8419" s="221" t="s">
        <v>876</v>
      </c>
      <c r="C8419" s="222" t="s">
        <v>877</v>
      </c>
      <c r="D8419" s="222" t="s">
        <v>181</v>
      </c>
      <c r="E8419" s="199" t="s">
        <v>163</v>
      </c>
      <c r="F8419" s="200" t="s">
        <v>2241</v>
      </c>
      <c r="G8419" s="200" t="s">
        <v>2242</v>
      </c>
      <c r="H8419" s="200" t="s">
        <v>72</v>
      </c>
      <c r="I8419" s="200">
        <v>45856</v>
      </c>
      <c r="J8419" s="143">
        <f t="shared" si="131"/>
        <v>45856</v>
      </c>
      <c r="K8419" s="202">
        <v>8</v>
      </c>
      <c r="L8419" s="284" t="s">
        <v>9980</v>
      </c>
      <c r="M8419" s="223"/>
      <c r="N8419" s="203">
        <v>0</v>
      </c>
      <c r="O8419" s="222" t="s">
        <v>326</v>
      </c>
    </row>
    <row r="8420" spans="1:15" ht="29.25" customHeight="1">
      <c r="A8420" s="221" t="s">
        <v>73</v>
      </c>
      <c r="B8420" s="221" t="s">
        <v>876</v>
      </c>
      <c r="C8420" s="222" t="s">
        <v>877</v>
      </c>
      <c r="D8420" s="222" t="s">
        <v>181</v>
      </c>
      <c r="E8420" s="199" t="s">
        <v>163</v>
      </c>
      <c r="F8420" s="200" t="s">
        <v>2241</v>
      </c>
      <c r="G8420" s="200" t="s">
        <v>2242</v>
      </c>
      <c r="H8420" s="200" t="s">
        <v>72</v>
      </c>
      <c r="I8420" s="200">
        <v>45859</v>
      </c>
      <c r="J8420" s="143">
        <f t="shared" si="131"/>
        <v>45859</v>
      </c>
      <c r="K8420" s="202">
        <v>8</v>
      </c>
      <c r="L8420" s="285" t="s">
        <v>9981</v>
      </c>
      <c r="M8420" s="223"/>
      <c r="N8420" s="203">
        <v>0</v>
      </c>
      <c r="O8420" s="222" t="s">
        <v>326</v>
      </c>
    </row>
    <row r="8421" spans="1:15" ht="29.25" customHeight="1">
      <c r="A8421" s="221" t="s">
        <v>73</v>
      </c>
      <c r="B8421" s="221" t="s">
        <v>876</v>
      </c>
      <c r="C8421" s="222" t="s">
        <v>877</v>
      </c>
      <c r="D8421" s="222" t="s">
        <v>181</v>
      </c>
      <c r="E8421" s="199" t="s">
        <v>163</v>
      </c>
      <c r="F8421" s="200" t="s">
        <v>2241</v>
      </c>
      <c r="G8421" s="200" t="s">
        <v>2242</v>
      </c>
      <c r="H8421" s="200" t="s">
        <v>72</v>
      </c>
      <c r="I8421" s="200">
        <v>45860</v>
      </c>
      <c r="J8421" s="143">
        <f t="shared" si="131"/>
        <v>45860</v>
      </c>
      <c r="K8421" s="202">
        <v>8</v>
      </c>
      <c r="L8421" s="284" t="s">
        <v>9982</v>
      </c>
      <c r="M8421" s="223"/>
      <c r="N8421" s="203">
        <v>0</v>
      </c>
      <c r="O8421" s="222" t="s">
        <v>326</v>
      </c>
    </row>
    <row r="8422" spans="1:15" ht="29.25" customHeight="1">
      <c r="A8422" s="221" t="s">
        <v>73</v>
      </c>
      <c r="B8422" s="221" t="s">
        <v>876</v>
      </c>
      <c r="C8422" s="222" t="s">
        <v>877</v>
      </c>
      <c r="D8422" s="222" t="s">
        <v>181</v>
      </c>
      <c r="E8422" s="199" t="s">
        <v>163</v>
      </c>
      <c r="F8422" s="200" t="s">
        <v>2241</v>
      </c>
      <c r="G8422" s="200" t="s">
        <v>2242</v>
      </c>
      <c r="H8422" s="200" t="s">
        <v>72</v>
      </c>
      <c r="I8422" s="200">
        <v>45861</v>
      </c>
      <c r="J8422" s="143">
        <f t="shared" si="131"/>
        <v>45861</v>
      </c>
      <c r="K8422" s="202">
        <v>8</v>
      </c>
      <c r="L8422" s="285" t="s">
        <v>8804</v>
      </c>
      <c r="M8422" s="223"/>
      <c r="N8422" s="203">
        <v>0</v>
      </c>
      <c r="O8422" s="222" t="s">
        <v>326</v>
      </c>
    </row>
    <row r="8423" spans="1:15" ht="29.25" customHeight="1">
      <c r="A8423" s="221" t="s">
        <v>73</v>
      </c>
      <c r="B8423" s="221" t="s">
        <v>876</v>
      </c>
      <c r="C8423" s="222" t="s">
        <v>877</v>
      </c>
      <c r="D8423" s="222" t="s">
        <v>181</v>
      </c>
      <c r="E8423" s="199" t="s">
        <v>163</v>
      </c>
      <c r="F8423" s="200" t="s">
        <v>2241</v>
      </c>
      <c r="G8423" s="200" t="s">
        <v>2242</v>
      </c>
      <c r="H8423" s="200" t="s">
        <v>72</v>
      </c>
      <c r="I8423" s="200">
        <v>45862</v>
      </c>
      <c r="J8423" s="143">
        <f t="shared" si="131"/>
        <v>45862</v>
      </c>
      <c r="K8423" s="202">
        <v>8</v>
      </c>
      <c r="L8423" s="284" t="s">
        <v>9983</v>
      </c>
      <c r="M8423" s="223"/>
      <c r="N8423" s="203">
        <v>0</v>
      </c>
      <c r="O8423" s="222" t="s">
        <v>326</v>
      </c>
    </row>
    <row r="8424" spans="1:15" ht="29.25" customHeight="1">
      <c r="A8424" s="221" t="s">
        <v>73</v>
      </c>
      <c r="B8424" s="221" t="s">
        <v>876</v>
      </c>
      <c r="C8424" s="222" t="s">
        <v>877</v>
      </c>
      <c r="D8424" s="222" t="s">
        <v>181</v>
      </c>
      <c r="E8424" s="199" t="s">
        <v>165</v>
      </c>
      <c r="F8424" s="200"/>
      <c r="G8424" s="200"/>
      <c r="H8424" s="200"/>
      <c r="I8424" s="200">
        <v>45863</v>
      </c>
      <c r="J8424" s="143">
        <f t="shared" si="131"/>
        <v>45863</v>
      </c>
      <c r="K8424" s="202">
        <v>8</v>
      </c>
      <c r="L8424" s="285" t="s">
        <v>271</v>
      </c>
      <c r="M8424" s="223"/>
      <c r="N8424" s="203"/>
      <c r="O8424" s="222" t="s">
        <v>326</v>
      </c>
    </row>
    <row r="8425" spans="1:15" ht="29.25" customHeight="1">
      <c r="A8425" s="221" t="s">
        <v>73</v>
      </c>
      <c r="B8425" s="221" t="s">
        <v>876</v>
      </c>
      <c r="C8425" s="222" t="s">
        <v>877</v>
      </c>
      <c r="D8425" s="222" t="s">
        <v>181</v>
      </c>
      <c r="E8425" s="199" t="s">
        <v>163</v>
      </c>
      <c r="F8425" s="200" t="s">
        <v>2241</v>
      </c>
      <c r="G8425" s="200" t="s">
        <v>2242</v>
      </c>
      <c r="H8425" s="200" t="s">
        <v>72</v>
      </c>
      <c r="I8425" s="200">
        <v>45866</v>
      </c>
      <c r="J8425" s="143">
        <f t="shared" si="131"/>
        <v>45866</v>
      </c>
      <c r="K8425" s="202">
        <v>8</v>
      </c>
      <c r="L8425" s="285" t="s">
        <v>8804</v>
      </c>
      <c r="M8425" s="223"/>
      <c r="N8425" s="203">
        <v>0</v>
      </c>
      <c r="O8425" s="222" t="s">
        <v>326</v>
      </c>
    </row>
    <row r="8426" spans="1:15" ht="29.25" customHeight="1">
      <c r="A8426" s="221" t="s">
        <v>73</v>
      </c>
      <c r="B8426" s="221" t="s">
        <v>876</v>
      </c>
      <c r="C8426" s="222" t="s">
        <v>877</v>
      </c>
      <c r="D8426" s="222" t="s">
        <v>181</v>
      </c>
      <c r="E8426" s="199" t="s">
        <v>163</v>
      </c>
      <c r="F8426" s="200" t="s">
        <v>2241</v>
      </c>
      <c r="G8426" s="200" t="s">
        <v>2242</v>
      </c>
      <c r="H8426" s="200" t="s">
        <v>72</v>
      </c>
      <c r="I8426" s="200">
        <v>45867</v>
      </c>
      <c r="J8426" s="143">
        <f t="shared" si="131"/>
        <v>45867</v>
      </c>
      <c r="K8426" s="202">
        <v>8</v>
      </c>
      <c r="L8426" s="285" t="s">
        <v>9984</v>
      </c>
      <c r="M8426" s="223"/>
      <c r="N8426" s="203">
        <v>0</v>
      </c>
      <c r="O8426" s="222" t="s">
        <v>326</v>
      </c>
    </row>
    <row r="8427" spans="1:15" ht="29.25" customHeight="1">
      <c r="A8427" s="221" t="s">
        <v>73</v>
      </c>
      <c r="B8427" s="221" t="s">
        <v>876</v>
      </c>
      <c r="C8427" s="222" t="s">
        <v>877</v>
      </c>
      <c r="D8427" s="222" t="s">
        <v>181</v>
      </c>
      <c r="E8427" s="199" t="s">
        <v>163</v>
      </c>
      <c r="F8427" s="200" t="s">
        <v>2241</v>
      </c>
      <c r="G8427" s="200" t="s">
        <v>2242</v>
      </c>
      <c r="H8427" s="200" t="s">
        <v>72</v>
      </c>
      <c r="I8427" s="200">
        <v>45868</v>
      </c>
      <c r="J8427" s="143">
        <f t="shared" si="131"/>
        <v>45868</v>
      </c>
      <c r="K8427" s="202">
        <v>8</v>
      </c>
      <c r="L8427" s="285" t="s">
        <v>8804</v>
      </c>
      <c r="M8427" s="223"/>
      <c r="N8427" s="203">
        <v>0</v>
      </c>
      <c r="O8427" s="222" t="s">
        <v>326</v>
      </c>
    </row>
    <row r="8428" spans="1:15" ht="29.25" customHeight="1">
      <c r="A8428" s="221" t="s">
        <v>73</v>
      </c>
      <c r="B8428" s="221" t="s">
        <v>876</v>
      </c>
      <c r="C8428" s="222" t="s">
        <v>877</v>
      </c>
      <c r="D8428" s="222" t="s">
        <v>181</v>
      </c>
      <c r="E8428" s="199" t="s">
        <v>163</v>
      </c>
      <c r="F8428" s="200" t="s">
        <v>2241</v>
      </c>
      <c r="G8428" s="200" t="s">
        <v>2242</v>
      </c>
      <c r="H8428" s="200" t="s">
        <v>72</v>
      </c>
      <c r="I8428" s="200">
        <v>45869</v>
      </c>
      <c r="J8428" s="143">
        <f t="shared" si="131"/>
        <v>45869</v>
      </c>
      <c r="K8428" s="202">
        <v>8</v>
      </c>
      <c r="L8428" s="284" t="s">
        <v>10307</v>
      </c>
      <c r="M8428" s="223"/>
      <c r="N8428" s="203">
        <v>0</v>
      </c>
      <c r="O8428" s="222" t="s">
        <v>326</v>
      </c>
    </row>
    <row r="8429" spans="1:15" ht="29.25" customHeight="1">
      <c r="A8429" s="221" t="s">
        <v>73</v>
      </c>
      <c r="B8429" s="221" t="s">
        <v>876</v>
      </c>
      <c r="C8429" s="222" t="s">
        <v>877</v>
      </c>
      <c r="D8429" s="222" t="s">
        <v>181</v>
      </c>
      <c r="E8429" s="199" t="s">
        <v>165</v>
      </c>
      <c r="F8429" s="200"/>
      <c r="G8429" s="200"/>
      <c r="H8429" s="200"/>
      <c r="I8429" s="200">
        <v>45870</v>
      </c>
      <c r="J8429" s="143">
        <f t="shared" si="131"/>
        <v>45870</v>
      </c>
      <c r="K8429" s="202">
        <v>8</v>
      </c>
      <c r="L8429" s="285" t="s">
        <v>271</v>
      </c>
      <c r="M8429" s="223"/>
      <c r="N8429" s="203"/>
      <c r="O8429" s="222" t="s">
        <v>326</v>
      </c>
    </row>
    <row r="8430" spans="1:15" ht="29.25" customHeight="1">
      <c r="A8430" s="221" t="s">
        <v>73</v>
      </c>
      <c r="B8430" s="221" t="s">
        <v>876</v>
      </c>
      <c r="C8430" s="222" t="s">
        <v>877</v>
      </c>
      <c r="D8430" s="222" t="s">
        <v>181</v>
      </c>
      <c r="E8430" s="199" t="s">
        <v>163</v>
      </c>
      <c r="F8430" s="200" t="s">
        <v>2241</v>
      </c>
      <c r="G8430" s="200" t="s">
        <v>2242</v>
      </c>
      <c r="H8430" s="200" t="s">
        <v>72</v>
      </c>
      <c r="I8430" s="200">
        <v>45873</v>
      </c>
      <c r="J8430" s="143">
        <f t="shared" si="131"/>
        <v>45873</v>
      </c>
      <c r="K8430" s="202">
        <v>8</v>
      </c>
      <c r="L8430" s="285" t="s">
        <v>10308</v>
      </c>
      <c r="M8430" s="223"/>
      <c r="N8430" s="203">
        <v>0</v>
      </c>
      <c r="O8430" s="222" t="s">
        <v>326</v>
      </c>
    </row>
    <row r="8431" spans="1:15" ht="29.25" customHeight="1">
      <c r="A8431" s="221" t="s">
        <v>73</v>
      </c>
      <c r="B8431" s="221" t="s">
        <v>876</v>
      </c>
      <c r="C8431" s="222" t="s">
        <v>877</v>
      </c>
      <c r="D8431" s="222" t="s">
        <v>181</v>
      </c>
      <c r="E8431" s="199" t="s">
        <v>163</v>
      </c>
      <c r="F8431" s="200" t="s">
        <v>2241</v>
      </c>
      <c r="G8431" s="200" t="s">
        <v>2242</v>
      </c>
      <c r="H8431" s="200" t="s">
        <v>72</v>
      </c>
      <c r="I8431" s="200">
        <v>45874</v>
      </c>
      <c r="J8431" s="143">
        <f t="shared" si="131"/>
        <v>45874</v>
      </c>
      <c r="K8431" s="202">
        <v>8</v>
      </c>
      <c r="L8431" s="284" t="s">
        <v>10309</v>
      </c>
      <c r="M8431" s="223"/>
      <c r="N8431" s="203">
        <v>0</v>
      </c>
      <c r="O8431" s="222" t="s">
        <v>326</v>
      </c>
    </row>
    <row r="8432" spans="1:15" ht="29.25" customHeight="1">
      <c r="A8432" s="221" t="s">
        <v>73</v>
      </c>
      <c r="B8432" s="221" t="s">
        <v>876</v>
      </c>
      <c r="C8432" s="222" t="s">
        <v>877</v>
      </c>
      <c r="D8432" s="222" t="s">
        <v>181</v>
      </c>
      <c r="E8432" s="199" t="s">
        <v>163</v>
      </c>
      <c r="F8432" s="200" t="s">
        <v>2241</v>
      </c>
      <c r="G8432" s="200" t="s">
        <v>2242</v>
      </c>
      <c r="H8432" s="200" t="s">
        <v>72</v>
      </c>
      <c r="I8432" s="200">
        <v>45875</v>
      </c>
      <c r="J8432" s="143">
        <f t="shared" si="131"/>
        <v>45875</v>
      </c>
      <c r="K8432" s="202">
        <v>8</v>
      </c>
      <c r="L8432" s="285" t="s">
        <v>10308</v>
      </c>
      <c r="M8432" s="223"/>
      <c r="N8432" s="203">
        <v>0</v>
      </c>
      <c r="O8432" s="222" t="s">
        <v>326</v>
      </c>
    </row>
    <row r="8433" spans="1:15" ht="29.25" customHeight="1">
      <c r="A8433" s="221" t="s">
        <v>73</v>
      </c>
      <c r="B8433" s="221" t="s">
        <v>876</v>
      </c>
      <c r="C8433" s="222" t="s">
        <v>877</v>
      </c>
      <c r="D8433" s="222" t="s">
        <v>181</v>
      </c>
      <c r="E8433" s="199" t="s">
        <v>165</v>
      </c>
      <c r="F8433" s="200"/>
      <c r="G8433" s="200"/>
      <c r="H8433" s="200"/>
      <c r="I8433" s="200">
        <v>45876</v>
      </c>
      <c r="J8433" s="143">
        <f t="shared" si="131"/>
        <v>45876</v>
      </c>
      <c r="K8433" s="202">
        <v>4</v>
      </c>
      <c r="L8433" s="285" t="s">
        <v>10517</v>
      </c>
      <c r="M8433" s="223"/>
      <c r="N8433" s="203"/>
      <c r="O8433" s="222" t="s">
        <v>326</v>
      </c>
    </row>
    <row r="8434" spans="1:15" ht="29.25" customHeight="1">
      <c r="A8434" s="221" t="s">
        <v>73</v>
      </c>
      <c r="B8434" s="221" t="s">
        <v>876</v>
      </c>
      <c r="C8434" s="222" t="s">
        <v>877</v>
      </c>
      <c r="D8434" s="222" t="s">
        <v>181</v>
      </c>
      <c r="E8434" s="199" t="s">
        <v>163</v>
      </c>
      <c r="F8434" s="200" t="s">
        <v>2241</v>
      </c>
      <c r="G8434" s="200" t="s">
        <v>2242</v>
      </c>
      <c r="H8434" s="200" t="s">
        <v>72</v>
      </c>
      <c r="I8434" s="200">
        <v>45876</v>
      </c>
      <c r="J8434" s="143">
        <f t="shared" si="131"/>
        <v>45876</v>
      </c>
      <c r="K8434" s="202">
        <v>4</v>
      </c>
      <c r="L8434" s="284" t="s">
        <v>10516</v>
      </c>
      <c r="M8434" s="223"/>
      <c r="N8434" s="203">
        <v>0</v>
      </c>
      <c r="O8434" s="222" t="s">
        <v>326</v>
      </c>
    </row>
    <row r="8435" spans="1:15" ht="29.25" customHeight="1">
      <c r="A8435" s="221" t="s">
        <v>73</v>
      </c>
      <c r="B8435" s="221" t="s">
        <v>876</v>
      </c>
      <c r="C8435" s="222" t="s">
        <v>877</v>
      </c>
      <c r="D8435" s="222" t="s">
        <v>181</v>
      </c>
      <c r="E8435" s="199" t="s">
        <v>163</v>
      </c>
      <c r="F8435" s="200" t="s">
        <v>2241</v>
      </c>
      <c r="G8435" s="200" t="s">
        <v>2242</v>
      </c>
      <c r="H8435" s="200" t="s">
        <v>72</v>
      </c>
      <c r="I8435" s="200">
        <v>45877</v>
      </c>
      <c r="J8435" s="143">
        <f t="shared" si="131"/>
        <v>45877</v>
      </c>
      <c r="K8435" s="202">
        <v>8</v>
      </c>
      <c r="L8435" s="285" t="s">
        <v>10308</v>
      </c>
      <c r="M8435" s="223"/>
      <c r="N8435" s="203">
        <v>0</v>
      </c>
      <c r="O8435" s="222" t="s">
        <v>326</v>
      </c>
    </row>
    <row r="8436" spans="1:15" ht="29.25" customHeight="1">
      <c r="A8436" s="221" t="s">
        <v>73</v>
      </c>
      <c r="B8436" s="221" t="s">
        <v>876</v>
      </c>
      <c r="C8436" s="222" t="s">
        <v>877</v>
      </c>
      <c r="D8436" s="222" t="s">
        <v>181</v>
      </c>
      <c r="E8436" s="199" t="s">
        <v>165</v>
      </c>
      <c r="F8436" s="200"/>
      <c r="G8436" s="200"/>
      <c r="H8436" s="200"/>
      <c r="I8436" s="200">
        <v>45880</v>
      </c>
      <c r="J8436" s="143">
        <f t="shared" si="131"/>
        <v>45880</v>
      </c>
      <c r="K8436" s="202">
        <v>4</v>
      </c>
      <c r="L8436" s="285" t="s">
        <v>10518</v>
      </c>
      <c r="M8436" s="223"/>
      <c r="N8436" s="203"/>
      <c r="O8436" s="222" t="s">
        <v>326</v>
      </c>
    </row>
    <row r="8437" spans="1:15" ht="29.25" customHeight="1">
      <c r="A8437" s="221" t="s">
        <v>73</v>
      </c>
      <c r="B8437" s="221" t="s">
        <v>876</v>
      </c>
      <c r="C8437" s="222" t="s">
        <v>877</v>
      </c>
      <c r="D8437" s="222" t="s">
        <v>181</v>
      </c>
      <c r="E8437" s="199" t="s">
        <v>163</v>
      </c>
      <c r="F8437" s="200" t="s">
        <v>2241</v>
      </c>
      <c r="G8437" s="200" t="s">
        <v>2242</v>
      </c>
      <c r="H8437" s="200" t="s">
        <v>72</v>
      </c>
      <c r="I8437" s="200">
        <v>45880</v>
      </c>
      <c r="J8437" s="143">
        <f t="shared" si="131"/>
        <v>45880</v>
      </c>
      <c r="K8437" s="202">
        <v>4</v>
      </c>
      <c r="L8437" s="285" t="s">
        <v>10519</v>
      </c>
      <c r="M8437" s="223"/>
      <c r="N8437" s="203">
        <v>0</v>
      </c>
      <c r="O8437" s="222" t="s">
        <v>326</v>
      </c>
    </row>
    <row r="8438" spans="1:15" ht="29.25" customHeight="1">
      <c r="A8438" s="221" t="s">
        <v>73</v>
      </c>
      <c r="B8438" s="221" t="s">
        <v>876</v>
      </c>
      <c r="C8438" s="222" t="s">
        <v>877</v>
      </c>
      <c r="D8438" s="222" t="s">
        <v>181</v>
      </c>
      <c r="E8438" s="199" t="s">
        <v>163</v>
      </c>
      <c r="F8438" s="200" t="s">
        <v>2241</v>
      </c>
      <c r="G8438" s="200" t="s">
        <v>2242</v>
      </c>
      <c r="H8438" s="200" t="s">
        <v>72</v>
      </c>
      <c r="I8438" s="200">
        <v>45881</v>
      </c>
      <c r="J8438" s="143">
        <f t="shared" si="131"/>
        <v>45881</v>
      </c>
      <c r="K8438" s="202">
        <v>8</v>
      </c>
      <c r="L8438" s="285" t="s">
        <v>10519</v>
      </c>
      <c r="M8438" s="223"/>
      <c r="N8438" s="203">
        <v>0</v>
      </c>
      <c r="O8438" s="222" t="s">
        <v>326</v>
      </c>
    </row>
    <row r="8439" spans="1:15" ht="29.25" customHeight="1">
      <c r="A8439" s="221" t="s">
        <v>73</v>
      </c>
      <c r="B8439" s="221" t="s">
        <v>876</v>
      </c>
      <c r="C8439" s="222" t="s">
        <v>877</v>
      </c>
      <c r="D8439" s="222" t="s">
        <v>181</v>
      </c>
      <c r="E8439" s="199" t="s">
        <v>163</v>
      </c>
      <c r="F8439" s="200" t="s">
        <v>2241</v>
      </c>
      <c r="G8439" s="200" t="s">
        <v>2242</v>
      </c>
      <c r="H8439" s="200" t="s">
        <v>72</v>
      </c>
      <c r="I8439" s="200">
        <v>45882</v>
      </c>
      <c r="J8439" s="143">
        <f t="shared" si="131"/>
        <v>45882</v>
      </c>
      <c r="K8439" s="202">
        <v>8</v>
      </c>
      <c r="L8439" s="285" t="s">
        <v>10308</v>
      </c>
      <c r="M8439" s="223"/>
      <c r="N8439" s="203">
        <v>0</v>
      </c>
      <c r="O8439" s="222" t="s">
        <v>326</v>
      </c>
    </row>
    <row r="8440" spans="1:15" ht="29.25" customHeight="1">
      <c r="A8440" s="221" t="s">
        <v>73</v>
      </c>
      <c r="B8440" s="221" t="s">
        <v>876</v>
      </c>
      <c r="C8440" s="222" t="s">
        <v>877</v>
      </c>
      <c r="D8440" s="222" t="s">
        <v>181</v>
      </c>
      <c r="E8440" s="199" t="s">
        <v>163</v>
      </c>
      <c r="F8440" s="200" t="s">
        <v>2241</v>
      </c>
      <c r="G8440" s="200" t="s">
        <v>2242</v>
      </c>
      <c r="H8440" s="200" t="s">
        <v>72</v>
      </c>
      <c r="I8440" s="200">
        <v>45883</v>
      </c>
      <c r="J8440" s="143">
        <f t="shared" si="131"/>
        <v>45883</v>
      </c>
      <c r="K8440" s="202">
        <v>8</v>
      </c>
      <c r="L8440" s="285" t="s">
        <v>10519</v>
      </c>
      <c r="M8440" s="223"/>
      <c r="N8440" s="203">
        <v>0</v>
      </c>
      <c r="O8440" s="222" t="s">
        <v>326</v>
      </c>
    </row>
    <row r="8441" spans="1:15" ht="29.25" customHeight="1">
      <c r="A8441" s="221" t="s">
        <v>73</v>
      </c>
      <c r="B8441" s="221" t="s">
        <v>876</v>
      </c>
      <c r="C8441" s="222" t="s">
        <v>877</v>
      </c>
      <c r="D8441" s="222" t="s">
        <v>181</v>
      </c>
      <c r="E8441" s="199" t="s">
        <v>163</v>
      </c>
      <c r="F8441" s="200" t="s">
        <v>2241</v>
      </c>
      <c r="G8441" s="200" t="s">
        <v>2242</v>
      </c>
      <c r="H8441" s="200" t="s">
        <v>72</v>
      </c>
      <c r="I8441" s="200">
        <v>45884</v>
      </c>
      <c r="J8441" s="143">
        <f t="shared" si="131"/>
        <v>45884</v>
      </c>
      <c r="K8441" s="202">
        <v>8</v>
      </c>
      <c r="L8441" s="285" t="s">
        <v>10689</v>
      </c>
      <c r="M8441" s="223"/>
      <c r="N8441" s="203">
        <v>0</v>
      </c>
      <c r="O8441" s="222" t="s">
        <v>326</v>
      </c>
    </row>
    <row r="8442" spans="1:15" ht="29.25" customHeight="1">
      <c r="A8442" s="221" t="s">
        <v>73</v>
      </c>
      <c r="B8442" s="221" t="s">
        <v>876</v>
      </c>
      <c r="C8442" s="222" t="s">
        <v>877</v>
      </c>
      <c r="D8442" s="222" t="s">
        <v>181</v>
      </c>
      <c r="E8442" s="199" t="s">
        <v>163</v>
      </c>
      <c r="F8442" s="200" t="s">
        <v>2241</v>
      </c>
      <c r="G8442" s="200" t="s">
        <v>2242</v>
      </c>
      <c r="H8442" s="200" t="s">
        <v>72</v>
      </c>
      <c r="I8442" s="200">
        <v>45887</v>
      </c>
      <c r="J8442" s="143">
        <f t="shared" si="131"/>
        <v>45887</v>
      </c>
      <c r="K8442" s="202">
        <v>8</v>
      </c>
      <c r="L8442" s="285" t="s">
        <v>10308</v>
      </c>
      <c r="M8442" s="223"/>
      <c r="N8442" s="203">
        <v>0</v>
      </c>
      <c r="O8442" s="222" t="s">
        <v>326</v>
      </c>
    </row>
    <row r="8443" spans="1:15" ht="29.25" customHeight="1">
      <c r="A8443" s="221" t="s">
        <v>73</v>
      </c>
      <c r="B8443" s="221" t="s">
        <v>876</v>
      </c>
      <c r="C8443" s="222" t="s">
        <v>877</v>
      </c>
      <c r="D8443" s="222" t="s">
        <v>181</v>
      </c>
      <c r="E8443" s="199" t="s">
        <v>163</v>
      </c>
      <c r="F8443" s="200" t="s">
        <v>2241</v>
      </c>
      <c r="G8443" s="200" t="s">
        <v>2242</v>
      </c>
      <c r="H8443" s="200" t="s">
        <v>72</v>
      </c>
      <c r="I8443" s="200">
        <v>45888</v>
      </c>
      <c r="J8443" s="143">
        <f t="shared" si="131"/>
        <v>45888</v>
      </c>
      <c r="K8443" s="202">
        <v>8</v>
      </c>
      <c r="L8443" s="285" t="s">
        <v>10308</v>
      </c>
      <c r="M8443" s="223"/>
      <c r="N8443" s="203">
        <v>0</v>
      </c>
      <c r="O8443" s="222" t="s">
        <v>326</v>
      </c>
    </row>
    <row r="8444" spans="1:15" ht="29.25" customHeight="1">
      <c r="A8444" s="221" t="s">
        <v>73</v>
      </c>
      <c r="B8444" s="221" t="s">
        <v>876</v>
      </c>
      <c r="C8444" s="222" t="s">
        <v>877</v>
      </c>
      <c r="D8444" s="222" t="s">
        <v>181</v>
      </c>
      <c r="E8444" s="199" t="s">
        <v>163</v>
      </c>
      <c r="F8444" s="200" t="s">
        <v>2241</v>
      </c>
      <c r="G8444" s="200" t="s">
        <v>2242</v>
      </c>
      <c r="H8444" s="200" t="s">
        <v>72</v>
      </c>
      <c r="I8444" s="200">
        <v>45889</v>
      </c>
      <c r="J8444" s="143">
        <f t="shared" si="131"/>
        <v>45889</v>
      </c>
      <c r="K8444" s="202">
        <v>4</v>
      </c>
      <c r="L8444" s="285" t="s">
        <v>10308</v>
      </c>
      <c r="M8444" s="223"/>
      <c r="N8444" s="203">
        <v>0</v>
      </c>
      <c r="O8444" s="222" t="s">
        <v>326</v>
      </c>
    </row>
    <row r="8445" spans="1:15" ht="29.25" customHeight="1">
      <c r="A8445" s="221" t="s">
        <v>73</v>
      </c>
      <c r="B8445" s="221" t="s">
        <v>876</v>
      </c>
      <c r="C8445" s="222" t="s">
        <v>877</v>
      </c>
      <c r="D8445" s="222" t="s">
        <v>181</v>
      </c>
      <c r="E8445" s="199" t="s">
        <v>163</v>
      </c>
      <c r="F8445" s="200" t="s">
        <v>5212</v>
      </c>
      <c r="G8445" s="200" t="s">
        <v>5213</v>
      </c>
      <c r="H8445" s="200" t="s">
        <v>72</v>
      </c>
      <c r="I8445" s="200">
        <v>45889</v>
      </c>
      <c r="J8445" s="143">
        <f t="shared" si="131"/>
        <v>45889</v>
      </c>
      <c r="K8445" s="202">
        <v>4</v>
      </c>
      <c r="L8445" s="285" t="s">
        <v>10690</v>
      </c>
      <c r="M8445" s="223"/>
      <c r="N8445" s="203">
        <v>0</v>
      </c>
      <c r="O8445" s="222" t="s">
        <v>326</v>
      </c>
    </row>
    <row r="8446" spans="1:15" ht="29.25" customHeight="1">
      <c r="A8446" s="221" t="s">
        <v>73</v>
      </c>
      <c r="B8446" s="221" t="s">
        <v>876</v>
      </c>
      <c r="C8446" s="222" t="s">
        <v>877</v>
      </c>
      <c r="D8446" s="222" t="s">
        <v>181</v>
      </c>
      <c r="E8446" s="199" t="s">
        <v>163</v>
      </c>
      <c r="F8446" s="200" t="s">
        <v>2241</v>
      </c>
      <c r="G8446" s="200" t="s">
        <v>2242</v>
      </c>
      <c r="H8446" s="200" t="s">
        <v>72</v>
      </c>
      <c r="I8446" s="200">
        <v>45890</v>
      </c>
      <c r="J8446" s="143">
        <f t="shared" si="131"/>
        <v>45890</v>
      </c>
      <c r="K8446" s="202">
        <v>8</v>
      </c>
      <c r="L8446" s="285" t="s">
        <v>10931</v>
      </c>
      <c r="M8446" s="223"/>
      <c r="N8446" s="203">
        <v>0</v>
      </c>
      <c r="O8446" s="222" t="s">
        <v>326</v>
      </c>
    </row>
    <row r="8447" spans="1:15" ht="29.25" customHeight="1">
      <c r="A8447" s="221" t="s">
        <v>73</v>
      </c>
      <c r="B8447" s="221" t="s">
        <v>876</v>
      </c>
      <c r="C8447" s="222" t="s">
        <v>877</v>
      </c>
      <c r="D8447" s="222" t="s">
        <v>181</v>
      </c>
      <c r="E8447" s="199" t="s">
        <v>163</v>
      </c>
      <c r="F8447" s="200" t="s">
        <v>2241</v>
      </c>
      <c r="G8447" s="200" t="s">
        <v>2242</v>
      </c>
      <c r="H8447" s="200" t="s">
        <v>72</v>
      </c>
      <c r="I8447" s="200">
        <v>45891</v>
      </c>
      <c r="J8447" s="143">
        <f t="shared" si="131"/>
        <v>45891</v>
      </c>
      <c r="K8447" s="202">
        <v>8</v>
      </c>
      <c r="L8447" s="285" t="s">
        <v>10931</v>
      </c>
      <c r="M8447" s="223"/>
      <c r="N8447" s="203">
        <v>0</v>
      </c>
      <c r="O8447" s="222" t="s">
        <v>326</v>
      </c>
    </row>
    <row r="8448" spans="1:15" ht="29.25" customHeight="1">
      <c r="A8448" s="221" t="s">
        <v>73</v>
      </c>
      <c r="B8448" s="221" t="s">
        <v>876</v>
      </c>
      <c r="C8448" s="222" t="s">
        <v>877</v>
      </c>
      <c r="D8448" s="222" t="s">
        <v>181</v>
      </c>
      <c r="E8448" s="199" t="s">
        <v>163</v>
      </c>
      <c r="F8448" s="200" t="s">
        <v>2241</v>
      </c>
      <c r="G8448" s="200" t="s">
        <v>2242</v>
      </c>
      <c r="H8448" s="200" t="s">
        <v>72</v>
      </c>
      <c r="I8448" s="200">
        <v>45894</v>
      </c>
      <c r="J8448" s="143">
        <f t="shared" si="131"/>
        <v>45894</v>
      </c>
      <c r="K8448" s="202">
        <v>8</v>
      </c>
      <c r="L8448" s="285" t="s">
        <v>10931</v>
      </c>
      <c r="M8448" s="223"/>
      <c r="N8448" s="203">
        <v>0</v>
      </c>
      <c r="O8448" s="222" t="s">
        <v>326</v>
      </c>
    </row>
    <row r="8449" spans="1:15" ht="29.25" customHeight="1">
      <c r="A8449" s="221" t="s">
        <v>73</v>
      </c>
      <c r="B8449" s="221" t="s">
        <v>876</v>
      </c>
      <c r="C8449" s="222" t="s">
        <v>877</v>
      </c>
      <c r="D8449" s="222" t="s">
        <v>181</v>
      </c>
      <c r="E8449" s="199" t="s">
        <v>165</v>
      </c>
      <c r="F8449" s="200"/>
      <c r="G8449" s="200"/>
      <c r="H8449" s="200"/>
      <c r="I8449" s="200">
        <v>45895</v>
      </c>
      <c r="J8449" s="143">
        <f t="shared" si="131"/>
        <v>45895</v>
      </c>
      <c r="K8449" s="202">
        <v>4</v>
      </c>
      <c r="L8449" s="285" t="s">
        <v>271</v>
      </c>
      <c r="M8449" s="223"/>
      <c r="N8449" s="203"/>
      <c r="O8449" s="222" t="s">
        <v>326</v>
      </c>
    </row>
    <row r="8450" spans="1:15" ht="29.25" customHeight="1">
      <c r="A8450" s="221" t="s">
        <v>73</v>
      </c>
      <c r="B8450" s="221" t="s">
        <v>876</v>
      </c>
      <c r="C8450" s="222" t="s">
        <v>877</v>
      </c>
      <c r="D8450" s="222" t="s">
        <v>181</v>
      </c>
      <c r="E8450" s="199" t="s">
        <v>163</v>
      </c>
      <c r="F8450" s="200" t="s">
        <v>2241</v>
      </c>
      <c r="G8450" s="200" t="s">
        <v>2242</v>
      </c>
      <c r="H8450" s="200" t="s">
        <v>72</v>
      </c>
      <c r="I8450" s="200">
        <v>45895</v>
      </c>
      <c r="J8450" s="143">
        <f t="shared" si="131"/>
        <v>45895</v>
      </c>
      <c r="K8450" s="202">
        <v>4</v>
      </c>
      <c r="L8450" s="285" t="s">
        <v>10931</v>
      </c>
      <c r="M8450" s="223"/>
      <c r="N8450" s="203">
        <v>0</v>
      </c>
      <c r="O8450" s="222" t="s">
        <v>326</v>
      </c>
    </row>
    <row r="8451" spans="1:15" ht="29.25" customHeight="1">
      <c r="A8451" s="221" t="s">
        <v>73</v>
      </c>
      <c r="B8451" s="221" t="s">
        <v>876</v>
      </c>
      <c r="C8451" s="222" t="s">
        <v>877</v>
      </c>
      <c r="D8451" s="222" t="s">
        <v>181</v>
      </c>
      <c r="E8451" s="199" t="s">
        <v>178</v>
      </c>
      <c r="F8451" s="200"/>
      <c r="G8451" s="200"/>
      <c r="H8451" s="200"/>
      <c r="I8451" s="200">
        <v>45896</v>
      </c>
      <c r="J8451" s="143">
        <f t="shared" ref="J8451:J8514" si="132">I8451</f>
        <v>45896</v>
      </c>
      <c r="K8451" s="202">
        <v>1</v>
      </c>
      <c r="L8451" s="285" t="s">
        <v>216</v>
      </c>
      <c r="M8451" s="223"/>
      <c r="N8451" s="203"/>
      <c r="O8451" s="222" t="s">
        <v>326</v>
      </c>
    </row>
    <row r="8452" spans="1:15" ht="29.25" customHeight="1">
      <c r="A8452" s="221" t="s">
        <v>73</v>
      </c>
      <c r="B8452" s="221" t="s">
        <v>876</v>
      </c>
      <c r="C8452" s="222" t="s">
        <v>877</v>
      </c>
      <c r="D8452" s="222" t="s">
        <v>181</v>
      </c>
      <c r="E8452" s="199" t="s">
        <v>163</v>
      </c>
      <c r="F8452" s="200" t="s">
        <v>2241</v>
      </c>
      <c r="G8452" s="200" t="s">
        <v>2242</v>
      </c>
      <c r="H8452" s="200" t="s">
        <v>72</v>
      </c>
      <c r="I8452" s="200">
        <v>45896</v>
      </c>
      <c r="J8452" s="143">
        <f t="shared" si="132"/>
        <v>45896</v>
      </c>
      <c r="K8452" s="202">
        <v>6</v>
      </c>
      <c r="L8452" s="285" t="s">
        <v>10931</v>
      </c>
      <c r="M8452" s="223"/>
      <c r="N8452" s="203">
        <v>0</v>
      </c>
      <c r="O8452" s="222" t="s">
        <v>326</v>
      </c>
    </row>
    <row r="8453" spans="1:15" ht="29.25" customHeight="1">
      <c r="A8453" s="221" t="s">
        <v>73</v>
      </c>
      <c r="B8453" s="221" t="s">
        <v>876</v>
      </c>
      <c r="C8453" s="222" t="s">
        <v>877</v>
      </c>
      <c r="D8453" s="222" t="s">
        <v>181</v>
      </c>
      <c r="E8453" s="199" t="s">
        <v>163</v>
      </c>
      <c r="F8453" s="200" t="s">
        <v>5212</v>
      </c>
      <c r="G8453" s="200" t="s">
        <v>5213</v>
      </c>
      <c r="H8453" s="200" t="s">
        <v>72</v>
      </c>
      <c r="I8453" s="200">
        <v>45896</v>
      </c>
      <c r="J8453" s="143">
        <f t="shared" si="132"/>
        <v>45896</v>
      </c>
      <c r="K8453" s="202">
        <v>1</v>
      </c>
      <c r="L8453" s="285" t="s">
        <v>10932</v>
      </c>
      <c r="M8453" s="223"/>
      <c r="N8453" s="203">
        <v>0</v>
      </c>
      <c r="O8453" s="222" t="s">
        <v>326</v>
      </c>
    </row>
    <row r="8454" spans="1:15" ht="29.25" customHeight="1">
      <c r="A8454" s="221" t="s">
        <v>73</v>
      </c>
      <c r="B8454" s="221" t="s">
        <v>876</v>
      </c>
      <c r="C8454" s="222" t="s">
        <v>877</v>
      </c>
      <c r="D8454" s="222" t="s">
        <v>181</v>
      </c>
      <c r="E8454" s="199" t="s">
        <v>163</v>
      </c>
      <c r="F8454" s="200" t="s">
        <v>2241</v>
      </c>
      <c r="G8454" s="200" t="s">
        <v>2242</v>
      </c>
      <c r="H8454" s="200" t="s">
        <v>72</v>
      </c>
      <c r="I8454" s="200">
        <v>45897</v>
      </c>
      <c r="J8454" s="143">
        <f t="shared" si="132"/>
        <v>45897</v>
      </c>
      <c r="K8454" s="202">
        <v>8</v>
      </c>
      <c r="L8454" s="285" t="s">
        <v>10931</v>
      </c>
      <c r="M8454" s="223"/>
      <c r="N8454" s="203">
        <v>0</v>
      </c>
      <c r="O8454" s="222" t="s">
        <v>326</v>
      </c>
    </row>
    <row r="8455" spans="1:15" ht="29.25" customHeight="1">
      <c r="A8455" s="221" t="s">
        <v>73</v>
      </c>
      <c r="B8455" s="221" t="s">
        <v>876</v>
      </c>
      <c r="C8455" s="222" t="s">
        <v>877</v>
      </c>
      <c r="D8455" s="222" t="s">
        <v>181</v>
      </c>
      <c r="E8455" s="199" t="s">
        <v>163</v>
      </c>
      <c r="F8455" s="200" t="s">
        <v>2241</v>
      </c>
      <c r="G8455" s="200" t="s">
        <v>2242</v>
      </c>
      <c r="H8455" s="200" t="s">
        <v>72</v>
      </c>
      <c r="I8455" s="200">
        <v>45898</v>
      </c>
      <c r="J8455" s="143">
        <f t="shared" si="132"/>
        <v>45898</v>
      </c>
      <c r="K8455" s="202">
        <v>8</v>
      </c>
      <c r="L8455" s="285" t="s">
        <v>10931</v>
      </c>
      <c r="M8455" s="223"/>
      <c r="N8455" s="203">
        <v>0</v>
      </c>
      <c r="O8455" s="222" t="s">
        <v>326</v>
      </c>
    </row>
    <row r="8456" spans="1:15" ht="29.25" customHeight="1">
      <c r="A8456" s="221" t="s">
        <v>73</v>
      </c>
      <c r="B8456" s="221" t="s">
        <v>876</v>
      </c>
      <c r="C8456" s="222" t="s">
        <v>877</v>
      </c>
      <c r="D8456" s="222" t="s">
        <v>181</v>
      </c>
      <c r="E8456" s="199" t="s">
        <v>163</v>
      </c>
      <c r="F8456" s="200" t="s">
        <v>2241</v>
      </c>
      <c r="G8456" s="200" t="s">
        <v>2242</v>
      </c>
      <c r="H8456" s="200" t="s">
        <v>72</v>
      </c>
      <c r="I8456" s="200">
        <v>45901</v>
      </c>
      <c r="J8456" s="143">
        <f t="shared" si="132"/>
        <v>45901</v>
      </c>
      <c r="K8456" s="202">
        <v>8</v>
      </c>
      <c r="L8456" s="285" t="s">
        <v>10931</v>
      </c>
      <c r="M8456" s="223"/>
      <c r="N8456" s="203">
        <v>0</v>
      </c>
      <c r="O8456" s="222" t="s">
        <v>326</v>
      </c>
    </row>
    <row r="8457" spans="1:15" ht="29.25" customHeight="1">
      <c r="A8457" s="221" t="s">
        <v>73</v>
      </c>
      <c r="B8457" s="221" t="s">
        <v>876</v>
      </c>
      <c r="C8457" s="222" t="s">
        <v>877</v>
      </c>
      <c r="D8457" s="222" t="s">
        <v>181</v>
      </c>
      <c r="E8457" s="199" t="s">
        <v>163</v>
      </c>
      <c r="F8457" s="200" t="s">
        <v>2241</v>
      </c>
      <c r="G8457" s="200" t="s">
        <v>2242</v>
      </c>
      <c r="H8457" s="200" t="s">
        <v>72</v>
      </c>
      <c r="I8457" s="200">
        <v>45902</v>
      </c>
      <c r="J8457" s="143">
        <f t="shared" si="132"/>
        <v>45902</v>
      </c>
      <c r="K8457" s="202">
        <v>8</v>
      </c>
      <c r="L8457" s="285" t="s">
        <v>10931</v>
      </c>
      <c r="M8457" s="223"/>
      <c r="N8457" s="203">
        <v>0</v>
      </c>
      <c r="O8457" s="222" t="s">
        <v>326</v>
      </c>
    </row>
    <row r="8458" spans="1:15" ht="29.25" customHeight="1">
      <c r="A8458" s="221" t="s">
        <v>73</v>
      </c>
      <c r="B8458" s="221" t="s">
        <v>876</v>
      </c>
      <c r="C8458" s="222" t="s">
        <v>877</v>
      </c>
      <c r="D8458" s="222" t="s">
        <v>181</v>
      </c>
      <c r="E8458" s="199" t="s">
        <v>163</v>
      </c>
      <c r="F8458" s="200" t="s">
        <v>2241</v>
      </c>
      <c r="G8458" s="200" t="s">
        <v>2242</v>
      </c>
      <c r="H8458" s="200" t="s">
        <v>72</v>
      </c>
      <c r="I8458" s="200">
        <v>45903</v>
      </c>
      <c r="J8458" s="143">
        <f t="shared" si="132"/>
        <v>45903</v>
      </c>
      <c r="K8458" s="202">
        <v>8</v>
      </c>
      <c r="L8458" s="285" t="s">
        <v>11114</v>
      </c>
      <c r="M8458" s="223"/>
      <c r="N8458" s="203">
        <v>0</v>
      </c>
      <c r="O8458" s="222" t="s">
        <v>326</v>
      </c>
    </row>
    <row r="8459" spans="1:15" ht="29.25" customHeight="1">
      <c r="A8459" s="221" t="s">
        <v>73</v>
      </c>
      <c r="B8459" s="221" t="s">
        <v>876</v>
      </c>
      <c r="C8459" s="222" t="s">
        <v>877</v>
      </c>
      <c r="D8459" s="222" t="s">
        <v>181</v>
      </c>
      <c r="E8459" s="199" t="s">
        <v>163</v>
      </c>
      <c r="F8459" s="200" t="s">
        <v>2241</v>
      </c>
      <c r="G8459" s="200" t="s">
        <v>2242</v>
      </c>
      <c r="H8459" s="200" t="s">
        <v>72</v>
      </c>
      <c r="I8459" s="200">
        <v>45904</v>
      </c>
      <c r="J8459" s="143">
        <f t="shared" si="132"/>
        <v>45904</v>
      </c>
      <c r="K8459" s="202">
        <v>8</v>
      </c>
      <c r="L8459" s="284" t="s">
        <v>11330</v>
      </c>
      <c r="M8459" s="223"/>
      <c r="N8459" s="203">
        <v>0</v>
      </c>
      <c r="O8459" s="222" t="s">
        <v>326</v>
      </c>
    </row>
    <row r="8460" spans="1:15" ht="29.25" customHeight="1">
      <c r="A8460" s="221" t="s">
        <v>73</v>
      </c>
      <c r="B8460" s="221" t="s">
        <v>876</v>
      </c>
      <c r="C8460" s="222" t="s">
        <v>877</v>
      </c>
      <c r="D8460" s="222" t="s">
        <v>181</v>
      </c>
      <c r="E8460" s="199" t="s">
        <v>163</v>
      </c>
      <c r="F8460" s="200" t="s">
        <v>630</v>
      </c>
      <c r="G8460" s="200" t="s">
        <v>631</v>
      </c>
      <c r="H8460" s="200" t="s">
        <v>72</v>
      </c>
      <c r="I8460" s="200">
        <v>45905</v>
      </c>
      <c r="J8460" s="143">
        <f t="shared" si="132"/>
        <v>45905</v>
      </c>
      <c r="K8460" s="202">
        <v>8</v>
      </c>
      <c r="L8460" s="285" t="s">
        <v>11331</v>
      </c>
      <c r="M8460" s="223"/>
      <c r="N8460" s="203">
        <v>0</v>
      </c>
      <c r="O8460" s="222" t="s">
        <v>326</v>
      </c>
    </row>
    <row r="8461" spans="1:15" ht="29.25" customHeight="1">
      <c r="A8461" s="221" t="s">
        <v>73</v>
      </c>
      <c r="B8461" s="221" t="s">
        <v>876</v>
      </c>
      <c r="C8461" s="222" t="s">
        <v>877</v>
      </c>
      <c r="D8461" s="222" t="s">
        <v>181</v>
      </c>
      <c r="E8461" s="199" t="s">
        <v>178</v>
      </c>
      <c r="F8461" s="200"/>
      <c r="G8461" s="200"/>
      <c r="H8461" s="200"/>
      <c r="I8461" s="200">
        <v>45908</v>
      </c>
      <c r="J8461" s="143">
        <f t="shared" si="132"/>
        <v>45908</v>
      </c>
      <c r="K8461" s="202">
        <v>1.5</v>
      </c>
      <c r="L8461" s="285" t="s">
        <v>11333</v>
      </c>
      <c r="M8461" s="223"/>
      <c r="N8461" s="203"/>
      <c r="O8461" s="222" t="s">
        <v>326</v>
      </c>
    </row>
    <row r="8462" spans="1:15" ht="29.25" customHeight="1">
      <c r="A8462" s="221" t="s">
        <v>73</v>
      </c>
      <c r="B8462" s="221" t="s">
        <v>876</v>
      </c>
      <c r="C8462" s="222" t="s">
        <v>877</v>
      </c>
      <c r="D8462" s="222" t="s">
        <v>181</v>
      </c>
      <c r="E8462" s="199" t="s">
        <v>163</v>
      </c>
      <c r="F8462" s="200" t="s">
        <v>2241</v>
      </c>
      <c r="G8462" s="200" t="s">
        <v>2242</v>
      </c>
      <c r="H8462" s="200" t="s">
        <v>72</v>
      </c>
      <c r="I8462" s="200">
        <v>45908</v>
      </c>
      <c r="J8462" s="143">
        <f t="shared" si="132"/>
        <v>45908</v>
      </c>
      <c r="K8462" s="202">
        <v>4</v>
      </c>
      <c r="L8462" s="284" t="s">
        <v>11332</v>
      </c>
      <c r="M8462" s="223"/>
      <c r="N8462" s="203">
        <v>0</v>
      </c>
      <c r="O8462" s="222" t="s">
        <v>326</v>
      </c>
    </row>
    <row r="8463" spans="1:15" ht="29.25" customHeight="1">
      <c r="A8463" s="221" t="s">
        <v>73</v>
      </c>
      <c r="B8463" s="221" t="s">
        <v>876</v>
      </c>
      <c r="C8463" s="222" t="s">
        <v>877</v>
      </c>
      <c r="D8463" s="222" t="s">
        <v>181</v>
      </c>
      <c r="E8463" s="199" t="s">
        <v>163</v>
      </c>
      <c r="F8463" s="200" t="s">
        <v>630</v>
      </c>
      <c r="G8463" s="200" t="s">
        <v>631</v>
      </c>
      <c r="H8463" s="200" t="s">
        <v>72</v>
      </c>
      <c r="I8463" s="200">
        <v>45908</v>
      </c>
      <c r="J8463" s="143">
        <f t="shared" si="132"/>
        <v>45908</v>
      </c>
      <c r="K8463" s="202">
        <v>2.5</v>
      </c>
      <c r="L8463" s="285" t="s">
        <v>11331</v>
      </c>
      <c r="M8463" s="223"/>
      <c r="N8463" s="203">
        <v>0</v>
      </c>
      <c r="O8463" s="222" t="s">
        <v>326</v>
      </c>
    </row>
    <row r="8464" spans="1:15" ht="29.25" customHeight="1">
      <c r="A8464" s="221" t="s">
        <v>73</v>
      </c>
      <c r="B8464" s="221" t="s">
        <v>876</v>
      </c>
      <c r="C8464" s="222" t="s">
        <v>877</v>
      </c>
      <c r="D8464" s="222" t="s">
        <v>181</v>
      </c>
      <c r="E8464" s="199" t="s">
        <v>163</v>
      </c>
      <c r="F8464" s="200" t="s">
        <v>2241</v>
      </c>
      <c r="G8464" s="200" t="s">
        <v>2242</v>
      </c>
      <c r="H8464" s="200" t="s">
        <v>72</v>
      </c>
      <c r="I8464" s="200">
        <v>45909</v>
      </c>
      <c r="J8464" s="143">
        <f t="shared" si="132"/>
        <v>45909</v>
      </c>
      <c r="K8464" s="202">
        <v>5</v>
      </c>
      <c r="L8464" s="285" t="s">
        <v>8804</v>
      </c>
      <c r="M8464" s="223"/>
      <c r="N8464" s="203">
        <v>0</v>
      </c>
      <c r="O8464" s="222" t="s">
        <v>326</v>
      </c>
    </row>
    <row r="8465" spans="1:15" ht="29.25" customHeight="1">
      <c r="A8465" s="221" t="s">
        <v>73</v>
      </c>
      <c r="B8465" s="221" t="s">
        <v>876</v>
      </c>
      <c r="C8465" s="222" t="s">
        <v>877</v>
      </c>
      <c r="D8465" s="222" t="s">
        <v>181</v>
      </c>
      <c r="E8465" s="199" t="s">
        <v>163</v>
      </c>
      <c r="F8465" s="200" t="s">
        <v>630</v>
      </c>
      <c r="G8465" s="200" t="s">
        <v>631</v>
      </c>
      <c r="H8465" s="200" t="s">
        <v>72</v>
      </c>
      <c r="I8465" s="200">
        <v>45909</v>
      </c>
      <c r="J8465" s="143">
        <f t="shared" si="132"/>
        <v>45909</v>
      </c>
      <c r="K8465" s="202">
        <v>3</v>
      </c>
      <c r="L8465" s="284" t="s">
        <v>11334</v>
      </c>
      <c r="M8465" s="223"/>
      <c r="N8465" s="203">
        <v>0</v>
      </c>
      <c r="O8465" s="222" t="s">
        <v>326</v>
      </c>
    </row>
    <row r="8466" spans="1:15" ht="29.25" customHeight="1">
      <c r="A8466" s="221" t="s">
        <v>73</v>
      </c>
      <c r="B8466" s="221" t="s">
        <v>876</v>
      </c>
      <c r="C8466" s="222" t="s">
        <v>877</v>
      </c>
      <c r="D8466" s="222" t="s">
        <v>181</v>
      </c>
      <c r="E8466" s="199" t="s">
        <v>178</v>
      </c>
      <c r="F8466" s="200"/>
      <c r="G8466" s="200"/>
      <c r="H8466" s="200"/>
      <c r="I8466" s="200">
        <v>45910</v>
      </c>
      <c r="J8466" s="143">
        <f t="shared" si="132"/>
        <v>45910</v>
      </c>
      <c r="K8466" s="202">
        <v>1</v>
      </c>
      <c r="L8466" s="285" t="s">
        <v>11335</v>
      </c>
      <c r="M8466" s="223"/>
      <c r="N8466" s="203"/>
      <c r="O8466" s="222" t="s">
        <v>326</v>
      </c>
    </row>
    <row r="8467" spans="1:15" ht="29.25" customHeight="1">
      <c r="A8467" s="221" t="s">
        <v>73</v>
      </c>
      <c r="B8467" s="221" t="s">
        <v>876</v>
      </c>
      <c r="C8467" s="222" t="s">
        <v>877</v>
      </c>
      <c r="D8467" s="222" t="s">
        <v>181</v>
      </c>
      <c r="E8467" s="199" t="s">
        <v>163</v>
      </c>
      <c r="F8467" s="200" t="s">
        <v>2241</v>
      </c>
      <c r="G8467" s="200" t="s">
        <v>2242</v>
      </c>
      <c r="H8467" s="200" t="s">
        <v>72</v>
      </c>
      <c r="I8467" s="200">
        <v>45910</v>
      </c>
      <c r="J8467" s="143">
        <f t="shared" si="132"/>
        <v>45910</v>
      </c>
      <c r="K8467" s="202">
        <v>7</v>
      </c>
      <c r="L8467" s="285" t="s">
        <v>8804</v>
      </c>
      <c r="M8467" s="223"/>
      <c r="N8467" s="203">
        <v>0</v>
      </c>
      <c r="O8467" s="222" t="s">
        <v>326</v>
      </c>
    </row>
    <row r="8468" spans="1:15" ht="29.25" customHeight="1">
      <c r="A8468" s="221" t="s">
        <v>73</v>
      </c>
      <c r="B8468" s="221" t="s">
        <v>876</v>
      </c>
      <c r="C8468" s="222" t="s">
        <v>877</v>
      </c>
      <c r="D8468" s="222" t="s">
        <v>181</v>
      </c>
      <c r="E8468" s="199" t="s">
        <v>163</v>
      </c>
      <c r="F8468" s="200" t="s">
        <v>2241</v>
      </c>
      <c r="G8468" s="200" t="s">
        <v>2242</v>
      </c>
      <c r="H8468" s="200" t="s">
        <v>72</v>
      </c>
      <c r="I8468" s="200">
        <v>45911</v>
      </c>
      <c r="J8468" s="143">
        <f t="shared" si="132"/>
        <v>45911</v>
      </c>
      <c r="K8468" s="202">
        <v>8</v>
      </c>
      <c r="L8468" s="285" t="s">
        <v>8804</v>
      </c>
      <c r="M8468" s="223"/>
      <c r="N8468" s="203">
        <v>0</v>
      </c>
      <c r="O8468" s="222" t="s">
        <v>326</v>
      </c>
    </row>
    <row r="8469" spans="1:15" ht="29.25" customHeight="1">
      <c r="A8469" s="221" t="s">
        <v>73</v>
      </c>
      <c r="B8469" s="221" t="s">
        <v>876</v>
      </c>
      <c r="C8469" s="222" t="s">
        <v>877</v>
      </c>
      <c r="D8469" s="222" t="s">
        <v>181</v>
      </c>
      <c r="E8469" s="199" t="s">
        <v>163</v>
      </c>
      <c r="F8469" s="200" t="s">
        <v>2241</v>
      </c>
      <c r="G8469" s="200" t="s">
        <v>2242</v>
      </c>
      <c r="H8469" s="200" t="s">
        <v>72</v>
      </c>
      <c r="I8469" s="200">
        <v>45912</v>
      </c>
      <c r="J8469" s="143">
        <f t="shared" si="132"/>
        <v>45912</v>
      </c>
      <c r="K8469" s="202">
        <v>8</v>
      </c>
      <c r="L8469" s="285" t="s">
        <v>8804</v>
      </c>
      <c r="M8469" s="223"/>
      <c r="N8469" s="203">
        <v>0</v>
      </c>
      <c r="O8469" s="222" t="s">
        <v>326</v>
      </c>
    </row>
    <row r="8470" spans="1:15" ht="29.25" customHeight="1">
      <c r="A8470" s="221" t="s">
        <v>73</v>
      </c>
      <c r="B8470" s="221" t="s">
        <v>876</v>
      </c>
      <c r="C8470" s="222" t="s">
        <v>877</v>
      </c>
      <c r="D8470" s="222" t="s">
        <v>181</v>
      </c>
      <c r="E8470" s="199" t="s">
        <v>163</v>
      </c>
      <c r="F8470" s="200" t="s">
        <v>2241</v>
      </c>
      <c r="G8470" s="200" t="s">
        <v>2242</v>
      </c>
      <c r="H8470" s="200" t="s">
        <v>72</v>
      </c>
      <c r="I8470" s="200">
        <v>45915</v>
      </c>
      <c r="J8470" s="143">
        <f t="shared" si="132"/>
        <v>45915</v>
      </c>
      <c r="K8470" s="202">
        <v>8</v>
      </c>
      <c r="L8470" s="285" t="s">
        <v>8804</v>
      </c>
      <c r="M8470" s="223"/>
      <c r="N8470" s="203">
        <v>0</v>
      </c>
      <c r="O8470" s="222" t="s">
        <v>326</v>
      </c>
    </row>
    <row r="8471" spans="1:15" ht="29.25" customHeight="1">
      <c r="A8471" s="221" t="s">
        <v>73</v>
      </c>
      <c r="B8471" s="221" t="s">
        <v>876</v>
      </c>
      <c r="C8471" s="222" t="s">
        <v>877</v>
      </c>
      <c r="D8471" s="222" t="s">
        <v>181</v>
      </c>
      <c r="E8471" s="199" t="s">
        <v>163</v>
      </c>
      <c r="F8471" s="200" t="s">
        <v>2241</v>
      </c>
      <c r="G8471" s="200" t="s">
        <v>2242</v>
      </c>
      <c r="H8471" s="200" t="s">
        <v>72</v>
      </c>
      <c r="I8471" s="200">
        <v>45916</v>
      </c>
      <c r="J8471" s="143">
        <f t="shared" si="132"/>
        <v>45916</v>
      </c>
      <c r="K8471" s="202">
        <v>8</v>
      </c>
      <c r="L8471" s="285" t="s">
        <v>8804</v>
      </c>
      <c r="M8471" s="223"/>
      <c r="N8471" s="203">
        <v>0</v>
      </c>
      <c r="O8471" s="222" t="s">
        <v>326</v>
      </c>
    </row>
    <row r="8472" spans="1:15" ht="29.25" customHeight="1">
      <c r="A8472" s="221" t="s">
        <v>73</v>
      </c>
      <c r="B8472" s="221" t="s">
        <v>876</v>
      </c>
      <c r="C8472" s="222" t="s">
        <v>877</v>
      </c>
      <c r="D8472" s="222" t="s">
        <v>181</v>
      </c>
      <c r="E8472" s="199" t="s">
        <v>163</v>
      </c>
      <c r="F8472" s="200" t="s">
        <v>2241</v>
      </c>
      <c r="G8472" s="200" t="s">
        <v>2242</v>
      </c>
      <c r="H8472" s="200" t="s">
        <v>72</v>
      </c>
      <c r="I8472" s="200">
        <v>45917</v>
      </c>
      <c r="J8472" s="143">
        <f t="shared" si="132"/>
        <v>45917</v>
      </c>
      <c r="K8472" s="202">
        <v>8</v>
      </c>
      <c r="L8472" s="285" t="s">
        <v>8804</v>
      </c>
      <c r="M8472" s="223"/>
      <c r="N8472" s="203">
        <v>0</v>
      </c>
      <c r="O8472" s="222" t="s">
        <v>326</v>
      </c>
    </row>
    <row r="8473" spans="1:15" ht="29.25" customHeight="1">
      <c r="A8473" s="221" t="s">
        <v>73</v>
      </c>
      <c r="B8473" s="221" t="s">
        <v>876</v>
      </c>
      <c r="C8473" s="222" t="s">
        <v>877</v>
      </c>
      <c r="D8473" s="222" t="s">
        <v>181</v>
      </c>
      <c r="E8473" s="199" t="s">
        <v>163</v>
      </c>
      <c r="F8473" s="200" t="s">
        <v>2241</v>
      </c>
      <c r="G8473" s="200" t="s">
        <v>2242</v>
      </c>
      <c r="H8473" s="200" t="s">
        <v>72</v>
      </c>
      <c r="I8473" s="200">
        <v>45918</v>
      </c>
      <c r="J8473" s="143">
        <f t="shared" si="132"/>
        <v>45918</v>
      </c>
      <c r="K8473" s="202">
        <v>8</v>
      </c>
      <c r="L8473" s="285" t="s">
        <v>8804</v>
      </c>
      <c r="M8473" s="223"/>
      <c r="N8473" s="203">
        <v>0</v>
      </c>
      <c r="O8473" s="222" t="s">
        <v>326</v>
      </c>
    </row>
    <row r="8474" spans="1:15" ht="29.25" customHeight="1">
      <c r="A8474" s="221" t="s">
        <v>73</v>
      </c>
      <c r="B8474" s="221" t="s">
        <v>876</v>
      </c>
      <c r="C8474" s="222" t="s">
        <v>877</v>
      </c>
      <c r="D8474" s="222" t="s">
        <v>181</v>
      </c>
      <c r="E8474" s="199" t="s">
        <v>163</v>
      </c>
      <c r="F8474" s="200" t="s">
        <v>2241</v>
      </c>
      <c r="G8474" s="200" t="s">
        <v>2242</v>
      </c>
      <c r="H8474" s="200" t="s">
        <v>72</v>
      </c>
      <c r="I8474" s="200">
        <v>45919</v>
      </c>
      <c r="J8474" s="143">
        <f t="shared" si="132"/>
        <v>45919</v>
      </c>
      <c r="K8474" s="202">
        <v>8</v>
      </c>
      <c r="L8474" s="285" t="s">
        <v>8804</v>
      </c>
      <c r="M8474" s="223"/>
      <c r="N8474" s="203">
        <v>0</v>
      </c>
      <c r="O8474" s="222" t="s">
        <v>326</v>
      </c>
    </row>
    <row r="8475" spans="1:15" ht="29.25" customHeight="1">
      <c r="A8475" s="221" t="s">
        <v>73</v>
      </c>
      <c r="B8475" s="221" t="s">
        <v>876</v>
      </c>
      <c r="C8475" s="222" t="s">
        <v>877</v>
      </c>
      <c r="D8475" s="222" t="s">
        <v>181</v>
      </c>
      <c r="E8475" s="199" t="s">
        <v>163</v>
      </c>
      <c r="F8475" s="200" t="s">
        <v>2241</v>
      </c>
      <c r="G8475" s="200" t="s">
        <v>2242</v>
      </c>
      <c r="H8475" s="200" t="s">
        <v>72</v>
      </c>
      <c r="I8475" s="200">
        <v>45922</v>
      </c>
      <c r="J8475" s="143">
        <f t="shared" si="132"/>
        <v>45922</v>
      </c>
      <c r="K8475" s="202">
        <v>8</v>
      </c>
      <c r="L8475" s="285" t="s">
        <v>8804</v>
      </c>
      <c r="M8475" s="223"/>
      <c r="N8475" s="203">
        <v>0</v>
      </c>
      <c r="O8475" s="222" t="s">
        <v>326</v>
      </c>
    </row>
    <row r="8476" spans="1:15" ht="29.25" customHeight="1">
      <c r="A8476" s="221" t="s">
        <v>73</v>
      </c>
      <c r="B8476" s="221" t="s">
        <v>876</v>
      </c>
      <c r="C8476" s="222" t="s">
        <v>877</v>
      </c>
      <c r="D8476" s="222" t="s">
        <v>181</v>
      </c>
      <c r="E8476" s="199" t="s">
        <v>163</v>
      </c>
      <c r="F8476" s="200" t="s">
        <v>2241</v>
      </c>
      <c r="G8476" s="200" t="s">
        <v>2242</v>
      </c>
      <c r="H8476" s="200" t="s">
        <v>72</v>
      </c>
      <c r="I8476" s="200">
        <v>45923</v>
      </c>
      <c r="J8476" s="143">
        <f t="shared" si="132"/>
        <v>45923</v>
      </c>
      <c r="K8476" s="202">
        <v>8</v>
      </c>
      <c r="L8476" s="285" t="s">
        <v>8804</v>
      </c>
      <c r="M8476" s="223"/>
      <c r="N8476" s="203">
        <v>0</v>
      </c>
      <c r="O8476" s="222" t="s">
        <v>326</v>
      </c>
    </row>
    <row r="8477" spans="1:15" ht="29.25" customHeight="1">
      <c r="A8477" s="221" t="s">
        <v>73</v>
      </c>
      <c r="B8477" s="221" t="s">
        <v>876</v>
      </c>
      <c r="C8477" s="222" t="s">
        <v>877</v>
      </c>
      <c r="D8477" s="222" t="s">
        <v>181</v>
      </c>
      <c r="E8477" s="199" t="s">
        <v>163</v>
      </c>
      <c r="F8477" s="200" t="s">
        <v>2241</v>
      </c>
      <c r="G8477" s="200" t="s">
        <v>2242</v>
      </c>
      <c r="H8477" s="200" t="s">
        <v>72</v>
      </c>
      <c r="I8477" s="200">
        <v>45924</v>
      </c>
      <c r="J8477" s="143">
        <f t="shared" si="132"/>
        <v>45924</v>
      </c>
      <c r="K8477" s="202">
        <v>8</v>
      </c>
      <c r="L8477" s="285" t="s">
        <v>8804</v>
      </c>
      <c r="M8477" s="223"/>
      <c r="N8477" s="203">
        <v>0</v>
      </c>
      <c r="O8477" s="222" t="s">
        <v>326</v>
      </c>
    </row>
    <row r="8478" spans="1:15" ht="29.25" customHeight="1">
      <c r="A8478" s="221" t="s">
        <v>73</v>
      </c>
      <c r="B8478" s="221" t="s">
        <v>876</v>
      </c>
      <c r="C8478" s="222" t="s">
        <v>877</v>
      </c>
      <c r="D8478" s="222" t="s">
        <v>181</v>
      </c>
      <c r="E8478" s="199" t="s">
        <v>163</v>
      </c>
      <c r="F8478" s="200" t="s">
        <v>2241</v>
      </c>
      <c r="G8478" s="200" t="s">
        <v>2242</v>
      </c>
      <c r="H8478" s="200" t="s">
        <v>72</v>
      </c>
      <c r="I8478" s="200">
        <v>45925</v>
      </c>
      <c r="J8478" s="143">
        <f t="shared" si="132"/>
        <v>45925</v>
      </c>
      <c r="K8478" s="202">
        <v>8</v>
      </c>
      <c r="L8478" s="285" t="s">
        <v>8804</v>
      </c>
      <c r="M8478" s="223"/>
      <c r="N8478" s="203">
        <v>0</v>
      </c>
      <c r="O8478" s="222" t="s">
        <v>326</v>
      </c>
    </row>
    <row r="8479" spans="1:15" ht="29.25" customHeight="1">
      <c r="A8479" s="221" t="s">
        <v>73</v>
      </c>
      <c r="B8479" s="221" t="s">
        <v>876</v>
      </c>
      <c r="C8479" s="222" t="s">
        <v>877</v>
      </c>
      <c r="D8479" s="222" t="s">
        <v>181</v>
      </c>
      <c r="E8479" s="199" t="s">
        <v>163</v>
      </c>
      <c r="F8479" s="200" t="s">
        <v>2241</v>
      </c>
      <c r="G8479" s="200" t="s">
        <v>2242</v>
      </c>
      <c r="H8479" s="200" t="s">
        <v>72</v>
      </c>
      <c r="I8479" s="200">
        <v>45926</v>
      </c>
      <c r="J8479" s="143">
        <f t="shared" si="132"/>
        <v>45926</v>
      </c>
      <c r="K8479" s="202">
        <v>8</v>
      </c>
      <c r="L8479" s="285" t="s">
        <v>8804</v>
      </c>
      <c r="M8479" s="223"/>
      <c r="N8479" s="203">
        <v>0</v>
      </c>
      <c r="O8479" s="222" t="s">
        <v>326</v>
      </c>
    </row>
    <row r="8480" spans="1:15" ht="29.25" customHeight="1">
      <c r="A8480" s="221" t="s">
        <v>73</v>
      </c>
      <c r="B8480" s="221" t="s">
        <v>876</v>
      </c>
      <c r="C8480" s="222" t="s">
        <v>877</v>
      </c>
      <c r="D8480" s="222" t="s">
        <v>181</v>
      </c>
      <c r="E8480" s="199" t="s">
        <v>163</v>
      </c>
      <c r="F8480" s="200" t="s">
        <v>2241</v>
      </c>
      <c r="G8480" s="200" t="s">
        <v>2242</v>
      </c>
      <c r="H8480" s="200" t="s">
        <v>72</v>
      </c>
      <c r="I8480" s="200">
        <v>45930</v>
      </c>
      <c r="J8480" s="143">
        <f t="shared" si="132"/>
        <v>45930</v>
      </c>
      <c r="K8480" s="202">
        <v>8</v>
      </c>
      <c r="L8480" s="285" t="s">
        <v>8804</v>
      </c>
      <c r="M8480" s="223"/>
      <c r="N8480" s="203">
        <v>0</v>
      </c>
      <c r="O8480" s="222" t="s">
        <v>326</v>
      </c>
    </row>
    <row r="8481" spans="1:15" ht="29.25" customHeight="1">
      <c r="A8481" s="221" t="s">
        <v>73</v>
      </c>
      <c r="B8481" s="221" t="s">
        <v>876</v>
      </c>
      <c r="C8481" s="222" t="s">
        <v>877</v>
      </c>
      <c r="D8481" s="222" t="s">
        <v>181</v>
      </c>
      <c r="E8481" s="199" t="s">
        <v>163</v>
      </c>
      <c r="F8481" s="200" t="s">
        <v>2241</v>
      </c>
      <c r="G8481" s="200" t="s">
        <v>2242</v>
      </c>
      <c r="H8481" s="200" t="s">
        <v>72</v>
      </c>
      <c r="I8481" s="200">
        <v>45931</v>
      </c>
      <c r="J8481" s="143">
        <f t="shared" si="132"/>
        <v>45931</v>
      </c>
      <c r="K8481" s="202">
        <v>8</v>
      </c>
      <c r="L8481" s="285" t="s">
        <v>8804</v>
      </c>
      <c r="M8481" s="223"/>
      <c r="N8481" s="203">
        <v>0</v>
      </c>
      <c r="O8481" s="222" t="s">
        <v>326</v>
      </c>
    </row>
    <row r="8482" spans="1:15" ht="29.25" customHeight="1">
      <c r="A8482" s="221" t="s">
        <v>73</v>
      </c>
      <c r="B8482" s="221" t="s">
        <v>876</v>
      </c>
      <c r="C8482" s="222" t="s">
        <v>877</v>
      </c>
      <c r="D8482" s="222" t="s">
        <v>181</v>
      </c>
      <c r="E8482" s="199" t="s">
        <v>163</v>
      </c>
      <c r="F8482" s="200" t="s">
        <v>2241</v>
      </c>
      <c r="G8482" s="200" t="s">
        <v>2242</v>
      </c>
      <c r="H8482" s="200" t="s">
        <v>72</v>
      </c>
      <c r="I8482" s="200">
        <v>45932</v>
      </c>
      <c r="J8482" s="143">
        <f t="shared" si="132"/>
        <v>45932</v>
      </c>
      <c r="K8482" s="202">
        <v>8</v>
      </c>
      <c r="L8482" s="285" t="s">
        <v>8804</v>
      </c>
      <c r="M8482" s="223"/>
      <c r="N8482" s="203">
        <v>0</v>
      </c>
      <c r="O8482" s="222" t="s">
        <v>326</v>
      </c>
    </row>
    <row r="8483" spans="1:15" ht="29.25" customHeight="1">
      <c r="A8483" s="221" t="s">
        <v>73</v>
      </c>
      <c r="B8483" s="221" t="s">
        <v>876</v>
      </c>
      <c r="C8483" s="222" t="s">
        <v>877</v>
      </c>
      <c r="D8483" s="222" t="s">
        <v>181</v>
      </c>
      <c r="E8483" s="199" t="s">
        <v>163</v>
      </c>
      <c r="F8483" s="200" t="s">
        <v>2241</v>
      </c>
      <c r="G8483" s="200" t="s">
        <v>2242</v>
      </c>
      <c r="H8483" s="200" t="s">
        <v>72</v>
      </c>
      <c r="I8483" s="200">
        <v>45933</v>
      </c>
      <c r="J8483" s="143">
        <f t="shared" si="132"/>
        <v>45933</v>
      </c>
      <c r="K8483" s="202">
        <v>8</v>
      </c>
      <c r="L8483" s="285" t="s">
        <v>8804</v>
      </c>
      <c r="M8483" s="223"/>
      <c r="N8483" s="203">
        <v>0</v>
      </c>
      <c r="O8483" s="222" t="s">
        <v>326</v>
      </c>
    </row>
    <row r="8484" spans="1:15" ht="29.25" customHeight="1">
      <c r="A8484" s="221" t="s">
        <v>73</v>
      </c>
      <c r="B8484" s="221" t="s">
        <v>876</v>
      </c>
      <c r="C8484" s="222" t="s">
        <v>877</v>
      </c>
      <c r="D8484" s="222" t="s">
        <v>181</v>
      </c>
      <c r="E8484" s="199" t="s">
        <v>163</v>
      </c>
      <c r="F8484" s="200" t="s">
        <v>2241</v>
      </c>
      <c r="G8484" s="200" t="s">
        <v>2242</v>
      </c>
      <c r="H8484" s="200" t="s">
        <v>72</v>
      </c>
      <c r="I8484" s="200">
        <v>45937</v>
      </c>
      <c r="J8484" s="143">
        <f t="shared" si="132"/>
        <v>45937</v>
      </c>
      <c r="K8484" s="202">
        <v>8</v>
      </c>
      <c r="L8484" s="285" t="s">
        <v>8804</v>
      </c>
      <c r="M8484" s="223"/>
      <c r="N8484" s="203">
        <v>0</v>
      </c>
      <c r="O8484" s="222" t="s">
        <v>326</v>
      </c>
    </row>
    <row r="8485" spans="1:15" ht="29.25" customHeight="1">
      <c r="A8485" s="221" t="s">
        <v>73</v>
      </c>
      <c r="B8485" s="221" t="s">
        <v>876</v>
      </c>
      <c r="C8485" s="222" t="s">
        <v>877</v>
      </c>
      <c r="D8485" s="222" t="s">
        <v>181</v>
      </c>
      <c r="E8485" s="199" t="s">
        <v>178</v>
      </c>
      <c r="F8485" s="200"/>
      <c r="G8485" s="200"/>
      <c r="H8485" s="200"/>
      <c r="I8485" s="200">
        <v>45938</v>
      </c>
      <c r="J8485" s="143">
        <f t="shared" si="132"/>
        <v>45938</v>
      </c>
      <c r="K8485" s="202">
        <v>1.5</v>
      </c>
      <c r="L8485" s="285" t="s">
        <v>11987</v>
      </c>
      <c r="M8485" s="223"/>
      <c r="N8485" s="203"/>
      <c r="O8485" s="222" t="s">
        <v>326</v>
      </c>
    </row>
    <row r="8486" spans="1:15" ht="29.25" customHeight="1">
      <c r="A8486" s="221" t="s">
        <v>73</v>
      </c>
      <c r="B8486" s="221" t="s">
        <v>876</v>
      </c>
      <c r="C8486" s="222" t="s">
        <v>877</v>
      </c>
      <c r="D8486" s="222" t="s">
        <v>181</v>
      </c>
      <c r="E8486" s="199" t="s">
        <v>163</v>
      </c>
      <c r="F8486" s="200" t="s">
        <v>2241</v>
      </c>
      <c r="G8486" s="200" t="s">
        <v>2242</v>
      </c>
      <c r="H8486" s="200" t="s">
        <v>72</v>
      </c>
      <c r="I8486" s="200">
        <v>45938</v>
      </c>
      <c r="J8486" s="143">
        <f t="shared" si="132"/>
        <v>45938</v>
      </c>
      <c r="K8486" s="202">
        <v>6.5</v>
      </c>
      <c r="L8486" s="285" t="s">
        <v>8804</v>
      </c>
      <c r="M8486" s="223"/>
      <c r="N8486" s="203">
        <v>0</v>
      </c>
      <c r="O8486" s="222" t="s">
        <v>326</v>
      </c>
    </row>
    <row r="8487" spans="1:15" ht="29.25" customHeight="1">
      <c r="A8487" s="221" t="s">
        <v>73</v>
      </c>
      <c r="B8487" s="221" t="s">
        <v>876</v>
      </c>
      <c r="C8487" s="222" t="s">
        <v>877</v>
      </c>
      <c r="D8487" s="222" t="s">
        <v>181</v>
      </c>
      <c r="E8487" s="199" t="s">
        <v>163</v>
      </c>
      <c r="F8487" s="200" t="s">
        <v>2241</v>
      </c>
      <c r="G8487" s="200" t="s">
        <v>2242</v>
      </c>
      <c r="H8487" s="200" t="s">
        <v>72</v>
      </c>
      <c r="I8487" s="200">
        <v>45939</v>
      </c>
      <c r="J8487" s="143">
        <f t="shared" si="132"/>
        <v>45939</v>
      </c>
      <c r="K8487" s="202">
        <v>8</v>
      </c>
      <c r="L8487" s="285" t="s">
        <v>8804</v>
      </c>
      <c r="M8487" s="223"/>
      <c r="N8487" s="203">
        <v>0</v>
      </c>
      <c r="O8487" s="222" t="s">
        <v>326</v>
      </c>
    </row>
    <row r="8488" spans="1:15" ht="29.25" customHeight="1">
      <c r="A8488" s="221" t="s">
        <v>73</v>
      </c>
      <c r="B8488" s="221" t="s">
        <v>876</v>
      </c>
      <c r="C8488" s="222" t="s">
        <v>877</v>
      </c>
      <c r="D8488" s="222" t="s">
        <v>181</v>
      </c>
      <c r="E8488" s="199" t="s">
        <v>163</v>
      </c>
      <c r="F8488" s="200" t="s">
        <v>2241</v>
      </c>
      <c r="G8488" s="200" t="s">
        <v>2242</v>
      </c>
      <c r="H8488" s="200" t="s">
        <v>72</v>
      </c>
      <c r="I8488" s="200">
        <v>45943</v>
      </c>
      <c r="J8488" s="143">
        <f t="shared" si="132"/>
        <v>45943</v>
      </c>
      <c r="K8488" s="202">
        <v>8</v>
      </c>
      <c r="L8488" s="285" t="s">
        <v>12179</v>
      </c>
      <c r="M8488" s="223"/>
      <c r="N8488" s="203">
        <v>0</v>
      </c>
      <c r="O8488" s="222" t="s">
        <v>326</v>
      </c>
    </row>
    <row r="8489" spans="1:15" ht="29.25" customHeight="1">
      <c r="A8489" s="221" t="s">
        <v>73</v>
      </c>
      <c r="B8489" s="221" t="s">
        <v>876</v>
      </c>
      <c r="C8489" s="222" t="s">
        <v>877</v>
      </c>
      <c r="D8489" s="222" t="s">
        <v>181</v>
      </c>
      <c r="E8489" s="199" t="s">
        <v>163</v>
      </c>
      <c r="F8489" s="200" t="s">
        <v>630</v>
      </c>
      <c r="G8489" s="200" t="s">
        <v>631</v>
      </c>
      <c r="H8489" s="200"/>
      <c r="I8489" s="200">
        <v>45944</v>
      </c>
      <c r="J8489" s="143">
        <f t="shared" si="132"/>
        <v>45944</v>
      </c>
      <c r="K8489" s="202">
        <v>4</v>
      </c>
      <c r="L8489" s="284" t="s">
        <v>12180</v>
      </c>
      <c r="M8489" s="223"/>
      <c r="N8489" s="203"/>
      <c r="O8489" s="222" t="s">
        <v>326</v>
      </c>
    </row>
    <row r="8490" spans="1:15" ht="29.25" customHeight="1">
      <c r="A8490" s="221" t="s">
        <v>73</v>
      </c>
      <c r="B8490" s="221" t="s">
        <v>876</v>
      </c>
      <c r="C8490" s="222" t="s">
        <v>877</v>
      </c>
      <c r="D8490" s="222" t="s">
        <v>181</v>
      </c>
      <c r="E8490" s="199" t="s">
        <v>166</v>
      </c>
      <c r="F8490" s="200"/>
      <c r="G8490" s="200"/>
      <c r="H8490" s="200"/>
      <c r="I8490" s="200">
        <v>45944</v>
      </c>
      <c r="J8490" s="143">
        <f t="shared" si="132"/>
        <v>45944</v>
      </c>
      <c r="K8490" s="202">
        <v>4</v>
      </c>
      <c r="L8490" s="285" t="s">
        <v>12181</v>
      </c>
      <c r="M8490" s="223"/>
      <c r="N8490" s="203"/>
      <c r="O8490" s="222" t="s">
        <v>326</v>
      </c>
    </row>
    <row r="8491" spans="1:15" ht="29.25" customHeight="1">
      <c r="A8491" s="221" t="s">
        <v>73</v>
      </c>
      <c r="B8491" s="221" t="s">
        <v>876</v>
      </c>
      <c r="C8491" s="222" t="s">
        <v>877</v>
      </c>
      <c r="D8491" s="222" t="s">
        <v>181</v>
      </c>
      <c r="E8491" s="199" t="s">
        <v>166</v>
      </c>
      <c r="F8491" s="200"/>
      <c r="G8491" s="200"/>
      <c r="H8491" s="200"/>
      <c r="I8491" s="200">
        <v>45945</v>
      </c>
      <c r="J8491" s="143">
        <f t="shared" si="132"/>
        <v>45945</v>
      </c>
      <c r="K8491" s="202">
        <v>8</v>
      </c>
      <c r="L8491" s="285" t="s">
        <v>12181</v>
      </c>
      <c r="M8491" s="223"/>
      <c r="N8491" s="203"/>
      <c r="O8491" s="222" t="s">
        <v>326</v>
      </c>
    </row>
    <row r="8492" spans="1:15" ht="29.25" customHeight="1">
      <c r="A8492" s="221" t="s">
        <v>73</v>
      </c>
      <c r="B8492" s="221" t="s">
        <v>876</v>
      </c>
      <c r="C8492" s="222" t="s">
        <v>877</v>
      </c>
      <c r="D8492" s="222" t="s">
        <v>181</v>
      </c>
      <c r="E8492" s="199" t="s">
        <v>166</v>
      </c>
      <c r="F8492" s="200"/>
      <c r="G8492" s="200"/>
      <c r="H8492" s="200"/>
      <c r="I8492" s="200">
        <v>45946</v>
      </c>
      <c r="J8492" s="143">
        <f t="shared" si="132"/>
        <v>45946</v>
      </c>
      <c r="K8492" s="202">
        <v>8</v>
      </c>
      <c r="L8492" s="284" t="s">
        <v>12375</v>
      </c>
      <c r="M8492" s="223"/>
      <c r="N8492" s="203"/>
      <c r="O8492" s="222" t="s">
        <v>326</v>
      </c>
    </row>
    <row r="8493" spans="1:15" ht="29.25" customHeight="1">
      <c r="A8493" s="221" t="s">
        <v>73</v>
      </c>
      <c r="B8493" s="221" t="s">
        <v>876</v>
      </c>
      <c r="C8493" s="222" t="s">
        <v>877</v>
      </c>
      <c r="D8493" s="222" t="s">
        <v>181</v>
      </c>
      <c r="E8493" s="199" t="s">
        <v>178</v>
      </c>
      <c r="F8493" s="200"/>
      <c r="G8493" s="200"/>
      <c r="H8493" s="200"/>
      <c r="I8493" s="200">
        <v>45947</v>
      </c>
      <c r="J8493" s="143">
        <f t="shared" si="132"/>
        <v>45947</v>
      </c>
      <c r="K8493" s="202">
        <v>1.5</v>
      </c>
      <c r="L8493" s="285" t="s">
        <v>12376</v>
      </c>
      <c r="M8493" s="223"/>
      <c r="N8493" s="203"/>
      <c r="O8493" s="222" t="s">
        <v>326</v>
      </c>
    </row>
    <row r="8494" spans="1:15" ht="29.25" customHeight="1">
      <c r="A8494" s="221" t="s">
        <v>73</v>
      </c>
      <c r="B8494" s="221" t="s">
        <v>876</v>
      </c>
      <c r="C8494" s="222" t="s">
        <v>877</v>
      </c>
      <c r="D8494" s="222" t="s">
        <v>181</v>
      </c>
      <c r="E8494" s="199" t="s">
        <v>166</v>
      </c>
      <c r="F8494" s="200"/>
      <c r="G8494" s="200"/>
      <c r="H8494" s="200"/>
      <c r="I8494" s="200">
        <v>45947</v>
      </c>
      <c r="J8494" s="143">
        <f t="shared" si="132"/>
        <v>45947</v>
      </c>
      <c r="K8494" s="202">
        <v>6.5</v>
      </c>
      <c r="L8494" s="284" t="s">
        <v>12377</v>
      </c>
      <c r="M8494" s="223"/>
      <c r="N8494" s="203"/>
      <c r="O8494" s="222" t="s">
        <v>326</v>
      </c>
    </row>
    <row r="8495" spans="1:15" ht="29.25" customHeight="1">
      <c r="A8495" s="221" t="s">
        <v>73</v>
      </c>
      <c r="B8495" s="221" t="s">
        <v>876</v>
      </c>
      <c r="C8495" s="222" t="s">
        <v>877</v>
      </c>
      <c r="D8495" s="222" t="s">
        <v>181</v>
      </c>
      <c r="E8495" s="199" t="s">
        <v>166</v>
      </c>
      <c r="F8495" s="200"/>
      <c r="G8495" s="200"/>
      <c r="H8495" s="200"/>
      <c r="I8495" s="200">
        <v>45950</v>
      </c>
      <c r="J8495" s="143">
        <f t="shared" si="132"/>
        <v>45950</v>
      </c>
      <c r="K8495" s="202">
        <v>8</v>
      </c>
      <c r="L8495" s="284" t="s">
        <v>12378</v>
      </c>
      <c r="M8495" s="223"/>
      <c r="N8495" s="203"/>
      <c r="O8495" s="222" t="s">
        <v>326</v>
      </c>
    </row>
    <row r="8496" spans="1:15" ht="29.25" customHeight="1">
      <c r="A8496" s="221" t="s">
        <v>73</v>
      </c>
      <c r="B8496" s="221" t="s">
        <v>876</v>
      </c>
      <c r="C8496" s="222" t="s">
        <v>877</v>
      </c>
      <c r="D8496" s="222" t="s">
        <v>181</v>
      </c>
      <c r="E8496" s="199" t="s">
        <v>166</v>
      </c>
      <c r="F8496" s="200"/>
      <c r="G8496" s="200"/>
      <c r="H8496" s="200"/>
      <c r="I8496" s="200">
        <v>45951</v>
      </c>
      <c r="J8496" s="143">
        <f t="shared" si="132"/>
        <v>45951</v>
      </c>
      <c r="K8496" s="202">
        <v>8</v>
      </c>
      <c r="L8496" s="284" t="s">
        <v>12379</v>
      </c>
      <c r="M8496" s="223"/>
      <c r="N8496" s="203"/>
      <c r="O8496" s="222" t="s">
        <v>326</v>
      </c>
    </row>
    <row r="8497" spans="1:15" ht="29.25" customHeight="1">
      <c r="A8497" s="221" t="s">
        <v>73</v>
      </c>
      <c r="B8497" s="221" t="s">
        <v>876</v>
      </c>
      <c r="C8497" s="222" t="s">
        <v>877</v>
      </c>
      <c r="D8497" s="222" t="s">
        <v>181</v>
      </c>
      <c r="E8497" s="199" t="s">
        <v>166</v>
      </c>
      <c r="F8497" s="200"/>
      <c r="G8497" s="200"/>
      <c r="H8497" s="200"/>
      <c r="I8497" s="200">
        <v>45952</v>
      </c>
      <c r="J8497" s="143">
        <f t="shared" si="132"/>
        <v>45952</v>
      </c>
      <c r="K8497" s="202">
        <v>8</v>
      </c>
      <c r="L8497" s="285" t="s">
        <v>12380</v>
      </c>
      <c r="M8497" s="223"/>
      <c r="N8497" s="203"/>
      <c r="O8497" s="222" t="s">
        <v>326</v>
      </c>
    </row>
    <row r="8498" spans="1:15" ht="29.25" customHeight="1">
      <c r="A8498" s="221" t="s">
        <v>73</v>
      </c>
      <c r="B8498" s="221" t="s">
        <v>876</v>
      </c>
      <c r="C8498" s="222" t="s">
        <v>877</v>
      </c>
      <c r="D8498" s="222" t="s">
        <v>181</v>
      </c>
      <c r="E8498" s="199" t="s">
        <v>166</v>
      </c>
      <c r="F8498" s="200"/>
      <c r="G8498" s="200"/>
      <c r="H8498" s="200"/>
      <c r="I8498" s="200">
        <v>45953</v>
      </c>
      <c r="J8498" s="143">
        <f t="shared" si="132"/>
        <v>45953</v>
      </c>
      <c r="K8498" s="202">
        <v>8</v>
      </c>
      <c r="L8498" s="285" t="s">
        <v>12380</v>
      </c>
      <c r="M8498" s="223"/>
      <c r="N8498" s="203"/>
      <c r="O8498" s="222" t="s">
        <v>326</v>
      </c>
    </row>
    <row r="8499" spans="1:15" ht="29.25" customHeight="1">
      <c r="A8499" s="221" t="s">
        <v>73</v>
      </c>
      <c r="B8499" s="221" t="s">
        <v>876</v>
      </c>
      <c r="C8499" s="222" t="s">
        <v>877</v>
      </c>
      <c r="D8499" s="222" t="s">
        <v>181</v>
      </c>
      <c r="E8499" s="199" t="s">
        <v>166</v>
      </c>
      <c r="F8499" s="200"/>
      <c r="G8499" s="200"/>
      <c r="H8499" s="200"/>
      <c r="I8499" s="200">
        <v>45957</v>
      </c>
      <c r="J8499" s="143">
        <f t="shared" si="132"/>
        <v>45957</v>
      </c>
      <c r="K8499" s="202">
        <v>8</v>
      </c>
      <c r="L8499" s="285" t="s">
        <v>12380</v>
      </c>
      <c r="M8499" s="223"/>
      <c r="N8499" s="203"/>
      <c r="O8499" s="222" t="s">
        <v>326</v>
      </c>
    </row>
    <row r="8500" spans="1:15" ht="29.25" customHeight="1">
      <c r="A8500" s="221" t="s">
        <v>73</v>
      </c>
      <c r="B8500" s="221" t="s">
        <v>876</v>
      </c>
      <c r="C8500" s="222" t="s">
        <v>877</v>
      </c>
      <c r="D8500" s="222" t="s">
        <v>181</v>
      </c>
      <c r="E8500" s="199" t="s">
        <v>166</v>
      </c>
      <c r="F8500" s="200"/>
      <c r="G8500" s="200"/>
      <c r="H8500" s="200"/>
      <c r="I8500" s="200">
        <v>45958</v>
      </c>
      <c r="J8500" s="143">
        <f t="shared" si="132"/>
        <v>45958</v>
      </c>
      <c r="K8500" s="202">
        <v>8</v>
      </c>
      <c r="L8500" s="285" t="s">
        <v>12380</v>
      </c>
      <c r="M8500" s="223"/>
      <c r="N8500" s="203"/>
      <c r="O8500" s="222" t="s">
        <v>326</v>
      </c>
    </row>
    <row r="8501" spans="1:15" ht="29.25" customHeight="1">
      <c r="A8501" s="221" t="s">
        <v>73</v>
      </c>
      <c r="B8501" s="221" t="s">
        <v>876</v>
      </c>
      <c r="C8501" s="222" t="s">
        <v>877</v>
      </c>
      <c r="D8501" s="222" t="s">
        <v>181</v>
      </c>
      <c r="E8501" s="199" t="s">
        <v>165</v>
      </c>
      <c r="F8501" s="200"/>
      <c r="G8501" s="200"/>
      <c r="H8501" s="200"/>
      <c r="I8501" s="200">
        <v>45959</v>
      </c>
      <c r="J8501" s="143">
        <f t="shared" si="132"/>
        <v>45959</v>
      </c>
      <c r="K8501" s="202">
        <v>8</v>
      </c>
      <c r="L8501" s="285" t="s">
        <v>271</v>
      </c>
      <c r="M8501" s="223"/>
      <c r="N8501" s="203"/>
      <c r="O8501" s="222" t="s">
        <v>326</v>
      </c>
    </row>
    <row r="8502" spans="1:15" ht="29.25" customHeight="1">
      <c r="A8502" s="221" t="s">
        <v>73</v>
      </c>
      <c r="B8502" s="221" t="s">
        <v>876</v>
      </c>
      <c r="C8502" s="222" t="s">
        <v>877</v>
      </c>
      <c r="D8502" s="222" t="s">
        <v>181</v>
      </c>
      <c r="E8502" s="199" t="s">
        <v>178</v>
      </c>
      <c r="F8502" s="200"/>
      <c r="G8502" s="200"/>
      <c r="H8502" s="200"/>
      <c r="I8502" s="200">
        <v>45960</v>
      </c>
      <c r="J8502" s="143">
        <f t="shared" si="132"/>
        <v>45960</v>
      </c>
      <c r="K8502" s="202">
        <v>1</v>
      </c>
      <c r="L8502" s="285" t="s">
        <v>12717</v>
      </c>
      <c r="M8502" s="223"/>
      <c r="N8502" s="203"/>
      <c r="O8502" s="222" t="s">
        <v>326</v>
      </c>
    </row>
    <row r="8503" spans="1:15" ht="29.25" customHeight="1">
      <c r="A8503" s="221" t="s">
        <v>73</v>
      </c>
      <c r="B8503" s="221" t="s">
        <v>876</v>
      </c>
      <c r="C8503" s="222" t="s">
        <v>877</v>
      </c>
      <c r="D8503" s="222" t="s">
        <v>181</v>
      </c>
      <c r="E8503" s="199" t="s">
        <v>166</v>
      </c>
      <c r="F8503" s="200"/>
      <c r="G8503" s="200"/>
      <c r="H8503" s="200"/>
      <c r="I8503" s="200">
        <v>45960</v>
      </c>
      <c r="J8503" s="143">
        <f t="shared" si="132"/>
        <v>45960</v>
      </c>
      <c r="K8503" s="202">
        <v>4</v>
      </c>
      <c r="L8503" s="285" t="s">
        <v>12380</v>
      </c>
      <c r="M8503" s="223"/>
      <c r="N8503" s="203"/>
      <c r="O8503" s="222" t="s">
        <v>326</v>
      </c>
    </row>
    <row r="8504" spans="1:15" ht="29.25" customHeight="1">
      <c r="A8504" s="221" t="s">
        <v>73</v>
      </c>
      <c r="B8504" s="221" t="s">
        <v>876</v>
      </c>
      <c r="C8504" s="222" t="s">
        <v>877</v>
      </c>
      <c r="D8504" s="222" t="s">
        <v>181</v>
      </c>
      <c r="E8504" s="199" t="s">
        <v>163</v>
      </c>
      <c r="F8504" s="200" t="s">
        <v>2241</v>
      </c>
      <c r="G8504" s="200" t="s">
        <v>2242</v>
      </c>
      <c r="H8504" s="200" t="s">
        <v>72</v>
      </c>
      <c r="I8504" s="200">
        <v>45960</v>
      </c>
      <c r="J8504" s="143">
        <f t="shared" si="132"/>
        <v>45960</v>
      </c>
      <c r="K8504" s="202">
        <v>3</v>
      </c>
      <c r="L8504" s="285" t="s">
        <v>12718</v>
      </c>
      <c r="M8504" s="223"/>
      <c r="N8504" s="203">
        <v>1.1875</v>
      </c>
      <c r="O8504" s="222" t="s">
        <v>8528</v>
      </c>
    </row>
    <row r="8505" spans="1:15" ht="29.25" customHeight="1">
      <c r="A8505" s="221" t="s">
        <v>73</v>
      </c>
      <c r="B8505" s="221" t="s">
        <v>876</v>
      </c>
      <c r="C8505" s="222" t="s">
        <v>877</v>
      </c>
      <c r="D8505" s="222" t="s">
        <v>181</v>
      </c>
      <c r="E8505" s="199" t="s">
        <v>163</v>
      </c>
      <c r="F8505" s="200" t="s">
        <v>1494</v>
      </c>
      <c r="G8505" s="200" t="s">
        <v>1495</v>
      </c>
      <c r="H8505" s="200" t="s">
        <v>72</v>
      </c>
      <c r="I8505" s="200">
        <v>45961</v>
      </c>
      <c r="J8505" s="143">
        <f t="shared" si="132"/>
        <v>45961</v>
      </c>
      <c r="K8505" s="202">
        <v>8</v>
      </c>
      <c r="L8505" s="285" t="s">
        <v>12719</v>
      </c>
      <c r="M8505" s="223"/>
      <c r="N8505" s="203">
        <v>0</v>
      </c>
      <c r="O8505" s="222" t="s">
        <v>326</v>
      </c>
    </row>
    <row r="8506" spans="1:15" ht="29.25" customHeight="1">
      <c r="A8506" s="221" t="s">
        <v>73</v>
      </c>
      <c r="B8506" s="221" t="s">
        <v>876</v>
      </c>
      <c r="C8506" s="222" t="s">
        <v>877</v>
      </c>
      <c r="D8506" s="222" t="s">
        <v>181</v>
      </c>
      <c r="E8506" s="199" t="s">
        <v>163</v>
      </c>
      <c r="F8506" s="200" t="s">
        <v>2241</v>
      </c>
      <c r="G8506" s="200" t="s">
        <v>2242</v>
      </c>
      <c r="H8506" s="200" t="s">
        <v>72</v>
      </c>
      <c r="I8506" s="200">
        <v>45964</v>
      </c>
      <c r="J8506" s="143">
        <f t="shared" si="132"/>
        <v>45964</v>
      </c>
      <c r="K8506" s="202">
        <v>8</v>
      </c>
      <c r="L8506" s="285" t="s">
        <v>12718</v>
      </c>
      <c r="M8506" s="223"/>
      <c r="N8506" s="203">
        <v>1.1875</v>
      </c>
      <c r="O8506" s="222" t="s">
        <v>8528</v>
      </c>
    </row>
    <row r="8507" spans="1:15" ht="29.25" customHeight="1">
      <c r="A8507" s="221" t="s">
        <v>73</v>
      </c>
      <c r="B8507" s="221" t="s">
        <v>876</v>
      </c>
      <c r="C8507" s="222" t="s">
        <v>877</v>
      </c>
      <c r="D8507" s="222" t="s">
        <v>181</v>
      </c>
      <c r="E8507" s="199" t="s">
        <v>166</v>
      </c>
      <c r="F8507" s="200"/>
      <c r="G8507" s="200"/>
      <c r="H8507" s="200"/>
      <c r="I8507" s="200">
        <v>45965</v>
      </c>
      <c r="J8507" s="143">
        <f t="shared" si="132"/>
        <v>45965</v>
      </c>
      <c r="K8507" s="202">
        <v>5</v>
      </c>
      <c r="L8507" s="285" t="s">
        <v>12380</v>
      </c>
      <c r="M8507" s="223"/>
      <c r="N8507" s="203"/>
      <c r="O8507" s="222" t="s">
        <v>326</v>
      </c>
    </row>
    <row r="8508" spans="1:15" ht="29.25" customHeight="1">
      <c r="A8508" s="221" t="s">
        <v>73</v>
      </c>
      <c r="B8508" s="221" t="s">
        <v>876</v>
      </c>
      <c r="C8508" s="222" t="s">
        <v>877</v>
      </c>
      <c r="D8508" s="222" t="s">
        <v>181</v>
      </c>
      <c r="E8508" s="199" t="s">
        <v>163</v>
      </c>
      <c r="F8508" s="200" t="s">
        <v>2241</v>
      </c>
      <c r="G8508" s="200" t="s">
        <v>2242</v>
      </c>
      <c r="H8508" s="200" t="s">
        <v>72</v>
      </c>
      <c r="I8508" s="200">
        <v>45965</v>
      </c>
      <c r="J8508" s="143">
        <f t="shared" si="132"/>
        <v>45965</v>
      </c>
      <c r="K8508" s="202">
        <v>3</v>
      </c>
      <c r="L8508" s="285" t="s">
        <v>12720</v>
      </c>
      <c r="M8508" s="223"/>
      <c r="N8508" s="203">
        <v>1.1875</v>
      </c>
      <c r="O8508" s="222" t="s">
        <v>8528</v>
      </c>
    </row>
    <row r="8509" spans="1:15" ht="29.25" customHeight="1">
      <c r="A8509" s="221" t="s">
        <v>73</v>
      </c>
      <c r="B8509" s="221" t="s">
        <v>876</v>
      </c>
      <c r="C8509" s="222" t="s">
        <v>877</v>
      </c>
      <c r="D8509" s="222" t="s">
        <v>181</v>
      </c>
      <c r="E8509" s="199" t="s">
        <v>166</v>
      </c>
      <c r="F8509" s="200"/>
      <c r="G8509" s="200"/>
      <c r="H8509" s="200"/>
      <c r="I8509" s="200">
        <v>45966</v>
      </c>
      <c r="J8509" s="143">
        <f t="shared" si="132"/>
        <v>45966</v>
      </c>
      <c r="K8509" s="202">
        <v>6</v>
      </c>
      <c r="L8509" s="285" t="s">
        <v>12380</v>
      </c>
      <c r="M8509" s="223"/>
      <c r="N8509" s="203"/>
      <c r="O8509" s="222" t="s">
        <v>326</v>
      </c>
    </row>
    <row r="8510" spans="1:15" ht="29.25" customHeight="1">
      <c r="A8510" s="221" t="s">
        <v>73</v>
      </c>
      <c r="B8510" s="221" t="s">
        <v>876</v>
      </c>
      <c r="C8510" s="222" t="s">
        <v>877</v>
      </c>
      <c r="D8510" s="222" t="s">
        <v>181</v>
      </c>
      <c r="E8510" s="199" t="s">
        <v>163</v>
      </c>
      <c r="F8510" s="200" t="s">
        <v>2241</v>
      </c>
      <c r="G8510" s="200" t="s">
        <v>2242</v>
      </c>
      <c r="H8510" s="200" t="s">
        <v>72</v>
      </c>
      <c r="I8510" s="200">
        <v>45966</v>
      </c>
      <c r="J8510" s="143">
        <f t="shared" si="132"/>
        <v>45966</v>
      </c>
      <c r="K8510" s="202">
        <v>2</v>
      </c>
      <c r="L8510" s="285" t="s">
        <v>12721</v>
      </c>
      <c r="M8510" s="223"/>
      <c r="N8510" s="203">
        <v>1.1875</v>
      </c>
      <c r="O8510" s="222" t="s">
        <v>8528</v>
      </c>
    </row>
    <row r="8511" spans="1:15" ht="29.25" customHeight="1">
      <c r="A8511" s="221" t="s">
        <v>73</v>
      </c>
      <c r="B8511" s="221" t="s">
        <v>876</v>
      </c>
      <c r="C8511" s="222" t="s">
        <v>877</v>
      </c>
      <c r="D8511" s="222" t="s">
        <v>181</v>
      </c>
      <c r="E8511" s="199" t="s">
        <v>166</v>
      </c>
      <c r="F8511" s="200"/>
      <c r="G8511" s="200"/>
      <c r="H8511" s="200"/>
      <c r="I8511" s="200">
        <v>45967</v>
      </c>
      <c r="J8511" s="143">
        <f t="shared" si="132"/>
        <v>45967</v>
      </c>
      <c r="K8511" s="202">
        <v>3</v>
      </c>
      <c r="L8511" s="285" t="s">
        <v>12380</v>
      </c>
      <c r="M8511" s="223"/>
      <c r="N8511" s="203"/>
      <c r="O8511" s="222" t="s">
        <v>326</v>
      </c>
    </row>
    <row r="8512" spans="1:15" ht="29.25" customHeight="1">
      <c r="A8512" s="221" t="s">
        <v>73</v>
      </c>
      <c r="B8512" s="221" t="s">
        <v>876</v>
      </c>
      <c r="C8512" s="222" t="s">
        <v>877</v>
      </c>
      <c r="D8512" s="222" t="s">
        <v>181</v>
      </c>
      <c r="E8512" s="199" t="s">
        <v>178</v>
      </c>
      <c r="F8512" s="200"/>
      <c r="G8512" s="200"/>
      <c r="H8512" s="200"/>
      <c r="I8512" s="200">
        <v>45967</v>
      </c>
      <c r="J8512" s="143">
        <f t="shared" si="132"/>
        <v>45967</v>
      </c>
      <c r="K8512" s="202">
        <v>2</v>
      </c>
      <c r="L8512" s="285" t="s">
        <v>12717</v>
      </c>
      <c r="M8512" s="223"/>
      <c r="N8512" s="203"/>
      <c r="O8512" s="222" t="s">
        <v>326</v>
      </c>
    </row>
    <row r="8513" spans="1:15" ht="29.25" customHeight="1">
      <c r="A8513" s="221" t="s">
        <v>73</v>
      </c>
      <c r="B8513" s="221" t="s">
        <v>876</v>
      </c>
      <c r="C8513" s="222" t="s">
        <v>877</v>
      </c>
      <c r="D8513" s="222" t="s">
        <v>181</v>
      </c>
      <c r="E8513" s="199" t="s">
        <v>178</v>
      </c>
      <c r="F8513" s="200"/>
      <c r="G8513" s="200"/>
      <c r="H8513" s="200"/>
      <c r="I8513" s="200">
        <v>45967</v>
      </c>
      <c r="J8513" s="143">
        <f t="shared" si="132"/>
        <v>45967</v>
      </c>
      <c r="K8513" s="202">
        <v>3</v>
      </c>
      <c r="L8513" s="285" t="s">
        <v>12381</v>
      </c>
      <c r="M8513" s="223"/>
      <c r="N8513" s="203"/>
      <c r="O8513" s="222" t="s">
        <v>326</v>
      </c>
    </row>
    <row r="8514" spans="1:15" ht="29.25" customHeight="1">
      <c r="A8514" s="221" t="s">
        <v>73</v>
      </c>
      <c r="B8514" s="221" t="s">
        <v>876</v>
      </c>
      <c r="C8514" s="222" t="s">
        <v>877</v>
      </c>
      <c r="D8514" s="222" t="s">
        <v>181</v>
      </c>
      <c r="E8514" s="199" t="s">
        <v>166</v>
      </c>
      <c r="F8514" s="200"/>
      <c r="G8514" s="200"/>
      <c r="H8514" s="200"/>
      <c r="I8514" s="200">
        <v>45968</v>
      </c>
      <c r="J8514" s="143">
        <f t="shared" si="132"/>
        <v>45968</v>
      </c>
      <c r="K8514" s="202">
        <v>8</v>
      </c>
      <c r="L8514" s="285" t="s">
        <v>12380</v>
      </c>
      <c r="M8514" s="223"/>
      <c r="N8514" s="203"/>
      <c r="O8514" s="222" t="s">
        <v>326</v>
      </c>
    </row>
    <row r="8515" spans="1:15" ht="29.25" customHeight="1">
      <c r="A8515" s="221" t="s">
        <v>73</v>
      </c>
      <c r="B8515" s="221" t="s">
        <v>876</v>
      </c>
      <c r="C8515" s="222" t="s">
        <v>877</v>
      </c>
      <c r="D8515" s="222" t="s">
        <v>181</v>
      </c>
      <c r="E8515" s="199" t="s">
        <v>166</v>
      </c>
      <c r="F8515" s="200"/>
      <c r="G8515" s="200"/>
      <c r="H8515" s="200"/>
      <c r="I8515" s="200">
        <v>45971</v>
      </c>
      <c r="J8515" s="143">
        <f t="shared" ref="J8515:J8578" si="133">I8515</f>
        <v>45971</v>
      </c>
      <c r="K8515" s="202">
        <v>7</v>
      </c>
      <c r="L8515" s="285" t="s">
        <v>12380</v>
      </c>
      <c r="M8515" s="223"/>
      <c r="N8515" s="203"/>
      <c r="O8515" s="222" t="s">
        <v>326</v>
      </c>
    </row>
    <row r="8516" spans="1:15" ht="29.25" customHeight="1">
      <c r="A8516" s="221" t="s">
        <v>73</v>
      </c>
      <c r="B8516" s="221" t="s">
        <v>876</v>
      </c>
      <c r="C8516" s="222" t="s">
        <v>877</v>
      </c>
      <c r="D8516" s="222" t="s">
        <v>181</v>
      </c>
      <c r="E8516" s="199" t="s">
        <v>163</v>
      </c>
      <c r="F8516" s="200" t="s">
        <v>2241</v>
      </c>
      <c r="G8516" s="200" t="s">
        <v>2242</v>
      </c>
      <c r="H8516" s="200" t="s">
        <v>72</v>
      </c>
      <c r="I8516" s="200">
        <v>45971</v>
      </c>
      <c r="J8516" s="143">
        <f t="shared" si="133"/>
        <v>45971</v>
      </c>
      <c r="K8516" s="202">
        <v>1</v>
      </c>
      <c r="L8516" s="284" t="s">
        <v>12899</v>
      </c>
      <c r="M8516" s="223"/>
      <c r="N8516" s="203">
        <v>1.1875</v>
      </c>
      <c r="O8516" s="222" t="s">
        <v>8528</v>
      </c>
    </row>
    <row r="8517" spans="1:15" ht="29.25" customHeight="1">
      <c r="A8517" s="221" t="s">
        <v>73</v>
      </c>
      <c r="B8517" s="221" t="s">
        <v>876</v>
      </c>
      <c r="C8517" s="222" t="s">
        <v>877</v>
      </c>
      <c r="D8517" s="222" t="s">
        <v>181</v>
      </c>
      <c r="E8517" s="199" t="s">
        <v>163</v>
      </c>
      <c r="F8517" s="200" t="s">
        <v>630</v>
      </c>
      <c r="G8517" s="200" t="s">
        <v>631</v>
      </c>
      <c r="H8517" s="200" t="s">
        <v>72</v>
      </c>
      <c r="I8517" s="200">
        <v>45972</v>
      </c>
      <c r="J8517" s="143">
        <f t="shared" si="133"/>
        <v>45972</v>
      </c>
      <c r="K8517" s="202">
        <v>8</v>
      </c>
      <c r="L8517" s="284" t="s">
        <v>12900</v>
      </c>
      <c r="M8517" s="223"/>
      <c r="N8517" s="203">
        <v>5.84375</v>
      </c>
      <c r="O8517" s="222" t="s">
        <v>992</v>
      </c>
    </row>
    <row r="8518" spans="1:15" ht="29.25" customHeight="1">
      <c r="A8518" s="221" t="s">
        <v>73</v>
      </c>
      <c r="B8518" s="221" t="s">
        <v>876</v>
      </c>
      <c r="C8518" s="222" t="s">
        <v>877</v>
      </c>
      <c r="D8518" s="222" t="s">
        <v>181</v>
      </c>
      <c r="E8518" s="199" t="s">
        <v>166</v>
      </c>
      <c r="F8518" s="200"/>
      <c r="G8518" s="200"/>
      <c r="H8518" s="200"/>
      <c r="I8518" s="200">
        <v>45973</v>
      </c>
      <c r="J8518" s="143">
        <f t="shared" si="133"/>
        <v>45973</v>
      </c>
      <c r="K8518" s="202">
        <v>4</v>
      </c>
      <c r="L8518" s="285" t="s">
        <v>12380</v>
      </c>
      <c r="M8518" s="223"/>
      <c r="N8518" s="203"/>
      <c r="O8518" s="222" t="s">
        <v>326</v>
      </c>
    </row>
    <row r="8519" spans="1:15" ht="29.25" customHeight="1">
      <c r="A8519" s="221" t="s">
        <v>73</v>
      </c>
      <c r="B8519" s="221" t="s">
        <v>876</v>
      </c>
      <c r="C8519" s="222" t="s">
        <v>877</v>
      </c>
      <c r="D8519" s="222" t="s">
        <v>181</v>
      </c>
      <c r="E8519" s="199" t="s">
        <v>163</v>
      </c>
      <c r="F8519" s="200" t="s">
        <v>630</v>
      </c>
      <c r="G8519" s="200" t="s">
        <v>631</v>
      </c>
      <c r="H8519" s="200" t="s">
        <v>72</v>
      </c>
      <c r="I8519" s="200">
        <v>45973</v>
      </c>
      <c r="J8519" s="143">
        <f t="shared" si="133"/>
        <v>45973</v>
      </c>
      <c r="K8519" s="202">
        <v>4</v>
      </c>
      <c r="L8519" s="284" t="s">
        <v>12901</v>
      </c>
      <c r="M8519" s="223"/>
      <c r="N8519" s="203">
        <v>5.84375</v>
      </c>
      <c r="O8519" s="222" t="s">
        <v>992</v>
      </c>
    </row>
    <row r="8520" spans="1:15" ht="29.25" customHeight="1">
      <c r="A8520" s="221" t="s">
        <v>73</v>
      </c>
      <c r="B8520" s="221" t="s">
        <v>876</v>
      </c>
      <c r="C8520" s="222" t="s">
        <v>877</v>
      </c>
      <c r="D8520" s="222" t="s">
        <v>181</v>
      </c>
      <c r="E8520" s="199" t="s">
        <v>165</v>
      </c>
      <c r="F8520" s="200"/>
      <c r="G8520" s="200"/>
      <c r="H8520" s="200"/>
      <c r="I8520" s="200">
        <v>45974</v>
      </c>
      <c r="J8520" s="143">
        <f t="shared" si="133"/>
        <v>45974</v>
      </c>
      <c r="K8520" s="202">
        <v>5</v>
      </c>
      <c r="L8520" s="285" t="s">
        <v>173</v>
      </c>
      <c r="M8520" s="223"/>
      <c r="N8520" s="203"/>
      <c r="O8520" s="222" t="s">
        <v>326</v>
      </c>
    </row>
    <row r="8521" spans="1:15" ht="29.25" customHeight="1">
      <c r="A8521" s="221" t="s">
        <v>73</v>
      </c>
      <c r="B8521" s="221" t="s">
        <v>876</v>
      </c>
      <c r="C8521" s="222" t="s">
        <v>877</v>
      </c>
      <c r="D8521" s="222" t="s">
        <v>181</v>
      </c>
      <c r="E8521" s="199" t="s">
        <v>166</v>
      </c>
      <c r="F8521" s="200"/>
      <c r="G8521" s="200"/>
      <c r="H8521" s="200"/>
      <c r="I8521" s="200">
        <v>45974</v>
      </c>
      <c r="J8521" s="143">
        <f t="shared" si="133"/>
        <v>45974</v>
      </c>
      <c r="K8521" s="202">
        <v>3</v>
      </c>
      <c r="L8521" s="285" t="s">
        <v>12380</v>
      </c>
      <c r="M8521" s="223"/>
      <c r="N8521" s="203"/>
      <c r="O8521" s="222" t="s">
        <v>326</v>
      </c>
    </row>
    <row r="8522" spans="1:15" ht="29.25" customHeight="1">
      <c r="A8522" s="221" t="s">
        <v>73</v>
      </c>
      <c r="B8522" s="221" t="s">
        <v>876</v>
      </c>
      <c r="C8522" s="222" t="s">
        <v>877</v>
      </c>
      <c r="D8522" s="222" t="s">
        <v>181</v>
      </c>
      <c r="E8522" s="199" t="s">
        <v>166</v>
      </c>
      <c r="F8522" s="200"/>
      <c r="G8522" s="200"/>
      <c r="H8522" s="200"/>
      <c r="I8522" s="200">
        <v>45975</v>
      </c>
      <c r="J8522" s="143">
        <f t="shared" si="133"/>
        <v>45975</v>
      </c>
      <c r="K8522" s="202">
        <v>6</v>
      </c>
      <c r="L8522" s="285" t="s">
        <v>12380</v>
      </c>
      <c r="M8522" s="223"/>
      <c r="N8522" s="203"/>
      <c r="O8522" s="222" t="s">
        <v>326</v>
      </c>
    </row>
    <row r="8523" spans="1:15" ht="29.25" customHeight="1">
      <c r="A8523" s="221" t="s">
        <v>73</v>
      </c>
      <c r="B8523" s="221" t="s">
        <v>876</v>
      </c>
      <c r="C8523" s="222" t="s">
        <v>877</v>
      </c>
      <c r="D8523" s="222" t="s">
        <v>181</v>
      </c>
      <c r="E8523" s="199" t="s">
        <v>163</v>
      </c>
      <c r="F8523" s="200" t="s">
        <v>2241</v>
      </c>
      <c r="G8523" s="200" t="s">
        <v>2242</v>
      </c>
      <c r="H8523" s="200" t="s">
        <v>72</v>
      </c>
      <c r="I8523" s="200">
        <v>45975</v>
      </c>
      <c r="J8523" s="143">
        <f t="shared" si="133"/>
        <v>45975</v>
      </c>
      <c r="K8523" s="202">
        <v>2</v>
      </c>
      <c r="L8523" s="285" t="s">
        <v>13081</v>
      </c>
      <c r="M8523" s="223"/>
      <c r="N8523" s="203">
        <v>1.1875</v>
      </c>
      <c r="O8523" s="222" t="s">
        <v>8528</v>
      </c>
    </row>
    <row r="8524" spans="1:15" ht="29.25" customHeight="1">
      <c r="A8524" s="221" t="s">
        <v>73</v>
      </c>
      <c r="B8524" s="221" t="s">
        <v>876</v>
      </c>
      <c r="C8524" s="222" t="s">
        <v>877</v>
      </c>
      <c r="D8524" s="222" t="s">
        <v>181</v>
      </c>
      <c r="E8524" s="199" t="s">
        <v>166</v>
      </c>
      <c r="F8524" s="200"/>
      <c r="G8524" s="200"/>
      <c r="H8524" s="200"/>
      <c r="I8524" s="200">
        <v>45978</v>
      </c>
      <c r="J8524" s="143">
        <f t="shared" si="133"/>
        <v>45978</v>
      </c>
      <c r="K8524" s="202">
        <v>2</v>
      </c>
      <c r="L8524" s="285" t="s">
        <v>13082</v>
      </c>
      <c r="M8524" s="223"/>
      <c r="N8524" s="203"/>
      <c r="O8524" s="222" t="s">
        <v>326</v>
      </c>
    </row>
    <row r="8525" spans="1:15" ht="29.25" customHeight="1">
      <c r="A8525" s="221" t="s">
        <v>73</v>
      </c>
      <c r="B8525" s="221" t="s">
        <v>876</v>
      </c>
      <c r="C8525" s="222" t="s">
        <v>877</v>
      </c>
      <c r="D8525" s="222" t="s">
        <v>181</v>
      </c>
      <c r="E8525" s="199" t="s">
        <v>165</v>
      </c>
      <c r="F8525" s="200"/>
      <c r="G8525" s="200"/>
      <c r="H8525" s="200"/>
      <c r="I8525" s="200">
        <v>45978</v>
      </c>
      <c r="J8525" s="143">
        <f t="shared" si="133"/>
        <v>45978</v>
      </c>
      <c r="K8525" s="202">
        <v>3</v>
      </c>
      <c r="L8525" s="285" t="s">
        <v>13084</v>
      </c>
      <c r="M8525" s="223"/>
      <c r="N8525" s="203"/>
      <c r="O8525" s="222" t="s">
        <v>326</v>
      </c>
    </row>
    <row r="8526" spans="1:15" ht="29.25" customHeight="1">
      <c r="A8526" s="221" t="s">
        <v>73</v>
      </c>
      <c r="B8526" s="221" t="s">
        <v>876</v>
      </c>
      <c r="C8526" s="222" t="s">
        <v>877</v>
      </c>
      <c r="D8526" s="222" t="s">
        <v>181</v>
      </c>
      <c r="E8526" s="199" t="s">
        <v>163</v>
      </c>
      <c r="F8526" s="200" t="s">
        <v>2241</v>
      </c>
      <c r="G8526" s="200" t="s">
        <v>2242</v>
      </c>
      <c r="H8526" s="200" t="s">
        <v>72</v>
      </c>
      <c r="I8526" s="200">
        <v>45978</v>
      </c>
      <c r="J8526" s="143">
        <f t="shared" si="133"/>
        <v>45978</v>
      </c>
      <c r="K8526" s="202">
        <v>3</v>
      </c>
      <c r="L8526" s="285" t="s">
        <v>13083</v>
      </c>
      <c r="M8526" s="223"/>
      <c r="N8526" s="203">
        <v>1.1875</v>
      </c>
      <c r="O8526" s="222" t="s">
        <v>8528</v>
      </c>
    </row>
    <row r="8527" spans="1:15" ht="29.25" customHeight="1">
      <c r="A8527" s="221" t="s">
        <v>73</v>
      </c>
      <c r="B8527" s="221" t="s">
        <v>876</v>
      </c>
      <c r="C8527" s="222" t="s">
        <v>877</v>
      </c>
      <c r="D8527" s="222" t="s">
        <v>181</v>
      </c>
      <c r="E8527" s="199" t="s">
        <v>178</v>
      </c>
      <c r="F8527" s="200"/>
      <c r="G8527" s="200"/>
      <c r="H8527" s="200"/>
      <c r="I8527" s="200">
        <v>45979</v>
      </c>
      <c r="J8527" s="143">
        <f t="shared" si="133"/>
        <v>45979</v>
      </c>
      <c r="K8527" s="202">
        <v>2</v>
      </c>
      <c r="L8527" s="285" t="s">
        <v>13085</v>
      </c>
      <c r="M8527" s="223"/>
      <c r="N8527" s="203"/>
      <c r="O8527" s="222" t="s">
        <v>326</v>
      </c>
    </row>
    <row r="8528" spans="1:15" ht="29.25" customHeight="1">
      <c r="A8528" s="221" t="s">
        <v>73</v>
      </c>
      <c r="B8528" s="221" t="s">
        <v>876</v>
      </c>
      <c r="C8528" s="222" t="s">
        <v>877</v>
      </c>
      <c r="D8528" s="222" t="s">
        <v>181</v>
      </c>
      <c r="E8528" s="199" t="s">
        <v>166</v>
      </c>
      <c r="F8528" s="200"/>
      <c r="G8528" s="200"/>
      <c r="H8528" s="200"/>
      <c r="I8528" s="200">
        <v>45979</v>
      </c>
      <c r="J8528" s="143">
        <f t="shared" si="133"/>
        <v>45979</v>
      </c>
      <c r="K8528" s="202">
        <v>3</v>
      </c>
      <c r="L8528" s="285" t="s">
        <v>13082</v>
      </c>
      <c r="M8528" s="223"/>
      <c r="N8528" s="203"/>
      <c r="O8528" s="222" t="s">
        <v>326</v>
      </c>
    </row>
    <row r="8529" spans="1:15" ht="29.25" customHeight="1">
      <c r="A8529" s="221" t="s">
        <v>73</v>
      </c>
      <c r="B8529" s="221" t="s">
        <v>876</v>
      </c>
      <c r="C8529" s="222" t="s">
        <v>877</v>
      </c>
      <c r="D8529" s="222" t="s">
        <v>181</v>
      </c>
      <c r="E8529" s="199" t="s">
        <v>163</v>
      </c>
      <c r="F8529" s="200" t="s">
        <v>630</v>
      </c>
      <c r="G8529" s="200" t="s">
        <v>631</v>
      </c>
      <c r="H8529" s="200" t="s">
        <v>72</v>
      </c>
      <c r="I8529" s="200">
        <v>45979</v>
      </c>
      <c r="J8529" s="143">
        <f t="shared" si="133"/>
        <v>45979</v>
      </c>
      <c r="K8529" s="202">
        <v>3</v>
      </c>
      <c r="L8529" s="285" t="s">
        <v>13086</v>
      </c>
      <c r="M8529" s="223"/>
      <c r="N8529" s="203">
        <v>5.84375</v>
      </c>
      <c r="O8529" s="222" t="s">
        <v>992</v>
      </c>
    </row>
    <row r="8530" spans="1:15" ht="29.25" customHeight="1">
      <c r="A8530" s="221" t="s">
        <v>73</v>
      </c>
      <c r="B8530" s="221" t="s">
        <v>876</v>
      </c>
      <c r="C8530" s="222" t="s">
        <v>877</v>
      </c>
      <c r="D8530" s="222" t="s">
        <v>181</v>
      </c>
      <c r="E8530" s="199" t="s">
        <v>178</v>
      </c>
      <c r="F8530" s="200"/>
      <c r="G8530" s="200"/>
      <c r="H8530" s="200"/>
      <c r="I8530" s="200">
        <v>45980</v>
      </c>
      <c r="J8530" s="143">
        <f t="shared" si="133"/>
        <v>45980</v>
      </c>
      <c r="K8530" s="202">
        <v>1</v>
      </c>
      <c r="L8530" s="285" t="s">
        <v>216</v>
      </c>
      <c r="M8530" s="223"/>
      <c r="N8530" s="203"/>
      <c r="O8530" s="222" t="s">
        <v>326</v>
      </c>
    </row>
    <row r="8531" spans="1:15" ht="29.25" customHeight="1">
      <c r="A8531" s="221" t="s">
        <v>73</v>
      </c>
      <c r="B8531" s="221" t="s">
        <v>876</v>
      </c>
      <c r="C8531" s="222" t="s">
        <v>877</v>
      </c>
      <c r="D8531" s="222" t="s">
        <v>181</v>
      </c>
      <c r="E8531" s="199" t="s">
        <v>166</v>
      </c>
      <c r="F8531" s="200"/>
      <c r="G8531" s="200"/>
      <c r="H8531" s="200"/>
      <c r="I8531" s="200">
        <v>45980</v>
      </c>
      <c r="J8531" s="143">
        <f t="shared" si="133"/>
        <v>45980</v>
      </c>
      <c r="K8531" s="202">
        <v>4</v>
      </c>
      <c r="L8531" s="285" t="s">
        <v>12380</v>
      </c>
      <c r="M8531" s="223"/>
      <c r="N8531" s="203"/>
      <c r="O8531" s="222" t="s">
        <v>326</v>
      </c>
    </row>
    <row r="8532" spans="1:15" ht="29.25" customHeight="1">
      <c r="A8532" s="221" t="s">
        <v>73</v>
      </c>
      <c r="B8532" s="221" t="s">
        <v>876</v>
      </c>
      <c r="C8532" s="222" t="s">
        <v>877</v>
      </c>
      <c r="D8532" s="222" t="s">
        <v>181</v>
      </c>
      <c r="E8532" s="199" t="s">
        <v>166</v>
      </c>
      <c r="F8532" s="200"/>
      <c r="G8532" s="200"/>
      <c r="H8532" s="200"/>
      <c r="I8532" s="200">
        <v>45980</v>
      </c>
      <c r="J8532" s="143">
        <f t="shared" si="133"/>
        <v>45980</v>
      </c>
      <c r="K8532" s="202">
        <v>3</v>
      </c>
      <c r="L8532" s="285" t="s">
        <v>13082</v>
      </c>
      <c r="M8532" s="223"/>
      <c r="N8532" s="203"/>
      <c r="O8532" s="222" t="s">
        <v>326</v>
      </c>
    </row>
    <row r="8533" spans="1:15" ht="29.25" customHeight="1">
      <c r="A8533" s="221" t="s">
        <v>73</v>
      </c>
      <c r="B8533" s="221" t="s">
        <v>876</v>
      </c>
      <c r="C8533" s="222" t="s">
        <v>877</v>
      </c>
      <c r="D8533" s="222" t="s">
        <v>181</v>
      </c>
      <c r="E8533" s="199" t="s">
        <v>166</v>
      </c>
      <c r="F8533" s="200"/>
      <c r="G8533" s="200"/>
      <c r="H8533" s="200"/>
      <c r="I8533" s="200">
        <v>45981</v>
      </c>
      <c r="J8533" s="143">
        <f t="shared" si="133"/>
        <v>45981</v>
      </c>
      <c r="K8533" s="202">
        <v>1.5</v>
      </c>
      <c r="L8533" s="285" t="s">
        <v>12380</v>
      </c>
      <c r="M8533" s="223"/>
      <c r="N8533" s="203"/>
      <c r="O8533" s="222" t="s">
        <v>326</v>
      </c>
    </row>
    <row r="8534" spans="1:15" ht="29.25" customHeight="1">
      <c r="A8534" s="221" t="s">
        <v>73</v>
      </c>
      <c r="B8534" s="221" t="s">
        <v>876</v>
      </c>
      <c r="C8534" s="222" t="s">
        <v>877</v>
      </c>
      <c r="D8534" s="222" t="s">
        <v>181</v>
      </c>
      <c r="E8534" s="199" t="s">
        <v>178</v>
      </c>
      <c r="F8534" s="200"/>
      <c r="G8534" s="200"/>
      <c r="H8534" s="200"/>
      <c r="I8534" s="200">
        <v>45981</v>
      </c>
      <c r="J8534" s="143">
        <f t="shared" si="133"/>
        <v>45981</v>
      </c>
      <c r="K8534" s="202">
        <v>1</v>
      </c>
      <c r="L8534" s="285" t="s">
        <v>12381</v>
      </c>
      <c r="M8534" s="223"/>
      <c r="N8534" s="203"/>
      <c r="O8534" s="222" t="s">
        <v>326</v>
      </c>
    </row>
    <row r="8535" spans="1:15" ht="29.25" customHeight="1">
      <c r="A8535" s="221" t="s">
        <v>73</v>
      </c>
      <c r="B8535" s="221" t="s">
        <v>876</v>
      </c>
      <c r="C8535" s="222" t="s">
        <v>877</v>
      </c>
      <c r="D8535" s="222" t="s">
        <v>181</v>
      </c>
      <c r="E8535" s="199" t="s">
        <v>178</v>
      </c>
      <c r="F8535" s="200"/>
      <c r="G8535" s="200"/>
      <c r="H8535" s="200"/>
      <c r="I8535" s="200">
        <v>45981</v>
      </c>
      <c r="J8535" s="143">
        <f t="shared" si="133"/>
        <v>45981</v>
      </c>
      <c r="K8535" s="202">
        <v>2.5</v>
      </c>
      <c r="L8535" s="285" t="s">
        <v>12717</v>
      </c>
      <c r="M8535" s="223"/>
      <c r="N8535" s="203"/>
      <c r="O8535" s="222" t="s">
        <v>326</v>
      </c>
    </row>
    <row r="8536" spans="1:15" ht="29.25" customHeight="1">
      <c r="A8536" s="221" t="s">
        <v>73</v>
      </c>
      <c r="B8536" s="221" t="s">
        <v>876</v>
      </c>
      <c r="C8536" s="222" t="s">
        <v>877</v>
      </c>
      <c r="D8536" s="222" t="s">
        <v>181</v>
      </c>
      <c r="E8536" s="199" t="s">
        <v>163</v>
      </c>
      <c r="F8536" s="200" t="s">
        <v>630</v>
      </c>
      <c r="G8536" s="200" t="s">
        <v>631</v>
      </c>
      <c r="H8536" s="200" t="s">
        <v>72</v>
      </c>
      <c r="I8536" s="200">
        <v>45981</v>
      </c>
      <c r="J8536" s="143">
        <f t="shared" si="133"/>
        <v>45981</v>
      </c>
      <c r="K8536" s="202">
        <v>3</v>
      </c>
      <c r="L8536" s="285" t="s">
        <v>13278</v>
      </c>
      <c r="M8536" s="223"/>
      <c r="N8536" s="203">
        <v>5.84375</v>
      </c>
      <c r="O8536" s="222" t="s">
        <v>992</v>
      </c>
    </row>
    <row r="8537" spans="1:15" ht="29.25" customHeight="1">
      <c r="A8537" s="221" t="s">
        <v>73</v>
      </c>
      <c r="B8537" s="221" t="s">
        <v>876</v>
      </c>
      <c r="C8537" s="222" t="s">
        <v>877</v>
      </c>
      <c r="D8537" s="222" t="s">
        <v>181</v>
      </c>
      <c r="E8537" s="199" t="s">
        <v>165</v>
      </c>
      <c r="F8537" s="200"/>
      <c r="G8537" s="200"/>
      <c r="H8537" s="200"/>
      <c r="I8537" s="200">
        <v>45982</v>
      </c>
      <c r="J8537" s="143">
        <f t="shared" si="133"/>
        <v>45982</v>
      </c>
      <c r="K8537" s="202">
        <v>5</v>
      </c>
      <c r="L8537" s="285" t="s">
        <v>197</v>
      </c>
      <c r="M8537" s="223"/>
      <c r="N8537" s="203"/>
      <c r="O8537" s="222" t="s">
        <v>326</v>
      </c>
    </row>
    <row r="8538" spans="1:15" ht="29.25" customHeight="1">
      <c r="A8538" s="221" t="s">
        <v>73</v>
      </c>
      <c r="B8538" s="221" t="s">
        <v>876</v>
      </c>
      <c r="C8538" s="222" t="s">
        <v>877</v>
      </c>
      <c r="D8538" s="222" t="s">
        <v>181</v>
      </c>
      <c r="E8538" s="199" t="s">
        <v>166</v>
      </c>
      <c r="F8538" s="200"/>
      <c r="G8538" s="200"/>
      <c r="H8538" s="200"/>
      <c r="I8538" s="200">
        <v>45982</v>
      </c>
      <c r="J8538" s="143">
        <f t="shared" si="133"/>
        <v>45982</v>
      </c>
      <c r="K8538" s="202">
        <v>3</v>
      </c>
      <c r="L8538" s="285" t="s">
        <v>12380</v>
      </c>
      <c r="M8538" s="223"/>
      <c r="N8538" s="203"/>
      <c r="O8538" s="222" t="s">
        <v>326</v>
      </c>
    </row>
    <row r="8539" spans="1:15" ht="29.25" customHeight="1">
      <c r="A8539" s="221" t="s">
        <v>73</v>
      </c>
      <c r="B8539" s="221" t="s">
        <v>876</v>
      </c>
      <c r="C8539" s="222" t="s">
        <v>877</v>
      </c>
      <c r="D8539" s="222" t="s">
        <v>181</v>
      </c>
      <c r="E8539" s="199" t="s">
        <v>165</v>
      </c>
      <c r="F8539" s="200"/>
      <c r="G8539" s="200"/>
      <c r="H8539" s="200"/>
      <c r="I8539" s="200">
        <v>45985</v>
      </c>
      <c r="J8539" s="143">
        <f t="shared" si="133"/>
        <v>45985</v>
      </c>
      <c r="K8539" s="202">
        <v>40</v>
      </c>
      <c r="L8539" s="285" t="s">
        <v>13453</v>
      </c>
      <c r="M8539" s="223"/>
      <c r="N8539" s="203"/>
      <c r="O8539" s="222" t="s">
        <v>326</v>
      </c>
    </row>
    <row r="8540" spans="1:15" ht="29.25" customHeight="1">
      <c r="A8540" s="221" t="s">
        <v>73</v>
      </c>
      <c r="B8540" s="221" t="s">
        <v>876</v>
      </c>
      <c r="C8540" s="222" t="s">
        <v>877</v>
      </c>
      <c r="D8540" s="222" t="s">
        <v>181</v>
      </c>
      <c r="E8540" s="199" t="s">
        <v>166</v>
      </c>
      <c r="F8540" s="200"/>
      <c r="G8540" s="200"/>
      <c r="H8540" s="200"/>
      <c r="I8540" s="200">
        <v>45992</v>
      </c>
      <c r="J8540" s="143">
        <f t="shared" si="133"/>
        <v>45992</v>
      </c>
      <c r="K8540" s="202">
        <v>8</v>
      </c>
      <c r="L8540" s="285" t="s">
        <v>12380</v>
      </c>
      <c r="M8540" s="223"/>
      <c r="N8540" s="203"/>
      <c r="O8540" s="222" t="s">
        <v>326</v>
      </c>
    </row>
    <row r="8541" spans="1:15" ht="29.25" customHeight="1">
      <c r="A8541" s="221" t="s">
        <v>73</v>
      </c>
      <c r="B8541" s="221" t="s">
        <v>876</v>
      </c>
      <c r="C8541" s="222" t="s">
        <v>877</v>
      </c>
      <c r="D8541" s="222" t="s">
        <v>181</v>
      </c>
      <c r="E8541" s="199" t="s">
        <v>166</v>
      </c>
      <c r="F8541" s="200"/>
      <c r="G8541" s="200"/>
      <c r="H8541" s="200"/>
      <c r="I8541" s="200">
        <v>45993</v>
      </c>
      <c r="J8541" s="143">
        <f t="shared" si="133"/>
        <v>45993</v>
      </c>
      <c r="K8541" s="202">
        <v>8</v>
      </c>
      <c r="L8541" s="285" t="s">
        <v>12380</v>
      </c>
      <c r="M8541" s="223"/>
      <c r="N8541" s="203"/>
      <c r="O8541" s="222" t="s">
        <v>326</v>
      </c>
    </row>
    <row r="8542" spans="1:15" ht="29.25" customHeight="1">
      <c r="A8542" s="221" t="s">
        <v>73</v>
      </c>
      <c r="B8542" s="221" t="s">
        <v>876</v>
      </c>
      <c r="C8542" s="222" t="s">
        <v>877</v>
      </c>
      <c r="D8542" s="222" t="s">
        <v>181</v>
      </c>
      <c r="E8542" s="199" t="s">
        <v>166</v>
      </c>
      <c r="F8542" s="200"/>
      <c r="G8542" s="200"/>
      <c r="H8542" s="200"/>
      <c r="I8542" s="200">
        <v>45994</v>
      </c>
      <c r="J8542" s="143">
        <f t="shared" si="133"/>
        <v>45994</v>
      </c>
      <c r="K8542" s="202">
        <v>8</v>
      </c>
      <c r="L8542" s="285" t="s">
        <v>12380</v>
      </c>
      <c r="M8542" s="223"/>
      <c r="N8542" s="203"/>
      <c r="O8542" s="222" t="s">
        <v>326</v>
      </c>
    </row>
    <row r="8543" spans="1:15" ht="29.25" customHeight="1">
      <c r="A8543" s="221" t="s">
        <v>73</v>
      </c>
      <c r="B8543" s="221" t="s">
        <v>876</v>
      </c>
      <c r="C8543" s="222" t="s">
        <v>877</v>
      </c>
      <c r="D8543" s="222" t="s">
        <v>181</v>
      </c>
      <c r="E8543" s="199" t="s">
        <v>166</v>
      </c>
      <c r="F8543" s="200"/>
      <c r="G8543" s="200"/>
      <c r="H8543" s="200"/>
      <c r="I8543" s="200">
        <v>45995</v>
      </c>
      <c r="J8543" s="143">
        <f t="shared" si="133"/>
        <v>45995</v>
      </c>
      <c r="K8543" s="202">
        <v>6.5</v>
      </c>
      <c r="L8543" s="285" t="s">
        <v>12380</v>
      </c>
      <c r="M8543" s="223"/>
      <c r="N8543" s="203"/>
      <c r="O8543" s="222" t="s">
        <v>326</v>
      </c>
    </row>
    <row r="8544" spans="1:15" ht="29.25" customHeight="1">
      <c r="A8544" s="221" t="s">
        <v>73</v>
      </c>
      <c r="B8544" s="221" t="s">
        <v>876</v>
      </c>
      <c r="C8544" s="222" t="s">
        <v>877</v>
      </c>
      <c r="D8544" s="222" t="s">
        <v>181</v>
      </c>
      <c r="E8544" s="199" t="s">
        <v>178</v>
      </c>
      <c r="F8544" s="200"/>
      <c r="G8544" s="200"/>
      <c r="H8544" s="200"/>
      <c r="I8544" s="200">
        <v>45995</v>
      </c>
      <c r="J8544" s="143">
        <f t="shared" si="133"/>
        <v>45995</v>
      </c>
      <c r="K8544" s="202">
        <v>1.5</v>
      </c>
      <c r="L8544" s="285" t="s">
        <v>13085</v>
      </c>
      <c r="M8544" s="223"/>
      <c r="N8544" s="203"/>
      <c r="O8544" s="222" t="s">
        <v>326</v>
      </c>
    </row>
    <row r="8545" spans="1:15" ht="29.25" customHeight="1">
      <c r="A8545" s="221" t="s">
        <v>73</v>
      </c>
      <c r="B8545" s="221" t="s">
        <v>776</v>
      </c>
      <c r="C8545" s="222" t="s">
        <v>103</v>
      </c>
      <c r="D8545" s="222" t="s">
        <v>162</v>
      </c>
      <c r="E8545" s="199" t="s">
        <v>166</v>
      </c>
      <c r="F8545" s="200"/>
      <c r="G8545" s="200"/>
      <c r="H8545" s="200"/>
      <c r="I8545" s="200">
        <v>45470</v>
      </c>
      <c r="J8545" s="143">
        <f t="shared" si="133"/>
        <v>45470</v>
      </c>
      <c r="K8545" s="202">
        <v>4</v>
      </c>
      <c r="L8545" s="284" t="s">
        <v>1005</v>
      </c>
      <c r="M8545" s="223"/>
      <c r="N8545" s="203"/>
      <c r="O8545" s="222" t="s">
        <v>326</v>
      </c>
    </row>
    <row r="8546" spans="1:15" ht="29.25" customHeight="1">
      <c r="A8546" s="221" t="s">
        <v>73</v>
      </c>
      <c r="B8546" s="221" t="s">
        <v>776</v>
      </c>
      <c r="C8546" s="222" t="s">
        <v>103</v>
      </c>
      <c r="D8546" s="222" t="s">
        <v>162</v>
      </c>
      <c r="E8546" s="199" t="s">
        <v>163</v>
      </c>
      <c r="F8546" s="200" t="s">
        <v>604</v>
      </c>
      <c r="G8546" s="200" t="s">
        <v>605</v>
      </c>
      <c r="H8546" s="200" t="s">
        <v>606</v>
      </c>
      <c r="I8546" s="200">
        <v>45470</v>
      </c>
      <c r="J8546" s="143">
        <f t="shared" si="133"/>
        <v>45470</v>
      </c>
      <c r="K8546" s="202">
        <v>4</v>
      </c>
      <c r="L8546" s="284" t="s">
        <v>1004</v>
      </c>
      <c r="M8546" s="223"/>
      <c r="N8546" s="203">
        <v>4.2437500000000004</v>
      </c>
      <c r="O8546" s="222" t="s">
        <v>992</v>
      </c>
    </row>
    <row r="8547" spans="1:15" ht="29.25" customHeight="1">
      <c r="A8547" s="221" t="s">
        <v>73</v>
      </c>
      <c r="B8547" s="221" t="s">
        <v>776</v>
      </c>
      <c r="C8547" s="222" t="s">
        <v>103</v>
      </c>
      <c r="D8547" s="222" t="s">
        <v>162</v>
      </c>
      <c r="E8547" s="199" t="s">
        <v>163</v>
      </c>
      <c r="F8547" s="200" t="s">
        <v>604</v>
      </c>
      <c r="G8547" s="200" t="s">
        <v>605</v>
      </c>
      <c r="H8547" s="200" t="s">
        <v>606</v>
      </c>
      <c r="I8547" s="200">
        <v>45471</v>
      </c>
      <c r="J8547" s="143">
        <f t="shared" si="133"/>
        <v>45471</v>
      </c>
      <c r="K8547" s="202">
        <v>8</v>
      </c>
      <c r="L8547" s="284" t="s">
        <v>1006</v>
      </c>
      <c r="M8547" s="223"/>
      <c r="N8547" s="203">
        <v>4.2437500000000004</v>
      </c>
      <c r="O8547" s="222" t="s">
        <v>992</v>
      </c>
    </row>
    <row r="8548" spans="1:15" ht="29.25" customHeight="1">
      <c r="A8548" s="221" t="s">
        <v>73</v>
      </c>
      <c r="B8548" s="221" t="s">
        <v>776</v>
      </c>
      <c r="C8548" s="222" t="s">
        <v>103</v>
      </c>
      <c r="D8548" s="222" t="s">
        <v>162</v>
      </c>
      <c r="E8548" s="199" t="s">
        <v>163</v>
      </c>
      <c r="F8548" s="200" t="s">
        <v>604</v>
      </c>
      <c r="G8548" s="200" t="s">
        <v>605</v>
      </c>
      <c r="H8548" s="200" t="s">
        <v>606</v>
      </c>
      <c r="I8548" s="200">
        <v>45474</v>
      </c>
      <c r="J8548" s="143">
        <f t="shared" si="133"/>
        <v>45474</v>
      </c>
      <c r="K8548" s="202">
        <v>8</v>
      </c>
      <c r="L8548" s="284" t="s">
        <v>1006</v>
      </c>
      <c r="M8548" s="223"/>
      <c r="N8548" s="203">
        <v>4.2437500000000004</v>
      </c>
      <c r="O8548" s="222" t="s">
        <v>992</v>
      </c>
    </row>
    <row r="8549" spans="1:15" ht="29.25" customHeight="1">
      <c r="A8549" s="221" t="s">
        <v>73</v>
      </c>
      <c r="B8549" s="221" t="s">
        <v>776</v>
      </c>
      <c r="C8549" s="222" t="s">
        <v>103</v>
      </c>
      <c r="D8549" s="222" t="s">
        <v>162</v>
      </c>
      <c r="E8549" s="199" t="s">
        <v>166</v>
      </c>
      <c r="F8549" s="200"/>
      <c r="G8549" s="200"/>
      <c r="H8549" s="200"/>
      <c r="I8549" s="200">
        <v>45475</v>
      </c>
      <c r="J8549" s="143">
        <f t="shared" si="133"/>
        <v>45475</v>
      </c>
      <c r="K8549" s="202">
        <v>4</v>
      </c>
      <c r="L8549" s="284" t="s">
        <v>1008</v>
      </c>
      <c r="M8549" s="223"/>
      <c r="N8549" s="203"/>
      <c r="O8549" s="222" t="s">
        <v>326</v>
      </c>
    </row>
    <row r="8550" spans="1:15" ht="29.25" customHeight="1">
      <c r="A8550" s="221" t="s">
        <v>73</v>
      </c>
      <c r="B8550" s="221" t="s">
        <v>776</v>
      </c>
      <c r="C8550" s="222" t="s">
        <v>103</v>
      </c>
      <c r="D8550" s="222" t="s">
        <v>162</v>
      </c>
      <c r="E8550" s="199" t="s">
        <v>163</v>
      </c>
      <c r="F8550" s="200" t="s">
        <v>604</v>
      </c>
      <c r="G8550" s="200" t="s">
        <v>605</v>
      </c>
      <c r="H8550" s="200" t="s">
        <v>606</v>
      </c>
      <c r="I8550" s="200">
        <v>45475</v>
      </c>
      <c r="J8550" s="143">
        <f t="shared" si="133"/>
        <v>45475</v>
      </c>
      <c r="K8550" s="202">
        <v>4</v>
      </c>
      <c r="L8550" s="284" t="s">
        <v>1007</v>
      </c>
      <c r="M8550" s="223"/>
      <c r="N8550" s="203">
        <v>4.2437500000000004</v>
      </c>
      <c r="O8550" s="222" t="s">
        <v>992</v>
      </c>
    </row>
    <row r="8551" spans="1:15" ht="29.25" customHeight="1">
      <c r="A8551" s="221" t="s">
        <v>73</v>
      </c>
      <c r="B8551" s="221" t="s">
        <v>776</v>
      </c>
      <c r="C8551" s="222" t="s">
        <v>103</v>
      </c>
      <c r="D8551" s="222" t="s">
        <v>162</v>
      </c>
      <c r="E8551" s="199" t="s">
        <v>166</v>
      </c>
      <c r="F8551" s="200"/>
      <c r="G8551" s="200"/>
      <c r="H8551" s="200"/>
      <c r="I8551" s="200">
        <v>45476</v>
      </c>
      <c r="J8551" s="143">
        <f t="shared" si="133"/>
        <v>45476</v>
      </c>
      <c r="K8551" s="202">
        <v>3</v>
      </c>
      <c r="L8551" s="284" t="s">
        <v>1008</v>
      </c>
      <c r="M8551" s="223"/>
      <c r="N8551" s="203"/>
      <c r="O8551" s="222" t="s">
        <v>326</v>
      </c>
    </row>
    <row r="8552" spans="1:15" ht="29.25" customHeight="1">
      <c r="A8552" s="221" t="s">
        <v>73</v>
      </c>
      <c r="B8552" s="221" t="s">
        <v>776</v>
      </c>
      <c r="C8552" s="222" t="s">
        <v>103</v>
      </c>
      <c r="D8552" s="222" t="s">
        <v>162</v>
      </c>
      <c r="E8552" s="199" t="s">
        <v>163</v>
      </c>
      <c r="F8552" s="200" t="s">
        <v>604</v>
      </c>
      <c r="G8552" s="200" t="s">
        <v>605</v>
      </c>
      <c r="H8552" s="200" t="s">
        <v>606</v>
      </c>
      <c r="I8552" s="200">
        <v>45476</v>
      </c>
      <c r="J8552" s="143">
        <f t="shared" si="133"/>
        <v>45476</v>
      </c>
      <c r="K8552" s="202">
        <v>5</v>
      </c>
      <c r="L8552" s="284" t="s">
        <v>1009</v>
      </c>
      <c r="M8552" s="223"/>
      <c r="N8552" s="203">
        <v>4.2437500000000004</v>
      </c>
      <c r="O8552" s="222" t="s">
        <v>992</v>
      </c>
    </row>
    <row r="8553" spans="1:15" ht="29.25" customHeight="1">
      <c r="A8553" s="221" t="s">
        <v>73</v>
      </c>
      <c r="B8553" s="221" t="s">
        <v>776</v>
      </c>
      <c r="C8553" s="222" t="s">
        <v>103</v>
      </c>
      <c r="D8553" s="222" t="s">
        <v>162</v>
      </c>
      <c r="E8553" s="199" t="s">
        <v>163</v>
      </c>
      <c r="F8553" s="200" t="s">
        <v>604</v>
      </c>
      <c r="G8553" s="200" t="s">
        <v>605</v>
      </c>
      <c r="H8553" s="200" t="s">
        <v>606</v>
      </c>
      <c r="I8553" s="200">
        <v>45477</v>
      </c>
      <c r="J8553" s="143">
        <f t="shared" si="133"/>
        <v>45477</v>
      </c>
      <c r="K8553" s="202">
        <v>8</v>
      </c>
      <c r="L8553" s="284" t="s">
        <v>1009</v>
      </c>
      <c r="M8553" s="223"/>
      <c r="N8553" s="203">
        <v>4.2437500000000004</v>
      </c>
      <c r="O8553" s="222" t="s">
        <v>992</v>
      </c>
    </row>
    <row r="8554" spans="1:15" ht="29.25" customHeight="1">
      <c r="A8554" s="221" t="s">
        <v>73</v>
      </c>
      <c r="B8554" s="221" t="s">
        <v>776</v>
      </c>
      <c r="C8554" s="222" t="s">
        <v>103</v>
      </c>
      <c r="D8554" s="222" t="s">
        <v>162</v>
      </c>
      <c r="E8554" s="199" t="s">
        <v>166</v>
      </c>
      <c r="F8554" s="200"/>
      <c r="G8554" s="200"/>
      <c r="H8554" s="200"/>
      <c r="I8554" s="200">
        <v>45478</v>
      </c>
      <c r="J8554" s="143">
        <f t="shared" si="133"/>
        <v>45478</v>
      </c>
      <c r="K8554" s="202">
        <v>4</v>
      </c>
      <c r="L8554" s="284" t="s">
        <v>1010</v>
      </c>
      <c r="M8554" s="223"/>
      <c r="N8554" s="203"/>
      <c r="O8554" s="222" t="s">
        <v>326</v>
      </c>
    </row>
    <row r="8555" spans="1:15" ht="29.25" customHeight="1">
      <c r="A8555" s="221" t="s">
        <v>73</v>
      </c>
      <c r="B8555" s="221" t="s">
        <v>776</v>
      </c>
      <c r="C8555" s="222" t="s">
        <v>103</v>
      </c>
      <c r="D8555" s="222" t="s">
        <v>162</v>
      </c>
      <c r="E8555" s="199" t="s">
        <v>166</v>
      </c>
      <c r="F8555" s="200"/>
      <c r="G8555" s="200"/>
      <c r="H8555" s="200"/>
      <c r="I8555" s="200">
        <v>45481</v>
      </c>
      <c r="J8555" s="143">
        <f t="shared" si="133"/>
        <v>45481</v>
      </c>
      <c r="K8555" s="202">
        <v>8</v>
      </c>
      <c r="L8555" s="284" t="s">
        <v>1011</v>
      </c>
      <c r="M8555" s="223"/>
      <c r="N8555" s="203"/>
      <c r="O8555" s="222" t="s">
        <v>326</v>
      </c>
    </row>
    <row r="8556" spans="1:15" ht="29.25" customHeight="1">
      <c r="A8556" s="221" t="s">
        <v>73</v>
      </c>
      <c r="B8556" s="221" t="s">
        <v>776</v>
      </c>
      <c r="C8556" s="222" t="s">
        <v>103</v>
      </c>
      <c r="D8556" s="222" t="s">
        <v>162</v>
      </c>
      <c r="E8556" s="199" t="s">
        <v>166</v>
      </c>
      <c r="F8556" s="200"/>
      <c r="G8556" s="200"/>
      <c r="H8556" s="200"/>
      <c r="I8556" s="200">
        <v>45482</v>
      </c>
      <c r="J8556" s="143">
        <f t="shared" si="133"/>
        <v>45482</v>
      </c>
      <c r="K8556" s="202">
        <v>8</v>
      </c>
      <c r="L8556" s="284" t="s">
        <v>1012</v>
      </c>
      <c r="M8556" s="223"/>
      <c r="N8556" s="203"/>
      <c r="O8556" s="222" t="s">
        <v>326</v>
      </c>
    </row>
    <row r="8557" spans="1:15" ht="29.25" customHeight="1">
      <c r="A8557" s="221" t="s">
        <v>73</v>
      </c>
      <c r="B8557" s="221" t="s">
        <v>776</v>
      </c>
      <c r="C8557" s="222" t="s">
        <v>103</v>
      </c>
      <c r="D8557" s="222" t="s">
        <v>162</v>
      </c>
      <c r="E8557" s="199" t="s">
        <v>166</v>
      </c>
      <c r="F8557" s="200"/>
      <c r="G8557" s="200"/>
      <c r="H8557" s="200"/>
      <c r="I8557" s="200">
        <v>45483</v>
      </c>
      <c r="J8557" s="143">
        <f t="shared" si="133"/>
        <v>45483</v>
      </c>
      <c r="K8557" s="202">
        <v>8</v>
      </c>
      <c r="L8557" s="284" t="s">
        <v>1013</v>
      </c>
      <c r="M8557" s="223"/>
      <c r="N8557" s="203"/>
      <c r="O8557" s="222" t="s">
        <v>326</v>
      </c>
    </row>
    <row r="8558" spans="1:15" ht="29.25" customHeight="1">
      <c r="A8558" s="221" t="s">
        <v>73</v>
      </c>
      <c r="B8558" s="221" t="s">
        <v>776</v>
      </c>
      <c r="C8558" s="222" t="s">
        <v>103</v>
      </c>
      <c r="D8558" s="222" t="s">
        <v>162</v>
      </c>
      <c r="E8558" s="199" t="s">
        <v>166</v>
      </c>
      <c r="F8558" s="200"/>
      <c r="G8558" s="200"/>
      <c r="H8558" s="200"/>
      <c r="I8558" s="200">
        <v>45484</v>
      </c>
      <c r="J8558" s="143">
        <f t="shared" si="133"/>
        <v>45484</v>
      </c>
      <c r="K8558" s="202">
        <v>8</v>
      </c>
      <c r="L8558" s="284" t="s">
        <v>1632</v>
      </c>
      <c r="M8558" s="223"/>
      <c r="N8558" s="203"/>
      <c r="O8558" s="222" t="s">
        <v>326</v>
      </c>
    </row>
    <row r="8559" spans="1:15" ht="29.25" customHeight="1">
      <c r="A8559" s="221" t="s">
        <v>73</v>
      </c>
      <c r="B8559" s="221" t="s">
        <v>776</v>
      </c>
      <c r="C8559" s="222" t="s">
        <v>103</v>
      </c>
      <c r="D8559" s="222" t="s">
        <v>162</v>
      </c>
      <c r="E8559" s="199" t="s">
        <v>166</v>
      </c>
      <c r="F8559" s="200"/>
      <c r="G8559" s="200"/>
      <c r="H8559" s="200"/>
      <c r="I8559" s="200">
        <v>45485</v>
      </c>
      <c r="J8559" s="143">
        <f t="shared" si="133"/>
        <v>45485</v>
      </c>
      <c r="K8559" s="202">
        <v>7.5</v>
      </c>
      <c r="L8559" s="284" t="s">
        <v>1634</v>
      </c>
      <c r="M8559" s="223"/>
      <c r="N8559" s="203"/>
      <c r="O8559" s="222" t="s">
        <v>326</v>
      </c>
    </row>
    <row r="8560" spans="1:15" ht="29.25" customHeight="1">
      <c r="A8560" s="221" t="s">
        <v>73</v>
      </c>
      <c r="B8560" s="221" t="s">
        <v>776</v>
      </c>
      <c r="C8560" s="222" t="s">
        <v>103</v>
      </c>
      <c r="D8560" s="222" t="s">
        <v>162</v>
      </c>
      <c r="E8560" s="199" t="s">
        <v>163</v>
      </c>
      <c r="F8560" s="200" t="s">
        <v>604</v>
      </c>
      <c r="G8560" s="200" t="s">
        <v>605</v>
      </c>
      <c r="H8560" s="200" t="s">
        <v>606</v>
      </c>
      <c r="I8560" s="200">
        <v>45485</v>
      </c>
      <c r="J8560" s="143">
        <f t="shared" si="133"/>
        <v>45485</v>
      </c>
      <c r="K8560" s="202">
        <v>0.5</v>
      </c>
      <c r="L8560" s="284" t="s">
        <v>1633</v>
      </c>
      <c r="M8560" s="223"/>
      <c r="N8560" s="203">
        <v>4.2437500000000004</v>
      </c>
      <c r="O8560" s="222" t="s">
        <v>992</v>
      </c>
    </row>
    <row r="8561" spans="1:15" ht="29.25" customHeight="1">
      <c r="A8561" s="221" t="s">
        <v>73</v>
      </c>
      <c r="B8561" s="221" t="s">
        <v>776</v>
      </c>
      <c r="C8561" s="222" t="s">
        <v>103</v>
      </c>
      <c r="D8561" s="222" t="s">
        <v>162</v>
      </c>
      <c r="E8561" s="199" t="s">
        <v>166</v>
      </c>
      <c r="F8561" s="200"/>
      <c r="G8561" s="200"/>
      <c r="H8561" s="200"/>
      <c r="I8561" s="200">
        <v>45488</v>
      </c>
      <c r="J8561" s="143">
        <f t="shared" si="133"/>
        <v>45488</v>
      </c>
      <c r="K8561" s="202">
        <v>8</v>
      </c>
      <c r="L8561" s="284" t="s">
        <v>1634</v>
      </c>
      <c r="M8561" s="223"/>
      <c r="N8561" s="203"/>
      <c r="O8561" s="222" t="s">
        <v>326</v>
      </c>
    </row>
    <row r="8562" spans="1:15" ht="29.25" customHeight="1">
      <c r="A8562" s="221" t="s">
        <v>73</v>
      </c>
      <c r="B8562" s="221" t="s">
        <v>776</v>
      </c>
      <c r="C8562" s="222" t="s">
        <v>103</v>
      </c>
      <c r="D8562" s="222" t="s">
        <v>162</v>
      </c>
      <c r="E8562" s="199" t="s">
        <v>166</v>
      </c>
      <c r="F8562" s="200"/>
      <c r="G8562" s="200"/>
      <c r="H8562" s="200"/>
      <c r="I8562" s="200">
        <v>45489</v>
      </c>
      <c r="J8562" s="143">
        <f t="shared" si="133"/>
        <v>45489</v>
      </c>
      <c r="K8562" s="202">
        <v>8</v>
      </c>
      <c r="L8562" s="284" t="s">
        <v>1634</v>
      </c>
      <c r="M8562" s="223"/>
      <c r="N8562" s="203"/>
      <c r="O8562" s="222" t="s">
        <v>326</v>
      </c>
    </row>
    <row r="8563" spans="1:15" ht="29.25" customHeight="1">
      <c r="A8563" s="221" t="s">
        <v>73</v>
      </c>
      <c r="B8563" s="221" t="s">
        <v>776</v>
      </c>
      <c r="C8563" s="222" t="s">
        <v>103</v>
      </c>
      <c r="D8563" s="222" t="s">
        <v>162</v>
      </c>
      <c r="E8563" s="199" t="s">
        <v>166</v>
      </c>
      <c r="F8563" s="200"/>
      <c r="G8563" s="200"/>
      <c r="H8563" s="200"/>
      <c r="I8563" s="200">
        <v>45490</v>
      </c>
      <c r="J8563" s="143">
        <f t="shared" si="133"/>
        <v>45490</v>
      </c>
      <c r="K8563" s="202">
        <v>8</v>
      </c>
      <c r="L8563" s="284" t="s">
        <v>1635</v>
      </c>
      <c r="M8563" s="223"/>
      <c r="N8563" s="203"/>
      <c r="O8563" s="222" t="s">
        <v>326</v>
      </c>
    </row>
    <row r="8564" spans="1:15" ht="29.25" customHeight="1">
      <c r="A8564" s="221" t="s">
        <v>73</v>
      </c>
      <c r="B8564" s="221" t="s">
        <v>776</v>
      </c>
      <c r="C8564" s="222" t="s">
        <v>103</v>
      </c>
      <c r="D8564" s="222" t="s">
        <v>162</v>
      </c>
      <c r="E8564" s="199" t="s">
        <v>166</v>
      </c>
      <c r="F8564" s="200"/>
      <c r="G8564" s="200"/>
      <c r="H8564" s="200"/>
      <c r="I8564" s="200">
        <v>45491</v>
      </c>
      <c r="J8564" s="143">
        <f t="shared" si="133"/>
        <v>45491</v>
      </c>
      <c r="K8564" s="202">
        <v>8</v>
      </c>
      <c r="L8564" s="284" t="s">
        <v>1636</v>
      </c>
      <c r="M8564" s="223"/>
      <c r="N8564" s="203"/>
      <c r="O8564" s="222" t="s">
        <v>326</v>
      </c>
    </row>
    <row r="8565" spans="1:15" ht="29.25" customHeight="1">
      <c r="A8565" s="221" t="s">
        <v>73</v>
      </c>
      <c r="B8565" s="221" t="s">
        <v>776</v>
      </c>
      <c r="C8565" s="222" t="s">
        <v>103</v>
      </c>
      <c r="D8565" s="222" t="s">
        <v>162</v>
      </c>
      <c r="E8565" s="199" t="s">
        <v>166</v>
      </c>
      <c r="F8565" s="200"/>
      <c r="G8565" s="200"/>
      <c r="H8565" s="200"/>
      <c r="I8565" s="200">
        <v>45492</v>
      </c>
      <c r="J8565" s="143">
        <f t="shared" si="133"/>
        <v>45492</v>
      </c>
      <c r="K8565" s="202">
        <v>8</v>
      </c>
      <c r="L8565" s="284" t="s">
        <v>1637</v>
      </c>
      <c r="M8565" s="223"/>
      <c r="N8565" s="203"/>
      <c r="O8565" s="222" t="s">
        <v>326</v>
      </c>
    </row>
    <row r="8566" spans="1:15" ht="29.25" customHeight="1">
      <c r="A8566" s="221" t="s">
        <v>73</v>
      </c>
      <c r="B8566" s="221" t="s">
        <v>776</v>
      </c>
      <c r="C8566" s="222" t="s">
        <v>103</v>
      </c>
      <c r="D8566" s="222" t="s">
        <v>162</v>
      </c>
      <c r="E8566" s="199" t="s">
        <v>166</v>
      </c>
      <c r="F8566" s="200"/>
      <c r="G8566" s="200"/>
      <c r="H8566" s="200"/>
      <c r="I8566" s="200">
        <v>45495</v>
      </c>
      <c r="J8566" s="143">
        <f t="shared" si="133"/>
        <v>45495</v>
      </c>
      <c r="K8566" s="202">
        <v>8</v>
      </c>
      <c r="L8566" s="284" t="s">
        <v>1638</v>
      </c>
      <c r="M8566" s="223"/>
      <c r="N8566" s="203"/>
      <c r="O8566" s="222" t="s">
        <v>326</v>
      </c>
    </row>
    <row r="8567" spans="1:15" ht="29.25" customHeight="1">
      <c r="A8567" s="221" t="s">
        <v>73</v>
      </c>
      <c r="B8567" s="221" t="s">
        <v>776</v>
      </c>
      <c r="C8567" s="222" t="s">
        <v>103</v>
      </c>
      <c r="D8567" s="222" t="s">
        <v>162</v>
      </c>
      <c r="E8567" s="199" t="s">
        <v>166</v>
      </c>
      <c r="F8567" s="200"/>
      <c r="G8567" s="200"/>
      <c r="H8567" s="200"/>
      <c r="I8567" s="200">
        <v>45496</v>
      </c>
      <c r="J8567" s="143">
        <f t="shared" si="133"/>
        <v>45496</v>
      </c>
      <c r="K8567" s="202">
        <v>8</v>
      </c>
      <c r="L8567" s="284" t="s">
        <v>1639</v>
      </c>
      <c r="M8567" s="223"/>
      <c r="N8567" s="203"/>
      <c r="O8567" s="222" t="s">
        <v>326</v>
      </c>
    </row>
    <row r="8568" spans="1:15" ht="29.25" customHeight="1">
      <c r="A8568" s="221" t="s">
        <v>73</v>
      </c>
      <c r="B8568" s="221" t="s">
        <v>776</v>
      </c>
      <c r="C8568" s="222" t="s">
        <v>103</v>
      </c>
      <c r="D8568" s="222" t="s">
        <v>162</v>
      </c>
      <c r="E8568" s="199" t="s">
        <v>166</v>
      </c>
      <c r="F8568" s="200"/>
      <c r="G8568" s="200"/>
      <c r="H8568" s="200"/>
      <c r="I8568" s="200">
        <v>45499</v>
      </c>
      <c r="J8568" s="143">
        <f t="shared" si="133"/>
        <v>45499</v>
      </c>
      <c r="K8568" s="202">
        <v>8</v>
      </c>
      <c r="L8568" s="284" t="s">
        <v>1640</v>
      </c>
      <c r="M8568" s="223"/>
      <c r="N8568" s="203"/>
      <c r="O8568" s="222" t="s">
        <v>326</v>
      </c>
    </row>
    <row r="8569" spans="1:15" ht="29.25" customHeight="1">
      <c r="A8569" s="221" t="s">
        <v>73</v>
      </c>
      <c r="B8569" s="221" t="s">
        <v>776</v>
      </c>
      <c r="C8569" s="222" t="s">
        <v>103</v>
      </c>
      <c r="D8569" s="222" t="s">
        <v>162</v>
      </c>
      <c r="E8569" s="199" t="s">
        <v>166</v>
      </c>
      <c r="F8569" s="200"/>
      <c r="G8569" s="200"/>
      <c r="H8569" s="200"/>
      <c r="I8569" s="200">
        <v>45502</v>
      </c>
      <c r="J8569" s="143">
        <f t="shared" si="133"/>
        <v>45502</v>
      </c>
      <c r="K8569" s="202">
        <v>8</v>
      </c>
      <c r="L8569" s="284" t="s">
        <v>1898</v>
      </c>
      <c r="M8569" s="223"/>
      <c r="N8569" s="203"/>
      <c r="O8569" s="222" t="s">
        <v>326</v>
      </c>
    </row>
    <row r="8570" spans="1:15" ht="29.25" customHeight="1">
      <c r="A8570" s="221" t="s">
        <v>73</v>
      </c>
      <c r="B8570" s="221" t="s">
        <v>776</v>
      </c>
      <c r="C8570" s="222" t="s">
        <v>103</v>
      </c>
      <c r="D8570" s="222" t="s">
        <v>162</v>
      </c>
      <c r="E8570" s="199" t="s">
        <v>166</v>
      </c>
      <c r="F8570" s="200"/>
      <c r="G8570" s="200"/>
      <c r="H8570" s="200"/>
      <c r="I8570" s="200">
        <v>45503</v>
      </c>
      <c r="J8570" s="143">
        <f t="shared" si="133"/>
        <v>45503</v>
      </c>
      <c r="K8570" s="202">
        <v>8</v>
      </c>
      <c r="L8570" s="284" t="s">
        <v>1898</v>
      </c>
      <c r="M8570" s="223"/>
      <c r="N8570" s="203"/>
      <c r="O8570" s="222" t="s">
        <v>326</v>
      </c>
    </row>
    <row r="8571" spans="1:15" ht="29.25" customHeight="1">
      <c r="A8571" s="221" t="s">
        <v>73</v>
      </c>
      <c r="B8571" s="221" t="s">
        <v>776</v>
      </c>
      <c r="C8571" s="222" t="s">
        <v>103</v>
      </c>
      <c r="D8571" s="222" t="s">
        <v>162</v>
      </c>
      <c r="E8571" s="199" t="s">
        <v>166</v>
      </c>
      <c r="F8571" s="200"/>
      <c r="G8571" s="200"/>
      <c r="H8571" s="200"/>
      <c r="I8571" s="200">
        <v>45504</v>
      </c>
      <c r="J8571" s="143">
        <f t="shared" si="133"/>
        <v>45504</v>
      </c>
      <c r="K8571" s="202">
        <v>8</v>
      </c>
      <c r="L8571" s="284" t="s">
        <v>1899</v>
      </c>
      <c r="M8571" s="223"/>
      <c r="N8571" s="203"/>
      <c r="O8571" s="222" t="s">
        <v>326</v>
      </c>
    </row>
    <row r="8572" spans="1:15" ht="29.25" customHeight="1">
      <c r="A8572" s="221" t="s">
        <v>73</v>
      </c>
      <c r="B8572" s="221" t="s">
        <v>776</v>
      </c>
      <c r="C8572" s="222" t="s">
        <v>103</v>
      </c>
      <c r="D8572" s="222" t="s">
        <v>162</v>
      </c>
      <c r="E8572" s="199" t="s">
        <v>166</v>
      </c>
      <c r="F8572" s="200"/>
      <c r="G8572" s="200"/>
      <c r="H8572" s="200"/>
      <c r="I8572" s="200">
        <v>45505</v>
      </c>
      <c r="J8572" s="143">
        <f t="shared" si="133"/>
        <v>45505</v>
      </c>
      <c r="K8572" s="202">
        <v>8</v>
      </c>
      <c r="L8572" s="284" t="s">
        <v>1634</v>
      </c>
      <c r="M8572" s="223"/>
      <c r="N8572" s="203"/>
      <c r="O8572" s="222" t="s">
        <v>326</v>
      </c>
    </row>
    <row r="8573" spans="1:15" ht="29.25" customHeight="1">
      <c r="A8573" s="221" t="s">
        <v>73</v>
      </c>
      <c r="B8573" s="221" t="s">
        <v>776</v>
      </c>
      <c r="C8573" s="222" t="s">
        <v>103</v>
      </c>
      <c r="D8573" s="222" t="s">
        <v>162</v>
      </c>
      <c r="E8573" s="199" t="s">
        <v>166</v>
      </c>
      <c r="F8573" s="200"/>
      <c r="G8573" s="200"/>
      <c r="H8573" s="200"/>
      <c r="I8573" s="200">
        <v>45506</v>
      </c>
      <c r="J8573" s="143">
        <f t="shared" si="133"/>
        <v>45506</v>
      </c>
      <c r="K8573" s="202">
        <v>8</v>
      </c>
      <c r="L8573" s="285" t="s">
        <v>1900</v>
      </c>
      <c r="M8573" s="223"/>
      <c r="N8573" s="203"/>
      <c r="O8573" s="222" t="s">
        <v>326</v>
      </c>
    </row>
    <row r="8574" spans="1:15" ht="29.25" customHeight="1">
      <c r="A8574" s="221" t="s">
        <v>73</v>
      </c>
      <c r="B8574" s="221" t="s">
        <v>776</v>
      </c>
      <c r="C8574" s="222" t="s">
        <v>103</v>
      </c>
      <c r="D8574" s="222" t="s">
        <v>162</v>
      </c>
      <c r="E8574" s="199" t="s">
        <v>166</v>
      </c>
      <c r="F8574" s="200"/>
      <c r="G8574" s="200"/>
      <c r="H8574" s="200"/>
      <c r="I8574" s="200">
        <v>45509</v>
      </c>
      <c r="J8574" s="143">
        <f t="shared" si="133"/>
        <v>45509</v>
      </c>
      <c r="K8574" s="202">
        <v>8</v>
      </c>
      <c r="L8574" s="284" t="s">
        <v>2437</v>
      </c>
      <c r="M8574" s="223"/>
      <c r="N8574" s="203"/>
      <c r="O8574" s="222" t="s">
        <v>326</v>
      </c>
    </row>
    <row r="8575" spans="1:15" ht="29.25" customHeight="1">
      <c r="A8575" s="221" t="s">
        <v>73</v>
      </c>
      <c r="B8575" s="221" t="s">
        <v>776</v>
      </c>
      <c r="C8575" s="222" t="s">
        <v>103</v>
      </c>
      <c r="D8575" s="222" t="s">
        <v>162</v>
      </c>
      <c r="E8575" s="199" t="s">
        <v>166</v>
      </c>
      <c r="F8575" s="200"/>
      <c r="G8575" s="200"/>
      <c r="H8575" s="200"/>
      <c r="I8575" s="200">
        <v>45510</v>
      </c>
      <c r="J8575" s="143">
        <f t="shared" si="133"/>
        <v>45510</v>
      </c>
      <c r="K8575" s="202">
        <v>5</v>
      </c>
      <c r="L8575" s="284" t="s">
        <v>2437</v>
      </c>
      <c r="M8575" s="223"/>
      <c r="N8575" s="203"/>
      <c r="O8575" s="222" t="s">
        <v>326</v>
      </c>
    </row>
    <row r="8576" spans="1:15" ht="29.25" customHeight="1">
      <c r="A8576" s="221" t="s">
        <v>73</v>
      </c>
      <c r="B8576" s="221" t="s">
        <v>776</v>
      </c>
      <c r="C8576" s="222" t="s">
        <v>103</v>
      </c>
      <c r="D8576" s="222" t="s">
        <v>162</v>
      </c>
      <c r="E8576" s="199" t="s">
        <v>163</v>
      </c>
      <c r="F8576" s="200" t="s">
        <v>657</v>
      </c>
      <c r="G8576" s="200" t="s">
        <v>658</v>
      </c>
      <c r="H8576" s="200" t="s">
        <v>659</v>
      </c>
      <c r="I8576" s="200">
        <v>45510</v>
      </c>
      <c r="J8576" s="143">
        <f t="shared" si="133"/>
        <v>45510</v>
      </c>
      <c r="K8576" s="202">
        <v>3</v>
      </c>
      <c r="L8576" s="284" t="s">
        <v>2438</v>
      </c>
      <c r="M8576" s="223"/>
      <c r="N8576" s="203">
        <v>2.15</v>
      </c>
      <c r="O8576" s="222" t="s">
        <v>940</v>
      </c>
    </row>
    <row r="8577" spans="1:15" ht="29.25" customHeight="1">
      <c r="A8577" s="221" t="s">
        <v>73</v>
      </c>
      <c r="B8577" s="221" t="s">
        <v>776</v>
      </c>
      <c r="C8577" s="222" t="s">
        <v>103</v>
      </c>
      <c r="D8577" s="222" t="s">
        <v>162</v>
      </c>
      <c r="E8577" s="199" t="s">
        <v>163</v>
      </c>
      <c r="F8577" s="200" t="s">
        <v>657</v>
      </c>
      <c r="G8577" s="200" t="s">
        <v>658</v>
      </c>
      <c r="H8577" s="200" t="s">
        <v>659</v>
      </c>
      <c r="I8577" s="200">
        <v>45511</v>
      </c>
      <c r="J8577" s="143">
        <f t="shared" si="133"/>
        <v>45511</v>
      </c>
      <c r="K8577" s="202">
        <v>8</v>
      </c>
      <c r="L8577" s="284" t="s">
        <v>2438</v>
      </c>
      <c r="M8577" s="223"/>
      <c r="N8577" s="203">
        <v>2.15</v>
      </c>
      <c r="O8577" s="222" t="s">
        <v>940</v>
      </c>
    </row>
    <row r="8578" spans="1:15" ht="29.25" customHeight="1">
      <c r="A8578" s="221" t="s">
        <v>73</v>
      </c>
      <c r="B8578" s="221" t="s">
        <v>776</v>
      </c>
      <c r="C8578" s="222" t="s">
        <v>103</v>
      </c>
      <c r="D8578" s="222" t="s">
        <v>162</v>
      </c>
      <c r="E8578" s="199" t="s">
        <v>166</v>
      </c>
      <c r="F8578" s="200"/>
      <c r="G8578" s="200"/>
      <c r="H8578" s="200"/>
      <c r="I8578" s="200">
        <v>45512</v>
      </c>
      <c r="J8578" s="143">
        <f t="shared" si="133"/>
        <v>45512</v>
      </c>
      <c r="K8578" s="202">
        <v>4</v>
      </c>
      <c r="L8578" s="284" t="s">
        <v>2437</v>
      </c>
      <c r="M8578" s="223"/>
      <c r="N8578" s="203"/>
      <c r="O8578" s="222" t="s">
        <v>326</v>
      </c>
    </row>
    <row r="8579" spans="1:15" ht="29.25" customHeight="1">
      <c r="A8579" s="221" t="s">
        <v>73</v>
      </c>
      <c r="B8579" s="221" t="s">
        <v>776</v>
      </c>
      <c r="C8579" s="222" t="s">
        <v>103</v>
      </c>
      <c r="D8579" s="222" t="s">
        <v>162</v>
      </c>
      <c r="E8579" s="199" t="s">
        <v>163</v>
      </c>
      <c r="F8579" s="200" t="s">
        <v>657</v>
      </c>
      <c r="G8579" s="200" t="s">
        <v>658</v>
      </c>
      <c r="H8579" s="200" t="s">
        <v>659</v>
      </c>
      <c r="I8579" s="200">
        <v>45512</v>
      </c>
      <c r="J8579" s="143">
        <f t="shared" ref="J8579:J8642" si="134">I8579</f>
        <v>45512</v>
      </c>
      <c r="K8579" s="202">
        <v>4</v>
      </c>
      <c r="L8579" s="284" t="s">
        <v>2438</v>
      </c>
      <c r="M8579" s="223"/>
      <c r="N8579" s="203">
        <v>2.15</v>
      </c>
      <c r="O8579" s="222" t="s">
        <v>940</v>
      </c>
    </row>
    <row r="8580" spans="1:15" ht="29.25" customHeight="1">
      <c r="A8580" s="221" t="s">
        <v>73</v>
      </c>
      <c r="B8580" s="221" t="s">
        <v>776</v>
      </c>
      <c r="C8580" s="222" t="s">
        <v>103</v>
      </c>
      <c r="D8580" s="222" t="s">
        <v>162</v>
      </c>
      <c r="E8580" s="199" t="s">
        <v>163</v>
      </c>
      <c r="F8580" s="200" t="s">
        <v>657</v>
      </c>
      <c r="G8580" s="200" t="s">
        <v>658</v>
      </c>
      <c r="H8580" s="200" t="s">
        <v>659</v>
      </c>
      <c r="I8580" s="200">
        <v>45513</v>
      </c>
      <c r="J8580" s="143">
        <f t="shared" si="134"/>
        <v>45513</v>
      </c>
      <c r="K8580" s="202">
        <v>8</v>
      </c>
      <c r="L8580" s="284" t="s">
        <v>2438</v>
      </c>
      <c r="M8580" s="223"/>
      <c r="N8580" s="203">
        <v>2.15</v>
      </c>
      <c r="O8580" s="222" t="s">
        <v>940</v>
      </c>
    </row>
    <row r="8581" spans="1:15" ht="29.25" customHeight="1">
      <c r="A8581" s="221" t="s">
        <v>73</v>
      </c>
      <c r="B8581" s="221" t="s">
        <v>776</v>
      </c>
      <c r="C8581" s="222" t="s">
        <v>103</v>
      </c>
      <c r="D8581" s="222" t="s">
        <v>162</v>
      </c>
      <c r="E8581" s="199" t="s">
        <v>163</v>
      </c>
      <c r="F8581" s="200" t="s">
        <v>657</v>
      </c>
      <c r="G8581" s="200" t="s">
        <v>658</v>
      </c>
      <c r="H8581" s="200" t="s">
        <v>661</v>
      </c>
      <c r="I8581" s="200">
        <v>45516</v>
      </c>
      <c r="J8581" s="143">
        <f t="shared" si="134"/>
        <v>45516</v>
      </c>
      <c r="K8581" s="202">
        <v>8</v>
      </c>
      <c r="L8581" s="284" t="s">
        <v>2439</v>
      </c>
      <c r="M8581" s="223"/>
      <c r="N8581" s="203">
        <v>0.8</v>
      </c>
      <c r="O8581" s="222" t="s">
        <v>940</v>
      </c>
    </row>
    <row r="8582" spans="1:15" ht="29.25" customHeight="1">
      <c r="A8582" s="221" t="s">
        <v>73</v>
      </c>
      <c r="B8582" s="221" t="s">
        <v>776</v>
      </c>
      <c r="C8582" s="222" t="s">
        <v>103</v>
      </c>
      <c r="D8582" s="222" t="s">
        <v>162</v>
      </c>
      <c r="E8582" s="199" t="s">
        <v>163</v>
      </c>
      <c r="F8582" s="200" t="s">
        <v>657</v>
      </c>
      <c r="G8582" s="200" t="s">
        <v>658</v>
      </c>
      <c r="H8582" s="200" t="s">
        <v>661</v>
      </c>
      <c r="I8582" s="200">
        <v>45517</v>
      </c>
      <c r="J8582" s="143">
        <f t="shared" si="134"/>
        <v>45517</v>
      </c>
      <c r="K8582" s="202">
        <v>8</v>
      </c>
      <c r="L8582" s="284" t="s">
        <v>2440</v>
      </c>
      <c r="M8582" s="223"/>
      <c r="N8582" s="203">
        <v>0.8</v>
      </c>
      <c r="O8582" s="222" t="s">
        <v>940</v>
      </c>
    </row>
    <row r="8583" spans="1:15" ht="29.25" customHeight="1">
      <c r="A8583" s="221" t="s">
        <v>73</v>
      </c>
      <c r="B8583" s="221" t="s">
        <v>776</v>
      </c>
      <c r="C8583" s="222" t="s">
        <v>103</v>
      </c>
      <c r="D8583" s="222" t="s">
        <v>162</v>
      </c>
      <c r="E8583" s="199" t="s">
        <v>163</v>
      </c>
      <c r="F8583" s="200" t="s">
        <v>604</v>
      </c>
      <c r="G8583" s="200" t="s">
        <v>605</v>
      </c>
      <c r="H8583" s="200" t="s">
        <v>606</v>
      </c>
      <c r="I8583" s="200">
        <v>45518</v>
      </c>
      <c r="J8583" s="143">
        <f t="shared" si="134"/>
        <v>45518</v>
      </c>
      <c r="K8583" s="202">
        <v>8</v>
      </c>
      <c r="L8583" s="284" t="s">
        <v>2441</v>
      </c>
      <c r="M8583" s="223"/>
      <c r="N8583" s="203">
        <v>4.2437500000000004</v>
      </c>
      <c r="O8583" s="222" t="s">
        <v>992</v>
      </c>
    </row>
    <row r="8584" spans="1:15" ht="29.25" customHeight="1">
      <c r="A8584" s="221" t="s">
        <v>73</v>
      </c>
      <c r="B8584" s="221" t="s">
        <v>776</v>
      </c>
      <c r="C8584" s="222" t="s">
        <v>103</v>
      </c>
      <c r="D8584" s="222" t="s">
        <v>162</v>
      </c>
      <c r="E8584" s="199" t="s">
        <v>166</v>
      </c>
      <c r="F8584" s="200"/>
      <c r="G8584" s="200"/>
      <c r="H8584" s="200"/>
      <c r="I8584" s="200">
        <v>45519</v>
      </c>
      <c r="J8584" s="143">
        <f t="shared" si="134"/>
        <v>45519</v>
      </c>
      <c r="K8584" s="202">
        <v>7</v>
      </c>
      <c r="L8584" s="284" t="s">
        <v>2442</v>
      </c>
      <c r="M8584" s="223"/>
      <c r="N8584" s="203"/>
      <c r="O8584" s="222" t="s">
        <v>326</v>
      </c>
    </row>
    <row r="8585" spans="1:15" ht="29.25" customHeight="1">
      <c r="A8585" s="221" t="s">
        <v>73</v>
      </c>
      <c r="B8585" s="221" t="s">
        <v>776</v>
      </c>
      <c r="C8585" s="222" t="s">
        <v>103</v>
      </c>
      <c r="D8585" s="222" t="s">
        <v>162</v>
      </c>
      <c r="E8585" s="199" t="s">
        <v>163</v>
      </c>
      <c r="F8585" s="200" t="s">
        <v>604</v>
      </c>
      <c r="G8585" s="200" t="s">
        <v>605</v>
      </c>
      <c r="H8585" s="200" t="s">
        <v>606</v>
      </c>
      <c r="I8585" s="200">
        <v>45519</v>
      </c>
      <c r="J8585" s="143">
        <f t="shared" si="134"/>
        <v>45519</v>
      </c>
      <c r="K8585" s="202">
        <v>1</v>
      </c>
      <c r="L8585" s="284" t="s">
        <v>2441</v>
      </c>
      <c r="M8585" s="223"/>
      <c r="N8585" s="203">
        <v>4.2437500000000004</v>
      </c>
      <c r="O8585" s="222" t="s">
        <v>992</v>
      </c>
    </row>
    <row r="8586" spans="1:15" ht="29.25" customHeight="1">
      <c r="A8586" s="221" t="s">
        <v>73</v>
      </c>
      <c r="B8586" s="221" t="s">
        <v>776</v>
      </c>
      <c r="C8586" s="222" t="s">
        <v>103</v>
      </c>
      <c r="D8586" s="222" t="s">
        <v>162</v>
      </c>
      <c r="E8586" s="199" t="s">
        <v>166</v>
      </c>
      <c r="F8586" s="200"/>
      <c r="G8586" s="200"/>
      <c r="H8586" s="200"/>
      <c r="I8586" s="200">
        <v>45520</v>
      </c>
      <c r="J8586" s="143">
        <f t="shared" si="134"/>
        <v>45520</v>
      </c>
      <c r="K8586" s="202">
        <v>8</v>
      </c>
      <c r="L8586" s="284" t="s">
        <v>2443</v>
      </c>
      <c r="M8586" s="223"/>
      <c r="N8586" s="203"/>
      <c r="O8586" s="222" t="s">
        <v>326</v>
      </c>
    </row>
    <row r="8587" spans="1:15" ht="29.25" customHeight="1">
      <c r="A8587" s="221" t="s">
        <v>73</v>
      </c>
      <c r="B8587" s="221" t="s">
        <v>776</v>
      </c>
      <c r="C8587" s="222" t="s">
        <v>103</v>
      </c>
      <c r="D8587" s="222" t="s">
        <v>162</v>
      </c>
      <c r="E8587" s="199" t="s">
        <v>166</v>
      </c>
      <c r="F8587" s="200"/>
      <c r="G8587" s="200"/>
      <c r="H8587" s="200"/>
      <c r="I8587" s="200">
        <v>45523</v>
      </c>
      <c r="J8587" s="143">
        <f t="shared" si="134"/>
        <v>45523</v>
      </c>
      <c r="K8587" s="202">
        <v>8</v>
      </c>
      <c r="L8587" s="284" t="s">
        <v>2444</v>
      </c>
      <c r="M8587" s="223"/>
      <c r="N8587" s="203"/>
      <c r="O8587" s="222" t="s">
        <v>326</v>
      </c>
    </row>
    <row r="8588" spans="1:15" ht="29.25" customHeight="1">
      <c r="A8588" s="221" t="s">
        <v>73</v>
      </c>
      <c r="B8588" s="221" t="s">
        <v>776</v>
      </c>
      <c r="C8588" s="222" t="s">
        <v>103</v>
      </c>
      <c r="D8588" s="222" t="s">
        <v>162</v>
      </c>
      <c r="E8588" s="199" t="s">
        <v>166</v>
      </c>
      <c r="F8588" s="200"/>
      <c r="G8588" s="200"/>
      <c r="H8588" s="200"/>
      <c r="I8588" s="200">
        <v>45524</v>
      </c>
      <c r="J8588" s="143">
        <f t="shared" si="134"/>
        <v>45524</v>
      </c>
      <c r="K8588" s="202">
        <v>8</v>
      </c>
      <c r="L8588" s="284" t="s">
        <v>2445</v>
      </c>
      <c r="M8588" s="223"/>
      <c r="N8588" s="203"/>
      <c r="O8588" s="222" t="s">
        <v>326</v>
      </c>
    </row>
    <row r="8589" spans="1:15" ht="29.25" customHeight="1">
      <c r="A8589" s="221" t="s">
        <v>73</v>
      </c>
      <c r="B8589" s="221" t="s">
        <v>776</v>
      </c>
      <c r="C8589" s="222" t="s">
        <v>103</v>
      </c>
      <c r="D8589" s="222" t="s">
        <v>162</v>
      </c>
      <c r="E8589" s="199" t="s">
        <v>166</v>
      </c>
      <c r="F8589" s="200"/>
      <c r="G8589" s="200"/>
      <c r="H8589" s="200"/>
      <c r="I8589" s="200">
        <v>45525</v>
      </c>
      <c r="J8589" s="143">
        <f t="shared" si="134"/>
        <v>45525</v>
      </c>
      <c r="K8589" s="202">
        <v>6</v>
      </c>
      <c r="L8589" s="284" t="s">
        <v>2446</v>
      </c>
      <c r="M8589" s="223"/>
      <c r="N8589" s="203"/>
      <c r="O8589" s="222" t="s">
        <v>326</v>
      </c>
    </row>
    <row r="8590" spans="1:15" ht="29.25" customHeight="1">
      <c r="A8590" s="221" t="s">
        <v>73</v>
      </c>
      <c r="B8590" s="221" t="s">
        <v>776</v>
      </c>
      <c r="C8590" s="222" t="s">
        <v>103</v>
      </c>
      <c r="D8590" s="222" t="s">
        <v>162</v>
      </c>
      <c r="E8590" s="199" t="s">
        <v>163</v>
      </c>
      <c r="F8590" s="200" t="s">
        <v>657</v>
      </c>
      <c r="G8590" s="200" t="s">
        <v>658</v>
      </c>
      <c r="H8590" s="200" t="s">
        <v>660</v>
      </c>
      <c r="I8590" s="200">
        <v>45525</v>
      </c>
      <c r="J8590" s="143">
        <f t="shared" si="134"/>
        <v>45525</v>
      </c>
      <c r="K8590" s="202">
        <v>2</v>
      </c>
      <c r="L8590" s="284" t="s">
        <v>2447</v>
      </c>
      <c r="M8590" s="223"/>
      <c r="N8590" s="203">
        <v>0.65</v>
      </c>
      <c r="O8590" s="222" t="s">
        <v>940</v>
      </c>
    </row>
    <row r="8591" spans="1:15" ht="29.25" customHeight="1">
      <c r="A8591" s="221" t="s">
        <v>73</v>
      </c>
      <c r="B8591" s="221" t="s">
        <v>776</v>
      </c>
      <c r="C8591" s="222" t="s">
        <v>103</v>
      </c>
      <c r="D8591" s="222" t="s">
        <v>162</v>
      </c>
      <c r="E8591" s="199" t="s">
        <v>166</v>
      </c>
      <c r="F8591" s="200"/>
      <c r="G8591" s="200"/>
      <c r="H8591" s="200"/>
      <c r="I8591" s="200">
        <v>45526</v>
      </c>
      <c r="J8591" s="143">
        <f t="shared" si="134"/>
        <v>45526</v>
      </c>
      <c r="K8591" s="202">
        <v>5</v>
      </c>
      <c r="L8591" s="284" t="s">
        <v>2448</v>
      </c>
      <c r="M8591" s="223"/>
      <c r="N8591" s="203"/>
      <c r="O8591" s="222" t="s">
        <v>326</v>
      </c>
    </row>
    <row r="8592" spans="1:15" ht="29.25" customHeight="1">
      <c r="A8592" s="221" t="s">
        <v>73</v>
      </c>
      <c r="B8592" s="221" t="s">
        <v>776</v>
      </c>
      <c r="C8592" s="222" t="s">
        <v>103</v>
      </c>
      <c r="D8592" s="222" t="s">
        <v>162</v>
      </c>
      <c r="E8592" s="199" t="s">
        <v>163</v>
      </c>
      <c r="F8592" s="200" t="s">
        <v>657</v>
      </c>
      <c r="G8592" s="200" t="s">
        <v>658</v>
      </c>
      <c r="H8592" s="200" t="s">
        <v>660</v>
      </c>
      <c r="I8592" s="200">
        <v>45526</v>
      </c>
      <c r="J8592" s="143">
        <f t="shared" si="134"/>
        <v>45526</v>
      </c>
      <c r="K8592" s="202">
        <v>3</v>
      </c>
      <c r="L8592" s="284" t="s">
        <v>2447</v>
      </c>
      <c r="M8592" s="223"/>
      <c r="N8592" s="203">
        <v>0.65</v>
      </c>
      <c r="O8592" s="222" t="s">
        <v>940</v>
      </c>
    </row>
    <row r="8593" spans="1:15" ht="29.25" customHeight="1">
      <c r="A8593" s="221" t="s">
        <v>73</v>
      </c>
      <c r="B8593" s="221" t="s">
        <v>776</v>
      </c>
      <c r="C8593" s="222" t="s">
        <v>103</v>
      </c>
      <c r="D8593" s="222" t="s">
        <v>162</v>
      </c>
      <c r="E8593" s="199" t="s">
        <v>166</v>
      </c>
      <c r="F8593" s="200"/>
      <c r="G8593" s="200"/>
      <c r="H8593" s="200"/>
      <c r="I8593" s="200">
        <v>45527</v>
      </c>
      <c r="J8593" s="143">
        <f t="shared" si="134"/>
        <v>45527</v>
      </c>
      <c r="K8593" s="202">
        <v>8</v>
      </c>
      <c r="L8593" s="284" t="s">
        <v>2448</v>
      </c>
      <c r="M8593" s="223"/>
      <c r="N8593" s="203"/>
      <c r="O8593" s="222" t="s">
        <v>326</v>
      </c>
    </row>
    <row r="8594" spans="1:15" ht="29.25" customHeight="1">
      <c r="A8594" s="221" t="s">
        <v>73</v>
      </c>
      <c r="B8594" s="221" t="s">
        <v>776</v>
      </c>
      <c r="C8594" s="222" t="s">
        <v>103</v>
      </c>
      <c r="D8594" s="222" t="s">
        <v>162</v>
      </c>
      <c r="E8594" s="199" t="s">
        <v>166</v>
      </c>
      <c r="F8594" s="200"/>
      <c r="G8594" s="200"/>
      <c r="H8594" s="200"/>
      <c r="I8594" s="200">
        <v>45530</v>
      </c>
      <c r="J8594" s="143">
        <f t="shared" si="134"/>
        <v>45530</v>
      </c>
      <c r="K8594" s="202">
        <v>8</v>
      </c>
      <c r="L8594" s="284" t="s">
        <v>2446</v>
      </c>
      <c r="M8594" s="223"/>
      <c r="N8594" s="203"/>
      <c r="O8594" s="222" t="s">
        <v>326</v>
      </c>
    </row>
    <row r="8595" spans="1:15" ht="29.25" customHeight="1">
      <c r="A8595" s="221" t="s">
        <v>73</v>
      </c>
      <c r="B8595" s="221" t="s">
        <v>776</v>
      </c>
      <c r="C8595" s="222" t="s">
        <v>103</v>
      </c>
      <c r="D8595" s="222" t="s">
        <v>162</v>
      </c>
      <c r="E8595" s="199" t="s">
        <v>166</v>
      </c>
      <c r="F8595" s="200"/>
      <c r="G8595" s="200"/>
      <c r="H8595" s="200"/>
      <c r="I8595" s="200">
        <v>45531</v>
      </c>
      <c r="J8595" s="143">
        <f t="shared" si="134"/>
        <v>45531</v>
      </c>
      <c r="K8595" s="202">
        <v>8</v>
      </c>
      <c r="L8595" s="284" t="s">
        <v>2446</v>
      </c>
      <c r="M8595" s="223"/>
      <c r="N8595" s="203"/>
      <c r="O8595" s="222" t="s">
        <v>326</v>
      </c>
    </row>
    <row r="8596" spans="1:15" ht="29.25" customHeight="1">
      <c r="A8596" s="221" t="s">
        <v>73</v>
      </c>
      <c r="B8596" s="221" t="s">
        <v>776</v>
      </c>
      <c r="C8596" s="222" t="s">
        <v>103</v>
      </c>
      <c r="D8596" s="222" t="s">
        <v>162</v>
      </c>
      <c r="E8596" s="199" t="s">
        <v>163</v>
      </c>
      <c r="F8596" s="200" t="s">
        <v>657</v>
      </c>
      <c r="G8596" s="200" t="s">
        <v>658</v>
      </c>
      <c r="H8596" s="200" t="s">
        <v>660</v>
      </c>
      <c r="I8596" s="200">
        <v>45532</v>
      </c>
      <c r="J8596" s="143">
        <f t="shared" si="134"/>
        <v>45532</v>
      </c>
      <c r="K8596" s="202">
        <v>8</v>
      </c>
      <c r="L8596" s="284" t="s">
        <v>2449</v>
      </c>
      <c r="M8596" s="223"/>
      <c r="N8596" s="203">
        <v>0.65</v>
      </c>
      <c r="O8596" s="222" t="s">
        <v>940</v>
      </c>
    </row>
    <row r="8597" spans="1:15" ht="29.25" customHeight="1">
      <c r="A8597" s="221" t="s">
        <v>73</v>
      </c>
      <c r="B8597" s="221" t="s">
        <v>776</v>
      </c>
      <c r="C8597" s="222" t="s">
        <v>103</v>
      </c>
      <c r="D8597" s="222" t="s">
        <v>162</v>
      </c>
      <c r="E8597" s="199" t="s">
        <v>163</v>
      </c>
      <c r="F8597" s="200" t="s">
        <v>657</v>
      </c>
      <c r="G8597" s="200" t="s">
        <v>658</v>
      </c>
      <c r="H8597" s="200"/>
      <c r="I8597" s="200">
        <v>45533</v>
      </c>
      <c r="J8597" s="143">
        <f t="shared" si="134"/>
        <v>45533</v>
      </c>
      <c r="K8597" s="202">
        <v>8</v>
      </c>
      <c r="L8597" s="284" t="s">
        <v>2450</v>
      </c>
      <c r="M8597" s="223"/>
      <c r="N8597" s="203"/>
      <c r="O8597" s="222" t="s">
        <v>326</v>
      </c>
    </row>
    <row r="8598" spans="1:15" ht="29.25" customHeight="1">
      <c r="A8598" s="221" t="s">
        <v>73</v>
      </c>
      <c r="B8598" s="221" t="s">
        <v>776</v>
      </c>
      <c r="C8598" s="222" t="s">
        <v>103</v>
      </c>
      <c r="D8598" s="222" t="s">
        <v>162</v>
      </c>
      <c r="E8598" s="199" t="s">
        <v>166</v>
      </c>
      <c r="F8598" s="200"/>
      <c r="G8598" s="200"/>
      <c r="H8598" s="200"/>
      <c r="I8598" s="200">
        <v>45534</v>
      </c>
      <c r="J8598" s="143">
        <f t="shared" si="134"/>
        <v>45534</v>
      </c>
      <c r="K8598" s="202">
        <v>2</v>
      </c>
      <c r="L8598" s="284" t="s">
        <v>2451</v>
      </c>
      <c r="M8598" s="223"/>
      <c r="N8598" s="203"/>
      <c r="O8598" s="222" t="s">
        <v>326</v>
      </c>
    </row>
    <row r="8599" spans="1:15" ht="29.25" customHeight="1">
      <c r="A8599" s="221" t="s">
        <v>73</v>
      </c>
      <c r="B8599" s="221" t="s">
        <v>776</v>
      </c>
      <c r="C8599" s="222" t="s">
        <v>103</v>
      </c>
      <c r="D8599" s="222" t="s">
        <v>162</v>
      </c>
      <c r="E8599" s="199" t="s">
        <v>163</v>
      </c>
      <c r="F8599" s="200" t="s">
        <v>657</v>
      </c>
      <c r="G8599" s="200" t="s">
        <v>658</v>
      </c>
      <c r="H8599" s="200"/>
      <c r="I8599" s="200">
        <v>45534</v>
      </c>
      <c r="J8599" s="143">
        <f t="shared" si="134"/>
        <v>45534</v>
      </c>
      <c r="K8599" s="202">
        <v>6</v>
      </c>
      <c r="L8599" s="284" t="s">
        <v>2450</v>
      </c>
      <c r="M8599" s="223"/>
      <c r="N8599" s="203"/>
      <c r="O8599" s="222" t="s">
        <v>326</v>
      </c>
    </row>
    <row r="8600" spans="1:15" ht="29.25" customHeight="1">
      <c r="A8600" s="221" t="s">
        <v>73</v>
      </c>
      <c r="B8600" s="221" t="s">
        <v>776</v>
      </c>
      <c r="C8600" s="222" t="s">
        <v>103</v>
      </c>
      <c r="D8600" s="222" t="s">
        <v>162</v>
      </c>
      <c r="E8600" s="199" t="s">
        <v>166</v>
      </c>
      <c r="F8600" s="200"/>
      <c r="G8600" s="200"/>
      <c r="H8600" s="200"/>
      <c r="I8600" s="200">
        <v>45537</v>
      </c>
      <c r="J8600" s="143">
        <f t="shared" si="134"/>
        <v>45537</v>
      </c>
      <c r="K8600" s="202">
        <v>8</v>
      </c>
      <c r="L8600" s="284" t="s">
        <v>2452</v>
      </c>
      <c r="M8600" s="223"/>
      <c r="N8600" s="203"/>
      <c r="O8600" s="222" t="s">
        <v>326</v>
      </c>
    </row>
    <row r="8601" spans="1:15" ht="29.25" customHeight="1">
      <c r="A8601" s="221" t="s">
        <v>73</v>
      </c>
      <c r="B8601" s="221" t="s">
        <v>776</v>
      </c>
      <c r="C8601" s="222" t="s">
        <v>103</v>
      </c>
      <c r="D8601" s="222" t="s">
        <v>162</v>
      </c>
      <c r="E8601" s="199" t="s">
        <v>166</v>
      </c>
      <c r="F8601" s="200"/>
      <c r="G8601" s="200"/>
      <c r="H8601" s="200"/>
      <c r="I8601" s="200">
        <v>45538</v>
      </c>
      <c r="J8601" s="143">
        <f t="shared" si="134"/>
        <v>45538</v>
      </c>
      <c r="K8601" s="202">
        <v>2</v>
      </c>
      <c r="L8601" s="284" t="s">
        <v>2452</v>
      </c>
      <c r="M8601" s="223"/>
      <c r="N8601" s="203"/>
      <c r="O8601" s="222" t="s">
        <v>326</v>
      </c>
    </row>
    <row r="8602" spans="1:15" ht="29.25" customHeight="1">
      <c r="A8602" s="221" t="s">
        <v>73</v>
      </c>
      <c r="B8602" s="221" t="s">
        <v>776</v>
      </c>
      <c r="C8602" s="222" t="s">
        <v>103</v>
      </c>
      <c r="D8602" s="222" t="s">
        <v>162</v>
      </c>
      <c r="E8602" s="199" t="s">
        <v>166</v>
      </c>
      <c r="F8602" s="200"/>
      <c r="G8602" s="200"/>
      <c r="H8602" s="200"/>
      <c r="I8602" s="200">
        <v>45538</v>
      </c>
      <c r="J8602" s="143">
        <f t="shared" si="134"/>
        <v>45538</v>
      </c>
      <c r="K8602" s="202">
        <v>6</v>
      </c>
      <c r="L8602" s="285" t="s">
        <v>2453</v>
      </c>
      <c r="M8602" s="223"/>
      <c r="N8602" s="203"/>
      <c r="O8602" s="222" t="s">
        <v>326</v>
      </c>
    </row>
    <row r="8603" spans="1:15" ht="29.25" customHeight="1">
      <c r="A8603" s="221" t="s">
        <v>73</v>
      </c>
      <c r="B8603" s="221" t="s">
        <v>776</v>
      </c>
      <c r="C8603" s="222" t="s">
        <v>103</v>
      </c>
      <c r="D8603" s="222" t="s">
        <v>162</v>
      </c>
      <c r="E8603" s="199" t="s">
        <v>165</v>
      </c>
      <c r="F8603" s="200"/>
      <c r="G8603" s="200"/>
      <c r="H8603" s="200"/>
      <c r="I8603" s="200">
        <v>45551</v>
      </c>
      <c r="J8603" s="143">
        <f t="shared" si="134"/>
        <v>45551</v>
      </c>
      <c r="K8603" s="202">
        <v>8</v>
      </c>
      <c r="L8603" s="285" t="s">
        <v>170</v>
      </c>
      <c r="M8603" s="223"/>
      <c r="N8603" s="203"/>
      <c r="O8603" s="222" t="s">
        <v>326</v>
      </c>
    </row>
    <row r="8604" spans="1:15" ht="29.25" customHeight="1">
      <c r="A8604" s="221" t="s">
        <v>73</v>
      </c>
      <c r="B8604" s="221" t="s">
        <v>776</v>
      </c>
      <c r="C8604" s="222" t="s">
        <v>103</v>
      </c>
      <c r="D8604" s="222" t="s">
        <v>162</v>
      </c>
      <c r="E8604" s="199" t="s">
        <v>165</v>
      </c>
      <c r="F8604" s="200"/>
      <c r="G8604" s="200"/>
      <c r="H8604" s="200"/>
      <c r="I8604" s="200">
        <v>45552</v>
      </c>
      <c r="J8604" s="143">
        <f t="shared" si="134"/>
        <v>45552</v>
      </c>
      <c r="K8604" s="202">
        <v>8</v>
      </c>
      <c r="L8604" s="285" t="s">
        <v>484</v>
      </c>
      <c r="M8604" s="223"/>
      <c r="N8604" s="203"/>
      <c r="O8604" s="222" t="s">
        <v>326</v>
      </c>
    </row>
    <row r="8605" spans="1:15" ht="29.25" customHeight="1">
      <c r="A8605" s="221" t="s">
        <v>73</v>
      </c>
      <c r="B8605" s="221" t="s">
        <v>776</v>
      </c>
      <c r="C8605" s="222" t="s">
        <v>103</v>
      </c>
      <c r="D8605" s="222" t="s">
        <v>162</v>
      </c>
      <c r="E8605" s="199" t="s">
        <v>165</v>
      </c>
      <c r="F8605" s="200"/>
      <c r="G8605" s="200"/>
      <c r="H8605" s="200"/>
      <c r="I8605" s="200">
        <v>45567</v>
      </c>
      <c r="J8605" s="143">
        <f t="shared" si="134"/>
        <v>45567</v>
      </c>
      <c r="K8605" s="202">
        <v>8</v>
      </c>
      <c r="L8605" s="285" t="s">
        <v>593</v>
      </c>
      <c r="M8605" s="223"/>
      <c r="N8605" s="203"/>
      <c r="O8605" s="222" t="s">
        <v>326</v>
      </c>
    </row>
    <row r="8606" spans="1:15" ht="29.25" customHeight="1">
      <c r="A8606" s="221" t="s">
        <v>73</v>
      </c>
      <c r="B8606" s="221" t="s">
        <v>776</v>
      </c>
      <c r="C8606" s="222" t="s">
        <v>103</v>
      </c>
      <c r="D8606" s="222" t="s">
        <v>162</v>
      </c>
      <c r="E8606" s="199" t="s">
        <v>165</v>
      </c>
      <c r="F8606" s="200"/>
      <c r="G8606" s="200"/>
      <c r="H8606" s="200"/>
      <c r="I8606" s="200">
        <v>45568</v>
      </c>
      <c r="J8606" s="143">
        <f t="shared" si="134"/>
        <v>45568</v>
      </c>
      <c r="K8606" s="202">
        <v>8</v>
      </c>
      <c r="L8606" s="285" t="s">
        <v>593</v>
      </c>
      <c r="M8606" s="223"/>
      <c r="N8606" s="203"/>
      <c r="O8606" s="222" t="s">
        <v>326</v>
      </c>
    </row>
    <row r="8607" spans="1:15" ht="29.25" customHeight="1">
      <c r="A8607" s="221" t="s">
        <v>73</v>
      </c>
      <c r="B8607" s="221" t="s">
        <v>776</v>
      </c>
      <c r="C8607" s="222" t="s">
        <v>103</v>
      </c>
      <c r="D8607" s="222" t="s">
        <v>162</v>
      </c>
      <c r="E8607" s="199" t="s">
        <v>165</v>
      </c>
      <c r="F8607" s="200"/>
      <c r="G8607" s="200"/>
      <c r="H8607" s="200"/>
      <c r="I8607" s="200">
        <v>45575</v>
      </c>
      <c r="J8607" s="143">
        <f t="shared" si="134"/>
        <v>45575</v>
      </c>
      <c r="K8607" s="202">
        <v>8</v>
      </c>
      <c r="L8607" s="285" t="s">
        <v>3333</v>
      </c>
      <c r="M8607" s="223"/>
      <c r="N8607" s="203"/>
      <c r="O8607" s="222" t="s">
        <v>326</v>
      </c>
    </row>
    <row r="8608" spans="1:15" ht="29.25" customHeight="1">
      <c r="A8608" s="221" t="s">
        <v>73</v>
      </c>
      <c r="B8608" s="221" t="s">
        <v>776</v>
      </c>
      <c r="C8608" s="222" t="s">
        <v>103</v>
      </c>
      <c r="D8608" s="222" t="s">
        <v>162</v>
      </c>
      <c r="E8608" s="199" t="s">
        <v>166</v>
      </c>
      <c r="F8608" s="200"/>
      <c r="G8608" s="200"/>
      <c r="H8608" s="200"/>
      <c r="I8608" s="200">
        <v>45580</v>
      </c>
      <c r="J8608" s="143">
        <f t="shared" si="134"/>
        <v>45580</v>
      </c>
      <c r="K8608" s="202">
        <v>8</v>
      </c>
      <c r="L8608" s="284" t="s">
        <v>4168</v>
      </c>
      <c r="M8608" s="223"/>
      <c r="N8608" s="203"/>
      <c r="O8608" s="222" t="s">
        <v>326</v>
      </c>
    </row>
    <row r="8609" spans="1:15" ht="29.25" customHeight="1">
      <c r="A8609" s="221" t="s">
        <v>73</v>
      </c>
      <c r="B8609" s="221" t="s">
        <v>776</v>
      </c>
      <c r="C8609" s="222" t="s">
        <v>103</v>
      </c>
      <c r="D8609" s="222" t="s">
        <v>162</v>
      </c>
      <c r="E8609" s="199" t="s">
        <v>165</v>
      </c>
      <c r="F8609" s="200"/>
      <c r="G8609" s="200"/>
      <c r="H8609" s="200"/>
      <c r="I8609" s="200">
        <v>45583</v>
      </c>
      <c r="J8609" s="143">
        <f t="shared" si="134"/>
        <v>45583</v>
      </c>
      <c r="K8609" s="202">
        <v>4</v>
      </c>
      <c r="L8609" s="285" t="s">
        <v>170</v>
      </c>
      <c r="M8609" s="223"/>
      <c r="N8609" s="203"/>
      <c r="O8609" s="222" t="s">
        <v>326</v>
      </c>
    </row>
    <row r="8610" spans="1:15" ht="29.25" customHeight="1">
      <c r="A8610" s="221" t="s">
        <v>73</v>
      </c>
      <c r="B8610" s="221" t="s">
        <v>776</v>
      </c>
      <c r="C8610" s="222" t="s">
        <v>103</v>
      </c>
      <c r="D8610" s="222" t="s">
        <v>162</v>
      </c>
      <c r="E8610" s="199" t="s">
        <v>166</v>
      </c>
      <c r="F8610" s="200"/>
      <c r="G8610" s="200"/>
      <c r="H8610" s="200"/>
      <c r="I8610" s="200">
        <v>45595</v>
      </c>
      <c r="J8610" s="143">
        <f t="shared" si="134"/>
        <v>45595</v>
      </c>
      <c r="K8610" s="202">
        <v>8</v>
      </c>
      <c r="L8610" s="285" t="s">
        <v>4169</v>
      </c>
      <c r="M8610" s="223"/>
      <c r="N8610" s="203"/>
      <c r="O8610" s="222" t="s">
        <v>326</v>
      </c>
    </row>
    <row r="8611" spans="1:15" ht="29.25" customHeight="1">
      <c r="A8611" s="221" t="s">
        <v>73</v>
      </c>
      <c r="B8611" s="221" t="s">
        <v>776</v>
      </c>
      <c r="C8611" s="222" t="s">
        <v>103</v>
      </c>
      <c r="D8611" s="222" t="s">
        <v>162</v>
      </c>
      <c r="E8611" s="199" t="s">
        <v>165</v>
      </c>
      <c r="F8611" s="200"/>
      <c r="G8611" s="200"/>
      <c r="H8611" s="200"/>
      <c r="I8611" s="200">
        <v>45596</v>
      </c>
      <c r="J8611" s="143">
        <f t="shared" si="134"/>
        <v>45596</v>
      </c>
      <c r="K8611" s="202">
        <v>8</v>
      </c>
      <c r="L8611" s="285" t="s">
        <v>593</v>
      </c>
      <c r="M8611" s="223"/>
      <c r="N8611" s="203"/>
      <c r="O8611" s="222" t="s">
        <v>326</v>
      </c>
    </row>
    <row r="8612" spans="1:15" ht="29.25" customHeight="1">
      <c r="A8612" s="221" t="s">
        <v>73</v>
      </c>
      <c r="B8612" s="221" t="s">
        <v>776</v>
      </c>
      <c r="C8612" s="222" t="s">
        <v>103</v>
      </c>
      <c r="D8612" s="222" t="s">
        <v>162</v>
      </c>
      <c r="E8612" s="199" t="s">
        <v>165</v>
      </c>
      <c r="F8612" s="200"/>
      <c r="G8612" s="200"/>
      <c r="H8612" s="200"/>
      <c r="I8612" s="200">
        <v>45604</v>
      </c>
      <c r="J8612" s="143">
        <f t="shared" si="134"/>
        <v>45604</v>
      </c>
      <c r="K8612" s="202">
        <v>8</v>
      </c>
      <c r="L8612" s="285" t="s">
        <v>170</v>
      </c>
      <c r="M8612" s="223"/>
      <c r="N8612" s="203"/>
      <c r="O8612" s="222" t="s">
        <v>326</v>
      </c>
    </row>
    <row r="8613" spans="1:15" ht="29.25" customHeight="1">
      <c r="A8613" s="221" t="s">
        <v>73</v>
      </c>
      <c r="B8613" s="221" t="s">
        <v>776</v>
      </c>
      <c r="C8613" s="222" t="s">
        <v>103</v>
      </c>
      <c r="D8613" s="222" t="s">
        <v>162</v>
      </c>
      <c r="E8613" s="199" t="s">
        <v>166</v>
      </c>
      <c r="F8613" s="200"/>
      <c r="G8613" s="200"/>
      <c r="H8613" s="200"/>
      <c r="I8613" s="200">
        <v>45610</v>
      </c>
      <c r="J8613" s="143">
        <f t="shared" si="134"/>
        <v>45610</v>
      </c>
      <c r="K8613" s="202">
        <v>8</v>
      </c>
      <c r="L8613" s="284" t="s">
        <v>4445</v>
      </c>
      <c r="M8613" s="223"/>
      <c r="N8613" s="203"/>
      <c r="O8613" s="222" t="s">
        <v>326</v>
      </c>
    </row>
    <row r="8614" spans="1:15" ht="29.25" customHeight="1">
      <c r="A8614" s="221" t="s">
        <v>73</v>
      </c>
      <c r="B8614" s="221" t="s">
        <v>776</v>
      </c>
      <c r="C8614" s="222" t="s">
        <v>103</v>
      </c>
      <c r="D8614" s="222" t="s">
        <v>162</v>
      </c>
      <c r="E8614" s="199" t="s">
        <v>165</v>
      </c>
      <c r="F8614" s="200"/>
      <c r="G8614" s="200"/>
      <c r="H8614" s="200"/>
      <c r="I8614" s="200">
        <v>45611</v>
      </c>
      <c r="J8614" s="143">
        <f t="shared" si="134"/>
        <v>45611</v>
      </c>
      <c r="K8614" s="202">
        <v>8</v>
      </c>
      <c r="L8614" s="285" t="s">
        <v>170</v>
      </c>
      <c r="M8614" s="223"/>
      <c r="N8614" s="203"/>
      <c r="O8614" s="222" t="s">
        <v>326</v>
      </c>
    </row>
    <row r="8615" spans="1:15" ht="29.25" customHeight="1">
      <c r="A8615" s="221" t="s">
        <v>73</v>
      </c>
      <c r="B8615" s="221" t="s">
        <v>776</v>
      </c>
      <c r="C8615" s="222" t="s">
        <v>103</v>
      </c>
      <c r="D8615" s="222" t="s">
        <v>162</v>
      </c>
      <c r="E8615" s="199" t="s">
        <v>166</v>
      </c>
      <c r="F8615" s="200"/>
      <c r="G8615" s="200"/>
      <c r="H8615" s="200"/>
      <c r="I8615" s="200">
        <v>45772</v>
      </c>
      <c r="J8615" s="143">
        <f t="shared" si="134"/>
        <v>45772</v>
      </c>
      <c r="K8615" s="202">
        <v>8</v>
      </c>
      <c r="L8615" s="284" t="s">
        <v>7934</v>
      </c>
      <c r="M8615" s="223"/>
      <c r="N8615" s="203"/>
      <c r="O8615" s="222" t="s">
        <v>326</v>
      </c>
    </row>
    <row r="8616" spans="1:15" ht="29.25" customHeight="1">
      <c r="A8616" s="221" t="s">
        <v>73</v>
      </c>
      <c r="B8616" s="221" t="s">
        <v>776</v>
      </c>
      <c r="C8616" s="222" t="s">
        <v>103</v>
      </c>
      <c r="D8616" s="222" t="s">
        <v>162</v>
      </c>
      <c r="E8616" s="199" t="s">
        <v>166</v>
      </c>
      <c r="F8616" s="200"/>
      <c r="G8616" s="200"/>
      <c r="H8616" s="200"/>
      <c r="I8616" s="200">
        <v>45775</v>
      </c>
      <c r="J8616" s="143">
        <f t="shared" si="134"/>
        <v>45775</v>
      </c>
      <c r="K8616" s="202">
        <v>8</v>
      </c>
      <c r="L8616" s="284" t="s">
        <v>7935</v>
      </c>
      <c r="M8616" s="223"/>
      <c r="N8616" s="203"/>
      <c r="O8616" s="222" t="s">
        <v>326</v>
      </c>
    </row>
    <row r="8617" spans="1:15" ht="29.25" customHeight="1">
      <c r="A8617" s="221" t="s">
        <v>73</v>
      </c>
      <c r="B8617" s="221" t="s">
        <v>776</v>
      </c>
      <c r="C8617" s="222" t="s">
        <v>103</v>
      </c>
      <c r="D8617" s="222" t="s">
        <v>162</v>
      </c>
      <c r="E8617" s="199" t="s">
        <v>166</v>
      </c>
      <c r="F8617" s="200"/>
      <c r="G8617" s="200"/>
      <c r="H8617" s="200"/>
      <c r="I8617" s="200">
        <v>45776</v>
      </c>
      <c r="J8617" s="143">
        <f t="shared" si="134"/>
        <v>45776</v>
      </c>
      <c r="K8617" s="202">
        <v>8</v>
      </c>
      <c r="L8617" s="284" t="s">
        <v>7936</v>
      </c>
      <c r="M8617" s="223"/>
      <c r="N8617" s="203"/>
      <c r="O8617" s="222" t="s">
        <v>326</v>
      </c>
    </row>
    <row r="8618" spans="1:15" ht="29.25" customHeight="1">
      <c r="A8618" s="221" t="s">
        <v>73</v>
      </c>
      <c r="B8618" s="221" t="s">
        <v>776</v>
      </c>
      <c r="C8618" s="222" t="s">
        <v>103</v>
      </c>
      <c r="D8618" s="222" t="s">
        <v>162</v>
      </c>
      <c r="E8618" s="199" t="s">
        <v>166</v>
      </c>
      <c r="F8618" s="200"/>
      <c r="G8618" s="200"/>
      <c r="H8618" s="200"/>
      <c r="I8618" s="200">
        <v>45777</v>
      </c>
      <c r="J8618" s="143">
        <f t="shared" si="134"/>
        <v>45777</v>
      </c>
      <c r="K8618" s="202">
        <v>8</v>
      </c>
      <c r="L8618" s="284" t="s">
        <v>7937</v>
      </c>
      <c r="M8618" s="223"/>
      <c r="N8618" s="203"/>
      <c r="O8618" s="222" t="s">
        <v>326</v>
      </c>
    </row>
    <row r="8619" spans="1:15" ht="29.25" customHeight="1">
      <c r="A8619" s="221" t="s">
        <v>73</v>
      </c>
      <c r="B8619" s="221" t="s">
        <v>776</v>
      </c>
      <c r="C8619" s="222" t="s">
        <v>103</v>
      </c>
      <c r="D8619" s="222" t="s">
        <v>162</v>
      </c>
      <c r="E8619" s="199" t="s">
        <v>166</v>
      </c>
      <c r="F8619" s="200"/>
      <c r="G8619" s="200"/>
      <c r="H8619" s="200"/>
      <c r="I8619" s="200">
        <v>45782</v>
      </c>
      <c r="J8619" s="143">
        <f t="shared" si="134"/>
        <v>45782</v>
      </c>
      <c r="K8619" s="202">
        <v>8</v>
      </c>
      <c r="L8619" s="284" t="s">
        <v>7938</v>
      </c>
      <c r="M8619" s="223"/>
      <c r="N8619" s="203"/>
      <c r="O8619" s="222" t="s">
        <v>326</v>
      </c>
    </row>
    <row r="8620" spans="1:15" ht="29.25" customHeight="1">
      <c r="A8620" s="221" t="s">
        <v>73</v>
      </c>
      <c r="B8620" s="221" t="s">
        <v>776</v>
      </c>
      <c r="C8620" s="222" t="s">
        <v>103</v>
      </c>
      <c r="D8620" s="222" t="s">
        <v>162</v>
      </c>
      <c r="E8620" s="199" t="s">
        <v>166</v>
      </c>
      <c r="F8620" s="200"/>
      <c r="G8620" s="200"/>
      <c r="H8620" s="200"/>
      <c r="I8620" s="200">
        <v>45783</v>
      </c>
      <c r="J8620" s="143">
        <f t="shared" si="134"/>
        <v>45783</v>
      </c>
      <c r="K8620" s="202">
        <v>8</v>
      </c>
      <c r="L8620" s="284" t="s">
        <v>7939</v>
      </c>
      <c r="M8620" s="223"/>
      <c r="N8620" s="203"/>
      <c r="O8620" s="222" t="s">
        <v>326</v>
      </c>
    </row>
    <row r="8621" spans="1:15" ht="29.25" customHeight="1">
      <c r="A8621" s="221" t="s">
        <v>73</v>
      </c>
      <c r="B8621" s="221" t="s">
        <v>776</v>
      </c>
      <c r="C8621" s="222" t="s">
        <v>103</v>
      </c>
      <c r="D8621" s="222" t="s">
        <v>162</v>
      </c>
      <c r="E8621" s="199" t="s">
        <v>166</v>
      </c>
      <c r="F8621" s="200"/>
      <c r="G8621" s="200"/>
      <c r="H8621" s="200"/>
      <c r="I8621" s="200">
        <v>45784</v>
      </c>
      <c r="J8621" s="143">
        <f t="shared" si="134"/>
        <v>45784</v>
      </c>
      <c r="K8621" s="202">
        <v>8</v>
      </c>
      <c r="L8621" s="284" t="s">
        <v>7940</v>
      </c>
      <c r="M8621" s="223"/>
      <c r="N8621" s="203"/>
      <c r="O8621" s="222" t="s">
        <v>326</v>
      </c>
    </row>
    <row r="8622" spans="1:15" ht="29.25" customHeight="1">
      <c r="A8622" s="221" t="s">
        <v>73</v>
      </c>
      <c r="B8622" s="221" t="s">
        <v>776</v>
      </c>
      <c r="C8622" s="222" t="s">
        <v>103</v>
      </c>
      <c r="D8622" s="222" t="s">
        <v>162</v>
      </c>
      <c r="E8622" s="199" t="s">
        <v>166</v>
      </c>
      <c r="F8622" s="200"/>
      <c r="G8622" s="200"/>
      <c r="H8622" s="200"/>
      <c r="I8622" s="200">
        <v>45785</v>
      </c>
      <c r="J8622" s="143">
        <f t="shared" si="134"/>
        <v>45785</v>
      </c>
      <c r="K8622" s="202">
        <v>8</v>
      </c>
      <c r="L8622" s="284" t="s">
        <v>7941</v>
      </c>
      <c r="M8622" s="223"/>
      <c r="N8622" s="203"/>
      <c r="O8622" s="222" t="s">
        <v>326</v>
      </c>
    </row>
    <row r="8623" spans="1:15" ht="29.25" customHeight="1">
      <c r="A8623" s="221" t="s">
        <v>73</v>
      </c>
      <c r="B8623" s="221" t="s">
        <v>776</v>
      </c>
      <c r="C8623" s="222" t="s">
        <v>103</v>
      </c>
      <c r="D8623" s="222" t="s">
        <v>162</v>
      </c>
      <c r="E8623" s="199" t="s">
        <v>166</v>
      </c>
      <c r="F8623" s="200"/>
      <c r="G8623" s="200"/>
      <c r="H8623" s="200"/>
      <c r="I8623" s="200">
        <v>45786</v>
      </c>
      <c r="J8623" s="143">
        <f t="shared" si="134"/>
        <v>45786</v>
      </c>
      <c r="K8623" s="202">
        <v>8</v>
      </c>
      <c r="L8623" s="284" t="s">
        <v>8161</v>
      </c>
      <c r="M8623" s="223"/>
      <c r="N8623" s="203"/>
      <c r="O8623" s="222" t="s">
        <v>326</v>
      </c>
    </row>
    <row r="8624" spans="1:15" ht="29.25" customHeight="1">
      <c r="A8624" s="221" t="s">
        <v>73</v>
      </c>
      <c r="B8624" s="221" t="s">
        <v>776</v>
      </c>
      <c r="C8624" s="222" t="s">
        <v>103</v>
      </c>
      <c r="D8624" s="222" t="s">
        <v>162</v>
      </c>
      <c r="E8624" s="199" t="s">
        <v>166</v>
      </c>
      <c r="F8624" s="200"/>
      <c r="G8624" s="200"/>
      <c r="H8624" s="200"/>
      <c r="I8624" s="200">
        <v>45789</v>
      </c>
      <c r="J8624" s="143">
        <f t="shared" si="134"/>
        <v>45789</v>
      </c>
      <c r="K8624" s="202">
        <v>8</v>
      </c>
      <c r="L8624" s="284" t="s">
        <v>8161</v>
      </c>
      <c r="M8624" s="223"/>
      <c r="N8624" s="203"/>
      <c r="O8624" s="222" t="s">
        <v>326</v>
      </c>
    </row>
    <row r="8625" spans="1:15" ht="29.25" customHeight="1">
      <c r="A8625" s="221" t="s">
        <v>73</v>
      </c>
      <c r="B8625" s="221" t="s">
        <v>776</v>
      </c>
      <c r="C8625" s="222" t="s">
        <v>103</v>
      </c>
      <c r="D8625" s="222" t="s">
        <v>162</v>
      </c>
      <c r="E8625" s="199" t="s">
        <v>166</v>
      </c>
      <c r="F8625" s="200"/>
      <c r="G8625" s="200"/>
      <c r="H8625" s="200"/>
      <c r="I8625" s="200">
        <v>45790</v>
      </c>
      <c r="J8625" s="143">
        <f t="shared" si="134"/>
        <v>45790</v>
      </c>
      <c r="K8625" s="202">
        <v>8</v>
      </c>
      <c r="L8625" s="284" t="s">
        <v>8162</v>
      </c>
      <c r="M8625" s="223"/>
      <c r="N8625" s="203"/>
      <c r="O8625" s="222" t="s">
        <v>326</v>
      </c>
    </row>
    <row r="8626" spans="1:15" ht="29.25" customHeight="1">
      <c r="A8626" s="221" t="s">
        <v>73</v>
      </c>
      <c r="B8626" s="221" t="s">
        <v>776</v>
      </c>
      <c r="C8626" s="222" t="s">
        <v>103</v>
      </c>
      <c r="D8626" s="222" t="s">
        <v>162</v>
      </c>
      <c r="E8626" s="199" t="s">
        <v>166</v>
      </c>
      <c r="F8626" s="200"/>
      <c r="G8626" s="200"/>
      <c r="H8626" s="200"/>
      <c r="I8626" s="200">
        <v>45791</v>
      </c>
      <c r="J8626" s="143">
        <f t="shared" si="134"/>
        <v>45791</v>
      </c>
      <c r="K8626" s="202">
        <v>8</v>
      </c>
      <c r="L8626" s="284" t="s">
        <v>8163</v>
      </c>
      <c r="M8626" s="223"/>
      <c r="N8626" s="203"/>
      <c r="O8626" s="222" t="s">
        <v>326</v>
      </c>
    </row>
    <row r="8627" spans="1:15" ht="29.25" customHeight="1">
      <c r="A8627" s="221" t="s">
        <v>73</v>
      </c>
      <c r="B8627" s="221" t="s">
        <v>776</v>
      </c>
      <c r="C8627" s="222" t="s">
        <v>103</v>
      </c>
      <c r="D8627" s="222" t="s">
        <v>162</v>
      </c>
      <c r="E8627" s="199" t="s">
        <v>166</v>
      </c>
      <c r="F8627" s="200"/>
      <c r="G8627" s="200"/>
      <c r="H8627" s="200"/>
      <c r="I8627" s="200">
        <v>45792</v>
      </c>
      <c r="J8627" s="143">
        <f t="shared" si="134"/>
        <v>45792</v>
      </c>
      <c r="K8627" s="202">
        <v>8</v>
      </c>
      <c r="L8627" s="284" t="s">
        <v>8164</v>
      </c>
      <c r="M8627" s="223"/>
      <c r="N8627" s="203"/>
      <c r="O8627" s="222" t="s">
        <v>326</v>
      </c>
    </row>
    <row r="8628" spans="1:15" ht="29.25" customHeight="1">
      <c r="A8628" s="221" t="s">
        <v>73</v>
      </c>
      <c r="B8628" s="221" t="s">
        <v>776</v>
      </c>
      <c r="C8628" s="222" t="s">
        <v>103</v>
      </c>
      <c r="D8628" s="222" t="s">
        <v>162</v>
      </c>
      <c r="E8628" s="199" t="s">
        <v>166</v>
      </c>
      <c r="F8628" s="200"/>
      <c r="G8628" s="200"/>
      <c r="H8628" s="200"/>
      <c r="I8628" s="200">
        <v>45793</v>
      </c>
      <c r="J8628" s="143">
        <f t="shared" si="134"/>
        <v>45793</v>
      </c>
      <c r="K8628" s="202">
        <v>8</v>
      </c>
      <c r="L8628" s="284" t="s">
        <v>8165</v>
      </c>
      <c r="M8628" s="223"/>
      <c r="N8628" s="203"/>
      <c r="O8628" s="222" t="s">
        <v>326</v>
      </c>
    </row>
    <row r="8629" spans="1:15" ht="29.25" customHeight="1">
      <c r="A8629" s="221" t="s">
        <v>73</v>
      </c>
      <c r="B8629" s="221" t="s">
        <v>776</v>
      </c>
      <c r="C8629" s="222" t="s">
        <v>103</v>
      </c>
      <c r="D8629" s="222" t="s">
        <v>162</v>
      </c>
      <c r="E8629" s="199" t="s">
        <v>166</v>
      </c>
      <c r="F8629" s="200"/>
      <c r="G8629" s="200"/>
      <c r="H8629" s="200"/>
      <c r="I8629" s="200">
        <v>45796</v>
      </c>
      <c r="J8629" s="143">
        <f t="shared" si="134"/>
        <v>45796</v>
      </c>
      <c r="K8629" s="202">
        <v>8</v>
      </c>
      <c r="L8629" s="284" t="s">
        <v>8166</v>
      </c>
      <c r="M8629" s="223"/>
      <c r="N8629" s="203"/>
      <c r="O8629" s="222" t="s">
        <v>326</v>
      </c>
    </row>
    <row r="8630" spans="1:15" ht="29.25" customHeight="1">
      <c r="A8630" s="221" t="s">
        <v>73</v>
      </c>
      <c r="B8630" s="221" t="s">
        <v>776</v>
      </c>
      <c r="C8630" s="222" t="s">
        <v>103</v>
      </c>
      <c r="D8630" s="222" t="s">
        <v>162</v>
      </c>
      <c r="E8630" s="199" t="s">
        <v>166</v>
      </c>
      <c r="F8630" s="200"/>
      <c r="G8630" s="200"/>
      <c r="H8630" s="200"/>
      <c r="I8630" s="200">
        <v>45797</v>
      </c>
      <c r="J8630" s="143">
        <f t="shared" si="134"/>
        <v>45797</v>
      </c>
      <c r="K8630" s="202">
        <v>8</v>
      </c>
      <c r="L8630" s="284" t="s">
        <v>8378</v>
      </c>
      <c r="M8630" s="223"/>
      <c r="N8630" s="203"/>
      <c r="O8630" s="222" t="s">
        <v>326</v>
      </c>
    </row>
    <row r="8631" spans="1:15" ht="29.25" customHeight="1">
      <c r="A8631" s="221" t="s">
        <v>73</v>
      </c>
      <c r="B8631" s="221" t="s">
        <v>776</v>
      </c>
      <c r="C8631" s="222" t="s">
        <v>103</v>
      </c>
      <c r="D8631" s="222" t="s">
        <v>162</v>
      </c>
      <c r="E8631" s="199" t="s">
        <v>166</v>
      </c>
      <c r="F8631" s="200"/>
      <c r="G8631" s="200"/>
      <c r="H8631" s="200"/>
      <c r="I8631" s="200">
        <v>45798</v>
      </c>
      <c r="J8631" s="143">
        <f t="shared" si="134"/>
        <v>45798</v>
      </c>
      <c r="K8631" s="202">
        <v>8</v>
      </c>
      <c r="L8631" s="284" t="s">
        <v>8379</v>
      </c>
      <c r="M8631" s="223"/>
      <c r="N8631" s="203"/>
      <c r="O8631" s="222" t="s">
        <v>326</v>
      </c>
    </row>
    <row r="8632" spans="1:15" ht="29.25" customHeight="1">
      <c r="A8632" s="221" t="s">
        <v>73</v>
      </c>
      <c r="B8632" s="221" t="s">
        <v>776</v>
      </c>
      <c r="C8632" s="222" t="s">
        <v>103</v>
      </c>
      <c r="D8632" s="222" t="s">
        <v>162</v>
      </c>
      <c r="E8632" s="199" t="s">
        <v>166</v>
      </c>
      <c r="F8632" s="200"/>
      <c r="G8632" s="200"/>
      <c r="H8632" s="200"/>
      <c r="I8632" s="200">
        <v>45799</v>
      </c>
      <c r="J8632" s="143">
        <f t="shared" si="134"/>
        <v>45799</v>
      </c>
      <c r="K8632" s="202">
        <v>8</v>
      </c>
      <c r="L8632" s="284" t="s">
        <v>8380</v>
      </c>
      <c r="M8632" s="223"/>
      <c r="N8632" s="203"/>
      <c r="O8632" s="222" t="s">
        <v>326</v>
      </c>
    </row>
    <row r="8633" spans="1:15" ht="29.25" customHeight="1">
      <c r="A8633" s="221" t="s">
        <v>73</v>
      </c>
      <c r="B8633" s="221" t="s">
        <v>776</v>
      </c>
      <c r="C8633" s="222" t="s">
        <v>103</v>
      </c>
      <c r="D8633" s="222" t="s">
        <v>162</v>
      </c>
      <c r="E8633" s="199" t="s">
        <v>166</v>
      </c>
      <c r="F8633" s="200"/>
      <c r="G8633" s="200"/>
      <c r="H8633" s="200"/>
      <c r="I8633" s="200">
        <v>45800</v>
      </c>
      <c r="J8633" s="143">
        <f t="shared" si="134"/>
        <v>45800</v>
      </c>
      <c r="K8633" s="202">
        <v>8</v>
      </c>
      <c r="L8633" s="284" t="s">
        <v>8381</v>
      </c>
      <c r="M8633" s="223"/>
      <c r="N8633" s="203"/>
      <c r="O8633" s="222" t="s">
        <v>326</v>
      </c>
    </row>
    <row r="8634" spans="1:15" ht="29.25" customHeight="1">
      <c r="A8634" s="221" t="s">
        <v>73</v>
      </c>
      <c r="B8634" s="221" t="s">
        <v>776</v>
      </c>
      <c r="C8634" s="222" t="s">
        <v>103</v>
      </c>
      <c r="D8634" s="222" t="s">
        <v>162</v>
      </c>
      <c r="E8634" s="199" t="s">
        <v>166</v>
      </c>
      <c r="F8634" s="200"/>
      <c r="G8634" s="200"/>
      <c r="H8634" s="200"/>
      <c r="I8634" s="200">
        <v>45803</v>
      </c>
      <c r="J8634" s="143">
        <f t="shared" si="134"/>
        <v>45803</v>
      </c>
      <c r="K8634" s="202">
        <v>8</v>
      </c>
      <c r="L8634" s="284" t="s">
        <v>8382</v>
      </c>
      <c r="M8634" s="223"/>
      <c r="N8634" s="203"/>
      <c r="O8634" s="222" t="s">
        <v>326</v>
      </c>
    </row>
    <row r="8635" spans="1:15" ht="29.25" customHeight="1">
      <c r="A8635" s="221" t="s">
        <v>73</v>
      </c>
      <c r="B8635" s="221" t="s">
        <v>776</v>
      </c>
      <c r="C8635" s="222" t="s">
        <v>103</v>
      </c>
      <c r="D8635" s="222" t="s">
        <v>162</v>
      </c>
      <c r="E8635" s="199" t="s">
        <v>166</v>
      </c>
      <c r="F8635" s="200"/>
      <c r="G8635" s="200"/>
      <c r="H8635" s="200"/>
      <c r="I8635" s="200">
        <v>45804</v>
      </c>
      <c r="J8635" s="143">
        <f t="shared" si="134"/>
        <v>45804</v>
      </c>
      <c r="K8635" s="202">
        <v>8</v>
      </c>
      <c r="L8635" s="284" t="s">
        <v>8383</v>
      </c>
      <c r="M8635" s="223"/>
      <c r="N8635" s="203"/>
      <c r="O8635" s="222" t="s">
        <v>326</v>
      </c>
    </row>
    <row r="8636" spans="1:15" ht="29.25" customHeight="1">
      <c r="A8636" s="221" t="s">
        <v>73</v>
      </c>
      <c r="B8636" s="221" t="s">
        <v>776</v>
      </c>
      <c r="C8636" s="222" t="s">
        <v>103</v>
      </c>
      <c r="D8636" s="222" t="s">
        <v>162</v>
      </c>
      <c r="E8636" s="199" t="s">
        <v>166</v>
      </c>
      <c r="F8636" s="200"/>
      <c r="G8636" s="200"/>
      <c r="H8636" s="200"/>
      <c r="I8636" s="200">
        <v>45805</v>
      </c>
      <c r="J8636" s="143">
        <f t="shared" si="134"/>
        <v>45805</v>
      </c>
      <c r="K8636" s="202">
        <v>8</v>
      </c>
      <c r="L8636" s="284" t="s">
        <v>8384</v>
      </c>
      <c r="M8636" s="223"/>
      <c r="N8636" s="203"/>
      <c r="O8636" s="222" t="s">
        <v>326</v>
      </c>
    </row>
    <row r="8637" spans="1:15" ht="29.25" customHeight="1">
      <c r="A8637" s="221" t="s">
        <v>73</v>
      </c>
      <c r="B8637" s="221" t="s">
        <v>776</v>
      </c>
      <c r="C8637" s="222" t="s">
        <v>103</v>
      </c>
      <c r="D8637" s="222" t="s">
        <v>162</v>
      </c>
      <c r="E8637" s="199" t="s">
        <v>166</v>
      </c>
      <c r="F8637" s="200"/>
      <c r="G8637" s="200"/>
      <c r="H8637" s="200"/>
      <c r="I8637" s="200">
        <v>45806</v>
      </c>
      <c r="J8637" s="143">
        <f t="shared" si="134"/>
        <v>45806</v>
      </c>
      <c r="K8637" s="202">
        <v>8</v>
      </c>
      <c r="L8637" s="284" t="s">
        <v>8385</v>
      </c>
      <c r="M8637" s="223"/>
      <c r="N8637" s="203"/>
      <c r="O8637" s="222" t="s">
        <v>326</v>
      </c>
    </row>
    <row r="8638" spans="1:15" ht="29.25" customHeight="1">
      <c r="A8638" s="221" t="s">
        <v>73</v>
      </c>
      <c r="B8638" s="221" t="s">
        <v>776</v>
      </c>
      <c r="C8638" s="222" t="s">
        <v>103</v>
      </c>
      <c r="D8638" s="222" t="s">
        <v>162</v>
      </c>
      <c r="E8638" s="199" t="s">
        <v>166</v>
      </c>
      <c r="F8638" s="200"/>
      <c r="G8638" s="200"/>
      <c r="H8638" s="200"/>
      <c r="I8638" s="200">
        <v>45810</v>
      </c>
      <c r="J8638" s="143">
        <f t="shared" si="134"/>
        <v>45810</v>
      </c>
      <c r="K8638" s="202">
        <v>8</v>
      </c>
      <c r="L8638" s="284" t="s">
        <v>8729</v>
      </c>
      <c r="M8638" s="223"/>
      <c r="N8638" s="203"/>
      <c r="O8638" s="222" t="s">
        <v>326</v>
      </c>
    </row>
    <row r="8639" spans="1:15" ht="29.25" customHeight="1">
      <c r="A8639" s="221" t="s">
        <v>73</v>
      </c>
      <c r="B8639" s="221" t="s">
        <v>776</v>
      </c>
      <c r="C8639" s="222" t="s">
        <v>103</v>
      </c>
      <c r="D8639" s="222" t="s">
        <v>162</v>
      </c>
      <c r="E8639" s="199" t="s">
        <v>166</v>
      </c>
      <c r="F8639" s="200"/>
      <c r="G8639" s="200"/>
      <c r="H8639" s="200"/>
      <c r="I8639" s="200">
        <v>45811</v>
      </c>
      <c r="J8639" s="143">
        <f t="shared" si="134"/>
        <v>45811</v>
      </c>
      <c r="K8639" s="202">
        <v>8</v>
      </c>
      <c r="L8639" s="284" t="s">
        <v>8730</v>
      </c>
      <c r="M8639" s="223"/>
      <c r="N8639" s="203"/>
      <c r="O8639" s="222" t="s">
        <v>326</v>
      </c>
    </row>
    <row r="8640" spans="1:15" ht="29.25" customHeight="1">
      <c r="A8640" s="221" t="s">
        <v>73</v>
      </c>
      <c r="B8640" s="221" t="s">
        <v>776</v>
      </c>
      <c r="C8640" s="222" t="s">
        <v>103</v>
      </c>
      <c r="D8640" s="222" t="s">
        <v>162</v>
      </c>
      <c r="E8640" s="199" t="s">
        <v>166</v>
      </c>
      <c r="F8640" s="200"/>
      <c r="G8640" s="200"/>
      <c r="H8640" s="200"/>
      <c r="I8640" s="200">
        <v>45812</v>
      </c>
      <c r="J8640" s="143">
        <f t="shared" si="134"/>
        <v>45812</v>
      </c>
      <c r="K8640" s="202">
        <v>8</v>
      </c>
      <c r="L8640" s="284" t="s">
        <v>8731</v>
      </c>
      <c r="M8640" s="223"/>
      <c r="N8640" s="203"/>
      <c r="O8640" s="222" t="s">
        <v>326</v>
      </c>
    </row>
    <row r="8641" spans="1:15" ht="29.25" customHeight="1">
      <c r="A8641" s="221" t="s">
        <v>73</v>
      </c>
      <c r="B8641" s="221" t="s">
        <v>776</v>
      </c>
      <c r="C8641" s="222" t="s">
        <v>103</v>
      </c>
      <c r="D8641" s="222" t="s">
        <v>162</v>
      </c>
      <c r="E8641" s="199" t="s">
        <v>166</v>
      </c>
      <c r="F8641" s="200"/>
      <c r="G8641" s="200"/>
      <c r="H8641" s="200"/>
      <c r="I8641" s="200">
        <v>45813</v>
      </c>
      <c r="J8641" s="143">
        <f t="shared" si="134"/>
        <v>45813</v>
      </c>
      <c r="K8641" s="202">
        <v>8</v>
      </c>
      <c r="L8641" s="284" t="s">
        <v>8732</v>
      </c>
      <c r="M8641" s="223"/>
      <c r="N8641" s="203"/>
      <c r="O8641" s="222" t="s">
        <v>326</v>
      </c>
    </row>
    <row r="8642" spans="1:15" ht="29.25" customHeight="1">
      <c r="A8642" s="221" t="s">
        <v>73</v>
      </c>
      <c r="B8642" s="221" t="s">
        <v>776</v>
      </c>
      <c r="C8642" s="222" t="s">
        <v>103</v>
      </c>
      <c r="D8642" s="222" t="s">
        <v>162</v>
      </c>
      <c r="E8642" s="199" t="s">
        <v>166</v>
      </c>
      <c r="F8642" s="200"/>
      <c r="G8642" s="200"/>
      <c r="H8642" s="200"/>
      <c r="I8642" s="200">
        <v>45814</v>
      </c>
      <c r="J8642" s="143">
        <f t="shared" si="134"/>
        <v>45814</v>
      </c>
      <c r="K8642" s="202">
        <v>8</v>
      </c>
      <c r="L8642" s="284" t="s">
        <v>8733</v>
      </c>
      <c r="M8642" s="223"/>
      <c r="N8642" s="203"/>
      <c r="O8642" s="222" t="s">
        <v>326</v>
      </c>
    </row>
    <row r="8643" spans="1:15" ht="29.25" customHeight="1">
      <c r="A8643" s="221" t="s">
        <v>73</v>
      </c>
      <c r="B8643" s="221" t="s">
        <v>776</v>
      </c>
      <c r="C8643" s="222" t="s">
        <v>103</v>
      </c>
      <c r="D8643" s="222" t="s">
        <v>162</v>
      </c>
      <c r="E8643" s="199" t="s">
        <v>166</v>
      </c>
      <c r="F8643" s="200"/>
      <c r="G8643" s="200"/>
      <c r="H8643" s="200"/>
      <c r="I8643" s="200">
        <v>45852</v>
      </c>
      <c r="J8643" s="143">
        <f t="shared" ref="J8643:J8706" si="135">I8643</f>
        <v>45852</v>
      </c>
      <c r="K8643" s="202">
        <v>8</v>
      </c>
      <c r="L8643" s="284" t="s">
        <v>9837</v>
      </c>
      <c r="M8643" s="223"/>
      <c r="N8643" s="203"/>
      <c r="O8643" s="222" t="s">
        <v>326</v>
      </c>
    </row>
    <row r="8644" spans="1:15" ht="29.25" customHeight="1">
      <c r="A8644" s="221" t="s">
        <v>73</v>
      </c>
      <c r="B8644" s="221" t="s">
        <v>776</v>
      </c>
      <c r="C8644" s="222" t="s">
        <v>103</v>
      </c>
      <c r="D8644" s="222" t="s">
        <v>162</v>
      </c>
      <c r="E8644" s="199" t="s">
        <v>166</v>
      </c>
      <c r="F8644" s="200"/>
      <c r="G8644" s="200"/>
      <c r="H8644" s="200"/>
      <c r="I8644" s="200">
        <v>45853</v>
      </c>
      <c r="J8644" s="143">
        <f t="shared" si="135"/>
        <v>45853</v>
      </c>
      <c r="K8644" s="202">
        <v>8</v>
      </c>
      <c r="L8644" s="284" t="s">
        <v>9837</v>
      </c>
      <c r="M8644" s="223"/>
      <c r="N8644" s="203"/>
      <c r="O8644" s="222" t="s">
        <v>326</v>
      </c>
    </row>
    <row r="8645" spans="1:15" ht="29.25" customHeight="1">
      <c r="A8645" s="221" t="s">
        <v>73</v>
      </c>
      <c r="B8645" s="221" t="s">
        <v>776</v>
      </c>
      <c r="C8645" s="222" t="s">
        <v>103</v>
      </c>
      <c r="D8645" s="222" t="s">
        <v>162</v>
      </c>
      <c r="E8645" s="199" t="s">
        <v>165</v>
      </c>
      <c r="F8645" s="200"/>
      <c r="G8645" s="200"/>
      <c r="H8645" s="200"/>
      <c r="I8645" s="200">
        <v>45854</v>
      </c>
      <c r="J8645" s="143">
        <f t="shared" si="135"/>
        <v>45854</v>
      </c>
      <c r="K8645" s="202">
        <v>8</v>
      </c>
      <c r="L8645" s="285" t="s">
        <v>170</v>
      </c>
      <c r="M8645" s="223"/>
      <c r="N8645" s="203"/>
      <c r="O8645" s="222" t="s">
        <v>326</v>
      </c>
    </row>
    <row r="8646" spans="1:15" ht="29.25" customHeight="1">
      <c r="A8646" s="221" t="s">
        <v>73</v>
      </c>
      <c r="B8646" s="221" t="s">
        <v>776</v>
      </c>
      <c r="C8646" s="222" t="s">
        <v>103</v>
      </c>
      <c r="D8646" s="222" t="s">
        <v>162</v>
      </c>
      <c r="E8646" s="199" t="s">
        <v>166</v>
      </c>
      <c r="F8646" s="200"/>
      <c r="G8646" s="200"/>
      <c r="H8646" s="200"/>
      <c r="I8646" s="200">
        <v>45855</v>
      </c>
      <c r="J8646" s="143">
        <f t="shared" si="135"/>
        <v>45855</v>
      </c>
      <c r="K8646" s="202">
        <v>8</v>
      </c>
      <c r="L8646" s="284" t="s">
        <v>9838</v>
      </c>
      <c r="M8646" s="223"/>
      <c r="N8646" s="203"/>
      <c r="O8646" s="222" t="s">
        <v>326</v>
      </c>
    </row>
    <row r="8647" spans="1:15" ht="29.25" customHeight="1">
      <c r="A8647" s="221" t="s">
        <v>73</v>
      </c>
      <c r="B8647" s="221" t="s">
        <v>776</v>
      </c>
      <c r="C8647" s="222" t="s">
        <v>103</v>
      </c>
      <c r="D8647" s="222" t="s">
        <v>162</v>
      </c>
      <c r="E8647" s="199" t="s">
        <v>166</v>
      </c>
      <c r="F8647" s="200"/>
      <c r="G8647" s="200"/>
      <c r="H8647" s="200"/>
      <c r="I8647" s="200">
        <v>45856</v>
      </c>
      <c r="J8647" s="143">
        <f t="shared" si="135"/>
        <v>45856</v>
      </c>
      <c r="K8647" s="202">
        <v>8</v>
      </c>
      <c r="L8647" s="284" t="s">
        <v>9839</v>
      </c>
      <c r="M8647" s="223"/>
      <c r="N8647" s="203"/>
      <c r="O8647" s="222" t="s">
        <v>326</v>
      </c>
    </row>
    <row r="8648" spans="1:15" ht="29.25" customHeight="1">
      <c r="A8648" s="221" t="s">
        <v>73</v>
      </c>
      <c r="B8648" s="221" t="s">
        <v>776</v>
      </c>
      <c r="C8648" s="222" t="s">
        <v>103</v>
      </c>
      <c r="D8648" s="222" t="s">
        <v>162</v>
      </c>
      <c r="E8648" s="199" t="s">
        <v>166</v>
      </c>
      <c r="F8648" s="200"/>
      <c r="G8648" s="200"/>
      <c r="H8648" s="200"/>
      <c r="I8648" s="200">
        <v>45859</v>
      </c>
      <c r="J8648" s="143">
        <f t="shared" si="135"/>
        <v>45859</v>
      </c>
      <c r="K8648" s="202">
        <v>8</v>
      </c>
      <c r="L8648" s="284" t="s">
        <v>9840</v>
      </c>
      <c r="M8648" s="223"/>
      <c r="N8648" s="203"/>
      <c r="O8648" s="222" t="s">
        <v>326</v>
      </c>
    </row>
    <row r="8649" spans="1:15" ht="29.25" customHeight="1">
      <c r="A8649" s="221" t="s">
        <v>73</v>
      </c>
      <c r="B8649" s="221" t="s">
        <v>776</v>
      </c>
      <c r="C8649" s="222" t="s">
        <v>103</v>
      </c>
      <c r="D8649" s="222" t="s">
        <v>162</v>
      </c>
      <c r="E8649" s="199" t="s">
        <v>166</v>
      </c>
      <c r="F8649" s="200"/>
      <c r="G8649" s="200"/>
      <c r="H8649" s="200"/>
      <c r="I8649" s="200">
        <v>45860</v>
      </c>
      <c r="J8649" s="143">
        <f t="shared" si="135"/>
        <v>45860</v>
      </c>
      <c r="K8649" s="202">
        <v>8</v>
      </c>
      <c r="L8649" s="284" t="s">
        <v>9841</v>
      </c>
      <c r="M8649" s="223"/>
      <c r="N8649" s="203"/>
      <c r="O8649" s="222" t="s">
        <v>326</v>
      </c>
    </row>
    <row r="8650" spans="1:15" ht="29.25" customHeight="1">
      <c r="A8650" s="221" t="s">
        <v>73</v>
      </c>
      <c r="B8650" s="221" t="s">
        <v>776</v>
      </c>
      <c r="C8650" s="222" t="s">
        <v>103</v>
      </c>
      <c r="D8650" s="222" t="s">
        <v>162</v>
      </c>
      <c r="E8650" s="199" t="s">
        <v>166</v>
      </c>
      <c r="F8650" s="200"/>
      <c r="G8650" s="200"/>
      <c r="H8650" s="200"/>
      <c r="I8650" s="200">
        <v>45861</v>
      </c>
      <c r="J8650" s="143">
        <f t="shared" si="135"/>
        <v>45861</v>
      </c>
      <c r="K8650" s="202">
        <v>8</v>
      </c>
      <c r="L8650" s="284" t="s">
        <v>9842</v>
      </c>
      <c r="M8650" s="223"/>
      <c r="N8650" s="203"/>
      <c r="O8650" s="222" t="s">
        <v>326</v>
      </c>
    </row>
    <row r="8651" spans="1:15" ht="29.25" customHeight="1">
      <c r="A8651" s="221" t="s">
        <v>73</v>
      </c>
      <c r="B8651" s="221" t="s">
        <v>776</v>
      </c>
      <c r="C8651" s="222" t="s">
        <v>103</v>
      </c>
      <c r="D8651" s="222" t="s">
        <v>162</v>
      </c>
      <c r="E8651" s="199" t="s">
        <v>166</v>
      </c>
      <c r="F8651" s="200"/>
      <c r="G8651" s="200"/>
      <c r="H8651" s="200"/>
      <c r="I8651" s="200">
        <v>45862</v>
      </c>
      <c r="J8651" s="143">
        <f t="shared" si="135"/>
        <v>45862</v>
      </c>
      <c r="K8651" s="202">
        <v>8</v>
      </c>
      <c r="L8651" s="284" t="s">
        <v>9843</v>
      </c>
      <c r="M8651" s="223"/>
      <c r="N8651" s="203"/>
      <c r="O8651" s="222" t="s">
        <v>326</v>
      </c>
    </row>
    <row r="8652" spans="1:15" ht="29.25" customHeight="1">
      <c r="A8652" s="221" t="s">
        <v>73</v>
      </c>
      <c r="B8652" s="221" t="s">
        <v>776</v>
      </c>
      <c r="C8652" s="222" t="s">
        <v>103</v>
      </c>
      <c r="D8652" s="222" t="s">
        <v>162</v>
      </c>
      <c r="E8652" s="199" t="s">
        <v>166</v>
      </c>
      <c r="F8652" s="200"/>
      <c r="G8652" s="200"/>
      <c r="H8652" s="200"/>
      <c r="I8652" s="200">
        <v>45863</v>
      </c>
      <c r="J8652" s="143">
        <f t="shared" si="135"/>
        <v>45863</v>
      </c>
      <c r="K8652" s="202">
        <v>8</v>
      </c>
      <c r="L8652" s="284" t="s">
        <v>9844</v>
      </c>
      <c r="M8652" s="223"/>
      <c r="N8652" s="203"/>
      <c r="O8652" s="222" t="s">
        <v>326</v>
      </c>
    </row>
    <row r="8653" spans="1:15" ht="29.25" customHeight="1">
      <c r="A8653" s="221" t="s">
        <v>73</v>
      </c>
      <c r="B8653" s="221" t="s">
        <v>776</v>
      </c>
      <c r="C8653" s="222" t="s">
        <v>103</v>
      </c>
      <c r="D8653" s="222" t="s">
        <v>162</v>
      </c>
      <c r="E8653" s="199" t="s">
        <v>166</v>
      </c>
      <c r="F8653" s="200"/>
      <c r="G8653" s="200"/>
      <c r="H8653" s="200"/>
      <c r="I8653" s="200">
        <v>45866</v>
      </c>
      <c r="J8653" s="143">
        <f t="shared" si="135"/>
        <v>45866</v>
      </c>
      <c r="K8653" s="202">
        <v>8</v>
      </c>
      <c r="L8653" s="284" t="s">
        <v>9845</v>
      </c>
      <c r="M8653" s="223"/>
      <c r="N8653" s="203"/>
      <c r="O8653" s="222" t="s">
        <v>326</v>
      </c>
    </row>
    <row r="8654" spans="1:15" ht="29.25" customHeight="1">
      <c r="A8654" s="221" t="s">
        <v>73</v>
      </c>
      <c r="B8654" s="221" t="s">
        <v>776</v>
      </c>
      <c r="C8654" s="222" t="s">
        <v>103</v>
      </c>
      <c r="D8654" s="222" t="s">
        <v>162</v>
      </c>
      <c r="E8654" s="199" t="s">
        <v>166</v>
      </c>
      <c r="F8654" s="200"/>
      <c r="G8654" s="200"/>
      <c r="H8654" s="200"/>
      <c r="I8654" s="200">
        <v>45867</v>
      </c>
      <c r="J8654" s="143">
        <f t="shared" si="135"/>
        <v>45867</v>
      </c>
      <c r="K8654" s="202">
        <v>8</v>
      </c>
      <c r="L8654" s="284" t="s">
        <v>9846</v>
      </c>
      <c r="M8654" s="223"/>
      <c r="N8654" s="203"/>
      <c r="O8654" s="222" t="s">
        <v>326</v>
      </c>
    </row>
    <row r="8655" spans="1:15" ht="29.25" customHeight="1">
      <c r="A8655" s="221" t="s">
        <v>73</v>
      </c>
      <c r="B8655" s="221" t="s">
        <v>776</v>
      </c>
      <c r="C8655" s="222" t="s">
        <v>103</v>
      </c>
      <c r="D8655" s="222" t="s">
        <v>162</v>
      </c>
      <c r="E8655" s="199" t="s">
        <v>166</v>
      </c>
      <c r="F8655" s="200"/>
      <c r="G8655" s="200"/>
      <c r="H8655" s="200"/>
      <c r="I8655" s="200">
        <v>45868</v>
      </c>
      <c r="J8655" s="143">
        <f t="shared" si="135"/>
        <v>45868</v>
      </c>
      <c r="K8655" s="202">
        <v>8</v>
      </c>
      <c r="L8655" s="284" t="s">
        <v>9843</v>
      </c>
      <c r="M8655" s="223"/>
      <c r="N8655" s="203"/>
      <c r="O8655" s="222" t="s">
        <v>326</v>
      </c>
    </row>
    <row r="8656" spans="1:15" ht="29.25" customHeight="1">
      <c r="A8656" s="221" t="s">
        <v>73</v>
      </c>
      <c r="B8656" s="221" t="s">
        <v>776</v>
      </c>
      <c r="C8656" s="222" t="s">
        <v>103</v>
      </c>
      <c r="D8656" s="222" t="s">
        <v>162</v>
      </c>
      <c r="E8656" s="199" t="s">
        <v>166</v>
      </c>
      <c r="F8656" s="200"/>
      <c r="G8656" s="200"/>
      <c r="H8656" s="200"/>
      <c r="I8656" s="200">
        <v>45869</v>
      </c>
      <c r="J8656" s="143">
        <f t="shared" si="135"/>
        <v>45869</v>
      </c>
      <c r="K8656" s="202">
        <v>8</v>
      </c>
      <c r="L8656" s="284" t="s">
        <v>10236</v>
      </c>
      <c r="M8656" s="223"/>
      <c r="N8656" s="203"/>
      <c r="O8656" s="222" t="s">
        <v>326</v>
      </c>
    </row>
    <row r="8657" spans="1:15" ht="29.25" customHeight="1">
      <c r="A8657" s="221" t="s">
        <v>73</v>
      </c>
      <c r="B8657" s="221" t="s">
        <v>776</v>
      </c>
      <c r="C8657" s="222" t="s">
        <v>103</v>
      </c>
      <c r="D8657" s="222" t="s">
        <v>162</v>
      </c>
      <c r="E8657" s="199" t="s">
        <v>166</v>
      </c>
      <c r="F8657" s="200"/>
      <c r="G8657" s="200"/>
      <c r="H8657" s="200"/>
      <c r="I8657" s="200">
        <v>45870</v>
      </c>
      <c r="J8657" s="143">
        <f t="shared" si="135"/>
        <v>45870</v>
      </c>
      <c r="K8657" s="202">
        <v>8</v>
      </c>
      <c r="L8657" s="284" t="s">
        <v>10441</v>
      </c>
      <c r="M8657" s="223"/>
      <c r="N8657" s="203"/>
      <c r="O8657" s="222" t="s">
        <v>326</v>
      </c>
    </row>
    <row r="8658" spans="1:15" ht="29.25" customHeight="1">
      <c r="A8658" s="221" t="s">
        <v>73</v>
      </c>
      <c r="B8658" s="221" t="s">
        <v>776</v>
      </c>
      <c r="C8658" s="222" t="s">
        <v>103</v>
      </c>
      <c r="D8658" s="222" t="s">
        <v>162</v>
      </c>
      <c r="E8658" s="199" t="s">
        <v>166</v>
      </c>
      <c r="F8658" s="200"/>
      <c r="G8658" s="200"/>
      <c r="H8658" s="200"/>
      <c r="I8658" s="200">
        <v>45873</v>
      </c>
      <c r="J8658" s="143">
        <f t="shared" si="135"/>
        <v>45873</v>
      </c>
      <c r="K8658" s="202">
        <v>8</v>
      </c>
      <c r="L8658" s="284" t="s">
        <v>10237</v>
      </c>
      <c r="M8658" s="223"/>
      <c r="N8658" s="203"/>
      <c r="O8658" s="222" t="s">
        <v>326</v>
      </c>
    </row>
    <row r="8659" spans="1:15" ht="29.25" customHeight="1">
      <c r="A8659" s="221" t="s">
        <v>73</v>
      </c>
      <c r="B8659" s="221" t="s">
        <v>776</v>
      </c>
      <c r="C8659" s="222" t="s">
        <v>103</v>
      </c>
      <c r="D8659" s="222" t="s">
        <v>162</v>
      </c>
      <c r="E8659" s="199" t="s">
        <v>166</v>
      </c>
      <c r="F8659" s="200"/>
      <c r="G8659" s="200"/>
      <c r="H8659" s="200"/>
      <c r="I8659" s="200">
        <v>45874</v>
      </c>
      <c r="J8659" s="143">
        <f t="shared" si="135"/>
        <v>45874</v>
      </c>
      <c r="K8659" s="202">
        <v>8</v>
      </c>
      <c r="L8659" s="284" t="s">
        <v>10442</v>
      </c>
      <c r="M8659" s="223"/>
      <c r="N8659" s="203"/>
      <c r="O8659" s="222" t="s">
        <v>326</v>
      </c>
    </row>
    <row r="8660" spans="1:15" ht="29.25" customHeight="1">
      <c r="A8660" s="221" t="s">
        <v>73</v>
      </c>
      <c r="B8660" s="221" t="s">
        <v>776</v>
      </c>
      <c r="C8660" s="222" t="s">
        <v>103</v>
      </c>
      <c r="D8660" s="222" t="s">
        <v>162</v>
      </c>
      <c r="E8660" s="199" t="s">
        <v>166</v>
      </c>
      <c r="F8660" s="200"/>
      <c r="G8660" s="200"/>
      <c r="H8660" s="200"/>
      <c r="I8660" s="200">
        <v>45875</v>
      </c>
      <c r="J8660" s="143">
        <f t="shared" si="135"/>
        <v>45875</v>
      </c>
      <c r="K8660" s="202">
        <v>8</v>
      </c>
      <c r="L8660" s="284" t="s">
        <v>10442</v>
      </c>
      <c r="M8660" s="223"/>
      <c r="N8660" s="203"/>
      <c r="O8660" s="222" t="s">
        <v>326</v>
      </c>
    </row>
    <row r="8661" spans="1:15" ht="29.25" customHeight="1">
      <c r="A8661" s="221" t="s">
        <v>73</v>
      </c>
      <c r="B8661" s="221" t="s">
        <v>776</v>
      </c>
      <c r="C8661" s="222" t="s">
        <v>103</v>
      </c>
      <c r="D8661" s="222" t="s">
        <v>162</v>
      </c>
      <c r="E8661" s="199" t="s">
        <v>166</v>
      </c>
      <c r="F8661" s="200"/>
      <c r="G8661" s="200"/>
      <c r="H8661" s="200"/>
      <c r="I8661" s="200">
        <v>45876</v>
      </c>
      <c r="J8661" s="143">
        <f t="shared" si="135"/>
        <v>45876</v>
      </c>
      <c r="K8661" s="202">
        <v>8</v>
      </c>
      <c r="L8661" s="284" t="s">
        <v>10442</v>
      </c>
      <c r="M8661" s="223"/>
      <c r="N8661" s="203"/>
      <c r="O8661" s="222" t="s">
        <v>326</v>
      </c>
    </row>
    <row r="8662" spans="1:15" ht="29.25" customHeight="1">
      <c r="A8662" s="221" t="s">
        <v>73</v>
      </c>
      <c r="B8662" s="221" t="s">
        <v>776</v>
      </c>
      <c r="C8662" s="222" t="s">
        <v>103</v>
      </c>
      <c r="D8662" s="222" t="s">
        <v>162</v>
      </c>
      <c r="E8662" s="199" t="s">
        <v>166</v>
      </c>
      <c r="F8662" s="200"/>
      <c r="G8662" s="200"/>
      <c r="H8662" s="200"/>
      <c r="I8662" s="200">
        <v>45877</v>
      </c>
      <c r="J8662" s="143">
        <f t="shared" si="135"/>
        <v>45877</v>
      </c>
      <c r="K8662" s="202">
        <v>8</v>
      </c>
      <c r="L8662" s="284" t="s">
        <v>10611</v>
      </c>
      <c r="M8662" s="223"/>
      <c r="N8662" s="203"/>
      <c r="O8662" s="222" t="s">
        <v>326</v>
      </c>
    </row>
    <row r="8663" spans="1:15" ht="29.25" customHeight="1">
      <c r="A8663" s="221" t="s">
        <v>73</v>
      </c>
      <c r="B8663" s="221" t="s">
        <v>776</v>
      </c>
      <c r="C8663" s="222" t="s">
        <v>103</v>
      </c>
      <c r="D8663" s="222" t="s">
        <v>162</v>
      </c>
      <c r="E8663" s="199" t="s">
        <v>166</v>
      </c>
      <c r="F8663" s="200"/>
      <c r="G8663" s="200"/>
      <c r="H8663" s="200"/>
      <c r="I8663" s="200">
        <v>45880</v>
      </c>
      <c r="J8663" s="143">
        <f t="shared" si="135"/>
        <v>45880</v>
      </c>
      <c r="K8663" s="202">
        <v>8</v>
      </c>
      <c r="L8663" s="284" t="s">
        <v>10612</v>
      </c>
      <c r="M8663" s="223"/>
      <c r="N8663" s="203"/>
      <c r="O8663" s="222" t="s">
        <v>326</v>
      </c>
    </row>
    <row r="8664" spans="1:15" ht="29.25" customHeight="1">
      <c r="A8664" s="221" t="s">
        <v>73</v>
      </c>
      <c r="B8664" s="221" t="s">
        <v>776</v>
      </c>
      <c r="C8664" s="222" t="s">
        <v>103</v>
      </c>
      <c r="D8664" s="222" t="s">
        <v>162</v>
      </c>
      <c r="E8664" s="199" t="s">
        <v>166</v>
      </c>
      <c r="F8664" s="200"/>
      <c r="G8664" s="200"/>
      <c r="H8664" s="200"/>
      <c r="I8664" s="200">
        <v>45881</v>
      </c>
      <c r="J8664" s="143">
        <f t="shared" si="135"/>
        <v>45881</v>
      </c>
      <c r="K8664" s="202">
        <v>8</v>
      </c>
      <c r="L8664" s="284" t="s">
        <v>10613</v>
      </c>
      <c r="M8664" s="223"/>
      <c r="N8664" s="203"/>
      <c r="O8664" s="222" t="s">
        <v>326</v>
      </c>
    </row>
    <row r="8665" spans="1:15" ht="29.25" customHeight="1">
      <c r="A8665" s="221" t="s">
        <v>73</v>
      </c>
      <c r="B8665" s="221" t="s">
        <v>776</v>
      </c>
      <c r="C8665" s="222" t="s">
        <v>103</v>
      </c>
      <c r="D8665" s="222" t="s">
        <v>162</v>
      </c>
      <c r="E8665" s="199" t="s">
        <v>166</v>
      </c>
      <c r="F8665" s="200"/>
      <c r="G8665" s="200"/>
      <c r="H8665" s="200"/>
      <c r="I8665" s="200">
        <v>45882</v>
      </c>
      <c r="J8665" s="143">
        <f t="shared" si="135"/>
        <v>45882</v>
      </c>
      <c r="K8665" s="202">
        <v>8</v>
      </c>
      <c r="L8665" s="284" t="s">
        <v>10613</v>
      </c>
      <c r="M8665" s="223"/>
      <c r="N8665" s="203"/>
      <c r="O8665" s="222" t="s">
        <v>326</v>
      </c>
    </row>
    <row r="8666" spans="1:15" ht="29.25" customHeight="1">
      <c r="A8666" s="221" t="s">
        <v>73</v>
      </c>
      <c r="B8666" s="221" t="s">
        <v>776</v>
      </c>
      <c r="C8666" s="222" t="s">
        <v>103</v>
      </c>
      <c r="D8666" s="222" t="s">
        <v>162</v>
      </c>
      <c r="E8666" s="199" t="s">
        <v>166</v>
      </c>
      <c r="F8666" s="200"/>
      <c r="G8666" s="200"/>
      <c r="H8666" s="200"/>
      <c r="I8666" s="200">
        <v>45883</v>
      </c>
      <c r="J8666" s="143">
        <f t="shared" si="135"/>
        <v>45883</v>
      </c>
      <c r="K8666" s="202">
        <v>8</v>
      </c>
      <c r="L8666" s="284" t="s">
        <v>10614</v>
      </c>
      <c r="M8666" s="223"/>
      <c r="N8666" s="203"/>
      <c r="O8666" s="222" t="s">
        <v>326</v>
      </c>
    </row>
    <row r="8667" spans="1:15" ht="29.25" customHeight="1">
      <c r="A8667" s="221" t="s">
        <v>73</v>
      </c>
      <c r="B8667" s="221" t="s">
        <v>776</v>
      </c>
      <c r="C8667" s="222" t="s">
        <v>103</v>
      </c>
      <c r="D8667" s="222" t="s">
        <v>162</v>
      </c>
      <c r="E8667" s="199" t="s">
        <v>166</v>
      </c>
      <c r="F8667" s="200"/>
      <c r="G8667" s="200"/>
      <c r="H8667" s="200"/>
      <c r="I8667" s="200">
        <v>45884</v>
      </c>
      <c r="J8667" s="143">
        <f t="shared" si="135"/>
        <v>45884</v>
      </c>
      <c r="K8667" s="202">
        <v>4</v>
      </c>
      <c r="L8667" s="284" t="s">
        <v>10613</v>
      </c>
      <c r="M8667" s="223"/>
      <c r="N8667" s="203"/>
      <c r="O8667" s="222" t="s">
        <v>326</v>
      </c>
    </row>
    <row r="8668" spans="1:15" ht="29.25" customHeight="1">
      <c r="A8668" s="221" t="s">
        <v>73</v>
      </c>
      <c r="B8668" s="221" t="s">
        <v>776</v>
      </c>
      <c r="C8668" s="222" t="s">
        <v>103</v>
      </c>
      <c r="D8668" s="222" t="s">
        <v>162</v>
      </c>
      <c r="E8668" s="199" t="s">
        <v>165</v>
      </c>
      <c r="F8668" s="200"/>
      <c r="G8668" s="200"/>
      <c r="H8668" s="200"/>
      <c r="I8668" s="200">
        <v>45884</v>
      </c>
      <c r="J8668" s="143">
        <f t="shared" si="135"/>
        <v>45884</v>
      </c>
      <c r="K8668" s="202">
        <v>4</v>
      </c>
      <c r="L8668" s="285" t="s">
        <v>170</v>
      </c>
      <c r="M8668" s="223"/>
      <c r="N8668" s="203"/>
      <c r="O8668" s="222" t="s">
        <v>326</v>
      </c>
    </row>
    <row r="8669" spans="1:15" ht="29.25" customHeight="1">
      <c r="A8669" s="221" t="s">
        <v>73</v>
      </c>
      <c r="B8669" s="221" t="s">
        <v>776</v>
      </c>
      <c r="C8669" s="222" t="s">
        <v>103</v>
      </c>
      <c r="D8669" s="222" t="s">
        <v>162</v>
      </c>
      <c r="E8669" s="199" t="s">
        <v>166</v>
      </c>
      <c r="F8669" s="200"/>
      <c r="G8669" s="200"/>
      <c r="H8669" s="200"/>
      <c r="I8669" s="200">
        <v>45887</v>
      </c>
      <c r="J8669" s="143">
        <f t="shared" si="135"/>
        <v>45887</v>
      </c>
      <c r="K8669" s="202">
        <v>8</v>
      </c>
      <c r="L8669" s="284" t="s">
        <v>10613</v>
      </c>
      <c r="M8669" s="223"/>
      <c r="N8669" s="203"/>
      <c r="O8669" s="222" t="s">
        <v>326</v>
      </c>
    </row>
    <row r="8670" spans="1:15" ht="29.25" customHeight="1">
      <c r="A8670" s="221" t="s">
        <v>73</v>
      </c>
      <c r="B8670" s="221" t="s">
        <v>776</v>
      </c>
      <c r="C8670" s="222" t="s">
        <v>103</v>
      </c>
      <c r="D8670" s="222" t="s">
        <v>162</v>
      </c>
      <c r="E8670" s="199" t="s">
        <v>166</v>
      </c>
      <c r="F8670" s="200"/>
      <c r="G8670" s="200"/>
      <c r="H8670" s="200"/>
      <c r="I8670" s="200">
        <v>45888</v>
      </c>
      <c r="J8670" s="143">
        <f t="shared" si="135"/>
        <v>45888</v>
      </c>
      <c r="K8670" s="202">
        <v>8</v>
      </c>
      <c r="L8670" s="284" t="s">
        <v>10848</v>
      </c>
      <c r="M8670" s="223"/>
      <c r="N8670" s="203"/>
      <c r="O8670" s="222" t="s">
        <v>326</v>
      </c>
    </row>
    <row r="8671" spans="1:15" ht="29.25" customHeight="1">
      <c r="A8671" s="221" t="s">
        <v>73</v>
      </c>
      <c r="B8671" s="221" t="s">
        <v>776</v>
      </c>
      <c r="C8671" s="222" t="s">
        <v>103</v>
      </c>
      <c r="D8671" s="222" t="s">
        <v>162</v>
      </c>
      <c r="E8671" s="199" t="s">
        <v>166</v>
      </c>
      <c r="F8671" s="200"/>
      <c r="G8671" s="200"/>
      <c r="H8671" s="200"/>
      <c r="I8671" s="200">
        <v>45889</v>
      </c>
      <c r="J8671" s="143">
        <f t="shared" si="135"/>
        <v>45889</v>
      </c>
      <c r="K8671" s="202">
        <v>8</v>
      </c>
      <c r="L8671" s="284" t="s">
        <v>10848</v>
      </c>
      <c r="M8671" s="223"/>
      <c r="N8671" s="203"/>
      <c r="O8671" s="222" t="s">
        <v>326</v>
      </c>
    </row>
    <row r="8672" spans="1:15" ht="29.25" customHeight="1">
      <c r="A8672" s="221" t="s">
        <v>73</v>
      </c>
      <c r="B8672" s="221" t="s">
        <v>776</v>
      </c>
      <c r="C8672" s="222" t="s">
        <v>103</v>
      </c>
      <c r="D8672" s="222" t="s">
        <v>162</v>
      </c>
      <c r="E8672" s="199" t="s">
        <v>166</v>
      </c>
      <c r="F8672" s="200"/>
      <c r="G8672" s="200"/>
      <c r="H8672" s="200"/>
      <c r="I8672" s="200">
        <v>45890</v>
      </c>
      <c r="J8672" s="143">
        <f t="shared" si="135"/>
        <v>45890</v>
      </c>
      <c r="K8672" s="202">
        <v>8</v>
      </c>
      <c r="L8672" s="284" t="s">
        <v>10849</v>
      </c>
      <c r="M8672" s="223"/>
      <c r="N8672" s="203"/>
      <c r="O8672" s="222" t="s">
        <v>326</v>
      </c>
    </row>
    <row r="8673" spans="1:15" ht="29.25" customHeight="1">
      <c r="A8673" s="221" t="s">
        <v>73</v>
      </c>
      <c r="B8673" s="221" t="s">
        <v>776</v>
      </c>
      <c r="C8673" s="222" t="s">
        <v>103</v>
      </c>
      <c r="D8673" s="222" t="s">
        <v>162</v>
      </c>
      <c r="E8673" s="199" t="s">
        <v>166</v>
      </c>
      <c r="F8673" s="200"/>
      <c r="G8673" s="200"/>
      <c r="H8673" s="200"/>
      <c r="I8673" s="200">
        <v>45891</v>
      </c>
      <c r="J8673" s="143">
        <f t="shared" si="135"/>
        <v>45891</v>
      </c>
      <c r="K8673" s="202">
        <v>8</v>
      </c>
      <c r="L8673" s="284" t="s">
        <v>10849</v>
      </c>
      <c r="M8673" s="223"/>
      <c r="N8673" s="203"/>
      <c r="O8673" s="222" t="s">
        <v>326</v>
      </c>
    </row>
    <row r="8674" spans="1:15" ht="29.25" customHeight="1">
      <c r="A8674" s="221" t="s">
        <v>73</v>
      </c>
      <c r="B8674" s="221" t="s">
        <v>776</v>
      </c>
      <c r="C8674" s="222" t="s">
        <v>103</v>
      </c>
      <c r="D8674" s="222" t="s">
        <v>162</v>
      </c>
      <c r="E8674" s="199" t="s">
        <v>166</v>
      </c>
      <c r="F8674" s="200"/>
      <c r="G8674" s="200"/>
      <c r="H8674" s="200"/>
      <c r="I8674" s="200">
        <v>45894</v>
      </c>
      <c r="J8674" s="143">
        <f t="shared" si="135"/>
        <v>45894</v>
      </c>
      <c r="K8674" s="202">
        <v>8</v>
      </c>
      <c r="L8674" s="284" t="s">
        <v>10849</v>
      </c>
      <c r="M8674" s="223"/>
      <c r="N8674" s="203"/>
      <c r="O8674" s="222" t="s">
        <v>326</v>
      </c>
    </row>
    <row r="8675" spans="1:15" ht="29.25" customHeight="1">
      <c r="A8675" s="221" t="s">
        <v>73</v>
      </c>
      <c r="B8675" s="221" t="s">
        <v>776</v>
      </c>
      <c r="C8675" s="222" t="s">
        <v>103</v>
      </c>
      <c r="D8675" s="222" t="s">
        <v>162</v>
      </c>
      <c r="E8675" s="199" t="s">
        <v>166</v>
      </c>
      <c r="F8675" s="200"/>
      <c r="G8675" s="200"/>
      <c r="H8675" s="200"/>
      <c r="I8675" s="200">
        <v>45895</v>
      </c>
      <c r="J8675" s="143">
        <f t="shared" si="135"/>
        <v>45895</v>
      </c>
      <c r="K8675" s="202">
        <v>8</v>
      </c>
      <c r="L8675" s="284" t="s">
        <v>11336</v>
      </c>
      <c r="M8675" s="223"/>
      <c r="N8675" s="203"/>
      <c r="O8675" s="222" t="s">
        <v>326</v>
      </c>
    </row>
    <row r="8676" spans="1:15" ht="29.25" customHeight="1">
      <c r="A8676" s="221" t="s">
        <v>73</v>
      </c>
      <c r="B8676" s="221" t="s">
        <v>776</v>
      </c>
      <c r="C8676" s="222" t="s">
        <v>103</v>
      </c>
      <c r="D8676" s="222" t="s">
        <v>162</v>
      </c>
      <c r="E8676" s="199" t="s">
        <v>166</v>
      </c>
      <c r="F8676" s="200"/>
      <c r="G8676" s="200"/>
      <c r="H8676" s="200"/>
      <c r="I8676" s="200">
        <v>45896</v>
      </c>
      <c r="J8676" s="143">
        <f t="shared" si="135"/>
        <v>45896</v>
      </c>
      <c r="K8676" s="202">
        <v>8</v>
      </c>
      <c r="L8676" s="284" t="s">
        <v>11337</v>
      </c>
      <c r="M8676" s="223"/>
      <c r="N8676" s="203"/>
      <c r="O8676" s="222" t="s">
        <v>326</v>
      </c>
    </row>
    <row r="8677" spans="1:15" ht="29.25" customHeight="1">
      <c r="A8677" s="221" t="s">
        <v>73</v>
      </c>
      <c r="B8677" s="221" t="s">
        <v>776</v>
      </c>
      <c r="C8677" s="222" t="s">
        <v>103</v>
      </c>
      <c r="D8677" s="222" t="s">
        <v>162</v>
      </c>
      <c r="E8677" s="199" t="s">
        <v>166</v>
      </c>
      <c r="F8677" s="200"/>
      <c r="G8677" s="200"/>
      <c r="H8677" s="200"/>
      <c r="I8677" s="200">
        <v>45897</v>
      </c>
      <c r="J8677" s="143">
        <f t="shared" si="135"/>
        <v>45897</v>
      </c>
      <c r="K8677" s="202">
        <v>8</v>
      </c>
      <c r="L8677" s="284" t="s">
        <v>11338</v>
      </c>
      <c r="M8677" s="223"/>
      <c r="N8677" s="203"/>
      <c r="O8677" s="222" t="s">
        <v>326</v>
      </c>
    </row>
    <row r="8678" spans="1:15" ht="29.25" customHeight="1">
      <c r="A8678" s="221" t="s">
        <v>73</v>
      </c>
      <c r="B8678" s="221" t="s">
        <v>776</v>
      </c>
      <c r="C8678" s="222" t="s">
        <v>103</v>
      </c>
      <c r="D8678" s="222" t="s">
        <v>162</v>
      </c>
      <c r="E8678" s="199" t="s">
        <v>166</v>
      </c>
      <c r="F8678" s="200"/>
      <c r="G8678" s="200"/>
      <c r="H8678" s="200"/>
      <c r="I8678" s="200">
        <v>45898</v>
      </c>
      <c r="J8678" s="143">
        <f t="shared" si="135"/>
        <v>45898</v>
      </c>
      <c r="K8678" s="202">
        <v>8</v>
      </c>
      <c r="L8678" s="284" t="s">
        <v>10849</v>
      </c>
      <c r="M8678" s="223"/>
      <c r="N8678" s="203"/>
      <c r="O8678" s="222" t="s">
        <v>326</v>
      </c>
    </row>
    <row r="8679" spans="1:15" ht="29.25" customHeight="1">
      <c r="A8679" s="221" t="s">
        <v>73</v>
      </c>
      <c r="B8679" s="221" t="s">
        <v>776</v>
      </c>
      <c r="C8679" s="222" t="s">
        <v>103</v>
      </c>
      <c r="D8679" s="222" t="s">
        <v>162</v>
      </c>
      <c r="E8679" s="199" t="s">
        <v>166</v>
      </c>
      <c r="F8679" s="200"/>
      <c r="G8679" s="200"/>
      <c r="H8679" s="200"/>
      <c r="I8679" s="200">
        <v>45901</v>
      </c>
      <c r="J8679" s="143">
        <f t="shared" si="135"/>
        <v>45901</v>
      </c>
      <c r="K8679" s="202">
        <v>8</v>
      </c>
      <c r="L8679" s="284" t="s">
        <v>11339</v>
      </c>
      <c r="M8679" s="223"/>
      <c r="N8679" s="203"/>
      <c r="O8679" s="222" t="s">
        <v>326</v>
      </c>
    </row>
    <row r="8680" spans="1:15" ht="29.25" customHeight="1">
      <c r="A8680" s="221" t="s">
        <v>73</v>
      </c>
      <c r="B8680" s="221" t="s">
        <v>776</v>
      </c>
      <c r="C8680" s="222" t="s">
        <v>103</v>
      </c>
      <c r="D8680" s="222" t="s">
        <v>162</v>
      </c>
      <c r="E8680" s="199" t="s">
        <v>166</v>
      </c>
      <c r="F8680" s="200"/>
      <c r="G8680" s="200"/>
      <c r="H8680" s="200"/>
      <c r="I8680" s="200">
        <v>45902</v>
      </c>
      <c r="J8680" s="143">
        <f t="shared" si="135"/>
        <v>45902</v>
      </c>
      <c r="K8680" s="202">
        <v>8</v>
      </c>
      <c r="L8680" s="284" t="s">
        <v>11340</v>
      </c>
      <c r="M8680" s="223"/>
      <c r="N8680" s="203"/>
      <c r="O8680" s="222" t="s">
        <v>326</v>
      </c>
    </row>
    <row r="8681" spans="1:15" ht="29.25" customHeight="1">
      <c r="A8681" s="221" t="s">
        <v>73</v>
      </c>
      <c r="B8681" s="221" t="s">
        <v>776</v>
      </c>
      <c r="C8681" s="222" t="s">
        <v>103</v>
      </c>
      <c r="D8681" s="222" t="s">
        <v>162</v>
      </c>
      <c r="E8681" s="199" t="s">
        <v>166</v>
      </c>
      <c r="F8681" s="200"/>
      <c r="G8681" s="200"/>
      <c r="H8681" s="200"/>
      <c r="I8681" s="200">
        <v>45903</v>
      </c>
      <c r="J8681" s="143">
        <f t="shared" si="135"/>
        <v>45903</v>
      </c>
      <c r="K8681" s="202">
        <v>8</v>
      </c>
      <c r="L8681" s="284" t="s">
        <v>11341</v>
      </c>
      <c r="M8681" s="223"/>
      <c r="N8681" s="203"/>
      <c r="O8681" s="222" t="s">
        <v>326</v>
      </c>
    </row>
    <row r="8682" spans="1:15" ht="29.25" customHeight="1">
      <c r="A8682" s="221" t="s">
        <v>73</v>
      </c>
      <c r="B8682" s="221" t="s">
        <v>776</v>
      </c>
      <c r="C8682" s="222" t="s">
        <v>103</v>
      </c>
      <c r="D8682" s="222" t="s">
        <v>162</v>
      </c>
      <c r="E8682" s="199" t="s">
        <v>166</v>
      </c>
      <c r="F8682" s="200"/>
      <c r="G8682" s="200"/>
      <c r="H8682" s="200"/>
      <c r="I8682" s="200">
        <v>45904</v>
      </c>
      <c r="J8682" s="143">
        <f t="shared" si="135"/>
        <v>45904</v>
      </c>
      <c r="K8682" s="202">
        <v>8</v>
      </c>
      <c r="L8682" s="284" t="s">
        <v>11342</v>
      </c>
      <c r="M8682" s="223"/>
      <c r="N8682" s="203"/>
      <c r="O8682" s="222" t="s">
        <v>326</v>
      </c>
    </row>
    <row r="8683" spans="1:15" ht="29.25" customHeight="1">
      <c r="A8683" s="221" t="s">
        <v>73</v>
      </c>
      <c r="B8683" s="221" t="s">
        <v>776</v>
      </c>
      <c r="C8683" s="222" t="s">
        <v>103</v>
      </c>
      <c r="D8683" s="222" t="s">
        <v>162</v>
      </c>
      <c r="E8683" s="199" t="s">
        <v>166</v>
      </c>
      <c r="F8683" s="200"/>
      <c r="G8683" s="200"/>
      <c r="H8683" s="200"/>
      <c r="I8683" s="200">
        <v>45905</v>
      </c>
      <c r="J8683" s="143">
        <f t="shared" si="135"/>
        <v>45905</v>
      </c>
      <c r="K8683" s="202">
        <v>8</v>
      </c>
      <c r="L8683" s="284" t="s">
        <v>11517</v>
      </c>
      <c r="M8683" s="223"/>
      <c r="N8683" s="203"/>
      <c r="O8683" s="222" t="s">
        <v>326</v>
      </c>
    </row>
    <row r="8684" spans="1:15" ht="29.25" customHeight="1">
      <c r="A8684" s="221" t="s">
        <v>73</v>
      </c>
      <c r="B8684" s="221" t="s">
        <v>776</v>
      </c>
      <c r="C8684" s="222" t="s">
        <v>103</v>
      </c>
      <c r="D8684" s="222" t="s">
        <v>162</v>
      </c>
      <c r="E8684" s="199" t="s">
        <v>166</v>
      </c>
      <c r="F8684" s="200"/>
      <c r="G8684" s="200"/>
      <c r="H8684" s="200"/>
      <c r="I8684" s="200">
        <v>45908</v>
      </c>
      <c r="J8684" s="143">
        <f t="shared" si="135"/>
        <v>45908</v>
      </c>
      <c r="K8684" s="202">
        <v>8</v>
      </c>
      <c r="L8684" s="284" t="s">
        <v>11518</v>
      </c>
      <c r="M8684" s="223"/>
      <c r="N8684" s="203"/>
      <c r="O8684" s="222" t="s">
        <v>326</v>
      </c>
    </row>
    <row r="8685" spans="1:15" ht="29.25" customHeight="1">
      <c r="A8685" s="221" t="s">
        <v>73</v>
      </c>
      <c r="B8685" s="221" t="s">
        <v>776</v>
      </c>
      <c r="C8685" s="222" t="s">
        <v>103</v>
      </c>
      <c r="D8685" s="222" t="s">
        <v>162</v>
      </c>
      <c r="E8685" s="199" t="s">
        <v>166</v>
      </c>
      <c r="F8685" s="200"/>
      <c r="G8685" s="200"/>
      <c r="H8685" s="200"/>
      <c r="I8685" s="200">
        <v>45909</v>
      </c>
      <c r="J8685" s="143">
        <f t="shared" si="135"/>
        <v>45909</v>
      </c>
      <c r="K8685" s="202">
        <v>8</v>
      </c>
      <c r="L8685" s="284" t="s">
        <v>11519</v>
      </c>
      <c r="M8685" s="223"/>
      <c r="N8685" s="203"/>
      <c r="O8685" s="222" t="s">
        <v>326</v>
      </c>
    </row>
    <row r="8686" spans="1:15" ht="29.25" customHeight="1">
      <c r="A8686" s="221" t="s">
        <v>73</v>
      </c>
      <c r="B8686" s="221" t="s">
        <v>776</v>
      </c>
      <c r="C8686" s="222" t="s">
        <v>103</v>
      </c>
      <c r="D8686" s="222" t="s">
        <v>162</v>
      </c>
      <c r="E8686" s="199" t="s">
        <v>178</v>
      </c>
      <c r="F8686" s="200"/>
      <c r="G8686" s="200"/>
      <c r="H8686" s="200"/>
      <c r="I8686" s="200">
        <v>45910</v>
      </c>
      <c r="J8686" s="143">
        <f t="shared" si="135"/>
        <v>45910</v>
      </c>
      <c r="K8686" s="202">
        <v>2</v>
      </c>
      <c r="L8686" s="285" t="s">
        <v>11520</v>
      </c>
      <c r="M8686" s="223"/>
      <c r="N8686" s="203"/>
      <c r="O8686" s="222" t="s">
        <v>326</v>
      </c>
    </row>
    <row r="8687" spans="1:15" ht="29.25" customHeight="1">
      <c r="A8687" s="221" t="s">
        <v>73</v>
      </c>
      <c r="B8687" s="221" t="s">
        <v>776</v>
      </c>
      <c r="C8687" s="222" t="s">
        <v>103</v>
      </c>
      <c r="D8687" s="222" t="s">
        <v>162</v>
      </c>
      <c r="E8687" s="199" t="s">
        <v>166</v>
      </c>
      <c r="F8687" s="200"/>
      <c r="G8687" s="200"/>
      <c r="H8687" s="200"/>
      <c r="I8687" s="200">
        <v>45910</v>
      </c>
      <c r="J8687" s="143">
        <f t="shared" si="135"/>
        <v>45910</v>
      </c>
      <c r="K8687" s="202">
        <v>6</v>
      </c>
      <c r="L8687" s="285" t="s">
        <v>11521</v>
      </c>
      <c r="M8687" s="223"/>
      <c r="N8687" s="203"/>
      <c r="O8687" s="222" t="s">
        <v>326</v>
      </c>
    </row>
    <row r="8688" spans="1:15" ht="29.25" customHeight="1">
      <c r="A8688" s="221" t="s">
        <v>73</v>
      </c>
      <c r="B8688" s="221" t="s">
        <v>776</v>
      </c>
      <c r="C8688" s="222" t="s">
        <v>103</v>
      </c>
      <c r="D8688" s="222" t="s">
        <v>162</v>
      </c>
      <c r="E8688" s="199" t="s">
        <v>166</v>
      </c>
      <c r="F8688" s="200"/>
      <c r="G8688" s="200"/>
      <c r="H8688" s="200"/>
      <c r="I8688" s="200">
        <v>45911</v>
      </c>
      <c r="J8688" s="143">
        <f t="shared" si="135"/>
        <v>45911</v>
      </c>
      <c r="K8688" s="202">
        <v>8</v>
      </c>
      <c r="L8688" s="284" t="s">
        <v>11522</v>
      </c>
      <c r="M8688" s="223"/>
      <c r="N8688" s="203"/>
      <c r="O8688" s="222" t="s">
        <v>326</v>
      </c>
    </row>
    <row r="8689" spans="1:15" ht="29.25" customHeight="1">
      <c r="A8689" s="221" t="s">
        <v>73</v>
      </c>
      <c r="B8689" s="221" t="s">
        <v>776</v>
      </c>
      <c r="C8689" s="222" t="s">
        <v>103</v>
      </c>
      <c r="D8689" s="222" t="s">
        <v>162</v>
      </c>
      <c r="E8689" s="199" t="s">
        <v>166</v>
      </c>
      <c r="F8689" s="200"/>
      <c r="G8689" s="200"/>
      <c r="H8689" s="200"/>
      <c r="I8689" s="200">
        <v>45912</v>
      </c>
      <c r="J8689" s="143">
        <f t="shared" si="135"/>
        <v>45912</v>
      </c>
      <c r="K8689" s="202">
        <v>8</v>
      </c>
      <c r="L8689" s="284" t="s">
        <v>11522</v>
      </c>
      <c r="M8689" s="223"/>
      <c r="N8689" s="203"/>
      <c r="O8689" s="222" t="s">
        <v>326</v>
      </c>
    </row>
    <row r="8690" spans="1:15" ht="29.25" customHeight="1">
      <c r="A8690" s="221" t="s">
        <v>73</v>
      </c>
      <c r="B8690" s="221" t="s">
        <v>776</v>
      </c>
      <c r="C8690" s="222" t="s">
        <v>103</v>
      </c>
      <c r="D8690" s="222" t="s">
        <v>162</v>
      </c>
      <c r="E8690" s="199" t="s">
        <v>166</v>
      </c>
      <c r="F8690" s="200"/>
      <c r="G8690" s="200"/>
      <c r="H8690" s="200"/>
      <c r="I8690" s="200">
        <v>45915</v>
      </c>
      <c r="J8690" s="143">
        <f t="shared" si="135"/>
        <v>45915</v>
      </c>
      <c r="K8690" s="202">
        <v>8</v>
      </c>
      <c r="L8690" s="284" t="s">
        <v>11523</v>
      </c>
      <c r="M8690" s="223"/>
      <c r="N8690" s="203"/>
      <c r="O8690" s="222" t="s">
        <v>326</v>
      </c>
    </row>
    <row r="8691" spans="1:15" ht="29.25" customHeight="1">
      <c r="A8691" s="221" t="s">
        <v>73</v>
      </c>
      <c r="B8691" s="221" t="s">
        <v>776</v>
      </c>
      <c r="C8691" s="222" t="s">
        <v>103</v>
      </c>
      <c r="D8691" s="222" t="s">
        <v>162</v>
      </c>
      <c r="E8691" s="199" t="s">
        <v>166</v>
      </c>
      <c r="F8691" s="200"/>
      <c r="G8691" s="200"/>
      <c r="H8691" s="200"/>
      <c r="I8691" s="200">
        <v>45916</v>
      </c>
      <c r="J8691" s="143">
        <f t="shared" si="135"/>
        <v>45916</v>
      </c>
      <c r="K8691" s="202">
        <v>8</v>
      </c>
      <c r="L8691" s="284" t="s">
        <v>11523</v>
      </c>
      <c r="M8691" s="223"/>
      <c r="N8691" s="203"/>
      <c r="O8691" s="222" t="s">
        <v>326</v>
      </c>
    </row>
    <row r="8692" spans="1:15" ht="29.25" customHeight="1">
      <c r="A8692" s="221" t="s">
        <v>73</v>
      </c>
      <c r="B8692" s="221" t="s">
        <v>776</v>
      </c>
      <c r="C8692" s="222" t="s">
        <v>103</v>
      </c>
      <c r="D8692" s="222" t="s">
        <v>162</v>
      </c>
      <c r="E8692" s="199" t="s">
        <v>166</v>
      </c>
      <c r="F8692" s="200"/>
      <c r="G8692" s="200"/>
      <c r="H8692" s="200"/>
      <c r="I8692" s="200">
        <v>45917</v>
      </c>
      <c r="J8692" s="143">
        <f t="shared" si="135"/>
        <v>45917</v>
      </c>
      <c r="K8692" s="202">
        <v>8</v>
      </c>
      <c r="L8692" s="284" t="s">
        <v>11524</v>
      </c>
      <c r="M8692" s="223"/>
      <c r="N8692" s="203"/>
      <c r="O8692" s="222" t="s">
        <v>326</v>
      </c>
    </row>
    <row r="8693" spans="1:15" ht="29.25" customHeight="1">
      <c r="A8693" s="221" t="s">
        <v>73</v>
      </c>
      <c r="B8693" s="221" t="s">
        <v>776</v>
      </c>
      <c r="C8693" s="222" t="s">
        <v>103</v>
      </c>
      <c r="D8693" s="222" t="s">
        <v>162</v>
      </c>
      <c r="E8693" s="199" t="s">
        <v>166</v>
      </c>
      <c r="F8693" s="200"/>
      <c r="G8693" s="200"/>
      <c r="H8693" s="200"/>
      <c r="I8693" s="200">
        <v>45918</v>
      </c>
      <c r="J8693" s="143">
        <f t="shared" si="135"/>
        <v>45918</v>
      </c>
      <c r="K8693" s="202">
        <v>8</v>
      </c>
      <c r="L8693" s="284" t="s">
        <v>11524</v>
      </c>
      <c r="M8693" s="223"/>
      <c r="N8693" s="203"/>
      <c r="O8693" s="222" t="s">
        <v>326</v>
      </c>
    </row>
    <row r="8694" spans="1:15" ht="29.25" customHeight="1">
      <c r="A8694" s="221" t="s">
        <v>73</v>
      </c>
      <c r="B8694" s="221" t="s">
        <v>776</v>
      </c>
      <c r="C8694" s="222" t="s">
        <v>103</v>
      </c>
      <c r="D8694" s="222" t="s">
        <v>162</v>
      </c>
      <c r="E8694" s="199" t="s">
        <v>166</v>
      </c>
      <c r="F8694" s="200"/>
      <c r="G8694" s="200"/>
      <c r="H8694" s="200"/>
      <c r="I8694" s="200">
        <v>45919</v>
      </c>
      <c r="J8694" s="143">
        <f t="shared" si="135"/>
        <v>45919</v>
      </c>
      <c r="K8694" s="202">
        <v>8</v>
      </c>
      <c r="L8694" s="284" t="s">
        <v>11690</v>
      </c>
      <c r="M8694" s="223"/>
      <c r="N8694" s="203"/>
      <c r="O8694" s="222" t="s">
        <v>326</v>
      </c>
    </row>
    <row r="8695" spans="1:15" ht="29.25" customHeight="1">
      <c r="A8695" s="221" t="s">
        <v>73</v>
      </c>
      <c r="B8695" s="221" t="s">
        <v>776</v>
      </c>
      <c r="C8695" s="222" t="s">
        <v>103</v>
      </c>
      <c r="D8695" s="222" t="s">
        <v>162</v>
      </c>
      <c r="E8695" s="199" t="s">
        <v>166</v>
      </c>
      <c r="F8695" s="200"/>
      <c r="G8695" s="200"/>
      <c r="H8695" s="200"/>
      <c r="I8695" s="200">
        <v>45922</v>
      </c>
      <c r="J8695" s="143">
        <f t="shared" si="135"/>
        <v>45922</v>
      </c>
      <c r="K8695" s="202">
        <v>8</v>
      </c>
      <c r="L8695" s="284" t="s">
        <v>11691</v>
      </c>
      <c r="M8695" s="223"/>
      <c r="N8695" s="203"/>
      <c r="O8695" s="222" t="s">
        <v>326</v>
      </c>
    </row>
    <row r="8696" spans="1:15" ht="29.25" customHeight="1">
      <c r="A8696" s="221" t="s">
        <v>73</v>
      </c>
      <c r="B8696" s="221" t="s">
        <v>776</v>
      </c>
      <c r="C8696" s="222" t="s">
        <v>103</v>
      </c>
      <c r="D8696" s="222" t="s">
        <v>162</v>
      </c>
      <c r="E8696" s="199" t="s">
        <v>166</v>
      </c>
      <c r="F8696" s="200"/>
      <c r="G8696" s="200"/>
      <c r="H8696" s="200"/>
      <c r="I8696" s="200">
        <v>45923</v>
      </c>
      <c r="J8696" s="143">
        <f t="shared" si="135"/>
        <v>45923</v>
      </c>
      <c r="K8696" s="202">
        <v>8</v>
      </c>
      <c r="L8696" s="284" t="s">
        <v>11692</v>
      </c>
      <c r="M8696" s="223"/>
      <c r="N8696" s="203"/>
      <c r="O8696" s="222" t="s">
        <v>326</v>
      </c>
    </row>
    <row r="8697" spans="1:15" ht="29.25" customHeight="1">
      <c r="A8697" s="221" t="s">
        <v>73</v>
      </c>
      <c r="B8697" s="221" t="s">
        <v>776</v>
      </c>
      <c r="C8697" s="222" t="s">
        <v>103</v>
      </c>
      <c r="D8697" s="222" t="s">
        <v>162</v>
      </c>
      <c r="E8697" s="199" t="s">
        <v>166</v>
      </c>
      <c r="F8697" s="200"/>
      <c r="G8697" s="200"/>
      <c r="H8697" s="200"/>
      <c r="I8697" s="200">
        <v>45924</v>
      </c>
      <c r="J8697" s="143">
        <f t="shared" si="135"/>
        <v>45924</v>
      </c>
      <c r="K8697" s="202">
        <v>8</v>
      </c>
      <c r="L8697" s="284" t="s">
        <v>11988</v>
      </c>
      <c r="M8697" s="223"/>
      <c r="N8697" s="203"/>
      <c r="O8697" s="222" t="s">
        <v>326</v>
      </c>
    </row>
    <row r="8698" spans="1:15" ht="29.25" customHeight="1">
      <c r="A8698" s="221" t="s">
        <v>73</v>
      </c>
      <c r="B8698" s="221" t="s">
        <v>776</v>
      </c>
      <c r="C8698" s="222" t="s">
        <v>103</v>
      </c>
      <c r="D8698" s="222" t="s">
        <v>162</v>
      </c>
      <c r="E8698" s="199" t="s">
        <v>166</v>
      </c>
      <c r="F8698" s="200"/>
      <c r="G8698" s="200"/>
      <c r="H8698" s="200"/>
      <c r="I8698" s="200">
        <v>45925</v>
      </c>
      <c r="J8698" s="143">
        <f t="shared" si="135"/>
        <v>45925</v>
      </c>
      <c r="K8698" s="202">
        <v>8</v>
      </c>
      <c r="L8698" s="284" t="s">
        <v>11988</v>
      </c>
      <c r="M8698" s="223"/>
      <c r="N8698" s="203"/>
      <c r="O8698" s="222" t="s">
        <v>326</v>
      </c>
    </row>
    <row r="8699" spans="1:15" ht="29.25" customHeight="1">
      <c r="A8699" s="221" t="s">
        <v>73</v>
      </c>
      <c r="B8699" s="221" t="s">
        <v>776</v>
      </c>
      <c r="C8699" s="222" t="s">
        <v>103</v>
      </c>
      <c r="D8699" s="222" t="s">
        <v>162</v>
      </c>
      <c r="E8699" s="199" t="s">
        <v>166</v>
      </c>
      <c r="F8699" s="200"/>
      <c r="G8699" s="200"/>
      <c r="H8699" s="200"/>
      <c r="I8699" s="200">
        <v>45926</v>
      </c>
      <c r="J8699" s="143">
        <f t="shared" si="135"/>
        <v>45926</v>
      </c>
      <c r="K8699" s="202">
        <v>8</v>
      </c>
      <c r="L8699" s="284" t="s">
        <v>11989</v>
      </c>
      <c r="M8699" s="223"/>
      <c r="N8699" s="203"/>
      <c r="O8699" s="222" t="s">
        <v>326</v>
      </c>
    </row>
    <row r="8700" spans="1:15" ht="29.25" customHeight="1">
      <c r="A8700" s="221" t="s">
        <v>73</v>
      </c>
      <c r="B8700" s="221" t="s">
        <v>776</v>
      </c>
      <c r="C8700" s="222" t="s">
        <v>103</v>
      </c>
      <c r="D8700" s="222" t="s">
        <v>162</v>
      </c>
      <c r="E8700" s="199" t="s">
        <v>166</v>
      </c>
      <c r="F8700" s="200"/>
      <c r="G8700" s="200"/>
      <c r="H8700" s="200"/>
      <c r="I8700" s="200">
        <v>45930</v>
      </c>
      <c r="J8700" s="143">
        <f t="shared" si="135"/>
        <v>45930</v>
      </c>
      <c r="K8700" s="202">
        <v>8</v>
      </c>
      <c r="L8700" s="284" t="s">
        <v>11990</v>
      </c>
      <c r="M8700" s="223"/>
      <c r="N8700" s="203"/>
      <c r="O8700" s="222" t="s">
        <v>326</v>
      </c>
    </row>
    <row r="8701" spans="1:15" ht="29.25" customHeight="1">
      <c r="A8701" s="221" t="s">
        <v>73</v>
      </c>
      <c r="B8701" s="221" t="s">
        <v>776</v>
      </c>
      <c r="C8701" s="222" t="s">
        <v>103</v>
      </c>
      <c r="D8701" s="222" t="s">
        <v>162</v>
      </c>
      <c r="E8701" s="199" t="s">
        <v>166</v>
      </c>
      <c r="F8701" s="200"/>
      <c r="G8701" s="200"/>
      <c r="H8701" s="200"/>
      <c r="I8701" s="200">
        <v>45931</v>
      </c>
      <c r="J8701" s="143">
        <f t="shared" si="135"/>
        <v>45931</v>
      </c>
      <c r="K8701" s="202">
        <v>8</v>
      </c>
      <c r="L8701" s="284" t="s">
        <v>11991</v>
      </c>
      <c r="M8701" s="223"/>
      <c r="N8701" s="203"/>
      <c r="O8701" s="222" t="s">
        <v>326</v>
      </c>
    </row>
    <row r="8702" spans="1:15" ht="29.25" customHeight="1">
      <c r="A8702" s="221" t="s">
        <v>73</v>
      </c>
      <c r="B8702" s="221" t="s">
        <v>776</v>
      </c>
      <c r="C8702" s="222" t="s">
        <v>103</v>
      </c>
      <c r="D8702" s="222" t="s">
        <v>162</v>
      </c>
      <c r="E8702" s="199" t="s">
        <v>166</v>
      </c>
      <c r="F8702" s="200"/>
      <c r="G8702" s="200"/>
      <c r="H8702" s="200"/>
      <c r="I8702" s="200">
        <v>45932</v>
      </c>
      <c r="J8702" s="143">
        <f t="shared" si="135"/>
        <v>45932</v>
      </c>
      <c r="K8702" s="202">
        <v>8</v>
      </c>
      <c r="L8702" s="284" t="s">
        <v>11992</v>
      </c>
      <c r="M8702" s="223"/>
      <c r="N8702" s="203"/>
      <c r="O8702" s="222" t="s">
        <v>326</v>
      </c>
    </row>
    <row r="8703" spans="1:15" ht="29.25" customHeight="1">
      <c r="A8703" s="221" t="s">
        <v>73</v>
      </c>
      <c r="B8703" s="221" t="s">
        <v>776</v>
      </c>
      <c r="C8703" s="222" t="s">
        <v>103</v>
      </c>
      <c r="D8703" s="222" t="s">
        <v>162</v>
      </c>
      <c r="E8703" s="199" t="s">
        <v>166</v>
      </c>
      <c r="F8703" s="200"/>
      <c r="G8703" s="200"/>
      <c r="H8703" s="200"/>
      <c r="I8703" s="200">
        <v>45933</v>
      </c>
      <c r="J8703" s="143">
        <f t="shared" si="135"/>
        <v>45933</v>
      </c>
      <c r="K8703" s="202">
        <v>8</v>
      </c>
      <c r="L8703" s="284" t="s">
        <v>11993</v>
      </c>
      <c r="M8703" s="223"/>
      <c r="N8703" s="203"/>
      <c r="O8703" s="222" t="s">
        <v>326</v>
      </c>
    </row>
    <row r="8704" spans="1:15" ht="29.25" customHeight="1">
      <c r="A8704" s="221" t="s">
        <v>73</v>
      </c>
      <c r="B8704" s="221" t="s">
        <v>776</v>
      </c>
      <c r="C8704" s="222" t="s">
        <v>103</v>
      </c>
      <c r="D8704" s="222" t="s">
        <v>162</v>
      </c>
      <c r="E8704" s="199" t="s">
        <v>166</v>
      </c>
      <c r="F8704" s="200"/>
      <c r="G8704" s="200"/>
      <c r="H8704" s="200"/>
      <c r="I8704" s="200">
        <v>45937</v>
      </c>
      <c r="J8704" s="143">
        <f t="shared" si="135"/>
        <v>45937</v>
      </c>
      <c r="K8704" s="202">
        <v>8</v>
      </c>
      <c r="L8704" s="284" t="s">
        <v>11994</v>
      </c>
      <c r="M8704" s="223"/>
      <c r="N8704" s="203"/>
      <c r="O8704" s="222" t="s">
        <v>326</v>
      </c>
    </row>
    <row r="8705" spans="1:15" ht="29.25" customHeight="1">
      <c r="A8705" s="221" t="s">
        <v>73</v>
      </c>
      <c r="B8705" s="221" t="s">
        <v>776</v>
      </c>
      <c r="C8705" s="222" t="s">
        <v>103</v>
      </c>
      <c r="D8705" s="222" t="s">
        <v>162</v>
      </c>
      <c r="E8705" s="199" t="s">
        <v>166</v>
      </c>
      <c r="F8705" s="200"/>
      <c r="G8705" s="200"/>
      <c r="H8705" s="200"/>
      <c r="I8705" s="200">
        <v>45938</v>
      </c>
      <c r="J8705" s="143">
        <f t="shared" si="135"/>
        <v>45938</v>
      </c>
      <c r="K8705" s="202">
        <v>8</v>
      </c>
      <c r="L8705" s="284" t="s">
        <v>11995</v>
      </c>
      <c r="M8705" s="223"/>
      <c r="N8705" s="203"/>
      <c r="O8705" s="222" t="s">
        <v>326</v>
      </c>
    </row>
    <row r="8706" spans="1:15" ht="29.25" customHeight="1">
      <c r="A8706" s="221" t="s">
        <v>73</v>
      </c>
      <c r="B8706" s="221" t="s">
        <v>776</v>
      </c>
      <c r="C8706" s="222" t="s">
        <v>103</v>
      </c>
      <c r="D8706" s="222" t="s">
        <v>162</v>
      </c>
      <c r="E8706" s="199" t="s">
        <v>166</v>
      </c>
      <c r="F8706" s="200"/>
      <c r="G8706" s="200"/>
      <c r="H8706" s="200"/>
      <c r="I8706" s="200">
        <v>45939</v>
      </c>
      <c r="J8706" s="143">
        <f t="shared" si="135"/>
        <v>45939</v>
      </c>
      <c r="K8706" s="202">
        <v>8</v>
      </c>
      <c r="L8706" s="284" t="s">
        <v>12382</v>
      </c>
      <c r="M8706" s="223"/>
      <c r="N8706" s="203"/>
      <c r="O8706" s="222" t="s">
        <v>326</v>
      </c>
    </row>
    <row r="8707" spans="1:15" ht="29.25" customHeight="1">
      <c r="A8707" s="221" t="s">
        <v>73</v>
      </c>
      <c r="B8707" s="221" t="s">
        <v>776</v>
      </c>
      <c r="C8707" s="222" t="s">
        <v>103</v>
      </c>
      <c r="D8707" s="222" t="s">
        <v>162</v>
      </c>
      <c r="E8707" s="199" t="s">
        <v>166</v>
      </c>
      <c r="F8707" s="200"/>
      <c r="G8707" s="200"/>
      <c r="H8707" s="200"/>
      <c r="I8707" s="200">
        <v>45943</v>
      </c>
      <c r="J8707" s="143">
        <f t="shared" ref="J8707:J8770" si="136">I8707</f>
        <v>45943</v>
      </c>
      <c r="K8707" s="202">
        <v>8</v>
      </c>
      <c r="L8707" s="284" t="s">
        <v>12383</v>
      </c>
      <c r="M8707" s="223"/>
      <c r="N8707" s="203"/>
      <c r="O8707" s="222" t="s">
        <v>326</v>
      </c>
    </row>
    <row r="8708" spans="1:15" ht="29.25" customHeight="1">
      <c r="A8708" s="221" t="s">
        <v>73</v>
      </c>
      <c r="B8708" s="221" t="s">
        <v>776</v>
      </c>
      <c r="C8708" s="222" t="s">
        <v>103</v>
      </c>
      <c r="D8708" s="222" t="s">
        <v>162</v>
      </c>
      <c r="E8708" s="199" t="s">
        <v>166</v>
      </c>
      <c r="F8708" s="200"/>
      <c r="G8708" s="200"/>
      <c r="H8708" s="200"/>
      <c r="I8708" s="200">
        <v>45944</v>
      </c>
      <c r="J8708" s="143">
        <f t="shared" si="136"/>
        <v>45944</v>
      </c>
      <c r="K8708" s="202">
        <v>8</v>
      </c>
      <c r="L8708" s="284" t="s">
        <v>12384</v>
      </c>
      <c r="M8708" s="223"/>
      <c r="N8708" s="203"/>
      <c r="O8708" s="222" t="s">
        <v>326</v>
      </c>
    </row>
    <row r="8709" spans="1:15" ht="29.25" customHeight="1">
      <c r="A8709" s="221" t="s">
        <v>73</v>
      </c>
      <c r="B8709" s="221" t="s">
        <v>776</v>
      </c>
      <c r="C8709" s="222" t="s">
        <v>103</v>
      </c>
      <c r="D8709" s="222" t="s">
        <v>162</v>
      </c>
      <c r="E8709" s="199" t="s">
        <v>166</v>
      </c>
      <c r="F8709" s="200"/>
      <c r="G8709" s="200"/>
      <c r="H8709" s="200"/>
      <c r="I8709" s="200">
        <v>45945</v>
      </c>
      <c r="J8709" s="143">
        <f t="shared" si="136"/>
        <v>45945</v>
      </c>
      <c r="K8709" s="202">
        <v>8</v>
      </c>
      <c r="L8709" s="284" t="s">
        <v>12385</v>
      </c>
      <c r="M8709" s="223"/>
      <c r="N8709" s="203"/>
      <c r="O8709" s="222" t="s">
        <v>326</v>
      </c>
    </row>
    <row r="8710" spans="1:15" ht="29.25" customHeight="1">
      <c r="A8710" s="221" t="s">
        <v>73</v>
      </c>
      <c r="B8710" s="221" t="s">
        <v>776</v>
      </c>
      <c r="C8710" s="222" t="s">
        <v>103</v>
      </c>
      <c r="D8710" s="222" t="s">
        <v>162</v>
      </c>
      <c r="E8710" s="199" t="s">
        <v>166</v>
      </c>
      <c r="F8710" s="200"/>
      <c r="G8710" s="200"/>
      <c r="H8710" s="200"/>
      <c r="I8710" s="200">
        <v>45946</v>
      </c>
      <c r="J8710" s="143">
        <f t="shared" si="136"/>
        <v>45946</v>
      </c>
      <c r="K8710" s="202">
        <v>8</v>
      </c>
      <c r="L8710" s="284" t="s">
        <v>12386</v>
      </c>
      <c r="M8710" s="223"/>
      <c r="N8710" s="203"/>
      <c r="O8710" s="222" t="s">
        <v>326</v>
      </c>
    </row>
    <row r="8711" spans="1:15" ht="29.25" customHeight="1">
      <c r="A8711" s="221" t="s">
        <v>73</v>
      </c>
      <c r="B8711" s="221" t="s">
        <v>776</v>
      </c>
      <c r="C8711" s="222" t="s">
        <v>103</v>
      </c>
      <c r="D8711" s="222" t="s">
        <v>162</v>
      </c>
      <c r="E8711" s="199" t="s">
        <v>166</v>
      </c>
      <c r="F8711" s="200"/>
      <c r="G8711" s="200"/>
      <c r="H8711" s="200"/>
      <c r="I8711" s="200">
        <v>45947</v>
      </c>
      <c r="J8711" s="143">
        <f t="shared" si="136"/>
        <v>45947</v>
      </c>
      <c r="K8711" s="202">
        <v>7</v>
      </c>
      <c r="L8711" s="284" t="s">
        <v>12387</v>
      </c>
      <c r="M8711" s="223"/>
      <c r="N8711" s="203"/>
      <c r="O8711" s="222" t="s">
        <v>326</v>
      </c>
    </row>
    <row r="8712" spans="1:15" ht="29.25" customHeight="1">
      <c r="A8712" s="221" t="s">
        <v>73</v>
      </c>
      <c r="B8712" s="221" t="s">
        <v>776</v>
      </c>
      <c r="C8712" s="222" t="s">
        <v>103</v>
      </c>
      <c r="D8712" s="222" t="s">
        <v>162</v>
      </c>
      <c r="E8712" s="199" t="s">
        <v>178</v>
      </c>
      <c r="F8712" s="200"/>
      <c r="G8712" s="200"/>
      <c r="H8712" s="200"/>
      <c r="I8712" s="200">
        <v>45947</v>
      </c>
      <c r="J8712" s="143">
        <f t="shared" si="136"/>
        <v>45947</v>
      </c>
      <c r="K8712" s="202">
        <v>1</v>
      </c>
      <c r="L8712" s="285" t="s">
        <v>12388</v>
      </c>
      <c r="M8712" s="223"/>
      <c r="N8712" s="203"/>
      <c r="O8712" s="222" t="s">
        <v>326</v>
      </c>
    </row>
    <row r="8713" spans="1:15" ht="29.25" customHeight="1">
      <c r="A8713" s="221" t="s">
        <v>73</v>
      </c>
      <c r="B8713" s="221" t="s">
        <v>776</v>
      </c>
      <c r="C8713" s="222" t="s">
        <v>103</v>
      </c>
      <c r="D8713" s="222" t="s">
        <v>162</v>
      </c>
      <c r="E8713" s="199" t="s">
        <v>166</v>
      </c>
      <c r="F8713" s="200"/>
      <c r="G8713" s="200"/>
      <c r="H8713" s="200"/>
      <c r="I8713" s="200">
        <v>45950</v>
      </c>
      <c r="J8713" s="143">
        <f t="shared" si="136"/>
        <v>45950</v>
      </c>
      <c r="K8713" s="202">
        <v>8</v>
      </c>
      <c r="L8713" s="284" t="s">
        <v>12389</v>
      </c>
      <c r="M8713" s="223"/>
      <c r="N8713" s="203"/>
      <c r="O8713" s="222" t="s">
        <v>326</v>
      </c>
    </row>
    <row r="8714" spans="1:15" ht="29.25" customHeight="1">
      <c r="A8714" s="221" t="s">
        <v>73</v>
      </c>
      <c r="B8714" s="221" t="s">
        <v>776</v>
      </c>
      <c r="C8714" s="222" t="s">
        <v>103</v>
      </c>
      <c r="D8714" s="222" t="s">
        <v>162</v>
      </c>
      <c r="E8714" s="199" t="s">
        <v>166</v>
      </c>
      <c r="F8714" s="200"/>
      <c r="G8714" s="200"/>
      <c r="H8714" s="200"/>
      <c r="I8714" s="200">
        <v>45951</v>
      </c>
      <c r="J8714" s="143">
        <f t="shared" si="136"/>
        <v>45951</v>
      </c>
      <c r="K8714" s="202">
        <v>8</v>
      </c>
      <c r="L8714" s="284" t="s">
        <v>12555</v>
      </c>
      <c r="M8714" s="223"/>
      <c r="N8714" s="203"/>
      <c r="O8714" s="222" t="s">
        <v>326</v>
      </c>
    </row>
    <row r="8715" spans="1:15" ht="29.25" customHeight="1">
      <c r="A8715" s="221" t="s">
        <v>73</v>
      </c>
      <c r="B8715" s="221" t="s">
        <v>776</v>
      </c>
      <c r="C8715" s="222" t="s">
        <v>103</v>
      </c>
      <c r="D8715" s="222" t="s">
        <v>162</v>
      </c>
      <c r="E8715" s="199" t="s">
        <v>166</v>
      </c>
      <c r="F8715" s="200"/>
      <c r="G8715" s="200"/>
      <c r="H8715" s="200"/>
      <c r="I8715" s="200">
        <v>45952</v>
      </c>
      <c r="J8715" s="143">
        <f t="shared" si="136"/>
        <v>45952</v>
      </c>
      <c r="K8715" s="202">
        <v>8</v>
      </c>
      <c r="L8715" s="284" t="s">
        <v>12556</v>
      </c>
      <c r="M8715" s="223"/>
      <c r="N8715" s="203"/>
      <c r="O8715" s="222" t="s">
        <v>326</v>
      </c>
    </row>
    <row r="8716" spans="1:15" ht="29.25" customHeight="1">
      <c r="A8716" s="221" t="s">
        <v>73</v>
      </c>
      <c r="B8716" s="221" t="s">
        <v>776</v>
      </c>
      <c r="C8716" s="222" t="s">
        <v>103</v>
      </c>
      <c r="D8716" s="222" t="s">
        <v>162</v>
      </c>
      <c r="E8716" s="199" t="s">
        <v>178</v>
      </c>
      <c r="F8716" s="200"/>
      <c r="G8716" s="200"/>
      <c r="H8716" s="200"/>
      <c r="I8716" s="200">
        <v>45953</v>
      </c>
      <c r="J8716" s="143">
        <f t="shared" si="136"/>
        <v>45953</v>
      </c>
      <c r="K8716" s="202">
        <v>1</v>
      </c>
      <c r="L8716" s="285" t="s">
        <v>12388</v>
      </c>
      <c r="M8716" s="223"/>
      <c r="N8716" s="203"/>
      <c r="O8716" s="222" t="s">
        <v>326</v>
      </c>
    </row>
    <row r="8717" spans="1:15" ht="29.25" customHeight="1">
      <c r="A8717" s="221" t="s">
        <v>73</v>
      </c>
      <c r="B8717" s="221" t="s">
        <v>776</v>
      </c>
      <c r="C8717" s="222" t="s">
        <v>103</v>
      </c>
      <c r="D8717" s="222" t="s">
        <v>162</v>
      </c>
      <c r="E8717" s="199" t="s">
        <v>166</v>
      </c>
      <c r="F8717" s="200"/>
      <c r="G8717" s="200"/>
      <c r="H8717" s="200"/>
      <c r="I8717" s="200">
        <v>45953</v>
      </c>
      <c r="J8717" s="143">
        <f t="shared" si="136"/>
        <v>45953</v>
      </c>
      <c r="K8717" s="202">
        <v>7</v>
      </c>
      <c r="L8717" s="284" t="s">
        <v>12557</v>
      </c>
      <c r="M8717" s="223"/>
      <c r="N8717" s="203"/>
      <c r="O8717" s="222" t="s">
        <v>326</v>
      </c>
    </row>
    <row r="8718" spans="1:15" ht="29.25" customHeight="1">
      <c r="A8718" s="221" t="s">
        <v>73</v>
      </c>
      <c r="B8718" s="221" t="s">
        <v>776</v>
      </c>
      <c r="C8718" s="222" t="s">
        <v>103</v>
      </c>
      <c r="D8718" s="222" t="s">
        <v>162</v>
      </c>
      <c r="E8718" s="199" t="s">
        <v>166</v>
      </c>
      <c r="F8718" s="200"/>
      <c r="G8718" s="200"/>
      <c r="H8718" s="200"/>
      <c r="I8718" s="200">
        <v>45957</v>
      </c>
      <c r="J8718" s="143">
        <f t="shared" si="136"/>
        <v>45957</v>
      </c>
      <c r="K8718" s="202">
        <v>8</v>
      </c>
      <c r="L8718" s="284" t="s">
        <v>12558</v>
      </c>
      <c r="M8718" s="223"/>
      <c r="N8718" s="203"/>
      <c r="O8718" s="222" t="s">
        <v>326</v>
      </c>
    </row>
    <row r="8719" spans="1:15" ht="29.25" customHeight="1">
      <c r="A8719" s="221" t="s">
        <v>73</v>
      </c>
      <c r="B8719" s="221" t="s">
        <v>776</v>
      </c>
      <c r="C8719" s="222" t="s">
        <v>103</v>
      </c>
      <c r="D8719" s="222" t="s">
        <v>162</v>
      </c>
      <c r="E8719" s="199" t="s">
        <v>166</v>
      </c>
      <c r="F8719" s="200"/>
      <c r="G8719" s="200"/>
      <c r="H8719" s="200"/>
      <c r="I8719" s="200">
        <v>45958</v>
      </c>
      <c r="J8719" s="143">
        <f t="shared" si="136"/>
        <v>45958</v>
      </c>
      <c r="K8719" s="202">
        <v>8</v>
      </c>
      <c r="L8719" s="284" t="s">
        <v>12559</v>
      </c>
      <c r="M8719" s="223"/>
      <c r="N8719" s="203"/>
      <c r="O8719" s="222" t="s">
        <v>326</v>
      </c>
    </row>
    <row r="8720" spans="1:15" ht="29.25" customHeight="1">
      <c r="A8720" s="221" t="s">
        <v>73</v>
      </c>
      <c r="B8720" s="221" t="s">
        <v>776</v>
      </c>
      <c r="C8720" s="222" t="s">
        <v>103</v>
      </c>
      <c r="D8720" s="222" t="s">
        <v>162</v>
      </c>
      <c r="E8720" s="199" t="s">
        <v>166</v>
      </c>
      <c r="F8720" s="200"/>
      <c r="G8720" s="200"/>
      <c r="H8720" s="200"/>
      <c r="I8720" s="200">
        <v>45959</v>
      </c>
      <c r="J8720" s="143">
        <f t="shared" si="136"/>
        <v>45959</v>
      </c>
      <c r="K8720" s="202">
        <v>8</v>
      </c>
      <c r="L8720" s="284" t="s">
        <v>12560</v>
      </c>
      <c r="M8720" s="223"/>
      <c r="N8720" s="203"/>
      <c r="O8720" s="222" t="s">
        <v>326</v>
      </c>
    </row>
    <row r="8721" spans="1:15" ht="29.25" customHeight="1">
      <c r="A8721" s="221" t="s">
        <v>73</v>
      </c>
      <c r="B8721" s="221" t="s">
        <v>776</v>
      </c>
      <c r="C8721" s="222" t="s">
        <v>103</v>
      </c>
      <c r="D8721" s="222" t="s">
        <v>162</v>
      </c>
      <c r="E8721" s="199" t="s">
        <v>166</v>
      </c>
      <c r="F8721" s="200"/>
      <c r="G8721" s="200"/>
      <c r="H8721" s="200"/>
      <c r="I8721" s="200">
        <v>45960</v>
      </c>
      <c r="J8721" s="143">
        <f t="shared" si="136"/>
        <v>45960</v>
      </c>
      <c r="K8721" s="202">
        <v>7</v>
      </c>
      <c r="L8721" s="284" t="s">
        <v>12722</v>
      </c>
      <c r="M8721" s="223"/>
      <c r="N8721" s="203"/>
      <c r="O8721" s="222" t="s">
        <v>326</v>
      </c>
    </row>
    <row r="8722" spans="1:15" ht="29.25" customHeight="1">
      <c r="A8722" s="221" t="s">
        <v>73</v>
      </c>
      <c r="B8722" s="221" t="s">
        <v>776</v>
      </c>
      <c r="C8722" s="222" t="s">
        <v>103</v>
      </c>
      <c r="D8722" s="222" t="s">
        <v>162</v>
      </c>
      <c r="E8722" s="199" t="s">
        <v>178</v>
      </c>
      <c r="F8722" s="200"/>
      <c r="G8722" s="200"/>
      <c r="H8722" s="200"/>
      <c r="I8722" s="200">
        <v>45960</v>
      </c>
      <c r="J8722" s="143">
        <f t="shared" si="136"/>
        <v>45960</v>
      </c>
      <c r="K8722" s="202">
        <v>1</v>
      </c>
      <c r="L8722" s="285" t="s">
        <v>12388</v>
      </c>
      <c r="M8722" s="223"/>
      <c r="N8722" s="203"/>
      <c r="O8722" s="222" t="s">
        <v>326</v>
      </c>
    </row>
    <row r="8723" spans="1:15" ht="29.25" customHeight="1">
      <c r="A8723" s="221" t="s">
        <v>73</v>
      </c>
      <c r="B8723" s="221" t="s">
        <v>776</v>
      </c>
      <c r="C8723" s="222" t="s">
        <v>103</v>
      </c>
      <c r="D8723" s="222" t="s">
        <v>162</v>
      </c>
      <c r="E8723" s="199" t="s">
        <v>166</v>
      </c>
      <c r="F8723" s="200"/>
      <c r="G8723" s="200"/>
      <c r="H8723" s="200"/>
      <c r="I8723" s="200">
        <v>45961</v>
      </c>
      <c r="J8723" s="143">
        <f t="shared" si="136"/>
        <v>45961</v>
      </c>
      <c r="K8723" s="202">
        <v>8</v>
      </c>
      <c r="L8723" s="284" t="s">
        <v>12723</v>
      </c>
      <c r="M8723" s="223"/>
      <c r="N8723" s="203"/>
      <c r="O8723" s="222" t="s">
        <v>326</v>
      </c>
    </row>
    <row r="8724" spans="1:15" ht="29.25" customHeight="1">
      <c r="A8724" s="221" t="s">
        <v>73</v>
      </c>
      <c r="B8724" s="221" t="s">
        <v>776</v>
      </c>
      <c r="C8724" s="222" t="s">
        <v>103</v>
      </c>
      <c r="D8724" s="222" t="s">
        <v>162</v>
      </c>
      <c r="E8724" s="199" t="s">
        <v>166</v>
      </c>
      <c r="F8724" s="200"/>
      <c r="G8724" s="200"/>
      <c r="H8724" s="200"/>
      <c r="I8724" s="200">
        <v>45964</v>
      </c>
      <c r="J8724" s="143">
        <f t="shared" si="136"/>
        <v>45964</v>
      </c>
      <c r="K8724" s="202">
        <v>8</v>
      </c>
      <c r="L8724" s="284" t="s">
        <v>12724</v>
      </c>
      <c r="M8724" s="223"/>
      <c r="N8724" s="203"/>
      <c r="O8724" s="222" t="s">
        <v>326</v>
      </c>
    </row>
    <row r="8725" spans="1:15" ht="29.25" customHeight="1">
      <c r="A8725" s="221" t="s">
        <v>73</v>
      </c>
      <c r="B8725" s="221" t="s">
        <v>776</v>
      </c>
      <c r="C8725" s="222" t="s">
        <v>103</v>
      </c>
      <c r="D8725" s="222" t="s">
        <v>162</v>
      </c>
      <c r="E8725" s="199" t="s">
        <v>166</v>
      </c>
      <c r="F8725" s="200"/>
      <c r="G8725" s="200"/>
      <c r="H8725" s="200"/>
      <c r="I8725" s="200">
        <v>45965</v>
      </c>
      <c r="J8725" s="143">
        <f t="shared" si="136"/>
        <v>45965</v>
      </c>
      <c r="K8725" s="202">
        <v>8</v>
      </c>
      <c r="L8725" s="284" t="s">
        <v>12725</v>
      </c>
      <c r="M8725" s="223"/>
      <c r="N8725" s="203"/>
      <c r="O8725" s="222" t="s">
        <v>326</v>
      </c>
    </row>
    <row r="8726" spans="1:15" ht="29.25" customHeight="1">
      <c r="A8726" s="221" t="s">
        <v>73</v>
      </c>
      <c r="B8726" s="221" t="s">
        <v>776</v>
      </c>
      <c r="C8726" s="222" t="s">
        <v>103</v>
      </c>
      <c r="D8726" s="222" t="s">
        <v>162</v>
      </c>
      <c r="E8726" s="199" t="s">
        <v>166</v>
      </c>
      <c r="F8726" s="200"/>
      <c r="G8726" s="200"/>
      <c r="H8726" s="200"/>
      <c r="I8726" s="200">
        <v>45966</v>
      </c>
      <c r="J8726" s="143">
        <f t="shared" si="136"/>
        <v>45966</v>
      </c>
      <c r="K8726" s="202">
        <v>8</v>
      </c>
      <c r="L8726" s="284" t="s">
        <v>12726</v>
      </c>
      <c r="M8726" s="223"/>
      <c r="N8726" s="203"/>
      <c r="O8726" s="222" t="s">
        <v>326</v>
      </c>
    </row>
    <row r="8727" spans="1:15" ht="29.25" customHeight="1">
      <c r="A8727" s="221" t="s">
        <v>73</v>
      </c>
      <c r="B8727" s="221" t="s">
        <v>776</v>
      </c>
      <c r="C8727" s="222" t="s">
        <v>103</v>
      </c>
      <c r="D8727" s="222" t="s">
        <v>162</v>
      </c>
      <c r="E8727" s="199" t="s">
        <v>166</v>
      </c>
      <c r="F8727" s="200"/>
      <c r="G8727" s="200"/>
      <c r="H8727" s="200"/>
      <c r="I8727" s="200">
        <v>45967</v>
      </c>
      <c r="J8727" s="143">
        <f t="shared" si="136"/>
        <v>45967</v>
      </c>
      <c r="K8727" s="202">
        <v>6</v>
      </c>
      <c r="L8727" s="284" t="s">
        <v>12902</v>
      </c>
      <c r="M8727" s="223"/>
      <c r="N8727" s="203"/>
      <c r="O8727" s="222" t="s">
        <v>326</v>
      </c>
    </row>
    <row r="8728" spans="1:15" ht="29.25" customHeight="1">
      <c r="A8728" s="221" t="s">
        <v>73</v>
      </c>
      <c r="B8728" s="221" t="s">
        <v>776</v>
      </c>
      <c r="C8728" s="222" t="s">
        <v>103</v>
      </c>
      <c r="D8728" s="222" t="s">
        <v>162</v>
      </c>
      <c r="E8728" s="199" t="s">
        <v>178</v>
      </c>
      <c r="F8728" s="200"/>
      <c r="G8728" s="200"/>
      <c r="H8728" s="200"/>
      <c r="I8728" s="200">
        <v>45967</v>
      </c>
      <c r="J8728" s="143">
        <f t="shared" si="136"/>
        <v>45967</v>
      </c>
      <c r="K8728" s="202">
        <v>2</v>
      </c>
      <c r="L8728" s="284" t="s">
        <v>12903</v>
      </c>
      <c r="M8728" s="223"/>
      <c r="N8728" s="203"/>
      <c r="O8728" s="222" t="s">
        <v>326</v>
      </c>
    </row>
    <row r="8729" spans="1:15" ht="29.25" customHeight="1">
      <c r="A8729" s="221" t="s">
        <v>73</v>
      </c>
      <c r="B8729" s="221" t="s">
        <v>776</v>
      </c>
      <c r="C8729" s="222" t="s">
        <v>103</v>
      </c>
      <c r="D8729" s="222" t="s">
        <v>162</v>
      </c>
      <c r="E8729" s="199" t="s">
        <v>165</v>
      </c>
      <c r="F8729" s="200"/>
      <c r="G8729" s="200"/>
      <c r="H8729" s="200"/>
      <c r="I8729" s="200">
        <v>45968</v>
      </c>
      <c r="J8729" s="143">
        <f t="shared" si="136"/>
        <v>45968</v>
      </c>
      <c r="K8729" s="202">
        <v>8</v>
      </c>
      <c r="L8729" s="285" t="s">
        <v>170</v>
      </c>
      <c r="M8729" s="223"/>
      <c r="N8729" s="203"/>
      <c r="O8729" s="222" t="s">
        <v>326</v>
      </c>
    </row>
    <row r="8730" spans="1:15" ht="29.25" customHeight="1">
      <c r="A8730" s="221" t="s">
        <v>73</v>
      </c>
      <c r="B8730" s="221" t="s">
        <v>776</v>
      </c>
      <c r="C8730" s="222" t="s">
        <v>103</v>
      </c>
      <c r="D8730" s="222" t="s">
        <v>162</v>
      </c>
      <c r="E8730" s="199" t="s">
        <v>166</v>
      </c>
      <c r="F8730" s="200"/>
      <c r="G8730" s="200"/>
      <c r="H8730" s="200"/>
      <c r="I8730" s="200">
        <v>45971</v>
      </c>
      <c r="J8730" s="143">
        <f t="shared" si="136"/>
        <v>45971</v>
      </c>
      <c r="K8730" s="202">
        <v>8</v>
      </c>
      <c r="L8730" s="284" t="s">
        <v>12904</v>
      </c>
      <c r="M8730" s="223"/>
      <c r="N8730" s="203"/>
      <c r="O8730" s="222" t="s">
        <v>326</v>
      </c>
    </row>
    <row r="8731" spans="1:15" ht="29.25" customHeight="1">
      <c r="A8731" s="221" t="s">
        <v>73</v>
      </c>
      <c r="B8731" s="221" t="s">
        <v>776</v>
      </c>
      <c r="C8731" s="222" t="s">
        <v>103</v>
      </c>
      <c r="D8731" s="222" t="s">
        <v>162</v>
      </c>
      <c r="E8731" s="199" t="s">
        <v>166</v>
      </c>
      <c r="F8731" s="200"/>
      <c r="G8731" s="200"/>
      <c r="H8731" s="200"/>
      <c r="I8731" s="200">
        <v>45972</v>
      </c>
      <c r="J8731" s="143">
        <f t="shared" si="136"/>
        <v>45972</v>
      </c>
      <c r="K8731" s="202">
        <v>8</v>
      </c>
      <c r="L8731" s="284" t="s">
        <v>12905</v>
      </c>
      <c r="M8731" s="223"/>
      <c r="N8731" s="203"/>
      <c r="O8731" s="222" t="s">
        <v>326</v>
      </c>
    </row>
    <row r="8732" spans="1:15" ht="29.25" customHeight="1">
      <c r="A8732" s="221" t="s">
        <v>73</v>
      </c>
      <c r="B8732" s="221" t="s">
        <v>776</v>
      </c>
      <c r="C8732" s="222" t="s">
        <v>103</v>
      </c>
      <c r="D8732" s="222" t="s">
        <v>162</v>
      </c>
      <c r="E8732" s="199" t="s">
        <v>166</v>
      </c>
      <c r="F8732" s="200"/>
      <c r="G8732" s="200"/>
      <c r="H8732" s="200"/>
      <c r="I8732" s="200">
        <v>45973</v>
      </c>
      <c r="J8732" s="143">
        <f t="shared" si="136"/>
        <v>45973</v>
      </c>
      <c r="K8732" s="202">
        <v>8</v>
      </c>
      <c r="L8732" s="284" t="s">
        <v>12906</v>
      </c>
      <c r="M8732" s="223"/>
      <c r="N8732" s="203"/>
      <c r="O8732" s="222" t="s">
        <v>326</v>
      </c>
    </row>
    <row r="8733" spans="1:15" ht="29.25" customHeight="1">
      <c r="A8733" s="221" t="s">
        <v>73</v>
      </c>
      <c r="B8733" s="221" t="s">
        <v>776</v>
      </c>
      <c r="C8733" s="222" t="s">
        <v>103</v>
      </c>
      <c r="D8733" s="222" t="s">
        <v>162</v>
      </c>
      <c r="E8733" s="199" t="s">
        <v>166</v>
      </c>
      <c r="F8733" s="200"/>
      <c r="G8733" s="200"/>
      <c r="H8733" s="200"/>
      <c r="I8733" s="200">
        <v>45974</v>
      </c>
      <c r="J8733" s="143">
        <f t="shared" si="136"/>
        <v>45974</v>
      </c>
      <c r="K8733" s="202">
        <v>6</v>
      </c>
      <c r="L8733" s="284" t="s">
        <v>13087</v>
      </c>
      <c r="M8733" s="223"/>
      <c r="N8733" s="203"/>
      <c r="O8733" s="222" t="s">
        <v>326</v>
      </c>
    </row>
    <row r="8734" spans="1:15" ht="29.25" customHeight="1">
      <c r="A8734" s="221" t="s">
        <v>73</v>
      </c>
      <c r="B8734" s="221" t="s">
        <v>776</v>
      </c>
      <c r="C8734" s="222" t="s">
        <v>103</v>
      </c>
      <c r="D8734" s="222" t="s">
        <v>162</v>
      </c>
      <c r="E8734" s="199" t="s">
        <v>178</v>
      </c>
      <c r="F8734" s="200"/>
      <c r="G8734" s="200"/>
      <c r="H8734" s="200"/>
      <c r="I8734" s="200">
        <v>45974</v>
      </c>
      <c r="J8734" s="143">
        <f t="shared" si="136"/>
        <v>45974</v>
      </c>
      <c r="K8734" s="202">
        <v>2</v>
      </c>
      <c r="L8734" s="284" t="s">
        <v>12903</v>
      </c>
      <c r="M8734" s="223"/>
      <c r="N8734" s="203"/>
      <c r="O8734" s="222" t="s">
        <v>326</v>
      </c>
    </row>
    <row r="8735" spans="1:15" ht="29.25" customHeight="1">
      <c r="A8735" s="221" t="s">
        <v>73</v>
      </c>
      <c r="B8735" s="221" t="s">
        <v>776</v>
      </c>
      <c r="C8735" s="222" t="s">
        <v>103</v>
      </c>
      <c r="D8735" s="222" t="s">
        <v>162</v>
      </c>
      <c r="E8735" s="199" t="s">
        <v>166</v>
      </c>
      <c r="F8735" s="200"/>
      <c r="G8735" s="200"/>
      <c r="H8735" s="200"/>
      <c r="I8735" s="200">
        <v>45975</v>
      </c>
      <c r="J8735" s="143">
        <f t="shared" si="136"/>
        <v>45975</v>
      </c>
      <c r="K8735" s="202">
        <v>8</v>
      </c>
      <c r="L8735" s="284" t="s">
        <v>13088</v>
      </c>
      <c r="M8735" s="223"/>
      <c r="N8735" s="203"/>
      <c r="O8735" s="222" t="s">
        <v>326</v>
      </c>
    </row>
    <row r="8736" spans="1:15" ht="29.25" customHeight="1">
      <c r="A8736" s="221" t="s">
        <v>73</v>
      </c>
      <c r="B8736" s="221" t="s">
        <v>776</v>
      </c>
      <c r="C8736" s="222" t="s">
        <v>103</v>
      </c>
      <c r="D8736" s="222" t="s">
        <v>162</v>
      </c>
      <c r="E8736" s="199" t="s">
        <v>166</v>
      </c>
      <c r="F8736" s="200"/>
      <c r="G8736" s="200"/>
      <c r="H8736" s="200"/>
      <c r="I8736" s="200">
        <v>45978</v>
      </c>
      <c r="J8736" s="143">
        <f t="shared" si="136"/>
        <v>45978</v>
      </c>
      <c r="K8736" s="202">
        <v>8</v>
      </c>
      <c r="L8736" s="284" t="s">
        <v>13089</v>
      </c>
      <c r="M8736" s="223"/>
      <c r="N8736" s="203"/>
      <c r="O8736" s="222" t="s">
        <v>326</v>
      </c>
    </row>
    <row r="8737" spans="1:15" ht="29.25" customHeight="1">
      <c r="A8737" s="221" t="s">
        <v>73</v>
      </c>
      <c r="B8737" s="221" t="s">
        <v>776</v>
      </c>
      <c r="C8737" s="222" t="s">
        <v>103</v>
      </c>
      <c r="D8737" s="222" t="s">
        <v>162</v>
      </c>
      <c r="E8737" s="199" t="s">
        <v>166</v>
      </c>
      <c r="F8737" s="200"/>
      <c r="G8737" s="200"/>
      <c r="H8737" s="200"/>
      <c r="I8737" s="200">
        <v>45979</v>
      </c>
      <c r="J8737" s="143">
        <f t="shared" si="136"/>
        <v>45979</v>
      </c>
      <c r="K8737" s="202">
        <v>5</v>
      </c>
      <c r="L8737" s="284" t="s">
        <v>13090</v>
      </c>
      <c r="M8737" s="223"/>
      <c r="N8737" s="203"/>
      <c r="O8737" s="222" t="s">
        <v>326</v>
      </c>
    </row>
    <row r="8738" spans="1:15" ht="29.25" customHeight="1">
      <c r="A8738" s="221" t="s">
        <v>73</v>
      </c>
      <c r="B8738" s="221" t="s">
        <v>776</v>
      </c>
      <c r="C8738" s="222" t="s">
        <v>103</v>
      </c>
      <c r="D8738" s="222" t="s">
        <v>162</v>
      </c>
      <c r="E8738" s="199" t="s">
        <v>178</v>
      </c>
      <c r="F8738" s="200"/>
      <c r="G8738" s="200"/>
      <c r="H8738" s="200"/>
      <c r="I8738" s="200">
        <v>45979</v>
      </c>
      <c r="J8738" s="143">
        <f t="shared" si="136"/>
        <v>45979</v>
      </c>
      <c r="K8738" s="202">
        <v>3</v>
      </c>
      <c r="L8738" s="284" t="s">
        <v>13091</v>
      </c>
      <c r="M8738" s="223"/>
      <c r="N8738" s="203"/>
      <c r="O8738" s="222" t="s">
        <v>326</v>
      </c>
    </row>
    <row r="8739" spans="1:15" ht="29.25" customHeight="1">
      <c r="A8739" s="221" t="s">
        <v>73</v>
      </c>
      <c r="B8739" s="221" t="s">
        <v>776</v>
      </c>
      <c r="C8739" s="222" t="s">
        <v>103</v>
      </c>
      <c r="D8739" s="222" t="s">
        <v>162</v>
      </c>
      <c r="E8739" s="199" t="s">
        <v>166</v>
      </c>
      <c r="F8739" s="200"/>
      <c r="G8739" s="200"/>
      <c r="H8739" s="200"/>
      <c r="I8739" s="200">
        <v>45980</v>
      </c>
      <c r="J8739" s="143">
        <f t="shared" si="136"/>
        <v>45980</v>
      </c>
      <c r="K8739" s="202">
        <v>8</v>
      </c>
      <c r="L8739" s="284" t="s">
        <v>13092</v>
      </c>
      <c r="M8739" s="223"/>
      <c r="N8739" s="203"/>
      <c r="O8739" s="222" t="s">
        <v>326</v>
      </c>
    </row>
    <row r="8740" spans="1:15" ht="29.25" customHeight="1">
      <c r="A8740" s="221" t="s">
        <v>73</v>
      </c>
      <c r="B8740" s="221" t="s">
        <v>776</v>
      </c>
      <c r="C8740" s="222" t="s">
        <v>103</v>
      </c>
      <c r="D8740" s="222" t="s">
        <v>162</v>
      </c>
      <c r="E8740" s="199" t="s">
        <v>178</v>
      </c>
      <c r="F8740" s="200"/>
      <c r="G8740" s="200"/>
      <c r="H8740" s="200"/>
      <c r="I8740" s="200">
        <v>45981</v>
      </c>
      <c r="J8740" s="143">
        <f t="shared" si="136"/>
        <v>45981</v>
      </c>
      <c r="K8740" s="202">
        <v>2</v>
      </c>
      <c r="L8740" s="284" t="s">
        <v>12903</v>
      </c>
      <c r="M8740" s="223"/>
      <c r="N8740" s="203"/>
      <c r="O8740" s="222" t="s">
        <v>326</v>
      </c>
    </row>
    <row r="8741" spans="1:15" ht="29.25" customHeight="1">
      <c r="A8741" s="221" t="s">
        <v>73</v>
      </c>
      <c r="B8741" s="221" t="s">
        <v>776</v>
      </c>
      <c r="C8741" s="222" t="s">
        <v>103</v>
      </c>
      <c r="D8741" s="222" t="s">
        <v>162</v>
      </c>
      <c r="E8741" s="199" t="s">
        <v>166</v>
      </c>
      <c r="F8741" s="200"/>
      <c r="G8741" s="200"/>
      <c r="H8741" s="200"/>
      <c r="I8741" s="200">
        <v>45981</v>
      </c>
      <c r="J8741" s="143">
        <f t="shared" si="136"/>
        <v>45981</v>
      </c>
      <c r="K8741" s="202">
        <v>6</v>
      </c>
      <c r="L8741" s="284" t="s">
        <v>13454</v>
      </c>
      <c r="M8741" s="223"/>
      <c r="N8741" s="203"/>
      <c r="O8741" s="222" t="s">
        <v>326</v>
      </c>
    </row>
    <row r="8742" spans="1:15" ht="29.25" customHeight="1">
      <c r="A8742" s="221" t="s">
        <v>73</v>
      </c>
      <c r="B8742" s="221" t="s">
        <v>776</v>
      </c>
      <c r="C8742" s="222" t="s">
        <v>103</v>
      </c>
      <c r="D8742" s="222" t="s">
        <v>162</v>
      </c>
      <c r="E8742" s="199" t="s">
        <v>165</v>
      </c>
      <c r="F8742" s="200"/>
      <c r="G8742" s="200"/>
      <c r="H8742" s="200"/>
      <c r="I8742" s="200">
        <v>45982</v>
      </c>
      <c r="J8742" s="143">
        <f t="shared" si="136"/>
        <v>45982</v>
      </c>
      <c r="K8742" s="202">
        <v>8</v>
      </c>
      <c r="L8742" s="285" t="s">
        <v>170</v>
      </c>
      <c r="M8742" s="223"/>
      <c r="N8742" s="203"/>
      <c r="O8742" s="222" t="s">
        <v>326</v>
      </c>
    </row>
    <row r="8743" spans="1:15" ht="29.25" customHeight="1">
      <c r="A8743" s="221" t="s">
        <v>73</v>
      </c>
      <c r="B8743" s="221" t="s">
        <v>776</v>
      </c>
      <c r="C8743" s="222" t="s">
        <v>103</v>
      </c>
      <c r="D8743" s="222" t="s">
        <v>162</v>
      </c>
      <c r="E8743" s="199" t="s">
        <v>166</v>
      </c>
      <c r="F8743" s="200"/>
      <c r="G8743" s="200"/>
      <c r="H8743" s="200"/>
      <c r="I8743" s="200">
        <v>45985</v>
      </c>
      <c r="J8743" s="143">
        <f t="shared" si="136"/>
        <v>45985</v>
      </c>
      <c r="K8743" s="202">
        <v>8</v>
      </c>
      <c r="L8743" s="284" t="s">
        <v>13455</v>
      </c>
      <c r="M8743" s="223"/>
      <c r="N8743" s="203"/>
      <c r="O8743" s="222" t="s">
        <v>326</v>
      </c>
    </row>
    <row r="8744" spans="1:15" ht="29.25" customHeight="1">
      <c r="A8744" s="221" t="s">
        <v>73</v>
      </c>
      <c r="B8744" s="221" t="s">
        <v>776</v>
      </c>
      <c r="C8744" s="222" t="s">
        <v>103</v>
      </c>
      <c r="D8744" s="222" t="s">
        <v>162</v>
      </c>
      <c r="E8744" s="199" t="s">
        <v>166</v>
      </c>
      <c r="F8744" s="200"/>
      <c r="G8744" s="200"/>
      <c r="H8744" s="200"/>
      <c r="I8744" s="200">
        <v>45986</v>
      </c>
      <c r="J8744" s="143">
        <f t="shared" si="136"/>
        <v>45986</v>
      </c>
      <c r="K8744" s="202">
        <v>8</v>
      </c>
      <c r="L8744" s="284" t="s">
        <v>13456</v>
      </c>
      <c r="M8744" s="223"/>
      <c r="N8744" s="203"/>
      <c r="O8744" s="222" t="s">
        <v>326</v>
      </c>
    </row>
    <row r="8745" spans="1:15" ht="29.25" customHeight="1">
      <c r="A8745" s="221" t="s">
        <v>73</v>
      </c>
      <c r="B8745" s="221" t="s">
        <v>776</v>
      </c>
      <c r="C8745" s="222" t="s">
        <v>103</v>
      </c>
      <c r="D8745" s="222" t="s">
        <v>162</v>
      </c>
      <c r="E8745" s="199" t="s">
        <v>166</v>
      </c>
      <c r="F8745" s="200"/>
      <c r="G8745" s="200"/>
      <c r="H8745" s="200"/>
      <c r="I8745" s="200">
        <v>45987</v>
      </c>
      <c r="J8745" s="143">
        <f t="shared" si="136"/>
        <v>45987</v>
      </c>
      <c r="K8745" s="202">
        <v>8</v>
      </c>
      <c r="L8745" s="284" t="s">
        <v>13457</v>
      </c>
      <c r="M8745" s="223"/>
      <c r="N8745" s="203"/>
      <c r="O8745" s="222" t="s">
        <v>326</v>
      </c>
    </row>
    <row r="8746" spans="1:15" ht="29.25" customHeight="1">
      <c r="A8746" s="221" t="s">
        <v>73</v>
      </c>
      <c r="B8746" s="221" t="s">
        <v>776</v>
      </c>
      <c r="C8746" s="222" t="s">
        <v>103</v>
      </c>
      <c r="D8746" s="222" t="s">
        <v>162</v>
      </c>
      <c r="E8746" s="199" t="s">
        <v>178</v>
      </c>
      <c r="F8746" s="200"/>
      <c r="G8746" s="200"/>
      <c r="H8746" s="200"/>
      <c r="I8746" s="200">
        <v>45988</v>
      </c>
      <c r="J8746" s="143">
        <f t="shared" si="136"/>
        <v>45988</v>
      </c>
      <c r="K8746" s="202">
        <v>1</v>
      </c>
      <c r="L8746" s="285" t="s">
        <v>12388</v>
      </c>
      <c r="M8746" s="223"/>
      <c r="N8746" s="203"/>
      <c r="O8746" s="222" t="s">
        <v>326</v>
      </c>
    </row>
    <row r="8747" spans="1:15" ht="29.25" customHeight="1">
      <c r="A8747" s="221" t="s">
        <v>73</v>
      </c>
      <c r="B8747" s="221" t="s">
        <v>776</v>
      </c>
      <c r="C8747" s="222" t="s">
        <v>103</v>
      </c>
      <c r="D8747" s="222" t="s">
        <v>162</v>
      </c>
      <c r="E8747" s="199" t="s">
        <v>166</v>
      </c>
      <c r="F8747" s="200"/>
      <c r="G8747" s="200"/>
      <c r="H8747" s="200"/>
      <c r="I8747" s="200">
        <v>45988</v>
      </c>
      <c r="J8747" s="143">
        <f t="shared" si="136"/>
        <v>45988</v>
      </c>
      <c r="K8747" s="202">
        <v>7</v>
      </c>
      <c r="L8747" s="284" t="s">
        <v>13458</v>
      </c>
      <c r="M8747" s="223"/>
      <c r="N8747" s="203"/>
      <c r="O8747" s="222" t="s">
        <v>326</v>
      </c>
    </row>
    <row r="8748" spans="1:15" ht="29.25" customHeight="1">
      <c r="A8748" s="221" t="s">
        <v>73</v>
      </c>
      <c r="B8748" s="221" t="s">
        <v>776</v>
      </c>
      <c r="C8748" s="222" t="s">
        <v>103</v>
      </c>
      <c r="D8748" s="222" t="s">
        <v>162</v>
      </c>
      <c r="E8748" s="199" t="s">
        <v>166</v>
      </c>
      <c r="F8748" s="200"/>
      <c r="G8748" s="200"/>
      <c r="H8748" s="200"/>
      <c r="I8748" s="200">
        <v>45989</v>
      </c>
      <c r="J8748" s="143">
        <f t="shared" si="136"/>
        <v>45989</v>
      </c>
      <c r="K8748" s="202">
        <v>8</v>
      </c>
      <c r="L8748" s="284" t="s">
        <v>13644</v>
      </c>
      <c r="M8748" s="223"/>
      <c r="N8748" s="203"/>
      <c r="O8748" s="222" t="s">
        <v>326</v>
      </c>
    </row>
    <row r="8749" spans="1:15" ht="29.25" customHeight="1">
      <c r="A8749" s="221" t="s">
        <v>73</v>
      </c>
      <c r="B8749" s="221" t="s">
        <v>776</v>
      </c>
      <c r="C8749" s="222" t="s">
        <v>103</v>
      </c>
      <c r="D8749" s="222" t="s">
        <v>162</v>
      </c>
      <c r="E8749" s="199" t="s">
        <v>166</v>
      </c>
      <c r="F8749" s="200"/>
      <c r="G8749" s="200"/>
      <c r="H8749" s="200"/>
      <c r="I8749" s="200">
        <v>45992</v>
      </c>
      <c r="J8749" s="143">
        <f t="shared" si="136"/>
        <v>45992</v>
      </c>
      <c r="K8749" s="202">
        <v>8</v>
      </c>
      <c r="L8749" s="284" t="s">
        <v>13645</v>
      </c>
      <c r="M8749" s="223"/>
      <c r="N8749" s="203"/>
      <c r="O8749" s="222" t="s">
        <v>326</v>
      </c>
    </row>
    <row r="8750" spans="1:15" ht="29.25" customHeight="1">
      <c r="A8750" s="221" t="s">
        <v>73</v>
      </c>
      <c r="B8750" s="221" t="s">
        <v>776</v>
      </c>
      <c r="C8750" s="222" t="s">
        <v>103</v>
      </c>
      <c r="D8750" s="222" t="s">
        <v>162</v>
      </c>
      <c r="E8750" s="199" t="s">
        <v>166</v>
      </c>
      <c r="F8750" s="200"/>
      <c r="G8750" s="200"/>
      <c r="H8750" s="200"/>
      <c r="I8750" s="200">
        <v>45993</v>
      </c>
      <c r="J8750" s="143">
        <f t="shared" si="136"/>
        <v>45993</v>
      </c>
      <c r="K8750" s="202">
        <v>8</v>
      </c>
      <c r="L8750" s="284" t="s">
        <v>13646</v>
      </c>
      <c r="M8750" s="223"/>
      <c r="N8750" s="203"/>
      <c r="O8750" s="222" t="s">
        <v>326</v>
      </c>
    </row>
    <row r="8751" spans="1:15" ht="29.25" customHeight="1">
      <c r="A8751" s="221" t="s">
        <v>73</v>
      </c>
      <c r="B8751" s="221" t="s">
        <v>776</v>
      </c>
      <c r="C8751" s="222" t="s">
        <v>103</v>
      </c>
      <c r="D8751" s="222" t="s">
        <v>162</v>
      </c>
      <c r="E8751" s="199" t="s">
        <v>166</v>
      </c>
      <c r="F8751" s="200"/>
      <c r="G8751" s="200"/>
      <c r="H8751" s="200"/>
      <c r="I8751" s="200">
        <v>45994</v>
      </c>
      <c r="J8751" s="143">
        <f t="shared" si="136"/>
        <v>45994</v>
      </c>
      <c r="K8751" s="202">
        <v>8</v>
      </c>
      <c r="L8751" s="284" t="s">
        <v>13646</v>
      </c>
      <c r="M8751" s="223"/>
      <c r="N8751" s="203"/>
      <c r="O8751" s="222" t="s">
        <v>326</v>
      </c>
    </row>
    <row r="8752" spans="1:15" ht="29.25" customHeight="1">
      <c r="A8752" s="221" t="s">
        <v>73</v>
      </c>
      <c r="B8752" s="221" t="s">
        <v>776</v>
      </c>
      <c r="C8752" s="222" t="s">
        <v>103</v>
      </c>
      <c r="D8752" s="222" t="s">
        <v>162</v>
      </c>
      <c r="E8752" s="199" t="s">
        <v>178</v>
      </c>
      <c r="F8752" s="200"/>
      <c r="G8752" s="200"/>
      <c r="H8752" s="200"/>
      <c r="I8752" s="200">
        <v>45995</v>
      </c>
      <c r="J8752" s="143">
        <f t="shared" si="136"/>
        <v>45995</v>
      </c>
      <c r="K8752" s="202">
        <v>1</v>
      </c>
      <c r="L8752" s="285" t="s">
        <v>12388</v>
      </c>
      <c r="M8752" s="223"/>
      <c r="N8752" s="203"/>
      <c r="O8752" s="222" t="s">
        <v>326</v>
      </c>
    </row>
    <row r="8753" spans="1:15" ht="29.25" customHeight="1">
      <c r="A8753" s="221" t="s">
        <v>73</v>
      </c>
      <c r="B8753" s="221" t="s">
        <v>776</v>
      </c>
      <c r="C8753" s="222" t="s">
        <v>103</v>
      </c>
      <c r="D8753" s="222" t="s">
        <v>162</v>
      </c>
      <c r="E8753" s="199" t="s">
        <v>166</v>
      </c>
      <c r="F8753" s="200"/>
      <c r="G8753" s="200"/>
      <c r="H8753" s="200"/>
      <c r="I8753" s="200">
        <v>45995</v>
      </c>
      <c r="J8753" s="143">
        <f t="shared" si="136"/>
        <v>45995</v>
      </c>
      <c r="K8753" s="202">
        <v>7</v>
      </c>
      <c r="L8753" s="284" t="s">
        <v>13647</v>
      </c>
      <c r="M8753" s="223"/>
      <c r="N8753" s="203"/>
      <c r="O8753" s="222" t="s">
        <v>326</v>
      </c>
    </row>
    <row r="8754" spans="1:15" ht="29.25" customHeight="1">
      <c r="A8754" s="221" t="s">
        <v>73</v>
      </c>
      <c r="B8754" s="221" t="s">
        <v>776</v>
      </c>
      <c r="C8754" s="222" t="s">
        <v>103</v>
      </c>
      <c r="D8754" s="222" t="s">
        <v>162</v>
      </c>
      <c r="E8754" s="199" t="s">
        <v>165</v>
      </c>
      <c r="F8754" s="200"/>
      <c r="G8754" s="200"/>
      <c r="H8754" s="200"/>
      <c r="I8754" s="200">
        <v>45996</v>
      </c>
      <c r="J8754" s="143">
        <f t="shared" si="136"/>
        <v>45996</v>
      </c>
      <c r="K8754" s="202">
        <v>8</v>
      </c>
      <c r="L8754" s="285" t="s">
        <v>170</v>
      </c>
      <c r="M8754" s="223"/>
      <c r="N8754" s="203"/>
      <c r="O8754" s="222" t="s">
        <v>326</v>
      </c>
    </row>
    <row r="8755" spans="1:15" ht="29.25" customHeight="1">
      <c r="A8755" s="221" t="s">
        <v>73</v>
      </c>
      <c r="B8755" s="221" t="s">
        <v>776</v>
      </c>
      <c r="C8755" s="222" t="s">
        <v>103</v>
      </c>
      <c r="D8755" s="222" t="s">
        <v>162</v>
      </c>
      <c r="E8755" s="199" t="s">
        <v>165</v>
      </c>
      <c r="F8755" s="200"/>
      <c r="G8755" s="200"/>
      <c r="H8755" s="200"/>
      <c r="I8755" s="200">
        <v>45999</v>
      </c>
      <c r="J8755" s="143">
        <f t="shared" si="136"/>
        <v>45999</v>
      </c>
      <c r="K8755" s="202">
        <v>8</v>
      </c>
      <c r="L8755" s="285" t="s">
        <v>170</v>
      </c>
      <c r="M8755" s="223"/>
      <c r="N8755" s="203"/>
      <c r="O8755" s="222" t="s">
        <v>326</v>
      </c>
    </row>
    <row r="8756" spans="1:15" ht="29.25" customHeight="1">
      <c r="A8756" s="221" t="s">
        <v>73</v>
      </c>
      <c r="B8756" s="221" t="s">
        <v>776</v>
      </c>
      <c r="C8756" s="222" t="s">
        <v>103</v>
      </c>
      <c r="D8756" s="222" t="s">
        <v>162</v>
      </c>
      <c r="E8756" s="199" t="s">
        <v>166</v>
      </c>
      <c r="F8756" s="200"/>
      <c r="G8756" s="200"/>
      <c r="H8756" s="200"/>
      <c r="I8756" s="200">
        <v>46000</v>
      </c>
      <c r="J8756" s="143">
        <f t="shared" si="136"/>
        <v>46000</v>
      </c>
      <c r="K8756" s="202">
        <v>8</v>
      </c>
      <c r="L8756" s="284" t="s">
        <v>13646</v>
      </c>
      <c r="M8756" s="223"/>
      <c r="N8756" s="203"/>
      <c r="O8756" s="222" t="s">
        <v>326</v>
      </c>
    </row>
    <row r="8757" spans="1:15" ht="29.25" customHeight="1">
      <c r="A8757" s="221" t="s">
        <v>73</v>
      </c>
      <c r="B8757" s="221" t="s">
        <v>776</v>
      </c>
      <c r="C8757" s="222" t="s">
        <v>103</v>
      </c>
      <c r="D8757" s="222" t="s">
        <v>162</v>
      </c>
      <c r="E8757" s="199" t="s">
        <v>178</v>
      </c>
      <c r="F8757" s="200"/>
      <c r="G8757" s="200"/>
      <c r="H8757" s="200"/>
      <c r="I8757" s="200">
        <v>46001</v>
      </c>
      <c r="J8757" s="143">
        <f t="shared" si="136"/>
        <v>46001</v>
      </c>
      <c r="K8757" s="202">
        <v>2</v>
      </c>
      <c r="L8757" s="284" t="s">
        <v>14612</v>
      </c>
      <c r="M8757" s="223"/>
      <c r="N8757" s="203"/>
      <c r="O8757" s="222" t="s">
        <v>326</v>
      </c>
    </row>
    <row r="8758" spans="1:15" ht="29.25" customHeight="1">
      <c r="A8758" s="221" t="s">
        <v>73</v>
      </c>
      <c r="B8758" s="221" t="s">
        <v>776</v>
      </c>
      <c r="C8758" s="222" t="s">
        <v>103</v>
      </c>
      <c r="D8758" s="222" t="s">
        <v>162</v>
      </c>
      <c r="E8758" s="199" t="s">
        <v>166</v>
      </c>
      <c r="F8758" s="200"/>
      <c r="G8758" s="200"/>
      <c r="H8758" s="200"/>
      <c r="I8758" s="200">
        <v>46001</v>
      </c>
      <c r="J8758" s="143">
        <f t="shared" si="136"/>
        <v>46001</v>
      </c>
      <c r="K8758" s="202">
        <v>6</v>
      </c>
      <c r="L8758" s="284" t="s">
        <v>14613</v>
      </c>
      <c r="M8758" s="223"/>
      <c r="N8758" s="203"/>
      <c r="O8758" s="222" t="s">
        <v>326</v>
      </c>
    </row>
    <row r="8759" spans="1:15" ht="29.25" customHeight="1">
      <c r="A8759" s="221" t="s">
        <v>73</v>
      </c>
      <c r="B8759" s="221" t="s">
        <v>776</v>
      </c>
      <c r="C8759" s="222" t="s">
        <v>103</v>
      </c>
      <c r="D8759" s="222" t="s">
        <v>162</v>
      </c>
      <c r="E8759" s="199" t="s">
        <v>166</v>
      </c>
      <c r="F8759" s="200"/>
      <c r="G8759" s="200"/>
      <c r="H8759" s="200"/>
      <c r="I8759" s="200">
        <v>46002</v>
      </c>
      <c r="J8759" s="143">
        <f t="shared" si="136"/>
        <v>46002</v>
      </c>
      <c r="K8759" s="202">
        <v>8</v>
      </c>
      <c r="L8759" s="284" t="s">
        <v>14614</v>
      </c>
      <c r="M8759" s="223"/>
      <c r="N8759" s="203"/>
      <c r="O8759" s="222" t="s">
        <v>326</v>
      </c>
    </row>
    <row r="8760" spans="1:15" ht="29.25" customHeight="1">
      <c r="A8760" s="221" t="s">
        <v>73</v>
      </c>
      <c r="B8760" s="221" t="s">
        <v>776</v>
      </c>
      <c r="C8760" s="222" t="s">
        <v>103</v>
      </c>
      <c r="D8760" s="222" t="s">
        <v>162</v>
      </c>
      <c r="E8760" s="199" t="s">
        <v>165</v>
      </c>
      <c r="F8760" s="200"/>
      <c r="G8760" s="200"/>
      <c r="H8760" s="200"/>
      <c r="I8760" s="200">
        <v>46003</v>
      </c>
      <c r="J8760" s="143">
        <f t="shared" si="136"/>
        <v>46003</v>
      </c>
      <c r="K8760" s="202">
        <v>8</v>
      </c>
      <c r="L8760" s="285" t="s">
        <v>170</v>
      </c>
      <c r="M8760" s="223"/>
      <c r="N8760" s="203"/>
      <c r="O8760" s="222" t="s">
        <v>326</v>
      </c>
    </row>
    <row r="8761" spans="1:15" ht="29.25" customHeight="1">
      <c r="A8761" s="221" t="s">
        <v>73</v>
      </c>
      <c r="B8761" s="221" t="s">
        <v>776</v>
      </c>
      <c r="C8761" s="222" t="s">
        <v>103</v>
      </c>
      <c r="D8761" s="222" t="s">
        <v>162</v>
      </c>
      <c r="E8761" s="199" t="s">
        <v>165</v>
      </c>
      <c r="F8761" s="200"/>
      <c r="G8761" s="200"/>
      <c r="H8761" s="200"/>
      <c r="I8761" s="200">
        <v>46006</v>
      </c>
      <c r="J8761" s="143">
        <f t="shared" si="136"/>
        <v>46006</v>
      </c>
      <c r="K8761" s="202">
        <v>8</v>
      </c>
      <c r="L8761" s="285" t="s">
        <v>170</v>
      </c>
      <c r="M8761" s="223"/>
      <c r="N8761" s="203"/>
      <c r="O8761" s="222" t="s">
        <v>326</v>
      </c>
    </row>
    <row r="8762" spans="1:15" ht="29.25" customHeight="1">
      <c r="A8762" s="221" t="s">
        <v>73</v>
      </c>
      <c r="B8762" s="221" t="s">
        <v>776</v>
      </c>
      <c r="C8762" s="222" t="s">
        <v>103</v>
      </c>
      <c r="D8762" s="222" t="s">
        <v>162</v>
      </c>
      <c r="E8762" s="199" t="s">
        <v>166</v>
      </c>
      <c r="F8762" s="200"/>
      <c r="G8762" s="200"/>
      <c r="H8762" s="200"/>
      <c r="I8762" s="200">
        <v>46007</v>
      </c>
      <c r="J8762" s="143">
        <f t="shared" si="136"/>
        <v>46007</v>
      </c>
      <c r="K8762" s="202">
        <v>8</v>
      </c>
      <c r="L8762" s="284" t="s">
        <v>14615</v>
      </c>
      <c r="M8762" s="223"/>
      <c r="N8762" s="203"/>
      <c r="O8762" s="222" t="s">
        <v>326</v>
      </c>
    </row>
    <row r="8763" spans="1:15" ht="29.25" customHeight="1">
      <c r="A8763" s="221" t="s">
        <v>73</v>
      </c>
      <c r="B8763" s="221" t="s">
        <v>776</v>
      </c>
      <c r="C8763" s="222" t="s">
        <v>103</v>
      </c>
      <c r="D8763" s="222" t="s">
        <v>162</v>
      </c>
      <c r="E8763" s="199" t="s">
        <v>166</v>
      </c>
      <c r="F8763" s="200"/>
      <c r="G8763" s="200"/>
      <c r="H8763" s="200"/>
      <c r="I8763" s="200">
        <v>46008</v>
      </c>
      <c r="J8763" s="143">
        <f t="shared" si="136"/>
        <v>46008</v>
      </c>
      <c r="K8763" s="202">
        <v>8</v>
      </c>
      <c r="L8763" s="284" t="s">
        <v>14616</v>
      </c>
      <c r="M8763" s="223"/>
      <c r="N8763" s="203"/>
      <c r="O8763" s="222" t="s">
        <v>326</v>
      </c>
    </row>
    <row r="8764" spans="1:15" ht="29.25" customHeight="1">
      <c r="A8764" s="221" t="s">
        <v>73</v>
      </c>
      <c r="B8764" s="221" t="s">
        <v>776</v>
      </c>
      <c r="C8764" s="222" t="s">
        <v>103</v>
      </c>
      <c r="D8764" s="222" t="s">
        <v>162</v>
      </c>
      <c r="E8764" s="199" t="s">
        <v>166</v>
      </c>
      <c r="F8764" s="200"/>
      <c r="G8764" s="200"/>
      <c r="H8764" s="200"/>
      <c r="I8764" s="200">
        <v>46009</v>
      </c>
      <c r="J8764" s="143">
        <f t="shared" si="136"/>
        <v>46009</v>
      </c>
      <c r="K8764" s="202">
        <v>8</v>
      </c>
      <c r="L8764" s="284" t="s">
        <v>14615</v>
      </c>
      <c r="M8764" s="223"/>
      <c r="N8764" s="203"/>
      <c r="O8764" s="222" t="s">
        <v>326</v>
      </c>
    </row>
    <row r="8765" spans="1:15" ht="29.25" customHeight="1">
      <c r="A8765" s="221" t="s">
        <v>73</v>
      </c>
      <c r="B8765" s="221" t="s">
        <v>776</v>
      </c>
      <c r="C8765" s="222" t="s">
        <v>103</v>
      </c>
      <c r="D8765" s="222" t="s">
        <v>162</v>
      </c>
      <c r="E8765" s="199" t="s">
        <v>166</v>
      </c>
      <c r="F8765" s="200"/>
      <c r="G8765" s="200"/>
      <c r="H8765" s="200"/>
      <c r="I8765" s="200">
        <v>46010</v>
      </c>
      <c r="J8765" s="143">
        <f t="shared" si="136"/>
        <v>46010</v>
      </c>
      <c r="K8765" s="202">
        <v>8</v>
      </c>
      <c r="L8765" s="284" t="s">
        <v>14617</v>
      </c>
      <c r="M8765" s="223"/>
      <c r="N8765" s="203"/>
      <c r="O8765" s="222" t="s">
        <v>326</v>
      </c>
    </row>
    <row r="8766" spans="1:15" ht="29.25" customHeight="1">
      <c r="A8766" s="221" t="s">
        <v>73</v>
      </c>
      <c r="B8766" s="221" t="s">
        <v>776</v>
      </c>
      <c r="C8766" s="222" t="s">
        <v>103</v>
      </c>
      <c r="D8766" s="222" t="s">
        <v>162</v>
      </c>
      <c r="E8766" s="199" t="s">
        <v>166</v>
      </c>
      <c r="F8766" s="200"/>
      <c r="G8766" s="200"/>
      <c r="H8766" s="200"/>
      <c r="I8766" s="200">
        <v>46013</v>
      </c>
      <c r="J8766" s="143">
        <f t="shared" si="136"/>
        <v>46013</v>
      </c>
      <c r="K8766" s="202">
        <v>8</v>
      </c>
      <c r="L8766" s="284" t="s">
        <v>14618</v>
      </c>
      <c r="M8766" s="223"/>
      <c r="N8766" s="203"/>
      <c r="O8766" s="222" t="s">
        <v>326</v>
      </c>
    </row>
    <row r="8767" spans="1:15" ht="29.25" customHeight="1">
      <c r="A8767" s="221" t="s">
        <v>73</v>
      </c>
      <c r="B8767" s="221" t="s">
        <v>776</v>
      </c>
      <c r="C8767" s="222" t="s">
        <v>103</v>
      </c>
      <c r="D8767" s="222" t="s">
        <v>162</v>
      </c>
      <c r="E8767" s="199" t="s">
        <v>166</v>
      </c>
      <c r="F8767" s="200"/>
      <c r="G8767" s="200"/>
      <c r="H8767" s="200"/>
      <c r="I8767" s="200">
        <v>46014</v>
      </c>
      <c r="J8767" s="143">
        <f t="shared" si="136"/>
        <v>46014</v>
      </c>
      <c r="K8767" s="202">
        <v>8</v>
      </c>
      <c r="L8767" s="284" t="s">
        <v>14619</v>
      </c>
      <c r="M8767" s="223"/>
      <c r="N8767" s="203"/>
      <c r="O8767" s="222" t="s">
        <v>326</v>
      </c>
    </row>
    <row r="8768" spans="1:15" ht="29.25" customHeight="1">
      <c r="A8768" s="221" t="s">
        <v>73</v>
      </c>
      <c r="B8768" s="221" t="s">
        <v>776</v>
      </c>
      <c r="C8768" s="222" t="s">
        <v>103</v>
      </c>
      <c r="D8768" s="222" t="s">
        <v>162</v>
      </c>
      <c r="E8768" s="199" t="s">
        <v>166</v>
      </c>
      <c r="F8768" s="200"/>
      <c r="G8768" s="200"/>
      <c r="H8768" s="200"/>
      <c r="I8768" s="200">
        <v>46015</v>
      </c>
      <c r="J8768" s="143">
        <f t="shared" si="136"/>
        <v>46015</v>
      </c>
      <c r="K8768" s="202">
        <v>4</v>
      </c>
      <c r="L8768" s="284" t="s">
        <v>14619</v>
      </c>
      <c r="M8768" s="223"/>
      <c r="N8768" s="203"/>
      <c r="O8768" s="222" t="s">
        <v>326</v>
      </c>
    </row>
    <row r="8769" spans="1:15" ht="29.25" customHeight="1">
      <c r="A8769" s="221" t="s">
        <v>73</v>
      </c>
      <c r="B8769" s="221" t="s">
        <v>776</v>
      </c>
      <c r="C8769" s="222" t="s">
        <v>103</v>
      </c>
      <c r="D8769" s="222" t="s">
        <v>162</v>
      </c>
      <c r="E8769" s="199" t="s">
        <v>165</v>
      </c>
      <c r="F8769" s="200"/>
      <c r="G8769" s="200"/>
      <c r="H8769" s="200"/>
      <c r="I8769" s="200">
        <v>46015</v>
      </c>
      <c r="J8769" s="143">
        <f t="shared" si="136"/>
        <v>46015</v>
      </c>
      <c r="K8769" s="202">
        <v>4</v>
      </c>
      <c r="L8769" s="285" t="s">
        <v>170</v>
      </c>
      <c r="M8769" s="223"/>
      <c r="N8769" s="203"/>
      <c r="O8769" s="222" t="s">
        <v>326</v>
      </c>
    </row>
    <row r="8770" spans="1:15" ht="29.25" customHeight="1">
      <c r="A8770" s="221" t="s">
        <v>73</v>
      </c>
      <c r="B8770" s="221" t="s">
        <v>776</v>
      </c>
      <c r="C8770" s="222" t="s">
        <v>103</v>
      </c>
      <c r="D8770" s="222" t="s">
        <v>162</v>
      </c>
      <c r="E8770" s="199" t="s">
        <v>165</v>
      </c>
      <c r="F8770" s="200"/>
      <c r="G8770" s="200"/>
      <c r="H8770" s="200"/>
      <c r="I8770" s="200">
        <v>46017</v>
      </c>
      <c r="J8770" s="143">
        <f t="shared" si="136"/>
        <v>46017</v>
      </c>
      <c r="K8770" s="202">
        <v>4</v>
      </c>
      <c r="L8770" s="285" t="s">
        <v>170</v>
      </c>
      <c r="M8770" s="223"/>
      <c r="N8770" s="203"/>
      <c r="O8770" s="222" t="s">
        <v>326</v>
      </c>
    </row>
    <row r="8771" spans="1:15" ht="29.25" customHeight="1">
      <c r="A8771" s="221" t="s">
        <v>73</v>
      </c>
      <c r="B8771" s="221" t="s">
        <v>776</v>
      </c>
      <c r="C8771" s="222" t="s">
        <v>103</v>
      </c>
      <c r="D8771" s="222" t="s">
        <v>162</v>
      </c>
      <c r="E8771" s="199" t="s">
        <v>166</v>
      </c>
      <c r="F8771" s="200"/>
      <c r="G8771" s="200"/>
      <c r="H8771" s="200"/>
      <c r="I8771" s="200">
        <v>46020</v>
      </c>
      <c r="J8771" s="143">
        <f t="shared" ref="J8771:J8834" si="137">I8771</f>
        <v>46020</v>
      </c>
      <c r="K8771" s="202">
        <v>8</v>
      </c>
      <c r="L8771" s="284" t="s">
        <v>15140</v>
      </c>
      <c r="M8771" s="223"/>
      <c r="N8771" s="203"/>
      <c r="O8771" s="222" t="s">
        <v>326</v>
      </c>
    </row>
    <row r="8772" spans="1:15" ht="29.25" customHeight="1">
      <c r="A8772" s="221" t="s">
        <v>73</v>
      </c>
      <c r="B8772" s="221" t="s">
        <v>776</v>
      </c>
      <c r="C8772" s="222" t="s">
        <v>103</v>
      </c>
      <c r="D8772" s="222" t="s">
        <v>162</v>
      </c>
      <c r="E8772" s="199" t="s">
        <v>166</v>
      </c>
      <c r="F8772" s="200"/>
      <c r="G8772" s="200"/>
      <c r="H8772" s="200"/>
      <c r="I8772" s="200">
        <v>46021</v>
      </c>
      <c r="J8772" s="143">
        <f t="shared" si="137"/>
        <v>46021</v>
      </c>
      <c r="K8772" s="202">
        <v>8</v>
      </c>
      <c r="L8772" s="284" t="s">
        <v>15141</v>
      </c>
      <c r="M8772" s="223"/>
      <c r="N8772" s="203"/>
      <c r="O8772" s="222" t="s">
        <v>326</v>
      </c>
    </row>
    <row r="8773" spans="1:15" ht="29.25" customHeight="1">
      <c r="A8773" s="221" t="s">
        <v>73</v>
      </c>
      <c r="B8773" s="221" t="s">
        <v>776</v>
      </c>
      <c r="C8773" s="222" t="s">
        <v>103</v>
      </c>
      <c r="D8773" s="222" t="s">
        <v>162</v>
      </c>
      <c r="E8773" s="199" t="s">
        <v>166</v>
      </c>
      <c r="F8773" s="200"/>
      <c r="G8773" s="200"/>
      <c r="H8773" s="200"/>
      <c r="I8773" s="200">
        <v>46022</v>
      </c>
      <c r="J8773" s="143">
        <f t="shared" si="137"/>
        <v>46022</v>
      </c>
      <c r="K8773" s="202">
        <v>8</v>
      </c>
      <c r="L8773" s="284" t="s">
        <v>15141</v>
      </c>
      <c r="M8773" s="223"/>
      <c r="N8773" s="203"/>
      <c r="O8773" s="222" t="s">
        <v>326</v>
      </c>
    </row>
    <row r="8774" spans="1:15" ht="29.25" customHeight="1">
      <c r="A8774" s="221" t="s">
        <v>73</v>
      </c>
      <c r="B8774" s="221" t="s">
        <v>776</v>
      </c>
      <c r="C8774" s="222" t="s">
        <v>103</v>
      </c>
      <c r="D8774" s="222" t="s">
        <v>162</v>
      </c>
      <c r="E8774" s="199" t="s">
        <v>166</v>
      </c>
      <c r="F8774" s="200"/>
      <c r="G8774" s="200"/>
      <c r="H8774" s="200"/>
      <c r="I8774" s="200">
        <v>46024</v>
      </c>
      <c r="J8774" s="143">
        <f t="shared" si="137"/>
        <v>46024</v>
      </c>
      <c r="K8774" s="202">
        <v>8</v>
      </c>
      <c r="L8774" s="284" t="s">
        <v>15857</v>
      </c>
      <c r="M8774" s="223"/>
      <c r="N8774" s="203"/>
      <c r="O8774" s="222" t="s">
        <v>326</v>
      </c>
    </row>
    <row r="8775" spans="1:15" ht="29.25" customHeight="1">
      <c r="A8775" s="221" t="s">
        <v>73</v>
      </c>
      <c r="B8775" s="221" t="s">
        <v>776</v>
      </c>
      <c r="C8775" s="222" t="s">
        <v>103</v>
      </c>
      <c r="D8775" s="222" t="s">
        <v>162</v>
      </c>
      <c r="E8775" s="199" t="s">
        <v>166</v>
      </c>
      <c r="F8775" s="200"/>
      <c r="G8775" s="200"/>
      <c r="H8775" s="200"/>
      <c r="I8775" s="200">
        <v>46027</v>
      </c>
      <c r="J8775" s="143">
        <f t="shared" si="137"/>
        <v>46027</v>
      </c>
      <c r="K8775" s="202">
        <v>8</v>
      </c>
      <c r="L8775" s="284" t="s">
        <v>15857</v>
      </c>
      <c r="M8775" s="223"/>
      <c r="N8775" s="203"/>
      <c r="O8775" s="222" t="s">
        <v>326</v>
      </c>
    </row>
    <row r="8776" spans="1:15" ht="29.25" customHeight="1">
      <c r="A8776" s="221" t="s">
        <v>73</v>
      </c>
      <c r="B8776" s="221" t="s">
        <v>776</v>
      </c>
      <c r="C8776" s="222" t="s">
        <v>103</v>
      </c>
      <c r="D8776" s="222" t="s">
        <v>162</v>
      </c>
      <c r="E8776" s="199" t="s">
        <v>166</v>
      </c>
      <c r="F8776" s="200"/>
      <c r="G8776" s="200"/>
      <c r="H8776" s="200"/>
      <c r="I8776" s="200">
        <v>46028</v>
      </c>
      <c r="J8776" s="143">
        <f t="shared" si="137"/>
        <v>46028</v>
      </c>
      <c r="K8776" s="202">
        <v>8</v>
      </c>
      <c r="L8776" s="284" t="s">
        <v>15858</v>
      </c>
      <c r="M8776" s="223"/>
      <c r="N8776" s="203"/>
      <c r="O8776" s="222" t="s">
        <v>326</v>
      </c>
    </row>
    <row r="8777" spans="1:15" ht="29.25" customHeight="1">
      <c r="A8777" s="221" t="s">
        <v>73</v>
      </c>
      <c r="B8777" s="221" t="s">
        <v>776</v>
      </c>
      <c r="C8777" s="222" t="s">
        <v>103</v>
      </c>
      <c r="D8777" s="222" t="s">
        <v>162</v>
      </c>
      <c r="E8777" s="199" t="s">
        <v>166</v>
      </c>
      <c r="F8777" s="200"/>
      <c r="G8777" s="200"/>
      <c r="H8777" s="200"/>
      <c r="I8777" s="200">
        <v>46029</v>
      </c>
      <c r="J8777" s="143">
        <f t="shared" si="137"/>
        <v>46029</v>
      </c>
      <c r="K8777" s="202">
        <v>4</v>
      </c>
      <c r="L8777" s="285" t="s">
        <v>15859</v>
      </c>
      <c r="M8777" s="223"/>
      <c r="N8777" s="203"/>
      <c r="O8777" s="222" t="s">
        <v>326</v>
      </c>
    </row>
    <row r="8778" spans="1:15" ht="29.25" customHeight="1">
      <c r="A8778" s="221" t="s">
        <v>73</v>
      </c>
      <c r="B8778" s="221" t="s">
        <v>776</v>
      </c>
      <c r="C8778" s="222" t="s">
        <v>103</v>
      </c>
      <c r="D8778" s="222" t="s">
        <v>162</v>
      </c>
      <c r="E8778" s="199" t="s">
        <v>165</v>
      </c>
      <c r="F8778" s="200"/>
      <c r="G8778" s="200"/>
      <c r="H8778" s="200"/>
      <c r="I8778" s="200">
        <v>46029</v>
      </c>
      <c r="J8778" s="143">
        <f t="shared" si="137"/>
        <v>46029</v>
      </c>
      <c r="K8778" s="202">
        <v>4</v>
      </c>
      <c r="L8778" s="285" t="s">
        <v>170</v>
      </c>
      <c r="M8778" s="223"/>
      <c r="N8778" s="203"/>
      <c r="O8778" s="222" t="s">
        <v>326</v>
      </c>
    </row>
    <row r="8779" spans="1:15" ht="29.25" customHeight="1">
      <c r="A8779" s="221" t="s">
        <v>73</v>
      </c>
      <c r="B8779" s="221" t="s">
        <v>776</v>
      </c>
      <c r="C8779" s="222" t="s">
        <v>103</v>
      </c>
      <c r="D8779" s="222" t="s">
        <v>162</v>
      </c>
      <c r="E8779" s="199" t="s">
        <v>178</v>
      </c>
      <c r="F8779" s="200"/>
      <c r="G8779" s="200"/>
      <c r="H8779" s="200"/>
      <c r="I8779" s="200">
        <v>46030</v>
      </c>
      <c r="J8779" s="143">
        <f t="shared" si="137"/>
        <v>46030</v>
      </c>
      <c r="K8779" s="202">
        <v>1</v>
      </c>
      <c r="L8779" s="285" t="s">
        <v>12388</v>
      </c>
      <c r="M8779" s="223"/>
      <c r="N8779" s="203"/>
      <c r="O8779" s="222" t="s">
        <v>326</v>
      </c>
    </row>
    <row r="8780" spans="1:15" ht="29.25" customHeight="1">
      <c r="A8780" s="221" t="s">
        <v>73</v>
      </c>
      <c r="B8780" s="221" t="s">
        <v>776</v>
      </c>
      <c r="C8780" s="222" t="s">
        <v>103</v>
      </c>
      <c r="D8780" s="222" t="s">
        <v>162</v>
      </c>
      <c r="E8780" s="199" t="s">
        <v>166</v>
      </c>
      <c r="F8780" s="200"/>
      <c r="G8780" s="200"/>
      <c r="H8780" s="200"/>
      <c r="I8780" s="200">
        <v>46030</v>
      </c>
      <c r="J8780" s="143">
        <f t="shared" si="137"/>
        <v>46030</v>
      </c>
      <c r="K8780" s="202">
        <v>7</v>
      </c>
      <c r="L8780" s="284" t="s">
        <v>15860</v>
      </c>
      <c r="M8780" s="223"/>
      <c r="N8780" s="203"/>
      <c r="O8780" s="222" t="s">
        <v>326</v>
      </c>
    </row>
    <row r="8781" spans="1:15" ht="29.25" customHeight="1">
      <c r="A8781" s="221" t="s">
        <v>73</v>
      </c>
      <c r="B8781" s="221" t="s">
        <v>776</v>
      </c>
      <c r="C8781" s="222" t="s">
        <v>103</v>
      </c>
      <c r="D8781" s="222" t="s">
        <v>162</v>
      </c>
      <c r="E8781" s="199" t="s">
        <v>166</v>
      </c>
      <c r="F8781" s="200"/>
      <c r="G8781" s="200"/>
      <c r="H8781" s="200"/>
      <c r="I8781" s="200">
        <v>46031</v>
      </c>
      <c r="J8781" s="143">
        <f t="shared" si="137"/>
        <v>46031</v>
      </c>
      <c r="K8781" s="202">
        <v>8</v>
      </c>
      <c r="L8781" s="284" t="s">
        <v>15861</v>
      </c>
      <c r="M8781" s="223"/>
      <c r="N8781" s="203"/>
      <c r="O8781" s="222" t="s">
        <v>326</v>
      </c>
    </row>
    <row r="8782" spans="1:15" ht="29.25" customHeight="1">
      <c r="A8782" s="221" t="s">
        <v>73</v>
      </c>
      <c r="B8782" s="221" t="s">
        <v>776</v>
      </c>
      <c r="C8782" s="222" t="s">
        <v>103</v>
      </c>
      <c r="D8782" s="222" t="s">
        <v>162</v>
      </c>
      <c r="E8782" s="199" t="s">
        <v>166</v>
      </c>
      <c r="F8782" s="200"/>
      <c r="G8782" s="200"/>
      <c r="H8782" s="200"/>
      <c r="I8782" s="200">
        <v>46034</v>
      </c>
      <c r="J8782" s="143">
        <f t="shared" si="137"/>
        <v>46034</v>
      </c>
      <c r="K8782" s="202">
        <v>8</v>
      </c>
      <c r="L8782" s="284" t="s">
        <v>15862</v>
      </c>
      <c r="M8782" s="223"/>
      <c r="N8782" s="203"/>
      <c r="O8782" s="222" t="s">
        <v>326</v>
      </c>
    </row>
    <row r="8783" spans="1:15" ht="29.25" customHeight="1">
      <c r="A8783" s="221" t="s">
        <v>73</v>
      </c>
      <c r="B8783" s="221" t="s">
        <v>776</v>
      </c>
      <c r="C8783" s="222" t="s">
        <v>103</v>
      </c>
      <c r="D8783" s="222" t="s">
        <v>162</v>
      </c>
      <c r="E8783" s="199" t="s">
        <v>166</v>
      </c>
      <c r="F8783" s="200"/>
      <c r="G8783" s="200"/>
      <c r="H8783" s="200"/>
      <c r="I8783" s="200">
        <v>46035</v>
      </c>
      <c r="J8783" s="143">
        <f t="shared" si="137"/>
        <v>46035</v>
      </c>
      <c r="K8783" s="202">
        <v>8</v>
      </c>
      <c r="L8783" s="284" t="s">
        <v>15863</v>
      </c>
      <c r="M8783" s="223"/>
      <c r="N8783" s="203"/>
      <c r="O8783" s="222" t="s">
        <v>326</v>
      </c>
    </row>
    <row r="8784" spans="1:15" ht="29.25" customHeight="1">
      <c r="A8784" s="221" t="s">
        <v>73</v>
      </c>
      <c r="B8784" s="221" t="s">
        <v>776</v>
      </c>
      <c r="C8784" s="222" t="s">
        <v>103</v>
      </c>
      <c r="D8784" s="222" t="s">
        <v>162</v>
      </c>
      <c r="E8784" s="199" t="s">
        <v>178</v>
      </c>
      <c r="F8784" s="200"/>
      <c r="G8784" s="200"/>
      <c r="H8784" s="200"/>
      <c r="I8784" s="200">
        <v>46036</v>
      </c>
      <c r="J8784" s="143">
        <f t="shared" si="137"/>
        <v>46036</v>
      </c>
      <c r="K8784" s="202">
        <v>2</v>
      </c>
      <c r="L8784" s="285" t="s">
        <v>12388</v>
      </c>
      <c r="M8784" s="223"/>
      <c r="N8784" s="203"/>
      <c r="O8784" s="222" t="s">
        <v>326</v>
      </c>
    </row>
    <row r="8785" spans="1:15" ht="29.25" customHeight="1">
      <c r="A8785" s="221" t="s">
        <v>73</v>
      </c>
      <c r="B8785" s="221" t="s">
        <v>776</v>
      </c>
      <c r="C8785" s="222" t="s">
        <v>103</v>
      </c>
      <c r="D8785" s="222" t="s">
        <v>162</v>
      </c>
      <c r="E8785" s="199" t="s">
        <v>166</v>
      </c>
      <c r="F8785" s="200"/>
      <c r="G8785" s="200"/>
      <c r="H8785" s="200"/>
      <c r="I8785" s="200">
        <v>46036</v>
      </c>
      <c r="J8785" s="143">
        <f t="shared" si="137"/>
        <v>46036</v>
      </c>
      <c r="K8785" s="202">
        <v>6</v>
      </c>
      <c r="L8785" s="284" t="s">
        <v>15864</v>
      </c>
      <c r="M8785" s="223"/>
      <c r="N8785" s="203"/>
      <c r="O8785" s="222" t="s">
        <v>326</v>
      </c>
    </row>
    <row r="8786" spans="1:15" ht="29.25" customHeight="1">
      <c r="A8786" s="221" t="s">
        <v>73</v>
      </c>
      <c r="B8786" s="221" t="s">
        <v>776</v>
      </c>
      <c r="C8786" s="222" t="s">
        <v>103</v>
      </c>
      <c r="D8786" s="222" t="s">
        <v>162</v>
      </c>
      <c r="E8786" s="199" t="s">
        <v>166</v>
      </c>
      <c r="F8786" s="200"/>
      <c r="G8786" s="200"/>
      <c r="H8786" s="200"/>
      <c r="I8786" s="200">
        <v>46037</v>
      </c>
      <c r="J8786" s="143">
        <f t="shared" si="137"/>
        <v>46037</v>
      </c>
      <c r="K8786" s="202">
        <v>8</v>
      </c>
      <c r="L8786" s="284" t="s">
        <v>16142</v>
      </c>
      <c r="M8786" s="223"/>
      <c r="N8786" s="203"/>
      <c r="O8786" s="222" t="s">
        <v>326</v>
      </c>
    </row>
    <row r="8787" spans="1:15" ht="29.25" customHeight="1">
      <c r="A8787" s="221" t="s">
        <v>73</v>
      </c>
      <c r="B8787" s="221" t="s">
        <v>776</v>
      </c>
      <c r="C8787" s="222" t="s">
        <v>103</v>
      </c>
      <c r="D8787" s="222" t="s">
        <v>162</v>
      </c>
      <c r="E8787" s="199" t="s">
        <v>166</v>
      </c>
      <c r="F8787" s="200"/>
      <c r="G8787" s="200"/>
      <c r="H8787" s="200"/>
      <c r="I8787" s="200">
        <v>46038</v>
      </c>
      <c r="J8787" s="143">
        <f t="shared" si="137"/>
        <v>46038</v>
      </c>
      <c r="K8787" s="202">
        <v>8</v>
      </c>
      <c r="L8787" s="284" t="s">
        <v>16142</v>
      </c>
      <c r="M8787" s="223"/>
      <c r="N8787" s="203"/>
      <c r="O8787" s="222" t="s">
        <v>326</v>
      </c>
    </row>
    <row r="8788" spans="1:15" ht="29.25" customHeight="1">
      <c r="A8788" s="221" t="s">
        <v>73</v>
      </c>
      <c r="B8788" s="221" t="s">
        <v>776</v>
      </c>
      <c r="C8788" s="222" t="s">
        <v>103</v>
      </c>
      <c r="D8788" s="222" t="s">
        <v>162</v>
      </c>
      <c r="E8788" s="199" t="s">
        <v>166</v>
      </c>
      <c r="F8788" s="200"/>
      <c r="G8788" s="200"/>
      <c r="H8788" s="200"/>
      <c r="I8788" s="200">
        <v>46041</v>
      </c>
      <c r="J8788" s="143">
        <f t="shared" si="137"/>
        <v>46041</v>
      </c>
      <c r="K8788" s="202">
        <v>8</v>
      </c>
      <c r="L8788" s="285" t="s">
        <v>16143</v>
      </c>
      <c r="M8788" s="223"/>
      <c r="N8788" s="203"/>
      <c r="O8788" s="222" t="s">
        <v>326</v>
      </c>
    </row>
    <row r="8789" spans="1:15" ht="29.25" customHeight="1">
      <c r="A8789" s="221" t="s">
        <v>73</v>
      </c>
      <c r="B8789" s="221" t="s">
        <v>776</v>
      </c>
      <c r="C8789" s="222" t="s">
        <v>103</v>
      </c>
      <c r="D8789" s="222" t="s">
        <v>162</v>
      </c>
      <c r="E8789" s="199" t="s">
        <v>166</v>
      </c>
      <c r="F8789" s="200"/>
      <c r="G8789" s="200"/>
      <c r="H8789" s="200"/>
      <c r="I8789" s="200">
        <v>46042</v>
      </c>
      <c r="J8789" s="143">
        <f t="shared" si="137"/>
        <v>46042</v>
      </c>
      <c r="K8789" s="202">
        <v>8</v>
      </c>
      <c r="L8789" s="284" t="s">
        <v>16144</v>
      </c>
      <c r="M8789" s="223"/>
      <c r="N8789" s="203"/>
      <c r="O8789" s="222" t="s">
        <v>326</v>
      </c>
    </row>
    <row r="8790" spans="1:15" ht="29.25" customHeight="1">
      <c r="A8790" s="221" t="s">
        <v>73</v>
      </c>
      <c r="B8790" s="221" t="s">
        <v>776</v>
      </c>
      <c r="C8790" s="222" t="s">
        <v>103</v>
      </c>
      <c r="D8790" s="222" t="s">
        <v>162</v>
      </c>
      <c r="E8790" s="199" t="s">
        <v>166</v>
      </c>
      <c r="F8790" s="200"/>
      <c r="G8790" s="200"/>
      <c r="H8790" s="200"/>
      <c r="I8790" s="200">
        <v>46043</v>
      </c>
      <c r="J8790" s="143">
        <f t="shared" si="137"/>
        <v>46043</v>
      </c>
      <c r="K8790" s="202">
        <v>6</v>
      </c>
      <c r="L8790" s="284" t="s">
        <v>16144</v>
      </c>
      <c r="M8790" s="223"/>
      <c r="N8790" s="203"/>
      <c r="O8790" s="222" t="s">
        <v>326</v>
      </c>
    </row>
    <row r="8791" spans="1:15" ht="29.25" customHeight="1">
      <c r="A8791" s="221" t="s">
        <v>73</v>
      </c>
      <c r="B8791" s="221" t="s">
        <v>776</v>
      </c>
      <c r="C8791" s="222" t="s">
        <v>103</v>
      </c>
      <c r="D8791" s="222" t="s">
        <v>162</v>
      </c>
      <c r="E8791" s="199" t="s">
        <v>178</v>
      </c>
      <c r="F8791" s="200"/>
      <c r="G8791" s="200"/>
      <c r="H8791" s="200"/>
      <c r="I8791" s="200">
        <v>46043</v>
      </c>
      <c r="J8791" s="143">
        <f t="shared" si="137"/>
        <v>46043</v>
      </c>
      <c r="K8791" s="202">
        <v>2</v>
      </c>
      <c r="L8791" s="285" t="s">
        <v>12388</v>
      </c>
      <c r="M8791" s="223"/>
      <c r="N8791" s="203"/>
      <c r="O8791" s="222" t="s">
        <v>326</v>
      </c>
    </row>
    <row r="8792" spans="1:15" ht="29.25" customHeight="1">
      <c r="A8792" s="221" t="s">
        <v>73</v>
      </c>
      <c r="B8792" s="221" t="s">
        <v>778</v>
      </c>
      <c r="C8792" s="222" t="s">
        <v>74</v>
      </c>
      <c r="D8792" s="222" t="s">
        <v>191</v>
      </c>
      <c r="E8792" s="199" t="s">
        <v>163</v>
      </c>
      <c r="F8792" s="200" t="s">
        <v>645</v>
      </c>
      <c r="G8792" s="200" t="s">
        <v>646</v>
      </c>
      <c r="H8792" s="200"/>
      <c r="I8792" s="200">
        <v>45471</v>
      </c>
      <c r="J8792" s="143">
        <f t="shared" si="137"/>
        <v>45471</v>
      </c>
      <c r="K8792" s="202">
        <v>42.5</v>
      </c>
      <c r="L8792" s="285" t="s">
        <v>407</v>
      </c>
      <c r="M8792" s="223"/>
      <c r="N8792" s="203"/>
      <c r="O8792" s="222" t="s">
        <v>326</v>
      </c>
    </row>
    <row r="8793" spans="1:15" ht="29.25" customHeight="1">
      <c r="A8793" s="221" t="s">
        <v>73</v>
      </c>
      <c r="B8793" s="221" t="s">
        <v>778</v>
      </c>
      <c r="C8793" s="222" t="s">
        <v>74</v>
      </c>
      <c r="D8793" s="222" t="s">
        <v>191</v>
      </c>
      <c r="E8793" s="199" t="s">
        <v>163</v>
      </c>
      <c r="F8793" s="200" t="s">
        <v>571</v>
      </c>
      <c r="G8793" s="200" t="s">
        <v>572</v>
      </c>
      <c r="H8793" s="200"/>
      <c r="I8793" s="200">
        <v>45471</v>
      </c>
      <c r="J8793" s="143">
        <f t="shared" si="137"/>
        <v>45471</v>
      </c>
      <c r="K8793" s="202">
        <v>51</v>
      </c>
      <c r="L8793" s="285" t="s">
        <v>407</v>
      </c>
      <c r="M8793" s="223"/>
      <c r="N8793" s="203"/>
      <c r="O8793" s="222" t="s">
        <v>326</v>
      </c>
    </row>
    <row r="8794" spans="1:15" ht="29.25" customHeight="1">
      <c r="A8794" s="221" t="s">
        <v>73</v>
      </c>
      <c r="B8794" s="221" t="s">
        <v>778</v>
      </c>
      <c r="C8794" s="222" t="s">
        <v>74</v>
      </c>
      <c r="D8794" s="222" t="s">
        <v>191</v>
      </c>
      <c r="E8794" s="199" t="s">
        <v>166</v>
      </c>
      <c r="F8794" s="200"/>
      <c r="G8794" s="200"/>
      <c r="H8794" s="200"/>
      <c r="I8794" s="200">
        <v>45471</v>
      </c>
      <c r="J8794" s="143">
        <f t="shared" si="137"/>
        <v>45471</v>
      </c>
      <c r="K8794" s="202">
        <v>76.5</v>
      </c>
      <c r="L8794" s="285" t="s">
        <v>407</v>
      </c>
      <c r="M8794" s="223"/>
      <c r="N8794" s="203"/>
      <c r="O8794" s="222" t="s">
        <v>326</v>
      </c>
    </row>
    <row r="8795" spans="1:15" ht="29.25" customHeight="1">
      <c r="A8795" s="221" t="s">
        <v>73</v>
      </c>
      <c r="B8795" s="221" t="s">
        <v>778</v>
      </c>
      <c r="C8795" s="222" t="s">
        <v>74</v>
      </c>
      <c r="D8795" s="222" t="s">
        <v>191</v>
      </c>
      <c r="E8795" s="199" t="s">
        <v>163</v>
      </c>
      <c r="F8795" s="200" t="s">
        <v>604</v>
      </c>
      <c r="G8795" s="200" t="s">
        <v>605</v>
      </c>
      <c r="H8795" s="200"/>
      <c r="I8795" s="200">
        <v>45504</v>
      </c>
      <c r="J8795" s="143">
        <f t="shared" si="137"/>
        <v>45504</v>
      </c>
      <c r="K8795" s="202">
        <v>35.9</v>
      </c>
      <c r="L8795" s="285" t="s">
        <v>407</v>
      </c>
      <c r="M8795" s="223"/>
      <c r="N8795" s="203"/>
      <c r="O8795" s="222" t="s">
        <v>326</v>
      </c>
    </row>
    <row r="8796" spans="1:15" ht="29.25" customHeight="1">
      <c r="A8796" s="221" t="s">
        <v>73</v>
      </c>
      <c r="B8796" s="221" t="s">
        <v>778</v>
      </c>
      <c r="C8796" s="222" t="s">
        <v>74</v>
      </c>
      <c r="D8796" s="222" t="s">
        <v>191</v>
      </c>
      <c r="E8796" s="199" t="s">
        <v>166</v>
      </c>
      <c r="F8796" s="200"/>
      <c r="G8796" s="200"/>
      <c r="H8796" s="200"/>
      <c r="I8796" s="200">
        <v>45504</v>
      </c>
      <c r="J8796" s="143">
        <f t="shared" si="137"/>
        <v>45504</v>
      </c>
      <c r="K8796" s="202">
        <v>143.4</v>
      </c>
      <c r="L8796" s="285" t="s">
        <v>407</v>
      </c>
      <c r="M8796" s="223"/>
      <c r="N8796" s="203"/>
      <c r="O8796" s="222" t="s">
        <v>326</v>
      </c>
    </row>
    <row r="8797" spans="1:15" ht="29.25" customHeight="1">
      <c r="A8797" s="221" t="s">
        <v>73</v>
      </c>
      <c r="B8797" s="221" t="s">
        <v>778</v>
      </c>
      <c r="C8797" s="222" t="s">
        <v>74</v>
      </c>
      <c r="D8797" s="222" t="s">
        <v>191</v>
      </c>
      <c r="E8797" s="199" t="s">
        <v>163</v>
      </c>
      <c r="F8797" s="200" t="s">
        <v>657</v>
      </c>
      <c r="G8797" s="200" t="s">
        <v>658</v>
      </c>
      <c r="H8797" s="200"/>
      <c r="I8797" s="200">
        <v>45534</v>
      </c>
      <c r="J8797" s="143">
        <f t="shared" si="137"/>
        <v>45534</v>
      </c>
      <c r="K8797" s="202">
        <v>29.9</v>
      </c>
      <c r="L8797" s="285" t="s">
        <v>407</v>
      </c>
      <c r="M8797" s="223"/>
      <c r="N8797" s="203"/>
      <c r="O8797" s="222" t="s">
        <v>326</v>
      </c>
    </row>
    <row r="8798" spans="1:15" ht="29.25" customHeight="1">
      <c r="A8798" s="221" t="s">
        <v>73</v>
      </c>
      <c r="B8798" s="221" t="s">
        <v>778</v>
      </c>
      <c r="C8798" s="222" t="s">
        <v>74</v>
      </c>
      <c r="D8798" s="222" t="s">
        <v>191</v>
      </c>
      <c r="E8798" s="199" t="s">
        <v>166</v>
      </c>
      <c r="F8798" s="200"/>
      <c r="G8798" s="200"/>
      <c r="H8798" s="200"/>
      <c r="I8798" s="200">
        <v>45534</v>
      </c>
      <c r="J8798" s="143">
        <f t="shared" si="137"/>
        <v>45534</v>
      </c>
      <c r="K8798" s="202">
        <v>159.4</v>
      </c>
      <c r="L8798" s="285" t="s">
        <v>407</v>
      </c>
      <c r="M8798" s="223"/>
      <c r="N8798" s="203"/>
      <c r="O8798" s="222" t="s">
        <v>326</v>
      </c>
    </row>
    <row r="8799" spans="1:15" ht="29.25" customHeight="1">
      <c r="A8799" s="221" t="s">
        <v>73</v>
      </c>
      <c r="B8799" s="221" t="s">
        <v>778</v>
      </c>
      <c r="C8799" s="222" t="s">
        <v>74</v>
      </c>
      <c r="D8799" s="222" t="s">
        <v>191</v>
      </c>
      <c r="E8799" s="199" t="s">
        <v>163</v>
      </c>
      <c r="F8799" s="200" t="s">
        <v>670</v>
      </c>
      <c r="G8799" s="200" t="s">
        <v>671</v>
      </c>
      <c r="H8799" s="200"/>
      <c r="I8799" s="200">
        <v>45534</v>
      </c>
      <c r="J8799" s="143">
        <f t="shared" si="137"/>
        <v>45534</v>
      </c>
      <c r="K8799" s="202">
        <v>10</v>
      </c>
      <c r="L8799" s="285" t="s">
        <v>407</v>
      </c>
      <c r="M8799" s="223"/>
      <c r="N8799" s="203"/>
      <c r="O8799" s="222" t="s">
        <v>326</v>
      </c>
    </row>
    <row r="8800" spans="1:15" ht="29.25" customHeight="1">
      <c r="A8800" s="221" t="s">
        <v>73</v>
      </c>
      <c r="B8800" s="221" t="s">
        <v>778</v>
      </c>
      <c r="C8800" s="222" t="s">
        <v>74</v>
      </c>
      <c r="D8800" s="222" t="s">
        <v>191</v>
      </c>
      <c r="E8800" s="199" t="s">
        <v>166</v>
      </c>
      <c r="F8800" s="200"/>
      <c r="G8800" s="200"/>
      <c r="H8800" s="200"/>
      <c r="I8800" s="200">
        <v>45562</v>
      </c>
      <c r="J8800" s="143">
        <f t="shared" si="137"/>
        <v>45562</v>
      </c>
      <c r="K8800" s="202">
        <v>126.2</v>
      </c>
      <c r="L8800" s="285" t="s">
        <v>407</v>
      </c>
      <c r="M8800" s="223"/>
      <c r="N8800" s="203"/>
      <c r="O8800" s="222" t="s">
        <v>326</v>
      </c>
    </row>
    <row r="8801" spans="1:15" ht="29.25" customHeight="1">
      <c r="A8801" s="221" t="s">
        <v>73</v>
      </c>
      <c r="B8801" s="221" t="s">
        <v>778</v>
      </c>
      <c r="C8801" s="222" t="s">
        <v>74</v>
      </c>
      <c r="D8801" s="222" t="s">
        <v>191</v>
      </c>
      <c r="E8801" s="199" t="s">
        <v>163</v>
      </c>
      <c r="F8801" s="200" t="s">
        <v>2241</v>
      </c>
      <c r="G8801" s="200" t="s">
        <v>2242</v>
      </c>
      <c r="H8801" s="200"/>
      <c r="I8801" s="200">
        <v>45562</v>
      </c>
      <c r="J8801" s="143">
        <f t="shared" si="137"/>
        <v>45562</v>
      </c>
      <c r="K8801" s="202">
        <v>54.1</v>
      </c>
      <c r="L8801" s="285" t="s">
        <v>407</v>
      </c>
      <c r="M8801" s="223"/>
      <c r="N8801" s="203"/>
      <c r="O8801" s="222" t="s">
        <v>326</v>
      </c>
    </row>
    <row r="8802" spans="1:15" ht="29.25" customHeight="1">
      <c r="A8802" s="221" t="s">
        <v>73</v>
      </c>
      <c r="B8802" s="221" t="s">
        <v>778</v>
      </c>
      <c r="C8802" s="222" t="s">
        <v>74</v>
      </c>
      <c r="D8802" s="222" t="s">
        <v>191</v>
      </c>
      <c r="E8802" s="199" t="s">
        <v>166</v>
      </c>
      <c r="F8802" s="200"/>
      <c r="G8802" s="200"/>
      <c r="H8802" s="200"/>
      <c r="I8802" s="200">
        <v>45596</v>
      </c>
      <c r="J8802" s="143">
        <f t="shared" si="137"/>
        <v>45596</v>
      </c>
      <c r="K8802" s="202">
        <v>34.1</v>
      </c>
      <c r="L8802" s="285" t="s">
        <v>407</v>
      </c>
      <c r="M8802" s="223"/>
      <c r="N8802" s="203"/>
      <c r="O8802" s="222" t="s">
        <v>326</v>
      </c>
    </row>
    <row r="8803" spans="1:15" ht="29.25" customHeight="1">
      <c r="A8803" s="221" t="s">
        <v>73</v>
      </c>
      <c r="B8803" s="221" t="s">
        <v>778</v>
      </c>
      <c r="C8803" s="222" t="s">
        <v>74</v>
      </c>
      <c r="D8803" s="222" t="s">
        <v>191</v>
      </c>
      <c r="E8803" s="199" t="s">
        <v>163</v>
      </c>
      <c r="F8803" s="200" t="s">
        <v>3279</v>
      </c>
      <c r="G8803" s="200" t="s">
        <v>3280</v>
      </c>
      <c r="H8803" s="200"/>
      <c r="I8803" s="200">
        <v>45596</v>
      </c>
      <c r="J8803" s="143">
        <f t="shared" si="137"/>
        <v>45596</v>
      </c>
      <c r="K8803" s="202">
        <v>3.2</v>
      </c>
      <c r="L8803" s="285" t="s">
        <v>407</v>
      </c>
      <c r="M8803" s="223"/>
      <c r="N8803" s="203"/>
      <c r="O8803" s="222" t="s">
        <v>326</v>
      </c>
    </row>
    <row r="8804" spans="1:15" ht="29.25" customHeight="1">
      <c r="A8804" s="221" t="s">
        <v>73</v>
      </c>
      <c r="B8804" s="221" t="s">
        <v>778</v>
      </c>
      <c r="C8804" s="222" t="s">
        <v>74</v>
      </c>
      <c r="D8804" s="222" t="s">
        <v>191</v>
      </c>
      <c r="E8804" s="199" t="s">
        <v>166</v>
      </c>
      <c r="F8804" s="200"/>
      <c r="G8804" s="200"/>
      <c r="H8804" s="200"/>
      <c r="I8804" s="200">
        <v>45625</v>
      </c>
      <c r="J8804" s="143">
        <f t="shared" si="137"/>
        <v>45625</v>
      </c>
      <c r="K8804" s="202">
        <v>170.2</v>
      </c>
      <c r="L8804" s="285" t="s">
        <v>407</v>
      </c>
      <c r="M8804" s="223"/>
      <c r="N8804" s="203"/>
      <c r="O8804" s="222" t="s">
        <v>326</v>
      </c>
    </row>
    <row r="8805" spans="1:15" ht="29.25" customHeight="1">
      <c r="A8805" s="221" t="s">
        <v>73</v>
      </c>
      <c r="B8805" s="221" t="s">
        <v>778</v>
      </c>
      <c r="C8805" s="222" t="s">
        <v>74</v>
      </c>
      <c r="D8805" s="222" t="s">
        <v>191</v>
      </c>
      <c r="E8805" s="199" t="s">
        <v>163</v>
      </c>
      <c r="F8805" s="200" t="s">
        <v>670</v>
      </c>
      <c r="G8805" s="200" t="s">
        <v>671</v>
      </c>
      <c r="H8805" s="200"/>
      <c r="I8805" s="200">
        <v>45625</v>
      </c>
      <c r="J8805" s="143">
        <f t="shared" si="137"/>
        <v>45625</v>
      </c>
      <c r="K8805" s="202">
        <v>3.7</v>
      </c>
      <c r="L8805" s="285" t="s">
        <v>407</v>
      </c>
      <c r="M8805" s="223"/>
      <c r="N8805" s="203"/>
      <c r="O8805" s="222" t="s">
        <v>326</v>
      </c>
    </row>
    <row r="8806" spans="1:15" ht="29.25" customHeight="1">
      <c r="A8806" s="221" t="s">
        <v>73</v>
      </c>
      <c r="B8806" s="221" t="s">
        <v>778</v>
      </c>
      <c r="C8806" s="222" t="s">
        <v>74</v>
      </c>
      <c r="D8806" s="222" t="s">
        <v>191</v>
      </c>
      <c r="E8806" s="199" t="s">
        <v>163</v>
      </c>
      <c r="F8806" s="200" t="s">
        <v>657</v>
      </c>
      <c r="G8806" s="200" t="s">
        <v>658</v>
      </c>
      <c r="H8806" s="200"/>
      <c r="I8806" s="200">
        <v>45625</v>
      </c>
      <c r="J8806" s="143">
        <f t="shared" si="137"/>
        <v>45625</v>
      </c>
      <c r="K8806" s="202">
        <v>9.1999999999999993</v>
      </c>
      <c r="L8806" s="285" t="s">
        <v>407</v>
      </c>
      <c r="M8806" s="223"/>
      <c r="N8806" s="203"/>
      <c r="O8806" s="222" t="s">
        <v>326</v>
      </c>
    </row>
    <row r="8807" spans="1:15" ht="29.25" customHeight="1">
      <c r="A8807" s="221" t="s">
        <v>73</v>
      </c>
      <c r="B8807" s="221" t="s">
        <v>778</v>
      </c>
      <c r="C8807" s="222" t="s">
        <v>74</v>
      </c>
      <c r="D8807" s="222" t="s">
        <v>191</v>
      </c>
      <c r="E8807" s="199" t="s">
        <v>163</v>
      </c>
      <c r="F8807" s="200" t="s">
        <v>4750</v>
      </c>
      <c r="G8807" s="200" t="s">
        <v>4751</v>
      </c>
      <c r="H8807" s="200"/>
      <c r="I8807" s="200">
        <v>45657</v>
      </c>
      <c r="J8807" s="143">
        <f t="shared" si="137"/>
        <v>45657</v>
      </c>
      <c r="K8807" s="202">
        <v>46.1</v>
      </c>
      <c r="L8807" s="285" t="s">
        <v>407</v>
      </c>
      <c r="M8807" s="223"/>
      <c r="N8807" s="203"/>
      <c r="O8807" s="222" t="s">
        <v>326</v>
      </c>
    </row>
    <row r="8808" spans="1:15" ht="29.25" customHeight="1">
      <c r="A8808" s="221" t="s">
        <v>73</v>
      </c>
      <c r="B8808" s="221" t="s">
        <v>778</v>
      </c>
      <c r="C8808" s="222" t="s">
        <v>74</v>
      </c>
      <c r="D8808" s="222" t="s">
        <v>191</v>
      </c>
      <c r="E8808" s="199" t="s">
        <v>166</v>
      </c>
      <c r="F8808" s="200"/>
      <c r="G8808" s="200"/>
      <c r="H8808" s="200"/>
      <c r="I8808" s="200">
        <v>45657</v>
      </c>
      <c r="J8808" s="143">
        <f t="shared" si="137"/>
        <v>45657</v>
      </c>
      <c r="K8808" s="202">
        <v>129</v>
      </c>
      <c r="L8808" s="285" t="s">
        <v>407</v>
      </c>
      <c r="M8808" s="223"/>
      <c r="N8808" s="203"/>
      <c r="O8808" s="222" t="s">
        <v>326</v>
      </c>
    </row>
    <row r="8809" spans="1:15" ht="29.25" customHeight="1">
      <c r="A8809" s="221" t="s">
        <v>73</v>
      </c>
      <c r="B8809" s="221" t="s">
        <v>778</v>
      </c>
      <c r="C8809" s="222" t="s">
        <v>74</v>
      </c>
      <c r="D8809" s="222" t="s">
        <v>191</v>
      </c>
      <c r="E8809" s="199" t="s">
        <v>163</v>
      </c>
      <c r="F8809" s="200" t="s">
        <v>192</v>
      </c>
      <c r="G8809" s="200" t="s">
        <v>193</v>
      </c>
      <c r="H8809" s="200"/>
      <c r="I8809" s="200">
        <v>45657</v>
      </c>
      <c r="J8809" s="143">
        <f t="shared" si="137"/>
        <v>45657</v>
      </c>
      <c r="K8809" s="202">
        <v>9.1999999999999993</v>
      </c>
      <c r="L8809" s="285" t="s">
        <v>407</v>
      </c>
      <c r="M8809" s="223"/>
      <c r="N8809" s="203"/>
      <c r="O8809" s="222" t="s">
        <v>326</v>
      </c>
    </row>
    <row r="8810" spans="1:15" ht="29.25" customHeight="1">
      <c r="A8810" s="221" t="s">
        <v>73</v>
      </c>
      <c r="B8810" s="221" t="s">
        <v>778</v>
      </c>
      <c r="C8810" s="222" t="s">
        <v>74</v>
      </c>
      <c r="D8810" s="222" t="s">
        <v>191</v>
      </c>
      <c r="E8810" s="199" t="s">
        <v>163</v>
      </c>
      <c r="F8810" s="200" t="s">
        <v>2241</v>
      </c>
      <c r="G8810" s="200" t="s">
        <v>2242</v>
      </c>
      <c r="H8810" s="200"/>
      <c r="I8810" s="200">
        <v>45681</v>
      </c>
      <c r="J8810" s="143">
        <f t="shared" si="137"/>
        <v>45681</v>
      </c>
      <c r="K8810" s="202">
        <v>30.9</v>
      </c>
      <c r="L8810" s="285" t="s">
        <v>407</v>
      </c>
      <c r="M8810" s="223"/>
      <c r="N8810" s="203"/>
      <c r="O8810" s="222" t="s">
        <v>326</v>
      </c>
    </row>
    <row r="8811" spans="1:15" ht="29.25" customHeight="1">
      <c r="A8811" s="221" t="s">
        <v>73</v>
      </c>
      <c r="B8811" s="221" t="s">
        <v>778</v>
      </c>
      <c r="C8811" s="222" t="s">
        <v>74</v>
      </c>
      <c r="D8811" s="222" t="s">
        <v>191</v>
      </c>
      <c r="E8811" s="199" t="s">
        <v>166</v>
      </c>
      <c r="F8811" s="200"/>
      <c r="G8811" s="200"/>
      <c r="H8811" s="200"/>
      <c r="I8811" s="200">
        <v>45681</v>
      </c>
      <c r="J8811" s="143">
        <f t="shared" si="137"/>
        <v>45681</v>
      </c>
      <c r="K8811" s="202">
        <v>123.4</v>
      </c>
      <c r="L8811" s="285" t="s">
        <v>407</v>
      </c>
      <c r="M8811" s="223"/>
      <c r="N8811" s="203"/>
      <c r="O8811" s="222" t="s">
        <v>326</v>
      </c>
    </row>
    <row r="8812" spans="1:15" ht="29.25" customHeight="1">
      <c r="A8812" s="221" t="s">
        <v>73</v>
      </c>
      <c r="B8812" s="221" t="s">
        <v>778</v>
      </c>
      <c r="C8812" s="222" t="s">
        <v>74</v>
      </c>
      <c r="D8812" s="222" t="s">
        <v>191</v>
      </c>
      <c r="E8812" s="199" t="s">
        <v>166</v>
      </c>
      <c r="F8812" s="200"/>
      <c r="G8812" s="200"/>
      <c r="H8812" s="200"/>
      <c r="I8812" s="200">
        <v>45715</v>
      </c>
      <c r="J8812" s="143">
        <f t="shared" si="137"/>
        <v>45715</v>
      </c>
      <c r="K8812" s="202">
        <v>102.5</v>
      </c>
      <c r="L8812" s="285" t="s">
        <v>407</v>
      </c>
      <c r="M8812" s="223"/>
      <c r="N8812" s="203"/>
      <c r="O8812" s="222" t="s">
        <v>326</v>
      </c>
    </row>
    <row r="8813" spans="1:15" ht="29.25" customHeight="1">
      <c r="A8813" s="221" t="s">
        <v>73</v>
      </c>
      <c r="B8813" s="221" t="s">
        <v>778</v>
      </c>
      <c r="C8813" s="222" t="s">
        <v>74</v>
      </c>
      <c r="D8813" s="222" t="s">
        <v>191</v>
      </c>
      <c r="E8813" s="199" t="s">
        <v>163</v>
      </c>
      <c r="F8813" s="200" t="s">
        <v>192</v>
      </c>
      <c r="G8813" s="200" t="s">
        <v>193</v>
      </c>
      <c r="H8813" s="200"/>
      <c r="I8813" s="200">
        <v>45715</v>
      </c>
      <c r="J8813" s="143">
        <f t="shared" si="137"/>
        <v>45715</v>
      </c>
      <c r="K8813" s="202">
        <v>46.6</v>
      </c>
      <c r="L8813" s="285" t="s">
        <v>407</v>
      </c>
      <c r="M8813" s="223"/>
      <c r="N8813" s="203"/>
      <c r="O8813" s="222" t="s">
        <v>326</v>
      </c>
    </row>
    <row r="8814" spans="1:15" ht="29.25" customHeight="1">
      <c r="A8814" s="221" t="s">
        <v>73</v>
      </c>
      <c r="B8814" s="221" t="s">
        <v>778</v>
      </c>
      <c r="C8814" s="222" t="s">
        <v>74</v>
      </c>
      <c r="D8814" s="222" t="s">
        <v>191</v>
      </c>
      <c r="E8814" s="199" t="s">
        <v>163</v>
      </c>
      <c r="F8814" s="200" t="s">
        <v>4750</v>
      </c>
      <c r="G8814" s="200" t="s">
        <v>4751</v>
      </c>
      <c r="H8814" s="200"/>
      <c r="I8814" s="200">
        <v>45715</v>
      </c>
      <c r="J8814" s="143">
        <f t="shared" si="137"/>
        <v>45715</v>
      </c>
      <c r="K8814" s="202">
        <v>37.299999999999997</v>
      </c>
      <c r="L8814" s="285" t="s">
        <v>407</v>
      </c>
      <c r="M8814" s="223"/>
      <c r="N8814" s="203"/>
      <c r="O8814" s="222" t="s">
        <v>326</v>
      </c>
    </row>
    <row r="8815" spans="1:15" ht="29.25" customHeight="1">
      <c r="A8815" s="221" t="s">
        <v>73</v>
      </c>
      <c r="B8815" s="221" t="s">
        <v>778</v>
      </c>
      <c r="C8815" s="222" t="s">
        <v>74</v>
      </c>
      <c r="D8815" s="222" t="s">
        <v>191</v>
      </c>
      <c r="E8815" s="199" t="s">
        <v>166</v>
      </c>
      <c r="F8815" s="200"/>
      <c r="G8815" s="200"/>
      <c r="H8815" s="200"/>
      <c r="I8815" s="200">
        <v>45747</v>
      </c>
      <c r="J8815" s="143">
        <f t="shared" si="137"/>
        <v>45747</v>
      </c>
      <c r="K8815" s="202">
        <v>91.7</v>
      </c>
      <c r="L8815" s="285" t="s">
        <v>407</v>
      </c>
      <c r="M8815" s="223"/>
      <c r="N8815" s="203"/>
      <c r="O8815" s="222" t="s">
        <v>326</v>
      </c>
    </row>
    <row r="8816" spans="1:15" ht="29.25" customHeight="1">
      <c r="A8816" s="221" t="s">
        <v>73</v>
      </c>
      <c r="B8816" s="221" t="s">
        <v>778</v>
      </c>
      <c r="C8816" s="222" t="s">
        <v>74</v>
      </c>
      <c r="D8816" s="222" t="s">
        <v>191</v>
      </c>
      <c r="E8816" s="199" t="s">
        <v>163</v>
      </c>
      <c r="F8816" s="200" t="s">
        <v>4750</v>
      </c>
      <c r="G8816" s="200" t="s">
        <v>4751</v>
      </c>
      <c r="H8816" s="200"/>
      <c r="I8816" s="200">
        <v>45747</v>
      </c>
      <c r="J8816" s="143">
        <f t="shared" si="137"/>
        <v>45747</v>
      </c>
      <c r="K8816" s="202">
        <v>91.7</v>
      </c>
      <c r="L8816" s="285" t="s">
        <v>407</v>
      </c>
      <c r="M8816" s="223"/>
      <c r="N8816" s="203"/>
      <c r="O8816" s="222" t="s">
        <v>326</v>
      </c>
    </row>
    <row r="8817" spans="1:15" ht="29.25" customHeight="1">
      <c r="A8817" s="221" t="s">
        <v>73</v>
      </c>
      <c r="B8817" s="221" t="s">
        <v>778</v>
      </c>
      <c r="C8817" s="222" t="s">
        <v>74</v>
      </c>
      <c r="D8817" s="222" t="s">
        <v>191</v>
      </c>
      <c r="E8817" s="199" t="s">
        <v>166</v>
      </c>
      <c r="F8817" s="200"/>
      <c r="G8817" s="200"/>
      <c r="H8817" s="200"/>
      <c r="I8817" s="200">
        <v>45777</v>
      </c>
      <c r="J8817" s="143">
        <f t="shared" si="137"/>
        <v>45777</v>
      </c>
      <c r="K8817" s="202">
        <v>91.5</v>
      </c>
      <c r="L8817" s="285" t="s">
        <v>8008</v>
      </c>
      <c r="M8817" s="223"/>
      <c r="N8817" s="203"/>
      <c r="O8817" s="222" t="s">
        <v>326</v>
      </c>
    </row>
    <row r="8818" spans="1:15" ht="29.25" customHeight="1">
      <c r="A8818" s="221" t="s">
        <v>73</v>
      </c>
      <c r="B8818" s="221" t="s">
        <v>778</v>
      </c>
      <c r="C8818" s="222" t="s">
        <v>74</v>
      </c>
      <c r="D8818" s="222" t="s">
        <v>191</v>
      </c>
      <c r="E8818" s="199" t="s">
        <v>166</v>
      </c>
      <c r="F8818" s="200"/>
      <c r="G8818" s="200"/>
      <c r="H8818" s="200"/>
      <c r="I8818" s="200">
        <v>45777</v>
      </c>
      <c r="J8818" s="143">
        <f t="shared" si="137"/>
        <v>45777</v>
      </c>
      <c r="K8818" s="202">
        <v>9.1999999999999993</v>
      </c>
      <c r="L8818" s="285" t="s">
        <v>8009</v>
      </c>
      <c r="M8818" s="223"/>
      <c r="N8818" s="203"/>
      <c r="O8818" s="222" t="s">
        <v>326</v>
      </c>
    </row>
    <row r="8819" spans="1:15" ht="29.25" customHeight="1">
      <c r="A8819" s="221" t="s">
        <v>73</v>
      </c>
      <c r="B8819" s="221" t="s">
        <v>778</v>
      </c>
      <c r="C8819" s="222" t="s">
        <v>74</v>
      </c>
      <c r="D8819" s="222" t="s">
        <v>191</v>
      </c>
      <c r="E8819" s="199" t="s">
        <v>166</v>
      </c>
      <c r="F8819" s="200"/>
      <c r="G8819" s="200"/>
      <c r="H8819" s="200"/>
      <c r="I8819" s="200">
        <v>45777</v>
      </c>
      <c r="J8819" s="143">
        <f t="shared" si="137"/>
        <v>45777</v>
      </c>
      <c r="K8819" s="202">
        <v>18.3</v>
      </c>
      <c r="L8819" s="285" t="s">
        <v>8010</v>
      </c>
      <c r="M8819" s="223"/>
      <c r="N8819" s="203"/>
      <c r="O8819" s="222" t="s">
        <v>326</v>
      </c>
    </row>
    <row r="8820" spans="1:15" ht="29.25" customHeight="1">
      <c r="A8820" s="221" t="s">
        <v>73</v>
      </c>
      <c r="B8820" s="221" t="s">
        <v>778</v>
      </c>
      <c r="C8820" s="222" t="s">
        <v>74</v>
      </c>
      <c r="D8820" s="222" t="s">
        <v>191</v>
      </c>
      <c r="E8820" s="199" t="s">
        <v>166</v>
      </c>
      <c r="F8820" s="200"/>
      <c r="G8820" s="200"/>
      <c r="H8820" s="200"/>
      <c r="I8820" s="200">
        <v>45777</v>
      </c>
      <c r="J8820" s="143">
        <f t="shared" si="137"/>
        <v>45777</v>
      </c>
      <c r="K8820" s="202">
        <v>9.1999999999999993</v>
      </c>
      <c r="L8820" s="285" t="s">
        <v>8011</v>
      </c>
      <c r="M8820" s="223"/>
      <c r="N8820" s="203"/>
      <c r="O8820" s="222" t="s">
        <v>326</v>
      </c>
    </row>
    <row r="8821" spans="1:15" ht="29.25" customHeight="1">
      <c r="A8821" s="221" t="s">
        <v>73</v>
      </c>
      <c r="B8821" s="221" t="s">
        <v>778</v>
      </c>
      <c r="C8821" s="222" t="s">
        <v>74</v>
      </c>
      <c r="D8821" s="222" t="s">
        <v>191</v>
      </c>
      <c r="E8821" s="199" t="s">
        <v>166</v>
      </c>
      <c r="F8821" s="200"/>
      <c r="G8821" s="200"/>
      <c r="H8821" s="200"/>
      <c r="I8821" s="200">
        <v>45777</v>
      </c>
      <c r="J8821" s="143">
        <f t="shared" si="137"/>
        <v>45777</v>
      </c>
      <c r="K8821" s="202">
        <v>54.9</v>
      </c>
      <c r="L8821" s="284" t="s">
        <v>8012</v>
      </c>
      <c r="M8821" s="223"/>
      <c r="N8821" s="203"/>
      <c r="O8821" s="222" t="s">
        <v>326</v>
      </c>
    </row>
    <row r="8822" spans="1:15" ht="29.25" customHeight="1">
      <c r="A8822" s="221" t="s">
        <v>73</v>
      </c>
      <c r="B8822" s="221" t="s">
        <v>778</v>
      </c>
      <c r="C8822" s="222" t="s">
        <v>74</v>
      </c>
      <c r="D8822" s="222" t="s">
        <v>191</v>
      </c>
      <c r="E8822" s="199" t="s">
        <v>163</v>
      </c>
      <c r="F8822" s="200" t="s">
        <v>6525</v>
      </c>
      <c r="G8822" s="200" t="s">
        <v>6697</v>
      </c>
      <c r="H8822" s="200"/>
      <c r="I8822" s="200">
        <v>45806</v>
      </c>
      <c r="J8822" s="143">
        <f t="shared" si="137"/>
        <v>45806</v>
      </c>
      <c r="K8822" s="202">
        <v>9.1999999999999993</v>
      </c>
      <c r="L8822" s="285" t="s">
        <v>407</v>
      </c>
      <c r="M8822" s="223"/>
      <c r="N8822" s="203"/>
      <c r="O8822" s="222" t="s">
        <v>326</v>
      </c>
    </row>
    <row r="8823" spans="1:15" ht="29.25" customHeight="1">
      <c r="A8823" s="221" t="s">
        <v>73</v>
      </c>
      <c r="B8823" s="221" t="s">
        <v>778</v>
      </c>
      <c r="C8823" s="222" t="s">
        <v>74</v>
      </c>
      <c r="D8823" s="222" t="s">
        <v>191</v>
      </c>
      <c r="E8823" s="199" t="s">
        <v>163</v>
      </c>
      <c r="F8823" s="200" t="s">
        <v>670</v>
      </c>
      <c r="G8823" s="200" t="s">
        <v>671</v>
      </c>
      <c r="H8823" s="200"/>
      <c r="I8823" s="200">
        <v>45806</v>
      </c>
      <c r="J8823" s="143">
        <f t="shared" si="137"/>
        <v>45806</v>
      </c>
      <c r="K8823" s="202">
        <v>18.399999999999999</v>
      </c>
      <c r="L8823" s="285" t="s">
        <v>407</v>
      </c>
      <c r="M8823" s="223"/>
      <c r="N8823" s="203"/>
      <c r="O8823" s="222" t="s">
        <v>326</v>
      </c>
    </row>
    <row r="8824" spans="1:15" ht="29.25" customHeight="1">
      <c r="A8824" s="221" t="s">
        <v>73</v>
      </c>
      <c r="B8824" s="221" t="s">
        <v>778</v>
      </c>
      <c r="C8824" s="222" t="s">
        <v>74</v>
      </c>
      <c r="D8824" s="222" t="s">
        <v>191</v>
      </c>
      <c r="E8824" s="199" t="s">
        <v>166</v>
      </c>
      <c r="F8824" s="200"/>
      <c r="G8824" s="200"/>
      <c r="H8824" s="200"/>
      <c r="I8824" s="200">
        <v>45806</v>
      </c>
      <c r="J8824" s="143">
        <f t="shared" si="137"/>
        <v>45806</v>
      </c>
      <c r="K8824" s="202">
        <v>156.4</v>
      </c>
      <c r="L8824" s="285" t="s">
        <v>407</v>
      </c>
      <c r="M8824" s="223"/>
      <c r="N8824" s="203"/>
      <c r="O8824" s="222" t="s">
        <v>326</v>
      </c>
    </row>
    <row r="8825" spans="1:15" ht="29.25" customHeight="1">
      <c r="A8825" s="221" t="s">
        <v>73</v>
      </c>
      <c r="B8825" s="221" t="s">
        <v>778</v>
      </c>
      <c r="C8825" s="222" t="s">
        <v>74</v>
      </c>
      <c r="D8825" s="222" t="s">
        <v>191</v>
      </c>
      <c r="E8825" s="199" t="s">
        <v>163</v>
      </c>
      <c r="F8825" s="200" t="s">
        <v>6525</v>
      </c>
      <c r="G8825" s="200" t="s">
        <v>6697</v>
      </c>
      <c r="H8825" s="200"/>
      <c r="I8825" s="200">
        <v>45838</v>
      </c>
      <c r="J8825" s="143">
        <f t="shared" si="137"/>
        <v>45838</v>
      </c>
      <c r="K8825" s="202">
        <v>18.3</v>
      </c>
      <c r="L8825" s="285" t="s">
        <v>407</v>
      </c>
      <c r="M8825" s="223"/>
      <c r="N8825" s="203"/>
      <c r="O8825" s="222" t="s">
        <v>326</v>
      </c>
    </row>
    <row r="8826" spans="1:15" ht="29.25" customHeight="1">
      <c r="A8826" s="221" t="s">
        <v>73</v>
      </c>
      <c r="B8826" s="221" t="s">
        <v>778</v>
      </c>
      <c r="C8826" s="222" t="s">
        <v>74</v>
      </c>
      <c r="D8826" s="222" t="s">
        <v>191</v>
      </c>
      <c r="E8826" s="199" t="s">
        <v>166</v>
      </c>
      <c r="F8826" s="200"/>
      <c r="G8826" s="200"/>
      <c r="H8826" s="200"/>
      <c r="I8826" s="200">
        <v>45838</v>
      </c>
      <c r="J8826" s="143">
        <f t="shared" si="137"/>
        <v>45838</v>
      </c>
      <c r="K8826" s="202">
        <v>165</v>
      </c>
      <c r="L8826" s="285" t="s">
        <v>407</v>
      </c>
      <c r="M8826" s="223"/>
      <c r="N8826" s="203"/>
      <c r="O8826" s="222" t="s">
        <v>326</v>
      </c>
    </row>
    <row r="8827" spans="1:15" ht="29.25" customHeight="1">
      <c r="A8827" s="221" t="s">
        <v>73</v>
      </c>
      <c r="B8827" s="221" t="s">
        <v>778</v>
      </c>
      <c r="C8827" s="222" t="s">
        <v>74</v>
      </c>
      <c r="D8827" s="222" t="s">
        <v>191</v>
      </c>
      <c r="E8827" s="199" t="s">
        <v>163</v>
      </c>
      <c r="F8827" s="200" t="s">
        <v>6525</v>
      </c>
      <c r="G8827" s="200" t="s">
        <v>6697</v>
      </c>
      <c r="H8827" s="200"/>
      <c r="I8827" s="200">
        <v>45869</v>
      </c>
      <c r="J8827" s="143">
        <f t="shared" si="137"/>
        <v>45869</v>
      </c>
      <c r="K8827" s="202">
        <v>10.6</v>
      </c>
      <c r="L8827" s="285" t="s">
        <v>407</v>
      </c>
      <c r="M8827" s="223"/>
      <c r="N8827" s="203"/>
      <c r="O8827" s="222" t="s">
        <v>326</v>
      </c>
    </row>
    <row r="8828" spans="1:15" ht="29.25" customHeight="1">
      <c r="A8828" s="221" t="s">
        <v>73</v>
      </c>
      <c r="B8828" s="221" t="s">
        <v>778</v>
      </c>
      <c r="C8828" s="222" t="s">
        <v>74</v>
      </c>
      <c r="D8828" s="222" t="s">
        <v>191</v>
      </c>
      <c r="E8828" s="199" t="s">
        <v>166</v>
      </c>
      <c r="F8828" s="200"/>
      <c r="G8828" s="200"/>
      <c r="H8828" s="200"/>
      <c r="I8828" s="200">
        <v>45869</v>
      </c>
      <c r="J8828" s="143">
        <f t="shared" si="137"/>
        <v>45869</v>
      </c>
      <c r="K8828" s="202">
        <v>200.7</v>
      </c>
      <c r="L8828" s="285" t="s">
        <v>407</v>
      </c>
      <c r="M8828" s="223"/>
      <c r="N8828" s="203"/>
      <c r="O8828" s="222" t="s">
        <v>326</v>
      </c>
    </row>
    <row r="8829" spans="1:15" ht="29.25" customHeight="1">
      <c r="A8829" s="221" t="s">
        <v>73</v>
      </c>
      <c r="B8829" s="221" t="s">
        <v>778</v>
      </c>
      <c r="C8829" s="222" t="s">
        <v>74</v>
      </c>
      <c r="D8829" s="222" t="s">
        <v>191</v>
      </c>
      <c r="E8829" s="199" t="s">
        <v>171</v>
      </c>
      <c r="F8829" s="200" t="s">
        <v>109</v>
      </c>
      <c r="G8829" s="200" t="s">
        <v>110</v>
      </c>
      <c r="H8829" s="200"/>
      <c r="I8829" s="200">
        <v>45873</v>
      </c>
      <c r="J8829" s="143">
        <f t="shared" si="137"/>
        <v>45873</v>
      </c>
      <c r="K8829" s="202">
        <v>8</v>
      </c>
      <c r="L8829" s="285" t="s">
        <v>10691</v>
      </c>
      <c r="M8829" s="223"/>
      <c r="N8829" s="203"/>
      <c r="O8829" s="222" t="s">
        <v>326</v>
      </c>
    </row>
    <row r="8830" spans="1:15" ht="29.25" customHeight="1">
      <c r="A8830" s="221" t="s">
        <v>73</v>
      </c>
      <c r="B8830" s="221" t="s">
        <v>778</v>
      </c>
      <c r="C8830" s="222" t="s">
        <v>74</v>
      </c>
      <c r="D8830" s="222" t="s">
        <v>191</v>
      </c>
      <c r="E8830" s="199" t="s">
        <v>171</v>
      </c>
      <c r="F8830" s="200" t="s">
        <v>109</v>
      </c>
      <c r="G8830" s="200" t="s">
        <v>110</v>
      </c>
      <c r="H8830" s="200"/>
      <c r="I8830" s="200">
        <v>45874</v>
      </c>
      <c r="J8830" s="143">
        <f t="shared" si="137"/>
        <v>45874</v>
      </c>
      <c r="K8830" s="202">
        <v>8</v>
      </c>
      <c r="L8830" s="285" t="s">
        <v>10691</v>
      </c>
      <c r="M8830" s="223"/>
      <c r="N8830" s="203"/>
      <c r="O8830" s="222" t="s">
        <v>326</v>
      </c>
    </row>
    <row r="8831" spans="1:15" ht="29.25" customHeight="1">
      <c r="A8831" s="221" t="s">
        <v>73</v>
      </c>
      <c r="B8831" s="221" t="s">
        <v>778</v>
      </c>
      <c r="C8831" s="222" t="s">
        <v>74</v>
      </c>
      <c r="D8831" s="222" t="s">
        <v>191</v>
      </c>
      <c r="E8831" s="199" t="s">
        <v>171</v>
      </c>
      <c r="F8831" s="200" t="s">
        <v>109</v>
      </c>
      <c r="G8831" s="200" t="s">
        <v>110</v>
      </c>
      <c r="H8831" s="200"/>
      <c r="I8831" s="200">
        <v>45875</v>
      </c>
      <c r="J8831" s="143">
        <f t="shared" si="137"/>
        <v>45875</v>
      </c>
      <c r="K8831" s="202">
        <v>8</v>
      </c>
      <c r="L8831" s="285" t="s">
        <v>10691</v>
      </c>
      <c r="M8831" s="223"/>
      <c r="N8831" s="203"/>
      <c r="O8831" s="222" t="s">
        <v>326</v>
      </c>
    </row>
    <row r="8832" spans="1:15" ht="29.25" customHeight="1">
      <c r="A8832" s="221" t="s">
        <v>73</v>
      </c>
      <c r="B8832" s="221" t="s">
        <v>778</v>
      </c>
      <c r="C8832" s="222" t="s">
        <v>74</v>
      </c>
      <c r="D8832" s="222" t="s">
        <v>191</v>
      </c>
      <c r="E8832" s="199" t="s">
        <v>171</v>
      </c>
      <c r="F8832" s="200" t="s">
        <v>109</v>
      </c>
      <c r="G8832" s="200" t="s">
        <v>110</v>
      </c>
      <c r="H8832" s="200"/>
      <c r="I8832" s="200">
        <v>45876</v>
      </c>
      <c r="J8832" s="143">
        <f t="shared" si="137"/>
        <v>45876</v>
      </c>
      <c r="K8832" s="202">
        <v>8</v>
      </c>
      <c r="L8832" s="285" t="s">
        <v>10691</v>
      </c>
      <c r="M8832" s="223"/>
      <c r="N8832" s="203"/>
      <c r="O8832" s="222" t="s">
        <v>326</v>
      </c>
    </row>
    <row r="8833" spans="1:15" ht="29.25" customHeight="1">
      <c r="A8833" s="221" t="s">
        <v>73</v>
      </c>
      <c r="B8833" s="221" t="s">
        <v>778</v>
      </c>
      <c r="C8833" s="222" t="s">
        <v>74</v>
      </c>
      <c r="D8833" s="222" t="s">
        <v>191</v>
      </c>
      <c r="E8833" s="199" t="s">
        <v>171</v>
      </c>
      <c r="F8833" s="200" t="s">
        <v>109</v>
      </c>
      <c r="G8833" s="200" t="s">
        <v>110</v>
      </c>
      <c r="H8833" s="200"/>
      <c r="I8833" s="200">
        <v>45877</v>
      </c>
      <c r="J8833" s="143">
        <f t="shared" si="137"/>
        <v>45877</v>
      </c>
      <c r="K8833" s="202">
        <v>8</v>
      </c>
      <c r="L8833" s="285" t="s">
        <v>10692</v>
      </c>
      <c r="M8833" s="223"/>
      <c r="N8833" s="203"/>
      <c r="O8833" s="222" t="s">
        <v>326</v>
      </c>
    </row>
    <row r="8834" spans="1:15" ht="29.25" customHeight="1">
      <c r="A8834" s="221" t="s">
        <v>73</v>
      </c>
      <c r="B8834" s="221" t="s">
        <v>778</v>
      </c>
      <c r="C8834" s="222" t="s">
        <v>74</v>
      </c>
      <c r="D8834" s="222" t="s">
        <v>191</v>
      </c>
      <c r="E8834" s="199" t="s">
        <v>171</v>
      </c>
      <c r="F8834" s="200" t="s">
        <v>109</v>
      </c>
      <c r="G8834" s="200" t="s">
        <v>110</v>
      </c>
      <c r="H8834" s="200"/>
      <c r="I8834" s="200">
        <v>45880</v>
      </c>
      <c r="J8834" s="143">
        <f t="shared" si="137"/>
        <v>45880</v>
      </c>
      <c r="K8834" s="202">
        <v>8</v>
      </c>
      <c r="L8834" s="285" t="s">
        <v>10693</v>
      </c>
      <c r="M8834" s="223"/>
      <c r="N8834" s="203"/>
      <c r="O8834" s="222" t="s">
        <v>326</v>
      </c>
    </row>
    <row r="8835" spans="1:15" ht="29.25" customHeight="1">
      <c r="A8835" s="221" t="s">
        <v>73</v>
      </c>
      <c r="B8835" s="221" t="s">
        <v>778</v>
      </c>
      <c r="C8835" s="222" t="s">
        <v>74</v>
      </c>
      <c r="D8835" s="222" t="s">
        <v>191</v>
      </c>
      <c r="E8835" s="199" t="s">
        <v>171</v>
      </c>
      <c r="F8835" s="200" t="s">
        <v>109</v>
      </c>
      <c r="G8835" s="200" t="s">
        <v>110</v>
      </c>
      <c r="H8835" s="200"/>
      <c r="I8835" s="200">
        <v>45881</v>
      </c>
      <c r="J8835" s="143">
        <f t="shared" ref="J8835:J8898" si="138">I8835</f>
        <v>45881</v>
      </c>
      <c r="K8835" s="202">
        <v>8</v>
      </c>
      <c r="L8835" s="285" t="s">
        <v>10693</v>
      </c>
      <c r="M8835" s="223"/>
      <c r="N8835" s="203"/>
      <c r="O8835" s="222" t="s">
        <v>326</v>
      </c>
    </row>
    <row r="8836" spans="1:15" ht="29.25" customHeight="1">
      <c r="A8836" s="221" t="s">
        <v>73</v>
      </c>
      <c r="B8836" s="221" t="s">
        <v>778</v>
      </c>
      <c r="C8836" s="222" t="s">
        <v>74</v>
      </c>
      <c r="D8836" s="222" t="s">
        <v>191</v>
      </c>
      <c r="E8836" s="199" t="s">
        <v>171</v>
      </c>
      <c r="F8836" s="200" t="s">
        <v>109</v>
      </c>
      <c r="G8836" s="200" t="s">
        <v>110</v>
      </c>
      <c r="H8836" s="200"/>
      <c r="I8836" s="200">
        <v>45882</v>
      </c>
      <c r="J8836" s="143">
        <f t="shared" si="138"/>
        <v>45882</v>
      </c>
      <c r="K8836" s="202">
        <v>8</v>
      </c>
      <c r="L8836" s="284" t="s">
        <v>10694</v>
      </c>
      <c r="M8836" s="223"/>
      <c r="N8836" s="203"/>
      <c r="O8836" s="222" t="s">
        <v>326</v>
      </c>
    </row>
    <row r="8837" spans="1:15" ht="29.25" customHeight="1">
      <c r="A8837" s="221" t="s">
        <v>73</v>
      </c>
      <c r="B8837" s="221" t="s">
        <v>778</v>
      </c>
      <c r="C8837" s="222" t="s">
        <v>74</v>
      </c>
      <c r="D8837" s="222" t="s">
        <v>191</v>
      </c>
      <c r="E8837" s="199" t="s">
        <v>171</v>
      </c>
      <c r="F8837" s="200" t="s">
        <v>109</v>
      </c>
      <c r="G8837" s="200" t="s">
        <v>110</v>
      </c>
      <c r="H8837" s="200"/>
      <c r="I8837" s="200">
        <v>45883</v>
      </c>
      <c r="J8837" s="143">
        <f t="shared" si="138"/>
        <v>45883</v>
      </c>
      <c r="K8837" s="202">
        <v>8</v>
      </c>
      <c r="L8837" s="285" t="s">
        <v>10695</v>
      </c>
      <c r="M8837" s="223"/>
      <c r="N8837" s="203"/>
      <c r="O8837" s="222" t="s">
        <v>326</v>
      </c>
    </row>
    <row r="8838" spans="1:15" ht="29.25" customHeight="1">
      <c r="A8838" s="221" t="s">
        <v>73</v>
      </c>
      <c r="B8838" s="221" t="s">
        <v>778</v>
      </c>
      <c r="C8838" s="222" t="s">
        <v>74</v>
      </c>
      <c r="D8838" s="222" t="s">
        <v>191</v>
      </c>
      <c r="E8838" s="199" t="s">
        <v>171</v>
      </c>
      <c r="F8838" s="200" t="s">
        <v>670</v>
      </c>
      <c r="G8838" s="200" t="s">
        <v>671</v>
      </c>
      <c r="H8838" s="200"/>
      <c r="I8838" s="200">
        <v>45884</v>
      </c>
      <c r="J8838" s="143">
        <f t="shared" si="138"/>
        <v>45884</v>
      </c>
      <c r="K8838" s="202">
        <v>8</v>
      </c>
      <c r="L8838" s="285" t="s">
        <v>10696</v>
      </c>
      <c r="M8838" s="223"/>
      <c r="N8838" s="203"/>
      <c r="O8838" s="222" t="s">
        <v>326</v>
      </c>
    </row>
    <row r="8839" spans="1:15" ht="29.25" customHeight="1">
      <c r="A8839" s="221" t="s">
        <v>73</v>
      </c>
      <c r="B8839" s="221" t="s">
        <v>778</v>
      </c>
      <c r="C8839" s="222" t="s">
        <v>74</v>
      </c>
      <c r="D8839" s="222" t="s">
        <v>191</v>
      </c>
      <c r="E8839" s="199" t="s">
        <v>166</v>
      </c>
      <c r="F8839" s="200"/>
      <c r="G8839" s="200"/>
      <c r="H8839" s="200"/>
      <c r="I8839" s="200">
        <v>45887</v>
      </c>
      <c r="J8839" s="143">
        <f t="shared" si="138"/>
        <v>45887</v>
      </c>
      <c r="K8839" s="202">
        <v>3</v>
      </c>
      <c r="L8839" s="285" t="s">
        <v>10697</v>
      </c>
      <c r="M8839" s="223"/>
      <c r="N8839" s="203"/>
      <c r="O8839" s="222" t="s">
        <v>326</v>
      </c>
    </row>
    <row r="8840" spans="1:15" ht="29.25" customHeight="1">
      <c r="A8840" s="221" t="s">
        <v>73</v>
      </c>
      <c r="B8840" s="221" t="s">
        <v>778</v>
      </c>
      <c r="C8840" s="222" t="s">
        <v>74</v>
      </c>
      <c r="D8840" s="222" t="s">
        <v>191</v>
      </c>
      <c r="E8840" s="199" t="s">
        <v>171</v>
      </c>
      <c r="F8840" s="200" t="s">
        <v>109</v>
      </c>
      <c r="G8840" s="200" t="s">
        <v>110</v>
      </c>
      <c r="H8840" s="200"/>
      <c r="I8840" s="200">
        <v>45887</v>
      </c>
      <c r="J8840" s="143">
        <f t="shared" si="138"/>
        <v>45887</v>
      </c>
      <c r="K8840" s="202">
        <v>4</v>
      </c>
      <c r="L8840" s="285" t="s">
        <v>10698</v>
      </c>
      <c r="M8840" s="223"/>
      <c r="N8840" s="203"/>
      <c r="O8840" s="222" t="s">
        <v>326</v>
      </c>
    </row>
    <row r="8841" spans="1:15" ht="29.25" customHeight="1">
      <c r="A8841" s="221" t="s">
        <v>73</v>
      </c>
      <c r="B8841" s="221" t="s">
        <v>778</v>
      </c>
      <c r="C8841" s="222" t="s">
        <v>74</v>
      </c>
      <c r="D8841" s="222" t="s">
        <v>191</v>
      </c>
      <c r="E8841" s="199" t="s">
        <v>171</v>
      </c>
      <c r="F8841" s="200" t="s">
        <v>670</v>
      </c>
      <c r="G8841" s="200" t="s">
        <v>671</v>
      </c>
      <c r="H8841" s="200"/>
      <c r="I8841" s="200">
        <v>45887</v>
      </c>
      <c r="J8841" s="143">
        <f t="shared" si="138"/>
        <v>45887</v>
      </c>
      <c r="K8841" s="202">
        <v>2</v>
      </c>
      <c r="L8841" s="284" t="s">
        <v>10699</v>
      </c>
      <c r="M8841" s="223"/>
      <c r="N8841" s="203"/>
      <c r="O8841" s="222" t="s">
        <v>326</v>
      </c>
    </row>
    <row r="8842" spans="1:15" ht="29.25" customHeight="1">
      <c r="A8842" s="221" t="s">
        <v>73</v>
      </c>
      <c r="B8842" s="221" t="s">
        <v>778</v>
      </c>
      <c r="C8842" s="222" t="s">
        <v>74</v>
      </c>
      <c r="D8842" s="222" t="s">
        <v>191</v>
      </c>
      <c r="E8842" s="199" t="s">
        <v>171</v>
      </c>
      <c r="F8842" s="200"/>
      <c r="G8842" s="200"/>
      <c r="H8842" s="200"/>
      <c r="I8842" s="200">
        <v>45888</v>
      </c>
      <c r="J8842" s="143">
        <f t="shared" si="138"/>
        <v>45888</v>
      </c>
      <c r="K8842" s="202">
        <v>6</v>
      </c>
      <c r="L8842" s="285" t="s">
        <v>10700</v>
      </c>
      <c r="M8842" s="223"/>
      <c r="N8842" s="203"/>
      <c r="O8842" s="222" t="s">
        <v>326</v>
      </c>
    </row>
    <row r="8843" spans="1:15" ht="29.25" customHeight="1">
      <c r="A8843" s="221" t="s">
        <v>73</v>
      </c>
      <c r="B8843" s="221" t="s">
        <v>778</v>
      </c>
      <c r="C8843" s="222" t="s">
        <v>74</v>
      </c>
      <c r="D8843" s="222" t="s">
        <v>191</v>
      </c>
      <c r="E8843" s="199" t="s">
        <v>171</v>
      </c>
      <c r="F8843" s="200" t="s">
        <v>109</v>
      </c>
      <c r="G8843" s="200" t="s">
        <v>110</v>
      </c>
      <c r="H8843" s="200"/>
      <c r="I8843" s="200">
        <v>45888</v>
      </c>
      <c r="J8843" s="143">
        <f t="shared" si="138"/>
        <v>45888</v>
      </c>
      <c r="K8843" s="202">
        <v>3</v>
      </c>
      <c r="L8843" s="285" t="s">
        <v>10701</v>
      </c>
      <c r="M8843" s="223"/>
      <c r="N8843" s="203"/>
      <c r="O8843" s="222" t="s">
        <v>326</v>
      </c>
    </row>
    <row r="8844" spans="1:15" ht="29.25" customHeight="1">
      <c r="A8844" s="221" t="s">
        <v>73</v>
      </c>
      <c r="B8844" s="221" t="s">
        <v>778</v>
      </c>
      <c r="C8844" s="222" t="s">
        <v>74</v>
      </c>
      <c r="D8844" s="222" t="s">
        <v>191</v>
      </c>
      <c r="E8844" s="199" t="s">
        <v>171</v>
      </c>
      <c r="F8844" s="200"/>
      <c r="G8844" s="200"/>
      <c r="H8844" s="200"/>
      <c r="I8844" s="200">
        <v>45889</v>
      </c>
      <c r="J8844" s="143">
        <f t="shared" si="138"/>
        <v>45889</v>
      </c>
      <c r="K8844" s="202">
        <v>2</v>
      </c>
      <c r="L8844" s="285" t="s">
        <v>10700</v>
      </c>
      <c r="M8844" s="223"/>
      <c r="N8844" s="203"/>
      <c r="O8844" s="222" t="s">
        <v>326</v>
      </c>
    </row>
    <row r="8845" spans="1:15" ht="29.25" customHeight="1">
      <c r="A8845" s="221" t="s">
        <v>73</v>
      </c>
      <c r="B8845" s="221" t="s">
        <v>778</v>
      </c>
      <c r="C8845" s="222" t="s">
        <v>74</v>
      </c>
      <c r="D8845" s="222" t="s">
        <v>191</v>
      </c>
      <c r="E8845" s="199" t="s">
        <v>171</v>
      </c>
      <c r="F8845" s="200"/>
      <c r="G8845" s="200"/>
      <c r="H8845" s="200"/>
      <c r="I8845" s="200">
        <v>45889</v>
      </c>
      <c r="J8845" s="143">
        <f t="shared" si="138"/>
        <v>45889</v>
      </c>
      <c r="K8845" s="202">
        <v>1</v>
      </c>
      <c r="L8845" s="285" t="s">
        <v>10702</v>
      </c>
      <c r="M8845" s="223"/>
      <c r="N8845" s="203"/>
      <c r="O8845" s="222" t="s">
        <v>326</v>
      </c>
    </row>
    <row r="8846" spans="1:15" ht="29.25" customHeight="1">
      <c r="A8846" s="221" t="s">
        <v>73</v>
      </c>
      <c r="B8846" s="221" t="s">
        <v>778</v>
      </c>
      <c r="C8846" s="222" t="s">
        <v>74</v>
      </c>
      <c r="D8846" s="222" t="s">
        <v>191</v>
      </c>
      <c r="E8846" s="199" t="s">
        <v>178</v>
      </c>
      <c r="F8846" s="200"/>
      <c r="G8846" s="200"/>
      <c r="H8846" s="200"/>
      <c r="I8846" s="200">
        <v>45889</v>
      </c>
      <c r="J8846" s="143">
        <f t="shared" si="138"/>
        <v>45889</v>
      </c>
      <c r="K8846" s="202">
        <v>6</v>
      </c>
      <c r="L8846" s="285" t="s">
        <v>10703</v>
      </c>
      <c r="M8846" s="223"/>
      <c r="N8846" s="203"/>
      <c r="O8846" s="222" t="s">
        <v>326</v>
      </c>
    </row>
    <row r="8847" spans="1:15" ht="29.25" customHeight="1">
      <c r="A8847" s="221" t="s">
        <v>73</v>
      </c>
      <c r="B8847" s="221" t="s">
        <v>778</v>
      </c>
      <c r="C8847" s="222" t="s">
        <v>74</v>
      </c>
      <c r="D8847" s="222" t="s">
        <v>191</v>
      </c>
      <c r="E8847" s="199" t="s">
        <v>166</v>
      </c>
      <c r="F8847" s="200"/>
      <c r="G8847" s="200"/>
      <c r="H8847" s="200"/>
      <c r="I8847" s="200">
        <v>45890</v>
      </c>
      <c r="J8847" s="143">
        <f t="shared" si="138"/>
        <v>45890</v>
      </c>
      <c r="K8847" s="202">
        <v>8</v>
      </c>
      <c r="L8847" s="284" t="s">
        <v>10933</v>
      </c>
      <c r="M8847" s="223"/>
      <c r="N8847" s="203"/>
      <c r="O8847" s="222" t="s">
        <v>326</v>
      </c>
    </row>
    <row r="8848" spans="1:15" ht="29.25" customHeight="1">
      <c r="A8848" s="221" t="s">
        <v>73</v>
      </c>
      <c r="B8848" s="221" t="s">
        <v>778</v>
      </c>
      <c r="C8848" s="222" t="s">
        <v>74</v>
      </c>
      <c r="D8848" s="222" t="s">
        <v>191</v>
      </c>
      <c r="E8848" s="199" t="s">
        <v>171</v>
      </c>
      <c r="F8848" s="200" t="s">
        <v>109</v>
      </c>
      <c r="G8848" s="200" t="s">
        <v>110</v>
      </c>
      <c r="H8848" s="200"/>
      <c r="I8848" s="200">
        <v>45891</v>
      </c>
      <c r="J8848" s="143">
        <f t="shared" si="138"/>
        <v>45891</v>
      </c>
      <c r="K8848" s="202">
        <v>2</v>
      </c>
      <c r="L8848" s="285" t="s">
        <v>10934</v>
      </c>
      <c r="M8848" s="223"/>
      <c r="N8848" s="203"/>
      <c r="O8848" s="222" t="s">
        <v>326</v>
      </c>
    </row>
    <row r="8849" spans="1:15" ht="29.25" customHeight="1">
      <c r="A8849" s="221" t="s">
        <v>73</v>
      </c>
      <c r="B8849" s="221" t="s">
        <v>778</v>
      </c>
      <c r="C8849" s="222" t="s">
        <v>74</v>
      </c>
      <c r="D8849" s="222" t="s">
        <v>191</v>
      </c>
      <c r="E8849" s="199" t="s">
        <v>166</v>
      </c>
      <c r="F8849" s="200"/>
      <c r="G8849" s="200"/>
      <c r="H8849" s="200"/>
      <c r="I8849" s="200">
        <v>45891</v>
      </c>
      <c r="J8849" s="143">
        <f t="shared" si="138"/>
        <v>45891</v>
      </c>
      <c r="K8849" s="202">
        <v>6</v>
      </c>
      <c r="L8849" s="285" t="s">
        <v>10935</v>
      </c>
      <c r="M8849" s="223"/>
      <c r="N8849" s="203"/>
      <c r="O8849" s="222" t="s">
        <v>326</v>
      </c>
    </row>
    <row r="8850" spans="1:15" ht="29.25" customHeight="1">
      <c r="A8850" s="221" t="s">
        <v>73</v>
      </c>
      <c r="B8850" s="221" t="s">
        <v>778</v>
      </c>
      <c r="C8850" s="222" t="s">
        <v>74</v>
      </c>
      <c r="D8850" s="222" t="s">
        <v>191</v>
      </c>
      <c r="E8850" s="199" t="s">
        <v>171</v>
      </c>
      <c r="F8850" s="200" t="s">
        <v>109</v>
      </c>
      <c r="G8850" s="200" t="s">
        <v>110</v>
      </c>
      <c r="H8850" s="200"/>
      <c r="I8850" s="200">
        <v>45894</v>
      </c>
      <c r="J8850" s="143">
        <f t="shared" si="138"/>
        <v>45894</v>
      </c>
      <c r="K8850" s="202">
        <v>3</v>
      </c>
      <c r="L8850" s="284" t="s">
        <v>10937</v>
      </c>
      <c r="M8850" s="223"/>
      <c r="N8850" s="203"/>
      <c r="O8850" s="222" t="s">
        <v>326</v>
      </c>
    </row>
    <row r="8851" spans="1:15" ht="29.25" customHeight="1">
      <c r="A8851" s="221" t="s">
        <v>73</v>
      </c>
      <c r="B8851" s="221" t="s">
        <v>778</v>
      </c>
      <c r="C8851" s="222" t="s">
        <v>74</v>
      </c>
      <c r="D8851" s="222" t="s">
        <v>191</v>
      </c>
      <c r="E8851" s="199" t="s">
        <v>163</v>
      </c>
      <c r="F8851" s="200" t="s">
        <v>6525</v>
      </c>
      <c r="G8851" s="200" t="s">
        <v>6697</v>
      </c>
      <c r="H8851" s="200" t="s">
        <v>8344</v>
      </c>
      <c r="I8851" s="200">
        <v>45894</v>
      </c>
      <c r="J8851" s="143">
        <f t="shared" si="138"/>
        <v>45894</v>
      </c>
      <c r="K8851" s="202">
        <v>5</v>
      </c>
      <c r="L8851" s="285" t="s">
        <v>10936</v>
      </c>
      <c r="M8851" s="223"/>
      <c r="N8851" s="203">
        <v>0.64583333333333304</v>
      </c>
      <c r="O8851" s="222" t="s">
        <v>993</v>
      </c>
    </row>
    <row r="8852" spans="1:15" ht="29.25" customHeight="1">
      <c r="A8852" s="221" t="s">
        <v>73</v>
      </c>
      <c r="B8852" s="221" t="s">
        <v>778</v>
      </c>
      <c r="C8852" s="222" t="s">
        <v>74</v>
      </c>
      <c r="D8852" s="222" t="s">
        <v>191</v>
      </c>
      <c r="E8852" s="199" t="s">
        <v>166</v>
      </c>
      <c r="F8852" s="200"/>
      <c r="G8852" s="200"/>
      <c r="H8852" s="200"/>
      <c r="I8852" s="200">
        <v>45895</v>
      </c>
      <c r="J8852" s="143">
        <f t="shared" si="138"/>
        <v>45895</v>
      </c>
      <c r="K8852" s="202">
        <v>3</v>
      </c>
      <c r="L8852" s="285" t="s">
        <v>10938</v>
      </c>
      <c r="M8852" s="223"/>
      <c r="N8852" s="203"/>
      <c r="O8852" s="222" t="s">
        <v>326</v>
      </c>
    </row>
    <row r="8853" spans="1:15" ht="29.25" customHeight="1">
      <c r="A8853" s="221" t="s">
        <v>73</v>
      </c>
      <c r="B8853" s="221" t="s">
        <v>778</v>
      </c>
      <c r="C8853" s="222" t="s">
        <v>74</v>
      </c>
      <c r="D8853" s="222" t="s">
        <v>191</v>
      </c>
      <c r="E8853" s="199" t="s">
        <v>163</v>
      </c>
      <c r="F8853" s="200" t="s">
        <v>6525</v>
      </c>
      <c r="G8853" s="200" t="s">
        <v>6697</v>
      </c>
      <c r="H8853" s="200" t="s">
        <v>8344</v>
      </c>
      <c r="I8853" s="200">
        <v>45895</v>
      </c>
      <c r="J8853" s="143">
        <f t="shared" si="138"/>
        <v>45895</v>
      </c>
      <c r="K8853" s="202">
        <v>6</v>
      </c>
      <c r="L8853" s="285" t="s">
        <v>10939</v>
      </c>
      <c r="M8853" s="223"/>
      <c r="N8853" s="203">
        <v>0.64583333333333304</v>
      </c>
      <c r="O8853" s="222" t="s">
        <v>993</v>
      </c>
    </row>
    <row r="8854" spans="1:15" ht="29.25" customHeight="1">
      <c r="A8854" s="221" t="s">
        <v>73</v>
      </c>
      <c r="B8854" s="221" t="s">
        <v>778</v>
      </c>
      <c r="C8854" s="222" t="s">
        <v>74</v>
      </c>
      <c r="D8854" s="222" t="s">
        <v>191</v>
      </c>
      <c r="E8854" s="199" t="s">
        <v>171</v>
      </c>
      <c r="F8854" s="200" t="s">
        <v>489</v>
      </c>
      <c r="G8854" s="200" t="s">
        <v>490</v>
      </c>
      <c r="H8854" s="200"/>
      <c r="I8854" s="200">
        <v>45896</v>
      </c>
      <c r="J8854" s="143">
        <f t="shared" si="138"/>
        <v>45896</v>
      </c>
      <c r="K8854" s="202">
        <v>2</v>
      </c>
      <c r="L8854" s="285" t="s">
        <v>10940</v>
      </c>
      <c r="M8854" s="223"/>
      <c r="N8854" s="203"/>
      <c r="O8854" s="222" t="s">
        <v>326</v>
      </c>
    </row>
    <row r="8855" spans="1:15" ht="29.25" customHeight="1">
      <c r="A8855" s="221" t="s">
        <v>73</v>
      </c>
      <c r="B8855" s="221" t="s">
        <v>778</v>
      </c>
      <c r="C8855" s="222" t="s">
        <v>74</v>
      </c>
      <c r="D8855" s="222" t="s">
        <v>191</v>
      </c>
      <c r="E8855" s="199" t="s">
        <v>166</v>
      </c>
      <c r="F8855" s="200"/>
      <c r="G8855" s="200"/>
      <c r="H8855" s="200"/>
      <c r="I8855" s="200">
        <v>45896</v>
      </c>
      <c r="J8855" s="143">
        <f t="shared" si="138"/>
        <v>45896</v>
      </c>
      <c r="K8855" s="202">
        <v>1.5</v>
      </c>
      <c r="L8855" s="285" t="s">
        <v>10942</v>
      </c>
      <c r="M8855" s="223"/>
      <c r="N8855" s="203"/>
      <c r="O8855" s="222" t="s">
        <v>326</v>
      </c>
    </row>
    <row r="8856" spans="1:15" ht="29.25" customHeight="1">
      <c r="A8856" s="221" t="s">
        <v>73</v>
      </c>
      <c r="B8856" s="221" t="s">
        <v>778</v>
      </c>
      <c r="C8856" s="222" t="s">
        <v>74</v>
      </c>
      <c r="D8856" s="222" t="s">
        <v>191</v>
      </c>
      <c r="E8856" s="199" t="s">
        <v>166</v>
      </c>
      <c r="F8856" s="200"/>
      <c r="G8856" s="200"/>
      <c r="H8856" s="200"/>
      <c r="I8856" s="200">
        <v>45896</v>
      </c>
      <c r="J8856" s="143">
        <f t="shared" si="138"/>
        <v>45896</v>
      </c>
      <c r="K8856" s="202">
        <v>1</v>
      </c>
      <c r="L8856" s="285" t="s">
        <v>10943</v>
      </c>
      <c r="M8856" s="223"/>
      <c r="N8856" s="203"/>
      <c r="O8856" s="222" t="s">
        <v>326</v>
      </c>
    </row>
    <row r="8857" spans="1:15" ht="29.25" customHeight="1">
      <c r="A8857" s="221" t="s">
        <v>73</v>
      </c>
      <c r="B8857" s="221" t="s">
        <v>778</v>
      </c>
      <c r="C8857" s="222" t="s">
        <v>74</v>
      </c>
      <c r="D8857" s="222" t="s">
        <v>191</v>
      </c>
      <c r="E8857" s="199" t="s">
        <v>163</v>
      </c>
      <c r="F8857" s="200" t="s">
        <v>6525</v>
      </c>
      <c r="G8857" s="200" t="s">
        <v>6697</v>
      </c>
      <c r="H8857" s="200" t="s">
        <v>8344</v>
      </c>
      <c r="I8857" s="200">
        <v>45896</v>
      </c>
      <c r="J8857" s="143">
        <f t="shared" si="138"/>
        <v>45896</v>
      </c>
      <c r="K8857" s="202">
        <v>4.5</v>
      </c>
      <c r="L8857" s="284" t="s">
        <v>10941</v>
      </c>
      <c r="M8857" s="223"/>
      <c r="N8857" s="203">
        <v>0.64583333333333304</v>
      </c>
      <c r="O8857" s="222" t="s">
        <v>993</v>
      </c>
    </row>
    <row r="8858" spans="1:15" ht="29.25" customHeight="1">
      <c r="A8858" s="221" t="s">
        <v>73</v>
      </c>
      <c r="B8858" s="221" t="s">
        <v>778</v>
      </c>
      <c r="C8858" s="222" t="s">
        <v>74</v>
      </c>
      <c r="D8858" s="222" t="s">
        <v>191</v>
      </c>
      <c r="E8858" s="199" t="s">
        <v>165</v>
      </c>
      <c r="F8858" s="200"/>
      <c r="G8858" s="200"/>
      <c r="H8858" s="200"/>
      <c r="I8858" s="200">
        <v>45897</v>
      </c>
      <c r="J8858" s="143">
        <f t="shared" si="138"/>
        <v>45897</v>
      </c>
      <c r="K8858" s="202">
        <v>8</v>
      </c>
      <c r="L8858" s="285" t="s">
        <v>165</v>
      </c>
      <c r="M8858" s="223"/>
      <c r="N8858" s="203"/>
      <c r="O8858" s="222" t="s">
        <v>326</v>
      </c>
    </row>
    <row r="8859" spans="1:15" ht="29.25" customHeight="1">
      <c r="A8859" s="221" t="s">
        <v>73</v>
      </c>
      <c r="B8859" s="221" t="s">
        <v>778</v>
      </c>
      <c r="C8859" s="222" t="s">
        <v>74</v>
      </c>
      <c r="D8859" s="222" t="s">
        <v>191</v>
      </c>
      <c r="E8859" s="199" t="s">
        <v>171</v>
      </c>
      <c r="F8859" s="200" t="s">
        <v>109</v>
      </c>
      <c r="G8859" s="200" t="s">
        <v>110</v>
      </c>
      <c r="H8859" s="200"/>
      <c r="I8859" s="200">
        <v>45898</v>
      </c>
      <c r="J8859" s="143">
        <f t="shared" si="138"/>
        <v>45898</v>
      </c>
      <c r="K8859" s="202">
        <v>3</v>
      </c>
      <c r="L8859" s="285" t="s">
        <v>11115</v>
      </c>
      <c r="M8859" s="223"/>
      <c r="N8859" s="203"/>
      <c r="O8859" s="222" t="s">
        <v>326</v>
      </c>
    </row>
    <row r="8860" spans="1:15" ht="29.25" customHeight="1">
      <c r="A8860" s="221" t="s">
        <v>73</v>
      </c>
      <c r="B8860" s="221" t="s">
        <v>778</v>
      </c>
      <c r="C8860" s="222" t="s">
        <v>74</v>
      </c>
      <c r="D8860" s="222" t="s">
        <v>191</v>
      </c>
      <c r="E8860" s="199" t="s">
        <v>171</v>
      </c>
      <c r="F8860" s="200" t="s">
        <v>109</v>
      </c>
      <c r="G8860" s="200" t="s">
        <v>110</v>
      </c>
      <c r="H8860" s="200"/>
      <c r="I8860" s="200">
        <v>45898</v>
      </c>
      <c r="J8860" s="143">
        <f t="shared" si="138"/>
        <v>45898</v>
      </c>
      <c r="K8860" s="202">
        <v>2</v>
      </c>
      <c r="L8860" s="285" t="s">
        <v>11117</v>
      </c>
      <c r="M8860" s="223"/>
      <c r="N8860" s="203"/>
      <c r="O8860" s="222" t="s">
        <v>326</v>
      </c>
    </row>
    <row r="8861" spans="1:15" ht="29.25" customHeight="1">
      <c r="A8861" s="221" t="s">
        <v>73</v>
      </c>
      <c r="B8861" s="221" t="s">
        <v>778</v>
      </c>
      <c r="C8861" s="222" t="s">
        <v>74</v>
      </c>
      <c r="D8861" s="222" t="s">
        <v>191</v>
      </c>
      <c r="E8861" s="199" t="s">
        <v>163</v>
      </c>
      <c r="F8861" s="200" t="s">
        <v>6525</v>
      </c>
      <c r="G8861" s="200" t="s">
        <v>6697</v>
      </c>
      <c r="H8861" s="200" t="s">
        <v>8344</v>
      </c>
      <c r="I8861" s="200">
        <v>45898</v>
      </c>
      <c r="J8861" s="143">
        <f t="shared" si="138"/>
        <v>45898</v>
      </c>
      <c r="K8861" s="202">
        <v>3</v>
      </c>
      <c r="L8861" s="285" t="s">
        <v>11116</v>
      </c>
      <c r="M8861" s="223"/>
      <c r="N8861" s="203">
        <v>0.64583333333333304</v>
      </c>
      <c r="O8861" s="222" t="s">
        <v>993</v>
      </c>
    </row>
    <row r="8862" spans="1:15" ht="29.25" customHeight="1">
      <c r="A8862" s="221" t="s">
        <v>73</v>
      </c>
      <c r="B8862" s="221" t="s">
        <v>778</v>
      </c>
      <c r="C8862" s="222" t="s">
        <v>74</v>
      </c>
      <c r="D8862" s="222" t="s">
        <v>191</v>
      </c>
      <c r="E8862" s="199" t="s">
        <v>171</v>
      </c>
      <c r="F8862" s="200" t="s">
        <v>109</v>
      </c>
      <c r="G8862" s="200" t="s">
        <v>110</v>
      </c>
      <c r="H8862" s="200"/>
      <c r="I8862" s="200">
        <v>45901</v>
      </c>
      <c r="J8862" s="143">
        <f t="shared" si="138"/>
        <v>45901</v>
      </c>
      <c r="K8862" s="202">
        <v>8</v>
      </c>
      <c r="L8862" s="285" t="s">
        <v>11118</v>
      </c>
      <c r="M8862" s="223"/>
      <c r="N8862" s="203"/>
      <c r="O8862" s="222" t="s">
        <v>326</v>
      </c>
    </row>
    <row r="8863" spans="1:15" ht="29.25" customHeight="1">
      <c r="A8863" s="221" t="s">
        <v>73</v>
      </c>
      <c r="B8863" s="221" t="s">
        <v>778</v>
      </c>
      <c r="C8863" s="222" t="s">
        <v>74</v>
      </c>
      <c r="D8863" s="222" t="s">
        <v>191</v>
      </c>
      <c r="E8863" s="199" t="s">
        <v>166</v>
      </c>
      <c r="F8863" s="200"/>
      <c r="G8863" s="200"/>
      <c r="H8863" s="200"/>
      <c r="I8863" s="200">
        <v>45902</v>
      </c>
      <c r="J8863" s="143">
        <f t="shared" si="138"/>
        <v>45902</v>
      </c>
      <c r="K8863" s="202">
        <v>1</v>
      </c>
      <c r="L8863" s="285" t="s">
        <v>11119</v>
      </c>
      <c r="M8863" s="223"/>
      <c r="N8863" s="203"/>
      <c r="O8863" s="222" t="s">
        <v>326</v>
      </c>
    </row>
    <row r="8864" spans="1:15" ht="29.25" customHeight="1">
      <c r="A8864" s="221" t="s">
        <v>73</v>
      </c>
      <c r="B8864" s="221" t="s">
        <v>778</v>
      </c>
      <c r="C8864" s="222" t="s">
        <v>74</v>
      </c>
      <c r="D8864" s="222" t="s">
        <v>191</v>
      </c>
      <c r="E8864" s="199" t="s">
        <v>171</v>
      </c>
      <c r="F8864" s="200" t="s">
        <v>109</v>
      </c>
      <c r="G8864" s="200" t="s">
        <v>110</v>
      </c>
      <c r="H8864" s="200"/>
      <c r="I8864" s="200">
        <v>45902</v>
      </c>
      <c r="J8864" s="143">
        <f t="shared" si="138"/>
        <v>45902</v>
      </c>
      <c r="K8864" s="202">
        <v>7</v>
      </c>
      <c r="L8864" s="284" t="s">
        <v>11120</v>
      </c>
      <c r="M8864" s="223"/>
      <c r="N8864" s="203"/>
      <c r="O8864" s="222" t="s">
        <v>326</v>
      </c>
    </row>
    <row r="8865" spans="1:15" ht="29.25" customHeight="1">
      <c r="A8865" s="221" t="s">
        <v>73</v>
      </c>
      <c r="B8865" s="221" t="s">
        <v>778</v>
      </c>
      <c r="C8865" s="222" t="s">
        <v>74</v>
      </c>
      <c r="D8865" s="222" t="s">
        <v>191</v>
      </c>
      <c r="E8865" s="199" t="s">
        <v>171</v>
      </c>
      <c r="F8865" s="200" t="s">
        <v>109</v>
      </c>
      <c r="G8865" s="200" t="s">
        <v>110</v>
      </c>
      <c r="H8865" s="200"/>
      <c r="I8865" s="200">
        <v>45903</v>
      </c>
      <c r="J8865" s="143">
        <f t="shared" si="138"/>
        <v>45903</v>
      </c>
      <c r="K8865" s="202">
        <v>8</v>
      </c>
      <c r="L8865" s="284" t="s">
        <v>11121</v>
      </c>
      <c r="M8865" s="223"/>
      <c r="N8865" s="203"/>
      <c r="O8865" s="222" t="s">
        <v>326</v>
      </c>
    </row>
    <row r="8866" spans="1:15" ht="29.25" customHeight="1">
      <c r="A8866" s="221" t="s">
        <v>73</v>
      </c>
      <c r="B8866" s="221" t="s">
        <v>778</v>
      </c>
      <c r="C8866" s="222" t="s">
        <v>74</v>
      </c>
      <c r="D8866" s="222" t="s">
        <v>191</v>
      </c>
      <c r="E8866" s="199" t="s">
        <v>171</v>
      </c>
      <c r="F8866" s="200" t="s">
        <v>109</v>
      </c>
      <c r="G8866" s="200" t="s">
        <v>110</v>
      </c>
      <c r="H8866" s="200"/>
      <c r="I8866" s="200">
        <v>45904</v>
      </c>
      <c r="J8866" s="143">
        <f t="shared" si="138"/>
        <v>45904</v>
      </c>
      <c r="K8866" s="202">
        <v>3</v>
      </c>
      <c r="L8866" s="284" t="s">
        <v>11343</v>
      </c>
      <c r="M8866" s="223"/>
      <c r="N8866" s="203"/>
      <c r="O8866" s="222" t="s">
        <v>326</v>
      </c>
    </row>
    <row r="8867" spans="1:15" ht="29.25" customHeight="1">
      <c r="A8867" s="221" t="s">
        <v>73</v>
      </c>
      <c r="B8867" s="221" t="s">
        <v>778</v>
      </c>
      <c r="C8867" s="222" t="s">
        <v>74</v>
      </c>
      <c r="D8867" s="222" t="s">
        <v>191</v>
      </c>
      <c r="E8867" s="199" t="s">
        <v>165</v>
      </c>
      <c r="F8867" s="200"/>
      <c r="G8867" s="200"/>
      <c r="H8867" s="200"/>
      <c r="I8867" s="200">
        <v>45904</v>
      </c>
      <c r="J8867" s="143">
        <f t="shared" si="138"/>
        <v>45904</v>
      </c>
      <c r="K8867" s="202">
        <v>5</v>
      </c>
      <c r="L8867" s="285" t="s">
        <v>165</v>
      </c>
      <c r="M8867" s="223"/>
      <c r="N8867" s="203"/>
      <c r="O8867" s="222" t="s">
        <v>326</v>
      </c>
    </row>
    <row r="8868" spans="1:15" ht="29.25" customHeight="1">
      <c r="A8868" s="221" t="s">
        <v>73</v>
      </c>
      <c r="B8868" s="221" t="s">
        <v>778</v>
      </c>
      <c r="C8868" s="222" t="s">
        <v>74</v>
      </c>
      <c r="D8868" s="222" t="s">
        <v>191</v>
      </c>
      <c r="E8868" s="199" t="s">
        <v>163</v>
      </c>
      <c r="F8868" s="200" t="s">
        <v>109</v>
      </c>
      <c r="G8868" s="200" t="s">
        <v>110</v>
      </c>
      <c r="H8868" s="200"/>
      <c r="I8868" s="200">
        <v>45905</v>
      </c>
      <c r="J8868" s="143">
        <f t="shared" si="138"/>
        <v>45905</v>
      </c>
      <c r="K8868" s="202">
        <v>2</v>
      </c>
      <c r="L8868" s="285" t="s">
        <v>11344</v>
      </c>
      <c r="M8868" s="223"/>
      <c r="N8868" s="203"/>
      <c r="O8868" s="222" t="s">
        <v>326</v>
      </c>
    </row>
    <row r="8869" spans="1:15" ht="29.25" customHeight="1">
      <c r="A8869" s="221" t="s">
        <v>73</v>
      </c>
      <c r="B8869" s="221" t="s">
        <v>778</v>
      </c>
      <c r="C8869" s="222" t="s">
        <v>74</v>
      </c>
      <c r="D8869" s="222" t="s">
        <v>191</v>
      </c>
      <c r="E8869" s="199" t="s">
        <v>166</v>
      </c>
      <c r="F8869" s="200"/>
      <c r="G8869" s="200"/>
      <c r="H8869" s="200"/>
      <c r="I8869" s="200">
        <v>45905</v>
      </c>
      <c r="J8869" s="143">
        <f t="shared" si="138"/>
        <v>45905</v>
      </c>
      <c r="K8869" s="202">
        <v>6</v>
      </c>
      <c r="L8869" s="285" t="s">
        <v>11345</v>
      </c>
      <c r="M8869" s="223"/>
      <c r="N8869" s="203"/>
      <c r="O8869" s="222" t="s">
        <v>326</v>
      </c>
    </row>
    <row r="8870" spans="1:15" ht="29.25" customHeight="1">
      <c r="A8870" s="221" t="s">
        <v>73</v>
      </c>
      <c r="B8870" s="221" t="s">
        <v>778</v>
      </c>
      <c r="C8870" s="222" t="s">
        <v>74</v>
      </c>
      <c r="D8870" s="222" t="s">
        <v>191</v>
      </c>
      <c r="E8870" s="199" t="s">
        <v>171</v>
      </c>
      <c r="F8870" s="200" t="s">
        <v>109</v>
      </c>
      <c r="G8870" s="200" t="s">
        <v>110</v>
      </c>
      <c r="H8870" s="200"/>
      <c r="I8870" s="200">
        <v>45908</v>
      </c>
      <c r="J8870" s="143">
        <f t="shared" si="138"/>
        <v>45908</v>
      </c>
      <c r="K8870" s="202">
        <v>5</v>
      </c>
      <c r="L8870" s="284" t="s">
        <v>11346</v>
      </c>
      <c r="M8870" s="223"/>
      <c r="N8870" s="203"/>
      <c r="O8870" s="222" t="s">
        <v>326</v>
      </c>
    </row>
    <row r="8871" spans="1:15" ht="29.25" customHeight="1">
      <c r="A8871" s="221" t="s">
        <v>73</v>
      </c>
      <c r="B8871" s="221" t="s">
        <v>778</v>
      </c>
      <c r="C8871" s="222" t="s">
        <v>74</v>
      </c>
      <c r="D8871" s="222" t="s">
        <v>191</v>
      </c>
      <c r="E8871" s="199" t="s">
        <v>166</v>
      </c>
      <c r="F8871" s="200"/>
      <c r="G8871" s="200"/>
      <c r="H8871" s="200"/>
      <c r="I8871" s="200">
        <v>45908</v>
      </c>
      <c r="J8871" s="143">
        <f t="shared" si="138"/>
        <v>45908</v>
      </c>
      <c r="K8871" s="202">
        <v>3</v>
      </c>
      <c r="L8871" s="285" t="s">
        <v>11347</v>
      </c>
      <c r="M8871" s="223"/>
      <c r="N8871" s="203"/>
      <c r="O8871" s="222" t="s">
        <v>326</v>
      </c>
    </row>
    <row r="8872" spans="1:15" ht="29.25" customHeight="1">
      <c r="A8872" s="221" t="s">
        <v>73</v>
      </c>
      <c r="B8872" s="221" t="s">
        <v>778</v>
      </c>
      <c r="C8872" s="222" t="s">
        <v>74</v>
      </c>
      <c r="D8872" s="222" t="s">
        <v>191</v>
      </c>
      <c r="E8872" s="199" t="s">
        <v>166</v>
      </c>
      <c r="F8872" s="200"/>
      <c r="G8872" s="200"/>
      <c r="H8872" s="200"/>
      <c r="I8872" s="200">
        <v>45909</v>
      </c>
      <c r="J8872" s="143">
        <f t="shared" si="138"/>
        <v>45909</v>
      </c>
      <c r="K8872" s="202">
        <v>3</v>
      </c>
      <c r="L8872" s="284" t="s">
        <v>11348</v>
      </c>
      <c r="M8872" s="223"/>
      <c r="N8872" s="203"/>
      <c r="O8872" s="222" t="s">
        <v>326</v>
      </c>
    </row>
    <row r="8873" spans="1:15" ht="29.25" customHeight="1">
      <c r="A8873" s="221" t="s">
        <v>73</v>
      </c>
      <c r="B8873" s="221" t="s">
        <v>778</v>
      </c>
      <c r="C8873" s="222" t="s">
        <v>74</v>
      </c>
      <c r="D8873" s="222" t="s">
        <v>191</v>
      </c>
      <c r="E8873" s="199" t="s">
        <v>165</v>
      </c>
      <c r="F8873" s="200"/>
      <c r="G8873" s="200"/>
      <c r="H8873" s="200"/>
      <c r="I8873" s="200">
        <v>45909</v>
      </c>
      <c r="J8873" s="143">
        <f t="shared" si="138"/>
        <v>45909</v>
      </c>
      <c r="K8873" s="202">
        <v>5</v>
      </c>
      <c r="L8873" s="285" t="s">
        <v>165</v>
      </c>
      <c r="M8873" s="223"/>
      <c r="N8873" s="203"/>
      <c r="O8873" s="222" t="s">
        <v>326</v>
      </c>
    </row>
    <row r="8874" spans="1:15" ht="29.25" customHeight="1">
      <c r="A8874" s="221" t="s">
        <v>73</v>
      </c>
      <c r="B8874" s="221" t="s">
        <v>778</v>
      </c>
      <c r="C8874" s="222" t="s">
        <v>74</v>
      </c>
      <c r="D8874" s="222" t="s">
        <v>191</v>
      </c>
      <c r="E8874" s="199" t="s">
        <v>178</v>
      </c>
      <c r="F8874" s="200"/>
      <c r="G8874" s="200"/>
      <c r="H8874" s="200"/>
      <c r="I8874" s="200">
        <v>45910</v>
      </c>
      <c r="J8874" s="143">
        <f t="shared" si="138"/>
        <v>45910</v>
      </c>
      <c r="K8874" s="202">
        <v>3</v>
      </c>
      <c r="L8874" s="285" t="s">
        <v>11349</v>
      </c>
      <c r="M8874" s="223"/>
      <c r="N8874" s="203"/>
      <c r="O8874" s="222" t="s">
        <v>326</v>
      </c>
    </row>
    <row r="8875" spans="1:15" ht="29.25" customHeight="1">
      <c r="A8875" s="221" t="s">
        <v>73</v>
      </c>
      <c r="B8875" s="221" t="s">
        <v>778</v>
      </c>
      <c r="C8875" s="222" t="s">
        <v>74</v>
      </c>
      <c r="D8875" s="222" t="s">
        <v>191</v>
      </c>
      <c r="E8875" s="199" t="s">
        <v>171</v>
      </c>
      <c r="F8875" s="200" t="s">
        <v>194</v>
      </c>
      <c r="G8875" s="200" t="s">
        <v>195</v>
      </c>
      <c r="H8875" s="200"/>
      <c r="I8875" s="200">
        <v>45910</v>
      </c>
      <c r="J8875" s="143">
        <f t="shared" si="138"/>
        <v>45910</v>
      </c>
      <c r="K8875" s="202">
        <v>5</v>
      </c>
      <c r="L8875" s="284" t="s">
        <v>11350</v>
      </c>
      <c r="M8875" s="223"/>
      <c r="N8875" s="203"/>
      <c r="O8875" s="222" t="s">
        <v>326</v>
      </c>
    </row>
    <row r="8876" spans="1:15" ht="29.25" customHeight="1">
      <c r="A8876" s="221" t="s">
        <v>73</v>
      </c>
      <c r="B8876" s="221" t="s">
        <v>778</v>
      </c>
      <c r="C8876" s="222" t="s">
        <v>74</v>
      </c>
      <c r="D8876" s="222" t="s">
        <v>191</v>
      </c>
      <c r="E8876" s="199" t="s">
        <v>166</v>
      </c>
      <c r="F8876" s="200"/>
      <c r="G8876" s="200"/>
      <c r="H8876" s="200"/>
      <c r="I8876" s="200">
        <v>45911</v>
      </c>
      <c r="J8876" s="143">
        <f t="shared" si="138"/>
        <v>45911</v>
      </c>
      <c r="K8876" s="202">
        <v>6</v>
      </c>
      <c r="L8876" s="285" t="s">
        <v>11525</v>
      </c>
      <c r="M8876" s="223"/>
      <c r="N8876" s="203"/>
      <c r="O8876" s="222" t="s">
        <v>326</v>
      </c>
    </row>
    <row r="8877" spans="1:15" ht="29.25" customHeight="1">
      <c r="A8877" s="221" t="s">
        <v>73</v>
      </c>
      <c r="B8877" s="221" t="s">
        <v>778</v>
      </c>
      <c r="C8877" s="222" t="s">
        <v>74</v>
      </c>
      <c r="D8877" s="222" t="s">
        <v>191</v>
      </c>
      <c r="E8877" s="199" t="s">
        <v>178</v>
      </c>
      <c r="F8877" s="200"/>
      <c r="G8877" s="200"/>
      <c r="H8877" s="200"/>
      <c r="I8877" s="200">
        <v>45911</v>
      </c>
      <c r="J8877" s="143">
        <f t="shared" si="138"/>
        <v>45911</v>
      </c>
      <c r="K8877" s="202">
        <v>2</v>
      </c>
      <c r="L8877" s="285" t="s">
        <v>11463</v>
      </c>
      <c r="M8877" s="223"/>
      <c r="N8877" s="203"/>
      <c r="O8877" s="222" t="s">
        <v>326</v>
      </c>
    </row>
    <row r="8878" spans="1:15" ht="29.25" customHeight="1">
      <c r="A8878" s="221" t="s">
        <v>73</v>
      </c>
      <c r="B8878" s="221" t="s">
        <v>778</v>
      </c>
      <c r="C8878" s="222" t="s">
        <v>74</v>
      </c>
      <c r="D8878" s="222" t="s">
        <v>191</v>
      </c>
      <c r="E8878" s="199" t="s">
        <v>166</v>
      </c>
      <c r="F8878" s="200"/>
      <c r="G8878" s="200"/>
      <c r="H8878" s="200"/>
      <c r="I8878" s="200">
        <v>45912</v>
      </c>
      <c r="J8878" s="143">
        <f t="shared" si="138"/>
        <v>45912</v>
      </c>
      <c r="K8878" s="202">
        <v>6</v>
      </c>
      <c r="L8878" s="284" t="s">
        <v>11526</v>
      </c>
      <c r="M8878" s="223"/>
      <c r="N8878" s="203"/>
      <c r="O8878" s="222" t="s">
        <v>326</v>
      </c>
    </row>
    <row r="8879" spans="1:15" ht="29.25" customHeight="1">
      <c r="A8879" s="221" t="s">
        <v>73</v>
      </c>
      <c r="B8879" s="221" t="s">
        <v>778</v>
      </c>
      <c r="C8879" s="222" t="s">
        <v>74</v>
      </c>
      <c r="D8879" s="222" t="s">
        <v>191</v>
      </c>
      <c r="E8879" s="199" t="s">
        <v>166</v>
      </c>
      <c r="F8879" s="200"/>
      <c r="G8879" s="200"/>
      <c r="H8879" s="200"/>
      <c r="I8879" s="200">
        <v>45912</v>
      </c>
      <c r="J8879" s="143">
        <f t="shared" si="138"/>
        <v>45912</v>
      </c>
      <c r="K8879" s="202">
        <v>2</v>
      </c>
      <c r="L8879" s="285" t="s">
        <v>11527</v>
      </c>
      <c r="M8879" s="223"/>
      <c r="N8879" s="203"/>
      <c r="O8879" s="222" t="s">
        <v>326</v>
      </c>
    </row>
    <row r="8880" spans="1:15" ht="29.25" customHeight="1">
      <c r="A8880" s="221" t="s">
        <v>73</v>
      </c>
      <c r="B8880" s="221" t="s">
        <v>778</v>
      </c>
      <c r="C8880" s="222" t="s">
        <v>74</v>
      </c>
      <c r="D8880" s="222" t="s">
        <v>191</v>
      </c>
      <c r="E8880" s="199" t="s">
        <v>166</v>
      </c>
      <c r="F8880" s="200"/>
      <c r="G8880" s="200"/>
      <c r="H8880" s="200"/>
      <c r="I8880" s="200">
        <v>45915</v>
      </c>
      <c r="J8880" s="143">
        <f t="shared" si="138"/>
        <v>45915</v>
      </c>
      <c r="K8880" s="202">
        <v>2</v>
      </c>
      <c r="L8880" s="285" t="s">
        <v>11528</v>
      </c>
      <c r="M8880" s="223"/>
      <c r="N8880" s="203"/>
      <c r="O8880" s="222" t="s">
        <v>326</v>
      </c>
    </row>
    <row r="8881" spans="1:15" ht="29.25" customHeight="1">
      <c r="A8881" s="221" t="s">
        <v>73</v>
      </c>
      <c r="B8881" s="221" t="s">
        <v>778</v>
      </c>
      <c r="C8881" s="222" t="s">
        <v>74</v>
      </c>
      <c r="D8881" s="222" t="s">
        <v>191</v>
      </c>
      <c r="E8881" s="199" t="s">
        <v>163</v>
      </c>
      <c r="F8881" s="200" t="s">
        <v>109</v>
      </c>
      <c r="G8881" s="200" t="s">
        <v>110</v>
      </c>
      <c r="H8881" s="200"/>
      <c r="I8881" s="200">
        <v>45915</v>
      </c>
      <c r="J8881" s="143">
        <f t="shared" si="138"/>
        <v>45915</v>
      </c>
      <c r="K8881" s="202">
        <v>6</v>
      </c>
      <c r="L8881" s="284" t="s">
        <v>11529</v>
      </c>
      <c r="M8881" s="223"/>
      <c r="N8881" s="203"/>
      <c r="O8881" s="222" t="s">
        <v>326</v>
      </c>
    </row>
    <row r="8882" spans="1:15" ht="29.25" customHeight="1">
      <c r="A8882" s="221" t="s">
        <v>73</v>
      </c>
      <c r="B8882" s="221" t="s">
        <v>778</v>
      </c>
      <c r="C8882" s="222" t="s">
        <v>74</v>
      </c>
      <c r="D8882" s="222" t="s">
        <v>191</v>
      </c>
      <c r="E8882" s="199" t="s">
        <v>174</v>
      </c>
      <c r="F8882" s="200"/>
      <c r="G8882" s="200"/>
      <c r="H8882" s="200"/>
      <c r="I8882" s="200">
        <v>45916</v>
      </c>
      <c r="J8882" s="143">
        <f t="shared" si="138"/>
        <v>45916</v>
      </c>
      <c r="K8882" s="202">
        <v>8</v>
      </c>
      <c r="L8882" s="285" t="s">
        <v>11530</v>
      </c>
      <c r="M8882" s="223"/>
      <c r="N8882" s="203"/>
      <c r="O8882" s="222" t="s">
        <v>326</v>
      </c>
    </row>
    <row r="8883" spans="1:15" ht="29.25" customHeight="1">
      <c r="A8883" s="221" t="s">
        <v>73</v>
      </c>
      <c r="B8883" s="221" t="s">
        <v>778</v>
      </c>
      <c r="C8883" s="222" t="s">
        <v>74</v>
      </c>
      <c r="D8883" s="222" t="s">
        <v>191</v>
      </c>
      <c r="E8883" s="199" t="s">
        <v>178</v>
      </c>
      <c r="F8883" s="200"/>
      <c r="G8883" s="200"/>
      <c r="H8883" s="200"/>
      <c r="I8883" s="200">
        <v>45917</v>
      </c>
      <c r="J8883" s="143">
        <f t="shared" si="138"/>
        <v>45917</v>
      </c>
      <c r="K8883" s="202">
        <v>1</v>
      </c>
      <c r="L8883" s="285" t="s">
        <v>11531</v>
      </c>
      <c r="M8883" s="223"/>
      <c r="N8883" s="203"/>
      <c r="O8883" s="222" t="s">
        <v>326</v>
      </c>
    </row>
    <row r="8884" spans="1:15" ht="29.25" customHeight="1">
      <c r="A8884" s="221" t="s">
        <v>73</v>
      </c>
      <c r="B8884" s="221" t="s">
        <v>778</v>
      </c>
      <c r="C8884" s="222" t="s">
        <v>74</v>
      </c>
      <c r="D8884" s="222" t="s">
        <v>191</v>
      </c>
      <c r="E8884" s="199" t="s">
        <v>171</v>
      </c>
      <c r="F8884" s="200" t="s">
        <v>670</v>
      </c>
      <c r="G8884" s="200" t="s">
        <v>671</v>
      </c>
      <c r="H8884" s="200"/>
      <c r="I8884" s="200">
        <v>45917</v>
      </c>
      <c r="J8884" s="143">
        <f t="shared" si="138"/>
        <v>45917</v>
      </c>
      <c r="K8884" s="202">
        <v>3</v>
      </c>
      <c r="L8884" s="284" t="s">
        <v>11532</v>
      </c>
      <c r="M8884" s="223"/>
      <c r="N8884" s="203"/>
      <c r="O8884" s="222" t="s">
        <v>326</v>
      </c>
    </row>
    <row r="8885" spans="1:15" ht="29.25" customHeight="1">
      <c r="A8885" s="221" t="s">
        <v>73</v>
      </c>
      <c r="B8885" s="221" t="s">
        <v>778</v>
      </c>
      <c r="C8885" s="222" t="s">
        <v>74</v>
      </c>
      <c r="D8885" s="222" t="s">
        <v>191</v>
      </c>
      <c r="E8885" s="199" t="s">
        <v>171</v>
      </c>
      <c r="F8885" s="200" t="s">
        <v>401</v>
      </c>
      <c r="G8885" s="200" t="s">
        <v>402</v>
      </c>
      <c r="H8885" s="200"/>
      <c r="I8885" s="200">
        <v>45917</v>
      </c>
      <c r="J8885" s="143">
        <f t="shared" si="138"/>
        <v>45917</v>
      </c>
      <c r="K8885" s="202">
        <v>2</v>
      </c>
      <c r="L8885" s="284" t="s">
        <v>11533</v>
      </c>
      <c r="M8885" s="223"/>
      <c r="N8885" s="203"/>
      <c r="O8885" s="222" t="s">
        <v>326</v>
      </c>
    </row>
    <row r="8886" spans="1:15" ht="29.25" customHeight="1">
      <c r="A8886" s="221" t="s">
        <v>73</v>
      </c>
      <c r="B8886" s="221" t="s">
        <v>778</v>
      </c>
      <c r="C8886" s="222" t="s">
        <v>74</v>
      </c>
      <c r="D8886" s="222" t="s">
        <v>191</v>
      </c>
      <c r="E8886" s="199" t="s">
        <v>171</v>
      </c>
      <c r="F8886" s="200" t="s">
        <v>109</v>
      </c>
      <c r="G8886" s="200" t="s">
        <v>110</v>
      </c>
      <c r="H8886" s="200"/>
      <c r="I8886" s="200">
        <v>45917</v>
      </c>
      <c r="J8886" s="143">
        <f t="shared" si="138"/>
        <v>45917</v>
      </c>
      <c r="K8886" s="202">
        <v>2</v>
      </c>
      <c r="L8886" s="284" t="s">
        <v>11534</v>
      </c>
      <c r="M8886" s="223"/>
      <c r="N8886" s="203"/>
      <c r="O8886" s="222" t="s">
        <v>326</v>
      </c>
    </row>
    <row r="8887" spans="1:15" ht="29.25" customHeight="1">
      <c r="A8887" s="221" t="s">
        <v>73</v>
      </c>
      <c r="B8887" s="221" t="s">
        <v>778</v>
      </c>
      <c r="C8887" s="222" t="s">
        <v>74</v>
      </c>
      <c r="D8887" s="222" t="s">
        <v>191</v>
      </c>
      <c r="E8887" s="199" t="s">
        <v>171</v>
      </c>
      <c r="F8887" s="200" t="s">
        <v>109</v>
      </c>
      <c r="G8887" s="200" t="s">
        <v>110</v>
      </c>
      <c r="H8887" s="200"/>
      <c r="I8887" s="200">
        <v>45918</v>
      </c>
      <c r="J8887" s="143">
        <f t="shared" si="138"/>
        <v>45918</v>
      </c>
      <c r="K8887" s="202">
        <v>6</v>
      </c>
      <c r="L8887" s="284" t="s">
        <v>11693</v>
      </c>
      <c r="M8887" s="223"/>
      <c r="N8887" s="203"/>
      <c r="O8887" s="222" t="s">
        <v>326</v>
      </c>
    </row>
    <row r="8888" spans="1:15" ht="29.25" customHeight="1">
      <c r="A8888" s="221" t="s">
        <v>73</v>
      </c>
      <c r="B8888" s="221" t="s">
        <v>778</v>
      </c>
      <c r="C8888" s="222" t="s">
        <v>74</v>
      </c>
      <c r="D8888" s="222" t="s">
        <v>191</v>
      </c>
      <c r="E8888" s="199" t="s">
        <v>166</v>
      </c>
      <c r="F8888" s="200"/>
      <c r="G8888" s="200"/>
      <c r="H8888" s="200"/>
      <c r="I8888" s="200">
        <v>45918</v>
      </c>
      <c r="J8888" s="143">
        <f t="shared" si="138"/>
        <v>45918</v>
      </c>
      <c r="K8888" s="202">
        <v>2</v>
      </c>
      <c r="L8888" s="285" t="s">
        <v>11694</v>
      </c>
      <c r="M8888" s="223"/>
      <c r="N8888" s="203"/>
      <c r="O8888" s="222" t="s">
        <v>326</v>
      </c>
    </row>
    <row r="8889" spans="1:15" ht="29.25" customHeight="1">
      <c r="A8889" s="221" t="s">
        <v>73</v>
      </c>
      <c r="B8889" s="221" t="s">
        <v>778</v>
      </c>
      <c r="C8889" s="222" t="s">
        <v>74</v>
      </c>
      <c r="D8889" s="222" t="s">
        <v>191</v>
      </c>
      <c r="E8889" s="199" t="s">
        <v>165</v>
      </c>
      <c r="F8889" s="200"/>
      <c r="G8889" s="200"/>
      <c r="H8889" s="200"/>
      <c r="I8889" s="200">
        <v>45919</v>
      </c>
      <c r="J8889" s="143">
        <f t="shared" si="138"/>
        <v>45919</v>
      </c>
      <c r="K8889" s="202">
        <v>8</v>
      </c>
      <c r="L8889" s="285" t="s">
        <v>165</v>
      </c>
      <c r="M8889" s="223"/>
      <c r="N8889" s="203"/>
      <c r="O8889" s="222" t="s">
        <v>326</v>
      </c>
    </row>
    <row r="8890" spans="1:15" ht="29.25" customHeight="1">
      <c r="A8890" s="221" t="s">
        <v>73</v>
      </c>
      <c r="B8890" s="221" t="s">
        <v>778</v>
      </c>
      <c r="C8890" s="222" t="s">
        <v>74</v>
      </c>
      <c r="D8890" s="222" t="s">
        <v>191</v>
      </c>
      <c r="E8890" s="199" t="s">
        <v>166</v>
      </c>
      <c r="F8890" s="200"/>
      <c r="G8890" s="200"/>
      <c r="H8890" s="200"/>
      <c r="I8890" s="200">
        <v>45922</v>
      </c>
      <c r="J8890" s="143">
        <f t="shared" si="138"/>
        <v>45922</v>
      </c>
      <c r="K8890" s="202">
        <v>1</v>
      </c>
      <c r="L8890" s="285" t="s">
        <v>11695</v>
      </c>
      <c r="M8890" s="223"/>
      <c r="N8890" s="203"/>
      <c r="O8890" s="222" t="s">
        <v>326</v>
      </c>
    </row>
    <row r="8891" spans="1:15" ht="29.25" customHeight="1">
      <c r="A8891" s="221" t="s">
        <v>73</v>
      </c>
      <c r="B8891" s="221" t="s">
        <v>778</v>
      </c>
      <c r="C8891" s="222" t="s">
        <v>74</v>
      </c>
      <c r="D8891" s="222" t="s">
        <v>191</v>
      </c>
      <c r="E8891" s="199" t="s">
        <v>171</v>
      </c>
      <c r="F8891" s="200" t="s">
        <v>670</v>
      </c>
      <c r="G8891" s="200" t="s">
        <v>671</v>
      </c>
      <c r="H8891" s="200"/>
      <c r="I8891" s="200">
        <v>45922</v>
      </c>
      <c r="J8891" s="143">
        <f t="shared" si="138"/>
        <v>45922</v>
      </c>
      <c r="K8891" s="202">
        <v>6</v>
      </c>
      <c r="L8891" s="284" t="s">
        <v>11696</v>
      </c>
      <c r="M8891" s="223"/>
      <c r="N8891" s="203"/>
      <c r="O8891" s="222" t="s">
        <v>326</v>
      </c>
    </row>
    <row r="8892" spans="1:15" ht="29.25" customHeight="1">
      <c r="A8892" s="221" t="s">
        <v>73</v>
      </c>
      <c r="B8892" s="221" t="s">
        <v>778</v>
      </c>
      <c r="C8892" s="222" t="s">
        <v>74</v>
      </c>
      <c r="D8892" s="222" t="s">
        <v>191</v>
      </c>
      <c r="E8892" s="199" t="s">
        <v>171</v>
      </c>
      <c r="F8892" s="200" t="s">
        <v>109</v>
      </c>
      <c r="G8892" s="200" t="s">
        <v>110</v>
      </c>
      <c r="H8892" s="200"/>
      <c r="I8892" s="200">
        <v>45922</v>
      </c>
      <c r="J8892" s="143">
        <f t="shared" si="138"/>
        <v>45922</v>
      </c>
      <c r="K8892" s="202">
        <v>1</v>
      </c>
      <c r="L8892" s="285" t="s">
        <v>11697</v>
      </c>
      <c r="M8892" s="223"/>
      <c r="N8892" s="203"/>
      <c r="O8892" s="222" t="s">
        <v>326</v>
      </c>
    </row>
    <row r="8893" spans="1:15" ht="29.25" customHeight="1">
      <c r="A8893" s="221" t="s">
        <v>73</v>
      </c>
      <c r="B8893" s="221" t="s">
        <v>778</v>
      </c>
      <c r="C8893" s="222" t="s">
        <v>74</v>
      </c>
      <c r="D8893" s="222" t="s">
        <v>191</v>
      </c>
      <c r="E8893" s="199" t="s">
        <v>165</v>
      </c>
      <c r="F8893" s="200"/>
      <c r="G8893" s="200"/>
      <c r="H8893" s="200"/>
      <c r="I8893" s="200">
        <v>45923</v>
      </c>
      <c r="J8893" s="143">
        <f t="shared" si="138"/>
        <v>45923</v>
      </c>
      <c r="K8893" s="202">
        <v>8</v>
      </c>
      <c r="L8893" s="285" t="s">
        <v>165</v>
      </c>
      <c r="M8893" s="223"/>
      <c r="N8893" s="203"/>
      <c r="O8893" s="222" t="s">
        <v>326</v>
      </c>
    </row>
    <row r="8894" spans="1:15" ht="29.25" customHeight="1">
      <c r="A8894" s="221" t="s">
        <v>73</v>
      </c>
      <c r="B8894" s="221" t="s">
        <v>778</v>
      </c>
      <c r="C8894" s="222" t="s">
        <v>74</v>
      </c>
      <c r="D8894" s="222" t="s">
        <v>191</v>
      </c>
      <c r="E8894" s="199" t="s">
        <v>171</v>
      </c>
      <c r="F8894" s="200" t="s">
        <v>109</v>
      </c>
      <c r="G8894" s="200" t="s">
        <v>110</v>
      </c>
      <c r="H8894" s="200"/>
      <c r="I8894" s="200">
        <v>45924</v>
      </c>
      <c r="J8894" s="143">
        <f t="shared" si="138"/>
        <v>45924</v>
      </c>
      <c r="K8894" s="202">
        <v>3</v>
      </c>
      <c r="L8894" s="285" t="s">
        <v>11698</v>
      </c>
      <c r="M8894" s="223"/>
      <c r="N8894" s="203"/>
      <c r="O8894" s="222" t="s">
        <v>326</v>
      </c>
    </row>
    <row r="8895" spans="1:15" ht="29.25" customHeight="1">
      <c r="A8895" s="221" t="s">
        <v>73</v>
      </c>
      <c r="B8895" s="221" t="s">
        <v>778</v>
      </c>
      <c r="C8895" s="222" t="s">
        <v>74</v>
      </c>
      <c r="D8895" s="222" t="s">
        <v>191</v>
      </c>
      <c r="E8895" s="199" t="s">
        <v>171</v>
      </c>
      <c r="F8895" s="200" t="s">
        <v>109</v>
      </c>
      <c r="G8895" s="200" t="s">
        <v>110</v>
      </c>
      <c r="H8895" s="200"/>
      <c r="I8895" s="200">
        <v>45924</v>
      </c>
      <c r="J8895" s="143">
        <f t="shared" si="138"/>
        <v>45924</v>
      </c>
      <c r="K8895" s="202">
        <v>5</v>
      </c>
      <c r="L8895" s="284" t="s">
        <v>11699</v>
      </c>
      <c r="M8895" s="223"/>
      <c r="N8895" s="203"/>
      <c r="O8895" s="222" t="s">
        <v>326</v>
      </c>
    </row>
    <row r="8896" spans="1:15" ht="29.25" customHeight="1">
      <c r="A8896" s="221" t="s">
        <v>73</v>
      </c>
      <c r="B8896" s="221" t="s">
        <v>778</v>
      </c>
      <c r="C8896" s="222" t="s">
        <v>74</v>
      </c>
      <c r="D8896" s="222" t="s">
        <v>191</v>
      </c>
      <c r="E8896" s="199" t="s">
        <v>171</v>
      </c>
      <c r="F8896" s="200" t="s">
        <v>109</v>
      </c>
      <c r="G8896" s="200" t="s">
        <v>110</v>
      </c>
      <c r="H8896" s="200"/>
      <c r="I8896" s="200">
        <v>45925</v>
      </c>
      <c r="J8896" s="143">
        <f t="shared" si="138"/>
        <v>45925</v>
      </c>
      <c r="K8896" s="202">
        <v>8</v>
      </c>
      <c r="L8896" s="284" t="s">
        <v>11849</v>
      </c>
      <c r="M8896" s="223"/>
      <c r="N8896" s="203"/>
      <c r="O8896" s="222" t="s">
        <v>326</v>
      </c>
    </row>
    <row r="8897" spans="1:15" ht="29.25" customHeight="1">
      <c r="A8897" s="221" t="s">
        <v>73</v>
      </c>
      <c r="B8897" s="221" t="s">
        <v>778</v>
      </c>
      <c r="C8897" s="222" t="s">
        <v>74</v>
      </c>
      <c r="D8897" s="222" t="s">
        <v>191</v>
      </c>
      <c r="E8897" s="199" t="s">
        <v>171</v>
      </c>
      <c r="F8897" s="200" t="s">
        <v>109</v>
      </c>
      <c r="G8897" s="200" t="s">
        <v>110</v>
      </c>
      <c r="H8897" s="200"/>
      <c r="I8897" s="200">
        <v>45926</v>
      </c>
      <c r="J8897" s="143">
        <f t="shared" si="138"/>
        <v>45926</v>
      </c>
      <c r="K8897" s="202">
        <v>5</v>
      </c>
      <c r="L8897" s="284" t="s">
        <v>11850</v>
      </c>
      <c r="M8897" s="223"/>
      <c r="N8897" s="203"/>
      <c r="O8897" s="222" t="s">
        <v>326</v>
      </c>
    </row>
    <row r="8898" spans="1:15" ht="29.25" customHeight="1">
      <c r="A8898" s="221" t="s">
        <v>73</v>
      </c>
      <c r="B8898" s="221" t="s">
        <v>778</v>
      </c>
      <c r="C8898" s="222" t="s">
        <v>74</v>
      </c>
      <c r="D8898" s="222" t="s">
        <v>191</v>
      </c>
      <c r="E8898" s="199" t="s">
        <v>169</v>
      </c>
      <c r="F8898" s="200" t="s">
        <v>213</v>
      </c>
      <c r="G8898" s="200" t="s">
        <v>214</v>
      </c>
      <c r="H8898" s="200"/>
      <c r="I8898" s="200">
        <v>45926</v>
      </c>
      <c r="J8898" s="143">
        <f t="shared" si="138"/>
        <v>45926</v>
      </c>
      <c r="K8898" s="202">
        <v>3</v>
      </c>
      <c r="L8898" s="284" t="s">
        <v>11851</v>
      </c>
      <c r="M8898" s="223"/>
      <c r="N8898" s="203"/>
      <c r="O8898" s="222" t="s">
        <v>326</v>
      </c>
    </row>
    <row r="8899" spans="1:15" ht="29.25" customHeight="1">
      <c r="A8899" s="221" t="s">
        <v>73</v>
      </c>
      <c r="B8899" s="221" t="s">
        <v>778</v>
      </c>
      <c r="C8899" s="222" t="s">
        <v>74</v>
      </c>
      <c r="D8899" s="222" t="s">
        <v>191</v>
      </c>
      <c r="E8899" s="199" t="s">
        <v>166</v>
      </c>
      <c r="F8899" s="200"/>
      <c r="G8899" s="200"/>
      <c r="H8899" s="200"/>
      <c r="I8899" s="200">
        <v>45930</v>
      </c>
      <c r="J8899" s="143">
        <f t="shared" ref="J8899:J8962" si="139">I8899</f>
        <v>45930</v>
      </c>
      <c r="K8899" s="202">
        <v>3</v>
      </c>
      <c r="L8899" s="284" t="s">
        <v>11852</v>
      </c>
      <c r="M8899" s="223"/>
      <c r="N8899" s="203"/>
      <c r="O8899" s="222" t="s">
        <v>326</v>
      </c>
    </row>
    <row r="8900" spans="1:15" ht="29.25" customHeight="1">
      <c r="A8900" s="221" t="s">
        <v>73</v>
      </c>
      <c r="B8900" s="221" t="s">
        <v>778</v>
      </c>
      <c r="C8900" s="222" t="s">
        <v>74</v>
      </c>
      <c r="D8900" s="222" t="s">
        <v>191</v>
      </c>
      <c r="E8900" s="199" t="s">
        <v>169</v>
      </c>
      <c r="F8900" s="200" t="s">
        <v>213</v>
      </c>
      <c r="G8900" s="200" t="s">
        <v>214</v>
      </c>
      <c r="H8900" s="200"/>
      <c r="I8900" s="200">
        <v>45930</v>
      </c>
      <c r="J8900" s="143">
        <f t="shared" si="139"/>
        <v>45930</v>
      </c>
      <c r="K8900" s="202">
        <v>3</v>
      </c>
      <c r="L8900" s="285" t="s">
        <v>11853</v>
      </c>
      <c r="M8900" s="223"/>
      <c r="N8900" s="203"/>
      <c r="O8900" s="222" t="s">
        <v>326</v>
      </c>
    </row>
    <row r="8901" spans="1:15" ht="29.25" customHeight="1">
      <c r="A8901" s="221" t="s">
        <v>73</v>
      </c>
      <c r="B8901" s="221" t="s">
        <v>778</v>
      </c>
      <c r="C8901" s="222" t="s">
        <v>74</v>
      </c>
      <c r="D8901" s="222" t="s">
        <v>191</v>
      </c>
      <c r="E8901" s="199" t="s">
        <v>171</v>
      </c>
      <c r="F8901" s="200" t="s">
        <v>109</v>
      </c>
      <c r="G8901" s="200" t="s">
        <v>110</v>
      </c>
      <c r="H8901" s="200"/>
      <c r="I8901" s="200">
        <v>45930</v>
      </c>
      <c r="J8901" s="143">
        <f t="shared" si="139"/>
        <v>45930</v>
      </c>
      <c r="K8901" s="202">
        <v>2</v>
      </c>
      <c r="L8901" s="284" t="s">
        <v>11854</v>
      </c>
      <c r="M8901" s="223"/>
      <c r="N8901" s="203"/>
      <c r="O8901" s="222" t="s">
        <v>326</v>
      </c>
    </row>
    <row r="8902" spans="1:15" ht="29.25" customHeight="1">
      <c r="A8902" s="221" t="s">
        <v>73</v>
      </c>
      <c r="B8902" s="221" t="s">
        <v>778</v>
      </c>
      <c r="C8902" s="222" t="s">
        <v>74</v>
      </c>
      <c r="D8902" s="222" t="s">
        <v>191</v>
      </c>
      <c r="E8902" s="199" t="s">
        <v>169</v>
      </c>
      <c r="F8902" s="200" t="s">
        <v>213</v>
      </c>
      <c r="G8902" s="200" t="s">
        <v>214</v>
      </c>
      <c r="H8902" s="200"/>
      <c r="I8902" s="200">
        <v>45931</v>
      </c>
      <c r="J8902" s="143">
        <f t="shared" si="139"/>
        <v>45931</v>
      </c>
      <c r="K8902" s="202">
        <v>3</v>
      </c>
      <c r="L8902" s="284" t="s">
        <v>11855</v>
      </c>
      <c r="M8902" s="223"/>
      <c r="N8902" s="203"/>
      <c r="O8902" s="222" t="s">
        <v>326</v>
      </c>
    </row>
    <row r="8903" spans="1:15" ht="29.25" customHeight="1">
      <c r="A8903" s="221" t="s">
        <v>73</v>
      </c>
      <c r="B8903" s="221" t="s">
        <v>778</v>
      </c>
      <c r="C8903" s="222" t="s">
        <v>74</v>
      </c>
      <c r="D8903" s="222" t="s">
        <v>191</v>
      </c>
      <c r="E8903" s="199" t="s">
        <v>178</v>
      </c>
      <c r="F8903" s="200"/>
      <c r="G8903" s="200"/>
      <c r="H8903" s="200"/>
      <c r="I8903" s="200">
        <v>45931</v>
      </c>
      <c r="J8903" s="143">
        <f t="shared" si="139"/>
        <v>45931</v>
      </c>
      <c r="K8903" s="202">
        <v>1</v>
      </c>
      <c r="L8903" s="285" t="s">
        <v>11856</v>
      </c>
      <c r="M8903" s="223"/>
      <c r="N8903" s="203"/>
      <c r="O8903" s="222" t="s">
        <v>326</v>
      </c>
    </row>
    <row r="8904" spans="1:15" ht="29.25" customHeight="1">
      <c r="A8904" s="221" t="s">
        <v>73</v>
      </c>
      <c r="B8904" s="221" t="s">
        <v>778</v>
      </c>
      <c r="C8904" s="222" t="s">
        <v>74</v>
      </c>
      <c r="D8904" s="222" t="s">
        <v>191</v>
      </c>
      <c r="E8904" s="199" t="s">
        <v>163</v>
      </c>
      <c r="F8904" s="200" t="s">
        <v>6525</v>
      </c>
      <c r="G8904" s="200" t="s">
        <v>6697</v>
      </c>
      <c r="H8904" s="200"/>
      <c r="I8904" s="200">
        <v>45931</v>
      </c>
      <c r="J8904" s="143">
        <f t="shared" si="139"/>
        <v>45931</v>
      </c>
      <c r="K8904" s="202">
        <v>4</v>
      </c>
      <c r="L8904" s="285" t="s">
        <v>11857</v>
      </c>
      <c r="M8904" s="223"/>
      <c r="N8904" s="203"/>
      <c r="O8904" s="222" t="s">
        <v>326</v>
      </c>
    </row>
    <row r="8905" spans="1:15" ht="29.25" customHeight="1">
      <c r="A8905" s="221" t="s">
        <v>73</v>
      </c>
      <c r="B8905" s="221" t="s">
        <v>778</v>
      </c>
      <c r="C8905" s="222" t="s">
        <v>74</v>
      </c>
      <c r="D8905" s="222" t="s">
        <v>191</v>
      </c>
      <c r="E8905" s="199" t="s">
        <v>163</v>
      </c>
      <c r="F8905" s="200" t="s">
        <v>6525</v>
      </c>
      <c r="G8905" s="200" t="s">
        <v>6697</v>
      </c>
      <c r="H8905" s="200"/>
      <c r="I8905" s="200">
        <v>45932</v>
      </c>
      <c r="J8905" s="143">
        <f t="shared" si="139"/>
        <v>45932</v>
      </c>
      <c r="K8905" s="202">
        <v>8</v>
      </c>
      <c r="L8905" s="285" t="s">
        <v>11996</v>
      </c>
      <c r="M8905" s="223"/>
      <c r="N8905" s="203"/>
      <c r="O8905" s="222" t="s">
        <v>326</v>
      </c>
    </row>
    <row r="8906" spans="1:15" ht="29.25" customHeight="1">
      <c r="A8906" s="221" t="s">
        <v>73</v>
      </c>
      <c r="B8906" s="221" t="s">
        <v>778</v>
      </c>
      <c r="C8906" s="222" t="s">
        <v>74</v>
      </c>
      <c r="D8906" s="222" t="s">
        <v>191</v>
      </c>
      <c r="E8906" s="199" t="s">
        <v>163</v>
      </c>
      <c r="F8906" s="200" t="s">
        <v>6525</v>
      </c>
      <c r="G8906" s="200" t="s">
        <v>6697</v>
      </c>
      <c r="H8906" s="200"/>
      <c r="I8906" s="200">
        <v>45933</v>
      </c>
      <c r="J8906" s="143">
        <f t="shared" si="139"/>
        <v>45933</v>
      </c>
      <c r="K8906" s="202">
        <v>8</v>
      </c>
      <c r="L8906" s="284" t="s">
        <v>11997</v>
      </c>
      <c r="M8906" s="223"/>
      <c r="N8906" s="203"/>
      <c r="O8906" s="222" t="s">
        <v>326</v>
      </c>
    </row>
    <row r="8907" spans="1:15" ht="29.25" customHeight="1">
      <c r="A8907" s="221" t="s">
        <v>73</v>
      </c>
      <c r="B8907" s="221" t="s">
        <v>778</v>
      </c>
      <c r="C8907" s="222" t="s">
        <v>74</v>
      </c>
      <c r="D8907" s="222" t="s">
        <v>191</v>
      </c>
      <c r="E8907" s="199" t="s">
        <v>163</v>
      </c>
      <c r="F8907" s="200" t="s">
        <v>6525</v>
      </c>
      <c r="G8907" s="200" t="s">
        <v>6697</v>
      </c>
      <c r="H8907" s="200" t="s">
        <v>8344</v>
      </c>
      <c r="I8907" s="200">
        <v>45937</v>
      </c>
      <c r="J8907" s="143">
        <f t="shared" si="139"/>
        <v>45937</v>
      </c>
      <c r="K8907" s="202">
        <v>8</v>
      </c>
      <c r="L8907" s="284" t="s">
        <v>11997</v>
      </c>
      <c r="M8907" s="223"/>
      <c r="N8907" s="203">
        <v>0.64583333333333304</v>
      </c>
      <c r="O8907" s="222" t="s">
        <v>993</v>
      </c>
    </row>
    <row r="8908" spans="1:15" ht="29.25" customHeight="1">
      <c r="A8908" s="221" t="s">
        <v>73</v>
      </c>
      <c r="B8908" s="221" t="s">
        <v>778</v>
      </c>
      <c r="C8908" s="222" t="s">
        <v>74</v>
      </c>
      <c r="D8908" s="222" t="s">
        <v>191</v>
      </c>
      <c r="E8908" s="199" t="s">
        <v>178</v>
      </c>
      <c r="F8908" s="200"/>
      <c r="G8908" s="200"/>
      <c r="H8908" s="200"/>
      <c r="I8908" s="200">
        <v>45938</v>
      </c>
      <c r="J8908" s="143">
        <f t="shared" si="139"/>
        <v>45938</v>
      </c>
      <c r="K8908" s="202">
        <v>1</v>
      </c>
      <c r="L8908" s="285" t="s">
        <v>11998</v>
      </c>
      <c r="M8908" s="223"/>
      <c r="N8908" s="203"/>
      <c r="O8908" s="222" t="s">
        <v>326</v>
      </c>
    </row>
    <row r="8909" spans="1:15" ht="29.25" customHeight="1">
      <c r="A8909" s="221" t="s">
        <v>73</v>
      </c>
      <c r="B8909" s="221" t="s">
        <v>778</v>
      </c>
      <c r="C8909" s="222" t="s">
        <v>74</v>
      </c>
      <c r="D8909" s="222" t="s">
        <v>191</v>
      </c>
      <c r="E8909" s="199" t="s">
        <v>163</v>
      </c>
      <c r="F8909" s="200" t="s">
        <v>6525</v>
      </c>
      <c r="G8909" s="200" t="s">
        <v>6697</v>
      </c>
      <c r="H8909" s="200" t="s">
        <v>8344</v>
      </c>
      <c r="I8909" s="200">
        <v>45938</v>
      </c>
      <c r="J8909" s="143">
        <f t="shared" si="139"/>
        <v>45938</v>
      </c>
      <c r="K8909" s="202">
        <v>7</v>
      </c>
      <c r="L8909" s="284" t="s">
        <v>11999</v>
      </c>
      <c r="M8909" s="223"/>
      <c r="N8909" s="203">
        <v>0.64583333333333304</v>
      </c>
      <c r="O8909" s="222" t="s">
        <v>993</v>
      </c>
    </row>
    <row r="8910" spans="1:15" ht="29.25" customHeight="1">
      <c r="A8910" s="221" t="s">
        <v>73</v>
      </c>
      <c r="B8910" s="221" t="s">
        <v>778</v>
      </c>
      <c r="C8910" s="222" t="s">
        <v>74</v>
      </c>
      <c r="D8910" s="222" t="s">
        <v>191</v>
      </c>
      <c r="E8910" s="199" t="s">
        <v>171</v>
      </c>
      <c r="F8910" s="200" t="s">
        <v>109</v>
      </c>
      <c r="G8910" s="200" t="s">
        <v>110</v>
      </c>
      <c r="H8910" s="200"/>
      <c r="I8910" s="200">
        <v>45939</v>
      </c>
      <c r="J8910" s="143">
        <f t="shared" si="139"/>
        <v>45939</v>
      </c>
      <c r="K8910" s="202">
        <v>8</v>
      </c>
      <c r="L8910" s="285" t="s">
        <v>12182</v>
      </c>
      <c r="M8910" s="223"/>
      <c r="N8910" s="203"/>
      <c r="O8910" s="222" t="s">
        <v>326</v>
      </c>
    </row>
    <row r="8911" spans="1:15" ht="29.25" customHeight="1">
      <c r="A8911" s="221" t="s">
        <v>73</v>
      </c>
      <c r="B8911" s="221" t="s">
        <v>778</v>
      </c>
      <c r="C8911" s="222" t="s">
        <v>74</v>
      </c>
      <c r="D8911" s="222" t="s">
        <v>191</v>
      </c>
      <c r="E8911" s="199" t="s">
        <v>171</v>
      </c>
      <c r="F8911" s="200" t="s">
        <v>670</v>
      </c>
      <c r="G8911" s="200" t="s">
        <v>671</v>
      </c>
      <c r="H8911" s="200"/>
      <c r="I8911" s="200">
        <v>45943</v>
      </c>
      <c r="J8911" s="143">
        <f t="shared" si="139"/>
        <v>45943</v>
      </c>
      <c r="K8911" s="202">
        <v>8</v>
      </c>
      <c r="L8911" s="284" t="s">
        <v>12183</v>
      </c>
      <c r="M8911" s="223"/>
      <c r="N8911" s="203"/>
      <c r="O8911" s="222" t="s">
        <v>326</v>
      </c>
    </row>
    <row r="8912" spans="1:15" ht="29.25" customHeight="1">
      <c r="A8912" s="221" t="s">
        <v>73</v>
      </c>
      <c r="B8912" s="221" t="s">
        <v>778</v>
      </c>
      <c r="C8912" s="222" t="s">
        <v>74</v>
      </c>
      <c r="D8912" s="222" t="s">
        <v>191</v>
      </c>
      <c r="E8912" s="199" t="s">
        <v>171</v>
      </c>
      <c r="F8912" s="200" t="s">
        <v>670</v>
      </c>
      <c r="G8912" s="200" t="s">
        <v>671</v>
      </c>
      <c r="H8912" s="200"/>
      <c r="I8912" s="200">
        <v>45944</v>
      </c>
      <c r="J8912" s="143">
        <f t="shared" si="139"/>
        <v>45944</v>
      </c>
      <c r="K8912" s="202">
        <v>8</v>
      </c>
      <c r="L8912" s="285" t="s">
        <v>12184</v>
      </c>
      <c r="M8912" s="223"/>
      <c r="N8912" s="203"/>
      <c r="O8912" s="222" t="s">
        <v>326</v>
      </c>
    </row>
    <row r="8913" spans="1:15" ht="29.25" customHeight="1">
      <c r="A8913" s="221" t="s">
        <v>73</v>
      </c>
      <c r="B8913" s="221" t="s">
        <v>778</v>
      </c>
      <c r="C8913" s="222" t="s">
        <v>74</v>
      </c>
      <c r="D8913" s="222" t="s">
        <v>191</v>
      </c>
      <c r="E8913" s="199" t="s">
        <v>171</v>
      </c>
      <c r="F8913" s="200" t="s">
        <v>6525</v>
      </c>
      <c r="G8913" s="200" t="s">
        <v>6697</v>
      </c>
      <c r="H8913" s="200"/>
      <c r="I8913" s="200">
        <v>45945</v>
      </c>
      <c r="J8913" s="143">
        <f t="shared" si="139"/>
        <v>45945</v>
      </c>
      <c r="K8913" s="202">
        <v>8</v>
      </c>
      <c r="L8913" s="284" t="s">
        <v>12185</v>
      </c>
      <c r="M8913" s="223"/>
      <c r="N8913" s="203"/>
      <c r="O8913" s="222" t="s">
        <v>326</v>
      </c>
    </row>
    <row r="8914" spans="1:15" ht="29.25" customHeight="1">
      <c r="A8914" s="221" t="s">
        <v>73</v>
      </c>
      <c r="B8914" s="221" t="s">
        <v>778</v>
      </c>
      <c r="C8914" s="222" t="s">
        <v>74</v>
      </c>
      <c r="D8914" s="222" t="s">
        <v>191</v>
      </c>
      <c r="E8914" s="199" t="s">
        <v>171</v>
      </c>
      <c r="F8914" s="200" t="s">
        <v>594</v>
      </c>
      <c r="G8914" s="200" t="s">
        <v>595</v>
      </c>
      <c r="H8914" s="200"/>
      <c r="I8914" s="200">
        <v>45946</v>
      </c>
      <c r="J8914" s="143">
        <f t="shared" si="139"/>
        <v>45946</v>
      </c>
      <c r="K8914" s="202">
        <v>8</v>
      </c>
      <c r="L8914" s="285" t="s">
        <v>12390</v>
      </c>
      <c r="M8914" s="223"/>
      <c r="N8914" s="203"/>
      <c r="O8914" s="222" t="s">
        <v>326</v>
      </c>
    </row>
    <row r="8915" spans="1:15" ht="29.25" customHeight="1">
      <c r="A8915" s="221" t="s">
        <v>73</v>
      </c>
      <c r="B8915" s="221" t="s">
        <v>778</v>
      </c>
      <c r="C8915" s="222" t="s">
        <v>74</v>
      </c>
      <c r="D8915" s="222" t="s">
        <v>191</v>
      </c>
      <c r="E8915" s="199" t="s">
        <v>171</v>
      </c>
      <c r="F8915" s="200" t="s">
        <v>109</v>
      </c>
      <c r="G8915" s="200" t="s">
        <v>110</v>
      </c>
      <c r="H8915" s="200"/>
      <c r="I8915" s="200">
        <v>45947</v>
      </c>
      <c r="J8915" s="143">
        <f t="shared" si="139"/>
        <v>45947</v>
      </c>
      <c r="K8915" s="202">
        <v>4</v>
      </c>
      <c r="L8915" s="284" t="s">
        <v>12391</v>
      </c>
      <c r="M8915" s="223"/>
      <c r="N8915" s="203"/>
      <c r="O8915" s="222" t="s">
        <v>326</v>
      </c>
    </row>
    <row r="8916" spans="1:15" ht="29.25" customHeight="1">
      <c r="A8916" s="221" t="s">
        <v>73</v>
      </c>
      <c r="B8916" s="221" t="s">
        <v>778</v>
      </c>
      <c r="C8916" s="222" t="s">
        <v>74</v>
      </c>
      <c r="D8916" s="222" t="s">
        <v>191</v>
      </c>
      <c r="E8916" s="199" t="s">
        <v>178</v>
      </c>
      <c r="F8916" s="200"/>
      <c r="G8916" s="200"/>
      <c r="H8916" s="200"/>
      <c r="I8916" s="200">
        <v>45947</v>
      </c>
      <c r="J8916" s="143">
        <f t="shared" si="139"/>
        <v>45947</v>
      </c>
      <c r="K8916" s="202">
        <v>2</v>
      </c>
      <c r="L8916" s="285" t="s">
        <v>12392</v>
      </c>
      <c r="M8916" s="223"/>
      <c r="N8916" s="203"/>
      <c r="O8916" s="222" t="s">
        <v>326</v>
      </c>
    </row>
    <row r="8917" spans="1:15" ht="29.25" customHeight="1">
      <c r="A8917" s="221" t="s">
        <v>73</v>
      </c>
      <c r="B8917" s="221" t="s">
        <v>778</v>
      </c>
      <c r="C8917" s="222" t="s">
        <v>74</v>
      </c>
      <c r="D8917" s="222" t="s">
        <v>191</v>
      </c>
      <c r="E8917" s="199" t="s">
        <v>178</v>
      </c>
      <c r="F8917" s="200"/>
      <c r="G8917" s="200"/>
      <c r="H8917" s="200"/>
      <c r="I8917" s="200">
        <v>45947</v>
      </c>
      <c r="J8917" s="143">
        <f t="shared" si="139"/>
        <v>45947</v>
      </c>
      <c r="K8917" s="202">
        <v>1.5</v>
      </c>
      <c r="L8917" s="285" t="s">
        <v>12393</v>
      </c>
      <c r="M8917" s="223"/>
      <c r="N8917" s="203"/>
      <c r="O8917" s="222" t="s">
        <v>326</v>
      </c>
    </row>
    <row r="8918" spans="1:15" ht="29.25" customHeight="1">
      <c r="A8918" s="221" t="s">
        <v>73</v>
      </c>
      <c r="B8918" s="221" t="s">
        <v>778</v>
      </c>
      <c r="C8918" s="222" t="s">
        <v>74</v>
      </c>
      <c r="D8918" s="222" t="s">
        <v>191</v>
      </c>
      <c r="E8918" s="199" t="s">
        <v>166</v>
      </c>
      <c r="F8918" s="200"/>
      <c r="G8918" s="200"/>
      <c r="H8918" s="200"/>
      <c r="I8918" s="200">
        <v>45950</v>
      </c>
      <c r="J8918" s="143">
        <f t="shared" si="139"/>
        <v>45950</v>
      </c>
      <c r="K8918" s="202">
        <v>8</v>
      </c>
      <c r="L8918" s="285" t="s">
        <v>12394</v>
      </c>
      <c r="M8918" s="223"/>
      <c r="N8918" s="203"/>
      <c r="O8918" s="222" t="s">
        <v>326</v>
      </c>
    </row>
    <row r="8919" spans="1:15" ht="29.25" customHeight="1">
      <c r="A8919" s="221" t="s">
        <v>73</v>
      </c>
      <c r="B8919" s="221" t="s">
        <v>778</v>
      </c>
      <c r="C8919" s="222" t="s">
        <v>74</v>
      </c>
      <c r="D8919" s="222" t="s">
        <v>191</v>
      </c>
      <c r="E8919" s="199" t="s">
        <v>166</v>
      </c>
      <c r="F8919" s="200"/>
      <c r="G8919" s="200"/>
      <c r="H8919" s="200"/>
      <c r="I8919" s="200">
        <v>45951</v>
      </c>
      <c r="J8919" s="143">
        <f t="shared" si="139"/>
        <v>45951</v>
      </c>
      <c r="K8919" s="202">
        <v>3</v>
      </c>
      <c r="L8919" s="285" t="s">
        <v>12395</v>
      </c>
      <c r="M8919" s="223"/>
      <c r="N8919" s="203"/>
      <c r="O8919" s="222" t="s">
        <v>326</v>
      </c>
    </row>
    <row r="8920" spans="1:15" ht="29.25" customHeight="1">
      <c r="A8920" s="221" t="s">
        <v>73</v>
      </c>
      <c r="B8920" s="221" t="s">
        <v>778</v>
      </c>
      <c r="C8920" s="222" t="s">
        <v>74</v>
      </c>
      <c r="D8920" s="222" t="s">
        <v>191</v>
      </c>
      <c r="E8920" s="199" t="s">
        <v>166</v>
      </c>
      <c r="F8920" s="200"/>
      <c r="G8920" s="200"/>
      <c r="H8920" s="200"/>
      <c r="I8920" s="200">
        <v>45951</v>
      </c>
      <c r="J8920" s="143">
        <f t="shared" si="139"/>
        <v>45951</v>
      </c>
      <c r="K8920" s="202">
        <v>5</v>
      </c>
      <c r="L8920" s="285" t="s">
        <v>12396</v>
      </c>
      <c r="M8920" s="223"/>
      <c r="N8920" s="203"/>
      <c r="O8920" s="222" t="s">
        <v>326</v>
      </c>
    </row>
    <row r="8921" spans="1:15" ht="29.25" customHeight="1">
      <c r="A8921" s="221" t="s">
        <v>73</v>
      </c>
      <c r="B8921" s="221" t="s">
        <v>778</v>
      </c>
      <c r="C8921" s="222" t="s">
        <v>74</v>
      </c>
      <c r="D8921" s="222" t="s">
        <v>191</v>
      </c>
      <c r="E8921" s="199" t="s">
        <v>171</v>
      </c>
      <c r="F8921" s="200" t="s">
        <v>109</v>
      </c>
      <c r="G8921" s="200" t="s">
        <v>110</v>
      </c>
      <c r="H8921" s="200"/>
      <c r="I8921" s="200">
        <v>45952</v>
      </c>
      <c r="J8921" s="143">
        <f t="shared" si="139"/>
        <v>45952</v>
      </c>
      <c r="K8921" s="202">
        <v>8</v>
      </c>
      <c r="L8921" s="284" t="s">
        <v>12397</v>
      </c>
      <c r="M8921" s="223"/>
      <c r="N8921" s="203"/>
      <c r="O8921" s="222" t="s">
        <v>326</v>
      </c>
    </row>
    <row r="8922" spans="1:15" ht="29.25" customHeight="1">
      <c r="A8922" s="221" t="s">
        <v>73</v>
      </c>
      <c r="B8922" s="221" t="s">
        <v>778</v>
      </c>
      <c r="C8922" s="222" t="s">
        <v>74</v>
      </c>
      <c r="D8922" s="222" t="s">
        <v>191</v>
      </c>
      <c r="E8922" s="199" t="s">
        <v>171</v>
      </c>
      <c r="F8922" s="200" t="s">
        <v>670</v>
      </c>
      <c r="G8922" s="200" t="s">
        <v>671</v>
      </c>
      <c r="H8922" s="200"/>
      <c r="I8922" s="200">
        <v>45953</v>
      </c>
      <c r="J8922" s="143">
        <f t="shared" si="139"/>
        <v>45953</v>
      </c>
      <c r="K8922" s="202">
        <v>8</v>
      </c>
      <c r="L8922" s="284" t="s">
        <v>12561</v>
      </c>
      <c r="M8922" s="223"/>
      <c r="N8922" s="203"/>
      <c r="O8922" s="222" t="s">
        <v>326</v>
      </c>
    </row>
    <row r="8923" spans="1:15" ht="29.25" customHeight="1">
      <c r="A8923" s="221" t="s">
        <v>73</v>
      </c>
      <c r="B8923" s="221" t="s">
        <v>778</v>
      </c>
      <c r="C8923" s="222" t="s">
        <v>74</v>
      </c>
      <c r="D8923" s="222" t="s">
        <v>191</v>
      </c>
      <c r="E8923" s="199" t="s">
        <v>171</v>
      </c>
      <c r="F8923" s="200" t="s">
        <v>670</v>
      </c>
      <c r="G8923" s="200" t="s">
        <v>671</v>
      </c>
      <c r="H8923" s="200"/>
      <c r="I8923" s="200">
        <v>45957</v>
      </c>
      <c r="J8923" s="143">
        <f t="shared" si="139"/>
        <v>45957</v>
      </c>
      <c r="K8923" s="202">
        <v>8</v>
      </c>
      <c r="L8923" s="284" t="s">
        <v>12562</v>
      </c>
      <c r="M8923" s="223"/>
      <c r="N8923" s="203"/>
      <c r="O8923" s="222" t="s">
        <v>326</v>
      </c>
    </row>
    <row r="8924" spans="1:15" ht="29.25" customHeight="1">
      <c r="A8924" s="221" t="s">
        <v>73</v>
      </c>
      <c r="B8924" s="221" t="s">
        <v>778</v>
      </c>
      <c r="C8924" s="222" t="s">
        <v>74</v>
      </c>
      <c r="D8924" s="222" t="s">
        <v>191</v>
      </c>
      <c r="E8924" s="199" t="s">
        <v>171</v>
      </c>
      <c r="F8924" s="200" t="s">
        <v>670</v>
      </c>
      <c r="G8924" s="200" t="s">
        <v>671</v>
      </c>
      <c r="H8924" s="200"/>
      <c r="I8924" s="200">
        <v>45958</v>
      </c>
      <c r="J8924" s="143">
        <f t="shared" si="139"/>
        <v>45958</v>
      </c>
      <c r="K8924" s="202">
        <v>8</v>
      </c>
      <c r="L8924" s="284" t="s">
        <v>12563</v>
      </c>
      <c r="M8924" s="223"/>
      <c r="N8924" s="203"/>
      <c r="O8924" s="222" t="s">
        <v>326</v>
      </c>
    </row>
    <row r="8925" spans="1:15" ht="29.25" customHeight="1">
      <c r="A8925" s="221" t="s">
        <v>73</v>
      </c>
      <c r="B8925" s="221" t="s">
        <v>778</v>
      </c>
      <c r="C8925" s="222" t="s">
        <v>74</v>
      </c>
      <c r="D8925" s="222" t="s">
        <v>191</v>
      </c>
      <c r="E8925" s="199" t="s">
        <v>178</v>
      </c>
      <c r="F8925" s="200"/>
      <c r="G8925" s="200"/>
      <c r="H8925" s="200"/>
      <c r="I8925" s="200">
        <v>45959</v>
      </c>
      <c r="J8925" s="143">
        <f t="shared" si="139"/>
        <v>45959</v>
      </c>
      <c r="K8925" s="202">
        <v>1.5</v>
      </c>
      <c r="L8925" s="285" t="s">
        <v>12564</v>
      </c>
      <c r="M8925" s="223"/>
      <c r="N8925" s="203"/>
      <c r="O8925" s="222" t="s">
        <v>326</v>
      </c>
    </row>
    <row r="8926" spans="1:15" ht="29.25" customHeight="1">
      <c r="A8926" s="221" t="s">
        <v>73</v>
      </c>
      <c r="B8926" s="221" t="s">
        <v>778</v>
      </c>
      <c r="C8926" s="222" t="s">
        <v>74</v>
      </c>
      <c r="D8926" s="222" t="s">
        <v>191</v>
      </c>
      <c r="E8926" s="199" t="s">
        <v>178</v>
      </c>
      <c r="F8926" s="200"/>
      <c r="G8926" s="200"/>
      <c r="H8926" s="200"/>
      <c r="I8926" s="200">
        <v>45959</v>
      </c>
      <c r="J8926" s="143">
        <f t="shared" si="139"/>
        <v>45959</v>
      </c>
      <c r="K8926" s="202">
        <v>0.5</v>
      </c>
      <c r="L8926" s="285" t="s">
        <v>12565</v>
      </c>
      <c r="M8926" s="223"/>
      <c r="N8926" s="203"/>
      <c r="O8926" s="222" t="s">
        <v>326</v>
      </c>
    </row>
    <row r="8927" spans="1:15" ht="29.25" customHeight="1">
      <c r="A8927" s="221" t="s">
        <v>73</v>
      </c>
      <c r="B8927" s="221" t="s">
        <v>778</v>
      </c>
      <c r="C8927" s="222" t="s">
        <v>74</v>
      </c>
      <c r="D8927" s="222" t="s">
        <v>191</v>
      </c>
      <c r="E8927" s="199" t="s">
        <v>171</v>
      </c>
      <c r="F8927" s="200" t="s">
        <v>670</v>
      </c>
      <c r="G8927" s="200" t="s">
        <v>671</v>
      </c>
      <c r="H8927" s="200"/>
      <c r="I8927" s="200">
        <v>45959</v>
      </c>
      <c r="J8927" s="143">
        <f t="shared" si="139"/>
        <v>45959</v>
      </c>
      <c r="K8927" s="202">
        <v>6</v>
      </c>
      <c r="L8927" s="284" t="s">
        <v>12563</v>
      </c>
      <c r="M8927" s="223"/>
      <c r="N8927" s="203"/>
      <c r="O8927" s="222" t="s">
        <v>326</v>
      </c>
    </row>
    <row r="8928" spans="1:15" ht="29.25" customHeight="1">
      <c r="A8928" s="221" t="s">
        <v>73</v>
      </c>
      <c r="B8928" s="221" t="s">
        <v>778</v>
      </c>
      <c r="C8928" s="222" t="s">
        <v>74</v>
      </c>
      <c r="D8928" s="222" t="s">
        <v>191</v>
      </c>
      <c r="E8928" s="199" t="s">
        <v>178</v>
      </c>
      <c r="F8928" s="200"/>
      <c r="G8928" s="200"/>
      <c r="H8928" s="200"/>
      <c r="I8928" s="200">
        <v>45960</v>
      </c>
      <c r="J8928" s="143">
        <f t="shared" si="139"/>
        <v>45960</v>
      </c>
      <c r="K8928" s="202">
        <v>1</v>
      </c>
      <c r="L8928" s="285" t="s">
        <v>12727</v>
      </c>
      <c r="M8928" s="223"/>
      <c r="N8928" s="203"/>
      <c r="O8928" s="222" t="s">
        <v>326</v>
      </c>
    </row>
    <row r="8929" spans="1:15" ht="29.25" customHeight="1">
      <c r="A8929" s="221" t="s">
        <v>73</v>
      </c>
      <c r="B8929" s="221" t="s">
        <v>778</v>
      </c>
      <c r="C8929" s="222" t="s">
        <v>74</v>
      </c>
      <c r="D8929" s="222" t="s">
        <v>191</v>
      </c>
      <c r="E8929" s="199" t="s">
        <v>178</v>
      </c>
      <c r="F8929" s="200"/>
      <c r="G8929" s="200"/>
      <c r="H8929" s="200"/>
      <c r="I8929" s="200">
        <v>45960</v>
      </c>
      <c r="J8929" s="143">
        <f t="shared" si="139"/>
        <v>45960</v>
      </c>
      <c r="K8929" s="202">
        <v>1</v>
      </c>
      <c r="L8929" s="285" t="s">
        <v>12728</v>
      </c>
      <c r="M8929" s="223"/>
      <c r="N8929" s="203"/>
      <c r="O8929" s="222" t="s">
        <v>326</v>
      </c>
    </row>
    <row r="8930" spans="1:15" ht="29.25" customHeight="1">
      <c r="A8930" s="221" t="s">
        <v>73</v>
      </c>
      <c r="B8930" s="221" t="s">
        <v>778</v>
      </c>
      <c r="C8930" s="222" t="s">
        <v>74</v>
      </c>
      <c r="D8930" s="222" t="s">
        <v>191</v>
      </c>
      <c r="E8930" s="199" t="s">
        <v>171</v>
      </c>
      <c r="F8930" s="200" t="s">
        <v>670</v>
      </c>
      <c r="G8930" s="200" t="s">
        <v>671</v>
      </c>
      <c r="H8930" s="200"/>
      <c r="I8930" s="200">
        <v>45960</v>
      </c>
      <c r="J8930" s="143">
        <f t="shared" si="139"/>
        <v>45960</v>
      </c>
      <c r="K8930" s="202">
        <v>6</v>
      </c>
      <c r="L8930" s="284" t="s">
        <v>12563</v>
      </c>
      <c r="M8930" s="223"/>
      <c r="N8930" s="203"/>
      <c r="O8930" s="222" t="s">
        <v>326</v>
      </c>
    </row>
    <row r="8931" spans="1:15" ht="29.25" customHeight="1">
      <c r="A8931" s="221" t="s">
        <v>73</v>
      </c>
      <c r="B8931" s="221" t="s">
        <v>778</v>
      </c>
      <c r="C8931" s="222" t="s">
        <v>74</v>
      </c>
      <c r="D8931" s="222" t="s">
        <v>191</v>
      </c>
      <c r="E8931" s="199" t="s">
        <v>171</v>
      </c>
      <c r="F8931" s="200" t="s">
        <v>670</v>
      </c>
      <c r="G8931" s="200" t="s">
        <v>671</v>
      </c>
      <c r="H8931" s="200"/>
      <c r="I8931" s="200">
        <v>45961</v>
      </c>
      <c r="J8931" s="143">
        <f t="shared" si="139"/>
        <v>45961</v>
      </c>
      <c r="K8931" s="202">
        <v>8</v>
      </c>
      <c r="L8931" s="284" t="s">
        <v>12729</v>
      </c>
      <c r="M8931" s="223"/>
      <c r="N8931" s="203"/>
      <c r="O8931" s="222" t="s">
        <v>326</v>
      </c>
    </row>
    <row r="8932" spans="1:15" ht="29.25" customHeight="1">
      <c r="A8932" s="221" t="s">
        <v>73</v>
      </c>
      <c r="B8932" s="221" t="s">
        <v>778</v>
      </c>
      <c r="C8932" s="222" t="s">
        <v>74</v>
      </c>
      <c r="D8932" s="222" t="s">
        <v>191</v>
      </c>
      <c r="E8932" s="199" t="s">
        <v>178</v>
      </c>
      <c r="F8932" s="200"/>
      <c r="G8932" s="200"/>
      <c r="H8932" s="200"/>
      <c r="I8932" s="200">
        <v>45964</v>
      </c>
      <c r="J8932" s="143">
        <f t="shared" si="139"/>
        <v>45964</v>
      </c>
      <c r="K8932" s="202">
        <v>1.5</v>
      </c>
      <c r="L8932" s="285" t="s">
        <v>12730</v>
      </c>
      <c r="M8932" s="223"/>
      <c r="N8932" s="203"/>
      <c r="O8932" s="222" t="s">
        <v>326</v>
      </c>
    </row>
    <row r="8933" spans="1:15" ht="29.25" customHeight="1">
      <c r="A8933" s="221" t="s">
        <v>73</v>
      </c>
      <c r="B8933" s="221" t="s">
        <v>778</v>
      </c>
      <c r="C8933" s="222" t="s">
        <v>74</v>
      </c>
      <c r="D8933" s="222" t="s">
        <v>191</v>
      </c>
      <c r="E8933" s="199" t="s">
        <v>166</v>
      </c>
      <c r="F8933" s="200"/>
      <c r="G8933" s="200"/>
      <c r="H8933" s="200"/>
      <c r="I8933" s="200">
        <v>45964</v>
      </c>
      <c r="J8933" s="143">
        <f t="shared" si="139"/>
        <v>45964</v>
      </c>
      <c r="K8933" s="202">
        <v>6.5</v>
      </c>
      <c r="L8933" s="284" t="s">
        <v>12731</v>
      </c>
      <c r="M8933" s="223"/>
      <c r="N8933" s="203"/>
      <c r="O8933" s="222" t="s">
        <v>326</v>
      </c>
    </row>
    <row r="8934" spans="1:15" ht="29.25" customHeight="1">
      <c r="A8934" s="221" t="s">
        <v>73</v>
      </c>
      <c r="B8934" s="221" t="s">
        <v>778</v>
      </c>
      <c r="C8934" s="222" t="s">
        <v>74</v>
      </c>
      <c r="D8934" s="222" t="s">
        <v>191</v>
      </c>
      <c r="E8934" s="199" t="s">
        <v>178</v>
      </c>
      <c r="F8934" s="200"/>
      <c r="G8934" s="200"/>
      <c r="H8934" s="200"/>
      <c r="I8934" s="200">
        <v>45965</v>
      </c>
      <c r="J8934" s="143">
        <f t="shared" si="139"/>
        <v>45965</v>
      </c>
      <c r="K8934" s="202">
        <v>0.5</v>
      </c>
      <c r="L8934" s="285" t="s">
        <v>12732</v>
      </c>
      <c r="M8934" s="223"/>
      <c r="N8934" s="203"/>
      <c r="O8934" s="222" t="s">
        <v>326</v>
      </c>
    </row>
    <row r="8935" spans="1:15" ht="29.25" customHeight="1">
      <c r="A8935" s="221" t="s">
        <v>73</v>
      </c>
      <c r="B8935" s="221" t="s">
        <v>778</v>
      </c>
      <c r="C8935" s="222" t="s">
        <v>74</v>
      </c>
      <c r="D8935" s="222" t="s">
        <v>191</v>
      </c>
      <c r="E8935" s="199" t="s">
        <v>171</v>
      </c>
      <c r="F8935" s="200" t="s">
        <v>109</v>
      </c>
      <c r="G8935" s="200" t="s">
        <v>110</v>
      </c>
      <c r="H8935" s="200"/>
      <c r="I8935" s="200">
        <v>45965</v>
      </c>
      <c r="J8935" s="143">
        <f t="shared" si="139"/>
        <v>45965</v>
      </c>
      <c r="K8935" s="202">
        <v>1</v>
      </c>
      <c r="L8935" s="285" t="s">
        <v>12733</v>
      </c>
      <c r="M8935" s="223"/>
      <c r="N8935" s="203"/>
      <c r="O8935" s="222" t="s">
        <v>326</v>
      </c>
    </row>
    <row r="8936" spans="1:15" ht="29.25" customHeight="1">
      <c r="A8936" s="221" t="s">
        <v>73</v>
      </c>
      <c r="B8936" s="221" t="s">
        <v>778</v>
      </c>
      <c r="C8936" s="222" t="s">
        <v>74</v>
      </c>
      <c r="D8936" s="222" t="s">
        <v>191</v>
      </c>
      <c r="E8936" s="199" t="s">
        <v>171</v>
      </c>
      <c r="F8936" s="200" t="s">
        <v>670</v>
      </c>
      <c r="G8936" s="200" t="s">
        <v>671</v>
      </c>
      <c r="H8936" s="200"/>
      <c r="I8936" s="200">
        <v>45965</v>
      </c>
      <c r="J8936" s="143">
        <f t="shared" si="139"/>
        <v>45965</v>
      </c>
      <c r="K8936" s="202">
        <v>5</v>
      </c>
      <c r="L8936" s="284" t="s">
        <v>12734</v>
      </c>
      <c r="M8936" s="223"/>
      <c r="N8936" s="203"/>
      <c r="O8936" s="222" t="s">
        <v>326</v>
      </c>
    </row>
    <row r="8937" spans="1:15" ht="29.25" customHeight="1">
      <c r="A8937" s="221" t="s">
        <v>73</v>
      </c>
      <c r="B8937" s="221" t="s">
        <v>778</v>
      </c>
      <c r="C8937" s="222" t="s">
        <v>74</v>
      </c>
      <c r="D8937" s="222" t="s">
        <v>191</v>
      </c>
      <c r="E8937" s="199" t="s">
        <v>178</v>
      </c>
      <c r="F8937" s="200"/>
      <c r="G8937" s="200"/>
      <c r="H8937" s="200"/>
      <c r="I8937" s="200">
        <v>45965</v>
      </c>
      <c r="J8937" s="143">
        <f t="shared" si="139"/>
        <v>45965</v>
      </c>
      <c r="K8937" s="202">
        <v>1.5</v>
      </c>
      <c r="L8937" s="285" t="s">
        <v>12735</v>
      </c>
      <c r="M8937" s="223"/>
      <c r="N8937" s="203"/>
      <c r="O8937" s="222" t="s">
        <v>326</v>
      </c>
    </row>
    <row r="8938" spans="1:15" ht="29.25" customHeight="1">
      <c r="A8938" s="221" t="s">
        <v>73</v>
      </c>
      <c r="B8938" s="221" t="s">
        <v>778</v>
      </c>
      <c r="C8938" s="222" t="s">
        <v>74</v>
      </c>
      <c r="D8938" s="222" t="s">
        <v>191</v>
      </c>
      <c r="E8938" s="199" t="s">
        <v>169</v>
      </c>
      <c r="F8938" s="200"/>
      <c r="G8938" s="200"/>
      <c r="H8938" s="200"/>
      <c r="I8938" s="200">
        <v>45966</v>
      </c>
      <c r="J8938" s="143">
        <f t="shared" si="139"/>
        <v>45966</v>
      </c>
      <c r="K8938" s="202">
        <v>8</v>
      </c>
      <c r="L8938" s="284" t="s">
        <v>12736</v>
      </c>
      <c r="M8938" s="223"/>
      <c r="N8938" s="203"/>
      <c r="O8938" s="222" t="s">
        <v>326</v>
      </c>
    </row>
    <row r="8939" spans="1:15" ht="29.25" customHeight="1">
      <c r="A8939" s="221" t="s">
        <v>73</v>
      </c>
      <c r="B8939" s="221" t="s">
        <v>778</v>
      </c>
      <c r="C8939" s="222" t="s">
        <v>74</v>
      </c>
      <c r="D8939" s="222" t="s">
        <v>191</v>
      </c>
      <c r="E8939" s="199" t="s">
        <v>178</v>
      </c>
      <c r="F8939" s="200"/>
      <c r="G8939" s="200"/>
      <c r="H8939" s="200"/>
      <c r="I8939" s="200">
        <v>45967</v>
      </c>
      <c r="J8939" s="143">
        <f t="shared" si="139"/>
        <v>45967</v>
      </c>
      <c r="K8939" s="202">
        <v>1</v>
      </c>
      <c r="L8939" s="285" t="s">
        <v>12907</v>
      </c>
      <c r="M8939" s="223"/>
      <c r="N8939" s="203"/>
      <c r="O8939" s="222" t="s">
        <v>326</v>
      </c>
    </row>
    <row r="8940" spans="1:15" ht="29.25" customHeight="1">
      <c r="A8940" s="221" t="s">
        <v>73</v>
      </c>
      <c r="B8940" s="221" t="s">
        <v>778</v>
      </c>
      <c r="C8940" s="222" t="s">
        <v>74</v>
      </c>
      <c r="D8940" s="222" t="s">
        <v>191</v>
      </c>
      <c r="E8940" s="199" t="s">
        <v>166</v>
      </c>
      <c r="F8940" s="200"/>
      <c r="G8940" s="200"/>
      <c r="H8940" s="200"/>
      <c r="I8940" s="200">
        <v>45967</v>
      </c>
      <c r="J8940" s="143">
        <f t="shared" si="139"/>
        <v>45967</v>
      </c>
      <c r="K8940" s="202">
        <v>6</v>
      </c>
      <c r="L8940" s="284" t="s">
        <v>12908</v>
      </c>
      <c r="M8940" s="223"/>
      <c r="N8940" s="203"/>
      <c r="O8940" s="222" t="s">
        <v>326</v>
      </c>
    </row>
    <row r="8941" spans="1:15" ht="29.25" customHeight="1">
      <c r="A8941" s="221" t="s">
        <v>73</v>
      </c>
      <c r="B8941" s="221" t="s">
        <v>778</v>
      </c>
      <c r="C8941" s="222" t="s">
        <v>74</v>
      </c>
      <c r="D8941" s="222" t="s">
        <v>191</v>
      </c>
      <c r="E8941" s="199" t="s">
        <v>178</v>
      </c>
      <c r="F8941" s="200"/>
      <c r="G8941" s="200"/>
      <c r="H8941" s="200"/>
      <c r="I8941" s="200">
        <v>45967</v>
      </c>
      <c r="J8941" s="143">
        <f t="shared" si="139"/>
        <v>45967</v>
      </c>
      <c r="K8941" s="202">
        <v>1</v>
      </c>
      <c r="L8941" s="284" t="s">
        <v>12909</v>
      </c>
      <c r="M8941" s="223"/>
      <c r="N8941" s="203"/>
      <c r="O8941" s="222" t="s">
        <v>326</v>
      </c>
    </row>
    <row r="8942" spans="1:15" ht="29.25" customHeight="1">
      <c r="A8942" s="221" t="s">
        <v>73</v>
      </c>
      <c r="B8942" s="221" t="s">
        <v>778</v>
      </c>
      <c r="C8942" s="222" t="s">
        <v>74</v>
      </c>
      <c r="D8942" s="222" t="s">
        <v>191</v>
      </c>
      <c r="E8942" s="199" t="s">
        <v>166</v>
      </c>
      <c r="F8942" s="200"/>
      <c r="G8942" s="200"/>
      <c r="H8942" s="200"/>
      <c r="I8942" s="200">
        <v>45968</v>
      </c>
      <c r="J8942" s="143">
        <f t="shared" si="139"/>
        <v>45968</v>
      </c>
      <c r="K8942" s="202">
        <v>6</v>
      </c>
      <c r="L8942" s="284" t="s">
        <v>12910</v>
      </c>
      <c r="M8942" s="223"/>
      <c r="N8942" s="203"/>
      <c r="O8942" s="222" t="s">
        <v>326</v>
      </c>
    </row>
    <row r="8943" spans="1:15" ht="29.25" customHeight="1">
      <c r="A8943" s="221" t="s">
        <v>73</v>
      </c>
      <c r="B8943" s="221" t="s">
        <v>778</v>
      </c>
      <c r="C8943" s="222" t="s">
        <v>74</v>
      </c>
      <c r="D8943" s="222" t="s">
        <v>191</v>
      </c>
      <c r="E8943" s="199" t="s">
        <v>171</v>
      </c>
      <c r="F8943" s="200" t="s">
        <v>109</v>
      </c>
      <c r="G8943" s="200" t="s">
        <v>110</v>
      </c>
      <c r="H8943" s="200"/>
      <c r="I8943" s="200">
        <v>45968</v>
      </c>
      <c r="J8943" s="143">
        <f t="shared" si="139"/>
        <v>45968</v>
      </c>
      <c r="K8943" s="202">
        <v>2</v>
      </c>
      <c r="L8943" s="285" t="s">
        <v>12911</v>
      </c>
      <c r="M8943" s="223"/>
      <c r="N8943" s="203"/>
      <c r="O8943" s="222" t="s">
        <v>326</v>
      </c>
    </row>
    <row r="8944" spans="1:15" ht="29.25" customHeight="1">
      <c r="A8944" s="221" t="s">
        <v>73</v>
      </c>
      <c r="B8944" s="221" t="s">
        <v>778</v>
      </c>
      <c r="C8944" s="222" t="s">
        <v>74</v>
      </c>
      <c r="D8944" s="222" t="s">
        <v>191</v>
      </c>
      <c r="E8944" s="199" t="s">
        <v>169</v>
      </c>
      <c r="F8944" s="200" t="s">
        <v>670</v>
      </c>
      <c r="G8944" s="200" t="s">
        <v>671</v>
      </c>
      <c r="H8944" s="200"/>
      <c r="I8944" s="200">
        <v>45971</v>
      </c>
      <c r="J8944" s="143">
        <f t="shared" si="139"/>
        <v>45971</v>
      </c>
      <c r="K8944" s="202">
        <v>4</v>
      </c>
      <c r="L8944" s="284" t="s">
        <v>12912</v>
      </c>
      <c r="M8944" s="223"/>
      <c r="N8944" s="203"/>
      <c r="O8944" s="222" t="s">
        <v>326</v>
      </c>
    </row>
    <row r="8945" spans="1:15" ht="29.25" customHeight="1">
      <c r="A8945" s="221" t="s">
        <v>73</v>
      </c>
      <c r="B8945" s="221" t="s">
        <v>778</v>
      </c>
      <c r="C8945" s="222" t="s">
        <v>74</v>
      </c>
      <c r="D8945" s="222" t="s">
        <v>191</v>
      </c>
      <c r="E8945" s="199" t="s">
        <v>171</v>
      </c>
      <c r="F8945" s="200" t="s">
        <v>109</v>
      </c>
      <c r="G8945" s="200" t="s">
        <v>110</v>
      </c>
      <c r="H8945" s="200"/>
      <c r="I8945" s="200">
        <v>45971</v>
      </c>
      <c r="J8945" s="143">
        <f t="shared" si="139"/>
        <v>45971</v>
      </c>
      <c r="K8945" s="202">
        <v>4</v>
      </c>
      <c r="L8945" s="284" t="s">
        <v>12913</v>
      </c>
      <c r="M8945" s="223"/>
      <c r="N8945" s="203"/>
      <c r="O8945" s="222" t="s">
        <v>326</v>
      </c>
    </row>
    <row r="8946" spans="1:15" ht="29.25" customHeight="1">
      <c r="A8946" s="221" t="s">
        <v>73</v>
      </c>
      <c r="B8946" s="221" t="s">
        <v>778</v>
      </c>
      <c r="C8946" s="222" t="s">
        <v>74</v>
      </c>
      <c r="D8946" s="222" t="s">
        <v>191</v>
      </c>
      <c r="E8946" s="199" t="s">
        <v>171</v>
      </c>
      <c r="F8946" s="200" t="s">
        <v>109</v>
      </c>
      <c r="G8946" s="200" t="s">
        <v>110</v>
      </c>
      <c r="H8946" s="200"/>
      <c r="I8946" s="200">
        <v>45972</v>
      </c>
      <c r="J8946" s="143">
        <f t="shared" si="139"/>
        <v>45972</v>
      </c>
      <c r="K8946" s="202">
        <v>8</v>
      </c>
      <c r="L8946" s="284" t="s">
        <v>12914</v>
      </c>
      <c r="M8946" s="223"/>
      <c r="N8946" s="203"/>
      <c r="O8946" s="222" t="s">
        <v>326</v>
      </c>
    </row>
    <row r="8947" spans="1:15" ht="29.25" customHeight="1">
      <c r="A8947" s="221" t="s">
        <v>73</v>
      </c>
      <c r="B8947" s="221" t="s">
        <v>778</v>
      </c>
      <c r="C8947" s="222" t="s">
        <v>74</v>
      </c>
      <c r="D8947" s="222" t="s">
        <v>191</v>
      </c>
      <c r="E8947" s="199" t="s">
        <v>166</v>
      </c>
      <c r="F8947" s="200"/>
      <c r="G8947" s="200"/>
      <c r="H8947" s="200"/>
      <c r="I8947" s="200">
        <v>45973</v>
      </c>
      <c r="J8947" s="143">
        <f t="shared" si="139"/>
        <v>45973</v>
      </c>
      <c r="K8947" s="202">
        <v>4</v>
      </c>
      <c r="L8947" s="285" t="s">
        <v>12915</v>
      </c>
      <c r="M8947" s="223"/>
      <c r="N8947" s="203"/>
      <c r="O8947" s="222" t="s">
        <v>326</v>
      </c>
    </row>
    <row r="8948" spans="1:15" ht="29.25" customHeight="1">
      <c r="A8948" s="221" t="s">
        <v>73</v>
      </c>
      <c r="B8948" s="221" t="s">
        <v>778</v>
      </c>
      <c r="C8948" s="222" t="s">
        <v>74</v>
      </c>
      <c r="D8948" s="222" t="s">
        <v>191</v>
      </c>
      <c r="E8948" s="199" t="s">
        <v>178</v>
      </c>
      <c r="F8948" s="200"/>
      <c r="G8948" s="200"/>
      <c r="H8948" s="200"/>
      <c r="I8948" s="200">
        <v>45973</v>
      </c>
      <c r="J8948" s="143">
        <f t="shared" si="139"/>
        <v>45973</v>
      </c>
      <c r="K8948" s="202">
        <v>1.5</v>
      </c>
      <c r="L8948" s="285" t="s">
        <v>12916</v>
      </c>
      <c r="M8948" s="223"/>
      <c r="N8948" s="203"/>
      <c r="O8948" s="222" t="s">
        <v>326</v>
      </c>
    </row>
    <row r="8949" spans="1:15" ht="29.25" customHeight="1">
      <c r="A8949" s="221" t="s">
        <v>73</v>
      </c>
      <c r="B8949" s="221" t="s">
        <v>778</v>
      </c>
      <c r="C8949" s="222" t="s">
        <v>74</v>
      </c>
      <c r="D8949" s="222" t="s">
        <v>191</v>
      </c>
      <c r="E8949" s="199" t="s">
        <v>171</v>
      </c>
      <c r="F8949" s="200" t="s">
        <v>109</v>
      </c>
      <c r="G8949" s="200" t="s">
        <v>110</v>
      </c>
      <c r="H8949" s="200"/>
      <c r="I8949" s="200">
        <v>45973</v>
      </c>
      <c r="J8949" s="143">
        <f t="shared" si="139"/>
        <v>45973</v>
      </c>
      <c r="K8949" s="202">
        <v>0.5</v>
      </c>
      <c r="L8949" s="285" t="s">
        <v>7792</v>
      </c>
      <c r="M8949" s="223"/>
      <c r="N8949" s="203"/>
      <c r="O8949" s="222" t="s">
        <v>326</v>
      </c>
    </row>
    <row r="8950" spans="1:15" ht="29.25" customHeight="1">
      <c r="A8950" s="221" t="s">
        <v>73</v>
      </c>
      <c r="B8950" s="221" t="s">
        <v>778</v>
      </c>
      <c r="C8950" s="222" t="s">
        <v>74</v>
      </c>
      <c r="D8950" s="222" t="s">
        <v>191</v>
      </c>
      <c r="E8950" s="199" t="s">
        <v>163</v>
      </c>
      <c r="F8950" s="200" t="s">
        <v>6525</v>
      </c>
      <c r="G8950" s="200" t="s">
        <v>6697</v>
      </c>
      <c r="H8950" s="200" t="s">
        <v>8344</v>
      </c>
      <c r="I8950" s="200">
        <v>45973</v>
      </c>
      <c r="J8950" s="143">
        <f t="shared" si="139"/>
        <v>45973</v>
      </c>
      <c r="K8950" s="202">
        <v>2</v>
      </c>
      <c r="L8950" s="284" t="s">
        <v>12917</v>
      </c>
      <c r="M8950" s="223"/>
      <c r="N8950" s="203">
        <v>0.64583333333333304</v>
      </c>
      <c r="O8950" s="222" t="s">
        <v>993</v>
      </c>
    </row>
    <row r="8951" spans="1:15" ht="29.25" customHeight="1">
      <c r="A8951" s="221" t="s">
        <v>73</v>
      </c>
      <c r="B8951" s="221" t="s">
        <v>778</v>
      </c>
      <c r="C8951" s="222" t="s">
        <v>74</v>
      </c>
      <c r="D8951" s="222" t="s">
        <v>191</v>
      </c>
      <c r="E8951" s="199" t="s">
        <v>178</v>
      </c>
      <c r="F8951" s="200"/>
      <c r="G8951" s="200"/>
      <c r="H8951" s="200"/>
      <c r="I8951" s="200">
        <v>45974</v>
      </c>
      <c r="J8951" s="143">
        <f t="shared" si="139"/>
        <v>45974</v>
      </c>
      <c r="K8951" s="202">
        <v>1</v>
      </c>
      <c r="L8951" s="285" t="s">
        <v>13094</v>
      </c>
      <c r="M8951" s="223"/>
      <c r="N8951" s="203"/>
      <c r="O8951" s="222" t="s">
        <v>326</v>
      </c>
    </row>
    <row r="8952" spans="1:15" ht="29.25" customHeight="1">
      <c r="A8952" s="221" t="s">
        <v>73</v>
      </c>
      <c r="B8952" s="221" t="s">
        <v>778</v>
      </c>
      <c r="C8952" s="222" t="s">
        <v>74</v>
      </c>
      <c r="D8952" s="222" t="s">
        <v>191</v>
      </c>
      <c r="E8952" s="199" t="s">
        <v>178</v>
      </c>
      <c r="F8952" s="200"/>
      <c r="G8952" s="200"/>
      <c r="H8952" s="200"/>
      <c r="I8952" s="200">
        <v>45974</v>
      </c>
      <c r="J8952" s="143">
        <f t="shared" si="139"/>
        <v>45974</v>
      </c>
      <c r="K8952" s="202">
        <v>2</v>
      </c>
      <c r="L8952" s="284" t="s">
        <v>13095</v>
      </c>
      <c r="M8952" s="223"/>
      <c r="N8952" s="203"/>
      <c r="O8952" s="222" t="s">
        <v>326</v>
      </c>
    </row>
    <row r="8953" spans="1:15" ht="29.25" customHeight="1">
      <c r="A8953" s="221" t="s">
        <v>73</v>
      </c>
      <c r="B8953" s="221" t="s">
        <v>778</v>
      </c>
      <c r="C8953" s="222" t="s">
        <v>74</v>
      </c>
      <c r="D8953" s="222" t="s">
        <v>191</v>
      </c>
      <c r="E8953" s="199" t="s">
        <v>163</v>
      </c>
      <c r="F8953" s="200" t="s">
        <v>6525</v>
      </c>
      <c r="G8953" s="200" t="s">
        <v>6697</v>
      </c>
      <c r="H8953" s="200" t="s">
        <v>8344</v>
      </c>
      <c r="I8953" s="200">
        <v>45974</v>
      </c>
      <c r="J8953" s="143">
        <f t="shared" si="139"/>
        <v>45974</v>
      </c>
      <c r="K8953" s="202">
        <v>5</v>
      </c>
      <c r="L8953" s="285" t="s">
        <v>13093</v>
      </c>
      <c r="M8953" s="223"/>
      <c r="N8953" s="203">
        <v>0.64583333333333304</v>
      </c>
      <c r="O8953" s="222" t="s">
        <v>993</v>
      </c>
    </row>
    <row r="8954" spans="1:15" ht="29.25" customHeight="1">
      <c r="A8954" s="221" t="s">
        <v>73</v>
      </c>
      <c r="B8954" s="221" t="s">
        <v>778</v>
      </c>
      <c r="C8954" s="222" t="s">
        <v>74</v>
      </c>
      <c r="D8954" s="222" t="s">
        <v>191</v>
      </c>
      <c r="E8954" s="199" t="s">
        <v>163</v>
      </c>
      <c r="F8954" s="200" t="s">
        <v>6525</v>
      </c>
      <c r="G8954" s="200" t="s">
        <v>6697</v>
      </c>
      <c r="H8954" s="200"/>
      <c r="I8954" s="200">
        <v>45975</v>
      </c>
      <c r="J8954" s="143">
        <f t="shared" si="139"/>
        <v>45975</v>
      </c>
      <c r="K8954" s="202">
        <v>6</v>
      </c>
      <c r="L8954" s="285" t="s">
        <v>13093</v>
      </c>
      <c r="M8954" s="223"/>
      <c r="N8954" s="203"/>
      <c r="O8954" s="222" t="s">
        <v>326</v>
      </c>
    </row>
    <row r="8955" spans="1:15" ht="29.25" customHeight="1">
      <c r="A8955" s="221" t="s">
        <v>73</v>
      </c>
      <c r="B8955" s="221" t="s">
        <v>778</v>
      </c>
      <c r="C8955" s="222" t="s">
        <v>74</v>
      </c>
      <c r="D8955" s="222" t="s">
        <v>191</v>
      </c>
      <c r="E8955" s="199" t="s">
        <v>171</v>
      </c>
      <c r="F8955" s="200" t="s">
        <v>109</v>
      </c>
      <c r="G8955" s="200" t="s">
        <v>110</v>
      </c>
      <c r="H8955" s="200"/>
      <c r="I8955" s="200">
        <v>45975</v>
      </c>
      <c r="J8955" s="143">
        <f t="shared" si="139"/>
        <v>45975</v>
      </c>
      <c r="K8955" s="202">
        <v>2</v>
      </c>
      <c r="L8955" s="285" t="s">
        <v>13096</v>
      </c>
      <c r="M8955" s="223"/>
      <c r="N8955" s="203"/>
      <c r="O8955" s="222" t="s">
        <v>326</v>
      </c>
    </row>
    <row r="8956" spans="1:15" ht="29.25" customHeight="1">
      <c r="A8956" s="221" t="s">
        <v>73</v>
      </c>
      <c r="B8956" s="221" t="s">
        <v>778</v>
      </c>
      <c r="C8956" s="222" t="s">
        <v>74</v>
      </c>
      <c r="D8956" s="222" t="s">
        <v>191</v>
      </c>
      <c r="E8956" s="199" t="s">
        <v>171</v>
      </c>
      <c r="F8956" s="200" t="s">
        <v>109</v>
      </c>
      <c r="G8956" s="200" t="s">
        <v>110</v>
      </c>
      <c r="H8956" s="200"/>
      <c r="I8956" s="200">
        <v>45978</v>
      </c>
      <c r="J8956" s="143">
        <f t="shared" si="139"/>
        <v>45978</v>
      </c>
      <c r="K8956" s="202">
        <v>3</v>
      </c>
      <c r="L8956" s="285" t="s">
        <v>13097</v>
      </c>
      <c r="M8956" s="223"/>
      <c r="N8956" s="203"/>
      <c r="O8956" s="222" t="s">
        <v>326</v>
      </c>
    </row>
    <row r="8957" spans="1:15" ht="29.25" customHeight="1">
      <c r="A8957" s="221" t="s">
        <v>73</v>
      </c>
      <c r="B8957" s="221" t="s">
        <v>778</v>
      </c>
      <c r="C8957" s="222" t="s">
        <v>74</v>
      </c>
      <c r="D8957" s="222" t="s">
        <v>191</v>
      </c>
      <c r="E8957" s="199" t="s">
        <v>163</v>
      </c>
      <c r="F8957" s="200" t="s">
        <v>6525</v>
      </c>
      <c r="G8957" s="200" t="s">
        <v>6697</v>
      </c>
      <c r="H8957" s="200"/>
      <c r="I8957" s="200">
        <v>45978</v>
      </c>
      <c r="J8957" s="143">
        <f t="shared" si="139"/>
        <v>45978</v>
      </c>
      <c r="K8957" s="202">
        <v>5</v>
      </c>
      <c r="L8957" s="285" t="s">
        <v>13093</v>
      </c>
      <c r="M8957" s="223"/>
      <c r="N8957" s="203"/>
      <c r="O8957" s="222" t="s">
        <v>326</v>
      </c>
    </row>
    <row r="8958" spans="1:15" ht="29.25" customHeight="1">
      <c r="A8958" s="221" t="s">
        <v>73</v>
      </c>
      <c r="B8958" s="221" t="s">
        <v>778</v>
      </c>
      <c r="C8958" s="222" t="s">
        <v>74</v>
      </c>
      <c r="D8958" s="222" t="s">
        <v>191</v>
      </c>
      <c r="E8958" s="199" t="s">
        <v>178</v>
      </c>
      <c r="F8958" s="200"/>
      <c r="G8958" s="200"/>
      <c r="H8958" s="200"/>
      <c r="I8958" s="200">
        <v>45979</v>
      </c>
      <c r="J8958" s="143">
        <f t="shared" si="139"/>
        <v>45979</v>
      </c>
      <c r="K8958" s="202">
        <v>2</v>
      </c>
      <c r="L8958" s="285" t="s">
        <v>13098</v>
      </c>
      <c r="M8958" s="223"/>
      <c r="N8958" s="203"/>
      <c r="O8958" s="222" t="s">
        <v>326</v>
      </c>
    </row>
    <row r="8959" spans="1:15" ht="29.25" customHeight="1">
      <c r="A8959" s="221" t="s">
        <v>73</v>
      </c>
      <c r="B8959" s="221" t="s">
        <v>778</v>
      </c>
      <c r="C8959" s="222" t="s">
        <v>74</v>
      </c>
      <c r="D8959" s="222" t="s">
        <v>191</v>
      </c>
      <c r="E8959" s="199" t="s">
        <v>163</v>
      </c>
      <c r="F8959" s="200" t="s">
        <v>6525</v>
      </c>
      <c r="G8959" s="200" t="s">
        <v>6697</v>
      </c>
      <c r="H8959" s="200"/>
      <c r="I8959" s="200">
        <v>45979</v>
      </c>
      <c r="J8959" s="143">
        <f t="shared" si="139"/>
        <v>45979</v>
      </c>
      <c r="K8959" s="202">
        <v>4.5</v>
      </c>
      <c r="L8959" s="285" t="s">
        <v>13093</v>
      </c>
      <c r="M8959" s="223"/>
      <c r="N8959" s="203"/>
      <c r="O8959" s="222" t="s">
        <v>326</v>
      </c>
    </row>
    <row r="8960" spans="1:15" ht="29.25" customHeight="1">
      <c r="A8960" s="221" t="s">
        <v>73</v>
      </c>
      <c r="B8960" s="221" t="s">
        <v>778</v>
      </c>
      <c r="C8960" s="222" t="s">
        <v>74</v>
      </c>
      <c r="D8960" s="222" t="s">
        <v>191</v>
      </c>
      <c r="E8960" s="199" t="s">
        <v>178</v>
      </c>
      <c r="F8960" s="200"/>
      <c r="G8960" s="200"/>
      <c r="H8960" s="200"/>
      <c r="I8960" s="200">
        <v>45979</v>
      </c>
      <c r="J8960" s="143">
        <f t="shared" si="139"/>
        <v>45979</v>
      </c>
      <c r="K8960" s="202">
        <v>1.5</v>
      </c>
      <c r="L8960" s="285" t="s">
        <v>13099</v>
      </c>
      <c r="M8960" s="223"/>
      <c r="N8960" s="203"/>
      <c r="O8960" s="222" t="s">
        <v>326</v>
      </c>
    </row>
    <row r="8961" spans="1:15" ht="29.25" customHeight="1">
      <c r="A8961" s="221" t="s">
        <v>73</v>
      </c>
      <c r="B8961" s="221" t="s">
        <v>778</v>
      </c>
      <c r="C8961" s="222" t="s">
        <v>74</v>
      </c>
      <c r="D8961" s="222" t="s">
        <v>191</v>
      </c>
      <c r="E8961" s="199" t="s">
        <v>165</v>
      </c>
      <c r="F8961" s="200"/>
      <c r="G8961" s="200"/>
      <c r="H8961" s="200"/>
      <c r="I8961" s="200">
        <v>45980</v>
      </c>
      <c r="J8961" s="143">
        <f t="shared" si="139"/>
        <v>45980</v>
      </c>
      <c r="K8961" s="202">
        <v>8</v>
      </c>
      <c r="L8961" s="285" t="s">
        <v>165</v>
      </c>
      <c r="M8961" s="223"/>
      <c r="N8961" s="203"/>
      <c r="O8961" s="222" t="s">
        <v>326</v>
      </c>
    </row>
    <row r="8962" spans="1:15" ht="29.25" customHeight="1">
      <c r="A8962" s="221" t="s">
        <v>73</v>
      </c>
      <c r="B8962" s="221" t="s">
        <v>778</v>
      </c>
      <c r="C8962" s="222" t="s">
        <v>74</v>
      </c>
      <c r="D8962" s="222" t="s">
        <v>191</v>
      </c>
      <c r="E8962" s="199" t="s">
        <v>178</v>
      </c>
      <c r="F8962" s="200"/>
      <c r="G8962" s="200"/>
      <c r="H8962" s="200"/>
      <c r="I8962" s="200">
        <v>45981</v>
      </c>
      <c r="J8962" s="143">
        <f t="shared" si="139"/>
        <v>45981</v>
      </c>
      <c r="K8962" s="202">
        <v>1</v>
      </c>
      <c r="L8962" s="285" t="s">
        <v>13279</v>
      </c>
      <c r="M8962" s="223"/>
      <c r="N8962" s="203"/>
      <c r="O8962" s="222" t="s">
        <v>326</v>
      </c>
    </row>
    <row r="8963" spans="1:15" ht="29.25" customHeight="1">
      <c r="A8963" s="221" t="s">
        <v>73</v>
      </c>
      <c r="B8963" s="221" t="s">
        <v>778</v>
      </c>
      <c r="C8963" s="222" t="s">
        <v>74</v>
      </c>
      <c r="D8963" s="222" t="s">
        <v>191</v>
      </c>
      <c r="E8963" s="199" t="s">
        <v>178</v>
      </c>
      <c r="F8963" s="200"/>
      <c r="G8963" s="200"/>
      <c r="H8963" s="200"/>
      <c r="I8963" s="200">
        <v>45981</v>
      </c>
      <c r="J8963" s="143">
        <f t="shared" ref="J8963:J9026" si="140">I8963</f>
        <v>45981</v>
      </c>
      <c r="K8963" s="202">
        <v>1</v>
      </c>
      <c r="L8963" s="285" t="s">
        <v>13280</v>
      </c>
      <c r="M8963" s="223"/>
      <c r="N8963" s="203"/>
      <c r="O8963" s="222" t="s">
        <v>326</v>
      </c>
    </row>
    <row r="8964" spans="1:15" ht="29.25" customHeight="1">
      <c r="A8964" s="221" t="s">
        <v>73</v>
      </c>
      <c r="B8964" s="221" t="s">
        <v>778</v>
      </c>
      <c r="C8964" s="222" t="s">
        <v>74</v>
      </c>
      <c r="D8964" s="222" t="s">
        <v>191</v>
      </c>
      <c r="E8964" s="199" t="s">
        <v>171</v>
      </c>
      <c r="F8964" s="200" t="s">
        <v>109</v>
      </c>
      <c r="G8964" s="200" t="s">
        <v>110</v>
      </c>
      <c r="H8964" s="200"/>
      <c r="I8964" s="200">
        <v>45981</v>
      </c>
      <c r="J8964" s="143">
        <f t="shared" si="140"/>
        <v>45981</v>
      </c>
      <c r="K8964" s="202">
        <v>2</v>
      </c>
      <c r="L8964" s="285" t="s">
        <v>13097</v>
      </c>
      <c r="M8964" s="223"/>
      <c r="N8964" s="203"/>
      <c r="O8964" s="222" t="s">
        <v>326</v>
      </c>
    </row>
    <row r="8965" spans="1:15" ht="29.25" customHeight="1">
      <c r="A8965" s="221" t="s">
        <v>73</v>
      </c>
      <c r="B8965" s="221" t="s">
        <v>778</v>
      </c>
      <c r="C8965" s="222" t="s">
        <v>74</v>
      </c>
      <c r="D8965" s="222" t="s">
        <v>191</v>
      </c>
      <c r="E8965" s="199" t="s">
        <v>163</v>
      </c>
      <c r="F8965" s="200" t="s">
        <v>6525</v>
      </c>
      <c r="G8965" s="200" t="s">
        <v>6697</v>
      </c>
      <c r="H8965" s="200" t="s">
        <v>8344</v>
      </c>
      <c r="I8965" s="200">
        <v>45981</v>
      </c>
      <c r="J8965" s="143">
        <f t="shared" si="140"/>
        <v>45981</v>
      </c>
      <c r="K8965" s="202">
        <v>4</v>
      </c>
      <c r="L8965" s="285" t="s">
        <v>13281</v>
      </c>
      <c r="M8965" s="223"/>
      <c r="N8965" s="203">
        <v>0.64583333333333304</v>
      </c>
      <c r="O8965" s="222" t="s">
        <v>993</v>
      </c>
    </row>
    <row r="8966" spans="1:15" ht="29.25" customHeight="1">
      <c r="A8966" s="221" t="s">
        <v>73</v>
      </c>
      <c r="B8966" s="221" t="s">
        <v>778</v>
      </c>
      <c r="C8966" s="222" t="s">
        <v>74</v>
      </c>
      <c r="D8966" s="222" t="s">
        <v>191</v>
      </c>
      <c r="E8966" s="199" t="s">
        <v>163</v>
      </c>
      <c r="F8966" s="200" t="s">
        <v>6525</v>
      </c>
      <c r="G8966" s="200" t="s">
        <v>6697</v>
      </c>
      <c r="H8966" s="200" t="s">
        <v>8344</v>
      </c>
      <c r="I8966" s="200">
        <v>45982</v>
      </c>
      <c r="J8966" s="143">
        <f t="shared" si="140"/>
        <v>45982</v>
      </c>
      <c r="K8966" s="202">
        <v>8</v>
      </c>
      <c r="L8966" s="285" t="s">
        <v>13281</v>
      </c>
      <c r="M8966" s="223"/>
      <c r="N8966" s="203">
        <v>0.64583333333333304</v>
      </c>
      <c r="O8966" s="222" t="s">
        <v>993</v>
      </c>
    </row>
    <row r="8967" spans="1:15" ht="29.25" customHeight="1">
      <c r="A8967" s="221" t="s">
        <v>73</v>
      </c>
      <c r="B8967" s="221" t="s">
        <v>778</v>
      </c>
      <c r="C8967" s="222" t="s">
        <v>74</v>
      </c>
      <c r="D8967" s="222" t="s">
        <v>191</v>
      </c>
      <c r="E8967" s="199" t="s">
        <v>166</v>
      </c>
      <c r="F8967" s="200"/>
      <c r="G8967" s="200"/>
      <c r="H8967" s="200"/>
      <c r="I8967" s="200">
        <v>45985</v>
      </c>
      <c r="J8967" s="143">
        <f t="shared" si="140"/>
        <v>45985</v>
      </c>
      <c r="K8967" s="202">
        <v>1</v>
      </c>
      <c r="L8967" s="284" t="s">
        <v>13282</v>
      </c>
      <c r="M8967" s="223"/>
      <c r="N8967" s="203"/>
      <c r="O8967" s="222" t="s">
        <v>326</v>
      </c>
    </row>
    <row r="8968" spans="1:15" ht="29.25" customHeight="1">
      <c r="A8968" s="221" t="s">
        <v>73</v>
      </c>
      <c r="B8968" s="221" t="s">
        <v>778</v>
      </c>
      <c r="C8968" s="222" t="s">
        <v>74</v>
      </c>
      <c r="D8968" s="222" t="s">
        <v>191</v>
      </c>
      <c r="E8968" s="199" t="s">
        <v>166</v>
      </c>
      <c r="F8968" s="200"/>
      <c r="G8968" s="200"/>
      <c r="H8968" s="200"/>
      <c r="I8968" s="200">
        <v>45985</v>
      </c>
      <c r="J8968" s="143">
        <f t="shared" si="140"/>
        <v>45985</v>
      </c>
      <c r="K8968" s="202">
        <v>3</v>
      </c>
      <c r="L8968" s="284" t="s">
        <v>13284</v>
      </c>
      <c r="M8968" s="223"/>
      <c r="N8968" s="203"/>
      <c r="O8968" s="222" t="s">
        <v>326</v>
      </c>
    </row>
    <row r="8969" spans="1:15" ht="29.25" customHeight="1">
      <c r="A8969" s="221" t="s">
        <v>73</v>
      </c>
      <c r="B8969" s="221" t="s">
        <v>778</v>
      </c>
      <c r="C8969" s="222" t="s">
        <v>74</v>
      </c>
      <c r="D8969" s="222" t="s">
        <v>191</v>
      </c>
      <c r="E8969" s="199" t="s">
        <v>163</v>
      </c>
      <c r="F8969" s="200" t="s">
        <v>6525</v>
      </c>
      <c r="G8969" s="200" t="s">
        <v>6697</v>
      </c>
      <c r="H8969" s="200" t="s">
        <v>8344</v>
      </c>
      <c r="I8969" s="200">
        <v>45985</v>
      </c>
      <c r="J8969" s="143">
        <f t="shared" si="140"/>
        <v>45985</v>
      </c>
      <c r="K8969" s="202">
        <v>4</v>
      </c>
      <c r="L8969" s="285" t="s">
        <v>13283</v>
      </c>
      <c r="M8969" s="223"/>
      <c r="N8969" s="203">
        <v>0.64583333333333304</v>
      </c>
      <c r="O8969" s="222" t="s">
        <v>993</v>
      </c>
    </row>
    <row r="8970" spans="1:15" ht="29.25" customHeight="1">
      <c r="A8970" s="221" t="s">
        <v>73</v>
      </c>
      <c r="B8970" s="221" t="s">
        <v>778</v>
      </c>
      <c r="C8970" s="222" t="s">
        <v>74</v>
      </c>
      <c r="D8970" s="222" t="s">
        <v>191</v>
      </c>
      <c r="E8970" s="199" t="s">
        <v>166</v>
      </c>
      <c r="F8970" s="200"/>
      <c r="G8970" s="200"/>
      <c r="H8970" s="200"/>
      <c r="I8970" s="200">
        <v>45986</v>
      </c>
      <c r="J8970" s="143">
        <f t="shared" si="140"/>
        <v>45986</v>
      </c>
      <c r="K8970" s="202">
        <v>2</v>
      </c>
      <c r="L8970" s="284" t="s">
        <v>13286</v>
      </c>
      <c r="M8970" s="223"/>
      <c r="N8970" s="203"/>
      <c r="O8970" s="222" t="s">
        <v>326</v>
      </c>
    </row>
    <row r="8971" spans="1:15" ht="29.25" customHeight="1">
      <c r="A8971" s="221" t="s">
        <v>73</v>
      </c>
      <c r="B8971" s="221" t="s">
        <v>778</v>
      </c>
      <c r="C8971" s="222" t="s">
        <v>74</v>
      </c>
      <c r="D8971" s="222" t="s">
        <v>191</v>
      </c>
      <c r="E8971" s="199" t="s">
        <v>166</v>
      </c>
      <c r="F8971" s="200"/>
      <c r="G8971" s="200"/>
      <c r="H8971" s="200"/>
      <c r="I8971" s="200">
        <v>45986</v>
      </c>
      <c r="J8971" s="143">
        <f t="shared" si="140"/>
        <v>45986</v>
      </c>
      <c r="K8971" s="202">
        <v>2</v>
      </c>
      <c r="L8971" s="285" t="s">
        <v>13287</v>
      </c>
      <c r="M8971" s="223"/>
      <c r="N8971" s="203"/>
      <c r="O8971" s="222" t="s">
        <v>326</v>
      </c>
    </row>
    <row r="8972" spans="1:15" ht="29.25" customHeight="1">
      <c r="A8972" s="221" t="s">
        <v>73</v>
      </c>
      <c r="B8972" s="221" t="s">
        <v>778</v>
      </c>
      <c r="C8972" s="222" t="s">
        <v>74</v>
      </c>
      <c r="D8972" s="222" t="s">
        <v>191</v>
      </c>
      <c r="E8972" s="199" t="s">
        <v>163</v>
      </c>
      <c r="F8972" s="200" t="s">
        <v>6525</v>
      </c>
      <c r="G8972" s="200" t="s">
        <v>6697</v>
      </c>
      <c r="H8972" s="200" t="s">
        <v>8344</v>
      </c>
      <c r="I8972" s="200">
        <v>45986</v>
      </c>
      <c r="J8972" s="143">
        <f t="shared" si="140"/>
        <v>45986</v>
      </c>
      <c r="K8972" s="202">
        <v>4</v>
      </c>
      <c r="L8972" s="284" t="s">
        <v>13285</v>
      </c>
      <c r="M8972" s="223"/>
      <c r="N8972" s="203">
        <v>0.64583333333333304</v>
      </c>
      <c r="O8972" s="222" t="s">
        <v>993</v>
      </c>
    </row>
    <row r="8973" spans="1:15" ht="29.25" customHeight="1">
      <c r="A8973" s="221" t="s">
        <v>73</v>
      </c>
      <c r="B8973" s="221" t="s">
        <v>778</v>
      </c>
      <c r="C8973" s="222" t="s">
        <v>74</v>
      </c>
      <c r="D8973" s="222" t="s">
        <v>191</v>
      </c>
      <c r="E8973" s="199" t="s">
        <v>178</v>
      </c>
      <c r="F8973" s="200"/>
      <c r="G8973" s="200"/>
      <c r="H8973" s="200"/>
      <c r="I8973" s="200">
        <v>45987</v>
      </c>
      <c r="J8973" s="143">
        <f t="shared" si="140"/>
        <v>45987</v>
      </c>
      <c r="K8973" s="202">
        <v>1</v>
      </c>
      <c r="L8973" s="285" t="s">
        <v>13288</v>
      </c>
      <c r="M8973" s="223"/>
      <c r="N8973" s="203"/>
      <c r="O8973" s="222" t="s">
        <v>326</v>
      </c>
    </row>
    <row r="8974" spans="1:15" ht="29.25" customHeight="1">
      <c r="A8974" s="221" t="s">
        <v>73</v>
      </c>
      <c r="B8974" s="221" t="s">
        <v>778</v>
      </c>
      <c r="C8974" s="222" t="s">
        <v>74</v>
      </c>
      <c r="D8974" s="222" t="s">
        <v>191</v>
      </c>
      <c r="E8974" s="199" t="s">
        <v>166</v>
      </c>
      <c r="F8974" s="200"/>
      <c r="G8974" s="200"/>
      <c r="H8974" s="200"/>
      <c r="I8974" s="200">
        <v>45987</v>
      </c>
      <c r="J8974" s="143">
        <f t="shared" si="140"/>
        <v>45987</v>
      </c>
      <c r="K8974" s="202">
        <v>4</v>
      </c>
      <c r="L8974" s="284" t="s">
        <v>13289</v>
      </c>
      <c r="M8974" s="223"/>
      <c r="N8974" s="203"/>
      <c r="O8974" s="222" t="s">
        <v>326</v>
      </c>
    </row>
    <row r="8975" spans="1:15" ht="29.25" customHeight="1">
      <c r="A8975" s="221" t="s">
        <v>73</v>
      </c>
      <c r="B8975" s="221" t="s">
        <v>778</v>
      </c>
      <c r="C8975" s="222" t="s">
        <v>74</v>
      </c>
      <c r="D8975" s="222" t="s">
        <v>191</v>
      </c>
      <c r="E8975" s="199" t="s">
        <v>178</v>
      </c>
      <c r="F8975" s="200"/>
      <c r="G8975" s="200"/>
      <c r="H8975" s="200"/>
      <c r="I8975" s="200">
        <v>45987</v>
      </c>
      <c r="J8975" s="143">
        <f t="shared" si="140"/>
        <v>45987</v>
      </c>
      <c r="K8975" s="202">
        <v>1</v>
      </c>
      <c r="L8975" s="285" t="s">
        <v>13291</v>
      </c>
      <c r="M8975" s="223"/>
      <c r="N8975" s="203"/>
      <c r="O8975" s="222" t="s">
        <v>326</v>
      </c>
    </row>
    <row r="8976" spans="1:15" ht="29.25" customHeight="1">
      <c r="A8976" s="221" t="s">
        <v>73</v>
      </c>
      <c r="B8976" s="221" t="s">
        <v>778</v>
      </c>
      <c r="C8976" s="222" t="s">
        <v>74</v>
      </c>
      <c r="D8976" s="222" t="s">
        <v>191</v>
      </c>
      <c r="E8976" s="199" t="s">
        <v>178</v>
      </c>
      <c r="F8976" s="200"/>
      <c r="G8976" s="200"/>
      <c r="H8976" s="200"/>
      <c r="I8976" s="200">
        <v>45987</v>
      </c>
      <c r="J8976" s="143">
        <f t="shared" si="140"/>
        <v>45987</v>
      </c>
      <c r="K8976" s="202">
        <v>2</v>
      </c>
      <c r="L8976" s="285" t="s">
        <v>13292</v>
      </c>
      <c r="M8976" s="223"/>
      <c r="N8976" s="203"/>
      <c r="O8976" s="222" t="s">
        <v>326</v>
      </c>
    </row>
    <row r="8977" spans="1:15" ht="29.25" customHeight="1">
      <c r="A8977" s="221" t="s">
        <v>73</v>
      </c>
      <c r="B8977" s="221" t="s">
        <v>778</v>
      </c>
      <c r="C8977" s="222" t="s">
        <v>74</v>
      </c>
      <c r="D8977" s="222" t="s">
        <v>191</v>
      </c>
      <c r="E8977" s="199" t="s">
        <v>163</v>
      </c>
      <c r="F8977" s="200" t="s">
        <v>6525</v>
      </c>
      <c r="G8977" s="200" t="s">
        <v>6697</v>
      </c>
      <c r="H8977" s="200" t="s">
        <v>8344</v>
      </c>
      <c r="I8977" s="200">
        <v>45987</v>
      </c>
      <c r="J8977" s="143">
        <f t="shared" si="140"/>
        <v>45987</v>
      </c>
      <c r="K8977" s="202">
        <v>2</v>
      </c>
      <c r="L8977" s="284" t="s">
        <v>13290</v>
      </c>
      <c r="M8977" s="223"/>
      <c r="N8977" s="203">
        <v>0.64583333333333304</v>
      </c>
      <c r="O8977" s="222" t="s">
        <v>993</v>
      </c>
    </row>
    <row r="8978" spans="1:15" ht="29.25" customHeight="1">
      <c r="A8978" s="221" t="s">
        <v>73</v>
      </c>
      <c r="B8978" s="221" t="s">
        <v>778</v>
      </c>
      <c r="C8978" s="222" t="s">
        <v>74</v>
      </c>
      <c r="D8978" s="222" t="s">
        <v>191</v>
      </c>
      <c r="E8978" s="199" t="s">
        <v>178</v>
      </c>
      <c r="F8978" s="200"/>
      <c r="G8978" s="200"/>
      <c r="H8978" s="200"/>
      <c r="I8978" s="200">
        <v>45988</v>
      </c>
      <c r="J8978" s="143">
        <f t="shared" si="140"/>
        <v>45988</v>
      </c>
      <c r="K8978" s="202">
        <v>1</v>
      </c>
      <c r="L8978" s="285" t="s">
        <v>13459</v>
      </c>
      <c r="M8978" s="223"/>
      <c r="N8978" s="203"/>
      <c r="O8978" s="222" t="s">
        <v>326</v>
      </c>
    </row>
    <row r="8979" spans="1:15" ht="29.25" customHeight="1">
      <c r="A8979" s="221" t="s">
        <v>73</v>
      </c>
      <c r="B8979" s="221" t="s">
        <v>778</v>
      </c>
      <c r="C8979" s="222" t="s">
        <v>74</v>
      </c>
      <c r="D8979" s="222" t="s">
        <v>191</v>
      </c>
      <c r="E8979" s="199" t="s">
        <v>166</v>
      </c>
      <c r="F8979" s="200"/>
      <c r="G8979" s="200"/>
      <c r="H8979" s="200"/>
      <c r="I8979" s="200">
        <v>45988</v>
      </c>
      <c r="J8979" s="143">
        <f t="shared" si="140"/>
        <v>45988</v>
      </c>
      <c r="K8979" s="202">
        <v>2</v>
      </c>
      <c r="L8979" s="285" t="s">
        <v>13460</v>
      </c>
      <c r="M8979" s="223"/>
      <c r="N8979" s="203"/>
      <c r="O8979" s="222" t="s">
        <v>326</v>
      </c>
    </row>
    <row r="8980" spans="1:15" ht="29.25" customHeight="1">
      <c r="A8980" s="221" t="s">
        <v>73</v>
      </c>
      <c r="B8980" s="221" t="s">
        <v>778</v>
      </c>
      <c r="C8980" s="222" t="s">
        <v>74</v>
      </c>
      <c r="D8980" s="222" t="s">
        <v>191</v>
      </c>
      <c r="E8980" s="199" t="s">
        <v>171</v>
      </c>
      <c r="F8980" s="200" t="s">
        <v>109</v>
      </c>
      <c r="G8980" s="200" t="s">
        <v>110</v>
      </c>
      <c r="H8980" s="200"/>
      <c r="I8980" s="200">
        <v>45988</v>
      </c>
      <c r="J8980" s="143">
        <f t="shared" si="140"/>
        <v>45988</v>
      </c>
      <c r="K8980" s="202">
        <v>3</v>
      </c>
      <c r="L8980" s="285" t="s">
        <v>13461</v>
      </c>
      <c r="M8980" s="223"/>
      <c r="N8980" s="203"/>
      <c r="O8980" s="222" t="s">
        <v>326</v>
      </c>
    </row>
    <row r="8981" spans="1:15" ht="29.25" customHeight="1">
      <c r="A8981" s="221" t="s">
        <v>73</v>
      </c>
      <c r="B8981" s="221" t="s">
        <v>778</v>
      </c>
      <c r="C8981" s="222" t="s">
        <v>74</v>
      </c>
      <c r="D8981" s="222" t="s">
        <v>191</v>
      </c>
      <c r="E8981" s="199" t="s">
        <v>163</v>
      </c>
      <c r="F8981" s="200" t="s">
        <v>6525</v>
      </c>
      <c r="G8981" s="200" t="s">
        <v>6697</v>
      </c>
      <c r="H8981" s="200" t="s">
        <v>8344</v>
      </c>
      <c r="I8981" s="200">
        <v>45988</v>
      </c>
      <c r="J8981" s="143">
        <f t="shared" si="140"/>
        <v>45988</v>
      </c>
      <c r="K8981" s="202">
        <v>2</v>
      </c>
      <c r="L8981" s="284" t="s">
        <v>13290</v>
      </c>
      <c r="M8981" s="223"/>
      <c r="N8981" s="203">
        <v>0.64583333333333304</v>
      </c>
      <c r="O8981" s="222" t="s">
        <v>993</v>
      </c>
    </row>
    <row r="8982" spans="1:15" ht="29.25" customHeight="1">
      <c r="A8982" s="221" t="s">
        <v>73</v>
      </c>
      <c r="B8982" s="221" t="s">
        <v>778</v>
      </c>
      <c r="C8982" s="222" t="s">
        <v>74</v>
      </c>
      <c r="D8982" s="222" t="s">
        <v>191</v>
      </c>
      <c r="E8982" s="199" t="s">
        <v>165</v>
      </c>
      <c r="F8982" s="200"/>
      <c r="G8982" s="200"/>
      <c r="H8982" s="200"/>
      <c r="I8982" s="200">
        <v>45989</v>
      </c>
      <c r="J8982" s="143">
        <f t="shared" si="140"/>
        <v>45989</v>
      </c>
      <c r="K8982" s="202">
        <v>8</v>
      </c>
      <c r="L8982" s="285" t="s">
        <v>165</v>
      </c>
      <c r="M8982" s="223"/>
      <c r="N8982" s="203"/>
      <c r="O8982" s="222" t="s">
        <v>326</v>
      </c>
    </row>
    <row r="8983" spans="1:15" ht="29.25" customHeight="1">
      <c r="A8983" s="221" t="s">
        <v>73</v>
      </c>
      <c r="B8983" s="221" t="s">
        <v>778</v>
      </c>
      <c r="C8983" s="222" t="s">
        <v>74</v>
      </c>
      <c r="D8983" s="222" t="s">
        <v>191</v>
      </c>
      <c r="E8983" s="199" t="s">
        <v>166</v>
      </c>
      <c r="F8983" s="200"/>
      <c r="G8983" s="200"/>
      <c r="H8983" s="200"/>
      <c r="I8983" s="200">
        <v>45992</v>
      </c>
      <c r="J8983" s="143">
        <f t="shared" si="140"/>
        <v>45992</v>
      </c>
      <c r="K8983" s="202">
        <v>4</v>
      </c>
      <c r="L8983" s="285" t="s">
        <v>13463</v>
      </c>
      <c r="M8983" s="223"/>
      <c r="N8983" s="203"/>
      <c r="O8983" s="222" t="s">
        <v>326</v>
      </c>
    </row>
    <row r="8984" spans="1:15" ht="29.25" customHeight="1">
      <c r="A8984" s="221" t="s">
        <v>73</v>
      </c>
      <c r="B8984" s="221" t="s">
        <v>778</v>
      </c>
      <c r="C8984" s="222" t="s">
        <v>74</v>
      </c>
      <c r="D8984" s="222" t="s">
        <v>191</v>
      </c>
      <c r="E8984" s="199" t="s">
        <v>163</v>
      </c>
      <c r="F8984" s="200" t="s">
        <v>6525</v>
      </c>
      <c r="G8984" s="200" t="s">
        <v>6697</v>
      </c>
      <c r="H8984" s="200" t="s">
        <v>8344</v>
      </c>
      <c r="I8984" s="200">
        <v>45992</v>
      </c>
      <c r="J8984" s="143">
        <f t="shared" si="140"/>
        <v>45992</v>
      </c>
      <c r="K8984" s="202">
        <v>4</v>
      </c>
      <c r="L8984" s="285" t="s">
        <v>13462</v>
      </c>
      <c r="M8984" s="223"/>
      <c r="N8984" s="203">
        <v>0.64583333333333304</v>
      </c>
      <c r="O8984" s="222" t="s">
        <v>993</v>
      </c>
    </row>
    <row r="8985" spans="1:15" ht="29.25" customHeight="1">
      <c r="A8985" s="221" t="s">
        <v>73</v>
      </c>
      <c r="B8985" s="221" t="s">
        <v>778</v>
      </c>
      <c r="C8985" s="222" t="s">
        <v>74</v>
      </c>
      <c r="D8985" s="222" t="s">
        <v>191</v>
      </c>
      <c r="E8985" s="199" t="s">
        <v>166</v>
      </c>
      <c r="F8985" s="200"/>
      <c r="G8985" s="200"/>
      <c r="H8985" s="200"/>
      <c r="I8985" s="200">
        <v>45993</v>
      </c>
      <c r="J8985" s="143">
        <f t="shared" si="140"/>
        <v>45993</v>
      </c>
      <c r="K8985" s="202">
        <v>3</v>
      </c>
      <c r="L8985" s="284" t="s">
        <v>13464</v>
      </c>
      <c r="M8985" s="223"/>
      <c r="N8985" s="203"/>
      <c r="O8985" s="222" t="s">
        <v>326</v>
      </c>
    </row>
    <row r="8986" spans="1:15" ht="29.25" customHeight="1">
      <c r="A8986" s="221" t="s">
        <v>73</v>
      </c>
      <c r="B8986" s="221" t="s">
        <v>778</v>
      </c>
      <c r="C8986" s="222" t="s">
        <v>74</v>
      </c>
      <c r="D8986" s="222" t="s">
        <v>191</v>
      </c>
      <c r="E8986" s="199" t="s">
        <v>166</v>
      </c>
      <c r="F8986" s="200"/>
      <c r="G8986" s="200"/>
      <c r="H8986" s="200"/>
      <c r="I8986" s="200">
        <v>45993</v>
      </c>
      <c r="J8986" s="143">
        <f t="shared" si="140"/>
        <v>45993</v>
      </c>
      <c r="K8986" s="202">
        <v>3</v>
      </c>
      <c r="L8986" s="285" t="s">
        <v>13465</v>
      </c>
      <c r="M8986" s="223"/>
      <c r="N8986" s="203"/>
      <c r="O8986" s="222" t="s">
        <v>326</v>
      </c>
    </row>
    <row r="8987" spans="1:15" ht="29.25" customHeight="1">
      <c r="A8987" s="221" t="s">
        <v>73</v>
      </c>
      <c r="B8987" s="221" t="s">
        <v>778</v>
      </c>
      <c r="C8987" s="222" t="s">
        <v>74</v>
      </c>
      <c r="D8987" s="222" t="s">
        <v>191</v>
      </c>
      <c r="E8987" s="199" t="s">
        <v>178</v>
      </c>
      <c r="F8987" s="200"/>
      <c r="G8987" s="200"/>
      <c r="H8987" s="200"/>
      <c r="I8987" s="200">
        <v>45993</v>
      </c>
      <c r="J8987" s="143">
        <f t="shared" si="140"/>
        <v>45993</v>
      </c>
      <c r="K8987" s="202">
        <v>2</v>
      </c>
      <c r="L8987" s="285" t="s">
        <v>13466</v>
      </c>
      <c r="M8987" s="223"/>
      <c r="N8987" s="203"/>
      <c r="O8987" s="222" t="s">
        <v>326</v>
      </c>
    </row>
    <row r="8988" spans="1:15" ht="29.25" customHeight="1">
      <c r="A8988" s="221" t="s">
        <v>73</v>
      </c>
      <c r="B8988" s="221" t="s">
        <v>778</v>
      </c>
      <c r="C8988" s="222" t="s">
        <v>74</v>
      </c>
      <c r="D8988" s="222" t="s">
        <v>191</v>
      </c>
      <c r="E8988" s="199" t="s">
        <v>163</v>
      </c>
      <c r="F8988" s="200" t="s">
        <v>630</v>
      </c>
      <c r="G8988" s="200" t="s">
        <v>631</v>
      </c>
      <c r="H8988" s="200" t="s">
        <v>72</v>
      </c>
      <c r="I8988" s="200">
        <v>45994</v>
      </c>
      <c r="J8988" s="143">
        <f t="shared" si="140"/>
        <v>45994</v>
      </c>
      <c r="K8988" s="202">
        <v>8</v>
      </c>
      <c r="L8988" s="285" t="s">
        <v>13467</v>
      </c>
      <c r="M8988" s="223"/>
      <c r="N8988" s="203">
        <v>5.84375</v>
      </c>
      <c r="O8988" s="222" t="s">
        <v>992</v>
      </c>
    </row>
    <row r="8989" spans="1:15" ht="29.25" customHeight="1">
      <c r="A8989" s="221" t="s">
        <v>73</v>
      </c>
      <c r="B8989" s="221" t="s">
        <v>778</v>
      </c>
      <c r="C8989" s="222" t="s">
        <v>74</v>
      </c>
      <c r="D8989" s="222" t="s">
        <v>191</v>
      </c>
      <c r="E8989" s="199" t="s">
        <v>166</v>
      </c>
      <c r="F8989" s="200"/>
      <c r="G8989" s="200"/>
      <c r="H8989" s="200"/>
      <c r="I8989" s="200">
        <v>45995</v>
      </c>
      <c r="J8989" s="143">
        <f t="shared" si="140"/>
        <v>45995</v>
      </c>
      <c r="K8989" s="202">
        <v>4</v>
      </c>
      <c r="L8989" s="285" t="s">
        <v>13648</v>
      </c>
      <c r="M8989" s="223"/>
      <c r="N8989" s="203"/>
      <c r="O8989" s="222" t="s">
        <v>326</v>
      </c>
    </row>
    <row r="8990" spans="1:15" ht="29.25" customHeight="1">
      <c r="A8990" s="221" t="s">
        <v>73</v>
      </c>
      <c r="B8990" s="221" t="s">
        <v>778</v>
      </c>
      <c r="C8990" s="222" t="s">
        <v>74</v>
      </c>
      <c r="D8990" s="222" t="s">
        <v>191</v>
      </c>
      <c r="E8990" s="199" t="s">
        <v>166</v>
      </c>
      <c r="F8990" s="200"/>
      <c r="G8990" s="200"/>
      <c r="H8990" s="200"/>
      <c r="I8990" s="200">
        <v>45995</v>
      </c>
      <c r="J8990" s="143">
        <f t="shared" si="140"/>
        <v>45995</v>
      </c>
      <c r="K8990" s="202">
        <v>3</v>
      </c>
      <c r="L8990" s="285" t="s">
        <v>13649</v>
      </c>
      <c r="M8990" s="223"/>
      <c r="N8990" s="203"/>
      <c r="O8990" s="222" t="s">
        <v>326</v>
      </c>
    </row>
    <row r="8991" spans="1:15" ht="29.25" customHeight="1">
      <c r="A8991" s="221" t="s">
        <v>73</v>
      </c>
      <c r="B8991" s="221" t="s">
        <v>778</v>
      </c>
      <c r="C8991" s="222" t="s">
        <v>74</v>
      </c>
      <c r="D8991" s="222" t="s">
        <v>191</v>
      </c>
      <c r="E8991" s="199" t="s">
        <v>178</v>
      </c>
      <c r="F8991" s="200"/>
      <c r="G8991" s="200"/>
      <c r="H8991" s="200"/>
      <c r="I8991" s="200">
        <v>45995</v>
      </c>
      <c r="J8991" s="143">
        <f t="shared" si="140"/>
        <v>45995</v>
      </c>
      <c r="K8991" s="202">
        <v>1</v>
      </c>
      <c r="L8991" s="285" t="s">
        <v>13650</v>
      </c>
      <c r="M8991" s="223"/>
      <c r="N8991" s="203"/>
      <c r="O8991" s="222" t="s">
        <v>326</v>
      </c>
    </row>
    <row r="8992" spans="1:15" ht="29.25" customHeight="1">
      <c r="A8992" s="221" t="s">
        <v>73</v>
      </c>
      <c r="B8992" s="221" t="s">
        <v>778</v>
      </c>
      <c r="C8992" s="222" t="s">
        <v>74</v>
      </c>
      <c r="D8992" s="222" t="s">
        <v>191</v>
      </c>
      <c r="E8992" s="199" t="s">
        <v>165</v>
      </c>
      <c r="F8992" s="200"/>
      <c r="G8992" s="200"/>
      <c r="H8992" s="200"/>
      <c r="I8992" s="200">
        <v>45996</v>
      </c>
      <c r="J8992" s="143">
        <f t="shared" si="140"/>
        <v>45996</v>
      </c>
      <c r="K8992" s="202">
        <v>8</v>
      </c>
      <c r="L8992" s="285" t="s">
        <v>165</v>
      </c>
      <c r="M8992" s="223"/>
      <c r="N8992" s="203"/>
      <c r="O8992" s="222" t="s">
        <v>326</v>
      </c>
    </row>
    <row r="8993" spans="1:15" ht="29.25" customHeight="1">
      <c r="A8993" s="221" t="s">
        <v>73</v>
      </c>
      <c r="B8993" s="221" t="s">
        <v>778</v>
      </c>
      <c r="C8993" s="222" t="s">
        <v>74</v>
      </c>
      <c r="D8993" s="222" t="s">
        <v>191</v>
      </c>
      <c r="E8993" s="199" t="s">
        <v>166</v>
      </c>
      <c r="F8993" s="200"/>
      <c r="G8993" s="200"/>
      <c r="H8993" s="200"/>
      <c r="I8993" s="200">
        <v>45999</v>
      </c>
      <c r="J8993" s="143">
        <f t="shared" si="140"/>
        <v>45999</v>
      </c>
      <c r="K8993" s="202">
        <v>7</v>
      </c>
      <c r="L8993" s="285" t="s">
        <v>13651</v>
      </c>
      <c r="M8993" s="223"/>
      <c r="N8993" s="203"/>
      <c r="O8993" s="222" t="s">
        <v>326</v>
      </c>
    </row>
    <row r="8994" spans="1:15" ht="29.25" customHeight="1">
      <c r="A8994" s="221" t="s">
        <v>73</v>
      </c>
      <c r="B8994" s="221" t="s">
        <v>778</v>
      </c>
      <c r="C8994" s="222" t="s">
        <v>74</v>
      </c>
      <c r="D8994" s="222" t="s">
        <v>191</v>
      </c>
      <c r="E8994" s="199" t="s">
        <v>166</v>
      </c>
      <c r="F8994" s="200"/>
      <c r="G8994" s="200"/>
      <c r="H8994" s="200"/>
      <c r="I8994" s="200">
        <v>45999</v>
      </c>
      <c r="J8994" s="143">
        <f t="shared" si="140"/>
        <v>45999</v>
      </c>
      <c r="K8994" s="202">
        <v>1</v>
      </c>
      <c r="L8994" s="285" t="s">
        <v>13652</v>
      </c>
      <c r="M8994" s="223"/>
      <c r="N8994" s="203"/>
      <c r="O8994" s="222" t="s">
        <v>326</v>
      </c>
    </row>
    <row r="8995" spans="1:15" ht="29.25" customHeight="1">
      <c r="A8995" s="221" t="s">
        <v>73</v>
      </c>
      <c r="B8995" s="221" t="s">
        <v>778</v>
      </c>
      <c r="C8995" s="222" t="s">
        <v>74</v>
      </c>
      <c r="D8995" s="222" t="s">
        <v>191</v>
      </c>
      <c r="E8995" s="199" t="s">
        <v>166</v>
      </c>
      <c r="F8995" s="200"/>
      <c r="G8995" s="200"/>
      <c r="H8995" s="200"/>
      <c r="I8995" s="200">
        <v>46000</v>
      </c>
      <c r="J8995" s="143">
        <f t="shared" si="140"/>
        <v>46000</v>
      </c>
      <c r="K8995" s="202">
        <v>2</v>
      </c>
      <c r="L8995" s="285" t="s">
        <v>13653</v>
      </c>
      <c r="M8995" s="223"/>
      <c r="N8995" s="203"/>
      <c r="O8995" s="222" t="s">
        <v>326</v>
      </c>
    </row>
    <row r="8996" spans="1:15" ht="29.25" customHeight="1">
      <c r="A8996" s="221" t="s">
        <v>73</v>
      </c>
      <c r="B8996" s="221" t="s">
        <v>778</v>
      </c>
      <c r="C8996" s="222" t="s">
        <v>74</v>
      </c>
      <c r="D8996" s="222" t="s">
        <v>191</v>
      </c>
      <c r="E8996" s="199" t="s">
        <v>166</v>
      </c>
      <c r="F8996" s="200"/>
      <c r="G8996" s="200"/>
      <c r="H8996" s="200"/>
      <c r="I8996" s="200">
        <v>46000</v>
      </c>
      <c r="J8996" s="143">
        <f t="shared" si="140"/>
        <v>46000</v>
      </c>
      <c r="K8996" s="202">
        <v>6</v>
      </c>
      <c r="L8996" s="285" t="s">
        <v>13654</v>
      </c>
      <c r="M8996" s="223"/>
      <c r="N8996" s="203"/>
      <c r="O8996" s="222" t="s">
        <v>326</v>
      </c>
    </row>
    <row r="8997" spans="1:15" ht="29.25" customHeight="1">
      <c r="A8997" s="221" t="s">
        <v>73</v>
      </c>
      <c r="B8997" s="221" t="s">
        <v>778</v>
      </c>
      <c r="C8997" s="222" t="s">
        <v>74</v>
      </c>
      <c r="D8997" s="222" t="s">
        <v>191</v>
      </c>
      <c r="E8997" s="199" t="s">
        <v>166</v>
      </c>
      <c r="F8997" s="200" t="s">
        <v>630</v>
      </c>
      <c r="G8997" s="200" t="s">
        <v>631</v>
      </c>
      <c r="H8997" s="200"/>
      <c r="I8997" s="200">
        <v>46001</v>
      </c>
      <c r="J8997" s="143">
        <f t="shared" si="140"/>
        <v>46001</v>
      </c>
      <c r="K8997" s="202">
        <v>2</v>
      </c>
      <c r="L8997" s="285" t="s">
        <v>13655</v>
      </c>
      <c r="M8997" s="223"/>
      <c r="N8997" s="203"/>
      <c r="O8997" s="222" t="s">
        <v>326</v>
      </c>
    </row>
    <row r="8998" spans="1:15" ht="29.25" customHeight="1">
      <c r="A8998" s="221" t="s">
        <v>73</v>
      </c>
      <c r="B8998" s="221" t="s">
        <v>778</v>
      </c>
      <c r="C8998" s="222" t="s">
        <v>74</v>
      </c>
      <c r="D8998" s="222" t="s">
        <v>191</v>
      </c>
      <c r="E8998" s="199" t="s">
        <v>178</v>
      </c>
      <c r="F8998" s="200"/>
      <c r="G8998" s="200"/>
      <c r="H8998" s="200"/>
      <c r="I8998" s="200">
        <v>46001</v>
      </c>
      <c r="J8998" s="143">
        <f t="shared" si="140"/>
        <v>46001</v>
      </c>
      <c r="K8998" s="202">
        <v>2</v>
      </c>
      <c r="L8998" s="285" t="s">
        <v>13656</v>
      </c>
      <c r="M8998" s="223"/>
      <c r="N8998" s="203"/>
      <c r="O8998" s="222" t="s">
        <v>326</v>
      </c>
    </row>
    <row r="8999" spans="1:15" ht="29.25" customHeight="1">
      <c r="A8999" s="221" t="s">
        <v>73</v>
      </c>
      <c r="B8999" s="221" t="s">
        <v>778</v>
      </c>
      <c r="C8999" s="222" t="s">
        <v>74</v>
      </c>
      <c r="D8999" s="222" t="s">
        <v>191</v>
      </c>
      <c r="E8999" s="199" t="s">
        <v>178</v>
      </c>
      <c r="F8999" s="200"/>
      <c r="G8999" s="200"/>
      <c r="H8999" s="200"/>
      <c r="I8999" s="200">
        <v>46001</v>
      </c>
      <c r="J8999" s="143">
        <f t="shared" si="140"/>
        <v>46001</v>
      </c>
      <c r="K8999" s="202">
        <v>2</v>
      </c>
      <c r="L8999" s="285" t="s">
        <v>13657</v>
      </c>
      <c r="M8999" s="223"/>
      <c r="N8999" s="203"/>
      <c r="O8999" s="222" t="s">
        <v>326</v>
      </c>
    </row>
    <row r="9000" spans="1:15" ht="29.25" customHeight="1">
      <c r="A9000" s="221" t="s">
        <v>73</v>
      </c>
      <c r="B9000" s="221" t="s">
        <v>778</v>
      </c>
      <c r="C9000" s="222" t="s">
        <v>74</v>
      </c>
      <c r="D9000" s="222" t="s">
        <v>191</v>
      </c>
      <c r="E9000" s="199" t="s">
        <v>178</v>
      </c>
      <c r="F9000" s="200"/>
      <c r="G9000" s="200"/>
      <c r="H9000" s="200"/>
      <c r="I9000" s="200">
        <v>46001</v>
      </c>
      <c r="J9000" s="143">
        <f t="shared" si="140"/>
        <v>46001</v>
      </c>
      <c r="K9000" s="202">
        <v>2</v>
      </c>
      <c r="L9000" s="285" t="s">
        <v>13658</v>
      </c>
      <c r="M9000" s="223"/>
      <c r="N9000" s="203"/>
      <c r="O9000" s="222" t="s">
        <v>326</v>
      </c>
    </row>
    <row r="9001" spans="1:15" ht="29.25" customHeight="1">
      <c r="A9001" s="221" t="s">
        <v>73</v>
      </c>
      <c r="B9001" s="221" t="s">
        <v>778</v>
      </c>
      <c r="C9001" s="222" t="s">
        <v>74</v>
      </c>
      <c r="D9001" s="222" t="s">
        <v>191</v>
      </c>
      <c r="E9001" s="199" t="s">
        <v>178</v>
      </c>
      <c r="F9001" s="200"/>
      <c r="G9001" s="200"/>
      <c r="H9001" s="200"/>
      <c r="I9001" s="200">
        <v>46002</v>
      </c>
      <c r="J9001" s="143">
        <f t="shared" si="140"/>
        <v>46002</v>
      </c>
      <c r="K9001" s="202">
        <v>1</v>
      </c>
      <c r="L9001" s="285" t="s">
        <v>13650</v>
      </c>
      <c r="M9001" s="223"/>
      <c r="N9001" s="203"/>
      <c r="O9001" s="222" t="s">
        <v>326</v>
      </c>
    </row>
    <row r="9002" spans="1:15" ht="29.25" customHeight="1">
      <c r="A9002" s="221" t="s">
        <v>73</v>
      </c>
      <c r="B9002" s="221" t="s">
        <v>778</v>
      </c>
      <c r="C9002" s="222" t="s">
        <v>74</v>
      </c>
      <c r="D9002" s="222" t="s">
        <v>191</v>
      </c>
      <c r="E9002" s="199" t="s">
        <v>175</v>
      </c>
      <c r="F9002" s="200"/>
      <c r="G9002" s="200"/>
      <c r="H9002" s="200"/>
      <c r="I9002" s="200">
        <v>46002</v>
      </c>
      <c r="J9002" s="143">
        <f t="shared" si="140"/>
        <v>46002</v>
      </c>
      <c r="K9002" s="202">
        <v>4</v>
      </c>
      <c r="L9002" s="285" t="s">
        <v>14621</v>
      </c>
      <c r="M9002" s="223"/>
      <c r="N9002" s="203"/>
      <c r="O9002" s="222" t="s">
        <v>326</v>
      </c>
    </row>
    <row r="9003" spans="1:15" ht="29.25" customHeight="1">
      <c r="A9003" s="221" t="s">
        <v>73</v>
      </c>
      <c r="B9003" s="221" t="s">
        <v>778</v>
      </c>
      <c r="C9003" s="222" t="s">
        <v>74</v>
      </c>
      <c r="D9003" s="222" t="s">
        <v>191</v>
      </c>
      <c r="E9003" s="199" t="s">
        <v>166</v>
      </c>
      <c r="F9003" s="200"/>
      <c r="G9003" s="200"/>
      <c r="H9003" s="200"/>
      <c r="I9003" s="200">
        <v>46002</v>
      </c>
      <c r="J9003" s="143">
        <f t="shared" si="140"/>
        <v>46002</v>
      </c>
      <c r="K9003" s="202">
        <v>1</v>
      </c>
      <c r="L9003" s="285" t="s">
        <v>14622</v>
      </c>
      <c r="M9003" s="223"/>
      <c r="N9003" s="203"/>
      <c r="O9003" s="222" t="s">
        <v>326</v>
      </c>
    </row>
    <row r="9004" spans="1:15" ht="29.25" customHeight="1">
      <c r="A9004" s="221" t="s">
        <v>73</v>
      </c>
      <c r="B9004" s="221" t="s">
        <v>778</v>
      </c>
      <c r="C9004" s="222" t="s">
        <v>74</v>
      </c>
      <c r="D9004" s="222" t="s">
        <v>191</v>
      </c>
      <c r="E9004" s="199" t="s">
        <v>163</v>
      </c>
      <c r="F9004" s="200" t="s">
        <v>6525</v>
      </c>
      <c r="G9004" s="200" t="s">
        <v>6697</v>
      </c>
      <c r="H9004" s="200" t="s">
        <v>8344</v>
      </c>
      <c r="I9004" s="200">
        <v>46002</v>
      </c>
      <c r="J9004" s="143">
        <f t="shared" si="140"/>
        <v>46002</v>
      </c>
      <c r="K9004" s="202">
        <v>2</v>
      </c>
      <c r="L9004" s="285" t="s">
        <v>14620</v>
      </c>
      <c r="M9004" s="223"/>
      <c r="N9004" s="203">
        <v>0.64583333333333304</v>
      </c>
      <c r="O9004" s="222" t="s">
        <v>993</v>
      </c>
    </row>
    <row r="9005" spans="1:15" ht="29.25" customHeight="1">
      <c r="A9005" s="221" t="s">
        <v>73</v>
      </c>
      <c r="B9005" s="221" t="s">
        <v>778</v>
      </c>
      <c r="C9005" s="222" t="s">
        <v>74</v>
      </c>
      <c r="D9005" s="222" t="s">
        <v>191</v>
      </c>
      <c r="E9005" s="199" t="s">
        <v>165</v>
      </c>
      <c r="F9005" s="200"/>
      <c r="G9005" s="200"/>
      <c r="H9005" s="200"/>
      <c r="I9005" s="200">
        <v>46003</v>
      </c>
      <c r="J9005" s="143">
        <f t="shared" si="140"/>
        <v>46003</v>
      </c>
      <c r="K9005" s="202">
        <v>8</v>
      </c>
      <c r="L9005" s="285" t="s">
        <v>165</v>
      </c>
      <c r="M9005" s="223"/>
      <c r="N9005" s="203"/>
      <c r="O9005" s="222" t="s">
        <v>326</v>
      </c>
    </row>
    <row r="9006" spans="1:15" ht="29.25" customHeight="1">
      <c r="A9006" s="221" t="s">
        <v>73</v>
      </c>
      <c r="B9006" s="221" t="s">
        <v>778</v>
      </c>
      <c r="C9006" s="222" t="s">
        <v>74</v>
      </c>
      <c r="D9006" s="222" t="s">
        <v>191</v>
      </c>
      <c r="E9006" s="199" t="s">
        <v>166</v>
      </c>
      <c r="F9006" s="200"/>
      <c r="G9006" s="200"/>
      <c r="H9006" s="200"/>
      <c r="I9006" s="200">
        <v>46006</v>
      </c>
      <c r="J9006" s="143">
        <f t="shared" si="140"/>
        <v>46006</v>
      </c>
      <c r="K9006" s="202">
        <v>1</v>
      </c>
      <c r="L9006" s="285" t="s">
        <v>14624</v>
      </c>
      <c r="M9006" s="223"/>
      <c r="N9006" s="203"/>
      <c r="O9006" s="222" t="s">
        <v>326</v>
      </c>
    </row>
    <row r="9007" spans="1:15" ht="29.25" customHeight="1">
      <c r="A9007" s="221" t="s">
        <v>73</v>
      </c>
      <c r="B9007" s="221" t="s">
        <v>778</v>
      </c>
      <c r="C9007" s="222" t="s">
        <v>74</v>
      </c>
      <c r="D9007" s="222" t="s">
        <v>191</v>
      </c>
      <c r="E9007" s="199" t="s">
        <v>166</v>
      </c>
      <c r="F9007" s="200"/>
      <c r="G9007" s="200"/>
      <c r="H9007" s="200"/>
      <c r="I9007" s="200">
        <v>46006</v>
      </c>
      <c r="J9007" s="143">
        <f t="shared" si="140"/>
        <v>46006</v>
      </c>
      <c r="K9007" s="202">
        <v>5</v>
      </c>
      <c r="L9007" s="285" t="s">
        <v>14625</v>
      </c>
      <c r="M9007" s="223"/>
      <c r="N9007" s="203"/>
      <c r="O9007" s="222" t="s">
        <v>326</v>
      </c>
    </row>
    <row r="9008" spans="1:15" ht="29.25" customHeight="1">
      <c r="A9008" s="221" t="s">
        <v>73</v>
      </c>
      <c r="B9008" s="221" t="s">
        <v>778</v>
      </c>
      <c r="C9008" s="222" t="s">
        <v>74</v>
      </c>
      <c r="D9008" s="222" t="s">
        <v>191</v>
      </c>
      <c r="E9008" s="199" t="s">
        <v>163</v>
      </c>
      <c r="F9008" s="200" t="s">
        <v>6525</v>
      </c>
      <c r="G9008" s="200" t="s">
        <v>6697</v>
      </c>
      <c r="H9008" s="200" t="s">
        <v>8344</v>
      </c>
      <c r="I9008" s="200">
        <v>46006</v>
      </c>
      <c r="J9008" s="143">
        <f t="shared" si="140"/>
        <v>46006</v>
      </c>
      <c r="K9008" s="202">
        <v>2</v>
      </c>
      <c r="L9008" s="285" t="s">
        <v>14623</v>
      </c>
      <c r="M9008" s="223"/>
      <c r="N9008" s="203">
        <v>0.64583333333333304</v>
      </c>
      <c r="O9008" s="222" t="s">
        <v>993</v>
      </c>
    </row>
    <row r="9009" spans="1:15" ht="29.25" customHeight="1">
      <c r="A9009" s="221" t="s">
        <v>73</v>
      </c>
      <c r="B9009" s="221" t="s">
        <v>778</v>
      </c>
      <c r="C9009" s="222" t="s">
        <v>74</v>
      </c>
      <c r="D9009" s="222" t="s">
        <v>191</v>
      </c>
      <c r="E9009" s="199" t="s">
        <v>178</v>
      </c>
      <c r="F9009" s="200"/>
      <c r="G9009" s="200"/>
      <c r="H9009" s="200"/>
      <c r="I9009" s="200">
        <v>46007</v>
      </c>
      <c r="J9009" s="143">
        <f t="shared" si="140"/>
        <v>46007</v>
      </c>
      <c r="K9009" s="202">
        <v>1</v>
      </c>
      <c r="L9009" s="285" t="s">
        <v>14627</v>
      </c>
      <c r="M9009" s="223"/>
      <c r="N9009" s="203"/>
      <c r="O9009" s="222" t="s">
        <v>326</v>
      </c>
    </row>
    <row r="9010" spans="1:15" ht="29.25" customHeight="1">
      <c r="A9010" s="221" t="s">
        <v>73</v>
      </c>
      <c r="B9010" s="221" t="s">
        <v>778</v>
      </c>
      <c r="C9010" s="222" t="s">
        <v>74</v>
      </c>
      <c r="D9010" s="222" t="s">
        <v>191</v>
      </c>
      <c r="E9010" s="199" t="s">
        <v>171</v>
      </c>
      <c r="F9010" s="200"/>
      <c r="G9010" s="200"/>
      <c r="H9010" s="200"/>
      <c r="I9010" s="200">
        <v>46007</v>
      </c>
      <c r="J9010" s="143">
        <f t="shared" si="140"/>
        <v>46007</v>
      </c>
      <c r="K9010" s="202">
        <v>3</v>
      </c>
      <c r="L9010" s="284" t="s">
        <v>14628</v>
      </c>
      <c r="M9010" s="223"/>
      <c r="N9010" s="203"/>
      <c r="O9010" s="222" t="s">
        <v>326</v>
      </c>
    </row>
    <row r="9011" spans="1:15" ht="29.25" customHeight="1">
      <c r="A9011" s="221" t="s">
        <v>73</v>
      </c>
      <c r="B9011" s="221" t="s">
        <v>778</v>
      </c>
      <c r="C9011" s="222" t="s">
        <v>74</v>
      </c>
      <c r="D9011" s="222" t="s">
        <v>191</v>
      </c>
      <c r="E9011" s="199" t="s">
        <v>163</v>
      </c>
      <c r="F9011" s="200" t="s">
        <v>6525</v>
      </c>
      <c r="G9011" s="200" t="s">
        <v>6697</v>
      </c>
      <c r="H9011" s="200" t="s">
        <v>8344</v>
      </c>
      <c r="I9011" s="200">
        <v>46007</v>
      </c>
      <c r="J9011" s="143">
        <f t="shared" si="140"/>
        <v>46007</v>
      </c>
      <c r="K9011" s="202">
        <v>5</v>
      </c>
      <c r="L9011" s="284" t="s">
        <v>14626</v>
      </c>
      <c r="M9011" s="223"/>
      <c r="N9011" s="203">
        <v>0.64583333333333304</v>
      </c>
      <c r="O9011" s="222" t="s">
        <v>993</v>
      </c>
    </row>
    <row r="9012" spans="1:15" ht="29.25" customHeight="1">
      <c r="A9012" s="221" t="s">
        <v>73</v>
      </c>
      <c r="B9012" s="221" t="s">
        <v>778</v>
      </c>
      <c r="C9012" s="222" t="s">
        <v>74</v>
      </c>
      <c r="D9012" s="222" t="s">
        <v>191</v>
      </c>
      <c r="E9012" s="199" t="s">
        <v>171</v>
      </c>
      <c r="F9012" s="200"/>
      <c r="G9012" s="200"/>
      <c r="H9012" s="200"/>
      <c r="I9012" s="200">
        <v>46008</v>
      </c>
      <c r="J9012" s="143">
        <f t="shared" si="140"/>
        <v>46008</v>
      </c>
      <c r="K9012" s="202">
        <v>8</v>
      </c>
      <c r="L9012" s="285" t="s">
        <v>14629</v>
      </c>
      <c r="M9012" s="223"/>
      <c r="N9012" s="203"/>
      <c r="O9012" s="222" t="s">
        <v>326</v>
      </c>
    </row>
    <row r="9013" spans="1:15" ht="29.25" customHeight="1">
      <c r="A9013" s="221" t="s">
        <v>73</v>
      </c>
      <c r="B9013" s="221" t="s">
        <v>778</v>
      </c>
      <c r="C9013" s="222" t="s">
        <v>74</v>
      </c>
      <c r="D9013" s="222" t="s">
        <v>191</v>
      </c>
      <c r="E9013" s="199" t="s">
        <v>178</v>
      </c>
      <c r="F9013" s="200"/>
      <c r="G9013" s="200"/>
      <c r="H9013" s="200"/>
      <c r="I9013" s="200">
        <v>46009</v>
      </c>
      <c r="J9013" s="143">
        <f t="shared" si="140"/>
        <v>46009</v>
      </c>
      <c r="K9013" s="202">
        <v>1</v>
      </c>
      <c r="L9013" s="285" t="s">
        <v>13650</v>
      </c>
      <c r="M9013" s="223"/>
      <c r="N9013" s="203"/>
      <c r="O9013" s="222" t="s">
        <v>326</v>
      </c>
    </row>
    <row r="9014" spans="1:15" ht="29.25" customHeight="1">
      <c r="A9014" s="221" t="s">
        <v>73</v>
      </c>
      <c r="B9014" s="221" t="s">
        <v>778</v>
      </c>
      <c r="C9014" s="222" t="s">
        <v>74</v>
      </c>
      <c r="D9014" s="222" t="s">
        <v>191</v>
      </c>
      <c r="E9014" s="199" t="s">
        <v>166</v>
      </c>
      <c r="F9014" s="200"/>
      <c r="G9014" s="200"/>
      <c r="H9014" s="200"/>
      <c r="I9014" s="200">
        <v>46009</v>
      </c>
      <c r="J9014" s="143">
        <f t="shared" si="140"/>
        <v>46009</v>
      </c>
      <c r="K9014" s="202">
        <v>3</v>
      </c>
      <c r="L9014" s="285" t="s">
        <v>14630</v>
      </c>
      <c r="M9014" s="223"/>
      <c r="N9014" s="203"/>
      <c r="O9014" s="222" t="s">
        <v>326</v>
      </c>
    </row>
    <row r="9015" spans="1:15" ht="29.25" customHeight="1">
      <c r="A9015" s="221" t="s">
        <v>73</v>
      </c>
      <c r="B9015" s="221" t="s">
        <v>778</v>
      </c>
      <c r="C9015" s="222" t="s">
        <v>74</v>
      </c>
      <c r="D9015" s="222" t="s">
        <v>191</v>
      </c>
      <c r="E9015" s="199" t="s">
        <v>165</v>
      </c>
      <c r="F9015" s="200"/>
      <c r="G9015" s="200"/>
      <c r="H9015" s="200"/>
      <c r="I9015" s="200">
        <v>46009</v>
      </c>
      <c r="J9015" s="143">
        <f t="shared" si="140"/>
        <v>46009</v>
      </c>
      <c r="K9015" s="202">
        <v>4</v>
      </c>
      <c r="L9015" s="285" t="s">
        <v>165</v>
      </c>
      <c r="M9015" s="223"/>
      <c r="N9015" s="203"/>
      <c r="O9015" s="222" t="s">
        <v>326</v>
      </c>
    </row>
    <row r="9016" spans="1:15" ht="29.25" customHeight="1">
      <c r="A9016" s="221" t="s">
        <v>73</v>
      </c>
      <c r="B9016" s="221" t="s">
        <v>778</v>
      </c>
      <c r="C9016" s="222" t="s">
        <v>74</v>
      </c>
      <c r="D9016" s="222" t="s">
        <v>191</v>
      </c>
      <c r="E9016" s="199" t="s">
        <v>166</v>
      </c>
      <c r="F9016" s="200"/>
      <c r="G9016" s="200"/>
      <c r="H9016" s="200"/>
      <c r="I9016" s="200">
        <v>46010</v>
      </c>
      <c r="J9016" s="143">
        <f t="shared" si="140"/>
        <v>46010</v>
      </c>
      <c r="K9016" s="202">
        <v>3</v>
      </c>
      <c r="L9016" s="285" t="s">
        <v>14631</v>
      </c>
      <c r="M9016" s="223"/>
      <c r="N9016" s="203"/>
      <c r="O9016" s="222" t="s">
        <v>326</v>
      </c>
    </row>
    <row r="9017" spans="1:15" ht="29.25" customHeight="1">
      <c r="A9017" s="221" t="s">
        <v>73</v>
      </c>
      <c r="B9017" s="221" t="s">
        <v>778</v>
      </c>
      <c r="C9017" s="222" t="s">
        <v>74</v>
      </c>
      <c r="D9017" s="222" t="s">
        <v>191</v>
      </c>
      <c r="E9017" s="199" t="s">
        <v>166</v>
      </c>
      <c r="F9017" s="200"/>
      <c r="G9017" s="200"/>
      <c r="H9017" s="200"/>
      <c r="I9017" s="200">
        <v>46010</v>
      </c>
      <c r="J9017" s="143">
        <f t="shared" si="140"/>
        <v>46010</v>
      </c>
      <c r="K9017" s="202">
        <v>5</v>
      </c>
      <c r="L9017" s="285" t="s">
        <v>14632</v>
      </c>
      <c r="M9017" s="223"/>
      <c r="N9017" s="203"/>
      <c r="O9017" s="222" t="s">
        <v>326</v>
      </c>
    </row>
    <row r="9018" spans="1:15" ht="29.25" customHeight="1">
      <c r="A9018" s="221" t="s">
        <v>73</v>
      </c>
      <c r="B9018" s="221" t="s">
        <v>778</v>
      </c>
      <c r="C9018" s="222" t="s">
        <v>74</v>
      </c>
      <c r="D9018" s="222" t="s">
        <v>191</v>
      </c>
      <c r="E9018" s="199" t="s">
        <v>178</v>
      </c>
      <c r="F9018" s="200"/>
      <c r="G9018" s="200"/>
      <c r="H9018" s="200"/>
      <c r="I9018" s="200">
        <v>46013</v>
      </c>
      <c r="J9018" s="143">
        <f t="shared" si="140"/>
        <v>46013</v>
      </c>
      <c r="K9018" s="202">
        <v>2</v>
      </c>
      <c r="L9018" s="285" t="s">
        <v>14633</v>
      </c>
      <c r="M9018" s="223"/>
      <c r="N9018" s="203"/>
      <c r="O9018" s="222" t="s">
        <v>326</v>
      </c>
    </row>
    <row r="9019" spans="1:15" ht="29.25" customHeight="1">
      <c r="A9019" s="221" t="s">
        <v>73</v>
      </c>
      <c r="B9019" s="221" t="s">
        <v>778</v>
      </c>
      <c r="C9019" s="222" t="s">
        <v>74</v>
      </c>
      <c r="D9019" s="222" t="s">
        <v>191</v>
      </c>
      <c r="E9019" s="199" t="s">
        <v>166</v>
      </c>
      <c r="F9019" s="200"/>
      <c r="G9019" s="200"/>
      <c r="H9019" s="200"/>
      <c r="I9019" s="200">
        <v>46013</v>
      </c>
      <c r="J9019" s="143">
        <f t="shared" si="140"/>
        <v>46013</v>
      </c>
      <c r="K9019" s="202">
        <v>6</v>
      </c>
      <c r="L9019" s="285" t="s">
        <v>14634</v>
      </c>
      <c r="M9019" s="223"/>
      <c r="N9019" s="203"/>
      <c r="O9019" s="222" t="s">
        <v>326</v>
      </c>
    </row>
    <row r="9020" spans="1:15" ht="29.25" customHeight="1">
      <c r="A9020" s="221" t="s">
        <v>73</v>
      </c>
      <c r="B9020" s="221" t="s">
        <v>778</v>
      </c>
      <c r="C9020" s="222" t="s">
        <v>74</v>
      </c>
      <c r="D9020" s="222" t="s">
        <v>191</v>
      </c>
      <c r="E9020" s="199" t="s">
        <v>175</v>
      </c>
      <c r="F9020" s="200"/>
      <c r="G9020" s="200"/>
      <c r="H9020" s="200"/>
      <c r="I9020" s="200">
        <v>46014</v>
      </c>
      <c r="J9020" s="143">
        <f t="shared" si="140"/>
        <v>46014</v>
      </c>
      <c r="K9020" s="202">
        <v>4</v>
      </c>
      <c r="L9020" s="285" t="s">
        <v>14635</v>
      </c>
      <c r="M9020" s="223"/>
      <c r="N9020" s="203"/>
      <c r="O9020" s="222" t="s">
        <v>326</v>
      </c>
    </row>
    <row r="9021" spans="1:15" ht="29.25" customHeight="1">
      <c r="A9021" s="221" t="s">
        <v>73</v>
      </c>
      <c r="B9021" s="221" t="s">
        <v>778</v>
      </c>
      <c r="C9021" s="222" t="s">
        <v>74</v>
      </c>
      <c r="D9021" s="222" t="s">
        <v>191</v>
      </c>
      <c r="E9021" s="199" t="s">
        <v>171</v>
      </c>
      <c r="F9021" s="200" t="s">
        <v>630</v>
      </c>
      <c r="G9021" s="200" t="s">
        <v>631</v>
      </c>
      <c r="H9021" s="200"/>
      <c r="I9021" s="200">
        <v>46014</v>
      </c>
      <c r="J9021" s="143">
        <f t="shared" si="140"/>
        <v>46014</v>
      </c>
      <c r="K9021" s="202">
        <v>2</v>
      </c>
      <c r="L9021" s="284" t="s">
        <v>14636</v>
      </c>
      <c r="M9021" s="223"/>
      <c r="N9021" s="203"/>
      <c r="O9021" s="222" t="s">
        <v>326</v>
      </c>
    </row>
    <row r="9022" spans="1:15" ht="29.25" customHeight="1">
      <c r="A9022" s="221" t="s">
        <v>73</v>
      </c>
      <c r="B9022" s="221" t="s">
        <v>778</v>
      </c>
      <c r="C9022" s="222" t="s">
        <v>74</v>
      </c>
      <c r="D9022" s="222" t="s">
        <v>191</v>
      </c>
      <c r="E9022" s="199" t="s">
        <v>166</v>
      </c>
      <c r="F9022" s="200"/>
      <c r="G9022" s="200"/>
      <c r="H9022" s="200"/>
      <c r="I9022" s="200">
        <v>46014</v>
      </c>
      <c r="J9022" s="143">
        <f t="shared" si="140"/>
        <v>46014</v>
      </c>
      <c r="K9022" s="202">
        <v>2</v>
      </c>
      <c r="L9022" s="285" t="s">
        <v>14637</v>
      </c>
      <c r="M9022" s="223"/>
      <c r="N9022" s="203"/>
      <c r="O9022" s="222" t="s">
        <v>326</v>
      </c>
    </row>
    <row r="9023" spans="1:15" ht="29.25" customHeight="1">
      <c r="A9023" s="221" t="s">
        <v>73</v>
      </c>
      <c r="B9023" s="221" t="s">
        <v>778</v>
      </c>
      <c r="C9023" s="222" t="s">
        <v>74</v>
      </c>
      <c r="D9023" s="222" t="s">
        <v>191</v>
      </c>
      <c r="E9023" s="199" t="s">
        <v>165</v>
      </c>
      <c r="F9023" s="200"/>
      <c r="G9023" s="200"/>
      <c r="H9023" s="200"/>
      <c r="I9023" s="200">
        <v>46015</v>
      </c>
      <c r="J9023" s="143">
        <f t="shared" si="140"/>
        <v>46015</v>
      </c>
      <c r="K9023" s="202">
        <v>8</v>
      </c>
      <c r="L9023" s="285" t="s">
        <v>165</v>
      </c>
      <c r="M9023" s="223"/>
      <c r="N9023" s="203"/>
      <c r="O9023" s="222" t="s">
        <v>326</v>
      </c>
    </row>
    <row r="9024" spans="1:15" ht="29.25" customHeight="1">
      <c r="A9024" s="221" t="s">
        <v>73</v>
      </c>
      <c r="B9024" s="221" t="s">
        <v>778</v>
      </c>
      <c r="C9024" s="222" t="s">
        <v>74</v>
      </c>
      <c r="D9024" s="222" t="s">
        <v>191</v>
      </c>
      <c r="E9024" s="199" t="s">
        <v>174</v>
      </c>
      <c r="F9024" s="200"/>
      <c r="G9024" s="200"/>
      <c r="H9024" s="200"/>
      <c r="I9024" s="200">
        <v>46017</v>
      </c>
      <c r="J9024" s="143">
        <f t="shared" si="140"/>
        <v>46017</v>
      </c>
      <c r="K9024" s="202">
        <v>8</v>
      </c>
      <c r="L9024" s="285" t="s">
        <v>14873</v>
      </c>
      <c r="M9024" s="223"/>
      <c r="N9024" s="203"/>
      <c r="O9024" s="222" t="s">
        <v>326</v>
      </c>
    </row>
    <row r="9025" spans="1:15" ht="29.25" customHeight="1">
      <c r="A9025" s="221" t="s">
        <v>73</v>
      </c>
      <c r="B9025" s="221" t="s">
        <v>778</v>
      </c>
      <c r="C9025" s="222" t="s">
        <v>74</v>
      </c>
      <c r="D9025" s="222" t="s">
        <v>191</v>
      </c>
      <c r="E9025" s="199" t="s">
        <v>166</v>
      </c>
      <c r="F9025" s="200"/>
      <c r="G9025" s="200"/>
      <c r="H9025" s="200"/>
      <c r="I9025" s="200">
        <v>46020</v>
      </c>
      <c r="J9025" s="143">
        <f t="shared" si="140"/>
        <v>46020</v>
      </c>
      <c r="K9025" s="202">
        <v>4</v>
      </c>
      <c r="L9025" s="284" t="s">
        <v>14874</v>
      </c>
      <c r="M9025" s="223"/>
      <c r="N9025" s="203"/>
      <c r="O9025" s="222" t="s">
        <v>326</v>
      </c>
    </row>
    <row r="9026" spans="1:15" ht="29.25" customHeight="1">
      <c r="A9026" s="221" t="s">
        <v>73</v>
      </c>
      <c r="B9026" s="221" t="s">
        <v>778</v>
      </c>
      <c r="C9026" s="222" t="s">
        <v>74</v>
      </c>
      <c r="D9026" s="222" t="s">
        <v>191</v>
      </c>
      <c r="E9026" s="199" t="s">
        <v>171</v>
      </c>
      <c r="F9026" s="200" t="s">
        <v>630</v>
      </c>
      <c r="G9026" s="200" t="s">
        <v>631</v>
      </c>
      <c r="H9026" s="200"/>
      <c r="I9026" s="200">
        <v>46020</v>
      </c>
      <c r="J9026" s="143">
        <f t="shared" si="140"/>
        <v>46020</v>
      </c>
      <c r="K9026" s="202">
        <v>4</v>
      </c>
      <c r="L9026" s="284" t="s">
        <v>14875</v>
      </c>
      <c r="M9026" s="223"/>
      <c r="N9026" s="203"/>
      <c r="O9026" s="222" t="s">
        <v>326</v>
      </c>
    </row>
    <row r="9027" spans="1:15" ht="29.25" customHeight="1">
      <c r="A9027" s="221" t="s">
        <v>73</v>
      </c>
      <c r="B9027" s="221" t="s">
        <v>778</v>
      </c>
      <c r="C9027" s="222" t="s">
        <v>74</v>
      </c>
      <c r="D9027" s="222" t="s">
        <v>191</v>
      </c>
      <c r="E9027" s="199" t="s">
        <v>166</v>
      </c>
      <c r="F9027" s="200"/>
      <c r="G9027" s="200"/>
      <c r="H9027" s="200"/>
      <c r="I9027" s="200">
        <v>46021</v>
      </c>
      <c r="J9027" s="143">
        <f t="shared" ref="J9027:J9090" si="141">I9027</f>
        <v>46021</v>
      </c>
      <c r="K9027" s="202">
        <v>1</v>
      </c>
      <c r="L9027" s="285" t="s">
        <v>14876</v>
      </c>
      <c r="M9027" s="223"/>
      <c r="N9027" s="203"/>
      <c r="O9027" s="222" t="s">
        <v>326</v>
      </c>
    </row>
    <row r="9028" spans="1:15" ht="29.25" customHeight="1">
      <c r="A9028" s="221" t="s">
        <v>73</v>
      </c>
      <c r="B9028" s="221" t="s">
        <v>778</v>
      </c>
      <c r="C9028" s="222" t="s">
        <v>74</v>
      </c>
      <c r="D9028" s="222" t="s">
        <v>191</v>
      </c>
      <c r="E9028" s="199" t="s">
        <v>166</v>
      </c>
      <c r="F9028" s="200"/>
      <c r="G9028" s="200"/>
      <c r="H9028" s="200"/>
      <c r="I9028" s="200">
        <v>46021</v>
      </c>
      <c r="J9028" s="143">
        <f t="shared" si="141"/>
        <v>46021</v>
      </c>
      <c r="K9028" s="202">
        <v>7</v>
      </c>
      <c r="L9028" s="284" t="s">
        <v>14877</v>
      </c>
      <c r="M9028" s="223"/>
      <c r="N9028" s="203"/>
      <c r="O9028" s="222" t="s">
        <v>326</v>
      </c>
    </row>
    <row r="9029" spans="1:15" ht="29.25" customHeight="1">
      <c r="A9029" s="221" t="s">
        <v>73</v>
      </c>
      <c r="B9029" s="221" t="s">
        <v>778</v>
      </c>
      <c r="C9029" s="222" t="s">
        <v>74</v>
      </c>
      <c r="D9029" s="222" t="s">
        <v>191</v>
      </c>
      <c r="E9029" s="199" t="s">
        <v>165</v>
      </c>
      <c r="F9029" s="200"/>
      <c r="G9029" s="200"/>
      <c r="H9029" s="200"/>
      <c r="I9029" s="200">
        <v>46022</v>
      </c>
      <c r="J9029" s="143">
        <f t="shared" si="141"/>
        <v>46022</v>
      </c>
      <c r="K9029" s="202">
        <v>8</v>
      </c>
      <c r="L9029" s="285" t="s">
        <v>165</v>
      </c>
      <c r="M9029" s="223"/>
      <c r="N9029" s="203"/>
      <c r="O9029" s="222" t="s">
        <v>326</v>
      </c>
    </row>
    <row r="9030" spans="1:15" ht="29.25" customHeight="1">
      <c r="A9030" s="221" t="s">
        <v>73</v>
      </c>
      <c r="B9030" s="221" t="s">
        <v>778</v>
      </c>
      <c r="C9030" s="222" t="s">
        <v>74</v>
      </c>
      <c r="D9030" s="222" t="s">
        <v>191</v>
      </c>
      <c r="E9030" s="199" t="s">
        <v>178</v>
      </c>
      <c r="F9030" s="200"/>
      <c r="G9030" s="200"/>
      <c r="H9030" s="200"/>
      <c r="I9030" s="200">
        <v>46024</v>
      </c>
      <c r="J9030" s="143">
        <f t="shared" si="141"/>
        <v>46024</v>
      </c>
      <c r="K9030" s="202">
        <v>4</v>
      </c>
      <c r="L9030" s="285" t="s">
        <v>15142</v>
      </c>
      <c r="M9030" s="223"/>
      <c r="N9030" s="203"/>
      <c r="O9030" s="222" t="s">
        <v>326</v>
      </c>
    </row>
    <row r="9031" spans="1:15" ht="29.25" customHeight="1">
      <c r="A9031" s="221" t="s">
        <v>73</v>
      </c>
      <c r="B9031" s="221" t="s">
        <v>778</v>
      </c>
      <c r="C9031" s="222" t="s">
        <v>74</v>
      </c>
      <c r="D9031" s="222" t="s">
        <v>191</v>
      </c>
      <c r="E9031" s="199" t="s">
        <v>171</v>
      </c>
      <c r="F9031" s="200"/>
      <c r="G9031" s="200"/>
      <c r="H9031" s="200"/>
      <c r="I9031" s="200">
        <v>46024</v>
      </c>
      <c r="J9031" s="143">
        <f t="shared" si="141"/>
        <v>46024</v>
      </c>
      <c r="K9031" s="202">
        <v>4</v>
      </c>
      <c r="L9031" s="285" t="s">
        <v>15143</v>
      </c>
      <c r="M9031" s="223"/>
      <c r="N9031" s="203"/>
      <c r="O9031" s="222" t="s">
        <v>326</v>
      </c>
    </row>
    <row r="9032" spans="1:15" ht="29.25" customHeight="1">
      <c r="A9032" s="221" t="s">
        <v>73</v>
      </c>
      <c r="B9032" s="221" t="s">
        <v>778</v>
      </c>
      <c r="C9032" s="222" t="s">
        <v>74</v>
      </c>
      <c r="D9032" s="222" t="s">
        <v>191</v>
      </c>
      <c r="E9032" s="199" t="s">
        <v>171</v>
      </c>
      <c r="F9032" s="200" t="s">
        <v>630</v>
      </c>
      <c r="G9032" s="200" t="s">
        <v>631</v>
      </c>
      <c r="H9032" s="200"/>
      <c r="I9032" s="200">
        <v>46027</v>
      </c>
      <c r="J9032" s="143">
        <f t="shared" si="141"/>
        <v>46027</v>
      </c>
      <c r="K9032" s="202">
        <v>8</v>
      </c>
      <c r="L9032" s="285" t="s">
        <v>15144</v>
      </c>
      <c r="M9032" s="223"/>
      <c r="N9032" s="203"/>
      <c r="O9032" s="222" t="s">
        <v>326</v>
      </c>
    </row>
    <row r="9033" spans="1:15" ht="29.25" customHeight="1">
      <c r="A9033" s="221" t="s">
        <v>73</v>
      </c>
      <c r="B9033" s="221" t="s">
        <v>778</v>
      </c>
      <c r="C9033" s="222" t="s">
        <v>74</v>
      </c>
      <c r="D9033" s="222" t="s">
        <v>191</v>
      </c>
      <c r="E9033" s="199" t="s">
        <v>171</v>
      </c>
      <c r="F9033" s="200" t="s">
        <v>630</v>
      </c>
      <c r="G9033" s="200" t="s">
        <v>631</v>
      </c>
      <c r="H9033" s="200"/>
      <c r="I9033" s="200">
        <v>46028</v>
      </c>
      <c r="J9033" s="143">
        <f t="shared" si="141"/>
        <v>46028</v>
      </c>
      <c r="K9033" s="202">
        <v>8</v>
      </c>
      <c r="L9033" s="285" t="s">
        <v>15144</v>
      </c>
      <c r="M9033" s="223"/>
      <c r="N9033" s="203"/>
      <c r="O9033" s="222" t="s">
        <v>326</v>
      </c>
    </row>
    <row r="9034" spans="1:15" ht="29.25" customHeight="1">
      <c r="A9034" s="221" t="s">
        <v>73</v>
      </c>
      <c r="B9034" s="221" t="s">
        <v>778</v>
      </c>
      <c r="C9034" s="222" t="s">
        <v>74</v>
      </c>
      <c r="D9034" s="222" t="s">
        <v>191</v>
      </c>
      <c r="E9034" s="199" t="s">
        <v>171</v>
      </c>
      <c r="F9034" s="200" t="s">
        <v>630</v>
      </c>
      <c r="G9034" s="200" t="s">
        <v>631</v>
      </c>
      <c r="H9034" s="200"/>
      <c r="I9034" s="200">
        <v>46029</v>
      </c>
      <c r="J9034" s="143">
        <f t="shared" si="141"/>
        <v>46029</v>
      </c>
      <c r="K9034" s="202">
        <v>8</v>
      </c>
      <c r="L9034" s="285" t="s">
        <v>15144</v>
      </c>
      <c r="M9034" s="223"/>
      <c r="N9034" s="203"/>
      <c r="O9034" s="222" t="s">
        <v>326</v>
      </c>
    </row>
    <row r="9035" spans="1:15" ht="29.25" customHeight="1">
      <c r="A9035" s="221" t="s">
        <v>73</v>
      </c>
      <c r="B9035" s="221" t="s">
        <v>778</v>
      </c>
      <c r="C9035" s="222" t="s">
        <v>74</v>
      </c>
      <c r="D9035" s="222" t="s">
        <v>191</v>
      </c>
      <c r="E9035" s="199" t="s">
        <v>171</v>
      </c>
      <c r="F9035" s="200" t="s">
        <v>630</v>
      </c>
      <c r="G9035" s="200" t="s">
        <v>631</v>
      </c>
      <c r="H9035" s="200"/>
      <c r="I9035" s="200">
        <v>46030</v>
      </c>
      <c r="J9035" s="143">
        <f t="shared" si="141"/>
        <v>46030</v>
      </c>
      <c r="K9035" s="202">
        <v>8</v>
      </c>
      <c r="L9035" s="285" t="s">
        <v>15865</v>
      </c>
      <c r="M9035" s="223"/>
      <c r="N9035" s="203"/>
      <c r="O9035" s="222" t="s">
        <v>326</v>
      </c>
    </row>
    <row r="9036" spans="1:15" ht="29.25" customHeight="1">
      <c r="A9036" s="221" t="s">
        <v>73</v>
      </c>
      <c r="B9036" s="221" t="s">
        <v>778</v>
      </c>
      <c r="C9036" s="222" t="s">
        <v>74</v>
      </c>
      <c r="D9036" s="222" t="s">
        <v>191</v>
      </c>
      <c r="E9036" s="199" t="s">
        <v>166</v>
      </c>
      <c r="F9036" s="200"/>
      <c r="G9036" s="200"/>
      <c r="H9036" s="200"/>
      <c r="I9036" s="200">
        <v>46031</v>
      </c>
      <c r="J9036" s="143">
        <f t="shared" si="141"/>
        <v>46031</v>
      </c>
      <c r="K9036" s="202">
        <v>8</v>
      </c>
      <c r="L9036" s="285" t="s">
        <v>15866</v>
      </c>
      <c r="M9036" s="223"/>
      <c r="N9036" s="203"/>
      <c r="O9036" s="222" t="s">
        <v>326</v>
      </c>
    </row>
    <row r="9037" spans="1:15" ht="29.25" customHeight="1">
      <c r="A9037" s="221" t="s">
        <v>73</v>
      </c>
      <c r="B9037" s="221" t="s">
        <v>778</v>
      </c>
      <c r="C9037" s="222" t="s">
        <v>74</v>
      </c>
      <c r="D9037" s="222" t="s">
        <v>191</v>
      </c>
      <c r="E9037" s="199" t="s">
        <v>171</v>
      </c>
      <c r="F9037" s="200" t="s">
        <v>630</v>
      </c>
      <c r="G9037" s="200" t="s">
        <v>631</v>
      </c>
      <c r="H9037" s="200"/>
      <c r="I9037" s="200">
        <v>46034</v>
      </c>
      <c r="J9037" s="143">
        <f t="shared" si="141"/>
        <v>46034</v>
      </c>
      <c r="K9037" s="202">
        <v>8</v>
      </c>
      <c r="L9037" s="284" t="s">
        <v>15867</v>
      </c>
      <c r="M9037" s="223"/>
      <c r="N9037" s="203"/>
      <c r="O9037" s="222" t="s">
        <v>326</v>
      </c>
    </row>
    <row r="9038" spans="1:15" ht="29.25" customHeight="1">
      <c r="A9038" s="221" t="s">
        <v>73</v>
      </c>
      <c r="B9038" s="221" t="s">
        <v>778</v>
      </c>
      <c r="C9038" s="222" t="s">
        <v>74</v>
      </c>
      <c r="D9038" s="222" t="s">
        <v>191</v>
      </c>
      <c r="E9038" s="199" t="s">
        <v>171</v>
      </c>
      <c r="F9038" s="200" t="s">
        <v>630</v>
      </c>
      <c r="G9038" s="200" t="s">
        <v>631</v>
      </c>
      <c r="H9038" s="200"/>
      <c r="I9038" s="200">
        <v>46035</v>
      </c>
      <c r="J9038" s="143">
        <f t="shared" si="141"/>
        <v>46035</v>
      </c>
      <c r="K9038" s="202">
        <v>8</v>
      </c>
      <c r="L9038" s="284" t="s">
        <v>15868</v>
      </c>
      <c r="M9038" s="223"/>
      <c r="N9038" s="203"/>
      <c r="O9038" s="222" t="s">
        <v>326</v>
      </c>
    </row>
    <row r="9039" spans="1:15" ht="29.25" customHeight="1">
      <c r="A9039" s="221" t="s">
        <v>73</v>
      </c>
      <c r="B9039" s="221" t="s">
        <v>778</v>
      </c>
      <c r="C9039" s="222" t="s">
        <v>74</v>
      </c>
      <c r="D9039" s="222" t="s">
        <v>191</v>
      </c>
      <c r="E9039" s="199" t="s">
        <v>178</v>
      </c>
      <c r="F9039" s="200"/>
      <c r="G9039" s="200"/>
      <c r="H9039" s="200"/>
      <c r="I9039" s="200">
        <v>46036</v>
      </c>
      <c r="J9039" s="143">
        <f t="shared" si="141"/>
        <v>46036</v>
      </c>
      <c r="K9039" s="202">
        <v>1</v>
      </c>
      <c r="L9039" s="285" t="s">
        <v>15869</v>
      </c>
      <c r="M9039" s="223"/>
      <c r="N9039" s="203"/>
      <c r="O9039" s="222" t="s">
        <v>326</v>
      </c>
    </row>
    <row r="9040" spans="1:15" ht="29.25" customHeight="1">
      <c r="A9040" s="221" t="s">
        <v>73</v>
      </c>
      <c r="B9040" s="221" t="s">
        <v>778</v>
      </c>
      <c r="C9040" s="222" t="s">
        <v>74</v>
      </c>
      <c r="D9040" s="222" t="s">
        <v>191</v>
      </c>
      <c r="E9040" s="199" t="s">
        <v>171</v>
      </c>
      <c r="F9040" s="200" t="s">
        <v>630</v>
      </c>
      <c r="G9040" s="200" t="s">
        <v>631</v>
      </c>
      <c r="H9040" s="200"/>
      <c r="I9040" s="200">
        <v>46036</v>
      </c>
      <c r="J9040" s="143">
        <f t="shared" si="141"/>
        <v>46036</v>
      </c>
      <c r="K9040" s="202">
        <v>7</v>
      </c>
      <c r="L9040" s="285" t="s">
        <v>15870</v>
      </c>
      <c r="M9040" s="223"/>
      <c r="N9040" s="203"/>
      <c r="O9040" s="222" t="s">
        <v>326</v>
      </c>
    </row>
    <row r="9041" spans="1:15" ht="29.25" customHeight="1">
      <c r="A9041" s="221" t="s">
        <v>73</v>
      </c>
      <c r="B9041" s="221" t="s">
        <v>778</v>
      </c>
      <c r="C9041" s="222" t="s">
        <v>74</v>
      </c>
      <c r="D9041" s="222" t="s">
        <v>191</v>
      </c>
      <c r="E9041" s="199" t="s">
        <v>166</v>
      </c>
      <c r="F9041" s="200"/>
      <c r="G9041" s="200"/>
      <c r="H9041" s="200"/>
      <c r="I9041" s="200">
        <v>46037</v>
      </c>
      <c r="J9041" s="143">
        <f t="shared" si="141"/>
        <v>46037</v>
      </c>
      <c r="K9041" s="202">
        <v>2</v>
      </c>
      <c r="L9041" s="285" t="s">
        <v>16145</v>
      </c>
      <c r="M9041" s="223"/>
      <c r="N9041" s="203"/>
      <c r="O9041" s="222" t="s">
        <v>326</v>
      </c>
    </row>
    <row r="9042" spans="1:15" ht="29.25" customHeight="1">
      <c r="A9042" s="221" t="s">
        <v>73</v>
      </c>
      <c r="B9042" s="221" t="s">
        <v>778</v>
      </c>
      <c r="C9042" s="222" t="s">
        <v>74</v>
      </c>
      <c r="D9042" s="222" t="s">
        <v>191</v>
      </c>
      <c r="E9042" s="199" t="s">
        <v>171</v>
      </c>
      <c r="F9042" s="200" t="s">
        <v>1494</v>
      </c>
      <c r="G9042" s="200" t="s">
        <v>1495</v>
      </c>
      <c r="H9042" s="200"/>
      <c r="I9042" s="200">
        <v>46037</v>
      </c>
      <c r="J9042" s="143">
        <f t="shared" si="141"/>
        <v>46037</v>
      </c>
      <c r="K9042" s="202">
        <v>5</v>
      </c>
      <c r="L9042" s="284" t="s">
        <v>16146</v>
      </c>
      <c r="M9042" s="223"/>
      <c r="N9042" s="203"/>
      <c r="O9042" s="222" t="s">
        <v>326</v>
      </c>
    </row>
    <row r="9043" spans="1:15" ht="29.25" customHeight="1">
      <c r="A9043" s="221" t="s">
        <v>73</v>
      </c>
      <c r="B9043" s="221" t="s">
        <v>778</v>
      </c>
      <c r="C9043" s="222" t="s">
        <v>74</v>
      </c>
      <c r="D9043" s="222" t="s">
        <v>191</v>
      </c>
      <c r="E9043" s="199" t="s">
        <v>166</v>
      </c>
      <c r="F9043" s="200"/>
      <c r="G9043" s="200"/>
      <c r="H9043" s="200"/>
      <c r="I9043" s="200">
        <v>46037</v>
      </c>
      <c r="J9043" s="143">
        <f t="shared" si="141"/>
        <v>46037</v>
      </c>
      <c r="K9043" s="202">
        <v>2</v>
      </c>
      <c r="L9043" s="285" t="s">
        <v>16147</v>
      </c>
      <c r="M9043" s="223"/>
      <c r="N9043" s="203"/>
      <c r="O9043" s="222" t="s">
        <v>326</v>
      </c>
    </row>
    <row r="9044" spans="1:15" ht="29.25" customHeight="1">
      <c r="A9044" s="221" t="s">
        <v>73</v>
      </c>
      <c r="B9044" s="221" t="s">
        <v>778</v>
      </c>
      <c r="C9044" s="222" t="s">
        <v>74</v>
      </c>
      <c r="D9044" s="222" t="s">
        <v>191</v>
      </c>
      <c r="E9044" s="199" t="s">
        <v>163</v>
      </c>
      <c r="F9044" s="200" t="s">
        <v>1494</v>
      </c>
      <c r="G9044" s="200" t="s">
        <v>1495</v>
      </c>
      <c r="H9044" s="200"/>
      <c r="I9044" s="200">
        <v>46038</v>
      </c>
      <c r="J9044" s="143">
        <f t="shared" si="141"/>
        <v>46038</v>
      </c>
      <c r="K9044" s="202">
        <v>8</v>
      </c>
      <c r="L9044" s="284" t="s">
        <v>16148</v>
      </c>
      <c r="M9044" s="223"/>
      <c r="N9044" s="203"/>
      <c r="O9044" s="222" t="s">
        <v>326</v>
      </c>
    </row>
    <row r="9045" spans="1:15" ht="29.25" customHeight="1">
      <c r="A9045" s="221" t="s">
        <v>73</v>
      </c>
      <c r="B9045" s="221" t="s">
        <v>778</v>
      </c>
      <c r="C9045" s="222" t="s">
        <v>74</v>
      </c>
      <c r="D9045" s="222" t="s">
        <v>191</v>
      </c>
      <c r="E9045" s="199" t="s">
        <v>166</v>
      </c>
      <c r="F9045" s="200"/>
      <c r="G9045" s="200"/>
      <c r="H9045" s="200"/>
      <c r="I9045" s="200">
        <v>46041</v>
      </c>
      <c r="J9045" s="143">
        <f t="shared" si="141"/>
        <v>46041</v>
      </c>
      <c r="K9045" s="202">
        <v>3</v>
      </c>
      <c r="L9045" s="284" t="s">
        <v>16149</v>
      </c>
      <c r="M9045" s="223"/>
      <c r="N9045" s="203"/>
      <c r="O9045" s="222" t="s">
        <v>326</v>
      </c>
    </row>
    <row r="9046" spans="1:15" ht="29.25" customHeight="1">
      <c r="A9046" s="221" t="s">
        <v>73</v>
      </c>
      <c r="B9046" s="221" t="s">
        <v>778</v>
      </c>
      <c r="C9046" s="222" t="s">
        <v>74</v>
      </c>
      <c r="D9046" s="222" t="s">
        <v>191</v>
      </c>
      <c r="E9046" s="199" t="s">
        <v>166</v>
      </c>
      <c r="F9046" s="200"/>
      <c r="G9046" s="200"/>
      <c r="H9046" s="200"/>
      <c r="I9046" s="200">
        <v>46041</v>
      </c>
      <c r="J9046" s="143">
        <f t="shared" si="141"/>
        <v>46041</v>
      </c>
      <c r="K9046" s="202">
        <v>5</v>
      </c>
      <c r="L9046" s="284" t="s">
        <v>16150</v>
      </c>
      <c r="M9046" s="223"/>
      <c r="N9046" s="203"/>
      <c r="O9046" s="222" t="s">
        <v>326</v>
      </c>
    </row>
    <row r="9047" spans="1:15" ht="29.25" customHeight="1">
      <c r="A9047" s="221" t="s">
        <v>73</v>
      </c>
      <c r="B9047" s="221" t="s">
        <v>778</v>
      </c>
      <c r="C9047" s="222" t="s">
        <v>74</v>
      </c>
      <c r="D9047" s="222" t="s">
        <v>191</v>
      </c>
      <c r="E9047" s="199" t="s">
        <v>166</v>
      </c>
      <c r="F9047" s="200"/>
      <c r="G9047" s="200"/>
      <c r="H9047" s="200"/>
      <c r="I9047" s="200">
        <v>46042</v>
      </c>
      <c r="J9047" s="143">
        <f t="shared" si="141"/>
        <v>46042</v>
      </c>
      <c r="K9047" s="202">
        <v>8</v>
      </c>
      <c r="L9047" s="284" t="s">
        <v>16151</v>
      </c>
      <c r="M9047" s="223"/>
      <c r="N9047" s="203"/>
      <c r="O9047" s="222" t="s">
        <v>326</v>
      </c>
    </row>
    <row r="9048" spans="1:15" ht="29.25" customHeight="1">
      <c r="A9048" s="221" t="s">
        <v>73</v>
      </c>
      <c r="B9048" s="221" t="s">
        <v>778</v>
      </c>
      <c r="C9048" s="222" t="s">
        <v>74</v>
      </c>
      <c r="D9048" s="222" t="s">
        <v>191</v>
      </c>
      <c r="E9048" s="199" t="s">
        <v>163</v>
      </c>
      <c r="F9048" s="200" t="s">
        <v>1494</v>
      </c>
      <c r="G9048" s="200" t="s">
        <v>1495</v>
      </c>
      <c r="H9048" s="200"/>
      <c r="I9048" s="200">
        <v>46043</v>
      </c>
      <c r="J9048" s="143">
        <f t="shared" si="141"/>
        <v>46043</v>
      </c>
      <c r="K9048" s="202">
        <v>6</v>
      </c>
      <c r="L9048" s="284" t="s">
        <v>16152</v>
      </c>
      <c r="M9048" s="223"/>
      <c r="N9048" s="203"/>
      <c r="O9048" s="222" t="s">
        <v>326</v>
      </c>
    </row>
    <row r="9049" spans="1:15" ht="29.25" customHeight="1">
      <c r="A9049" s="221" t="s">
        <v>73</v>
      </c>
      <c r="B9049" s="221" t="s">
        <v>778</v>
      </c>
      <c r="C9049" s="222" t="s">
        <v>74</v>
      </c>
      <c r="D9049" s="222" t="s">
        <v>191</v>
      </c>
      <c r="E9049" s="199" t="s">
        <v>178</v>
      </c>
      <c r="F9049" s="200"/>
      <c r="G9049" s="200"/>
      <c r="H9049" s="200"/>
      <c r="I9049" s="200">
        <v>46043</v>
      </c>
      <c r="J9049" s="143">
        <f t="shared" si="141"/>
        <v>46043</v>
      </c>
      <c r="K9049" s="202">
        <v>2</v>
      </c>
      <c r="L9049" s="285" t="s">
        <v>13279</v>
      </c>
      <c r="M9049" s="223"/>
      <c r="N9049" s="203"/>
      <c r="O9049" s="222" t="s">
        <v>326</v>
      </c>
    </row>
    <row r="9050" spans="1:15" ht="29.25" customHeight="1">
      <c r="A9050" s="221" t="s">
        <v>73</v>
      </c>
      <c r="B9050" s="221" t="s">
        <v>780</v>
      </c>
      <c r="C9050" s="222" t="s">
        <v>399</v>
      </c>
      <c r="D9050" s="222" t="s">
        <v>164</v>
      </c>
      <c r="E9050" s="199" t="s">
        <v>171</v>
      </c>
      <c r="F9050" s="200" t="s">
        <v>798</v>
      </c>
      <c r="G9050" s="200" t="s">
        <v>799</v>
      </c>
      <c r="H9050" s="200"/>
      <c r="I9050" s="200">
        <v>45470</v>
      </c>
      <c r="J9050" s="143">
        <f t="shared" si="141"/>
        <v>45470</v>
      </c>
      <c r="K9050" s="202">
        <v>8</v>
      </c>
      <c r="L9050" s="284" t="s">
        <v>1354</v>
      </c>
      <c r="M9050" s="223"/>
      <c r="N9050" s="203"/>
      <c r="O9050" s="222" t="s">
        <v>326</v>
      </c>
    </row>
    <row r="9051" spans="1:15" ht="29.25" customHeight="1">
      <c r="A9051" s="221" t="s">
        <v>73</v>
      </c>
      <c r="B9051" s="221" t="s">
        <v>780</v>
      </c>
      <c r="C9051" s="222" t="s">
        <v>399</v>
      </c>
      <c r="D9051" s="222" t="s">
        <v>164</v>
      </c>
      <c r="E9051" s="199" t="s">
        <v>171</v>
      </c>
      <c r="F9051" s="200" t="s">
        <v>798</v>
      </c>
      <c r="G9051" s="200" t="s">
        <v>799</v>
      </c>
      <c r="H9051" s="200"/>
      <c r="I9051" s="200">
        <v>45471</v>
      </c>
      <c r="J9051" s="143">
        <f t="shared" si="141"/>
        <v>45471</v>
      </c>
      <c r="K9051" s="202">
        <v>8</v>
      </c>
      <c r="L9051" s="284" t="s">
        <v>1355</v>
      </c>
      <c r="M9051" s="223"/>
      <c r="N9051" s="203"/>
      <c r="O9051" s="222" t="s">
        <v>326</v>
      </c>
    </row>
    <row r="9052" spans="1:15" ht="29.25" customHeight="1">
      <c r="A9052" s="221" t="s">
        <v>73</v>
      </c>
      <c r="B9052" s="221" t="s">
        <v>780</v>
      </c>
      <c r="C9052" s="222" t="s">
        <v>399</v>
      </c>
      <c r="D9052" s="222" t="s">
        <v>164</v>
      </c>
      <c r="E9052" s="199" t="s">
        <v>163</v>
      </c>
      <c r="F9052" s="200" t="s">
        <v>109</v>
      </c>
      <c r="G9052" s="200" t="s">
        <v>110</v>
      </c>
      <c r="H9052" s="200"/>
      <c r="I9052" s="200">
        <v>45474</v>
      </c>
      <c r="J9052" s="143">
        <f t="shared" si="141"/>
        <v>45474</v>
      </c>
      <c r="K9052" s="202">
        <v>8</v>
      </c>
      <c r="L9052" s="285" t="s">
        <v>1356</v>
      </c>
      <c r="M9052" s="223"/>
      <c r="N9052" s="203"/>
      <c r="O9052" s="222" t="s">
        <v>326</v>
      </c>
    </row>
    <row r="9053" spans="1:15" ht="29.25" customHeight="1">
      <c r="A9053" s="221" t="s">
        <v>73</v>
      </c>
      <c r="B9053" s="221" t="s">
        <v>780</v>
      </c>
      <c r="C9053" s="222" t="s">
        <v>399</v>
      </c>
      <c r="D9053" s="222" t="s">
        <v>164</v>
      </c>
      <c r="E9053" s="199" t="s">
        <v>163</v>
      </c>
      <c r="F9053" s="200" t="s">
        <v>109</v>
      </c>
      <c r="G9053" s="200" t="s">
        <v>110</v>
      </c>
      <c r="H9053" s="200"/>
      <c r="I9053" s="200">
        <v>45475</v>
      </c>
      <c r="J9053" s="143">
        <f t="shared" si="141"/>
        <v>45475</v>
      </c>
      <c r="K9053" s="202">
        <v>8</v>
      </c>
      <c r="L9053" s="285" t="s">
        <v>1357</v>
      </c>
      <c r="M9053" s="223"/>
      <c r="N9053" s="203"/>
      <c r="O9053" s="222" t="s">
        <v>326</v>
      </c>
    </row>
    <row r="9054" spans="1:15" ht="29.25" customHeight="1">
      <c r="A9054" s="221" t="s">
        <v>73</v>
      </c>
      <c r="B9054" s="221" t="s">
        <v>780</v>
      </c>
      <c r="C9054" s="222" t="s">
        <v>399</v>
      </c>
      <c r="D9054" s="222" t="s">
        <v>164</v>
      </c>
      <c r="E9054" s="199" t="s">
        <v>163</v>
      </c>
      <c r="F9054" s="200" t="s">
        <v>109</v>
      </c>
      <c r="G9054" s="200" t="s">
        <v>110</v>
      </c>
      <c r="H9054" s="200"/>
      <c r="I9054" s="200">
        <v>45476</v>
      </c>
      <c r="J9054" s="143">
        <f t="shared" si="141"/>
        <v>45476</v>
      </c>
      <c r="K9054" s="202">
        <v>8</v>
      </c>
      <c r="L9054" s="285" t="s">
        <v>1358</v>
      </c>
      <c r="M9054" s="223"/>
      <c r="N9054" s="203"/>
      <c r="O9054" s="222" t="s">
        <v>326</v>
      </c>
    </row>
    <row r="9055" spans="1:15" ht="29.25" customHeight="1">
      <c r="A9055" s="221" t="s">
        <v>73</v>
      </c>
      <c r="B9055" s="221" t="s">
        <v>780</v>
      </c>
      <c r="C9055" s="222" t="s">
        <v>399</v>
      </c>
      <c r="D9055" s="222" t="s">
        <v>164</v>
      </c>
      <c r="E9055" s="199" t="s">
        <v>163</v>
      </c>
      <c r="F9055" s="200" t="s">
        <v>109</v>
      </c>
      <c r="G9055" s="200" t="s">
        <v>110</v>
      </c>
      <c r="H9055" s="200"/>
      <c r="I9055" s="200">
        <v>45477</v>
      </c>
      <c r="J9055" s="143">
        <f t="shared" si="141"/>
        <v>45477</v>
      </c>
      <c r="K9055" s="202">
        <v>8</v>
      </c>
      <c r="L9055" s="285" t="s">
        <v>1359</v>
      </c>
      <c r="M9055" s="223"/>
      <c r="N9055" s="203"/>
      <c r="O9055" s="222" t="s">
        <v>326</v>
      </c>
    </row>
    <row r="9056" spans="1:15" ht="29.25" customHeight="1">
      <c r="A9056" s="221" t="s">
        <v>73</v>
      </c>
      <c r="B9056" s="221" t="s">
        <v>780</v>
      </c>
      <c r="C9056" s="222" t="s">
        <v>399</v>
      </c>
      <c r="D9056" s="222" t="s">
        <v>164</v>
      </c>
      <c r="E9056" s="199" t="s">
        <v>163</v>
      </c>
      <c r="F9056" s="200" t="s">
        <v>109</v>
      </c>
      <c r="G9056" s="200" t="s">
        <v>110</v>
      </c>
      <c r="H9056" s="200"/>
      <c r="I9056" s="200">
        <v>45478</v>
      </c>
      <c r="J9056" s="143">
        <f t="shared" si="141"/>
        <v>45478</v>
      </c>
      <c r="K9056" s="202">
        <v>8</v>
      </c>
      <c r="L9056" s="285" t="s">
        <v>1360</v>
      </c>
      <c r="M9056" s="223"/>
      <c r="N9056" s="203"/>
      <c r="O9056" s="222" t="s">
        <v>326</v>
      </c>
    </row>
    <row r="9057" spans="1:15" ht="29.25" customHeight="1">
      <c r="A9057" s="221" t="s">
        <v>73</v>
      </c>
      <c r="B9057" s="221" t="s">
        <v>780</v>
      </c>
      <c r="C9057" s="222" t="s">
        <v>399</v>
      </c>
      <c r="D9057" s="222" t="s">
        <v>164</v>
      </c>
      <c r="E9057" s="199" t="s">
        <v>163</v>
      </c>
      <c r="F9057" s="200" t="s">
        <v>109</v>
      </c>
      <c r="G9057" s="200" t="s">
        <v>110</v>
      </c>
      <c r="H9057" s="200"/>
      <c r="I9057" s="200">
        <v>45481</v>
      </c>
      <c r="J9057" s="143">
        <f t="shared" si="141"/>
        <v>45481</v>
      </c>
      <c r="K9057" s="202">
        <v>8</v>
      </c>
      <c r="L9057" s="285" t="s">
        <v>1361</v>
      </c>
      <c r="M9057" s="223"/>
      <c r="N9057" s="203"/>
      <c r="O9057" s="222" t="s">
        <v>326</v>
      </c>
    </row>
    <row r="9058" spans="1:15" ht="29.25" customHeight="1">
      <c r="A9058" s="221" t="s">
        <v>73</v>
      </c>
      <c r="B9058" s="221" t="s">
        <v>780</v>
      </c>
      <c r="C9058" s="222" t="s">
        <v>399</v>
      </c>
      <c r="D9058" s="222" t="s">
        <v>164</v>
      </c>
      <c r="E9058" s="199" t="s">
        <v>163</v>
      </c>
      <c r="F9058" s="200" t="s">
        <v>109</v>
      </c>
      <c r="G9058" s="200" t="s">
        <v>110</v>
      </c>
      <c r="H9058" s="200"/>
      <c r="I9058" s="200">
        <v>45482</v>
      </c>
      <c r="J9058" s="143">
        <f t="shared" si="141"/>
        <v>45482</v>
      </c>
      <c r="K9058" s="202">
        <v>8</v>
      </c>
      <c r="L9058" s="285" t="s">
        <v>1362</v>
      </c>
      <c r="M9058" s="223"/>
      <c r="N9058" s="203"/>
      <c r="O9058" s="222" t="s">
        <v>326</v>
      </c>
    </row>
    <row r="9059" spans="1:15" ht="29.25" customHeight="1">
      <c r="A9059" s="221" t="s">
        <v>73</v>
      </c>
      <c r="B9059" s="221" t="s">
        <v>780</v>
      </c>
      <c r="C9059" s="222" t="s">
        <v>399</v>
      </c>
      <c r="D9059" s="222" t="s">
        <v>164</v>
      </c>
      <c r="E9059" s="199" t="s">
        <v>163</v>
      </c>
      <c r="F9059" s="200" t="s">
        <v>109</v>
      </c>
      <c r="G9059" s="200" t="s">
        <v>110</v>
      </c>
      <c r="H9059" s="200"/>
      <c r="I9059" s="200">
        <v>45483</v>
      </c>
      <c r="J9059" s="143">
        <f t="shared" si="141"/>
        <v>45483</v>
      </c>
      <c r="K9059" s="202">
        <v>8</v>
      </c>
      <c r="L9059" s="285" t="s">
        <v>1363</v>
      </c>
      <c r="M9059" s="223"/>
      <c r="N9059" s="203"/>
      <c r="O9059" s="222" t="s">
        <v>326</v>
      </c>
    </row>
    <row r="9060" spans="1:15" ht="29.25" customHeight="1">
      <c r="A9060" s="221" t="s">
        <v>73</v>
      </c>
      <c r="B9060" s="221" t="s">
        <v>780</v>
      </c>
      <c r="C9060" s="222" t="s">
        <v>399</v>
      </c>
      <c r="D9060" s="222" t="s">
        <v>164</v>
      </c>
      <c r="E9060" s="199" t="s">
        <v>163</v>
      </c>
      <c r="F9060" s="200" t="s">
        <v>109</v>
      </c>
      <c r="G9060" s="200" t="s">
        <v>110</v>
      </c>
      <c r="H9060" s="200"/>
      <c r="I9060" s="200">
        <v>45484</v>
      </c>
      <c r="J9060" s="143">
        <f t="shared" si="141"/>
        <v>45484</v>
      </c>
      <c r="K9060" s="202">
        <v>8</v>
      </c>
      <c r="L9060" s="285" t="s">
        <v>1364</v>
      </c>
      <c r="M9060" s="223"/>
      <c r="N9060" s="203"/>
      <c r="O9060" s="222" t="s">
        <v>326</v>
      </c>
    </row>
    <row r="9061" spans="1:15" ht="29.25" customHeight="1">
      <c r="A9061" s="221" t="s">
        <v>73</v>
      </c>
      <c r="B9061" s="221" t="s">
        <v>780</v>
      </c>
      <c r="C9061" s="222" t="s">
        <v>399</v>
      </c>
      <c r="D9061" s="222" t="s">
        <v>164</v>
      </c>
      <c r="E9061" s="199" t="s">
        <v>163</v>
      </c>
      <c r="F9061" s="200" t="s">
        <v>109</v>
      </c>
      <c r="G9061" s="200" t="s">
        <v>110</v>
      </c>
      <c r="H9061" s="200"/>
      <c r="I9061" s="200">
        <v>45485</v>
      </c>
      <c r="J9061" s="143">
        <f t="shared" si="141"/>
        <v>45485</v>
      </c>
      <c r="K9061" s="202">
        <v>4</v>
      </c>
      <c r="L9061" s="285" t="s">
        <v>1365</v>
      </c>
      <c r="M9061" s="223"/>
      <c r="N9061" s="203"/>
      <c r="O9061" s="222" t="s">
        <v>326</v>
      </c>
    </row>
    <row r="9062" spans="1:15" ht="29.25" customHeight="1">
      <c r="A9062" s="221" t="s">
        <v>73</v>
      </c>
      <c r="B9062" s="221" t="s">
        <v>780</v>
      </c>
      <c r="C9062" s="222" t="s">
        <v>399</v>
      </c>
      <c r="D9062" s="222" t="s">
        <v>164</v>
      </c>
      <c r="E9062" s="199" t="s">
        <v>163</v>
      </c>
      <c r="F9062" s="200" t="s">
        <v>352</v>
      </c>
      <c r="G9062" s="200" t="s">
        <v>353</v>
      </c>
      <c r="H9062" s="200"/>
      <c r="I9062" s="200">
        <v>45485</v>
      </c>
      <c r="J9062" s="143">
        <f t="shared" si="141"/>
        <v>45485</v>
      </c>
      <c r="K9062" s="202">
        <v>4</v>
      </c>
      <c r="L9062" s="284" t="s">
        <v>1366</v>
      </c>
      <c r="M9062" s="223"/>
      <c r="N9062" s="203"/>
      <c r="O9062" s="222" t="s">
        <v>326</v>
      </c>
    </row>
    <row r="9063" spans="1:15" ht="29.25" customHeight="1">
      <c r="A9063" s="221" t="s">
        <v>73</v>
      </c>
      <c r="B9063" s="221" t="s">
        <v>780</v>
      </c>
      <c r="C9063" s="222" t="s">
        <v>399</v>
      </c>
      <c r="D9063" s="222" t="s">
        <v>164</v>
      </c>
      <c r="E9063" s="199" t="s">
        <v>163</v>
      </c>
      <c r="F9063" s="200" t="s">
        <v>352</v>
      </c>
      <c r="G9063" s="200" t="s">
        <v>353</v>
      </c>
      <c r="H9063" s="200"/>
      <c r="I9063" s="200">
        <v>45488</v>
      </c>
      <c r="J9063" s="143">
        <f t="shared" si="141"/>
        <v>45488</v>
      </c>
      <c r="K9063" s="202">
        <v>8</v>
      </c>
      <c r="L9063" s="284" t="s">
        <v>1367</v>
      </c>
      <c r="M9063" s="223"/>
      <c r="N9063" s="203"/>
      <c r="O9063" s="222" t="s">
        <v>326</v>
      </c>
    </row>
    <row r="9064" spans="1:15" ht="29.25" customHeight="1">
      <c r="A9064" s="221" t="s">
        <v>73</v>
      </c>
      <c r="B9064" s="221" t="s">
        <v>780</v>
      </c>
      <c r="C9064" s="222" t="s">
        <v>399</v>
      </c>
      <c r="D9064" s="222" t="s">
        <v>164</v>
      </c>
      <c r="E9064" s="199" t="s">
        <v>163</v>
      </c>
      <c r="F9064" s="200" t="s">
        <v>109</v>
      </c>
      <c r="G9064" s="200" t="s">
        <v>110</v>
      </c>
      <c r="H9064" s="200"/>
      <c r="I9064" s="200">
        <v>45489</v>
      </c>
      <c r="J9064" s="143">
        <f t="shared" si="141"/>
        <v>45489</v>
      </c>
      <c r="K9064" s="202">
        <v>8</v>
      </c>
      <c r="L9064" s="285" t="s">
        <v>1368</v>
      </c>
      <c r="M9064" s="223"/>
      <c r="N9064" s="203"/>
      <c r="O9064" s="222" t="s">
        <v>326</v>
      </c>
    </row>
    <row r="9065" spans="1:15" ht="29.25" customHeight="1">
      <c r="A9065" s="221" t="s">
        <v>73</v>
      </c>
      <c r="B9065" s="221" t="s">
        <v>780</v>
      </c>
      <c r="C9065" s="222" t="s">
        <v>399</v>
      </c>
      <c r="D9065" s="222" t="s">
        <v>164</v>
      </c>
      <c r="E9065" s="199" t="s">
        <v>163</v>
      </c>
      <c r="F9065" s="200" t="s">
        <v>352</v>
      </c>
      <c r="G9065" s="200" t="s">
        <v>353</v>
      </c>
      <c r="H9065" s="200"/>
      <c r="I9065" s="200">
        <v>45490</v>
      </c>
      <c r="J9065" s="143">
        <f t="shared" si="141"/>
        <v>45490</v>
      </c>
      <c r="K9065" s="202">
        <v>8</v>
      </c>
      <c r="L9065" s="285" t="s">
        <v>1369</v>
      </c>
      <c r="M9065" s="223"/>
      <c r="N9065" s="203"/>
      <c r="O9065" s="222" t="s">
        <v>326</v>
      </c>
    </row>
    <row r="9066" spans="1:15" ht="29.25" customHeight="1">
      <c r="A9066" s="221" t="s">
        <v>73</v>
      </c>
      <c r="B9066" s="221" t="s">
        <v>780</v>
      </c>
      <c r="C9066" s="222" t="s">
        <v>399</v>
      </c>
      <c r="D9066" s="222" t="s">
        <v>164</v>
      </c>
      <c r="E9066" s="199" t="s">
        <v>163</v>
      </c>
      <c r="F9066" s="200" t="s">
        <v>109</v>
      </c>
      <c r="G9066" s="200" t="s">
        <v>110</v>
      </c>
      <c r="H9066" s="200"/>
      <c r="I9066" s="200">
        <v>45491</v>
      </c>
      <c r="J9066" s="143">
        <f t="shared" si="141"/>
        <v>45491</v>
      </c>
      <c r="K9066" s="202">
        <v>8</v>
      </c>
      <c r="L9066" s="285" t="s">
        <v>1596</v>
      </c>
      <c r="M9066" s="223"/>
      <c r="N9066" s="203"/>
      <c r="O9066" s="222" t="s">
        <v>326</v>
      </c>
    </row>
    <row r="9067" spans="1:15" ht="29.25" customHeight="1">
      <c r="A9067" s="221" t="s">
        <v>73</v>
      </c>
      <c r="B9067" s="221" t="s">
        <v>780</v>
      </c>
      <c r="C9067" s="222" t="s">
        <v>399</v>
      </c>
      <c r="D9067" s="222" t="s">
        <v>164</v>
      </c>
      <c r="E9067" s="199" t="s">
        <v>163</v>
      </c>
      <c r="F9067" s="200" t="s">
        <v>109</v>
      </c>
      <c r="G9067" s="200" t="s">
        <v>110</v>
      </c>
      <c r="H9067" s="200"/>
      <c r="I9067" s="200">
        <v>45495</v>
      </c>
      <c r="J9067" s="143">
        <f t="shared" si="141"/>
        <v>45495</v>
      </c>
      <c r="K9067" s="202">
        <v>8</v>
      </c>
      <c r="L9067" s="285" t="s">
        <v>1597</v>
      </c>
      <c r="M9067" s="223"/>
      <c r="N9067" s="203"/>
      <c r="O9067" s="222" t="s">
        <v>326</v>
      </c>
    </row>
    <row r="9068" spans="1:15" ht="29.25" customHeight="1">
      <c r="A9068" s="221" t="s">
        <v>73</v>
      </c>
      <c r="B9068" s="221" t="s">
        <v>780</v>
      </c>
      <c r="C9068" s="222" t="s">
        <v>399</v>
      </c>
      <c r="D9068" s="222" t="s">
        <v>164</v>
      </c>
      <c r="E9068" s="199" t="s">
        <v>163</v>
      </c>
      <c r="F9068" s="200" t="s">
        <v>109</v>
      </c>
      <c r="G9068" s="200" t="s">
        <v>110</v>
      </c>
      <c r="H9068" s="200"/>
      <c r="I9068" s="200">
        <v>45496</v>
      </c>
      <c r="J9068" s="143">
        <f t="shared" si="141"/>
        <v>45496</v>
      </c>
      <c r="K9068" s="202">
        <v>8</v>
      </c>
      <c r="L9068" s="285" t="s">
        <v>1598</v>
      </c>
      <c r="M9068" s="223"/>
      <c r="N9068" s="203"/>
      <c r="O9068" s="222" t="s">
        <v>326</v>
      </c>
    </row>
    <row r="9069" spans="1:15" ht="29.25" customHeight="1">
      <c r="A9069" s="221" t="s">
        <v>73</v>
      </c>
      <c r="B9069" s="221" t="s">
        <v>780</v>
      </c>
      <c r="C9069" s="222" t="s">
        <v>399</v>
      </c>
      <c r="D9069" s="222" t="s">
        <v>164</v>
      </c>
      <c r="E9069" s="199" t="s">
        <v>163</v>
      </c>
      <c r="F9069" s="200" t="s">
        <v>109</v>
      </c>
      <c r="G9069" s="200" t="s">
        <v>110</v>
      </c>
      <c r="H9069" s="200"/>
      <c r="I9069" s="200">
        <v>45497</v>
      </c>
      <c r="J9069" s="143">
        <f t="shared" si="141"/>
        <v>45497</v>
      </c>
      <c r="K9069" s="202">
        <v>8</v>
      </c>
      <c r="L9069" s="285" t="s">
        <v>1721</v>
      </c>
      <c r="M9069" s="223"/>
      <c r="N9069" s="203"/>
      <c r="O9069" s="222" t="s">
        <v>326</v>
      </c>
    </row>
    <row r="9070" spans="1:15" ht="29.25" customHeight="1">
      <c r="A9070" s="221" t="s">
        <v>73</v>
      </c>
      <c r="B9070" s="221" t="s">
        <v>780</v>
      </c>
      <c r="C9070" s="222" t="s">
        <v>399</v>
      </c>
      <c r="D9070" s="222" t="s">
        <v>164</v>
      </c>
      <c r="E9070" s="199" t="s">
        <v>163</v>
      </c>
      <c r="F9070" s="200" t="s">
        <v>109</v>
      </c>
      <c r="G9070" s="200" t="s">
        <v>110</v>
      </c>
      <c r="H9070" s="200"/>
      <c r="I9070" s="200">
        <v>45498</v>
      </c>
      <c r="J9070" s="143">
        <f t="shared" si="141"/>
        <v>45498</v>
      </c>
      <c r="K9070" s="202">
        <v>8</v>
      </c>
      <c r="L9070" s="285" t="s">
        <v>1721</v>
      </c>
      <c r="M9070" s="223"/>
      <c r="N9070" s="203"/>
      <c r="O9070" s="222" t="s">
        <v>326</v>
      </c>
    </row>
    <row r="9071" spans="1:15" ht="29.25" customHeight="1">
      <c r="A9071" s="221" t="s">
        <v>73</v>
      </c>
      <c r="B9071" s="221" t="s">
        <v>780</v>
      </c>
      <c r="C9071" s="222" t="s">
        <v>399</v>
      </c>
      <c r="D9071" s="222" t="s">
        <v>164</v>
      </c>
      <c r="E9071" s="199" t="s">
        <v>163</v>
      </c>
      <c r="F9071" s="200" t="s">
        <v>109</v>
      </c>
      <c r="G9071" s="200" t="s">
        <v>110</v>
      </c>
      <c r="H9071" s="200"/>
      <c r="I9071" s="200">
        <v>45499</v>
      </c>
      <c r="J9071" s="143">
        <f t="shared" si="141"/>
        <v>45499</v>
      </c>
      <c r="K9071" s="202">
        <v>8</v>
      </c>
      <c r="L9071" s="285" t="s">
        <v>1722</v>
      </c>
      <c r="M9071" s="223"/>
      <c r="N9071" s="203"/>
      <c r="O9071" s="222" t="s">
        <v>326</v>
      </c>
    </row>
    <row r="9072" spans="1:15" ht="29.25" customHeight="1">
      <c r="A9072" s="221" t="s">
        <v>73</v>
      </c>
      <c r="B9072" s="221" t="s">
        <v>780</v>
      </c>
      <c r="C9072" s="222" t="s">
        <v>399</v>
      </c>
      <c r="D9072" s="222" t="s">
        <v>164</v>
      </c>
      <c r="E9072" s="199" t="s">
        <v>163</v>
      </c>
      <c r="F9072" s="200" t="s">
        <v>109</v>
      </c>
      <c r="G9072" s="200" t="s">
        <v>110</v>
      </c>
      <c r="H9072" s="200"/>
      <c r="I9072" s="200">
        <v>45502</v>
      </c>
      <c r="J9072" s="143">
        <f t="shared" si="141"/>
        <v>45502</v>
      </c>
      <c r="K9072" s="202">
        <v>8</v>
      </c>
      <c r="L9072" s="285" t="s">
        <v>1723</v>
      </c>
      <c r="M9072" s="223"/>
      <c r="N9072" s="203"/>
      <c r="O9072" s="222" t="s">
        <v>326</v>
      </c>
    </row>
    <row r="9073" spans="1:15" ht="29.25" customHeight="1">
      <c r="A9073" s="221" t="s">
        <v>73</v>
      </c>
      <c r="B9073" s="221" t="s">
        <v>780</v>
      </c>
      <c r="C9073" s="222" t="s">
        <v>399</v>
      </c>
      <c r="D9073" s="222" t="s">
        <v>164</v>
      </c>
      <c r="E9073" s="199" t="s">
        <v>163</v>
      </c>
      <c r="F9073" s="200" t="s">
        <v>109</v>
      </c>
      <c r="G9073" s="200" t="s">
        <v>110</v>
      </c>
      <c r="H9073" s="200"/>
      <c r="I9073" s="200">
        <v>45503</v>
      </c>
      <c r="J9073" s="143">
        <f t="shared" si="141"/>
        <v>45503</v>
      </c>
      <c r="K9073" s="202">
        <v>8</v>
      </c>
      <c r="L9073" s="285" t="s">
        <v>1724</v>
      </c>
      <c r="M9073" s="223"/>
      <c r="N9073" s="203"/>
      <c r="O9073" s="222" t="s">
        <v>326</v>
      </c>
    </row>
    <row r="9074" spans="1:15" ht="29.25" customHeight="1">
      <c r="A9074" s="221" t="s">
        <v>73</v>
      </c>
      <c r="B9074" s="221" t="s">
        <v>780</v>
      </c>
      <c r="C9074" s="222" t="s">
        <v>399</v>
      </c>
      <c r="D9074" s="222" t="s">
        <v>164</v>
      </c>
      <c r="E9074" s="199" t="s">
        <v>163</v>
      </c>
      <c r="F9074" s="200" t="s">
        <v>1386</v>
      </c>
      <c r="G9074" s="200" t="s">
        <v>1607</v>
      </c>
      <c r="H9074" s="200"/>
      <c r="I9074" s="200">
        <v>45504</v>
      </c>
      <c r="J9074" s="143">
        <f t="shared" si="141"/>
        <v>45504</v>
      </c>
      <c r="K9074" s="202">
        <v>8</v>
      </c>
      <c r="L9074" s="284" t="s">
        <v>1725</v>
      </c>
      <c r="M9074" s="223"/>
      <c r="N9074" s="203"/>
      <c r="O9074" s="222" t="s">
        <v>326</v>
      </c>
    </row>
    <row r="9075" spans="1:15" ht="29.25" customHeight="1">
      <c r="A9075" s="221" t="s">
        <v>73</v>
      </c>
      <c r="B9075" s="221" t="s">
        <v>780</v>
      </c>
      <c r="C9075" s="222" t="s">
        <v>399</v>
      </c>
      <c r="D9075" s="222" t="s">
        <v>164</v>
      </c>
      <c r="E9075" s="199" t="s">
        <v>163</v>
      </c>
      <c r="F9075" s="200" t="s">
        <v>109</v>
      </c>
      <c r="G9075" s="200" t="s">
        <v>110</v>
      </c>
      <c r="H9075" s="200"/>
      <c r="I9075" s="200">
        <v>45505</v>
      </c>
      <c r="J9075" s="143">
        <f t="shared" si="141"/>
        <v>45505</v>
      </c>
      <c r="K9075" s="202">
        <v>8</v>
      </c>
      <c r="L9075" s="285" t="s">
        <v>1861</v>
      </c>
      <c r="M9075" s="223"/>
      <c r="N9075" s="203"/>
      <c r="O9075" s="222" t="s">
        <v>326</v>
      </c>
    </row>
    <row r="9076" spans="1:15" ht="29.25" customHeight="1">
      <c r="A9076" s="221" t="s">
        <v>73</v>
      </c>
      <c r="B9076" s="221" t="s">
        <v>780</v>
      </c>
      <c r="C9076" s="222" t="s">
        <v>399</v>
      </c>
      <c r="D9076" s="222" t="s">
        <v>164</v>
      </c>
      <c r="E9076" s="199" t="s">
        <v>163</v>
      </c>
      <c r="F9076" s="200" t="s">
        <v>109</v>
      </c>
      <c r="G9076" s="200" t="s">
        <v>110</v>
      </c>
      <c r="H9076" s="200"/>
      <c r="I9076" s="200">
        <v>45506</v>
      </c>
      <c r="J9076" s="143">
        <f t="shared" si="141"/>
        <v>45506</v>
      </c>
      <c r="K9076" s="202">
        <v>8</v>
      </c>
      <c r="L9076" s="285" t="s">
        <v>1862</v>
      </c>
      <c r="M9076" s="223"/>
      <c r="N9076" s="203"/>
      <c r="O9076" s="222" t="s">
        <v>326</v>
      </c>
    </row>
    <row r="9077" spans="1:15" ht="29.25" customHeight="1">
      <c r="A9077" s="221" t="s">
        <v>73</v>
      </c>
      <c r="B9077" s="221" t="s">
        <v>780</v>
      </c>
      <c r="C9077" s="222" t="s">
        <v>399</v>
      </c>
      <c r="D9077" s="222" t="s">
        <v>164</v>
      </c>
      <c r="E9077" s="199" t="s">
        <v>163</v>
      </c>
      <c r="F9077" s="200" t="s">
        <v>109</v>
      </c>
      <c r="G9077" s="200" t="s">
        <v>110</v>
      </c>
      <c r="H9077" s="200"/>
      <c r="I9077" s="200">
        <v>45509</v>
      </c>
      <c r="J9077" s="143">
        <f t="shared" si="141"/>
        <v>45509</v>
      </c>
      <c r="K9077" s="202">
        <v>8</v>
      </c>
      <c r="L9077" s="285" t="s">
        <v>1863</v>
      </c>
      <c r="M9077" s="223"/>
      <c r="N9077" s="203"/>
      <c r="O9077" s="222" t="s">
        <v>326</v>
      </c>
    </row>
    <row r="9078" spans="1:15" ht="29.25" customHeight="1">
      <c r="A9078" s="221" t="s">
        <v>73</v>
      </c>
      <c r="B9078" s="221" t="s">
        <v>780</v>
      </c>
      <c r="C9078" s="222" t="s">
        <v>399</v>
      </c>
      <c r="D9078" s="222" t="s">
        <v>164</v>
      </c>
      <c r="E9078" s="199" t="s">
        <v>163</v>
      </c>
      <c r="F9078" s="200" t="s">
        <v>1742</v>
      </c>
      <c r="G9078" s="200" t="s">
        <v>1743</v>
      </c>
      <c r="H9078" s="200"/>
      <c r="I9078" s="200">
        <v>45510</v>
      </c>
      <c r="J9078" s="143">
        <f t="shared" si="141"/>
        <v>45510</v>
      </c>
      <c r="K9078" s="202">
        <v>8</v>
      </c>
      <c r="L9078" s="284" t="s">
        <v>2009</v>
      </c>
      <c r="M9078" s="223"/>
      <c r="N9078" s="203"/>
      <c r="O9078" s="222" t="s">
        <v>326</v>
      </c>
    </row>
    <row r="9079" spans="1:15" ht="29.25" customHeight="1">
      <c r="A9079" s="221" t="s">
        <v>73</v>
      </c>
      <c r="B9079" s="221" t="s">
        <v>780</v>
      </c>
      <c r="C9079" s="222" t="s">
        <v>399</v>
      </c>
      <c r="D9079" s="222" t="s">
        <v>164</v>
      </c>
      <c r="E9079" s="199" t="s">
        <v>163</v>
      </c>
      <c r="F9079" s="200" t="s">
        <v>1742</v>
      </c>
      <c r="G9079" s="200" t="s">
        <v>1743</v>
      </c>
      <c r="H9079" s="200"/>
      <c r="I9079" s="200">
        <v>45511</v>
      </c>
      <c r="J9079" s="143">
        <f t="shared" si="141"/>
        <v>45511</v>
      </c>
      <c r="K9079" s="202">
        <v>4</v>
      </c>
      <c r="L9079" s="285" t="s">
        <v>2010</v>
      </c>
      <c r="M9079" s="223"/>
      <c r="N9079" s="203"/>
      <c r="O9079" s="222" t="s">
        <v>326</v>
      </c>
    </row>
    <row r="9080" spans="1:15" ht="29.25" customHeight="1">
      <c r="A9080" s="221" t="s">
        <v>73</v>
      </c>
      <c r="B9080" s="221" t="s">
        <v>780</v>
      </c>
      <c r="C9080" s="222" t="s">
        <v>399</v>
      </c>
      <c r="D9080" s="222" t="s">
        <v>164</v>
      </c>
      <c r="E9080" s="199" t="s">
        <v>163</v>
      </c>
      <c r="F9080" s="200" t="s">
        <v>1742</v>
      </c>
      <c r="G9080" s="200" t="s">
        <v>1743</v>
      </c>
      <c r="H9080" s="200"/>
      <c r="I9080" s="200">
        <v>45511</v>
      </c>
      <c r="J9080" s="143">
        <f t="shared" si="141"/>
        <v>45511</v>
      </c>
      <c r="K9080" s="202">
        <v>4</v>
      </c>
      <c r="L9080" s="284" t="s">
        <v>2011</v>
      </c>
      <c r="M9080" s="223"/>
      <c r="N9080" s="203"/>
      <c r="O9080" s="222" t="s">
        <v>326</v>
      </c>
    </row>
    <row r="9081" spans="1:15" ht="29.25" customHeight="1">
      <c r="A9081" s="221" t="s">
        <v>73</v>
      </c>
      <c r="B9081" s="221" t="s">
        <v>780</v>
      </c>
      <c r="C9081" s="222" t="s">
        <v>399</v>
      </c>
      <c r="D9081" s="222" t="s">
        <v>164</v>
      </c>
      <c r="E9081" s="199" t="s">
        <v>163</v>
      </c>
      <c r="F9081" s="200" t="s">
        <v>1742</v>
      </c>
      <c r="G9081" s="200" t="s">
        <v>1743</v>
      </c>
      <c r="H9081" s="200"/>
      <c r="I9081" s="200">
        <v>45512</v>
      </c>
      <c r="J9081" s="143">
        <f t="shared" si="141"/>
        <v>45512</v>
      </c>
      <c r="K9081" s="202">
        <v>8</v>
      </c>
      <c r="L9081" s="285" t="s">
        <v>1862</v>
      </c>
      <c r="M9081" s="223"/>
      <c r="N9081" s="203"/>
      <c r="O9081" s="222" t="s">
        <v>326</v>
      </c>
    </row>
    <row r="9082" spans="1:15" ht="29.25" customHeight="1">
      <c r="A9082" s="221" t="s">
        <v>73</v>
      </c>
      <c r="B9082" s="221" t="s">
        <v>780</v>
      </c>
      <c r="C9082" s="222" t="s">
        <v>399</v>
      </c>
      <c r="D9082" s="222" t="s">
        <v>164</v>
      </c>
      <c r="E9082" s="199" t="s">
        <v>163</v>
      </c>
      <c r="F9082" s="200" t="s">
        <v>1742</v>
      </c>
      <c r="G9082" s="200" t="s">
        <v>1743</v>
      </c>
      <c r="H9082" s="200"/>
      <c r="I9082" s="200">
        <v>45513</v>
      </c>
      <c r="J9082" s="143">
        <f t="shared" si="141"/>
        <v>45513</v>
      </c>
      <c r="K9082" s="202">
        <v>8</v>
      </c>
      <c r="L9082" s="285" t="s">
        <v>1862</v>
      </c>
      <c r="M9082" s="223"/>
      <c r="N9082" s="203"/>
      <c r="O9082" s="222" t="s">
        <v>326</v>
      </c>
    </row>
    <row r="9083" spans="1:15" ht="29.25" customHeight="1">
      <c r="A9083" s="221" t="s">
        <v>73</v>
      </c>
      <c r="B9083" s="221" t="s">
        <v>780</v>
      </c>
      <c r="C9083" s="222" t="s">
        <v>399</v>
      </c>
      <c r="D9083" s="222" t="s">
        <v>164</v>
      </c>
      <c r="E9083" s="199" t="s">
        <v>163</v>
      </c>
      <c r="F9083" s="200" t="s">
        <v>1742</v>
      </c>
      <c r="G9083" s="200" t="s">
        <v>1743</v>
      </c>
      <c r="H9083" s="200"/>
      <c r="I9083" s="200">
        <v>45516</v>
      </c>
      <c r="J9083" s="143">
        <f t="shared" si="141"/>
        <v>45516</v>
      </c>
      <c r="K9083" s="202">
        <v>8</v>
      </c>
      <c r="L9083" s="285" t="s">
        <v>1862</v>
      </c>
      <c r="M9083" s="223"/>
      <c r="N9083" s="203"/>
      <c r="O9083" s="222" t="s">
        <v>326</v>
      </c>
    </row>
    <row r="9084" spans="1:15" ht="29.25" customHeight="1">
      <c r="A9084" s="221" t="s">
        <v>73</v>
      </c>
      <c r="B9084" s="221" t="s">
        <v>780</v>
      </c>
      <c r="C9084" s="222" t="s">
        <v>399</v>
      </c>
      <c r="D9084" s="222" t="s">
        <v>164</v>
      </c>
      <c r="E9084" s="199" t="s">
        <v>163</v>
      </c>
      <c r="F9084" s="200" t="s">
        <v>1742</v>
      </c>
      <c r="G9084" s="200" t="s">
        <v>1743</v>
      </c>
      <c r="H9084" s="200"/>
      <c r="I9084" s="200">
        <v>45517</v>
      </c>
      <c r="J9084" s="143">
        <f t="shared" si="141"/>
        <v>45517</v>
      </c>
      <c r="K9084" s="202">
        <v>8</v>
      </c>
      <c r="L9084" s="284" t="s">
        <v>2012</v>
      </c>
      <c r="M9084" s="223"/>
      <c r="N9084" s="203"/>
      <c r="O9084" s="222" t="s">
        <v>326</v>
      </c>
    </row>
    <row r="9085" spans="1:15" ht="29.25" customHeight="1">
      <c r="A9085" s="221" t="s">
        <v>73</v>
      </c>
      <c r="B9085" s="221" t="s">
        <v>780</v>
      </c>
      <c r="C9085" s="222" t="s">
        <v>399</v>
      </c>
      <c r="D9085" s="222" t="s">
        <v>164</v>
      </c>
      <c r="E9085" s="199" t="s">
        <v>163</v>
      </c>
      <c r="F9085" s="200" t="s">
        <v>1742</v>
      </c>
      <c r="G9085" s="200" t="s">
        <v>1743</v>
      </c>
      <c r="H9085" s="200"/>
      <c r="I9085" s="200">
        <v>45518</v>
      </c>
      <c r="J9085" s="143">
        <f t="shared" si="141"/>
        <v>45518</v>
      </c>
      <c r="K9085" s="202">
        <v>8</v>
      </c>
      <c r="L9085" s="284" t="s">
        <v>2013</v>
      </c>
      <c r="M9085" s="223"/>
      <c r="N9085" s="203"/>
      <c r="O9085" s="222" t="s">
        <v>326</v>
      </c>
    </row>
    <row r="9086" spans="1:15" ht="29.25" customHeight="1">
      <c r="A9086" s="221" t="s">
        <v>73</v>
      </c>
      <c r="B9086" s="221" t="s">
        <v>780</v>
      </c>
      <c r="C9086" s="222" t="s">
        <v>399</v>
      </c>
      <c r="D9086" s="222" t="s">
        <v>164</v>
      </c>
      <c r="E9086" s="199" t="s">
        <v>163</v>
      </c>
      <c r="F9086" s="200" t="s">
        <v>1742</v>
      </c>
      <c r="G9086" s="200" t="s">
        <v>1743</v>
      </c>
      <c r="H9086" s="200"/>
      <c r="I9086" s="200">
        <v>45519</v>
      </c>
      <c r="J9086" s="143">
        <f t="shared" si="141"/>
        <v>45519</v>
      </c>
      <c r="K9086" s="202">
        <v>8</v>
      </c>
      <c r="L9086" s="284" t="s">
        <v>2160</v>
      </c>
      <c r="M9086" s="223"/>
      <c r="N9086" s="203"/>
      <c r="O9086" s="222" t="s">
        <v>326</v>
      </c>
    </row>
    <row r="9087" spans="1:15" ht="29.25" customHeight="1">
      <c r="A9087" s="221" t="s">
        <v>73</v>
      </c>
      <c r="B9087" s="221" t="s">
        <v>780</v>
      </c>
      <c r="C9087" s="222" t="s">
        <v>399</v>
      </c>
      <c r="D9087" s="222" t="s">
        <v>164</v>
      </c>
      <c r="E9087" s="199" t="s">
        <v>163</v>
      </c>
      <c r="F9087" s="200" t="s">
        <v>1742</v>
      </c>
      <c r="G9087" s="200" t="s">
        <v>1743</v>
      </c>
      <c r="H9087" s="200"/>
      <c r="I9087" s="200">
        <v>45520</v>
      </c>
      <c r="J9087" s="143">
        <f t="shared" si="141"/>
        <v>45520</v>
      </c>
      <c r="K9087" s="202">
        <v>8</v>
      </c>
      <c r="L9087" s="284" t="s">
        <v>2161</v>
      </c>
      <c r="M9087" s="223"/>
      <c r="N9087" s="203"/>
      <c r="O9087" s="222" t="s">
        <v>326</v>
      </c>
    </row>
    <row r="9088" spans="1:15" ht="29.25" customHeight="1">
      <c r="A9088" s="221" t="s">
        <v>73</v>
      </c>
      <c r="B9088" s="221" t="s">
        <v>780</v>
      </c>
      <c r="C9088" s="222" t="s">
        <v>399</v>
      </c>
      <c r="D9088" s="222" t="s">
        <v>164</v>
      </c>
      <c r="E9088" s="199" t="s">
        <v>163</v>
      </c>
      <c r="F9088" s="200" t="s">
        <v>1742</v>
      </c>
      <c r="G9088" s="200" t="s">
        <v>1743</v>
      </c>
      <c r="H9088" s="200"/>
      <c r="I9088" s="200">
        <v>45523</v>
      </c>
      <c r="J9088" s="143">
        <f t="shared" si="141"/>
        <v>45523</v>
      </c>
      <c r="K9088" s="202">
        <v>8</v>
      </c>
      <c r="L9088" s="284" t="s">
        <v>2162</v>
      </c>
      <c r="M9088" s="223"/>
      <c r="N9088" s="203"/>
      <c r="O9088" s="222" t="s">
        <v>326</v>
      </c>
    </row>
    <row r="9089" spans="1:15" ht="29.25" customHeight="1">
      <c r="A9089" s="221" t="s">
        <v>73</v>
      </c>
      <c r="B9089" s="221" t="s">
        <v>780</v>
      </c>
      <c r="C9089" s="222" t="s">
        <v>399</v>
      </c>
      <c r="D9089" s="222" t="s">
        <v>164</v>
      </c>
      <c r="E9089" s="199" t="s">
        <v>163</v>
      </c>
      <c r="F9089" s="200" t="s">
        <v>1386</v>
      </c>
      <c r="G9089" s="200" t="s">
        <v>1607</v>
      </c>
      <c r="H9089" s="200"/>
      <c r="I9089" s="200">
        <v>45524</v>
      </c>
      <c r="J9089" s="143">
        <f t="shared" si="141"/>
        <v>45524</v>
      </c>
      <c r="K9089" s="202">
        <v>8</v>
      </c>
      <c r="L9089" s="284" t="s">
        <v>2163</v>
      </c>
      <c r="M9089" s="223"/>
      <c r="N9089" s="203"/>
      <c r="O9089" s="222" t="s">
        <v>326</v>
      </c>
    </row>
    <row r="9090" spans="1:15" ht="29.25" customHeight="1">
      <c r="A9090" s="221" t="s">
        <v>73</v>
      </c>
      <c r="B9090" s="221" t="s">
        <v>780</v>
      </c>
      <c r="C9090" s="222" t="s">
        <v>399</v>
      </c>
      <c r="D9090" s="222" t="s">
        <v>164</v>
      </c>
      <c r="E9090" s="199" t="s">
        <v>163</v>
      </c>
      <c r="F9090" s="200" t="s">
        <v>1386</v>
      </c>
      <c r="G9090" s="200" t="s">
        <v>1607</v>
      </c>
      <c r="H9090" s="200"/>
      <c r="I9090" s="200">
        <v>45525</v>
      </c>
      <c r="J9090" s="143">
        <f t="shared" si="141"/>
        <v>45525</v>
      </c>
      <c r="K9090" s="202">
        <v>8</v>
      </c>
      <c r="L9090" s="284" t="s">
        <v>2164</v>
      </c>
      <c r="M9090" s="223"/>
      <c r="N9090" s="203"/>
      <c r="O9090" s="222" t="s">
        <v>326</v>
      </c>
    </row>
    <row r="9091" spans="1:15" ht="29.25" customHeight="1">
      <c r="A9091" s="221" t="s">
        <v>73</v>
      </c>
      <c r="B9091" s="221" t="s">
        <v>780</v>
      </c>
      <c r="C9091" s="222" t="s">
        <v>399</v>
      </c>
      <c r="D9091" s="222" t="s">
        <v>164</v>
      </c>
      <c r="E9091" s="199" t="s">
        <v>163</v>
      </c>
      <c r="F9091" s="200" t="s">
        <v>1386</v>
      </c>
      <c r="G9091" s="200" t="s">
        <v>1607</v>
      </c>
      <c r="H9091" s="200"/>
      <c r="I9091" s="200">
        <v>45526</v>
      </c>
      <c r="J9091" s="143">
        <f t="shared" ref="J9091:J9154" si="142">I9091</f>
        <v>45526</v>
      </c>
      <c r="K9091" s="202">
        <v>8</v>
      </c>
      <c r="L9091" s="284" t="s">
        <v>2379</v>
      </c>
      <c r="M9091" s="223"/>
      <c r="N9091" s="203"/>
      <c r="O9091" s="222" t="s">
        <v>326</v>
      </c>
    </row>
    <row r="9092" spans="1:15" ht="29.25" customHeight="1">
      <c r="A9092" s="221" t="s">
        <v>73</v>
      </c>
      <c r="B9092" s="221" t="s">
        <v>780</v>
      </c>
      <c r="C9092" s="222" t="s">
        <v>399</v>
      </c>
      <c r="D9092" s="222" t="s">
        <v>164</v>
      </c>
      <c r="E9092" s="199" t="s">
        <v>163</v>
      </c>
      <c r="F9092" s="200" t="s">
        <v>1386</v>
      </c>
      <c r="G9092" s="200" t="s">
        <v>1607</v>
      </c>
      <c r="H9092" s="200"/>
      <c r="I9092" s="200">
        <v>45527</v>
      </c>
      <c r="J9092" s="143">
        <f t="shared" si="142"/>
        <v>45527</v>
      </c>
      <c r="K9092" s="202">
        <v>8</v>
      </c>
      <c r="L9092" s="284" t="s">
        <v>2380</v>
      </c>
      <c r="M9092" s="223"/>
      <c r="N9092" s="203"/>
      <c r="O9092" s="222" t="s">
        <v>326</v>
      </c>
    </row>
    <row r="9093" spans="1:15" ht="29.25" customHeight="1">
      <c r="A9093" s="221" t="s">
        <v>73</v>
      </c>
      <c r="B9093" s="221" t="s">
        <v>780</v>
      </c>
      <c r="C9093" s="222" t="s">
        <v>399</v>
      </c>
      <c r="D9093" s="222" t="s">
        <v>164</v>
      </c>
      <c r="E9093" s="199" t="s">
        <v>163</v>
      </c>
      <c r="F9093" s="200" t="s">
        <v>1386</v>
      </c>
      <c r="G9093" s="200" t="s">
        <v>1607</v>
      </c>
      <c r="H9093" s="200"/>
      <c r="I9093" s="200">
        <v>45530</v>
      </c>
      <c r="J9093" s="143">
        <f t="shared" si="142"/>
        <v>45530</v>
      </c>
      <c r="K9093" s="202">
        <v>8</v>
      </c>
      <c r="L9093" s="284" t="s">
        <v>2381</v>
      </c>
      <c r="M9093" s="223"/>
      <c r="N9093" s="203"/>
      <c r="O9093" s="222" t="s">
        <v>326</v>
      </c>
    </row>
    <row r="9094" spans="1:15" ht="29.25" customHeight="1">
      <c r="A9094" s="221" t="s">
        <v>73</v>
      </c>
      <c r="B9094" s="221" t="s">
        <v>780</v>
      </c>
      <c r="C9094" s="222" t="s">
        <v>399</v>
      </c>
      <c r="D9094" s="222" t="s">
        <v>164</v>
      </c>
      <c r="E9094" s="199" t="s">
        <v>163</v>
      </c>
      <c r="F9094" s="200" t="s">
        <v>109</v>
      </c>
      <c r="G9094" s="200" t="s">
        <v>110</v>
      </c>
      <c r="H9094" s="200"/>
      <c r="I9094" s="200">
        <v>45531</v>
      </c>
      <c r="J9094" s="143">
        <f t="shared" si="142"/>
        <v>45531</v>
      </c>
      <c r="K9094" s="202">
        <v>4</v>
      </c>
      <c r="L9094" s="285" t="s">
        <v>2382</v>
      </c>
      <c r="M9094" s="223"/>
      <c r="N9094" s="203"/>
      <c r="O9094" s="222" t="s">
        <v>326</v>
      </c>
    </row>
    <row r="9095" spans="1:15" ht="29.25" customHeight="1">
      <c r="A9095" s="221" t="s">
        <v>73</v>
      </c>
      <c r="B9095" s="221" t="s">
        <v>780</v>
      </c>
      <c r="C9095" s="222" t="s">
        <v>399</v>
      </c>
      <c r="D9095" s="222" t="s">
        <v>164</v>
      </c>
      <c r="E9095" s="199" t="s">
        <v>165</v>
      </c>
      <c r="F9095" s="200"/>
      <c r="G9095" s="200"/>
      <c r="H9095" s="200"/>
      <c r="I9095" s="200">
        <v>45531</v>
      </c>
      <c r="J9095" s="143">
        <f t="shared" si="142"/>
        <v>45531</v>
      </c>
      <c r="K9095" s="202">
        <v>4</v>
      </c>
      <c r="L9095" s="285" t="s">
        <v>2383</v>
      </c>
      <c r="M9095" s="223"/>
      <c r="N9095" s="203"/>
      <c r="O9095" s="222" t="s">
        <v>326</v>
      </c>
    </row>
    <row r="9096" spans="1:15" ht="29.25" customHeight="1">
      <c r="A9096" s="221" t="s">
        <v>73</v>
      </c>
      <c r="B9096" s="221" t="s">
        <v>780</v>
      </c>
      <c r="C9096" s="222" t="s">
        <v>399</v>
      </c>
      <c r="D9096" s="222" t="s">
        <v>164</v>
      </c>
      <c r="E9096" s="199" t="s">
        <v>165</v>
      </c>
      <c r="F9096" s="200"/>
      <c r="G9096" s="200"/>
      <c r="H9096" s="200"/>
      <c r="I9096" s="200">
        <v>45532</v>
      </c>
      <c r="J9096" s="143">
        <f t="shared" si="142"/>
        <v>45532</v>
      </c>
      <c r="K9096" s="202">
        <v>8</v>
      </c>
      <c r="L9096" s="285" t="s">
        <v>2384</v>
      </c>
      <c r="M9096" s="223"/>
      <c r="N9096" s="203"/>
      <c r="O9096" s="222" t="s">
        <v>326</v>
      </c>
    </row>
    <row r="9097" spans="1:15" ht="29.25" customHeight="1">
      <c r="A9097" s="221" t="s">
        <v>73</v>
      </c>
      <c r="B9097" s="221" t="s">
        <v>780</v>
      </c>
      <c r="C9097" s="222" t="s">
        <v>399</v>
      </c>
      <c r="D9097" s="222" t="s">
        <v>164</v>
      </c>
      <c r="E9097" s="199" t="s">
        <v>165</v>
      </c>
      <c r="F9097" s="200"/>
      <c r="G9097" s="200"/>
      <c r="H9097" s="200"/>
      <c r="I9097" s="200">
        <v>45533</v>
      </c>
      <c r="J9097" s="143">
        <f t="shared" si="142"/>
        <v>45533</v>
      </c>
      <c r="K9097" s="202">
        <v>8</v>
      </c>
      <c r="L9097" s="285" t="s">
        <v>2384</v>
      </c>
      <c r="M9097" s="223"/>
      <c r="N9097" s="203"/>
      <c r="O9097" s="222" t="s">
        <v>326</v>
      </c>
    </row>
    <row r="9098" spans="1:15" ht="29.25" customHeight="1">
      <c r="A9098" s="221" t="s">
        <v>73</v>
      </c>
      <c r="B9098" s="221" t="s">
        <v>780</v>
      </c>
      <c r="C9098" s="222" t="s">
        <v>399</v>
      </c>
      <c r="D9098" s="222" t="s">
        <v>164</v>
      </c>
      <c r="E9098" s="199" t="s">
        <v>163</v>
      </c>
      <c r="F9098" s="200" t="s">
        <v>1386</v>
      </c>
      <c r="G9098" s="200" t="s">
        <v>1607</v>
      </c>
      <c r="H9098" s="200"/>
      <c r="I9098" s="200">
        <v>45534</v>
      </c>
      <c r="J9098" s="143">
        <f t="shared" si="142"/>
        <v>45534</v>
      </c>
      <c r="K9098" s="202">
        <v>8</v>
      </c>
      <c r="L9098" s="284" t="s">
        <v>2564</v>
      </c>
      <c r="M9098" s="223"/>
      <c r="N9098" s="203"/>
      <c r="O9098" s="222" t="s">
        <v>326</v>
      </c>
    </row>
    <row r="9099" spans="1:15" ht="29.25" customHeight="1">
      <c r="A9099" s="221" t="s">
        <v>73</v>
      </c>
      <c r="B9099" s="221" t="s">
        <v>780</v>
      </c>
      <c r="C9099" s="222" t="s">
        <v>399</v>
      </c>
      <c r="D9099" s="222" t="s">
        <v>164</v>
      </c>
      <c r="E9099" s="199" t="s">
        <v>165</v>
      </c>
      <c r="F9099" s="200"/>
      <c r="G9099" s="200"/>
      <c r="H9099" s="200"/>
      <c r="I9099" s="200">
        <v>45537</v>
      </c>
      <c r="J9099" s="143">
        <f t="shared" si="142"/>
        <v>45537</v>
      </c>
      <c r="K9099" s="202">
        <v>4</v>
      </c>
      <c r="L9099" s="285" t="s">
        <v>2565</v>
      </c>
      <c r="M9099" s="223"/>
      <c r="N9099" s="203"/>
      <c r="O9099" s="222" t="s">
        <v>326</v>
      </c>
    </row>
    <row r="9100" spans="1:15" ht="29.25" customHeight="1">
      <c r="A9100" s="221" t="s">
        <v>73</v>
      </c>
      <c r="B9100" s="221" t="s">
        <v>780</v>
      </c>
      <c r="C9100" s="222" t="s">
        <v>399</v>
      </c>
      <c r="D9100" s="222" t="s">
        <v>164</v>
      </c>
      <c r="E9100" s="199" t="s">
        <v>163</v>
      </c>
      <c r="F9100" s="200" t="s">
        <v>1386</v>
      </c>
      <c r="G9100" s="200" t="s">
        <v>1607</v>
      </c>
      <c r="H9100" s="200"/>
      <c r="I9100" s="200">
        <v>45537</v>
      </c>
      <c r="J9100" s="143">
        <f t="shared" si="142"/>
        <v>45537</v>
      </c>
      <c r="K9100" s="202">
        <v>4</v>
      </c>
      <c r="L9100" s="284" t="s">
        <v>2566</v>
      </c>
      <c r="M9100" s="223"/>
      <c r="N9100" s="203"/>
      <c r="O9100" s="222" t="s">
        <v>326</v>
      </c>
    </row>
    <row r="9101" spans="1:15" ht="29.25" customHeight="1">
      <c r="A9101" s="221" t="s">
        <v>73</v>
      </c>
      <c r="B9101" s="221" t="s">
        <v>780</v>
      </c>
      <c r="C9101" s="222" t="s">
        <v>399</v>
      </c>
      <c r="D9101" s="222" t="s">
        <v>164</v>
      </c>
      <c r="E9101" s="199" t="s">
        <v>163</v>
      </c>
      <c r="F9101" s="200" t="s">
        <v>1386</v>
      </c>
      <c r="G9101" s="200" t="s">
        <v>1607</v>
      </c>
      <c r="H9101" s="200"/>
      <c r="I9101" s="200">
        <v>45538</v>
      </c>
      <c r="J9101" s="143">
        <f t="shared" si="142"/>
        <v>45538</v>
      </c>
      <c r="K9101" s="202">
        <v>8</v>
      </c>
      <c r="L9101" s="284" t="s">
        <v>2567</v>
      </c>
      <c r="M9101" s="223"/>
      <c r="N9101" s="203"/>
      <c r="O9101" s="222" t="s">
        <v>326</v>
      </c>
    </row>
    <row r="9102" spans="1:15" ht="29.25" customHeight="1">
      <c r="A9102" s="221" t="s">
        <v>73</v>
      </c>
      <c r="B9102" s="221" t="s">
        <v>780</v>
      </c>
      <c r="C9102" s="222" t="s">
        <v>399</v>
      </c>
      <c r="D9102" s="222" t="s">
        <v>164</v>
      </c>
      <c r="E9102" s="199" t="s">
        <v>163</v>
      </c>
      <c r="F9102" s="200" t="s">
        <v>1386</v>
      </c>
      <c r="G9102" s="200" t="s">
        <v>1607</v>
      </c>
      <c r="H9102" s="200"/>
      <c r="I9102" s="200">
        <v>45539</v>
      </c>
      <c r="J9102" s="143">
        <f t="shared" si="142"/>
        <v>45539</v>
      </c>
      <c r="K9102" s="202">
        <v>8</v>
      </c>
      <c r="L9102" s="284" t="s">
        <v>2568</v>
      </c>
      <c r="M9102" s="223"/>
      <c r="N9102" s="203"/>
      <c r="O9102" s="222" t="s">
        <v>326</v>
      </c>
    </row>
    <row r="9103" spans="1:15" ht="29.25" customHeight="1">
      <c r="A9103" s="221" t="s">
        <v>73</v>
      </c>
      <c r="B9103" s="221" t="s">
        <v>780</v>
      </c>
      <c r="C9103" s="222" t="s">
        <v>399</v>
      </c>
      <c r="D9103" s="222" t="s">
        <v>164</v>
      </c>
      <c r="E9103" s="199" t="s">
        <v>163</v>
      </c>
      <c r="F9103" s="200" t="s">
        <v>1386</v>
      </c>
      <c r="G9103" s="200" t="s">
        <v>1607</v>
      </c>
      <c r="H9103" s="200"/>
      <c r="I9103" s="200">
        <v>45540</v>
      </c>
      <c r="J9103" s="143">
        <f t="shared" si="142"/>
        <v>45540</v>
      </c>
      <c r="K9103" s="202">
        <v>8</v>
      </c>
      <c r="L9103" s="284" t="s">
        <v>2680</v>
      </c>
      <c r="M9103" s="223"/>
      <c r="N9103" s="203"/>
      <c r="O9103" s="222" t="s">
        <v>326</v>
      </c>
    </row>
    <row r="9104" spans="1:15" ht="29.25" customHeight="1">
      <c r="A9104" s="221" t="s">
        <v>73</v>
      </c>
      <c r="B9104" s="221" t="s">
        <v>780</v>
      </c>
      <c r="C9104" s="222" t="s">
        <v>399</v>
      </c>
      <c r="D9104" s="222" t="s">
        <v>164</v>
      </c>
      <c r="E9104" s="199" t="s">
        <v>163</v>
      </c>
      <c r="F9104" s="200" t="s">
        <v>109</v>
      </c>
      <c r="G9104" s="200" t="s">
        <v>110</v>
      </c>
      <c r="H9104" s="200"/>
      <c r="I9104" s="200">
        <v>45541</v>
      </c>
      <c r="J9104" s="143">
        <f t="shared" si="142"/>
        <v>45541</v>
      </c>
      <c r="K9104" s="202">
        <v>8</v>
      </c>
      <c r="L9104" s="285" t="s">
        <v>2681</v>
      </c>
      <c r="M9104" s="223"/>
      <c r="N9104" s="203"/>
      <c r="O9104" s="222" t="s">
        <v>326</v>
      </c>
    </row>
    <row r="9105" spans="1:15" ht="29.25" customHeight="1">
      <c r="A9105" s="221" t="s">
        <v>73</v>
      </c>
      <c r="B9105" s="221" t="s">
        <v>780</v>
      </c>
      <c r="C9105" s="222" t="s">
        <v>399</v>
      </c>
      <c r="D9105" s="222" t="s">
        <v>164</v>
      </c>
      <c r="E9105" s="199" t="s">
        <v>163</v>
      </c>
      <c r="F9105" s="200" t="s">
        <v>1386</v>
      </c>
      <c r="G9105" s="200" t="s">
        <v>1607</v>
      </c>
      <c r="H9105" s="200"/>
      <c r="I9105" s="200">
        <v>45544</v>
      </c>
      <c r="J9105" s="143">
        <f t="shared" si="142"/>
        <v>45544</v>
      </c>
      <c r="K9105" s="202">
        <v>8</v>
      </c>
      <c r="L9105" s="284" t="s">
        <v>2682</v>
      </c>
      <c r="M9105" s="223"/>
      <c r="N9105" s="203"/>
      <c r="O9105" s="222" t="s">
        <v>326</v>
      </c>
    </row>
    <row r="9106" spans="1:15" ht="29.25" customHeight="1">
      <c r="A9106" s="221" t="s">
        <v>73</v>
      </c>
      <c r="B9106" s="221" t="s">
        <v>780</v>
      </c>
      <c r="C9106" s="222" t="s">
        <v>399</v>
      </c>
      <c r="D9106" s="222" t="s">
        <v>164</v>
      </c>
      <c r="E9106" s="199" t="s">
        <v>163</v>
      </c>
      <c r="F9106" s="200" t="s">
        <v>109</v>
      </c>
      <c r="G9106" s="200" t="s">
        <v>110</v>
      </c>
      <c r="H9106" s="200"/>
      <c r="I9106" s="200">
        <v>45545</v>
      </c>
      <c r="J9106" s="143">
        <f t="shared" si="142"/>
        <v>45545</v>
      </c>
      <c r="K9106" s="202">
        <v>8</v>
      </c>
      <c r="L9106" s="285" t="s">
        <v>2683</v>
      </c>
      <c r="M9106" s="223"/>
      <c r="N9106" s="203"/>
      <c r="O9106" s="222" t="s">
        <v>326</v>
      </c>
    </row>
    <row r="9107" spans="1:15" ht="29.25" customHeight="1">
      <c r="A9107" s="221" t="s">
        <v>73</v>
      </c>
      <c r="B9107" s="221" t="s">
        <v>780</v>
      </c>
      <c r="C9107" s="222" t="s">
        <v>399</v>
      </c>
      <c r="D9107" s="222" t="s">
        <v>164</v>
      </c>
      <c r="E9107" s="199" t="s">
        <v>163</v>
      </c>
      <c r="F9107" s="200" t="s">
        <v>109</v>
      </c>
      <c r="G9107" s="200" t="s">
        <v>110</v>
      </c>
      <c r="H9107" s="200"/>
      <c r="I9107" s="200">
        <v>45546</v>
      </c>
      <c r="J9107" s="143">
        <f t="shared" si="142"/>
        <v>45546</v>
      </c>
      <c r="K9107" s="202">
        <v>8</v>
      </c>
      <c r="L9107" s="285" t="s">
        <v>2684</v>
      </c>
      <c r="M9107" s="223"/>
      <c r="N9107" s="203"/>
      <c r="O9107" s="222" t="s">
        <v>326</v>
      </c>
    </row>
    <row r="9108" spans="1:15" ht="29.25" customHeight="1">
      <c r="A9108" s="221" t="s">
        <v>73</v>
      </c>
      <c r="B9108" s="221" t="s">
        <v>780</v>
      </c>
      <c r="C9108" s="222" t="s">
        <v>399</v>
      </c>
      <c r="D9108" s="222" t="s">
        <v>164</v>
      </c>
      <c r="E9108" s="199" t="s">
        <v>163</v>
      </c>
      <c r="F9108" s="200" t="s">
        <v>109</v>
      </c>
      <c r="G9108" s="200" t="s">
        <v>110</v>
      </c>
      <c r="H9108" s="200"/>
      <c r="I9108" s="200">
        <v>45547</v>
      </c>
      <c r="J9108" s="143">
        <f t="shared" si="142"/>
        <v>45547</v>
      </c>
      <c r="K9108" s="202">
        <v>8</v>
      </c>
      <c r="L9108" s="285" t="s">
        <v>2832</v>
      </c>
      <c r="M9108" s="223"/>
      <c r="N9108" s="203"/>
      <c r="O9108" s="222" t="s">
        <v>326</v>
      </c>
    </row>
    <row r="9109" spans="1:15" ht="29.25" customHeight="1">
      <c r="A9109" s="221" t="s">
        <v>73</v>
      </c>
      <c r="B9109" s="221" t="s">
        <v>780</v>
      </c>
      <c r="C9109" s="222" t="s">
        <v>399</v>
      </c>
      <c r="D9109" s="222" t="s">
        <v>164</v>
      </c>
      <c r="E9109" s="199" t="s">
        <v>163</v>
      </c>
      <c r="F9109" s="200" t="s">
        <v>109</v>
      </c>
      <c r="G9109" s="200" t="s">
        <v>110</v>
      </c>
      <c r="H9109" s="200"/>
      <c r="I9109" s="200">
        <v>45548</v>
      </c>
      <c r="J9109" s="143">
        <f t="shared" si="142"/>
        <v>45548</v>
      </c>
      <c r="K9109" s="202">
        <v>8</v>
      </c>
      <c r="L9109" s="285" t="s">
        <v>2833</v>
      </c>
      <c r="M9109" s="223"/>
      <c r="N9109" s="203"/>
      <c r="O9109" s="222" t="s">
        <v>326</v>
      </c>
    </row>
    <row r="9110" spans="1:15" ht="29.25" customHeight="1">
      <c r="A9110" s="221" t="s">
        <v>73</v>
      </c>
      <c r="B9110" s="221" t="s">
        <v>780</v>
      </c>
      <c r="C9110" s="222" t="s">
        <v>399</v>
      </c>
      <c r="D9110" s="222" t="s">
        <v>164</v>
      </c>
      <c r="E9110" s="199" t="s">
        <v>163</v>
      </c>
      <c r="F9110" s="200" t="s">
        <v>1742</v>
      </c>
      <c r="G9110" s="200" t="s">
        <v>1743</v>
      </c>
      <c r="H9110" s="200"/>
      <c r="I9110" s="200">
        <v>45551</v>
      </c>
      <c r="J9110" s="143">
        <f t="shared" si="142"/>
        <v>45551</v>
      </c>
      <c r="K9110" s="202">
        <v>8</v>
      </c>
      <c r="L9110" s="284" t="s">
        <v>2834</v>
      </c>
      <c r="M9110" s="223"/>
      <c r="N9110" s="203"/>
      <c r="O9110" s="222" t="s">
        <v>326</v>
      </c>
    </row>
    <row r="9111" spans="1:15" ht="29.25" customHeight="1">
      <c r="A9111" s="221" t="s">
        <v>73</v>
      </c>
      <c r="B9111" s="221" t="s">
        <v>780</v>
      </c>
      <c r="C9111" s="222" t="s">
        <v>399</v>
      </c>
      <c r="D9111" s="222" t="s">
        <v>164</v>
      </c>
      <c r="E9111" s="199" t="s">
        <v>163</v>
      </c>
      <c r="F9111" s="200" t="s">
        <v>109</v>
      </c>
      <c r="G9111" s="200" t="s">
        <v>110</v>
      </c>
      <c r="H9111" s="200"/>
      <c r="I9111" s="200">
        <v>45553</v>
      </c>
      <c r="J9111" s="143">
        <f t="shared" si="142"/>
        <v>45553</v>
      </c>
      <c r="K9111" s="202">
        <v>8</v>
      </c>
      <c r="L9111" s="285" t="s">
        <v>2835</v>
      </c>
      <c r="M9111" s="223"/>
      <c r="N9111" s="203"/>
      <c r="O9111" s="222" t="s">
        <v>326</v>
      </c>
    </row>
    <row r="9112" spans="1:15" ht="29.25" customHeight="1">
      <c r="A9112" s="221" t="s">
        <v>73</v>
      </c>
      <c r="B9112" s="221" t="s">
        <v>780</v>
      </c>
      <c r="C9112" s="222" t="s">
        <v>399</v>
      </c>
      <c r="D9112" s="222" t="s">
        <v>164</v>
      </c>
      <c r="E9112" s="199" t="s">
        <v>163</v>
      </c>
      <c r="F9112" s="200" t="s">
        <v>1386</v>
      </c>
      <c r="G9112" s="200" t="s">
        <v>1607</v>
      </c>
      <c r="H9112" s="200"/>
      <c r="I9112" s="200">
        <v>45554</v>
      </c>
      <c r="J9112" s="143">
        <f t="shared" si="142"/>
        <v>45554</v>
      </c>
      <c r="K9112" s="202">
        <v>8</v>
      </c>
      <c r="L9112" s="284" t="s">
        <v>3006</v>
      </c>
      <c r="M9112" s="223"/>
      <c r="N9112" s="203"/>
      <c r="O9112" s="222" t="s">
        <v>326</v>
      </c>
    </row>
    <row r="9113" spans="1:15" ht="29.25" customHeight="1">
      <c r="A9113" s="221" t="s">
        <v>73</v>
      </c>
      <c r="B9113" s="221" t="s">
        <v>780</v>
      </c>
      <c r="C9113" s="222" t="s">
        <v>399</v>
      </c>
      <c r="D9113" s="222" t="s">
        <v>164</v>
      </c>
      <c r="E9113" s="199" t="s">
        <v>163</v>
      </c>
      <c r="F9113" s="200" t="s">
        <v>1386</v>
      </c>
      <c r="G9113" s="200" t="s">
        <v>1607</v>
      </c>
      <c r="H9113" s="200"/>
      <c r="I9113" s="200">
        <v>45555</v>
      </c>
      <c r="J9113" s="143">
        <f t="shared" si="142"/>
        <v>45555</v>
      </c>
      <c r="K9113" s="202">
        <v>8</v>
      </c>
      <c r="L9113" s="284" t="s">
        <v>3007</v>
      </c>
      <c r="M9113" s="223"/>
      <c r="N9113" s="203"/>
      <c r="O9113" s="222" t="s">
        <v>326</v>
      </c>
    </row>
    <row r="9114" spans="1:15" ht="29.25" customHeight="1">
      <c r="A9114" s="221" t="s">
        <v>73</v>
      </c>
      <c r="B9114" s="221" t="s">
        <v>780</v>
      </c>
      <c r="C9114" s="222" t="s">
        <v>399</v>
      </c>
      <c r="D9114" s="222" t="s">
        <v>164</v>
      </c>
      <c r="E9114" s="199" t="s">
        <v>163</v>
      </c>
      <c r="F9114" s="200" t="s">
        <v>1742</v>
      </c>
      <c r="G9114" s="200" t="s">
        <v>1743</v>
      </c>
      <c r="H9114" s="200"/>
      <c r="I9114" s="200">
        <v>45558</v>
      </c>
      <c r="J9114" s="143">
        <f t="shared" si="142"/>
        <v>45558</v>
      </c>
      <c r="K9114" s="202">
        <v>8</v>
      </c>
      <c r="L9114" s="284" t="s">
        <v>3008</v>
      </c>
      <c r="M9114" s="223"/>
      <c r="N9114" s="203"/>
      <c r="O9114" s="222" t="s">
        <v>326</v>
      </c>
    </row>
    <row r="9115" spans="1:15" ht="29.25" customHeight="1">
      <c r="A9115" s="221" t="s">
        <v>73</v>
      </c>
      <c r="B9115" s="221" t="s">
        <v>780</v>
      </c>
      <c r="C9115" s="222" t="s">
        <v>399</v>
      </c>
      <c r="D9115" s="222" t="s">
        <v>164</v>
      </c>
      <c r="E9115" s="199" t="s">
        <v>163</v>
      </c>
      <c r="F9115" s="200" t="s">
        <v>1742</v>
      </c>
      <c r="G9115" s="200" t="s">
        <v>1743</v>
      </c>
      <c r="H9115" s="200"/>
      <c r="I9115" s="200">
        <v>45559</v>
      </c>
      <c r="J9115" s="143">
        <f t="shared" si="142"/>
        <v>45559</v>
      </c>
      <c r="K9115" s="202">
        <v>8</v>
      </c>
      <c r="L9115" s="284" t="s">
        <v>3009</v>
      </c>
      <c r="M9115" s="223"/>
      <c r="N9115" s="203"/>
      <c r="O9115" s="222" t="s">
        <v>326</v>
      </c>
    </row>
    <row r="9116" spans="1:15" ht="29.25" customHeight="1">
      <c r="A9116" s="221" t="s">
        <v>73</v>
      </c>
      <c r="B9116" s="221" t="s">
        <v>780</v>
      </c>
      <c r="C9116" s="222" t="s">
        <v>399</v>
      </c>
      <c r="D9116" s="222" t="s">
        <v>164</v>
      </c>
      <c r="E9116" s="199" t="s">
        <v>163</v>
      </c>
      <c r="F9116" s="200" t="s">
        <v>1742</v>
      </c>
      <c r="G9116" s="200" t="s">
        <v>1743</v>
      </c>
      <c r="H9116" s="200"/>
      <c r="I9116" s="200">
        <v>45560</v>
      </c>
      <c r="J9116" s="143">
        <f t="shared" si="142"/>
        <v>45560</v>
      </c>
      <c r="K9116" s="202">
        <v>8</v>
      </c>
      <c r="L9116" s="284" t="s">
        <v>3010</v>
      </c>
      <c r="M9116" s="223"/>
      <c r="N9116" s="203"/>
      <c r="O9116" s="222" t="s">
        <v>326</v>
      </c>
    </row>
    <row r="9117" spans="1:15" ht="29.25" customHeight="1">
      <c r="A9117" s="221" t="s">
        <v>73</v>
      </c>
      <c r="B9117" s="221" t="s">
        <v>780</v>
      </c>
      <c r="C9117" s="222" t="s">
        <v>399</v>
      </c>
      <c r="D9117" s="222" t="s">
        <v>164</v>
      </c>
      <c r="E9117" s="199" t="s">
        <v>163</v>
      </c>
      <c r="F9117" s="200" t="s">
        <v>2241</v>
      </c>
      <c r="G9117" s="200" t="s">
        <v>2242</v>
      </c>
      <c r="H9117" s="200"/>
      <c r="I9117" s="200">
        <v>45561</v>
      </c>
      <c r="J9117" s="143">
        <f t="shared" si="142"/>
        <v>45561</v>
      </c>
      <c r="K9117" s="202">
        <v>8</v>
      </c>
      <c r="L9117" s="284" t="s">
        <v>3011</v>
      </c>
      <c r="M9117" s="223"/>
      <c r="N9117" s="203"/>
      <c r="O9117" s="222" t="s">
        <v>326</v>
      </c>
    </row>
    <row r="9118" spans="1:15" ht="29.25" customHeight="1">
      <c r="A9118" s="221" t="s">
        <v>73</v>
      </c>
      <c r="B9118" s="221" t="s">
        <v>780</v>
      </c>
      <c r="C9118" s="222" t="s">
        <v>399</v>
      </c>
      <c r="D9118" s="222" t="s">
        <v>164</v>
      </c>
      <c r="E9118" s="199" t="s">
        <v>163</v>
      </c>
      <c r="F9118" s="200" t="s">
        <v>2241</v>
      </c>
      <c r="G9118" s="200" t="s">
        <v>2242</v>
      </c>
      <c r="H9118" s="200"/>
      <c r="I9118" s="200">
        <v>45562</v>
      </c>
      <c r="J9118" s="143">
        <f t="shared" si="142"/>
        <v>45562</v>
      </c>
      <c r="K9118" s="202">
        <v>8</v>
      </c>
      <c r="L9118" s="284" t="s">
        <v>3012</v>
      </c>
      <c r="M9118" s="223"/>
      <c r="N9118" s="203"/>
      <c r="O9118" s="222" t="s">
        <v>326</v>
      </c>
    </row>
    <row r="9119" spans="1:15" ht="29.25" customHeight="1">
      <c r="A9119" s="221" t="s">
        <v>73</v>
      </c>
      <c r="B9119" s="221" t="s">
        <v>780</v>
      </c>
      <c r="C9119" s="222" t="s">
        <v>399</v>
      </c>
      <c r="D9119" s="222" t="s">
        <v>164</v>
      </c>
      <c r="E9119" s="199" t="s">
        <v>163</v>
      </c>
      <c r="F9119" s="200" t="s">
        <v>2241</v>
      </c>
      <c r="G9119" s="200" t="s">
        <v>2242</v>
      </c>
      <c r="H9119" s="200"/>
      <c r="I9119" s="200">
        <v>45565</v>
      </c>
      <c r="J9119" s="143">
        <f t="shared" si="142"/>
        <v>45565</v>
      </c>
      <c r="K9119" s="202">
        <v>8</v>
      </c>
      <c r="L9119" s="284" t="s">
        <v>3013</v>
      </c>
      <c r="M9119" s="223"/>
      <c r="N9119" s="203"/>
      <c r="O9119" s="222" t="s">
        <v>326</v>
      </c>
    </row>
    <row r="9120" spans="1:15" ht="29.25" customHeight="1">
      <c r="A9120" s="221" t="s">
        <v>73</v>
      </c>
      <c r="B9120" s="221" t="s">
        <v>780</v>
      </c>
      <c r="C9120" s="222" t="s">
        <v>399</v>
      </c>
      <c r="D9120" s="222" t="s">
        <v>164</v>
      </c>
      <c r="E9120" s="199" t="s">
        <v>163</v>
      </c>
      <c r="F9120" s="200" t="s">
        <v>1742</v>
      </c>
      <c r="G9120" s="200" t="s">
        <v>1743</v>
      </c>
      <c r="H9120" s="200"/>
      <c r="I9120" s="200">
        <v>45566</v>
      </c>
      <c r="J9120" s="143">
        <f t="shared" si="142"/>
        <v>45566</v>
      </c>
      <c r="K9120" s="202">
        <v>8</v>
      </c>
      <c r="L9120" s="284" t="s">
        <v>3014</v>
      </c>
      <c r="M9120" s="223"/>
      <c r="N9120" s="203"/>
      <c r="O9120" s="222" t="s">
        <v>326</v>
      </c>
    </row>
    <row r="9121" spans="1:15" ht="29.25" customHeight="1">
      <c r="A9121" s="221" t="s">
        <v>73</v>
      </c>
      <c r="B9121" s="221" t="s">
        <v>780</v>
      </c>
      <c r="C9121" s="222" t="s">
        <v>399</v>
      </c>
      <c r="D9121" s="222" t="s">
        <v>164</v>
      </c>
      <c r="E9121" s="199" t="s">
        <v>163</v>
      </c>
      <c r="F9121" s="200" t="s">
        <v>2241</v>
      </c>
      <c r="G9121" s="200" t="s">
        <v>2242</v>
      </c>
      <c r="H9121" s="200"/>
      <c r="I9121" s="200">
        <v>45569</v>
      </c>
      <c r="J9121" s="143">
        <f t="shared" si="142"/>
        <v>45569</v>
      </c>
      <c r="K9121" s="202">
        <v>8</v>
      </c>
      <c r="L9121" s="284" t="s">
        <v>3225</v>
      </c>
      <c r="M9121" s="223"/>
      <c r="N9121" s="203"/>
      <c r="O9121" s="222" t="s">
        <v>326</v>
      </c>
    </row>
    <row r="9122" spans="1:15" ht="29.25" customHeight="1">
      <c r="A9122" s="221" t="s">
        <v>73</v>
      </c>
      <c r="B9122" s="221" t="s">
        <v>780</v>
      </c>
      <c r="C9122" s="222" t="s">
        <v>399</v>
      </c>
      <c r="D9122" s="222" t="s">
        <v>164</v>
      </c>
      <c r="E9122" s="199" t="s">
        <v>163</v>
      </c>
      <c r="F9122" s="200" t="s">
        <v>2241</v>
      </c>
      <c r="G9122" s="200" t="s">
        <v>2242</v>
      </c>
      <c r="H9122" s="200"/>
      <c r="I9122" s="200">
        <v>45572</v>
      </c>
      <c r="J9122" s="143">
        <f t="shared" si="142"/>
        <v>45572</v>
      </c>
      <c r="K9122" s="202">
        <v>8</v>
      </c>
      <c r="L9122" s="284" t="s">
        <v>3226</v>
      </c>
      <c r="M9122" s="223"/>
      <c r="N9122" s="203"/>
      <c r="O9122" s="222" t="s">
        <v>326</v>
      </c>
    </row>
    <row r="9123" spans="1:15" ht="29.25" customHeight="1">
      <c r="A9123" s="221" t="s">
        <v>73</v>
      </c>
      <c r="B9123" s="221" t="s">
        <v>780</v>
      </c>
      <c r="C9123" s="222" t="s">
        <v>399</v>
      </c>
      <c r="D9123" s="222" t="s">
        <v>164</v>
      </c>
      <c r="E9123" s="199" t="s">
        <v>163</v>
      </c>
      <c r="F9123" s="200" t="s">
        <v>2241</v>
      </c>
      <c r="G9123" s="200" t="s">
        <v>2242</v>
      </c>
      <c r="H9123" s="200"/>
      <c r="I9123" s="200">
        <v>45573</v>
      </c>
      <c r="J9123" s="143">
        <f t="shared" si="142"/>
        <v>45573</v>
      </c>
      <c r="K9123" s="202">
        <v>8</v>
      </c>
      <c r="L9123" s="284" t="s">
        <v>3227</v>
      </c>
      <c r="M9123" s="223"/>
      <c r="N9123" s="203"/>
      <c r="O9123" s="222" t="s">
        <v>326</v>
      </c>
    </row>
    <row r="9124" spans="1:15" ht="29.25" customHeight="1">
      <c r="A9124" s="221" t="s">
        <v>73</v>
      </c>
      <c r="B9124" s="221" t="s">
        <v>780</v>
      </c>
      <c r="C9124" s="222" t="s">
        <v>399</v>
      </c>
      <c r="D9124" s="222" t="s">
        <v>164</v>
      </c>
      <c r="E9124" s="199" t="s">
        <v>163</v>
      </c>
      <c r="F9124" s="200" t="s">
        <v>2022</v>
      </c>
      <c r="G9124" s="200" t="s">
        <v>2023</v>
      </c>
      <c r="H9124" s="200"/>
      <c r="I9124" s="200">
        <v>45574</v>
      </c>
      <c r="J9124" s="143">
        <f t="shared" si="142"/>
        <v>45574</v>
      </c>
      <c r="K9124" s="202">
        <v>8</v>
      </c>
      <c r="L9124" s="284" t="s">
        <v>3228</v>
      </c>
      <c r="M9124" s="223"/>
      <c r="N9124" s="203"/>
      <c r="O9124" s="222" t="s">
        <v>326</v>
      </c>
    </row>
    <row r="9125" spans="1:15" ht="29.25" customHeight="1">
      <c r="A9125" s="221" t="s">
        <v>73</v>
      </c>
      <c r="B9125" s="221" t="s">
        <v>780</v>
      </c>
      <c r="C9125" s="222" t="s">
        <v>399</v>
      </c>
      <c r="D9125" s="222" t="s">
        <v>164</v>
      </c>
      <c r="E9125" s="199" t="s">
        <v>163</v>
      </c>
      <c r="F9125" s="200" t="s">
        <v>2022</v>
      </c>
      <c r="G9125" s="200" t="s">
        <v>2023</v>
      </c>
      <c r="H9125" s="200"/>
      <c r="I9125" s="200">
        <v>45579</v>
      </c>
      <c r="J9125" s="143">
        <f t="shared" si="142"/>
        <v>45579</v>
      </c>
      <c r="K9125" s="202">
        <v>8</v>
      </c>
      <c r="L9125" s="284" t="s">
        <v>3356</v>
      </c>
      <c r="M9125" s="223"/>
      <c r="N9125" s="203"/>
      <c r="O9125" s="222" t="s">
        <v>326</v>
      </c>
    </row>
    <row r="9126" spans="1:15" ht="29.25" customHeight="1">
      <c r="A9126" s="221" t="s">
        <v>73</v>
      </c>
      <c r="B9126" s="221" t="s">
        <v>780</v>
      </c>
      <c r="C9126" s="222" t="s">
        <v>399</v>
      </c>
      <c r="D9126" s="222" t="s">
        <v>164</v>
      </c>
      <c r="E9126" s="199" t="s">
        <v>163</v>
      </c>
      <c r="F9126" s="200" t="s">
        <v>2022</v>
      </c>
      <c r="G9126" s="200" t="s">
        <v>2023</v>
      </c>
      <c r="H9126" s="200"/>
      <c r="I9126" s="200">
        <v>45580</v>
      </c>
      <c r="J9126" s="143">
        <f t="shared" si="142"/>
        <v>45580</v>
      </c>
      <c r="K9126" s="202">
        <v>8</v>
      </c>
      <c r="L9126" s="284" t="s">
        <v>3357</v>
      </c>
      <c r="M9126" s="223"/>
      <c r="N9126" s="203"/>
      <c r="O9126" s="222" t="s">
        <v>326</v>
      </c>
    </row>
    <row r="9127" spans="1:15" ht="29.25" customHeight="1">
      <c r="A9127" s="221" t="s">
        <v>73</v>
      </c>
      <c r="B9127" s="221" t="s">
        <v>780</v>
      </c>
      <c r="C9127" s="222" t="s">
        <v>399</v>
      </c>
      <c r="D9127" s="222" t="s">
        <v>164</v>
      </c>
      <c r="E9127" s="199" t="s">
        <v>163</v>
      </c>
      <c r="F9127" s="200" t="s">
        <v>1742</v>
      </c>
      <c r="G9127" s="200" t="s">
        <v>1743</v>
      </c>
      <c r="H9127" s="200"/>
      <c r="I9127" s="200">
        <v>45581</v>
      </c>
      <c r="J9127" s="143">
        <f t="shared" si="142"/>
        <v>45581</v>
      </c>
      <c r="K9127" s="202">
        <v>8</v>
      </c>
      <c r="L9127" s="284" t="s">
        <v>3358</v>
      </c>
      <c r="M9127" s="223"/>
      <c r="N9127" s="203"/>
      <c r="O9127" s="222" t="s">
        <v>326</v>
      </c>
    </row>
    <row r="9128" spans="1:15" ht="29.25" customHeight="1">
      <c r="A9128" s="221" t="s">
        <v>73</v>
      </c>
      <c r="B9128" s="221" t="s">
        <v>780</v>
      </c>
      <c r="C9128" s="222" t="s">
        <v>399</v>
      </c>
      <c r="D9128" s="222" t="s">
        <v>164</v>
      </c>
      <c r="E9128" s="199" t="s">
        <v>163</v>
      </c>
      <c r="F9128" s="200" t="s">
        <v>1742</v>
      </c>
      <c r="G9128" s="200" t="s">
        <v>1743</v>
      </c>
      <c r="H9128" s="200"/>
      <c r="I9128" s="200">
        <v>45582</v>
      </c>
      <c r="J9128" s="143">
        <f t="shared" si="142"/>
        <v>45582</v>
      </c>
      <c r="K9128" s="202">
        <v>8</v>
      </c>
      <c r="L9128" s="284" t="s">
        <v>3485</v>
      </c>
      <c r="M9128" s="223"/>
      <c r="N9128" s="203"/>
      <c r="O9128" s="222" t="s">
        <v>326</v>
      </c>
    </row>
    <row r="9129" spans="1:15" ht="29.25" customHeight="1">
      <c r="A9129" s="221" t="s">
        <v>73</v>
      </c>
      <c r="B9129" s="221" t="s">
        <v>780</v>
      </c>
      <c r="C9129" s="222" t="s">
        <v>399</v>
      </c>
      <c r="D9129" s="222" t="s">
        <v>164</v>
      </c>
      <c r="E9129" s="199" t="s">
        <v>163</v>
      </c>
      <c r="F9129" s="200" t="s">
        <v>2022</v>
      </c>
      <c r="G9129" s="200" t="s">
        <v>2023</v>
      </c>
      <c r="H9129" s="200"/>
      <c r="I9129" s="200">
        <v>45583</v>
      </c>
      <c r="J9129" s="143">
        <f t="shared" si="142"/>
        <v>45583</v>
      </c>
      <c r="K9129" s="202">
        <v>8</v>
      </c>
      <c r="L9129" s="284" t="s">
        <v>3486</v>
      </c>
      <c r="M9129" s="223"/>
      <c r="N9129" s="203"/>
      <c r="O9129" s="222" t="s">
        <v>326</v>
      </c>
    </row>
    <row r="9130" spans="1:15" ht="29.25" customHeight="1">
      <c r="A9130" s="221" t="s">
        <v>73</v>
      </c>
      <c r="B9130" s="221" t="s">
        <v>780</v>
      </c>
      <c r="C9130" s="222" t="s">
        <v>399</v>
      </c>
      <c r="D9130" s="222" t="s">
        <v>164</v>
      </c>
      <c r="E9130" s="199" t="s">
        <v>163</v>
      </c>
      <c r="F9130" s="200" t="s">
        <v>2022</v>
      </c>
      <c r="G9130" s="200" t="s">
        <v>2023</v>
      </c>
      <c r="H9130" s="200"/>
      <c r="I9130" s="200">
        <v>45586</v>
      </c>
      <c r="J9130" s="143">
        <f t="shared" si="142"/>
        <v>45586</v>
      </c>
      <c r="K9130" s="202">
        <v>8</v>
      </c>
      <c r="L9130" s="284" t="s">
        <v>3487</v>
      </c>
      <c r="M9130" s="223"/>
      <c r="N9130" s="203"/>
      <c r="O9130" s="222" t="s">
        <v>326</v>
      </c>
    </row>
    <row r="9131" spans="1:15" ht="29.25" customHeight="1">
      <c r="A9131" s="221" t="s">
        <v>73</v>
      </c>
      <c r="B9131" s="221" t="s">
        <v>780</v>
      </c>
      <c r="C9131" s="222" t="s">
        <v>399</v>
      </c>
      <c r="D9131" s="222" t="s">
        <v>164</v>
      </c>
      <c r="E9131" s="199" t="s">
        <v>163</v>
      </c>
      <c r="F9131" s="200" t="s">
        <v>2022</v>
      </c>
      <c r="G9131" s="200" t="s">
        <v>2023</v>
      </c>
      <c r="H9131" s="200"/>
      <c r="I9131" s="200">
        <v>45587</v>
      </c>
      <c r="J9131" s="143">
        <f t="shared" si="142"/>
        <v>45587</v>
      </c>
      <c r="K9131" s="202">
        <v>8</v>
      </c>
      <c r="L9131" s="284" t="s">
        <v>3488</v>
      </c>
      <c r="M9131" s="223"/>
      <c r="N9131" s="203"/>
      <c r="O9131" s="222" t="s">
        <v>326</v>
      </c>
    </row>
    <row r="9132" spans="1:15" ht="29.25" customHeight="1">
      <c r="A9132" s="221" t="s">
        <v>73</v>
      </c>
      <c r="B9132" s="221" t="s">
        <v>780</v>
      </c>
      <c r="C9132" s="222" t="s">
        <v>399</v>
      </c>
      <c r="D9132" s="222" t="s">
        <v>164</v>
      </c>
      <c r="E9132" s="199" t="s">
        <v>163</v>
      </c>
      <c r="F9132" s="200" t="s">
        <v>2022</v>
      </c>
      <c r="G9132" s="200" t="s">
        <v>2023</v>
      </c>
      <c r="H9132" s="200"/>
      <c r="I9132" s="200">
        <v>45588</v>
      </c>
      <c r="J9132" s="143">
        <f t="shared" si="142"/>
        <v>45588</v>
      </c>
      <c r="K9132" s="202">
        <v>8</v>
      </c>
      <c r="L9132" s="284" t="s">
        <v>3489</v>
      </c>
      <c r="M9132" s="223"/>
      <c r="N9132" s="203"/>
      <c r="O9132" s="222" t="s">
        <v>326</v>
      </c>
    </row>
    <row r="9133" spans="1:15" ht="29.25" customHeight="1">
      <c r="A9133" s="221" t="s">
        <v>73</v>
      </c>
      <c r="B9133" s="221" t="s">
        <v>780</v>
      </c>
      <c r="C9133" s="222" t="s">
        <v>399</v>
      </c>
      <c r="D9133" s="222" t="s">
        <v>164</v>
      </c>
      <c r="E9133" s="199" t="s">
        <v>163</v>
      </c>
      <c r="F9133" s="200" t="s">
        <v>2022</v>
      </c>
      <c r="G9133" s="200" t="s">
        <v>2023</v>
      </c>
      <c r="H9133" s="200"/>
      <c r="I9133" s="200">
        <v>45589</v>
      </c>
      <c r="J9133" s="143">
        <f t="shared" si="142"/>
        <v>45589</v>
      </c>
      <c r="K9133" s="202">
        <v>8</v>
      </c>
      <c r="L9133" s="284" t="s">
        <v>3611</v>
      </c>
      <c r="M9133" s="223"/>
      <c r="N9133" s="203"/>
      <c r="O9133" s="222" t="s">
        <v>326</v>
      </c>
    </row>
    <row r="9134" spans="1:15" ht="29.25" customHeight="1">
      <c r="A9134" s="221" t="s">
        <v>73</v>
      </c>
      <c r="B9134" s="221" t="s">
        <v>780</v>
      </c>
      <c r="C9134" s="222" t="s">
        <v>399</v>
      </c>
      <c r="D9134" s="222" t="s">
        <v>164</v>
      </c>
      <c r="E9134" s="199" t="s">
        <v>163</v>
      </c>
      <c r="F9134" s="200" t="s">
        <v>2022</v>
      </c>
      <c r="G9134" s="200" t="s">
        <v>2023</v>
      </c>
      <c r="H9134" s="200"/>
      <c r="I9134" s="200">
        <v>45590</v>
      </c>
      <c r="J9134" s="143">
        <f t="shared" si="142"/>
        <v>45590</v>
      </c>
      <c r="K9134" s="202">
        <v>8</v>
      </c>
      <c r="L9134" s="284" t="s">
        <v>3612</v>
      </c>
      <c r="M9134" s="223"/>
      <c r="N9134" s="203"/>
      <c r="O9134" s="222" t="s">
        <v>326</v>
      </c>
    </row>
    <row r="9135" spans="1:15" ht="29.25" customHeight="1">
      <c r="A9135" s="221" t="s">
        <v>73</v>
      </c>
      <c r="B9135" s="221" t="s">
        <v>780</v>
      </c>
      <c r="C9135" s="222" t="s">
        <v>399</v>
      </c>
      <c r="D9135" s="222" t="s">
        <v>164</v>
      </c>
      <c r="E9135" s="199" t="s">
        <v>163</v>
      </c>
      <c r="F9135" s="200" t="s">
        <v>2022</v>
      </c>
      <c r="G9135" s="200" t="s">
        <v>2023</v>
      </c>
      <c r="H9135" s="200"/>
      <c r="I9135" s="200">
        <v>45593</v>
      </c>
      <c r="J9135" s="143">
        <f t="shared" si="142"/>
        <v>45593</v>
      </c>
      <c r="K9135" s="202">
        <v>8</v>
      </c>
      <c r="L9135" s="284" t="s">
        <v>3613</v>
      </c>
      <c r="M9135" s="223"/>
      <c r="N9135" s="203"/>
      <c r="O9135" s="222" t="s">
        <v>326</v>
      </c>
    </row>
    <row r="9136" spans="1:15" ht="29.25" customHeight="1">
      <c r="A9136" s="221" t="s">
        <v>73</v>
      </c>
      <c r="B9136" s="221" t="s">
        <v>780</v>
      </c>
      <c r="C9136" s="222" t="s">
        <v>399</v>
      </c>
      <c r="D9136" s="222" t="s">
        <v>164</v>
      </c>
      <c r="E9136" s="199" t="s">
        <v>163</v>
      </c>
      <c r="F9136" s="200" t="s">
        <v>2022</v>
      </c>
      <c r="G9136" s="200" t="s">
        <v>2023</v>
      </c>
      <c r="H9136" s="200"/>
      <c r="I9136" s="200">
        <v>45594</v>
      </c>
      <c r="J9136" s="143">
        <f t="shared" si="142"/>
        <v>45594</v>
      </c>
      <c r="K9136" s="202">
        <v>8</v>
      </c>
      <c r="L9136" s="284" t="s">
        <v>3614</v>
      </c>
      <c r="M9136" s="223"/>
      <c r="N9136" s="203"/>
      <c r="O9136" s="222" t="s">
        <v>326</v>
      </c>
    </row>
    <row r="9137" spans="1:15" ht="29.25" customHeight="1">
      <c r="A9137" s="221" t="s">
        <v>73</v>
      </c>
      <c r="B9137" s="221" t="s">
        <v>780</v>
      </c>
      <c r="C9137" s="222" t="s">
        <v>399</v>
      </c>
      <c r="D9137" s="222" t="s">
        <v>164</v>
      </c>
      <c r="E9137" s="199" t="s">
        <v>163</v>
      </c>
      <c r="F9137" s="200" t="s">
        <v>2241</v>
      </c>
      <c r="G9137" s="200" t="s">
        <v>2242</v>
      </c>
      <c r="H9137" s="200"/>
      <c r="I9137" s="200">
        <v>45595</v>
      </c>
      <c r="J9137" s="143">
        <f t="shared" si="142"/>
        <v>45595</v>
      </c>
      <c r="K9137" s="202">
        <v>8</v>
      </c>
      <c r="L9137" s="284" t="s">
        <v>3615</v>
      </c>
      <c r="M9137" s="223"/>
      <c r="N9137" s="203"/>
      <c r="O9137" s="222" t="s">
        <v>326</v>
      </c>
    </row>
    <row r="9138" spans="1:15" ht="29.25" customHeight="1">
      <c r="A9138" s="221" t="s">
        <v>73</v>
      </c>
      <c r="B9138" s="221" t="s">
        <v>780</v>
      </c>
      <c r="C9138" s="222" t="s">
        <v>399</v>
      </c>
      <c r="D9138" s="222" t="s">
        <v>164</v>
      </c>
      <c r="E9138" s="199" t="s">
        <v>163</v>
      </c>
      <c r="F9138" s="200" t="s">
        <v>2241</v>
      </c>
      <c r="G9138" s="200" t="s">
        <v>2242</v>
      </c>
      <c r="H9138" s="200"/>
      <c r="I9138" s="200">
        <v>45597</v>
      </c>
      <c r="J9138" s="143">
        <f t="shared" si="142"/>
        <v>45597</v>
      </c>
      <c r="K9138" s="202">
        <v>8</v>
      </c>
      <c r="L9138" s="284" t="s">
        <v>3769</v>
      </c>
      <c r="M9138" s="223"/>
      <c r="N9138" s="203"/>
      <c r="O9138" s="222" t="s">
        <v>326</v>
      </c>
    </row>
    <row r="9139" spans="1:15" ht="29.25" customHeight="1">
      <c r="A9139" s="221" t="s">
        <v>73</v>
      </c>
      <c r="B9139" s="221" t="s">
        <v>780</v>
      </c>
      <c r="C9139" s="222" t="s">
        <v>399</v>
      </c>
      <c r="D9139" s="222" t="s">
        <v>164</v>
      </c>
      <c r="E9139" s="199" t="s">
        <v>163</v>
      </c>
      <c r="F9139" s="200" t="s">
        <v>2241</v>
      </c>
      <c r="G9139" s="200" t="s">
        <v>2242</v>
      </c>
      <c r="H9139" s="200"/>
      <c r="I9139" s="200">
        <v>45600</v>
      </c>
      <c r="J9139" s="143">
        <f t="shared" si="142"/>
        <v>45600</v>
      </c>
      <c r="K9139" s="202">
        <v>8</v>
      </c>
      <c r="L9139" s="284" t="s">
        <v>3770</v>
      </c>
      <c r="M9139" s="223"/>
      <c r="N9139" s="203"/>
      <c r="O9139" s="222" t="s">
        <v>326</v>
      </c>
    </row>
    <row r="9140" spans="1:15" ht="29.25" customHeight="1">
      <c r="A9140" s="221" t="s">
        <v>73</v>
      </c>
      <c r="B9140" s="221" t="s">
        <v>780</v>
      </c>
      <c r="C9140" s="222" t="s">
        <v>399</v>
      </c>
      <c r="D9140" s="222" t="s">
        <v>164</v>
      </c>
      <c r="E9140" s="199" t="s">
        <v>163</v>
      </c>
      <c r="F9140" s="200" t="s">
        <v>2241</v>
      </c>
      <c r="G9140" s="200" t="s">
        <v>2242</v>
      </c>
      <c r="H9140" s="200"/>
      <c r="I9140" s="200">
        <v>45601</v>
      </c>
      <c r="J9140" s="143">
        <f t="shared" si="142"/>
        <v>45601</v>
      </c>
      <c r="K9140" s="202">
        <v>8</v>
      </c>
      <c r="L9140" s="284" t="s">
        <v>3771</v>
      </c>
      <c r="M9140" s="223"/>
      <c r="N9140" s="203"/>
      <c r="O9140" s="222" t="s">
        <v>326</v>
      </c>
    </row>
    <row r="9141" spans="1:15" ht="29.25" customHeight="1">
      <c r="A9141" s="221" t="s">
        <v>73</v>
      </c>
      <c r="B9141" s="221" t="s">
        <v>780</v>
      </c>
      <c r="C9141" s="222" t="s">
        <v>399</v>
      </c>
      <c r="D9141" s="222" t="s">
        <v>164</v>
      </c>
      <c r="E9141" s="199" t="s">
        <v>163</v>
      </c>
      <c r="F9141" s="200" t="s">
        <v>2241</v>
      </c>
      <c r="G9141" s="200" t="s">
        <v>2242</v>
      </c>
      <c r="H9141" s="200"/>
      <c r="I9141" s="200">
        <v>45602</v>
      </c>
      <c r="J9141" s="143">
        <f t="shared" si="142"/>
        <v>45602</v>
      </c>
      <c r="K9141" s="202">
        <v>8</v>
      </c>
      <c r="L9141" s="284" t="s">
        <v>3772</v>
      </c>
      <c r="M9141" s="223"/>
      <c r="N9141" s="203"/>
      <c r="O9141" s="222" t="s">
        <v>326</v>
      </c>
    </row>
    <row r="9142" spans="1:15" ht="29.25" customHeight="1">
      <c r="A9142" s="221" t="s">
        <v>73</v>
      </c>
      <c r="B9142" s="221" t="s">
        <v>780</v>
      </c>
      <c r="C9142" s="222" t="s">
        <v>399</v>
      </c>
      <c r="D9142" s="222" t="s">
        <v>164</v>
      </c>
      <c r="E9142" s="199" t="s">
        <v>163</v>
      </c>
      <c r="F9142" s="200" t="s">
        <v>109</v>
      </c>
      <c r="G9142" s="200" t="s">
        <v>110</v>
      </c>
      <c r="H9142" s="200"/>
      <c r="I9142" s="200">
        <v>45603</v>
      </c>
      <c r="J9142" s="143">
        <f t="shared" si="142"/>
        <v>45603</v>
      </c>
      <c r="K9142" s="202">
        <v>8</v>
      </c>
      <c r="L9142" s="285" t="s">
        <v>3907</v>
      </c>
      <c r="M9142" s="223"/>
      <c r="N9142" s="203"/>
      <c r="O9142" s="222" t="s">
        <v>326</v>
      </c>
    </row>
    <row r="9143" spans="1:15" ht="29.25" customHeight="1">
      <c r="A9143" s="221" t="s">
        <v>73</v>
      </c>
      <c r="B9143" s="221" t="s">
        <v>780</v>
      </c>
      <c r="C9143" s="222" t="s">
        <v>399</v>
      </c>
      <c r="D9143" s="222" t="s">
        <v>164</v>
      </c>
      <c r="E9143" s="199" t="s">
        <v>163</v>
      </c>
      <c r="F9143" s="200" t="s">
        <v>109</v>
      </c>
      <c r="G9143" s="200" t="s">
        <v>110</v>
      </c>
      <c r="H9143" s="200"/>
      <c r="I9143" s="200">
        <v>45604</v>
      </c>
      <c r="J9143" s="143">
        <f t="shared" si="142"/>
        <v>45604</v>
      </c>
      <c r="K9143" s="202">
        <v>8</v>
      </c>
      <c r="L9143" s="285" t="s">
        <v>3908</v>
      </c>
      <c r="M9143" s="223"/>
      <c r="N9143" s="203"/>
      <c r="O9143" s="222" t="s">
        <v>326</v>
      </c>
    </row>
    <row r="9144" spans="1:15" ht="29.25" customHeight="1">
      <c r="A9144" s="221" t="s">
        <v>73</v>
      </c>
      <c r="B9144" s="221" t="s">
        <v>780</v>
      </c>
      <c r="C9144" s="222" t="s">
        <v>399</v>
      </c>
      <c r="D9144" s="222" t="s">
        <v>164</v>
      </c>
      <c r="E9144" s="199" t="s">
        <v>163</v>
      </c>
      <c r="F9144" s="200" t="s">
        <v>2241</v>
      </c>
      <c r="G9144" s="200" t="s">
        <v>2242</v>
      </c>
      <c r="H9144" s="200"/>
      <c r="I9144" s="200">
        <v>45607</v>
      </c>
      <c r="J9144" s="143">
        <f t="shared" si="142"/>
        <v>45607</v>
      </c>
      <c r="K9144" s="202">
        <v>8</v>
      </c>
      <c r="L9144" s="284" t="s">
        <v>4082</v>
      </c>
      <c r="M9144" s="223"/>
      <c r="N9144" s="203"/>
      <c r="O9144" s="222" t="s">
        <v>326</v>
      </c>
    </row>
    <row r="9145" spans="1:15" ht="29.25" customHeight="1">
      <c r="A9145" s="221" t="s">
        <v>73</v>
      </c>
      <c r="B9145" s="221" t="s">
        <v>780</v>
      </c>
      <c r="C9145" s="222" t="s">
        <v>399</v>
      </c>
      <c r="D9145" s="222" t="s">
        <v>164</v>
      </c>
      <c r="E9145" s="199" t="s">
        <v>163</v>
      </c>
      <c r="F9145" s="200" t="s">
        <v>2241</v>
      </c>
      <c r="G9145" s="200" t="s">
        <v>2242</v>
      </c>
      <c r="H9145" s="200"/>
      <c r="I9145" s="200">
        <v>45607</v>
      </c>
      <c r="J9145" s="143">
        <f t="shared" si="142"/>
        <v>45607</v>
      </c>
      <c r="K9145" s="202">
        <v>8</v>
      </c>
      <c r="L9145" s="284" t="s">
        <v>3909</v>
      </c>
      <c r="M9145" s="223"/>
      <c r="N9145" s="203"/>
      <c r="O9145" s="222" t="s">
        <v>326</v>
      </c>
    </row>
    <row r="9146" spans="1:15" ht="29.25" customHeight="1">
      <c r="A9146" s="221" t="s">
        <v>73</v>
      </c>
      <c r="B9146" s="221" t="s">
        <v>780</v>
      </c>
      <c r="C9146" s="222" t="s">
        <v>399</v>
      </c>
      <c r="D9146" s="222" t="s">
        <v>164</v>
      </c>
      <c r="E9146" s="199" t="s">
        <v>163</v>
      </c>
      <c r="F9146" s="200" t="s">
        <v>2241</v>
      </c>
      <c r="G9146" s="200" t="s">
        <v>2242</v>
      </c>
      <c r="H9146" s="200"/>
      <c r="I9146" s="200">
        <v>45608</v>
      </c>
      <c r="J9146" s="143">
        <f t="shared" si="142"/>
        <v>45608</v>
      </c>
      <c r="K9146" s="202">
        <v>8</v>
      </c>
      <c r="L9146" s="284" t="s">
        <v>3910</v>
      </c>
      <c r="M9146" s="223"/>
      <c r="N9146" s="203"/>
      <c r="O9146" s="222" t="s">
        <v>326</v>
      </c>
    </row>
    <row r="9147" spans="1:15" ht="29.25" customHeight="1">
      <c r="A9147" s="221" t="s">
        <v>73</v>
      </c>
      <c r="B9147" s="221" t="s">
        <v>780</v>
      </c>
      <c r="C9147" s="222" t="s">
        <v>399</v>
      </c>
      <c r="D9147" s="222" t="s">
        <v>164</v>
      </c>
      <c r="E9147" s="199" t="s">
        <v>163</v>
      </c>
      <c r="F9147" s="200" t="s">
        <v>109</v>
      </c>
      <c r="G9147" s="200" t="s">
        <v>110</v>
      </c>
      <c r="H9147" s="200"/>
      <c r="I9147" s="200">
        <v>45609</v>
      </c>
      <c r="J9147" s="143">
        <f t="shared" si="142"/>
        <v>45609</v>
      </c>
      <c r="K9147" s="202">
        <v>8</v>
      </c>
      <c r="L9147" s="285" t="s">
        <v>3911</v>
      </c>
      <c r="M9147" s="223"/>
      <c r="N9147" s="203"/>
      <c r="O9147" s="222" t="s">
        <v>326</v>
      </c>
    </row>
    <row r="9148" spans="1:15" ht="29.25" customHeight="1">
      <c r="A9148" s="221" t="s">
        <v>73</v>
      </c>
      <c r="B9148" s="221" t="s">
        <v>780</v>
      </c>
      <c r="C9148" s="222" t="s">
        <v>399</v>
      </c>
      <c r="D9148" s="222" t="s">
        <v>164</v>
      </c>
      <c r="E9148" s="199" t="s">
        <v>163</v>
      </c>
      <c r="F9148" s="200" t="s">
        <v>2241</v>
      </c>
      <c r="G9148" s="200" t="s">
        <v>2242</v>
      </c>
      <c r="H9148" s="200"/>
      <c r="I9148" s="200">
        <v>45610</v>
      </c>
      <c r="J9148" s="143">
        <f t="shared" si="142"/>
        <v>45610</v>
      </c>
      <c r="K9148" s="202">
        <v>8</v>
      </c>
      <c r="L9148" s="284" t="s">
        <v>4083</v>
      </c>
      <c r="M9148" s="223"/>
      <c r="N9148" s="203"/>
      <c r="O9148" s="222" t="s">
        <v>326</v>
      </c>
    </row>
    <row r="9149" spans="1:15" ht="29.25" customHeight="1">
      <c r="A9149" s="221" t="s">
        <v>73</v>
      </c>
      <c r="B9149" s="221" t="s">
        <v>780</v>
      </c>
      <c r="C9149" s="222" t="s">
        <v>399</v>
      </c>
      <c r="D9149" s="222" t="s">
        <v>164</v>
      </c>
      <c r="E9149" s="199" t="s">
        <v>163</v>
      </c>
      <c r="F9149" s="200" t="s">
        <v>109</v>
      </c>
      <c r="G9149" s="200" t="s">
        <v>110</v>
      </c>
      <c r="H9149" s="200"/>
      <c r="I9149" s="200">
        <v>45611</v>
      </c>
      <c r="J9149" s="143">
        <f t="shared" si="142"/>
        <v>45611</v>
      </c>
      <c r="K9149" s="202">
        <v>8</v>
      </c>
      <c r="L9149" s="285" t="s">
        <v>4084</v>
      </c>
      <c r="M9149" s="223"/>
      <c r="N9149" s="203"/>
      <c r="O9149" s="222" t="s">
        <v>326</v>
      </c>
    </row>
    <row r="9150" spans="1:15" ht="29.25" customHeight="1">
      <c r="A9150" s="221" t="s">
        <v>73</v>
      </c>
      <c r="B9150" s="221" t="s">
        <v>780</v>
      </c>
      <c r="C9150" s="222" t="s">
        <v>399</v>
      </c>
      <c r="D9150" s="222" t="s">
        <v>164</v>
      </c>
      <c r="E9150" s="199" t="s">
        <v>163</v>
      </c>
      <c r="F9150" s="200" t="s">
        <v>2241</v>
      </c>
      <c r="G9150" s="200" t="s">
        <v>2242</v>
      </c>
      <c r="H9150" s="200"/>
      <c r="I9150" s="200">
        <v>45614</v>
      </c>
      <c r="J9150" s="143">
        <f t="shared" si="142"/>
        <v>45614</v>
      </c>
      <c r="K9150" s="202">
        <v>8</v>
      </c>
      <c r="L9150" s="284" t="s">
        <v>4082</v>
      </c>
      <c r="M9150" s="223"/>
      <c r="N9150" s="203"/>
      <c r="O9150" s="222" t="s">
        <v>326</v>
      </c>
    </row>
    <row r="9151" spans="1:15" ht="29.25" customHeight="1">
      <c r="A9151" s="221" t="s">
        <v>73</v>
      </c>
      <c r="B9151" s="221" t="s">
        <v>780</v>
      </c>
      <c r="C9151" s="222" t="s">
        <v>399</v>
      </c>
      <c r="D9151" s="222" t="s">
        <v>164</v>
      </c>
      <c r="E9151" s="199" t="s">
        <v>163</v>
      </c>
      <c r="F9151" s="200" t="s">
        <v>2241</v>
      </c>
      <c r="G9151" s="200" t="s">
        <v>2242</v>
      </c>
      <c r="H9151" s="200"/>
      <c r="I9151" s="200">
        <v>45615</v>
      </c>
      <c r="J9151" s="143">
        <f t="shared" si="142"/>
        <v>45615</v>
      </c>
      <c r="K9151" s="202">
        <v>8</v>
      </c>
      <c r="L9151" s="284" t="s">
        <v>4085</v>
      </c>
      <c r="M9151" s="223"/>
      <c r="N9151" s="203"/>
      <c r="O9151" s="222" t="s">
        <v>326</v>
      </c>
    </row>
    <row r="9152" spans="1:15" ht="29.25" customHeight="1">
      <c r="A9152" s="221" t="s">
        <v>73</v>
      </c>
      <c r="B9152" s="221" t="s">
        <v>780</v>
      </c>
      <c r="C9152" s="222" t="s">
        <v>399</v>
      </c>
      <c r="D9152" s="222" t="s">
        <v>164</v>
      </c>
      <c r="E9152" s="199" t="s">
        <v>163</v>
      </c>
      <c r="F9152" s="200" t="s">
        <v>2241</v>
      </c>
      <c r="G9152" s="200" t="s">
        <v>2242</v>
      </c>
      <c r="H9152" s="200"/>
      <c r="I9152" s="200">
        <v>45616</v>
      </c>
      <c r="J9152" s="143">
        <f t="shared" si="142"/>
        <v>45616</v>
      </c>
      <c r="K9152" s="202">
        <v>8</v>
      </c>
      <c r="L9152" s="284" t="s">
        <v>4086</v>
      </c>
      <c r="M9152" s="223"/>
      <c r="N9152" s="203"/>
      <c r="O9152" s="222" t="s">
        <v>326</v>
      </c>
    </row>
    <row r="9153" spans="1:15" ht="29.25" customHeight="1">
      <c r="A9153" s="221" t="s">
        <v>73</v>
      </c>
      <c r="B9153" s="221" t="s">
        <v>780</v>
      </c>
      <c r="C9153" s="222" t="s">
        <v>399</v>
      </c>
      <c r="D9153" s="222" t="s">
        <v>164</v>
      </c>
      <c r="E9153" s="199" t="s">
        <v>163</v>
      </c>
      <c r="F9153" s="200" t="s">
        <v>2241</v>
      </c>
      <c r="G9153" s="200" t="s">
        <v>2242</v>
      </c>
      <c r="H9153" s="200"/>
      <c r="I9153" s="200">
        <v>45617</v>
      </c>
      <c r="J9153" s="143">
        <f t="shared" si="142"/>
        <v>45617</v>
      </c>
      <c r="K9153" s="202">
        <v>8</v>
      </c>
      <c r="L9153" s="284" t="s">
        <v>4227</v>
      </c>
      <c r="M9153" s="223"/>
      <c r="N9153" s="203"/>
      <c r="O9153" s="222" t="s">
        <v>326</v>
      </c>
    </row>
    <row r="9154" spans="1:15" ht="29.25" customHeight="1">
      <c r="A9154" s="221" t="s">
        <v>73</v>
      </c>
      <c r="B9154" s="221" t="s">
        <v>780</v>
      </c>
      <c r="C9154" s="222" t="s">
        <v>399</v>
      </c>
      <c r="D9154" s="222" t="s">
        <v>164</v>
      </c>
      <c r="E9154" s="199" t="s">
        <v>163</v>
      </c>
      <c r="F9154" s="200" t="s">
        <v>2241</v>
      </c>
      <c r="G9154" s="200" t="s">
        <v>2242</v>
      </c>
      <c r="H9154" s="200"/>
      <c r="I9154" s="200">
        <v>45618</v>
      </c>
      <c r="J9154" s="143">
        <f t="shared" si="142"/>
        <v>45618</v>
      </c>
      <c r="K9154" s="202">
        <v>8</v>
      </c>
      <c r="L9154" s="284" t="s">
        <v>4228</v>
      </c>
      <c r="M9154" s="223"/>
      <c r="N9154" s="203"/>
      <c r="O9154" s="222" t="s">
        <v>326</v>
      </c>
    </row>
    <row r="9155" spans="1:15" ht="29.25" customHeight="1">
      <c r="A9155" s="221" t="s">
        <v>73</v>
      </c>
      <c r="B9155" s="221" t="s">
        <v>780</v>
      </c>
      <c r="C9155" s="222" t="s">
        <v>399</v>
      </c>
      <c r="D9155" s="222" t="s">
        <v>164</v>
      </c>
      <c r="E9155" s="199" t="s">
        <v>163</v>
      </c>
      <c r="F9155" s="200" t="s">
        <v>2241</v>
      </c>
      <c r="G9155" s="200" t="s">
        <v>2242</v>
      </c>
      <c r="H9155" s="200"/>
      <c r="I9155" s="200">
        <v>45621</v>
      </c>
      <c r="J9155" s="143">
        <f t="shared" ref="J9155:J9218" si="143">I9155</f>
        <v>45621</v>
      </c>
      <c r="K9155" s="202">
        <v>8</v>
      </c>
      <c r="L9155" s="284" t="s">
        <v>4229</v>
      </c>
      <c r="M9155" s="223"/>
      <c r="N9155" s="203"/>
      <c r="O9155" s="222" t="s">
        <v>326</v>
      </c>
    </row>
    <row r="9156" spans="1:15" ht="29.25" customHeight="1">
      <c r="A9156" s="221" t="s">
        <v>73</v>
      </c>
      <c r="B9156" s="221" t="s">
        <v>780</v>
      </c>
      <c r="C9156" s="222" t="s">
        <v>399</v>
      </c>
      <c r="D9156" s="222" t="s">
        <v>164</v>
      </c>
      <c r="E9156" s="199" t="s">
        <v>163</v>
      </c>
      <c r="F9156" s="200" t="s">
        <v>2241</v>
      </c>
      <c r="G9156" s="200" t="s">
        <v>2242</v>
      </c>
      <c r="H9156" s="200"/>
      <c r="I9156" s="200">
        <v>45622</v>
      </c>
      <c r="J9156" s="143">
        <f t="shared" si="143"/>
        <v>45622</v>
      </c>
      <c r="K9156" s="202">
        <v>8</v>
      </c>
      <c r="L9156" s="284" t="s">
        <v>4230</v>
      </c>
      <c r="M9156" s="223"/>
      <c r="N9156" s="203"/>
      <c r="O9156" s="222" t="s">
        <v>326</v>
      </c>
    </row>
    <row r="9157" spans="1:15" ht="29.25" customHeight="1">
      <c r="A9157" s="221" t="s">
        <v>73</v>
      </c>
      <c r="B9157" s="221" t="s">
        <v>780</v>
      </c>
      <c r="C9157" s="222" t="s">
        <v>399</v>
      </c>
      <c r="D9157" s="222" t="s">
        <v>164</v>
      </c>
      <c r="E9157" s="199" t="s">
        <v>163</v>
      </c>
      <c r="F9157" s="200" t="s">
        <v>2241</v>
      </c>
      <c r="G9157" s="200" t="s">
        <v>2242</v>
      </c>
      <c r="H9157" s="200"/>
      <c r="I9157" s="200">
        <v>45623</v>
      </c>
      <c r="J9157" s="143">
        <f t="shared" si="143"/>
        <v>45623</v>
      </c>
      <c r="K9157" s="202">
        <v>8</v>
      </c>
      <c r="L9157" s="284" t="s">
        <v>4231</v>
      </c>
      <c r="M9157" s="223"/>
      <c r="N9157" s="203"/>
      <c r="O9157" s="222" t="s">
        <v>326</v>
      </c>
    </row>
    <row r="9158" spans="1:15" ht="29.25" customHeight="1">
      <c r="A9158" s="221" t="s">
        <v>73</v>
      </c>
      <c r="B9158" s="221" t="s">
        <v>780</v>
      </c>
      <c r="C9158" s="222" t="s">
        <v>399</v>
      </c>
      <c r="D9158" s="222" t="s">
        <v>164</v>
      </c>
      <c r="E9158" s="199" t="s">
        <v>163</v>
      </c>
      <c r="F9158" s="200" t="s">
        <v>2241</v>
      </c>
      <c r="G9158" s="200" t="s">
        <v>2242</v>
      </c>
      <c r="H9158" s="200"/>
      <c r="I9158" s="200">
        <v>45624</v>
      </c>
      <c r="J9158" s="143">
        <f t="shared" si="143"/>
        <v>45624</v>
      </c>
      <c r="K9158" s="202">
        <v>8</v>
      </c>
      <c r="L9158" s="284" t="s">
        <v>4358</v>
      </c>
      <c r="M9158" s="223"/>
      <c r="N9158" s="203"/>
      <c r="O9158" s="222" t="s">
        <v>326</v>
      </c>
    </row>
    <row r="9159" spans="1:15" ht="29.25" customHeight="1">
      <c r="A9159" s="221" t="s">
        <v>73</v>
      </c>
      <c r="B9159" s="221" t="s">
        <v>780</v>
      </c>
      <c r="C9159" s="222" t="s">
        <v>399</v>
      </c>
      <c r="D9159" s="222" t="s">
        <v>164</v>
      </c>
      <c r="E9159" s="199" t="s">
        <v>163</v>
      </c>
      <c r="F9159" s="200" t="s">
        <v>2241</v>
      </c>
      <c r="G9159" s="200" t="s">
        <v>2242</v>
      </c>
      <c r="H9159" s="200"/>
      <c r="I9159" s="200">
        <v>45628</v>
      </c>
      <c r="J9159" s="143">
        <f t="shared" si="143"/>
        <v>45628</v>
      </c>
      <c r="K9159" s="202">
        <v>8</v>
      </c>
      <c r="L9159" s="284" t="s">
        <v>4359</v>
      </c>
      <c r="M9159" s="223"/>
      <c r="N9159" s="203"/>
      <c r="O9159" s="222" t="s">
        <v>326</v>
      </c>
    </row>
    <row r="9160" spans="1:15" ht="29.25" customHeight="1">
      <c r="A9160" s="221" t="s">
        <v>73</v>
      </c>
      <c r="B9160" s="221" t="s">
        <v>780</v>
      </c>
      <c r="C9160" s="222" t="s">
        <v>399</v>
      </c>
      <c r="D9160" s="222" t="s">
        <v>164</v>
      </c>
      <c r="E9160" s="199" t="s">
        <v>163</v>
      </c>
      <c r="F9160" s="200" t="s">
        <v>2241</v>
      </c>
      <c r="G9160" s="200" t="s">
        <v>2242</v>
      </c>
      <c r="H9160" s="200"/>
      <c r="I9160" s="200">
        <v>45629</v>
      </c>
      <c r="J9160" s="143">
        <f t="shared" si="143"/>
        <v>45629</v>
      </c>
      <c r="K9160" s="202">
        <v>8</v>
      </c>
      <c r="L9160" s="284" t="s">
        <v>4360</v>
      </c>
      <c r="M9160" s="223"/>
      <c r="N9160" s="203"/>
      <c r="O9160" s="222" t="s">
        <v>326</v>
      </c>
    </row>
    <row r="9161" spans="1:15" ht="29.25" customHeight="1">
      <c r="A9161" s="221" t="s">
        <v>73</v>
      </c>
      <c r="B9161" s="221" t="s">
        <v>780</v>
      </c>
      <c r="C9161" s="222" t="s">
        <v>399</v>
      </c>
      <c r="D9161" s="222" t="s">
        <v>164</v>
      </c>
      <c r="E9161" s="199" t="s">
        <v>163</v>
      </c>
      <c r="F9161" s="200" t="s">
        <v>2241</v>
      </c>
      <c r="G9161" s="200" t="s">
        <v>2242</v>
      </c>
      <c r="H9161" s="200"/>
      <c r="I9161" s="200">
        <v>45630</v>
      </c>
      <c r="J9161" s="143">
        <f t="shared" si="143"/>
        <v>45630</v>
      </c>
      <c r="K9161" s="202">
        <v>8</v>
      </c>
      <c r="L9161" s="284" t="s">
        <v>4361</v>
      </c>
      <c r="M9161" s="223"/>
      <c r="N9161" s="203"/>
      <c r="O9161" s="222" t="s">
        <v>326</v>
      </c>
    </row>
    <row r="9162" spans="1:15" ht="29.25" customHeight="1">
      <c r="A9162" s="221" t="s">
        <v>73</v>
      </c>
      <c r="B9162" s="221" t="s">
        <v>780</v>
      </c>
      <c r="C9162" s="222" t="s">
        <v>399</v>
      </c>
      <c r="D9162" s="222" t="s">
        <v>164</v>
      </c>
      <c r="E9162" s="199" t="s">
        <v>163</v>
      </c>
      <c r="F9162" s="200" t="s">
        <v>2241</v>
      </c>
      <c r="G9162" s="200" t="s">
        <v>2242</v>
      </c>
      <c r="H9162" s="200"/>
      <c r="I9162" s="200">
        <v>45631</v>
      </c>
      <c r="J9162" s="143">
        <f t="shared" si="143"/>
        <v>45631</v>
      </c>
      <c r="K9162" s="202">
        <v>8</v>
      </c>
      <c r="L9162" s="284" t="s">
        <v>4501</v>
      </c>
      <c r="M9162" s="223"/>
      <c r="N9162" s="203"/>
      <c r="O9162" s="222" t="s">
        <v>326</v>
      </c>
    </row>
    <row r="9163" spans="1:15" ht="29.25" customHeight="1">
      <c r="A9163" s="221" t="s">
        <v>73</v>
      </c>
      <c r="B9163" s="221" t="s">
        <v>780</v>
      </c>
      <c r="C9163" s="222" t="s">
        <v>399</v>
      </c>
      <c r="D9163" s="222" t="s">
        <v>164</v>
      </c>
      <c r="E9163" s="199" t="s">
        <v>163</v>
      </c>
      <c r="F9163" s="200" t="s">
        <v>2241</v>
      </c>
      <c r="G9163" s="200" t="s">
        <v>2242</v>
      </c>
      <c r="H9163" s="200"/>
      <c r="I9163" s="200">
        <v>45632</v>
      </c>
      <c r="J9163" s="143">
        <f t="shared" si="143"/>
        <v>45632</v>
      </c>
      <c r="K9163" s="202">
        <v>8</v>
      </c>
      <c r="L9163" s="284" t="s">
        <v>4502</v>
      </c>
      <c r="M9163" s="223"/>
      <c r="N9163" s="203"/>
      <c r="O9163" s="222" t="s">
        <v>326</v>
      </c>
    </row>
    <row r="9164" spans="1:15" ht="29.25" customHeight="1">
      <c r="A9164" s="221" t="s">
        <v>73</v>
      </c>
      <c r="B9164" s="221" t="s">
        <v>780</v>
      </c>
      <c r="C9164" s="222" t="s">
        <v>399</v>
      </c>
      <c r="D9164" s="222" t="s">
        <v>164</v>
      </c>
      <c r="E9164" s="199" t="s">
        <v>163</v>
      </c>
      <c r="F9164" s="200" t="s">
        <v>2241</v>
      </c>
      <c r="G9164" s="200" t="s">
        <v>2242</v>
      </c>
      <c r="H9164" s="200"/>
      <c r="I9164" s="200">
        <v>45635</v>
      </c>
      <c r="J9164" s="143">
        <f t="shared" si="143"/>
        <v>45635</v>
      </c>
      <c r="K9164" s="202">
        <v>8</v>
      </c>
      <c r="L9164" s="284" t="s">
        <v>4503</v>
      </c>
      <c r="M9164" s="223"/>
      <c r="N9164" s="203"/>
      <c r="O9164" s="222" t="s">
        <v>326</v>
      </c>
    </row>
    <row r="9165" spans="1:15" ht="29.25" customHeight="1">
      <c r="A9165" s="221" t="s">
        <v>73</v>
      </c>
      <c r="B9165" s="221" t="s">
        <v>780</v>
      </c>
      <c r="C9165" s="222" t="s">
        <v>399</v>
      </c>
      <c r="D9165" s="222" t="s">
        <v>164</v>
      </c>
      <c r="E9165" s="199" t="s">
        <v>163</v>
      </c>
      <c r="F9165" s="200" t="s">
        <v>2241</v>
      </c>
      <c r="G9165" s="200" t="s">
        <v>2242</v>
      </c>
      <c r="H9165" s="200"/>
      <c r="I9165" s="200">
        <v>45636</v>
      </c>
      <c r="J9165" s="143">
        <f t="shared" si="143"/>
        <v>45636</v>
      </c>
      <c r="K9165" s="202">
        <v>8</v>
      </c>
      <c r="L9165" s="284" t="s">
        <v>4504</v>
      </c>
      <c r="M9165" s="223"/>
      <c r="N9165" s="203"/>
      <c r="O9165" s="222" t="s">
        <v>326</v>
      </c>
    </row>
    <row r="9166" spans="1:15" ht="29.25" customHeight="1">
      <c r="A9166" s="221" t="s">
        <v>73</v>
      </c>
      <c r="B9166" s="221" t="s">
        <v>780</v>
      </c>
      <c r="C9166" s="222" t="s">
        <v>399</v>
      </c>
      <c r="D9166" s="222" t="s">
        <v>164</v>
      </c>
      <c r="E9166" s="199" t="s">
        <v>163</v>
      </c>
      <c r="F9166" s="200" t="s">
        <v>2241</v>
      </c>
      <c r="G9166" s="200" t="s">
        <v>2242</v>
      </c>
      <c r="H9166" s="200"/>
      <c r="I9166" s="200">
        <v>45637</v>
      </c>
      <c r="J9166" s="143">
        <f t="shared" si="143"/>
        <v>45637</v>
      </c>
      <c r="K9166" s="202">
        <v>8</v>
      </c>
      <c r="L9166" s="284" t="s">
        <v>4505</v>
      </c>
      <c r="M9166" s="223"/>
      <c r="N9166" s="203"/>
      <c r="O9166" s="222" t="s">
        <v>326</v>
      </c>
    </row>
    <row r="9167" spans="1:15" ht="29.25" customHeight="1">
      <c r="A9167" s="221" t="s">
        <v>73</v>
      </c>
      <c r="B9167" s="221" t="s">
        <v>780</v>
      </c>
      <c r="C9167" s="222" t="s">
        <v>399</v>
      </c>
      <c r="D9167" s="222" t="s">
        <v>164</v>
      </c>
      <c r="E9167" s="199" t="s">
        <v>163</v>
      </c>
      <c r="F9167" s="200" t="s">
        <v>2241</v>
      </c>
      <c r="G9167" s="200" t="s">
        <v>2242</v>
      </c>
      <c r="H9167" s="200"/>
      <c r="I9167" s="200">
        <v>45638</v>
      </c>
      <c r="J9167" s="143">
        <f t="shared" si="143"/>
        <v>45638</v>
      </c>
      <c r="K9167" s="202">
        <v>8</v>
      </c>
      <c r="L9167" s="284" t="s">
        <v>4646</v>
      </c>
      <c r="M9167" s="223"/>
      <c r="N9167" s="203"/>
      <c r="O9167" s="222" t="s">
        <v>326</v>
      </c>
    </row>
    <row r="9168" spans="1:15" ht="29.25" customHeight="1">
      <c r="A9168" s="221" t="s">
        <v>73</v>
      </c>
      <c r="B9168" s="221" t="s">
        <v>780</v>
      </c>
      <c r="C9168" s="222" t="s">
        <v>399</v>
      </c>
      <c r="D9168" s="222" t="s">
        <v>164</v>
      </c>
      <c r="E9168" s="199" t="s">
        <v>163</v>
      </c>
      <c r="F9168" s="200" t="s">
        <v>2241</v>
      </c>
      <c r="G9168" s="200" t="s">
        <v>2242</v>
      </c>
      <c r="H9168" s="200"/>
      <c r="I9168" s="200">
        <v>45639</v>
      </c>
      <c r="J9168" s="143">
        <f t="shared" si="143"/>
        <v>45639</v>
      </c>
      <c r="K9168" s="202">
        <v>8</v>
      </c>
      <c r="L9168" s="284" t="s">
        <v>4647</v>
      </c>
      <c r="M9168" s="223"/>
      <c r="N9168" s="203"/>
      <c r="O9168" s="222" t="s">
        <v>326</v>
      </c>
    </row>
    <row r="9169" spans="1:15" ht="29.25" customHeight="1">
      <c r="A9169" s="221" t="s">
        <v>73</v>
      </c>
      <c r="B9169" s="221" t="s">
        <v>780</v>
      </c>
      <c r="C9169" s="222" t="s">
        <v>399</v>
      </c>
      <c r="D9169" s="222" t="s">
        <v>164</v>
      </c>
      <c r="E9169" s="199" t="s">
        <v>163</v>
      </c>
      <c r="F9169" s="200" t="s">
        <v>2241</v>
      </c>
      <c r="G9169" s="200" t="s">
        <v>2242</v>
      </c>
      <c r="H9169" s="200"/>
      <c r="I9169" s="200">
        <v>45642</v>
      </c>
      <c r="J9169" s="143">
        <f t="shared" si="143"/>
        <v>45642</v>
      </c>
      <c r="K9169" s="202">
        <v>8</v>
      </c>
      <c r="L9169" s="284" t="s">
        <v>4648</v>
      </c>
      <c r="M9169" s="223"/>
      <c r="N9169" s="203"/>
      <c r="O9169" s="222" t="s">
        <v>326</v>
      </c>
    </row>
    <row r="9170" spans="1:15" ht="29.25" customHeight="1">
      <c r="A9170" s="221" t="s">
        <v>73</v>
      </c>
      <c r="B9170" s="221" t="s">
        <v>780</v>
      </c>
      <c r="C9170" s="222" t="s">
        <v>399</v>
      </c>
      <c r="D9170" s="222" t="s">
        <v>164</v>
      </c>
      <c r="E9170" s="199" t="s">
        <v>165</v>
      </c>
      <c r="F9170" s="200"/>
      <c r="G9170" s="200"/>
      <c r="H9170" s="200"/>
      <c r="I9170" s="200">
        <v>45643</v>
      </c>
      <c r="J9170" s="143">
        <f t="shared" si="143"/>
        <v>45643</v>
      </c>
      <c r="K9170" s="202">
        <v>4</v>
      </c>
      <c r="L9170" s="285" t="s">
        <v>4649</v>
      </c>
      <c r="M9170" s="223"/>
      <c r="N9170" s="203"/>
      <c r="O9170" s="222" t="s">
        <v>326</v>
      </c>
    </row>
    <row r="9171" spans="1:15" ht="29.25" customHeight="1">
      <c r="A9171" s="221" t="s">
        <v>73</v>
      </c>
      <c r="B9171" s="221" t="s">
        <v>780</v>
      </c>
      <c r="C9171" s="222" t="s">
        <v>399</v>
      </c>
      <c r="D9171" s="222" t="s">
        <v>164</v>
      </c>
      <c r="E9171" s="199" t="s">
        <v>163</v>
      </c>
      <c r="F9171" s="200" t="s">
        <v>2241</v>
      </c>
      <c r="G9171" s="200" t="s">
        <v>2242</v>
      </c>
      <c r="H9171" s="200"/>
      <c r="I9171" s="200">
        <v>45643</v>
      </c>
      <c r="J9171" s="143">
        <f t="shared" si="143"/>
        <v>45643</v>
      </c>
      <c r="K9171" s="202">
        <v>4</v>
      </c>
      <c r="L9171" s="284" t="s">
        <v>4650</v>
      </c>
      <c r="M9171" s="223"/>
      <c r="N9171" s="203"/>
      <c r="O9171" s="222" t="s">
        <v>326</v>
      </c>
    </row>
    <row r="9172" spans="1:15" ht="29.25" customHeight="1">
      <c r="A9172" s="221" t="s">
        <v>73</v>
      </c>
      <c r="B9172" s="221" t="s">
        <v>780</v>
      </c>
      <c r="C9172" s="222" t="s">
        <v>399</v>
      </c>
      <c r="D9172" s="222" t="s">
        <v>164</v>
      </c>
      <c r="E9172" s="199" t="s">
        <v>163</v>
      </c>
      <c r="F9172" s="200" t="s">
        <v>2241</v>
      </c>
      <c r="G9172" s="200" t="s">
        <v>2242</v>
      </c>
      <c r="H9172" s="200"/>
      <c r="I9172" s="200">
        <v>45644</v>
      </c>
      <c r="J9172" s="143">
        <f t="shared" si="143"/>
        <v>45644</v>
      </c>
      <c r="K9172" s="202">
        <v>8</v>
      </c>
      <c r="L9172" s="284" t="s">
        <v>4651</v>
      </c>
      <c r="M9172" s="223"/>
      <c r="N9172" s="203"/>
      <c r="O9172" s="222" t="s">
        <v>326</v>
      </c>
    </row>
    <row r="9173" spans="1:15" ht="29.25" customHeight="1">
      <c r="A9173" s="221" t="s">
        <v>73</v>
      </c>
      <c r="B9173" s="221" t="s">
        <v>780</v>
      </c>
      <c r="C9173" s="222" t="s">
        <v>399</v>
      </c>
      <c r="D9173" s="222" t="s">
        <v>164</v>
      </c>
      <c r="E9173" s="199" t="s">
        <v>163</v>
      </c>
      <c r="F9173" s="200" t="s">
        <v>2241</v>
      </c>
      <c r="G9173" s="200" t="s">
        <v>2242</v>
      </c>
      <c r="H9173" s="200"/>
      <c r="I9173" s="200">
        <v>45645</v>
      </c>
      <c r="J9173" s="143">
        <f t="shared" si="143"/>
        <v>45645</v>
      </c>
      <c r="K9173" s="202">
        <v>8</v>
      </c>
      <c r="L9173" s="284" t="s">
        <v>4861</v>
      </c>
      <c r="M9173" s="223"/>
      <c r="N9173" s="203"/>
      <c r="O9173" s="222" t="s">
        <v>326</v>
      </c>
    </row>
    <row r="9174" spans="1:15" ht="29.25" customHeight="1">
      <c r="A9174" s="221" t="s">
        <v>73</v>
      </c>
      <c r="B9174" s="221" t="s">
        <v>780</v>
      </c>
      <c r="C9174" s="222" t="s">
        <v>399</v>
      </c>
      <c r="D9174" s="222" t="s">
        <v>164</v>
      </c>
      <c r="E9174" s="199" t="s">
        <v>163</v>
      </c>
      <c r="F9174" s="200" t="s">
        <v>2241</v>
      </c>
      <c r="G9174" s="200" t="s">
        <v>2242</v>
      </c>
      <c r="H9174" s="200"/>
      <c r="I9174" s="200">
        <v>45646</v>
      </c>
      <c r="J9174" s="143">
        <f t="shared" si="143"/>
        <v>45646</v>
      </c>
      <c r="K9174" s="202">
        <v>8</v>
      </c>
      <c r="L9174" s="284" t="s">
        <v>4862</v>
      </c>
      <c r="M9174" s="223"/>
      <c r="N9174" s="203"/>
      <c r="O9174" s="222" t="s">
        <v>326</v>
      </c>
    </row>
    <row r="9175" spans="1:15" ht="29.25" customHeight="1">
      <c r="A9175" s="221" t="s">
        <v>73</v>
      </c>
      <c r="B9175" s="221" t="s">
        <v>780</v>
      </c>
      <c r="C9175" s="222" t="s">
        <v>399</v>
      </c>
      <c r="D9175" s="222" t="s">
        <v>164</v>
      </c>
      <c r="E9175" s="199" t="s">
        <v>163</v>
      </c>
      <c r="F9175" s="200" t="s">
        <v>109</v>
      </c>
      <c r="G9175" s="200" t="s">
        <v>110</v>
      </c>
      <c r="H9175" s="200"/>
      <c r="I9175" s="200">
        <v>45649</v>
      </c>
      <c r="J9175" s="143">
        <f t="shared" si="143"/>
        <v>45649</v>
      </c>
      <c r="K9175" s="202">
        <v>8</v>
      </c>
      <c r="L9175" s="285" t="s">
        <v>4863</v>
      </c>
      <c r="M9175" s="223"/>
      <c r="N9175" s="203"/>
      <c r="O9175" s="222" t="s">
        <v>326</v>
      </c>
    </row>
    <row r="9176" spans="1:15" ht="29.25" customHeight="1">
      <c r="A9176" s="221" t="s">
        <v>73</v>
      </c>
      <c r="B9176" s="221" t="s">
        <v>780</v>
      </c>
      <c r="C9176" s="222" t="s">
        <v>399</v>
      </c>
      <c r="D9176" s="222" t="s">
        <v>164</v>
      </c>
      <c r="E9176" s="199" t="s">
        <v>163</v>
      </c>
      <c r="F9176" s="200" t="s">
        <v>109</v>
      </c>
      <c r="G9176" s="200" t="s">
        <v>110</v>
      </c>
      <c r="H9176" s="200"/>
      <c r="I9176" s="200">
        <v>45650</v>
      </c>
      <c r="J9176" s="143">
        <f t="shared" si="143"/>
        <v>45650</v>
      </c>
      <c r="K9176" s="202">
        <v>8</v>
      </c>
      <c r="L9176" s="285" t="s">
        <v>4864</v>
      </c>
      <c r="M9176" s="223"/>
      <c r="N9176" s="203"/>
      <c r="O9176" s="222" t="s">
        <v>326</v>
      </c>
    </row>
    <row r="9177" spans="1:15" ht="29.25" customHeight="1">
      <c r="A9177" s="221" t="s">
        <v>73</v>
      </c>
      <c r="B9177" s="221" t="s">
        <v>780</v>
      </c>
      <c r="C9177" s="222" t="s">
        <v>399</v>
      </c>
      <c r="D9177" s="222" t="s">
        <v>164</v>
      </c>
      <c r="E9177" s="199" t="s">
        <v>163</v>
      </c>
      <c r="F9177" s="200" t="s">
        <v>109</v>
      </c>
      <c r="G9177" s="200" t="s">
        <v>110</v>
      </c>
      <c r="H9177" s="200"/>
      <c r="I9177" s="200">
        <v>45651</v>
      </c>
      <c r="J9177" s="143">
        <f t="shared" si="143"/>
        <v>45651</v>
      </c>
      <c r="K9177" s="202">
        <v>8</v>
      </c>
      <c r="L9177" s="285" t="s">
        <v>4864</v>
      </c>
      <c r="M9177" s="223"/>
      <c r="N9177" s="203"/>
      <c r="O9177" s="222" t="s">
        <v>326</v>
      </c>
    </row>
    <row r="9178" spans="1:15" ht="29.25" customHeight="1">
      <c r="A9178" s="221" t="s">
        <v>73</v>
      </c>
      <c r="B9178" s="221" t="s">
        <v>780</v>
      </c>
      <c r="C9178" s="222" t="s">
        <v>399</v>
      </c>
      <c r="D9178" s="222" t="s">
        <v>164</v>
      </c>
      <c r="E9178" s="199" t="s">
        <v>163</v>
      </c>
      <c r="F9178" s="200" t="s">
        <v>109</v>
      </c>
      <c r="G9178" s="200" t="s">
        <v>110</v>
      </c>
      <c r="H9178" s="200"/>
      <c r="I9178" s="200">
        <v>45652</v>
      </c>
      <c r="J9178" s="143">
        <f t="shared" si="143"/>
        <v>45652</v>
      </c>
      <c r="K9178" s="202">
        <v>8</v>
      </c>
      <c r="L9178" s="285" t="s">
        <v>4991</v>
      </c>
      <c r="M9178" s="223"/>
      <c r="N9178" s="203"/>
      <c r="O9178" s="222" t="s">
        <v>326</v>
      </c>
    </row>
    <row r="9179" spans="1:15" ht="29.25" customHeight="1">
      <c r="A9179" s="221" t="s">
        <v>73</v>
      </c>
      <c r="B9179" s="221" t="s">
        <v>780</v>
      </c>
      <c r="C9179" s="222" t="s">
        <v>399</v>
      </c>
      <c r="D9179" s="222" t="s">
        <v>164</v>
      </c>
      <c r="E9179" s="199" t="s">
        <v>163</v>
      </c>
      <c r="F9179" s="200" t="s">
        <v>109</v>
      </c>
      <c r="G9179" s="200" t="s">
        <v>110</v>
      </c>
      <c r="H9179" s="200"/>
      <c r="I9179" s="200">
        <v>45653</v>
      </c>
      <c r="J9179" s="143">
        <f t="shared" si="143"/>
        <v>45653</v>
      </c>
      <c r="K9179" s="202">
        <v>8</v>
      </c>
      <c r="L9179" s="285" t="s">
        <v>4991</v>
      </c>
      <c r="M9179" s="223"/>
      <c r="N9179" s="203"/>
      <c r="O9179" s="222" t="s">
        <v>326</v>
      </c>
    </row>
    <row r="9180" spans="1:15" ht="29.25" customHeight="1">
      <c r="A9180" s="221" t="s">
        <v>73</v>
      </c>
      <c r="B9180" s="221" t="s">
        <v>780</v>
      </c>
      <c r="C9180" s="222" t="s">
        <v>399</v>
      </c>
      <c r="D9180" s="222" t="s">
        <v>164</v>
      </c>
      <c r="E9180" s="199" t="s">
        <v>163</v>
      </c>
      <c r="F9180" s="200" t="s">
        <v>2241</v>
      </c>
      <c r="G9180" s="200" t="s">
        <v>2242</v>
      </c>
      <c r="H9180" s="200"/>
      <c r="I9180" s="200">
        <v>45656</v>
      </c>
      <c r="J9180" s="143">
        <f t="shared" si="143"/>
        <v>45656</v>
      </c>
      <c r="K9180" s="202">
        <v>8</v>
      </c>
      <c r="L9180" s="284" t="s">
        <v>4992</v>
      </c>
      <c r="M9180" s="223"/>
      <c r="N9180" s="203"/>
      <c r="O9180" s="222" t="s">
        <v>326</v>
      </c>
    </row>
    <row r="9181" spans="1:15" ht="29.25" customHeight="1">
      <c r="A9181" s="221" t="s">
        <v>73</v>
      </c>
      <c r="B9181" s="221" t="s">
        <v>780</v>
      </c>
      <c r="C9181" s="222" t="s">
        <v>399</v>
      </c>
      <c r="D9181" s="222" t="s">
        <v>164</v>
      </c>
      <c r="E9181" s="199" t="s">
        <v>163</v>
      </c>
      <c r="F9181" s="200" t="s">
        <v>2241</v>
      </c>
      <c r="G9181" s="200" t="s">
        <v>2242</v>
      </c>
      <c r="H9181" s="200"/>
      <c r="I9181" s="200">
        <v>45657</v>
      </c>
      <c r="J9181" s="143">
        <f t="shared" si="143"/>
        <v>45657</v>
      </c>
      <c r="K9181" s="202">
        <v>8</v>
      </c>
      <c r="L9181" s="284" t="s">
        <v>4993</v>
      </c>
      <c r="M9181" s="223"/>
      <c r="N9181" s="203"/>
      <c r="O9181" s="222" t="s">
        <v>326</v>
      </c>
    </row>
    <row r="9182" spans="1:15" ht="29.25" customHeight="1">
      <c r="A9182" s="221" t="s">
        <v>73</v>
      </c>
      <c r="B9182" s="221" t="s">
        <v>780</v>
      </c>
      <c r="C9182" s="222" t="s">
        <v>399</v>
      </c>
      <c r="D9182" s="222" t="s">
        <v>164</v>
      </c>
      <c r="E9182" s="199" t="s">
        <v>163</v>
      </c>
      <c r="F9182" s="200" t="s">
        <v>1735</v>
      </c>
      <c r="G9182" s="200" t="s">
        <v>1736</v>
      </c>
      <c r="H9182" s="200"/>
      <c r="I9182" s="200">
        <v>45659</v>
      </c>
      <c r="J9182" s="143">
        <f t="shared" si="143"/>
        <v>45659</v>
      </c>
      <c r="K9182" s="202">
        <v>8</v>
      </c>
      <c r="L9182" s="284" t="s">
        <v>4994</v>
      </c>
      <c r="M9182" s="223"/>
      <c r="N9182" s="203"/>
      <c r="O9182" s="222" t="s">
        <v>326</v>
      </c>
    </row>
    <row r="9183" spans="1:15" ht="29.25" customHeight="1">
      <c r="A9183" s="221" t="s">
        <v>73</v>
      </c>
      <c r="B9183" s="221" t="s">
        <v>780</v>
      </c>
      <c r="C9183" s="222" t="s">
        <v>399</v>
      </c>
      <c r="D9183" s="222" t="s">
        <v>164</v>
      </c>
      <c r="E9183" s="199" t="s">
        <v>163</v>
      </c>
      <c r="F9183" s="200" t="s">
        <v>1735</v>
      </c>
      <c r="G9183" s="200" t="s">
        <v>1736</v>
      </c>
      <c r="H9183" s="200"/>
      <c r="I9183" s="200">
        <v>45660</v>
      </c>
      <c r="J9183" s="143">
        <f t="shared" si="143"/>
        <v>45660</v>
      </c>
      <c r="K9183" s="202">
        <v>8</v>
      </c>
      <c r="L9183" s="284" t="s">
        <v>5123</v>
      </c>
      <c r="M9183" s="223"/>
      <c r="N9183" s="203"/>
      <c r="O9183" s="222" t="s">
        <v>326</v>
      </c>
    </row>
    <row r="9184" spans="1:15" ht="29.25" customHeight="1">
      <c r="A9184" s="221" t="s">
        <v>73</v>
      </c>
      <c r="B9184" s="221" t="s">
        <v>780</v>
      </c>
      <c r="C9184" s="222" t="s">
        <v>399</v>
      </c>
      <c r="D9184" s="222" t="s">
        <v>164</v>
      </c>
      <c r="E9184" s="199" t="s">
        <v>163</v>
      </c>
      <c r="F9184" s="200" t="s">
        <v>1735</v>
      </c>
      <c r="G9184" s="200" t="s">
        <v>1736</v>
      </c>
      <c r="H9184" s="200"/>
      <c r="I9184" s="200">
        <v>45663</v>
      </c>
      <c r="J9184" s="143">
        <f t="shared" si="143"/>
        <v>45663</v>
      </c>
      <c r="K9184" s="202">
        <v>8</v>
      </c>
      <c r="L9184" s="284" t="s">
        <v>5124</v>
      </c>
      <c r="M9184" s="223"/>
      <c r="N9184" s="203"/>
      <c r="O9184" s="222" t="s">
        <v>326</v>
      </c>
    </row>
    <row r="9185" spans="1:15" ht="29.25" customHeight="1">
      <c r="A9185" s="221" t="s">
        <v>73</v>
      </c>
      <c r="B9185" s="221" t="s">
        <v>780</v>
      </c>
      <c r="C9185" s="222" t="s">
        <v>399</v>
      </c>
      <c r="D9185" s="222" t="s">
        <v>164</v>
      </c>
      <c r="E9185" s="199" t="s">
        <v>163</v>
      </c>
      <c r="F9185" s="200" t="s">
        <v>2241</v>
      </c>
      <c r="G9185" s="200" t="s">
        <v>2242</v>
      </c>
      <c r="H9185" s="200"/>
      <c r="I9185" s="200">
        <v>45664</v>
      </c>
      <c r="J9185" s="143">
        <f t="shared" si="143"/>
        <v>45664</v>
      </c>
      <c r="K9185" s="202">
        <v>8</v>
      </c>
      <c r="L9185" s="284" t="s">
        <v>5125</v>
      </c>
      <c r="M9185" s="223"/>
      <c r="N9185" s="203"/>
      <c r="O9185" s="222" t="s">
        <v>326</v>
      </c>
    </row>
    <row r="9186" spans="1:15" ht="29.25" customHeight="1">
      <c r="A9186" s="221" t="s">
        <v>73</v>
      </c>
      <c r="B9186" s="221" t="s">
        <v>780</v>
      </c>
      <c r="C9186" s="222" t="s">
        <v>399</v>
      </c>
      <c r="D9186" s="222" t="s">
        <v>164</v>
      </c>
      <c r="E9186" s="199" t="s">
        <v>163</v>
      </c>
      <c r="F9186" s="200" t="s">
        <v>2241</v>
      </c>
      <c r="G9186" s="200" t="s">
        <v>2242</v>
      </c>
      <c r="H9186" s="200"/>
      <c r="I9186" s="200">
        <v>45665</v>
      </c>
      <c r="J9186" s="143">
        <f t="shared" si="143"/>
        <v>45665</v>
      </c>
      <c r="K9186" s="202">
        <v>8</v>
      </c>
      <c r="L9186" s="284" t="s">
        <v>5126</v>
      </c>
      <c r="M9186" s="223"/>
      <c r="N9186" s="203"/>
      <c r="O9186" s="222" t="s">
        <v>326</v>
      </c>
    </row>
    <row r="9187" spans="1:15" ht="29.25" customHeight="1">
      <c r="A9187" s="221" t="s">
        <v>73</v>
      </c>
      <c r="B9187" s="221" t="s">
        <v>780</v>
      </c>
      <c r="C9187" s="222" t="s">
        <v>399</v>
      </c>
      <c r="D9187" s="222" t="s">
        <v>164</v>
      </c>
      <c r="E9187" s="199" t="s">
        <v>163</v>
      </c>
      <c r="F9187" s="200" t="s">
        <v>2241</v>
      </c>
      <c r="G9187" s="200" t="s">
        <v>2242</v>
      </c>
      <c r="H9187" s="200"/>
      <c r="I9187" s="200">
        <v>45666</v>
      </c>
      <c r="J9187" s="143">
        <f t="shared" si="143"/>
        <v>45666</v>
      </c>
      <c r="K9187" s="202">
        <v>8</v>
      </c>
      <c r="L9187" s="284" t="s">
        <v>5285</v>
      </c>
      <c r="M9187" s="223"/>
      <c r="N9187" s="203"/>
      <c r="O9187" s="222" t="s">
        <v>326</v>
      </c>
    </row>
    <row r="9188" spans="1:15" ht="29.25" customHeight="1">
      <c r="A9188" s="221" t="s">
        <v>73</v>
      </c>
      <c r="B9188" s="221" t="s">
        <v>780</v>
      </c>
      <c r="C9188" s="222" t="s">
        <v>399</v>
      </c>
      <c r="D9188" s="222" t="s">
        <v>164</v>
      </c>
      <c r="E9188" s="199" t="s">
        <v>163</v>
      </c>
      <c r="F9188" s="200" t="s">
        <v>2241</v>
      </c>
      <c r="G9188" s="200" t="s">
        <v>2242</v>
      </c>
      <c r="H9188" s="200"/>
      <c r="I9188" s="200">
        <v>45667</v>
      </c>
      <c r="J9188" s="143">
        <f t="shared" si="143"/>
        <v>45667</v>
      </c>
      <c r="K9188" s="202">
        <v>8</v>
      </c>
      <c r="L9188" s="284" t="s">
        <v>5285</v>
      </c>
      <c r="M9188" s="223"/>
      <c r="N9188" s="203"/>
      <c r="O9188" s="222" t="s">
        <v>326</v>
      </c>
    </row>
    <row r="9189" spans="1:15" ht="29.25" customHeight="1">
      <c r="A9189" s="221" t="s">
        <v>73</v>
      </c>
      <c r="B9189" s="221" t="s">
        <v>780</v>
      </c>
      <c r="C9189" s="222" t="s">
        <v>399</v>
      </c>
      <c r="D9189" s="222" t="s">
        <v>164</v>
      </c>
      <c r="E9189" s="199" t="s">
        <v>163</v>
      </c>
      <c r="F9189" s="200" t="s">
        <v>1735</v>
      </c>
      <c r="G9189" s="200" t="s">
        <v>1736</v>
      </c>
      <c r="H9189" s="200"/>
      <c r="I9189" s="200">
        <v>45670</v>
      </c>
      <c r="J9189" s="143">
        <f t="shared" si="143"/>
        <v>45670</v>
      </c>
      <c r="K9189" s="202">
        <v>8</v>
      </c>
      <c r="L9189" s="284" t="s">
        <v>5286</v>
      </c>
      <c r="M9189" s="223"/>
      <c r="N9189" s="203"/>
      <c r="O9189" s="222" t="s">
        <v>326</v>
      </c>
    </row>
    <row r="9190" spans="1:15" ht="29.25" customHeight="1">
      <c r="A9190" s="221" t="s">
        <v>73</v>
      </c>
      <c r="B9190" s="221" t="s">
        <v>780</v>
      </c>
      <c r="C9190" s="222" t="s">
        <v>399</v>
      </c>
      <c r="D9190" s="222" t="s">
        <v>164</v>
      </c>
      <c r="E9190" s="199" t="s">
        <v>163</v>
      </c>
      <c r="F9190" s="200" t="s">
        <v>2241</v>
      </c>
      <c r="G9190" s="200" t="s">
        <v>2242</v>
      </c>
      <c r="H9190" s="200"/>
      <c r="I9190" s="200">
        <v>45671</v>
      </c>
      <c r="J9190" s="143">
        <f t="shared" si="143"/>
        <v>45671</v>
      </c>
      <c r="K9190" s="202">
        <v>8</v>
      </c>
      <c r="L9190" s="284" t="s">
        <v>5287</v>
      </c>
      <c r="M9190" s="223"/>
      <c r="N9190" s="203"/>
      <c r="O9190" s="222" t="s">
        <v>326</v>
      </c>
    </row>
    <row r="9191" spans="1:15" ht="29.25" customHeight="1">
      <c r="A9191" s="221" t="s">
        <v>73</v>
      </c>
      <c r="B9191" s="221" t="s">
        <v>780</v>
      </c>
      <c r="C9191" s="222" t="s">
        <v>399</v>
      </c>
      <c r="D9191" s="222" t="s">
        <v>164</v>
      </c>
      <c r="E9191" s="199" t="s">
        <v>163</v>
      </c>
      <c r="F9191" s="200" t="s">
        <v>1735</v>
      </c>
      <c r="G9191" s="200" t="s">
        <v>1736</v>
      </c>
      <c r="H9191" s="200"/>
      <c r="I9191" s="200">
        <v>45672</v>
      </c>
      <c r="J9191" s="143">
        <f t="shared" si="143"/>
        <v>45672</v>
      </c>
      <c r="K9191" s="202">
        <v>8</v>
      </c>
      <c r="L9191" s="284" t="s">
        <v>5288</v>
      </c>
      <c r="M9191" s="223"/>
      <c r="N9191" s="203"/>
      <c r="O9191" s="222" t="s">
        <v>326</v>
      </c>
    </row>
    <row r="9192" spans="1:15" ht="29.25" customHeight="1">
      <c r="A9192" s="221" t="s">
        <v>73</v>
      </c>
      <c r="B9192" s="221" t="s">
        <v>780</v>
      </c>
      <c r="C9192" s="222" t="s">
        <v>399</v>
      </c>
      <c r="D9192" s="222" t="s">
        <v>164</v>
      </c>
      <c r="E9192" s="199" t="s">
        <v>163</v>
      </c>
      <c r="F9192" s="200" t="s">
        <v>2241</v>
      </c>
      <c r="G9192" s="200" t="s">
        <v>2242</v>
      </c>
      <c r="H9192" s="200"/>
      <c r="I9192" s="200">
        <v>45673</v>
      </c>
      <c r="J9192" s="143">
        <f t="shared" si="143"/>
        <v>45673</v>
      </c>
      <c r="K9192" s="202">
        <v>8</v>
      </c>
      <c r="L9192" s="284" t="s">
        <v>5440</v>
      </c>
      <c r="M9192" s="223"/>
      <c r="N9192" s="203"/>
      <c r="O9192" s="222" t="s">
        <v>326</v>
      </c>
    </row>
    <row r="9193" spans="1:15" ht="29.25" customHeight="1">
      <c r="A9193" s="221" t="s">
        <v>73</v>
      </c>
      <c r="B9193" s="221" t="s">
        <v>780</v>
      </c>
      <c r="C9193" s="222" t="s">
        <v>399</v>
      </c>
      <c r="D9193" s="222" t="s">
        <v>164</v>
      </c>
      <c r="E9193" s="199" t="s">
        <v>163</v>
      </c>
      <c r="F9193" s="200" t="s">
        <v>2241</v>
      </c>
      <c r="G9193" s="200" t="s">
        <v>2242</v>
      </c>
      <c r="H9193" s="200"/>
      <c r="I9193" s="200">
        <v>45674</v>
      </c>
      <c r="J9193" s="143">
        <f t="shared" si="143"/>
        <v>45674</v>
      </c>
      <c r="K9193" s="202">
        <v>8</v>
      </c>
      <c r="L9193" s="284" t="s">
        <v>5441</v>
      </c>
      <c r="M9193" s="223"/>
      <c r="N9193" s="203"/>
      <c r="O9193" s="222" t="s">
        <v>326</v>
      </c>
    </row>
    <row r="9194" spans="1:15" ht="29.25" customHeight="1">
      <c r="A9194" s="221" t="s">
        <v>73</v>
      </c>
      <c r="B9194" s="221" t="s">
        <v>780</v>
      </c>
      <c r="C9194" s="222" t="s">
        <v>399</v>
      </c>
      <c r="D9194" s="222" t="s">
        <v>164</v>
      </c>
      <c r="E9194" s="199" t="s">
        <v>163</v>
      </c>
      <c r="F9194" s="200" t="s">
        <v>2241</v>
      </c>
      <c r="G9194" s="200" t="s">
        <v>2242</v>
      </c>
      <c r="H9194" s="200"/>
      <c r="I9194" s="200">
        <v>45677</v>
      </c>
      <c r="J9194" s="143">
        <f t="shared" si="143"/>
        <v>45677</v>
      </c>
      <c r="K9194" s="202">
        <v>8</v>
      </c>
      <c r="L9194" s="284" t="s">
        <v>5442</v>
      </c>
      <c r="M9194" s="223"/>
      <c r="N9194" s="203"/>
      <c r="O9194" s="222" t="s">
        <v>326</v>
      </c>
    </row>
    <row r="9195" spans="1:15" ht="29.25" customHeight="1">
      <c r="A9195" s="221" t="s">
        <v>73</v>
      </c>
      <c r="B9195" s="221" t="s">
        <v>780</v>
      </c>
      <c r="C9195" s="222" t="s">
        <v>399</v>
      </c>
      <c r="D9195" s="222" t="s">
        <v>164</v>
      </c>
      <c r="E9195" s="199" t="s">
        <v>163</v>
      </c>
      <c r="F9195" s="200" t="s">
        <v>2241</v>
      </c>
      <c r="G9195" s="200" t="s">
        <v>2242</v>
      </c>
      <c r="H9195" s="200"/>
      <c r="I9195" s="200">
        <v>45678</v>
      </c>
      <c r="J9195" s="143">
        <f t="shared" si="143"/>
        <v>45678</v>
      </c>
      <c r="K9195" s="202">
        <v>8</v>
      </c>
      <c r="L9195" s="284" t="s">
        <v>5443</v>
      </c>
      <c r="M9195" s="223"/>
      <c r="N9195" s="203"/>
      <c r="O9195" s="222" t="s">
        <v>326</v>
      </c>
    </row>
    <row r="9196" spans="1:15" ht="29.25" customHeight="1">
      <c r="A9196" s="221" t="s">
        <v>73</v>
      </c>
      <c r="B9196" s="221" t="s">
        <v>780</v>
      </c>
      <c r="C9196" s="222" t="s">
        <v>399</v>
      </c>
      <c r="D9196" s="222" t="s">
        <v>164</v>
      </c>
      <c r="E9196" s="199" t="s">
        <v>163</v>
      </c>
      <c r="F9196" s="200" t="s">
        <v>2241</v>
      </c>
      <c r="G9196" s="200" t="s">
        <v>2242</v>
      </c>
      <c r="H9196" s="200"/>
      <c r="I9196" s="200">
        <v>45679</v>
      </c>
      <c r="J9196" s="143">
        <f t="shared" si="143"/>
        <v>45679</v>
      </c>
      <c r="K9196" s="202">
        <v>8</v>
      </c>
      <c r="L9196" s="284" t="s">
        <v>5444</v>
      </c>
      <c r="M9196" s="223"/>
      <c r="N9196" s="203"/>
      <c r="O9196" s="222" t="s">
        <v>326</v>
      </c>
    </row>
    <row r="9197" spans="1:15" ht="29.25" customHeight="1">
      <c r="A9197" s="221" t="s">
        <v>73</v>
      </c>
      <c r="B9197" s="221" t="s">
        <v>780</v>
      </c>
      <c r="C9197" s="222" t="s">
        <v>399</v>
      </c>
      <c r="D9197" s="222" t="s">
        <v>164</v>
      </c>
      <c r="E9197" s="199" t="s">
        <v>163</v>
      </c>
      <c r="F9197" s="200" t="s">
        <v>2241</v>
      </c>
      <c r="G9197" s="200" t="s">
        <v>2242</v>
      </c>
      <c r="H9197" s="200"/>
      <c r="I9197" s="200">
        <v>45680</v>
      </c>
      <c r="J9197" s="143">
        <f t="shared" si="143"/>
        <v>45680</v>
      </c>
      <c r="K9197" s="202">
        <v>8</v>
      </c>
      <c r="L9197" s="284" t="s">
        <v>5608</v>
      </c>
      <c r="M9197" s="223"/>
      <c r="N9197" s="203"/>
      <c r="O9197" s="222" t="s">
        <v>326</v>
      </c>
    </row>
    <row r="9198" spans="1:15" ht="29.25" customHeight="1">
      <c r="A9198" s="221" t="s">
        <v>73</v>
      </c>
      <c r="B9198" s="221" t="s">
        <v>780</v>
      </c>
      <c r="C9198" s="222" t="s">
        <v>399</v>
      </c>
      <c r="D9198" s="222" t="s">
        <v>164</v>
      </c>
      <c r="E9198" s="199" t="s">
        <v>163</v>
      </c>
      <c r="F9198" s="200" t="s">
        <v>2241</v>
      </c>
      <c r="G9198" s="200" t="s">
        <v>2242</v>
      </c>
      <c r="H9198" s="200"/>
      <c r="I9198" s="200">
        <v>45681</v>
      </c>
      <c r="J9198" s="143">
        <f t="shared" si="143"/>
        <v>45681</v>
      </c>
      <c r="K9198" s="202">
        <v>8</v>
      </c>
      <c r="L9198" s="284" t="s">
        <v>5609</v>
      </c>
      <c r="M9198" s="223"/>
      <c r="N9198" s="203"/>
      <c r="O9198" s="222" t="s">
        <v>326</v>
      </c>
    </row>
    <row r="9199" spans="1:15" ht="29.25" customHeight="1">
      <c r="A9199" s="221" t="s">
        <v>73</v>
      </c>
      <c r="B9199" s="221" t="s">
        <v>780</v>
      </c>
      <c r="C9199" s="222" t="s">
        <v>399</v>
      </c>
      <c r="D9199" s="222" t="s">
        <v>164</v>
      </c>
      <c r="E9199" s="199" t="s">
        <v>163</v>
      </c>
      <c r="F9199" s="200" t="s">
        <v>2241</v>
      </c>
      <c r="G9199" s="200" t="s">
        <v>2242</v>
      </c>
      <c r="H9199" s="200"/>
      <c r="I9199" s="200">
        <v>45691</v>
      </c>
      <c r="J9199" s="143">
        <f t="shared" si="143"/>
        <v>45691</v>
      </c>
      <c r="K9199" s="202">
        <v>8</v>
      </c>
      <c r="L9199" s="284" t="s">
        <v>5610</v>
      </c>
      <c r="M9199" s="223"/>
      <c r="N9199" s="203"/>
      <c r="O9199" s="222" t="s">
        <v>326</v>
      </c>
    </row>
    <row r="9200" spans="1:15" ht="29.25" customHeight="1">
      <c r="A9200" s="221" t="s">
        <v>73</v>
      </c>
      <c r="B9200" s="221" t="s">
        <v>780</v>
      </c>
      <c r="C9200" s="222" t="s">
        <v>399</v>
      </c>
      <c r="D9200" s="222" t="s">
        <v>164</v>
      </c>
      <c r="E9200" s="199" t="s">
        <v>163</v>
      </c>
      <c r="F9200" s="200" t="s">
        <v>2241</v>
      </c>
      <c r="G9200" s="200" t="s">
        <v>2242</v>
      </c>
      <c r="H9200" s="200"/>
      <c r="I9200" s="200">
        <v>45692</v>
      </c>
      <c r="J9200" s="143">
        <f t="shared" si="143"/>
        <v>45692</v>
      </c>
      <c r="K9200" s="202">
        <v>8</v>
      </c>
      <c r="L9200" s="284" t="s">
        <v>5611</v>
      </c>
      <c r="M9200" s="223"/>
      <c r="N9200" s="203"/>
      <c r="O9200" s="222" t="s">
        <v>326</v>
      </c>
    </row>
    <row r="9201" spans="1:15" ht="29.25" customHeight="1">
      <c r="A9201" s="221" t="s">
        <v>73</v>
      </c>
      <c r="B9201" s="221" t="s">
        <v>780</v>
      </c>
      <c r="C9201" s="222" t="s">
        <v>399</v>
      </c>
      <c r="D9201" s="222" t="s">
        <v>164</v>
      </c>
      <c r="E9201" s="199" t="s">
        <v>163</v>
      </c>
      <c r="F9201" s="200" t="s">
        <v>2241</v>
      </c>
      <c r="G9201" s="200" t="s">
        <v>2242</v>
      </c>
      <c r="H9201" s="200"/>
      <c r="I9201" s="200">
        <v>45693</v>
      </c>
      <c r="J9201" s="143">
        <f t="shared" si="143"/>
        <v>45693</v>
      </c>
      <c r="K9201" s="202">
        <v>8</v>
      </c>
      <c r="L9201" s="284" t="s">
        <v>5612</v>
      </c>
      <c r="M9201" s="223"/>
      <c r="N9201" s="203"/>
      <c r="O9201" s="222" t="s">
        <v>326</v>
      </c>
    </row>
    <row r="9202" spans="1:15" ht="29.25" customHeight="1">
      <c r="A9202" s="221" t="s">
        <v>73</v>
      </c>
      <c r="B9202" s="221" t="s">
        <v>780</v>
      </c>
      <c r="C9202" s="222" t="s">
        <v>399</v>
      </c>
      <c r="D9202" s="222" t="s">
        <v>164</v>
      </c>
      <c r="E9202" s="199" t="s">
        <v>163</v>
      </c>
      <c r="F9202" s="200" t="s">
        <v>2241</v>
      </c>
      <c r="G9202" s="200" t="s">
        <v>2242</v>
      </c>
      <c r="H9202" s="200"/>
      <c r="I9202" s="200">
        <v>45694</v>
      </c>
      <c r="J9202" s="143">
        <f t="shared" si="143"/>
        <v>45694</v>
      </c>
      <c r="K9202" s="202">
        <v>8</v>
      </c>
      <c r="L9202" s="284" t="s">
        <v>5781</v>
      </c>
      <c r="M9202" s="223"/>
      <c r="N9202" s="203"/>
      <c r="O9202" s="222" t="s">
        <v>326</v>
      </c>
    </row>
    <row r="9203" spans="1:15" ht="29.25" customHeight="1">
      <c r="A9203" s="221" t="s">
        <v>73</v>
      </c>
      <c r="B9203" s="221" t="s">
        <v>780</v>
      </c>
      <c r="C9203" s="222" t="s">
        <v>399</v>
      </c>
      <c r="D9203" s="222" t="s">
        <v>164</v>
      </c>
      <c r="E9203" s="199" t="s">
        <v>163</v>
      </c>
      <c r="F9203" s="200" t="s">
        <v>1735</v>
      </c>
      <c r="G9203" s="200" t="s">
        <v>1736</v>
      </c>
      <c r="H9203" s="200"/>
      <c r="I9203" s="200">
        <v>45695</v>
      </c>
      <c r="J9203" s="143">
        <f t="shared" si="143"/>
        <v>45695</v>
      </c>
      <c r="K9203" s="202">
        <v>4</v>
      </c>
      <c r="L9203" s="284" t="s">
        <v>5782</v>
      </c>
      <c r="M9203" s="223"/>
      <c r="N9203" s="203"/>
      <c r="O9203" s="222" t="s">
        <v>326</v>
      </c>
    </row>
    <row r="9204" spans="1:15" ht="29.25" customHeight="1">
      <c r="A9204" s="221" t="s">
        <v>73</v>
      </c>
      <c r="B9204" s="221" t="s">
        <v>780</v>
      </c>
      <c r="C9204" s="222" t="s">
        <v>399</v>
      </c>
      <c r="D9204" s="222" t="s">
        <v>164</v>
      </c>
      <c r="E9204" s="199" t="s">
        <v>165</v>
      </c>
      <c r="F9204" s="200"/>
      <c r="G9204" s="200"/>
      <c r="H9204" s="200"/>
      <c r="I9204" s="200">
        <v>45695</v>
      </c>
      <c r="J9204" s="143">
        <f t="shared" si="143"/>
        <v>45695</v>
      </c>
      <c r="K9204" s="202">
        <v>4</v>
      </c>
      <c r="L9204" s="285" t="s">
        <v>4649</v>
      </c>
      <c r="M9204" s="223"/>
      <c r="N9204" s="203"/>
      <c r="O9204" s="222" t="s">
        <v>326</v>
      </c>
    </row>
    <row r="9205" spans="1:15" ht="29.25" customHeight="1">
      <c r="A9205" s="221" t="s">
        <v>73</v>
      </c>
      <c r="B9205" s="221" t="s">
        <v>780</v>
      </c>
      <c r="C9205" s="222" t="s">
        <v>399</v>
      </c>
      <c r="D9205" s="222" t="s">
        <v>164</v>
      </c>
      <c r="E9205" s="199" t="s">
        <v>163</v>
      </c>
      <c r="F9205" s="200" t="s">
        <v>1735</v>
      </c>
      <c r="G9205" s="200" t="s">
        <v>1736</v>
      </c>
      <c r="H9205" s="200"/>
      <c r="I9205" s="200">
        <v>45696</v>
      </c>
      <c r="J9205" s="143">
        <f t="shared" si="143"/>
        <v>45696</v>
      </c>
      <c r="K9205" s="202">
        <v>8</v>
      </c>
      <c r="L9205" s="284" t="s">
        <v>5783</v>
      </c>
      <c r="M9205" s="223"/>
      <c r="N9205" s="203"/>
      <c r="O9205" s="222" t="s">
        <v>326</v>
      </c>
    </row>
    <row r="9206" spans="1:15" ht="29.25" customHeight="1">
      <c r="A9206" s="221" t="s">
        <v>73</v>
      </c>
      <c r="B9206" s="221" t="s">
        <v>780</v>
      </c>
      <c r="C9206" s="222" t="s">
        <v>399</v>
      </c>
      <c r="D9206" s="222" t="s">
        <v>164</v>
      </c>
      <c r="E9206" s="199" t="s">
        <v>163</v>
      </c>
      <c r="F9206" s="200" t="s">
        <v>1735</v>
      </c>
      <c r="G9206" s="200" t="s">
        <v>1736</v>
      </c>
      <c r="H9206" s="200"/>
      <c r="I9206" s="200">
        <v>45698</v>
      </c>
      <c r="J9206" s="143">
        <f t="shared" si="143"/>
        <v>45698</v>
      </c>
      <c r="K9206" s="202">
        <v>8</v>
      </c>
      <c r="L9206" s="284" t="s">
        <v>5784</v>
      </c>
      <c r="M9206" s="223"/>
      <c r="N9206" s="203"/>
      <c r="O9206" s="222" t="s">
        <v>326</v>
      </c>
    </row>
    <row r="9207" spans="1:15" ht="29.25" customHeight="1">
      <c r="A9207" s="221" t="s">
        <v>73</v>
      </c>
      <c r="B9207" s="221" t="s">
        <v>780</v>
      </c>
      <c r="C9207" s="222" t="s">
        <v>399</v>
      </c>
      <c r="D9207" s="222" t="s">
        <v>164</v>
      </c>
      <c r="E9207" s="199" t="s">
        <v>163</v>
      </c>
      <c r="F9207" s="200" t="s">
        <v>1742</v>
      </c>
      <c r="G9207" s="200" t="s">
        <v>1743</v>
      </c>
      <c r="H9207" s="200"/>
      <c r="I9207" s="200">
        <v>45699</v>
      </c>
      <c r="J9207" s="143">
        <f t="shared" si="143"/>
        <v>45699</v>
      </c>
      <c r="K9207" s="202">
        <v>8</v>
      </c>
      <c r="L9207" s="284" t="s">
        <v>5785</v>
      </c>
      <c r="M9207" s="223"/>
      <c r="N9207" s="203"/>
      <c r="O9207" s="222" t="s">
        <v>326</v>
      </c>
    </row>
    <row r="9208" spans="1:15" ht="29.25" customHeight="1">
      <c r="A9208" s="221" t="s">
        <v>73</v>
      </c>
      <c r="B9208" s="221" t="s">
        <v>780</v>
      </c>
      <c r="C9208" s="222" t="s">
        <v>399</v>
      </c>
      <c r="D9208" s="222" t="s">
        <v>164</v>
      </c>
      <c r="E9208" s="199" t="s">
        <v>163</v>
      </c>
      <c r="F9208" s="200" t="s">
        <v>1742</v>
      </c>
      <c r="G9208" s="200" t="s">
        <v>1743</v>
      </c>
      <c r="H9208" s="200"/>
      <c r="I9208" s="200">
        <v>45700</v>
      </c>
      <c r="J9208" s="143">
        <f t="shared" si="143"/>
        <v>45700</v>
      </c>
      <c r="K9208" s="202">
        <v>8</v>
      </c>
      <c r="L9208" s="284" t="s">
        <v>5786</v>
      </c>
      <c r="M9208" s="223"/>
      <c r="N9208" s="203"/>
      <c r="O9208" s="222" t="s">
        <v>326</v>
      </c>
    </row>
    <row r="9209" spans="1:15" ht="29.25" customHeight="1">
      <c r="A9209" s="221" t="s">
        <v>73</v>
      </c>
      <c r="B9209" s="221" t="s">
        <v>780</v>
      </c>
      <c r="C9209" s="222" t="s">
        <v>399</v>
      </c>
      <c r="D9209" s="222" t="s">
        <v>164</v>
      </c>
      <c r="E9209" s="199" t="s">
        <v>163</v>
      </c>
      <c r="F9209" s="200" t="s">
        <v>1735</v>
      </c>
      <c r="G9209" s="200" t="s">
        <v>1736</v>
      </c>
      <c r="H9209" s="200"/>
      <c r="I9209" s="200">
        <v>45701</v>
      </c>
      <c r="J9209" s="143">
        <f t="shared" si="143"/>
        <v>45701</v>
      </c>
      <c r="K9209" s="202">
        <v>8</v>
      </c>
      <c r="L9209" s="284" t="s">
        <v>5938</v>
      </c>
      <c r="M9209" s="223"/>
      <c r="N9209" s="203"/>
      <c r="O9209" s="222" t="s">
        <v>326</v>
      </c>
    </row>
    <row r="9210" spans="1:15" ht="29.25" customHeight="1">
      <c r="A9210" s="221" t="s">
        <v>73</v>
      </c>
      <c r="B9210" s="221" t="s">
        <v>780</v>
      </c>
      <c r="C9210" s="222" t="s">
        <v>399</v>
      </c>
      <c r="D9210" s="222" t="s">
        <v>164</v>
      </c>
      <c r="E9210" s="199" t="s">
        <v>163</v>
      </c>
      <c r="F9210" s="200" t="s">
        <v>1735</v>
      </c>
      <c r="G9210" s="200" t="s">
        <v>1736</v>
      </c>
      <c r="H9210" s="200"/>
      <c r="I9210" s="200">
        <v>45702</v>
      </c>
      <c r="J9210" s="143">
        <f t="shared" si="143"/>
        <v>45702</v>
      </c>
      <c r="K9210" s="202">
        <v>4</v>
      </c>
      <c r="L9210" s="284" t="s">
        <v>5939</v>
      </c>
      <c r="M9210" s="223"/>
      <c r="N9210" s="203"/>
      <c r="O9210" s="222" t="s">
        <v>326</v>
      </c>
    </row>
    <row r="9211" spans="1:15" ht="29.25" customHeight="1">
      <c r="A9211" s="221" t="s">
        <v>73</v>
      </c>
      <c r="B9211" s="221" t="s">
        <v>780</v>
      </c>
      <c r="C9211" s="222" t="s">
        <v>399</v>
      </c>
      <c r="D9211" s="222" t="s">
        <v>164</v>
      </c>
      <c r="E9211" s="199" t="s">
        <v>165</v>
      </c>
      <c r="F9211" s="200"/>
      <c r="G9211" s="200"/>
      <c r="H9211" s="200"/>
      <c r="I9211" s="200">
        <v>45702</v>
      </c>
      <c r="J9211" s="143">
        <f t="shared" si="143"/>
        <v>45702</v>
      </c>
      <c r="K9211" s="202">
        <v>4</v>
      </c>
      <c r="L9211" s="285" t="s">
        <v>4649</v>
      </c>
      <c r="M9211" s="223"/>
      <c r="N9211" s="203"/>
      <c r="O9211" s="222" t="s">
        <v>326</v>
      </c>
    </row>
    <row r="9212" spans="1:15" ht="29.25" customHeight="1">
      <c r="A9212" s="221" t="s">
        <v>73</v>
      </c>
      <c r="B9212" s="221" t="s">
        <v>780</v>
      </c>
      <c r="C9212" s="222" t="s">
        <v>399</v>
      </c>
      <c r="D9212" s="222" t="s">
        <v>164</v>
      </c>
      <c r="E9212" s="199" t="s">
        <v>163</v>
      </c>
      <c r="F9212" s="200" t="s">
        <v>2241</v>
      </c>
      <c r="G9212" s="200" t="s">
        <v>2242</v>
      </c>
      <c r="H9212" s="200"/>
      <c r="I9212" s="200">
        <v>45705</v>
      </c>
      <c r="J9212" s="143">
        <f t="shared" si="143"/>
        <v>45705</v>
      </c>
      <c r="K9212" s="202">
        <v>8</v>
      </c>
      <c r="L9212" s="284" t="s">
        <v>5940</v>
      </c>
      <c r="M9212" s="223"/>
      <c r="N9212" s="203"/>
      <c r="O9212" s="222" t="s">
        <v>326</v>
      </c>
    </row>
    <row r="9213" spans="1:15" ht="29.25" customHeight="1">
      <c r="A9213" s="221" t="s">
        <v>73</v>
      </c>
      <c r="B9213" s="221" t="s">
        <v>780</v>
      </c>
      <c r="C9213" s="222" t="s">
        <v>399</v>
      </c>
      <c r="D9213" s="222" t="s">
        <v>164</v>
      </c>
      <c r="E9213" s="199" t="s">
        <v>163</v>
      </c>
      <c r="F9213" s="200" t="s">
        <v>2241</v>
      </c>
      <c r="G9213" s="200" t="s">
        <v>2242</v>
      </c>
      <c r="H9213" s="200"/>
      <c r="I9213" s="200">
        <v>45706</v>
      </c>
      <c r="J9213" s="143">
        <f t="shared" si="143"/>
        <v>45706</v>
      </c>
      <c r="K9213" s="202">
        <v>8</v>
      </c>
      <c r="L9213" s="284" t="s">
        <v>5941</v>
      </c>
      <c r="M9213" s="223"/>
      <c r="N9213" s="203"/>
      <c r="O9213" s="222" t="s">
        <v>326</v>
      </c>
    </row>
    <row r="9214" spans="1:15" ht="29.25" customHeight="1">
      <c r="A9214" s="221" t="s">
        <v>73</v>
      </c>
      <c r="B9214" s="221" t="s">
        <v>780</v>
      </c>
      <c r="C9214" s="222" t="s">
        <v>399</v>
      </c>
      <c r="D9214" s="222" t="s">
        <v>164</v>
      </c>
      <c r="E9214" s="199" t="s">
        <v>163</v>
      </c>
      <c r="F9214" s="200" t="s">
        <v>2241</v>
      </c>
      <c r="G9214" s="200" t="s">
        <v>2242</v>
      </c>
      <c r="H9214" s="200"/>
      <c r="I9214" s="200">
        <v>45707</v>
      </c>
      <c r="J9214" s="143">
        <f t="shared" si="143"/>
        <v>45707</v>
      </c>
      <c r="K9214" s="202">
        <v>8</v>
      </c>
      <c r="L9214" s="284" t="s">
        <v>6155</v>
      </c>
      <c r="M9214" s="223"/>
      <c r="N9214" s="203"/>
      <c r="O9214" s="222" t="s">
        <v>326</v>
      </c>
    </row>
    <row r="9215" spans="1:15" ht="29.25" customHeight="1">
      <c r="A9215" s="221" t="s">
        <v>73</v>
      </c>
      <c r="B9215" s="221" t="s">
        <v>780</v>
      </c>
      <c r="C9215" s="222" t="s">
        <v>399</v>
      </c>
      <c r="D9215" s="222" t="s">
        <v>164</v>
      </c>
      <c r="E9215" s="199" t="s">
        <v>163</v>
      </c>
      <c r="F9215" s="200" t="s">
        <v>2241</v>
      </c>
      <c r="G9215" s="200" t="s">
        <v>2242</v>
      </c>
      <c r="H9215" s="200"/>
      <c r="I9215" s="200">
        <v>45708</v>
      </c>
      <c r="J9215" s="143">
        <f t="shared" si="143"/>
        <v>45708</v>
      </c>
      <c r="K9215" s="202">
        <v>8</v>
      </c>
      <c r="L9215" s="284" t="s">
        <v>6156</v>
      </c>
      <c r="M9215" s="223"/>
      <c r="N9215" s="203"/>
      <c r="O9215" s="222" t="s">
        <v>326</v>
      </c>
    </row>
    <row r="9216" spans="1:15" ht="29.25" customHeight="1">
      <c r="A9216" s="221" t="s">
        <v>73</v>
      </c>
      <c r="B9216" s="221" t="s">
        <v>780</v>
      </c>
      <c r="C9216" s="222" t="s">
        <v>399</v>
      </c>
      <c r="D9216" s="222" t="s">
        <v>164</v>
      </c>
      <c r="E9216" s="199" t="s">
        <v>163</v>
      </c>
      <c r="F9216" s="200" t="s">
        <v>2241</v>
      </c>
      <c r="G9216" s="200" t="s">
        <v>2242</v>
      </c>
      <c r="H9216" s="200"/>
      <c r="I9216" s="200">
        <v>45709</v>
      </c>
      <c r="J9216" s="143">
        <f t="shared" si="143"/>
        <v>45709</v>
      </c>
      <c r="K9216" s="202">
        <v>8</v>
      </c>
      <c r="L9216" s="284" t="s">
        <v>6157</v>
      </c>
      <c r="M9216" s="223"/>
      <c r="N9216" s="203"/>
      <c r="O9216" s="222" t="s">
        <v>326</v>
      </c>
    </row>
    <row r="9217" spans="1:15" ht="29.25" customHeight="1">
      <c r="A9217" s="221" t="s">
        <v>73</v>
      </c>
      <c r="B9217" s="221" t="s">
        <v>780</v>
      </c>
      <c r="C9217" s="222" t="s">
        <v>399</v>
      </c>
      <c r="D9217" s="222" t="s">
        <v>164</v>
      </c>
      <c r="E9217" s="199" t="s">
        <v>163</v>
      </c>
      <c r="F9217" s="200" t="s">
        <v>1735</v>
      </c>
      <c r="G9217" s="200" t="s">
        <v>1736</v>
      </c>
      <c r="H9217" s="200"/>
      <c r="I9217" s="200">
        <v>45712</v>
      </c>
      <c r="J9217" s="143">
        <f t="shared" si="143"/>
        <v>45712</v>
      </c>
      <c r="K9217" s="202">
        <v>8</v>
      </c>
      <c r="L9217" s="284" t="s">
        <v>6158</v>
      </c>
      <c r="M9217" s="223"/>
      <c r="N9217" s="203"/>
      <c r="O9217" s="222" t="s">
        <v>326</v>
      </c>
    </row>
    <row r="9218" spans="1:15" ht="29.25" customHeight="1">
      <c r="A9218" s="221" t="s">
        <v>73</v>
      </c>
      <c r="B9218" s="221" t="s">
        <v>780</v>
      </c>
      <c r="C9218" s="222" t="s">
        <v>399</v>
      </c>
      <c r="D9218" s="222" t="s">
        <v>164</v>
      </c>
      <c r="E9218" s="199" t="s">
        <v>163</v>
      </c>
      <c r="F9218" s="200" t="s">
        <v>4557</v>
      </c>
      <c r="G9218" s="200" t="s">
        <v>4558</v>
      </c>
      <c r="H9218" s="200"/>
      <c r="I9218" s="200">
        <v>45713</v>
      </c>
      <c r="J9218" s="143">
        <f t="shared" si="143"/>
        <v>45713</v>
      </c>
      <c r="K9218" s="202">
        <v>8</v>
      </c>
      <c r="L9218" s="284" t="s">
        <v>6159</v>
      </c>
      <c r="M9218" s="223"/>
      <c r="N9218" s="203"/>
      <c r="O9218" s="222" t="s">
        <v>326</v>
      </c>
    </row>
    <row r="9219" spans="1:15" ht="29.25" customHeight="1">
      <c r="A9219" s="221" t="s">
        <v>73</v>
      </c>
      <c r="B9219" s="221" t="s">
        <v>780</v>
      </c>
      <c r="C9219" s="222" t="s">
        <v>399</v>
      </c>
      <c r="D9219" s="222" t="s">
        <v>164</v>
      </c>
      <c r="E9219" s="199" t="s">
        <v>163</v>
      </c>
      <c r="F9219" s="200" t="s">
        <v>4557</v>
      </c>
      <c r="G9219" s="200" t="s">
        <v>4558</v>
      </c>
      <c r="H9219" s="200"/>
      <c r="I9219" s="200">
        <v>45714</v>
      </c>
      <c r="J9219" s="143">
        <f t="shared" ref="J9219:J9282" si="144">I9219</f>
        <v>45714</v>
      </c>
      <c r="K9219" s="202">
        <v>8</v>
      </c>
      <c r="L9219" s="284" t="s">
        <v>6160</v>
      </c>
      <c r="M9219" s="223"/>
      <c r="N9219" s="203"/>
      <c r="O9219" s="222" t="s">
        <v>326</v>
      </c>
    </row>
    <row r="9220" spans="1:15" ht="29.25" customHeight="1">
      <c r="A9220" s="221" t="s">
        <v>73</v>
      </c>
      <c r="B9220" s="221" t="s">
        <v>780</v>
      </c>
      <c r="C9220" s="222" t="s">
        <v>399</v>
      </c>
      <c r="D9220" s="222" t="s">
        <v>164</v>
      </c>
      <c r="E9220" s="199" t="s">
        <v>163</v>
      </c>
      <c r="F9220" s="200" t="s">
        <v>4557</v>
      </c>
      <c r="G9220" s="200" t="s">
        <v>4558</v>
      </c>
      <c r="H9220" s="200"/>
      <c r="I9220" s="200">
        <v>45715</v>
      </c>
      <c r="J9220" s="143">
        <f t="shared" si="144"/>
        <v>45715</v>
      </c>
      <c r="K9220" s="202">
        <v>8</v>
      </c>
      <c r="L9220" s="284" t="s">
        <v>6290</v>
      </c>
      <c r="M9220" s="223"/>
      <c r="N9220" s="203"/>
      <c r="O9220" s="222" t="s">
        <v>326</v>
      </c>
    </row>
    <row r="9221" spans="1:15" ht="29.25" customHeight="1">
      <c r="A9221" s="221" t="s">
        <v>73</v>
      </c>
      <c r="B9221" s="221" t="s">
        <v>780</v>
      </c>
      <c r="C9221" s="222" t="s">
        <v>399</v>
      </c>
      <c r="D9221" s="222" t="s">
        <v>164</v>
      </c>
      <c r="E9221" s="199" t="s">
        <v>163</v>
      </c>
      <c r="F9221" s="200" t="s">
        <v>4557</v>
      </c>
      <c r="G9221" s="200" t="s">
        <v>4558</v>
      </c>
      <c r="H9221" s="200"/>
      <c r="I9221" s="200">
        <v>45719</v>
      </c>
      <c r="J9221" s="143">
        <f t="shared" si="144"/>
        <v>45719</v>
      </c>
      <c r="K9221" s="202">
        <v>8</v>
      </c>
      <c r="L9221" s="284" t="s">
        <v>6291</v>
      </c>
      <c r="M9221" s="223"/>
      <c r="N9221" s="203"/>
      <c r="O9221" s="222" t="s">
        <v>326</v>
      </c>
    </row>
    <row r="9222" spans="1:15" ht="29.25" customHeight="1">
      <c r="A9222" s="221" t="s">
        <v>73</v>
      </c>
      <c r="B9222" s="221" t="s">
        <v>780</v>
      </c>
      <c r="C9222" s="222" t="s">
        <v>399</v>
      </c>
      <c r="D9222" s="222" t="s">
        <v>164</v>
      </c>
      <c r="E9222" s="199" t="s">
        <v>163</v>
      </c>
      <c r="F9222" s="200" t="s">
        <v>4557</v>
      </c>
      <c r="G9222" s="200" t="s">
        <v>4558</v>
      </c>
      <c r="H9222" s="200"/>
      <c r="I9222" s="200">
        <v>45720</v>
      </c>
      <c r="J9222" s="143">
        <f t="shared" si="144"/>
        <v>45720</v>
      </c>
      <c r="K9222" s="202">
        <v>8</v>
      </c>
      <c r="L9222" s="284" t="s">
        <v>6292</v>
      </c>
      <c r="M9222" s="223"/>
      <c r="N9222" s="203"/>
      <c r="O9222" s="222" t="s">
        <v>326</v>
      </c>
    </row>
    <row r="9223" spans="1:15" ht="29.25" customHeight="1">
      <c r="A9223" s="221" t="s">
        <v>73</v>
      </c>
      <c r="B9223" s="221" t="s">
        <v>780</v>
      </c>
      <c r="C9223" s="222" t="s">
        <v>399</v>
      </c>
      <c r="D9223" s="222" t="s">
        <v>164</v>
      </c>
      <c r="E9223" s="199" t="s">
        <v>163</v>
      </c>
      <c r="F9223" s="200" t="s">
        <v>4557</v>
      </c>
      <c r="G9223" s="200" t="s">
        <v>4558</v>
      </c>
      <c r="H9223" s="200"/>
      <c r="I9223" s="200">
        <v>45721</v>
      </c>
      <c r="J9223" s="143">
        <f t="shared" si="144"/>
        <v>45721</v>
      </c>
      <c r="K9223" s="202">
        <v>8</v>
      </c>
      <c r="L9223" s="284" t="s">
        <v>6293</v>
      </c>
      <c r="M9223" s="223"/>
      <c r="N9223" s="203"/>
      <c r="O9223" s="222" t="s">
        <v>326</v>
      </c>
    </row>
    <row r="9224" spans="1:15" ht="29.25" customHeight="1">
      <c r="A9224" s="221" t="s">
        <v>73</v>
      </c>
      <c r="B9224" s="221" t="s">
        <v>780</v>
      </c>
      <c r="C9224" s="222" t="s">
        <v>399</v>
      </c>
      <c r="D9224" s="222" t="s">
        <v>164</v>
      </c>
      <c r="E9224" s="199" t="s">
        <v>163</v>
      </c>
      <c r="F9224" s="200" t="s">
        <v>4557</v>
      </c>
      <c r="G9224" s="200" t="s">
        <v>4558</v>
      </c>
      <c r="H9224" s="200"/>
      <c r="I9224" s="200">
        <v>45722</v>
      </c>
      <c r="J9224" s="143">
        <f t="shared" si="144"/>
        <v>45722</v>
      </c>
      <c r="K9224" s="202">
        <v>8</v>
      </c>
      <c r="L9224" s="284" t="s">
        <v>6453</v>
      </c>
      <c r="M9224" s="223"/>
      <c r="N9224" s="203"/>
      <c r="O9224" s="222" t="s">
        <v>326</v>
      </c>
    </row>
    <row r="9225" spans="1:15" ht="29.25" customHeight="1">
      <c r="A9225" s="221" t="s">
        <v>73</v>
      </c>
      <c r="B9225" s="221" t="s">
        <v>780</v>
      </c>
      <c r="C9225" s="222" t="s">
        <v>399</v>
      </c>
      <c r="D9225" s="222" t="s">
        <v>164</v>
      </c>
      <c r="E9225" s="199" t="s">
        <v>163</v>
      </c>
      <c r="F9225" s="200" t="s">
        <v>4557</v>
      </c>
      <c r="G9225" s="200" t="s">
        <v>4558</v>
      </c>
      <c r="H9225" s="200"/>
      <c r="I9225" s="200">
        <v>45723</v>
      </c>
      <c r="J9225" s="143">
        <f t="shared" si="144"/>
        <v>45723</v>
      </c>
      <c r="K9225" s="202">
        <v>8</v>
      </c>
      <c r="L9225" s="284" t="s">
        <v>6454</v>
      </c>
      <c r="M9225" s="223"/>
      <c r="N9225" s="203"/>
      <c r="O9225" s="222" t="s">
        <v>326</v>
      </c>
    </row>
    <row r="9226" spans="1:15" ht="29.25" customHeight="1">
      <c r="A9226" s="221" t="s">
        <v>73</v>
      </c>
      <c r="B9226" s="221" t="s">
        <v>780</v>
      </c>
      <c r="C9226" s="222" t="s">
        <v>399</v>
      </c>
      <c r="D9226" s="222" t="s">
        <v>164</v>
      </c>
      <c r="E9226" s="199" t="s">
        <v>163</v>
      </c>
      <c r="F9226" s="200" t="s">
        <v>4557</v>
      </c>
      <c r="G9226" s="200" t="s">
        <v>4558</v>
      </c>
      <c r="H9226" s="200"/>
      <c r="I9226" s="200">
        <v>45726</v>
      </c>
      <c r="J9226" s="143">
        <f t="shared" si="144"/>
        <v>45726</v>
      </c>
      <c r="K9226" s="202">
        <v>8</v>
      </c>
      <c r="L9226" s="284" t="s">
        <v>6455</v>
      </c>
      <c r="M9226" s="223"/>
      <c r="N9226" s="203"/>
      <c r="O9226" s="222" t="s">
        <v>326</v>
      </c>
    </row>
    <row r="9227" spans="1:15" ht="29.25" customHeight="1">
      <c r="A9227" s="221" t="s">
        <v>73</v>
      </c>
      <c r="B9227" s="221" t="s">
        <v>780</v>
      </c>
      <c r="C9227" s="222" t="s">
        <v>399</v>
      </c>
      <c r="D9227" s="222" t="s">
        <v>164</v>
      </c>
      <c r="E9227" s="199" t="s">
        <v>163</v>
      </c>
      <c r="F9227" s="200" t="s">
        <v>4557</v>
      </c>
      <c r="G9227" s="200" t="s">
        <v>4558</v>
      </c>
      <c r="H9227" s="200"/>
      <c r="I9227" s="200">
        <v>45727</v>
      </c>
      <c r="J9227" s="143">
        <f t="shared" si="144"/>
        <v>45727</v>
      </c>
      <c r="K9227" s="202">
        <v>8</v>
      </c>
      <c r="L9227" s="284" t="s">
        <v>6456</v>
      </c>
      <c r="M9227" s="223"/>
      <c r="N9227" s="203"/>
      <c r="O9227" s="222" t="s">
        <v>326</v>
      </c>
    </row>
    <row r="9228" spans="1:15" ht="29.25" customHeight="1">
      <c r="A9228" s="221" t="s">
        <v>73</v>
      </c>
      <c r="B9228" s="221" t="s">
        <v>780</v>
      </c>
      <c r="C9228" s="222" t="s">
        <v>399</v>
      </c>
      <c r="D9228" s="222" t="s">
        <v>164</v>
      </c>
      <c r="E9228" s="199" t="s">
        <v>163</v>
      </c>
      <c r="F9228" s="200" t="s">
        <v>4557</v>
      </c>
      <c r="G9228" s="200" t="s">
        <v>4558</v>
      </c>
      <c r="H9228" s="200"/>
      <c r="I9228" s="200">
        <v>45728</v>
      </c>
      <c r="J9228" s="143">
        <f t="shared" si="144"/>
        <v>45728</v>
      </c>
      <c r="K9228" s="202">
        <v>8</v>
      </c>
      <c r="L9228" s="284" t="s">
        <v>6457</v>
      </c>
      <c r="M9228" s="223"/>
      <c r="N9228" s="203"/>
      <c r="O9228" s="222" t="s">
        <v>326</v>
      </c>
    </row>
    <row r="9229" spans="1:15" ht="29.25" customHeight="1">
      <c r="A9229" s="221" t="s">
        <v>73</v>
      </c>
      <c r="B9229" s="221" t="s">
        <v>780</v>
      </c>
      <c r="C9229" s="222" t="s">
        <v>399</v>
      </c>
      <c r="D9229" s="222" t="s">
        <v>164</v>
      </c>
      <c r="E9229" s="199" t="s">
        <v>163</v>
      </c>
      <c r="F9229" s="200" t="s">
        <v>4557</v>
      </c>
      <c r="G9229" s="200" t="s">
        <v>4558</v>
      </c>
      <c r="H9229" s="200"/>
      <c r="I9229" s="200">
        <v>45729</v>
      </c>
      <c r="J9229" s="143">
        <f t="shared" si="144"/>
        <v>45729</v>
      </c>
      <c r="K9229" s="202">
        <v>8</v>
      </c>
      <c r="L9229" s="284" t="s">
        <v>6607</v>
      </c>
      <c r="M9229" s="223"/>
      <c r="N9229" s="203"/>
      <c r="O9229" s="222" t="s">
        <v>326</v>
      </c>
    </row>
    <row r="9230" spans="1:15" ht="29.25" customHeight="1">
      <c r="A9230" s="221" t="s">
        <v>73</v>
      </c>
      <c r="B9230" s="221" t="s">
        <v>780</v>
      </c>
      <c r="C9230" s="222" t="s">
        <v>399</v>
      </c>
      <c r="D9230" s="222" t="s">
        <v>164</v>
      </c>
      <c r="E9230" s="199" t="s">
        <v>163</v>
      </c>
      <c r="F9230" s="200" t="s">
        <v>4557</v>
      </c>
      <c r="G9230" s="200" t="s">
        <v>4558</v>
      </c>
      <c r="H9230" s="200"/>
      <c r="I9230" s="200">
        <v>45730</v>
      </c>
      <c r="J9230" s="143">
        <f t="shared" si="144"/>
        <v>45730</v>
      </c>
      <c r="K9230" s="202">
        <v>4</v>
      </c>
      <c r="L9230" s="284" t="s">
        <v>6607</v>
      </c>
      <c r="M9230" s="223"/>
      <c r="N9230" s="203"/>
      <c r="O9230" s="222" t="s">
        <v>326</v>
      </c>
    </row>
    <row r="9231" spans="1:15" ht="29.25" customHeight="1">
      <c r="A9231" s="221" t="s">
        <v>73</v>
      </c>
      <c r="B9231" s="221" t="s">
        <v>780</v>
      </c>
      <c r="C9231" s="222" t="s">
        <v>399</v>
      </c>
      <c r="D9231" s="222" t="s">
        <v>164</v>
      </c>
      <c r="E9231" s="199" t="s">
        <v>171</v>
      </c>
      <c r="F9231" s="200" t="s">
        <v>109</v>
      </c>
      <c r="G9231" s="200" t="s">
        <v>110</v>
      </c>
      <c r="H9231" s="200"/>
      <c r="I9231" s="200">
        <v>45733</v>
      </c>
      <c r="J9231" s="143">
        <f t="shared" si="144"/>
        <v>45733</v>
      </c>
      <c r="K9231" s="202">
        <v>8</v>
      </c>
      <c r="L9231" s="285" t="s">
        <v>6608</v>
      </c>
      <c r="M9231" s="223"/>
      <c r="N9231" s="203"/>
      <c r="O9231" s="222" t="s">
        <v>326</v>
      </c>
    </row>
    <row r="9232" spans="1:15" ht="29.25" customHeight="1">
      <c r="A9232" s="221" t="s">
        <v>73</v>
      </c>
      <c r="B9232" s="221" t="s">
        <v>780</v>
      </c>
      <c r="C9232" s="222" t="s">
        <v>399</v>
      </c>
      <c r="D9232" s="222" t="s">
        <v>164</v>
      </c>
      <c r="E9232" s="199" t="s">
        <v>171</v>
      </c>
      <c r="F9232" s="200" t="s">
        <v>109</v>
      </c>
      <c r="G9232" s="200" t="s">
        <v>110</v>
      </c>
      <c r="H9232" s="200"/>
      <c r="I9232" s="200">
        <v>45734</v>
      </c>
      <c r="J9232" s="143">
        <f t="shared" si="144"/>
        <v>45734</v>
      </c>
      <c r="K9232" s="202">
        <v>8</v>
      </c>
      <c r="L9232" s="285" t="s">
        <v>6609</v>
      </c>
      <c r="M9232" s="223"/>
      <c r="N9232" s="203"/>
      <c r="O9232" s="222" t="s">
        <v>326</v>
      </c>
    </row>
    <row r="9233" spans="1:15" ht="29.25" customHeight="1">
      <c r="A9233" s="221" t="s">
        <v>73</v>
      </c>
      <c r="B9233" s="221" t="s">
        <v>780</v>
      </c>
      <c r="C9233" s="222" t="s">
        <v>399</v>
      </c>
      <c r="D9233" s="222" t="s">
        <v>164</v>
      </c>
      <c r="E9233" s="199" t="s">
        <v>171</v>
      </c>
      <c r="F9233" s="200" t="s">
        <v>109</v>
      </c>
      <c r="G9233" s="200" t="s">
        <v>110</v>
      </c>
      <c r="H9233" s="200"/>
      <c r="I9233" s="200">
        <v>45735</v>
      </c>
      <c r="J9233" s="143">
        <f t="shared" si="144"/>
        <v>45735</v>
      </c>
      <c r="K9233" s="202">
        <v>8</v>
      </c>
      <c r="L9233" s="285" t="s">
        <v>6610</v>
      </c>
      <c r="M9233" s="223"/>
      <c r="N9233" s="203"/>
      <c r="O9233" s="222" t="s">
        <v>326</v>
      </c>
    </row>
    <row r="9234" spans="1:15" ht="29.25" customHeight="1">
      <c r="A9234" s="221" t="s">
        <v>73</v>
      </c>
      <c r="B9234" s="221" t="s">
        <v>780</v>
      </c>
      <c r="C9234" s="222" t="s">
        <v>399</v>
      </c>
      <c r="D9234" s="222" t="s">
        <v>164</v>
      </c>
      <c r="E9234" s="199" t="s">
        <v>171</v>
      </c>
      <c r="F9234" s="200" t="s">
        <v>109</v>
      </c>
      <c r="G9234" s="200" t="s">
        <v>110</v>
      </c>
      <c r="H9234" s="200"/>
      <c r="I9234" s="200">
        <v>45736</v>
      </c>
      <c r="J9234" s="143">
        <f t="shared" si="144"/>
        <v>45736</v>
      </c>
      <c r="K9234" s="202">
        <v>8</v>
      </c>
      <c r="L9234" s="285" t="s">
        <v>6805</v>
      </c>
      <c r="M9234" s="223"/>
      <c r="N9234" s="203"/>
      <c r="O9234" s="222" t="s">
        <v>326</v>
      </c>
    </row>
    <row r="9235" spans="1:15" ht="29.25" customHeight="1">
      <c r="A9235" s="221" t="s">
        <v>73</v>
      </c>
      <c r="B9235" s="221" t="s">
        <v>780</v>
      </c>
      <c r="C9235" s="222" t="s">
        <v>399</v>
      </c>
      <c r="D9235" s="222" t="s">
        <v>164</v>
      </c>
      <c r="E9235" s="199" t="s">
        <v>171</v>
      </c>
      <c r="F9235" s="200" t="s">
        <v>109</v>
      </c>
      <c r="G9235" s="200" t="s">
        <v>110</v>
      </c>
      <c r="H9235" s="200"/>
      <c r="I9235" s="200">
        <v>45737</v>
      </c>
      <c r="J9235" s="143">
        <f t="shared" si="144"/>
        <v>45737</v>
      </c>
      <c r="K9235" s="202">
        <v>8</v>
      </c>
      <c r="L9235" s="285" t="s">
        <v>6806</v>
      </c>
      <c r="M9235" s="223"/>
      <c r="N9235" s="203"/>
      <c r="O9235" s="222" t="s">
        <v>326</v>
      </c>
    </row>
    <row r="9236" spans="1:15" ht="29.25" customHeight="1">
      <c r="A9236" s="221" t="s">
        <v>73</v>
      </c>
      <c r="B9236" s="221" t="s">
        <v>780</v>
      </c>
      <c r="C9236" s="222" t="s">
        <v>399</v>
      </c>
      <c r="D9236" s="222" t="s">
        <v>164</v>
      </c>
      <c r="E9236" s="199" t="s">
        <v>171</v>
      </c>
      <c r="F9236" s="200" t="s">
        <v>109</v>
      </c>
      <c r="G9236" s="200" t="s">
        <v>110</v>
      </c>
      <c r="H9236" s="200"/>
      <c r="I9236" s="200">
        <v>45740</v>
      </c>
      <c r="J9236" s="143">
        <f t="shared" si="144"/>
        <v>45740</v>
      </c>
      <c r="K9236" s="202">
        <v>8</v>
      </c>
      <c r="L9236" s="285" t="s">
        <v>6807</v>
      </c>
      <c r="M9236" s="223"/>
      <c r="N9236" s="203"/>
      <c r="O9236" s="222" t="s">
        <v>326</v>
      </c>
    </row>
    <row r="9237" spans="1:15" ht="29.25" customHeight="1">
      <c r="A9237" s="221" t="s">
        <v>73</v>
      </c>
      <c r="B9237" s="221" t="s">
        <v>780</v>
      </c>
      <c r="C9237" s="222" t="s">
        <v>399</v>
      </c>
      <c r="D9237" s="222" t="s">
        <v>164</v>
      </c>
      <c r="E9237" s="199" t="s">
        <v>171</v>
      </c>
      <c r="F9237" s="200" t="s">
        <v>109</v>
      </c>
      <c r="G9237" s="200" t="s">
        <v>110</v>
      </c>
      <c r="H9237" s="200"/>
      <c r="I9237" s="200">
        <v>45741</v>
      </c>
      <c r="J9237" s="143">
        <f t="shared" si="144"/>
        <v>45741</v>
      </c>
      <c r="K9237" s="202">
        <v>8</v>
      </c>
      <c r="L9237" s="285" t="s">
        <v>6808</v>
      </c>
      <c r="M9237" s="223"/>
      <c r="N9237" s="203"/>
      <c r="O9237" s="222" t="s">
        <v>326</v>
      </c>
    </row>
    <row r="9238" spans="1:15" ht="29.25" customHeight="1">
      <c r="A9238" s="221" t="s">
        <v>73</v>
      </c>
      <c r="B9238" s="221" t="s">
        <v>780</v>
      </c>
      <c r="C9238" s="222" t="s">
        <v>399</v>
      </c>
      <c r="D9238" s="222" t="s">
        <v>164</v>
      </c>
      <c r="E9238" s="199" t="s">
        <v>171</v>
      </c>
      <c r="F9238" s="200" t="s">
        <v>109</v>
      </c>
      <c r="G9238" s="200" t="s">
        <v>110</v>
      </c>
      <c r="H9238" s="200"/>
      <c r="I9238" s="200">
        <v>45742</v>
      </c>
      <c r="J9238" s="143">
        <f t="shared" si="144"/>
        <v>45742</v>
      </c>
      <c r="K9238" s="202">
        <v>8</v>
      </c>
      <c r="L9238" s="285" t="s">
        <v>7027</v>
      </c>
      <c r="M9238" s="223"/>
      <c r="N9238" s="203"/>
      <c r="O9238" s="222" t="s">
        <v>326</v>
      </c>
    </row>
    <row r="9239" spans="1:15" ht="29.25" customHeight="1">
      <c r="A9239" s="221" t="s">
        <v>73</v>
      </c>
      <c r="B9239" s="221" t="s">
        <v>780</v>
      </c>
      <c r="C9239" s="222" t="s">
        <v>399</v>
      </c>
      <c r="D9239" s="222" t="s">
        <v>164</v>
      </c>
      <c r="E9239" s="199" t="s">
        <v>171</v>
      </c>
      <c r="F9239" s="200" t="s">
        <v>109</v>
      </c>
      <c r="G9239" s="200" t="s">
        <v>110</v>
      </c>
      <c r="H9239" s="200"/>
      <c r="I9239" s="200">
        <v>45743</v>
      </c>
      <c r="J9239" s="143">
        <f t="shared" si="144"/>
        <v>45743</v>
      </c>
      <c r="K9239" s="202">
        <v>8</v>
      </c>
      <c r="L9239" s="285" t="s">
        <v>7028</v>
      </c>
      <c r="M9239" s="223"/>
      <c r="N9239" s="203"/>
      <c r="O9239" s="222" t="s">
        <v>326</v>
      </c>
    </row>
    <row r="9240" spans="1:15" ht="29.25" customHeight="1">
      <c r="A9240" s="221" t="s">
        <v>73</v>
      </c>
      <c r="B9240" s="221" t="s">
        <v>780</v>
      </c>
      <c r="C9240" s="222" t="s">
        <v>399</v>
      </c>
      <c r="D9240" s="222" t="s">
        <v>164</v>
      </c>
      <c r="E9240" s="199" t="s">
        <v>171</v>
      </c>
      <c r="F9240" s="200" t="s">
        <v>109</v>
      </c>
      <c r="G9240" s="200" t="s">
        <v>110</v>
      </c>
      <c r="H9240" s="200"/>
      <c r="I9240" s="200">
        <v>45744</v>
      </c>
      <c r="J9240" s="143">
        <f t="shared" si="144"/>
        <v>45744</v>
      </c>
      <c r="K9240" s="202">
        <v>8</v>
      </c>
      <c r="L9240" s="285" t="s">
        <v>7029</v>
      </c>
      <c r="M9240" s="223"/>
      <c r="N9240" s="203"/>
      <c r="O9240" s="222" t="s">
        <v>326</v>
      </c>
    </row>
    <row r="9241" spans="1:15" ht="29.25" customHeight="1">
      <c r="A9241" s="221" t="s">
        <v>73</v>
      </c>
      <c r="B9241" s="221" t="s">
        <v>780</v>
      </c>
      <c r="C9241" s="222" t="s">
        <v>399</v>
      </c>
      <c r="D9241" s="222" t="s">
        <v>164</v>
      </c>
      <c r="E9241" s="199" t="s">
        <v>171</v>
      </c>
      <c r="F9241" s="200" t="s">
        <v>109</v>
      </c>
      <c r="G9241" s="200" t="s">
        <v>110</v>
      </c>
      <c r="H9241" s="200"/>
      <c r="I9241" s="200">
        <v>45747</v>
      </c>
      <c r="J9241" s="143">
        <f t="shared" si="144"/>
        <v>45747</v>
      </c>
      <c r="K9241" s="202">
        <v>8</v>
      </c>
      <c r="L9241" s="285" t="s">
        <v>7030</v>
      </c>
      <c r="M9241" s="223"/>
      <c r="N9241" s="203"/>
      <c r="O9241" s="222" t="s">
        <v>326</v>
      </c>
    </row>
    <row r="9242" spans="1:15" ht="29.25" customHeight="1">
      <c r="A9242" s="221" t="s">
        <v>73</v>
      </c>
      <c r="B9242" s="221" t="s">
        <v>780</v>
      </c>
      <c r="C9242" s="222" t="s">
        <v>399</v>
      </c>
      <c r="D9242" s="222" t="s">
        <v>164</v>
      </c>
      <c r="E9242" s="199" t="s">
        <v>163</v>
      </c>
      <c r="F9242" s="200" t="s">
        <v>4557</v>
      </c>
      <c r="G9242" s="200" t="s">
        <v>4558</v>
      </c>
      <c r="H9242" s="200"/>
      <c r="I9242" s="200">
        <v>45748</v>
      </c>
      <c r="J9242" s="143">
        <f t="shared" si="144"/>
        <v>45748</v>
      </c>
      <c r="K9242" s="202">
        <v>8</v>
      </c>
      <c r="L9242" s="284" t="s">
        <v>7031</v>
      </c>
      <c r="M9242" s="223"/>
      <c r="N9242" s="203"/>
      <c r="O9242" s="222" t="s">
        <v>326</v>
      </c>
    </row>
    <row r="9243" spans="1:15" ht="29.25" customHeight="1">
      <c r="A9243" s="221" t="s">
        <v>73</v>
      </c>
      <c r="B9243" s="221" t="s">
        <v>780</v>
      </c>
      <c r="C9243" s="222" t="s">
        <v>399</v>
      </c>
      <c r="D9243" s="222" t="s">
        <v>164</v>
      </c>
      <c r="E9243" s="199" t="s">
        <v>163</v>
      </c>
      <c r="F9243" s="200" t="s">
        <v>4557</v>
      </c>
      <c r="G9243" s="200" t="s">
        <v>4558</v>
      </c>
      <c r="H9243" s="200"/>
      <c r="I9243" s="200">
        <v>45749</v>
      </c>
      <c r="J9243" s="143">
        <f t="shared" si="144"/>
        <v>45749</v>
      </c>
      <c r="K9243" s="202">
        <v>8</v>
      </c>
      <c r="L9243" s="284" t="s">
        <v>7032</v>
      </c>
      <c r="M9243" s="223"/>
      <c r="N9243" s="203"/>
      <c r="O9243" s="222" t="s">
        <v>326</v>
      </c>
    </row>
    <row r="9244" spans="1:15" ht="29.25" customHeight="1">
      <c r="A9244" s="221" t="s">
        <v>73</v>
      </c>
      <c r="B9244" s="221" t="s">
        <v>780</v>
      </c>
      <c r="C9244" s="222" t="s">
        <v>399</v>
      </c>
      <c r="D9244" s="222" t="s">
        <v>164</v>
      </c>
      <c r="E9244" s="199" t="s">
        <v>163</v>
      </c>
      <c r="F9244" s="200" t="s">
        <v>4557</v>
      </c>
      <c r="G9244" s="200" t="s">
        <v>4558</v>
      </c>
      <c r="H9244" s="200"/>
      <c r="I9244" s="200">
        <v>45754</v>
      </c>
      <c r="J9244" s="143">
        <f t="shared" si="144"/>
        <v>45754</v>
      </c>
      <c r="K9244" s="202">
        <v>8</v>
      </c>
      <c r="L9244" s="284" t="s">
        <v>7033</v>
      </c>
      <c r="M9244" s="223"/>
      <c r="N9244" s="203"/>
      <c r="O9244" s="222" t="s">
        <v>326</v>
      </c>
    </row>
    <row r="9245" spans="1:15" ht="29.25" customHeight="1">
      <c r="A9245" s="221" t="s">
        <v>73</v>
      </c>
      <c r="B9245" s="221" t="s">
        <v>780</v>
      </c>
      <c r="C9245" s="222" t="s">
        <v>399</v>
      </c>
      <c r="D9245" s="222" t="s">
        <v>164</v>
      </c>
      <c r="E9245" s="199" t="s">
        <v>163</v>
      </c>
      <c r="F9245" s="200" t="s">
        <v>4557</v>
      </c>
      <c r="G9245" s="200" t="s">
        <v>4558</v>
      </c>
      <c r="H9245" s="200"/>
      <c r="I9245" s="200">
        <v>45755</v>
      </c>
      <c r="J9245" s="143">
        <f t="shared" si="144"/>
        <v>45755</v>
      </c>
      <c r="K9245" s="202">
        <v>8</v>
      </c>
      <c r="L9245" s="284" t="s">
        <v>7034</v>
      </c>
      <c r="M9245" s="223"/>
      <c r="N9245" s="203"/>
      <c r="O9245" s="222" t="s">
        <v>326</v>
      </c>
    </row>
    <row r="9246" spans="1:15" ht="29.25" customHeight="1">
      <c r="A9246" s="221" t="s">
        <v>73</v>
      </c>
      <c r="B9246" s="221" t="s">
        <v>780</v>
      </c>
      <c r="C9246" s="222" t="s">
        <v>399</v>
      </c>
      <c r="D9246" s="222" t="s">
        <v>164</v>
      </c>
      <c r="E9246" s="199" t="s">
        <v>163</v>
      </c>
      <c r="F9246" s="200" t="s">
        <v>4557</v>
      </c>
      <c r="G9246" s="200" t="s">
        <v>4558</v>
      </c>
      <c r="H9246" s="200"/>
      <c r="I9246" s="200">
        <v>45756</v>
      </c>
      <c r="J9246" s="143">
        <f t="shared" si="144"/>
        <v>45756</v>
      </c>
      <c r="K9246" s="202">
        <v>8</v>
      </c>
      <c r="L9246" s="284" t="s">
        <v>7234</v>
      </c>
      <c r="M9246" s="223"/>
      <c r="N9246" s="203"/>
      <c r="O9246" s="222" t="s">
        <v>326</v>
      </c>
    </row>
    <row r="9247" spans="1:15" ht="29.25" customHeight="1">
      <c r="A9247" s="221" t="s">
        <v>73</v>
      </c>
      <c r="B9247" s="221" t="s">
        <v>780</v>
      </c>
      <c r="C9247" s="222" t="s">
        <v>399</v>
      </c>
      <c r="D9247" s="222" t="s">
        <v>164</v>
      </c>
      <c r="E9247" s="199" t="s">
        <v>163</v>
      </c>
      <c r="F9247" s="200" t="s">
        <v>4557</v>
      </c>
      <c r="G9247" s="200" t="s">
        <v>4558</v>
      </c>
      <c r="H9247" s="200"/>
      <c r="I9247" s="200">
        <v>45757</v>
      </c>
      <c r="J9247" s="143">
        <f t="shared" si="144"/>
        <v>45757</v>
      </c>
      <c r="K9247" s="202">
        <v>8</v>
      </c>
      <c r="L9247" s="284" t="s">
        <v>7235</v>
      </c>
      <c r="M9247" s="223"/>
      <c r="N9247" s="203"/>
      <c r="O9247" s="222" t="s">
        <v>326</v>
      </c>
    </row>
    <row r="9248" spans="1:15" ht="29.25" customHeight="1">
      <c r="A9248" s="221" t="s">
        <v>73</v>
      </c>
      <c r="B9248" s="221" t="s">
        <v>780</v>
      </c>
      <c r="C9248" s="222" t="s">
        <v>399</v>
      </c>
      <c r="D9248" s="222" t="s">
        <v>164</v>
      </c>
      <c r="E9248" s="199" t="s">
        <v>163</v>
      </c>
      <c r="F9248" s="200" t="s">
        <v>4557</v>
      </c>
      <c r="G9248" s="200" t="s">
        <v>4558</v>
      </c>
      <c r="H9248" s="200"/>
      <c r="I9248" s="200">
        <v>45758</v>
      </c>
      <c r="J9248" s="143">
        <f t="shared" si="144"/>
        <v>45758</v>
      </c>
      <c r="K9248" s="202">
        <v>8</v>
      </c>
      <c r="L9248" s="284" t="s">
        <v>7236</v>
      </c>
      <c r="M9248" s="223"/>
      <c r="N9248" s="203"/>
      <c r="O9248" s="222" t="s">
        <v>326</v>
      </c>
    </row>
    <row r="9249" spans="1:15" ht="29.25" customHeight="1">
      <c r="A9249" s="221" t="s">
        <v>73</v>
      </c>
      <c r="B9249" s="221" t="s">
        <v>780</v>
      </c>
      <c r="C9249" s="222" t="s">
        <v>399</v>
      </c>
      <c r="D9249" s="222" t="s">
        <v>164</v>
      </c>
      <c r="E9249" s="199" t="s">
        <v>163</v>
      </c>
      <c r="F9249" s="200" t="s">
        <v>4557</v>
      </c>
      <c r="G9249" s="200" t="s">
        <v>4558</v>
      </c>
      <c r="H9249" s="200"/>
      <c r="I9249" s="200">
        <v>45761</v>
      </c>
      <c r="J9249" s="143">
        <f t="shared" si="144"/>
        <v>45761</v>
      </c>
      <c r="K9249" s="202">
        <v>8</v>
      </c>
      <c r="L9249" s="284" t="s">
        <v>7237</v>
      </c>
      <c r="M9249" s="223"/>
      <c r="N9249" s="203"/>
      <c r="O9249" s="222" t="s">
        <v>326</v>
      </c>
    </row>
    <row r="9250" spans="1:15" ht="29.25" customHeight="1">
      <c r="A9250" s="221" t="s">
        <v>73</v>
      </c>
      <c r="B9250" s="221" t="s">
        <v>780</v>
      </c>
      <c r="C9250" s="222" t="s">
        <v>399</v>
      </c>
      <c r="D9250" s="222" t="s">
        <v>164</v>
      </c>
      <c r="E9250" s="199" t="s">
        <v>163</v>
      </c>
      <c r="F9250" s="200" t="s">
        <v>4557</v>
      </c>
      <c r="G9250" s="200" t="s">
        <v>4558</v>
      </c>
      <c r="H9250" s="200"/>
      <c r="I9250" s="200">
        <v>45762</v>
      </c>
      <c r="J9250" s="143">
        <f t="shared" si="144"/>
        <v>45762</v>
      </c>
      <c r="K9250" s="202">
        <v>8</v>
      </c>
      <c r="L9250" s="284" t="s">
        <v>7238</v>
      </c>
      <c r="M9250" s="223"/>
      <c r="N9250" s="203"/>
      <c r="O9250" s="222" t="s">
        <v>326</v>
      </c>
    </row>
    <row r="9251" spans="1:15" ht="29.25" customHeight="1">
      <c r="A9251" s="221" t="s">
        <v>73</v>
      </c>
      <c r="B9251" s="221" t="s">
        <v>780</v>
      </c>
      <c r="C9251" s="222" t="s">
        <v>399</v>
      </c>
      <c r="D9251" s="222" t="s">
        <v>164</v>
      </c>
      <c r="E9251" s="199" t="s">
        <v>163</v>
      </c>
      <c r="F9251" s="200" t="s">
        <v>4557</v>
      </c>
      <c r="G9251" s="200" t="s">
        <v>4558</v>
      </c>
      <c r="H9251" s="200"/>
      <c r="I9251" s="200">
        <v>45763</v>
      </c>
      <c r="J9251" s="143">
        <f t="shared" si="144"/>
        <v>45763</v>
      </c>
      <c r="K9251" s="202">
        <v>8</v>
      </c>
      <c r="L9251" s="284" t="s">
        <v>7448</v>
      </c>
      <c r="M9251" s="223"/>
      <c r="N9251" s="203"/>
      <c r="O9251" s="222" t="s">
        <v>326</v>
      </c>
    </row>
    <row r="9252" spans="1:15" ht="29.25" customHeight="1">
      <c r="A9252" s="221" t="s">
        <v>73</v>
      </c>
      <c r="B9252" s="221" t="s">
        <v>780</v>
      </c>
      <c r="C9252" s="222" t="s">
        <v>399</v>
      </c>
      <c r="D9252" s="222" t="s">
        <v>164</v>
      </c>
      <c r="E9252" s="199" t="s">
        <v>163</v>
      </c>
      <c r="F9252" s="200" t="s">
        <v>2241</v>
      </c>
      <c r="G9252" s="200" t="s">
        <v>2242</v>
      </c>
      <c r="H9252" s="200"/>
      <c r="I9252" s="200">
        <v>45764</v>
      </c>
      <c r="J9252" s="143">
        <f t="shared" si="144"/>
        <v>45764</v>
      </c>
      <c r="K9252" s="202">
        <v>8</v>
      </c>
      <c r="L9252" s="284" t="s">
        <v>7449</v>
      </c>
      <c r="M9252" s="223"/>
      <c r="N9252" s="203"/>
      <c r="O9252" s="222" t="s">
        <v>326</v>
      </c>
    </row>
    <row r="9253" spans="1:15" ht="29.25" customHeight="1">
      <c r="A9253" s="221" t="s">
        <v>73</v>
      </c>
      <c r="B9253" s="221" t="s">
        <v>780</v>
      </c>
      <c r="C9253" s="222" t="s">
        <v>399</v>
      </c>
      <c r="D9253" s="222" t="s">
        <v>164</v>
      </c>
      <c r="E9253" s="199" t="s">
        <v>163</v>
      </c>
      <c r="F9253" s="200" t="s">
        <v>2241</v>
      </c>
      <c r="G9253" s="200" t="s">
        <v>2242</v>
      </c>
      <c r="H9253" s="200"/>
      <c r="I9253" s="200">
        <v>45765</v>
      </c>
      <c r="J9253" s="143">
        <f t="shared" si="144"/>
        <v>45765</v>
      </c>
      <c r="K9253" s="202">
        <v>8</v>
      </c>
      <c r="L9253" s="284" t="s">
        <v>7450</v>
      </c>
      <c r="M9253" s="223"/>
      <c r="N9253" s="203"/>
      <c r="O9253" s="222" t="s">
        <v>326</v>
      </c>
    </row>
    <row r="9254" spans="1:15" ht="29.25" customHeight="1">
      <c r="A9254" s="221" t="s">
        <v>73</v>
      </c>
      <c r="B9254" s="221" t="s">
        <v>780</v>
      </c>
      <c r="C9254" s="222" t="s">
        <v>399</v>
      </c>
      <c r="D9254" s="222" t="s">
        <v>164</v>
      </c>
      <c r="E9254" s="199" t="s">
        <v>163</v>
      </c>
      <c r="F9254" s="200" t="s">
        <v>4557</v>
      </c>
      <c r="G9254" s="200" t="s">
        <v>4558</v>
      </c>
      <c r="H9254" s="200"/>
      <c r="I9254" s="200">
        <v>45768</v>
      </c>
      <c r="J9254" s="143">
        <f t="shared" si="144"/>
        <v>45768</v>
      </c>
      <c r="K9254" s="202">
        <v>8</v>
      </c>
      <c r="L9254" s="284" t="s">
        <v>7451</v>
      </c>
      <c r="M9254" s="223"/>
      <c r="N9254" s="203"/>
      <c r="O9254" s="222" t="s">
        <v>326</v>
      </c>
    </row>
    <row r="9255" spans="1:15" ht="29.25" customHeight="1">
      <c r="A9255" s="221" t="s">
        <v>73</v>
      </c>
      <c r="B9255" s="221" t="s">
        <v>780</v>
      </c>
      <c r="C9255" s="222" t="s">
        <v>399</v>
      </c>
      <c r="D9255" s="222" t="s">
        <v>164</v>
      </c>
      <c r="E9255" s="199" t="s">
        <v>171</v>
      </c>
      <c r="F9255" s="200" t="s">
        <v>109</v>
      </c>
      <c r="G9255" s="200" t="s">
        <v>110</v>
      </c>
      <c r="H9255" s="200"/>
      <c r="I9255" s="200">
        <v>45769</v>
      </c>
      <c r="J9255" s="143">
        <f t="shared" si="144"/>
        <v>45769</v>
      </c>
      <c r="K9255" s="202">
        <v>8</v>
      </c>
      <c r="L9255" s="285" t="s">
        <v>7452</v>
      </c>
      <c r="M9255" s="223"/>
      <c r="N9255" s="203"/>
      <c r="O9255" s="222" t="s">
        <v>326</v>
      </c>
    </row>
    <row r="9256" spans="1:15" ht="29.25" customHeight="1">
      <c r="A9256" s="221" t="s">
        <v>73</v>
      </c>
      <c r="B9256" s="221" t="s">
        <v>780</v>
      </c>
      <c r="C9256" s="222" t="s">
        <v>399</v>
      </c>
      <c r="D9256" s="222" t="s">
        <v>164</v>
      </c>
      <c r="E9256" s="199" t="s">
        <v>171</v>
      </c>
      <c r="F9256" s="200" t="s">
        <v>109</v>
      </c>
      <c r="G9256" s="200" t="s">
        <v>110</v>
      </c>
      <c r="H9256" s="200"/>
      <c r="I9256" s="200">
        <v>45770</v>
      </c>
      <c r="J9256" s="143">
        <f t="shared" si="144"/>
        <v>45770</v>
      </c>
      <c r="K9256" s="202">
        <v>8</v>
      </c>
      <c r="L9256" s="285" t="s">
        <v>7644</v>
      </c>
      <c r="M9256" s="223"/>
      <c r="N9256" s="203"/>
      <c r="O9256" s="222" t="s">
        <v>326</v>
      </c>
    </row>
    <row r="9257" spans="1:15" ht="29.25" customHeight="1">
      <c r="A9257" s="221" t="s">
        <v>73</v>
      </c>
      <c r="B9257" s="221" t="s">
        <v>780</v>
      </c>
      <c r="C9257" s="222" t="s">
        <v>399</v>
      </c>
      <c r="D9257" s="222" t="s">
        <v>164</v>
      </c>
      <c r="E9257" s="199" t="s">
        <v>171</v>
      </c>
      <c r="F9257" s="200" t="s">
        <v>109</v>
      </c>
      <c r="G9257" s="200" t="s">
        <v>110</v>
      </c>
      <c r="H9257" s="200"/>
      <c r="I9257" s="200">
        <v>45771</v>
      </c>
      <c r="J9257" s="143">
        <f t="shared" si="144"/>
        <v>45771</v>
      </c>
      <c r="K9257" s="202">
        <v>8</v>
      </c>
      <c r="L9257" s="285" t="s">
        <v>7645</v>
      </c>
      <c r="M9257" s="223"/>
      <c r="N9257" s="203"/>
      <c r="O9257" s="222" t="s">
        <v>326</v>
      </c>
    </row>
    <row r="9258" spans="1:15" ht="29.25" customHeight="1">
      <c r="A9258" s="221" t="s">
        <v>73</v>
      </c>
      <c r="B9258" s="221" t="s">
        <v>780</v>
      </c>
      <c r="C9258" s="222" t="s">
        <v>399</v>
      </c>
      <c r="D9258" s="222" t="s">
        <v>164</v>
      </c>
      <c r="E9258" s="199" t="s">
        <v>171</v>
      </c>
      <c r="F9258" s="200" t="s">
        <v>109</v>
      </c>
      <c r="G9258" s="200" t="s">
        <v>110</v>
      </c>
      <c r="H9258" s="200"/>
      <c r="I9258" s="200">
        <v>45772</v>
      </c>
      <c r="J9258" s="143">
        <f t="shared" si="144"/>
        <v>45772</v>
      </c>
      <c r="K9258" s="202">
        <v>8</v>
      </c>
      <c r="L9258" s="285" t="s">
        <v>7646</v>
      </c>
      <c r="M9258" s="223"/>
      <c r="N9258" s="203"/>
      <c r="O9258" s="222" t="s">
        <v>326</v>
      </c>
    </row>
    <row r="9259" spans="1:15" ht="29.25" customHeight="1">
      <c r="A9259" s="221" t="s">
        <v>73</v>
      </c>
      <c r="B9259" s="221" t="s">
        <v>780</v>
      </c>
      <c r="C9259" s="222" t="s">
        <v>399</v>
      </c>
      <c r="D9259" s="222" t="s">
        <v>164</v>
      </c>
      <c r="E9259" s="199" t="s">
        <v>163</v>
      </c>
      <c r="F9259" s="200" t="s">
        <v>2241</v>
      </c>
      <c r="G9259" s="200" t="s">
        <v>2242</v>
      </c>
      <c r="H9259" s="200"/>
      <c r="I9259" s="200">
        <v>45775</v>
      </c>
      <c r="J9259" s="143">
        <f t="shared" si="144"/>
        <v>45775</v>
      </c>
      <c r="K9259" s="202">
        <v>8</v>
      </c>
      <c r="L9259" s="284" t="s">
        <v>7647</v>
      </c>
      <c r="M9259" s="223"/>
      <c r="N9259" s="203"/>
      <c r="O9259" s="222" t="s">
        <v>326</v>
      </c>
    </row>
    <row r="9260" spans="1:15" ht="29.25" customHeight="1">
      <c r="A9260" s="221" t="s">
        <v>73</v>
      </c>
      <c r="B9260" s="221" t="s">
        <v>780</v>
      </c>
      <c r="C9260" s="222" t="s">
        <v>399</v>
      </c>
      <c r="D9260" s="222" t="s">
        <v>164</v>
      </c>
      <c r="E9260" s="199" t="s">
        <v>163</v>
      </c>
      <c r="F9260" s="200" t="s">
        <v>2241</v>
      </c>
      <c r="G9260" s="200" t="s">
        <v>2242</v>
      </c>
      <c r="H9260" s="200"/>
      <c r="I9260" s="200">
        <v>45776</v>
      </c>
      <c r="J9260" s="143">
        <f t="shared" si="144"/>
        <v>45776</v>
      </c>
      <c r="K9260" s="202">
        <v>8</v>
      </c>
      <c r="L9260" s="284" t="s">
        <v>7648</v>
      </c>
      <c r="M9260" s="223"/>
      <c r="N9260" s="203"/>
      <c r="O9260" s="222" t="s">
        <v>326</v>
      </c>
    </row>
    <row r="9261" spans="1:15" ht="29.25" customHeight="1">
      <c r="A9261" s="221" t="s">
        <v>73</v>
      </c>
      <c r="B9261" s="221" t="s">
        <v>780</v>
      </c>
      <c r="C9261" s="222" t="s">
        <v>399</v>
      </c>
      <c r="D9261" s="222" t="s">
        <v>164</v>
      </c>
      <c r="E9261" s="199" t="s">
        <v>171</v>
      </c>
      <c r="F9261" s="200" t="s">
        <v>109</v>
      </c>
      <c r="G9261" s="200" t="s">
        <v>110</v>
      </c>
      <c r="H9261" s="200"/>
      <c r="I9261" s="200">
        <v>45777</v>
      </c>
      <c r="J9261" s="143">
        <f t="shared" si="144"/>
        <v>45777</v>
      </c>
      <c r="K9261" s="202">
        <v>8</v>
      </c>
      <c r="L9261" s="285" t="s">
        <v>7807</v>
      </c>
      <c r="M9261" s="223"/>
      <c r="N9261" s="203"/>
      <c r="O9261" s="222" t="s">
        <v>326</v>
      </c>
    </row>
    <row r="9262" spans="1:15" ht="29.25" customHeight="1">
      <c r="A9262" s="221" t="s">
        <v>73</v>
      </c>
      <c r="B9262" s="221" t="s">
        <v>780</v>
      </c>
      <c r="C9262" s="222" t="s">
        <v>399</v>
      </c>
      <c r="D9262" s="222" t="s">
        <v>164</v>
      </c>
      <c r="E9262" s="199" t="s">
        <v>165</v>
      </c>
      <c r="F9262" s="200" t="s">
        <v>109</v>
      </c>
      <c r="G9262" s="200" t="s">
        <v>110</v>
      </c>
      <c r="H9262" s="200"/>
      <c r="I9262" s="200">
        <v>45779</v>
      </c>
      <c r="J9262" s="143">
        <f t="shared" si="144"/>
        <v>45779</v>
      </c>
      <c r="K9262" s="202">
        <v>8</v>
      </c>
      <c r="L9262" s="285" t="s">
        <v>7808</v>
      </c>
      <c r="M9262" s="223"/>
      <c r="N9262" s="203"/>
      <c r="O9262" s="222" t="s">
        <v>326</v>
      </c>
    </row>
    <row r="9263" spans="1:15" ht="29.25" customHeight="1">
      <c r="A9263" s="221" t="s">
        <v>73</v>
      </c>
      <c r="B9263" s="221" t="s">
        <v>780</v>
      </c>
      <c r="C9263" s="222" t="s">
        <v>399</v>
      </c>
      <c r="D9263" s="222" t="s">
        <v>164</v>
      </c>
      <c r="E9263" s="199" t="s">
        <v>171</v>
      </c>
      <c r="F9263" s="200" t="s">
        <v>109</v>
      </c>
      <c r="G9263" s="200" t="s">
        <v>110</v>
      </c>
      <c r="H9263" s="200"/>
      <c r="I9263" s="200">
        <v>45782</v>
      </c>
      <c r="J9263" s="143">
        <f t="shared" si="144"/>
        <v>45782</v>
      </c>
      <c r="K9263" s="202">
        <v>8</v>
      </c>
      <c r="L9263" s="285" t="s">
        <v>7809</v>
      </c>
      <c r="M9263" s="223"/>
      <c r="N9263" s="203"/>
      <c r="O9263" s="222" t="s">
        <v>326</v>
      </c>
    </row>
    <row r="9264" spans="1:15" ht="29.25" customHeight="1">
      <c r="A9264" s="221" t="s">
        <v>73</v>
      </c>
      <c r="B9264" s="221" t="s">
        <v>780</v>
      </c>
      <c r="C9264" s="222" t="s">
        <v>399</v>
      </c>
      <c r="D9264" s="222" t="s">
        <v>164</v>
      </c>
      <c r="E9264" s="199" t="s">
        <v>171</v>
      </c>
      <c r="F9264" s="200" t="s">
        <v>109</v>
      </c>
      <c r="G9264" s="200" t="s">
        <v>110</v>
      </c>
      <c r="H9264" s="200"/>
      <c r="I9264" s="200">
        <v>45783</v>
      </c>
      <c r="J9264" s="143">
        <f t="shared" si="144"/>
        <v>45783</v>
      </c>
      <c r="K9264" s="202">
        <v>8</v>
      </c>
      <c r="L9264" s="285" t="s">
        <v>7810</v>
      </c>
      <c r="M9264" s="223"/>
      <c r="N9264" s="203"/>
      <c r="O9264" s="222" t="s">
        <v>326</v>
      </c>
    </row>
    <row r="9265" spans="1:15" ht="29.25" customHeight="1">
      <c r="A9265" s="221" t="s">
        <v>73</v>
      </c>
      <c r="B9265" s="221" t="s">
        <v>780</v>
      </c>
      <c r="C9265" s="222" t="s">
        <v>399</v>
      </c>
      <c r="D9265" s="222" t="s">
        <v>164</v>
      </c>
      <c r="E9265" s="199" t="s">
        <v>171</v>
      </c>
      <c r="F9265" s="200" t="s">
        <v>109</v>
      </c>
      <c r="G9265" s="200" t="s">
        <v>110</v>
      </c>
      <c r="H9265" s="200" t="s">
        <v>72</v>
      </c>
      <c r="I9265" s="200">
        <v>45784</v>
      </c>
      <c r="J9265" s="143">
        <f t="shared" si="144"/>
        <v>45784</v>
      </c>
      <c r="K9265" s="202">
        <v>8</v>
      </c>
      <c r="L9265" s="285" t="s">
        <v>7811</v>
      </c>
      <c r="M9265" s="223"/>
      <c r="N9265" s="203">
        <v>19.339285714285701</v>
      </c>
      <c r="O9265" s="222" t="s">
        <v>970</v>
      </c>
    </row>
    <row r="9266" spans="1:15" ht="29.25" customHeight="1">
      <c r="A9266" s="221" t="s">
        <v>73</v>
      </c>
      <c r="B9266" s="221" t="s">
        <v>780</v>
      </c>
      <c r="C9266" s="222" t="s">
        <v>399</v>
      </c>
      <c r="D9266" s="222" t="s">
        <v>164</v>
      </c>
      <c r="E9266" s="199" t="s">
        <v>171</v>
      </c>
      <c r="F9266" s="200" t="s">
        <v>109</v>
      </c>
      <c r="G9266" s="200" t="s">
        <v>110</v>
      </c>
      <c r="H9266" s="200" t="s">
        <v>72</v>
      </c>
      <c r="I9266" s="200">
        <v>45785</v>
      </c>
      <c r="J9266" s="143">
        <f t="shared" si="144"/>
        <v>45785</v>
      </c>
      <c r="K9266" s="202">
        <v>8</v>
      </c>
      <c r="L9266" s="285" t="s">
        <v>8013</v>
      </c>
      <c r="M9266" s="223"/>
      <c r="N9266" s="203">
        <v>19.339285714285701</v>
      </c>
      <c r="O9266" s="222" t="s">
        <v>970</v>
      </c>
    </row>
    <row r="9267" spans="1:15" ht="29.25" customHeight="1">
      <c r="A9267" s="221" t="s">
        <v>73</v>
      </c>
      <c r="B9267" s="221" t="s">
        <v>780</v>
      </c>
      <c r="C9267" s="222" t="s">
        <v>399</v>
      </c>
      <c r="D9267" s="222" t="s">
        <v>164</v>
      </c>
      <c r="E9267" s="199" t="s">
        <v>171</v>
      </c>
      <c r="F9267" s="200" t="s">
        <v>109</v>
      </c>
      <c r="G9267" s="200" t="s">
        <v>110</v>
      </c>
      <c r="H9267" s="200" t="s">
        <v>72</v>
      </c>
      <c r="I9267" s="200">
        <v>45786</v>
      </c>
      <c r="J9267" s="143">
        <f t="shared" si="144"/>
        <v>45786</v>
      </c>
      <c r="K9267" s="202">
        <v>8</v>
      </c>
      <c r="L9267" s="285" t="s">
        <v>8014</v>
      </c>
      <c r="M9267" s="223"/>
      <c r="N9267" s="203">
        <v>19.339285714285701</v>
      </c>
      <c r="O9267" s="222" t="s">
        <v>970</v>
      </c>
    </row>
    <row r="9268" spans="1:15" ht="29.25" customHeight="1">
      <c r="A9268" s="221" t="s">
        <v>73</v>
      </c>
      <c r="B9268" s="221" t="s">
        <v>780</v>
      </c>
      <c r="C9268" s="222" t="s">
        <v>399</v>
      </c>
      <c r="D9268" s="222" t="s">
        <v>164</v>
      </c>
      <c r="E9268" s="199" t="s">
        <v>171</v>
      </c>
      <c r="F9268" s="200" t="s">
        <v>109</v>
      </c>
      <c r="G9268" s="200" t="s">
        <v>110</v>
      </c>
      <c r="H9268" s="200" t="s">
        <v>72</v>
      </c>
      <c r="I9268" s="200">
        <v>45789</v>
      </c>
      <c r="J9268" s="143">
        <f t="shared" si="144"/>
        <v>45789</v>
      </c>
      <c r="K9268" s="202">
        <v>8</v>
      </c>
      <c r="L9268" s="285" t="s">
        <v>8015</v>
      </c>
      <c r="M9268" s="223"/>
      <c r="N9268" s="203">
        <v>19.339285714285701</v>
      </c>
      <c r="O9268" s="222" t="s">
        <v>970</v>
      </c>
    </row>
    <row r="9269" spans="1:15" ht="29.25" customHeight="1">
      <c r="A9269" s="221" t="s">
        <v>73</v>
      </c>
      <c r="B9269" s="221" t="s">
        <v>780</v>
      </c>
      <c r="C9269" s="222" t="s">
        <v>399</v>
      </c>
      <c r="D9269" s="222" t="s">
        <v>164</v>
      </c>
      <c r="E9269" s="199" t="s">
        <v>171</v>
      </c>
      <c r="F9269" s="200" t="s">
        <v>109</v>
      </c>
      <c r="G9269" s="200" t="s">
        <v>110</v>
      </c>
      <c r="H9269" s="200" t="s">
        <v>72</v>
      </c>
      <c r="I9269" s="200">
        <v>45790</v>
      </c>
      <c r="J9269" s="143">
        <f t="shared" si="144"/>
        <v>45790</v>
      </c>
      <c r="K9269" s="202">
        <v>8</v>
      </c>
      <c r="L9269" s="285" t="s">
        <v>8016</v>
      </c>
      <c r="M9269" s="223"/>
      <c r="N9269" s="203">
        <v>19.339285714285701</v>
      </c>
      <c r="O9269" s="222" t="s">
        <v>970</v>
      </c>
    </row>
    <row r="9270" spans="1:15" ht="29.25" customHeight="1">
      <c r="A9270" s="221" t="s">
        <v>73</v>
      </c>
      <c r="B9270" s="221" t="s">
        <v>780</v>
      </c>
      <c r="C9270" s="222" t="s">
        <v>399</v>
      </c>
      <c r="D9270" s="222" t="s">
        <v>164</v>
      </c>
      <c r="E9270" s="199" t="s">
        <v>171</v>
      </c>
      <c r="F9270" s="200" t="s">
        <v>109</v>
      </c>
      <c r="G9270" s="200" t="s">
        <v>110</v>
      </c>
      <c r="H9270" s="200" t="s">
        <v>72</v>
      </c>
      <c r="I9270" s="200">
        <v>45791</v>
      </c>
      <c r="J9270" s="143">
        <f t="shared" si="144"/>
        <v>45791</v>
      </c>
      <c r="K9270" s="202">
        <v>8</v>
      </c>
      <c r="L9270" s="285" t="s">
        <v>8237</v>
      </c>
      <c r="M9270" s="223"/>
      <c r="N9270" s="203">
        <v>19.339285714285701</v>
      </c>
      <c r="O9270" s="222" t="s">
        <v>970</v>
      </c>
    </row>
    <row r="9271" spans="1:15" ht="29.25" customHeight="1">
      <c r="A9271" s="221" t="s">
        <v>73</v>
      </c>
      <c r="B9271" s="221" t="s">
        <v>780</v>
      </c>
      <c r="C9271" s="222" t="s">
        <v>399</v>
      </c>
      <c r="D9271" s="222" t="s">
        <v>164</v>
      </c>
      <c r="E9271" s="199" t="s">
        <v>171</v>
      </c>
      <c r="F9271" s="200" t="s">
        <v>109</v>
      </c>
      <c r="G9271" s="200" t="s">
        <v>110</v>
      </c>
      <c r="H9271" s="200" t="s">
        <v>72</v>
      </c>
      <c r="I9271" s="200">
        <v>45792</v>
      </c>
      <c r="J9271" s="143">
        <f t="shared" si="144"/>
        <v>45792</v>
      </c>
      <c r="K9271" s="202">
        <v>8</v>
      </c>
      <c r="L9271" s="285" t="s">
        <v>8238</v>
      </c>
      <c r="M9271" s="223"/>
      <c r="N9271" s="203">
        <v>19.339285714285701</v>
      </c>
      <c r="O9271" s="222" t="s">
        <v>970</v>
      </c>
    </row>
    <row r="9272" spans="1:15" ht="29.25" customHeight="1">
      <c r="A9272" s="221" t="s">
        <v>73</v>
      </c>
      <c r="B9272" s="221" t="s">
        <v>780</v>
      </c>
      <c r="C9272" s="222" t="s">
        <v>399</v>
      </c>
      <c r="D9272" s="222" t="s">
        <v>164</v>
      </c>
      <c r="E9272" s="199" t="s">
        <v>171</v>
      </c>
      <c r="F9272" s="200" t="s">
        <v>109</v>
      </c>
      <c r="G9272" s="200" t="s">
        <v>110</v>
      </c>
      <c r="H9272" s="200" t="s">
        <v>72</v>
      </c>
      <c r="I9272" s="200">
        <v>45793</v>
      </c>
      <c r="J9272" s="143">
        <f t="shared" si="144"/>
        <v>45793</v>
      </c>
      <c r="K9272" s="202">
        <v>8</v>
      </c>
      <c r="L9272" s="285" t="s">
        <v>8239</v>
      </c>
      <c r="M9272" s="223"/>
      <c r="N9272" s="203">
        <v>19.339285714285701</v>
      </c>
      <c r="O9272" s="222" t="s">
        <v>970</v>
      </c>
    </row>
    <row r="9273" spans="1:15" ht="29.25" customHeight="1">
      <c r="A9273" s="221" t="s">
        <v>73</v>
      </c>
      <c r="B9273" s="221" t="s">
        <v>780</v>
      </c>
      <c r="C9273" s="222" t="s">
        <v>399</v>
      </c>
      <c r="D9273" s="222" t="s">
        <v>164</v>
      </c>
      <c r="E9273" s="199" t="s">
        <v>171</v>
      </c>
      <c r="F9273" s="200" t="s">
        <v>109</v>
      </c>
      <c r="G9273" s="200" t="s">
        <v>110</v>
      </c>
      <c r="H9273" s="200" t="s">
        <v>72</v>
      </c>
      <c r="I9273" s="200">
        <v>45796</v>
      </c>
      <c r="J9273" s="143">
        <f t="shared" si="144"/>
        <v>45796</v>
      </c>
      <c r="K9273" s="202">
        <v>8</v>
      </c>
      <c r="L9273" s="285" t="s">
        <v>8240</v>
      </c>
      <c r="M9273" s="223"/>
      <c r="N9273" s="203">
        <v>19.339285714285701</v>
      </c>
      <c r="O9273" s="222" t="s">
        <v>970</v>
      </c>
    </row>
    <row r="9274" spans="1:15" ht="29.25" customHeight="1">
      <c r="A9274" s="221" t="s">
        <v>73</v>
      </c>
      <c r="B9274" s="221" t="s">
        <v>780</v>
      </c>
      <c r="C9274" s="222" t="s">
        <v>399</v>
      </c>
      <c r="D9274" s="222" t="s">
        <v>164</v>
      </c>
      <c r="E9274" s="199" t="s">
        <v>171</v>
      </c>
      <c r="F9274" s="200" t="s">
        <v>109</v>
      </c>
      <c r="G9274" s="200" t="s">
        <v>110</v>
      </c>
      <c r="H9274" s="200" t="s">
        <v>72</v>
      </c>
      <c r="I9274" s="200">
        <v>45797</v>
      </c>
      <c r="J9274" s="143">
        <f t="shared" si="144"/>
        <v>45797</v>
      </c>
      <c r="K9274" s="202">
        <v>8</v>
      </c>
      <c r="L9274" s="285" t="s">
        <v>8241</v>
      </c>
      <c r="M9274" s="223"/>
      <c r="N9274" s="203">
        <v>19.339285714285701</v>
      </c>
      <c r="O9274" s="222" t="s">
        <v>970</v>
      </c>
    </row>
    <row r="9275" spans="1:15" ht="29.25" customHeight="1">
      <c r="A9275" s="221" t="s">
        <v>73</v>
      </c>
      <c r="B9275" s="221" t="s">
        <v>780</v>
      </c>
      <c r="C9275" s="222" t="s">
        <v>399</v>
      </c>
      <c r="D9275" s="222" t="s">
        <v>164</v>
      </c>
      <c r="E9275" s="199" t="s">
        <v>171</v>
      </c>
      <c r="F9275" s="200" t="s">
        <v>109</v>
      </c>
      <c r="G9275" s="200" t="s">
        <v>110</v>
      </c>
      <c r="H9275" s="200" t="s">
        <v>72</v>
      </c>
      <c r="I9275" s="200">
        <v>45798</v>
      </c>
      <c r="J9275" s="143">
        <f t="shared" si="144"/>
        <v>45798</v>
      </c>
      <c r="K9275" s="202">
        <v>8</v>
      </c>
      <c r="L9275" s="285" t="s">
        <v>8242</v>
      </c>
      <c r="M9275" s="223"/>
      <c r="N9275" s="203">
        <v>19.339285714285701</v>
      </c>
      <c r="O9275" s="222" t="s">
        <v>970</v>
      </c>
    </row>
    <row r="9276" spans="1:15" ht="29.25" customHeight="1">
      <c r="A9276" s="221" t="s">
        <v>73</v>
      </c>
      <c r="B9276" s="221" t="s">
        <v>780</v>
      </c>
      <c r="C9276" s="222" t="s">
        <v>399</v>
      </c>
      <c r="D9276" s="222" t="s">
        <v>164</v>
      </c>
      <c r="E9276" s="199" t="s">
        <v>171</v>
      </c>
      <c r="F9276" s="200" t="s">
        <v>109</v>
      </c>
      <c r="G9276" s="200" t="s">
        <v>110</v>
      </c>
      <c r="H9276" s="200" t="s">
        <v>72</v>
      </c>
      <c r="I9276" s="200">
        <v>45799</v>
      </c>
      <c r="J9276" s="143">
        <f t="shared" si="144"/>
        <v>45799</v>
      </c>
      <c r="K9276" s="202">
        <v>8</v>
      </c>
      <c r="L9276" s="285" t="s">
        <v>8523</v>
      </c>
      <c r="M9276" s="223"/>
      <c r="N9276" s="203">
        <v>19.339285714285701</v>
      </c>
      <c r="O9276" s="222" t="s">
        <v>970</v>
      </c>
    </row>
    <row r="9277" spans="1:15" ht="29.25" customHeight="1">
      <c r="A9277" s="221" t="s">
        <v>73</v>
      </c>
      <c r="B9277" s="221" t="s">
        <v>780</v>
      </c>
      <c r="C9277" s="222" t="s">
        <v>399</v>
      </c>
      <c r="D9277" s="222" t="s">
        <v>164</v>
      </c>
      <c r="E9277" s="199" t="s">
        <v>171</v>
      </c>
      <c r="F9277" s="200" t="s">
        <v>109</v>
      </c>
      <c r="G9277" s="200" t="s">
        <v>110</v>
      </c>
      <c r="H9277" s="200" t="s">
        <v>72</v>
      </c>
      <c r="I9277" s="200">
        <v>45800</v>
      </c>
      <c r="J9277" s="143">
        <f t="shared" si="144"/>
        <v>45800</v>
      </c>
      <c r="K9277" s="202">
        <v>8</v>
      </c>
      <c r="L9277" s="285" t="s">
        <v>8524</v>
      </c>
      <c r="M9277" s="223"/>
      <c r="N9277" s="203">
        <v>19.339285714285701</v>
      </c>
      <c r="O9277" s="222" t="s">
        <v>970</v>
      </c>
    </row>
    <row r="9278" spans="1:15" ht="29.25" customHeight="1">
      <c r="A9278" s="221" t="s">
        <v>73</v>
      </c>
      <c r="B9278" s="221" t="s">
        <v>780</v>
      </c>
      <c r="C9278" s="222" t="s">
        <v>399</v>
      </c>
      <c r="D9278" s="222" t="s">
        <v>164</v>
      </c>
      <c r="E9278" s="199" t="s">
        <v>171</v>
      </c>
      <c r="F9278" s="200" t="s">
        <v>109</v>
      </c>
      <c r="G9278" s="200" t="s">
        <v>110</v>
      </c>
      <c r="H9278" s="200" t="s">
        <v>72</v>
      </c>
      <c r="I9278" s="200">
        <v>45803</v>
      </c>
      <c r="J9278" s="143">
        <f t="shared" si="144"/>
        <v>45803</v>
      </c>
      <c r="K9278" s="202">
        <v>8</v>
      </c>
      <c r="L9278" s="285" t="s">
        <v>8525</v>
      </c>
      <c r="M9278" s="223"/>
      <c r="N9278" s="203">
        <v>19.339285714285701</v>
      </c>
      <c r="O9278" s="222" t="s">
        <v>970</v>
      </c>
    </row>
    <row r="9279" spans="1:15" ht="29.25" customHeight="1">
      <c r="A9279" s="221" t="s">
        <v>73</v>
      </c>
      <c r="B9279" s="221" t="s">
        <v>780</v>
      </c>
      <c r="C9279" s="222" t="s">
        <v>399</v>
      </c>
      <c r="D9279" s="222" t="s">
        <v>164</v>
      </c>
      <c r="E9279" s="199" t="s">
        <v>171</v>
      </c>
      <c r="F9279" s="200" t="s">
        <v>109</v>
      </c>
      <c r="G9279" s="200" t="s">
        <v>110</v>
      </c>
      <c r="H9279" s="200" t="s">
        <v>72</v>
      </c>
      <c r="I9279" s="200">
        <v>45804</v>
      </c>
      <c r="J9279" s="143">
        <f t="shared" si="144"/>
        <v>45804</v>
      </c>
      <c r="K9279" s="202">
        <v>8</v>
      </c>
      <c r="L9279" s="285" t="s">
        <v>8526</v>
      </c>
      <c r="M9279" s="223"/>
      <c r="N9279" s="203">
        <v>19.339285714285701</v>
      </c>
      <c r="O9279" s="222" t="s">
        <v>970</v>
      </c>
    </row>
    <row r="9280" spans="1:15" ht="29.25" customHeight="1">
      <c r="A9280" s="221" t="s">
        <v>73</v>
      </c>
      <c r="B9280" s="221" t="s">
        <v>780</v>
      </c>
      <c r="C9280" s="222" t="s">
        <v>399</v>
      </c>
      <c r="D9280" s="222" t="s">
        <v>164</v>
      </c>
      <c r="E9280" s="199" t="s">
        <v>163</v>
      </c>
      <c r="F9280" s="200" t="s">
        <v>2241</v>
      </c>
      <c r="G9280" s="200" t="s">
        <v>2242</v>
      </c>
      <c r="H9280" s="200" t="s">
        <v>72</v>
      </c>
      <c r="I9280" s="200">
        <v>45805</v>
      </c>
      <c r="J9280" s="143">
        <f t="shared" si="144"/>
        <v>45805</v>
      </c>
      <c r="K9280" s="202">
        <v>8</v>
      </c>
      <c r="L9280" s="284" t="s">
        <v>8527</v>
      </c>
      <c r="M9280" s="223"/>
      <c r="N9280" s="203">
        <v>1.1875</v>
      </c>
      <c r="O9280" s="222" t="s">
        <v>8528</v>
      </c>
    </row>
    <row r="9281" spans="1:15" ht="29.25" customHeight="1">
      <c r="A9281" s="221" t="s">
        <v>73</v>
      </c>
      <c r="B9281" s="221" t="s">
        <v>780</v>
      </c>
      <c r="C9281" s="222" t="s">
        <v>399</v>
      </c>
      <c r="D9281" s="222" t="s">
        <v>164</v>
      </c>
      <c r="E9281" s="199" t="s">
        <v>163</v>
      </c>
      <c r="F9281" s="200" t="s">
        <v>2241</v>
      </c>
      <c r="G9281" s="200" t="s">
        <v>2242</v>
      </c>
      <c r="H9281" s="200" t="s">
        <v>72</v>
      </c>
      <c r="I9281" s="200">
        <v>45806</v>
      </c>
      <c r="J9281" s="143">
        <f t="shared" si="144"/>
        <v>45806</v>
      </c>
      <c r="K9281" s="202">
        <v>8</v>
      </c>
      <c r="L9281" s="284" t="s">
        <v>8529</v>
      </c>
      <c r="M9281" s="223"/>
      <c r="N9281" s="203">
        <v>1.1875</v>
      </c>
      <c r="O9281" s="222" t="s">
        <v>8528</v>
      </c>
    </row>
    <row r="9282" spans="1:15" ht="29.25" customHeight="1">
      <c r="A9282" s="221" t="s">
        <v>73</v>
      </c>
      <c r="B9282" s="221" t="s">
        <v>780</v>
      </c>
      <c r="C9282" s="222" t="s">
        <v>399</v>
      </c>
      <c r="D9282" s="222" t="s">
        <v>164</v>
      </c>
      <c r="E9282" s="199" t="s">
        <v>163</v>
      </c>
      <c r="F9282" s="200" t="s">
        <v>2241</v>
      </c>
      <c r="G9282" s="200" t="s">
        <v>2242</v>
      </c>
      <c r="H9282" s="200" t="s">
        <v>72</v>
      </c>
      <c r="I9282" s="200">
        <v>45807</v>
      </c>
      <c r="J9282" s="143">
        <f t="shared" si="144"/>
        <v>45807</v>
      </c>
      <c r="K9282" s="202">
        <v>8</v>
      </c>
      <c r="L9282" s="284" t="s">
        <v>8530</v>
      </c>
      <c r="M9282" s="223"/>
      <c r="N9282" s="203">
        <v>1.1875</v>
      </c>
      <c r="O9282" s="222" t="s">
        <v>8528</v>
      </c>
    </row>
    <row r="9283" spans="1:15" ht="29.25" customHeight="1">
      <c r="A9283" s="221" t="s">
        <v>73</v>
      </c>
      <c r="B9283" s="221" t="s">
        <v>780</v>
      </c>
      <c r="C9283" s="222" t="s">
        <v>399</v>
      </c>
      <c r="D9283" s="222" t="s">
        <v>164</v>
      </c>
      <c r="E9283" s="199" t="s">
        <v>163</v>
      </c>
      <c r="F9283" s="200" t="s">
        <v>2241</v>
      </c>
      <c r="G9283" s="200" t="s">
        <v>2242</v>
      </c>
      <c r="H9283" s="200" t="s">
        <v>72</v>
      </c>
      <c r="I9283" s="200">
        <v>45810</v>
      </c>
      <c r="J9283" s="143">
        <f t="shared" ref="J9283:J9346" si="145">I9283</f>
        <v>45810</v>
      </c>
      <c r="K9283" s="202">
        <v>8</v>
      </c>
      <c r="L9283" s="284" t="s">
        <v>8531</v>
      </c>
      <c r="M9283" s="223"/>
      <c r="N9283" s="203">
        <v>1.1875</v>
      </c>
      <c r="O9283" s="222" t="s">
        <v>8528</v>
      </c>
    </row>
    <row r="9284" spans="1:15" ht="29.25" customHeight="1">
      <c r="A9284" s="221" t="s">
        <v>73</v>
      </c>
      <c r="B9284" s="221" t="s">
        <v>780</v>
      </c>
      <c r="C9284" s="222" t="s">
        <v>399</v>
      </c>
      <c r="D9284" s="222" t="s">
        <v>164</v>
      </c>
      <c r="E9284" s="199" t="s">
        <v>163</v>
      </c>
      <c r="F9284" s="200" t="s">
        <v>2241</v>
      </c>
      <c r="G9284" s="200" t="s">
        <v>2242</v>
      </c>
      <c r="H9284" s="200" t="s">
        <v>72</v>
      </c>
      <c r="I9284" s="200">
        <v>45811</v>
      </c>
      <c r="J9284" s="143">
        <f t="shared" si="145"/>
        <v>45811</v>
      </c>
      <c r="K9284" s="202">
        <v>8</v>
      </c>
      <c r="L9284" s="284" t="s">
        <v>8532</v>
      </c>
      <c r="M9284" s="223"/>
      <c r="N9284" s="203">
        <v>1.1875</v>
      </c>
      <c r="O9284" s="222" t="s">
        <v>8528</v>
      </c>
    </row>
    <row r="9285" spans="1:15" ht="29.25" customHeight="1">
      <c r="A9285" s="221" t="s">
        <v>73</v>
      </c>
      <c r="B9285" s="221" t="s">
        <v>780</v>
      </c>
      <c r="C9285" s="222" t="s">
        <v>399</v>
      </c>
      <c r="D9285" s="222" t="s">
        <v>164</v>
      </c>
      <c r="E9285" s="199" t="s">
        <v>163</v>
      </c>
      <c r="F9285" s="200" t="s">
        <v>2241</v>
      </c>
      <c r="G9285" s="200" t="s">
        <v>2242</v>
      </c>
      <c r="H9285" s="200" t="s">
        <v>72</v>
      </c>
      <c r="I9285" s="200">
        <v>45812</v>
      </c>
      <c r="J9285" s="143">
        <f t="shared" si="145"/>
        <v>45812</v>
      </c>
      <c r="K9285" s="202">
        <v>8</v>
      </c>
      <c r="L9285" s="284" t="s">
        <v>8533</v>
      </c>
      <c r="M9285" s="223"/>
      <c r="N9285" s="203">
        <v>1.1875</v>
      </c>
      <c r="O9285" s="222" t="s">
        <v>8528</v>
      </c>
    </row>
    <row r="9286" spans="1:15" ht="29.25" customHeight="1">
      <c r="A9286" s="221" t="s">
        <v>73</v>
      </c>
      <c r="B9286" s="221" t="s">
        <v>780</v>
      </c>
      <c r="C9286" s="222" t="s">
        <v>399</v>
      </c>
      <c r="D9286" s="222" t="s">
        <v>164</v>
      </c>
      <c r="E9286" s="199" t="s">
        <v>163</v>
      </c>
      <c r="F9286" s="200" t="s">
        <v>2241</v>
      </c>
      <c r="G9286" s="200" t="s">
        <v>2242</v>
      </c>
      <c r="H9286" s="200" t="s">
        <v>72</v>
      </c>
      <c r="I9286" s="200">
        <v>45813</v>
      </c>
      <c r="J9286" s="143">
        <f t="shared" si="145"/>
        <v>45813</v>
      </c>
      <c r="K9286" s="202">
        <v>8</v>
      </c>
      <c r="L9286" s="284" t="s">
        <v>8805</v>
      </c>
      <c r="M9286" s="223"/>
      <c r="N9286" s="203">
        <v>1.1875</v>
      </c>
      <c r="O9286" s="222" t="s">
        <v>8528</v>
      </c>
    </row>
    <row r="9287" spans="1:15" ht="29.25" customHeight="1">
      <c r="A9287" s="221" t="s">
        <v>73</v>
      </c>
      <c r="B9287" s="221" t="s">
        <v>780</v>
      </c>
      <c r="C9287" s="222" t="s">
        <v>399</v>
      </c>
      <c r="D9287" s="222" t="s">
        <v>164</v>
      </c>
      <c r="E9287" s="199" t="s">
        <v>163</v>
      </c>
      <c r="F9287" s="200" t="s">
        <v>2241</v>
      </c>
      <c r="G9287" s="200" t="s">
        <v>2242</v>
      </c>
      <c r="H9287" s="200" t="s">
        <v>72</v>
      </c>
      <c r="I9287" s="200">
        <v>45814</v>
      </c>
      <c r="J9287" s="143">
        <f t="shared" si="145"/>
        <v>45814</v>
      </c>
      <c r="K9287" s="202">
        <v>8</v>
      </c>
      <c r="L9287" s="284" t="s">
        <v>8806</v>
      </c>
      <c r="M9287" s="223"/>
      <c r="N9287" s="203">
        <v>1.1875</v>
      </c>
      <c r="O9287" s="222" t="s">
        <v>8528</v>
      </c>
    </row>
    <row r="9288" spans="1:15" ht="29.25" customHeight="1">
      <c r="A9288" s="221" t="s">
        <v>73</v>
      </c>
      <c r="B9288" s="221" t="s">
        <v>780</v>
      </c>
      <c r="C9288" s="222" t="s">
        <v>399</v>
      </c>
      <c r="D9288" s="222" t="s">
        <v>164</v>
      </c>
      <c r="E9288" s="199" t="s">
        <v>163</v>
      </c>
      <c r="F9288" s="200" t="s">
        <v>2241</v>
      </c>
      <c r="G9288" s="200" t="s">
        <v>2242</v>
      </c>
      <c r="H9288" s="200" t="s">
        <v>72</v>
      </c>
      <c r="I9288" s="200">
        <v>45817</v>
      </c>
      <c r="J9288" s="143">
        <f t="shared" si="145"/>
        <v>45817</v>
      </c>
      <c r="K9288" s="202">
        <v>8</v>
      </c>
      <c r="L9288" s="284" t="s">
        <v>8807</v>
      </c>
      <c r="M9288" s="223"/>
      <c r="N9288" s="203">
        <v>1.1875</v>
      </c>
      <c r="O9288" s="222" t="s">
        <v>8528</v>
      </c>
    </row>
    <row r="9289" spans="1:15" ht="29.25" customHeight="1">
      <c r="A9289" s="221" t="s">
        <v>73</v>
      </c>
      <c r="B9289" s="221" t="s">
        <v>780</v>
      </c>
      <c r="C9289" s="222" t="s">
        <v>399</v>
      </c>
      <c r="D9289" s="222" t="s">
        <v>164</v>
      </c>
      <c r="E9289" s="199" t="s">
        <v>163</v>
      </c>
      <c r="F9289" s="200" t="s">
        <v>2241</v>
      </c>
      <c r="G9289" s="200" t="s">
        <v>2242</v>
      </c>
      <c r="H9289" s="200" t="s">
        <v>72</v>
      </c>
      <c r="I9289" s="200">
        <v>45818</v>
      </c>
      <c r="J9289" s="143">
        <f t="shared" si="145"/>
        <v>45818</v>
      </c>
      <c r="K9289" s="202">
        <v>8</v>
      </c>
      <c r="L9289" s="284" t="s">
        <v>8808</v>
      </c>
      <c r="M9289" s="223"/>
      <c r="N9289" s="203">
        <v>1.1875</v>
      </c>
      <c r="O9289" s="222" t="s">
        <v>8528</v>
      </c>
    </row>
    <row r="9290" spans="1:15" ht="29.25" customHeight="1">
      <c r="A9290" s="221" t="s">
        <v>73</v>
      </c>
      <c r="B9290" s="221" t="s">
        <v>780</v>
      </c>
      <c r="C9290" s="222" t="s">
        <v>399</v>
      </c>
      <c r="D9290" s="222" t="s">
        <v>164</v>
      </c>
      <c r="E9290" s="199" t="s">
        <v>163</v>
      </c>
      <c r="F9290" s="200" t="s">
        <v>2241</v>
      </c>
      <c r="G9290" s="200" t="s">
        <v>2242</v>
      </c>
      <c r="H9290" s="200" t="s">
        <v>72</v>
      </c>
      <c r="I9290" s="200">
        <v>45819</v>
      </c>
      <c r="J9290" s="143">
        <f t="shared" si="145"/>
        <v>45819</v>
      </c>
      <c r="K9290" s="202">
        <v>8</v>
      </c>
      <c r="L9290" s="284" t="s">
        <v>8809</v>
      </c>
      <c r="M9290" s="223"/>
      <c r="N9290" s="203">
        <v>1.1875</v>
      </c>
      <c r="O9290" s="222" t="s">
        <v>8528</v>
      </c>
    </row>
    <row r="9291" spans="1:15" ht="29.25" customHeight="1">
      <c r="A9291" s="221" t="s">
        <v>73</v>
      </c>
      <c r="B9291" s="221" t="s">
        <v>780</v>
      </c>
      <c r="C9291" s="222" t="s">
        <v>399</v>
      </c>
      <c r="D9291" s="222" t="s">
        <v>164</v>
      </c>
      <c r="E9291" s="199" t="s">
        <v>163</v>
      </c>
      <c r="F9291" s="200" t="s">
        <v>2241</v>
      </c>
      <c r="G9291" s="200" t="s">
        <v>2242</v>
      </c>
      <c r="H9291" s="200" t="s">
        <v>72</v>
      </c>
      <c r="I9291" s="200">
        <v>45820</v>
      </c>
      <c r="J9291" s="143">
        <f t="shared" si="145"/>
        <v>45820</v>
      </c>
      <c r="K9291" s="202">
        <v>8</v>
      </c>
      <c r="L9291" s="284" t="s">
        <v>8990</v>
      </c>
      <c r="M9291" s="223"/>
      <c r="N9291" s="203">
        <v>1.1875</v>
      </c>
      <c r="O9291" s="222" t="s">
        <v>8528</v>
      </c>
    </row>
    <row r="9292" spans="1:15" ht="29.25" customHeight="1">
      <c r="A9292" s="221" t="s">
        <v>73</v>
      </c>
      <c r="B9292" s="221" t="s">
        <v>780</v>
      </c>
      <c r="C9292" s="222" t="s">
        <v>399</v>
      </c>
      <c r="D9292" s="222" t="s">
        <v>164</v>
      </c>
      <c r="E9292" s="199" t="s">
        <v>165</v>
      </c>
      <c r="F9292" s="200"/>
      <c r="G9292" s="200"/>
      <c r="H9292" s="200"/>
      <c r="I9292" s="200">
        <v>45821</v>
      </c>
      <c r="J9292" s="143">
        <f t="shared" si="145"/>
        <v>45821</v>
      </c>
      <c r="K9292" s="202">
        <v>8</v>
      </c>
      <c r="L9292" s="285" t="s">
        <v>599</v>
      </c>
      <c r="M9292" s="223"/>
      <c r="N9292" s="203"/>
      <c r="O9292" s="222" t="s">
        <v>326</v>
      </c>
    </row>
    <row r="9293" spans="1:15" ht="29.25" customHeight="1">
      <c r="A9293" s="221" t="s">
        <v>73</v>
      </c>
      <c r="B9293" s="221" t="s">
        <v>780</v>
      </c>
      <c r="C9293" s="222" t="s">
        <v>399</v>
      </c>
      <c r="D9293" s="222" t="s">
        <v>164</v>
      </c>
      <c r="E9293" s="199" t="s">
        <v>163</v>
      </c>
      <c r="F9293" s="200" t="s">
        <v>4557</v>
      </c>
      <c r="G9293" s="200" t="s">
        <v>4558</v>
      </c>
      <c r="H9293" s="200" t="s">
        <v>75</v>
      </c>
      <c r="I9293" s="200">
        <v>45824</v>
      </c>
      <c r="J9293" s="143">
        <f t="shared" si="145"/>
        <v>45824</v>
      </c>
      <c r="K9293" s="202">
        <v>8</v>
      </c>
      <c r="L9293" s="284" t="s">
        <v>8991</v>
      </c>
      <c r="M9293" s="223"/>
      <c r="N9293" s="203">
        <v>4</v>
      </c>
      <c r="O9293" s="222" t="s">
        <v>958</v>
      </c>
    </row>
    <row r="9294" spans="1:15" ht="29.25" customHeight="1">
      <c r="A9294" s="221" t="s">
        <v>73</v>
      </c>
      <c r="B9294" s="221" t="s">
        <v>780</v>
      </c>
      <c r="C9294" s="222" t="s">
        <v>399</v>
      </c>
      <c r="D9294" s="222" t="s">
        <v>164</v>
      </c>
      <c r="E9294" s="199" t="s">
        <v>163</v>
      </c>
      <c r="F9294" s="200" t="s">
        <v>4557</v>
      </c>
      <c r="G9294" s="200" t="s">
        <v>4558</v>
      </c>
      <c r="H9294" s="200" t="s">
        <v>75</v>
      </c>
      <c r="I9294" s="200">
        <v>45825</v>
      </c>
      <c r="J9294" s="143">
        <f t="shared" si="145"/>
        <v>45825</v>
      </c>
      <c r="K9294" s="202">
        <v>8</v>
      </c>
      <c r="L9294" s="284" t="s">
        <v>8992</v>
      </c>
      <c r="M9294" s="223"/>
      <c r="N9294" s="203">
        <v>4</v>
      </c>
      <c r="O9294" s="222" t="s">
        <v>958</v>
      </c>
    </row>
    <row r="9295" spans="1:15" ht="29.25" customHeight="1">
      <c r="A9295" s="221" t="s">
        <v>73</v>
      </c>
      <c r="B9295" s="221" t="s">
        <v>780</v>
      </c>
      <c r="C9295" s="222" t="s">
        <v>399</v>
      </c>
      <c r="D9295" s="222" t="s">
        <v>164</v>
      </c>
      <c r="E9295" s="199" t="s">
        <v>163</v>
      </c>
      <c r="F9295" s="200" t="s">
        <v>4557</v>
      </c>
      <c r="G9295" s="200" t="s">
        <v>4558</v>
      </c>
      <c r="H9295" s="200"/>
      <c r="I9295" s="200">
        <v>45826</v>
      </c>
      <c r="J9295" s="143">
        <f t="shared" si="145"/>
        <v>45826</v>
      </c>
      <c r="K9295" s="202">
        <v>8</v>
      </c>
      <c r="L9295" s="284" t="s">
        <v>9179</v>
      </c>
      <c r="M9295" s="223"/>
      <c r="N9295" s="203"/>
      <c r="O9295" s="222" t="s">
        <v>326</v>
      </c>
    </row>
    <row r="9296" spans="1:15" ht="29.25" customHeight="1">
      <c r="A9296" s="221" t="s">
        <v>73</v>
      </c>
      <c r="B9296" s="221" t="s">
        <v>780</v>
      </c>
      <c r="C9296" s="222" t="s">
        <v>399</v>
      </c>
      <c r="D9296" s="222" t="s">
        <v>164</v>
      </c>
      <c r="E9296" s="199" t="s">
        <v>163</v>
      </c>
      <c r="F9296" s="200" t="s">
        <v>2241</v>
      </c>
      <c r="G9296" s="200" t="s">
        <v>2242</v>
      </c>
      <c r="H9296" s="200" t="s">
        <v>72</v>
      </c>
      <c r="I9296" s="200">
        <v>45827</v>
      </c>
      <c r="J9296" s="143">
        <f t="shared" si="145"/>
        <v>45827</v>
      </c>
      <c r="K9296" s="202">
        <v>8</v>
      </c>
      <c r="L9296" s="284" t="s">
        <v>9180</v>
      </c>
      <c r="M9296" s="223"/>
      <c r="N9296" s="203">
        <v>1.1875</v>
      </c>
      <c r="O9296" s="222" t="s">
        <v>8528</v>
      </c>
    </row>
    <row r="9297" spans="1:15" ht="29.25" customHeight="1">
      <c r="A9297" s="221" t="s">
        <v>73</v>
      </c>
      <c r="B9297" s="221" t="s">
        <v>780</v>
      </c>
      <c r="C9297" s="222" t="s">
        <v>399</v>
      </c>
      <c r="D9297" s="222" t="s">
        <v>164</v>
      </c>
      <c r="E9297" s="199" t="s">
        <v>163</v>
      </c>
      <c r="F9297" s="200" t="s">
        <v>2241</v>
      </c>
      <c r="G9297" s="200" t="s">
        <v>2242</v>
      </c>
      <c r="H9297" s="200" t="s">
        <v>72</v>
      </c>
      <c r="I9297" s="200">
        <v>45828</v>
      </c>
      <c r="J9297" s="143">
        <f t="shared" si="145"/>
        <v>45828</v>
      </c>
      <c r="K9297" s="202">
        <v>8</v>
      </c>
      <c r="L9297" s="284" t="s">
        <v>9181</v>
      </c>
      <c r="M9297" s="223"/>
      <c r="N9297" s="203">
        <v>1.1875</v>
      </c>
      <c r="O9297" s="222" t="s">
        <v>8528</v>
      </c>
    </row>
    <row r="9298" spans="1:15" ht="29.25" customHeight="1">
      <c r="A9298" s="221" t="s">
        <v>73</v>
      </c>
      <c r="B9298" s="221" t="s">
        <v>780</v>
      </c>
      <c r="C9298" s="222" t="s">
        <v>399</v>
      </c>
      <c r="D9298" s="222" t="s">
        <v>164</v>
      </c>
      <c r="E9298" s="199" t="s">
        <v>163</v>
      </c>
      <c r="F9298" s="200" t="s">
        <v>4557</v>
      </c>
      <c r="G9298" s="200" t="s">
        <v>4558</v>
      </c>
      <c r="H9298" s="200"/>
      <c r="I9298" s="200">
        <v>45831</v>
      </c>
      <c r="J9298" s="143">
        <f t="shared" si="145"/>
        <v>45831</v>
      </c>
      <c r="K9298" s="202">
        <v>8</v>
      </c>
      <c r="L9298" s="284" t="s">
        <v>9182</v>
      </c>
      <c r="M9298" s="223"/>
      <c r="N9298" s="203"/>
      <c r="O9298" s="222" t="s">
        <v>326</v>
      </c>
    </row>
    <row r="9299" spans="1:15" ht="29.25" customHeight="1">
      <c r="A9299" s="221" t="s">
        <v>73</v>
      </c>
      <c r="B9299" s="221" t="s">
        <v>780</v>
      </c>
      <c r="C9299" s="222" t="s">
        <v>399</v>
      </c>
      <c r="D9299" s="222" t="s">
        <v>164</v>
      </c>
      <c r="E9299" s="199" t="s">
        <v>163</v>
      </c>
      <c r="F9299" s="200" t="s">
        <v>4557</v>
      </c>
      <c r="G9299" s="200" t="s">
        <v>4558</v>
      </c>
      <c r="H9299" s="200"/>
      <c r="I9299" s="200">
        <v>45832</v>
      </c>
      <c r="J9299" s="143">
        <f t="shared" si="145"/>
        <v>45832</v>
      </c>
      <c r="K9299" s="202">
        <v>8</v>
      </c>
      <c r="L9299" s="284" t="s">
        <v>9183</v>
      </c>
      <c r="M9299" s="223"/>
      <c r="N9299" s="203"/>
      <c r="O9299" s="222" t="s">
        <v>326</v>
      </c>
    </row>
    <row r="9300" spans="1:15" ht="29.25" customHeight="1">
      <c r="A9300" s="221" t="s">
        <v>73</v>
      </c>
      <c r="B9300" s="221" t="s">
        <v>780</v>
      </c>
      <c r="C9300" s="222" t="s">
        <v>399</v>
      </c>
      <c r="D9300" s="222" t="s">
        <v>164</v>
      </c>
      <c r="E9300" s="199" t="s">
        <v>163</v>
      </c>
      <c r="F9300" s="200" t="s">
        <v>4557</v>
      </c>
      <c r="G9300" s="200" t="s">
        <v>4558</v>
      </c>
      <c r="H9300" s="200"/>
      <c r="I9300" s="200">
        <v>45833</v>
      </c>
      <c r="J9300" s="143">
        <f t="shared" si="145"/>
        <v>45833</v>
      </c>
      <c r="K9300" s="202">
        <v>8</v>
      </c>
      <c r="L9300" s="284" t="s">
        <v>9379</v>
      </c>
      <c r="M9300" s="223"/>
      <c r="N9300" s="203"/>
      <c r="O9300" s="222" t="s">
        <v>326</v>
      </c>
    </row>
    <row r="9301" spans="1:15" ht="29.25" customHeight="1">
      <c r="A9301" s="221" t="s">
        <v>73</v>
      </c>
      <c r="B9301" s="221" t="s">
        <v>780</v>
      </c>
      <c r="C9301" s="222" t="s">
        <v>399</v>
      </c>
      <c r="D9301" s="222" t="s">
        <v>164</v>
      </c>
      <c r="E9301" s="199" t="s">
        <v>163</v>
      </c>
      <c r="F9301" s="200" t="s">
        <v>2241</v>
      </c>
      <c r="G9301" s="200" t="s">
        <v>2242</v>
      </c>
      <c r="H9301" s="200" t="s">
        <v>72</v>
      </c>
      <c r="I9301" s="200">
        <v>45834</v>
      </c>
      <c r="J9301" s="143">
        <f t="shared" si="145"/>
        <v>45834</v>
      </c>
      <c r="K9301" s="202">
        <v>8</v>
      </c>
      <c r="L9301" s="284" t="s">
        <v>9380</v>
      </c>
      <c r="M9301" s="223"/>
      <c r="N9301" s="203">
        <v>1.1875</v>
      </c>
      <c r="O9301" s="222" t="s">
        <v>8528</v>
      </c>
    </row>
    <row r="9302" spans="1:15" ht="29.25" customHeight="1">
      <c r="A9302" s="221" t="s">
        <v>73</v>
      </c>
      <c r="B9302" s="221" t="s">
        <v>780</v>
      </c>
      <c r="C9302" s="222" t="s">
        <v>399</v>
      </c>
      <c r="D9302" s="222" t="s">
        <v>164</v>
      </c>
      <c r="E9302" s="199" t="s">
        <v>163</v>
      </c>
      <c r="F9302" s="200" t="s">
        <v>2241</v>
      </c>
      <c r="G9302" s="200" t="s">
        <v>2242</v>
      </c>
      <c r="H9302" s="200" t="s">
        <v>72</v>
      </c>
      <c r="I9302" s="200">
        <v>45835</v>
      </c>
      <c r="J9302" s="143">
        <f t="shared" si="145"/>
        <v>45835</v>
      </c>
      <c r="K9302" s="202">
        <v>8</v>
      </c>
      <c r="L9302" s="284" t="s">
        <v>9381</v>
      </c>
      <c r="M9302" s="223"/>
      <c r="N9302" s="203">
        <v>1.1875</v>
      </c>
      <c r="O9302" s="222" t="s">
        <v>8528</v>
      </c>
    </row>
    <row r="9303" spans="1:15" ht="29.25" customHeight="1">
      <c r="A9303" s="221" t="s">
        <v>73</v>
      </c>
      <c r="B9303" s="221" t="s">
        <v>780</v>
      </c>
      <c r="C9303" s="222" t="s">
        <v>399</v>
      </c>
      <c r="D9303" s="222" t="s">
        <v>164</v>
      </c>
      <c r="E9303" s="199" t="s">
        <v>163</v>
      </c>
      <c r="F9303" s="200" t="s">
        <v>2241</v>
      </c>
      <c r="G9303" s="200" t="s">
        <v>2242</v>
      </c>
      <c r="H9303" s="200" t="s">
        <v>72</v>
      </c>
      <c r="I9303" s="200">
        <v>45838</v>
      </c>
      <c r="J9303" s="143">
        <f t="shared" si="145"/>
        <v>45838</v>
      </c>
      <c r="K9303" s="202">
        <v>8</v>
      </c>
      <c r="L9303" s="284" t="s">
        <v>9382</v>
      </c>
      <c r="M9303" s="223"/>
      <c r="N9303" s="203">
        <v>1.1875</v>
      </c>
      <c r="O9303" s="222" t="s">
        <v>8528</v>
      </c>
    </row>
    <row r="9304" spans="1:15" ht="29.25" customHeight="1">
      <c r="A9304" s="221" t="s">
        <v>73</v>
      </c>
      <c r="B9304" s="221" t="s">
        <v>780</v>
      </c>
      <c r="C9304" s="222" t="s">
        <v>399</v>
      </c>
      <c r="D9304" s="222" t="s">
        <v>164</v>
      </c>
      <c r="E9304" s="199" t="s">
        <v>163</v>
      </c>
      <c r="F9304" s="200" t="s">
        <v>4557</v>
      </c>
      <c r="G9304" s="200" t="s">
        <v>4558</v>
      </c>
      <c r="H9304" s="200"/>
      <c r="I9304" s="200">
        <v>45839</v>
      </c>
      <c r="J9304" s="143">
        <f t="shared" si="145"/>
        <v>45839</v>
      </c>
      <c r="K9304" s="202">
        <v>8</v>
      </c>
      <c r="L9304" s="284" t="s">
        <v>9383</v>
      </c>
      <c r="M9304" s="223"/>
      <c r="N9304" s="203"/>
      <c r="O9304" s="222" t="s">
        <v>326</v>
      </c>
    </row>
    <row r="9305" spans="1:15" ht="29.25" customHeight="1">
      <c r="A9305" s="221" t="s">
        <v>73</v>
      </c>
      <c r="B9305" s="221" t="s">
        <v>780</v>
      </c>
      <c r="C9305" s="222" t="s">
        <v>399</v>
      </c>
      <c r="D9305" s="222" t="s">
        <v>164</v>
      </c>
      <c r="E9305" s="199" t="s">
        <v>163</v>
      </c>
      <c r="F9305" s="200" t="s">
        <v>2241</v>
      </c>
      <c r="G9305" s="200" t="s">
        <v>2242</v>
      </c>
      <c r="H9305" s="200" t="s">
        <v>72</v>
      </c>
      <c r="I9305" s="200">
        <v>45840</v>
      </c>
      <c r="J9305" s="143">
        <f t="shared" si="145"/>
        <v>45840</v>
      </c>
      <c r="K9305" s="202">
        <v>8</v>
      </c>
      <c r="L9305" s="284" t="s">
        <v>9384</v>
      </c>
      <c r="M9305" s="223"/>
      <c r="N9305" s="203">
        <v>1.1875</v>
      </c>
      <c r="O9305" s="222" t="s">
        <v>8528</v>
      </c>
    </row>
    <row r="9306" spans="1:15" ht="29.25" customHeight="1">
      <c r="A9306" s="221" t="s">
        <v>73</v>
      </c>
      <c r="B9306" s="221" t="s">
        <v>780</v>
      </c>
      <c r="C9306" s="222" t="s">
        <v>399</v>
      </c>
      <c r="D9306" s="222" t="s">
        <v>164</v>
      </c>
      <c r="E9306" s="199" t="s">
        <v>163</v>
      </c>
      <c r="F9306" s="200" t="s">
        <v>2241</v>
      </c>
      <c r="G9306" s="200" t="s">
        <v>2242</v>
      </c>
      <c r="H9306" s="200" t="s">
        <v>72</v>
      </c>
      <c r="I9306" s="200">
        <v>45841</v>
      </c>
      <c r="J9306" s="143">
        <f t="shared" si="145"/>
        <v>45841</v>
      </c>
      <c r="K9306" s="202">
        <v>8</v>
      </c>
      <c r="L9306" s="284" t="s">
        <v>9625</v>
      </c>
      <c r="M9306" s="223"/>
      <c r="N9306" s="203">
        <v>1.1875</v>
      </c>
      <c r="O9306" s="222" t="s">
        <v>8528</v>
      </c>
    </row>
    <row r="9307" spans="1:15" ht="29.25" customHeight="1">
      <c r="A9307" s="221" t="s">
        <v>73</v>
      </c>
      <c r="B9307" s="221" t="s">
        <v>780</v>
      </c>
      <c r="C9307" s="222" t="s">
        <v>399</v>
      </c>
      <c r="D9307" s="222" t="s">
        <v>164</v>
      </c>
      <c r="E9307" s="199" t="s">
        <v>163</v>
      </c>
      <c r="F9307" s="200" t="s">
        <v>109</v>
      </c>
      <c r="G9307" s="200" t="s">
        <v>110</v>
      </c>
      <c r="H9307" s="200" t="s">
        <v>72</v>
      </c>
      <c r="I9307" s="200">
        <v>45842</v>
      </c>
      <c r="J9307" s="143">
        <f t="shared" si="145"/>
        <v>45842</v>
      </c>
      <c r="K9307" s="202">
        <v>8</v>
      </c>
      <c r="L9307" s="285" t="s">
        <v>9626</v>
      </c>
      <c r="M9307" s="223"/>
      <c r="N9307" s="203">
        <v>19.339285714285701</v>
      </c>
      <c r="O9307" s="222" t="s">
        <v>970</v>
      </c>
    </row>
    <row r="9308" spans="1:15" ht="29.25" customHeight="1">
      <c r="A9308" s="221" t="s">
        <v>73</v>
      </c>
      <c r="B9308" s="221" t="s">
        <v>780</v>
      </c>
      <c r="C9308" s="222" t="s">
        <v>399</v>
      </c>
      <c r="D9308" s="222" t="s">
        <v>164</v>
      </c>
      <c r="E9308" s="199" t="s">
        <v>163</v>
      </c>
      <c r="F9308" s="200" t="s">
        <v>109</v>
      </c>
      <c r="G9308" s="200" t="s">
        <v>110</v>
      </c>
      <c r="H9308" s="200" t="s">
        <v>72</v>
      </c>
      <c r="I9308" s="200">
        <v>45845</v>
      </c>
      <c r="J9308" s="143">
        <f t="shared" si="145"/>
        <v>45845</v>
      </c>
      <c r="K9308" s="202">
        <v>8</v>
      </c>
      <c r="L9308" s="285" t="s">
        <v>9627</v>
      </c>
      <c r="M9308" s="223"/>
      <c r="N9308" s="203">
        <v>19.339285714285701</v>
      </c>
      <c r="O9308" s="222" t="s">
        <v>970</v>
      </c>
    </row>
    <row r="9309" spans="1:15" ht="29.25" customHeight="1">
      <c r="A9309" s="221" t="s">
        <v>73</v>
      </c>
      <c r="B9309" s="221" t="s">
        <v>780</v>
      </c>
      <c r="C9309" s="222" t="s">
        <v>399</v>
      </c>
      <c r="D9309" s="222" t="s">
        <v>164</v>
      </c>
      <c r="E9309" s="199" t="s">
        <v>163</v>
      </c>
      <c r="F9309" s="200" t="s">
        <v>109</v>
      </c>
      <c r="G9309" s="200" t="s">
        <v>110</v>
      </c>
      <c r="H9309" s="200" t="s">
        <v>72</v>
      </c>
      <c r="I9309" s="200">
        <v>45846</v>
      </c>
      <c r="J9309" s="143">
        <f t="shared" si="145"/>
        <v>45846</v>
      </c>
      <c r="K9309" s="202">
        <v>8</v>
      </c>
      <c r="L9309" s="285" t="s">
        <v>9628</v>
      </c>
      <c r="M9309" s="223"/>
      <c r="N9309" s="203">
        <v>19.339285714285701</v>
      </c>
      <c r="O9309" s="222" t="s">
        <v>970</v>
      </c>
    </row>
    <row r="9310" spans="1:15" ht="29.25" customHeight="1">
      <c r="A9310" s="221" t="s">
        <v>73</v>
      </c>
      <c r="B9310" s="221" t="s">
        <v>780</v>
      </c>
      <c r="C9310" s="222" t="s">
        <v>399</v>
      </c>
      <c r="D9310" s="222" t="s">
        <v>164</v>
      </c>
      <c r="E9310" s="199" t="s">
        <v>163</v>
      </c>
      <c r="F9310" s="200" t="s">
        <v>109</v>
      </c>
      <c r="G9310" s="200" t="s">
        <v>110</v>
      </c>
      <c r="H9310" s="200" t="s">
        <v>72</v>
      </c>
      <c r="I9310" s="200">
        <v>45847</v>
      </c>
      <c r="J9310" s="143">
        <f t="shared" si="145"/>
        <v>45847</v>
      </c>
      <c r="K9310" s="202">
        <v>8</v>
      </c>
      <c r="L9310" s="285" t="s">
        <v>9629</v>
      </c>
      <c r="M9310" s="223"/>
      <c r="N9310" s="203">
        <v>19.339285714285701</v>
      </c>
      <c r="O9310" s="222" t="s">
        <v>970</v>
      </c>
    </row>
    <row r="9311" spans="1:15" ht="29.25" customHeight="1">
      <c r="A9311" s="221" t="s">
        <v>73</v>
      </c>
      <c r="B9311" s="221" t="s">
        <v>780</v>
      </c>
      <c r="C9311" s="222" t="s">
        <v>399</v>
      </c>
      <c r="D9311" s="222" t="s">
        <v>164</v>
      </c>
      <c r="E9311" s="199" t="s">
        <v>163</v>
      </c>
      <c r="F9311" s="200" t="s">
        <v>109</v>
      </c>
      <c r="G9311" s="200" t="s">
        <v>110</v>
      </c>
      <c r="H9311" s="200" t="s">
        <v>72</v>
      </c>
      <c r="I9311" s="200">
        <v>45848</v>
      </c>
      <c r="J9311" s="143">
        <f t="shared" si="145"/>
        <v>45848</v>
      </c>
      <c r="K9311" s="202">
        <v>8</v>
      </c>
      <c r="L9311" s="285" t="s">
        <v>9630</v>
      </c>
      <c r="M9311" s="223"/>
      <c r="N9311" s="203">
        <v>19.339285714285701</v>
      </c>
      <c r="O9311" s="222" t="s">
        <v>970</v>
      </c>
    </row>
    <row r="9312" spans="1:15" ht="29.25" customHeight="1">
      <c r="A9312" s="221" t="s">
        <v>73</v>
      </c>
      <c r="B9312" s="221" t="s">
        <v>780</v>
      </c>
      <c r="C9312" s="222" t="s">
        <v>399</v>
      </c>
      <c r="D9312" s="222" t="s">
        <v>164</v>
      </c>
      <c r="E9312" s="199" t="s">
        <v>163</v>
      </c>
      <c r="F9312" s="200" t="s">
        <v>109</v>
      </c>
      <c r="G9312" s="200" t="s">
        <v>110</v>
      </c>
      <c r="H9312" s="200" t="s">
        <v>72</v>
      </c>
      <c r="I9312" s="200">
        <v>45849</v>
      </c>
      <c r="J9312" s="143">
        <f t="shared" si="145"/>
        <v>45849</v>
      </c>
      <c r="K9312" s="202">
        <v>8</v>
      </c>
      <c r="L9312" s="285" t="s">
        <v>9631</v>
      </c>
      <c r="M9312" s="223"/>
      <c r="N9312" s="203">
        <v>19.339285714285701</v>
      </c>
      <c r="O9312" s="222" t="s">
        <v>970</v>
      </c>
    </row>
    <row r="9313" spans="1:15" ht="29.25" customHeight="1">
      <c r="A9313" s="221" t="s">
        <v>73</v>
      </c>
      <c r="B9313" s="221" t="s">
        <v>780</v>
      </c>
      <c r="C9313" s="222" t="s">
        <v>399</v>
      </c>
      <c r="D9313" s="222" t="s">
        <v>164</v>
      </c>
      <c r="E9313" s="199" t="s">
        <v>163</v>
      </c>
      <c r="F9313" s="200" t="s">
        <v>109</v>
      </c>
      <c r="G9313" s="200" t="s">
        <v>110</v>
      </c>
      <c r="H9313" s="200" t="s">
        <v>72</v>
      </c>
      <c r="I9313" s="200">
        <v>45852</v>
      </c>
      <c r="J9313" s="143">
        <f t="shared" si="145"/>
        <v>45852</v>
      </c>
      <c r="K9313" s="202">
        <v>8</v>
      </c>
      <c r="L9313" s="285" t="s">
        <v>9632</v>
      </c>
      <c r="M9313" s="223"/>
      <c r="N9313" s="203">
        <v>19.339285714285701</v>
      </c>
      <c r="O9313" s="222" t="s">
        <v>970</v>
      </c>
    </row>
    <row r="9314" spans="1:15" ht="29.25" customHeight="1">
      <c r="A9314" s="221" t="s">
        <v>73</v>
      </c>
      <c r="B9314" s="221" t="s">
        <v>780</v>
      </c>
      <c r="C9314" s="222" t="s">
        <v>399</v>
      </c>
      <c r="D9314" s="222" t="s">
        <v>164</v>
      </c>
      <c r="E9314" s="199" t="s">
        <v>163</v>
      </c>
      <c r="F9314" s="200" t="s">
        <v>109</v>
      </c>
      <c r="G9314" s="200" t="s">
        <v>110</v>
      </c>
      <c r="H9314" s="200" t="s">
        <v>72</v>
      </c>
      <c r="I9314" s="200">
        <v>45853</v>
      </c>
      <c r="J9314" s="143">
        <f t="shared" si="145"/>
        <v>45853</v>
      </c>
      <c r="K9314" s="202">
        <v>8</v>
      </c>
      <c r="L9314" s="285" t="s">
        <v>9633</v>
      </c>
      <c r="M9314" s="223"/>
      <c r="N9314" s="203">
        <v>19.339285714285701</v>
      </c>
      <c r="O9314" s="222" t="s">
        <v>970</v>
      </c>
    </row>
    <row r="9315" spans="1:15" ht="29.25" customHeight="1">
      <c r="A9315" s="221" t="s">
        <v>73</v>
      </c>
      <c r="B9315" s="221" t="s">
        <v>780</v>
      </c>
      <c r="C9315" s="222" t="s">
        <v>399</v>
      </c>
      <c r="D9315" s="222" t="s">
        <v>164</v>
      </c>
      <c r="E9315" s="199" t="s">
        <v>163</v>
      </c>
      <c r="F9315" s="200" t="s">
        <v>109</v>
      </c>
      <c r="G9315" s="200" t="s">
        <v>110</v>
      </c>
      <c r="H9315" s="200" t="s">
        <v>72</v>
      </c>
      <c r="I9315" s="200">
        <v>45854</v>
      </c>
      <c r="J9315" s="143">
        <f t="shared" si="145"/>
        <v>45854</v>
      </c>
      <c r="K9315" s="202">
        <v>8</v>
      </c>
      <c r="L9315" s="285" t="s">
        <v>9985</v>
      </c>
      <c r="M9315" s="223"/>
      <c r="N9315" s="203">
        <v>19.339285714285701</v>
      </c>
      <c r="O9315" s="222" t="s">
        <v>970</v>
      </c>
    </row>
    <row r="9316" spans="1:15" ht="29.25" customHeight="1">
      <c r="A9316" s="221" t="s">
        <v>73</v>
      </c>
      <c r="B9316" s="221" t="s">
        <v>780</v>
      </c>
      <c r="C9316" s="222" t="s">
        <v>399</v>
      </c>
      <c r="D9316" s="222" t="s">
        <v>164</v>
      </c>
      <c r="E9316" s="199" t="s">
        <v>163</v>
      </c>
      <c r="F9316" s="200" t="s">
        <v>109</v>
      </c>
      <c r="G9316" s="200" t="s">
        <v>110</v>
      </c>
      <c r="H9316" s="200" t="s">
        <v>72</v>
      </c>
      <c r="I9316" s="200">
        <v>45855</v>
      </c>
      <c r="J9316" s="143">
        <f t="shared" si="145"/>
        <v>45855</v>
      </c>
      <c r="K9316" s="202">
        <v>8</v>
      </c>
      <c r="L9316" s="284" t="s">
        <v>9986</v>
      </c>
      <c r="M9316" s="223"/>
      <c r="N9316" s="203">
        <v>19.339285714285701</v>
      </c>
      <c r="O9316" s="222" t="s">
        <v>970</v>
      </c>
    </row>
    <row r="9317" spans="1:15" ht="29.25" customHeight="1">
      <c r="A9317" s="221" t="s">
        <v>73</v>
      </c>
      <c r="B9317" s="221" t="s">
        <v>780</v>
      </c>
      <c r="C9317" s="222" t="s">
        <v>399</v>
      </c>
      <c r="D9317" s="222" t="s">
        <v>164</v>
      </c>
      <c r="E9317" s="199" t="s">
        <v>163</v>
      </c>
      <c r="F9317" s="200" t="s">
        <v>109</v>
      </c>
      <c r="G9317" s="200" t="s">
        <v>110</v>
      </c>
      <c r="H9317" s="200" t="s">
        <v>72</v>
      </c>
      <c r="I9317" s="200">
        <v>45856</v>
      </c>
      <c r="J9317" s="143">
        <f t="shared" si="145"/>
        <v>45856</v>
      </c>
      <c r="K9317" s="202">
        <v>8</v>
      </c>
      <c r="L9317" s="284" t="s">
        <v>9987</v>
      </c>
      <c r="M9317" s="223"/>
      <c r="N9317" s="203">
        <v>19.339285714285701</v>
      </c>
      <c r="O9317" s="222" t="s">
        <v>970</v>
      </c>
    </row>
    <row r="9318" spans="1:15" ht="29.25" customHeight="1">
      <c r="A9318" s="221" t="s">
        <v>73</v>
      </c>
      <c r="B9318" s="221" t="s">
        <v>780</v>
      </c>
      <c r="C9318" s="222" t="s">
        <v>399</v>
      </c>
      <c r="D9318" s="222" t="s">
        <v>164</v>
      </c>
      <c r="E9318" s="199" t="s">
        <v>163</v>
      </c>
      <c r="F9318" s="200" t="s">
        <v>109</v>
      </c>
      <c r="G9318" s="200" t="s">
        <v>110</v>
      </c>
      <c r="H9318" s="200" t="s">
        <v>72</v>
      </c>
      <c r="I9318" s="200">
        <v>45859</v>
      </c>
      <c r="J9318" s="143">
        <f t="shared" si="145"/>
        <v>45859</v>
      </c>
      <c r="K9318" s="202">
        <v>8</v>
      </c>
      <c r="L9318" s="284" t="s">
        <v>9988</v>
      </c>
      <c r="M9318" s="223"/>
      <c r="N9318" s="203">
        <v>19.339285714285701</v>
      </c>
      <c r="O9318" s="222" t="s">
        <v>970</v>
      </c>
    </row>
    <row r="9319" spans="1:15" ht="29.25" customHeight="1">
      <c r="A9319" s="221" t="s">
        <v>73</v>
      </c>
      <c r="B9319" s="221" t="s">
        <v>780</v>
      </c>
      <c r="C9319" s="222" t="s">
        <v>399</v>
      </c>
      <c r="D9319" s="222" t="s">
        <v>164</v>
      </c>
      <c r="E9319" s="199" t="s">
        <v>163</v>
      </c>
      <c r="F9319" s="200" t="s">
        <v>109</v>
      </c>
      <c r="G9319" s="200" t="s">
        <v>110</v>
      </c>
      <c r="H9319" s="200" t="s">
        <v>72</v>
      </c>
      <c r="I9319" s="200">
        <v>45860</v>
      </c>
      <c r="J9319" s="143">
        <f t="shared" si="145"/>
        <v>45860</v>
      </c>
      <c r="K9319" s="202">
        <v>8</v>
      </c>
      <c r="L9319" s="284" t="s">
        <v>9989</v>
      </c>
      <c r="M9319" s="223"/>
      <c r="N9319" s="203">
        <v>19.339285714285701</v>
      </c>
      <c r="O9319" s="222" t="s">
        <v>970</v>
      </c>
    </row>
    <row r="9320" spans="1:15" ht="29.25" customHeight="1">
      <c r="A9320" s="221" t="s">
        <v>73</v>
      </c>
      <c r="B9320" s="221" t="s">
        <v>780</v>
      </c>
      <c r="C9320" s="222" t="s">
        <v>399</v>
      </c>
      <c r="D9320" s="222" t="s">
        <v>164</v>
      </c>
      <c r="E9320" s="199" t="s">
        <v>163</v>
      </c>
      <c r="F9320" s="200" t="s">
        <v>109</v>
      </c>
      <c r="G9320" s="200" t="s">
        <v>110</v>
      </c>
      <c r="H9320" s="200" t="s">
        <v>72</v>
      </c>
      <c r="I9320" s="200">
        <v>45861</v>
      </c>
      <c r="J9320" s="143">
        <f t="shared" si="145"/>
        <v>45861</v>
      </c>
      <c r="K9320" s="202">
        <v>8</v>
      </c>
      <c r="L9320" s="284" t="s">
        <v>9990</v>
      </c>
      <c r="M9320" s="223"/>
      <c r="N9320" s="203">
        <v>19.339285714285701</v>
      </c>
      <c r="O9320" s="222" t="s">
        <v>970</v>
      </c>
    </row>
    <row r="9321" spans="1:15" ht="29.25" customHeight="1">
      <c r="A9321" s="221" t="s">
        <v>73</v>
      </c>
      <c r="B9321" s="221" t="s">
        <v>780</v>
      </c>
      <c r="C9321" s="222" t="s">
        <v>399</v>
      </c>
      <c r="D9321" s="222" t="s">
        <v>164</v>
      </c>
      <c r="E9321" s="199" t="s">
        <v>163</v>
      </c>
      <c r="F9321" s="200" t="s">
        <v>109</v>
      </c>
      <c r="G9321" s="200" t="s">
        <v>110</v>
      </c>
      <c r="H9321" s="200" t="s">
        <v>72</v>
      </c>
      <c r="I9321" s="200">
        <v>45862</v>
      </c>
      <c r="J9321" s="143">
        <f t="shared" si="145"/>
        <v>45862</v>
      </c>
      <c r="K9321" s="202">
        <v>8</v>
      </c>
      <c r="L9321" s="284" t="s">
        <v>9991</v>
      </c>
      <c r="M9321" s="223"/>
      <c r="N9321" s="203">
        <v>19.339285714285701</v>
      </c>
      <c r="O9321" s="222" t="s">
        <v>970</v>
      </c>
    </row>
    <row r="9322" spans="1:15" ht="29.25" customHeight="1">
      <c r="A9322" s="221" t="s">
        <v>73</v>
      </c>
      <c r="B9322" s="221" t="s">
        <v>780</v>
      </c>
      <c r="C9322" s="222" t="s">
        <v>399</v>
      </c>
      <c r="D9322" s="222" t="s">
        <v>164</v>
      </c>
      <c r="E9322" s="199" t="s">
        <v>163</v>
      </c>
      <c r="F9322" s="200" t="s">
        <v>109</v>
      </c>
      <c r="G9322" s="200" t="s">
        <v>110</v>
      </c>
      <c r="H9322" s="200" t="s">
        <v>72</v>
      </c>
      <c r="I9322" s="200">
        <v>45863</v>
      </c>
      <c r="J9322" s="143">
        <f t="shared" si="145"/>
        <v>45863</v>
      </c>
      <c r="K9322" s="202">
        <v>8</v>
      </c>
      <c r="L9322" s="284" t="s">
        <v>9992</v>
      </c>
      <c r="M9322" s="223"/>
      <c r="N9322" s="203">
        <v>19.339285714285701</v>
      </c>
      <c r="O9322" s="222" t="s">
        <v>970</v>
      </c>
    </row>
    <row r="9323" spans="1:15" ht="29.25" customHeight="1">
      <c r="A9323" s="221" t="s">
        <v>73</v>
      </c>
      <c r="B9323" s="221" t="s">
        <v>780</v>
      </c>
      <c r="C9323" s="222" t="s">
        <v>399</v>
      </c>
      <c r="D9323" s="222" t="s">
        <v>164</v>
      </c>
      <c r="E9323" s="199" t="s">
        <v>163</v>
      </c>
      <c r="F9323" s="200" t="s">
        <v>109</v>
      </c>
      <c r="G9323" s="200" t="s">
        <v>110</v>
      </c>
      <c r="H9323" s="200" t="s">
        <v>72</v>
      </c>
      <c r="I9323" s="200">
        <v>45866</v>
      </c>
      <c r="J9323" s="143">
        <f t="shared" si="145"/>
        <v>45866</v>
      </c>
      <c r="K9323" s="202">
        <v>8</v>
      </c>
      <c r="L9323" s="284" t="s">
        <v>9993</v>
      </c>
      <c r="M9323" s="223"/>
      <c r="N9323" s="203">
        <v>19.339285714285701</v>
      </c>
      <c r="O9323" s="222" t="s">
        <v>970</v>
      </c>
    </row>
    <row r="9324" spans="1:15" ht="29.25" customHeight="1">
      <c r="A9324" s="221" t="s">
        <v>73</v>
      </c>
      <c r="B9324" s="221" t="s">
        <v>780</v>
      </c>
      <c r="C9324" s="222" t="s">
        <v>399</v>
      </c>
      <c r="D9324" s="222" t="s">
        <v>164</v>
      </c>
      <c r="E9324" s="199" t="s">
        <v>163</v>
      </c>
      <c r="F9324" s="200" t="s">
        <v>109</v>
      </c>
      <c r="G9324" s="200" t="s">
        <v>110</v>
      </c>
      <c r="H9324" s="200" t="s">
        <v>72</v>
      </c>
      <c r="I9324" s="200">
        <v>45867</v>
      </c>
      <c r="J9324" s="143">
        <f t="shared" si="145"/>
        <v>45867</v>
      </c>
      <c r="K9324" s="202">
        <v>8</v>
      </c>
      <c r="L9324" s="284" t="s">
        <v>9994</v>
      </c>
      <c r="M9324" s="223"/>
      <c r="N9324" s="203">
        <v>19.339285714285701</v>
      </c>
      <c r="O9324" s="222" t="s">
        <v>970</v>
      </c>
    </row>
    <row r="9325" spans="1:15" ht="29.25" customHeight="1">
      <c r="A9325" s="221" t="s">
        <v>73</v>
      </c>
      <c r="B9325" s="221" t="s">
        <v>780</v>
      </c>
      <c r="C9325" s="222" t="s">
        <v>399</v>
      </c>
      <c r="D9325" s="222" t="s">
        <v>164</v>
      </c>
      <c r="E9325" s="199" t="s">
        <v>163</v>
      </c>
      <c r="F9325" s="200" t="s">
        <v>109</v>
      </c>
      <c r="G9325" s="200" t="s">
        <v>110</v>
      </c>
      <c r="H9325" s="200" t="s">
        <v>72</v>
      </c>
      <c r="I9325" s="200">
        <v>45868</v>
      </c>
      <c r="J9325" s="143">
        <f t="shared" si="145"/>
        <v>45868</v>
      </c>
      <c r="K9325" s="202">
        <v>8</v>
      </c>
      <c r="L9325" s="284" t="s">
        <v>9995</v>
      </c>
      <c r="M9325" s="223"/>
      <c r="N9325" s="203">
        <v>19.339285714285701</v>
      </c>
      <c r="O9325" s="222" t="s">
        <v>970</v>
      </c>
    </row>
    <row r="9326" spans="1:15" ht="29.25" customHeight="1">
      <c r="A9326" s="221" t="s">
        <v>73</v>
      </c>
      <c r="B9326" s="221" t="s">
        <v>780</v>
      </c>
      <c r="C9326" s="222" t="s">
        <v>399</v>
      </c>
      <c r="D9326" s="222" t="s">
        <v>164</v>
      </c>
      <c r="E9326" s="199" t="s">
        <v>163</v>
      </c>
      <c r="F9326" s="200" t="s">
        <v>109</v>
      </c>
      <c r="G9326" s="200" t="s">
        <v>110</v>
      </c>
      <c r="H9326" s="200" t="s">
        <v>72</v>
      </c>
      <c r="I9326" s="200">
        <v>45869</v>
      </c>
      <c r="J9326" s="143">
        <f t="shared" si="145"/>
        <v>45869</v>
      </c>
      <c r="K9326" s="202">
        <v>8</v>
      </c>
      <c r="L9326" s="284" t="s">
        <v>10310</v>
      </c>
      <c r="M9326" s="223"/>
      <c r="N9326" s="203">
        <v>19.339285714285701</v>
      </c>
      <c r="O9326" s="222" t="s">
        <v>970</v>
      </c>
    </row>
    <row r="9327" spans="1:15" ht="29.25" customHeight="1">
      <c r="A9327" s="221" t="s">
        <v>73</v>
      </c>
      <c r="B9327" s="221" t="s">
        <v>780</v>
      </c>
      <c r="C9327" s="222" t="s">
        <v>399</v>
      </c>
      <c r="D9327" s="222" t="s">
        <v>164</v>
      </c>
      <c r="E9327" s="199" t="s">
        <v>165</v>
      </c>
      <c r="F9327" s="200" t="s">
        <v>109</v>
      </c>
      <c r="G9327" s="200" t="s">
        <v>110</v>
      </c>
      <c r="H9327" s="200" t="s">
        <v>72</v>
      </c>
      <c r="I9327" s="200">
        <v>45870</v>
      </c>
      <c r="J9327" s="143">
        <f t="shared" si="145"/>
        <v>45870</v>
      </c>
      <c r="K9327" s="202">
        <v>8</v>
      </c>
      <c r="L9327" s="285" t="s">
        <v>540</v>
      </c>
      <c r="M9327" s="223"/>
      <c r="N9327" s="203">
        <v>19.339285714285701</v>
      </c>
      <c r="O9327" s="222" t="s">
        <v>970</v>
      </c>
    </row>
    <row r="9328" spans="1:15" ht="29.25" customHeight="1">
      <c r="A9328" s="221" t="s">
        <v>73</v>
      </c>
      <c r="B9328" s="221" t="s">
        <v>780</v>
      </c>
      <c r="C9328" s="222" t="s">
        <v>399</v>
      </c>
      <c r="D9328" s="222" t="s">
        <v>164</v>
      </c>
      <c r="E9328" s="199" t="s">
        <v>163</v>
      </c>
      <c r="F9328" s="200" t="s">
        <v>109</v>
      </c>
      <c r="G9328" s="200" t="s">
        <v>110</v>
      </c>
      <c r="H9328" s="200" t="s">
        <v>72</v>
      </c>
      <c r="I9328" s="200">
        <v>45873</v>
      </c>
      <c r="J9328" s="143">
        <f t="shared" si="145"/>
        <v>45873</v>
      </c>
      <c r="K9328" s="202">
        <v>8</v>
      </c>
      <c r="L9328" s="284" t="s">
        <v>10311</v>
      </c>
      <c r="M9328" s="223"/>
      <c r="N9328" s="203">
        <v>19.339285714285701</v>
      </c>
      <c r="O9328" s="222" t="s">
        <v>970</v>
      </c>
    </row>
    <row r="9329" spans="1:15" ht="29.25" customHeight="1">
      <c r="A9329" s="221" t="s">
        <v>73</v>
      </c>
      <c r="B9329" s="221" t="s">
        <v>780</v>
      </c>
      <c r="C9329" s="222" t="s">
        <v>399</v>
      </c>
      <c r="D9329" s="222" t="s">
        <v>164</v>
      </c>
      <c r="E9329" s="199" t="s">
        <v>163</v>
      </c>
      <c r="F9329" s="200" t="s">
        <v>109</v>
      </c>
      <c r="G9329" s="200" t="s">
        <v>110</v>
      </c>
      <c r="H9329" s="200" t="s">
        <v>72</v>
      </c>
      <c r="I9329" s="200">
        <v>45874</v>
      </c>
      <c r="J9329" s="143">
        <f t="shared" si="145"/>
        <v>45874</v>
      </c>
      <c r="K9329" s="202">
        <v>8</v>
      </c>
      <c r="L9329" s="284" t="s">
        <v>10312</v>
      </c>
      <c r="M9329" s="223"/>
      <c r="N9329" s="203">
        <v>19.339285714285701</v>
      </c>
      <c r="O9329" s="222" t="s">
        <v>970</v>
      </c>
    </row>
    <row r="9330" spans="1:15" ht="29.25" customHeight="1">
      <c r="A9330" s="221" t="s">
        <v>73</v>
      </c>
      <c r="B9330" s="221" t="s">
        <v>780</v>
      </c>
      <c r="C9330" s="222" t="s">
        <v>399</v>
      </c>
      <c r="D9330" s="222" t="s">
        <v>164</v>
      </c>
      <c r="E9330" s="199" t="s">
        <v>163</v>
      </c>
      <c r="F9330" s="200" t="s">
        <v>109</v>
      </c>
      <c r="G9330" s="200" t="s">
        <v>110</v>
      </c>
      <c r="H9330" s="200" t="s">
        <v>72</v>
      </c>
      <c r="I9330" s="200">
        <v>45875</v>
      </c>
      <c r="J9330" s="143">
        <f t="shared" si="145"/>
        <v>45875</v>
      </c>
      <c r="K9330" s="202">
        <v>8</v>
      </c>
      <c r="L9330" s="284" t="s">
        <v>10520</v>
      </c>
      <c r="M9330" s="223"/>
      <c r="N9330" s="203">
        <v>19.339285714285701</v>
      </c>
      <c r="O9330" s="222" t="s">
        <v>970</v>
      </c>
    </row>
    <row r="9331" spans="1:15" ht="29.25" customHeight="1">
      <c r="A9331" s="221" t="s">
        <v>73</v>
      </c>
      <c r="B9331" s="221" t="s">
        <v>780</v>
      </c>
      <c r="C9331" s="222" t="s">
        <v>399</v>
      </c>
      <c r="D9331" s="222" t="s">
        <v>164</v>
      </c>
      <c r="E9331" s="199" t="s">
        <v>163</v>
      </c>
      <c r="F9331" s="200" t="s">
        <v>109</v>
      </c>
      <c r="G9331" s="200" t="s">
        <v>110</v>
      </c>
      <c r="H9331" s="200" t="s">
        <v>72</v>
      </c>
      <c r="I9331" s="200">
        <v>45876</v>
      </c>
      <c r="J9331" s="143">
        <f t="shared" si="145"/>
        <v>45876</v>
      </c>
      <c r="K9331" s="202">
        <v>8</v>
      </c>
      <c r="L9331" s="284" t="s">
        <v>10521</v>
      </c>
      <c r="M9331" s="223"/>
      <c r="N9331" s="203">
        <v>19.339285714285701</v>
      </c>
      <c r="O9331" s="222" t="s">
        <v>970</v>
      </c>
    </row>
    <row r="9332" spans="1:15" ht="29.25" customHeight="1">
      <c r="A9332" s="221" t="s">
        <v>73</v>
      </c>
      <c r="B9332" s="221" t="s">
        <v>780</v>
      </c>
      <c r="C9332" s="222" t="s">
        <v>399</v>
      </c>
      <c r="D9332" s="222" t="s">
        <v>164</v>
      </c>
      <c r="E9332" s="199" t="s">
        <v>163</v>
      </c>
      <c r="F9332" s="200" t="s">
        <v>109</v>
      </c>
      <c r="G9332" s="200" t="s">
        <v>110</v>
      </c>
      <c r="H9332" s="200" t="s">
        <v>72</v>
      </c>
      <c r="I9332" s="200">
        <v>45877</v>
      </c>
      <c r="J9332" s="143">
        <f t="shared" si="145"/>
        <v>45877</v>
      </c>
      <c r="K9332" s="202">
        <v>8</v>
      </c>
      <c r="L9332" s="284" t="s">
        <v>10522</v>
      </c>
      <c r="M9332" s="223"/>
      <c r="N9332" s="203">
        <v>19.339285714285701</v>
      </c>
      <c r="O9332" s="222" t="s">
        <v>970</v>
      </c>
    </row>
    <row r="9333" spans="1:15" ht="29.25" customHeight="1">
      <c r="A9333" s="221" t="s">
        <v>73</v>
      </c>
      <c r="B9333" s="221" t="s">
        <v>780</v>
      </c>
      <c r="C9333" s="222" t="s">
        <v>399</v>
      </c>
      <c r="D9333" s="222" t="s">
        <v>164</v>
      </c>
      <c r="E9333" s="199" t="s">
        <v>163</v>
      </c>
      <c r="F9333" s="200" t="s">
        <v>109</v>
      </c>
      <c r="G9333" s="200" t="s">
        <v>110</v>
      </c>
      <c r="H9333" s="200" t="s">
        <v>72</v>
      </c>
      <c r="I9333" s="200">
        <v>45880</v>
      </c>
      <c r="J9333" s="143">
        <f t="shared" si="145"/>
        <v>45880</v>
      </c>
      <c r="K9333" s="202">
        <v>8</v>
      </c>
      <c r="L9333" s="284" t="s">
        <v>10523</v>
      </c>
      <c r="M9333" s="223"/>
      <c r="N9333" s="203">
        <v>19.339285714285701</v>
      </c>
      <c r="O9333" s="222" t="s">
        <v>970</v>
      </c>
    </row>
    <row r="9334" spans="1:15" ht="29.25" customHeight="1">
      <c r="A9334" s="221" t="s">
        <v>73</v>
      </c>
      <c r="B9334" s="221" t="s">
        <v>780</v>
      </c>
      <c r="C9334" s="222" t="s">
        <v>399</v>
      </c>
      <c r="D9334" s="222" t="s">
        <v>164</v>
      </c>
      <c r="E9334" s="199" t="s">
        <v>163</v>
      </c>
      <c r="F9334" s="200" t="s">
        <v>109</v>
      </c>
      <c r="G9334" s="200" t="s">
        <v>110</v>
      </c>
      <c r="H9334" s="200" t="s">
        <v>72</v>
      </c>
      <c r="I9334" s="200">
        <v>45881</v>
      </c>
      <c r="J9334" s="143">
        <f t="shared" si="145"/>
        <v>45881</v>
      </c>
      <c r="K9334" s="202">
        <v>8</v>
      </c>
      <c r="L9334" s="284" t="s">
        <v>10524</v>
      </c>
      <c r="M9334" s="223"/>
      <c r="N9334" s="203">
        <v>19.339285714285701</v>
      </c>
      <c r="O9334" s="222" t="s">
        <v>970</v>
      </c>
    </row>
    <row r="9335" spans="1:15" ht="29.25" customHeight="1">
      <c r="A9335" s="221" t="s">
        <v>73</v>
      </c>
      <c r="B9335" s="221" t="s">
        <v>780</v>
      </c>
      <c r="C9335" s="222" t="s">
        <v>399</v>
      </c>
      <c r="D9335" s="222" t="s">
        <v>164</v>
      </c>
      <c r="E9335" s="199" t="s">
        <v>163</v>
      </c>
      <c r="F9335" s="200" t="s">
        <v>109</v>
      </c>
      <c r="G9335" s="200" t="s">
        <v>110</v>
      </c>
      <c r="H9335" s="200" t="s">
        <v>72</v>
      </c>
      <c r="I9335" s="200">
        <v>45882</v>
      </c>
      <c r="J9335" s="143">
        <f t="shared" si="145"/>
        <v>45882</v>
      </c>
      <c r="K9335" s="202">
        <v>8</v>
      </c>
      <c r="L9335" s="284" t="s">
        <v>10525</v>
      </c>
      <c r="M9335" s="223"/>
      <c r="N9335" s="203">
        <v>19.339285714285701</v>
      </c>
      <c r="O9335" s="222" t="s">
        <v>970</v>
      </c>
    </row>
    <row r="9336" spans="1:15" ht="29.25" customHeight="1">
      <c r="A9336" s="221" t="s">
        <v>73</v>
      </c>
      <c r="B9336" s="221" t="s">
        <v>780</v>
      </c>
      <c r="C9336" s="222" t="s">
        <v>399</v>
      </c>
      <c r="D9336" s="222" t="s">
        <v>164</v>
      </c>
      <c r="E9336" s="199" t="s">
        <v>163</v>
      </c>
      <c r="F9336" s="200" t="s">
        <v>2241</v>
      </c>
      <c r="G9336" s="200" t="s">
        <v>2242</v>
      </c>
      <c r="H9336" s="200" t="s">
        <v>72</v>
      </c>
      <c r="I9336" s="200">
        <v>45883</v>
      </c>
      <c r="J9336" s="143">
        <f t="shared" si="145"/>
        <v>45883</v>
      </c>
      <c r="K9336" s="202">
        <v>8</v>
      </c>
      <c r="L9336" s="284" t="s">
        <v>10704</v>
      </c>
      <c r="M9336" s="223"/>
      <c r="N9336" s="203">
        <v>1.1875</v>
      </c>
      <c r="O9336" s="222" t="s">
        <v>8528</v>
      </c>
    </row>
    <row r="9337" spans="1:15" ht="29.25" customHeight="1">
      <c r="A9337" s="221" t="s">
        <v>73</v>
      </c>
      <c r="B9337" s="221" t="s">
        <v>780</v>
      </c>
      <c r="C9337" s="222" t="s">
        <v>399</v>
      </c>
      <c r="D9337" s="222" t="s">
        <v>164</v>
      </c>
      <c r="E9337" s="199" t="s">
        <v>163</v>
      </c>
      <c r="F9337" s="200" t="s">
        <v>2241</v>
      </c>
      <c r="G9337" s="200" t="s">
        <v>2242</v>
      </c>
      <c r="H9337" s="200" t="s">
        <v>72</v>
      </c>
      <c r="I9337" s="200">
        <v>45884</v>
      </c>
      <c r="J9337" s="143">
        <f t="shared" si="145"/>
        <v>45884</v>
      </c>
      <c r="K9337" s="202">
        <v>8</v>
      </c>
      <c r="L9337" s="284" t="s">
        <v>10705</v>
      </c>
      <c r="M9337" s="223"/>
      <c r="N9337" s="203">
        <v>1.1875</v>
      </c>
      <c r="O9337" s="222" t="s">
        <v>8528</v>
      </c>
    </row>
    <row r="9338" spans="1:15" ht="29.25" customHeight="1">
      <c r="A9338" s="221" t="s">
        <v>73</v>
      </c>
      <c r="B9338" s="221" t="s">
        <v>780</v>
      </c>
      <c r="C9338" s="222" t="s">
        <v>399</v>
      </c>
      <c r="D9338" s="222" t="s">
        <v>164</v>
      </c>
      <c r="E9338" s="199" t="s">
        <v>163</v>
      </c>
      <c r="F9338" s="200" t="s">
        <v>2241</v>
      </c>
      <c r="G9338" s="200" t="s">
        <v>2242</v>
      </c>
      <c r="H9338" s="200" t="s">
        <v>72</v>
      </c>
      <c r="I9338" s="200">
        <v>45887</v>
      </c>
      <c r="J9338" s="143">
        <f t="shared" si="145"/>
        <v>45887</v>
      </c>
      <c r="K9338" s="202">
        <v>8</v>
      </c>
      <c r="L9338" s="284" t="s">
        <v>10706</v>
      </c>
      <c r="M9338" s="223"/>
      <c r="N9338" s="203">
        <v>1.1875</v>
      </c>
      <c r="O9338" s="222" t="s">
        <v>8528</v>
      </c>
    </row>
    <row r="9339" spans="1:15" ht="29.25" customHeight="1">
      <c r="A9339" s="221" t="s">
        <v>73</v>
      </c>
      <c r="B9339" s="221" t="s">
        <v>780</v>
      </c>
      <c r="C9339" s="222" t="s">
        <v>399</v>
      </c>
      <c r="D9339" s="222" t="s">
        <v>164</v>
      </c>
      <c r="E9339" s="199" t="s">
        <v>163</v>
      </c>
      <c r="F9339" s="200" t="s">
        <v>2241</v>
      </c>
      <c r="G9339" s="200" t="s">
        <v>2242</v>
      </c>
      <c r="H9339" s="200" t="s">
        <v>72</v>
      </c>
      <c r="I9339" s="200">
        <v>45888</v>
      </c>
      <c r="J9339" s="143">
        <f t="shared" si="145"/>
        <v>45888</v>
      </c>
      <c r="K9339" s="202">
        <v>8</v>
      </c>
      <c r="L9339" s="284" t="s">
        <v>10707</v>
      </c>
      <c r="M9339" s="223"/>
      <c r="N9339" s="203">
        <v>1.1875</v>
      </c>
      <c r="O9339" s="222" t="s">
        <v>8528</v>
      </c>
    </row>
    <row r="9340" spans="1:15" ht="29.25" customHeight="1">
      <c r="A9340" s="221" t="s">
        <v>73</v>
      </c>
      <c r="B9340" s="221" t="s">
        <v>780</v>
      </c>
      <c r="C9340" s="222" t="s">
        <v>399</v>
      </c>
      <c r="D9340" s="222" t="s">
        <v>164</v>
      </c>
      <c r="E9340" s="199" t="s">
        <v>163</v>
      </c>
      <c r="F9340" s="200" t="s">
        <v>2241</v>
      </c>
      <c r="G9340" s="200" t="s">
        <v>2242</v>
      </c>
      <c r="H9340" s="200" t="s">
        <v>72</v>
      </c>
      <c r="I9340" s="200">
        <v>45889</v>
      </c>
      <c r="J9340" s="143">
        <f t="shared" si="145"/>
        <v>45889</v>
      </c>
      <c r="K9340" s="202">
        <v>8</v>
      </c>
      <c r="L9340" s="284" t="s">
        <v>10944</v>
      </c>
      <c r="M9340" s="223"/>
      <c r="N9340" s="203">
        <v>1.1875</v>
      </c>
      <c r="O9340" s="222" t="s">
        <v>8528</v>
      </c>
    </row>
    <row r="9341" spans="1:15" ht="29.25" customHeight="1">
      <c r="A9341" s="221" t="s">
        <v>73</v>
      </c>
      <c r="B9341" s="221" t="s">
        <v>780</v>
      </c>
      <c r="C9341" s="222" t="s">
        <v>399</v>
      </c>
      <c r="D9341" s="222" t="s">
        <v>164</v>
      </c>
      <c r="E9341" s="199" t="s">
        <v>163</v>
      </c>
      <c r="F9341" s="200" t="s">
        <v>4557</v>
      </c>
      <c r="G9341" s="200" t="s">
        <v>4558</v>
      </c>
      <c r="H9341" s="200"/>
      <c r="I9341" s="200">
        <v>45890</v>
      </c>
      <c r="J9341" s="143">
        <f t="shared" si="145"/>
        <v>45890</v>
      </c>
      <c r="K9341" s="202">
        <v>8</v>
      </c>
      <c r="L9341" s="284" t="s">
        <v>10945</v>
      </c>
      <c r="M9341" s="223"/>
      <c r="N9341" s="203"/>
      <c r="O9341" s="222" t="s">
        <v>326</v>
      </c>
    </row>
    <row r="9342" spans="1:15" ht="29.25" customHeight="1">
      <c r="A9342" s="221" t="s">
        <v>73</v>
      </c>
      <c r="B9342" s="221" t="s">
        <v>780</v>
      </c>
      <c r="C9342" s="222" t="s">
        <v>399</v>
      </c>
      <c r="D9342" s="222" t="s">
        <v>164</v>
      </c>
      <c r="E9342" s="199" t="s">
        <v>163</v>
      </c>
      <c r="F9342" s="200" t="s">
        <v>2241</v>
      </c>
      <c r="G9342" s="200" t="s">
        <v>2242</v>
      </c>
      <c r="H9342" s="200" t="s">
        <v>72</v>
      </c>
      <c r="I9342" s="200">
        <v>45891</v>
      </c>
      <c r="J9342" s="143">
        <f t="shared" si="145"/>
        <v>45891</v>
      </c>
      <c r="K9342" s="202">
        <v>8</v>
      </c>
      <c r="L9342" s="284" t="s">
        <v>10946</v>
      </c>
      <c r="M9342" s="223"/>
      <c r="N9342" s="203">
        <v>1.1875</v>
      </c>
      <c r="O9342" s="222" t="s">
        <v>8528</v>
      </c>
    </row>
    <row r="9343" spans="1:15" ht="29.25" customHeight="1">
      <c r="A9343" s="221" t="s">
        <v>73</v>
      </c>
      <c r="B9343" s="221" t="s">
        <v>780</v>
      </c>
      <c r="C9343" s="222" t="s">
        <v>399</v>
      </c>
      <c r="D9343" s="222" t="s">
        <v>164</v>
      </c>
      <c r="E9343" s="199" t="s">
        <v>163</v>
      </c>
      <c r="F9343" s="200" t="s">
        <v>2241</v>
      </c>
      <c r="G9343" s="200" t="s">
        <v>2242</v>
      </c>
      <c r="H9343" s="200" t="s">
        <v>72</v>
      </c>
      <c r="I9343" s="200">
        <v>45894</v>
      </c>
      <c r="J9343" s="143">
        <f t="shared" si="145"/>
        <v>45894</v>
      </c>
      <c r="K9343" s="202">
        <v>8</v>
      </c>
      <c r="L9343" s="284" t="s">
        <v>10947</v>
      </c>
      <c r="M9343" s="223"/>
      <c r="N9343" s="203">
        <v>1.1875</v>
      </c>
      <c r="O9343" s="222" t="s">
        <v>8528</v>
      </c>
    </row>
    <row r="9344" spans="1:15" ht="29.25" customHeight="1">
      <c r="A9344" s="221" t="s">
        <v>73</v>
      </c>
      <c r="B9344" s="221" t="s">
        <v>780</v>
      </c>
      <c r="C9344" s="222" t="s">
        <v>399</v>
      </c>
      <c r="D9344" s="222" t="s">
        <v>164</v>
      </c>
      <c r="E9344" s="199" t="s">
        <v>163</v>
      </c>
      <c r="F9344" s="200" t="s">
        <v>2241</v>
      </c>
      <c r="G9344" s="200" t="s">
        <v>2242</v>
      </c>
      <c r="H9344" s="200" t="s">
        <v>72</v>
      </c>
      <c r="I9344" s="200">
        <v>45895</v>
      </c>
      <c r="J9344" s="143">
        <f t="shared" si="145"/>
        <v>45895</v>
      </c>
      <c r="K9344" s="202">
        <v>8</v>
      </c>
      <c r="L9344" s="284" t="s">
        <v>10948</v>
      </c>
      <c r="M9344" s="223"/>
      <c r="N9344" s="203">
        <v>1.1875</v>
      </c>
      <c r="O9344" s="222" t="s">
        <v>8528</v>
      </c>
    </row>
    <row r="9345" spans="1:15" ht="29.25" customHeight="1">
      <c r="A9345" s="221" t="s">
        <v>73</v>
      </c>
      <c r="B9345" s="221" t="s">
        <v>780</v>
      </c>
      <c r="C9345" s="222" t="s">
        <v>399</v>
      </c>
      <c r="D9345" s="222" t="s">
        <v>164</v>
      </c>
      <c r="E9345" s="199" t="s">
        <v>163</v>
      </c>
      <c r="F9345" s="200" t="s">
        <v>2241</v>
      </c>
      <c r="G9345" s="200" t="s">
        <v>2242</v>
      </c>
      <c r="H9345" s="200" t="s">
        <v>72</v>
      </c>
      <c r="I9345" s="200">
        <v>45896</v>
      </c>
      <c r="J9345" s="143">
        <f t="shared" si="145"/>
        <v>45896</v>
      </c>
      <c r="K9345" s="202">
        <v>8</v>
      </c>
      <c r="L9345" s="284" t="s">
        <v>11122</v>
      </c>
      <c r="M9345" s="223"/>
      <c r="N9345" s="203">
        <v>1.1875</v>
      </c>
      <c r="O9345" s="222" t="s">
        <v>8528</v>
      </c>
    </row>
    <row r="9346" spans="1:15" ht="29.25" customHeight="1">
      <c r="A9346" s="221" t="s">
        <v>73</v>
      </c>
      <c r="B9346" s="221" t="s">
        <v>780</v>
      </c>
      <c r="C9346" s="222" t="s">
        <v>399</v>
      </c>
      <c r="D9346" s="222" t="s">
        <v>164</v>
      </c>
      <c r="E9346" s="199" t="s">
        <v>163</v>
      </c>
      <c r="F9346" s="200" t="s">
        <v>2241</v>
      </c>
      <c r="G9346" s="200" t="s">
        <v>2242</v>
      </c>
      <c r="H9346" s="200" t="s">
        <v>72</v>
      </c>
      <c r="I9346" s="200">
        <v>45897</v>
      </c>
      <c r="J9346" s="143">
        <f t="shared" si="145"/>
        <v>45897</v>
      </c>
      <c r="K9346" s="202">
        <v>8</v>
      </c>
      <c r="L9346" s="284" t="s">
        <v>11123</v>
      </c>
      <c r="M9346" s="223"/>
      <c r="N9346" s="203">
        <v>1.1875</v>
      </c>
      <c r="O9346" s="222" t="s">
        <v>8528</v>
      </c>
    </row>
    <row r="9347" spans="1:15" ht="29.25" customHeight="1">
      <c r="A9347" s="221" t="s">
        <v>73</v>
      </c>
      <c r="B9347" s="221" t="s">
        <v>780</v>
      </c>
      <c r="C9347" s="222" t="s">
        <v>399</v>
      </c>
      <c r="D9347" s="222" t="s">
        <v>164</v>
      </c>
      <c r="E9347" s="199" t="s">
        <v>165</v>
      </c>
      <c r="F9347" s="200"/>
      <c r="G9347" s="200"/>
      <c r="H9347" s="200"/>
      <c r="I9347" s="200">
        <v>45898</v>
      </c>
      <c r="J9347" s="143">
        <f t="shared" ref="J9347:J9410" si="146">I9347</f>
        <v>45898</v>
      </c>
      <c r="K9347" s="202">
        <v>4</v>
      </c>
      <c r="L9347" s="285" t="s">
        <v>756</v>
      </c>
      <c r="M9347" s="223"/>
      <c r="N9347" s="203"/>
      <c r="O9347" s="222" t="s">
        <v>326</v>
      </c>
    </row>
    <row r="9348" spans="1:15" ht="29.25" customHeight="1">
      <c r="A9348" s="221" t="s">
        <v>73</v>
      </c>
      <c r="B9348" s="221" t="s">
        <v>780</v>
      </c>
      <c r="C9348" s="222" t="s">
        <v>399</v>
      </c>
      <c r="D9348" s="222" t="s">
        <v>164</v>
      </c>
      <c r="E9348" s="199" t="s">
        <v>163</v>
      </c>
      <c r="F9348" s="200" t="s">
        <v>2241</v>
      </c>
      <c r="G9348" s="200" t="s">
        <v>2242</v>
      </c>
      <c r="H9348" s="200" t="s">
        <v>72</v>
      </c>
      <c r="I9348" s="200">
        <v>45898</v>
      </c>
      <c r="J9348" s="143">
        <f t="shared" si="146"/>
        <v>45898</v>
      </c>
      <c r="K9348" s="202">
        <v>4</v>
      </c>
      <c r="L9348" s="284" t="s">
        <v>11124</v>
      </c>
      <c r="M9348" s="223"/>
      <c r="N9348" s="203">
        <v>1.1875</v>
      </c>
      <c r="O9348" s="222" t="s">
        <v>8528</v>
      </c>
    </row>
    <row r="9349" spans="1:15" ht="29.25" customHeight="1">
      <c r="A9349" s="221" t="s">
        <v>73</v>
      </c>
      <c r="B9349" s="221" t="s">
        <v>780</v>
      </c>
      <c r="C9349" s="222" t="s">
        <v>399</v>
      </c>
      <c r="D9349" s="222" t="s">
        <v>164</v>
      </c>
      <c r="E9349" s="199" t="s">
        <v>163</v>
      </c>
      <c r="F9349" s="200" t="s">
        <v>109</v>
      </c>
      <c r="G9349" s="200" t="s">
        <v>110</v>
      </c>
      <c r="H9349" s="200" t="s">
        <v>72</v>
      </c>
      <c r="I9349" s="200">
        <v>45901</v>
      </c>
      <c r="J9349" s="143">
        <f t="shared" si="146"/>
        <v>45901</v>
      </c>
      <c r="K9349" s="202">
        <v>8</v>
      </c>
      <c r="L9349" s="284" t="s">
        <v>11125</v>
      </c>
      <c r="M9349" s="223"/>
      <c r="N9349" s="203">
        <v>19.339285714285701</v>
      </c>
      <c r="O9349" s="222" t="s">
        <v>970</v>
      </c>
    </row>
    <row r="9350" spans="1:15" ht="29.25" customHeight="1">
      <c r="A9350" s="221" t="s">
        <v>73</v>
      </c>
      <c r="B9350" s="221" t="s">
        <v>780</v>
      </c>
      <c r="C9350" s="222" t="s">
        <v>399</v>
      </c>
      <c r="D9350" s="222" t="s">
        <v>164</v>
      </c>
      <c r="E9350" s="199" t="s">
        <v>163</v>
      </c>
      <c r="F9350" s="200" t="s">
        <v>109</v>
      </c>
      <c r="G9350" s="200" t="s">
        <v>110</v>
      </c>
      <c r="H9350" s="200" t="s">
        <v>72</v>
      </c>
      <c r="I9350" s="200">
        <v>45902</v>
      </c>
      <c r="J9350" s="143">
        <f t="shared" si="146"/>
        <v>45902</v>
      </c>
      <c r="K9350" s="202">
        <v>8</v>
      </c>
      <c r="L9350" s="284" t="s">
        <v>11126</v>
      </c>
      <c r="M9350" s="223"/>
      <c r="N9350" s="203">
        <v>19.339285714285701</v>
      </c>
      <c r="O9350" s="222" t="s">
        <v>970</v>
      </c>
    </row>
    <row r="9351" spans="1:15" ht="29.25" customHeight="1">
      <c r="A9351" s="221" t="s">
        <v>73</v>
      </c>
      <c r="B9351" s="221" t="s">
        <v>780</v>
      </c>
      <c r="C9351" s="222" t="s">
        <v>399</v>
      </c>
      <c r="D9351" s="222" t="s">
        <v>164</v>
      </c>
      <c r="E9351" s="199" t="s">
        <v>163</v>
      </c>
      <c r="F9351" s="200" t="s">
        <v>109</v>
      </c>
      <c r="G9351" s="200" t="s">
        <v>110</v>
      </c>
      <c r="H9351" s="200" t="s">
        <v>72</v>
      </c>
      <c r="I9351" s="200">
        <v>45903</v>
      </c>
      <c r="J9351" s="143">
        <f t="shared" si="146"/>
        <v>45903</v>
      </c>
      <c r="K9351" s="202">
        <v>8</v>
      </c>
      <c r="L9351" s="284" t="s">
        <v>11127</v>
      </c>
      <c r="M9351" s="223"/>
      <c r="N9351" s="203">
        <v>19.339285714285701</v>
      </c>
      <c r="O9351" s="222" t="s">
        <v>970</v>
      </c>
    </row>
    <row r="9352" spans="1:15" ht="29.25" customHeight="1">
      <c r="A9352" s="221" t="s">
        <v>73</v>
      </c>
      <c r="B9352" s="221" t="s">
        <v>780</v>
      </c>
      <c r="C9352" s="222" t="s">
        <v>399</v>
      </c>
      <c r="D9352" s="222" t="s">
        <v>164</v>
      </c>
      <c r="E9352" s="199" t="s">
        <v>163</v>
      </c>
      <c r="F9352" s="200" t="s">
        <v>109</v>
      </c>
      <c r="G9352" s="200" t="s">
        <v>110</v>
      </c>
      <c r="H9352" s="200" t="s">
        <v>72</v>
      </c>
      <c r="I9352" s="200">
        <v>45904</v>
      </c>
      <c r="J9352" s="143">
        <f t="shared" si="146"/>
        <v>45904</v>
      </c>
      <c r="K9352" s="202">
        <v>8</v>
      </c>
      <c r="L9352" s="284" t="s">
        <v>11351</v>
      </c>
      <c r="M9352" s="223"/>
      <c r="N9352" s="203">
        <v>19.339285714285701</v>
      </c>
      <c r="O9352" s="222" t="s">
        <v>970</v>
      </c>
    </row>
    <row r="9353" spans="1:15" ht="29.25" customHeight="1">
      <c r="A9353" s="221" t="s">
        <v>73</v>
      </c>
      <c r="B9353" s="221" t="s">
        <v>780</v>
      </c>
      <c r="C9353" s="222" t="s">
        <v>399</v>
      </c>
      <c r="D9353" s="222" t="s">
        <v>164</v>
      </c>
      <c r="E9353" s="199" t="s">
        <v>163</v>
      </c>
      <c r="F9353" s="200" t="s">
        <v>109</v>
      </c>
      <c r="G9353" s="200" t="s">
        <v>110</v>
      </c>
      <c r="H9353" s="200" t="s">
        <v>72</v>
      </c>
      <c r="I9353" s="200">
        <v>45905</v>
      </c>
      <c r="J9353" s="143">
        <f t="shared" si="146"/>
        <v>45905</v>
      </c>
      <c r="K9353" s="202">
        <v>8</v>
      </c>
      <c r="L9353" s="284" t="s">
        <v>11352</v>
      </c>
      <c r="M9353" s="223"/>
      <c r="N9353" s="203">
        <v>19.339285714285701</v>
      </c>
      <c r="O9353" s="222" t="s">
        <v>970</v>
      </c>
    </row>
    <row r="9354" spans="1:15" ht="29.25" customHeight="1">
      <c r="A9354" s="221" t="s">
        <v>73</v>
      </c>
      <c r="B9354" s="221" t="s">
        <v>780</v>
      </c>
      <c r="C9354" s="222" t="s">
        <v>399</v>
      </c>
      <c r="D9354" s="222" t="s">
        <v>164</v>
      </c>
      <c r="E9354" s="199" t="s">
        <v>163</v>
      </c>
      <c r="F9354" s="200" t="s">
        <v>109</v>
      </c>
      <c r="G9354" s="200" t="s">
        <v>110</v>
      </c>
      <c r="H9354" s="200" t="s">
        <v>72</v>
      </c>
      <c r="I9354" s="200">
        <v>45908</v>
      </c>
      <c r="J9354" s="143">
        <f t="shared" si="146"/>
        <v>45908</v>
      </c>
      <c r="K9354" s="202">
        <v>8</v>
      </c>
      <c r="L9354" s="284" t="s">
        <v>11353</v>
      </c>
      <c r="M9354" s="223"/>
      <c r="N9354" s="203">
        <v>19.339285714285701</v>
      </c>
      <c r="O9354" s="222" t="s">
        <v>970</v>
      </c>
    </row>
    <row r="9355" spans="1:15" ht="29.25" customHeight="1">
      <c r="A9355" s="221" t="s">
        <v>73</v>
      </c>
      <c r="B9355" s="221" t="s">
        <v>780</v>
      </c>
      <c r="C9355" s="222" t="s">
        <v>399</v>
      </c>
      <c r="D9355" s="222" t="s">
        <v>164</v>
      </c>
      <c r="E9355" s="199" t="s">
        <v>163</v>
      </c>
      <c r="F9355" s="200" t="s">
        <v>1742</v>
      </c>
      <c r="G9355" s="200" t="s">
        <v>1743</v>
      </c>
      <c r="H9355" s="200" t="s">
        <v>72</v>
      </c>
      <c r="I9355" s="200">
        <v>45909</v>
      </c>
      <c r="J9355" s="143">
        <f t="shared" si="146"/>
        <v>45909</v>
      </c>
      <c r="K9355" s="202">
        <v>8</v>
      </c>
      <c r="L9355" s="284" t="s">
        <v>11354</v>
      </c>
      <c r="M9355" s="223"/>
      <c r="N9355" s="203">
        <v>0.6</v>
      </c>
      <c r="O9355" s="222" t="s">
        <v>943</v>
      </c>
    </row>
    <row r="9356" spans="1:15" ht="29.25" customHeight="1">
      <c r="A9356" s="221" t="s">
        <v>73</v>
      </c>
      <c r="B9356" s="221" t="s">
        <v>780</v>
      </c>
      <c r="C9356" s="222" t="s">
        <v>399</v>
      </c>
      <c r="D9356" s="222" t="s">
        <v>164</v>
      </c>
      <c r="E9356" s="199" t="s">
        <v>163</v>
      </c>
      <c r="F9356" s="200" t="s">
        <v>2241</v>
      </c>
      <c r="G9356" s="200" t="s">
        <v>2242</v>
      </c>
      <c r="H9356" s="200" t="s">
        <v>72</v>
      </c>
      <c r="I9356" s="200">
        <v>45910</v>
      </c>
      <c r="J9356" s="143">
        <f t="shared" si="146"/>
        <v>45910</v>
      </c>
      <c r="K9356" s="202">
        <v>8</v>
      </c>
      <c r="L9356" s="284" t="s">
        <v>11355</v>
      </c>
      <c r="M9356" s="223"/>
      <c r="N9356" s="203">
        <v>1.1875</v>
      </c>
      <c r="O9356" s="222" t="s">
        <v>8528</v>
      </c>
    </row>
    <row r="9357" spans="1:15" ht="29.25" customHeight="1">
      <c r="A9357" s="221" t="s">
        <v>73</v>
      </c>
      <c r="B9357" s="221" t="s">
        <v>780</v>
      </c>
      <c r="C9357" s="222" t="s">
        <v>399</v>
      </c>
      <c r="D9357" s="222" t="s">
        <v>164</v>
      </c>
      <c r="E9357" s="199" t="s">
        <v>163</v>
      </c>
      <c r="F9357" s="200" t="s">
        <v>109</v>
      </c>
      <c r="G9357" s="200" t="s">
        <v>110</v>
      </c>
      <c r="H9357" s="200" t="s">
        <v>72</v>
      </c>
      <c r="I9357" s="200">
        <v>45911</v>
      </c>
      <c r="J9357" s="143">
        <f t="shared" si="146"/>
        <v>45911</v>
      </c>
      <c r="K9357" s="202">
        <v>8</v>
      </c>
      <c r="L9357" s="284" t="s">
        <v>11535</v>
      </c>
      <c r="M9357" s="223"/>
      <c r="N9357" s="203">
        <v>19.339285714285701</v>
      </c>
      <c r="O9357" s="222" t="s">
        <v>970</v>
      </c>
    </row>
    <row r="9358" spans="1:15" ht="29.25" customHeight="1">
      <c r="A9358" s="221" t="s">
        <v>73</v>
      </c>
      <c r="B9358" s="221" t="s">
        <v>780</v>
      </c>
      <c r="C9358" s="222" t="s">
        <v>399</v>
      </c>
      <c r="D9358" s="222" t="s">
        <v>164</v>
      </c>
      <c r="E9358" s="199" t="s">
        <v>163</v>
      </c>
      <c r="F9358" s="200" t="s">
        <v>4557</v>
      </c>
      <c r="G9358" s="200" t="s">
        <v>4558</v>
      </c>
      <c r="H9358" s="200"/>
      <c r="I9358" s="200">
        <v>45912</v>
      </c>
      <c r="J9358" s="143">
        <f t="shared" si="146"/>
        <v>45912</v>
      </c>
      <c r="K9358" s="202">
        <v>8</v>
      </c>
      <c r="L9358" s="284" t="s">
        <v>11536</v>
      </c>
      <c r="M9358" s="223"/>
      <c r="N9358" s="203"/>
      <c r="O9358" s="222" t="s">
        <v>326</v>
      </c>
    </row>
    <row r="9359" spans="1:15" ht="29.25" customHeight="1">
      <c r="A9359" s="221" t="s">
        <v>73</v>
      </c>
      <c r="B9359" s="221" t="s">
        <v>780</v>
      </c>
      <c r="C9359" s="222" t="s">
        <v>399</v>
      </c>
      <c r="D9359" s="222" t="s">
        <v>164</v>
      </c>
      <c r="E9359" s="199" t="s">
        <v>163</v>
      </c>
      <c r="F9359" s="200" t="s">
        <v>2241</v>
      </c>
      <c r="G9359" s="200" t="s">
        <v>2242</v>
      </c>
      <c r="H9359" s="200" t="s">
        <v>72</v>
      </c>
      <c r="I9359" s="200">
        <v>45915</v>
      </c>
      <c r="J9359" s="143">
        <f t="shared" si="146"/>
        <v>45915</v>
      </c>
      <c r="K9359" s="202">
        <v>8</v>
      </c>
      <c r="L9359" s="284" t="s">
        <v>11537</v>
      </c>
      <c r="M9359" s="223"/>
      <c r="N9359" s="203">
        <v>1.1875</v>
      </c>
      <c r="O9359" s="222" t="s">
        <v>8528</v>
      </c>
    </row>
    <row r="9360" spans="1:15" ht="29.25" customHeight="1">
      <c r="A9360" s="221" t="s">
        <v>73</v>
      </c>
      <c r="B9360" s="221" t="s">
        <v>780</v>
      </c>
      <c r="C9360" s="222" t="s">
        <v>399</v>
      </c>
      <c r="D9360" s="222" t="s">
        <v>164</v>
      </c>
      <c r="E9360" s="199" t="s">
        <v>163</v>
      </c>
      <c r="F9360" s="200" t="s">
        <v>2241</v>
      </c>
      <c r="G9360" s="200" t="s">
        <v>2242</v>
      </c>
      <c r="H9360" s="200" t="s">
        <v>72</v>
      </c>
      <c r="I9360" s="200">
        <v>45916</v>
      </c>
      <c r="J9360" s="143">
        <f t="shared" si="146"/>
        <v>45916</v>
      </c>
      <c r="K9360" s="202">
        <v>8</v>
      </c>
      <c r="L9360" s="284" t="s">
        <v>11538</v>
      </c>
      <c r="M9360" s="223"/>
      <c r="N9360" s="203">
        <v>1.1875</v>
      </c>
      <c r="O9360" s="222" t="s">
        <v>8528</v>
      </c>
    </row>
    <row r="9361" spans="1:15" ht="29.25" customHeight="1">
      <c r="A9361" s="221" t="s">
        <v>73</v>
      </c>
      <c r="B9361" s="221" t="s">
        <v>780</v>
      </c>
      <c r="C9361" s="222" t="s">
        <v>399</v>
      </c>
      <c r="D9361" s="222" t="s">
        <v>164</v>
      </c>
      <c r="E9361" s="199" t="s">
        <v>163</v>
      </c>
      <c r="F9361" s="200" t="s">
        <v>2241</v>
      </c>
      <c r="G9361" s="200" t="s">
        <v>2242</v>
      </c>
      <c r="H9361" s="200" t="s">
        <v>72</v>
      </c>
      <c r="I9361" s="200">
        <v>45917</v>
      </c>
      <c r="J9361" s="143">
        <f t="shared" si="146"/>
        <v>45917</v>
      </c>
      <c r="K9361" s="202">
        <v>8</v>
      </c>
      <c r="L9361" s="284" t="s">
        <v>11700</v>
      </c>
      <c r="M9361" s="223"/>
      <c r="N9361" s="203">
        <v>1.1875</v>
      </c>
      <c r="O9361" s="222" t="s">
        <v>8528</v>
      </c>
    </row>
    <row r="9362" spans="1:15" ht="29.25" customHeight="1">
      <c r="A9362" s="221" t="s">
        <v>73</v>
      </c>
      <c r="B9362" s="221" t="s">
        <v>780</v>
      </c>
      <c r="C9362" s="222" t="s">
        <v>399</v>
      </c>
      <c r="D9362" s="222" t="s">
        <v>164</v>
      </c>
      <c r="E9362" s="199" t="s">
        <v>163</v>
      </c>
      <c r="F9362" s="200" t="s">
        <v>4557</v>
      </c>
      <c r="G9362" s="200" t="s">
        <v>4558</v>
      </c>
      <c r="H9362" s="200"/>
      <c r="I9362" s="200">
        <v>45918</v>
      </c>
      <c r="J9362" s="143">
        <f t="shared" si="146"/>
        <v>45918</v>
      </c>
      <c r="K9362" s="202">
        <v>8</v>
      </c>
      <c r="L9362" s="284" t="s">
        <v>11701</v>
      </c>
      <c r="M9362" s="223"/>
      <c r="N9362" s="203"/>
      <c r="O9362" s="222" t="s">
        <v>326</v>
      </c>
    </row>
    <row r="9363" spans="1:15" ht="29.25" customHeight="1">
      <c r="A9363" s="221" t="s">
        <v>73</v>
      </c>
      <c r="B9363" s="221" t="s">
        <v>780</v>
      </c>
      <c r="C9363" s="222" t="s">
        <v>399</v>
      </c>
      <c r="D9363" s="222" t="s">
        <v>164</v>
      </c>
      <c r="E9363" s="199" t="s">
        <v>163</v>
      </c>
      <c r="F9363" s="200" t="s">
        <v>4557</v>
      </c>
      <c r="G9363" s="200" t="s">
        <v>4558</v>
      </c>
      <c r="H9363" s="200"/>
      <c r="I9363" s="200">
        <v>45919</v>
      </c>
      <c r="J9363" s="143">
        <f t="shared" si="146"/>
        <v>45919</v>
      </c>
      <c r="K9363" s="202">
        <v>8</v>
      </c>
      <c r="L9363" s="284" t="s">
        <v>11702</v>
      </c>
      <c r="M9363" s="223"/>
      <c r="N9363" s="203"/>
      <c r="O9363" s="222" t="s">
        <v>326</v>
      </c>
    </row>
    <row r="9364" spans="1:15" ht="29.25" customHeight="1">
      <c r="A9364" s="221" t="s">
        <v>73</v>
      </c>
      <c r="B9364" s="221" t="s">
        <v>780</v>
      </c>
      <c r="C9364" s="222" t="s">
        <v>399</v>
      </c>
      <c r="D9364" s="222" t="s">
        <v>164</v>
      </c>
      <c r="E9364" s="199" t="s">
        <v>163</v>
      </c>
      <c r="F9364" s="200" t="s">
        <v>4557</v>
      </c>
      <c r="G9364" s="200" t="s">
        <v>4558</v>
      </c>
      <c r="H9364" s="200"/>
      <c r="I9364" s="200">
        <v>45922</v>
      </c>
      <c r="J9364" s="143">
        <f t="shared" si="146"/>
        <v>45922</v>
      </c>
      <c r="K9364" s="202">
        <v>8</v>
      </c>
      <c r="L9364" s="284" t="s">
        <v>11703</v>
      </c>
      <c r="M9364" s="223"/>
      <c r="N9364" s="203"/>
      <c r="O9364" s="222" t="s">
        <v>326</v>
      </c>
    </row>
    <row r="9365" spans="1:15" ht="29.25" customHeight="1">
      <c r="A9365" s="221" t="s">
        <v>73</v>
      </c>
      <c r="B9365" s="221" t="s">
        <v>780</v>
      </c>
      <c r="C9365" s="222" t="s">
        <v>399</v>
      </c>
      <c r="D9365" s="222" t="s">
        <v>164</v>
      </c>
      <c r="E9365" s="199" t="s">
        <v>163</v>
      </c>
      <c r="F9365" s="200" t="s">
        <v>4557</v>
      </c>
      <c r="G9365" s="200" t="s">
        <v>4558</v>
      </c>
      <c r="H9365" s="200"/>
      <c r="I9365" s="200">
        <v>45923</v>
      </c>
      <c r="J9365" s="143">
        <f t="shared" si="146"/>
        <v>45923</v>
      </c>
      <c r="K9365" s="202">
        <v>8</v>
      </c>
      <c r="L9365" s="284" t="s">
        <v>11704</v>
      </c>
      <c r="M9365" s="223"/>
      <c r="N9365" s="203"/>
      <c r="O9365" s="222" t="s">
        <v>326</v>
      </c>
    </row>
    <row r="9366" spans="1:15" ht="29.25" customHeight="1">
      <c r="A9366" s="221" t="s">
        <v>73</v>
      </c>
      <c r="B9366" s="221" t="s">
        <v>780</v>
      </c>
      <c r="C9366" s="222" t="s">
        <v>399</v>
      </c>
      <c r="D9366" s="222" t="s">
        <v>164</v>
      </c>
      <c r="E9366" s="199" t="s">
        <v>163</v>
      </c>
      <c r="F9366" s="200" t="s">
        <v>4557</v>
      </c>
      <c r="G9366" s="200" t="s">
        <v>4558</v>
      </c>
      <c r="H9366" s="200"/>
      <c r="I9366" s="200">
        <v>45924</v>
      </c>
      <c r="J9366" s="143">
        <f t="shared" si="146"/>
        <v>45924</v>
      </c>
      <c r="K9366" s="202">
        <v>8</v>
      </c>
      <c r="L9366" s="284" t="s">
        <v>11705</v>
      </c>
      <c r="M9366" s="223"/>
      <c r="N9366" s="203"/>
      <c r="O9366" s="222" t="s">
        <v>326</v>
      </c>
    </row>
    <row r="9367" spans="1:15" ht="29.25" customHeight="1">
      <c r="A9367" s="221" t="s">
        <v>73</v>
      </c>
      <c r="B9367" s="221" t="s">
        <v>780</v>
      </c>
      <c r="C9367" s="222" t="s">
        <v>399</v>
      </c>
      <c r="D9367" s="222" t="s">
        <v>164</v>
      </c>
      <c r="E9367" s="199" t="s">
        <v>163</v>
      </c>
      <c r="F9367" s="200" t="s">
        <v>109</v>
      </c>
      <c r="G9367" s="200" t="s">
        <v>110</v>
      </c>
      <c r="H9367" s="200" t="s">
        <v>72</v>
      </c>
      <c r="I9367" s="200">
        <v>45925</v>
      </c>
      <c r="J9367" s="143">
        <f t="shared" si="146"/>
        <v>45925</v>
      </c>
      <c r="K9367" s="202">
        <v>8</v>
      </c>
      <c r="L9367" s="284" t="s">
        <v>11858</v>
      </c>
      <c r="M9367" s="223"/>
      <c r="N9367" s="203">
        <v>19.339285714285701</v>
      </c>
      <c r="O9367" s="222" t="s">
        <v>970</v>
      </c>
    </row>
    <row r="9368" spans="1:15" ht="29.25" customHeight="1">
      <c r="A9368" s="221" t="s">
        <v>73</v>
      </c>
      <c r="B9368" s="221" t="s">
        <v>780</v>
      </c>
      <c r="C9368" s="222" t="s">
        <v>399</v>
      </c>
      <c r="D9368" s="222" t="s">
        <v>164</v>
      </c>
      <c r="E9368" s="199" t="s">
        <v>165</v>
      </c>
      <c r="F9368" s="200"/>
      <c r="G9368" s="200"/>
      <c r="H9368" s="200"/>
      <c r="I9368" s="200">
        <v>45926</v>
      </c>
      <c r="J9368" s="143">
        <f t="shared" si="146"/>
        <v>45926</v>
      </c>
      <c r="K9368" s="202">
        <v>4</v>
      </c>
      <c r="L9368" s="285" t="s">
        <v>4649</v>
      </c>
      <c r="M9368" s="223"/>
      <c r="N9368" s="203"/>
      <c r="O9368" s="222" t="s">
        <v>326</v>
      </c>
    </row>
    <row r="9369" spans="1:15" ht="29.25" customHeight="1">
      <c r="A9369" s="221" t="s">
        <v>73</v>
      </c>
      <c r="B9369" s="221" t="s">
        <v>780</v>
      </c>
      <c r="C9369" s="222" t="s">
        <v>399</v>
      </c>
      <c r="D9369" s="222" t="s">
        <v>164</v>
      </c>
      <c r="E9369" s="199" t="s">
        <v>163</v>
      </c>
      <c r="F9369" s="200" t="s">
        <v>109</v>
      </c>
      <c r="G9369" s="200" t="s">
        <v>110</v>
      </c>
      <c r="H9369" s="200" t="s">
        <v>72</v>
      </c>
      <c r="I9369" s="200">
        <v>45926</v>
      </c>
      <c r="J9369" s="143">
        <f t="shared" si="146"/>
        <v>45926</v>
      </c>
      <c r="K9369" s="202">
        <v>4</v>
      </c>
      <c r="L9369" s="284" t="s">
        <v>11859</v>
      </c>
      <c r="M9369" s="223"/>
      <c r="N9369" s="203">
        <v>19.339285714285701</v>
      </c>
      <c r="O9369" s="222" t="s">
        <v>970</v>
      </c>
    </row>
    <row r="9370" spans="1:15" ht="29.25" customHeight="1">
      <c r="A9370" s="221" t="s">
        <v>73</v>
      </c>
      <c r="B9370" s="221" t="s">
        <v>780</v>
      </c>
      <c r="C9370" s="222" t="s">
        <v>399</v>
      </c>
      <c r="D9370" s="222" t="s">
        <v>164</v>
      </c>
      <c r="E9370" s="199" t="s">
        <v>163</v>
      </c>
      <c r="F9370" s="200" t="s">
        <v>109</v>
      </c>
      <c r="G9370" s="200" t="s">
        <v>110</v>
      </c>
      <c r="H9370" s="200" t="s">
        <v>72</v>
      </c>
      <c r="I9370" s="200">
        <v>45930</v>
      </c>
      <c r="J9370" s="143">
        <f t="shared" si="146"/>
        <v>45930</v>
      </c>
      <c r="K9370" s="202">
        <v>8</v>
      </c>
      <c r="L9370" s="284" t="s">
        <v>11860</v>
      </c>
      <c r="M9370" s="223"/>
      <c r="N9370" s="203">
        <v>19.339285714285701</v>
      </c>
      <c r="O9370" s="222" t="s">
        <v>970</v>
      </c>
    </row>
    <row r="9371" spans="1:15" ht="29.25" customHeight="1">
      <c r="A9371" s="221" t="s">
        <v>73</v>
      </c>
      <c r="B9371" s="221" t="s">
        <v>780</v>
      </c>
      <c r="C9371" s="222" t="s">
        <v>399</v>
      </c>
      <c r="D9371" s="222" t="s">
        <v>164</v>
      </c>
      <c r="E9371" s="199" t="s">
        <v>163</v>
      </c>
      <c r="F9371" s="200" t="s">
        <v>4557</v>
      </c>
      <c r="G9371" s="200" t="s">
        <v>4558</v>
      </c>
      <c r="H9371" s="200"/>
      <c r="I9371" s="200">
        <v>45931</v>
      </c>
      <c r="J9371" s="143">
        <f t="shared" si="146"/>
        <v>45931</v>
      </c>
      <c r="K9371" s="202">
        <v>8</v>
      </c>
      <c r="L9371" s="284" t="s">
        <v>11861</v>
      </c>
      <c r="M9371" s="223"/>
      <c r="N9371" s="203"/>
      <c r="O9371" s="222" t="s">
        <v>326</v>
      </c>
    </row>
    <row r="9372" spans="1:15" ht="29.25" customHeight="1">
      <c r="A9372" s="221" t="s">
        <v>73</v>
      </c>
      <c r="B9372" s="221" t="s">
        <v>780</v>
      </c>
      <c r="C9372" s="222" t="s">
        <v>399</v>
      </c>
      <c r="D9372" s="222" t="s">
        <v>164</v>
      </c>
      <c r="E9372" s="199" t="s">
        <v>163</v>
      </c>
      <c r="F9372" s="200" t="s">
        <v>109</v>
      </c>
      <c r="G9372" s="200" t="s">
        <v>110</v>
      </c>
      <c r="H9372" s="200" t="s">
        <v>72</v>
      </c>
      <c r="I9372" s="200">
        <v>45932</v>
      </c>
      <c r="J9372" s="143">
        <f t="shared" si="146"/>
        <v>45932</v>
      </c>
      <c r="K9372" s="202">
        <v>8</v>
      </c>
      <c r="L9372" s="284" t="s">
        <v>12000</v>
      </c>
      <c r="M9372" s="223"/>
      <c r="N9372" s="203">
        <v>19.339285714285701</v>
      </c>
      <c r="O9372" s="222" t="s">
        <v>970</v>
      </c>
    </row>
    <row r="9373" spans="1:15" ht="29.25" customHeight="1">
      <c r="A9373" s="221" t="s">
        <v>73</v>
      </c>
      <c r="B9373" s="221" t="s">
        <v>780</v>
      </c>
      <c r="C9373" s="222" t="s">
        <v>399</v>
      </c>
      <c r="D9373" s="222" t="s">
        <v>164</v>
      </c>
      <c r="E9373" s="199" t="s">
        <v>165</v>
      </c>
      <c r="F9373" s="200"/>
      <c r="G9373" s="200"/>
      <c r="H9373" s="200"/>
      <c r="I9373" s="200">
        <v>45933</v>
      </c>
      <c r="J9373" s="143">
        <f t="shared" si="146"/>
        <v>45933</v>
      </c>
      <c r="K9373" s="202">
        <v>4</v>
      </c>
      <c r="L9373" s="285" t="s">
        <v>4649</v>
      </c>
      <c r="M9373" s="223"/>
      <c r="N9373" s="203"/>
      <c r="O9373" s="222" t="s">
        <v>326</v>
      </c>
    </row>
    <row r="9374" spans="1:15" ht="29.25" customHeight="1">
      <c r="A9374" s="221" t="s">
        <v>73</v>
      </c>
      <c r="B9374" s="221" t="s">
        <v>780</v>
      </c>
      <c r="C9374" s="222" t="s">
        <v>399</v>
      </c>
      <c r="D9374" s="222" t="s">
        <v>164</v>
      </c>
      <c r="E9374" s="199" t="s">
        <v>163</v>
      </c>
      <c r="F9374" s="200" t="s">
        <v>109</v>
      </c>
      <c r="G9374" s="200" t="s">
        <v>110</v>
      </c>
      <c r="H9374" s="200" t="s">
        <v>72</v>
      </c>
      <c r="I9374" s="200">
        <v>45933</v>
      </c>
      <c r="J9374" s="143">
        <f t="shared" si="146"/>
        <v>45933</v>
      </c>
      <c r="K9374" s="202">
        <v>4</v>
      </c>
      <c r="L9374" s="284" t="s">
        <v>12001</v>
      </c>
      <c r="M9374" s="223"/>
      <c r="N9374" s="203">
        <v>19.339285714285701</v>
      </c>
      <c r="O9374" s="222" t="s">
        <v>970</v>
      </c>
    </row>
    <row r="9375" spans="1:15" ht="29.25" customHeight="1">
      <c r="A9375" s="221" t="s">
        <v>73</v>
      </c>
      <c r="B9375" s="221" t="s">
        <v>780</v>
      </c>
      <c r="C9375" s="222" t="s">
        <v>399</v>
      </c>
      <c r="D9375" s="222" t="s">
        <v>164</v>
      </c>
      <c r="E9375" s="199" t="s">
        <v>163</v>
      </c>
      <c r="F9375" s="200" t="s">
        <v>109</v>
      </c>
      <c r="G9375" s="200" t="s">
        <v>110</v>
      </c>
      <c r="H9375" s="200" t="s">
        <v>72</v>
      </c>
      <c r="I9375" s="200">
        <v>45937</v>
      </c>
      <c r="J9375" s="143">
        <f t="shared" si="146"/>
        <v>45937</v>
      </c>
      <c r="K9375" s="202">
        <v>8</v>
      </c>
      <c r="L9375" s="284" t="s">
        <v>12002</v>
      </c>
      <c r="M9375" s="223"/>
      <c r="N9375" s="203">
        <v>19.339285714285701</v>
      </c>
      <c r="O9375" s="222" t="s">
        <v>970</v>
      </c>
    </row>
    <row r="9376" spans="1:15" ht="29.25" customHeight="1">
      <c r="A9376" s="221" t="s">
        <v>73</v>
      </c>
      <c r="B9376" s="221" t="s">
        <v>780</v>
      </c>
      <c r="C9376" s="222" t="s">
        <v>399</v>
      </c>
      <c r="D9376" s="222" t="s">
        <v>164</v>
      </c>
      <c r="E9376" s="199" t="s">
        <v>163</v>
      </c>
      <c r="F9376" s="200" t="s">
        <v>4557</v>
      </c>
      <c r="G9376" s="200" t="s">
        <v>4558</v>
      </c>
      <c r="H9376" s="200"/>
      <c r="I9376" s="200">
        <v>45938</v>
      </c>
      <c r="J9376" s="143">
        <f t="shared" si="146"/>
        <v>45938</v>
      </c>
      <c r="K9376" s="202">
        <v>8</v>
      </c>
      <c r="L9376" s="284" t="s">
        <v>12003</v>
      </c>
      <c r="M9376" s="223"/>
      <c r="N9376" s="203"/>
      <c r="O9376" s="222" t="s">
        <v>326</v>
      </c>
    </row>
    <row r="9377" spans="1:15" ht="29.25" customHeight="1">
      <c r="A9377" s="221" t="s">
        <v>73</v>
      </c>
      <c r="B9377" s="221" t="s">
        <v>780</v>
      </c>
      <c r="C9377" s="222" t="s">
        <v>399</v>
      </c>
      <c r="D9377" s="222" t="s">
        <v>164</v>
      </c>
      <c r="E9377" s="199" t="s">
        <v>163</v>
      </c>
      <c r="F9377" s="200" t="s">
        <v>109</v>
      </c>
      <c r="G9377" s="200" t="s">
        <v>110</v>
      </c>
      <c r="H9377" s="200" t="s">
        <v>72</v>
      </c>
      <c r="I9377" s="200">
        <v>45939</v>
      </c>
      <c r="J9377" s="143">
        <f t="shared" si="146"/>
        <v>45939</v>
      </c>
      <c r="K9377" s="202">
        <v>8</v>
      </c>
      <c r="L9377" s="284" t="s">
        <v>12186</v>
      </c>
      <c r="M9377" s="223"/>
      <c r="N9377" s="203">
        <v>19.339285714285701</v>
      </c>
      <c r="O9377" s="222" t="s">
        <v>970</v>
      </c>
    </row>
    <row r="9378" spans="1:15" ht="29.25" customHeight="1">
      <c r="A9378" s="221" t="s">
        <v>73</v>
      </c>
      <c r="B9378" s="221" t="s">
        <v>780</v>
      </c>
      <c r="C9378" s="222" t="s">
        <v>399</v>
      </c>
      <c r="D9378" s="222" t="s">
        <v>164</v>
      </c>
      <c r="E9378" s="199" t="s">
        <v>163</v>
      </c>
      <c r="F9378" s="200" t="s">
        <v>109</v>
      </c>
      <c r="G9378" s="200" t="s">
        <v>110</v>
      </c>
      <c r="H9378" s="200" t="s">
        <v>72</v>
      </c>
      <c r="I9378" s="200">
        <v>45943</v>
      </c>
      <c r="J9378" s="143">
        <f t="shared" si="146"/>
        <v>45943</v>
      </c>
      <c r="K9378" s="202">
        <v>8</v>
      </c>
      <c r="L9378" s="284" t="s">
        <v>12187</v>
      </c>
      <c r="M9378" s="223"/>
      <c r="N9378" s="203">
        <v>19.339285714285701</v>
      </c>
      <c r="O9378" s="222" t="s">
        <v>970</v>
      </c>
    </row>
    <row r="9379" spans="1:15" ht="29.25" customHeight="1">
      <c r="A9379" s="221" t="s">
        <v>73</v>
      </c>
      <c r="B9379" s="221" t="s">
        <v>780</v>
      </c>
      <c r="C9379" s="222" t="s">
        <v>399</v>
      </c>
      <c r="D9379" s="222" t="s">
        <v>164</v>
      </c>
      <c r="E9379" s="199" t="s">
        <v>163</v>
      </c>
      <c r="F9379" s="200" t="s">
        <v>109</v>
      </c>
      <c r="G9379" s="200" t="s">
        <v>110</v>
      </c>
      <c r="H9379" s="200" t="s">
        <v>72</v>
      </c>
      <c r="I9379" s="200">
        <v>45944</v>
      </c>
      <c r="J9379" s="143">
        <f t="shared" si="146"/>
        <v>45944</v>
      </c>
      <c r="K9379" s="202">
        <v>8</v>
      </c>
      <c r="L9379" s="284" t="s">
        <v>12188</v>
      </c>
      <c r="M9379" s="223"/>
      <c r="N9379" s="203">
        <v>19.339285714285701</v>
      </c>
      <c r="O9379" s="222" t="s">
        <v>970</v>
      </c>
    </row>
    <row r="9380" spans="1:15" ht="29.25" customHeight="1">
      <c r="A9380" s="221" t="s">
        <v>73</v>
      </c>
      <c r="B9380" s="221" t="s">
        <v>780</v>
      </c>
      <c r="C9380" s="222" t="s">
        <v>399</v>
      </c>
      <c r="D9380" s="222" t="s">
        <v>164</v>
      </c>
      <c r="E9380" s="199" t="s">
        <v>163</v>
      </c>
      <c r="F9380" s="200" t="s">
        <v>109</v>
      </c>
      <c r="G9380" s="200" t="s">
        <v>110</v>
      </c>
      <c r="H9380" s="200" t="s">
        <v>72</v>
      </c>
      <c r="I9380" s="200">
        <v>45945</v>
      </c>
      <c r="J9380" s="143">
        <f t="shared" si="146"/>
        <v>45945</v>
      </c>
      <c r="K9380" s="202">
        <v>8</v>
      </c>
      <c r="L9380" s="284" t="s">
        <v>12189</v>
      </c>
      <c r="M9380" s="223"/>
      <c r="N9380" s="203">
        <v>19.339285714285701</v>
      </c>
      <c r="O9380" s="222" t="s">
        <v>970</v>
      </c>
    </row>
    <row r="9381" spans="1:15" ht="29.25" customHeight="1">
      <c r="A9381" s="221" t="s">
        <v>73</v>
      </c>
      <c r="B9381" s="221" t="s">
        <v>780</v>
      </c>
      <c r="C9381" s="222" t="s">
        <v>399</v>
      </c>
      <c r="D9381" s="222" t="s">
        <v>164</v>
      </c>
      <c r="E9381" s="199" t="s">
        <v>163</v>
      </c>
      <c r="F9381" s="200" t="s">
        <v>109</v>
      </c>
      <c r="G9381" s="200" t="s">
        <v>110</v>
      </c>
      <c r="H9381" s="200" t="s">
        <v>72</v>
      </c>
      <c r="I9381" s="200">
        <v>45946</v>
      </c>
      <c r="J9381" s="143">
        <f t="shared" si="146"/>
        <v>45946</v>
      </c>
      <c r="K9381" s="202">
        <v>8</v>
      </c>
      <c r="L9381" s="284" t="s">
        <v>12399</v>
      </c>
      <c r="M9381" s="223"/>
      <c r="N9381" s="203">
        <v>19.339285714285701</v>
      </c>
      <c r="O9381" s="222" t="s">
        <v>970</v>
      </c>
    </row>
    <row r="9382" spans="1:15" ht="29.25" customHeight="1">
      <c r="A9382" s="221" t="s">
        <v>73</v>
      </c>
      <c r="B9382" s="221" t="s">
        <v>780</v>
      </c>
      <c r="C9382" s="222" t="s">
        <v>399</v>
      </c>
      <c r="D9382" s="222" t="s">
        <v>164</v>
      </c>
      <c r="E9382" s="199" t="s">
        <v>163</v>
      </c>
      <c r="F9382" s="200" t="s">
        <v>109</v>
      </c>
      <c r="G9382" s="200" t="s">
        <v>110</v>
      </c>
      <c r="H9382" s="200" t="s">
        <v>72</v>
      </c>
      <c r="I9382" s="200">
        <v>45947</v>
      </c>
      <c r="J9382" s="143">
        <f t="shared" si="146"/>
        <v>45947</v>
      </c>
      <c r="K9382" s="202">
        <v>8</v>
      </c>
      <c r="L9382" s="284" t="s">
        <v>12400</v>
      </c>
      <c r="M9382" s="223"/>
      <c r="N9382" s="203">
        <v>19.339285714285701</v>
      </c>
      <c r="O9382" s="222" t="s">
        <v>970</v>
      </c>
    </row>
    <row r="9383" spans="1:15" ht="29.25" customHeight="1">
      <c r="A9383" s="221" t="s">
        <v>73</v>
      </c>
      <c r="B9383" s="221" t="s">
        <v>780</v>
      </c>
      <c r="C9383" s="222" t="s">
        <v>399</v>
      </c>
      <c r="D9383" s="222" t="s">
        <v>164</v>
      </c>
      <c r="E9383" s="199" t="s">
        <v>163</v>
      </c>
      <c r="F9383" s="200" t="s">
        <v>109</v>
      </c>
      <c r="G9383" s="200" t="s">
        <v>110</v>
      </c>
      <c r="H9383" s="200" t="s">
        <v>72</v>
      </c>
      <c r="I9383" s="200">
        <v>45950</v>
      </c>
      <c r="J9383" s="143">
        <f t="shared" si="146"/>
        <v>45950</v>
      </c>
      <c r="K9383" s="202">
        <v>8</v>
      </c>
      <c r="L9383" s="284" t="s">
        <v>12401</v>
      </c>
      <c r="M9383" s="223"/>
      <c r="N9383" s="203">
        <v>19.339285714285701</v>
      </c>
      <c r="O9383" s="222" t="s">
        <v>970</v>
      </c>
    </row>
    <row r="9384" spans="1:15" ht="29.25" customHeight="1">
      <c r="A9384" s="221" t="s">
        <v>73</v>
      </c>
      <c r="B9384" s="221" t="s">
        <v>780</v>
      </c>
      <c r="C9384" s="222" t="s">
        <v>399</v>
      </c>
      <c r="D9384" s="222" t="s">
        <v>164</v>
      </c>
      <c r="E9384" s="199" t="s">
        <v>163</v>
      </c>
      <c r="F9384" s="200" t="s">
        <v>109</v>
      </c>
      <c r="G9384" s="200" t="s">
        <v>110</v>
      </c>
      <c r="H9384" s="200" t="s">
        <v>72</v>
      </c>
      <c r="I9384" s="200">
        <v>45951</v>
      </c>
      <c r="J9384" s="143">
        <f t="shared" si="146"/>
        <v>45951</v>
      </c>
      <c r="K9384" s="202">
        <v>8</v>
      </c>
      <c r="L9384" s="284" t="s">
        <v>12402</v>
      </c>
      <c r="M9384" s="223"/>
      <c r="N9384" s="203">
        <v>19.339285714285701</v>
      </c>
      <c r="O9384" s="222" t="s">
        <v>970</v>
      </c>
    </row>
    <row r="9385" spans="1:15" ht="29.25" customHeight="1">
      <c r="A9385" s="221" t="s">
        <v>73</v>
      </c>
      <c r="B9385" s="221" t="s">
        <v>780</v>
      </c>
      <c r="C9385" s="222" t="s">
        <v>399</v>
      </c>
      <c r="D9385" s="222" t="s">
        <v>164</v>
      </c>
      <c r="E9385" s="199" t="s">
        <v>163</v>
      </c>
      <c r="F9385" s="200" t="s">
        <v>2241</v>
      </c>
      <c r="G9385" s="200" t="s">
        <v>2242</v>
      </c>
      <c r="H9385" s="200" t="s">
        <v>72</v>
      </c>
      <c r="I9385" s="200">
        <v>45952</v>
      </c>
      <c r="J9385" s="143">
        <f t="shared" si="146"/>
        <v>45952</v>
      </c>
      <c r="K9385" s="202">
        <v>8</v>
      </c>
      <c r="L9385" s="284" t="s">
        <v>12403</v>
      </c>
      <c r="M9385" s="223"/>
      <c r="N9385" s="203">
        <v>1.1875</v>
      </c>
      <c r="O9385" s="222" t="s">
        <v>8528</v>
      </c>
    </row>
    <row r="9386" spans="1:15" ht="29.25" customHeight="1">
      <c r="A9386" s="221" t="s">
        <v>73</v>
      </c>
      <c r="B9386" s="221" t="s">
        <v>780</v>
      </c>
      <c r="C9386" s="222" t="s">
        <v>399</v>
      </c>
      <c r="D9386" s="222" t="s">
        <v>164</v>
      </c>
      <c r="E9386" s="199" t="s">
        <v>165</v>
      </c>
      <c r="F9386" s="200"/>
      <c r="G9386" s="200"/>
      <c r="H9386" s="200"/>
      <c r="I9386" s="200">
        <v>45953</v>
      </c>
      <c r="J9386" s="143">
        <f t="shared" si="146"/>
        <v>45953</v>
      </c>
      <c r="K9386" s="202">
        <v>4</v>
      </c>
      <c r="L9386" s="285" t="s">
        <v>4649</v>
      </c>
      <c r="M9386" s="223"/>
      <c r="N9386" s="203"/>
      <c r="O9386" s="222" t="s">
        <v>326</v>
      </c>
    </row>
    <row r="9387" spans="1:15" ht="29.25" customHeight="1">
      <c r="A9387" s="221" t="s">
        <v>73</v>
      </c>
      <c r="B9387" s="221" t="s">
        <v>780</v>
      </c>
      <c r="C9387" s="222" t="s">
        <v>399</v>
      </c>
      <c r="D9387" s="222" t="s">
        <v>164</v>
      </c>
      <c r="E9387" s="199" t="s">
        <v>163</v>
      </c>
      <c r="F9387" s="200" t="s">
        <v>109</v>
      </c>
      <c r="G9387" s="200" t="s">
        <v>110</v>
      </c>
      <c r="H9387" s="200" t="s">
        <v>72</v>
      </c>
      <c r="I9387" s="200">
        <v>45953</v>
      </c>
      <c r="J9387" s="143">
        <f t="shared" si="146"/>
        <v>45953</v>
      </c>
      <c r="K9387" s="202">
        <v>4</v>
      </c>
      <c r="L9387" s="284" t="s">
        <v>12566</v>
      </c>
      <c r="M9387" s="223"/>
      <c r="N9387" s="203">
        <v>19.339285714285701</v>
      </c>
      <c r="O9387" s="222" t="s">
        <v>970</v>
      </c>
    </row>
    <row r="9388" spans="1:15" ht="29.25" customHeight="1">
      <c r="A9388" s="221" t="s">
        <v>73</v>
      </c>
      <c r="B9388" s="221" t="s">
        <v>780</v>
      </c>
      <c r="C9388" s="222" t="s">
        <v>399</v>
      </c>
      <c r="D9388" s="222" t="s">
        <v>164</v>
      </c>
      <c r="E9388" s="199" t="s">
        <v>163</v>
      </c>
      <c r="F9388" s="200" t="s">
        <v>109</v>
      </c>
      <c r="G9388" s="200" t="s">
        <v>110</v>
      </c>
      <c r="H9388" s="200" t="s">
        <v>72</v>
      </c>
      <c r="I9388" s="200">
        <v>45957</v>
      </c>
      <c r="J9388" s="143">
        <f t="shared" si="146"/>
        <v>45957</v>
      </c>
      <c r="K9388" s="202">
        <v>8</v>
      </c>
      <c r="L9388" s="284" t="s">
        <v>12567</v>
      </c>
      <c r="M9388" s="223"/>
      <c r="N9388" s="203">
        <v>19.339285714285701</v>
      </c>
      <c r="O9388" s="222" t="s">
        <v>970</v>
      </c>
    </row>
    <row r="9389" spans="1:15" ht="29.25" customHeight="1">
      <c r="A9389" s="221" t="s">
        <v>73</v>
      </c>
      <c r="B9389" s="221" t="s">
        <v>780</v>
      </c>
      <c r="C9389" s="222" t="s">
        <v>399</v>
      </c>
      <c r="D9389" s="222" t="s">
        <v>164</v>
      </c>
      <c r="E9389" s="199" t="s">
        <v>163</v>
      </c>
      <c r="F9389" s="200" t="s">
        <v>109</v>
      </c>
      <c r="G9389" s="200" t="s">
        <v>110</v>
      </c>
      <c r="H9389" s="200" t="s">
        <v>72</v>
      </c>
      <c r="I9389" s="200">
        <v>45958</v>
      </c>
      <c r="J9389" s="143">
        <f t="shared" si="146"/>
        <v>45958</v>
      </c>
      <c r="K9389" s="202">
        <v>8</v>
      </c>
      <c r="L9389" s="284" t="s">
        <v>12568</v>
      </c>
      <c r="M9389" s="223"/>
      <c r="N9389" s="203">
        <v>19.339285714285701</v>
      </c>
      <c r="O9389" s="222" t="s">
        <v>970</v>
      </c>
    </row>
    <row r="9390" spans="1:15" ht="29.25" customHeight="1">
      <c r="A9390" s="221" t="s">
        <v>73</v>
      </c>
      <c r="B9390" s="221" t="s">
        <v>780</v>
      </c>
      <c r="C9390" s="222" t="s">
        <v>399</v>
      </c>
      <c r="D9390" s="222" t="s">
        <v>164</v>
      </c>
      <c r="E9390" s="199" t="s">
        <v>163</v>
      </c>
      <c r="F9390" s="200" t="s">
        <v>2241</v>
      </c>
      <c r="G9390" s="200" t="s">
        <v>2242</v>
      </c>
      <c r="H9390" s="200" t="s">
        <v>72</v>
      </c>
      <c r="I9390" s="200">
        <v>45959</v>
      </c>
      <c r="J9390" s="143">
        <f t="shared" si="146"/>
        <v>45959</v>
      </c>
      <c r="K9390" s="202">
        <v>8</v>
      </c>
      <c r="L9390" s="284" t="s">
        <v>12569</v>
      </c>
      <c r="M9390" s="223"/>
      <c r="N9390" s="203">
        <v>1.1875</v>
      </c>
      <c r="O9390" s="222" t="s">
        <v>8528</v>
      </c>
    </row>
    <row r="9391" spans="1:15" ht="29.25" customHeight="1">
      <c r="A9391" s="221" t="s">
        <v>73</v>
      </c>
      <c r="B9391" s="221" t="s">
        <v>780</v>
      </c>
      <c r="C9391" s="222" t="s">
        <v>399</v>
      </c>
      <c r="D9391" s="222" t="s">
        <v>164</v>
      </c>
      <c r="E9391" s="199" t="s">
        <v>163</v>
      </c>
      <c r="F9391" s="200" t="s">
        <v>109</v>
      </c>
      <c r="G9391" s="200" t="s">
        <v>110</v>
      </c>
      <c r="H9391" s="200" t="s">
        <v>72</v>
      </c>
      <c r="I9391" s="200">
        <v>45960</v>
      </c>
      <c r="J9391" s="143">
        <f t="shared" si="146"/>
        <v>45960</v>
      </c>
      <c r="K9391" s="202">
        <v>8</v>
      </c>
      <c r="L9391" s="284" t="s">
        <v>12737</v>
      </c>
      <c r="M9391" s="223"/>
      <c r="N9391" s="203">
        <v>19.339285714285701</v>
      </c>
      <c r="O9391" s="222" t="s">
        <v>970</v>
      </c>
    </row>
    <row r="9392" spans="1:15" ht="29.25" customHeight="1">
      <c r="A9392" s="221" t="s">
        <v>73</v>
      </c>
      <c r="B9392" s="221" t="s">
        <v>780</v>
      </c>
      <c r="C9392" s="222" t="s">
        <v>399</v>
      </c>
      <c r="D9392" s="222" t="s">
        <v>164</v>
      </c>
      <c r="E9392" s="199" t="s">
        <v>163</v>
      </c>
      <c r="F9392" s="200" t="s">
        <v>109</v>
      </c>
      <c r="G9392" s="200" t="s">
        <v>110</v>
      </c>
      <c r="H9392" s="200" t="s">
        <v>72</v>
      </c>
      <c r="I9392" s="200">
        <v>45961</v>
      </c>
      <c r="J9392" s="143">
        <f t="shared" si="146"/>
        <v>45961</v>
      </c>
      <c r="K9392" s="202">
        <v>8</v>
      </c>
      <c r="L9392" s="284" t="s">
        <v>12738</v>
      </c>
      <c r="M9392" s="223"/>
      <c r="N9392" s="203">
        <v>19.339285714285701</v>
      </c>
      <c r="O9392" s="222" t="s">
        <v>970</v>
      </c>
    </row>
    <row r="9393" spans="1:15" ht="29.25" customHeight="1">
      <c r="A9393" s="221" t="s">
        <v>73</v>
      </c>
      <c r="B9393" s="221" t="s">
        <v>780</v>
      </c>
      <c r="C9393" s="222" t="s">
        <v>399</v>
      </c>
      <c r="D9393" s="222" t="s">
        <v>164</v>
      </c>
      <c r="E9393" s="199" t="s">
        <v>163</v>
      </c>
      <c r="F9393" s="200" t="s">
        <v>2241</v>
      </c>
      <c r="G9393" s="200" t="s">
        <v>2242</v>
      </c>
      <c r="H9393" s="200" t="s">
        <v>72</v>
      </c>
      <c r="I9393" s="200">
        <v>45964</v>
      </c>
      <c r="J9393" s="143">
        <f t="shared" si="146"/>
        <v>45964</v>
      </c>
      <c r="K9393" s="202">
        <v>8</v>
      </c>
      <c r="L9393" s="284" t="s">
        <v>12739</v>
      </c>
      <c r="M9393" s="223"/>
      <c r="N9393" s="203">
        <v>1.1875</v>
      </c>
      <c r="O9393" s="222" t="s">
        <v>8528</v>
      </c>
    </row>
    <row r="9394" spans="1:15" ht="29.25" customHeight="1">
      <c r="A9394" s="221" t="s">
        <v>73</v>
      </c>
      <c r="B9394" s="221" t="s">
        <v>780</v>
      </c>
      <c r="C9394" s="222" t="s">
        <v>399</v>
      </c>
      <c r="D9394" s="222" t="s">
        <v>164</v>
      </c>
      <c r="E9394" s="199" t="s">
        <v>163</v>
      </c>
      <c r="F9394" s="200" t="s">
        <v>2241</v>
      </c>
      <c r="G9394" s="200" t="s">
        <v>2242</v>
      </c>
      <c r="H9394" s="200" t="s">
        <v>72</v>
      </c>
      <c r="I9394" s="200">
        <v>45965</v>
      </c>
      <c r="J9394" s="143">
        <f t="shared" si="146"/>
        <v>45965</v>
      </c>
      <c r="K9394" s="202">
        <v>8</v>
      </c>
      <c r="L9394" s="284" t="s">
        <v>12740</v>
      </c>
      <c r="M9394" s="223"/>
      <c r="N9394" s="203">
        <v>1.1875</v>
      </c>
      <c r="O9394" s="222" t="s">
        <v>8528</v>
      </c>
    </row>
    <row r="9395" spans="1:15" ht="29.25" customHeight="1">
      <c r="A9395" s="221" t="s">
        <v>73</v>
      </c>
      <c r="B9395" s="221" t="s">
        <v>780</v>
      </c>
      <c r="C9395" s="222" t="s">
        <v>399</v>
      </c>
      <c r="D9395" s="222" t="s">
        <v>164</v>
      </c>
      <c r="E9395" s="199" t="s">
        <v>163</v>
      </c>
      <c r="F9395" s="200" t="s">
        <v>2241</v>
      </c>
      <c r="G9395" s="200" t="s">
        <v>2242</v>
      </c>
      <c r="H9395" s="200" t="s">
        <v>72</v>
      </c>
      <c r="I9395" s="200">
        <v>45966</v>
      </c>
      <c r="J9395" s="143">
        <f t="shared" si="146"/>
        <v>45966</v>
      </c>
      <c r="K9395" s="202">
        <v>8</v>
      </c>
      <c r="L9395" s="284" t="s">
        <v>12741</v>
      </c>
      <c r="M9395" s="223"/>
      <c r="N9395" s="203">
        <v>1.1875</v>
      </c>
      <c r="O9395" s="222" t="s">
        <v>8528</v>
      </c>
    </row>
    <row r="9396" spans="1:15" ht="29.25" customHeight="1">
      <c r="A9396" s="221" t="s">
        <v>73</v>
      </c>
      <c r="B9396" s="221" t="s">
        <v>780</v>
      </c>
      <c r="C9396" s="222" t="s">
        <v>399</v>
      </c>
      <c r="D9396" s="222" t="s">
        <v>164</v>
      </c>
      <c r="E9396" s="199" t="s">
        <v>163</v>
      </c>
      <c r="F9396" s="200" t="s">
        <v>2241</v>
      </c>
      <c r="G9396" s="200" t="s">
        <v>2242</v>
      </c>
      <c r="H9396" s="200" t="s">
        <v>72</v>
      </c>
      <c r="I9396" s="200">
        <v>45967</v>
      </c>
      <c r="J9396" s="143">
        <f t="shared" si="146"/>
        <v>45967</v>
      </c>
      <c r="K9396" s="202">
        <v>8</v>
      </c>
      <c r="L9396" s="284" t="s">
        <v>12918</v>
      </c>
      <c r="M9396" s="223"/>
      <c r="N9396" s="203">
        <v>1.1875</v>
      </c>
      <c r="O9396" s="222" t="s">
        <v>8528</v>
      </c>
    </row>
    <row r="9397" spans="1:15" ht="29.25" customHeight="1">
      <c r="A9397" s="221" t="s">
        <v>73</v>
      </c>
      <c r="B9397" s="221" t="s">
        <v>780</v>
      </c>
      <c r="C9397" s="222" t="s">
        <v>399</v>
      </c>
      <c r="D9397" s="222" t="s">
        <v>164</v>
      </c>
      <c r="E9397" s="199" t="s">
        <v>165</v>
      </c>
      <c r="F9397" s="200"/>
      <c r="G9397" s="200"/>
      <c r="H9397" s="200"/>
      <c r="I9397" s="200">
        <v>45968</v>
      </c>
      <c r="J9397" s="143">
        <f t="shared" si="146"/>
        <v>45968</v>
      </c>
      <c r="K9397" s="202">
        <v>8</v>
      </c>
      <c r="L9397" s="285" t="s">
        <v>540</v>
      </c>
      <c r="M9397" s="223"/>
      <c r="N9397" s="203"/>
      <c r="O9397" s="222" t="s">
        <v>326</v>
      </c>
    </row>
    <row r="9398" spans="1:15" ht="29.25" customHeight="1">
      <c r="A9398" s="221" t="s">
        <v>73</v>
      </c>
      <c r="B9398" s="221" t="s">
        <v>780</v>
      </c>
      <c r="C9398" s="222" t="s">
        <v>399</v>
      </c>
      <c r="D9398" s="222" t="s">
        <v>164</v>
      </c>
      <c r="E9398" s="199" t="s">
        <v>163</v>
      </c>
      <c r="F9398" s="200" t="s">
        <v>109</v>
      </c>
      <c r="G9398" s="200" t="s">
        <v>110</v>
      </c>
      <c r="H9398" s="200" t="s">
        <v>72</v>
      </c>
      <c r="I9398" s="200">
        <v>45971</v>
      </c>
      <c r="J9398" s="143">
        <f t="shared" si="146"/>
        <v>45971</v>
      </c>
      <c r="K9398" s="202">
        <v>8</v>
      </c>
      <c r="L9398" s="284" t="s">
        <v>12919</v>
      </c>
      <c r="M9398" s="223"/>
      <c r="N9398" s="203">
        <v>19.339285714285701</v>
      </c>
      <c r="O9398" s="222" t="s">
        <v>970</v>
      </c>
    </row>
    <row r="9399" spans="1:15" ht="29.25" customHeight="1">
      <c r="A9399" s="221" t="s">
        <v>73</v>
      </c>
      <c r="B9399" s="221" t="s">
        <v>780</v>
      </c>
      <c r="C9399" s="222" t="s">
        <v>399</v>
      </c>
      <c r="D9399" s="222" t="s">
        <v>164</v>
      </c>
      <c r="E9399" s="199" t="s">
        <v>163</v>
      </c>
      <c r="F9399" s="200" t="s">
        <v>109</v>
      </c>
      <c r="G9399" s="200" t="s">
        <v>110</v>
      </c>
      <c r="H9399" s="200" t="s">
        <v>72</v>
      </c>
      <c r="I9399" s="200">
        <v>45972</v>
      </c>
      <c r="J9399" s="143">
        <f t="shared" si="146"/>
        <v>45972</v>
      </c>
      <c r="K9399" s="202">
        <v>8</v>
      </c>
      <c r="L9399" s="284" t="s">
        <v>12920</v>
      </c>
      <c r="M9399" s="223"/>
      <c r="N9399" s="203">
        <v>19.339285714285701</v>
      </c>
      <c r="O9399" s="222" t="s">
        <v>970</v>
      </c>
    </row>
    <row r="9400" spans="1:15" ht="29.25" customHeight="1">
      <c r="A9400" s="221" t="s">
        <v>73</v>
      </c>
      <c r="B9400" s="221" t="s">
        <v>780</v>
      </c>
      <c r="C9400" s="222" t="s">
        <v>399</v>
      </c>
      <c r="D9400" s="222" t="s">
        <v>164</v>
      </c>
      <c r="E9400" s="199" t="s">
        <v>163</v>
      </c>
      <c r="F9400" s="200" t="s">
        <v>2241</v>
      </c>
      <c r="G9400" s="200" t="s">
        <v>2242</v>
      </c>
      <c r="H9400" s="200" t="s">
        <v>72</v>
      </c>
      <c r="I9400" s="200">
        <v>45973</v>
      </c>
      <c r="J9400" s="143">
        <f t="shared" si="146"/>
        <v>45973</v>
      </c>
      <c r="K9400" s="202">
        <v>8</v>
      </c>
      <c r="L9400" s="284" t="s">
        <v>12921</v>
      </c>
      <c r="M9400" s="223"/>
      <c r="N9400" s="203">
        <v>1.1875</v>
      </c>
      <c r="O9400" s="222" t="s">
        <v>8528</v>
      </c>
    </row>
    <row r="9401" spans="1:15" ht="29.25" customHeight="1">
      <c r="A9401" s="221" t="s">
        <v>73</v>
      </c>
      <c r="B9401" s="221" t="s">
        <v>780</v>
      </c>
      <c r="C9401" s="222" t="s">
        <v>399</v>
      </c>
      <c r="D9401" s="222" t="s">
        <v>164</v>
      </c>
      <c r="E9401" s="199" t="s">
        <v>163</v>
      </c>
      <c r="F9401" s="200" t="s">
        <v>2241</v>
      </c>
      <c r="G9401" s="200" t="s">
        <v>2242</v>
      </c>
      <c r="H9401" s="200" t="s">
        <v>72</v>
      </c>
      <c r="I9401" s="200">
        <v>45974</v>
      </c>
      <c r="J9401" s="143">
        <f t="shared" si="146"/>
        <v>45974</v>
      </c>
      <c r="K9401" s="202">
        <v>8</v>
      </c>
      <c r="L9401" s="284" t="s">
        <v>13100</v>
      </c>
      <c r="M9401" s="223"/>
      <c r="N9401" s="203">
        <v>1.1875</v>
      </c>
      <c r="O9401" s="222" t="s">
        <v>8528</v>
      </c>
    </row>
    <row r="9402" spans="1:15" ht="29.25" customHeight="1">
      <c r="A9402" s="221" t="s">
        <v>73</v>
      </c>
      <c r="B9402" s="221" t="s">
        <v>780</v>
      </c>
      <c r="C9402" s="222" t="s">
        <v>399</v>
      </c>
      <c r="D9402" s="222" t="s">
        <v>164</v>
      </c>
      <c r="E9402" s="199" t="s">
        <v>165</v>
      </c>
      <c r="F9402" s="200"/>
      <c r="G9402" s="200"/>
      <c r="H9402" s="200"/>
      <c r="I9402" s="200">
        <v>45975</v>
      </c>
      <c r="J9402" s="143">
        <f t="shared" si="146"/>
        <v>45975</v>
      </c>
      <c r="K9402" s="202">
        <v>8</v>
      </c>
      <c r="L9402" s="285" t="s">
        <v>12398</v>
      </c>
      <c r="M9402" s="223"/>
      <c r="N9402" s="203"/>
      <c r="O9402" s="222" t="s">
        <v>326</v>
      </c>
    </row>
    <row r="9403" spans="1:15" ht="29.25" customHeight="1">
      <c r="A9403" s="221" t="s">
        <v>73</v>
      </c>
      <c r="B9403" s="221" t="s">
        <v>780</v>
      </c>
      <c r="C9403" s="222" t="s">
        <v>399</v>
      </c>
      <c r="D9403" s="222" t="s">
        <v>164</v>
      </c>
      <c r="E9403" s="199" t="s">
        <v>163</v>
      </c>
      <c r="F9403" s="200" t="s">
        <v>2241</v>
      </c>
      <c r="G9403" s="200" t="s">
        <v>2242</v>
      </c>
      <c r="H9403" s="200" t="s">
        <v>72</v>
      </c>
      <c r="I9403" s="200">
        <v>45978</v>
      </c>
      <c r="J9403" s="143">
        <f t="shared" si="146"/>
        <v>45978</v>
      </c>
      <c r="K9403" s="202">
        <v>8</v>
      </c>
      <c r="L9403" s="284" t="s">
        <v>13101</v>
      </c>
      <c r="M9403" s="223"/>
      <c r="N9403" s="203">
        <v>1.1875</v>
      </c>
      <c r="O9403" s="222" t="s">
        <v>8528</v>
      </c>
    </row>
    <row r="9404" spans="1:15" ht="29.25" customHeight="1">
      <c r="A9404" s="221" t="s">
        <v>73</v>
      </c>
      <c r="B9404" s="221" t="s">
        <v>780</v>
      </c>
      <c r="C9404" s="222" t="s">
        <v>399</v>
      </c>
      <c r="D9404" s="222" t="s">
        <v>164</v>
      </c>
      <c r="E9404" s="199" t="s">
        <v>163</v>
      </c>
      <c r="F9404" s="200" t="s">
        <v>109</v>
      </c>
      <c r="G9404" s="200" t="s">
        <v>110</v>
      </c>
      <c r="H9404" s="200" t="s">
        <v>72</v>
      </c>
      <c r="I9404" s="200">
        <v>45979</v>
      </c>
      <c r="J9404" s="143">
        <f t="shared" si="146"/>
        <v>45979</v>
      </c>
      <c r="K9404" s="202">
        <v>8</v>
      </c>
      <c r="L9404" s="284" t="s">
        <v>13102</v>
      </c>
      <c r="M9404" s="223"/>
      <c r="N9404" s="203">
        <v>19.339285714285701</v>
      </c>
      <c r="O9404" s="222" t="s">
        <v>970</v>
      </c>
    </row>
    <row r="9405" spans="1:15" ht="29.25" customHeight="1">
      <c r="A9405" s="221" t="s">
        <v>73</v>
      </c>
      <c r="B9405" s="221" t="s">
        <v>780</v>
      </c>
      <c r="C9405" s="222" t="s">
        <v>399</v>
      </c>
      <c r="D9405" s="222" t="s">
        <v>164</v>
      </c>
      <c r="E9405" s="199" t="s">
        <v>163</v>
      </c>
      <c r="F9405" s="200" t="s">
        <v>109</v>
      </c>
      <c r="G9405" s="200" t="s">
        <v>110</v>
      </c>
      <c r="H9405" s="200" t="s">
        <v>72</v>
      </c>
      <c r="I9405" s="200">
        <v>45980</v>
      </c>
      <c r="J9405" s="143">
        <f t="shared" si="146"/>
        <v>45980</v>
      </c>
      <c r="K9405" s="202">
        <v>8</v>
      </c>
      <c r="L9405" s="284" t="s">
        <v>13103</v>
      </c>
      <c r="M9405" s="223"/>
      <c r="N9405" s="203">
        <v>19.339285714285701</v>
      </c>
      <c r="O9405" s="222" t="s">
        <v>970</v>
      </c>
    </row>
    <row r="9406" spans="1:15" ht="29.25" customHeight="1">
      <c r="A9406" s="221" t="s">
        <v>73</v>
      </c>
      <c r="B9406" s="221" t="s">
        <v>780</v>
      </c>
      <c r="C9406" s="222" t="s">
        <v>399</v>
      </c>
      <c r="D9406" s="222" t="s">
        <v>164</v>
      </c>
      <c r="E9406" s="199" t="s">
        <v>163</v>
      </c>
      <c r="F9406" s="200" t="s">
        <v>109</v>
      </c>
      <c r="G9406" s="200" t="s">
        <v>110</v>
      </c>
      <c r="H9406" s="200" t="s">
        <v>72</v>
      </c>
      <c r="I9406" s="200">
        <v>45981</v>
      </c>
      <c r="J9406" s="143">
        <f t="shared" si="146"/>
        <v>45981</v>
      </c>
      <c r="K9406" s="202">
        <v>8</v>
      </c>
      <c r="L9406" s="284" t="s">
        <v>13293</v>
      </c>
      <c r="M9406" s="223"/>
      <c r="N9406" s="203">
        <v>19.339285714285701</v>
      </c>
      <c r="O9406" s="222" t="s">
        <v>970</v>
      </c>
    </row>
    <row r="9407" spans="1:15" ht="29.25" customHeight="1">
      <c r="A9407" s="221" t="s">
        <v>73</v>
      </c>
      <c r="B9407" s="221" t="s">
        <v>780</v>
      </c>
      <c r="C9407" s="222" t="s">
        <v>399</v>
      </c>
      <c r="D9407" s="222" t="s">
        <v>164</v>
      </c>
      <c r="E9407" s="199" t="s">
        <v>165</v>
      </c>
      <c r="F9407" s="200"/>
      <c r="G9407" s="200"/>
      <c r="H9407" s="200"/>
      <c r="I9407" s="200">
        <v>45982</v>
      </c>
      <c r="J9407" s="143">
        <f t="shared" si="146"/>
        <v>45982</v>
      </c>
      <c r="K9407" s="202">
        <v>8</v>
      </c>
      <c r="L9407" s="285" t="s">
        <v>13294</v>
      </c>
      <c r="M9407" s="223"/>
      <c r="N9407" s="203"/>
      <c r="O9407" s="222" t="s">
        <v>326</v>
      </c>
    </row>
    <row r="9408" spans="1:15" ht="29.25" customHeight="1">
      <c r="A9408" s="221" t="s">
        <v>73</v>
      </c>
      <c r="B9408" s="221" t="s">
        <v>780</v>
      </c>
      <c r="C9408" s="222" t="s">
        <v>399</v>
      </c>
      <c r="D9408" s="222" t="s">
        <v>164</v>
      </c>
      <c r="E9408" s="199" t="s">
        <v>163</v>
      </c>
      <c r="F9408" s="200" t="s">
        <v>2241</v>
      </c>
      <c r="G9408" s="200" t="s">
        <v>2242</v>
      </c>
      <c r="H9408" s="200" t="s">
        <v>72</v>
      </c>
      <c r="I9408" s="200">
        <v>45985</v>
      </c>
      <c r="J9408" s="143">
        <f t="shared" si="146"/>
        <v>45985</v>
      </c>
      <c r="K9408" s="202">
        <v>8</v>
      </c>
      <c r="L9408" s="284" t="s">
        <v>13295</v>
      </c>
      <c r="M9408" s="223"/>
      <c r="N9408" s="203">
        <v>1.1875</v>
      </c>
      <c r="O9408" s="222" t="s">
        <v>8528</v>
      </c>
    </row>
    <row r="9409" spans="1:15" ht="29.25" customHeight="1">
      <c r="A9409" s="221" t="s">
        <v>73</v>
      </c>
      <c r="B9409" s="221" t="s">
        <v>780</v>
      </c>
      <c r="C9409" s="222" t="s">
        <v>399</v>
      </c>
      <c r="D9409" s="222" t="s">
        <v>164</v>
      </c>
      <c r="E9409" s="199" t="s">
        <v>163</v>
      </c>
      <c r="F9409" s="200" t="s">
        <v>2241</v>
      </c>
      <c r="G9409" s="200" t="s">
        <v>2242</v>
      </c>
      <c r="H9409" s="200" t="s">
        <v>72</v>
      </c>
      <c r="I9409" s="200">
        <v>45986</v>
      </c>
      <c r="J9409" s="143">
        <f t="shared" si="146"/>
        <v>45986</v>
      </c>
      <c r="K9409" s="202">
        <v>8</v>
      </c>
      <c r="L9409" s="284" t="s">
        <v>13296</v>
      </c>
      <c r="M9409" s="223"/>
      <c r="N9409" s="203">
        <v>1.1875</v>
      </c>
      <c r="O9409" s="222" t="s">
        <v>8528</v>
      </c>
    </row>
    <row r="9410" spans="1:15" ht="29.25" customHeight="1">
      <c r="A9410" s="221" t="s">
        <v>73</v>
      </c>
      <c r="B9410" s="221" t="s">
        <v>780</v>
      </c>
      <c r="C9410" s="222" t="s">
        <v>399</v>
      </c>
      <c r="D9410" s="222" t="s">
        <v>164</v>
      </c>
      <c r="E9410" s="199" t="s">
        <v>163</v>
      </c>
      <c r="F9410" s="200" t="s">
        <v>2241</v>
      </c>
      <c r="G9410" s="200" t="s">
        <v>2242</v>
      </c>
      <c r="H9410" s="200" t="s">
        <v>72</v>
      </c>
      <c r="I9410" s="200">
        <v>45987</v>
      </c>
      <c r="J9410" s="143">
        <f t="shared" si="146"/>
        <v>45987</v>
      </c>
      <c r="K9410" s="202">
        <v>8</v>
      </c>
      <c r="L9410" s="284" t="s">
        <v>13297</v>
      </c>
      <c r="M9410" s="223"/>
      <c r="N9410" s="203">
        <v>1.1875</v>
      </c>
      <c r="O9410" s="222" t="s">
        <v>8528</v>
      </c>
    </row>
    <row r="9411" spans="1:15" ht="29.25" customHeight="1">
      <c r="A9411" s="221" t="s">
        <v>73</v>
      </c>
      <c r="B9411" s="221" t="s">
        <v>780</v>
      </c>
      <c r="C9411" s="222" t="s">
        <v>399</v>
      </c>
      <c r="D9411" s="222" t="s">
        <v>164</v>
      </c>
      <c r="E9411" s="199" t="s">
        <v>163</v>
      </c>
      <c r="F9411" s="200" t="s">
        <v>1742</v>
      </c>
      <c r="G9411" s="200" t="s">
        <v>1743</v>
      </c>
      <c r="H9411" s="200" t="s">
        <v>72</v>
      </c>
      <c r="I9411" s="200">
        <v>45988</v>
      </c>
      <c r="J9411" s="143">
        <f t="shared" ref="J9411:J9474" si="147">I9411</f>
        <v>45988</v>
      </c>
      <c r="K9411" s="202">
        <v>8</v>
      </c>
      <c r="L9411" s="284" t="s">
        <v>13468</v>
      </c>
      <c r="M9411" s="223"/>
      <c r="N9411" s="203">
        <v>0.6</v>
      </c>
      <c r="O9411" s="222" t="s">
        <v>943</v>
      </c>
    </row>
    <row r="9412" spans="1:15" ht="29.25" customHeight="1">
      <c r="A9412" s="221" t="s">
        <v>73</v>
      </c>
      <c r="B9412" s="221" t="s">
        <v>780</v>
      </c>
      <c r="C9412" s="222" t="s">
        <v>399</v>
      </c>
      <c r="D9412" s="222" t="s">
        <v>164</v>
      </c>
      <c r="E9412" s="199" t="s">
        <v>163</v>
      </c>
      <c r="F9412" s="200" t="s">
        <v>2241</v>
      </c>
      <c r="G9412" s="200" t="s">
        <v>2242</v>
      </c>
      <c r="H9412" s="200" t="s">
        <v>72</v>
      </c>
      <c r="I9412" s="200">
        <v>45989</v>
      </c>
      <c r="J9412" s="143">
        <f t="shared" si="147"/>
        <v>45989</v>
      </c>
      <c r="K9412" s="202">
        <v>8</v>
      </c>
      <c r="L9412" s="284" t="s">
        <v>13469</v>
      </c>
      <c r="M9412" s="223"/>
      <c r="N9412" s="203">
        <v>1.1875</v>
      </c>
      <c r="O9412" s="222" t="s">
        <v>8528</v>
      </c>
    </row>
    <row r="9413" spans="1:15" ht="29.25" customHeight="1">
      <c r="A9413" s="221" t="s">
        <v>73</v>
      </c>
      <c r="B9413" s="221" t="s">
        <v>780</v>
      </c>
      <c r="C9413" s="222" t="s">
        <v>399</v>
      </c>
      <c r="D9413" s="222" t="s">
        <v>164</v>
      </c>
      <c r="E9413" s="199" t="s">
        <v>163</v>
      </c>
      <c r="F9413" s="200" t="s">
        <v>2241</v>
      </c>
      <c r="G9413" s="200" t="s">
        <v>2242</v>
      </c>
      <c r="H9413" s="200" t="s">
        <v>72</v>
      </c>
      <c r="I9413" s="200">
        <v>45992</v>
      </c>
      <c r="J9413" s="143">
        <f t="shared" si="147"/>
        <v>45992</v>
      </c>
      <c r="K9413" s="202">
        <v>8</v>
      </c>
      <c r="L9413" s="284" t="s">
        <v>13470</v>
      </c>
      <c r="M9413" s="223"/>
      <c r="N9413" s="203">
        <v>1.1875</v>
      </c>
      <c r="O9413" s="222" t="s">
        <v>8528</v>
      </c>
    </row>
    <row r="9414" spans="1:15" ht="29.25" customHeight="1">
      <c r="A9414" s="221" t="s">
        <v>73</v>
      </c>
      <c r="B9414" s="221" t="s">
        <v>780</v>
      </c>
      <c r="C9414" s="222" t="s">
        <v>399</v>
      </c>
      <c r="D9414" s="222" t="s">
        <v>164</v>
      </c>
      <c r="E9414" s="199" t="s">
        <v>163</v>
      </c>
      <c r="F9414" s="200" t="s">
        <v>2241</v>
      </c>
      <c r="G9414" s="200" t="s">
        <v>2242</v>
      </c>
      <c r="H9414" s="200" t="s">
        <v>72</v>
      </c>
      <c r="I9414" s="200">
        <v>45993</v>
      </c>
      <c r="J9414" s="143">
        <f t="shared" si="147"/>
        <v>45993</v>
      </c>
      <c r="K9414" s="202">
        <v>8</v>
      </c>
      <c r="L9414" s="284" t="s">
        <v>13471</v>
      </c>
      <c r="M9414" s="223"/>
      <c r="N9414" s="203">
        <v>1.1875</v>
      </c>
      <c r="O9414" s="222" t="s">
        <v>8528</v>
      </c>
    </row>
    <row r="9415" spans="1:15" ht="29.25" customHeight="1">
      <c r="A9415" s="221" t="s">
        <v>73</v>
      </c>
      <c r="B9415" s="221" t="s">
        <v>780</v>
      </c>
      <c r="C9415" s="222" t="s">
        <v>399</v>
      </c>
      <c r="D9415" s="222" t="s">
        <v>164</v>
      </c>
      <c r="E9415" s="199" t="s">
        <v>163</v>
      </c>
      <c r="F9415" s="200" t="s">
        <v>1386</v>
      </c>
      <c r="G9415" s="200" t="s">
        <v>1607</v>
      </c>
      <c r="H9415" s="200" t="s">
        <v>72</v>
      </c>
      <c r="I9415" s="200">
        <v>45994</v>
      </c>
      <c r="J9415" s="143">
        <f t="shared" si="147"/>
        <v>45994</v>
      </c>
      <c r="K9415" s="202">
        <v>8</v>
      </c>
      <c r="L9415" s="284" t="s">
        <v>13472</v>
      </c>
      <c r="M9415" s="223"/>
      <c r="N9415" s="203">
        <v>0</v>
      </c>
      <c r="O9415" s="222" t="s">
        <v>326</v>
      </c>
    </row>
    <row r="9416" spans="1:15" ht="29.25" customHeight="1">
      <c r="A9416" s="221" t="s">
        <v>73</v>
      </c>
      <c r="B9416" s="221" t="s">
        <v>780</v>
      </c>
      <c r="C9416" s="222" t="s">
        <v>399</v>
      </c>
      <c r="D9416" s="222" t="s">
        <v>164</v>
      </c>
      <c r="E9416" s="199" t="s">
        <v>163</v>
      </c>
      <c r="F9416" s="200" t="s">
        <v>109</v>
      </c>
      <c r="G9416" s="200" t="s">
        <v>110</v>
      </c>
      <c r="H9416" s="200" t="s">
        <v>72</v>
      </c>
      <c r="I9416" s="200">
        <v>45995</v>
      </c>
      <c r="J9416" s="143">
        <f t="shared" si="147"/>
        <v>45995</v>
      </c>
      <c r="K9416" s="202">
        <v>8</v>
      </c>
      <c r="L9416" s="284" t="s">
        <v>13659</v>
      </c>
      <c r="M9416" s="223"/>
      <c r="N9416" s="203">
        <v>19.339285714285701</v>
      </c>
      <c r="O9416" s="222" t="s">
        <v>970</v>
      </c>
    </row>
    <row r="9417" spans="1:15" ht="29.25" customHeight="1">
      <c r="A9417" s="221" t="s">
        <v>73</v>
      </c>
      <c r="B9417" s="221" t="s">
        <v>780</v>
      </c>
      <c r="C9417" s="222" t="s">
        <v>399</v>
      </c>
      <c r="D9417" s="222" t="s">
        <v>164</v>
      </c>
      <c r="E9417" s="199" t="s">
        <v>165</v>
      </c>
      <c r="F9417" s="200"/>
      <c r="G9417" s="200"/>
      <c r="H9417" s="200"/>
      <c r="I9417" s="200">
        <v>45996</v>
      </c>
      <c r="J9417" s="143">
        <f t="shared" si="147"/>
        <v>45996</v>
      </c>
      <c r="K9417" s="202">
        <v>8</v>
      </c>
      <c r="L9417" s="285" t="s">
        <v>12398</v>
      </c>
      <c r="M9417" s="223"/>
      <c r="N9417" s="203"/>
      <c r="O9417" s="222" t="s">
        <v>326</v>
      </c>
    </row>
    <row r="9418" spans="1:15" ht="29.25" customHeight="1">
      <c r="A9418" s="221" t="s">
        <v>73</v>
      </c>
      <c r="B9418" s="221" t="s">
        <v>780</v>
      </c>
      <c r="C9418" s="222" t="s">
        <v>399</v>
      </c>
      <c r="D9418" s="222" t="s">
        <v>164</v>
      </c>
      <c r="E9418" s="199" t="s">
        <v>163</v>
      </c>
      <c r="F9418" s="200" t="s">
        <v>109</v>
      </c>
      <c r="G9418" s="200" t="s">
        <v>110</v>
      </c>
      <c r="H9418" s="200" t="s">
        <v>72</v>
      </c>
      <c r="I9418" s="200">
        <v>45999</v>
      </c>
      <c r="J9418" s="143">
        <f t="shared" si="147"/>
        <v>45999</v>
      </c>
      <c r="K9418" s="202">
        <v>8</v>
      </c>
      <c r="L9418" s="284" t="s">
        <v>13660</v>
      </c>
      <c r="M9418" s="223"/>
      <c r="N9418" s="203">
        <v>19.339285714285701</v>
      </c>
      <c r="O9418" s="222" t="s">
        <v>970</v>
      </c>
    </row>
    <row r="9419" spans="1:15" ht="29.25" customHeight="1">
      <c r="A9419" s="221" t="s">
        <v>73</v>
      </c>
      <c r="B9419" s="221" t="s">
        <v>780</v>
      </c>
      <c r="C9419" s="222" t="s">
        <v>399</v>
      </c>
      <c r="D9419" s="222" t="s">
        <v>164</v>
      </c>
      <c r="E9419" s="199" t="s">
        <v>163</v>
      </c>
      <c r="F9419" s="200" t="s">
        <v>2241</v>
      </c>
      <c r="G9419" s="200" t="s">
        <v>2242</v>
      </c>
      <c r="H9419" s="200" t="s">
        <v>72</v>
      </c>
      <c r="I9419" s="200">
        <v>46000</v>
      </c>
      <c r="J9419" s="143">
        <f t="shared" si="147"/>
        <v>46000</v>
      </c>
      <c r="K9419" s="202">
        <v>8</v>
      </c>
      <c r="L9419" s="284" t="s">
        <v>13661</v>
      </c>
      <c r="M9419" s="223"/>
      <c r="N9419" s="203">
        <v>1.1875</v>
      </c>
      <c r="O9419" s="222" t="s">
        <v>8528</v>
      </c>
    </row>
    <row r="9420" spans="1:15" ht="29.25" customHeight="1">
      <c r="A9420" s="221" t="s">
        <v>73</v>
      </c>
      <c r="B9420" s="221" t="s">
        <v>780</v>
      </c>
      <c r="C9420" s="222" t="s">
        <v>399</v>
      </c>
      <c r="D9420" s="222" t="s">
        <v>164</v>
      </c>
      <c r="E9420" s="199" t="s">
        <v>163</v>
      </c>
      <c r="F9420" s="200" t="s">
        <v>109</v>
      </c>
      <c r="G9420" s="200" t="s">
        <v>110</v>
      </c>
      <c r="H9420" s="200" t="s">
        <v>72</v>
      </c>
      <c r="I9420" s="200">
        <v>46001</v>
      </c>
      <c r="J9420" s="143">
        <f t="shared" si="147"/>
        <v>46001</v>
      </c>
      <c r="K9420" s="202">
        <v>8</v>
      </c>
      <c r="L9420" s="284" t="s">
        <v>13662</v>
      </c>
      <c r="M9420" s="223"/>
      <c r="N9420" s="203">
        <v>19.339285714285701</v>
      </c>
      <c r="O9420" s="222" t="s">
        <v>970</v>
      </c>
    </row>
    <row r="9421" spans="1:15" ht="29.25" customHeight="1">
      <c r="A9421" s="221" t="s">
        <v>73</v>
      </c>
      <c r="B9421" s="221" t="s">
        <v>780</v>
      </c>
      <c r="C9421" s="222" t="s">
        <v>399</v>
      </c>
      <c r="D9421" s="222" t="s">
        <v>164</v>
      </c>
      <c r="E9421" s="199" t="s">
        <v>163</v>
      </c>
      <c r="F9421" s="200" t="s">
        <v>109</v>
      </c>
      <c r="G9421" s="200" t="s">
        <v>110</v>
      </c>
      <c r="H9421" s="200" t="s">
        <v>72</v>
      </c>
      <c r="I9421" s="200">
        <v>46002</v>
      </c>
      <c r="J9421" s="143">
        <f t="shared" si="147"/>
        <v>46002</v>
      </c>
      <c r="K9421" s="202">
        <v>8</v>
      </c>
      <c r="L9421" s="284" t="s">
        <v>14638</v>
      </c>
      <c r="M9421" s="223"/>
      <c r="N9421" s="203">
        <v>19.339285714285701</v>
      </c>
      <c r="O9421" s="222" t="s">
        <v>970</v>
      </c>
    </row>
    <row r="9422" spans="1:15" ht="29.25" customHeight="1">
      <c r="A9422" s="221" t="s">
        <v>73</v>
      </c>
      <c r="B9422" s="221" t="s">
        <v>780</v>
      </c>
      <c r="C9422" s="222" t="s">
        <v>399</v>
      </c>
      <c r="D9422" s="222" t="s">
        <v>164</v>
      </c>
      <c r="E9422" s="199" t="s">
        <v>165</v>
      </c>
      <c r="F9422" s="200"/>
      <c r="G9422" s="200"/>
      <c r="H9422" s="200"/>
      <c r="I9422" s="200">
        <v>46003</v>
      </c>
      <c r="J9422" s="143">
        <f t="shared" si="147"/>
        <v>46003</v>
      </c>
      <c r="K9422" s="202">
        <v>8</v>
      </c>
      <c r="L9422" s="285" t="s">
        <v>14639</v>
      </c>
      <c r="M9422" s="223"/>
      <c r="N9422" s="203"/>
      <c r="O9422" s="222" t="s">
        <v>326</v>
      </c>
    </row>
    <row r="9423" spans="1:15" ht="29.25" customHeight="1">
      <c r="A9423" s="221" t="s">
        <v>73</v>
      </c>
      <c r="B9423" s="221" t="s">
        <v>780</v>
      </c>
      <c r="C9423" s="222" t="s">
        <v>399</v>
      </c>
      <c r="D9423" s="222" t="s">
        <v>164</v>
      </c>
      <c r="E9423" s="199" t="s">
        <v>163</v>
      </c>
      <c r="F9423" s="200" t="s">
        <v>109</v>
      </c>
      <c r="G9423" s="200" t="s">
        <v>110</v>
      </c>
      <c r="H9423" s="200" t="s">
        <v>72</v>
      </c>
      <c r="I9423" s="200">
        <v>46006</v>
      </c>
      <c r="J9423" s="143">
        <f t="shared" si="147"/>
        <v>46006</v>
      </c>
      <c r="K9423" s="202">
        <v>8</v>
      </c>
      <c r="L9423" s="284" t="s">
        <v>14640</v>
      </c>
      <c r="M9423" s="223"/>
      <c r="N9423" s="203">
        <v>19.339285714285701</v>
      </c>
      <c r="O9423" s="222" t="s">
        <v>970</v>
      </c>
    </row>
    <row r="9424" spans="1:15" ht="29.25" customHeight="1">
      <c r="A9424" s="221" t="s">
        <v>73</v>
      </c>
      <c r="B9424" s="221" t="s">
        <v>780</v>
      </c>
      <c r="C9424" s="222" t="s">
        <v>399</v>
      </c>
      <c r="D9424" s="222" t="s">
        <v>164</v>
      </c>
      <c r="E9424" s="199" t="s">
        <v>163</v>
      </c>
      <c r="F9424" s="200" t="s">
        <v>109</v>
      </c>
      <c r="G9424" s="200" t="s">
        <v>110</v>
      </c>
      <c r="H9424" s="200" t="s">
        <v>72</v>
      </c>
      <c r="I9424" s="200">
        <v>46007</v>
      </c>
      <c r="J9424" s="143">
        <f t="shared" si="147"/>
        <v>46007</v>
      </c>
      <c r="K9424" s="202">
        <v>8</v>
      </c>
      <c r="L9424" s="284" t="s">
        <v>14641</v>
      </c>
      <c r="M9424" s="223"/>
      <c r="N9424" s="203">
        <v>19.339285714285701</v>
      </c>
      <c r="O9424" s="222" t="s">
        <v>970</v>
      </c>
    </row>
    <row r="9425" spans="1:15" ht="29.25" customHeight="1">
      <c r="A9425" s="221" t="s">
        <v>73</v>
      </c>
      <c r="B9425" s="221" t="s">
        <v>780</v>
      </c>
      <c r="C9425" s="222" t="s">
        <v>399</v>
      </c>
      <c r="D9425" s="222" t="s">
        <v>164</v>
      </c>
      <c r="E9425" s="199" t="s">
        <v>163</v>
      </c>
      <c r="F9425" s="200" t="s">
        <v>1742</v>
      </c>
      <c r="G9425" s="200" t="s">
        <v>1743</v>
      </c>
      <c r="H9425" s="200" t="s">
        <v>72</v>
      </c>
      <c r="I9425" s="200">
        <v>46008</v>
      </c>
      <c r="J9425" s="143">
        <f t="shared" si="147"/>
        <v>46008</v>
      </c>
      <c r="K9425" s="202">
        <v>8</v>
      </c>
      <c r="L9425" s="284" t="s">
        <v>14642</v>
      </c>
      <c r="M9425" s="223"/>
      <c r="N9425" s="203">
        <v>0.6</v>
      </c>
      <c r="O9425" s="222" t="s">
        <v>943</v>
      </c>
    </row>
    <row r="9426" spans="1:15" ht="29.25" customHeight="1">
      <c r="A9426" s="221" t="s">
        <v>73</v>
      </c>
      <c r="B9426" s="221" t="s">
        <v>780</v>
      </c>
      <c r="C9426" s="222" t="s">
        <v>399</v>
      </c>
      <c r="D9426" s="222" t="s">
        <v>164</v>
      </c>
      <c r="E9426" s="199" t="s">
        <v>163</v>
      </c>
      <c r="F9426" s="200" t="s">
        <v>1386</v>
      </c>
      <c r="G9426" s="200" t="s">
        <v>1607</v>
      </c>
      <c r="H9426" s="200"/>
      <c r="I9426" s="200">
        <v>46009</v>
      </c>
      <c r="J9426" s="143">
        <f t="shared" si="147"/>
        <v>46009</v>
      </c>
      <c r="K9426" s="202">
        <v>8</v>
      </c>
      <c r="L9426" s="284" t="s">
        <v>14643</v>
      </c>
      <c r="M9426" s="223"/>
      <c r="N9426" s="203"/>
      <c r="O9426" s="222" t="s">
        <v>326</v>
      </c>
    </row>
    <row r="9427" spans="1:15" ht="29.25" customHeight="1">
      <c r="A9427" s="221" t="s">
        <v>73</v>
      </c>
      <c r="B9427" s="221" t="s">
        <v>780</v>
      </c>
      <c r="C9427" s="222" t="s">
        <v>399</v>
      </c>
      <c r="D9427" s="222" t="s">
        <v>164</v>
      </c>
      <c r="E9427" s="199" t="s">
        <v>163</v>
      </c>
      <c r="F9427" s="200" t="s">
        <v>1386</v>
      </c>
      <c r="G9427" s="200" t="s">
        <v>1607</v>
      </c>
      <c r="H9427" s="200"/>
      <c r="I9427" s="200">
        <v>46010</v>
      </c>
      <c r="J9427" s="143">
        <f t="shared" si="147"/>
        <v>46010</v>
      </c>
      <c r="K9427" s="202">
        <v>8</v>
      </c>
      <c r="L9427" s="284" t="s">
        <v>14644</v>
      </c>
      <c r="M9427" s="223"/>
      <c r="N9427" s="203"/>
      <c r="O9427" s="222" t="s">
        <v>326</v>
      </c>
    </row>
    <row r="9428" spans="1:15" ht="29.25" customHeight="1">
      <c r="A9428" s="221" t="s">
        <v>73</v>
      </c>
      <c r="B9428" s="221" t="s">
        <v>780</v>
      </c>
      <c r="C9428" s="222" t="s">
        <v>399</v>
      </c>
      <c r="D9428" s="222" t="s">
        <v>164</v>
      </c>
      <c r="E9428" s="199" t="s">
        <v>166</v>
      </c>
      <c r="F9428" s="200"/>
      <c r="G9428" s="200"/>
      <c r="H9428" s="200"/>
      <c r="I9428" s="200">
        <v>46013</v>
      </c>
      <c r="J9428" s="143">
        <f t="shared" si="147"/>
        <v>46013</v>
      </c>
      <c r="K9428" s="202">
        <v>8</v>
      </c>
      <c r="L9428" s="284" t="s">
        <v>14645</v>
      </c>
      <c r="M9428" s="223"/>
      <c r="N9428" s="203"/>
      <c r="O9428" s="222" t="s">
        <v>326</v>
      </c>
    </row>
    <row r="9429" spans="1:15" ht="29.25" customHeight="1">
      <c r="A9429" s="221" t="s">
        <v>73</v>
      </c>
      <c r="B9429" s="221" t="s">
        <v>780</v>
      </c>
      <c r="C9429" s="222" t="s">
        <v>399</v>
      </c>
      <c r="D9429" s="222" t="s">
        <v>164</v>
      </c>
      <c r="E9429" s="199" t="s">
        <v>166</v>
      </c>
      <c r="F9429" s="200"/>
      <c r="G9429" s="200"/>
      <c r="H9429" s="200"/>
      <c r="I9429" s="200">
        <v>46014</v>
      </c>
      <c r="J9429" s="143">
        <f t="shared" si="147"/>
        <v>46014</v>
      </c>
      <c r="K9429" s="202">
        <v>8</v>
      </c>
      <c r="L9429" s="284" t="s">
        <v>14646</v>
      </c>
      <c r="M9429" s="223"/>
      <c r="N9429" s="203"/>
      <c r="O9429" s="222" t="s">
        <v>326</v>
      </c>
    </row>
    <row r="9430" spans="1:15" ht="29.25" customHeight="1">
      <c r="A9430" s="221" t="s">
        <v>73</v>
      </c>
      <c r="B9430" s="221" t="s">
        <v>780</v>
      </c>
      <c r="C9430" s="222" t="s">
        <v>399</v>
      </c>
      <c r="D9430" s="222" t="s">
        <v>164</v>
      </c>
      <c r="E9430" s="199" t="s">
        <v>166</v>
      </c>
      <c r="F9430" s="200"/>
      <c r="G9430" s="200"/>
      <c r="H9430" s="200"/>
      <c r="I9430" s="200">
        <v>46015</v>
      </c>
      <c r="J9430" s="143">
        <f t="shared" si="147"/>
        <v>46015</v>
      </c>
      <c r="K9430" s="202">
        <v>8</v>
      </c>
      <c r="L9430" s="284" t="s">
        <v>14647</v>
      </c>
      <c r="M9430" s="223"/>
      <c r="N9430" s="203"/>
      <c r="O9430" s="222" t="s">
        <v>326</v>
      </c>
    </row>
    <row r="9431" spans="1:15" ht="29.25" customHeight="1">
      <c r="A9431" s="221" t="s">
        <v>73</v>
      </c>
      <c r="B9431" s="221" t="s">
        <v>780</v>
      </c>
      <c r="C9431" s="222" t="s">
        <v>399</v>
      </c>
      <c r="D9431" s="222" t="s">
        <v>164</v>
      </c>
      <c r="E9431" s="199" t="s">
        <v>165</v>
      </c>
      <c r="F9431" s="200"/>
      <c r="G9431" s="200"/>
      <c r="H9431" s="200"/>
      <c r="I9431" s="200">
        <v>46017</v>
      </c>
      <c r="J9431" s="143">
        <f t="shared" si="147"/>
        <v>46017</v>
      </c>
      <c r="K9431" s="202">
        <v>8</v>
      </c>
      <c r="L9431" s="285" t="s">
        <v>12398</v>
      </c>
      <c r="M9431" s="223"/>
      <c r="N9431" s="203"/>
      <c r="O9431" s="222" t="s">
        <v>326</v>
      </c>
    </row>
    <row r="9432" spans="1:15" ht="29.25" customHeight="1">
      <c r="A9432" s="221" t="s">
        <v>73</v>
      </c>
      <c r="B9432" s="221" t="s">
        <v>780</v>
      </c>
      <c r="C9432" s="222" t="s">
        <v>399</v>
      </c>
      <c r="D9432" s="222" t="s">
        <v>164</v>
      </c>
      <c r="E9432" s="199" t="s">
        <v>166</v>
      </c>
      <c r="F9432" s="200"/>
      <c r="G9432" s="200"/>
      <c r="H9432" s="200"/>
      <c r="I9432" s="200">
        <v>46020</v>
      </c>
      <c r="J9432" s="143">
        <f t="shared" si="147"/>
        <v>46020</v>
      </c>
      <c r="K9432" s="202">
        <v>8</v>
      </c>
      <c r="L9432" s="284" t="s">
        <v>14878</v>
      </c>
      <c r="M9432" s="223"/>
      <c r="N9432" s="203"/>
      <c r="O9432" s="222" t="s">
        <v>326</v>
      </c>
    </row>
    <row r="9433" spans="1:15" ht="29.25" customHeight="1">
      <c r="A9433" s="221" t="s">
        <v>73</v>
      </c>
      <c r="B9433" s="221" t="s">
        <v>780</v>
      </c>
      <c r="C9433" s="222" t="s">
        <v>399</v>
      </c>
      <c r="D9433" s="222" t="s">
        <v>164</v>
      </c>
      <c r="E9433" s="199" t="s">
        <v>166</v>
      </c>
      <c r="F9433" s="200"/>
      <c r="G9433" s="200"/>
      <c r="H9433" s="200"/>
      <c r="I9433" s="200">
        <v>46021</v>
      </c>
      <c r="J9433" s="143">
        <f t="shared" si="147"/>
        <v>46021</v>
      </c>
      <c r="K9433" s="202">
        <v>8</v>
      </c>
      <c r="L9433" s="284" t="s">
        <v>14879</v>
      </c>
      <c r="M9433" s="223"/>
      <c r="N9433" s="203"/>
      <c r="O9433" s="222" t="s">
        <v>326</v>
      </c>
    </row>
    <row r="9434" spans="1:15" ht="29.25" customHeight="1">
      <c r="A9434" s="221" t="s">
        <v>73</v>
      </c>
      <c r="B9434" s="221" t="s">
        <v>780</v>
      </c>
      <c r="C9434" s="222" t="s">
        <v>399</v>
      </c>
      <c r="D9434" s="222" t="s">
        <v>164</v>
      </c>
      <c r="E9434" s="199" t="s">
        <v>165</v>
      </c>
      <c r="F9434" s="200"/>
      <c r="G9434" s="200"/>
      <c r="H9434" s="200"/>
      <c r="I9434" s="200">
        <v>46022</v>
      </c>
      <c r="J9434" s="143">
        <f t="shared" si="147"/>
        <v>46022</v>
      </c>
      <c r="K9434" s="202">
        <v>4</v>
      </c>
      <c r="L9434" s="285" t="s">
        <v>14880</v>
      </c>
      <c r="M9434" s="223"/>
      <c r="N9434" s="203"/>
      <c r="O9434" s="222" t="s">
        <v>326</v>
      </c>
    </row>
    <row r="9435" spans="1:15" ht="29.25" customHeight="1">
      <c r="A9435" s="221" t="s">
        <v>73</v>
      </c>
      <c r="B9435" s="221" t="s">
        <v>780</v>
      </c>
      <c r="C9435" s="222" t="s">
        <v>399</v>
      </c>
      <c r="D9435" s="222" t="s">
        <v>164</v>
      </c>
      <c r="E9435" s="199" t="s">
        <v>166</v>
      </c>
      <c r="F9435" s="200"/>
      <c r="G9435" s="200"/>
      <c r="H9435" s="200"/>
      <c r="I9435" s="200">
        <v>46022</v>
      </c>
      <c r="J9435" s="143">
        <f t="shared" si="147"/>
        <v>46022</v>
      </c>
      <c r="K9435" s="202">
        <v>4</v>
      </c>
      <c r="L9435" s="284" t="s">
        <v>14881</v>
      </c>
      <c r="M9435" s="223"/>
      <c r="N9435" s="203"/>
      <c r="O9435" s="222" t="s">
        <v>326</v>
      </c>
    </row>
    <row r="9436" spans="1:15" ht="29.25" customHeight="1">
      <c r="A9436" s="221" t="s">
        <v>73</v>
      </c>
      <c r="B9436" s="221" t="s">
        <v>780</v>
      </c>
      <c r="C9436" s="222" t="s">
        <v>399</v>
      </c>
      <c r="D9436" s="222" t="s">
        <v>164</v>
      </c>
      <c r="E9436" s="199" t="s">
        <v>165</v>
      </c>
      <c r="F9436" s="200"/>
      <c r="G9436" s="200"/>
      <c r="H9436" s="200"/>
      <c r="I9436" s="200">
        <v>46024</v>
      </c>
      <c r="J9436" s="143">
        <f t="shared" si="147"/>
        <v>46024</v>
      </c>
      <c r="K9436" s="202">
        <v>8</v>
      </c>
      <c r="L9436" s="285" t="s">
        <v>12398</v>
      </c>
      <c r="M9436" s="223"/>
      <c r="N9436" s="203"/>
      <c r="O9436" s="222" t="s">
        <v>326</v>
      </c>
    </row>
    <row r="9437" spans="1:15" ht="29.25" customHeight="1">
      <c r="A9437" s="221" t="s">
        <v>73</v>
      </c>
      <c r="B9437" s="221" t="s">
        <v>780</v>
      </c>
      <c r="C9437" s="222" t="s">
        <v>399</v>
      </c>
      <c r="D9437" s="222" t="s">
        <v>164</v>
      </c>
      <c r="E9437" s="199" t="s">
        <v>166</v>
      </c>
      <c r="F9437" s="200"/>
      <c r="G9437" s="200"/>
      <c r="H9437" s="200"/>
      <c r="I9437" s="200">
        <v>46027</v>
      </c>
      <c r="J9437" s="143">
        <f t="shared" si="147"/>
        <v>46027</v>
      </c>
      <c r="K9437" s="202">
        <v>8</v>
      </c>
      <c r="L9437" s="284" t="s">
        <v>15145</v>
      </c>
      <c r="M9437" s="223"/>
      <c r="N9437" s="203"/>
      <c r="O9437" s="222" t="s">
        <v>326</v>
      </c>
    </row>
    <row r="9438" spans="1:15" ht="29.25" customHeight="1">
      <c r="A9438" s="221" t="s">
        <v>73</v>
      </c>
      <c r="B9438" s="221" t="s">
        <v>780</v>
      </c>
      <c r="C9438" s="222" t="s">
        <v>399</v>
      </c>
      <c r="D9438" s="222" t="s">
        <v>164</v>
      </c>
      <c r="E9438" s="199" t="s">
        <v>166</v>
      </c>
      <c r="F9438" s="200"/>
      <c r="G9438" s="200"/>
      <c r="H9438" s="200"/>
      <c r="I9438" s="200">
        <v>46028</v>
      </c>
      <c r="J9438" s="143">
        <f t="shared" si="147"/>
        <v>46028</v>
      </c>
      <c r="K9438" s="202">
        <v>8</v>
      </c>
      <c r="L9438" s="284" t="s">
        <v>15146</v>
      </c>
      <c r="M9438" s="223"/>
      <c r="N9438" s="203"/>
      <c r="O9438" s="222" t="s">
        <v>326</v>
      </c>
    </row>
    <row r="9439" spans="1:15" ht="29.25" customHeight="1">
      <c r="A9439" s="221" t="s">
        <v>73</v>
      </c>
      <c r="B9439" s="221" t="s">
        <v>780</v>
      </c>
      <c r="C9439" s="222" t="s">
        <v>399</v>
      </c>
      <c r="D9439" s="222" t="s">
        <v>164</v>
      </c>
      <c r="E9439" s="199" t="s">
        <v>166</v>
      </c>
      <c r="F9439" s="200"/>
      <c r="G9439" s="200"/>
      <c r="H9439" s="200"/>
      <c r="I9439" s="200">
        <v>46029</v>
      </c>
      <c r="J9439" s="143">
        <f t="shared" si="147"/>
        <v>46029</v>
      </c>
      <c r="K9439" s="202">
        <v>8</v>
      </c>
      <c r="L9439" s="284" t="s">
        <v>15147</v>
      </c>
      <c r="M9439" s="223"/>
      <c r="N9439" s="203"/>
      <c r="O9439" s="222" t="s">
        <v>326</v>
      </c>
    </row>
    <row r="9440" spans="1:15" ht="29.25" customHeight="1">
      <c r="A9440" s="221" t="s">
        <v>73</v>
      </c>
      <c r="B9440" s="221" t="s">
        <v>780</v>
      </c>
      <c r="C9440" s="222" t="s">
        <v>399</v>
      </c>
      <c r="D9440" s="222" t="s">
        <v>164</v>
      </c>
      <c r="E9440" s="199" t="s">
        <v>166</v>
      </c>
      <c r="F9440" s="200"/>
      <c r="G9440" s="200"/>
      <c r="H9440" s="200"/>
      <c r="I9440" s="200">
        <v>46030</v>
      </c>
      <c r="J9440" s="143">
        <f t="shared" si="147"/>
        <v>46030</v>
      </c>
      <c r="K9440" s="202">
        <v>8</v>
      </c>
      <c r="L9440" s="284" t="s">
        <v>15871</v>
      </c>
      <c r="M9440" s="223"/>
      <c r="N9440" s="203"/>
      <c r="O9440" s="222" t="s">
        <v>326</v>
      </c>
    </row>
    <row r="9441" spans="1:15" ht="29.25" customHeight="1">
      <c r="A9441" s="221" t="s">
        <v>73</v>
      </c>
      <c r="B9441" s="221" t="s">
        <v>780</v>
      </c>
      <c r="C9441" s="222" t="s">
        <v>399</v>
      </c>
      <c r="D9441" s="222" t="s">
        <v>164</v>
      </c>
      <c r="E9441" s="199" t="s">
        <v>166</v>
      </c>
      <c r="F9441" s="200"/>
      <c r="G9441" s="200"/>
      <c r="H9441" s="200"/>
      <c r="I9441" s="200">
        <v>46031</v>
      </c>
      <c r="J9441" s="143">
        <f t="shared" si="147"/>
        <v>46031</v>
      </c>
      <c r="K9441" s="202">
        <v>8</v>
      </c>
      <c r="L9441" s="284" t="s">
        <v>15872</v>
      </c>
      <c r="M9441" s="223"/>
      <c r="N9441" s="203"/>
      <c r="O9441" s="222" t="s">
        <v>326</v>
      </c>
    </row>
    <row r="9442" spans="1:15" ht="29.25" customHeight="1">
      <c r="A9442" s="221" t="s">
        <v>73</v>
      </c>
      <c r="B9442" s="221" t="s">
        <v>780</v>
      </c>
      <c r="C9442" s="222" t="s">
        <v>399</v>
      </c>
      <c r="D9442" s="222" t="s">
        <v>164</v>
      </c>
      <c r="E9442" s="199" t="s">
        <v>163</v>
      </c>
      <c r="F9442" s="200" t="s">
        <v>109</v>
      </c>
      <c r="G9442" s="200" t="s">
        <v>110</v>
      </c>
      <c r="H9442" s="200"/>
      <c r="I9442" s="200">
        <v>46034</v>
      </c>
      <c r="J9442" s="143">
        <f t="shared" si="147"/>
        <v>46034</v>
      </c>
      <c r="K9442" s="202">
        <v>8</v>
      </c>
      <c r="L9442" s="284" t="s">
        <v>15873</v>
      </c>
      <c r="M9442" s="223"/>
      <c r="N9442" s="203"/>
      <c r="O9442" s="222" t="s">
        <v>326</v>
      </c>
    </row>
    <row r="9443" spans="1:15" ht="29.25" customHeight="1">
      <c r="A9443" s="221" t="s">
        <v>73</v>
      </c>
      <c r="B9443" s="221" t="s">
        <v>780</v>
      </c>
      <c r="C9443" s="222" t="s">
        <v>399</v>
      </c>
      <c r="D9443" s="222" t="s">
        <v>164</v>
      </c>
      <c r="E9443" s="199" t="s">
        <v>163</v>
      </c>
      <c r="F9443" s="200" t="s">
        <v>1742</v>
      </c>
      <c r="G9443" s="200" t="s">
        <v>1743</v>
      </c>
      <c r="H9443" s="200"/>
      <c r="I9443" s="200">
        <v>46035</v>
      </c>
      <c r="J9443" s="143">
        <f t="shared" si="147"/>
        <v>46035</v>
      </c>
      <c r="K9443" s="202">
        <v>8</v>
      </c>
      <c r="L9443" s="284" t="s">
        <v>15874</v>
      </c>
      <c r="M9443" s="223"/>
      <c r="N9443" s="203"/>
      <c r="O9443" s="222" t="s">
        <v>326</v>
      </c>
    </row>
    <row r="9444" spans="1:15" ht="29.25" customHeight="1">
      <c r="A9444" s="221" t="s">
        <v>73</v>
      </c>
      <c r="B9444" s="221" t="s">
        <v>780</v>
      </c>
      <c r="C9444" s="222" t="s">
        <v>399</v>
      </c>
      <c r="D9444" s="222" t="s">
        <v>164</v>
      </c>
      <c r="E9444" s="199" t="s">
        <v>163</v>
      </c>
      <c r="F9444" s="200" t="s">
        <v>13407</v>
      </c>
      <c r="G9444" s="200" t="s">
        <v>13400</v>
      </c>
      <c r="H9444" s="200"/>
      <c r="I9444" s="200">
        <v>46036</v>
      </c>
      <c r="J9444" s="143">
        <f t="shared" si="147"/>
        <v>46036</v>
      </c>
      <c r="K9444" s="202">
        <v>8</v>
      </c>
      <c r="L9444" s="284" t="s">
        <v>15875</v>
      </c>
      <c r="M9444" s="223"/>
      <c r="N9444" s="203"/>
      <c r="O9444" s="222" t="s">
        <v>326</v>
      </c>
    </row>
    <row r="9445" spans="1:15" ht="29.25" customHeight="1">
      <c r="A9445" s="221" t="s">
        <v>73</v>
      </c>
      <c r="B9445" s="221" t="s">
        <v>780</v>
      </c>
      <c r="C9445" s="222" t="s">
        <v>399</v>
      </c>
      <c r="D9445" s="222" t="s">
        <v>164</v>
      </c>
      <c r="E9445" s="199" t="s">
        <v>163</v>
      </c>
      <c r="F9445" s="200" t="s">
        <v>13407</v>
      </c>
      <c r="G9445" s="200" t="s">
        <v>13400</v>
      </c>
      <c r="H9445" s="200"/>
      <c r="I9445" s="200">
        <v>46037</v>
      </c>
      <c r="J9445" s="143">
        <f t="shared" si="147"/>
        <v>46037</v>
      </c>
      <c r="K9445" s="202">
        <v>8</v>
      </c>
      <c r="L9445" s="284" t="s">
        <v>16153</v>
      </c>
      <c r="M9445" s="223"/>
      <c r="N9445" s="203"/>
      <c r="O9445" s="222" t="s">
        <v>326</v>
      </c>
    </row>
    <row r="9446" spans="1:15" ht="29.25" customHeight="1">
      <c r="A9446" s="221" t="s">
        <v>73</v>
      </c>
      <c r="B9446" s="221" t="s">
        <v>780</v>
      </c>
      <c r="C9446" s="222" t="s">
        <v>399</v>
      </c>
      <c r="D9446" s="222" t="s">
        <v>164</v>
      </c>
      <c r="E9446" s="199" t="s">
        <v>163</v>
      </c>
      <c r="F9446" s="200" t="s">
        <v>13407</v>
      </c>
      <c r="G9446" s="200" t="s">
        <v>13400</v>
      </c>
      <c r="H9446" s="200"/>
      <c r="I9446" s="200">
        <v>46038</v>
      </c>
      <c r="J9446" s="143">
        <f t="shared" si="147"/>
        <v>46038</v>
      </c>
      <c r="K9446" s="202">
        <v>8</v>
      </c>
      <c r="L9446" s="284" t="s">
        <v>16154</v>
      </c>
      <c r="M9446" s="223"/>
      <c r="N9446" s="203"/>
      <c r="O9446" s="222" t="s">
        <v>326</v>
      </c>
    </row>
    <row r="9447" spans="1:15" ht="29.25" customHeight="1">
      <c r="A9447" s="221" t="s">
        <v>73</v>
      </c>
      <c r="B9447" s="221" t="s">
        <v>780</v>
      </c>
      <c r="C9447" s="222" t="s">
        <v>399</v>
      </c>
      <c r="D9447" s="222" t="s">
        <v>164</v>
      </c>
      <c r="E9447" s="199" t="s">
        <v>163</v>
      </c>
      <c r="F9447" s="200" t="s">
        <v>13407</v>
      </c>
      <c r="G9447" s="200" t="s">
        <v>13400</v>
      </c>
      <c r="H9447" s="200"/>
      <c r="I9447" s="200">
        <v>46041</v>
      </c>
      <c r="J9447" s="143">
        <f t="shared" si="147"/>
        <v>46041</v>
      </c>
      <c r="K9447" s="202">
        <v>8</v>
      </c>
      <c r="L9447" s="284" t="s">
        <v>16155</v>
      </c>
      <c r="M9447" s="223"/>
      <c r="N9447" s="203"/>
      <c r="O9447" s="222" t="s">
        <v>326</v>
      </c>
    </row>
    <row r="9448" spans="1:15" ht="29.25" customHeight="1">
      <c r="A9448" s="221" t="s">
        <v>73</v>
      </c>
      <c r="B9448" s="221" t="s">
        <v>780</v>
      </c>
      <c r="C9448" s="222" t="s">
        <v>399</v>
      </c>
      <c r="D9448" s="222" t="s">
        <v>164</v>
      </c>
      <c r="E9448" s="199" t="s">
        <v>163</v>
      </c>
      <c r="F9448" s="200" t="s">
        <v>13407</v>
      </c>
      <c r="G9448" s="200" t="s">
        <v>13400</v>
      </c>
      <c r="H9448" s="200"/>
      <c r="I9448" s="200">
        <v>46042</v>
      </c>
      <c r="J9448" s="143">
        <f t="shared" si="147"/>
        <v>46042</v>
      </c>
      <c r="K9448" s="202">
        <v>8</v>
      </c>
      <c r="L9448" s="284" t="s">
        <v>16156</v>
      </c>
      <c r="M9448" s="223"/>
      <c r="N9448" s="203"/>
      <c r="O9448" s="222" t="s">
        <v>326</v>
      </c>
    </row>
    <row r="9449" spans="1:15" ht="29.25" customHeight="1">
      <c r="A9449" s="221" t="s">
        <v>73</v>
      </c>
      <c r="B9449" s="221" t="s">
        <v>780</v>
      </c>
      <c r="C9449" s="222" t="s">
        <v>399</v>
      </c>
      <c r="D9449" s="222" t="s">
        <v>164</v>
      </c>
      <c r="E9449" s="199" t="s">
        <v>163</v>
      </c>
      <c r="F9449" s="200" t="s">
        <v>13407</v>
      </c>
      <c r="G9449" s="200" t="s">
        <v>13400</v>
      </c>
      <c r="H9449" s="200"/>
      <c r="I9449" s="200">
        <v>46043</v>
      </c>
      <c r="J9449" s="143">
        <f t="shared" si="147"/>
        <v>46043</v>
      </c>
      <c r="K9449" s="202">
        <v>8</v>
      </c>
      <c r="L9449" s="284" t="s">
        <v>16157</v>
      </c>
      <c r="M9449" s="223"/>
      <c r="N9449" s="203"/>
      <c r="O9449" s="222" t="s">
        <v>326</v>
      </c>
    </row>
    <row r="9450" spans="1:15" ht="29.25" customHeight="1">
      <c r="A9450" s="221" t="s">
        <v>73</v>
      </c>
      <c r="B9450" s="221" t="s">
        <v>785</v>
      </c>
      <c r="C9450" s="222" t="s">
        <v>560</v>
      </c>
      <c r="D9450" s="222" t="s">
        <v>164</v>
      </c>
      <c r="E9450" s="199" t="s">
        <v>165</v>
      </c>
      <c r="F9450" s="200"/>
      <c r="G9450" s="200"/>
      <c r="H9450" s="200"/>
      <c r="I9450" s="200">
        <v>45470</v>
      </c>
      <c r="J9450" s="143">
        <f t="shared" si="147"/>
        <v>45470</v>
      </c>
      <c r="K9450" s="202">
        <v>8</v>
      </c>
      <c r="L9450" s="285" t="s">
        <v>170</v>
      </c>
      <c r="M9450" s="223"/>
      <c r="N9450" s="203"/>
      <c r="O9450" s="222" t="s">
        <v>326</v>
      </c>
    </row>
    <row r="9451" spans="1:15" ht="29.25" customHeight="1">
      <c r="A9451" s="221" t="s">
        <v>73</v>
      </c>
      <c r="B9451" s="221" t="s">
        <v>785</v>
      </c>
      <c r="C9451" s="222" t="s">
        <v>560</v>
      </c>
      <c r="D9451" s="222" t="s">
        <v>164</v>
      </c>
      <c r="E9451" s="199" t="s">
        <v>163</v>
      </c>
      <c r="F9451" s="200" t="s">
        <v>630</v>
      </c>
      <c r="G9451" s="200" t="s">
        <v>631</v>
      </c>
      <c r="H9451" s="200"/>
      <c r="I9451" s="200">
        <v>45471</v>
      </c>
      <c r="J9451" s="143">
        <f t="shared" si="147"/>
        <v>45471</v>
      </c>
      <c r="K9451" s="202">
        <v>8</v>
      </c>
      <c r="L9451" s="284" t="s">
        <v>1370</v>
      </c>
      <c r="M9451" s="223"/>
      <c r="N9451" s="203"/>
      <c r="O9451" s="222" t="s">
        <v>326</v>
      </c>
    </row>
    <row r="9452" spans="1:15" ht="29.25" customHeight="1">
      <c r="A9452" s="221" t="s">
        <v>73</v>
      </c>
      <c r="B9452" s="221" t="s">
        <v>785</v>
      </c>
      <c r="C9452" s="222" t="s">
        <v>560</v>
      </c>
      <c r="D9452" s="222" t="s">
        <v>164</v>
      </c>
      <c r="E9452" s="199" t="s">
        <v>163</v>
      </c>
      <c r="F9452" s="200" t="s">
        <v>630</v>
      </c>
      <c r="G9452" s="200" t="s">
        <v>631</v>
      </c>
      <c r="H9452" s="200"/>
      <c r="I9452" s="200">
        <v>45474</v>
      </c>
      <c r="J9452" s="143">
        <f t="shared" si="147"/>
        <v>45474</v>
      </c>
      <c r="K9452" s="202">
        <v>9.5</v>
      </c>
      <c r="L9452" s="284" t="s">
        <v>1371</v>
      </c>
      <c r="M9452" s="223"/>
      <c r="N9452" s="203"/>
      <c r="O9452" s="222" t="s">
        <v>326</v>
      </c>
    </row>
    <row r="9453" spans="1:15" ht="29.25" customHeight="1">
      <c r="A9453" s="221" t="s">
        <v>73</v>
      </c>
      <c r="B9453" s="221" t="s">
        <v>785</v>
      </c>
      <c r="C9453" s="222" t="s">
        <v>560</v>
      </c>
      <c r="D9453" s="222" t="s">
        <v>164</v>
      </c>
      <c r="E9453" s="199" t="s">
        <v>163</v>
      </c>
      <c r="F9453" s="200" t="s">
        <v>630</v>
      </c>
      <c r="G9453" s="200" t="s">
        <v>631</v>
      </c>
      <c r="H9453" s="200"/>
      <c r="I9453" s="200">
        <v>45475</v>
      </c>
      <c r="J9453" s="143">
        <f t="shared" si="147"/>
        <v>45475</v>
      </c>
      <c r="K9453" s="202">
        <v>8.5</v>
      </c>
      <c r="L9453" s="284" t="s">
        <v>1371</v>
      </c>
      <c r="M9453" s="223"/>
      <c r="N9453" s="203"/>
      <c r="O9453" s="222" t="s">
        <v>326</v>
      </c>
    </row>
    <row r="9454" spans="1:15" ht="29.25" customHeight="1">
      <c r="A9454" s="221" t="s">
        <v>73</v>
      </c>
      <c r="B9454" s="221" t="s">
        <v>785</v>
      </c>
      <c r="C9454" s="222" t="s">
        <v>560</v>
      </c>
      <c r="D9454" s="222" t="s">
        <v>164</v>
      </c>
      <c r="E9454" s="199" t="s">
        <v>163</v>
      </c>
      <c r="F9454" s="200" t="s">
        <v>630</v>
      </c>
      <c r="G9454" s="200" t="s">
        <v>631</v>
      </c>
      <c r="H9454" s="200"/>
      <c r="I9454" s="200">
        <v>45476</v>
      </c>
      <c r="J9454" s="143">
        <f t="shared" si="147"/>
        <v>45476</v>
      </c>
      <c r="K9454" s="202">
        <v>9.5</v>
      </c>
      <c r="L9454" s="284" t="s">
        <v>1371</v>
      </c>
      <c r="M9454" s="223"/>
      <c r="N9454" s="203"/>
      <c r="O9454" s="222" t="s">
        <v>326</v>
      </c>
    </row>
    <row r="9455" spans="1:15" ht="29.25" customHeight="1">
      <c r="A9455" s="221" t="s">
        <v>73</v>
      </c>
      <c r="B9455" s="221" t="s">
        <v>785</v>
      </c>
      <c r="C9455" s="222" t="s">
        <v>560</v>
      </c>
      <c r="D9455" s="222" t="s">
        <v>164</v>
      </c>
      <c r="E9455" s="199" t="s">
        <v>163</v>
      </c>
      <c r="F9455" s="200" t="s">
        <v>630</v>
      </c>
      <c r="G9455" s="200" t="s">
        <v>631</v>
      </c>
      <c r="H9455" s="200"/>
      <c r="I9455" s="200">
        <v>45477</v>
      </c>
      <c r="J9455" s="143">
        <f t="shared" si="147"/>
        <v>45477</v>
      </c>
      <c r="K9455" s="202">
        <v>9.5</v>
      </c>
      <c r="L9455" s="284" t="s">
        <v>1372</v>
      </c>
      <c r="M9455" s="223"/>
      <c r="N9455" s="203"/>
      <c r="O9455" s="222" t="s">
        <v>326</v>
      </c>
    </row>
    <row r="9456" spans="1:15" ht="29.25" customHeight="1">
      <c r="A9456" s="221" t="s">
        <v>73</v>
      </c>
      <c r="B9456" s="221" t="s">
        <v>785</v>
      </c>
      <c r="C9456" s="222" t="s">
        <v>560</v>
      </c>
      <c r="D9456" s="222" t="s">
        <v>164</v>
      </c>
      <c r="E9456" s="199" t="s">
        <v>163</v>
      </c>
      <c r="F9456" s="200" t="s">
        <v>670</v>
      </c>
      <c r="G9456" s="200" t="s">
        <v>671</v>
      </c>
      <c r="H9456" s="200"/>
      <c r="I9456" s="200">
        <v>45478</v>
      </c>
      <c r="J9456" s="143">
        <f t="shared" si="147"/>
        <v>45478</v>
      </c>
      <c r="K9456" s="202">
        <v>4</v>
      </c>
      <c r="L9456" s="284" t="s">
        <v>1373</v>
      </c>
      <c r="M9456" s="223"/>
      <c r="N9456" s="203"/>
      <c r="O9456" s="222" t="s">
        <v>326</v>
      </c>
    </row>
    <row r="9457" spans="1:15" ht="29.25" customHeight="1">
      <c r="A9457" s="221" t="s">
        <v>73</v>
      </c>
      <c r="B9457" s="221" t="s">
        <v>785</v>
      </c>
      <c r="C9457" s="222" t="s">
        <v>560</v>
      </c>
      <c r="D9457" s="222" t="s">
        <v>164</v>
      </c>
      <c r="E9457" s="199" t="s">
        <v>163</v>
      </c>
      <c r="F9457" s="200" t="s">
        <v>630</v>
      </c>
      <c r="G9457" s="200" t="s">
        <v>631</v>
      </c>
      <c r="H9457" s="200"/>
      <c r="I9457" s="200">
        <v>45478</v>
      </c>
      <c r="J9457" s="143">
        <f t="shared" si="147"/>
        <v>45478</v>
      </c>
      <c r="K9457" s="202">
        <v>5.5</v>
      </c>
      <c r="L9457" s="284" t="s">
        <v>1372</v>
      </c>
      <c r="M9457" s="223"/>
      <c r="N9457" s="203"/>
      <c r="O9457" s="222" t="s">
        <v>326</v>
      </c>
    </row>
    <row r="9458" spans="1:15" ht="29.25" customHeight="1">
      <c r="A9458" s="221" t="s">
        <v>73</v>
      </c>
      <c r="B9458" s="221" t="s">
        <v>785</v>
      </c>
      <c r="C9458" s="222" t="s">
        <v>560</v>
      </c>
      <c r="D9458" s="222" t="s">
        <v>164</v>
      </c>
      <c r="E9458" s="199" t="s">
        <v>163</v>
      </c>
      <c r="F9458" s="200" t="s">
        <v>630</v>
      </c>
      <c r="G9458" s="200" t="s">
        <v>631</v>
      </c>
      <c r="H9458" s="200"/>
      <c r="I9458" s="200">
        <v>45481</v>
      </c>
      <c r="J9458" s="143">
        <f t="shared" si="147"/>
        <v>45481</v>
      </c>
      <c r="K9458" s="202">
        <v>9.5</v>
      </c>
      <c r="L9458" s="284" t="s">
        <v>1372</v>
      </c>
      <c r="M9458" s="223"/>
      <c r="N9458" s="203"/>
      <c r="O9458" s="222" t="s">
        <v>326</v>
      </c>
    </row>
    <row r="9459" spans="1:15" ht="29.25" customHeight="1">
      <c r="A9459" s="221" t="s">
        <v>73</v>
      </c>
      <c r="B9459" s="221" t="s">
        <v>785</v>
      </c>
      <c r="C9459" s="222" t="s">
        <v>560</v>
      </c>
      <c r="D9459" s="222" t="s">
        <v>164</v>
      </c>
      <c r="E9459" s="199" t="s">
        <v>163</v>
      </c>
      <c r="F9459" s="200" t="s">
        <v>630</v>
      </c>
      <c r="G9459" s="200" t="s">
        <v>631</v>
      </c>
      <c r="H9459" s="200"/>
      <c r="I9459" s="200">
        <v>45482</v>
      </c>
      <c r="J9459" s="143">
        <f t="shared" si="147"/>
        <v>45482</v>
      </c>
      <c r="K9459" s="202">
        <v>8.5</v>
      </c>
      <c r="L9459" s="284" t="s">
        <v>1372</v>
      </c>
      <c r="M9459" s="223"/>
      <c r="N9459" s="203"/>
      <c r="O9459" s="222" t="s">
        <v>326</v>
      </c>
    </row>
    <row r="9460" spans="1:15" ht="29.25" customHeight="1">
      <c r="A9460" s="221" t="s">
        <v>73</v>
      </c>
      <c r="B9460" s="221" t="s">
        <v>785</v>
      </c>
      <c r="C9460" s="222" t="s">
        <v>560</v>
      </c>
      <c r="D9460" s="222" t="s">
        <v>164</v>
      </c>
      <c r="E9460" s="199" t="s">
        <v>163</v>
      </c>
      <c r="F9460" s="200" t="s">
        <v>630</v>
      </c>
      <c r="G9460" s="200" t="s">
        <v>631</v>
      </c>
      <c r="H9460" s="200"/>
      <c r="I9460" s="200">
        <v>45483</v>
      </c>
      <c r="J9460" s="143">
        <f t="shared" si="147"/>
        <v>45483</v>
      </c>
      <c r="K9460" s="202">
        <v>9.5</v>
      </c>
      <c r="L9460" s="284" t="s">
        <v>1372</v>
      </c>
      <c r="M9460" s="223"/>
      <c r="N9460" s="203"/>
      <c r="O9460" s="222" t="s">
        <v>326</v>
      </c>
    </row>
    <row r="9461" spans="1:15" ht="29.25" customHeight="1">
      <c r="A9461" s="221" t="s">
        <v>73</v>
      </c>
      <c r="B9461" s="221" t="s">
        <v>785</v>
      </c>
      <c r="C9461" s="222" t="s">
        <v>560</v>
      </c>
      <c r="D9461" s="222" t="s">
        <v>164</v>
      </c>
      <c r="E9461" s="199" t="s">
        <v>163</v>
      </c>
      <c r="F9461" s="200" t="s">
        <v>630</v>
      </c>
      <c r="G9461" s="200" t="s">
        <v>631</v>
      </c>
      <c r="H9461" s="200"/>
      <c r="I9461" s="200">
        <v>45484</v>
      </c>
      <c r="J9461" s="143">
        <f t="shared" si="147"/>
        <v>45484</v>
      </c>
      <c r="K9461" s="202">
        <v>9.5</v>
      </c>
      <c r="L9461" s="284" t="s">
        <v>1372</v>
      </c>
      <c r="M9461" s="223"/>
      <c r="N9461" s="203"/>
      <c r="O9461" s="222" t="s">
        <v>326</v>
      </c>
    </row>
    <row r="9462" spans="1:15" ht="29.25" customHeight="1">
      <c r="A9462" s="221" t="s">
        <v>73</v>
      </c>
      <c r="B9462" s="221" t="s">
        <v>785</v>
      </c>
      <c r="C9462" s="222" t="s">
        <v>560</v>
      </c>
      <c r="D9462" s="222" t="s">
        <v>164</v>
      </c>
      <c r="E9462" s="199" t="s">
        <v>163</v>
      </c>
      <c r="F9462" s="200" t="s">
        <v>630</v>
      </c>
      <c r="G9462" s="200" t="s">
        <v>631</v>
      </c>
      <c r="H9462" s="200"/>
      <c r="I9462" s="200">
        <v>45485</v>
      </c>
      <c r="J9462" s="143">
        <f t="shared" si="147"/>
        <v>45485</v>
      </c>
      <c r="K9462" s="202">
        <v>9</v>
      </c>
      <c r="L9462" s="284" t="s">
        <v>1372</v>
      </c>
      <c r="M9462" s="223"/>
      <c r="N9462" s="203"/>
      <c r="O9462" s="222" t="s">
        <v>326</v>
      </c>
    </row>
    <row r="9463" spans="1:15" ht="29.25" customHeight="1">
      <c r="A9463" s="221" t="s">
        <v>73</v>
      </c>
      <c r="B9463" s="221" t="s">
        <v>785</v>
      </c>
      <c r="C9463" s="222" t="s">
        <v>560</v>
      </c>
      <c r="D9463" s="222" t="s">
        <v>164</v>
      </c>
      <c r="E9463" s="199" t="s">
        <v>163</v>
      </c>
      <c r="F9463" s="200" t="s">
        <v>670</v>
      </c>
      <c r="G9463" s="200" t="s">
        <v>671</v>
      </c>
      <c r="H9463" s="200"/>
      <c r="I9463" s="200">
        <v>45488</v>
      </c>
      <c r="J9463" s="143">
        <f t="shared" si="147"/>
        <v>45488</v>
      </c>
      <c r="K9463" s="202">
        <v>9.5</v>
      </c>
      <c r="L9463" s="284" t="s">
        <v>1374</v>
      </c>
      <c r="M9463" s="223"/>
      <c r="N9463" s="203"/>
      <c r="O9463" s="222" t="s">
        <v>326</v>
      </c>
    </row>
    <row r="9464" spans="1:15" ht="29.25" customHeight="1">
      <c r="A9464" s="221" t="s">
        <v>73</v>
      </c>
      <c r="B9464" s="221" t="s">
        <v>785</v>
      </c>
      <c r="C9464" s="222" t="s">
        <v>560</v>
      </c>
      <c r="D9464" s="222" t="s">
        <v>164</v>
      </c>
      <c r="E9464" s="199" t="s">
        <v>163</v>
      </c>
      <c r="F9464" s="200" t="s">
        <v>670</v>
      </c>
      <c r="G9464" s="200" t="s">
        <v>671</v>
      </c>
      <c r="H9464" s="200"/>
      <c r="I9464" s="200">
        <v>45489</v>
      </c>
      <c r="J9464" s="143">
        <f t="shared" si="147"/>
        <v>45489</v>
      </c>
      <c r="K9464" s="202">
        <v>9.5</v>
      </c>
      <c r="L9464" s="284" t="s">
        <v>1375</v>
      </c>
      <c r="M9464" s="223"/>
      <c r="N9464" s="203"/>
      <c r="O9464" s="222" t="s">
        <v>326</v>
      </c>
    </row>
    <row r="9465" spans="1:15" ht="29.25" customHeight="1">
      <c r="A9465" s="221" t="s">
        <v>73</v>
      </c>
      <c r="B9465" s="221" t="s">
        <v>785</v>
      </c>
      <c r="C9465" s="222" t="s">
        <v>560</v>
      </c>
      <c r="D9465" s="222" t="s">
        <v>164</v>
      </c>
      <c r="E9465" s="199" t="s">
        <v>163</v>
      </c>
      <c r="F9465" s="200" t="s">
        <v>630</v>
      </c>
      <c r="G9465" s="200" t="s">
        <v>631</v>
      </c>
      <c r="H9465" s="200"/>
      <c r="I9465" s="200">
        <v>45490</v>
      </c>
      <c r="J9465" s="143">
        <f t="shared" si="147"/>
        <v>45490</v>
      </c>
      <c r="K9465" s="202">
        <v>9.5</v>
      </c>
      <c r="L9465" s="284" t="s">
        <v>1599</v>
      </c>
      <c r="M9465" s="223"/>
      <c r="N9465" s="203"/>
      <c r="O9465" s="222" t="s">
        <v>326</v>
      </c>
    </row>
    <row r="9466" spans="1:15" ht="29.25" customHeight="1">
      <c r="A9466" s="221" t="s">
        <v>73</v>
      </c>
      <c r="B9466" s="221" t="s">
        <v>785</v>
      </c>
      <c r="C9466" s="222" t="s">
        <v>560</v>
      </c>
      <c r="D9466" s="222" t="s">
        <v>164</v>
      </c>
      <c r="E9466" s="199" t="s">
        <v>163</v>
      </c>
      <c r="F9466" s="200" t="s">
        <v>630</v>
      </c>
      <c r="G9466" s="200" t="s">
        <v>631</v>
      </c>
      <c r="H9466" s="200"/>
      <c r="I9466" s="200">
        <v>45491</v>
      </c>
      <c r="J9466" s="143">
        <f t="shared" si="147"/>
        <v>45491</v>
      </c>
      <c r="K9466" s="202">
        <v>8.5</v>
      </c>
      <c r="L9466" s="284" t="s">
        <v>1599</v>
      </c>
      <c r="M9466" s="223"/>
      <c r="N9466" s="203"/>
      <c r="O9466" s="222" t="s">
        <v>326</v>
      </c>
    </row>
    <row r="9467" spans="1:15" ht="29.25" customHeight="1">
      <c r="A9467" s="221" t="s">
        <v>73</v>
      </c>
      <c r="B9467" s="221" t="s">
        <v>785</v>
      </c>
      <c r="C9467" s="222" t="s">
        <v>560</v>
      </c>
      <c r="D9467" s="222" t="s">
        <v>164</v>
      </c>
      <c r="E9467" s="199" t="s">
        <v>163</v>
      </c>
      <c r="F9467" s="200" t="s">
        <v>670</v>
      </c>
      <c r="G9467" s="200" t="s">
        <v>671</v>
      </c>
      <c r="H9467" s="200"/>
      <c r="I9467" s="200">
        <v>45492</v>
      </c>
      <c r="J9467" s="143">
        <f t="shared" si="147"/>
        <v>45492</v>
      </c>
      <c r="K9467" s="202">
        <v>7</v>
      </c>
      <c r="L9467" s="284" t="s">
        <v>1600</v>
      </c>
      <c r="M9467" s="223"/>
      <c r="N9467" s="203"/>
      <c r="O9467" s="222" t="s">
        <v>326</v>
      </c>
    </row>
    <row r="9468" spans="1:15" ht="29.25" customHeight="1">
      <c r="A9468" s="221" t="s">
        <v>73</v>
      </c>
      <c r="B9468" s="221" t="s">
        <v>785</v>
      </c>
      <c r="C9468" s="222" t="s">
        <v>560</v>
      </c>
      <c r="D9468" s="222" t="s">
        <v>164</v>
      </c>
      <c r="E9468" s="199" t="s">
        <v>166</v>
      </c>
      <c r="F9468" s="200"/>
      <c r="G9468" s="200"/>
      <c r="H9468" s="200"/>
      <c r="I9468" s="200">
        <v>45492</v>
      </c>
      <c r="J9468" s="143">
        <f t="shared" si="147"/>
        <v>45492</v>
      </c>
      <c r="K9468" s="202">
        <v>1</v>
      </c>
      <c r="L9468" s="284" t="s">
        <v>1601</v>
      </c>
      <c r="M9468" s="223"/>
      <c r="N9468" s="203"/>
      <c r="O9468" s="222" t="s">
        <v>326</v>
      </c>
    </row>
    <row r="9469" spans="1:15" ht="29.25" customHeight="1">
      <c r="A9469" s="221" t="s">
        <v>73</v>
      </c>
      <c r="B9469" s="221" t="s">
        <v>785</v>
      </c>
      <c r="C9469" s="222" t="s">
        <v>560</v>
      </c>
      <c r="D9469" s="222" t="s">
        <v>164</v>
      </c>
      <c r="E9469" s="199" t="s">
        <v>163</v>
      </c>
      <c r="F9469" s="200" t="s">
        <v>630</v>
      </c>
      <c r="G9469" s="200" t="s">
        <v>631</v>
      </c>
      <c r="H9469" s="200"/>
      <c r="I9469" s="200">
        <v>45495</v>
      </c>
      <c r="J9469" s="143">
        <f t="shared" si="147"/>
        <v>45495</v>
      </c>
      <c r="K9469" s="202">
        <v>9.5</v>
      </c>
      <c r="L9469" s="284" t="s">
        <v>1602</v>
      </c>
      <c r="M9469" s="223"/>
      <c r="N9469" s="203"/>
      <c r="O9469" s="222" t="s">
        <v>326</v>
      </c>
    </row>
    <row r="9470" spans="1:15" ht="29.25" customHeight="1">
      <c r="A9470" s="221" t="s">
        <v>73</v>
      </c>
      <c r="B9470" s="221" t="s">
        <v>785</v>
      </c>
      <c r="C9470" s="222" t="s">
        <v>560</v>
      </c>
      <c r="D9470" s="222" t="s">
        <v>164</v>
      </c>
      <c r="E9470" s="199" t="s">
        <v>163</v>
      </c>
      <c r="F9470" s="200" t="s">
        <v>630</v>
      </c>
      <c r="G9470" s="200" t="s">
        <v>631</v>
      </c>
      <c r="H9470" s="200"/>
      <c r="I9470" s="200">
        <v>45496</v>
      </c>
      <c r="J9470" s="143">
        <f t="shared" si="147"/>
        <v>45496</v>
      </c>
      <c r="K9470" s="202">
        <v>8</v>
      </c>
      <c r="L9470" s="284" t="s">
        <v>1602</v>
      </c>
      <c r="M9470" s="223"/>
      <c r="N9470" s="203"/>
      <c r="O9470" s="222" t="s">
        <v>326</v>
      </c>
    </row>
    <row r="9471" spans="1:15" ht="29.25" customHeight="1">
      <c r="A9471" s="221" t="s">
        <v>73</v>
      </c>
      <c r="B9471" s="221" t="s">
        <v>785</v>
      </c>
      <c r="C9471" s="222" t="s">
        <v>560</v>
      </c>
      <c r="D9471" s="222" t="s">
        <v>164</v>
      </c>
      <c r="E9471" s="199" t="s">
        <v>165</v>
      </c>
      <c r="F9471" s="200"/>
      <c r="G9471" s="200"/>
      <c r="H9471" s="200"/>
      <c r="I9471" s="200">
        <v>45497</v>
      </c>
      <c r="J9471" s="143">
        <f t="shared" si="147"/>
        <v>45497</v>
      </c>
      <c r="K9471" s="202">
        <v>8</v>
      </c>
      <c r="L9471" s="285" t="s">
        <v>593</v>
      </c>
      <c r="M9471" s="223"/>
      <c r="N9471" s="203"/>
      <c r="O9471" s="222" t="s">
        <v>326</v>
      </c>
    </row>
    <row r="9472" spans="1:15" ht="29.25" customHeight="1">
      <c r="A9472" s="221" t="s">
        <v>73</v>
      </c>
      <c r="B9472" s="221" t="s">
        <v>785</v>
      </c>
      <c r="C9472" s="222" t="s">
        <v>560</v>
      </c>
      <c r="D9472" s="222" t="s">
        <v>164</v>
      </c>
      <c r="E9472" s="199" t="s">
        <v>165</v>
      </c>
      <c r="F9472" s="200"/>
      <c r="G9472" s="200"/>
      <c r="H9472" s="200"/>
      <c r="I9472" s="200">
        <v>45498</v>
      </c>
      <c r="J9472" s="143">
        <f t="shared" si="147"/>
        <v>45498</v>
      </c>
      <c r="K9472" s="202">
        <v>8</v>
      </c>
      <c r="L9472" s="285" t="s">
        <v>593</v>
      </c>
      <c r="M9472" s="223"/>
      <c r="N9472" s="203"/>
      <c r="O9472" s="222" t="s">
        <v>326</v>
      </c>
    </row>
    <row r="9473" spans="1:15" ht="29.25" customHeight="1">
      <c r="A9473" s="221" t="s">
        <v>73</v>
      </c>
      <c r="B9473" s="221" t="s">
        <v>785</v>
      </c>
      <c r="C9473" s="222" t="s">
        <v>560</v>
      </c>
      <c r="D9473" s="222" t="s">
        <v>164</v>
      </c>
      <c r="E9473" s="199" t="s">
        <v>163</v>
      </c>
      <c r="F9473" s="200" t="s">
        <v>630</v>
      </c>
      <c r="G9473" s="200" t="s">
        <v>631</v>
      </c>
      <c r="H9473" s="200"/>
      <c r="I9473" s="200">
        <v>45499</v>
      </c>
      <c r="J9473" s="143">
        <f t="shared" si="147"/>
        <v>45499</v>
      </c>
      <c r="K9473" s="202">
        <v>9.5</v>
      </c>
      <c r="L9473" s="284" t="s">
        <v>1726</v>
      </c>
      <c r="M9473" s="223"/>
      <c r="N9473" s="203"/>
      <c r="O9473" s="222" t="s">
        <v>326</v>
      </c>
    </row>
    <row r="9474" spans="1:15" ht="29.25" customHeight="1">
      <c r="A9474" s="221" t="s">
        <v>73</v>
      </c>
      <c r="B9474" s="221" t="s">
        <v>785</v>
      </c>
      <c r="C9474" s="222" t="s">
        <v>560</v>
      </c>
      <c r="D9474" s="222" t="s">
        <v>164</v>
      </c>
      <c r="E9474" s="199" t="s">
        <v>163</v>
      </c>
      <c r="F9474" s="200" t="s">
        <v>630</v>
      </c>
      <c r="G9474" s="200" t="s">
        <v>631</v>
      </c>
      <c r="H9474" s="200"/>
      <c r="I9474" s="200">
        <v>45502</v>
      </c>
      <c r="J9474" s="143">
        <f t="shared" si="147"/>
        <v>45502</v>
      </c>
      <c r="K9474" s="202">
        <v>9.5</v>
      </c>
      <c r="L9474" s="284" t="s">
        <v>1726</v>
      </c>
      <c r="M9474" s="223"/>
      <c r="N9474" s="203"/>
      <c r="O9474" s="222" t="s">
        <v>326</v>
      </c>
    </row>
    <row r="9475" spans="1:15" ht="29.25" customHeight="1">
      <c r="A9475" s="221" t="s">
        <v>73</v>
      </c>
      <c r="B9475" s="221" t="s">
        <v>785</v>
      </c>
      <c r="C9475" s="222" t="s">
        <v>560</v>
      </c>
      <c r="D9475" s="222" t="s">
        <v>164</v>
      </c>
      <c r="E9475" s="199" t="s">
        <v>163</v>
      </c>
      <c r="F9475" s="200" t="s">
        <v>630</v>
      </c>
      <c r="G9475" s="200" t="s">
        <v>631</v>
      </c>
      <c r="H9475" s="200"/>
      <c r="I9475" s="200">
        <v>45503</v>
      </c>
      <c r="J9475" s="143">
        <f t="shared" ref="J9475:J9538" si="148">I9475</f>
        <v>45503</v>
      </c>
      <c r="K9475" s="202">
        <v>8.5</v>
      </c>
      <c r="L9475" s="284" t="s">
        <v>1727</v>
      </c>
      <c r="M9475" s="223"/>
      <c r="N9475" s="203"/>
      <c r="O9475" s="222" t="s">
        <v>326</v>
      </c>
    </row>
    <row r="9476" spans="1:15" ht="29.25" customHeight="1">
      <c r="A9476" s="221" t="s">
        <v>73</v>
      </c>
      <c r="B9476" s="221" t="s">
        <v>785</v>
      </c>
      <c r="C9476" s="222" t="s">
        <v>560</v>
      </c>
      <c r="D9476" s="222" t="s">
        <v>164</v>
      </c>
      <c r="E9476" s="199" t="s">
        <v>163</v>
      </c>
      <c r="F9476" s="200" t="s">
        <v>670</v>
      </c>
      <c r="G9476" s="200" t="s">
        <v>671</v>
      </c>
      <c r="H9476" s="200"/>
      <c r="I9476" s="200">
        <v>45504</v>
      </c>
      <c r="J9476" s="143">
        <f t="shared" si="148"/>
        <v>45504</v>
      </c>
      <c r="K9476" s="202">
        <v>1.5</v>
      </c>
      <c r="L9476" s="284" t="s">
        <v>1728</v>
      </c>
      <c r="M9476" s="223"/>
      <c r="N9476" s="203"/>
      <c r="O9476" s="222" t="s">
        <v>326</v>
      </c>
    </row>
    <row r="9477" spans="1:15" ht="29.25" customHeight="1">
      <c r="A9477" s="221" t="s">
        <v>73</v>
      </c>
      <c r="B9477" s="221" t="s">
        <v>785</v>
      </c>
      <c r="C9477" s="222" t="s">
        <v>560</v>
      </c>
      <c r="D9477" s="222" t="s">
        <v>164</v>
      </c>
      <c r="E9477" s="199" t="s">
        <v>163</v>
      </c>
      <c r="F9477" s="200" t="s">
        <v>630</v>
      </c>
      <c r="G9477" s="200" t="s">
        <v>631</v>
      </c>
      <c r="H9477" s="200"/>
      <c r="I9477" s="200">
        <v>45504</v>
      </c>
      <c r="J9477" s="143">
        <f t="shared" si="148"/>
        <v>45504</v>
      </c>
      <c r="K9477" s="202">
        <v>7</v>
      </c>
      <c r="L9477" s="284" t="s">
        <v>1727</v>
      </c>
      <c r="M9477" s="223"/>
      <c r="N9477" s="203"/>
      <c r="O9477" s="222" t="s">
        <v>326</v>
      </c>
    </row>
    <row r="9478" spans="1:15" ht="29.25" customHeight="1">
      <c r="A9478" s="221" t="s">
        <v>73</v>
      </c>
      <c r="B9478" s="221" t="s">
        <v>785</v>
      </c>
      <c r="C9478" s="222" t="s">
        <v>560</v>
      </c>
      <c r="D9478" s="222" t="s">
        <v>164</v>
      </c>
      <c r="E9478" s="199" t="s">
        <v>163</v>
      </c>
      <c r="F9478" s="200" t="s">
        <v>670</v>
      </c>
      <c r="G9478" s="200" t="s">
        <v>671</v>
      </c>
      <c r="H9478" s="200"/>
      <c r="I9478" s="200">
        <v>45505</v>
      </c>
      <c r="J9478" s="143">
        <f t="shared" si="148"/>
        <v>45505</v>
      </c>
      <c r="K9478" s="202">
        <v>9.5</v>
      </c>
      <c r="L9478" s="284" t="s">
        <v>1864</v>
      </c>
      <c r="M9478" s="223"/>
      <c r="N9478" s="203"/>
      <c r="O9478" s="222" t="s">
        <v>326</v>
      </c>
    </row>
    <row r="9479" spans="1:15" ht="29.25" customHeight="1">
      <c r="A9479" s="221" t="s">
        <v>73</v>
      </c>
      <c r="B9479" s="221" t="s">
        <v>785</v>
      </c>
      <c r="C9479" s="222" t="s">
        <v>560</v>
      </c>
      <c r="D9479" s="222" t="s">
        <v>164</v>
      </c>
      <c r="E9479" s="199" t="s">
        <v>163</v>
      </c>
      <c r="F9479" s="200" t="s">
        <v>670</v>
      </c>
      <c r="G9479" s="200" t="s">
        <v>671</v>
      </c>
      <c r="H9479" s="200"/>
      <c r="I9479" s="200">
        <v>45506</v>
      </c>
      <c r="J9479" s="143">
        <f t="shared" si="148"/>
        <v>45506</v>
      </c>
      <c r="K9479" s="202">
        <v>9</v>
      </c>
      <c r="L9479" s="284" t="s">
        <v>1865</v>
      </c>
      <c r="M9479" s="223"/>
      <c r="N9479" s="203"/>
      <c r="O9479" s="222" t="s">
        <v>326</v>
      </c>
    </row>
    <row r="9480" spans="1:15" ht="29.25" customHeight="1">
      <c r="A9480" s="221" t="s">
        <v>73</v>
      </c>
      <c r="B9480" s="221" t="s">
        <v>785</v>
      </c>
      <c r="C9480" s="222" t="s">
        <v>560</v>
      </c>
      <c r="D9480" s="222" t="s">
        <v>164</v>
      </c>
      <c r="E9480" s="199" t="s">
        <v>163</v>
      </c>
      <c r="F9480" s="200" t="s">
        <v>670</v>
      </c>
      <c r="G9480" s="200" t="s">
        <v>671</v>
      </c>
      <c r="H9480" s="200"/>
      <c r="I9480" s="200">
        <v>45509</v>
      </c>
      <c r="J9480" s="143">
        <f t="shared" si="148"/>
        <v>45509</v>
      </c>
      <c r="K9480" s="202">
        <v>9.5</v>
      </c>
      <c r="L9480" s="284" t="s">
        <v>2014</v>
      </c>
      <c r="M9480" s="223"/>
      <c r="N9480" s="203"/>
      <c r="O9480" s="222" t="s">
        <v>326</v>
      </c>
    </row>
    <row r="9481" spans="1:15" ht="29.25" customHeight="1">
      <c r="A9481" s="221" t="s">
        <v>73</v>
      </c>
      <c r="B9481" s="221" t="s">
        <v>785</v>
      </c>
      <c r="C9481" s="222" t="s">
        <v>560</v>
      </c>
      <c r="D9481" s="222" t="s">
        <v>164</v>
      </c>
      <c r="E9481" s="199" t="s">
        <v>163</v>
      </c>
      <c r="F9481" s="200" t="s">
        <v>670</v>
      </c>
      <c r="G9481" s="200" t="s">
        <v>671</v>
      </c>
      <c r="H9481" s="200"/>
      <c r="I9481" s="200">
        <v>45510</v>
      </c>
      <c r="J9481" s="143">
        <f t="shared" si="148"/>
        <v>45510</v>
      </c>
      <c r="K9481" s="202">
        <v>9.5</v>
      </c>
      <c r="L9481" s="284" t="s">
        <v>2015</v>
      </c>
      <c r="M9481" s="223"/>
      <c r="N9481" s="203"/>
      <c r="O9481" s="222" t="s">
        <v>326</v>
      </c>
    </row>
    <row r="9482" spans="1:15" ht="29.25" customHeight="1">
      <c r="A9482" s="221" t="s">
        <v>73</v>
      </c>
      <c r="B9482" s="221" t="s">
        <v>785</v>
      </c>
      <c r="C9482" s="222" t="s">
        <v>560</v>
      </c>
      <c r="D9482" s="222" t="s">
        <v>164</v>
      </c>
      <c r="E9482" s="199" t="s">
        <v>163</v>
      </c>
      <c r="F9482" s="200" t="s">
        <v>630</v>
      </c>
      <c r="G9482" s="200" t="s">
        <v>631</v>
      </c>
      <c r="H9482" s="200"/>
      <c r="I9482" s="200">
        <v>45511</v>
      </c>
      <c r="J9482" s="143">
        <f t="shared" si="148"/>
        <v>45511</v>
      </c>
      <c r="K9482" s="202">
        <v>8.5</v>
      </c>
      <c r="L9482" s="284" t="s">
        <v>2016</v>
      </c>
      <c r="M9482" s="223"/>
      <c r="N9482" s="203"/>
      <c r="O9482" s="222" t="s">
        <v>326</v>
      </c>
    </row>
    <row r="9483" spans="1:15" ht="29.25" customHeight="1">
      <c r="A9483" s="221" t="s">
        <v>73</v>
      </c>
      <c r="B9483" s="221" t="s">
        <v>785</v>
      </c>
      <c r="C9483" s="222" t="s">
        <v>560</v>
      </c>
      <c r="D9483" s="222" t="s">
        <v>164</v>
      </c>
      <c r="E9483" s="199" t="s">
        <v>163</v>
      </c>
      <c r="F9483" s="200" t="s">
        <v>630</v>
      </c>
      <c r="G9483" s="200" t="s">
        <v>631</v>
      </c>
      <c r="H9483" s="200"/>
      <c r="I9483" s="200">
        <v>45512</v>
      </c>
      <c r="J9483" s="143">
        <f t="shared" si="148"/>
        <v>45512</v>
      </c>
      <c r="K9483" s="202">
        <v>8</v>
      </c>
      <c r="L9483" s="284" t="s">
        <v>2017</v>
      </c>
      <c r="M9483" s="223"/>
      <c r="N9483" s="203"/>
      <c r="O9483" s="222" t="s">
        <v>326</v>
      </c>
    </row>
    <row r="9484" spans="1:15" ht="29.25" customHeight="1">
      <c r="A9484" s="221" t="s">
        <v>73</v>
      </c>
      <c r="B9484" s="221" t="s">
        <v>785</v>
      </c>
      <c r="C9484" s="222" t="s">
        <v>560</v>
      </c>
      <c r="D9484" s="222" t="s">
        <v>164</v>
      </c>
      <c r="E9484" s="199" t="s">
        <v>163</v>
      </c>
      <c r="F9484" s="200" t="s">
        <v>630</v>
      </c>
      <c r="G9484" s="200" t="s">
        <v>631</v>
      </c>
      <c r="H9484" s="200"/>
      <c r="I9484" s="200">
        <v>45513</v>
      </c>
      <c r="J9484" s="143">
        <f t="shared" si="148"/>
        <v>45513</v>
      </c>
      <c r="K9484" s="202">
        <v>9.5</v>
      </c>
      <c r="L9484" s="284" t="s">
        <v>2018</v>
      </c>
      <c r="M9484" s="223"/>
      <c r="N9484" s="203"/>
      <c r="O9484" s="222" t="s">
        <v>326</v>
      </c>
    </row>
    <row r="9485" spans="1:15" ht="29.25" customHeight="1">
      <c r="A9485" s="221" t="s">
        <v>73</v>
      </c>
      <c r="B9485" s="221" t="s">
        <v>785</v>
      </c>
      <c r="C9485" s="222" t="s">
        <v>560</v>
      </c>
      <c r="D9485" s="222" t="s">
        <v>164</v>
      </c>
      <c r="E9485" s="199" t="s">
        <v>163</v>
      </c>
      <c r="F9485" s="200" t="s">
        <v>630</v>
      </c>
      <c r="G9485" s="200" t="s">
        <v>631</v>
      </c>
      <c r="H9485" s="200"/>
      <c r="I9485" s="200">
        <v>45516</v>
      </c>
      <c r="J9485" s="143">
        <f t="shared" si="148"/>
        <v>45516</v>
      </c>
      <c r="K9485" s="202">
        <v>8.5</v>
      </c>
      <c r="L9485" s="284" t="s">
        <v>2019</v>
      </c>
      <c r="M9485" s="223"/>
      <c r="N9485" s="203"/>
      <c r="O9485" s="222" t="s">
        <v>326</v>
      </c>
    </row>
    <row r="9486" spans="1:15" ht="29.25" customHeight="1">
      <c r="A9486" s="221" t="s">
        <v>73</v>
      </c>
      <c r="B9486" s="221" t="s">
        <v>785</v>
      </c>
      <c r="C9486" s="222" t="s">
        <v>560</v>
      </c>
      <c r="D9486" s="222" t="s">
        <v>164</v>
      </c>
      <c r="E9486" s="199" t="s">
        <v>163</v>
      </c>
      <c r="F9486" s="200" t="s">
        <v>630</v>
      </c>
      <c r="G9486" s="200" t="s">
        <v>631</v>
      </c>
      <c r="H9486" s="200"/>
      <c r="I9486" s="200">
        <v>45517</v>
      </c>
      <c r="J9486" s="143">
        <f t="shared" si="148"/>
        <v>45517</v>
      </c>
      <c r="K9486" s="202">
        <v>8.5</v>
      </c>
      <c r="L9486" s="284" t="s">
        <v>2020</v>
      </c>
      <c r="M9486" s="223"/>
      <c r="N9486" s="203"/>
      <c r="O9486" s="222" t="s">
        <v>326</v>
      </c>
    </row>
    <row r="9487" spans="1:15" ht="29.25" customHeight="1">
      <c r="A9487" s="221" t="s">
        <v>73</v>
      </c>
      <c r="B9487" s="221" t="s">
        <v>785</v>
      </c>
      <c r="C9487" s="222" t="s">
        <v>560</v>
      </c>
      <c r="D9487" s="222" t="s">
        <v>164</v>
      </c>
      <c r="E9487" s="199" t="s">
        <v>163</v>
      </c>
      <c r="F9487" s="200" t="s">
        <v>630</v>
      </c>
      <c r="G9487" s="200" t="s">
        <v>631</v>
      </c>
      <c r="H9487" s="200"/>
      <c r="I9487" s="200">
        <v>45518</v>
      </c>
      <c r="J9487" s="143">
        <f t="shared" si="148"/>
        <v>45518</v>
      </c>
      <c r="K9487" s="202">
        <v>8</v>
      </c>
      <c r="L9487" s="284" t="s">
        <v>2020</v>
      </c>
      <c r="M9487" s="223"/>
      <c r="N9487" s="203"/>
      <c r="O9487" s="222" t="s">
        <v>326</v>
      </c>
    </row>
    <row r="9488" spans="1:15" ht="29.25" customHeight="1">
      <c r="A9488" s="221" t="s">
        <v>73</v>
      </c>
      <c r="B9488" s="221" t="s">
        <v>785</v>
      </c>
      <c r="C9488" s="222" t="s">
        <v>560</v>
      </c>
      <c r="D9488" s="222" t="s">
        <v>164</v>
      </c>
      <c r="E9488" s="199" t="s">
        <v>165</v>
      </c>
      <c r="F9488" s="200"/>
      <c r="G9488" s="200"/>
      <c r="H9488" s="200"/>
      <c r="I9488" s="200">
        <v>45519</v>
      </c>
      <c r="J9488" s="143">
        <f t="shared" si="148"/>
        <v>45519</v>
      </c>
      <c r="K9488" s="202">
        <v>8</v>
      </c>
      <c r="L9488" s="285" t="s">
        <v>170</v>
      </c>
      <c r="M9488" s="223"/>
      <c r="N9488" s="203"/>
      <c r="O9488" s="222" t="s">
        <v>326</v>
      </c>
    </row>
    <row r="9489" spans="1:15" ht="29.25" customHeight="1">
      <c r="A9489" s="221" t="s">
        <v>73</v>
      </c>
      <c r="B9489" s="221" t="s">
        <v>785</v>
      </c>
      <c r="C9489" s="222" t="s">
        <v>560</v>
      </c>
      <c r="D9489" s="222" t="s">
        <v>164</v>
      </c>
      <c r="E9489" s="199" t="s">
        <v>165</v>
      </c>
      <c r="F9489" s="200"/>
      <c r="G9489" s="200"/>
      <c r="H9489" s="200"/>
      <c r="I9489" s="200">
        <v>45520</v>
      </c>
      <c r="J9489" s="143">
        <f t="shared" si="148"/>
        <v>45520</v>
      </c>
      <c r="K9489" s="202">
        <v>8</v>
      </c>
      <c r="L9489" s="285" t="s">
        <v>170</v>
      </c>
      <c r="M9489" s="223"/>
      <c r="N9489" s="203"/>
      <c r="O9489" s="222" t="s">
        <v>326</v>
      </c>
    </row>
    <row r="9490" spans="1:15" ht="29.25" customHeight="1">
      <c r="A9490" s="221" t="s">
        <v>73</v>
      </c>
      <c r="B9490" s="221" t="s">
        <v>785</v>
      </c>
      <c r="C9490" s="222" t="s">
        <v>560</v>
      </c>
      <c r="D9490" s="222" t="s">
        <v>164</v>
      </c>
      <c r="E9490" s="199" t="s">
        <v>163</v>
      </c>
      <c r="F9490" s="200" t="s">
        <v>630</v>
      </c>
      <c r="G9490" s="200" t="s">
        <v>631</v>
      </c>
      <c r="H9490" s="200"/>
      <c r="I9490" s="200">
        <v>45523</v>
      </c>
      <c r="J9490" s="143">
        <f t="shared" si="148"/>
        <v>45523</v>
      </c>
      <c r="K9490" s="202">
        <v>9.5</v>
      </c>
      <c r="L9490" s="284" t="s">
        <v>2165</v>
      </c>
      <c r="M9490" s="223"/>
      <c r="N9490" s="203"/>
      <c r="O9490" s="222" t="s">
        <v>326</v>
      </c>
    </row>
    <row r="9491" spans="1:15" ht="29.25" customHeight="1">
      <c r="A9491" s="221" t="s">
        <v>73</v>
      </c>
      <c r="B9491" s="221" t="s">
        <v>785</v>
      </c>
      <c r="C9491" s="222" t="s">
        <v>560</v>
      </c>
      <c r="D9491" s="222" t="s">
        <v>164</v>
      </c>
      <c r="E9491" s="199" t="s">
        <v>163</v>
      </c>
      <c r="F9491" s="200" t="s">
        <v>670</v>
      </c>
      <c r="G9491" s="200" t="s">
        <v>671</v>
      </c>
      <c r="H9491" s="200"/>
      <c r="I9491" s="200">
        <v>45524</v>
      </c>
      <c r="J9491" s="143">
        <f t="shared" si="148"/>
        <v>45524</v>
      </c>
      <c r="K9491" s="202">
        <v>9.5</v>
      </c>
      <c r="L9491" s="284" t="s">
        <v>2166</v>
      </c>
      <c r="M9491" s="223"/>
      <c r="N9491" s="203"/>
      <c r="O9491" s="222" t="s">
        <v>326</v>
      </c>
    </row>
    <row r="9492" spans="1:15" ht="29.25" customHeight="1">
      <c r="A9492" s="221" t="s">
        <v>73</v>
      </c>
      <c r="B9492" s="221" t="s">
        <v>785</v>
      </c>
      <c r="C9492" s="222" t="s">
        <v>560</v>
      </c>
      <c r="D9492" s="222" t="s">
        <v>164</v>
      </c>
      <c r="E9492" s="199" t="s">
        <v>163</v>
      </c>
      <c r="F9492" s="200" t="s">
        <v>670</v>
      </c>
      <c r="G9492" s="200" t="s">
        <v>671</v>
      </c>
      <c r="H9492" s="200"/>
      <c r="I9492" s="200">
        <v>45525</v>
      </c>
      <c r="J9492" s="143">
        <f t="shared" si="148"/>
        <v>45525</v>
      </c>
      <c r="K9492" s="202">
        <v>8.5</v>
      </c>
      <c r="L9492" s="284" t="s">
        <v>2385</v>
      </c>
      <c r="M9492" s="223"/>
      <c r="N9492" s="203"/>
      <c r="O9492" s="222" t="s">
        <v>326</v>
      </c>
    </row>
    <row r="9493" spans="1:15" ht="29.25" customHeight="1">
      <c r="A9493" s="221" t="s">
        <v>73</v>
      </c>
      <c r="B9493" s="221" t="s">
        <v>785</v>
      </c>
      <c r="C9493" s="222" t="s">
        <v>560</v>
      </c>
      <c r="D9493" s="222" t="s">
        <v>164</v>
      </c>
      <c r="E9493" s="199" t="s">
        <v>163</v>
      </c>
      <c r="F9493" s="200" t="s">
        <v>670</v>
      </c>
      <c r="G9493" s="200" t="s">
        <v>671</v>
      </c>
      <c r="H9493" s="200"/>
      <c r="I9493" s="200">
        <v>45526</v>
      </c>
      <c r="J9493" s="143">
        <f t="shared" si="148"/>
        <v>45526</v>
      </c>
      <c r="K9493" s="202">
        <v>8.5</v>
      </c>
      <c r="L9493" s="284" t="s">
        <v>2386</v>
      </c>
      <c r="M9493" s="223"/>
      <c r="N9493" s="203"/>
      <c r="O9493" s="222" t="s">
        <v>326</v>
      </c>
    </row>
    <row r="9494" spans="1:15" ht="29.25" customHeight="1">
      <c r="A9494" s="221" t="s">
        <v>73</v>
      </c>
      <c r="B9494" s="221" t="s">
        <v>785</v>
      </c>
      <c r="C9494" s="222" t="s">
        <v>560</v>
      </c>
      <c r="D9494" s="222" t="s">
        <v>164</v>
      </c>
      <c r="E9494" s="199" t="s">
        <v>166</v>
      </c>
      <c r="F9494" s="200"/>
      <c r="G9494" s="200"/>
      <c r="H9494" s="200"/>
      <c r="I9494" s="200">
        <v>45526</v>
      </c>
      <c r="J9494" s="143">
        <f t="shared" si="148"/>
        <v>45526</v>
      </c>
      <c r="K9494" s="202">
        <v>1</v>
      </c>
      <c r="L9494" s="284" t="s">
        <v>2387</v>
      </c>
      <c r="M9494" s="223"/>
      <c r="N9494" s="203"/>
      <c r="O9494" s="222" t="s">
        <v>326</v>
      </c>
    </row>
    <row r="9495" spans="1:15" ht="29.25" customHeight="1">
      <c r="A9495" s="221" t="s">
        <v>73</v>
      </c>
      <c r="B9495" s="221" t="s">
        <v>785</v>
      </c>
      <c r="C9495" s="222" t="s">
        <v>560</v>
      </c>
      <c r="D9495" s="222" t="s">
        <v>164</v>
      </c>
      <c r="E9495" s="199" t="s">
        <v>163</v>
      </c>
      <c r="F9495" s="200" t="s">
        <v>670</v>
      </c>
      <c r="G9495" s="200" t="s">
        <v>671</v>
      </c>
      <c r="H9495" s="200"/>
      <c r="I9495" s="200">
        <v>45527</v>
      </c>
      <c r="J9495" s="143">
        <f t="shared" si="148"/>
        <v>45527</v>
      </c>
      <c r="K9495" s="202">
        <v>8</v>
      </c>
      <c r="L9495" s="284" t="s">
        <v>2388</v>
      </c>
      <c r="M9495" s="223"/>
      <c r="N9495" s="203"/>
      <c r="O9495" s="222" t="s">
        <v>326</v>
      </c>
    </row>
    <row r="9496" spans="1:15" ht="29.25" customHeight="1">
      <c r="A9496" s="221" t="s">
        <v>73</v>
      </c>
      <c r="B9496" s="221" t="s">
        <v>785</v>
      </c>
      <c r="C9496" s="222" t="s">
        <v>560</v>
      </c>
      <c r="D9496" s="222" t="s">
        <v>164</v>
      </c>
      <c r="E9496" s="199" t="s">
        <v>163</v>
      </c>
      <c r="F9496" s="200" t="s">
        <v>670</v>
      </c>
      <c r="G9496" s="200" t="s">
        <v>671</v>
      </c>
      <c r="H9496" s="200"/>
      <c r="I9496" s="200">
        <v>45530</v>
      </c>
      <c r="J9496" s="143">
        <f t="shared" si="148"/>
        <v>45530</v>
      </c>
      <c r="K9496" s="202">
        <v>9.5</v>
      </c>
      <c r="L9496" s="284" t="s">
        <v>2389</v>
      </c>
      <c r="M9496" s="223"/>
      <c r="N9496" s="203"/>
      <c r="O9496" s="222" t="s">
        <v>326</v>
      </c>
    </row>
    <row r="9497" spans="1:15" ht="29.25" customHeight="1">
      <c r="A9497" s="221" t="s">
        <v>73</v>
      </c>
      <c r="B9497" s="221" t="s">
        <v>785</v>
      </c>
      <c r="C9497" s="222" t="s">
        <v>560</v>
      </c>
      <c r="D9497" s="222" t="s">
        <v>164</v>
      </c>
      <c r="E9497" s="199" t="s">
        <v>163</v>
      </c>
      <c r="F9497" s="200" t="s">
        <v>670</v>
      </c>
      <c r="G9497" s="200" t="s">
        <v>671</v>
      </c>
      <c r="H9497" s="200"/>
      <c r="I9497" s="200">
        <v>45531</v>
      </c>
      <c r="J9497" s="143">
        <f t="shared" si="148"/>
        <v>45531</v>
      </c>
      <c r="K9497" s="202">
        <v>8.5</v>
      </c>
      <c r="L9497" s="284" t="s">
        <v>2569</v>
      </c>
      <c r="M9497" s="223"/>
      <c r="N9497" s="203"/>
      <c r="O9497" s="222" t="s">
        <v>326</v>
      </c>
    </row>
    <row r="9498" spans="1:15" ht="29.25" customHeight="1">
      <c r="A9498" s="221" t="s">
        <v>73</v>
      </c>
      <c r="B9498" s="221" t="s">
        <v>785</v>
      </c>
      <c r="C9498" s="222" t="s">
        <v>560</v>
      </c>
      <c r="D9498" s="222" t="s">
        <v>164</v>
      </c>
      <c r="E9498" s="199" t="s">
        <v>163</v>
      </c>
      <c r="F9498" s="200" t="s">
        <v>670</v>
      </c>
      <c r="G9498" s="200" t="s">
        <v>671</v>
      </c>
      <c r="H9498" s="200"/>
      <c r="I9498" s="200">
        <v>45532</v>
      </c>
      <c r="J9498" s="143">
        <f t="shared" si="148"/>
        <v>45532</v>
      </c>
      <c r="K9498" s="202">
        <v>7</v>
      </c>
      <c r="L9498" s="285" t="s">
        <v>2570</v>
      </c>
      <c r="M9498" s="223"/>
      <c r="N9498" s="203"/>
      <c r="O9498" s="222" t="s">
        <v>326</v>
      </c>
    </row>
    <row r="9499" spans="1:15" ht="29.25" customHeight="1">
      <c r="A9499" s="221" t="s">
        <v>73</v>
      </c>
      <c r="B9499" s="221" t="s">
        <v>785</v>
      </c>
      <c r="C9499" s="222" t="s">
        <v>560</v>
      </c>
      <c r="D9499" s="222" t="s">
        <v>164</v>
      </c>
      <c r="E9499" s="199" t="s">
        <v>166</v>
      </c>
      <c r="F9499" s="200"/>
      <c r="G9499" s="200"/>
      <c r="H9499" s="200"/>
      <c r="I9499" s="200">
        <v>45532</v>
      </c>
      <c r="J9499" s="143">
        <f t="shared" si="148"/>
        <v>45532</v>
      </c>
      <c r="K9499" s="202">
        <v>1.5</v>
      </c>
      <c r="L9499" s="284" t="s">
        <v>2571</v>
      </c>
      <c r="M9499" s="223"/>
      <c r="N9499" s="203"/>
      <c r="O9499" s="222" t="s">
        <v>326</v>
      </c>
    </row>
    <row r="9500" spans="1:15" ht="29.25" customHeight="1">
      <c r="A9500" s="221" t="s">
        <v>73</v>
      </c>
      <c r="B9500" s="221" t="s">
        <v>785</v>
      </c>
      <c r="C9500" s="222" t="s">
        <v>560</v>
      </c>
      <c r="D9500" s="222" t="s">
        <v>164</v>
      </c>
      <c r="E9500" s="199" t="s">
        <v>166</v>
      </c>
      <c r="F9500" s="200"/>
      <c r="G9500" s="200"/>
      <c r="H9500" s="200"/>
      <c r="I9500" s="200">
        <v>45533</v>
      </c>
      <c r="J9500" s="143">
        <f t="shared" si="148"/>
        <v>45533</v>
      </c>
      <c r="K9500" s="202">
        <v>1</v>
      </c>
      <c r="L9500" s="284" t="s">
        <v>2572</v>
      </c>
      <c r="M9500" s="223"/>
      <c r="N9500" s="203"/>
      <c r="O9500" s="222" t="s">
        <v>326</v>
      </c>
    </row>
    <row r="9501" spans="1:15" ht="29.25" customHeight="1">
      <c r="A9501" s="221" t="s">
        <v>73</v>
      </c>
      <c r="B9501" s="221" t="s">
        <v>785</v>
      </c>
      <c r="C9501" s="222" t="s">
        <v>560</v>
      </c>
      <c r="D9501" s="222" t="s">
        <v>164</v>
      </c>
      <c r="E9501" s="199" t="s">
        <v>163</v>
      </c>
      <c r="F9501" s="200" t="s">
        <v>2422</v>
      </c>
      <c r="G9501" s="200" t="s">
        <v>2423</v>
      </c>
      <c r="H9501" s="200"/>
      <c r="I9501" s="200">
        <v>45533</v>
      </c>
      <c r="J9501" s="143">
        <f t="shared" si="148"/>
        <v>45533</v>
      </c>
      <c r="K9501" s="202">
        <v>8.5</v>
      </c>
      <c r="L9501" s="285" t="s">
        <v>2573</v>
      </c>
      <c r="M9501" s="223"/>
      <c r="N9501" s="203"/>
      <c r="O9501" s="222" t="s">
        <v>326</v>
      </c>
    </row>
    <row r="9502" spans="1:15" ht="29.25" customHeight="1">
      <c r="A9502" s="221" t="s">
        <v>73</v>
      </c>
      <c r="B9502" s="221" t="s">
        <v>785</v>
      </c>
      <c r="C9502" s="222" t="s">
        <v>560</v>
      </c>
      <c r="D9502" s="222" t="s">
        <v>164</v>
      </c>
      <c r="E9502" s="199" t="s">
        <v>163</v>
      </c>
      <c r="F9502" s="200" t="s">
        <v>2422</v>
      </c>
      <c r="G9502" s="200" t="s">
        <v>2423</v>
      </c>
      <c r="H9502" s="200"/>
      <c r="I9502" s="200">
        <v>45534</v>
      </c>
      <c r="J9502" s="143">
        <f t="shared" si="148"/>
        <v>45534</v>
      </c>
      <c r="K9502" s="202">
        <v>8.5</v>
      </c>
      <c r="L9502" s="284" t="s">
        <v>2574</v>
      </c>
      <c r="M9502" s="223"/>
      <c r="N9502" s="203"/>
      <c r="O9502" s="222" t="s">
        <v>326</v>
      </c>
    </row>
    <row r="9503" spans="1:15" ht="29.25" customHeight="1">
      <c r="A9503" s="221" t="s">
        <v>73</v>
      </c>
      <c r="B9503" s="221" t="s">
        <v>785</v>
      </c>
      <c r="C9503" s="222" t="s">
        <v>560</v>
      </c>
      <c r="D9503" s="222" t="s">
        <v>164</v>
      </c>
      <c r="E9503" s="199" t="s">
        <v>163</v>
      </c>
      <c r="F9503" s="200" t="s">
        <v>670</v>
      </c>
      <c r="G9503" s="200" t="s">
        <v>671</v>
      </c>
      <c r="H9503" s="200"/>
      <c r="I9503" s="200">
        <v>45537</v>
      </c>
      <c r="J9503" s="143">
        <f t="shared" si="148"/>
        <v>45537</v>
      </c>
      <c r="K9503" s="202">
        <v>9.5</v>
      </c>
      <c r="L9503" s="285" t="s">
        <v>2570</v>
      </c>
      <c r="M9503" s="223"/>
      <c r="N9503" s="203"/>
      <c r="O9503" s="222" t="s">
        <v>326</v>
      </c>
    </row>
    <row r="9504" spans="1:15" ht="29.25" customHeight="1">
      <c r="A9504" s="221" t="s">
        <v>73</v>
      </c>
      <c r="B9504" s="221" t="s">
        <v>785</v>
      </c>
      <c r="C9504" s="222" t="s">
        <v>560</v>
      </c>
      <c r="D9504" s="222" t="s">
        <v>164</v>
      </c>
      <c r="E9504" s="199" t="s">
        <v>163</v>
      </c>
      <c r="F9504" s="200" t="s">
        <v>2422</v>
      </c>
      <c r="G9504" s="200" t="s">
        <v>2423</v>
      </c>
      <c r="H9504" s="200"/>
      <c r="I9504" s="200">
        <v>45538</v>
      </c>
      <c r="J9504" s="143">
        <f t="shared" si="148"/>
        <v>45538</v>
      </c>
      <c r="K9504" s="202">
        <v>8.5</v>
      </c>
      <c r="L9504" s="284" t="s">
        <v>2575</v>
      </c>
      <c r="M9504" s="223"/>
      <c r="N9504" s="203"/>
      <c r="O9504" s="222" t="s">
        <v>326</v>
      </c>
    </row>
    <row r="9505" spans="1:15" ht="29.25" customHeight="1">
      <c r="A9505" s="221" t="s">
        <v>73</v>
      </c>
      <c r="B9505" s="221" t="s">
        <v>785</v>
      </c>
      <c r="C9505" s="222" t="s">
        <v>560</v>
      </c>
      <c r="D9505" s="222" t="s">
        <v>164</v>
      </c>
      <c r="E9505" s="199" t="s">
        <v>163</v>
      </c>
      <c r="F9505" s="200" t="s">
        <v>670</v>
      </c>
      <c r="G9505" s="200" t="s">
        <v>671</v>
      </c>
      <c r="H9505" s="200"/>
      <c r="I9505" s="200">
        <v>45539</v>
      </c>
      <c r="J9505" s="143">
        <f t="shared" si="148"/>
        <v>45539</v>
      </c>
      <c r="K9505" s="202">
        <v>8</v>
      </c>
      <c r="L9505" s="284" t="s">
        <v>2576</v>
      </c>
      <c r="M9505" s="223"/>
      <c r="N9505" s="203"/>
      <c r="O9505" s="222" t="s">
        <v>326</v>
      </c>
    </row>
    <row r="9506" spans="1:15" ht="29.25" customHeight="1">
      <c r="A9506" s="221" t="s">
        <v>73</v>
      </c>
      <c r="B9506" s="221" t="s">
        <v>785</v>
      </c>
      <c r="C9506" s="222" t="s">
        <v>560</v>
      </c>
      <c r="D9506" s="222" t="s">
        <v>164</v>
      </c>
      <c r="E9506" s="199" t="s">
        <v>163</v>
      </c>
      <c r="F9506" s="200" t="s">
        <v>670</v>
      </c>
      <c r="G9506" s="200" t="s">
        <v>671</v>
      </c>
      <c r="H9506" s="200"/>
      <c r="I9506" s="200">
        <v>45540</v>
      </c>
      <c r="J9506" s="143">
        <f t="shared" si="148"/>
        <v>45540</v>
      </c>
      <c r="K9506" s="202">
        <v>9.5</v>
      </c>
      <c r="L9506" s="284" t="s">
        <v>2685</v>
      </c>
      <c r="M9506" s="223"/>
      <c r="N9506" s="203"/>
      <c r="O9506" s="222" t="s">
        <v>326</v>
      </c>
    </row>
    <row r="9507" spans="1:15" ht="29.25" customHeight="1">
      <c r="A9507" s="221" t="s">
        <v>73</v>
      </c>
      <c r="B9507" s="221" t="s">
        <v>785</v>
      </c>
      <c r="C9507" s="222" t="s">
        <v>560</v>
      </c>
      <c r="D9507" s="222" t="s">
        <v>164</v>
      </c>
      <c r="E9507" s="199" t="s">
        <v>163</v>
      </c>
      <c r="F9507" s="200" t="s">
        <v>670</v>
      </c>
      <c r="G9507" s="200" t="s">
        <v>671</v>
      </c>
      <c r="H9507" s="200"/>
      <c r="I9507" s="200">
        <v>45541</v>
      </c>
      <c r="J9507" s="143">
        <f t="shared" si="148"/>
        <v>45541</v>
      </c>
      <c r="K9507" s="202">
        <v>8.5</v>
      </c>
      <c r="L9507" s="284" t="s">
        <v>2685</v>
      </c>
      <c r="M9507" s="223"/>
      <c r="N9507" s="203"/>
      <c r="O9507" s="222" t="s">
        <v>326</v>
      </c>
    </row>
    <row r="9508" spans="1:15" ht="29.25" customHeight="1">
      <c r="A9508" s="221" t="s">
        <v>73</v>
      </c>
      <c r="B9508" s="221" t="s">
        <v>785</v>
      </c>
      <c r="C9508" s="222" t="s">
        <v>560</v>
      </c>
      <c r="D9508" s="222" t="s">
        <v>164</v>
      </c>
      <c r="E9508" s="199" t="s">
        <v>163</v>
      </c>
      <c r="F9508" s="200" t="s">
        <v>670</v>
      </c>
      <c r="G9508" s="200" t="s">
        <v>671</v>
      </c>
      <c r="H9508" s="200"/>
      <c r="I9508" s="200">
        <v>45544</v>
      </c>
      <c r="J9508" s="143">
        <f t="shared" si="148"/>
        <v>45544</v>
      </c>
      <c r="K9508" s="202">
        <v>9.5</v>
      </c>
      <c r="L9508" s="284" t="s">
        <v>2686</v>
      </c>
      <c r="M9508" s="223"/>
      <c r="N9508" s="203"/>
      <c r="O9508" s="222" t="s">
        <v>326</v>
      </c>
    </row>
    <row r="9509" spans="1:15" ht="29.25" customHeight="1">
      <c r="A9509" s="221" t="s">
        <v>73</v>
      </c>
      <c r="B9509" s="221" t="s">
        <v>785</v>
      </c>
      <c r="C9509" s="222" t="s">
        <v>560</v>
      </c>
      <c r="D9509" s="222" t="s">
        <v>164</v>
      </c>
      <c r="E9509" s="199" t="s">
        <v>163</v>
      </c>
      <c r="F9509" s="200" t="s">
        <v>630</v>
      </c>
      <c r="G9509" s="200" t="s">
        <v>631</v>
      </c>
      <c r="H9509" s="200"/>
      <c r="I9509" s="200">
        <v>45545</v>
      </c>
      <c r="J9509" s="143">
        <f t="shared" si="148"/>
        <v>45545</v>
      </c>
      <c r="K9509" s="202">
        <v>9.5</v>
      </c>
      <c r="L9509" s="284" t="s">
        <v>2687</v>
      </c>
      <c r="M9509" s="223"/>
      <c r="N9509" s="203"/>
      <c r="O9509" s="222" t="s">
        <v>326</v>
      </c>
    </row>
    <row r="9510" spans="1:15" ht="29.25" customHeight="1">
      <c r="A9510" s="221" t="s">
        <v>73</v>
      </c>
      <c r="B9510" s="221" t="s">
        <v>785</v>
      </c>
      <c r="C9510" s="222" t="s">
        <v>560</v>
      </c>
      <c r="D9510" s="222" t="s">
        <v>164</v>
      </c>
      <c r="E9510" s="199" t="s">
        <v>163</v>
      </c>
      <c r="F9510" s="200" t="s">
        <v>630</v>
      </c>
      <c r="G9510" s="200" t="s">
        <v>631</v>
      </c>
      <c r="H9510" s="200"/>
      <c r="I9510" s="200">
        <v>45546</v>
      </c>
      <c r="J9510" s="143">
        <f t="shared" si="148"/>
        <v>45546</v>
      </c>
      <c r="K9510" s="202">
        <v>8</v>
      </c>
      <c r="L9510" s="284" t="s">
        <v>2687</v>
      </c>
      <c r="M9510" s="223"/>
      <c r="N9510" s="203"/>
      <c r="O9510" s="222" t="s">
        <v>326</v>
      </c>
    </row>
    <row r="9511" spans="1:15" ht="29.25" customHeight="1">
      <c r="A9511" s="221" t="s">
        <v>73</v>
      </c>
      <c r="B9511" s="221" t="s">
        <v>785</v>
      </c>
      <c r="C9511" s="222" t="s">
        <v>560</v>
      </c>
      <c r="D9511" s="222" t="s">
        <v>164</v>
      </c>
      <c r="E9511" s="199" t="s">
        <v>163</v>
      </c>
      <c r="F9511" s="200" t="s">
        <v>630</v>
      </c>
      <c r="G9511" s="200" t="s">
        <v>631</v>
      </c>
      <c r="H9511" s="200"/>
      <c r="I9511" s="200">
        <v>45547</v>
      </c>
      <c r="J9511" s="143">
        <f t="shared" si="148"/>
        <v>45547</v>
      </c>
      <c r="K9511" s="202">
        <v>9.5</v>
      </c>
      <c r="L9511" s="284" t="s">
        <v>2687</v>
      </c>
      <c r="M9511" s="223"/>
      <c r="N9511" s="203"/>
      <c r="O9511" s="222" t="s">
        <v>326</v>
      </c>
    </row>
    <row r="9512" spans="1:15" ht="29.25" customHeight="1">
      <c r="A9512" s="221" t="s">
        <v>73</v>
      </c>
      <c r="B9512" s="221" t="s">
        <v>785</v>
      </c>
      <c r="C9512" s="222" t="s">
        <v>560</v>
      </c>
      <c r="D9512" s="222" t="s">
        <v>164</v>
      </c>
      <c r="E9512" s="199" t="s">
        <v>163</v>
      </c>
      <c r="F9512" s="200" t="s">
        <v>630</v>
      </c>
      <c r="G9512" s="200" t="s">
        <v>631</v>
      </c>
      <c r="H9512" s="200"/>
      <c r="I9512" s="200">
        <v>45548</v>
      </c>
      <c r="J9512" s="143">
        <f t="shared" si="148"/>
        <v>45548</v>
      </c>
      <c r="K9512" s="202">
        <v>9.5</v>
      </c>
      <c r="L9512" s="284" t="s">
        <v>2687</v>
      </c>
      <c r="M9512" s="223"/>
      <c r="N9512" s="203"/>
      <c r="O9512" s="222" t="s">
        <v>326</v>
      </c>
    </row>
    <row r="9513" spans="1:15" ht="29.25" customHeight="1">
      <c r="A9513" s="221" t="s">
        <v>73</v>
      </c>
      <c r="B9513" s="221" t="s">
        <v>785</v>
      </c>
      <c r="C9513" s="222" t="s">
        <v>560</v>
      </c>
      <c r="D9513" s="222" t="s">
        <v>164</v>
      </c>
      <c r="E9513" s="199" t="s">
        <v>163</v>
      </c>
      <c r="F9513" s="200" t="s">
        <v>670</v>
      </c>
      <c r="G9513" s="200" t="s">
        <v>671</v>
      </c>
      <c r="H9513" s="200"/>
      <c r="I9513" s="200">
        <v>45551</v>
      </c>
      <c r="J9513" s="143">
        <f t="shared" si="148"/>
        <v>45551</v>
      </c>
      <c r="K9513" s="202">
        <v>3</v>
      </c>
      <c r="L9513" s="284" t="s">
        <v>2836</v>
      </c>
      <c r="M9513" s="223"/>
      <c r="N9513" s="203"/>
      <c r="O9513" s="222" t="s">
        <v>326</v>
      </c>
    </row>
    <row r="9514" spans="1:15" ht="29.25" customHeight="1">
      <c r="A9514" s="221" t="s">
        <v>73</v>
      </c>
      <c r="B9514" s="221" t="s">
        <v>785</v>
      </c>
      <c r="C9514" s="222" t="s">
        <v>560</v>
      </c>
      <c r="D9514" s="222" t="s">
        <v>164</v>
      </c>
      <c r="E9514" s="199" t="s">
        <v>163</v>
      </c>
      <c r="F9514" s="200" t="s">
        <v>630</v>
      </c>
      <c r="G9514" s="200" t="s">
        <v>631</v>
      </c>
      <c r="H9514" s="200"/>
      <c r="I9514" s="200">
        <v>45551</v>
      </c>
      <c r="J9514" s="143">
        <f t="shared" si="148"/>
        <v>45551</v>
      </c>
      <c r="K9514" s="202">
        <v>2.5</v>
      </c>
      <c r="L9514" s="285" t="s">
        <v>2837</v>
      </c>
      <c r="M9514" s="223"/>
      <c r="N9514" s="203"/>
      <c r="O9514" s="222" t="s">
        <v>326</v>
      </c>
    </row>
    <row r="9515" spans="1:15" ht="29.25" customHeight="1">
      <c r="A9515" s="221" t="s">
        <v>73</v>
      </c>
      <c r="B9515" s="221" t="s">
        <v>785</v>
      </c>
      <c r="C9515" s="222" t="s">
        <v>560</v>
      </c>
      <c r="D9515" s="222" t="s">
        <v>164</v>
      </c>
      <c r="E9515" s="199" t="s">
        <v>166</v>
      </c>
      <c r="F9515" s="200"/>
      <c r="G9515" s="200"/>
      <c r="H9515" s="200"/>
      <c r="I9515" s="200">
        <v>45551</v>
      </c>
      <c r="J9515" s="143">
        <f t="shared" si="148"/>
        <v>45551</v>
      </c>
      <c r="K9515" s="202">
        <v>4</v>
      </c>
      <c r="L9515" s="285" t="s">
        <v>446</v>
      </c>
      <c r="M9515" s="223"/>
      <c r="N9515" s="203"/>
      <c r="O9515" s="222" t="s">
        <v>326</v>
      </c>
    </row>
    <row r="9516" spans="1:15" ht="29.25" customHeight="1">
      <c r="A9516" s="221" t="s">
        <v>73</v>
      </c>
      <c r="B9516" s="221" t="s">
        <v>785</v>
      </c>
      <c r="C9516" s="222" t="s">
        <v>560</v>
      </c>
      <c r="D9516" s="222" t="s">
        <v>164</v>
      </c>
      <c r="E9516" s="199" t="s">
        <v>163</v>
      </c>
      <c r="F9516" s="200" t="s">
        <v>630</v>
      </c>
      <c r="G9516" s="200" t="s">
        <v>631</v>
      </c>
      <c r="H9516" s="200"/>
      <c r="I9516" s="200">
        <v>45553</v>
      </c>
      <c r="J9516" s="143">
        <f t="shared" si="148"/>
        <v>45553</v>
      </c>
      <c r="K9516" s="202">
        <v>9.5</v>
      </c>
      <c r="L9516" s="285" t="s">
        <v>3015</v>
      </c>
      <c r="M9516" s="223"/>
      <c r="N9516" s="203"/>
      <c r="O9516" s="222" t="s">
        <v>326</v>
      </c>
    </row>
    <row r="9517" spans="1:15" ht="29.25" customHeight="1">
      <c r="A9517" s="221" t="s">
        <v>73</v>
      </c>
      <c r="B9517" s="221" t="s">
        <v>785</v>
      </c>
      <c r="C9517" s="222" t="s">
        <v>560</v>
      </c>
      <c r="D9517" s="222" t="s">
        <v>164</v>
      </c>
      <c r="E9517" s="199" t="s">
        <v>163</v>
      </c>
      <c r="F9517" s="200" t="s">
        <v>630</v>
      </c>
      <c r="G9517" s="200" t="s">
        <v>631</v>
      </c>
      <c r="H9517" s="200"/>
      <c r="I9517" s="200">
        <v>45554</v>
      </c>
      <c r="J9517" s="143">
        <f t="shared" si="148"/>
        <v>45554</v>
      </c>
      <c r="K9517" s="202">
        <v>9.5</v>
      </c>
      <c r="L9517" s="285" t="s">
        <v>3015</v>
      </c>
      <c r="M9517" s="223"/>
      <c r="N9517" s="203"/>
      <c r="O9517" s="222" t="s">
        <v>326</v>
      </c>
    </row>
    <row r="9518" spans="1:15" ht="29.25" customHeight="1">
      <c r="A9518" s="221" t="s">
        <v>73</v>
      </c>
      <c r="B9518" s="221" t="s">
        <v>785</v>
      </c>
      <c r="C9518" s="222" t="s">
        <v>560</v>
      </c>
      <c r="D9518" s="222" t="s">
        <v>164</v>
      </c>
      <c r="E9518" s="199" t="s">
        <v>163</v>
      </c>
      <c r="F9518" s="200" t="s">
        <v>630</v>
      </c>
      <c r="G9518" s="200" t="s">
        <v>631</v>
      </c>
      <c r="H9518" s="200"/>
      <c r="I9518" s="200">
        <v>45555</v>
      </c>
      <c r="J9518" s="143">
        <f t="shared" si="148"/>
        <v>45555</v>
      </c>
      <c r="K9518" s="202">
        <v>9</v>
      </c>
      <c r="L9518" s="285" t="s">
        <v>3016</v>
      </c>
      <c r="M9518" s="223"/>
      <c r="N9518" s="203"/>
      <c r="O9518" s="222" t="s">
        <v>326</v>
      </c>
    </row>
    <row r="9519" spans="1:15" ht="29.25" customHeight="1">
      <c r="A9519" s="221" t="s">
        <v>73</v>
      </c>
      <c r="B9519" s="221" t="s">
        <v>785</v>
      </c>
      <c r="C9519" s="222" t="s">
        <v>560</v>
      </c>
      <c r="D9519" s="222" t="s">
        <v>164</v>
      </c>
      <c r="E9519" s="199" t="s">
        <v>163</v>
      </c>
      <c r="F9519" s="200" t="s">
        <v>630</v>
      </c>
      <c r="G9519" s="200" t="s">
        <v>631</v>
      </c>
      <c r="H9519" s="200"/>
      <c r="I9519" s="200">
        <v>45558</v>
      </c>
      <c r="J9519" s="143">
        <f t="shared" si="148"/>
        <v>45558</v>
      </c>
      <c r="K9519" s="202">
        <v>9.5</v>
      </c>
      <c r="L9519" s="284" t="s">
        <v>3017</v>
      </c>
      <c r="M9519" s="223"/>
      <c r="N9519" s="203"/>
      <c r="O9519" s="222" t="s">
        <v>326</v>
      </c>
    </row>
    <row r="9520" spans="1:15" ht="29.25" customHeight="1">
      <c r="A9520" s="221" t="s">
        <v>73</v>
      </c>
      <c r="B9520" s="221" t="s">
        <v>785</v>
      </c>
      <c r="C9520" s="222" t="s">
        <v>560</v>
      </c>
      <c r="D9520" s="222" t="s">
        <v>164</v>
      </c>
      <c r="E9520" s="199" t="s">
        <v>163</v>
      </c>
      <c r="F9520" s="200" t="s">
        <v>630</v>
      </c>
      <c r="G9520" s="200" t="s">
        <v>631</v>
      </c>
      <c r="H9520" s="200"/>
      <c r="I9520" s="200">
        <v>45559</v>
      </c>
      <c r="J9520" s="143">
        <f t="shared" si="148"/>
        <v>45559</v>
      </c>
      <c r="K9520" s="202">
        <v>5</v>
      </c>
      <c r="L9520" s="284" t="s">
        <v>3018</v>
      </c>
      <c r="M9520" s="223"/>
      <c r="N9520" s="203"/>
      <c r="O9520" s="222" t="s">
        <v>326</v>
      </c>
    </row>
    <row r="9521" spans="1:15" ht="29.25" customHeight="1">
      <c r="A9521" s="221" t="s">
        <v>73</v>
      </c>
      <c r="B9521" s="221" t="s">
        <v>785</v>
      </c>
      <c r="C9521" s="222" t="s">
        <v>560</v>
      </c>
      <c r="D9521" s="222" t="s">
        <v>164</v>
      </c>
      <c r="E9521" s="199" t="s">
        <v>163</v>
      </c>
      <c r="F9521" s="200" t="s">
        <v>670</v>
      </c>
      <c r="G9521" s="200" t="s">
        <v>671</v>
      </c>
      <c r="H9521" s="200"/>
      <c r="I9521" s="200">
        <v>45559</v>
      </c>
      <c r="J9521" s="143">
        <f t="shared" si="148"/>
        <v>45559</v>
      </c>
      <c r="K9521" s="202">
        <v>4</v>
      </c>
      <c r="L9521" s="284" t="s">
        <v>3019</v>
      </c>
      <c r="M9521" s="223"/>
      <c r="N9521" s="203"/>
      <c r="O9521" s="222" t="s">
        <v>326</v>
      </c>
    </row>
    <row r="9522" spans="1:15" ht="29.25" customHeight="1">
      <c r="A9522" s="221" t="s">
        <v>73</v>
      </c>
      <c r="B9522" s="221" t="s">
        <v>785</v>
      </c>
      <c r="C9522" s="222" t="s">
        <v>560</v>
      </c>
      <c r="D9522" s="222" t="s">
        <v>164</v>
      </c>
      <c r="E9522" s="199" t="s">
        <v>166</v>
      </c>
      <c r="F9522" s="200"/>
      <c r="G9522" s="200"/>
      <c r="H9522" s="200"/>
      <c r="I9522" s="200">
        <v>45560</v>
      </c>
      <c r="J9522" s="143">
        <f t="shared" si="148"/>
        <v>45560</v>
      </c>
      <c r="K9522" s="202">
        <v>1</v>
      </c>
      <c r="L9522" s="285" t="s">
        <v>216</v>
      </c>
      <c r="M9522" s="223"/>
      <c r="N9522" s="203"/>
      <c r="O9522" s="222" t="s">
        <v>326</v>
      </c>
    </row>
    <row r="9523" spans="1:15" ht="29.25" customHeight="1">
      <c r="A9523" s="221" t="s">
        <v>73</v>
      </c>
      <c r="B9523" s="221" t="s">
        <v>785</v>
      </c>
      <c r="C9523" s="222" t="s">
        <v>560</v>
      </c>
      <c r="D9523" s="222" t="s">
        <v>164</v>
      </c>
      <c r="E9523" s="199" t="s">
        <v>163</v>
      </c>
      <c r="F9523" s="200" t="s">
        <v>670</v>
      </c>
      <c r="G9523" s="200" t="s">
        <v>671</v>
      </c>
      <c r="H9523" s="200"/>
      <c r="I9523" s="200">
        <v>45560</v>
      </c>
      <c r="J9523" s="143">
        <f t="shared" si="148"/>
        <v>45560</v>
      </c>
      <c r="K9523" s="202">
        <v>7</v>
      </c>
      <c r="L9523" s="284" t="s">
        <v>3020</v>
      </c>
      <c r="M9523" s="223"/>
      <c r="N9523" s="203"/>
      <c r="O9523" s="222" t="s">
        <v>326</v>
      </c>
    </row>
    <row r="9524" spans="1:15" ht="29.25" customHeight="1">
      <c r="A9524" s="221" t="s">
        <v>73</v>
      </c>
      <c r="B9524" s="221" t="s">
        <v>785</v>
      </c>
      <c r="C9524" s="222" t="s">
        <v>560</v>
      </c>
      <c r="D9524" s="222" t="s">
        <v>164</v>
      </c>
      <c r="E9524" s="199" t="s">
        <v>163</v>
      </c>
      <c r="F9524" s="200" t="s">
        <v>630</v>
      </c>
      <c r="G9524" s="200" t="s">
        <v>631</v>
      </c>
      <c r="H9524" s="200"/>
      <c r="I9524" s="200">
        <v>45561</v>
      </c>
      <c r="J9524" s="143">
        <f t="shared" si="148"/>
        <v>45561</v>
      </c>
      <c r="K9524" s="202">
        <v>8.5</v>
      </c>
      <c r="L9524" s="284" t="s">
        <v>3021</v>
      </c>
      <c r="M9524" s="223"/>
      <c r="N9524" s="203"/>
      <c r="O9524" s="222" t="s">
        <v>326</v>
      </c>
    </row>
    <row r="9525" spans="1:15" ht="29.25" customHeight="1">
      <c r="A9525" s="221" t="s">
        <v>73</v>
      </c>
      <c r="B9525" s="221" t="s">
        <v>785</v>
      </c>
      <c r="C9525" s="222" t="s">
        <v>560</v>
      </c>
      <c r="D9525" s="222" t="s">
        <v>164</v>
      </c>
      <c r="E9525" s="199" t="s">
        <v>163</v>
      </c>
      <c r="F9525" s="200" t="s">
        <v>630</v>
      </c>
      <c r="G9525" s="200" t="s">
        <v>631</v>
      </c>
      <c r="H9525" s="200"/>
      <c r="I9525" s="200">
        <v>45562</v>
      </c>
      <c r="J9525" s="143">
        <f t="shared" si="148"/>
        <v>45562</v>
      </c>
      <c r="K9525" s="202">
        <v>7</v>
      </c>
      <c r="L9525" s="284" t="s">
        <v>3022</v>
      </c>
      <c r="M9525" s="223"/>
      <c r="N9525" s="203"/>
      <c r="O9525" s="222" t="s">
        <v>326</v>
      </c>
    </row>
    <row r="9526" spans="1:15" ht="29.25" customHeight="1">
      <c r="A9526" s="221" t="s">
        <v>73</v>
      </c>
      <c r="B9526" s="221" t="s">
        <v>785</v>
      </c>
      <c r="C9526" s="222" t="s">
        <v>560</v>
      </c>
      <c r="D9526" s="222" t="s">
        <v>164</v>
      </c>
      <c r="E9526" s="199" t="s">
        <v>166</v>
      </c>
      <c r="F9526" s="200"/>
      <c r="G9526" s="200"/>
      <c r="H9526" s="200"/>
      <c r="I9526" s="200">
        <v>45562</v>
      </c>
      <c r="J9526" s="143">
        <f t="shared" si="148"/>
        <v>45562</v>
      </c>
      <c r="K9526" s="202">
        <v>1</v>
      </c>
      <c r="L9526" s="284" t="s">
        <v>3023</v>
      </c>
      <c r="M9526" s="223"/>
      <c r="N9526" s="203"/>
      <c r="O9526" s="222" t="s">
        <v>326</v>
      </c>
    </row>
    <row r="9527" spans="1:15" ht="29.25" customHeight="1">
      <c r="A9527" s="221" t="s">
        <v>73</v>
      </c>
      <c r="B9527" s="221" t="s">
        <v>785</v>
      </c>
      <c r="C9527" s="222" t="s">
        <v>560</v>
      </c>
      <c r="D9527" s="222" t="s">
        <v>164</v>
      </c>
      <c r="E9527" s="199" t="s">
        <v>163</v>
      </c>
      <c r="F9527" s="200" t="s">
        <v>630</v>
      </c>
      <c r="G9527" s="200" t="s">
        <v>631</v>
      </c>
      <c r="H9527" s="200"/>
      <c r="I9527" s="200">
        <v>45565</v>
      </c>
      <c r="J9527" s="143">
        <f t="shared" si="148"/>
        <v>45565</v>
      </c>
      <c r="K9527" s="202">
        <v>8.5</v>
      </c>
      <c r="L9527" s="284" t="s">
        <v>3024</v>
      </c>
      <c r="M9527" s="223"/>
      <c r="N9527" s="203"/>
      <c r="O9527" s="222" t="s">
        <v>326</v>
      </c>
    </row>
    <row r="9528" spans="1:15" ht="29.25" customHeight="1">
      <c r="A9528" s="221" t="s">
        <v>73</v>
      </c>
      <c r="B9528" s="221" t="s">
        <v>785</v>
      </c>
      <c r="C9528" s="222" t="s">
        <v>560</v>
      </c>
      <c r="D9528" s="222" t="s">
        <v>164</v>
      </c>
      <c r="E9528" s="199" t="s">
        <v>163</v>
      </c>
      <c r="F9528" s="200" t="s">
        <v>630</v>
      </c>
      <c r="G9528" s="200" t="s">
        <v>631</v>
      </c>
      <c r="H9528" s="200"/>
      <c r="I9528" s="200">
        <v>45566</v>
      </c>
      <c r="J9528" s="143">
        <f t="shared" si="148"/>
        <v>45566</v>
      </c>
      <c r="K9528" s="202">
        <v>8</v>
      </c>
      <c r="L9528" s="284" t="s">
        <v>3025</v>
      </c>
      <c r="M9528" s="223"/>
      <c r="N9528" s="203"/>
      <c r="O9528" s="222" t="s">
        <v>326</v>
      </c>
    </row>
    <row r="9529" spans="1:15" ht="29.25" customHeight="1">
      <c r="A9529" s="221" t="s">
        <v>73</v>
      </c>
      <c r="B9529" s="221" t="s">
        <v>785</v>
      </c>
      <c r="C9529" s="222" t="s">
        <v>560</v>
      </c>
      <c r="D9529" s="222" t="s">
        <v>164</v>
      </c>
      <c r="E9529" s="199" t="s">
        <v>165</v>
      </c>
      <c r="F9529" s="200"/>
      <c r="G9529" s="200"/>
      <c r="H9529" s="200"/>
      <c r="I9529" s="200">
        <v>45567</v>
      </c>
      <c r="J9529" s="143">
        <f t="shared" si="148"/>
        <v>45567</v>
      </c>
      <c r="K9529" s="202">
        <v>8</v>
      </c>
      <c r="L9529" s="285" t="s">
        <v>593</v>
      </c>
      <c r="M9529" s="223"/>
      <c r="N9529" s="203"/>
      <c r="O9529" s="222" t="s">
        <v>326</v>
      </c>
    </row>
    <row r="9530" spans="1:15" ht="29.25" customHeight="1">
      <c r="A9530" s="221" t="s">
        <v>73</v>
      </c>
      <c r="B9530" s="221" t="s">
        <v>785</v>
      </c>
      <c r="C9530" s="222" t="s">
        <v>560</v>
      </c>
      <c r="D9530" s="222" t="s">
        <v>164</v>
      </c>
      <c r="E9530" s="199" t="s">
        <v>165</v>
      </c>
      <c r="F9530" s="200"/>
      <c r="G9530" s="200"/>
      <c r="H9530" s="200"/>
      <c r="I9530" s="200">
        <v>45568</v>
      </c>
      <c r="J9530" s="143">
        <f t="shared" si="148"/>
        <v>45568</v>
      </c>
      <c r="K9530" s="202">
        <v>8</v>
      </c>
      <c r="L9530" s="285" t="s">
        <v>593</v>
      </c>
      <c r="M9530" s="223"/>
      <c r="N9530" s="203"/>
      <c r="O9530" s="222" t="s">
        <v>326</v>
      </c>
    </row>
    <row r="9531" spans="1:15" ht="29.25" customHeight="1">
      <c r="A9531" s="221" t="s">
        <v>73</v>
      </c>
      <c r="B9531" s="221" t="s">
        <v>785</v>
      </c>
      <c r="C9531" s="222" t="s">
        <v>560</v>
      </c>
      <c r="D9531" s="222" t="s">
        <v>164</v>
      </c>
      <c r="E9531" s="199" t="s">
        <v>163</v>
      </c>
      <c r="F9531" s="200" t="s">
        <v>670</v>
      </c>
      <c r="G9531" s="200" t="s">
        <v>671</v>
      </c>
      <c r="H9531" s="200"/>
      <c r="I9531" s="200">
        <v>45569</v>
      </c>
      <c r="J9531" s="143">
        <f t="shared" si="148"/>
        <v>45569</v>
      </c>
      <c r="K9531" s="202">
        <v>8.5</v>
      </c>
      <c r="L9531" s="284" t="s">
        <v>3229</v>
      </c>
      <c r="M9531" s="223"/>
      <c r="N9531" s="203"/>
      <c r="O9531" s="222" t="s">
        <v>326</v>
      </c>
    </row>
    <row r="9532" spans="1:15" ht="29.25" customHeight="1">
      <c r="A9532" s="221" t="s">
        <v>73</v>
      </c>
      <c r="B9532" s="221" t="s">
        <v>785</v>
      </c>
      <c r="C9532" s="222" t="s">
        <v>560</v>
      </c>
      <c r="D9532" s="222" t="s">
        <v>164</v>
      </c>
      <c r="E9532" s="199" t="s">
        <v>163</v>
      </c>
      <c r="F9532" s="200" t="s">
        <v>670</v>
      </c>
      <c r="G9532" s="200" t="s">
        <v>671</v>
      </c>
      <c r="H9532" s="200"/>
      <c r="I9532" s="200">
        <v>45572</v>
      </c>
      <c r="J9532" s="143">
        <f t="shared" si="148"/>
        <v>45572</v>
      </c>
      <c r="K9532" s="202">
        <v>9.5</v>
      </c>
      <c r="L9532" s="284" t="s">
        <v>3230</v>
      </c>
      <c r="M9532" s="223"/>
      <c r="N9532" s="203"/>
      <c r="O9532" s="222" t="s">
        <v>326</v>
      </c>
    </row>
    <row r="9533" spans="1:15" ht="29.25" customHeight="1">
      <c r="A9533" s="221" t="s">
        <v>73</v>
      </c>
      <c r="B9533" s="221" t="s">
        <v>785</v>
      </c>
      <c r="C9533" s="222" t="s">
        <v>560</v>
      </c>
      <c r="D9533" s="222" t="s">
        <v>164</v>
      </c>
      <c r="E9533" s="199" t="s">
        <v>163</v>
      </c>
      <c r="F9533" s="200" t="s">
        <v>670</v>
      </c>
      <c r="G9533" s="200" t="s">
        <v>671</v>
      </c>
      <c r="H9533" s="200"/>
      <c r="I9533" s="200">
        <v>45573</v>
      </c>
      <c r="J9533" s="143">
        <f t="shared" si="148"/>
        <v>45573</v>
      </c>
      <c r="K9533" s="202">
        <v>8.5</v>
      </c>
      <c r="L9533" s="284" t="s">
        <v>3231</v>
      </c>
      <c r="M9533" s="223"/>
      <c r="N9533" s="203"/>
      <c r="O9533" s="222" t="s">
        <v>326</v>
      </c>
    </row>
    <row r="9534" spans="1:15" ht="29.25" customHeight="1">
      <c r="A9534" s="221" t="s">
        <v>73</v>
      </c>
      <c r="B9534" s="221" t="s">
        <v>785</v>
      </c>
      <c r="C9534" s="222" t="s">
        <v>560</v>
      </c>
      <c r="D9534" s="222" t="s">
        <v>164</v>
      </c>
      <c r="E9534" s="199" t="s">
        <v>163</v>
      </c>
      <c r="F9534" s="200" t="s">
        <v>630</v>
      </c>
      <c r="G9534" s="200" t="s">
        <v>631</v>
      </c>
      <c r="H9534" s="200"/>
      <c r="I9534" s="200">
        <v>45574</v>
      </c>
      <c r="J9534" s="143">
        <f t="shared" si="148"/>
        <v>45574</v>
      </c>
      <c r="K9534" s="202">
        <v>8.5</v>
      </c>
      <c r="L9534" s="284" t="s">
        <v>3232</v>
      </c>
      <c r="M9534" s="223"/>
      <c r="N9534" s="203"/>
      <c r="O9534" s="222" t="s">
        <v>326</v>
      </c>
    </row>
    <row r="9535" spans="1:15" ht="29.25" customHeight="1">
      <c r="A9535" s="221" t="s">
        <v>73</v>
      </c>
      <c r="B9535" s="221" t="s">
        <v>785</v>
      </c>
      <c r="C9535" s="222" t="s">
        <v>560</v>
      </c>
      <c r="D9535" s="222" t="s">
        <v>164</v>
      </c>
      <c r="E9535" s="199" t="s">
        <v>163</v>
      </c>
      <c r="F9535" s="200" t="s">
        <v>630</v>
      </c>
      <c r="G9535" s="200" t="s">
        <v>631</v>
      </c>
      <c r="H9535" s="200"/>
      <c r="I9535" s="200">
        <v>45576</v>
      </c>
      <c r="J9535" s="143">
        <f t="shared" si="148"/>
        <v>45576</v>
      </c>
      <c r="K9535" s="202">
        <v>8</v>
      </c>
      <c r="L9535" s="285" t="s">
        <v>3359</v>
      </c>
      <c r="M9535" s="223"/>
      <c r="N9535" s="203"/>
      <c r="O9535" s="222" t="s">
        <v>326</v>
      </c>
    </row>
    <row r="9536" spans="1:15" ht="29.25" customHeight="1">
      <c r="A9536" s="221" t="s">
        <v>73</v>
      </c>
      <c r="B9536" s="221" t="s">
        <v>785</v>
      </c>
      <c r="C9536" s="222" t="s">
        <v>560</v>
      </c>
      <c r="D9536" s="222" t="s">
        <v>164</v>
      </c>
      <c r="E9536" s="199" t="s">
        <v>163</v>
      </c>
      <c r="F9536" s="200" t="s">
        <v>670</v>
      </c>
      <c r="G9536" s="200" t="s">
        <v>671</v>
      </c>
      <c r="H9536" s="200"/>
      <c r="I9536" s="200">
        <v>45579</v>
      </c>
      <c r="J9536" s="143">
        <f t="shared" si="148"/>
        <v>45579</v>
      </c>
      <c r="K9536" s="202">
        <v>9.5</v>
      </c>
      <c r="L9536" s="284" t="s">
        <v>3360</v>
      </c>
      <c r="M9536" s="223"/>
      <c r="N9536" s="203"/>
      <c r="O9536" s="222" t="s">
        <v>326</v>
      </c>
    </row>
    <row r="9537" spans="1:15" ht="29.25" customHeight="1">
      <c r="A9537" s="221" t="s">
        <v>73</v>
      </c>
      <c r="B9537" s="221" t="s">
        <v>785</v>
      </c>
      <c r="C9537" s="222" t="s">
        <v>560</v>
      </c>
      <c r="D9537" s="222" t="s">
        <v>164</v>
      </c>
      <c r="E9537" s="199" t="s">
        <v>163</v>
      </c>
      <c r="F9537" s="200" t="s">
        <v>630</v>
      </c>
      <c r="G9537" s="200" t="s">
        <v>631</v>
      </c>
      <c r="H9537" s="200"/>
      <c r="I9537" s="200">
        <v>45580</v>
      </c>
      <c r="J9537" s="143">
        <f t="shared" si="148"/>
        <v>45580</v>
      </c>
      <c r="K9537" s="202">
        <v>8.5</v>
      </c>
      <c r="L9537" s="284" t="s">
        <v>3361</v>
      </c>
      <c r="M9537" s="223"/>
      <c r="N9537" s="203"/>
      <c r="O9537" s="222" t="s">
        <v>326</v>
      </c>
    </row>
    <row r="9538" spans="1:15" ht="29.25" customHeight="1">
      <c r="A9538" s="221" t="s">
        <v>73</v>
      </c>
      <c r="B9538" s="221" t="s">
        <v>785</v>
      </c>
      <c r="C9538" s="222" t="s">
        <v>560</v>
      </c>
      <c r="D9538" s="222" t="s">
        <v>164</v>
      </c>
      <c r="E9538" s="199" t="s">
        <v>163</v>
      </c>
      <c r="F9538" s="200" t="s">
        <v>630</v>
      </c>
      <c r="G9538" s="200" t="s">
        <v>631</v>
      </c>
      <c r="H9538" s="200"/>
      <c r="I9538" s="200">
        <v>45581</v>
      </c>
      <c r="J9538" s="143">
        <f t="shared" si="148"/>
        <v>45581</v>
      </c>
      <c r="K9538" s="202">
        <v>9.5</v>
      </c>
      <c r="L9538" s="284" t="s">
        <v>3490</v>
      </c>
      <c r="M9538" s="223"/>
      <c r="N9538" s="203"/>
      <c r="O9538" s="222" t="s">
        <v>326</v>
      </c>
    </row>
    <row r="9539" spans="1:15" ht="29.25" customHeight="1">
      <c r="A9539" s="221" t="s">
        <v>73</v>
      </c>
      <c r="B9539" s="221" t="s">
        <v>785</v>
      </c>
      <c r="C9539" s="222" t="s">
        <v>560</v>
      </c>
      <c r="D9539" s="222" t="s">
        <v>164</v>
      </c>
      <c r="E9539" s="199" t="s">
        <v>163</v>
      </c>
      <c r="F9539" s="200" t="s">
        <v>630</v>
      </c>
      <c r="G9539" s="200" t="s">
        <v>631</v>
      </c>
      <c r="H9539" s="200"/>
      <c r="I9539" s="200">
        <v>45582</v>
      </c>
      <c r="J9539" s="143">
        <f t="shared" ref="J9539:J9602" si="149">I9539</f>
        <v>45582</v>
      </c>
      <c r="K9539" s="202">
        <v>8.5</v>
      </c>
      <c r="L9539" s="284" t="s">
        <v>3491</v>
      </c>
      <c r="M9539" s="223"/>
      <c r="N9539" s="203"/>
      <c r="O9539" s="222" t="s">
        <v>326</v>
      </c>
    </row>
    <row r="9540" spans="1:15" ht="29.25" customHeight="1">
      <c r="A9540" s="221" t="s">
        <v>73</v>
      </c>
      <c r="B9540" s="221" t="s">
        <v>785</v>
      </c>
      <c r="C9540" s="222" t="s">
        <v>560</v>
      </c>
      <c r="D9540" s="222" t="s">
        <v>164</v>
      </c>
      <c r="E9540" s="199" t="s">
        <v>163</v>
      </c>
      <c r="F9540" s="200" t="s">
        <v>670</v>
      </c>
      <c r="G9540" s="200" t="s">
        <v>671</v>
      </c>
      <c r="H9540" s="200"/>
      <c r="I9540" s="200">
        <v>45583</v>
      </c>
      <c r="J9540" s="143">
        <f t="shared" si="149"/>
        <v>45583</v>
      </c>
      <c r="K9540" s="202">
        <v>8</v>
      </c>
      <c r="L9540" s="284" t="s">
        <v>3492</v>
      </c>
      <c r="M9540" s="223"/>
      <c r="N9540" s="203"/>
      <c r="O9540" s="222" t="s">
        <v>326</v>
      </c>
    </row>
    <row r="9541" spans="1:15" ht="29.25" customHeight="1">
      <c r="A9541" s="221" t="s">
        <v>73</v>
      </c>
      <c r="B9541" s="221" t="s">
        <v>785</v>
      </c>
      <c r="C9541" s="222" t="s">
        <v>560</v>
      </c>
      <c r="D9541" s="222" t="s">
        <v>164</v>
      </c>
      <c r="E9541" s="199" t="s">
        <v>163</v>
      </c>
      <c r="F9541" s="200" t="s">
        <v>670</v>
      </c>
      <c r="G9541" s="200" t="s">
        <v>671</v>
      </c>
      <c r="H9541" s="200"/>
      <c r="I9541" s="200">
        <v>45586</v>
      </c>
      <c r="J9541" s="143">
        <f t="shared" si="149"/>
        <v>45586</v>
      </c>
      <c r="K9541" s="202">
        <v>9.5</v>
      </c>
      <c r="L9541" s="284" t="s">
        <v>3493</v>
      </c>
      <c r="M9541" s="223"/>
      <c r="N9541" s="203"/>
      <c r="O9541" s="222" t="s">
        <v>326</v>
      </c>
    </row>
    <row r="9542" spans="1:15" ht="29.25" customHeight="1">
      <c r="A9542" s="221" t="s">
        <v>73</v>
      </c>
      <c r="B9542" s="221" t="s">
        <v>785</v>
      </c>
      <c r="C9542" s="222" t="s">
        <v>560</v>
      </c>
      <c r="D9542" s="222" t="s">
        <v>164</v>
      </c>
      <c r="E9542" s="199" t="s">
        <v>163</v>
      </c>
      <c r="F9542" s="200" t="s">
        <v>670</v>
      </c>
      <c r="G9542" s="200" t="s">
        <v>671</v>
      </c>
      <c r="H9542" s="200"/>
      <c r="I9542" s="200">
        <v>45587</v>
      </c>
      <c r="J9542" s="143">
        <f t="shared" si="149"/>
        <v>45587</v>
      </c>
      <c r="K9542" s="202">
        <v>8.5</v>
      </c>
      <c r="L9542" s="284" t="s">
        <v>3494</v>
      </c>
      <c r="M9542" s="223"/>
      <c r="N9542" s="203"/>
      <c r="O9542" s="222" t="s">
        <v>326</v>
      </c>
    </row>
    <row r="9543" spans="1:15" ht="29.25" customHeight="1">
      <c r="A9543" s="221" t="s">
        <v>73</v>
      </c>
      <c r="B9543" s="221" t="s">
        <v>785</v>
      </c>
      <c r="C9543" s="222" t="s">
        <v>560</v>
      </c>
      <c r="D9543" s="222" t="s">
        <v>164</v>
      </c>
      <c r="E9543" s="199" t="s">
        <v>163</v>
      </c>
      <c r="F9543" s="200" t="s">
        <v>670</v>
      </c>
      <c r="G9543" s="200" t="s">
        <v>671</v>
      </c>
      <c r="H9543" s="200"/>
      <c r="I9543" s="200">
        <v>45588</v>
      </c>
      <c r="J9543" s="143">
        <f t="shared" si="149"/>
        <v>45588</v>
      </c>
      <c r="K9543" s="202">
        <v>8.5</v>
      </c>
      <c r="L9543" s="284" t="s">
        <v>3616</v>
      </c>
      <c r="M9543" s="223"/>
      <c r="N9543" s="203"/>
      <c r="O9543" s="222" t="s">
        <v>326</v>
      </c>
    </row>
    <row r="9544" spans="1:15" ht="29.25" customHeight="1">
      <c r="A9544" s="221" t="s">
        <v>73</v>
      </c>
      <c r="B9544" s="221" t="s">
        <v>785</v>
      </c>
      <c r="C9544" s="222" t="s">
        <v>560</v>
      </c>
      <c r="D9544" s="222" t="s">
        <v>164</v>
      </c>
      <c r="E9544" s="199" t="s">
        <v>163</v>
      </c>
      <c r="F9544" s="200" t="s">
        <v>670</v>
      </c>
      <c r="G9544" s="200" t="s">
        <v>671</v>
      </c>
      <c r="H9544" s="200"/>
      <c r="I9544" s="200">
        <v>45589</v>
      </c>
      <c r="J9544" s="143">
        <f t="shared" si="149"/>
        <v>45589</v>
      </c>
      <c r="K9544" s="202">
        <v>9</v>
      </c>
      <c r="L9544" s="284" t="s">
        <v>3617</v>
      </c>
      <c r="M9544" s="223"/>
      <c r="N9544" s="203"/>
      <c r="O9544" s="222" t="s">
        <v>326</v>
      </c>
    </row>
    <row r="9545" spans="1:15" ht="29.25" customHeight="1">
      <c r="A9545" s="221" t="s">
        <v>73</v>
      </c>
      <c r="B9545" s="221" t="s">
        <v>785</v>
      </c>
      <c r="C9545" s="222" t="s">
        <v>560</v>
      </c>
      <c r="D9545" s="222" t="s">
        <v>164</v>
      </c>
      <c r="E9545" s="199" t="s">
        <v>163</v>
      </c>
      <c r="F9545" s="200" t="s">
        <v>630</v>
      </c>
      <c r="G9545" s="200" t="s">
        <v>631</v>
      </c>
      <c r="H9545" s="200"/>
      <c r="I9545" s="200">
        <v>45590</v>
      </c>
      <c r="J9545" s="143">
        <f t="shared" si="149"/>
        <v>45590</v>
      </c>
      <c r="K9545" s="202">
        <v>9.5</v>
      </c>
      <c r="L9545" s="284" t="s">
        <v>3618</v>
      </c>
      <c r="M9545" s="223"/>
      <c r="N9545" s="203"/>
      <c r="O9545" s="222" t="s">
        <v>326</v>
      </c>
    </row>
    <row r="9546" spans="1:15" ht="29.25" customHeight="1">
      <c r="A9546" s="221" t="s">
        <v>73</v>
      </c>
      <c r="B9546" s="221" t="s">
        <v>785</v>
      </c>
      <c r="C9546" s="222" t="s">
        <v>560</v>
      </c>
      <c r="D9546" s="222" t="s">
        <v>164</v>
      </c>
      <c r="E9546" s="199" t="s">
        <v>163</v>
      </c>
      <c r="F9546" s="200" t="s">
        <v>630</v>
      </c>
      <c r="G9546" s="200" t="s">
        <v>631</v>
      </c>
      <c r="H9546" s="200"/>
      <c r="I9546" s="200">
        <v>45593</v>
      </c>
      <c r="J9546" s="143">
        <f t="shared" si="149"/>
        <v>45593</v>
      </c>
      <c r="K9546" s="202">
        <v>9.5</v>
      </c>
      <c r="L9546" s="284" t="s">
        <v>3619</v>
      </c>
      <c r="M9546" s="223"/>
      <c r="N9546" s="203"/>
      <c r="O9546" s="222" t="s">
        <v>326</v>
      </c>
    </row>
    <row r="9547" spans="1:15" ht="29.25" customHeight="1">
      <c r="A9547" s="221" t="s">
        <v>73</v>
      </c>
      <c r="B9547" s="221" t="s">
        <v>785</v>
      </c>
      <c r="C9547" s="222" t="s">
        <v>560</v>
      </c>
      <c r="D9547" s="222" t="s">
        <v>164</v>
      </c>
      <c r="E9547" s="199" t="s">
        <v>163</v>
      </c>
      <c r="F9547" s="200" t="s">
        <v>630</v>
      </c>
      <c r="G9547" s="200" t="s">
        <v>631</v>
      </c>
      <c r="H9547" s="200"/>
      <c r="I9547" s="200">
        <v>45594</v>
      </c>
      <c r="J9547" s="143">
        <f t="shared" si="149"/>
        <v>45594</v>
      </c>
      <c r="K9547" s="202">
        <v>8</v>
      </c>
      <c r="L9547" s="284" t="s">
        <v>3620</v>
      </c>
      <c r="M9547" s="223"/>
      <c r="N9547" s="203"/>
      <c r="O9547" s="222" t="s">
        <v>326</v>
      </c>
    </row>
    <row r="9548" spans="1:15" ht="29.25" customHeight="1">
      <c r="A9548" s="221" t="s">
        <v>73</v>
      </c>
      <c r="B9548" s="221" t="s">
        <v>785</v>
      </c>
      <c r="C9548" s="222" t="s">
        <v>560</v>
      </c>
      <c r="D9548" s="222" t="s">
        <v>164</v>
      </c>
      <c r="E9548" s="199" t="s">
        <v>163</v>
      </c>
      <c r="F9548" s="200" t="s">
        <v>630</v>
      </c>
      <c r="G9548" s="200" t="s">
        <v>631</v>
      </c>
      <c r="H9548" s="200"/>
      <c r="I9548" s="200">
        <v>45597</v>
      </c>
      <c r="J9548" s="143">
        <f t="shared" si="149"/>
        <v>45597</v>
      </c>
      <c r="K9548" s="202">
        <v>8.5</v>
      </c>
      <c r="L9548" s="284" t="s">
        <v>3773</v>
      </c>
      <c r="M9548" s="223"/>
      <c r="N9548" s="203"/>
      <c r="O9548" s="222" t="s">
        <v>326</v>
      </c>
    </row>
    <row r="9549" spans="1:15" ht="29.25" customHeight="1">
      <c r="A9549" s="221" t="s">
        <v>73</v>
      </c>
      <c r="B9549" s="221" t="s">
        <v>785</v>
      </c>
      <c r="C9549" s="222" t="s">
        <v>560</v>
      </c>
      <c r="D9549" s="222" t="s">
        <v>164</v>
      </c>
      <c r="E9549" s="199" t="s">
        <v>163</v>
      </c>
      <c r="F9549" s="200" t="s">
        <v>630</v>
      </c>
      <c r="G9549" s="200" t="s">
        <v>631</v>
      </c>
      <c r="H9549" s="200"/>
      <c r="I9549" s="200">
        <v>45600</v>
      </c>
      <c r="J9549" s="143">
        <f t="shared" si="149"/>
        <v>45600</v>
      </c>
      <c r="K9549" s="202">
        <v>9.5</v>
      </c>
      <c r="L9549" s="284" t="s">
        <v>3774</v>
      </c>
      <c r="M9549" s="223"/>
      <c r="N9549" s="203"/>
      <c r="O9549" s="222" t="s">
        <v>326</v>
      </c>
    </row>
    <row r="9550" spans="1:15" ht="29.25" customHeight="1">
      <c r="A9550" s="221" t="s">
        <v>73</v>
      </c>
      <c r="B9550" s="221" t="s">
        <v>785</v>
      </c>
      <c r="C9550" s="222" t="s">
        <v>560</v>
      </c>
      <c r="D9550" s="222" t="s">
        <v>164</v>
      </c>
      <c r="E9550" s="199" t="s">
        <v>163</v>
      </c>
      <c r="F9550" s="200" t="s">
        <v>630</v>
      </c>
      <c r="G9550" s="200" t="s">
        <v>631</v>
      </c>
      <c r="H9550" s="200"/>
      <c r="I9550" s="200">
        <v>45601</v>
      </c>
      <c r="J9550" s="143">
        <f t="shared" si="149"/>
        <v>45601</v>
      </c>
      <c r="K9550" s="202">
        <v>8.5</v>
      </c>
      <c r="L9550" s="285" t="s">
        <v>3775</v>
      </c>
      <c r="M9550" s="223"/>
      <c r="N9550" s="203"/>
      <c r="O9550" s="222" t="s">
        <v>326</v>
      </c>
    </row>
    <row r="9551" spans="1:15" ht="29.25" customHeight="1">
      <c r="A9551" s="221" t="s">
        <v>73</v>
      </c>
      <c r="B9551" s="221" t="s">
        <v>785</v>
      </c>
      <c r="C9551" s="222" t="s">
        <v>560</v>
      </c>
      <c r="D9551" s="222" t="s">
        <v>164</v>
      </c>
      <c r="E9551" s="199" t="s">
        <v>163</v>
      </c>
      <c r="F9551" s="200" t="s">
        <v>630</v>
      </c>
      <c r="G9551" s="200" t="s">
        <v>631</v>
      </c>
      <c r="H9551" s="200"/>
      <c r="I9551" s="200">
        <v>45602</v>
      </c>
      <c r="J9551" s="143">
        <f t="shared" si="149"/>
        <v>45602</v>
      </c>
      <c r="K9551" s="202">
        <v>8.5</v>
      </c>
      <c r="L9551" s="284" t="s">
        <v>3912</v>
      </c>
      <c r="M9551" s="223"/>
      <c r="N9551" s="203"/>
      <c r="O9551" s="222" t="s">
        <v>326</v>
      </c>
    </row>
    <row r="9552" spans="1:15" ht="29.25" customHeight="1">
      <c r="A9552" s="221" t="s">
        <v>73</v>
      </c>
      <c r="B9552" s="221" t="s">
        <v>785</v>
      </c>
      <c r="C9552" s="222" t="s">
        <v>560</v>
      </c>
      <c r="D9552" s="222" t="s">
        <v>164</v>
      </c>
      <c r="E9552" s="199" t="s">
        <v>163</v>
      </c>
      <c r="F9552" s="200" t="s">
        <v>630</v>
      </c>
      <c r="G9552" s="200" t="s">
        <v>631</v>
      </c>
      <c r="H9552" s="200"/>
      <c r="I9552" s="200">
        <v>45603</v>
      </c>
      <c r="J9552" s="143">
        <f t="shared" si="149"/>
        <v>45603</v>
      </c>
      <c r="K9552" s="202">
        <v>8.5</v>
      </c>
      <c r="L9552" s="284" t="s">
        <v>3913</v>
      </c>
      <c r="M9552" s="223"/>
      <c r="N9552" s="203"/>
      <c r="O9552" s="222" t="s">
        <v>326</v>
      </c>
    </row>
    <row r="9553" spans="1:15" ht="29.25" customHeight="1">
      <c r="A9553" s="221" t="s">
        <v>73</v>
      </c>
      <c r="B9553" s="221" t="s">
        <v>785</v>
      </c>
      <c r="C9553" s="222" t="s">
        <v>560</v>
      </c>
      <c r="D9553" s="222" t="s">
        <v>164</v>
      </c>
      <c r="E9553" s="199" t="s">
        <v>163</v>
      </c>
      <c r="F9553" s="200" t="s">
        <v>630</v>
      </c>
      <c r="G9553" s="200" t="s">
        <v>631</v>
      </c>
      <c r="H9553" s="200"/>
      <c r="I9553" s="200">
        <v>45604</v>
      </c>
      <c r="J9553" s="143">
        <f t="shared" si="149"/>
        <v>45604</v>
      </c>
      <c r="K9553" s="202">
        <v>9</v>
      </c>
      <c r="L9553" s="284" t="s">
        <v>3914</v>
      </c>
      <c r="M9553" s="223"/>
      <c r="N9553" s="203"/>
      <c r="O9553" s="222" t="s">
        <v>326</v>
      </c>
    </row>
    <row r="9554" spans="1:15" ht="29.25" customHeight="1">
      <c r="A9554" s="221" t="s">
        <v>73</v>
      </c>
      <c r="B9554" s="221" t="s">
        <v>785</v>
      </c>
      <c r="C9554" s="222" t="s">
        <v>560</v>
      </c>
      <c r="D9554" s="222" t="s">
        <v>164</v>
      </c>
      <c r="E9554" s="199" t="s">
        <v>163</v>
      </c>
      <c r="F9554" s="200" t="s">
        <v>630</v>
      </c>
      <c r="G9554" s="200" t="s">
        <v>631</v>
      </c>
      <c r="H9554" s="200"/>
      <c r="I9554" s="200">
        <v>45607</v>
      </c>
      <c r="J9554" s="143">
        <f t="shared" si="149"/>
        <v>45607</v>
      </c>
      <c r="K9554" s="202">
        <v>9.5</v>
      </c>
      <c r="L9554" s="284" t="s">
        <v>3915</v>
      </c>
      <c r="M9554" s="223"/>
      <c r="N9554" s="203"/>
      <c r="O9554" s="222" t="s">
        <v>326</v>
      </c>
    </row>
    <row r="9555" spans="1:15" ht="29.25" customHeight="1">
      <c r="A9555" s="221" t="s">
        <v>73</v>
      </c>
      <c r="B9555" s="221" t="s">
        <v>785</v>
      </c>
      <c r="C9555" s="222" t="s">
        <v>560</v>
      </c>
      <c r="D9555" s="222" t="s">
        <v>164</v>
      </c>
      <c r="E9555" s="199" t="s">
        <v>163</v>
      </c>
      <c r="F9555" s="200" t="s">
        <v>630</v>
      </c>
      <c r="G9555" s="200" t="s">
        <v>631</v>
      </c>
      <c r="H9555" s="200"/>
      <c r="I9555" s="200">
        <v>45608</v>
      </c>
      <c r="J9555" s="143">
        <f t="shared" si="149"/>
        <v>45608</v>
      </c>
      <c r="K9555" s="202">
        <v>8.5</v>
      </c>
      <c r="L9555" s="284" t="s">
        <v>3916</v>
      </c>
      <c r="M9555" s="223"/>
      <c r="N9555" s="203"/>
      <c r="O9555" s="222" t="s">
        <v>326</v>
      </c>
    </row>
    <row r="9556" spans="1:15" ht="29.25" customHeight="1">
      <c r="A9556" s="221" t="s">
        <v>73</v>
      </c>
      <c r="B9556" s="221" t="s">
        <v>785</v>
      </c>
      <c r="C9556" s="222" t="s">
        <v>560</v>
      </c>
      <c r="D9556" s="222" t="s">
        <v>164</v>
      </c>
      <c r="E9556" s="199" t="s">
        <v>163</v>
      </c>
      <c r="F9556" s="200" t="s">
        <v>630</v>
      </c>
      <c r="G9556" s="200" t="s">
        <v>631</v>
      </c>
      <c r="H9556" s="200"/>
      <c r="I9556" s="200">
        <v>45609</v>
      </c>
      <c r="J9556" s="143">
        <f t="shared" si="149"/>
        <v>45609</v>
      </c>
      <c r="K9556" s="202">
        <v>8.5</v>
      </c>
      <c r="L9556" s="284" t="s">
        <v>4087</v>
      </c>
      <c r="M9556" s="223"/>
      <c r="N9556" s="203"/>
      <c r="O9556" s="222" t="s">
        <v>326</v>
      </c>
    </row>
    <row r="9557" spans="1:15" ht="29.25" customHeight="1">
      <c r="A9557" s="221" t="s">
        <v>73</v>
      </c>
      <c r="B9557" s="221" t="s">
        <v>785</v>
      </c>
      <c r="C9557" s="222" t="s">
        <v>560</v>
      </c>
      <c r="D9557" s="222" t="s">
        <v>164</v>
      </c>
      <c r="E9557" s="199" t="s">
        <v>163</v>
      </c>
      <c r="F9557" s="200" t="s">
        <v>630</v>
      </c>
      <c r="G9557" s="200" t="s">
        <v>631</v>
      </c>
      <c r="H9557" s="200"/>
      <c r="I9557" s="200">
        <v>45610</v>
      </c>
      <c r="J9557" s="143">
        <f t="shared" si="149"/>
        <v>45610</v>
      </c>
      <c r="K9557" s="202">
        <v>8</v>
      </c>
      <c r="L9557" s="284" t="s">
        <v>4088</v>
      </c>
      <c r="M9557" s="223"/>
      <c r="N9557" s="203"/>
      <c r="O9557" s="222" t="s">
        <v>326</v>
      </c>
    </row>
    <row r="9558" spans="1:15" ht="29.25" customHeight="1">
      <c r="A9558" s="221" t="s">
        <v>73</v>
      </c>
      <c r="B9558" s="221" t="s">
        <v>785</v>
      </c>
      <c r="C9558" s="222" t="s">
        <v>560</v>
      </c>
      <c r="D9558" s="222" t="s">
        <v>164</v>
      </c>
      <c r="E9558" s="199" t="s">
        <v>163</v>
      </c>
      <c r="F9558" s="200" t="s">
        <v>630</v>
      </c>
      <c r="G9558" s="200" t="s">
        <v>631</v>
      </c>
      <c r="H9558" s="200"/>
      <c r="I9558" s="200">
        <v>45611</v>
      </c>
      <c r="J9558" s="143">
        <f t="shared" si="149"/>
        <v>45611</v>
      </c>
      <c r="K9558" s="202">
        <v>8</v>
      </c>
      <c r="L9558" s="284" t="s">
        <v>4089</v>
      </c>
      <c r="M9558" s="223"/>
      <c r="N9558" s="203"/>
      <c r="O9558" s="222" t="s">
        <v>326</v>
      </c>
    </row>
    <row r="9559" spans="1:15" ht="29.25" customHeight="1">
      <c r="A9559" s="221" t="s">
        <v>73</v>
      </c>
      <c r="B9559" s="221" t="s">
        <v>785</v>
      </c>
      <c r="C9559" s="222" t="s">
        <v>560</v>
      </c>
      <c r="D9559" s="222" t="s">
        <v>164</v>
      </c>
      <c r="E9559" s="199" t="s">
        <v>163</v>
      </c>
      <c r="F9559" s="200" t="s">
        <v>630</v>
      </c>
      <c r="G9559" s="200" t="s">
        <v>631</v>
      </c>
      <c r="H9559" s="200"/>
      <c r="I9559" s="200">
        <v>45614</v>
      </c>
      <c r="J9559" s="143">
        <f t="shared" si="149"/>
        <v>45614</v>
      </c>
      <c r="K9559" s="202">
        <v>9.5</v>
      </c>
      <c r="L9559" s="284" t="s">
        <v>4090</v>
      </c>
      <c r="M9559" s="223"/>
      <c r="N9559" s="203"/>
      <c r="O9559" s="222" t="s">
        <v>326</v>
      </c>
    </row>
    <row r="9560" spans="1:15" ht="29.25" customHeight="1">
      <c r="A9560" s="221" t="s">
        <v>73</v>
      </c>
      <c r="B9560" s="221" t="s">
        <v>785</v>
      </c>
      <c r="C9560" s="222" t="s">
        <v>560</v>
      </c>
      <c r="D9560" s="222" t="s">
        <v>164</v>
      </c>
      <c r="E9560" s="199" t="s">
        <v>163</v>
      </c>
      <c r="F9560" s="200" t="s">
        <v>630</v>
      </c>
      <c r="G9560" s="200" t="s">
        <v>631</v>
      </c>
      <c r="H9560" s="200"/>
      <c r="I9560" s="200">
        <v>45615</v>
      </c>
      <c r="J9560" s="143">
        <f t="shared" si="149"/>
        <v>45615</v>
      </c>
      <c r="K9560" s="202">
        <v>9.5</v>
      </c>
      <c r="L9560" s="284" t="s">
        <v>4091</v>
      </c>
      <c r="M9560" s="223"/>
      <c r="N9560" s="203"/>
      <c r="O9560" s="222" t="s">
        <v>326</v>
      </c>
    </row>
    <row r="9561" spans="1:15" ht="29.25" customHeight="1">
      <c r="A9561" s="221" t="s">
        <v>73</v>
      </c>
      <c r="B9561" s="221" t="s">
        <v>785</v>
      </c>
      <c r="C9561" s="222" t="s">
        <v>560</v>
      </c>
      <c r="D9561" s="222" t="s">
        <v>164</v>
      </c>
      <c r="E9561" s="199" t="s">
        <v>163</v>
      </c>
      <c r="F9561" s="200" t="s">
        <v>630</v>
      </c>
      <c r="G9561" s="200" t="s">
        <v>631</v>
      </c>
      <c r="H9561" s="200"/>
      <c r="I9561" s="200">
        <v>45616</v>
      </c>
      <c r="J9561" s="143">
        <f t="shared" si="149"/>
        <v>45616</v>
      </c>
      <c r="K9561" s="202">
        <v>9.5</v>
      </c>
      <c r="L9561" s="284" t="s">
        <v>4091</v>
      </c>
      <c r="M9561" s="223"/>
      <c r="N9561" s="203"/>
      <c r="O9561" s="222" t="s">
        <v>326</v>
      </c>
    </row>
    <row r="9562" spans="1:15" ht="29.25" customHeight="1">
      <c r="A9562" s="221" t="s">
        <v>73</v>
      </c>
      <c r="B9562" s="221" t="s">
        <v>785</v>
      </c>
      <c r="C9562" s="222" t="s">
        <v>560</v>
      </c>
      <c r="D9562" s="222" t="s">
        <v>164</v>
      </c>
      <c r="E9562" s="199" t="s">
        <v>163</v>
      </c>
      <c r="F9562" s="200" t="s">
        <v>630</v>
      </c>
      <c r="G9562" s="200" t="s">
        <v>631</v>
      </c>
      <c r="H9562" s="200"/>
      <c r="I9562" s="200">
        <v>45617</v>
      </c>
      <c r="J9562" s="143">
        <f t="shared" si="149"/>
        <v>45617</v>
      </c>
      <c r="K9562" s="202">
        <v>9</v>
      </c>
      <c r="L9562" s="284" t="s">
        <v>4091</v>
      </c>
      <c r="M9562" s="223"/>
      <c r="N9562" s="203"/>
      <c r="O9562" s="222" t="s">
        <v>326</v>
      </c>
    </row>
    <row r="9563" spans="1:15" ht="29.25" customHeight="1">
      <c r="A9563" s="221" t="s">
        <v>73</v>
      </c>
      <c r="B9563" s="221" t="s">
        <v>785</v>
      </c>
      <c r="C9563" s="222" t="s">
        <v>560</v>
      </c>
      <c r="D9563" s="222" t="s">
        <v>164</v>
      </c>
      <c r="E9563" s="199" t="s">
        <v>163</v>
      </c>
      <c r="F9563" s="200" t="s">
        <v>670</v>
      </c>
      <c r="G9563" s="200" t="s">
        <v>671</v>
      </c>
      <c r="H9563" s="200"/>
      <c r="I9563" s="200">
        <v>45618</v>
      </c>
      <c r="J9563" s="143">
        <f t="shared" si="149"/>
        <v>45618</v>
      </c>
      <c r="K9563" s="202">
        <v>9</v>
      </c>
      <c r="L9563" s="285" t="s">
        <v>4232</v>
      </c>
      <c r="M9563" s="223"/>
      <c r="N9563" s="203"/>
      <c r="O9563" s="222" t="s">
        <v>326</v>
      </c>
    </row>
    <row r="9564" spans="1:15" ht="29.25" customHeight="1">
      <c r="A9564" s="221" t="s">
        <v>73</v>
      </c>
      <c r="B9564" s="221" t="s">
        <v>785</v>
      </c>
      <c r="C9564" s="222" t="s">
        <v>560</v>
      </c>
      <c r="D9564" s="222" t="s">
        <v>164</v>
      </c>
      <c r="E9564" s="199" t="s">
        <v>163</v>
      </c>
      <c r="F9564" s="200" t="s">
        <v>670</v>
      </c>
      <c r="G9564" s="200" t="s">
        <v>671</v>
      </c>
      <c r="H9564" s="200"/>
      <c r="I9564" s="200">
        <v>45621</v>
      </c>
      <c r="J9564" s="143">
        <f t="shared" si="149"/>
        <v>45621</v>
      </c>
      <c r="K9564" s="202">
        <v>9.5</v>
      </c>
      <c r="L9564" s="285" t="s">
        <v>4232</v>
      </c>
      <c r="M9564" s="223"/>
      <c r="N9564" s="203"/>
      <c r="O9564" s="222" t="s">
        <v>326</v>
      </c>
    </row>
    <row r="9565" spans="1:15" ht="29.25" customHeight="1">
      <c r="A9565" s="221" t="s">
        <v>73</v>
      </c>
      <c r="B9565" s="221" t="s">
        <v>785</v>
      </c>
      <c r="C9565" s="222" t="s">
        <v>560</v>
      </c>
      <c r="D9565" s="222" t="s">
        <v>164</v>
      </c>
      <c r="E9565" s="199" t="s">
        <v>163</v>
      </c>
      <c r="F9565" s="200" t="s">
        <v>670</v>
      </c>
      <c r="G9565" s="200" t="s">
        <v>671</v>
      </c>
      <c r="H9565" s="200"/>
      <c r="I9565" s="200">
        <v>45622</v>
      </c>
      <c r="J9565" s="143">
        <f t="shared" si="149"/>
        <v>45622</v>
      </c>
      <c r="K9565" s="202">
        <v>9</v>
      </c>
      <c r="L9565" s="284" t="s">
        <v>4233</v>
      </c>
      <c r="M9565" s="223"/>
      <c r="N9565" s="203"/>
      <c r="O9565" s="222" t="s">
        <v>326</v>
      </c>
    </row>
    <row r="9566" spans="1:15" ht="29.25" customHeight="1">
      <c r="A9566" s="221" t="s">
        <v>73</v>
      </c>
      <c r="B9566" s="221" t="s">
        <v>785</v>
      </c>
      <c r="C9566" s="222" t="s">
        <v>560</v>
      </c>
      <c r="D9566" s="222" t="s">
        <v>164</v>
      </c>
      <c r="E9566" s="199" t="s">
        <v>163</v>
      </c>
      <c r="F9566" s="200" t="s">
        <v>630</v>
      </c>
      <c r="G9566" s="200" t="s">
        <v>631</v>
      </c>
      <c r="H9566" s="200"/>
      <c r="I9566" s="200">
        <v>45623</v>
      </c>
      <c r="J9566" s="143">
        <f t="shared" si="149"/>
        <v>45623</v>
      </c>
      <c r="K9566" s="202">
        <v>9</v>
      </c>
      <c r="L9566" s="284" t="s">
        <v>4362</v>
      </c>
      <c r="M9566" s="223"/>
      <c r="N9566" s="203"/>
      <c r="O9566" s="222" t="s">
        <v>326</v>
      </c>
    </row>
    <row r="9567" spans="1:15" ht="29.25" customHeight="1">
      <c r="A9567" s="221" t="s">
        <v>73</v>
      </c>
      <c r="B9567" s="221" t="s">
        <v>785</v>
      </c>
      <c r="C9567" s="222" t="s">
        <v>560</v>
      </c>
      <c r="D9567" s="222" t="s">
        <v>164</v>
      </c>
      <c r="E9567" s="199" t="s">
        <v>163</v>
      </c>
      <c r="F9567" s="200" t="s">
        <v>630</v>
      </c>
      <c r="G9567" s="200" t="s">
        <v>631</v>
      </c>
      <c r="H9567" s="200"/>
      <c r="I9567" s="200">
        <v>45624</v>
      </c>
      <c r="J9567" s="143">
        <f t="shared" si="149"/>
        <v>45624</v>
      </c>
      <c r="K9567" s="202">
        <v>9.5</v>
      </c>
      <c r="L9567" s="284" t="s">
        <v>4363</v>
      </c>
      <c r="M9567" s="223"/>
      <c r="N9567" s="203"/>
      <c r="O9567" s="222" t="s">
        <v>326</v>
      </c>
    </row>
    <row r="9568" spans="1:15" ht="29.25" customHeight="1">
      <c r="A9568" s="221" t="s">
        <v>73</v>
      </c>
      <c r="B9568" s="221" t="s">
        <v>785</v>
      </c>
      <c r="C9568" s="222" t="s">
        <v>560</v>
      </c>
      <c r="D9568" s="222" t="s">
        <v>164</v>
      </c>
      <c r="E9568" s="199" t="s">
        <v>163</v>
      </c>
      <c r="F9568" s="200" t="s">
        <v>630</v>
      </c>
      <c r="G9568" s="200" t="s">
        <v>631</v>
      </c>
      <c r="H9568" s="200"/>
      <c r="I9568" s="200">
        <v>45625</v>
      </c>
      <c r="J9568" s="143">
        <f t="shared" si="149"/>
        <v>45625</v>
      </c>
      <c r="K9568" s="202">
        <v>9.5</v>
      </c>
      <c r="L9568" s="284" t="s">
        <v>4364</v>
      </c>
      <c r="M9568" s="223"/>
      <c r="N9568" s="203"/>
      <c r="O9568" s="222" t="s">
        <v>326</v>
      </c>
    </row>
    <row r="9569" spans="1:15" ht="29.25" customHeight="1">
      <c r="A9569" s="221" t="s">
        <v>73</v>
      </c>
      <c r="B9569" s="221" t="s">
        <v>785</v>
      </c>
      <c r="C9569" s="222" t="s">
        <v>560</v>
      </c>
      <c r="D9569" s="222" t="s">
        <v>164</v>
      </c>
      <c r="E9569" s="199" t="s">
        <v>163</v>
      </c>
      <c r="F9569" s="200" t="s">
        <v>630</v>
      </c>
      <c r="G9569" s="200" t="s">
        <v>631</v>
      </c>
      <c r="H9569" s="200"/>
      <c r="I9569" s="200">
        <v>45628</v>
      </c>
      <c r="J9569" s="143">
        <f t="shared" si="149"/>
        <v>45628</v>
      </c>
      <c r="K9569" s="202">
        <v>9.5</v>
      </c>
      <c r="L9569" s="284" t="s">
        <v>4365</v>
      </c>
      <c r="M9569" s="223"/>
      <c r="N9569" s="203"/>
      <c r="O9569" s="222" t="s">
        <v>326</v>
      </c>
    </row>
    <row r="9570" spans="1:15" ht="29.25" customHeight="1">
      <c r="A9570" s="221" t="s">
        <v>73</v>
      </c>
      <c r="B9570" s="221" t="s">
        <v>785</v>
      </c>
      <c r="C9570" s="222" t="s">
        <v>560</v>
      </c>
      <c r="D9570" s="222" t="s">
        <v>164</v>
      </c>
      <c r="E9570" s="199" t="s">
        <v>163</v>
      </c>
      <c r="F9570" s="200" t="s">
        <v>630</v>
      </c>
      <c r="G9570" s="200" t="s">
        <v>631</v>
      </c>
      <c r="H9570" s="200"/>
      <c r="I9570" s="200">
        <v>45629</v>
      </c>
      <c r="J9570" s="143">
        <f t="shared" si="149"/>
        <v>45629</v>
      </c>
      <c r="K9570" s="202">
        <v>6</v>
      </c>
      <c r="L9570" s="284" t="s">
        <v>4366</v>
      </c>
      <c r="M9570" s="223"/>
      <c r="N9570" s="203"/>
      <c r="O9570" s="222" t="s">
        <v>326</v>
      </c>
    </row>
    <row r="9571" spans="1:15" ht="29.25" customHeight="1">
      <c r="A9571" s="221" t="s">
        <v>73</v>
      </c>
      <c r="B9571" s="221" t="s">
        <v>785</v>
      </c>
      <c r="C9571" s="222" t="s">
        <v>560</v>
      </c>
      <c r="D9571" s="222" t="s">
        <v>164</v>
      </c>
      <c r="E9571" s="199" t="s">
        <v>166</v>
      </c>
      <c r="F9571" s="200"/>
      <c r="G9571" s="200"/>
      <c r="H9571" s="200"/>
      <c r="I9571" s="200">
        <v>45629</v>
      </c>
      <c r="J9571" s="143">
        <f t="shared" si="149"/>
        <v>45629</v>
      </c>
      <c r="K9571" s="202">
        <v>2</v>
      </c>
      <c r="L9571" s="284" t="s">
        <v>4367</v>
      </c>
      <c r="M9571" s="223"/>
      <c r="N9571" s="203"/>
      <c r="O9571" s="222" t="s">
        <v>326</v>
      </c>
    </row>
    <row r="9572" spans="1:15" ht="29.25" customHeight="1">
      <c r="A9572" s="221" t="s">
        <v>73</v>
      </c>
      <c r="B9572" s="221" t="s">
        <v>785</v>
      </c>
      <c r="C9572" s="222" t="s">
        <v>560</v>
      </c>
      <c r="D9572" s="222" t="s">
        <v>164</v>
      </c>
      <c r="E9572" s="199" t="s">
        <v>163</v>
      </c>
      <c r="F9572" s="200" t="s">
        <v>630</v>
      </c>
      <c r="G9572" s="200" t="s">
        <v>631</v>
      </c>
      <c r="H9572" s="200"/>
      <c r="I9572" s="200">
        <v>45630</v>
      </c>
      <c r="J9572" s="143">
        <f t="shared" si="149"/>
        <v>45630</v>
      </c>
      <c r="K9572" s="202">
        <v>9.5</v>
      </c>
      <c r="L9572" s="284" t="s">
        <v>4506</v>
      </c>
      <c r="M9572" s="223"/>
      <c r="N9572" s="203"/>
      <c r="O9572" s="222" t="s">
        <v>326</v>
      </c>
    </row>
    <row r="9573" spans="1:15" ht="29.25" customHeight="1">
      <c r="A9573" s="221" t="s">
        <v>73</v>
      </c>
      <c r="B9573" s="221" t="s">
        <v>785</v>
      </c>
      <c r="C9573" s="222" t="s">
        <v>560</v>
      </c>
      <c r="D9573" s="222" t="s">
        <v>164</v>
      </c>
      <c r="E9573" s="199" t="s">
        <v>163</v>
      </c>
      <c r="F9573" s="200" t="s">
        <v>630</v>
      </c>
      <c r="G9573" s="200" t="s">
        <v>631</v>
      </c>
      <c r="H9573" s="200"/>
      <c r="I9573" s="200">
        <v>45631</v>
      </c>
      <c r="J9573" s="143">
        <f t="shared" si="149"/>
        <v>45631</v>
      </c>
      <c r="K9573" s="202">
        <v>9.5</v>
      </c>
      <c r="L9573" s="284" t="s">
        <v>4507</v>
      </c>
      <c r="M9573" s="223"/>
      <c r="N9573" s="203"/>
      <c r="O9573" s="222" t="s">
        <v>326</v>
      </c>
    </row>
    <row r="9574" spans="1:15" ht="29.25" customHeight="1">
      <c r="A9574" s="221" t="s">
        <v>73</v>
      </c>
      <c r="B9574" s="221" t="s">
        <v>785</v>
      </c>
      <c r="C9574" s="222" t="s">
        <v>560</v>
      </c>
      <c r="D9574" s="222" t="s">
        <v>164</v>
      </c>
      <c r="E9574" s="199" t="s">
        <v>163</v>
      </c>
      <c r="F9574" s="200" t="s">
        <v>630</v>
      </c>
      <c r="G9574" s="200" t="s">
        <v>631</v>
      </c>
      <c r="H9574" s="200"/>
      <c r="I9574" s="200">
        <v>45632</v>
      </c>
      <c r="J9574" s="143">
        <f t="shared" si="149"/>
        <v>45632</v>
      </c>
      <c r="K9574" s="202">
        <v>8.5</v>
      </c>
      <c r="L9574" s="285" t="s">
        <v>4508</v>
      </c>
      <c r="M9574" s="223"/>
      <c r="N9574" s="203"/>
      <c r="O9574" s="222" t="s">
        <v>326</v>
      </c>
    </row>
    <row r="9575" spans="1:15" ht="29.25" customHeight="1">
      <c r="A9575" s="221" t="s">
        <v>73</v>
      </c>
      <c r="B9575" s="221" t="s">
        <v>785</v>
      </c>
      <c r="C9575" s="222" t="s">
        <v>560</v>
      </c>
      <c r="D9575" s="222" t="s">
        <v>164</v>
      </c>
      <c r="E9575" s="199" t="s">
        <v>163</v>
      </c>
      <c r="F9575" s="200" t="s">
        <v>630</v>
      </c>
      <c r="G9575" s="200" t="s">
        <v>631</v>
      </c>
      <c r="H9575" s="200"/>
      <c r="I9575" s="200">
        <v>45635</v>
      </c>
      <c r="J9575" s="143">
        <f t="shared" si="149"/>
        <v>45635</v>
      </c>
      <c r="K9575" s="202">
        <v>9.5</v>
      </c>
      <c r="L9575" s="284" t="s">
        <v>4509</v>
      </c>
      <c r="M9575" s="223"/>
      <c r="N9575" s="203"/>
      <c r="O9575" s="222" t="s">
        <v>326</v>
      </c>
    </row>
    <row r="9576" spans="1:15" ht="29.25" customHeight="1">
      <c r="A9576" s="221" t="s">
        <v>73</v>
      </c>
      <c r="B9576" s="221" t="s">
        <v>785</v>
      </c>
      <c r="C9576" s="222" t="s">
        <v>560</v>
      </c>
      <c r="D9576" s="222" t="s">
        <v>164</v>
      </c>
      <c r="E9576" s="199" t="s">
        <v>166</v>
      </c>
      <c r="F9576" s="200"/>
      <c r="G9576" s="200"/>
      <c r="H9576" s="200"/>
      <c r="I9576" s="200">
        <v>45636</v>
      </c>
      <c r="J9576" s="143">
        <f t="shared" si="149"/>
        <v>45636</v>
      </c>
      <c r="K9576" s="202">
        <v>9</v>
      </c>
      <c r="L9576" s="284" t="s">
        <v>4510</v>
      </c>
      <c r="M9576" s="223"/>
      <c r="N9576" s="203"/>
      <c r="O9576" s="222" t="s">
        <v>326</v>
      </c>
    </row>
    <row r="9577" spans="1:15" ht="29.25" customHeight="1">
      <c r="A9577" s="221" t="s">
        <v>73</v>
      </c>
      <c r="B9577" s="221" t="s">
        <v>785</v>
      </c>
      <c r="C9577" s="222" t="s">
        <v>560</v>
      </c>
      <c r="D9577" s="222" t="s">
        <v>164</v>
      </c>
      <c r="E9577" s="199" t="s">
        <v>166</v>
      </c>
      <c r="F9577" s="200"/>
      <c r="G9577" s="200"/>
      <c r="H9577" s="200"/>
      <c r="I9577" s="200">
        <v>45637</v>
      </c>
      <c r="J9577" s="143">
        <f t="shared" si="149"/>
        <v>45637</v>
      </c>
      <c r="K9577" s="202">
        <v>8.5</v>
      </c>
      <c r="L9577" s="284" t="s">
        <v>4652</v>
      </c>
      <c r="M9577" s="223"/>
      <c r="N9577" s="203"/>
      <c r="O9577" s="222" t="s">
        <v>326</v>
      </c>
    </row>
    <row r="9578" spans="1:15" ht="29.25" customHeight="1">
      <c r="A9578" s="221" t="s">
        <v>73</v>
      </c>
      <c r="B9578" s="221" t="s">
        <v>785</v>
      </c>
      <c r="C9578" s="222" t="s">
        <v>560</v>
      </c>
      <c r="D9578" s="222" t="s">
        <v>164</v>
      </c>
      <c r="E9578" s="199" t="s">
        <v>166</v>
      </c>
      <c r="F9578" s="200"/>
      <c r="G9578" s="200"/>
      <c r="H9578" s="200"/>
      <c r="I9578" s="200">
        <v>45638</v>
      </c>
      <c r="J9578" s="143">
        <f t="shared" si="149"/>
        <v>45638</v>
      </c>
      <c r="K9578" s="202">
        <v>9</v>
      </c>
      <c r="L9578" s="284" t="s">
        <v>4653</v>
      </c>
      <c r="M9578" s="223"/>
      <c r="N9578" s="203"/>
      <c r="O9578" s="222" t="s">
        <v>326</v>
      </c>
    </row>
    <row r="9579" spans="1:15" ht="29.25" customHeight="1">
      <c r="A9579" s="221" t="s">
        <v>73</v>
      </c>
      <c r="B9579" s="221" t="s">
        <v>785</v>
      </c>
      <c r="C9579" s="222" t="s">
        <v>560</v>
      </c>
      <c r="D9579" s="222" t="s">
        <v>164</v>
      </c>
      <c r="E9579" s="199" t="s">
        <v>166</v>
      </c>
      <c r="F9579" s="200"/>
      <c r="G9579" s="200"/>
      <c r="H9579" s="200"/>
      <c r="I9579" s="200">
        <v>45639</v>
      </c>
      <c r="J9579" s="143">
        <f t="shared" si="149"/>
        <v>45639</v>
      </c>
      <c r="K9579" s="202">
        <v>9</v>
      </c>
      <c r="L9579" s="284" t="s">
        <v>4654</v>
      </c>
      <c r="M9579" s="223"/>
      <c r="N9579" s="203"/>
      <c r="O9579" s="222" t="s">
        <v>326</v>
      </c>
    </row>
    <row r="9580" spans="1:15" ht="29.25" customHeight="1">
      <c r="A9580" s="221" t="s">
        <v>73</v>
      </c>
      <c r="B9580" s="221" t="s">
        <v>785</v>
      </c>
      <c r="C9580" s="222" t="s">
        <v>560</v>
      </c>
      <c r="D9580" s="222" t="s">
        <v>164</v>
      </c>
      <c r="E9580" s="199" t="s">
        <v>166</v>
      </c>
      <c r="F9580" s="200"/>
      <c r="G9580" s="200"/>
      <c r="H9580" s="200"/>
      <c r="I9580" s="200">
        <v>45642</v>
      </c>
      <c r="J9580" s="143">
        <f t="shared" si="149"/>
        <v>45642</v>
      </c>
      <c r="K9580" s="202">
        <v>8.5</v>
      </c>
      <c r="L9580" s="284" t="s">
        <v>4655</v>
      </c>
      <c r="M9580" s="223"/>
      <c r="N9580" s="203"/>
      <c r="O9580" s="222" t="s">
        <v>326</v>
      </c>
    </row>
    <row r="9581" spans="1:15" ht="29.25" customHeight="1">
      <c r="A9581" s="221" t="s">
        <v>73</v>
      </c>
      <c r="B9581" s="221" t="s">
        <v>785</v>
      </c>
      <c r="C9581" s="222" t="s">
        <v>560</v>
      </c>
      <c r="D9581" s="222" t="s">
        <v>164</v>
      </c>
      <c r="E9581" s="199" t="s">
        <v>166</v>
      </c>
      <c r="F9581" s="200"/>
      <c r="G9581" s="200"/>
      <c r="H9581" s="200"/>
      <c r="I9581" s="200">
        <v>45643</v>
      </c>
      <c r="J9581" s="143">
        <f t="shared" si="149"/>
        <v>45643</v>
      </c>
      <c r="K9581" s="202">
        <v>8.5</v>
      </c>
      <c r="L9581" s="284" t="s">
        <v>4656</v>
      </c>
      <c r="M9581" s="223"/>
      <c r="N9581" s="203"/>
      <c r="O9581" s="222" t="s">
        <v>326</v>
      </c>
    </row>
    <row r="9582" spans="1:15" ht="29.25" customHeight="1">
      <c r="A9582" s="221" t="s">
        <v>73</v>
      </c>
      <c r="B9582" s="221" t="s">
        <v>785</v>
      </c>
      <c r="C9582" s="222" t="s">
        <v>560</v>
      </c>
      <c r="D9582" s="222" t="s">
        <v>164</v>
      </c>
      <c r="E9582" s="199" t="s">
        <v>166</v>
      </c>
      <c r="F9582" s="200"/>
      <c r="G9582" s="200"/>
      <c r="H9582" s="200"/>
      <c r="I9582" s="200">
        <v>45644</v>
      </c>
      <c r="J9582" s="143">
        <f t="shared" si="149"/>
        <v>45644</v>
      </c>
      <c r="K9582" s="202">
        <v>8</v>
      </c>
      <c r="L9582" s="285" t="s">
        <v>4865</v>
      </c>
      <c r="M9582" s="223"/>
      <c r="N9582" s="203"/>
      <c r="O9582" s="222" t="s">
        <v>326</v>
      </c>
    </row>
    <row r="9583" spans="1:15" ht="29.25" customHeight="1">
      <c r="A9583" s="221" t="s">
        <v>73</v>
      </c>
      <c r="B9583" s="221" t="s">
        <v>785</v>
      </c>
      <c r="C9583" s="222" t="s">
        <v>560</v>
      </c>
      <c r="D9583" s="222" t="s">
        <v>164</v>
      </c>
      <c r="E9583" s="199" t="s">
        <v>166</v>
      </c>
      <c r="F9583" s="200"/>
      <c r="G9583" s="200"/>
      <c r="H9583" s="200"/>
      <c r="I9583" s="200">
        <v>45645</v>
      </c>
      <c r="J9583" s="143">
        <f t="shared" si="149"/>
        <v>45645</v>
      </c>
      <c r="K9583" s="202">
        <v>8</v>
      </c>
      <c r="L9583" s="285" t="s">
        <v>4865</v>
      </c>
      <c r="M9583" s="223"/>
      <c r="N9583" s="203"/>
      <c r="O9583" s="222" t="s">
        <v>326</v>
      </c>
    </row>
    <row r="9584" spans="1:15" ht="29.25" customHeight="1">
      <c r="A9584" s="221" t="s">
        <v>73</v>
      </c>
      <c r="B9584" s="221" t="s">
        <v>785</v>
      </c>
      <c r="C9584" s="222" t="s">
        <v>560</v>
      </c>
      <c r="D9584" s="222" t="s">
        <v>164</v>
      </c>
      <c r="E9584" s="199" t="s">
        <v>165</v>
      </c>
      <c r="F9584" s="200"/>
      <c r="G9584" s="200"/>
      <c r="H9584" s="200"/>
      <c r="I9584" s="200">
        <v>45646</v>
      </c>
      <c r="J9584" s="143">
        <f t="shared" si="149"/>
        <v>45646</v>
      </c>
      <c r="K9584" s="202">
        <v>8</v>
      </c>
      <c r="L9584" s="285" t="s">
        <v>170</v>
      </c>
      <c r="M9584" s="223"/>
      <c r="N9584" s="203"/>
      <c r="O9584" s="222" t="s">
        <v>326</v>
      </c>
    </row>
    <row r="9585" spans="1:15" ht="29.25" customHeight="1">
      <c r="A9585" s="221" t="s">
        <v>73</v>
      </c>
      <c r="B9585" s="221" t="s">
        <v>785</v>
      </c>
      <c r="C9585" s="222" t="s">
        <v>560</v>
      </c>
      <c r="D9585" s="222" t="s">
        <v>164</v>
      </c>
      <c r="E9585" s="199" t="s">
        <v>166</v>
      </c>
      <c r="F9585" s="200"/>
      <c r="G9585" s="200"/>
      <c r="H9585" s="200"/>
      <c r="I9585" s="200">
        <v>45649</v>
      </c>
      <c r="J9585" s="143">
        <f t="shared" si="149"/>
        <v>45649</v>
      </c>
      <c r="K9585" s="202">
        <v>9.5</v>
      </c>
      <c r="L9585" s="284" t="s">
        <v>4866</v>
      </c>
      <c r="M9585" s="223"/>
      <c r="N9585" s="203"/>
      <c r="O9585" s="222" t="s">
        <v>326</v>
      </c>
    </row>
    <row r="9586" spans="1:15" ht="29.25" customHeight="1">
      <c r="A9586" s="221" t="s">
        <v>73</v>
      </c>
      <c r="B9586" s="221" t="s">
        <v>785</v>
      </c>
      <c r="C9586" s="222" t="s">
        <v>560</v>
      </c>
      <c r="D9586" s="222" t="s">
        <v>164</v>
      </c>
      <c r="E9586" s="199" t="s">
        <v>166</v>
      </c>
      <c r="F9586" s="200"/>
      <c r="G9586" s="200"/>
      <c r="H9586" s="200"/>
      <c r="I9586" s="200">
        <v>45650</v>
      </c>
      <c r="J9586" s="143">
        <f t="shared" si="149"/>
        <v>45650</v>
      </c>
      <c r="K9586" s="202">
        <v>8.5</v>
      </c>
      <c r="L9586" s="284" t="s">
        <v>4866</v>
      </c>
      <c r="M9586" s="223"/>
      <c r="N9586" s="203"/>
      <c r="O9586" s="222" t="s">
        <v>326</v>
      </c>
    </row>
    <row r="9587" spans="1:15" ht="29.25" customHeight="1">
      <c r="A9587" s="221" t="s">
        <v>73</v>
      </c>
      <c r="B9587" s="221" t="s">
        <v>785</v>
      </c>
      <c r="C9587" s="222" t="s">
        <v>560</v>
      </c>
      <c r="D9587" s="222" t="s">
        <v>164</v>
      </c>
      <c r="E9587" s="199" t="s">
        <v>166</v>
      </c>
      <c r="F9587" s="200"/>
      <c r="G9587" s="200"/>
      <c r="H9587" s="200"/>
      <c r="I9587" s="200">
        <v>45651</v>
      </c>
      <c r="J9587" s="143">
        <f t="shared" si="149"/>
        <v>45651</v>
      </c>
      <c r="K9587" s="202">
        <v>8</v>
      </c>
      <c r="L9587" s="284" t="s">
        <v>4866</v>
      </c>
      <c r="M9587" s="223"/>
      <c r="N9587" s="203"/>
      <c r="O9587" s="222" t="s">
        <v>326</v>
      </c>
    </row>
    <row r="9588" spans="1:15" ht="29.25" customHeight="1">
      <c r="A9588" s="221" t="s">
        <v>73</v>
      </c>
      <c r="B9588" s="221" t="s">
        <v>785</v>
      </c>
      <c r="C9588" s="222" t="s">
        <v>560</v>
      </c>
      <c r="D9588" s="222" t="s">
        <v>164</v>
      </c>
      <c r="E9588" s="199" t="s">
        <v>166</v>
      </c>
      <c r="F9588" s="200"/>
      <c r="G9588" s="200"/>
      <c r="H9588" s="200"/>
      <c r="I9588" s="200">
        <v>45652</v>
      </c>
      <c r="J9588" s="143">
        <f t="shared" si="149"/>
        <v>45652</v>
      </c>
      <c r="K9588" s="202">
        <v>8</v>
      </c>
      <c r="L9588" s="284" t="s">
        <v>4866</v>
      </c>
      <c r="M9588" s="223"/>
      <c r="N9588" s="203"/>
      <c r="O9588" s="222" t="s">
        <v>326</v>
      </c>
    </row>
    <row r="9589" spans="1:15" ht="29.25" customHeight="1">
      <c r="A9589" s="221" t="s">
        <v>73</v>
      </c>
      <c r="B9589" s="221" t="s">
        <v>785</v>
      </c>
      <c r="C9589" s="222" t="s">
        <v>560</v>
      </c>
      <c r="D9589" s="222" t="s">
        <v>164</v>
      </c>
      <c r="E9589" s="199" t="s">
        <v>166</v>
      </c>
      <c r="F9589" s="200"/>
      <c r="G9589" s="200"/>
      <c r="H9589" s="200"/>
      <c r="I9589" s="200">
        <v>45653</v>
      </c>
      <c r="J9589" s="143">
        <f t="shared" si="149"/>
        <v>45653</v>
      </c>
      <c r="K9589" s="202">
        <v>8</v>
      </c>
      <c r="L9589" s="284" t="s">
        <v>4866</v>
      </c>
      <c r="M9589" s="223"/>
      <c r="N9589" s="203"/>
      <c r="O9589" s="222" t="s">
        <v>326</v>
      </c>
    </row>
    <row r="9590" spans="1:15" ht="29.25" customHeight="1">
      <c r="A9590" s="221" t="s">
        <v>73</v>
      </c>
      <c r="B9590" s="221" t="s">
        <v>785</v>
      </c>
      <c r="C9590" s="222" t="s">
        <v>560</v>
      </c>
      <c r="D9590" s="222" t="s">
        <v>164</v>
      </c>
      <c r="E9590" s="199" t="s">
        <v>166</v>
      </c>
      <c r="F9590" s="200"/>
      <c r="G9590" s="200"/>
      <c r="H9590" s="200"/>
      <c r="I9590" s="200">
        <v>45656</v>
      </c>
      <c r="J9590" s="143">
        <f t="shared" si="149"/>
        <v>45656</v>
      </c>
      <c r="K9590" s="202">
        <v>3</v>
      </c>
      <c r="L9590" s="284" t="s">
        <v>4866</v>
      </c>
      <c r="M9590" s="223"/>
      <c r="N9590" s="203"/>
      <c r="O9590" s="222" t="s">
        <v>326</v>
      </c>
    </row>
    <row r="9591" spans="1:15" ht="29.25" customHeight="1">
      <c r="A9591" s="221" t="s">
        <v>73</v>
      </c>
      <c r="B9591" s="221" t="s">
        <v>785</v>
      </c>
      <c r="C9591" s="222" t="s">
        <v>560</v>
      </c>
      <c r="D9591" s="222" t="s">
        <v>164</v>
      </c>
      <c r="E9591" s="199" t="s">
        <v>165</v>
      </c>
      <c r="F9591" s="200"/>
      <c r="G9591" s="200"/>
      <c r="H9591" s="200"/>
      <c r="I9591" s="200">
        <v>45656</v>
      </c>
      <c r="J9591" s="143">
        <f t="shared" si="149"/>
        <v>45656</v>
      </c>
      <c r="K9591" s="202">
        <v>5</v>
      </c>
      <c r="L9591" s="285" t="s">
        <v>170</v>
      </c>
      <c r="M9591" s="223"/>
      <c r="N9591" s="203"/>
      <c r="O9591" s="222" t="s">
        <v>326</v>
      </c>
    </row>
    <row r="9592" spans="1:15" ht="29.25" customHeight="1">
      <c r="A9592" s="221" t="s">
        <v>73</v>
      </c>
      <c r="B9592" s="221" t="s">
        <v>785</v>
      </c>
      <c r="C9592" s="222" t="s">
        <v>560</v>
      </c>
      <c r="D9592" s="222" t="s">
        <v>164</v>
      </c>
      <c r="E9592" s="199" t="s">
        <v>166</v>
      </c>
      <c r="F9592" s="200"/>
      <c r="G9592" s="200"/>
      <c r="H9592" s="200"/>
      <c r="I9592" s="200">
        <v>45657</v>
      </c>
      <c r="J9592" s="143">
        <f t="shared" si="149"/>
        <v>45657</v>
      </c>
      <c r="K9592" s="202">
        <v>8</v>
      </c>
      <c r="L9592" s="284" t="s">
        <v>4866</v>
      </c>
      <c r="M9592" s="223"/>
      <c r="N9592" s="203"/>
      <c r="O9592" s="222" t="s">
        <v>326</v>
      </c>
    </row>
    <row r="9593" spans="1:15" ht="29.25" customHeight="1">
      <c r="A9593" s="221" t="s">
        <v>73</v>
      </c>
      <c r="B9593" s="221" t="s">
        <v>785</v>
      </c>
      <c r="C9593" s="222" t="s">
        <v>560</v>
      </c>
      <c r="D9593" s="222" t="s">
        <v>164</v>
      </c>
      <c r="E9593" s="199" t="s">
        <v>166</v>
      </c>
      <c r="F9593" s="200"/>
      <c r="G9593" s="200"/>
      <c r="H9593" s="200"/>
      <c r="I9593" s="200">
        <v>45659</v>
      </c>
      <c r="J9593" s="143">
        <f t="shared" si="149"/>
        <v>45659</v>
      </c>
      <c r="K9593" s="202">
        <v>9.5</v>
      </c>
      <c r="L9593" s="284" t="s">
        <v>4866</v>
      </c>
      <c r="M9593" s="223"/>
      <c r="N9593" s="203"/>
      <c r="O9593" s="222" t="s">
        <v>326</v>
      </c>
    </row>
    <row r="9594" spans="1:15" ht="29.25" customHeight="1">
      <c r="A9594" s="221" t="s">
        <v>73</v>
      </c>
      <c r="B9594" s="221" t="s">
        <v>785</v>
      </c>
      <c r="C9594" s="222" t="s">
        <v>560</v>
      </c>
      <c r="D9594" s="222" t="s">
        <v>164</v>
      </c>
      <c r="E9594" s="199" t="s">
        <v>166</v>
      </c>
      <c r="F9594" s="200"/>
      <c r="G9594" s="200"/>
      <c r="H9594" s="200"/>
      <c r="I9594" s="200">
        <v>45660</v>
      </c>
      <c r="J9594" s="143">
        <f t="shared" si="149"/>
        <v>45660</v>
      </c>
      <c r="K9594" s="202">
        <v>8</v>
      </c>
      <c r="L9594" s="284" t="s">
        <v>4866</v>
      </c>
      <c r="M9594" s="223"/>
      <c r="N9594" s="203"/>
      <c r="O9594" s="222" t="s">
        <v>326</v>
      </c>
    </row>
    <row r="9595" spans="1:15" ht="29.25" customHeight="1">
      <c r="A9595" s="221" t="s">
        <v>73</v>
      </c>
      <c r="B9595" s="221" t="s">
        <v>785</v>
      </c>
      <c r="C9595" s="222" t="s">
        <v>560</v>
      </c>
      <c r="D9595" s="222" t="s">
        <v>164</v>
      </c>
      <c r="E9595" s="199" t="s">
        <v>166</v>
      </c>
      <c r="F9595" s="200"/>
      <c r="G9595" s="200"/>
      <c r="H9595" s="200"/>
      <c r="I9595" s="200">
        <v>45663</v>
      </c>
      <c r="J9595" s="143">
        <f t="shared" si="149"/>
        <v>45663</v>
      </c>
      <c r="K9595" s="202">
        <v>9.5</v>
      </c>
      <c r="L9595" s="284" t="s">
        <v>5127</v>
      </c>
      <c r="M9595" s="223"/>
      <c r="N9595" s="203"/>
      <c r="O9595" s="222" t="s">
        <v>326</v>
      </c>
    </row>
    <row r="9596" spans="1:15" ht="29.25" customHeight="1">
      <c r="A9596" s="221" t="s">
        <v>73</v>
      </c>
      <c r="B9596" s="221" t="s">
        <v>785</v>
      </c>
      <c r="C9596" s="222" t="s">
        <v>560</v>
      </c>
      <c r="D9596" s="222" t="s">
        <v>164</v>
      </c>
      <c r="E9596" s="199" t="s">
        <v>166</v>
      </c>
      <c r="F9596" s="200"/>
      <c r="G9596" s="200"/>
      <c r="H9596" s="200"/>
      <c r="I9596" s="200">
        <v>45664</v>
      </c>
      <c r="J9596" s="143">
        <f t="shared" si="149"/>
        <v>45664</v>
      </c>
      <c r="K9596" s="202">
        <v>8</v>
      </c>
      <c r="L9596" s="284" t="s">
        <v>5128</v>
      </c>
      <c r="M9596" s="223"/>
      <c r="N9596" s="203"/>
      <c r="O9596" s="222" t="s">
        <v>326</v>
      </c>
    </row>
    <row r="9597" spans="1:15" ht="29.25" customHeight="1">
      <c r="A9597" s="221" t="s">
        <v>73</v>
      </c>
      <c r="B9597" s="221" t="s">
        <v>785</v>
      </c>
      <c r="C9597" s="222" t="s">
        <v>560</v>
      </c>
      <c r="D9597" s="222" t="s">
        <v>164</v>
      </c>
      <c r="E9597" s="199" t="s">
        <v>166</v>
      </c>
      <c r="F9597" s="200"/>
      <c r="G9597" s="200"/>
      <c r="H9597" s="200"/>
      <c r="I9597" s="200">
        <v>45665</v>
      </c>
      <c r="J9597" s="143">
        <f t="shared" si="149"/>
        <v>45665</v>
      </c>
      <c r="K9597" s="202">
        <v>8.5</v>
      </c>
      <c r="L9597" s="284" t="s">
        <v>5129</v>
      </c>
      <c r="M9597" s="223"/>
      <c r="N9597" s="203"/>
      <c r="O9597" s="222" t="s">
        <v>326</v>
      </c>
    </row>
    <row r="9598" spans="1:15" ht="29.25" customHeight="1">
      <c r="A9598" s="221" t="s">
        <v>73</v>
      </c>
      <c r="B9598" s="221" t="s">
        <v>785</v>
      </c>
      <c r="C9598" s="222" t="s">
        <v>560</v>
      </c>
      <c r="D9598" s="222" t="s">
        <v>164</v>
      </c>
      <c r="E9598" s="199" t="s">
        <v>166</v>
      </c>
      <c r="F9598" s="200"/>
      <c r="G9598" s="200"/>
      <c r="H9598" s="200"/>
      <c r="I9598" s="200">
        <v>45666</v>
      </c>
      <c r="J9598" s="143">
        <f t="shared" si="149"/>
        <v>45666</v>
      </c>
      <c r="K9598" s="202">
        <v>8.5</v>
      </c>
      <c r="L9598" s="285" t="s">
        <v>5289</v>
      </c>
      <c r="M9598" s="223"/>
      <c r="N9598" s="203"/>
      <c r="O9598" s="222" t="s">
        <v>326</v>
      </c>
    </row>
    <row r="9599" spans="1:15" ht="29.25" customHeight="1">
      <c r="A9599" s="221" t="s">
        <v>73</v>
      </c>
      <c r="B9599" s="221" t="s">
        <v>785</v>
      </c>
      <c r="C9599" s="222" t="s">
        <v>560</v>
      </c>
      <c r="D9599" s="222" t="s">
        <v>164</v>
      </c>
      <c r="E9599" s="199" t="s">
        <v>166</v>
      </c>
      <c r="F9599" s="200"/>
      <c r="G9599" s="200"/>
      <c r="H9599" s="200"/>
      <c r="I9599" s="200">
        <v>45667</v>
      </c>
      <c r="J9599" s="143">
        <f t="shared" si="149"/>
        <v>45667</v>
      </c>
      <c r="K9599" s="202">
        <v>2</v>
      </c>
      <c r="L9599" s="285" t="s">
        <v>183</v>
      </c>
      <c r="M9599" s="223"/>
      <c r="N9599" s="203"/>
      <c r="O9599" s="222" t="s">
        <v>326</v>
      </c>
    </row>
    <row r="9600" spans="1:15" ht="29.25" customHeight="1">
      <c r="A9600" s="221" t="s">
        <v>73</v>
      </c>
      <c r="B9600" s="221" t="s">
        <v>785</v>
      </c>
      <c r="C9600" s="222" t="s">
        <v>560</v>
      </c>
      <c r="D9600" s="222" t="s">
        <v>164</v>
      </c>
      <c r="E9600" s="199" t="s">
        <v>163</v>
      </c>
      <c r="F9600" s="200" t="s">
        <v>4750</v>
      </c>
      <c r="G9600" s="200" t="s">
        <v>4751</v>
      </c>
      <c r="H9600" s="200"/>
      <c r="I9600" s="200">
        <v>45667</v>
      </c>
      <c r="J9600" s="143">
        <f t="shared" si="149"/>
        <v>45667</v>
      </c>
      <c r="K9600" s="202">
        <v>6</v>
      </c>
      <c r="L9600" s="285" t="s">
        <v>332</v>
      </c>
      <c r="M9600" s="223"/>
      <c r="N9600" s="203"/>
      <c r="O9600" s="222" t="s">
        <v>326</v>
      </c>
    </row>
    <row r="9601" spans="1:15" ht="29.25" customHeight="1">
      <c r="A9601" s="221" t="s">
        <v>73</v>
      </c>
      <c r="B9601" s="221" t="s">
        <v>785</v>
      </c>
      <c r="C9601" s="222" t="s">
        <v>560</v>
      </c>
      <c r="D9601" s="222" t="s">
        <v>164</v>
      </c>
      <c r="E9601" s="199" t="s">
        <v>163</v>
      </c>
      <c r="F9601" s="200" t="s">
        <v>4750</v>
      </c>
      <c r="G9601" s="200" t="s">
        <v>4751</v>
      </c>
      <c r="H9601" s="200"/>
      <c r="I9601" s="200">
        <v>45670</v>
      </c>
      <c r="J9601" s="143">
        <f t="shared" si="149"/>
        <v>45670</v>
      </c>
      <c r="K9601" s="202">
        <v>9.5</v>
      </c>
      <c r="L9601" s="285" t="s">
        <v>332</v>
      </c>
      <c r="M9601" s="223"/>
      <c r="N9601" s="203"/>
      <c r="O9601" s="222" t="s">
        <v>326</v>
      </c>
    </row>
    <row r="9602" spans="1:15" ht="29.25" customHeight="1">
      <c r="A9602" s="221" t="s">
        <v>73</v>
      </c>
      <c r="B9602" s="221" t="s">
        <v>785</v>
      </c>
      <c r="C9602" s="222" t="s">
        <v>560</v>
      </c>
      <c r="D9602" s="222" t="s">
        <v>164</v>
      </c>
      <c r="E9602" s="199" t="s">
        <v>163</v>
      </c>
      <c r="F9602" s="200" t="s">
        <v>4750</v>
      </c>
      <c r="G9602" s="200" t="s">
        <v>4751</v>
      </c>
      <c r="H9602" s="200"/>
      <c r="I9602" s="200">
        <v>45671</v>
      </c>
      <c r="J9602" s="143">
        <f t="shared" si="149"/>
        <v>45671</v>
      </c>
      <c r="K9602" s="202">
        <v>8</v>
      </c>
      <c r="L9602" s="285" t="s">
        <v>332</v>
      </c>
      <c r="M9602" s="223"/>
      <c r="N9602" s="203"/>
      <c r="O9602" s="222" t="s">
        <v>326</v>
      </c>
    </row>
    <row r="9603" spans="1:15" ht="29.25" customHeight="1">
      <c r="A9603" s="221" t="s">
        <v>73</v>
      </c>
      <c r="B9603" s="221" t="s">
        <v>785</v>
      </c>
      <c r="C9603" s="222" t="s">
        <v>560</v>
      </c>
      <c r="D9603" s="222" t="s">
        <v>164</v>
      </c>
      <c r="E9603" s="199" t="s">
        <v>163</v>
      </c>
      <c r="F9603" s="200" t="s">
        <v>4750</v>
      </c>
      <c r="G9603" s="200" t="s">
        <v>4751</v>
      </c>
      <c r="H9603" s="200"/>
      <c r="I9603" s="200">
        <v>45672</v>
      </c>
      <c r="J9603" s="143">
        <f t="shared" ref="J9603:J9666" si="150">I9603</f>
        <v>45672</v>
      </c>
      <c r="K9603" s="202">
        <v>8.5</v>
      </c>
      <c r="L9603" s="285" t="s">
        <v>332</v>
      </c>
      <c r="M9603" s="223"/>
      <c r="N9603" s="203"/>
      <c r="O9603" s="222" t="s">
        <v>326</v>
      </c>
    </row>
    <row r="9604" spans="1:15" ht="29.25" customHeight="1">
      <c r="A9604" s="221" t="s">
        <v>73</v>
      </c>
      <c r="B9604" s="221" t="s">
        <v>785</v>
      </c>
      <c r="C9604" s="222" t="s">
        <v>560</v>
      </c>
      <c r="D9604" s="222" t="s">
        <v>164</v>
      </c>
      <c r="E9604" s="199" t="s">
        <v>163</v>
      </c>
      <c r="F9604" s="200" t="s">
        <v>4750</v>
      </c>
      <c r="G9604" s="200" t="s">
        <v>4751</v>
      </c>
      <c r="H9604" s="200"/>
      <c r="I9604" s="200">
        <v>45673</v>
      </c>
      <c r="J9604" s="143">
        <f t="shared" si="150"/>
        <v>45673</v>
      </c>
      <c r="K9604" s="202">
        <v>8.5</v>
      </c>
      <c r="L9604" s="285" t="s">
        <v>332</v>
      </c>
      <c r="M9604" s="223"/>
      <c r="N9604" s="203"/>
      <c r="O9604" s="222" t="s">
        <v>326</v>
      </c>
    </row>
    <row r="9605" spans="1:15" ht="29.25" customHeight="1">
      <c r="A9605" s="221" t="s">
        <v>73</v>
      </c>
      <c r="B9605" s="221" t="s">
        <v>785</v>
      </c>
      <c r="C9605" s="222" t="s">
        <v>560</v>
      </c>
      <c r="D9605" s="222" t="s">
        <v>164</v>
      </c>
      <c r="E9605" s="199" t="s">
        <v>163</v>
      </c>
      <c r="F9605" s="200" t="s">
        <v>4750</v>
      </c>
      <c r="G9605" s="200" t="s">
        <v>4751</v>
      </c>
      <c r="H9605" s="200"/>
      <c r="I9605" s="200">
        <v>45674</v>
      </c>
      <c r="J9605" s="143">
        <f t="shared" si="150"/>
        <v>45674</v>
      </c>
      <c r="K9605" s="202">
        <v>8.5</v>
      </c>
      <c r="L9605" s="285" t="s">
        <v>332</v>
      </c>
      <c r="M9605" s="223"/>
      <c r="N9605" s="203"/>
      <c r="O9605" s="222" t="s">
        <v>326</v>
      </c>
    </row>
    <row r="9606" spans="1:15" ht="29.25" customHeight="1">
      <c r="A9606" s="221" t="s">
        <v>73</v>
      </c>
      <c r="B9606" s="221" t="s">
        <v>785</v>
      </c>
      <c r="C9606" s="222" t="s">
        <v>560</v>
      </c>
      <c r="D9606" s="222" t="s">
        <v>164</v>
      </c>
      <c r="E9606" s="199" t="s">
        <v>163</v>
      </c>
      <c r="F9606" s="200" t="s">
        <v>4750</v>
      </c>
      <c r="G9606" s="200" t="s">
        <v>4751</v>
      </c>
      <c r="H9606" s="200"/>
      <c r="I9606" s="200">
        <v>45677</v>
      </c>
      <c r="J9606" s="143">
        <f t="shared" si="150"/>
        <v>45677</v>
      </c>
      <c r="K9606" s="202">
        <v>9</v>
      </c>
      <c r="L9606" s="284" t="s">
        <v>5445</v>
      </c>
      <c r="M9606" s="223"/>
      <c r="N9606" s="203"/>
      <c r="O9606" s="222" t="s">
        <v>326</v>
      </c>
    </row>
    <row r="9607" spans="1:15" ht="29.25" customHeight="1">
      <c r="A9607" s="221" t="s">
        <v>73</v>
      </c>
      <c r="B9607" s="221" t="s">
        <v>785</v>
      </c>
      <c r="C9607" s="222" t="s">
        <v>560</v>
      </c>
      <c r="D9607" s="222" t="s">
        <v>164</v>
      </c>
      <c r="E9607" s="199" t="s">
        <v>163</v>
      </c>
      <c r="F9607" s="200" t="s">
        <v>4750</v>
      </c>
      <c r="G9607" s="200" t="s">
        <v>4751</v>
      </c>
      <c r="H9607" s="200"/>
      <c r="I9607" s="200">
        <v>45678</v>
      </c>
      <c r="J9607" s="143">
        <f t="shared" si="150"/>
        <v>45678</v>
      </c>
      <c r="K9607" s="202">
        <v>8.5</v>
      </c>
      <c r="L9607" s="284" t="s">
        <v>5446</v>
      </c>
      <c r="M9607" s="223"/>
      <c r="N9607" s="203"/>
      <c r="O9607" s="222" t="s">
        <v>326</v>
      </c>
    </row>
    <row r="9608" spans="1:15" ht="29.25" customHeight="1">
      <c r="A9608" s="221" t="s">
        <v>73</v>
      </c>
      <c r="B9608" s="221" t="s">
        <v>785</v>
      </c>
      <c r="C9608" s="222" t="s">
        <v>560</v>
      </c>
      <c r="D9608" s="222" t="s">
        <v>164</v>
      </c>
      <c r="E9608" s="199" t="s">
        <v>165</v>
      </c>
      <c r="F9608" s="200"/>
      <c r="G9608" s="200"/>
      <c r="H9608" s="200"/>
      <c r="I9608" s="200">
        <v>45679</v>
      </c>
      <c r="J9608" s="143">
        <f t="shared" si="150"/>
        <v>45679</v>
      </c>
      <c r="K9608" s="202">
        <v>8</v>
      </c>
      <c r="L9608" s="285" t="s">
        <v>170</v>
      </c>
      <c r="M9608" s="223"/>
      <c r="N9608" s="203"/>
      <c r="O9608" s="222" t="s">
        <v>326</v>
      </c>
    </row>
    <row r="9609" spans="1:15" ht="29.25" customHeight="1">
      <c r="A9609" s="221" t="s">
        <v>73</v>
      </c>
      <c r="B9609" s="221" t="s">
        <v>785</v>
      </c>
      <c r="C9609" s="222" t="s">
        <v>560</v>
      </c>
      <c r="D9609" s="222" t="s">
        <v>164</v>
      </c>
      <c r="E9609" s="199" t="s">
        <v>163</v>
      </c>
      <c r="F9609" s="200" t="s">
        <v>4750</v>
      </c>
      <c r="G9609" s="200" t="s">
        <v>4751</v>
      </c>
      <c r="H9609" s="200"/>
      <c r="I9609" s="200">
        <v>45680</v>
      </c>
      <c r="J9609" s="143">
        <f t="shared" si="150"/>
        <v>45680</v>
      </c>
      <c r="K9609" s="202">
        <v>8.5</v>
      </c>
      <c r="L9609" s="285" t="s">
        <v>332</v>
      </c>
      <c r="M9609" s="223"/>
      <c r="N9609" s="203"/>
      <c r="O9609" s="222" t="s">
        <v>326</v>
      </c>
    </row>
    <row r="9610" spans="1:15" ht="29.25" customHeight="1">
      <c r="A9610" s="221" t="s">
        <v>73</v>
      </c>
      <c r="B9610" s="221" t="s">
        <v>785</v>
      </c>
      <c r="C9610" s="222" t="s">
        <v>560</v>
      </c>
      <c r="D9610" s="222" t="s">
        <v>164</v>
      </c>
      <c r="E9610" s="199" t="s">
        <v>166</v>
      </c>
      <c r="F9610" s="200"/>
      <c r="G9610" s="200"/>
      <c r="H9610" s="200"/>
      <c r="I9610" s="200">
        <v>45681</v>
      </c>
      <c r="J9610" s="143">
        <f t="shared" si="150"/>
        <v>45681</v>
      </c>
      <c r="K9610" s="202">
        <v>8</v>
      </c>
      <c r="L9610" s="284" t="s">
        <v>5613</v>
      </c>
      <c r="M9610" s="223"/>
      <c r="N9610" s="203"/>
      <c r="O9610" s="222" t="s">
        <v>326</v>
      </c>
    </row>
    <row r="9611" spans="1:15" ht="29.25" customHeight="1">
      <c r="A9611" s="221" t="s">
        <v>73</v>
      </c>
      <c r="B9611" s="221" t="s">
        <v>785</v>
      </c>
      <c r="C9611" s="222" t="s">
        <v>560</v>
      </c>
      <c r="D9611" s="222" t="s">
        <v>164</v>
      </c>
      <c r="E9611" s="199" t="s">
        <v>163</v>
      </c>
      <c r="F9611" s="200" t="s">
        <v>4750</v>
      </c>
      <c r="G9611" s="200" t="s">
        <v>4751</v>
      </c>
      <c r="H9611" s="200"/>
      <c r="I9611" s="200">
        <v>45691</v>
      </c>
      <c r="J9611" s="143">
        <f t="shared" si="150"/>
        <v>45691</v>
      </c>
      <c r="K9611" s="202">
        <v>8</v>
      </c>
      <c r="L9611" s="285" t="s">
        <v>5614</v>
      </c>
      <c r="M9611" s="223"/>
      <c r="N9611" s="203"/>
      <c r="O9611" s="222" t="s">
        <v>326</v>
      </c>
    </row>
    <row r="9612" spans="1:15" ht="29.25" customHeight="1">
      <c r="A9612" s="221" t="s">
        <v>73</v>
      </c>
      <c r="B9612" s="221" t="s">
        <v>785</v>
      </c>
      <c r="C9612" s="222" t="s">
        <v>560</v>
      </c>
      <c r="D9612" s="222" t="s">
        <v>164</v>
      </c>
      <c r="E9612" s="199" t="s">
        <v>163</v>
      </c>
      <c r="F9612" s="200" t="s">
        <v>4750</v>
      </c>
      <c r="G9612" s="200" t="s">
        <v>4751</v>
      </c>
      <c r="H9612" s="200"/>
      <c r="I9612" s="200">
        <v>45692</v>
      </c>
      <c r="J9612" s="143">
        <f t="shared" si="150"/>
        <v>45692</v>
      </c>
      <c r="K9612" s="202">
        <v>8</v>
      </c>
      <c r="L9612" s="285" t="s">
        <v>5614</v>
      </c>
      <c r="M9612" s="223"/>
      <c r="N9612" s="203"/>
      <c r="O9612" s="222" t="s">
        <v>326</v>
      </c>
    </row>
    <row r="9613" spans="1:15" ht="29.25" customHeight="1">
      <c r="A9613" s="221" t="s">
        <v>73</v>
      </c>
      <c r="B9613" s="221" t="s">
        <v>785</v>
      </c>
      <c r="C9613" s="222" t="s">
        <v>560</v>
      </c>
      <c r="D9613" s="222" t="s">
        <v>164</v>
      </c>
      <c r="E9613" s="199" t="s">
        <v>163</v>
      </c>
      <c r="F9613" s="200" t="s">
        <v>4750</v>
      </c>
      <c r="G9613" s="200" t="s">
        <v>4751</v>
      </c>
      <c r="H9613" s="200"/>
      <c r="I9613" s="200">
        <v>45693</v>
      </c>
      <c r="J9613" s="143">
        <f t="shared" si="150"/>
        <v>45693</v>
      </c>
      <c r="K9613" s="202">
        <v>8</v>
      </c>
      <c r="L9613" s="285" t="s">
        <v>5787</v>
      </c>
      <c r="M9613" s="223"/>
      <c r="N9613" s="203"/>
      <c r="O9613" s="222" t="s">
        <v>326</v>
      </c>
    </row>
    <row r="9614" spans="1:15" ht="29.25" customHeight="1">
      <c r="A9614" s="221" t="s">
        <v>73</v>
      </c>
      <c r="B9614" s="221" t="s">
        <v>785</v>
      </c>
      <c r="C9614" s="222" t="s">
        <v>560</v>
      </c>
      <c r="D9614" s="222" t="s">
        <v>164</v>
      </c>
      <c r="E9614" s="199" t="s">
        <v>163</v>
      </c>
      <c r="F9614" s="200" t="s">
        <v>4750</v>
      </c>
      <c r="G9614" s="200" t="s">
        <v>4751</v>
      </c>
      <c r="H9614" s="200"/>
      <c r="I9614" s="200">
        <v>45694</v>
      </c>
      <c r="J9614" s="143">
        <f t="shared" si="150"/>
        <v>45694</v>
      </c>
      <c r="K9614" s="202">
        <v>8</v>
      </c>
      <c r="L9614" s="285" t="s">
        <v>5787</v>
      </c>
      <c r="M9614" s="223"/>
      <c r="N9614" s="203"/>
      <c r="O9614" s="222" t="s">
        <v>326</v>
      </c>
    </row>
    <row r="9615" spans="1:15" ht="29.25" customHeight="1">
      <c r="A9615" s="221" t="s">
        <v>73</v>
      </c>
      <c r="B9615" s="221" t="s">
        <v>785</v>
      </c>
      <c r="C9615" s="222" t="s">
        <v>560</v>
      </c>
      <c r="D9615" s="222" t="s">
        <v>164</v>
      </c>
      <c r="E9615" s="199" t="s">
        <v>163</v>
      </c>
      <c r="F9615" s="200" t="s">
        <v>4750</v>
      </c>
      <c r="G9615" s="200" t="s">
        <v>4751</v>
      </c>
      <c r="H9615" s="200"/>
      <c r="I9615" s="200">
        <v>45695</v>
      </c>
      <c r="J9615" s="143">
        <f t="shared" si="150"/>
        <v>45695</v>
      </c>
      <c r="K9615" s="202">
        <v>8</v>
      </c>
      <c r="L9615" s="285" t="s">
        <v>5787</v>
      </c>
      <c r="M9615" s="223"/>
      <c r="N9615" s="203"/>
      <c r="O9615" s="222" t="s">
        <v>326</v>
      </c>
    </row>
    <row r="9616" spans="1:15" ht="29.25" customHeight="1">
      <c r="A9616" s="221" t="s">
        <v>73</v>
      </c>
      <c r="B9616" s="221" t="s">
        <v>785</v>
      </c>
      <c r="C9616" s="222" t="s">
        <v>560</v>
      </c>
      <c r="D9616" s="222" t="s">
        <v>164</v>
      </c>
      <c r="E9616" s="199" t="s">
        <v>163</v>
      </c>
      <c r="F9616" s="200" t="s">
        <v>4750</v>
      </c>
      <c r="G9616" s="200" t="s">
        <v>4751</v>
      </c>
      <c r="H9616" s="200"/>
      <c r="I9616" s="200">
        <v>45696</v>
      </c>
      <c r="J9616" s="143">
        <f t="shared" si="150"/>
        <v>45696</v>
      </c>
      <c r="K9616" s="202">
        <v>8</v>
      </c>
      <c r="L9616" s="285" t="s">
        <v>5787</v>
      </c>
      <c r="M9616" s="223"/>
      <c r="N9616" s="203"/>
      <c r="O9616" s="222" t="s">
        <v>326</v>
      </c>
    </row>
    <row r="9617" spans="1:15" ht="29.25" customHeight="1">
      <c r="A9617" s="221" t="s">
        <v>73</v>
      </c>
      <c r="B9617" s="221" t="s">
        <v>785</v>
      </c>
      <c r="C9617" s="222" t="s">
        <v>560</v>
      </c>
      <c r="D9617" s="222" t="s">
        <v>164</v>
      </c>
      <c r="E9617" s="199" t="s">
        <v>163</v>
      </c>
      <c r="F9617" s="200" t="s">
        <v>4750</v>
      </c>
      <c r="G9617" s="200" t="s">
        <v>4751</v>
      </c>
      <c r="H9617" s="200"/>
      <c r="I9617" s="200">
        <v>45698</v>
      </c>
      <c r="J9617" s="143">
        <f t="shared" si="150"/>
        <v>45698</v>
      </c>
      <c r="K9617" s="202">
        <v>8</v>
      </c>
      <c r="L9617" s="285" t="s">
        <v>5787</v>
      </c>
      <c r="M9617" s="223"/>
      <c r="N9617" s="203"/>
      <c r="O9617" s="222" t="s">
        <v>326</v>
      </c>
    </row>
    <row r="9618" spans="1:15" ht="29.25" customHeight="1">
      <c r="A9618" s="221" t="s">
        <v>73</v>
      </c>
      <c r="B9618" s="221" t="s">
        <v>785</v>
      </c>
      <c r="C9618" s="222" t="s">
        <v>560</v>
      </c>
      <c r="D9618" s="222" t="s">
        <v>164</v>
      </c>
      <c r="E9618" s="199" t="s">
        <v>166</v>
      </c>
      <c r="F9618" s="200"/>
      <c r="G9618" s="200"/>
      <c r="H9618" s="200"/>
      <c r="I9618" s="200">
        <v>45699</v>
      </c>
      <c r="J9618" s="143">
        <f t="shared" si="150"/>
        <v>45699</v>
      </c>
      <c r="K9618" s="202">
        <v>8</v>
      </c>
      <c r="L9618" s="285" t="s">
        <v>5788</v>
      </c>
      <c r="M9618" s="223"/>
      <c r="N9618" s="203"/>
      <c r="O9618" s="222" t="s">
        <v>326</v>
      </c>
    </row>
    <row r="9619" spans="1:15" ht="29.25" customHeight="1">
      <c r="A9619" s="221" t="s">
        <v>73</v>
      </c>
      <c r="B9619" s="221" t="s">
        <v>785</v>
      </c>
      <c r="C9619" s="222" t="s">
        <v>560</v>
      </c>
      <c r="D9619" s="222" t="s">
        <v>164</v>
      </c>
      <c r="E9619" s="199" t="s">
        <v>163</v>
      </c>
      <c r="F9619" s="200" t="s">
        <v>4750</v>
      </c>
      <c r="G9619" s="200" t="s">
        <v>4751</v>
      </c>
      <c r="H9619" s="200"/>
      <c r="I9619" s="200">
        <v>45700</v>
      </c>
      <c r="J9619" s="143">
        <f t="shared" si="150"/>
        <v>45700</v>
      </c>
      <c r="K9619" s="202">
        <v>8</v>
      </c>
      <c r="L9619" s="285" t="s">
        <v>5787</v>
      </c>
      <c r="M9619" s="223"/>
      <c r="N9619" s="203"/>
      <c r="O9619" s="222" t="s">
        <v>326</v>
      </c>
    </row>
    <row r="9620" spans="1:15" ht="29.25" customHeight="1">
      <c r="A9620" s="221" t="s">
        <v>73</v>
      </c>
      <c r="B9620" s="221" t="s">
        <v>785</v>
      </c>
      <c r="C9620" s="222" t="s">
        <v>560</v>
      </c>
      <c r="D9620" s="222" t="s">
        <v>164</v>
      </c>
      <c r="E9620" s="199" t="s">
        <v>163</v>
      </c>
      <c r="F9620" s="200" t="s">
        <v>4750</v>
      </c>
      <c r="G9620" s="200" t="s">
        <v>4751</v>
      </c>
      <c r="H9620" s="200"/>
      <c r="I9620" s="200">
        <v>45701</v>
      </c>
      <c r="J9620" s="143">
        <f t="shared" si="150"/>
        <v>45701</v>
      </c>
      <c r="K9620" s="202">
        <v>8</v>
      </c>
      <c r="L9620" s="285" t="s">
        <v>5787</v>
      </c>
      <c r="M9620" s="223"/>
      <c r="N9620" s="203"/>
      <c r="O9620" s="222" t="s">
        <v>326</v>
      </c>
    </row>
    <row r="9621" spans="1:15" ht="29.25" customHeight="1">
      <c r="A9621" s="221" t="s">
        <v>73</v>
      </c>
      <c r="B9621" s="221" t="s">
        <v>785</v>
      </c>
      <c r="C9621" s="222" t="s">
        <v>560</v>
      </c>
      <c r="D9621" s="222" t="s">
        <v>164</v>
      </c>
      <c r="E9621" s="199" t="s">
        <v>163</v>
      </c>
      <c r="F9621" s="200" t="s">
        <v>4750</v>
      </c>
      <c r="G9621" s="200" t="s">
        <v>4751</v>
      </c>
      <c r="H9621" s="200"/>
      <c r="I9621" s="200">
        <v>45702</v>
      </c>
      <c r="J9621" s="143">
        <f t="shared" si="150"/>
        <v>45702</v>
      </c>
      <c r="K9621" s="202">
        <v>8</v>
      </c>
      <c r="L9621" s="285" t="s">
        <v>5787</v>
      </c>
      <c r="M9621" s="223"/>
      <c r="N9621" s="203"/>
      <c r="O9621" s="222" t="s">
        <v>326</v>
      </c>
    </row>
    <row r="9622" spans="1:15" ht="29.25" customHeight="1">
      <c r="A9622" s="221" t="s">
        <v>73</v>
      </c>
      <c r="B9622" s="221" t="s">
        <v>785</v>
      </c>
      <c r="C9622" s="222" t="s">
        <v>560</v>
      </c>
      <c r="D9622" s="222" t="s">
        <v>164</v>
      </c>
      <c r="E9622" s="199" t="s">
        <v>165</v>
      </c>
      <c r="F9622" s="200"/>
      <c r="G9622" s="200"/>
      <c r="H9622" s="200"/>
      <c r="I9622" s="200">
        <v>45705</v>
      </c>
      <c r="J9622" s="143">
        <f t="shared" si="150"/>
        <v>45705</v>
      </c>
      <c r="K9622" s="202">
        <v>8</v>
      </c>
      <c r="L9622" s="285" t="s">
        <v>170</v>
      </c>
      <c r="M9622" s="223"/>
      <c r="N9622" s="203"/>
      <c r="O9622" s="222" t="s">
        <v>326</v>
      </c>
    </row>
    <row r="9623" spans="1:15" ht="29.25" customHeight="1">
      <c r="A9623" s="221" t="s">
        <v>73</v>
      </c>
      <c r="B9623" s="221" t="s">
        <v>785</v>
      </c>
      <c r="C9623" s="222" t="s">
        <v>560</v>
      </c>
      <c r="D9623" s="222" t="s">
        <v>164</v>
      </c>
      <c r="E9623" s="199" t="s">
        <v>163</v>
      </c>
      <c r="F9623" s="200" t="s">
        <v>4750</v>
      </c>
      <c r="G9623" s="200" t="s">
        <v>4751</v>
      </c>
      <c r="H9623" s="200"/>
      <c r="I9623" s="200">
        <v>45706</v>
      </c>
      <c r="J9623" s="143">
        <f t="shared" si="150"/>
        <v>45706</v>
      </c>
      <c r="K9623" s="202">
        <v>8</v>
      </c>
      <c r="L9623" s="285" t="s">
        <v>5787</v>
      </c>
      <c r="M9623" s="223"/>
      <c r="N9623" s="203"/>
      <c r="O9623" s="222" t="s">
        <v>326</v>
      </c>
    </row>
    <row r="9624" spans="1:15" ht="29.25" customHeight="1">
      <c r="A9624" s="221" t="s">
        <v>73</v>
      </c>
      <c r="B9624" s="221" t="s">
        <v>785</v>
      </c>
      <c r="C9624" s="222" t="s">
        <v>560</v>
      </c>
      <c r="D9624" s="222" t="s">
        <v>164</v>
      </c>
      <c r="E9624" s="199" t="s">
        <v>163</v>
      </c>
      <c r="F9624" s="200" t="s">
        <v>4750</v>
      </c>
      <c r="G9624" s="200" t="s">
        <v>4751</v>
      </c>
      <c r="H9624" s="200"/>
      <c r="I9624" s="200">
        <v>45707</v>
      </c>
      <c r="J9624" s="143">
        <f t="shared" si="150"/>
        <v>45707</v>
      </c>
      <c r="K9624" s="202">
        <v>8</v>
      </c>
      <c r="L9624" s="285" t="s">
        <v>5787</v>
      </c>
      <c r="M9624" s="223"/>
      <c r="N9624" s="203"/>
      <c r="O9624" s="222" t="s">
        <v>326</v>
      </c>
    </row>
    <row r="9625" spans="1:15" ht="29.25" customHeight="1">
      <c r="A9625" s="221" t="s">
        <v>73</v>
      </c>
      <c r="B9625" s="221" t="s">
        <v>785</v>
      </c>
      <c r="C9625" s="222" t="s">
        <v>560</v>
      </c>
      <c r="D9625" s="222" t="s">
        <v>164</v>
      </c>
      <c r="E9625" s="199" t="s">
        <v>163</v>
      </c>
      <c r="F9625" s="200" t="s">
        <v>4750</v>
      </c>
      <c r="G9625" s="200" t="s">
        <v>4751</v>
      </c>
      <c r="H9625" s="200"/>
      <c r="I9625" s="200">
        <v>45708</v>
      </c>
      <c r="J9625" s="143">
        <f t="shared" si="150"/>
        <v>45708</v>
      </c>
      <c r="K9625" s="202">
        <v>8</v>
      </c>
      <c r="L9625" s="285" t="s">
        <v>5787</v>
      </c>
      <c r="M9625" s="223"/>
      <c r="N9625" s="203"/>
      <c r="O9625" s="222" t="s">
        <v>326</v>
      </c>
    </row>
    <row r="9626" spans="1:15" ht="29.25" customHeight="1">
      <c r="A9626" s="221" t="s">
        <v>73</v>
      </c>
      <c r="B9626" s="221" t="s">
        <v>785</v>
      </c>
      <c r="C9626" s="222" t="s">
        <v>560</v>
      </c>
      <c r="D9626" s="222" t="s">
        <v>164</v>
      </c>
      <c r="E9626" s="199" t="s">
        <v>163</v>
      </c>
      <c r="F9626" s="200" t="s">
        <v>4750</v>
      </c>
      <c r="G9626" s="200" t="s">
        <v>4751</v>
      </c>
      <c r="H9626" s="200"/>
      <c r="I9626" s="200">
        <v>45709</v>
      </c>
      <c r="J9626" s="143">
        <f t="shared" si="150"/>
        <v>45709</v>
      </c>
      <c r="K9626" s="202">
        <v>8</v>
      </c>
      <c r="L9626" s="285" t="s">
        <v>5787</v>
      </c>
      <c r="M9626" s="223"/>
      <c r="N9626" s="203"/>
      <c r="O9626" s="222" t="s">
        <v>326</v>
      </c>
    </row>
    <row r="9627" spans="1:15" ht="29.25" customHeight="1">
      <c r="A9627" s="221" t="s">
        <v>73</v>
      </c>
      <c r="B9627" s="221" t="s">
        <v>785</v>
      </c>
      <c r="C9627" s="222" t="s">
        <v>560</v>
      </c>
      <c r="D9627" s="222" t="s">
        <v>164</v>
      </c>
      <c r="E9627" s="199" t="s">
        <v>163</v>
      </c>
      <c r="F9627" s="200" t="s">
        <v>4750</v>
      </c>
      <c r="G9627" s="200" t="s">
        <v>4751</v>
      </c>
      <c r="H9627" s="200"/>
      <c r="I9627" s="200">
        <v>45712</v>
      </c>
      <c r="J9627" s="143">
        <f t="shared" si="150"/>
        <v>45712</v>
      </c>
      <c r="K9627" s="202">
        <v>8</v>
      </c>
      <c r="L9627" s="285" t="s">
        <v>5787</v>
      </c>
      <c r="M9627" s="223"/>
      <c r="N9627" s="203"/>
      <c r="O9627" s="222" t="s">
        <v>326</v>
      </c>
    </row>
    <row r="9628" spans="1:15" ht="29.25" customHeight="1">
      <c r="A9628" s="221" t="s">
        <v>73</v>
      </c>
      <c r="B9628" s="221" t="s">
        <v>785</v>
      </c>
      <c r="C9628" s="222" t="s">
        <v>560</v>
      </c>
      <c r="D9628" s="222" t="s">
        <v>164</v>
      </c>
      <c r="E9628" s="199" t="s">
        <v>163</v>
      </c>
      <c r="F9628" s="200" t="s">
        <v>4750</v>
      </c>
      <c r="G9628" s="200" t="s">
        <v>4751</v>
      </c>
      <c r="H9628" s="200"/>
      <c r="I9628" s="200">
        <v>45713</v>
      </c>
      <c r="J9628" s="143">
        <f t="shared" si="150"/>
        <v>45713</v>
      </c>
      <c r="K9628" s="202">
        <v>8</v>
      </c>
      <c r="L9628" s="285" t="s">
        <v>5787</v>
      </c>
      <c r="M9628" s="223"/>
      <c r="N9628" s="203"/>
      <c r="O9628" s="222" t="s">
        <v>326</v>
      </c>
    </row>
    <row r="9629" spans="1:15" ht="29.25" customHeight="1">
      <c r="A9629" s="221" t="s">
        <v>73</v>
      </c>
      <c r="B9629" s="221" t="s">
        <v>785</v>
      </c>
      <c r="C9629" s="222" t="s">
        <v>560</v>
      </c>
      <c r="D9629" s="222" t="s">
        <v>164</v>
      </c>
      <c r="E9629" s="199" t="s">
        <v>163</v>
      </c>
      <c r="F9629" s="200" t="s">
        <v>4750</v>
      </c>
      <c r="G9629" s="200" t="s">
        <v>4751</v>
      </c>
      <c r="H9629" s="200"/>
      <c r="I9629" s="200">
        <v>45714</v>
      </c>
      <c r="J9629" s="143">
        <f t="shared" si="150"/>
        <v>45714</v>
      </c>
      <c r="K9629" s="202">
        <v>8</v>
      </c>
      <c r="L9629" s="285" t="s">
        <v>5787</v>
      </c>
      <c r="M9629" s="223"/>
      <c r="N9629" s="203"/>
      <c r="O9629" s="222" t="s">
        <v>326</v>
      </c>
    </row>
    <row r="9630" spans="1:15" ht="29.25" customHeight="1">
      <c r="A9630" s="221" t="s">
        <v>73</v>
      </c>
      <c r="B9630" s="221" t="s">
        <v>785</v>
      </c>
      <c r="C9630" s="222" t="s">
        <v>560</v>
      </c>
      <c r="D9630" s="222" t="s">
        <v>164</v>
      </c>
      <c r="E9630" s="199" t="s">
        <v>163</v>
      </c>
      <c r="F9630" s="200" t="s">
        <v>4750</v>
      </c>
      <c r="G9630" s="200" t="s">
        <v>4751</v>
      </c>
      <c r="H9630" s="200"/>
      <c r="I9630" s="200">
        <v>45715</v>
      </c>
      <c r="J9630" s="143">
        <f t="shared" si="150"/>
        <v>45715</v>
      </c>
      <c r="K9630" s="202">
        <v>3</v>
      </c>
      <c r="L9630" s="285" t="s">
        <v>5787</v>
      </c>
      <c r="M9630" s="223"/>
      <c r="N9630" s="203"/>
      <c r="O9630" s="222" t="s">
        <v>326</v>
      </c>
    </row>
    <row r="9631" spans="1:15" ht="29.25" customHeight="1">
      <c r="A9631" s="221" t="s">
        <v>73</v>
      </c>
      <c r="B9631" s="221" t="s">
        <v>785</v>
      </c>
      <c r="C9631" s="222" t="s">
        <v>560</v>
      </c>
      <c r="D9631" s="222" t="s">
        <v>164</v>
      </c>
      <c r="E9631" s="199" t="s">
        <v>165</v>
      </c>
      <c r="F9631" s="200"/>
      <c r="G9631" s="200"/>
      <c r="H9631" s="200"/>
      <c r="I9631" s="200">
        <v>45715</v>
      </c>
      <c r="J9631" s="143">
        <f t="shared" si="150"/>
        <v>45715</v>
      </c>
      <c r="K9631" s="202">
        <v>5</v>
      </c>
      <c r="L9631" s="285" t="s">
        <v>170</v>
      </c>
      <c r="M9631" s="223"/>
      <c r="N9631" s="203"/>
      <c r="O9631" s="222" t="s">
        <v>326</v>
      </c>
    </row>
    <row r="9632" spans="1:15" ht="29.25" customHeight="1">
      <c r="A9632" s="221" t="s">
        <v>73</v>
      </c>
      <c r="B9632" s="221" t="s">
        <v>785</v>
      </c>
      <c r="C9632" s="222" t="s">
        <v>560</v>
      </c>
      <c r="D9632" s="222" t="s">
        <v>164</v>
      </c>
      <c r="E9632" s="199" t="s">
        <v>163</v>
      </c>
      <c r="F9632" s="200" t="s">
        <v>4750</v>
      </c>
      <c r="G9632" s="200" t="s">
        <v>4751</v>
      </c>
      <c r="H9632" s="200"/>
      <c r="I9632" s="200">
        <v>45719</v>
      </c>
      <c r="J9632" s="143">
        <f t="shared" si="150"/>
        <v>45719</v>
      </c>
      <c r="K9632" s="202">
        <v>8</v>
      </c>
      <c r="L9632" s="285" t="s">
        <v>5787</v>
      </c>
      <c r="M9632" s="223"/>
      <c r="N9632" s="203"/>
      <c r="O9632" s="222" t="s">
        <v>326</v>
      </c>
    </row>
    <row r="9633" spans="1:15" ht="29.25" customHeight="1">
      <c r="A9633" s="221" t="s">
        <v>73</v>
      </c>
      <c r="B9633" s="221" t="s">
        <v>785</v>
      </c>
      <c r="C9633" s="222" t="s">
        <v>560</v>
      </c>
      <c r="D9633" s="222" t="s">
        <v>164</v>
      </c>
      <c r="E9633" s="199" t="s">
        <v>163</v>
      </c>
      <c r="F9633" s="200" t="s">
        <v>4750</v>
      </c>
      <c r="G9633" s="200" t="s">
        <v>4751</v>
      </c>
      <c r="H9633" s="200"/>
      <c r="I9633" s="200">
        <v>45720</v>
      </c>
      <c r="J9633" s="143">
        <f t="shared" si="150"/>
        <v>45720</v>
      </c>
      <c r="K9633" s="202">
        <v>8</v>
      </c>
      <c r="L9633" s="285" t="s">
        <v>5787</v>
      </c>
      <c r="M9633" s="223"/>
      <c r="N9633" s="203"/>
      <c r="O9633" s="222" t="s">
        <v>326</v>
      </c>
    </row>
    <row r="9634" spans="1:15" ht="29.25" customHeight="1">
      <c r="A9634" s="221" t="s">
        <v>73</v>
      </c>
      <c r="B9634" s="221" t="s">
        <v>785</v>
      </c>
      <c r="C9634" s="222" t="s">
        <v>560</v>
      </c>
      <c r="D9634" s="222" t="s">
        <v>164</v>
      </c>
      <c r="E9634" s="199" t="s">
        <v>163</v>
      </c>
      <c r="F9634" s="200" t="s">
        <v>4750</v>
      </c>
      <c r="G9634" s="200" t="s">
        <v>4751</v>
      </c>
      <c r="H9634" s="200"/>
      <c r="I9634" s="200">
        <v>45721</v>
      </c>
      <c r="J9634" s="143">
        <f t="shared" si="150"/>
        <v>45721</v>
      </c>
      <c r="K9634" s="202">
        <v>8</v>
      </c>
      <c r="L9634" s="285" t="s">
        <v>5787</v>
      </c>
      <c r="M9634" s="223"/>
      <c r="N9634" s="203"/>
      <c r="O9634" s="222" t="s">
        <v>326</v>
      </c>
    </row>
    <row r="9635" spans="1:15" ht="29.25" customHeight="1">
      <c r="A9635" s="221" t="s">
        <v>73</v>
      </c>
      <c r="B9635" s="221" t="s">
        <v>785</v>
      </c>
      <c r="C9635" s="222" t="s">
        <v>560</v>
      </c>
      <c r="D9635" s="222" t="s">
        <v>164</v>
      </c>
      <c r="E9635" s="199" t="s">
        <v>163</v>
      </c>
      <c r="F9635" s="200" t="s">
        <v>4750</v>
      </c>
      <c r="G9635" s="200" t="s">
        <v>4751</v>
      </c>
      <c r="H9635" s="200"/>
      <c r="I9635" s="200">
        <v>45722</v>
      </c>
      <c r="J9635" s="143">
        <f t="shared" si="150"/>
        <v>45722</v>
      </c>
      <c r="K9635" s="202">
        <v>8</v>
      </c>
      <c r="L9635" s="285" t="s">
        <v>5787</v>
      </c>
      <c r="M9635" s="223"/>
      <c r="N9635" s="203"/>
      <c r="O9635" s="222" t="s">
        <v>326</v>
      </c>
    </row>
    <row r="9636" spans="1:15" ht="29.25" customHeight="1">
      <c r="A9636" s="221" t="s">
        <v>73</v>
      </c>
      <c r="B9636" s="221" t="s">
        <v>785</v>
      </c>
      <c r="C9636" s="222" t="s">
        <v>560</v>
      </c>
      <c r="D9636" s="222" t="s">
        <v>164</v>
      </c>
      <c r="E9636" s="199" t="s">
        <v>163</v>
      </c>
      <c r="F9636" s="200" t="s">
        <v>4750</v>
      </c>
      <c r="G9636" s="200" t="s">
        <v>4751</v>
      </c>
      <c r="H9636" s="200"/>
      <c r="I9636" s="200">
        <v>45723</v>
      </c>
      <c r="J9636" s="143">
        <f t="shared" si="150"/>
        <v>45723</v>
      </c>
      <c r="K9636" s="202">
        <v>8</v>
      </c>
      <c r="L9636" s="285" t="s">
        <v>5787</v>
      </c>
      <c r="M9636" s="223"/>
      <c r="N9636" s="203"/>
      <c r="O9636" s="222" t="s">
        <v>326</v>
      </c>
    </row>
    <row r="9637" spans="1:15" ht="29.25" customHeight="1">
      <c r="A9637" s="221" t="s">
        <v>73</v>
      </c>
      <c r="B9637" s="221" t="s">
        <v>785</v>
      </c>
      <c r="C9637" s="222" t="s">
        <v>560</v>
      </c>
      <c r="D9637" s="222" t="s">
        <v>164</v>
      </c>
      <c r="E9637" s="199" t="s">
        <v>163</v>
      </c>
      <c r="F9637" s="200" t="s">
        <v>4750</v>
      </c>
      <c r="G9637" s="200" t="s">
        <v>4751</v>
      </c>
      <c r="H9637" s="200"/>
      <c r="I9637" s="200">
        <v>45726</v>
      </c>
      <c r="J9637" s="143">
        <f t="shared" si="150"/>
        <v>45726</v>
      </c>
      <c r="K9637" s="202">
        <v>8</v>
      </c>
      <c r="L9637" s="285" t="s">
        <v>5787</v>
      </c>
      <c r="M9637" s="223"/>
      <c r="N9637" s="203"/>
      <c r="O9637" s="222" t="s">
        <v>326</v>
      </c>
    </row>
    <row r="9638" spans="1:15" ht="29.25" customHeight="1">
      <c r="A9638" s="221" t="s">
        <v>73</v>
      </c>
      <c r="B9638" s="221" t="s">
        <v>785</v>
      </c>
      <c r="C9638" s="222" t="s">
        <v>560</v>
      </c>
      <c r="D9638" s="222" t="s">
        <v>164</v>
      </c>
      <c r="E9638" s="199" t="s">
        <v>163</v>
      </c>
      <c r="F9638" s="200" t="s">
        <v>4750</v>
      </c>
      <c r="G9638" s="200" t="s">
        <v>4751</v>
      </c>
      <c r="H9638" s="200"/>
      <c r="I9638" s="200">
        <v>45727</v>
      </c>
      <c r="J9638" s="143">
        <f t="shared" si="150"/>
        <v>45727</v>
      </c>
      <c r="K9638" s="202">
        <v>8</v>
      </c>
      <c r="L9638" s="285" t="s">
        <v>5787</v>
      </c>
      <c r="M9638" s="223"/>
      <c r="N9638" s="203"/>
      <c r="O9638" s="222" t="s">
        <v>326</v>
      </c>
    </row>
    <row r="9639" spans="1:15" ht="29.25" customHeight="1">
      <c r="A9639" s="221" t="s">
        <v>73</v>
      </c>
      <c r="B9639" s="221" t="s">
        <v>785</v>
      </c>
      <c r="C9639" s="222" t="s">
        <v>560</v>
      </c>
      <c r="D9639" s="222" t="s">
        <v>164</v>
      </c>
      <c r="E9639" s="199" t="s">
        <v>163</v>
      </c>
      <c r="F9639" s="200" t="s">
        <v>4750</v>
      </c>
      <c r="G9639" s="200" t="s">
        <v>4751</v>
      </c>
      <c r="H9639" s="200"/>
      <c r="I9639" s="200">
        <v>45728</v>
      </c>
      <c r="J9639" s="143">
        <f t="shared" si="150"/>
        <v>45728</v>
      </c>
      <c r="K9639" s="202">
        <v>8</v>
      </c>
      <c r="L9639" s="285" t="s">
        <v>5787</v>
      </c>
      <c r="M9639" s="223"/>
      <c r="N9639" s="203"/>
      <c r="O9639" s="222" t="s">
        <v>326</v>
      </c>
    </row>
    <row r="9640" spans="1:15" ht="29.25" customHeight="1">
      <c r="A9640" s="221" t="s">
        <v>73</v>
      </c>
      <c r="B9640" s="221" t="s">
        <v>785</v>
      </c>
      <c r="C9640" s="222" t="s">
        <v>560</v>
      </c>
      <c r="D9640" s="222" t="s">
        <v>164</v>
      </c>
      <c r="E9640" s="199" t="s">
        <v>163</v>
      </c>
      <c r="F9640" s="200" t="s">
        <v>4750</v>
      </c>
      <c r="G9640" s="200" t="s">
        <v>4751</v>
      </c>
      <c r="H9640" s="200"/>
      <c r="I9640" s="200">
        <v>45729</v>
      </c>
      <c r="J9640" s="143">
        <f t="shared" si="150"/>
        <v>45729</v>
      </c>
      <c r="K9640" s="202">
        <v>8</v>
      </c>
      <c r="L9640" s="285" t="s">
        <v>5787</v>
      </c>
      <c r="M9640" s="223"/>
      <c r="N9640" s="203"/>
      <c r="O9640" s="222" t="s">
        <v>326</v>
      </c>
    </row>
    <row r="9641" spans="1:15" ht="29.25" customHeight="1">
      <c r="A9641" s="221" t="s">
        <v>73</v>
      </c>
      <c r="B9641" s="221" t="s">
        <v>785</v>
      </c>
      <c r="C9641" s="222" t="s">
        <v>560</v>
      </c>
      <c r="D9641" s="222" t="s">
        <v>164</v>
      </c>
      <c r="E9641" s="199" t="s">
        <v>163</v>
      </c>
      <c r="F9641" s="200" t="s">
        <v>4750</v>
      </c>
      <c r="G9641" s="200" t="s">
        <v>4751</v>
      </c>
      <c r="H9641" s="200"/>
      <c r="I9641" s="200">
        <v>45730</v>
      </c>
      <c r="J9641" s="143">
        <f t="shared" si="150"/>
        <v>45730</v>
      </c>
      <c r="K9641" s="202">
        <v>3</v>
      </c>
      <c r="L9641" s="285" t="s">
        <v>5787</v>
      </c>
      <c r="M9641" s="223"/>
      <c r="N9641" s="203"/>
      <c r="O9641" s="222" t="s">
        <v>326</v>
      </c>
    </row>
    <row r="9642" spans="1:15" ht="29.25" customHeight="1">
      <c r="A9642" s="221" t="s">
        <v>73</v>
      </c>
      <c r="B9642" s="221" t="s">
        <v>785</v>
      </c>
      <c r="C9642" s="222" t="s">
        <v>560</v>
      </c>
      <c r="D9642" s="222" t="s">
        <v>164</v>
      </c>
      <c r="E9642" s="199" t="s">
        <v>165</v>
      </c>
      <c r="F9642" s="200"/>
      <c r="G9642" s="200"/>
      <c r="H9642" s="200"/>
      <c r="I9642" s="200">
        <v>45730</v>
      </c>
      <c r="J9642" s="143">
        <f t="shared" si="150"/>
        <v>45730</v>
      </c>
      <c r="K9642" s="202">
        <v>5</v>
      </c>
      <c r="L9642" s="285" t="s">
        <v>170</v>
      </c>
      <c r="M9642" s="223"/>
      <c r="N9642" s="203"/>
      <c r="O9642" s="222" t="s">
        <v>326</v>
      </c>
    </row>
    <row r="9643" spans="1:15" ht="29.25" customHeight="1">
      <c r="A9643" s="221" t="s">
        <v>73</v>
      </c>
      <c r="B9643" s="221" t="s">
        <v>785</v>
      </c>
      <c r="C9643" s="222" t="s">
        <v>560</v>
      </c>
      <c r="D9643" s="222" t="s">
        <v>164</v>
      </c>
      <c r="E9643" s="199" t="s">
        <v>163</v>
      </c>
      <c r="F9643" s="200" t="s">
        <v>4750</v>
      </c>
      <c r="G9643" s="200" t="s">
        <v>4751</v>
      </c>
      <c r="H9643" s="200"/>
      <c r="I9643" s="200">
        <v>45733</v>
      </c>
      <c r="J9643" s="143">
        <f t="shared" si="150"/>
        <v>45733</v>
      </c>
      <c r="K9643" s="202">
        <v>8</v>
      </c>
      <c r="L9643" s="285" t="s">
        <v>5787</v>
      </c>
      <c r="M9643" s="223"/>
      <c r="N9643" s="203"/>
      <c r="O9643" s="222" t="s">
        <v>326</v>
      </c>
    </row>
    <row r="9644" spans="1:15" ht="29.25" customHeight="1">
      <c r="A9644" s="221" t="s">
        <v>73</v>
      </c>
      <c r="B9644" s="221" t="s">
        <v>785</v>
      </c>
      <c r="C9644" s="222" t="s">
        <v>560</v>
      </c>
      <c r="D9644" s="222" t="s">
        <v>164</v>
      </c>
      <c r="E9644" s="199" t="s">
        <v>163</v>
      </c>
      <c r="F9644" s="200" t="s">
        <v>4750</v>
      </c>
      <c r="G9644" s="200" t="s">
        <v>4751</v>
      </c>
      <c r="H9644" s="200"/>
      <c r="I9644" s="200">
        <v>45734</v>
      </c>
      <c r="J9644" s="143">
        <f t="shared" si="150"/>
        <v>45734</v>
      </c>
      <c r="K9644" s="202">
        <v>8</v>
      </c>
      <c r="L9644" s="285" t="s">
        <v>5787</v>
      </c>
      <c r="M9644" s="223"/>
      <c r="N9644" s="203"/>
      <c r="O9644" s="222" t="s">
        <v>326</v>
      </c>
    </row>
    <row r="9645" spans="1:15" ht="29.25" customHeight="1">
      <c r="A9645" s="221" t="s">
        <v>73</v>
      </c>
      <c r="B9645" s="221" t="s">
        <v>785</v>
      </c>
      <c r="C9645" s="222" t="s">
        <v>560</v>
      </c>
      <c r="D9645" s="222" t="s">
        <v>164</v>
      </c>
      <c r="E9645" s="199" t="s">
        <v>163</v>
      </c>
      <c r="F9645" s="200" t="s">
        <v>4750</v>
      </c>
      <c r="G9645" s="200" t="s">
        <v>4751</v>
      </c>
      <c r="H9645" s="200"/>
      <c r="I9645" s="200">
        <v>45735</v>
      </c>
      <c r="J9645" s="143">
        <f t="shared" si="150"/>
        <v>45735</v>
      </c>
      <c r="K9645" s="202">
        <v>8</v>
      </c>
      <c r="L9645" s="285" t="s">
        <v>5787</v>
      </c>
      <c r="M9645" s="223"/>
      <c r="N9645" s="203"/>
      <c r="O9645" s="222" t="s">
        <v>326</v>
      </c>
    </row>
    <row r="9646" spans="1:15" ht="29.25" customHeight="1">
      <c r="A9646" s="221" t="s">
        <v>73</v>
      </c>
      <c r="B9646" s="221" t="s">
        <v>785</v>
      </c>
      <c r="C9646" s="222" t="s">
        <v>560</v>
      </c>
      <c r="D9646" s="222" t="s">
        <v>164</v>
      </c>
      <c r="E9646" s="199" t="s">
        <v>165</v>
      </c>
      <c r="F9646" s="200"/>
      <c r="G9646" s="200"/>
      <c r="H9646" s="200"/>
      <c r="I9646" s="200">
        <v>45736</v>
      </c>
      <c r="J9646" s="143">
        <f t="shared" si="150"/>
        <v>45736</v>
      </c>
      <c r="K9646" s="202">
        <v>5</v>
      </c>
      <c r="L9646" s="285" t="s">
        <v>170</v>
      </c>
      <c r="M9646" s="223"/>
      <c r="N9646" s="203"/>
      <c r="O9646" s="222" t="s">
        <v>326</v>
      </c>
    </row>
    <row r="9647" spans="1:15" ht="29.25" customHeight="1">
      <c r="A9647" s="221" t="s">
        <v>73</v>
      </c>
      <c r="B9647" s="221" t="s">
        <v>785</v>
      </c>
      <c r="C9647" s="222" t="s">
        <v>560</v>
      </c>
      <c r="D9647" s="222" t="s">
        <v>164</v>
      </c>
      <c r="E9647" s="199" t="s">
        <v>163</v>
      </c>
      <c r="F9647" s="200" t="s">
        <v>4750</v>
      </c>
      <c r="G9647" s="200" t="s">
        <v>4751</v>
      </c>
      <c r="H9647" s="200"/>
      <c r="I9647" s="200">
        <v>45736</v>
      </c>
      <c r="J9647" s="143">
        <f t="shared" si="150"/>
        <v>45736</v>
      </c>
      <c r="K9647" s="202">
        <v>3</v>
      </c>
      <c r="L9647" s="285" t="s">
        <v>5787</v>
      </c>
      <c r="M9647" s="223"/>
      <c r="N9647" s="203"/>
      <c r="O9647" s="222" t="s">
        <v>326</v>
      </c>
    </row>
    <row r="9648" spans="1:15" ht="29.25" customHeight="1">
      <c r="A9648" s="221" t="s">
        <v>73</v>
      </c>
      <c r="B9648" s="221" t="s">
        <v>785</v>
      </c>
      <c r="C9648" s="222" t="s">
        <v>560</v>
      </c>
      <c r="D9648" s="222" t="s">
        <v>164</v>
      </c>
      <c r="E9648" s="199" t="s">
        <v>163</v>
      </c>
      <c r="F9648" s="200" t="s">
        <v>4750</v>
      </c>
      <c r="G9648" s="200" t="s">
        <v>4751</v>
      </c>
      <c r="H9648" s="200"/>
      <c r="I9648" s="200">
        <v>45737</v>
      </c>
      <c r="J9648" s="143">
        <f t="shared" si="150"/>
        <v>45737</v>
      </c>
      <c r="K9648" s="202">
        <v>8</v>
      </c>
      <c r="L9648" s="285" t="s">
        <v>5787</v>
      </c>
      <c r="M9648" s="223"/>
      <c r="N9648" s="203"/>
      <c r="O9648" s="222" t="s">
        <v>326</v>
      </c>
    </row>
    <row r="9649" spans="1:15" ht="29.25" customHeight="1">
      <c r="A9649" s="221" t="s">
        <v>73</v>
      </c>
      <c r="B9649" s="221" t="s">
        <v>785</v>
      </c>
      <c r="C9649" s="222" t="s">
        <v>560</v>
      </c>
      <c r="D9649" s="222" t="s">
        <v>164</v>
      </c>
      <c r="E9649" s="199" t="s">
        <v>163</v>
      </c>
      <c r="F9649" s="200" t="s">
        <v>4750</v>
      </c>
      <c r="G9649" s="200" t="s">
        <v>4751</v>
      </c>
      <c r="H9649" s="200"/>
      <c r="I9649" s="200">
        <v>45740</v>
      </c>
      <c r="J9649" s="143">
        <f t="shared" si="150"/>
        <v>45740</v>
      </c>
      <c r="K9649" s="202">
        <v>8</v>
      </c>
      <c r="L9649" s="285" t="s">
        <v>5787</v>
      </c>
      <c r="M9649" s="223"/>
      <c r="N9649" s="203"/>
      <c r="O9649" s="222" t="s">
        <v>326</v>
      </c>
    </row>
    <row r="9650" spans="1:15" ht="29.25" customHeight="1">
      <c r="A9650" s="221" t="s">
        <v>73</v>
      </c>
      <c r="B9650" s="221" t="s">
        <v>785</v>
      </c>
      <c r="C9650" s="222" t="s">
        <v>560</v>
      </c>
      <c r="D9650" s="222" t="s">
        <v>164</v>
      </c>
      <c r="E9650" s="199" t="s">
        <v>163</v>
      </c>
      <c r="F9650" s="200" t="s">
        <v>4750</v>
      </c>
      <c r="G9650" s="200" t="s">
        <v>4751</v>
      </c>
      <c r="H9650" s="200"/>
      <c r="I9650" s="200">
        <v>45741</v>
      </c>
      <c r="J9650" s="143">
        <f t="shared" si="150"/>
        <v>45741</v>
      </c>
      <c r="K9650" s="202">
        <v>8</v>
      </c>
      <c r="L9650" s="285" t="s">
        <v>5787</v>
      </c>
      <c r="M9650" s="223"/>
      <c r="N9650" s="203"/>
      <c r="O9650" s="222" t="s">
        <v>326</v>
      </c>
    </row>
    <row r="9651" spans="1:15" ht="29.25" customHeight="1">
      <c r="A9651" s="221" t="s">
        <v>73</v>
      </c>
      <c r="B9651" s="221" t="s">
        <v>785</v>
      </c>
      <c r="C9651" s="222" t="s">
        <v>560</v>
      </c>
      <c r="D9651" s="222" t="s">
        <v>164</v>
      </c>
      <c r="E9651" s="199" t="s">
        <v>166</v>
      </c>
      <c r="F9651" s="200"/>
      <c r="G9651" s="200"/>
      <c r="H9651" s="200"/>
      <c r="I9651" s="200">
        <v>45742</v>
      </c>
      <c r="J9651" s="143">
        <f t="shared" si="150"/>
        <v>45742</v>
      </c>
      <c r="K9651" s="202">
        <v>8</v>
      </c>
      <c r="L9651" s="285" t="s">
        <v>7035</v>
      </c>
      <c r="M9651" s="223"/>
      <c r="N9651" s="203"/>
      <c r="O9651" s="222" t="s">
        <v>326</v>
      </c>
    </row>
    <row r="9652" spans="1:15" ht="29.25" customHeight="1">
      <c r="A9652" s="221" t="s">
        <v>73</v>
      </c>
      <c r="B9652" s="221" t="s">
        <v>785</v>
      </c>
      <c r="C9652" s="222" t="s">
        <v>560</v>
      </c>
      <c r="D9652" s="222" t="s">
        <v>164</v>
      </c>
      <c r="E9652" s="199" t="s">
        <v>166</v>
      </c>
      <c r="F9652" s="200"/>
      <c r="G9652" s="200"/>
      <c r="H9652" s="200"/>
      <c r="I9652" s="200">
        <v>45743</v>
      </c>
      <c r="J9652" s="143">
        <f t="shared" si="150"/>
        <v>45743</v>
      </c>
      <c r="K9652" s="202">
        <v>8</v>
      </c>
      <c r="L9652" s="285" t="s">
        <v>7035</v>
      </c>
      <c r="M9652" s="223"/>
      <c r="N9652" s="203"/>
      <c r="O9652" s="222" t="s">
        <v>326</v>
      </c>
    </row>
    <row r="9653" spans="1:15" ht="29.25" customHeight="1">
      <c r="A9653" s="221" t="s">
        <v>73</v>
      </c>
      <c r="B9653" s="221" t="s">
        <v>785</v>
      </c>
      <c r="C9653" s="222" t="s">
        <v>560</v>
      </c>
      <c r="D9653" s="222" t="s">
        <v>164</v>
      </c>
      <c r="E9653" s="199" t="s">
        <v>165</v>
      </c>
      <c r="F9653" s="200"/>
      <c r="G9653" s="200"/>
      <c r="H9653" s="200"/>
      <c r="I9653" s="200">
        <v>45744</v>
      </c>
      <c r="J9653" s="143">
        <f t="shared" si="150"/>
        <v>45744</v>
      </c>
      <c r="K9653" s="202">
        <v>5</v>
      </c>
      <c r="L9653" s="285" t="s">
        <v>170</v>
      </c>
      <c r="M9653" s="223"/>
      <c r="N9653" s="203"/>
      <c r="O9653" s="222" t="s">
        <v>326</v>
      </c>
    </row>
    <row r="9654" spans="1:15" ht="29.25" customHeight="1">
      <c r="A9654" s="221" t="s">
        <v>73</v>
      </c>
      <c r="B9654" s="221" t="s">
        <v>785</v>
      </c>
      <c r="C9654" s="222" t="s">
        <v>560</v>
      </c>
      <c r="D9654" s="222" t="s">
        <v>164</v>
      </c>
      <c r="E9654" s="199" t="s">
        <v>166</v>
      </c>
      <c r="F9654" s="200"/>
      <c r="G9654" s="200"/>
      <c r="H9654" s="200"/>
      <c r="I9654" s="200">
        <v>45744</v>
      </c>
      <c r="J9654" s="143">
        <f t="shared" si="150"/>
        <v>45744</v>
      </c>
      <c r="K9654" s="202">
        <v>3</v>
      </c>
      <c r="L9654" s="285" t="s">
        <v>7035</v>
      </c>
      <c r="M9654" s="223"/>
      <c r="N9654" s="203"/>
      <c r="O9654" s="222" t="s">
        <v>326</v>
      </c>
    </row>
    <row r="9655" spans="1:15" ht="29.25" customHeight="1">
      <c r="A9655" s="221" t="s">
        <v>73</v>
      </c>
      <c r="B9655" s="221" t="s">
        <v>785</v>
      </c>
      <c r="C9655" s="222" t="s">
        <v>560</v>
      </c>
      <c r="D9655" s="222" t="s">
        <v>164</v>
      </c>
      <c r="E9655" s="199" t="s">
        <v>166</v>
      </c>
      <c r="F9655" s="200"/>
      <c r="G9655" s="200"/>
      <c r="H9655" s="200"/>
      <c r="I9655" s="200">
        <v>45747</v>
      </c>
      <c r="J9655" s="143">
        <f t="shared" si="150"/>
        <v>45747</v>
      </c>
      <c r="K9655" s="202">
        <v>8</v>
      </c>
      <c r="L9655" s="285" t="s">
        <v>7035</v>
      </c>
      <c r="M9655" s="223"/>
      <c r="N9655" s="203"/>
      <c r="O9655" s="222" t="s">
        <v>326</v>
      </c>
    </row>
    <row r="9656" spans="1:15" ht="29.25" customHeight="1">
      <c r="A9656" s="221" t="s">
        <v>73</v>
      </c>
      <c r="B9656" s="221" t="s">
        <v>785</v>
      </c>
      <c r="C9656" s="222" t="s">
        <v>560</v>
      </c>
      <c r="D9656" s="222" t="s">
        <v>164</v>
      </c>
      <c r="E9656" s="199" t="s">
        <v>166</v>
      </c>
      <c r="F9656" s="200"/>
      <c r="G9656" s="200"/>
      <c r="H9656" s="200"/>
      <c r="I9656" s="200">
        <v>45748</v>
      </c>
      <c r="J9656" s="143">
        <f t="shared" si="150"/>
        <v>45748</v>
      </c>
      <c r="K9656" s="202">
        <v>8</v>
      </c>
      <c r="L9656" s="285" t="s">
        <v>7035</v>
      </c>
      <c r="M9656" s="223"/>
      <c r="N9656" s="203"/>
      <c r="O9656" s="222" t="s">
        <v>326</v>
      </c>
    </row>
    <row r="9657" spans="1:15" ht="29.25" customHeight="1">
      <c r="A9657" s="221" t="s">
        <v>73</v>
      </c>
      <c r="B9657" s="221" t="s">
        <v>785</v>
      </c>
      <c r="C9657" s="222" t="s">
        <v>560</v>
      </c>
      <c r="D9657" s="222" t="s">
        <v>164</v>
      </c>
      <c r="E9657" s="199" t="s">
        <v>166</v>
      </c>
      <c r="F9657" s="200"/>
      <c r="G9657" s="200"/>
      <c r="H9657" s="200"/>
      <c r="I9657" s="200">
        <v>45749</v>
      </c>
      <c r="J9657" s="143">
        <f t="shared" si="150"/>
        <v>45749</v>
      </c>
      <c r="K9657" s="202">
        <v>8</v>
      </c>
      <c r="L9657" s="285" t="s">
        <v>7035</v>
      </c>
      <c r="M9657" s="223"/>
      <c r="N9657" s="203"/>
      <c r="O9657" s="222" t="s">
        <v>326</v>
      </c>
    </row>
    <row r="9658" spans="1:15" ht="29.25" customHeight="1">
      <c r="A9658" s="221" t="s">
        <v>73</v>
      </c>
      <c r="B9658" s="221" t="s">
        <v>785</v>
      </c>
      <c r="C9658" s="222" t="s">
        <v>560</v>
      </c>
      <c r="D9658" s="222" t="s">
        <v>164</v>
      </c>
      <c r="E9658" s="199" t="s">
        <v>166</v>
      </c>
      <c r="F9658" s="200"/>
      <c r="G9658" s="200"/>
      <c r="H9658" s="200"/>
      <c r="I9658" s="200">
        <v>45754</v>
      </c>
      <c r="J9658" s="143">
        <f t="shared" si="150"/>
        <v>45754</v>
      </c>
      <c r="K9658" s="202">
        <v>8</v>
      </c>
      <c r="L9658" s="285" t="s">
        <v>7035</v>
      </c>
      <c r="M9658" s="223"/>
      <c r="N9658" s="203"/>
      <c r="O9658" s="222" t="s">
        <v>326</v>
      </c>
    </row>
    <row r="9659" spans="1:15" ht="29.25" customHeight="1">
      <c r="A9659" s="221" t="s">
        <v>73</v>
      </c>
      <c r="B9659" s="221" t="s">
        <v>785</v>
      </c>
      <c r="C9659" s="222" t="s">
        <v>560</v>
      </c>
      <c r="D9659" s="222" t="s">
        <v>164</v>
      </c>
      <c r="E9659" s="199" t="s">
        <v>166</v>
      </c>
      <c r="F9659" s="200"/>
      <c r="G9659" s="200"/>
      <c r="H9659" s="200"/>
      <c r="I9659" s="200">
        <v>45755</v>
      </c>
      <c r="J9659" s="143">
        <f t="shared" si="150"/>
        <v>45755</v>
      </c>
      <c r="K9659" s="202">
        <v>3</v>
      </c>
      <c r="L9659" s="285" t="s">
        <v>7035</v>
      </c>
      <c r="M9659" s="223"/>
      <c r="N9659" s="203"/>
      <c r="O9659" s="222" t="s">
        <v>326</v>
      </c>
    </row>
    <row r="9660" spans="1:15" ht="29.25" customHeight="1">
      <c r="A9660" s="221" t="s">
        <v>73</v>
      </c>
      <c r="B9660" s="221" t="s">
        <v>785</v>
      </c>
      <c r="C9660" s="222" t="s">
        <v>560</v>
      </c>
      <c r="D9660" s="222" t="s">
        <v>164</v>
      </c>
      <c r="E9660" s="199" t="s">
        <v>165</v>
      </c>
      <c r="F9660" s="200"/>
      <c r="G9660" s="200"/>
      <c r="H9660" s="200"/>
      <c r="I9660" s="200">
        <v>45755</v>
      </c>
      <c r="J9660" s="143">
        <f t="shared" si="150"/>
        <v>45755</v>
      </c>
      <c r="K9660" s="202">
        <v>5</v>
      </c>
      <c r="L9660" s="285" t="s">
        <v>170</v>
      </c>
      <c r="M9660" s="223"/>
      <c r="N9660" s="203"/>
      <c r="O9660" s="222" t="s">
        <v>326</v>
      </c>
    </row>
    <row r="9661" spans="1:15" ht="29.25" customHeight="1">
      <c r="A9661" s="221" t="s">
        <v>73</v>
      </c>
      <c r="B9661" s="221" t="s">
        <v>785</v>
      </c>
      <c r="C9661" s="222" t="s">
        <v>560</v>
      </c>
      <c r="D9661" s="222" t="s">
        <v>164</v>
      </c>
      <c r="E9661" s="199" t="s">
        <v>165</v>
      </c>
      <c r="F9661" s="200"/>
      <c r="G9661" s="200"/>
      <c r="H9661" s="200"/>
      <c r="I9661" s="200">
        <v>45756</v>
      </c>
      <c r="J9661" s="143">
        <f t="shared" si="150"/>
        <v>45756</v>
      </c>
      <c r="K9661" s="202">
        <v>8</v>
      </c>
      <c r="L9661" s="285" t="s">
        <v>170</v>
      </c>
      <c r="M9661" s="223"/>
      <c r="N9661" s="203"/>
      <c r="O9661" s="222" t="s">
        <v>326</v>
      </c>
    </row>
    <row r="9662" spans="1:15" ht="29.25" customHeight="1">
      <c r="A9662" s="221" t="s">
        <v>73</v>
      </c>
      <c r="B9662" s="221" t="s">
        <v>785</v>
      </c>
      <c r="C9662" s="222" t="s">
        <v>560</v>
      </c>
      <c r="D9662" s="222" t="s">
        <v>164</v>
      </c>
      <c r="E9662" s="199" t="s">
        <v>166</v>
      </c>
      <c r="F9662" s="200"/>
      <c r="G9662" s="200"/>
      <c r="H9662" s="200"/>
      <c r="I9662" s="200">
        <v>45757</v>
      </c>
      <c r="J9662" s="143">
        <f t="shared" si="150"/>
        <v>45757</v>
      </c>
      <c r="K9662" s="202">
        <v>8</v>
      </c>
      <c r="L9662" s="285" t="s">
        <v>7035</v>
      </c>
      <c r="M9662" s="223"/>
      <c r="N9662" s="203"/>
      <c r="O9662" s="222" t="s">
        <v>326</v>
      </c>
    </row>
    <row r="9663" spans="1:15" ht="29.25" customHeight="1">
      <c r="A9663" s="221" t="s">
        <v>73</v>
      </c>
      <c r="B9663" s="221" t="s">
        <v>785</v>
      </c>
      <c r="C9663" s="222" t="s">
        <v>560</v>
      </c>
      <c r="D9663" s="222" t="s">
        <v>164</v>
      </c>
      <c r="E9663" s="199" t="s">
        <v>166</v>
      </c>
      <c r="F9663" s="200"/>
      <c r="G9663" s="200"/>
      <c r="H9663" s="200"/>
      <c r="I9663" s="200">
        <v>45758</v>
      </c>
      <c r="J9663" s="143">
        <f t="shared" si="150"/>
        <v>45758</v>
      </c>
      <c r="K9663" s="202">
        <v>8</v>
      </c>
      <c r="L9663" s="285" t="s">
        <v>7035</v>
      </c>
      <c r="M9663" s="223"/>
      <c r="N9663" s="203"/>
      <c r="O9663" s="222" t="s">
        <v>326</v>
      </c>
    </row>
    <row r="9664" spans="1:15" ht="29.25" customHeight="1">
      <c r="A9664" s="221" t="s">
        <v>73</v>
      </c>
      <c r="B9664" s="221" t="s">
        <v>785</v>
      </c>
      <c r="C9664" s="222" t="s">
        <v>560</v>
      </c>
      <c r="D9664" s="222" t="s">
        <v>164</v>
      </c>
      <c r="E9664" s="199" t="s">
        <v>165</v>
      </c>
      <c r="F9664" s="200"/>
      <c r="G9664" s="200"/>
      <c r="H9664" s="200"/>
      <c r="I9664" s="200">
        <v>45761</v>
      </c>
      <c r="J9664" s="143">
        <f t="shared" si="150"/>
        <v>45761</v>
      </c>
      <c r="K9664" s="202">
        <v>8</v>
      </c>
      <c r="L9664" s="285" t="s">
        <v>170</v>
      </c>
      <c r="M9664" s="223"/>
      <c r="N9664" s="203"/>
      <c r="O9664" s="222" t="s">
        <v>326</v>
      </c>
    </row>
    <row r="9665" spans="1:15" ht="29.25" customHeight="1">
      <c r="A9665" s="221" t="s">
        <v>73</v>
      </c>
      <c r="B9665" s="221" t="s">
        <v>785</v>
      </c>
      <c r="C9665" s="222" t="s">
        <v>560</v>
      </c>
      <c r="D9665" s="222" t="s">
        <v>164</v>
      </c>
      <c r="E9665" s="199" t="s">
        <v>166</v>
      </c>
      <c r="F9665" s="200"/>
      <c r="G9665" s="200"/>
      <c r="H9665" s="200"/>
      <c r="I9665" s="200">
        <v>45762</v>
      </c>
      <c r="J9665" s="143">
        <f t="shared" si="150"/>
        <v>45762</v>
      </c>
      <c r="K9665" s="202">
        <v>8</v>
      </c>
      <c r="L9665" s="285" t="s">
        <v>7035</v>
      </c>
      <c r="M9665" s="223"/>
      <c r="N9665" s="203"/>
      <c r="O9665" s="222" t="s">
        <v>326</v>
      </c>
    </row>
    <row r="9666" spans="1:15" ht="29.25" customHeight="1">
      <c r="A9666" s="221" t="s">
        <v>73</v>
      </c>
      <c r="B9666" s="221" t="s">
        <v>785</v>
      </c>
      <c r="C9666" s="222" t="s">
        <v>560</v>
      </c>
      <c r="D9666" s="222" t="s">
        <v>164</v>
      </c>
      <c r="E9666" s="199" t="s">
        <v>165</v>
      </c>
      <c r="F9666" s="200"/>
      <c r="G9666" s="200"/>
      <c r="H9666" s="200"/>
      <c r="I9666" s="200">
        <v>45763</v>
      </c>
      <c r="J9666" s="143">
        <f t="shared" si="150"/>
        <v>45763</v>
      </c>
      <c r="K9666" s="202">
        <v>8</v>
      </c>
      <c r="L9666" s="285" t="s">
        <v>170</v>
      </c>
      <c r="M9666" s="223"/>
      <c r="N9666" s="203"/>
      <c r="O9666" s="222" t="s">
        <v>326</v>
      </c>
    </row>
    <row r="9667" spans="1:15" ht="29.25" customHeight="1">
      <c r="A9667" s="221" t="s">
        <v>73</v>
      </c>
      <c r="B9667" s="221" t="s">
        <v>785</v>
      </c>
      <c r="C9667" s="222" t="s">
        <v>560</v>
      </c>
      <c r="D9667" s="222" t="s">
        <v>164</v>
      </c>
      <c r="E9667" s="199" t="s">
        <v>165</v>
      </c>
      <c r="F9667" s="200"/>
      <c r="G9667" s="200"/>
      <c r="H9667" s="200"/>
      <c r="I9667" s="200">
        <v>45764</v>
      </c>
      <c r="J9667" s="143">
        <f t="shared" ref="J9667:J9730" si="151">I9667</f>
        <v>45764</v>
      </c>
      <c r="K9667" s="202">
        <v>8</v>
      </c>
      <c r="L9667" s="285" t="s">
        <v>170</v>
      </c>
      <c r="M9667" s="223"/>
      <c r="N9667" s="203"/>
      <c r="O9667" s="222" t="s">
        <v>326</v>
      </c>
    </row>
    <row r="9668" spans="1:15" ht="29.25" customHeight="1">
      <c r="A9668" s="221" t="s">
        <v>73</v>
      </c>
      <c r="B9668" s="221" t="s">
        <v>785</v>
      </c>
      <c r="C9668" s="222" t="s">
        <v>560</v>
      </c>
      <c r="D9668" s="222" t="s">
        <v>164</v>
      </c>
      <c r="E9668" s="199" t="s">
        <v>166</v>
      </c>
      <c r="F9668" s="200"/>
      <c r="G9668" s="200"/>
      <c r="H9668" s="200"/>
      <c r="I9668" s="200">
        <v>45765</v>
      </c>
      <c r="J9668" s="143">
        <f t="shared" si="151"/>
        <v>45765</v>
      </c>
      <c r="K9668" s="202">
        <v>3</v>
      </c>
      <c r="L9668" s="285" t="s">
        <v>7035</v>
      </c>
      <c r="M9668" s="223"/>
      <c r="N9668" s="203"/>
      <c r="O9668" s="222" t="s">
        <v>326</v>
      </c>
    </row>
    <row r="9669" spans="1:15" ht="29.25" customHeight="1">
      <c r="A9669" s="221" t="s">
        <v>73</v>
      </c>
      <c r="B9669" s="221" t="s">
        <v>785</v>
      </c>
      <c r="C9669" s="222" t="s">
        <v>560</v>
      </c>
      <c r="D9669" s="222" t="s">
        <v>164</v>
      </c>
      <c r="E9669" s="199" t="s">
        <v>165</v>
      </c>
      <c r="F9669" s="200"/>
      <c r="G9669" s="200"/>
      <c r="H9669" s="200"/>
      <c r="I9669" s="200">
        <v>45765</v>
      </c>
      <c r="J9669" s="143">
        <f t="shared" si="151"/>
        <v>45765</v>
      </c>
      <c r="K9669" s="202">
        <v>5</v>
      </c>
      <c r="L9669" s="285" t="s">
        <v>170</v>
      </c>
      <c r="M9669" s="223"/>
      <c r="N9669" s="203"/>
      <c r="O9669" s="222" t="s">
        <v>326</v>
      </c>
    </row>
    <row r="9670" spans="1:15" ht="29.25" customHeight="1">
      <c r="A9670" s="221" t="s">
        <v>73</v>
      </c>
      <c r="B9670" s="221" t="s">
        <v>11793</v>
      </c>
      <c r="C9670" s="222" t="s">
        <v>11794</v>
      </c>
      <c r="D9670" s="222" t="s">
        <v>569</v>
      </c>
      <c r="E9670" s="199" t="s">
        <v>166</v>
      </c>
      <c r="F9670" s="200"/>
      <c r="G9670" s="200"/>
      <c r="H9670" s="200"/>
      <c r="I9670" s="200">
        <v>45931</v>
      </c>
      <c r="J9670" s="143">
        <f t="shared" si="151"/>
        <v>45931</v>
      </c>
      <c r="K9670" s="202">
        <v>8</v>
      </c>
      <c r="L9670" s="285" t="s">
        <v>11862</v>
      </c>
      <c r="M9670" s="223"/>
      <c r="N9670" s="203"/>
      <c r="O9670" s="222" t="s">
        <v>326</v>
      </c>
    </row>
    <row r="9671" spans="1:15" ht="29.25" customHeight="1">
      <c r="A9671" s="221" t="s">
        <v>73</v>
      </c>
      <c r="B9671" s="221" t="s">
        <v>11793</v>
      </c>
      <c r="C9671" s="222" t="s">
        <v>11794</v>
      </c>
      <c r="D9671" s="222" t="s">
        <v>569</v>
      </c>
      <c r="E9671" s="199" t="s">
        <v>166</v>
      </c>
      <c r="F9671" s="200"/>
      <c r="G9671" s="200"/>
      <c r="H9671" s="200"/>
      <c r="I9671" s="200">
        <v>45932</v>
      </c>
      <c r="J9671" s="143">
        <f t="shared" si="151"/>
        <v>45932</v>
      </c>
      <c r="K9671" s="202">
        <v>8</v>
      </c>
      <c r="L9671" s="285" t="s">
        <v>640</v>
      </c>
      <c r="M9671" s="223"/>
      <c r="N9671" s="203"/>
      <c r="O9671" s="222" t="s">
        <v>326</v>
      </c>
    </row>
    <row r="9672" spans="1:15" ht="29.25" customHeight="1">
      <c r="A9672" s="221" t="s">
        <v>73</v>
      </c>
      <c r="B9672" s="221" t="s">
        <v>11793</v>
      </c>
      <c r="C9672" s="222" t="s">
        <v>11794</v>
      </c>
      <c r="D9672" s="222" t="s">
        <v>569</v>
      </c>
      <c r="E9672" s="199" t="s">
        <v>166</v>
      </c>
      <c r="F9672" s="200"/>
      <c r="G9672" s="200"/>
      <c r="H9672" s="200"/>
      <c r="I9672" s="200">
        <v>45933</v>
      </c>
      <c r="J9672" s="143">
        <f t="shared" si="151"/>
        <v>45933</v>
      </c>
      <c r="K9672" s="202">
        <v>8</v>
      </c>
      <c r="L9672" s="284" t="s">
        <v>12004</v>
      </c>
      <c r="M9672" s="223"/>
      <c r="N9672" s="203"/>
      <c r="O9672" s="222" t="s">
        <v>326</v>
      </c>
    </row>
    <row r="9673" spans="1:15" ht="29.25" customHeight="1">
      <c r="A9673" s="221" t="s">
        <v>73</v>
      </c>
      <c r="B9673" s="221" t="s">
        <v>11793</v>
      </c>
      <c r="C9673" s="222" t="s">
        <v>11794</v>
      </c>
      <c r="D9673" s="222" t="s">
        <v>569</v>
      </c>
      <c r="E9673" s="199" t="s">
        <v>166</v>
      </c>
      <c r="F9673" s="200"/>
      <c r="G9673" s="200"/>
      <c r="H9673" s="200"/>
      <c r="I9673" s="200">
        <v>45937</v>
      </c>
      <c r="J9673" s="143">
        <f t="shared" si="151"/>
        <v>45937</v>
      </c>
      <c r="K9673" s="202">
        <v>8</v>
      </c>
      <c r="L9673" s="285" t="s">
        <v>12005</v>
      </c>
      <c r="M9673" s="223"/>
      <c r="N9673" s="203"/>
      <c r="O9673" s="222" t="s">
        <v>326</v>
      </c>
    </row>
    <row r="9674" spans="1:15" ht="29.25" customHeight="1">
      <c r="A9674" s="221" t="s">
        <v>73</v>
      </c>
      <c r="B9674" s="221" t="s">
        <v>11793</v>
      </c>
      <c r="C9674" s="222" t="s">
        <v>11794</v>
      </c>
      <c r="D9674" s="222" t="s">
        <v>569</v>
      </c>
      <c r="E9674" s="199" t="s">
        <v>166</v>
      </c>
      <c r="F9674" s="200"/>
      <c r="G9674" s="200"/>
      <c r="H9674" s="200"/>
      <c r="I9674" s="200">
        <v>45938</v>
      </c>
      <c r="J9674" s="143">
        <f t="shared" si="151"/>
        <v>45938</v>
      </c>
      <c r="K9674" s="202">
        <v>8</v>
      </c>
      <c r="L9674" s="284" t="s">
        <v>12190</v>
      </c>
      <c r="M9674" s="223"/>
      <c r="N9674" s="203"/>
      <c r="O9674" s="222" t="s">
        <v>326</v>
      </c>
    </row>
    <row r="9675" spans="1:15" ht="29.25" customHeight="1">
      <c r="A9675" s="221" t="s">
        <v>73</v>
      </c>
      <c r="B9675" s="221" t="s">
        <v>11793</v>
      </c>
      <c r="C9675" s="222" t="s">
        <v>11794</v>
      </c>
      <c r="D9675" s="222" t="s">
        <v>569</v>
      </c>
      <c r="E9675" s="199" t="s">
        <v>166</v>
      </c>
      <c r="F9675" s="200"/>
      <c r="G9675" s="200"/>
      <c r="H9675" s="200"/>
      <c r="I9675" s="200">
        <v>45939</v>
      </c>
      <c r="J9675" s="143">
        <f t="shared" si="151"/>
        <v>45939</v>
      </c>
      <c r="K9675" s="202">
        <v>8</v>
      </c>
      <c r="L9675" s="285" t="s">
        <v>12191</v>
      </c>
      <c r="M9675" s="223"/>
      <c r="N9675" s="203"/>
      <c r="O9675" s="222" t="s">
        <v>326</v>
      </c>
    </row>
    <row r="9676" spans="1:15" ht="29.25" customHeight="1">
      <c r="A9676" s="221" t="s">
        <v>73</v>
      </c>
      <c r="B9676" s="221" t="s">
        <v>11793</v>
      </c>
      <c r="C9676" s="222" t="s">
        <v>11794</v>
      </c>
      <c r="D9676" s="222" t="s">
        <v>569</v>
      </c>
      <c r="E9676" s="199" t="s">
        <v>166</v>
      </c>
      <c r="F9676" s="200"/>
      <c r="G9676" s="200"/>
      <c r="H9676" s="200"/>
      <c r="I9676" s="200">
        <v>45943</v>
      </c>
      <c r="J9676" s="143">
        <f t="shared" si="151"/>
        <v>45943</v>
      </c>
      <c r="K9676" s="202">
        <v>8</v>
      </c>
      <c r="L9676" s="285" t="s">
        <v>12192</v>
      </c>
      <c r="M9676" s="223"/>
      <c r="N9676" s="203"/>
      <c r="O9676" s="222" t="s">
        <v>326</v>
      </c>
    </row>
    <row r="9677" spans="1:15" ht="29.25" customHeight="1">
      <c r="A9677" s="221" t="s">
        <v>73</v>
      </c>
      <c r="B9677" s="221" t="s">
        <v>11793</v>
      </c>
      <c r="C9677" s="222" t="s">
        <v>11794</v>
      </c>
      <c r="D9677" s="222" t="s">
        <v>569</v>
      </c>
      <c r="E9677" s="199" t="s">
        <v>166</v>
      </c>
      <c r="F9677" s="200"/>
      <c r="G9677" s="200"/>
      <c r="H9677" s="200"/>
      <c r="I9677" s="200">
        <v>45944</v>
      </c>
      <c r="J9677" s="143">
        <f t="shared" si="151"/>
        <v>45944</v>
      </c>
      <c r="K9677" s="202">
        <v>8</v>
      </c>
      <c r="L9677" s="285" t="s">
        <v>12193</v>
      </c>
      <c r="M9677" s="223"/>
      <c r="N9677" s="203"/>
      <c r="O9677" s="222" t="s">
        <v>326</v>
      </c>
    </row>
    <row r="9678" spans="1:15" ht="29.25" customHeight="1">
      <c r="A9678" s="221" t="s">
        <v>73</v>
      </c>
      <c r="B9678" s="221" t="s">
        <v>11793</v>
      </c>
      <c r="C9678" s="222" t="s">
        <v>11794</v>
      </c>
      <c r="D9678" s="222" t="s">
        <v>569</v>
      </c>
      <c r="E9678" s="199" t="s">
        <v>166</v>
      </c>
      <c r="F9678" s="200"/>
      <c r="G9678" s="200"/>
      <c r="H9678" s="200"/>
      <c r="I9678" s="200">
        <v>45945</v>
      </c>
      <c r="J9678" s="143">
        <f t="shared" si="151"/>
        <v>45945</v>
      </c>
      <c r="K9678" s="202">
        <v>8</v>
      </c>
      <c r="L9678" s="285" t="s">
        <v>12194</v>
      </c>
      <c r="M9678" s="223"/>
      <c r="N9678" s="203"/>
      <c r="O9678" s="222" t="s">
        <v>326</v>
      </c>
    </row>
    <row r="9679" spans="1:15" ht="29.25" customHeight="1">
      <c r="A9679" s="221" t="s">
        <v>73</v>
      </c>
      <c r="B9679" s="221" t="s">
        <v>11793</v>
      </c>
      <c r="C9679" s="222" t="s">
        <v>11794</v>
      </c>
      <c r="D9679" s="222" t="s">
        <v>569</v>
      </c>
      <c r="E9679" s="199" t="s">
        <v>166</v>
      </c>
      <c r="F9679" s="200"/>
      <c r="G9679" s="200"/>
      <c r="H9679" s="200"/>
      <c r="I9679" s="200">
        <v>45946</v>
      </c>
      <c r="J9679" s="143">
        <f t="shared" si="151"/>
        <v>45946</v>
      </c>
      <c r="K9679" s="202">
        <v>8</v>
      </c>
      <c r="L9679" s="285" t="s">
        <v>12404</v>
      </c>
      <c r="M9679" s="223"/>
      <c r="N9679" s="203"/>
      <c r="O9679" s="222" t="s">
        <v>326</v>
      </c>
    </row>
    <row r="9680" spans="1:15" ht="29.25" customHeight="1">
      <c r="A9680" s="221" t="s">
        <v>73</v>
      </c>
      <c r="B9680" s="221" t="s">
        <v>11793</v>
      </c>
      <c r="C9680" s="222" t="s">
        <v>11794</v>
      </c>
      <c r="D9680" s="222" t="s">
        <v>569</v>
      </c>
      <c r="E9680" s="199" t="s">
        <v>166</v>
      </c>
      <c r="F9680" s="200"/>
      <c r="G9680" s="200"/>
      <c r="H9680" s="200"/>
      <c r="I9680" s="200">
        <v>45947</v>
      </c>
      <c r="J9680" s="143">
        <f t="shared" si="151"/>
        <v>45947</v>
      </c>
      <c r="K9680" s="202">
        <v>8</v>
      </c>
      <c r="L9680" s="284" t="s">
        <v>12405</v>
      </c>
      <c r="M9680" s="223"/>
      <c r="N9680" s="203"/>
      <c r="O9680" s="222" t="s">
        <v>326</v>
      </c>
    </row>
    <row r="9681" spans="1:15" ht="29.25" customHeight="1">
      <c r="A9681" s="221" t="s">
        <v>73</v>
      </c>
      <c r="B9681" s="221" t="s">
        <v>11793</v>
      </c>
      <c r="C9681" s="222" t="s">
        <v>11794</v>
      </c>
      <c r="D9681" s="222" t="s">
        <v>569</v>
      </c>
      <c r="E9681" s="199" t="s">
        <v>166</v>
      </c>
      <c r="F9681" s="200"/>
      <c r="G9681" s="200"/>
      <c r="H9681" s="200"/>
      <c r="I9681" s="200">
        <v>45950</v>
      </c>
      <c r="J9681" s="143">
        <f t="shared" si="151"/>
        <v>45950</v>
      </c>
      <c r="K9681" s="202">
        <v>8</v>
      </c>
      <c r="L9681" s="285" t="s">
        <v>12406</v>
      </c>
      <c r="M9681" s="223"/>
      <c r="N9681" s="203"/>
      <c r="O9681" s="222" t="s">
        <v>326</v>
      </c>
    </row>
    <row r="9682" spans="1:15" ht="29.25" customHeight="1">
      <c r="A9682" s="221" t="s">
        <v>73</v>
      </c>
      <c r="B9682" s="221" t="s">
        <v>11793</v>
      </c>
      <c r="C9682" s="222" t="s">
        <v>11794</v>
      </c>
      <c r="D9682" s="222" t="s">
        <v>569</v>
      </c>
      <c r="E9682" s="199" t="s">
        <v>166</v>
      </c>
      <c r="F9682" s="200"/>
      <c r="G9682" s="200"/>
      <c r="H9682" s="200"/>
      <c r="I9682" s="200">
        <v>45951</v>
      </c>
      <c r="J9682" s="143">
        <f t="shared" si="151"/>
        <v>45951</v>
      </c>
      <c r="K9682" s="202">
        <v>8</v>
      </c>
      <c r="L9682" s="285" t="s">
        <v>12407</v>
      </c>
      <c r="M9682" s="223"/>
      <c r="N9682" s="203"/>
      <c r="O9682" s="222" t="s">
        <v>326</v>
      </c>
    </row>
    <row r="9683" spans="1:15" ht="29.25" customHeight="1">
      <c r="A9683" s="221" t="s">
        <v>73</v>
      </c>
      <c r="B9683" s="221" t="s">
        <v>11793</v>
      </c>
      <c r="C9683" s="222" t="s">
        <v>11794</v>
      </c>
      <c r="D9683" s="222" t="s">
        <v>569</v>
      </c>
      <c r="E9683" s="199" t="s">
        <v>166</v>
      </c>
      <c r="F9683" s="200"/>
      <c r="G9683" s="200"/>
      <c r="H9683" s="200"/>
      <c r="I9683" s="200">
        <v>45952</v>
      </c>
      <c r="J9683" s="143">
        <f t="shared" si="151"/>
        <v>45952</v>
      </c>
      <c r="K9683" s="202">
        <v>8</v>
      </c>
      <c r="L9683" s="285" t="s">
        <v>12570</v>
      </c>
      <c r="M9683" s="223"/>
      <c r="N9683" s="203"/>
      <c r="O9683" s="222" t="s">
        <v>326</v>
      </c>
    </row>
    <row r="9684" spans="1:15" ht="29.25" customHeight="1">
      <c r="A9684" s="221" t="s">
        <v>73</v>
      </c>
      <c r="B9684" s="221" t="s">
        <v>11793</v>
      </c>
      <c r="C9684" s="222" t="s">
        <v>11794</v>
      </c>
      <c r="D9684" s="222" t="s">
        <v>569</v>
      </c>
      <c r="E9684" s="199" t="s">
        <v>166</v>
      </c>
      <c r="F9684" s="200"/>
      <c r="G9684" s="200"/>
      <c r="H9684" s="200"/>
      <c r="I9684" s="200">
        <v>45953</v>
      </c>
      <c r="J9684" s="143">
        <f t="shared" si="151"/>
        <v>45953</v>
      </c>
      <c r="K9684" s="202">
        <v>8</v>
      </c>
      <c r="L9684" s="285" t="s">
        <v>12571</v>
      </c>
      <c r="M9684" s="223"/>
      <c r="N9684" s="203"/>
      <c r="O9684" s="222" t="s">
        <v>326</v>
      </c>
    </row>
    <row r="9685" spans="1:15" ht="29.25" customHeight="1">
      <c r="A9685" s="221" t="s">
        <v>73</v>
      </c>
      <c r="B9685" s="221" t="s">
        <v>11793</v>
      </c>
      <c r="C9685" s="222" t="s">
        <v>11794</v>
      </c>
      <c r="D9685" s="222" t="s">
        <v>569</v>
      </c>
      <c r="E9685" s="199" t="s">
        <v>166</v>
      </c>
      <c r="F9685" s="200"/>
      <c r="G9685" s="200"/>
      <c r="H9685" s="200"/>
      <c r="I9685" s="200">
        <v>45957</v>
      </c>
      <c r="J9685" s="143">
        <f t="shared" si="151"/>
        <v>45957</v>
      </c>
      <c r="K9685" s="202">
        <v>8</v>
      </c>
      <c r="L9685" s="285" t="s">
        <v>12572</v>
      </c>
      <c r="M9685" s="223"/>
      <c r="N9685" s="203"/>
      <c r="O9685" s="222" t="s">
        <v>326</v>
      </c>
    </row>
    <row r="9686" spans="1:15" ht="29.25" customHeight="1">
      <c r="A9686" s="221" t="s">
        <v>73</v>
      </c>
      <c r="B9686" s="221" t="s">
        <v>11793</v>
      </c>
      <c r="C9686" s="222" t="s">
        <v>11794</v>
      </c>
      <c r="D9686" s="222" t="s">
        <v>569</v>
      </c>
      <c r="E9686" s="199" t="s">
        <v>166</v>
      </c>
      <c r="F9686" s="200"/>
      <c r="G9686" s="200"/>
      <c r="H9686" s="200"/>
      <c r="I9686" s="200">
        <v>45958</v>
      </c>
      <c r="J9686" s="143">
        <f t="shared" si="151"/>
        <v>45958</v>
      </c>
      <c r="K9686" s="202">
        <v>8</v>
      </c>
      <c r="L9686" s="284" t="s">
        <v>12573</v>
      </c>
      <c r="M9686" s="223"/>
      <c r="N9686" s="203"/>
      <c r="O9686" s="222" t="s">
        <v>326</v>
      </c>
    </row>
    <row r="9687" spans="1:15" ht="29.25" customHeight="1">
      <c r="A9687" s="221" t="s">
        <v>73</v>
      </c>
      <c r="B9687" s="221" t="s">
        <v>11793</v>
      </c>
      <c r="C9687" s="222" t="s">
        <v>11794</v>
      </c>
      <c r="D9687" s="222" t="s">
        <v>569</v>
      </c>
      <c r="E9687" s="199" t="s">
        <v>166</v>
      </c>
      <c r="F9687" s="200"/>
      <c r="G9687" s="200"/>
      <c r="H9687" s="200"/>
      <c r="I9687" s="200">
        <v>45959</v>
      </c>
      <c r="J9687" s="143">
        <f t="shared" si="151"/>
        <v>45959</v>
      </c>
      <c r="K9687" s="202">
        <v>8</v>
      </c>
      <c r="L9687" s="285" t="s">
        <v>12742</v>
      </c>
      <c r="M9687" s="223"/>
      <c r="N9687" s="203"/>
      <c r="O9687" s="222" t="s">
        <v>326</v>
      </c>
    </row>
    <row r="9688" spans="1:15" ht="29.25" customHeight="1">
      <c r="A9688" s="221" t="s">
        <v>73</v>
      </c>
      <c r="B9688" s="221" t="s">
        <v>11793</v>
      </c>
      <c r="C9688" s="222" t="s">
        <v>11794</v>
      </c>
      <c r="D9688" s="222" t="s">
        <v>569</v>
      </c>
      <c r="E9688" s="199" t="s">
        <v>166</v>
      </c>
      <c r="F9688" s="200"/>
      <c r="G9688" s="200"/>
      <c r="H9688" s="200"/>
      <c r="I9688" s="200">
        <v>45960</v>
      </c>
      <c r="J9688" s="143">
        <f t="shared" si="151"/>
        <v>45960</v>
      </c>
      <c r="K9688" s="202">
        <v>8</v>
      </c>
      <c r="L9688" s="285" t="s">
        <v>12743</v>
      </c>
      <c r="M9688" s="223"/>
      <c r="N9688" s="203"/>
      <c r="O9688" s="222" t="s">
        <v>326</v>
      </c>
    </row>
    <row r="9689" spans="1:15" ht="29.25" customHeight="1">
      <c r="A9689" s="221" t="s">
        <v>73</v>
      </c>
      <c r="B9689" s="221" t="s">
        <v>11793</v>
      </c>
      <c r="C9689" s="222" t="s">
        <v>11794</v>
      </c>
      <c r="D9689" s="222" t="s">
        <v>569</v>
      </c>
      <c r="E9689" s="199" t="s">
        <v>166</v>
      </c>
      <c r="F9689" s="200"/>
      <c r="G9689" s="200"/>
      <c r="H9689" s="200"/>
      <c r="I9689" s="200">
        <v>45961</v>
      </c>
      <c r="J9689" s="143">
        <f t="shared" si="151"/>
        <v>45961</v>
      </c>
      <c r="K9689" s="202">
        <v>8</v>
      </c>
      <c r="L9689" s="284" t="s">
        <v>12744</v>
      </c>
      <c r="M9689" s="223"/>
      <c r="N9689" s="203"/>
      <c r="O9689" s="222" t="s">
        <v>326</v>
      </c>
    </row>
    <row r="9690" spans="1:15" ht="29.25" customHeight="1">
      <c r="A9690" s="221" t="s">
        <v>73</v>
      </c>
      <c r="B9690" s="221" t="s">
        <v>11793</v>
      </c>
      <c r="C9690" s="222" t="s">
        <v>11794</v>
      </c>
      <c r="D9690" s="222" t="s">
        <v>569</v>
      </c>
      <c r="E9690" s="199" t="s">
        <v>166</v>
      </c>
      <c r="F9690" s="200"/>
      <c r="G9690" s="200"/>
      <c r="H9690" s="200"/>
      <c r="I9690" s="200">
        <v>45964</v>
      </c>
      <c r="J9690" s="143">
        <f t="shared" si="151"/>
        <v>45964</v>
      </c>
      <c r="K9690" s="202">
        <v>8</v>
      </c>
      <c r="L9690" s="284" t="s">
        <v>12745</v>
      </c>
      <c r="M9690" s="223"/>
      <c r="N9690" s="203"/>
      <c r="O9690" s="222" t="s">
        <v>326</v>
      </c>
    </row>
    <row r="9691" spans="1:15" ht="29.25" customHeight="1">
      <c r="A9691" s="221" t="s">
        <v>73</v>
      </c>
      <c r="B9691" s="221" t="s">
        <v>11793</v>
      </c>
      <c r="C9691" s="222" t="s">
        <v>11794</v>
      </c>
      <c r="D9691" s="222" t="s">
        <v>569</v>
      </c>
      <c r="E9691" s="199" t="s">
        <v>166</v>
      </c>
      <c r="F9691" s="200"/>
      <c r="G9691" s="200"/>
      <c r="H9691" s="200"/>
      <c r="I9691" s="200">
        <v>45965</v>
      </c>
      <c r="J9691" s="143">
        <f t="shared" si="151"/>
        <v>45965</v>
      </c>
      <c r="K9691" s="202">
        <v>8</v>
      </c>
      <c r="L9691" s="284" t="s">
        <v>12746</v>
      </c>
      <c r="M9691" s="223"/>
      <c r="N9691" s="203"/>
      <c r="O9691" s="222" t="s">
        <v>326</v>
      </c>
    </row>
    <row r="9692" spans="1:15" ht="29.25" customHeight="1">
      <c r="A9692" s="221" t="s">
        <v>73</v>
      </c>
      <c r="B9692" s="221" t="s">
        <v>11793</v>
      </c>
      <c r="C9692" s="222" t="s">
        <v>11794</v>
      </c>
      <c r="D9692" s="222" t="s">
        <v>569</v>
      </c>
      <c r="E9692" s="199" t="s">
        <v>166</v>
      </c>
      <c r="F9692" s="200"/>
      <c r="G9692" s="200"/>
      <c r="H9692" s="200"/>
      <c r="I9692" s="200">
        <v>45966</v>
      </c>
      <c r="J9692" s="143">
        <f t="shared" si="151"/>
        <v>45966</v>
      </c>
      <c r="K9692" s="202">
        <v>8</v>
      </c>
      <c r="L9692" s="285" t="s">
        <v>12747</v>
      </c>
      <c r="M9692" s="223"/>
      <c r="N9692" s="203"/>
      <c r="O9692" s="222" t="s">
        <v>326</v>
      </c>
    </row>
    <row r="9693" spans="1:15" ht="29.25" customHeight="1">
      <c r="A9693" s="221" t="s">
        <v>73</v>
      </c>
      <c r="B9693" s="221" t="s">
        <v>11793</v>
      </c>
      <c r="C9693" s="222" t="s">
        <v>11794</v>
      </c>
      <c r="D9693" s="222" t="s">
        <v>569</v>
      </c>
      <c r="E9693" s="199" t="s">
        <v>166</v>
      </c>
      <c r="F9693" s="200"/>
      <c r="G9693" s="200"/>
      <c r="H9693" s="200"/>
      <c r="I9693" s="200">
        <v>45967</v>
      </c>
      <c r="J9693" s="143">
        <f t="shared" si="151"/>
        <v>45967</v>
      </c>
      <c r="K9693" s="202">
        <v>8</v>
      </c>
      <c r="L9693" s="285" t="s">
        <v>12922</v>
      </c>
      <c r="M9693" s="223"/>
      <c r="N9693" s="203"/>
      <c r="O9693" s="222" t="s">
        <v>326</v>
      </c>
    </row>
    <row r="9694" spans="1:15" ht="29.25" customHeight="1">
      <c r="A9694" s="221" t="s">
        <v>73</v>
      </c>
      <c r="B9694" s="221" t="s">
        <v>11793</v>
      </c>
      <c r="C9694" s="222" t="s">
        <v>11794</v>
      </c>
      <c r="D9694" s="222" t="s">
        <v>569</v>
      </c>
      <c r="E9694" s="199" t="s">
        <v>166</v>
      </c>
      <c r="F9694" s="200"/>
      <c r="G9694" s="200"/>
      <c r="H9694" s="200"/>
      <c r="I9694" s="200">
        <v>45968</v>
      </c>
      <c r="J9694" s="143">
        <f t="shared" si="151"/>
        <v>45968</v>
      </c>
      <c r="K9694" s="202">
        <v>8</v>
      </c>
      <c r="L9694" s="285" t="s">
        <v>12923</v>
      </c>
      <c r="M9694" s="223"/>
      <c r="N9694" s="203"/>
      <c r="O9694" s="222" t="s">
        <v>326</v>
      </c>
    </row>
    <row r="9695" spans="1:15" ht="29.25" customHeight="1">
      <c r="A9695" s="221" t="s">
        <v>73</v>
      </c>
      <c r="B9695" s="221" t="s">
        <v>11793</v>
      </c>
      <c r="C9695" s="222" t="s">
        <v>11794</v>
      </c>
      <c r="D9695" s="222" t="s">
        <v>569</v>
      </c>
      <c r="E9695" s="199" t="s">
        <v>166</v>
      </c>
      <c r="F9695" s="200"/>
      <c r="G9695" s="200"/>
      <c r="H9695" s="200"/>
      <c r="I9695" s="200">
        <v>45971</v>
      </c>
      <c r="J9695" s="143">
        <f t="shared" si="151"/>
        <v>45971</v>
      </c>
      <c r="K9695" s="202">
        <v>8</v>
      </c>
      <c r="L9695" s="284" t="s">
        <v>12924</v>
      </c>
      <c r="M9695" s="223"/>
      <c r="N9695" s="203"/>
      <c r="O9695" s="222" t="s">
        <v>326</v>
      </c>
    </row>
    <row r="9696" spans="1:15" ht="29.25" customHeight="1">
      <c r="A9696" s="221" t="s">
        <v>73</v>
      </c>
      <c r="B9696" s="221" t="s">
        <v>11793</v>
      </c>
      <c r="C9696" s="222" t="s">
        <v>11794</v>
      </c>
      <c r="D9696" s="222" t="s">
        <v>569</v>
      </c>
      <c r="E9696" s="199" t="s">
        <v>166</v>
      </c>
      <c r="F9696" s="200"/>
      <c r="G9696" s="200"/>
      <c r="H9696" s="200"/>
      <c r="I9696" s="200">
        <v>45972</v>
      </c>
      <c r="J9696" s="143">
        <f t="shared" si="151"/>
        <v>45972</v>
      </c>
      <c r="K9696" s="202">
        <v>8</v>
      </c>
      <c r="L9696" s="285" t="s">
        <v>12925</v>
      </c>
      <c r="M9696" s="223"/>
      <c r="N9696" s="203"/>
      <c r="O9696" s="222" t="s">
        <v>326</v>
      </c>
    </row>
    <row r="9697" spans="1:15" ht="29.25" customHeight="1">
      <c r="A9697" s="221" t="s">
        <v>73</v>
      </c>
      <c r="B9697" s="221" t="s">
        <v>11793</v>
      </c>
      <c r="C9697" s="222" t="s">
        <v>11794</v>
      </c>
      <c r="D9697" s="222" t="s">
        <v>569</v>
      </c>
      <c r="E9697" s="199" t="s">
        <v>166</v>
      </c>
      <c r="F9697" s="200"/>
      <c r="G9697" s="200"/>
      <c r="H9697" s="200"/>
      <c r="I9697" s="200">
        <v>45973</v>
      </c>
      <c r="J9697" s="143">
        <f t="shared" si="151"/>
        <v>45973</v>
      </c>
      <c r="K9697" s="202">
        <v>8</v>
      </c>
      <c r="L9697" s="285" t="s">
        <v>12926</v>
      </c>
      <c r="M9697" s="223"/>
      <c r="N9697" s="203"/>
      <c r="O9697" s="222" t="s">
        <v>326</v>
      </c>
    </row>
    <row r="9698" spans="1:15" ht="29.25" customHeight="1">
      <c r="A9698" s="221" t="s">
        <v>73</v>
      </c>
      <c r="B9698" s="221" t="s">
        <v>11793</v>
      </c>
      <c r="C9698" s="222" t="s">
        <v>11794</v>
      </c>
      <c r="D9698" s="222" t="s">
        <v>569</v>
      </c>
      <c r="E9698" s="199" t="s">
        <v>178</v>
      </c>
      <c r="F9698" s="200"/>
      <c r="G9698" s="200"/>
      <c r="H9698" s="200"/>
      <c r="I9698" s="200">
        <v>45974</v>
      </c>
      <c r="J9698" s="143">
        <f t="shared" si="151"/>
        <v>45974</v>
      </c>
      <c r="K9698" s="202">
        <v>3</v>
      </c>
      <c r="L9698" s="284" t="s">
        <v>13104</v>
      </c>
      <c r="M9698" s="223"/>
      <c r="N9698" s="203"/>
      <c r="O9698" s="222" t="s">
        <v>326</v>
      </c>
    </row>
    <row r="9699" spans="1:15" ht="29.25" customHeight="1">
      <c r="A9699" s="221" t="s">
        <v>73</v>
      </c>
      <c r="B9699" s="221" t="s">
        <v>11793</v>
      </c>
      <c r="C9699" s="222" t="s">
        <v>11794</v>
      </c>
      <c r="D9699" s="222" t="s">
        <v>569</v>
      </c>
      <c r="E9699" s="199" t="s">
        <v>166</v>
      </c>
      <c r="F9699" s="200"/>
      <c r="G9699" s="200"/>
      <c r="H9699" s="200"/>
      <c r="I9699" s="200">
        <v>45974</v>
      </c>
      <c r="J9699" s="143">
        <f t="shared" si="151"/>
        <v>45974</v>
      </c>
      <c r="K9699" s="202">
        <v>5</v>
      </c>
      <c r="L9699" s="285" t="s">
        <v>13105</v>
      </c>
      <c r="M9699" s="223"/>
      <c r="N9699" s="203"/>
      <c r="O9699" s="222" t="s">
        <v>326</v>
      </c>
    </row>
    <row r="9700" spans="1:15" ht="29.25" customHeight="1">
      <c r="A9700" s="221" t="s">
        <v>73</v>
      </c>
      <c r="B9700" s="221" t="s">
        <v>11793</v>
      </c>
      <c r="C9700" s="222" t="s">
        <v>11794</v>
      </c>
      <c r="D9700" s="222" t="s">
        <v>569</v>
      </c>
      <c r="E9700" s="199" t="s">
        <v>166</v>
      </c>
      <c r="F9700" s="200"/>
      <c r="G9700" s="200"/>
      <c r="H9700" s="200"/>
      <c r="I9700" s="200">
        <v>45975</v>
      </c>
      <c r="J9700" s="143">
        <f t="shared" si="151"/>
        <v>45975</v>
      </c>
      <c r="K9700" s="202">
        <v>8</v>
      </c>
      <c r="L9700" s="284" t="s">
        <v>13106</v>
      </c>
      <c r="M9700" s="223"/>
      <c r="N9700" s="203"/>
      <c r="O9700" s="222" t="s">
        <v>326</v>
      </c>
    </row>
    <row r="9701" spans="1:15" ht="29.25" customHeight="1">
      <c r="A9701" s="221" t="s">
        <v>73</v>
      </c>
      <c r="B9701" s="221" t="s">
        <v>11793</v>
      </c>
      <c r="C9701" s="222" t="s">
        <v>11794</v>
      </c>
      <c r="D9701" s="222" t="s">
        <v>569</v>
      </c>
      <c r="E9701" s="199" t="s">
        <v>166</v>
      </c>
      <c r="F9701" s="200"/>
      <c r="G9701" s="200"/>
      <c r="H9701" s="200"/>
      <c r="I9701" s="200">
        <v>45978</v>
      </c>
      <c r="J9701" s="143">
        <f t="shared" si="151"/>
        <v>45978</v>
      </c>
      <c r="K9701" s="202">
        <v>5</v>
      </c>
      <c r="L9701" s="285" t="s">
        <v>13107</v>
      </c>
      <c r="M9701" s="223"/>
      <c r="N9701" s="203"/>
      <c r="O9701" s="222" t="s">
        <v>326</v>
      </c>
    </row>
    <row r="9702" spans="1:15" ht="29.25" customHeight="1">
      <c r="A9702" s="221" t="s">
        <v>73</v>
      </c>
      <c r="B9702" s="221" t="s">
        <v>11793</v>
      </c>
      <c r="C9702" s="222" t="s">
        <v>11794</v>
      </c>
      <c r="D9702" s="222" t="s">
        <v>569</v>
      </c>
      <c r="E9702" s="199" t="s">
        <v>178</v>
      </c>
      <c r="F9702" s="200"/>
      <c r="G9702" s="200"/>
      <c r="H9702" s="200"/>
      <c r="I9702" s="200">
        <v>45978</v>
      </c>
      <c r="J9702" s="143">
        <f t="shared" si="151"/>
        <v>45978</v>
      </c>
      <c r="K9702" s="202">
        <v>3</v>
      </c>
      <c r="L9702" s="285" t="s">
        <v>12311</v>
      </c>
      <c r="M9702" s="223"/>
      <c r="N9702" s="203"/>
      <c r="O9702" s="222" t="s">
        <v>326</v>
      </c>
    </row>
    <row r="9703" spans="1:15" ht="29.25" customHeight="1">
      <c r="A9703" s="221" t="s">
        <v>73</v>
      </c>
      <c r="B9703" s="221" t="s">
        <v>11793</v>
      </c>
      <c r="C9703" s="222" t="s">
        <v>11794</v>
      </c>
      <c r="D9703" s="222" t="s">
        <v>569</v>
      </c>
      <c r="E9703" s="199" t="s">
        <v>166</v>
      </c>
      <c r="F9703" s="200"/>
      <c r="G9703" s="200"/>
      <c r="H9703" s="200"/>
      <c r="I9703" s="200">
        <v>45979</v>
      </c>
      <c r="J9703" s="143">
        <f t="shared" si="151"/>
        <v>45979</v>
      </c>
      <c r="K9703" s="202">
        <v>8</v>
      </c>
      <c r="L9703" s="285" t="s">
        <v>13108</v>
      </c>
      <c r="M9703" s="223"/>
      <c r="N9703" s="203"/>
      <c r="O9703" s="222" t="s">
        <v>326</v>
      </c>
    </row>
    <row r="9704" spans="1:15" ht="29.25" customHeight="1">
      <c r="A9704" s="221" t="s">
        <v>73</v>
      </c>
      <c r="B9704" s="221" t="s">
        <v>11793</v>
      </c>
      <c r="C9704" s="222" t="s">
        <v>11794</v>
      </c>
      <c r="D9704" s="222" t="s">
        <v>569</v>
      </c>
      <c r="E9704" s="199" t="s">
        <v>166</v>
      </c>
      <c r="F9704" s="200"/>
      <c r="G9704" s="200"/>
      <c r="H9704" s="200"/>
      <c r="I9704" s="200">
        <v>45980</v>
      </c>
      <c r="J9704" s="143">
        <f t="shared" si="151"/>
        <v>45980</v>
      </c>
      <c r="K9704" s="202">
        <v>8</v>
      </c>
      <c r="L9704" s="285" t="s">
        <v>13109</v>
      </c>
      <c r="M9704" s="223"/>
      <c r="N9704" s="203"/>
      <c r="O9704" s="222" t="s">
        <v>326</v>
      </c>
    </row>
    <row r="9705" spans="1:15" ht="29.25" customHeight="1">
      <c r="A9705" s="221" t="s">
        <v>73</v>
      </c>
      <c r="B9705" s="221" t="s">
        <v>11793</v>
      </c>
      <c r="C9705" s="222" t="s">
        <v>11794</v>
      </c>
      <c r="D9705" s="222" t="s">
        <v>569</v>
      </c>
      <c r="E9705" s="199" t="s">
        <v>166</v>
      </c>
      <c r="F9705" s="200"/>
      <c r="G9705" s="200"/>
      <c r="H9705" s="200"/>
      <c r="I9705" s="200">
        <v>45981</v>
      </c>
      <c r="J9705" s="143">
        <f t="shared" si="151"/>
        <v>45981</v>
      </c>
      <c r="K9705" s="202">
        <v>5</v>
      </c>
      <c r="L9705" s="285" t="s">
        <v>13298</v>
      </c>
      <c r="M9705" s="223"/>
      <c r="N9705" s="203"/>
      <c r="O9705" s="222" t="s">
        <v>326</v>
      </c>
    </row>
    <row r="9706" spans="1:15" ht="29.25" customHeight="1">
      <c r="A9706" s="221" t="s">
        <v>73</v>
      </c>
      <c r="B9706" s="221" t="s">
        <v>11793</v>
      </c>
      <c r="C9706" s="222" t="s">
        <v>11794</v>
      </c>
      <c r="D9706" s="222" t="s">
        <v>569</v>
      </c>
      <c r="E9706" s="199" t="s">
        <v>178</v>
      </c>
      <c r="F9706" s="200"/>
      <c r="G9706" s="200"/>
      <c r="H9706" s="200"/>
      <c r="I9706" s="200">
        <v>45981</v>
      </c>
      <c r="J9706" s="143">
        <f t="shared" si="151"/>
        <v>45981</v>
      </c>
      <c r="K9706" s="202">
        <v>3</v>
      </c>
      <c r="L9706" s="285" t="s">
        <v>13299</v>
      </c>
      <c r="M9706" s="223"/>
      <c r="N9706" s="203"/>
      <c r="O9706" s="222" t="s">
        <v>326</v>
      </c>
    </row>
    <row r="9707" spans="1:15" ht="29.25" customHeight="1">
      <c r="A9707" s="221" t="s">
        <v>73</v>
      </c>
      <c r="B9707" s="221" t="s">
        <v>11793</v>
      </c>
      <c r="C9707" s="222" t="s">
        <v>11794</v>
      </c>
      <c r="D9707" s="222" t="s">
        <v>569</v>
      </c>
      <c r="E9707" s="199" t="s">
        <v>166</v>
      </c>
      <c r="F9707" s="200"/>
      <c r="G9707" s="200"/>
      <c r="H9707" s="200"/>
      <c r="I9707" s="200">
        <v>45982</v>
      </c>
      <c r="J9707" s="143">
        <f t="shared" si="151"/>
        <v>45982</v>
      </c>
      <c r="K9707" s="202">
        <v>12</v>
      </c>
      <c r="L9707" s="285" t="s">
        <v>13300</v>
      </c>
      <c r="M9707" s="223"/>
      <c r="N9707" s="203"/>
      <c r="O9707" s="222" t="s">
        <v>326</v>
      </c>
    </row>
    <row r="9708" spans="1:15" ht="29.25" customHeight="1">
      <c r="A9708" s="221" t="s">
        <v>73</v>
      </c>
      <c r="B9708" s="221" t="s">
        <v>11793</v>
      </c>
      <c r="C9708" s="222" t="s">
        <v>11794</v>
      </c>
      <c r="D9708" s="222" t="s">
        <v>569</v>
      </c>
      <c r="E9708" s="199" t="s">
        <v>166</v>
      </c>
      <c r="F9708" s="200"/>
      <c r="G9708" s="200"/>
      <c r="H9708" s="200"/>
      <c r="I9708" s="200">
        <v>45983</v>
      </c>
      <c r="J9708" s="143">
        <f t="shared" si="151"/>
        <v>45983</v>
      </c>
      <c r="K9708" s="202">
        <v>8</v>
      </c>
      <c r="L9708" s="285" t="s">
        <v>13300</v>
      </c>
      <c r="M9708" s="223"/>
      <c r="N9708" s="203"/>
      <c r="O9708" s="222" t="s">
        <v>326</v>
      </c>
    </row>
    <row r="9709" spans="1:15" ht="29.25" customHeight="1">
      <c r="A9709" s="221" t="s">
        <v>73</v>
      </c>
      <c r="B9709" s="221" t="s">
        <v>11793</v>
      </c>
      <c r="C9709" s="222" t="s">
        <v>11794</v>
      </c>
      <c r="D9709" s="222" t="s">
        <v>569</v>
      </c>
      <c r="E9709" s="199" t="s">
        <v>166</v>
      </c>
      <c r="F9709" s="200"/>
      <c r="G9709" s="200"/>
      <c r="H9709" s="200"/>
      <c r="I9709" s="200">
        <v>45985</v>
      </c>
      <c r="J9709" s="143">
        <f t="shared" si="151"/>
        <v>45985</v>
      </c>
      <c r="K9709" s="202">
        <v>8</v>
      </c>
      <c r="L9709" s="285" t="s">
        <v>13301</v>
      </c>
      <c r="M9709" s="223"/>
      <c r="N9709" s="203"/>
      <c r="O9709" s="222" t="s">
        <v>326</v>
      </c>
    </row>
    <row r="9710" spans="1:15" ht="29.25" customHeight="1">
      <c r="A9710" s="221" t="s">
        <v>73</v>
      </c>
      <c r="B9710" s="221" t="s">
        <v>11793</v>
      </c>
      <c r="C9710" s="222" t="s">
        <v>11794</v>
      </c>
      <c r="D9710" s="222" t="s">
        <v>569</v>
      </c>
      <c r="E9710" s="199" t="s">
        <v>166</v>
      </c>
      <c r="F9710" s="200"/>
      <c r="G9710" s="200"/>
      <c r="H9710" s="200"/>
      <c r="I9710" s="200">
        <v>45986</v>
      </c>
      <c r="J9710" s="143">
        <f t="shared" si="151"/>
        <v>45986</v>
      </c>
      <c r="K9710" s="202">
        <v>8</v>
      </c>
      <c r="L9710" s="285" t="s">
        <v>13302</v>
      </c>
      <c r="M9710" s="223"/>
      <c r="N9710" s="203"/>
      <c r="O9710" s="222" t="s">
        <v>326</v>
      </c>
    </row>
    <row r="9711" spans="1:15" ht="29.25" customHeight="1">
      <c r="A9711" s="221" t="s">
        <v>73</v>
      </c>
      <c r="B9711" s="221" t="s">
        <v>11793</v>
      </c>
      <c r="C9711" s="222" t="s">
        <v>11794</v>
      </c>
      <c r="D9711" s="222" t="s">
        <v>569</v>
      </c>
      <c r="E9711" s="199" t="s">
        <v>166</v>
      </c>
      <c r="F9711" s="200"/>
      <c r="G9711" s="200"/>
      <c r="H9711" s="200"/>
      <c r="I9711" s="200">
        <v>45987</v>
      </c>
      <c r="J9711" s="143">
        <f t="shared" si="151"/>
        <v>45987</v>
      </c>
      <c r="K9711" s="202">
        <v>8</v>
      </c>
      <c r="L9711" s="285" t="s">
        <v>13303</v>
      </c>
      <c r="M9711" s="223"/>
      <c r="N9711" s="203"/>
      <c r="O9711" s="222" t="s">
        <v>326</v>
      </c>
    </row>
    <row r="9712" spans="1:15" ht="29.25" customHeight="1">
      <c r="A9712" s="221" t="s">
        <v>73</v>
      </c>
      <c r="B9712" s="221" t="s">
        <v>11793</v>
      </c>
      <c r="C9712" s="222" t="s">
        <v>11794</v>
      </c>
      <c r="D9712" s="222" t="s">
        <v>569</v>
      </c>
      <c r="E9712" s="199" t="s">
        <v>178</v>
      </c>
      <c r="F9712" s="200"/>
      <c r="G9712" s="200"/>
      <c r="H9712" s="200"/>
      <c r="I9712" s="200">
        <v>45988</v>
      </c>
      <c r="J9712" s="143">
        <f t="shared" si="151"/>
        <v>45988</v>
      </c>
      <c r="K9712" s="202">
        <v>3</v>
      </c>
      <c r="L9712" s="285" t="s">
        <v>13473</v>
      </c>
      <c r="M9712" s="223"/>
      <c r="N9712" s="203"/>
      <c r="O9712" s="222" t="s">
        <v>326</v>
      </c>
    </row>
    <row r="9713" spans="1:15" ht="29.25" customHeight="1">
      <c r="A9713" s="221" t="s">
        <v>73</v>
      </c>
      <c r="B9713" s="221" t="s">
        <v>11793</v>
      </c>
      <c r="C9713" s="222" t="s">
        <v>11794</v>
      </c>
      <c r="D9713" s="222" t="s">
        <v>569</v>
      </c>
      <c r="E9713" s="199" t="s">
        <v>166</v>
      </c>
      <c r="F9713" s="200"/>
      <c r="G9713" s="200"/>
      <c r="H9713" s="200"/>
      <c r="I9713" s="200">
        <v>45988</v>
      </c>
      <c r="J9713" s="143">
        <f t="shared" si="151"/>
        <v>45988</v>
      </c>
      <c r="K9713" s="202">
        <v>5</v>
      </c>
      <c r="L9713" s="285" t="s">
        <v>13474</v>
      </c>
      <c r="M9713" s="223"/>
      <c r="N9713" s="203"/>
      <c r="O9713" s="222" t="s">
        <v>326</v>
      </c>
    </row>
    <row r="9714" spans="1:15" ht="29.25" customHeight="1">
      <c r="A9714" s="221" t="s">
        <v>73</v>
      </c>
      <c r="B9714" s="221" t="s">
        <v>11793</v>
      </c>
      <c r="C9714" s="222" t="s">
        <v>11794</v>
      </c>
      <c r="D9714" s="222" t="s">
        <v>569</v>
      </c>
      <c r="E9714" s="199" t="s">
        <v>166</v>
      </c>
      <c r="F9714" s="200"/>
      <c r="G9714" s="200"/>
      <c r="H9714" s="200"/>
      <c r="I9714" s="200">
        <v>45989</v>
      </c>
      <c r="J9714" s="143">
        <f t="shared" si="151"/>
        <v>45989</v>
      </c>
      <c r="K9714" s="202">
        <v>8</v>
      </c>
      <c r="L9714" s="285" t="s">
        <v>13475</v>
      </c>
      <c r="M9714" s="223"/>
      <c r="N9714" s="203"/>
      <c r="O9714" s="222" t="s">
        <v>326</v>
      </c>
    </row>
    <row r="9715" spans="1:15" ht="29.25" customHeight="1">
      <c r="A9715" s="221" t="s">
        <v>73</v>
      </c>
      <c r="B9715" s="221" t="s">
        <v>11793</v>
      </c>
      <c r="C9715" s="222" t="s">
        <v>11794</v>
      </c>
      <c r="D9715" s="222" t="s">
        <v>569</v>
      </c>
      <c r="E9715" s="199" t="s">
        <v>166</v>
      </c>
      <c r="F9715" s="200"/>
      <c r="G9715" s="200"/>
      <c r="H9715" s="200"/>
      <c r="I9715" s="200">
        <v>45992</v>
      </c>
      <c r="J9715" s="143">
        <f t="shared" si="151"/>
        <v>45992</v>
      </c>
      <c r="K9715" s="202">
        <v>8</v>
      </c>
      <c r="L9715" s="285" t="s">
        <v>13476</v>
      </c>
      <c r="M9715" s="223"/>
      <c r="N9715" s="203"/>
      <c r="O9715" s="222" t="s">
        <v>326</v>
      </c>
    </row>
    <row r="9716" spans="1:15" ht="29.25" customHeight="1">
      <c r="A9716" s="221" t="s">
        <v>73</v>
      </c>
      <c r="B9716" s="221" t="s">
        <v>11793</v>
      </c>
      <c r="C9716" s="222" t="s">
        <v>11794</v>
      </c>
      <c r="D9716" s="222" t="s">
        <v>569</v>
      </c>
      <c r="E9716" s="199" t="s">
        <v>166</v>
      </c>
      <c r="F9716" s="200"/>
      <c r="G9716" s="200"/>
      <c r="H9716" s="200"/>
      <c r="I9716" s="200">
        <v>45993</v>
      </c>
      <c r="J9716" s="143">
        <f t="shared" si="151"/>
        <v>45993</v>
      </c>
      <c r="K9716" s="202">
        <v>8</v>
      </c>
      <c r="L9716" s="285" t="s">
        <v>13477</v>
      </c>
      <c r="M9716" s="223"/>
      <c r="N9716" s="203"/>
      <c r="O9716" s="222" t="s">
        <v>326</v>
      </c>
    </row>
    <row r="9717" spans="1:15" ht="29.25" customHeight="1">
      <c r="A9717" s="221" t="s">
        <v>73</v>
      </c>
      <c r="B9717" s="221" t="s">
        <v>11793</v>
      </c>
      <c r="C9717" s="222" t="s">
        <v>11794</v>
      </c>
      <c r="D9717" s="222" t="s">
        <v>569</v>
      </c>
      <c r="E9717" s="199" t="s">
        <v>166</v>
      </c>
      <c r="F9717" s="200"/>
      <c r="G9717" s="200"/>
      <c r="H9717" s="200"/>
      <c r="I9717" s="200">
        <v>45994</v>
      </c>
      <c r="J9717" s="143">
        <f t="shared" si="151"/>
        <v>45994</v>
      </c>
      <c r="K9717" s="202">
        <v>8</v>
      </c>
      <c r="L9717" s="285" t="s">
        <v>13478</v>
      </c>
      <c r="M9717" s="223"/>
      <c r="N9717" s="203"/>
      <c r="O9717" s="222" t="s">
        <v>326</v>
      </c>
    </row>
    <row r="9718" spans="1:15" ht="29.25" customHeight="1">
      <c r="A9718" s="221" t="s">
        <v>73</v>
      </c>
      <c r="B9718" s="221" t="s">
        <v>11793</v>
      </c>
      <c r="C9718" s="222" t="s">
        <v>11794</v>
      </c>
      <c r="D9718" s="222" t="s">
        <v>569</v>
      </c>
      <c r="E9718" s="199" t="s">
        <v>166</v>
      </c>
      <c r="F9718" s="200"/>
      <c r="G9718" s="200"/>
      <c r="H9718" s="200"/>
      <c r="I9718" s="200">
        <v>45995</v>
      </c>
      <c r="J9718" s="143">
        <f t="shared" si="151"/>
        <v>45995</v>
      </c>
      <c r="K9718" s="202">
        <v>8</v>
      </c>
      <c r="L9718" s="285" t="s">
        <v>13663</v>
      </c>
      <c r="M9718" s="223"/>
      <c r="N9718" s="203"/>
      <c r="O9718" s="222" t="s">
        <v>326</v>
      </c>
    </row>
    <row r="9719" spans="1:15" ht="29.25" customHeight="1">
      <c r="A9719" s="221" t="s">
        <v>73</v>
      </c>
      <c r="B9719" s="221" t="s">
        <v>11793</v>
      </c>
      <c r="C9719" s="222" t="s">
        <v>11794</v>
      </c>
      <c r="D9719" s="222" t="s">
        <v>569</v>
      </c>
      <c r="E9719" s="199" t="s">
        <v>166</v>
      </c>
      <c r="F9719" s="200"/>
      <c r="G9719" s="200"/>
      <c r="H9719" s="200"/>
      <c r="I9719" s="200">
        <v>45996</v>
      </c>
      <c r="J9719" s="143">
        <f t="shared" si="151"/>
        <v>45996</v>
      </c>
      <c r="K9719" s="202">
        <v>8</v>
      </c>
      <c r="L9719" s="285" t="s">
        <v>13664</v>
      </c>
      <c r="M9719" s="223"/>
      <c r="N9719" s="203"/>
      <c r="O9719" s="222" t="s">
        <v>326</v>
      </c>
    </row>
    <row r="9720" spans="1:15" ht="29.25" customHeight="1">
      <c r="A9720" s="221" t="s">
        <v>73</v>
      </c>
      <c r="B9720" s="221" t="s">
        <v>11793</v>
      </c>
      <c r="C9720" s="222" t="s">
        <v>11794</v>
      </c>
      <c r="D9720" s="222" t="s">
        <v>569</v>
      </c>
      <c r="E9720" s="199" t="s">
        <v>166</v>
      </c>
      <c r="F9720" s="200"/>
      <c r="G9720" s="200"/>
      <c r="H9720" s="200"/>
      <c r="I9720" s="200">
        <v>45999</v>
      </c>
      <c r="J9720" s="143">
        <f t="shared" si="151"/>
        <v>45999</v>
      </c>
      <c r="K9720" s="202">
        <v>8</v>
      </c>
      <c r="L9720" s="285" t="s">
        <v>13665</v>
      </c>
      <c r="M9720" s="223"/>
      <c r="N9720" s="203"/>
      <c r="O9720" s="222" t="s">
        <v>326</v>
      </c>
    </row>
    <row r="9721" spans="1:15" ht="29.25" customHeight="1">
      <c r="A9721" s="221" t="s">
        <v>73</v>
      </c>
      <c r="B9721" s="221" t="s">
        <v>11793</v>
      </c>
      <c r="C9721" s="222" t="s">
        <v>11794</v>
      </c>
      <c r="D9721" s="222" t="s">
        <v>569</v>
      </c>
      <c r="E9721" s="199" t="s">
        <v>166</v>
      </c>
      <c r="F9721" s="200"/>
      <c r="G9721" s="200"/>
      <c r="H9721" s="200"/>
      <c r="I9721" s="200">
        <v>46000</v>
      </c>
      <c r="J9721" s="143">
        <f t="shared" si="151"/>
        <v>46000</v>
      </c>
      <c r="K9721" s="202">
        <v>8</v>
      </c>
      <c r="L9721" s="285" t="s">
        <v>14648</v>
      </c>
      <c r="M9721" s="223"/>
      <c r="N9721" s="203"/>
      <c r="O9721" s="222" t="s">
        <v>326</v>
      </c>
    </row>
    <row r="9722" spans="1:15" ht="29.25" customHeight="1">
      <c r="A9722" s="221" t="s">
        <v>73</v>
      </c>
      <c r="B9722" s="221" t="s">
        <v>11793</v>
      </c>
      <c r="C9722" s="222" t="s">
        <v>11794</v>
      </c>
      <c r="D9722" s="222" t="s">
        <v>569</v>
      </c>
      <c r="E9722" s="199" t="s">
        <v>166</v>
      </c>
      <c r="F9722" s="200"/>
      <c r="G9722" s="200"/>
      <c r="H9722" s="200"/>
      <c r="I9722" s="200">
        <v>46001</v>
      </c>
      <c r="J9722" s="143">
        <f t="shared" si="151"/>
        <v>46001</v>
      </c>
      <c r="K9722" s="202">
        <v>8</v>
      </c>
      <c r="L9722" s="285" t="s">
        <v>14649</v>
      </c>
      <c r="M9722" s="223"/>
      <c r="N9722" s="203"/>
      <c r="O9722" s="222" t="s">
        <v>326</v>
      </c>
    </row>
    <row r="9723" spans="1:15" ht="29.25" customHeight="1">
      <c r="A9723" s="221" t="s">
        <v>73</v>
      </c>
      <c r="B9723" s="221" t="s">
        <v>11793</v>
      </c>
      <c r="C9723" s="222" t="s">
        <v>11794</v>
      </c>
      <c r="D9723" s="222" t="s">
        <v>569</v>
      </c>
      <c r="E9723" s="199" t="s">
        <v>166</v>
      </c>
      <c r="F9723" s="200"/>
      <c r="G9723" s="200"/>
      <c r="H9723" s="200"/>
      <c r="I9723" s="200">
        <v>46002</v>
      </c>
      <c r="J9723" s="143">
        <f t="shared" si="151"/>
        <v>46002</v>
      </c>
      <c r="K9723" s="202">
        <v>8</v>
      </c>
      <c r="L9723" s="284" t="s">
        <v>14650</v>
      </c>
      <c r="M9723" s="223"/>
      <c r="N9723" s="203"/>
      <c r="O9723" s="222" t="s">
        <v>326</v>
      </c>
    </row>
    <row r="9724" spans="1:15" ht="29.25" customHeight="1">
      <c r="A9724" s="221" t="s">
        <v>73</v>
      </c>
      <c r="B9724" s="221" t="s">
        <v>11793</v>
      </c>
      <c r="C9724" s="222" t="s">
        <v>11794</v>
      </c>
      <c r="D9724" s="222" t="s">
        <v>569</v>
      </c>
      <c r="E9724" s="199" t="s">
        <v>166</v>
      </c>
      <c r="F9724" s="200"/>
      <c r="G9724" s="200"/>
      <c r="H9724" s="200"/>
      <c r="I9724" s="200">
        <v>46003</v>
      </c>
      <c r="J9724" s="143">
        <f t="shared" si="151"/>
        <v>46003</v>
      </c>
      <c r="K9724" s="202">
        <v>8</v>
      </c>
      <c r="L9724" s="285" t="s">
        <v>14651</v>
      </c>
      <c r="M9724" s="223"/>
      <c r="N9724" s="203"/>
      <c r="O9724" s="222" t="s">
        <v>326</v>
      </c>
    </row>
    <row r="9725" spans="1:15" ht="29.25" customHeight="1">
      <c r="A9725" s="221" t="s">
        <v>73</v>
      </c>
      <c r="B9725" s="221" t="s">
        <v>11793</v>
      </c>
      <c r="C9725" s="222" t="s">
        <v>11794</v>
      </c>
      <c r="D9725" s="222" t="s">
        <v>569</v>
      </c>
      <c r="E9725" s="199" t="s">
        <v>166</v>
      </c>
      <c r="F9725" s="200"/>
      <c r="G9725" s="200"/>
      <c r="H9725" s="200"/>
      <c r="I9725" s="200">
        <v>46006</v>
      </c>
      <c r="J9725" s="143">
        <f t="shared" si="151"/>
        <v>46006</v>
      </c>
      <c r="K9725" s="202">
        <v>8</v>
      </c>
      <c r="L9725" s="285" t="s">
        <v>14652</v>
      </c>
      <c r="M9725" s="223"/>
      <c r="N9725" s="203"/>
      <c r="O9725" s="222" t="s">
        <v>326</v>
      </c>
    </row>
    <row r="9726" spans="1:15" ht="29.25" customHeight="1">
      <c r="A9726" s="221" t="s">
        <v>73</v>
      </c>
      <c r="B9726" s="221" t="s">
        <v>11793</v>
      </c>
      <c r="C9726" s="222" t="s">
        <v>11794</v>
      </c>
      <c r="D9726" s="222" t="s">
        <v>569</v>
      </c>
      <c r="E9726" s="199" t="s">
        <v>166</v>
      </c>
      <c r="F9726" s="200"/>
      <c r="G9726" s="200"/>
      <c r="H9726" s="200"/>
      <c r="I9726" s="200">
        <v>46007</v>
      </c>
      <c r="J9726" s="143">
        <f t="shared" si="151"/>
        <v>46007</v>
      </c>
      <c r="K9726" s="202">
        <v>8</v>
      </c>
      <c r="L9726" s="285" t="s">
        <v>14653</v>
      </c>
      <c r="M9726" s="223"/>
      <c r="N9726" s="203"/>
      <c r="O9726" s="222" t="s">
        <v>326</v>
      </c>
    </row>
    <row r="9727" spans="1:15" ht="29.25" customHeight="1">
      <c r="A9727" s="221" t="s">
        <v>73</v>
      </c>
      <c r="B9727" s="221" t="s">
        <v>11793</v>
      </c>
      <c r="C9727" s="222" t="s">
        <v>11794</v>
      </c>
      <c r="D9727" s="222" t="s">
        <v>569</v>
      </c>
      <c r="E9727" s="199" t="s">
        <v>166</v>
      </c>
      <c r="F9727" s="200"/>
      <c r="G9727" s="200"/>
      <c r="H9727" s="200"/>
      <c r="I9727" s="200">
        <v>46008</v>
      </c>
      <c r="J9727" s="143">
        <f t="shared" si="151"/>
        <v>46008</v>
      </c>
      <c r="K9727" s="202">
        <v>8</v>
      </c>
      <c r="L9727" s="284" t="s">
        <v>14654</v>
      </c>
      <c r="M9727" s="223"/>
      <c r="N9727" s="203"/>
      <c r="O9727" s="222" t="s">
        <v>326</v>
      </c>
    </row>
    <row r="9728" spans="1:15" ht="29.25" customHeight="1">
      <c r="A9728" s="221" t="s">
        <v>73</v>
      </c>
      <c r="B9728" s="221" t="s">
        <v>11793</v>
      </c>
      <c r="C9728" s="222" t="s">
        <v>11794</v>
      </c>
      <c r="D9728" s="222" t="s">
        <v>569</v>
      </c>
      <c r="E9728" s="199" t="s">
        <v>166</v>
      </c>
      <c r="F9728" s="200"/>
      <c r="G9728" s="200"/>
      <c r="H9728" s="200"/>
      <c r="I9728" s="200">
        <v>46009</v>
      </c>
      <c r="J9728" s="143">
        <f t="shared" si="151"/>
        <v>46009</v>
      </c>
      <c r="K9728" s="202">
        <v>8</v>
      </c>
      <c r="L9728" s="285" t="s">
        <v>14655</v>
      </c>
      <c r="M9728" s="223"/>
      <c r="N9728" s="203"/>
      <c r="O9728" s="222" t="s">
        <v>326</v>
      </c>
    </row>
    <row r="9729" spans="1:15" ht="29.25" customHeight="1">
      <c r="A9729" s="221" t="s">
        <v>73</v>
      </c>
      <c r="B9729" s="221" t="s">
        <v>11793</v>
      </c>
      <c r="C9729" s="222" t="s">
        <v>11794</v>
      </c>
      <c r="D9729" s="222" t="s">
        <v>569</v>
      </c>
      <c r="E9729" s="199" t="s">
        <v>166</v>
      </c>
      <c r="F9729" s="200"/>
      <c r="G9729" s="200"/>
      <c r="H9729" s="200"/>
      <c r="I9729" s="200">
        <v>46010</v>
      </c>
      <c r="J9729" s="143">
        <f t="shared" si="151"/>
        <v>46010</v>
      </c>
      <c r="K9729" s="202">
        <v>8</v>
      </c>
      <c r="L9729" s="285" t="s">
        <v>14656</v>
      </c>
      <c r="M9729" s="223"/>
      <c r="N9729" s="203"/>
      <c r="O9729" s="222" t="s">
        <v>326</v>
      </c>
    </row>
    <row r="9730" spans="1:15" ht="29.25" customHeight="1">
      <c r="A9730" s="221" t="s">
        <v>73</v>
      </c>
      <c r="B9730" s="221" t="s">
        <v>11793</v>
      </c>
      <c r="C9730" s="222" t="s">
        <v>11794</v>
      </c>
      <c r="D9730" s="222" t="s">
        <v>569</v>
      </c>
      <c r="E9730" s="199" t="s">
        <v>166</v>
      </c>
      <c r="F9730" s="200"/>
      <c r="G9730" s="200"/>
      <c r="H9730" s="200"/>
      <c r="I9730" s="200">
        <v>46013</v>
      </c>
      <c r="J9730" s="143">
        <f t="shared" si="151"/>
        <v>46013</v>
      </c>
      <c r="K9730" s="202">
        <v>8</v>
      </c>
      <c r="L9730" s="285" t="s">
        <v>14882</v>
      </c>
      <c r="M9730" s="223"/>
      <c r="N9730" s="203"/>
      <c r="O9730" s="222" t="s">
        <v>326</v>
      </c>
    </row>
    <row r="9731" spans="1:15" ht="29.25" customHeight="1">
      <c r="A9731" s="221" t="s">
        <v>73</v>
      </c>
      <c r="B9731" s="221" t="s">
        <v>11793</v>
      </c>
      <c r="C9731" s="222" t="s">
        <v>11794</v>
      </c>
      <c r="D9731" s="222" t="s">
        <v>569</v>
      </c>
      <c r="E9731" s="199" t="s">
        <v>166</v>
      </c>
      <c r="F9731" s="200"/>
      <c r="G9731" s="200"/>
      <c r="H9731" s="200"/>
      <c r="I9731" s="200">
        <v>46014</v>
      </c>
      <c r="J9731" s="143">
        <f t="shared" ref="J9731:J9794" si="152">I9731</f>
        <v>46014</v>
      </c>
      <c r="K9731" s="202">
        <v>8</v>
      </c>
      <c r="L9731" s="285" t="s">
        <v>14883</v>
      </c>
      <c r="M9731" s="223"/>
      <c r="N9731" s="203"/>
      <c r="O9731" s="222" t="s">
        <v>326</v>
      </c>
    </row>
    <row r="9732" spans="1:15" ht="29.25" customHeight="1">
      <c r="A9732" s="221" t="s">
        <v>73</v>
      </c>
      <c r="B9732" s="221" t="s">
        <v>11793</v>
      </c>
      <c r="C9732" s="222" t="s">
        <v>11794</v>
      </c>
      <c r="D9732" s="222" t="s">
        <v>569</v>
      </c>
      <c r="E9732" s="199" t="s">
        <v>166</v>
      </c>
      <c r="F9732" s="200"/>
      <c r="G9732" s="200"/>
      <c r="H9732" s="200"/>
      <c r="I9732" s="200">
        <v>46015</v>
      </c>
      <c r="J9732" s="143">
        <f t="shared" si="152"/>
        <v>46015</v>
      </c>
      <c r="K9732" s="202">
        <v>8</v>
      </c>
      <c r="L9732" s="285" t="s">
        <v>14884</v>
      </c>
      <c r="M9732" s="223"/>
      <c r="N9732" s="203"/>
      <c r="O9732" s="222" t="s">
        <v>326</v>
      </c>
    </row>
    <row r="9733" spans="1:15" ht="29.25" customHeight="1">
      <c r="A9733" s="221" t="s">
        <v>73</v>
      </c>
      <c r="B9733" s="221" t="s">
        <v>11793</v>
      </c>
      <c r="C9733" s="222" t="s">
        <v>11794</v>
      </c>
      <c r="D9733" s="222" t="s">
        <v>569</v>
      </c>
      <c r="E9733" s="199" t="s">
        <v>166</v>
      </c>
      <c r="F9733" s="200"/>
      <c r="G9733" s="200"/>
      <c r="H9733" s="200"/>
      <c r="I9733" s="200">
        <v>46017</v>
      </c>
      <c r="J9733" s="143">
        <f t="shared" si="152"/>
        <v>46017</v>
      </c>
      <c r="K9733" s="202">
        <v>8</v>
      </c>
      <c r="L9733" s="285" t="s">
        <v>14885</v>
      </c>
      <c r="M9733" s="223"/>
      <c r="N9733" s="203"/>
      <c r="O9733" s="222" t="s">
        <v>326</v>
      </c>
    </row>
    <row r="9734" spans="1:15" ht="29.25" customHeight="1">
      <c r="A9734" s="221" t="s">
        <v>73</v>
      </c>
      <c r="B9734" s="221" t="s">
        <v>11793</v>
      </c>
      <c r="C9734" s="222" t="s">
        <v>11794</v>
      </c>
      <c r="D9734" s="222" t="s">
        <v>569</v>
      </c>
      <c r="E9734" s="199" t="s">
        <v>166</v>
      </c>
      <c r="F9734" s="200"/>
      <c r="G9734" s="200"/>
      <c r="H9734" s="200"/>
      <c r="I9734" s="200">
        <v>46020</v>
      </c>
      <c r="J9734" s="143">
        <f t="shared" si="152"/>
        <v>46020</v>
      </c>
      <c r="K9734" s="202">
        <v>8</v>
      </c>
      <c r="L9734" s="285" t="s">
        <v>14886</v>
      </c>
      <c r="M9734" s="223"/>
      <c r="N9734" s="203"/>
      <c r="O9734" s="222" t="s">
        <v>326</v>
      </c>
    </row>
    <row r="9735" spans="1:15" ht="29.25" customHeight="1">
      <c r="A9735" s="221" t="s">
        <v>73</v>
      </c>
      <c r="B9735" s="221" t="s">
        <v>11793</v>
      </c>
      <c r="C9735" s="222" t="s">
        <v>11794</v>
      </c>
      <c r="D9735" s="222" t="s">
        <v>569</v>
      </c>
      <c r="E9735" s="199" t="s">
        <v>166</v>
      </c>
      <c r="F9735" s="200"/>
      <c r="G9735" s="200"/>
      <c r="H9735" s="200"/>
      <c r="I9735" s="200">
        <v>46021</v>
      </c>
      <c r="J9735" s="143">
        <f t="shared" si="152"/>
        <v>46021</v>
      </c>
      <c r="K9735" s="202">
        <v>8</v>
      </c>
      <c r="L9735" s="284" t="s">
        <v>14887</v>
      </c>
      <c r="M9735" s="223"/>
      <c r="N9735" s="203"/>
      <c r="O9735" s="222" t="s">
        <v>326</v>
      </c>
    </row>
    <row r="9736" spans="1:15" ht="29.25" customHeight="1">
      <c r="A9736" s="221" t="s">
        <v>73</v>
      </c>
      <c r="B9736" s="221" t="s">
        <v>11793</v>
      </c>
      <c r="C9736" s="222" t="s">
        <v>11794</v>
      </c>
      <c r="D9736" s="222" t="s">
        <v>569</v>
      </c>
      <c r="E9736" s="199" t="s">
        <v>163</v>
      </c>
      <c r="F9736" s="200" t="s">
        <v>13407</v>
      </c>
      <c r="G9736" s="200" t="s">
        <v>13400</v>
      </c>
      <c r="H9736" s="200" t="s">
        <v>58</v>
      </c>
      <c r="I9736" s="200">
        <v>46022</v>
      </c>
      <c r="J9736" s="143">
        <f t="shared" si="152"/>
        <v>46022</v>
      </c>
      <c r="K9736" s="202">
        <v>8</v>
      </c>
      <c r="L9736" s="285" t="s">
        <v>14888</v>
      </c>
      <c r="M9736" s="223"/>
      <c r="N9736" s="203">
        <v>1.1499999999999999</v>
      </c>
      <c r="O9736" s="222" t="s">
        <v>940</v>
      </c>
    </row>
    <row r="9737" spans="1:15" ht="29.25" customHeight="1">
      <c r="A9737" s="221" t="s">
        <v>73</v>
      </c>
      <c r="B9737" s="221" t="s">
        <v>11793</v>
      </c>
      <c r="C9737" s="222" t="s">
        <v>11794</v>
      </c>
      <c r="D9737" s="222" t="s">
        <v>569</v>
      </c>
      <c r="E9737" s="199" t="s">
        <v>165</v>
      </c>
      <c r="F9737" s="200"/>
      <c r="G9737" s="200"/>
      <c r="H9737" s="200"/>
      <c r="I9737" s="200">
        <v>46024</v>
      </c>
      <c r="J9737" s="143">
        <f t="shared" si="152"/>
        <v>46024</v>
      </c>
      <c r="K9737" s="202">
        <v>8</v>
      </c>
      <c r="L9737" s="285" t="s">
        <v>197</v>
      </c>
      <c r="M9737" s="223"/>
      <c r="N9737" s="203"/>
      <c r="O9737" s="222" t="s">
        <v>326</v>
      </c>
    </row>
    <row r="9738" spans="1:15" ht="29.25" customHeight="1">
      <c r="A9738" s="221" t="s">
        <v>73</v>
      </c>
      <c r="B9738" s="221" t="s">
        <v>11793</v>
      </c>
      <c r="C9738" s="222" t="s">
        <v>11794</v>
      </c>
      <c r="D9738" s="222" t="s">
        <v>569</v>
      </c>
      <c r="E9738" s="199" t="s">
        <v>166</v>
      </c>
      <c r="F9738" s="200"/>
      <c r="G9738" s="200"/>
      <c r="H9738" s="200"/>
      <c r="I9738" s="200">
        <v>46027</v>
      </c>
      <c r="J9738" s="143">
        <f t="shared" si="152"/>
        <v>46027</v>
      </c>
      <c r="K9738" s="202">
        <v>8</v>
      </c>
      <c r="L9738" s="285" t="s">
        <v>15148</v>
      </c>
      <c r="M9738" s="223"/>
      <c r="N9738" s="203"/>
      <c r="O9738" s="222" t="s">
        <v>326</v>
      </c>
    </row>
    <row r="9739" spans="1:15" ht="29.25" customHeight="1">
      <c r="A9739" s="221" t="s">
        <v>73</v>
      </c>
      <c r="B9739" s="221" t="s">
        <v>11793</v>
      </c>
      <c r="C9739" s="222" t="s">
        <v>11794</v>
      </c>
      <c r="D9739" s="222" t="s">
        <v>569</v>
      </c>
      <c r="E9739" s="199" t="s">
        <v>166</v>
      </c>
      <c r="F9739" s="200"/>
      <c r="G9739" s="200"/>
      <c r="H9739" s="200"/>
      <c r="I9739" s="200">
        <v>46028</v>
      </c>
      <c r="J9739" s="143">
        <f t="shared" si="152"/>
        <v>46028</v>
      </c>
      <c r="K9739" s="202">
        <v>8</v>
      </c>
      <c r="L9739" s="285" t="s">
        <v>15876</v>
      </c>
      <c r="M9739" s="223"/>
      <c r="N9739" s="203"/>
      <c r="O9739" s="222" t="s">
        <v>326</v>
      </c>
    </row>
    <row r="9740" spans="1:15" ht="29.25" customHeight="1">
      <c r="A9740" s="221" t="s">
        <v>73</v>
      </c>
      <c r="B9740" s="221" t="s">
        <v>11793</v>
      </c>
      <c r="C9740" s="222" t="s">
        <v>11794</v>
      </c>
      <c r="D9740" s="222" t="s">
        <v>569</v>
      </c>
      <c r="E9740" s="199" t="s">
        <v>166</v>
      </c>
      <c r="F9740" s="200"/>
      <c r="G9740" s="200"/>
      <c r="H9740" s="200"/>
      <c r="I9740" s="200">
        <v>46029</v>
      </c>
      <c r="J9740" s="143">
        <f t="shared" si="152"/>
        <v>46029</v>
      </c>
      <c r="K9740" s="202">
        <v>8</v>
      </c>
      <c r="L9740" s="285" t="s">
        <v>15877</v>
      </c>
      <c r="M9740" s="223"/>
      <c r="N9740" s="203"/>
      <c r="O9740" s="222" t="s">
        <v>326</v>
      </c>
    </row>
    <row r="9741" spans="1:15" ht="29.25" customHeight="1">
      <c r="A9741" s="221" t="s">
        <v>73</v>
      </c>
      <c r="B9741" s="221" t="s">
        <v>11793</v>
      </c>
      <c r="C9741" s="222" t="s">
        <v>11794</v>
      </c>
      <c r="D9741" s="222" t="s">
        <v>569</v>
      </c>
      <c r="E9741" s="199" t="s">
        <v>166</v>
      </c>
      <c r="F9741" s="200"/>
      <c r="G9741" s="200"/>
      <c r="H9741" s="200"/>
      <c r="I9741" s="200">
        <v>46030</v>
      </c>
      <c r="J9741" s="143">
        <f t="shared" si="152"/>
        <v>46030</v>
      </c>
      <c r="K9741" s="202">
        <v>8</v>
      </c>
      <c r="L9741" s="285" t="s">
        <v>15878</v>
      </c>
      <c r="M9741" s="223"/>
      <c r="N9741" s="203"/>
      <c r="O9741" s="222" t="s">
        <v>326</v>
      </c>
    </row>
    <row r="9742" spans="1:15" ht="29.25" customHeight="1">
      <c r="A9742" s="221" t="s">
        <v>73</v>
      </c>
      <c r="B9742" s="221" t="s">
        <v>11793</v>
      </c>
      <c r="C9742" s="222" t="s">
        <v>11794</v>
      </c>
      <c r="D9742" s="222" t="s">
        <v>569</v>
      </c>
      <c r="E9742" s="199" t="s">
        <v>166</v>
      </c>
      <c r="F9742" s="200"/>
      <c r="G9742" s="200"/>
      <c r="H9742" s="200"/>
      <c r="I9742" s="200">
        <v>46031</v>
      </c>
      <c r="J9742" s="143">
        <f t="shared" si="152"/>
        <v>46031</v>
      </c>
      <c r="K9742" s="202">
        <v>8</v>
      </c>
      <c r="L9742" s="285" t="s">
        <v>15879</v>
      </c>
      <c r="M9742" s="223"/>
      <c r="N9742" s="203"/>
      <c r="O9742" s="222" t="s">
        <v>326</v>
      </c>
    </row>
    <row r="9743" spans="1:15" ht="29.25" customHeight="1">
      <c r="A9743" s="221" t="s">
        <v>73</v>
      </c>
      <c r="B9743" s="221" t="s">
        <v>11793</v>
      </c>
      <c r="C9743" s="222" t="s">
        <v>11794</v>
      </c>
      <c r="D9743" s="222" t="s">
        <v>569</v>
      </c>
      <c r="E9743" s="199" t="s">
        <v>166</v>
      </c>
      <c r="F9743" s="200"/>
      <c r="G9743" s="200"/>
      <c r="H9743" s="200"/>
      <c r="I9743" s="200">
        <v>46034</v>
      </c>
      <c r="J9743" s="143">
        <f t="shared" si="152"/>
        <v>46034</v>
      </c>
      <c r="K9743" s="202">
        <v>8</v>
      </c>
      <c r="L9743" s="285" t="s">
        <v>15880</v>
      </c>
      <c r="M9743" s="223"/>
      <c r="N9743" s="203"/>
      <c r="O9743" s="222" t="s">
        <v>326</v>
      </c>
    </row>
    <row r="9744" spans="1:15" ht="29.25" customHeight="1">
      <c r="A9744" s="221" t="s">
        <v>2862</v>
      </c>
      <c r="B9744" s="221" t="s">
        <v>3132</v>
      </c>
      <c r="C9744" s="222" t="s">
        <v>3134</v>
      </c>
      <c r="D9744" s="222" t="s">
        <v>168</v>
      </c>
      <c r="E9744" s="199" t="s">
        <v>166</v>
      </c>
      <c r="F9744" s="200"/>
      <c r="G9744" s="200"/>
      <c r="H9744" s="200"/>
      <c r="I9744" s="200">
        <v>45566</v>
      </c>
      <c r="J9744" s="143">
        <f t="shared" si="152"/>
        <v>45566</v>
      </c>
      <c r="K9744" s="202">
        <v>4</v>
      </c>
      <c r="L9744" s="285" t="s">
        <v>3269</v>
      </c>
      <c r="M9744" s="223"/>
      <c r="N9744" s="203"/>
      <c r="O9744" s="222" t="s">
        <v>326</v>
      </c>
    </row>
    <row r="9745" spans="1:15" ht="29.25" customHeight="1">
      <c r="A9745" s="221" t="s">
        <v>2862</v>
      </c>
      <c r="B9745" s="221" t="s">
        <v>3132</v>
      </c>
      <c r="C9745" s="222" t="s">
        <v>3134</v>
      </c>
      <c r="D9745" s="222" t="s">
        <v>168</v>
      </c>
      <c r="E9745" s="199" t="s">
        <v>163</v>
      </c>
      <c r="F9745" s="200" t="s">
        <v>670</v>
      </c>
      <c r="G9745" s="200" t="s">
        <v>671</v>
      </c>
      <c r="H9745" s="200" t="s">
        <v>49</v>
      </c>
      <c r="I9745" s="200">
        <v>45566</v>
      </c>
      <c r="J9745" s="143">
        <f t="shared" si="152"/>
        <v>45566</v>
      </c>
      <c r="K9745" s="202">
        <v>4</v>
      </c>
      <c r="L9745" s="285" t="s">
        <v>3268</v>
      </c>
      <c r="M9745" s="223"/>
      <c r="N9745" s="203">
        <v>1.2</v>
      </c>
      <c r="O9745" s="222" t="s">
        <v>940</v>
      </c>
    </row>
    <row r="9746" spans="1:15" ht="29.25" customHeight="1">
      <c r="A9746" s="221" t="s">
        <v>2862</v>
      </c>
      <c r="B9746" s="221" t="s">
        <v>3132</v>
      </c>
      <c r="C9746" s="222" t="s">
        <v>3134</v>
      </c>
      <c r="D9746" s="222" t="s">
        <v>168</v>
      </c>
      <c r="E9746" s="199" t="s">
        <v>165</v>
      </c>
      <c r="F9746" s="200"/>
      <c r="G9746" s="200"/>
      <c r="H9746" s="200"/>
      <c r="I9746" s="200">
        <v>45567</v>
      </c>
      <c r="J9746" s="143">
        <f t="shared" si="152"/>
        <v>45567</v>
      </c>
      <c r="K9746" s="202">
        <v>8</v>
      </c>
      <c r="L9746" s="285" t="s">
        <v>593</v>
      </c>
      <c r="M9746" s="223"/>
      <c r="N9746" s="203"/>
      <c r="O9746" s="222" t="s">
        <v>326</v>
      </c>
    </row>
    <row r="9747" spans="1:15" ht="29.25" customHeight="1">
      <c r="A9747" s="221" t="s">
        <v>2862</v>
      </c>
      <c r="B9747" s="221" t="s">
        <v>3132</v>
      </c>
      <c r="C9747" s="222" t="s">
        <v>3134</v>
      </c>
      <c r="D9747" s="222" t="s">
        <v>168</v>
      </c>
      <c r="E9747" s="199" t="s">
        <v>165</v>
      </c>
      <c r="F9747" s="200"/>
      <c r="G9747" s="200"/>
      <c r="H9747" s="200"/>
      <c r="I9747" s="200">
        <v>45568</v>
      </c>
      <c r="J9747" s="143">
        <f t="shared" si="152"/>
        <v>45568</v>
      </c>
      <c r="K9747" s="202">
        <v>8</v>
      </c>
      <c r="L9747" s="285" t="s">
        <v>593</v>
      </c>
      <c r="M9747" s="223"/>
      <c r="N9747" s="203"/>
      <c r="O9747" s="222" t="s">
        <v>326</v>
      </c>
    </row>
    <row r="9748" spans="1:15" ht="29.25" customHeight="1">
      <c r="A9748" s="221" t="s">
        <v>2862</v>
      </c>
      <c r="B9748" s="221" t="s">
        <v>3132</v>
      </c>
      <c r="C9748" s="222" t="s">
        <v>3134</v>
      </c>
      <c r="D9748" s="222" t="s">
        <v>168</v>
      </c>
      <c r="E9748" s="199" t="s">
        <v>176</v>
      </c>
      <c r="F9748" s="200"/>
      <c r="G9748" s="200"/>
      <c r="H9748" s="200"/>
      <c r="I9748" s="200">
        <v>45569</v>
      </c>
      <c r="J9748" s="143">
        <f t="shared" si="152"/>
        <v>45569</v>
      </c>
      <c r="K9748" s="202">
        <v>4</v>
      </c>
      <c r="L9748" s="284" t="s">
        <v>3270</v>
      </c>
      <c r="M9748" s="223" t="s">
        <v>3271</v>
      </c>
      <c r="N9748" s="203"/>
      <c r="O9748" s="222" t="s">
        <v>326</v>
      </c>
    </row>
    <row r="9749" spans="1:15" ht="29.25" customHeight="1">
      <c r="A9749" s="221" t="s">
        <v>2862</v>
      </c>
      <c r="B9749" s="221" t="s">
        <v>3132</v>
      </c>
      <c r="C9749" s="222" t="s">
        <v>3134</v>
      </c>
      <c r="D9749" s="222" t="s">
        <v>168</v>
      </c>
      <c r="E9749" s="199" t="s">
        <v>163</v>
      </c>
      <c r="F9749" s="200" t="s">
        <v>670</v>
      </c>
      <c r="G9749" s="200" t="s">
        <v>671</v>
      </c>
      <c r="H9749" s="200" t="s">
        <v>49</v>
      </c>
      <c r="I9749" s="200">
        <v>45569</v>
      </c>
      <c r="J9749" s="143">
        <f t="shared" si="152"/>
        <v>45569</v>
      </c>
      <c r="K9749" s="202">
        <v>4</v>
      </c>
      <c r="L9749" s="285" t="s">
        <v>3268</v>
      </c>
      <c r="M9749" s="223"/>
      <c r="N9749" s="203">
        <v>1.2</v>
      </c>
      <c r="O9749" s="222" t="s">
        <v>940</v>
      </c>
    </row>
    <row r="9750" spans="1:15" ht="29.25" customHeight="1">
      <c r="A9750" s="221" t="s">
        <v>2862</v>
      </c>
      <c r="B9750" s="221" t="s">
        <v>3132</v>
      </c>
      <c r="C9750" s="222" t="s">
        <v>3134</v>
      </c>
      <c r="D9750" s="222" t="s">
        <v>168</v>
      </c>
      <c r="E9750" s="199" t="s">
        <v>176</v>
      </c>
      <c r="F9750" s="200"/>
      <c r="G9750" s="200"/>
      <c r="H9750" s="200"/>
      <c r="I9750" s="200">
        <v>45572</v>
      </c>
      <c r="J9750" s="143">
        <f t="shared" si="152"/>
        <v>45572</v>
      </c>
      <c r="K9750" s="202">
        <v>8</v>
      </c>
      <c r="L9750" s="284" t="s">
        <v>3272</v>
      </c>
      <c r="M9750" s="223" t="s">
        <v>3273</v>
      </c>
      <c r="N9750" s="203"/>
      <c r="O9750" s="222" t="s">
        <v>326</v>
      </c>
    </row>
    <row r="9751" spans="1:15" ht="29.25" customHeight="1">
      <c r="A9751" s="221" t="s">
        <v>2862</v>
      </c>
      <c r="B9751" s="221" t="s">
        <v>3132</v>
      </c>
      <c r="C9751" s="222" t="s">
        <v>3134</v>
      </c>
      <c r="D9751" s="222" t="s">
        <v>168</v>
      </c>
      <c r="E9751" s="199" t="s">
        <v>176</v>
      </c>
      <c r="F9751" s="200"/>
      <c r="G9751" s="200"/>
      <c r="H9751" s="200"/>
      <c r="I9751" s="200">
        <v>45573</v>
      </c>
      <c r="J9751" s="143">
        <f t="shared" si="152"/>
        <v>45573</v>
      </c>
      <c r="K9751" s="202">
        <v>2</v>
      </c>
      <c r="L9751" s="284" t="s">
        <v>3272</v>
      </c>
      <c r="M9751" s="223" t="s">
        <v>3273</v>
      </c>
      <c r="N9751" s="203"/>
      <c r="O9751" s="222" t="s">
        <v>326</v>
      </c>
    </row>
    <row r="9752" spans="1:15" ht="29.25" customHeight="1">
      <c r="A9752" s="221" t="s">
        <v>2862</v>
      </c>
      <c r="B9752" s="221" t="s">
        <v>3132</v>
      </c>
      <c r="C9752" s="222" t="s">
        <v>3134</v>
      </c>
      <c r="D9752" s="222" t="s">
        <v>168</v>
      </c>
      <c r="E9752" s="199" t="s">
        <v>163</v>
      </c>
      <c r="F9752" s="200" t="s">
        <v>489</v>
      </c>
      <c r="G9752" s="200" t="s">
        <v>490</v>
      </c>
      <c r="H9752" s="200"/>
      <c r="I9752" s="200">
        <v>45573</v>
      </c>
      <c r="J9752" s="143">
        <f t="shared" si="152"/>
        <v>45573</v>
      </c>
      <c r="K9752" s="202">
        <v>6</v>
      </c>
      <c r="L9752" s="285" t="s">
        <v>3274</v>
      </c>
      <c r="M9752" s="223"/>
      <c r="N9752" s="203"/>
      <c r="O9752" s="222" t="s">
        <v>326</v>
      </c>
    </row>
    <row r="9753" spans="1:15" ht="29.25" customHeight="1">
      <c r="A9753" s="221" t="s">
        <v>2862</v>
      </c>
      <c r="B9753" s="221" t="s">
        <v>3132</v>
      </c>
      <c r="C9753" s="222" t="s">
        <v>3134</v>
      </c>
      <c r="D9753" s="222" t="s">
        <v>168</v>
      </c>
      <c r="E9753" s="199" t="s">
        <v>163</v>
      </c>
      <c r="F9753" s="200" t="s">
        <v>489</v>
      </c>
      <c r="G9753" s="200" t="s">
        <v>490</v>
      </c>
      <c r="H9753" s="200"/>
      <c r="I9753" s="200">
        <v>45574</v>
      </c>
      <c r="J9753" s="143">
        <f t="shared" si="152"/>
        <v>45574</v>
      </c>
      <c r="K9753" s="202">
        <v>8</v>
      </c>
      <c r="L9753" s="285" t="s">
        <v>3274</v>
      </c>
      <c r="M9753" s="223"/>
      <c r="N9753" s="203"/>
      <c r="O9753" s="222" t="s">
        <v>326</v>
      </c>
    </row>
    <row r="9754" spans="1:15" ht="29.25" customHeight="1">
      <c r="A9754" s="221" t="s">
        <v>2862</v>
      </c>
      <c r="B9754" s="221" t="s">
        <v>3132</v>
      </c>
      <c r="C9754" s="222" t="s">
        <v>3134</v>
      </c>
      <c r="D9754" s="222" t="s">
        <v>168</v>
      </c>
      <c r="E9754" s="199" t="s">
        <v>163</v>
      </c>
      <c r="F9754" s="200" t="s">
        <v>489</v>
      </c>
      <c r="G9754" s="200" t="s">
        <v>490</v>
      </c>
      <c r="H9754" s="200"/>
      <c r="I9754" s="200">
        <v>45576</v>
      </c>
      <c r="J9754" s="143">
        <f t="shared" si="152"/>
        <v>45576</v>
      </c>
      <c r="K9754" s="202">
        <v>8</v>
      </c>
      <c r="L9754" s="285" t="s">
        <v>3274</v>
      </c>
      <c r="M9754" s="223"/>
      <c r="N9754" s="203"/>
      <c r="O9754" s="222" t="s">
        <v>326</v>
      </c>
    </row>
    <row r="9755" spans="1:15" ht="29.25" customHeight="1">
      <c r="A9755" s="221" t="s">
        <v>2862</v>
      </c>
      <c r="B9755" s="221" t="s">
        <v>3132</v>
      </c>
      <c r="C9755" s="222" t="s">
        <v>3134</v>
      </c>
      <c r="D9755" s="222" t="s">
        <v>168</v>
      </c>
      <c r="E9755" s="199" t="s">
        <v>163</v>
      </c>
      <c r="F9755" s="200" t="s">
        <v>489</v>
      </c>
      <c r="G9755" s="200" t="s">
        <v>490</v>
      </c>
      <c r="H9755" s="200"/>
      <c r="I9755" s="200">
        <v>45579</v>
      </c>
      <c r="J9755" s="143">
        <f t="shared" si="152"/>
        <v>45579</v>
      </c>
      <c r="K9755" s="202">
        <v>8</v>
      </c>
      <c r="L9755" s="285" t="s">
        <v>3402</v>
      </c>
      <c r="M9755" s="223"/>
      <c r="N9755" s="203"/>
      <c r="O9755" s="222" t="s">
        <v>326</v>
      </c>
    </row>
    <row r="9756" spans="1:15" ht="29.25" customHeight="1">
      <c r="A9756" s="221" t="s">
        <v>2862</v>
      </c>
      <c r="B9756" s="221" t="s">
        <v>3132</v>
      </c>
      <c r="C9756" s="222" t="s">
        <v>3134</v>
      </c>
      <c r="D9756" s="222" t="s">
        <v>168</v>
      </c>
      <c r="E9756" s="199" t="s">
        <v>163</v>
      </c>
      <c r="F9756" s="200" t="s">
        <v>489</v>
      </c>
      <c r="G9756" s="200" t="s">
        <v>490</v>
      </c>
      <c r="H9756" s="200"/>
      <c r="I9756" s="200">
        <v>45580</v>
      </c>
      <c r="J9756" s="143">
        <f t="shared" si="152"/>
        <v>45580</v>
      </c>
      <c r="K9756" s="202">
        <v>8</v>
      </c>
      <c r="L9756" s="285" t="s">
        <v>3402</v>
      </c>
      <c r="M9756" s="223"/>
      <c r="N9756" s="203"/>
      <c r="O9756" s="222" t="s">
        <v>326</v>
      </c>
    </row>
    <row r="9757" spans="1:15" ht="29.25" customHeight="1">
      <c r="A9757" s="221" t="s">
        <v>2862</v>
      </c>
      <c r="B9757" s="221" t="s">
        <v>3132</v>
      </c>
      <c r="C9757" s="222" t="s">
        <v>3134</v>
      </c>
      <c r="D9757" s="222" t="s">
        <v>168</v>
      </c>
      <c r="E9757" s="199" t="s">
        <v>163</v>
      </c>
      <c r="F9757" s="200" t="s">
        <v>489</v>
      </c>
      <c r="G9757" s="200" t="s">
        <v>490</v>
      </c>
      <c r="H9757" s="200"/>
      <c r="I9757" s="200">
        <v>45581</v>
      </c>
      <c r="J9757" s="143">
        <f t="shared" si="152"/>
        <v>45581</v>
      </c>
      <c r="K9757" s="202">
        <v>8</v>
      </c>
      <c r="L9757" s="285" t="s">
        <v>3402</v>
      </c>
      <c r="M9757" s="223"/>
      <c r="N9757" s="203"/>
      <c r="O9757" s="222" t="s">
        <v>326</v>
      </c>
    </row>
    <row r="9758" spans="1:15" ht="29.25" customHeight="1">
      <c r="A9758" s="221" t="s">
        <v>2862</v>
      </c>
      <c r="B9758" s="221" t="s">
        <v>3132</v>
      </c>
      <c r="C9758" s="222" t="s">
        <v>3134</v>
      </c>
      <c r="D9758" s="222" t="s">
        <v>168</v>
      </c>
      <c r="E9758" s="199" t="s">
        <v>166</v>
      </c>
      <c r="F9758" s="200"/>
      <c r="G9758" s="200"/>
      <c r="H9758" s="200"/>
      <c r="I9758" s="200">
        <v>45582</v>
      </c>
      <c r="J9758" s="143">
        <f t="shared" si="152"/>
        <v>45582</v>
      </c>
      <c r="K9758" s="202">
        <v>8</v>
      </c>
      <c r="L9758" s="284" t="s">
        <v>3516</v>
      </c>
      <c r="M9758" s="223" t="s">
        <v>3517</v>
      </c>
      <c r="N9758" s="203"/>
      <c r="O9758" s="222" t="s">
        <v>326</v>
      </c>
    </row>
    <row r="9759" spans="1:15" ht="29.25" customHeight="1">
      <c r="A9759" s="221" t="s">
        <v>2862</v>
      </c>
      <c r="B9759" s="221" t="s">
        <v>3132</v>
      </c>
      <c r="C9759" s="222" t="s">
        <v>3134</v>
      </c>
      <c r="D9759" s="222" t="s">
        <v>168</v>
      </c>
      <c r="E9759" s="199" t="s">
        <v>163</v>
      </c>
      <c r="F9759" s="200" t="s">
        <v>489</v>
      </c>
      <c r="G9759" s="200" t="s">
        <v>490</v>
      </c>
      <c r="H9759" s="200"/>
      <c r="I9759" s="200">
        <v>45583</v>
      </c>
      <c r="J9759" s="143">
        <f t="shared" si="152"/>
        <v>45583</v>
      </c>
      <c r="K9759" s="202">
        <v>2</v>
      </c>
      <c r="L9759" s="285" t="s">
        <v>3274</v>
      </c>
      <c r="M9759" s="223"/>
      <c r="N9759" s="203"/>
      <c r="O9759" s="222" t="s">
        <v>326</v>
      </c>
    </row>
    <row r="9760" spans="1:15" ht="29.25" customHeight="1">
      <c r="A9760" s="221" t="s">
        <v>2862</v>
      </c>
      <c r="B9760" s="221" t="s">
        <v>3132</v>
      </c>
      <c r="C9760" s="222" t="s">
        <v>3134</v>
      </c>
      <c r="D9760" s="222" t="s">
        <v>168</v>
      </c>
      <c r="E9760" s="199" t="s">
        <v>166</v>
      </c>
      <c r="F9760" s="200"/>
      <c r="G9760" s="200"/>
      <c r="H9760" s="200"/>
      <c r="I9760" s="200">
        <v>45583</v>
      </c>
      <c r="J9760" s="143">
        <f t="shared" si="152"/>
        <v>45583</v>
      </c>
      <c r="K9760" s="202">
        <v>4</v>
      </c>
      <c r="L9760" s="284" t="s">
        <v>3518</v>
      </c>
      <c r="M9760" s="223" t="s">
        <v>3519</v>
      </c>
      <c r="N9760" s="203"/>
      <c r="O9760" s="222" t="s">
        <v>326</v>
      </c>
    </row>
    <row r="9761" spans="1:15" ht="29.25" customHeight="1">
      <c r="A9761" s="221" t="s">
        <v>2862</v>
      </c>
      <c r="B9761" s="221" t="s">
        <v>3132</v>
      </c>
      <c r="C9761" s="222" t="s">
        <v>3134</v>
      </c>
      <c r="D9761" s="222" t="s">
        <v>168</v>
      </c>
      <c r="E9761" s="199" t="s">
        <v>166</v>
      </c>
      <c r="F9761" s="200"/>
      <c r="G9761" s="200"/>
      <c r="H9761" s="200"/>
      <c r="I9761" s="200">
        <v>45583</v>
      </c>
      <c r="J9761" s="143">
        <f t="shared" si="152"/>
        <v>45583</v>
      </c>
      <c r="K9761" s="202">
        <v>2</v>
      </c>
      <c r="L9761" s="285" t="s">
        <v>3520</v>
      </c>
      <c r="M9761" s="223"/>
      <c r="N9761" s="203"/>
      <c r="O9761" s="222" t="s">
        <v>326</v>
      </c>
    </row>
    <row r="9762" spans="1:15" ht="29.25" customHeight="1">
      <c r="A9762" s="221" t="s">
        <v>2862</v>
      </c>
      <c r="B9762" s="221" t="s">
        <v>3132</v>
      </c>
      <c r="C9762" s="222" t="s">
        <v>3134</v>
      </c>
      <c r="D9762" s="222" t="s">
        <v>168</v>
      </c>
      <c r="E9762" s="199" t="s">
        <v>166</v>
      </c>
      <c r="F9762" s="200"/>
      <c r="G9762" s="200"/>
      <c r="H9762" s="200"/>
      <c r="I9762" s="200">
        <v>45586</v>
      </c>
      <c r="J9762" s="143">
        <f t="shared" si="152"/>
        <v>45586</v>
      </c>
      <c r="K9762" s="202">
        <v>6</v>
      </c>
      <c r="L9762" s="285" t="s">
        <v>3521</v>
      </c>
      <c r="M9762" s="223"/>
      <c r="N9762" s="203"/>
      <c r="O9762" s="222" t="s">
        <v>326</v>
      </c>
    </row>
    <row r="9763" spans="1:15" ht="29.25" customHeight="1">
      <c r="A9763" s="221" t="s">
        <v>2862</v>
      </c>
      <c r="B9763" s="221" t="s">
        <v>3132</v>
      </c>
      <c r="C9763" s="222" t="s">
        <v>3134</v>
      </c>
      <c r="D9763" s="222" t="s">
        <v>168</v>
      </c>
      <c r="E9763" s="199" t="s">
        <v>176</v>
      </c>
      <c r="F9763" s="200"/>
      <c r="G9763" s="200"/>
      <c r="H9763" s="200"/>
      <c r="I9763" s="200">
        <v>45586</v>
      </c>
      <c r="J9763" s="143">
        <f t="shared" si="152"/>
        <v>45586</v>
      </c>
      <c r="K9763" s="202">
        <v>2</v>
      </c>
      <c r="L9763" s="284" t="s">
        <v>3522</v>
      </c>
      <c r="M9763" s="223"/>
      <c r="N9763" s="203"/>
      <c r="O9763" s="222" t="s">
        <v>326</v>
      </c>
    </row>
    <row r="9764" spans="1:15" ht="29.25" customHeight="1">
      <c r="A9764" s="221" t="s">
        <v>2862</v>
      </c>
      <c r="B9764" s="221" t="s">
        <v>3132</v>
      </c>
      <c r="C9764" s="222" t="s">
        <v>3134</v>
      </c>
      <c r="D9764" s="222" t="s">
        <v>168</v>
      </c>
      <c r="E9764" s="199" t="s">
        <v>166</v>
      </c>
      <c r="F9764" s="200"/>
      <c r="G9764" s="200"/>
      <c r="H9764" s="200"/>
      <c r="I9764" s="200">
        <v>45587</v>
      </c>
      <c r="J9764" s="143">
        <f t="shared" si="152"/>
        <v>45587</v>
      </c>
      <c r="K9764" s="202">
        <v>6</v>
      </c>
      <c r="L9764" s="284" t="s">
        <v>3523</v>
      </c>
      <c r="M9764" s="223"/>
      <c r="N9764" s="203"/>
      <c r="O9764" s="222" t="s">
        <v>326</v>
      </c>
    </row>
    <row r="9765" spans="1:15" ht="29.25" customHeight="1">
      <c r="A9765" s="221" t="s">
        <v>2862</v>
      </c>
      <c r="B9765" s="221" t="s">
        <v>3132</v>
      </c>
      <c r="C9765" s="222" t="s">
        <v>3134</v>
      </c>
      <c r="D9765" s="222" t="s">
        <v>168</v>
      </c>
      <c r="E9765" s="199" t="s">
        <v>166</v>
      </c>
      <c r="F9765" s="200"/>
      <c r="G9765" s="200"/>
      <c r="H9765" s="200"/>
      <c r="I9765" s="200">
        <v>45587</v>
      </c>
      <c r="J9765" s="143">
        <f t="shared" si="152"/>
        <v>45587</v>
      </c>
      <c r="K9765" s="202">
        <v>2</v>
      </c>
      <c r="L9765" s="284" t="s">
        <v>3524</v>
      </c>
      <c r="M9765" s="223"/>
      <c r="N9765" s="203"/>
      <c r="O9765" s="222" t="s">
        <v>326</v>
      </c>
    </row>
    <row r="9766" spans="1:15" ht="29.25" customHeight="1">
      <c r="A9766" s="221" t="s">
        <v>2862</v>
      </c>
      <c r="B9766" s="221" t="s">
        <v>3132</v>
      </c>
      <c r="C9766" s="222" t="s">
        <v>3134</v>
      </c>
      <c r="D9766" s="222" t="s">
        <v>168</v>
      </c>
      <c r="E9766" s="199" t="s">
        <v>165</v>
      </c>
      <c r="F9766" s="200"/>
      <c r="G9766" s="200"/>
      <c r="H9766" s="200"/>
      <c r="I9766" s="200">
        <v>45588</v>
      </c>
      <c r="J9766" s="143">
        <f t="shared" si="152"/>
        <v>45588</v>
      </c>
      <c r="K9766" s="202">
        <v>8</v>
      </c>
      <c r="L9766" s="285" t="s">
        <v>173</v>
      </c>
      <c r="M9766" s="223"/>
      <c r="N9766" s="203"/>
      <c r="O9766" s="222" t="s">
        <v>326</v>
      </c>
    </row>
    <row r="9767" spans="1:15" ht="29.25" customHeight="1">
      <c r="A9767" s="221" t="s">
        <v>2862</v>
      </c>
      <c r="B9767" s="221" t="s">
        <v>3132</v>
      </c>
      <c r="C9767" s="222" t="s">
        <v>3134</v>
      </c>
      <c r="D9767" s="222" t="s">
        <v>168</v>
      </c>
      <c r="E9767" s="199" t="s">
        <v>178</v>
      </c>
      <c r="F9767" s="200"/>
      <c r="G9767" s="200"/>
      <c r="H9767" s="200"/>
      <c r="I9767" s="200">
        <v>45589</v>
      </c>
      <c r="J9767" s="143">
        <f t="shared" si="152"/>
        <v>45589</v>
      </c>
      <c r="K9767" s="202">
        <v>0.5</v>
      </c>
      <c r="L9767" s="285" t="s">
        <v>3633</v>
      </c>
      <c r="M9767" s="223"/>
      <c r="N9767" s="203"/>
      <c r="O9767" s="222" t="s">
        <v>326</v>
      </c>
    </row>
    <row r="9768" spans="1:15" ht="29.25" customHeight="1">
      <c r="A9768" s="221" t="s">
        <v>2862</v>
      </c>
      <c r="B9768" s="221" t="s">
        <v>3132</v>
      </c>
      <c r="C9768" s="222" t="s">
        <v>3134</v>
      </c>
      <c r="D9768" s="222" t="s">
        <v>168</v>
      </c>
      <c r="E9768" s="199" t="s">
        <v>166</v>
      </c>
      <c r="F9768" s="200"/>
      <c r="G9768" s="200"/>
      <c r="H9768" s="200"/>
      <c r="I9768" s="200">
        <v>45589</v>
      </c>
      <c r="J9768" s="143">
        <f t="shared" si="152"/>
        <v>45589</v>
      </c>
      <c r="K9768" s="202">
        <v>2</v>
      </c>
      <c r="L9768" s="285" t="s">
        <v>3666</v>
      </c>
      <c r="M9768" s="223"/>
      <c r="N9768" s="203"/>
      <c r="O9768" s="222" t="s">
        <v>326</v>
      </c>
    </row>
    <row r="9769" spans="1:15" ht="29.25" customHeight="1">
      <c r="A9769" s="221" t="s">
        <v>2862</v>
      </c>
      <c r="B9769" s="221" t="s">
        <v>3132</v>
      </c>
      <c r="C9769" s="222" t="s">
        <v>3134</v>
      </c>
      <c r="D9769" s="222" t="s">
        <v>168</v>
      </c>
      <c r="E9769" s="199" t="s">
        <v>166</v>
      </c>
      <c r="F9769" s="200"/>
      <c r="G9769" s="200"/>
      <c r="H9769" s="200"/>
      <c r="I9769" s="200">
        <v>45589</v>
      </c>
      <c r="J9769" s="143">
        <f t="shared" si="152"/>
        <v>45589</v>
      </c>
      <c r="K9769" s="202">
        <v>2</v>
      </c>
      <c r="L9769" s="284" t="s">
        <v>3667</v>
      </c>
      <c r="M9769" s="223"/>
      <c r="N9769" s="203"/>
      <c r="O9769" s="222" t="s">
        <v>326</v>
      </c>
    </row>
    <row r="9770" spans="1:15" ht="29.25" customHeight="1">
      <c r="A9770" s="221" t="s">
        <v>2862</v>
      </c>
      <c r="B9770" s="221" t="s">
        <v>3132</v>
      </c>
      <c r="C9770" s="222" t="s">
        <v>3134</v>
      </c>
      <c r="D9770" s="222" t="s">
        <v>168</v>
      </c>
      <c r="E9770" s="199" t="s">
        <v>178</v>
      </c>
      <c r="F9770" s="200"/>
      <c r="G9770" s="200"/>
      <c r="H9770" s="200"/>
      <c r="I9770" s="200">
        <v>45589</v>
      </c>
      <c r="J9770" s="143">
        <f t="shared" si="152"/>
        <v>45589</v>
      </c>
      <c r="K9770" s="202">
        <v>1</v>
      </c>
      <c r="L9770" s="285" t="s">
        <v>472</v>
      </c>
      <c r="M9770" s="223"/>
      <c r="N9770" s="203"/>
      <c r="O9770" s="222" t="s">
        <v>326</v>
      </c>
    </row>
    <row r="9771" spans="1:15" ht="29.25" customHeight="1">
      <c r="A9771" s="221" t="s">
        <v>2862</v>
      </c>
      <c r="B9771" s="221" t="s">
        <v>3132</v>
      </c>
      <c r="C9771" s="222" t="s">
        <v>3134</v>
      </c>
      <c r="D9771" s="222" t="s">
        <v>168</v>
      </c>
      <c r="E9771" s="199" t="s">
        <v>166</v>
      </c>
      <c r="F9771" s="200"/>
      <c r="G9771" s="200"/>
      <c r="H9771" s="200"/>
      <c r="I9771" s="200">
        <v>45589</v>
      </c>
      <c r="J9771" s="143">
        <f t="shared" si="152"/>
        <v>45589</v>
      </c>
      <c r="K9771" s="202">
        <v>2</v>
      </c>
      <c r="L9771" s="285" t="s">
        <v>3668</v>
      </c>
      <c r="M9771" s="223"/>
      <c r="N9771" s="203"/>
      <c r="O9771" s="222" t="s">
        <v>326</v>
      </c>
    </row>
    <row r="9772" spans="1:15" ht="29.25" customHeight="1">
      <c r="A9772" s="221" t="s">
        <v>2862</v>
      </c>
      <c r="B9772" s="221" t="s">
        <v>3132</v>
      </c>
      <c r="C9772" s="222" t="s">
        <v>3134</v>
      </c>
      <c r="D9772" s="222" t="s">
        <v>168</v>
      </c>
      <c r="E9772" s="199" t="s">
        <v>166</v>
      </c>
      <c r="F9772" s="200"/>
      <c r="G9772" s="200"/>
      <c r="H9772" s="200"/>
      <c r="I9772" s="200">
        <v>45589</v>
      </c>
      <c r="J9772" s="143">
        <f t="shared" si="152"/>
        <v>45589</v>
      </c>
      <c r="K9772" s="202">
        <v>0.5</v>
      </c>
      <c r="L9772" s="285" t="s">
        <v>3669</v>
      </c>
      <c r="M9772" s="223"/>
      <c r="N9772" s="203"/>
      <c r="O9772" s="222" t="s">
        <v>326</v>
      </c>
    </row>
    <row r="9773" spans="1:15" ht="29.25" customHeight="1">
      <c r="A9773" s="221" t="s">
        <v>2862</v>
      </c>
      <c r="B9773" s="221" t="s">
        <v>3132</v>
      </c>
      <c r="C9773" s="222" t="s">
        <v>3134</v>
      </c>
      <c r="D9773" s="222" t="s">
        <v>168</v>
      </c>
      <c r="E9773" s="199" t="s">
        <v>166</v>
      </c>
      <c r="F9773" s="200"/>
      <c r="G9773" s="200"/>
      <c r="H9773" s="200"/>
      <c r="I9773" s="200">
        <v>45590</v>
      </c>
      <c r="J9773" s="143">
        <f t="shared" si="152"/>
        <v>45590</v>
      </c>
      <c r="K9773" s="202">
        <v>0.5</v>
      </c>
      <c r="L9773" s="285" t="s">
        <v>3670</v>
      </c>
      <c r="M9773" s="223"/>
      <c r="N9773" s="203"/>
      <c r="O9773" s="222" t="s">
        <v>326</v>
      </c>
    </row>
    <row r="9774" spans="1:15" ht="29.25" customHeight="1">
      <c r="A9774" s="221" t="s">
        <v>2862</v>
      </c>
      <c r="B9774" s="221" t="s">
        <v>3132</v>
      </c>
      <c r="C9774" s="222" t="s">
        <v>3134</v>
      </c>
      <c r="D9774" s="222" t="s">
        <v>168</v>
      </c>
      <c r="E9774" s="199" t="s">
        <v>166</v>
      </c>
      <c r="F9774" s="200"/>
      <c r="G9774" s="200"/>
      <c r="H9774" s="200"/>
      <c r="I9774" s="200">
        <v>45590</v>
      </c>
      <c r="J9774" s="143">
        <f t="shared" si="152"/>
        <v>45590</v>
      </c>
      <c r="K9774" s="202">
        <v>1</v>
      </c>
      <c r="L9774" s="285" t="s">
        <v>3671</v>
      </c>
      <c r="M9774" s="223"/>
      <c r="N9774" s="203"/>
      <c r="O9774" s="222" t="s">
        <v>326</v>
      </c>
    </row>
    <row r="9775" spans="1:15" ht="29.25" customHeight="1">
      <c r="A9775" s="221" t="s">
        <v>2862</v>
      </c>
      <c r="B9775" s="221" t="s">
        <v>3132</v>
      </c>
      <c r="C9775" s="222" t="s">
        <v>3134</v>
      </c>
      <c r="D9775" s="222" t="s">
        <v>168</v>
      </c>
      <c r="E9775" s="199" t="s">
        <v>178</v>
      </c>
      <c r="F9775" s="200"/>
      <c r="G9775" s="200"/>
      <c r="H9775" s="200"/>
      <c r="I9775" s="200">
        <v>45590</v>
      </c>
      <c r="J9775" s="143">
        <f t="shared" si="152"/>
        <v>45590</v>
      </c>
      <c r="K9775" s="202">
        <v>1.5</v>
      </c>
      <c r="L9775" s="285" t="s">
        <v>3672</v>
      </c>
      <c r="M9775" s="223"/>
      <c r="N9775" s="203"/>
      <c r="O9775" s="222" t="s">
        <v>326</v>
      </c>
    </row>
    <row r="9776" spans="1:15" ht="29.25" customHeight="1">
      <c r="A9776" s="221" t="s">
        <v>2862</v>
      </c>
      <c r="B9776" s="221" t="s">
        <v>3132</v>
      </c>
      <c r="C9776" s="222" t="s">
        <v>3134</v>
      </c>
      <c r="D9776" s="222" t="s">
        <v>168</v>
      </c>
      <c r="E9776" s="199" t="s">
        <v>166</v>
      </c>
      <c r="F9776" s="200"/>
      <c r="G9776" s="200"/>
      <c r="H9776" s="200"/>
      <c r="I9776" s="200">
        <v>45590</v>
      </c>
      <c r="J9776" s="143">
        <f t="shared" si="152"/>
        <v>45590</v>
      </c>
      <c r="K9776" s="202">
        <v>1</v>
      </c>
      <c r="L9776" s="284" t="s">
        <v>3673</v>
      </c>
      <c r="M9776" s="223"/>
      <c r="N9776" s="203"/>
      <c r="O9776" s="222" t="s">
        <v>326</v>
      </c>
    </row>
    <row r="9777" spans="1:15" ht="29.25" customHeight="1">
      <c r="A9777" s="221" t="s">
        <v>2862</v>
      </c>
      <c r="B9777" s="221" t="s">
        <v>3132</v>
      </c>
      <c r="C9777" s="222" t="s">
        <v>3134</v>
      </c>
      <c r="D9777" s="222" t="s">
        <v>168</v>
      </c>
      <c r="E9777" s="199" t="s">
        <v>166</v>
      </c>
      <c r="F9777" s="200"/>
      <c r="G9777" s="200"/>
      <c r="H9777" s="200"/>
      <c r="I9777" s="200">
        <v>45590</v>
      </c>
      <c r="J9777" s="143">
        <f t="shared" si="152"/>
        <v>45590</v>
      </c>
      <c r="K9777" s="202">
        <v>4</v>
      </c>
      <c r="L9777" s="285" t="s">
        <v>3674</v>
      </c>
      <c r="M9777" s="223"/>
      <c r="N9777" s="203"/>
      <c r="O9777" s="222" t="s">
        <v>326</v>
      </c>
    </row>
    <row r="9778" spans="1:15" ht="29.25" customHeight="1">
      <c r="A9778" s="221" t="s">
        <v>2862</v>
      </c>
      <c r="B9778" s="221" t="s">
        <v>3132</v>
      </c>
      <c r="C9778" s="222" t="s">
        <v>3134</v>
      </c>
      <c r="D9778" s="222" t="s">
        <v>168</v>
      </c>
      <c r="E9778" s="199" t="s">
        <v>166</v>
      </c>
      <c r="F9778" s="200"/>
      <c r="G9778" s="200"/>
      <c r="H9778" s="200"/>
      <c r="I9778" s="200">
        <v>45593</v>
      </c>
      <c r="J9778" s="143">
        <f t="shared" si="152"/>
        <v>45593</v>
      </c>
      <c r="K9778" s="202">
        <v>4</v>
      </c>
      <c r="L9778" s="284" t="s">
        <v>3675</v>
      </c>
      <c r="M9778" s="223"/>
      <c r="N9778" s="203"/>
      <c r="O9778" s="222" t="s">
        <v>326</v>
      </c>
    </row>
    <row r="9779" spans="1:15" ht="29.25" customHeight="1">
      <c r="A9779" s="221" t="s">
        <v>2862</v>
      </c>
      <c r="B9779" s="221" t="s">
        <v>3132</v>
      </c>
      <c r="C9779" s="222" t="s">
        <v>3134</v>
      </c>
      <c r="D9779" s="222" t="s">
        <v>168</v>
      </c>
      <c r="E9779" s="199" t="s">
        <v>166</v>
      </c>
      <c r="F9779" s="200"/>
      <c r="G9779" s="200"/>
      <c r="H9779" s="200"/>
      <c r="I9779" s="200">
        <v>45593</v>
      </c>
      <c r="J9779" s="143">
        <f t="shared" si="152"/>
        <v>45593</v>
      </c>
      <c r="K9779" s="202">
        <v>3</v>
      </c>
      <c r="L9779" s="285" t="s">
        <v>3676</v>
      </c>
      <c r="M9779" s="223"/>
      <c r="N9779" s="203"/>
      <c r="O9779" s="222" t="s">
        <v>326</v>
      </c>
    </row>
    <row r="9780" spans="1:15" ht="29.25" customHeight="1">
      <c r="A9780" s="221" t="s">
        <v>2862</v>
      </c>
      <c r="B9780" s="221" t="s">
        <v>3132</v>
      </c>
      <c r="C9780" s="222" t="s">
        <v>3134</v>
      </c>
      <c r="D9780" s="222" t="s">
        <v>168</v>
      </c>
      <c r="E9780" s="199" t="s">
        <v>166</v>
      </c>
      <c r="F9780" s="200"/>
      <c r="G9780" s="200"/>
      <c r="H9780" s="200"/>
      <c r="I9780" s="200">
        <v>45593</v>
      </c>
      <c r="J9780" s="143">
        <f t="shared" si="152"/>
        <v>45593</v>
      </c>
      <c r="K9780" s="202">
        <v>1</v>
      </c>
      <c r="L9780" s="285" t="s">
        <v>3677</v>
      </c>
      <c r="M9780" s="223"/>
      <c r="N9780" s="203"/>
      <c r="O9780" s="222" t="s">
        <v>326</v>
      </c>
    </row>
    <row r="9781" spans="1:15" ht="29.25" customHeight="1">
      <c r="A9781" s="221" t="s">
        <v>2862</v>
      </c>
      <c r="B9781" s="221" t="s">
        <v>3132</v>
      </c>
      <c r="C9781" s="222" t="s">
        <v>3134</v>
      </c>
      <c r="D9781" s="222" t="s">
        <v>168</v>
      </c>
      <c r="E9781" s="199" t="s">
        <v>163</v>
      </c>
      <c r="F9781" s="200" t="s">
        <v>937</v>
      </c>
      <c r="G9781" s="200" t="s">
        <v>938</v>
      </c>
      <c r="H9781" s="200"/>
      <c r="I9781" s="200">
        <v>45594</v>
      </c>
      <c r="J9781" s="143">
        <f t="shared" si="152"/>
        <v>45594</v>
      </c>
      <c r="K9781" s="202">
        <v>7</v>
      </c>
      <c r="L9781" s="285" t="s">
        <v>3962</v>
      </c>
      <c r="M9781" s="223"/>
      <c r="N9781" s="203"/>
      <c r="O9781" s="222" t="s">
        <v>326</v>
      </c>
    </row>
    <row r="9782" spans="1:15" ht="29.25" customHeight="1">
      <c r="A9782" s="221" t="s">
        <v>2862</v>
      </c>
      <c r="B9782" s="221" t="s">
        <v>3132</v>
      </c>
      <c r="C9782" s="222" t="s">
        <v>3134</v>
      </c>
      <c r="D9782" s="222" t="s">
        <v>168</v>
      </c>
      <c r="E9782" s="199" t="s">
        <v>166</v>
      </c>
      <c r="F9782" s="200"/>
      <c r="G9782" s="200"/>
      <c r="H9782" s="200"/>
      <c r="I9782" s="200">
        <v>45594</v>
      </c>
      <c r="J9782" s="143">
        <f t="shared" si="152"/>
        <v>45594</v>
      </c>
      <c r="K9782" s="202">
        <v>1</v>
      </c>
      <c r="L9782" s="284" t="s">
        <v>3678</v>
      </c>
      <c r="M9782" s="223"/>
      <c r="N9782" s="203"/>
      <c r="O9782" s="222" t="s">
        <v>326</v>
      </c>
    </row>
    <row r="9783" spans="1:15" ht="29.25" customHeight="1">
      <c r="A9783" s="221" t="s">
        <v>2862</v>
      </c>
      <c r="B9783" s="221" t="s">
        <v>3132</v>
      </c>
      <c r="C9783" s="222" t="s">
        <v>3134</v>
      </c>
      <c r="D9783" s="222" t="s">
        <v>168</v>
      </c>
      <c r="E9783" s="199" t="s">
        <v>166</v>
      </c>
      <c r="F9783" s="200"/>
      <c r="G9783" s="200"/>
      <c r="H9783" s="200"/>
      <c r="I9783" s="200">
        <v>45595</v>
      </c>
      <c r="J9783" s="143">
        <f t="shared" si="152"/>
        <v>45595</v>
      </c>
      <c r="K9783" s="202">
        <v>1</v>
      </c>
      <c r="L9783" s="285" t="s">
        <v>3679</v>
      </c>
      <c r="M9783" s="223"/>
      <c r="N9783" s="203"/>
      <c r="O9783" s="222" t="s">
        <v>326</v>
      </c>
    </row>
    <row r="9784" spans="1:15" ht="29.25" customHeight="1">
      <c r="A9784" s="221" t="s">
        <v>2862</v>
      </c>
      <c r="B9784" s="221" t="s">
        <v>3132</v>
      </c>
      <c r="C9784" s="222" t="s">
        <v>3134</v>
      </c>
      <c r="D9784" s="222" t="s">
        <v>168</v>
      </c>
      <c r="E9784" s="199" t="s">
        <v>166</v>
      </c>
      <c r="F9784" s="200"/>
      <c r="G9784" s="200"/>
      <c r="H9784" s="200"/>
      <c r="I9784" s="200">
        <v>45595</v>
      </c>
      <c r="J9784" s="143">
        <f t="shared" si="152"/>
        <v>45595</v>
      </c>
      <c r="K9784" s="202">
        <v>2</v>
      </c>
      <c r="L9784" s="285" t="s">
        <v>3680</v>
      </c>
      <c r="M9784" s="223"/>
      <c r="N9784" s="203"/>
      <c r="O9784" s="222" t="s">
        <v>326</v>
      </c>
    </row>
    <row r="9785" spans="1:15" ht="29.25" customHeight="1">
      <c r="A9785" s="221" t="s">
        <v>2862</v>
      </c>
      <c r="B9785" s="221" t="s">
        <v>3132</v>
      </c>
      <c r="C9785" s="222" t="s">
        <v>3134</v>
      </c>
      <c r="D9785" s="222" t="s">
        <v>168</v>
      </c>
      <c r="E9785" s="199" t="s">
        <v>163</v>
      </c>
      <c r="F9785" s="200" t="s">
        <v>937</v>
      </c>
      <c r="G9785" s="200" t="s">
        <v>938</v>
      </c>
      <c r="H9785" s="200"/>
      <c r="I9785" s="200">
        <v>45595</v>
      </c>
      <c r="J9785" s="143">
        <f t="shared" si="152"/>
        <v>45595</v>
      </c>
      <c r="K9785" s="202">
        <v>2</v>
      </c>
      <c r="L9785" s="285" t="s">
        <v>3962</v>
      </c>
      <c r="M9785" s="223"/>
      <c r="N9785" s="203"/>
      <c r="O9785" s="222" t="s">
        <v>326</v>
      </c>
    </row>
    <row r="9786" spans="1:15" ht="29.25" customHeight="1">
      <c r="A9786" s="221" t="s">
        <v>2862</v>
      </c>
      <c r="B9786" s="221" t="s">
        <v>3132</v>
      </c>
      <c r="C9786" s="222" t="s">
        <v>3134</v>
      </c>
      <c r="D9786" s="222" t="s">
        <v>168</v>
      </c>
      <c r="E9786" s="199" t="s">
        <v>166</v>
      </c>
      <c r="F9786" s="200"/>
      <c r="G9786" s="200"/>
      <c r="H9786" s="200"/>
      <c r="I9786" s="200">
        <v>45595</v>
      </c>
      <c r="J9786" s="143">
        <f t="shared" si="152"/>
        <v>45595</v>
      </c>
      <c r="K9786" s="202">
        <v>1</v>
      </c>
      <c r="L9786" s="285" t="s">
        <v>3681</v>
      </c>
      <c r="M9786" s="223"/>
      <c r="N9786" s="203"/>
      <c r="O9786" s="222" t="s">
        <v>326</v>
      </c>
    </row>
    <row r="9787" spans="1:15" ht="29.25" customHeight="1">
      <c r="A9787" s="221" t="s">
        <v>2862</v>
      </c>
      <c r="B9787" s="221" t="s">
        <v>3132</v>
      </c>
      <c r="C9787" s="222" t="s">
        <v>3134</v>
      </c>
      <c r="D9787" s="222" t="s">
        <v>168</v>
      </c>
      <c r="E9787" s="199" t="s">
        <v>166</v>
      </c>
      <c r="F9787" s="200"/>
      <c r="G9787" s="200"/>
      <c r="H9787" s="200"/>
      <c r="I9787" s="200">
        <v>45595</v>
      </c>
      <c r="J9787" s="143">
        <f t="shared" si="152"/>
        <v>45595</v>
      </c>
      <c r="K9787" s="202">
        <v>1</v>
      </c>
      <c r="L9787" s="285" t="s">
        <v>3682</v>
      </c>
      <c r="M9787" s="223"/>
      <c r="N9787" s="203"/>
      <c r="O9787" s="222" t="s">
        <v>326</v>
      </c>
    </row>
    <row r="9788" spans="1:15" ht="29.25" customHeight="1">
      <c r="A9788" s="221" t="s">
        <v>2862</v>
      </c>
      <c r="B9788" s="221" t="s">
        <v>3132</v>
      </c>
      <c r="C9788" s="222" t="s">
        <v>3134</v>
      </c>
      <c r="D9788" s="222" t="s">
        <v>168</v>
      </c>
      <c r="E9788" s="199" t="s">
        <v>166</v>
      </c>
      <c r="F9788" s="200"/>
      <c r="G9788" s="200"/>
      <c r="H9788" s="200"/>
      <c r="I9788" s="200">
        <v>45595</v>
      </c>
      <c r="J9788" s="143">
        <f t="shared" si="152"/>
        <v>45595</v>
      </c>
      <c r="K9788" s="202">
        <v>1</v>
      </c>
      <c r="L9788" s="285" t="s">
        <v>3683</v>
      </c>
      <c r="M9788" s="223"/>
      <c r="N9788" s="203"/>
      <c r="O9788" s="222" t="s">
        <v>326</v>
      </c>
    </row>
    <row r="9789" spans="1:15" ht="29.25" customHeight="1">
      <c r="A9789" s="221" t="s">
        <v>2862</v>
      </c>
      <c r="B9789" s="221" t="s">
        <v>3132</v>
      </c>
      <c r="C9789" s="222" t="s">
        <v>3134</v>
      </c>
      <c r="D9789" s="222" t="s">
        <v>168</v>
      </c>
      <c r="E9789" s="199" t="s">
        <v>165</v>
      </c>
      <c r="F9789" s="200"/>
      <c r="G9789" s="200"/>
      <c r="H9789" s="200"/>
      <c r="I9789" s="200">
        <v>45596</v>
      </c>
      <c r="J9789" s="143">
        <f t="shared" si="152"/>
        <v>45596</v>
      </c>
      <c r="K9789" s="202">
        <v>8</v>
      </c>
      <c r="L9789" s="285" t="s">
        <v>593</v>
      </c>
      <c r="M9789" s="223"/>
      <c r="N9789" s="203"/>
      <c r="O9789" s="222" t="s">
        <v>326</v>
      </c>
    </row>
    <row r="9790" spans="1:15" ht="29.25" customHeight="1">
      <c r="A9790" s="221" t="s">
        <v>2862</v>
      </c>
      <c r="B9790" s="221" t="s">
        <v>3132</v>
      </c>
      <c r="C9790" s="222" t="s">
        <v>3134</v>
      </c>
      <c r="D9790" s="222" t="s">
        <v>168</v>
      </c>
      <c r="E9790" s="199" t="s">
        <v>166</v>
      </c>
      <c r="F9790" s="200"/>
      <c r="G9790" s="200"/>
      <c r="H9790" s="200"/>
      <c r="I9790" s="200">
        <v>45597</v>
      </c>
      <c r="J9790" s="143">
        <f t="shared" si="152"/>
        <v>45597</v>
      </c>
      <c r="K9790" s="202">
        <v>2</v>
      </c>
      <c r="L9790" s="285" t="s">
        <v>3805</v>
      </c>
      <c r="M9790" s="223"/>
      <c r="N9790" s="203"/>
      <c r="O9790" s="222" t="s">
        <v>326</v>
      </c>
    </row>
    <row r="9791" spans="1:15" ht="29.25" customHeight="1">
      <c r="A9791" s="221" t="s">
        <v>2862</v>
      </c>
      <c r="B9791" s="221" t="s">
        <v>3132</v>
      </c>
      <c r="C9791" s="222" t="s">
        <v>3134</v>
      </c>
      <c r="D9791" s="222" t="s">
        <v>168</v>
      </c>
      <c r="E9791" s="199" t="s">
        <v>166</v>
      </c>
      <c r="F9791" s="200"/>
      <c r="G9791" s="200"/>
      <c r="H9791" s="200"/>
      <c r="I9791" s="200">
        <v>45597</v>
      </c>
      <c r="J9791" s="143">
        <f t="shared" si="152"/>
        <v>45597</v>
      </c>
      <c r="K9791" s="202">
        <v>2</v>
      </c>
      <c r="L9791" s="285" t="s">
        <v>3806</v>
      </c>
      <c r="M9791" s="223"/>
      <c r="N9791" s="203"/>
      <c r="O9791" s="222" t="s">
        <v>326</v>
      </c>
    </row>
    <row r="9792" spans="1:15" ht="29.25" customHeight="1">
      <c r="A9792" s="221" t="s">
        <v>2862</v>
      </c>
      <c r="B9792" s="221" t="s">
        <v>3132</v>
      </c>
      <c r="C9792" s="222" t="s">
        <v>3134</v>
      </c>
      <c r="D9792" s="222" t="s">
        <v>168</v>
      </c>
      <c r="E9792" s="199" t="s">
        <v>166</v>
      </c>
      <c r="F9792" s="200"/>
      <c r="G9792" s="200"/>
      <c r="H9792" s="200"/>
      <c r="I9792" s="200">
        <v>45597</v>
      </c>
      <c r="J9792" s="143">
        <f t="shared" si="152"/>
        <v>45597</v>
      </c>
      <c r="K9792" s="202">
        <v>2</v>
      </c>
      <c r="L9792" s="285" t="s">
        <v>3807</v>
      </c>
      <c r="M9792" s="223"/>
      <c r="N9792" s="203"/>
      <c r="O9792" s="222" t="s">
        <v>326</v>
      </c>
    </row>
    <row r="9793" spans="1:15" ht="29.25" customHeight="1">
      <c r="A9793" s="221" t="s">
        <v>2862</v>
      </c>
      <c r="B9793" s="221" t="s">
        <v>3132</v>
      </c>
      <c r="C9793" s="222" t="s">
        <v>3134</v>
      </c>
      <c r="D9793" s="222" t="s">
        <v>168</v>
      </c>
      <c r="E9793" s="199" t="s">
        <v>166</v>
      </c>
      <c r="F9793" s="200"/>
      <c r="G9793" s="200"/>
      <c r="H9793" s="200"/>
      <c r="I9793" s="200">
        <v>45597</v>
      </c>
      <c r="J9793" s="143">
        <f t="shared" si="152"/>
        <v>45597</v>
      </c>
      <c r="K9793" s="202">
        <v>2</v>
      </c>
      <c r="L9793" s="285" t="s">
        <v>3808</v>
      </c>
      <c r="M9793" s="223"/>
      <c r="N9793" s="203"/>
      <c r="O9793" s="222" t="s">
        <v>326</v>
      </c>
    </row>
    <row r="9794" spans="1:15" ht="29.25" customHeight="1">
      <c r="A9794" s="221" t="s">
        <v>2862</v>
      </c>
      <c r="B9794" s="221" t="s">
        <v>3132</v>
      </c>
      <c r="C9794" s="222" t="s">
        <v>3134</v>
      </c>
      <c r="D9794" s="222" t="s">
        <v>168</v>
      </c>
      <c r="E9794" s="199" t="s">
        <v>163</v>
      </c>
      <c r="F9794" s="200" t="s">
        <v>937</v>
      </c>
      <c r="G9794" s="200" t="s">
        <v>938</v>
      </c>
      <c r="H9794" s="200"/>
      <c r="I9794" s="200">
        <v>45600</v>
      </c>
      <c r="J9794" s="143">
        <f t="shared" si="152"/>
        <v>45600</v>
      </c>
      <c r="K9794" s="202">
        <v>4</v>
      </c>
      <c r="L9794" s="285" t="s">
        <v>3962</v>
      </c>
      <c r="M9794" s="223"/>
      <c r="N9794" s="203"/>
      <c r="O9794" s="222" t="s">
        <v>326</v>
      </c>
    </row>
    <row r="9795" spans="1:15" ht="29.25" customHeight="1">
      <c r="A9795" s="221" t="s">
        <v>2862</v>
      </c>
      <c r="B9795" s="221" t="s">
        <v>3132</v>
      </c>
      <c r="C9795" s="222" t="s">
        <v>3134</v>
      </c>
      <c r="D9795" s="222" t="s">
        <v>168</v>
      </c>
      <c r="E9795" s="199" t="s">
        <v>166</v>
      </c>
      <c r="F9795" s="200"/>
      <c r="G9795" s="200"/>
      <c r="H9795" s="200"/>
      <c r="I9795" s="200">
        <v>45600</v>
      </c>
      <c r="J9795" s="143">
        <f t="shared" ref="J9795:J9858" si="153">I9795</f>
        <v>45600</v>
      </c>
      <c r="K9795" s="202">
        <v>0.5</v>
      </c>
      <c r="L9795" s="285" t="s">
        <v>3809</v>
      </c>
      <c r="M9795" s="223"/>
      <c r="N9795" s="203"/>
      <c r="O9795" s="222" t="s">
        <v>326</v>
      </c>
    </row>
    <row r="9796" spans="1:15" ht="29.25" customHeight="1">
      <c r="A9796" s="221" t="s">
        <v>2862</v>
      </c>
      <c r="B9796" s="221" t="s">
        <v>3132</v>
      </c>
      <c r="C9796" s="222" t="s">
        <v>3134</v>
      </c>
      <c r="D9796" s="222" t="s">
        <v>168</v>
      </c>
      <c r="E9796" s="199" t="s">
        <v>166</v>
      </c>
      <c r="F9796" s="200"/>
      <c r="G9796" s="200"/>
      <c r="H9796" s="200"/>
      <c r="I9796" s="200">
        <v>45600</v>
      </c>
      <c r="J9796" s="143">
        <f t="shared" si="153"/>
        <v>45600</v>
      </c>
      <c r="K9796" s="202">
        <v>2</v>
      </c>
      <c r="L9796" s="285" t="s">
        <v>3810</v>
      </c>
      <c r="M9796" s="223"/>
      <c r="N9796" s="203"/>
      <c r="O9796" s="222" t="s">
        <v>326</v>
      </c>
    </row>
    <row r="9797" spans="1:15" ht="29.25" customHeight="1">
      <c r="A9797" s="221" t="s">
        <v>2862</v>
      </c>
      <c r="B9797" s="221" t="s">
        <v>3132</v>
      </c>
      <c r="C9797" s="222" t="s">
        <v>3134</v>
      </c>
      <c r="D9797" s="222" t="s">
        <v>168</v>
      </c>
      <c r="E9797" s="199" t="s">
        <v>166</v>
      </c>
      <c r="F9797" s="200"/>
      <c r="G9797" s="200"/>
      <c r="H9797" s="200"/>
      <c r="I9797" s="200">
        <v>45600</v>
      </c>
      <c r="J9797" s="143">
        <f t="shared" si="153"/>
        <v>45600</v>
      </c>
      <c r="K9797" s="202">
        <v>1.5</v>
      </c>
      <c r="L9797" s="285" t="s">
        <v>3808</v>
      </c>
      <c r="M9797" s="223"/>
      <c r="N9797" s="203"/>
      <c r="O9797" s="222" t="s">
        <v>326</v>
      </c>
    </row>
    <row r="9798" spans="1:15" ht="29.25" customHeight="1">
      <c r="A9798" s="221" t="s">
        <v>2862</v>
      </c>
      <c r="B9798" s="221" t="s">
        <v>3132</v>
      </c>
      <c r="C9798" s="222" t="s">
        <v>3134</v>
      </c>
      <c r="D9798" s="222" t="s">
        <v>168</v>
      </c>
      <c r="E9798" s="199" t="s">
        <v>163</v>
      </c>
      <c r="F9798" s="200" t="s">
        <v>937</v>
      </c>
      <c r="G9798" s="200" t="s">
        <v>938</v>
      </c>
      <c r="H9798" s="200"/>
      <c r="I9798" s="200">
        <v>45601</v>
      </c>
      <c r="J9798" s="143">
        <f t="shared" si="153"/>
        <v>45601</v>
      </c>
      <c r="K9798" s="202">
        <v>4</v>
      </c>
      <c r="L9798" s="285" t="s">
        <v>3962</v>
      </c>
      <c r="M9798" s="223"/>
      <c r="N9798" s="203"/>
      <c r="O9798" s="222" t="s">
        <v>326</v>
      </c>
    </row>
    <row r="9799" spans="1:15" ht="29.25" customHeight="1">
      <c r="A9799" s="221" t="s">
        <v>2862</v>
      </c>
      <c r="B9799" s="221" t="s">
        <v>3132</v>
      </c>
      <c r="C9799" s="222" t="s">
        <v>3134</v>
      </c>
      <c r="D9799" s="222" t="s">
        <v>168</v>
      </c>
      <c r="E9799" s="199" t="s">
        <v>166</v>
      </c>
      <c r="F9799" s="200"/>
      <c r="G9799" s="200"/>
      <c r="H9799" s="200"/>
      <c r="I9799" s="200">
        <v>45601</v>
      </c>
      <c r="J9799" s="143">
        <f t="shared" si="153"/>
        <v>45601</v>
      </c>
      <c r="K9799" s="202">
        <v>4</v>
      </c>
      <c r="L9799" s="284" t="s">
        <v>3963</v>
      </c>
      <c r="M9799" s="223"/>
      <c r="N9799" s="203"/>
      <c r="O9799" s="222" t="s">
        <v>326</v>
      </c>
    </row>
    <row r="9800" spans="1:15" ht="29.25" customHeight="1">
      <c r="A9800" s="221" t="s">
        <v>2862</v>
      </c>
      <c r="B9800" s="221" t="s">
        <v>3132</v>
      </c>
      <c r="C9800" s="222" t="s">
        <v>3134</v>
      </c>
      <c r="D9800" s="222" t="s">
        <v>168</v>
      </c>
      <c r="E9800" s="199" t="s">
        <v>166</v>
      </c>
      <c r="F9800" s="200"/>
      <c r="G9800" s="200"/>
      <c r="H9800" s="200"/>
      <c r="I9800" s="200">
        <v>45602</v>
      </c>
      <c r="J9800" s="143">
        <f t="shared" si="153"/>
        <v>45602</v>
      </c>
      <c r="K9800" s="202">
        <v>4</v>
      </c>
      <c r="L9800" s="284" t="s">
        <v>3964</v>
      </c>
      <c r="M9800" s="223"/>
      <c r="N9800" s="203"/>
      <c r="O9800" s="222" t="s">
        <v>326</v>
      </c>
    </row>
    <row r="9801" spans="1:15" ht="29.25" customHeight="1">
      <c r="A9801" s="221" t="s">
        <v>2862</v>
      </c>
      <c r="B9801" s="221" t="s">
        <v>3132</v>
      </c>
      <c r="C9801" s="222" t="s">
        <v>3134</v>
      </c>
      <c r="D9801" s="222" t="s">
        <v>168</v>
      </c>
      <c r="E9801" s="199" t="s">
        <v>163</v>
      </c>
      <c r="F9801" s="200" t="s">
        <v>937</v>
      </c>
      <c r="G9801" s="200" t="s">
        <v>938</v>
      </c>
      <c r="H9801" s="200"/>
      <c r="I9801" s="200">
        <v>45602</v>
      </c>
      <c r="J9801" s="143">
        <f t="shared" si="153"/>
        <v>45602</v>
      </c>
      <c r="K9801" s="202">
        <v>4</v>
      </c>
      <c r="L9801" s="285" t="s">
        <v>3962</v>
      </c>
      <c r="M9801" s="223"/>
      <c r="N9801" s="203"/>
      <c r="O9801" s="222" t="s">
        <v>326</v>
      </c>
    </row>
    <row r="9802" spans="1:15" ht="29.25" customHeight="1">
      <c r="A9802" s="221" t="s">
        <v>2862</v>
      </c>
      <c r="B9802" s="221" t="s">
        <v>3132</v>
      </c>
      <c r="C9802" s="222" t="s">
        <v>3134</v>
      </c>
      <c r="D9802" s="222" t="s">
        <v>168</v>
      </c>
      <c r="E9802" s="199" t="s">
        <v>166</v>
      </c>
      <c r="F9802" s="200"/>
      <c r="G9802" s="200"/>
      <c r="H9802" s="200"/>
      <c r="I9802" s="200">
        <v>45603</v>
      </c>
      <c r="J9802" s="143">
        <f t="shared" si="153"/>
        <v>45603</v>
      </c>
      <c r="K9802" s="202">
        <v>4</v>
      </c>
      <c r="L9802" s="284" t="s">
        <v>3965</v>
      </c>
      <c r="M9802" s="223"/>
      <c r="N9802" s="203"/>
      <c r="O9802" s="222" t="s">
        <v>326</v>
      </c>
    </row>
    <row r="9803" spans="1:15" ht="29.25" customHeight="1">
      <c r="A9803" s="221" t="s">
        <v>2862</v>
      </c>
      <c r="B9803" s="221" t="s">
        <v>3132</v>
      </c>
      <c r="C9803" s="222" t="s">
        <v>3134</v>
      </c>
      <c r="D9803" s="222" t="s">
        <v>168</v>
      </c>
      <c r="E9803" s="199" t="s">
        <v>163</v>
      </c>
      <c r="F9803" s="200" t="s">
        <v>937</v>
      </c>
      <c r="G9803" s="200" t="s">
        <v>938</v>
      </c>
      <c r="H9803" s="200"/>
      <c r="I9803" s="200">
        <v>45603</v>
      </c>
      <c r="J9803" s="143">
        <f t="shared" si="153"/>
        <v>45603</v>
      </c>
      <c r="K9803" s="202">
        <v>4</v>
      </c>
      <c r="L9803" s="285" t="s">
        <v>3962</v>
      </c>
      <c r="M9803" s="223"/>
      <c r="N9803" s="203"/>
      <c r="O9803" s="222" t="s">
        <v>326</v>
      </c>
    </row>
    <row r="9804" spans="1:15" ht="29.25" customHeight="1">
      <c r="A9804" s="221" t="s">
        <v>2862</v>
      </c>
      <c r="B9804" s="221" t="s">
        <v>3132</v>
      </c>
      <c r="C9804" s="222" t="s">
        <v>3134</v>
      </c>
      <c r="D9804" s="222" t="s">
        <v>168</v>
      </c>
      <c r="E9804" s="199" t="s">
        <v>163</v>
      </c>
      <c r="F9804" s="200" t="s">
        <v>937</v>
      </c>
      <c r="G9804" s="200" t="s">
        <v>938</v>
      </c>
      <c r="H9804" s="200"/>
      <c r="I9804" s="200">
        <v>45604</v>
      </c>
      <c r="J9804" s="143">
        <f t="shared" si="153"/>
        <v>45604</v>
      </c>
      <c r="K9804" s="202">
        <v>4</v>
      </c>
      <c r="L9804" s="285" t="s">
        <v>3962</v>
      </c>
      <c r="M9804" s="223"/>
      <c r="N9804" s="203"/>
      <c r="O9804" s="222" t="s">
        <v>326</v>
      </c>
    </row>
    <row r="9805" spans="1:15" ht="29.25" customHeight="1">
      <c r="A9805" s="221" t="s">
        <v>2862</v>
      </c>
      <c r="B9805" s="221" t="s">
        <v>3132</v>
      </c>
      <c r="C9805" s="222" t="s">
        <v>3134</v>
      </c>
      <c r="D9805" s="222" t="s">
        <v>168</v>
      </c>
      <c r="E9805" s="199" t="s">
        <v>166</v>
      </c>
      <c r="F9805" s="200"/>
      <c r="G9805" s="200"/>
      <c r="H9805" s="200"/>
      <c r="I9805" s="200">
        <v>45604</v>
      </c>
      <c r="J9805" s="143">
        <f t="shared" si="153"/>
        <v>45604</v>
      </c>
      <c r="K9805" s="202">
        <v>4</v>
      </c>
      <c r="L9805" s="284" t="s">
        <v>3966</v>
      </c>
      <c r="M9805" s="223"/>
      <c r="N9805" s="203"/>
      <c r="O9805" s="222" t="s">
        <v>326</v>
      </c>
    </row>
    <row r="9806" spans="1:15" ht="29.25" customHeight="1">
      <c r="A9806" s="221" t="s">
        <v>2862</v>
      </c>
      <c r="B9806" s="221" t="s">
        <v>3132</v>
      </c>
      <c r="C9806" s="222" t="s">
        <v>3134</v>
      </c>
      <c r="D9806" s="222" t="s">
        <v>168</v>
      </c>
      <c r="E9806" s="199" t="s">
        <v>166</v>
      </c>
      <c r="F9806" s="200"/>
      <c r="G9806" s="200"/>
      <c r="H9806" s="200"/>
      <c r="I9806" s="200">
        <v>45607</v>
      </c>
      <c r="J9806" s="143">
        <f t="shared" si="153"/>
        <v>45607</v>
      </c>
      <c r="K9806" s="202">
        <v>1</v>
      </c>
      <c r="L9806" s="285" t="s">
        <v>3967</v>
      </c>
      <c r="M9806" s="223"/>
      <c r="N9806" s="203"/>
      <c r="O9806" s="222" t="s">
        <v>326</v>
      </c>
    </row>
    <row r="9807" spans="1:15" ht="29.25" customHeight="1">
      <c r="A9807" s="221" t="s">
        <v>2862</v>
      </c>
      <c r="B9807" s="221" t="s">
        <v>3132</v>
      </c>
      <c r="C9807" s="222" t="s">
        <v>3134</v>
      </c>
      <c r="D9807" s="222" t="s">
        <v>168</v>
      </c>
      <c r="E9807" s="199" t="s">
        <v>163</v>
      </c>
      <c r="F9807" s="200" t="s">
        <v>937</v>
      </c>
      <c r="G9807" s="200" t="s">
        <v>938</v>
      </c>
      <c r="H9807" s="200"/>
      <c r="I9807" s="200">
        <v>45607</v>
      </c>
      <c r="J9807" s="143">
        <f t="shared" si="153"/>
        <v>45607</v>
      </c>
      <c r="K9807" s="202">
        <v>5</v>
      </c>
      <c r="L9807" s="285" t="s">
        <v>3968</v>
      </c>
      <c r="M9807" s="223"/>
      <c r="N9807" s="203"/>
      <c r="O9807" s="222" t="s">
        <v>326</v>
      </c>
    </row>
    <row r="9808" spans="1:15" ht="29.25" customHeight="1">
      <c r="A9808" s="221" t="s">
        <v>2862</v>
      </c>
      <c r="B9808" s="221" t="s">
        <v>3132</v>
      </c>
      <c r="C9808" s="222" t="s">
        <v>3134</v>
      </c>
      <c r="D9808" s="222" t="s">
        <v>168</v>
      </c>
      <c r="E9808" s="199" t="s">
        <v>166</v>
      </c>
      <c r="F9808" s="200"/>
      <c r="G9808" s="200"/>
      <c r="H9808" s="200"/>
      <c r="I9808" s="200">
        <v>45607</v>
      </c>
      <c r="J9808" s="143">
        <f t="shared" si="153"/>
        <v>45607</v>
      </c>
      <c r="K9808" s="202">
        <v>2</v>
      </c>
      <c r="L9808" s="284" t="s">
        <v>3969</v>
      </c>
      <c r="M9808" s="223"/>
      <c r="N9808" s="203"/>
      <c r="O9808" s="222" t="s">
        <v>326</v>
      </c>
    </row>
    <row r="9809" spans="1:15" ht="29.25" customHeight="1">
      <c r="A9809" s="221" t="s">
        <v>2862</v>
      </c>
      <c r="B9809" s="221" t="s">
        <v>3132</v>
      </c>
      <c r="C9809" s="222" t="s">
        <v>3134</v>
      </c>
      <c r="D9809" s="222" t="s">
        <v>168</v>
      </c>
      <c r="E9809" s="199" t="s">
        <v>163</v>
      </c>
      <c r="F9809" s="200" t="s">
        <v>937</v>
      </c>
      <c r="G9809" s="200" t="s">
        <v>938</v>
      </c>
      <c r="H9809" s="200"/>
      <c r="I9809" s="200">
        <v>45608</v>
      </c>
      <c r="J9809" s="143">
        <f t="shared" si="153"/>
        <v>45608</v>
      </c>
      <c r="K9809" s="202">
        <v>5</v>
      </c>
      <c r="L9809" s="284" t="s">
        <v>3970</v>
      </c>
      <c r="M9809" s="223"/>
      <c r="N9809" s="203"/>
      <c r="O9809" s="222" t="s">
        <v>326</v>
      </c>
    </row>
    <row r="9810" spans="1:15" ht="29.25" customHeight="1">
      <c r="A9810" s="221" t="s">
        <v>2862</v>
      </c>
      <c r="B9810" s="221" t="s">
        <v>3132</v>
      </c>
      <c r="C9810" s="222" t="s">
        <v>3134</v>
      </c>
      <c r="D9810" s="222" t="s">
        <v>168</v>
      </c>
      <c r="E9810" s="199" t="s">
        <v>166</v>
      </c>
      <c r="F9810" s="200"/>
      <c r="G9810" s="200"/>
      <c r="H9810" s="200"/>
      <c r="I9810" s="200">
        <v>45608</v>
      </c>
      <c r="J9810" s="143">
        <f t="shared" si="153"/>
        <v>45608</v>
      </c>
      <c r="K9810" s="202">
        <v>3</v>
      </c>
      <c r="L9810" s="284" t="s">
        <v>3971</v>
      </c>
      <c r="M9810" s="223"/>
      <c r="N9810" s="203"/>
      <c r="O9810" s="222" t="s">
        <v>326</v>
      </c>
    </row>
    <row r="9811" spans="1:15" ht="29.25" customHeight="1">
      <c r="A9811" s="221" t="s">
        <v>2862</v>
      </c>
      <c r="B9811" s="221" t="s">
        <v>3132</v>
      </c>
      <c r="C9811" s="222" t="s">
        <v>3134</v>
      </c>
      <c r="D9811" s="222" t="s">
        <v>168</v>
      </c>
      <c r="E9811" s="199" t="s">
        <v>163</v>
      </c>
      <c r="F9811" s="200" t="s">
        <v>937</v>
      </c>
      <c r="G9811" s="200" t="s">
        <v>938</v>
      </c>
      <c r="H9811" s="200"/>
      <c r="I9811" s="200">
        <v>45609</v>
      </c>
      <c r="J9811" s="143">
        <f t="shared" si="153"/>
        <v>45609</v>
      </c>
      <c r="K9811" s="202">
        <v>2</v>
      </c>
      <c r="L9811" s="285" t="s">
        <v>3968</v>
      </c>
      <c r="M9811" s="223"/>
      <c r="N9811" s="203"/>
      <c r="O9811" s="222" t="s">
        <v>326</v>
      </c>
    </row>
    <row r="9812" spans="1:15" ht="29.25" customHeight="1">
      <c r="A9812" s="221" t="s">
        <v>2862</v>
      </c>
      <c r="B9812" s="221" t="s">
        <v>3132</v>
      </c>
      <c r="C9812" s="222" t="s">
        <v>3134</v>
      </c>
      <c r="D9812" s="222" t="s">
        <v>168</v>
      </c>
      <c r="E9812" s="199" t="s">
        <v>166</v>
      </c>
      <c r="F9812" s="200"/>
      <c r="G9812" s="200"/>
      <c r="H9812" s="200"/>
      <c r="I9812" s="200">
        <v>45609</v>
      </c>
      <c r="J9812" s="143">
        <f t="shared" si="153"/>
        <v>45609</v>
      </c>
      <c r="K9812" s="202">
        <v>6</v>
      </c>
      <c r="L9812" s="284" t="s">
        <v>4143</v>
      </c>
      <c r="M9812" s="223"/>
      <c r="N9812" s="203"/>
      <c r="O9812" s="222" t="s">
        <v>326</v>
      </c>
    </row>
    <row r="9813" spans="1:15" ht="29.25" customHeight="1">
      <c r="A9813" s="221" t="s">
        <v>2862</v>
      </c>
      <c r="B9813" s="221" t="s">
        <v>3132</v>
      </c>
      <c r="C9813" s="222" t="s">
        <v>3134</v>
      </c>
      <c r="D9813" s="222" t="s">
        <v>168</v>
      </c>
      <c r="E9813" s="199" t="s">
        <v>163</v>
      </c>
      <c r="F9813" s="200" t="s">
        <v>937</v>
      </c>
      <c r="G9813" s="200" t="s">
        <v>938</v>
      </c>
      <c r="H9813" s="200"/>
      <c r="I9813" s="200">
        <v>45610</v>
      </c>
      <c r="J9813" s="143">
        <f t="shared" si="153"/>
        <v>45610</v>
      </c>
      <c r="K9813" s="202">
        <v>2</v>
      </c>
      <c r="L9813" s="285" t="s">
        <v>3968</v>
      </c>
      <c r="M9813" s="223"/>
      <c r="N9813" s="203"/>
      <c r="O9813" s="222" t="s">
        <v>326</v>
      </c>
    </row>
    <row r="9814" spans="1:15" ht="29.25" customHeight="1">
      <c r="A9814" s="221" t="s">
        <v>2862</v>
      </c>
      <c r="B9814" s="221" t="s">
        <v>3132</v>
      </c>
      <c r="C9814" s="222" t="s">
        <v>3134</v>
      </c>
      <c r="D9814" s="222" t="s">
        <v>168</v>
      </c>
      <c r="E9814" s="199" t="s">
        <v>166</v>
      </c>
      <c r="F9814" s="200"/>
      <c r="G9814" s="200"/>
      <c r="H9814" s="200"/>
      <c r="I9814" s="200">
        <v>45610</v>
      </c>
      <c r="J9814" s="143">
        <f t="shared" si="153"/>
        <v>45610</v>
      </c>
      <c r="K9814" s="202">
        <v>6</v>
      </c>
      <c r="L9814" s="284" t="s">
        <v>4144</v>
      </c>
      <c r="M9814" s="223"/>
      <c r="N9814" s="203"/>
      <c r="O9814" s="222" t="s">
        <v>326</v>
      </c>
    </row>
    <row r="9815" spans="1:15" ht="29.25" customHeight="1">
      <c r="A9815" s="221" t="s">
        <v>2862</v>
      </c>
      <c r="B9815" s="221" t="s">
        <v>3132</v>
      </c>
      <c r="C9815" s="222" t="s">
        <v>3134</v>
      </c>
      <c r="D9815" s="222" t="s">
        <v>168</v>
      </c>
      <c r="E9815" s="199" t="s">
        <v>166</v>
      </c>
      <c r="F9815" s="200"/>
      <c r="G9815" s="200"/>
      <c r="H9815" s="200"/>
      <c r="I9815" s="200">
        <v>45611</v>
      </c>
      <c r="J9815" s="143">
        <f t="shared" si="153"/>
        <v>45611</v>
      </c>
      <c r="K9815" s="202">
        <v>4</v>
      </c>
      <c r="L9815" s="284" t="s">
        <v>4145</v>
      </c>
      <c r="M9815" s="223"/>
      <c r="N9815" s="203"/>
      <c r="O9815" s="222" t="s">
        <v>326</v>
      </c>
    </row>
    <row r="9816" spans="1:15" ht="29.25" customHeight="1">
      <c r="A9816" s="221" t="s">
        <v>2862</v>
      </c>
      <c r="B9816" s="221" t="s">
        <v>3132</v>
      </c>
      <c r="C9816" s="222" t="s">
        <v>3134</v>
      </c>
      <c r="D9816" s="222" t="s">
        <v>168</v>
      </c>
      <c r="E9816" s="199" t="s">
        <v>163</v>
      </c>
      <c r="F9816" s="200" t="s">
        <v>937</v>
      </c>
      <c r="G9816" s="200" t="s">
        <v>938</v>
      </c>
      <c r="H9816" s="200"/>
      <c r="I9816" s="200">
        <v>45611</v>
      </c>
      <c r="J9816" s="143">
        <f t="shared" si="153"/>
        <v>45611</v>
      </c>
      <c r="K9816" s="202">
        <v>4</v>
      </c>
      <c r="L9816" s="285" t="s">
        <v>4146</v>
      </c>
      <c r="M9816" s="223"/>
      <c r="N9816" s="203"/>
      <c r="O9816" s="222" t="s">
        <v>326</v>
      </c>
    </row>
    <row r="9817" spans="1:15" ht="29.25" customHeight="1">
      <c r="A9817" s="221" t="s">
        <v>2862</v>
      </c>
      <c r="B9817" s="221" t="s">
        <v>3132</v>
      </c>
      <c r="C9817" s="222" t="s">
        <v>3134</v>
      </c>
      <c r="D9817" s="222" t="s">
        <v>168</v>
      </c>
      <c r="E9817" s="199" t="s">
        <v>166</v>
      </c>
      <c r="F9817" s="200"/>
      <c r="G9817" s="200"/>
      <c r="H9817" s="200"/>
      <c r="I9817" s="200">
        <v>45614</v>
      </c>
      <c r="J9817" s="143">
        <f t="shared" si="153"/>
        <v>45614</v>
      </c>
      <c r="K9817" s="202">
        <v>8</v>
      </c>
      <c r="L9817" s="284" t="s">
        <v>4147</v>
      </c>
      <c r="M9817" s="223"/>
      <c r="N9817" s="203"/>
      <c r="O9817" s="222" t="s">
        <v>326</v>
      </c>
    </row>
    <row r="9818" spans="1:15" ht="29.25" customHeight="1">
      <c r="A9818" s="221" t="s">
        <v>2862</v>
      </c>
      <c r="B9818" s="221" t="s">
        <v>3132</v>
      </c>
      <c r="C9818" s="222" t="s">
        <v>3134</v>
      </c>
      <c r="D9818" s="222" t="s">
        <v>168</v>
      </c>
      <c r="E9818" s="199" t="s">
        <v>166</v>
      </c>
      <c r="F9818" s="200"/>
      <c r="G9818" s="200"/>
      <c r="H9818" s="200"/>
      <c r="I9818" s="200">
        <v>45615</v>
      </c>
      <c r="J9818" s="143">
        <f t="shared" si="153"/>
        <v>45615</v>
      </c>
      <c r="K9818" s="202">
        <v>1</v>
      </c>
      <c r="L9818" s="285" t="s">
        <v>4148</v>
      </c>
      <c r="M9818" s="223"/>
      <c r="N9818" s="203"/>
      <c r="O9818" s="222" t="s">
        <v>326</v>
      </c>
    </row>
    <row r="9819" spans="1:15" ht="29.25" customHeight="1">
      <c r="A9819" s="221" t="s">
        <v>2862</v>
      </c>
      <c r="B9819" s="221" t="s">
        <v>3132</v>
      </c>
      <c r="C9819" s="222" t="s">
        <v>3134</v>
      </c>
      <c r="D9819" s="222" t="s">
        <v>168</v>
      </c>
      <c r="E9819" s="199" t="s">
        <v>166</v>
      </c>
      <c r="F9819" s="200"/>
      <c r="G9819" s="200"/>
      <c r="H9819" s="200"/>
      <c r="I9819" s="200">
        <v>45615</v>
      </c>
      <c r="J9819" s="143">
        <f t="shared" si="153"/>
        <v>45615</v>
      </c>
      <c r="K9819" s="202">
        <v>7</v>
      </c>
      <c r="L9819" s="284" t="s">
        <v>4149</v>
      </c>
      <c r="M9819" s="223"/>
      <c r="N9819" s="203"/>
      <c r="O9819" s="222" t="s">
        <v>326</v>
      </c>
    </row>
    <row r="9820" spans="1:15" ht="29.25" customHeight="1">
      <c r="A9820" s="221" t="s">
        <v>2862</v>
      </c>
      <c r="B9820" s="221" t="s">
        <v>3132</v>
      </c>
      <c r="C9820" s="222" t="s">
        <v>3134</v>
      </c>
      <c r="D9820" s="222" t="s">
        <v>168</v>
      </c>
      <c r="E9820" s="199" t="s">
        <v>166</v>
      </c>
      <c r="F9820" s="200"/>
      <c r="G9820" s="200"/>
      <c r="H9820" s="200"/>
      <c r="I9820" s="200">
        <v>45616</v>
      </c>
      <c r="J9820" s="143">
        <f t="shared" si="153"/>
        <v>45616</v>
      </c>
      <c r="K9820" s="202">
        <v>7.5</v>
      </c>
      <c r="L9820" s="284" t="s">
        <v>4150</v>
      </c>
      <c r="M9820" s="223"/>
      <c r="N9820" s="203"/>
      <c r="O9820" s="222" t="s">
        <v>326</v>
      </c>
    </row>
    <row r="9821" spans="1:15" ht="29.25" customHeight="1">
      <c r="A9821" s="221" t="s">
        <v>2862</v>
      </c>
      <c r="B9821" s="221" t="s">
        <v>3132</v>
      </c>
      <c r="C9821" s="222" t="s">
        <v>3134</v>
      </c>
      <c r="D9821" s="222" t="s">
        <v>168</v>
      </c>
      <c r="E9821" s="199" t="s">
        <v>178</v>
      </c>
      <c r="F9821" s="200"/>
      <c r="G9821" s="200"/>
      <c r="H9821" s="200"/>
      <c r="I9821" s="200">
        <v>45616</v>
      </c>
      <c r="J9821" s="143">
        <f t="shared" si="153"/>
        <v>45616</v>
      </c>
      <c r="K9821" s="202">
        <v>0.5</v>
      </c>
      <c r="L9821" s="285" t="s">
        <v>501</v>
      </c>
      <c r="M9821" s="223"/>
      <c r="N9821" s="203"/>
      <c r="O9821" s="222" t="s">
        <v>326</v>
      </c>
    </row>
    <row r="9822" spans="1:15" ht="29.25" customHeight="1">
      <c r="A9822" s="221" t="s">
        <v>2862</v>
      </c>
      <c r="B9822" s="221" t="s">
        <v>3132</v>
      </c>
      <c r="C9822" s="222" t="s">
        <v>3134</v>
      </c>
      <c r="D9822" s="222" t="s">
        <v>168</v>
      </c>
      <c r="E9822" s="199" t="s">
        <v>166</v>
      </c>
      <c r="F9822" s="200"/>
      <c r="G9822" s="200"/>
      <c r="H9822" s="200"/>
      <c r="I9822" s="200">
        <v>45617</v>
      </c>
      <c r="J9822" s="143">
        <f t="shared" si="153"/>
        <v>45617</v>
      </c>
      <c r="K9822" s="202">
        <v>6</v>
      </c>
      <c r="L9822" s="284" t="s">
        <v>4280</v>
      </c>
      <c r="M9822" s="223"/>
      <c r="N9822" s="203"/>
      <c r="O9822" s="222" t="s">
        <v>326</v>
      </c>
    </row>
    <row r="9823" spans="1:15" ht="29.25" customHeight="1">
      <c r="A9823" s="221" t="s">
        <v>2862</v>
      </c>
      <c r="B9823" s="221" t="s">
        <v>3132</v>
      </c>
      <c r="C9823" s="222" t="s">
        <v>3134</v>
      </c>
      <c r="D9823" s="222" t="s">
        <v>168</v>
      </c>
      <c r="E9823" s="199" t="s">
        <v>166</v>
      </c>
      <c r="F9823" s="200"/>
      <c r="G9823" s="200"/>
      <c r="H9823" s="200"/>
      <c r="I9823" s="200">
        <v>45617</v>
      </c>
      <c r="J9823" s="143">
        <f t="shared" si="153"/>
        <v>45617</v>
      </c>
      <c r="K9823" s="202">
        <v>2</v>
      </c>
      <c r="L9823" s="284" t="s">
        <v>4281</v>
      </c>
      <c r="M9823" s="223"/>
      <c r="N9823" s="203"/>
      <c r="O9823" s="222" t="s">
        <v>326</v>
      </c>
    </row>
    <row r="9824" spans="1:15" ht="29.25" customHeight="1">
      <c r="A9824" s="221" t="s">
        <v>2862</v>
      </c>
      <c r="B9824" s="221" t="s">
        <v>3132</v>
      </c>
      <c r="C9824" s="222" t="s">
        <v>3134</v>
      </c>
      <c r="D9824" s="222" t="s">
        <v>168</v>
      </c>
      <c r="E9824" s="199" t="s">
        <v>166</v>
      </c>
      <c r="F9824" s="200"/>
      <c r="G9824" s="200"/>
      <c r="H9824" s="200"/>
      <c r="I9824" s="200">
        <v>45618</v>
      </c>
      <c r="J9824" s="143">
        <f t="shared" si="153"/>
        <v>45618</v>
      </c>
      <c r="K9824" s="202">
        <v>8</v>
      </c>
      <c r="L9824" s="284" t="s">
        <v>4282</v>
      </c>
      <c r="M9824" s="223"/>
      <c r="N9824" s="203"/>
      <c r="O9824" s="222" t="s">
        <v>326</v>
      </c>
    </row>
    <row r="9825" spans="1:15" ht="29.25" customHeight="1">
      <c r="A9825" s="221" t="s">
        <v>2862</v>
      </c>
      <c r="B9825" s="221" t="s">
        <v>3132</v>
      </c>
      <c r="C9825" s="222" t="s">
        <v>3134</v>
      </c>
      <c r="D9825" s="222" t="s">
        <v>168</v>
      </c>
      <c r="E9825" s="199" t="s">
        <v>166</v>
      </c>
      <c r="F9825" s="200"/>
      <c r="G9825" s="200"/>
      <c r="H9825" s="200"/>
      <c r="I9825" s="200">
        <v>45621</v>
      </c>
      <c r="J9825" s="143">
        <f t="shared" si="153"/>
        <v>45621</v>
      </c>
      <c r="K9825" s="202">
        <v>4</v>
      </c>
      <c r="L9825" s="284" t="s">
        <v>4283</v>
      </c>
      <c r="M9825" s="223"/>
      <c r="N9825" s="203"/>
      <c r="O9825" s="222" t="s">
        <v>326</v>
      </c>
    </row>
    <row r="9826" spans="1:15" ht="29.25" customHeight="1">
      <c r="A9826" s="221" t="s">
        <v>2862</v>
      </c>
      <c r="B9826" s="221" t="s">
        <v>3132</v>
      </c>
      <c r="C9826" s="222" t="s">
        <v>3134</v>
      </c>
      <c r="D9826" s="222" t="s">
        <v>168</v>
      </c>
      <c r="E9826" s="199" t="s">
        <v>166</v>
      </c>
      <c r="F9826" s="200"/>
      <c r="G9826" s="200"/>
      <c r="H9826" s="200"/>
      <c r="I9826" s="200">
        <v>45621</v>
      </c>
      <c r="J9826" s="143">
        <f t="shared" si="153"/>
        <v>45621</v>
      </c>
      <c r="K9826" s="202">
        <v>4</v>
      </c>
      <c r="L9826" s="284" t="s">
        <v>4284</v>
      </c>
      <c r="M9826" s="223"/>
      <c r="N9826" s="203"/>
      <c r="O9826" s="222" t="s">
        <v>326</v>
      </c>
    </row>
    <row r="9827" spans="1:15" ht="29.25" customHeight="1">
      <c r="A9827" s="221" t="s">
        <v>2862</v>
      </c>
      <c r="B9827" s="221" t="s">
        <v>3132</v>
      </c>
      <c r="C9827" s="222" t="s">
        <v>3134</v>
      </c>
      <c r="D9827" s="222" t="s">
        <v>168</v>
      </c>
      <c r="E9827" s="199" t="s">
        <v>166</v>
      </c>
      <c r="F9827" s="200"/>
      <c r="G9827" s="200"/>
      <c r="H9827" s="200"/>
      <c r="I9827" s="200">
        <v>45622</v>
      </c>
      <c r="J9827" s="143">
        <f t="shared" si="153"/>
        <v>45622</v>
      </c>
      <c r="K9827" s="202">
        <v>5.5</v>
      </c>
      <c r="L9827" s="284" t="s">
        <v>4285</v>
      </c>
      <c r="M9827" s="223"/>
      <c r="N9827" s="203"/>
      <c r="O9827" s="222" t="s">
        <v>326</v>
      </c>
    </row>
    <row r="9828" spans="1:15" ht="29.25" customHeight="1">
      <c r="A9828" s="221" t="s">
        <v>2862</v>
      </c>
      <c r="B9828" s="221" t="s">
        <v>3132</v>
      </c>
      <c r="C9828" s="222" t="s">
        <v>3134</v>
      </c>
      <c r="D9828" s="222" t="s">
        <v>168</v>
      </c>
      <c r="E9828" s="199" t="s">
        <v>166</v>
      </c>
      <c r="F9828" s="200"/>
      <c r="G9828" s="200"/>
      <c r="H9828" s="200"/>
      <c r="I9828" s="200">
        <v>45622</v>
      </c>
      <c r="J9828" s="143">
        <f t="shared" si="153"/>
        <v>45622</v>
      </c>
      <c r="K9828" s="202">
        <v>2</v>
      </c>
      <c r="L9828" s="284" t="s">
        <v>4286</v>
      </c>
      <c r="M9828" s="223"/>
      <c r="N9828" s="203"/>
      <c r="O9828" s="222" t="s">
        <v>326</v>
      </c>
    </row>
    <row r="9829" spans="1:15" ht="29.25" customHeight="1">
      <c r="A9829" s="221" t="s">
        <v>2862</v>
      </c>
      <c r="B9829" s="221" t="s">
        <v>3132</v>
      </c>
      <c r="C9829" s="222" t="s">
        <v>3134</v>
      </c>
      <c r="D9829" s="222" t="s">
        <v>168</v>
      </c>
      <c r="E9829" s="199" t="s">
        <v>178</v>
      </c>
      <c r="F9829" s="200"/>
      <c r="G9829" s="200"/>
      <c r="H9829" s="200"/>
      <c r="I9829" s="200">
        <v>45622</v>
      </c>
      <c r="J9829" s="143">
        <f t="shared" si="153"/>
        <v>45622</v>
      </c>
      <c r="K9829" s="202">
        <v>0.5</v>
      </c>
      <c r="L9829" s="285" t="s">
        <v>4287</v>
      </c>
      <c r="M9829" s="223"/>
      <c r="N9829" s="203"/>
      <c r="O9829" s="222" t="s">
        <v>326</v>
      </c>
    </row>
    <row r="9830" spans="1:15" ht="29.25" customHeight="1">
      <c r="A9830" s="221" t="s">
        <v>2862</v>
      </c>
      <c r="B9830" s="221" t="s">
        <v>3132</v>
      </c>
      <c r="C9830" s="222" t="s">
        <v>3134</v>
      </c>
      <c r="D9830" s="222" t="s">
        <v>168</v>
      </c>
      <c r="E9830" s="199" t="s">
        <v>166</v>
      </c>
      <c r="F9830" s="200"/>
      <c r="G9830" s="200"/>
      <c r="H9830" s="200"/>
      <c r="I9830" s="200">
        <v>45623</v>
      </c>
      <c r="J9830" s="143">
        <f t="shared" si="153"/>
        <v>45623</v>
      </c>
      <c r="K9830" s="202">
        <v>3.5</v>
      </c>
      <c r="L9830" s="284" t="s">
        <v>4411</v>
      </c>
      <c r="M9830" s="223"/>
      <c r="N9830" s="203"/>
      <c r="O9830" s="222" t="s">
        <v>326</v>
      </c>
    </row>
    <row r="9831" spans="1:15" ht="29.25" customHeight="1">
      <c r="A9831" s="221" t="s">
        <v>2862</v>
      </c>
      <c r="B9831" s="221" t="s">
        <v>3132</v>
      </c>
      <c r="C9831" s="222" t="s">
        <v>3134</v>
      </c>
      <c r="D9831" s="222" t="s">
        <v>168</v>
      </c>
      <c r="E9831" s="199" t="s">
        <v>166</v>
      </c>
      <c r="F9831" s="200"/>
      <c r="G9831" s="200"/>
      <c r="H9831" s="200"/>
      <c r="I9831" s="200">
        <v>45623</v>
      </c>
      <c r="J9831" s="143">
        <f t="shared" si="153"/>
        <v>45623</v>
      </c>
      <c r="K9831" s="202">
        <v>1</v>
      </c>
      <c r="L9831" s="284" t="s">
        <v>4412</v>
      </c>
      <c r="M9831" s="223"/>
      <c r="N9831" s="203"/>
      <c r="O9831" s="222" t="s">
        <v>326</v>
      </c>
    </row>
    <row r="9832" spans="1:15" ht="29.25" customHeight="1">
      <c r="A9832" s="221" t="s">
        <v>2862</v>
      </c>
      <c r="B9832" s="221" t="s">
        <v>3132</v>
      </c>
      <c r="C9832" s="222" t="s">
        <v>3134</v>
      </c>
      <c r="D9832" s="222" t="s">
        <v>168</v>
      </c>
      <c r="E9832" s="199" t="s">
        <v>166</v>
      </c>
      <c r="F9832" s="200"/>
      <c r="G9832" s="200"/>
      <c r="H9832" s="200"/>
      <c r="I9832" s="200">
        <v>45623</v>
      </c>
      <c r="J9832" s="143">
        <f t="shared" si="153"/>
        <v>45623</v>
      </c>
      <c r="K9832" s="202">
        <v>1.5</v>
      </c>
      <c r="L9832" s="285" t="s">
        <v>4413</v>
      </c>
      <c r="M9832" s="223"/>
      <c r="N9832" s="203"/>
      <c r="O9832" s="222" t="s">
        <v>326</v>
      </c>
    </row>
    <row r="9833" spans="1:15" ht="29.25" customHeight="1">
      <c r="A9833" s="221" t="s">
        <v>2862</v>
      </c>
      <c r="B9833" s="221" t="s">
        <v>3132</v>
      </c>
      <c r="C9833" s="222" t="s">
        <v>3134</v>
      </c>
      <c r="D9833" s="222" t="s">
        <v>168</v>
      </c>
      <c r="E9833" s="199" t="s">
        <v>166</v>
      </c>
      <c r="F9833" s="200"/>
      <c r="G9833" s="200"/>
      <c r="H9833" s="200"/>
      <c r="I9833" s="200">
        <v>45623</v>
      </c>
      <c r="J9833" s="143">
        <f t="shared" si="153"/>
        <v>45623</v>
      </c>
      <c r="K9833" s="202">
        <v>2</v>
      </c>
      <c r="L9833" s="284" t="s">
        <v>4414</v>
      </c>
      <c r="M9833" s="223"/>
      <c r="N9833" s="203"/>
      <c r="O9833" s="222" t="s">
        <v>326</v>
      </c>
    </row>
    <row r="9834" spans="1:15" ht="29.25" customHeight="1">
      <c r="A9834" s="221" t="s">
        <v>2862</v>
      </c>
      <c r="B9834" s="221" t="s">
        <v>3132</v>
      </c>
      <c r="C9834" s="222" t="s">
        <v>3134</v>
      </c>
      <c r="D9834" s="222" t="s">
        <v>168</v>
      </c>
      <c r="E9834" s="199" t="s">
        <v>178</v>
      </c>
      <c r="F9834" s="200"/>
      <c r="G9834" s="200"/>
      <c r="H9834" s="200"/>
      <c r="I9834" s="200">
        <v>45624</v>
      </c>
      <c r="J9834" s="143">
        <f t="shared" si="153"/>
        <v>45624</v>
      </c>
      <c r="K9834" s="202">
        <v>0.5</v>
      </c>
      <c r="L9834" s="285" t="s">
        <v>218</v>
      </c>
      <c r="M9834" s="223"/>
      <c r="N9834" s="203"/>
      <c r="O9834" s="222" t="s">
        <v>326</v>
      </c>
    </row>
    <row r="9835" spans="1:15" ht="29.25" customHeight="1">
      <c r="A9835" s="221" t="s">
        <v>2862</v>
      </c>
      <c r="B9835" s="221" t="s">
        <v>3132</v>
      </c>
      <c r="C9835" s="222" t="s">
        <v>3134</v>
      </c>
      <c r="D9835" s="222" t="s">
        <v>168</v>
      </c>
      <c r="E9835" s="199" t="s">
        <v>166</v>
      </c>
      <c r="F9835" s="200"/>
      <c r="G9835" s="200"/>
      <c r="H9835" s="200"/>
      <c r="I9835" s="200">
        <v>45624</v>
      </c>
      <c r="J9835" s="143">
        <f t="shared" si="153"/>
        <v>45624</v>
      </c>
      <c r="K9835" s="202">
        <v>1</v>
      </c>
      <c r="L9835" s="284" t="s">
        <v>4415</v>
      </c>
      <c r="M9835" s="223"/>
      <c r="N9835" s="203"/>
      <c r="O9835" s="222" t="s">
        <v>326</v>
      </c>
    </row>
    <row r="9836" spans="1:15" ht="29.25" customHeight="1">
      <c r="A9836" s="221" t="s">
        <v>2862</v>
      </c>
      <c r="B9836" s="221" t="s">
        <v>3132</v>
      </c>
      <c r="C9836" s="222" t="s">
        <v>3134</v>
      </c>
      <c r="D9836" s="222" t="s">
        <v>168</v>
      </c>
      <c r="E9836" s="199" t="s">
        <v>166</v>
      </c>
      <c r="F9836" s="200"/>
      <c r="G9836" s="200"/>
      <c r="H9836" s="200"/>
      <c r="I9836" s="200">
        <v>45624</v>
      </c>
      <c r="J9836" s="143">
        <f t="shared" si="153"/>
        <v>45624</v>
      </c>
      <c r="K9836" s="202">
        <v>3.5</v>
      </c>
      <c r="L9836" s="284" t="s">
        <v>4416</v>
      </c>
      <c r="M9836" s="223"/>
      <c r="N9836" s="203"/>
      <c r="O9836" s="222" t="s">
        <v>326</v>
      </c>
    </row>
    <row r="9837" spans="1:15" ht="29.25" customHeight="1">
      <c r="A9837" s="221" t="s">
        <v>2862</v>
      </c>
      <c r="B9837" s="221" t="s">
        <v>3132</v>
      </c>
      <c r="C9837" s="222" t="s">
        <v>3134</v>
      </c>
      <c r="D9837" s="222" t="s">
        <v>168</v>
      </c>
      <c r="E9837" s="199" t="s">
        <v>166</v>
      </c>
      <c r="F9837" s="200"/>
      <c r="G9837" s="200"/>
      <c r="H9837" s="200"/>
      <c r="I9837" s="200">
        <v>45624</v>
      </c>
      <c r="J9837" s="143">
        <f t="shared" si="153"/>
        <v>45624</v>
      </c>
      <c r="K9837" s="202">
        <v>3</v>
      </c>
      <c r="L9837" s="284" t="s">
        <v>4417</v>
      </c>
      <c r="M9837" s="223"/>
      <c r="N9837" s="203"/>
      <c r="O9837" s="222" t="s">
        <v>326</v>
      </c>
    </row>
    <row r="9838" spans="1:15" ht="29.25" customHeight="1">
      <c r="A9838" s="221" t="s">
        <v>2862</v>
      </c>
      <c r="B9838" s="221" t="s">
        <v>3132</v>
      </c>
      <c r="C9838" s="222" t="s">
        <v>3134</v>
      </c>
      <c r="D9838" s="222" t="s">
        <v>168</v>
      </c>
      <c r="E9838" s="199" t="s">
        <v>166</v>
      </c>
      <c r="F9838" s="200"/>
      <c r="G9838" s="200"/>
      <c r="H9838" s="200"/>
      <c r="I9838" s="200">
        <v>45625</v>
      </c>
      <c r="J9838" s="143">
        <f t="shared" si="153"/>
        <v>45625</v>
      </c>
      <c r="K9838" s="202">
        <v>6.5</v>
      </c>
      <c r="L9838" s="285" t="s">
        <v>4418</v>
      </c>
      <c r="M9838" s="223"/>
      <c r="N9838" s="203"/>
      <c r="O9838" s="222" t="s">
        <v>326</v>
      </c>
    </row>
    <row r="9839" spans="1:15" ht="29.25" customHeight="1">
      <c r="A9839" s="221" t="s">
        <v>2862</v>
      </c>
      <c r="B9839" s="221" t="s">
        <v>3132</v>
      </c>
      <c r="C9839" s="222" t="s">
        <v>3134</v>
      </c>
      <c r="D9839" s="222" t="s">
        <v>168</v>
      </c>
      <c r="E9839" s="199" t="s">
        <v>166</v>
      </c>
      <c r="F9839" s="200"/>
      <c r="G9839" s="200"/>
      <c r="H9839" s="200"/>
      <c r="I9839" s="200">
        <v>45625</v>
      </c>
      <c r="J9839" s="143">
        <f t="shared" si="153"/>
        <v>45625</v>
      </c>
      <c r="K9839" s="202">
        <v>1.5</v>
      </c>
      <c r="L9839" s="284" t="s">
        <v>4419</v>
      </c>
      <c r="M9839" s="223"/>
      <c r="N9839" s="203"/>
      <c r="O9839" s="222" t="s">
        <v>326</v>
      </c>
    </row>
    <row r="9840" spans="1:15" ht="29.25" customHeight="1">
      <c r="A9840" s="221" t="s">
        <v>2862</v>
      </c>
      <c r="B9840" s="221" t="s">
        <v>3132</v>
      </c>
      <c r="C9840" s="222" t="s">
        <v>3134</v>
      </c>
      <c r="D9840" s="222" t="s">
        <v>168</v>
      </c>
      <c r="E9840" s="199" t="s">
        <v>166</v>
      </c>
      <c r="F9840" s="200"/>
      <c r="G9840" s="200"/>
      <c r="H9840" s="200"/>
      <c r="I9840" s="200">
        <v>45628</v>
      </c>
      <c r="J9840" s="143">
        <f t="shared" si="153"/>
        <v>45628</v>
      </c>
      <c r="K9840" s="202">
        <v>4</v>
      </c>
      <c r="L9840" s="284" t="s">
        <v>4420</v>
      </c>
      <c r="M9840" s="223"/>
      <c r="N9840" s="203"/>
      <c r="O9840" s="222" t="s">
        <v>326</v>
      </c>
    </row>
    <row r="9841" spans="1:15" ht="29.25" customHeight="1">
      <c r="A9841" s="221" t="s">
        <v>2862</v>
      </c>
      <c r="B9841" s="221" t="s">
        <v>3132</v>
      </c>
      <c r="C9841" s="222" t="s">
        <v>3134</v>
      </c>
      <c r="D9841" s="222" t="s">
        <v>168</v>
      </c>
      <c r="E9841" s="199" t="s">
        <v>166</v>
      </c>
      <c r="F9841" s="200"/>
      <c r="G9841" s="200"/>
      <c r="H9841" s="200"/>
      <c r="I9841" s="200">
        <v>45628</v>
      </c>
      <c r="J9841" s="143">
        <f t="shared" si="153"/>
        <v>45628</v>
      </c>
      <c r="K9841" s="202">
        <v>3.5</v>
      </c>
      <c r="L9841" s="285" t="s">
        <v>4421</v>
      </c>
      <c r="M9841" s="223"/>
      <c r="N9841" s="203"/>
      <c r="O9841" s="222" t="s">
        <v>326</v>
      </c>
    </row>
    <row r="9842" spans="1:15" ht="29.25" customHeight="1">
      <c r="A9842" s="221" t="s">
        <v>2862</v>
      </c>
      <c r="B9842" s="221" t="s">
        <v>3132</v>
      </c>
      <c r="C9842" s="222" t="s">
        <v>3134</v>
      </c>
      <c r="D9842" s="222" t="s">
        <v>168</v>
      </c>
      <c r="E9842" s="199" t="s">
        <v>166</v>
      </c>
      <c r="F9842" s="200"/>
      <c r="G9842" s="200"/>
      <c r="H9842" s="200"/>
      <c r="I9842" s="200">
        <v>45628</v>
      </c>
      <c r="J9842" s="143">
        <f t="shared" si="153"/>
        <v>45628</v>
      </c>
      <c r="K9842" s="202">
        <v>0.5</v>
      </c>
      <c r="L9842" s="284" t="s">
        <v>4422</v>
      </c>
      <c r="M9842" s="223"/>
      <c r="N9842" s="203"/>
      <c r="O9842" s="222" t="s">
        <v>326</v>
      </c>
    </row>
    <row r="9843" spans="1:15" ht="29.25" customHeight="1">
      <c r="A9843" s="221" t="s">
        <v>2862</v>
      </c>
      <c r="B9843" s="221" t="s">
        <v>3132</v>
      </c>
      <c r="C9843" s="222" t="s">
        <v>3134</v>
      </c>
      <c r="D9843" s="222" t="s">
        <v>168</v>
      </c>
      <c r="E9843" s="199" t="s">
        <v>166</v>
      </c>
      <c r="F9843" s="200"/>
      <c r="G9843" s="200"/>
      <c r="H9843" s="200"/>
      <c r="I9843" s="200">
        <v>45629</v>
      </c>
      <c r="J9843" s="143">
        <f t="shared" si="153"/>
        <v>45629</v>
      </c>
      <c r="K9843" s="202">
        <v>6.5</v>
      </c>
      <c r="L9843" s="285" t="s">
        <v>4423</v>
      </c>
      <c r="M9843" s="223"/>
      <c r="N9843" s="203"/>
      <c r="O9843" s="222" t="s">
        <v>326</v>
      </c>
    </row>
    <row r="9844" spans="1:15" ht="29.25" customHeight="1">
      <c r="A9844" s="221" t="s">
        <v>2862</v>
      </c>
      <c r="B9844" s="221" t="s">
        <v>3132</v>
      </c>
      <c r="C9844" s="222" t="s">
        <v>3134</v>
      </c>
      <c r="D9844" s="222" t="s">
        <v>168</v>
      </c>
      <c r="E9844" s="199" t="s">
        <v>166</v>
      </c>
      <c r="F9844" s="200"/>
      <c r="G9844" s="200"/>
      <c r="H9844" s="200"/>
      <c r="I9844" s="200">
        <v>45629</v>
      </c>
      <c r="J9844" s="143">
        <f t="shared" si="153"/>
        <v>45629</v>
      </c>
      <c r="K9844" s="202">
        <v>1.5</v>
      </c>
      <c r="L9844" s="284" t="s">
        <v>4424</v>
      </c>
      <c r="M9844" s="223"/>
      <c r="N9844" s="203"/>
      <c r="O9844" s="222" t="s">
        <v>326</v>
      </c>
    </row>
    <row r="9845" spans="1:15" ht="29.25" customHeight="1">
      <c r="A9845" s="221" t="s">
        <v>2862</v>
      </c>
      <c r="B9845" s="221" t="s">
        <v>3132</v>
      </c>
      <c r="C9845" s="222" t="s">
        <v>3134</v>
      </c>
      <c r="D9845" s="222" t="s">
        <v>168</v>
      </c>
      <c r="E9845" s="199" t="s">
        <v>166</v>
      </c>
      <c r="F9845" s="200"/>
      <c r="G9845" s="200"/>
      <c r="H9845" s="200"/>
      <c r="I9845" s="200">
        <v>45630</v>
      </c>
      <c r="J9845" s="143">
        <f t="shared" si="153"/>
        <v>45630</v>
      </c>
      <c r="K9845" s="202">
        <v>7</v>
      </c>
      <c r="L9845" s="285" t="s">
        <v>4425</v>
      </c>
      <c r="M9845" s="223"/>
      <c r="N9845" s="203"/>
      <c r="O9845" s="222" t="s">
        <v>326</v>
      </c>
    </row>
    <row r="9846" spans="1:15" ht="29.25" customHeight="1">
      <c r="A9846" s="221" t="s">
        <v>2862</v>
      </c>
      <c r="B9846" s="221" t="s">
        <v>3132</v>
      </c>
      <c r="C9846" s="222" t="s">
        <v>3134</v>
      </c>
      <c r="D9846" s="222" t="s">
        <v>168</v>
      </c>
      <c r="E9846" s="199" t="s">
        <v>166</v>
      </c>
      <c r="F9846" s="200"/>
      <c r="G9846" s="200"/>
      <c r="H9846" s="200"/>
      <c r="I9846" s="200">
        <v>45630</v>
      </c>
      <c r="J9846" s="143">
        <f t="shared" si="153"/>
        <v>45630</v>
      </c>
      <c r="K9846" s="202">
        <v>0.5</v>
      </c>
      <c r="L9846" s="284" t="s">
        <v>4426</v>
      </c>
      <c r="M9846" s="223"/>
      <c r="N9846" s="203"/>
      <c r="O9846" s="222" t="s">
        <v>326</v>
      </c>
    </row>
    <row r="9847" spans="1:15" ht="29.25" customHeight="1">
      <c r="A9847" s="221" t="s">
        <v>2862</v>
      </c>
      <c r="B9847" s="221" t="s">
        <v>3132</v>
      </c>
      <c r="C9847" s="222" t="s">
        <v>3134</v>
      </c>
      <c r="D9847" s="222" t="s">
        <v>168</v>
      </c>
      <c r="E9847" s="199" t="s">
        <v>178</v>
      </c>
      <c r="F9847" s="200"/>
      <c r="G9847" s="200"/>
      <c r="H9847" s="200"/>
      <c r="I9847" s="200">
        <v>45630</v>
      </c>
      <c r="J9847" s="143">
        <f t="shared" si="153"/>
        <v>45630</v>
      </c>
      <c r="K9847" s="202">
        <v>0.5</v>
      </c>
      <c r="L9847" s="285" t="s">
        <v>602</v>
      </c>
      <c r="M9847" s="223"/>
      <c r="N9847" s="203"/>
      <c r="O9847" s="222" t="s">
        <v>326</v>
      </c>
    </row>
    <row r="9848" spans="1:15" ht="29.25" customHeight="1">
      <c r="A9848" s="221" t="s">
        <v>2862</v>
      </c>
      <c r="B9848" s="221" t="s">
        <v>3132</v>
      </c>
      <c r="C9848" s="222" t="s">
        <v>3134</v>
      </c>
      <c r="D9848" s="222" t="s">
        <v>168</v>
      </c>
      <c r="E9848" s="199" t="s">
        <v>166</v>
      </c>
      <c r="F9848" s="200"/>
      <c r="G9848" s="200"/>
      <c r="H9848" s="200"/>
      <c r="I9848" s="200">
        <v>45631</v>
      </c>
      <c r="J9848" s="143">
        <f t="shared" si="153"/>
        <v>45631</v>
      </c>
      <c r="K9848" s="202">
        <v>7</v>
      </c>
      <c r="L9848" s="285" t="s">
        <v>4547</v>
      </c>
      <c r="M9848" s="223"/>
      <c r="N9848" s="203"/>
      <c r="O9848" s="222" t="s">
        <v>326</v>
      </c>
    </row>
    <row r="9849" spans="1:15" ht="29.25" customHeight="1">
      <c r="A9849" s="221" t="s">
        <v>2862</v>
      </c>
      <c r="B9849" s="221" t="s">
        <v>3132</v>
      </c>
      <c r="C9849" s="222" t="s">
        <v>3134</v>
      </c>
      <c r="D9849" s="222" t="s">
        <v>168</v>
      </c>
      <c r="E9849" s="199" t="s">
        <v>178</v>
      </c>
      <c r="F9849" s="200"/>
      <c r="G9849" s="200"/>
      <c r="H9849" s="200"/>
      <c r="I9849" s="200">
        <v>45631</v>
      </c>
      <c r="J9849" s="143">
        <f t="shared" si="153"/>
        <v>45631</v>
      </c>
      <c r="K9849" s="202">
        <v>0.5</v>
      </c>
      <c r="L9849" s="285" t="s">
        <v>218</v>
      </c>
      <c r="M9849" s="223"/>
      <c r="N9849" s="203"/>
      <c r="O9849" s="222" t="s">
        <v>326</v>
      </c>
    </row>
    <row r="9850" spans="1:15" ht="29.25" customHeight="1">
      <c r="A9850" s="221" t="s">
        <v>2862</v>
      </c>
      <c r="B9850" s="221" t="s">
        <v>3132</v>
      </c>
      <c r="C9850" s="222" t="s">
        <v>3134</v>
      </c>
      <c r="D9850" s="222" t="s">
        <v>168</v>
      </c>
      <c r="E9850" s="199" t="s">
        <v>166</v>
      </c>
      <c r="F9850" s="200"/>
      <c r="G9850" s="200"/>
      <c r="H9850" s="200"/>
      <c r="I9850" s="200">
        <v>45631</v>
      </c>
      <c r="J9850" s="143">
        <f t="shared" si="153"/>
        <v>45631</v>
      </c>
      <c r="K9850" s="202">
        <v>0.5</v>
      </c>
      <c r="L9850" s="284" t="s">
        <v>4548</v>
      </c>
      <c r="M9850" s="223"/>
      <c r="N9850" s="203"/>
      <c r="O9850" s="222" t="s">
        <v>326</v>
      </c>
    </row>
    <row r="9851" spans="1:15" ht="29.25" customHeight="1">
      <c r="A9851" s="221" t="s">
        <v>2862</v>
      </c>
      <c r="B9851" s="221" t="s">
        <v>3132</v>
      </c>
      <c r="C9851" s="222" t="s">
        <v>3134</v>
      </c>
      <c r="D9851" s="222" t="s">
        <v>168</v>
      </c>
      <c r="E9851" s="199" t="s">
        <v>166</v>
      </c>
      <c r="F9851" s="200"/>
      <c r="G9851" s="200"/>
      <c r="H9851" s="200"/>
      <c r="I9851" s="200">
        <v>45632</v>
      </c>
      <c r="J9851" s="143">
        <f t="shared" si="153"/>
        <v>45632</v>
      </c>
      <c r="K9851" s="202">
        <v>6.5</v>
      </c>
      <c r="L9851" s="285" t="s">
        <v>4549</v>
      </c>
      <c r="M9851" s="223"/>
      <c r="N9851" s="203"/>
      <c r="O9851" s="222" t="s">
        <v>326</v>
      </c>
    </row>
    <row r="9852" spans="1:15" ht="29.25" customHeight="1">
      <c r="A9852" s="221" t="s">
        <v>2862</v>
      </c>
      <c r="B9852" s="221" t="s">
        <v>3132</v>
      </c>
      <c r="C9852" s="222" t="s">
        <v>3134</v>
      </c>
      <c r="D9852" s="222" t="s">
        <v>168</v>
      </c>
      <c r="E9852" s="199" t="s">
        <v>166</v>
      </c>
      <c r="F9852" s="200"/>
      <c r="G9852" s="200"/>
      <c r="H9852" s="200"/>
      <c r="I9852" s="200">
        <v>45632</v>
      </c>
      <c r="J9852" s="143">
        <f t="shared" si="153"/>
        <v>45632</v>
      </c>
      <c r="K9852" s="202">
        <v>1</v>
      </c>
      <c r="L9852" s="284" t="s">
        <v>4550</v>
      </c>
      <c r="M9852" s="223"/>
      <c r="N9852" s="203"/>
      <c r="O9852" s="222" t="s">
        <v>326</v>
      </c>
    </row>
    <row r="9853" spans="1:15" ht="29.25" customHeight="1">
      <c r="A9853" s="221" t="s">
        <v>2862</v>
      </c>
      <c r="B9853" s="221" t="s">
        <v>3132</v>
      </c>
      <c r="C9853" s="222" t="s">
        <v>3134</v>
      </c>
      <c r="D9853" s="222" t="s">
        <v>168</v>
      </c>
      <c r="E9853" s="199" t="s">
        <v>178</v>
      </c>
      <c r="F9853" s="200"/>
      <c r="G9853" s="200"/>
      <c r="H9853" s="200"/>
      <c r="I9853" s="200">
        <v>45632</v>
      </c>
      <c r="J9853" s="143">
        <f t="shared" si="153"/>
        <v>45632</v>
      </c>
      <c r="K9853" s="202">
        <v>0.5</v>
      </c>
      <c r="L9853" s="285" t="s">
        <v>203</v>
      </c>
      <c r="M9853" s="223"/>
      <c r="N9853" s="203"/>
      <c r="O9853" s="222" t="s">
        <v>326</v>
      </c>
    </row>
    <row r="9854" spans="1:15" ht="29.25" customHeight="1">
      <c r="A9854" s="221" t="s">
        <v>2862</v>
      </c>
      <c r="B9854" s="221" t="s">
        <v>3132</v>
      </c>
      <c r="C9854" s="222" t="s">
        <v>3134</v>
      </c>
      <c r="D9854" s="222" t="s">
        <v>168</v>
      </c>
      <c r="E9854" s="199" t="s">
        <v>166</v>
      </c>
      <c r="F9854" s="200"/>
      <c r="G9854" s="200"/>
      <c r="H9854" s="200"/>
      <c r="I9854" s="200">
        <v>45635</v>
      </c>
      <c r="J9854" s="143">
        <f t="shared" si="153"/>
        <v>45635</v>
      </c>
      <c r="K9854" s="202">
        <v>0.5</v>
      </c>
      <c r="L9854" s="284" t="s">
        <v>4551</v>
      </c>
      <c r="M9854" s="223"/>
      <c r="N9854" s="203"/>
      <c r="O9854" s="222" t="s">
        <v>326</v>
      </c>
    </row>
    <row r="9855" spans="1:15" ht="29.25" customHeight="1">
      <c r="A9855" s="221" t="s">
        <v>2862</v>
      </c>
      <c r="B9855" s="221" t="s">
        <v>3132</v>
      </c>
      <c r="C9855" s="222" t="s">
        <v>3134</v>
      </c>
      <c r="D9855" s="222" t="s">
        <v>168</v>
      </c>
      <c r="E9855" s="199" t="s">
        <v>166</v>
      </c>
      <c r="F9855" s="200"/>
      <c r="G9855" s="200"/>
      <c r="H9855" s="200"/>
      <c r="I9855" s="200">
        <v>45635</v>
      </c>
      <c r="J9855" s="143">
        <f t="shared" si="153"/>
        <v>45635</v>
      </c>
      <c r="K9855" s="202">
        <v>7.5</v>
      </c>
      <c r="L9855" s="285" t="s">
        <v>4552</v>
      </c>
      <c r="M9855" s="223"/>
      <c r="N9855" s="203"/>
      <c r="O9855" s="222" t="s">
        <v>326</v>
      </c>
    </row>
    <row r="9856" spans="1:15" ht="29.25" customHeight="1">
      <c r="A9856" s="221" t="s">
        <v>2862</v>
      </c>
      <c r="B9856" s="221" t="s">
        <v>3132</v>
      </c>
      <c r="C9856" s="222" t="s">
        <v>3134</v>
      </c>
      <c r="D9856" s="222" t="s">
        <v>168</v>
      </c>
      <c r="E9856" s="199" t="s">
        <v>166</v>
      </c>
      <c r="F9856" s="200"/>
      <c r="G9856" s="200"/>
      <c r="H9856" s="200"/>
      <c r="I9856" s="200">
        <v>45636</v>
      </c>
      <c r="J9856" s="143">
        <f t="shared" si="153"/>
        <v>45636</v>
      </c>
      <c r="K9856" s="202">
        <v>7</v>
      </c>
      <c r="L9856" s="285" t="s">
        <v>4423</v>
      </c>
      <c r="M9856" s="223"/>
      <c r="N9856" s="203"/>
      <c r="O9856" s="222" t="s">
        <v>326</v>
      </c>
    </row>
    <row r="9857" spans="1:15" ht="29.25" customHeight="1">
      <c r="A9857" s="221" t="s">
        <v>2862</v>
      </c>
      <c r="B9857" s="221" t="s">
        <v>3132</v>
      </c>
      <c r="C9857" s="222" t="s">
        <v>3134</v>
      </c>
      <c r="D9857" s="222" t="s">
        <v>168</v>
      </c>
      <c r="E9857" s="199" t="s">
        <v>166</v>
      </c>
      <c r="F9857" s="200"/>
      <c r="G9857" s="200"/>
      <c r="H9857" s="200"/>
      <c r="I9857" s="200">
        <v>45636</v>
      </c>
      <c r="J9857" s="143">
        <f t="shared" si="153"/>
        <v>45636</v>
      </c>
      <c r="K9857" s="202">
        <v>1</v>
      </c>
      <c r="L9857" s="284" t="s">
        <v>4553</v>
      </c>
      <c r="M9857" s="223"/>
      <c r="N9857" s="203"/>
      <c r="O9857" s="222" t="s">
        <v>326</v>
      </c>
    </row>
    <row r="9858" spans="1:15" ht="29.25" customHeight="1">
      <c r="A9858" s="221" t="s">
        <v>2862</v>
      </c>
      <c r="B9858" s="221" t="s">
        <v>3132</v>
      </c>
      <c r="C9858" s="222" t="s">
        <v>3134</v>
      </c>
      <c r="D9858" s="222" t="s">
        <v>168</v>
      </c>
      <c r="E9858" s="199" t="s">
        <v>166</v>
      </c>
      <c r="F9858" s="200"/>
      <c r="G9858" s="200"/>
      <c r="H9858" s="200"/>
      <c r="I9858" s="200">
        <v>45637</v>
      </c>
      <c r="J9858" s="143">
        <f t="shared" si="153"/>
        <v>45637</v>
      </c>
      <c r="K9858" s="202">
        <v>1</v>
      </c>
      <c r="L9858" s="284" t="s">
        <v>4713</v>
      </c>
      <c r="M9858" s="223"/>
      <c r="N9858" s="203"/>
      <c r="O9858" s="222" t="s">
        <v>326</v>
      </c>
    </row>
    <row r="9859" spans="1:15" ht="29.25" customHeight="1">
      <c r="A9859" s="221" t="s">
        <v>2862</v>
      </c>
      <c r="B9859" s="221" t="s">
        <v>3132</v>
      </c>
      <c r="C9859" s="222" t="s">
        <v>3134</v>
      </c>
      <c r="D9859" s="222" t="s">
        <v>168</v>
      </c>
      <c r="E9859" s="199" t="s">
        <v>166</v>
      </c>
      <c r="F9859" s="200"/>
      <c r="G9859" s="200"/>
      <c r="H9859" s="200"/>
      <c r="I9859" s="200">
        <v>45637</v>
      </c>
      <c r="J9859" s="143">
        <f t="shared" ref="J9859:J9922" si="154">I9859</f>
        <v>45637</v>
      </c>
      <c r="K9859" s="202">
        <v>6</v>
      </c>
      <c r="L9859" s="285" t="s">
        <v>4714</v>
      </c>
      <c r="M9859" s="223"/>
      <c r="N9859" s="203"/>
      <c r="O9859" s="222" t="s">
        <v>326</v>
      </c>
    </row>
    <row r="9860" spans="1:15" ht="29.25" customHeight="1">
      <c r="A9860" s="221" t="s">
        <v>2862</v>
      </c>
      <c r="B9860" s="221" t="s">
        <v>3132</v>
      </c>
      <c r="C9860" s="222" t="s">
        <v>3134</v>
      </c>
      <c r="D9860" s="222" t="s">
        <v>168</v>
      </c>
      <c r="E9860" s="199" t="s">
        <v>166</v>
      </c>
      <c r="F9860" s="200"/>
      <c r="G9860" s="200"/>
      <c r="H9860" s="200"/>
      <c r="I9860" s="200">
        <v>45637</v>
      </c>
      <c r="J9860" s="143">
        <f t="shared" si="154"/>
        <v>45637</v>
      </c>
      <c r="K9860" s="202">
        <v>1</v>
      </c>
      <c r="L9860" s="284" t="s">
        <v>4715</v>
      </c>
      <c r="M9860" s="223"/>
      <c r="N9860" s="203"/>
      <c r="O9860" s="222" t="s">
        <v>326</v>
      </c>
    </row>
    <row r="9861" spans="1:15" ht="29.25" customHeight="1">
      <c r="A9861" s="221" t="s">
        <v>2862</v>
      </c>
      <c r="B9861" s="221" t="s">
        <v>3132</v>
      </c>
      <c r="C9861" s="222" t="s">
        <v>3134</v>
      </c>
      <c r="D9861" s="222" t="s">
        <v>168</v>
      </c>
      <c r="E9861" s="199" t="s">
        <v>166</v>
      </c>
      <c r="F9861" s="200"/>
      <c r="G9861" s="200"/>
      <c r="H9861" s="200"/>
      <c r="I9861" s="200">
        <v>45638</v>
      </c>
      <c r="J9861" s="143">
        <f t="shared" si="154"/>
        <v>45638</v>
      </c>
      <c r="K9861" s="202">
        <v>6.5</v>
      </c>
      <c r="L9861" s="285" t="s">
        <v>4549</v>
      </c>
      <c r="M9861" s="223"/>
      <c r="N9861" s="203"/>
      <c r="O9861" s="222" t="s">
        <v>326</v>
      </c>
    </row>
    <row r="9862" spans="1:15" ht="29.25" customHeight="1">
      <c r="A9862" s="221" t="s">
        <v>2862</v>
      </c>
      <c r="B9862" s="221" t="s">
        <v>3132</v>
      </c>
      <c r="C9862" s="222" t="s">
        <v>3134</v>
      </c>
      <c r="D9862" s="222" t="s">
        <v>168</v>
      </c>
      <c r="E9862" s="199" t="s">
        <v>178</v>
      </c>
      <c r="F9862" s="200"/>
      <c r="G9862" s="200"/>
      <c r="H9862" s="200"/>
      <c r="I9862" s="200">
        <v>45638</v>
      </c>
      <c r="J9862" s="143">
        <f t="shared" si="154"/>
        <v>45638</v>
      </c>
      <c r="K9862" s="202">
        <v>0.5</v>
      </c>
      <c r="L9862" s="285" t="s">
        <v>218</v>
      </c>
      <c r="M9862" s="223"/>
      <c r="N9862" s="203"/>
      <c r="O9862" s="222" t="s">
        <v>326</v>
      </c>
    </row>
    <row r="9863" spans="1:15" ht="29.25" customHeight="1">
      <c r="A9863" s="221" t="s">
        <v>2862</v>
      </c>
      <c r="B9863" s="221" t="s">
        <v>3132</v>
      </c>
      <c r="C9863" s="222" t="s">
        <v>3134</v>
      </c>
      <c r="D9863" s="222" t="s">
        <v>168</v>
      </c>
      <c r="E9863" s="199" t="s">
        <v>166</v>
      </c>
      <c r="F9863" s="200"/>
      <c r="G9863" s="200"/>
      <c r="H9863" s="200"/>
      <c r="I9863" s="200">
        <v>45638</v>
      </c>
      <c r="J9863" s="143">
        <f t="shared" si="154"/>
        <v>45638</v>
      </c>
      <c r="K9863" s="202">
        <v>1</v>
      </c>
      <c r="L9863" s="284" t="s">
        <v>4716</v>
      </c>
      <c r="M9863" s="223"/>
      <c r="N9863" s="203"/>
      <c r="O9863" s="222" t="s">
        <v>326</v>
      </c>
    </row>
    <row r="9864" spans="1:15" ht="29.25" customHeight="1">
      <c r="A9864" s="221" t="s">
        <v>2862</v>
      </c>
      <c r="B9864" s="221" t="s">
        <v>3132</v>
      </c>
      <c r="C9864" s="222" t="s">
        <v>3134</v>
      </c>
      <c r="D9864" s="222" t="s">
        <v>168</v>
      </c>
      <c r="E9864" s="199" t="s">
        <v>166</v>
      </c>
      <c r="F9864" s="200"/>
      <c r="G9864" s="200"/>
      <c r="H9864" s="200"/>
      <c r="I9864" s="200">
        <v>45639</v>
      </c>
      <c r="J9864" s="143">
        <f t="shared" si="154"/>
        <v>45639</v>
      </c>
      <c r="K9864" s="202">
        <v>2.5</v>
      </c>
      <c r="L9864" s="284" t="s">
        <v>4717</v>
      </c>
      <c r="M9864" s="223"/>
      <c r="N9864" s="203"/>
      <c r="O9864" s="222" t="s">
        <v>326</v>
      </c>
    </row>
    <row r="9865" spans="1:15" ht="29.25" customHeight="1">
      <c r="A9865" s="221" t="s">
        <v>2862</v>
      </c>
      <c r="B9865" s="221" t="s">
        <v>3132</v>
      </c>
      <c r="C9865" s="222" t="s">
        <v>3134</v>
      </c>
      <c r="D9865" s="222" t="s">
        <v>168</v>
      </c>
      <c r="E9865" s="199" t="s">
        <v>166</v>
      </c>
      <c r="F9865" s="200"/>
      <c r="G9865" s="200"/>
      <c r="H9865" s="200"/>
      <c r="I9865" s="200">
        <v>45639</v>
      </c>
      <c r="J9865" s="143">
        <f t="shared" si="154"/>
        <v>45639</v>
      </c>
      <c r="K9865" s="202">
        <v>5.5</v>
      </c>
      <c r="L9865" s="285" t="s">
        <v>4718</v>
      </c>
      <c r="M9865" s="223"/>
      <c r="N9865" s="203"/>
      <c r="O9865" s="222" t="s">
        <v>326</v>
      </c>
    </row>
    <row r="9866" spans="1:15" ht="29.25" customHeight="1">
      <c r="A9866" s="221" t="s">
        <v>2862</v>
      </c>
      <c r="B9866" s="221" t="s">
        <v>3132</v>
      </c>
      <c r="C9866" s="222" t="s">
        <v>3134</v>
      </c>
      <c r="D9866" s="222" t="s">
        <v>168</v>
      </c>
      <c r="E9866" s="199" t="s">
        <v>166</v>
      </c>
      <c r="F9866" s="200"/>
      <c r="G9866" s="200"/>
      <c r="H9866" s="200"/>
      <c r="I9866" s="200">
        <v>45642</v>
      </c>
      <c r="J9866" s="143">
        <f t="shared" si="154"/>
        <v>45642</v>
      </c>
      <c r="K9866" s="202">
        <v>7</v>
      </c>
      <c r="L9866" s="285" t="s">
        <v>4719</v>
      </c>
      <c r="M9866" s="223"/>
      <c r="N9866" s="203"/>
      <c r="O9866" s="222" t="s">
        <v>326</v>
      </c>
    </row>
    <row r="9867" spans="1:15" ht="29.25" customHeight="1">
      <c r="A9867" s="221" t="s">
        <v>2862</v>
      </c>
      <c r="B9867" s="221" t="s">
        <v>3132</v>
      </c>
      <c r="C9867" s="222" t="s">
        <v>3134</v>
      </c>
      <c r="D9867" s="222" t="s">
        <v>168</v>
      </c>
      <c r="E9867" s="199" t="s">
        <v>166</v>
      </c>
      <c r="F9867" s="200"/>
      <c r="G9867" s="200"/>
      <c r="H9867" s="200"/>
      <c r="I9867" s="200">
        <v>45642</v>
      </c>
      <c r="J9867" s="143">
        <f t="shared" si="154"/>
        <v>45642</v>
      </c>
      <c r="K9867" s="202">
        <v>1</v>
      </c>
      <c r="L9867" s="284" t="s">
        <v>4720</v>
      </c>
      <c r="M9867" s="223"/>
      <c r="N9867" s="203"/>
      <c r="O9867" s="222" t="s">
        <v>326</v>
      </c>
    </row>
    <row r="9868" spans="1:15" ht="29.25" customHeight="1">
      <c r="A9868" s="221" t="s">
        <v>2862</v>
      </c>
      <c r="B9868" s="221" t="s">
        <v>3132</v>
      </c>
      <c r="C9868" s="222" t="s">
        <v>3134</v>
      </c>
      <c r="D9868" s="222" t="s">
        <v>168</v>
      </c>
      <c r="E9868" s="199" t="s">
        <v>166</v>
      </c>
      <c r="F9868" s="200"/>
      <c r="G9868" s="200"/>
      <c r="H9868" s="200"/>
      <c r="I9868" s="200">
        <v>45643</v>
      </c>
      <c r="J9868" s="143">
        <f t="shared" si="154"/>
        <v>45643</v>
      </c>
      <c r="K9868" s="202">
        <v>4</v>
      </c>
      <c r="L9868" s="284" t="s">
        <v>4911</v>
      </c>
      <c r="M9868" s="223"/>
      <c r="N9868" s="203"/>
      <c r="O9868" s="222" t="s">
        <v>326</v>
      </c>
    </row>
    <row r="9869" spans="1:15" ht="29.25" customHeight="1">
      <c r="A9869" s="221" t="s">
        <v>2862</v>
      </c>
      <c r="B9869" s="221" t="s">
        <v>3132</v>
      </c>
      <c r="C9869" s="222" t="s">
        <v>3134</v>
      </c>
      <c r="D9869" s="222" t="s">
        <v>168</v>
      </c>
      <c r="E9869" s="199" t="s">
        <v>166</v>
      </c>
      <c r="F9869" s="200"/>
      <c r="G9869" s="200"/>
      <c r="H9869" s="200"/>
      <c r="I9869" s="200">
        <v>45643</v>
      </c>
      <c r="J9869" s="143">
        <f t="shared" si="154"/>
        <v>45643</v>
      </c>
      <c r="K9869" s="202">
        <v>4</v>
      </c>
      <c r="L9869" s="285" t="s">
        <v>4912</v>
      </c>
      <c r="M9869" s="223"/>
      <c r="N9869" s="203"/>
      <c r="O9869" s="222" t="s">
        <v>326</v>
      </c>
    </row>
    <row r="9870" spans="1:15" ht="29.25" customHeight="1">
      <c r="A9870" s="221" t="s">
        <v>2862</v>
      </c>
      <c r="B9870" s="221" t="s">
        <v>3132</v>
      </c>
      <c r="C9870" s="222" t="s">
        <v>3134</v>
      </c>
      <c r="D9870" s="222" t="s">
        <v>168</v>
      </c>
      <c r="E9870" s="199" t="s">
        <v>166</v>
      </c>
      <c r="F9870" s="200"/>
      <c r="G9870" s="200"/>
      <c r="H9870" s="200"/>
      <c r="I9870" s="200">
        <v>45644</v>
      </c>
      <c r="J9870" s="143">
        <f t="shared" si="154"/>
        <v>45644</v>
      </c>
      <c r="K9870" s="202">
        <v>6.5</v>
      </c>
      <c r="L9870" s="285" t="s">
        <v>4547</v>
      </c>
      <c r="M9870" s="223"/>
      <c r="N9870" s="203"/>
      <c r="O9870" s="222" t="s">
        <v>326</v>
      </c>
    </row>
    <row r="9871" spans="1:15" ht="29.25" customHeight="1">
      <c r="A9871" s="221" t="s">
        <v>2862</v>
      </c>
      <c r="B9871" s="221" t="s">
        <v>3132</v>
      </c>
      <c r="C9871" s="222" t="s">
        <v>3134</v>
      </c>
      <c r="D9871" s="222" t="s">
        <v>168</v>
      </c>
      <c r="E9871" s="199" t="s">
        <v>166</v>
      </c>
      <c r="F9871" s="200"/>
      <c r="G9871" s="200"/>
      <c r="H9871" s="200"/>
      <c r="I9871" s="200">
        <v>45644</v>
      </c>
      <c r="J9871" s="143">
        <f t="shared" si="154"/>
        <v>45644</v>
      </c>
      <c r="K9871" s="202">
        <v>1.5</v>
      </c>
      <c r="L9871" s="284" t="s">
        <v>4913</v>
      </c>
      <c r="M9871" s="223"/>
      <c r="N9871" s="203"/>
      <c r="O9871" s="222" t="s">
        <v>326</v>
      </c>
    </row>
    <row r="9872" spans="1:15" ht="29.25" customHeight="1">
      <c r="A9872" s="221" t="s">
        <v>2862</v>
      </c>
      <c r="B9872" s="221" t="s">
        <v>3132</v>
      </c>
      <c r="C9872" s="222" t="s">
        <v>3134</v>
      </c>
      <c r="D9872" s="222" t="s">
        <v>168</v>
      </c>
      <c r="E9872" s="199" t="s">
        <v>178</v>
      </c>
      <c r="F9872" s="200"/>
      <c r="G9872" s="200"/>
      <c r="H9872" s="200"/>
      <c r="I9872" s="200">
        <v>45645</v>
      </c>
      <c r="J9872" s="143">
        <f t="shared" si="154"/>
        <v>45645</v>
      </c>
      <c r="K9872" s="202">
        <v>0.5</v>
      </c>
      <c r="L9872" s="285" t="s">
        <v>218</v>
      </c>
      <c r="M9872" s="223"/>
      <c r="N9872" s="203"/>
      <c r="O9872" s="222" t="s">
        <v>326</v>
      </c>
    </row>
    <row r="9873" spans="1:15" ht="29.25" customHeight="1">
      <c r="A9873" s="221" t="s">
        <v>2862</v>
      </c>
      <c r="B9873" s="221" t="s">
        <v>3132</v>
      </c>
      <c r="C9873" s="222" t="s">
        <v>3134</v>
      </c>
      <c r="D9873" s="222" t="s">
        <v>168</v>
      </c>
      <c r="E9873" s="199" t="s">
        <v>166</v>
      </c>
      <c r="F9873" s="200"/>
      <c r="G9873" s="200"/>
      <c r="H9873" s="200"/>
      <c r="I9873" s="200">
        <v>45645</v>
      </c>
      <c r="J9873" s="143">
        <f t="shared" si="154"/>
        <v>45645</v>
      </c>
      <c r="K9873" s="202">
        <v>4.5</v>
      </c>
      <c r="L9873" s="285" t="s">
        <v>5037</v>
      </c>
      <c r="M9873" s="223"/>
      <c r="N9873" s="203"/>
      <c r="O9873" s="222" t="s">
        <v>326</v>
      </c>
    </row>
    <row r="9874" spans="1:15" ht="29.25" customHeight="1">
      <c r="A9874" s="221" t="s">
        <v>2862</v>
      </c>
      <c r="B9874" s="221" t="s">
        <v>3132</v>
      </c>
      <c r="C9874" s="222" t="s">
        <v>3134</v>
      </c>
      <c r="D9874" s="222" t="s">
        <v>168</v>
      </c>
      <c r="E9874" s="199" t="s">
        <v>166</v>
      </c>
      <c r="F9874" s="200"/>
      <c r="G9874" s="200"/>
      <c r="H9874" s="200"/>
      <c r="I9874" s="200">
        <v>45645</v>
      </c>
      <c r="J9874" s="143">
        <f t="shared" si="154"/>
        <v>45645</v>
      </c>
      <c r="K9874" s="202">
        <v>1</v>
      </c>
      <c r="L9874" s="284" t="s">
        <v>4914</v>
      </c>
      <c r="M9874" s="223"/>
      <c r="N9874" s="203"/>
      <c r="O9874" s="222" t="s">
        <v>326</v>
      </c>
    </row>
    <row r="9875" spans="1:15" ht="29.25" customHeight="1">
      <c r="A9875" s="221" t="s">
        <v>2862</v>
      </c>
      <c r="B9875" s="221" t="s">
        <v>3132</v>
      </c>
      <c r="C9875" s="222" t="s">
        <v>3134</v>
      </c>
      <c r="D9875" s="222" t="s">
        <v>168</v>
      </c>
      <c r="E9875" s="199" t="s">
        <v>166</v>
      </c>
      <c r="F9875" s="200"/>
      <c r="G9875" s="200"/>
      <c r="H9875" s="200"/>
      <c r="I9875" s="200">
        <v>45645</v>
      </c>
      <c r="J9875" s="143">
        <f t="shared" si="154"/>
        <v>45645</v>
      </c>
      <c r="K9875" s="202">
        <v>2</v>
      </c>
      <c r="L9875" s="284" t="s">
        <v>4915</v>
      </c>
      <c r="M9875" s="223" t="s">
        <v>4916</v>
      </c>
      <c r="N9875" s="203"/>
      <c r="O9875" s="222" t="s">
        <v>326</v>
      </c>
    </row>
    <row r="9876" spans="1:15" ht="29.25" customHeight="1">
      <c r="A9876" s="221" t="s">
        <v>2862</v>
      </c>
      <c r="B9876" s="221" t="s">
        <v>3132</v>
      </c>
      <c r="C9876" s="222" t="s">
        <v>3134</v>
      </c>
      <c r="D9876" s="222" t="s">
        <v>168</v>
      </c>
      <c r="E9876" s="199" t="s">
        <v>166</v>
      </c>
      <c r="F9876" s="200"/>
      <c r="G9876" s="200"/>
      <c r="H9876" s="200"/>
      <c r="I9876" s="200">
        <v>45646</v>
      </c>
      <c r="J9876" s="143">
        <f t="shared" si="154"/>
        <v>45646</v>
      </c>
      <c r="K9876" s="202">
        <v>1.5</v>
      </c>
      <c r="L9876" s="284" t="s">
        <v>4917</v>
      </c>
      <c r="M9876" s="223" t="s">
        <v>4918</v>
      </c>
      <c r="N9876" s="203"/>
      <c r="O9876" s="222" t="s">
        <v>326</v>
      </c>
    </row>
    <row r="9877" spans="1:15" ht="29.25" customHeight="1">
      <c r="A9877" s="221" t="s">
        <v>2862</v>
      </c>
      <c r="B9877" s="221" t="s">
        <v>3132</v>
      </c>
      <c r="C9877" s="222" t="s">
        <v>3134</v>
      </c>
      <c r="D9877" s="222" t="s">
        <v>168</v>
      </c>
      <c r="E9877" s="199" t="s">
        <v>166</v>
      </c>
      <c r="F9877" s="200"/>
      <c r="G9877" s="200"/>
      <c r="H9877" s="200"/>
      <c r="I9877" s="200">
        <v>45646</v>
      </c>
      <c r="J9877" s="143">
        <f t="shared" si="154"/>
        <v>45646</v>
      </c>
      <c r="K9877" s="202">
        <v>6</v>
      </c>
      <c r="L9877" s="285" t="s">
        <v>5037</v>
      </c>
      <c r="M9877" s="223"/>
      <c r="N9877" s="203"/>
      <c r="O9877" s="222" t="s">
        <v>326</v>
      </c>
    </row>
    <row r="9878" spans="1:15" ht="29.25" customHeight="1">
      <c r="A9878" s="221" t="s">
        <v>2862</v>
      </c>
      <c r="B9878" s="221" t="s">
        <v>3132</v>
      </c>
      <c r="C9878" s="222" t="s">
        <v>3134</v>
      </c>
      <c r="D9878" s="222" t="s">
        <v>168</v>
      </c>
      <c r="E9878" s="199" t="s">
        <v>166</v>
      </c>
      <c r="F9878" s="200"/>
      <c r="G9878" s="200"/>
      <c r="H9878" s="200"/>
      <c r="I9878" s="200">
        <v>45646</v>
      </c>
      <c r="J9878" s="143">
        <f t="shared" si="154"/>
        <v>45646</v>
      </c>
      <c r="K9878" s="202">
        <v>0.5</v>
      </c>
      <c r="L9878" s="284" t="s">
        <v>4919</v>
      </c>
      <c r="M9878" s="223"/>
      <c r="N9878" s="203"/>
      <c r="O9878" s="222" t="s">
        <v>326</v>
      </c>
    </row>
    <row r="9879" spans="1:15" ht="29.25" customHeight="1">
      <c r="A9879" s="221" t="s">
        <v>2862</v>
      </c>
      <c r="B9879" s="221" t="s">
        <v>3132</v>
      </c>
      <c r="C9879" s="222" t="s">
        <v>3134</v>
      </c>
      <c r="D9879" s="222" t="s">
        <v>168</v>
      </c>
      <c r="E9879" s="199" t="s">
        <v>166</v>
      </c>
      <c r="F9879" s="200"/>
      <c r="G9879" s="200"/>
      <c r="H9879" s="200"/>
      <c r="I9879" s="200">
        <v>45649</v>
      </c>
      <c r="J9879" s="143">
        <f t="shared" si="154"/>
        <v>45649</v>
      </c>
      <c r="K9879" s="202">
        <v>7</v>
      </c>
      <c r="L9879" s="285" t="s">
        <v>4549</v>
      </c>
      <c r="M9879" s="223"/>
      <c r="N9879" s="203"/>
      <c r="O9879" s="222" t="s">
        <v>326</v>
      </c>
    </row>
    <row r="9880" spans="1:15" ht="29.25" customHeight="1">
      <c r="A9880" s="221" t="s">
        <v>2862</v>
      </c>
      <c r="B9880" s="221" t="s">
        <v>3132</v>
      </c>
      <c r="C9880" s="222" t="s">
        <v>3134</v>
      </c>
      <c r="D9880" s="222" t="s">
        <v>168</v>
      </c>
      <c r="E9880" s="199" t="s">
        <v>166</v>
      </c>
      <c r="F9880" s="200"/>
      <c r="G9880" s="200"/>
      <c r="H9880" s="200"/>
      <c r="I9880" s="200">
        <v>45649</v>
      </c>
      <c r="J9880" s="143">
        <f t="shared" si="154"/>
        <v>45649</v>
      </c>
      <c r="K9880" s="202">
        <v>1</v>
      </c>
      <c r="L9880" s="284" t="s">
        <v>4920</v>
      </c>
      <c r="M9880" s="223"/>
      <c r="N9880" s="203"/>
      <c r="O9880" s="222" t="s">
        <v>326</v>
      </c>
    </row>
    <row r="9881" spans="1:15" ht="29.25" customHeight="1">
      <c r="A9881" s="221" t="s">
        <v>2862</v>
      </c>
      <c r="B9881" s="221" t="s">
        <v>3132</v>
      </c>
      <c r="C9881" s="222" t="s">
        <v>3134</v>
      </c>
      <c r="D9881" s="222" t="s">
        <v>168</v>
      </c>
      <c r="E9881" s="199" t="s">
        <v>166</v>
      </c>
      <c r="F9881" s="200"/>
      <c r="G9881" s="200"/>
      <c r="H9881" s="200"/>
      <c r="I9881" s="200">
        <v>45650</v>
      </c>
      <c r="J9881" s="143">
        <f t="shared" si="154"/>
        <v>45650</v>
      </c>
      <c r="K9881" s="202">
        <v>1</v>
      </c>
      <c r="L9881" s="284" t="s">
        <v>4921</v>
      </c>
      <c r="M9881" s="223"/>
      <c r="N9881" s="203"/>
      <c r="O9881" s="222" t="s">
        <v>326</v>
      </c>
    </row>
    <row r="9882" spans="1:15" ht="29.25" customHeight="1">
      <c r="A9882" s="221" t="s">
        <v>2862</v>
      </c>
      <c r="B9882" s="221" t="s">
        <v>3132</v>
      </c>
      <c r="C9882" s="222" t="s">
        <v>3134</v>
      </c>
      <c r="D9882" s="222" t="s">
        <v>168</v>
      </c>
      <c r="E9882" s="199" t="s">
        <v>166</v>
      </c>
      <c r="F9882" s="200"/>
      <c r="G9882" s="200"/>
      <c r="H9882" s="200"/>
      <c r="I9882" s="200">
        <v>45650</v>
      </c>
      <c r="J9882" s="143">
        <f t="shared" si="154"/>
        <v>45650</v>
      </c>
      <c r="K9882" s="202">
        <v>7</v>
      </c>
      <c r="L9882" s="285" t="s">
        <v>4922</v>
      </c>
      <c r="M9882" s="223"/>
      <c r="N9882" s="203"/>
      <c r="O9882" s="222" t="s">
        <v>326</v>
      </c>
    </row>
    <row r="9883" spans="1:15" ht="29.25" customHeight="1">
      <c r="A9883" s="221" t="s">
        <v>2862</v>
      </c>
      <c r="B9883" s="221" t="s">
        <v>3132</v>
      </c>
      <c r="C9883" s="222" t="s">
        <v>3134</v>
      </c>
      <c r="D9883" s="222" t="s">
        <v>168</v>
      </c>
      <c r="E9883" s="199" t="s">
        <v>166</v>
      </c>
      <c r="F9883" s="200"/>
      <c r="G9883" s="200"/>
      <c r="H9883" s="200"/>
      <c r="I9883" s="200">
        <v>45651</v>
      </c>
      <c r="J9883" s="143">
        <f t="shared" si="154"/>
        <v>45651</v>
      </c>
      <c r="K9883" s="202">
        <v>1</v>
      </c>
      <c r="L9883" s="285" t="s">
        <v>564</v>
      </c>
      <c r="M9883" s="223"/>
      <c r="N9883" s="203"/>
      <c r="O9883" s="222" t="s">
        <v>326</v>
      </c>
    </row>
    <row r="9884" spans="1:15" ht="29.25" customHeight="1">
      <c r="A9884" s="221" t="s">
        <v>2862</v>
      </c>
      <c r="B9884" s="221" t="s">
        <v>3132</v>
      </c>
      <c r="C9884" s="222" t="s">
        <v>3134</v>
      </c>
      <c r="D9884" s="222" t="s">
        <v>168</v>
      </c>
      <c r="E9884" s="199" t="s">
        <v>166</v>
      </c>
      <c r="F9884" s="200"/>
      <c r="G9884" s="200"/>
      <c r="H9884" s="200"/>
      <c r="I9884" s="200">
        <v>45651</v>
      </c>
      <c r="J9884" s="143">
        <f t="shared" si="154"/>
        <v>45651</v>
      </c>
      <c r="K9884" s="202">
        <v>1</v>
      </c>
      <c r="L9884" s="284" t="s">
        <v>5038</v>
      </c>
      <c r="M9884" s="223"/>
      <c r="N9884" s="203"/>
      <c r="O9884" s="222" t="s">
        <v>326</v>
      </c>
    </row>
    <row r="9885" spans="1:15" ht="29.25" customHeight="1">
      <c r="A9885" s="221" t="s">
        <v>2862</v>
      </c>
      <c r="B9885" s="221" t="s">
        <v>3132</v>
      </c>
      <c r="C9885" s="222" t="s">
        <v>3134</v>
      </c>
      <c r="D9885" s="222" t="s">
        <v>168</v>
      </c>
      <c r="E9885" s="199" t="s">
        <v>166</v>
      </c>
      <c r="F9885" s="200"/>
      <c r="G9885" s="200"/>
      <c r="H9885" s="200"/>
      <c r="I9885" s="200">
        <v>45651</v>
      </c>
      <c r="J9885" s="143">
        <f t="shared" si="154"/>
        <v>45651</v>
      </c>
      <c r="K9885" s="202">
        <v>6</v>
      </c>
      <c r="L9885" s="285" t="s">
        <v>5037</v>
      </c>
      <c r="M9885" s="223"/>
      <c r="N9885" s="203"/>
      <c r="O9885" s="222" t="s">
        <v>326</v>
      </c>
    </row>
    <row r="9886" spans="1:15" ht="29.25" customHeight="1">
      <c r="A9886" s="221" t="s">
        <v>2862</v>
      </c>
      <c r="B9886" s="221" t="s">
        <v>3132</v>
      </c>
      <c r="C9886" s="222" t="s">
        <v>3134</v>
      </c>
      <c r="D9886" s="222" t="s">
        <v>168</v>
      </c>
      <c r="E9886" s="199" t="s">
        <v>166</v>
      </c>
      <c r="F9886" s="200"/>
      <c r="G9886" s="200"/>
      <c r="H9886" s="200"/>
      <c r="I9886" s="200">
        <v>45652</v>
      </c>
      <c r="J9886" s="143">
        <f t="shared" si="154"/>
        <v>45652</v>
      </c>
      <c r="K9886" s="202">
        <v>7</v>
      </c>
      <c r="L9886" s="285" t="s">
        <v>5039</v>
      </c>
      <c r="M9886" s="223"/>
      <c r="N9886" s="203"/>
      <c r="O9886" s="222" t="s">
        <v>326</v>
      </c>
    </row>
    <row r="9887" spans="1:15" ht="29.25" customHeight="1">
      <c r="A9887" s="221" t="s">
        <v>2862</v>
      </c>
      <c r="B9887" s="221" t="s">
        <v>3132</v>
      </c>
      <c r="C9887" s="222" t="s">
        <v>3134</v>
      </c>
      <c r="D9887" s="222" t="s">
        <v>168</v>
      </c>
      <c r="E9887" s="199" t="s">
        <v>178</v>
      </c>
      <c r="F9887" s="200"/>
      <c r="G9887" s="200"/>
      <c r="H9887" s="200"/>
      <c r="I9887" s="200">
        <v>45652</v>
      </c>
      <c r="J9887" s="143">
        <f t="shared" si="154"/>
        <v>45652</v>
      </c>
      <c r="K9887" s="202">
        <v>0.5</v>
      </c>
      <c r="L9887" s="285" t="s">
        <v>218</v>
      </c>
      <c r="M9887" s="223"/>
      <c r="N9887" s="203"/>
      <c r="O9887" s="222" t="s">
        <v>326</v>
      </c>
    </row>
    <row r="9888" spans="1:15" ht="29.25" customHeight="1">
      <c r="A9888" s="221" t="s">
        <v>2862</v>
      </c>
      <c r="B9888" s="221" t="s">
        <v>3132</v>
      </c>
      <c r="C9888" s="222" t="s">
        <v>3134</v>
      </c>
      <c r="D9888" s="222" t="s">
        <v>168</v>
      </c>
      <c r="E9888" s="199" t="s">
        <v>166</v>
      </c>
      <c r="F9888" s="200"/>
      <c r="G9888" s="200"/>
      <c r="H9888" s="200"/>
      <c r="I9888" s="200">
        <v>45652</v>
      </c>
      <c r="J9888" s="143">
        <f t="shared" si="154"/>
        <v>45652</v>
      </c>
      <c r="K9888" s="202">
        <v>0.5</v>
      </c>
      <c r="L9888" s="284" t="s">
        <v>5040</v>
      </c>
      <c r="M9888" s="223"/>
      <c r="N9888" s="203"/>
      <c r="O9888" s="222" t="s">
        <v>326</v>
      </c>
    </row>
    <row r="9889" spans="1:15" ht="29.25" customHeight="1">
      <c r="A9889" s="221" t="s">
        <v>2862</v>
      </c>
      <c r="B9889" s="221" t="s">
        <v>3132</v>
      </c>
      <c r="C9889" s="222" t="s">
        <v>3134</v>
      </c>
      <c r="D9889" s="222" t="s">
        <v>168</v>
      </c>
      <c r="E9889" s="199" t="s">
        <v>166</v>
      </c>
      <c r="F9889" s="200"/>
      <c r="G9889" s="200"/>
      <c r="H9889" s="200"/>
      <c r="I9889" s="200">
        <v>45653</v>
      </c>
      <c r="J9889" s="143">
        <f t="shared" si="154"/>
        <v>45653</v>
      </c>
      <c r="K9889" s="202">
        <v>7.5</v>
      </c>
      <c r="L9889" s="285" t="s">
        <v>4423</v>
      </c>
      <c r="M9889" s="223"/>
      <c r="N9889" s="203"/>
      <c r="O9889" s="222" t="s">
        <v>326</v>
      </c>
    </row>
    <row r="9890" spans="1:15" ht="29.25" customHeight="1">
      <c r="A9890" s="221" t="s">
        <v>2862</v>
      </c>
      <c r="B9890" s="221" t="s">
        <v>3132</v>
      </c>
      <c r="C9890" s="222" t="s">
        <v>3134</v>
      </c>
      <c r="D9890" s="222" t="s">
        <v>168</v>
      </c>
      <c r="E9890" s="199" t="s">
        <v>166</v>
      </c>
      <c r="F9890" s="200"/>
      <c r="G9890" s="200"/>
      <c r="H9890" s="200"/>
      <c r="I9890" s="200">
        <v>45653</v>
      </c>
      <c r="J9890" s="143">
        <f t="shared" si="154"/>
        <v>45653</v>
      </c>
      <c r="K9890" s="202">
        <v>0.5</v>
      </c>
      <c r="L9890" s="284" t="s">
        <v>5041</v>
      </c>
      <c r="M9890" s="223"/>
      <c r="N9890" s="203"/>
      <c r="O9890" s="222" t="s">
        <v>326</v>
      </c>
    </row>
    <row r="9891" spans="1:15" ht="29.25" customHeight="1">
      <c r="A9891" s="221" t="s">
        <v>2862</v>
      </c>
      <c r="B9891" s="221" t="s">
        <v>3132</v>
      </c>
      <c r="C9891" s="222" t="s">
        <v>3134</v>
      </c>
      <c r="D9891" s="222" t="s">
        <v>168</v>
      </c>
      <c r="E9891" s="199" t="s">
        <v>166</v>
      </c>
      <c r="F9891" s="200"/>
      <c r="G9891" s="200"/>
      <c r="H9891" s="200"/>
      <c r="I9891" s="200">
        <v>45656</v>
      </c>
      <c r="J9891" s="143">
        <f t="shared" si="154"/>
        <v>45656</v>
      </c>
      <c r="K9891" s="202">
        <v>8</v>
      </c>
      <c r="L9891" s="285" t="s">
        <v>5042</v>
      </c>
      <c r="M9891" s="223"/>
      <c r="N9891" s="203"/>
      <c r="O9891" s="222" t="s">
        <v>326</v>
      </c>
    </row>
    <row r="9892" spans="1:15" ht="29.25" customHeight="1">
      <c r="A9892" s="221" t="s">
        <v>2862</v>
      </c>
      <c r="B9892" s="221" t="s">
        <v>3132</v>
      </c>
      <c r="C9892" s="222" t="s">
        <v>3134</v>
      </c>
      <c r="D9892" s="222" t="s">
        <v>168</v>
      </c>
      <c r="E9892" s="199" t="s">
        <v>166</v>
      </c>
      <c r="F9892" s="200"/>
      <c r="G9892" s="200"/>
      <c r="H9892" s="200"/>
      <c r="I9892" s="200">
        <v>45657</v>
      </c>
      <c r="J9892" s="143">
        <f t="shared" si="154"/>
        <v>45657</v>
      </c>
      <c r="K9892" s="202">
        <v>2</v>
      </c>
      <c r="L9892" s="285" t="s">
        <v>5043</v>
      </c>
      <c r="M9892" s="223"/>
      <c r="N9892" s="203"/>
      <c r="O9892" s="222" t="s">
        <v>326</v>
      </c>
    </row>
    <row r="9893" spans="1:15" ht="29.25" customHeight="1">
      <c r="A9893" s="221" t="s">
        <v>2862</v>
      </c>
      <c r="B9893" s="221" t="s">
        <v>3132</v>
      </c>
      <c r="C9893" s="222" t="s">
        <v>3134</v>
      </c>
      <c r="D9893" s="222" t="s">
        <v>168</v>
      </c>
      <c r="E9893" s="199" t="s">
        <v>166</v>
      </c>
      <c r="F9893" s="200"/>
      <c r="G9893" s="200"/>
      <c r="H9893" s="200"/>
      <c r="I9893" s="200">
        <v>45657</v>
      </c>
      <c r="J9893" s="143">
        <f t="shared" si="154"/>
        <v>45657</v>
      </c>
      <c r="K9893" s="202">
        <v>6</v>
      </c>
      <c r="L9893" s="285" t="s">
        <v>5044</v>
      </c>
      <c r="M9893" s="223"/>
      <c r="N9893" s="203"/>
      <c r="O9893" s="222" t="s">
        <v>326</v>
      </c>
    </row>
    <row r="9894" spans="1:15" ht="29.25" customHeight="1">
      <c r="A9894" s="221" t="s">
        <v>2862</v>
      </c>
      <c r="B9894" s="221" t="s">
        <v>3132</v>
      </c>
      <c r="C9894" s="222" t="s">
        <v>3134</v>
      </c>
      <c r="D9894" s="222" t="s">
        <v>168</v>
      </c>
      <c r="E9894" s="199" t="s">
        <v>178</v>
      </c>
      <c r="F9894" s="200"/>
      <c r="G9894" s="200"/>
      <c r="H9894" s="200"/>
      <c r="I9894" s="200">
        <v>45659</v>
      </c>
      <c r="J9894" s="143">
        <f t="shared" si="154"/>
        <v>45659</v>
      </c>
      <c r="K9894" s="202">
        <v>1</v>
      </c>
      <c r="L9894" s="285" t="s">
        <v>218</v>
      </c>
      <c r="M9894" s="223"/>
      <c r="N9894" s="203"/>
      <c r="O9894" s="222" t="s">
        <v>326</v>
      </c>
    </row>
    <row r="9895" spans="1:15" ht="29.25" customHeight="1">
      <c r="A9895" s="221" t="s">
        <v>2862</v>
      </c>
      <c r="B9895" s="221" t="s">
        <v>3132</v>
      </c>
      <c r="C9895" s="222" t="s">
        <v>3134</v>
      </c>
      <c r="D9895" s="222" t="s">
        <v>168</v>
      </c>
      <c r="E9895" s="199" t="s">
        <v>166</v>
      </c>
      <c r="F9895" s="200"/>
      <c r="G9895" s="200"/>
      <c r="H9895" s="200"/>
      <c r="I9895" s="200">
        <v>45659</v>
      </c>
      <c r="J9895" s="143">
        <f t="shared" si="154"/>
        <v>45659</v>
      </c>
      <c r="K9895" s="202">
        <v>3</v>
      </c>
      <c r="L9895" s="285" t="s">
        <v>4421</v>
      </c>
      <c r="M9895" s="223"/>
      <c r="N9895" s="203"/>
      <c r="O9895" s="222" t="s">
        <v>326</v>
      </c>
    </row>
    <row r="9896" spans="1:15" ht="29.25" customHeight="1">
      <c r="A9896" s="221" t="s">
        <v>2862</v>
      </c>
      <c r="B9896" s="221" t="s">
        <v>3132</v>
      </c>
      <c r="C9896" s="222" t="s">
        <v>3134</v>
      </c>
      <c r="D9896" s="222" t="s">
        <v>168</v>
      </c>
      <c r="E9896" s="199" t="s">
        <v>166</v>
      </c>
      <c r="F9896" s="200"/>
      <c r="G9896" s="200"/>
      <c r="H9896" s="200"/>
      <c r="I9896" s="200">
        <v>45659</v>
      </c>
      <c r="J9896" s="143">
        <f t="shared" si="154"/>
        <v>45659</v>
      </c>
      <c r="K9896" s="202">
        <v>4</v>
      </c>
      <c r="L9896" s="284" t="s">
        <v>5167</v>
      </c>
      <c r="M9896" s="223"/>
      <c r="N9896" s="203"/>
      <c r="O9896" s="222" t="s">
        <v>326</v>
      </c>
    </row>
    <row r="9897" spans="1:15" ht="29.25" customHeight="1">
      <c r="A9897" s="221" t="s">
        <v>2862</v>
      </c>
      <c r="B9897" s="221" t="s">
        <v>3132</v>
      </c>
      <c r="C9897" s="222" t="s">
        <v>3134</v>
      </c>
      <c r="D9897" s="222" t="s">
        <v>168</v>
      </c>
      <c r="E9897" s="199" t="s">
        <v>166</v>
      </c>
      <c r="F9897" s="200"/>
      <c r="G9897" s="200"/>
      <c r="H9897" s="200"/>
      <c r="I9897" s="200">
        <v>45660</v>
      </c>
      <c r="J9897" s="143">
        <f t="shared" si="154"/>
        <v>45660</v>
      </c>
      <c r="K9897" s="202">
        <v>2</v>
      </c>
      <c r="L9897" s="285" t="s">
        <v>5044</v>
      </c>
      <c r="M9897" s="223"/>
      <c r="N9897" s="203"/>
      <c r="O9897" s="222" t="s">
        <v>326</v>
      </c>
    </row>
    <row r="9898" spans="1:15" ht="29.25" customHeight="1">
      <c r="A9898" s="221" t="s">
        <v>2862</v>
      </c>
      <c r="B9898" s="221" t="s">
        <v>3132</v>
      </c>
      <c r="C9898" s="222" t="s">
        <v>3134</v>
      </c>
      <c r="D9898" s="222" t="s">
        <v>168</v>
      </c>
      <c r="E9898" s="199" t="s">
        <v>166</v>
      </c>
      <c r="F9898" s="200"/>
      <c r="G9898" s="200"/>
      <c r="H9898" s="200"/>
      <c r="I9898" s="200">
        <v>45660</v>
      </c>
      <c r="J9898" s="143">
        <f t="shared" si="154"/>
        <v>45660</v>
      </c>
      <c r="K9898" s="202">
        <v>3</v>
      </c>
      <c r="L9898" s="284" t="s">
        <v>5168</v>
      </c>
      <c r="M9898" s="223"/>
      <c r="N9898" s="203"/>
      <c r="O9898" s="222" t="s">
        <v>326</v>
      </c>
    </row>
    <row r="9899" spans="1:15" ht="29.25" customHeight="1">
      <c r="A9899" s="221" t="s">
        <v>2862</v>
      </c>
      <c r="B9899" s="221" t="s">
        <v>3132</v>
      </c>
      <c r="C9899" s="222" t="s">
        <v>3134</v>
      </c>
      <c r="D9899" s="222" t="s">
        <v>168</v>
      </c>
      <c r="E9899" s="199" t="s">
        <v>166</v>
      </c>
      <c r="F9899" s="200"/>
      <c r="G9899" s="200"/>
      <c r="H9899" s="200"/>
      <c r="I9899" s="200">
        <v>45660</v>
      </c>
      <c r="J9899" s="143">
        <f t="shared" si="154"/>
        <v>45660</v>
      </c>
      <c r="K9899" s="202">
        <v>4</v>
      </c>
      <c r="L9899" s="284" t="s">
        <v>5169</v>
      </c>
      <c r="M9899" s="223"/>
      <c r="N9899" s="203"/>
      <c r="O9899" s="222" t="s">
        <v>326</v>
      </c>
    </row>
    <row r="9900" spans="1:15" ht="29.25" customHeight="1">
      <c r="A9900" s="221" t="s">
        <v>2862</v>
      </c>
      <c r="B9900" s="221" t="s">
        <v>3132</v>
      </c>
      <c r="C9900" s="222" t="s">
        <v>3134</v>
      </c>
      <c r="D9900" s="222" t="s">
        <v>168</v>
      </c>
      <c r="E9900" s="199" t="s">
        <v>166</v>
      </c>
      <c r="F9900" s="200"/>
      <c r="G9900" s="200"/>
      <c r="H9900" s="200"/>
      <c r="I9900" s="200">
        <v>45663</v>
      </c>
      <c r="J9900" s="143">
        <f t="shared" si="154"/>
        <v>45663</v>
      </c>
      <c r="K9900" s="202">
        <v>6</v>
      </c>
      <c r="L9900" s="284" t="s">
        <v>5170</v>
      </c>
      <c r="M9900" s="223"/>
      <c r="N9900" s="203"/>
      <c r="O9900" s="222" t="s">
        <v>326</v>
      </c>
    </row>
    <row r="9901" spans="1:15" ht="29.25" customHeight="1">
      <c r="A9901" s="221" t="s">
        <v>2862</v>
      </c>
      <c r="B9901" s="221" t="s">
        <v>3132</v>
      </c>
      <c r="C9901" s="222" t="s">
        <v>3134</v>
      </c>
      <c r="D9901" s="222" t="s">
        <v>168</v>
      </c>
      <c r="E9901" s="199" t="s">
        <v>166</v>
      </c>
      <c r="F9901" s="200"/>
      <c r="G9901" s="200"/>
      <c r="H9901" s="200"/>
      <c r="I9901" s="200">
        <v>45663</v>
      </c>
      <c r="J9901" s="143">
        <f t="shared" si="154"/>
        <v>45663</v>
      </c>
      <c r="K9901" s="202">
        <v>2</v>
      </c>
      <c r="L9901" s="285" t="s">
        <v>5171</v>
      </c>
      <c r="M9901" s="223"/>
      <c r="N9901" s="203"/>
      <c r="O9901" s="222" t="s">
        <v>326</v>
      </c>
    </row>
    <row r="9902" spans="1:15" ht="29.25" customHeight="1">
      <c r="A9902" s="221" t="s">
        <v>2862</v>
      </c>
      <c r="B9902" s="221" t="s">
        <v>3132</v>
      </c>
      <c r="C9902" s="222" t="s">
        <v>3134</v>
      </c>
      <c r="D9902" s="222" t="s">
        <v>168</v>
      </c>
      <c r="E9902" s="199" t="s">
        <v>166</v>
      </c>
      <c r="F9902" s="200"/>
      <c r="G9902" s="200"/>
      <c r="H9902" s="200"/>
      <c r="I9902" s="200">
        <v>45664</v>
      </c>
      <c r="J9902" s="143">
        <f t="shared" si="154"/>
        <v>45664</v>
      </c>
      <c r="K9902" s="202">
        <v>2</v>
      </c>
      <c r="L9902" s="284" t="s">
        <v>5172</v>
      </c>
      <c r="M9902" s="223"/>
      <c r="N9902" s="203"/>
      <c r="O9902" s="222" t="s">
        <v>326</v>
      </c>
    </row>
    <row r="9903" spans="1:15" ht="29.25" customHeight="1">
      <c r="A9903" s="221" t="s">
        <v>2862</v>
      </c>
      <c r="B9903" s="221" t="s">
        <v>3132</v>
      </c>
      <c r="C9903" s="222" t="s">
        <v>3134</v>
      </c>
      <c r="D9903" s="222" t="s">
        <v>168</v>
      </c>
      <c r="E9903" s="199" t="s">
        <v>166</v>
      </c>
      <c r="F9903" s="200"/>
      <c r="G9903" s="200"/>
      <c r="H9903" s="200"/>
      <c r="I9903" s="200">
        <v>45664</v>
      </c>
      <c r="J9903" s="143">
        <f t="shared" si="154"/>
        <v>45664</v>
      </c>
      <c r="K9903" s="202">
        <v>6</v>
      </c>
      <c r="L9903" s="285" t="s">
        <v>4922</v>
      </c>
      <c r="M9903" s="223"/>
      <c r="N9903" s="203"/>
      <c r="O9903" s="222" t="s">
        <v>326</v>
      </c>
    </row>
    <row r="9904" spans="1:15" ht="29.25" customHeight="1">
      <c r="A9904" s="221" t="s">
        <v>2862</v>
      </c>
      <c r="B9904" s="221" t="s">
        <v>3132</v>
      </c>
      <c r="C9904" s="222" t="s">
        <v>3134</v>
      </c>
      <c r="D9904" s="222" t="s">
        <v>168</v>
      </c>
      <c r="E9904" s="199" t="s">
        <v>166</v>
      </c>
      <c r="F9904" s="200"/>
      <c r="G9904" s="200"/>
      <c r="H9904" s="200"/>
      <c r="I9904" s="200">
        <v>45665</v>
      </c>
      <c r="J9904" s="143">
        <f t="shared" si="154"/>
        <v>45665</v>
      </c>
      <c r="K9904" s="202">
        <v>4</v>
      </c>
      <c r="L9904" s="284" t="s">
        <v>5336</v>
      </c>
      <c r="M9904" s="223"/>
      <c r="N9904" s="203"/>
      <c r="O9904" s="222" t="s">
        <v>326</v>
      </c>
    </row>
    <row r="9905" spans="1:15" ht="29.25" customHeight="1">
      <c r="A9905" s="221" t="s">
        <v>2862</v>
      </c>
      <c r="B9905" s="221" t="s">
        <v>3132</v>
      </c>
      <c r="C9905" s="222" t="s">
        <v>3134</v>
      </c>
      <c r="D9905" s="222" t="s">
        <v>168</v>
      </c>
      <c r="E9905" s="199" t="s">
        <v>166</v>
      </c>
      <c r="F9905" s="200"/>
      <c r="G9905" s="200"/>
      <c r="H9905" s="200"/>
      <c r="I9905" s="200">
        <v>45665</v>
      </c>
      <c r="J9905" s="143">
        <f t="shared" si="154"/>
        <v>45665</v>
      </c>
      <c r="K9905" s="202">
        <v>4</v>
      </c>
      <c r="L9905" s="285" t="s">
        <v>5337</v>
      </c>
      <c r="M9905" s="223"/>
      <c r="N9905" s="203"/>
      <c r="O9905" s="222" t="s">
        <v>326</v>
      </c>
    </row>
    <row r="9906" spans="1:15" ht="29.25" customHeight="1">
      <c r="A9906" s="221" t="s">
        <v>2862</v>
      </c>
      <c r="B9906" s="221" t="s">
        <v>3132</v>
      </c>
      <c r="C9906" s="222" t="s">
        <v>3134</v>
      </c>
      <c r="D9906" s="222" t="s">
        <v>168</v>
      </c>
      <c r="E9906" s="199" t="s">
        <v>178</v>
      </c>
      <c r="F9906" s="200"/>
      <c r="G9906" s="200"/>
      <c r="H9906" s="200"/>
      <c r="I9906" s="200">
        <v>45666</v>
      </c>
      <c r="J9906" s="143">
        <f t="shared" si="154"/>
        <v>45666</v>
      </c>
      <c r="K9906" s="202">
        <v>0.5</v>
      </c>
      <c r="L9906" s="285" t="s">
        <v>218</v>
      </c>
      <c r="M9906" s="223"/>
      <c r="N9906" s="203"/>
      <c r="O9906" s="222" t="s">
        <v>326</v>
      </c>
    </row>
    <row r="9907" spans="1:15" ht="29.25" customHeight="1">
      <c r="A9907" s="221" t="s">
        <v>2862</v>
      </c>
      <c r="B9907" s="221" t="s">
        <v>3132</v>
      </c>
      <c r="C9907" s="222" t="s">
        <v>3134</v>
      </c>
      <c r="D9907" s="222" t="s">
        <v>168</v>
      </c>
      <c r="E9907" s="199" t="s">
        <v>166</v>
      </c>
      <c r="F9907" s="200"/>
      <c r="G9907" s="200"/>
      <c r="H9907" s="200"/>
      <c r="I9907" s="200">
        <v>45666</v>
      </c>
      <c r="J9907" s="143">
        <f t="shared" si="154"/>
        <v>45666</v>
      </c>
      <c r="K9907" s="202">
        <v>3</v>
      </c>
      <c r="L9907" s="284" t="s">
        <v>5336</v>
      </c>
      <c r="M9907" s="223"/>
      <c r="N9907" s="203"/>
      <c r="O9907" s="222" t="s">
        <v>326</v>
      </c>
    </row>
    <row r="9908" spans="1:15" ht="29.25" customHeight="1">
      <c r="A9908" s="221" t="s">
        <v>2862</v>
      </c>
      <c r="B9908" s="221" t="s">
        <v>3132</v>
      </c>
      <c r="C9908" s="222" t="s">
        <v>3134</v>
      </c>
      <c r="D9908" s="222" t="s">
        <v>168</v>
      </c>
      <c r="E9908" s="199" t="s">
        <v>166</v>
      </c>
      <c r="F9908" s="200"/>
      <c r="G9908" s="200"/>
      <c r="H9908" s="200"/>
      <c r="I9908" s="200">
        <v>45666</v>
      </c>
      <c r="J9908" s="143">
        <f t="shared" si="154"/>
        <v>45666</v>
      </c>
      <c r="K9908" s="202">
        <v>4.5</v>
      </c>
      <c r="L9908" s="285" t="s">
        <v>5039</v>
      </c>
      <c r="M9908" s="223"/>
      <c r="N9908" s="203"/>
      <c r="O9908" s="222" t="s">
        <v>326</v>
      </c>
    </row>
    <row r="9909" spans="1:15" ht="29.25" customHeight="1">
      <c r="A9909" s="221" t="s">
        <v>2862</v>
      </c>
      <c r="B9909" s="221" t="s">
        <v>3132</v>
      </c>
      <c r="C9909" s="222" t="s">
        <v>3134</v>
      </c>
      <c r="D9909" s="222" t="s">
        <v>168</v>
      </c>
      <c r="E9909" s="199" t="s">
        <v>166</v>
      </c>
      <c r="F9909" s="200"/>
      <c r="G9909" s="200"/>
      <c r="H9909" s="200"/>
      <c r="I9909" s="200">
        <v>45667</v>
      </c>
      <c r="J9909" s="143">
        <f t="shared" si="154"/>
        <v>45667</v>
      </c>
      <c r="K9909" s="202">
        <v>4.5</v>
      </c>
      <c r="L9909" s="285" t="s">
        <v>4912</v>
      </c>
      <c r="M9909" s="223"/>
      <c r="N9909" s="203"/>
      <c r="O9909" s="222" t="s">
        <v>326</v>
      </c>
    </row>
    <row r="9910" spans="1:15" ht="29.25" customHeight="1">
      <c r="A9910" s="221" t="s">
        <v>2862</v>
      </c>
      <c r="B9910" s="221" t="s">
        <v>3132</v>
      </c>
      <c r="C9910" s="222" t="s">
        <v>3134</v>
      </c>
      <c r="D9910" s="222" t="s">
        <v>168</v>
      </c>
      <c r="E9910" s="199" t="s">
        <v>166</v>
      </c>
      <c r="F9910" s="200"/>
      <c r="G9910" s="200"/>
      <c r="H9910" s="200"/>
      <c r="I9910" s="200">
        <v>45667</v>
      </c>
      <c r="J9910" s="143">
        <f t="shared" si="154"/>
        <v>45667</v>
      </c>
      <c r="K9910" s="202">
        <v>3.5</v>
      </c>
      <c r="L9910" s="284" t="s">
        <v>5336</v>
      </c>
      <c r="M9910" s="223"/>
      <c r="N9910" s="203"/>
      <c r="O9910" s="222" t="s">
        <v>326</v>
      </c>
    </row>
    <row r="9911" spans="1:15" ht="29.25" customHeight="1">
      <c r="A9911" s="221" t="s">
        <v>2862</v>
      </c>
      <c r="B9911" s="221" t="s">
        <v>3132</v>
      </c>
      <c r="C9911" s="222" t="s">
        <v>3134</v>
      </c>
      <c r="D9911" s="222" t="s">
        <v>168</v>
      </c>
      <c r="E9911" s="199" t="s">
        <v>166</v>
      </c>
      <c r="F9911" s="200"/>
      <c r="G9911" s="200"/>
      <c r="H9911" s="200"/>
      <c r="I9911" s="200">
        <v>45670</v>
      </c>
      <c r="J9911" s="143">
        <f t="shared" si="154"/>
        <v>45670</v>
      </c>
      <c r="K9911" s="202">
        <v>4</v>
      </c>
      <c r="L9911" s="285" t="s">
        <v>5044</v>
      </c>
      <c r="M9911" s="223"/>
      <c r="N9911" s="203"/>
      <c r="O9911" s="222" t="s">
        <v>326</v>
      </c>
    </row>
    <row r="9912" spans="1:15" ht="29.25" customHeight="1">
      <c r="A9912" s="221" t="s">
        <v>2862</v>
      </c>
      <c r="B9912" s="221" t="s">
        <v>3132</v>
      </c>
      <c r="C9912" s="222" t="s">
        <v>3134</v>
      </c>
      <c r="D9912" s="222" t="s">
        <v>168</v>
      </c>
      <c r="E9912" s="199" t="s">
        <v>166</v>
      </c>
      <c r="F9912" s="200"/>
      <c r="G9912" s="200"/>
      <c r="H9912" s="200"/>
      <c r="I9912" s="200">
        <v>45670</v>
      </c>
      <c r="J9912" s="143">
        <f t="shared" si="154"/>
        <v>45670</v>
      </c>
      <c r="K9912" s="202">
        <v>1</v>
      </c>
      <c r="L9912" s="285" t="s">
        <v>5501</v>
      </c>
      <c r="M9912" s="223"/>
      <c r="N9912" s="203"/>
      <c r="O9912" s="222" t="s">
        <v>326</v>
      </c>
    </row>
    <row r="9913" spans="1:15" ht="29.25" customHeight="1">
      <c r="A9913" s="221" t="s">
        <v>2862</v>
      </c>
      <c r="B9913" s="221" t="s">
        <v>3132</v>
      </c>
      <c r="C9913" s="222" t="s">
        <v>3134</v>
      </c>
      <c r="D9913" s="222" t="s">
        <v>168</v>
      </c>
      <c r="E9913" s="199" t="s">
        <v>166</v>
      </c>
      <c r="F9913" s="200"/>
      <c r="G9913" s="200"/>
      <c r="H9913" s="200"/>
      <c r="I9913" s="200">
        <v>45670</v>
      </c>
      <c r="J9913" s="143">
        <f t="shared" si="154"/>
        <v>45670</v>
      </c>
      <c r="K9913" s="202">
        <v>2</v>
      </c>
      <c r="L9913" s="284" t="s">
        <v>5502</v>
      </c>
      <c r="M9913" s="223"/>
      <c r="N9913" s="203"/>
      <c r="O9913" s="222" t="s">
        <v>326</v>
      </c>
    </row>
    <row r="9914" spans="1:15" ht="29.25" customHeight="1">
      <c r="A9914" s="221" t="s">
        <v>2862</v>
      </c>
      <c r="B9914" s="221" t="s">
        <v>3132</v>
      </c>
      <c r="C9914" s="222" t="s">
        <v>3134</v>
      </c>
      <c r="D9914" s="222" t="s">
        <v>168</v>
      </c>
      <c r="E9914" s="199" t="s">
        <v>166</v>
      </c>
      <c r="F9914" s="200"/>
      <c r="G9914" s="200"/>
      <c r="H9914" s="200"/>
      <c r="I9914" s="200">
        <v>45670</v>
      </c>
      <c r="J9914" s="143">
        <f t="shared" si="154"/>
        <v>45670</v>
      </c>
      <c r="K9914" s="202">
        <v>1</v>
      </c>
      <c r="L9914" s="284" t="s">
        <v>5503</v>
      </c>
      <c r="M9914" s="223"/>
      <c r="N9914" s="203"/>
      <c r="O9914" s="222" t="s">
        <v>326</v>
      </c>
    </row>
    <row r="9915" spans="1:15" ht="29.25" customHeight="1">
      <c r="A9915" s="221" t="s">
        <v>2862</v>
      </c>
      <c r="B9915" s="221" t="s">
        <v>3132</v>
      </c>
      <c r="C9915" s="222" t="s">
        <v>3134</v>
      </c>
      <c r="D9915" s="222" t="s">
        <v>168</v>
      </c>
      <c r="E9915" s="199" t="s">
        <v>166</v>
      </c>
      <c r="F9915" s="200"/>
      <c r="G9915" s="200"/>
      <c r="H9915" s="200"/>
      <c r="I9915" s="200">
        <v>45671</v>
      </c>
      <c r="J9915" s="143">
        <f t="shared" si="154"/>
        <v>45671</v>
      </c>
      <c r="K9915" s="202">
        <v>1.5</v>
      </c>
      <c r="L9915" s="285" t="s">
        <v>5501</v>
      </c>
      <c r="M9915" s="223"/>
      <c r="N9915" s="203"/>
      <c r="O9915" s="222" t="s">
        <v>326</v>
      </c>
    </row>
    <row r="9916" spans="1:15" ht="29.25" customHeight="1">
      <c r="A9916" s="221" t="s">
        <v>2862</v>
      </c>
      <c r="B9916" s="221" t="s">
        <v>3132</v>
      </c>
      <c r="C9916" s="222" t="s">
        <v>3134</v>
      </c>
      <c r="D9916" s="222" t="s">
        <v>168</v>
      </c>
      <c r="E9916" s="199" t="s">
        <v>166</v>
      </c>
      <c r="F9916" s="200"/>
      <c r="G9916" s="200"/>
      <c r="H9916" s="200"/>
      <c r="I9916" s="200">
        <v>45671</v>
      </c>
      <c r="J9916" s="143">
        <f t="shared" si="154"/>
        <v>45671</v>
      </c>
      <c r="K9916" s="202">
        <v>4</v>
      </c>
      <c r="L9916" s="285" t="s">
        <v>5504</v>
      </c>
      <c r="M9916" s="223"/>
      <c r="N9916" s="203"/>
      <c r="O9916" s="222" t="s">
        <v>326</v>
      </c>
    </row>
    <row r="9917" spans="1:15" ht="29.25" customHeight="1">
      <c r="A9917" s="221" t="s">
        <v>2862</v>
      </c>
      <c r="B9917" s="221" t="s">
        <v>3132</v>
      </c>
      <c r="C9917" s="222" t="s">
        <v>3134</v>
      </c>
      <c r="D9917" s="222" t="s">
        <v>168</v>
      </c>
      <c r="E9917" s="199" t="s">
        <v>166</v>
      </c>
      <c r="F9917" s="200"/>
      <c r="G9917" s="200"/>
      <c r="H9917" s="200"/>
      <c r="I9917" s="200">
        <v>45671</v>
      </c>
      <c r="J9917" s="143">
        <f t="shared" si="154"/>
        <v>45671</v>
      </c>
      <c r="K9917" s="202">
        <v>2.5</v>
      </c>
      <c r="L9917" s="284" t="s">
        <v>5505</v>
      </c>
      <c r="M9917" s="223"/>
      <c r="N9917" s="203"/>
      <c r="O9917" s="222" t="s">
        <v>326</v>
      </c>
    </row>
    <row r="9918" spans="1:15" ht="29.25" customHeight="1">
      <c r="A9918" s="221" t="s">
        <v>2862</v>
      </c>
      <c r="B9918" s="221" t="s">
        <v>3132</v>
      </c>
      <c r="C9918" s="222" t="s">
        <v>3134</v>
      </c>
      <c r="D9918" s="222" t="s">
        <v>168</v>
      </c>
      <c r="E9918" s="199" t="s">
        <v>166</v>
      </c>
      <c r="F9918" s="200"/>
      <c r="G9918" s="200"/>
      <c r="H9918" s="200"/>
      <c r="I9918" s="200">
        <v>45672</v>
      </c>
      <c r="J9918" s="143">
        <f t="shared" si="154"/>
        <v>45672</v>
      </c>
      <c r="K9918" s="202">
        <v>0.5</v>
      </c>
      <c r="L9918" s="285" t="s">
        <v>5501</v>
      </c>
      <c r="M9918" s="223"/>
      <c r="N9918" s="203"/>
      <c r="O9918" s="222" t="s">
        <v>326</v>
      </c>
    </row>
    <row r="9919" spans="1:15" ht="29.25" customHeight="1">
      <c r="A9919" s="221" t="s">
        <v>2862</v>
      </c>
      <c r="B9919" s="221" t="s">
        <v>3132</v>
      </c>
      <c r="C9919" s="222" t="s">
        <v>3134</v>
      </c>
      <c r="D9919" s="222" t="s">
        <v>168</v>
      </c>
      <c r="E9919" s="199" t="s">
        <v>166</v>
      </c>
      <c r="F9919" s="200"/>
      <c r="G9919" s="200"/>
      <c r="H9919" s="200"/>
      <c r="I9919" s="200">
        <v>45672</v>
      </c>
      <c r="J9919" s="143">
        <f t="shared" si="154"/>
        <v>45672</v>
      </c>
      <c r="K9919" s="202">
        <v>6</v>
      </c>
      <c r="L9919" s="285" t="s">
        <v>5506</v>
      </c>
      <c r="M9919" s="223"/>
      <c r="N9919" s="203"/>
      <c r="O9919" s="222" t="s">
        <v>326</v>
      </c>
    </row>
    <row r="9920" spans="1:15" ht="29.25" customHeight="1">
      <c r="A9920" s="221" t="s">
        <v>2862</v>
      </c>
      <c r="B9920" s="221" t="s">
        <v>3132</v>
      </c>
      <c r="C9920" s="222" t="s">
        <v>3134</v>
      </c>
      <c r="D9920" s="222" t="s">
        <v>168</v>
      </c>
      <c r="E9920" s="199" t="s">
        <v>166</v>
      </c>
      <c r="F9920" s="200"/>
      <c r="G9920" s="200"/>
      <c r="H9920" s="200"/>
      <c r="I9920" s="200">
        <v>45672</v>
      </c>
      <c r="J9920" s="143">
        <f t="shared" si="154"/>
        <v>45672</v>
      </c>
      <c r="K9920" s="202">
        <v>1.5</v>
      </c>
      <c r="L9920" s="284" t="s">
        <v>5507</v>
      </c>
      <c r="M9920" s="223"/>
      <c r="N9920" s="203"/>
      <c r="O9920" s="222" t="s">
        <v>326</v>
      </c>
    </row>
    <row r="9921" spans="1:15" ht="29.25" customHeight="1">
      <c r="A9921" s="221" t="s">
        <v>2862</v>
      </c>
      <c r="B9921" s="221" t="s">
        <v>3132</v>
      </c>
      <c r="C9921" s="222" t="s">
        <v>3134</v>
      </c>
      <c r="D9921" s="222" t="s">
        <v>168</v>
      </c>
      <c r="E9921" s="199" t="s">
        <v>166</v>
      </c>
      <c r="F9921" s="200"/>
      <c r="G9921" s="200"/>
      <c r="H9921" s="200"/>
      <c r="I9921" s="200">
        <v>45673</v>
      </c>
      <c r="J9921" s="143">
        <f t="shared" si="154"/>
        <v>45673</v>
      </c>
      <c r="K9921" s="202">
        <v>1</v>
      </c>
      <c r="L9921" s="285" t="s">
        <v>5501</v>
      </c>
      <c r="M9921" s="223"/>
      <c r="N9921" s="203"/>
      <c r="O9921" s="222" t="s">
        <v>326</v>
      </c>
    </row>
    <row r="9922" spans="1:15" ht="29.25" customHeight="1">
      <c r="A9922" s="221" t="s">
        <v>2862</v>
      </c>
      <c r="B9922" s="221" t="s">
        <v>3132</v>
      </c>
      <c r="C9922" s="222" t="s">
        <v>3134</v>
      </c>
      <c r="D9922" s="222" t="s">
        <v>168</v>
      </c>
      <c r="E9922" s="199" t="s">
        <v>166</v>
      </c>
      <c r="F9922" s="200"/>
      <c r="G9922" s="200"/>
      <c r="H9922" s="200"/>
      <c r="I9922" s="200">
        <v>45673</v>
      </c>
      <c r="J9922" s="143">
        <f t="shared" si="154"/>
        <v>45673</v>
      </c>
      <c r="K9922" s="202">
        <v>1</v>
      </c>
      <c r="L9922" s="284" t="s">
        <v>5508</v>
      </c>
      <c r="M9922" s="223"/>
      <c r="N9922" s="203"/>
      <c r="O9922" s="222" t="s">
        <v>326</v>
      </c>
    </row>
    <row r="9923" spans="1:15" ht="29.25" customHeight="1">
      <c r="A9923" s="221" t="s">
        <v>2862</v>
      </c>
      <c r="B9923" s="221" t="s">
        <v>3132</v>
      </c>
      <c r="C9923" s="222" t="s">
        <v>3134</v>
      </c>
      <c r="D9923" s="222" t="s">
        <v>168</v>
      </c>
      <c r="E9923" s="199" t="s">
        <v>166</v>
      </c>
      <c r="F9923" s="200"/>
      <c r="G9923" s="200"/>
      <c r="H9923" s="200"/>
      <c r="I9923" s="200">
        <v>45673</v>
      </c>
      <c r="J9923" s="143">
        <f t="shared" ref="J9923:J9986" si="155">I9923</f>
        <v>45673</v>
      </c>
      <c r="K9923" s="202">
        <v>6</v>
      </c>
      <c r="L9923" s="285" t="s">
        <v>4718</v>
      </c>
      <c r="M9923" s="223"/>
      <c r="N9923" s="203"/>
      <c r="O9923" s="222" t="s">
        <v>326</v>
      </c>
    </row>
    <row r="9924" spans="1:15" ht="29.25" customHeight="1">
      <c r="A9924" s="221" t="s">
        <v>2862</v>
      </c>
      <c r="B9924" s="221" t="s">
        <v>3132</v>
      </c>
      <c r="C9924" s="222" t="s">
        <v>3134</v>
      </c>
      <c r="D9924" s="222" t="s">
        <v>168</v>
      </c>
      <c r="E9924" s="199" t="s">
        <v>166</v>
      </c>
      <c r="F9924" s="200"/>
      <c r="G9924" s="200"/>
      <c r="H9924" s="200"/>
      <c r="I9924" s="200">
        <v>45674</v>
      </c>
      <c r="J9924" s="143">
        <f t="shared" si="155"/>
        <v>45674</v>
      </c>
      <c r="K9924" s="202">
        <v>1.5</v>
      </c>
      <c r="L9924" s="285" t="s">
        <v>5501</v>
      </c>
      <c r="M9924" s="223"/>
      <c r="N9924" s="203"/>
      <c r="O9924" s="222" t="s">
        <v>326</v>
      </c>
    </row>
    <row r="9925" spans="1:15" ht="29.25" customHeight="1">
      <c r="A9925" s="221" t="s">
        <v>2862</v>
      </c>
      <c r="B9925" s="221" t="s">
        <v>3132</v>
      </c>
      <c r="C9925" s="222" t="s">
        <v>3134</v>
      </c>
      <c r="D9925" s="222" t="s">
        <v>168</v>
      </c>
      <c r="E9925" s="199" t="s">
        <v>166</v>
      </c>
      <c r="F9925" s="200"/>
      <c r="G9925" s="200"/>
      <c r="H9925" s="200"/>
      <c r="I9925" s="200">
        <v>45674</v>
      </c>
      <c r="J9925" s="143">
        <f t="shared" si="155"/>
        <v>45674</v>
      </c>
      <c r="K9925" s="202">
        <v>6.5</v>
      </c>
      <c r="L9925" s="285" t="s">
        <v>4549</v>
      </c>
      <c r="M9925" s="223"/>
      <c r="N9925" s="203"/>
      <c r="O9925" s="222" t="s">
        <v>326</v>
      </c>
    </row>
    <row r="9926" spans="1:15" ht="29.25" customHeight="1">
      <c r="A9926" s="221" t="s">
        <v>2862</v>
      </c>
      <c r="B9926" s="221" t="s">
        <v>3132</v>
      </c>
      <c r="C9926" s="222" t="s">
        <v>3134</v>
      </c>
      <c r="D9926" s="222" t="s">
        <v>168</v>
      </c>
      <c r="E9926" s="199" t="s">
        <v>166</v>
      </c>
      <c r="F9926" s="200"/>
      <c r="G9926" s="200"/>
      <c r="H9926" s="200"/>
      <c r="I9926" s="200">
        <v>45677</v>
      </c>
      <c r="J9926" s="143">
        <f t="shared" si="155"/>
        <v>45677</v>
      </c>
      <c r="K9926" s="202">
        <v>5</v>
      </c>
      <c r="L9926" s="285" t="s">
        <v>4718</v>
      </c>
      <c r="M9926" s="223"/>
      <c r="N9926" s="203"/>
      <c r="O9926" s="222" t="s">
        <v>326</v>
      </c>
    </row>
    <row r="9927" spans="1:15" ht="29.25" customHeight="1">
      <c r="A9927" s="221" t="s">
        <v>2862</v>
      </c>
      <c r="B9927" s="221" t="s">
        <v>3132</v>
      </c>
      <c r="C9927" s="222" t="s">
        <v>3134</v>
      </c>
      <c r="D9927" s="222" t="s">
        <v>168</v>
      </c>
      <c r="E9927" s="199" t="s">
        <v>166</v>
      </c>
      <c r="F9927" s="200"/>
      <c r="G9927" s="200"/>
      <c r="H9927" s="200"/>
      <c r="I9927" s="200">
        <v>45677</v>
      </c>
      <c r="J9927" s="143">
        <f t="shared" si="155"/>
        <v>45677</v>
      </c>
      <c r="K9927" s="202">
        <v>3</v>
      </c>
      <c r="L9927" s="284" t="s">
        <v>5509</v>
      </c>
      <c r="M9927" s="223" t="s">
        <v>5510</v>
      </c>
      <c r="N9927" s="203"/>
      <c r="O9927" s="222" t="s">
        <v>326</v>
      </c>
    </row>
    <row r="9928" spans="1:15" ht="29.25" customHeight="1">
      <c r="A9928" s="221" t="s">
        <v>2862</v>
      </c>
      <c r="B9928" s="221" t="s">
        <v>3132</v>
      </c>
      <c r="C9928" s="222" t="s">
        <v>3134</v>
      </c>
      <c r="D9928" s="222" t="s">
        <v>168</v>
      </c>
      <c r="E9928" s="199" t="s">
        <v>166</v>
      </c>
      <c r="F9928" s="200"/>
      <c r="G9928" s="200"/>
      <c r="H9928" s="200"/>
      <c r="I9928" s="200">
        <v>45678</v>
      </c>
      <c r="J9928" s="143">
        <f t="shared" si="155"/>
        <v>45678</v>
      </c>
      <c r="K9928" s="202">
        <v>1.5</v>
      </c>
      <c r="L9928" s="285" t="s">
        <v>5501</v>
      </c>
      <c r="M9928" s="223"/>
      <c r="N9928" s="203"/>
      <c r="O9928" s="222" t="s">
        <v>326</v>
      </c>
    </row>
    <row r="9929" spans="1:15" ht="29.25" customHeight="1">
      <c r="A9929" s="221" t="s">
        <v>2862</v>
      </c>
      <c r="B9929" s="221" t="s">
        <v>3132</v>
      </c>
      <c r="C9929" s="222" t="s">
        <v>3134</v>
      </c>
      <c r="D9929" s="222" t="s">
        <v>168</v>
      </c>
      <c r="E9929" s="199" t="s">
        <v>166</v>
      </c>
      <c r="F9929" s="200"/>
      <c r="G9929" s="200"/>
      <c r="H9929" s="200"/>
      <c r="I9929" s="200">
        <v>45678</v>
      </c>
      <c r="J9929" s="143">
        <f t="shared" si="155"/>
        <v>45678</v>
      </c>
      <c r="K9929" s="202">
        <v>6.5</v>
      </c>
      <c r="L9929" s="285" t="s">
        <v>4718</v>
      </c>
      <c r="M9929" s="223"/>
      <c r="N9929" s="203"/>
      <c r="O9929" s="222" t="s">
        <v>326</v>
      </c>
    </row>
    <row r="9930" spans="1:15" ht="29.25" customHeight="1">
      <c r="A9930" s="221" t="s">
        <v>2862</v>
      </c>
      <c r="B9930" s="221" t="s">
        <v>3132</v>
      </c>
      <c r="C9930" s="222" t="s">
        <v>3134</v>
      </c>
      <c r="D9930" s="222" t="s">
        <v>168</v>
      </c>
      <c r="E9930" s="199" t="s">
        <v>166</v>
      </c>
      <c r="F9930" s="200"/>
      <c r="G9930" s="200"/>
      <c r="H9930" s="200"/>
      <c r="I9930" s="200">
        <v>45679</v>
      </c>
      <c r="J9930" s="143">
        <f t="shared" si="155"/>
        <v>45679</v>
      </c>
      <c r="K9930" s="202">
        <v>2</v>
      </c>
      <c r="L9930" s="285" t="s">
        <v>5660</v>
      </c>
      <c r="M9930" s="223"/>
      <c r="N9930" s="203"/>
      <c r="O9930" s="222" t="s">
        <v>326</v>
      </c>
    </row>
    <row r="9931" spans="1:15" ht="29.25" customHeight="1">
      <c r="A9931" s="221" t="s">
        <v>2862</v>
      </c>
      <c r="B9931" s="221" t="s">
        <v>3132</v>
      </c>
      <c r="C9931" s="222" t="s">
        <v>3134</v>
      </c>
      <c r="D9931" s="222" t="s">
        <v>168</v>
      </c>
      <c r="E9931" s="199" t="s">
        <v>166</v>
      </c>
      <c r="F9931" s="200"/>
      <c r="G9931" s="200"/>
      <c r="H9931" s="200"/>
      <c r="I9931" s="200">
        <v>45679</v>
      </c>
      <c r="J9931" s="143">
        <f t="shared" si="155"/>
        <v>45679</v>
      </c>
      <c r="K9931" s="202">
        <v>6</v>
      </c>
      <c r="L9931" s="285" t="s">
        <v>4922</v>
      </c>
      <c r="M9931" s="223"/>
      <c r="N9931" s="203"/>
      <c r="O9931" s="222" t="s">
        <v>326</v>
      </c>
    </row>
    <row r="9932" spans="1:15" ht="29.25" customHeight="1">
      <c r="A9932" s="221" t="s">
        <v>2862</v>
      </c>
      <c r="B9932" s="221" t="s">
        <v>3132</v>
      </c>
      <c r="C9932" s="222" t="s">
        <v>3134</v>
      </c>
      <c r="D9932" s="222" t="s">
        <v>168</v>
      </c>
      <c r="E9932" s="199" t="s">
        <v>166</v>
      </c>
      <c r="F9932" s="200"/>
      <c r="G9932" s="200"/>
      <c r="H9932" s="200"/>
      <c r="I9932" s="200">
        <v>45680</v>
      </c>
      <c r="J9932" s="143">
        <f t="shared" si="155"/>
        <v>45680</v>
      </c>
      <c r="K9932" s="202">
        <v>2</v>
      </c>
      <c r="L9932" s="284" t="s">
        <v>5661</v>
      </c>
      <c r="M9932" s="223"/>
      <c r="N9932" s="203"/>
      <c r="O9932" s="222" t="s">
        <v>326</v>
      </c>
    </row>
    <row r="9933" spans="1:15" ht="29.25" customHeight="1">
      <c r="A9933" s="221" t="s">
        <v>2862</v>
      </c>
      <c r="B9933" s="221" t="s">
        <v>3132</v>
      </c>
      <c r="C9933" s="222" t="s">
        <v>3134</v>
      </c>
      <c r="D9933" s="222" t="s">
        <v>168</v>
      </c>
      <c r="E9933" s="199" t="s">
        <v>166</v>
      </c>
      <c r="F9933" s="200"/>
      <c r="G9933" s="200"/>
      <c r="H9933" s="200"/>
      <c r="I9933" s="200">
        <v>45680</v>
      </c>
      <c r="J9933" s="143">
        <f t="shared" si="155"/>
        <v>45680</v>
      </c>
      <c r="K9933" s="202">
        <v>6</v>
      </c>
      <c r="L9933" s="285" t="s">
        <v>5506</v>
      </c>
      <c r="M9933" s="223"/>
      <c r="N9933" s="203"/>
      <c r="O9933" s="222" t="s">
        <v>326</v>
      </c>
    </row>
    <row r="9934" spans="1:15" ht="29.25" customHeight="1">
      <c r="A9934" s="221" t="s">
        <v>2862</v>
      </c>
      <c r="B9934" s="221" t="s">
        <v>3132</v>
      </c>
      <c r="C9934" s="222" t="s">
        <v>3134</v>
      </c>
      <c r="D9934" s="222" t="s">
        <v>168</v>
      </c>
      <c r="E9934" s="199" t="s">
        <v>166</v>
      </c>
      <c r="F9934" s="200"/>
      <c r="G9934" s="200"/>
      <c r="H9934" s="200"/>
      <c r="I9934" s="200">
        <v>45681</v>
      </c>
      <c r="J9934" s="143">
        <f t="shared" si="155"/>
        <v>45681</v>
      </c>
      <c r="K9934" s="202">
        <v>2.5</v>
      </c>
      <c r="L9934" s="285" t="s">
        <v>180</v>
      </c>
      <c r="M9934" s="223"/>
      <c r="N9934" s="203"/>
      <c r="O9934" s="222" t="s">
        <v>326</v>
      </c>
    </row>
    <row r="9935" spans="1:15" ht="29.25" customHeight="1">
      <c r="A9935" s="221" t="s">
        <v>2862</v>
      </c>
      <c r="B9935" s="221" t="s">
        <v>3132</v>
      </c>
      <c r="C9935" s="222" t="s">
        <v>3134</v>
      </c>
      <c r="D9935" s="222" t="s">
        <v>168</v>
      </c>
      <c r="E9935" s="199" t="s">
        <v>166</v>
      </c>
      <c r="F9935" s="200"/>
      <c r="G9935" s="200"/>
      <c r="H9935" s="200"/>
      <c r="I9935" s="200">
        <v>45681</v>
      </c>
      <c r="J9935" s="143">
        <f t="shared" si="155"/>
        <v>45681</v>
      </c>
      <c r="K9935" s="202">
        <v>0.5</v>
      </c>
      <c r="L9935" s="284" t="s">
        <v>5662</v>
      </c>
      <c r="M9935" s="223"/>
      <c r="N9935" s="203"/>
      <c r="O9935" s="222" t="s">
        <v>326</v>
      </c>
    </row>
    <row r="9936" spans="1:15" ht="29.25" customHeight="1">
      <c r="A9936" s="221" t="s">
        <v>2862</v>
      </c>
      <c r="B9936" s="221" t="s">
        <v>3132</v>
      </c>
      <c r="C9936" s="222" t="s">
        <v>3134</v>
      </c>
      <c r="D9936" s="222" t="s">
        <v>168</v>
      </c>
      <c r="E9936" s="199" t="s">
        <v>178</v>
      </c>
      <c r="F9936" s="200"/>
      <c r="G9936" s="200"/>
      <c r="H9936" s="200"/>
      <c r="I9936" s="200">
        <v>45681</v>
      </c>
      <c r="J9936" s="143">
        <f t="shared" si="155"/>
        <v>45681</v>
      </c>
      <c r="K9936" s="202">
        <v>1.5</v>
      </c>
      <c r="L9936" s="285" t="s">
        <v>5663</v>
      </c>
      <c r="M9936" s="223"/>
      <c r="N9936" s="203"/>
      <c r="O9936" s="222" t="s">
        <v>326</v>
      </c>
    </row>
    <row r="9937" spans="1:15" ht="29.25" customHeight="1">
      <c r="A9937" s="221" t="s">
        <v>2862</v>
      </c>
      <c r="B9937" s="221" t="s">
        <v>3132</v>
      </c>
      <c r="C9937" s="222" t="s">
        <v>3134</v>
      </c>
      <c r="D9937" s="222" t="s">
        <v>168</v>
      </c>
      <c r="E9937" s="199" t="s">
        <v>166</v>
      </c>
      <c r="F9937" s="200"/>
      <c r="G9937" s="200"/>
      <c r="H9937" s="200"/>
      <c r="I9937" s="200">
        <v>45681</v>
      </c>
      <c r="J9937" s="143">
        <f t="shared" si="155"/>
        <v>45681</v>
      </c>
      <c r="K9937" s="202">
        <v>3.5</v>
      </c>
      <c r="L9937" s="285" t="s">
        <v>5833</v>
      </c>
      <c r="M9937" s="223"/>
      <c r="N9937" s="203"/>
      <c r="O9937" s="222" t="s">
        <v>326</v>
      </c>
    </row>
    <row r="9938" spans="1:15" ht="29.25" customHeight="1">
      <c r="A9938" s="221" t="s">
        <v>2862</v>
      </c>
      <c r="B9938" s="221" t="s">
        <v>3132</v>
      </c>
      <c r="C9938" s="222" t="s">
        <v>3134</v>
      </c>
      <c r="D9938" s="222" t="s">
        <v>168</v>
      </c>
      <c r="E9938" s="199" t="s">
        <v>166</v>
      </c>
      <c r="F9938" s="200"/>
      <c r="G9938" s="200"/>
      <c r="H9938" s="200"/>
      <c r="I9938" s="200">
        <v>45691</v>
      </c>
      <c r="J9938" s="143">
        <f t="shared" si="155"/>
        <v>45691</v>
      </c>
      <c r="K9938" s="202">
        <v>1.5</v>
      </c>
      <c r="L9938" s="284" t="s">
        <v>5834</v>
      </c>
      <c r="M9938" s="223"/>
      <c r="N9938" s="203"/>
      <c r="O9938" s="222" t="s">
        <v>326</v>
      </c>
    </row>
    <row r="9939" spans="1:15" ht="29.25" customHeight="1">
      <c r="A9939" s="221" t="s">
        <v>2862</v>
      </c>
      <c r="B9939" s="221" t="s">
        <v>3132</v>
      </c>
      <c r="C9939" s="222" t="s">
        <v>3134</v>
      </c>
      <c r="D9939" s="222" t="s">
        <v>168</v>
      </c>
      <c r="E9939" s="199" t="s">
        <v>166</v>
      </c>
      <c r="F9939" s="200"/>
      <c r="G9939" s="200"/>
      <c r="H9939" s="200"/>
      <c r="I9939" s="200">
        <v>45691</v>
      </c>
      <c r="J9939" s="143">
        <f t="shared" si="155"/>
        <v>45691</v>
      </c>
      <c r="K9939" s="202">
        <v>6.5</v>
      </c>
      <c r="L9939" s="285" t="s">
        <v>4718</v>
      </c>
      <c r="M9939" s="223"/>
      <c r="N9939" s="203"/>
      <c r="O9939" s="222" t="s">
        <v>326</v>
      </c>
    </row>
    <row r="9940" spans="1:15" ht="29.25" customHeight="1">
      <c r="A9940" s="221" t="s">
        <v>2862</v>
      </c>
      <c r="B9940" s="221" t="s">
        <v>3132</v>
      </c>
      <c r="C9940" s="222" t="s">
        <v>3134</v>
      </c>
      <c r="D9940" s="222" t="s">
        <v>168</v>
      </c>
      <c r="E9940" s="199" t="s">
        <v>166</v>
      </c>
      <c r="F9940" s="200"/>
      <c r="G9940" s="200"/>
      <c r="H9940" s="200"/>
      <c r="I9940" s="200">
        <v>45692</v>
      </c>
      <c r="J9940" s="143">
        <f t="shared" si="155"/>
        <v>45692</v>
      </c>
      <c r="K9940" s="202">
        <v>7.5</v>
      </c>
      <c r="L9940" s="285" t="s">
        <v>5835</v>
      </c>
      <c r="M9940" s="223"/>
      <c r="N9940" s="203"/>
      <c r="O9940" s="222" t="s">
        <v>326</v>
      </c>
    </row>
    <row r="9941" spans="1:15" ht="29.25" customHeight="1">
      <c r="A9941" s="221" t="s">
        <v>2862</v>
      </c>
      <c r="B9941" s="221" t="s">
        <v>3132</v>
      </c>
      <c r="C9941" s="222" t="s">
        <v>3134</v>
      </c>
      <c r="D9941" s="222" t="s">
        <v>168</v>
      </c>
      <c r="E9941" s="199" t="s">
        <v>166</v>
      </c>
      <c r="F9941" s="200"/>
      <c r="G9941" s="200"/>
      <c r="H9941" s="200"/>
      <c r="I9941" s="200">
        <v>45692</v>
      </c>
      <c r="J9941" s="143">
        <f t="shared" si="155"/>
        <v>45692</v>
      </c>
      <c r="K9941" s="202">
        <v>0.5</v>
      </c>
      <c r="L9941" s="284" t="s">
        <v>5836</v>
      </c>
      <c r="M9941" s="223"/>
      <c r="N9941" s="203"/>
      <c r="O9941" s="222" t="s">
        <v>326</v>
      </c>
    </row>
    <row r="9942" spans="1:15" ht="29.25" customHeight="1">
      <c r="A9942" s="221" t="s">
        <v>2862</v>
      </c>
      <c r="B9942" s="221" t="s">
        <v>3132</v>
      </c>
      <c r="C9942" s="222" t="s">
        <v>3134</v>
      </c>
      <c r="D9942" s="222" t="s">
        <v>168</v>
      </c>
      <c r="E9942" s="199" t="s">
        <v>166</v>
      </c>
      <c r="F9942" s="200"/>
      <c r="G9942" s="200"/>
      <c r="H9942" s="200"/>
      <c r="I9942" s="200">
        <v>45693</v>
      </c>
      <c r="J9942" s="143">
        <f t="shared" si="155"/>
        <v>45693</v>
      </c>
      <c r="K9942" s="202">
        <v>1.5</v>
      </c>
      <c r="L9942" s="284" t="s">
        <v>5837</v>
      </c>
      <c r="M9942" s="223"/>
      <c r="N9942" s="203"/>
      <c r="O9942" s="222" t="s">
        <v>326</v>
      </c>
    </row>
    <row r="9943" spans="1:15" ht="29.25" customHeight="1">
      <c r="A9943" s="221" t="s">
        <v>2862</v>
      </c>
      <c r="B9943" s="221" t="s">
        <v>3132</v>
      </c>
      <c r="C9943" s="222" t="s">
        <v>3134</v>
      </c>
      <c r="D9943" s="222" t="s">
        <v>168</v>
      </c>
      <c r="E9943" s="199" t="s">
        <v>166</v>
      </c>
      <c r="F9943" s="200"/>
      <c r="G9943" s="200"/>
      <c r="H9943" s="200"/>
      <c r="I9943" s="200">
        <v>45693</v>
      </c>
      <c r="J9943" s="143">
        <f t="shared" si="155"/>
        <v>45693</v>
      </c>
      <c r="K9943" s="202">
        <v>6.5</v>
      </c>
      <c r="L9943" s="285" t="s">
        <v>4718</v>
      </c>
      <c r="M9943" s="223"/>
      <c r="N9943" s="203"/>
      <c r="O9943" s="222" t="s">
        <v>326</v>
      </c>
    </row>
    <row r="9944" spans="1:15" ht="29.25" customHeight="1">
      <c r="A9944" s="221" t="s">
        <v>2862</v>
      </c>
      <c r="B9944" s="221" t="s">
        <v>3132</v>
      </c>
      <c r="C9944" s="222" t="s">
        <v>3134</v>
      </c>
      <c r="D9944" s="222" t="s">
        <v>168</v>
      </c>
      <c r="E9944" s="199" t="s">
        <v>166</v>
      </c>
      <c r="F9944" s="200"/>
      <c r="G9944" s="200"/>
      <c r="H9944" s="200"/>
      <c r="I9944" s="200">
        <v>45694</v>
      </c>
      <c r="J9944" s="143">
        <f t="shared" si="155"/>
        <v>45694</v>
      </c>
      <c r="K9944" s="202">
        <v>1</v>
      </c>
      <c r="L9944" s="285" t="s">
        <v>5838</v>
      </c>
      <c r="M9944" s="223"/>
      <c r="N9944" s="203"/>
      <c r="O9944" s="222" t="s">
        <v>326</v>
      </c>
    </row>
    <row r="9945" spans="1:15" ht="29.25" customHeight="1">
      <c r="A9945" s="221" t="s">
        <v>2862</v>
      </c>
      <c r="B9945" s="221" t="s">
        <v>3132</v>
      </c>
      <c r="C9945" s="222" t="s">
        <v>3134</v>
      </c>
      <c r="D9945" s="222" t="s">
        <v>168</v>
      </c>
      <c r="E9945" s="199" t="s">
        <v>166</v>
      </c>
      <c r="F9945" s="200"/>
      <c r="G9945" s="200"/>
      <c r="H9945" s="200"/>
      <c r="I9945" s="200">
        <v>45694</v>
      </c>
      <c r="J9945" s="143">
        <f t="shared" si="155"/>
        <v>45694</v>
      </c>
      <c r="K9945" s="202">
        <v>7</v>
      </c>
      <c r="L9945" s="285" t="s">
        <v>4922</v>
      </c>
      <c r="M9945" s="223"/>
      <c r="N9945" s="203"/>
      <c r="O9945" s="222" t="s">
        <v>326</v>
      </c>
    </row>
    <row r="9946" spans="1:15" ht="29.25" customHeight="1">
      <c r="A9946" s="221" t="s">
        <v>2862</v>
      </c>
      <c r="B9946" s="221" t="s">
        <v>3132</v>
      </c>
      <c r="C9946" s="222" t="s">
        <v>3134</v>
      </c>
      <c r="D9946" s="222" t="s">
        <v>168</v>
      </c>
      <c r="E9946" s="199" t="s">
        <v>166</v>
      </c>
      <c r="F9946" s="200"/>
      <c r="G9946" s="200"/>
      <c r="H9946" s="200"/>
      <c r="I9946" s="200">
        <v>45695</v>
      </c>
      <c r="J9946" s="143">
        <f t="shared" si="155"/>
        <v>45695</v>
      </c>
      <c r="K9946" s="202">
        <v>2</v>
      </c>
      <c r="L9946" s="284" t="s">
        <v>5839</v>
      </c>
      <c r="M9946" s="223"/>
      <c r="N9946" s="203"/>
      <c r="O9946" s="222" t="s">
        <v>326</v>
      </c>
    </row>
    <row r="9947" spans="1:15" ht="29.25" customHeight="1">
      <c r="A9947" s="221" t="s">
        <v>2862</v>
      </c>
      <c r="B9947" s="221" t="s">
        <v>3132</v>
      </c>
      <c r="C9947" s="222" t="s">
        <v>3134</v>
      </c>
      <c r="D9947" s="222" t="s">
        <v>168</v>
      </c>
      <c r="E9947" s="199" t="s">
        <v>166</v>
      </c>
      <c r="F9947" s="200"/>
      <c r="G9947" s="200"/>
      <c r="H9947" s="200"/>
      <c r="I9947" s="200">
        <v>45695</v>
      </c>
      <c r="J9947" s="143">
        <f t="shared" si="155"/>
        <v>45695</v>
      </c>
      <c r="K9947" s="202">
        <v>6</v>
      </c>
      <c r="L9947" s="285" t="s">
        <v>5506</v>
      </c>
      <c r="M9947" s="223"/>
      <c r="N9947" s="203"/>
      <c r="O9947" s="222" t="s">
        <v>326</v>
      </c>
    </row>
    <row r="9948" spans="1:15" ht="29.25" customHeight="1">
      <c r="A9948" s="221" t="s">
        <v>2862</v>
      </c>
      <c r="B9948" s="221" t="s">
        <v>3132</v>
      </c>
      <c r="C9948" s="222" t="s">
        <v>3134</v>
      </c>
      <c r="D9948" s="222" t="s">
        <v>168</v>
      </c>
      <c r="E9948" s="199" t="s">
        <v>166</v>
      </c>
      <c r="F9948" s="200"/>
      <c r="G9948" s="200"/>
      <c r="H9948" s="200"/>
      <c r="I9948" s="200">
        <v>45696</v>
      </c>
      <c r="J9948" s="143">
        <f t="shared" si="155"/>
        <v>45696</v>
      </c>
      <c r="K9948" s="202">
        <v>2.5</v>
      </c>
      <c r="L9948" s="284" t="s">
        <v>5991</v>
      </c>
      <c r="M9948" s="223"/>
      <c r="N9948" s="203"/>
      <c r="O9948" s="222" t="s">
        <v>326</v>
      </c>
    </row>
    <row r="9949" spans="1:15" ht="29.25" customHeight="1">
      <c r="A9949" s="221" t="s">
        <v>2862</v>
      </c>
      <c r="B9949" s="221" t="s">
        <v>3132</v>
      </c>
      <c r="C9949" s="222" t="s">
        <v>3134</v>
      </c>
      <c r="D9949" s="222" t="s">
        <v>168</v>
      </c>
      <c r="E9949" s="199" t="s">
        <v>166</v>
      </c>
      <c r="F9949" s="200"/>
      <c r="G9949" s="200"/>
      <c r="H9949" s="200"/>
      <c r="I9949" s="200">
        <v>45696</v>
      </c>
      <c r="J9949" s="143">
        <f t="shared" si="155"/>
        <v>45696</v>
      </c>
      <c r="K9949" s="202">
        <v>5.5</v>
      </c>
      <c r="L9949" s="285" t="s">
        <v>5037</v>
      </c>
      <c r="M9949" s="223"/>
      <c r="N9949" s="203"/>
      <c r="O9949" s="222" t="s">
        <v>326</v>
      </c>
    </row>
    <row r="9950" spans="1:15" ht="29.25" customHeight="1">
      <c r="A9950" s="221" t="s">
        <v>2862</v>
      </c>
      <c r="B9950" s="221" t="s">
        <v>3132</v>
      </c>
      <c r="C9950" s="222" t="s">
        <v>3134</v>
      </c>
      <c r="D9950" s="222" t="s">
        <v>168</v>
      </c>
      <c r="E9950" s="199" t="s">
        <v>166</v>
      </c>
      <c r="F9950" s="200"/>
      <c r="G9950" s="200"/>
      <c r="H9950" s="200"/>
      <c r="I9950" s="200">
        <v>45698</v>
      </c>
      <c r="J9950" s="143">
        <f t="shared" si="155"/>
        <v>45698</v>
      </c>
      <c r="K9950" s="202">
        <v>5.5</v>
      </c>
      <c r="L9950" s="285" t="s">
        <v>5037</v>
      </c>
      <c r="M9950" s="223"/>
      <c r="N9950" s="203"/>
      <c r="O9950" s="222" t="s">
        <v>326</v>
      </c>
    </row>
    <row r="9951" spans="1:15" ht="29.25" customHeight="1">
      <c r="A9951" s="221" t="s">
        <v>2862</v>
      </c>
      <c r="B9951" s="221" t="s">
        <v>3132</v>
      </c>
      <c r="C9951" s="222" t="s">
        <v>3134</v>
      </c>
      <c r="D9951" s="222" t="s">
        <v>168</v>
      </c>
      <c r="E9951" s="199" t="s">
        <v>166</v>
      </c>
      <c r="F9951" s="200"/>
      <c r="G9951" s="200"/>
      <c r="H9951" s="200"/>
      <c r="I9951" s="200">
        <v>45698</v>
      </c>
      <c r="J9951" s="143">
        <f t="shared" si="155"/>
        <v>45698</v>
      </c>
      <c r="K9951" s="202">
        <v>2.5</v>
      </c>
      <c r="L9951" s="284" t="s">
        <v>5992</v>
      </c>
      <c r="M9951" s="223"/>
      <c r="N9951" s="203"/>
      <c r="O9951" s="222" t="s">
        <v>326</v>
      </c>
    </row>
    <row r="9952" spans="1:15" ht="29.25" customHeight="1">
      <c r="A9952" s="221" t="s">
        <v>2862</v>
      </c>
      <c r="B9952" s="221" t="s">
        <v>3132</v>
      </c>
      <c r="C9952" s="222" t="s">
        <v>3134</v>
      </c>
      <c r="D9952" s="222" t="s">
        <v>168</v>
      </c>
      <c r="E9952" s="199" t="s">
        <v>166</v>
      </c>
      <c r="F9952" s="200"/>
      <c r="G9952" s="200"/>
      <c r="H9952" s="200"/>
      <c r="I9952" s="200">
        <v>45699</v>
      </c>
      <c r="J9952" s="143">
        <f t="shared" si="155"/>
        <v>45699</v>
      </c>
      <c r="K9952" s="202">
        <v>1.5</v>
      </c>
      <c r="L9952" s="284" t="s">
        <v>5840</v>
      </c>
      <c r="M9952" s="223"/>
      <c r="N9952" s="203"/>
      <c r="O9952" s="222" t="s">
        <v>326</v>
      </c>
    </row>
    <row r="9953" spans="1:15" ht="29.25" customHeight="1">
      <c r="A9953" s="221" t="s">
        <v>2862</v>
      </c>
      <c r="B9953" s="221" t="s">
        <v>3132</v>
      </c>
      <c r="C9953" s="222" t="s">
        <v>3134</v>
      </c>
      <c r="D9953" s="222" t="s">
        <v>168</v>
      </c>
      <c r="E9953" s="199" t="s">
        <v>166</v>
      </c>
      <c r="F9953" s="200"/>
      <c r="G9953" s="200"/>
      <c r="H9953" s="200"/>
      <c r="I9953" s="200">
        <v>45699</v>
      </c>
      <c r="J9953" s="143">
        <f t="shared" si="155"/>
        <v>45699</v>
      </c>
      <c r="K9953" s="202">
        <v>6.5</v>
      </c>
      <c r="L9953" s="285" t="s">
        <v>5841</v>
      </c>
      <c r="M9953" s="223"/>
      <c r="N9953" s="203"/>
      <c r="O9953" s="222" t="s">
        <v>326</v>
      </c>
    </row>
    <row r="9954" spans="1:15" ht="29.25" customHeight="1">
      <c r="A9954" s="221" t="s">
        <v>2862</v>
      </c>
      <c r="B9954" s="221" t="s">
        <v>3132</v>
      </c>
      <c r="C9954" s="222" t="s">
        <v>3134</v>
      </c>
      <c r="D9954" s="222" t="s">
        <v>168</v>
      </c>
      <c r="E9954" s="199" t="s">
        <v>166</v>
      </c>
      <c r="F9954" s="200"/>
      <c r="G9954" s="200"/>
      <c r="H9954" s="200"/>
      <c r="I9954" s="200">
        <v>45700</v>
      </c>
      <c r="J9954" s="143">
        <f t="shared" si="155"/>
        <v>45700</v>
      </c>
      <c r="K9954" s="202">
        <v>7.5</v>
      </c>
      <c r="L9954" s="285" t="s">
        <v>5842</v>
      </c>
      <c r="M9954" s="223"/>
      <c r="N9954" s="203"/>
      <c r="O9954" s="222" t="s">
        <v>326</v>
      </c>
    </row>
    <row r="9955" spans="1:15" ht="29.25" customHeight="1">
      <c r="A9955" s="221" t="s">
        <v>2862</v>
      </c>
      <c r="B9955" s="221" t="s">
        <v>3132</v>
      </c>
      <c r="C9955" s="222" t="s">
        <v>3134</v>
      </c>
      <c r="D9955" s="222" t="s">
        <v>168</v>
      </c>
      <c r="E9955" s="199" t="s">
        <v>166</v>
      </c>
      <c r="F9955" s="200"/>
      <c r="G9955" s="200"/>
      <c r="H9955" s="200"/>
      <c r="I9955" s="200">
        <v>45700</v>
      </c>
      <c r="J9955" s="143">
        <f t="shared" si="155"/>
        <v>45700</v>
      </c>
      <c r="K9955" s="202">
        <v>0.5</v>
      </c>
      <c r="L9955" s="284" t="s">
        <v>5843</v>
      </c>
      <c r="M9955" s="223"/>
      <c r="N9955" s="203"/>
      <c r="O9955" s="222" t="s">
        <v>326</v>
      </c>
    </row>
    <row r="9956" spans="1:15" ht="29.25" customHeight="1">
      <c r="A9956" s="221" t="s">
        <v>2862</v>
      </c>
      <c r="B9956" s="221" t="s">
        <v>3132</v>
      </c>
      <c r="C9956" s="222" t="s">
        <v>3134</v>
      </c>
      <c r="D9956" s="222" t="s">
        <v>168</v>
      </c>
      <c r="E9956" s="199" t="s">
        <v>166</v>
      </c>
      <c r="F9956" s="200"/>
      <c r="G9956" s="200"/>
      <c r="H9956" s="200"/>
      <c r="I9956" s="200">
        <v>45701</v>
      </c>
      <c r="J9956" s="143">
        <f t="shared" si="155"/>
        <v>45701</v>
      </c>
      <c r="K9956" s="202">
        <v>7.5</v>
      </c>
      <c r="L9956" s="285" t="s">
        <v>5042</v>
      </c>
      <c r="M9956" s="223"/>
      <c r="N9956" s="203"/>
      <c r="O9956" s="222" t="s">
        <v>326</v>
      </c>
    </row>
    <row r="9957" spans="1:15" ht="29.25" customHeight="1">
      <c r="A9957" s="221" t="s">
        <v>2862</v>
      </c>
      <c r="B9957" s="221" t="s">
        <v>3132</v>
      </c>
      <c r="C9957" s="222" t="s">
        <v>3134</v>
      </c>
      <c r="D9957" s="222" t="s">
        <v>168</v>
      </c>
      <c r="E9957" s="199" t="s">
        <v>166</v>
      </c>
      <c r="F9957" s="200"/>
      <c r="G9957" s="200"/>
      <c r="H9957" s="200"/>
      <c r="I9957" s="200">
        <v>45701</v>
      </c>
      <c r="J9957" s="143">
        <f t="shared" si="155"/>
        <v>45701</v>
      </c>
      <c r="K9957" s="202">
        <v>0.5</v>
      </c>
      <c r="L9957" s="284" t="s">
        <v>6198</v>
      </c>
      <c r="M9957" s="223"/>
      <c r="N9957" s="203"/>
      <c r="O9957" s="222" t="s">
        <v>326</v>
      </c>
    </row>
    <row r="9958" spans="1:15" ht="29.25" customHeight="1">
      <c r="A9958" s="221" t="s">
        <v>2862</v>
      </c>
      <c r="B9958" s="221" t="s">
        <v>3132</v>
      </c>
      <c r="C9958" s="222" t="s">
        <v>3134</v>
      </c>
      <c r="D9958" s="222" t="s">
        <v>168</v>
      </c>
      <c r="E9958" s="199" t="s">
        <v>166</v>
      </c>
      <c r="F9958" s="200"/>
      <c r="G9958" s="200"/>
      <c r="H9958" s="200"/>
      <c r="I9958" s="200">
        <v>45702</v>
      </c>
      <c r="J9958" s="143">
        <f t="shared" si="155"/>
        <v>45702</v>
      </c>
      <c r="K9958" s="202">
        <v>6</v>
      </c>
      <c r="L9958" s="285" t="s">
        <v>5506</v>
      </c>
      <c r="M9958" s="223"/>
      <c r="N9958" s="203"/>
      <c r="O9958" s="222" t="s">
        <v>326</v>
      </c>
    </row>
    <row r="9959" spans="1:15" ht="29.25" customHeight="1">
      <c r="A9959" s="221" t="s">
        <v>2862</v>
      </c>
      <c r="B9959" s="221" t="s">
        <v>3132</v>
      </c>
      <c r="C9959" s="222" t="s">
        <v>3134</v>
      </c>
      <c r="D9959" s="222" t="s">
        <v>168</v>
      </c>
      <c r="E9959" s="199" t="s">
        <v>166</v>
      </c>
      <c r="F9959" s="200"/>
      <c r="G9959" s="200"/>
      <c r="H9959" s="200"/>
      <c r="I9959" s="200">
        <v>45702</v>
      </c>
      <c r="J9959" s="143">
        <f t="shared" si="155"/>
        <v>45702</v>
      </c>
      <c r="K9959" s="202">
        <v>2</v>
      </c>
      <c r="L9959" s="284" t="s">
        <v>6199</v>
      </c>
      <c r="M9959" s="223"/>
      <c r="N9959" s="203"/>
      <c r="O9959" s="222" t="s">
        <v>326</v>
      </c>
    </row>
    <row r="9960" spans="1:15" ht="29.25" customHeight="1">
      <c r="A9960" s="221" t="s">
        <v>2862</v>
      </c>
      <c r="B9960" s="221" t="s">
        <v>3132</v>
      </c>
      <c r="C9960" s="222" t="s">
        <v>3134</v>
      </c>
      <c r="D9960" s="222" t="s">
        <v>168</v>
      </c>
      <c r="E9960" s="199" t="s">
        <v>166</v>
      </c>
      <c r="F9960" s="200"/>
      <c r="G9960" s="200"/>
      <c r="H9960" s="200"/>
      <c r="I9960" s="200">
        <v>45705</v>
      </c>
      <c r="J9960" s="143">
        <f t="shared" si="155"/>
        <v>45705</v>
      </c>
      <c r="K9960" s="202">
        <v>7</v>
      </c>
      <c r="L9960" s="285" t="s">
        <v>5841</v>
      </c>
      <c r="M9960" s="223"/>
      <c r="N9960" s="203"/>
      <c r="O9960" s="222" t="s">
        <v>326</v>
      </c>
    </row>
    <row r="9961" spans="1:15" ht="29.25" customHeight="1">
      <c r="A9961" s="221" t="s">
        <v>2862</v>
      </c>
      <c r="B9961" s="221" t="s">
        <v>3132</v>
      </c>
      <c r="C9961" s="222" t="s">
        <v>3134</v>
      </c>
      <c r="D9961" s="222" t="s">
        <v>168</v>
      </c>
      <c r="E9961" s="199" t="s">
        <v>166</v>
      </c>
      <c r="F9961" s="200"/>
      <c r="G9961" s="200"/>
      <c r="H9961" s="200"/>
      <c r="I9961" s="200">
        <v>45705</v>
      </c>
      <c r="J9961" s="143">
        <f t="shared" si="155"/>
        <v>45705</v>
      </c>
      <c r="K9961" s="202">
        <v>1</v>
      </c>
      <c r="L9961" s="284" t="s">
        <v>6200</v>
      </c>
      <c r="M9961" s="223"/>
      <c r="N9961" s="203"/>
      <c r="O9961" s="222" t="s">
        <v>326</v>
      </c>
    </row>
    <row r="9962" spans="1:15" ht="29.25" customHeight="1">
      <c r="A9962" s="221" t="s">
        <v>2862</v>
      </c>
      <c r="B9962" s="221" t="s">
        <v>3132</v>
      </c>
      <c r="C9962" s="222" t="s">
        <v>3134</v>
      </c>
      <c r="D9962" s="222" t="s">
        <v>168</v>
      </c>
      <c r="E9962" s="199" t="s">
        <v>166</v>
      </c>
      <c r="F9962" s="200"/>
      <c r="G9962" s="200"/>
      <c r="H9962" s="200"/>
      <c r="I9962" s="200">
        <v>45706</v>
      </c>
      <c r="J9962" s="143">
        <f t="shared" si="155"/>
        <v>45706</v>
      </c>
      <c r="K9962" s="202">
        <v>7.5</v>
      </c>
      <c r="L9962" s="285" t="s">
        <v>4425</v>
      </c>
      <c r="M9962" s="223"/>
      <c r="N9962" s="203"/>
      <c r="O9962" s="222" t="s">
        <v>326</v>
      </c>
    </row>
    <row r="9963" spans="1:15" ht="29.25" customHeight="1">
      <c r="A9963" s="221" t="s">
        <v>2862</v>
      </c>
      <c r="B9963" s="221" t="s">
        <v>3132</v>
      </c>
      <c r="C9963" s="222" t="s">
        <v>3134</v>
      </c>
      <c r="D9963" s="222" t="s">
        <v>168</v>
      </c>
      <c r="E9963" s="199" t="s">
        <v>166</v>
      </c>
      <c r="F9963" s="200"/>
      <c r="G9963" s="200"/>
      <c r="H9963" s="200"/>
      <c r="I9963" s="200">
        <v>45706</v>
      </c>
      <c r="J9963" s="143">
        <f t="shared" si="155"/>
        <v>45706</v>
      </c>
      <c r="K9963" s="202">
        <v>0.5</v>
      </c>
      <c r="L9963" s="284" t="s">
        <v>6201</v>
      </c>
      <c r="M9963" s="223"/>
      <c r="N9963" s="203"/>
      <c r="O9963" s="222" t="s">
        <v>326</v>
      </c>
    </row>
    <row r="9964" spans="1:15" ht="29.25" customHeight="1">
      <c r="A9964" s="221" t="s">
        <v>2862</v>
      </c>
      <c r="B9964" s="221" t="s">
        <v>3132</v>
      </c>
      <c r="C9964" s="222" t="s">
        <v>3134</v>
      </c>
      <c r="D9964" s="222" t="s">
        <v>168</v>
      </c>
      <c r="E9964" s="199" t="s">
        <v>166</v>
      </c>
      <c r="F9964" s="200"/>
      <c r="G9964" s="200"/>
      <c r="H9964" s="200"/>
      <c r="I9964" s="200">
        <v>45707</v>
      </c>
      <c r="J9964" s="143">
        <f t="shared" si="155"/>
        <v>45707</v>
      </c>
      <c r="K9964" s="202">
        <v>0.5</v>
      </c>
      <c r="L9964" s="284" t="s">
        <v>6202</v>
      </c>
      <c r="M9964" s="223"/>
      <c r="N9964" s="203"/>
      <c r="O9964" s="222" t="s">
        <v>326</v>
      </c>
    </row>
    <row r="9965" spans="1:15" ht="29.25" customHeight="1">
      <c r="A9965" s="221" t="s">
        <v>2862</v>
      </c>
      <c r="B9965" s="221" t="s">
        <v>3132</v>
      </c>
      <c r="C9965" s="222" t="s">
        <v>3134</v>
      </c>
      <c r="D9965" s="222" t="s">
        <v>168</v>
      </c>
      <c r="E9965" s="199" t="s">
        <v>166</v>
      </c>
      <c r="F9965" s="200"/>
      <c r="G9965" s="200"/>
      <c r="H9965" s="200"/>
      <c r="I9965" s="200">
        <v>45707</v>
      </c>
      <c r="J9965" s="143">
        <f t="shared" si="155"/>
        <v>45707</v>
      </c>
      <c r="K9965" s="202">
        <v>7.5</v>
      </c>
      <c r="L9965" s="285" t="s">
        <v>5042</v>
      </c>
      <c r="M9965" s="223"/>
      <c r="N9965" s="203"/>
      <c r="O9965" s="222" t="s">
        <v>326</v>
      </c>
    </row>
    <row r="9966" spans="1:15" ht="29.25" customHeight="1">
      <c r="A9966" s="221" t="s">
        <v>2862</v>
      </c>
      <c r="B9966" s="221" t="s">
        <v>3132</v>
      </c>
      <c r="C9966" s="222" t="s">
        <v>3134</v>
      </c>
      <c r="D9966" s="222" t="s">
        <v>168</v>
      </c>
      <c r="E9966" s="199" t="s">
        <v>166</v>
      </c>
      <c r="F9966" s="200"/>
      <c r="G9966" s="200"/>
      <c r="H9966" s="200"/>
      <c r="I9966" s="200">
        <v>45708</v>
      </c>
      <c r="J9966" s="143">
        <f t="shared" si="155"/>
        <v>45708</v>
      </c>
      <c r="K9966" s="202">
        <v>0.5</v>
      </c>
      <c r="L9966" s="284" t="s">
        <v>6203</v>
      </c>
      <c r="M9966" s="223"/>
      <c r="N9966" s="203"/>
      <c r="O9966" s="222" t="s">
        <v>326</v>
      </c>
    </row>
    <row r="9967" spans="1:15" ht="29.25" customHeight="1">
      <c r="A9967" s="221" t="s">
        <v>2862</v>
      </c>
      <c r="B9967" s="221" t="s">
        <v>3132</v>
      </c>
      <c r="C9967" s="222" t="s">
        <v>3134</v>
      </c>
      <c r="D9967" s="222" t="s">
        <v>168</v>
      </c>
      <c r="E9967" s="199" t="s">
        <v>166</v>
      </c>
      <c r="F9967" s="200"/>
      <c r="G9967" s="200"/>
      <c r="H9967" s="200"/>
      <c r="I9967" s="200">
        <v>45708</v>
      </c>
      <c r="J9967" s="143">
        <f t="shared" si="155"/>
        <v>45708</v>
      </c>
      <c r="K9967" s="202">
        <v>7.5</v>
      </c>
      <c r="L9967" s="285" t="s">
        <v>6204</v>
      </c>
      <c r="M9967" s="223"/>
      <c r="N9967" s="203"/>
      <c r="O9967" s="222" t="s">
        <v>326</v>
      </c>
    </row>
    <row r="9968" spans="1:15" ht="29.25" customHeight="1">
      <c r="A9968" s="221" t="s">
        <v>2862</v>
      </c>
      <c r="B9968" s="221" t="s">
        <v>3132</v>
      </c>
      <c r="C9968" s="222" t="s">
        <v>3134</v>
      </c>
      <c r="D9968" s="222" t="s">
        <v>168</v>
      </c>
      <c r="E9968" s="199" t="s">
        <v>166</v>
      </c>
      <c r="F9968" s="200"/>
      <c r="G9968" s="200"/>
      <c r="H9968" s="200"/>
      <c r="I9968" s="200">
        <v>45709</v>
      </c>
      <c r="J9968" s="143">
        <f t="shared" si="155"/>
        <v>45709</v>
      </c>
      <c r="K9968" s="202">
        <v>6.5</v>
      </c>
      <c r="L9968" s="285" t="s">
        <v>4714</v>
      </c>
      <c r="M9968" s="223"/>
      <c r="N9968" s="203"/>
      <c r="O9968" s="222" t="s">
        <v>326</v>
      </c>
    </row>
    <row r="9969" spans="1:15" ht="29.25" customHeight="1">
      <c r="A9969" s="221" t="s">
        <v>2862</v>
      </c>
      <c r="B9969" s="221" t="s">
        <v>3132</v>
      </c>
      <c r="C9969" s="222" t="s">
        <v>3134</v>
      </c>
      <c r="D9969" s="222" t="s">
        <v>168</v>
      </c>
      <c r="E9969" s="199" t="s">
        <v>166</v>
      </c>
      <c r="F9969" s="200"/>
      <c r="G9969" s="200"/>
      <c r="H9969" s="200"/>
      <c r="I9969" s="200">
        <v>45709</v>
      </c>
      <c r="J9969" s="143">
        <f t="shared" si="155"/>
        <v>45709</v>
      </c>
      <c r="K9969" s="202">
        <v>1.5</v>
      </c>
      <c r="L9969" s="284" t="s">
        <v>6322</v>
      </c>
      <c r="M9969" s="223"/>
      <c r="N9969" s="203"/>
      <c r="O9969" s="222" t="s">
        <v>326</v>
      </c>
    </row>
    <row r="9970" spans="1:15" ht="29.25" customHeight="1">
      <c r="A9970" s="221" t="s">
        <v>2862</v>
      </c>
      <c r="B9970" s="221" t="s">
        <v>3132</v>
      </c>
      <c r="C9970" s="222" t="s">
        <v>3134</v>
      </c>
      <c r="D9970" s="222" t="s">
        <v>168</v>
      </c>
      <c r="E9970" s="199" t="s">
        <v>166</v>
      </c>
      <c r="F9970" s="200"/>
      <c r="G9970" s="200"/>
      <c r="H9970" s="200"/>
      <c r="I9970" s="200">
        <v>45712</v>
      </c>
      <c r="J9970" s="143">
        <f t="shared" si="155"/>
        <v>45712</v>
      </c>
      <c r="K9970" s="202">
        <v>4</v>
      </c>
      <c r="L9970" s="284" t="s">
        <v>6323</v>
      </c>
      <c r="M9970" s="223" t="s">
        <v>6324</v>
      </c>
      <c r="N9970" s="203"/>
      <c r="O9970" s="222" t="s">
        <v>326</v>
      </c>
    </row>
    <row r="9971" spans="1:15" ht="29.25" customHeight="1">
      <c r="A9971" s="221" t="s">
        <v>2862</v>
      </c>
      <c r="B9971" s="221" t="s">
        <v>3132</v>
      </c>
      <c r="C9971" s="222" t="s">
        <v>3134</v>
      </c>
      <c r="D9971" s="222" t="s">
        <v>168</v>
      </c>
      <c r="E9971" s="199" t="s">
        <v>166</v>
      </c>
      <c r="F9971" s="200"/>
      <c r="G9971" s="200"/>
      <c r="H9971" s="200"/>
      <c r="I9971" s="200">
        <v>45712</v>
      </c>
      <c r="J9971" s="143">
        <f t="shared" si="155"/>
        <v>45712</v>
      </c>
      <c r="K9971" s="202">
        <v>1</v>
      </c>
      <c r="L9971" s="284" t="s">
        <v>6325</v>
      </c>
      <c r="M9971" s="223"/>
      <c r="N9971" s="203"/>
      <c r="O9971" s="222" t="s">
        <v>326</v>
      </c>
    </row>
    <row r="9972" spans="1:15" ht="29.25" customHeight="1">
      <c r="A9972" s="221" t="s">
        <v>2862</v>
      </c>
      <c r="B9972" s="221" t="s">
        <v>3132</v>
      </c>
      <c r="C9972" s="222" t="s">
        <v>3134</v>
      </c>
      <c r="D9972" s="222" t="s">
        <v>168</v>
      </c>
      <c r="E9972" s="199" t="s">
        <v>166</v>
      </c>
      <c r="F9972" s="200"/>
      <c r="G9972" s="200"/>
      <c r="H9972" s="200"/>
      <c r="I9972" s="200">
        <v>45712</v>
      </c>
      <c r="J9972" s="143">
        <f t="shared" si="155"/>
        <v>45712</v>
      </c>
      <c r="K9972" s="202">
        <v>3</v>
      </c>
      <c r="L9972" s="285" t="s">
        <v>5504</v>
      </c>
      <c r="M9972" s="223"/>
      <c r="N9972" s="203"/>
      <c r="O9972" s="222" t="s">
        <v>326</v>
      </c>
    </row>
    <row r="9973" spans="1:15" ht="29.25" customHeight="1">
      <c r="A9973" s="221" t="s">
        <v>2862</v>
      </c>
      <c r="B9973" s="221" t="s">
        <v>3132</v>
      </c>
      <c r="C9973" s="222" t="s">
        <v>3134</v>
      </c>
      <c r="D9973" s="222" t="s">
        <v>168</v>
      </c>
      <c r="E9973" s="199" t="s">
        <v>166</v>
      </c>
      <c r="F9973" s="200"/>
      <c r="G9973" s="200"/>
      <c r="H9973" s="200"/>
      <c r="I9973" s="200">
        <v>45713</v>
      </c>
      <c r="J9973" s="143">
        <f t="shared" si="155"/>
        <v>45713</v>
      </c>
      <c r="K9973" s="202">
        <v>2.5</v>
      </c>
      <c r="L9973" s="284" t="s">
        <v>6326</v>
      </c>
      <c r="M9973" s="223"/>
      <c r="N9973" s="203"/>
      <c r="O9973" s="222" t="s">
        <v>326</v>
      </c>
    </row>
    <row r="9974" spans="1:15" ht="29.25" customHeight="1">
      <c r="A9974" s="221" t="s">
        <v>2862</v>
      </c>
      <c r="B9974" s="221" t="s">
        <v>3132</v>
      </c>
      <c r="C9974" s="222" t="s">
        <v>3134</v>
      </c>
      <c r="D9974" s="222" t="s">
        <v>168</v>
      </c>
      <c r="E9974" s="199" t="s">
        <v>166</v>
      </c>
      <c r="F9974" s="200"/>
      <c r="G9974" s="200"/>
      <c r="H9974" s="200"/>
      <c r="I9974" s="200">
        <v>45713</v>
      </c>
      <c r="J9974" s="143">
        <f t="shared" si="155"/>
        <v>45713</v>
      </c>
      <c r="K9974" s="202">
        <v>5.5</v>
      </c>
      <c r="L9974" s="285" t="s">
        <v>4912</v>
      </c>
      <c r="M9974" s="223"/>
      <c r="N9974" s="203"/>
      <c r="O9974" s="222" t="s">
        <v>326</v>
      </c>
    </row>
    <row r="9975" spans="1:15" ht="29.25" customHeight="1">
      <c r="A9975" s="221" t="s">
        <v>2862</v>
      </c>
      <c r="B9975" s="221" t="s">
        <v>3132</v>
      </c>
      <c r="C9975" s="222" t="s">
        <v>3134</v>
      </c>
      <c r="D9975" s="222" t="s">
        <v>168</v>
      </c>
      <c r="E9975" s="199" t="s">
        <v>166</v>
      </c>
      <c r="F9975" s="200"/>
      <c r="G9975" s="200"/>
      <c r="H9975" s="200"/>
      <c r="I9975" s="200">
        <v>45714</v>
      </c>
      <c r="J9975" s="143">
        <f t="shared" si="155"/>
        <v>45714</v>
      </c>
      <c r="K9975" s="202">
        <v>1</v>
      </c>
      <c r="L9975" s="284" t="s">
        <v>6327</v>
      </c>
      <c r="M9975" s="223"/>
      <c r="N9975" s="203"/>
      <c r="O9975" s="222" t="s">
        <v>326</v>
      </c>
    </row>
    <row r="9976" spans="1:15" ht="29.25" customHeight="1">
      <c r="A9976" s="221" t="s">
        <v>2862</v>
      </c>
      <c r="B9976" s="221" t="s">
        <v>3132</v>
      </c>
      <c r="C9976" s="222" t="s">
        <v>3134</v>
      </c>
      <c r="D9976" s="222" t="s">
        <v>168</v>
      </c>
      <c r="E9976" s="199" t="s">
        <v>166</v>
      </c>
      <c r="F9976" s="200"/>
      <c r="G9976" s="200"/>
      <c r="H9976" s="200"/>
      <c r="I9976" s="200">
        <v>45714</v>
      </c>
      <c r="J9976" s="143">
        <f t="shared" si="155"/>
        <v>45714</v>
      </c>
      <c r="K9976" s="202">
        <v>7</v>
      </c>
      <c r="L9976" s="285" t="s">
        <v>4922</v>
      </c>
      <c r="M9976" s="223"/>
      <c r="N9976" s="203"/>
      <c r="O9976" s="222" t="s">
        <v>326</v>
      </c>
    </row>
    <row r="9977" spans="1:15" ht="29.25" customHeight="1">
      <c r="A9977" s="221" t="s">
        <v>2862</v>
      </c>
      <c r="B9977" s="221" t="s">
        <v>3132</v>
      </c>
      <c r="C9977" s="222" t="s">
        <v>3134</v>
      </c>
      <c r="D9977" s="222" t="s">
        <v>168</v>
      </c>
      <c r="E9977" s="199" t="s">
        <v>166</v>
      </c>
      <c r="F9977" s="200"/>
      <c r="G9977" s="200"/>
      <c r="H9977" s="200"/>
      <c r="I9977" s="200">
        <v>45715</v>
      </c>
      <c r="J9977" s="143">
        <f t="shared" si="155"/>
        <v>45715</v>
      </c>
      <c r="K9977" s="202">
        <v>2</v>
      </c>
      <c r="L9977" s="284" t="s">
        <v>6328</v>
      </c>
      <c r="M9977" s="223"/>
      <c r="N9977" s="203"/>
      <c r="O9977" s="222" t="s">
        <v>326</v>
      </c>
    </row>
    <row r="9978" spans="1:15" ht="29.25" customHeight="1">
      <c r="A9978" s="221" t="s">
        <v>2862</v>
      </c>
      <c r="B9978" s="221" t="s">
        <v>3132</v>
      </c>
      <c r="C9978" s="222" t="s">
        <v>3134</v>
      </c>
      <c r="D9978" s="222" t="s">
        <v>168</v>
      </c>
      <c r="E9978" s="199" t="s">
        <v>166</v>
      </c>
      <c r="F9978" s="200"/>
      <c r="G9978" s="200"/>
      <c r="H9978" s="200"/>
      <c r="I9978" s="200">
        <v>45715</v>
      </c>
      <c r="J9978" s="143">
        <f t="shared" si="155"/>
        <v>45715</v>
      </c>
      <c r="K9978" s="202">
        <v>6</v>
      </c>
      <c r="L9978" s="285" t="s">
        <v>5337</v>
      </c>
      <c r="M9978" s="223"/>
      <c r="N9978" s="203"/>
      <c r="O9978" s="222" t="s">
        <v>326</v>
      </c>
    </row>
    <row r="9979" spans="1:15" ht="29.25" customHeight="1">
      <c r="A9979" s="221" t="s">
        <v>2862</v>
      </c>
      <c r="B9979" s="221" t="s">
        <v>3132</v>
      </c>
      <c r="C9979" s="222" t="s">
        <v>3134</v>
      </c>
      <c r="D9979" s="222" t="s">
        <v>168</v>
      </c>
      <c r="E9979" s="199" t="s">
        <v>166</v>
      </c>
      <c r="F9979" s="200"/>
      <c r="G9979" s="200"/>
      <c r="H9979" s="200"/>
      <c r="I9979" s="200">
        <v>45719</v>
      </c>
      <c r="J9979" s="143">
        <f t="shared" si="155"/>
        <v>45719</v>
      </c>
      <c r="K9979" s="202">
        <v>7.5</v>
      </c>
      <c r="L9979" s="285" t="s">
        <v>4549</v>
      </c>
      <c r="M9979" s="223"/>
      <c r="N9979" s="203"/>
      <c r="O9979" s="222" t="s">
        <v>326</v>
      </c>
    </row>
    <row r="9980" spans="1:15" ht="29.25" customHeight="1">
      <c r="A9980" s="221" t="s">
        <v>2862</v>
      </c>
      <c r="B9980" s="221" t="s">
        <v>3132</v>
      </c>
      <c r="C9980" s="222" t="s">
        <v>3134</v>
      </c>
      <c r="D9980" s="222" t="s">
        <v>168</v>
      </c>
      <c r="E9980" s="199" t="s">
        <v>166</v>
      </c>
      <c r="F9980" s="200"/>
      <c r="G9980" s="200"/>
      <c r="H9980" s="200"/>
      <c r="I9980" s="200">
        <v>45719</v>
      </c>
      <c r="J9980" s="143">
        <f t="shared" si="155"/>
        <v>45719</v>
      </c>
      <c r="K9980" s="202">
        <v>0.5</v>
      </c>
      <c r="L9980" s="284" t="s">
        <v>6502</v>
      </c>
      <c r="M9980" s="223"/>
      <c r="N9980" s="203"/>
      <c r="O9980" s="222" t="s">
        <v>326</v>
      </c>
    </row>
    <row r="9981" spans="1:15" ht="29.25" customHeight="1">
      <c r="A9981" s="221" t="s">
        <v>2862</v>
      </c>
      <c r="B9981" s="221" t="s">
        <v>3132</v>
      </c>
      <c r="C9981" s="222" t="s">
        <v>3134</v>
      </c>
      <c r="D9981" s="222" t="s">
        <v>168</v>
      </c>
      <c r="E9981" s="199" t="s">
        <v>166</v>
      </c>
      <c r="F9981" s="200"/>
      <c r="G9981" s="200"/>
      <c r="H9981" s="200"/>
      <c r="I9981" s="200">
        <v>45720</v>
      </c>
      <c r="J9981" s="143">
        <f t="shared" si="155"/>
        <v>45720</v>
      </c>
      <c r="K9981" s="202">
        <v>0.5</v>
      </c>
      <c r="L9981" s="285" t="s">
        <v>6503</v>
      </c>
      <c r="M9981" s="223"/>
      <c r="N9981" s="203"/>
      <c r="O9981" s="222" t="s">
        <v>326</v>
      </c>
    </row>
    <row r="9982" spans="1:15" ht="29.25" customHeight="1">
      <c r="A9982" s="221" t="s">
        <v>2862</v>
      </c>
      <c r="B9982" s="221" t="s">
        <v>3132</v>
      </c>
      <c r="C9982" s="222" t="s">
        <v>3134</v>
      </c>
      <c r="D9982" s="222" t="s">
        <v>168</v>
      </c>
      <c r="E9982" s="199" t="s">
        <v>166</v>
      </c>
      <c r="F9982" s="200"/>
      <c r="G9982" s="200"/>
      <c r="H9982" s="200"/>
      <c r="I9982" s="200">
        <v>45720</v>
      </c>
      <c r="J9982" s="143">
        <f t="shared" si="155"/>
        <v>45720</v>
      </c>
      <c r="K9982" s="202">
        <v>7.5</v>
      </c>
      <c r="L9982" s="285" t="s">
        <v>5842</v>
      </c>
      <c r="M9982" s="223"/>
      <c r="N9982" s="203"/>
      <c r="O9982" s="222" t="s">
        <v>326</v>
      </c>
    </row>
    <row r="9983" spans="1:15" ht="29.25" customHeight="1">
      <c r="A9983" s="221" t="s">
        <v>2862</v>
      </c>
      <c r="B9983" s="221" t="s">
        <v>3132</v>
      </c>
      <c r="C9983" s="222" t="s">
        <v>3134</v>
      </c>
      <c r="D9983" s="222" t="s">
        <v>168</v>
      </c>
      <c r="E9983" s="199" t="s">
        <v>166</v>
      </c>
      <c r="F9983" s="200"/>
      <c r="G9983" s="200"/>
      <c r="H9983" s="200"/>
      <c r="I9983" s="200">
        <v>45721</v>
      </c>
      <c r="J9983" s="143">
        <f t="shared" si="155"/>
        <v>45721</v>
      </c>
      <c r="K9983" s="202">
        <v>0.5</v>
      </c>
      <c r="L9983" s="285" t="s">
        <v>6503</v>
      </c>
      <c r="M9983" s="223"/>
      <c r="N9983" s="203"/>
      <c r="O9983" s="222" t="s">
        <v>326</v>
      </c>
    </row>
    <row r="9984" spans="1:15" ht="29.25" customHeight="1">
      <c r="A9984" s="221" t="s">
        <v>2862</v>
      </c>
      <c r="B9984" s="221" t="s">
        <v>3132</v>
      </c>
      <c r="C9984" s="222" t="s">
        <v>3134</v>
      </c>
      <c r="D9984" s="222" t="s">
        <v>168</v>
      </c>
      <c r="E9984" s="199" t="s">
        <v>166</v>
      </c>
      <c r="F9984" s="200"/>
      <c r="G9984" s="200"/>
      <c r="H9984" s="200"/>
      <c r="I9984" s="200">
        <v>45721</v>
      </c>
      <c r="J9984" s="143">
        <f t="shared" si="155"/>
        <v>45721</v>
      </c>
      <c r="K9984" s="202">
        <v>7.5</v>
      </c>
      <c r="L9984" s="285" t="s">
        <v>6504</v>
      </c>
      <c r="M9984" s="223"/>
      <c r="N9984" s="203"/>
      <c r="O9984" s="222" t="s">
        <v>326</v>
      </c>
    </row>
    <row r="9985" spans="1:15" ht="29.25" customHeight="1">
      <c r="A9985" s="221" t="s">
        <v>2862</v>
      </c>
      <c r="B9985" s="221" t="s">
        <v>3132</v>
      </c>
      <c r="C9985" s="222" t="s">
        <v>3134</v>
      </c>
      <c r="D9985" s="222" t="s">
        <v>168</v>
      </c>
      <c r="E9985" s="199" t="s">
        <v>166</v>
      </c>
      <c r="F9985" s="200"/>
      <c r="G9985" s="200"/>
      <c r="H9985" s="200"/>
      <c r="I9985" s="200">
        <v>45722</v>
      </c>
      <c r="J9985" s="143">
        <f t="shared" si="155"/>
        <v>45722</v>
      </c>
      <c r="K9985" s="202">
        <v>3</v>
      </c>
      <c r="L9985" s="285" t="s">
        <v>5833</v>
      </c>
      <c r="M9985" s="223"/>
      <c r="N9985" s="203"/>
      <c r="O9985" s="222" t="s">
        <v>326</v>
      </c>
    </row>
    <row r="9986" spans="1:15" ht="29.25" customHeight="1">
      <c r="A9986" s="221" t="s">
        <v>2862</v>
      </c>
      <c r="B9986" s="221" t="s">
        <v>3132</v>
      </c>
      <c r="C9986" s="222" t="s">
        <v>3134</v>
      </c>
      <c r="D9986" s="222" t="s">
        <v>168</v>
      </c>
      <c r="E9986" s="199" t="s">
        <v>166</v>
      </c>
      <c r="F9986" s="200"/>
      <c r="G9986" s="200"/>
      <c r="H9986" s="200"/>
      <c r="I9986" s="200">
        <v>45722</v>
      </c>
      <c r="J9986" s="143">
        <f t="shared" si="155"/>
        <v>45722</v>
      </c>
      <c r="K9986" s="202">
        <v>5</v>
      </c>
      <c r="L9986" s="284" t="s">
        <v>6505</v>
      </c>
      <c r="M9986" s="223"/>
      <c r="N9986" s="203"/>
      <c r="O9986" s="222" t="s">
        <v>326</v>
      </c>
    </row>
    <row r="9987" spans="1:15" ht="29.25" customHeight="1">
      <c r="A9987" s="221" t="s">
        <v>2862</v>
      </c>
      <c r="B9987" s="221" t="s">
        <v>3132</v>
      </c>
      <c r="C9987" s="222" t="s">
        <v>3134</v>
      </c>
      <c r="D9987" s="222" t="s">
        <v>168</v>
      </c>
      <c r="E9987" s="199" t="s">
        <v>166</v>
      </c>
      <c r="F9987" s="200"/>
      <c r="G9987" s="200"/>
      <c r="H9987" s="200"/>
      <c r="I9987" s="200">
        <v>45723</v>
      </c>
      <c r="J9987" s="143">
        <f t="shared" ref="J9987:J10050" si="156">I9987</f>
        <v>45723</v>
      </c>
      <c r="K9987" s="202">
        <v>7.5</v>
      </c>
      <c r="L9987" s="285" t="s">
        <v>5042</v>
      </c>
      <c r="M9987" s="223"/>
      <c r="N9987" s="203"/>
      <c r="O9987" s="222" t="s">
        <v>326</v>
      </c>
    </row>
    <row r="9988" spans="1:15" ht="29.25" customHeight="1">
      <c r="A9988" s="221" t="s">
        <v>2862</v>
      </c>
      <c r="B9988" s="221" t="s">
        <v>3132</v>
      </c>
      <c r="C9988" s="222" t="s">
        <v>3134</v>
      </c>
      <c r="D9988" s="222" t="s">
        <v>168</v>
      </c>
      <c r="E9988" s="199" t="s">
        <v>166</v>
      </c>
      <c r="F9988" s="200"/>
      <c r="G9988" s="200"/>
      <c r="H9988" s="200"/>
      <c r="I9988" s="200">
        <v>45723</v>
      </c>
      <c r="J9988" s="143">
        <f t="shared" si="156"/>
        <v>45723</v>
      </c>
      <c r="K9988" s="202">
        <v>0.5</v>
      </c>
      <c r="L9988" s="285" t="s">
        <v>6503</v>
      </c>
      <c r="M9988" s="223"/>
      <c r="N9988" s="203"/>
      <c r="O9988" s="222" t="s">
        <v>326</v>
      </c>
    </row>
    <row r="9989" spans="1:15" ht="29.25" customHeight="1">
      <c r="A9989" s="221" t="s">
        <v>2862</v>
      </c>
      <c r="B9989" s="221" t="s">
        <v>3132</v>
      </c>
      <c r="C9989" s="222" t="s">
        <v>3134</v>
      </c>
      <c r="D9989" s="222" t="s">
        <v>168</v>
      </c>
      <c r="E9989" s="199" t="s">
        <v>166</v>
      </c>
      <c r="F9989" s="200"/>
      <c r="G9989" s="200"/>
      <c r="H9989" s="200"/>
      <c r="I9989" s="200">
        <v>45726</v>
      </c>
      <c r="J9989" s="143">
        <f t="shared" si="156"/>
        <v>45726</v>
      </c>
      <c r="K9989" s="202">
        <v>7.5</v>
      </c>
      <c r="L9989" s="285" t="s">
        <v>6666</v>
      </c>
      <c r="M9989" s="223"/>
      <c r="N9989" s="203"/>
      <c r="O9989" s="222" t="s">
        <v>326</v>
      </c>
    </row>
    <row r="9990" spans="1:15" ht="29.25" customHeight="1">
      <c r="A9990" s="221" t="s">
        <v>2862</v>
      </c>
      <c r="B9990" s="221" t="s">
        <v>3132</v>
      </c>
      <c r="C9990" s="222" t="s">
        <v>3134</v>
      </c>
      <c r="D9990" s="222" t="s">
        <v>168</v>
      </c>
      <c r="E9990" s="199" t="s">
        <v>166</v>
      </c>
      <c r="F9990" s="200"/>
      <c r="G9990" s="200"/>
      <c r="H9990" s="200"/>
      <c r="I9990" s="200">
        <v>45726</v>
      </c>
      <c r="J9990" s="143">
        <f t="shared" si="156"/>
        <v>45726</v>
      </c>
      <c r="K9990" s="202">
        <v>0.5</v>
      </c>
      <c r="L9990" s="284" t="s">
        <v>6667</v>
      </c>
      <c r="M9990" s="223"/>
      <c r="N9990" s="203"/>
      <c r="O9990" s="222" t="s">
        <v>326</v>
      </c>
    </row>
    <row r="9991" spans="1:15" ht="29.25" customHeight="1">
      <c r="A9991" s="221" t="s">
        <v>2862</v>
      </c>
      <c r="B9991" s="221" t="s">
        <v>3132</v>
      </c>
      <c r="C9991" s="222" t="s">
        <v>3134</v>
      </c>
      <c r="D9991" s="222" t="s">
        <v>168</v>
      </c>
      <c r="E9991" s="199" t="s">
        <v>166</v>
      </c>
      <c r="F9991" s="200"/>
      <c r="G9991" s="200"/>
      <c r="H9991" s="200"/>
      <c r="I9991" s="200">
        <v>45727</v>
      </c>
      <c r="J9991" s="143">
        <f t="shared" si="156"/>
        <v>45727</v>
      </c>
      <c r="K9991" s="202">
        <v>5.5</v>
      </c>
      <c r="L9991" s="285" t="s">
        <v>4922</v>
      </c>
      <c r="M9991" s="223"/>
      <c r="N9991" s="203"/>
      <c r="O9991" s="222" t="s">
        <v>326</v>
      </c>
    </row>
    <row r="9992" spans="1:15" ht="29.25" customHeight="1">
      <c r="A9992" s="221" t="s">
        <v>2862</v>
      </c>
      <c r="B9992" s="221" t="s">
        <v>3132</v>
      </c>
      <c r="C9992" s="222" t="s">
        <v>3134</v>
      </c>
      <c r="D9992" s="222" t="s">
        <v>168</v>
      </c>
      <c r="E9992" s="199" t="s">
        <v>166</v>
      </c>
      <c r="F9992" s="200"/>
      <c r="G9992" s="200"/>
      <c r="H9992" s="200"/>
      <c r="I9992" s="200">
        <v>45727</v>
      </c>
      <c r="J9992" s="143">
        <f t="shared" si="156"/>
        <v>45727</v>
      </c>
      <c r="K9992" s="202">
        <v>2.5</v>
      </c>
      <c r="L9992" s="284" t="s">
        <v>6668</v>
      </c>
      <c r="M9992" s="223"/>
      <c r="N9992" s="203"/>
      <c r="O9992" s="222" t="s">
        <v>326</v>
      </c>
    </row>
    <row r="9993" spans="1:15" ht="29.25" customHeight="1">
      <c r="A9993" s="221" t="s">
        <v>2862</v>
      </c>
      <c r="B9993" s="221" t="s">
        <v>3132</v>
      </c>
      <c r="C9993" s="222" t="s">
        <v>3134</v>
      </c>
      <c r="D9993" s="222" t="s">
        <v>168</v>
      </c>
      <c r="E9993" s="199" t="s">
        <v>166</v>
      </c>
      <c r="F9993" s="200"/>
      <c r="G9993" s="200"/>
      <c r="H9993" s="200"/>
      <c r="I9993" s="200">
        <v>45728</v>
      </c>
      <c r="J9993" s="143">
        <f t="shared" si="156"/>
        <v>45728</v>
      </c>
      <c r="K9993" s="202">
        <v>4</v>
      </c>
      <c r="L9993" s="284" t="s">
        <v>6669</v>
      </c>
      <c r="M9993" s="223" t="s">
        <v>6670</v>
      </c>
      <c r="N9993" s="203"/>
      <c r="O9993" s="222" t="s">
        <v>326</v>
      </c>
    </row>
    <row r="9994" spans="1:15" ht="29.25" customHeight="1">
      <c r="A9994" s="221" t="s">
        <v>2862</v>
      </c>
      <c r="B9994" s="221" t="s">
        <v>3132</v>
      </c>
      <c r="C9994" s="222" t="s">
        <v>3134</v>
      </c>
      <c r="D9994" s="222" t="s">
        <v>168</v>
      </c>
      <c r="E9994" s="199" t="s">
        <v>166</v>
      </c>
      <c r="F9994" s="200"/>
      <c r="G9994" s="200"/>
      <c r="H9994" s="200"/>
      <c r="I9994" s="200">
        <v>45728</v>
      </c>
      <c r="J9994" s="143">
        <f t="shared" si="156"/>
        <v>45728</v>
      </c>
      <c r="K9994" s="202">
        <v>0.5</v>
      </c>
      <c r="L9994" s="284" t="s">
        <v>6671</v>
      </c>
      <c r="M9994" s="223"/>
      <c r="N9994" s="203"/>
      <c r="O9994" s="222" t="s">
        <v>326</v>
      </c>
    </row>
    <row r="9995" spans="1:15" ht="29.25" customHeight="1">
      <c r="A9995" s="221" t="s">
        <v>2862</v>
      </c>
      <c r="B9995" s="221" t="s">
        <v>3132</v>
      </c>
      <c r="C9995" s="222" t="s">
        <v>3134</v>
      </c>
      <c r="D9995" s="222" t="s">
        <v>168</v>
      </c>
      <c r="E9995" s="199" t="s">
        <v>166</v>
      </c>
      <c r="F9995" s="200"/>
      <c r="G9995" s="200"/>
      <c r="H9995" s="200"/>
      <c r="I9995" s="200">
        <v>45728</v>
      </c>
      <c r="J9995" s="143">
        <f t="shared" si="156"/>
        <v>45728</v>
      </c>
      <c r="K9995" s="202">
        <v>3.5</v>
      </c>
      <c r="L9995" s="285" t="s">
        <v>4912</v>
      </c>
      <c r="M9995" s="223"/>
      <c r="N9995" s="203"/>
      <c r="O9995" s="222" t="s">
        <v>326</v>
      </c>
    </row>
    <row r="9996" spans="1:15" ht="29.25" customHeight="1">
      <c r="A9996" s="221" t="s">
        <v>2862</v>
      </c>
      <c r="B9996" s="221" t="s">
        <v>3132</v>
      </c>
      <c r="C9996" s="222" t="s">
        <v>3134</v>
      </c>
      <c r="D9996" s="222" t="s">
        <v>168</v>
      </c>
      <c r="E9996" s="199" t="s">
        <v>166</v>
      </c>
      <c r="F9996" s="200"/>
      <c r="G9996" s="200"/>
      <c r="H9996" s="200"/>
      <c r="I9996" s="200">
        <v>45729</v>
      </c>
      <c r="J9996" s="143">
        <f t="shared" si="156"/>
        <v>45729</v>
      </c>
      <c r="K9996" s="202">
        <v>7.5</v>
      </c>
      <c r="L9996" s="285" t="s">
        <v>4922</v>
      </c>
      <c r="M9996" s="223"/>
      <c r="N9996" s="203"/>
      <c r="O9996" s="222" t="s">
        <v>326</v>
      </c>
    </row>
    <row r="9997" spans="1:15" ht="29.25" customHeight="1">
      <c r="A9997" s="221" t="s">
        <v>2862</v>
      </c>
      <c r="B9997" s="221" t="s">
        <v>3132</v>
      </c>
      <c r="C9997" s="222" t="s">
        <v>3134</v>
      </c>
      <c r="D9997" s="222" t="s">
        <v>168</v>
      </c>
      <c r="E9997" s="199" t="s">
        <v>166</v>
      </c>
      <c r="F9997" s="200"/>
      <c r="G9997" s="200"/>
      <c r="H9997" s="200"/>
      <c r="I9997" s="200">
        <v>45729</v>
      </c>
      <c r="J9997" s="143">
        <f t="shared" si="156"/>
        <v>45729</v>
      </c>
      <c r="K9997" s="202">
        <v>0.5</v>
      </c>
      <c r="L9997" s="284" t="s">
        <v>6672</v>
      </c>
      <c r="M9997" s="223"/>
      <c r="N9997" s="203"/>
      <c r="O9997" s="222" t="s">
        <v>326</v>
      </c>
    </row>
    <row r="9998" spans="1:15" ht="29.25" customHeight="1">
      <c r="A9998" s="221" t="s">
        <v>2862</v>
      </c>
      <c r="B9998" s="221" t="s">
        <v>3132</v>
      </c>
      <c r="C9998" s="222" t="s">
        <v>3134</v>
      </c>
      <c r="D9998" s="222" t="s">
        <v>168</v>
      </c>
      <c r="E9998" s="199" t="s">
        <v>166</v>
      </c>
      <c r="F9998" s="200"/>
      <c r="G9998" s="200"/>
      <c r="H9998" s="200"/>
      <c r="I9998" s="200">
        <v>45730</v>
      </c>
      <c r="J9998" s="143">
        <f t="shared" si="156"/>
        <v>45730</v>
      </c>
      <c r="K9998" s="202">
        <v>0.5</v>
      </c>
      <c r="L9998" s="284" t="s">
        <v>6673</v>
      </c>
      <c r="M9998" s="223"/>
      <c r="N9998" s="203"/>
      <c r="O9998" s="222" t="s">
        <v>326</v>
      </c>
    </row>
    <row r="9999" spans="1:15" ht="29.25" customHeight="1">
      <c r="A9999" s="221" t="s">
        <v>2862</v>
      </c>
      <c r="B9999" s="221" t="s">
        <v>3132</v>
      </c>
      <c r="C9999" s="222" t="s">
        <v>3134</v>
      </c>
      <c r="D9999" s="222" t="s">
        <v>168</v>
      </c>
      <c r="E9999" s="199" t="s">
        <v>166</v>
      </c>
      <c r="F9999" s="200"/>
      <c r="G9999" s="200"/>
      <c r="H9999" s="200"/>
      <c r="I9999" s="200">
        <v>45730</v>
      </c>
      <c r="J9999" s="143">
        <f t="shared" si="156"/>
        <v>45730</v>
      </c>
      <c r="K9999" s="202">
        <v>7.5</v>
      </c>
      <c r="L9999" s="285" t="s">
        <v>4547</v>
      </c>
      <c r="M9999" s="223"/>
      <c r="N9999" s="203"/>
      <c r="O9999" s="222" t="s">
        <v>326</v>
      </c>
    </row>
    <row r="10000" spans="1:15" ht="29.25" customHeight="1">
      <c r="A10000" s="221" t="s">
        <v>2862</v>
      </c>
      <c r="B10000" s="221" t="s">
        <v>3132</v>
      </c>
      <c r="C10000" s="222" t="s">
        <v>3134</v>
      </c>
      <c r="D10000" s="222" t="s">
        <v>168</v>
      </c>
      <c r="E10000" s="199" t="s">
        <v>166</v>
      </c>
      <c r="F10000" s="200"/>
      <c r="G10000" s="200"/>
      <c r="H10000" s="200"/>
      <c r="I10000" s="200">
        <v>45733</v>
      </c>
      <c r="J10000" s="143">
        <f t="shared" si="156"/>
        <v>45733</v>
      </c>
      <c r="K10000" s="202">
        <v>7.5</v>
      </c>
      <c r="L10000" s="285" t="s">
        <v>4922</v>
      </c>
      <c r="M10000" s="223"/>
      <c r="N10000" s="203"/>
      <c r="O10000" s="222" t="s">
        <v>326</v>
      </c>
    </row>
    <row r="10001" spans="1:15" ht="29.25" customHeight="1">
      <c r="A10001" s="221" t="s">
        <v>2862</v>
      </c>
      <c r="B10001" s="221" t="s">
        <v>3132</v>
      </c>
      <c r="C10001" s="222" t="s">
        <v>3134</v>
      </c>
      <c r="D10001" s="222" t="s">
        <v>168</v>
      </c>
      <c r="E10001" s="199" t="s">
        <v>166</v>
      </c>
      <c r="F10001" s="200"/>
      <c r="G10001" s="200"/>
      <c r="H10001" s="200"/>
      <c r="I10001" s="200">
        <v>45733</v>
      </c>
      <c r="J10001" s="143">
        <f t="shared" si="156"/>
        <v>45733</v>
      </c>
      <c r="K10001" s="202">
        <v>0.5</v>
      </c>
      <c r="L10001" s="284" t="s">
        <v>6855</v>
      </c>
      <c r="M10001" s="223"/>
      <c r="N10001" s="203"/>
      <c r="O10001" s="222" t="s">
        <v>326</v>
      </c>
    </row>
    <row r="10002" spans="1:15" ht="29.25" customHeight="1">
      <c r="A10002" s="221" t="s">
        <v>2862</v>
      </c>
      <c r="B10002" s="221" t="s">
        <v>3132</v>
      </c>
      <c r="C10002" s="222" t="s">
        <v>3134</v>
      </c>
      <c r="D10002" s="222" t="s">
        <v>168</v>
      </c>
      <c r="E10002" s="199" t="s">
        <v>166</v>
      </c>
      <c r="F10002" s="200"/>
      <c r="G10002" s="200"/>
      <c r="H10002" s="200"/>
      <c r="I10002" s="200">
        <v>45734</v>
      </c>
      <c r="J10002" s="143">
        <f t="shared" si="156"/>
        <v>45734</v>
      </c>
      <c r="K10002" s="202">
        <v>0.5</v>
      </c>
      <c r="L10002" s="284" t="s">
        <v>6856</v>
      </c>
      <c r="M10002" s="223"/>
      <c r="N10002" s="203"/>
      <c r="O10002" s="222" t="s">
        <v>326</v>
      </c>
    </row>
    <row r="10003" spans="1:15" ht="29.25" customHeight="1">
      <c r="A10003" s="221" t="s">
        <v>2862</v>
      </c>
      <c r="B10003" s="221" t="s">
        <v>3132</v>
      </c>
      <c r="C10003" s="222" t="s">
        <v>3134</v>
      </c>
      <c r="D10003" s="222" t="s">
        <v>168</v>
      </c>
      <c r="E10003" s="199" t="s">
        <v>166</v>
      </c>
      <c r="F10003" s="200"/>
      <c r="G10003" s="200"/>
      <c r="H10003" s="200"/>
      <c r="I10003" s="200">
        <v>45734</v>
      </c>
      <c r="J10003" s="143">
        <f t="shared" si="156"/>
        <v>45734</v>
      </c>
      <c r="K10003" s="202">
        <v>7.5</v>
      </c>
      <c r="L10003" s="285" t="s">
        <v>4423</v>
      </c>
      <c r="M10003" s="223"/>
      <c r="N10003" s="203"/>
      <c r="O10003" s="222" t="s">
        <v>326</v>
      </c>
    </row>
    <row r="10004" spans="1:15" ht="29.25" customHeight="1">
      <c r="A10004" s="221" t="s">
        <v>2862</v>
      </c>
      <c r="B10004" s="221" t="s">
        <v>3132</v>
      </c>
      <c r="C10004" s="222" t="s">
        <v>3134</v>
      </c>
      <c r="D10004" s="222" t="s">
        <v>168</v>
      </c>
      <c r="E10004" s="199" t="s">
        <v>166</v>
      </c>
      <c r="F10004" s="200"/>
      <c r="G10004" s="200"/>
      <c r="H10004" s="200"/>
      <c r="I10004" s="200">
        <v>45735</v>
      </c>
      <c r="J10004" s="143">
        <f t="shared" si="156"/>
        <v>45735</v>
      </c>
      <c r="K10004" s="202">
        <v>7</v>
      </c>
      <c r="L10004" s="285" t="s">
        <v>5506</v>
      </c>
      <c r="M10004" s="223"/>
      <c r="N10004" s="203"/>
      <c r="O10004" s="222" t="s">
        <v>326</v>
      </c>
    </row>
    <row r="10005" spans="1:15" ht="29.25" customHeight="1">
      <c r="A10005" s="221" t="s">
        <v>2862</v>
      </c>
      <c r="B10005" s="221" t="s">
        <v>3132</v>
      </c>
      <c r="C10005" s="222" t="s">
        <v>3134</v>
      </c>
      <c r="D10005" s="222" t="s">
        <v>168</v>
      </c>
      <c r="E10005" s="199" t="s">
        <v>166</v>
      </c>
      <c r="F10005" s="200"/>
      <c r="G10005" s="200"/>
      <c r="H10005" s="200"/>
      <c r="I10005" s="200">
        <v>45735</v>
      </c>
      <c r="J10005" s="143">
        <f t="shared" si="156"/>
        <v>45735</v>
      </c>
      <c r="K10005" s="202">
        <v>1</v>
      </c>
      <c r="L10005" s="284" t="s">
        <v>6857</v>
      </c>
      <c r="M10005" s="223"/>
      <c r="N10005" s="203"/>
      <c r="O10005" s="222" t="s">
        <v>326</v>
      </c>
    </row>
    <row r="10006" spans="1:15" ht="29.25" customHeight="1">
      <c r="A10006" s="221" t="s">
        <v>2862</v>
      </c>
      <c r="B10006" s="221" t="s">
        <v>3132</v>
      </c>
      <c r="C10006" s="222" t="s">
        <v>3134</v>
      </c>
      <c r="D10006" s="222" t="s">
        <v>168</v>
      </c>
      <c r="E10006" s="199" t="s">
        <v>166</v>
      </c>
      <c r="F10006" s="200"/>
      <c r="G10006" s="200"/>
      <c r="H10006" s="200"/>
      <c r="I10006" s="200">
        <v>45736</v>
      </c>
      <c r="J10006" s="143">
        <f t="shared" si="156"/>
        <v>45736</v>
      </c>
      <c r="K10006" s="202">
        <v>7.5</v>
      </c>
      <c r="L10006" s="285" t="s">
        <v>4922</v>
      </c>
      <c r="M10006" s="223"/>
      <c r="N10006" s="203"/>
      <c r="O10006" s="222" t="s">
        <v>326</v>
      </c>
    </row>
    <row r="10007" spans="1:15" ht="29.25" customHeight="1">
      <c r="A10007" s="221" t="s">
        <v>2862</v>
      </c>
      <c r="B10007" s="221" t="s">
        <v>3132</v>
      </c>
      <c r="C10007" s="222" t="s">
        <v>3134</v>
      </c>
      <c r="D10007" s="222" t="s">
        <v>168</v>
      </c>
      <c r="E10007" s="199" t="s">
        <v>166</v>
      </c>
      <c r="F10007" s="200"/>
      <c r="G10007" s="200"/>
      <c r="H10007" s="200"/>
      <c r="I10007" s="200">
        <v>45736</v>
      </c>
      <c r="J10007" s="143">
        <f t="shared" si="156"/>
        <v>45736</v>
      </c>
      <c r="K10007" s="202">
        <v>0.5</v>
      </c>
      <c r="L10007" s="284" t="s">
        <v>6858</v>
      </c>
      <c r="M10007" s="223"/>
      <c r="N10007" s="203"/>
      <c r="O10007" s="222" t="s">
        <v>326</v>
      </c>
    </row>
    <row r="10008" spans="1:15" ht="29.25" customHeight="1">
      <c r="A10008" s="221" t="s">
        <v>2862</v>
      </c>
      <c r="B10008" s="221" t="s">
        <v>3132</v>
      </c>
      <c r="C10008" s="222" t="s">
        <v>3134</v>
      </c>
      <c r="D10008" s="222" t="s">
        <v>168</v>
      </c>
      <c r="E10008" s="199" t="s">
        <v>166</v>
      </c>
      <c r="F10008" s="200"/>
      <c r="G10008" s="200"/>
      <c r="H10008" s="200"/>
      <c r="I10008" s="200">
        <v>45737</v>
      </c>
      <c r="J10008" s="143">
        <f t="shared" si="156"/>
        <v>45737</v>
      </c>
      <c r="K10008" s="202">
        <v>1</v>
      </c>
      <c r="L10008" s="284" t="s">
        <v>6859</v>
      </c>
      <c r="M10008" s="223"/>
      <c r="N10008" s="203"/>
      <c r="O10008" s="222" t="s">
        <v>326</v>
      </c>
    </row>
    <row r="10009" spans="1:15" ht="29.25" customHeight="1">
      <c r="A10009" s="221" t="s">
        <v>2862</v>
      </c>
      <c r="B10009" s="221" t="s">
        <v>3132</v>
      </c>
      <c r="C10009" s="222" t="s">
        <v>3134</v>
      </c>
      <c r="D10009" s="222" t="s">
        <v>168</v>
      </c>
      <c r="E10009" s="199" t="s">
        <v>166</v>
      </c>
      <c r="F10009" s="200"/>
      <c r="G10009" s="200"/>
      <c r="H10009" s="200"/>
      <c r="I10009" s="200">
        <v>45737</v>
      </c>
      <c r="J10009" s="143">
        <f t="shared" si="156"/>
        <v>45737</v>
      </c>
      <c r="K10009" s="202">
        <v>7</v>
      </c>
      <c r="L10009" s="285" t="s">
        <v>4718</v>
      </c>
      <c r="M10009" s="223"/>
      <c r="N10009" s="203"/>
      <c r="O10009" s="222" t="s">
        <v>326</v>
      </c>
    </row>
    <row r="10010" spans="1:15" ht="29.25" customHeight="1">
      <c r="A10010" s="221" t="s">
        <v>2862</v>
      </c>
      <c r="B10010" s="221" t="s">
        <v>3132</v>
      </c>
      <c r="C10010" s="222" t="s">
        <v>3134</v>
      </c>
      <c r="D10010" s="222" t="s">
        <v>168</v>
      </c>
      <c r="E10010" s="199" t="s">
        <v>166</v>
      </c>
      <c r="F10010" s="200"/>
      <c r="G10010" s="200"/>
      <c r="H10010" s="200"/>
      <c r="I10010" s="200">
        <v>45740</v>
      </c>
      <c r="J10010" s="143">
        <f t="shared" si="156"/>
        <v>45740</v>
      </c>
      <c r="K10010" s="202">
        <v>0.5</v>
      </c>
      <c r="L10010" s="284" t="s">
        <v>7129</v>
      </c>
      <c r="M10010" s="223"/>
      <c r="N10010" s="203"/>
      <c r="O10010" s="222" t="s">
        <v>326</v>
      </c>
    </row>
    <row r="10011" spans="1:15" ht="29.25" customHeight="1">
      <c r="A10011" s="221" t="s">
        <v>2862</v>
      </c>
      <c r="B10011" s="221" t="s">
        <v>3132</v>
      </c>
      <c r="C10011" s="222" t="s">
        <v>3134</v>
      </c>
      <c r="D10011" s="222" t="s">
        <v>168</v>
      </c>
      <c r="E10011" s="199" t="s">
        <v>166</v>
      </c>
      <c r="F10011" s="200"/>
      <c r="G10011" s="200"/>
      <c r="H10011" s="200"/>
      <c r="I10011" s="200">
        <v>45740</v>
      </c>
      <c r="J10011" s="143">
        <f t="shared" si="156"/>
        <v>45740</v>
      </c>
      <c r="K10011" s="202">
        <v>7.5</v>
      </c>
      <c r="L10011" s="285" t="s">
        <v>4547</v>
      </c>
      <c r="M10011" s="223"/>
      <c r="N10011" s="203"/>
      <c r="O10011" s="222" t="s">
        <v>326</v>
      </c>
    </row>
    <row r="10012" spans="1:15" ht="29.25" customHeight="1">
      <c r="A10012" s="221" t="s">
        <v>2862</v>
      </c>
      <c r="B10012" s="221" t="s">
        <v>3132</v>
      </c>
      <c r="C10012" s="222" t="s">
        <v>3134</v>
      </c>
      <c r="D10012" s="222" t="s">
        <v>168</v>
      </c>
      <c r="E10012" s="199" t="s">
        <v>166</v>
      </c>
      <c r="F10012" s="200"/>
      <c r="G10012" s="200"/>
      <c r="H10012" s="200"/>
      <c r="I10012" s="200">
        <v>45741</v>
      </c>
      <c r="J10012" s="143">
        <f t="shared" si="156"/>
        <v>45741</v>
      </c>
      <c r="K10012" s="202">
        <v>4</v>
      </c>
      <c r="L10012" s="285" t="s">
        <v>7130</v>
      </c>
      <c r="M10012" s="223"/>
      <c r="N10012" s="203"/>
      <c r="O10012" s="222" t="s">
        <v>326</v>
      </c>
    </row>
    <row r="10013" spans="1:15" ht="29.25" customHeight="1">
      <c r="A10013" s="221" t="s">
        <v>2862</v>
      </c>
      <c r="B10013" s="221" t="s">
        <v>3132</v>
      </c>
      <c r="C10013" s="222" t="s">
        <v>3134</v>
      </c>
      <c r="D10013" s="222" t="s">
        <v>168</v>
      </c>
      <c r="E10013" s="199" t="s">
        <v>166</v>
      </c>
      <c r="F10013" s="200"/>
      <c r="G10013" s="200"/>
      <c r="H10013" s="200"/>
      <c r="I10013" s="200">
        <v>45741</v>
      </c>
      <c r="J10013" s="143">
        <f t="shared" si="156"/>
        <v>45741</v>
      </c>
      <c r="K10013" s="202">
        <v>1</v>
      </c>
      <c r="L10013" s="284" t="s">
        <v>7131</v>
      </c>
      <c r="M10013" s="223"/>
      <c r="N10013" s="203"/>
      <c r="O10013" s="222" t="s">
        <v>326</v>
      </c>
    </row>
    <row r="10014" spans="1:15" ht="29.25" customHeight="1">
      <c r="A10014" s="221" t="s">
        <v>2862</v>
      </c>
      <c r="B10014" s="221" t="s">
        <v>3132</v>
      </c>
      <c r="C10014" s="222" t="s">
        <v>3134</v>
      </c>
      <c r="D10014" s="222" t="s">
        <v>168</v>
      </c>
      <c r="E10014" s="199" t="s">
        <v>166</v>
      </c>
      <c r="F10014" s="200"/>
      <c r="G10014" s="200"/>
      <c r="H10014" s="200"/>
      <c r="I10014" s="200">
        <v>45741</v>
      </c>
      <c r="J10014" s="143">
        <f t="shared" si="156"/>
        <v>45741</v>
      </c>
      <c r="K10014" s="202">
        <v>3</v>
      </c>
      <c r="L10014" s="285" t="s">
        <v>5037</v>
      </c>
      <c r="M10014" s="223"/>
      <c r="N10014" s="203"/>
      <c r="O10014" s="222" t="s">
        <v>326</v>
      </c>
    </row>
    <row r="10015" spans="1:15" ht="29.25" customHeight="1">
      <c r="A10015" s="221" t="s">
        <v>2862</v>
      </c>
      <c r="B10015" s="221" t="s">
        <v>3132</v>
      </c>
      <c r="C10015" s="222" t="s">
        <v>3134</v>
      </c>
      <c r="D10015" s="222" t="s">
        <v>168</v>
      </c>
      <c r="E10015" s="199" t="s">
        <v>166</v>
      </c>
      <c r="F10015" s="200"/>
      <c r="G10015" s="200"/>
      <c r="H10015" s="200"/>
      <c r="I10015" s="200">
        <v>45742</v>
      </c>
      <c r="J10015" s="143">
        <f t="shared" si="156"/>
        <v>45742</v>
      </c>
      <c r="K10015" s="202">
        <v>8</v>
      </c>
      <c r="L10015" s="285" t="s">
        <v>7130</v>
      </c>
      <c r="M10015" s="223"/>
      <c r="N10015" s="203"/>
      <c r="O10015" s="222" t="s">
        <v>326</v>
      </c>
    </row>
    <row r="10016" spans="1:15" ht="29.25" customHeight="1">
      <c r="A10016" s="221" t="s">
        <v>2862</v>
      </c>
      <c r="B10016" s="221" t="s">
        <v>3132</v>
      </c>
      <c r="C10016" s="222" t="s">
        <v>3134</v>
      </c>
      <c r="D10016" s="222" t="s">
        <v>168</v>
      </c>
      <c r="E10016" s="199" t="s">
        <v>166</v>
      </c>
      <c r="F10016" s="200"/>
      <c r="G10016" s="200"/>
      <c r="H10016" s="200"/>
      <c r="I10016" s="200">
        <v>45743</v>
      </c>
      <c r="J10016" s="143">
        <f t="shared" si="156"/>
        <v>45743</v>
      </c>
      <c r="K10016" s="202">
        <v>2</v>
      </c>
      <c r="L10016" s="284" t="s">
        <v>7132</v>
      </c>
      <c r="M10016" s="223"/>
      <c r="N10016" s="203"/>
      <c r="O10016" s="222" t="s">
        <v>326</v>
      </c>
    </row>
    <row r="10017" spans="1:15" ht="29.25" customHeight="1">
      <c r="A10017" s="221" t="s">
        <v>2862</v>
      </c>
      <c r="B10017" s="221" t="s">
        <v>3132</v>
      </c>
      <c r="C10017" s="222" t="s">
        <v>3134</v>
      </c>
      <c r="D10017" s="222" t="s">
        <v>168</v>
      </c>
      <c r="E10017" s="199" t="s">
        <v>166</v>
      </c>
      <c r="F10017" s="200"/>
      <c r="G10017" s="200"/>
      <c r="H10017" s="200"/>
      <c r="I10017" s="200">
        <v>45743</v>
      </c>
      <c r="J10017" s="143">
        <f t="shared" si="156"/>
        <v>45743</v>
      </c>
      <c r="K10017" s="202">
        <v>4</v>
      </c>
      <c r="L10017" s="285" t="s">
        <v>7130</v>
      </c>
      <c r="M10017" s="223"/>
      <c r="N10017" s="203"/>
      <c r="O10017" s="222" t="s">
        <v>326</v>
      </c>
    </row>
    <row r="10018" spans="1:15" ht="29.25" customHeight="1">
      <c r="A10018" s="221" t="s">
        <v>2862</v>
      </c>
      <c r="B10018" s="221" t="s">
        <v>3132</v>
      </c>
      <c r="C10018" s="222" t="s">
        <v>3134</v>
      </c>
      <c r="D10018" s="222" t="s">
        <v>168</v>
      </c>
      <c r="E10018" s="199" t="s">
        <v>166</v>
      </c>
      <c r="F10018" s="200"/>
      <c r="G10018" s="200"/>
      <c r="H10018" s="200"/>
      <c r="I10018" s="200">
        <v>45743</v>
      </c>
      <c r="J10018" s="143">
        <f t="shared" si="156"/>
        <v>45743</v>
      </c>
      <c r="K10018" s="202">
        <v>2</v>
      </c>
      <c r="L10018" s="285" t="s">
        <v>4421</v>
      </c>
      <c r="M10018" s="223"/>
      <c r="N10018" s="203"/>
      <c r="O10018" s="222" t="s">
        <v>326</v>
      </c>
    </row>
    <row r="10019" spans="1:15" ht="29.25" customHeight="1">
      <c r="A10019" s="221" t="s">
        <v>2862</v>
      </c>
      <c r="B10019" s="221" t="s">
        <v>3132</v>
      </c>
      <c r="C10019" s="222" t="s">
        <v>3134</v>
      </c>
      <c r="D10019" s="222" t="s">
        <v>168</v>
      </c>
      <c r="E10019" s="199" t="s">
        <v>166</v>
      </c>
      <c r="F10019" s="200"/>
      <c r="G10019" s="200"/>
      <c r="H10019" s="200"/>
      <c r="I10019" s="200">
        <v>45744</v>
      </c>
      <c r="J10019" s="143">
        <f t="shared" si="156"/>
        <v>45744</v>
      </c>
      <c r="K10019" s="202">
        <v>0.5</v>
      </c>
      <c r="L10019" s="284" t="s">
        <v>7133</v>
      </c>
      <c r="M10019" s="223"/>
      <c r="N10019" s="203"/>
      <c r="O10019" s="222" t="s">
        <v>326</v>
      </c>
    </row>
    <row r="10020" spans="1:15" ht="29.25" customHeight="1">
      <c r="A10020" s="221" t="s">
        <v>2862</v>
      </c>
      <c r="B10020" s="221" t="s">
        <v>3132</v>
      </c>
      <c r="C10020" s="222" t="s">
        <v>3134</v>
      </c>
      <c r="D10020" s="222" t="s">
        <v>168</v>
      </c>
      <c r="E10020" s="199" t="s">
        <v>166</v>
      </c>
      <c r="F10020" s="200"/>
      <c r="G10020" s="200"/>
      <c r="H10020" s="200"/>
      <c r="I10020" s="200">
        <v>45744</v>
      </c>
      <c r="J10020" s="143">
        <f t="shared" si="156"/>
        <v>45744</v>
      </c>
      <c r="K10020" s="202">
        <v>7.5</v>
      </c>
      <c r="L10020" s="285" t="s">
        <v>5835</v>
      </c>
      <c r="M10020" s="223"/>
      <c r="N10020" s="203"/>
      <c r="O10020" s="222" t="s">
        <v>326</v>
      </c>
    </row>
    <row r="10021" spans="1:15" ht="29.25" customHeight="1">
      <c r="A10021" s="221" t="s">
        <v>2862</v>
      </c>
      <c r="B10021" s="221" t="s">
        <v>3132</v>
      </c>
      <c r="C10021" s="222" t="s">
        <v>3134</v>
      </c>
      <c r="D10021" s="222" t="s">
        <v>168</v>
      </c>
      <c r="E10021" s="199" t="s">
        <v>166</v>
      </c>
      <c r="F10021" s="200"/>
      <c r="G10021" s="200"/>
      <c r="H10021" s="200"/>
      <c r="I10021" s="200">
        <v>45747</v>
      </c>
      <c r="J10021" s="143">
        <f t="shared" si="156"/>
        <v>45747</v>
      </c>
      <c r="K10021" s="202">
        <v>7.5</v>
      </c>
      <c r="L10021" s="285" t="s">
        <v>4922</v>
      </c>
      <c r="M10021" s="223"/>
      <c r="N10021" s="203"/>
      <c r="O10021" s="222" t="s">
        <v>326</v>
      </c>
    </row>
    <row r="10022" spans="1:15" ht="29.25" customHeight="1">
      <c r="A10022" s="221" t="s">
        <v>2862</v>
      </c>
      <c r="B10022" s="221" t="s">
        <v>3132</v>
      </c>
      <c r="C10022" s="222" t="s">
        <v>3134</v>
      </c>
      <c r="D10022" s="222" t="s">
        <v>168</v>
      </c>
      <c r="E10022" s="199" t="s">
        <v>166</v>
      </c>
      <c r="F10022" s="200"/>
      <c r="G10022" s="200"/>
      <c r="H10022" s="200"/>
      <c r="I10022" s="200">
        <v>45747</v>
      </c>
      <c r="J10022" s="143">
        <f t="shared" si="156"/>
        <v>45747</v>
      </c>
      <c r="K10022" s="202">
        <v>0.5</v>
      </c>
      <c r="L10022" s="284" t="s">
        <v>7320</v>
      </c>
      <c r="M10022" s="223"/>
      <c r="N10022" s="203"/>
      <c r="O10022" s="222" t="s">
        <v>326</v>
      </c>
    </row>
    <row r="10023" spans="1:15" ht="29.25" customHeight="1">
      <c r="A10023" s="221" t="s">
        <v>2862</v>
      </c>
      <c r="B10023" s="221" t="s">
        <v>3132</v>
      </c>
      <c r="C10023" s="222" t="s">
        <v>3134</v>
      </c>
      <c r="D10023" s="222" t="s">
        <v>168</v>
      </c>
      <c r="E10023" s="199" t="s">
        <v>166</v>
      </c>
      <c r="F10023" s="200"/>
      <c r="G10023" s="200"/>
      <c r="H10023" s="200"/>
      <c r="I10023" s="200">
        <v>45748</v>
      </c>
      <c r="J10023" s="143">
        <f t="shared" si="156"/>
        <v>45748</v>
      </c>
      <c r="K10023" s="202">
        <v>7.5</v>
      </c>
      <c r="L10023" s="285" t="s">
        <v>5835</v>
      </c>
      <c r="M10023" s="223"/>
      <c r="N10023" s="203"/>
      <c r="O10023" s="222" t="s">
        <v>326</v>
      </c>
    </row>
    <row r="10024" spans="1:15" ht="29.25" customHeight="1">
      <c r="A10024" s="221" t="s">
        <v>2862</v>
      </c>
      <c r="B10024" s="221" t="s">
        <v>3132</v>
      </c>
      <c r="C10024" s="222" t="s">
        <v>3134</v>
      </c>
      <c r="D10024" s="222" t="s">
        <v>168</v>
      </c>
      <c r="E10024" s="199" t="s">
        <v>166</v>
      </c>
      <c r="F10024" s="200"/>
      <c r="G10024" s="200"/>
      <c r="H10024" s="200"/>
      <c r="I10024" s="200">
        <v>45748</v>
      </c>
      <c r="J10024" s="143">
        <f t="shared" si="156"/>
        <v>45748</v>
      </c>
      <c r="K10024" s="202">
        <v>0.5</v>
      </c>
      <c r="L10024" s="284" t="s">
        <v>7321</v>
      </c>
      <c r="M10024" s="223"/>
      <c r="N10024" s="203"/>
      <c r="O10024" s="222" t="s">
        <v>326</v>
      </c>
    </row>
    <row r="10025" spans="1:15" ht="29.25" customHeight="1">
      <c r="A10025" s="221" t="s">
        <v>2862</v>
      </c>
      <c r="B10025" s="221" t="s">
        <v>3132</v>
      </c>
      <c r="C10025" s="222" t="s">
        <v>3134</v>
      </c>
      <c r="D10025" s="222" t="s">
        <v>168</v>
      </c>
      <c r="E10025" s="199" t="s">
        <v>166</v>
      </c>
      <c r="F10025" s="200"/>
      <c r="G10025" s="200"/>
      <c r="H10025" s="200"/>
      <c r="I10025" s="200">
        <v>45749</v>
      </c>
      <c r="J10025" s="143">
        <f t="shared" si="156"/>
        <v>45749</v>
      </c>
      <c r="K10025" s="202">
        <v>6.5</v>
      </c>
      <c r="L10025" s="285" t="s">
        <v>4718</v>
      </c>
      <c r="M10025" s="223"/>
      <c r="N10025" s="203"/>
      <c r="O10025" s="222" t="s">
        <v>326</v>
      </c>
    </row>
    <row r="10026" spans="1:15" ht="29.25" customHeight="1">
      <c r="A10026" s="221" t="s">
        <v>2862</v>
      </c>
      <c r="B10026" s="221" t="s">
        <v>3132</v>
      </c>
      <c r="C10026" s="222" t="s">
        <v>3134</v>
      </c>
      <c r="D10026" s="222" t="s">
        <v>168</v>
      </c>
      <c r="E10026" s="199" t="s">
        <v>166</v>
      </c>
      <c r="F10026" s="200"/>
      <c r="G10026" s="200"/>
      <c r="H10026" s="200"/>
      <c r="I10026" s="200">
        <v>45749</v>
      </c>
      <c r="J10026" s="143">
        <f t="shared" si="156"/>
        <v>45749</v>
      </c>
      <c r="K10026" s="202">
        <v>1.5</v>
      </c>
      <c r="L10026" s="284" t="s">
        <v>7322</v>
      </c>
      <c r="M10026" s="223"/>
      <c r="N10026" s="203"/>
      <c r="O10026" s="222" t="s">
        <v>326</v>
      </c>
    </row>
    <row r="10027" spans="1:15" ht="29.25" customHeight="1">
      <c r="A10027" s="221" t="s">
        <v>2862</v>
      </c>
      <c r="B10027" s="221" t="s">
        <v>3132</v>
      </c>
      <c r="C10027" s="222" t="s">
        <v>3134</v>
      </c>
      <c r="D10027" s="222" t="s">
        <v>168</v>
      </c>
      <c r="E10027" s="199" t="s">
        <v>166</v>
      </c>
      <c r="F10027" s="200"/>
      <c r="G10027" s="200"/>
      <c r="H10027" s="200"/>
      <c r="I10027" s="200">
        <v>45754</v>
      </c>
      <c r="J10027" s="143">
        <f t="shared" si="156"/>
        <v>45754</v>
      </c>
      <c r="K10027" s="202">
        <v>1</v>
      </c>
      <c r="L10027" s="284" t="s">
        <v>7323</v>
      </c>
      <c r="M10027" s="223"/>
      <c r="N10027" s="203"/>
      <c r="O10027" s="222" t="s">
        <v>326</v>
      </c>
    </row>
    <row r="10028" spans="1:15" ht="29.25" customHeight="1">
      <c r="A10028" s="221" t="s">
        <v>2862</v>
      </c>
      <c r="B10028" s="221" t="s">
        <v>3132</v>
      </c>
      <c r="C10028" s="222" t="s">
        <v>3134</v>
      </c>
      <c r="D10028" s="222" t="s">
        <v>168</v>
      </c>
      <c r="E10028" s="199" t="s">
        <v>166</v>
      </c>
      <c r="F10028" s="200"/>
      <c r="G10028" s="200"/>
      <c r="H10028" s="200"/>
      <c r="I10028" s="200">
        <v>45754</v>
      </c>
      <c r="J10028" s="143">
        <f t="shared" si="156"/>
        <v>45754</v>
      </c>
      <c r="K10028" s="202">
        <v>7</v>
      </c>
      <c r="L10028" s="285" t="s">
        <v>5506</v>
      </c>
      <c r="M10028" s="223"/>
      <c r="N10028" s="203"/>
      <c r="O10028" s="222" t="s">
        <v>326</v>
      </c>
    </row>
    <row r="10029" spans="1:15" ht="29.25" customHeight="1">
      <c r="A10029" s="221" t="s">
        <v>2862</v>
      </c>
      <c r="B10029" s="221" t="s">
        <v>3132</v>
      </c>
      <c r="C10029" s="222" t="s">
        <v>3134</v>
      </c>
      <c r="D10029" s="222" t="s">
        <v>168</v>
      </c>
      <c r="E10029" s="199" t="s">
        <v>166</v>
      </c>
      <c r="F10029" s="200"/>
      <c r="G10029" s="200"/>
      <c r="H10029" s="200"/>
      <c r="I10029" s="200">
        <v>45755</v>
      </c>
      <c r="J10029" s="143">
        <f t="shared" si="156"/>
        <v>45755</v>
      </c>
      <c r="K10029" s="202">
        <v>7.5</v>
      </c>
      <c r="L10029" s="285" t="s">
        <v>4922</v>
      </c>
      <c r="M10029" s="223"/>
      <c r="N10029" s="203"/>
      <c r="O10029" s="222" t="s">
        <v>326</v>
      </c>
    </row>
    <row r="10030" spans="1:15" ht="29.25" customHeight="1">
      <c r="A10030" s="221" t="s">
        <v>2862</v>
      </c>
      <c r="B10030" s="221" t="s">
        <v>3132</v>
      </c>
      <c r="C10030" s="222" t="s">
        <v>3134</v>
      </c>
      <c r="D10030" s="222" t="s">
        <v>168</v>
      </c>
      <c r="E10030" s="199" t="s">
        <v>166</v>
      </c>
      <c r="F10030" s="200"/>
      <c r="G10030" s="200"/>
      <c r="H10030" s="200"/>
      <c r="I10030" s="200">
        <v>45755</v>
      </c>
      <c r="J10030" s="143">
        <f t="shared" si="156"/>
        <v>45755</v>
      </c>
      <c r="K10030" s="202">
        <v>0.5</v>
      </c>
      <c r="L10030" s="284" t="s">
        <v>7324</v>
      </c>
      <c r="M10030" s="223"/>
      <c r="N10030" s="203"/>
      <c r="O10030" s="222" t="s">
        <v>326</v>
      </c>
    </row>
    <row r="10031" spans="1:15" ht="29.25" customHeight="1">
      <c r="A10031" s="221" t="s">
        <v>2862</v>
      </c>
      <c r="B10031" s="221" t="s">
        <v>3132</v>
      </c>
      <c r="C10031" s="222" t="s">
        <v>3134</v>
      </c>
      <c r="D10031" s="222" t="s">
        <v>168</v>
      </c>
      <c r="E10031" s="199" t="s">
        <v>166</v>
      </c>
      <c r="F10031" s="200"/>
      <c r="G10031" s="200"/>
      <c r="H10031" s="200"/>
      <c r="I10031" s="200">
        <v>45756</v>
      </c>
      <c r="J10031" s="143">
        <f t="shared" si="156"/>
        <v>45756</v>
      </c>
      <c r="K10031" s="202">
        <v>8</v>
      </c>
      <c r="L10031" s="285" t="s">
        <v>7532</v>
      </c>
      <c r="M10031" s="223"/>
      <c r="N10031" s="203"/>
      <c r="O10031" s="222" t="s">
        <v>326</v>
      </c>
    </row>
    <row r="10032" spans="1:15" ht="29.25" customHeight="1">
      <c r="A10032" s="221" t="s">
        <v>2862</v>
      </c>
      <c r="B10032" s="221" t="s">
        <v>3132</v>
      </c>
      <c r="C10032" s="222" t="s">
        <v>3134</v>
      </c>
      <c r="D10032" s="222" t="s">
        <v>168</v>
      </c>
      <c r="E10032" s="199" t="s">
        <v>166</v>
      </c>
      <c r="F10032" s="200"/>
      <c r="G10032" s="200"/>
      <c r="H10032" s="200"/>
      <c r="I10032" s="200">
        <v>45757</v>
      </c>
      <c r="J10032" s="143">
        <f t="shared" si="156"/>
        <v>45757</v>
      </c>
      <c r="K10032" s="202">
        <v>1</v>
      </c>
      <c r="L10032" s="284" t="s">
        <v>7325</v>
      </c>
      <c r="M10032" s="223"/>
      <c r="N10032" s="203"/>
      <c r="O10032" s="222" t="s">
        <v>326</v>
      </c>
    </row>
    <row r="10033" spans="1:15" ht="29.25" customHeight="1">
      <c r="A10033" s="221" t="s">
        <v>2862</v>
      </c>
      <c r="B10033" s="221" t="s">
        <v>3132</v>
      </c>
      <c r="C10033" s="222" t="s">
        <v>3134</v>
      </c>
      <c r="D10033" s="222" t="s">
        <v>168</v>
      </c>
      <c r="E10033" s="199" t="s">
        <v>166</v>
      </c>
      <c r="F10033" s="200"/>
      <c r="G10033" s="200"/>
      <c r="H10033" s="200"/>
      <c r="I10033" s="200">
        <v>45757</v>
      </c>
      <c r="J10033" s="143">
        <f t="shared" si="156"/>
        <v>45757</v>
      </c>
      <c r="K10033" s="202">
        <v>7</v>
      </c>
      <c r="L10033" s="285" t="s">
        <v>7326</v>
      </c>
      <c r="M10033" s="223"/>
      <c r="N10033" s="203"/>
      <c r="O10033" s="222" t="s">
        <v>326</v>
      </c>
    </row>
    <row r="10034" spans="1:15" ht="29.25" customHeight="1">
      <c r="A10034" s="221" t="s">
        <v>2862</v>
      </c>
      <c r="B10034" s="221" t="s">
        <v>3132</v>
      </c>
      <c r="C10034" s="222" t="s">
        <v>3134</v>
      </c>
      <c r="D10034" s="222" t="s">
        <v>168</v>
      </c>
      <c r="E10034" s="199" t="s">
        <v>178</v>
      </c>
      <c r="F10034" s="200"/>
      <c r="G10034" s="200"/>
      <c r="H10034" s="200"/>
      <c r="I10034" s="200">
        <v>45758</v>
      </c>
      <c r="J10034" s="143">
        <f t="shared" si="156"/>
        <v>45758</v>
      </c>
      <c r="K10034" s="202">
        <v>5</v>
      </c>
      <c r="L10034" s="285" t="s">
        <v>7176</v>
      </c>
      <c r="M10034" s="223"/>
      <c r="N10034" s="203"/>
      <c r="O10034" s="222" t="s">
        <v>326</v>
      </c>
    </row>
    <row r="10035" spans="1:15" ht="29.25" customHeight="1">
      <c r="A10035" s="221" t="s">
        <v>2862</v>
      </c>
      <c r="B10035" s="221" t="s">
        <v>3132</v>
      </c>
      <c r="C10035" s="222" t="s">
        <v>3134</v>
      </c>
      <c r="D10035" s="222" t="s">
        <v>168</v>
      </c>
      <c r="E10035" s="199" t="s">
        <v>166</v>
      </c>
      <c r="F10035" s="200"/>
      <c r="G10035" s="200"/>
      <c r="H10035" s="200"/>
      <c r="I10035" s="200">
        <v>45758</v>
      </c>
      <c r="J10035" s="143">
        <f t="shared" si="156"/>
        <v>45758</v>
      </c>
      <c r="K10035" s="202">
        <v>0.5</v>
      </c>
      <c r="L10035" s="284" t="s">
        <v>7327</v>
      </c>
      <c r="M10035" s="223"/>
      <c r="N10035" s="203"/>
      <c r="O10035" s="222" t="s">
        <v>326</v>
      </c>
    </row>
    <row r="10036" spans="1:15" ht="29.25" customHeight="1">
      <c r="A10036" s="221" t="s">
        <v>2862</v>
      </c>
      <c r="B10036" s="221" t="s">
        <v>3132</v>
      </c>
      <c r="C10036" s="222" t="s">
        <v>3134</v>
      </c>
      <c r="D10036" s="222" t="s">
        <v>168</v>
      </c>
      <c r="E10036" s="199" t="s">
        <v>166</v>
      </c>
      <c r="F10036" s="200"/>
      <c r="G10036" s="200"/>
      <c r="H10036" s="200"/>
      <c r="I10036" s="200">
        <v>45758</v>
      </c>
      <c r="J10036" s="143">
        <f t="shared" si="156"/>
        <v>45758</v>
      </c>
      <c r="K10036" s="202">
        <v>1.5</v>
      </c>
      <c r="L10036" s="285" t="s">
        <v>7328</v>
      </c>
      <c r="M10036" s="223"/>
      <c r="N10036" s="203"/>
      <c r="O10036" s="222" t="s">
        <v>326</v>
      </c>
    </row>
    <row r="10037" spans="1:15" ht="29.25" customHeight="1">
      <c r="A10037" s="221" t="s">
        <v>2862</v>
      </c>
      <c r="B10037" s="221" t="s">
        <v>3132</v>
      </c>
      <c r="C10037" s="222" t="s">
        <v>3134</v>
      </c>
      <c r="D10037" s="222" t="s">
        <v>168</v>
      </c>
      <c r="E10037" s="199" t="s">
        <v>166</v>
      </c>
      <c r="F10037" s="200"/>
      <c r="G10037" s="200"/>
      <c r="H10037" s="200"/>
      <c r="I10037" s="200">
        <v>45761</v>
      </c>
      <c r="J10037" s="143">
        <f t="shared" si="156"/>
        <v>45761</v>
      </c>
      <c r="K10037" s="202">
        <v>1</v>
      </c>
      <c r="L10037" s="284" t="s">
        <v>7533</v>
      </c>
      <c r="M10037" s="223"/>
      <c r="N10037" s="203"/>
      <c r="O10037" s="222" t="s">
        <v>326</v>
      </c>
    </row>
    <row r="10038" spans="1:15" ht="29.25" customHeight="1">
      <c r="A10038" s="221" t="s">
        <v>2862</v>
      </c>
      <c r="B10038" s="221" t="s">
        <v>3132</v>
      </c>
      <c r="C10038" s="222" t="s">
        <v>3134</v>
      </c>
      <c r="D10038" s="222" t="s">
        <v>168</v>
      </c>
      <c r="E10038" s="199" t="s">
        <v>166</v>
      </c>
      <c r="F10038" s="200"/>
      <c r="G10038" s="200"/>
      <c r="H10038" s="200"/>
      <c r="I10038" s="200">
        <v>45761</v>
      </c>
      <c r="J10038" s="143">
        <f t="shared" si="156"/>
        <v>45761</v>
      </c>
      <c r="K10038" s="202">
        <v>7</v>
      </c>
      <c r="L10038" s="285" t="s">
        <v>7534</v>
      </c>
      <c r="M10038" s="223"/>
      <c r="N10038" s="203"/>
      <c r="O10038" s="222" t="s">
        <v>326</v>
      </c>
    </row>
    <row r="10039" spans="1:15" ht="29.25" customHeight="1">
      <c r="A10039" s="221" t="s">
        <v>2862</v>
      </c>
      <c r="B10039" s="221" t="s">
        <v>3132</v>
      </c>
      <c r="C10039" s="222" t="s">
        <v>3134</v>
      </c>
      <c r="D10039" s="222" t="s">
        <v>168</v>
      </c>
      <c r="E10039" s="199" t="s">
        <v>166</v>
      </c>
      <c r="F10039" s="200"/>
      <c r="G10039" s="200"/>
      <c r="H10039" s="200"/>
      <c r="I10039" s="200">
        <v>45762</v>
      </c>
      <c r="J10039" s="143">
        <f t="shared" si="156"/>
        <v>45762</v>
      </c>
      <c r="K10039" s="202">
        <v>7</v>
      </c>
      <c r="L10039" s="285" t="s">
        <v>7535</v>
      </c>
      <c r="M10039" s="223"/>
      <c r="N10039" s="203"/>
      <c r="O10039" s="222" t="s">
        <v>326</v>
      </c>
    </row>
    <row r="10040" spans="1:15" ht="29.25" customHeight="1">
      <c r="A10040" s="221" t="s">
        <v>2862</v>
      </c>
      <c r="B10040" s="221" t="s">
        <v>3132</v>
      </c>
      <c r="C10040" s="222" t="s">
        <v>3134</v>
      </c>
      <c r="D10040" s="222" t="s">
        <v>168</v>
      </c>
      <c r="E10040" s="199" t="s">
        <v>166</v>
      </c>
      <c r="F10040" s="200"/>
      <c r="G10040" s="200"/>
      <c r="H10040" s="200"/>
      <c r="I10040" s="200">
        <v>45762</v>
      </c>
      <c r="J10040" s="143">
        <f t="shared" si="156"/>
        <v>45762</v>
      </c>
      <c r="K10040" s="202">
        <v>1</v>
      </c>
      <c r="L10040" s="284" t="s">
        <v>7536</v>
      </c>
      <c r="M10040" s="223"/>
      <c r="N10040" s="203"/>
      <c r="O10040" s="222" t="s">
        <v>326</v>
      </c>
    </row>
    <row r="10041" spans="1:15" ht="29.25" customHeight="1">
      <c r="A10041" s="221" t="s">
        <v>2862</v>
      </c>
      <c r="B10041" s="221" t="s">
        <v>3132</v>
      </c>
      <c r="C10041" s="222" t="s">
        <v>3134</v>
      </c>
      <c r="D10041" s="222" t="s">
        <v>168</v>
      </c>
      <c r="E10041" s="199" t="s">
        <v>166</v>
      </c>
      <c r="F10041" s="200"/>
      <c r="G10041" s="200"/>
      <c r="H10041" s="200"/>
      <c r="I10041" s="200">
        <v>45763</v>
      </c>
      <c r="J10041" s="143">
        <f t="shared" si="156"/>
        <v>45763</v>
      </c>
      <c r="K10041" s="202">
        <v>1.5</v>
      </c>
      <c r="L10041" s="284" t="s">
        <v>7537</v>
      </c>
      <c r="M10041" s="223"/>
      <c r="N10041" s="203"/>
      <c r="O10041" s="222" t="s">
        <v>326</v>
      </c>
    </row>
    <row r="10042" spans="1:15" ht="29.25" customHeight="1">
      <c r="A10042" s="221" t="s">
        <v>2862</v>
      </c>
      <c r="B10042" s="221" t="s">
        <v>3132</v>
      </c>
      <c r="C10042" s="222" t="s">
        <v>3134</v>
      </c>
      <c r="D10042" s="222" t="s">
        <v>168</v>
      </c>
      <c r="E10042" s="199" t="s">
        <v>166</v>
      </c>
      <c r="F10042" s="200"/>
      <c r="G10042" s="200"/>
      <c r="H10042" s="200"/>
      <c r="I10042" s="200">
        <v>45763</v>
      </c>
      <c r="J10042" s="143">
        <f t="shared" si="156"/>
        <v>45763</v>
      </c>
      <c r="K10042" s="202">
        <v>6.5</v>
      </c>
      <c r="L10042" s="285" t="s">
        <v>7538</v>
      </c>
      <c r="M10042" s="223"/>
      <c r="N10042" s="203"/>
      <c r="O10042" s="222" t="s">
        <v>326</v>
      </c>
    </row>
    <row r="10043" spans="1:15" ht="29.25" customHeight="1">
      <c r="A10043" s="221" t="s">
        <v>2862</v>
      </c>
      <c r="B10043" s="221" t="s">
        <v>3132</v>
      </c>
      <c r="C10043" s="222" t="s">
        <v>3134</v>
      </c>
      <c r="D10043" s="222" t="s">
        <v>168</v>
      </c>
      <c r="E10043" s="199" t="s">
        <v>166</v>
      </c>
      <c r="F10043" s="200"/>
      <c r="G10043" s="200"/>
      <c r="H10043" s="200"/>
      <c r="I10043" s="200">
        <v>45764</v>
      </c>
      <c r="J10043" s="143">
        <f t="shared" si="156"/>
        <v>45764</v>
      </c>
      <c r="K10043" s="202">
        <v>0.5</v>
      </c>
      <c r="L10043" s="284" t="s">
        <v>7539</v>
      </c>
      <c r="M10043" s="223"/>
      <c r="N10043" s="203"/>
      <c r="O10043" s="222" t="s">
        <v>326</v>
      </c>
    </row>
    <row r="10044" spans="1:15" ht="29.25" customHeight="1">
      <c r="A10044" s="221" t="s">
        <v>2862</v>
      </c>
      <c r="B10044" s="221" t="s">
        <v>3132</v>
      </c>
      <c r="C10044" s="222" t="s">
        <v>3134</v>
      </c>
      <c r="D10044" s="222" t="s">
        <v>168</v>
      </c>
      <c r="E10044" s="199" t="s">
        <v>166</v>
      </c>
      <c r="F10044" s="200"/>
      <c r="G10044" s="200"/>
      <c r="H10044" s="200"/>
      <c r="I10044" s="200">
        <v>45764</v>
      </c>
      <c r="J10044" s="143">
        <f t="shared" si="156"/>
        <v>45764</v>
      </c>
      <c r="K10044" s="202">
        <v>5</v>
      </c>
      <c r="L10044" s="285" t="s">
        <v>7540</v>
      </c>
      <c r="M10044" s="223"/>
      <c r="N10044" s="203"/>
      <c r="O10044" s="222" t="s">
        <v>326</v>
      </c>
    </row>
    <row r="10045" spans="1:15" ht="29.25" customHeight="1">
      <c r="A10045" s="221" t="s">
        <v>2862</v>
      </c>
      <c r="B10045" s="221" t="s">
        <v>3132</v>
      </c>
      <c r="C10045" s="222" t="s">
        <v>3134</v>
      </c>
      <c r="D10045" s="222" t="s">
        <v>168</v>
      </c>
      <c r="E10045" s="199" t="s">
        <v>166</v>
      </c>
      <c r="F10045" s="200"/>
      <c r="G10045" s="200"/>
      <c r="H10045" s="200"/>
      <c r="I10045" s="200">
        <v>45764</v>
      </c>
      <c r="J10045" s="143">
        <f t="shared" si="156"/>
        <v>45764</v>
      </c>
      <c r="K10045" s="202">
        <v>2.5</v>
      </c>
      <c r="L10045" s="285" t="s">
        <v>7541</v>
      </c>
      <c r="M10045" s="223"/>
      <c r="N10045" s="203"/>
      <c r="O10045" s="222" t="s">
        <v>326</v>
      </c>
    </row>
    <row r="10046" spans="1:15" ht="29.25" customHeight="1">
      <c r="A10046" s="221" t="s">
        <v>2862</v>
      </c>
      <c r="B10046" s="221" t="s">
        <v>3132</v>
      </c>
      <c r="C10046" s="222" t="s">
        <v>3134</v>
      </c>
      <c r="D10046" s="222" t="s">
        <v>168</v>
      </c>
      <c r="E10046" s="199" t="s">
        <v>166</v>
      </c>
      <c r="F10046" s="200"/>
      <c r="G10046" s="200"/>
      <c r="H10046" s="200"/>
      <c r="I10046" s="200">
        <v>45765</v>
      </c>
      <c r="J10046" s="143">
        <f t="shared" si="156"/>
        <v>45765</v>
      </c>
      <c r="K10046" s="202">
        <v>7.5</v>
      </c>
      <c r="L10046" s="285" t="s">
        <v>7326</v>
      </c>
      <c r="M10046" s="223"/>
      <c r="N10046" s="203"/>
      <c r="O10046" s="222" t="s">
        <v>326</v>
      </c>
    </row>
    <row r="10047" spans="1:15" ht="29.25" customHeight="1">
      <c r="A10047" s="221" t="s">
        <v>2862</v>
      </c>
      <c r="B10047" s="221" t="s">
        <v>3132</v>
      </c>
      <c r="C10047" s="222" t="s">
        <v>3134</v>
      </c>
      <c r="D10047" s="222" t="s">
        <v>168</v>
      </c>
      <c r="E10047" s="199" t="s">
        <v>166</v>
      </c>
      <c r="F10047" s="200"/>
      <c r="G10047" s="200"/>
      <c r="H10047" s="200"/>
      <c r="I10047" s="200">
        <v>45765</v>
      </c>
      <c r="J10047" s="143">
        <f t="shared" si="156"/>
        <v>45765</v>
      </c>
      <c r="K10047" s="202">
        <v>0.5</v>
      </c>
      <c r="L10047" s="284" t="s">
        <v>7542</v>
      </c>
      <c r="M10047" s="223"/>
      <c r="N10047" s="203"/>
      <c r="O10047" s="222" t="s">
        <v>326</v>
      </c>
    </row>
    <row r="10048" spans="1:15" ht="29.25" customHeight="1">
      <c r="A10048" s="221" t="s">
        <v>2862</v>
      </c>
      <c r="B10048" s="221" t="s">
        <v>3132</v>
      </c>
      <c r="C10048" s="222" t="s">
        <v>3134</v>
      </c>
      <c r="D10048" s="222" t="s">
        <v>168</v>
      </c>
      <c r="E10048" s="199" t="s">
        <v>166</v>
      </c>
      <c r="F10048" s="200"/>
      <c r="G10048" s="200"/>
      <c r="H10048" s="200"/>
      <c r="I10048" s="200">
        <v>45768</v>
      </c>
      <c r="J10048" s="143">
        <f t="shared" si="156"/>
        <v>45768</v>
      </c>
      <c r="K10048" s="202">
        <v>7.5</v>
      </c>
      <c r="L10048" s="285" t="s">
        <v>7649</v>
      </c>
      <c r="M10048" s="223"/>
      <c r="N10048" s="203"/>
      <c r="O10048" s="222" t="s">
        <v>326</v>
      </c>
    </row>
    <row r="10049" spans="1:15" ht="29.25" customHeight="1">
      <c r="A10049" s="221" t="s">
        <v>2862</v>
      </c>
      <c r="B10049" s="221" t="s">
        <v>3132</v>
      </c>
      <c r="C10049" s="222" t="s">
        <v>3134</v>
      </c>
      <c r="D10049" s="222" t="s">
        <v>168</v>
      </c>
      <c r="E10049" s="199" t="s">
        <v>166</v>
      </c>
      <c r="F10049" s="200"/>
      <c r="G10049" s="200"/>
      <c r="H10049" s="200"/>
      <c r="I10049" s="200">
        <v>45768</v>
      </c>
      <c r="J10049" s="143">
        <f t="shared" si="156"/>
        <v>45768</v>
      </c>
      <c r="K10049" s="202">
        <v>0.5</v>
      </c>
      <c r="L10049" s="284" t="s">
        <v>7650</v>
      </c>
      <c r="M10049" s="223"/>
      <c r="N10049" s="203"/>
      <c r="O10049" s="222" t="s">
        <v>326</v>
      </c>
    </row>
    <row r="10050" spans="1:15" ht="29.25" customHeight="1">
      <c r="A10050" s="221" t="s">
        <v>2862</v>
      </c>
      <c r="B10050" s="221" t="s">
        <v>3132</v>
      </c>
      <c r="C10050" s="222" t="s">
        <v>3134</v>
      </c>
      <c r="D10050" s="222" t="s">
        <v>168</v>
      </c>
      <c r="E10050" s="199" t="s">
        <v>166</v>
      </c>
      <c r="F10050" s="200"/>
      <c r="G10050" s="200"/>
      <c r="H10050" s="200"/>
      <c r="I10050" s="200">
        <v>45769</v>
      </c>
      <c r="J10050" s="143">
        <f t="shared" si="156"/>
        <v>45769</v>
      </c>
      <c r="K10050" s="202">
        <v>0.5</v>
      </c>
      <c r="L10050" s="284" t="s">
        <v>7651</v>
      </c>
      <c r="M10050" s="223"/>
      <c r="N10050" s="203"/>
      <c r="O10050" s="222" t="s">
        <v>326</v>
      </c>
    </row>
    <row r="10051" spans="1:15" ht="29.25" customHeight="1">
      <c r="A10051" s="221" t="s">
        <v>2862</v>
      </c>
      <c r="B10051" s="221" t="s">
        <v>3132</v>
      </c>
      <c r="C10051" s="222" t="s">
        <v>3134</v>
      </c>
      <c r="D10051" s="222" t="s">
        <v>168</v>
      </c>
      <c r="E10051" s="199" t="s">
        <v>166</v>
      </c>
      <c r="F10051" s="200"/>
      <c r="G10051" s="200"/>
      <c r="H10051" s="200"/>
      <c r="I10051" s="200">
        <v>45769</v>
      </c>
      <c r="J10051" s="143">
        <f t="shared" ref="J10051:J10114" si="157">I10051</f>
        <v>45769</v>
      </c>
      <c r="K10051" s="202">
        <v>7.5</v>
      </c>
      <c r="L10051" s="285" t="s">
        <v>7652</v>
      </c>
      <c r="M10051" s="223"/>
      <c r="N10051" s="203"/>
      <c r="O10051" s="222" t="s">
        <v>326</v>
      </c>
    </row>
    <row r="10052" spans="1:15" ht="29.25" customHeight="1">
      <c r="A10052" s="221" t="s">
        <v>2862</v>
      </c>
      <c r="B10052" s="221" t="s">
        <v>3132</v>
      </c>
      <c r="C10052" s="222" t="s">
        <v>3134</v>
      </c>
      <c r="D10052" s="222" t="s">
        <v>168</v>
      </c>
      <c r="E10052" s="199" t="s">
        <v>166</v>
      </c>
      <c r="F10052" s="200"/>
      <c r="G10052" s="200"/>
      <c r="H10052" s="200"/>
      <c r="I10052" s="200">
        <v>45770</v>
      </c>
      <c r="J10052" s="143">
        <f t="shared" si="157"/>
        <v>45770</v>
      </c>
      <c r="K10052" s="202">
        <v>8</v>
      </c>
      <c r="L10052" s="285" t="s">
        <v>7532</v>
      </c>
      <c r="M10052" s="223"/>
      <c r="N10052" s="203"/>
      <c r="O10052" s="222" t="s">
        <v>326</v>
      </c>
    </row>
    <row r="10053" spans="1:15" ht="29.25" customHeight="1">
      <c r="A10053" s="221" t="s">
        <v>2862</v>
      </c>
      <c r="B10053" s="221" t="s">
        <v>3132</v>
      </c>
      <c r="C10053" s="222" t="s">
        <v>3134</v>
      </c>
      <c r="D10053" s="222" t="s">
        <v>168</v>
      </c>
      <c r="E10053" s="199" t="s">
        <v>166</v>
      </c>
      <c r="F10053" s="200"/>
      <c r="G10053" s="200"/>
      <c r="H10053" s="200"/>
      <c r="I10053" s="200">
        <v>45771</v>
      </c>
      <c r="J10053" s="143">
        <f t="shared" si="157"/>
        <v>45771</v>
      </c>
      <c r="K10053" s="202">
        <v>1</v>
      </c>
      <c r="L10053" s="284" t="s">
        <v>7653</v>
      </c>
      <c r="M10053" s="223"/>
      <c r="N10053" s="203"/>
      <c r="O10053" s="222" t="s">
        <v>326</v>
      </c>
    </row>
    <row r="10054" spans="1:15" ht="29.25" customHeight="1">
      <c r="A10054" s="221" t="s">
        <v>2862</v>
      </c>
      <c r="B10054" s="221" t="s">
        <v>3132</v>
      </c>
      <c r="C10054" s="222" t="s">
        <v>3134</v>
      </c>
      <c r="D10054" s="222" t="s">
        <v>168</v>
      </c>
      <c r="E10054" s="199" t="s">
        <v>166</v>
      </c>
      <c r="F10054" s="200"/>
      <c r="G10054" s="200"/>
      <c r="H10054" s="200"/>
      <c r="I10054" s="200">
        <v>45771</v>
      </c>
      <c r="J10054" s="143">
        <f t="shared" si="157"/>
        <v>45771</v>
      </c>
      <c r="K10054" s="202">
        <v>7</v>
      </c>
      <c r="L10054" s="285" t="s">
        <v>7652</v>
      </c>
      <c r="M10054" s="223"/>
      <c r="N10054" s="203"/>
      <c r="O10054" s="222" t="s">
        <v>326</v>
      </c>
    </row>
    <row r="10055" spans="1:15" ht="29.25" customHeight="1">
      <c r="A10055" s="221" t="s">
        <v>2862</v>
      </c>
      <c r="B10055" s="221" t="s">
        <v>3132</v>
      </c>
      <c r="C10055" s="222" t="s">
        <v>3134</v>
      </c>
      <c r="D10055" s="222" t="s">
        <v>168</v>
      </c>
      <c r="E10055" s="199" t="s">
        <v>166</v>
      </c>
      <c r="F10055" s="200"/>
      <c r="G10055" s="200"/>
      <c r="H10055" s="200"/>
      <c r="I10055" s="200">
        <v>45772</v>
      </c>
      <c r="J10055" s="143">
        <f t="shared" si="157"/>
        <v>45772</v>
      </c>
      <c r="K10055" s="202">
        <v>0.5</v>
      </c>
      <c r="L10055" s="284" t="s">
        <v>7654</v>
      </c>
      <c r="M10055" s="223"/>
      <c r="N10055" s="203"/>
      <c r="O10055" s="222" t="s">
        <v>326</v>
      </c>
    </row>
    <row r="10056" spans="1:15" ht="29.25" customHeight="1">
      <c r="A10056" s="221" t="s">
        <v>2862</v>
      </c>
      <c r="B10056" s="221" t="s">
        <v>3132</v>
      </c>
      <c r="C10056" s="222" t="s">
        <v>3134</v>
      </c>
      <c r="D10056" s="222" t="s">
        <v>168</v>
      </c>
      <c r="E10056" s="199" t="s">
        <v>166</v>
      </c>
      <c r="F10056" s="200"/>
      <c r="G10056" s="200"/>
      <c r="H10056" s="200"/>
      <c r="I10056" s="200">
        <v>45772</v>
      </c>
      <c r="J10056" s="143">
        <f t="shared" si="157"/>
        <v>45772</v>
      </c>
      <c r="K10056" s="202">
        <v>7.5</v>
      </c>
      <c r="L10056" s="285" t="s">
        <v>7655</v>
      </c>
      <c r="M10056" s="223"/>
      <c r="N10056" s="203"/>
      <c r="O10056" s="222" t="s">
        <v>326</v>
      </c>
    </row>
    <row r="10057" spans="1:15" ht="29.25" customHeight="1">
      <c r="A10057" s="221" t="s">
        <v>2861</v>
      </c>
      <c r="B10057" s="221" t="s">
        <v>410</v>
      </c>
      <c r="C10057" s="222" t="s">
        <v>122</v>
      </c>
      <c r="D10057" s="222" t="s">
        <v>411</v>
      </c>
      <c r="E10057" s="199" t="s">
        <v>171</v>
      </c>
      <c r="F10057" s="200"/>
      <c r="G10057" s="200"/>
      <c r="H10057" s="200"/>
      <c r="I10057" s="200">
        <v>45537</v>
      </c>
      <c r="J10057" s="143">
        <f t="shared" si="157"/>
        <v>45537</v>
      </c>
      <c r="K10057" s="202">
        <v>8</v>
      </c>
      <c r="L10057" s="284" t="s">
        <v>2424</v>
      </c>
      <c r="M10057" s="223"/>
      <c r="N10057" s="203"/>
      <c r="O10057" s="222" t="s">
        <v>326</v>
      </c>
    </row>
    <row r="10058" spans="1:15" ht="29.25" customHeight="1">
      <c r="A10058" s="221" t="s">
        <v>2861</v>
      </c>
      <c r="B10058" s="221" t="s">
        <v>410</v>
      </c>
      <c r="C10058" s="222" t="s">
        <v>122</v>
      </c>
      <c r="D10058" s="222" t="s">
        <v>411</v>
      </c>
      <c r="E10058" s="199" t="s">
        <v>171</v>
      </c>
      <c r="F10058" s="200"/>
      <c r="G10058" s="200"/>
      <c r="H10058" s="200"/>
      <c r="I10058" s="200">
        <v>45538</v>
      </c>
      <c r="J10058" s="143">
        <f t="shared" si="157"/>
        <v>45538</v>
      </c>
      <c r="K10058" s="202">
        <v>8</v>
      </c>
      <c r="L10058" s="284" t="s">
        <v>2425</v>
      </c>
      <c r="M10058" s="223"/>
      <c r="N10058" s="203"/>
      <c r="O10058" s="222" t="s">
        <v>326</v>
      </c>
    </row>
    <row r="10059" spans="1:15" ht="29.25" customHeight="1">
      <c r="A10059" s="221" t="s">
        <v>2861</v>
      </c>
      <c r="B10059" s="221" t="s">
        <v>410</v>
      </c>
      <c r="C10059" s="222" t="s">
        <v>122</v>
      </c>
      <c r="D10059" s="222" t="s">
        <v>411</v>
      </c>
      <c r="E10059" s="199" t="s">
        <v>171</v>
      </c>
      <c r="F10059" s="200"/>
      <c r="G10059" s="200"/>
      <c r="H10059" s="200"/>
      <c r="I10059" s="200">
        <v>45539</v>
      </c>
      <c r="J10059" s="143">
        <f t="shared" si="157"/>
        <v>45539</v>
      </c>
      <c r="K10059" s="202">
        <v>8</v>
      </c>
      <c r="L10059" s="284" t="s">
        <v>2754</v>
      </c>
      <c r="M10059" s="223"/>
      <c r="N10059" s="203"/>
      <c r="O10059" s="222" t="s">
        <v>326</v>
      </c>
    </row>
    <row r="10060" spans="1:15" ht="29.25" customHeight="1">
      <c r="A10060" s="221" t="s">
        <v>2861</v>
      </c>
      <c r="B10060" s="221" t="s">
        <v>410</v>
      </c>
      <c r="C10060" s="222" t="s">
        <v>122</v>
      </c>
      <c r="D10060" s="222" t="s">
        <v>411</v>
      </c>
      <c r="E10060" s="199" t="s">
        <v>171</v>
      </c>
      <c r="F10060" s="200"/>
      <c r="G10060" s="200"/>
      <c r="H10060" s="200"/>
      <c r="I10060" s="200">
        <v>45540</v>
      </c>
      <c r="J10060" s="143">
        <f t="shared" si="157"/>
        <v>45540</v>
      </c>
      <c r="K10060" s="202">
        <v>4</v>
      </c>
      <c r="L10060" s="284" t="s">
        <v>2754</v>
      </c>
      <c r="M10060" s="223"/>
      <c r="N10060" s="203"/>
      <c r="O10060" s="222" t="s">
        <v>326</v>
      </c>
    </row>
    <row r="10061" spans="1:15" ht="29.25" customHeight="1">
      <c r="A10061" s="221" t="s">
        <v>2861</v>
      </c>
      <c r="B10061" s="221" t="s">
        <v>410</v>
      </c>
      <c r="C10061" s="222" t="s">
        <v>122</v>
      </c>
      <c r="D10061" s="222" t="s">
        <v>411</v>
      </c>
      <c r="E10061" s="199" t="s">
        <v>165</v>
      </c>
      <c r="F10061" s="200"/>
      <c r="G10061" s="200"/>
      <c r="H10061" s="200"/>
      <c r="I10061" s="200">
        <v>45540</v>
      </c>
      <c r="J10061" s="143">
        <f t="shared" si="157"/>
        <v>45540</v>
      </c>
      <c r="K10061" s="202">
        <v>4</v>
      </c>
      <c r="L10061" s="285" t="s">
        <v>2755</v>
      </c>
      <c r="M10061" s="223"/>
      <c r="N10061" s="203"/>
      <c r="O10061" s="222" t="s">
        <v>326</v>
      </c>
    </row>
    <row r="10062" spans="1:15" ht="29.25" customHeight="1">
      <c r="A10062" s="221" t="s">
        <v>2861</v>
      </c>
      <c r="B10062" s="221" t="s">
        <v>410</v>
      </c>
      <c r="C10062" s="222" t="s">
        <v>122</v>
      </c>
      <c r="D10062" s="222" t="s">
        <v>411</v>
      </c>
      <c r="E10062" s="199" t="s">
        <v>171</v>
      </c>
      <c r="F10062" s="200"/>
      <c r="G10062" s="200"/>
      <c r="H10062" s="200"/>
      <c r="I10062" s="200">
        <v>45544</v>
      </c>
      <c r="J10062" s="143">
        <f t="shared" si="157"/>
        <v>45544</v>
      </c>
      <c r="K10062" s="202">
        <v>8</v>
      </c>
      <c r="L10062" s="284" t="s">
        <v>2754</v>
      </c>
      <c r="M10062" s="223"/>
      <c r="N10062" s="203"/>
      <c r="O10062" s="222" t="s">
        <v>326</v>
      </c>
    </row>
    <row r="10063" spans="1:15" ht="29.25" customHeight="1">
      <c r="A10063" s="221" t="s">
        <v>2861</v>
      </c>
      <c r="B10063" s="221" t="s">
        <v>410</v>
      </c>
      <c r="C10063" s="222" t="s">
        <v>122</v>
      </c>
      <c r="D10063" s="222" t="s">
        <v>411</v>
      </c>
      <c r="E10063" s="199" t="s">
        <v>165</v>
      </c>
      <c r="F10063" s="200"/>
      <c r="G10063" s="200"/>
      <c r="H10063" s="200"/>
      <c r="I10063" s="200">
        <v>45545</v>
      </c>
      <c r="J10063" s="143">
        <f t="shared" si="157"/>
        <v>45545</v>
      </c>
      <c r="K10063" s="202">
        <v>8</v>
      </c>
      <c r="L10063" s="285" t="s">
        <v>2756</v>
      </c>
      <c r="M10063" s="223"/>
      <c r="N10063" s="203"/>
      <c r="O10063" s="222" t="s">
        <v>326</v>
      </c>
    </row>
    <row r="10064" spans="1:15" ht="29.25" customHeight="1">
      <c r="A10064" s="221" t="s">
        <v>2861</v>
      </c>
      <c r="B10064" s="221" t="s">
        <v>410</v>
      </c>
      <c r="C10064" s="222" t="s">
        <v>122</v>
      </c>
      <c r="D10064" s="222" t="s">
        <v>411</v>
      </c>
      <c r="E10064" s="199" t="s">
        <v>171</v>
      </c>
      <c r="F10064" s="200"/>
      <c r="G10064" s="200"/>
      <c r="H10064" s="200"/>
      <c r="I10064" s="200">
        <v>45546</v>
      </c>
      <c r="J10064" s="143">
        <f t="shared" si="157"/>
        <v>45546</v>
      </c>
      <c r="K10064" s="202">
        <v>8</v>
      </c>
      <c r="L10064" s="284" t="s">
        <v>2757</v>
      </c>
      <c r="M10064" s="223"/>
      <c r="N10064" s="203"/>
      <c r="O10064" s="222" t="s">
        <v>326</v>
      </c>
    </row>
    <row r="10065" spans="1:15" ht="29.25" customHeight="1">
      <c r="A10065" s="221" t="s">
        <v>2861</v>
      </c>
      <c r="B10065" s="221" t="s">
        <v>410</v>
      </c>
      <c r="C10065" s="222" t="s">
        <v>122</v>
      </c>
      <c r="D10065" s="222" t="s">
        <v>411</v>
      </c>
      <c r="E10065" s="199" t="s">
        <v>171</v>
      </c>
      <c r="F10065" s="200"/>
      <c r="G10065" s="200"/>
      <c r="H10065" s="200"/>
      <c r="I10065" s="200">
        <v>45547</v>
      </c>
      <c r="J10065" s="143">
        <f t="shared" si="157"/>
        <v>45547</v>
      </c>
      <c r="K10065" s="202">
        <v>8</v>
      </c>
      <c r="L10065" s="284" t="s">
        <v>2757</v>
      </c>
      <c r="M10065" s="223"/>
      <c r="N10065" s="203"/>
      <c r="O10065" s="222" t="s">
        <v>326</v>
      </c>
    </row>
    <row r="10066" spans="1:15" ht="29.25" customHeight="1">
      <c r="A10066" s="221" t="s">
        <v>2861</v>
      </c>
      <c r="B10066" s="221" t="s">
        <v>410</v>
      </c>
      <c r="C10066" s="222" t="s">
        <v>122</v>
      </c>
      <c r="D10066" s="222" t="s">
        <v>411</v>
      </c>
      <c r="E10066" s="199" t="s">
        <v>171</v>
      </c>
      <c r="F10066" s="200"/>
      <c r="G10066" s="200"/>
      <c r="H10066" s="200"/>
      <c r="I10066" s="200">
        <v>45548</v>
      </c>
      <c r="J10066" s="143">
        <f t="shared" si="157"/>
        <v>45548</v>
      </c>
      <c r="K10066" s="202">
        <v>8</v>
      </c>
      <c r="L10066" s="285" t="s">
        <v>2758</v>
      </c>
      <c r="M10066" s="223"/>
      <c r="N10066" s="203"/>
      <c r="O10066" s="222" t="s">
        <v>326</v>
      </c>
    </row>
    <row r="10067" spans="1:15" ht="29.25" customHeight="1">
      <c r="A10067" s="221" t="s">
        <v>2861</v>
      </c>
      <c r="B10067" s="221" t="s">
        <v>410</v>
      </c>
      <c r="C10067" s="222" t="s">
        <v>122</v>
      </c>
      <c r="D10067" s="222" t="s">
        <v>411</v>
      </c>
      <c r="E10067" s="199" t="s">
        <v>171</v>
      </c>
      <c r="F10067" s="200"/>
      <c r="G10067" s="200"/>
      <c r="H10067" s="200"/>
      <c r="I10067" s="200">
        <v>45551</v>
      </c>
      <c r="J10067" s="143">
        <f t="shared" si="157"/>
        <v>45551</v>
      </c>
      <c r="K10067" s="202">
        <v>8</v>
      </c>
      <c r="L10067" s="284" t="s">
        <v>3026</v>
      </c>
      <c r="M10067" s="223"/>
      <c r="N10067" s="203"/>
      <c r="O10067" s="222" t="s">
        <v>326</v>
      </c>
    </row>
    <row r="10068" spans="1:15" ht="29.25" customHeight="1">
      <c r="A10068" s="221" t="s">
        <v>2861</v>
      </c>
      <c r="B10068" s="221" t="s">
        <v>410</v>
      </c>
      <c r="C10068" s="222" t="s">
        <v>122</v>
      </c>
      <c r="D10068" s="222" t="s">
        <v>411</v>
      </c>
      <c r="E10068" s="199" t="s">
        <v>171</v>
      </c>
      <c r="F10068" s="200"/>
      <c r="G10068" s="200"/>
      <c r="H10068" s="200"/>
      <c r="I10068" s="200">
        <v>45553</v>
      </c>
      <c r="J10068" s="143">
        <f t="shared" si="157"/>
        <v>45553</v>
      </c>
      <c r="K10068" s="202">
        <v>8</v>
      </c>
      <c r="L10068" s="284" t="s">
        <v>3026</v>
      </c>
      <c r="M10068" s="223"/>
      <c r="N10068" s="203"/>
      <c r="O10068" s="222" t="s">
        <v>326</v>
      </c>
    </row>
    <row r="10069" spans="1:15" ht="29.25" customHeight="1">
      <c r="A10069" s="221" t="s">
        <v>2861</v>
      </c>
      <c r="B10069" s="221" t="s">
        <v>410</v>
      </c>
      <c r="C10069" s="222" t="s">
        <v>122</v>
      </c>
      <c r="D10069" s="222" t="s">
        <v>411</v>
      </c>
      <c r="E10069" s="199" t="s">
        <v>171</v>
      </c>
      <c r="F10069" s="200"/>
      <c r="G10069" s="200"/>
      <c r="H10069" s="200"/>
      <c r="I10069" s="200">
        <v>45554</v>
      </c>
      <c r="J10069" s="143">
        <f t="shared" si="157"/>
        <v>45554</v>
      </c>
      <c r="K10069" s="202">
        <v>4</v>
      </c>
      <c r="L10069" s="284" t="s">
        <v>3026</v>
      </c>
      <c r="M10069" s="223"/>
      <c r="N10069" s="203"/>
      <c r="O10069" s="222" t="s">
        <v>326</v>
      </c>
    </row>
    <row r="10070" spans="1:15" ht="29.25" customHeight="1">
      <c r="A10070" s="221" t="s">
        <v>2861</v>
      </c>
      <c r="B10070" s="221" t="s">
        <v>410</v>
      </c>
      <c r="C10070" s="222" t="s">
        <v>122</v>
      </c>
      <c r="D10070" s="222" t="s">
        <v>411</v>
      </c>
      <c r="E10070" s="199" t="s">
        <v>165</v>
      </c>
      <c r="F10070" s="200"/>
      <c r="G10070" s="200"/>
      <c r="H10070" s="200"/>
      <c r="I10070" s="200">
        <v>45554</v>
      </c>
      <c r="J10070" s="143">
        <f t="shared" si="157"/>
        <v>45554</v>
      </c>
      <c r="K10070" s="202">
        <v>4</v>
      </c>
      <c r="L10070" s="285" t="s">
        <v>3027</v>
      </c>
      <c r="M10070" s="223"/>
      <c r="N10070" s="203"/>
      <c r="O10070" s="222" t="s">
        <v>326</v>
      </c>
    </row>
    <row r="10071" spans="1:15" ht="29.25" customHeight="1">
      <c r="A10071" s="221" t="s">
        <v>2861</v>
      </c>
      <c r="B10071" s="221" t="s">
        <v>410</v>
      </c>
      <c r="C10071" s="222" t="s">
        <v>122</v>
      </c>
      <c r="D10071" s="222" t="s">
        <v>411</v>
      </c>
      <c r="E10071" s="199" t="s">
        <v>166</v>
      </c>
      <c r="F10071" s="200"/>
      <c r="G10071" s="200"/>
      <c r="H10071" s="200"/>
      <c r="I10071" s="200">
        <v>45555</v>
      </c>
      <c r="J10071" s="143">
        <f t="shared" si="157"/>
        <v>45555</v>
      </c>
      <c r="K10071" s="202">
        <v>4</v>
      </c>
      <c r="L10071" s="284" t="s">
        <v>3028</v>
      </c>
      <c r="M10071" s="223"/>
      <c r="N10071" s="203"/>
      <c r="O10071" s="222" t="s">
        <v>326</v>
      </c>
    </row>
    <row r="10072" spans="1:15" ht="29.25" customHeight="1">
      <c r="A10072" s="221" t="s">
        <v>2861</v>
      </c>
      <c r="B10072" s="221" t="s">
        <v>410</v>
      </c>
      <c r="C10072" s="222" t="s">
        <v>122</v>
      </c>
      <c r="D10072" s="222" t="s">
        <v>411</v>
      </c>
      <c r="E10072" s="199" t="s">
        <v>165</v>
      </c>
      <c r="F10072" s="200"/>
      <c r="G10072" s="200"/>
      <c r="H10072" s="200"/>
      <c r="I10072" s="200">
        <v>45555</v>
      </c>
      <c r="J10072" s="143">
        <f t="shared" si="157"/>
        <v>45555</v>
      </c>
      <c r="K10072" s="202">
        <v>4</v>
      </c>
      <c r="L10072" s="285" t="s">
        <v>3029</v>
      </c>
      <c r="M10072" s="223"/>
      <c r="N10072" s="203"/>
      <c r="O10072" s="222" t="s">
        <v>326</v>
      </c>
    </row>
    <row r="10073" spans="1:15" ht="29.25" customHeight="1">
      <c r="A10073" s="221" t="s">
        <v>2861</v>
      </c>
      <c r="B10073" s="221" t="s">
        <v>410</v>
      </c>
      <c r="C10073" s="222" t="s">
        <v>122</v>
      </c>
      <c r="D10073" s="222" t="s">
        <v>411</v>
      </c>
      <c r="E10073" s="199" t="s">
        <v>165</v>
      </c>
      <c r="F10073" s="200"/>
      <c r="G10073" s="200"/>
      <c r="H10073" s="200"/>
      <c r="I10073" s="200">
        <v>45558</v>
      </c>
      <c r="J10073" s="143">
        <f t="shared" si="157"/>
        <v>45558</v>
      </c>
      <c r="K10073" s="202">
        <v>4</v>
      </c>
      <c r="L10073" s="285" t="s">
        <v>617</v>
      </c>
      <c r="M10073" s="223"/>
      <c r="N10073" s="203"/>
      <c r="O10073" s="222" t="s">
        <v>326</v>
      </c>
    </row>
    <row r="10074" spans="1:15" ht="29.25" customHeight="1">
      <c r="A10074" s="221" t="s">
        <v>2861</v>
      </c>
      <c r="B10074" s="221" t="s">
        <v>410</v>
      </c>
      <c r="C10074" s="222" t="s">
        <v>122</v>
      </c>
      <c r="D10074" s="222" t="s">
        <v>411</v>
      </c>
      <c r="E10074" s="199" t="s">
        <v>171</v>
      </c>
      <c r="F10074" s="200"/>
      <c r="G10074" s="200"/>
      <c r="H10074" s="200"/>
      <c r="I10074" s="200">
        <v>45558</v>
      </c>
      <c r="J10074" s="143">
        <f t="shared" si="157"/>
        <v>45558</v>
      </c>
      <c r="K10074" s="202">
        <v>4</v>
      </c>
      <c r="L10074" s="284" t="s">
        <v>3030</v>
      </c>
      <c r="M10074" s="223"/>
      <c r="N10074" s="203"/>
      <c r="O10074" s="222" t="s">
        <v>326</v>
      </c>
    </row>
    <row r="10075" spans="1:15" ht="29.25" customHeight="1">
      <c r="A10075" s="221" t="s">
        <v>2861</v>
      </c>
      <c r="B10075" s="221" t="s">
        <v>410</v>
      </c>
      <c r="C10075" s="222" t="s">
        <v>122</v>
      </c>
      <c r="D10075" s="222" t="s">
        <v>411</v>
      </c>
      <c r="E10075" s="199" t="s">
        <v>171</v>
      </c>
      <c r="F10075" s="200"/>
      <c r="G10075" s="200"/>
      <c r="H10075" s="200"/>
      <c r="I10075" s="200">
        <v>45559</v>
      </c>
      <c r="J10075" s="143">
        <f t="shared" si="157"/>
        <v>45559</v>
      </c>
      <c r="K10075" s="202">
        <v>8</v>
      </c>
      <c r="L10075" s="284" t="s">
        <v>3030</v>
      </c>
      <c r="M10075" s="223"/>
      <c r="N10075" s="203"/>
      <c r="O10075" s="222" t="s">
        <v>326</v>
      </c>
    </row>
    <row r="10076" spans="1:15" ht="29.25" customHeight="1">
      <c r="A10076" s="221" t="s">
        <v>2861</v>
      </c>
      <c r="B10076" s="221" t="s">
        <v>410</v>
      </c>
      <c r="C10076" s="222" t="s">
        <v>122</v>
      </c>
      <c r="D10076" s="222" t="s">
        <v>411</v>
      </c>
      <c r="E10076" s="199" t="s">
        <v>171</v>
      </c>
      <c r="F10076" s="200"/>
      <c r="G10076" s="200"/>
      <c r="H10076" s="200"/>
      <c r="I10076" s="200">
        <v>45560</v>
      </c>
      <c r="J10076" s="143">
        <f t="shared" si="157"/>
        <v>45560</v>
      </c>
      <c r="K10076" s="202">
        <v>8</v>
      </c>
      <c r="L10076" s="285" t="s">
        <v>3031</v>
      </c>
      <c r="M10076" s="223"/>
      <c r="N10076" s="203"/>
      <c r="O10076" s="222" t="s">
        <v>326</v>
      </c>
    </row>
    <row r="10077" spans="1:15" ht="29.25" customHeight="1">
      <c r="A10077" s="221" t="s">
        <v>2861</v>
      </c>
      <c r="B10077" s="221" t="s">
        <v>410</v>
      </c>
      <c r="C10077" s="222" t="s">
        <v>122</v>
      </c>
      <c r="D10077" s="222" t="s">
        <v>411</v>
      </c>
      <c r="E10077" s="199" t="s">
        <v>171</v>
      </c>
      <c r="F10077" s="200"/>
      <c r="G10077" s="200"/>
      <c r="H10077" s="200"/>
      <c r="I10077" s="200">
        <v>45561</v>
      </c>
      <c r="J10077" s="143">
        <f t="shared" si="157"/>
        <v>45561</v>
      </c>
      <c r="K10077" s="202">
        <v>8</v>
      </c>
      <c r="L10077" s="285" t="s">
        <v>3031</v>
      </c>
      <c r="M10077" s="223"/>
      <c r="N10077" s="203"/>
      <c r="O10077" s="222" t="s">
        <v>326</v>
      </c>
    </row>
    <row r="10078" spans="1:15" ht="29.25" customHeight="1">
      <c r="A10078" s="221" t="s">
        <v>2861</v>
      </c>
      <c r="B10078" s="221" t="s">
        <v>410</v>
      </c>
      <c r="C10078" s="222" t="s">
        <v>122</v>
      </c>
      <c r="D10078" s="222" t="s">
        <v>411</v>
      </c>
      <c r="E10078" s="199" t="s">
        <v>171</v>
      </c>
      <c r="F10078" s="200"/>
      <c r="G10078" s="200"/>
      <c r="H10078" s="200"/>
      <c r="I10078" s="200">
        <v>45562</v>
      </c>
      <c r="J10078" s="143">
        <f t="shared" si="157"/>
        <v>45562</v>
      </c>
      <c r="K10078" s="202">
        <v>8</v>
      </c>
      <c r="L10078" s="285" t="s">
        <v>3031</v>
      </c>
      <c r="M10078" s="223"/>
      <c r="N10078" s="203"/>
      <c r="O10078" s="222" t="s">
        <v>326</v>
      </c>
    </row>
    <row r="10079" spans="1:15" ht="29.25" customHeight="1">
      <c r="A10079" s="221" t="s">
        <v>2861</v>
      </c>
      <c r="B10079" s="221" t="s">
        <v>410</v>
      </c>
      <c r="C10079" s="222" t="s">
        <v>122</v>
      </c>
      <c r="D10079" s="222" t="s">
        <v>411</v>
      </c>
      <c r="E10079" s="199" t="s">
        <v>171</v>
      </c>
      <c r="F10079" s="200"/>
      <c r="G10079" s="200"/>
      <c r="H10079" s="200"/>
      <c r="I10079" s="200">
        <v>45565</v>
      </c>
      <c r="J10079" s="143">
        <f t="shared" si="157"/>
        <v>45565</v>
      </c>
      <c r="K10079" s="202">
        <v>4</v>
      </c>
      <c r="L10079" s="285" t="s">
        <v>3031</v>
      </c>
      <c r="M10079" s="223"/>
      <c r="N10079" s="203"/>
      <c r="O10079" s="222" t="s">
        <v>326</v>
      </c>
    </row>
    <row r="10080" spans="1:15" ht="29.25" customHeight="1">
      <c r="A10080" s="221" t="s">
        <v>2861</v>
      </c>
      <c r="B10080" s="221" t="s">
        <v>410</v>
      </c>
      <c r="C10080" s="222" t="s">
        <v>122</v>
      </c>
      <c r="D10080" s="222" t="s">
        <v>411</v>
      </c>
      <c r="E10080" s="199" t="s">
        <v>171</v>
      </c>
      <c r="F10080" s="200"/>
      <c r="G10080" s="200"/>
      <c r="H10080" s="200"/>
      <c r="I10080" s="200">
        <v>45565</v>
      </c>
      <c r="J10080" s="143">
        <f t="shared" si="157"/>
        <v>45565</v>
      </c>
      <c r="K10080" s="202">
        <v>4</v>
      </c>
      <c r="L10080" s="285" t="s">
        <v>3233</v>
      </c>
      <c r="M10080" s="223"/>
      <c r="N10080" s="203"/>
      <c r="O10080" s="222" t="s">
        <v>326</v>
      </c>
    </row>
    <row r="10081" spans="1:15" ht="29.25" customHeight="1">
      <c r="A10081" s="221" t="s">
        <v>2861</v>
      </c>
      <c r="B10081" s="221" t="s">
        <v>410</v>
      </c>
      <c r="C10081" s="222" t="s">
        <v>122</v>
      </c>
      <c r="D10081" s="222" t="s">
        <v>411</v>
      </c>
      <c r="E10081" s="199" t="s">
        <v>171</v>
      </c>
      <c r="F10081" s="200"/>
      <c r="G10081" s="200"/>
      <c r="H10081" s="200"/>
      <c r="I10081" s="200">
        <v>45566</v>
      </c>
      <c r="J10081" s="143">
        <f t="shared" si="157"/>
        <v>45566</v>
      </c>
      <c r="K10081" s="202">
        <v>8</v>
      </c>
      <c r="L10081" s="284" t="s">
        <v>3030</v>
      </c>
      <c r="M10081" s="223"/>
      <c r="N10081" s="203"/>
      <c r="O10081" s="222" t="s">
        <v>326</v>
      </c>
    </row>
    <row r="10082" spans="1:15" ht="29.25" customHeight="1">
      <c r="A10082" s="221" t="s">
        <v>2861</v>
      </c>
      <c r="B10082" s="221" t="s">
        <v>410</v>
      </c>
      <c r="C10082" s="222" t="s">
        <v>122</v>
      </c>
      <c r="D10082" s="222" t="s">
        <v>411</v>
      </c>
      <c r="E10082" s="199" t="s">
        <v>171</v>
      </c>
      <c r="F10082" s="200"/>
      <c r="G10082" s="200"/>
      <c r="H10082" s="200"/>
      <c r="I10082" s="200">
        <v>45569</v>
      </c>
      <c r="J10082" s="143">
        <f t="shared" si="157"/>
        <v>45569</v>
      </c>
      <c r="K10082" s="202">
        <v>8</v>
      </c>
      <c r="L10082" s="284" t="s">
        <v>3362</v>
      </c>
      <c r="M10082" s="223"/>
      <c r="N10082" s="203"/>
      <c r="O10082" s="222" t="s">
        <v>326</v>
      </c>
    </row>
    <row r="10083" spans="1:15" ht="29.25" customHeight="1">
      <c r="A10083" s="221" t="s">
        <v>2861</v>
      </c>
      <c r="B10083" s="221" t="s">
        <v>410</v>
      </c>
      <c r="C10083" s="222" t="s">
        <v>122</v>
      </c>
      <c r="D10083" s="222" t="s">
        <v>411</v>
      </c>
      <c r="E10083" s="199" t="s">
        <v>171</v>
      </c>
      <c r="F10083" s="200"/>
      <c r="G10083" s="200"/>
      <c r="H10083" s="200"/>
      <c r="I10083" s="200">
        <v>45572</v>
      </c>
      <c r="J10083" s="143">
        <f t="shared" si="157"/>
        <v>45572</v>
      </c>
      <c r="K10083" s="202">
        <v>8</v>
      </c>
      <c r="L10083" s="284" t="s">
        <v>3362</v>
      </c>
      <c r="M10083" s="223"/>
      <c r="N10083" s="203"/>
      <c r="O10083" s="222" t="s">
        <v>326</v>
      </c>
    </row>
    <row r="10084" spans="1:15" ht="29.25" customHeight="1">
      <c r="A10084" s="221" t="s">
        <v>2861</v>
      </c>
      <c r="B10084" s="221" t="s">
        <v>410</v>
      </c>
      <c r="C10084" s="222" t="s">
        <v>122</v>
      </c>
      <c r="D10084" s="222" t="s">
        <v>411</v>
      </c>
      <c r="E10084" s="199" t="s">
        <v>171</v>
      </c>
      <c r="F10084" s="200"/>
      <c r="G10084" s="200"/>
      <c r="H10084" s="200"/>
      <c r="I10084" s="200">
        <v>45573</v>
      </c>
      <c r="J10084" s="143">
        <f t="shared" si="157"/>
        <v>45573</v>
      </c>
      <c r="K10084" s="202">
        <v>8</v>
      </c>
      <c r="L10084" s="284" t="s">
        <v>3362</v>
      </c>
      <c r="M10084" s="223"/>
      <c r="N10084" s="203"/>
      <c r="O10084" s="222" t="s">
        <v>326</v>
      </c>
    </row>
    <row r="10085" spans="1:15" ht="29.25" customHeight="1">
      <c r="A10085" s="221" t="s">
        <v>2861</v>
      </c>
      <c r="B10085" s="221" t="s">
        <v>410</v>
      </c>
      <c r="C10085" s="222" t="s">
        <v>122</v>
      </c>
      <c r="D10085" s="222" t="s">
        <v>411</v>
      </c>
      <c r="E10085" s="199" t="s">
        <v>171</v>
      </c>
      <c r="F10085" s="200"/>
      <c r="G10085" s="200"/>
      <c r="H10085" s="200"/>
      <c r="I10085" s="200">
        <v>45574</v>
      </c>
      <c r="J10085" s="143">
        <f t="shared" si="157"/>
        <v>45574</v>
      </c>
      <c r="K10085" s="202">
        <v>8</v>
      </c>
      <c r="L10085" s="285" t="s">
        <v>3363</v>
      </c>
      <c r="M10085" s="223"/>
      <c r="N10085" s="203"/>
      <c r="O10085" s="222" t="s">
        <v>326</v>
      </c>
    </row>
    <row r="10086" spans="1:15" ht="29.25" customHeight="1">
      <c r="A10086" s="221" t="s">
        <v>2861</v>
      </c>
      <c r="B10086" s="221" t="s">
        <v>410</v>
      </c>
      <c r="C10086" s="222" t="s">
        <v>122</v>
      </c>
      <c r="D10086" s="222" t="s">
        <v>411</v>
      </c>
      <c r="E10086" s="199" t="s">
        <v>171</v>
      </c>
      <c r="F10086" s="200"/>
      <c r="G10086" s="200"/>
      <c r="H10086" s="200"/>
      <c r="I10086" s="200">
        <v>45576</v>
      </c>
      <c r="J10086" s="143">
        <f t="shared" si="157"/>
        <v>45576</v>
      </c>
      <c r="K10086" s="202">
        <v>8</v>
      </c>
      <c r="L10086" s="284" t="s">
        <v>3364</v>
      </c>
      <c r="M10086" s="223"/>
      <c r="N10086" s="203"/>
      <c r="O10086" s="222" t="s">
        <v>326</v>
      </c>
    </row>
    <row r="10087" spans="1:15" ht="29.25" customHeight="1">
      <c r="A10087" s="221" t="s">
        <v>2861</v>
      </c>
      <c r="B10087" s="221" t="s">
        <v>410</v>
      </c>
      <c r="C10087" s="222" t="s">
        <v>122</v>
      </c>
      <c r="D10087" s="222" t="s">
        <v>411</v>
      </c>
      <c r="E10087" s="199" t="s">
        <v>171</v>
      </c>
      <c r="F10087" s="200"/>
      <c r="G10087" s="200"/>
      <c r="H10087" s="200"/>
      <c r="I10087" s="200">
        <v>45579</v>
      </c>
      <c r="J10087" s="143">
        <f t="shared" si="157"/>
        <v>45579</v>
      </c>
      <c r="K10087" s="202">
        <v>8</v>
      </c>
      <c r="L10087" s="284" t="s">
        <v>3364</v>
      </c>
      <c r="M10087" s="223"/>
      <c r="N10087" s="203"/>
      <c r="O10087" s="222" t="s">
        <v>326</v>
      </c>
    </row>
    <row r="10088" spans="1:15" ht="29.25" customHeight="1">
      <c r="A10088" s="221" t="s">
        <v>2861</v>
      </c>
      <c r="B10088" s="221" t="s">
        <v>410</v>
      </c>
      <c r="C10088" s="222" t="s">
        <v>122</v>
      </c>
      <c r="D10088" s="222" t="s">
        <v>411</v>
      </c>
      <c r="E10088" s="199" t="s">
        <v>171</v>
      </c>
      <c r="F10088" s="200"/>
      <c r="G10088" s="200"/>
      <c r="H10088" s="200"/>
      <c r="I10088" s="200">
        <v>45580</v>
      </c>
      <c r="J10088" s="143">
        <f t="shared" si="157"/>
        <v>45580</v>
      </c>
      <c r="K10088" s="202">
        <v>8</v>
      </c>
      <c r="L10088" s="284" t="s">
        <v>3621</v>
      </c>
      <c r="M10088" s="223"/>
      <c r="N10088" s="203"/>
      <c r="O10088" s="222" t="s">
        <v>326</v>
      </c>
    </row>
    <row r="10089" spans="1:15" ht="29.25" customHeight="1">
      <c r="A10089" s="221" t="s">
        <v>2861</v>
      </c>
      <c r="B10089" s="221" t="s">
        <v>410</v>
      </c>
      <c r="C10089" s="222" t="s">
        <v>122</v>
      </c>
      <c r="D10089" s="222" t="s">
        <v>411</v>
      </c>
      <c r="E10089" s="199" t="s">
        <v>171</v>
      </c>
      <c r="F10089" s="200"/>
      <c r="G10089" s="200"/>
      <c r="H10089" s="200"/>
      <c r="I10089" s="200">
        <v>45581</v>
      </c>
      <c r="J10089" s="143">
        <f t="shared" si="157"/>
        <v>45581</v>
      </c>
      <c r="K10089" s="202">
        <v>8</v>
      </c>
      <c r="L10089" s="284" t="s">
        <v>3621</v>
      </c>
      <c r="M10089" s="223"/>
      <c r="N10089" s="203"/>
      <c r="O10089" s="222" t="s">
        <v>326</v>
      </c>
    </row>
    <row r="10090" spans="1:15" ht="29.25" customHeight="1">
      <c r="A10090" s="221" t="s">
        <v>2861</v>
      </c>
      <c r="B10090" s="221" t="s">
        <v>410</v>
      </c>
      <c r="C10090" s="222" t="s">
        <v>122</v>
      </c>
      <c r="D10090" s="222" t="s">
        <v>411</v>
      </c>
      <c r="E10090" s="199" t="s">
        <v>171</v>
      </c>
      <c r="F10090" s="200"/>
      <c r="G10090" s="200"/>
      <c r="H10090" s="200"/>
      <c r="I10090" s="200">
        <v>45582</v>
      </c>
      <c r="J10090" s="143">
        <f t="shared" si="157"/>
        <v>45582</v>
      </c>
      <c r="K10090" s="202">
        <v>8</v>
      </c>
      <c r="L10090" s="284" t="s">
        <v>3622</v>
      </c>
      <c r="M10090" s="223"/>
      <c r="N10090" s="203"/>
      <c r="O10090" s="222" t="s">
        <v>326</v>
      </c>
    </row>
    <row r="10091" spans="1:15" ht="29.25" customHeight="1">
      <c r="A10091" s="221" t="s">
        <v>2861</v>
      </c>
      <c r="B10091" s="221" t="s">
        <v>410</v>
      </c>
      <c r="C10091" s="222" t="s">
        <v>122</v>
      </c>
      <c r="D10091" s="222" t="s">
        <v>411</v>
      </c>
      <c r="E10091" s="199" t="s">
        <v>171</v>
      </c>
      <c r="F10091" s="200"/>
      <c r="G10091" s="200"/>
      <c r="H10091" s="200"/>
      <c r="I10091" s="200">
        <v>45583</v>
      </c>
      <c r="J10091" s="143">
        <f t="shared" si="157"/>
        <v>45583</v>
      </c>
      <c r="K10091" s="202">
        <v>8</v>
      </c>
      <c r="L10091" s="284" t="s">
        <v>3622</v>
      </c>
      <c r="M10091" s="223"/>
      <c r="N10091" s="203"/>
      <c r="O10091" s="222" t="s">
        <v>326</v>
      </c>
    </row>
    <row r="10092" spans="1:15" ht="29.25" customHeight="1">
      <c r="A10092" s="221" t="s">
        <v>2861</v>
      </c>
      <c r="B10092" s="221" t="s">
        <v>410</v>
      </c>
      <c r="C10092" s="222" t="s">
        <v>122</v>
      </c>
      <c r="D10092" s="222" t="s">
        <v>411</v>
      </c>
      <c r="E10092" s="199" t="s">
        <v>171</v>
      </c>
      <c r="F10092" s="200"/>
      <c r="G10092" s="200"/>
      <c r="H10092" s="200"/>
      <c r="I10092" s="200">
        <v>45586</v>
      </c>
      <c r="J10092" s="143">
        <f t="shared" si="157"/>
        <v>45586</v>
      </c>
      <c r="K10092" s="202">
        <v>8</v>
      </c>
      <c r="L10092" s="284" t="s">
        <v>3622</v>
      </c>
      <c r="M10092" s="223"/>
      <c r="N10092" s="203"/>
      <c r="O10092" s="222" t="s">
        <v>326</v>
      </c>
    </row>
    <row r="10093" spans="1:15" ht="29.25" customHeight="1">
      <c r="A10093" s="221" t="s">
        <v>2861</v>
      </c>
      <c r="B10093" s="221" t="s">
        <v>410</v>
      </c>
      <c r="C10093" s="222" t="s">
        <v>122</v>
      </c>
      <c r="D10093" s="222" t="s">
        <v>411</v>
      </c>
      <c r="E10093" s="199" t="s">
        <v>171</v>
      </c>
      <c r="F10093" s="200"/>
      <c r="G10093" s="200"/>
      <c r="H10093" s="200"/>
      <c r="I10093" s="200">
        <v>45587</v>
      </c>
      <c r="J10093" s="143">
        <f t="shared" si="157"/>
        <v>45587</v>
      </c>
      <c r="K10093" s="202">
        <v>8</v>
      </c>
      <c r="L10093" s="284" t="s">
        <v>3623</v>
      </c>
      <c r="M10093" s="223"/>
      <c r="N10093" s="203"/>
      <c r="O10093" s="222" t="s">
        <v>326</v>
      </c>
    </row>
    <row r="10094" spans="1:15" ht="29.25" customHeight="1">
      <c r="A10094" s="221" t="s">
        <v>2861</v>
      </c>
      <c r="B10094" s="221" t="s">
        <v>410</v>
      </c>
      <c r="C10094" s="222" t="s">
        <v>122</v>
      </c>
      <c r="D10094" s="222" t="s">
        <v>411</v>
      </c>
      <c r="E10094" s="199" t="s">
        <v>171</v>
      </c>
      <c r="F10094" s="200"/>
      <c r="G10094" s="200"/>
      <c r="H10094" s="200"/>
      <c r="I10094" s="200">
        <v>45588</v>
      </c>
      <c r="J10094" s="143">
        <f t="shared" si="157"/>
        <v>45588</v>
      </c>
      <c r="K10094" s="202">
        <v>8</v>
      </c>
      <c r="L10094" s="284" t="s">
        <v>3623</v>
      </c>
      <c r="M10094" s="223"/>
      <c r="N10094" s="203"/>
      <c r="O10094" s="222" t="s">
        <v>326</v>
      </c>
    </row>
    <row r="10095" spans="1:15" ht="29.25" customHeight="1">
      <c r="A10095" s="221" t="s">
        <v>2861</v>
      </c>
      <c r="B10095" s="221" t="s">
        <v>410</v>
      </c>
      <c r="C10095" s="222" t="s">
        <v>122</v>
      </c>
      <c r="D10095" s="222" t="s">
        <v>411</v>
      </c>
      <c r="E10095" s="199" t="s">
        <v>171</v>
      </c>
      <c r="F10095" s="200"/>
      <c r="G10095" s="200"/>
      <c r="H10095" s="200"/>
      <c r="I10095" s="200">
        <v>45589</v>
      </c>
      <c r="J10095" s="143">
        <f t="shared" si="157"/>
        <v>45589</v>
      </c>
      <c r="K10095" s="202">
        <v>8</v>
      </c>
      <c r="L10095" s="284" t="s">
        <v>3623</v>
      </c>
      <c r="M10095" s="223"/>
      <c r="N10095" s="203"/>
      <c r="O10095" s="222" t="s">
        <v>326</v>
      </c>
    </row>
    <row r="10096" spans="1:15" ht="29.25" customHeight="1">
      <c r="A10096" s="221" t="s">
        <v>2861</v>
      </c>
      <c r="B10096" s="221" t="s">
        <v>410</v>
      </c>
      <c r="C10096" s="222" t="s">
        <v>122</v>
      </c>
      <c r="D10096" s="222" t="s">
        <v>411</v>
      </c>
      <c r="E10096" s="199" t="s">
        <v>171</v>
      </c>
      <c r="F10096" s="200"/>
      <c r="G10096" s="200"/>
      <c r="H10096" s="200"/>
      <c r="I10096" s="200">
        <v>45590</v>
      </c>
      <c r="J10096" s="143">
        <f t="shared" si="157"/>
        <v>45590</v>
      </c>
      <c r="K10096" s="202">
        <v>8</v>
      </c>
      <c r="L10096" s="284" t="s">
        <v>3621</v>
      </c>
      <c r="M10096" s="223"/>
      <c r="N10096" s="203"/>
      <c r="O10096" s="222" t="s">
        <v>326</v>
      </c>
    </row>
    <row r="10097" spans="1:15" ht="29.25" customHeight="1">
      <c r="A10097" s="221" t="s">
        <v>2861</v>
      </c>
      <c r="B10097" s="221" t="s">
        <v>410</v>
      </c>
      <c r="C10097" s="222" t="s">
        <v>122</v>
      </c>
      <c r="D10097" s="222" t="s">
        <v>411</v>
      </c>
      <c r="E10097" s="199" t="s">
        <v>163</v>
      </c>
      <c r="F10097" s="200" t="s">
        <v>3403</v>
      </c>
      <c r="G10097" s="200" t="s">
        <v>3404</v>
      </c>
      <c r="H10097" s="200"/>
      <c r="I10097" s="200">
        <v>45659</v>
      </c>
      <c r="J10097" s="143">
        <f t="shared" si="157"/>
        <v>45659</v>
      </c>
      <c r="K10097" s="202">
        <v>8</v>
      </c>
      <c r="L10097" s="284" t="s">
        <v>5130</v>
      </c>
      <c r="M10097" s="223"/>
      <c r="N10097" s="203"/>
      <c r="O10097" s="222" t="s">
        <v>326</v>
      </c>
    </row>
    <row r="10098" spans="1:15" ht="29.25" customHeight="1">
      <c r="A10098" s="221" t="s">
        <v>2861</v>
      </c>
      <c r="B10098" s="221" t="s">
        <v>410</v>
      </c>
      <c r="C10098" s="222" t="s">
        <v>122</v>
      </c>
      <c r="D10098" s="222" t="s">
        <v>411</v>
      </c>
      <c r="E10098" s="199" t="s">
        <v>163</v>
      </c>
      <c r="F10098" s="200" t="s">
        <v>3403</v>
      </c>
      <c r="G10098" s="200" t="s">
        <v>3404</v>
      </c>
      <c r="H10098" s="200"/>
      <c r="I10098" s="200">
        <v>45660</v>
      </c>
      <c r="J10098" s="143">
        <f t="shared" si="157"/>
        <v>45660</v>
      </c>
      <c r="K10098" s="202">
        <v>8</v>
      </c>
      <c r="L10098" s="284" t="s">
        <v>5130</v>
      </c>
      <c r="M10098" s="223"/>
      <c r="N10098" s="203"/>
      <c r="O10098" s="222" t="s">
        <v>326</v>
      </c>
    </row>
    <row r="10099" spans="1:15" ht="29.25" customHeight="1">
      <c r="A10099" s="221" t="s">
        <v>2861</v>
      </c>
      <c r="B10099" s="221" t="s">
        <v>410</v>
      </c>
      <c r="C10099" s="222" t="s">
        <v>122</v>
      </c>
      <c r="D10099" s="222" t="s">
        <v>411</v>
      </c>
      <c r="E10099" s="199" t="s">
        <v>163</v>
      </c>
      <c r="F10099" s="200" t="s">
        <v>3403</v>
      </c>
      <c r="G10099" s="200" t="s">
        <v>3404</v>
      </c>
      <c r="H10099" s="200"/>
      <c r="I10099" s="200">
        <v>45663</v>
      </c>
      <c r="J10099" s="143">
        <f t="shared" si="157"/>
        <v>45663</v>
      </c>
      <c r="K10099" s="202">
        <v>8</v>
      </c>
      <c r="L10099" s="284" t="s">
        <v>5130</v>
      </c>
      <c r="M10099" s="223"/>
      <c r="N10099" s="203"/>
      <c r="O10099" s="222" t="s">
        <v>326</v>
      </c>
    </row>
    <row r="10100" spans="1:15" ht="29.25" customHeight="1">
      <c r="A10100" s="221" t="s">
        <v>2861</v>
      </c>
      <c r="B10100" s="221" t="s">
        <v>410</v>
      </c>
      <c r="C10100" s="222" t="s">
        <v>122</v>
      </c>
      <c r="D10100" s="222" t="s">
        <v>411</v>
      </c>
      <c r="E10100" s="199" t="s">
        <v>163</v>
      </c>
      <c r="F10100" s="200" t="s">
        <v>3403</v>
      </c>
      <c r="G10100" s="200" t="s">
        <v>3404</v>
      </c>
      <c r="H10100" s="200"/>
      <c r="I10100" s="200">
        <v>45664</v>
      </c>
      <c r="J10100" s="143">
        <f t="shared" si="157"/>
        <v>45664</v>
      </c>
      <c r="K10100" s="202">
        <v>8</v>
      </c>
      <c r="L10100" s="284" t="s">
        <v>5131</v>
      </c>
      <c r="M10100" s="223"/>
      <c r="N10100" s="203"/>
      <c r="O10100" s="222" t="s">
        <v>326</v>
      </c>
    </row>
    <row r="10101" spans="1:15" ht="29.25" customHeight="1">
      <c r="A10101" s="221" t="s">
        <v>2861</v>
      </c>
      <c r="B10101" s="221" t="s">
        <v>410</v>
      </c>
      <c r="C10101" s="222" t="s">
        <v>122</v>
      </c>
      <c r="D10101" s="222" t="s">
        <v>411</v>
      </c>
      <c r="E10101" s="199" t="s">
        <v>163</v>
      </c>
      <c r="F10101" s="200" t="s">
        <v>3403</v>
      </c>
      <c r="G10101" s="200" t="s">
        <v>3404</v>
      </c>
      <c r="H10101" s="200"/>
      <c r="I10101" s="200">
        <v>45665</v>
      </c>
      <c r="J10101" s="143">
        <f t="shared" si="157"/>
        <v>45665</v>
      </c>
      <c r="K10101" s="202">
        <v>8</v>
      </c>
      <c r="L10101" s="284" t="s">
        <v>5132</v>
      </c>
      <c r="M10101" s="223"/>
      <c r="N10101" s="203"/>
      <c r="O10101" s="222" t="s">
        <v>326</v>
      </c>
    </row>
    <row r="10102" spans="1:15" ht="29.25" customHeight="1">
      <c r="A10102" s="221" t="s">
        <v>2861</v>
      </c>
      <c r="B10102" s="221" t="s">
        <v>410</v>
      </c>
      <c r="C10102" s="222" t="s">
        <v>122</v>
      </c>
      <c r="D10102" s="222" t="s">
        <v>411</v>
      </c>
      <c r="E10102" s="199" t="s">
        <v>163</v>
      </c>
      <c r="F10102" s="200" t="s">
        <v>3403</v>
      </c>
      <c r="G10102" s="200" t="s">
        <v>3404</v>
      </c>
      <c r="H10102" s="200"/>
      <c r="I10102" s="200">
        <v>45666</v>
      </c>
      <c r="J10102" s="143">
        <f t="shared" si="157"/>
        <v>45666</v>
      </c>
      <c r="K10102" s="202">
        <v>8</v>
      </c>
      <c r="L10102" s="284" t="s">
        <v>5132</v>
      </c>
      <c r="M10102" s="223"/>
      <c r="N10102" s="203"/>
      <c r="O10102" s="222" t="s">
        <v>326</v>
      </c>
    </row>
    <row r="10103" spans="1:15" ht="29.25" customHeight="1">
      <c r="A10103" s="221" t="s">
        <v>2861</v>
      </c>
      <c r="B10103" s="221" t="s">
        <v>410</v>
      </c>
      <c r="C10103" s="222" t="s">
        <v>122</v>
      </c>
      <c r="D10103" s="222" t="s">
        <v>411</v>
      </c>
      <c r="E10103" s="199" t="s">
        <v>171</v>
      </c>
      <c r="F10103" s="200"/>
      <c r="G10103" s="200"/>
      <c r="H10103" s="200"/>
      <c r="I10103" s="200">
        <v>45667</v>
      </c>
      <c r="J10103" s="143">
        <f t="shared" si="157"/>
        <v>45667</v>
      </c>
      <c r="K10103" s="202">
        <v>7</v>
      </c>
      <c r="L10103" s="284" t="s">
        <v>3362</v>
      </c>
      <c r="M10103" s="223"/>
      <c r="N10103" s="203"/>
      <c r="O10103" s="222" t="s">
        <v>326</v>
      </c>
    </row>
    <row r="10104" spans="1:15" ht="29.25" customHeight="1">
      <c r="A10104" s="221" t="s">
        <v>2861</v>
      </c>
      <c r="B10104" s="221" t="s">
        <v>410</v>
      </c>
      <c r="C10104" s="222" t="s">
        <v>122</v>
      </c>
      <c r="D10104" s="222" t="s">
        <v>411</v>
      </c>
      <c r="E10104" s="199" t="s">
        <v>163</v>
      </c>
      <c r="F10104" s="200" t="s">
        <v>3403</v>
      </c>
      <c r="G10104" s="200" t="s">
        <v>3404</v>
      </c>
      <c r="H10104" s="200"/>
      <c r="I10104" s="200">
        <v>45670</v>
      </c>
      <c r="J10104" s="143">
        <f t="shared" si="157"/>
        <v>45670</v>
      </c>
      <c r="K10104" s="202">
        <v>8</v>
      </c>
      <c r="L10104" s="284" t="s">
        <v>5447</v>
      </c>
      <c r="M10104" s="223"/>
      <c r="N10104" s="203"/>
      <c r="O10104" s="222" t="s">
        <v>326</v>
      </c>
    </row>
    <row r="10105" spans="1:15" ht="29.25" customHeight="1">
      <c r="A10105" s="221" t="s">
        <v>2861</v>
      </c>
      <c r="B10105" s="221" t="s">
        <v>410</v>
      </c>
      <c r="C10105" s="222" t="s">
        <v>122</v>
      </c>
      <c r="D10105" s="222" t="s">
        <v>411</v>
      </c>
      <c r="E10105" s="199" t="s">
        <v>165</v>
      </c>
      <c r="F10105" s="200"/>
      <c r="G10105" s="200"/>
      <c r="H10105" s="200"/>
      <c r="I10105" s="200">
        <v>45672</v>
      </c>
      <c r="J10105" s="143">
        <f t="shared" si="157"/>
        <v>45672</v>
      </c>
      <c r="K10105" s="202">
        <v>4</v>
      </c>
      <c r="L10105" s="285" t="s">
        <v>5448</v>
      </c>
      <c r="M10105" s="223"/>
      <c r="N10105" s="203"/>
      <c r="O10105" s="222" t="s">
        <v>326</v>
      </c>
    </row>
    <row r="10106" spans="1:15" ht="29.25" customHeight="1">
      <c r="A10106" s="221" t="s">
        <v>2861</v>
      </c>
      <c r="B10106" s="221" t="s">
        <v>410</v>
      </c>
      <c r="C10106" s="222" t="s">
        <v>122</v>
      </c>
      <c r="D10106" s="222" t="s">
        <v>411</v>
      </c>
      <c r="E10106" s="199" t="s">
        <v>171</v>
      </c>
      <c r="F10106" s="200"/>
      <c r="G10106" s="200"/>
      <c r="H10106" s="200"/>
      <c r="I10106" s="200">
        <v>45672</v>
      </c>
      <c r="J10106" s="143">
        <f t="shared" si="157"/>
        <v>45672</v>
      </c>
      <c r="K10106" s="202">
        <v>4</v>
      </c>
      <c r="L10106" s="284" t="s">
        <v>3362</v>
      </c>
      <c r="M10106" s="223"/>
      <c r="N10106" s="203"/>
      <c r="O10106" s="222" t="s">
        <v>326</v>
      </c>
    </row>
    <row r="10107" spans="1:15" ht="29.25" customHeight="1">
      <c r="A10107" s="221" t="s">
        <v>2861</v>
      </c>
      <c r="B10107" s="221" t="s">
        <v>410</v>
      </c>
      <c r="C10107" s="222" t="s">
        <v>122</v>
      </c>
      <c r="D10107" s="222" t="s">
        <v>411</v>
      </c>
      <c r="E10107" s="199" t="s">
        <v>171</v>
      </c>
      <c r="F10107" s="200"/>
      <c r="G10107" s="200"/>
      <c r="H10107" s="200"/>
      <c r="I10107" s="200">
        <v>45673</v>
      </c>
      <c r="J10107" s="143">
        <f t="shared" si="157"/>
        <v>45673</v>
      </c>
      <c r="K10107" s="202">
        <v>8</v>
      </c>
      <c r="L10107" s="284" t="s">
        <v>5449</v>
      </c>
      <c r="M10107" s="223"/>
      <c r="N10107" s="203"/>
      <c r="O10107" s="222" t="s">
        <v>326</v>
      </c>
    </row>
    <row r="10108" spans="1:15" ht="29.25" customHeight="1">
      <c r="A10108" s="221" t="s">
        <v>2861</v>
      </c>
      <c r="B10108" s="221" t="s">
        <v>410</v>
      </c>
      <c r="C10108" s="222" t="s">
        <v>122</v>
      </c>
      <c r="D10108" s="222" t="s">
        <v>411</v>
      </c>
      <c r="E10108" s="199" t="s">
        <v>171</v>
      </c>
      <c r="F10108" s="200"/>
      <c r="G10108" s="200"/>
      <c r="H10108" s="200"/>
      <c r="I10108" s="200">
        <v>45674</v>
      </c>
      <c r="J10108" s="143">
        <f t="shared" si="157"/>
        <v>45674</v>
      </c>
      <c r="K10108" s="202">
        <v>8</v>
      </c>
      <c r="L10108" s="284" t="s">
        <v>5449</v>
      </c>
      <c r="M10108" s="223"/>
      <c r="N10108" s="203"/>
      <c r="O10108" s="222" t="s">
        <v>326</v>
      </c>
    </row>
    <row r="10109" spans="1:15" ht="29.25" customHeight="1">
      <c r="A10109" s="221" t="s">
        <v>2861</v>
      </c>
      <c r="B10109" s="221" t="s">
        <v>410</v>
      </c>
      <c r="C10109" s="222" t="s">
        <v>122</v>
      </c>
      <c r="D10109" s="222" t="s">
        <v>411</v>
      </c>
      <c r="E10109" s="199" t="s">
        <v>171</v>
      </c>
      <c r="F10109" s="200"/>
      <c r="G10109" s="200"/>
      <c r="H10109" s="200"/>
      <c r="I10109" s="200">
        <v>45677</v>
      </c>
      <c r="J10109" s="143">
        <f t="shared" si="157"/>
        <v>45677</v>
      </c>
      <c r="K10109" s="202">
        <v>8</v>
      </c>
      <c r="L10109" s="284" t="s">
        <v>5449</v>
      </c>
      <c r="M10109" s="223"/>
      <c r="N10109" s="203"/>
      <c r="O10109" s="222" t="s">
        <v>326</v>
      </c>
    </row>
    <row r="10110" spans="1:15" ht="29.25" customHeight="1">
      <c r="A10110" s="221" t="s">
        <v>2861</v>
      </c>
      <c r="B10110" s="221" t="s">
        <v>410</v>
      </c>
      <c r="C10110" s="222" t="s">
        <v>122</v>
      </c>
      <c r="D10110" s="222" t="s">
        <v>411</v>
      </c>
      <c r="E10110" s="199" t="s">
        <v>171</v>
      </c>
      <c r="F10110" s="200"/>
      <c r="G10110" s="200"/>
      <c r="H10110" s="200"/>
      <c r="I10110" s="200">
        <v>45678</v>
      </c>
      <c r="J10110" s="143">
        <f t="shared" si="157"/>
        <v>45678</v>
      </c>
      <c r="K10110" s="202">
        <v>8</v>
      </c>
      <c r="L10110" s="284" t="s">
        <v>5615</v>
      </c>
      <c r="M10110" s="223"/>
      <c r="N10110" s="203"/>
      <c r="O10110" s="222" t="s">
        <v>326</v>
      </c>
    </row>
    <row r="10111" spans="1:15" ht="29.25" customHeight="1">
      <c r="A10111" s="221" t="s">
        <v>2861</v>
      </c>
      <c r="B10111" s="221" t="s">
        <v>410</v>
      </c>
      <c r="C10111" s="222" t="s">
        <v>122</v>
      </c>
      <c r="D10111" s="222" t="s">
        <v>411</v>
      </c>
      <c r="E10111" s="199" t="s">
        <v>171</v>
      </c>
      <c r="F10111" s="200"/>
      <c r="G10111" s="200"/>
      <c r="H10111" s="200"/>
      <c r="I10111" s="200">
        <v>45678</v>
      </c>
      <c r="J10111" s="143">
        <f t="shared" si="157"/>
        <v>45678</v>
      </c>
      <c r="K10111" s="202">
        <v>8</v>
      </c>
      <c r="L10111" s="284" t="s">
        <v>3362</v>
      </c>
      <c r="M10111" s="223"/>
      <c r="N10111" s="203"/>
      <c r="O10111" s="222" t="s">
        <v>326</v>
      </c>
    </row>
    <row r="10112" spans="1:15" ht="29.25" customHeight="1">
      <c r="A10112" s="221" t="s">
        <v>2861</v>
      </c>
      <c r="B10112" s="221" t="s">
        <v>410</v>
      </c>
      <c r="C10112" s="222" t="s">
        <v>122</v>
      </c>
      <c r="D10112" s="222" t="s">
        <v>411</v>
      </c>
      <c r="E10112" s="199" t="s">
        <v>171</v>
      </c>
      <c r="F10112" s="200"/>
      <c r="G10112" s="200"/>
      <c r="H10112" s="200"/>
      <c r="I10112" s="200">
        <v>45679</v>
      </c>
      <c r="J10112" s="143">
        <f t="shared" si="157"/>
        <v>45679</v>
      </c>
      <c r="K10112" s="202">
        <v>8</v>
      </c>
      <c r="L10112" s="284" t="s">
        <v>5615</v>
      </c>
      <c r="M10112" s="223"/>
      <c r="N10112" s="203"/>
      <c r="O10112" s="222" t="s">
        <v>326</v>
      </c>
    </row>
    <row r="10113" spans="1:15" ht="29.25" customHeight="1">
      <c r="A10113" s="221" t="s">
        <v>2861</v>
      </c>
      <c r="B10113" s="221" t="s">
        <v>410</v>
      </c>
      <c r="C10113" s="222" t="s">
        <v>122</v>
      </c>
      <c r="D10113" s="222" t="s">
        <v>411</v>
      </c>
      <c r="E10113" s="199" t="s">
        <v>171</v>
      </c>
      <c r="F10113" s="200"/>
      <c r="G10113" s="200"/>
      <c r="H10113" s="200"/>
      <c r="I10113" s="200">
        <v>45680</v>
      </c>
      <c r="J10113" s="143">
        <f t="shared" si="157"/>
        <v>45680</v>
      </c>
      <c r="K10113" s="202">
        <v>8</v>
      </c>
      <c r="L10113" s="284" t="s">
        <v>5615</v>
      </c>
      <c r="M10113" s="223"/>
      <c r="N10113" s="203"/>
      <c r="O10113" s="222" t="s">
        <v>326</v>
      </c>
    </row>
    <row r="10114" spans="1:15" ht="29.25" customHeight="1">
      <c r="A10114" s="221" t="s">
        <v>2861</v>
      </c>
      <c r="B10114" s="221" t="s">
        <v>410</v>
      </c>
      <c r="C10114" s="222" t="s">
        <v>122</v>
      </c>
      <c r="D10114" s="222" t="s">
        <v>411</v>
      </c>
      <c r="E10114" s="199" t="s">
        <v>166</v>
      </c>
      <c r="F10114" s="200"/>
      <c r="G10114" s="200"/>
      <c r="H10114" s="200"/>
      <c r="I10114" s="200">
        <v>45681</v>
      </c>
      <c r="J10114" s="143">
        <f t="shared" si="157"/>
        <v>45681</v>
      </c>
      <c r="K10114" s="202">
        <v>4</v>
      </c>
      <c r="L10114" s="285" t="s">
        <v>196</v>
      </c>
      <c r="M10114" s="223"/>
      <c r="N10114" s="203"/>
      <c r="O10114" s="222" t="s">
        <v>326</v>
      </c>
    </row>
    <row r="10115" spans="1:15" ht="29.25" customHeight="1">
      <c r="A10115" s="221" t="s">
        <v>2861</v>
      </c>
      <c r="B10115" s="221" t="s">
        <v>410</v>
      </c>
      <c r="C10115" s="222" t="s">
        <v>122</v>
      </c>
      <c r="D10115" s="222" t="s">
        <v>411</v>
      </c>
      <c r="E10115" s="199" t="s">
        <v>171</v>
      </c>
      <c r="F10115" s="200"/>
      <c r="G10115" s="200"/>
      <c r="H10115" s="200"/>
      <c r="I10115" s="200">
        <v>45681</v>
      </c>
      <c r="J10115" s="143">
        <f t="shared" ref="J10115:J10178" si="158">I10115</f>
        <v>45681</v>
      </c>
      <c r="K10115" s="202">
        <v>4</v>
      </c>
      <c r="L10115" s="284" t="s">
        <v>3623</v>
      </c>
      <c r="M10115" s="223"/>
      <c r="N10115" s="203"/>
      <c r="O10115" s="222" t="s">
        <v>326</v>
      </c>
    </row>
    <row r="10116" spans="1:15" ht="29.25" customHeight="1">
      <c r="A10116" s="221" t="s">
        <v>2861</v>
      </c>
      <c r="B10116" s="221" t="s">
        <v>410</v>
      </c>
      <c r="C10116" s="222" t="s">
        <v>122</v>
      </c>
      <c r="D10116" s="222" t="s">
        <v>411</v>
      </c>
      <c r="E10116" s="199" t="s">
        <v>171</v>
      </c>
      <c r="F10116" s="200"/>
      <c r="G10116" s="200"/>
      <c r="H10116" s="200"/>
      <c r="I10116" s="200">
        <v>45691</v>
      </c>
      <c r="J10116" s="143">
        <f t="shared" si="158"/>
        <v>45691</v>
      </c>
      <c r="K10116" s="202">
        <v>8</v>
      </c>
      <c r="L10116" s="284" t="s">
        <v>5616</v>
      </c>
      <c r="M10116" s="223"/>
      <c r="N10116" s="203"/>
      <c r="O10116" s="222" t="s">
        <v>326</v>
      </c>
    </row>
    <row r="10117" spans="1:15" ht="29.25" customHeight="1">
      <c r="A10117" s="221" t="s">
        <v>2861</v>
      </c>
      <c r="B10117" s="221" t="s">
        <v>410</v>
      </c>
      <c r="C10117" s="222" t="s">
        <v>122</v>
      </c>
      <c r="D10117" s="222" t="s">
        <v>411</v>
      </c>
      <c r="E10117" s="199" t="s">
        <v>171</v>
      </c>
      <c r="F10117" s="200"/>
      <c r="G10117" s="200"/>
      <c r="H10117" s="200"/>
      <c r="I10117" s="200">
        <v>45692</v>
      </c>
      <c r="J10117" s="143">
        <f t="shared" si="158"/>
        <v>45692</v>
      </c>
      <c r="K10117" s="202">
        <v>8</v>
      </c>
      <c r="L10117" s="284" t="s">
        <v>5616</v>
      </c>
      <c r="M10117" s="223"/>
      <c r="N10117" s="203"/>
      <c r="O10117" s="222" t="s">
        <v>326</v>
      </c>
    </row>
    <row r="10118" spans="1:15" ht="29.25" customHeight="1">
      <c r="A10118" s="221" t="s">
        <v>2861</v>
      </c>
      <c r="B10118" s="221" t="s">
        <v>410</v>
      </c>
      <c r="C10118" s="222" t="s">
        <v>122</v>
      </c>
      <c r="D10118" s="222" t="s">
        <v>411</v>
      </c>
      <c r="E10118" s="199" t="s">
        <v>171</v>
      </c>
      <c r="F10118" s="200"/>
      <c r="G10118" s="200"/>
      <c r="H10118" s="200"/>
      <c r="I10118" s="200">
        <v>45693</v>
      </c>
      <c r="J10118" s="143">
        <f t="shared" si="158"/>
        <v>45693</v>
      </c>
      <c r="K10118" s="202">
        <v>8</v>
      </c>
      <c r="L10118" s="284" t="s">
        <v>5616</v>
      </c>
      <c r="M10118" s="223"/>
      <c r="N10118" s="203"/>
      <c r="O10118" s="222" t="s">
        <v>326</v>
      </c>
    </row>
    <row r="10119" spans="1:15" ht="29.25" customHeight="1">
      <c r="A10119" s="221" t="s">
        <v>2861</v>
      </c>
      <c r="B10119" s="221" t="s">
        <v>410</v>
      </c>
      <c r="C10119" s="222" t="s">
        <v>122</v>
      </c>
      <c r="D10119" s="222" t="s">
        <v>411</v>
      </c>
      <c r="E10119" s="199" t="s">
        <v>171</v>
      </c>
      <c r="F10119" s="200"/>
      <c r="G10119" s="200"/>
      <c r="H10119" s="200"/>
      <c r="I10119" s="200">
        <v>45694</v>
      </c>
      <c r="J10119" s="143">
        <f t="shared" si="158"/>
        <v>45694</v>
      </c>
      <c r="K10119" s="202">
        <v>8</v>
      </c>
      <c r="L10119" s="284" t="s">
        <v>5616</v>
      </c>
      <c r="M10119" s="223"/>
      <c r="N10119" s="203"/>
      <c r="O10119" s="222" t="s">
        <v>326</v>
      </c>
    </row>
    <row r="10120" spans="1:15" ht="29.25" customHeight="1">
      <c r="A10120" s="221" t="s">
        <v>2861</v>
      </c>
      <c r="B10120" s="221" t="s">
        <v>410</v>
      </c>
      <c r="C10120" s="222" t="s">
        <v>122</v>
      </c>
      <c r="D10120" s="222" t="s">
        <v>411</v>
      </c>
      <c r="E10120" s="199" t="s">
        <v>171</v>
      </c>
      <c r="F10120" s="200"/>
      <c r="G10120" s="200"/>
      <c r="H10120" s="200"/>
      <c r="I10120" s="200">
        <v>45695</v>
      </c>
      <c r="J10120" s="143">
        <f t="shared" si="158"/>
        <v>45695</v>
      </c>
      <c r="K10120" s="202">
        <v>8</v>
      </c>
      <c r="L10120" s="284" t="s">
        <v>5942</v>
      </c>
      <c r="M10120" s="223"/>
      <c r="N10120" s="203"/>
      <c r="O10120" s="222" t="s">
        <v>326</v>
      </c>
    </row>
    <row r="10121" spans="1:15" ht="29.25" customHeight="1">
      <c r="A10121" s="221" t="s">
        <v>2861</v>
      </c>
      <c r="B10121" s="221" t="s">
        <v>410</v>
      </c>
      <c r="C10121" s="222" t="s">
        <v>122</v>
      </c>
      <c r="D10121" s="222" t="s">
        <v>411</v>
      </c>
      <c r="E10121" s="199" t="s">
        <v>171</v>
      </c>
      <c r="F10121" s="200"/>
      <c r="G10121" s="200"/>
      <c r="H10121" s="200"/>
      <c r="I10121" s="200">
        <v>45698</v>
      </c>
      <c r="J10121" s="143">
        <f t="shared" si="158"/>
        <v>45698</v>
      </c>
      <c r="K10121" s="202">
        <v>8</v>
      </c>
      <c r="L10121" s="284" t="s">
        <v>5942</v>
      </c>
      <c r="M10121" s="223"/>
      <c r="N10121" s="203"/>
      <c r="O10121" s="222" t="s">
        <v>326</v>
      </c>
    </row>
    <row r="10122" spans="1:15" ht="29.25" customHeight="1">
      <c r="A10122" s="221" t="s">
        <v>2861</v>
      </c>
      <c r="B10122" s="221" t="s">
        <v>410</v>
      </c>
      <c r="C10122" s="222" t="s">
        <v>122</v>
      </c>
      <c r="D10122" s="222" t="s">
        <v>411</v>
      </c>
      <c r="E10122" s="199" t="s">
        <v>171</v>
      </c>
      <c r="F10122" s="200"/>
      <c r="G10122" s="200"/>
      <c r="H10122" s="200"/>
      <c r="I10122" s="200">
        <v>45699</v>
      </c>
      <c r="J10122" s="143">
        <f t="shared" si="158"/>
        <v>45699</v>
      </c>
      <c r="K10122" s="202">
        <v>8</v>
      </c>
      <c r="L10122" s="284" t="s">
        <v>5943</v>
      </c>
      <c r="M10122" s="223"/>
      <c r="N10122" s="203"/>
      <c r="O10122" s="222" t="s">
        <v>326</v>
      </c>
    </row>
    <row r="10123" spans="1:15" ht="29.25" customHeight="1">
      <c r="A10123" s="221" t="s">
        <v>2861</v>
      </c>
      <c r="B10123" s="221" t="s">
        <v>410</v>
      </c>
      <c r="C10123" s="222" t="s">
        <v>122</v>
      </c>
      <c r="D10123" s="222" t="s">
        <v>411</v>
      </c>
      <c r="E10123" s="199" t="s">
        <v>171</v>
      </c>
      <c r="F10123" s="200"/>
      <c r="G10123" s="200"/>
      <c r="H10123" s="200"/>
      <c r="I10123" s="200">
        <v>45700</v>
      </c>
      <c r="J10123" s="143">
        <f t="shared" si="158"/>
        <v>45700</v>
      </c>
      <c r="K10123" s="202">
        <v>8</v>
      </c>
      <c r="L10123" s="284" t="s">
        <v>5943</v>
      </c>
      <c r="M10123" s="223"/>
      <c r="N10123" s="203"/>
      <c r="O10123" s="222" t="s">
        <v>326</v>
      </c>
    </row>
    <row r="10124" spans="1:15" ht="29.25" customHeight="1">
      <c r="A10124" s="221" t="s">
        <v>2861</v>
      </c>
      <c r="B10124" s="221" t="s">
        <v>410</v>
      </c>
      <c r="C10124" s="222" t="s">
        <v>122</v>
      </c>
      <c r="D10124" s="222" t="s">
        <v>411</v>
      </c>
      <c r="E10124" s="199" t="s">
        <v>171</v>
      </c>
      <c r="F10124" s="200"/>
      <c r="G10124" s="200"/>
      <c r="H10124" s="200"/>
      <c r="I10124" s="200">
        <v>45701</v>
      </c>
      <c r="J10124" s="143">
        <f t="shared" si="158"/>
        <v>45701</v>
      </c>
      <c r="K10124" s="202">
        <v>8</v>
      </c>
      <c r="L10124" s="284" t="s">
        <v>5944</v>
      </c>
      <c r="M10124" s="223"/>
      <c r="N10124" s="203"/>
      <c r="O10124" s="222" t="s">
        <v>326</v>
      </c>
    </row>
    <row r="10125" spans="1:15" ht="29.25" customHeight="1">
      <c r="A10125" s="221" t="s">
        <v>2861</v>
      </c>
      <c r="B10125" s="221" t="s">
        <v>410</v>
      </c>
      <c r="C10125" s="222" t="s">
        <v>122</v>
      </c>
      <c r="D10125" s="222" t="s">
        <v>411</v>
      </c>
      <c r="E10125" s="199" t="s">
        <v>171</v>
      </c>
      <c r="F10125" s="200"/>
      <c r="G10125" s="200"/>
      <c r="H10125" s="200"/>
      <c r="I10125" s="200">
        <v>45702</v>
      </c>
      <c r="J10125" s="143">
        <f t="shared" si="158"/>
        <v>45702</v>
      </c>
      <c r="K10125" s="202">
        <v>8</v>
      </c>
      <c r="L10125" s="284" t="s">
        <v>5944</v>
      </c>
      <c r="M10125" s="223"/>
      <c r="N10125" s="203"/>
      <c r="O10125" s="222" t="s">
        <v>326</v>
      </c>
    </row>
    <row r="10126" spans="1:15" ht="29.25" customHeight="1">
      <c r="A10126" s="221" t="s">
        <v>2861</v>
      </c>
      <c r="B10126" s="221" t="s">
        <v>410</v>
      </c>
      <c r="C10126" s="222" t="s">
        <v>122</v>
      </c>
      <c r="D10126" s="222" t="s">
        <v>411</v>
      </c>
      <c r="E10126" s="199" t="s">
        <v>165</v>
      </c>
      <c r="F10126" s="200"/>
      <c r="G10126" s="200"/>
      <c r="H10126" s="200"/>
      <c r="I10126" s="200">
        <v>45720</v>
      </c>
      <c r="J10126" s="143">
        <f t="shared" si="158"/>
        <v>45720</v>
      </c>
      <c r="K10126" s="202">
        <v>4</v>
      </c>
      <c r="L10126" s="285" t="s">
        <v>6611</v>
      </c>
      <c r="M10126" s="223"/>
      <c r="N10126" s="203"/>
      <c r="O10126" s="222" t="s">
        <v>326</v>
      </c>
    </row>
    <row r="10127" spans="1:15" ht="29.25" customHeight="1">
      <c r="A10127" s="221" t="s">
        <v>2861</v>
      </c>
      <c r="B10127" s="221" t="s">
        <v>410</v>
      </c>
      <c r="C10127" s="222" t="s">
        <v>122</v>
      </c>
      <c r="D10127" s="222" t="s">
        <v>411</v>
      </c>
      <c r="E10127" s="199" t="s">
        <v>171</v>
      </c>
      <c r="F10127" s="200"/>
      <c r="G10127" s="200"/>
      <c r="H10127" s="200"/>
      <c r="I10127" s="200">
        <v>45720</v>
      </c>
      <c r="J10127" s="143">
        <f t="shared" si="158"/>
        <v>45720</v>
      </c>
      <c r="K10127" s="202">
        <v>4</v>
      </c>
      <c r="L10127" s="284" t="s">
        <v>6612</v>
      </c>
      <c r="M10127" s="223"/>
      <c r="N10127" s="203"/>
      <c r="O10127" s="222" t="s">
        <v>326</v>
      </c>
    </row>
    <row r="10128" spans="1:15" ht="29.25" customHeight="1">
      <c r="A10128" s="221" t="s">
        <v>2861</v>
      </c>
      <c r="B10128" s="221" t="s">
        <v>410</v>
      </c>
      <c r="C10128" s="222" t="s">
        <v>122</v>
      </c>
      <c r="D10128" s="222" t="s">
        <v>411</v>
      </c>
      <c r="E10128" s="199" t="s">
        <v>171</v>
      </c>
      <c r="F10128" s="200"/>
      <c r="G10128" s="200"/>
      <c r="H10128" s="200"/>
      <c r="I10128" s="200">
        <v>45721</v>
      </c>
      <c r="J10128" s="143">
        <f t="shared" si="158"/>
        <v>45721</v>
      </c>
      <c r="K10128" s="202">
        <v>8</v>
      </c>
      <c r="L10128" s="284" t="s">
        <v>6612</v>
      </c>
      <c r="M10128" s="223"/>
      <c r="N10128" s="203"/>
      <c r="O10128" s="222" t="s">
        <v>326</v>
      </c>
    </row>
    <row r="10129" spans="1:15" ht="29.25" customHeight="1">
      <c r="A10129" s="221" t="s">
        <v>2861</v>
      </c>
      <c r="B10129" s="221" t="s">
        <v>410</v>
      </c>
      <c r="C10129" s="222" t="s">
        <v>122</v>
      </c>
      <c r="D10129" s="222" t="s">
        <v>411</v>
      </c>
      <c r="E10129" s="199" t="s">
        <v>171</v>
      </c>
      <c r="F10129" s="200"/>
      <c r="G10129" s="200"/>
      <c r="H10129" s="200"/>
      <c r="I10129" s="200">
        <v>45722</v>
      </c>
      <c r="J10129" s="143">
        <f t="shared" si="158"/>
        <v>45722</v>
      </c>
      <c r="K10129" s="202">
        <v>8</v>
      </c>
      <c r="L10129" s="284" t="s">
        <v>6612</v>
      </c>
      <c r="M10129" s="223"/>
      <c r="N10129" s="203"/>
      <c r="O10129" s="222" t="s">
        <v>326</v>
      </c>
    </row>
    <row r="10130" spans="1:15" ht="29.25" customHeight="1">
      <c r="A10130" s="221" t="s">
        <v>2861</v>
      </c>
      <c r="B10130" s="221" t="s">
        <v>410</v>
      </c>
      <c r="C10130" s="222" t="s">
        <v>122</v>
      </c>
      <c r="D10130" s="222" t="s">
        <v>411</v>
      </c>
      <c r="E10130" s="199" t="s">
        <v>171</v>
      </c>
      <c r="F10130" s="200"/>
      <c r="G10130" s="200"/>
      <c r="H10130" s="200"/>
      <c r="I10130" s="200">
        <v>45723</v>
      </c>
      <c r="J10130" s="143">
        <f t="shared" si="158"/>
        <v>45723</v>
      </c>
      <c r="K10130" s="202">
        <v>8</v>
      </c>
      <c r="L10130" s="284" t="s">
        <v>6613</v>
      </c>
      <c r="M10130" s="223"/>
      <c r="N10130" s="203"/>
      <c r="O10130" s="222" t="s">
        <v>326</v>
      </c>
    </row>
    <row r="10131" spans="1:15" ht="29.25" customHeight="1">
      <c r="A10131" s="221" t="s">
        <v>2861</v>
      </c>
      <c r="B10131" s="221" t="s">
        <v>410</v>
      </c>
      <c r="C10131" s="222" t="s">
        <v>122</v>
      </c>
      <c r="D10131" s="222" t="s">
        <v>411</v>
      </c>
      <c r="E10131" s="199" t="s">
        <v>171</v>
      </c>
      <c r="F10131" s="200"/>
      <c r="G10131" s="200"/>
      <c r="H10131" s="200"/>
      <c r="I10131" s="200">
        <v>45726</v>
      </c>
      <c r="J10131" s="143">
        <f t="shared" si="158"/>
        <v>45726</v>
      </c>
      <c r="K10131" s="202">
        <v>8</v>
      </c>
      <c r="L10131" s="284" t="s">
        <v>6613</v>
      </c>
      <c r="M10131" s="223"/>
      <c r="N10131" s="203"/>
      <c r="O10131" s="222" t="s">
        <v>326</v>
      </c>
    </row>
    <row r="10132" spans="1:15" ht="29.25" customHeight="1">
      <c r="A10132" s="221" t="s">
        <v>2861</v>
      </c>
      <c r="B10132" s="221" t="s">
        <v>410</v>
      </c>
      <c r="C10132" s="222" t="s">
        <v>122</v>
      </c>
      <c r="D10132" s="222" t="s">
        <v>411</v>
      </c>
      <c r="E10132" s="199" t="s">
        <v>171</v>
      </c>
      <c r="F10132" s="200"/>
      <c r="G10132" s="200"/>
      <c r="H10132" s="200"/>
      <c r="I10132" s="200">
        <v>45727</v>
      </c>
      <c r="J10132" s="143">
        <f t="shared" si="158"/>
        <v>45727</v>
      </c>
      <c r="K10132" s="202">
        <v>8</v>
      </c>
      <c r="L10132" s="284" t="s">
        <v>6614</v>
      </c>
      <c r="M10132" s="223"/>
      <c r="N10132" s="203"/>
      <c r="O10132" s="222" t="s">
        <v>326</v>
      </c>
    </row>
    <row r="10133" spans="1:15" ht="29.25" customHeight="1">
      <c r="A10133" s="221" t="s">
        <v>2861</v>
      </c>
      <c r="B10133" s="221" t="s">
        <v>410</v>
      </c>
      <c r="C10133" s="222" t="s">
        <v>122</v>
      </c>
      <c r="D10133" s="222" t="s">
        <v>411</v>
      </c>
      <c r="E10133" s="199" t="s">
        <v>171</v>
      </c>
      <c r="F10133" s="200"/>
      <c r="G10133" s="200"/>
      <c r="H10133" s="200"/>
      <c r="I10133" s="200">
        <v>45728</v>
      </c>
      <c r="J10133" s="143">
        <f t="shared" si="158"/>
        <v>45728</v>
      </c>
      <c r="K10133" s="202">
        <v>8</v>
      </c>
      <c r="L10133" s="284" t="s">
        <v>6615</v>
      </c>
      <c r="M10133" s="223"/>
      <c r="N10133" s="203"/>
      <c r="O10133" s="222" t="s">
        <v>326</v>
      </c>
    </row>
    <row r="10134" spans="1:15" ht="29.25" customHeight="1">
      <c r="A10134" s="221" t="s">
        <v>2861</v>
      </c>
      <c r="B10134" s="221" t="s">
        <v>410</v>
      </c>
      <c r="C10134" s="222" t="s">
        <v>122</v>
      </c>
      <c r="D10134" s="222" t="s">
        <v>411</v>
      </c>
      <c r="E10134" s="199" t="s">
        <v>171</v>
      </c>
      <c r="F10134" s="200"/>
      <c r="G10134" s="200"/>
      <c r="H10134" s="200"/>
      <c r="I10134" s="200">
        <v>45729</v>
      </c>
      <c r="J10134" s="143">
        <f t="shared" si="158"/>
        <v>45729</v>
      </c>
      <c r="K10134" s="202">
        <v>8</v>
      </c>
      <c r="L10134" s="284" t="s">
        <v>6614</v>
      </c>
      <c r="M10134" s="223"/>
      <c r="N10134" s="203"/>
      <c r="O10134" s="222" t="s">
        <v>326</v>
      </c>
    </row>
    <row r="10135" spans="1:15" ht="29.25" customHeight="1">
      <c r="A10135" s="221" t="s">
        <v>2861</v>
      </c>
      <c r="B10135" s="221" t="s">
        <v>410</v>
      </c>
      <c r="C10135" s="222" t="s">
        <v>122</v>
      </c>
      <c r="D10135" s="222" t="s">
        <v>411</v>
      </c>
      <c r="E10135" s="199" t="s">
        <v>171</v>
      </c>
      <c r="F10135" s="200"/>
      <c r="G10135" s="200"/>
      <c r="H10135" s="200"/>
      <c r="I10135" s="200">
        <v>45730</v>
      </c>
      <c r="J10135" s="143">
        <f t="shared" si="158"/>
        <v>45730</v>
      </c>
      <c r="K10135" s="202">
        <v>8</v>
      </c>
      <c r="L10135" s="284" t="s">
        <v>6616</v>
      </c>
      <c r="M10135" s="223"/>
      <c r="N10135" s="203"/>
      <c r="O10135" s="222" t="s">
        <v>326</v>
      </c>
    </row>
    <row r="10136" spans="1:15" ht="29.25" customHeight="1">
      <c r="A10136" s="221" t="s">
        <v>2861</v>
      </c>
      <c r="B10136" s="221" t="s">
        <v>410</v>
      </c>
      <c r="C10136" s="222" t="s">
        <v>122</v>
      </c>
      <c r="D10136" s="222" t="s">
        <v>411</v>
      </c>
      <c r="E10136" s="199" t="s">
        <v>163</v>
      </c>
      <c r="F10136" s="200" t="s">
        <v>5179</v>
      </c>
      <c r="G10136" s="200" t="s">
        <v>5180</v>
      </c>
      <c r="H10136" s="200"/>
      <c r="I10136" s="200">
        <v>45748</v>
      </c>
      <c r="J10136" s="143">
        <f t="shared" si="158"/>
        <v>45748</v>
      </c>
      <c r="K10136" s="202">
        <v>8</v>
      </c>
      <c r="L10136" s="284" t="s">
        <v>6616</v>
      </c>
      <c r="M10136" s="223"/>
      <c r="N10136" s="203"/>
      <c r="O10136" s="222" t="s">
        <v>326</v>
      </c>
    </row>
    <row r="10137" spans="1:15" ht="29.25" customHeight="1">
      <c r="A10137" s="221" t="s">
        <v>2861</v>
      </c>
      <c r="B10137" s="221" t="s">
        <v>410</v>
      </c>
      <c r="C10137" s="222" t="s">
        <v>122</v>
      </c>
      <c r="D10137" s="222" t="s">
        <v>411</v>
      </c>
      <c r="E10137" s="199" t="s">
        <v>163</v>
      </c>
      <c r="F10137" s="200" t="s">
        <v>5179</v>
      </c>
      <c r="G10137" s="200" t="s">
        <v>5180</v>
      </c>
      <c r="H10137" s="200"/>
      <c r="I10137" s="200">
        <v>45749</v>
      </c>
      <c r="J10137" s="143">
        <f t="shared" si="158"/>
        <v>45749</v>
      </c>
      <c r="K10137" s="202">
        <v>8</v>
      </c>
      <c r="L10137" s="284" t="s">
        <v>6616</v>
      </c>
      <c r="M10137" s="223"/>
      <c r="N10137" s="203"/>
      <c r="O10137" s="222" t="s">
        <v>326</v>
      </c>
    </row>
    <row r="10138" spans="1:15" ht="29.25" customHeight="1">
      <c r="A10138" s="221" t="s">
        <v>2861</v>
      </c>
      <c r="B10138" s="221" t="s">
        <v>410</v>
      </c>
      <c r="C10138" s="222" t="s">
        <v>122</v>
      </c>
      <c r="D10138" s="222" t="s">
        <v>411</v>
      </c>
      <c r="E10138" s="199" t="s">
        <v>171</v>
      </c>
      <c r="F10138" s="200"/>
      <c r="G10138" s="200"/>
      <c r="H10138" s="200"/>
      <c r="I10138" s="200">
        <v>45754</v>
      </c>
      <c r="J10138" s="143">
        <f t="shared" si="158"/>
        <v>45754</v>
      </c>
      <c r="K10138" s="202">
        <v>8</v>
      </c>
      <c r="L10138" s="284" t="s">
        <v>7036</v>
      </c>
      <c r="M10138" s="223"/>
      <c r="N10138" s="203"/>
      <c r="O10138" s="222" t="s">
        <v>326</v>
      </c>
    </row>
    <row r="10139" spans="1:15" ht="29.25" customHeight="1">
      <c r="A10139" s="221" t="s">
        <v>2861</v>
      </c>
      <c r="B10139" s="221" t="s">
        <v>410</v>
      </c>
      <c r="C10139" s="222" t="s">
        <v>122</v>
      </c>
      <c r="D10139" s="222" t="s">
        <v>411</v>
      </c>
      <c r="E10139" s="199" t="s">
        <v>163</v>
      </c>
      <c r="F10139" s="200" t="s">
        <v>5514</v>
      </c>
      <c r="G10139" s="200" t="s">
        <v>5515</v>
      </c>
      <c r="H10139" s="200"/>
      <c r="I10139" s="200">
        <v>45755</v>
      </c>
      <c r="J10139" s="143">
        <f t="shared" si="158"/>
        <v>45755</v>
      </c>
      <c r="K10139" s="202">
        <v>8</v>
      </c>
      <c r="L10139" s="284" t="s">
        <v>7239</v>
      </c>
      <c r="M10139" s="223"/>
      <c r="N10139" s="203"/>
      <c r="O10139" s="222" t="s">
        <v>326</v>
      </c>
    </row>
    <row r="10140" spans="1:15" ht="29.25" customHeight="1">
      <c r="A10140" s="221" t="s">
        <v>2861</v>
      </c>
      <c r="B10140" s="221" t="s">
        <v>410</v>
      </c>
      <c r="C10140" s="222" t="s">
        <v>122</v>
      </c>
      <c r="D10140" s="222" t="s">
        <v>411</v>
      </c>
      <c r="E10140" s="199" t="s">
        <v>163</v>
      </c>
      <c r="F10140" s="200" t="s">
        <v>5514</v>
      </c>
      <c r="G10140" s="200" t="s">
        <v>5515</v>
      </c>
      <c r="H10140" s="200"/>
      <c r="I10140" s="200">
        <v>45756</v>
      </c>
      <c r="J10140" s="143">
        <f t="shared" si="158"/>
        <v>45756</v>
      </c>
      <c r="K10140" s="202">
        <v>8</v>
      </c>
      <c r="L10140" s="284" t="s">
        <v>7240</v>
      </c>
      <c r="M10140" s="223"/>
      <c r="N10140" s="203"/>
      <c r="O10140" s="222" t="s">
        <v>326</v>
      </c>
    </row>
    <row r="10141" spans="1:15" ht="29.25" customHeight="1">
      <c r="A10141" s="221" t="s">
        <v>2861</v>
      </c>
      <c r="B10141" s="221" t="s">
        <v>410</v>
      </c>
      <c r="C10141" s="222" t="s">
        <v>122</v>
      </c>
      <c r="D10141" s="222" t="s">
        <v>411</v>
      </c>
      <c r="E10141" s="199" t="s">
        <v>163</v>
      </c>
      <c r="F10141" s="200" t="s">
        <v>5514</v>
      </c>
      <c r="G10141" s="200" t="s">
        <v>5515</v>
      </c>
      <c r="H10141" s="200"/>
      <c r="I10141" s="200">
        <v>45757</v>
      </c>
      <c r="J10141" s="143">
        <f t="shared" si="158"/>
        <v>45757</v>
      </c>
      <c r="K10141" s="202">
        <v>8</v>
      </c>
      <c r="L10141" s="284" t="s">
        <v>7240</v>
      </c>
      <c r="M10141" s="223"/>
      <c r="N10141" s="203"/>
      <c r="O10141" s="222" t="s">
        <v>326</v>
      </c>
    </row>
    <row r="10142" spans="1:15" ht="29.25" customHeight="1">
      <c r="A10142" s="221" t="s">
        <v>2861</v>
      </c>
      <c r="B10142" s="221" t="s">
        <v>410</v>
      </c>
      <c r="C10142" s="222" t="s">
        <v>122</v>
      </c>
      <c r="D10142" s="222" t="s">
        <v>411</v>
      </c>
      <c r="E10142" s="199" t="s">
        <v>163</v>
      </c>
      <c r="F10142" s="200" t="s">
        <v>6877</v>
      </c>
      <c r="G10142" s="200" t="s">
        <v>6878</v>
      </c>
      <c r="H10142" s="200"/>
      <c r="I10142" s="200">
        <v>45758</v>
      </c>
      <c r="J10142" s="143">
        <f t="shared" si="158"/>
        <v>45758</v>
      </c>
      <c r="K10142" s="202">
        <v>8</v>
      </c>
      <c r="L10142" s="284" t="s">
        <v>7241</v>
      </c>
      <c r="M10142" s="223"/>
      <c r="N10142" s="203"/>
      <c r="O10142" s="222" t="s">
        <v>326</v>
      </c>
    </row>
    <row r="10143" spans="1:15" ht="29.25" customHeight="1">
      <c r="A10143" s="221" t="s">
        <v>2861</v>
      </c>
      <c r="B10143" s="221" t="s">
        <v>410</v>
      </c>
      <c r="C10143" s="222" t="s">
        <v>122</v>
      </c>
      <c r="D10143" s="222" t="s">
        <v>411</v>
      </c>
      <c r="E10143" s="199" t="s">
        <v>163</v>
      </c>
      <c r="F10143" s="200" t="s">
        <v>5514</v>
      </c>
      <c r="G10143" s="200" t="s">
        <v>5515</v>
      </c>
      <c r="H10143" s="200"/>
      <c r="I10143" s="200">
        <v>45761</v>
      </c>
      <c r="J10143" s="143">
        <f t="shared" si="158"/>
        <v>45761</v>
      </c>
      <c r="K10143" s="202">
        <v>8</v>
      </c>
      <c r="L10143" s="284" t="s">
        <v>7453</v>
      </c>
      <c r="M10143" s="223"/>
      <c r="N10143" s="203"/>
      <c r="O10143" s="222" t="s">
        <v>326</v>
      </c>
    </row>
    <row r="10144" spans="1:15" ht="29.25" customHeight="1">
      <c r="A10144" s="221" t="s">
        <v>2861</v>
      </c>
      <c r="B10144" s="221" t="s">
        <v>410</v>
      </c>
      <c r="C10144" s="222" t="s">
        <v>122</v>
      </c>
      <c r="D10144" s="222" t="s">
        <v>411</v>
      </c>
      <c r="E10144" s="199" t="s">
        <v>163</v>
      </c>
      <c r="F10144" s="200" t="s">
        <v>5514</v>
      </c>
      <c r="G10144" s="200" t="s">
        <v>5515</v>
      </c>
      <c r="H10144" s="200"/>
      <c r="I10144" s="200">
        <v>45762</v>
      </c>
      <c r="J10144" s="143">
        <f t="shared" si="158"/>
        <v>45762</v>
      </c>
      <c r="K10144" s="202">
        <v>8</v>
      </c>
      <c r="L10144" s="284" t="s">
        <v>7454</v>
      </c>
      <c r="M10144" s="223"/>
      <c r="N10144" s="203"/>
      <c r="O10144" s="222" t="s">
        <v>326</v>
      </c>
    </row>
    <row r="10145" spans="1:15" ht="29.25" customHeight="1">
      <c r="A10145" s="221" t="s">
        <v>2861</v>
      </c>
      <c r="B10145" s="221" t="s">
        <v>410</v>
      </c>
      <c r="C10145" s="222" t="s">
        <v>122</v>
      </c>
      <c r="D10145" s="222" t="s">
        <v>411</v>
      </c>
      <c r="E10145" s="199" t="s">
        <v>163</v>
      </c>
      <c r="F10145" s="200" t="s">
        <v>5514</v>
      </c>
      <c r="G10145" s="200" t="s">
        <v>5515</v>
      </c>
      <c r="H10145" s="200"/>
      <c r="I10145" s="200">
        <v>45763</v>
      </c>
      <c r="J10145" s="143">
        <f t="shared" si="158"/>
        <v>45763</v>
      </c>
      <c r="K10145" s="202">
        <v>8</v>
      </c>
      <c r="L10145" s="284" t="s">
        <v>7454</v>
      </c>
      <c r="M10145" s="223"/>
      <c r="N10145" s="203"/>
      <c r="O10145" s="222" t="s">
        <v>326</v>
      </c>
    </row>
    <row r="10146" spans="1:15" ht="29.25" customHeight="1">
      <c r="A10146" s="221" t="s">
        <v>2861</v>
      </c>
      <c r="B10146" s="221" t="s">
        <v>410</v>
      </c>
      <c r="C10146" s="222" t="s">
        <v>122</v>
      </c>
      <c r="D10146" s="222" t="s">
        <v>411</v>
      </c>
      <c r="E10146" s="199" t="s">
        <v>163</v>
      </c>
      <c r="F10146" s="200" t="s">
        <v>5179</v>
      </c>
      <c r="G10146" s="200" t="s">
        <v>5180</v>
      </c>
      <c r="H10146" s="200"/>
      <c r="I10146" s="200">
        <v>45764</v>
      </c>
      <c r="J10146" s="143">
        <f t="shared" si="158"/>
        <v>45764</v>
      </c>
      <c r="K10146" s="202">
        <v>8</v>
      </c>
      <c r="L10146" s="284" t="s">
        <v>7455</v>
      </c>
      <c r="M10146" s="223"/>
      <c r="N10146" s="203"/>
      <c r="O10146" s="222" t="s">
        <v>326</v>
      </c>
    </row>
    <row r="10147" spans="1:15" ht="29.25" customHeight="1">
      <c r="A10147" s="221" t="s">
        <v>2861</v>
      </c>
      <c r="B10147" s="221" t="s">
        <v>410</v>
      </c>
      <c r="C10147" s="222" t="s">
        <v>122</v>
      </c>
      <c r="D10147" s="222" t="s">
        <v>411</v>
      </c>
      <c r="E10147" s="199" t="s">
        <v>165</v>
      </c>
      <c r="F10147" s="200"/>
      <c r="G10147" s="200"/>
      <c r="H10147" s="200"/>
      <c r="I10147" s="200">
        <v>45765</v>
      </c>
      <c r="J10147" s="143">
        <f t="shared" si="158"/>
        <v>45765</v>
      </c>
      <c r="K10147" s="202">
        <v>4</v>
      </c>
      <c r="L10147" s="285" t="s">
        <v>7456</v>
      </c>
      <c r="M10147" s="223"/>
      <c r="N10147" s="203"/>
      <c r="O10147" s="222" t="s">
        <v>326</v>
      </c>
    </row>
    <row r="10148" spans="1:15" ht="29.25" customHeight="1">
      <c r="A10148" s="221" t="s">
        <v>2861</v>
      </c>
      <c r="B10148" s="221" t="s">
        <v>410</v>
      </c>
      <c r="C10148" s="222" t="s">
        <v>122</v>
      </c>
      <c r="D10148" s="222" t="s">
        <v>411</v>
      </c>
      <c r="E10148" s="199" t="s">
        <v>163</v>
      </c>
      <c r="F10148" s="200" t="s">
        <v>5179</v>
      </c>
      <c r="G10148" s="200" t="s">
        <v>5180</v>
      </c>
      <c r="H10148" s="200"/>
      <c r="I10148" s="200">
        <v>45765</v>
      </c>
      <c r="J10148" s="143">
        <f t="shared" si="158"/>
        <v>45765</v>
      </c>
      <c r="K10148" s="202">
        <v>4</v>
      </c>
      <c r="L10148" s="284" t="s">
        <v>7455</v>
      </c>
      <c r="M10148" s="223"/>
      <c r="N10148" s="203"/>
      <c r="O10148" s="222" t="s">
        <v>326</v>
      </c>
    </row>
    <row r="10149" spans="1:15" ht="29.25" customHeight="1">
      <c r="A10149" s="221" t="s">
        <v>2861</v>
      </c>
      <c r="B10149" s="221" t="s">
        <v>410</v>
      </c>
      <c r="C10149" s="222" t="s">
        <v>122</v>
      </c>
      <c r="D10149" s="222" t="s">
        <v>411</v>
      </c>
      <c r="E10149" s="199" t="s">
        <v>163</v>
      </c>
      <c r="F10149" s="200" t="s">
        <v>6877</v>
      </c>
      <c r="G10149" s="200" t="s">
        <v>6878</v>
      </c>
      <c r="H10149" s="200"/>
      <c r="I10149" s="200">
        <v>45768</v>
      </c>
      <c r="J10149" s="143">
        <f t="shared" si="158"/>
        <v>45768</v>
      </c>
      <c r="K10149" s="202">
        <v>8</v>
      </c>
      <c r="L10149" s="284" t="s">
        <v>7457</v>
      </c>
      <c r="M10149" s="223"/>
      <c r="N10149" s="203"/>
      <c r="O10149" s="222" t="s">
        <v>326</v>
      </c>
    </row>
    <row r="10150" spans="1:15" ht="29.25" customHeight="1">
      <c r="A10150" s="221" t="s">
        <v>2861</v>
      </c>
      <c r="B10150" s="221" t="s">
        <v>410</v>
      </c>
      <c r="C10150" s="222" t="s">
        <v>122</v>
      </c>
      <c r="D10150" s="222" t="s">
        <v>411</v>
      </c>
      <c r="E10150" s="199" t="s">
        <v>163</v>
      </c>
      <c r="F10150" s="200" t="s">
        <v>6877</v>
      </c>
      <c r="G10150" s="200" t="s">
        <v>6878</v>
      </c>
      <c r="H10150" s="200"/>
      <c r="I10150" s="200">
        <v>45769</v>
      </c>
      <c r="J10150" s="143">
        <f t="shared" si="158"/>
        <v>45769</v>
      </c>
      <c r="K10150" s="202">
        <v>8</v>
      </c>
      <c r="L10150" s="284" t="s">
        <v>7458</v>
      </c>
      <c r="M10150" s="223"/>
      <c r="N10150" s="203"/>
      <c r="O10150" s="222" t="s">
        <v>326</v>
      </c>
    </row>
    <row r="10151" spans="1:15" ht="29.25" customHeight="1">
      <c r="A10151" s="221" t="s">
        <v>2861</v>
      </c>
      <c r="B10151" s="221" t="s">
        <v>410</v>
      </c>
      <c r="C10151" s="222" t="s">
        <v>122</v>
      </c>
      <c r="D10151" s="222" t="s">
        <v>411</v>
      </c>
      <c r="E10151" s="199" t="s">
        <v>163</v>
      </c>
      <c r="F10151" s="200" t="s">
        <v>6877</v>
      </c>
      <c r="G10151" s="200" t="s">
        <v>6878</v>
      </c>
      <c r="H10151" s="200"/>
      <c r="I10151" s="200">
        <v>45777</v>
      </c>
      <c r="J10151" s="143">
        <f t="shared" si="158"/>
        <v>45777</v>
      </c>
      <c r="K10151" s="202">
        <v>8</v>
      </c>
      <c r="L10151" s="284" t="s">
        <v>8017</v>
      </c>
      <c r="M10151" s="223"/>
      <c r="N10151" s="203"/>
      <c r="O10151" s="222" t="s">
        <v>326</v>
      </c>
    </row>
    <row r="10152" spans="1:15" ht="29.25" customHeight="1">
      <c r="A10152" s="221" t="s">
        <v>2861</v>
      </c>
      <c r="B10152" s="221" t="s">
        <v>410</v>
      </c>
      <c r="C10152" s="222" t="s">
        <v>122</v>
      </c>
      <c r="D10152" s="222" t="s">
        <v>411</v>
      </c>
      <c r="E10152" s="199" t="s">
        <v>163</v>
      </c>
      <c r="F10152" s="200" t="s">
        <v>6877</v>
      </c>
      <c r="G10152" s="200" t="s">
        <v>6878</v>
      </c>
      <c r="H10152" s="200"/>
      <c r="I10152" s="200">
        <v>45779</v>
      </c>
      <c r="J10152" s="143">
        <f t="shared" si="158"/>
        <v>45779</v>
      </c>
      <c r="K10152" s="202">
        <v>8</v>
      </c>
      <c r="L10152" s="284" t="s">
        <v>8018</v>
      </c>
      <c r="M10152" s="223"/>
      <c r="N10152" s="203"/>
      <c r="O10152" s="222" t="s">
        <v>326</v>
      </c>
    </row>
    <row r="10153" spans="1:15" ht="29.25" customHeight="1">
      <c r="A10153" s="221" t="s">
        <v>2861</v>
      </c>
      <c r="B10153" s="221" t="s">
        <v>410</v>
      </c>
      <c r="C10153" s="222" t="s">
        <v>122</v>
      </c>
      <c r="D10153" s="222" t="s">
        <v>411</v>
      </c>
      <c r="E10153" s="199" t="s">
        <v>171</v>
      </c>
      <c r="F10153" s="200"/>
      <c r="G10153" s="200"/>
      <c r="H10153" s="200"/>
      <c r="I10153" s="200">
        <v>45782</v>
      </c>
      <c r="J10153" s="143">
        <f t="shared" si="158"/>
        <v>45782</v>
      </c>
      <c r="K10153" s="202">
        <v>8</v>
      </c>
      <c r="L10153" s="284" t="s">
        <v>8019</v>
      </c>
      <c r="M10153" s="223"/>
      <c r="N10153" s="203"/>
      <c r="O10153" s="222" t="s">
        <v>326</v>
      </c>
    </row>
    <row r="10154" spans="1:15" ht="29.25" customHeight="1">
      <c r="A10154" s="221" t="s">
        <v>2861</v>
      </c>
      <c r="B10154" s="221" t="s">
        <v>410</v>
      </c>
      <c r="C10154" s="222" t="s">
        <v>122</v>
      </c>
      <c r="D10154" s="222" t="s">
        <v>411</v>
      </c>
      <c r="E10154" s="199" t="s">
        <v>171</v>
      </c>
      <c r="F10154" s="200"/>
      <c r="G10154" s="200"/>
      <c r="H10154" s="200"/>
      <c r="I10154" s="200">
        <v>45783</v>
      </c>
      <c r="J10154" s="143">
        <f t="shared" si="158"/>
        <v>45783</v>
      </c>
      <c r="K10154" s="202">
        <v>8</v>
      </c>
      <c r="L10154" s="284" t="s">
        <v>8020</v>
      </c>
      <c r="M10154" s="223"/>
      <c r="N10154" s="203"/>
      <c r="O10154" s="222" t="s">
        <v>326</v>
      </c>
    </row>
    <row r="10155" spans="1:15" ht="29.25" customHeight="1">
      <c r="A10155" s="221" t="s">
        <v>2861</v>
      </c>
      <c r="B10155" s="221" t="s">
        <v>410</v>
      </c>
      <c r="C10155" s="222" t="s">
        <v>122</v>
      </c>
      <c r="D10155" s="222" t="s">
        <v>411</v>
      </c>
      <c r="E10155" s="199" t="s">
        <v>171</v>
      </c>
      <c r="F10155" s="200"/>
      <c r="G10155" s="200"/>
      <c r="H10155" s="200"/>
      <c r="I10155" s="200">
        <v>45784</v>
      </c>
      <c r="J10155" s="143">
        <f t="shared" si="158"/>
        <v>45784</v>
      </c>
      <c r="K10155" s="202">
        <v>8</v>
      </c>
      <c r="L10155" s="284" t="s">
        <v>8021</v>
      </c>
      <c r="M10155" s="223"/>
      <c r="N10155" s="203"/>
      <c r="O10155" s="222" t="s">
        <v>326</v>
      </c>
    </row>
    <row r="10156" spans="1:15" ht="29.25" customHeight="1">
      <c r="A10156" s="221" t="s">
        <v>2861</v>
      </c>
      <c r="B10156" s="221" t="s">
        <v>410</v>
      </c>
      <c r="C10156" s="222" t="s">
        <v>122</v>
      </c>
      <c r="D10156" s="222" t="s">
        <v>411</v>
      </c>
      <c r="E10156" s="199" t="s">
        <v>171</v>
      </c>
      <c r="F10156" s="200"/>
      <c r="G10156" s="200"/>
      <c r="H10156" s="200"/>
      <c r="I10156" s="200">
        <v>45785</v>
      </c>
      <c r="J10156" s="143">
        <f t="shared" si="158"/>
        <v>45785</v>
      </c>
      <c r="K10156" s="202">
        <v>8</v>
      </c>
      <c r="L10156" s="284" t="s">
        <v>8022</v>
      </c>
      <c r="M10156" s="223"/>
      <c r="N10156" s="203"/>
      <c r="O10156" s="222" t="s">
        <v>326</v>
      </c>
    </row>
    <row r="10157" spans="1:15" ht="29.25" customHeight="1">
      <c r="A10157" s="221" t="s">
        <v>2861</v>
      </c>
      <c r="B10157" s="221" t="s">
        <v>410</v>
      </c>
      <c r="C10157" s="222" t="s">
        <v>122</v>
      </c>
      <c r="D10157" s="222" t="s">
        <v>411</v>
      </c>
      <c r="E10157" s="199" t="s">
        <v>171</v>
      </c>
      <c r="F10157" s="200"/>
      <c r="G10157" s="200"/>
      <c r="H10157" s="200"/>
      <c r="I10157" s="200">
        <v>45786</v>
      </c>
      <c r="J10157" s="143">
        <f t="shared" si="158"/>
        <v>45786</v>
      </c>
      <c r="K10157" s="202">
        <v>8</v>
      </c>
      <c r="L10157" s="284" t="s">
        <v>8023</v>
      </c>
      <c r="M10157" s="223"/>
      <c r="N10157" s="203"/>
      <c r="O10157" s="222" t="s">
        <v>326</v>
      </c>
    </row>
    <row r="10158" spans="1:15" ht="29.25" customHeight="1">
      <c r="A10158" s="221" t="s">
        <v>2861</v>
      </c>
      <c r="B10158" s="221" t="s">
        <v>410</v>
      </c>
      <c r="C10158" s="222" t="s">
        <v>122</v>
      </c>
      <c r="D10158" s="222" t="s">
        <v>411</v>
      </c>
      <c r="E10158" s="199" t="s">
        <v>163</v>
      </c>
      <c r="F10158" s="200" t="s">
        <v>5527</v>
      </c>
      <c r="G10158" s="200" t="s">
        <v>5528</v>
      </c>
      <c r="H10158" s="200"/>
      <c r="I10158" s="200">
        <v>45789</v>
      </c>
      <c r="J10158" s="143">
        <f t="shared" si="158"/>
        <v>45789</v>
      </c>
      <c r="K10158" s="202">
        <v>8</v>
      </c>
      <c r="L10158" s="284" t="s">
        <v>8024</v>
      </c>
      <c r="M10158" s="223"/>
      <c r="N10158" s="203"/>
      <c r="O10158" s="222" t="s">
        <v>326</v>
      </c>
    </row>
    <row r="10159" spans="1:15" ht="29.25" customHeight="1">
      <c r="A10159" s="221" t="s">
        <v>2861</v>
      </c>
      <c r="B10159" s="221" t="s">
        <v>410</v>
      </c>
      <c r="C10159" s="222" t="s">
        <v>122</v>
      </c>
      <c r="D10159" s="222" t="s">
        <v>411</v>
      </c>
      <c r="E10159" s="199" t="s">
        <v>163</v>
      </c>
      <c r="F10159" s="200" t="s">
        <v>5527</v>
      </c>
      <c r="G10159" s="200" t="s">
        <v>5528</v>
      </c>
      <c r="H10159" s="200"/>
      <c r="I10159" s="200">
        <v>45790</v>
      </c>
      <c r="J10159" s="143">
        <f t="shared" si="158"/>
        <v>45790</v>
      </c>
      <c r="K10159" s="202">
        <v>8</v>
      </c>
      <c r="L10159" s="284" t="s">
        <v>8243</v>
      </c>
      <c r="M10159" s="223"/>
      <c r="N10159" s="203"/>
      <c r="O10159" s="222" t="s">
        <v>326</v>
      </c>
    </row>
    <row r="10160" spans="1:15" ht="29.25" customHeight="1">
      <c r="A10160" s="221" t="s">
        <v>2861</v>
      </c>
      <c r="B10160" s="221" t="s">
        <v>410</v>
      </c>
      <c r="C10160" s="222" t="s">
        <v>122</v>
      </c>
      <c r="D10160" s="222" t="s">
        <v>411</v>
      </c>
      <c r="E10160" s="199" t="s">
        <v>163</v>
      </c>
      <c r="F10160" s="200" t="s">
        <v>5527</v>
      </c>
      <c r="G10160" s="200" t="s">
        <v>5528</v>
      </c>
      <c r="H10160" s="200"/>
      <c r="I10160" s="200">
        <v>45791</v>
      </c>
      <c r="J10160" s="143">
        <f t="shared" si="158"/>
        <v>45791</v>
      </c>
      <c r="K10160" s="202">
        <v>8</v>
      </c>
      <c r="L10160" s="284" t="s">
        <v>8243</v>
      </c>
      <c r="M10160" s="223"/>
      <c r="N10160" s="203"/>
      <c r="O10160" s="222" t="s">
        <v>326</v>
      </c>
    </row>
    <row r="10161" spans="1:15" ht="29.25" customHeight="1">
      <c r="A10161" s="221" t="s">
        <v>2861</v>
      </c>
      <c r="B10161" s="221" t="s">
        <v>410</v>
      </c>
      <c r="C10161" s="222" t="s">
        <v>122</v>
      </c>
      <c r="D10161" s="222" t="s">
        <v>411</v>
      </c>
      <c r="E10161" s="199" t="s">
        <v>163</v>
      </c>
      <c r="F10161" s="200" t="s">
        <v>6877</v>
      </c>
      <c r="G10161" s="200" t="s">
        <v>6878</v>
      </c>
      <c r="H10161" s="200"/>
      <c r="I10161" s="200">
        <v>45792</v>
      </c>
      <c r="J10161" s="143">
        <f t="shared" si="158"/>
        <v>45792</v>
      </c>
      <c r="K10161" s="202">
        <v>8</v>
      </c>
      <c r="L10161" s="284" t="s">
        <v>8244</v>
      </c>
      <c r="M10161" s="223"/>
      <c r="N10161" s="203"/>
      <c r="O10161" s="222" t="s">
        <v>326</v>
      </c>
    </row>
    <row r="10162" spans="1:15" ht="29.25" customHeight="1">
      <c r="A10162" s="221" t="s">
        <v>2861</v>
      </c>
      <c r="B10162" s="221" t="s">
        <v>410</v>
      </c>
      <c r="C10162" s="222" t="s">
        <v>122</v>
      </c>
      <c r="D10162" s="222" t="s">
        <v>411</v>
      </c>
      <c r="E10162" s="199" t="s">
        <v>163</v>
      </c>
      <c r="F10162" s="200" t="s">
        <v>5514</v>
      </c>
      <c r="G10162" s="200" t="s">
        <v>5515</v>
      </c>
      <c r="H10162" s="200"/>
      <c r="I10162" s="200">
        <v>45793</v>
      </c>
      <c r="J10162" s="143">
        <f t="shared" si="158"/>
        <v>45793</v>
      </c>
      <c r="K10162" s="202">
        <v>8</v>
      </c>
      <c r="L10162" s="284" t="s">
        <v>7454</v>
      </c>
      <c r="M10162" s="223"/>
      <c r="N10162" s="203"/>
      <c r="O10162" s="222" t="s">
        <v>326</v>
      </c>
    </row>
    <row r="10163" spans="1:15" ht="29.25" customHeight="1">
      <c r="A10163" s="221" t="s">
        <v>2861</v>
      </c>
      <c r="B10163" s="221" t="s">
        <v>410</v>
      </c>
      <c r="C10163" s="222" t="s">
        <v>122</v>
      </c>
      <c r="D10163" s="222" t="s">
        <v>411</v>
      </c>
      <c r="E10163" s="199" t="s">
        <v>171</v>
      </c>
      <c r="F10163" s="200"/>
      <c r="G10163" s="200"/>
      <c r="H10163" s="200"/>
      <c r="I10163" s="200">
        <v>45796</v>
      </c>
      <c r="J10163" s="143">
        <f t="shared" si="158"/>
        <v>45796</v>
      </c>
      <c r="K10163" s="202">
        <v>8</v>
      </c>
      <c r="L10163" s="284" t="s">
        <v>8245</v>
      </c>
      <c r="M10163" s="223"/>
      <c r="N10163" s="203"/>
      <c r="O10163" s="222" t="s">
        <v>326</v>
      </c>
    </row>
    <row r="10164" spans="1:15" ht="29.25" customHeight="1">
      <c r="A10164" s="221" t="s">
        <v>2861</v>
      </c>
      <c r="B10164" s="221" t="s">
        <v>410</v>
      </c>
      <c r="C10164" s="222" t="s">
        <v>122</v>
      </c>
      <c r="D10164" s="222" t="s">
        <v>411</v>
      </c>
      <c r="E10164" s="199" t="s">
        <v>163</v>
      </c>
      <c r="F10164" s="200" t="s">
        <v>5514</v>
      </c>
      <c r="G10164" s="200" t="s">
        <v>5515</v>
      </c>
      <c r="H10164" s="200"/>
      <c r="I10164" s="200">
        <v>45797</v>
      </c>
      <c r="J10164" s="143">
        <f t="shared" si="158"/>
        <v>45797</v>
      </c>
      <c r="K10164" s="202">
        <v>8</v>
      </c>
      <c r="L10164" s="284" t="s">
        <v>7454</v>
      </c>
      <c r="M10164" s="223"/>
      <c r="N10164" s="203"/>
      <c r="O10164" s="222" t="s">
        <v>326</v>
      </c>
    </row>
    <row r="10165" spans="1:15" ht="29.25" customHeight="1">
      <c r="A10165" s="221" t="s">
        <v>2861</v>
      </c>
      <c r="B10165" s="221" t="s">
        <v>410</v>
      </c>
      <c r="C10165" s="222" t="s">
        <v>122</v>
      </c>
      <c r="D10165" s="222" t="s">
        <v>411</v>
      </c>
      <c r="E10165" s="199" t="s">
        <v>163</v>
      </c>
      <c r="F10165" s="200" t="s">
        <v>5514</v>
      </c>
      <c r="G10165" s="200" t="s">
        <v>5515</v>
      </c>
      <c r="H10165" s="200"/>
      <c r="I10165" s="200">
        <v>45798</v>
      </c>
      <c r="J10165" s="143">
        <f t="shared" si="158"/>
        <v>45798</v>
      </c>
      <c r="K10165" s="202">
        <v>8</v>
      </c>
      <c r="L10165" s="284" t="s">
        <v>7454</v>
      </c>
      <c r="M10165" s="223"/>
      <c r="N10165" s="203"/>
      <c r="O10165" s="222" t="s">
        <v>326</v>
      </c>
    </row>
    <row r="10166" spans="1:15" ht="29.25" customHeight="1">
      <c r="A10166" s="221" t="s">
        <v>2861</v>
      </c>
      <c r="B10166" s="221" t="s">
        <v>410</v>
      </c>
      <c r="C10166" s="222" t="s">
        <v>122</v>
      </c>
      <c r="D10166" s="222" t="s">
        <v>411</v>
      </c>
      <c r="E10166" s="199" t="s">
        <v>165</v>
      </c>
      <c r="F10166" s="200"/>
      <c r="G10166" s="200"/>
      <c r="H10166" s="200"/>
      <c r="I10166" s="200">
        <v>45799</v>
      </c>
      <c r="J10166" s="143">
        <f t="shared" si="158"/>
        <v>45799</v>
      </c>
      <c r="K10166" s="202">
        <v>8</v>
      </c>
      <c r="L10166" s="285" t="s">
        <v>8534</v>
      </c>
      <c r="M10166" s="223"/>
      <c r="N10166" s="203"/>
      <c r="O10166" s="222" t="s">
        <v>326</v>
      </c>
    </row>
    <row r="10167" spans="1:15" ht="29.25" customHeight="1">
      <c r="A10167" s="221" t="s">
        <v>2861</v>
      </c>
      <c r="B10167" s="221" t="s">
        <v>410</v>
      </c>
      <c r="C10167" s="222" t="s">
        <v>122</v>
      </c>
      <c r="D10167" s="222" t="s">
        <v>411</v>
      </c>
      <c r="E10167" s="199" t="s">
        <v>171</v>
      </c>
      <c r="F10167" s="200"/>
      <c r="G10167" s="200"/>
      <c r="H10167" s="200"/>
      <c r="I10167" s="200">
        <v>45800</v>
      </c>
      <c r="J10167" s="143">
        <f t="shared" si="158"/>
        <v>45800</v>
      </c>
      <c r="K10167" s="202">
        <v>8</v>
      </c>
      <c r="L10167" s="284" t="s">
        <v>8535</v>
      </c>
      <c r="M10167" s="223"/>
      <c r="N10167" s="203"/>
      <c r="O10167" s="222" t="s">
        <v>326</v>
      </c>
    </row>
    <row r="10168" spans="1:15" ht="29.25" customHeight="1">
      <c r="A10168" s="221" t="s">
        <v>2861</v>
      </c>
      <c r="B10168" s="221" t="s">
        <v>410</v>
      </c>
      <c r="C10168" s="222" t="s">
        <v>122</v>
      </c>
      <c r="D10168" s="222" t="s">
        <v>411</v>
      </c>
      <c r="E10168" s="199" t="s">
        <v>171</v>
      </c>
      <c r="F10168" s="200"/>
      <c r="G10168" s="200"/>
      <c r="H10168" s="200"/>
      <c r="I10168" s="200">
        <v>45803</v>
      </c>
      <c r="J10168" s="143">
        <f t="shared" si="158"/>
        <v>45803</v>
      </c>
      <c r="K10168" s="202">
        <v>8</v>
      </c>
      <c r="L10168" s="285" t="s">
        <v>8536</v>
      </c>
      <c r="M10168" s="223"/>
      <c r="N10168" s="203"/>
      <c r="O10168" s="222" t="s">
        <v>326</v>
      </c>
    </row>
    <row r="10169" spans="1:15" ht="29.25" customHeight="1">
      <c r="A10169" s="221" t="s">
        <v>2861</v>
      </c>
      <c r="B10169" s="221" t="s">
        <v>410</v>
      </c>
      <c r="C10169" s="222" t="s">
        <v>122</v>
      </c>
      <c r="D10169" s="222" t="s">
        <v>411</v>
      </c>
      <c r="E10169" s="199" t="s">
        <v>171</v>
      </c>
      <c r="F10169" s="200"/>
      <c r="G10169" s="200"/>
      <c r="H10169" s="200"/>
      <c r="I10169" s="200">
        <v>45810</v>
      </c>
      <c r="J10169" s="143">
        <f t="shared" si="158"/>
        <v>45810</v>
      </c>
      <c r="K10169" s="202">
        <v>8</v>
      </c>
      <c r="L10169" s="284" t="s">
        <v>8993</v>
      </c>
      <c r="M10169" s="223"/>
      <c r="N10169" s="203"/>
      <c r="O10169" s="222" t="s">
        <v>326</v>
      </c>
    </row>
    <row r="10170" spans="1:15" ht="29.25" customHeight="1">
      <c r="A10170" s="221" t="s">
        <v>2861</v>
      </c>
      <c r="B10170" s="221" t="s">
        <v>410</v>
      </c>
      <c r="C10170" s="222" t="s">
        <v>122</v>
      </c>
      <c r="D10170" s="222" t="s">
        <v>411</v>
      </c>
      <c r="E10170" s="199" t="s">
        <v>171</v>
      </c>
      <c r="F10170" s="200"/>
      <c r="G10170" s="200"/>
      <c r="H10170" s="200"/>
      <c r="I10170" s="200">
        <v>45811</v>
      </c>
      <c r="J10170" s="143">
        <f t="shared" si="158"/>
        <v>45811</v>
      </c>
      <c r="K10170" s="202">
        <v>8</v>
      </c>
      <c r="L10170" s="284" t="s">
        <v>8993</v>
      </c>
      <c r="M10170" s="223"/>
      <c r="N10170" s="203"/>
      <c r="O10170" s="222" t="s">
        <v>326</v>
      </c>
    </row>
    <row r="10171" spans="1:15" ht="29.25" customHeight="1">
      <c r="A10171" s="221" t="s">
        <v>2861</v>
      </c>
      <c r="B10171" s="221" t="s">
        <v>410</v>
      </c>
      <c r="C10171" s="222" t="s">
        <v>122</v>
      </c>
      <c r="D10171" s="222" t="s">
        <v>411</v>
      </c>
      <c r="E10171" s="199" t="s">
        <v>171</v>
      </c>
      <c r="F10171" s="200"/>
      <c r="G10171" s="200"/>
      <c r="H10171" s="200"/>
      <c r="I10171" s="200">
        <v>45812</v>
      </c>
      <c r="J10171" s="143">
        <f t="shared" si="158"/>
        <v>45812</v>
      </c>
      <c r="K10171" s="202">
        <v>8</v>
      </c>
      <c r="L10171" s="284" t="s">
        <v>8993</v>
      </c>
      <c r="M10171" s="223"/>
      <c r="N10171" s="203"/>
      <c r="O10171" s="222" t="s">
        <v>326</v>
      </c>
    </row>
    <row r="10172" spans="1:15" ht="29.25" customHeight="1">
      <c r="A10172" s="221" t="s">
        <v>2861</v>
      </c>
      <c r="B10172" s="221" t="s">
        <v>410</v>
      </c>
      <c r="C10172" s="222" t="s">
        <v>122</v>
      </c>
      <c r="D10172" s="222" t="s">
        <v>411</v>
      </c>
      <c r="E10172" s="199" t="s">
        <v>163</v>
      </c>
      <c r="F10172" s="200" t="s">
        <v>6877</v>
      </c>
      <c r="G10172" s="200" t="s">
        <v>6878</v>
      </c>
      <c r="H10172" s="200"/>
      <c r="I10172" s="200">
        <v>45813</v>
      </c>
      <c r="J10172" s="143">
        <f t="shared" si="158"/>
        <v>45813</v>
      </c>
      <c r="K10172" s="202">
        <v>8</v>
      </c>
      <c r="L10172" s="284" t="s">
        <v>8244</v>
      </c>
      <c r="M10172" s="223"/>
      <c r="N10172" s="203"/>
      <c r="O10172" s="222" t="s">
        <v>326</v>
      </c>
    </row>
    <row r="10173" spans="1:15" ht="29.25" customHeight="1">
      <c r="A10173" s="221" t="s">
        <v>2861</v>
      </c>
      <c r="B10173" s="221" t="s">
        <v>410</v>
      </c>
      <c r="C10173" s="222" t="s">
        <v>122</v>
      </c>
      <c r="D10173" s="222" t="s">
        <v>411</v>
      </c>
      <c r="E10173" s="199" t="s">
        <v>163</v>
      </c>
      <c r="F10173" s="200" t="s">
        <v>6877</v>
      </c>
      <c r="G10173" s="200" t="s">
        <v>6878</v>
      </c>
      <c r="H10173" s="200"/>
      <c r="I10173" s="200">
        <v>45814</v>
      </c>
      <c r="J10173" s="143">
        <f t="shared" si="158"/>
        <v>45814</v>
      </c>
      <c r="K10173" s="202">
        <v>8</v>
      </c>
      <c r="L10173" s="284" t="s">
        <v>8244</v>
      </c>
      <c r="M10173" s="223"/>
      <c r="N10173" s="203"/>
      <c r="O10173" s="222" t="s">
        <v>326</v>
      </c>
    </row>
    <row r="10174" spans="1:15" ht="29.25" customHeight="1">
      <c r="A10174" s="221" t="s">
        <v>2861</v>
      </c>
      <c r="B10174" s="221" t="s">
        <v>410</v>
      </c>
      <c r="C10174" s="222" t="s">
        <v>122</v>
      </c>
      <c r="D10174" s="222" t="s">
        <v>411</v>
      </c>
      <c r="E10174" s="199" t="s">
        <v>163</v>
      </c>
      <c r="F10174" s="200" t="s">
        <v>5514</v>
      </c>
      <c r="G10174" s="200" t="s">
        <v>5515</v>
      </c>
      <c r="H10174" s="200"/>
      <c r="I10174" s="200">
        <v>45817</v>
      </c>
      <c r="J10174" s="143">
        <f t="shared" si="158"/>
        <v>45817</v>
      </c>
      <c r="K10174" s="202">
        <v>8</v>
      </c>
      <c r="L10174" s="284" t="s">
        <v>8994</v>
      </c>
      <c r="M10174" s="223"/>
      <c r="N10174" s="203"/>
      <c r="O10174" s="222" t="s">
        <v>326</v>
      </c>
    </row>
    <row r="10175" spans="1:15" ht="29.25" customHeight="1">
      <c r="A10175" s="221" t="s">
        <v>2861</v>
      </c>
      <c r="B10175" s="221" t="s">
        <v>410</v>
      </c>
      <c r="C10175" s="222" t="s">
        <v>122</v>
      </c>
      <c r="D10175" s="222" t="s">
        <v>411</v>
      </c>
      <c r="E10175" s="199" t="s">
        <v>165</v>
      </c>
      <c r="F10175" s="200"/>
      <c r="G10175" s="200"/>
      <c r="H10175" s="200"/>
      <c r="I10175" s="200">
        <v>45818</v>
      </c>
      <c r="J10175" s="143">
        <f t="shared" si="158"/>
        <v>45818</v>
      </c>
      <c r="K10175" s="202">
        <v>4</v>
      </c>
      <c r="L10175" s="285" t="s">
        <v>8995</v>
      </c>
      <c r="M10175" s="223"/>
      <c r="N10175" s="203"/>
      <c r="O10175" s="222" t="s">
        <v>326</v>
      </c>
    </row>
    <row r="10176" spans="1:15" ht="29.25" customHeight="1">
      <c r="A10176" s="221" t="s">
        <v>2861</v>
      </c>
      <c r="B10176" s="221" t="s">
        <v>410</v>
      </c>
      <c r="C10176" s="222" t="s">
        <v>122</v>
      </c>
      <c r="D10176" s="222" t="s">
        <v>411</v>
      </c>
      <c r="E10176" s="199" t="s">
        <v>163</v>
      </c>
      <c r="F10176" s="200" t="s">
        <v>5514</v>
      </c>
      <c r="G10176" s="200" t="s">
        <v>5515</v>
      </c>
      <c r="H10176" s="200"/>
      <c r="I10176" s="200">
        <v>45818</v>
      </c>
      <c r="J10176" s="143">
        <f t="shared" si="158"/>
        <v>45818</v>
      </c>
      <c r="K10176" s="202">
        <v>4</v>
      </c>
      <c r="L10176" s="284" t="s">
        <v>8994</v>
      </c>
      <c r="M10176" s="223"/>
      <c r="N10176" s="203"/>
      <c r="O10176" s="222" t="s">
        <v>326</v>
      </c>
    </row>
    <row r="10177" spans="1:15" ht="29.25" customHeight="1">
      <c r="A10177" s="221" t="s">
        <v>2861</v>
      </c>
      <c r="B10177" s="221" t="s">
        <v>410</v>
      </c>
      <c r="C10177" s="222" t="s">
        <v>122</v>
      </c>
      <c r="D10177" s="222" t="s">
        <v>411</v>
      </c>
      <c r="E10177" s="199" t="s">
        <v>163</v>
      </c>
      <c r="F10177" s="200" t="s">
        <v>5514</v>
      </c>
      <c r="G10177" s="200" t="s">
        <v>5515</v>
      </c>
      <c r="H10177" s="200"/>
      <c r="I10177" s="200">
        <v>45819</v>
      </c>
      <c r="J10177" s="143">
        <f t="shared" si="158"/>
        <v>45819</v>
      </c>
      <c r="K10177" s="202">
        <v>8</v>
      </c>
      <c r="L10177" s="284" t="s">
        <v>8994</v>
      </c>
      <c r="M10177" s="223"/>
      <c r="N10177" s="203"/>
      <c r="O10177" s="222" t="s">
        <v>326</v>
      </c>
    </row>
    <row r="10178" spans="1:15" ht="29.25" customHeight="1">
      <c r="A10178" s="221" t="s">
        <v>2861</v>
      </c>
      <c r="B10178" s="221" t="s">
        <v>410</v>
      </c>
      <c r="C10178" s="222" t="s">
        <v>122</v>
      </c>
      <c r="D10178" s="222" t="s">
        <v>411</v>
      </c>
      <c r="E10178" s="199" t="s">
        <v>163</v>
      </c>
      <c r="F10178" s="200" t="s">
        <v>6877</v>
      </c>
      <c r="G10178" s="200" t="s">
        <v>6878</v>
      </c>
      <c r="H10178" s="200"/>
      <c r="I10178" s="200">
        <v>45820</v>
      </c>
      <c r="J10178" s="143">
        <f t="shared" si="158"/>
        <v>45820</v>
      </c>
      <c r="K10178" s="202">
        <v>8</v>
      </c>
      <c r="L10178" s="284" t="s">
        <v>8996</v>
      </c>
      <c r="M10178" s="223"/>
      <c r="N10178" s="203"/>
      <c r="O10178" s="222" t="s">
        <v>326</v>
      </c>
    </row>
    <row r="10179" spans="1:15" ht="29.25" customHeight="1">
      <c r="A10179" s="221" t="s">
        <v>2861</v>
      </c>
      <c r="B10179" s="221" t="s">
        <v>410</v>
      </c>
      <c r="C10179" s="222" t="s">
        <v>122</v>
      </c>
      <c r="D10179" s="222" t="s">
        <v>411</v>
      </c>
      <c r="E10179" s="199" t="s">
        <v>163</v>
      </c>
      <c r="F10179" s="200" t="s">
        <v>6877</v>
      </c>
      <c r="G10179" s="200" t="s">
        <v>6878</v>
      </c>
      <c r="H10179" s="200"/>
      <c r="I10179" s="200">
        <v>45821</v>
      </c>
      <c r="J10179" s="143">
        <f t="shared" ref="J10179:J10242" si="159">I10179</f>
        <v>45821</v>
      </c>
      <c r="K10179" s="202">
        <v>8</v>
      </c>
      <c r="L10179" s="284" t="s">
        <v>8996</v>
      </c>
      <c r="M10179" s="223"/>
      <c r="N10179" s="203"/>
      <c r="O10179" s="222" t="s">
        <v>326</v>
      </c>
    </row>
    <row r="10180" spans="1:15" ht="29.25" customHeight="1">
      <c r="A10180" s="221" t="s">
        <v>2861</v>
      </c>
      <c r="B10180" s="221" t="s">
        <v>410</v>
      </c>
      <c r="C10180" s="222" t="s">
        <v>122</v>
      </c>
      <c r="D10180" s="222" t="s">
        <v>411</v>
      </c>
      <c r="E10180" s="199" t="s">
        <v>171</v>
      </c>
      <c r="F10180" s="200" t="s">
        <v>6877</v>
      </c>
      <c r="G10180" s="200" t="s">
        <v>6878</v>
      </c>
      <c r="H10180" s="200"/>
      <c r="I10180" s="200">
        <v>45824</v>
      </c>
      <c r="J10180" s="143">
        <f t="shared" si="159"/>
        <v>45824</v>
      </c>
      <c r="K10180" s="202">
        <v>8</v>
      </c>
      <c r="L10180" s="284" t="s">
        <v>8997</v>
      </c>
      <c r="M10180" s="223"/>
      <c r="N10180" s="203"/>
      <c r="O10180" s="222" t="s">
        <v>326</v>
      </c>
    </row>
    <row r="10181" spans="1:15" ht="29.25" customHeight="1">
      <c r="A10181" s="221" t="s">
        <v>2861</v>
      </c>
      <c r="B10181" s="221" t="s">
        <v>410</v>
      </c>
      <c r="C10181" s="222" t="s">
        <v>122</v>
      </c>
      <c r="D10181" s="222" t="s">
        <v>411</v>
      </c>
      <c r="E10181" s="199" t="s">
        <v>163</v>
      </c>
      <c r="F10181" s="200" t="s">
        <v>6877</v>
      </c>
      <c r="G10181" s="200" t="s">
        <v>6878</v>
      </c>
      <c r="H10181" s="200"/>
      <c r="I10181" s="200">
        <v>45832</v>
      </c>
      <c r="J10181" s="143">
        <f t="shared" si="159"/>
        <v>45832</v>
      </c>
      <c r="K10181" s="202">
        <v>8</v>
      </c>
      <c r="L10181" s="284" t="s">
        <v>8997</v>
      </c>
      <c r="M10181" s="223"/>
      <c r="N10181" s="203"/>
      <c r="O10181" s="222" t="s">
        <v>326</v>
      </c>
    </row>
    <row r="10182" spans="1:15" ht="29.25" customHeight="1">
      <c r="A10182" s="221" t="s">
        <v>2861</v>
      </c>
      <c r="B10182" s="221" t="s">
        <v>410</v>
      </c>
      <c r="C10182" s="222" t="s">
        <v>122</v>
      </c>
      <c r="D10182" s="222" t="s">
        <v>411</v>
      </c>
      <c r="E10182" s="199" t="s">
        <v>163</v>
      </c>
      <c r="F10182" s="200" t="s">
        <v>5514</v>
      </c>
      <c r="G10182" s="200" t="s">
        <v>5515</v>
      </c>
      <c r="H10182" s="200"/>
      <c r="I10182" s="200">
        <v>45833</v>
      </c>
      <c r="J10182" s="143">
        <f t="shared" si="159"/>
        <v>45833</v>
      </c>
      <c r="K10182" s="202">
        <v>8</v>
      </c>
      <c r="L10182" s="284" t="s">
        <v>9634</v>
      </c>
      <c r="M10182" s="223"/>
      <c r="N10182" s="203"/>
      <c r="O10182" s="222" t="s">
        <v>326</v>
      </c>
    </row>
    <row r="10183" spans="1:15" ht="29.25" customHeight="1">
      <c r="A10183" s="221" t="s">
        <v>2861</v>
      </c>
      <c r="B10183" s="221" t="s">
        <v>410</v>
      </c>
      <c r="C10183" s="222" t="s">
        <v>122</v>
      </c>
      <c r="D10183" s="222" t="s">
        <v>411</v>
      </c>
      <c r="E10183" s="199" t="s">
        <v>163</v>
      </c>
      <c r="F10183" s="200" t="s">
        <v>5514</v>
      </c>
      <c r="G10183" s="200" t="s">
        <v>5515</v>
      </c>
      <c r="H10183" s="200"/>
      <c r="I10183" s="200">
        <v>45834</v>
      </c>
      <c r="J10183" s="143">
        <f t="shared" si="159"/>
        <v>45834</v>
      </c>
      <c r="K10183" s="202">
        <v>8</v>
      </c>
      <c r="L10183" s="284" t="s">
        <v>9634</v>
      </c>
      <c r="M10183" s="223"/>
      <c r="N10183" s="203"/>
      <c r="O10183" s="222" t="s">
        <v>326</v>
      </c>
    </row>
    <row r="10184" spans="1:15" ht="29.25" customHeight="1">
      <c r="A10184" s="221" t="s">
        <v>2861</v>
      </c>
      <c r="B10184" s="221" t="s">
        <v>410</v>
      </c>
      <c r="C10184" s="222" t="s">
        <v>122</v>
      </c>
      <c r="D10184" s="222" t="s">
        <v>411</v>
      </c>
      <c r="E10184" s="199" t="s">
        <v>163</v>
      </c>
      <c r="F10184" s="200" t="s">
        <v>5514</v>
      </c>
      <c r="G10184" s="200" t="s">
        <v>5515</v>
      </c>
      <c r="H10184" s="200"/>
      <c r="I10184" s="200">
        <v>45835</v>
      </c>
      <c r="J10184" s="143">
        <f t="shared" si="159"/>
        <v>45835</v>
      </c>
      <c r="K10184" s="202">
        <v>8</v>
      </c>
      <c r="L10184" s="284" t="s">
        <v>9634</v>
      </c>
      <c r="M10184" s="223"/>
      <c r="N10184" s="203"/>
      <c r="O10184" s="222" t="s">
        <v>326</v>
      </c>
    </row>
    <row r="10185" spans="1:15" ht="29.25" customHeight="1">
      <c r="A10185" s="221" t="s">
        <v>2861</v>
      </c>
      <c r="B10185" s="221" t="s">
        <v>410</v>
      </c>
      <c r="C10185" s="222" t="s">
        <v>122</v>
      </c>
      <c r="D10185" s="222" t="s">
        <v>411</v>
      </c>
      <c r="E10185" s="199" t="s">
        <v>163</v>
      </c>
      <c r="F10185" s="200" t="s">
        <v>5514</v>
      </c>
      <c r="G10185" s="200" t="s">
        <v>5515</v>
      </c>
      <c r="H10185" s="200"/>
      <c r="I10185" s="200">
        <v>45838</v>
      </c>
      <c r="J10185" s="143">
        <f t="shared" si="159"/>
        <v>45838</v>
      </c>
      <c r="K10185" s="202">
        <v>8</v>
      </c>
      <c r="L10185" s="284" t="s">
        <v>9634</v>
      </c>
      <c r="M10185" s="223"/>
      <c r="N10185" s="203"/>
      <c r="O10185" s="222" t="s">
        <v>326</v>
      </c>
    </row>
    <row r="10186" spans="1:15" ht="29.25" customHeight="1">
      <c r="A10186" s="221" t="s">
        <v>2861</v>
      </c>
      <c r="B10186" s="221" t="s">
        <v>410</v>
      </c>
      <c r="C10186" s="222" t="s">
        <v>122</v>
      </c>
      <c r="D10186" s="222" t="s">
        <v>411</v>
      </c>
      <c r="E10186" s="199" t="s">
        <v>163</v>
      </c>
      <c r="F10186" s="200" t="s">
        <v>5514</v>
      </c>
      <c r="G10186" s="200" t="s">
        <v>5515</v>
      </c>
      <c r="H10186" s="200"/>
      <c r="I10186" s="200">
        <v>45839</v>
      </c>
      <c r="J10186" s="143">
        <f t="shared" si="159"/>
        <v>45839</v>
      </c>
      <c r="K10186" s="202">
        <v>8</v>
      </c>
      <c r="L10186" s="284" t="s">
        <v>9635</v>
      </c>
      <c r="M10186" s="223"/>
      <c r="N10186" s="203"/>
      <c r="O10186" s="222" t="s">
        <v>326</v>
      </c>
    </row>
    <row r="10187" spans="1:15" ht="29.25" customHeight="1">
      <c r="A10187" s="221" t="s">
        <v>2861</v>
      </c>
      <c r="B10187" s="221" t="s">
        <v>410</v>
      </c>
      <c r="C10187" s="222" t="s">
        <v>122</v>
      </c>
      <c r="D10187" s="222" t="s">
        <v>411</v>
      </c>
      <c r="E10187" s="199" t="s">
        <v>171</v>
      </c>
      <c r="F10187" s="200" t="s">
        <v>6877</v>
      </c>
      <c r="G10187" s="200" t="s">
        <v>6878</v>
      </c>
      <c r="H10187" s="200"/>
      <c r="I10187" s="200">
        <v>45840</v>
      </c>
      <c r="J10187" s="143">
        <f t="shared" si="159"/>
        <v>45840</v>
      </c>
      <c r="K10187" s="202">
        <v>8</v>
      </c>
      <c r="L10187" s="284" t="s">
        <v>8997</v>
      </c>
      <c r="M10187" s="223"/>
      <c r="N10187" s="203"/>
      <c r="O10187" s="222" t="s">
        <v>326</v>
      </c>
    </row>
    <row r="10188" spans="1:15" ht="29.25" customHeight="1">
      <c r="A10188" s="221" t="s">
        <v>2861</v>
      </c>
      <c r="B10188" s="221" t="s">
        <v>410</v>
      </c>
      <c r="C10188" s="222" t="s">
        <v>122</v>
      </c>
      <c r="D10188" s="222" t="s">
        <v>411</v>
      </c>
      <c r="E10188" s="199" t="s">
        <v>171</v>
      </c>
      <c r="F10188" s="200" t="s">
        <v>6877</v>
      </c>
      <c r="G10188" s="200" t="s">
        <v>6878</v>
      </c>
      <c r="H10188" s="200"/>
      <c r="I10188" s="200">
        <v>45841</v>
      </c>
      <c r="J10188" s="143">
        <f t="shared" si="159"/>
        <v>45841</v>
      </c>
      <c r="K10188" s="202">
        <v>8</v>
      </c>
      <c r="L10188" s="284" t="s">
        <v>8997</v>
      </c>
      <c r="M10188" s="223"/>
      <c r="N10188" s="203"/>
      <c r="O10188" s="222" t="s">
        <v>326</v>
      </c>
    </row>
    <row r="10189" spans="1:15" ht="29.25" customHeight="1">
      <c r="A10189" s="221" t="s">
        <v>2861</v>
      </c>
      <c r="B10189" s="221" t="s">
        <v>410</v>
      </c>
      <c r="C10189" s="222" t="s">
        <v>122</v>
      </c>
      <c r="D10189" s="222" t="s">
        <v>411</v>
      </c>
      <c r="E10189" s="199" t="s">
        <v>163</v>
      </c>
      <c r="F10189" s="200" t="s">
        <v>5514</v>
      </c>
      <c r="G10189" s="200" t="s">
        <v>5515</v>
      </c>
      <c r="H10189" s="200"/>
      <c r="I10189" s="200">
        <v>45842</v>
      </c>
      <c r="J10189" s="143">
        <f t="shared" si="159"/>
        <v>45842</v>
      </c>
      <c r="K10189" s="202">
        <v>8</v>
      </c>
      <c r="L10189" s="284" t="s">
        <v>9636</v>
      </c>
      <c r="M10189" s="223"/>
      <c r="N10189" s="203"/>
      <c r="O10189" s="222" t="s">
        <v>326</v>
      </c>
    </row>
    <row r="10190" spans="1:15" ht="29.25" customHeight="1">
      <c r="A10190" s="221" t="s">
        <v>2861</v>
      </c>
      <c r="B10190" s="221" t="s">
        <v>410</v>
      </c>
      <c r="C10190" s="222" t="s">
        <v>122</v>
      </c>
      <c r="D10190" s="222" t="s">
        <v>411</v>
      </c>
      <c r="E10190" s="199" t="s">
        <v>163</v>
      </c>
      <c r="F10190" s="200" t="s">
        <v>5514</v>
      </c>
      <c r="G10190" s="200" t="s">
        <v>5515</v>
      </c>
      <c r="H10190" s="200"/>
      <c r="I10190" s="200">
        <v>45846</v>
      </c>
      <c r="J10190" s="143">
        <f t="shared" si="159"/>
        <v>45846</v>
      </c>
      <c r="K10190" s="202">
        <v>8</v>
      </c>
      <c r="L10190" s="284" t="s">
        <v>9996</v>
      </c>
      <c r="M10190" s="223"/>
      <c r="N10190" s="203"/>
      <c r="O10190" s="222" t="s">
        <v>326</v>
      </c>
    </row>
    <row r="10191" spans="1:15" ht="29.25" customHeight="1">
      <c r="A10191" s="221" t="s">
        <v>2861</v>
      </c>
      <c r="B10191" s="221" t="s">
        <v>410</v>
      </c>
      <c r="C10191" s="222" t="s">
        <v>122</v>
      </c>
      <c r="D10191" s="222" t="s">
        <v>411</v>
      </c>
      <c r="E10191" s="199" t="s">
        <v>163</v>
      </c>
      <c r="F10191" s="200" t="s">
        <v>5514</v>
      </c>
      <c r="G10191" s="200" t="s">
        <v>5515</v>
      </c>
      <c r="H10191" s="200"/>
      <c r="I10191" s="200">
        <v>45847</v>
      </c>
      <c r="J10191" s="143">
        <f t="shared" si="159"/>
        <v>45847</v>
      </c>
      <c r="K10191" s="202">
        <v>8</v>
      </c>
      <c r="L10191" s="284" t="s">
        <v>9996</v>
      </c>
      <c r="M10191" s="223"/>
      <c r="N10191" s="203"/>
      <c r="O10191" s="222" t="s">
        <v>326</v>
      </c>
    </row>
    <row r="10192" spans="1:15" ht="29.25" customHeight="1">
      <c r="A10192" s="221" t="s">
        <v>2861</v>
      </c>
      <c r="B10192" s="221" t="s">
        <v>410</v>
      </c>
      <c r="C10192" s="222" t="s">
        <v>122</v>
      </c>
      <c r="D10192" s="222" t="s">
        <v>411</v>
      </c>
      <c r="E10192" s="199" t="s">
        <v>163</v>
      </c>
      <c r="F10192" s="200" t="s">
        <v>5526</v>
      </c>
      <c r="G10192" s="200" t="s">
        <v>6524</v>
      </c>
      <c r="H10192" s="200"/>
      <c r="I10192" s="200">
        <v>45848</v>
      </c>
      <c r="J10192" s="143">
        <f t="shared" si="159"/>
        <v>45848</v>
      </c>
      <c r="K10192" s="202">
        <v>8</v>
      </c>
      <c r="L10192" s="284" t="s">
        <v>9997</v>
      </c>
      <c r="M10192" s="223"/>
      <c r="N10192" s="203"/>
      <c r="O10192" s="222" t="s">
        <v>326</v>
      </c>
    </row>
    <row r="10193" spans="1:15" ht="29.25" customHeight="1">
      <c r="A10193" s="221" t="s">
        <v>2861</v>
      </c>
      <c r="B10193" s="221" t="s">
        <v>410</v>
      </c>
      <c r="C10193" s="222" t="s">
        <v>122</v>
      </c>
      <c r="D10193" s="222" t="s">
        <v>411</v>
      </c>
      <c r="E10193" s="199" t="s">
        <v>163</v>
      </c>
      <c r="F10193" s="200" t="s">
        <v>5526</v>
      </c>
      <c r="G10193" s="200" t="s">
        <v>6524</v>
      </c>
      <c r="H10193" s="200"/>
      <c r="I10193" s="200">
        <v>45849</v>
      </c>
      <c r="J10193" s="143">
        <f t="shared" si="159"/>
        <v>45849</v>
      </c>
      <c r="K10193" s="202">
        <v>8</v>
      </c>
      <c r="L10193" s="284" t="s">
        <v>9997</v>
      </c>
      <c r="M10193" s="223"/>
      <c r="N10193" s="203"/>
      <c r="O10193" s="222" t="s">
        <v>326</v>
      </c>
    </row>
    <row r="10194" spans="1:15" ht="29.25" customHeight="1">
      <c r="A10194" s="221" t="s">
        <v>2861</v>
      </c>
      <c r="B10194" s="221" t="s">
        <v>410</v>
      </c>
      <c r="C10194" s="222" t="s">
        <v>122</v>
      </c>
      <c r="D10194" s="222" t="s">
        <v>411</v>
      </c>
      <c r="E10194" s="199" t="s">
        <v>163</v>
      </c>
      <c r="F10194" s="200" t="s">
        <v>5526</v>
      </c>
      <c r="G10194" s="200" t="s">
        <v>6524</v>
      </c>
      <c r="H10194" s="200"/>
      <c r="I10194" s="200">
        <v>45852</v>
      </c>
      <c r="J10194" s="143">
        <f t="shared" si="159"/>
        <v>45852</v>
      </c>
      <c r="K10194" s="202">
        <v>8</v>
      </c>
      <c r="L10194" s="284" t="s">
        <v>9998</v>
      </c>
      <c r="M10194" s="223"/>
      <c r="N10194" s="203"/>
      <c r="O10194" s="222" t="s">
        <v>326</v>
      </c>
    </row>
    <row r="10195" spans="1:15" ht="29.25" customHeight="1">
      <c r="A10195" s="221" t="s">
        <v>2861</v>
      </c>
      <c r="B10195" s="221" t="s">
        <v>410</v>
      </c>
      <c r="C10195" s="222" t="s">
        <v>122</v>
      </c>
      <c r="D10195" s="222" t="s">
        <v>411</v>
      </c>
      <c r="E10195" s="199" t="s">
        <v>163</v>
      </c>
      <c r="F10195" s="200" t="s">
        <v>5526</v>
      </c>
      <c r="G10195" s="200" t="s">
        <v>6524</v>
      </c>
      <c r="H10195" s="200"/>
      <c r="I10195" s="200">
        <v>45853</v>
      </c>
      <c r="J10195" s="143">
        <f t="shared" si="159"/>
        <v>45853</v>
      </c>
      <c r="K10195" s="202">
        <v>8</v>
      </c>
      <c r="L10195" s="284" t="s">
        <v>9998</v>
      </c>
      <c r="M10195" s="223"/>
      <c r="N10195" s="203"/>
      <c r="O10195" s="222" t="s">
        <v>326</v>
      </c>
    </row>
    <row r="10196" spans="1:15" ht="29.25" customHeight="1">
      <c r="A10196" s="221" t="s">
        <v>2861</v>
      </c>
      <c r="B10196" s="221" t="s">
        <v>410</v>
      </c>
      <c r="C10196" s="222" t="s">
        <v>122</v>
      </c>
      <c r="D10196" s="222" t="s">
        <v>411</v>
      </c>
      <c r="E10196" s="199" t="s">
        <v>163</v>
      </c>
      <c r="F10196" s="200" t="s">
        <v>5514</v>
      </c>
      <c r="G10196" s="200" t="s">
        <v>5515</v>
      </c>
      <c r="H10196" s="200"/>
      <c r="I10196" s="200">
        <v>45854</v>
      </c>
      <c r="J10196" s="143">
        <f t="shared" si="159"/>
        <v>45854</v>
      </c>
      <c r="K10196" s="202">
        <v>8</v>
      </c>
      <c r="L10196" s="284" t="s">
        <v>9999</v>
      </c>
      <c r="M10196" s="223"/>
      <c r="N10196" s="203"/>
      <c r="O10196" s="222" t="s">
        <v>326</v>
      </c>
    </row>
    <row r="10197" spans="1:15" ht="29.25" customHeight="1">
      <c r="A10197" s="221" t="s">
        <v>2861</v>
      </c>
      <c r="B10197" s="221" t="s">
        <v>410</v>
      </c>
      <c r="C10197" s="222" t="s">
        <v>122</v>
      </c>
      <c r="D10197" s="222" t="s">
        <v>411</v>
      </c>
      <c r="E10197" s="199" t="s">
        <v>163</v>
      </c>
      <c r="F10197" s="200" t="s">
        <v>5514</v>
      </c>
      <c r="G10197" s="200" t="s">
        <v>5515</v>
      </c>
      <c r="H10197" s="200"/>
      <c r="I10197" s="200">
        <v>45855</v>
      </c>
      <c r="J10197" s="143">
        <f t="shared" si="159"/>
        <v>45855</v>
      </c>
      <c r="K10197" s="202">
        <v>8</v>
      </c>
      <c r="L10197" s="284" t="s">
        <v>9999</v>
      </c>
      <c r="M10197" s="223"/>
      <c r="N10197" s="203"/>
      <c r="O10197" s="222" t="s">
        <v>326</v>
      </c>
    </row>
    <row r="10198" spans="1:15" ht="29.25" customHeight="1">
      <c r="A10198" s="221" t="s">
        <v>2861</v>
      </c>
      <c r="B10198" s="221" t="s">
        <v>410</v>
      </c>
      <c r="C10198" s="222" t="s">
        <v>122</v>
      </c>
      <c r="D10198" s="222" t="s">
        <v>411</v>
      </c>
      <c r="E10198" s="199" t="s">
        <v>163</v>
      </c>
      <c r="F10198" s="200" t="s">
        <v>5526</v>
      </c>
      <c r="G10198" s="200" t="s">
        <v>6524</v>
      </c>
      <c r="H10198" s="200"/>
      <c r="I10198" s="200">
        <v>45856</v>
      </c>
      <c r="J10198" s="143">
        <f t="shared" si="159"/>
        <v>45856</v>
      </c>
      <c r="K10198" s="202">
        <v>8</v>
      </c>
      <c r="L10198" s="284" t="s">
        <v>9998</v>
      </c>
      <c r="M10198" s="223"/>
      <c r="N10198" s="203"/>
      <c r="O10198" s="222" t="s">
        <v>326</v>
      </c>
    </row>
    <row r="10199" spans="1:15" ht="29.25" customHeight="1">
      <c r="A10199" s="221" t="s">
        <v>2861</v>
      </c>
      <c r="B10199" s="221" t="s">
        <v>410</v>
      </c>
      <c r="C10199" s="222" t="s">
        <v>122</v>
      </c>
      <c r="D10199" s="222" t="s">
        <v>411</v>
      </c>
      <c r="E10199" s="199" t="s">
        <v>163</v>
      </c>
      <c r="F10199" s="200" t="s">
        <v>5526</v>
      </c>
      <c r="G10199" s="200" t="s">
        <v>6524</v>
      </c>
      <c r="H10199" s="200"/>
      <c r="I10199" s="200">
        <v>45859</v>
      </c>
      <c r="J10199" s="143">
        <f t="shared" si="159"/>
        <v>45859</v>
      </c>
      <c r="K10199" s="202">
        <v>8</v>
      </c>
      <c r="L10199" s="284" t="s">
        <v>10000</v>
      </c>
      <c r="M10199" s="223"/>
      <c r="N10199" s="203"/>
      <c r="O10199" s="222" t="s">
        <v>326</v>
      </c>
    </row>
    <row r="10200" spans="1:15" ht="29.25" customHeight="1">
      <c r="A10200" s="221" t="s">
        <v>2861</v>
      </c>
      <c r="B10200" s="221" t="s">
        <v>410</v>
      </c>
      <c r="C10200" s="222" t="s">
        <v>122</v>
      </c>
      <c r="D10200" s="222" t="s">
        <v>411</v>
      </c>
      <c r="E10200" s="199" t="s">
        <v>163</v>
      </c>
      <c r="F10200" s="200" t="s">
        <v>5526</v>
      </c>
      <c r="G10200" s="200" t="s">
        <v>6524</v>
      </c>
      <c r="H10200" s="200"/>
      <c r="I10200" s="200">
        <v>45860</v>
      </c>
      <c r="J10200" s="143">
        <f t="shared" si="159"/>
        <v>45860</v>
      </c>
      <c r="K10200" s="202">
        <v>8</v>
      </c>
      <c r="L10200" s="284" t="s">
        <v>10000</v>
      </c>
      <c r="M10200" s="223"/>
      <c r="N10200" s="203"/>
      <c r="O10200" s="222" t="s">
        <v>326</v>
      </c>
    </row>
    <row r="10201" spans="1:15" ht="29.25" customHeight="1">
      <c r="A10201" s="221" t="s">
        <v>2861</v>
      </c>
      <c r="B10201" s="221" t="s">
        <v>410</v>
      </c>
      <c r="C10201" s="222" t="s">
        <v>122</v>
      </c>
      <c r="D10201" s="222" t="s">
        <v>411</v>
      </c>
      <c r="E10201" s="199" t="s">
        <v>163</v>
      </c>
      <c r="F10201" s="200" t="s">
        <v>5526</v>
      </c>
      <c r="G10201" s="200" t="s">
        <v>6524</v>
      </c>
      <c r="H10201" s="200"/>
      <c r="I10201" s="200">
        <v>45861</v>
      </c>
      <c r="J10201" s="143">
        <f t="shared" si="159"/>
        <v>45861</v>
      </c>
      <c r="K10201" s="202">
        <v>8</v>
      </c>
      <c r="L10201" s="284" t="s">
        <v>10000</v>
      </c>
      <c r="M10201" s="223"/>
      <c r="N10201" s="203"/>
      <c r="O10201" s="222" t="s">
        <v>326</v>
      </c>
    </row>
    <row r="10202" spans="1:15" ht="29.25" customHeight="1">
      <c r="A10202" s="221" t="s">
        <v>2861</v>
      </c>
      <c r="B10202" s="221" t="s">
        <v>410</v>
      </c>
      <c r="C10202" s="222" t="s">
        <v>122</v>
      </c>
      <c r="D10202" s="222" t="s">
        <v>411</v>
      </c>
      <c r="E10202" s="199" t="s">
        <v>163</v>
      </c>
      <c r="F10202" s="200" t="s">
        <v>5514</v>
      </c>
      <c r="G10202" s="200" t="s">
        <v>5515</v>
      </c>
      <c r="H10202" s="200"/>
      <c r="I10202" s="200">
        <v>45862</v>
      </c>
      <c r="J10202" s="143">
        <f t="shared" si="159"/>
        <v>45862</v>
      </c>
      <c r="K10202" s="202">
        <v>8</v>
      </c>
      <c r="L10202" s="284" t="s">
        <v>9999</v>
      </c>
      <c r="M10202" s="223"/>
      <c r="N10202" s="203"/>
      <c r="O10202" s="222" t="s">
        <v>326</v>
      </c>
    </row>
    <row r="10203" spans="1:15" ht="29.25" customHeight="1">
      <c r="A10203" s="221" t="s">
        <v>2861</v>
      </c>
      <c r="B10203" s="221" t="s">
        <v>410</v>
      </c>
      <c r="C10203" s="222" t="s">
        <v>122</v>
      </c>
      <c r="D10203" s="222" t="s">
        <v>411</v>
      </c>
      <c r="E10203" s="199" t="s">
        <v>163</v>
      </c>
      <c r="F10203" s="200" t="s">
        <v>5514</v>
      </c>
      <c r="G10203" s="200" t="s">
        <v>5515</v>
      </c>
      <c r="H10203" s="200"/>
      <c r="I10203" s="200">
        <v>45863</v>
      </c>
      <c r="J10203" s="143">
        <f t="shared" si="159"/>
        <v>45863</v>
      </c>
      <c r="K10203" s="202">
        <v>8</v>
      </c>
      <c r="L10203" s="284" t="s">
        <v>9999</v>
      </c>
      <c r="M10203" s="223"/>
      <c r="N10203" s="203"/>
      <c r="O10203" s="222" t="s">
        <v>326</v>
      </c>
    </row>
    <row r="10204" spans="1:15" ht="29.25" customHeight="1">
      <c r="A10204" s="221" t="s">
        <v>2861</v>
      </c>
      <c r="B10204" s="221" t="s">
        <v>410</v>
      </c>
      <c r="C10204" s="222" t="s">
        <v>122</v>
      </c>
      <c r="D10204" s="222" t="s">
        <v>411</v>
      </c>
      <c r="E10204" s="199" t="s">
        <v>171</v>
      </c>
      <c r="F10204" s="200"/>
      <c r="G10204" s="200"/>
      <c r="H10204" s="200"/>
      <c r="I10204" s="200">
        <v>45866</v>
      </c>
      <c r="J10204" s="143">
        <f t="shared" si="159"/>
        <v>45866</v>
      </c>
      <c r="K10204" s="202">
        <v>8</v>
      </c>
      <c r="L10204" s="284" t="s">
        <v>10313</v>
      </c>
      <c r="M10204" s="223"/>
      <c r="N10204" s="203"/>
      <c r="O10204" s="222" t="s">
        <v>326</v>
      </c>
    </row>
    <row r="10205" spans="1:15" ht="29.25" customHeight="1">
      <c r="A10205" s="221" t="s">
        <v>2861</v>
      </c>
      <c r="B10205" s="221" t="s">
        <v>410</v>
      </c>
      <c r="C10205" s="222" t="s">
        <v>122</v>
      </c>
      <c r="D10205" s="222" t="s">
        <v>411</v>
      </c>
      <c r="E10205" s="199" t="s">
        <v>171</v>
      </c>
      <c r="F10205" s="200"/>
      <c r="G10205" s="200"/>
      <c r="H10205" s="200"/>
      <c r="I10205" s="200">
        <v>45867</v>
      </c>
      <c r="J10205" s="143">
        <f t="shared" si="159"/>
        <v>45867</v>
      </c>
      <c r="K10205" s="202">
        <v>8</v>
      </c>
      <c r="L10205" s="284" t="s">
        <v>10313</v>
      </c>
      <c r="M10205" s="223"/>
      <c r="N10205" s="203"/>
      <c r="O10205" s="222" t="s">
        <v>326</v>
      </c>
    </row>
    <row r="10206" spans="1:15" ht="29.25" customHeight="1">
      <c r="A10206" s="221" t="s">
        <v>2861</v>
      </c>
      <c r="B10206" s="221" t="s">
        <v>410</v>
      </c>
      <c r="C10206" s="222" t="s">
        <v>122</v>
      </c>
      <c r="D10206" s="222" t="s">
        <v>411</v>
      </c>
      <c r="E10206" s="199" t="s">
        <v>171</v>
      </c>
      <c r="F10206" s="200"/>
      <c r="G10206" s="200"/>
      <c r="H10206" s="200"/>
      <c r="I10206" s="200">
        <v>45868</v>
      </c>
      <c r="J10206" s="143">
        <f t="shared" si="159"/>
        <v>45868</v>
      </c>
      <c r="K10206" s="202">
        <v>8</v>
      </c>
      <c r="L10206" s="284" t="s">
        <v>10314</v>
      </c>
      <c r="M10206" s="223"/>
      <c r="N10206" s="203"/>
      <c r="O10206" s="222" t="s">
        <v>326</v>
      </c>
    </row>
    <row r="10207" spans="1:15" ht="29.25" customHeight="1">
      <c r="A10207" s="221" t="s">
        <v>2861</v>
      </c>
      <c r="B10207" s="221" t="s">
        <v>410</v>
      </c>
      <c r="C10207" s="222" t="s">
        <v>122</v>
      </c>
      <c r="D10207" s="222" t="s">
        <v>411</v>
      </c>
      <c r="E10207" s="199" t="s">
        <v>171</v>
      </c>
      <c r="F10207" s="200"/>
      <c r="G10207" s="200"/>
      <c r="H10207" s="200"/>
      <c r="I10207" s="200">
        <v>45870</v>
      </c>
      <c r="J10207" s="143">
        <f t="shared" si="159"/>
        <v>45870</v>
      </c>
      <c r="K10207" s="202">
        <v>8</v>
      </c>
      <c r="L10207" s="284" t="s">
        <v>10314</v>
      </c>
      <c r="M10207" s="223"/>
      <c r="N10207" s="203"/>
      <c r="O10207" s="222" t="s">
        <v>326</v>
      </c>
    </row>
    <row r="10208" spans="1:15" ht="29.25" customHeight="1">
      <c r="A10208" s="221" t="s">
        <v>2861</v>
      </c>
      <c r="B10208" s="221" t="s">
        <v>410</v>
      </c>
      <c r="C10208" s="222" t="s">
        <v>122</v>
      </c>
      <c r="D10208" s="222" t="s">
        <v>411</v>
      </c>
      <c r="E10208" s="199" t="s">
        <v>163</v>
      </c>
      <c r="F10208" s="200" t="s">
        <v>6877</v>
      </c>
      <c r="G10208" s="200" t="s">
        <v>6878</v>
      </c>
      <c r="H10208" s="200"/>
      <c r="I10208" s="200">
        <v>45873</v>
      </c>
      <c r="J10208" s="143">
        <f t="shared" si="159"/>
        <v>45873</v>
      </c>
      <c r="K10208" s="202">
        <v>8</v>
      </c>
      <c r="L10208" s="285" t="s">
        <v>10315</v>
      </c>
      <c r="M10208" s="223"/>
      <c r="N10208" s="203"/>
      <c r="O10208" s="222" t="s">
        <v>326</v>
      </c>
    </row>
    <row r="10209" spans="1:15" ht="29.25" customHeight="1">
      <c r="A10209" s="221" t="s">
        <v>2861</v>
      </c>
      <c r="B10209" s="221" t="s">
        <v>410</v>
      </c>
      <c r="C10209" s="222" t="s">
        <v>122</v>
      </c>
      <c r="D10209" s="222" t="s">
        <v>411</v>
      </c>
      <c r="E10209" s="199" t="s">
        <v>171</v>
      </c>
      <c r="F10209" s="200" t="s">
        <v>6877</v>
      </c>
      <c r="G10209" s="200" t="s">
        <v>6878</v>
      </c>
      <c r="H10209" s="200"/>
      <c r="I10209" s="200">
        <v>45874</v>
      </c>
      <c r="J10209" s="143">
        <f t="shared" si="159"/>
        <v>45874</v>
      </c>
      <c r="K10209" s="202">
        <v>8</v>
      </c>
      <c r="L10209" s="285" t="s">
        <v>10315</v>
      </c>
      <c r="M10209" s="223"/>
      <c r="N10209" s="203"/>
      <c r="O10209" s="222" t="s">
        <v>326</v>
      </c>
    </row>
    <row r="10210" spans="1:15" ht="29.25" customHeight="1">
      <c r="A10210" s="221" t="s">
        <v>2861</v>
      </c>
      <c r="B10210" s="221" t="s">
        <v>410</v>
      </c>
      <c r="C10210" s="222" t="s">
        <v>122</v>
      </c>
      <c r="D10210" s="222" t="s">
        <v>411</v>
      </c>
      <c r="E10210" s="199" t="s">
        <v>163</v>
      </c>
      <c r="F10210" s="200" t="s">
        <v>5526</v>
      </c>
      <c r="G10210" s="200" t="s">
        <v>6524</v>
      </c>
      <c r="H10210" s="200"/>
      <c r="I10210" s="200">
        <v>45875</v>
      </c>
      <c r="J10210" s="143">
        <f t="shared" si="159"/>
        <v>45875</v>
      </c>
      <c r="K10210" s="202">
        <v>8</v>
      </c>
      <c r="L10210" s="284" t="s">
        <v>10526</v>
      </c>
      <c r="M10210" s="223"/>
      <c r="N10210" s="203"/>
      <c r="O10210" s="222" t="s">
        <v>326</v>
      </c>
    </row>
    <row r="10211" spans="1:15" ht="29.25" customHeight="1">
      <c r="A10211" s="221" t="s">
        <v>2861</v>
      </c>
      <c r="B10211" s="221" t="s">
        <v>410</v>
      </c>
      <c r="C10211" s="222" t="s">
        <v>122</v>
      </c>
      <c r="D10211" s="222" t="s">
        <v>411</v>
      </c>
      <c r="E10211" s="199" t="s">
        <v>163</v>
      </c>
      <c r="F10211" s="200" t="s">
        <v>5526</v>
      </c>
      <c r="G10211" s="200" t="s">
        <v>6524</v>
      </c>
      <c r="H10211" s="200"/>
      <c r="I10211" s="200">
        <v>45876</v>
      </c>
      <c r="J10211" s="143">
        <f t="shared" si="159"/>
        <v>45876</v>
      </c>
      <c r="K10211" s="202">
        <v>8</v>
      </c>
      <c r="L10211" s="284" t="s">
        <v>10526</v>
      </c>
      <c r="M10211" s="223"/>
      <c r="N10211" s="203"/>
      <c r="O10211" s="222" t="s">
        <v>326</v>
      </c>
    </row>
    <row r="10212" spans="1:15" ht="29.25" customHeight="1">
      <c r="A10212" s="221" t="s">
        <v>2861</v>
      </c>
      <c r="B10212" s="221" t="s">
        <v>410</v>
      </c>
      <c r="C10212" s="222" t="s">
        <v>122</v>
      </c>
      <c r="D10212" s="222" t="s">
        <v>411</v>
      </c>
      <c r="E10212" s="199" t="s">
        <v>163</v>
      </c>
      <c r="F10212" s="200" t="s">
        <v>5526</v>
      </c>
      <c r="G10212" s="200" t="s">
        <v>6524</v>
      </c>
      <c r="H10212" s="200"/>
      <c r="I10212" s="200">
        <v>45877</v>
      </c>
      <c r="J10212" s="143">
        <f t="shared" si="159"/>
        <v>45877</v>
      </c>
      <c r="K10212" s="202">
        <v>8</v>
      </c>
      <c r="L10212" s="284" t="s">
        <v>10527</v>
      </c>
      <c r="M10212" s="223"/>
      <c r="N10212" s="203"/>
      <c r="O10212" s="222" t="s">
        <v>326</v>
      </c>
    </row>
    <row r="10213" spans="1:15" ht="29.25" customHeight="1">
      <c r="A10213" s="221" t="s">
        <v>2861</v>
      </c>
      <c r="B10213" s="221" t="s">
        <v>410</v>
      </c>
      <c r="C10213" s="222" t="s">
        <v>122</v>
      </c>
      <c r="D10213" s="222" t="s">
        <v>411</v>
      </c>
      <c r="E10213" s="199" t="s">
        <v>163</v>
      </c>
      <c r="F10213" s="200" t="s">
        <v>5514</v>
      </c>
      <c r="G10213" s="200" t="s">
        <v>5515</v>
      </c>
      <c r="H10213" s="200"/>
      <c r="I10213" s="200">
        <v>45880</v>
      </c>
      <c r="J10213" s="143">
        <f t="shared" si="159"/>
        <v>45880</v>
      </c>
      <c r="K10213" s="202">
        <v>8</v>
      </c>
      <c r="L10213" s="284" t="s">
        <v>10528</v>
      </c>
      <c r="M10213" s="223"/>
      <c r="N10213" s="203"/>
      <c r="O10213" s="222" t="s">
        <v>326</v>
      </c>
    </row>
    <row r="10214" spans="1:15" ht="29.25" customHeight="1">
      <c r="A10214" s="221" t="s">
        <v>2861</v>
      </c>
      <c r="B10214" s="221" t="s">
        <v>410</v>
      </c>
      <c r="C10214" s="222" t="s">
        <v>122</v>
      </c>
      <c r="D10214" s="222" t="s">
        <v>411</v>
      </c>
      <c r="E10214" s="199" t="s">
        <v>163</v>
      </c>
      <c r="F10214" s="200" t="s">
        <v>5514</v>
      </c>
      <c r="G10214" s="200" t="s">
        <v>5515</v>
      </c>
      <c r="H10214" s="200"/>
      <c r="I10214" s="200">
        <v>45881</v>
      </c>
      <c r="J10214" s="143">
        <f t="shared" si="159"/>
        <v>45881</v>
      </c>
      <c r="K10214" s="202">
        <v>8</v>
      </c>
      <c r="L10214" s="284" t="s">
        <v>10528</v>
      </c>
      <c r="M10214" s="223"/>
      <c r="N10214" s="203"/>
      <c r="O10214" s="222" t="s">
        <v>326</v>
      </c>
    </row>
    <row r="10215" spans="1:15" ht="29.25" customHeight="1">
      <c r="A10215" s="221" t="s">
        <v>2861</v>
      </c>
      <c r="B10215" s="221" t="s">
        <v>410</v>
      </c>
      <c r="C10215" s="222" t="s">
        <v>122</v>
      </c>
      <c r="D10215" s="222" t="s">
        <v>411</v>
      </c>
      <c r="E10215" s="199" t="s">
        <v>165</v>
      </c>
      <c r="F10215" s="200"/>
      <c r="G10215" s="200"/>
      <c r="H10215" s="200"/>
      <c r="I10215" s="200">
        <v>45887</v>
      </c>
      <c r="J10215" s="143">
        <f t="shared" si="159"/>
        <v>45887</v>
      </c>
      <c r="K10215" s="202">
        <v>8</v>
      </c>
      <c r="L10215" s="285" t="s">
        <v>165</v>
      </c>
      <c r="M10215" s="223"/>
      <c r="N10215" s="203"/>
      <c r="O10215" s="222" t="s">
        <v>326</v>
      </c>
    </row>
    <row r="10216" spans="1:15" ht="29.25" customHeight="1">
      <c r="A10216" s="221" t="s">
        <v>2861</v>
      </c>
      <c r="B10216" s="221" t="s">
        <v>410</v>
      </c>
      <c r="C10216" s="222" t="s">
        <v>122</v>
      </c>
      <c r="D10216" s="222" t="s">
        <v>411</v>
      </c>
      <c r="E10216" s="199" t="s">
        <v>163</v>
      </c>
      <c r="F10216" s="200" t="s">
        <v>5526</v>
      </c>
      <c r="G10216" s="200" t="s">
        <v>6524</v>
      </c>
      <c r="H10216" s="200"/>
      <c r="I10216" s="200">
        <v>45888</v>
      </c>
      <c r="J10216" s="143">
        <f t="shared" si="159"/>
        <v>45888</v>
      </c>
      <c r="K10216" s="202">
        <v>8</v>
      </c>
      <c r="L10216" s="284" t="s">
        <v>10527</v>
      </c>
      <c r="M10216" s="223"/>
      <c r="N10216" s="203"/>
      <c r="O10216" s="222" t="s">
        <v>326</v>
      </c>
    </row>
    <row r="10217" spans="1:15" ht="29.25" customHeight="1">
      <c r="A10217" s="221" t="s">
        <v>2861</v>
      </c>
      <c r="B10217" s="221" t="s">
        <v>410</v>
      </c>
      <c r="C10217" s="222" t="s">
        <v>122</v>
      </c>
      <c r="D10217" s="222" t="s">
        <v>411</v>
      </c>
      <c r="E10217" s="199" t="s">
        <v>163</v>
      </c>
      <c r="F10217" s="200" t="s">
        <v>5526</v>
      </c>
      <c r="G10217" s="200" t="s">
        <v>6524</v>
      </c>
      <c r="H10217" s="200"/>
      <c r="I10217" s="200">
        <v>45889</v>
      </c>
      <c r="J10217" s="143">
        <f t="shared" si="159"/>
        <v>45889</v>
      </c>
      <c r="K10217" s="202">
        <v>8</v>
      </c>
      <c r="L10217" s="284" t="s">
        <v>10949</v>
      </c>
      <c r="M10217" s="223"/>
      <c r="N10217" s="203"/>
      <c r="O10217" s="222" t="s">
        <v>326</v>
      </c>
    </row>
    <row r="10218" spans="1:15" ht="29.25" customHeight="1">
      <c r="A10218" s="221" t="s">
        <v>2861</v>
      </c>
      <c r="B10218" s="221" t="s">
        <v>410</v>
      </c>
      <c r="C10218" s="222" t="s">
        <v>122</v>
      </c>
      <c r="D10218" s="222" t="s">
        <v>411</v>
      </c>
      <c r="E10218" s="199" t="s">
        <v>163</v>
      </c>
      <c r="F10218" s="200" t="s">
        <v>5526</v>
      </c>
      <c r="G10218" s="200" t="s">
        <v>6524</v>
      </c>
      <c r="H10218" s="200"/>
      <c r="I10218" s="200">
        <v>45890</v>
      </c>
      <c r="J10218" s="143">
        <f t="shared" si="159"/>
        <v>45890</v>
      </c>
      <c r="K10218" s="202">
        <v>8</v>
      </c>
      <c r="L10218" s="284" t="s">
        <v>10949</v>
      </c>
      <c r="M10218" s="223"/>
      <c r="N10218" s="203"/>
      <c r="O10218" s="222" t="s">
        <v>326</v>
      </c>
    </row>
    <row r="10219" spans="1:15" ht="29.25" customHeight="1">
      <c r="A10219" s="221" t="s">
        <v>2861</v>
      </c>
      <c r="B10219" s="221" t="s">
        <v>410</v>
      </c>
      <c r="C10219" s="222" t="s">
        <v>122</v>
      </c>
      <c r="D10219" s="222" t="s">
        <v>411</v>
      </c>
      <c r="E10219" s="199" t="s">
        <v>175</v>
      </c>
      <c r="F10219" s="200"/>
      <c r="G10219" s="200"/>
      <c r="H10219" s="200"/>
      <c r="I10219" s="200">
        <v>45891</v>
      </c>
      <c r="J10219" s="143">
        <f t="shared" si="159"/>
        <v>45891</v>
      </c>
      <c r="K10219" s="202">
        <v>4</v>
      </c>
      <c r="L10219" s="285" t="s">
        <v>10950</v>
      </c>
      <c r="M10219" s="223"/>
      <c r="N10219" s="203"/>
      <c r="O10219" s="222" t="s">
        <v>326</v>
      </c>
    </row>
    <row r="10220" spans="1:15" ht="29.25" customHeight="1">
      <c r="A10220" s="221" t="s">
        <v>2861</v>
      </c>
      <c r="B10220" s="221" t="s">
        <v>410</v>
      </c>
      <c r="C10220" s="222" t="s">
        <v>122</v>
      </c>
      <c r="D10220" s="222" t="s">
        <v>411</v>
      </c>
      <c r="E10220" s="199" t="s">
        <v>163</v>
      </c>
      <c r="F10220" s="200" t="s">
        <v>5526</v>
      </c>
      <c r="G10220" s="200" t="s">
        <v>6524</v>
      </c>
      <c r="H10220" s="200"/>
      <c r="I10220" s="200">
        <v>45891</v>
      </c>
      <c r="J10220" s="143">
        <f t="shared" si="159"/>
        <v>45891</v>
      </c>
      <c r="K10220" s="202">
        <v>4</v>
      </c>
      <c r="L10220" s="284" t="s">
        <v>10949</v>
      </c>
      <c r="M10220" s="223"/>
      <c r="N10220" s="203"/>
      <c r="O10220" s="222" t="s">
        <v>326</v>
      </c>
    </row>
    <row r="10221" spans="1:15" ht="29.25" customHeight="1">
      <c r="A10221" s="221" t="s">
        <v>2861</v>
      </c>
      <c r="B10221" s="221" t="s">
        <v>410</v>
      </c>
      <c r="C10221" s="222" t="s">
        <v>122</v>
      </c>
      <c r="D10221" s="222" t="s">
        <v>411</v>
      </c>
      <c r="E10221" s="199" t="s">
        <v>163</v>
      </c>
      <c r="F10221" s="200" t="s">
        <v>5526</v>
      </c>
      <c r="G10221" s="200" t="s">
        <v>6524</v>
      </c>
      <c r="H10221" s="200"/>
      <c r="I10221" s="200">
        <v>45894</v>
      </c>
      <c r="J10221" s="143">
        <f t="shared" si="159"/>
        <v>45894</v>
      </c>
      <c r="K10221" s="202">
        <v>8</v>
      </c>
      <c r="L10221" s="284" t="s">
        <v>10951</v>
      </c>
      <c r="M10221" s="223"/>
      <c r="N10221" s="203"/>
      <c r="O10221" s="222" t="s">
        <v>326</v>
      </c>
    </row>
    <row r="10222" spans="1:15" ht="29.25" customHeight="1">
      <c r="A10222" s="221" t="s">
        <v>2861</v>
      </c>
      <c r="B10222" s="221" t="s">
        <v>410</v>
      </c>
      <c r="C10222" s="222" t="s">
        <v>122</v>
      </c>
      <c r="D10222" s="222" t="s">
        <v>411</v>
      </c>
      <c r="E10222" s="199" t="s">
        <v>163</v>
      </c>
      <c r="F10222" s="200" t="s">
        <v>5526</v>
      </c>
      <c r="G10222" s="200" t="s">
        <v>6524</v>
      </c>
      <c r="H10222" s="200"/>
      <c r="I10222" s="200">
        <v>45895</v>
      </c>
      <c r="J10222" s="143">
        <f t="shared" si="159"/>
        <v>45895</v>
      </c>
      <c r="K10222" s="202">
        <v>8</v>
      </c>
      <c r="L10222" s="284" t="s">
        <v>10951</v>
      </c>
      <c r="M10222" s="223"/>
      <c r="N10222" s="203"/>
      <c r="O10222" s="222" t="s">
        <v>326</v>
      </c>
    </row>
    <row r="10223" spans="1:15" ht="29.25" customHeight="1">
      <c r="A10223" s="221" t="s">
        <v>2861</v>
      </c>
      <c r="B10223" s="221" t="s">
        <v>410</v>
      </c>
      <c r="C10223" s="222" t="s">
        <v>122</v>
      </c>
      <c r="D10223" s="222" t="s">
        <v>411</v>
      </c>
      <c r="E10223" s="199" t="s">
        <v>171</v>
      </c>
      <c r="F10223" s="200" t="s">
        <v>5526</v>
      </c>
      <c r="G10223" s="200" t="s">
        <v>6524</v>
      </c>
      <c r="H10223" s="200"/>
      <c r="I10223" s="200">
        <v>45896</v>
      </c>
      <c r="J10223" s="143">
        <f t="shared" si="159"/>
        <v>45896</v>
      </c>
      <c r="K10223" s="202">
        <v>8</v>
      </c>
      <c r="L10223" s="284" t="s">
        <v>10951</v>
      </c>
      <c r="M10223" s="223"/>
      <c r="N10223" s="203"/>
      <c r="O10223" s="222" t="s">
        <v>326</v>
      </c>
    </row>
    <row r="10224" spans="1:15" ht="29.25" customHeight="1">
      <c r="A10224" s="221" t="s">
        <v>2861</v>
      </c>
      <c r="B10224" s="221" t="s">
        <v>410</v>
      </c>
      <c r="C10224" s="222" t="s">
        <v>122</v>
      </c>
      <c r="D10224" s="222" t="s">
        <v>411</v>
      </c>
      <c r="E10224" s="199" t="s">
        <v>171</v>
      </c>
      <c r="F10224" s="200"/>
      <c r="G10224" s="200"/>
      <c r="H10224" s="200"/>
      <c r="I10224" s="200">
        <v>45897</v>
      </c>
      <c r="J10224" s="143">
        <f t="shared" si="159"/>
        <v>45897</v>
      </c>
      <c r="K10224" s="202">
        <v>8</v>
      </c>
      <c r="L10224" s="284" t="s">
        <v>11128</v>
      </c>
      <c r="M10224" s="223"/>
      <c r="N10224" s="203"/>
      <c r="O10224" s="222" t="s">
        <v>326</v>
      </c>
    </row>
    <row r="10225" spans="1:15" ht="29.25" customHeight="1">
      <c r="A10225" s="221" t="s">
        <v>2861</v>
      </c>
      <c r="B10225" s="221" t="s">
        <v>410</v>
      </c>
      <c r="C10225" s="222" t="s">
        <v>122</v>
      </c>
      <c r="D10225" s="222" t="s">
        <v>411</v>
      </c>
      <c r="E10225" s="199" t="s">
        <v>163</v>
      </c>
      <c r="F10225" s="200" t="s">
        <v>5527</v>
      </c>
      <c r="G10225" s="200" t="s">
        <v>5528</v>
      </c>
      <c r="H10225" s="200"/>
      <c r="I10225" s="200">
        <v>45898</v>
      </c>
      <c r="J10225" s="143">
        <f t="shared" si="159"/>
        <v>45898</v>
      </c>
      <c r="K10225" s="202">
        <v>8</v>
      </c>
      <c r="L10225" s="284" t="s">
        <v>11129</v>
      </c>
      <c r="M10225" s="223"/>
      <c r="N10225" s="203"/>
      <c r="O10225" s="222" t="s">
        <v>326</v>
      </c>
    </row>
    <row r="10226" spans="1:15" ht="29.25" customHeight="1">
      <c r="A10226" s="221" t="s">
        <v>2861</v>
      </c>
      <c r="B10226" s="221" t="s">
        <v>410</v>
      </c>
      <c r="C10226" s="222" t="s">
        <v>122</v>
      </c>
      <c r="D10226" s="222" t="s">
        <v>411</v>
      </c>
      <c r="E10226" s="199" t="s">
        <v>163</v>
      </c>
      <c r="F10226" s="200" t="s">
        <v>5179</v>
      </c>
      <c r="G10226" s="200" t="s">
        <v>5180</v>
      </c>
      <c r="H10226" s="200"/>
      <c r="I10226" s="200">
        <v>45901</v>
      </c>
      <c r="J10226" s="143">
        <f t="shared" si="159"/>
        <v>45901</v>
      </c>
      <c r="K10226" s="202">
        <v>8</v>
      </c>
      <c r="L10226" s="284" t="s">
        <v>11130</v>
      </c>
      <c r="M10226" s="223"/>
      <c r="N10226" s="203"/>
      <c r="O10226" s="222" t="s">
        <v>326</v>
      </c>
    </row>
    <row r="10227" spans="1:15" ht="29.25" customHeight="1">
      <c r="A10227" s="221" t="s">
        <v>2861</v>
      </c>
      <c r="B10227" s="221" t="s">
        <v>410</v>
      </c>
      <c r="C10227" s="222" t="s">
        <v>122</v>
      </c>
      <c r="D10227" s="222" t="s">
        <v>411</v>
      </c>
      <c r="E10227" s="199" t="s">
        <v>163</v>
      </c>
      <c r="F10227" s="200" t="s">
        <v>5527</v>
      </c>
      <c r="G10227" s="200" t="s">
        <v>5528</v>
      </c>
      <c r="H10227" s="200"/>
      <c r="I10227" s="200">
        <v>45902</v>
      </c>
      <c r="J10227" s="143">
        <f t="shared" si="159"/>
        <v>45902</v>
      </c>
      <c r="K10227" s="202">
        <v>8</v>
      </c>
      <c r="L10227" s="284" t="s">
        <v>11130</v>
      </c>
      <c r="M10227" s="223"/>
      <c r="N10227" s="203"/>
      <c r="O10227" s="222" t="s">
        <v>326</v>
      </c>
    </row>
    <row r="10228" spans="1:15" ht="29.25" customHeight="1">
      <c r="A10228" s="221" t="s">
        <v>2861</v>
      </c>
      <c r="B10228" s="221" t="s">
        <v>410</v>
      </c>
      <c r="C10228" s="222" t="s">
        <v>122</v>
      </c>
      <c r="D10228" s="222" t="s">
        <v>411</v>
      </c>
      <c r="E10228" s="199" t="s">
        <v>163</v>
      </c>
      <c r="F10228" s="200" t="s">
        <v>5179</v>
      </c>
      <c r="G10228" s="200" t="s">
        <v>5180</v>
      </c>
      <c r="H10228" s="200"/>
      <c r="I10228" s="200">
        <v>45903</v>
      </c>
      <c r="J10228" s="143">
        <f t="shared" si="159"/>
        <v>45903</v>
      </c>
      <c r="K10228" s="202">
        <v>8</v>
      </c>
      <c r="L10228" s="284" t="s">
        <v>11130</v>
      </c>
      <c r="M10228" s="223"/>
      <c r="N10228" s="203"/>
      <c r="O10228" s="222" t="s">
        <v>326</v>
      </c>
    </row>
    <row r="10229" spans="1:15" ht="29.25" customHeight="1">
      <c r="A10229" s="221" t="s">
        <v>2861</v>
      </c>
      <c r="B10229" s="221" t="s">
        <v>410</v>
      </c>
      <c r="C10229" s="222" t="s">
        <v>122</v>
      </c>
      <c r="D10229" s="222" t="s">
        <v>411</v>
      </c>
      <c r="E10229" s="199" t="s">
        <v>163</v>
      </c>
      <c r="F10229" s="200" t="s">
        <v>5514</v>
      </c>
      <c r="G10229" s="200" t="s">
        <v>5515</v>
      </c>
      <c r="H10229" s="200"/>
      <c r="I10229" s="200">
        <v>45904</v>
      </c>
      <c r="J10229" s="143">
        <f t="shared" si="159"/>
        <v>45904</v>
      </c>
      <c r="K10229" s="202">
        <v>8</v>
      </c>
      <c r="L10229" s="284" t="s">
        <v>11356</v>
      </c>
      <c r="M10229" s="223"/>
      <c r="N10229" s="203"/>
      <c r="O10229" s="222" t="s">
        <v>326</v>
      </c>
    </row>
    <row r="10230" spans="1:15" ht="29.25" customHeight="1">
      <c r="A10230" s="221" t="s">
        <v>2861</v>
      </c>
      <c r="B10230" s="221" t="s">
        <v>410</v>
      </c>
      <c r="C10230" s="222" t="s">
        <v>122</v>
      </c>
      <c r="D10230" s="222" t="s">
        <v>411</v>
      </c>
      <c r="E10230" s="199" t="s">
        <v>163</v>
      </c>
      <c r="F10230" s="200" t="s">
        <v>5514</v>
      </c>
      <c r="G10230" s="200" t="s">
        <v>5515</v>
      </c>
      <c r="H10230" s="200"/>
      <c r="I10230" s="200">
        <v>45905</v>
      </c>
      <c r="J10230" s="143">
        <f t="shared" si="159"/>
        <v>45905</v>
      </c>
      <c r="K10230" s="202">
        <v>8</v>
      </c>
      <c r="L10230" s="284" t="s">
        <v>11356</v>
      </c>
      <c r="M10230" s="223"/>
      <c r="N10230" s="203"/>
      <c r="O10230" s="222" t="s">
        <v>326</v>
      </c>
    </row>
    <row r="10231" spans="1:15" ht="29.25" customHeight="1">
      <c r="A10231" s="221" t="s">
        <v>2861</v>
      </c>
      <c r="B10231" s="221" t="s">
        <v>410</v>
      </c>
      <c r="C10231" s="222" t="s">
        <v>122</v>
      </c>
      <c r="D10231" s="222" t="s">
        <v>411</v>
      </c>
      <c r="E10231" s="199" t="s">
        <v>171</v>
      </c>
      <c r="F10231" s="200"/>
      <c r="G10231" s="200"/>
      <c r="H10231" s="200"/>
      <c r="I10231" s="200">
        <v>45908</v>
      </c>
      <c r="J10231" s="143">
        <f t="shared" si="159"/>
        <v>45908</v>
      </c>
      <c r="K10231" s="202">
        <v>8</v>
      </c>
      <c r="L10231" s="284" t="s">
        <v>11357</v>
      </c>
      <c r="M10231" s="223"/>
      <c r="N10231" s="203"/>
      <c r="O10231" s="222" t="s">
        <v>326</v>
      </c>
    </row>
    <row r="10232" spans="1:15" ht="29.25" customHeight="1">
      <c r="A10232" s="221" t="s">
        <v>2861</v>
      </c>
      <c r="B10232" s="221" t="s">
        <v>410</v>
      </c>
      <c r="C10232" s="222" t="s">
        <v>122</v>
      </c>
      <c r="D10232" s="222" t="s">
        <v>411</v>
      </c>
      <c r="E10232" s="199" t="s">
        <v>163</v>
      </c>
      <c r="F10232" s="200" t="s">
        <v>5514</v>
      </c>
      <c r="G10232" s="200" t="s">
        <v>5515</v>
      </c>
      <c r="H10232" s="200"/>
      <c r="I10232" s="200">
        <v>45909</v>
      </c>
      <c r="J10232" s="143">
        <f t="shared" si="159"/>
        <v>45909</v>
      </c>
      <c r="K10232" s="202">
        <v>8</v>
      </c>
      <c r="L10232" s="284" t="s">
        <v>11539</v>
      </c>
      <c r="M10232" s="223"/>
      <c r="N10232" s="203"/>
      <c r="O10232" s="222" t="s">
        <v>326</v>
      </c>
    </row>
    <row r="10233" spans="1:15" ht="29.25" customHeight="1">
      <c r="A10233" s="221" t="s">
        <v>2861</v>
      </c>
      <c r="B10233" s="221" t="s">
        <v>410</v>
      </c>
      <c r="C10233" s="222" t="s">
        <v>122</v>
      </c>
      <c r="D10233" s="222" t="s">
        <v>411</v>
      </c>
      <c r="E10233" s="199" t="s">
        <v>163</v>
      </c>
      <c r="F10233" s="200" t="s">
        <v>5514</v>
      </c>
      <c r="G10233" s="200" t="s">
        <v>5515</v>
      </c>
      <c r="H10233" s="200"/>
      <c r="I10233" s="200">
        <v>45910</v>
      </c>
      <c r="J10233" s="143">
        <f t="shared" si="159"/>
        <v>45910</v>
      </c>
      <c r="K10233" s="202">
        <v>8</v>
      </c>
      <c r="L10233" s="284" t="s">
        <v>11539</v>
      </c>
      <c r="M10233" s="223"/>
      <c r="N10233" s="203"/>
      <c r="O10233" s="222" t="s">
        <v>326</v>
      </c>
    </row>
    <row r="10234" spans="1:15" ht="29.25" customHeight="1">
      <c r="A10234" s="221" t="s">
        <v>2861</v>
      </c>
      <c r="B10234" s="221" t="s">
        <v>410</v>
      </c>
      <c r="C10234" s="222" t="s">
        <v>122</v>
      </c>
      <c r="D10234" s="222" t="s">
        <v>411</v>
      </c>
      <c r="E10234" s="199" t="s">
        <v>171</v>
      </c>
      <c r="F10234" s="200"/>
      <c r="G10234" s="200"/>
      <c r="H10234" s="200"/>
      <c r="I10234" s="200">
        <v>45911</v>
      </c>
      <c r="J10234" s="143">
        <f t="shared" si="159"/>
        <v>45911</v>
      </c>
      <c r="K10234" s="202">
        <v>8</v>
      </c>
      <c r="L10234" s="284" t="s">
        <v>11540</v>
      </c>
      <c r="M10234" s="223"/>
      <c r="N10234" s="203"/>
      <c r="O10234" s="222" t="s">
        <v>326</v>
      </c>
    </row>
    <row r="10235" spans="1:15" ht="29.25" customHeight="1">
      <c r="A10235" s="221" t="s">
        <v>2861</v>
      </c>
      <c r="B10235" s="221" t="s">
        <v>410</v>
      </c>
      <c r="C10235" s="222" t="s">
        <v>122</v>
      </c>
      <c r="D10235" s="222" t="s">
        <v>411</v>
      </c>
      <c r="E10235" s="199" t="s">
        <v>165</v>
      </c>
      <c r="F10235" s="200"/>
      <c r="G10235" s="200"/>
      <c r="H10235" s="200"/>
      <c r="I10235" s="200">
        <v>45912</v>
      </c>
      <c r="J10235" s="143">
        <f t="shared" si="159"/>
        <v>45912</v>
      </c>
      <c r="K10235" s="202">
        <v>8</v>
      </c>
      <c r="L10235" s="285" t="s">
        <v>11541</v>
      </c>
      <c r="M10235" s="223"/>
      <c r="N10235" s="203"/>
      <c r="O10235" s="222" t="s">
        <v>326</v>
      </c>
    </row>
    <row r="10236" spans="1:15" ht="29.25" customHeight="1">
      <c r="A10236" s="221" t="s">
        <v>2861</v>
      </c>
      <c r="B10236" s="221" t="s">
        <v>410</v>
      </c>
      <c r="C10236" s="222" t="s">
        <v>122</v>
      </c>
      <c r="D10236" s="222" t="s">
        <v>411</v>
      </c>
      <c r="E10236" s="199" t="s">
        <v>171</v>
      </c>
      <c r="F10236" s="200"/>
      <c r="G10236" s="200"/>
      <c r="H10236" s="200"/>
      <c r="I10236" s="200">
        <v>45915</v>
      </c>
      <c r="J10236" s="143">
        <f t="shared" si="159"/>
        <v>45915</v>
      </c>
      <c r="K10236" s="202">
        <v>8</v>
      </c>
      <c r="L10236" s="284" t="s">
        <v>11540</v>
      </c>
      <c r="M10236" s="223"/>
      <c r="N10236" s="203"/>
      <c r="O10236" s="222" t="s">
        <v>326</v>
      </c>
    </row>
    <row r="10237" spans="1:15" ht="29.25" customHeight="1">
      <c r="A10237" s="221" t="s">
        <v>2861</v>
      </c>
      <c r="B10237" s="221" t="s">
        <v>410</v>
      </c>
      <c r="C10237" s="222" t="s">
        <v>122</v>
      </c>
      <c r="D10237" s="222" t="s">
        <v>411</v>
      </c>
      <c r="E10237" s="199" t="s">
        <v>171</v>
      </c>
      <c r="F10237" s="200"/>
      <c r="G10237" s="200"/>
      <c r="H10237" s="200"/>
      <c r="I10237" s="200">
        <v>45916</v>
      </c>
      <c r="J10237" s="143">
        <f t="shared" si="159"/>
        <v>45916</v>
      </c>
      <c r="K10237" s="202">
        <v>8</v>
      </c>
      <c r="L10237" s="284" t="s">
        <v>11542</v>
      </c>
      <c r="M10237" s="223"/>
      <c r="N10237" s="203"/>
      <c r="O10237" s="222" t="s">
        <v>326</v>
      </c>
    </row>
    <row r="10238" spans="1:15" ht="29.25" customHeight="1">
      <c r="A10238" s="221" t="s">
        <v>2861</v>
      </c>
      <c r="B10238" s="221" t="s">
        <v>410</v>
      </c>
      <c r="C10238" s="222" t="s">
        <v>122</v>
      </c>
      <c r="D10238" s="222" t="s">
        <v>411</v>
      </c>
      <c r="E10238" s="199" t="s">
        <v>171</v>
      </c>
      <c r="F10238" s="200"/>
      <c r="G10238" s="200"/>
      <c r="H10238" s="200"/>
      <c r="I10238" s="200">
        <v>45917</v>
      </c>
      <c r="J10238" s="143">
        <f t="shared" si="159"/>
        <v>45917</v>
      </c>
      <c r="K10238" s="202">
        <v>8</v>
      </c>
      <c r="L10238" s="284" t="s">
        <v>11542</v>
      </c>
      <c r="M10238" s="223"/>
      <c r="N10238" s="203"/>
      <c r="O10238" s="222" t="s">
        <v>326</v>
      </c>
    </row>
    <row r="10239" spans="1:15" ht="29.25" customHeight="1">
      <c r="A10239" s="221" t="s">
        <v>2861</v>
      </c>
      <c r="B10239" s="221" t="s">
        <v>410</v>
      </c>
      <c r="C10239" s="222" t="s">
        <v>122</v>
      </c>
      <c r="D10239" s="222" t="s">
        <v>411</v>
      </c>
      <c r="E10239" s="199" t="s">
        <v>171</v>
      </c>
      <c r="F10239" s="200"/>
      <c r="G10239" s="200"/>
      <c r="H10239" s="200"/>
      <c r="I10239" s="200">
        <v>45919</v>
      </c>
      <c r="J10239" s="143">
        <f t="shared" si="159"/>
        <v>45919</v>
      </c>
      <c r="K10239" s="202">
        <v>8</v>
      </c>
      <c r="L10239" s="284" t="s">
        <v>11542</v>
      </c>
      <c r="M10239" s="223"/>
      <c r="N10239" s="203"/>
      <c r="O10239" s="222" t="s">
        <v>326</v>
      </c>
    </row>
    <row r="10240" spans="1:15" ht="29.25" customHeight="1">
      <c r="A10240" s="221" t="s">
        <v>2861</v>
      </c>
      <c r="B10240" s="221" t="s">
        <v>410</v>
      </c>
      <c r="C10240" s="222" t="s">
        <v>122</v>
      </c>
      <c r="D10240" s="222" t="s">
        <v>411</v>
      </c>
      <c r="E10240" s="199" t="s">
        <v>175</v>
      </c>
      <c r="F10240" s="200"/>
      <c r="G10240" s="200"/>
      <c r="H10240" s="200"/>
      <c r="I10240" s="200">
        <v>45922</v>
      </c>
      <c r="J10240" s="143">
        <f t="shared" si="159"/>
        <v>45922</v>
      </c>
      <c r="K10240" s="202">
        <v>8</v>
      </c>
      <c r="L10240" s="285" t="s">
        <v>11863</v>
      </c>
      <c r="M10240" s="223"/>
      <c r="N10240" s="203"/>
      <c r="O10240" s="222" t="s">
        <v>326</v>
      </c>
    </row>
    <row r="10241" spans="1:15" ht="29.25" customHeight="1">
      <c r="A10241" s="221" t="s">
        <v>2861</v>
      </c>
      <c r="B10241" s="221" t="s">
        <v>410</v>
      </c>
      <c r="C10241" s="222" t="s">
        <v>122</v>
      </c>
      <c r="D10241" s="222" t="s">
        <v>411</v>
      </c>
      <c r="E10241" s="199" t="s">
        <v>175</v>
      </c>
      <c r="F10241" s="200"/>
      <c r="G10241" s="200"/>
      <c r="H10241" s="200"/>
      <c r="I10241" s="200">
        <v>45923</v>
      </c>
      <c r="J10241" s="143">
        <f t="shared" si="159"/>
        <v>45923</v>
      </c>
      <c r="K10241" s="202">
        <v>8</v>
      </c>
      <c r="L10241" s="285" t="s">
        <v>11863</v>
      </c>
      <c r="M10241" s="223"/>
      <c r="N10241" s="203"/>
      <c r="O10241" s="222" t="s">
        <v>326</v>
      </c>
    </row>
    <row r="10242" spans="1:15" ht="29.25" customHeight="1">
      <c r="A10242" s="221" t="s">
        <v>2861</v>
      </c>
      <c r="B10242" s="221" t="s">
        <v>410</v>
      </c>
      <c r="C10242" s="222" t="s">
        <v>122</v>
      </c>
      <c r="D10242" s="222" t="s">
        <v>411</v>
      </c>
      <c r="E10242" s="199" t="s">
        <v>175</v>
      </c>
      <c r="F10242" s="200"/>
      <c r="G10242" s="200"/>
      <c r="H10242" s="200"/>
      <c r="I10242" s="200">
        <v>45924</v>
      </c>
      <c r="J10242" s="143">
        <f t="shared" si="159"/>
        <v>45924</v>
      </c>
      <c r="K10242" s="202">
        <v>8</v>
      </c>
      <c r="L10242" s="285" t="s">
        <v>11864</v>
      </c>
      <c r="M10242" s="223"/>
      <c r="N10242" s="203"/>
      <c r="O10242" s="222" t="s">
        <v>326</v>
      </c>
    </row>
    <row r="10243" spans="1:15" ht="29.25" customHeight="1">
      <c r="A10243" s="221" t="s">
        <v>2861</v>
      </c>
      <c r="B10243" s="221" t="s">
        <v>410</v>
      </c>
      <c r="C10243" s="222" t="s">
        <v>122</v>
      </c>
      <c r="D10243" s="222" t="s">
        <v>411</v>
      </c>
      <c r="E10243" s="199" t="s">
        <v>163</v>
      </c>
      <c r="F10243" s="200" t="s">
        <v>5514</v>
      </c>
      <c r="G10243" s="200" t="s">
        <v>5515</v>
      </c>
      <c r="H10243" s="200"/>
      <c r="I10243" s="200">
        <v>45925</v>
      </c>
      <c r="J10243" s="143">
        <f t="shared" ref="J10243:J10306" si="160">I10243</f>
        <v>45925</v>
      </c>
      <c r="K10243" s="202">
        <v>8</v>
      </c>
      <c r="L10243" s="284" t="s">
        <v>11865</v>
      </c>
      <c r="M10243" s="223"/>
      <c r="N10243" s="203"/>
      <c r="O10243" s="222" t="s">
        <v>326</v>
      </c>
    </row>
    <row r="10244" spans="1:15" ht="29.25" customHeight="1">
      <c r="A10244" s="221" t="s">
        <v>2861</v>
      </c>
      <c r="B10244" s="221" t="s">
        <v>410</v>
      </c>
      <c r="C10244" s="222" t="s">
        <v>122</v>
      </c>
      <c r="D10244" s="222" t="s">
        <v>411</v>
      </c>
      <c r="E10244" s="199" t="s">
        <v>163</v>
      </c>
      <c r="F10244" s="200" t="s">
        <v>5514</v>
      </c>
      <c r="G10244" s="200" t="s">
        <v>5515</v>
      </c>
      <c r="H10244" s="200"/>
      <c r="I10244" s="200">
        <v>45926</v>
      </c>
      <c r="J10244" s="143">
        <f t="shared" si="160"/>
        <v>45926</v>
      </c>
      <c r="K10244" s="202">
        <v>8</v>
      </c>
      <c r="L10244" s="284" t="s">
        <v>11865</v>
      </c>
      <c r="M10244" s="223"/>
      <c r="N10244" s="203"/>
      <c r="O10244" s="222" t="s">
        <v>326</v>
      </c>
    </row>
    <row r="10245" spans="1:15" ht="29.25" customHeight="1">
      <c r="A10245" s="221" t="s">
        <v>2861</v>
      </c>
      <c r="B10245" s="221" t="s">
        <v>410</v>
      </c>
      <c r="C10245" s="222" t="s">
        <v>122</v>
      </c>
      <c r="D10245" s="222" t="s">
        <v>411</v>
      </c>
      <c r="E10245" s="199" t="s">
        <v>163</v>
      </c>
      <c r="F10245" s="200" t="s">
        <v>5527</v>
      </c>
      <c r="G10245" s="200" t="s">
        <v>5528</v>
      </c>
      <c r="H10245" s="200"/>
      <c r="I10245" s="200">
        <v>45930</v>
      </c>
      <c r="J10245" s="143">
        <f t="shared" si="160"/>
        <v>45930</v>
      </c>
      <c r="K10245" s="202">
        <v>8</v>
      </c>
      <c r="L10245" s="284" t="s">
        <v>11866</v>
      </c>
      <c r="M10245" s="223"/>
      <c r="N10245" s="203"/>
      <c r="O10245" s="222" t="s">
        <v>326</v>
      </c>
    </row>
    <row r="10246" spans="1:15" ht="29.25" customHeight="1">
      <c r="A10246" s="221" t="s">
        <v>2861</v>
      </c>
      <c r="B10246" s="221" t="s">
        <v>410</v>
      </c>
      <c r="C10246" s="222" t="s">
        <v>122</v>
      </c>
      <c r="D10246" s="222" t="s">
        <v>411</v>
      </c>
      <c r="E10246" s="199" t="s">
        <v>171</v>
      </c>
      <c r="F10246" s="200"/>
      <c r="G10246" s="200"/>
      <c r="H10246" s="200"/>
      <c r="I10246" s="200">
        <v>45931</v>
      </c>
      <c r="J10246" s="143">
        <f t="shared" si="160"/>
        <v>45931</v>
      </c>
      <c r="K10246" s="202">
        <v>8</v>
      </c>
      <c r="L10246" s="284" t="s">
        <v>12006</v>
      </c>
      <c r="M10246" s="223"/>
      <c r="N10246" s="203"/>
      <c r="O10246" s="222" t="s">
        <v>326</v>
      </c>
    </row>
    <row r="10247" spans="1:15" ht="29.25" customHeight="1">
      <c r="A10247" s="221" t="s">
        <v>2861</v>
      </c>
      <c r="B10247" s="221" t="s">
        <v>410</v>
      </c>
      <c r="C10247" s="222" t="s">
        <v>122</v>
      </c>
      <c r="D10247" s="222" t="s">
        <v>411</v>
      </c>
      <c r="E10247" s="199" t="s">
        <v>171</v>
      </c>
      <c r="F10247" s="200"/>
      <c r="G10247" s="200"/>
      <c r="H10247" s="200"/>
      <c r="I10247" s="200">
        <v>45932</v>
      </c>
      <c r="J10247" s="143">
        <f t="shared" si="160"/>
        <v>45932</v>
      </c>
      <c r="K10247" s="202">
        <v>8</v>
      </c>
      <c r="L10247" s="284" t="s">
        <v>12006</v>
      </c>
      <c r="M10247" s="223"/>
      <c r="N10247" s="203"/>
      <c r="O10247" s="222" t="s">
        <v>326</v>
      </c>
    </row>
    <row r="10248" spans="1:15" ht="29.25" customHeight="1">
      <c r="A10248" s="221" t="s">
        <v>2861</v>
      </c>
      <c r="B10248" s="221" t="s">
        <v>410</v>
      </c>
      <c r="C10248" s="222" t="s">
        <v>122</v>
      </c>
      <c r="D10248" s="222" t="s">
        <v>411</v>
      </c>
      <c r="E10248" s="199" t="s">
        <v>166</v>
      </c>
      <c r="F10248" s="200"/>
      <c r="G10248" s="200"/>
      <c r="H10248" s="200"/>
      <c r="I10248" s="200">
        <v>45933</v>
      </c>
      <c r="J10248" s="143">
        <f t="shared" si="160"/>
        <v>45933</v>
      </c>
      <c r="K10248" s="202">
        <v>8</v>
      </c>
      <c r="L10248" s="284" t="s">
        <v>12007</v>
      </c>
      <c r="M10248" s="223"/>
      <c r="N10248" s="203"/>
      <c r="O10248" s="222" t="s">
        <v>326</v>
      </c>
    </row>
    <row r="10249" spans="1:15" ht="29.25" customHeight="1">
      <c r="A10249" s="221" t="s">
        <v>2861</v>
      </c>
      <c r="B10249" s="221" t="s">
        <v>410</v>
      </c>
      <c r="C10249" s="222" t="s">
        <v>122</v>
      </c>
      <c r="D10249" s="222" t="s">
        <v>411</v>
      </c>
      <c r="E10249" s="199" t="s">
        <v>165</v>
      </c>
      <c r="F10249" s="200"/>
      <c r="G10249" s="200"/>
      <c r="H10249" s="200"/>
      <c r="I10249" s="200">
        <v>45937</v>
      </c>
      <c r="J10249" s="143">
        <f t="shared" si="160"/>
        <v>45937</v>
      </c>
      <c r="K10249" s="202">
        <v>8</v>
      </c>
      <c r="L10249" s="285" t="s">
        <v>12008</v>
      </c>
      <c r="M10249" s="223"/>
      <c r="N10249" s="203"/>
      <c r="O10249" s="222" t="s">
        <v>326</v>
      </c>
    </row>
    <row r="10250" spans="1:15" ht="29.25" customHeight="1">
      <c r="A10250" s="221" t="s">
        <v>2861</v>
      </c>
      <c r="B10250" s="221" t="s">
        <v>410</v>
      </c>
      <c r="C10250" s="222" t="s">
        <v>122</v>
      </c>
      <c r="D10250" s="222" t="s">
        <v>411</v>
      </c>
      <c r="E10250" s="199" t="s">
        <v>171</v>
      </c>
      <c r="F10250" s="200"/>
      <c r="G10250" s="200"/>
      <c r="H10250" s="200"/>
      <c r="I10250" s="200">
        <v>45938</v>
      </c>
      <c r="J10250" s="143">
        <f t="shared" si="160"/>
        <v>45938</v>
      </c>
      <c r="K10250" s="202">
        <v>8</v>
      </c>
      <c r="L10250" s="284" t="s">
        <v>12006</v>
      </c>
      <c r="M10250" s="223"/>
      <c r="N10250" s="203"/>
      <c r="O10250" s="222" t="s">
        <v>326</v>
      </c>
    </row>
    <row r="10251" spans="1:15" ht="29.25" customHeight="1">
      <c r="A10251" s="221" t="s">
        <v>2861</v>
      </c>
      <c r="B10251" s="221" t="s">
        <v>410</v>
      </c>
      <c r="C10251" s="222" t="s">
        <v>122</v>
      </c>
      <c r="D10251" s="222" t="s">
        <v>411</v>
      </c>
      <c r="E10251" s="199" t="s">
        <v>163</v>
      </c>
      <c r="F10251" s="200" t="s">
        <v>5527</v>
      </c>
      <c r="G10251" s="200" t="s">
        <v>5528</v>
      </c>
      <c r="H10251" s="200"/>
      <c r="I10251" s="200">
        <v>45939</v>
      </c>
      <c r="J10251" s="143">
        <f t="shared" si="160"/>
        <v>45939</v>
      </c>
      <c r="K10251" s="202">
        <v>8</v>
      </c>
      <c r="L10251" s="284" t="s">
        <v>11866</v>
      </c>
      <c r="M10251" s="223"/>
      <c r="N10251" s="203"/>
      <c r="O10251" s="222" t="s">
        <v>326</v>
      </c>
    </row>
    <row r="10252" spans="1:15" ht="29.25" customHeight="1">
      <c r="A10252" s="221" t="s">
        <v>2861</v>
      </c>
      <c r="B10252" s="221" t="s">
        <v>410</v>
      </c>
      <c r="C10252" s="222" t="s">
        <v>122</v>
      </c>
      <c r="D10252" s="222" t="s">
        <v>411</v>
      </c>
      <c r="E10252" s="199" t="s">
        <v>165</v>
      </c>
      <c r="F10252" s="200"/>
      <c r="G10252" s="200"/>
      <c r="H10252" s="200"/>
      <c r="I10252" s="200">
        <v>45943</v>
      </c>
      <c r="J10252" s="143">
        <f t="shared" si="160"/>
        <v>45943</v>
      </c>
      <c r="K10252" s="202">
        <v>4</v>
      </c>
      <c r="L10252" s="285" t="s">
        <v>12195</v>
      </c>
      <c r="M10252" s="223"/>
      <c r="N10252" s="203"/>
      <c r="O10252" s="222" t="s">
        <v>326</v>
      </c>
    </row>
    <row r="10253" spans="1:15" ht="29.25" customHeight="1">
      <c r="A10253" s="221" t="s">
        <v>2861</v>
      </c>
      <c r="B10253" s="221" t="s">
        <v>410</v>
      </c>
      <c r="C10253" s="222" t="s">
        <v>122</v>
      </c>
      <c r="D10253" s="222" t="s">
        <v>411</v>
      </c>
      <c r="E10253" s="199" t="s">
        <v>163</v>
      </c>
      <c r="F10253" s="200" t="s">
        <v>5527</v>
      </c>
      <c r="G10253" s="200" t="s">
        <v>5528</v>
      </c>
      <c r="H10253" s="200"/>
      <c r="I10253" s="200">
        <v>45943</v>
      </c>
      <c r="J10253" s="143">
        <f t="shared" si="160"/>
        <v>45943</v>
      </c>
      <c r="K10253" s="202">
        <v>4</v>
      </c>
      <c r="L10253" s="284" t="s">
        <v>11866</v>
      </c>
      <c r="M10253" s="223"/>
      <c r="N10253" s="203"/>
      <c r="O10253" s="222" t="s">
        <v>326</v>
      </c>
    </row>
    <row r="10254" spans="1:15" ht="29.25" customHeight="1">
      <c r="A10254" s="221" t="s">
        <v>2861</v>
      </c>
      <c r="B10254" s="221" t="s">
        <v>410</v>
      </c>
      <c r="C10254" s="222" t="s">
        <v>122</v>
      </c>
      <c r="D10254" s="222" t="s">
        <v>411</v>
      </c>
      <c r="E10254" s="199" t="s">
        <v>171</v>
      </c>
      <c r="F10254" s="200"/>
      <c r="G10254" s="200"/>
      <c r="H10254" s="200"/>
      <c r="I10254" s="200">
        <v>45944</v>
      </c>
      <c r="J10254" s="143">
        <f t="shared" si="160"/>
        <v>45944</v>
      </c>
      <c r="K10254" s="202">
        <v>8</v>
      </c>
      <c r="L10254" s="285" t="s">
        <v>12408</v>
      </c>
      <c r="M10254" s="223"/>
      <c r="N10254" s="203"/>
      <c r="O10254" s="222" t="s">
        <v>326</v>
      </c>
    </row>
    <row r="10255" spans="1:15" ht="29.25" customHeight="1">
      <c r="A10255" s="221" t="s">
        <v>2861</v>
      </c>
      <c r="B10255" s="221" t="s">
        <v>410</v>
      </c>
      <c r="C10255" s="222" t="s">
        <v>122</v>
      </c>
      <c r="D10255" s="222" t="s">
        <v>411</v>
      </c>
      <c r="E10255" s="199" t="s">
        <v>171</v>
      </c>
      <c r="F10255" s="200"/>
      <c r="G10255" s="200"/>
      <c r="H10255" s="200"/>
      <c r="I10255" s="200">
        <v>45945</v>
      </c>
      <c r="J10255" s="143">
        <f t="shared" si="160"/>
        <v>45945</v>
      </c>
      <c r="K10255" s="202">
        <v>8</v>
      </c>
      <c r="L10255" s="285" t="s">
        <v>12408</v>
      </c>
      <c r="M10255" s="223"/>
      <c r="N10255" s="203"/>
      <c r="O10255" s="222" t="s">
        <v>326</v>
      </c>
    </row>
    <row r="10256" spans="1:15" ht="29.25" customHeight="1">
      <c r="A10256" s="221" t="s">
        <v>2861</v>
      </c>
      <c r="B10256" s="221" t="s">
        <v>410</v>
      </c>
      <c r="C10256" s="222" t="s">
        <v>122</v>
      </c>
      <c r="D10256" s="222" t="s">
        <v>411</v>
      </c>
      <c r="E10256" s="199" t="s">
        <v>163</v>
      </c>
      <c r="F10256" s="200" t="s">
        <v>5179</v>
      </c>
      <c r="G10256" s="200" t="s">
        <v>5180</v>
      </c>
      <c r="H10256" s="200"/>
      <c r="I10256" s="200">
        <v>45946</v>
      </c>
      <c r="J10256" s="143">
        <f t="shared" si="160"/>
        <v>45946</v>
      </c>
      <c r="K10256" s="202">
        <v>8</v>
      </c>
      <c r="L10256" s="284" t="s">
        <v>12409</v>
      </c>
      <c r="M10256" s="223"/>
      <c r="N10256" s="203"/>
      <c r="O10256" s="222" t="s">
        <v>326</v>
      </c>
    </row>
    <row r="10257" spans="1:15" ht="29.25" customHeight="1">
      <c r="A10257" s="221" t="s">
        <v>2861</v>
      </c>
      <c r="B10257" s="221" t="s">
        <v>410</v>
      </c>
      <c r="C10257" s="222" t="s">
        <v>122</v>
      </c>
      <c r="D10257" s="222" t="s">
        <v>411</v>
      </c>
      <c r="E10257" s="199" t="s">
        <v>163</v>
      </c>
      <c r="F10257" s="200" t="s">
        <v>5514</v>
      </c>
      <c r="G10257" s="200" t="s">
        <v>5515</v>
      </c>
      <c r="H10257" s="200"/>
      <c r="I10257" s="200">
        <v>45947</v>
      </c>
      <c r="J10257" s="143">
        <f t="shared" si="160"/>
        <v>45947</v>
      </c>
      <c r="K10257" s="202">
        <v>8</v>
      </c>
      <c r="L10257" s="284" t="s">
        <v>12409</v>
      </c>
      <c r="M10257" s="223"/>
      <c r="N10257" s="203"/>
      <c r="O10257" s="222" t="s">
        <v>326</v>
      </c>
    </row>
    <row r="10258" spans="1:15" ht="29.25" customHeight="1">
      <c r="A10258" s="221" t="s">
        <v>2861</v>
      </c>
      <c r="B10258" s="221" t="s">
        <v>410</v>
      </c>
      <c r="C10258" s="222" t="s">
        <v>122</v>
      </c>
      <c r="D10258" s="222" t="s">
        <v>411</v>
      </c>
      <c r="E10258" s="199" t="s">
        <v>165</v>
      </c>
      <c r="F10258" s="200"/>
      <c r="G10258" s="200"/>
      <c r="H10258" s="200"/>
      <c r="I10258" s="200">
        <v>45950</v>
      </c>
      <c r="J10258" s="143">
        <f t="shared" si="160"/>
        <v>45950</v>
      </c>
      <c r="K10258" s="202">
        <v>8</v>
      </c>
      <c r="L10258" s="285" t="s">
        <v>12410</v>
      </c>
      <c r="M10258" s="223"/>
      <c r="N10258" s="203"/>
      <c r="O10258" s="222" t="s">
        <v>326</v>
      </c>
    </row>
    <row r="10259" spans="1:15" ht="29.25" customHeight="1">
      <c r="A10259" s="221" t="s">
        <v>2861</v>
      </c>
      <c r="B10259" s="221" t="s">
        <v>410</v>
      </c>
      <c r="C10259" s="222" t="s">
        <v>122</v>
      </c>
      <c r="D10259" s="222" t="s">
        <v>411</v>
      </c>
      <c r="E10259" s="199" t="s">
        <v>171</v>
      </c>
      <c r="F10259" s="200"/>
      <c r="G10259" s="200"/>
      <c r="H10259" s="200"/>
      <c r="I10259" s="200">
        <v>45951</v>
      </c>
      <c r="J10259" s="143">
        <f t="shared" si="160"/>
        <v>45951</v>
      </c>
      <c r="K10259" s="202">
        <v>8</v>
      </c>
      <c r="L10259" s="284" t="s">
        <v>12574</v>
      </c>
      <c r="M10259" s="223"/>
      <c r="N10259" s="203"/>
      <c r="O10259" s="222" t="s">
        <v>326</v>
      </c>
    </row>
    <row r="10260" spans="1:15" ht="29.25" customHeight="1">
      <c r="A10260" s="221" t="s">
        <v>2861</v>
      </c>
      <c r="B10260" s="221" t="s">
        <v>410</v>
      </c>
      <c r="C10260" s="222" t="s">
        <v>122</v>
      </c>
      <c r="D10260" s="222" t="s">
        <v>411</v>
      </c>
      <c r="E10260" s="199" t="s">
        <v>163</v>
      </c>
      <c r="F10260" s="200" t="s">
        <v>5514</v>
      </c>
      <c r="G10260" s="200" t="s">
        <v>5515</v>
      </c>
      <c r="H10260" s="200"/>
      <c r="I10260" s="200">
        <v>45952</v>
      </c>
      <c r="J10260" s="143">
        <f t="shared" si="160"/>
        <v>45952</v>
      </c>
      <c r="K10260" s="202">
        <v>8</v>
      </c>
      <c r="L10260" s="284" t="s">
        <v>12575</v>
      </c>
      <c r="M10260" s="223"/>
      <c r="N10260" s="203"/>
      <c r="O10260" s="222" t="s">
        <v>326</v>
      </c>
    </row>
    <row r="10261" spans="1:15" ht="29.25" customHeight="1">
      <c r="A10261" s="221" t="s">
        <v>2861</v>
      </c>
      <c r="B10261" s="221" t="s">
        <v>410</v>
      </c>
      <c r="C10261" s="222" t="s">
        <v>122</v>
      </c>
      <c r="D10261" s="222" t="s">
        <v>411</v>
      </c>
      <c r="E10261" s="199" t="s">
        <v>163</v>
      </c>
      <c r="F10261" s="200" t="s">
        <v>5514</v>
      </c>
      <c r="G10261" s="200" t="s">
        <v>5515</v>
      </c>
      <c r="H10261" s="200"/>
      <c r="I10261" s="200">
        <v>45953</v>
      </c>
      <c r="J10261" s="143">
        <f t="shared" si="160"/>
        <v>45953</v>
      </c>
      <c r="K10261" s="202">
        <v>8</v>
      </c>
      <c r="L10261" s="284" t="s">
        <v>12575</v>
      </c>
      <c r="M10261" s="223"/>
      <c r="N10261" s="203"/>
      <c r="O10261" s="222" t="s">
        <v>326</v>
      </c>
    </row>
    <row r="10262" spans="1:15" ht="29.25" customHeight="1">
      <c r="A10262" s="221" t="s">
        <v>2861</v>
      </c>
      <c r="B10262" s="221" t="s">
        <v>410</v>
      </c>
      <c r="C10262" s="222" t="s">
        <v>122</v>
      </c>
      <c r="D10262" s="222" t="s">
        <v>411</v>
      </c>
      <c r="E10262" s="199" t="s">
        <v>171</v>
      </c>
      <c r="F10262" s="200"/>
      <c r="G10262" s="200"/>
      <c r="H10262" s="200"/>
      <c r="I10262" s="200">
        <v>45957</v>
      </c>
      <c r="J10262" s="143">
        <f t="shared" si="160"/>
        <v>45957</v>
      </c>
      <c r="K10262" s="202">
        <v>4</v>
      </c>
      <c r="L10262" s="284" t="s">
        <v>12006</v>
      </c>
      <c r="M10262" s="223"/>
      <c r="N10262" s="203"/>
      <c r="O10262" s="222" t="s">
        <v>326</v>
      </c>
    </row>
    <row r="10263" spans="1:15" ht="29.25" customHeight="1">
      <c r="A10263" s="221" t="s">
        <v>2861</v>
      </c>
      <c r="B10263" s="221" t="s">
        <v>410</v>
      </c>
      <c r="C10263" s="222" t="s">
        <v>122</v>
      </c>
      <c r="D10263" s="222" t="s">
        <v>411</v>
      </c>
      <c r="E10263" s="199" t="s">
        <v>165</v>
      </c>
      <c r="F10263" s="200"/>
      <c r="G10263" s="200"/>
      <c r="H10263" s="200"/>
      <c r="I10263" s="200">
        <v>45957</v>
      </c>
      <c r="J10263" s="143">
        <f t="shared" si="160"/>
        <v>45957</v>
      </c>
      <c r="K10263" s="202">
        <v>4</v>
      </c>
      <c r="L10263" s="285" t="s">
        <v>12576</v>
      </c>
      <c r="M10263" s="223"/>
      <c r="N10263" s="203"/>
      <c r="O10263" s="222" t="s">
        <v>326</v>
      </c>
    </row>
    <row r="10264" spans="1:15" ht="29.25" customHeight="1">
      <c r="A10264" s="221" t="s">
        <v>2861</v>
      </c>
      <c r="B10264" s="221" t="s">
        <v>410</v>
      </c>
      <c r="C10264" s="222" t="s">
        <v>122</v>
      </c>
      <c r="D10264" s="222" t="s">
        <v>411</v>
      </c>
      <c r="E10264" s="199" t="s">
        <v>171</v>
      </c>
      <c r="F10264" s="200"/>
      <c r="G10264" s="200"/>
      <c r="H10264" s="200"/>
      <c r="I10264" s="200">
        <v>45958</v>
      </c>
      <c r="J10264" s="143">
        <f t="shared" si="160"/>
        <v>45958</v>
      </c>
      <c r="K10264" s="202">
        <v>8</v>
      </c>
      <c r="L10264" s="284" t="s">
        <v>12006</v>
      </c>
      <c r="M10264" s="223"/>
      <c r="N10264" s="203"/>
      <c r="O10264" s="222" t="s">
        <v>326</v>
      </c>
    </row>
    <row r="10265" spans="1:15" ht="29.25" customHeight="1">
      <c r="A10265" s="221" t="s">
        <v>2861</v>
      </c>
      <c r="B10265" s="221" t="s">
        <v>410</v>
      </c>
      <c r="C10265" s="222" t="s">
        <v>122</v>
      </c>
      <c r="D10265" s="222" t="s">
        <v>411</v>
      </c>
      <c r="E10265" s="199" t="s">
        <v>171</v>
      </c>
      <c r="F10265" s="200"/>
      <c r="G10265" s="200"/>
      <c r="H10265" s="200"/>
      <c r="I10265" s="200">
        <v>45959</v>
      </c>
      <c r="J10265" s="143">
        <f t="shared" si="160"/>
        <v>45959</v>
      </c>
      <c r="K10265" s="202">
        <v>6</v>
      </c>
      <c r="L10265" s="284" t="s">
        <v>12577</v>
      </c>
      <c r="M10265" s="223"/>
      <c r="N10265" s="203"/>
      <c r="O10265" s="222" t="s">
        <v>326</v>
      </c>
    </row>
    <row r="10266" spans="1:15" ht="29.25" customHeight="1">
      <c r="A10266" s="221" t="s">
        <v>2861</v>
      </c>
      <c r="B10266" s="221" t="s">
        <v>410</v>
      </c>
      <c r="C10266" s="222" t="s">
        <v>122</v>
      </c>
      <c r="D10266" s="222" t="s">
        <v>411</v>
      </c>
      <c r="E10266" s="199" t="s">
        <v>171</v>
      </c>
      <c r="F10266" s="200"/>
      <c r="G10266" s="200"/>
      <c r="H10266" s="200"/>
      <c r="I10266" s="200">
        <v>45959</v>
      </c>
      <c r="J10266" s="143">
        <f t="shared" si="160"/>
        <v>45959</v>
      </c>
      <c r="K10266" s="202">
        <v>2</v>
      </c>
      <c r="L10266" s="284" t="s">
        <v>12006</v>
      </c>
      <c r="M10266" s="223"/>
      <c r="N10266" s="203"/>
      <c r="O10266" s="222" t="s">
        <v>326</v>
      </c>
    </row>
    <row r="10267" spans="1:15" ht="29.25" customHeight="1">
      <c r="A10267" s="221" t="s">
        <v>2861</v>
      </c>
      <c r="B10267" s="221" t="s">
        <v>410</v>
      </c>
      <c r="C10267" s="222" t="s">
        <v>122</v>
      </c>
      <c r="D10267" s="222" t="s">
        <v>411</v>
      </c>
      <c r="E10267" s="199" t="s">
        <v>171</v>
      </c>
      <c r="F10267" s="200"/>
      <c r="G10267" s="200"/>
      <c r="H10267" s="200"/>
      <c r="I10267" s="200">
        <v>45960</v>
      </c>
      <c r="J10267" s="143">
        <f t="shared" si="160"/>
        <v>45960</v>
      </c>
      <c r="K10267" s="202">
        <v>8</v>
      </c>
      <c r="L10267" s="285" t="s">
        <v>12748</v>
      </c>
      <c r="M10267" s="223"/>
      <c r="N10267" s="203"/>
      <c r="O10267" s="222" t="s">
        <v>326</v>
      </c>
    </row>
    <row r="10268" spans="1:15" ht="29.25" customHeight="1">
      <c r="A10268" s="221" t="s">
        <v>2861</v>
      </c>
      <c r="B10268" s="221" t="s">
        <v>410</v>
      </c>
      <c r="C10268" s="222" t="s">
        <v>122</v>
      </c>
      <c r="D10268" s="222" t="s">
        <v>411</v>
      </c>
      <c r="E10268" s="199" t="s">
        <v>171</v>
      </c>
      <c r="F10268" s="200"/>
      <c r="G10268" s="200"/>
      <c r="H10268" s="200"/>
      <c r="I10268" s="200">
        <v>45961</v>
      </c>
      <c r="J10268" s="143">
        <f t="shared" si="160"/>
        <v>45961</v>
      </c>
      <c r="K10268" s="202">
        <v>8</v>
      </c>
      <c r="L10268" s="284" t="s">
        <v>12749</v>
      </c>
      <c r="M10268" s="223"/>
      <c r="N10268" s="203"/>
      <c r="O10268" s="222" t="s">
        <v>326</v>
      </c>
    </row>
    <row r="10269" spans="1:15" ht="29.25" customHeight="1">
      <c r="A10269" s="221" t="s">
        <v>2861</v>
      </c>
      <c r="B10269" s="221" t="s">
        <v>410</v>
      </c>
      <c r="C10269" s="222" t="s">
        <v>122</v>
      </c>
      <c r="D10269" s="222" t="s">
        <v>411</v>
      </c>
      <c r="E10269" s="199" t="s">
        <v>171</v>
      </c>
      <c r="F10269" s="200"/>
      <c r="G10269" s="200"/>
      <c r="H10269" s="200"/>
      <c r="I10269" s="200">
        <v>45964</v>
      </c>
      <c r="J10269" s="143">
        <f t="shared" si="160"/>
        <v>45964</v>
      </c>
      <c r="K10269" s="202">
        <v>8</v>
      </c>
      <c r="L10269" s="284" t="s">
        <v>12750</v>
      </c>
      <c r="M10269" s="223"/>
      <c r="N10269" s="203"/>
      <c r="O10269" s="222" t="s">
        <v>326</v>
      </c>
    </row>
    <row r="10270" spans="1:15" ht="29.25" customHeight="1">
      <c r="A10270" s="221" t="s">
        <v>2861</v>
      </c>
      <c r="B10270" s="221" t="s">
        <v>410</v>
      </c>
      <c r="C10270" s="222" t="s">
        <v>122</v>
      </c>
      <c r="D10270" s="222" t="s">
        <v>411</v>
      </c>
      <c r="E10270" s="199" t="s">
        <v>171</v>
      </c>
      <c r="F10270" s="200"/>
      <c r="G10270" s="200"/>
      <c r="H10270" s="200"/>
      <c r="I10270" s="200">
        <v>45965</v>
      </c>
      <c r="J10270" s="143">
        <f t="shared" si="160"/>
        <v>45965</v>
      </c>
      <c r="K10270" s="202">
        <v>4</v>
      </c>
      <c r="L10270" s="285" t="s">
        <v>12751</v>
      </c>
      <c r="M10270" s="223"/>
      <c r="N10270" s="203"/>
      <c r="O10270" s="222" t="s">
        <v>326</v>
      </c>
    </row>
    <row r="10271" spans="1:15" ht="29.25" customHeight="1">
      <c r="A10271" s="221" t="s">
        <v>2861</v>
      </c>
      <c r="B10271" s="221" t="s">
        <v>410</v>
      </c>
      <c r="C10271" s="222" t="s">
        <v>122</v>
      </c>
      <c r="D10271" s="222" t="s">
        <v>411</v>
      </c>
      <c r="E10271" s="199" t="s">
        <v>171</v>
      </c>
      <c r="F10271" s="200"/>
      <c r="G10271" s="200"/>
      <c r="H10271" s="200"/>
      <c r="I10271" s="200">
        <v>45965</v>
      </c>
      <c r="J10271" s="143">
        <f t="shared" si="160"/>
        <v>45965</v>
      </c>
      <c r="K10271" s="202">
        <v>4</v>
      </c>
      <c r="L10271" s="284" t="s">
        <v>12749</v>
      </c>
      <c r="M10271" s="223"/>
      <c r="N10271" s="203"/>
      <c r="O10271" s="222" t="s">
        <v>326</v>
      </c>
    </row>
    <row r="10272" spans="1:15" ht="29.25" customHeight="1">
      <c r="A10272" s="221" t="s">
        <v>2861</v>
      </c>
      <c r="B10272" s="221" t="s">
        <v>410</v>
      </c>
      <c r="C10272" s="222" t="s">
        <v>122</v>
      </c>
      <c r="D10272" s="222" t="s">
        <v>411</v>
      </c>
      <c r="E10272" s="199" t="s">
        <v>171</v>
      </c>
      <c r="F10272" s="200"/>
      <c r="G10272" s="200"/>
      <c r="H10272" s="200"/>
      <c r="I10272" s="200">
        <v>45966</v>
      </c>
      <c r="J10272" s="143">
        <f t="shared" si="160"/>
        <v>45966</v>
      </c>
      <c r="K10272" s="202">
        <v>4</v>
      </c>
      <c r="L10272" s="284" t="s">
        <v>12752</v>
      </c>
      <c r="M10272" s="223"/>
      <c r="N10272" s="203"/>
      <c r="O10272" s="222" t="s">
        <v>326</v>
      </c>
    </row>
    <row r="10273" spans="1:15" ht="29.25" customHeight="1">
      <c r="A10273" s="221" t="s">
        <v>2861</v>
      </c>
      <c r="B10273" s="221" t="s">
        <v>410</v>
      </c>
      <c r="C10273" s="222" t="s">
        <v>122</v>
      </c>
      <c r="D10273" s="222" t="s">
        <v>411</v>
      </c>
      <c r="E10273" s="199" t="s">
        <v>163</v>
      </c>
      <c r="F10273" s="200" t="s">
        <v>5527</v>
      </c>
      <c r="G10273" s="200" t="s">
        <v>5528</v>
      </c>
      <c r="H10273" s="200"/>
      <c r="I10273" s="200">
        <v>45966</v>
      </c>
      <c r="J10273" s="143">
        <f t="shared" si="160"/>
        <v>45966</v>
      </c>
      <c r="K10273" s="202">
        <v>4</v>
      </c>
      <c r="L10273" s="284" t="s">
        <v>12753</v>
      </c>
      <c r="M10273" s="223"/>
      <c r="N10273" s="203"/>
      <c r="O10273" s="222" t="s">
        <v>326</v>
      </c>
    </row>
    <row r="10274" spans="1:15" ht="29.25" customHeight="1">
      <c r="A10274" s="221" t="s">
        <v>2861</v>
      </c>
      <c r="B10274" s="221" t="s">
        <v>410</v>
      </c>
      <c r="C10274" s="222" t="s">
        <v>122</v>
      </c>
      <c r="D10274" s="222" t="s">
        <v>411</v>
      </c>
      <c r="E10274" s="199" t="s">
        <v>171</v>
      </c>
      <c r="F10274" s="200"/>
      <c r="G10274" s="200"/>
      <c r="H10274" s="200"/>
      <c r="I10274" s="200">
        <v>45967</v>
      </c>
      <c r="J10274" s="143">
        <f t="shared" si="160"/>
        <v>45967</v>
      </c>
      <c r="K10274" s="202">
        <v>8</v>
      </c>
      <c r="L10274" s="284" t="s">
        <v>12752</v>
      </c>
      <c r="M10274" s="223"/>
      <c r="N10274" s="203"/>
      <c r="O10274" s="222" t="s">
        <v>326</v>
      </c>
    </row>
    <row r="10275" spans="1:15" ht="29.25" customHeight="1">
      <c r="A10275" s="221" t="s">
        <v>2861</v>
      </c>
      <c r="B10275" s="221" t="s">
        <v>410</v>
      </c>
      <c r="C10275" s="222" t="s">
        <v>122</v>
      </c>
      <c r="D10275" s="222" t="s">
        <v>411</v>
      </c>
      <c r="E10275" s="199" t="s">
        <v>171</v>
      </c>
      <c r="F10275" s="200"/>
      <c r="G10275" s="200"/>
      <c r="H10275" s="200"/>
      <c r="I10275" s="200">
        <v>45968</v>
      </c>
      <c r="J10275" s="143">
        <f t="shared" si="160"/>
        <v>45968</v>
      </c>
      <c r="K10275" s="202">
        <v>8</v>
      </c>
      <c r="L10275" s="284" t="s">
        <v>12752</v>
      </c>
      <c r="M10275" s="223"/>
      <c r="N10275" s="203"/>
      <c r="O10275" s="222" t="s">
        <v>326</v>
      </c>
    </row>
    <row r="10276" spans="1:15" ht="29.25" customHeight="1">
      <c r="A10276" s="221" t="s">
        <v>2861</v>
      </c>
      <c r="B10276" s="221" t="s">
        <v>410</v>
      </c>
      <c r="C10276" s="222" t="s">
        <v>122</v>
      </c>
      <c r="D10276" s="222" t="s">
        <v>411</v>
      </c>
      <c r="E10276" s="199" t="s">
        <v>163</v>
      </c>
      <c r="F10276" s="200" t="s">
        <v>5527</v>
      </c>
      <c r="G10276" s="200" t="s">
        <v>5528</v>
      </c>
      <c r="H10276" s="200"/>
      <c r="I10276" s="200">
        <v>45971</v>
      </c>
      <c r="J10276" s="143">
        <f t="shared" si="160"/>
        <v>45971</v>
      </c>
      <c r="K10276" s="202">
        <v>4</v>
      </c>
      <c r="L10276" s="284" t="s">
        <v>12753</v>
      </c>
      <c r="M10276" s="223"/>
      <c r="N10276" s="203"/>
      <c r="O10276" s="222" t="s">
        <v>326</v>
      </c>
    </row>
    <row r="10277" spans="1:15" ht="29.25" customHeight="1">
      <c r="A10277" s="221" t="s">
        <v>2861</v>
      </c>
      <c r="B10277" s="221" t="s">
        <v>410</v>
      </c>
      <c r="C10277" s="222" t="s">
        <v>122</v>
      </c>
      <c r="D10277" s="222" t="s">
        <v>411</v>
      </c>
      <c r="E10277" s="199" t="s">
        <v>165</v>
      </c>
      <c r="F10277" s="200"/>
      <c r="G10277" s="200"/>
      <c r="H10277" s="200"/>
      <c r="I10277" s="200">
        <v>45971</v>
      </c>
      <c r="J10277" s="143">
        <f t="shared" si="160"/>
        <v>45971</v>
      </c>
      <c r="K10277" s="202">
        <v>4</v>
      </c>
      <c r="L10277" s="285" t="s">
        <v>12927</v>
      </c>
      <c r="M10277" s="223"/>
      <c r="N10277" s="203"/>
      <c r="O10277" s="222" t="s">
        <v>326</v>
      </c>
    </row>
    <row r="10278" spans="1:15" ht="29.25" customHeight="1">
      <c r="A10278" s="221" t="s">
        <v>2861</v>
      </c>
      <c r="B10278" s="221" t="s">
        <v>410</v>
      </c>
      <c r="C10278" s="222" t="s">
        <v>122</v>
      </c>
      <c r="D10278" s="222" t="s">
        <v>411</v>
      </c>
      <c r="E10278" s="199" t="s">
        <v>163</v>
      </c>
      <c r="F10278" s="200" t="s">
        <v>5527</v>
      </c>
      <c r="G10278" s="200" t="s">
        <v>5528</v>
      </c>
      <c r="H10278" s="200"/>
      <c r="I10278" s="200">
        <v>45972</v>
      </c>
      <c r="J10278" s="143">
        <f t="shared" si="160"/>
        <v>45972</v>
      </c>
      <c r="K10278" s="202">
        <v>8</v>
      </c>
      <c r="L10278" s="284" t="s">
        <v>12928</v>
      </c>
      <c r="M10278" s="223"/>
      <c r="N10278" s="203"/>
      <c r="O10278" s="222" t="s">
        <v>326</v>
      </c>
    </row>
    <row r="10279" spans="1:15" ht="29.25" customHeight="1">
      <c r="A10279" s="221" t="s">
        <v>2861</v>
      </c>
      <c r="B10279" s="221" t="s">
        <v>410</v>
      </c>
      <c r="C10279" s="222" t="s">
        <v>122</v>
      </c>
      <c r="D10279" s="222" t="s">
        <v>411</v>
      </c>
      <c r="E10279" s="199" t="s">
        <v>163</v>
      </c>
      <c r="F10279" s="200" t="s">
        <v>5179</v>
      </c>
      <c r="G10279" s="200" t="s">
        <v>5180</v>
      </c>
      <c r="H10279" s="200"/>
      <c r="I10279" s="200">
        <v>45973</v>
      </c>
      <c r="J10279" s="143">
        <f t="shared" si="160"/>
        <v>45973</v>
      </c>
      <c r="K10279" s="202">
        <v>8</v>
      </c>
      <c r="L10279" s="284" t="s">
        <v>12928</v>
      </c>
      <c r="M10279" s="223"/>
      <c r="N10279" s="203"/>
      <c r="O10279" s="222" t="s">
        <v>326</v>
      </c>
    </row>
    <row r="10280" spans="1:15" ht="29.25" customHeight="1">
      <c r="A10280" s="221" t="s">
        <v>2861</v>
      </c>
      <c r="B10280" s="221" t="s">
        <v>410</v>
      </c>
      <c r="C10280" s="222" t="s">
        <v>122</v>
      </c>
      <c r="D10280" s="222" t="s">
        <v>411</v>
      </c>
      <c r="E10280" s="199" t="s">
        <v>171</v>
      </c>
      <c r="F10280" s="200"/>
      <c r="G10280" s="200"/>
      <c r="H10280" s="200"/>
      <c r="I10280" s="200">
        <v>45974</v>
      </c>
      <c r="J10280" s="143">
        <f t="shared" si="160"/>
        <v>45974</v>
      </c>
      <c r="K10280" s="202">
        <v>8</v>
      </c>
      <c r="L10280" s="285" t="s">
        <v>12751</v>
      </c>
      <c r="M10280" s="223"/>
      <c r="N10280" s="203"/>
      <c r="O10280" s="222" t="s">
        <v>326</v>
      </c>
    </row>
    <row r="10281" spans="1:15" ht="29.25" customHeight="1">
      <c r="A10281" s="221" t="s">
        <v>2861</v>
      </c>
      <c r="B10281" s="221" t="s">
        <v>410</v>
      </c>
      <c r="C10281" s="222" t="s">
        <v>122</v>
      </c>
      <c r="D10281" s="222" t="s">
        <v>411</v>
      </c>
      <c r="E10281" s="199" t="s">
        <v>171</v>
      </c>
      <c r="F10281" s="200"/>
      <c r="G10281" s="200"/>
      <c r="H10281" s="200"/>
      <c r="I10281" s="200">
        <v>45975</v>
      </c>
      <c r="J10281" s="143">
        <f t="shared" si="160"/>
        <v>45975</v>
      </c>
      <c r="K10281" s="202">
        <v>8</v>
      </c>
      <c r="L10281" s="284" t="s">
        <v>13110</v>
      </c>
      <c r="M10281" s="223"/>
      <c r="N10281" s="203"/>
      <c r="O10281" s="222" t="s">
        <v>326</v>
      </c>
    </row>
    <row r="10282" spans="1:15" ht="29.25" customHeight="1">
      <c r="A10282" s="221" t="s">
        <v>2861</v>
      </c>
      <c r="B10282" s="221" t="s">
        <v>410</v>
      </c>
      <c r="C10282" s="222" t="s">
        <v>122</v>
      </c>
      <c r="D10282" s="222" t="s">
        <v>411</v>
      </c>
      <c r="E10282" s="199" t="s">
        <v>165</v>
      </c>
      <c r="F10282" s="200"/>
      <c r="G10282" s="200"/>
      <c r="H10282" s="200"/>
      <c r="I10282" s="200">
        <v>45978</v>
      </c>
      <c r="J10282" s="143">
        <f t="shared" si="160"/>
        <v>45978</v>
      </c>
      <c r="K10282" s="202">
        <v>8</v>
      </c>
      <c r="L10282" s="285" t="s">
        <v>13111</v>
      </c>
      <c r="M10282" s="223"/>
      <c r="N10282" s="203"/>
      <c r="O10282" s="222" t="s">
        <v>326</v>
      </c>
    </row>
    <row r="10283" spans="1:15" ht="29.25" customHeight="1">
      <c r="A10283" s="221" t="s">
        <v>2861</v>
      </c>
      <c r="B10283" s="221" t="s">
        <v>410</v>
      </c>
      <c r="C10283" s="222" t="s">
        <v>122</v>
      </c>
      <c r="D10283" s="222" t="s">
        <v>411</v>
      </c>
      <c r="E10283" s="199" t="s">
        <v>171</v>
      </c>
      <c r="F10283" s="200"/>
      <c r="G10283" s="200"/>
      <c r="H10283" s="200"/>
      <c r="I10283" s="200">
        <v>45979</v>
      </c>
      <c r="J10283" s="143">
        <f t="shared" si="160"/>
        <v>45979</v>
      </c>
      <c r="K10283" s="202">
        <v>8</v>
      </c>
      <c r="L10283" s="284" t="s">
        <v>13112</v>
      </c>
      <c r="M10283" s="223"/>
      <c r="N10283" s="203"/>
      <c r="O10283" s="222" t="s">
        <v>326</v>
      </c>
    </row>
    <row r="10284" spans="1:15" ht="29.25" customHeight="1">
      <c r="A10284" s="221" t="s">
        <v>2861</v>
      </c>
      <c r="B10284" s="221" t="s">
        <v>410</v>
      </c>
      <c r="C10284" s="222" t="s">
        <v>122</v>
      </c>
      <c r="D10284" s="222" t="s">
        <v>411</v>
      </c>
      <c r="E10284" s="199" t="s">
        <v>171</v>
      </c>
      <c r="F10284" s="200"/>
      <c r="G10284" s="200"/>
      <c r="H10284" s="200"/>
      <c r="I10284" s="200">
        <v>45980</v>
      </c>
      <c r="J10284" s="143">
        <f t="shared" si="160"/>
        <v>45980</v>
      </c>
      <c r="K10284" s="202">
        <v>8</v>
      </c>
      <c r="L10284" s="284" t="s">
        <v>12753</v>
      </c>
      <c r="M10284" s="223"/>
      <c r="N10284" s="203"/>
      <c r="O10284" s="222" t="s">
        <v>326</v>
      </c>
    </row>
    <row r="10285" spans="1:15" ht="29.25" customHeight="1">
      <c r="A10285" s="221" t="s">
        <v>2861</v>
      </c>
      <c r="B10285" s="221" t="s">
        <v>410</v>
      </c>
      <c r="C10285" s="222" t="s">
        <v>122</v>
      </c>
      <c r="D10285" s="222" t="s">
        <v>411</v>
      </c>
      <c r="E10285" s="199" t="s">
        <v>171</v>
      </c>
      <c r="F10285" s="200"/>
      <c r="G10285" s="200"/>
      <c r="H10285" s="200"/>
      <c r="I10285" s="200">
        <v>45981</v>
      </c>
      <c r="J10285" s="143">
        <f t="shared" si="160"/>
        <v>45981</v>
      </c>
      <c r="K10285" s="202">
        <v>8</v>
      </c>
      <c r="L10285" s="284" t="s">
        <v>13304</v>
      </c>
      <c r="M10285" s="223"/>
      <c r="N10285" s="203"/>
      <c r="O10285" s="222" t="s">
        <v>326</v>
      </c>
    </row>
    <row r="10286" spans="1:15" ht="29.25" customHeight="1">
      <c r="A10286" s="221" t="s">
        <v>2861</v>
      </c>
      <c r="B10286" s="221" t="s">
        <v>410</v>
      </c>
      <c r="C10286" s="222" t="s">
        <v>122</v>
      </c>
      <c r="D10286" s="222" t="s">
        <v>411</v>
      </c>
      <c r="E10286" s="199" t="s">
        <v>171</v>
      </c>
      <c r="F10286" s="200"/>
      <c r="G10286" s="200"/>
      <c r="H10286" s="200"/>
      <c r="I10286" s="200">
        <v>45982</v>
      </c>
      <c r="J10286" s="143">
        <f t="shared" si="160"/>
        <v>45982</v>
      </c>
      <c r="K10286" s="202">
        <v>8</v>
      </c>
      <c r="L10286" s="284" t="s">
        <v>13304</v>
      </c>
      <c r="M10286" s="223"/>
      <c r="N10286" s="203"/>
      <c r="O10286" s="222" t="s">
        <v>326</v>
      </c>
    </row>
    <row r="10287" spans="1:15" ht="29.25" customHeight="1">
      <c r="A10287" s="221" t="s">
        <v>2861</v>
      </c>
      <c r="B10287" s="221" t="s">
        <v>410</v>
      </c>
      <c r="C10287" s="222" t="s">
        <v>122</v>
      </c>
      <c r="D10287" s="222" t="s">
        <v>411</v>
      </c>
      <c r="E10287" s="199" t="s">
        <v>171</v>
      </c>
      <c r="F10287" s="200"/>
      <c r="G10287" s="200"/>
      <c r="H10287" s="200"/>
      <c r="I10287" s="200">
        <v>45985</v>
      </c>
      <c r="J10287" s="143">
        <f t="shared" si="160"/>
        <v>45985</v>
      </c>
      <c r="K10287" s="202">
        <v>8</v>
      </c>
      <c r="L10287" s="284" t="s">
        <v>13305</v>
      </c>
      <c r="M10287" s="223"/>
      <c r="N10287" s="203"/>
      <c r="O10287" s="222" t="s">
        <v>326</v>
      </c>
    </row>
    <row r="10288" spans="1:15" ht="29.25" customHeight="1">
      <c r="A10288" s="221" t="s">
        <v>2861</v>
      </c>
      <c r="B10288" s="221" t="s">
        <v>410</v>
      </c>
      <c r="C10288" s="222" t="s">
        <v>122</v>
      </c>
      <c r="D10288" s="222" t="s">
        <v>411</v>
      </c>
      <c r="E10288" s="199" t="s">
        <v>171</v>
      </c>
      <c r="F10288" s="200"/>
      <c r="G10288" s="200"/>
      <c r="H10288" s="200"/>
      <c r="I10288" s="200">
        <v>45986</v>
      </c>
      <c r="J10288" s="143">
        <f t="shared" si="160"/>
        <v>45986</v>
      </c>
      <c r="K10288" s="202">
        <v>8</v>
      </c>
      <c r="L10288" s="284" t="s">
        <v>13305</v>
      </c>
      <c r="M10288" s="223"/>
      <c r="N10288" s="203"/>
      <c r="O10288" s="222" t="s">
        <v>326</v>
      </c>
    </row>
    <row r="10289" spans="1:15" ht="29.25" customHeight="1">
      <c r="A10289" s="221" t="s">
        <v>2861</v>
      </c>
      <c r="B10289" s="221" t="s">
        <v>410</v>
      </c>
      <c r="C10289" s="222" t="s">
        <v>122</v>
      </c>
      <c r="D10289" s="222" t="s">
        <v>411</v>
      </c>
      <c r="E10289" s="199" t="s">
        <v>165</v>
      </c>
      <c r="F10289" s="200"/>
      <c r="G10289" s="200"/>
      <c r="H10289" s="200"/>
      <c r="I10289" s="200">
        <v>45987</v>
      </c>
      <c r="J10289" s="143">
        <f t="shared" si="160"/>
        <v>45987</v>
      </c>
      <c r="K10289" s="202">
        <v>8</v>
      </c>
      <c r="L10289" s="285" t="s">
        <v>13479</v>
      </c>
      <c r="M10289" s="223"/>
      <c r="N10289" s="203"/>
      <c r="O10289" s="222" t="s">
        <v>326</v>
      </c>
    </row>
    <row r="10290" spans="1:15" ht="29.25" customHeight="1">
      <c r="A10290" s="221" t="s">
        <v>2861</v>
      </c>
      <c r="B10290" s="221" t="s">
        <v>410</v>
      </c>
      <c r="C10290" s="222" t="s">
        <v>122</v>
      </c>
      <c r="D10290" s="222" t="s">
        <v>411</v>
      </c>
      <c r="E10290" s="199" t="s">
        <v>171</v>
      </c>
      <c r="F10290" s="200"/>
      <c r="G10290" s="200"/>
      <c r="H10290" s="200"/>
      <c r="I10290" s="200">
        <v>45988</v>
      </c>
      <c r="J10290" s="143">
        <f t="shared" si="160"/>
        <v>45988</v>
      </c>
      <c r="K10290" s="202">
        <v>8</v>
      </c>
      <c r="L10290" s="284" t="s">
        <v>13305</v>
      </c>
      <c r="M10290" s="223"/>
      <c r="N10290" s="203"/>
      <c r="O10290" s="222" t="s">
        <v>326</v>
      </c>
    </row>
    <row r="10291" spans="1:15" ht="29.25" customHeight="1">
      <c r="A10291" s="221" t="s">
        <v>2861</v>
      </c>
      <c r="B10291" s="221" t="s">
        <v>410</v>
      </c>
      <c r="C10291" s="222" t="s">
        <v>122</v>
      </c>
      <c r="D10291" s="222" t="s">
        <v>411</v>
      </c>
      <c r="E10291" s="199" t="s">
        <v>171</v>
      </c>
      <c r="F10291" s="200"/>
      <c r="G10291" s="200"/>
      <c r="H10291" s="200"/>
      <c r="I10291" s="200">
        <v>45989</v>
      </c>
      <c r="J10291" s="143">
        <f t="shared" si="160"/>
        <v>45989</v>
      </c>
      <c r="K10291" s="202">
        <v>4</v>
      </c>
      <c r="L10291" s="284" t="s">
        <v>13305</v>
      </c>
      <c r="M10291" s="223"/>
      <c r="N10291" s="203"/>
      <c r="O10291" s="222" t="s">
        <v>326</v>
      </c>
    </row>
    <row r="10292" spans="1:15" ht="29.25" customHeight="1">
      <c r="A10292" s="221" t="s">
        <v>2861</v>
      </c>
      <c r="B10292" s="221" t="s">
        <v>410</v>
      </c>
      <c r="C10292" s="222" t="s">
        <v>122</v>
      </c>
      <c r="D10292" s="222" t="s">
        <v>411</v>
      </c>
      <c r="E10292" s="199" t="s">
        <v>165</v>
      </c>
      <c r="F10292" s="200"/>
      <c r="G10292" s="200"/>
      <c r="H10292" s="200"/>
      <c r="I10292" s="200">
        <v>45989</v>
      </c>
      <c r="J10292" s="143">
        <f t="shared" si="160"/>
        <v>45989</v>
      </c>
      <c r="K10292" s="202">
        <v>4</v>
      </c>
      <c r="L10292" s="285" t="s">
        <v>13480</v>
      </c>
      <c r="M10292" s="223"/>
      <c r="N10292" s="203"/>
      <c r="O10292" s="222" t="s">
        <v>326</v>
      </c>
    </row>
    <row r="10293" spans="1:15" ht="29.25" customHeight="1">
      <c r="A10293" s="221" t="s">
        <v>2861</v>
      </c>
      <c r="B10293" s="221" t="s">
        <v>410</v>
      </c>
      <c r="C10293" s="222" t="s">
        <v>122</v>
      </c>
      <c r="D10293" s="222" t="s">
        <v>411</v>
      </c>
      <c r="E10293" s="199" t="s">
        <v>163</v>
      </c>
      <c r="F10293" s="200" t="s">
        <v>12277</v>
      </c>
      <c r="G10293" s="200" t="s">
        <v>12278</v>
      </c>
      <c r="H10293" s="200"/>
      <c r="I10293" s="200">
        <v>45992</v>
      </c>
      <c r="J10293" s="143">
        <f t="shared" si="160"/>
        <v>45992</v>
      </c>
      <c r="K10293" s="202">
        <v>4</v>
      </c>
      <c r="L10293" s="284" t="s">
        <v>13305</v>
      </c>
      <c r="M10293" s="223"/>
      <c r="N10293" s="203"/>
      <c r="O10293" s="222" t="s">
        <v>326</v>
      </c>
    </row>
    <row r="10294" spans="1:15" ht="29.25" customHeight="1">
      <c r="A10294" s="221" t="s">
        <v>2861</v>
      </c>
      <c r="B10294" s="221" t="s">
        <v>410</v>
      </c>
      <c r="C10294" s="222" t="s">
        <v>122</v>
      </c>
      <c r="D10294" s="222" t="s">
        <v>411</v>
      </c>
      <c r="E10294" s="199" t="s">
        <v>165</v>
      </c>
      <c r="F10294" s="200"/>
      <c r="G10294" s="200"/>
      <c r="H10294" s="200"/>
      <c r="I10294" s="200">
        <v>45992</v>
      </c>
      <c r="J10294" s="143">
        <f t="shared" si="160"/>
        <v>45992</v>
      </c>
      <c r="K10294" s="202">
        <v>4</v>
      </c>
      <c r="L10294" s="285" t="s">
        <v>13481</v>
      </c>
      <c r="M10294" s="223"/>
      <c r="N10294" s="203"/>
      <c r="O10294" s="222" t="s">
        <v>326</v>
      </c>
    </row>
    <row r="10295" spans="1:15" ht="29.25" customHeight="1">
      <c r="A10295" s="221" t="s">
        <v>2861</v>
      </c>
      <c r="B10295" s="221" t="s">
        <v>410</v>
      </c>
      <c r="C10295" s="222" t="s">
        <v>122</v>
      </c>
      <c r="D10295" s="222" t="s">
        <v>411</v>
      </c>
      <c r="E10295" s="199" t="s">
        <v>163</v>
      </c>
      <c r="F10295" s="200" t="s">
        <v>12277</v>
      </c>
      <c r="G10295" s="200" t="s">
        <v>12278</v>
      </c>
      <c r="H10295" s="200"/>
      <c r="I10295" s="200">
        <v>45993</v>
      </c>
      <c r="J10295" s="143">
        <f t="shared" si="160"/>
        <v>45993</v>
      </c>
      <c r="K10295" s="202">
        <v>8</v>
      </c>
      <c r="L10295" s="284" t="s">
        <v>13305</v>
      </c>
      <c r="M10295" s="223"/>
      <c r="N10295" s="203"/>
      <c r="O10295" s="222" t="s">
        <v>326</v>
      </c>
    </row>
    <row r="10296" spans="1:15" ht="29.25" customHeight="1">
      <c r="A10296" s="221" t="s">
        <v>2861</v>
      </c>
      <c r="B10296" s="221" t="s">
        <v>410</v>
      </c>
      <c r="C10296" s="222" t="s">
        <v>122</v>
      </c>
      <c r="D10296" s="222" t="s">
        <v>411</v>
      </c>
      <c r="E10296" s="199" t="s">
        <v>163</v>
      </c>
      <c r="F10296" s="200" t="s">
        <v>12277</v>
      </c>
      <c r="G10296" s="200" t="s">
        <v>12278</v>
      </c>
      <c r="H10296" s="200"/>
      <c r="I10296" s="200">
        <v>45994</v>
      </c>
      <c r="J10296" s="143">
        <f t="shared" si="160"/>
        <v>45994</v>
      </c>
      <c r="K10296" s="202">
        <v>8</v>
      </c>
      <c r="L10296" s="284" t="s">
        <v>13305</v>
      </c>
      <c r="M10296" s="223"/>
      <c r="N10296" s="203"/>
      <c r="O10296" s="222" t="s">
        <v>326</v>
      </c>
    </row>
    <row r="10297" spans="1:15" ht="29.25" customHeight="1">
      <c r="A10297" s="221" t="s">
        <v>2861</v>
      </c>
      <c r="B10297" s="221" t="s">
        <v>410</v>
      </c>
      <c r="C10297" s="222" t="s">
        <v>122</v>
      </c>
      <c r="D10297" s="222" t="s">
        <v>411</v>
      </c>
      <c r="E10297" s="199" t="s">
        <v>163</v>
      </c>
      <c r="F10297" s="200" t="s">
        <v>12277</v>
      </c>
      <c r="G10297" s="200" t="s">
        <v>12278</v>
      </c>
      <c r="H10297" s="200"/>
      <c r="I10297" s="200">
        <v>45995</v>
      </c>
      <c r="J10297" s="143">
        <f t="shared" si="160"/>
        <v>45995</v>
      </c>
      <c r="K10297" s="202">
        <v>8</v>
      </c>
      <c r="L10297" s="284" t="s">
        <v>13305</v>
      </c>
      <c r="M10297" s="223"/>
      <c r="N10297" s="203"/>
      <c r="O10297" s="222" t="s">
        <v>326</v>
      </c>
    </row>
    <row r="10298" spans="1:15" ht="29.25" customHeight="1">
      <c r="A10298" s="221" t="s">
        <v>2861</v>
      </c>
      <c r="B10298" s="221" t="s">
        <v>410</v>
      </c>
      <c r="C10298" s="222" t="s">
        <v>122</v>
      </c>
      <c r="D10298" s="222" t="s">
        <v>411</v>
      </c>
      <c r="E10298" s="199" t="s">
        <v>165</v>
      </c>
      <c r="F10298" s="200"/>
      <c r="G10298" s="200"/>
      <c r="H10298" s="200"/>
      <c r="I10298" s="200">
        <v>45996</v>
      </c>
      <c r="J10298" s="143">
        <f t="shared" si="160"/>
        <v>45996</v>
      </c>
      <c r="K10298" s="202">
        <v>8</v>
      </c>
      <c r="L10298" s="285" t="s">
        <v>13666</v>
      </c>
      <c r="M10298" s="223"/>
      <c r="N10298" s="203"/>
      <c r="O10298" s="222" t="s">
        <v>326</v>
      </c>
    </row>
    <row r="10299" spans="1:15" ht="29.25" customHeight="1">
      <c r="A10299" s="221" t="s">
        <v>2861</v>
      </c>
      <c r="B10299" s="221" t="s">
        <v>410</v>
      </c>
      <c r="C10299" s="222" t="s">
        <v>122</v>
      </c>
      <c r="D10299" s="222" t="s">
        <v>411</v>
      </c>
      <c r="E10299" s="199" t="s">
        <v>165</v>
      </c>
      <c r="F10299" s="200"/>
      <c r="G10299" s="200"/>
      <c r="H10299" s="200"/>
      <c r="I10299" s="200">
        <v>45999</v>
      </c>
      <c r="J10299" s="143">
        <f t="shared" si="160"/>
        <v>45999</v>
      </c>
      <c r="K10299" s="202">
        <v>8</v>
      </c>
      <c r="L10299" s="285" t="s">
        <v>13667</v>
      </c>
      <c r="M10299" s="223"/>
      <c r="N10299" s="203"/>
      <c r="O10299" s="222" t="s">
        <v>326</v>
      </c>
    </row>
    <row r="10300" spans="1:15" ht="29.25" customHeight="1">
      <c r="A10300" s="221" t="s">
        <v>2861</v>
      </c>
      <c r="B10300" s="221" t="s">
        <v>410</v>
      </c>
      <c r="C10300" s="222" t="s">
        <v>122</v>
      </c>
      <c r="D10300" s="222" t="s">
        <v>411</v>
      </c>
      <c r="E10300" s="199" t="s">
        <v>171</v>
      </c>
      <c r="F10300" s="200"/>
      <c r="G10300" s="200"/>
      <c r="H10300" s="200"/>
      <c r="I10300" s="200">
        <v>46000</v>
      </c>
      <c r="J10300" s="143">
        <f t="shared" si="160"/>
        <v>46000</v>
      </c>
      <c r="K10300" s="202">
        <v>2</v>
      </c>
      <c r="L10300" s="284" t="s">
        <v>13668</v>
      </c>
      <c r="M10300" s="223"/>
      <c r="N10300" s="203"/>
      <c r="O10300" s="222" t="s">
        <v>326</v>
      </c>
    </row>
    <row r="10301" spans="1:15" ht="29.25" customHeight="1">
      <c r="A10301" s="221" t="s">
        <v>2861</v>
      </c>
      <c r="B10301" s="221" t="s">
        <v>410</v>
      </c>
      <c r="C10301" s="222" t="s">
        <v>122</v>
      </c>
      <c r="D10301" s="222" t="s">
        <v>411</v>
      </c>
      <c r="E10301" s="199" t="s">
        <v>163</v>
      </c>
      <c r="F10301" s="200" t="s">
        <v>12277</v>
      </c>
      <c r="G10301" s="200" t="s">
        <v>12278</v>
      </c>
      <c r="H10301" s="200"/>
      <c r="I10301" s="200">
        <v>46000</v>
      </c>
      <c r="J10301" s="143">
        <f t="shared" si="160"/>
        <v>46000</v>
      </c>
      <c r="K10301" s="202">
        <v>6</v>
      </c>
      <c r="L10301" s="284" t="s">
        <v>13305</v>
      </c>
      <c r="M10301" s="223"/>
      <c r="N10301" s="203"/>
      <c r="O10301" s="222" t="s">
        <v>326</v>
      </c>
    </row>
    <row r="10302" spans="1:15" ht="29.25" customHeight="1">
      <c r="A10302" s="221" t="s">
        <v>2861</v>
      </c>
      <c r="B10302" s="221" t="s">
        <v>410</v>
      </c>
      <c r="C10302" s="222" t="s">
        <v>122</v>
      </c>
      <c r="D10302" s="222" t="s">
        <v>411</v>
      </c>
      <c r="E10302" s="199" t="s">
        <v>163</v>
      </c>
      <c r="F10302" s="200" t="s">
        <v>12277</v>
      </c>
      <c r="G10302" s="200" t="s">
        <v>12278</v>
      </c>
      <c r="H10302" s="200"/>
      <c r="I10302" s="200">
        <v>46001</v>
      </c>
      <c r="J10302" s="143">
        <f t="shared" si="160"/>
        <v>46001</v>
      </c>
      <c r="K10302" s="202">
        <v>8</v>
      </c>
      <c r="L10302" s="284" t="s">
        <v>13669</v>
      </c>
      <c r="M10302" s="223"/>
      <c r="N10302" s="203"/>
      <c r="O10302" s="222" t="s">
        <v>326</v>
      </c>
    </row>
    <row r="10303" spans="1:15" ht="29.25" customHeight="1">
      <c r="A10303" s="221" t="s">
        <v>2861</v>
      </c>
      <c r="B10303" s="221" t="s">
        <v>410</v>
      </c>
      <c r="C10303" s="222" t="s">
        <v>122</v>
      </c>
      <c r="D10303" s="222" t="s">
        <v>411</v>
      </c>
      <c r="E10303" s="199" t="s">
        <v>171</v>
      </c>
      <c r="F10303" s="200"/>
      <c r="G10303" s="200"/>
      <c r="H10303" s="200"/>
      <c r="I10303" s="200">
        <v>46002</v>
      </c>
      <c r="J10303" s="143">
        <f t="shared" si="160"/>
        <v>46002</v>
      </c>
      <c r="K10303" s="202">
        <v>8</v>
      </c>
      <c r="L10303" s="284" t="s">
        <v>14657</v>
      </c>
      <c r="M10303" s="223"/>
      <c r="N10303" s="203"/>
      <c r="O10303" s="222" t="s">
        <v>326</v>
      </c>
    </row>
    <row r="10304" spans="1:15" ht="29.25" customHeight="1">
      <c r="A10304" s="221" t="s">
        <v>2861</v>
      </c>
      <c r="B10304" s="221" t="s">
        <v>410</v>
      </c>
      <c r="C10304" s="222" t="s">
        <v>122</v>
      </c>
      <c r="D10304" s="222" t="s">
        <v>411</v>
      </c>
      <c r="E10304" s="199" t="s">
        <v>171</v>
      </c>
      <c r="F10304" s="200"/>
      <c r="G10304" s="200"/>
      <c r="H10304" s="200"/>
      <c r="I10304" s="200">
        <v>46003</v>
      </c>
      <c r="J10304" s="143">
        <f t="shared" si="160"/>
        <v>46003</v>
      </c>
      <c r="K10304" s="202">
        <v>8</v>
      </c>
      <c r="L10304" s="284" t="s">
        <v>14658</v>
      </c>
      <c r="M10304" s="223"/>
      <c r="N10304" s="203"/>
      <c r="O10304" s="222" t="s">
        <v>326</v>
      </c>
    </row>
    <row r="10305" spans="1:15" ht="29.25" customHeight="1">
      <c r="A10305" s="221" t="s">
        <v>2861</v>
      </c>
      <c r="B10305" s="221" t="s">
        <v>410</v>
      </c>
      <c r="C10305" s="222" t="s">
        <v>122</v>
      </c>
      <c r="D10305" s="222" t="s">
        <v>411</v>
      </c>
      <c r="E10305" s="199" t="s">
        <v>171</v>
      </c>
      <c r="F10305" s="200"/>
      <c r="G10305" s="200"/>
      <c r="H10305" s="200"/>
      <c r="I10305" s="200">
        <v>46006</v>
      </c>
      <c r="J10305" s="143">
        <f t="shared" si="160"/>
        <v>46006</v>
      </c>
      <c r="K10305" s="202">
        <v>8</v>
      </c>
      <c r="L10305" s="284" t="s">
        <v>14658</v>
      </c>
      <c r="M10305" s="223"/>
      <c r="N10305" s="203"/>
      <c r="O10305" s="222" t="s">
        <v>326</v>
      </c>
    </row>
    <row r="10306" spans="1:15" ht="29.25" customHeight="1">
      <c r="A10306" s="221" t="s">
        <v>2861</v>
      </c>
      <c r="B10306" s="221" t="s">
        <v>410</v>
      </c>
      <c r="C10306" s="222" t="s">
        <v>122</v>
      </c>
      <c r="D10306" s="222" t="s">
        <v>411</v>
      </c>
      <c r="E10306" s="199" t="s">
        <v>166</v>
      </c>
      <c r="F10306" s="200"/>
      <c r="G10306" s="200"/>
      <c r="H10306" s="200"/>
      <c r="I10306" s="200">
        <v>46007</v>
      </c>
      <c r="J10306" s="143">
        <f t="shared" si="160"/>
        <v>46007</v>
      </c>
      <c r="K10306" s="202">
        <v>4</v>
      </c>
      <c r="L10306" s="285" t="s">
        <v>14660</v>
      </c>
      <c r="M10306" s="223"/>
      <c r="N10306" s="203"/>
      <c r="O10306" s="222" t="s">
        <v>326</v>
      </c>
    </row>
    <row r="10307" spans="1:15" ht="29.25" customHeight="1">
      <c r="A10307" s="221" t="s">
        <v>2861</v>
      </c>
      <c r="B10307" s="221" t="s">
        <v>410</v>
      </c>
      <c r="C10307" s="222" t="s">
        <v>122</v>
      </c>
      <c r="D10307" s="222" t="s">
        <v>411</v>
      </c>
      <c r="E10307" s="199" t="s">
        <v>171</v>
      </c>
      <c r="F10307" s="200"/>
      <c r="G10307" s="200"/>
      <c r="H10307" s="200"/>
      <c r="I10307" s="200">
        <v>46007</v>
      </c>
      <c r="J10307" s="143">
        <f t="shared" ref="J10307:J10370" si="161">I10307</f>
        <v>46007</v>
      </c>
      <c r="K10307" s="202">
        <v>4</v>
      </c>
      <c r="L10307" s="284" t="s">
        <v>14659</v>
      </c>
      <c r="M10307" s="223"/>
      <c r="N10307" s="203"/>
      <c r="O10307" s="222" t="s">
        <v>326</v>
      </c>
    </row>
    <row r="10308" spans="1:15" ht="29.25" customHeight="1">
      <c r="A10308" s="221" t="s">
        <v>2861</v>
      </c>
      <c r="B10308" s="221" t="s">
        <v>410</v>
      </c>
      <c r="C10308" s="222" t="s">
        <v>122</v>
      </c>
      <c r="D10308" s="222" t="s">
        <v>411</v>
      </c>
      <c r="E10308" s="199" t="s">
        <v>171</v>
      </c>
      <c r="F10308" s="200"/>
      <c r="G10308" s="200"/>
      <c r="H10308" s="200"/>
      <c r="I10308" s="200">
        <v>46008</v>
      </c>
      <c r="J10308" s="143">
        <f t="shared" si="161"/>
        <v>46008</v>
      </c>
      <c r="K10308" s="202">
        <v>8</v>
      </c>
      <c r="L10308" s="284" t="s">
        <v>14661</v>
      </c>
      <c r="M10308" s="223"/>
      <c r="N10308" s="203"/>
      <c r="O10308" s="222" t="s">
        <v>326</v>
      </c>
    </row>
    <row r="10309" spans="1:15" ht="29.25" customHeight="1">
      <c r="A10309" s="221" t="s">
        <v>2861</v>
      </c>
      <c r="B10309" s="221" t="s">
        <v>410</v>
      </c>
      <c r="C10309" s="222" t="s">
        <v>122</v>
      </c>
      <c r="D10309" s="222" t="s">
        <v>411</v>
      </c>
      <c r="E10309" s="199" t="s">
        <v>171</v>
      </c>
      <c r="F10309" s="200"/>
      <c r="G10309" s="200"/>
      <c r="H10309" s="200"/>
      <c r="I10309" s="200">
        <v>46009</v>
      </c>
      <c r="J10309" s="143">
        <f t="shared" si="161"/>
        <v>46009</v>
      </c>
      <c r="K10309" s="202">
        <v>8</v>
      </c>
      <c r="L10309" s="284" t="s">
        <v>14662</v>
      </c>
      <c r="M10309" s="223"/>
      <c r="N10309" s="203"/>
      <c r="O10309" s="222" t="s">
        <v>326</v>
      </c>
    </row>
    <row r="10310" spans="1:15" ht="29.25" customHeight="1">
      <c r="A10310" s="221" t="s">
        <v>2861</v>
      </c>
      <c r="B10310" s="221" t="s">
        <v>410</v>
      </c>
      <c r="C10310" s="222" t="s">
        <v>122</v>
      </c>
      <c r="D10310" s="222" t="s">
        <v>411</v>
      </c>
      <c r="E10310" s="199" t="s">
        <v>165</v>
      </c>
      <c r="F10310" s="200"/>
      <c r="G10310" s="200"/>
      <c r="H10310" s="200"/>
      <c r="I10310" s="200">
        <v>46010</v>
      </c>
      <c r="J10310" s="143">
        <f t="shared" si="161"/>
        <v>46010</v>
      </c>
      <c r="K10310" s="202">
        <v>4</v>
      </c>
      <c r="L10310" s="285" t="s">
        <v>14889</v>
      </c>
      <c r="M10310" s="223"/>
      <c r="N10310" s="203"/>
      <c r="O10310" s="222" t="s">
        <v>326</v>
      </c>
    </row>
    <row r="10311" spans="1:15" ht="29.25" customHeight="1">
      <c r="A10311" s="221" t="s">
        <v>2861</v>
      </c>
      <c r="B10311" s="221" t="s">
        <v>410</v>
      </c>
      <c r="C10311" s="222" t="s">
        <v>122</v>
      </c>
      <c r="D10311" s="222" t="s">
        <v>411</v>
      </c>
      <c r="E10311" s="199" t="s">
        <v>171</v>
      </c>
      <c r="F10311" s="200"/>
      <c r="G10311" s="200"/>
      <c r="H10311" s="200"/>
      <c r="I10311" s="200">
        <v>46010</v>
      </c>
      <c r="J10311" s="143">
        <f t="shared" si="161"/>
        <v>46010</v>
      </c>
      <c r="K10311" s="202">
        <v>4</v>
      </c>
      <c r="L10311" s="284" t="s">
        <v>14662</v>
      </c>
      <c r="M10311" s="223"/>
      <c r="N10311" s="203"/>
      <c r="O10311" s="222" t="s">
        <v>326</v>
      </c>
    </row>
    <row r="10312" spans="1:15" ht="29.25" customHeight="1">
      <c r="A10312" s="221" t="s">
        <v>2861</v>
      </c>
      <c r="B10312" s="221" t="s">
        <v>410</v>
      </c>
      <c r="C10312" s="222" t="s">
        <v>122</v>
      </c>
      <c r="D10312" s="222" t="s">
        <v>411</v>
      </c>
      <c r="E10312" s="199" t="s">
        <v>165</v>
      </c>
      <c r="F10312" s="200"/>
      <c r="G10312" s="200"/>
      <c r="H10312" s="200"/>
      <c r="I10312" s="200">
        <v>46013</v>
      </c>
      <c r="J10312" s="143">
        <f t="shared" si="161"/>
        <v>46013</v>
      </c>
      <c r="K10312" s="202">
        <v>8</v>
      </c>
      <c r="L10312" s="285" t="s">
        <v>14890</v>
      </c>
      <c r="M10312" s="223"/>
      <c r="N10312" s="203"/>
      <c r="O10312" s="222" t="s">
        <v>326</v>
      </c>
    </row>
    <row r="10313" spans="1:15" ht="29.25" customHeight="1">
      <c r="A10313" s="221" t="s">
        <v>2861</v>
      </c>
      <c r="B10313" s="221" t="s">
        <v>410</v>
      </c>
      <c r="C10313" s="222" t="s">
        <v>122</v>
      </c>
      <c r="D10313" s="222" t="s">
        <v>411</v>
      </c>
      <c r="E10313" s="199" t="s">
        <v>165</v>
      </c>
      <c r="F10313" s="200"/>
      <c r="G10313" s="200"/>
      <c r="H10313" s="200"/>
      <c r="I10313" s="200">
        <v>46014</v>
      </c>
      <c r="J10313" s="143">
        <f t="shared" si="161"/>
        <v>46014</v>
      </c>
      <c r="K10313" s="202">
        <v>8</v>
      </c>
      <c r="L10313" s="285" t="s">
        <v>14891</v>
      </c>
      <c r="M10313" s="223"/>
      <c r="N10313" s="203"/>
      <c r="O10313" s="222" t="s">
        <v>326</v>
      </c>
    </row>
    <row r="10314" spans="1:15" ht="29.25" customHeight="1">
      <c r="A10314" s="221" t="s">
        <v>2861</v>
      </c>
      <c r="B10314" s="221" t="s">
        <v>410</v>
      </c>
      <c r="C10314" s="222" t="s">
        <v>122</v>
      </c>
      <c r="D10314" s="222" t="s">
        <v>411</v>
      </c>
      <c r="E10314" s="199" t="s">
        <v>165</v>
      </c>
      <c r="F10314" s="200"/>
      <c r="G10314" s="200"/>
      <c r="H10314" s="200"/>
      <c r="I10314" s="200">
        <v>46015</v>
      </c>
      <c r="J10314" s="143">
        <f t="shared" si="161"/>
        <v>46015</v>
      </c>
      <c r="K10314" s="202">
        <v>8</v>
      </c>
      <c r="L10314" s="285" t="s">
        <v>14892</v>
      </c>
      <c r="M10314" s="223"/>
      <c r="N10314" s="203"/>
      <c r="O10314" s="222" t="s">
        <v>326</v>
      </c>
    </row>
    <row r="10315" spans="1:15" ht="29.25" customHeight="1">
      <c r="A10315" s="221" t="s">
        <v>2861</v>
      </c>
      <c r="B10315" s="221" t="s">
        <v>410</v>
      </c>
      <c r="C10315" s="222" t="s">
        <v>122</v>
      </c>
      <c r="D10315" s="222" t="s">
        <v>411</v>
      </c>
      <c r="E10315" s="199" t="s">
        <v>171</v>
      </c>
      <c r="F10315" s="200"/>
      <c r="G10315" s="200"/>
      <c r="H10315" s="200"/>
      <c r="I10315" s="200">
        <v>46017</v>
      </c>
      <c r="J10315" s="143">
        <f t="shared" si="161"/>
        <v>46017</v>
      </c>
      <c r="K10315" s="202">
        <v>8</v>
      </c>
      <c r="L10315" s="284" t="s">
        <v>14662</v>
      </c>
      <c r="M10315" s="223"/>
      <c r="N10315" s="203"/>
      <c r="O10315" s="222" t="s">
        <v>326</v>
      </c>
    </row>
    <row r="10316" spans="1:15" ht="29.25" customHeight="1">
      <c r="A10316" s="221" t="s">
        <v>2861</v>
      </c>
      <c r="B10316" s="221" t="s">
        <v>410</v>
      </c>
      <c r="C10316" s="222" t="s">
        <v>122</v>
      </c>
      <c r="D10316" s="222" t="s">
        <v>411</v>
      </c>
      <c r="E10316" s="199" t="s">
        <v>171</v>
      </c>
      <c r="F10316" s="200"/>
      <c r="G10316" s="200"/>
      <c r="H10316" s="200"/>
      <c r="I10316" s="200">
        <v>46020</v>
      </c>
      <c r="J10316" s="143">
        <f t="shared" si="161"/>
        <v>46020</v>
      </c>
      <c r="K10316" s="202">
        <v>8</v>
      </c>
      <c r="L10316" s="285" t="s">
        <v>14893</v>
      </c>
      <c r="M10316" s="223"/>
      <c r="N10316" s="203"/>
      <c r="O10316" s="222" t="s">
        <v>326</v>
      </c>
    </row>
    <row r="10317" spans="1:15" ht="29.25" customHeight="1">
      <c r="A10317" s="221" t="s">
        <v>2861</v>
      </c>
      <c r="B10317" s="221" t="s">
        <v>410</v>
      </c>
      <c r="C10317" s="222" t="s">
        <v>122</v>
      </c>
      <c r="D10317" s="222" t="s">
        <v>411</v>
      </c>
      <c r="E10317" s="199" t="s">
        <v>171</v>
      </c>
      <c r="F10317" s="200"/>
      <c r="G10317" s="200"/>
      <c r="H10317" s="200"/>
      <c r="I10317" s="200">
        <v>46021</v>
      </c>
      <c r="J10317" s="143">
        <f t="shared" si="161"/>
        <v>46021</v>
      </c>
      <c r="K10317" s="202">
        <v>8</v>
      </c>
      <c r="L10317" s="284" t="s">
        <v>14662</v>
      </c>
      <c r="M10317" s="223"/>
      <c r="N10317" s="203"/>
      <c r="O10317" s="222" t="s">
        <v>326</v>
      </c>
    </row>
    <row r="10318" spans="1:15" ht="29.25" customHeight="1">
      <c r="A10318" s="221" t="s">
        <v>2861</v>
      </c>
      <c r="B10318" s="221" t="s">
        <v>410</v>
      </c>
      <c r="C10318" s="222" t="s">
        <v>122</v>
      </c>
      <c r="D10318" s="222" t="s">
        <v>411</v>
      </c>
      <c r="E10318" s="199" t="s">
        <v>163</v>
      </c>
      <c r="F10318" s="200" t="s">
        <v>12277</v>
      </c>
      <c r="G10318" s="200" t="s">
        <v>12278</v>
      </c>
      <c r="H10318" s="200"/>
      <c r="I10318" s="200">
        <v>46022</v>
      </c>
      <c r="J10318" s="143">
        <f t="shared" si="161"/>
        <v>46022</v>
      </c>
      <c r="K10318" s="202">
        <v>4</v>
      </c>
      <c r="L10318" s="284" t="s">
        <v>13669</v>
      </c>
      <c r="M10318" s="223"/>
      <c r="N10318" s="203"/>
      <c r="O10318" s="222" t="s">
        <v>326</v>
      </c>
    </row>
    <row r="10319" spans="1:15" ht="29.25" customHeight="1">
      <c r="A10319" s="221" t="s">
        <v>2861</v>
      </c>
      <c r="B10319" s="221" t="s">
        <v>410</v>
      </c>
      <c r="C10319" s="222" t="s">
        <v>122</v>
      </c>
      <c r="D10319" s="222" t="s">
        <v>411</v>
      </c>
      <c r="E10319" s="199" t="s">
        <v>165</v>
      </c>
      <c r="F10319" s="200"/>
      <c r="G10319" s="200"/>
      <c r="H10319" s="200"/>
      <c r="I10319" s="200">
        <v>46022</v>
      </c>
      <c r="J10319" s="143">
        <f t="shared" si="161"/>
        <v>46022</v>
      </c>
      <c r="K10319" s="202">
        <v>4</v>
      </c>
      <c r="L10319" s="285" t="s">
        <v>14894</v>
      </c>
      <c r="M10319" s="223"/>
      <c r="N10319" s="203"/>
      <c r="O10319" s="222" t="s">
        <v>326</v>
      </c>
    </row>
    <row r="10320" spans="1:15" ht="29.25" customHeight="1">
      <c r="A10320" s="221" t="s">
        <v>2861</v>
      </c>
      <c r="B10320" s="221" t="s">
        <v>410</v>
      </c>
      <c r="C10320" s="222" t="s">
        <v>122</v>
      </c>
      <c r="D10320" s="222" t="s">
        <v>411</v>
      </c>
      <c r="E10320" s="199" t="s">
        <v>171</v>
      </c>
      <c r="F10320" s="200"/>
      <c r="G10320" s="200"/>
      <c r="H10320" s="200"/>
      <c r="I10320" s="200">
        <v>46024</v>
      </c>
      <c r="J10320" s="143">
        <f t="shared" si="161"/>
        <v>46024</v>
      </c>
      <c r="K10320" s="202">
        <v>8</v>
      </c>
      <c r="L10320" s="284" t="s">
        <v>15149</v>
      </c>
      <c r="M10320" s="223"/>
      <c r="N10320" s="203"/>
      <c r="O10320" s="222" t="s">
        <v>326</v>
      </c>
    </row>
    <row r="10321" spans="1:15" ht="29.25" customHeight="1">
      <c r="A10321" s="221" t="s">
        <v>2861</v>
      </c>
      <c r="B10321" s="221" t="s">
        <v>410</v>
      </c>
      <c r="C10321" s="222" t="s">
        <v>122</v>
      </c>
      <c r="D10321" s="222" t="s">
        <v>411</v>
      </c>
      <c r="E10321" s="199" t="s">
        <v>163</v>
      </c>
      <c r="F10321" s="200" t="s">
        <v>12277</v>
      </c>
      <c r="G10321" s="200" t="s">
        <v>12278</v>
      </c>
      <c r="H10321" s="200"/>
      <c r="I10321" s="200">
        <v>46027</v>
      </c>
      <c r="J10321" s="143">
        <f t="shared" si="161"/>
        <v>46027</v>
      </c>
      <c r="K10321" s="202">
        <v>4</v>
      </c>
      <c r="L10321" s="284" t="s">
        <v>15150</v>
      </c>
      <c r="M10321" s="223"/>
      <c r="N10321" s="203"/>
      <c r="O10321" s="222" t="s">
        <v>326</v>
      </c>
    </row>
    <row r="10322" spans="1:15" ht="29.25" customHeight="1">
      <c r="A10322" s="221" t="s">
        <v>2861</v>
      </c>
      <c r="B10322" s="221" t="s">
        <v>410</v>
      </c>
      <c r="C10322" s="222" t="s">
        <v>122</v>
      </c>
      <c r="D10322" s="222" t="s">
        <v>411</v>
      </c>
      <c r="E10322" s="199" t="s">
        <v>171</v>
      </c>
      <c r="F10322" s="200"/>
      <c r="G10322" s="200"/>
      <c r="H10322" s="200"/>
      <c r="I10322" s="200">
        <v>46027</v>
      </c>
      <c r="J10322" s="143">
        <f t="shared" si="161"/>
        <v>46027</v>
      </c>
      <c r="K10322" s="202">
        <v>4</v>
      </c>
      <c r="L10322" s="284" t="s">
        <v>15151</v>
      </c>
      <c r="M10322" s="223"/>
      <c r="N10322" s="203"/>
      <c r="O10322" s="222" t="s">
        <v>326</v>
      </c>
    </row>
    <row r="10323" spans="1:15" ht="29.25" customHeight="1">
      <c r="A10323" s="221" t="s">
        <v>2861</v>
      </c>
      <c r="B10323" s="221" t="s">
        <v>410</v>
      </c>
      <c r="C10323" s="222" t="s">
        <v>122</v>
      </c>
      <c r="D10323" s="222" t="s">
        <v>411</v>
      </c>
      <c r="E10323" s="199" t="s">
        <v>171</v>
      </c>
      <c r="F10323" s="200"/>
      <c r="G10323" s="200"/>
      <c r="H10323" s="200"/>
      <c r="I10323" s="200">
        <v>46028</v>
      </c>
      <c r="J10323" s="143">
        <f t="shared" si="161"/>
        <v>46028</v>
      </c>
      <c r="K10323" s="202">
        <v>8</v>
      </c>
      <c r="L10323" s="284" t="s">
        <v>15152</v>
      </c>
      <c r="M10323" s="223"/>
      <c r="N10323" s="203"/>
      <c r="O10323" s="222" t="s">
        <v>326</v>
      </c>
    </row>
    <row r="10324" spans="1:15" ht="29.25" customHeight="1">
      <c r="A10324" s="221" t="s">
        <v>2861</v>
      </c>
      <c r="B10324" s="221" t="s">
        <v>410</v>
      </c>
      <c r="C10324" s="222" t="s">
        <v>122</v>
      </c>
      <c r="D10324" s="222" t="s">
        <v>411</v>
      </c>
      <c r="E10324" s="199" t="s">
        <v>171</v>
      </c>
      <c r="F10324" s="200"/>
      <c r="G10324" s="200"/>
      <c r="H10324" s="200"/>
      <c r="I10324" s="200">
        <v>46029</v>
      </c>
      <c r="J10324" s="143">
        <f t="shared" si="161"/>
        <v>46029</v>
      </c>
      <c r="K10324" s="202">
        <v>8</v>
      </c>
      <c r="L10324" s="284" t="s">
        <v>15153</v>
      </c>
      <c r="M10324" s="223"/>
      <c r="N10324" s="203"/>
      <c r="O10324" s="222" t="s">
        <v>326</v>
      </c>
    </row>
    <row r="10325" spans="1:15" ht="29.25" customHeight="1">
      <c r="A10325" s="221" t="s">
        <v>2861</v>
      </c>
      <c r="B10325" s="221" t="s">
        <v>410</v>
      </c>
      <c r="C10325" s="222" t="s">
        <v>122</v>
      </c>
      <c r="D10325" s="222" t="s">
        <v>411</v>
      </c>
      <c r="E10325" s="199" t="s">
        <v>171</v>
      </c>
      <c r="F10325" s="200"/>
      <c r="G10325" s="200"/>
      <c r="H10325" s="200"/>
      <c r="I10325" s="200">
        <v>46030</v>
      </c>
      <c r="J10325" s="143">
        <f t="shared" si="161"/>
        <v>46030</v>
      </c>
      <c r="K10325" s="202">
        <v>8</v>
      </c>
      <c r="L10325" s="284" t="s">
        <v>15881</v>
      </c>
      <c r="M10325" s="223"/>
      <c r="N10325" s="203"/>
      <c r="O10325" s="222" t="s">
        <v>326</v>
      </c>
    </row>
    <row r="10326" spans="1:15" ht="29.25" customHeight="1">
      <c r="A10326" s="221" t="s">
        <v>2861</v>
      </c>
      <c r="B10326" s="221" t="s">
        <v>410</v>
      </c>
      <c r="C10326" s="222" t="s">
        <v>122</v>
      </c>
      <c r="D10326" s="222" t="s">
        <v>411</v>
      </c>
      <c r="E10326" s="199" t="s">
        <v>163</v>
      </c>
      <c r="F10326" s="200" t="s">
        <v>12277</v>
      </c>
      <c r="G10326" s="200" t="s">
        <v>12278</v>
      </c>
      <c r="H10326" s="200"/>
      <c r="I10326" s="200">
        <v>46031</v>
      </c>
      <c r="J10326" s="143">
        <f t="shared" si="161"/>
        <v>46031</v>
      </c>
      <c r="K10326" s="202">
        <v>8</v>
      </c>
      <c r="L10326" s="284" t="s">
        <v>15882</v>
      </c>
      <c r="M10326" s="223"/>
      <c r="N10326" s="203"/>
      <c r="O10326" s="222" t="s">
        <v>326</v>
      </c>
    </row>
    <row r="10327" spans="1:15" ht="29.25" customHeight="1">
      <c r="A10327" s="221" t="s">
        <v>2861</v>
      </c>
      <c r="B10327" s="221" t="s">
        <v>410</v>
      </c>
      <c r="C10327" s="222" t="s">
        <v>122</v>
      </c>
      <c r="D10327" s="222" t="s">
        <v>411</v>
      </c>
      <c r="E10327" s="199" t="s">
        <v>171</v>
      </c>
      <c r="F10327" s="200"/>
      <c r="G10327" s="200"/>
      <c r="H10327" s="200"/>
      <c r="I10327" s="200">
        <v>46034</v>
      </c>
      <c r="J10327" s="143">
        <f t="shared" si="161"/>
        <v>46034</v>
      </c>
      <c r="K10327" s="202">
        <v>4</v>
      </c>
      <c r="L10327" s="284" t="s">
        <v>16158</v>
      </c>
      <c r="M10327" s="223"/>
      <c r="N10327" s="203"/>
      <c r="O10327" s="222" t="s">
        <v>326</v>
      </c>
    </row>
    <row r="10328" spans="1:15" ht="29.25" customHeight="1">
      <c r="A10328" s="221" t="s">
        <v>2861</v>
      </c>
      <c r="B10328" s="221" t="s">
        <v>410</v>
      </c>
      <c r="C10328" s="222" t="s">
        <v>122</v>
      </c>
      <c r="D10328" s="222" t="s">
        <v>411</v>
      </c>
      <c r="E10328" s="199" t="s">
        <v>171</v>
      </c>
      <c r="F10328" s="200"/>
      <c r="G10328" s="200"/>
      <c r="H10328" s="200"/>
      <c r="I10328" s="200">
        <v>46034</v>
      </c>
      <c r="J10328" s="143">
        <f t="shared" si="161"/>
        <v>46034</v>
      </c>
      <c r="K10328" s="202">
        <v>4</v>
      </c>
      <c r="L10328" s="284" t="s">
        <v>16159</v>
      </c>
      <c r="M10328" s="223"/>
      <c r="N10328" s="203"/>
      <c r="O10328" s="222" t="s">
        <v>326</v>
      </c>
    </row>
    <row r="10329" spans="1:15" ht="29.25" customHeight="1">
      <c r="A10329" s="221" t="s">
        <v>2861</v>
      </c>
      <c r="B10329" s="221" t="s">
        <v>410</v>
      </c>
      <c r="C10329" s="222" t="s">
        <v>122</v>
      </c>
      <c r="D10329" s="222" t="s">
        <v>411</v>
      </c>
      <c r="E10329" s="199" t="s">
        <v>163</v>
      </c>
      <c r="F10329" s="200" t="s">
        <v>12277</v>
      </c>
      <c r="G10329" s="200" t="s">
        <v>12278</v>
      </c>
      <c r="H10329" s="200"/>
      <c r="I10329" s="200">
        <v>46035</v>
      </c>
      <c r="J10329" s="143">
        <f t="shared" si="161"/>
        <v>46035</v>
      </c>
      <c r="K10329" s="202">
        <v>8</v>
      </c>
      <c r="L10329" s="284" t="s">
        <v>16160</v>
      </c>
      <c r="M10329" s="223"/>
      <c r="N10329" s="203"/>
      <c r="O10329" s="222" t="s">
        <v>326</v>
      </c>
    </row>
    <row r="10330" spans="1:15" ht="29.25" customHeight="1">
      <c r="A10330" s="221" t="s">
        <v>2861</v>
      </c>
      <c r="B10330" s="221" t="s">
        <v>410</v>
      </c>
      <c r="C10330" s="222" t="s">
        <v>122</v>
      </c>
      <c r="D10330" s="222" t="s">
        <v>411</v>
      </c>
      <c r="E10330" s="199" t="s">
        <v>163</v>
      </c>
      <c r="F10330" s="200" t="s">
        <v>12277</v>
      </c>
      <c r="G10330" s="200" t="s">
        <v>12278</v>
      </c>
      <c r="H10330" s="200"/>
      <c r="I10330" s="200">
        <v>46036</v>
      </c>
      <c r="J10330" s="143">
        <f t="shared" si="161"/>
        <v>46036</v>
      </c>
      <c r="K10330" s="202">
        <v>8</v>
      </c>
      <c r="L10330" s="284" t="s">
        <v>16160</v>
      </c>
      <c r="M10330" s="223"/>
      <c r="N10330" s="203"/>
      <c r="O10330" s="222" t="s">
        <v>326</v>
      </c>
    </row>
    <row r="10331" spans="1:15" ht="29.25" customHeight="1">
      <c r="A10331" s="221" t="s">
        <v>2861</v>
      </c>
      <c r="B10331" s="221" t="s">
        <v>410</v>
      </c>
      <c r="C10331" s="222" t="s">
        <v>122</v>
      </c>
      <c r="D10331" s="222" t="s">
        <v>411</v>
      </c>
      <c r="E10331" s="199" t="s">
        <v>171</v>
      </c>
      <c r="F10331" s="200"/>
      <c r="G10331" s="200"/>
      <c r="H10331" s="200"/>
      <c r="I10331" s="200">
        <v>46037</v>
      </c>
      <c r="J10331" s="143">
        <f t="shared" si="161"/>
        <v>46037</v>
      </c>
      <c r="K10331" s="202">
        <v>8</v>
      </c>
      <c r="L10331" s="284" t="s">
        <v>16161</v>
      </c>
      <c r="M10331" s="223"/>
      <c r="N10331" s="203"/>
      <c r="O10331" s="222" t="s">
        <v>326</v>
      </c>
    </row>
    <row r="10332" spans="1:15" ht="29.25" customHeight="1">
      <c r="A10332" s="221" t="s">
        <v>2861</v>
      </c>
      <c r="B10332" s="221" t="s">
        <v>410</v>
      </c>
      <c r="C10332" s="222" t="s">
        <v>122</v>
      </c>
      <c r="D10332" s="222" t="s">
        <v>411</v>
      </c>
      <c r="E10332" s="199" t="s">
        <v>171</v>
      </c>
      <c r="F10332" s="200"/>
      <c r="G10332" s="200"/>
      <c r="H10332" s="200"/>
      <c r="I10332" s="200">
        <v>46038</v>
      </c>
      <c r="J10332" s="143">
        <f t="shared" si="161"/>
        <v>46038</v>
      </c>
      <c r="K10332" s="202">
        <v>8</v>
      </c>
      <c r="L10332" s="284" t="s">
        <v>16160</v>
      </c>
      <c r="M10332" s="223"/>
      <c r="N10332" s="203"/>
      <c r="O10332" s="222" t="s">
        <v>326</v>
      </c>
    </row>
    <row r="10333" spans="1:15" ht="29.25" customHeight="1">
      <c r="A10333" s="221" t="s">
        <v>2861</v>
      </c>
      <c r="B10333" s="221" t="s">
        <v>410</v>
      </c>
      <c r="C10333" s="222" t="s">
        <v>122</v>
      </c>
      <c r="D10333" s="222" t="s">
        <v>411</v>
      </c>
      <c r="E10333" s="199" t="s">
        <v>171</v>
      </c>
      <c r="F10333" s="200"/>
      <c r="G10333" s="200"/>
      <c r="H10333" s="200"/>
      <c r="I10333" s="200">
        <v>46041</v>
      </c>
      <c r="J10333" s="143">
        <f t="shared" si="161"/>
        <v>46041</v>
      </c>
      <c r="K10333" s="202">
        <v>8</v>
      </c>
      <c r="L10333" s="284" t="s">
        <v>16162</v>
      </c>
      <c r="M10333" s="223"/>
      <c r="N10333" s="203"/>
      <c r="O10333" s="222" t="s">
        <v>326</v>
      </c>
    </row>
    <row r="10334" spans="1:15" ht="29.25" customHeight="1">
      <c r="A10334" s="221" t="s">
        <v>2861</v>
      </c>
      <c r="B10334" s="221" t="s">
        <v>410</v>
      </c>
      <c r="C10334" s="222" t="s">
        <v>122</v>
      </c>
      <c r="D10334" s="222" t="s">
        <v>411</v>
      </c>
      <c r="E10334" s="199" t="s">
        <v>171</v>
      </c>
      <c r="F10334" s="200"/>
      <c r="G10334" s="200"/>
      <c r="H10334" s="200"/>
      <c r="I10334" s="200">
        <v>46042</v>
      </c>
      <c r="J10334" s="143">
        <f t="shared" si="161"/>
        <v>46042</v>
      </c>
      <c r="K10334" s="202">
        <v>8</v>
      </c>
      <c r="L10334" s="284" t="s">
        <v>16163</v>
      </c>
      <c r="M10334" s="223"/>
      <c r="N10334" s="203"/>
      <c r="O10334" s="222" t="s">
        <v>326</v>
      </c>
    </row>
    <row r="10335" spans="1:15" ht="29.25" customHeight="1">
      <c r="A10335" s="221" t="s">
        <v>2861</v>
      </c>
      <c r="B10335" s="221" t="s">
        <v>412</v>
      </c>
      <c r="C10335" s="222" t="s">
        <v>274</v>
      </c>
      <c r="D10335" s="222" t="s">
        <v>413</v>
      </c>
      <c r="E10335" s="199" t="s">
        <v>163</v>
      </c>
      <c r="F10335" s="200" t="s">
        <v>3137</v>
      </c>
      <c r="G10335" s="200" t="s">
        <v>3138</v>
      </c>
      <c r="H10335" s="200" t="s">
        <v>2733</v>
      </c>
      <c r="I10335" s="200">
        <v>45728</v>
      </c>
      <c r="J10335" s="143">
        <f t="shared" si="161"/>
        <v>45728</v>
      </c>
      <c r="K10335" s="202">
        <v>8</v>
      </c>
      <c r="L10335" s="285" t="s">
        <v>2742</v>
      </c>
      <c r="M10335" s="223"/>
      <c r="N10335" s="203">
        <v>0</v>
      </c>
      <c r="O10335" s="222" t="s">
        <v>326</v>
      </c>
    </row>
    <row r="10336" spans="1:15" ht="29.25" customHeight="1">
      <c r="A10336" s="221" t="s">
        <v>2861</v>
      </c>
      <c r="B10336" s="221" t="s">
        <v>412</v>
      </c>
      <c r="C10336" s="222" t="s">
        <v>274</v>
      </c>
      <c r="D10336" s="222" t="s">
        <v>413</v>
      </c>
      <c r="E10336" s="199" t="s">
        <v>163</v>
      </c>
      <c r="F10336" s="200" t="s">
        <v>6877</v>
      </c>
      <c r="G10336" s="200" t="s">
        <v>6878</v>
      </c>
      <c r="H10336" s="200" t="s">
        <v>7344</v>
      </c>
      <c r="I10336" s="200">
        <v>45744</v>
      </c>
      <c r="J10336" s="143">
        <f t="shared" si="161"/>
        <v>45744</v>
      </c>
      <c r="K10336" s="202">
        <v>8</v>
      </c>
      <c r="L10336" s="285" t="s">
        <v>428</v>
      </c>
      <c r="M10336" s="223"/>
      <c r="N10336" s="203">
        <v>0.61250000000000004</v>
      </c>
      <c r="O10336" s="222" t="s">
        <v>943</v>
      </c>
    </row>
    <row r="10337" spans="1:15" ht="29.25" customHeight="1">
      <c r="A10337" s="221" t="s">
        <v>2861</v>
      </c>
      <c r="B10337" s="221" t="s">
        <v>412</v>
      </c>
      <c r="C10337" s="222" t="s">
        <v>274</v>
      </c>
      <c r="D10337" s="222" t="s">
        <v>413</v>
      </c>
      <c r="E10337" s="199" t="s">
        <v>163</v>
      </c>
      <c r="F10337" s="200" t="s">
        <v>6877</v>
      </c>
      <c r="G10337" s="200" t="s">
        <v>6878</v>
      </c>
      <c r="H10337" s="200" t="s">
        <v>7342</v>
      </c>
      <c r="I10337" s="200">
        <v>45747</v>
      </c>
      <c r="J10337" s="143">
        <f t="shared" si="161"/>
        <v>45747</v>
      </c>
      <c r="K10337" s="202">
        <v>6</v>
      </c>
      <c r="L10337" s="285" t="s">
        <v>428</v>
      </c>
      <c r="M10337" s="223"/>
      <c r="N10337" s="203">
        <v>0.65</v>
      </c>
      <c r="O10337" s="222" t="s">
        <v>943</v>
      </c>
    </row>
    <row r="10338" spans="1:15" ht="29.25" customHeight="1">
      <c r="A10338" s="221" t="s">
        <v>2861</v>
      </c>
      <c r="B10338" s="221" t="s">
        <v>412</v>
      </c>
      <c r="C10338" s="222" t="s">
        <v>274</v>
      </c>
      <c r="D10338" s="222" t="s">
        <v>413</v>
      </c>
      <c r="E10338" s="199" t="s">
        <v>163</v>
      </c>
      <c r="F10338" s="200" t="s">
        <v>6877</v>
      </c>
      <c r="G10338" s="200" t="s">
        <v>6878</v>
      </c>
      <c r="H10338" s="200" t="s">
        <v>7344</v>
      </c>
      <c r="I10338" s="200">
        <v>45750</v>
      </c>
      <c r="J10338" s="143">
        <f t="shared" si="161"/>
        <v>45750</v>
      </c>
      <c r="K10338" s="202">
        <v>8</v>
      </c>
      <c r="L10338" s="285" t="s">
        <v>7037</v>
      </c>
      <c r="M10338" s="223"/>
      <c r="N10338" s="203">
        <v>0.61250000000000004</v>
      </c>
      <c r="O10338" s="222" t="s">
        <v>943</v>
      </c>
    </row>
    <row r="10339" spans="1:15" ht="29.25" customHeight="1">
      <c r="A10339" s="221" t="s">
        <v>2861</v>
      </c>
      <c r="B10339" s="221" t="s">
        <v>412</v>
      </c>
      <c r="C10339" s="222" t="s">
        <v>274</v>
      </c>
      <c r="D10339" s="222" t="s">
        <v>413</v>
      </c>
      <c r="E10339" s="199" t="s">
        <v>163</v>
      </c>
      <c r="F10339" s="200" t="s">
        <v>6877</v>
      </c>
      <c r="G10339" s="200" t="s">
        <v>6878</v>
      </c>
      <c r="H10339" s="200" t="s">
        <v>7342</v>
      </c>
      <c r="I10339" s="200">
        <v>45750</v>
      </c>
      <c r="J10339" s="143">
        <f t="shared" si="161"/>
        <v>45750</v>
      </c>
      <c r="K10339" s="202">
        <v>8</v>
      </c>
      <c r="L10339" s="285" t="s">
        <v>429</v>
      </c>
      <c r="M10339" s="223"/>
      <c r="N10339" s="203">
        <v>0.65</v>
      </c>
      <c r="O10339" s="222" t="s">
        <v>943</v>
      </c>
    </row>
    <row r="10340" spans="1:15" ht="29.25" customHeight="1">
      <c r="A10340" s="221" t="s">
        <v>2861</v>
      </c>
      <c r="B10340" s="221" t="s">
        <v>412</v>
      </c>
      <c r="C10340" s="222" t="s">
        <v>274</v>
      </c>
      <c r="D10340" s="222" t="s">
        <v>413</v>
      </c>
      <c r="E10340" s="199" t="s">
        <v>178</v>
      </c>
      <c r="F10340" s="200"/>
      <c r="G10340" s="200"/>
      <c r="H10340" s="200"/>
      <c r="I10340" s="200">
        <v>45754</v>
      </c>
      <c r="J10340" s="143">
        <f t="shared" si="161"/>
        <v>45754</v>
      </c>
      <c r="K10340" s="202">
        <v>3</v>
      </c>
      <c r="L10340" s="285" t="s">
        <v>7038</v>
      </c>
      <c r="M10340" s="223"/>
      <c r="N10340" s="203"/>
      <c r="O10340" s="222" t="s">
        <v>326</v>
      </c>
    </row>
    <row r="10341" spans="1:15" ht="29.25" customHeight="1">
      <c r="A10341" s="221" t="s">
        <v>2861</v>
      </c>
      <c r="B10341" s="221" t="s">
        <v>412</v>
      </c>
      <c r="C10341" s="222" t="s">
        <v>274</v>
      </c>
      <c r="D10341" s="222" t="s">
        <v>413</v>
      </c>
      <c r="E10341" s="199" t="s">
        <v>163</v>
      </c>
      <c r="F10341" s="200" t="s">
        <v>6877</v>
      </c>
      <c r="G10341" s="200" t="s">
        <v>6878</v>
      </c>
      <c r="H10341" s="200" t="s">
        <v>7342</v>
      </c>
      <c r="I10341" s="200">
        <v>45754</v>
      </c>
      <c r="J10341" s="143">
        <f t="shared" si="161"/>
        <v>45754</v>
      </c>
      <c r="K10341" s="202">
        <v>6</v>
      </c>
      <c r="L10341" s="285" t="s">
        <v>202</v>
      </c>
      <c r="M10341" s="223"/>
      <c r="N10341" s="203">
        <v>0.65</v>
      </c>
      <c r="O10341" s="222" t="s">
        <v>943</v>
      </c>
    </row>
    <row r="10342" spans="1:15" ht="29.25" customHeight="1">
      <c r="A10342" s="221" t="s">
        <v>2861</v>
      </c>
      <c r="B10342" s="221" t="s">
        <v>412</v>
      </c>
      <c r="C10342" s="222" t="s">
        <v>274</v>
      </c>
      <c r="D10342" s="222" t="s">
        <v>413</v>
      </c>
      <c r="E10342" s="199" t="s">
        <v>178</v>
      </c>
      <c r="F10342" s="200"/>
      <c r="G10342" s="200"/>
      <c r="H10342" s="200"/>
      <c r="I10342" s="200">
        <v>45755</v>
      </c>
      <c r="J10342" s="143">
        <f t="shared" si="161"/>
        <v>45755</v>
      </c>
      <c r="K10342" s="202">
        <v>3</v>
      </c>
      <c r="L10342" s="285" t="s">
        <v>7040</v>
      </c>
      <c r="M10342" s="223"/>
      <c r="N10342" s="203"/>
      <c r="O10342" s="222" t="s">
        <v>326</v>
      </c>
    </row>
    <row r="10343" spans="1:15" ht="29.25" customHeight="1">
      <c r="A10343" s="221" t="s">
        <v>2861</v>
      </c>
      <c r="B10343" s="221" t="s">
        <v>412</v>
      </c>
      <c r="C10343" s="222" t="s">
        <v>274</v>
      </c>
      <c r="D10343" s="222" t="s">
        <v>413</v>
      </c>
      <c r="E10343" s="199" t="s">
        <v>163</v>
      </c>
      <c r="F10343" s="200" t="s">
        <v>6877</v>
      </c>
      <c r="G10343" s="200" t="s">
        <v>6878</v>
      </c>
      <c r="H10343" s="200" t="s">
        <v>7342</v>
      </c>
      <c r="I10343" s="200">
        <v>45755</v>
      </c>
      <c r="J10343" s="143">
        <f t="shared" si="161"/>
        <v>45755</v>
      </c>
      <c r="K10343" s="202">
        <v>2</v>
      </c>
      <c r="L10343" s="284" t="s">
        <v>7039</v>
      </c>
      <c r="M10343" s="223"/>
      <c r="N10343" s="203">
        <v>0.65</v>
      </c>
      <c r="O10343" s="222" t="s">
        <v>943</v>
      </c>
    </row>
    <row r="10344" spans="1:15" ht="29.25" customHeight="1">
      <c r="A10344" s="221" t="s">
        <v>2861</v>
      </c>
      <c r="B10344" s="221" t="s">
        <v>412</v>
      </c>
      <c r="C10344" s="222" t="s">
        <v>274</v>
      </c>
      <c r="D10344" s="222" t="s">
        <v>413</v>
      </c>
      <c r="E10344" s="199" t="s">
        <v>163</v>
      </c>
      <c r="F10344" s="200" t="s">
        <v>6877</v>
      </c>
      <c r="G10344" s="200" t="s">
        <v>6878</v>
      </c>
      <c r="H10344" s="200" t="s">
        <v>7342</v>
      </c>
      <c r="I10344" s="200">
        <v>45755</v>
      </c>
      <c r="J10344" s="143">
        <f t="shared" si="161"/>
        <v>45755</v>
      </c>
      <c r="K10344" s="202">
        <v>4</v>
      </c>
      <c r="L10344" s="284" t="s">
        <v>7039</v>
      </c>
      <c r="M10344" s="223"/>
      <c r="N10344" s="203">
        <v>0.65</v>
      </c>
      <c r="O10344" s="222" t="s">
        <v>943</v>
      </c>
    </row>
    <row r="10345" spans="1:15" ht="29.25" customHeight="1">
      <c r="A10345" s="221" t="s">
        <v>2861</v>
      </c>
      <c r="B10345" s="221" t="s">
        <v>412</v>
      </c>
      <c r="C10345" s="222" t="s">
        <v>274</v>
      </c>
      <c r="D10345" s="222" t="s">
        <v>413</v>
      </c>
      <c r="E10345" s="199" t="s">
        <v>163</v>
      </c>
      <c r="F10345" s="200" t="s">
        <v>6899</v>
      </c>
      <c r="G10345" s="200" t="s">
        <v>6900</v>
      </c>
      <c r="H10345" s="200"/>
      <c r="I10345" s="200">
        <v>45756</v>
      </c>
      <c r="J10345" s="143">
        <f t="shared" si="161"/>
        <v>45756</v>
      </c>
      <c r="K10345" s="202">
        <v>5</v>
      </c>
      <c r="L10345" s="285" t="s">
        <v>7041</v>
      </c>
      <c r="M10345" s="223"/>
      <c r="N10345" s="203"/>
      <c r="O10345" s="222" t="s">
        <v>326</v>
      </c>
    </row>
    <row r="10346" spans="1:15" ht="29.25" customHeight="1">
      <c r="A10346" s="221" t="s">
        <v>2861</v>
      </c>
      <c r="B10346" s="221" t="s">
        <v>412</v>
      </c>
      <c r="C10346" s="222" t="s">
        <v>274</v>
      </c>
      <c r="D10346" s="222" t="s">
        <v>413</v>
      </c>
      <c r="E10346" s="199" t="s">
        <v>178</v>
      </c>
      <c r="F10346" s="200"/>
      <c r="G10346" s="200"/>
      <c r="H10346" s="200"/>
      <c r="I10346" s="200">
        <v>45756</v>
      </c>
      <c r="J10346" s="143">
        <f t="shared" si="161"/>
        <v>45756</v>
      </c>
      <c r="K10346" s="202">
        <v>2</v>
      </c>
      <c r="L10346" s="285" t="s">
        <v>7042</v>
      </c>
      <c r="M10346" s="223"/>
      <c r="N10346" s="203"/>
      <c r="O10346" s="222" t="s">
        <v>326</v>
      </c>
    </row>
    <row r="10347" spans="1:15" ht="29.25" customHeight="1">
      <c r="A10347" s="221" t="s">
        <v>2861</v>
      </c>
      <c r="B10347" s="221" t="s">
        <v>412</v>
      </c>
      <c r="C10347" s="222" t="s">
        <v>274</v>
      </c>
      <c r="D10347" s="222" t="s">
        <v>413</v>
      </c>
      <c r="E10347" s="199" t="s">
        <v>178</v>
      </c>
      <c r="F10347" s="200" t="s">
        <v>6899</v>
      </c>
      <c r="G10347" s="200" t="s">
        <v>6900</v>
      </c>
      <c r="H10347" s="200"/>
      <c r="I10347" s="200">
        <v>45756</v>
      </c>
      <c r="J10347" s="143">
        <f t="shared" si="161"/>
        <v>45756</v>
      </c>
      <c r="K10347" s="202">
        <v>1</v>
      </c>
      <c r="L10347" s="285" t="s">
        <v>7043</v>
      </c>
      <c r="M10347" s="223"/>
      <c r="N10347" s="203"/>
      <c r="O10347" s="222" t="s">
        <v>326</v>
      </c>
    </row>
    <row r="10348" spans="1:15" ht="29.25" customHeight="1">
      <c r="A10348" s="221" t="s">
        <v>2861</v>
      </c>
      <c r="B10348" s="221" t="s">
        <v>412</v>
      </c>
      <c r="C10348" s="222" t="s">
        <v>274</v>
      </c>
      <c r="D10348" s="222" t="s">
        <v>413</v>
      </c>
      <c r="E10348" s="199" t="s">
        <v>178</v>
      </c>
      <c r="F10348" s="200"/>
      <c r="G10348" s="200"/>
      <c r="H10348" s="200"/>
      <c r="I10348" s="200">
        <v>45757</v>
      </c>
      <c r="J10348" s="143">
        <f t="shared" si="161"/>
        <v>45757</v>
      </c>
      <c r="K10348" s="202">
        <v>6.5</v>
      </c>
      <c r="L10348" s="285" t="s">
        <v>7242</v>
      </c>
      <c r="M10348" s="223"/>
      <c r="N10348" s="203"/>
      <c r="O10348" s="222" t="s">
        <v>326</v>
      </c>
    </row>
    <row r="10349" spans="1:15" ht="29.25" customHeight="1">
      <c r="A10349" s="221" t="s">
        <v>2861</v>
      </c>
      <c r="B10349" s="221" t="s">
        <v>412</v>
      </c>
      <c r="C10349" s="222" t="s">
        <v>274</v>
      </c>
      <c r="D10349" s="222" t="s">
        <v>413</v>
      </c>
      <c r="E10349" s="199" t="s">
        <v>178</v>
      </c>
      <c r="F10349" s="200"/>
      <c r="G10349" s="200"/>
      <c r="H10349" s="200"/>
      <c r="I10349" s="200">
        <v>45757</v>
      </c>
      <c r="J10349" s="143">
        <f t="shared" si="161"/>
        <v>45757</v>
      </c>
      <c r="K10349" s="202">
        <v>1</v>
      </c>
      <c r="L10349" s="285" t="s">
        <v>218</v>
      </c>
      <c r="M10349" s="223"/>
      <c r="N10349" s="203"/>
      <c r="O10349" s="222" t="s">
        <v>326</v>
      </c>
    </row>
    <row r="10350" spans="1:15" ht="29.25" customHeight="1">
      <c r="A10350" s="221" t="s">
        <v>2861</v>
      </c>
      <c r="B10350" s="221" t="s">
        <v>412</v>
      </c>
      <c r="C10350" s="222" t="s">
        <v>274</v>
      </c>
      <c r="D10350" s="222" t="s">
        <v>413</v>
      </c>
      <c r="E10350" s="199" t="s">
        <v>163</v>
      </c>
      <c r="F10350" s="200" t="s">
        <v>6899</v>
      </c>
      <c r="G10350" s="200" t="s">
        <v>6900</v>
      </c>
      <c r="H10350" s="200"/>
      <c r="I10350" s="200">
        <v>45757</v>
      </c>
      <c r="J10350" s="143">
        <f t="shared" si="161"/>
        <v>45757</v>
      </c>
      <c r="K10350" s="202">
        <v>0.5</v>
      </c>
      <c r="L10350" s="285" t="s">
        <v>7243</v>
      </c>
      <c r="M10350" s="223"/>
      <c r="N10350" s="203"/>
      <c r="O10350" s="222" t="s">
        <v>326</v>
      </c>
    </row>
    <row r="10351" spans="1:15" ht="29.25" customHeight="1">
      <c r="A10351" s="221" t="s">
        <v>2861</v>
      </c>
      <c r="B10351" s="221" t="s">
        <v>412</v>
      </c>
      <c r="C10351" s="222" t="s">
        <v>274</v>
      </c>
      <c r="D10351" s="222" t="s">
        <v>413</v>
      </c>
      <c r="E10351" s="199" t="s">
        <v>163</v>
      </c>
      <c r="F10351" s="200" t="s">
        <v>6899</v>
      </c>
      <c r="G10351" s="200" t="s">
        <v>6900</v>
      </c>
      <c r="H10351" s="200"/>
      <c r="I10351" s="200">
        <v>45758</v>
      </c>
      <c r="J10351" s="143">
        <f t="shared" si="161"/>
        <v>45758</v>
      </c>
      <c r="K10351" s="202">
        <v>8</v>
      </c>
      <c r="L10351" s="284" t="s">
        <v>7244</v>
      </c>
      <c r="M10351" s="223"/>
      <c r="N10351" s="203"/>
      <c r="O10351" s="222" t="s">
        <v>326</v>
      </c>
    </row>
    <row r="10352" spans="1:15" ht="29.25" customHeight="1">
      <c r="A10352" s="221" t="s">
        <v>2861</v>
      </c>
      <c r="B10352" s="221" t="s">
        <v>412</v>
      </c>
      <c r="C10352" s="222" t="s">
        <v>274</v>
      </c>
      <c r="D10352" s="222" t="s">
        <v>413</v>
      </c>
      <c r="E10352" s="199" t="s">
        <v>178</v>
      </c>
      <c r="F10352" s="200"/>
      <c r="G10352" s="200"/>
      <c r="H10352" s="200"/>
      <c r="I10352" s="200">
        <v>45761</v>
      </c>
      <c r="J10352" s="143">
        <f t="shared" si="161"/>
        <v>45761</v>
      </c>
      <c r="K10352" s="202">
        <v>1</v>
      </c>
      <c r="L10352" s="285" t="s">
        <v>6586</v>
      </c>
      <c r="M10352" s="223"/>
      <c r="N10352" s="203"/>
      <c r="O10352" s="222" t="s">
        <v>326</v>
      </c>
    </row>
    <row r="10353" spans="1:15" ht="29.25" customHeight="1">
      <c r="A10353" s="221" t="s">
        <v>2861</v>
      </c>
      <c r="B10353" s="221" t="s">
        <v>412</v>
      </c>
      <c r="C10353" s="222" t="s">
        <v>274</v>
      </c>
      <c r="D10353" s="222" t="s">
        <v>413</v>
      </c>
      <c r="E10353" s="199" t="s">
        <v>166</v>
      </c>
      <c r="F10353" s="200"/>
      <c r="G10353" s="200"/>
      <c r="H10353" s="200"/>
      <c r="I10353" s="200">
        <v>45761</v>
      </c>
      <c r="J10353" s="143">
        <f t="shared" si="161"/>
        <v>45761</v>
      </c>
      <c r="K10353" s="202">
        <v>2</v>
      </c>
      <c r="L10353" s="285" t="s">
        <v>7245</v>
      </c>
      <c r="M10353" s="223"/>
      <c r="N10353" s="203"/>
      <c r="O10353" s="222" t="s">
        <v>326</v>
      </c>
    </row>
    <row r="10354" spans="1:15" ht="29.25" customHeight="1">
      <c r="A10354" s="221" t="s">
        <v>2861</v>
      </c>
      <c r="B10354" s="221" t="s">
        <v>412</v>
      </c>
      <c r="C10354" s="222" t="s">
        <v>274</v>
      </c>
      <c r="D10354" s="222" t="s">
        <v>413</v>
      </c>
      <c r="E10354" s="199" t="s">
        <v>166</v>
      </c>
      <c r="F10354" s="200"/>
      <c r="G10354" s="200"/>
      <c r="H10354" s="200"/>
      <c r="I10354" s="200">
        <v>45761</v>
      </c>
      <c r="J10354" s="143">
        <f t="shared" si="161"/>
        <v>45761</v>
      </c>
      <c r="K10354" s="202">
        <v>1.5</v>
      </c>
      <c r="L10354" s="285" t="s">
        <v>7246</v>
      </c>
      <c r="M10354" s="223"/>
      <c r="N10354" s="203"/>
      <c r="O10354" s="222" t="s">
        <v>326</v>
      </c>
    </row>
    <row r="10355" spans="1:15" ht="29.25" customHeight="1">
      <c r="A10355" s="221" t="s">
        <v>2861</v>
      </c>
      <c r="B10355" s="221" t="s">
        <v>412</v>
      </c>
      <c r="C10355" s="222" t="s">
        <v>274</v>
      </c>
      <c r="D10355" s="222" t="s">
        <v>413</v>
      </c>
      <c r="E10355" s="199" t="s">
        <v>178</v>
      </c>
      <c r="F10355" s="200"/>
      <c r="G10355" s="200"/>
      <c r="H10355" s="200"/>
      <c r="I10355" s="200">
        <v>45761</v>
      </c>
      <c r="J10355" s="143">
        <f t="shared" si="161"/>
        <v>45761</v>
      </c>
      <c r="K10355" s="202">
        <v>0.5</v>
      </c>
      <c r="L10355" s="285" t="s">
        <v>7247</v>
      </c>
      <c r="M10355" s="223"/>
      <c r="N10355" s="203"/>
      <c r="O10355" s="222" t="s">
        <v>326</v>
      </c>
    </row>
    <row r="10356" spans="1:15" ht="29.25" customHeight="1">
      <c r="A10356" s="221" t="s">
        <v>2861</v>
      </c>
      <c r="B10356" s="221" t="s">
        <v>412</v>
      </c>
      <c r="C10356" s="222" t="s">
        <v>274</v>
      </c>
      <c r="D10356" s="222" t="s">
        <v>413</v>
      </c>
      <c r="E10356" s="199" t="s">
        <v>163</v>
      </c>
      <c r="F10356" s="200" t="s">
        <v>6899</v>
      </c>
      <c r="G10356" s="200" t="s">
        <v>6900</v>
      </c>
      <c r="H10356" s="200"/>
      <c r="I10356" s="200">
        <v>45761</v>
      </c>
      <c r="J10356" s="143">
        <f t="shared" si="161"/>
        <v>45761</v>
      </c>
      <c r="K10356" s="202">
        <v>3.5</v>
      </c>
      <c r="L10356" s="285" t="s">
        <v>433</v>
      </c>
      <c r="M10356" s="223"/>
      <c r="N10356" s="203"/>
      <c r="O10356" s="222" t="s">
        <v>326</v>
      </c>
    </row>
    <row r="10357" spans="1:15" ht="29.25" customHeight="1">
      <c r="A10357" s="221" t="s">
        <v>2861</v>
      </c>
      <c r="B10357" s="221" t="s">
        <v>412</v>
      </c>
      <c r="C10357" s="222" t="s">
        <v>274</v>
      </c>
      <c r="D10357" s="222" t="s">
        <v>413</v>
      </c>
      <c r="E10357" s="199" t="s">
        <v>163</v>
      </c>
      <c r="F10357" s="200" t="s">
        <v>6899</v>
      </c>
      <c r="G10357" s="200" t="s">
        <v>6900</v>
      </c>
      <c r="H10357" s="200"/>
      <c r="I10357" s="200">
        <v>45762</v>
      </c>
      <c r="J10357" s="143">
        <f t="shared" si="161"/>
        <v>45762</v>
      </c>
      <c r="K10357" s="202">
        <v>5</v>
      </c>
      <c r="L10357" s="284" t="s">
        <v>7249</v>
      </c>
      <c r="M10357" s="223"/>
      <c r="N10357" s="203"/>
      <c r="O10357" s="222" t="s">
        <v>326</v>
      </c>
    </row>
    <row r="10358" spans="1:15" ht="29.25" customHeight="1">
      <c r="A10358" s="221" t="s">
        <v>2861</v>
      </c>
      <c r="B10358" s="221" t="s">
        <v>412</v>
      </c>
      <c r="C10358" s="222" t="s">
        <v>274</v>
      </c>
      <c r="D10358" s="222" t="s">
        <v>413</v>
      </c>
      <c r="E10358" s="199" t="s">
        <v>166</v>
      </c>
      <c r="F10358" s="200"/>
      <c r="G10358" s="200"/>
      <c r="H10358" s="200"/>
      <c r="I10358" s="200">
        <v>45762</v>
      </c>
      <c r="J10358" s="143">
        <f t="shared" si="161"/>
        <v>45762</v>
      </c>
      <c r="K10358" s="202">
        <v>2</v>
      </c>
      <c r="L10358" s="284" t="s">
        <v>7250</v>
      </c>
      <c r="M10358" s="223"/>
      <c r="N10358" s="203"/>
      <c r="O10358" s="222" t="s">
        <v>326</v>
      </c>
    </row>
    <row r="10359" spans="1:15" ht="29.25" customHeight="1">
      <c r="A10359" s="221" t="s">
        <v>2861</v>
      </c>
      <c r="B10359" s="221" t="s">
        <v>412</v>
      </c>
      <c r="C10359" s="222" t="s">
        <v>274</v>
      </c>
      <c r="D10359" s="222" t="s">
        <v>413</v>
      </c>
      <c r="E10359" s="199" t="s">
        <v>163</v>
      </c>
      <c r="F10359" s="200" t="s">
        <v>6877</v>
      </c>
      <c r="G10359" s="200" t="s">
        <v>6878</v>
      </c>
      <c r="H10359" s="200" t="s">
        <v>7347</v>
      </c>
      <c r="I10359" s="200">
        <v>45762</v>
      </c>
      <c r="J10359" s="143">
        <f t="shared" si="161"/>
        <v>45762</v>
      </c>
      <c r="K10359" s="202">
        <v>1.5</v>
      </c>
      <c r="L10359" s="285" t="s">
        <v>7248</v>
      </c>
      <c r="M10359" s="223"/>
      <c r="N10359" s="203">
        <v>0.1875</v>
      </c>
      <c r="O10359" s="222" t="s">
        <v>968</v>
      </c>
    </row>
    <row r="10360" spans="1:15" ht="29.25" customHeight="1">
      <c r="A10360" s="221" t="s">
        <v>2861</v>
      </c>
      <c r="B10360" s="221" t="s">
        <v>412</v>
      </c>
      <c r="C10360" s="222" t="s">
        <v>274</v>
      </c>
      <c r="D10360" s="222" t="s">
        <v>413</v>
      </c>
      <c r="E10360" s="199" t="s">
        <v>166</v>
      </c>
      <c r="F10360" s="200"/>
      <c r="G10360" s="200"/>
      <c r="H10360" s="200"/>
      <c r="I10360" s="200">
        <v>45763</v>
      </c>
      <c r="J10360" s="143">
        <f t="shared" si="161"/>
        <v>45763</v>
      </c>
      <c r="K10360" s="202">
        <v>1</v>
      </c>
      <c r="L10360" s="285" t="s">
        <v>7251</v>
      </c>
      <c r="M10360" s="223"/>
      <c r="N10360" s="203"/>
      <c r="O10360" s="222" t="s">
        <v>326</v>
      </c>
    </row>
    <row r="10361" spans="1:15" ht="29.25" customHeight="1">
      <c r="A10361" s="221" t="s">
        <v>2861</v>
      </c>
      <c r="B10361" s="221" t="s">
        <v>412</v>
      </c>
      <c r="C10361" s="222" t="s">
        <v>274</v>
      </c>
      <c r="D10361" s="222" t="s">
        <v>413</v>
      </c>
      <c r="E10361" s="199" t="s">
        <v>163</v>
      </c>
      <c r="F10361" s="200" t="s">
        <v>6899</v>
      </c>
      <c r="G10361" s="200" t="s">
        <v>6900</v>
      </c>
      <c r="H10361" s="200"/>
      <c r="I10361" s="200">
        <v>45763</v>
      </c>
      <c r="J10361" s="143">
        <f t="shared" si="161"/>
        <v>45763</v>
      </c>
      <c r="K10361" s="202">
        <v>4</v>
      </c>
      <c r="L10361" s="285" t="s">
        <v>7253</v>
      </c>
      <c r="M10361" s="223"/>
      <c r="N10361" s="203"/>
      <c r="O10361" s="222" t="s">
        <v>326</v>
      </c>
    </row>
    <row r="10362" spans="1:15" ht="29.25" customHeight="1">
      <c r="A10362" s="221" t="s">
        <v>2861</v>
      </c>
      <c r="B10362" s="221" t="s">
        <v>412</v>
      </c>
      <c r="C10362" s="222" t="s">
        <v>274</v>
      </c>
      <c r="D10362" s="222" t="s">
        <v>413</v>
      </c>
      <c r="E10362" s="199" t="s">
        <v>163</v>
      </c>
      <c r="F10362" s="200" t="s">
        <v>6877</v>
      </c>
      <c r="G10362" s="200" t="s">
        <v>6878</v>
      </c>
      <c r="H10362" s="200" t="s">
        <v>7346</v>
      </c>
      <c r="I10362" s="200">
        <v>45763</v>
      </c>
      <c r="J10362" s="143">
        <f t="shared" si="161"/>
        <v>45763</v>
      </c>
      <c r="K10362" s="202">
        <v>3</v>
      </c>
      <c r="L10362" s="284" t="s">
        <v>7252</v>
      </c>
      <c r="M10362" s="223"/>
      <c r="N10362" s="203">
        <v>0.375</v>
      </c>
      <c r="O10362" s="222" t="s">
        <v>968</v>
      </c>
    </row>
    <row r="10363" spans="1:15" ht="29.25" customHeight="1">
      <c r="A10363" s="221" t="s">
        <v>2861</v>
      </c>
      <c r="B10363" s="221" t="s">
        <v>412</v>
      </c>
      <c r="C10363" s="222" t="s">
        <v>274</v>
      </c>
      <c r="D10363" s="222" t="s">
        <v>413</v>
      </c>
      <c r="E10363" s="199" t="s">
        <v>178</v>
      </c>
      <c r="F10363" s="200"/>
      <c r="G10363" s="200"/>
      <c r="H10363" s="200"/>
      <c r="I10363" s="200">
        <v>45764</v>
      </c>
      <c r="J10363" s="143">
        <f t="shared" si="161"/>
        <v>45764</v>
      </c>
      <c r="K10363" s="202">
        <v>1</v>
      </c>
      <c r="L10363" s="285" t="s">
        <v>435</v>
      </c>
      <c r="M10363" s="223"/>
      <c r="N10363" s="203"/>
      <c r="O10363" s="222" t="s">
        <v>326</v>
      </c>
    </row>
    <row r="10364" spans="1:15" ht="29.25" customHeight="1">
      <c r="A10364" s="221" t="s">
        <v>2861</v>
      </c>
      <c r="B10364" s="221" t="s">
        <v>412</v>
      </c>
      <c r="C10364" s="222" t="s">
        <v>274</v>
      </c>
      <c r="D10364" s="222" t="s">
        <v>413</v>
      </c>
      <c r="E10364" s="199" t="s">
        <v>166</v>
      </c>
      <c r="F10364" s="200"/>
      <c r="G10364" s="200"/>
      <c r="H10364" s="200"/>
      <c r="I10364" s="200">
        <v>45764</v>
      </c>
      <c r="J10364" s="143">
        <f t="shared" si="161"/>
        <v>45764</v>
      </c>
      <c r="K10364" s="202">
        <v>2</v>
      </c>
      <c r="L10364" s="284" t="s">
        <v>7460</v>
      </c>
      <c r="M10364" s="223"/>
      <c r="N10364" s="203"/>
      <c r="O10364" s="222" t="s">
        <v>326</v>
      </c>
    </row>
    <row r="10365" spans="1:15" ht="29.25" customHeight="1">
      <c r="A10365" s="221" t="s">
        <v>2861</v>
      </c>
      <c r="B10365" s="221" t="s">
        <v>412</v>
      </c>
      <c r="C10365" s="222" t="s">
        <v>274</v>
      </c>
      <c r="D10365" s="222" t="s">
        <v>413</v>
      </c>
      <c r="E10365" s="199" t="s">
        <v>166</v>
      </c>
      <c r="F10365" s="200"/>
      <c r="G10365" s="200"/>
      <c r="H10365" s="200"/>
      <c r="I10365" s="200">
        <v>45764</v>
      </c>
      <c r="J10365" s="143">
        <f t="shared" si="161"/>
        <v>45764</v>
      </c>
      <c r="K10365" s="202">
        <v>2</v>
      </c>
      <c r="L10365" s="284" t="s">
        <v>7461</v>
      </c>
      <c r="M10365" s="223"/>
      <c r="N10365" s="203"/>
      <c r="O10365" s="222" t="s">
        <v>326</v>
      </c>
    </row>
    <row r="10366" spans="1:15" ht="29.25" customHeight="1">
      <c r="A10366" s="221" t="s">
        <v>2861</v>
      </c>
      <c r="B10366" s="221" t="s">
        <v>412</v>
      </c>
      <c r="C10366" s="222" t="s">
        <v>274</v>
      </c>
      <c r="D10366" s="222" t="s">
        <v>413</v>
      </c>
      <c r="E10366" s="199" t="s">
        <v>163</v>
      </c>
      <c r="F10366" s="200" t="s">
        <v>6877</v>
      </c>
      <c r="G10366" s="200" t="s">
        <v>6878</v>
      </c>
      <c r="H10366" s="200" t="s">
        <v>7351</v>
      </c>
      <c r="I10366" s="200">
        <v>45764</v>
      </c>
      <c r="J10366" s="143">
        <f t="shared" si="161"/>
        <v>45764</v>
      </c>
      <c r="K10366" s="202">
        <v>3</v>
      </c>
      <c r="L10366" s="285" t="s">
        <v>7459</v>
      </c>
      <c r="M10366" s="223"/>
      <c r="N10366" s="203">
        <v>0.67500000000000004</v>
      </c>
      <c r="O10366" s="222" t="s">
        <v>943</v>
      </c>
    </row>
    <row r="10367" spans="1:15" ht="29.25" customHeight="1">
      <c r="A10367" s="221" t="s">
        <v>2861</v>
      </c>
      <c r="B10367" s="221" t="s">
        <v>412</v>
      </c>
      <c r="C10367" s="222" t="s">
        <v>274</v>
      </c>
      <c r="D10367" s="222" t="s">
        <v>413</v>
      </c>
      <c r="E10367" s="199" t="s">
        <v>166</v>
      </c>
      <c r="F10367" s="200"/>
      <c r="G10367" s="200"/>
      <c r="H10367" s="200"/>
      <c r="I10367" s="200">
        <v>45765</v>
      </c>
      <c r="J10367" s="143">
        <f t="shared" si="161"/>
        <v>45765</v>
      </c>
      <c r="K10367" s="202">
        <v>1</v>
      </c>
      <c r="L10367" s="285" t="s">
        <v>7462</v>
      </c>
      <c r="M10367" s="223"/>
      <c r="N10367" s="203"/>
      <c r="O10367" s="222" t="s">
        <v>326</v>
      </c>
    </row>
    <row r="10368" spans="1:15" ht="29.25" customHeight="1">
      <c r="A10368" s="221" t="s">
        <v>2861</v>
      </c>
      <c r="B10368" s="221" t="s">
        <v>412</v>
      </c>
      <c r="C10368" s="222" t="s">
        <v>274</v>
      </c>
      <c r="D10368" s="222" t="s">
        <v>413</v>
      </c>
      <c r="E10368" s="199" t="s">
        <v>163</v>
      </c>
      <c r="F10368" s="200" t="s">
        <v>6899</v>
      </c>
      <c r="G10368" s="200" t="s">
        <v>6900</v>
      </c>
      <c r="H10368" s="200"/>
      <c r="I10368" s="200">
        <v>45765</v>
      </c>
      <c r="J10368" s="143">
        <f t="shared" si="161"/>
        <v>45765</v>
      </c>
      <c r="K10368" s="202">
        <v>7</v>
      </c>
      <c r="L10368" s="285" t="s">
        <v>7463</v>
      </c>
      <c r="M10368" s="223"/>
      <c r="N10368" s="203"/>
      <c r="O10368" s="222" t="s">
        <v>326</v>
      </c>
    </row>
    <row r="10369" spans="1:15" ht="29.25" customHeight="1">
      <c r="A10369" s="221" t="s">
        <v>2861</v>
      </c>
      <c r="B10369" s="221" t="s">
        <v>412</v>
      </c>
      <c r="C10369" s="222" t="s">
        <v>274</v>
      </c>
      <c r="D10369" s="222" t="s">
        <v>413</v>
      </c>
      <c r="E10369" s="199" t="s">
        <v>163</v>
      </c>
      <c r="F10369" s="200" t="s">
        <v>6899</v>
      </c>
      <c r="G10369" s="200" t="s">
        <v>6900</v>
      </c>
      <c r="H10369" s="200"/>
      <c r="I10369" s="200">
        <v>45768</v>
      </c>
      <c r="J10369" s="143">
        <f t="shared" si="161"/>
        <v>45768</v>
      </c>
      <c r="K10369" s="202">
        <v>7.5</v>
      </c>
      <c r="L10369" s="285" t="s">
        <v>7464</v>
      </c>
      <c r="M10369" s="223"/>
      <c r="N10369" s="203"/>
      <c r="O10369" s="222" t="s">
        <v>326</v>
      </c>
    </row>
    <row r="10370" spans="1:15" ht="29.25" customHeight="1">
      <c r="A10370" s="221" t="s">
        <v>2861</v>
      </c>
      <c r="B10370" s="221" t="s">
        <v>412</v>
      </c>
      <c r="C10370" s="222" t="s">
        <v>274</v>
      </c>
      <c r="D10370" s="222" t="s">
        <v>413</v>
      </c>
      <c r="E10370" s="199" t="s">
        <v>178</v>
      </c>
      <c r="F10370" s="200"/>
      <c r="G10370" s="200"/>
      <c r="H10370" s="200"/>
      <c r="I10370" s="200">
        <v>45768</v>
      </c>
      <c r="J10370" s="143">
        <f t="shared" si="161"/>
        <v>45768</v>
      </c>
      <c r="K10370" s="202">
        <v>0.5</v>
      </c>
      <c r="L10370" s="285" t="s">
        <v>6329</v>
      </c>
      <c r="M10370" s="223"/>
      <c r="N10370" s="203"/>
      <c r="O10370" s="222" t="s">
        <v>326</v>
      </c>
    </row>
    <row r="10371" spans="1:15" ht="29.25" customHeight="1">
      <c r="A10371" s="221" t="s">
        <v>2861</v>
      </c>
      <c r="B10371" s="221" t="s">
        <v>412</v>
      </c>
      <c r="C10371" s="222" t="s">
        <v>274</v>
      </c>
      <c r="D10371" s="222" t="s">
        <v>413</v>
      </c>
      <c r="E10371" s="199" t="s">
        <v>166</v>
      </c>
      <c r="F10371" s="200"/>
      <c r="G10371" s="200"/>
      <c r="H10371" s="200"/>
      <c r="I10371" s="200">
        <v>45768</v>
      </c>
      <c r="J10371" s="143">
        <f t="shared" ref="J10371:J10434" si="162">I10371</f>
        <v>45768</v>
      </c>
      <c r="K10371" s="202">
        <v>1</v>
      </c>
      <c r="L10371" s="285" t="s">
        <v>7465</v>
      </c>
      <c r="M10371" s="223"/>
      <c r="N10371" s="203"/>
      <c r="O10371" s="222" t="s">
        <v>326</v>
      </c>
    </row>
    <row r="10372" spans="1:15" ht="29.25" customHeight="1">
      <c r="A10372" s="221" t="s">
        <v>2861</v>
      </c>
      <c r="B10372" s="221" t="s">
        <v>412</v>
      </c>
      <c r="C10372" s="222" t="s">
        <v>274</v>
      </c>
      <c r="D10372" s="222" t="s">
        <v>413</v>
      </c>
      <c r="E10372" s="199" t="s">
        <v>163</v>
      </c>
      <c r="F10372" s="200" t="s">
        <v>6899</v>
      </c>
      <c r="G10372" s="200" t="s">
        <v>6900</v>
      </c>
      <c r="H10372" s="200"/>
      <c r="I10372" s="200">
        <v>45769</v>
      </c>
      <c r="J10372" s="143">
        <f t="shared" si="162"/>
        <v>45769</v>
      </c>
      <c r="K10372" s="202">
        <v>7.5</v>
      </c>
      <c r="L10372" s="284" t="s">
        <v>7466</v>
      </c>
      <c r="M10372" s="223"/>
      <c r="N10372" s="203"/>
      <c r="O10372" s="222" t="s">
        <v>326</v>
      </c>
    </row>
    <row r="10373" spans="1:15" ht="29.25" customHeight="1">
      <c r="A10373" s="221" t="s">
        <v>2861</v>
      </c>
      <c r="B10373" s="221" t="s">
        <v>412</v>
      </c>
      <c r="C10373" s="222" t="s">
        <v>274</v>
      </c>
      <c r="D10373" s="222" t="s">
        <v>413</v>
      </c>
      <c r="E10373" s="199" t="s">
        <v>166</v>
      </c>
      <c r="F10373" s="200"/>
      <c r="G10373" s="200"/>
      <c r="H10373" s="200"/>
      <c r="I10373" s="200">
        <v>45769</v>
      </c>
      <c r="J10373" s="143">
        <f t="shared" si="162"/>
        <v>45769</v>
      </c>
      <c r="K10373" s="202">
        <v>1</v>
      </c>
      <c r="L10373" s="285" t="s">
        <v>7467</v>
      </c>
      <c r="M10373" s="223"/>
      <c r="N10373" s="203"/>
      <c r="O10373" s="222" t="s">
        <v>326</v>
      </c>
    </row>
    <row r="10374" spans="1:15" ht="29.25" customHeight="1">
      <c r="A10374" s="221" t="s">
        <v>2861</v>
      </c>
      <c r="B10374" s="221" t="s">
        <v>412</v>
      </c>
      <c r="C10374" s="222" t="s">
        <v>274</v>
      </c>
      <c r="D10374" s="222" t="s">
        <v>413</v>
      </c>
      <c r="E10374" s="199" t="s">
        <v>163</v>
      </c>
      <c r="F10374" s="200" t="s">
        <v>6899</v>
      </c>
      <c r="G10374" s="200" t="s">
        <v>6900</v>
      </c>
      <c r="H10374" s="200"/>
      <c r="I10374" s="200">
        <v>45770</v>
      </c>
      <c r="J10374" s="143">
        <f t="shared" si="162"/>
        <v>45770</v>
      </c>
      <c r="K10374" s="202">
        <v>3.5</v>
      </c>
      <c r="L10374" s="284" t="s">
        <v>7468</v>
      </c>
      <c r="M10374" s="223"/>
      <c r="N10374" s="203"/>
      <c r="O10374" s="222" t="s">
        <v>326</v>
      </c>
    </row>
    <row r="10375" spans="1:15" ht="29.25" customHeight="1">
      <c r="A10375" s="221" t="s">
        <v>2861</v>
      </c>
      <c r="B10375" s="221" t="s">
        <v>412</v>
      </c>
      <c r="C10375" s="222" t="s">
        <v>274</v>
      </c>
      <c r="D10375" s="222" t="s">
        <v>413</v>
      </c>
      <c r="E10375" s="199" t="s">
        <v>166</v>
      </c>
      <c r="F10375" s="200"/>
      <c r="G10375" s="200"/>
      <c r="H10375" s="200"/>
      <c r="I10375" s="200">
        <v>45770</v>
      </c>
      <c r="J10375" s="143">
        <f t="shared" si="162"/>
        <v>45770</v>
      </c>
      <c r="K10375" s="202">
        <v>2</v>
      </c>
      <c r="L10375" s="284" t="s">
        <v>7469</v>
      </c>
      <c r="M10375" s="223"/>
      <c r="N10375" s="203"/>
      <c r="O10375" s="222" t="s">
        <v>326</v>
      </c>
    </row>
    <row r="10376" spans="1:15" ht="29.25" customHeight="1">
      <c r="A10376" s="221" t="s">
        <v>2861</v>
      </c>
      <c r="B10376" s="221" t="s">
        <v>412</v>
      </c>
      <c r="C10376" s="222" t="s">
        <v>274</v>
      </c>
      <c r="D10376" s="222" t="s">
        <v>413</v>
      </c>
      <c r="E10376" s="199" t="s">
        <v>166</v>
      </c>
      <c r="F10376" s="200"/>
      <c r="G10376" s="200"/>
      <c r="H10376" s="200"/>
      <c r="I10376" s="200">
        <v>45770</v>
      </c>
      <c r="J10376" s="143">
        <f t="shared" si="162"/>
        <v>45770</v>
      </c>
      <c r="K10376" s="202">
        <v>1.5</v>
      </c>
      <c r="L10376" s="285" t="s">
        <v>7470</v>
      </c>
      <c r="M10376" s="223"/>
      <c r="N10376" s="203"/>
      <c r="O10376" s="222" t="s">
        <v>326</v>
      </c>
    </row>
    <row r="10377" spans="1:15" ht="29.25" customHeight="1">
      <c r="A10377" s="221" t="s">
        <v>2861</v>
      </c>
      <c r="B10377" s="221" t="s">
        <v>412</v>
      </c>
      <c r="C10377" s="222" t="s">
        <v>274</v>
      </c>
      <c r="D10377" s="222" t="s">
        <v>413</v>
      </c>
      <c r="E10377" s="199" t="s">
        <v>178</v>
      </c>
      <c r="F10377" s="200"/>
      <c r="G10377" s="200"/>
      <c r="H10377" s="200"/>
      <c r="I10377" s="200">
        <v>45770</v>
      </c>
      <c r="J10377" s="143">
        <f t="shared" si="162"/>
        <v>45770</v>
      </c>
      <c r="K10377" s="202">
        <v>1</v>
      </c>
      <c r="L10377" s="285" t="s">
        <v>216</v>
      </c>
      <c r="M10377" s="223"/>
      <c r="N10377" s="203"/>
      <c r="O10377" s="222" t="s">
        <v>326</v>
      </c>
    </row>
    <row r="10378" spans="1:15" ht="29.25" customHeight="1">
      <c r="A10378" s="221" t="s">
        <v>2861</v>
      </c>
      <c r="B10378" s="221" t="s">
        <v>412</v>
      </c>
      <c r="C10378" s="222" t="s">
        <v>274</v>
      </c>
      <c r="D10378" s="222" t="s">
        <v>413</v>
      </c>
      <c r="E10378" s="199" t="s">
        <v>178</v>
      </c>
      <c r="F10378" s="200"/>
      <c r="G10378" s="200"/>
      <c r="H10378" s="200"/>
      <c r="I10378" s="200">
        <v>45771</v>
      </c>
      <c r="J10378" s="143">
        <f t="shared" si="162"/>
        <v>45771</v>
      </c>
      <c r="K10378" s="202">
        <v>1</v>
      </c>
      <c r="L10378" s="285" t="s">
        <v>218</v>
      </c>
      <c r="M10378" s="223"/>
      <c r="N10378" s="203"/>
      <c r="O10378" s="222" t="s">
        <v>326</v>
      </c>
    </row>
    <row r="10379" spans="1:15" ht="29.25" customHeight="1">
      <c r="A10379" s="221" t="s">
        <v>2861</v>
      </c>
      <c r="B10379" s="221" t="s">
        <v>412</v>
      </c>
      <c r="C10379" s="222" t="s">
        <v>274</v>
      </c>
      <c r="D10379" s="222" t="s">
        <v>413</v>
      </c>
      <c r="E10379" s="199" t="s">
        <v>166</v>
      </c>
      <c r="F10379" s="200"/>
      <c r="G10379" s="200"/>
      <c r="H10379" s="200"/>
      <c r="I10379" s="200">
        <v>45771</v>
      </c>
      <c r="J10379" s="143">
        <f t="shared" si="162"/>
        <v>45771</v>
      </c>
      <c r="K10379" s="202">
        <v>1</v>
      </c>
      <c r="L10379" s="284" t="s">
        <v>7656</v>
      </c>
      <c r="M10379" s="223"/>
      <c r="N10379" s="203"/>
      <c r="O10379" s="222" t="s">
        <v>326</v>
      </c>
    </row>
    <row r="10380" spans="1:15" ht="29.25" customHeight="1">
      <c r="A10380" s="221" t="s">
        <v>2861</v>
      </c>
      <c r="B10380" s="221" t="s">
        <v>412</v>
      </c>
      <c r="C10380" s="222" t="s">
        <v>274</v>
      </c>
      <c r="D10380" s="222" t="s">
        <v>413</v>
      </c>
      <c r="E10380" s="199" t="s">
        <v>166</v>
      </c>
      <c r="F10380" s="200"/>
      <c r="G10380" s="200"/>
      <c r="H10380" s="200"/>
      <c r="I10380" s="200">
        <v>45771</v>
      </c>
      <c r="J10380" s="143">
        <f t="shared" si="162"/>
        <v>45771</v>
      </c>
      <c r="K10380" s="202">
        <v>6</v>
      </c>
      <c r="L10380" s="284" t="s">
        <v>7657</v>
      </c>
      <c r="M10380" s="223"/>
      <c r="N10380" s="203"/>
      <c r="O10380" s="222" t="s">
        <v>326</v>
      </c>
    </row>
    <row r="10381" spans="1:15" ht="29.25" customHeight="1">
      <c r="A10381" s="221" t="s">
        <v>2861</v>
      </c>
      <c r="B10381" s="221" t="s">
        <v>412</v>
      </c>
      <c r="C10381" s="222" t="s">
        <v>274</v>
      </c>
      <c r="D10381" s="222" t="s">
        <v>413</v>
      </c>
      <c r="E10381" s="199" t="s">
        <v>163</v>
      </c>
      <c r="F10381" s="200" t="s">
        <v>6877</v>
      </c>
      <c r="G10381" s="200" t="s">
        <v>6878</v>
      </c>
      <c r="H10381" s="200" t="s">
        <v>7349</v>
      </c>
      <c r="I10381" s="200">
        <v>45772</v>
      </c>
      <c r="J10381" s="143">
        <f t="shared" si="162"/>
        <v>45772</v>
      </c>
      <c r="K10381" s="202">
        <v>4</v>
      </c>
      <c r="L10381" s="285" t="s">
        <v>428</v>
      </c>
      <c r="M10381" s="223"/>
      <c r="N10381" s="203">
        <v>0.7</v>
      </c>
      <c r="O10381" s="222" t="s">
        <v>943</v>
      </c>
    </row>
    <row r="10382" spans="1:15" ht="29.25" customHeight="1">
      <c r="A10382" s="221" t="s">
        <v>2861</v>
      </c>
      <c r="B10382" s="221" t="s">
        <v>412</v>
      </c>
      <c r="C10382" s="222" t="s">
        <v>274</v>
      </c>
      <c r="D10382" s="222" t="s">
        <v>413</v>
      </c>
      <c r="E10382" s="199" t="s">
        <v>163</v>
      </c>
      <c r="F10382" s="200" t="s">
        <v>6877</v>
      </c>
      <c r="G10382" s="200" t="s">
        <v>6878</v>
      </c>
      <c r="H10382" s="200" t="s">
        <v>7348</v>
      </c>
      <c r="I10382" s="200">
        <v>45772</v>
      </c>
      <c r="J10382" s="143">
        <f t="shared" si="162"/>
        <v>45772</v>
      </c>
      <c r="K10382" s="202">
        <v>4</v>
      </c>
      <c r="L10382" s="285" t="s">
        <v>429</v>
      </c>
      <c r="M10382" s="223"/>
      <c r="N10382" s="203">
        <v>0.51249999999999996</v>
      </c>
      <c r="O10382" s="222" t="s">
        <v>943</v>
      </c>
    </row>
    <row r="10383" spans="1:15" ht="29.25" customHeight="1">
      <c r="A10383" s="221" t="s">
        <v>2861</v>
      </c>
      <c r="B10383" s="221" t="s">
        <v>412</v>
      </c>
      <c r="C10383" s="222" t="s">
        <v>274</v>
      </c>
      <c r="D10383" s="222" t="s">
        <v>413</v>
      </c>
      <c r="E10383" s="199" t="s">
        <v>166</v>
      </c>
      <c r="F10383" s="200"/>
      <c r="G10383" s="200"/>
      <c r="H10383" s="200"/>
      <c r="I10383" s="200">
        <v>45775</v>
      </c>
      <c r="J10383" s="143">
        <f t="shared" si="162"/>
        <v>45775</v>
      </c>
      <c r="K10383" s="202">
        <v>1</v>
      </c>
      <c r="L10383" s="284" t="s">
        <v>7658</v>
      </c>
      <c r="M10383" s="223"/>
      <c r="N10383" s="203"/>
      <c r="O10383" s="222" t="s">
        <v>326</v>
      </c>
    </row>
    <row r="10384" spans="1:15" ht="29.25" customHeight="1">
      <c r="A10384" s="221" t="s">
        <v>2861</v>
      </c>
      <c r="B10384" s="221" t="s">
        <v>412</v>
      </c>
      <c r="C10384" s="222" t="s">
        <v>274</v>
      </c>
      <c r="D10384" s="222" t="s">
        <v>413</v>
      </c>
      <c r="E10384" s="199" t="s">
        <v>178</v>
      </c>
      <c r="F10384" s="200"/>
      <c r="G10384" s="200"/>
      <c r="H10384" s="200"/>
      <c r="I10384" s="200">
        <v>45775</v>
      </c>
      <c r="J10384" s="143">
        <f t="shared" si="162"/>
        <v>45775</v>
      </c>
      <c r="K10384" s="202">
        <v>1.5</v>
      </c>
      <c r="L10384" s="285" t="s">
        <v>742</v>
      </c>
      <c r="M10384" s="223"/>
      <c r="N10384" s="203"/>
      <c r="O10384" s="222" t="s">
        <v>326</v>
      </c>
    </row>
    <row r="10385" spans="1:15" ht="29.25" customHeight="1">
      <c r="A10385" s="221" t="s">
        <v>2861</v>
      </c>
      <c r="B10385" s="221" t="s">
        <v>412</v>
      </c>
      <c r="C10385" s="222" t="s">
        <v>274</v>
      </c>
      <c r="D10385" s="222" t="s">
        <v>413</v>
      </c>
      <c r="E10385" s="199" t="s">
        <v>166</v>
      </c>
      <c r="F10385" s="200"/>
      <c r="G10385" s="200"/>
      <c r="H10385" s="200"/>
      <c r="I10385" s="200">
        <v>45775</v>
      </c>
      <c r="J10385" s="143">
        <f t="shared" si="162"/>
        <v>45775</v>
      </c>
      <c r="K10385" s="202">
        <v>1</v>
      </c>
      <c r="L10385" s="285" t="s">
        <v>7660</v>
      </c>
      <c r="M10385" s="223"/>
      <c r="N10385" s="203"/>
      <c r="O10385" s="222" t="s">
        <v>326</v>
      </c>
    </row>
    <row r="10386" spans="1:15" ht="29.25" customHeight="1">
      <c r="A10386" s="221" t="s">
        <v>2861</v>
      </c>
      <c r="B10386" s="221" t="s">
        <v>412</v>
      </c>
      <c r="C10386" s="222" t="s">
        <v>274</v>
      </c>
      <c r="D10386" s="222" t="s">
        <v>413</v>
      </c>
      <c r="E10386" s="199" t="s">
        <v>163</v>
      </c>
      <c r="F10386" s="200" t="s">
        <v>6877</v>
      </c>
      <c r="G10386" s="200" t="s">
        <v>6878</v>
      </c>
      <c r="H10386" s="200" t="s">
        <v>7349</v>
      </c>
      <c r="I10386" s="200">
        <v>45775</v>
      </c>
      <c r="J10386" s="143">
        <f t="shared" si="162"/>
        <v>45775</v>
      </c>
      <c r="K10386" s="202">
        <v>6</v>
      </c>
      <c r="L10386" s="284" t="s">
        <v>7659</v>
      </c>
      <c r="M10386" s="223"/>
      <c r="N10386" s="203">
        <v>0.7</v>
      </c>
      <c r="O10386" s="222" t="s">
        <v>943</v>
      </c>
    </row>
    <row r="10387" spans="1:15" ht="29.25" customHeight="1">
      <c r="A10387" s="221" t="s">
        <v>2861</v>
      </c>
      <c r="B10387" s="221" t="s">
        <v>412</v>
      </c>
      <c r="C10387" s="222" t="s">
        <v>274</v>
      </c>
      <c r="D10387" s="222" t="s">
        <v>413</v>
      </c>
      <c r="E10387" s="199" t="s">
        <v>163</v>
      </c>
      <c r="F10387" s="200" t="s">
        <v>6899</v>
      </c>
      <c r="G10387" s="200" t="s">
        <v>6900</v>
      </c>
      <c r="H10387" s="200"/>
      <c r="I10387" s="200">
        <v>45776</v>
      </c>
      <c r="J10387" s="143">
        <f t="shared" si="162"/>
        <v>45776</v>
      </c>
      <c r="K10387" s="202">
        <v>7</v>
      </c>
      <c r="L10387" s="285" t="s">
        <v>7661</v>
      </c>
      <c r="M10387" s="223"/>
      <c r="N10387" s="203"/>
      <c r="O10387" s="222" t="s">
        <v>326</v>
      </c>
    </row>
    <row r="10388" spans="1:15" ht="29.25" customHeight="1">
      <c r="A10388" s="221" t="s">
        <v>2861</v>
      </c>
      <c r="B10388" s="221" t="s">
        <v>412</v>
      </c>
      <c r="C10388" s="222" t="s">
        <v>274</v>
      </c>
      <c r="D10388" s="222" t="s">
        <v>413</v>
      </c>
      <c r="E10388" s="199" t="s">
        <v>166</v>
      </c>
      <c r="F10388" s="200"/>
      <c r="G10388" s="200"/>
      <c r="H10388" s="200"/>
      <c r="I10388" s="200">
        <v>45776</v>
      </c>
      <c r="J10388" s="143">
        <f t="shared" si="162"/>
        <v>45776</v>
      </c>
      <c r="K10388" s="202">
        <v>1.5</v>
      </c>
      <c r="L10388" s="285" t="s">
        <v>7662</v>
      </c>
      <c r="M10388" s="223"/>
      <c r="N10388" s="203"/>
      <c r="O10388" s="222" t="s">
        <v>326</v>
      </c>
    </row>
    <row r="10389" spans="1:15" ht="29.25" customHeight="1">
      <c r="A10389" s="221" t="s">
        <v>2861</v>
      </c>
      <c r="B10389" s="221" t="s">
        <v>412</v>
      </c>
      <c r="C10389" s="222" t="s">
        <v>274</v>
      </c>
      <c r="D10389" s="222" t="s">
        <v>413</v>
      </c>
      <c r="E10389" s="199" t="s">
        <v>163</v>
      </c>
      <c r="F10389" s="200" t="s">
        <v>6877</v>
      </c>
      <c r="G10389" s="200" t="s">
        <v>6878</v>
      </c>
      <c r="H10389" s="200"/>
      <c r="I10389" s="200">
        <v>45777</v>
      </c>
      <c r="J10389" s="143">
        <f t="shared" si="162"/>
        <v>45777</v>
      </c>
      <c r="K10389" s="202">
        <v>4</v>
      </c>
      <c r="L10389" s="285" t="s">
        <v>7663</v>
      </c>
      <c r="M10389" s="223"/>
      <c r="N10389" s="203"/>
      <c r="O10389" s="222" t="s">
        <v>326</v>
      </c>
    </row>
    <row r="10390" spans="1:15" ht="29.25" customHeight="1">
      <c r="A10390" s="221" t="s">
        <v>2861</v>
      </c>
      <c r="B10390" s="221" t="s">
        <v>412</v>
      </c>
      <c r="C10390" s="222" t="s">
        <v>274</v>
      </c>
      <c r="D10390" s="222" t="s">
        <v>413</v>
      </c>
      <c r="E10390" s="199" t="s">
        <v>163</v>
      </c>
      <c r="F10390" s="200" t="s">
        <v>6899</v>
      </c>
      <c r="G10390" s="200" t="s">
        <v>6900</v>
      </c>
      <c r="H10390" s="200"/>
      <c r="I10390" s="200">
        <v>45777</v>
      </c>
      <c r="J10390" s="143">
        <f t="shared" si="162"/>
        <v>45777</v>
      </c>
      <c r="K10390" s="202">
        <v>3</v>
      </c>
      <c r="L10390" s="285" t="s">
        <v>7664</v>
      </c>
      <c r="M10390" s="223"/>
      <c r="N10390" s="203"/>
      <c r="O10390" s="222" t="s">
        <v>326</v>
      </c>
    </row>
    <row r="10391" spans="1:15" ht="29.25" customHeight="1">
      <c r="A10391" s="221" t="s">
        <v>2861</v>
      </c>
      <c r="B10391" s="221" t="s">
        <v>412</v>
      </c>
      <c r="C10391" s="222" t="s">
        <v>274</v>
      </c>
      <c r="D10391" s="222" t="s">
        <v>413</v>
      </c>
      <c r="E10391" s="199" t="s">
        <v>166</v>
      </c>
      <c r="F10391" s="200"/>
      <c r="G10391" s="200"/>
      <c r="H10391" s="200"/>
      <c r="I10391" s="200">
        <v>45777</v>
      </c>
      <c r="J10391" s="143">
        <f t="shared" si="162"/>
        <v>45777</v>
      </c>
      <c r="K10391" s="202">
        <v>1</v>
      </c>
      <c r="L10391" s="285" t="s">
        <v>7665</v>
      </c>
      <c r="M10391" s="223"/>
      <c r="N10391" s="203"/>
      <c r="O10391" s="222" t="s">
        <v>326</v>
      </c>
    </row>
    <row r="10392" spans="1:15" ht="29.25" customHeight="1">
      <c r="A10392" s="221" t="s">
        <v>2861</v>
      </c>
      <c r="B10392" s="221" t="s">
        <v>412</v>
      </c>
      <c r="C10392" s="222" t="s">
        <v>274</v>
      </c>
      <c r="D10392" s="222" t="s">
        <v>413</v>
      </c>
      <c r="E10392" s="199" t="s">
        <v>178</v>
      </c>
      <c r="F10392" s="200"/>
      <c r="G10392" s="200"/>
      <c r="H10392" s="200"/>
      <c r="I10392" s="200">
        <v>45782</v>
      </c>
      <c r="J10392" s="143">
        <f t="shared" si="162"/>
        <v>45782</v>
      </c>
      <c r="K10392" s="202">
        <v>2</v>
      </c>
      <c r="L10392" s="285" t="s">
        <v>7812</v>
      </c>
      <c r="M10392" s="223"/>
      <c r="N10392" s="203"/>
      <c r="O10392" s="222" t="s">
        <v>326</v>
      </c>
    </row>
    <row r="10393" spans="1:15" ht="29.25" customHeight="1">
      <c r="A10393" s="221" t="s">
        <v>2861</v>
      </c>
      <c r="B10393" s="221" t="s">
        <v>412</v>
      </c>
      <c r="C10393" s="222" t="s">
        <v>274</v>
      </c>
      <c r="D10393" s="222" t="s">
        <v>413</v>
      </c>
      <c r="E10393" s="199" t="s">
        <v>165</v>
      </c>
      <c r="F10393" s="200"/>
      <c r="G10393" s="200"/>
      <c r="H10393" s="200"/>
      <c r="I10393" s="200">
        <v>45782</v>
      </c>
      <c r="J10393" s="143">
        <f t="shared" si="162"/>
        <v>45782</v>
      </c>
      <c r="K10393" s="202">
        <v>4</v>
      </c>
      <c r="L10393" s="285" t="s">
        <v>7813</v>
      </c>
      <c r="M10393" s="223"/>
      <c r="N10393" s="203"/>
      <c r="O10393" s="222" t="s">
        <v>326</v>
      </c>
    </row>
    <row r="10394" spans="1:15" ht="29.25" customHeight="1">
      <c r="A10394" s="221" t="s">
        <v>2861</v>
      </c>
      <c r="B10394" s="221" t="s">
        <v>412</v>
      </c>
      <c r="C10394" s="222" t="s">
        <v>274</v>
      </c>
      <c r="D10394" s="222" t="s">
        <v>413</v>
      </c>
      <c r="E10394" s="199" t="s">
        <v>163</v>
      </c>
      <c r="F10394" s="200" t="s">
        <v>6877</v>
      </c>
      <c r="G10394" s="200" t="s">
        <v>6878</v>
      </c>
      <c r="H10394" s="200" t="s">
        <v>7349</v>
      </c>
      <c r="I10394" s="200">
        <v>45782</v>
      </c>
      <c r="J10394" s="143">
        <f t="shared" si="162"/>
        <v>45782</v>
      </c>
      <c r="K10394" s="202">
        <v>3</v>
      </c>
      <c r="L10394" s="285" t="s">
        <v>428</v>
      </c>
      <c r="M10394" s="223"/>
      <c r="N10394" s="203">
        <v>0.7</v>
      </c>
      <c r="O10394" s="222" t="s">
        <v>943</v>
      </c>
    </row>
    <row r="10395" spans="1:15" ht="29.25" customHeight="1">
      <c r="A10395" s="221" t="s">
        <v>2861</v>
      </c>
      <c r="B10395" s="221" t="s">
        <v>412</v>
      </c>
      <c r="C10395" s="222" t="s">
        <v>274</v>
      </c>
      <c r="D10395" s="222" t="s">
        <v>413</v>
      </c>
      <c r="E10395" s="199" t="s">
        <v>163</v>
      </c>
      <c r="F10395" s="200" t="s">
        <v>6899</v>
      </c>
      <c r="G10395" s="200" t="s">
        <v>6900</v>
      </c>
      <c r="H10395" s="200"/>
      <c r="I10395" s="200">
        <v>45783</v>
      </c>
      <c r="J10395" s="143">
        <f t="shared" si="162"/>
        <v>45783</v>
      </c>
      <c r="K10395" s="202">
        <v>5.5</v>
      </c>
      <c r="L10395" s="285" t="s">
        <v>7814</v>
      </c>
      <c r="M10395" s="223"/>
      <c r="N10395" s="203"/>
      <c r="O10395" s="222" t="s">
        <v>326</v>
      </c>
    </row>
    <row r="10396" spans="1:15" ht="29.25" customHeight="1">
      <c r="A10396" s="221" t="s">
        <v>2861</v>
      </c>
      <c r="B10396" s="221" t="s">
        <v>412</v>
      </c>
      <c r="C10396" s="222" t="s">
        <v>274</v>
      </c>
      <c r="D10396" s="222" t="s">
        <v>413</v>
      </c>
      <c r="E10396" s="199" t="s">
        <v>163</v>
      </c>
      <c r="F10396" s="200" t="s">
        <v>6877</v>
      </c>
      <c r="G10396" s="200" t="s">
        <v>6878</v>
      </c>
      <c r="H10396" s="200" t="s">
        <v>7355</v>
      </c>
      <c r="I10396" s="200">
        <v>45783</v>
      </c>
      <c r="J10396" s="143">
        <f t="shared" si="162"/>
        <v>45783</v>
      </c>
      <c r="K10396" s="202">
        <v>3</v>
      </c>
      <c r="L10396" s="285" t="s">
        <v>428</v>
      </c>
      <c r="M10396" s="223"/>
      <c r="N10396" s="203">
        <v>0.59375</v>
      </c>
      <c r="O10396" s="222" t="s">
        <v>942</v>
      </c>
    </row>
    <row r="10397" spans="1:15" ht="29.25" customHeight="1">
      <c r="A10397" s="221" t="s">
        <v>2861</v>
      </c>
      <c r="B10397" s="221" t="s">
        <v>412</v>
      </c>
      <c r="C10397" s="222" t="s">
        <v>274</v>
      </c>
      <c r="D10397" s="222" t="s">
        <v>413</v>
      </c>
      <c r="E10397" s="199" t="s">
        <v>163</v>
      </c>
      <c r="F10397" s="200" t="s">
        <v>6899</v>
      </c>
      <c r="G10397" s="200" t="s">
        <v>6900</v>
      </c>
      <c r="H10397" s="200"/>
      <c r="I10397" s="200">
        <v>45784</v>
      </c>
      <c r="J10397" s="143">
        <f t="shared" si="162"/>
        <v>45784</v>
      </c>
      <c r="K10397" s="202">
        <v>6.5</v>
      </c>
      <c r="L10397" s="284" t="s">
        <v>7815</v>
      </c>
      <c r="M10397" s="223"/>
      <c r="N10397" s="203"/>
      <c r="O10397" s="222" t="s">
        <v>326</v>
      </c>
    </row>
    <row r="10398" spans="1:15" ht="29.25" customHeight="1">
      <c r="A10398" s="221" t="s">
        <v>2861</v>
      </c>
      <c r="B10398" s="221" t="s">
        <v>412</v>
      </c>
      <c r="C10398" s="222" t="s">
        <v>274</v>
      </c>
      <c r="D10398" s="222" t="s">
        <v>413</v>
      </c>
      <c r="E10398" s="199" t="s">
        <v>166</v>
      </c>
      <c r="F10398" s="200"/>
      <c r="G10398" s="200"/>
      <c r="H10398" s="200"/>
      <c r="I10398" s="200">
        <v>45784</v>
      </c>
      <c r="J10398" s="143">
        <f t="shared" si="162"/>
        <v>45784</v>
      </c>
      <c r="K10398" s="202">
        <v>2</v>
      </c>
      <c r="L10398" s="285" t="s">
        <v>7816</v>
      </c>
      <c r="M10398" s="223"/>
      <c r="N10398" s="203"/>
      <c r="O10398" s="222" t="s">
        <v>326</v>
      </c>
    </row>
    <row r="10399" spans="1:15" ht="29.25" customHeight="1">
      <c r="A10399" s="221" t="s">
        <v>2861</v>
      </c>
      <c r="B10399" s="221" t="s">
        <v>412</v>
      </c>
      <c r="C10399" s="222" t="s">
        <v>274</v>
      </c>
      <c r="D10399" s="222" t="s">
        <v>413</v>
      </c>
      <c r="E10399" s="199" t="s">
        <v>166</v>
      </c>
      <c r="F10399" s="200"/>
      <c r="G10399" s="200"/>
      <c r="H10399" s="200"/>
      <c r="I10399" s="200">
        <v>45785</v>
      </c>
      <c r="J10399" s="143">
        <f t="shared" si="162"/>
        <v>45785</v>
      </c>
      <c r="K10399" s="202">
        <v>3.5</v>
      </c>
      <c r="L10399" s="285" t="s">
        <v>8025</v>
      </c>
      <c r="M10399" s="223"/>
      <c r="N10399" s="203"/>
      <c r="O10399" s="222" t="s">
        <v>326</v>
      </c>
    </row>
    <row r="10400" spans="1:15" ht="29.25" customHeight="1">
      <c r="A10400" s="221" t="s">
        <v>2861</v>
      </c>
      <c r="B10400" s="221" t="s">
        <v>412</v>
      </c>
      <c r="C10400" s="222" t="s">
        <v>274</v>
      </c>
      <c r="D10400" s="222" t="s">
        <v>413</v>
      </c>
      <c r="E10400" s="199" t="s">
        <v>178</v>
      </c>
      <c r="F10400" s="200"/>
      <c r="G10400" s="200"/>
      <c r="H10400" s="200"/>
      <c r="I10400" s="200">
        <v>45785</v>
      </c>
      <c r="J10400" s="143">
        <f t="shared" si="162"/>
        <v>45785</v>
      </c>
      <c r="K10400" s="202">
        <v>1</v>
      </c>
      <c r="L10400" s="285" t="s">
        <v>218</v>
      </c>
      <c r="M10400" s="223"/>
      <c r="N10400" s="203"/>
      <c r="O10400" s="222" t="s">
        <v>326</v>
      </c>
    </row>
    <row r="10401" spans="1:15" ht="29.25" customHeight="1">
      <c r="A10401" s="221" t="s">
        <v>2861</v>
      </c>
      <c r="B10401" s="221" t="s">
        <v>412</v>
      </c>
      <c r="C10401" s="222" t="s">
        <v>274</v>
      </c>
      <c r="D10401" s="222" t="s">
        <v>413</v>
      </c>
      <c r="E10401" s="199" t="s">
        <v>163</v>
      </c>
      <c r="F10401" s="200" t="s">
        <v>6899</v>
      </c>
      <c r="G10401" s="200" t="s">
        <v>6900</v>
      </c>
      <c r="H10401" s="200"/>
      <c r="I10401" s="200">
        <v>45785</v>
      </c>
      <c r="J10401" s="143">
        <f t="shared" si="162"/>
        <v>45785</v>
      </c>
      <c r="K10401" s="202">
        <v>3.5</v>
      </c>
      <c r="L10401" s="285" t="s">
        <v>433</v>
      </c>
      <c r="M10401" s="223"/>
      <c r="N10401" s="203"/>
      <c r="O10401" s="222" t="s">
        <v>326</v>
      </c>
    </row>
    <row r="10402" spans="1:15" ht="29.25" customHeight="1">
      <c r="A10402" s="221" t="s">
        <v>2861</v>
      </c>
      <c r="B10402" s="221" t="s">
        <v>412</v>
      </c>
      <c r="C10402" s="222" t="s">
        <v>274</v>
      </c>
      <c r="D10402" s="222" t="s">
        <v>413</v>
      </c>
      <c r="E10402" s="199" t="s">
        <v>163</v>
      </c>
      <c r="F10402" s="200" t="s">
        <v>6899</v>
      </c>
      <c r="G10402" s="200" t="s">
        <v>6900</v>
      </c>
      <c r="H10402" s="200"/>
      <c r="I10402" s="200">
        <v>45786</v>
      </c>
      <c r="J10402" s="143">
        <f t="shared" si="162"/>
        <v>45786</v>
      </c>
      <c r="K10402" s="202">
        <v>6.5</v>
      </c>
      <c r="L10402" s="284" t="s">
        <v>8026</v>
      </c>
      <c r="M10402" s="223"/>
      <c r="N10402" s="203"/>
      <c r="O10402" s="222" t="s">
        <v>326</v>
      </c>
    </row>
    <row r="10403" spans="1:15" ht="29.25" customHeight="1">
      <c r="A10403" s="221" t="s">
        <v>2861</v>
      </c>
      <c r="B10403" s="221" t="s">
        <v>412</v>
      </c>
      <c r="C10403" s="222" t="s">
        <v>274</v>
      </c>
      <c r="D10403" s="222" t="s">
        <v>413</v>
      </c>
      <c r="E10403" s="199" t="s">
        <v>178</v>
      </c>
      <c r="F10403" s="200"/>
      <c r="G10403" s="200"/>
      <c r="H10403" s="200"/>
      <c r="I10403" s="200">
        <v>45786</v>
      </c>
      <c r="J10403" s="143">
        <f t="shared" si="162"/>
        <v>45786</v>
      </c>
      <c r="K10403" s="202">
        <v>1.5</v>
      </c>
      <c r="L10403" s="284" t="s">
        <v>8027</v>
      </c>
      <c r="M10403" s="223"/>
      <c r="N10403" s="203"/>
      <c r="O10403" s="222" t="s">
        <v>326</v>
      </c>
    </row>
    <row r="10404" spans="1:15" ht="29.25" customHeight="1">
      <c r="A10404" s="221" t="s">
        <v>2861</v>
      </c>
      <c r="B10404" s="221" t="s">
        <v>412</v>
      </c>
      <c r="C10404" s="222" t="s">
        <v>274</v>
      </c>
      <c r="D10404" s="222" t="s">
        <v>413</v>
      </c>
      <c r="E10404" s="199" t="s">
        <v>178</v>
      </c>
      <c r="F10404" s="200"/>
      <c r="G10404" s="200"/>
      <c r="H10404" s="200"/>
      <c r="I10404" s="200">
        <v>45789</v>
      </c>
      <c r="J10404" s="143">
        <f t="shared" si="162"/>
        <v>45789</v>
      </c>
      <c r="K10404" s="202">
        <v>1</v>
      </c>
      <c r="L10404" s="285" t="s">
        <v>8028</v>
      </c>
      <c r="M10404" s="223"/>
      <c r="N10404" s="203"/>
      <c r="O10404" s="222" t="s">
        <v>326</v>
      </c>
    </row>
    <row r="10405" spans="1:15" ht="29.25" customHeight="1">
      <c r="A10405" s="221" t="s">
        <v>2861</v>
      </c>
      <c r="B10405" s="221" t="s">
        <v>412</v>
      </c>
      <c r="C10405" s="222" t="s">
        <v>274</v>
      </c>
      <c r="D10405" s="222" t="s">
        <v>413</v>
      </c>
      <c r="E10405" s="199" t="s">
        <v>163</v>
      </c>
      <c r="F10405" s="200" t="s">
        <v>6899</v>
      </c>
      <c r="G10405" s="200" t="s">
        <v>6900</v>
      </c>
      <c r="H10405" s="200"/>
      <c r="I10405" s="200">
        <v>45789</v>
      </c>
      <c r="J10405" s="143">
        <f t="shared" si="162"/>
        <v>45789</v>
      </c>
      <c r="K10405" s="202">
        <v>7.5</v>
      </c>
      <c r="L10405" s="284" t="s">
        <v>8029</v>
      </c>
      <c r="M10405" s="223"/>
      <c r="N10405" s="203"/>
      <c r="O10405" s="222" t="s">
        <v>326</v>
      </c>
    </row>
    <row r="10406" spans="1:15" ht="29.25" customHeight="1">
      <c r="A10406" s="221" t="s">
        <v>2861</v>
      </c>
      <c r="B10406" s="221" t="s">
        <v>412</v>
      </c>
      <c r="C10406" s="222" t="s">
        <v>274</v>
      </c>
      <c r="D10406" s="222" t="s">
        <v>413</v>
      </c>
      <c r="E10406" s="199" t="s">
        <v>178</v>
      </c>
      <c r="F10406" s="200"/>
      <c r="G10406" s="200"/>
      <c r="H10406" s="200"/>
      <c r="I10406" s="200">
        <v>45789</v>
      </c>
      <c r="J10406" s="143">
        <f t="shared" si="162"/>
        <v>45789</v>
      </c>
      <c r="K10406" s="202">
        <v>0.5</v>
      </c>
      <c r="L10406" s="285" t="s">
        <v>742</v>
      </c>
      <c r="M10406" s="223"/>
      <c r="N10406" s="203"/>
      <c r="O10406" s="222" t="s">
        <v>326</v>
      </c>
    </row>
    <row r="10407" spans="1:15" ht="29.25" customHeight="1">
      <c r="A10407" s="221" t="s">
        <v>2861</v>
      </c>
      <c r="B10407" s="221" t="s">
        <v>412</v>
      </c>
      <c r="C10407" s="222" t="s">
        <v>274</v>
      </c>
      <c r="D10407" s="222" t="s">
        <v>413</v>
      </c>
      <c r="E10407" s="199" t="s">
        <v>163</v>
      </c>
      <c r="F10407" s="200" t="s">
        <v>6899</v>
      </c>
      <c r="G10407" s="200" t="s">
        <v>6900</v>
      </c>
      <c r="H10407" s="200"/>
      <c r="I10407" s="200">
        <v>45790</v>
      </c>
      <c r="J10407" s="143">
        <f t="shared" si="162"/>
        <v>45790</v>
      </c>
      <c r="K10407" s="202">
        <v>3.5</v>
      </c>
      <c r="L10407" s="285" t="s">
        <v>8030</v>
      </c>
      <c r="M10407" s="223"/>
      <c r="N10407" s="203"/>
      <c r="O10407" s="222" t="s">
        <v>326</v>
      </c>
    </row>
    <row r="10408" spans="1:15" ht="29.25" customHeight="1">
      <c r="A10408" s="221" t="s">
        <v>2861</v>
      </c>
      <c r="B10408" s="221" t="s">
        <v>412</v>
      </c>
      <c r="C10408" s="222" t="s">
        <v>274</v>
      </c>
      <c r="D10408" s="222" t="s">
        <v>413</v>
      </c>
      <c r="E10408" s="199" t="s">
        <v>178</v>
      </c>
      <c r="F10408" s="200"/>
      <c r="G10408" s="200"/>
      <c r="H10408" s="200"/>
      <c r="I10408" s="200">
        <v>45790</v>
      </c>
      <c r="J10408" s="143">
        <f t="shared" si="162"/>
        <v>45790</v>
      </c>
      <c r="K10408" s="202">
        <v>1.5</v>
      </c>
      <c r="L10408" s="285" t="s">
        <v>8031</v>
      </c>
      <c r="M10408" s="223"/>
      <c r="N10408" s="203"/>
      <c r="O10408" s="222" t="s">
        <v>326</v>
      </c>
    </row>
    <row r="10409" spans="1:15" ht="29.25" customHeight="1">
      <c r="A10409" s="221" t="s">
        <v>2861</v>
      </c>
      <c r="B10409" s="221" t="s">
        <v>412</v>
      </c>
      <c r="C10409" s="222" t="s">
        <v>274</v>
      </c>
      <c r="D10409" s="222" t="s">
        <v>413</v>
      </c>
      <c r="E10409" s="199" t="s">
        <v>166</v>
      </c>
      <c r="F10409" s="200"/>
      <c r="G10409" s="200"/>
      <c r="H10409" s="200"/>
      <c r="I10409" s="200">
        <v>45790</v>
      </c>
      <c r="J10409" s="143">
        <f t="shared" si="162"/>
        <v>45790</v>
      </c>
      <c r="K10409" s="202">
        <v>2</v>
      </c>
      <c r="L10409" s="285" t="s">
        <v>8032</v>
      </c>
      <c r="M10409" s="223"/>
      <c r="N10409" s="203"/>
      <c r="O10409" s="222" t="s">
        <v>326</v>
      </c>
    </row>
    <row r="10410" spans="1:15" ht="29.25" customHeight="1">
      <c r="A10410" s="221" t="s">
        <v>2861</v>
      </c>
      <c r="B10410" s="221" t="s">
        <v>412</v>
      </c>
      <c r="C10410" s="222" t="s">
        <v>274</v>
      </c>
      <c r="D10410" s="222" t="s">
        <v>413</v>
      </c>
      <c r="E10410" s="199" t="s">
        <v>166</v>
      </c>
      <c r="F10410" s="200"/>
      <c r="G10410" s="200"/>
      <c r="H10410" s="200"/>
      <c r="I10410" s="200">
        <v>45790</v>
      </c>
      <c r="J10410" s="143">
        <f t="shared" si="162"/>
        <v>45790</v>
      </c>
      <c r="K10410" s="202">
        <v>1.5</v>
      </c>
      <c r="L10410" s="285" t="s">
        <v>8033</v>
      </c>
      <c r="M10410" s="223"/>
      <c r="N10410" s="203"/>
      <c r="O10410" s="222" t="s">
        <v>326</v>
      </c>
    </row>
    <row r="10411" spans="1:15" ht="29.25" customHeight="1">
      <c r="A10411" s="221" t="s">
        <v>2861</v>
      </c>
      <c r="B10411" s="221" t="s">
        <v>412</v>
      </c>
      <c r="C10411" s="222" t="s">
        <v>274</v>
      </c>
      <c r="D10411" s="222" t="s">
        <v>413</v>
      </c>
      <c r="E10411" s="199" t="s">
        <v>166</v>
      </c>
      <c r="F10411" s="200"/>
      <c r="G10411" s="200"/>
      <c r="H10411" s="200"/>
      <c r="I10411" s="200">
        <v>45791</v>
      </c>
      <c r="J10411" s="143">
        <f t="shared" si="162"/>
        <v>45791</v>
      </c>
      <c r="K10411" s="202">
        <v>2</v>
      </c>
      <c r="L10411" s="285" t="s">
        <v>8034</v>
      </c>
      <c r="M10411" s="223"/>
      <c r="N10411" s="203"/>
      <c r="O10411" s="222" t="s">
        <v>326</v>
      </c>
    </row>
    <row r="10412" spans="1:15" ht="29.25" customHeight="1">
      <c r="A10412" s="221" t="s">
        <v>2861</v>
      </c>
      <c r="B10412" s="221" t="s">
        <v>412</v>
      </c>
      <c r="C10412" s="222" t="s">
        <v>274</v>
      </c>
      <c r="D10412" s="222" t="s">
        <v>413</v>
      </c>
      <c r="E10412" s="199" t="s">
        <v>166</v>
      </c>
      <c r="F10412" s="200"/>
      <c r="G10412" s="200"/>
      <c r="H10412" s="200"/>
      <c r="I10412" s="200">
        <v>45791</v>
      </c>
      <c r="J10412" s="143">
        <f t="shared" si="162"/>
        <v>45791</v>
      </c>
      <c r="K10412" s="202">
        <v>2</v>
      </c>
      <c r="L10412" s="285" t="s">
        <v>8035</v>
      </c>
      <c r="M10412" s="223"/>
      <c r="N10412" s="203"/>
      <c r="O10412" s="222" t="s">
        <v>326</v>
      </c>
    </row>
    <row r="10413" spans="1:15" ht="29.25" customHeight="1">
      <c r="A10413" s="221" t="s">
        <v>2861</v>
      </c>
      <c r="B10413" s="221" t="s">
        <v>412</v>
      </c>
      <c r="C10413" s="222" t="s">
        <v>274</v>
      </c>
      <c r="D10413" s="222" t="s">
        <v>413</v>
      </c>
      <c r="E10413" s="199" t="s">
        <v>166</v>
      </c>
      <c r="F10413" s="200"/>
      <c r="G10413" s="200"/>
      <c r="H10413" s="200"/>
      <c r="I10413" s="200">
        <v>45791</v>
      </c>
      <c r="J10413" s="143">
        <f t="shared" si="162"/>
        <v>45791</v>
      </c>
      <c r="K10413" s="202">
        <v>1</v>
      </c>
      <c r="L10413" s="285" t="s">
        <v>8036</v>
      </c>
      <c r="M10413" s="223"/>
      <c r="N10413" s="203"/>
      <c r="O10413" s="222" t="s">
        <v>326</v>
      </c>
    </row>
    <row r="10414" spans="1:15" ht="29.25" customHeight="1">
      <c r="A10414" s="221" t="s">
        <v>2861</v>
      </c>
      <c r="B10414" s="221" t="s">
        <v>412</v>
      </c>
      <c r="C10414" s="222" t="s">
        <v>274</v>
      </c>
      <c r="D10414" s="222" t="s">
        <v>413</v>
      </c>
      <c r="E10414" s="199" t="s">
        <v>163</v>
      </c>
      <c r="F10414" s="200" t="s">
        <v>6899</v>
      </c>
      <c r="G10414" s="200" t="s">
        <v>6900</v>
      </c>
      <c r="H10414" s="200"/>
      <c r="I10414" s="200">
        <v>45791</v>
      </c>
      <c r="J10414" s="143">
        <f t="shared" si="162"/>
        <v>45791</v>
      </c>
      <c r="K10414" s="202">
        <v>3</v>
      </c>
      <c r="L10414" s="285" t="s">
        <v>8037</v>
      </c>
      <c r="M10414" s="223"/>
      <c r="N10414" s="203"/>
      <c r="O10414" s="222" t="s">
        <v>326</v>
      </c>
    </row>
    <row r="10415" spans="1:15" ht="29.25" customHeight="1">
      <c r="A10415" s="221" t="s">
        <v>2861</v>
      </c>
      <c r="B10415" s="221" t="s">
        <v>412</v>
      </c>
      <c r="C10415" s="222" t="s">
        <v>274</v>
      </c>
      <c r="D10415" s="222" t="s">
        <v>413</v>
      </c>
      <c r="E10415" s="199" t="s">
        <v>178</v>
      </c>
      <c r="F10415" s="200"/>
      <c r="G10415" s="200"/>
      <c r="H10415" s="200"/>
      <c r="I10415" s="200">
        <v>45792</v>
      </c>
      <c r="J10415" s="143">
        <f t="shared" si="162"/>
        <v>45792</v>
      </c>
      <c r="K10415" s="202">
        <v>0.5</v>
      </c>
      <c r="L10415" s="285" t="s">
        <v>7812</v>
      </c>
      <c r="M10415" s="223"/>
      <c r="N10415" s="203"/>
      <c r="O10415" s="222" t="s">
        <v>326</v>
      </c>
    </row>
    <row r="10416" spans="1:15" ht="29.25" customHeight="1">
      <c r="A10416" s="221" t="s">
        <v>2861</v>
      </c>
      <c r="B10416" s="221" t="s">
        <v>412</v>
      </c>
      <c r="C10416" s="222" t="s">
        <v>274</v>
      </c>
      <c r="D10416" s="222" t="s">
        <v>413</v>
      </c>
      <c r="E10416" s="199" t="s">
        <v>166</v>
      </c>
      <c r="F10416" s="200"/>
      <c r="G10416" s="200"/>
      <c r="H10416" s="200"/>
      <c r="I10416" s="200">
        <v>45792</v>
      </c>
      <c r="J10416" s="143">
        <f t="shared" si="162"/>
        <v>45792</v>
      </c>
      <c r="K10416" s="202">
        <v>1.5</v>
      </c>
      <c r="L10416" s="285" t="s">
        <v>8025</v>
      </c>
      <c r="M10416" s="223"/>
      <c r="N10416" s="203"/>
      <c r="O10416" s="222" t="s">
        <v>326</v>
      </c>
    </row>
    <row r="10417" spans="1:15" ht="29.25" customHeight="1">
      <c r="A10417" s="221" t="s">
        <v>2861</v>
      </c>
      <c r="B10417" s="221" t="s">
        <v>412</v>
      </c>
      <c r="C10417" s="222" t="s">
        <v>274</v>
      </c>
      <c r="D10417" s="222" t="s">
        <v>413</v>
      </c>
      <c r="E10417" s="199" t="s">
        <v>163</v>
      </c>
      <c r="F10417" s="200" t="s">
        <v>6899</v>
      </c>
      <c r="G10417" s="200" t="s">
        <v>6900</v>
      </c>
      <c r="H10417" s="200"/>
      <c r="I10417" s="200">
        <v>45792</v>
      </c>
      <c r="J10417" s="143">
        <f t="shared" si="162"/>
        <v>45792</v>
      </c>
      <c r="K10417" s="202">
        <v>2</v>
      </c>
      <c r="L10417" s="284" t="s">
        <v>8246</v>
      </c>
      <c r="M10417" s="223"/>
      <c r="N10417" s="203"/>
      <c r="O10417" s="222" t="s">
        <v>326</v>
      </c>
    </row>
    <row r="10418" spans="1:15" ht="29.25" customHeight="1">
      <c r="A10418" s="221" t="s">
        <v>2861</v>
      </c>
      <c r="B10418" s="221" t="s">
        <v>412</v>
      </c>
      <c r="C10418" s="222" t="s">
        <v>274</v>
      </c>
      <c r="D10418" s="222" t="s">
        <v>413</v>
      </c>
      <c r="E10418" s="199" t="s">
        <v>163</v>
      </c>
      <c r="F10418" s="200" t="s">
        <v>6877</v>
      </c>
      <c r="G10418" s="200" t="s">
        <v>6878</v>
      </c>
      <c r="H10418" s="200" t="s">
        <v>7349</v>
      </c>
      <c r="I10418" s="200">
        <v>45792</v>
      </c>
      <c r="J10418" s="143">
        <f t="shared" si="162"/>
        <v>45792</v>
      </c>
      <c r="K10418" s="202">
        <v>4</v>
      </c>
      <c r="L10418" s="285" t="s">
        <v>428</v>
      </c>
      <c r="M10418" s="223"/>
      <c r="N10418" s="203">
        <v>0.7</v>
      </c>
      <c r="O10418" s="222" t="s">
        <v>943</v>
      </c>
    </row>
    <row r="10419" spans="1:15" ht="29.25" customHeight="1">
      <c r="A10419" s="221" t="s">
        <v>2861</v>
      </c>
      <c r="B10419" s="221" t="s">
        <v>412</v>
      </c>
      <c r="C10419" s="222" t="s">
        <v>274</v>
      </c>
      <c r="D10419" s="222" t="s">
        <v>413</v>
      </c>
      <c r="E10419" s="199" t="s">
        <v>166</v>
      </c>
      <c r="F10419" s="200"/>
      <c r="G10419" s="200"/>
      <c r="H10419" s="200"/>
      <c r="I10419" s="200">
        <v>45793</v>
      </c>
      <c r="J10419" s="143">
        <f t="shared" si="162"/>
        <v>45793</v>
      </c>
      <c r="K10419" s="202">
        <v>1.5</v>
      </c>
      <c r="L10419" s="284" t="s">
        <v>8247</v>
      </c>
      <c r="M10419" s="223"/>
      <c r="N10419" s="203"/>
      <c r="O10419" s="222" t="s">
        <v>326</v>
      </c>
    </row>
    <row r="10420" spans="1:15" ht="29.25" customHeight="1">
      <c r="A10420" s="221" t="s">
        <v>2861</v>
      </c>
      <c r="B10420" s="221" t="s">
        <v>412</v>
      </c>
      <c r="C10420" s="222" t="s">
        <v>274</v>
      </c>
      <c r="D10420" s="222" t="s">
        <v>413</v>
      </c>
      <c r="E10420" s="199" t="s">
        <v>163</v>
      </c>
      <c r="F10420" s="200" t="s">
        <v>6877</v>
      </c>
      <c r="G10420" s="200" t="s">
        <v>6878</v>
      </c>
      <c r="H10420" s="200" t="s">
        <v>7355</v>
      </c>
      <c r="I10420" s="200">
        <v>45793</v>
      </c>
      <c r="J10420" s="143">
        <f t="shared" si="162"/>
        <v>45793</v>
      </c>
      <c r="K10420" s="202">
        <v>6.5</v>
      </c>
      <c r="L10420" s="285" t="s">
        <v>8248</v>
      </c>
      <c r="M10420" s="223"/>
      <c r="N10420" s="203">
        <v>0.59375</v>
      </c>
      <c r="O10420" s="222" t="s">
        <v>942</v>
      </c>
    </row>
    <row r="10421" spans="1:15" ht="29.25" customHeight="1">
      <c r="A10421" s="221" t="s">
        <v>2861</v>
      </c>
      <c r="B10421" s="221" t="s">
        <v>412</v>
      </c>
      <c r="C10421" s="222" t="s">
        <v>274</v>
      </c>
      <c r="D10421" s="222" t="s">
        <v>413</v>
      </c>
      <c r="E10421" s="199" t="s">
        <v>178</v>
      </c>
      <c r="F10421" s="200"/>
      <c r="G10421" s="200"/>
      <c r="H10421" s="200"/>
      <c r="I10421" s="200">
        <v>45796</v>
      </c>
      <c r="J10421" s="143">
        <f t="shared" si="162"/>
        <v>45796</v>
      </c>
      <c r="K10421" s="202">
        <v>0.5</v>
      </c>
      <c r="L10421" s="285" t="s">
        <v>742</v>
      </c>
      <c r="M10421" s="223"/>
      <c r="N10421" s="203"/>
      <c r="O10421" s="222" t="s">
        <v>326</v>
      </c>
    </row>
    <row r="10422" spans="1:15" ht="29.25" customHeight="1">
      <c r="A10422" s="221" t="s">
        <v>2861</v>
      </c>
      <c r="B10422" s="221" t="s">
        <v>412</v>
      </c>
      <c r="C10422" s="222" t="s">
        <v>274</v>
      </c>
      <c r="D10422" s="222" t="s">
        <v>413</v>
      </c>
      <c r="E10422" s="199" t="s">
        <v>163</v>
      </c>
      <c r="F10422" s="200" t="s">
        <v>6877</v>
      </c>
      <c r="G10422" s="200" t="s">
        <v>6878</v>
      </c>
      <c r="H10422" s="200" t="s">
        <v>7344</v>
      </c>
      <c r="I10422" s="200">
        <v>45796</v>
      </c>
      <c r="J10422" s="143">
        <f t="shared" si="162"/>
        <v>45796</v>
      </c>
      <c r="K10422" s="202">
        <v>5</v>
      </c>
      <c r="L10422" s="284" t="s">
        <v>8249</v>
      </c>
      <c r="M10422" s="223"/>
      <c r="N10422" s="203">
        <v>0.61250000000000004</v>
      </c>
      <c r="O10422" s="222" t="s">
        <v>943</v>
      </c>
    </row>
    <row r="10423" spans="1:15" ht="29.25" customHeight="1">
      <c r="A10423" s="221" t="s">
        <v>2861</v>
      </c>
      <c r="B10423" s="221" t="s">
        <v>412</v>
      </c>
      <c r="C10423" s="222" t="s">
        <v>274</v>
      </c>
      <c r="D10423" s="222" t="s">
        <v>413</v>
      </c>
      <c r="E10423" s="199" t="s">
        <v>163</v>
      </c>
      <c r="F10423" s="200" t="s">
        <v>6877</v>
      </c>
      <c r="G10423" s="200" t="s">
        <v>6878</v>
      </c>
      <c r="H10423" s="200" t="s">
        <v>7361</v>
      </c>
      <c r="I10423" s="200">
        <v>45796</v>
      </c>
      <c r="J10423" s="143">
        <f t="shared" si="162"/>
        <v>45796</v>
      </c>
      <c r="K10423" s="202">
        <v>3</v>
      </c>
      <c r="L10423" s="285" t="s">
        <v>8250</v>
      </c>
      <c r="M10423" s="223"/>
      <c r="N10423" s="203">
        <v>0.125</v>
      </c>
      <c r="O10423" s="222" t="s">
        <v>941</v>
      </c>
    </row>
    <row r="10424" spans="1:15" ht="29.25" customHeight="1">
      <c r="A10424" s="221" t="s">
        <v>2861</v>
      </c>
      <c r="B10424" s="221" t="s">
        <v>412</v>
      </c>
      <c r="C10424" s="222" t="s">
        <v>274</v>
      </c>
      <c r="D10424" s="222" t="s">
        <v>413</v>
      </c>
      <c r="E10424" s="199" t="s">
        <v>166</v>
      </c>
      <c r="F10424" s="200"/>
      <c r="G10424" s="200"/>
      <c r="H10424" s="200"/>
      <c r="I10424" s="200">
        <v>45797</v>
      </c>
      <c r="J10424" s="143">
        <f t="shared" si="162"/>
        <v>45797</v>
      </c>
      <c r="K10424" s="202">
        <v>1.5</v>
      </c>
      <c r="L10424" s="285" t="s">
        <v>8035</v>
      </c>
      <c r="M10424" s="223"/>
      <c r="N10424" s="203"/>
      <c r="O10424" s="222" t="s">
        <v>326</v>
      </c>
    </row>
    <row r="10425" spans="1:15" ht="29.25" customHeight="1">
      <c r="A10425" s="221" t="s">
        <v>2861</v>
      </c>
      <c r="B10425" s="221" t="s">
        <v>412</v>
      </c>
      <c r="C10425" s="222" t="s">
        <v>274</v>
      </c>
      <c r="D10425" s="222" t="s">
        <v>413</v>
      </c>
      <c r="E10425" s="199" t="s">
        <v>163</v>
      </c>
      <c r="F10425" s="200" t="s">
        <v>6877</v>
      </c>
      <c r="G10425" s="200" t="s">
        <v>6878</v>
      </c>
      <c r="H10425" s="200" t="s">
        <v>7348</v>
      </c>
      <c r="I10425" s="200">
        <v>45797</v>
      </c>
      <c r="J10425" s="143">
        <f t="shared" si="162"/>
        <v>45797</v>
      </c>
      <c r="K10425" s="202">
        <v>7.5</v>
      </c>
      <c r="L10425" s="284" t="s">
        <v>8251</v>
      </c>
      <c r="M10425" s="223"/>
      <c r="N10425" s="203">
        <v>0.51249999999999996</v>
      </c>
      <c r="O10425" s="222" t="s">
        <v>943</v>
      </c>
    </row>
    <row r="10426" spans="1:15" ht="29.25" customHeight="1">
      <c r="A10426" s="221" t="s">
        <v>2861</v>
      </c>
      <c r="B10426" s="221" t="s">
        <v>412</v>
      </c>
      <c r="C10426" s="222" t="s">
        <v>274</v>
      </c>
      <c r="D10426" s="222" t="s">
        <v>413</v>
      </c>
      <c r="E10426" s="199" t="s">
        <v>163</v>
      </c>
      <c r="F10426" s="200" t="s">
        <v>6877</v>
      </c>
      <c r="G10426" s="200" t="s">
        <v>6878</v>
      </c>
      <c r="H10426" s="200" t="s">
        <v>7351</v>
      </c>
      <c r="I10426" s="200">
        <v>45798</v>
      </c>
      <c r="J10426" s="143">
        <f t="shared" si="162"/>
        <v>45798</v>
      </c>
      <c r="K10426" s="202">
        <v>5.5</v>
      </c>
      <c r="L10426" s="284" t="s">
        <v>8253</v>
      </c>
      <c r="M10426" s="223"/>
      <c r="N10426" s="203">
        <v>0.67500000000000004</v>
      </c>
      <c r="O10426" s="222" t="s">
        <v>943</v>
      </c>
    </row>
    <row r="10427" spans="1:15" ht="29.25" customHeight="1">
      <c r="A10427" s="221" t="s">
        <v>2861</v>
      </c>
      <c r="B10427" s="221" t="s">
        <v>412</v>
      </c>
      <c r="C10427" s="222" t="s">
        <v>274</v>
      </c>
      <c r="D10427" s="222" t="s">
        <v>413</v>
      </c>
      <c r="E10427" s="199" t="s">
        <v>163</v>
      </c>
      <c r="F10427" s="200" t="s">
        <v>6877</v>
      </c>
      <c r="G10427" s="200" t="s">
        <v>6878</v>
      </c>
      <c r="H10427" s="200" t="s">
        <v>7364</v>
      </c>
      <c r="I10427" s="200">
        <v>45798</v>
      </c>
      <c r="J10427" s="143">
        <f t="shared" si="162"/>
        <v>45798</v>
      </c>
      <c r="K10427" s="202">
        <v>3</v>
      </c>
      <c r="L10427" s="285" t="s">
        <v>8252</v>
      </c>
      <c r="M10427" s="223"/>
      <c r="N10427" s="203">
        <v>1.5416666666666701</v>
      </c>
      <c r="O10427" s="222" t="s">
        <v>941</v>
      </c>
    </row>
    <row r="10428" spans="1:15" ht="29.25" customHeight="1">
      <c r="A10428" s="221" t="s">
        <v>2861</v>
      </c>
      <c r="B10428" s="221" t="s">
        <v>412</v>
      </c>
      <c r="C10428" s="222" t="s">
        <v>274</v>
      </c>
      <c r="D10428" s="222" t="s">
        <v>413</v>
      </c>
      <c r="E10428" s="199" t="s">
        <v>166</v>
      </c>
      <c r="F10428" s="200"/>
      <c r="G10428" s="200"/>
      <c r="H10428" s="200"/>
      <c r="I10428" s="200">
        <v>45799</v>
      </c>
      <c r="J10428" s="143">
        <f t="shared" si="162"/>
        <v>45799</v>
      </c>
      <c r="K10428" s="202">
        <v>1</v>
      </c>
      <c r="L10428" s="285" t="s">
        <v>8538</v>
      </c>
      <c r="M10428" s="223"/>
      <c r="N10428" s="203"/>
      <c r="O10428" s="222" t="s">
        <v>326</v>
      </c>
    </row>
    <row r="10429" spans="1:15" ht="29.25" customHeight="1">
      <c r="A10429" s="221" t="s">
        <v>2861</v>
      </c>
      <c r="B10429" s="221" t="s">
        <v>412</v>
      </c>
      <c r="C10429" s="222" t="s">
        <v>274</v>
      </c>
      <c r="D10429" s="222" t="s">
        <v>413</v>
      </c>
      <c r="E10429" s="199" t="s">
        <v>178</v>
      </c>
      <c r="F10429" s="200"/>
      <c r="G10429" s="200"/>
      <c r="H10429" s="200"/>
      <c r="I10429" s="200">
        <v>45799</v>
      </c>
      <c r="J10429" s="143">
        <f t="shared" si="162"/>
        <v>45799</v>
      </c>
      <c r="K10429" s="202">
        <v>0.5</v>
      </c>
      <c r="L10429" s="285" t="s">
        <v>8539</v>
      </c>
      <c r="M10429" s="223"/>
      <c r="N10429" s="203"/>
      <c r="O10429" s="222" t="s">
        <v>326</v>
      </c>
    </row>
    <row r="10430" spans="1:15" ht="29.25" customHeight="1">
      <c r="A10430" s="221" t="s">
        <v>2861</v>
      </c>
      <c r="B10430" s="221" t="s">
        <v>412</v>
      </c>
      <c r="C10430" s="222" t="s">
        <v>274</v>
      </c>
      <c r="D10430" s="222" t="s">
        <v>413</v>
      </c>
      <c r="E10430" s="199" t="s">
        <v>163</v>
      </c>
      <c r="F10430" s="200" t="s">
        <v>6877</v>
      </c>
      <c r="G10430" s="200" t="s">
        <v>6878</v>
      </c>
      <c r="H10430" s="200" t="s">
        <v>7362</v>
      </c>
      <c r="I10430" s="200">
        <v>45799</v>
      </c>
      <c r="J10430" s="143">
        <f t="shared" si="162"/>
        <v>45799</v>
      </c>
      <c r="K10430" s="202">
        <v>1.5</v>
      </c>
      <c r="L10430" s="285" t="s">
        <v>8537</v>
      </c>
      <c r="M10430" s="223"/>
      <c r="N10430" s="203">
        <v>6.25E-2</v>
      </c>
      <c r="O10430" s="222" t="s">
        <v>941</v>
      </c>
    </row>
    <row r="10431" spans="1:15" ht="29.25" customHeight="1">
      <c r="A10431" s="221" t="s">
        <v>2861</v>
      </c>
      <c r="B10431" s="221" t="s">
        <v>412</v>
      </c>
      <c r="C10431" s="222" t="s">
        <v>274</v>
      </c>
      <c r="D10431" s="222" t="s">
        <v>413</v>
      </c>
      <c r="E10431" s="199" t="s">
        <v>163</v>
      </c>
      <c r="F10431" s="200" t="s">
        <v>6877</v>
      </c>
      <c r="G10431" s="200" t="s">
        <v>6878</v>
      </c>
      <c r="H10431" s="200" t="s">
        <v>7351</v>
      </c>
      <c r="I10431" s="200">
        <v>45799</v>
      </c>
      <c r="J10431" s="143">
        <f t="shared" si="162"/>
        <v>45799</v>
      </c>
      <c r="K10431" s="202">
        <v>5</v>
      </c>
      <c r="L10431" s="284" t="s">
        <v>8540</v>
      </c>
      <c r="M10431" s="223"/>
      <c r="N10431" s="203">
        <v>0.67500000000000004</v>
      </c>
      <c r="O10431" s="222" t="s">
        <v>943</v>
      </c>
    </row>
    <row r="10432" spans="1:15" ht="29.25" customHeight="1">
      <c r="A10432" s="221" t="s">
        <v>2861</v>
      </c>
      <c r="B10432" s="221" t="s">
        <v>412</v>
      </c>
      <c r="C10432" s="222" t="s">
        <v>274</v>
      </c>
      <c r="D10432" s="222" t="s">
        <v>413</v>
      </c>
      <c r="E10432" s="199" t="s">
        <v>165</v>
      </c>
      <c r="F10432" s="200"/>
      <c r="G10432" s="200"/>
      <c r="H10432" s="200"/>
      <c r="I10432" s="200">
        <v>45800</v>
      </c>
      <c r="J10432" s="143">
        <f t="shared" si="162"/>
        <v>45800</v>
      </c>
      <c r="K10432" s="202">
        <v>4</v>
      </c>
      <c r="L10432" s="285" t="s">
        <v>170</v>
      </c>
      <c r="M10432" s="223"/>
      <c r="N10432" s="203"/>
      <c r="O10432" s="222" t="s">
        <v>326</v>
      </c>
    </row>
    <row r="10433" spans="1:15" ht="29.25" customHeight="1">
      <c r="A10433" s="221" t="s">
        <v>2861</v>
      </c>
      <c r="B10433" s="221" t="s">
        <v>412</v>
      </c>
      <c r="C10433" s="222" t="s">
        <v>274</v>
      </c>
      <c r="D10433" s="222" t="s">
        <v>413</v>
      </c>
      <c r="E10433" s="199" t="s">
        <v>163</v>
      </c>
      <c r="F10433" s="200" t="s">
        <v>6877</v>
      </c>
      <c r="G10433" s="200" t="s">
        <v>6878</v>
      </c>
      <c r="H10433" s="200" t="s">
        <v>7348</v>
      </c>
      <c r="I10433" s="200">
        <v>45800</v>
      </c>
      <c r="J10433" s="143">
        <f t="shared" si="162"/>
        <v>45800</v>
      </c>
      <c r="K10433" s="202">
        <v>4</v>
      </c>
      <c r="L10433" s="285" t="s">
        <v>8541</v>
      </c>
      <c r="M10433" s="223"/>
      <c r="N10433" s="203">
        <v>0.51249999999999996</v>
      </c>
      <c r="O10433" s="222" t="s">
        <v>943</v>
      </c>
    </row>
    <row r="10434" spans="1:15" ht="29.25" customHeight="1">
      <c r="A10434" s="221" t="s">
        <v>2861</v>
      </c>
      <c r="B10434" s="221" t="s">
        <v>412</v>
      </c>
      <c r="C10434" s="222" t="s">
        <v>274</v>
      </c>
      <c r="D10434" s="222" t="s">
        <v>413</v>
      </c>
      <c r="E10434" s="199" t="s">
        <v>166</v>
      </c>
      <c r="F10434" s="200"/>
      <c r="G10434" s="200"/>
      <c r="H10434" s="200"/>
      <c r="I10434" s="200">
        <v>45803</v>
      </c>
      <c r="J10434" s="143">
        <f t="shared" si="162"/>
        <v>45803</v>
      </c>
      <c r="K10434" s="202">
        <v>2</v>
      </c>
      <c r="L10434" s="285" t="s">
        <v>8542</v>
      </c>
      <c r="M10434" s="223"/>
      <c r="N10434" s="203"/>
      <c r="O10434" s="222" t="s">
        <v>326</v>
      </c>
    </row>
    <row r="10435" spans="1:15" ht="29.25" customHeight="1">
      <c r="A10435" s="221" t="s">
        <v>2861</v>
      </c>
      <c r="B10435" s="221" t="s">
        <v>412</v>
      </c>
      <c r="C10435" s="222" t="s">
        <v>274</v>
      </c>
      <c r="D10435" s="222" t="s">
        <v>413</v>
      </c>
      <c r="E10435" s="199" t="s">
        <v>178</v>
      </c>
      <c r="F10435" s="200"/>
      <c r="G10435" s="200"/>
      <c r="H10435" s="200"/>
      <c r="I10435" s="200">
        <v>45803</v>
      </c>
      <c r="J10435" s="143">
        <f t="shared" ref="J10435:J10498" si="163">I10435</f>
        <v>45803</v>
      </c>
      <c r="K10435" s="202">
        <v>1.5</v>
      </c>
      <c r="L10435" s="285" t="s">
        <v>8543</v>
      </c>
      <c r="M10435" s="223"/>
      <c r="N10435" s="203"/>
      <c r="O10435" s="222" t="s">
        <v>326</v>
      </c>
    </row>
    <row r="10436" spans="1:15" ht="29.25" customHeight="1">
      <c r="A10436" s="221" t="s">
        <v>2861</v>
      </c>
      <c r="B10436" s="221" t="s">
        <v>412</v>
      </c>
      <c r="C10436" s="222" t="s">
        <v>274</v>
      </c>
      <c r="D10436" s="222" t="s">
        <v>413</v>
      </c>
      <c r="E10436" s="199" t="s">
        <v>163</v>
      </c>
      <c r="F10436" s="200" t="s">
        <v>6877</v>
      </c>
      <c r="G10436" s="200" t="s">
        <v>6878</v>
      </c>
      <c r="H10436" s="200" t="s">
        <v>7348</v>
      </c>
      <c r="I10436" s="200">
        <v>45803</v>
      </c>
      <c r="J10436" s="143">
        <f t="shared" si="163"/>
        <v>45803</v>
      </c>
      <c r="K10436" s="202">
        <v>5</v>
      </c>
      <c r="L10436" s="284" t="s">
        <v>8544</v>
      </c>
      <c r="M10436" s="223"/>
      <c r="N10436" s="203">
        <v>0.51249999999999996</v>
      </c>
      <c r="O10436" s="222" t="s">
        <v>943</v>
      </c>
    </row>
    <row r="10437" spans="1:15" ht="29.25" customHeight="1">
      <c r="A10437" s="221" t="s">
        <v>2861</v>
      </c>
      <c r="B10437" s="221" t="s">
        <v>412</v>
      </c>
      <c r="C10437" s="222" t="s">
        <v>274</v>
      </c>
      <c r="D10437" s="222" t="s">
        <v>413</v>
      </c>
      <c r="E10437" s="199" t="s">
        <v>166</v>
      </c>
      <c r="F10437" s="200"/>
      <c r="G10437" s="200"/>
      <c r="H10437" s="200"/>
      <c r="I10437" s="200">
        <v>45804</v>
      </c>
      <c r="J10437" s="143">
        <f t="shared" si="163"/>
        <v>45804</v>
      </c>
      <c r="K10437" s="202">
        <v>1</v>
      </c>
      <c r="L10437" s="285" t="s">
        <v>8547</v>
      </c>
      <c r="M10437" s="223"/>
      <c r="N10437" s="203"/>
      <c r="O10437" s="222" t="s">
        <v>326</v>
      </c>
    </row>
    <row r="10438" spans="1:15" ht="29.25" customHeight="1">
      <c r="A10438" s="221" t="s">
        <v>2861</v>
      </c>
      <c r="B10438" s="221" t="s">
        <v>412</v>
      </c>
      <c r="C10438" s="222" t="s">
        <v>274</v>
      </c>
      <c r="D10438" s="222" t="s">
        <v>413</v>
      </c>
      <c r="E10438" s="199" t="s">
        <v>163</v>
      </c>
      <c r="F10438" s="200" t="s">
        <v>6877</v>
      </c>
      <c r="G10438" s="200" t="s">
        <v>6878</v>
      </c>
      <c r="H10438" s="200" t="s">
        <v>7351</v>
      </c>
      <c r="I10438" s="200">
        <v>45804</v>
      </c>
      <c r="J10438" s="143">
        <f t="shared" si="163"/>
        <v>45804</v>
      </c>
      <c r="K10438" s="202">
        <v>6</v>
      </c>
      <c r="L10438" s="284" t="s">
        <v>8545</v>
      </c>
      <c r="M10438" s="223"/>
      <c r="N10438" s="203">
        <v>0.67500000000000004</v>
      </c>
      <c r="O10438" s="222" t="s">
        <v>943</v>
      </c>
    </row>
    <row r="10439" spans="1:15" ht="29.25" customHeight="1">
      <c r="A10439" s="221" t="s">
        <v>2861</v>
      </c>
      <c r="B10439" s="221" t="s">
        <v>412</v>
      </c>
      <c r="C10439" s="222" t="s">
        <v>274</v>
      </c>
      <c r="D10439" s="222" t="s">
        <v>413</v>
      </c>
      <c r="E10439" s="199" t="s">
        <v>163</v>
      </c>
      <c r="F10439" s="200" t="s">
        <v>6877</v>
      </c>
      <c r="G10439" s="200" t="s">
        <v>6878</v>
      </c>
      <c r="H10439" s="200" t="s">
        <v>7364</v>
      </c>
      <c r="I10439" s="200">
        <v>45804</v>
      </c>
      <c r="J10439" s="143">
        <f t="shared" si="163"/>
        <v>45804</v>
      </c>
      <c r="K10439" s="202">
        <v>1.5</v>
      </c>
      <c r="L10439" s="285" t="s">
        <v>8546</v>
      </c>
      <c r="M10439" s="223"/>
      <c r="N10439" s="203">
        <v>1.5416666666666701</v>
      </c>
      <c r="O10439" s="222" t="s">
        <v>941</v>
      </c>
    </row>
    <row r="10440" spans="1:15" ht="29.25" customHeight="1">
      <c r="A10440" s="221" t="s">
        <v>2861</v>
      </c>
      <c r="B10440" s="221" t="s">
        <v>412</v>
      </c>
      <c r="C10440" s="222" t="s">
        <v>274</v>
      </c>
      <c r="D10440" s="222" t="s">
        <v>413</v>
      </c>
      <c r="E10440" s="199" t="s">
        <v>163</v>
      </c>
      <c r="F10440" s="200" t="s">
        <v>6877</v>
      </c>
      <c r="G10440" s="200" t="s">
        <v>6878</v>
      </c>
      <c r="H10440" s="200" t="s">
        <v>7349</v>
      </c>
      <c r="I10440" s="200">
        <v>45805</v>
      </c>
      <c r="J10440" s="143">
        <f t="shared" si="163"/>
        <v>45805</v>
      </c>
      <c r="K10440" s="202">
        <v>2</v>
      </c>
      <c r="L10440" s="285" t="s">
        <v>8549</v>
      </c>
      <c r="M10440" s="223"/>
      <c r="N10440" s="203">
        <v>0.7</v>
      </c>
      <c r="O10440" s="222" t="s">
        <v>943</v>
      </c>
    </row>
    <row r="10441" spans="1:15" ht="29.25" customHeight="1">
      <c r="A10441" s="221" t="s">
        <v>2861</v>
      </c>
      <c r="B10441" s="221" t="s">
        <v>412</v>
      </c>
      <c r="C10441" s="222" t="s">
        <v>274</v>
      </c>
      <c r="D10441" s="222" t="s">
        <v>413</v>
      </c>
      <c r="E10441" s="199" t="s">
        <v>163</v>
      </c>
      <c r="F10441" s="200" t="s">
        <v>6877</v>
      </c>
      <c r="G10441" s="200" t="s">
        <v>6878</v>
      </c>
      <c r="H10441" s="200" t="s">
        <v>7351</v>
      </c>
      <c r="I10441" s="200">
        <v>45805</v>
      </c>
      <c r="J10441" s="143">
        <f t="shared" si="163"/>
        <v>45805</v>
      </c>
      <c r="K10441" s="202">
        <v>6.5</v>
      </c>
      <c r="L10441" s="284" t="s">
        <v>8548</v>
      </c>
      <c r="M10441" s="223"/>
      <c r="N10441" s="203">
        <v>0.67500000000000004</v>
      </c>
      <c r="O10441" s="222" t="s">
        <v>943</v>
      </c>
    </row>
    <row r="10442" spans="1:15" ht="29.25" customHeight="1">
      <c r="A10442" s="221" t="s">
        <v>2861</v>
      </c>
      <c r="B10442" s="221" t="s">
        <v>412</v>
      </c>
      <c r="C10442" s="222" t="s">
        <v>274</v>
      </c>
      <c r="D10442" s="222" t="s">
        <v>413</v>
      </c>
      <c r="E10442" s="199" t="s">
        <v>178</v>
      </c>
      <c r="F10442" s="200"/>
      <c r="G10442" s="200"/>
      <c r="H10442" s="200"/>
      <c r="I10442" s="200">
        <v>45806</v>
      </c>
      <c r="J10442" s="143">
        <f t="shared" si="163"/>
        <v>45806</v>
      </c>
      <c r="K10442" s="202">
        <v>0.5</v>
      </c>
      <c r="L10442" s="285" t="s">
        <v>218</v>
      </c>
      <c r="M10442" s="223"/>
      <c r="N10442" s="203"/>
      <c r="O10442" s="222" t="s">
        <v>326</v>
      </c>
    </row>
    <row r="10443" spans="1:15" ht="29.25" customHeight="1">
      <c r="A10443" s="221" t="s">
        <v>2861</v>
      </c>
      <c r="B10443" s="221" t="s">
        <v>412</v>
      </c>
      <c r="C10443" s="222" t="s">
        <v>274</v>
      </c>
      <c r="D10443" s="222" t="s">
        <v>413</v>
      </c>
      <c r="E10443" s="199" t="s">
        <v>178</v>
      </c>
      <c r="F10443" s="200"/>
      <c r="G10443" s="200"/>
      <c r="H10443" s="200"/>
      <c r="I10443" s="200">
        <v>45806</v>
      </c>
      <c r="J10443" s="143">
        <f t="shared" si="163"/>
        <v>45806</v>
      </c>
      <c r="K10443" s="202">
        <v>1</v>
      </c>
      <c r="L10443" s="285" t="s">
        <v>216</v>
      </c>
      <c r="M10443" s="223"/>
      <c r="N10443" s="203"/>
      <c r="O10443" s="222" t="s">
        <v>326</v>
      </c>
    </row>
    <row r="10444" spans="1:15" ht="29.25" customHeight="1">
      <c r="A10444" s="221" t="s">
        <v>2861</v>
      </c>
      <c r="B10444" s="221" t="s">
        <v>412</v>
      </c>
      <c r="C10444" s="222" t="s">
        <v>274</v>
      </c>
      <c r="D10444" s="222" t="s">
        <v>413</v>
      </c>
      <c r="E10444" s="199" t="s">
        <v>163</v>
      </c>
      <c r="F10444" s="200" t="s">
        <v>6877</v>
      </c>
      <c r="G10444" s="200" t="s">
        <v>6878</v>
      </c>
      <c r="H10444" s="200" t="s">
        <v>7353</v>
      </c>
      <c r="I10444" s="200">
        <v>45806</v>
      </c>
      <c r="J10444" s="143">
        <f t="shared" si="163"/>
        <v>45806</v>
      </c>
      <c r="K10444" s="202">
        <v>6.5</v>
      </c>
      <c r="L10444" s="285" t="s">
        <v>8550</v>
      </c>
      <c r="M10444" s="223"/>
      <c r="N10444" s="203">
        <v>0.375</v>
      </c>
      <c r="O10444" s="222" t="s">
        <v>943</v>
      </c>
    </row>
    <row r="10445" spans="1:15" ht="29.25" customHeight="1">
      <c r="A10445" s="221" t="s">
        <v>2861</v>
      </c>
      <c r="B10445" s="221" t="s">
        <v>412</v>
      </c>
      <c r="C10445" s="222" t="s">
        <v>274</v>
      </c>
      <c r="D10445" s="222" t="s">
        <v>413</v>
      </c>
      <c r="E10445" s="199" t="s">
        <v>178</v>
      </c>
      <c r="F10445" s="200"/>
      <c r="G10445" s="200"/>
      <c r="H10445" s="200"/>
      <c r="I10445" s="200">
        <v>45810</v>
      </c>
      <c r="J10445" s="143">
        <f t="shared" si="163"/>
        <v>45810</v>
      </c>
      <c r="K10445" s="202">
        <v>0.5</v>
      </c>
      <c r="L10445" s="285" t="s">
        <v>742</v>
      </c>
      <c r="M10445" s="223"/>
      <c r="N10445" s="203"/>
      <c r="O10445" s="222" t="s">
        <v>326</v>
      </c>
    </row>
    <row r="10446" spans="1:15" ht="29.25" customHeight="1">
      <c r="A10446" s="221" t="s">
        <v>2861</v>
      </c>
      <c r="B10446" s="221" t="s">
        <v>412</v>
      </c>
      <c r="C10446" s="222" t="s">
        <v>274</v>
      </c>
      <c r="D10446" s="222" t="s">
        <v>413</v>
      </c>
      <c r="E10446" s="199" t="s">
        <v>163</v>
      </c>
      <c r="F10446" s="200" t="s">
        <v>6877</v>
      </c>
      <c r="G10446" s="200" t="s">
        <v>6878</v>
      </c>
      <c r="H10446" s="200" t="s">
        <v>7349</v>
      </c>
      <c r="I10446" s="200">
        <v>45810</v>
      </c>
      <c r="J10446" s="143">
        <f t="shared" si="163"/>
        <v>45810</v>
      </c>
      <c r="K10446" s="202">
        <v>2</v>
      </c>
      <c r="L10446" s="285" t="s">
        <v>8551</v>
      </c>
      <c r="M10446" s="223"/>
      <c r="N10446" s="203">
        <v>0.7</v>
      </c>
      <c r="O10446" s="222" t="s">
        <v>943</v>
      </c>
    </row>
    <row r="10447" spans="1:15" ht="29.25" customHeight="1">
      <c r="A10447" s="221" t="s">
        <v>2861</v>
      </c>
      <c r="B10447" s="221" t="s">
        <v>412</v>
      </c>
      <c r="C10447" s="222" t="s">
        <v>274</v>
      </c>
      <c r="D10447" s="222" t="s">
        <v>413</v>
      </c>
      <c r="E10447" s="199" t="s">
        <v>163</v>
      </c>
      <c r="F10447" s="200" t="s">
        <v>6877</v>
      </c>
      <c r="G10447" s="200" t="s">
        <v>6878</v>
      </c>
      <c r="H10447" s="200" t="s">
        <v>7353</v>
      </c>
      <c r="I10447" s="200">
        <v>45810</v>
      </c>
      <c r="J10447" s="143">
        <f t="shared" si="163"/>
        <v>45810</v>
      </c>
      <c r="K10447" s="202">
        <v>5.5</v>
      </c>
      <c r="L10447" s="285" t="s">
        <v>428</v>
      </c>
      <c r="M10447" s="223"/>
      <c r="N10447" s="203">
        <v>0.375</v>
      </c>
      <c r="O10447" s="222" t="s">
        <v>943</v>
      </c>
    </row>
    <row r="10448" spans="1:15" ht="29.25" customHeight="1">
      <c r="A10448" s="221" t="s">
        <v>2861</v>
      </c>
      <c r="B10448" s="221" t="s">
        <v>412</v>
      </c>
      <c r="C10448" s="222" t="s">
        <v>274</v>
      </c>
      <c r="D10448" s="222" t="s">
        <v>413</v>
      </c>
      <c r="E10448" s="199" t="s">
        <v>163</v>
      </c>
      <c r="F10448" s="200" t="s">
        <v>6877</v>
      </c>
      <c r="G10448" s="200" t="s">
        <v>6878</v>
      </c>
      <c r="H10448" s="200" t="s">
        <v>7368</v>
      </c>
      <c r="I10448" s="200">
        <v>45811</v>
      </c>
      <c r="J10448" s="143">
        <f t="shared" si="163"/>
        <v>45811</v>
      </c>
      <c r="K10448" s="202">
        <v>3</v>
      </c>
      <c r="L10448" s="285" t="s">
        <v>433</v>
      </c>
      <c r="M10448" s="223"/>
      <c r="N10448" s="203">
        <v>1.875</v>
      </c>
      <c r="O10448" s="222" t="s">
        <v>941</v>
      </c>
    </row>
    <row r="10449" spans="1:15" ht="29.25" customHeight="1">
      <c r="A10449" s="221" t="s">
        <v>2861</v>
      </c>
      <c r="B10449" s="221" t="s">
        <v>412</v>
      </c>
      <c r="C10449" s="222" t="s">
        <v>274</v>
      </c>
      <c r="D10449" s="222" t="s">
        <v>413</v>
      </c>
      <c r="E10449" s="199" t="s">
        <v>163</v>
      </c>
      <c r="F10449" s="200" t="s">
        <v>6877</v>
      </c>
      <c r="G10449" s="200" t="s">
        <v>6878</v>
      </c>
      <c r="H10449" s="200" t="s">
        <v>7353</v>
      </c>
      <c r="I10449" s="200">
        <v>45811</v>
      </c>
      <c r="J10449" s="143">
        <f t="shared" si="163"/>
        <v>45811</v>
      </c>
      <c r="K10449" s="202">
        <v>3</v>
      </c>
      <c r="L10449" s="285" t="s">
        <v>8552</v>
      </c>
      <c r="M10449" s="223"/>
      <c r="N10449" s="203">
        <v>0.375</v>
      </c>
      <c r="O10449" s="222" t="s">
        <v>943</v>
      </c>
    </row>
    <row r="10450" spans="1:15" ht="29.25" customHeight="1">
      <c r="A10450" s="221" t="s">
        <v>2861</v>
      </c>
      <c r="B10450" s="221" t="s">
        <v>412</v>
      </c>
      <c r="C10450" s="222" t="s">
        <v>274</v>
      </c>
      <c r="D10450" s="222" t="s">
        <v>413</v>
      </c>
      <c r="E10450" s="199" t="s">
        <v>163</v>
      </c>
      <c r="F10450" s="200" t="s">
        <v>6877</v>
      </c>
      <c r="G10450" s="200" t="s">
        <v>6878</v>
      </c>
      <c r="H10450" s="200" t="s">
        <v>7364</v>
      </c>
      <c r="I10450" s="200">
        <v>45811</v>
      </c>
      <c r="J10450" s="143">
        <f t="shared" si="163"/>
        <v>45811</v>
      </c>
      <c r="K10450" s="202">
        <v>2</v>
      </c>
      <c r="L10450" s="285" t="s">
        <v>433</v>
      </c>
      <c r="M10450" s="223"/>
      <c r="N10450" s="203">
        <v>1.5416666666666701</v>
      </c>
      <c r="O10450" s="222" t="s">
        <v>941</v>
      </c>
    </row>
    <row r="10451" spans="1:15" ht="29.25" customHeight="1">
      <c r="A10451" s="221" t="s">
        <v>2861</v>
      </c>
      <c r="B10451" s="221" t="s">
        <v>412</v>
      </c>
      <c r="C10451" s="222" t="s">
        <v>274</v>
      </c>
      <c r="D10451" s="222" t="s">
        <v>413</v>
      </c>
      <c r="E10451" s="199" t="s">
        <v>163</v>
      </c>
      <c r="F10451" s="200" t="s">
        <v>6877</v>
      </c>
      <c r="G10451" s="200" t="s">
        <v>6878</v>
      </c>
      <c r="H10451" s="200" t="s">
        <v>7354</v>
      </c>
      <c r="I10451" s="200">
        <v>45812</v>
      </c>
      <c r="J10451" s="143">
        <f t="shared" si="163"/>
        <v>45812</v>
      </c>
      <c r="K10451" s="202">
        <v>5</v>
      </c>
      <c r="L10451" s="285" t="s">
        <v>428</v>
      </c>
      <c r="M10451" s="223"/>
      <c r="N10451" s="203">
        <v>1.9375</v>
      </c>
      <c r="O10451" s="222" t="s">
        <v>968</v>
      </c>
    </row>
    <row r="10452" spans="1:15" ht="29.25" customHeight="1">
      <c r="A10452" s="221" t="s">
        <v>2861</v>
      </c>
      <c r="B10452" s="221" t="s">
        <v>412</v>
      </c>
      <c r="C10452" s="222" t="s">
        <v>274</v>
      </c>
      <c r="D10452" s="222" t="s">
        <v>413</v>
      </c>
      <c r="E10452" s="199" t="s">
        <v>163</v>
      </c>
      <c r="F10452" s="200" t="s">
        <v>6877</v>
      </c>
      <c r="G10452" s="200" t="s">
        <v>6878</v>
      </c>
      <c r="H10452" s="200" t="s">
        <v>7364</v>
      </c>
      <c r="I10452" s="200">
        <v>45812</v>
      </c>
      <c r="J10452" s="143">
        <f t="shared" si="163"/>
        <v>45812</v>
      </c>
      <c r="K10452" s="202">
        <v>3.5</v>
      </c>
      <c r="L10452" s="285" t="s">
        <v>8553</v>
      </c>
      <c r="M10452" s="223"/>
      <c r="N10452" s="203">
        <v>1.5416666666666701</v>
      </c>
      <c r="O10452" s="222" t="s">
        <v>941</v>
      </c>
    </row>
    <row r="10453" spans="1:15" ht="29.25" customHeight="1">
      <c r="A10453" s="221" t="s">
        <v>2861</v>
      </c>
      <c r="B10453" s="221" t="s">
        <v>412</v>
      </c>
      <c r="C10453" s="222" t="s">
        <v>274</v>
      </c>
      <c r="D10453" s="222" t="s">
        <v>413</v>
      </c>
      <c r="E10453" s="199" t="s">
        <v>178</v>
      </c>
      <c r="F10453" s="200"/>
      <c r="G10453" s="200"/>
      <c r="H10453" s="200"/>
      <c r="I10453" s="200">
        <v>45813</v>
      </c>
      <c r="J10453" s="143">
        <f t="shared" si="163"/>
        <v>45813</v>
      </c>
      <c r="K10453" s="202">
        <v>0.5</v>
      </c>
      <c r="L10453" s="284" t="s">
        <v>8810</v>
      </c>
      <c r="M10453" s="223"/>
      <c r="N10453" s="203"/>
      <c r="O10453" s="222" t="s">
        <v>326</v>
      </c>
    </row>
    <row r="10454" spans="1:15" ht="29.25" customHeight="1">
      <c r="A10454" s="221" t="s">
        <v>2861</v>
      </c>
      <c r="B10454" s="221" t="s">
        <v>412</v>
      </c>
      <c r="C10454" s="222" t="s">
        <v>274</v>
      </c>
      <c r="D10454" s="222" t="s">
        <v>413</v>
      </c>
      <c r="E10454" s="199" t="s">
        <v>163</v>
      </c>
      <c r="F10454" s="200" t="s">
        <v>6877</v>
      </c>
      <c r="G10454" s="200" t="s">
        <v>6878</v>
      </c>
      <c r="H10454" s="200" t="s">
        <v>7354</v>
      </c>
      <c r="I10454" s="200">
        <v>45813</v>
      </c>
      <c r="J10454" s="143">
        <f t="shared" si="163"/>
        <v>45813</v>
      </c>
      <c r="K10454" s="202">
        <v>3</v>
      </c>
      <c r="L10454" s="285" t="s">
        <v>428</v>
      </c>
      <c r="M10454" s="223"/>
      <c r="N10454" s="203">
        <v>1.9375</v>
      </c>
      <c r="O10454" s="222" t="s">
        <v>968</v>
      </c>
    </row>
    <row r="10455" spans="1:15" ht="29.25" customHeight="1">
      <c r="A10455" s="221" t="s">
        <v>2861</v>
      </c>
      <c r="B10455" s="221" t="s">
        <v>412</v>
      </c>
      <c r="C10455" s="222" t="s">
        <v>274</v>
      </c>
      <c r="D10455" s="222" t="s">
        <v>413</v>
      </c>
      <c r="E10455" s="199" t="s">
        <v>163</v>
      </c>
      <c r="F10455" s="200" t="s">
        <v>6877</v>
      </c>
      <c r="G10455" s="200" t="s">
        <v>6878</v>
      </c>
      <c r="H10455" s="200" t="s">
        <v>7364</v>
      </c>
      <c r="I10455" s="200">
        <v>45813</v>
      </c>
      <c r="J10455" s="143">
        <f t="shared" si="163"/>
        <v>45813</v>
      </c>
      <c r="K10455" s="202">
        <v>4.5</v>
      </c>
      <c r="L10455" s="284" t="s">
        <v>8811</v>
      </c>
      <c r="M10455" s="223"/>
      <c r="N10455" s="203">
        <v>1.5416666666666701</v>
      </c>
      <c r="O10455" s="222" t="s">
        <v>941</v>
      </c>
    </row>
    <row r="10456" spans="1:15" ht="29.25" customHeight="1">
      <c r="A10456" s="221" t="s">
        <v>2861</v>
      </c>
      <c r="B10456" s="221" t="s">
        <v>412</v>
      </c>
      <c r="C10456" s="222" t="s">
        <v>274</v>
      </c>
      <c r="D10456" s="222" t="s">
        <v>413</v>
      </c>
      <c r="E10456" s="199" t="s">
        <v>166</v>
      </c>
      <c r="F10456" s="200"/>
      <c r="G10456" s="200"/>
      <c r="H10456" s="200"/>
      <c r="I10456" s="200">
        <v>45814</v>
      </c>
      <c r="J10456" s="143">
        <f t="shared" si="163"/>
        <v>45814</v>
      </c>
      <c r="K10456" s="202">
        <v>1</v>
      </c>
      <c r="L10456" s="285" t="s">
        <v>8814</v>
      </c>
      <c r="M10456" s="223"/>
      <c r="N10456" s="203"/>
      <c r="O10456" s="222" t="s">
        <v>326</v>
      </c>
    </row>
    <row r="10457" spans="1:15" ht="29.25" customHeight="1">
      <c r="A10457" s="221" t="s">
        <v>2861</v>
      </c>
      <c r="B10457" s="221" t="s">
        <v>412</v>
      </c>
      <c r="C10457" s="222" t="s">
        <v>274</v>
      </c>
      <c r="D10457" s="222" t="s">
        <v>413</v>
      </c>
      <c r="E10457" s="199" t="s">
        <v>163</v>
      </c>
      <c r="F10457" s="200" t="s">
        <v>6877</v>
      </c>
      <c r="G10457" s="200" t="s">
        <v>6878</v>
      </c>
      <c r="H10457" s="200" t="s">
        <v>7368</v>
      </c>
      <c r="I10457" s="200">
        <v>45814</v>
      </c>
      <c r="J10457" s="143">
        <f t="shared" si="163"/>
        <v>45814</v>
      </c>
      <c r="K10457" s="202">
        <v>3</v>
      </c>
      <c r="L10457" s="285" t="s">
        <v>8813</v>
      </c>
      <c r="M10457" s="223"/>
      <c r="N10457" s="203">
        <v>1.875</v>
      </c>
      <c r="O10457" s="222" t="s">
        <v>941</v>
      </c>
    </row>
    <row r="10458" spans="1:15" ht="29.25" customHeight="1">
      <c r="A10458" s="221" t="s">
        <v>2861</v>
      </c>
      <c r="B10458" s="221" t="s">
        <v>412</v>
      </c>
      <c r="C10458" s="222" t="s">
        <v>274</v>
      </c>
      <c r="D10458" s="222" t="s">
        <v>413</v>
      </c>
      <c r="E10458" s="199" t="s">
        <v>163</v>
      </c>
      <c r="F10458" s="200" t="s">
        <v>6877</v>
      </c>
      <c r="G10458" s="200" t="s">
        <v>6878</v>
      </c>
      <c r="H10458" s="200" t="s">
        <v>7354</v>
      </c>
      <c r="I10458" s="200">
        <v>45814</v>
      </c>
      <c r="J10458" s="143">
        <f t="shared" si="163"/>
        <v>45814</v>
      </c>
      <c r="K10458" s="202">
        <v>4</v>
      </c>
      <c r="L10458" s="285" t="s">
        <v>8812</v>
      </c>
      <c r="M10458" s="223"/>
      <c r="N10458" s="203">
        <v>1.9375</v>
      </c>
      <c r="O10458" s="222" t="s">
        <v>968</v>
      </c>
    </row>
    <row r="10459" spans="1:15" ht="29.25" customHeight="1">
      <c r="A10459" s="221" t="s">
        <v>2861</v>
      </c>
      <c r="B10459" s="221" t="s">
        <v>412</v>
      </c>
      <c r="C10459" s="222" t="s">
        <v>274</v>
      </c>
      <c r="D10459" s="222" t="s">
        <v>413</v>
      </c>
      <c r="E10459" s="199" t="s">
        <v>178</v>
      </c>
      <c r="F10459" s="200"/>
      <c r="G10459" s="200"/>
      <c r="H10459" s="200"/>
      <c r="I10459" s="200">
        <v>45817</v>
      </c>
      <c r="J10459" s="143">
        <f t="shared" si="163"/>
        <v>45817</v>
      </c>
      <c r="K10459" s="202">
        <v>0.5</v>
      </c>
      <c r="L10459" s="285" t="s">
        <v>742</v>
      </c>
      <c r="M10459" s="223"/>
      <c r="N10459" s="203"/>
      <c r="O10459" s="222" t="s">
        <v>326</v>
      </c>
    </row>
    <row r="10460" spans="1:15" ht="29.25" customHeight="1">
      <c r="A10460" s="221" t="s">
        <v>2861</v>
      </c>
      <c r="B10460" s="221" t="s">
        <v>412</v>
      </c>
      <c r="C10460" s="222" t="s">
        <v>274</v>
      </c>
      <c r="D10460" s="222" t="s">
        <v>413</v>
      </c>
      <c r="E10460" s="199" t="s">
        <v>163</v>
      </c>
      <c r="F10460" s="200" t="s">
        <v>6877</v>
      </c>
      <c r="G10460" s="200" t="s">
        <v>6878</v>
      </c>
      <c r="H10460" s="200" t="s">
        <v>7354</v>
      </c>
      <c r="I10460" s="200">
        <v>45817</v>
      </c>
      <c r="J10460" s="143">
        <f t="shared" si="163"/>
        <v>45817</v>
      </c>
      <c r="K10460" s="202">
        <v>3.5</v>
      </c>
      <c r="L10460" s="285" t="s">
        <v>8815</v>
      </c>
      <c r="M10460" s="223"/>
      <c r="N10460" s="203">
        <v>1.9375</v>
      </c>
      <c r="O10460" s="222" t="s">
        <v>968</v>
      </c>
    </row>
    <row r="10461" spans="1:15" ht="29.25" customHeight="1">
      <c r="A10461" s="221" t="s">
        <v>2861</v>
      </c>
      <c r="B10461" s="221" t="s">
        <v>412</v>
      </c>
      <c r="C10461" s="222" t="s">
        <v>274</v>
      </c>
      <c r="D10461" s="222" t="s">
        <v>413</v>
      </c>
      <c r="E10461" s="199" t="s">
        <v>163</v>
      </c>
      <c r="F10461" s="200" t="s">
        <v>6877</v>
      </c>
      <c r="G10461" s="200" t="s">
        <v>6878</v>
      </c>
      <c r="H10461" s="200" t="s">
        <v>7363</v>
      </c>
      <c r="I10461" s="200">
        <v>45817</v>
      </c>
      <c r="J10461" s="143">
        <f t="shared" si="163"/>
        <v>45817</v>
      </c>
      <c r="K10461" s="202">
        <v>4.5</v>
      </c>
      <c r="L10461" s="285" t="s">
        <v>8816</v>
      </c>
      <c r="M10461" s="223"/>
      <c r="N10461" s="203">
        <v>0.40625</v>
      </c>
      <c r="O10461" s="222" t="s">
        <v>942</v>
      </c>
    </row>
    <row r="10462" spans="1:15" ht="29.25" customHeight="1">
      <c r="A10462" s="221" t="s">
        <v>2861</v>
      </c>
      <c r="B10462" s="221" t="s">
        <v>412</v>
      </c>
      <c r="C10462" s="222" t="s">
        <v>274</v>
      </c>
      <c r="D10462" s="222" t="s">
        <v>413</v>
      </c>
      <c r="E10462" s="199" t="s">
        <v>165</v>
      </c>
      <c r="F10462" s="200"/>
      <c r="G10462" s="200"/>
      <c r="H10462" s="200"/>
      <c r="I10462" s="200">
        <v>45818</v>
      </c>
      <c r="J10462" s="143">
        <f t="shared" si="163"/>
        <v>45818</v>
      </c>
      <c r="K10462" s="202">
        <v>8</v>
      </c>
      <c r="L10462" s="284" t="s">
        <v>989</v>
      </c>
      <c r="M10462" s="223"/>
      <c r="N10462" s="203"/>
      <c r="O10462" s="222" t="s">
        <v>326</v>
      </c>
    </row>
    <row r="10463" spans="1:15" ht="29.25" customHeight="1">
      <c r="A10463" s="221" t="s">
        <v>2861</v>
      </c>
      <c r="B10463" s="221" t="s">
        <v>412</v>
      </c>
      <c r="C10463" s="222" t="s">
        <v>274</v>
      </c>
      <c r="D10463" s="222" t="s">
        <v>413</v>
      </c>
      <c r="E10463" s="199" t="s">
        <v>163</v>
      </c>
      <c r="F10463" s="200" t="s">
        <v>6877</v>
      </c>
      <c r="G10463" s="200" t="s">
        <v>6878</v>
      </c>
      <c r="H10463" s="200" t="s">
        <v>7364</v>
      </c>
      <c r="I10463" s="200">
        <v>45819</v>
      </c>
      <c r="J10463" s="143">
        <f t="shared" si="163"/>
        <v>45819</v>
      </c>
      <c r="K10463" s="202">
        <v>8.5</v>
      </c>
      <c r="L10463" s="284" t="s">
        <v>8817</v>
      </c>
      <c r="M10463" s="223"/>
      <c r="N10463" s="203">
        <v>1.5416666666666701</v>
      </c>
      <c r="O10463" s="222" t="s">
        <v>941</v>
      </c>
    </row>
    <row r="10464" spans="1:15" ht="29.25" customHeight="1">
      <c r="A10464" s="221" t="s">
        <v>2861</v>
      </c>
      <c r="B10464" s="221" t="s">
        <v>412</v>
      </c>
      <c r="C10464" s="222" t="s">
        <v>274</v>
      </c>
      <c r="D10464" s="222" t="s">
        <v>413</v>
      </c>
      <c r="E10464" s="199" t="s">
        <v>178</v>
      </c>
      <c r="F10464" s="200"/>
      <c r="G10464" s="200"/>
      <c r="H10464" s="200"/>
      <c r="I10464" s="200">
        <v>45820</v>
      </c>
      <c r="J10464" s="143">
        <f t="shared" si="163"/>
        <v>45820</v>
      </c>
      <c r="K10464" s="202">
        <v>1</v>
      </c>
      <c r="L10464" s="284" t="s">
        <v>8999</v>
      </c>
      <c r="M10464" s="223"/>
      <c r="N10464" s="203"/>
      <c r="O10464" s="222" t="s">
        <v>326</v>
      </c>
    </row>
    <row r="10465" spans="1:15" ht="29.25" customHeight="1">
      <c r="A10465" s="221" t="s">
        <v>2861</v>
      </c>
      <c r="B10465" s="221" t="s">
        <v>412</v>
      </c>
      <c r="C10465" s="222" t="s">
        <v>274</v>
      </c>
      <c r="D10465" s="222" t="s">
        <v>413</v>
      </c>
      <c r="E10465" s="199" t="s">
        <v>163</v>
      </c>
      <c r="F10465" s="200" t="s">
        <v>6877</v>
      </c>
      <c r="G10465" s="200" t="s">
        <v>6878</v>
      </c>
      <c r="H10465" s="200" t="s">
        <v>7349</v>
      </c>
      <c r="I10465" s="200">
        <v>45820</v>
      </c>
      <c r="J10465" s="143">
        <f t="shared" si="163"/>
        <v>45820</v>
      </c>
      <c r="K10465" s="202">
        <v>7</v>
      </c>
      <c r="L10465" s="285" t="s">
        <v>8998</v>
      </c>
      <c r="M10465" s="223"/>
      <c r="N10465" s="203">
        <v>0.7</v>
      </c>
      <c r="O10465" s="222" t="s">
        <v>943</v>
      </c>
    </row>
    <row r="10466" spans="1:15" ht="29.25" customHeight="1">
      <c r="A10466" s="221" t="s">
        <v>2861</v>
      </c>
      <c r="B10466" s="221" t="s">
        <v>412</v>
      </c>
      <c r="C10466" s="222" t="s">
        <v>274</v>
      </c>
      <c r="D10466" s="222" t="s">
        <v>413</v>
      </c>
      <c r="E10466" s="199" t="s">
        <v>166</v>
      </c>
      <c r="F10466" s="200"/>
      <c r="G10466" s="200"/>
      <c r="H10466" s="200"/>
      <c r="I10466" s="200">
        <v>45821</v>
      </c>
      <c r="J10466" s="143">
        <f t="shared" si="163"/>
        <v>45821</v>
      </c>
      <c r="K10466" s="202">
        <v>2</v>
      </c>
      <c r="L10466" s="285" t="s">
        <v>9001</v>
      </c>
      <c r="M10466" s="223"/>
      <c r="N10466" s="203"/>
      <c r="O10466" s="222" t="s">
        <v>326</v>
      </c>
    </row>
    <row r="10467" spans="1:15" ht="29.25" customHeight="1">
      <c r="A10467" s="221" t="s">
        <v>2861</v>
      </c>
      <c r="B10467" s="221" t="s">
        <v>412</v>
      </c>
      <c r="C10467" s="222" t="s">
        <v>274</v>
      </c>
      <c r="D10467" s="222" t="s">
        <v>413</v>
      </c>
      <c r="E10467" s="199" t="s">
        <v>163</v>
      </c>
      <c r="F10467" s="200" t="s">
        <v>6877</v>
      </c>
      <c r="G10467" s="200" t="s">
        <v>6878</v>
      </c>
      <c r="H10467" s="200" t="s">
        <v>7364</v>
      </c>
      <c r="I10467" s="200">
        <v>45821</v>
      </c>
      <c r="J10467" s="143">
        <f t="shared" si="163"/>
        <v>45821</v>
      </c>
      <c r="K10467" s="202">
        <v>6</v>
      </c>
      <c r="L10467" s="284" t="s">
        <v>9000</v>
      </c>
      <c r="M10467" s="223"/>
      <c r="N10467" s="203">
        <v>1.5416666666666701</v>
      </c>
      <c r="O10467" s="222" t="s">
        <v>941</v>
      </c>
    </row>
    <row r="10468" spans="1:15" ht="29.25" customHeight="1">
      <c r="A10468" s="221" t="s">
        <v>2861</v>
      </c>
      <c r="B10468" s="221" t="s">
        <v>412</v>
      </c>
      <c r="C10468" s="222" t="s">
        <v>274</v>
      </c>
      <c r="D10468" s="222" t="s">
        <v>413</v>
      </c>
      <c r="E10468" s="199" t="s">
        <v>166</v>
      </c>
      <c r="F10468" s="200"/>
      <c r="G10468" s="200"/>
      <c r="H10468" s="200"/>
      <c r="I10468" s="200">
        <v>45824</v>
      </c>
      <c r="J10468" s="143">
        <f t="shared" si="163"/>
        <v>45824</v>
      </c>
      <c r="K10468" s="202">
        <v>1</v>
      </c>
      <c r="L10468" s="285" t="s">
        <v>9003</v>
      </c>
      <c r="M10468" s="223"/>
      <c r="N10468" s="203"/>
      <c r="O10468" s="222" t="s">
        <v>326</v>
      </c>
    </row>
    <row r="10469" spans="1:15" ht="29.25" customHeight="1">
      <c r="A10469" s="221" t="s">
        <v>2861</v>
      </c>
      <c r="B10469" s="221" t="s">
        <v>412</v>
      </c>
      <c r="C10469" s="222" t="s">
        <v>274</v>
      </c>
      <c r="D10469" s="222" t="s">
        <v>413</v>
      </c>
      <c r="E10469" s="199" t="s">
        <v>178</v>
      </c>
      <c r="F10469" s="200"/>
      <c r="G10469" s="200"/>
      <c r="H10469" s="200"/>
      <c r="I10469" s="200">
        <v>45824</v>
      </c>
      <c r="J10469" s="143">
        <f t="shared" si="163"/>
        <v>45824</v>
      </c>
      <c r="K10469" s="202">
        <v>1.5</v>
      </c>
      <c r="L10469" s="285" t="s">
        <v>6329</v>
      </c>
      <c r="M10469" s="223"/>
      <c r="N10469" s="203"/>
      <c r="O10469" s="222" t="s">
        <v>326</v>
      </c>
    </row>
    <row r="10470" spans="1:15" ht="29.25" customHeight="1">
      <c r="A10470" s="221" t="s">
        <v>2861</v>
      </c>
      <c r="B10470" s="221" t="s">
        <v>412</v>
      </c>
      <c r="C10470" s="222" t="s">
        <v>274</v>
      </c>
      <c r="D10470" s="222" t="s">
        <v>413</v>
      </c>
      <c r="E10470" s="199" t="s">
        <v>163</v>
      </c>
      <c r="F10470" s="200" t="s">
        <v>6877</v>
      </c>
      <c r="G10470" s="200" t="s">
        <v>6878</v>
      </c>
      <c r="H10470" s="200" t="s">
        <v>7344</v>
      </c>
      <c r="I10470" s="200">
        <v>45824</v>
      </c>
      <c r="J10470" s="143">
        <f t="shared" si="163"/>
        <v>45824</v>
      </c>
      <c r="K10470" s="202">
        <v>3.5</v>
      </c>
      <c r="L10470" s="285" t="s">
        <v>9002</v>
      </c>
      <c r="M10470" s="223"/>
      <c r="N10470" s="203">
        <v>0.61250000000000004</v>
      </c>
      <c r="O10470" s="222" t="s">
        <v>943</v>
      </c>
    </row>
    <row r="10471" spans="1:15" ht="29.25" customHeight="1">
      <c r="A10471" s="221" t="s">
        <v>2861</v>
      </c>
      <c r="B10471" s="221" t="s">
        <v>412</v>
      </c>
      <c r="C10471" s="222" t="s">
        <v>274</v>
      </c>
      <c r="D10471" s="222" t="s">
        <v>413</v>
      </c>
      <c r="E10471" s="199" t="s">
        <v>163</v>
      </c>
      <c r="F10471" s="200" t="s">
        <v>6877</v>
      </c>
      <c r="G10471" s="200" t="s">
        <v>6878</v>
      </c>
      <c r="H10471" s="200" t="s">
        <v>7368</v>
      </c>
      <c r="I10471" s="200">
        <v>45824</v>
      </c>
      <c r="J10471" s="143">
        <f t="shared" si="163"/>
        <v>45824</v>
      </c>
      <c r="K10471" s="202">
        <v>2</v>
      </c>
      <c r="L10471" s="284" t="s">
        <v>9005</v>
      </c>
      <c r="M10471" s="223"/>
      <c r="N10471" s="203">
        <v>1.875</v>
      </c>
      <c r="O10471" s="222" t="s">
        <v>941</v>
      </c>
    </row>
    <row r="10472" spans="1:15" ht="29.25" customHeight="1">
      <c r="A10472" s="221" t="s">
        <v>2861</v>
      </c>
      <c r="B10472" s="221" t="s">
        <v>412</v>
      </c>
      <c r="C10472" s="222" t="s">
        <v>274</v>
      </c>
      <c r="D10472" s="222" t="s">
        <v>413</v>
      </c>
      <c r="E10472" s="199" t="s">
        <v>163</v>
      </c>
      <c r="F10472" s="200" t="s">
        <v>6877</v>
      </c>
      <c r="G10472" s="200" t="s">
        <v>6878</v>
      </c>
      <c r="H10472" s="200" t="s">
        <v>7351</v>
      </c>
      <c r="I10472" s="200">
        <v>45824</v>
      </c>
      <c r="J10472" s="143">
        <f t="shared" si="163"/>
        <v>45824</v>
      </c>
      <c r="K10472" s="202">
        <v>1</v>
      </c>
      <c r="L10472" s="285" t="s">
        <v>9004</v>
      </c>
      <c r="M10472" s="223"/>
      <c r="N10472" s="203">
        <v>0.67500000000000004</v>
      </c>
      <c r="O10472" s="222" t="s">
        <v>943</v>
      </c>
    </row>
    <row r="10473" spans="1:15" ht="29.25" customHeight="1">
      <c r="A10473" s="221" t="s">
        <v>2861</v>
      </c>
      <c r="B10473" s="221" t="s">
        <v>412</v>
      </c>
      <c r="C10473" s="222" t="s">
        <v>274</v>
      </c>
      <c r="D10473" s="222" t="s">
        <v>413</v>
      </c>
      <c r="E10473" s="199" t="s">
        <v>163</v>
      </c>
      <c r="F10473" s="200" t="s">
        <v>6877</v>
      </c>
      <c r="G10473" s="200" t="s">
        <v>6878</v>
      </c>
      <c r="H10473" s="200" t="s">
        <v>7364</v>
      </c>
      <c r="I10473" s="200">
        <v>45825</v>
      </c>
      <c r="J10473" s="143">
        <f t="shared" si="163"/>
        <v>45825</v>
      </c>
      <c r="K10473" s="202">
        <v>8</v>
      </c>
      <c r="L10473" s="284" t="s">
        <v>9006</v>
      </c>
      <c r="M10473" s="223"/>
      <c r="N10473" s="203">
        <v>1.5416666666666701</v>
      </c>
      <c r="O10473" s="222" t="s">
        <v>941</v>
      </c>
    </row>
    <row r="10474" spans="1:15" ht="29.25" customHeight="1">
      <c r="A10474" s="221" t="s">
        <v>2861</v>
      </c>
      <c r="B10474" s="221" t="s">
        <v>412</v>
      </c>
      <c r="C10474" s="222" t="s">
        <v>274</v>
      </c>
      <c r="D10474" s="222" t="s">
        <v>413</v>
      </c>
      <c r="E10474" s="199" t="s">
        <v>175</v>
      </c>
      <c r="F10474" s="200"/>
      <c r="G10474" s="200"/>
      <c r="H10474" s="200"/>
      <c r="I10474" s="200">
        <v>45826</v>
      </c>
      <c r="J10474" s="143">
        <f t="shared" si="163"/>
        <v>45826</v>
      </c>
      <c r="K10474" s="202">
        <v>8</v>
      </c>
      <c r="L10474" s="284" t="s">
        <v>9007</v>
      </c>
      <c r="M10474" s="223"/>
      <c r="N10474" s="203"/>
      <c r="O10474" s="222" t="s">
        <v>326</v>
      </c>
    </row>
    <row r="10475" spans="1:15" ht="29.25" customHeight="1">
      <c r="A10475" s="221" t="s">
        <v>2861</v>
      </c>
      <c r="B10475" s="221" t="s">
        <v>412</v>
      </c>
      <c r="C10475" s="222" t="s">
        <v>274</v>
      </c>
      <c r="D10475" s="222" t="s">
        <v>413</v>
      </c>
      <c r="E10475" s="199" t="s">
        <v>163</v>
      </c>
      <c r="F10475" s="200" t="s">
        <v>6877</v>
      </c>
      <c r="G10475" s="200" t="s">
        <v>6878</v>
      </c>
      <c r="H10475" s="200" t="s">
        <v>7368</v>
      </c>
      <c r="I10475" s="200">
        <v>45827</v>
      </c>
      <c r="J10475" s="143">
        <f t="shared" si="163"/>
        <v>45827</v>
      </c>
      <c r="K10475" s="202">
        <v>1</v>
      </c>
      <c r="L10475" s="285" t="s">
        <v>9185</v>
      </c>
      <c r="M10475" s="223"/>
      <c r="N10475" s="203">
        <v>1.875</v>
      </c>
      <c r="O10475" s="222" t="s">
        <v>941</v>
      </c>
    </row>
    <row r="10476" spans="1:15" ht="29.25" customHeight="1">
      <c r="A10476" s="221" t="s">
        <v>2861</v>
      </c>
      <c r="B10476" s="221" t="s">
        <v>412</v>
      </c>
      <c r="C10476" s="222" t="s">
        <v>274</v>
      </c>
      <c r="D10476" s="222" t="s">
        <v>413</v>
      </c>
      <c r="E10476" s="199" t="s">
        <v>163</v>
      </c>
      <c r="F10476" s="200" t="s">
        <v>6877</v>
      </c>
      <c r="G10476" s="200" t="s">
        <v>6878</v>
      </c>
      <c r="H10476" s="200" t="s">
        <v>7365</v>
      </c>
      <c r="I10476" s="200">
        <v>45827</v>
      </c>
      <c r="J10476" s="143">
        <f t="shared" si="163"/>
        <v>45827</v>
      </c>
      <c r="K10476" s="202">
        <v>7.5</v>
      </c>
      <c r="L10476" s="285" t="s">
        <v>9184</v>
      </c>
      <c r="M10476" s="223"/>
      <c r="N10476" s="203">
        <v>1.0625</v>
      </c>
      <c r="O10476" s="222" t="s">
        <v>941</v>
      </c>
    </row>
    <row r="10477" spans="1:15" ht="29.25" customHeight="1">
      <c r="A10477" s="221" t="s">
        <v>2861</v>
      </c>
      <c r="B10477" s="221" t="s">
        <v>412</v>
      </c>
      <c r="C10477" s="222" t="s">
        <v>274</v>
      </c>
      <c r="D10477" s="222" t="s">
        <v>413</v>
      </c>
      <c r="E10477" s="199" t="s">
        <v>166</v>
      </c>
      <c r="F10477" s="200"/>
      <c r="G10477" s="200"/>
      <c r="H10477" s="200"/>
      <c r="I10477" s="200">
        <v>45828</v>
      </c>
      <c r="J10477" s="143">
        <f t="shared" si="163"/>
        <v>45828</v>
      </c>
      <c r="K10477" s="202">
        <v>4</v>
      </c>
      <c r="L10477" s="284" t="s">
        <v>9187</v>
      </c>
      <c r="M10477" s="223"/>
      <c r="N10477" s="203"/>
      <c r="O10477" s="222" t="s">
        <v>326</v>
      </c>
    </row>
    <row r="10478" spans="1:15" ht="29.25" customHeight="1">
      <c r="A10478" s="221" t="s">
        <v>2861</v>
      </c>
      <c r="B10478" s="221" t="s">
        <v>412</v>
      </c>
      <c r="C10478" s="222" t="s">
        <v>274</v>
      </c>
      <c r="D10478" s="222" t="s">
        <v>413</v>
      </c>
      <c r="E10478" s="199" t="s">
        <v>163</v>
      </c>
      <c r="F10478" s="200" t="s">
        <v>6877</v>
      </c>
      <c r="G10478" s="200" t="s">
        <v>6878</v>
      </c>
      <c r="H10478" s="200" t="s">
        <v>7368</v>
      </c>
      <c r="I10478" s="200">
        <v>45828</v>
      </c>
      <c r="J10478" s="143">
        <f t="shared" si="163"/>
        <v>45828</v>
      </c>
      <c r="K10478" s="202">
        <v>4</v>
      </c>
      <c r="L10478" s="284" t="s">
        <v>9186</v>
      </c>
      <c r="M10478" s="223"/>
      <c r="N10478" s="203">
        <v>1.875</v>
      </c>
      <c r="O10478" s="222" t="s">
        <v>941</v>
      </c>
    </row>
    <row r="10479" spans="1:15" ht="29.25" customHeight="1">
      <c r="A10479" s="221" t="s">
        <v>2861</v>
      </c>
      <c r="B10479" s="221" t="s">
        <v>412</v>
      </c>
      <c r="C10479" s="222" t="s">
        <v>274</v>
      </c>
      <c r="D10479" s="222" t="s">
        <v>413</v>
      </c>
      <c r="E10479" s="199" t="s">
        <v>178</v>
      </c>
      <c r="F10479" s="200"/>
      <c r="G10479" s="200"/>
      <c r="H10479" s="200"/>
      <c r="I10479" s="200">
        <v>45831</v>
      </c>
      <c r="J10479" s="143">
        <f t="shared" si="163"/>
        <v>45831</v>
      </c>
      <c r="K10479" s="202">
        <v>1</v>
      </c>
      <c r="L10479" s="285" t="s">
        <v>742</v>
      </c>
      <c r="M10479" s="223"/>
      <c r="N10479" s="203"/>
      <c r="O10479" s="222" t="s">
        <v>326</v>
      </c>
    </row>
    <row r="10480" spans="1:15" ht="29.25" customHeight="1">
      <c r="A10480" s="221" t="s">
        <v>2861</v>
      </c>
      <c r="B10480" s="221" t="s">
        <v>412</v>
      </c>
      <c r="C10480" s="222" t="s">
        <v>274</v>
      </c>
      <c r="D10480" s="222" t="s">
        <v>413</v>
      </c>
      <c r="E10480" s="199" t="s">
        <v>163</v>
      </c>
      <c r="F10480" s="200" t="s">
        <v>6877</v>
      </c>
      <c r="G10480" s="200" t="s">
        <v>6878</v>
      </c>
      <c r="H10480" s="200" t="s">
        <v>7367</v>
      </c>
      <c r="I10480" s="200">
        <v>45831</v>
      </c>
      <c r="J10480" s="143">
        <f t="shared" si="163"/>
        <v>45831</v>
      </c>
      <c r="K10480" s="202">
        <v>8</v>
      </c>
      <c r="L10480" s="284" t="s">
        <v>9188</v>
      </c>
      <c r="M10480" s="223"/>
      <c r="N10480" s="203">
        <v>0.97499999999999998</v>
      </c>
      <c r="O10480" s="222" t="s">
        <v>943</v>
      </c>
    </row>
    <row r="10481" spans="1:15" ht="29.25" customHeight="1">
      <c r="A10481" s="221" t="s">
        <v>2861</v>
      </c>
      <c r="B10481" s="221" t="s">
        <v>412</v>
      </c>
      <c r="C10481" s="222" t="s">
        <v>274</v>
      </c>
      <c r="D10481" s="222" t="s">
        <v>413</v>
      </c>
      <c r="E10481" s="199" t="s">
        <v>166</v>
      </c>
      <c r="F10481" s="200"/>
      <c r="G10481" s="200"/>
      <c r="H10481" s="200"/>
      <c r="I10481" s="200">
        <v>45832</v>
      </c>
      <c r="J10481" s="143">
        <f t="shared" si="163"/>
        <v>45832</v>
      </c>
      <c r="K10481" s="202">
        <v>1.5</v>
      </c>
      <c r="L10481" s="284" t="s">
        <v>9190</v>
      </c>
      <c r="M10481" s="223"/>
      <c r="N10481" s="203"/>
      <c r="O10481" s="222" t="s">
        <v>326</v>
      </c>
    </row>
    <row r="10482" spans="1:15" ht="29.25" customHeight="1">
      <c r="A10482" s="221" t="s">
        <v>2861</v>
      </c>
      <c r="B10482" s="221" t="s">
        <v>412</v>
      </c>
      <c r="C10482" s="222" t="s">
        <v>274</v>
      </c>
      <c r="D10482" s="222" t="s">
        <v>413</v>
      </c>
      <c r="E10482" s="199" t="s">
        <v>163</v>
      </c>
      <c r="F10482" s="200" t="s">
        <v>6877</v>
      </c>
      <c r="G10482" s="200" t="s">
        <v>6878</v>
      </c>
      <c r="H10482" s="200" t="s">
        <v>7367</v>
      </c>
      <c r="I10482" s="200">
        <v>45832</v>
      </c>
      <c r="J10482" s="143">
        <f t="shared" si="163"/>
        <v>45832</v>
      </c>
      <c r="K10482" s="202">
        <v>7</v>
      </c>
      <c r="L10482" s="284" t="s">
        <v>9189</v>
      </c>
      <c r="M10482" s="223"/>
      <c r="N10482" s="203">
        <v>0.97499999999999998</v>
      </c>
      <c r="O10482" s="222" t="s">
        <v>943</v>
      </c>
    </row>
    <row r="10483" spans="1:15" ht="29.25" customHeight="1">
      <c r="A10483" s="221" t="s">
        <v>2861</v>
      </c>
      <c r="B10483" s="221" t="s">
        <v>412</v>
      </c>
      <c r="C10483" s="222" t="s">
        <v>274</v>
      </c>
      <c r="D10483" s="222" t="s">
        <v>413</v>
      </c>
      <c r="E10483" s="199" t="s">
        <v>163</v>
      </c>
      <c r="F10483" s="200" t="s">
        <v>6877</v>
      </c>
      <c r="G10483" s="200" t="s">
        <v>6878</v>
      </c>
      <c r="H10483" s="200" t="s">
        <v>7360</v>
      </c>
      <c r="I10483" s="200">
        <v>45833</v>
      </c>
      <c r="J10483" s="143">
        <f t="shared" si="163"/>
        <v>45833</v>
      </c>
      <c r="K10483" s="202">
        <v>8</v>
      </c>
      <c r="L10483" s="285" t="s">
        <v>9191</v>
      </c>
      <c r="M10483" s="223"/>
      <c r="N10483" s="203">
        <v>0.55000000000000004</v>
      </c>
      <c r="O10483" s="222" t="s">
        <v>943</v>
      </c>
    </row>
    <row r="10484" spans="1:15" ht="29.25" customHeight="1">
      <c r="A10484" s="221" t="s">
        <v>2861</v>
      </c>
      <c r="B10484" s="221" t="s">
        <v>412</v>
      </c>
      <c r="C10484" s="222" t="s">
        <v>274</v>
      </c>
      <c r="D10484" s="222" t="s">
        <v>413</v>
      </c>
      <c r="E10484" s="199" t="s">
        <v>163</v>
      </c>
      <c r="F10484" s="200" t="s">
        <v>6877</v>
      </c>
      <c r="G10484" s="200" t="s">
        <v>6878</v>
      </c>
      <c r="H10484" s="200" t="s">
        <v>7360</v>
      </c>
      <c r="I10484" s="200">
        <v>45834</v>
      </c>
      <c r="J10484" s="143">
        <f t="shared" si="163"/>
        <v>45834</v>
      </c>
      <c r="K10484" s="202">
        <v>4</v>
      </c>
      <c r="L10484" s="284" t="s">
        <v>9385</v>
      </c>
      <c r="M10484" s="223"/>
      <c r="N10484" s="203">
        <v>0.55000000000000004</v>
      </c>
      <c r="O10484" s="222" t="s">
        <v>943</v>
      </c>
    </row>
    <row r="10485" spans="1:15" ht="29.25" customHeight="1">
      <c r="A10485" s="221" t="s">
        <v>2861</v>
      </c>
      <c r="B10485" s="221" t="s">
        <v>412</v>
      </c>
      <c r="C10485" s="222" t="s">
        <v>274</v>
      </c>
      <c r="D10485" s="222" t="s">
        <v>413</v>
      </c>
      <c r="E10485" s="199" t="s">
        <v>163</v>
      </c>
      <c r="F10485" s="200" t="s">
        <v>9295</v>
      </c>
      <c r="G10485" s="200" t="s">
        <v>9296</v>
      </c>
      <c r="H10485" s="200"/>
      <c r="I10485" s="200">
        <v>45835</v>
      </c>
      <c r="J10485" s="143">
        <f t="shared" si="163"/>
        <v>45835</v>
      </c>
      <c r="K10485" s="202">
        <v>6</v>
      </c>
      <c r="L10485" s="284" t="s">
        <v>9386</v>
      </c>
      <c r="M10485" s="223"/>
      <c r="N10485" s="203"/>
      <c r="O10485" s="222" t="s">
        <v>326</v>
      </c>
    </row>
    <row r="10486" spans="1:15" ht="29.25" customHeight="1">
      <c r="A10486" s="221" t="s">
        <v>2861</v>
      </c>
      <c r="B10486" s="221" t="s">
        <v>412</v>
      </c>
      <c r="C10486" s="222" t="s">
        <v>274</v>
      </c>
      <c r="D10486" s="222" t="s">
        <v>413</v>
      </c>
      <c r="E10486" s="199" t="s">
        <v>163</v>
      </c>
      <c r="F10486" s="200" t="s">
        <v>6877</v>
      </c>
      <c r="G10486" s="200" t="s">
        <v>6878</v>
      </c>
      <c r="H10486" s="200" t="s">
        <v>7360</v>
      </c>
      <c r="I10486" s="200">
        <v>45835</v>
      </c>
      <c r="J10486" s="143">
        <f t="shared" si="163"/>
        <v>45835</v>
      </c>
      <c r="K10486" s="202">
        <v>2</v>
      </c>
      <c r="L10486" s="285" t="s">
        <v>9387</v>
      </c>
      <c r="M10486" s="223"/>
      <c r="N10486" s="203">
        <v>0.55000000000000004</v>
      </c>
      <c r="O10486" s="222" t="s">
        <v>943</v>
      </c>
    </row>
    <row r="10487" spans="1:15" ht="29.25" customHeight="1">
      <c r="A10487" s="221" t="s">
        <v>2861</v>
      </c>
      <c r="B10487" s="221" t="s">
        <v>412</v>
      </c>
      <c r="C10487" s="222" t="s">
        <v>274</v>
      </c>
      <c r="D10487" s="222" t="s">
        <v>413</v>
      </c>
      <c r="E10487" s="199" t="s">
        <v>178</v>
      </c>
      <c r="F10487" s="200"/>
      <c r="G10487" s="200"/>
      <c r="H10487" s="200"/>
      <c r="I10487" s="200">
        <v>45838</v>
      </c>
      <c r="J10487" s="143">
        <f t="shared" si="163"/>
        <v>45838</v>
      </c>
      <c r="K10487" s="202">
        <v>1</v>
      </c>
      <c r="L10487" s="285" t="s">
        <v>742</v>
      </c>
      <c r="M10487" s="223"/>
      <c r="N10487" s="203"/>
      <c r="O10487" s="222" t="s">
        <v>326</v>
      </c>
    </row>
    <row r="10488" spans="1:15" ht="29.25" customHeight="1">
      <c r="A10488" s="221" t="s">
        <v>2861</v>
      </c>
      <c r="B10488" s="221" t="s">
        <v>412</v>
      </c>
      <c r="C10488" s="222" t="s">
        <v>274</v>
      </c>
      <c r="D10488" s="222" t="s">
        <v>413</v>
      </c>
      <c r="E10488" s="199" t="s">
        <v>166</v>
      </c>
      <c r="F10488" s="200"/>
      <c r="G10488" s="200"/>
      <c r="H10488" s="200"/>
      <c r="I10488" s="200">
        <v>45838</v>
      </c>
      <c r="J10488" s="143">
        <f t="shared" si="163"/>
        <v>45838</v>
      </c>
      <c r="K10488" s="202">
        <v>7.5</v>
      </c>
      <c r="L10488" s="285" t="s">
        <v>9389</v>
      </c>
      <c r="M10488" s="223"/>
      <c r="N10488" s="203"/>
      <c r="O10488" s="222" t="s">
        <v>326</v>
      </c>
    </row>
    <row r="10489" spans="1:15" ht="29.25" customHeight="1">
      <c r="A10489" s="221" t="s">
        <v>2861</v>
      </c>
      <c r="B10489" s="221" t="s">
        <v>412</v>
      </c>
      <c r="C10489" s="222" t="s">
        <v>274</v>
      </c>
      <c r="D10489" s="222" t="s">
        <v>413</v>
      </c>
      <c r="E10489" s="199" t="s">
        <v>163</v>
      </c>
      <c r="F10489" s="200" t="s">
        <v>6877</v>
      </c>
      <c r="G10489" s="200" t="s">
        <v>6878</v>
      </c>
      <c r="H10489" s="200" t="s">
        <v>7363</v>
      </c>
      <c r="I10489" s="200">
        <v>45838</v>
      </c>
      <c r="J10489" s="143">
        <f t="shared" si="163"/>
        <v>45838</v>
      </c>
      <c r="K10489" s="202">
        <v>1</v>
      </c>
      <c r="L10489" s="284" t="s">
        <v>9388</v>
      </c>
      <c r="M10489" s="223"/>
      <c r="N10489" s="203">
        <v>0.40625</v>
      </c>
      <c r="O10489" s="222" t="s">
        <v>942</v>
      </c>
    </row>
    <row r="10490" spans="1:15" ht="29.25" customHeight="1">
      <c r="A10490" s="221" t="s">
        <v>2861</v>
      </c>
      <c r="B10490" s="221" t="s">
        <v>412</v>
      </c>
      <c r="C10490" s="222" t="s">
        <v>274</v>
      </c>
      <c r="D10490" s="222" t="s">
        <v>413</v>
      </c>
      <c r="E10490" s="199" t="s">
        <v>166</v>
      </c>
      <c r="F10490" s="200"/>
      <c r="G10490" s="200"/>
      <c r="H10490" s="200"/>
      <c r="I10490" s="200">
        <v>45839</v>
      </c>
      <c r="J10490" s="143">
        <f t="shared" si="163"/>
        <v>45839</v>
      </c>
      <c r="K10490" s="202">
        <v>3</v>
      </c>
      <c r="L10490" s="285" t="s">
        <v>9391</v>
      </c>
      <c r="M10490" s="223"/>
      <c r="N10490" s="203"/>
      <c r="O10490" s="222" t="s">
        <v>326</v>
      </c>
    </row>
    <row r="10491" spans="1:15" ht="29.25" customHeight="1">
      <c r="A10491" s="221" t="s">
        <v>2861</v>
      </c>
      <c r="B10491" s="221" t="s">
        <v>412</v>
      </c>
      <c r="C10491" s="222" t="s">
        <v>274</v>
      </c>
      <c r="D10491" s="222" t="s">
        <v>413</v>
      </c>
      <c r="E10491" s="199" t="s">
        <v>163</v>
      </c>
      <c r="F10491" s="200" t="s">
        <v>6877</v>
      </c>
      <c r="G10491" s="200" t="s">
        <v>6878</v>
      </c>
      <c r="H10491" s="200" t="s">
        <v>7365</v>
      </c>
      <c r="I10491" s="200">
        <v>45839</v>
      </c>
      <c r="J10491" s="143">
        <f t="shared" si="163"/>
        <v>45839</v>
      </c>
      <c r="K10491" s="202">
        <v>5.5</v>
      </c>
      <c r="L10491" s="285" t="s">
        <v>9390</v>
      </c>
      <c r="M10491" s="223"/>
      <c r="N10491" s="203">
        <v>1.0625</v>
      </c>
      <c r="O10491" s="222" t="s">
        <v>941</v>
      </c>
    </row>
    <row r="10492" spans="1:15" ht="29.25" customHeight="1">
      <c r="A10492" s="221" t="s">
        <v>2861</v>
      </c>
      <c r="B10492" s="221" t="s">
        <v>412</v>
      </c>
      <c r="C10492" s="222" t="s">
        <v>274</v>
      </c>
      <c r="D10492" s="222" t="s">
        <v>413</v>
      </c>
      <c r="E10492" s="199" t="s">
        <v>166</v>
      </c>
      <c r="F10492" s="200"/>
      <c r="G10492" s="200"/>
      <c r="H10492" s="200"/>
      <c r="I10492" s="200">
        <v>45840</v>
      </c>
      <c r="J10492" s="143">
        <f t="shared" si="163"/>
        <v>45840</v>
      </c>
      <c r="K10492" s="202">
        <v>2</v>
      </c>
      <c r="L10492" s="285" t="s">
        <v>9393</v>
      </c>
      <c r="M10492" s="223"/>
      <c r="N10492" s="203"/>
      <c r="O10492" s="222" t="s">
        <v>326</v>
      </c>
    </row>
    <row r="10493" spans="1:15" ht="29.25" customHeight="1">
      <c r="A10493" s="221" t="s">
        <v>2861</v>
      </c>
      <c r="B10493" s="221" t="s">
        <v>412</v>
      </c>
      <c r="C10493" s="222" t="s">
        <v>274</v>
      </c>
      <c r="D10493" s="222" t="s">
        <v>413</v>
      </c>
      <c r="E10493" s="199" t="s">
        <v>163</v>
      </c>
      <c r="F10493" s="200" t="s">
        <v>6877</v>
      </c>
      <c r="G10493" s="200" t="s">
        <v>6878</v>
      </c>
      <c r="H10493" s="200" t="s">
        <v>7363</v>
      </c>
      <c r="I10493" s="200">
        <v>45840</v>
      </c>
      <c r="J10493" s="143">
        <f t="shared" si="163"/>
        <v>45840</v>
      </c>
      <c r="K10493" s="202">
        <v>1</v>
      </c>
      <c r="L10493" s="284" t="s">
        <v>9394</v>
      </c>
      <c r="M10493" s="223"/>
      <c r="N10493" s="203">
        <v>0.40625</v>
      </c>
      <c r="O10493" s="222" t="s">
        <v>942</v>
      </c>
    </row>
    <row r="10494" spans="1:15" ht="29.25" customHeight="1">
      <c r="A10494" s="221" t="s">
        <v>2861</v>
      </c>
      <c r="B10494" s="221" t="s">
        <v>412</v>
      </c>
      <c r="C10494" s="222" t="s">
        <v>274</v>
      </c>
      <c r="D10494" s="222" t="s">
        <v>413</v>
      </c>
      <c r="E10494" s="199" t="s">
        <v>163</v>
      </c>
      <c r="F10494" s="200" t="s">
        <v>6877</v>
      </c>
      <c r="G10494" s="200" t="s">
        <v>6878</v>
      </c>
      <c r="H10494" s="200" t="s">
        <v>7365</v>
      </c>
      <c r="I10494" s="200">
        <v>45840</v>
      </c>
      <c r="J10494" s="143">
        <f t="shared" si="163"/>
        <v>45840</v>
      </c>
      <c r="K10494" s="202">
        <v>5</v>
      </c>
      <c r="L10494" s="284" t="s">
        <v>9392</v>
      </c>
      <c r="M10494" s="223"/>
      <c r="N10494" s="203">
        <v>1.0625</v>
      </c>
      <c r="O10494" s="222" t="s">
        <v>941</v>
      </c>
    </row>
    <row r="10495" spans="1:15" ht="29.25" customHeight="1">
      <c r="A10495" s="221" t="s">
        <v>2861</v>
      </c>
      <c r="B10495" s="221" t="s">
        <v>412</v>
      </c>
      <c r="C10495" s="222" t="s">
        <v>274</v>
      </c>
      <c r="D10495" s="222" t="s">
        <v>413</v>
      </c>
      <c r="E10495" s="199" t="s">
        <v>178</v>
      </c>
      <c r="F10495" s="200"/>
      <c r="G10495" s="200"/>
      <c r="H10495" s="200"/>
      <c r="I10495" s="200">
        <v>45841</v>
      </c>
      <c r="J10495" s="143">
        <f t="shared" si="163"/>
        <v>45841</v>
      </c>
      <c r="K10495" s="202">
        <v>1</v>
      </c>
      <c r="L10495" s="285" t="s">
        <v>9637</v>
      </c>
      <c r="M10495" s="223"/>
      <c r="N10495" s="203"/>
      <c r="O10495" s="222" t="s">
        <v>326</v>
      </c>
    </row>
    <row r="10496" spans="1:15" ht="29.25" customHeight="1">
      <c r="A10496" s="221" t="s">
        <v>2861</v>
      </c>
      <c r="B10496" s="221" t="s">
        <v>412</v>
      </c>
      <c r="C10496" s="222" t="s">
        <v>274</v>
      </c>
      <c r="D10496" s="222" t="s">
        <v>413</v>
      </c>
      <c r="E10496" s="199" t="s">
        <v>166</v>
      </c>
      <c r="F10496" s="200"/>
      <c r="G10496" s="200"/>
      <c r="H10496" s="200"/>
      <c r="I10496" s="200">
        <v>45841</v>
      </c>
      <c r="J10496" s="143">
        <f t="shared" si="163"/>
        <v>45841</v>
      </c>
      <c r="K10496" s="202">
        <v>5.5</v>
      </c>
      <c r="L10496" s="285" t="s">
        <v>9638</v>
      </c>
      <c r="M10496" s="223"/>
      <c r="N10496" s="203"/>
      <c r="O10496" s="222" t="s">
        <v>326</v>
      </c>
    </row>
    <row r="10497" spans="1:15" ht="29.25" customHeight="1">
      <c r="A10497" s="221" t="s">
        <v>2861</v>
      </c>
      <c r="B10497" s="221" t="s">
        <v>412</v>
      </c>
      <c r="C10497" s="222" t="s">
        <v>274</v>
      </c>
      <c r="D10497" s="222" t="s">
        <v>413</v>
      </c>
      <c r="E10497" s="199" t="s">
        <v>178</v>
      </c>
      <c r="F10497" s="200"/>
      <c r="G10497" s="200"/>
      <c r="H10497" s="200"/>
      <c r="I10497" s="200">
        <v>45841</v>
      </c>
      <c r="J10497" s="143">
        <f t="shared" si="163"/>
        <v>45841</v>
      </c>
      <c r="K10497" s="202">
        <v>1.5</v>
      </c>
      <c r="L10497" s="285" t="s">
        <v>9639</v>
      </c>
      <c r="M10497" s="223"/>
      <c r="N10497" s="203"/>
      <c r="O10497" s="222" t="s">
        <v>326</v>
      </c>
    </row>
    <row r="10498" spans="1:15" ht="29.25" customHeight="1">
      <c r="A10498" s="221" t="s">
        <v>2861</v>
      </c>
      <c r="B10498" s="221" t="s">
        <v>412</v>
      </c>
      <c r="C10498" s="222" t="s">
        <v>274</v>
      </c>
      <c r="D10498" s="222" t="s">
        <v>413</v>
      </c>
      <c r="E10498" s="199" t="s">
        <v>166</v>
      </c>
      <c r="F10498" s="200"/>
      <c r="G10498" s="200"/>
      <c r="H10498" s="200"/>
      <c r="I10498" s="200">
        <v>45842</v>
      </c>
      <c r="J10498" s="143">
        <f t="shared" si="163"/>
        <v>45842</v>
      </c>
      <c r="K10498" s="202">
        <v>4</v>
      </c>
      <c r="L10498" s="285" t="s">
        <v>9640</v>
      </c>
      <c r="M10498" s="223"/>
      <c r="N10498" s="203"/>
      <c r="O10498" s="222" t="s">
        <v>326</v>
      </c>
    </row>
    <row r="10499" spans="1:15" ht="29.25" customHeight="1">
      <c r="A10499" s="221" t="s">
        <v>2861</v>
      </c>
      <c r="B10499" s="221" t="s">
        <v>412</v>
      </c>
      <c r="C10499" s="222" t="s">
        <v>274</v>
      </c>
      <c r="D10499" s="222" t="s">
        <v>413</v>
      </c>
      <c r="E10499" s="199" t="s">
        <v>178</v>
      </c>
      <c r="F10499" s="200"/>
      <c r="G10499" s="200"/>
      <c r="H10499" s="200"/>
      <c r="I10499" s="200">
        <v>45845</v>
      </c>
      <c r="J10499" s="143">
        <f t="shared" ref="J10499:J10562" si="164">I10499</f>
        <v>45845</v>
      </c>
      <c r="K10499" s="202">
        <v>1</v>
      </c>
      <c r="L10499" s="285" t="s">
        <v>742</v>
      </c>
      <c r="M10499" s="223"/>
      <c r="N10499" s="203"/>
      <c r="O10499" s="222" t="s">
        <v>326</v>
      </c>
    </row>
    <row r="10500" spans="1:15" ht="29.25" customHeight="1">
      <c r="A10500" s="221" t="s">
        <v>2861</v>
      </c>
      <c r="B10500" s="221" t="s">
        <v>412</v>
      </c>
      <c r="C10500" s="222" t="s">
        <v>274</v>
      </c>
      <c r="D10500" s="222" t="s">
        <v>413</v>
      </c>
      <c r="E10500" s="199" t="s">
        <v>163</v>
      </c>
      <c r="F10500" s="200" t="s">
        <v>6877</v>
      </c>
      <c r="G10500" s="200" t="s">
        <v>6878</v>
      </c>
      <c r="H10500" s="200" t="s">
        <v>7365</v>
      </c>
      <c r="I10500" s="200">
        <v>45845</v>
      </c>
      <c r="J10500" s="143">
        <f t="shared" si="164"/>
        <v>45845</v>
      </c>
      <c r="K10500" s="202">
        <v>7.5</v>
      </c>
      <c r="L10500" s="284" t="s">
        <v>9641</v>
      </c>
      <c r="M10500" s="223"/>
      <c r="N10500" s="203">
        <v>1.0625</v>
      </c>
      <c r="O10500" s="222" t="s">
        <v>941</v>
      </c>
    </row>
    <row r="10501" spans="1:15" ht="29.25" customHeight="1">
      <c r="A10501" s="221" t="s">
        <v>2861</v>
      </c>
      <c r="B10501" s="221" t="s">
        <v>412</v>
      </c>
      <c r="C10501" s="222" t="s">
        <v>274</v>
      </c>
      <c r="D10501" s="222" t="s">
        <v>413</v>
      </c>
      <c r="E10501" s="199" t="s">
        <v>166</v>
      </c>
      <c r="F10501" s="200"/>
      <c r="G10501" s="200"/>
      <c r="H10501" s="200"/>
      <c r="I10501" s="200">
        <v>45846</v>
      </c>
      <c r="J10501" s="143">
        <f t="shared" si="164"/>
        <v>45846</v>
      </c>
      <c r="K10501" s="202">
        <v>8</v>
      </c>
      <c r="L10501" s="284" t="s">
        <v>9642</v>
      </c>
      <c r="M10501" s="223"/>
      <c r="N10501" s="203"/>
      <c r="O10501" s="222" t="s">
        <v>326</v>
      </c>
    </row>
    <row r="10502" spans="1:15" ht="29.25" customHeight="1">
      <c r="A10502" s="221" t="s">
        <v>2861</v>
      </c>
      <c r="B10502" s="221" t="s">
        <v>412</v>
      </c>
      <c r="C10502" s="222" t="s">
        <v>274</v>
      </c>
      <c r="D10502" s="222" t="s">
        <v>413</v>
      </c>
      <c r="E10502" s="199" t="s">
        <v>166</v>
      </c>
      <c r="F10502" s="200"/>
      <c r="G10502" s="200"/>
      <c r="H10502" s="200"/>
      <c r="I10502" s="200">
        <v>45847</v>
      </c>
      <c r="J10502" s="143">
        <f t="shared" si="164"/>
        <v>45847</v>
      </c>
      <c r="K10502" s="202">
        <v>8</v>
      </c>
      <c r="L10502" s="284" t="s">
        <v>9643</v>
      </c>
      <c r="M10502" s="223"/>
      <c r="N10502" s="203"/>
      <c r="O10502" s="222" t="s">
        <v>326</v>
      </c>
    </row>
    <row r="10503" spans="1:15" ht="29.25" customHeight="1">
      <c r="A10503" s="221" t="s">
        <v>2861</v>
      </c>
      <c r="B10503" s="221" t="s">
        <v>412</v>
      </c>
      <c r="C10503" s="222" t="s">
        <v>274</v>
      </c>
      <c r="D10503" s="222" t="s">
        <v>413</v>
      </c>
      <c r="E10503" s="199" t="s">
        <v>166</v>
      </c>
      <c r="F10503" s="200"/>
      <c r="G10503" s="200"/>
      <c r="H10503" s="200"/>
      <c r="I10503" s="200">
        <v>45848</v>
      </c>
      <c r="J10503" s="143">
        <f t="shared" si="164"/>
        <v>45848</v>
      </c>
      <c r="K10503" s="202">
        <v>1</v>
      </c>
      <c r="L10503" s="285" t="s">
        <v>9644</v>
      </c>
      <c r="M10503" s="223"/>
      <c r="N10503" s="203"/>
      <c r="O10503" s="222" t="s">
        <v>326</v>
      </c>
    </row>
    <row r="10504" spans="1:15" ht="29.25" customHeight="1">
      <c r="A10504" s="221" t="s">
        <v>2861</v>
      </c>
      <c r="B10504" s="221" t="s">
        <v>412</v>
      </c>
      <c r="C10504" s="222" t="s">
        <v>274</v>
      </c>
      <c r="D10504" s="222" t="s">
        <v>413</v>
      </c>
      <c r="E10504" s="199" t="s">
        <v>178</v>
      </c>
      <c r="F10504" s="200"/>
      <c r="G10504" s="200"/>
      <c r="H10504" s="200"/>
      <c r="I10504" s="200">
        <v>45848</v>
      </c>
      <c r="J10504" s="143">
        <f t="shared" si="164"/>
        <v>45848</v>
      </c>
      <c r="K10504" s="202">
        <v>0.5</v>
      </c>
      <c r="L10504" s="285" t="s">
        <v>218</v>
      </c>
      <c r="M10504" s="223"/>
      <c r="N10504" s="203"/>
      <c r="O10504" s="222" t="s">
        <v>326</v>
      </c>
    </row>
    <row r="10505" spans="1:15" ht="29.25" customHeight="1">
      <c r="A10505" s="221" t="s">
        <v>2861</v>
      </c>
      <c r="B10505" s="221" t="s">
        <v>412</v>
      </c>
      <c r="C10505" s="222" t="s">
        <v>274</v>
      </c>
      <c r="D10505" s="222" t="s">
        <v>413</v>
      </c>
      <c r="E10505" s="199" t="s">
        <v>166</v>
      </c>
      <c r="F10505" s="200"/>
      <c r="G10505" s="200"/>
      <c r="H10505" s="200"/>
      <c r="I10505" s="200">
        <v>45848</v>
      </c>
      <c r="J10505" s="143">
        <f t="shared" si="164"/>
        <v>45848</v>
      </c>
      <c r="K10505" s="202">
        <v>2.5</v>
      </c>
      <c r="L10505" s="285" t="s">
        <v>9646</v>
      </c>
      <c r="M10505" s="223"/>
      <c r="N10505" s="203"/>
      <c r="O10505" s="222" t="s">
        <v>326</v>
      </c>
    </row>
    <row r="10506" spans="1:15" ht="29.25" customHeight="1">
      <c r="A10506" s="221" t="s">
        <v>2861</v>
      </c>
      <c r="B10506" s="221" t="s">
        <v>412</v>
      </c>
      <c r="C10506" s="222" t="s">
        <v>274</v>
      </c>
      <c r="D10506" s="222" t="s">
        <v>413</v>
      </c>
      <c r="E10506" s="199" t="s">
        <v>166</v>
      </c>
      <c r="F10506" s="200"/>
      <c r="G10506" s="200"/>
      <c r="H10506" s="200"/>
      <c r="I10506" s="200">
        <v>45848</v>
      </c>
      <c r="J10506" s="143">
        <f t="shared" si="164"/>
        <v>45848</v>
      </c>
      <c r="K10506" s="202">
        <v>2</v>
      </c>
      <c r="L10506" s="285" t="s">
        <v>9647</v>
      </c>
      <c r="M10506" s="223"/>
      <c r="N10506" s="203"/>
      <c r="O10506" s="222" t="s">
        <v>326</v>
      </c>
    </row>
    <row r="10507" spans="1:15" ht="29.25" customHeight="1">
      <c r="A10507" s="221" t="s">
        <v>2861</v>
      </c>
      <c r="B10507" s="221" t="s">
        <v>412</v>
      </c>
      <c r="C10507" s="222" t="s">
        <v>274</v>
      </c>
      <c r="D10507" s="222" t="s">
        <v>413</v>
      </c>
      <c r="E10507" s="199" t="s">
        <v>163</v>
      </c>
      <c r="F10507" s="200" t="s">
        <v>6877</v>
      </c>
      <c r="G10507" s="200" t="s">
        <v>6878</v>
      </c>
      <c r="H10507" s="200" t="s">
        <v>7360</v>
      </c>
      <c r="I10507" s="200">
        <v>45848</v>
      </c>
      <c r="J10507" s="143">
        <f t="shared" si="164"/>
        <v>45848</v>
      </c>
      <c r="K10507" s="202">
        <v>2</v>
      </c>
      <c r="L10507" s="284" t="s">
        <v>9645</v>
      </c>
      <c r="M10507" s="223"/>
      <c r="N10507" s="203">
        <v>0.55000000000000004</v>
      </c>
      <c r="O10507" s="222" t="s">
        <v>943</v>
      </c>
    </row>
    <row r="10508" spans="1:15" ht="29.25" customHeight="1">
      <c r="A10508" s="221" t="s">
        <v>2861</v>
      </c>
      <c r="B10508" s="221" t="s">
        <v>412</v>
      </c>
      <c r="C10508" s="222" t="s">
        <v>274</v>
      </c>
      <c r="D10508" s="222" t="s">
        <v>413</v>
      </c>
      <c r="E10508" s="199" t="s">
        <v>163</v>
      </c>
      <c r="F10508" s="200" t="s">
        <v>6877</v>
      </c>
      <c r="G10508" s="200" t="s">
        <v>6878</v>
      </c>
      <c r="H10508" s="200" t="s">
        <v>7368</v>
      </c>
      <c r="I10508" s="200">
        <v>45849</v>
      </c>
      <c r="J10508" s="143">
        <f t="shared" si="164"/>
        <v>45849</v>
      </c>
      <c r="K10508" s="202">
        <v>8</v>
      </c>
      <c r="L10508" s="284" t="s">
        <v>9648</v>
      </c>
      <c r="M10508" s="223"/>
      <c r="N10508" s="203">
        <v>1.875</v>
      </c>
      <c r="O10508" s="222" t="s">
        <v>941</v>
      </c>
    </row>
    <row r="10509" spans="1:15" ht="29.25" customHeight="1">
      <c r="A10509" s="221" t="s">
        <v>2861</v>
      </c>
      <c r="B10509" s="221" t="s">
        <v>412</v>
      </c>
      <c r="C10509" s="222" t="s">
        <v>274</v>
      </c>
      <c r="D10509" s="222" t="s">
        <v>413</v>
      </c>
      <c r="E10509" s="199" t="s">
        <v>166</v>
      </c>
      <c r="F10509" s="200"/>
      <c r="G10509" s="200"/>
      <c r="H10509" s="200"/>
      <c r="I10509" s="200">
        <v>45852</v>
      </c>
      <c r="J10509" s="143">
        <f t="shared" si="164"/>
        <v>45852</v>
      </c>
      <c r="K10509" s="202">
        <v>1.5</v>
      </c>
      <c r="L10509" s="285" t="s">
        <v>9649</v>
      </c>
      <c r="M10509" s="223"/>
      <c r="N10509" s="203"/>
      <c r="O10509" s="222" t="s">
        <v>326</v>
      </c>
    </row>
    <row r="10510" spans="1:15" ht="29.25" customHeight="1">
      <c r="A10510" s="221" t="s">
        <v>2861</v>
      </c>
      <c r="B10510" s="221" t="s">
        <v>412</v>
      </c>
      <c r="C10510" s="222" t="s">
        <v>274</v>
      </c>
      <c r="D10510" s="222" t="s">
        <v>413</v>
      </c>
      <c r="E10510" s="199" t="s">
        <v>178</v>
      </c>
      <c r="F10510" s="200"/>
      <c r="G10510" s="200"/>
      <c r="H10510" s="200"/>
      <c r="I10510" s="200">
        <v>45852</v>
      </c>
      <c r="J10510" s="143">
        <f t="shared" si="164"/>
        <v>45852</v>
      </c>
      <c r="K10510" s="202">
        <v>0.5</v>
      </c>
      <c r="L10510" s="285" t="s">
        <v>742</v>
      </c>
      <c r="M10510" s="223"/>
      <c r="N10510" s="203"/>
      <c r="O10510" s="222" t="s">
        <v>326</v>
      </c>
    </row>
    <row r="10511" spans="1:15" ht="29.25" customHeight="1">
      <c r="A10511" s="221" t="s">
        <v>2861</v>
      </c>
      <c r="B10511" s="221" t="s">
        <v>412</v>
      </c>
      <c r="C10511" s="222" t="s">
        <v>274</v>
      </c>
      <c r="D10511" s="222" t="s">
        <v>413</v>
      </c>
      <c r="E10511" s="199" t="s">
        <v>166</v>
      </c>
      <c r="F10511" s="200"/>
      <c r="G10511" s="200"/>
      <c r="H10511" s="200"/>
      <c r="I10511" s="200">
        <v>45852</v>
      </c>
      <c r="J10511" s="143">
        <f t="shared" si="164"/>
        <v>45852</v>
      </c>
      <c r="K10511" s="202">
        <v>7</v>
      </c>
      <c r="L10511" s="284" t="s">
        <v>9650</v>
      </c>
      <c r="M10511" s="223"/>
      <c r="N10511" s="203"/>
      <c r="O10511" s="222" t="s">
        <v>326</v>
      </c>
    </row>
    <row r="10512" spans="1:15" ht="29.25" customHeight="1">
      <c r="A10512" s="221" t="s">
        <v>2861</v>
      </c>
      <c r="B10512" s="221" t="s">
        <v>412</v>
      </c>
      <c r="C10512" s="222" t="s">
        <v>274</v>
      </c>
      <c r="D10512" s="222" t="s">
        <v>413</v>
      </c>
      <c r="E10512" s="199" t="s">
        <v>166</v>
      </c>
      <c r="F10512" s="200"/>
      <c r="G10512" s="200"/>
      <c r="H10512" s="200"/>
      <c r="I10512" s="200">
        <v>45853</v>
      </c>
      <c r="J10512" s="143">
        <f t="shared" si="164"/>
        <v>45853</v>
      </c>
      <c r="K10512" s="202">
        <v>2</v>
      </c>
      <c r="L10512" s="285" t="s">
        <v>9651</v>
      </c>
      <c r="M10512" s="223"/>
      <c r="N10512" s="203"/>
      <c r="O10512" s="222" t="s">
        <v>326</v>
      </c>
    </row>
    <row r="10513" spans="1:15" ht="29.25" customHeight="1">
      <c r="A10513" s="221" t="s">
        <v>2861</v>
      </c>
      <c r="B10513" s="221" t="s">
        <v>412</v>
      </c>
      <c r="C10513" s="222" t="s">
        <v>274</v>
      </c>
      <c r="D10513" s="222" t="s">
        <v>413</v>
      </c>
      <c r="E10513" s="199" t="s">
        <v>166</v>
      </c>
      <c r="F10513" s="200"/>
      <c r="G10513" s="200"/>
      <c r="H10513" s="200"/>
      <c r="I10513" s="200">
        <v>45853</v>
      </c>
      <c r="J10513" s="143">
        <f t="shared" si="164"/>
        <v>45853</v>
      </c>
      <c r="K10513" s="202">
        <v>4</v>
      </c>
      <c r="L10513" s="285" t="s">
        <v>9653</v>
      </c>
      <c r="M10513" s="223"/>
      <c r="N10513" s="203"/>
      <c r="O10513" s="222" t="s">
        <v>326</v>
      </c>
    </row>
    <row r="10514" spans="1:15" ht="29.25" customHeight="1">
      <c r="A10514" s="221" t="s">
        <v>2861</v>
      </c>
      <c r="B10514" s="221" t="s">
        <v>412</v>
      </c>
      <c r="C10514" s="222" t="s">
        <v>274</v>
      </c>
      <c r="D10514" s="222" t="s">
        <v>413</v>
      </c>
      <c r="E10514" s="199" t="s">
        <v>163</v>
      </c>
      <c r="F10514" s="200" t="s">
        <v>6877</v>
      </c>
      <c r="G10514" s="200" t="s">
        <v>6878</v>
      </c>
      <c r="H10514" s="200" t="s">
        <v>7371</v>
      </c>
      <c r="I10514" s="200">
        <v>45853</v>
      </c>
      <c r="J10514" s="143">
        <f t="shared" si="164"/>
        <v>45853</v>
      </c>
      <c r="K10514" s="202">
        <v>2</v>
      </c>
      <c r="L10514" s="285" t="s">
        <v>9652</v>
      </c>
      <c r="M10514" s="223"/>
      <c r="N10514" s="203">
        <v>8.3333333333333301E-2</v>
      </c>
      <c r="O10514" s="222" t="s">
        <v>941</v>
      </c>
    </row>
    <row r="10515" spans="1:15" ht="29.25" customHeight="1">
      <c r="A10515" s="221" t="s">
        <v>2861</v>
      </c>
      <c r="B10515" s="221" t="s">
        <v>412</v>
      </c>
      <c r="C10515" s="222" t="s">
        <v>274</v>
      </c>
      <c r="D10515" s="222" t="s">
        <v>413</v>
      </c>
      <c r="E10515" s="199" t="s">
        <v>166</v>
      </c>
      <c r="F10515" s="200"/>
      <c r="G10515" s="200"/>
      <c r="H10515" s="200"/>
      <c r="I10515" s="200">
        <v>45854</v>
      </c>
      <c r="J10515" s="143">
        <f t="shared" si="164"/>
        <v>45854</v>
      </c>
      <c r="K10515" s="202">
        <v>8</v>
      </c>
      <c r="L10515" s="285" t="s">
        <v>9654</v>
      </c>
      <c r="M10515" s="223"/>
      <c r="N10515" s="203"/>
      <c r="O10515" s="222" t="s">
        <v>326</v>
      </c>
    </row>
    <row r="10516" spans="1:15" ht="29.25" customHeight="1">
      <c r="A10516" s="221" t="s">
        <v>2861</v>
      </c>
      <c r="B10516" s="221" t="s">
        <v>412</v>
      </c>
      <c r="C10516" s="222" t="s">
        <v>274</v>
      </c>
      <c r="D10516" s="222" t="s">
        <v>413</v>
      </c>
      <c r="E10516" s="199" t="s">
        <v>178</v>
      </c>
      <c r="F10516" s="200"/>
      <c r="G10516" s="200"/>
      <c r="H10516" s="200"/>
      <c r="I10516" s="200">
        <v>45855</v>
      </c>
      <c r="J10516" s="143">
        <f t="shared" si="164"/>
        <v>45855</v>
      </c>
      <c r="K10516" s="202">
        <v>1.5</v>
      </c>
      <c r="L10516" s="285" t="s">
        <v>10001</v>
      </c>
      <c r="M10516" s="223"/>
      <c r="N10516" s="203"/>
      <c r="O10516" s="222" t="s">
        <v>326</v>
      </c>
    </row>
    <row r="10517" spans="1:15" ht="29.25" customHeight="1">
      <c r="A10517" s="221" t="s">
        <v>2861</v>
      </c>
      <c r="B10517" s="221" t="s">
        <v>412</v>
      </c>
      <c r="C10517" s="222" t="s">
        <v>274</v>
      </c>
      <c r="D10517" s="222" t="s">
        <v>413</v>
      </c>
      <c r="E10517" s="199" t="s">
        <v>166</v>
      </c>
      <c r="F10517" s="200"/>
      <c r="G10517" s="200"/>
      <c r="H10517" s="200"/>
      <c r="I10517" s="200">
        <v>45855</v>
      </c>
      <c r="J10517" s="143">
        <f t="shared" si="164"/>
        <v>45855</v>
      </c>
      <c r="K10517" s="202">
        <v>6.5</v>
      </c>
      <c r="L10517" s="285" t="s">
        <v>10002</v>
      </c>
      <c r="M10517" s="223"/>
      <c r="N10517" s="203"/>
      <c r="O10517" s="222" t="s">
        <v>326</v>
      </c>
    </row>
    <row r="10518" spans="1:15" ht="29.25" customHeight="1">
      <c r="A10518" s="221" t="s">
        <v>2861</v>
      </c>
      <c r="B10518" s="221" t="s">
        <v>412</v>
      </c>
      <c r="C10518" s="222" t="s">
        <v>274</v>
      </c>
      <c r="D10518" s="222" t="s">
        <v>413</v>
      </c>
      <c r="E10518" s="199" t="s">
        <v>166</v>
      </c>
      <c r="F10518" s="200"/>
      <c r="G10518" s="200"/>
      <c r="H10518" s="200"/>
      <c r="I10518" s="200">
        <v>45856</v>
      </c>
      <c r="J10518" s="143">
        <f t="shared" si="164"/>
        <v>45856</v>
      </c>
      <c r="K10518" s="202">
        <v>8</v>
      </c>
      <c r="L10518" s="284" t="s">
        <v>10003</v>
      </c>
      <c r="M10518" s="223"/>
      <c r="N10518" s="203"/>
      <c r="O10518" s="222" t="s">
        <v>326</v>
      </c>
    </row>
    <row r="10519" spans="1:15" ht="29.25" customHeight="1">
      <c r="A10519" s="221" t="s">
        <v>2861</v>
      </c>
      <c r="B10519" s="221" t="s">
        <v>412</v>
      </c>
      <c r="C10519" s="222" t="s">
        <v>274</v>
      </c>
      <c r="D10519" s="222" t="s">
        <v>413</v>
      </c>
      <c r="E10519" s="199" t="s">
        <v>178</v>
      </c>
      <c r="F10519" s="200"/>
      <c r="G10519" s="200"/>
      <c r="H10519" s="200"/>
      <c r="I10519" s="200">
        <v>45859</v>
      </c>
      <c r="J10519" s="143">
        <f t="shared" si="164"/>
        <v>45859</v>
      </c>
      <c r="K10519" s="202">
        <v>1.5</v>
      </c>
      <c r="L10519" s="285" t="s">
        <v>742</v>
      </c>
      <c r="M10519" s="223"/>
      <c r="N10519" s="203"/>
      <c r="O10519" s="222" t="s">
        <v>326</v>
      </c>
    </row>
    <row r="10520" spans="1:15" ht="29.25" customHeight="1">
      <c r="A10520" s="221" t="s">
        <v>2861</v>
      </c>
      <c r="B10520" s="221" t="s">
        <v>412</v>
      </c>
      <c r="C10520" s="222" t="s">
        <v>274</v>
      </c>
      <c r="D10520" s="222" t="s">
        <v>413</v>
      </c>
      <c r="E10520" s="199" t="s">
        <v>166</v>
      </c>
      <c r="F10520" s="200"/>
      <c r="G10520" s="200"/>
      <c r="H10520" s="200"/>
      <c r="I10520" s="200">
        <v>45859</v>
      </c>
      <c r="J10520" s="143">
        <f t="shared" si="164"/>
        <v>45859</v>
      </c>
      <c r="K10520" s="202">
        <v>2</v>
      </c>
      <c r="L10520" s="285" t="s">
        <v>10004</v>
      </c>
      <c r="M10520" s="223"/>
      <c r="N10520" s="203"/>
      <c r="O10520" s="222" t="s">
        <v>326</v>
      </c>
    </row>
    <row r="10521" spans="1:15" ht="29.25" customHeight="1">
      <c r="A10521" s="221" t="s">
        <v>2861</v>
      </c>
      <c r="B10521" s="221" t="s">
        <v>412</v>
      </c>
      <c r="C10521" s="222" t="s">
        <v>274</v>
      </c>
      <c r="D10521" s="222" t="s">
        <v>413</v>
      </c>
      <c r="E10521" s="199" t="s">
        <v>178</v>
      </c>
      <c r="F10521" s="200"/>
      <c r="G10521" s="200"/>
      <c r="H10521" s="200"/>
      <c r="I10521" s="200">
        <v>45859</v>
      </c>
      <c r="J10521" s="143">
        <f t="shared" si="164"/>
        <v>45859</v>
      </c>
      <c r="K10521" s="202">
        <v>1.5</v>
      </c>
      <c r="L10521" s="285" t="s">
        <v>432</v>
      </c>
      <c r="M10521" s="223"/>
      <c r="N10521" s="203"/>
      <c r="O10521" s="222" t="s">
        <v>326</v>
      </c>
    </row>
    <row r="10522" spans="1:15" ht="29.25" customHeight="1">
      <c r="A10522" s="221" t="s">
        <v>2861</v>
      </c>
      <c r="B10522" s="221" t="s">
        <v>412</v>
      </c>
      <c r="C10522" s="222" t="s">
        <v>274</v>
      </c>
      <c r="D10522" s="222" t="s">
        <v>413</v>
      </c>
      <c r="E10522" s="199" t="s">
        <v>166</v>
      </c>
      <c r="F10522" s="200"/>
      <c r="G10522" s="200"/>
      <c r="H10522" s="200"/>
      <c r="I10522" s="200">
        <v>45859</v>
      </c>
      <c r="J10522" s="143">
        <f t="shared" si="164"/>
        <v>45859</v>
      </c>
      <c r="K10522" s="202">
        <v>2</v>
      </c>
      <c r="L10522" s="284" t="s">
        <v>10005</v>
      </c>
      <c r="M10522" s="223"/>
      <c r="N10522" s="203"/>
      <c r="O10522" s="222" t="s">
        <v>326</v>
      </c>
    </row>
    <row r="10523" spans="1:15" ht="29.25" customHeight="1">
      <c r="A10523" s="221" t="s">
        <v>2861</v>
      </c>
      <c r="B10523" s="221" t="s">
        <v>412</v>
      </c>
      <c r="C10523" s="222" t="s">
        <v>274</v>
      </c>
      <c r="D10523" s="222" t="s">
        <v>413</v>
      </c>
      <c r="E10523" s="199" t="s">
        <v>166</v>
      </c>
      <c r="F10523" s="200"/>
      <c r="G10523" s="200"/>
      <c r="H10523" s="200"/>
      <c r="I10523" s="200">
        <v>45859</v>
      </c>
      <c r="J10523" s="143">
        <f t="shared" si="164"/>
        <v>45859</v>
      </c>
      <c r="K10523" s="202">
        <v>1</v>
      </c>
      <c r="L10523" s="285" t="s">
        <v>10006</v>
      </c>
      <c r="M10523" s="223"/>
      <c r="N10523" s="203"/>
      <c r="O10523" s="222" t="s">
        <v>326</v>
      </c>
    </row>
    <row r="10524" spans="1:15" ht="29.25" customHeight="1">
      <c r="A10524" s="221" t="s">
        <v>2861</v>
      </c>
      <c r="B10524" s="221" t="s">
        <v>412</v>
      </c>
      <c r="C10524" s="222" t="s">
        <v>274</v>
      </c>
      <c r="D10524" s="222" t="s">
        <v>413</v>
      </c>
      <c r="E10524" s="199" t="s">
        <v>166</v>
      </c>
      <c r="F10524" s="200"/>
      <c r="G10524" s="200"/>
      <c r="H10524" s="200"/>
      <c r="I10524" s="200">
        <v>45860</v>
      </c>
      <c r="J10524" s="143">
        <f t="shared" si="164"/>
        <v>45860</v>
      </c>
      <c r="K10524" s="202">
        <v>3</v>
      </c>
      <c r="L10524" s="284" t="s">
        <v>10007</v>
      </c>
      <c r="M10524" s="223"/>
      <c r="N10524" s="203"/>
      <c r="O10524" s="222" t="s">
        <v>326</v>
      </c>
    </row>
    <row r="10525" spans="1:15" ht="29.25" customHeight="1">
      <c r="A10525" s="221" t="s">
        <v>2861</v>
      </c>
      <c r="B10525" s="221" t="s">
        <v>412</v>
      </c>
      <c r="C10525" s="222" t="s">
        <v>274</v>
      </c>
      <c r="D10525" s="222" t="s">
        <v>413</v>
      </c>
      <c r="E10525" s="199" t="s">
        <v>166</v>
      </c>
      <c r="F10525" s="200"/>
      <c r="G10525" s="200"/>
      <c r="H10525" s="200"/>
      <c r="I10525" s="200">
        <v>45860</v>
      </c>
      <c r="J10525" s="143">
        <f t="shared" si="164"/>
        <v>45860</v>
      </c>
      <c r="K10525" s="202">
        <v>5</v>
      </c>
      <c r="L10525" s="284" t="s">
        <v>10008</v>
      </c>
      <c r="M10525" s="223"/>
      <c r="N10525" s="203"/>
      <c r="O10525" s="222" t="s">
        <v>326</v>
      </c>
    </row>
    <row r="10526" spans="1:15" ht="29.25" customHeight="1">
      <c r="A10526" s="221" t="s">
        <v>2861</v>
      </c>
      <c r="B10526" s="221" t="s">
        <v>412</v>
      </c>
      <c r="C10526" s="222" t="s">
        <v>274</v>
      </c>
      <c r="D10526" s="222" t="s">
        <v>413</v>
      </c>
      <c r="E10526" s="199" t="s">
        <v>166</v>
      </c>
      <c r="F10526" s="200"/>
      <c r="G10526" s="200"/>
      <c r="H10526" s="200"/>
      <c r="I10526" s="200">
        <v>45861</v>
      </c>
      <c r="J10526" s="143">
        <f t="shared" si="164"/>
        <v>45861</v>
      </c>
      <c r="K10526" s="202">
        <v>6</v>
      </c>
      <c r="L10526" s="284" t="s">
        <v>10009</v>
      </c>
      <c r="M10526" s="223"/>
      <c r="N10526" s="203"/>
      <c r="O10526" s="222" t="s">
        <v>326</v>
      </c>
    </row>
    <row r="10527" spans="1:15" ht="29.25" customHeight="1">
      <c r="A10527" s="221" t="s">
        <v>2861</v>
      </c>
      <c r="B10527" s="221" t="s">
        <v>412</v>
      </c>
      <c r="C10527" s="222" t="s">
        <v>274</v>
      </c>
      <c r="D10527" s="222" t="s">
        <v>413</v>
      </c>
      <c r="E10527" s="199" t="s">
        <v>166</v>
      </c>
      <c r="F10527" s="200"/>
      <c r="G10527" s="200"/>
      <c r="H10527" s="200"/>
      <c r="I10527" s="200">
        <v>45861</v>
      </c>
      <c r="J10527" s="143">
        <f t="shared" si="164"/>
        <v>45861</v>
      </c>
      <c r="K10527" s="202">
        <v>2</v>
      </c>
      <c r="L10527" s="285" t="s">
        <v>10010</v>
      </c>
      <c r="M10527" s="223"/>
      <c r="N10527" s="203"/>
      <c r="O10527" s="222" t="s">
        <v>326</v>
      </c>
    </row>
    <row r="10528" spans="1:15" ht="29.25" customHeight="1">
      <c r="A10528" s="221" t="s">
        <v>2861</v>
      </c>
      <c r="B10528" s="221" t="s">
        <v>412</v>
      </c>
      <c r="C10528" s="222" t="s">
        <v>274</v>
      </c>
      <c r="D10528" s="222" t="s">
        <v>413</v>
      </c>
      <c r="E10528" s="199" t="s">
        <v>178</v>
      </c>
      <c r="F10528" s="200"/>
      <c r="G10528" s="200"/>
      <c r="H10528" s="200"/>
      <c r="I10528" s="200">
        <v>45862</v>
      </c>
      <c r="J10528" s="143">
        <f t="shared" si="164"/>
        <v>45862</v>
      </c>
      <c r="K10528" s="202">
        <v>1</v>
      </c>
      <c r="L10528" s="285" t="s">
        <v>10011</v>
      </c>
      <c r="M10528" s="223"/>
      <c r="N10528" s="203"/>
      <c r="O10528" s="222" t="s">
        <v>326</v>
      </c>
    </row>
    <row r="10529" spans="1:15" ht="29.25" customHeight="1">
      <c r="A10529" s="221" t="s">
        <v>2861</v>
      </c>
      <c r="B10529" s="221" t="s">
        <v>412</v>
      </c>
      <c r="C10529" s="222" t="s">
        <v>274</v>
      </c>
      <c r="D10529" s="222" t="s">
        <v>413</v>
      </c>
      <c r="E10529" s="199" t="s">
        <v>166</v>
      </c>
      <c r="F10529" s="200"/>
      <c r="G10529" s="200"/>
      <c r="H10529" s="200"/>
      <c r="I10529" s="200">
        <v>45862</v>
      </c>
      <c r="J10529" s="143">
        <f t="shared" si="164"/>
        <v>45862</v>
      </c>
      <c r="K10529" s="202">
        <v>7</v>
      </c>
      <c r="L10529" s="284" t="s">
        <v>10012</v>
      </c>
      <c r="M10529" s="223"/>
      <c r="N10529" s="203"/>
      <c r="O10529" s="222" t="s">
        <v>326</v>
      </c>
    </row>
    <row r="10530" spans="1:15" ht="29.25" customHeight="1">
      <c r="A10530" s="221" t="s">
        <v>2861</v>
      </c>
      <c r="B10530" s="221" t="s">
        <v>412</v>
      </c>
      <c r="C10530" s="222" t="s">
        <v>274</v>
      </c>
      <c r="D10530" s="222" t="s">
        <v>413</v>
      </c>
      <c r="E10530" s="199" t="s">
        <v>166</v>
      </c>
      <c r="F10530" s="200"/>
      <c r="G10530" s="200"/>
      <c r="H10530" s="200"/>
      <c r="I10530" s="200">
        <v>45863</v>
      </c>
      <c r="J10530" s="143">
        <f t="shared" si="164"/>
        <v>45863</v>
      </c>
      <c r="K10530" s="202">
        <v>8</v>
      </c>
      <c r="L10530" s="284" t="s">
        <v>10013</v>
      </c>
      <c r="M10530" s="223"/>
      <c r="N10530" s="203"/>
      <c r="O10530" s="222" t="s">
        <v>326</v>
      </c>
    </row>
    <row r="10531" spans="1:15" ht="29.25" customHeight="1">
      <c r="A10531" s="221" t="s">
        <v>2861</v>
      </c>
      <c r="B10531" s="221" t="s">
        <v>412</v>
      </c>
      <c r="C10531" s="222" t="s">
        <v>274</v>
      </c>
      <c r="D10531" s="222" t="s">
        <v>413</v>
      </c>
      <c r="E10531" s="199" t="s">
        <v>166</v>
      </c>
      <c r="F10531" s="200"/>
      <c r="G10531" s="200"/>
      <c r="H10531" s="200"/>
      <c r="I10531" s="200">
        <v>45866</v>
      </c>
      <c r="J10531" s="143">
        <f t="shared" si="164"/>
        <v>45866</v>
      </c>
      <c r="K10531" s="202">
        <v>8.5</v>
      </c>
      <c r="L10531" s="284" t="s">
        <v>10014</v>
      </c>
      <c r="M10531" s="223"/>
      <c r="N10531" s="203"/>
      <c r="O10531" s="222" t="s">
        <v>326</v>
      </c>
    </row>
    <row r="10532" spans="1:15" ht="29.25" customHeight="1">
      <c r="A10532" s="221" t="s">
        <v>2861</v>
      </c>
      <c r="B10532" s="221" t="s">
        <v>412</v>
      </c>
      <c r="C10532" s="222" t="s">
        <v>274</v>
      </c>
      <c r="D10532" s="222" t="s">
        <v>413</v>
      </c>
      <c r="E10532" s="199" t="s">
        <v>178</v>
      </c>
      <c r="F10532" s="200"/>
      <c r="G10532" s="200"/>
      <c r="H10532" s="200"/>
      <c r="I10532" s="200">
        <v>45866</v>
      </c>
      <c r="J10532" s="143">
        <f t="shared" si="164"/>
        <v>45866</v>
      </c>
      <c r="K10532" s="202">
        <v>0.5</v>
      </c>
      <c r="L10532" s="285" t="s">
        <v>742</v>
      </c>
      <c r="M10532" s="223"/>
      <c r="N10532" s="203"/>
      <c r="O10532" s="222" t="s">
        <v>326</v>
      </c>
    </row>
    <row r="10533" spans="1:15" ht="29.25" customHeight="1">
      <c r="A10533" s="221" t="s">
        <v>2861</v>
      </c>
      <c r="B10533" s="221" t="s">
        <v>412</v>
      </c>
      <c r="C10533" s="222" t="s">
        <v>274</v>
      </c>
      <c r="D10533" s="222" t="s">
        <v>413</v>
      </c>
      <c r="E10533" s="199" t="s">
        <v>166</v>
      </c>
      <c r="F10533" s="200"/>
      <c r="G10533" s="200"/>
      <c r="H10533" s="200"/>
      <c r="I10533" s="200">
        <v>45867</v>
      </c>
      <c r="J10533" s="143">
        <f t="shared" si="164"/>
        <v>45867</v>
      </c>
      <c r="K10533" s="202">
        <v>8</v>
      </c>
      <c r="L10533" s="284" t="s">
        <v>10015</v>
      </c>
      <c r="M10533" s="223"/>
      <c r="N10533" s="203"/>
      <c r="O10533" s="222" t="s">
        <v>326</v>
      </c>
    </row>
    <row r="10534" spans="1:15" ht="29.25" customHeight="1">
      <c r="A10534" s="221" t="s">
        <v>2861</v>
      </c>
      <c r="B10534" s="221" t="s">
        <v>412</v>
      </c>
      <c r="C10534" s="222" t="s">
        <v>274</v>
      </c>
      <c r="D10534" s="222" t="s">
        <v>413</v>
      </c>
      <c r="E10534" s="199" t="s">
        <v>166</v>
      </c>
      <c r="F10534" s="200"/>
      <c r="G10534" s="200"/>
      <c r="H10534" s="200"/>
      <c r="I10534" s="200">
        <v>45868</v>
      </c>
      <c r="J10534" s="143">
        <f t="shared" si="164"/>
        <v>45868</v>
      </c>
      <c r="K10534" s="202">
        <v>2.5</v>
      </c>
      <c r="L10534" s="285" t="s">
        <v>10016</v>
      </c>
      <c r="M10534" s="223"/>
      <c r="N10534" s="203"/>
      <c r="O10534" s="222" t="s">
        <v>326</v>
      </c>
    </row>
    <row r="10535" spans="1:15" ht="29.25" customHeight="1">
      <c r="A10535" s="221" t="s">
        <v>2861</v>
      </c>
      <c r="B10535" s="221" t="s">
        <v>412</v>
      </c>
      <c r="C10535" s="222" t="s">
        <v>274</v>
      </c>
      <c r="D10535" s="222" t="s">
        <v>413</v>
      </c>
      <c r="E10535" s="199" t="s">
        <v>166</v>
      </c>
      <c r="F10535" s="200"/>
      <c r="G10535" s="200"/>
      <c r="H10535" s="200"/>
      <c r="I10535" s="200">
        <v>45868</v>
      </c>
      <c r="J10535" s="143">
        <f t="shared" si="164"/>
        <v>45868</v>
      </c>
      <c r="K10535" s="202">
        <v>3.5</v>
      </c>
      <c r="L10535" s="285" t="s">
        <v>10017</v>
      </c>
      <c r="M10535" s="223"/>
      <c r="N10535" s="203"/>
      <c r="O10535" s="222" t="s">
        <v>326</v>
      </c>
    </row>
    <row r="10536" spans="1:15" ht="29.25" customHeight="1">
      <c r="A10536" s="221" t="s">
        <v>2861</v>
      </c>
      <c r="B10536" s="221" t="s">
        <v>412</v>
      </c>
      <c r="C10536" s="222" t="s">
        <v>274</v>
      </c>
      <c r="D10536" s="222" t="s">
        <v>413</v>
      </c>
      <c r="E10536" s="199" t="s">
        <v>178</v>
      </c>
      <c r="F10536" s="200"/>
      <c r="G10536" s="200"/>
      <c r="H10536" s="200"/>
      <c r="I10536" s="200">
        <v>45868</v>
      </c>
      <c r="J10536" s="143">
        <f t="shared" si="164"/>
        <v>45868</v>
      </c>
      <c r="K10536" s="202">
        <v>1</v>
      </c>
      <c r="L10536" s="285" t="s">
        <v>216</v>
      </c>
      <c r="M10536" s="223"/>
      <c r="N10536" s="203"/>
      <c r="O10536" s="222" t="s">
        <v>326</v>
      </c>
    </row>
    <row r="10537" spans="1:15" ht="29.25" customHeight="1">
      <c r="A10537" s="221" t="s">
        <v>2861</v>
      </c>
      <c r="B10537" s="221" t="s">
        <v>412</v>
      </c>
      <c r="C10537" s="222" t="s">
        <v>274</v>
      </c>
      <c r="D10537" s="222" t="s">
        <v>413</v>
      </c>
      <c r="E10537" s="199" t="s">
        <v>178</v>
      </c>
      <c r="F10537" s="200"/>
      <c r="G10537" s="200"/>
      <c r="H10537" s="200"/>
      <c r="I10537" s="200">
        <v>45868</v>
      </c>
      <c r="J10537" s="143">
        <f t="shared" si="164"/>
        <v>45868</v>
      </c>
      <c r="K10537" s="202">
        <v>1</v>
      </c>
      <c r="L10537" s="285" t="s">
        <v>10018</v>
      </c>
      <c r="M10537" s="223"/>
      <c r="N10537" s="203"/>
      <c r="O10537" s="222" t="s">
        <v>326</v>
      </c>
    </row>
    <row r="10538" spans="1:15" ht="29.25" customHeight="1">
      <c r="A10538" s="221" t="s">
        <v>2861</v>
      </c>
      <c r="B10538" s="221" t="s">
        <v>412</v>
      </c>
      <c r="C10538" s="222" t="s">
        <v>274</v>
      </c>
      <c r="D10538" s="222" t="s">
        <v>413</v>
      </c>
      <c r="E10538" s="199" t="s">
        <v>166</v>
      </c>
      <c r="F10538" s="200"/>
      <c r="G10538" s="200"/>
      <c r="H10538" s="200"/>
      <c r="I10538" s="200">
        <v>45869</v>
      </c>
      <c r="J10538" s="143">
        <f t="shared" si="164"/>
        <v>45869</v>
      </c>
      <c r="K10538" s="202">
        <v>3</v>
      </c>
      <c r="L10538" s="285" t="s">
        <v>10316</v>
      </c>
      <c r="M10538" s="223"/>
      <c r="N10538" s="203"/>
      <c r="O10538" s="222" t="s">
        <v>326</v>
      </c>
    </row>
    <row r="10539" spans="1:15" ht="29.25" customHeight="1">
      <c r="A10539" s="221" t="s">
        <v>2861</v>
      </c>
      <c r="B10539" s="221" t="s">
        <v>412</v>
      </c>
      <c r="C10539" s="222" t="s">
        <v>274</v>
      </c>
      <c r="D10539" s="222" t="s">
        <v>413</v>
      </c>
      <c r="E10539" s="199" t="s">
        <v>178</v>
      </c>
      <c r="F10539" s="200"/>
      <c r="G10539" s="200"/>
      <c r="H10539" s="200"/>
      <c r="I10539" s="200">
        <v>45869</v>
      </c>
      <c r="J10539" s="143">
        <f t="shared" si="164"/>
        <v>45869</v>
      </c>
      <c r="K10539" s="202">
        <v>1</v>
      </c>
      <c r="L10539" s="285" t="s">
        <v>10317</v>
      </c>
      <c r="M10539" s="223"/>
      <c r="N10539" s="203"/>
      <c r="O10539" s="222" t="s">
        <v>326</v>
      </c>
    </row>
    <row r="10540" spans="1:15" ht="29.25" customHeight="1">
      <c r="A10540" s="221" t="s">
        <v>2861</v>
      </c>
      <c r="B10540" s="221" t="s">
        <v>412</v>
      </c>
      <c r="C10540" s="222" t="s">
        <v>274</v>
      </c>
      <c r="D10540" s="222" t="s">
        <v>413</v>
      </c>
      <c r="E10540" s="199" t="s">
        <v>178</v>
      </c>
      <c r="F10540" s="200"/>
      <c r="G10540" s="200"/>
      <c r="H10540" s="200"/>
      <c r="I10540" s="200">
        <v>45869</v>
      </c>
      <c r="J10540" s="143">
        <f t="shared" si="164"/>
        <v>45869</v>
      </c>
      <c r="K10540" s="202">
        <v>1</v>
      </c>
      <c r="L10540" s="285" t="s">
        <v>10011</v>
      </c>
      <c r="M10540" s="223"/>
      <c r="N10540" s="203"/>
      <c r="O10540" s="222" t="s">
        <v>326</v>
      </c>
    </row>
    <row r="10541" spans="1:15" ht="29.25" customHeight="1">
      <c r="A10541" s="221" t="s">
        <v>2861</v>
      </c>
      <c r="B10541" s="221" t="s">
        <v>412</v>
      </c>
      <c r="C10541" s="222" t="s">
        <v>274</v>
      </c>
      <c r="D10541" s="222" t="s">
        <v>413</v>
      </c>
      <c r="E10541" s="199" t="s">
        <v>166</v>
      </c>
      <c r="F10541" s="200"/>
      <c r="G10541" s="200"/>
      <c r="H10541" s="200"/>
      <c r="I10541" s="200">
        <v>45869</v>
      </c>
      <c r="J10541" s="143">
        <f t="shared" si="164"/>
        <v>45869</v>
      </c>
      <c r="K10541" s="202">
        <v>3</v>
      </c>
      <c r="L10541" s="284" t="s">
        <v>10318</v>
      </c>
      <c r="M10541" s="223"/>
      <c r="N10541" s="203"/>
      <c r="O10541" s="222" t="s">
        <v>326</v>
      </c>
    </row>
    <row r="10542" spans="1:15" ht="29.25" customHeight="1">
      <c r="A10542" s="221" t="s">
        <v>2861</v>
      </c>
      <c r="B10542" s="221" t="s">
        <v>412</v>
      </c>
      <c r="C10542" s="222" t="s">
        <v>274</v>
      </c>
      <c r="D10542" s="222" t="s">
        <v>413</v>
      </c>
      <c r="E10542" s="199" t="s">
        <v>178</v>
      </c>
      <c r="F10542" s="200"/>
      <c r="G10542" s="200"/>
      <c r="H10542" s="200"/>
      <c r="I10542" s="200">
        <v>45873</v>
      </c>
      <c r="J10542" s="143">
        <f t="shared" si="164"/>
        <v>45873</v>
      </c>
      <c r="K10542" s="202">
        <v>1</v>
      </c>
      <c r="L10542" s="285" t="s">
        <v>742</v>
      </c>
      <c r="M10542" s="223"/>
      <c r="N10542" s="203"/>
      <c r="O10542" s="222" t="s">
        <v>326</v>
      </c>
    </row>
    <row r="10543" spans="1:15" ht="29.25" customHeight="1">
      <c r="A10543" s="221" t="s">
        <v>2861</v>
      </c>
      <c r="B10543" s="221" t="s">
        <v>412</v>
      </c>
      <c r="C10543" s="222" t="s">
        <v>274</v>
      </c>
      <c r="D10543" s="222" t="s">
        <v>413</v>
      </c>
      <c r="E10543" s="199" t="s">
        <v>166</v>
      </c>
      <c r="F10543" s="200"/>
      <c r="G10543" s="200"/>
      <c r="H10543" s="200"/>
      <c r="I10543" s="200">
        <v>45873</v>
      </c>
      <c r="J10543" s="143">
        <f t="shared" si="164"/>
        <v>45873</v>
      </c>
      <c r="K10543" s="202">
        <v>1</v>
      </c>
      <c r="L10543" s="284" t="s">
        <v>10319</v>
      </c>
      <c r="M10543" s="223"/>
      <c r="N10543" s="203"/>
      <c r="O10543" s="222" t="s">
        <v>326</v>
      </c>
    </row>
    <row r="10544" spans="1:15" ht="29.25" customHeight="1">
      <c r="A10544" s="221" t="s">
        <v>2861</v>
      </c>
      <c r="B10544" s="221" t="s">
        <v>412</v>
      </c>
      <c r="C10544" s="222" t="s">
        <v>274</v>
      </c>
      <c r="D10544" s="222" t="s">
        <v>413</v>
      </c>
      <c r="E10544" s="199" t="s">
        <v>166</v>
      </c>
      <c r="F10544" s="200"/>
      <c r="G10544" s="200"/>
      <c r="H10544" s="200"/>
      <c r="I10544" s="200">
        <v>45873</v>
      </c>
      <c r="J10544" s="143">
        <f t="shared" si="164"/>
        <v>45873</v>
      </c>
      <c r="K10544" s="202">
        <v>2</v>
      </c>
      <c r="L10544" s="285" t="s">
        <v>10321</v>
      </c>
      <c r="M10544" s="223"/>
      <c r="N10544" s="203"/>
      <c r="O10544" s="222" t="s">
        <v>326</v>
      </c>
    </row>
    <row r="10545" spans="1:15" ht="29.25" customHeight="1">
      <c r="A10545" s="221" t="s">
        <v>2861</v>
      </c>
      <c r="B10545" s="221" t="s">
        <v>412</v>
      </c>
      <c r="C10545" s="222" t="s">
        <v>274</v>
      </c>
      <c r="D10545" s="222" t="s">
        <v>413</v>
      </c>
      <c r="E10545" s="199" t="s">
        <v>166</v>
      </c>
      <c r="F10545" s="200"/>
      <c r="G10545" s="200"/>
      <c r="H10545" s="200"/>
      <c r="I10545" s="200">
        <v>45873</v>
      </c>
      <c r="J10545" s="143">
        <f t="shared" si="164"/>
        <v>45873</v>
      </c>
      <c r="K10545" s="202">
        <v>4</v>
      </c>
      <c r="L10545" s="285" t="s">
        <v>10320</v>
      </c>
      <c r="M10545" s="223"/>
      <c r="N10545" s="203"/>
      <c r="O10545" s="222" t="s">
        <v>326</v>
      </c>
    </row>
    <row r="10546" spans="1:15" ht="29.25" customHeight="1">
      <c r="A10546" s="221" t="s">
        <v>2861</v>
      </c>
      <c r="B10546" s="221" t="s">
        <v>412</v>
      </c>
      <c r="C10546" s="222" t="s">
        <v>274</v>
      </c>
      <c r="D10546" s="222" t="s">
        <v>413</v>
      </c>
      <c r="E10546" s="199" t="s">
        <v>166</v>
      </c>
      <c r="F10546" s="200"/>
      <c r="G10546" s="200"/>
      <c r="H10546" s="200"/>
      <c r="I10546" s="200">
        <v>45874</v>
      </c>
      <c r="J10546" s="143">
        <f t="shared" si="164"/>
        <v>45874</v>
      </c>
      <c r="K10546" s="202">
        <v>1.5</v>
      </c>
      <c r="L10546" s="284" t="s">
        <v>10322</v>
      </c>
      <c r="M10546" s="223"/>
      <c r="N10546" s="203"/>
      <c r="O10546" s="222" t="s">
        <v>326</v>
      </c>
    </row>
    <row r="10547" spans="1:15" ht="29.25" customHeight="1">
      <c r="A10547" s="221" t="s">
        <v>2861</v>
      </c>
      <c r="B10547" s="221" t="s">
        <v>412</v>
      </c>
      <c r="C10547" s="222" t="s">
        <v>274</v>
      </c>
      <c r="D10547" s="222" t="s">
        <v>413</v>
      </c>
      <c r="E10547" s="199" t="s">
        <v>166</v>
      </c>
      <c r="F10547" s="200"/>
      <c r="G10547" s="200"/>
      <c r="H10547" s="200"/>
      <c r="I10547" s="200">
        <v>45874</v>
      </c>
      <c r="J10547" s="143">
        <f t="shared" si="164"/>
        <v>45874</v>
      </c>
      <c r="K10547" s="202">
        <v>1.5</v>
      </c>
      <c r="L10547" s="285" t="s">
        <v>10323</v>
      </c>
      <c r="M10547" s="223"/>
      <c r="N10547" s="203"/>
      <c r="O10547" s="222" t="s">
        <v>326</v>
      </c>
    </row>
    <row r="10548" spans="1:15" ht="29.25" customHeight="1">
      <c r="A10548" s="221" t="s">
        <v>2861</v>
      </c>
      <c r="B10548" s="221" t="s">
        <v>412</v>
      </c>
      <c r="C10548" s="222" t="s">
        <v>274</v>
      </c>
      <c r="D10548" s="222" t="s">
        <v>413</v>
      </c>
      <c r="E10548" s="199" t="s">
        <v>166</v>
      </c>
      <c r="F10548" s="200"/>
      <c r="G10548" s="200"/>
      <c r="H10548" s="200"/>
      <c r="I10548" s="200">
        <v>45874</v>
      </c>
      <c r="J10548" s="143">
        <f t="shared" si="164"/>
        <v>45874</v>
      </c>
      <c r="K10548" s="202">
        <v>5</v>
      </c>
      <c r="L10548" s="284" t="s">
        <v>10324</v>
      </c>
      <c r="M10548" s="223"/>
      <c r="N10548" s="203"/>
      <c r="O10548" s="222" t="s">
        <v>326</v>
      </c>
    </row>
    <row r="10549" spans="1:15" ht="29.25" customHeight="1">
      <c r="A10549" s="221" t="s">
        <v>2861</v>
      </c>
      <c r="B10549" s="221" t="s">
        <v>412</v>
      </c>
      <c r="C10549" s="222" t="s">
        <v>274</v>
      </c>
      <c r="D10549" s="222" t="s">
        <v>413</v>
      </c>
      <c r="E10549" s="199" t="s">
        <v>166</v>
      </c>
      <c r="F10549" s="200"/>
      <c r="G10549" s="200"/>
      <c r="H10549" s="200"/>
      <c r="I10549" s="200">
        <v>45875</v>
      </c>
      <c r="J10549" s="143">
        <f t="shared" si="164"/>
        <v>45875</v>
      </c>
      <c r="K10549" s="202">
        <v>2</v>
      </c>
      <c r="L10549" s="285" t="s">
        <v>10325</v>
      </c>
      <c r="M10549" s="223"/>
      <c r="N10549" s="203"/>
      <c r="O10549" s="222" t="s">
        <v>326</v>
      </c>
    </row>
    <row r="10550" spans="1:15" ht="29.25" customHeight="1">
      <c r="A10550" s="221" t="s">
        <v>2861</v>
      </c>
      <c r="B10550" s="221" t="s">
        <v>412</v>
      </c>
      <c r="C10550" s="222" t="s">
        <v>274</v>
      </c>
      <c r="D10550" s="222" t="s">
        <v>413</v>
      </c>
      <c r="E10550" s="199" t="s">
        <v>166</v>
      </c>
      <c r="F10550" s="200"/>
      <c r="G10550" s="200"/>
      <c r="H10550" s="200"/>
      <c r="I10550" s="200">
        <v>45875</v>
      </c>
      <c r="J10550" s="143">
        <f t="shared" si="164"/>
        <v>45875</v>
      </c>
      <c r="K10550" s="202">
        <v>6</v>
      </c>
      <c r="L10550" s="284" t="s">
        <v>10326</v>
      </c>
      <c r="M10550" s="223"/>
      <c r="N10550" s="203"/>
      <c r="O10550" s="222" t="s">
        <v>326</v>
      </c>
    </row>
    <row r="10551" spans="1:15" ht="29.25" customHeight="1">
      <c r="A10551" s="221" t="s">
        <v>2861</v>
      </c>
      <c r="B10551" s="221" t="s">
        <v>412</v>
      </c>
      <c r="C10551" s="222" t="s">
        <v>274</v>
      </c>
      <c r="D10551" s="222" t="s">
        <v>413</v>
      </c>
      <c r="E10551" s="199" t="s">
        <v>166</v>
      </c>
      <c r="F10551" s="200"/>
      <c r="G10551" s="200"/>
      <c r="H10551" s="200"/>
      <c r="I10551" s="200">
        <v>45876</v>
      </c>
      <c r="J10551" s="143">
        <f t="shared" si="164"/>
        <v>45876</v>
      </c>
      <c r="K10551" s="202">
        <v>1</v>
      </c>
      <c r="L10551" s="285" t="s">
        <v>10529</v>
      </c>
      <c r="M10551" s="223"/>
      <c r="N10551" s="203"/>
      <c r="O10551" s="222" t="s">
        <v>326</v>
      </c>
    </row>
    <row r="10552" spans="1:15" ht="29.25" customHeight="1">
      <c r="A10552" s="221" t="s">
        <v>2861</v>
      </c>
      <c r="B10552" s="221" t="s">
        <v>412</v>
      </c>
      <c r="C10552" s="222" t="s">
        <v>274</v>
      </c>
      <c r="D10552" s="222" t="s">
        <v>413</v>
      </c>
      <c r="E10552" s="199" t="s">
        <v>178</v>
      </c>
      <c r="F10552" s="200"/>
      <c r="G10552" s="200"/>
      <c r="H10552" s="200"/>
      <c r="I10552" s="200">
        <v>45876</v>
      </c>
      <c r="J10552" s="143">
        <f t="shared" si="164"/>
        <v>45876</v>
      </c>
      <c r="K10552" s="202">
        <v>0.5</v>
      </c>
      <c r="L10552" s="285" t="s">
        <v>10011</v>
      </c>
      <c r="M10552" s="223"/>
      <c r="N10552" s="203"/>
      <c r="O10552" s="222" t="s">
        <v>326</v>
      </c>
    </row>
    <row r="10553" spans="1:15" ht="29.25" customHeight="1">
      <c r="A10553" s="221" t="s">
        <v>2861</v>
      </c>
      <c r="B10553" s="221" t="s">
        <v>412</v>
      </c>
      <c r="C10553" s="222" t="s">
        <v>274</v>
      </c>
      <c r="D10553" s="222" t="s">
        <v>413</v>
      </c>
      <c r="E10553" s="199" t="s">
        <v>166</v>
      </c>
      <c r="F10553" s="200"/>
      <c r="G10553" s="200"/>
      <c r="H10553" s="200"/>
      <c r="I10553" s="200">
        <v>45876</v>
      </c>
      <c r="J10553" s="143">
        <f t="shared" si="164"/>
        <v>45876</v>
      </c>
      <c r="K10553" s="202">
        <v>6.5</v>
      </c>
      <c r="L10553" s="284" t="s">
        <v>10530</v>
      </c>
      <c r="M10553" s="223"/>
      <c r="N10553" s="203"/>
      <c r="O10553" s="222" t="s">
        <v>326</v>
      </c>
    </row>
    <row r="10554" spans="1:15" ht="29.25" customHeight="1">
      <c r="A10554" s="221" t="s">
        <v>2861</v>
      </c>
      <c r="B10554" s="221" t="s">
        <v>412</v>
      </c>
      <c r="C10554" s="222" t="s">
        <v>274</v>
      </c>
      <c r="D10554" s="222" t="s">
        <v>413</v>
      </c>
      <c r="E10554" s="199" t="s">
        <v>166</v>
      </c>
      <c r="F10554" s="200"/>
      <c r="G10554" s="200"/>
      <c r="H10554" s="200"/>
      <c r="I10554" s="200">
        <v>45880</v>
      </c>
      <c r="J10554" s="143">
        <f t="shared" si="164"/>
        <v>45880</v>
      </c>
      <c r="K10554" s="202">
        <v>3.5</v>
      </c>
      <c r="L10554" s="284" t="s">
        <v>10531</v>
      </c>
      <c r="M10554" s="223"/>
      <c r="N10554" s="203"/>
      <c r="O10554" s="222" t="s">
        <v>326</v>
      </c>
    </row>
    <row r="10555" spans="1:15" ht="29.25" customHeight="1">
      <c r="A10555" s="221" t="s">
        <v>2861</v>
      </c>
      <c r="B10555" s="221" t="s">
        <v>412</v>
      </c>
      <c r="C10555" s="222" t="s">
        <v>274</v>
      </c>
      <c r="D10555" s="222" t="s">
        <v>413</v>
      </c>
      <c r="E10555" s="199" t="s">
        <v>178</v>
      </c>
      <c r="F10555" s="200"/>
      <c r="G10555" s="200"/>
      <c r="H10555" s="200"/>
      <c r="I10555" s="200">
        <v>45880</v>
      </c>
      <c r="J10555" s="143">
        <f t="shared" si="164"/>
        <v>45880</v>
      </c>
      <c r="K10555" s="202">
        <v>1</v>
      </c>
      <c r="L10555" s="284" t="s">
        <v>10532</v>
      </c>
      <c r="M10555" s="223"/>
      <c r="N10555" s="203"/>
      <c r="O10555" s="222" t="s">
        <v>326</v>
      </c>
    </row>
    <row r="10556" spans="1:15" ht="29.25" customHeight="1">
      <c r="A10556" s="221" t="s">
        <v>2861</v>
      </c>
      <c r="B10556" s="221" t="s">
        <v>412</v>
      </c>
      <c r="C10556" s="222" t="s">
        <v>274</v>
      </c>
      <c r="D10556" s="222" t="s">
        <v>413</v>
      </c>
      <c r="E10556" s="199" t="s">
        <v>166</v>
      </c>
      <c r="F10556" s="200"/>
      <c r="G10556" s="200"/>
      <c r="H10556" s="200"/>
      <c r="I10556" s="200">
        <v>45880</v>
      </c>
      <c r="J10556" s="143">
        <f t="shared" si="164"/>
        <v>45880</v>
      </c>
      <c r="K10556" s="202">
        <v>4.5</v>
      </c>
      <c r="L10556" s="284" t="s">
        <v>10533</v>
      </c>
      <c r="M10556" s="223"/>
      <c r="N10556" s="203"/>
      <c r="O10556" s="222" t="s">
        <v>326</v>
      </c>
    </row>
    <row r="10557" spans="1:15" ht="29.25" customHeight="1">
      <c r="A10557" s="221" t="s">
        <v>2861</v>
      </c>
      <c r="B10557" s="221" t="s">
        <v>412</v>
      </c>
      <c r="C10557" s="222" t="s">
        <v>274</v>
      </c>
      <c r="D10557" s="222" t="s">
        <v>413</v>
      </c>
      <c r="E10557" s="199" t="s">
        <v>166</v>
      </c>
      <c r="F10557" s="200"/>
      <c r="G10557" s="200"/>
      <c r="H10557" s="200"/>
      <c r="I10557" s="200">
        <v>45881</v>
      </c>
      <c r="J10557" s="143">
        <f t="shared" si="164"/>
        <v>45881</v>
      </c>
      <c r="K10557" s="202">
        <v>2</v>
      </c>
      <c r="L10557" s="284" t="s">
        <v>10534</v>
      </c>
      <c r="M10557" s="223"/>
      <c r="N10557" s="203"/>
      <c r="O10557" s="222" t="s">
        <v>326</v>
      </c>
    </row>
    <row r="10558" spans="1:15" ht="29.25" customHeight="1">
      <c r="A10558" s="221" t="s">
        <v>2861</v>
      </c>
      <c r="B10558" s="221" t="s">
        <v>412</v>
      </c>
      <c r="C10558" s="222" t="s">
        <v>274</v>
      </c>
      <c r="D10558" s="222" t="s">
        <v>413</v>
      </c>
      <c r="E10558" s="199" t="s">
        <v>166</v>
      </c>
      <c r="F10558" s="200"/>
      <c r="G10558" s="200"/>
      <c r="H10558" s="200"/>
      <c r="I10558" s="200">
        <v>45881</v>
      </c>
      <c r="J10558" s="143">
        <f t="shared" si="164"/>
        <v>45881</v>
      </c>
      <c r="K10558" s="202">
        <v>2</v>
      </c>
      <c r="L10558" s="285" t="s">
        <v>10535</v>
      </c>
      <c r="M10558" s="223"/>
      <c r="N10558" s="203"/>
      <c r="O10558" s="222" t="s">
        <v>326</v>
      </c>
    </row>
    <row r="10559" spans="1:15" ht="29.25" customHeight="1">
      <c r="A10559" s="221" t="s">
        <v>2861</v>
      </c>
      <c r="B10559" s="221" t="s">
        <v>412</v>
      </c>
      <c r="C10559" s="222" t="s">
        <v>274</v>
      </c>
      <c r="D10559" s="222" t="s">
        <v>413</v>
      </c>
      <c r="E10559" s="199" t="s">
        <v>166</v>
      </c>
      <c r="F10559" s="200"/>
      <c r="G10559" s="200"/>
      <c r="H10559" s="200"/>
      <c r="I10559" s="200">
        <v>45881</v>
      </c>
      <c r="J10559" s="143">
        <f t="shared" si="164"/>
        <v>45881</v>
      </c>
      <c r="K10559" s="202">
        <v>4</v>
      </c>
      <c r="L10559" s="284" t="s">
        <v>10536</v>
      </c>
      <c r="M10559" s="223"/>
      <c r="N10559" s="203"/>
      <c r="O10559" s="222" t="s">
        <v>326</v>
      </c>
    </row>
    <row r="10560" spans="1:15" ht="29.25" customHeight="1">
      <c r="A10560" s="221" t="s">
        <v>2861</v>
      </c>
      <c r="B10560" s="221" t="s">
        <v>412</v>
      </c>
      <c r="C10560" s="222" t="s">
        <v>274</v>
      </c>
      <c r="D10560" s="222" t="s">
        <v>413</v>
      </c>
      <c r="E10560" s="199" t="s">
        <v>166</v>
      </c>
      <c r="F10560" s="200"/>
      <c r="G10560" s="200"/>
      <c r="H10560" s="200"/>
      <c r="I10560" s="200">
        <v>45882</v>
      </c>
      <c r="J10560" s="143">
        <f t="shared" si="164"/>
        <v>45882</v>
      </c>
      <c r="K10560" s="202">
        <v>2.5</v>
      </c>
      <c r="L10560" s="284" t="s">
        <v>10537</v>
      </c>
      <c r="M10560" s="223"/>
      <c r="N10560" s="203"/>
      <c r="O10560" s="222" t="s">
        <v>326</v>
      </c>
    </row>
    <row r="10561" spans="1:15" ht="29.25" customHeight="1">
      <c r="A10561" s="221" t="s">
        <v>2861</v>
      </c>
      <c r="B10561" s="221" t="s">
        <v>412</v>
      </c>
      <c r="C10561" s="222" t="s">
        <v>274</v>
      </c>
      <c r="D10561" s="222" t="s">
        <v>413</v>
      </c>
      <c r="E10561" s="199" t="s">
        <v>166</v>
      </c>
      <c r="F10561" s="200"/>
      <c r="G10561" s="200"/>
      <c r="H10561" s="200"/>
      <c r="I10561" s="200">
        <v>45882</v>
      </c>
      <c r="J10561" s="143">
        <f t="shared" si="164"/>
        <v>45882</v>
      </c>
      <c r="K10561" s="202">
        <v>1</v>
      </c>
      <c r="L10561" s="285" t="s">
        <v>10538</v>
      </c>
      <c r="M10561" s="223"/>
      <c r="N10561" s="203"/>
      <c r="O10561" s="222" t="s">
        <v>326</v>
      </c>
    </row>
    <row r="10562" spans="1:15" ht="29.25" customHeight="1">
      <c r="A10562" s="221" t="s">
        <v>2861</v>
      </c>
      <c r="B10562" s="221" t="s">
        <v>412</v>
      </c>
      <c r="C10562" s="222" t="s">
        <v>274</v>
      </c>
      <c r="D10562" s="222" t="s">
        <v>413</v>
      </c>
      <c r="E10562" s="199" t="s">
        <v>166</v>
      </c>
      <c r="F10562" s="200"/>
      <c r="G10562" s="200"/>
      <c r="H10562" s="200"/>
      <c r="I10562" s="200">
        <v>45882</v>
      </c>
      <c r="J10562" s="143">
        <f t="shared" si="164"/>
        <v>45882</v>
      </c>
      <c r="K10562" s="202">
        <v>4.5</v>
      </c>
      <c r="L10562" s="285" t="s">
        <v>10539</v>
      </c>
      <c r="M10562" s="223"/>
      <c r="N10562" s="203"/>
      <c r="O10562" s="222" t="s">
        <v>326</v>
      </c>
    </row>
    <row r="10563" spans="1:15" ht="29.25" customHeight="1">
      <c r="A10563" s="221" t="s">
        <v>2861</v>
      </c>
      <c r="B10563" s="221" t="s">
        <v>412</v>
      </c>
      <c r="C10563" s="222" t="s">
        <v>274</v>
      </c>
      <c r="D10563" s="222" t="s">
        <v>413</v>
      </c>
      <c r="E10563" s="199" t="s">
        <v>166</v>
      </c>
      <c r="F10563" s="200"/>
      <c r="G10563" s="200"/>
      <c r="H10563" s="200"/>
      <c r="I10563" s="200">
        <v>45883</v>
      </c>
      <c r="J10563" s="143">
        <f t="shared" ref="J10563:J10626" si="165">I10563</f>
        <v>45883</v>
      </c>
      <c r="K10563" s="202">
        <v>4</v>
      </c>
      <c r="L10563" s="285" t="s">
        <v>10708</v>
      </c>
      <c r="M10563" s="223"/>
      <c r="N10563" s="203"/>
      <c r="O10563" s="222" t="s">
        <v>326</v>
      </c>
    </row>
    <row r="10564" spans="1:15" ht="29.25" customHeight="1">
      <c r="A10564" s="221" t="s">
        <v>2861</v>
      </c>
      <c r="B10564" s="221" t="s">
        <v>412</v>
      </c>
      <c r="C10564" s="222" t="s">
        <v>274</v>
      </c>
      <c r="D10564" s="222" t="s">
        <v>413</v>
      </c>
      <c r="E10564" s="199" t="s">
        <v>178</v>
      </c>
      <c r="F10564" s="200"/>
      <c r="G10564" s="200"/>
      <c r="H10564" s="200"/>
      <c r="I10564" s="200">
        <v>45883</v>
      </c>
      <c r="J10564" s="143">
        <f t="shared" si="165"/>
        <v>45883</v>
      </c>
      <c r="K10564" s="202">
        <v>1</v>
      </c>
      <c r="L10564" s="285" t="s">
        <v>10709</v>
      </c>
      <c r="M10564" s="223"/>
      <c r="N10564" s="203"/>
      <c r="O10564" s="222" t="s">
        <v>326</v>
      </c>
    </row>
    <row r="10565" spans="1:15" ht="29.25" customHeight="1">
      <c r="A10565" s="221" t="s">
        <v>2861</v>
      </c>
      <c r="B10565" s="221" t="s">
        <v>412</v>
      </c>
      <c r="C10565" s="222" t="s">
        <v>274</v>
      </c>
      <c r="D10565" s="222" t="s">
        <v>413</v>
      </c>
      <c r="E10565" s="199" t="s">
        <v>178</v>
      </c>
      <c r="F10565" s="200"/>
      <c r="G10565" s="200"/>
      <c r="H10565" s="200"/>
      <c r="I10565" s="200">
        <v>45883</v>
      </c>
      <c r="J10565" s="143">
        <f t="shared" si="165"/>
        <v>45883</v>
      </c>
      <c r="K10565" s="202">
        <v>1</v>
      </c>
      <c r="L10565" s="284" t="s">
        <v>10710</v>
      </c>
      <c r="M10565" s="223"/>
      <c r="N10565" s="203"/>
      <c r="O10565" s="222" t="s">
        <v>326</v>
      </c>
    </row>
    <row r="10566" spans="1:15" ht="29.25" customHeight="1">
      <c r="A10566" s="221" t="s">
        <v>2861</v>
      </c>
      <c r="B10566" s="221" t="s">
        <v>412</v>
      </c>
      <c r="C10566" s="222" t="s">
        <v>274</v>
      </c>
      <c r="D10566" s="222" t="s">
        <v>413</v>
      </c>
      <c r="E10566" s="199" t="s">
        <v>166</v>
      </c>
      <c r="F10566" s="200"/>
      <c r="G10566" s="200"/>
      <c r="H10566" s="200"/>
      <c r="I10566" s="200">
        <v>45884</v>
      </c>
      <c r="J10566" s="143">
        <f t="shared" si="165"/>
        <v>45884</v>
      </c>
      <c r="K10566" s="202">
        <v>1</v>
      </c>
      <c r="L10566" s="285" t="s">
        <v>10711</v>
      </c>
      <c r="M10566" s="223"/>
      <c r="N10566" s="203"/>
      <c r="O10566" s="222" t="s">
        <v>326</v>
      </c>
    </row>
    <row r="10567" spans="1:15" ht="29.25" customHeight="1">
      <c r="A10567" s="221" t="s">
        <v>2861</v>
      </c>
      <c r="B10567" s="221" t="s">
        <v>412</v>
      </c>
      <c r="C10567" s="222" t="s">
        <v>274</v>
      </c>
      <c r="D10567" s="222" t="s">
        <v>413</v>
      </c>
      <c r="E10567" s="199" t="s">
        <v>166</v>
      </c>
      <c r="F10567" s="200"/>
      <c r="G10567" s="200"/>
      <c r="H10567" s="200"/>
      <c r="I10567" s="200">
        <v>45884</v>
      </c>
      <c r="J10567" s="143">
        <f t="shared" si="165"/>
        <v>45884</v>
      </c>
      <c r="K10567" s="202">
        <v>5</v>
      </c>
      <c r="L10567" s="285" t="s">
        <v>10712</v>
      </c>
      <c r="M10567" s="223"/>
      <c r="N10567" s="203"/>
      <c r="O10567" s="222" t="s">
        <v>326</v>
      </c>
    </row>
    <row r="10568" spans="1:15" ht="29.25" customHeight="1">
      <c r="A10568" s="221" t="s">
        <v>2861</v>
      </c>
      <c r="B10568" s="221" t="s">
        <v>412</v>
      </c>
      <c r="C10568" s="222" t="s">
        <v>274</v>
      </c>
      <c r="D10568" s="222" t="s">
        <v>413</v>
      </c>
      <c r="E10568" s="199" t="s">
        <v>166</v>
      </c>
      <c r="F10568" s="200"/>
      <c r="G10568" s="200"/>
      <c r="H10568" s="200"/>
      <c r="I10568" s="200">
        <v>45884</v>
      </c>
      <c r="J10568" s="143">
        <f t="shared" si="165"/>
        <v>45884</v>
      </c>
      <c r="K10568" s="202">
        <v>2</v>
      </c>
      <c r="L10568" s="285" t="s">
        <v>10713</v>
      </c>
      <c r="M10568" s="223"/>
      <c r="N10568" s="203"/>
      <c r="O10568" s="222" t="s">
        <v>326</v>
      </c>
    </row>
    <row r="10569" spans="1:15" ht="29.25" customHeight="1">
      <c r="A10569" s="221" t="s">
        <v>2861</v>
      </c>
      <c r="B10569" s="221" t="s">
        <v>412</v>
      </c>
      <c r="C10569" s="222" t="s">
        <v>274</v>
      </c>
      <c r="D10569" s="222" t="s">
        <v>413</v>
      </c>
      <c r="E10569" s="199" t="s">
        <v>166</v>
      </c>
      <c r="F10569" s="200"/>
      <c r="G10569" s="200"/>
      <c r="H10569" s="200"/>
      <c r="I10569" s="200">
        <v>45887</v>
      </c>
      <c r="J10569" s="143">
        <f t="shared" si="165"/>
        <v>45887</v>
      </c>
      <c r="K10569" s="202">
        <v>1</v>
      </c>
      <c r="L10569" s="285" t="s">
        <v>10714</v>
      </c>
      <c r="M10569" s="223"/>
      <c r="N10569" s="203"/>
      <c r="O10569" s="222" t="s">
        <v>326</v>
      </c>
    </row>
    <row r="10570" spans="1:15" ht="29.25" customHeight="1">
      <c r="A10570" s="221" t="s">
        <v>2861</v>
      </c>
      <c r="B10570" s="221" t="s">
        <v>412</v>
      </c>
      <c r="C10570" s="222" t="s">
        <v>274</v>
      </c>
      <c r="D10570" s="222" t="s">
        <v>413</v>
      </c>
      <c r="E10570" s="199" t="s">
        <v>166</v>
      </c>
      <c r="F10570" s="200"/>
      <c r="G10570" s="200"/>
      <c r="H10570" s="200"/>
      <c r="I10570" s="200">
        <v>45887</v>
      </c>
      <c r="J10570" s="143">
        <f t="shared" si="165"/>
        <v>45887</v>
      </c>
      <c r="K10570" s="202">
        <v>2</v>
      </c>
      <c r="L10570" s="284" t="s">
        <v>10715</v>
      </c>
      <c r="M10570" s="223"/>
      <c r="N10570" s="203"/>
      <c r="O10570" s="222" t="s">
        <v>326</v>
      </c>
    </row>
    <row r="10571" spans="1:15" ht="29.25" customHeight="1">
      <c r="A10571" s="221" t="s">
        <v>2861</v>
      </c>
      <c r="B10571" s="221" t="s">
        <v>412</v>
      </c>
      <c r="C10571" s="222" t="s">
        <v>274</v>
      </c>
      <c r="D10571" s="222" t="s">
        <v>413</v>
      </c>
      <c r="E10571" s="199" t="s">
        <v>178</v>
      </c>
      <c r="F10571" s="200"/>
      <c r="G10571" s="200"/>
      <c r="H10571" s="200"/>
      <c r="I10571" s="200">
        <v>45887</v>
      </c>
      <c r="J10571" s="143">
        <f t="shared" si="165"/>
        <v>45887</v>
      </c>
      <c r="K10571" s="202">
        <v>1</v>
      </c>
      <c r="L10571" s="285" t="s">
        <v>742</v>
      </c>
      <c r="M10571" s="223"/>
      <c r="N10571" s="203"/>
      <c r="O10571" s="222" t="s">
        <v>326</v>
      </c>
    </row>
    <row r="10572" spans="1:15" ht="29.25" customHeight="1">
      <c r="A10572" s="221" t="s">
        <v>2861</v>
      </c>
      <c r="B10572" s="221" t="s">
        <v>412</v>
      </c>
      <c r="C10572" s="222" t="s">
        <v>274</v>
      </c>
      <c r="D10572" s="222" t="s">
        <v>413</v>
      </c>
      <c r="E10572" s="199" t="s">
        <v>166</v>
      </c>
      <c r="F10572" s="200"/>
      <c r="G10572" s="200"/>
      <c r="H10572" s="200"/>
      <c r="I10572" s="200">
        <v>45887</v>
      </c>
      <c r="J10572" s="143">
        <f t="shared" si="165"/>
        <v>45887</v>
      </c>
      <c r="K10572" s="202">
        <v>4</v>
      </c>
      <c r="L10572" s="284" t="s">
        <v>10716</v>
      </c>
      <c r="M10572" s="223"/>
      <c r="N10572" s="203"/>
      <c r="O10572" s="222" t="s">
        <v>326</v>
      </c>
    </row>
    <row r="10573" spans="1:15" ht="29.25" customHeight="1">
      <c r="A10573" s="221" t="s">
        <v>2861</v>
      </c>
      <c r="B10573" s="221" t="s">
        <v>412</v>
      </c>
      <c r="C10573" s="222" t="s">
        <v>274</v>
      </c>
      <c r="D10573" s="222" t="s">
        <v>413</v>
      </c>
      <c r="E10573" s="199" t="s">
        <v>166</v>
      </c>
      <c r="F10573" s="200"/>
      <c r="G10573" s="200"/>
      <c r="H10573" s="200"/>
      <c r="I10573" s="200">
        <v>45888</v>
      </c>
      <c r="J10573" s="143">
        <f t="shared" si="165"/>
        <v>45888</v>
      </c>
      <c r="K10573" s="202">
        <v>7</v>
      </c>
      <c r="L10573" s="285" t="s">
        <v>10717</v>
      </c>
      <c r="M10573" s="223"/>
      <c r="N10573" s="203"/>
      <c r="O10573" s="222" t="s">
        <v>326</v>
      </c>
    </row>
    <row r="10574" spans="1:15" ht="29.25" customHeight="1">
      <c r="A10574" s="221" t="s">
        <v>2861</v>
      </c>
      <c r="B10574" s="221" t="s">
        <v>412</v>
      </c>
      <c r="C10574" s="222" t="s">
        <v>274</v>
      </c>
      <c r="D10574" s="222" t="s">
        <v>413</v>
      </c>
      <c r="E10574" s="199" t="s">
        <v>178</v>
      </c>
      <c r="F10574" s="200"/>
      <c r="G10574" s="200"/>
      <c r="H10574" s="200"/>
      <c r="I10574" s="200">
        <v>45888</v>
      </c>
      <c r="J10574" s="143">
        <f t="shared" si="165"/>
        <v>45888</v>
      </c>
      <c r="K10574" s="202">
        <v>1</v>
      </c>
      <c r="L10574" s="285" t="s">
        <v>6954</v>
      </c>
      <c r="M10574" s="223"/>
      <c r="N10574" s="203"/>
      <c r="O10574" s="222" t="s">
        <v>326</v>
      </c>
    </row>
    <row r="10575" spans="1:15" ht="29.25" customHeight="1">
      <c r="A10575" s="221" t="s">
        <v>2861</v>
      </c>
      <c r="B10575" s="221" t="s">
        <v>412</v>
      </c>
      <c r="C10575" s="222" t="s">
        <v>274</v>
      </c>
      <c r="D10575" s="222" t="s">
        <v>413</v>
      </c>
      <c r="E10575" s="199" t="s">
        <v>166</v>
      </c>
      <c r="F10575" s="200"/>
      <c r="G10575" s="200"/>
      <c r="H10575" s="200"/>
      <c r="I10575" s="200">
        <v>45889</v>
      </c>
      <c r="J10575" s="143">
        <f t="shared" si="165"/>
        <v>45889</v>
      </c>
      <c r="K10575" s="202">
        <v>2.5</v>
      </c>
      <c r="L10575" s="285" t="s">
        <v>713</v>
      </c>
      <c r="M10575" s="223"/>
      <c r="N10575" s="203"/>
      <c r="O10575" s="222" t="s">
        <v>326</v>
      </c>
    </row>
    <row r="10576" spans="1:15" ht="29.25" customHeight="1">
      <c r="A10576" s="221" t="s">
        <v>2861</v>
      </c>
      <c r="B10576" s="221" t="s">
        <v>412</v>
      </c>
      <c r="C10576" s="222" t="s">
        <v>274</v>
      </c>
      <c r="D10576" s="222" t="s">
        <v>413</v>
      </c>
      <c r="E10576" s="199" t="s">
        <v>166</v>
      </c>
      <c r="F10576" s="200"/>
      <c r="G10576" s="200"/>
      <c r="H10576" s="200"/>
      <c r="I10576" s="200">
        <v>45889</v>
      </c>
      <c r="J10576" s="143">
        <f t="shared" si="165"/>
        <v>45889</v>
      </c>
      <c r="K10576" s="202">
        <v>5.5</v>
      </c>
      <c r="L10576" s="285" t="s">
        <v>10718</v>
      </c>
      <c r="M10576" s="223"/>
      <c r="N10576" s="203"/>
      <c r="O10576" s="222" t="s">
        <v>326</v>
      </c>
    </row>
    <row r="10577" spans="1:15" ht="29.25" customHeight="1">
      <c r="A10577" s="221" t="s">
        <v>2861</v>
      </c>
      <c r="B10577" s="221" t="s">
        <v>412</v>
      </c>
      <c r="C10577" s="222" t="s">
        <v>274</v>
      </c>
      <c r="D10577" s="222" t="s">
        <v>413</v>
      </c>
      <c r="E10577" s="199" t="s">
        <v>165</v>
      </c>
      <c r="F10577" s="200"/>
      <c r="G10577" s="200"/>
      <c r="H10577" s="200"/>
      <c r="I10577" s="200">
        <v>45890</v>
      </c>
      <c r="J10577" s="143">
        <f t="shared" si="165"/>
        <v>45890</v>
      </c>
      <c r="K10577" s="202">
        <v>4</v>
      </c>
      <c r="L10577" s="285" t="s">
        <v>170</v>
      </c>
      <c r="M10577" s="223"/>
      <c r="N10577" s="203"/>
      <c r="O10577" s="222" t="s">
        <v>326</v>
      </c>
    </row>
    <row r="10578" spans="1:15" ht="29.25" customHeight="1">
      <c r="A10578" s="221" t="s">
        <v>2861</v>
      </c>
      <c r="B10578" s="221" t="s">
        <v>412</v>
      </c>
      <c r="C10578" s="222" t="s">
        <v>274</v>
      </c>
      <c r="D10578" s="222" t="s">
        <v>413</v>
      </c>
      <c r="E10578" s="199" t="s">
        <v>166</v>
      </c>
      <c r="F10578" s="200"/>
      <c r="G10578" s="200"/>
      <c r="H10578" s="200"/>
      <c r="I10578" s="200">
        <v>45890</v>
      </c>
      <c r="J10578" s="143">
        <f t="shared" si="165"/>
        <v>45890</v>
      </c>
      <c r="K10578" s="202">
        <v>4</v>
      </c>
      <c r="L10578" s="284" t="s">
        <v>10952</v>
      </c>
      <c r="M10578" s="223"/>
      <c r="N10578" s="203"/>
      <c r="O10578" s="222" t="s">
        <v>326</v>
      </c>
    </row>
    <row r="10579" spans="1:15" ht="29.25" customHeight="1">
      <c r="A10579" s="221" t="s">
        <v>2861</v>
      </c>
      <c r="B10579" s="221" t="s">
        <v>412</v>
      </c>
      <c r="C10579" s="222" t="s">
        <v>274</v>
      </c>
      <c r="D10579" s="222" t="s">
        <v>413</v>
      </c>
      <c r="E10579" s="199" t="s">
        <v>166</v>
      </c>
      <c r="F10579" s="200"/>
      <c r="G10579" s="200"/>
      <c r="H10579" s="200"/>
      <c r="I10579" s="200">
        <v>45891</v>
      </c>
      <c r="J10579" s="143">
        <f t="shared" si="165"/>
        <v>45891</v>
      </c>
      <c r="K10579" s="202">
        <v>3.5</v>
      </c>
      <c r="L10579" s="285" t="s">
        <v>10953</v>
      </c>
      <c r="M10579" s="223"/>
      <c r="N10579" s="203"/>
      <c r="O10579" s="222" t="s">
        <v>326</v>
      </c>
    </row>
    <row r="10580" spans="1:15" ht="29.25" customHeight="1">
      <c r="A10580" s="221" t="s">
        <v>2861</v>
      </c>
      <c r="B10580" s="221" t="s">
        <v>412</v>
      </c>
      <c r="C10580" s="222" t="s">
        <v>274</v>
      </c>
      <c r="D10580" s="222" t="s">
        <v>413</v>
      </c>
      <c r="E10580" s="199" t="s">
        <v>166</v>
      </c>
      <c r="F10580" s="200"/>
      <c r="G10580" s="200"/>
      <c r="H10580" s="200"/>
      <c r="I10580" s="200">
        <v>45891</v>
      </c>
      <c r="J10580" s="143">
        <f t="shared" si="165"/>
        <v>45891</v>
      </c>
      <c r="K10580" s="202">
        <v>4.5</v>
      </c>
      <c r="L10580" s="285" t="s">
        <v>10954</v>
      </c>
      <c r="M10580" s="223"/>
      <c r="N10580" s="203"/>
      <c r="O10580" s="222" t="s">
        <v>326</v>
      </c>
    </row>
    <row r="10581" spans="1:15" ht="29.25" customHeight="1">
      <c r="A10581" s="221" t="s">
        <v>2861</v>
      </c>
      <c r="B10581" s="221" t="s">
        <v>412</v>
      </c>
      <c r="C10581" s="222" t="s">
        <v>274</v>
      </c>
      <c r="D10581" s="222" t="s">
        <v>413</v>
      </c>
      <c r="E10581" s="199" t="s">
        <v>166</v>
      </c>
      <c r="F10581" s="200"/>
      <c r="G10581" s="200"/>
      <c r="H10581" s="200"/>
      <c r="I10581" s="200">
        <v>45894</v>
      </c>
      <c r="J10581" s="143">
        <f t="shared" si="165"/>
        <v>45894</v>
      </c>
      <c r="K10581" s="202">
        <v>4</v>
      </c>
      <c r="L10581" s="285" t="s">
        <v>10955</v>
      </c>
      <c r="M10581" s="223"/>
      <c r="N10581" s="203"/>
      <c r="O10581" s="222" t="s">
        <v>326</v>
      </c>
    </row>
    <row r="10582" spans="1:15" ht="29.25" customHeight="1">
      <c r="A10582" s="221" t="s">
        <v>2861</v>
      </c>
      <c r="B10582" s="221" t="s">
        <v>412</v>
      </c>
      <c r="C10582" s="222" t="s">
        <v>274</v>
      </c>
      <c r="D10582" s="222" t="s">
        <v>413</v>
      </c>
      <c r="E10582" s="199" t="s">
        <v>178</v>
      </c>
      <c r="F10582" s="200"/>
      <c r="G10582" s="200"/>
      <c r="H10582" s="200"/>
      <c r="I10582" s="200">
        <v>45894</v>
      </c>
      <c r="J10582" s="143">
        <f t="shared" si="165"/>
        <v>45894</v>
      </c>
      <c r="K10582" s="202">
        <v>1</v>
      </c>
      <c r="L10582" s="285" t="s">
        <v>742</v>
      </c>
      <c r="M10582" s="223"/>
      <c r="N10582" s="203"/>
      <c r="O10582" s="222" t="s">
        <v>326</v>
      </c>
    </row>
    <row r="10583" spans="1:15" ht="29.25" customHeight="1">
      <c r="A10583" s="221" t="s">
        <v>2861</v>
      </c>
      <c r="B10583" s="221" t="s">
        <v>412</v>
      </c>
      <c r="C10583" s="222" t="s">
        <v>274</v>
      </c>
      <c r="D10583" s="222" t="s">
        <v>413</v>
      </c>
      <c r="E10583" s="199" t="s">
        <v>166</v>
      </c>
      <c r="F10583" s="200"/>
      <c r="G10583" s="200"/>
      <c r="H10583" s="200"/>
      <c r="I10583" s="200">
        <v>45894</v>
      </c>
      <c r="J10583" s="143">
        <f t="shared" si="165"/>
        <v>45894</v>
      </c>
      <c r="K10583" s="202">
        <v>1.5</v>
      </c>
      <c r="L10583" s="285" t="s">
        <v>10956</v>
      </c>
      <c r="M10583" s="223"/>
      <c r="N10583" s="203"/>
      <c r="O10583" s="222" t="s">
        <v>326</v>
      </c>
    </row>
    <row r="10584" spans="1:15" ht="29.25" customHeight="1">
      <c r="A10584" s="221" t="s">
        <v>2861</v>
      </c>
      <c r="B10584" s="221" t="s">
        <v>412</v>
      </c>
      <c r="C10584" s="222" t="s">
        <v>274</v>
      </c>
      <c r="D10584" s="222" t="s">
        <v>413</v>
      </c>
      <c r="E10584" s="199" t="s">
        <v>166</v>
      </c>
      <c r="F10584" s="200"/>
      <c r="G10584" s="200"/>
      <c r="H10584" s="200"/>
      <c r="I10584" s="200">
        <v>45894</v>
      </c>
      <c r="J10584" s="143">
        <f t="shared" si="165"/>
        <v>45894</v>
      </c>
      <c r="K10584" s="202">
        <v>1.5</v>
      </c>
      <c r="L10584" s="285" t="s">
        <v>10957</v>
      </c>
      <c r="M10584" s="223"/>
      <c r="N10584" s="203"/>
      <c r="O10584" s="222" t="s">
        <v>326</v>
      </c>
    </row>
    <row r="10585" spans="1:15" ht="29.25" customHeight="1">
      <c r="A10585" s="221" t="s">
        <v>2861</v>
      </c>
      <c r="B10585" s="221" t="s">
        <v>412</v>
      </c>
      <c r="C10585" s="222" t="s">
        <v>274</v>
      </c>
      <c r="D10585" s="222" t="s">
        <v>413</v>
      </c>
      <c r="E10585" s="199" t="s">
        <v>166</v>
      </c>
      <c r="F10585" s="200"/>
      <c r="G10585" s="200"/>
      <c r="H10585" s="200"/>
      <c r="I10585" s="200">
        <v>45895</v>
      </c>
      <c r="J10585" s="143">
        <f t="shared" si="165"/>
        <v>45895</v>
      </c>
      <c r="K10585" s="202">
        <v>1</v>
      </c>
      <c r="L10585" s="285" t="s">
        <v>10958</v>
      </c>
      <c r="M10585" s="223"/>
      <c r="N10585" s="203"/>
      <c r="O10585" s="222" t="s">
        <v>326</v>
      </c>
    </row>
    <row r="10586" spans="1:15" ht="29.25" customHeight="1">
      <c r="A10586" s="221" t="s">
        <v>2861</v>
      </c>
      <c r="B10586" s="221" t="s">
        <v>412</v>
      </c>
      <c r="C10586" s="222" t="s">
        <v>274</v>
      </c>
      <c r="D10586" s="222" t="s">
        <v>413</v>
      </c>
      <c r="E10586" s="199" t="s">
        <v>178</v>
      </c>
      <c r="F10586" s="200"/>
      <c r="G10586" s="200"/>
      <c r="H10586" s="200"/>
      <c r="I10586" s="200">
        <v>45895</v>
      </c>
      <c r="J10586" s="143">
        <f t="shared" si="165"/>
        <v>45895</v>
      </c>
      <c r="K10586" s="202">
        <v>1</v>
      </c>
      <c r="L10586" s="284" t="s">
        <v>10959</v>
      </c>
      <c r="M10586" s="223"/>
      <c r="N10586" s="203"/>
      <c r="O10586" s="222" t="s">
        <v>326</v>
      </c>
    </row>
    <row r="10587" spans="1:15" ht="29.25" customHeight="1">
      <c r="A10587" s="221" t="s">
        <v>2861</v>
      </c>
      <c r="B10587" s="221" t="s">
        <v>412</v>
      </c>
      <c r="C10587" s="222" t="s">
        <v>274</v>
      </c>
      <c r="D10587" s="222" t="s">
        <v>413</v>
      </c>
      <c r="E10587" s="199" t="s">
        <v>166</v>
      </c>
      <c r="F10587" s="200"/>
      <c r="G10587" s="200"/>
      <c r="H10587" s="200"/>
      <c r="I10587" s="200">
        <v>45895</v>
      </c>
      <c r="J10587" s="143">
        <f t="shared" si="165"/>
        <v>45895</v>
      </c>
      <c r="K10587" s="202">
        <v>6.5</v>
      </c>
      <c r="L10587" s="284" t="s">
        <v>10960</v>
      </c>
      <c r="M10587" s="223"/>
      <c r="N10587" s="203"/>
      <c r="O10587" s="222" t="s">
        <v>326</v>
      </c>
    </row>
    <row r="10588" spans="1:15" ht="29.25" customHeight="1">
      <c r="A10588" s="221" t="s">
        <v>2861</v>
      </c>
      <c r="B10588" s="221" t="s">
        <v>412</v>
      </c>
      <c r="C10588" s="222" t="s">
        <v>274</v>
      </c>
      <c r="D10588" s="222" t="s">
        <v>413</v>
      </c>
      <c r="E10588" s="199" t="s">
        <v>178</v>
      </c>
      <c r="F10588" s="200"/>
      <c r="G10588" s="200"/>
      <c r="H10588" s="200"/>
      <c r="I10588" s="200">
        <v>45896</v>
      </c>
      <c r="J10588" s="143">
        <f t="shared" si="165"/>
        <v>45896</v>
      </c>
      <c r="K10588" s="202">
        <v>1</v>
      </c>
      <c r="L10588" s="285" t="s">
        <v>216</v>
      </c>
      <c r="M10588" s="223"/>
      <c r="N10588" s="203"/>
      <c r="O10588" s="222" t="s">
        <v>326</v>
      </c>
    </row>
    <row r="10589" spans="1:15" ht="29.25" customHeight="1">
      <c r="A10589" s="221" t="s">
        <v>2861</v>
      </c>
      <c r="B10589" s="221" t="s">
        <v>412</v>
      </c>
      <c r="C10589" s="222" t="s">
        <v>274</v>
      </c>
      <c r="D10589" s="222" t="s">
        <v>413</v>
      </c>
      <c r="E10589" s="199" t="s">
        <v>166</v>
      </c>
      <c r="F10589" s="200"/>
      <c r="G10589" s="200"/>
      <c r="H10589" s="200"/>
      <c r="I10589" s="200">
        <v>45896</v>
      </c>
      <c r="J10589" s="143">
        <f t="shared" si="165"/>
        <v>45896</v>
      </c>
      <c r="K10589" s="202">
        <v>7</v>
      </c>
      <c r="L10589" s="284" t="s">
        <v>10961</v>
      </c>
      <c r="M10589" s="223"/>
      <c r="N10589" s="203"/>
      <c r="O10589" s="222" t="s">
        <v>326</v>
      </c>
    </row>
    <row r="10590" spans="1:15" ht="29.25" customHeight="1">
      <c r="A10590" s="221" t="s">
        <v>2861</v>
      </c>
      <c r="B10590" s="221" t="s">
        <v>412</v>
      </c>
      <c r="C10590" s="222" t="s">
        <v>274</v>
      </c>
      <c r="D10590" s="222" t="s">
        <v>413</v>
      </c>
      <c r="E10590" s="199" t="s">
        <v>165</v>
      </c>
      <c r="F10590" s="200"/>
      <c r="G10590" s="200"/>
      <c r="H10590" s="200"/>
      <c r="I10590" s="200">
        <v>45897</v>
      </c>
      <c r="J10590" s="143">
        <f t="shared" si="165"/>
        <v>45897</v>
      </c>
      <c r="K10590" s="202">
        <v>4</v>
      </c>
      <c r="L10590" s="285" t="s">
        <v>170</v>
      </c>
      <c r="M10590" s="223"/>
      <c r="N10590" s="203"/>
      <c r="O10590" s="222" t="s">
        <v>326</v>
      </c>
    </row>
    <row r="10591" spans="1:15" ht="29.25" customHeight="1">
      <c r="A10591" s="221" t="s">
        <v>2861</v>
      </c>
      <c r="B10591" s="221" t="s">
        <v>412</v>
      </c>
      <c r="C10591" s="222" t="s">
        <v>274</v>
      </c>
      <c r="D10591" s="222" t="s">
        <v>413</v>
      </c>
      <c r="E10591" s="199" t="s">
        <v>166</v>
      </c>
      <c r="F10591" s="200"/>
      <c r="G10591" s="200"/>
      <c r="H10591" s="200"/>
      <c r="I10591" s="200">
        <v>45897</v>
      </c>
      <c r="J10591" s="143">
        <f t="shared" si="165"/>
        <v>45897</v>
      </c>
      <c r="K10591" s="202">
        <v>4</v>
      </c>
      <c r="L10591" s="284" t="s">
        <v>11131</v>
      </c>
      <c r="M10591" s="223"/>
      <c r="N10591" s="203"/>
      <c r="O10591" s="222" t="s">
        <v>326</v>
      </c>
    </row>
    <row r="10592" spans="1:15" ht="29.25" customHeight="1">
      <c r="A10592" s="221" t="s">
        <v>2861</v>
      </c>
      <c r="B10592" s="221" t="s">
        <v>412</v>
      </c>
      <c r="C10592" s="222" t="s">
        <v>274</v>
      </c>
      <c r="D10592" s="222" t="s">
        <v>413</v>
      </c>
      <c r="E10592" s="199" t="s">
        <v>166</v>
      </c>
      <c r="F10592" s="200"/>
      <c r="G10592" s="200"/>
      <c r="H10592" s="200"/>
      <c r="I10592" s="200">
        <v>45898</v>
      </c>
      <c r="J10592" s="143">
        <f t="shared" si="165"/>
        <v>45898</v>
      </c>
      <c r="K10592" s="202">
        <v>3</v>
      </c>
      <c r="L10592" s="285" t="s">
        <v>11132</v>
      </c>
      <c r="M10592" s="223"/>
      <c r="N10592" s="203"/>
      <c r="O10592" s="222" t="s">
        <v>326</v>
      </c>
    </row>
    <row r="10593" spans="1:15" ht="29.25" customHeight="1">
      <c r="A10593" s="221" t="s">
        <v>2861</v>
      </c>
      <c r="B10593" s="221" t="s">
        <v>412</v>
      </c>
      <c r="C10593" s="222" t="s">
        <v>274</v>
      </c>
      <c r="D10593" s="222" t="s">
        <v>413</v>
      </c>
      <c r="E10593" s="199" t="s">
        <v>166</v>
      </c>
      <c r="F10593" s="200"/>
      <c r="G10593" s="200"/>
      <c r="H10593" s="200"/>
      <c r="I10593" s="200">
        <v>45898</v>
      </c>
      <c r="J10593" s="143">
        <f t="shared" si="165"/>
        <v>45898</v>
      </c>
      <c r="K10593" s="202">
        <v>1</v>
      </c>
      <c r="L10593" s="285" t="s">
        <v>11133</v>
      </c>
      <c r="M10593" s="223"/>
      <c r="N10593" s="203"/>
      <c r="O10593" s="222" t="s">
        <v>326</v>
      </c>
    </row>
    <row r="10594" spans="1:15" ht="29.25" customHeight="1">
      <c r="A10594" s="221" t="s">
        <v>2861</v>
      </c>
      <c r="B10594" s="221" t="s">
        <v>412</v>
      </c>
      <c r="C10594" s="222" t="s">
        <v>274</v>
      </c>
      <c r="D10594" s="222" t="s">
        <v>413</v>
      </c>
      <c r="E10594" s="199" t="s">
        <v>166</v>
      </c>
      <c r="F10594" s="200"/>
      <c r="G10594" s="200"/>
      <c r="H10594" s="200"/>
      <c r="I10594" s="200">
        <v>45898</v>
      </c>
      <c r="J10594" s="143">
        <f t="shared" si="165"/>
        <v>45898</v>
      </c>
      <c r="K10594" s="202">
        <v>2</v>
      </c>
      <c r="L10594" s="284" t="s">
        <v>11134</v>
      </c>
      <c r="M10594" s="223"/>
      <c r="N10594" s="203"/>
      <c r="O10594" s="222" t="s">
        <v>326</v>
      </c>
    </row>
    <row r="10595" spans="1:15" ht="29.25" customHeight="1">
      <c r="A10595" s="221" t="s">
        <v>2861</v>
      </c>
      <c r="B10595" s="221" t="s">
        <v>412</v>
      </c>
      <c r="C10595" s="222" t="s">
        <v>274</v>
      </c>
      <c r="D10595" s="222" t="s">
        <v>413</v>
      </c>
      <c r="E10595" s="199" t="s">
        <v>166</v>
      </c>
      <c r="F10595" s="200"/>
      <c r="G10595" s="200"/>
      <c r="H10595" s="200"/>
      <c r="I10595" s="200">
        <v>45898</v>
      </c>
      <c r="J10595" s="143">
        <f t="shared" si="165"/>
        <v>45898</v>
      </c>
      <c r="K10595" s="202">
        <v>2</v>
      </c>
      <c r="L10595" s="284" t="s">
        <v>11135</v>
      </c>
      <c r="M10595" s="223"/>
      <c r="N10595" s="203"/>
      <c r="O10595" s="222" t="s">
        <v>326</v>
      </c>
    </row>
    <row r="10596" spans="1:15" ht="29.25" customHeight="1">
      <c r="A10596" s="221" t="s">
        <v>2861</v>
      </c>
      <c r="B10596" s="221" t="s">
        <v>412</v>
      </c>
      <c r="C10596" s="222" t="s">
        <v>274</v>
      </c>
      <c r="D10596" s="222" t="s">
        <v>413</v>
      </c>
      <c r="E10596" s="199" t="s">
        <v>166</v>
      </c>
      <c r="F10596" s="200"/>
      <c r="G10596" s="200"/>
      <c r="H10596" s="200"/>
      <c r="I10596" s="200">
        <v>45901</v>
      </c>
      <c r="J10596" s="143">
        <f t="shared" si="165"/>
        <v>45901</v>
      </c>
      <c r="K10596" s="202">
        <v>1.5</v>
      </c>
      <c r="L10596" s="285" t="s">
        <v>11136</v>
      </c>
      <c r="M10596" s="223"/>
      <c r="N10596" s="203"/>
      <c r="O10596" s="222" t="s">
        <v>326</v>
      </c>
    </row>
    <row r="10597" spans="1:15" ht="29.25" customHeight="1">
      <c r="A10597" s="221" t="s">
        <v>2861</v>
      </c>
      <c r="B10597" s="221" t="s">
        <v>412</v>
      </c>
      <c r="C10597" s="222" t="s">
        <v>274</v>
      </c>
      <c r="D10597" s="222" t="s">
        <v>413</v>
      </c>
      <c r="E10597" s="199" t="s">
        <v>178</v>
      </c>
      <c r="F10597" s="200"/>
      <c r="G10597" s="200"/>
      <c r="H10597" s="200"/>
      <c r="I10597" s="200">
        <v>45901</v>
      </c>
      <c r="J10597" s="143">
        <f t="shared" si="165"/>
        <v>45901</v>
      </c>
      <c r="K10597" s="202">
        <v>2</v>
      </c>
      <c r="L10597" s="285" t="s">
        <v>11137</v>
      </c>
      <c r="M10597" s="223"/>
      <c r="N10597" s="203"/>
      <c r="O10597" s="222" t="s">
        <v>326</v>
      </c>
    </row>
    <row r="10598" spans="1:15" ht="29.25" customHeight="1">
      <c r="A10598" s="221" t="s">
        <v>2861</v>
      </c>
      <c r="B10598" s="221" t="s">
        <v>412</v>
      </c>
      <c r="C10598" s="222" t="s">
        <v>274</v>
      </c>
      <c r="D10598" s="222" t="s">
        <v>413</v>
      </c>
      <c r="E10598" s="199" t="s">
        <v>178</v>
      </c>
      <c r="F10598" s="200"/>
      <c r="G10598" s="200"/>
      <c r="H10598" s="200"/>
      <c r="I10598" s="200">
        <v>45901</v>
      </c>
      <c r="J10598" s="143">
        <f t="shared" si="165"/>
        <v>45901</v>
      </c>
      <c r="K10598" s="202">
        <v>2.5</v>
      </c>
      <c r="L10598" s="285" t="s">
        <v>742</v>
      </c>
      <c r="M10598" s="223"/>
      <c r="N10598" s="203"/>
      <c r="O10598" s="222" t="s">
        <v>326</v>
      </c>
    </row>
    <row r="10599" spans="1:15" ht="29.25" customHeight="1">
      <c r="A10599" s="221" t="s">
        <v>2861</v>
      </c>
      <c r="B10599" s="221" t="s">
        <v>412</v>
      </c>
      <c r="C10599" s="222" t="s">
        <v>274</v>
      </c>
      <c r="D10599" s="222" t="s">
        <v>413</v>
      </c>
      <c r="E10599" s="199" t="s">
        <v>166</v>
      </c>
      <c r="F10599" s="200"/>
      <c r="G10599" s="200"/>
      <c r="H10599" s="200"/>
      <c r="I10599" s="200">
        <v>45901</v>
      </c>
      <c r="J10599" s="143">
        <f t="shared" si="165"/>
        <v>45901</v>
      </c>
      <c r="K10599" s="202">
        <v>2</v>
      </c>
      <c r="L10599" s="284" t="s">
        <v>11138</v>
      </c>
      <c r="M10599" s="223"/>
      <c r="N10599" s="203"/>
      <c r="O10599" s="222" t="s">
        <v>326</v>
      </c>
    </row>
    <row r="10600" spans="1:15" ht="29.25" customHeight="1">
      <c r="A10600" s="221" t="s">
        <v>2861</v>
      </c>
      <c r="B10600" s="221" t="s">
        <v>412</v>
      </c>
      <c r="C10600" s="222" t="s">
        <v>274</v>
      </c>
      <c r="D10600" s="222" t="s">
        <v>413</v>
      </c>
      <c r="E10600" s="199" t="s">
        <v>166</v>
      </c>
      <c r="F10600" s="200"/>
      <c r="G10600" s="200"/>
      <c r="H10600" s="200"/>
      <c r="I10600" s="200">
        <v>45902</v>
      </c>
      <c r="J10600" s="143">
        <f t="shared" si="165"/>
        <v>45902</v>
      </c>
      <c r="K10600" s="202">
        <v>2.5</v>
      </c>
      <c r="L10600" s="284" t="s">
        <v>11139</v>
      </c>
      <c r="M10600" s="223"/>
      <c r="N10600" s="203"/>
      <c r="O10600" s="222" t="s">
        <v>326</v>
      </c>
    </row>
    <row r="10601" spans="1:15" ht="29.25" customHeight="1">
      <c r="A10601" s="221" t="s">
        <v>2861</v>
      </c>
      <c r="B10601" s="221" t="s">
        <v>412</v>
      </c>
      <c r="C10601" s="222" t="s">
        <v>274</v>
      </c>
      <c r="D10601" s="222" t="s">
        <v>413</v>
      </c>
      <c r="E10601" s="199" t="s">
        <v>166</v>
      </c>
      <c r="F10601" s="200"/>
      <c r="G10601" s="200"/>
      <c r="H10601" s="200"/>
      <c r="I10601" s="200">
        <v>45902</v>
      </c>
      <c r="J10601" s="143">
        <f t="shared" si="165"/>
        <v>45902</v>
      </c>
      <c r="K10601" s="202">
        <v>4</v>
      </c>
      <c r="L10601" s="285" t="s">
        <v>11141</v>
      </c>
      <c r="M10601" s="223"/>
      <c r="N10601" s="203"/>
      <c r="O10601" s="222" t="s">
        <v>326</v>
      </c>
    </row>
    <row r="10602" spans="1:15" ht="29.25" customHeight="1">
      <c r="A10602" s="221" t="s">
        <v>2861</v>
      </c>
      <c r="B10602" s="221" t="s">
        <v>412</v>
      </c>
      <c r="C10602" s="222" t="s">
        <v>274</v>
      </c>
      <c r="D10602" s="222" t="s">
        <v>413</v>
      </c>
      <c r="E10602" s="199" t="s">
        <v>166</v>
      </c>
      <c r="F10602" s="200"/>
      <c r="G10602" s="200"/>
      <c r="H10602" s="200"/>
      <c r="I10602" s="200">
        <v>45902</v>
      </c>
      <c r="J10602" s="143">
        <f t="shared" si="165"/>
        <v>45902</v>
      </c>
      <c r="K10602" s="202">
        <v>1.5</v>
      </c>
      <c r="L10602" s="285" t="s">
        <v>11140</v>
      </c>
      <c r="M10602" s="223"/>
      <c r="N10602" s="203"/>
      <c r="O10602" s="222" t="s">
        <v>326</v>
      </c>
    </row>
    <row r="10603" spans="1:15" ht="29.25" customHeight="1">
      <c r="A10603" s="221" t="s">
        <v>2861</v>
      </c>
      <c r="B10603" s="221" t="s">
        <v>412</v>
      </c>
      <c r="C10603" s="222" t="s">
        <v>274</v>
      </c>
      <c r="D10603" s="222" t="s">
        <v>413</v>
      </c>
      <c r="E10603" s="199" t="s">
        <v>166</v>
      </c>
      <c r="F10603" s="200"/>
      <c r="G10603" s="200"/>
      <c r="H10603" s="200"/>
      <c r="I10603" s="200">
        <v>45904</v>
      </c>
      <c r="J10603" s="143">
        <f t="shared" si="165"/>
        <v>45904</v>
      </c>
      <c r="K10603" s="202">
        <v>6</v>
      </c>
      <c r="L10603" s="284" t="s">
        <v>11358</v>
      </c>
      <c r="M10603" s="223"/>
      <c r="N10603" s="203"/>
      <c r="O10603" s="222" t="s">
        <v>326</v>
      </c>
    </row>
    <row r="10604" spans="1:15" ht="29.25" customHeight="1">
      <c r="A10604" s="221" t="s">
        <v>2861</v>
      </c>
      <c r="B10604" s="221" t="s">
        <v>412</v>
      </c>
      <c r="C10604" s="222" t="s">
        <v>274</v>
      </c>
      <c r="D10604" s="222" t="s">
        <v>413</v>
      </c>
      <c r="E10604" s="199" t="s">
        <v>178</v>
      </c>
      <c r="F10604" s="200"/>
      <c r="G10604" s="200"/>
      <c r="H10604" s="200"/>
      <c r="I10604" s="200">
        <v>45904</v>
      </c>
      <c r="J10604" s="143">
        <f t="shared" si="165"/>
        <v>45904</v>
      </c>
      <c r="K10604" s="202">
        <v>2</v>
      </c>
      <c r="L10604" s="285" t="s">
        <v>11359</v>
      </c>
      <c r="M10604" s="223"/>
      <c r="N10604" s="203"/>
      <c r="O10604" s="222" t="s">
        <v>326</v>
      </c>
    </row>
    <row r="10605" spans="1:15" ht="29.25" customHeight="1">
      <c r="A10605" s="221" t="s">
        <v>2861</v>
      </c>
      <c r="B10605" s="221" t="s">
        <v>412</v>
      </c>
      <c r="C10605" s="222" t="s">
        <v>274</v>
      </c>
      <c r="D10605" s="222" t="s">
        <v>413</v>
      </c>
      <c r="E10605" s="199" t="s">
        <v>166</v>
      </c>
      <c r="F10605" s="200"/>
      <c r="G10605" s="200"/>
      <c r="H10605" s="200"/>
      <c r="I10605" s="200">
        <v>45905</v>
      </c>
      <c r="J10605" s="143">
        <f t="shared" si="165"/>
        <v>45905</v>
      </c>
      <c r="K10605" s="202">
        <v>6</v>
      </c>
      <c r="L10605" s="284" t="s">
        <v>11360</v>
      </c>
      <c r="M10605" s="223"/>
      <c r="N10605" s="203"/>
      <c r="O10605" s="222" t="s">
        <v>326</v>
      </c>
    </row>
    <row r="10606" spans="1:15" ht="29.25" customHeight="1">
      <c r="A10606" s="221" t="s">
        <v>2861</v>
      </c>
      <c r="B10606" s="221" t="s">
        <v>412</v>
      </c>
      <c r="C10606" s="222" t="s">
        <v>274</v>
      </c>
      <c r="D10606" s="222" t="s">
        <v>413</v>
      </c>
      <c r="E10606" s="199" t="s">
        <v>163</v>
      </c>
      <c r="F10606" s="200" t="s">
        <v>9787</v>
      </c>
      <c r="G10606" s="200" t="s">
        <v>9788</v>
      </c>
      <c r="H10606" s="200" t="s">
        <v>414</v>
      </c>
      <c r="I10606" s="200">
        <v>45905</v>
      </c>
      <c r="J10606" s="143">
        <f t="shared" si="165"/>
        <v>45905</v>
      </c>
      <c r="K10606" s="202">
        <v>2</v>
      </c>
      <c r="L10606" s="284" t="s">
        <v>11361</v>
      </c>
      <c r="M10606" s="223"/>
      <c r="N10606" s="203">
        <v>0.67500000000000004</v>
      </c>
      <c r="O10606" s="222" t="s">
        <v>943</v>
      </c>
    </row>
    <row r="10607" spans="1:15" ht="29.25" customHeight="1">
      <c r="A10607" s="221" t="s">
        <v>2861</v>
      </c>
      <c r="B10607" s="221" t="s">
        <v>412</v>
      </c>
      <c r="C10607" s="222" t="s">
        <v>274</v>
      </c>
      <c r="D10607" s="222" t="s">
        <v>413</v>
      </c>
      <c r="E10607" s="199" t="s">
        <v>166</v>
      </c>
      <c r="F10607" s="200"/>
      <c r="G10607" s="200"/>
      <c r="H10607" s="200"/>
      <c r="I10607" s="200">
        <v>45908</v>
      </c>
      <c r="J10607" s="143">
        <f t="shared" si="165"/>
        <v>45908</v>
      </c>
      <c r="K10607" s="202">
        <v>2</v>
      </c>
      <c r="L10607" s="285" t="s">
        <v>11362</v>
      </c>
      <c r="M10607" s="223"/>
      <c r="N10607" s="203"/>
      <c r="O10607" s="222" t="s">
        <v>326</v>
      </c>
    </row>
    <row r="10608" spans="1:15" ht="29.25" customHeight="1">
      <c r="A10608" s="221" t="s">
        <v>2861</v>
      </c>
      <c r="B10608" s="221" t="s">
        <v>412</v>
      </c>
      <c r="C10608" s="222" t="s">
        <v>274</v>
      </c>
      <c r="D10608" s="222" t="s">
        <v>413</v>
      </c>
      <c r="E10608" s="199" t="s">
        <v>178</v>
      </c>
      <c r="F10608" s="200"/>
      <c r="G10608" s="200"/>
      <c r="H10608" s="200"/>
      <c r="I10608" s="200">
        <v>45908</v>
      </c>
      <c r="J10608" s="143">
        <f t="shared" si="165"/>
        <v>45908</v>
      </c>
      <c r="K10608" s="202">
        <v>1</v>
      </c>
      <c r="L10608" s="285" t="s">
        <v>742</v>
      </c>
      <c r="M10608" s="223"/>
      <c r="N10608" s="203"/>
      <c r="O10608" s="222" t="s">
        <v>326</v>
      </c>
    </row>
    <row r="10609" spans="1:15" ht="29.25" customHeight="1">
      <c r="A10609" s="221" t="s">
        <v>2861</v>
      </c>
      <c r="B10609" s="221" t="s">
        <v>412</v>
      </c>
      <c r="C10609" s="222" t="s">
        <v>274</v>
      </c>
      <c r="D10609" s="222" t="s">
        <v>413</v>
      </c>
      <c r="E10609" s="199" t="s">
        <v>166</v>
      </c>
      <c r="F10609" s="200"/>
      <c r="G10609" s="200"/>
      <c r="H10609" s="200"/>
      <c r="I10609" s="200">
        <v>45908</v>
      </c>
      <c r="J10609" s="143">
        <f t="shared" si="165"/>
        <v>45908</v>
      </c>
      <c r="K10609" s="202">
        <v>5</v>
      </c>
      <c r="L10609" s="284" t="s">
        <v>11363</v>
      </c>
      <c r="M10609" s="223"/>
      <c r="N10609" s="203"/>
      <c r="O10609" s="222" t="s">
        <v>326</v>
      </c>
    </row>
    <row r="10610" spans="1:15" ht="29.25" customHeight="1">
      <c r="A10610" s="221" t="s">
        <v>2861</v>
      </c>
      <c r="B10610" s="221" t="s">
        <v>412</v>
      </c>
      <c r="C10610" s="222" t="s">
        <v>274</v>
      </c>
      <c r="D10610" s="222" t="s">
        <v>413</v>
      </c>
      <c r="E10610" s="199" t="s">
        <v>166</v>
      </c>
      <c r="F10610" s="200"/>
      <c r="G10610" s="200"/>
      <c r="H10610" s="200"/>
      <c r="I10610" s="200">
        <v>45909</v>
      </c>
      <c r="J10610" s="143">
        <f t="shared" si="165"/>
        <v>45909</v>
      </c>
      <c r="K10610" s="202">
        <v>1.5</v>
      </c>
      <c r="L10610" s="285" t="s">
        <v>11364</v>
      </c>
      <c r="M10610" s="223"/>
      <c r="N10610" s="203"/>
      <c r="O10610" s="222" t="s">
        <v>326</v>
      </c>
    </row>
    <row r="10611" spans="1:15" ht="29.25" customHeight="1">
      <c r="A10611" s="221" t="s">
        <v>2861</v>
      </c>
      <c r="B10611" s="221" t="s">
        <v>412</v>
      </c>
      <c r="C10611" s="222" t="s">
        <v>274</v>
      </c>
      <c r="D10611" s="222" t="s">
        <v>413</v>
      </c>
      <c r="E10611" s="199" t="s">
        <v>163</v>
      </c>
      <c r="F10611" s="200" t="s">
        <v>9787</v>
      </c>
      <c r="G10611" s="200" t="s">
        <v>9788</v>
      </c>
      <c r="H10611" s="200" t="s">
        <v>414</v>
      </c>
      <c r="I10611" s="200">
        <v>45909</v>
      </c>
      <c r="J10611" s="143">
        <f t="shared" si="165"/>
        <v>45909</v>
      </c>
      <c r="K10611" s="202">
        <v>7</v>
      </c>
      <c r="L10611" s="285" t="s">
        <v>11365</v>
      </c>
      <c r="M10611" s="223"/>
      <c r="N10611" s="203">
        <v>0.67500000000000004</v>
      </c>
      <c r="O10611" s="222" t="s">
        <v>943</v>
      </c>
    </row>
    <row r="10612" spans="1:15" ht="29.25" customHeight="1">
      <c r="A10612" s="221" t="s">
        <v>2861</v>
      </c>
      <c r="B10612" s="221" t="s">
        <v>412</v>
      </c>
      <c r="C10612" s="222" t="s">
        <v>274</v>
      </c>
      <c r="D10612" s="222" t="s">
        <v>413</v>
      </c>
      <c r="E10612" s="199" t="s">
        <v>166</v>
      </c>
      <c r="F10612" s="200"/>
      <c r="G10612" s="200"/>
      <c r="H10612" s="200"/>
      <c r="I10612" s="200">
        <v>45910</v>
      </c>
      <c r="J10612" s="143">
        <f t="shared" si="165"/>
        <v>45910</v>
      </c>
      <c r="K10612" s="202">
        <v>1</v>
      </c>
      <c r="L10612" s="285" t="s">
        <v>11366</v>
      </c>
      <c r="M10612" s="223"/>
      <c r="N10612" s="203"/>
      <c r="O10612" s="222" t="s">
        <v>326</v>
      </c>
    </row>
    <row r="10613" spans="1:15" ht="29.25" customHeight="1">
      <c r="A10613" s="221" t="s">
        <v>2861</v>
      </c>
      <c r="B10613" s="221" t="s">
        <v>412</v>
      </c>
      <c r="C10613" s="222" t="s">
        <v>274</v>
      </c>
      <c r="D10613" s="222" t="s">
        <v>413</v>
      </c>
      <c r="E10613" s="199" t="s">
        <v>163</v>
      </c>
      <c r="F10613" s="200" t="s">
        <v>9787</v>
      </c>
      <c r="G10613" s="200" t="s">
        <v>9788</v>
      </c>
      <c r="H10613" s="200" t="s">
        <v>414</v>
      </c>
      <c r="I10613" s="200">
        <v>45910</v>
      </c>
      <c r="J10613" s="143">
        <f t="shared" si="165"/>
        <v>45910</v>
      </c>
      <c r="K10613" s="202">
        <v>7</v>
      </c>
      <c r="L10613" s="285" t="s">
        <v>11365</v>
      </c>
      <c r="M10613" s="223"/>
      <c r="N10613" s="203">
        <v>0.67500000000000004</v>
      </c>
      <c r="O10613" s="222" t="s">
        <v>943</v>
      </c>
    </row>
    <row r="10614" spans="1:15" ht="29.25" customHeight="1">
      <c r="A10614" s="221" t="s">
        <v>2861</v>
      </c>
      <c r="B10614" s="221" t="s">
        <v>412</v>
      </c>
      <c r="C10614" s="222" t="s">
        <v>274</v>
      </c>
      <c r="D10614" s="222" t="s">
        <v>413</v>
      </c>
      <c r="E10614" s="199" t="s">
        <v>178</v>
      </c>
      <c r="F10614" s="200"/>
      <c r="G10614" s="200"/>
      <c r="H10614" s="200"/>
      <c r="I10614" s="200">
        <v>45911</v>
      </c>
      <c r="J10614" s="143">
        <f t="shared" si="165"/>
        <v>45911</v>
      </c>
      <c r="K10614" s="202">
        <v>0.5</v>
      </c>
      <c r="L10614" s="285" t="s">
        <v>10011</v>
      </c>
      <c r="M10614" s="223"/>
      <c r="N10614" s="203"/>
      <c r="O10614" s="222" t="s">
        <v>326</v>
      </c>
    </row>
    <row r="10615" spans="1:15" ht="29.25" customHeight="1">
      <c r="A10615" s="221" t="s">
        <v>2861</v>
      </c>
      <c r="B10615" s="221" t="s">
        <v>412</v>
      </c>
      <c r="C10615" s="222" t="s">
        <v>274</v>
      </c>
      <c r="D10615" s="222" t="s">
        <v>413</v>
      </c>
      <c r="E10615" s="199" t="s">
        <v>178</v>
      </c>
      <c r="F10615" s="200"/>
      <c r="G10615" s="200"/>
      <c r="H10615" s="200"/>
      <c r="I10615" s="200">
        <v>45911</v>
      </c>
      <c r="J10615" s="143">
        <f t="shared" si="165"/>
        <v>45911</v>
      </c>
      <c r="K10615" s="202">
        <v>1.5</v>
      </c>
      <c r="L10615" s="285" t="s">
        <v>11543</v>
      </c>
      <c r="M10615" s="223"/>
      <c r="N10615" s="203"/>
      <c r="O10615" s="222" t="s">
        <v>326</v>
      </c>
    </row>
    <row r="10616" spans="1:15" ht="29.25" customHeight="1">
      <c r="A10616" s="221" t="s">
        <v>2861</v>
      </c>
      <c r="B10616" s="221" t="s">
        <v>412</v>
      </c>
      <c r="C10616" s="222" t="s">
        <v>274</v>
      </c>
      <c r="D10616" s="222" t="s">
        <v>413</v>
      </c>
      <c r="E10616" s="199" t="s">
        <v>166</v>
      </c>
      <c r="F10616" s="200"/>
      <c r="G10616" s="200"/>
      <c r="H10616" s="200"/>
      <c r="I10616" s="200">
        <v>45911</v>
      </c>
      <c r="J10616" s="143">
        <f t="shared" si="165"/>
        <v>45911</v>
      </c>
      <c r="K10616" s="202">
        <v>1</v>
      </c>
      <c r="L10616" s="284" t="s">
        <v>11545</v>
      </c>
      <c r="M10616" s="223"/>
      <c r="N10616" s="203"/>
      <c r="O10616" s="222" t="s">
        <v>326</v>
      </c>
    </row>
    <row r="10617" spans="1:15" ht="29.25" customHeight="1">
      <c r="A10617" s="221" t="s">
        <v>2861</v>
      </c>
      <c r="B10617" s="221" t="s">
        <v>412</v>
      </c>
      <c r="C10617" s="222" t="s">
        <v>274</v>
      </c>
      <c r="D10617" s="222" t="s">
        <v>413</v>
      </c>
      <c r="E10617" s="199" t="s">
        <v>163</v>
      </c>
      <c r="F10617" s="200" t="s">
        <v>9787</v>
      </c>
      <c r="G10617" s="200" t="s">
        <v>9788</v>
      </c>
      <c r="H10617" s="200" t="s">
        <v>414</v>
      </c>
      <c r="I10617" s="200">
        <v>45911</v>
      </c>
      <c r="J10617" s="143">
        <f t="shared" si="165"/>
        <v>45911</v>
      </c>
      <c r="K10617" s="202">
        <v>5</v>
      </c>
      <c r="L10617" s="285" t="s">
        <v>11544</v>
      </c>
      <c r="M10617" s="223"/>
      <c r="N10617" s="203">
        <v>0.67500000000000004</v>
      </c>
      <c r="O10617" s="222" t="s">
        <v>943</v>
      </c>
    </row>
    <row r="10618" spans="1:15" ht="29.25" customHeight="1">
      <c r="A10618" s="221" t="s">
        <v>2861</v>
      </c>
      <c r="B10618" s="221" t="s">
        <v>412</v>
      </c>
      <c r="C10618" s="222" t="s">
        <v>274</v>
      </c>
      <c r="D10618" s="222" t="s">
        <v>413</v>
      </c>
      <c r="E10618" s="199" t="s">
        <v>166</v>
      </c>
      <c r="F10618" s="200"/>
      <c r="G10618" s="200"/>
      <c r="H10618" s="200"/>
      <c r="I10618" s="200">
        <v>45912</v>
      </c>
      <c r="J10618" s="143">
        <f t="shared" si="165"/>
        <v>45912</v>
      </c>
      <c r="K10618" s="202">
        <v>2</v>
      </c>
      <c r="L10618" s="285" t="s">
        <v>11546</v>
      </c>
      <c r="M10618" s="223"/>
      <c r="N10618" s="203"/>
      <c r="O10618" s="222" t="s">
        <v>326</v>
      </c>
    </row>
    <row r="10619" spans="1:15" ht="29.25" customHeight="1">
      <c r="A10619" s="221" t="s">
        <v>2861</v>
      </c>
      <c r="B10619" s="221" t="s">
        <v>412</v>
      </c>
      <c r="C10619" s="222" t="s">
        <v>274</v>
      </c>
      <c r="D10619" s="222" t="s">
        <v>413</v>
      </c>
      <c r="E10619" s="199" t="s">
        <v>163</v>
      </c>
      <c r="F10619" s="200" t="s">
        <v>9787</v>
      </c>
      <c r="G10619" s="200" t="s">
        <v>9788</v>
      </c>
      <c r="H10619" s="200" t="s">
        <v>415</v>
      </c>
      <c r="I10619" s="200">
        <v>45912</v>
      </c>
      <c r="J10619" s="143">
        <f t="shared" si="165"/>
        <v>45912</v>
      </c>
      <c r="K10619" s="202">
        <v>6</v>
      </c>
      <c r="L10619" s="284" t="s">
        <v>11547</v>
      </c>
      <c r="M10619" s="223"/>
      <c r="N10619" s="203">
        <v>0.1875</v>
      </c>
      <c r="O10619" s="222" t="s">
        <v>961</v>
      </c>
    </row>
    <row r="10620" spans="1:15" ht="29.25" customHeight="1">
      <c r="A10620" s="221" t="s">
        <v>2861</v>
      </c>
      <c r="B10620" s="221" t="s">
        <v>412</v>
      </c>
      <c r="C10620" s="222" t="s">
        <v>274</v>
      </c>
      <c r="D10620" s="222" t="s">
        <v>413</v>
      </c>
      <c r="E10620" s="199" t="s">
        <v>165</v>
      </c>
      <c r="F10620" s="200"/>
      <c r="G10620" s="200"/>
      <c r="H10620" s="200"/>
      <c r="I10620" s="200">
        <v>45915</v>
      </c>
      <c r="J10620" s="143">
        <f t="shared" si="165"/>
        <v>45915</v>
      </c>
      <c r="K10620" s="202">
        <v>8</v>
      </c>
      <c r="L10620" s="285" t="s">
        <v>170</v>
      </c>
      <c r="M10620" s="223"/>
      <c r="N10620" s="203"/>
      <c r="O10620" s="222" t="s">
        <v>326</v>
      </c>
    </row>
    <row r="10621" spans="1:15" ht="29.25" customHeight="1">
      <c r="A10621" s="221" t="s">
        <v>2861</v>
      </c>
      <c r="B10621" s="221" t="s">
        <v>412</v>
      </c>
      <c r="C10621" s="222" t="s">
        <v>274</v>
      </c>
      <c r="D10621" s="222" t="s">
        <v>413</v>
      </c>
      <c r="E10621" s="199" t="s">
        <v>166</v>
      </c>
      <c r="F10621" s="200"/>
      <c r="G10621" s="200"/>
      <c r="H10621" s="200"/>
      <c r="I10621" s="200">
        <v>45916</v>
      </c>
      <c r="J10621" s="143">
        <f t="shared" si="165"/>
        <v>45916</v>
      </c>
      <c r="K10621" s="202">
        <v>2</v>
      </c>
      <c r="L10621" s="284" t="s">
        <v>11548</v>
      </c>
      <c r="M10621" s="223"/>
      <c r="N10621" s="203"/>
      <c r="O10621" s="222" t="s">
        <v>326</v>
      </c>
    </row>
    <row r="10622" spans="1:15" ht="29.25" customHeight="1">
      <c r="A10622" s="221" t="s">
        <v>2861</v>
      </c>
      <c r="B10622" s="221" t="s">
        <v>412</v>
      </c>
      <c r="C10622" s="222" t="s">
        <v>274</v>
      </c>
      <c r="D10622" s="222" t="s">
        <v>413</v>
      </c>
      <c r="E10622" s="199" t="s">
        <v>163</v>
      </c>
      <c r="F10622" s="200" t="s">
        <v>9787</v>
      </c>
      <c r="G10622" s="200" t="s">
        <v>9788</v>
      </c>
      <c r="H10622" s="200" t="s">
        <v>414</v>
      </c>
      <c r="I10622" s="200">
        <v>45916</v>
      </c>
      <c r="J10622" s="143">
        <f t="shared" si="165"/>
        <v>45916</v>
      </c>
      <c r="K10622" s="202">
        <v>6</v>
      </c>
      <c r="L10622" s="284" t="s">
        <v>11549</v>
      </c>
      <c r="M10622" s="223"/>
      <c r="N10622" s="203">
        <v>0.67500000000000004</v>
      </c>
      <c r="O10622" s="222" t="s">
        <v>943</v>
      </c>
    </row>
    <row r="10623" spans="1:15" ht="29.25" customHeight="1">
      <c r="A10623" s="221" t="s">
        <v>2861</v>
      </c>
      <c r="B10623" s="221" t="s">
        <v>412</v>
      </c>
      <c r="C10623" s="222" t="s">
        <v>274</v>
      </c>
      <c r="D10623" s="222" t="s">
        <v>413</v>
      </c>
      <c r="E10623" s="199" t="s">
        <v>166</v>
      </c>
      <c r="F10623" s="200"/>
      <c r="G10623" s="200"/>
      <c r="H10623" s="200"/>
      <c r="I10623" s="200">
        <v>45917</v>
      </c>
      <c r="J10623" s="143">
        <f t="shared" si="165"/>
        <v>45917</v>
      </c>
      <c r="K10623" s="202">
        <v>3</v>
      </c>
      <c r="L10623" s="284" t="s">
        <v>11550</v>
      </c>
      <c r="M10623" s="223"/>
      <c r="N10623" s="203"/>
      <c r="O10623" s="222" t="s">
        <v>326</v>
      </c>
    </row>
    <row r="10624" spans="1:15" ht="29.25" customHeight="1">
      <c r="A10624" s="221" t="s">
        <v>2861</v>
      </c>
      <c r="B10624" s="221" t="s">
        <v>412</v>
      </c>
      <c r="C10624" s="222" t="s">
        <v>274</v>
      </c>
      <c r="D10624" s="222" t="s">
        <v>413</v>
      </c>
      <c r="E10624" s="199" t="s">
        <v>166</v>
      </c>
      <c r="F10624" s="200"/>
      <c r="G10624" s="200"/>
      <c r="H10624" s="200"/>
      <c r="I10624" s="200">
        <v>45917</v>
      </c>
      <c r="J10624" s="143">
        <f t="shared" si="165"/>
        <v>45917</v>
      </c>
      <c r="K10624" s="202">
        <v>1</v>
      </c>
      <c r="L10624" s="284" t="s">
        <v>11551</v>
      </c>
      <c r="M10624" s="223"/>
      <c r="N10624" s="203"/>
      <c r="O10624" s="222" t="s">
        <v>326</v>
      </c>
    </row>
    <row r="10625" spans="1:15" ht="29.25" customHeight="1">
      <c r="A10625" s="221" t="s">
        <v>2861</v>
      </c>
      <c r="B10625" s="221" t="s">
        <v>412</v>
      </c>
      <c r="C10625" s="222" t="s">
        <v>274</v>
      </c>
      <c r="D10625" s="222" t="s">
        <v>413</v>
      </c>
      <c r="E10625" s="199" t="s">
        <v>166</v>
      </c>
      <c r="F10625" s="200"/>
      <c r="G10625" s="200"/>
      <c r="H10625" s="200"/>
      <c r="I10625" s="200">
        <v>45917</v>
      </c>
      <c r="J10625" s="143">
        <f t="shared" si="165"/>
        <v>45917</v>
      </c>
      <c r="K10625" s="202">
        <v>4</v>
      </c>
      <c r="L10625" s="284" t="s">
        <v>11552</v>
      </c>
      <c r="M10625" s="223"/>
      <c r="N10625" s="203"/>
      <c r="O10625" s="222" t="s">
        <v>326</v>
      </c>
    </row>
    <row r="10626" spans="1:15" ht="29.25" customHeight="1">
      <c r="A10626" s="221" t="s">
        <v>2861</v>
      </c>
      <c r="B10626" s="221" t="s">
        <v>412</v>
      </c>
      <c r="C10626" s="222" t="s">
        <v>274</v>
      </c>
      <c r="D10626" s="222" t="s">
        <v>413</v>
      </c>
      <c r="E10626" s="199" t="s">
        <v>178</v>
      </c>
      <c r="F10626" s="200"/>
      <c r="G10626" s="200"/>
      <c r="H10626" s="200"/>
      <c r="I10626" s="200">
        <v>45918</v>
      </c>
      <c r="J10626" s="143">
        <f t="shared" si="165"/>
        <v>45918</v>
      </c>
      <c r="K10626" s="202">
        <v>1</v>
      </c>
      <c r="L10626" s="285" t="s">
        <v>11707</v>
      </c>
      <c r="M10626" s="223"/>
      <c r="N10626" s="203"/>
      <c r="O10626" s="222" t="s">
        <v>326</v>
      </c>
    </row>
    <row r="10627" spans="1:15" ht="29.25" customHeight="1">
      <c r="A10627" s="221" t="s">
        <v>2861</v>
      </c>
      <c r="B10627" s="221" t="s">
        <v>412</v>
      </c>
      <c r="C10627" s="222" t="s">
        <v>274</v>
      </c>
      <c r="D10627" s="222" t="s">
        <v>413</v>
      </c>
      <c r="E10627" s="199" t="s">
        <v>166</v>
      </c>
      <c r="F10627" s="200"/>
      <c r="G10627" s="200"/>
      <c r="H10627" s="200"/>
      <c r="I10627" s="200">
        <v>45918</v>
      </c>
      <c r="J10627" s="143">
        <f t="shared" ref="J10627:J10690" si="166">I10627</f>
        <v>45918</v>
      </c>
      <c r="K10627" s="202">
        <v>3</v>
      </c>
      <c r="L10627" s="285" t="s">
        <v>11708</v>
      </c>
      <c r="M10627" s="223"/>
      <c r="N10627" s="203"/>
      <c r="O10627" s="222" t="s">
        <v>326</v>
      </c>
    </row>
    <row r="10628" spans="1:15" ht="29.25" customHeight="1">
      <c r="A10628" s="221" t="s">
        <v>2861</v>
      </c>
      <c r="B10628" s="221" t="s">
        <v>412</v>
      </c>
      <c r="C10628" s="222" t="s">
        <v>274</v>
      </c>
      <c r="D10628" s="222" t="s">
        <v>413</v>
      </c>
      <c r="E10628" s="199" t="s">
        <v>163</v>
      </c>
      <c r="F10628" s="200" t="s">
        <v>9787</v>
      </c>
      <c r="G10628" s="200" t="s">
        <v>9788</v>
      </c>
      <c r="H10628" s="200" t="s">
        <v>417</v>
      </c>
      <c r="I10628" s="200">
        <v>45918</v>
      </c>
      <c r="J10628" s="143">
        <f t="shared" si="166"/>
        <v>45918</v>
      </c>
      <c r="K10628" s="202">
        <v>4</v>
      </c>
      <c r="L10628" s="284" t="s">
        <v>11706</v>
      </c>
      <c r="M10628" s="223"/>
      <c r="N10628" s="203">
        <v>0.6875</v>
      </c>
      <c r="O10628" s="222" t="s">
        <v>941</v>
      </c>
    </row>
    <row r="10629" spans="1:15" ht="29.25" customHeight="1">
      <c r="A10629" s="221" t="s">
        <v>2861</v>
      </c>
      <c r="B10629" s="221" t="s">
        <v>412</v>
      </c>
      <c r="C10629" s="222" t="s">
        <v>274</v>
      </c>
      <c r="D10629" s="222" t="s">
        <v>413</v>
      </c>
      <c r="E10629" s="199" t="s">
        <v>178</v>
      </c>
      <c r="F10629" s="200"/>
      <c r="G10629" s="200"/>
      <c r="H10629" s="200"/>
      <c r="I10629" s="200">
        <v>45919</v>
      </c>
      <c r="J10629" s="143">
        <f t="shared" si="166"/>
        <v>45919</v>
      </c>
      <c r="K10629" s="202">
        <v>1</v>
      </c>
      <c r="L10629" s="285" t="s">
        <v>11709</v>
      </c>
      <c r="M10629" s="223"/>
      <c r="N10629" s="203"/>
      <c r="O10629" s="222" t="s">
        <v>326</v>
      </c>
    </row>
    <row r="10630" spans="1:15" ht="29.25" customHeight="1">
      <c r="A10630" s="221" t="s">
        <v>2861</v>
      </c>
      <c r="B10630" s="221" t="s">
        <v>412</v>
      </c>
      <c r="C10630" s="222" t="s">
        <v>274</v>
      </c>
      <c r="D10630" s="222" t="s">
        <v>413</v>
      </c>
      <c r="E10630" s="199" t="s">
        <v>166</v>
      </c>
      <c r="F10630" s="200"/>
      <c r="G10630" s="200"/>
      <c r="H10630" s="200"/>
      <c r="I10630" s="200">
        <v>45919</v>
      </c>
      <c r="J10630" s="143">
        <f t="shared" si="166"/>
        <v>45919</v>
      </c>
      <c r="K10630" s="202">
        <v>7</v>
      </c>
      <c r="L10630" s="285" t="s">
        <v>11710</v>
      </c>
      <c r="M10630" s="223"/>
      <c r="N10630" s="203"/>
      <c r="O10630" s="222" t="s">
        <v>326</v>
      </c>
    </row>
    <row r="10631" spans="1:15" ht="29.25" customHeight="1">
      <c r="A10631" s="221" t="s">
        <v>2861</v>
      </c>
      <c r="B10631" s="221" t="s">
        <v>412</v>
      </c>
      <c r="C10631" s="222" t="s">
        <v>274</v>
      </c>
      <c r="D10631" s="222" t="s">
        <v>413</v>
      </c>
      <c r="E10631" s="199" t="s">
        <v>175</v>
      </c>
      <c r="F10631" s="200"/>
      <c r="G10631" s="200"/>
      <c r="H10631" s="200"/>
      <c r="I10631" s="200">
        <v>45922</v>
      </c>
      <c r="J10631" s="143">
        <f t="shared" si="166"/>
        <v>45922</v>
      </c>
      <c r="K10631" s="202">
        <v>8</v>
      </c>
      <c r="L10631" s="285" t="s">
        <v>11711</v>
      </c>
      <c r="M10631" s="223"/>
      <c r="N10631" s="203"/>
      <c r="O10631" s="222" t="s">
        <v>326</v>
      </c>
    </row>
    <row r="10632" spans="1:15" ht="29.25" customHeight="1">
      <c r="A10632" s="221" t="s">
        <v>2861</v>
      </c>
      <c r="B10632" s="221" t="s">
        <v>412</v>
      </c>
      <c r="C10632" s="222" t="s">
        <v>274</v>
      </c>
      <c r="D10632" s="222" t="s">
        <v>413</v>
      </c>
      <c r="E10632" s="199" t="s">
        <v>175</v>
      </c>
      <c r="F10632" s="200"/>
      <c r="G10632" s="200"/>
      <c r="H10632" s="200"/>
      <c r="I10632" s="200">
        <v>45923</v>
      </c>
      <c r="J10632" s="143">
        <f t="shared" si="166"/>
        <v>45923</v>
      </c>
      <c r="K10632" s="202">
        <v>8</v>
      </c>
      <c r="L10632" s="285" t="s">
        <v>11711</v>
      </c>
      <c r="M10632" s="223"/>
      <c r="N10632" s="203"/>
      <c r="O10632" s="222" t="s">
        <v>326</v>
      </c>
    </row>
    <row r="10633" spans="1:15" ht="29.25" customHeight="1">
      <c r="A10633" s="221" t="s">
        <v>2861</v>
      </c>
      <c r="B10633" s="221" t="s">
        <v>412</v>
      </c>
      <c r="C10633" s="222" t="s">
        <v>274</v>
      </c>
      <c r="D10633" s="222" t="s">
        <v>413</v>
      </c>
      <c r="E10633" s="199" t="s">
        <v>175</v>
      </c>
      <c r="F10633" s="200"/>
      <c r="G10633" s="200"/>
      <c r="H10633" s="200"/>
      <c r="I10633" s="200">
        <v>45924</v>
      </c>
      <c r="J10633" s="143">
        <f t="shared" si="166"/>
        <v>45924</v>
      </c>
      <c r="K10633" s="202">
        <v>8</v>
      </c>
      <c r="L10633" s="285" t="s">
        <v>11711</v>
      </c>
      <c r="M10633" s="223"/>
      <c r="N10633" s="203"/>
      <c r="O10633" s="222" t="s">
        <v>326</v>
      </c>
    </row>
    <row r="10634" spans="1:15" ht="29.25" customHeight="1">
      <c r="A10634" s="221" t="s">
        <v>2861</v>
      </c>
      <c r="B10634" s="221" t="s">
        <v>412</v>
      </c>
      <c r="C10634" s="222" t="s">
        <v>274</v>
      </c>
      <c r="D10634" s="222" t="s">
        <v>413</v>
      </c>
      <c r="E10634" s="199" t="s">
        <v>165</v>
      </c>
      <c r="F10634" s="200"/>
      <c r="G10634" s="200"/>
      <c r="H10634" s="200"/>
      <c r="I10634" s="200">
        <v>45925</v>
      </c>
      <c r="J10634" s="143">
        <f t="shared" si="166"/>
        <v>45925</v>
      </c>
      <c r="K10634" s="202">
        <v>8</v>
      </c>
      <c r="L10634" s="285" t="s">
        <v>170</v>
      </c>
      <c r="M10634" s="223"/>
      <c r="N10634" s="203"/>
      <c r="O10634" s="222" t="s">
        <v>326</v>
      </c>
    </row>
    <row r="10635" spans="1:15" ht="29.25" customHeight="1">
      <c r="A10635" s="221" t="s">
        <v>2861</v>
      </c>
      <c r="B10635" s="221" t="s">
        <v>412</v>
      </c>
      <c r="C10635" s="222" t="s">
        <v>274</v>
      </c>
      <c r="D10635" s="222" t="s">
        <v>413</v>
      </c>
      <c r="E10635" s="199" t="s">
        <v>166</v>
      </c>
      <c r="F10635" s="200"/>
      <c r="G10635" s="200"/>
      <c r="H10635" s="200"/>
      <c r="I10635" s="200">
        <v>45926</v>
      </c>
      <c r="J10635" s="143">
        <f t="shared" si="166"/>
        <v>45926</v>
      </c>
      <c r="K10635" s="202">
        <v>1</v>
      </c>
      <c r="L10635" s="285" t="s">
        <v>11867</v>
      </c>
      <c r="M10635" s="223"/>
      <c r="N10635" s="203"/>
      <c r="O10635" s="222" t="s">
        <v>326</v>
      </c>
    </row>
    <row r="10636" spans="1:15" ht="29.25" customHeight="1">
      <c r="A10636" s="221" t="s">
        <v>2861</v>
      </c>
      <c r="B10636" s="221" t="s">
        <v>412</v>
      </c>
      <c r="C10636" s="222" t="s">
        <v>274</v>
      </c>
      <c r="D10636" s="222" t="s">
        <v>413</v>
      </c>
      <c r="E10636" s="199" t="s">
        <v>166</v>
      </c>
      <c r="F10636" s="200"/>
      <c r="G10636" s="200"/>
      <c r="H10636" s="200"/>
      <c r="I10636" s="200">
        <v>45926</v>
      </c>
      <c r="J10636" s="143">
        <f t="shared" si="166"/>
        <v>45926</v>
      </c>
      <c r="K10636" s="202">
        <v>4</v>
      </c>
      <c r="L10636" s="285" t="s">
        <v>11868</v>
      </c>
      <c r="M10636" s="223"/>
      <c r="N10636" s="203"/>
      <c r="O10636" s="222" t="s">
        <v>326</v>
      </c>
    </row>
    <row r="10637" spans="1:15" ht="29.25" customHeight="1">
      <c r="A10637" s="221" t="s">
        <v>2861</v>
      </c>
      <c r="B10637" s="221" t="s">
        <v>412</v>
      </c>
      <c r="C10637" s="222" t="s">
        <v>274</v>
      </c>
      <c r="D10637" s="222" t="s">
        <v>413</v>
      </c>
      <c r="E10637" s="199" t="s">
        <v>166</v>
      </c>
      <c r="F10637" s="200"/>
      <c r="G10637" s="200"/>
      <c r="H10637" s="200"/>
      <c r="I10637" s="200">
        <v>45926</v>
      </c>
      <c r="J10637" s="143">
        <f t="shared" si="166"/>
        <v>45926</v>
      </c>
      <c r="K10637" s="202">
        <v>2</v>
      </c>
      <c r="L10637" s="285" t="s">
        <v>11869</v>
      </c>
      <c r="M10637" s="223"/>
      <c r="N10637" s="203"/>
      <c r="O10637" s="222" t="s">
        <v>326</v>
      </c>
    </row>
    <row r="10638" spans="1:15" ht="29.25" customHeight="1">
      <c r="A10638" s="221" t="s">
        <v>2861</v>
      </c>
      <c r="B10638" s="221" t="s">
        <v>412</v>
      </c>
      <c r="C10638" s="222" t="s">
        <v>274</v>
      </c>
      <c r="D10638" s="222" t="s">
        <v>413</v>
      </c>
      <c r="E10638" s="199" t="s">
        <v>178</v>
      </c>
      <c r="F10638" s="200"/>
      <c r="G10638" s="200"/>
      <c r="H10638" s="200"/>
      <c r="I10638" s="200">
        <v>45926</v>
      </c>
      <c r="J10638" s="143">
        <f t="shared" si="166"/>
        <v>45926</v>
      </c>
      <c r="K10638" s="202">
        <v>1</v>
      </c>
      <c r="L10638" s="285" t="s">
        <v>216</v>
      </c>
      <c r="M10638" s="223"/>
      <c r="N10638" s="203"/>
      <c r="O10638" s="222" t="s">
        <v>326</v>
      </c>
    </row>
    <row r="10639" spans="1:15" ht="29.25" customHeight="1">
      <c r="A10639" s="221" t="s">
        <v>2861</v>
      </c>
      <c r="B10639" s="221" t="s">
        <v>412</v>
      </c>
      <c r="C10639" s="222" t="s">
        <v>274</v>
      </c>
      <c r="D10639" s="222" t="s">
        <v>413</v>
      </c>
      <c r="E10639" s="199" t="s">
        <v>163</v>
      </c>
      <c r="F10639" s="200" t="s">
        <v>9787</v>
      </c>
      <c r="G10639" s="200" t="s">
        <v>9788</v>
      </c>
      <c r="H10639" s="200" t="s">
        <v>417</v>
      </c>
      <c r="I10639" s="200">
        <v>45930</v>
      </c>
      <c r="J10639" s="143">
        <f t="shared" si="166"/>
        <v>45930</v>
      </c>
      <c r="K10639" s="202">
        <v>3</v>
      </c>
      <c r="L10639" s="285" t="s">
        <v>11870</v>
      </c>
      <c r="M10639" s="223"/>
      <c r="N10639" s="203">
        <v>0.6875</v>
      </c>
      <c r="O10639" s="222" t="s">
        <v>941</v>
      </c>
    </row>
    <row r="10640" spans="1:15" ht="29.25" customHeight="1">
      <c r="A10640" s="221" t="s">
        <v>2861</v>
      </c>
      <c r="B10640" s="221" t="s">
        <v>412</v>
      </c>
      <c r="C10640" s="222" t="s">
        <v>274</v>
      </c>
      <c r="D10640" s="222" t="s">
        <v>413</v>
      </c>
      <c r="E10640" s="199" t="s">
        <v>163</v>
      </c>
      <c r="F10640" s="200" t="s">
        <v>9787</v>
      </c>
      <c r="G10640" s="200" t="s">
        <v>9788</v>
      </c>
      <c r="H10640" s="200" t="s">
        <v>418</v>
      </c>
      <c r="I10640" s="200">
        <v>45930</v>
      </c>
      <c r="J10640" s="143">
        <f t="shared" si="166"/>
        <v>45930</v>
      </c>
      <c r="K10640" s="202">
        <v>5</v>
      </c>
      <c r="L10640" s="285" t="s">
        <v>438</v>
      </c>
      <c r="M10640" s="223"/>
      <c r="N10640" s="203">
        <v>0.60416666666666696</v>
      </c>
      <c r="O10640" s="222" t="s">
        <v>941</v>
      </c>
    </row>
    <row r="10641" spans="1:15" ht="29.25" customHeight="1">
      <c r="A10641" s="221" t="s">
        <v>2861</v>
      </c>
      <c r="B10641" s="221" t="s">
        <v>412</v>
      </c>
      <c r="C10641" s="222" t="s">
        <v>274</v>
      </c>
      <c r="D10641" s="222" t="s">
        <v>413</v>
      </c>
      <c r="E10641" s="199" t="s">
        <v>166</v>
      </c>
      <c r="F10641" s="200"/>
      <c r="G10641" s="200"/>
      <c r="H10641" s="200"/>
      <c r="I10641" s="200">
        <v>45931</v>
      </c>
      <c r="J10641" s="143">
        <f t="shared" si="166"/>
        <v>45931</v>
      </c>
      <c r="K10641" s="202">
        <v>2.5</v>
      </c>
      <c r="L10641" s="285" t="s">
        <v>11872</v>
      </c>
      <c r="M10641" s="223"/>
      <c r="N10641" s="203"/>
      <c r="O10641" s="222" t="s">
        <v>326</v>
      </c>
    </row>
    <row r="10642" spans="1:15" ht="29.25" customHeight="1">
      <c r="A10642" s="221" t="s">
        <v>2861</v>
      </c>
      <c r="B10642" s="221" t="s">
        <v>412</v>
      </c>
      <c r="C10642" s="222" t="s">
        <v>274</v>
      </c>
      <c r="D10642" s="222" t="s">
        <v>413</v>
      </c>
      <c r="E10642" s="199" t="s">
        <v>163</v>
      </c>
      <c r="F10642" s="200" t="s">
        <v>9787</v>
      </c>
      <c r="G10642" s="200" t="s">
        <v>9788</v>
      </c>
      <c r="H10642" s="200" t="s">
        <v>417</v>
      </c>
      <c r="I10642" s="200">
        <v>45931</v>
      </c>
      <c r="J10642" s="143">
        <f t="shared" si="166"/>
        <v>45931</v>
      </c>
      <c r="K10642" s="202">
        <v>5.5</v>
      </c>
      <c r="L10642" s="284" t="s">
        <v>11871</v>
      </c>
      <c r="M10642" s="223"/>
      <c r="N10642" s="203">
        <v>0.6875</v>
      </c>
      <c r="O10642" s="222" t="s">
        <v>941</v>
      </c>
    </row>
    <row r="10643" spans="1:15" ht="29.25" customHeight="1">
      <c r="A10643" s="221" t="s">
        <v>2861</v>
      </c>
      <c r="B10643" s="221" t="s">
        <v>412</v>
      </c>
      <c r="C10643" s="222" t="s">
        <v>274</v>
      </c>
      <c r="D10643" s="222" t="s">
        <v>413</v>
      </c>
      <c r="E10643" s="199" t="s">
        <v>166</v>
      </c>
      <c r="F10643" s="200"/>
      <c r="G10643" s="200"/>
      <c r="H10643" s="200"/>
      <c r="I10643" s="200">
        <v>45932</v>
      </c>
      <c r="J10643" s="143">
        <f t="shared" si="166"/>
        <v>45932</v>
      </c>
      <c r="K10643" s="202">
        <v>1</v>
      </c>
      <c r="L10643" s="285" t="s">
        <v>12010</v>
      </c>
      <c r="M10643" s="223"/>
      <c r="N10643" s="203"/>
      <c r="O10643" s="222" t="s">
        <v>326</v>
      </c>
    </row>
    <row r="10644" spans="1:15" ht="29.25" customHeight="1">
      <c r="A10644" s="221" t="s">
        <v>2861</v>
      </c>
      <c r="B10644" s="221" t="s">
        <v>412</v>
      </c>
      <c r="C10644" s="222" t="s">
        <v>274</v>
      </c>
      <c r="D10644" s="222" t="s">
        <v>413</v>
      </c>
      <c r="E10644" s="199" t="s">
        <v>166</v>
      </c>
      <c r="F10644" s="200"/>
      <c r="G10644" s="200"/>
      <c r="H10644" s="200"/>
      <c r="I10644" s="200">
        <v>45932</v>
      </c>
      <c r="J10644" s="143">
        <f t="shared" si="166"/>
        <v>45932</v>
      </c>
      <c r="K10644" s="202">
        <v>3.5</v>
      </c>
      <c r="L10644" s="284" t="s">
        <v>12011</v>
      </c>
      <c r="M10644" s="223"/>
      <c r="N10644" s="203"/>
      <c r="O10644" s="222" t="s">
        <v>326</v>
      </c>
    </row>
    <row r="10645" spans="1:15" ht="29.25" customHeight="1">
      <c r="A10645" s="221" t="s">
        <v>2861</v>
      </c>
      <c r="B10645" s="221" t="s">
        <v>412</v>
      </c>
      <c r="C10645" s="222" t="s">
        <v>274</v>
      </c>
      <c r="D10645" s="222" t="s">
        <v>413</v>
      </c>
      <c r="E10645" s="199" t="s">
        <v>178</v>
      </c>
      <c r="F10645" s="200"/>
      <c r="G10645" s="200"/>
      <c r="H10645" s="200"/>
      <c r="I10645" s="200">
        <v>45932</v>
      </c>
      <c r="J10645" s="143">
        <f t="shared" si="166"/>
        <v>45932</v>
      </c>
      <c r="K10645" s="202">
        <v>0.5</v>
      </c>
      <c r="L10645" s="285" t="s">
        <v>12012</v>
      </c>
      <c r="M10645" s="223"/>
      <c r="N10645" s="203"/>
      <c r="O10645" s="222" t="s">
        <v>326</v>
      </c>
    </row>
    <row r="10646" spans="1:15" ht="29.25" customHeight="1">
      <c r="A10646" s="221" t="s">
        <v>2861</v>
      </c>
      <c r="B10646" s="221" t="s">
        <v>412</v>
      </c>
      <c r="C10646" s="222" t="s">
        <v>274</v>
      </c>
      <c r="D10646" s="222" t="s">
        <v>413</v>
      </c>
      <c r="E10646" s="199" t="s">
        <v>163</v>
      </c>
      <c r="F10646" s="200" t="s">
        <v>9787</v>
      </c>
      <c r="G10646" s="200" t="s">
        <v>9788</v>
      </c>
      <c r="H10646" s="200" t="s">
        <v>418</v>
      </c>
      <c r="I10646" s="200">
        <v>45932</v>
      </c>
      <c r="J10646" s="143">
        <f t="shared" si="166"/>
        <v>45932</v>
      </c>
      <c r="K10646" s="202">
        <v>3</v>
      </c>
      <c r="L10646" s="285" t="s">
        <v>12009</v>
      </c>
      <c r="M10646" s="223"/>
      <c r="N10646" s="203">
        <v>0.60416666666666696</v>
      </c>
      <c r="O10646" s="222" t="s">
        <v>941</v>
      </c>
    </row>
    <row r="10647" spans="1:15" ht="29.25" customHeight="1">
      <c r="A10647" s="221" t="s">
        <v>2861</v>
      </c>
      <c r="B10647" s="221" t="s">
        <v>412</v>
      </c>
      <c r="C10647" s="222" t="s">
        <v>274</v>
      </c>
      <c r="D10647" s="222" t="s">
        <v>413</v>
      </c>
      <c r="E10647" s="199" t="s">
        <v>178</v>
      </c>
      <c r="F10647" s="200"/>
      <c r="G10647" s="200"/>
      <c r="H10647" s="200"/>
      <c r="I10647" s="200">
        <v>45937</v>
      </c>
      <c r="J10647" s="143">
        <f t="shared" si="166"/>
        <v>45937</v>
      </c>
      <c r="K10647" s="202">
        <v>1.5</v>
      </c>
      <c r="L10647" s="285" t="s">
        <v>12013</v>
      </c>
      <c r="M10647" s="223"/>
      <c r="N10647" s="203"/>
      <c r="O10647" s="222" t="s">
        <v>326</v>
      </c>
    </row>
    <row r="10648" spans="1:15" ht="29.25" customHeight="1">
      <c r="A10648" s="221" t="s">
        <v>2861</v>
      </c>
      <c r="B10648" s="221" t="s">
        <v>412</v>
      </c>
      <c r="C10648" s="222" t="s">
        <v>274</v>
      </c>
      <c r="D10648" s="222" t="s">
        <v>413</v>
      </c>
      <c r="E10648" s="199" t="s">
        <v>163</v>
      </c>
      <c r="F10648" s="200" t="s">
        <v>9787</v>
      </c>
      <c r="G10648" s="200" t="s">
        <v>9788</v>
      </c>
      <c r="H10648" s="200" t="s">
        <v>418</v>
      </c>
      <c r="I10648" s="200">
        <v>45937</v>
      </c>
      <c r="J10648" s="143">
        <f t="shared" si="166"/>
        <v>45937</v>
      </c>
      <c r="K10648" s="202">
        <v>6.5</v>
      </c>
      <c r="L10648" s="285" t="s">
        <v>12009</v>
      </c>
      <c r="M10648" s="223"/>
      <c r="N10648" s="203">
        <v>0.60416666666666696</v>
      </c>
      <c r="O10648" s="222" t="s">
        <v>941</v>
      </c>
    </row>
    <row r="10649" spans="1:15" ht="29.25" customHeight="1">
      <c r="A10649" s="221" t="s">
        <v>2861</v>
      </c>
      <c r="B10649" s="221" t="s">
        <v>412</v>
      </c>
      <c r="C10649" s="222" t="s">
        <v>274</v>
      </c>
      <c r="D10649" s="222" t="s">
        <v>413</v>
      </c>
      <c r="E10649" s="199" t="s">
        <v>166</v>
      </c>
      <c r="F10649" s="200"/>
      <c r="G10649" s="200"/>
      <c r="H10649" s="200"/>
      <c r="I10649" s="200">
        <v>45938</v>
      </c>
      <c r="J10649" s="143">
        <f t="shared" si="166"/>
        <v>45938</v>
      </c>
      <c r="K10649" s="202">
        <v>4</v>
      </c>
      <c r="L10649" s="285" t="s">
        <v>12014</v>
      </c>
      <c r="M10649" s="223"/>
      <c r="N10649" s="203"/>
      <c r="O10649" s="222" t="s">
        <v>326</v>
      </c>
    </row>
    <row r="10650" spans="1:15" ht="29.25" customHeight="1">
      <c r="A10650" s="221" t="s">
        <v>2861</v>
      </c>
      <c r="B10650" s="221" t="s">
        <v>412</v>
      </c>
      <c r="C10650" s="222" t="s">
        <v>274</v>
      </c>
      <c r="D10650" s="222" t="s">
        <v>413</v>
      </c>
      <c r="E10650" s="199" t="s">
        <v>163</v>
      </c>
      <c r="F10650" s="200" t="s">
        <v>9787</v>
      </c>
      <c r="G10650" s="200" t="s">
        <v>9788</v>
      </c>
      <c r="H10650" s="200" t="s">
        <v>417</v>
      </c>
      <c r="I10650" s="200">
        <v>45938</v>
      </c>
      <c r="J10650" s="143">
        <f t="shared" si="166"/>
        <v>45938</v>
      </c>
      <c r="K10650" s="202">
        <v>4</v>
      </c>
      <c r="L10650" s="285" t="s">
        <v>12015</v>
      </c>
      <c r="M10650" s="223"/>
      <c r="N10650" s="203">
        <v>0.6875</v>
      </c>
      <c r="O10650" s="222" t="s">
        <v>941</v>
      </c>
    </row>
    <row r="10651" spans="1:15" ht="29.25" customHeight="1">
      <c r="A10651" s="221" t="s">
        <v>2861</v>
      </c>
      <c r="B10651" s="221" t="s">
        <v>412</v>
      </c>
      <c r="C10651" s="222" t="s">
        <v>274</v>
      </c>
      <c r="D10651" s="222" t="s">
        <v>413</v>
      </c>
      <c r="E10651" s="199" t="s">
        <v>165</v>
      </c>
      <c r="F10651" s="200"/>
      <c r="G10651" s="200"/>
      <c r="H10651" s="200"/>
      <c r="I10651" s="200">
        <v>45939</v>
      </c>
      <c r="J10651" s="143">
        <f t="shared" si="166"/>
        <v>45939</v>
      </c>
      <c r="K10651" s="202">
        <v>4</v>
      </c>
      <c r="L10651" s="285" t="s">
        <v>170</v>
      </c>
      <c r="M10651" s="223"/>
      <c r="N10651" s="203"/>
      <c r="O10651" s="222" t="s">
        <v>326</v>
      </c>
    </row>
    <row r="10652" spans="1:15" ht="29.25" customHeight="1">
      <c r="A10652" s="221" t="s">
        <v>2861</v>
      </c>
      <c r="B10652" s="221" t="s">
        <v>412</v>
      </c>
      <c r="C10652" s="222" t="s">
        <v>274</v>
      </c>
      <c r="D10652" s="222" t="s">
        <v>413</v>
      </c>
      <c r="E10652" s="199" t="s">
        <v>166</v>
      </c>
      <c r="F10652" s="200"/>
      <c r="G10652" s="200"/>
      <c r="H10652" s="200"/>
      <c r="I10652" s="200">
        <v>45939</v>
      </c>
      <c r="J10652" s="143">
        <f t="shared" si="166"/>
        <v>45939</v>
      </c>
      <c r="K10652" s="202">
        <v>2</v>
      </c>
      <c r="L10652" s="285" t="s">
        <v>12196</v>
      </c>
      <c r="M10652" s="223"/>
      <c r="N10652" s="203"/>
      <c r="O10652" s="222" t="s">
        <v>326</v>
      </c>
    </row>
    <row r="10653" spans="1:15" ht="29.25" customHeight="1">
      <c r="A10653" s="221" t="s">
        <v>2861</v>
      </c>
      <c r="B10653" s="221" t="s">
        <v>412</v>
      </c>
      <c r="C10653" s="222" t="s">
        <v>274</v>
      </c>
      <c r="D10653" s="222" t="s">
        <v>413</v>
      </c>
      <c r="E10653" s="199" t="s">
        <v>163</v>
      </c>
      <c r="F10653" s="200" t="s">
        <v>9787</v>
      </c>
      <c r="G10653" s="200" t="s">
        <v>9788</v>
      </c>
      <c r="H10653" s="200" t="s">
        <v>419</v>
      </c>
      <c r="I10653" s="200">
        <v>45939</v>
      </c>
      <c r="J10653" s="143">
        <f t="shared" si="166"/>
        <v>45939</v>
      </c>
      <c r="K10653" s="202">
        <v>2</v>
      </c>
      <c r="L10653" s="285" t="s">
        <v>12197</v>
      </c>
      <c r="M10653" s="223"/>
      <c r="N10653" s="203">
        <v>0.05</v>
      </c>
      <c r="O10653" s="222" t="s">
        <v>943</v>
      </c>
    </row>
    <row r="10654" spans="1:15" ht="29.25" customHeight="1">
      <c r="A10654" s="221" t="s">
        <v>2861</v>
      </c>
      <c r="B10654" s="221" t="s">
        <v>412</v>
      </c>
      <c r="C10654" s="222" t="s">
        <v>274</v>
      </c>
      <c r="D10654" s="222" t="s">
        <v>413</v>
      </c>
      <c r="E10654" s="199" t="s">
        <v>166</v>
      </c>
      <c r="F10654" s="200"/>
      <c r="G10654" s="200"/>
      <c r="H10654" s="200"/>
      <c r="I10654" s="200">
        <v>45943</v>
      </c>
      <c r="J10654" s="143">
        <f t="shared" si="166"/>
        <v>45943</v>
      </c>
      <c r="K10654" s="202">
        <v>3</v>
      </c>
      <c r="L10654" s="285" t="s">
        <v>12198</v>
      </c>
      <c r="M10654" s="223"/>
      <c r="N10654" s="203"/>
      <c r="O10654" s="222" t="s">
        <v>326</v>
      </c>
    </row>
    <row r="10655" spans="1:15" ht="29.25" customHeight="1">
      <c r="A10655" s="221" t="s">
        <v>2861</v>
      </c>
      <c r="B10655" s="221" t="s">
        <v>412</v>
      </c>
      <c r="C10655" s="222" t="s">
        <v>274</v>
      </c>
      <c r="D10655" s="222" t="s">
        <v>413</v>
      </c>
      <c r="E10655" s="199" t="s">
        <v>166</v>
      </c>
      <c r="F10655" s="200"/>
      <c r="G10655" s="200"/>
      <c r="H10655" s="200"/>
      <c r="I10655" s="200">
        <v>45943</v>
      </c>
      <c r="J10655" s="143">
        <f t="shared" si="166"/>
        <v>45943</v>
      </c>
      <c r="K10655" s="202">
        <v>4</v>
      </c>
      <c r="L10655" s="285" t="s">
        <v>12199</v>
      </c>
      <c r="M10655" s="223"/>
      <c r="N10655" s="203"/>
      <c r="O10655" s="222" t="s">
        <v>326</v>
      </c>
    </row>
    <row r="10656" spans="1:15" ht="29.25" customHeight="1">
      <c r="A10656" s="221" t="s">
        <v>2861</v>
      </c>
      <c r="B10656" s="221" t="s">
        <v>412</v>
      </c>
      <c r="C10656" s="222" t="s">
        <v>274</v>
      </c>
      <c r="D10656" s="222" t="s">
        <v>413</v>
      </c>
      <c r="E10656" s="199" t="s">
        <v>178</v>
      </c>
      <c r="F10656" s="200"/>
      <c r="G10656" s="200"/>
      <c r="H10656" s="200"/>
      <c r="I10656" s="200">
        <v>45943</v>
      </c>
      <c r="J10656" s="143">
        <f t="shared" si="166"/>
        <v>45943</v>
      </c>
      <c r="K10656" s="202">
        <v>1</v>
      </c>
      <c r="L10656" s="285" t="s">
        <v>742</v>
      </c>
      <c r="M10656" s="223"/>
      <c r="N10656" s="203"/>
      <c r="O10656" s="222" t="s">
        <v>326</v>
      </c>
    </row>
    <row r="10657" spans="1:15" ht="29.25" customHeight="1">
      <c r="A10657" s="221" t="s">
        <v>2861</v>
      </c>
      <c r="B10657" s="221" t="s">
        <v>412</v>
      </c>
      <c r="C10657" s="222" t="s">
        <v>274</v>
      </c>
      <c r="D10657" s="222" t="s">
        <v>413</v>
      </c>
      <c r="E10657" s="199" t="s">
        <v>166</v>
      </c>
      <c r="F10657" s="200"/>
      <c r="G10657" s="200"/>
      <c r="H10657" s="200"/>
      <c r="I10657" s="200">
        <v>45944</v>
      </c>
      <c r="J10657" s="143">
        <f t="shared" si="166"/>
        <v>45944</v>
      </c>
      <c r="K10657" s="202">
        <v>4</v>
      </c>
      <c r="L10657" s="285" t="s">
        <v>12200</v>
      </c>
      <c r="M10657" s="223"/>
      <c r="N10657" s="203"/>
      <c r="O10657" s="222" t="s">
        <v>326</v>
      </c>
    </row>
    <row r="10658" spans="1:15" ht="29.25" customHeight="1">
      <c r="A10658" s="221" t="s">
        <v>2861</v>
      </c>
      <c r="B10658" s="221" t="s">
        <v>412</v>
      </c>
      <c r="C10658" s="222" t="s">
        <v>274</v>
      </c>
      <c r="D10658" s="222" t="s">
        <v>413</v>
      </c>
      <c r="E10658" s="199" t="s">
        <v>166</v>
      </c>
      <c r="F10658" s="200"/>
      <c r="G10658" s="200"/>
      <c r="H10658" s="200"/>
      <c r="I10658" s="200">
        <v>45944</v>
      </c>
      <c r="J10658" s="143">
        <f t="shared" si="166"/>
        <v>45944</v>
      </c>
      <c r="K10658" s="202">
        <v>1</v>
      </c>
      <c r="L10658" s="285" t="s">
        <v>12201</v>
      </c>
      <c r="M10658" s="223"/>
      <c r="N10658" s="203"/>
      <c r="O10658" s="222" t="s">
        <v>326</v>
      </c>
    </row>
    <row r="10659" spans="1:15" ht="29.25" customHeight="1">
      <c r="A10659" s="221" t="s">
        <v>2861</v>
      </c>
      <c r="B10659" s="221" t="s">
        <v>412</v>
      </c>
      <c r="C10659" s="222" t="s">
        <v>274</v>
      </c>
      <c r="D10659" s="222" t="s">
        <v>413</v>
      </c>
      <c r="E10659" s="199" t="s">
        <v>166</v>
      </c>
      <c r="F10659" s="200"/>
      <c r="G10659" s="200"/>
      <c r="H10659" s="200"/>
      <c r="I10659" s="200">
        <v>45944</v>
      </c>
      <c r="J10659" s="143">
        <f t="shared" si="166"/>
        <v>45944</v>
      </c>
      <c r="K10659" s="202">
        <v>3</v>
      </c>
      <c r="L10659" s="285" t="s">
        <v>12202</v>
      </c>
      <c r="M10659" s="223"/>
      <c r="N10659" s="203"/>
      <c r="O10659" s="222" t="s">
        <v>326</v>
      </c>
    </row>
    <row r="10660" spans="1:15" ht="29.25" customHeight="1">
      <c r="A10660" s="221" t="s">
        <v>2861</v>
      </c>
      <c r="B10660" s="221" t="s">
        <v>412</v>
      </c>
      <c r="C10660" s="222" t="s">
        <v>274</v>
      </c>
      <c r="D10660" s="222" t="s">
        <v>413</v>
      </c>
      <c r="E10660" s="199" t="s">
        <v>166</v>
      </c>
      <c r="F10660" s="200"/>
      <c r="G10660" s="200"/>
      <c r="H10660" s="200"/>
      <c r="I10660" s="200">
        <v>45945</v>
      </c>
      <c r="J10660" s="143">
        <f t="shared" si="166"/>
        <v>45945</v>
      </c>
      <c r="K10660" s="202">
        <v>4</v>
      </c>
      <c r="L10660" s="285" t="s">
        <v>12201</v>
      </c>
      <c r="M10660" s="223"/>
      <c r="N10660" s="203"/>
      <c r="O10660" s="222" t="s">
        <v>326</v>
      </c>
    </row>
    <row r="10661" spans="1:15" ht="29.25" customHeight="1">
      <c r="A10661" s="221" t="s">
        <v>2861</v>
      </c>
      <c r="B10661" s="221" t="s">
        <v>412</v>
      </c>
      <c r="C10661" s="222" t="s">
        <v>274</v>
      </c>
      <c r="D10661" s="222" t="s">
        <v>413</v>
      </c>
      <c r="E10661" s="199" t="s">
        <v>166</v>
      </c>
      <c r="F10661" s="200"/>
      <c r="G10661" s="200"/>
      <c r="H10661" s="200"/>
      <c r="I10661" s="200">
        <v>45945</v>
      </c>
      <c r="J10661" s="143">
        <f t="shared" si="166"/>
        <v>45945</v>
      </c>
      <c r="K10661" s="202">
        <v>4</v>
      </c>
      <c r="L10661" s="285" t="s">
        <v>12203</v>
      </c>
      <c r="M10661" s="223"/>
      <c r="N10661" s="203"/>
      <c r="O10661" s="222" t="s">
        <v>326</v>
      </c>
    </row>
    <row r="10662" spans="1:15" ht="29.25" customHeight="1">
      <c r="A10662" s="221" t="s">
        <v>2861</v>
      </c>
      <c r="B10662" s="221" t="s">
        <v>412</v>
      </c>
      <c r="C10662" s="222" t="s">
        <v>274</v>
      </c>
      <c r="D10662" s="222" t="s">
        <v>413</v>
      </c>
      <c r="E10662" s="199" t="s">
        <v>166</v>
      </c>
      <c r="F10662" s="200"/>
      <c r="G10662" s="200"/>
      <c r="H10662" s="200"/>
      <c r="I10662" s="200">
        <v>45946</v>
      </c>
      <c r="J10662" s="143">
        <f t="shared" si="166"/>
        <v>45946</v>
      </c>
      <c r="K10662" s="202">
        <v>2.5</v>
      </c>
      <c r="L10662" s="285" t="s">
        <v>12411</v>
      </c>
      <c r="M10662" s="223"/>
      <c r="N10662" s="203"/>
      <c r="O10662" s="222" t="s">
        <v>326</v>
      </c>
    </row>
    <row r="10663" spans="1:15" ht="29.25" customHeight="1">
      <c r="A10663" s="221" t="s">
        <v>2861</v>
      </c>
      <c r="B10663" s="221" t="s">
        <v>412</v>
      </c>
      <c r="C10663" s="222" t="s">
        <v>274</v>
      </c>
      <c r="D10663" s="222" t="s">
        <v>413</v>
      </c>
      <c r="E10663" s="199" t="s">
        <v>166</v>
      </c>
      <c r="F10663" s="200"/>
      <c r="G10663" s="200"/>
      <c r="H10663" s="200"/>
      <c r="I10663" s="200">
        <v>45946</v>
      </c>
      <c r="J10663" s="143">
        <f t="shared" si="166"/>
        <v>45946</v>
      </c>
      <c r="K10663" s="202">
        <v>5</v>
      </c>
      <c r="L10663" s="285" t="s">
        <v>12412</v>
      </c>
      <c r="M10663" s="223"/>
      <c r="N10663" s="203"/>
      <c r="O10663" s="222" t="s">
        <v>326</v>
      </c>
    </row>
    <row r="10664" spans="1:15" ht="29.25" customHeight="1">
      <c r="A10664" s="221" t="s">
        <v>2861</v>
      </c>
      <c r="B10664" s="221" t="s">
        <v>412</v>
      </c>
      <c r="C10664" s="222" t="s">
        <v>274</v>
      </c>
      <c r="D10664" s="222" t="s">
        <v>413</v>
      </c>
      <c r="E10664" s="199" t="s">
        <v>178</v>
      </c>
      <c r="F10664" s="200"/>
      <c r="G10664" s="200"/>
      <c r="H10664" s="200"/>
      <c r="I10664" s="200">
        <v>45946</v>
      </c>
      <c r="J10664" s="143">
        <f t="shared" si="166"/>
        <v>45946</v>
      </c>
      <c r="K10664" s="202">
        <v>0.5</v>
      </c>
      <c r="L10664" s="285" t="s">
        <v>11707</v>
      </c>
      <c r="M10664" s="223"/>
      <c r="N10664" s="203"/>
      <c r="O10664" s="222" t="s">
        <v>326</v>
      </c>
    </row>
    <row r="10665" spans="1:15" ht="29.25" customHeight="1">
      <c r="A10665" s="221" t="s">
        <v>2861</v>
      </c>
      <c r="B10665" s="221" t="s">
        <v>412</v>
      </c>
      <c r="C10665" s="222" t="s">
        <v>274</v>
      </c>
      <c r="D10665" s="222" t="s">
        <v>413</v>
      </c>
      <c r="E10665" s="199" t="s">
        <v>178</v>
      </c>
      <c r="F10665" s="200"/>
      <c r="G10665" s="200"/>
      <c r="H10665" s="200"/>
      <c r="I10665" s="200">
        <v>45947</v>
      </c>
      <c r="J10665" s="143">
        <f t="shared" si="166"/>
        <v>45947</v>
      </c>
      <c r="K10665" s="202">
        <v>1</v>
      </c>
      <c r="L10665" s="285" t="s">
        <v>12413</v>
      </c>
      <c r="M10665" s="223"/>
      <c r="N10665" s="203"/>
      <c r="O10665" s="222" t="s">
        <v>326</v>
      </c>
    </row>
    <row r="10666" spans="1:15" ht="29.25" customHeight="1">
      <c r="A10666" s="221" t="s">
        <v>2861</v>
      </c>
      <c r="B10666" s="221" t="s">
        <v>412</v>
      </c>
      <c r="C10666" s="222" t="s">
        <v>274</v>
      </c>
      <c r="D10666" s="222" t="s">
        <v>413</v>
      </c>
      <c r="E10666" s="199" t="s">
        <v>178</v>
      </c>
      <c r="F10666" s="200"/>
      <c r="G10666" s="200"/>
      <c r="H10666" s="200"/>
      <c r="I10666" s="200">
        <v>45947</v>
      </c>
      <c r="J10666" s="143">
        <f t="shared" si="166"/>
        <v>45947</v>
      </c>
      <c r="K10666" s="202">
        <v>2.5</v>
      </c>
      <c r="L10666" s="285" t="s">
        <v>12414</v>
      </c>
      <c r="M10666" s="223"/>
      <c r="N10666" s="203"/>
      <c r="O10666" s="222" t="s">
        <v>326</v>
      </c>
    </row>
    <row r="10667" spans="1:15" ht="29.25" customHeight="1">
      <c r="A10667" s="221" t="s">
        <v>2861</v>
      </c>
      <c r="B10667" s="221" t="s">
        <v>412</v>
      </c>
      <c r="C10667" s="222" t="s">
        <v>274</v>
      </c>
      <c r="D10667" s="222" t="s">
        <v>413</v>
      </c>
      <c r="E10667" s="199" t="s">
        <v>166</v>
      </c>
      <c r="F10667" s="200"/>
      <c r="G10667" s="200"/>
      <c r="H10667" s="200"/>
      <c r="I10667" s="200">
        <v>45947</v>
      </c>
      <c r="J10667" s="143">
        <f t="shared" si="166"/>
        <v>45947</v>
      </c>
      <c r="K10667" s="202">
        <v>4.5</v>
      </c>
      <c r="L10667" s="285" t="s">
        <v>12412</v>
      </c>
      <c r="M10667" s="223"/>
      <c r="N10667" s="203"/>
      <c r="O10667" s="222" t="s">
        <v>326</v>
      </c>
    </row>
    <row r="10668" spans="1:15" ht="29.25" customHeight="1">
      <c r="A10668" s="221" t="s">
        <v>2861</v>
      </c>
      <c r="B10668" s="221" t="s">
        <v>412</v>
      </c>
      <c r="C10668" s="222" t="s">
        <v>274</v>
      </c>
      <c r="D10668" s="222" t="s">
        <v>413</v>
      </c>
      <c r="E10668" s="199" t="s">
        <v>165</v>
      </c>
      <c r="F10668" s="200"/>
      <c r="G10668" s="200"/>
      <c r="H10668" s="200"/>
      <c r="I10668" s="200">
        <v>45950</v>
      </c>
      <c r="J10668" s="143">
        <f t="shared" si="166"/>
        <v>45950</v>
      </c>
      <c r="K10668" s="202">
        <v>8</v>
      </c>
      <c r="L10668" s="285" t="s">
        <v>170</v>
      </c>
      <c r="M10668" s="223"/>
      <c r="N10668" s="203"/>
      <c r="O10668" s="222" t="s">
        <v>326</v>
      </c>
    </row>
    <row r="10669" spans="1:15" ht="29.25" customHeight="1">
      <c r="A10669" s="221" t="s">
        <v>2861</v>
      </c>
      <c r="B10669" s="221" t="s">
        <v>412</v>
      </c>
      <c r="C10669" s="222" t="s">
        <v>274</v>
      </c>
      <c r="D10669" s="222" t="s">
        <v>413</v>
      </c>
      <c r="E10669" s="199" t="s">
        <v>166</v>
      </c>
      <c r="F10669" s="200"/>
      <c r="G10669" s="200"/>
      <c r="H10669" s="200"/>
      <c r="I10669" s="200">
        <v>45951</v>
      </c>
      <c r="J10669" s="143">
        <f t="shared" si="166"/>
        <v>45951</v>
      </c>
      <c r="K10669" s="202">
        <v>3</v>
      </c>
      <c r="L10669" s="284" t="s">
        <v>12415</v>
      </c>
      <c r="M10669" s="223"/>
      <c r="N10669" s="203"/>
      <c r="O10669" s="222" t="s">
        <v>326</v>
      </c>
    </row>
    <row r="10670" spans="1:15" ht="29.25" customHeight="1">
      <c r="A10670" s="221" t="s">
        <v>2861</v>
      </c>
      <c r="B10670" s="221" t="s">
        <v>412</v>
      </c>
      <c r="C10670" s="222" t="s">
        <v>274</v>
      </c>
      <c r="D10670" s="222" t="s">
        <v>413</v>
      </c>
      <c r="E10670" s="199" t="s">
        <v>166</v>
      </c>
      <c r="F10670" s="200"/>
      <c r="G10670" s="200"/>
      <c r="H10670" s="200"/>
      <c r="I10670" s="200">
        <v>45951</v>
      </c>
      <c r="J10670" s="143">
        <f t="shared" si="166"/>
        <v>45951</v>
      </c>
      <c r="K10670" s="202">
        <v>5</v>
      </c>
      <c r="L10670" s="285" t="s">
        <v>12416</v>
      </c>
      <c r="M10670" s="223"/>
      <c r="N10670" s="203"/>
      <c r="O10670" s="222" t="s">
        <v>326</v>
      </c>
    </row>
    <row r="10671" spans="1:15" ht="29.25" customHeight="1">
      <c r="A10671" s="221" t="s">
        <v>2861</v>
      </c>
      <c r="B10671" s="221" t="s">
        <v>412</v>
      </c>
      <c r="C10671" s="222" t="s">
        <v>274</v>
      </c>
      <c r="D10671" s="222" t="s">
        <v>413</v>
      </c>
      <c r="E10671" s="199" t="s">
        <v>166</v>
      </c>
      <c r="F10671" s="200"/>
      <c r="G10671" s="200"/>
      <c r="H10671" s="200"/>
      <c r="I10671" s="200">
        <v>45952</v>
      </c>
      <c r="J10671" s="143">
        <f t="shared" si="166"/>
        <v>45952</v>
      </c>
      <c r="K10671" s="202">
        <v>6</v>
      </c>
      <c r="L10671" s="285" t="s">
        <v>12416</v>
      </c>
      <c r="M10671" s="223"/>
      <c r="N10671" s="203"/>
      <c r="O10671" s="222" t="s">
        <v>326</v>
      </c>
    </row>
    <row r="10672" spans="1:15" ht="29.25" customHeight="1">
      <c r="A10672" s="221" t="s">
        <v>2861</v>
      </c>
      <c r="B10672" s="221" t="s">
        <v>412</v>
      </c>
      <c r="C10672" s="222" t="s">
        <v>274</v>
      </c>
      <c r="D10672" s="222" t="s">
        <v>413</v>
      </c>
      <c r="E10672" s="199" t="s">
        <v>166</v>
      </c>
      <c r="F10672" s="200"/>
      <c r="G10672" s="200"/>
      <c r="H10672" s="200"/>
      <c r="I10672" s="200">
        <v>45952</v>
      </c>
      <c r="J10672" s="143">
        <f t="shared" si="166"/>
        <v>45952</v>
      </c>
      <c r="K10672" s="202">
        <v>2</v>
      </c>
      <c r="L10672" s="285" t="s">
        <v>12417</v>
      </c>
      <c r="M10672" s="223"/>
      <c r="N10672" s="203"/>
      <c r="O10672" s="222" t="s">
        <v>326</v>
      </c>
    </row>
    <row r="10673" spans="1:15" ht="29.25" customHeight="1">
      <c r="A10673" s="221" t="s">
        <v>2861</v>
      </c>
      <c r="B10673" s="221" t="s">
        <v>412</v>
      </c>
      <c r="C10673" s="222" t="s">
        <v>274</v>
      </c>
      <c r="D10673" s="222" t="s">
        <v>413</v>
      </c>
      <c r="E10673" s="199" t="s">
        <v>166</v>
      </c>
      <c r="F10673" s="200"/>
      <c r="G10673" s="200"/>
      <c r="H10673" s="200"/>
      <c r="I10673" s="200">
        <v>45953</v>
      </c>
      <c r="J10673" s="143">
        <f t="shared" si="166"/>
        <v>45953</v>
      </c>
      <c r="K10673" s="202">
        <v>4</v>
      </c>
      <c r="L10673" s="284" t="s">
        <v>12578</v>
      </c>
      <c r="M10673" s="223"/>
      <c r="N10673" s="203"/>
      <c r="O10673" s="222" t="s">
        <v>326</v>
      </c>
    </row>
    <row r="10674" spans="1:15" ht="29.25" customHeight="1">
      <c r="A10674" s="221" t="s">
        <v>2861</v>
      </c>
      <c r="B10674" s="221" t="s">
        <v>412</v>
      </c>
      <c r="C10674" s="222" t="s">
        <v>274</v>
      </c>
      <c r="D10674" s="222" t="s">
        <v>413</v>
      </c>
      <c r="E10674" s="199" t="s">
        <v>178</v>
      </c>
      <c r="F10674" s="200"/>
      <c r="G10674" s="200"/>
      <c r="H10674" s="200"/>
      <c r="I10674" s="200">
        <v>45953</v>
      </c>
      <c r="J10674" s="143">
        <f t="shared" si="166"/>
        <v>45953</v>
      </c>
      <c r="K10674" s="202">
        <v>1</v>
      </c>
      <c r="L10674" s="285" t="s">
        <v>11707</v>
      </c>
      <c r="M10674" s="223"/>
      <c r="N10674" s="203"/>
      <c r="O10674" s="222" t="s">
        <v>326</v>
      </c>
    </row>
    <row r="10675" spans="1:15" ht="29.25" customHeight="1">
      <c r="A10675" s="221" t="s">
        <v>2861</v>
      </c>
      <c r="B10675" s="221" t="s">
        <v>412</v>
      </c>
      <c r="C10675" s="222" t="s">
        <v>274</v>
      </c>
      <c r="D10675" s="222" t="s">
        <v>413</v>
      </c>
      <c r="E10675" s="199" t="s">
        <v>166</v>
      </c>
      <c r="F10675" s="200"/>
      <c r="G10675" s="200"/>
      <c r="H10675" s="200"/>
      <c r="I10675" s="200">
        <v>45953</v>
      </c>
      <c r="J10675" s="143">
        <f t="shared" si="166"/>
        <v>45953</v>
      </c>
      <c r="K10675" s="202">
        <v>3</v>
      </c>
      <c r="L10675" s="284" t="s">
        <v>12579</v>
      </c>
      <c r="M10675" s="223"/>
      <c r="N10675" s="203"/>
      <c r="O10675" s="222" t="s">
        <v>326</v>
      </c>
    </row>
    <row r="10676" spans="1:15" ht="29.25" customHeight="1">
      <c r="A10676" s="221" t="s">
        <v>2861</v>
      </c>
      <c r="B10676" s="221" t="s">
        <v>412</v>
      </c>
      <c r="C10676" s="222" t="s">
        <v>274</v>
      </c>
      <c r="D10676" s="222" t="s">
        <v>413</v>
      </c>
      <c r="E10676" s="199" t="s">
        <v>166</v>
      </c>
      <c r="F10676" s="200"/>
      <c r="G10676" s="200"/>
      <c r="H10676" s="200"/>
      <c r="I10676" s="200">
        <v>45957</v>
      </c>
      <c r="J10676" s="143">
        <f t="shared" si="166"/>
        <v>45957</v>
      </c>
      <c r="K10676" s="202">
        <v>2.5</v>
      </c>
      <c r="L10676" s="285" t="s">
        <v>12580</v>
      </c>
      <c r="M10676" s="223"/>
      <c r="N10676" s="203"/>
      <c r="O10676" s="222" t="s">
        <v>326</v>
      </c>
    </row>
    <row r="10677" spans="1:15" ht="29.25" customHeight="1">
      <c r="A10677" s="221" t="s">
        <v>2861</v>
      </c>
      <c r="B10677" s="221" t="s">
        <v>412</v>
      </c>
      <c r="C10677" s="222" t="s">
        <v>274</v>
      </c>
      <c r="D10677" s="222" t="s">
        <v>413</v>
      </c>
      <c r="E10677" s="199" t="s">
        <v>178</v>
      </c>
      <c r="F10677" s="200"/>
      <c r="G10677" s="200"/>
      <c r="H10677" s="200"/>
      <c r="I10677" s="200">
        <v>45957</v>
      </c>
      <c r="J10677" s="143">
        <f t="shared" si="166"/>
        <v>45957</v>
      </c>
      <c r="K10677" s="202">
        <v>0.5</v>
      </c>
      <c r="L10677" s="285" t="s">
        <v>742</v>
      </c>
      <c r="M10677" s="223"/>
      <c r="N10677" s="203"/>
      <c r="O10677" s="222" t="s">
        <v>326</v>
      </c>
    </row>
    <row r="10678" spans="1:15" ht="29.25" customHeight="1">
      <c r="A10678" s="221" t="s">
        <v>2861</v>
      </c>
      <c r="B10678" s="221" t="s">
        <v>412</v>
      </c>
      <c r="C10678" s="222" t="s">
        <v>274</v>
      </c>
      <c r="D10678" s="222" t="s">
        <v>413</v>
      </c>
      <c r="E10678" s="199" t="s">
        <v>166</v>
      </c>
      <c r="F10678" s="200"/>
      <c r="G10678" s="200"/>
      <c r="H10678" s="200"/>
      <c r="I10678" s="200">
        <v>45957</v>
      </c>
      <c r="J10678" s="143">
        <f t="shared" si="166"/>
        <v>45957</v>
      </c>
      <c r="K10678" s="202">
        <v>5</v>
      </c>
      <c r="L10678" s="285" t="s">
        <v>12581</v>
      </c>
      <c r="M10678" s="223"/>
      <c r="N10678" s="203"/>
      <c r="O10678" s="222" t="s">
        <v>326</v>
      </c>
    </row>
    <row r="10679" spans="1:15" ht="29.25" customHeight="1">
      <c r="A10679" s="221" t="s">
        <v>2861</v>
      </c>
      <c r="B10679" s="221" t="s">
        <v>412</v>
      </c>
      <c r="C10679" s="222" t="s">
        <v>274</v>
      </c>
      <c r="D10679" s="222" t="s">
        <v>413</v>
      </c>
      <c r="E10679" s="199" t="s">
        <v>178</v>
      </c>
      <c r="F10679" s="200"/>
      <c r="G10679" s="200"/>
      <c r="H10679" s="200"/>
      <c r="I10679" s="200">
        <v>45958</v>
      </c>
      <c r="J10679" s="143">
        <f t="shared" si="166"/>
        <v>45958</v>
      </c>
      <c r="K10679" s="202">
        <v>2</v>
      </c>
      <c r="L10679" s="285" t="s">
        <v>12582</v>
      </c>
      <c r="M10679" s="223"/>
      <c r="N10679" s="203"/>
      <c r="O10679" s="222" t="s">
        <v>326</v>
      </c>
    </row>
    <row r="10680" spans="1:15" ht="29.25" customHeight="1">
      <c r="A10680" s="221" t="s">
        <v>2861</v>
      </c>
      <c r="B10680" s="221" t="s">
        <v>412</v>
      </c>
      <c r="C10680" s="222" t="s">
        <v>274</v>
      </c>
      <c r="D10680" s="222" t="s">
        <v>413</v>
      </c>
      <c r="E10680" s="199" t="s">
        <v>166</v>
      </c>
      <c r="F10680" s="200"/>
      <c r="G10680" s="200"/>
      <c r="H10680" s="200"/>
      <c r="I10680" s="200">
        <v>45958</v>
      </c>
      <c r="J10680" s="143">
        <f t="shared" si="166"/>
        <v>45958</v>
      </c>
      <c r="K10680" s="202">
        <v>3</v>
      </c>
      <c r="L10680" s="285" t="s">
        <v>12583</v>
      </c>
      <c r="M10680" s="223"/>
      <c r="N10680" s="203"/>
      <c r="O10680" s="222" t="s">
        <v>326</v>
      </c>
    </row>
    <row r="10681" spans="1:15" ht="29.25" customHeight="1">
      <c r="A10681" s="221" t="s">
        <v>2861</v>
      </c>
      <c r="B10681" s="221" t="s">
        <v>412</v>
      </c>
      <c r="C10681" s="222" t="s">
        <v>274</v>
      </c>
      <c r="D10681" s="222" t="s">
        <v>413</v>
      </c>
      <c r="E10681" s="199" t="s">
        <v>165</v>
      </c>
      <c r="F10681" s="200"/>
      <c r="G10681" s="200"/>
      <c r="H10681" s="200"/>
      <c r="I10681" s="200">
        <v>45958</v>
      </c>
      <c r="J10681" s="143">
        <f t="shared" si="166"/>
        <v>45958</v>
      </c>
      <c r="K10681" s="202">
        <v>3</v>
      </c>
      <c r="L10681" s="285" t="s">
        <v>12584</v>
      </c>
      <c r="M10681" s="223"/>
      <c r="N10681" s="203"/>
      <c r="O10681" s="222" t="s">
        <v>326</v>
      </c>
    </row>
    <row r="10682" spans="1:15" ht="29.25" customHeight="1">
      <c r="A10682" s="221" t="s">
        <v>2861</v>
      </c>
      <c r="B10682" s="221" t="s">
        <v>412</v>
      </c>
      <c r="C10682" s="222" t="s">
        <v>274</v>
      </c>
      <c r="D10682" s="222" t="s">
        <v>413</v>
      </c>
      <c r="E10682" s="199" t="s">
        <v>166</v>
      </c>
      <c r="F10682" s="200"/>
      <c r="G10682" s="200"/>
      <c r="H10682" s="200"/>
      <c r="I10682" s="200">
        <v>45959</v>
      </c>
      <c r="J10682" s="143">
        <f t="shared" si="166"/>
        <v>45959</v>
      </c>
      <c r="K10682" s="202">
        <v>2</v>
      </c>
      <c r="L10682" s="285" t="s">
        <v>12585</v>
      </c>
      <c r="M10682" s="223"/>
      <c r="N10682" s="203"/>
      <c r="O10682" s="222" t="s">
        <v>326</v>
      </c>
    </row>
    <row r="10683" spans="1:15" ht="29.25" customHeight="1">
      <c r="A10683" s="221" t="s">
        <v>2861</v>
      </c>
      <c r="B10683" s="221" t="s">
        <v>412</v>
      </c>
      <c r="C10683" s="222" t="s">
        <v>274</v>
      </c>
      <c r="D10683" s="222" t="s">
        <v>413</v>
      </c>
      <c r="E10683" s="199" t="s">
        <v>166</v>
      </c>
      <c r="F10683" s="200"/>
      <c r="G10683" s="200"/>
      <c r="H10683" s="200"/>
      <c r="I10683" s="200">
        <v>45959</v>
      </c>
      <c r="J10683" s="143">
        <f t="shared" si="166"/>
        <v>45959</v>
      </c>
      <c r="K10683" s="202">
        <v>4</v>
      </c>
      <c r="L10683" s="285" t="s">
        <v>12586</v>
      </c>
      <c r="M10683" s="223"/>
      <c r="N10683" s="203"/>
      <c r="O10683" s="222" t="s">
        <v>326</v>
      </c>
    </row>
    <row r="10684" spans="1:15" ht="29.25" customHeight="1">
      <c r="A10684" s="221" t="s">
        <v>2861</v>
      </c>
      <c r="B10684" s="221" t="s">
        <v>412</v>
      </c>
      <c r="C10684" s="222" t="s">
        <v>274</v>
      </c>
      <c r="D10684" s="222" t="s">
        <v>413</v>
      </c>
      <c r="E10684" s="199" t="s">
        <v>166</v>
      </c>
      <c r="F10684" s="200"/>
      <c r="G10684" s="200"/>
      <c r="H10684" s="200"/>
      <c r="I10684" s="200">
        <v>45959</v>
      </c>
      <c r="J10684" s="143">
        <f t="shared" si="166"/>
        <v>45959</v>
      </c>
      <c r="K10684" s="202">
        <v>2</v>
      </c>
      <c r="L10684" s="285" t="s">
        <v>12587</v>
      </c>
      <c r="M10684" s="223"/>
      <c r="N10684" s="203"/>
      <c r="O10684" s="222" t="s">
        <v>326</v>
      </c>
    </row>
    <row r="10685" spans="1:15" ht="29.25" customHeight="1">
      <c r="A10685" s="221" t="s">
        <v>2861</v>
      </c>
      <c r="B10685" s="221" t="s">
        <v>412</v>
      </c>
      <c r="C10685" s="222" t="s">
        <v>274</v>
      </c>
      <c r="D10685" s="222" t="s">
        <v>413</v>
      </c>
      <c r="E10685" s="199" t="s">
        <v>178</v>
      </c>
      <c r="F10685" s="200"/>
      <c r="G10685" s="200"/>
      <c r="H10685" s="200"/>
      <c r="I10685" s="200">
        <v>45960</v>
      </c>
      <c r="J10685" s="143">
        <f t="shared" si="166"/>
        <v>45960</v>
      </c>
      <c r="K10685" s="202">
        <v>0.5</v>
      </c>
      <c r="L10685" s="285" t="s">
        <v>10011</v>
      </c>
      <c r="M10685" s="223"/>
      <c r="N10685" s="203"/>
      <c r="O10685" s="222" t="s">
        <v>326</v>
      </c>
    </row>
    <row r="10686" spans="1:15" ht="29.25" customHeight="1">
      <c r="A10686" s="221" t="s">
        <v>2861</v>
      </c>
      <c r="B10686" s="221" t="s">
        <v>412</v>
      </c>
      <c r="C10686" s="222" t="s">
        <v>274</v>
      </c>
      <c r="D10686" s="222" t="s">
        <v>413</v>
      </c>
      <c r="E10686" s="199" t="s">
        <v>166</v>
      </c>
      <c r="F10686" s="200"/>
      <c r="G10686" s="200"/>
      <c r="H10686" s="200"/>
      <c r="I10686" s="200">
        <v>45960</v>
      </c>
      <c r="J10686" s="143">
        <f t="shared" si="166"/>
        <v>45960</v>
      </c>
      <c r="K10686" s="202">
        <v>5</v>
      </c>
      <c r="L10686" s="285" t="s">
        <v>12754</v>
      </c>
      <c r="M10686" s="223"/>
      <c r="N10686" s="203"/>
      <c r="O10686" s="222" t="s">
        <v>326</v>
      </c>
    </row>
    <row r="10687" spans="1:15" ht="29.25" customHeight="1">
      <c r="A10687" s="221" t="s">
        <v>2861</v>
      </c>
      <c r="B10687" s="221" t="s">
        <v>412</v>
      </c>
      <c r="C10687" s="222" t="s">
        <v>274</v>
      </c>
      <c r="D10687" s="222" t="s">
        <v>413</v>
      </c>
      <c r="E10687" s="199" t="s">
        <v>166</v>
      </c>
      <c r="F10687" s="200"/>
      <c r="G10687" s="200"/>
      <c r="H10687" s="200"/>
      <c r="I10687" s="200">
        <v>45960</v>
      </c>
      <c r="J10687" s="143">
        <f t="shared" si="166"/>
        <v>45960</v>
      </c>
      <c r="K10687" s="202">
        <v>1.5</v>
      </c>
      <c r="L10687" s="284" t="s">
        <v>12755</v>
      </c>
      <c r="M10687" s="223"/>
      <c r="N10687" s="203"/>
      <c r="O10687" s="222" t="s">
        <v>326</v>
      </c>
    </row>
    <row r="10688" spans="1:15" ht="29.25" customHeight="1">
      <c r="A10688" s="221" t="s">
        <v>2861</v>
      </c>
      <c r="B10688" s="221" t="s">
        <v>412</v>
      </c>
      <c r="C10688" s="222" t="s">
        <v>274</v>
      </c>
      <c r="D10688" s="222" t="s">
        <v>413</v>
      </c>
      <c r="E10688" s="199" t="s">
        <v>166</v>
      </c>
      <c r="F10688" s="200"/>
      <c r="G10688" s="200"/>
      <c r="H10688" s="200"/>
      <c r="I10688" s="200">
        <v>45960</v>
      </c>
      <c r="J10688" s="143">
        <f t="shared" si="166"/>
        <v>45960</v>
      </c>
      <c r="K10688" s="202">
        <v>1</v>
      </c>
      <c r="L10688" s="285" t="s">
        <v>12756</v>
      </c>
      <c r="M10688" s="223"/>
      <c r="N10688" s="203"/>
      <c r="O10688" s="222" t="s">
        <v>326</v>
      </c>
    </row>
    <row r="10689" spans="1:15" ht="29.25" customHeight="1">
      <c r="A10689" s="221" t="s">
        <v>2861</v>
      </c>
      <c r="B10689" s="221" t="s">
        <v>412</v>
      </c>
      <c r="C10689" s="222" t="s">
        <v>274</v>
      </c>
      <c r="D10689" s="222" t="s">
        <v>413</v>
      </c>
      <c r="E10689" s="199" t="s">
        <v>166</v>
      </c>
      <c r="F10689" s="200"/>
      <c r="G10689" s="200"/>
      <c r="H10689" s="200"/>
      <c r="I10689" s="200">
        <v>45961</v>
      </c>
      <c r="J10689" s="143">
        <f t="shared" si="166"/>
        <v>45961</v>
      </c>
      <c r="K10689" s="202">
        <v>3</v>
      </c>
      <c r="L10689" s="285" t="s">
        <v>12757</v>
      </c>
      <c r="M10689" s="223"/>
      <c r="N10689" s="203"/>
      <c r="O10689" s="222" t="s">
        <v>326</v>
      </c>
    </row>
    <row r="10690" spans="1:15" ht="29.25" customHeight="1">
      <c r="A10690" s="221" t="s">
        <v>2861</v>
      </c>
      <c r="B10690" s="221" t="s">
        <v>412</v>
      </c>
      <c r="C10690" s="222" t="s">
        <v>274</v>
      </c>
      <c r="D10690" s="222" t="s">
        <v>413</v>
      </c>
      <c r="E10690" s="199" t="s">
        <v>166</v>
      </c>
      <c r="F10690" s="200"/>
      <c r="G10690" s="200"/>
      <c r="H10690" s="200"/>
      <c r="I10690" s="200">
        <v>45961</v>
      </c>
      <c r="J10690" s="143">
        <f t="shared" si="166"/>
        <v>45961</v>
      </c>
      <c r="K10690" s="202">
        <v>5</v>
      </c>
      <c r="L10690" s="285" t="s">
        <v>12758</v>
      </c>
      <c r="M10690" s="223"/>
      <c r="N10690" s="203"/>
      <c r="O10690" s="222" t="s">
        <v>326</v>
      </c>
    </row>
    <row r="10691" spans="1:15" ht="29.25" customHeight="1">
      <c r="A10691" s="221" t="s">
        <v>2861</v>
      </c>
      <c r="B10691" s="221" t="s">
        <v>412</v>
      </c>
      <c r="C10691" s="222" t="s">
        <v>274</v>
      </c>
      <c r="D10691" s="222" t="s">
        <v>413</v>
      </c>
      <c r="E10691" s="199" t="s">
        <v>165</v>
      </c>
      <c r="F10691" s="200"/>
      <c r="G10691" s="200"/>
      <c r="H10691" s="200"/>
      <c r="I10691" s="200">
        <v>45964</v>
      </c>
      <c r="J10691" s="143">
        <f t="shared" ref="J10691:J10754" si="167">I10691</f>
        <v>45964</v>
      </c>
      <c r="K10691" s="202">
        <v>8</v>
      </c>
      <c r="L10691" s="285" t="s">
        <v>170</v>
      </c>
      <c r="M10691" s="223"/>
      <c r="N10691" s="203"/>
      <c r="O10691" s="222" t="s">
        <v>326</v>
      </c>
    </row>
    <row r="10692" spans="1:15" ht="29.25" customHeight="1">
      <c r="A10692" s="221" t="s">
        <v>2861</v>
      </c>
      <c r="B10692" s="221" t="s">
        <v>412</v>
      </c>
      <c r="C10692" s="222" t="s">
        <v>274</v>
      </c>
      <c r="D10692" s="222" t="s">
        <v>413</v>
      </c>
      <c r="E10692" s="199" t="s">
        <v>166</v>
      </c>
      <c r="F10692" s="200"/>
      <c r="G10692" s="200"/>
      <c r="H10692" s="200"/>
      <c r="I10692" s="200">
        <v>45965</v>
      </c>
      <c r="J10692" s="143">
        <f t="shared" si="167"/>
        <v>45965</v>
      </c>
      <c r="K10692" s="202">
        <v>2</v>
      </c>
      <c r="L10692" s="285" t="s">
        <v>12759</v>
      </c>
      <c r="M10692" s="223"/>
      <c r="N10692" s="203"/>
      <c r="O10692" s="222" t="s">
        <v>326</v>
      </c>
    </row>
    <row r="10693" spans="1:15" ht="29.25" customHeight="1">
      <c r="A10693" s="221" t="s">
        <v>2861</v>
      </c>
      <c r="B10693" s="221" t="s">
        <v>412</v>
      </c>
      <c r="C10693" s="222" t="s">
        <v>274</v>
      </c>
      <c r="D10693" s="222" t="s">
        <v>413</v>
      </c>
      <c r="E10693" s="199" t="s">
        <v>166</v>
      </c>
      <c r="F10693" s="200"/>
      <c r="G10693" s="200"/>
      <c r="H10693" s="200"/>
      <c r="I10693" s="200">
        <v>45965</v>
      </c>
      <c r="J10693" s="143">
        <f t="shared" si="167"/>
        <v>45965</v>
      </c>
      <c r="K10693" s="202">
        <v>4</v>
      </c>
      <c r="L10693" s="284" t="s">
        <v>12760</v>
      </c>
      <c r="M10693" s="223"/>
      <c r="N10693" s="203"/>
      <c r="O10693" s="222" t="s">
        <v>326</v>
      </c>
    </row>
    <row r="10694" spans="1:15" ht="29.25" customHeight="1">
      <c r="A10694" s="221" t="s">
        <v>2861</v>
      </c>
      <c r="B10694" s="221" t="s">
        <v>412</v>
      </c>
      <c r="C10694" s="222" t="s">
        <v>274</v>
      </c>
      <c r="D10694" s="222" t="s">
        <v>413</v>
      </c>
      <c r="E10694" s="199" t="s">
        <v>166</v>
      </c>
      <c r="F10694" s="200"/>
      <c r="G10694" s="200"/>
      <c r="H10694" s="200"/>
      <c r="I10694" s="200">
        <v>45965</v>
      </c>
      <c r="J10694" s="143">
        <f t="shared" si="167"/>
        <v>45965</v>
      </c>
      <c r="K10694" s="202">
        <v>2</v>
      </c>
      <c r="L10694" s="285" t="s">
        <v>12761</v>
      </c>
      <c r="M10694" s="223"/>
      <c r="N10694" s="203"/>
      <c r="O10694" s="222" t="s">
        <v>326</v>
      </c>
    </row>
    <row r="10695" spans="1:15" ht="29.25" customHeight="1">
      <c r="A10695" s="221" t="s">
        <v>2861</v>
      </c>
      <c r="B10695" s="221" t="s">
        <v>412</v>
      </c>
      <c r="C10695" s="222" t="s">
        <v>274</v>
      </c>
      <c r="D10695" s="222" t="s">
        <v>413</v>
      </c>
      <c r="E10695" s="199" t="s">
        <v>178</v>
      </c>
      <c r="F10695" s="200"/>
      <c r="G10695" s="200"/>
      <c r="H10695" s="200"/>
      <c r="I10695" s="200">
        <v>45966</v>
      </c>
      <c r="J10695" s="143">
        <f t="shared" si="167"/>
        <v>45966</v>
      </c>
      <c r="K10695" s="202">
        <v>1</v>
      </c>
      <c r="L10695" s="285" t="s">
        <v>12762</v>
      </c>
      <c r="M10695" s="223"/>
      <c r="N10695" s="203"/>
      <c r="O10695" s="222" t="s">
        <v>326</v>
      </c>
    </row>
    <row r="10696" spans="1:15" ht="29.25" customHeight="1">
      <c r="A10696" s="221" t="s">
        <v>2861</v>
      </c>
      <c r="B10696" s="221" t="s">
        <v>412</v>
      </c>
      <c r="C10696" s="222" t="s">
        <v>274</v>
      </c>
      <c r="D10696" s="222" t="s">
        <v>413</v>
      </c>
      <c r="E10696" s="199" t="s">
        <v>166</v>
      </c>
      <c r="F10696" s="200"/>
      <c r="G10696" s="200"/>
      <c r="H10696" s="200"/>
      <c r="I10696" s="200">
        <v>45966</v>
      </c>
      <c r="J10696" s="143">
        <f t="shared" si="167"/>
        <v>45966</v>
      </c>
      <c r="K10696" s="202">
        <v>7</v>
      </c>
      <c r="L10696" s="285" t="s">
        <v>12763</v>
      </c>
      <c r="M10696" s="223"/>
      <c r="N10696" s="203"/>
      <c r="O10696" s="222" t="s">
        <v>326</v>
      </c>
    </row>
    <row r="10697" spans="1:15" ht="29.25" customHeight="1">
      <c r="A10697" s="221" t="s">
        <v>2861</v>
      </c>
      <c r="B10697" s="221" t="s">
        <v>412</v>
      </c>
      <c r="C10697" s="222" t="s">
        <v>274</v>
      </c>
      <c r="D10697" s="222" t="s">
        <v>413</v>
      </c>
      <c r="E10697" s="199" t="s">
        <v>166</v>
      </c>
      <c r="F10697" s="200"/>
      <c r="G10697" s="200"/>
      <c r="H10697" s="200"/>
      <c r="I10697" s="200">
        <v>45967</v>
      </c>
      <c r="J10697" s="143">
        <f t="shared" si="167"/>
        <v>45967</v>
      </c>
      <c r="K10697" s="202">
        <v>4</v>
      </c>
      <c r="L10697" s="285" t="s">
        <v>12929</v>
      </c>
      <c r="M10697" s="223"/>
      <c r="N10697" s="203"/>
      <c r="O10697" s="222" t="s">
        <v>326</v>
      </c>
    </row>
    <row r="10698" spans="1:15" ht="29.25" customHeight="1">
      <c r="A10698" s="221" t="s">
        <v>2861</v>
      </c>
      <c r="B10698" s="221" t="s">
        <v>412</v>
      </c>
      <c r="C10698" s="222" t="s">
        <v>274</v>
      </c>
      <c r="D10698" s="222" t="s">
        <v>413</v>
      </c>
      <c r="E10698" s="199" t="s">
        <v>165</v>
      </c>
      <c r="F10698" s="200"/>
      <c r="G10698" s="200"/>
      <c r="H10698" s="200"/>
      <c r="I10698" s="200">
        <v>45967</v>
      </c>
      <c r="J10698" s="143">
        <f t="shared" si="167"/>
        <v>45967</v>
      </c>
      <c r="K10698" s="202">
        <v>4</v>
      </c>
      <c r="L10698" s="285" t="s">
        <v>170</v>
      </c>
      <c r="M10698" s="223"/>
      <c r="N10698" s="203"/>
      <c r="O10698" s="222" t="s">
        <v>326</v>
      </c>
    </row>
    <row r="10699" spans="1:15" ht="29.25" customHeight="1">
      <c r="A10699" s="221" t="s">
        <v>2861</v>
      </c>
      <c r="B10699" s="221" t="s">
        <v>412</v>
      </c>
      <c r="C10699" s="222" t="s">
        <v>274</v>
      </c>
      <c r="D10699" s="222" t="s">
        <v>413</v>
      </c>
      <c r="E10699" s="199" t="s">
        <v>166</v>
      </c>
      <c r="F10699" s="200"/>
      <c r="G10699" s="200"/>
      <c r="H10699" s="200"/>
      <c r="I10699" s="200">
        <v>45968</v>
      </c>
      <c r="J10699" s="143">
        <f t="shared" si="167"/>
        <v>45968</v>
      </c>
      <c r="K10699" s="202">
        <v>5</v>
      </c>
      <c r="L10699" s="285" t="s">
        <v>12930</v>
      </c>
      <c r="M10699" s="223"/>
      <c r="N10699" s="203"/>
      <c r="O10699" s="222" t="s">
        <v>326</v>
      </c>
    </row>
    <row r="10700" spans="1:15" ht="29.25" customHeight="1">
      <c r="A10700" s="221" t="s">
        <v>2861</v>
      </c>
      <c r="B10700" s="221" t="s">
        <v>412</v>
      </c>
      <c r="C10700" s="222" t="s">
        <v>274</v>
      </c>
      <c r="D10700" s="222" t="s">
        <v>413</v>
      </c>
      <c r="E10700" s="199" t="s">
        <v>166</v>
      </c>
      <c r="F10700" s="200"/>
      <c r="G10700" s="200"/>
      <c r="H10700" s="200"/>
      <c r="I10700" s="200">
        <v>45968</v>
      </c>
      <c r="J10700" s="143">
        <f t="shared" si="167"/>
        <v>45968</v>
      </c>
      <c r="K10700" s="202">
        <v>3</v>
      </c>
      <c r="L10700" s="285" t="s">
        <v>12931</v>
      </c>
      <c r="M10700" s="223"/>
      <c r="N10700" s="203"/>
      <c r="O10700" s="222" t="s">
        <v>326</v>
      </c>
    </row>
    <row r="10701" spans="1:15" ht="29.25" customHeight="1">
      <c r="A10701" s="221" t="s">
        <v>2861</v>
      </c>
      <c r="B10701" s="221" t="s">
        <v>412</v>
      </c>
      <c r="C10701" s="222" t="s">
        <v>274</v>
      </c>
      <c r="D10701" s="222" t="s">
        <v>413</v>
      </c>
      <c r="E10701" s="199" t="s">
        <v>166</v>
      </c>
      <c r="F10701" s="200"/>
      <c r="G10701" s="200"/>
      <c r="H10701" s="200"/>
      <c r="I10701" s="200">
        <v>45971</v>
      </c>
      <c r="J10701" s="143">
        <f t="shared" si="167"/>
        <v>45971</v>
      </c>
      <c r="K10701" s="202">
        <v>1</v>
      </c>
      <c r="L10701" s="285" t="s">
        <v>12932</v>
      </c>
      <c r="M10701" s="223"/>
      <c r="N10701" s="203"/>
      <c r="O10701" s="222" t="s">
        <v>326</v>
      </c>
    </row>
    <row r="10702" spans="1:15" ht="29.25" customHeight="1">
      <c r="A10702" s="221" t="s">
        <v>2861</v>
      </c>
      <c r="B10702" s="221" t="s">
        <v>412</v>
      </c>
      <c r="C10702" s="222" t="s">
        <v>274</v>
      </c>
      <c r="D10702" s="222" t="s">
        <v>413</v>
      </c>
      <c r="E10702" s="199" t="s">
        <v>166</v>
      </c>
      <c r="F10702" s="200"/>
      <c r="G10702" s="200"/>
      <c r="H10702" s="200"/>
      <c r="I10702" s="200">
        <v>45971</v>
      </c>
      <c r="J10702" s="143">
        <f t="shared" si="167"/>
        <v>45971</v>
      </c>
      <c r="K10702" s="202">
        <v>1</v>
      </c>
      <c r="L10702" s="285" t="s">
        <v>12933</v>
      </c>
      <c r="M10702" s="223"/>
      <c r="N10702" s="203"/>
      <c r="O10702" s="222" t="s">
        <v>326</v>
      </c>
    </row>
    <row r="10703" spans="1:15" ht="29.25" customHeight="1">
      <c r="A10703" s="221" t="s">
        <v>2861</v>
      </c>
      <c r="B10703" s="221" t="s">
        <v>412</v>
      </c>
      <c r="C10703" s="222" t="s">
        <v>274</v>
      </c>
      <c r="D10703" s="222" t="s">
        <v>413</v>
      </c>
      <c r="E10703" s="199" t="s">
        <v>166</v>
      </c>
      <c r="F10703" s="200"/>
      <c r="G10703" s="200"/>
      <c r="H10703" s="200"/>
      <c r="I10703" s="200">
        <v>45971</v>
      </c>
      <c r="J10703" s="143">
        <f t="shared" si="167"/>
        <v>45971</v>
      </c>
      <c r="K10703" s="202">
        <v>2</v>
      </c>
      <c r="L10703" s="285" t="s">
        <v>12934</v>
      </c>
      <c r="M10703" s="223"/>
      <c r="N10703" s="203"/>
      <c r="O10703" s="222" t="s">
        <v>326</v>
      </c>
    </row>
    <row r="10704" spans="1:15" ht="29.25" customHeight="1">
      <c r="A10704" s="221" t="s">
        <v>2861</v>
      </c>
      <c r="B10704" s="221" t="s">
        <v>412</v>
      </c>
      <c r="C10704" s="222" t="s">
        <v>274</v>
      </c>
      <c r="D10704" s="222" t="s">
        <v>413</v>
      </c>
      <c r="E10704" s="199" t="s">
        <v>166</v>
      </c>
      <c r="F10704" s="200"/>
      <c r="G10704" s="200"/>
      <c r="H10704" s="200"/>
      <c r="I10704" s="200">
        <v>45971</v>
      </c>
      <c r="J10704" s="143">
        <f t="shared" si="167"/>
        <v>45971</v>
      </c>
      <c r="K10704" s="202">
        <v>2</v>
      </c>
      <c r="L10704" s="285" t="s">
        <v>12930</v>
      </c>
      <c r="M10704" s="223"/>
      <c r="N10704" s="203"/>
      <c r="O10704" s="222" t="s">
        <v>326</v>
      </c>
    </row>
    <row r="10705" spans="1:15" ht="29.25" customHeight="1">
      <c r="A10705" s="221" t="s">
        <v>2861</v>
      </c>
      <c r="B10705" s="221" t="s">
        <v>412</v>
      </c>
      <c r="C10705" s="222" t="s">
        <v>274</v>
      </c>
      <c r="D10705" s="222" t="s">
        <v>413</v>
      </c>
      <c r="E10705" s="199" t="s">
        <v>166</v>
      </c>
      <c r="F10705" s="200"/>
      <c r="G10705" s="200"/>
      <c r="H10705" s="200"/>
      <c r="I10705" s="200">
        <v>45971</v>
      </c>
      <c r="J10705" s="143">
        <f t="shared" si="167"/>
        <v>45971</v>
      </c>
      <c r="K10705" s="202">
        <v>2</v>
      </c>
      <c r="L10705" s="285" t="s">
        <v>12935</v>
      </c>
      <c r="M10705" s="223"/>
      <c r="N10705" s="203"/>
      <c r="O10705" s="222" t="s">
        <v>326</v>
      </c>
    </row>
    <row r="10706" spans="1:15" ht="29.25" customHeight="1">
      <c r="A10706" s="221" t="s">
        <v>2861</v>
      </c>
      <c r="B10706" s="221" t="s">
        <v>412</v>
      </c>
      <c r="C10706" s="222" t="s">
        <v>274</v>
      </c>
      <c r="D10706" s="222" t="s">
        <v>413</v>
      </c>
      <c r="E10706" s="199" t="s">
        <v>166</v>
      </c>
      <c r="F10706" s="200"/>
      <c r="G10706" s="200"/>
      <c r="H10706" s="200"/>
      <c r="I10706" s="200">
        <v>45972</v>
      </c>
      <c r="J10706" s="143">
        <f t="shared" si="167"/>
        <v>45972</v>
      </c>
      <c r="K10706" s="202">
        <v>1</v>
      </c>
      <c r="L10706" s="285" t="s">
        <v>12936</v>
      </c>
      <c r="M10706" s="223"/>
      <c r="N10706" s="203"/>
      <c r="O10706" s="222" t="s">
        <v>326</v>
      </c>
    </row>
    <row r="10707" spans="1:15" ht="29.25" customHeight="1">
      <c r="A10707" s="221" t="s">
        <v>2861</v>
      </c>
      <c r="B10707" s="221" t="s">
        <v>412</v>
      </c>
      <c r="C10707" s="222" t="s">
        <v>274</v>
      </c>
      <c r="D10707" s="222" t="s">
        <v>413</v>
      </c>
      <c r="E10707" s="199" t="s">
        <v>178</v>
      </c>
      <c r="F10707" s="200"/>
      <c r="G10707" s="200"/>
      <c r="H10707" s="200"/>
      <c r="I10707" s="200">
        <v>45972</v>
      </c>
      <c r="J10707" s="143">
        <f t="shared" si="167"/>
        <v>45972</v>
      </c>
      <c r="K10707" s="202">
        <v>1</v>
      </c>
      <c r="L10707" s="285" t="s">
        <v>12937</v>
      </c>
      <c r="M10707" s="223"/>
      <c r="N10707" s="203"/>
      <c r="O10707" s="222" t="s">
        <v>326</v>
      </c>
    </row>
    <row r="10708" spans="1:15" ht="29.25" customHeight="1">
      <c r="A10708" s="221" t="s">
        <v>2861</v>
      </c>
      <c r="B10708" s="221" t="s">
        <v>412</v>
      </c>
      <c r="C10708" s="222" t="s">
        <v>274</v>
      </c>
      <c r="D10708" s="222" t="s">
        <v>413</v>
      </c>
      <c r="E10708" s="199" t="s">
        <v>166</v>
      </c>
      <c r="F10708" s="200"/>
      <c r="G10708" s="200"/>
      <c r="H10708" s="200"/>
      <c r="I10708" s="200">
        <v>45972</v>
      </c>
      <c r="J10708" s="143">
        <f t="shared" si="167"/>
        <v>45972</v>
      </c>
      <c r="K10708" s="202">
        <v>3</v>
      </c>
      <c r="L10708" s="284" t="s">
        <v>12938</v>
      </c>
      <c r="M10708" s="223"/>
      <c r="N10708" s="203"/>
      <c r="O10708" s="222" t="s">
        <v>326</v>
      </c>
    </row>
    <row r="10709" spans="1:15" ht="29.25" customHeight="1">
      <c r="A10709" s="221" t="s">
        <v>2861</v>
      </c>
      <c r="B10709" s="221" t="s">
        <v>412</v>
      </c>
      <c r="C10709" s="222" t="s">
        <v>274</v>
      </c>
      <c r="D10709" s="222" t="s">
        <v>413</v>
      </c>
      <c r="E10709" s="199" t="s">
        <v>165</v>
      </c>
      <c r="F10709" s="200"/>
      <c r="G10709" s="200"/>
      <c r="H10709" s="200"/>
      <c r="I10709" s="200">
        <v>45972</v>
      </c>
      <c r="J10709" s="143">
        <f t="shared" si="167"/>
        <v>45972</v>
      </c>
      <c r="K10709" s="202">
        <v>2</v>
      </c>
      <c r="L10709" s="285" t="s">
        <v>12939</v>
      </c>
      <c r="M10709" s="223"/>
      <c r="N10709" s="203"/>
      <c r="O10709" s="222" t="s">
        <v>326</v>
      </c>
    </row>
    <row r="10710" spans="1:15" ht="29.25" customHeight="1">
      <c r="A10710" s="221" t="s">
        <v>2861</v>
      </c>
      <c r="B10710" s="221" t="s">
        <v>412</v>
      </c>
      <c r="C10710" s="222" t="s">
        <v>274</v>
      </c>
      <c r="D10710" s="222" t="s">
        <v>413</v>
      </c>
      <c r="E10710" s="199" t="s">
        <v>166</v>
      </c>
      <c r="F10710" s="200"/>
      <c r="G10710" s="200"/>
      <c r="H10710" s="200"/>
      <c r="I10710" s="200">
        <v>45972</v>
      </c>
      <c r="J10710" s="143">
        <f t="shared" si="167"/>
        <v>45972</v>
      </c>
      <c r="K10710" s="202">
        <v>1</v>
      </c>
      <c r="L10710" s="285" t="s">
        <v>12940</v>
      </c>
      <c r="M10710" s="223"/>
      <c r="N10710" s="203"/>
      <c r="O10710" s="222" t="s">
        <v>326</v>
      </c>
    </row>
    <row r="10711" spans="1:15" ht="29.25" customHeight="1">
      <c r="A10711" s="221" t="s">
        <v>2861</v>
      </c>
      <c r="B10711" s="221" t="s">
        <v>412</v>
      </c>
      <c r="C10711" s="222" t="s">
        <v>274</v>
      </c>
      <c r="D10711" s="222" t="s">
        <v>413</v>
      </c>
      <c r="E10711" s="199" t="s">
        <v>166</v>
      </c>
      <c r="F10711" s="200"/>
      <c r="G10711" s="200"/>
      <c r="H10711" s="200"/>
      <c r="I10711" s="200">
        <v>45973</v>
      </c>
      <c r="J10711" s="143">
        <f t="shared" si="167"/>
        <v>45973</v>
      </c>
      <c r="K10711" s="202">
        <v>1</v>
      </c>
      <c r="L10711" s="285" t="s">
        <v>12941</v>
      </c>
      <c r="M10711" s="223"/>
      <c r="N10711" s="203"/>
      <c r="O10711" s="222" t="s">
        <v>326</v>
      </c>
    </row>
    <row r="10712" spans="1:15" ht="29.25" customHeight="1">
      <c r="A10712" s="221" t="s">
        <v>2861</v>
      </c>
      <c r="B10712" s="221" t="s">
        <v>412</v>
      </c>
      <c r="C10712" s="222" t="s">
        <v>274</v>
      </c>
      <c r="D10712" s="222" t="s">
        <v>413</v>
      </c>
      <c r="E10712" s="199" t="s">
        <v>166</v>
      </c>
      <c r="F10712" s="200"/>
      <c r="G10712" s="200"/>
      <c r="H10712" s="200"/>
      <c r="I10712" s="200">
        <v>45973</v>
      </c>
      <c r="J10712" s="143">
        <f t="shared" si="167"/>
        <v>45973</v>
      </c>
      <c r="K10712" s="202">
        <v>1</v>
      </c>
      <c r="L10712" s="285" t="s">
        <v>12942</v>
      </c>
      <c r="M10712" s="223"/>
      <c r="N10712" s="203"/>
      <c r="O10712" s="222" t="s">
        <v>326</v>
      </c>
    </row>
    <row r="10713" spans="1:15" ht="29.25" customHeight="1">
      <c r="A10713" s="221" t="s">
        <v>2861</v>
      </c>
      <c r="B10713" s="221" t="s">
        <v>412</v>
      </c>
      <c r="C10713" s="222" t="s">
        <v>274</v>
      </c>
      <c r="D10713" s="222" t="s">
        <v>413</v>
      </c>
      <c r="E10713" s="199" t="s">
        <v>166</v>
      </c>
      <c r="F10713" s="200"/>
      <c r="G10713" s="200"/>
      <c r="H10713" s="200"/>
      <c r="I10713" s="200">
        <v>45973</v>
      </c>
      <c r="J10713" s="143">
        <f t="shared" si="167"/>
        <v>45973</v>
      </c>
      <c r="K10713" s="202">
        <v>3</v>
      </c>
      <c r="L10713" s="285" t="s">
        <v>12943</v>
      </c>
      <c r="M10713" s="223"/>
      <c r="N10713" s="203"/>
      <c r="O10713" s="222" t="s">
        <v>326</v>
      </c>
    </row>
    <row r="10714" spans="1:15" ht="29.25" customHeight="1">
      <c r="A10714" s="221" t="s">
        <v>2861</v>
      </c>
      <c r="B10714" s="221" t="s">
        <v>412</v>
      </c>
      <c r="C10714" s="222" t="s">
        <v>274</v>
      </c>
      <c r="D10714" s="222" t="s">
        <v>413</v>
      </c>
      <c r="E10714" s="199" t="s">
        <v>166</v>
      </c>
      <c r="F10714" s="200"/>
      <c r="G10714" s="200"/>
      <c r="H10714" s="200"/>
      <c r="I10714" s="200">
        <v>45973</v>
      </c>
      <c r="J10714" s="143">
        <f t="shared" si="167"/>
        <v>45973</v>
      </c>
      <c r="K10714" s="202">
        <v>3</v>
      </c>
      <c r="L10714" s="285" t="s">
        <v>12944</v>
      </c>
      <c r="M10714" s="223"/>
      <c r="N10714" s="203"/>
      <c r="O10714" s="222" t="s">
        <v>326</v>
      </c>
    </row>
    <row r="10715" spans="1:15" ht="29.25" customHeight="1">
      <c r="A10715" s="221" t="s">
        <v>2861</v>
      </c>
      <c r="B10715" s="221" t="s">
        <v>412</v>
      </c>
      <c r="C10715" s="222" t="s">
        <v>274</v>
      </c>
      <c r="D10715" s="222" t="s">
        <v>413</v>
      </c>
      <c r="E10715" s="199" t="s">
        <v>166</v>
      </c>
      <c r="F10715" s="200"/>
      <c r="G10715" s="200"/>
      <c r="H10715" s="200"/>
      <c r="I10715" s="200">
        <v>45974</v>
      </c>
      <c r="J10715" s="143">
        <f t="shared" si="167"/>
        <v>45974</v>
      </c>
      <c r="K10715" s="202">
        <v>1</v>
      </c>
      <c r="L10715" s="285" t="s">
        <v>13113</v>
      </c>
      <c r="M10715" s="223"/>
      <c r="N10715" s="203"/>
      <c r="O10715" s="222" t="s">
        <v>326</v>
      </c>
    </row>
    <row r="10716" spans="1:15" ht="29.25" customHeight="1">
      <c r="A10716" s="221" t="s">
        <v>2861</v>
      </c>
      <c r="B10716" s="221" t="s">
        <v>412</v>
      </c>
      <c r="C10716" s="222" t="s">
        <v>274</v>
      </c>
      <c r="D10716" s="222" t="s">
        <v>413</v>
      </c>
      <c r="E10716" s="199" t="s">
        <v>166</v>
      </c>
      <c r="F10716" s="200"/>
      <c r="G10716" s="200"/>
      <c r="H10716" s="200"/>
      <c r="I10716" s="200">
        <v>45974</v>
      </c>
      <c r="J10716" s="143">
        <f t="shared" si="167"/>
        <v>45974</v>
      </c>
      <c r="K10716" s="202">
        <v>3</v>
      </c>
      <c r="L10716" s="285" t="s">
        <v>13114</v>
      </c>
      <c r="M10716" s="223"/>
      <c r="N10716" s="203"/>
      <c r="O10716" s="222" t="s">
        <v>326</v>
      </c>
    </row>
    <row r="10717" spans="1:15" ht="29.25" customHeight="1">
      <c r="A10717" s="221" t="s">
        <v>2861</v>
      </c>
      <c r="B10717" s="221" t="s">
        <v>412</v>
      </c>
      <c r="C10717" s="222" t="s">
        <v>274</v>
      </c>
      <c r="D10717" s="222" t="s">
        <v>413</v>
      </c>
      <c r="E10717" s="199" t="s">
        <v>165</v>
      </c>
      <c r="F10717" s="200"/>
      <c r="G10717" s="200"/>
      <c r="H10717" s="200"/>
      <c r="I10717" s="200">
        <v>45974</v>
      </c>
      <c r="J10717" s="143">
        <f t="shared" si="167"/>
        <v>45974</v>
      </c>
      <c r="K10717" s="202">
        <v>4</v>
      </c>
      <c r="L10717" s="285" t="s">
        <v>170</v>
      </c>
      <c r="M10717" s="223"/>
      <c r="N10717" s="203"/>
      <c r="O10717" s="222" t="s">
        <v>326</v>
      </c>
    </row>
    <row r="10718" spans="1:15" ht="29.25" customHeight="1">
      <c r="A10718" s="221" t="s">
        <v>2861</v>
      </c>
      <c r="B10718" s="221" t="s">
        <v>412</v>
      </c>
      <c r="C10718" s="222" t="s">
        <v>274</v>
      </c>
      <c r="D10718" s="222" t="s">
        <v>413</v>
      </c>
      <c r="E10718" s="199" t="s">
        <v>166</v>
      </c>
      <c r="F10718" s="200"/>
      <c r="G10718" s="200"/>
      <c r="H10718" s="200"/>
      <c r="I10718" s="200">
        <v>45975</v>
      </c>
      <c r="J10718" s="143">
        <f t="shared" si="167"/>
        <v>45975</v>
      </c>
      <c r="K10718" s="202">
        <v>2</v>
      </c>
      <c r="L10718" s="285" t="s">
        <v>13115</v>
      </c>
      <c r="M10718" s="223"/>
      <c r="N10718" s="203"/>
      <c r="O10718" s="222" t="s">
        <v>326</v>
      </c>
    </row>
    <row r="10719" spans="1:15" ht="29.25" customHeight="1">
      <c r="A10719" s="221" t="s">
        <v>2861</v>
      </c>
      <c r="B10719" s="221" t="s">
        <v>412</v>
      </c>
      <c r="C10719" s="222" t="s">
        <v>274</v>
      </c>
      <c r="D10719" s="222" t="s">
        <v>413</v>
      </c>
      <c r="E10719" s="199" t="s">
        <v>166</v>
      </c>
      <c r="F10719" s="200"/>
      <c r="G10719" s="200"/>
      <c r="H10719" s="200"/>
      <c r="I10719" s="200">
        <v>45975</v>
      </c>
      <c r="J10719" s="143">
        <f t="shared" si="167"/>
        <v>45975</v>
      </c>
      <c r="K10719" s="202">
        <v>6</v>
      </c>
      <c r="L10719" s="285" t="s">
        <v>13116</v>
      </c>
      <c r="M10719" s="223"/>
      <c r="N10719" s="203"/>
      <c r="O10719" s="222" t="s">
        <v>326</v>
      </c>
    </row>
    <row r="10720" spans="1:15" ht="29.25" customHeight="1">
      <c r="A10720" s="221" t="s">
        <v>2861</v>
      </c>
      <c r="B10720" s="221" t="s">
        <v>412</v>
      </c>
      <c r="C10720" s="222" t="s">
        <v>274</v>
      </c>
      <c r="D10720" s="222" t="s">
        <v>413</v>
      </c>
      <c r="E10720" s="199" t="s">
        <v>165</v>
      </c>
      <c r="F10720" s="200"/>
      <c r="G10720" s="200"/>
      <c r="H10720" s="200"/>
      <c r="I10720" s="200">
        <v>45978</v>
      </c>
      <c r="J10720" s="143">
        <f t="shared" si="167"/>
        <v>45978</v>
      </c>
      <c r="K10720" s="202">
        <v>8</v>
      </c>
      <c r="L10720" s="285" t="s">
        <v>170</v>
      </c>
      <c r="M10720" s="223"/>
      <c r="N10720" s="203"/>
      <c r="O10720" s="222" t="s">
        <v>326</v>
      </c>
    </row>
    <row r="10721" spans="1:15" ht="29.25" customHeight="1">
      <c r="A10721" s="221" t="s">
        <v>2861</v>
      </c>
      <c r="B10721" s="221" t="s">
        <v>412</v>
      </c>
      <c r="C10721" s="222" t="s">
        <v>274</v>
      </c>
      <c r="D10721" s="222" t="s">
        <v>413</v>
      </c>
      <c r="E10721" s="199" t="s">
        <v>166</v>
      </c>
      <c r="F10721" s="200"/>
      <c r="G10721" s="200"/>
      <c r="H10721" s="200"/>
      <c r="I10721" s="200">
        <v>45979</v>
      </c>
      <c r="J10721" s="143">
        <f t="shared" si="167"/>
        <v>45979</v>
      </c>
      <c r="K10721" s="202">
        <v>4</v>
      </c>
      <c r="L10721" s="285" t="s">
        <v>13117</v>
      </c>
      <c r="M10721" s="223"/>
      <c r="N10721" s="203"/>
      <c r="O10721" s="222" t="s">
        <v>326</v>
      </c>
    </row>
    <row r="10722" spans="1:15" ht="29.25" customHeight="1">
      <c r="A10722" s="221" t="s">
        <v>2861</v>
      </c>
      <c r="B10722" s="221" t="s">
        <v>412</v>
      </c>
      <c r="C10722" s="222" t="s">
        <v>274</v>
      </c>
      <c r="D10722" s="222" t="s">
        <v>413</v>
      </c>
      <c r="E10722" s="199" t="s">
        <v>166</v>
      </c>
      <c r="F10722" s="200"/>
      <c r="G10722" s="200"/>
      <c r="H10722" s="200"/>
      <c r="I10722" s="200">
        <v>45979</v>
      </c>
      <c r="J10722" s="143">
        <f t="shared" si="167"/>
        <v>45979</v>
      </c>
      <c r="K10722" s="202">
        <v>2</v>
      </c>
      <c r="L10722" s="285" t="s">
        <v>13118</v>
      </c>
      <c r="M10722" s="223"/>
      <c r="N10722" s="203"/>
      <c r="O10722" s="222" t="s">
        <v>326</v>
      </c>
    </row>
    <row r="10723" spans="1:15" ht="29.25" customHeight="1">
      <c r="A10723" s="221" t="s">
        <v>2861</v>
      </c>
      <c r="B10723" s="221" t="s">
        <v>412</v>
      </c>
      <c r="C10723" s="222" t="s">
        <v>274</v>
      </c>
      <c r="D10723" s="222" t="s">
        <v>413</v>
      </c>
      <c r="E10723" s="199" t="s">
        <v>166</v>
      </c>
      <c r="F10723" s="200"/>
      <c r="G10723" s="200"/>
      <c r="H10723" s="200"/>
      <c r="I10723" s="200">
        <v>45979</v>
      </c>
      <c r="J10723" s="143">
        <f t="shared" si="167"/>
        <v>45979</v>
      </c>
      <c r="K10723" s="202">
        <v>2</v>
      </c>
      <c r="L10723" s="285" t="s">
        <v>13119</v>
      </c>
      <c r="M10723" s="223"/>
      <c r="N10723" s="203"/>
      <c r="O10723" s="222" t="s">
        <v>326</v>
      </c>
    </row>
    <row r="10724" spans="1:15" ht="29.25" customHeight="1">
      <c r="A10724" s="221" t="s">
        <v>2861</v>
      </c>
      <c r="B10724" s="221" t="s">
        <v>412</v>
      </c>
      <c r="C10724" s="222" t="s">
        <v>274</v>
      </c>
      <c r="D10724" s="222" t="s">
        <v>413</v>
      </c>
      <c r="E10724" s="199" t="s">
        <v>178</v>
      </c>
      <c r="F10724" s="200"/>
      <c r="G10724" s="200"/>
      <c r="H10724" s="200"/>
      <c r="I10724" s="200">
        <v>45980</v>
      </c>
      <c r="J10724" s="143">
        <f t="shared" si="167"/>
        <v>45980</v>
      </c>
      <c r="K10724" s="202">
        <v>1</v>
      </c>
      <c r="L10724" s="285" t="s">
        <v>216</v>
      </c>
      <c r="M10724" s="223"/>
      <c r="N10724" s="203"/>
      <c r="O10724" s="222" t="s">
        <v>326</v>
      </c>
    </row>
    <row r="10725" spans="1:15" ht="29.25" customHeight="1">
      <c r="A10725" s="221" t="s">
        <v>2861</v>
      </c>
      <c r="B10725" s="221" t="s">
        <v>412</v>
      </c>
      <c r="C10725" s="222" t="s">
        <v>274</v>
      </c>
      <c r="D10725" s="222" t="s">
        <v>413</v>
      </c>
      <c r="E10725" s="199" t="s">
        <v>166</v>
      </c>
      <c r="F10725" s="200"/>
      <c r="G10725" s="200"/>
      <c r="H10725" s="200"/>
      <c r="I10725" s="200">
        <v>45980</v>
      </c>
      <c r="J10725" s="143">
        <f t="shared" si="167"/>
        <v>45980</v>
      </c>
      <c r="K10725" s="202">
        <v>2</v>
      </c>
      <c r="L10725" s="285" t="s">
        <v>13122</v>
      </c>
      <c r="M10725" s="223"/>
      <c r="N10725" s="203"/>
      <c r="O10725" s="222" t="s">
        <v>326</v>
      </c>
    </row>
    <row r="10726" spans="1:15" ht="29.25" customHeight="1">
      <c r="A10726" s="221" t="s">
        <v>2861</v>
      </c>
      <c r="B10726" s="221" t="s">
        <v>412</v>
      </c>
      <c r="C10726" s="222" t="s">
        <v>274</v>
      </c>
      <c r="D10726" s="222" t="s">
        <v>413</v>
      </c>
      <c r="E10726" s="199" t="s">
        <v>166</v>
      </c>
      <c r="F10726" s="200"/>
      <c r="G10726" s="200"/>
      <c r="H10726" s="200"/>
      <c r="I10726" s="200">
        <v>45980</v>
      </c>
      <c r="J10726" s="143">
        <f t="shared" si="167"/>
        <v>45980</v>
      </c>
      <c r="K10726" s="202">
        <v>1</v>
      </c>
      <c r="L10726" s="285" t="s">
        <v>13120</v>
      </c>
      <c r="M10726" s="223"/>
      <c r="N10726" s="203"/>
      <c r="O10726" s="222" t="s">
        <v>326</v>
      </c>
    </row>
    <row r="10727" spans="1:15" ht="29.25" customHeight="1">
      <c r="A10727" s="221" t="s">
        <v>2861</v>
      </c>
      <c r="B10727" s="221" t="s">
        <v>412</v>
      </c>
      <c r="C10727" s="222" t="s">
        <v>274</v>
      </c>
      <c r="D10727" s="222" t="s">
        <v>413</v>
      </c>
      <c r="E10727" s="199" t="s">
        <v>166</v>
      </c>
      <c r="F10727" s="200"/>
      <c r="G10727" s="200"/>
      <c r="H10727" s="200"/>
      <c r="I10727" s="200">
        <v>45980</v>
      </c>
      <c r="J10727" s="143">
        <f t="shared" si="167"/>
        <v>45980</v>
      </c>
      <c r="K10727" s="202">
        <v>2</v>
      </c>
      <c r="L10727" s="285" t="s">
        <v>13121</v>
      </c>
      <c r="M10727" s="223"/>
      <c r="N10727" s="203"/>
      <c r="O10727" s="222" t="s">
        <v>326</v>
      </c>
    </row>
    <row r="10728" spans="1:15" ht="29.25" customHeight="1">
      <c r="A10728" s="221" t="s">
        <v>2861</v>
      </c>
      <c r="B10728" s="221" t="s">
        <v>412</v>
      </c>
      <c r="C10728" s="222" t="s">
        <v>274</v>
      </c>
      <c r="D10728" s="222" t="s">
        <v>413</v>
      </c>
      <c r="E10728" s="199" t="s">
        <v>166</v>
      </c>
      <c r="F10728" s="200"/>
      <c r="G10728" s="200"/>
      <c r="H10728" s="200"/>
      <c r="I10728" s="200">
        <v>45980</v>
      </c>
      <c r="J10728" s="143">
        <f t="shared" si="167"/>
        <v>45980</v>
      </c>
      <c r="K10728" s="202">
        <v>2</v>
      </c>
      <c r="L10728" s="285" t="s">
        <v>13123</v>
      </c>
      <c r="M10728" s="223"/>
      <c r="N10728" s="203"/>
      <c r="O10728" s="222" t="s">
        <v>326</v>
      </c>
    </row>
    <row r="10729" spans="1:15" ht="29.25" customHeight="1">
      <c r="A10729" s="221" t="s">
        <v>2861</v>
      </c>
      <c r="B10729" s="221" t="s">
        <v>412</v>
      </c>
      <c r="C10729" s="222" t="s">
        <v>274</v>
      </c>
      <c r="D10729" s="222" t="s">
        <v>413</v>
      </c>
      <c r="E10729" s="199" t="s">
        <v>178</v>
      </c>
      <c r="F10729" s="200"/>
      <c r="G10729" s="200"/>
      <c r="H10729" s="200"/>
      <c r="I10729" s="200">
        <v>45981</v>
      </c>
      <c r="J10729" s="143">
        <f t="shared" si="167"/>
        <v>45981</v>
      </c>
      <c r="K10729" s="202">
        <v>1.5</v>
      </c>
      <c r="L10729" s="285" t="s">
        <v>13306</v>
      </c>
      <c r="M10729" s="223"/>
      <c r="N10729" s="203"/>
      <c r="O10729" s="222" t="s">
        <v>326</v>
      </c>
    </row>
    <row r="10730" spans="1:15" ht="29.25" customHeight="1">
      <c r="A10730" s="221" t="s">
        <v>2861</v>
      </c>
      <c r="B10730" s="221" t="s">
        <v>412</v>
      </c>
      <c r="C10730" s="222" t="s">
        <v>274</v>
      </c>
      <c r="D10730" s="222" t="s">
        <v>413</v>
      </c>
      <c r="E10730" s="199" t="s">
        <v>165</v>
      </c>
      <c r="F10730" s="200"/>
      <c r="G10730" s="200"/>
      <c r="H10730" s="200"/>
      <c r="I10730" s="200">
        <v>45981</v>
      </c>
      <c r="J10730" s="143">
        <f t="shared" si="167"/>
        <v>45981</v>
      </c>
      <c r="K10730" s="202">
        <v>4</v>
      </c>
      <c r="L10730" s="285" t="s">
        <v>170</v>
      </c>
      <c r="M10730" s="223"/>
      <c r="N10730" s="203"/>
      <c r="O10730" s="222" t="s">
        <v>326</v>
      </c>
    </row>
    <row r="10731" spans="1:15" ht="29.25" customHeight="1">
      <c r="A10731" s="221" t="s">
        <v>2861</v>
      </c>
      <c r="B10731" s="221" t="s">
        <v>412</v>
      </c>
      <c r="C10731" s="222" t="s">
        <v>274</v>
      </c>
      <c r="D10731" s="222" t="s">
        <v>413</v>
      </c>
      <c r="E10731" s="199" t="s">
        <v>178</v>
      </c>
      <c r="F10731" s="200"/>
      <c r="G10731" s="200"/>
      <c r="H10731" s="200"/>
      <c r="I10731" s="200">
        <v>45981</v>
      </c>
      <c r="J10731" s="143">
        <f t="shared" si="167"/>
        <v>45981</v>
      </c>
      <c r="K10731" s="202">
        <v>1</v>
      </c>
      <c r="L10731" s="285" t="s">
        <v>12312</v>
      </c>
      <c r="M10731" s="223"/>
      <c r="N10731" s="203"/>
      <c r="O10731" s="222" t="s">
        <v>326</v>
      </c>
    </row>
    <row r="10732" spans="1:15" ht="29.25" customHeight="1">
      <c r="A10732" s="221" t="s">
        <v>2861</v>
      </c>
      <c r="B10732" s="221" t="s">
        <v>412</v>
      </c>
      <c r="C10732" s="222" t="s">
        <v>274</v>
      </c>
      <c r="D10732" s="222" t="s">
        <v>413</v>
      </c>
      <c r="E10732" s="199" t="s">
        <v>166</v>
      </c>
      <c r="F10732" s="200"/>
      <c r="G10732" s="200"/>
      <c r="H10732" s="200"/>
      <c r="I10732" s="200">
        <v>45981</v>
      </c>
      <c r="J10732" s="143">
        <f t="shared" si="167"/>
        <v>45981</v>
      </c>
      <c r="K10732" s="202">
        <v>0.5</v>
      </c>
      <c r="L10732" s="285" t="s">
        <v>13307</v>
      </c>
      <c r="M10732" s="223"/>
      <c r="N10732" s="203"/>
      <c r="O10732" s="222" t="s">
        <v>326</v>
      </c>
    </row>
    <row r="10733" spans="1:15" ht="29.25" customHeight="1">
      <c r="A10733" s="221" t="s">
        <v>2861</v>
      </c>
      <c r="B10733" s="221" t="s">
        <v>412</v>
      </c>
      <c r="C10733" s="222" t="s">
        <v>274</v>
      </c>
      <c r="D10733" s="222" t="s">
        <v>413</v>
      </c>
      <c r="E10733" s="199" t="s">
        <v>178</v>
      </c>
      <c r="F10733" s="200"/>
      <c r="G10733" s="200"/>
      <c r="H10733" s="200"/>
      <c r="I10733" s="200">
        <v>45982</v>
      </c>
      <c r="J10733" s="143">
        <f t="shared" si="167"/>
        <v>45982</v>
      </c>
      <c r="K10733" s="202">
        <v>12</v>
      </c>
      <c r="L10733" s="285" t="s">
        <v>13308</v>
      </c>
      <c r="M10733" s="223"/>
      <c r="N10733" s="203"/>
      <c r="O10733" s="222" t="s">
        <v>326</v>
      </c>
    </row>
    <row r="10734" spans="1:15" ht="29.25" customHeight="1">
      <c r="A10734" s="221" t="s">
        <v>2861</v>
      </c>
      <c r="B10734" s="221" t="s">
        <v>412</v>
      </c>
      <c r="C10734" s="222" t="s">
        <v>274</v>
      </c>
      <c r="D10734" s="222" t="s">
        <v>413</v>
      </c>
      <c r="E10734" s="199" t="s">
        <v>166</v>
      </c>
      <c r="F10734" s="200"/>
      <c r="G10734" s="200"/>
      <c r="H10734" s="200"/>
      <c r="I10734" s="200">
        <v>45985</v>
      </c>
      <c r="J10734" s="143">
        <f t="shared" si="167"/>
        <v>45985</v>
      </c>
      <c r="K10734" s="202">
        <v>7</v>
      </c>
      <c r="L10734" s="285" t="s">
        <v>13309</v>
      </c>
      <c r="M10734" s="223"/>
      <c r="N10734" s="203"/>
      <c r="O10734" s="222" t="s">
        <v>326</v>
      </c>
    </row>
    <row r="10735" spans="1:15" ht="29.25" customHeight="1">
      <c r="A10735" s="221" t="s">
        <v>2861</v>
      </c>
      <c r="B10735" s="221" t="s">
        <v>412</v>
      </c>
      <c r="C10735" s="222" t="s">
        <v>274</v>
      </c>
      <c r="D10735" s="222" t="s">
        <v>413</v>
      </c>
      <c r="E10735" s="199" t="s">
        <v>178</v>
      </c>
      <c r="F10735" s="200"/>
      <c r="G10735" s="200"/>
      <c r="H10735" s="200"/>
      <c r="I10735" s="200">
        <v>45985</v>
      </c>
      <c r="J10735" s="143">
        <f t="shared" si="167"/>
        <v>45985</v>
      </c>
      <c r="K10735" s="202">
        <v>1</v>
      </c>
      <c r="L10735" s="285" t="s">
        <v>742</v>
      </c>
      <c r="M10735" s="223"/>
      <c r="N10735" s="203"/>
      <c r="O10735" s="222" t="s">
        <v>326</v>
      </c>
    </row>
    <row r="10736" spans="1:15" ht="29.25" customHeight="1">
      <c r="A10736" s="221" t="s">
        <v>2861</v>
      </c>
      <c r="B10736" s="221" t="s">
        <v>412</v>
      </c>
      <c r="C10736" s="222" t="s">
        <v>274</v>
      </c>
      <c r="D10736" s="222" t="s">
        <v>413</v>
      </c>
      <c r="E10736" s="199" t="s">
        <v>166</v>
      </c>
      <c r="F10736" s="200"/>
      <c r="G10736" s="200"/>
      <c r="H10736" s="200"/>
      <c r="I10736" s="200">
        <v>45986</v>
      </c>
      <c r="J10736" s="143">
        <f t="shared" si="167"/>
        <v>45986</v>
      </c>
      <c r="K10736" s="202">
        <v>8</v>
      </c>
      <c r="L10736" s="285" t="s">
        <v>13310</v>
      </c>
      <c r="M10736" s="223"/>
      <c r="N10736" s="203"/>
      <c r="O10736" s="222" t="s">
        <v>326</v>
      </c>
    </row>
    <row r="10737" spans="1:15" ht="29.25" customHeight="1">
      <c r="A10737" s="221" t="s">
        <v>2861</v>
      </c>
      <c r="B10737" s="221" t="s">
        <v>412</v>
      </c>
      <c r="C10737" s="222" t="s">
        <v>274</v>
      </c>
      <c r="D10737" s="222" t="s">
        <v>413</v>
      </c>
      <c r="E10737" s="199" t="s">
        <v>166</v>
      </c>
      <c r="F10737" s="200"/>
      <c r="G10737" s="200"/>
      <c r="H10737" s="200"/>
      <c r="I10737" s="200">
        <v>45987</v>
      </c>
      <c r="J10737" s="143">
        <f t="shared" si="167"/>
        <v>45987</v>
      </c>
      <c r="K10737" s="202">
        <v>2</v>
      </c>
      <c r="L10737" s="285" t="s">
        <v>13311</v>
      </c>
      <c r="M10737" s="223"/>
      <c r="N10737" s="203"/>
      <c r="O10737" s="222" t="s">
        <v>326</v>
      </c>
    </row>
    <row r="10738" spans="1:15" ht="29.25" customHeight="1">
      <c r="A10738" s="221" t="s">
        <v>2861</v>
      </c>
      <c r="B10738" s="221" t="s">
        <v>412</v>
      </c>
      <c r="C10738" s="222" t="s">
        <v>274</v>
      </c>
      <c r="D10738" s="222" t="s">
        <v>413</v>
      </c>
      <c r="E10738" s="199" t="s">
        <v>166</v>
      </c>
      <c r="F10738" s="200"/>
      <c r="G10738" s="200"/>
      <c r="H10738" s="200"/>
      <c r="I10738" s="200">
        <v>45987</v>
      </c>
      <c r="J10738" s="143">
        <f t="shared" si="167"/>
        <v>45987</v>
      </c>
      <c r="K10738" s="202">
        <v>6</v>
      </c>
      <c r="L10738" s="285" t="s">
        <v>13312</v>
      </c>
      <c r="M10738" s="223"/>
      <c r="N10738" s="203"/>
      <c r="O10738" s="222" t="s">
        <v>326</v>
      </c>
    </row>
    <row r="10739" spans="1:15" ht="29.25" customHeight="1">
      <c r="A10739" s="221" t="s">
        <v>2861</v>
      </c>
      <c r="B10739" s="221" t="s">
        <v>412</v>
      </c>
      <c r="C10739" s="222" t="s">
        <v>274</v>
      </c>
      <c r="D10739" s="222" t="s">
        <v>413</v>
      </c>
      <c r="E10739" s="199" t="s">
        <v>178</v>
      </c>
      <c r="F10739" s="200"/>
      <c r="G10739" s="200"/>
      <c r="H10739" s="200"/>
      <c r="I10739" s="200">
        <v>45988</v>
      </c>
      <c r="J10739" s="143">
        <f t="shared" si="167"/>
        <v>45988</v>
      </c>
      <c r="K10739" s="202">
        <v>1.5</v>
      </c>
      <c r="L10739" s="285" t="s">
        <v>13482</v>
      </c>
      <c r="M10739" s="223"/>
      <c r="N10739" s="203"/>
      <c r="O10739" s="222" t="s">
        <v>326</v>
      </c>
    </row>
    <row r="10740" spans="1:15" ht="29.25" customHeight="1">
      <c r="A10740" s="221" t="s">
        <v>2861</v>
      </c>
      <c r="B10740" s="221" t="s">
        <v>412</v>
      </c>
      <c r="C10740" s="222" t="s">
        <v>274</v>
      </c>
      <c r="D10740" s="222" t="s">
        <v>413</v>
      </c>
      <c r="E10740" s="199" t="s">
        <v>166</v>
      </c>
      <c r="F10740" s="200"/>
      <c r="G10740" s="200"/>
      <c r="H10740" s="200"/>
      <c r="I10740" s="200">
        <v>45988</v>
      </c>
      <c r="J10740" s="143">
        <f t="shared" si="167"/>
        <v>45988</v>
      </c>
      <c r="K10740" s="202">
        <v>5.5</v>
      </c>
      <c r="L10740" s="285" t="s">
        <v>13309</v>
      </c>
      <c r="M10740" s="223"/>
      <c r="N10740" s="203"/>
      <c r="O10740" s="222" t="s">
        <v>326</v>
      </c>
    </row>
    <row r="10741" spans="1:15" ht="29.25" customHeight="1">
      <c r="A10741" s="221" t="s">
        <v>2861</v>
      </c>
      <c r="B10741" s="221" t="s">
        <v>412</v>
      </c>
      <c r="C10741" s="222" t="s">
        <v>274</v>
      </c>
      <c r="D10741" s="222" t="s">
        <v>413</v>
      </c>
      <c r="E10741" s="199" t="s">
        <v>178</v>
      </c>
      <c r="F10741" s="200"/>
      <c r="G10741" s="200"/>
      <c r="H10741" s="200"/>
      <c r="I10741" s="200">
        <v>45988</v>
      </c>
      <c r="J10741" s="143">
        <f t="shared" si="167"/>
        <v>45988</v>
      </c>
      <c r="K10741" s="202">
        <v>1</v>
      </c>
      <c r="L10741" s="285" t="s">
        <v>218</v>
      </c>
      <c r="M10741" s="223"/>
      <c r="N10741" s="203"/>
      <c r="O10741" s="222" t="s">
        <v>326</v>
      </c>
    </row>
    <row r="10742" spans="1:15" ht="29.25" customHeight="1">
      <c r="A10742" s="221" t="s">
        <v>2861</v>
      </c>
      <c r="B10742" s="221" t="s">
        <v>412</v>
      </c>
      <c r="C10742" s="222" t="s">
        <v>274</v>
      </c>
      <c r="D10742" s="222" t="s">
        <v>413</v>
      </c>
      <c r="E10742" s="199" t="s">
        <v>166</v>
      </c>
      <c r="F10742" s="200"/>
      <c r="G10742" s="200"/>
      <c r="H10742" s="200"/>
      <c r="I10742" s="200">
        <v>45992</v>
      </c>
      <c r="J10742" s="143">
        <f t="shared" si="167"/>
        <v>45992</v>
      </c>
      <c r="K10742" s="202">
        <v>3</v>
      </c>
      <c r="L10742" s="285" t="s">
        <v>13483</v>
      </c>
      <c r="M10742" s="223"/>
      <c r="N10742" s="203"/>
      <c r="O10742" s="222" t="s">
        <v>326</v>
      </c>
    </row>
    <row r="10743" spans="1:15" ht="29.25" customHeight="1">
      <c r="A10743" s="221" t="s">
        <v>2861</v>
      </c>
      <c r="B10743" s="221" t="s">
        <v>412</v>
      </c>
      <c r="C10743" s="222" t="s">
        <v>274</v>
      </c>
      <c r="D10743" s="222" t="s">
        <v>413</v>
      </c>
      <c r="E10743" s="199" t="s">
        <v>178</v>
      </c>
      <c r="F10743" s="200"/>
      <c r="G10743" s="200"/>
      <c r="H10743" s="200"/>
      <c r="I10743" s="200">
        <v>45992</v>
      </c>
      <c r="J10743" s="143">
        <f t="shared" si="167"/>
        <v>45992</v>
      </c>
      <c r="K10743" s="202">
        <v>1</v>
      </c>
      <c r="L10743" s="285" t="s">
        <v>6329</v>
      </c>
      <c r="M10743" s="223"/>
      <c r="N10743" s="203"/>
      <c r="O10743" s="222" t="s">
        <v>326</v>
      </c>
    </row>
    <row r="10744" spans="1:15" ht="29.25" customHeight="1">
      <c r="A10744" s="221" t="s">
        <v>2861</v>
      </c>
      <c r="B10744" s="221" t="s">
        <v>412</v>
      </c>
      <c r="C10744" s="222" t="s">
        <v>274</v>
      </c>
      <c r="D10744" s="222" t="s">
        <v>413</v>
      </c>
      <c r="E10744" s="199" t="s">
        <v>166</v>
      </c>
      <c r="F10744" s="200"/>
      <c r="G10744" s="200"/>
      <c r="H10744" s="200"/>
      <c r="I10744" s="200">
        <v>45992</v>
      </c>
      <c r="J10744" s="143">
        <f t="shared" si="167"/>
        <v>45992</v>
      </c>
      <c r="K10744" s="202">
        <v>4</v>
      </c>
      <c r="L10744" s="285" t="s">
        <v>13484</v>
      </c>
      <c r="M10744" s="223"/>
      <c r="N10744" s="203"/>
      <c r="O10744" s="222" t="s">
        <v>326</v>
      </c>
    </row>
    <row r="10745" spans="1:15" ht="29.25" customHeight="1">
      <c r="A10745" s="221" t="s">
        <v>2861</v>
      </c>
      <c r="B10745" s="221" t="s">
        <v>412</v>
      </c>
      <c r="C10745" s="222" t="s">
        <v>274</v>
      </c>
      <c r="D10745" s="222" t="s">
        <v>413</v>
      </c>
      <c r="E10745" s="199" t="s">
        <v>166</v>
      </c>
      <c r="F10745" s="200"/>
      <c r="G10745" s="200"/>
      <c r="H10745" s="200"/>
      <c r="I10745" s="200">
        <v>45993</v>
      </c>
      <c r="J10745" s="143">
        <f t="shared" si="167"/>
        <v>45993</v>
      </c>
      <c r="K10745" s="202">
        <v>1.5</v>
      </c>
      <c r="L10745" s="284" t="s">
        <v>13485</v>
      </c>
      <c r="M10745" s="223"/>
      <c r="N10745" s="203"/>
      <c r="O10745" s="222" t="s">
        <v>326</v>
      </c>
    </row>
    <row r="10746" spans="1:15" ht="29.25" customHeight="1">
      <c r="A10746" s="221" t="s">
        <v>2861</v>
      </c>
      <c r="B10746" s="221" t="s">
        <v>412</v>
      </c>
      <c r="C10746" s="222" t="s">
        <v>274</v>
      </c>
      <c r="D10746" s="222" t="s">
        <v>413</v>
      </c>
      <c r="E10746" s="199" t="s">
        <v>166</v>
      </c>
      <c r="F10746" s="200"/>
      <c r="G10746" s="200"/>
      <c r="H10746" s="200"/>
      <c r="I10746" s="200">
        <v>45993</v>
      </c>
      <c r="J10746" s="143">
        <f t="shared" si="167"/>
        <v>45993</v>
      </c>
      <c r="K10746" s="202">
        <v>3.5</v>
      </c>
      <c r="L10746" s="285" t="s">
        <v>13486</v>
      </c>
      <c r="M10746" s="223"/>
      <c r="N10746" s="203"/>
      <c r="O10746" s="222" t="s">
        <v>326</v>
      </c>
    </row>
    <row r="10747" spans="1:15" ht="29.25" customHeight="1">
      <c r="A10747" s="221" t="s">
        <v>2861</v>
      </c>
      <c r="B10747" s="221" t="s">
        <v>412</v>
      </c>
      <c r="C10747" s="222" t="s">
        <v>274</v>
      </c>
      <c r="D10747" s="222" t="s">
        <v>413</v>
      </c>
      <c r="E10747" s="199" t="s">
        <v>178</v>
      </c>
      <c r="F10747" s="200"/>
      <c r="G10747" s="200"/>
      <c r="H10747" s="200"/>
      <c r="I10747" s="200">
        <v>45993</v>
      </c>
      <c r="J10747" s="143">
        <f t="shared" si="167"/>
        <v>45993</v>
      </c>
      <c r="K10747" s="202">
        <v>3</v>
      </c>
      <c r="L10747" s="285" t="s">
        <v>6954</v>
      </c>
      <c r="M10747" s="223"/>
      <c r="N10747" s="203"/>
      <c r="O10747" s="222" t="s">
        <v>326</v>
      </c>
    </row>
    <row r="10748" spans="1:15" ht="29.25" customHeight="1">
      <c r="A10748" s="221" t="s">
        <v>2861</v>
      </c>
      <c r="B10748" s="221" t="s">
        <v>412</v>
      </c>
      <c r="C10748" s="222" t="s">
        <v>274</v>
      </c>
      <c r="D10748" s="222" t="s">
        <v>413</v>
      </c>
      <c r="E10748" s="199" t="s">
        <v>166</v>
      </c>
      <c r="F10748" s="200"/>
      <c r="G10748" s="200"/>
      <c r="H10748" s="200"/>
      <c r="I10748" s="200">
        <v>45994</v>
      </c>
      <c r="J10748" s="143">
        <f t="shared" si="167"/>
        <v>45994</v>
      </c>
      <c r="K10748" s="202">
        <v>2.5</v>
      </c>
      <c r="L10748" s="284" t="s">
        <v>13487</v>
      </c>
      <c r="M10748" s="223"/>
      <c r="N10748" s="203"/>
      <c r="O10748" s="222" t="s">
        <v>326</v>
      </c>
    </row>
    <row r="10749" spans="1:15" ht="29.25" customHeight="1">
      <c r="A10749" s="221" t="s">
        <v>2861</v>
      </c>
      <c r="B10749" s="221" t="s">
        <v>412</v>
      </c>
      <c r="C10749" s="222" t="s">
        <v>274</v>
      </c>
      <c r="D10749" s="222" t="s">
        <v>413</v>
      </c>
      <c r="E10749" s="199" t="s">
        <v>166</v>
      </c>
      <c r="F10749" s="200"/>
      <c r="G10749" s="200"/>
      <c r="H10749" s="200"/>
      <c r="I10749" s="200">
        <v>45994</v>
      </c>
      <c r="J10749" s="143">
        <f t="shared" si="167"/>
        <v>45994</v>
      </c>
      <c r="K10749" s="202">
        <v>3</v>
      </c>
      <c r="L10749" s="285" t="s">
        <v>13488</v>
      </c>
      <c r="M10749" s="223"/>
      <c r="N10749" s="203"/>
      <c r="O10749" s="222" t="s">
        <v>326</v>
      </c>
    </row>
    <row r="10750" spans="1:15" ht="29.25" customHeight="1">
      <c r="A10750" s="221" t="s">
        <v>2861</v>
      </c>
      <c r="B10750" s="221" t="s">
        <v>412</v>
      </c>
      <c r="C10750" s="222" t="s">
        <v>274</v>
      </c>
      <c r="D10750" s="222" t="s">
        <v>413</v>
      </c>
      <c r="E10750" s="199" t="s">
        <v>166</v>
      </c>
      <c r="F10750" s="200"/>
      <c r="G10750" s="200"/>
      <c r="H10750" s="200"/>
      <c r="I10750" s="200">
        <v>45994</v>
      </c>
      <c r="J10750" s="143">
        <f t="shared" si="167"/>
        <v>45994</v>
      </c>
      <c r="K10750" s="202">
        <v>1.5</v>
      </c>
      <c r="L10750" s="285" t="s">
        <v>13486</v>
      </c>
      <c r="M10750" s="223"/>
      <c r="N10750" s="203"/>
      <c r="O10750" s="222" t="s">
        <v>326</v>
      </c>
    </row>
    <row r="10751" spans="1:15" ht="29.25" customHeight="1">
      <c r="A10751" s="221" t="s">
        <v>2861</v>
      </c>
      <c r="B10751" s="221" t="s">
        <v>412</v>
      </c>
      <c r="C10751" s="222" t="s">
        <v>274</v>
      </c>
      <c r="D10751" s="222" t="s">
        <v>413</v>
      </c>
      <c r="E10751" s="199" t="s">
        <v>178</v>
      </c>
      <c r="F10751" s="200"/>
      <c r="G10751" s="200"/>
      <c r="H10751" s="200"/>
      <c r="I10751" s="200">
        <v>45994</v>
      </c>
      <c r="J10751" s="143">
        <f t="shared" si="167"/>
        <v>45994</v>
      </c>
      <c r="K10751" s="202">
        <v>1</v>
      </c>
      <c r="L10751" s="285" t="s">
        <v>13489</v>
      </c>
      <c r="M10751" s="223"/>
      <c r="N10751" s="203"/>
      <c r="O10751" s="222" t="s">
        <v>326</v>
      </c>
    </row>
    <row r="10752" spans="1:15" ht="29.25" customHeight="1">
      <c r="A10752" s="221" t="s">
        <v>2861</v>
      </c>
      <c r="B10752" s="221" t="s">
        <v>412</v>
      </c>
      <c r="C10752" s="222" t="s">
        <v>274</v>
      </c>
      <c r="D10752" s="222" t="s">
        <v>413</v>
      </c>
      <c r="E10752" s="199" t="s">
        <v>166</v>
      </c>
      <c r="F10752" s="200"/>
      <c r="G10752" s="200"/>
      <c r="H10752" s="200"/>
      <c r="I10752" s="200">
        <v>45995</v>
      </c>
      <c r="J10752" s="143">
        <f t="shared" si="167"/>
        <v>45995</v>
      </c>
      <c r="K10752" s="202">
        <v>1</v>
      </c>
      <c r="L10752" s="285" t="s">
        <v>13670</v>
      </c>
      <c r="M10752" s="223"/>
      <c r="N10752" s="203"/>
      <c r="O10752" s="222" t="s">
        <v>326</v>
      </c>
    </row>
    <row r="10753" spans="1:15" ht="29.25" customHeight="1">
      <c r="A10753" s="221" t="s">
        <v>2861</v>
      </c>
      <c r="B10753" s="221" t="s">
        <v>412</v>
      </c>
      <c r="C10753" s="222" t="s">
        <v>274</v>
      </c>
      <c r="D10753" s="222" t="s">
        <v>413</v>
      </c>
      <c r="E10753" s="199" t="s">
        <v>166</v>
      </c>
      <c r="F10753" s="200"/>
      <c r="G10753" s="200"/>
      <c r="H10753" s="200"/>
      <c r="I10753" s="200">
        <v>45995</v>
      </c>
      <c r="J10753" s="143">
        <f t="shared" si="167"/>
        <v>45995</v>
      </c>
      <c r="K10753" s="202">
        <v>4</v>
      </c>
      <c r="L10753" s="285" t="s">
        <v>13671</v>
      </c>
      <c r="M10753" s="223"/>
      <c r="N10753" s="203"/>
      <c r="O10753" s="222" t="s">
        <v>326</v>
      </c>
    </row>
    <row r="10754" spans="1:15" ht="29.25" customHeight="1">
      <c r="A10754" s="221" t="s">
        <v>2861</v>
      </c>
      <c r="B10754" s="221" t="s">
        <v>412</v>
      </c>
      <c r="C10754" s="222" t="s">
        <v>274</v>
      </c>
      <c r="D10754" s="222" t="s">
        <v>413</v>
      </c>
      <c r="E10754" s="199" t="s">
        <v>166</v>
      </c>
      <c r="F10754" s="200"/>
      <c r="G10754" s="200"/>
      <c r="H10754" s="200"/>
      <c r="I10754" s="200">
        <v>45995</v>
      </c>
      <c r="J10754" s="143">
        <f t="shared" si="167"/>
        <v>45995</v>
      </c>
      <c r="K10754" s="202">
        <v>3</v>
      </c>
      <c r="L10754" s="285" t="s">
        <v>13672</v>
      </c>
      <c r="M10754" s="223"/>
      <c r="N10754" s="203"/>
      <c r="O10754" s="222" t="s">
        <v>326</v>
      </c>
    </row>
    <row r="10755" spans="1:15" ht="29.25" customHeight="1">
      <c r="A10755" s="221" t="s">
        <v>2861</v>
      </c>
      <c r="B10755" s="221" t="s">
        <v>412</v>
      </c>
      <c r="C10755" s="222" t="s">
        <v>274</v>
      </c>
      <c r="D10755" s="222" t="s">
        <v>413</v>
      </c>
      <c r="E10755" s="199" t="s">
        <v>166</v>
      </c>
      <c r="F10755" s="200"/>
      <c r="G10755" s="200"/>
      <c r="H10755" s="200"/>
      <c r="I10755" s="200">
        <v>45996</v>
      </c>
      <c r="J10755" s="143">
        <f t="shared" ref="J10755:J10818" si="168">I10755</f>
        <v>45996</v>
      </c>
      <c r="K10755" s="202">
        <v>4</v>
      </c>
      <c r="L10755" s="285" t="s">
        <v>13673</v>
      </c>
      <c r="M10755" s="223"/>
      <c r="N10755" s="203"/>
      <c r="O10755" s="222" t="s">
        <v>326</v>
      </c>
    </row>
    <row r="10756" spans="1:15" ht="29.25" customHeight="1">
      <c r="A10756" s="221" t="s">
        <v>2861</v>
      </c>
      <c r="B10756" s="221" t="s">
        <v>412</v>
      </c>
      <c r="C10756" s="222" t="s">
        <v>274</v>
      </c>
      <c r="D10756" s="222" t="s">
        <v>413</v>
      </c>
      <c r="E10756" s="199" t="s">
        <v>166</v>
      </c>
      <c r="F10756" s="200"/>
      <c r="G10756" s="200"/>
      <c r="H10756" s="200"/>
      <c r="I10756" s="200">
        <v>45996</v>
      </c>
      <c r="J10756" s="143">
        <f t="shared" si="168"/>
        <v>45996</v>
      </c>
      <c r="K10756" s="202">
        <v>4</v>
      </c>
      <c r="L10756" s="285" t="s">
        <v>13483</v>
      </c>
      <c r="M10756" s="223"/>
      <c r="N10756" s="203"/>
      <c r="O10756" s="222" t="s">
        <v>326</v>
      </c>
    </row>
    <row r="10757" spans="1:15" ht="29.25" customHeight="1">
      <c r="A10757" s="221" t="s">
        <v>2861</v>
      </c>
      <c r="B10757" s="221" t="s">
        <v>412</v>
      </c>
      <c r="C10757" s="222" t="s">
        <v>274</v>
      </c>
      <c r="D10757" s="222" t="s">
        <v>413</v>
      </c>
      <c r="E10757" s="199" t="s">
        <v>166</v>
      </c>
      <c r="F10757" s="200"/>
      <c r="G10757" s="200"/>
      <c r="H10757" s="200"/>
      <c r="I10757" s="200">
        <v>45999</v>
      </c>
      <c r="J10757" s="143">
        <f t="shared" si="168"/>
        <v>45999</v>
      </c>
      <c r="K10757" s="202">
        <v>1</v>
      </c>
      <c r="L10757" s="285" t="s">
        <v>13674</v>
      </c>
      <c r="M10757" s="223"/>
      <c r="N10757" s="203"/>
      <c r="O10757" s="222" t="s">
        <v>326</v>
      </c>
    </row>
    <row r="10758" spans="1:15" ht="29.25" customHeight="1">
      <c r="A10758" s="221" t="s">
        <v>2861</v>
      </c>
      <c r="B10758" s="221" t="s">
        <v>412</v>
      </c>
      <c r="C10758" s="222" t="s">
        <v>274</v>
      </c>
      <c r="D10758" s="222" t="s">
        <v>413</v>
      </c>
      <c r="E10758" s="199" t="s">
        <v>166</v>
      </c>
      <c r="F10758" s="200"/>
      <c r="G10758" s="200"/>
      <c r="H10758" s="200"/>
      <c r="I10758" s="200">
        <v>45999</v>
      </c>
      <c r="J10758" s="143">
        <f t="shared" si="168"/>
        <v>45999</v>
      </c>
      <c r="K10758" s="202">
        <v>6</v>
      </c>
      <c r="L10758" s="285" t="s">
        <v>13483</v>
      </c>
      <c r="M10758" s="223"/>
      <c r="N10758" s="203"/>
      <c r="O10758" s="222" t="s">
        <v>326</v>
      </c>
    </row>
    <row r="10759" spans="1:15" ht="29.25" customHeight="1">
      <c r="A10759" s="221" t="s">
        <v>2861</v>
      </c>
      <c r="B10759" s="221" t="s">
        <v>412</v>
      </c>
      <c r="C10759" s="222" t="s">
        <v>274</v>
      </c>
      <c r="D10759" s="222" t="s">
        <v>413</v>
      </c>
      <c r="E10759" s="199" t="s">
        <v>166</v>
      </c>
      <c r="F10759" s="200"/>
      <c r="G10759" s="200"/>
      <c r="H10759" s="200"/>
      <c r="I10759" s="200">
        <v>46000</v>
      </c>
      <c r="J10759" s="143">
        <f t="shared" si="168"/>
        <v>46000</v>
      </c>
      <c r="K10759" s="202">
        <v>6</v>
      </c>
      <c r="L10759" s="285" t="s">
        <v>13675</v>
      </c>
      <c r="M10759" s="223"/>
      <c r="N10759" s="203"/>
      <c r="O10759" s="222" t="s">
        <v>326</v>
      </c>
    </row>
    <row r="10760" spans="1:15" ht="29.25" customHeight="1">
      <c r="A10760" s="221" t="s">
        <v>2861</v>
      </c>
      <c r="B10760" s="221" t="s">
        <v>412</v>
      </c>
      <c r="C10760" s="222" t="s">
        <v>274</v>
      </c>
      <c r="D10760" s="222" t="s">
        <v>413</v>
      </c>
      <c r="E10760" s="199" t="s">
        <v>166</v>
      </c>
      <c r="F10760" s="200"/>
      <c r="G10760" s="200"/>
      <c r="H10760" s="200"/>
      <c r="I10760" s="200">
        <v>46000</v>
      </c>
      <c r="J10760" s="143">
        <f t="shared" si="168"/>
        <v>46000</v>
      </c>
      <c r="K10760" s="202">
        <v>2</v>
      </c>
      <c r="L10760" s="285" t="s">
        <v>13676</v>
      </c>
      <c r="M10760" s="223"/>
      <c r="N10760" s="203"/>
      <c r="O10760" s="222" t="s">
        <v>326</v>
      </c>
    </row>
    <row r="10761" spans="1:15" ht="29.25" customHeight="1">
      <c r="A10761" s="221" t="s">
        <v>2861</v>
      </c>
      <c r="B10761" s="221" t="s">
        <v>412</v>
      </c>
      <c r="C10761" s="222" t="s">
        <v>274</v>
      </c>
      <c r="D10761" s="222" t="s">
        <v>413</v>
      </c>
      <c r="E10761" s="199" t="s">
        <v>166</v>
      </c>
      <c r="F10761" s="200"/>
      <c r="G10761" s="200"/>
      <c r="H10761" s="200"/>
      <c r="I10761" s="200">
        <v>46001</v>
      </c>
      <c r="J10761" s="143">
        <f t="shared" si="168"/>
        <v>46001</v>
      </c>
      <c r="K10761" s="202">
        <v>9</v>
      </c>
      <c r="L10761" s="285" t="s">
        <v>14663</v>
      </c>
      <c r="M10761" s="223"/>
      <c r="N10761" s="203"/>
      <c r="O10761" s="222" t="s">
        <v>326</v>
      </c>
    </row>
    <row r="10762" spans="1:15" ht="29.25" customHeight="1">
      <c r="A10762" s="221" t="s">
        <v>2861</v>
      </c>
      <c r="B10762" s="221" t="s">
        <v>412</v>
      </c>
      <c r="C10762" s="222" t="s">
        <v>274</v>
      </c>
      <c r="D10762" s="222" t="s">
        <v>413</v>
      </c>
      <c r="E10762" s="199" t="s">
        <v>178</v>
      </c>
      <c r="F10762" s="200"/>
      <c r="G10762" s="200"/>
      <c r="H10762" s="200"/>
      <c r="I10762" s="200">
        <v>46002</v>
      </c>
      <c r="J10762" s="143">
        <f t="shared" si="168"/>
        <v>46002</v>
      </c>
      <c r="K10762" s="202">
        <v>0.8</v>
      </c>
      <c r="L10762" s="285" t="s">
        <v>14664</v>
      </c>
      <c r="M10762" s="223"/>
      <c r="N10762" s="203"/>
      <c r="O10762" s="222" t="s">
        <v>326</v>
      </c>
    </row>
    <row r="10763" spans="1:15" ht="29.25" customHeight="1">
      <c r="A10763" s="221" t="s">
        <v>2861</v>
      </c>
      <c r="B10763" s="221" t="s">
        <v>412</v>
      </c>
      <c r="C10763" s="222" t="s">
        <v>274</v>
      </c>
      <c r="D10763" s="222" t="s">
        <v>413</v>
      </c>
      <c r="E10763" s="199" t="s">
        <v>178</v>
      </c>
      <c r="F10763" s="200"/>
      <c r="G10763" s="200"/>
      <c r="H10763" s="200"/>
      <c r="I10763" s="200">
        <v>46002</v>
      </c>
      <c r="J10763" s="143">
        <f t="shared" si="168"/>
        <v>46002</v>
      </c>
      <c r="K10763" s="202">
        <v>0.8</v>
      </c>
      <c r="L10763" s="285" t="s">
        <v>218</v>
      </c>
      <c r="M10763" s="223"/>
      <c r="N10763" s="203"/>
      <c r="O10763" s="222" t="s">
        <v>326</v>
      </c>
    </row>
    <row r="10764" spans="1:15" ht="29.25" customHeight="1">
      <c r="A10764" s="221" t="s">
        <v>2861</v>
      </c>
      <c r="B10764" s="221" t="s">
        <v>412</v>
      </c>
      <c r="C10764" s="222" t="s">
        <v>274</v>
      </c>
      <c r="D10764" s="222" t="s">
        <v>413</v>
      </c>
      <c r="E10764" s="199" t="s">
        <v>166</v>
      </c>
      <c r="F10764" s="200"/>
      <c r="G10764" s="200"/>
      <c r="H10764" s="200"/>
      <c r="I10764" s="200">
        <v>46002</v>
      </c>
      <c r="J10764" s="143">
        <f t="shared" si="168"/>
        <v>46002</v>
      </c>
      <c r="K10764" s="202">
        <v>3</v>
      </c>
      <c r="L10764" s="285" t="s">
        <v>14665</v>
      </c>
      <c r="M10764" s="223"/>
      <c r="N10764" s="203"/>
      <c r="O10764" s="222" t="s">
        <v>326</v>
      </c>
    </row>
    <row r="10765" spans="1:15" ht="29.25" customHeight="1">
      <c r="A10765" s="221" t="s">
        <v>2861</v>
      </c>
      <c r="B10765" s="221" t="s">
        <v>412</v>
      </c>
      <c r="C10765" s="222" t="s">
        <v>274</v>
      </c>
      <c r="D10765" s="222" t="s">
        <v>413</v>
      </c>
      <c r="E10765" s="199" t="s">
        <v>166</v>
      </c>
      <c r="F10765" s="200"/>
      <c r="G10765" s="200"/>
      <c r="H10765" s="200"/>
      <c r="I10765" s="200">
        <v>46002</v>
      </c>
      <c r="J10765" s="143">
        <f t="shared" si="168"/>
        <v>46002</v>
      </c>
      <c r="K10765" s="202">
        <v>3.5</v>
      </c>
      <c r="L10765" s="285" t="s">
        <v>14666</v>
      </c>
      <c r="M10765" s="223"/>
      <c r="N10765" s="203"/>
      <c r="O10765" s="222" t="s">
        <v>326</v>
      </c>
    </row>
    <row r="10766" spans="1:15" ht="29.25" customHeight="1">
      <c r="A10766" s="221" t="s">
        <v>2861</v>
      </c>
      <c r="B10766" s="221" t="s">
        <v>412</v>
      </c>
      <c r="C10766" s="222" t="s">
        <v>274</v>
      </c>
      <c r="D10766" s="222" t="s">
        <v>413</v>
      </c>
      <c r="E10766" s="199" t="s">
        <v>178</v>
      </c>
      <c r="F10766" s="200"/>
      <c r="G10766" s="200"/>
      <c r="H10766" s="200"/>
      <c r="I10766" s="200">
        <v>46003</v>
      </c>
      <c r="J10766" s="143">
        <f t="shared" si="168"/>
        <v>46003</v>
      </c>
      <c r="K10766" s="202">
        <v>1</v>
      </c>
      <c r="L10766" s="285" t="s">
        <v>13306</v>
      </c>
      <c r="M10766" s="223"/>
      <c r="N10766" s="203"/>
      <c r="O10766" s="222" t="s">
        <v>326</v>
      </c>
    </row>
    <row r="10767" spans="1:15" ht="29.25" customHeight="1">
      <c r="A10767" s="221" t="s">
        <v>2861</v>
      </c>
      <c r="B10767" s="221" t="s">
        <v>412</v>
      </c>
      <c r="C10767" s="222" t="s">
        <v>274</v>
      </c>
      <c r="D10767" s="222" t="s">
        <v>413</v>
      </c>
      <c r="E10767" s="199" t="s">
        <v>166</v>
      </c>
      <c r="F10767" s="200"/>
      <c r="G10767" s="200"/>
      <c r="H10767" s="200"/>
      <c r="I10767" s="200">
        <v>46003</v>
      </c>
      <c r="J10767" s="143">
        <f t="shared" si="168"/>
        <v>46003</v>
      </c>
      <c r="K10767" s="202">
        <v>3</v>
      </c>
      <c r="L10767" s="285" t="s">
        <v>14667</v>
      </c>
      <c r="M10767" s="223"/>
      <c r="N10767" s="203"/>
      <c r="O10767" s="222" t="s">
        <v>326</v>
      </c>
    </row>
    <row r="10768" spans="1:15" ht="29.25" customHeight="1">
      <c r="A10768" s="221" t="s">
        <v>2861</v>
      </c>
      <c r="B10768" s="221" t="s">
        <v>412</v>
      </c>
      <c r="C10768" s="222" t="s">
        <v>274</v>
      </c>
      <c r="D10768" s="222" t="s">
        <v>413</v>
      </c>
      <c r="E10768" s="199" t="s">
        <v>166</v>
      </c>
      <c r="F10768" s="200"/>
      <c r="G10768" s="200"/>
      <c r="H10768" s="200"/>
      <c r="I10768" s="200">
        <v>46003</v>
      </c>
      <c r="J10768" s="143">
        <f t="shared" si="168"/>
        <v>46003</v>
      </c>
      <c r="K10768" s="202">
        <v>4</v>
      </c>
      <c r="L10768" s="285" t="s">
        <v>14668</v>
      </c>
      <c r="M10768" s="223"/>
      <c r="N10768" s="203"/>
      <c r="O10768" s="222" t="s">
        <v>326</v>
      </c>
    </row>
    <row r="10769" spans="1:15" ht="29.25" customHeight="1">
      <c r="A10769" s="221" t="s">
        <v>2861</v>
      </c>
      <c r="B10769" s="221" t="s">
        <v>412</v>
      </c>
      <c r="C10769" s="222" t="s">
        <v>274</v>
      </c>
      <c r="D10769" s="222" t="s">
        <v>413</v>
      </c>
      <c r="E10769" s="199" t="s">
        <v>166</v>
      </c>
      <c r="F10769" s="200"/>
      <c r="G10769" s="200"/>
      <c r="H10769" s="200"/>
      <c r="I10769" s="200">
        <v>46006</v>
      </c>
      <c r="J10769" s="143">
        <f t="shared" si="168"/>
        <v>46006</v>
      </c>
      <c r="K10769" s="202">
        <v>5.5</v>
      </c>
      <c r="L10769" s="285" t="s">
        <v>14669</v>
      </c>
      <c r="M10769" s="223"/>
      <c r="N10769" s="203"/>
      <c r="O10769" s="222" t="s">
        <v>326</v>
      </c>
    </row>
    <row r="10770" spans="1:15" ht="29.25" customHeight="1">
      <c r="A10770" s="221" t="s">
        <v>2861</v>
      </c>
      <c r="B10770" s="221" t="s">
        <v>412</v>
      </c>
      <c r="C10770" s="222" t="s">
        <v>274</v>
      </c>
      <c r="D10770" s="222" t="s">
        <v>413</v>
      </c>
      <c r="E10770" s="199" t="s">
        <v>166</v>
      </c>
      <c r="F10770" s="200"/>
      <c r="G10770" s="200"/>
      <c r="H10770" s="200"/>
      <c r="I10770" s="200">
        <v>46006</v>
      </c>
      <c r="J10770" s="143">
        <f t="shared" si="168"/>
        <v>46006</v>
      </c>
      <c r="K10770" s="202">
        <v>1.5</v>
      </c>
      <c r="L10770" s="285" t="s">
        <v>14670</v>
      </c>
      <c r="M10770" s="223"/>
      <c r="N10770" s="203"/>
      <c r="O10770" s="222" t="s">
        <v>326</v>
      </c>
    </row>
    <row r="10771" spans="1:15" ht="29.25" customHeight="1">
      <c r="A10771" s="221" t="s">
        <v>2861</v>
      </c>
      <c r="B10771" s="221" t="s">
        <v>412</v>
      </c>
      <c r="C10771" s="222" t="s">
        <v>274</v>
      </c>
      <c r="D10771" s="222" t="s">
        <v>413</v>
      </c>
      <c r="E10771" s="199" t="s">
        <v>178</v>
      </c>
      <c r="F10771" s="200"/>
      <c r="G10771" s="200"/>
      <c r="H10771" s="200"/>
      <c r="I10771" s="200">
        <v>46006</v>
      </c>
      <c r="J10771" s="143">
        <f t="shared" si="168"/>
        <v>46006</v>
      </c>
      <c r="K10771" s="202">
        <v>1</v>
      </c>
      <c r="L10771" s="285" t="s">
        <v>742</v>
      </c>
      <c r="M10771" s="223"/>
      <c r="N10771" s="203"/>
      <c r="O10771" s="222" t="s">
        <v>326</v>
      </c>
    </row>
    <row r="10772" spans="1:15" ht="29.25" customHeight="1">
      <c r="A10772" s="221" t="s">
        <v>2861</v>
      </c>
      <c r="B10772" s="221" t="s">
        <v>412</v>
      </c>
      <c r="C10772" s="222" t="s">
        <v>274</v>
      </c>
      <c r="D10772" s="222" t="s">
        <v>413</v>
      </c>
      <c r="E10772" s="199" t="s">
        <v>166</v>
      </c>
      <c r="F10772" s="200"/>
      <c r="G10772" s="200"/>
      <c r="H10772" s="200"/>
      <c r="I10772" s="200">
        <v>46007</v>
      </c>
      <c r="J10772" s="143">
        <f t="shared" si="168"/>
        <v>46007</v>
      </c>
      <c r="K10772" s="202">
        <v>8</v>
      </c>
      <c r="L10772" s="285" t="s">
        <v>14671</v>
      </c>
      <c r="M10772" s="223"/>
      <c r="N10772" s="203"/>
      <c r="O10772" s="222" t="s">
        <v>326</v>
      </c>
    </row>
    <row r="10773" spans="1:15" ht="29.25" customHeight="1">
      <c r="A10773" s="221" t="s">
        <v>2861</v>
      </c>
      <c r="B10773" s="221" t="s">
        <v>412</v>
      </c>
      <c r="C10773" s="222" t="s">
        <v>274</v>
      </c>
      <c r="D10773" s="222" t="s">
        <v>413</v>
      </c>
      <c r="E10773" s="199" t="s">
        <v>166</v>
      </c>
      <c r="F10773" s="200"/>
      <c r="G10773" s="200"/>
      <c r="H10773" s="200"/>
      <c r="I10773" s="200">
        <v>46008</v>
      </c>
      <c r="J10773" s="143">
        <f t="shared" si="168"/>
        <v>46008</v>
      </c>
      <c r="K10773" s="202">
        <v>2</v>
      </c>
      <c r="L10773" s="285" t="s">
        <v>14672</v>
      </c>
      <c r="M10773" s="223"/>
      <c r="N10773" s="203"/>
      <c r="O10773" s="222" t="s">
        <v>326</v>
      </c>
    </row>
    <row r="10774" spans="1:15" ht="29.25" customHeight="1">
      <c r="A10774" s="221" t="s">
        <v>2861</v>
      </c>
      <c r="B10774" s="221" t="s">
        <v>412</v>
      </c>
      <c r="C10774" s="222" t="s">
        <v>274</v>
      </c>
      <c r="D10774" s="222" t="s">
        <v>413</v>
      </c>
      <c r="E10774" s="199" t="s">
        <v>166</v>
      </c>
      <c r="F10774" s="200"/>
      <c r="G10774" s="200"/>
      <c r="H10774" s="200"/>
      <c r="I10774" s="200">
        <v>46008</v>
      </c>
      <c r="J10774" s="143">
        <f t="shared" si="168"/>
        <v>46008</v>
      </c>
      <c r="K10774" s="202">
        <v>3</v>
      </c>
      <c r="L10774" s="285" t="s">
        <v>14673</v>
      </c>
      <c r="M10774" s="223"/>
      <c r="N10774" s="203"/>
      <c r="O10774" s="222" t="s">
        <v>326</v>
      </c>
    </row>
    <row r="10775" spans="1:15" ht="29.25" customHeight="1">
      <c r="A10775" s="221" t="s">
        <v>2861</v>
      </c>
      <c r="B10775" s="221" t="s">
        <v>412</v>
      </c>
      <c r="C10775" s="222" t="s">
        <v>274</v>
      </c>
      <c r="D10775" s="222" t="s">
        <v>413</v>
      </c>
      <c r="E10775" s="199" t="s">
        <v>166</v>
      </c>
      <c r="F10775" s="200"/>
      <c r="G10775" s="200"/>
      <c r="H10775" s="200"/>
      <c r="I10775" s="200">
        <v>46008</v>
      </c>
      <c r="J10775" s="143">
        <f t="shared" si="168"/>
        <v>46008</v>
      </c>
      <c r="K10775" s="202">
        <v>3</v>
      </c>
      <c r="L10775" s="285" t="s">
        <v>14674</v>
      </c>
      <c r="M10775" s="223"/>
      <c r="N10775" s="203"/>
      <c r="O10775" s="222" t="s">
        <v>326</v>
      </c>
    </row>
    <row r="10776" spans="1:15" ht="29.25" customHeight="1">
      <c r="A10776" s="221" t="s">
        <v>2861</v>
      </c>
      <c r="B10776" s="221" t="s">
        <v>412</v>
      </c>
      <c r="C10776" s="222" t="s">
        <v>274</v>
      </c>
      <c r="D10776" s="222" t="s">
        <v>413</v>
      </c>
      <c r="E10776" s="199" t="s">
        <v>166</v>
      </c>
      <c r="F10776" s="200"/>
      <c r="G10776" s="200"/>
      <c r="H10776" s="200"/>
      <c r="I10776" s="200">
        <v>46009</v>
      </c>
      <c r="J10776" s="143">
        <f t="shared" si="168"/>
        <v>46009</v>
      </c>
      <c r="K10776" s="202">
        <v>8</v>
      </c>
      <c r="L10776" s="285" t="s">
        <v>14675</v>
      </c>
      <c r="M10776" s="223"/>
      <c r="N10776" s="203"/>
      <c r="O10776" s="222" t="s">
        <v>326</v>
      </c>
    </row>
    <row r="10777" spans="1:15" ht="29.25" customHeight="1">
      <c r="A10777" s="221" t="s">
        <v>2861</v>
      </c>
      <c r="B10777" s="221" t="s">
        <v>412</v>
      </c>
      <c r="C10777" s="222" t="s">
        <v>274</v>
      </c>
      <c r="D10777" s="222" t="s">
        <v>413</v>
      </c>
      <c r="E10777" s="199" t="s">
        <v>165</v>
      </c>
      <c r="F10777" s="200"/>
      <c r="G10777" s="200"/>
      <c r="H10777" s="200"/>
      <c r="I10777" s="200">
        <v>46010</v>
      </c>
      <c r="J10777" s="143">
        <f t="shared" si="168"/>
        <v>46010</v>
      </c>
      <c r="K10777" s="202">
        <v>8</v>
      </c>
      <c r="L10777" s="285" t="s">
        <v>170</v>
      </c>
      <c r="M10777" s="223"/>
      <c r="N10777" s="203"/>
      <c r="O10777" s="222" t="s">
        <v>326</v>
      </c>
    </row>
    <row r="10778" spans="1:15" ht="29.25" customHeight="1">
      <c r="A10778" s="221" t="s">
        <v>2861</v>
      </c>
      <c r="B10778" s="221" t="s">
        <v>412</v>
      </c>
      <c r="C10778" s="222" t="s">
        <v>274</v>
      </c>
      <c r="D10778" s="222" t="s">
        <v>413</v>
      </c>
      <c r="E10778" s="199" t="s">
        <v>165</v>
      </c>
      <c r="F10778" s="200"/>
      <c r="G10778" s="200"/>
      <c r="H10778" s="200"/>
      <c r="I10778" s="200">
        <v>46013</v>
      </c>
      <c r="J10778" s="143">
        <f t="shared" si="168"/>
        <v>46013</v>
      </c>
      <c r="K10778" s="202">
        <v>8</v>
      </c>
      <c r="L10778" s="285" t="s">
        <v>170</v>
      </c>
      <c r="M10778" s="223"/>
      <c r="N10778" s="203"/>
      <c r="O10778" s="222" t="s">
        <v>326</v>
      </c>
    </row>
    <row r="10779" spans="1:15" ht="29.25" customHeight="1">
      <c r="A10779" s="221" t="s">
        <v>2861</v>
      </c>
      <c r="B10779" s="221" t="s">
        <v>412</v>
      </c>
      <c r="C10779" s="222" t="s">
        <v>274</v>
      </c>
      <c r="D10779" s="222" t="s">
        <v>413</v>
      </c>
      <c r="E10779" s="199" t="s">
        <v>166</v>
      </c>
      <c r="F10779" s="200"/>
      <c r="G10779" s="200"/>
      <c r="H10779" s="200"/>
      <c r="I10779" s="200">
        <v>46014</v>
      </c>
      <c r="J10779" s="143">
        <f t="shared" si="168"/>
        <v>46014</v>
      </c>
      <c r="K10779" s="202">
        <v>4.5</v>
      </c>
      <c r="L10779" s="285" t="s">
        <v>14676</v>
      </c>
      <c r="M10779" s="223"/>
      <c r="N10779" s="203"/>
      <c r="O10779" s="222" t="s">
        <v>326</v>
      </c>
    </row>
    <row r="10780" spans="1:15" ht="29.25" customHeight="1">
      <c r="A10780" s="221" t="s">
        <v>2861</v>
      </c>
      <c r="B10780" s="221" t="s">
        <v>412</v>
      </c>
      <c r="C10780" s="222" t="s">
        <v>274</v>
      </c>
      <c r="D10780" s="222" t="s">
        <v>413</v>
      </c>
      <c r="E10780" s="199" t="s">
        <v>166</v>
      </c>
      <c r="F10780" s="200"/>
      <c r="G10780" s="200"/>
      <c r="H10780" s="200"/>
      <c r="I10780" s="200">
        <v>46014</v>
      </c>
      <c r="J10780" s="143">
        <f t="shared" si="168"/>
        <v>46014</v>
      </c>
      <c r="K10780" s="202">
        <v>1</v>
      </c>
      <c r="L10780" s="285" t="s">
        <v>10953</v>
      </c>
      <c r="M10780" s="223"/>
      <c r="N10780" s="203"/>
      <c r="O10780" s="222" t="s">
        <v>326</v>
      </c>
    </row>
    <row r="10781" spans="1:15" ht="29.25" customHeight="1">
      <c r="A10781" s="221" t="s">
        <v>2861</v>
      </c>
      <c r="B10781" s="221" t="s">
        <v>412</v>
      </c>
      <c r="C10781" s="222" t="s">
        <v>274</v>
      </c>
      <c r="D10781" s="222" t="s">
        <v>413</v>
      </c>
      <c r="E10781" s="199" t="s">
        <v>178</v>
      </c>
      <c r="F10781" s="200"/>
      <c r="G10781" s="200"/>
      <c r="H10781" s="200"/>
      <c r="I10781" s="200">
        <v>46014</v>
      </c>
      <c r="J10781" s="143">
        <f t="shared" si="168"/>
        <v>46014</v>
      </c>
      <c r="K10781" s="202">
        <v>2.5</v>
      </c>
      <c r="L10781" s="285" t="s">
        <v>14677</v>
      </c>
      <c r="M10781" s="223"/>
      <c r="N10781" s="203"/>
      <c r="O10781" s="222" t="s">
        <v>326</v>
      </c>
    </row>
    <row r="10782" spans="1:15" ht="29.25" customHeight="1">
      <c r="A10782" s="221" t="s">
        <v>2861</v>
      </c>
      <c r="B10782" s="221" t="s">
        <v>412</v>
      </c>
      <c r="C10782" s="222" t="s">
        <v>274</v>
      </c>
      <c r="D10782" s="222" t="s">
        <v>413</v>
      </c>
      <c r="E10782" s="199" t="s">
        <v>166</v>
      </c>
      <c r="F10782" s="200"/>
      <c r="G10782" s="200"/>
      <c r="H10782" s="200"/>
      <c r="I10782" s="200">
        <v>46015</v>
      </c>
      <c r="J10782" s="143">
        <f t="shared" si="168"/>
        <v>46015</v>
      </c>
      <c r="K10782" s="202">
        <v>1</v>
      </c>
      <c r="L10782" s="285" t="s">
        <v>14678</v>
      </c>
      <c r="M10782" s="223"/>
      <c r="N10782" s="203"/>
      <c r="O10782" s="222" t="s">
        <v>326</v>
      </c>
    </row>
    <row r="10783" spans="1:15" ht="29.25" customHeight="1">
      <c r="A10783" s="221" t="s">
        <v>2861</v>
      </c>
      <c r="B10783" s="221" t="s">
        <v>412</v>
      </c>
      <c r="C10783" s="222" t="s">
        <v>274</v>
      </c>
      <c r="D10783" s="222" t="s">
        <v>413</v>
      </c>
      <c r="E10783" s="199" t="s">
        <v>178</v>
      </c>
      <c r="F10783" s="200"/>
      <c r="G10783" s="200"/>
      <c r="H10783" s="200"/>
      <c r="I10783" s="200">
        <v>46015</v>
      </c>
      <c r="J10783" s="143">
        <f t="shared" si="168"/>
        <v>46015</v>
      </c>
      <c r="K10783" s="202">
        <v>1</v>
      </c>
      <c r="L10783" s="285" t="s">
        <v>14679</v>
      </c>
      <c r="M10783" s="223"/>
      <c r="N10783" s="203"/>
      <c r="O10783" s="222" t="s">
        <v>326</v>
      </c>
    </row>
    <row r="10784" spans="1:15" ht="29.25" customHeight="1">
      <c r="A10784" s="221" t="s">
        <v>2861</v>
      </c>
      <c r="B10784" s="221" t="s">
        <v>412</v>
      </c>
      <c r="C10784" s="222" t="s">
        <v>274</v>
      </c>
      <c r="D10784" s="222" t="s">
        <v>413</v>
      </c>
      <c r="E10784" s="199" t="s">
        <v>166</v>
      </c>
      <c r="F10784" s="200"/>
      <c r="G10784" s="200"/>
      <c r="H10784" s="200"/>
      <c r="I10784" s="200">
        <v>46015</v>
      </c>
      <c r="J10784" s="143">
        <f t="shared" si="168"/>
        <v>46015</v>
      </c>
      <c r="K10784" s="202">
        <v>4</v>
      </c>
      <c r="L10784" s="284" t="s">
        <v>14680</v>
      </c>
      <c r="M10784" s="223"/>
      <c r="N10784" s="203"/>
      <c r="O10784" s="222" t="s">
        <v>326</v>
      </c>
    </row>
    <row r="10785" spans="1:15" ht="29.25" customHeight="1">
      <c r="A10785" s="221" t="s">
        <v>2861</v>
      </c>
      <c r="B10785" s="221" t="s">
        <v>412</v>
      </c>
      <c r="C10785" s="222" t="s">
        <v>274</v>
      </c>
      <c r="D10785" s="222" t="s">
        <v>413</v>
      </c>
      <c r="E10785" s="199" t="s">
        <v>178</v>
      </c>
      <c r="F10785" s="200"/>
      <c r="G10785" s="200"/>
      <c r="H10785" s="200"/>
      <c r="I10785" s="200">
        <v>46015</v>
      </c>
      <c r="J10785" s="143">
        <f t="shared" si="168"/>
        <v>46015</v>
      </c>
      <c r="K10785" s="202">
        <v>1.5</v>
      </c>
      <c r="L10785" s="285" t="s">
        <v>216</v>
      </c>
      <c r="M10785" s="223"/>
      <c r="N10785" s="203"/>
      <c r="O10785" s="222" t="s">
        <v>326</v>
      </c>
    </row>
    <row r="10786" spans="1:15" ht="29.25" customHeight="1">
      <c r="A10786" s="221" t="s">
        <v>2861</v>
      </c>
      <c r="B10786" s="221" t="s">
        <v>412</v>
      </c>
      <c r="C10786" s="222" t="s">
        <v>274</v>
      </c>
      <c r="D10786" s="222" t="s">
        <v>413</v>
      </c>
      <c r="E10786" s="199" t="s">
        <v>178</v>
      </c>
      <c r="F10786" s="200"/>
      <c r="G10786" s="200"/>
      <c r="H10786" s="200"/>
      <c r="I10786" s="200">
        <v>46015</v>
      </c>
      <c r="J10786" s="143">
        <f t="shared" si="168"/>
        <v>46015</v>
      </c>
      <c r="K10786" s="202">
        <v>0.5</v>
      </c>
      <c r="L10786" s="285" t="s">
        <v>14681</v>
      </c>
      <c r="M10786" s="223"/>
      <c r="N10786" s="203"/>
      <c r="O10786" s="222" t="s">
        <v>326</v>
      </c>
    </row>
    <row r="10787" spans="1:15" ht="29.25" customHeight="1">
      <c r="A10787" s="221" t="s">
        <v>2861</v>
      </c>
      <c r="B10787" s="221" t="s">
        <v>412</v>
      </c>
      <c r="C10787" s="222" t="s">
        <v>274</v>
      </c>
      <c r="D10787" s="222" t="s">
        <v>413</v>
      </c>
      <c r="E10787" s="199" t="s">
        <v>166</v>
      </c>
      <c r="F10787" s="200"/>
      <c r="G10787" s="200"/>
      <c r="H10787" s="200"/>
      <c r="I10787" s="200">
        <v>46017</v>
      </c>
      <c r="J10787" s="143">
        <f t="shared" si="168"/>
        <v>46017</v>
      </c>
      <c r="K10787" s="202">
        <v>8</v>
      </c>
      <c r="L10787" s="285" t="s">
        <v>14895</v>
      </c>
      <c r="M10787" s="223"/>
      <c r="N10787" s="203"/>
      <c r="O10787" s="222" t="s">
        <v>326</v>
      </c>
    </row>
    <row r="10788" spans="1:15" ht="29.25" customHeight="1">
      <c r="A10788" s="221" t="s">
        <v>2861</v>
      </c>
      <c r="B10788" s="221" t="s">
        <v>412</v>
      </c>
      <c r="C10788" s="222" t="s">
        <v>274</v>
      </c>
      <c r="D10788" s="222" t="s">
        <v>413</v>
      </c>
      <c r="E10788" s="199" t="s">
        <v>165</v>
      </c>
      <c r="F10788" s="200"/>
      <c r="G10788" s="200"/>
      <c r="H10788" s="200"/>
      <c r="I10788" s="200">
        <v>46020</v>
      </c>
      <c r="J10788" s="143">
        <f t="shared" si="168"/>
        <v>46020</v>
      </c>
      <c r="K10788" s="202">
        <v>4</v>
      </c>
      <c r="L10788" s="285" t="s">
        <v>14896</v>
      </c>
      <c r="M10788" s="223"/>
      <c r="N10788" s="203"/>
      <c r="O10788" s="222" t="s">
        <v>326</v>
      </c>
    </row>
    <row r="10789" spans="1:15" ht="29.25" customHeight="1">
      <c r="A10789" s="221" t="s">
        <v>2861</v>
      </c>
      <c r="B10789" s="221" t="s">
        <v>412</v>
      </c>
      <c r="C10789" s="222" t="s">
        <v>274</v>
      </c>
      <c r="D10789" s="222" t="s">
        <v>413</v>
      </c>
      <c r="E10789" s="199" t="s">
        <v>166</v>
      </c>
      <c r="F10789" s="200"/>
      <c r="G10789" s="200"/>
      <c r="H10789" s="200"/>
      <c r="I10789" s="200">
        <v>46020</v>
      </c>
      <c r="J10789" s="143">
        <f t="shared" si="168"/>
        <v>46020</v>
      </c>
      <c r="K10789" s="202">
        <v>0.5</v>
      </c>
      <c r="L10789" s="285" t="s">
        <v>14897</v>
      </c>
      <c r="M10789" s="223"/>
      <c r="N10789" s="203"/>
      <c r="O10789" s="222" t="s">
        <v>326</v>
      </c>
    </row>
    <row r="10790" spans="1:15" ht="29.25" customHeight="1">
      <c r="A10790" s="221" t="s">
        <v>2861</v>
      </c>
      <c r="B10790" s="221" t="s">
        <v>412</v>
      </c>
      <c r="C10790" s="222" t="s">
        <v>274</v>
      </c>
      <c r="D10790" s="222" t="s">
        <v>413</v>
      </c>
      <c r="E10790" s="199" t="s">
        <v>178</v>
      </c>
      <c r="F10790" s="200"/>
      <c r="G10790" s="200"/>
      <c r="H10790" s="200"/>
      <c r="I10790" s="200">
        <v>46020</v>
      </c>
      <c r="J10790" s="143">
        <f t="shared" si="168"/>
        <v>46020</v>
      </c>
      <c r="K10790" s="202">
        <v>1.5</v>
      </c>
      <c r="L10790" s="285" t="s">
        <v>14898</v>
      </c>
      <c r="M10790" s="223"/>
      <c r="N10790" s="203"/>
      <c r="O10790" s="222" t="s">
        <v>326</v>
      </c>
    </row>
    <row r="10791" spans="1:15" ht="29.25" customHeight="1">
      <c r="A10791" s="221" t="s">
        <v>2861</v>
      </c>
      <c r="B10791" s="221" t="s">
        <v>412</v>
      </c>
      <c r="C10791" s="222" t="s">
        <v>274</v>
      </c>
      <c r="D10791" s="222" t="s">
        <v>413</v>
      </c>
      <c r="E10791" s="199" t="s">
        <v>166</v>
      </c>
      <c r="F10791" s="200"/>
      <c r="G10791" s="200"/>
      <c r="H10791" s="200"/>
      <c r="I10791" s="200">
        <v>46020</v>
      </c>
      <c r="J10791" s="143">
        <f t="shared" si="168"/>
        <v>46020</v>
      </c>
      <c r="K10791" s="202">
        <v>2</v>
      </c>
      <c r="L10791" s="285" t="s">
        <v>14899</v>
      </c>
      <c r="M10791" s="223"/>
      <c r="N10791" s="203"/>
      <c r="O10791" s="222" t="s">
        <v>326</v>
      </c>
    </row>
    <row r="10792" spans="1:15" ht="29.25" customHeight="1">
      <c r="A10792" s="221" t="s">
        <v>2861</v>
      </c>
      <c r="B10792" s="221" t="s">
        <v>412</v>
      </c>
      <c r="C10792" s="222" t="s">
        <v>274</v>
      </c>
      <c r="D10792" s="222" t="s">
        <v>413</v>
      </c>
      <c r="E10792" s="199" t="s">
        <v>166</v>
      </c>
      <c r="F10792" s="200"/>
      <c r="G10792" s="200"/>
      <c r="H10792" s="200"/>
      <c r="I10792" s="200">
        <v>46021</v>
      </c>
      <c r="J10792" s="143">
        <f t="shared" si="168"/>
        <v>46021</v>
      </c>
      <c r="K10792" s="202">
        <v>8</v>
      </c>
      <c r="L10792" s="285" t="s">
        <v>14900</v>
      </c>
      <c r="M10792" s="223"/>
      <c r="N10792" s="203"/>
      <c r="O10792" s="222" t="s">
        <v>326</v>
      </c>
    </row>
    <row r="10793" spans="1:15" ht="29.25" customHeight="1">
      <c r="A10793" s="221" t="s">
        <v>2861</v>
      </c>
      <c r="B10793" s="221" t="s">
        <v>412</v>
      </c>
      <c r="C10793" s="222" t="s">
        <v>274</v>
      </c>
      <c r="D10793" s="222" t="s">
        <v>413</v>
      </c>
      <c r="E10793" s="199" t="s">
        <v>166</v>
      </c>
      <c r="F10793" s="200"/>
      <c r="G10793" s="200"/>
      <c r="H10793" s="200"/>
      <c r="I10793" s="200">
        <v>46022</v>
      </c>
      <c r="J10793" s="143">
        <f t="shared" si="168"/>
        <v>46022</v>
      </c>
      <c r="K10793" s="202">
        <v>4</v>
      </c>
      <c r="L10793" s="285" t="s">
        <v>14901</v>
      </c>
      <c r="M10793" s="223"/>
      <c r="N10793" s="203"/>
      <c r="O10793" s="222" t="s">
        <v>326</v>
      </c>
    </row>
    <row r="10794" spans="1:15" ht="29.25" customHeight="1">
      <c r="A10794" s="221" t="s">
        <v>2861</v>
      </c>
      <c r="B10794" s="221" t="s">
        <v>412</v>
      </c>
      <c r="C10794" s="222" t="s">
        <v>274</v>
      </c>
      <c r="D10794" s="222" t="s">
        <v>413</v>
      </c>
      <c r="E10794" s="199" t="s">
        <v>166</v>
      </c>
      <c r="F10794" s="200"/>
      <c r="G10794" s="200"/>
      <c r="H10794" s="200"/>
      <c r="I10794" s="200">
        <v>46022</v>
      </c>
      <c r="J10794" s="143">
        <f t="shared" si="168"/>
        <v>46022</v>
      </c>
      <c r="K10794" s="202">
        <v>2.5</v>
      </c>
      <c r="L10794" s="285" t="s">
        <v>14902</v>
      </c>
      <c r="M10794" s="223"/>
      <c r="N10794" s="203"/>
      <c r="O10794" s="222" t="s">
        <v>326</v>
      </c>
    </row>
    <row r="10795" spans="1:15" ht="29.25" customHeight="1">
      <c r="A10795" s="221" t="s">
        <v>2861</v>
      </c>
      <c r="B10795" s="221" t="s">
        <v>412</v>
      </c>
      <c r="C10795" s="222" t="s">
        <v>274</v>
      </c>
      <c r="D10795" s="222" t="s">
        <v>413</v>
      </c>
      <c r="E10795" s="199" t="s">
        <v>166</v>
      </c>
      <c r="F10795" s="200"/>
      <c r="G10795" s="200"/>
      <c r="H10795" s="200"/>
      <c r="I10795" s="200">
        <v>46022</v>
      </c>
      <c r="J10795" s="143">
        <f t="shared" si="168"/>
        <v>46022</v>
      </c>
      <c r="K10795" s="202">
        <v>1.5</v>
      </c>
      <c r="L10795" s="285" t="s">
        <v>14903</v>
      </c>
      <c r="M10795" s="223"/>
      <c r="N10795" s="203"/>
      <c r="O10795" s="222" t="s">
        <v>326</v>
      </c>
    </row>
    <row r="10796" spans="1:15" ht="29.25" customHeight="1">
      <c r="A10796" s="221" t="s">
        <v>2861</v>
      </c>
      <c r="B10796" s="221" t="s">
        <v>412</v>
      </c>
      <c r="C10796" s="222" t="s">
        <v>274</v>
      </c>
      <c r="D10796" s="222" t="s">
        <v>413</v>
      </c>
      <c r="E10796" s="199" t="s">
        <v>163</v>
      </c>
      <c r="F10796" s="200" t="s">
        <v>15023</v>
      </c>
      <c r="G10796" s="200" t="s">
        <v>15024</v>
      </c>
      <c r="H10796" s="200"/>
      <c r="I10796" s="200">
        <v>46024</v>
      </c>
      <c r="J10796" s="143">
        <f t="shared" si="168"/>
        <v>46024</v>
      </c>
      <c r="K10796" s="202">
        <v>3</v>
      </c>
      <c r="L10796" s="285" t="s">
        <v>15154</v>
      </c>
      <c r="M10796" s="223"/>
      <c r="N10796" s="203"/>
      <c r="O10796" s="222" t="s">
        <v>326</v>
      </c>
    </row>
    <row r="10797" spans="1:15" ht="29.25" customHeight="1">
      <c r="A10797" s="221" t="s">
        <v>2861</v>
      </c>
      <c r="B10797" s="221" t="s">
        <v>412</v>
      </c>
      <c r="C10797" s="222" t="s">
        <v>274</v>
      </c>
      <c r="D10797" s="222" t="s">
        <v>413</v>
      </c>
      <c r="E10797" s="199" t="s">
        <v>166</v>
      </c>
      <c r="F10797" s="200"/>
      <c r="G10797" s="200"/>
      <c r="H10797" s="200"/>
      <c r="I10797" s="200">
        <v>46024</v>
      </c>
      <c r="J10797" s="143">
        <f t="shared" si="168"/>
        <v>46024</v>
      </c>
      <c r="K10797" s="202">
        <v>5</v>
      </c>
      <c r="L10797" s="284" t="s">
        <v>15155</v>
      </c>
      <c r="M10797" s="223"/>
      <c r="N10797" s="203"/>
      <c r="O10797" s="222" t="s">
        <v>326</v>
      </c>
    </row>
    <row r="10798" spans="1:15" ht="29.25" customHeight="1">
      <c r="A10798" s="221" t="s">
        <v>2861</v>
      </c>
      <c r="B10798" s="221" t="s">
        <v>412</v>
      </c>
      <c r="C10798" s="222" t="s">
        <v>274</v>
      </c>
      <c r="D10798" s="222" t="s">
        <v>413</v>
      </c>
      <c r="E10798" s="199" t="s">
        <v>166</v>
      </c>
      <c r="F10798" s="200"/>
      <c r="G10798" s="200"/>
      <c r="H10798" s="200"/>
      <c r="I10798" s="200">
        <v>46027</v>
      </c>
      <c r="J10798" s="143">
        <f t="shared" si="168"/>
        <v>46027</v>
      </c>
      <c r="K10798" s="202">
        <v>2.5</v>
      </c>
      <c r="L10798" s="285" t="s">
        <v>15156</v>
      </c>
      <c r="M10798" s="223"/>
      <c r="N10798" s="203"/>
      <c r="O10798" s="222" t="s">
        <v>326</v>
      </c>
    </row>
    <row r="10799" spans="1:15" ht="29.25" customHeight="1">
      <c r="A10799" s="221" t="s">
        <v>2861</v>
      </c>
      <c r="B10799" s="221" t="s">
        <v>412</v>
      </c>
      <c r="C10799" s="222" t="s">
        <v>274</v>
      </c>
      <c r="D10799" s="222" t="s">
        <v>413</v>
      </c>
      <c r="E10799" s="199" t="s">
        <v>166</v>
      </c>
      <c r="F10799" s="200"/>
      <c r="G10799" s="200"/>
      <c r="H10799" s="200"/>
      <c r="I10799" s="200">
        <v>46027</v>
      </c>
      <c r="J10799" s="143">
        <f t="shared" si="168"/>
        <v>46027</v>
      </c>
      <c r="K10799" s="202">
        <v>2.5</v>
      </c>
      <c r="L10799" s="284" t="s">
        <v>15157</v>
      </c>
      <c r="M10799" s="223"/>
      <c r="N10799" s="203"/>
      <c r="O10799" s="222" t="s">
        <v>326</v>
      </c>
    </row>
    <row r="10800" spans="1:15" ht="29.25" customHeight="1">
      <c r="A10800" s="221" t="s">
        <v>2861</v>
      </c>
      <c r="B10800" s="221" t="s">
        <v>412</v>
      </c>
      <c r="C10800" s="222" t="s">
        <v>274</v>
      </c>
      <c r="D10800" s="222" t="s">
        <v>413</v>
      </c>
      <c r="E10800" s="199" t="s">
        <v>178</v>
      </c>
      <c r="F10800" s="200"/>
      <c r="G10800" s="200"/>
      <c r="H10800" s="200"/>
      <c r="I10800" s="200">
        <v>46027</v>
      </c>
      <c r="J10800" s="143">
        <f t="shared" si="168"/>
        <v>46027</v>
      </c>
      <c r="K10800" s="202">
        <v>1.5</v>
      </c>
      <c r="L10800" s="285" t="s">
        <v>15158</v>
      </c>
      <c r="M10800" s="223"/>
      <c r="N10800" s="203"/>
      <c r="O10800" s="222" t="s">
        <v>326</v>
      </c>
    </row>
    <row r="10801" spans="1:15" ht="29.25" customHeight="1">
      <c r="A10801" s="221" t="s">
        <v>2861</v>
      </c>
      <c r="B10801" s="221" t="s">
        <v>412</v>
      </c>
      <c r="C10801" s="222" t="s">
        <v>274</v>
      </c>
      <c r="D10801" s="222" t="s">
        <v>413</v>
      </c>
      <c r="E10801" s="199" t="s">
        <v>178</v>
      </c>
      <c r="F10801" s="200"/>
      <c r="G10801" s="200"/>
      <c r="H10801" s="200"/>
      <c r="I10801" s="200">
        <v>46027</v>
      </c>
      <c r="J10801" s="143">
        <f t="shared" si="168"/>
        <v>46027</v>
      </c>
      <c r="K10801" s="202">
        <v>1.5</v>
      </c>
      <c r="L10801" s="285" t="s">
        <v>742</v>
      </c>
      <c r="M10801" s="223"/>
      <c r="N10801" s="203"/>
      <c r="O10801" s="222" t="s">
        <v>326</v>
      </c>
    </row>
    <row r="10802" spans="1:15" ht="29.25" customHeight="1">
      <c r="A10802" s="221" t="s">
        <v>2861</v>
      </c>
      <c r="B10802" s="221" t="s">
        <v>412</v>
      </c>
      <c r="C10802" s="222" t="s">
        <v>274</v>
      </c>
      <c r="D10802" s="222" t="s">
        <v>413</v>
      </c>
      <c r="E10802" s="199" t="s">
        <v>166</v>
      </c>
      <c r="F10802" s="200"/>
      <c r="G10802" s="200"/>
      <c r="H10802" s="200"/>
      <c r="I10802" s="200">
        <v>46028</v>
      </c>
      <c r="J10802" s="143">
        <f t="shared" si="168"/>
        <v>46028</v>
      </c>
      <c r="K10802" s="202">
        <v>6</v>
      </c>
      <c r="L10802" s="285" t="s">
        <v>15159</v>
      </c>
      <c r="M10802" s="223"/>
      <c r="N10802" s="203"/>
      <c r="O10802" s="222" t="s">
        <v>326</v>
      </c>
    </row>
    <row r="10803" spans="1:15" ht="29.25" customHeight="1">
      <c r="A10803" s="221" t="s">
        <v>2861</v>
      </c>
      <c r="B10803" s="221" t="s">
        <v>412</v>
      </c>
      <c r="C10803" s="222" t="s">
        <v>274</v>
      </c>
      <c r="D10803" s="222" t="s">
        <v>413</v>
      </c>
      <c r="E10803" s="199" t="s">
        <v>166</v>
      </c>
      <c r="F10803" s="200"/>
      <c r="G10803" s="200"/>
      <c r="H10803" s="200"/>
      <c r="I10803" s="200">
        <v>46028</v>
      </c>
      <c r="J10803" s="143">
        <f t="shared" si="168"/>
        <v>46028</v>
      </c>
      <c r="K10803" s="202">
        <v>2</v>
      </c>
      <c r="L10803" s="285" t="s">
        <v>15160</v>
      </c>
      <c r="M10803" s="223"/>
      <c r="N10803" s="203"/>
      <c r="O10803" s="222" t="s">
        <v>326</v>
      </c>
    </row>
    <row r="10804" spans="1:15" ht="29.25" customHeight="1">
      <c r="A10804" s="221" t="s">
        <v>2861</v>
      </c>
      <c r="B10804" s="221" t="s">
        <v>412</v>
      </c>
      <c r="C10804" s="222" t="s">
        <v>274</v>
      </c>
      <c r="D10804" s="222" t="s">
        <v>413</v>
      </c>
      <c r="E10804" s="199" t="s">
        <v>166</v>
      </c>
      <c r="F10804" s="200"/>
      <c r="G10804" s="200"/>
      <c r="H10804" s="200"/>
      <c r="I10804" s="200">
        <v>46029</v>
      </c>
      <c r="J10804" s="143">
        <f t="shared" si="168"/>
        <v>46029</v>
      </c>
      <c r="K10804" s="202">
        <v>3</v>
      </c>
      <c r="L10804" s="285" t="s">
        <v>15161</v>
      </c>
      <c r="M10804" s="223"/>
      <c r="N10804" s="203"/>
      <c r="O10804" s="222" t="s">
        <v>326</v>
      </c>
    </row>
    <row r="10805" spans="1:15" ht="29.25" customHeight="1">
      <c r="A10805" s="221" t="s">
        <v>2861</v>
      </c>
      <c r="B10805" s="221" t="s">
        <v>412</v>
      </c>
      <c r="C10805" s="222" t="s">
        <v>274</v>
      </c>
      <c r="D10805" s="222" t="s">
        <v>413</v>
      </c>
      <c r="E10805" s="199" t="s">
        <v>166</v>
      </c>
      <c r="F10805" s="200"/>
      <c r="G10805" s="200"/>
      <c r="H10805" s="200"/>
      <c r="I10805" s="200">
        <v>46029</v>
      </c>
      <c r="J10805" s="143">
        <f t="shared" si="168"/>
        <v>46029</v>
      </c>
      <c r="K10805" s="202">
        <v>2</v>
      </c>
      <c r="L10805" s="285" t="s">
        <v>15162</v>
      </c>
      <c r="M10805" s="223"/>
      <c r="N10805" s="203"/>
      <c r="O10805" s="222" t="s">
        <v>326</v>
      </c>
    </row>
    <row r="10806" spans="1:15" ht="29.25" customHeight="1">
      <c r="A10806" s="221" t="s">
        <v>2861</v>
      </c>
      <c r="B10806" s="221" t="s">
        <v>412</v>
      </c>
      <c r="C10806" s="222" t="s">
        <v>274</v>
      </c>
      <c r="D10806" s="222" t="s">
        <v>413</v>
      </c>
      <c r="E10806" s="199" t="s">
        <v>166</v>
      </c>
      <c r="F10806" s="200"/>
      <c r="G10806" s="200"/>
      <c r="H10806" s="200"/>
      <c r="I10806" s="200">
        <v>46029</v>
      </c>
      <c r="J10806" s="143">
        <f t="shared" si="168"/>
        <v>46029</v>
      </c>
      <c r="K10806" s="202">
        <v>3</v>
      </c>
      <c r="L10806" s="285" t="s">
        <v>15163</v>
      </c>
      <c r="M10806" s="223"/>
      <c r="N10806" s="203"/>
      <c r="O10806" s="222" t="s">
        <v>326</v>
      </c>
    </row>
    <row r="10807" spans="1:15" ht="29.25" customHeight="1">
      <c r="A10807" s="221" t="s">
        <v>2861</v>
      </c>
      <c r="B10807" s="221" t="s">
        <v>412</v>
      </c>
      <c r="C10807" s="222" t="s">
        <v>274</v>
      </c>
      <c r="D10807" s="222" t="s">
        <v>413</v>
      </c>
      <c r="E10807" s="199" t="s">
        <v>166</v>
      </c>
      <c r="F10807" s="200"/>
      <c r="G10807" s="200"/>
      <c r="H10807" s="200"/>
      <c r="I10807" s="200">
        <v>46030</v>
      </c>
      <c r="J10807" s="143">
        <f t="shared" si="168"/>
        <v>46030</v>
      </c>
      <c r="K10807" s="202">
        <v>2</v>
      </c>
      <c r="L10807" s="285" t="s">
        <v>15883</v>
      </c>
      <c r="M10807" s="223"/>
      <c r="N10807" s="203"/>
      <c r="O10807" s="222" t="s">
        <v>326</v>
      </c>
    </row>
    <row r="10808" spans="1:15" ht="29.25" customHeight="1">
      <c r="A10808" s="221" t="s">
        <v>2861</v>
      </c>
      <c r="B10808" s="221" t="s">
        <v>412</v>
      </c>
      <c r="C10808" s="222" t="s">
        <v>274</v>
      </c>
      <c r="D10808" s="222" t="s">
        <v>413</v>
      </c>
      <c r="E10808" s="199" t="s">
        <v>166</v>
      </c>
      <c r="F10808" s="200"/>
      <c r="G10808" s="200"/>
      <c r="H10808" s="200"/>
      <c r="I10808" s="200">
        <v>46030</v>
      </c>
      <c r="J10808" s="143">
        <f t="shared" si="168"/>
        <v>46030</v>
      </c>
      <c r="K10808" s="202">
        <v>1.5</v>
      </c>
      <c r="L10808" s="285" t="s">
        <v>15884</v>
      </c>
      <c r="M10808" s="223"/>
      <c r="N10808" s="203"/>
      <c r="O10808" s="222" t="s">
        <v>326</v>
      </c>
    </row>
    <row r="10809" spans="1:15" ht="29.25" customHeight="1">
      <c r="A10809" s="221" t="s">
        <v>2861</v>
      </c>
      <c r="B10809" s="221" t="s">
        <v>412</v>
      </c>
      <c r="C10809" s="222" t="s">
        <v>274</v>
      </c>
      <c r="D10809" s="222" t="s">
        <v>413</v>
      </c>
      <c r="E10809" s="199" t="s">
        <v>178</v>
      </c>
      <c r="F10809" s="200"/>
      <c r="G10809" s="200"/>
      <c r="H10809" s="200"/>
      <c r="I10809" s="200">
        <v>46030</v>
      </c>
      <c r="J10809" s="143">
        <f t="shared" si="168"/>
        <v>46030</v>
      </c>
      <c r="K10809" s="202">
        <v>1</v>
      </c>
      <c r="L10809" s="285" t="s">
        <v>11709</v>
      </c>
      <c r="M10809" s="223"/>
      <c r="N10809" s="203"/>
      <c r="O10809" s="222" t="s">
        <v>326</v>
      </c>
    </row>
    <row r="10810" spans="1:15" ht="29.25" customHeight="1">
      <c r="A10810" s="221" t="s">
        <v>2861</v>
      </c>
      <c r="B10810" s="221" t="s">
        <v>412</v>
      </c>
      <c r="C10810" s="222" t="s">
        <v>274</v>
      </c>
      <c r="D10810" s="222" t="s">
        <v>413</v>
      </c>
      <c r="E10810" s="199" t="s">
        <v>166</v>
      </c>
      <c r="F10810" s="200"/>
      <c r="G10810" s="200"/>
      <c r="H10810" s="200"/>
      <c r="I10810" s="200">
        <v>46030</v>
      </c>
      <c r="J10810" s="143">
        <f t="shared" si="168"/>
        <v>46030</v>
      </c>
      <c r="K10810" s="202">
        <v>2.5</v>
      </c>
      <c r="L10810" s="285" t="s">
        <v>15885</v>
      </c>
      <c r="M10810" s="223"/>
      <c r="N10810" s="203"/>
      <c r="O10810" s="222" t="s">
        <v>326</v>
      </c>
    </row>
    <row r="10811" spans="1:15" ht="29.25" customHeight="1">
      <c r="A10811" s="221" t="s">
        <v>2861</v>
      </c>
      <c r="B10811" s="221" t="s">
        <v>412</v>
      </c>
      <c r="C10811" s="222" t="s">
        <v>274</v>
      </c>
      <c r="D10811" s="222" t="s">
        <v>413</v>
      </c>
      <c r="E10811" s="199" t="s">
        <v>178</v>
      </c>
      <c r="F10811" s="200"/>
      <c r="G10811" s="200"/>
      <c r="H10811" s="200"/>
      <c r="I10811" s="200">
        <v>46030</v>
      </c>
      <c r="J10811" s="143">
        <f t="shared" si="168"/>
        <v>46030</v>
      </c>
      <c r="K10811" s="202">
        <v>1</v>
      </c>
      <c r="L10811" s="285" t="s">
        <v>10011</v>
      </c>
      <c r="M10811" s="223"/>
      <c r="N10811" s="203"/>
      <c r="O10811" s="222" t="s">
        <v>326</v>
      </c>
    </row>
    <row r="10812" spans="1:15" ht="29.25" customHeight="1">
      <c r="A10812" s="221" t="s">
        <v>2861</v>
      </c>
      <c r="B10812" s="221" t="s">
        <v>412</v>
      </c>
      <c r="C10812" s="222" t="s">
        <v>274</v>
      </c>
      <c r="D10812" s="222" t="s">
        <v>413</v>
      </c>
      <c r="E10812" s="199" t="s">
        <v>166</v>
      </c>
      <c r="F10812" s="200"/>
      <c r="G10812" s="200"/>
      <c r="H10812" s="200"/>
      <c r="I10812" s="200">
        <v>46031</v>
      </c>
      <c r="J10812" s="143">
        <f t="shared" si="168"/>
        <v>46031</v>
      </c>
      <c r="K10812" s="202">
        <v>1.5</v>
      </c>
      <c r="L10812" s="285" t="s">
        <v>15886</v>
      </c>
      <c r="M10812" s="223"/>
      <c r="N10812" s="203"/>
      <c r="O10812" s="222" t="s">
        <v>326</v>
      </c>
    </row>
    <row r="10813" spans="1:15" ht="29.25" customHeight="1">
      <c r="A10813" s="221" t="s">
        <v>2861</v>
      </c>
      <c r="B10813" s="221" t="s">
        <v>412</v>
      </c>
      <c r="C10813" s="222" t="s">
        <v>274</v>
      </c>
      <c r="D10813" s="222" t="s">
        <v>413</v>
      </c>
      <c r="E10813" s="199" t="s">
        <v>166</v>
      </c>
      <c r="F10813" s="200"/>
      <c r="G10813" s="200"/>
      <c r="H10813" s="200"/>
      <c r="I10813" s="200">
        <v>46031</v>
      </c>
      <c r="J10813" s="143">
        <f t="shared" si="168"/>
        <v>46031</v>
      </c>
      <c r="K10813" s="202">
        <v>2</v>
      </c>
      <c r="L10813" s="285" t="s">
        <v>15887</v>
      </c>
      <c r="M10813" s="223"/>
      <c r="N10813" s="203"/>
      <c r="O10813" s="222" t="s">
        <v>326</v>
      </c>
    </row>
    <row r="10814" spans="1:15" ht="29.25" customHeight="1">
      <c r="A10814" s="221" t="s">
        <v>2861</v>
      </c>
      <c r="B10814" s="221" t="s">
        <v>412</v>
      </c>
      <c r="C10814" s="222" t="s">
        <v>274</v>
      </c>
      <c r="D10814" s="222" t="s">
        <v>413</v>
      </c>
      <c r="E10814" s="199" t="s">
        <v>166</v>
      </c>
      <c r="F10814" s="200"/>
      <c r="G10814" s="200"/>
      <c r="H10814" s="200"/>
      <c r="I10814" s="200">
        <v>46031</v>
      </c>
      <c r="J10814" s="143">
        <f t="shared" si="168"/>
        <v>46031</v>
      </c>
      <c r="K10814" s="202">
        <v>2</v>
      </c>
      <c r="L10814" s="285" t="s">
        <v>15888</v>
      </c>
      <c r="M10814" s="223"/>
      <c r="N10814" s="203"/>
      <c r="O10814" s="222" t="s">
        <v>326</v>
      </c>
    </row>
    <row r="10815" spans="1:15" ht="29.25" customHeight="1">
      <c r="A10815" s="221" t="s">
        <v>2861</v>
      </c>
      <c r="B10815" s="221" t="s">
        <v>412</v>
      </c>
      <c r="C10815" s="222" t="s">
        <v>274</v>
      </c>
      <c r="D10815" s="222" t="s">
        <v>413</v>
      </c>
      <c r="E10815" s="199" t="s">
        <v>178</v>
      </c>
      <c r="F10815" s="200"/>
      <c r="G10815" s="200"/>
      <c r="H10815" s="200"/>
      <c r="I10815" s="200">
        <v>46034</v>
      </c>
      <c r="J10815" s="143">
        <f t="shared" si="168"/>
        <v>46034</v>
      </c>
      <c r="K10815" s="202">
        <v>1</v>
      </c>
      <c r="L10815" s="285" t="s">
        <v>15889</v>
      </c>
      <c r="M10815" s="223"/>
      <c r="N10815" s="203"/>
      <c r="O10815" s="222" t="s">
        <v>326</v>
      </c>
    </row>
    <row r="10816" spans="1:15" ht="29.25" customHeight="1">
      <c r="A10816" s="221" t="s">
        <v>2861</v>
      </c>
      <c r="B10816" s="221" t="s">
        <v>412</v>
      </c>
      <c r="C10816" s="222" t="s">
        <v>274</v>
      </c>
      <c r="D10816" s="222" t="s">
        <v>413</v>
      </c>
      <c r="E10816" s="199" t="s">
        <v>178</v>
      </c>
      <c r="F10816" s="200"/>
      <c r="G10816" s="200"/>
      <c r="H10816" s="200"/>
      <c r="I10816" s="200">
        <v>46034</v>
      </c>
      <c r="J10816" s="143">
        <f t="shared" si="168"/>
        <v>46034</v>
      </c>
      <c r="K10816" s="202">
        <v>1.5</v>
      </c>
      <c r="L10816" s="285" t="s">
        <v>15890</v>
      </c>
      <c r="M10816" s="223"/>
      <c r="N10816" s="203"/>
      <c r="O10816" s="222" t="s">
        <v>326</v>
      </c>
    </row>
    <row r="10817" spans="1:15" ht="29.25" customHeight="1">
      <c r="A10817" s="221" t="s">
        <v>2861</v>
      </c>
      <c r="B10817" s="221" t="s">
        <v>412</v>
      </c>
      <c r="C10817" s="222" t="s">
        <v>274</v>
      </c>
      <c r="D10817" s="222" t="s">
        <v>413</v>
      </c>
      <c r="E10817" s="199" t="s">
        <v>166</v>
      </c>
      <c r="F10817" s="200"/>
      <c r="G10817" s="200"/>
      <c r="H10817" s="200"/>
      <c r="I10817" s="200">
        <v>46034</v>
      </c>
      <c r="J10817" s="143">
        <f t="shared" si="168"/>
        <v>46034</v>
      </c>
      <c r="K10817" s="202">
        <v>4.5</v>
      </c>
      <c r="L10817" s="285" t="s">
        <v>15891</v>
      </c>
      <c r="M10817" s="223"/>
      <c r="N10817" s="203"/>
      <c r="O10817" s="222" t="s">
        <v>326</v>
      </c>
    </row>
    <row r="10818" spans="1:15" ht="29.25" customHeight="1">
      <c r="A10818" s="221" t="s">
        <v>2861</v>
      </c>
      <c r="B10818" s="221" t="s">
        <v>412</v>
      </c>
      <c r="C10818" s="222" t="s">
        <v>274</v>
      </c>
      <c r="D10818" s="222" t="s">
        <v>413</v>
      </c>
      <c r="E10818" s="199" t="s">
        <v>166</v>
      </c>
      <c r="F10818" s="200"/>
      <c r="G10818" s="200"/>
      <c r="H10818" s="200"/>
      <c r="I10818" s="200">
        <v>46034</v>
      </c>
      <c r="J10818" s="143">
        <f t="shared" si="168"/>
        <v>46034</v>
      </c>
      <c r="K10818" s="202">
        <v>1</v>
      </c>
      <c r="L10818" s="285" t="s">
        <v>15892</v>
      </c>
      <c r="M10818" s="223"/>
      <c r="N10818" s="203"/>
      <c r="O10818" s="222" t="s">
        <v>326</v>
      </c>
    </row>
    <row r="10819" spans="1:15" ht="29.25" customHeight="1">
      <c r="A10819" s="221" t="s">
        <v>2861</v>
      </c>
      <c r="B10819" s="221" t="s">
        <v>412</v>
      </c>
      <c r="C10819" s="222" t="s">
        <v>274</v>
      </c>
      <c r="D10819" s="222" t="s">
        <v>413</v>
      </c>
      <c r="E10819" s="199" t="s">
        <v>166</v>
      </c>
      <c r="F10819" s="200"/>
      <c r="G10819" s="200"/>
      <c r="H10819" s="200"/>
      <c r="I10819" s="200">
        <v>46035</v>
      </c>
      <c r="J10819" s="143">
        <f t="shared" ref="J10819:J10882" si="169">I10819</f>
        <v>46035</v>
      </c>
      <c r="K10819" s="202">
        <v>1</v>
      </c>
      <c r="L10819" s="285" t="s">
        <v>15893</v>
      </c>
      <c r="M10819" s="223"/>
      <c r="N10819" s="203"/>
      <c r="O10819" s="222" t="s">
        <v>326</v>
      </c>
    </row>
    <row r="10820" spans="1:15" ht="29.25" customHeight="1">
      <c r="A10820" s="221" t="s">
        <v>2861</v>
      </c>
      <c r="B10820" s="221" t="s">
        <v>412</v>
      </c>
      <c r="C10820" s="222" t="s">
        <v>274</v>
      </c>
      <c r="D10820" s="222" t="s">
        <v>413</v>
      </c>
      <c r="E10820" s="199" t="s">
        <v>166</v>
      </c>
      <c r="F10820" s="200"/>
      <c r="G10820" s="200"/>
      <c r="H10820" s="200"/>
      <c r="I10820" s="200">
        <v>46035</v>
      </c>
      <c r="J10820" s="143">
        <f t="shared" si="169"/>
        <v>46035</v>
      </c>
      <c r="K10820" s="202">
        <v>7</v>
      </c>
      <c r="L10820" s="285" t="s">
        <v>15894</v>
      </c>
      <c r="M10820" s="223"/>
      <c r="N10820" s="203"/>
      <c r="O10820" s="222" t="s">
        <v>326</v>
      </c>
    </row>
    <row r="10821" spans="1:15" ht="29.25" customHeight="1">
      <c r="A10821" s="221" t="s">
        <v>2861</v>
      </c>
      <c r="B10821" s="221" t="s">
        <v>412</v>
      </c>
      <c r="C10821" s="222" t="s">
        <v>274</v>
      </c>
      <c r="D10821" s="222" t="s">
        <v>413</v>
      </c>
      <c r="E10821" s="199" t="s">
        <v>166</v>
      </c>
      <c r="F10821" s="200"/>
      <c r="G10821" s="200"/>
      <c r="H10821" s="200"/>
      <c r="I10821" s="200">
        <v>46036</v>
      </c>
      <c r="J10821" s="143">
        <f t="shared" si="169"/>
        <v>46036</v>
      </c>
      <c r="K10821" s="202">
        <v>8</v>
      </c>
      <c r="L10821" s="285" t="s">
        <v>15895</v>
      </c>
      <c r="M10821" s="223"/>
      <c r="N10821" s="203"/>
      <c r="O10821" s="222" t="s">
        <v>326</v>
      </c>
    </row>
    <row r="10822" spans="1:15" ht="29.25" customHeight="1">
      <c r="A10822" s="221" t="s">
        <v>2861</v>
      </c>
      <c r="B10822" s="221" t="s">
        <v>412</v>
      </c>
      <c r="C10822" s="222" t="s">
        <v>274</v>
      </c>
      <c r="D10822" s="222" t="s">
        <v>413</v>
      </c>
      <c r="E10822" s="199" t="s">
        <v>166</v>
      </c>
      <c r="F10822" s="200"/>
      <c r="G10822" s="200"/>
      <c r="H10822" s="200"/>
      <c r="I10822" s="200">
        <v>46037</v>
      </c>
      <c r="J10822" s="143">
        <f t="shared" si="169"/>
        <v>46037</v>
      </c>
      <c r="K10822" s="202">
        <v>5</v>
      </c>
      <c r="L10822" s="285" t="s">
        <v>16164</v>
      </c>
      <c r="M10822" s="223"/>
      <c r="N10822" s="203"/>
      <c r="O10822" s="222" t="s">
        <v>326</v>
      </c>
    </row>
    <row r="10823" spans="1:15" ht="29.25" customHeight="1">
      <c r="A10823" s="221" t="s">
        <v>2861</v>
      </c>
      <c r="B10823" s="221" t="s">
        <v>412</v>
      </c>
      <c r="C10823" s="222" t="s">
        <v>274</v>
      </c>
      <c r="D10823" s="222" t="s">
        <v>413</v>
      </c>
      <c r="E10823" s="199" t="s">
        <v>178</v>
      </c>
      <c r="F10823" s="200"/>
      <c r="G10823" s="200"/>
      <c r="H10823" s="200"/>
      <c r="I10823" s="200">
        <v>46037</v>
      </c>
      <c r="J10823" s="143">
        <f t="shared" si="169"/>
        <v>46037</v>
      </c>
      <c r="K10823" s="202">
        <v>0.5</v>
      </c>
      <c r="L10823" s="285" t="s">
        <v>10011</v>
      </c>
      <c r="M10823" s="223"/>
      <c r="N10823" s="203"/>
      <c r="O10823" s="222" t="s">
        <v>326</v>
      </c>
    </row>
    <row r="10824" spans="1:15" ht="29.25" customHeight="1">
      <c r="A10824" s="221" t="s">
        <v>2861</v>
      </c>
      <c r="B10824" s="221" t="s">
        <v>412</v>
      </c>
      <c r="C10824" s="222" t="s">
        <v>274</v>
      </c>
      <c r="D10824" s="222" t="s">
        <v>413</v>
      </c>
      <c r="E10824" s="199" t="s">
        <v>166</v>
      </c>
      <c r="F10824" s="200"/>
      <c r="G10824" s="200"/>
      <c r="H10824" s="200"/>
      <c r="I10824" s="200">
        <v>46037</v>
      </c>
      <c r="J10824" s="143">
        <f t="shared" si="169"/>
        <v>46037</v>
      </c>
      <c r="K10824" s="202">
        <v>2</v>
      </c>
      <c r="L10824" s="285" t="s">
        <v>16165</v>
      </c>
      <c r="M10824" s="223"/>
      <c r="N10824" s="203"/>
      <c r="O10824" s="222" t="s">
        <v>326</v>
      </c>
    </row>
    <row r="10825" spans="1:15" ht="29.25" customHeight="1">
      <c r="A10825" s="221" t="s">
        <v>2861</v>
      </c>
      <c r="B10825" s="221" t="s">
        <v>412</v>
      </c>
      <c r="C10825" s="222" t="s">
        <v>274</v>
      </c>
      <c r="D10825" s="222" t="s">
        <v>413</v>
      </c>
      <c r="E10825" s="199" t="s">
        <v>178</v>
      </c>
      <c r="F10825" s="200"/>
      <c r="G10825" s="200"/>
      <c r="H10825" s="200"/>
      <c r="I10825" s="200">
        <v>46037</v>
      </c>
      <c r="J10825" s="143">
        <f t="shared" si="169"/>
        <v>46037</v>
      </c>
      <c r="K10825" s="202">
        <v>0.5</v>
      </c>
      <c r="L10825" s="285" t="s">
        <v>16166</v>
      </c>
      <c r="M10825" s="223"/>
      <c r="N10825" s="203"/>
      <c r="O10825" s="222" t="s">
        <v>326</v>
      </c>
    </row>
    <row r="10826" spans="1:15" ht="29.25" customHeight="1">
      <c r="A10826" s="221" t="s">
        <v>2861</v>
      </c>
      <c r="B10826" s="221" t="s">
        <v>412</v>
      </c>
      <c r="C10826" s="222" t="s">
        <v>274</v>
      </c>
      <c r="D10826" s="222" t="s">
        <v>413</v>
      </c>
      <c r="E10826" s="199" t="s">
        <v>166</v>
      </c>
      <c r="F10826" s="200"/>
      <c r="G10826" s="200"/>
      <c r="H10826" s="200"/>
      <c r="I10826" s="200">
        <v>46038</v>
      </c>
      <c r="J10826" s="143">
        <f t="shared" si="169"/>
        <v>46038</v>
      </c>
      <c r="K10826" s="202">
        <v>1.5</v>
      </c>
      <c r="L10826" s="285" t="s">
        <v>16167</v>
      </c>
      <c r="M10826" s="223"/>
      <c r="N10826" s="203"/>
      <c r="O10826" s="222" t="s">
        <v>326</v>
      </c>
    </row>
    <row r="10827" spans="1:15" ht="29.25" customHeight="1">
      <c r="A10827" s="221" t="s">
        <v>2861</v>
      </c>
      <c r="B10827" s="221" t="s">
        <v>412</v>
      </c>
      <c r="C10827" s="222" t="s">
        <v>274</v>
      </c>
      <c r="D10827" s="222" t="s">
        <v>413</v>
      </c>
      <c r="E10827" s="199" t="s">
        <v>166</v>
      </c>
      <c r="F10827" s="200"/>
      <c r="G10827" s="200"/>
      <c r="H10827" s="200"/>
      <c r="I10827" s="200">
        <v>46038</v>
      </c>
      <c r="J10827" s="143">
        <f t="shared" si="169"/>
        <v>46038</v>
      </c>
      <c r="K10827" s="202">
        <v>4</v>
      </c>
      <c r="L10827" s="285" t="s">
        <v>16168</v>
      </c>
      <c r="M10827" s="223"/>
      <c r="N10827" s="203"/>
      <c r="O10827" s="222" t="s">
        <v>326</v>
      </c>
    </row>
    <row r="10828" spans="1:15" ht="29.25" customHeight="1">
      <c r="A10828" s="221" t="s">
        <v>2861</v>
      </c>
      <c r="B10828" s="221" t="s">
        <v>412</v>
      </c>
      <c r="C10828" s="222" t="s">
        <v>274</v>
      </c>
      <c r="D10828" s="222" t="s">
        <v>413</v>
      </c>
      <c r="E10828" s="199" t="s">
        <v>166</v>
      </c>
      <c r="F10828" s="200"/>
      <c r="G10828" s="200"/>
      <c r="H10828" s="200"/>
      <c r="I10828" s="200">
        <v>46038</v>
      </c>
      <c r="J10828" s="143">
        <f t="shared" si="169"/>
        <v>46038</v>
      </c>
      <c r="K10828" s="202">
        <v>2.5</v>
      </c>
      <c r="L10828" s="285" t="s">
        <v>16169</v>
      </c>
      <c r="M10828" s="223"/>
      <c r="N10828" s="203"/>
      <c r="O10828" s="222" t="s">
        <v>326</v>
      </c>
    </row>
    <row r="10829" spans="1:15" ht="29.25" customHeight="1">
      <c r="A10829" s="221" t="s">
        <v>2861</v>
      </c>
      <c r="B10829" s="221" t="s">
        <v>412</v>
      </c>
      <c r="C10829" s="222" t="s">
        <v>274</v>
      </c>
      <c r="D10829" s="222" t="s">
        <v>413</v>
      </c>
      <c r="E10829" s="199" t="s">
        <v>166</v>
      </c>
      <c r="F10829" s="200"/>
      <c r="G10829" s="200"/>
      <c r="H10829" s="200"/>
      <c r="I10829" s="200">
        <v>46042</v>
      </c>
      <c r="J10829" s="143">
        <f t="shared" si="169"/>
        <v>46042</v>
      </c>
      <c r="K10829" s="202">
        <v>8</v>
      </c>
      <c r="L10829" s="285" t="s">
        <v>16170</v>
      </c>
      <c r="M10829" s="223"/>
      <c r="N10829" s="203"/>
      <c r="O10829" s="222" t="s">
        <v>326</v>
      </c>
    </row>
    <row r="10830" spans="1:15" ht="29.25" customHeight="1">
      <c r="A10830" s="221" t="s">
        <v>2861</v>
      </c>
      <c r="B10830" s="221" t="s">
        <v>412</v>
      </c>
      <c r="C10830" s="222" t="s">
        <v>274</v>
      </c>
      <c r="D10830" s="222" t="s">
        <v>413</v>
      </c>
      <c r="E10830" s="199" t="s">
        <v>166</v>
      </c>
      <c r="F10830" s="200"/>
      <c r="G10830" s="200"/>
      <c r="H10830" s="200"/>
      <c r="I10830" s="200">
        <v>46043</v>
      </c>
      <c r="J10830" s="143">
        <f t="shared" si="169"/>
        <v>46043</v>
      </c>
      <c r="K10830" s="202">
        <v>8</v>
      </c>
      <c r="L10830" s="285" t="s">
        <v>16171</v>
      </c>
      <c r="M10830" s="223"/>
      <c r="N10830" s="203"/>
      <c r="O10830" s="222" t="s">
        <v>326</v>
      </c>
    </row>
    <row r="10831" spans="1:15" ht="29.25" customHeight="1">
      <c r="A10831" s="221" t="s">
        <v>2861</v>
      </c>
      <c r="B10831" s="221" t="s">
        <v>933</v>
      </c>
      <c r="C10831" s="222" t="s">
        <v>262</v>
      </c>
      <c r="D10831" s="222" t="s">
        <v>162</v>
      </c>
      <c r="E10831" s="199" t="s">
        <v>171</v>
      </c>
      <c r="F10831" s="200"/>
      <c r="G10831" s="200"/>
      <c r="H10831" s="200"/>
      <c r="I10831" s="200">
        <v>45754</v>
      </c>
      <c r="J10831" s="143">
        <f t="shared" si="169"/>
        <v>45754</v>
      </c>
      <c r="K10831" s="202">
        <v>1</v>
      </c>
      <c r="L10831" s="285" t="s">
        <v>7044</v>
      </c>
      <c r="M10831" s="223"/>
      <c r="N10831" s="203"/>
      <c r="O10831" s="222" t="s">
        <v>326</v>
      </c>
    </row>
    <row r="10832" spans="1:15" ht="29.25" customHeight="1">
      <c r="A10832" s="221" t="s">
        <v>2861</v>
      </c>
      <c r="B10832" s="221" t="s">
        <v>933</v>
      </c>
      <c r="C10832" s="222" t="s">
        <v>262</v>
      </c>
      <c r="D10832" s="222" t="s">
        <v>162</v>
      </c>
      <c r="E10832" s="199" t="s">
        <v>171</v>
      </c>
      <c r="F10832" s="200"/>
      <c r="G10832" s="200"/>
      <c r="H10832" s="200"/>
      <c r="I10832" s="200">
        <v>45754</v>
      </c>
      <c r="J10832" s="143">
        <f t="shared" si="169"/>
        <v>45754</v>
      </c>
      <c r="K10832" s="202">
        <v>5</v>
      </c>
      <c r="L10832" s="285" t="s">
        <v>7045</v>
      </c>
      <c r="M10832" s="223"/>
      <c r="N10832" s="203"/>
      <c r="O10832" s="222" t="s">
        <v>326</v>
      </c>
    </row>
    <row r="10833" spans="1:15" ht="29.25" customHeight="1">
      <c r="A10833" s="221" t="s">
        <v>2861</v>
      </c>
      <c r="B10833" s="221" t="s">
        <v>933</v>
      </c>
      <c r="C10833" s="222" t="s">
        <v>262</v>
      </c>
      <c r="D10833" s="222" t="s">
        <v>162</v>
      </c>
      <c r="E10833" s="199" t="s">
        <v>171</v>
      </c>
      <c r="F10833" s="200"/>
      <c r="G10833" s="200"/>
      <c r="H10833" s="200"/>
      <c r="I10833" s="200">
        <v>45754</v>
      </c>
      <c r="J10833" s="143">
        <f t="shared" si="169"/>
        <v>45754</v>
      </c>
      <c r="K10833" s="202">
        <v>2</v>
      </c>
      <c r="L10833" s="284" t="s">
        <v>7046</v>
      </c>
      <c r="M10833" s="223"/>
      <c r="N10833" s="203"/>
      <c r="O10833" s="222" t="s">
        <v>326</v>
      </c>
    </row>
    <row r="10834" spans="1:15" ht="29.25" customHeight="1">
      <c r="A10834" s="221" t="s">
        <v>2861</v>
      </c>
      <c r="B10834" s="221" t="s">
        <v>933</v>
      </c>
      <c r="C10834" s="222" t="s">
        <v>262</v>
      </c>
      <c r="D10834" s="222" t="s">
        <v>162</v>
      </c>
      <c r="E10834" s="199" t="s">
        <v>171</v>
      </c>
      <c r="F10834" s="200"/>
      <c r="G10834" s="200"/>
      <c r="H10834" s="200"/>
      <c r="I10834" s="200">
        <v>45755</v>
      </c>
      <c r="J10834" s="143">
        <f t="shared" si="169"/>
        <v>45755</v>
      </c>
      <c r="K10834" s="202">
        <v>3</v>
      </c>
      <c r="L10834" s="284" t="s">
        <v>7047</v>
      </c>
      <c r="M10834" s="223"/>
      <c r="N10834" s="203"/>
      <c r="O10834" s="222" t="s">
        <v>326</v>
      </c>
    </row>
    <row r="10835" spans="1:15" ht="29.25" customHeight="1">
      <c r="A10835" s="221" t="s">
        <v>2861</v>
      </c>
      <c r="B10835" s="221" t="s">
        <v>933</v>
      </c>
      <c r="C10835" s="222" t="s">
        <v>262</v>
      </c>
      <c r="D10835" s="222" t="s">
        <v>162</v>
      </c>
      <c r="E10835" s="199" t="s">
        <v>171</v>
      </c>
      <c r="F10835" s="200"/>
      <c r="G10835" s="200"/>
      <c r="H10835" s="200"/>
      <c r="I10835" s="200">
        <v>45755</v>
      </c>
      <c r="J10835" s="143">
        <f t="shared" si="169"/>
        <v>45755</v>
      </c>
      <c r="K10835" s="202">
        <v>2</v>
      </c>
      <c r="L10835" s="284" t="s">
        <v>7048</v>
      </c>
      <c r="M10835" s="223"/>
      <c r="N10835" s="203"/>
      <c r="O10835" s="222" t="s">
        <v>326</v>
      </c>
    </row>
    <row r="10836" spans="1:15" ht="29.25" customHeight="1">
      <c r="A10836" s="221" t="s">
        <v>2861</v>
      </c>
      <c r="B10836" s="221" t="s">
        <v>933</v>
      </c>
      <c r="C10836" s="222" t="s">
        <v>262</v>
      </c>
      <c r="D10836" s="222" t="s">
        <v>162</v>
      </c>
      <c r="E10836" s="199" t="s">
        <v>176</v>
      </c>
      <c r="F10836" s="200"/>
      <c r="G10836" s="200"/>
      <c r="H10836" s="200"/>
      <c r="I10836" s="200">
        <v>45755</v>
      </c>
      <c r="J10836" s="143">
        <f t="shared" si="169"/>
        <v>45755</v>
      </c>
      <c r="K10836" s="202">
        <v>2</v>
      </c>
      <c r="L10836" s="284" t="s">
        <v>7049</v>
      </c>
      <c r="M10836" s="223" t="s">
        <v>7050</v>
      </c>
      <c r="N10836" s="203"/>
      <c r="O10836" s="222" t="s">
        <v>326</v>
      </c>
    </row>
    <row r="10837" spans="1:15" ht="29.25" customHeight="1">
      <c r="A10837" s="221" t="s">
        <v>2861</v>
      </c>
      <c r="B10837" s="221" t="s">
        <v>933</v>
      </c>
      <c r="C10837" s="222" t="s">
        <v>262</v>
      </c>
      <c r="D10837" s="222" t="s">
        <v>162</v>
      </c>
      <c r="E10837" s="199" t="s">
        <v>166</v>
      </c>
      <c r="F10837" s="200"/>
      <c r="G10837" s="200"/>
      <c r="H10837" s="200"/>
      <c r="I10837" s="200">
        <v>45755</v>
      </c>
      <c r="J10837" s="143">
        <f t="shared" si="169"/>
        <v>45755</v>
      </c>
      <c r="K10837" s="202">
        <v>1</v>
      </c>
      <c r="L10837" s="285" t="s">
        <v>7051</v>
      </c>
      <c r="M10837" s="223"/>
      <c r="N10837" s="203"/>
      <c r="O10837" s="222" t="s">
        <v>326</v>
      </c>
    </row>
    <row r="10838" spans="1:15" ht="29.25" customHeight="1">
      <c r="A10838" s="221" t="s">
        <v>2861</v>
      </c>
      <c r="B10838" s="221" t="s">
        <v>933</v>
      </c>
      <c r="C10838" s="222" t="s">
        <v>262</v>
      </c>
      <c r="D10838" s="222" t="s">
        <v>162</v>
      </c>
      <c r="E10838" s="199" t="s">
        <v>171</v>
      </c>
      <c r="F10838" s="200"/>
      <c r="G10838" s="200"/>
      <c r="H10838" s="200"/>
      <c r="I10838" s="200">
        <v>45756</v>
      </c>
      <c r="J10838" s="143">
        <f t="shared" si="169"/>
        <v>45756</v>
      </c>
      <c r="K10838" s="202">
        <v>3</v>
      </c>
      <c r="L10838" s="284" t="s">
        <v>7052</v>
      </c>
      <c r="M10838" s="223"/>
      <c r="N10838" s="203"/>
      <c r="O10838" s="222" t="s">
        <v>326</v>
      </c>
    </row>
    <row r="10839" spans="1:15" ht="29.25" customHeight="1">
      <c r="A10839" s="221" t="s">
        <v>2861</v>
      </c>
      <c r="B10839" s="221" t="s">
        <v>933</v>
      </c>
      <c r="C10839" s="222" t="s">
        <v>262</v>
      </c>
      <c r="D10839" s="222" t="s">
        <v>162</v>
      </c>
      <c r="E10839" s="199" t="s">
        <v>166</v>
      </c>
      <c r="F10839" s="200"/>
      <c r="G10839" s="200"/>
      <c r="H10839" s="200"/>
      <c r="I10839" s="200">
        <v>45756</v>
      </c>
      <c r="J10839" s="143">
        <f t="shared" si="169"/>
        <v>45756</v>
      </c>
      <c r="K10839" s="202">
        <v>3</v>
      </c>
      <c r="L10839" s="285" t="s">
        <v>7053</v>
      </c>
      <c r="M10839" s="223"/>
      <c r="N10839" s="203"/>
      <c r="O10839" s="222" t="s">
        <v>326</v>
      </c>
    </row>
    <row r="10840" spans="1:15" ht="29.25" customHeight="1">
      <c r="A10840" s="221" t="s">
        <v>2861</v>
      </c>
      <c r="B10840" s="221" t="s">
        <v>933</v>
      </c>
      <c r="C10840" s="222" t="s">
        <v>262</v>
      </c>
      <c r="D10840" s="222" t="s">
        <v>162</v>
      </c>
      <c r="E10840" s="199" t="s">
        <v>171</v>
      </c>
      <c r="F10840" s="200"/>
      <c r="G10840" s="200"/>
      <c r="H10840" s="200"/>
      <c r="I10840" s="200">
        <v>45756</v>
      </c>
      <c r="J10840" s="143">
        <f t="shared" si="169"/>
        <v>45756</v>
      </c>
      <c r="K10840" s="202">
        <v>2</v>
      </c>
      <c r="L10840" s="285" t="s">
        <v>7045</v>
      </c>
      <c r="M10840" s="223"/>
      <c r="N10840" s="203"/>
      <c r="O10840" s="222" t="s">
        <v>326</v>
      </c>
    </row>
    <row r="10841" spans="1:15" ht="29.25" customHeight="1">
      <c r="A10841" s="221" t="s">
        <v>2861</v>
      </c>
      <c r="B10841" s="221" t="s">
        <v>933</v>
      </c>
      <c r="C10841" s="222" t="s">
        <v>262</v>
      </c>
      <c r="D10841" s="222" t="s">
        <v>162</v>
      </c>
      <c r="E10841" s="199" t="s">
        <v>178</v>
      </c>
      <c r="F10841" s="200"/>
      <c r="G10841" s="200"/>
      <c r="H10841" s="200"/>
      <c r="I10841" s="200">
        <v>45757</v>
      </c>
      <c r="J10841" s="143">
        <f t="shared" si="169"/>
        <v>45757</v>
      </c>
      <c r="K10841" s="202">
        <v>0.5</v>
      </c>
      <c r="L10841" s="285" t="s">
        <v>7254</v>
      </c>
      <c r="M10841" s="223"/>
      <c r="N10841" s="203"/>
      <c r="O10841" s="222" t="s">
        <v>326</v>
      </c>
    </row>
    <row r="10842" spans="1:15" ht="29.25" customHeight="1">
      <c r="A10842" s="221" t="s">
        <v>2861</v>
      </c>
      <c r="B10842" s="221" t="s">
        <v>933</v>
      </c>
      <c r="C10842" s="222" t="s">
        <v>262</v>
      </c>
      <c r="D10842" s="222" t="s">
        <v>162</v>
      </c>
      <c r="E10842" s="199" t="s">
        <v>176</v>
      </c>
      <c r="F10842" s="200"/>
      <c r="G10842" s="200"/>
      <c r="H10842" s="200"/>
      <c r="I10842" s="200">
        <v>45757</v>
      </c>
      <c r="J10842" s="143">
        <f t="shared" si="169"/>
        <v>45757</v>
      </c>
      <c r="K10842" s="202">
        <v>6</v>
      </c>
      <c r="L10842" s="284" t="s">
        <v>7255</v>
      </c>
      <c r="M10842" s="223"/>
      <c r="N10842" s="203"/>
      <c r="O10842" s="222" t="s">
        <v>326</v>
      </c>
    </row>
    <row r="10843" spans="1:15" ht="29.25" customHeight="1">
      <c r="A10843" s="221" t="s">
        <v>2861</v>
      </c>
      <c r="B10843" s="221" t="s">
        <v>933</v>
      </c>
      <c r="C10843" s="222" t="s">
        <v>262</v>
      </c>
      <c r="D10843" s="222" t="s">
        <v>162</v>
      </c>
      <c r="E10843" s="199" t="s">
        <v>178</v>
      </c>
      <c r="F10843" s="200"/>
      <c r="G10843" s="200"/>
      <c r="H10843" s="200"/>
      <c r="I10843" s="200">
        <v>45757</v>
      </c>
      <c r="J10843" s="143">
        <f t="shared" si="169"/>
        <v>45757</v>
      </c>
      <c r="K10843" s="202">
        <v>0.5</v>
      </c>
      <c r="L10843" s="285" t="s">
        <v>218</v>
      </c>
      <c r="M10843" s="223"/>
      <c r="N10843" s="203"/>
      <c r="O10843" s="222" t="s">
        <v>326</v>
      </c>
    </row>
    <row r="10844" spans="1:15" ht="29.25" customHeight="1">
      <c r="A10844" s="221" t="s">
        <v>2861</v>
      </c>
      <c r="B10844" s="221" t="s">
        <v>933</v>
      </c>
      <c r="C10844" s="222" t="s">
        <v>262</v>
      </c>
      <c r="D10844" s="222" t="s">
        <v>162</v>
      </c>
      <c r="E10844" s="199" t="s">
        <v>176</v>
      </c>
      <c r="F10844" s="200"/>
      <c r="G10844" s="200"/>
      <c r="H10844" s="200"/>
      <c r="I10844" s="200">
        <v>45758</v>
      </c>
      <c r="J10844" s="143">
        <f t="shared" si="169"/>
        <v>45758</v>
      </c>
      <c r="K10844" s="202">
        <v>0.5</v>
      </c>
      <c r="L10844" s="284" t="s">
        <v>7256</v>
      </c>
      <c r="M10844" s="223" t="s">
        <v>7257</v>
      </c>
      <c r="N10844" s="203"/>
      <c r="O10844" s="222" t="s">
        <v>326</v>
      </c>
    </row>
    <row r="10845" spans="1:15" ht="29.25" customHeight="1">
      <c r="A10845" s="221" t="s">
        <v>2861</v>
      </c>
      <c r="B10845" s="221" t="s">
        <v>933</v>
      </c>
      <c r="C10845" s="222" t="s">
        <v>262</v>
      </c>
      <c r="D10845" s="222" t="s">
        <v>162</v>
      </c>
      <c r="E10845" s="199" t="s">
        <v>171</v>
      </c>
      <c r="F10845" s="200"/>
      <c r="G10845" s="200"/>
      <c r="H10845" s="200"/>
      <c r="I10845" s="200">
        <v>45758</v>
      </c>
      <c r="J10845" s="143">
        <f t="shared" si="169"/>
        <v>45758</v>
      </c>
      <c r="K10845" s="202">
        <v>1.5</v>
      </c>
      <c r="L10845" s="284" t="s">
        <v>7258</v>
      </c>
      <c r="M10845" s="223"/>
      <c r="N10845" s="203"/>
      <c r="O10845" s="222" t="s">
        <v>326</v>
      </c>
    </row>
    <row r="10846" spans="1:15" ht="29.25" customHeight="1">
      <c r="A10846" s="221" t="s">
        <v>2861</v>
      </c>
      <c r="B10846" s="221" t="s">
        <v>933</v>
      </c>
      <c r="C10846" s="222" t="s">
        <v>262</v>
      </c>
      <c r="D10846" s="222" t="s">
        <v>162</v>
      </c>
      <c r="E10846" s="199" t="s">
        <v>166</v>
      </c>
      <c r="F10846" s="200"/>
      <c r="G10846" s="200"/>
      <c r="H10846" s="200"/>
      <c r="I10846" s="200">
        <v>45758</v>
      </c>
      <c r="J10846" s="143">
        <f t="shared" si="169"/>
        <v>45758</v>
      </c>
      <c r="K10846" s="202">
        <v>0.5</v>
      </c>
      <c r="L10846" s="285" t="s">
        <v>7259</v>
      </c>
      <c r="M10846" s="223"/>
      <c r="N10846" s="203"/>
      <c r="O10846" s="222" t="s">
        <v>326</v>
      </c>
    </row>
    <row r="10847" spans="1:15" ht="29.25" customHeight="1">
      <c r="A10847" s="221" t="s">
        <v>2861</v>
      </c>
      <c r="B10847" s="221" t="s">
        <v>933</v>
      </c>
      <c r="C10847" s="222" t="s">
        <v>262</v>
      </c>
      <c r="D10847" s="222" t="s">
        <v>162</v>
      </c>
      <c r="E10847" s="199" t="s">
        <v>171</v>
      </c>
      <c r="F10847" s="200"/>
      <c r="G10847" s="200"/>
      <c r="H10847" s="200"/>
      <c r="I10847" s="200">
        <v>45758</v>
      </c>
      <c r="J10847" s="143">
        <f t="shared" si="169"/>
        <v>45758</v>
      </c>
      <c r="K10847" s="202">
        <v>5.5</v>
      </c>
      <c r="L10847" s="284" t="s">
        <v>7260</v>
      </c>
      <c r="M10847" s="223"/>
      <c r="N10847" s="203"/>
      <c r="O10847" s="222" t="s">
        <v>326</v>
      </c>
    </row>
    <row r="10848" spans="1:15" ht="29.25" customHeight="1">
      <c r="A10848" s="221" t="s">
        <v>2861</v>
      </c>
      <c r="B10848" s="221" t="s">
        <v>933</v>
      </c>
      <c r="C10848" s="222" t="s">
        <v>262</v>
      </c>
      <c r="D10848" s="222" t="s">
        <v>162</v>
      </c>
      <c r="E10848" s="199" t="s">
        <v>166</v>
      </c>
      <c r="F10848" s="200"/>
      <c r="G10848" s="200"/>
      <c r="H10848" s="200"/>
      <c r="I10848" s="200">
        <v>45761</v>
      </c>
      <c r="J10848" s="143">
        <f t="shared" si="169"/>
        <v>45761</v>
      </c>
      <c r="K10848" s="202">
        <v>0.5</v>
      </c>
      <c r="L10848" s="285" t="s">
        <v>7261</v>
      </c>
      <c r="M10848" s="223"/>
      <c r="N10848" s="203"/>
      <c r="O10848" s="222" t="s">
        <v>326</v>
      </c>
    </row>
    <row r="10849" spans="1:15" ht="29.25" customHeight="1">
      <c r="A10849" s="221" t="s">
        <v>2861</v>
      </c>
      <c r="B10849" s="221" t="s">
        <v>933</v>
      </c>
      <c r="C10849" s="222" t="s">
        <v>262</v>
      </c>
      <c r="D10849" s="222" t="s">
        <v>162</v>
      </c>
      <c r="E10849" s="199" t="s">
        <v>171</v>
      </c>
      <c r="F10849" s="200"/>
      <c r="G10849" s="200"/>
      <c r="H10849" s="200"/>
      <c r="I10849" s="200">
        <v>45761</v>
      </c>
      <c r="J10849" s="143">
        <f t="shared" si="169"/>
        <v>45761</v>
      </c>
      <c r="K10849" s="202">
        <v>1</v>
      </c>
      <c r="L10849" s="284" t="s">
        <v>7260</v>
      </c>
      <c r="M10849" s="223"/>
      <c r="N10849" s="203"/>
      <c r="O10849" s="222" t="s">
        <v>326</v>
      </c>
    </row>
    <row r="10850" spans="1:15" ht="29.25" customHeight="1">
      <c r="A10850" s="221" t="s">
        <v>2861</v>
      </c>
      <c r="B10850" s="221" t="s">
        <v>933</v>
      </c>
      <c r="C10850" s="222" t="s">
        <v>262</v>
      </c>
      <c r="D10850" s="222" t="s">
        <v>162</v>
      </c>
      <c r="E10850" s="199" t="s">
        <v>166</v>
      </c>
      <c r="F10850" s="200"/>
      <c r="G10850" s="200"/>
      <c r="H10850" s="200"/>
      <c r="I10850" s="200">
        <v>45761</v>
      </c>
      <c r="J10850" s="143">
        <f t="shared" si="169"/>
        <v>45761</v>
      </c>
      <c r="K10850" s="202">
        <v>2.5</v>
      </c>
      <c r="L10850" s="285" t="s">
        <v>7262</v>
      </c>
      <c r="M10850" s="223"/>
      <c r="N10850" s="203"/>
      <c r="O10850" s="222" t="s">
        <v>326</v>
      </c>
    </row>
    <row r="10851" spans="1:15" ht="29.25" customHeight="1">
      <c r="A10851" s="221" t="s">
        <v>2861</v>
      </c>
      <c r="B10851" s="221" t="s">
        <v>933</v>
      </c>
      <c r="C10851" s="222" t="s">
        <v>262</v>
      </c>
      <c r="D10851" s="222" t="s">
        <v>162</v>
      </c>
      <c r="E10851" s="199" t="s">
        <v>171</v>
      </c>
      <c r="F10851" s="200"/>
      <c r="G10851" s="200"/>
      <c r="H10851" s="200"/>
      <c r="I10851" s="200">
        <v>45761</v>
      </c>
      <c r="J10851" s="143">
        <f t="shared" si="169"/>
        <v>45761</v>
      </c>
      <c r="K10851" s="202">
        <v>0.5</v>
      </c>
      <c r="L10851" s="285" t="s">
        <v>7044</v>
      </c>
      <c r="M10851" s="223"/>
      <c r="N10851" s="203"/>
      <c r="O10851" s="222" t="s">
        <v>326</v>
      </c>
    </row>
    <row r="10852" spans="1:15" ht="29.25" customHeight="1">
      <c r="A10852" s="221" t="s">
        <v>2861</v>
      </c>
      <c r="B10852" s="221" t="s">
        <v>933</v>
      </c>
      <c r="C10852" s="222" t="s">
        <v>262</v>
      </c>
      <c r="D10852" s="222" t="s">
        <v>162</v>
      </c>
      <c r="E10852" s="199" t="s">
        <v>176</v>
      </c>
      <c r="F10852" s="200"/>
      <c r="G10852" s="200"/>
      <c r="H10852" s="200"/>
      <c r="I10852" s="200">
        <v>45761</v>
      </c>
      <c r="J10852" s="143">
        <f t="shared" si="169"/>
        <v>45761</v>
      </c>
      <c r="K10852" s="202">
        <v>4</v>
      </c>
      <c r="L10852" s="284" t="s">
        <v>7263</v>
      </c>
      <c r="M10852" s="223" t="s">
        <v>7264</v>
      </c>
      <c r="N10852" s="203"/>
      <c r="O10852" s="222" t="s">
        <v>326</v>
      </c>
    </row>
    <row r="10853" spans="1:15" ht="29.25" customHeight="1">
      <c r="A10853" s="221" t="s">
        <v>2861</v>
      </c>
      <c r="B10853" s="221" t="s">
        <v>933</v>
      </c>
      <c r="C10853" s="222" t="s">
        <v>262</v>
      </c>
      <c r="D10853" s="222" t="s">
        <v>162</v>
      </c>
      <c r="E10853" s="199" t="s">
        <v>178</v>
      </c>
      <c r="F10853" s="200"/>
      <c r="G10853" s="200"/>
      <c r="H10853" s="200"/>
      <c r="I10853" s="200">
        <v>45761</v>
      </c>
      <c r="J10853" s="143">
        <f t="shared" si="169"/>
        <v>45761</v>
      </c>
      <c r="K10853" s="202">
        <v>1</v>
      </c>
      <c r="L10853" s="285" t="s">
        <v>7265</v>
      </c>
      <c r="M10853" s="223"/>
      <c r="N10853" s="203"/>
      <c r="O10853" s="222" t="s">
        <v>326</v>
      </c>
    </row>
    <row r="10854" spans="1:15" ht="29.25" customHeight="1">
      <c r="A10854" s="221" t="s">
        <v>2861</v>
      </c>
      <c r="B10854" s="221" t="s">
        <v>933</v>
      </c>
      <c r="C10854" s="222" t="s">
        <v>262</v>
      </c>
      <c r="D10854" s="222" t="s">
        <v>162</v>
      </c>
      <c r="E10854" s="199" t="s">
        <v>171</v>
      </c>
      <c r="F10854" s="200"/>
      <c r="G10854" s="200"/>
      <c r="H10854" s="200"/>
      <c r="I10854" s="200">
        <v>45762</v>
      </c>
      <c r="J10854" s="143">
        <f t="shared" si="169"/>
        <v>45762</v>
      </c>
      <c r="K10854" s="202">
        <v>2.5</v>
      </c>
      <c r="L10854" s="284" t="s">
        <v>7266</v>
      </c>
      <c r="M10854" s="223"/>
      <c r="N10854" s="203"/>
      <c r="O10854" s="222" t="s">
        <v>326</v>
      </c>
    </row>
    <row r="10855" spans="1:15" ht="29.25" customHeight="1">
      <c r="A10855" s="221" t="s">
        <v>2861</v>
      </c>
      <c r="B10855" s="221" t="s">
        <v>933</v>
      </c>
      <c r="C10855" s="222" t="s">
        <v>262</v>
      </c>
      <c r="D10855" s="222" t="s">
        <v>162</v>
      </c>
      <c r="E10855" s="199" t="s">
        <v>166</v>
      </c>
      <c r="F10855" s="200"/>
      <c r="G10855" s="200"/>
      <c r="H10855" s="200"/>
      <c r="I10855" s="200">
        <v>45762</v>
      </c>
      <c r="J10855" s="143">
        <f t="shared" si="169"/>
        <v>45762</v>
      </c>
      <c r="K10855" s="202">
        <v>1</v>
      </c>
      <c r="L10855" s="284" t="s">
        <v>7267</v>
      </c>
      <c r="M10855" s="223"/>
      <c r="N10855" s="203"/>
      <c r="O10855" s="222" t="s">
        <v>326</v>
      </c>
    </row>
    <row r="10856" spans="1:15" ht="29.25" customHeight="1">
      <c r="A10856" s="221" t="s">
        <v>2861</v>
      </c>
      <c r="B10856" s="221" t="s">
        <v>933</v>
      </c>
      <c r="C10856" s="222" t="s">
        <v>262</v>
      </c>
      <c r="D10856" s="222" t="s">
        <v>162</v>
      </c>
      <c r="E10856" s="199" t="s">
        <v>166</v>
      </c>
      <c r="F10856" s="200"/>
      <c r="G10856" s="200"/>
      <c r="H10856" s="200"/>
      <c r="I10856" s="200">
        <v>45762</v>
      </c>
      <c r="J10856" s="143">
        <f t="shared" si="169"/>
        <v>45762</v>
      </c>
      <c r="K10856" s="202">
        <v>1.5</v>
      </c>
      <c r="L10856" s="284" t="s">
        <v>7268</v>
      </c>
      <c r="M10856" s="223"/>
      <c r="N10856" s="203"/>
      <c r="O10856" s="222" t="s">
        <v>326</v>
      </c>
    </row>
    <row r="10857" spans="1:15" ht="29.25" customHeight="1">
      <c r="A10857" s="221" t="s">
        <v>2861</v>
      </c>
      <c r="B10857" s="221" t="s">
        <v>933</v>
      </c>
      <c r="C10857" s="222" t="s">
        <v>262</v>
      </c>
      <c r="D10857" s="222" t="s">
        <v>162</v>
      </c>
      <c r="E10857" s="199" t="s">
        <v>171</v>
      </c>
      <c r="F10857" s="200"/>
      <c r="G10857" s="200"/>
      <c r="H10857" s="200"/>
      <c r="I10857" s="200">
        <v>45762</v>
      </c>
      <c r="J10857" s="143">
        <f t="shared" si="169"/>
        <v>45762</v>
      </c>
      <c r="K10857" s="202">
        <v>3</v>
      </c>
      <c r="L10857" s="285" t="s">
        <v>7044</v>
      </c>
      <c r="M10857" s="223"/>
      <c r="N10857" s="203"/>
      <c r="O10857" s="222" t="s">
        <v>326</v>
      </c>
    </row>
    <row r="10858" spans="1:15" ht="29.25" customHeight="1">
      <c r="A10858" s="221" t="s">
        <v>2861</v>
      </c>
      <c r="B10858" s="221" t="s">
        <v>933</v>
      </c>
      <c r="C10858" s="222" t="s">
        <v>262</v>
      </c>
      <c r="D10858" s="222" t="s">
        <v>162</v>
      </c>
      <c r="E10858" s="199" t="s">
        <v>171</v>
      </c>
      <c r="F10858" s="200"/>
      <c r="G10858" s="200"/>
      <c r="H10858" s="200"/>
      <c r="I10858" s="200">
        <v>45763</v>
      </c>
      <c r="J10858" s="143">
        <f t="shared" si="169"/>
        <v>45763</v>
      </c>
      <c r="K10858" s="202">
        <v>3</v>
      </c>
      <c r="L10858" s="285" t="s">
        <v>7044</v>
      </c>
      <c r="M10858" s="223"/>
      <c r="N10858" s="203"/>
      <c r="O10858" s="222" t="s">
        <v>326</v>
      </c>
    </row>
    <row r="10859" spans="1:15" ht="29.25" customHeight="1">
      <c r="A10859" s="221" t="s">
        <v>2861</v>
      </c>
      <c r="B10859" s="221" t="s">
        <v>933</v>
      </c>
      <c r="C10859" s="222" t="s">
        <v>262</v>
      </c>
      <c r="D10859" s="222" t="s">
        <v>162</v>
      </c>
      <c r="E10859" s="199" t="s">
        <v>176</v>
      </c>
      <c r="F10859" s="200"/>
      <c r="G10859" s="200"/>
      <c r="H10859" s="200"/>
      <c r="I10859" s="200">
        <v>45763</v>
      </c>
      <c r="J10859" s="143">
        <f t="shared" si="169"/>
        <v>45763</v>
      </c>
      <c r="K10859" s="202">
        <v>1</v>
      </c>
      <c r="L10859" s="284" t="s">
        <v>7269</v>
      </c>
      <c r="M10859" s="223"/>
      <c r="N10859" s="203"/>
      <c r="O10859" s="222" t="s">
        <v>326</v>
      </c>
    </row>
    <row r="10860" spans="1:15" ht="29.25" customHeight="1">
      <c r="A10860" s="221" t="s">
        <v>2861</v>
      </c>
      <c r="B10860" s="221" t="s">
        <v>933</v>
      </c>
      <c r="C10860" s="222" t="s">
        <v>262</v>
      </c>
      <c r="D10860" s="222" t="s">
        <v>162</v>
      </c>
      <c r="E10860" s="199" t="s">
        <v>166</v>
      </c>
      <c r="F10860" s="200"/>
      <c r="G10860" s="200"/>
      <c r="H10860" s="200"/>
      <c r="I10860" s="200">
        <v>45763</v>
      </c>
      <c r="J10860" s="143">
        <f t="shared" si="169"/>
        <v>45763</v>
      </c>
      <c r="K10860" s="202">
        <v>1</v>
      </c>
      <c r="L10860" s="284" t="s">
        <v>7267</v>
      </c>
      <c r="M10860" s="223"/>
      <c r="N10860" s="203"/>
      <c r="O10860" s="222" t="s">
        <v>326</v>
      </c>
    </row>
    <row r="10861" spans="1:15" ht="29.25" customHeight="1">
      <c r="A10861" s="221" t="s">
        <v>2861</v>
      </c>
      <c r="B10861" s="221" t="s">
        <v>933</v>
      </c>
      <c r="C10861" s="222" t="s">
        <v>262</v>
      </c>
      <c r="D10861" s="222" t="s">
        <v>162</v>
      </c>
      <c r="E10861" s="199" t="s">
        <v>171</v>
      </c>
      <c r="F10861" s="200"/>
      <c r="G10861" s="200"/>
      <c r="H10861" s="200"/>
      <c r="I10861" s="200">
        <v>45763</v>
      </c>
      <c r="J10861" s="143">
        <f t="shared" si="169"/>
        <v>45763</v>
      </c>
      <c r="K10861" s="202">
        <v>3</v>
      </c>
      <c r="L10861" s="285" t="s">
        <v>7270</v>
      </c>
      <c r="M10861" s="223"/>
      <c r="N10861" s="203"/>
      <c r="O10861" s="222" t="s">
        <v>326</v>
      </c>
    </row>
    <row r="10862" spans="1:15" ht="29.25" customHeight="1">
      <c r="A10862" s="221" t="s">
        <v>2861</v>
      </c>
      <c r="B10862" s="221" t="s">
        <v>933</v>
      </c>
      <c r="C10862" s="222" t="s">
        <v>262</v>
      </c>
      <c r="D10862" s="222" t="s">
        <v>162</v>
      </c>
      <c r="E10862" s="199" t="s">
        <v>178</v>
      </c>
      <c r="F10862" s="200"/>
      <c r="G10862" s="200"/>
      <c r="H10862" s="200"/>
      <c r="I10862" s="200">
        <v>45764</v>
      </c>
      <c r="J10862" s="143">
        <f t="shared" si="169"/>
        <v>45764</v>
      </c>
      <c r="K10862" s="202">
        <v>1</v>
      </c>
      <c r="L10862" s="285" t="s">
        <v>218</v>
      </c>
      <c r="M10862" s="223"/>
      <c r="N10862" s="203"/>
      <c r="O10862" s="222" t="s">
        <v>326</v>
      </c>
    </row>
    <row r="10863" spans="1:15" ht="29.25" customHeight="1">
      <c r="A10863" s="221" t="s">
        <v>2861</v>
      </c>
      <c r="B10863" s="221" t="s">
        <v>933</v>
      </c>
      <c r="C10863" s="222" t="s">
        <v>262</v>
      </c>
      <c r="D10863" s="222" t="s">
        <v>162</v>
      </c>
      <c r="E10863" s="199" t="s">
        <v>166</v>
      </c>
      <c r="F10863" s="200"/>
      <c r="G10863" s="200"/>
      <c r="H10863" s="200"/>
      <c r="I10863" s="200">
        <v>45764</v>
      </c>
      <c r="J10863" s="143">
        <f t="shared" si="169"/>
        <v>45764</v>
      </c>
      <c r="K10863" s="202">
        <v>2</v>
      </c>
      <c r="L10863" s="284" t="s">
        <v>7471</v>
      </c>
      <c r="M10863" s="223"/>
      <c r="N10863" s="203"/>
      <c r="O10863" s="222" t="s">
        <v>326</v>
      </c>
    </row>
    <row r="10864" spans="1:15" ht="29.25" customHeight="1">
      <c r="A10864" s="221" t="s">
        <v>2861</v>
      </c>
      <c r="B10864" s="221" t="s">
        <v>933</v>
      </c>
      <c r="C10864" s="222" t="s">
        <v>262</v>
      </c>
      <c r="D10864" s="222" t="s">
        <v>162</v>
      </c>
      <c r="E10864" s="199" t="s">
        <v>171</v>
      </c>
      <c r="F10864" s="200"/>
      <c r="G10864" s="200"/>
      <c r="H10864" s="200"/>
      <c r="I10864" s="200">
        <v>45764</v>
      </c>
      <c r="J10864" s="143">
        <f t="shared" si="169"/>
        <v>45764</v>
      </c>
      <c r="K10864" s="202">
        <v>5</v>
      </c>
      <c r="L10864" s="284" t="s">
        <v>7472</v>
      </c>
      <c r="M10864" s="223"/>
      <c r="N10864" s="203"/>
      <c r="O10864" s="222" t="s">
        <v>326</v>
      </c>
    </row>
    <row r="10865" spans="1:15" ht="29.25" customHeight="1">
      <c r="A10865" s="221" t="s">
        <v>2861</v>
      </c>
      <c r="B10865" s="221" t="s">
        <v>933</v>
      </c>
      <c r="C10865" s="222" t="s">
        <v>262</v>
      </c>
      <c r="D10865" s="222" t="s">
        <v>162</v>
      </c>
      <c r="E10865" s="199" t="s">
        <v>171</v>
      </c>
      <c r="F10865" s="200"/>
      <c r="G10865" s="200"/>
      <c r="H10865" s="200"/>
      <c r="I10865" s="200">
        <v>45765</v>
      </c>
      <c r="J10865" s="143">
        <f t="shared" si="169"/>
        <v>45765</v>
      </c>
      <c r="K10865" s="202">
        <v>8</v>
      </c>
      <c r="L10865" s="284" t="s">
        <v>7473</v>
      </c>
      <c r="M10865" s="223"/>
      <c r="N10865" s="203"/>
      <c r="O10865" s="222" t="s">
        <v>326</v>
      </c>
    </row>
    <row r="10866" spans="1:15" ht="29.25" customHeight="1">
      <c r="A10866" s="221" t="s">
        <v>2861</v>
      </c>
      <c r="B10866" s="221" t="s">
        <v>933</v>
      </c>
      <c r="C10866" s="222" t="s">
        <v>262</v>
      </c>
      <c r="D10866" s="222" t="s">
        <v>162</v>
      </c>
      <c r="E10866" s="199" t="s">
        <v>171</v>
      </c>
      <c r="F10866" s="200"/>
      <c r="G10866" s="200"/>
      <c r="H10866" s="200"/>
      <c r="I10866" s="200">
        <v>45768</v>
      </c>
      <c r="J10866" s="143">
        <f t="shared" si="169"/>
        <v>45768</v>
      </c>
      <c r="K10866" s="202">
        <v>8</v>
      </c>
      <c r="L10866" s="284" t="s">
        <v>7474</v>
      </c>
      <c r="M10866" s="223"/>
      <c r="N10866" s="203"/>
      <c r="O10866" s="222" t="s">
        <v>326</v>
      </c>
    </row>
    <row r="10867" spans="1:15" ht="29.25" customHeight="1">
      <c r="A10867" s="221" t="s">
        <v>2861</v>
      </c>
      <c r="B10867" s="221" t="s">
        <v>933</v>
      </c>
      <c r="C10867" s="222" t="s">
        <v>262</v>
      </c>
      <c r="D10867" s="222" t="s">
        <v>162</v>
      </c>
      <c r="E10867" s="199" t="s">
        <v>171</v>
      </c>
      <c r="F10867" s="200"/>
      <c r="G10867" s="200"/>
      <c r="H10867" s="200"/>
      <c r="I10867" s="200">
        <v>45769</v>
      </c>
      <c r="J10867" s="143">
        <f t="shared" si="169"/>
        <v>45769</v>
      </c>
      <c r="K10867" s="202">
        <v>8</v>
      </c>
      <c r="L10867" s="284" t="s">
        <v>7475</v>
      </c>
      <c r="M10867" s="223"/>
      <c r="N10867" s="203"/>
      <c r="O10867" s="222" t="s">
        <v>326</v>
      </c>
    </row>
    <row r="10868" spans="1:15" ht="29.25" customHeight="1">
      <c r="A10868" s="221" t="s">
        <v>2861</v>
      </c>
      <c r="B10868" s="221" t="s">
        <v>933</v>
      </c>
      <c r="C10868" s="222" t="s">
        <v>262</v>
      </c>
      <c r="D10868" s="222" t="s">
        <v>162</v>
      </c>
      <c r="E10868" s="199" t="s">
        <v>171</v>
      </c>
      <c r="F10868" s="200"/>
      <c r="G10868" s="200"/>
      <c r="H10868" s="200"/>
      <c r="I10868" s="200">
        <v>45770</v>
      </c>
      <c r="J10868" s="143">
        <f t="shared" si="169"/>
        <v>45770</v>
      </c>
      <c r="K10868" s="202">
        <v>7.5</v>
      </c>
      <c r="L10868" s="284" t="s">
        <v>7666</v>
      </c>
      <c r="M10868" s="223"/>
      <c r="N10868" s="203"/>
      <c r="O10868" s="222" t="s">
        <v>326</v>
      </c>
    </row>
    <row r="10869" spans="1:15" ht="29.25" customHeight="1">
      <c r="A10869" s="221" t="s">
        <v>2861</v>
      </c>
      <c r="B10869" s="221" t="s">
        <v>933</v>
      </c>
      <c r="C10869" s="222" t="s">
        <v>262</v>
      </c>
      <c r="D10869" s="222" t="s">
        <v>162</v>
      </c>
      <c r="E10869" s="199" t="s">
        <v>178</v>
      </c>
      <c r="F10869" s="200"/>
      <c r="G10869" s="200"/>
      <c r="H10869" s="200"/>
      <c r="I10869" s="200">
        <v>45770</v>
      </c>
      <c r="J10869" s="143">
        <f t="shared" si="169"/>
        <v>45770</v>
      </c>
      <c r="K10869" s="202">
        <v>0.5</v>
      </c>
      <c r="L10869" s="285" t="s">
        <v>216</v>
      </c>
      <c r="M10869" s="223"/>
      <c r="N10869" s="203"/>
      <c r="O10869" s="222" t="s">
        <v>326</v>
      </c>
    </row>
    <row r="10870" spans="1:15" ht="29.25" customHeight="1">
      <c r="A10870" s="221" t="s">
        <v>2861</v>
      </c>
      <c r="B10870" s="221" t="s">
        <v>933</v>
      </c>
      <c r="C10870" s="222" t="s">
        <v>262</v>
      </c>
      <c r="D10870" s="222" t="s">
        <v>162</v>
      </c>
      <c r="E10870" s="199" t="s">
        <v>171</v>
      </c>
      <c r="F10870" s="200"/>
      <c r="G10870" s="200"/>
      <c r="H10870" s="200"/>
      <c r="I10870" s="200">
        <v>45771</v>
      </c>
      <c r="J10870" s="143">
        <f t="shared" si="169"/>
        <v>45771</v>
      </c>
      <c r="K10870" s="202">
        <v>7</v>
      </c>
      <c r="L10870" s="284" t="s">
        <v>7667</v>
      </c>
      <c r="M10870" s="223"/>
      <c r="N10870" s="203"/>
      <c r="O10870" s="222" t="s">
        <v>326</v>
      </c>
    </row>
    <row r="10871" spans="1:15" ht="29.25" customHeight="1">
      <c r="A10871" s="221" t="s">
        <v>2861</v>
      </c>
      <c r="B10871" s="221" t="s">
        <v>933</v>
      </c>
      <c r="C10871" s="222" t="s">
        <v>262</v>
      </c>
      <c r="D10871" s="222" t="s">
        <v>162</v>
      </c>
      <c r="E10871" s="199" t="s">
        <v>178</v>
      </c>
      <c r="F10871" s="200"/>
      <c r="G10871" s="200"/>
      <c r="H10871" s="200"/>
      <c r="I10871" s="200">
        <v>45771</v>
      </c>
      <c r="J10871" s="143">
        <f t="shared" si="169"/>
        <v>45771</v>
      </c>
      <c r="K10871" s="202">
        <v>1</v>
      </c>
      <c r="L10871" s="285" t="s">
        <v>218</v>
      </c>
      <c r="M10871" s="223"/>
      <c r="N10871" s="203"/>
      <c r="O10871" s="222" t="s">
        <v>326</v>
      </c>
    </row>
    <row r="10872" spans="1:15" ht="29.25" customHeight="1">
      <c r="A10872" s="221" t="s">
        <v>2861</v>
      </c>
      <c r="B10872" s="221" t="s">
        <v>933</v>
      </c>
      <c r="C10872" s="222" t="s">
        <v>262</v>
      </c>
      <c r="D10872" s="222" t="s">
        <v>162</v>
      </c>
      <c r="E10872" s="199" t="s">
        <v>171</v>
      </c>
      <c r="F10872" s="200"/>
      <c r="G10872" s="200"/>
      <c r="H10872" s="200"/>
      <c r="I10872" s="200">
        <v>45772</v>
      </c>
      <c r="J10872" s="143">
        <f t="shared" si="169"/>
        <v>45772</v>
      </c>
      <c r="K10872" s="202">
        <v>6</v>
      </c>
      <c r="L10872" s="284" t="s">
        <v>7668</v>
      </c>
      <c r="M10872" s="223"/>
      <c r="N10872" s="203"/>
      <c r="O10872" s="222" t="s">
        <v>326</v>
      </c>
    </row>
    <row r="10873" spans="1:15" ht="29.25" customHeight="1">
      <c r="A10873" s="221" t="s">
        <v>2861</v>
      </c>
      <c r="B10873" s="221" t="s">
        <v>933</v>
      </c>
      <c r="C10873" s="222" t="s">
        <v>262</v>
      </c>
      <c r="D10873" s="222" t="s">
        <v>162</v>
      </c>
      <c r="E10873" s="199" t="s">
        <v>177</v>
      </c>
      <c r="F10873" s="200"/>
      <c r="G10873" s="200"/>
      <c r="H10873" s="200"/>
      <c r="I10873" s="200">
        <v>45772</v>
      </c>
      <c r="J10873" s="143">
        <f t="shared" si="169"/>
        <v>45772</v>
      </c>
      <c r="K10873" s="202">
        <v>2</v>
      </c>
      <c r="L10873" s="284" t="s">
        <v>7669</v>
      </c>
      <c r="M10873" s="223"/>
      <c r="N10873" s="203"/>
      <c r="O10873" s="222" t="s">
        <v>326</v>
      </c>
    </row>
    <row r="10874" spans="1:15" ht="29.25" customHeight="1">
      <c r="A10874" s="221" t="s">
        <v>2861</v>
      </c>
      <c r="B10874" s="221" t="s">
        <v>933</v>
      </c>
      <c r="C10874" s="222" t="s">
        <v>262</v>
      </c>
      <c r="D10874" s="222" t="s">
        <v>162</v>
      </c>
      <c r="E10874" s="199" t="s">
        <v>171</v>
      </c>
      <c r="F10874" s="200"/>
      <c r="G10874" s="200"/>
      <c r="H10874" s="200"/>
      <c r="I10874" s="200">
        <v>45775</v>
      </c>
      <c r="J10874" s="143">
        <f t="shared" si="169"/>
        <v>45775</v>
      </c>
      <c r="K10874" s="202">
        <v>8</v>
      </c>
      <c r="L10874" s="284" t="s">
        <v>7670</v>
      </c>
      <c r="M10874" s="223"/>
      <c r="N10874" s="203"/>
      <c r="O10874" s="222" t="s">
        <v>326</v>
      </c>
    </row>
    <row r="10875" spans="1:15" ht="29.25" customHeight="1">
      <c r="A10875" s="221" t="s">
        <v>2861</v>
      </c>
      <c r="B10875" s="221" t="s">
        <v>933</v>
      </c>
      <c r="C10875" s="222" t="s">
        <v>262</v>
      </c>
      <c r="D10875" s="222" t="s">
        <v>162</v>
      </c>
      <c r="E10875" s="199" t="s">
        <v>165</v>
      </c>
      <c r="F10875" s="200"/>
      <c r="G10875" s="200"/>
      <c r="H10875" s="200"/>
      <c r="I10875" s="200">
        <v>45776</v>
      </c>
      <c r="J10875" s="143">
        <f t="shared" si="169"/>
        <v>45776</v>
      </c>
      <c r="K10875" s="202">
        <v>8</v>
      </c>
      <c r="L10875" s="285" t="s">
        <v>7671</v>
      </c>
      <c r="M10875" s="223"/>
      <c r="N10875" s="203"/>
      <c r="O10875" s="222" t="s">
        <v>326</v>
      </c>
    </row>
    <row r="10876" spans="1:15" ht="29.25" customHeight="1">
      <c r="A10876" s="221" t="s">
        <v>2861</v>
      </c>
      <c r="B10876" s="221" t="s">
        <v>933</v>
      </c>
      <c r="C10876" s="222" t="s">
        <v>262</v>
      </c>
      <c r="D10876" s="222" t="s">
        <v>162</v>
      </c>
      <c r="E10876" s="199" t="s">
        <v>165</v>
      </c>
      <c r="F10876" s="200"/>
      <c r="G10876" s="200"/>
      <c r="H10876" s="200"/>
      <c r="I10876" s="200">
        <v>45777</v>
      </c>
      <c r="J10876" s="143">
        <f t="shared" si="169"/>
        <v>45777</v>
      </c>
      <c r="K10876" s="202">
        <v>8</v>
      </c>
      <c r="L10876" s="285" t="s">
        <v>7671</v>
      </c>
      <c r="M10876" s="223"/>
      <c r="N10876" s="203"/>
      <c r="O10876" s="222" t="s">
        <v>326</v>
      </c>
    </row>
    <row r="10877" spans="1:15" ht="29.25" customHeight="1">
      <c r="A10877" s="221" t="s">
        <v>2861</v>
      </c>
      <c r="B10877" s="221" t="s">
        <v>933</v>
      </c>
      <c r="C10877" s="222" t="s">
        <v>262</v>
      </c>
      <c r="D10877" s="222" t="s">
        <v>162</v>
      </c>
      <c r="E10877" s="199" t="s">
        <v>165</v>
      </c>
      <c r="F10877" s="200"/>
      <c r="G10877" s="200"/>
      <c r="H10877" s="200"/>
      <c r="I10877" s="200">
        <v>45779</v>
      </c>
      <c r="J10877" s="143">
        <f t="shared" si="169"/>
        <v>45779</v>
      </c>
      <c r="K10877" s="202">
        <v>8</v>
      </c>
      <c r="L10877" s="285" t="s">
        <v>7817</v>
      </c>
      <c r="M10877" s="223"/>
      <c r="N10877" s="203"/>
      <c r="O10877" s="222" t="s">
        <v>326</v>
      </c>
    </row>
    <row r="10878" spans="1:15" ht="29.25" customHeight="1">
      <c r="A10878" s="221" t="s">
        <v>2861</v>
      </c>
      <c r="B10878" s="221" t="s">
        <v>933</v>
      </c>
      <c r="C10878" s="222" t="s">
        <v>262</v>
      </c>
      <c r="D10878" s="222" t="s">
        <v>162</v>
      </c>
      <c r="E10878" s="199" t="s">
        <v>166</v>
      </c>
      <c r="F10878" s="200"/>
      <c r="G10878" s="200"/>
      <c r="H10878" s="200"/>
      <c r="I10878" s="200">
        <v>45782</v>
      </c>
      <c r="J10878" s="143">
        <f t="shared" si="169"/>
        <v>45782</v>
      </c>
      <c r="K10878" s="202">
        <v>2.5</v>
      </c>
      <c r="L10878" s="284" t="s">
        <v>7818</v>
      </c>
      <c r="M10878" s="223"/>
      <c r="N10878" s="203"/>
      <c r="O10878" s="222" t="s">
        <v>326</v>
      </c>
    </row>
    <row r="10879" spans="1:15" ht="29.25" customHeight="1">
      <c r="A10879" s="221" t="s">
        <v>2861</v>
      </c>
      <c r="B10879" s="221" t="s">
        <v>933</v>
      </c>
      <c r="C10879" s="222" t="s">
        <v>262</v>
      </c>
      <c r="D10879" s="222" t="s">
        <v>162</v>
      </c>
      <c r="E10879" s="199" t="s">
        <v>177</v>
      </c>
      <c r="F10879" s="200"/>
      <c r="G10879" s="200"/>
      <c r="H10879" s="200"/>
      <c r="I10879" s="200">
        <v>45782</v>
      </c>
      <c r="J10879" s="143">
        <f t="shared" si="169"/>
        <v>45782</v>
      </c>
      <c r="K10879" s="202">
        <v>2.5</v>
      </c>
      <c r="L10879" s="285" t="s">
        <v>7819</v>
      </c>
      <c r="M10879" s="223"/>
      <c r="N10879" s="203"/>
      <c r="O10879" s="222" t="s">
        <v>326</v>
      </c>
    </row>
    <row r="10880" spans="1:15" ht="29.25" customHeight="1">
      <c r="A10880" s="221" t="s">
        <v>2861</v>
      </c>
      <c r="B10880" s="221" t="s">
        <v>933</v>
      </c>
      <c r="C10880" s="222" t="s">
        <v>262</v>
      </c>
      <c r="D10880" s="222" t="s">
        <v>162</v>
      </c>
      <c r="E10880" s="199" t="s">
        <v>177</v>
      </c>
      <c r="F10880" s="200"/>
      <c r="G10880" s="200"/>
      <c r="H10880" s="200"/>
      <c r="I10880" s="200">
        <v>45782</v>
      </c>
      <c r="J10880" s="143">
        <f t="shared" si="169"/>
        <v>45782</v>
      </c>
      <c r="K10880" s="202">
        <v>1</v>
      </c>
      <c r="L10880" s="284" t="s">
        <v>7820</v>
      </c>
      <c r="M10880" s="223"/>
      <c r="N10880" s="203"/>
      <c r="O10880" s="222" t="s">
        <v>326</v>
      </c>
    </row>
    <row r="10881" spans="1:15" ht="29.25" customHeight="1">
      <c r="A10881" s="221" t="s">
        <v>2861</v>
      </c>
      <c r="B10881" s="221" t="s">
        <v>933</v>
      </c>
      <c r="C10881" s="222" t="s">
        <v>262</v>
      </c>
      <c r="D10881" s="222" t="s">
        <v>162</v>
      </c>
      <c r="E10881" s="199" t="s">
        <v>171</v>
      </c>
      <c r="F10881" s="200"/>
      <c r="G10881" s="200"/>
      <c r="H10881" s="200"/>
      <c r="I10881" s="200">
        <v>45782</v>
      </c>
      <c r="J10881" s="143">
        <f t="shared" si="169"/>
        <v>45782</v>
      </c>
      <c r="K10881" s="202">
        <v>1</v>
      </c>
      <c r="L10881" s="284" t="s">
        <v>7821</v>
      </c>
      <c r="M10881" s="223"/>
      <c r="N10881" s="203"/>
      <c r="O10881" s="222" t="s">
        <v>326</v>
      </c>
    </row>
    <row r="10882" spans="1:15" ht="29.25" customHeight="1">
      <c r="A10882" s="221" t="s">
        <v>2861</v>
      </c>
      <c r="B10882" s="221" t="s">
        <v>933</v>
      </c>
      <c r="C10882" s="222" t="s">
        <v>262</v>
      </c>
      <c r="D10882" s="222" t="s">
        <v>162</v>
      </c>
      <c r="E10882" s="199" t="s">
        <v>166</v>
      </c>
      <c r="F10882" s="200"/>
      <c r="G10882" s="200"/>
      <c r="H10882" s="200"/>
      <c r="I10882" s="200">
        <v>45783</v>
      </c>
      <c r="J10882" s="143">
        <f t="shared" si="169"/>
        <v>45783</v>
      </c>
      <c r="K10882" s="202">
        <v>4</v>
      </c>
      <c r="L10882" s="284" t="s">
        <v>7822</v>
      </c>
      <c r="M10882" s="223"/>
      <c r="N10882" s="203"/>
      <c r="O10882" s="222" t="s">
        <v>326</v>
      </c>
    </row>
    <row r="10883" spans="1:15" ht="29.25" customHeight="1">
      <c r="A10883" s="221" t="s">
        <v>2861</v>
      </c>
      <c r="B10883" s="221" t="s">
        <v>933</v>
      </c>
      <c r="C10883" s="222" t="s">
        <v>262</v>
      </c>
      <c r="D10883" s="222" t="s">
        <v>162</v>
      </c>
      <c r="E10883" s="199" t="s">
        <v>171</v>
      </c>
      <c r="F10883" s="200"/>
      <c r="G10883" s="200"/>
      <c r="H10883" s="200"/>
      <c r="I10883" s="200">
        <v>45783</v>
      </c>
      <c r="J10883" s="143">
        <f t="shared" ref="J10883:J10946" si="170">I10883</f>
        <v>45783</v>
      </c>
      <c r="K10883" s="202">
        <v>4</v>
      </c>
      <c r="L10883" s="284" t="s">
        <v>7823</v>
      </c>
      <c r="M10883" s="223"/>
      <c r="N10883" s="203"/>
      <c r="O10883" s="222" t="s">
        <v>326</v>
      </c>
    </row>
    <row r="10884" spans="1:15" ht="29.25" customHeight="1">
      <c r="A10884" s="221" t="s">
        <v>2861</v>
      </c>
      <c r="B10884" s="221" t="s">
        <v>933</v>
      </c>
      <c r="C10884" s="222" t="s">
        <v>262</v>
      </c>
      <c r="D10884" s="222" t="s">
        <v>162</v>
      </c>
      <c r="E10884" s="199" t="s">
        <v>171</v>
      </c>
      <c r="F10884" s="200"/>
      <c r="G10884" s="200"/>
      <c r="H10884" s="200"/>
      <c r="I10884" s="200">
        <v>45784</v>
      </c>
      <c r="J10884" s="143">
        <f t="shared" si="170"/>
        <v>45784</v>
      </c>
      <c r="K10884" s="202">
        <v>5</v>
      </c>
      <c r="L10884" s="284" t="s">
        <v>7824</v>
      </c>
      <c r="M10884" s="223"/>
      <c r="N10884" s="203"/>
      <c r="O10884" s="222" t="s">
        <v>326</v>
      </c>
    </row>
    <row r="10885" spans="1:15" ht="29.25" customHeight="1">
      <c r="A10885" s="221" t="s">
        <v>2861</v>
      </c>
      <c r="B10885" s="221" t="s">
        <v>933</v>
      </c>
      <c r="C10885" s="222" t="s">
        <v>262</v>
      </c>
      <c r="D10885" s="222" t="s">
        <v>162</v>
      </c>
      <c r="E10885" s="199" t="s">
        <v>171</v>
      </c>
      <c r="F10885" s="200"/>
      <c r="G10885" s="200"/>
      <c r="H10885" s="200"/>
      <c r="I10885" s="200">
        <v>45784</v>
      </c>
      <c r="J10885" s="143">
        <f t="shared" si="170"/>
        <v>45784</v>
      </c>
      <c r="K10885" s="202">
        <v>0.5</v>
      </c>
      <c r="L10885" s="284" t="s">
        <v>7825</v>
      </c>
      <c r="M10885" s="223"/>
      <c r="N10885" s="203"/>
      <c r="O10885" s="222" t="s">
        <v>326</v>
      </c>
    </row>
    <row r="10886" spans="1:15" ht="29.25" customHeight="1">
      <c r="A10886" s="221" t="s">
        <v>2861</v>
      </c>
      <c r="B10886" s="221" t="s">
        <v>933</v>
      </c>
      <c r="C10886" s="222" t="s">
        <v>262</v>
      </c>
      <c r="D10886" s="222" t="s">
        <v>162</v>
      </c>
      <c r="E10886" s="199" t="s">
        <v>171</v>
      </c>
      <c r="F10886" s="200"/>
      <c r="G10886" s="200"/>
      <c r="H10886" s="200"/>
      <c r="I10886" s="200">
        <v>45784</v>
      </c>
      <c r="J10886" s="143">
        <f t="shared" si="170"/>
        <v>45784</v>
      </c>
      <c r="K10886" s="202">
        <v>2.5</v>
      </c>
      <c r="L10886" s="284" t="s">
        <v>7826</v>
      </c>
      <c r="M10886" s="223"/>
      <c r="N10886" s="203"/>
      <c r="O10886" s="222" t="s">
        <v>326</v>
      </c>
    </row>
    <row r="10887" spans="1:15" ht="29.25" customHeight="1">
      <c r="A10887" s="221" t="s">
        <v>2861</v>
      </c>
      <c r="B10887" s="221" t="s">
        <v>933</v>
      </c>
      <c r="C10887" s="222" t="s">
        <v>262</v>
      </c>
      <c r="D10887" s="222" t="s">
        <v>162</v>
      </c>
      <c r="E10887" s="199" t="s">
        <v>171</v>
      </c>
      <c r="F10887" s="200"/>
      <c r="G10887" s="200"/>
      <c r="H10887" s="200"/>
      <c r="I10887" s="200">
        <v>45785</v>
      </c>
      <c r="J10887" s="143">
        <f t="shared" si="170"/>
        <v>45785</v>
      </c>
      <c r="K10887" s="202">
        <v>4</v>
      </c>
      <c r="L10887" s="284" t="s">
        <v>8038</v>
      </c>
      <c r="M10887" s="223"/>
      <c r="N10887" s="203"/>
      <c r="O10887" s="222" t="s">
        <v>326</v>
      </c>
    </row>
    <row r="10888" spans="1:15" ht="29.25" customHeight="1">
      <c r="A10888" s="221" t="s">
        <v>2861</v>
      </c>
      <c r="B10888" s="221" t="s">
        <v>933</v>
      </c>
      <c r="C10888" s="222" t="s">
        <v>262</v>
      </c>
      <c r="D10888" s="222" t="s">
        <v>162</v>
      </c>
      <c r="E10888" s="199" t="s">
        <v>171</v>
      </c>
      <c r="F10888" s="200"/>
      <c r="G10888" s="200"/>
      <c r="H10888" s="200"/>
      <c r="I10888" s="200">
        <v>45785</v>
      </c>
      <c r="J10888" s="143">
        <f t="shared" si="170"/>
        <v>45785</v>
      </c>
      <c r="K10888" s="202">
        <v>2</v>
      </c>
      <c r="L10888" s="284" t="s">
        <v>8039</v>
      </c>
      <c r="M10888" s="223"/>
      <c r="N10888" s="203"/>
      <c r="O10888" s="222" t="s">
        <v>326</v>
      </c>
    </row>
    <row r="10889" spans="1:15" ht="29.25" customHeight="1">
      <c r="A10889" s="221" t="s">
        <v>2861</v>
      </c>
      <c r="B10889" s="221" t="s">
        <v>933</v>
      </c>
      <c r="C10889" s="222" t="s">
        <v>262</v>
      </c>
      <c r="D10889" s="222" t="s">
        <v>162</v>
      </c>
      <c r="E10889" s="199" t="s">
        <v>178</v>
      </c>
      <c r="F10889" s="200"/>
      <c r="G10889" s="200"/>
      <c r="H10889" s="200"/>
      <c r="I10889" s="200">
        <v>45785</v>
      </c>
      <c r="J10889" s="143">
        <f t="shared" si="170"/>
        <v>45785</v>
      </c>
      <c r="K10889" s="202">
        <v>1</v>
      </c>
      <c r="L10889" s="285" t="s">
        <v>218</v>
      </c>
      <c r="M10889" s="223"/>
      <c r="N10889" s="203"/>
      <c r="O10889" s="222" t="s">
        <v>326</v>
      </c>
    </row>
    <row r="10890" spans="1:15" ht="29.25" customHeight="1">
      <c r="A10890" s="221" t="s">
        <v>2861</v>
      </c>
      <c r="B10890" s="221" t="s">
        <v>933</v>
      </c>
      <c r="C10890" s="222" t="s">
        <v>262</v>
      </c>
      <c r="D10890" s="222" t="s">
        <v>162</v>
      </c>
      <c r="E10890" s="199" t="s">
        <v>166</v>
      </c>
      <c r="F10890" s="200"/>
      <c r="G10890" s="200"/>
      <c r="H10890" s="200"/>
      <c r="I10890" s="200">
        <v>45785</v>
      </c>
      <c r="J10890" s="143">
        <f t="shared" si="170"/>
        <v>45785</v>
      </c>
      <c r="K10890" s="202">
        <v>1</v>
      </c>
      <c r="L10890" s="284" t="s">
        <v>8040</v>
      </c>
      <c r="M10890" s="223"/>
      <c r="N10890" s="203"/>
      <c r="O10890" s="222" t="s">
        <v>326</v>
      </c>
    </row>
    <row r="10891" spans="1:15" ht="29.25" customHeight="1">
      <c r="A10891" s="221" t="s">
        <v>2861</v>
      </c>
      <c r="B10891" s="221" t="s">
        <v>933</v>
      </c>
      <c r="C10891" s="222" t="s">
        <v>262</v>
      </c>
      <c r="D10891" s="222" t="s">
        <v>162</v>
      </c>
      <c r="E10891" s="199" t="s">
        <v>166</v>
      </c>
      <c r="F10891" s="200"/>
      <c r="G10891" s="200"/>
      <c r="H10891" s="200"/>
      <c r="I10891" s="200">
        <v>45786</v>
      </c>
      <c r="J10891" s="143">
        <f t="shared" si="170"/>
        <v>45786</v>
      </c>
      <c r="K10891" s="202">
        <v>1</v>
      </c>
      <c r="L10891" s="285" t="s">
        <v>8041</v>
      </c>
      <c r="M10891" s="223"/>
      <c r="N10891" s="203"/>
      <c r="O10891" s="222" t="s">
        <v>326</v>
      </c>
    </row>
    <row r="10892" spans="1:15" ht="29.25" customHeight="1">
      <c r="A10892" s="221" t="s">
        <v>2861</v>
      </c>
      <c r="B10892" s="221" t="s">
        <v>933</v>
      </c>
      <c r="C10892" s="222" t="s">
        <v>262</v>
      </c>
      <c r="D10892" s="222" t="s">
        <v>162</v>
      </c>
      <c r="E10892" s="199" t="s">
        <v>171</v>
      </c>
      <c r="F10892" s="200"/>
      <c r="G10892" s="200"/>
      <c r="H10892" s="200"/>
      <c r="I10892" s="200">
        <v>45786</v>
      </c>
      <c r="J10892" s="143">
        <f t="shared" si="170"/>
        <v>45786</v>
      </c>
      <c r="K10892" s="202">
        <v>4</v>
      </c>
      <c r="L10892" s="284" t="s">
        <v>8042</v>
      </c>
      <c r="M10892" s="223"/>
      <c r="N10892" s="203"/>
      <c r="O10892" s="222" t="s">
        <v>326</v>
      </c>
    </row>
    <row r="10893" spans="1:15" ht="29.25" customHeight="1">
      <c r="A10893" s="221" t="s">
        <v>2861</v>
      </c>
      <c r="B10893" s="221" t="s">
        <v>933</v>
      </c>
      <c r="C10893" s="222" t="s">
        <v>262</v>
      </c>
      <c r="D10893" s="222" t="s">
        <v>162</v>
      </c>
      <c r="E10893" s="199" t="s">
        <v>178</v>
      </c>
      <c r="F10893" s="200"/>
      <c r="G10893" s="200"/>
      <c r="H10893" s="200"/>
      <c r="I10893" s="200">
        <v>45786</v>
      </c>
      <c r="J10893" s="143">
        <f t="shared" si="170"/>
        <v>45786</v>
      </c>
      <c r="K10893" s="202">
        <v>1</v>
      </c>
      <c r="L10893" s="285" t="s">
        <v>8043</v>
      </c>
      <c r="M10893" s="223"/>
      <c r="N10893" s="203"/>
      <c r="O10893" s="222" t="s">
        <v>326</v>
      </c>
    </row>
    <row r="10894" spans="1:15" ht="29.25" customHeight="1">
      <c r="A10894" s="221" t="s">
        <v>2861</v>
      </c>
      <c r="B10894" s="221" t="s">
        <v>933</v>
      </c>
      <c r="C10894" s="222" t="s">
        <v>262</v>
      </c>
      <c r="D10894" s="222" t="s">
        <v>162</v>
      </c>
      <c r="E10894" s="199" t="s">
        <v>166</v>
      </c>
      <c r="F10894" s="200"/>
      <c r="G10894" s="200"/>
      <c r="H10894" s="200"/>
      <c r="I10894" s="200">
        <v>45786</v>
      </c>
      <c r="J10894" s="143">
        <f t="shared" si="170"/>
        <v>45786</v>
      </c>
      <c r="K10894" s="202">
        <v>1.5</v>
      </c>
      <c r="L10894" s="284" t="s">
        <v>8044</v>
      </c>
      <c r="M10894" s="223"/>
      <c r="N10894" s="203"/>
      <c r="O10894" s="222" t="s">
        <v>326</v>
      </c>
    </row>
    <row r="10895" spans="1:15" ht="29.25" customHeight="1">
      <c r="A10895" s="221" t="s">
        <v>2861</v>
      </c>
      <c r="B10895" s="221" t="s">
        <v>933</v>
      </c>
      <c r="C10895" s="222" t="s">
        <v>262</v>
      </c>
      <c r="D10895" s="222" t="s">
        <v>162</v>
      </c>
      <c r="E10895" s="199" t="s">
        <v>177</v>
      </c>
      <c r="F10895" s="200"/>
      <c r="G10895" s="200"/>
      <c r="H10895" s="200"/>
      <c r="I10895" s="200">
        <v>45786</v>
      </c>
      <c r="J10895" s="143">
        <f t="shared" si="170"/>
        <v>45786</v>
      </c>
      <c r="K10895" s="202">
        <v>0.5</v>
      </c>
      <c r="L10895" s="284" t="s">
        <v>8045</v>
      </c>
      <c r="M10895" s="223"/>
      <c r="N10895" s="203"/>
      <c r="O10895" s="222" t="s">
        <v>326</v>
      </c>
    </row>
    <row r="10896" spans="1:15" ht="29.25" customHeight="1">
      <c r="A10896" s="221" t="s">
        <v>2861</v>
      </c>
      <c r="B10896" s="221" t="s">
        <v>933</v>
      </c>
      <c r="C10896" s="222" t="s">
        <v>262</v>
      </c>
      <c r="D10896" s="222" t="s">
        <v>162</v>
      </c>
      <c r="E10896" s="199" t="s">
        <v>166</v>
      </c>
      <c r="F10896" s="200"/>
      <c r="G10896" s="200"/>
      <c r="H10896" s="200"/>
      <c r="I10896" s="200">
        <v>45789</v>
      </c>
      <c r="J10896" s="143">
        <f t="shared" si="170"/>
        <v>45789</v>
      </c>
      <c r="K10896" s="202">
        <v>1</v>
      </c>
      <c r="L10896" s="284" t="s">
        <v>8046</v>
      </c>
      <c r="M10896" s="223"/>
      <c r="N10896" s="203"/>
      <c r="O10896" s="222" t="s">
        <v>326</v>
      </c>
    </row>
    <row r="10897" spans="1:15" ht="29.25" customHeight="1">
      <c r="A10897" s="221" t="s">
        <v>2861</v>
      </c>
      <c r="B10897" s="221" t="s">
        <v>933</v>
      </c>
      <c r="C10897" s="222" t="s">
        <v>262</v>
      </c>
      <c r="D10897" s="222" t="s">
        <v>162</v>
      </c>
      <c r="E10897" s="199" t="s">
        <v>177</v>
      </c>
      <c r="F10897" s="200"/>
      <c r="G10897" s="200"/>
      <c r="H10897" s="200"/>
      <c r="I10897" s="200">
        <v>45789</v>
      </c>
      <c r="J10897" s="143">
        <f t="shared" si="170"/>
        <v>45789</v>
      </c>
      <c r="K10897" s="202">
        <v>0.5</v>
      </c>
      <c r="L10897" s="285" t="s">
        <v>8047</v>
      </c>
      <c r="M10897" s="223"/>
      <c r="N10897" s="203"/>
      <c r="O10897" s="222" t="s">
        <v>326</v>
      </c>
    </row>
    <row r="10898" spans="1:15" ht="29.25" customHeight="1">
      <c r="A10898" s="221" t="s">
        <v>2861</v>
      </c>
      <c r="B10898" s="221" t="s">
        <v>933</v>
      </c>
      <c r="C10898" s="222" t="s">
        <v>262</v>
      </c>
      <c r="D10898" s="222" t="s">
        <v>162</v>
      </c>
      <c r="E10898" s="199" t="s">
        <v>171</v>
      </c>
      <c r="F10898" s="200"/>
      <c r="G10898" s="200"/>
      <c r="H10898" s="200"/>
      <c r="I10898" s="200">
        <v>45789</v>
      </c>
      <c r="J10898" s="143">
        <f t="shared" si="170"/>
        <v>45789</v>
      </c>
      <c r="K10898" s="202">
        <v>3</v>
      </c>
      <c r="L10898" s="285" t="s">
        <v>8049</v>
      </c>
      <c r="M10898" s="223"/>
      <c r="N10898" s="203"/>
      <c r="O10898" s="222" t="s">
        <v>326</v>
      </c>
    </row>
    <row r="10899" spans="1:15" ht="29.25" customHeight="1">
      <c r="A10899" s="221" t="s">
        <v>2861</v>
      </c>
      <c r="B10899" s="221" t="s">
        <v>933</v>
      </c>
      <c r="C10899" s="222" t="s">
        <v>262</v>
      </c>
      <c r="D10899" s="222" t="s">
        <v>162</v>
      </c>
      <c r="E10899" s="199" t="s">
        <v>163</v>
      </c>
      <c r="F10899" s="200" t="s">
        <v>5526</v>
      </c>
      <c r="G10899" s="200" t="s">
        <v>6524</v>
      </c>
      <c r="H10899" s="200" t="s">
        <v>415</v>
      </c>
      <c r="I10899" s="200">
        <v>45789</v>
      </c>
      <c r="J10899" s="143">
        <f t="shared" si="170"/>
        <v>45789</v>
      </c>
      <c r="K10899" s="202">
        <v>1.5</v>
      </c>
      <c r="L10899" s="285" t="s">
        <v>8050</v>
      </c>
      <c r="M10899" s="223"/>
      <c r="N10899" s="203">
        <v>0</v>
      </c>
      <c r="O10899" s="222" t="s">
        <v>326</v>
      </c>
    </row>
    <row r="10900" spans="1:15" ht="29.25" customHeight="1">
      <c r="A10900" s="221" t="s">
        <v>2861</v>
      </c>
      <c r="B10900" s="221" t="s">
        <v>933</v>
      </c>
      <c r="C10900" s="222" t="s">
        <v>262</v>
      </c>
      <c r="D10900" s="222" t="s">
        <v>162</v>
      </c>
      <c r="E10900" s="199" t="s">
        <v>163</v>
      </c>
      <c r="F10900" s="200" t="s">
        <v>5526</v>
      </c>
      <c r="G10900" s="200" t="s">
        <v>6524</v>
      </c>
      <c r="H10900" s="200" t="s">
        <v>7922</v>
      </c>
      <c r="I10900" s="200">
        <v>45789</v>
      </c>
      <c r="J10900" s="143">
        <f t="shared" si="170"/>
        <v>45789</v>
      </c>
      <c r="K10900" s="202">
        <v>2</v>
      </c>
      <c r="L10900" s="284" t="s">
        <v>8048</v>
      </c>
      <c r="M10900" s="223"/>
      <c r="N10900" s="203">
        <v>2</v>
      </c>
      <c r="O10900" s="222" t="s">
        <v>947</v>
      </c>
    </row>
    <row r="10901" spans="1:15" ht="29.25" customHeight="1">
      <c r="A10901" s="221" t="s">
        <v>2861</v>
      </c>
      <c r="B10901" s="221" t="s">
        <v>933</v>
      </c>
      <c r="C10901" s="222" t="s">
        <v>262</v>
      </c>
      <c r="D10901" s="222" t="s">
        <v>162</v>
      </c>
      <c r="E10901" s="199" t="s">
        <v>171</v>
      </c>
      <c r="F10901" s="200"/>
      <c r="G10901" s="200"/>
      <c r="H10901" s="200"/>
      <c r="I10901" s="200">
        <v>45790</v>
      </c>
      <c r="J10901" s="143">
        <f t="shared" si="170"/>
        <v>45790</v>
      </c>
      <c r="K10901" s="202">
        <v>0.5</v>
      </c>
      <c r="L10901" s="284" t="s">
        <v>8051</v>
      </c>
      <c r="M10901" s="223"/>
      <c r="N10901" s="203"/>
      <c r="O10901" s="222" t="s">
        <v>326</v>
      </c>
    </row>
    <row r="10902" spans="1:15" ht="29.25" customHeight="1">
      <c r="A10902" s="221" t="s">
        <v>2861</v>
      </c>
      <c r="B10902" s="221" t="s">
        <v>933</v>
      </c>
      <c r="C10902" s="222" t="s">
        <v>262</v>
      </c>
      <c r="D10902" s="222" t="s">
        <v>162</v>
      </c>
      <c r="E10902" s="199" t="s">
        <v>166</v>
      </c>
      <c r="F10902" s="200"/>
      <c r="G10902" s="200"/>
      <c r="H10902" s="200"/>
      <c r="I10902" s="200">
        <v>45790</v>
      </c>
      <c r="J10902" s="143">
        <f t="shared" si="170"/>
        <v>45790</v>
      </c>
      <c r="K10902" s="202">
        <v>0.5</v>
      </c>
      <c r="L10902" s="284" t="s">
        <v>8046</v>
      </c>
      <c r="M10902" s="223"/>
      <c r="N10902" s="203"/>
      <c r="O10902" s="222" t="s">
        <v>326</v>
      </c>
    </row>
    <row r="10903" spans="1:15" ht="29.25" customHeight="1">
      <c r="A10903" s="221" t="s">
        <v>2861</v>
      </c>
      <c r="B10903" s="221" t="s">
        <v>933</v>
      </c>
      <c r="C10903" s="222" t="s">
        <v>262</v>
      </c>
      <c r="D10903" s="222" t="s">
        <v>162</v>
      </c>
      <c r="E10903" s="199" t="s">
        <v>171</v>
      </c>
      <c r="F10903" s="200"/>
      <c r="G10903" s="200"/>
      <c r="H10903" s="200"/>
      <c r="I10903" s="200">
        <v>45790</v>
      </c>
      <c r="J10903" s="143">
        <f t="shared" si="170"/>
        <v>45790</v>
      </c>
      <c r="K10903" s="202">
        <v>1</v>
      </c>
      <c r="L10903" s="285" t="s">
        <v>8052</v>
      </c>
      <c r="M10903" s="223"/>
      <c r="N10903" s="203"/>
      <c r="O10903" s="222" t="s">
        <v>326</v>
      </c>
    </row>
    <row r="10904" spans="1:15" ht="29.25" customHeight="1">
      <c r="A10904" s="221" t="s">
        <v>2861</v>
      </c>
      <c r="B10904" s="221" t="s">
        <v>933</v>
      </c>
      <c r="C10904" s="222" t="s">
        <v>262</v>
      </c>
      <c r="D10904" s="222" t="s">
        <v>162</v>
      </c>
      <c r="E10904" s="199" t="s">
        <v>178</v>
      </c>
      <c r="F10904" s="200"/>
      <c r="G10904" s="200"/>
      <c r="H10904" s="200"/>
      <c r="I10904" s="200">
        <v>45790</v>
      </c>
      <c r="J10904" s="143">
        <f t="shared" si="170"/>
        <v>45790</v>
      </c>
      <c r="K10904" s="202">
        <v>1.5</v>
      </c>
      <c r="L10904" s="285" t="s">
        <v>8053</v>
      </c>
      <c r="M10904" s="223"/>
      <c r="N10904" s="203"/>
      <c r="O10904" s="222" t="s">
        <v>326</v>
      </c>
    </row>
    <row r="10905" spans="1:15" ht="29.25" customHeight="1">
      <c r="A10905" s="221" t="s">
        <v>2861</v>
      </c>
      <c r="B10905" s="221" t="s">
        <v>933</v>
      </c>
      <c r="C10905" s="222" t="s">
        <v>262</v>
      </c>
      <c r="D10905" s="222" t="s">
        <v>162</v>
      </c>
      <c r="E10905" s="199" t="s">
        <v>171</v>
      </c>
      <c r="F10905" s="200"/>
      <c r="G10905" s="200"/>
      <c r="H10905" s="200"/>
      <c r="I10905" s="200">
        <v>45790</v>
      </c>
      <c r="J10905" s="143">
        <f t="shared" si="170"/>
        <v>45790</v>
      </c>
      <c r="K10905" s="202">
        <v>0.5</v>
      </c>
      <c r="L10905" s="285" t="s">
        <v>8054</v>
      </c>
      <c r="M10905" s="223"/>
      <c r="N10905" s="203"/>
      <c r="O10905" s="222" t="s">
        <v>326</v>
      </c>
    </row>
    <row r="10906" spans="1:15" ht="29.25" customHeight="1">
      <c r="A10906" s="221" t="s">
        <v>2861</v>
      </c>
      <c r="B10906" s="221" t="s">
        <v>933</v>
      </c>
      <c r="C10906" s="222" t="s">
        <v>262</v>
      </c>
      <c r="D10906" s="222" t="s">
        <v>162</v>
      </c>
      <c r="E10906" s="199" t="s">
        <v>163</v>
      </c>
      <c r="F10906" s="200" t="s">
        <v>5526</v>
      </c>
      <c r="G10906" s="200" t="s">
        <v>6524</v>
      </c>
      <c r="H10906" s="200" t="s">
        <v>415</v>
      </c>
      <c r="I10906" s="200">
        <v>45790</v>
      </c>
      <c r="J10906" s="143">
        <f t="shared" si="170"/>
        <v>45790</v>
      </c>
      <c r="K10906" s="202">
        <v>4</v>
      </c>
      <c r="L10906" s="285" t="s">
        <v>8050</v>
      </c>
      <c r="M10906" s="223"/>
      <c r="N10906" s="203">
        <v>0.36666666666666697</v>
      </c>
      <c r="O10906" s="222" t="s">
        <v>939</v>
      </c>
    </row>
    <row r="10907" spans="1:15" ht="29.25" customHeight="1">
      <c r="A10907" s="221" t="s">
        <v>2861</v>
      </c>
      <c r="B10907" s="221" t="s">
        <v>933</v>
      </c>
      <c r="C10907" s="222" t="s">
        <v>262</v>
      </c>
      <c r="D10907" s="222" t="s">
        <v>162</v>
      </c>
      <c r="E10907" s="199" t="s">
        <v>171</v>
      </c>
      <c r="F10907" s="200"/>
      <c r="G10907" s="200"/>
      <c r="H10907" s="200"/>
      <c r="I10907" s="200">
        <v>45791</v>
      </c>
      <c r="J10907" s="143">
        <f t="shared" si="170"/>
        <v>45791</v>
      </c>
      <c r="K10907" s="202">
        <v>0.3</v>
      </c>
      <c r="L10907" s="284" t="s">
        <v>8055</v>
      </c>
      <c r="M10907" s="223"/>
      <c r="N10907" s="203"/>
      <c r="O10907" s="222" t="s">
        <v>326</v>
      </c>
    </row>
    <row r="10908" spans="1:15" ht="29.25" customHeight="1">
      <c r="A10908" s="221" t="s">
        <v>2861</v>
      </c>
      <c r="B10908" s="221" t="s">
        <v>933</v>
      </c>
      <c r="C10908" s="222" t="s">
        <v>262</v>
      </c>
      <c r="D10908" s="222" t="s">
        <v>162</v>
      </c>
      <c r="E10908" s="199" t="s">
        <v>171</v>
      </c>
      <c r="F10908" s="200"/>
      <c r="G10908" s="200"/>
      <c r="H10908" s="200"/>
      <c r="I10908" s="200">
        <v>45791</v>
      </c>
      <c r="J10908" s="143">
        <f t="shared" si="170"/>
        <v>45791</v>
      </c>
      <c r="K10908" s="202">
        <v>0.3</v>
      </c>
      <c r="L10908" s="285" t="s">
        <v>8056</v>
      </c>
      <c r="M10908" s="223"/>
      <c r="N10908" s="203"/>
      <c r="O10908" s="222" t="s">
        <v>326</v>
      </c>
    </row>
    <row r="10909" spans="1:15" ht="29.25" customHeight="1">
      <c r="A10909" s="221" t="s">
        <v>2861</v>
      </c>
      <c r="B10909" s="221" t="s">
        <v>933</v>
      </c>
      <c r="C10909" s="222" t="s">
        <v>262</v>
      </c>
      <c r="D10909" s="222" t="s">
        <v>162</v>
      </c>
      <c r="E10909" s="199" t="s">
        <v>171</v>
      </c>
      <c r="F10909" s="200"/>
      <c r="G10909" s="200"/>
      <c r="H10909" s="200"/>
      <c r="I10909" s="200">
        <v>45791</v>
      </c>
      <c r="J10909" s="143">
        <f t="shared" si="170"/>
        <v>45791</v>
      </c>
      <c r="K10909" s="202">
        <v>1.5</v>
      </c>
      <c r="L10909" s="285" t="s">
        <v>8049</v>
      </c>
      <c r="M10909" s="223"/>
      <c r="N10909" s="203"/>
      <c r="O10909" s="222" t="s">
        <v>326</v>
      </c>
    </row>
    <row r="10910" spans="1:15" ht="29.25" customHeight="1">
      <c r="A10910" s="221" t="s">
        <v>2861</v>
      </c>
      <c r="B10910" s="221" t="s">
        <v>933</v>
      </c>
      <c r="C10910" s="222" t="s">
        <v>262</v>
      </c>
      <c r="D10910" s="222" t="s">
        <v>162</v>
      </c>
      <c r="E10910" s="199" t="s">
        <v>166</v>
      </c>
      <c r="F10910" s="200"/>
      <c r="G10910" s="200"/>
      <c r="H10910" s="200"/>
      <c r="I10910" s="200">
        <v>45791</v>
      </c>
      <c r="J10910" s="143">
        <f t="shared" si="170"/>
        <v>45791</v>
      </c>
      <c r="K10910" s="202">
        <v>1</v>
      </c>
      <c r="L10910" s="284" t="s">
        <v>8046</v>
      </c>
      <c r="M10910" s="223"/>
      <c r="N10910" s="203"/>
      <c r="O10910" s="222" t="s">
        <v>326</v>
      </c>
    </row>
    <row r="10911" spans="1:15" ht="29.25" customHeight="1">
      <c r="A10911" s="221" t="s">
        <v>2861</v>
      </c>
      <c r="B10911" s="221" t="s">
        <v>933</v>
      </c>
      <c r="C10911" s="222" t="s">
        <v>262</v>
      </c>
      <c r="D10911" s="222" t="s">
        <v>162</v>
      </c>
      <c r="E10911" s="199" t="s">
        <v>171</v>
      </c>
      <c r="F10911" s="200"/>
      <c r="G10911" s="200"/>
      <c r="H10911" s="200"/>
      <c r="I10911" s="200">
        <v>45791</v>
      </c>
      <c r="J10911" s="143">
        <f t="shared" si="170"/>
        <v>45791</v>
      </c>
      <c r="K10911" s="202">
        <v>1</v>
      </c>
      <c r="L10911" s="284" t="s">
        <v>8057</v>
      </c>
      <c r="M10911" s="223"/>
      <c r="N10911" s="203"/>
      <c r="O10911" s="222" t="s">
        <v>326</v>
      </c>
    </row>
    <row r="10912" spans="1:15" ht="29.25" customHeight="1">
      <c r="A10912" s="221" t="s">
        <v>2861</v>
      </c>
      <c r="B10912" s="221" t="s">
        <v>933</v>
      </c>
      <c r="C10912" s="222" t="s">
        <v>262</v>
      </c>
      <c r="D10912" s="222" t="s">
        <v>162</v>
      </c>
      <c r="E10912" s="199" t="s">
        <v>165</v>
      </c>
      <c r="F10912" s="200"/>
      <c r="G10912" s="200"/>
      <c r="H10912" s="200"/>
      <c r="I10912" s="200">
        <v>45791</v>
      </c>
      <c r="J10912" s="143">
        <f t="shared" si="170"/>
        <v>45791</v>
      </c>
      <c r="K10912" s="202">
        <v>4</v>
      </c>
      <c r="L10912" s="284" t="s">
        <v>8058</v>
      </c>
      <c r="M10912" s="223"/>
      <c r="N10912" s="203"/>
      <c r="O10912" s="222" t="s">
        <v>326</v>
      </c>
    </row>
    <row r="10913" spans="1:15" ht="29.25" customHeight="1">
      <c r="A10913" s="221" t="s">
        <v>2861</v>
      </c>
      <c r="B10913" s="221" t="s">
        <v>933</v>
      </c>
      <c r="C10913" s="222" t="s">
        <v>262</v>
      </c>
      <c r="D10913" s="222" t="s">
        <v>162</v>
      </c>
      <c r="E10913" s="199" t="s">
        <v>165</v>
      </c>
      <c r="F10913" s="200"/>
      <c r="G10913" s="200"/>
      <c r="H10913" s="200"/>
      <c r="I10913" s="200">
        <v>45792</v>
      </c>
      <c r="J10913" s="143">
        <f t="shared" si="170"/>
        <v>45792</v>
      </c>
      <c r="K10913" s="202">
        <v>4</v>
      </c>
      <c r="L10913" s="284" t="s">
        <v>8254</v>
      </c>
      <c r="M10913" s="223"/>
      <c r="N10913" s="203"/>
      <c r="O10913" s="222" t="s">
        <v>326</v>
      </c>
    </row>
    <row r="10914" spans="1:15" ht="29.25" customHeight="1">
      <c r="A10914" s="221" t="s">
        <v>2861</v>
      </c>
      <c r="B10914" s="221" t="s">
        <v>933</v>
      </c>
      <c r="C10914" s="222" t="s">
        <v>262</v>
      </c>
      <c r="D10914" s="222" t="s">
        <v>162</v>
      </c>
      <c r="E10914" s="199" t="s">
        <v>166</v>
      </c>
      <c r="F10914" s="200"/>
      <c r="G10914" s="200"/>
      <c r="H10914" s="200"/>
      <c r="I10914" s="200">
        <v>45792</v>
      </c>
      <c r="J10914" s="143">
        <f t="shared" si="170"/>
        <v>45792</v>
      </c>
      <c r="K10914" s="202">
        <v>3</v>
      </c>
      <c r="L10914" s="284" t="s">
        <v>8255</v>
      </c>
      <c r="M10914" s="223"/>
      <c r="N10914" s="203"/>
      <c r="O10914" s="222" t="s">
        <v>326</v>
      </c>
    </row>
    <row r="10915" spans="1:15" ht="29.25" customHeight="1">
      <c r="A10915" s="221" t="s">
        <v>2861</v>
      </c>
      <c r="B10915" s="221" t="s">
        <v>933</v>
      </c>
      <c r="C10915" s="222" t="s">
        <v>262</v>
      </c>
      <c r="D10915" s="222" t="s">
        <v>162</v>
      </c>
      <c r="E10915" s="199" t="s">
        <v>163</v>
      </c>
      <c r="F10915" s="200" t="s">
        <v>5526</v>
      </c>
      <c r="G10915" s="200" t="s">
        <v>6524</v>
      </c>
      <c r="H10915" s="200" t="s">
        <v>415</v>
      </c>
      <c r="I10915" s="200">
        <v>45792</v>
      </c>
      <c r="J10915" s="143">
        <f t="shared" si="170"/>
        <v>45792</v>
      </c>
      <c r="K10915" s="202">
        <v>1</v>
      </c>
      <c r="L10915" s="285" t="s">
        <v>8050</v>
      </c>
      <c r="M10915" s="223"/>
      <c r="N10915" s="203">
        <v>0.36666666666666697</v>
      </c>
      <c r="O10915" s="222" t="s">
        <v>939</v>
      </c>
    </row>
    <row r="10916" spans="1:15" ht="29.25" customHeight="1">
      <c r="A10916" s="221" t="s">
        <v>2861</v>
      </c>
      <c r="B10916" s="221" t="s">
        <v>933</v>
      </c>
      <c r="C10916" s="222" t="s">
        <v>262</v>
      </c>
      <c r="D10916" s="222" t="s">
        <v>162</v>
      </c>
      <c r="E10916" s="199" t="s">
        <v>171</v>
      </c>
      <c r="F10916" s="200"/>
      <c r="G10916" s="200"/>
      <c r="H10916" s="200"/>
      <c r="I10916" s="200">
        <v>45793</v>
      </c>
      <c r="J10916" s="143">
        <f t="shared" si="170"/>
        <v>45793</v>
      </c>
      <c r="K10916" s="202">
        <v>4</v>
      </c>
      <c r="L10916" s="285" t="s">
        <v>8049</v>
      </c>
      <c r="M10916" s="223"/>
      <c r="N10916" s="203"/>
      <c r="O10916" s="222" t="s">
        <v>326</v>
      </c>
    </row>
    <row r="10917" spans="1:15" ht="29.25" customHeight="1">
      <c r="A10917" s="221" t="s">
        <v>2861</v>
      </c>
      <c r="B10917" s="221" t="s">
        <v>933</v>
      </c>
      <c r="C10917" s="222" t="s">
        <v>262</v>
      </c>
      <c r="D10917" s="222" t="s">
        <v>162</v>
      </c>
      <c r="E10917" s="199" t="s">
        <v>171</v>
      </c>
      <c r="F10917" s="200"/>
      <c r="G10917" s="200"/>
      <c r="H10917" s="200"/>
      <c r="I10917" s="200">
        <v>45793</v>
      </c>
      <c r="J10917" s="143">
        <f t="shared" si="170"/>
        <v>45793</v>
      </c>
      <c r="K10917" s="202">
        <v>1</v>
      </c>
      <c r="L10917" s="284" t="s">
        <v>8256</v>
      </c>
      <c r="M10917" s="223"/>
      <c r="N10917" s="203"/>
      <c r="O10917" s="222" t="s">
        <v>326</v>
      </c>
    </row>
    <row r="10918" spans="1:15" ht="29.25" customHeight="1">
      <c r="A10918" s="221" t="s">
        <v>2861</v>
      </c>
      <c r="B10918" s="221" t="s">
        <v>933</v>
      </c>
      <c r="C10918" s="222" t="s">
        <v>262</v>
      </c>
      <c r="D10918" s="222" t="s">
        <v>162</v>
      </c>
      <c r="E10918" s="199" t="s">
        <v>166</v>
      </c>
      <c r="F10918" s="200"/>
      <c r="G10918" s="200"/>
      <c r="H10918" s="200"/>
      <c r="I10918" s="200">
        <v>45793</v>
      </c>
      <c r="J10918" s="143">
        <f t="shared" si="170"/>
        <v>45793</v>
      </c>
      <c r="K10918" s="202">
        <v>1</v>
      </c>
      <c r="L10918" s="284" t="s">
        <v>8257</v>
      </c>
      <c r="M10918" s="223"/>
      <c r="N10918" s="203"/>
      <c r="O10918" s="222" t="s">
        <v>326</v>
      </c>
    </row>
    <row r="10919" spans="1:15" ht="29.25" customHeight="1">
      <c r="A10919" s="221" t="s">
        <v>2861</v>
      </c>
      <c r="B10919" s="221" t="s">
        <v>933</v>
      </c>
      <c r="C10919" s="222" t="s">
        <v>262</v>
      </c>
      <c r="D10919" s="222" t="s">
        <v>162</v>
      </c>
      <c r="E10919" s="199" t="s">
        <v>171</v>
      </c>
      <c r="F10919" s="200"/>
      <c r="G10919" s="200"/>
      <c r="H10919" s="200"/>
      <c r="I10919" s="200">
        <v>45793</v>
      </c>
      <c r="J10919" s="143">
        <f t="shared" si="170"/>
        <v>45793</v>
      </c>
      <c r="K10919" s="202">
        <v>2</v>
      </c>
      <c r="L10919" s="284" t="s">
        <v>8258</v>
      </c>
      <c r="M10919" s="223"/>
      <c r="N10919" s="203"/>
      <c r="O10919" s="222" t="s">
        <v>326</v>
      </c>
    </row>
    <row r="10920" spans="1:15" ht="29.25" customHeight="1">
      <c r="A10920" s="221" t="s">
        <v>2861</v>
      </c>
      <c r="B10920" s="221" t="s">
        <v>933</v>
      </c>
      <c r="C10920" s="222" t="s">
        <v>262</v>
      </c>
      <c r="D10920" s="222" t="s">
        <v>162</v>
      </c>
      <c r="E10920" s="199" t="s">
        <v>166</v>
      </c>
      <c r="F10920" s="200"/>
      <c r="G10920" s="200"/>
      <c r="H10920" s="200"/>
      <c r="I10920" s="200">
        <v>45796</v>
      </c>
      <c r="J10920" s="143">
        <f t="shared" si="170"/>
        <v>45796</v>
      </c>
      <c r="K10920" s="202">
        <v>2</v>
      </c>
      <c r="L10920" s="284" t="s">
        <v>8259</v>
      </c>
      <c r="M10920" s="223" t="s">
        <v>8260</v>
      </c>
      <c r="N10920" s="203"/>
      <c r="O10920" s="222" t="s">
        <v>326</v>
      </c>
    </row>
    <row r="10921" spans="1:15" ht="29.25" customHeight="1">
      <c r="A10921" s="221" t="s">
        <v>2861</v>
      </c>
      <c r="B10921" s="221" t="s">
        <v>933</v>
      </c>
      <c r="C10921" s="222" t="s">
        <v>262</v>
      </c>
      <c r="D10921" s="222" t="s">
        <v>162</v>
      </c>
      <c r="E10921" s="199" t="s">
        <v>163</v>
      </c>
      <c r="F10921" s="200" t="s">
        <v>5526</v>
      </c>
      <c r="G10921" s="200" t="s">
        <v>6524</v>
      </c>
      <c r="H10921" s="200" t="s">
        <v>415</v>
      </c>
      <c r="I10921" s="200">
        <v>45796</v>
      </c>
      <c r="J10921" s="143">
        <f t="shared" si="170"/>
        <v>45796</v>
      </c>
      <c r="K10921" s="202">
        <v>6</v>
      </c>
      <c r="L10921" s="285" t="s">
        <v>8050</v>
      </c>
      <c r="M10921" s="223"/>
      <c r="N10921" s="203">
        <v>0.36666666666666697</v>
      </c>
      <c r="O10921" s="222" t="s">
        <v>939</v>
      </c>
    </row>
    <row r="10922" spans="1:15" ht="29.25" customHeight="1">
      <c r="A10922" s="221" t="s">
        <v>2861</v>
      </c>
      <c r="B10922" s="221" t="s">
        <v>933</v>
      </c>
      <c r="C10922" s="222" t="s">
        <v>262</v>
      </c>
      <c r="D10922" s="222" t="s">
        <v>162</v>
      </c>
      <c r="E10922" s="199" t="s">
        <v>171</v>
      </c>
      <c r="F10922" s="200"/>
      <c r="G10922" s="200"/>
      <c r="H10922" s="200"/>
      <c r="I10922" s="200">
        <v>45797</v>
      </c>
      <c r="J10922" s="143">
        <f t="shared" si="170"/>
        <v>45797</v>
      </c>
      <c r="K10922" s="202">
        <v>2</v>
      </c>
      <c r="L10922" s="285" t="s">
        <v>8261</v>
      </c>
      <c r="M10922" s="223"/>
      <c r="N10922" s="203"/>
      <c r="O10922" s="222" t="s">
        <v>326</v>
      </c>
    </row>
    <row r="10923" spans="1:15" ht="29.25" customHeight="1">
      <c r="A10923" s="221" t="s">
        <v>2861</v>
      </c>
      <c r="B10923" s="221" t="s">
        <v>933</v>
      </c>
      <c r="C10923" s="222" t="s">
        <v>262</v>
      </c>
      <c r="D10923" s="222" t="s">
        <v>162</v>
      </c>
      <c r="E10923" s="199" t="s">
        <v>166</v>
      </c>
      <c r="F10923" s="200"/>
      <c r="G10923" s="200"/>
      <c r="H10923" s="200"/>
      <c r="I10923" s="200">
        <v>45797</v>
      </c>
      <c r="J10923" s="143">
        <f t="shared" si="170"/>
        <v>45797</v>
      </c>
      <c r="K10923" s="202">
        <v>2</v>
      </c>
      <c r="L10923" s="284" t="s">
        <v>8259</v>
      </c>
      <c r="M10923" s="223" t="s">
        <v>8262</v>
      </c>
      <c r="N10923" s="203"/>
      <c r="O10923" s="222" t="s">
        <v>326</v>
      </c>
    </row>
    <row r="10924" spans="1:15" ht="29.25" customHeight="1">
      <c r="A10924" s="221" t="s">
        <v>2861</v>
      </c>
      <c r="B10924" s="221" t="s">
        <v>933</v>
      </c>
      <c r="C10924" s="222" t="s">
        <v>262</v>
      </c>
      <c r="D10924" s="222" t="s">
        <v>162</v>
      </c>
      <c r="E10924" s="199" t="s">
        <v>171</v>
      </c>
      <c r="F10924" s="200"/>
      <c r="G10924" s="200"/>
      <c r="H10924" s="200"/>
      <c r="I10924" s="200">
        <v>45797</v>
      </c>
      <c r="J10924" s="143">
        <f t="shared" si="170"/>
        <v>45797</v>
      </c>
      <c r="K10924" s="202">
        <v>3</v>
      </c>
      <c r="L10924" s="284" t="s">
        <v>8263</v>
      </c>
      <c r="M10924" s="223"/>
      <c r="N10924" s="203"/>
      <c r="O10924" s="222" t="s">
        <v>326</v>
      </c>
    </row>
    <row r="10925" spans="1:15" ht="29.25" customHeight="1">
      <c r="A10925" s="221" t="s">
        <v>2861</v>
      </c>
      <c r="B10925" s="221" t="s">
        <v>933</v>
      </c>
      <c r="C10925" s="222" t="s">
        <v>262</v>
      </c>
      <c r="D10925" s="222" t="s">
        <v>162</v>
      </c>
      <c r="E10925" s="199" t="s">
        <v>171</v>
      </c>
      <c r="F10925" s="200" t="s">
        <v>5526</v>
      </c>
      <c r="G10925" s="200" t="s">
        <v>6524</v>
      </c>
      <c r="H10925" s="200" t="s">
        <v>3413</v>
      </c>
      <c r="I10925" s="200">
        <v>45797</v>
      </c>
      <c r="J10925" s="143">
        <f t="shared" si="170"/>
        <v>45797</v>
      </c>
      <c r="K10925" s="202">
        <v>1</v>
      </c>
      <c r="L10925" s="285" t="s">
        <v>8264</v>
      </c>
      <c r="M10925" s="223"/>
      <c r="N10925" s="203">
        <v>0.3</v>
      </c>
      <c r="O10925" s="222" t="s">
        <v>939</v>
      </c>
    </row>
    <row r="10926" spans="1:15" ht="29.25" customHeight="1">
      <c r="A10926" s="221" t="s">
        <v>2861</v>
      </c>
      <c r="B10926" s="221" t="s">
        <v>933</v>
      </c>
      <c r="C10926" s="222" t="s">
        <v>262</v>
      </c>
      <c r="D10926" s="222" t="s">
        <v>162</v>
      </c>
      <c r="E10926" s="199" t="s">
        <v>166</v>
      </c>
      <c r="F10926" s="200"/>
      <c r="G10926" s="200"/>
      <c r="H10926" s="200"/>
      <c r="I10926" s="200">
        <v>45798</v>
      </c>
      <c r="J10926" s="143">
        <f t="shared" si="170"/>
        <v>45798</v>
      </c>
      <c r="K10926" s="202">
        <v>2</v>
      </c>
      <c r="L10926" s="285" t="s">
        <v>8265</v>
      </c>
      <c r="M10926" s="223"/>
      <c r="N10926" s="203"/>
      <c r="O10926" s="222" t="s">
        <v>326</v>
      </c>
    </row>
    <row r="10927" spans="1:15" ht="29.25" customHeight="1">
      <c r="A10927" s="221" t="s">
        <v>2861</v>
      </c>
      <c r="B10927" s="221" t="s">
        <v>933</v>
      </c>
      <c r="C10927" s="222" t="s">
        <v>262</v>
      </c>
      <c r="D10927" s="222" t="s">
        <v>162</v>
      </c>
      <c r="E10927" s="199" t="s">
        <v>163</v>
      </c>
      <c r="F10927" s="200" t="s">
        <v>5526</v>
      </c>
      <c r="G10927" s="200" t="s">
        <v>6524</v>
      </c>
      <c r="H10927" s="200" t="s">
        <v>416</v>
      </c>
      <c r="I10927" s="200">
        <v>45798</v>
      </c>
      <c r="J10927" s="143">
        <f t="shared" si="170"/>
        <v>45798</v>
      </c>
      <c r="K10927" s="202">
        <v>6</v>
      </c>
      <c r="L10927" s="285" t="s">
        <v>8266</v>
      </c>
      <c r="M10927" s="223"/>
      <c r="N10927" s="203">
        <v>7.0000000000000007E-2</v>
      </c>
      <c r="O10927" s="222" t="s">
        <v>972</v>
      </c>
    </row>
    <row r="10928" spans="1:15" ht="29.25" customHeight="1">
      <c r="A10928" s="221" t="s">
        <v>2861</v>
      </c>
      <c r="B10928" s="221" t="s">
        <v>933</v>
      </c>
      <c r="C10928" s="222" t="s">
        <v>262</v>
      </c>
      <c r="D10928" s="222" t="s">
        <v>162</v>
      </c>
      <c r="E10928" s="199" t="s">
        <v>178</v>
      </c>
      <c r="F10928" s="200"/>
      <c r="G10928" s="200"/>
      <c r="H10928" s="200"/>
      <c r="I10928" s="200">
        <v>45799</v>
      </c>
      <c r="J10928" s="143">
        <f t="shared" si="170"/>
        <v>45799</v>
      </c>
      <c r="K10928" s="202">
        <v>0.5</v>
      </c>
      <c r="L10928" s="285" t="s">
        <v>218</v>
      </c>
      <c r="M10928" s="223"/>
      <c r="N10928" s="203"/>
      <c r="O10928" s="222" t="s">
        <v>326</v>
      </c>
    </row>
    <row r="10929" spans="1:15" ht="29.25" customHeight="1">
      <c r="A10929" s="221" t="s">
        <v>2861</v>
      </c>
      <c r="B10929" s="221" t="s">
        <v>933</v>
      </c>
      <c r="C10929" s="222" t="s">
        <v>262</v>
      </c>
      <c r="D10929" s="222" t="s">
        <v>162</v>
      </c>
      <c r="E10929" s="199" t="s">
        <v>176</v>
      </c>
      <c r="F10929" s="200"/>
      <c r="G10929" s="200"/>
      <c r="H10929" s="200"/>
      <c r="I10929" s="200">
        <v>45799</v>
      </c>
      <c r="J10929" s="143">
        <f t="shared" si="170"/>
        <v>45799</v>
      </c>
      <c r="K10929" s="202">
        <v>1</v>
      </c>
      <c r="L10929" s="284" t="s">
        <v>8554</v>
      </c>
      <c r="M10929" s="223" t="s">
        <v>8555</v>
      </c>
      <c r="N10929" s="203"/>
      <c r="O10929" s="222" t="s">
        <v>326</v>
      </c>
    </row>
    <row r="10930" spans="1:15" ht="29.25" customHeight="1">
      <c r="A10930" s="221" t="s">
        <v>2861</v>
      </c>
      <c r="B10930" s="221" t="s">
        <v>933</v>
      </c>
      <c r="C10930" s="222" t="s">
        <v>262</v>
      </c>
      <c r="D10930" s="222" t="s">
        <v>162</v>
      </c>
      <c r="E10930" s="199" t="s">
        <v>166</v>
      </c>
      <c r="F10930" s="200"/>
      <c r="G10930" s="200"/>
      <c r="H10930" s="200"/>
      <c r="I10930" s="200">
        <v>45799</v>
      </c>
      <c r="J10930" s="143">
        <f t="shared" si="170"/>
        <v>45799</v>
      </c>
      <c r="K10930" s="202">
        <v>5</v>
      </c>
      <c r="L10930" s="284" t="s">
        <v>8557</v>
      </c>
      <c r="M10930" s="223"/>
      <c r="N10930" s="203"/>
      <c r="O10930" s="222" t="s">
        <v>326</v>
      </c>
    </row>
    <row r="10931" spans="1:15" ht="29.25" customHeight="1">
      <c r="A10931" s="221" t="s">
        <v>2861</v>
      </c>
      <c r="B10931" s="221" t="s">
        <v>933</v>
      </c>
      <c r="C10931" s="222" t="s">
        <v>262</v>
      </c>
      <c r="D10931" s="222" t="s">
        <v>162</v>
      </c>
      <c r="E10931" s="199" t="s">
        <v>163</v>
      </c>
      <c r="F10931" s="200" t="s">
        <v>5526</v>
      </c>
      <c r="G10931" s="200" t="s">
        <v>6524</v>
      </c>
      <c r="H10931" s="200" t="s">
        <v>3413</v>
      </c>
      <c r="I10931" s="200">
        <v>45799</v>
      </c>
      <c r="J10931" s="143">
        <f t="shared" si="170"/>
        <v>45799</v>
      </c>
      <c r="K10931" s="202">
        <v>1.5</v>
      </c>
      <c r="L10931" s="284" t="s">
        <v>8556</v>
      </c>
      <c r="M10931" s="223"/>
      <c r="N10931" s="203">
        <v>0.3</v>
      </c>
      <c r="O10931" s="222" t="s">
        <v>939</v>
      </c>
    </row>
    <row r="10932" spans="1:15" ht="29.25" customHeight="1">
      <c r="A10932" s="221" t="s">
        <v>2861</v>
      </c>
      <c r="B10932" s="221" t="s">
        <v>933</v>
      </c>
      <c r="C10932" s="222" t="s">
        <v>262</v>
      </c>
      <c r="D10932" s="222" t="s">
        <v>162</v>
      </c>
      <c r="E10932" s="199" t="s">
        <v>171</v>
      </c>
      <c r="F10932" s="200"/>
      <c r="G10932" s="200"/>
      <c r="H10932" s="200"/>
      <c r="I10932" s="200">
        <v>45800</v>
      </c>
      <c r="J10932" s="143">
        <f t="shared" si="170"/>
        <v>45800</v>
      </c>
      <c r="K10932" s="202">
        <v>4</v>
      </c>
      <c r="L10932" s="284" t="s">
        <v>8560</v>
      </c>
      <c r="M10932" s="223"/>
      <c r="N10932" s="203"/>
      <c r="O10932" s="222" t="s">
        <v>326</v>
      </c>
    </row>
    <row r="10933" spans="1:15" ht="29.25" customHeight="1">
      <c r="A10933" s="221" t="s">
        <v>2861</v>
      </c>
      <c r="B10933" s="221" t="s">
        <v>933</v>
      </c>
      <c r="C10933" s="222" t="s">
        <v>262</v>
      </c>
      <c r="D10933" s="222" t="s">
        <v>162</v>
      </c>
      <c r="E10933" s="199" t="s">
        <v>166</v>
      </c>
      <c r="F10933" s="200"/>
      <c r="G10933" s="200"/>
      <c r="H10933" s="200"/>
      <c r="I10933" s="200">
        <v>45800</v>
      </c>
      <c r="J10933" s="143">
        <f t="shared" si="170"/>
        <v>45800</v>
      </c>
      <c r="K10933" s="202">
        <v>2</v>
      </c>
      <c r="L10933" s="284" t="s">
        <v>8561</v>
      </c>
      <c r="M10933" s="223"/>
      <c r="N10933" s="203"/>
      <c r="O10933" s="222" t="s">
        <v>326</v>
      </c>
    </row>
    <row r="10934" spans="1:15" ht="29.25" customHeight="1">
      <c r="A10934" s="221" t="s">
        <v>2861</v>
      </c>
      <c r="B10934" s="221" t="s">
        <v>933</v>
      </c>
      <c r="C10934" s="222" t="s">
        <v>262</v>
      </c>
      <c r="D10934" s="222" t="s">
        <v>162</v>
      </c>
      <c r="E10934" s="199" t="s">
        <v>163</v>
      </c>
      <c r="F10934" s="200" t="s">
        <v>5526</v>
      </c>
      <c r="G10934" s="200" t="s">
        <v>6524</v>
      </c>
      <c r="H10934" s="200" t="s">
        <v>416</v>
      </c>
      <c r="I10934" s="200">
        <v>45800</v>
      </c>
      <c r="J10934" s="143">
        <f t="shared" si="170"/>
        <v>45800</v>
      </c>
      <c r="K10934" s="202">
        <v>1</v>
      </c>
      <c r="L10934" s="285" t="s">
        <v>8558</v>
      </c>
      <c r="M10934" s="223"/>
      <c r="N10934" s="203">
        <v>7.0000000000000007E-2</v>
      </c>
      <c r="O10934" s="222" t="s">
        <v>972</v>
      </c>
    </row>
    <row r="10935" spans="1:15" ht="29.25" customHeight="1">
      <c r="A10935" s="221" t="s">
        <v>2861</v>
      </c>
      <c r="B10935" s="221" t="s">
        <v>933</v>
      </c>
      <c r="C10935" s="222" t="s">
        <v>262</v>
      </c>
      <c r="D10935" s="222" t="s">
        <v>162</v>
      </c>
      <c r="E10935" s="199" t="s">
        <v>163</v>
      </c>
      <c r="F10935" s="200" t="s">
        <v>5526</v>
      </c>
      <c r="G10935" s="200" t="s">
        <v>6524</v>
      </c>
      <c r="H10935" s="200" t="s">
        <v>3413</v>
      </c>
      <c r="I10935" s="200">
        <v>45800</v>
      </c>
      <c r="J10935" s="143">
        <f t="shared" si="170"/>
        <v>45800</v>
      </c>
      <c r="K10935" s="202">
        <v>1</v>
      </c>
      <c r="L10935" s="285" t="s">
        <v>8559</v>
      </c>
      <c r="M10935" s="223"/>
      <c r="N10935" s="203">
        <v>0.3</v>
      </c>
      <c r="O10935" s="222" t="s">
        <v>939</v>
      </c>
    </row>
    <row r="10936" spans="1:15" ht="29.25" customHeight="1">
      <c r="A10936" s="221" t="s">
        <v>2861</v>
      </c>
      <c r="B10936" s="221" t="s">
        <v>933</v>
      </c>
      <c r="C10936" s="222" t="s">
        <v>262</v>
      </c>
      <c r="D10936" s="222" t="s">
        <v>162</v>
      </c>
      <c r="E10936" s="199" t="s">
        <v>171</v>
      </c>
      <c r="F10936" s="200"/>
      <c r="G10936" s="200"/>
      <c r="H10936" s="200"/>
      <c r="I10936" s="200">
        <v>45803</v>
      </c>
      <c r="J10936" s="143">
        <f t="shared" si="170"/>
        <v>45803</v>
      </c>
      <c r="K10936" s="202">
        <v>1</v>
      </c>
      <c r="L10936" s="284" t="s">
        <v>8562</v>
      </c>
      <c r="M10936" s="223"/>
      <c r="N10936" s="203"/>
      <c r="O10936" s="222" t="s">
        <v>326</v>
      </c>
    </row>
    <row r="10937" spans="1:15" ht="29.25" customHeight="1">
      <c r="A10937" s="221" t="s">
        <v>2861</v>
      </c>
      <c r="B10937" s="221" t="s">
        <v>933</v>
      </c>
      <c r="C10937" s="222" t="s">
        <v>262</v>
      </c>
      <c r="D10937" s="222" t="s">
        <v>162</v>
      </c>
      <c r="E10937" s="199" t="s">
        <v>171</v>
      </c>
      <c r="F10937" s="200"/>
      <c r="G10937" s="200"/>
      <c r="H10937" s="200"/>
      <c r="I10937" s="200">
        <v>45803</v>
      </c>
      <c r="J10937" s="143">
        <f t="shared" si="170"/>
        <v>45803</v>
      </c>
      <c r="K10937" s="202">
        <v>4</v>
      </c>
      <c r="L10937" s="284" t="s">
        <v>8563</v>
      </c>
      <c r="M10937" s="223"/>
      <c r="N10937" s="203"/>
      <c r="O10937" s="222" t="s">
        <v>326</v>
      </c>
    </row>
    <row r="10938" spans="1:15" ht="29.25" customHeight="1">
      <c r="A10938" s="221" t="s">
        <v>2861</v>
      </c>
      <c r="B10938" s="221" t="s">
        <v>933</v>
      </c>
      <c r="C10938" s="222" t="s">
        <v>262</v>
      </c>
      <c r="D10938" s="222" t="s">
        <v>162</v>
      </c>
      <c r="E10938" s="199" t="s">
        <v>171</v>
      </c>
      <c r="F10938" s="200"/>
      <c r="G10938" s="200"/>
      <c r="H10938" s="200"/>
      <c r="I10938" s="200">
        <v>45803</v>
      </c>
      <c r="J10938" s="143">
        <f t="shared" si="170"/>
        <v>45803</v>
      </c>
      <c r="K10938" s="202">
        <v>0.5</v>
      </c>
      <c r="L10938" s="284" t="s">
        <v>8564</v>
      </c>
      <c r="M10938" s="223"/>
      <c r="N10938" s="203"/>
      <c r="O10938" s="222" t="s">
        <v>326</v>
      </c>
    </row>
    <row r="10939" spans="1:15" ht="29.25" customHeight="1">
      <c r="A10939" s="221" t="s">
        <v>2861</v>
      </c>
      <c r="B10939" s="221" t="s">
        <v>933</v>
      </c>
      <c r="C10939" s="222" t="s">
        <v>262</v>
      </c>
      <c r="D10939" s="222" t="s">
        <v>162</v>
      </c>
      <c r="E10939" s="199" t="s">
        <v>166</v>
      </c>
      <c r="F10939" s="200"/>
      <c r="G10939" s="200"/>
      <c r="H10939" s="200"/>
      <c r="I10939" s="200">
        <v>45803</v>
      </c>
      <c r="J10939" s="143">
        <f t="shared" si="170"/>
        <v>45803</v>
      </c>
      <c r="K10939" s="202">
        <v>2</v>
      </c>
      <c r="L10939" s="285" t="s">
        <v>8565</v>
      </c>
      <c r="M10939" s="223"/>
      <c r="N10939" s="203"/>
      <c r="O10939" s="222" t="s">
        <v>326</v>
      </c>
    </row>
    <row r="10940" spans="1:15" ht="29.25" customHeight="1">
      <c r="A10940" s="221" t="s">
        <v>2861</v>
      </c>
      <c r="B10940" s="221" t="s">
        <v>933</v>
      </c>
      <c r="C10940" s="222" t="s">
        <v>262</v>
      </c>
      <c r="D10940" s="222" t="s">
        <v>162</v>
      </c>
      <c r="E10940" s="199" t="s">
        <v>163</v>
      </c>
      <c r="F10940" s="200" t="s">
        <v>5526</v>
      </c>
      <c r="G10940" s="200" t="s">
        <v>6524</v>
      </c>
      <c r="H10940" s="200" t="s">
        <v>3413</v>
      </c>
      <c r="I10940" s="200">
        <v>45803</v>
      </c>
      <c r="J10940" s="143">
        <f t="shared" si="170"/>
        <v>45803</v>
      </c>
      <c r="K10940" s="202">
        <v>0.5</v>
      </c>
      <c r="L10940" s="285" t="s">
        <v>8559</v>
      </c>
      <c r="M10940" s="223"/>
      <c r="N10940" s="203">
        <v>0.3</v>
      </c>
      <c r="O10940" s="222" t="s">
        <v>939</v>
      </c>
    </row>
    <row r="10941" spans="1:15" ht="29.25" customHeight="1">
      <c r="A10941" s="221" t="s">
        <v>2861</v>
      </c>
      <c r="B10941" s="221" t="s">
        <v>933</v>
      </c>
      <c r="C10941" s="222" t="s">
        <v>262</v>
      </c>
      <c r="D10941" s="222" t="s">
        <v>162</v>
      </c>
      <c r="E10941" s="199" t="s">
        <v>171</v>
      </c>
      <c r="F10941" s="200"/>
      <c r="G10941" s="200"/>
      <c r="H10941" s="200"/>
      <c r="I10941" s="200">
        <v>45804</v>
      </c>
      <c r="J10941" s="143">
        <f t="shared" si="170"/>
        <v>45804</v>
      </c>
      <c r="K10941" s="202">
        <v>2</v>
      </c>
      <c r="L10941" s="284" t="s">
        <v>8566</v>
      </c>
      <c r="M10941" s="223"/>
      <c r="N10941" s="203"/>
      <c r="O10941" s="222" t="s">
        <v>326</v>
      </c>
    </row>
    <row r="10942" spans="1:15" ht="29.25" customHeight="1">
      <c r="A10942" s="221" t="s">
        <v>2861</v>
      </c>
      <c r="B10942" s="221" t="s">
        <v>933</v>
      </c>
      <c r="C10942" s="222" t="s">
        <v>262</v>
      </c>
      <c r="D10942" s="222" t="s">
        <v>162</v>
      </c>
      <c r="E10942" s="199" t="s">
        <v>171</v>
      </c>
      <c r="F10942" s="200"/>
      <c r="G10942" s="200"/>
      <c r="H10942" s="200"/>
      <c r="I10942" s="200">
        <v>45804</v>
      </c>
      <c r="J10942" s="143">
        <f t="shared" si="170"/>
        <v>45804</v>
      </c>
      <c r="K10942" s="202">
        <v>0.5</v>
      </c>
      <c r="L10942" s="284" t="s">
        <v>8568</v>
      </c>
      <c r="M10942" s="223"/>
      <c r="N10942" s="203"/>
      <c r="O10942" s="222" t="s">
        <v>326</v>
      </c>
    </row>
    <row r="10943" spans="1:15" ht="29.25" customHeight="1">
      <c r="A10943" s="221" t="s">
        <v>2861</v>
      </c>
      <c r="B10943" s="221" t="s">
        <v>933</v>
      </c>
      <c r="C10943" s="222" t="s">
        <v>262</v>
      </c>
      <c r="D10943" s="222" t="s">
        <v>162</v>
      </c>
      <c r="E10943" s="199" t="s">
        <v>171</v>
      </c>
      <c r="F10943" s="200"/>
      <c r="G10943" s="200"/>
      <c r="H10943" s="200"/>
      <c r="I10943" s="200">
        <v>45804</v>
      </c>
      <c r="J10943" s="143">
        <f t="shared" si="170"/>
        <v>45804</v>
      </c>
      <c r="K10943" s="202">
        <v>1</v>
      </c>
      <c r="L10943" s="284" t="s">
        <v>8570</v>
      </c>
      <c r="M10943" s="223"/>
      <c r="N10943" s="203"/>
      <c r="O10943" s="222" t="s">
        <v>326</v>
      </c>
    </row>
    <row r="10944" spans="1:15" ht="29.25" customHeight="1">
      <c r="A10944" s="221" t="s">
        <v>2861</v>
      </c>
      <c r="B10944" s="221" t="s">
        <v>933</v>
      </c>
      <c r="C10944" s="222" t="s">
        <v>262</v>
      </c>
      <c r="D10944" s="222" t="s">
        <v>162</v>
      </c>
      <c r="E10944" s="199" t="s">
        <v>163</v>
      </c>
      <c r="F10944" s="200" t="s">
        <v>5526</v>
      </c>
      <c r="G10944" s="200" t="s">
        <v>6524</v>
      </c>
      <c r="H10944" s="200" t="s">
        <v>8137</v>
      </c>
      <c r="I10944" s="200">
        <v>45804</v>
      </c>
      <c r="J10944" s="143">
        <f t="shared" si="170"/>
        <v>45804</v>
      </c>
      <c r="K10944" s="202">
        <v>1.5</v>
      </c>
      <c r="L10944" s="284" t="s">
        <v>8569</v>
      </c>
      <c r="M10944" s="223"/>
      <c r="N10944" s="203">
        <v>7.25</v>
      </c>
      <c r="O10944" s="222" t="s">
        <v>946</v>
      </c>
    </row>
    <row r="10945" spans="1:15" ht="29.25" customHeight="1">
      <c r="A10945" s="221" t="s">
        <v>2861</v>
      </c>
      <c r="B10945" s="221" t="s">
        <v>933</v>
      </c>
      <c r="C10945" s="222" t="s">
        <v>262</v>
      </c>
      <c r="D10945" s="222" t="s">
        <v>162</v>
      </c>
      <c r="E10945" s="199" t="s">
        <v>163</v>
      </c>
      <c r="F10945" s="200" t="s">
        <v>5526</v>
      </c>
      <c r="G10945" s="200" t="s">
        <v>6524</v>
      </c>
      <c r="H10945" s="200" t="s">
        <v>3413</v>
      </c>
      <c r="I10945" s="200">
        <v>45804</v>
      </c>
      <c r="J10945" s="143">
        <f t="shared" si="170"/>
        <v>45804</v>
      </c>
      <c r="K10945" s="202">
        <v>3</v>
      </c>
      <c r="L10945" s="284" t="s">
        <v>8567</v>
      </c>
      <c r="M10945" s="223"/>
      <c r="N10945" s="203">
        <v>0.3</v>
      </c>
      <c r="O10945" s="222" t="s">
        <v>939</v>
      </c>
    </row>
    <row r="10946" spans="1:15" ht="29.25" customHeight="1">
      <c r="A10946" s="221" t="s">
        <v>2861</v>
      </c>
      <c r="B10946" s="221" t="s">
        <v>933</v>
      </c>
      <c r="C10946" s="222" t="s">
        <v>262</v>
      </c>
      <c r="D10946" s="222" t="s">
        <v>162</v>
      </c>
      <c r="E10946" s="199" t="s">
        <v>171</v>
      </c>
      <c r="F10946" s="200"/>
      <c r="G10946" s="200"/>
      <c r="H10946" s="200"/>
      <c r="I10946" s="200">
        <v>45805</v>
      </c>
      <c r="J10946" s="143">
        <f t="shared" si="170"/>
        <v>45805</v>
      </c>
      <c r="K10946" s="202">
        <v>1</v>
      </c>
      <c r="L10946" s="284" t="s">
        <v>8570</v>
      </c>
      <c r="M10946" s="223"/>
      <c r="N10946" s="203"/>
      <c r="O10946" s="222" t="s">
        <v>326</v>
      </c>
    </row>
    <row r="10947" spans="1:15" ht="29.25" customHeight="1">
      <c r="A10947" s="221" t="s">
        <v>2861</v>
      </c>
      <c r="B10947" s="221" t="s">
        <v>933</v>
      </c>
      <c r="C10947" s="222" t="s">
        <v>262</v>
      </c>
      <c r="D10947" s="222" t="s">
        <v>162</v>
      </c>
      <c r="E10947" s="199" t="s">
        <v>171</v>
      </c>
      <c r="F10947" s="200"/>
      <c r="G10947" s="200"/>
      <c r="H10947" s="200"/>
      <c r="I10947" s="200">
        <v>45805</v>
      </c>
      <c r="J10947" s="143">
        <f t="shared" ref="J10947:J11010" si="171">I10947</f>
        <v>45805</v>
      </c>
      <c r="K10947" s="202">
        <v>6</v>
      </c>
      <c r="L10947" s="284" t="s">
        <v>8572</v>
      </c>
      <c r="M10947" s="223"/>
      <c r="N10947" s="203"/>
      <c r="O10947" s="222" t="s">
        <v>326</v>
      </c>
    </row>
    <row r="10948" spans="1:15" ht="29.25" customHeight="1">
      <c r="A10948" s="221" t="s">
        <v>2861</v>
      </c>
      <c r="B10948" s="221" t="s">
        <v>933</v>
      </c>
      <c r="C10948" s="222" t="s">
        <v>262</v>
      </c>
      <c r="D10948" s="222" t="s">
        <v>162</v>
      </c>
      <c r="E10948" s="199" t="s">
        <v>163</v>
      </c>
      <c r="F10948" s="200" t="s">
        <v>5526</v>
      </c>
      <c r="G10948" s="200" t="s">
        <v>6524</v>
      </c>
      <c r="H10948" s="200" t="s">
        <v>8137</v>
      </c>
      <c r="I10948" s="200">
        <v>45805</v>
      </c>
      <c r="J10948" s="143">
        <f t="shared" si="171"/>
        <v>45805</v>
      </c>
      <c r="K10948" s="202">
        <v>1</v>
      </c>
      <c r="L10948" s="285" t="s">
        <v>8571</v>
      </c>
      <c r="M10948" s="223"/>
      <c r="N10948" s="203">
        <v>7.25</v>
      </c>
      <c r="O10948" s="222" t="s">
        <v>946</v>
      </c>
    </row>
    <row r="10949" spans="1:15" ht="29.25" customHeight="1">
      <c r="A10949" s="221" t="s">
        <v>2861</v>
      </c>
      <c r="B10949" s="221" t="s">
        <v>933</v>
      </c>
      <c r="C10949" s="222" t="s">
        <v>262</v>
      </c>
      <c r="D10949" s="222" t="s">
        <v>162</v>
      </c>
      <c r="E10949" s="199" t="s">
        <v>171</v>
      </c>
      <c r="F10949" s="200"/>
      <c r="G10949" s="200"/>
      <c r="H10949" s="200"/>
      <c r="I10949" s="200">
        <v>45806</v>
      </c>
      <c r="J10949" s="143">
        <f t="shared" si="171"/>
        <v>45806</v>
      </c>
      <c r="K10949" s="202">
        <v>2</v>
      </c>
      <c r="L10949" s="284" t="s">
        <v>8573</v>
      </c>
      <c r="M10949" s="223" t="s">
        <v>8574</v>
      </c>
      <c r="N10949" s="203"/>
      <c r="O10949" s="222" t="s">
        <v>326</v>
      </c>
    </row>
    <row r="10950" spans="1:15" ht="29.25" customHeight="1">
      <c r="A10950" s="221" t="s">
        <v>2861</v>
      </c>
      <c r="B10950" s="221" t="s">
        <v>933</v>
      </c>
      <c r="C10950" s="222" t="s">
        <v>262</v>
      </c>
      <c r="D10950" s="222" t="s">
        <v>162</v>
      </c>
      <c r="E10950" s="199" t="s">
        <v>171</v>
      </c>
      <c r="F10950" s="200"/>
      <c r="G10950" s="200"/>
      <c r="H10950" s="200"/>
      <c r="I10950" s="200">
        <v>45806</v>
      </c>
      <c r="J10950" s="143">
        <f t="shared" si="171"/>
        <v>45806</v>
      </c>
      <c r="K10950" s="202">
        <v>4</v>
      </c>
      <c r="L10950" s="284" t="s">
        <v>8575</v>
      </c>
      <c r="M10950" s="223"/>
      <c r="N10950" s="203"/>
      <c r="O10950" s="222" t="s">
        <v>326</v>
      </c>
    </row>
    <row r="10951" spans="1:15" ht="29.25" customHeight="1">
      <c r="A10951" s="221" t="s">
        <v>2861</v>
      </c>
      <c r="B10951" s="221" t="s">
        <v>933</v>
      </c>
      <c r="C10951" s="222" t="s">
        <v>262</v>
      </c>
      <c r="D10951" s="222" t="s">
        <v>162</v>
      </c>
      <c r="E10951" s="199" t="s">
        <v>163</v>
      </c>
      <c r="F10951" s="200" t="s">
        <v>5526</v>
      </c>
      <c r="G10951" s="200" t="s">
        <v>6524</v>
      </c>
      <c r="H10951" s="200" t="s">
        <v>8137</v>
      </c>
      <c r="I10951" s="200">
        <v>45806</v>
      </c>
      <c r="J10951" s="143">
        <f t="shared" si="171"/>
        <v>45806</v>
      </c>
      <c r="K10951" s="202">
        <v>2</v>
      </c>
      <c r="L10951" s="285" t="s">
        <v>8571</v>
      </c>
      <c r="M10951" s="223"/>
      <c r="N10951" s="203">
        <v>7.25</v>
      </c>
      <c r="O10951" s="222" t="s">
        <v>946</v>
      </c>
    </row>
    <row r="10952" spans="1:15" ht="29.25" customHeight="1">
      <c r="A10952" s="221" t="s">
        <v>2861</v>
      </c>
      <c r="B10952" s="221" t="s">
        <v>933</v>
      </c>
      <c r="C10952" s="222" t="s">
        <v>262</v>
      </c>
      <c r="D10952" s="222" t="s">
        <v>162</v>
      </c>
      <c r="E10952" s="199" t="s">
        <v>165</v>
      </c>
      <c r="F10952" s="200"/>
      <c r="G10952" s="200"/>
      <c r="H10952" s="200"/>
      <c r="I10952" s="200">
        <v>45810</v>
      </c>
      <c r="J10952" s="143">
        <f t="shared" si="171"/>
        <v>45810</v>
      </c>
      <c r="K10952" s="202">
        <v>8</v>
      </c>
      <c r="L10952" s="284" t="s">
        <v>8576</v>
      </c>
      <c r="M10952" s="223"/>
      <c r="N10952" s="203"/>
      <c r="O10952" s="222" t="s">
        <v>326</v>
      </c>
    </row>
    <row r="10953" spans="1:15" ht="29.25" customHeight="1">
      <c r="A10953" s="221" t="s">
        <v>2861</v>
      </c>
      <c r="B10953" s="221" t="s">
        <v>933</v>
      </c>
      <c r="C10953" s="222" t="s">
        <v>262</v>
      </c>
      <c r="D10953" s="222" t="s">
        <v>162</v>
      </c>
      <c r="E10953" s="199" t="s">
        <v>166</v>
      </c>
      <c r="F10953" s="200"/>
      <c r="G10953" s="200"/>
      <c r="H10953" s="200"/>
      <c r="I10953" s="200">
        <v>45811</v>
      </c>
      <c r="J10953" s="143">
        <f t="shared" si="171"/>
        <v>45811</v>
      </c>
      <c r="K10953" s="202">
        <v>1</v>
      </c>
      <c r="L10953" s="284" t="s">
        <v>8819</v>
      </c>
      <c r="M10953" s="223"/>
      <c r="N10953" s="203"/>
      <c r="O10953" s="222" t="s">
        <v>326</v>
      </c>
    </row>
    <row r="10954" spans="1:15" ht="29.25" customHeight="1">
      <c r="A10954" s="221" t="s">
        <v>2861</v>
      </c>
      <c r="B10954" s="221" t="s">
        <v>933</v>
      </c>
      <c r="C10954" s="222" t="s">
        <v>262</v>
      </c>
      <c r="D10954" s="222" t="s">
        <v>162</v>
      </c>
      <c r="E10954" s="199" t="s">
        <v>171</v>
      </c>
      <c r="F10954" s="200"/>
      <c r="G10954" s="200"/>
      <c r="H10954" s="200"/>
      <c r="I10954" s="200">
        <v>45811</v>
      </c>
      <c r="J10954" s="143">
        <f t="shared" si="171"/>
        <v>45811</v>
      </c>
      <c r="K10954" s="202">
        <v>2</v>
      </c>
      <c r="L10954" s="285" t="s">
        <v>8820</v>
      </c>
      <c r="M10954" s="223"/>
      <c r="N10954" s="203"/>
      <c r="O10954" s="222" t="s">
        <v>326</v>
      </c>
    </row>
    <row r="10955" spans="1:15" ht="29.25" customHeight="1">
      <c r="A10955" s="221" t="s">
        <v>2861</v>
      </c>
      <c r="B10955" s="221" t="s">
        <v>933</v>
      </c>
      <c r="C10955" s="222" t="s">
        <v>262</v>
      </c>
      <c r="D10955" s="222" t="s">
        <v>162</v>
      </c>
      <c r="E10955" s="199" t="s">
        <v>163</v>
      </c>
      <c r="F10955" s="200" t="s">
        <v>5526</v>
      </c>
      <c r="G10955" s="200" t="s">
        <v>6524</v>
      </c>
      <c r="H10955" s="200" t="s">
        <v>8137</v>
      </c>
      <c r="I10955" s="200">
        <v>45811</v>
      </c>
      <c r="J10955" s="143">
        <f t="shared" si="171"/>
        <v>45811</v>
      </c>
      <c r="K10955" s="202">
        <v>5</v>
      </c>
      <c r="L10955" s="284" t="s">
        <v>8818</v>
      </c>
      <c r="M10955" s="223"/>
      <c r="N10955" s="203">
        <v>7.25</v>
      </c>
      <c r="O10955" s="222" t="s">
        <v>946</v>
      </c>
    </row>
    <row r="10956" spans="1:15" ht="29.25" customHeight="1">
      <c r="A10956" s="221" t="s">
        <v>2861</v>
      </c>
      <c r="B10956" s="221" t="s">
        <v>933</v>
      </c>
      <c r="C10956" s="222" t="s">
        <v>262</v>
      </c>
      <c r="D10956" s="222" t="s">
        <v>162</v>
      </c>
      <c r="E10956" s="199" t="s">
        <v>171</v>
      </c>
      <c r="F10956" s="200"/>
      <c r="G10956" s="200"/>
      <c r="H10956" s="200"/>
      <c r="I10956" s="200">
        <v>45812</v>
      </c>
      <c r="J10956" s="143">
        <f t="shared" si="171"/>
        <v>45812</v>
      </c>
      <c r="K10956" s="202">
        <v>4</v>
      </c>
      <c r="L10956" s="284" t="s">
        <v>8821</v>
      </c>
      <c r="M10956" s="223"/>
      <c r="N10956" s="203"/>
      <c r="O10956" s="222" t="s">
        <v>326</v>
      </c>
    </row>
    <row r="10957" spans="1:15" ht="29.25" customHeight="1">
      <c r="A10957" s="221" t="s">
        <v>2861</v>
      </c>
      <c r="B10957" s="221" t="s">
        <v>933</v>
      </c>
      <c r="C10957" s="222" t="s">
        <v>262</v>
      </c>
      <c r="D10957" s="222" t="s">
        <v>162</v>
      </c>
      <c r="E10957" s="199" t="s">
        <v>171</v>
      </c>
      <c r="F10957" s="200"/>
      <c r="G10957" s="200"/>
      <c r="H10957" s="200"/>
      <c r="I10957" s="200">
        <v>45812</v>
      </c>
      <c r="J10957" s="143">
        <f t="shared" si="171"/>
        <v>45812</v>
      </c>
      <c r="K10957" s="202">
        <v>2</v>
      </c>
      <c r="L10957" s="284" t="s">
        <v>8822</v>
      </c>
      <c r="M10957" s="223"/>
      <c r="N10957" s="203"/>
      <c r="O10957" s="222" t="s">
        <v>326</v>
      </c>
    </row>
    <row r="10958" spans="1:15" ht="29.25" customHeight="1">
      <c r="A10958" s="221" t="s">
        <v>2861</v>
      </c>
      <c r="B10958" s="221" t="s">
        <v>933</v>
      </c>
      <c r="C10958" s="222" t="s">
        <v>262</v>
      </c>
      <c r="D10958" s="222" t="s">
        <v>162</v>
      </c>
      <c r="E10958" s="199" t="s">
        <v>163</v>
      </c>
      <c r="F10958" s="200" t="s">
        <v>5526</v>
      </c>
      <c r="G10958" s="200" t="s">
        <v>6524</v>
      </c>
      <c r="H10958" s="200" t="s">
        <v>8137</v>
      </c>
      <c r="I10958" s="200">
        <v>45812</v>
      </c>
      <c r="J10958" s="143">
        <f t="shared" si="171"/>
        <v>45812</v>
      </c>
      <c r="K10958" s="202">
        <v>2</v>
      </c>
      <c r="L10958" s="284" t="s">
        <v>8818</v>
      </c>
      <c r="M10958" s="223"/>
      <c r="N10958" s="203">
        <v>7.25</v>
      </c>
      <c r="O10958" s="222" t="s">
        <v>946</v>
      </c>
    </row>
    <row r="10959" spans="1:15" ht="29.25" customHeight="1">
      <c r="A10959" s="221" t="s">
        <v>2861</v>
      </c>
      <c r="B10959" s="221" t="s">
        <v>933</v>
      </c>
      <c r="C10959" s="222" t="s">
        <v>262</v>
      </c>
      <c r="D10959" s="222" t="s">
        <v>162</v>
      </c>
      <c r="E10959" s="199" t="s">
        <v>171</v>
      </c>
      <c r="F10959" s="200"/>
      <c r="G10959" s="200"/>
      <c r="H10959" s="200"/>
      <c r="I10959" s="200">
        <v>45813</v>
      </c>
      <c r="J10959" s="143">
        <f t="shared" si="171"/>
        <v>45813</v>
      </c>
      <c r="K10959" s="202">
        <v>1.5</v>
      </c>
      <c r="L10959" s="284" t="s">
        <v>8823</v>
      </c>
      <c r="M10959" s="223"/>
      <c r="N10959" s="203"/>
      <c r="O10959" s="222" t="s">
        <v>326</v>
      </c>
    </row>
    <row r="10960" spans="1:15" ht="29.25" customHeight="1">
      <c r="A10960" s="221" t="s">
        <v>2861</v>
      </c>
      <c r="B10960" s="221" t="s">
        <v>933</v>
      </c>
      <c r="C10960" s="222" t="s">
        <v>262</v>
      </c>
      <c r="D10960" s="222" t="s">
        <v>162</v>
      </c>
      <c r="E10960" s="199" t="s">
        <v>178</v>
      </c>
      <c r="F10960" s="200"/>
      <c r="G10960" s="200"/>
      <c r="H10960" s="200"/>
      <c r="I10960" s="200">
        <v>45813</v>
      </c>
      <c r="J10960" s="143">
        <f t="shared" si="171"/>
        <v>45813</v>
      </c>
      <c r="K10960" s="202">
        <v>1</v>
      </c>
      <c r="L10960" s="285" t="s">
        <v>218</v>
      </c>
      <c r="M10960" s="223"/>
      <c r="N10960" s="203"/>
      <c r="O10960" s="222" t="s">
        <v>326</v>
      </c>
    </row>
    <row r="10961" spans="1:15" ht="29.25" customHeight="1">
      <c r="A10961" s="221" t="s">
        <v>2861</v>
      </c>
      <c r="B10961" s="221" t="s">
        <v>933</v>
      </c>
      <c r="C10961" s="222" t="s">
        <v>262</v>
      </c>
      <c r="D10961" s="222" t="s">
        <v>162</v>
      </c>
      <c r="E10961" s="199" t="s">
        <v>171</v>
      </c>
      <c r="F10961" s="200"/>
      <c r="G10961" s="200"/>
      <c r="H10961" s="200"/>
      <c r="I10961" s="200">
        <v>45813</v>
      </c>
      <c r="J10961" s="143">
        <f t="shared" si="171"/>
        <v>45813</v>
      </c>
      <c r="K10961" s="202">
        <v>4</v>
      </c>
      <c r="L10961" s="285" t="s">
        <v>8825</v>
      </c>
      <c r="M10961" s="223"/>
      <c r="N10961" s="203"/>
      <c r="O10961" s="222" t="s">
        <v>326</v>
      </c>
    </row>
    <row r="10962" spans="1:15" ht="29.25" customHeight="1">
      <c r="A10962" s="221" t="s">
        <v>2861</v>
      </c>
      <c r="B10962" s="221" t="s">
        <v>933</v>
      </c>
      <c r="C10962" s="222" t="s">
        <v>262</v>
      </c>
      <c r="D10962" s="222" t="s">
        <v>162</v>
      </c>
      <c r="E10962" s="199" t="s">
        <v>166</v>
      </c>
      <c r="F10962" s="200"/>
      <c r="G10962" s="200"/>
      <c r="H10962" s="200"/>
      <c r="I10962" s="200">
        <v>45813</v>
      </c>
      <c r="J10962" s="143">
        <f t="shared" si="171"/>
        <v>45813</v>
      </c>
      <c r="K10962" s="202">
        <v>1</v>
      </c>
      <c r="L10962" s="285" t="s">
        <v>8826</v>
      </c>
      <c r="M10962" s="223"/>
      <c r="N10962" s="203"/>
      <c r="O10962" s="222" t="s">
        <v>326</v>
      </c>
    </row>
    <row r="10963" spans="1:15" ht="29.25" customHeight="1">
      <c r="A10963" s="221" t="s">
        <v>2861</v>
      </c>
      <c r="B10963" s="221" t="s">
        <v>933</v>
      </c>
      <c r="C10963" s="222" t="s">
        <v>262</v>
      </c>
      <c r="D10963" s="222" t="s">
        <v>162</v>
      </c>
      <c r="E10963" s="199" t="s">
        <v>163</v>
      </c>
      <c r="F10963" s="200" t="s">
        <v>5526</v>
      </c>
      <c r="G10963" s="200" t="s">
        <v>6524</v>
      </c>
      <c r="H10963" s="200" t="s">
        <v>8137</v>
      </c>
      <c r="I10963" s="200">
        <v>45813</v>
      </c>
      <c r="J10963" s="143">
        <f t="shared" si="171"/>
        <v>45813</v>
      </c>
      <c r="K10963" s="202">
        <v>0.5</v>
      </c>
      <c r="L10963" s="284" t="s">
        <v>8824</v>
      </c>
      <c r="M10963" s="223"/>
      <c r="N10963" s="203">
        <v>7.25</v>
      </c>
      <c r="O10963" s="222" t="s">
        <v>946</v>
      </c>
    </row>
    <row r="10964" spans="1:15" ht="29.25" customHeight="1">
      <c r="A10964" s="221" t="s">
        <v>2861</v>
      </c>
      <c r="B10964" s="221" t="s">
        <v>933</v>
      </c>
      <c r="C10964" s="222" t="s">
        <v>262</v>
      </c>
      <c r="D10964" s="222" t="s">
        <v>162</v>
      </c>
      <c r="E10964" s="199" t="s">
        <v>165</v>
      </c>
      <c r="F10964" s="200"/>
      <c r="G10964" s="200"/>
      <c r="H10964" s="200"/>
      <c r="I10964" s="200">
        <v>45814</v>
      </c>
      <c r="J10964" s="143">
        <f t="shared" si="171"/>
        <v>45814</v>
      </c>
      <c r="K10964" s="202">
        <v>8</v>
      </c>
      <c r="L10964" s="284" t="s">
        <v>8827</v>
      </c>
      <c r="M10964" s="223"/>
      <c r="N10964" s="203"/>
      <c r="O10964" s="222" t="s">
        <v>326</v>
      </c>
    </row>
    <row r="10965" spans="1:15" ht="29.25" customHeight="1">
      <c r="A10965" s="221" t="s">
        <v>2861</v>
      </c>
      <c r="B10965" s="221" t="s">
        <v>933</v>
      </c>
      <c r="C10965" s="222" t="s">
        <v>262</v>
      </c>
      <c r="D10965" s="222" t="s">
        <v>162</v>
      </c>
      <c r="E10965" s="199" t="s">
        <v>171</v>
      </c>
      <c r="F10965" s="200"/>
      <c r="G10965" s="200"/>
      <c r="H10965" s="200"/>
      <c r="I10965" s="200">
        <v>45817</v>
      </c>
      <c r="J10965" s="143">
        <f t="shared" si="171"/>
        <v>45817</v>
      </c>
      <c r="K10965" s="202">
        <v>2</v>
      </c>
      <c r="L10965" s="285" t="s">
        <v>8828</v>
      </c>
      <c r="M10965" s="223"/>
      <c r="N10965" s="203"/>
      <c r="O10965" s="222" t="s">
        <v>326</v>
      </c>
    </row>
    <row r="10966" spans="1:15" ht="29.25" customHeight="1">
      <c r="A10966" s="221" t="s">
        <v>2861</v>
      </c>
      <c r="B10966" s="221" t="s">
        <v>933</v>
      </c>
      <c r="C10966" s="222" t="s">
        <v>262</v>
      </c>
      <c r="D10966" s="222" t="s">
        <v>162</v>
      </c>
      <c r="E10966" s="199" t="s">
        <v>171</v>
      </c>
      <c r="F10966" s="200"/>
      <c r="G10966" s="200"/>
      <c r="H10966" s="200"/>
      <c r="I10966" s="200">
        <v>45817</v>
      </c>
      <c r="J10966" s="143">
        <f t="shared" si="171"/>
        <v>45817</v>
      </c>
      <c r="K10966" s="202">
        <v>5</v>
      </c>
      <c r="L10966" s="284" t="s">
        <v>8829</v>
      </c>
      <c r="M10966" s="223"/>
      <c r="N10966" s="203"/>
      <c r="O10966" s="222" t="s">
        <v>326</v>
      </c>
    </row>
    <row r="10967" spans="1:15" ht="29.25" customHeight="1">
      <c r="A10967" s="221" t="s">
        <v>2861</v>
      </c>
      <c r="B10967" s="221" t="s">
        <v>933</v>
      </c>
      <c r="C10967" s="222" t="s">
        <v>262</v>
      </c>
      <c r="D10967" s="222" t="s">
        <v>162</v>
      </c>
      <c r="E10967" s="199" t="s">
        <v>163</v>
      </c>
      <c r="F10967" s="200" t="s">
        <v>5526</v>
      </c>
      <c r="G10967" s="200" t="s">
        <v>6524</v>
      </c>
      <c r="H10967" s="200" t="s">
        <v>8137</v>
      </c>
      <c r="I10967" s="200">
        <v>45817</v>
      </c>
      <c r="J10967" s="143">
        <f t="shared" si="171"/>
        <v>45817</v>
      </c>
      <c r="K10967" s="202">
        <v>1</v>
      </c>
      <c r="L10967" s="284" t="s">
        <v>8830</v>
      </c>
      <c r="M10967" s="223"/>
      <c r="N10967" s="203">
        <v>7.25</v>
      </c>
      <c r="O10967" s="222" t="s">
        <v>946</v>
      </c>
    </row>
    <row r="10968" spans="1:15" ht="29.25" customHeight="1">
      <c r="A10968" s="221" t="s">
        <v>2861</v>
      </c>
      <c r="B10968" s="221" t="s">
        <v>933</v>
      </c>
      <c r="C10968" s="222" t="s">
        <v>262</v>
      </c>
      <c r="D10968" s="222" t="s">
        <v>162</v>
      </c>
      <c r="E10968" s="199" t="s">
        <v>171</v>
      </c>
      <c r="F10968" s="200"/>
      <c r="G10968" s="200"/>
      <c r="H10968" s="200"/>
      <c r="I10968" s="200">
        <v>45818</v>
      </c>
      <c r="J10968" s="143">
        <f t="shared" si="171"/>
        <v>45818</v>
      </c>
      <c r="K10968" s="202">
        <v>7</v>
      </c>
      <c r="L10968" s="284" t="s">
        <v>8831</v>
      </c>
      <c r="M10968" s="223"/>
      <c r="N10968" s="203"/>
      <c r="O10968" s="222" t="s">
        <v>326</v>
      </c>
    </row>
    <row r="10969" spans="1:15" ht="29.25" customHeight="1">
      <c r="A10969" s="221" t="s">
        <v>2861</v>
      </c>
      <c r="B10969" s="221" t="s">
        <v>933</v>
      </c>
      <c r="C10969" s="222" t="s">
        <v>262</v>
      </c>
      <c r="D10969" s="222" t="s">
        <v>162</v>
      </c>
      <c r="E10969" s="199" t="s">
        <v>171</v>
      </c>
      <c r="F10969" s="200"/>
      <c r="G10969" s="200"/>
      <c r="H10969" s="200"/>
      <c r="I10969" s="200">
        <v>45818</v>
      </c>
      <c r="J10969" s="143">
        <f t="shared" si="171"/>
        <v>45818</v>
      </c>
      <c r="K10969" s="202">
        <v>1</v>
      </c>
      <c r="L10969" s="285" t="s">
        <v>8825</v>
      </c>
      <c r="M10969" s="223"/>
      <c r="N10969" s="203"/>
      <c r="O10969" s="222" t="s">
        <v>326</v>
      </c>
    </row>
    <row r="10970" spans="1:15" ht="29.25" customHeight="1">
      <c r="A10970" s="221" t="s">
        <v>2861</v>
      </c>
      <c r="B10970" s="221" t="s">
        <v>933</v>
      </c>
      <c r="C10970" s="222" t="s">
        <v>262</v>
      </c>
      <c r="D10970" s="222" t="s">
        <v>162</v>
      </c>
      <c r="E10970" s="199" t="s">
        <v>171</v>
      </c>
      <c r="F10970" s="200"/>
      <c r="G10970" s="200"/>
      <c r="H10970" s="200"/>
      <c r="I10970" s="200">
        <v>45819</v>
      </c>
      <c r="J10970" s="143">
        <f t="shared" si="171"/>
        <v>45819</v>
      </c>
      <c r="K10970" s="202">
        <v>3</v>
      </c>
      <c r="L10970" s="284" t="s">
        <v>8832</v>
      </c>
      <c r="M10970" s="223"/>
      <c r="N10970" s="203"/>
      <c r="O10970" s="222" t="s">
        <v>326</v>
      </c>
    </row>
    <row r="10971" spans="1:15" ht="29.25" customHeight="1">
      <c r="A10971" s="221" t="s">
        <v>2861</v>
      </c>
      <c r="B10971" s="221" t="s">
        <v>933</v>
      </c>
      <c r="C10971" s="222" t="s">
        <v>262</v>
      </c>
      <c r="D10971" s="222" t="s">
        <v>162</v>
      </c>
      <c r="E10971" s="199" t="s">
        <v>171</v>
      </c>
      <c r="F10971" s="200"/>
      <c r="G10971" s="200"/>
      <c r="H10971" s="200"/>
      <c r="I10971" s="200">
        <v>45819</v>
      </c>
      <c r="J10971" s="143">
        <f t="shared" si="171"/>
        <v>45819</v>
      </c>
      <c r="K10971" s="202">
        <v>4</v>
      </c>
      <c r="L10971" s="284" t="s">
        <v>8833</v>
      </c>
      <c r="M10971" s="223"/>
      <c r="N10971" s="203"/>
      <c r="O10971" s="222" t="s">
        <v>326</v>
      </c>
    </row>
    <row r="10972" spans="1:15" ht="29.25" customHeight="1">
      <c r="A10972" s="221" t="s">
        <v>2861</v>
      </c>
      <c r="B10972" s="221" t="s">
        <v>933</v>
      </c>
      <c r="C10972" s="222" t="s">
        <v>262</v>
      </c>
      <c r="D10972" s="222" t="s">
        <v>162</v>
      </c>
      <c r="E10972" s="199" t="s">
        <v>171</v>
      </c>
      <c r="F10972" s="200"/>
      <c r="G10972" s="200"/>
      <c r="H10972" s="200"/>
      <c r="I10972" s="200">
        <v>45819</v>
      </c>
      <c r="J10972" s="143">
        <f t="shared" si="171"/>
        <v>45819</v>
      </c>
      <c r="K10972" s="202">
        <v>1</v>
      </c>
      <c r="L10972" s="285" t="s">
        <v>8834</v>
      </c>
      <c r="M10972" s="223"/>
      <c r="N10972" s="203"/>
      <c r="O10972" s="222" t="s">
        <v>326</v>
      </c>
    </row>
    <row r="10973" spans="1:15" ht="29.25" customHeight="1">
      <c r="A10973" s="221" t="s">
        <v>2861</v>
      </c>
      <c r="B10973" s="221" t="s">
        <v>933</v>
      </c>
      <c r="C10973" s="222" t="s">
        <v>262</v>
      </c>
      <c r="D10973" s="222" t="s">
        <v>162</v>
      </c>
      <c r="E10973" s="199" t="s">
        <v>171</v>
      </c>
      <c r="F10973" s="200"/>
      <c r="G10973" s="200"/>
      <c r="H10973" s="200"/>
      <c r="I10973" s="200">
        <v>45820</v>
      </c>
      <c r="J10973" s="143">
        <f t="shared" si="171"/>
        <v>45820</v>
      </c>
      <c r="K10973" s="202">
        <v>3.5</v>
      </c>
      <c r="L10973" s="284" t="s">
        <v>9008</v>
      </c>
      <c r="M10973" s="223"/>
      <c r="N10973" s="203"/>
      <c r="O10973" s="222" t="s">
        <v>326</v>
      </c>
    </row>
    <row r="10974" spans="1:15" ht="29.25" customHeight="1">
      <c r="A10974" s="221" t="s">
        <v>2861</v>
      </c>
      <c r="B10974" s="221" t="s">
        <v>933</v>
      </c>
      <c r="C10974" s="222" t="s">
        <v>262</v>
      </c>
      <c r="D10974" s="222" t="s">
        <v>162</v>
      </c>
      <c r="E10974" s="199" t="s">
        <v>165</v>
      </c>
      <c r="F10974" s="200"/>
      <c r="G10974" s="200"/>
      <c r="H10974" s="200"/>
      <c r="I10974" s="200">
        <v>45820</v>
      </c>
      <c r="J10974" s="143">
        <f t="shared" si="171"/>
        <v>45820</v>
      </c>
      <c r="K10974" s="202">
        <v>4</v>
      </c>
      <c r="L10974" s="284" t="s">
        <v>9010</v>
      </c>
      <c r="M10974" s="223"/>
      <c r="N10974" s="203"/>
      <c r="O10974" s="222" t="s">
        <v>326</v>
      </c>
    </row>
    <row r="10975" spans="1:15" ht="29.25" customHeight="1">
      <c r="A10975" s="221" t="s">
        <v>2861</v>
      </c>
      <c r="B10975" s="221" t="s">
        <v>933</v>
      </c>
      <c r="C10975" s="222" t="s">
        <v>262</v>
      </c>
      <c r="D10975" s="222" t="s">
        <v>162</v>
      </c>
      <c r="E10975" s="199" t="s">
        <v>163</v>
      </c>
      <c r="F10975" s="200" t="s">
        <v>5526</v>
      </c>
      <c r="G10975" s="200" t="s">
        <v>6524</v>
      </c>
      <c r="H10975" s="200" t="s">
        <v>8137</v>
      </c>
      <c r="I10975" s="200">
        <v>45820</v>
      </c>
      <c r="J10975" s="143">
        <f t="shared" si="171"/>
        <v>45820</v>
      </c>
      <c r="K10975" s="202">
        <v>0.5</v>
      </c>
      <c r="L10975" s="284" t="s">
        <v>9009</v>
      </c>
      <c r="M10975" s="223"/>
      <c r="N10975" s="203">
        <v>7.25</v>
      </c>
      <c r="O10975" s="222" t="s">
        <v>946</v>
      </c>
    </row>
    <row r="10976" spans="1:15" ht="29.25" customHeight="1">
      <c r="A10976" s="221" t="s">
        <v>2861</v>
      </c>
      <c r="B10976" s="221" t="s">
        <v>933</v>
      </c>
      <c r="C10976" s="222" t="s">
        <v>262</v>
      </c>
      <c r="D10976" s="222" t="s">
        <v>162</v>
      </c>
      <c r="E10976" s="199" t="s">
        <v>171</v>
      </c>
      <c r="F10976" s="200"/>
      <c r="G10976" s="200"/>
      <c r="H10976" s="200"/>
      <c r="I10976" s="200">
        <v>45821</v>
      </c>
      <c r="J10976" s="143">
        <f t="shared" si="171"/>
        <v>45821</v>
      </c>
      <c r="K10976" s="202">
        <v>4</v>
      </c>
      <c r="L10976" s="284" t="s">
        <v>9011</v>
      </c>
      <c r="M10976" s="223"/>
      <c r="N10976" s="203"/>
      <c r="O10976" s="222" t="s">
        <v>326</v>
      </c>
    </row>
    <row r="10977" spans="1:15" ht="29.25" customHeight="1">
      <c r="A10977" s="221" t="s">
        <v>2861</v>
      </c>
      <c r="B10977" s="221" t="s">
        <v>933</v>
      </c>
      <c r="C10977" s="222" t="s">
        <v>262</v>
      </c>
      <c r="D10977" s="222" t="s">
        <v>162</v>
      </c>
      <c r="E10977" s="199" t="s">
        <v>171</v>
      </c>
      <c r="F10977" s="200"/>
      <c r="G10977" s="200"/>
      <c r="H10977" s="200"/>
      <c r="I10977" s="200">
        <v>45821</v>
      </c>
      <c r="J10977" s="143">
        <f t="shared" si="171"/>
        <v>45821</v>
      </c>
      <c r="K10977" s="202">
        <v>2</v>
      </c>
      <c r="L10977" s="284" t="s">
        <v>9012</v>
      </c>
      <c r="M10977" s="223"/>
      <c r="N10977" s="203"/>
      <c r="O10977" s="222" t="s">
        <v>326</v>
      </c>
    </row>
    <row r="10978" spans="1:15" ht="29.25" customHeight="1">
      <c r="A10978" s="221" t="s">
        <v>2861</v>
      </c>
      <c r="B10978" s="221" t="s">
        <v>933</v>
      </c>
      <c r="C10978" s="222" t="s">
        <v>262</v>
      </c>
      <c r="D10978" s="222" t="s">
        <v>162</v>
      </c>
      <c r="E10978" s="199" t="s">
        <v>171</v>
      </c>
      <c r="F10978" s="200"/>
      <c r="G10978" s="200"/>
      <c r="H10978" s="200"/>
      <c r="I10978" s="200">
        <v>45821</v>
      </c>
      <c r="J10978" s="143">
        <f t="shared" si="171"/>
        <v>45821</v>
      </c>
      <c r="K10978" s="202">
        <v>2</v>
      </c>
      <c r="L10978" s="284" t="s">
        <v>9013</v>
      </c>
      <c r="M10978" s="223"/>
      <c r="N10978" s="203"/>
      <c r="O10978" s="222" t="s">
        <v>326</v>
      </c>
    </row>
    <row r="10979" spans="1:15" ht="29.25" customHeight="1">
      <c r="A10979" s="221" t="s">
        <v>2861</v>
      </c>
      <c r="B10979" s="221" t="s">
        <v>933</v>
      </c>
      <c r="C10979" s="222" t="s">
        <v>262</v>
      </c>
      <c r="D10979" s="222" t="s">
        <v>162</v>
      </c>
      <c r="E10979" s="199" t="s">
        <v>171</v>
      </c>
      <c r="F10979" s="200"/>
      <c r="G10979" s="200"/>
      <c r="H10979" s="200"/>
      <c r="I10979" s="200">
        <v>45824</v>
      </c>
      <c r="J10979" s="143">
        <f t="shared" si="171"/>
        <v>45824</v>
      </c>
      <c r="K10979" s="202">
        <v>7</v>
      </c>
      <c r="L10979" s="284" t="s">
        <v>9015</v>
      </c>
      <c r="M10979" s="223"/>
      <c r="N10979" s="203"/>
      <c r="O10979" s="222" t="s">
        <v>326</v>
      </c>
    </row>
    <row r="10980" spans="1:15" ht="29.25" customHeight="1">
      <c r="A10980" s="221" t="s">
        <v>2861</v>
      </c>
      <c r="B10980" s="221" t="s">
        <v>933</v>
      </c>
      <c r="C10980" s="222" t="s">
        <v>262</v>
      </c>
      <c r="D10980" s="222" t="s">
        <v>162</v>
      </c>
      <c r="E10980" s="199" t="s">
        <v>163</v>
      </c>
      <c r="F10980" s="200" t="s">
        <v>5526</v>
      </c>
      <c r="G10980" s="200" t="s">
        <v>6524</v>
      </c>
      <c r="H10980" s="200" t="s">
        <v>8137</v>
      </c>
      <c r="I10980" s="200">
        <v>45824</v>
      </c>
      <c r="J10980" s="143">
        <f t="shared" si="171"/>
        <v>45824</v>
      </c>
      <c r="K10980" s="202">
        <v>1</v>
      </c>
      <c r="L10980" s="285" t="s">
        <v>9014</v>
      </c>
      <c r="M10980" s="223"/>
      <c r="N10980" s="203">
        <v>7.25</v>
      </c>
      <c r="O10980" s="222" t="s">
        <v>946</v>
      </c>
    </row>
    <row r="10981" spans="1:15" ht="29.25" customHeight="1">
      <c r="A10981" s="221" t="s">
        <v>2861</v>
      </c>
      <c r="B10981" s="221" t="s">
        <v>933</v>
      </c>
      <c r="C10981" s="222" t="s">
        <v>262</v>
      </c>
      <c r="D10981" s="222" t="s">
        <v>162</v>
      </c>
      <c r="E10981" s="199" t="s">
        <v>171</v>
      </c>
      <c r="F10981" s="200"/>
      <c r="G10981" s="200"/>
      <c r="H10981" s="200"/>
      <c r="I10981" s="200">
        <v>45825</v>
      </c>
      <c r="J10981" s="143">
        <f t="shared" si="171"/>
        <v>45825</v>
      </c>
      <c r="K10981" s="202">
        <v>6</v>
      </c>
      <c r="L10981" s="284" t="s">
        <v>9016</v>
      </c>
      <c r="M10981" s="223"/>
      <c r="N10981" s="203"/>
      <c r="O10981" s="222" t="s">
        <v>326</v>
      </c>
    </row>
    <row r="10982" spans="1:15" ht="29.25" customHeight="1">
      <c r="A10982" s="221" t="s">
        <v>2861</v>
      </c>
      <c r="B10982" s="221" t="s">
        <v>933</v>
      </c>
      <c r="C10982" s="222" t="s">
        <v>262</v>
      </c>
      <c r="D10982" s="222" t="s">
        <v>162</v>
      </c>
      <c r="E10982" s="199" t="s">
        <v>166</v>
      </c>
      <c r="F10982" s="200"/>
      <c r="G10982" s="200"/>
      <c r="H10982" s="200"/>
      <c r="I10982" s="200">
        <v>45825</v>
      </c>
      <c r="J10982" s="143">
        <f t="shared" si="171"/>
        <v>45825</v>
      </c>
      <c r="K10982" s="202">
        <v>1</v>
      </c>
      <c r="L10982" s="285" t="s">
        <v>9017</v>
      </c>
      <c r="M10982" s="223"/>
      <c r="N10982" s="203"/>
      <c r="O10982" s="222" t="s">
        <v>326</v>
      </c>
    </row>
    <row r="10983" spans="1:15" ht="29.25" customHeight="1">
      <c r="A10983" s="221" t="s">
        <v>2861</v>
      </c>
      <c r="B10983" s="221" t="s">
        <v>933</v>
      </c>
      <c r="C10983" s="222" t="s">
        <v>262</v>
      </c>
      <c r="D10983" s="222" t="s">
        <v>162</v>
      </c>
      <c r="E10983" s="199" t="s">
        <v>163</v>
      </c>
      <c r="F10983" s="200" t="s">
        <v>5526</v>
      </c>
      <c r="G10983" s="200" t="s">
        <v>6524</v>
      </c>
      <c r="H10983" s="200" t="s">
        <v>417</v>
      </c>
      <c r="I10983" s="200">
        <v>45825</v>
      </c>
      <c r="J10983" s="143">
        <f t="shared" si="171"/>
        <v>45825</v>
      </c>
      <c r="K10983" s="202">
        <v>1</v>
      </c>
      <c r="L10983" s="284" t="s">
        <v>9018</v>
      </c>
      <c r="M10983" s="223"/>
      <c r="N10983" s="203">
        <v>0</v>
      </c>
      <c r="O10983" s="222" t="s">
        <v>326</v>
      </c>
    </row>
    <row r="10984" spans="1:15" ht="29.25" customHeight="1">
      <c r="A10984" s="221" t="s">
        <v>2861</v>
      </c>
      <c r="B10984" s="221" t="s">
        <v>933</v>
      </c>
      <c r="C10984" s="222" t="s">
        <v>262</v>
      </c>
      <c r="D10984" s="222" t="s">
        <v>162</v>
      </c>
      <c r="E10984" s="199" t="s">
        <v>171</v>
      </c>
      <c r="F10984" s="200"/>
      <c r="G10984" s="200"/>
      <c r="H10984" s="200"/>
      <c r="I10984" s="200">
        <v>45826</v>
      </c>
      <c r="J10984" s="143">
        <f t="shared" si="171"/>
        <v>45826</v>
      </c>
      <c r="K10984" s="202">
        <v>8</v>
      </c>
      <c r="L10984" s="284" t="s">
        <v>9019</v>
      </c>
      <c r="M10984" s="223"/>
      <c r="N10984" s="203"/>
      <c r="O10984" s="222" t="s">
        <v>326</v>
      </c>
    </row>
    <row r="10985" spans="1:15" ht="29.25" customHeight="1">
      <c r="A10985" s="221" t="s">
        <v>2861</v>
      </c>
      <c r="B10985" s="221" t="s">
        <v>933</v>
      </c>
      <c r="C10985" s="222" t="s">
        <v>262</v>
      </c>
      <c r="D10985" s="222" t="s">
        <v>162</v>
      </c>
      <c r="E10985" s="199" t="s">
        <v>171</v>
      </c>
      <c r="F10985" s="200"/>
      <c r="G10985" s="200"/>
      <c r="H10985" s="200"/>
      <c r="I10985" s="200">
        <v>45827</v>
      </c>
      <c r="J10985" s="143">
        <f t="shared" si="171"/>
        <v>45827</v>
      </c>
      <c r="K10985" s="202">
        <v>7</v>
      </c>
      <c r="L10985" s="284" t="s">
        <v>9192</v>
      </c>
      <c r="M10985" s="223"/>
      <c r="N10985" s="203"/>
      <c r="O10985" s="222" t="s">
        <v>326</v>
      </c>
    </row>
    <row r="10986" spans="1:15" ht="29.25" customHeight="1">
      <c r="A10986" s="221" t="s">
        <v>2861</v>
      </c>
      <c r="B10986" s="221" t="s">
        <v>933</v>
      </c>
      <c r="C10986" s="222" t="s">
        <v>262</v>
      </c>
      <c r="D10986" s="222" t="s">
        <v>162</v>
      </c>
      <c r="E10986" s="199" t="s">
        <v>178</v>
      </c>
      <c r="F10986" s="200"/>
      <c r="G10986" s="200"/>
      <c r="H10986" s="200"/>
      <c r="I10986" s="200">
        <v>45827</v>
      </c>
      <c r="J10986" s="143">
        <f t="shared" si="171"/>
        <v>45827</v>
      </c>
      <c r="K10986" s="202">
        <v>1</v>
      </c>
      <c r="L10986" s="285" t="s">
        <v>218</v>
      </c>
      <c r="M10986" s="223"/>
      <c r="N10986" s="203"/>
      <c r="O10986" s="222" t="s">
        <v>326</v>
      </c>
    </row>
    <row r="10987" spans="1:15" ht="29.25" customHeight="1">
      <c r="A10987" s="221" t="s">
        <v>2861</v>
      </c>
      <c r="B10987" s="221" t="s">
        <v>933</v>
      </c>
      <c r="C10987" s="222" t="s">
        <v>262</v>
      </c>
      <c r="D10987" s="222" t="s">
        <v>162</v>
      </c>
      <c r="E10987" s="199" t="s">
        <v>171</v>
      </c>
      <c r="F10987" s="200"/>
      <c r="G10987" s="200"/>
      <c r="H10987" s="200"/>
      <c r="I10987" s="200">
        <v>45828</v>
      </c>
      <c r="J10987" s="143">
        <f t="shared" si="171"/>
        <v>45828</v>
      </c>
      <c r="K10987" s="202">
        <v>7.5</v>
      </c>
      <c r="L10987" s="284" t="s">
        <v>9194</v>
      </c>
      <c r="M10987" s="223"/>
      <c r="N10987" s="203"/>
      <c r="O10987" s="222" t="s">
        <v>326</v>
      </c>
    </row>
    <row r="10988" spans="1:15" ht="29.25" customHeight="1">
      <c r="A10988" s="221" t="s">
        <v>2861</v>
      </c>
      <c r="B10988" s="221" t="s">
        <v>933</v>
      </c>
      <c r="C10988" s="222" t="s">
        <v>262</v>
      </c>
      <c r="D10988" s="222" t="s">
        <v>162</v>
      </c>
      <c r="E10988" s="199" t="s">
        <v>163</v>
      </c>
      <c r="F10988" s="200" t="s">
        <v>5526</v>
      </c>
      <c r="G10988" s="200" t="s">
        <v>6524</v>
      </c>
      <c r="H10988" s="200" t="s">
        <v>417</v>
      </c>
      <c r="I10988" s="200">
        <v>45828</v>
      </c>
      <c r="J10988" s="143">
        <f t="shared" si="171"/>
        <v>45828</v>
      </c>
      <c r="K10988" s="202">
        <v>0.5</v>
      </c>
      <c r="L10988" s="284" t="s">
        <v>9193</v>
      </c>
      <c r="M10988" s="223"/>
      <c r="N10988" s="203">
        <v>0</v>
      </c>
      <c r="O10988" s="222" t="s">
        <v>326</v>
      </c>
    </row>
    <row r="10989" spans="1:15" ht="29.25" customHeight="1">
      <c r="A10989" s="221" t="s">
        <v>2861</v>
      </c>
      <c r="B10989" s="221" t="s">
        <v>933</v>
      </c>
      <c r="C10989" s="222" t="s">
        <v>262</v>
      </c>
      <c r="D10989" s="222" t="s">
        <v>162</v>
      </c>
      <c r="E10989" s="199" t="s">
        <v>171</v>
      </c>
      <c r="F10989" s="200"/>
      <c r="G10989" s="200"/>
      <c r="H10989" s="200"/>
      <c r="I10989" s="200">
        <v>45831</v>
      </c>
      <c r="J10989" s="143">
        <f t="shared" si="171"/>
        <v>45831</v>
      </c>
      <c r="K10989" s="202">
        <v>6</v>
      </c>
      <c r="L10989" s="284" t="s">
        <v>9196</v>
      </c>
      <c r="M10989" s="223"/>
      <c r="N10989" s="203"/>
      <c r="O10989" s="222" t="s">
        <v>326</v>
      </c>
    </row>
    <row r="10990" spans="1:15" ht="29.25" customHeight="1">
      <c r="A10990" s="221" t="s">
        <v>2861</v>
      </c>
      <c r="B10990" s="221" t="s">
        <v>933</v>
      </c>
      <c r="C10990" s="222" t="s">
        <v>262</v>
      </c>
      <c r="D10990" s="222" t="s">
        <v>162</v>
      </c>
      <c r="E10990" s="199" t="s">
        <v>163</v>
      </c>
      <c r="F10990" s="200" t="s">
        <v>5526</v>
      </c>
      <c r="G10990" s="200" t="s">
        <v>6524</v>
      </c>
      <c r="H10990" s="200" t="s">
        <v>417</v>
      </c>
      <c r="I10990" s="200">
        <v>45831</v>
      </c>
      <c r="J10990" s="143">
        <f t="shared" si="171"/>
        <v>45831</v>
      </c>
      <c r="K10990" s="202">
        <v>1</v>
      </c>
      <c r="L10990" s="284" t="s">
        <v>9195</v>
      </c>
      <c r="M10990" s="223"/>
      <c r="N10990" s="203">
        <v>0</v>
      </c>
      <c r="O10990" s="222" t="s">
        <v>326</v>
      </c>
    </row>
    <row r="10991" spans="1:15" ht="29.25" customHeight="1">
      <c r="A10991" s="221" t="s">
        <v>2861</v>
      </c>
      <c r="B10991" s="221" t="s">
        <v>933</v>
      </c>
      <c r="C10991" s="222" t="s">
        <v>262</v>
      </c>
      <c r="D10991" s="222" t="s">
        <v>162</v>
      </c>
      <c r="E10991" s="199" t="s">
        <v>171</v>
      </c>
      <c r="F10991" s="200"/>
      <c r="G10991" s="200"/>
      <c r="H10991" s="200"/>
      <c r="I10991" s="200">
        <v>45832</v>
      </c>
      <c r="J10991" s="143">
        <f t="shared" si="171"/>
        <v>45832</v>
      </c>
      <c r="K10991" s="202">
        <v>8</v>
      </c>
      <c r="L10991" s="284" t="s">
        <v>9197</v>
      </c>
      <c r="M10991" s="223"/>
      <c r="N10991" s="203"/>
      <c r="O10991" s="222" t="s">
        <v>326</v>
      </c>
    </row>
    <row r="10992" spans="1:15" ht="29.25" customHeight="1">
      <c r="A10992" s="221" t="s">
        <v>2861</v>
      </c>
      <c r="B10992" s="221" t="s">
        <v>933</v>
      </c>
      <c r="C10992" s="222" t="s">
        <v>262</v>
      </c>
      <c r="D10992" s="222" t="s">
        <v>162</v>
      </c>
      <c r="E10992" s="199" t="s">
        <v>171</v>
      </c>
      <c r="F10992" s="200"/>
      <c r="G10992" s="200"/>
      <c r="H10992" s="200"/>
      <c r="I10992" s="200">
        <v>45833</v>
      </c>
      <c r="J10992" s="143">
        <f t="shared" si="171"/>
        <v>45833</v>
      </c>
      <c r="K10992" s="202">
        <v>3.5</v>
      </c>
      <c r="L10992" s="284" t="s">
        <v>9395</v>
      </c>
      <c r="M10992" s="223"/>
      <c r="N10992" s="203"/>
      <c r="O10992" s="222" t="s">
        <v>326</v>
      </c>
    </row>
    <row r="10993" spans="1:15" ht="29.25" customHeight="1">
      <c r="A10993" s="221" t="s">
        <v>2861</v>
      </c>
      <c r="B10993" s="221" t="s">
        <v>933</v>
      </c>
      <c r="C10993" s="222" t="s">
        <v>262</v>
      </c>
      <c r="D10993" s="222" t="s">
        <v>162</v>
      </c>
      <c r="E10993" s="199" t="s">
        <v>165</v>
      </c>
      <c r="F10993" s="200"/>
      <c r="G10993" s="200"/>
      <c r="H10993" s="200"/>
      <c r="I10993" s="200">
        <v>45833</v>
      </c>
      <c r="J10993" s="143">
        <f t="shared" si="171"/>
        <v>45833</v>
      </c>
      <c r="K10993" s="202">
        <v>4</v>
      </c>
      <c r="L10993" s="285" t="s">
        <v>9198</v>
      </c>
      <c r="M10993" s="223"/>
      <c r="N10993" s="203"/>
      <c r="O10993" s="222" t="s">
        <v>326</v>
      </c>
    </row>
    <row r="10994" spans="1:15" ht="29.25" customHeight="1">
      <c r="A10994" s="221" t="s">
        <v>2861</v>
      </c>
      <c r="B10994" s="221" t="s">
        <v>933</v>
      </c>
      <c r="C10994" s="222" t="s">
        <v>262</v>
      </c>
      <c r="D10994" s="222" t="s">
        <v>162</v>
      </c>
      <c r="E10994" s="199" t="s">
        <v>166</v>
      </c>
      <c r="F10994" s="200"/>
      <c r="G10994" s="200"/>
      <c r="H10994" s="200"/>
      <c r="I10994" s="200">
        <v>45833</v>
      </c>
      <c r="J10994" s="143">
        <f t="shared" si="171"/>
        <v>45833</v>
      </c>
      <c r="K10994" s="202">
        <v>0.5</v>
      </c>
      <c r="L10994" s="285" t="s">
        <v>772</v>
      </c>
      <c r="M10994" s="223"/>
      <c r="N10994" s="203"/>
      <c r="O10994" s="222" t="s">
        <v>326</v>
      </c>
    </row>
    <row r="10995" spans="1:15" ht="29.25" customHeight="1">
      <c r="A10995" s="221" t="s">
        <v>2861</v>
      </c>
      <c r="B10995" s="221" t="s">
        <v>933</v>
      </c>
      <c r="C10995" s="222" t="s">
        <v>262</v>
      </c>
      <c r="D10995" s="222" t="s">
        <v>162</v>
      </c>
      <c r="E10995" s="199" t="s">
        <v>178</v>
      </c>
      <c r="F10995" s="200"/>
      <c r="G10995" s="200"/>
      <c r="H10995" s="200"/>
      <c r="I10995" s="200">
        <v>45834</v>
      </c>
      <c r="J10995" s="143">
        <f t="shared" si="171"/>
        <v>45834</v>
      </c>
      <c r="K10995" s="202">
        <v>1</v>
      </c>
      <c r="L10995" s="285" t="s">
        <v>218</v>
      </c>
      <c r="M10995" s="223"/>
      <c r="N10995" s="203"/>
      <c r="O10995" s="222" t="s">
        <v>326</v>
      </c>
    </row>
    <row r="10996" spans="1:15" ht="29.25" customHeight="1">
      <c r="A10996" s="221" t="s">
        <v>2861</v>
      </c>
      <c r="B10996" s="221" t="s">
        <v>933</v>
      </c>
      <c r="C10996" s="222" t="s">
        <v>262</v>
      </c>
      <c r="D10996" s="222" t="s">
        <v>162</v>
      </c>
      <c r="E10996" s="199" t="s">
        <v>171</v>
      </c>
      <c r="F10996" s="200"/>
      <c r="G10996" s="200"/>
      <c r="H10996" s="200"/>
      <c r="I10996" s="200">
        <v>45834</v>
      </c>
      <c r="J10996" s="143">
        <f t="shared" si="171"/>
        <v>45834</v>
      </c>
      <c r="K10996" s="202">
        <v>7</v>
      </c>
      <c r="L10996" s="284" t="s">
        <v>9396</v>
      </c>
      <c r="M10996" s="223"/>
      <c r="N10996" s="203"/>
      <c r="O10996" s="222" t="s">
        <v>326</v>
      </c>
    </row>
    <row r="10997" spans="1:15" ht="29.25" customHeight="1">
      <c r="A10997" s="221" t="s">
        <v>2861</v>
      </c>
      <c r="B10997" s="221" t="s">
        <v>933</v>
      </c>
      <c r="C10997" s="222" t="s">
        <v>262</v>
      </c>
      <c r="D10997" s="222" t="s">
        <v>162</v>
      </c>
      <c r="E10997" s="199" t="s">
        <v>171</v>
      </c>
      <c r="F10997" s="200"/>
      <c r="G10997" s="200"/>
      <c r="H10997" s="200"/>
      <c r="I10997" s="200">
        <v>45835</v>
      </c>
      <c r="J10997" s="143">
        <f t="shared" si="171"/>
        <v>45835</v>
      </c>
      <c r="K10997" s="202">
        <v>8</v>
      </c>
      <c r="L10997" s="284" t="s">
        <v>9397</v>
      </c>
      <c r="M10997" s="223"/>
      <c r="N10997" s="203"/>
      <c r="O10997" s="222" t="s">
        <v>326</v>
      </c>
    </row>
    <row r="10998" spans="1:15" ht="29.25" customHeight="1">
      <c r="A10998" s="221" t="s">
        <v>2861</v>
      </c>
      <c r="B10998" s="221" t="s">
        <v>933</v>
      </c>
      <c r="C10998" s="222" t="s">
        <v>262</v>
      </c>
      <c r="D10998" s="222" t="s">
        <v>162</v>
      </c>
      <c r="E10998" s="199" t="s">
        <v>171</v>
      </c>
      <c r="F10998" s="200"/>
      <c r="G10998" s="200"/>
      <c r="H10998" s="200"/>
      <c r="I10998" s="200">
        <v>45838</v>
      </c>
      <c r="J10998" s="143">
        <f t="shared" si="171"/>
        <v>45838</v>
      </c>
      <c r="K10998" s="202">
        <v>6</v>
      </c>
      <c r="L10998" s="284" t="s">
        <v>9398</v>
      </c>
      <c r="M10998" s="223"/>
      <c r="N10998" s="203"/>
      <c r="O10998" s="222" t="s">
        <v>326</v>
      </c>
    </row>
    <row r="10999" spans="1:15" ht="29.25" customHeight="1">
      <c r="A10999" s="221" t="s">
        <v>2861</v>
      </c>
      <c r="B10999" s="221" t="s">
        <v>933</v>
      </c>
      <c r="C10999" s="222" t="s">
        <v>262</v>
      </c>
      <c r="D10999" s="222" t="s">
        <v>162</v>
      </c>
      <c r="E10999" s="199" t="s">
        <v>163</v>
      </c>
      <c r="F10999" s="200" t="s">
        <v>5526</v>
      </c>
      <c r="G10999" s="200" t="s">
        <v>6524</v>
      </c>
      <c r="H10999" s="200" t="s">
        <v>418</v>
      </c>
      <c r="I10999" s="200">
        <v>45838</v>
      </c>
      <c r="J10999" s="143">
        <f t="shared" si="171"/>
        <v>45838</v>
      </c>
      <c r="K10999" s="202">
        <v>2</v>
      </c>
      <c r="L10999" s="284" t="s">
        <v>9399</v>
      </c>
      <c r="M10999" s="223"/>
      <c r="N10999" s="203">
        <v>0.56000000000000005</v>
      </c>
      <c r="O10999" s="222" t="s">
        <v>990</v>
      </c>
    </row>
    <row r="11000" spans="1:15" ht="29.25" customHeight="1">
      <c r="A11000" s="221" t="s">
        <v>2861</v>
      </c>
      <c r="B11000" s="221" t="s">
        <v>933</v>
      </c>
      <c r="C11000" s="222" t="s">
        <v>262</v>
      </c>
      <c r="D11000" s="222" t="s">
        <v>162</v>
      </c>
      <c r="E11000" s="199" t="s">
        <v>171</v>
      </c>
      <c r="F11000" s="200"/>
      <c r="G11000" s="200"/>
      <c r="H11000" s="200"/>
      <c r="I11000" s="200">
        <v>45839</v>
      </c>
      <c r="J11000" s="143">
        <f t="shared" si="171"/>
        <v>45839</v>
      </c>
      <c r="K11000" s="202">
        <v>5</v>
      </c>
      <c r="L11000" s="284" t="s">
        <v>9400</v>
      </c>
      <c r="M11000" s="223"/>
      <c r="N11000" s="203"/>
      <c r="O11000" s="222" t="s">
        <v>326</v>
      </c>
    </row>
    <row r="11001" spans="1:15" ht="29.25" customHeight="1">
      <c r="A11001" s="221" t="s">
        <v>2861</v>
      </c>
      <c r="B11001" s="221" t="s">
        <v>933</v>
      </c>
      <c r="C11001" s="222" t="s">
        <v>262</v>
      </c>
      <c r="D11001" s="222" t="s">
        <v>162</v>
      </c>
      <c r="E11001" s="199" t="s">
        <v>163</v>
      </c>
      <c r="F11001" s="200" t="s">
        <v>5526</v>
      </c>
      <c r="G11001" s="200" t="s">
        <v>6524</v>
      </c>
      <c r="H11001" s="200" t="s">
        <v>418</v>
      </c>
      <c r="I11001" s="200">
        <v>45839</v>
      </c>
      <c r="J11001" s="143">
        <f t="shared" si="171"/>
        <v>45839</v>
      </c>
      <c r="K11001" s="202">
        <v>3</v>
      </c>
      <c r="L11001" s="284" t="s">
        <v>9401</v>
      </c>
      <c r="M11001" s="223"/>
      <c r="N11001" s="203">
        <v>0.56000000000000005</v>
      </c>
      <c r="O11001" s="222" t="s">
        <v>990</v>
      </c>
    </row>
    <row r="11002" spans="1:15" ht="29.25" customHeight="1">
      <c r="A11002" s="221" t="s">
        <v>2861</v>
      </c>
      <c r="B11002" s="221" t="s">
        <v>933</v>
      </c>
      <c r="C11002" s="222" t="s">
        <v>262</v>
      </c>
      <c r="D11002" s="222" t="s">
        <v>162</v>
      </c>
      <c r="E11002" s="199" t="s">
        <v>163</v>
      </c>
      <c r="F11002" s="200" t="s">
        <v>5526</v>
      </c>
      <c r="G11002" s="200" t="s">
        <v>6524</v>
      </c>
      <c r="H11002" s="200" t="s">
        <v>418</v>
      </c>
      <c r="I11002" s="200">
        <v>45840</v>
      </c>
      <c r="J11002" s="143">
        <f t="shared" si="171"/>
        <v>45840</v>
      </c>
      <c r="K11002" s="202">
        <v>8</v>
      </c>
      <c r="L11002" s="284" t="s">
        <v>9402</v>
      </c>
      <c r="M11002" s="223"/>
      <c r="N11002" s="203">
        <v>0.56000000000000005</v>
      </c>
      <c r="O11002" s="222" t="s">
        <v>990</v>
      </c>
    </row>
    <row r="11003" spans="1:15" ht="29.25" customHeight="1">
      <c r="A11003" s="221" t="s">
        <v>2861</v>
      </c>
      <c r="B11003" s="221" t="s">
        <v>933</v>
      </c>
      <c r="C11003" s="222" t="s">
        <v>262</v>
      </c>
      <c r="D11003" s="222" t="s">
        <v>162</v>
      </c>
      <c r="E11003" s="199" t="s">
        <v>171</v>
      </c>
      <c r="F11003" s="200"/>
      <c r="G11003" s="200"/>
      <c r="H11003" s="200"/>
      <c r="I11003" s="200">
        <v>45841</v>
      </c>
      <c r="J11003" s="143">
        <f t="shared" si="171"/>
        <v>45841</v>
      </c>
      <c r="K11003" s="202">
        <v>2</v>
      </c>
      <c r="L11003" s="284" t="s">
        <v>9655</v>
      </c>
      <c r="M11003" s="223"/>
      <c r="N11003" s="203"/>
      <c r="O11003" s="222" t="s">
        <v>326</v>
      </c>
    </row>
    <row r="11004" spans="1:15" ht="29.25" customHeight="1">
      <c r="A11004" s="221" t="s">
        <v>2861</v>
      </c>
      <c r="B11004" s="221" t="s">
        <v>933</v>
      </c>
      <c r="C11004" s="222" t="s">
        <v>262</v>
      </c>
      <c r="D11004" s="222" t="s">
        <v>162</v>
      </c>
      <c r="E11004" s="199" t="s">
        <v>178</v>
      </c>
      <c r="F11004" s="200"/>
      <c r="G11004" s="200"/>
      <c r="H11004" s="200"/>
      <c r="I11004" s="200">
        <v>45841</v>
      </c>
      <c r="J11004" s="143">
        <f t="shared" si="171"/>
        <v>45841</v>
      </c>
      <c r="K11004" s="202">
        <v>1</v>
      </c>
      <c r="L11004" s="285" t="s">
        <v>218</v>
      </c>
      <c r="M11004" s="223"/>
      <c r="N11004" s="203"/>
      <c r="O11004" s="222" t="s">
        <v>326</v>
      </c>
    </row>
    <row r="11005" spans="1:15" ht="29.25" customHeight="1">
      <c r="A11005" s="221" t="s">
        <v>2861</v>
      </c>
      <c r="B11005" s="221" t="s">
        <v>933</v>
      </c>
      <c r="C11005" s="222" t="s">
        <v>262</v>
      </c>
      <c r="D11005" s="222" t="s">
        <v>162</v>
      </c>
      <c r="E11005" s="199" t="s">
        <v>163</v>
      </c>
      <c r="F11005" s="200" t="s">
        <v>5526</v>
      </c>
      <c r="G11005" s="200" t="s">
        <v>6524</v>
      </c>
      <c r="H11005" s="200" t="s">
        <v>418</v>
      </c>
      <c r="I11005" s="200">
        <v>45841</v>
      </c>
      <c r="J11005" s="143">
        <f t="shared" si="171"/>
        <v>45841</v>
      </c>
      <c r="K11005" s="202">
        <v>5</v>
      </c>
      <c r="L11005" s="284" t="s">
        <v>9656</v>
      </c>
      <c r="M11005" s="223"/>
      <c r="N11005" s="203">
        <v>0.56000000000000005</v>
      </c>
      <c r="O11005" s="222" t="s">
        <v>990</v>
      </c>
    </row>
    <row r="11006" spans="1:15" ht="29.25" customHeight="1">
      <c r="A11006" s="221" t="s">
        <v>2861</v>
      </c>
      <c r="B11006" s="221" t="s">
        <v>933</v>
      </c>
      <c r="C11006" s="222" t="s">
        <v>262</v>
      </c>
      <c r="D11006" s="222" t="s">
        <v>162</v>
      </c>
      <c r="E11006" s="199" t="s">
        <v>171</v>
      </c>
      <c r="F11006" s="200"/>
      <c r="G11006" s="200"/>
      <c r="H11006" s="200"/>
      <c r="I11006" s="200">
        <v>45842</v>
      </c>
      <c r="J11006" s="143">
        <f t="shared" si="171"/>
        <v>45842</v>
      </c>
      <c r="K11006" s="202">
        <v>4</v>
      </c>
      <c r="L11006" s="284" t="s">
        <v>9658</v>
      </c>
      <c r="M11006" s="223"/>
      <c r="N11006" s="203"/>
      <c r="O11006" s="222" t="s">
        <v>326</v>
      </c>
    </row>
    <row r="11007" spans="1:15" ht="29.25" customHeight="1">
      <c r="A11007" s="221" t="s">
        <v>2861</v>
      </c>
      <c r="B11007" s="221" t="s">
        <v>933</v>
      </c>
      <c r="C11007" s="222" t="s">
        <v>262</v>
      </c>
      <c r="D11007" s="222" t="s">
        <v>162</v>
      </c>
      <c r="E11007" s="199" t="s">
        <v>163</v>
      </c>
      <c r="F11007" s="200" t="s">
        <v>5526</v>
      </c>
      <c r="G11007" s="200" t="s">
        <v>6524</v>
      </c>
      <c r="H11007" s="200" t="s">
        <v>418</v>
      </c>
      <c r="I11007" s="200">
        <v>45842</v>
      </c>
      <c r="J11007" s="143">
        <f t="shared" si="171"/>
        <v>45842</v>
      </c>
      <c r="K11007" s="202">
        <v>4</v>
      </c>
      <c r="L11007" s="284" t="s">
        <v>9657</v>
      </c>
      <c r="M11007" s="223"/>
      <c r="N11007" s="203">
        <v>0.56000000000000005</v>
      </c>
      <c r="O11007" s="222" t="s">
        <v>990</v>
      </c>
    </row>
    <row r="11008" spans="1:15" ht="29.25" customHeight="1">
      <c r="A11008" s="221" t="s">
        <v>2861</v>
      </c>
      <c r="B11008" s="221" t="s">
        <v>933</v>
      </c>
      <c r="C11008" s="222" t="s">
        <v>262</v>
      </c>
      <c r="D11008" s="222" t="s">
        <v>162</v>
      </c>
      <c r="E11008" s="199" t="s">
        <v>166</v>
      </c>
      <c r="F11008" s="200"/>
      <c r="G11008" s="200"/>
      <c r="H11008" s="200"/>
      <c r="I11008" s="200">
        <v>45845</v>
      </c>
      <c r="J11008" s="143">
        <f t="shared" si="171"/>
        <v>45845</v>
      </c>
      <c r="K11008" s="202">
        <v>2.5</v>
      </c>
      <c r="L11008" s="284" t="s">
        <v>9659</v>
      </c>
      <c r="M11008" s="223"/>
      <c r="N11008" s="203"/>
      <c r="O11008" s="222" t="s">
        <v>326</v>
      </c>
    </row>
    <row r="11009" spans="1:15" ht="29.25" customHeight="1">
      <c r="A11009" s="221" t="s">
        <v>2861</v>
      </c>
      <c r="B11009" s="221" t="s">
        <v>933</v>
      </c>
      <c r="C11009" s="222" t="s">
        <v>262</v>
      </c>
      <c r="D11009" s="222" t="s">
        <v>162</v>
      </c>
      <c r="E11009" s="199" t="s">
        <v>171</v>
      </c>
      <c r="F11009" s="200"/>
      <c r="G11009" s="200"/>
      <c r="H11009" s="200"/>
      <c r="I11009" s="200">
        <v>45845</v>
      </c>
      <c r="J11009" s="143">
        <f t="shared" si="171"/>
        <v>45845</v>
      </c>
      <c r="K11009" s="202">
        <v>1.5</v>
      </c>
      <c r="L11009" s="284" t="s">
        <v>9660</v>
      </c>
      <c r="M11009" s="223"/>
      <c r="N11009" s="203"/>
      <c r="O11009" s="222" t="s">
        <v>326</v>
      </c>
    </row>
    <row r="11010" spans="1:15" ht="29.25" customHeight="1">
      <c r="A11010" s="221" t="s">
        <v>2861</v>
      </c>
      <c r="B11010" s="221" t="s">
        <v>933</v>
      </c>
      <c r="C11010" s="222" t="s">
        <v>262</v>
      </c>
      <c r="D11010" s="222" t="s">
        <v>162</v>
      </c>
      <c r="E11010" s="199" t="s">
        <v>163</v>
      </c>
      <c r="F11010" s="200" t="s">
        <v>5526</v>
      </c>
      <c r="G11010" s="200" t="s">
        <v>6524</v>
      </c>
      <c r="H11010" s="200" t="s">
        <v>418</v>
      </c>
      <c r="I11010" s="200">
        <v>45845</v>
      </c>
      <c r="J11010" s="143">
        <f t="shared" si="171"/>
        <v>45845</v>
      </c>
      <c r="K11010" s="202">
        <v>4</v>
      </c>
      <c r="L11010" s="284" t="s">
        <v>9661</v>
      </c>
      <c r="M11010" s="223"/>
      <c r="N11010" s="203">
        <v>0.56000000000000005</v>
      </c>
      <c r="O11010" s="222" t="s">
        <v>990</v>
      </c>
    </row>
    <row r="11011" spans="1:15" ht="29.25" customHeight="1">
      <c r="A11011" s="221" t="s">
        <v>2861</v>
      </c>
      <c r="B11011" s="221" t="s">
        <v>933</v>
      </c>
      <c r="C11011" s="222" t="s">
        <v>262</v>
      </c>
      <c r="D11011" s="222" t="s">
        <v>162</v>
      </c>
      <c r="E11011" s="199" t="s">
        <v>171</v>
      </c>
      <c r="F11011" s="200"/>
      <c r="G11011" s="200"/>
      <c r="H11011" s="200"/>
      <c r="I11011" s="200">
        <v>45846</v>
      </c>
      <c r="J11011" s="143">
        <f t="shared" ref="J11011:J11074" si="172">I11011</f>
        <v>45846</v>
      </c>
      <c r="K11011" s="202">
        <v>2</v>
      </c>
      <c r="L11011" s="284" t="s">
        <v>9662</v>
      </c>
      <c r="M11011" s="223"/>
      <c r="N11011" s="203"/>
      <c r="O11011" s="222" t="s">
        <v>326</v>
      </c>
    </row>
    <row r="11012" spans="1:15" ht="29.25" customHeight="1">
      <c r="A11012" s="221" t="s">
        <v>2861</v>
      </c>
      <c r="B11012" s="221" t="s">
        <v>933</v>
      </c>
      <c r="C11012" s="222" t="s">
        <v>262</v>
      </c>
      <c r="D11012" s="222" t="s">
        <v>162</v>
      </c>
      <c r="E11012" s="199" t="s">
        <v>166</v>
      </c>
      <c r="F11012" s="200"/>
      <c r="G11012" s="200"/>
      <c r="H11012" s="200"/>
      <c r="I11012" s="200">
        <v>45846</v>
      </c>
      <c r="J11012" s="143">
        <f t="shared" si="172"/>
        <v>45846</v>
      </c>
      <c r="K11012" s="202">
        <v>4</v>
      </c>
      <c r="L11012" s="284" t="s">
        <v>9663</v>
      </c>
      <c r="M11012" s="223"/>
      <c r="N11012" s="203"/>
      <c r="O11012" s="222" t="s">
        <v>326</v>
      </c>
    </row>
    <row r="11013" spans="1:15" ht="29.25" customHeight="1">
      <c r="A11013" s="221" t="s">
        <v>2861</v>
      </c>
      <c r="B11013" s="221" t="s">
        <v>933</v>
      </c>
      <c r="C11013" s="222" t="s">
        <v>262</v>
      </c>
      <c r="D11013" s="222" t="s">
        <v>162</v>
      </c>
      <c r="E11013" s="199" t="s">
        <v>163</v>
      </c>
      <c r="F11013" s="200" t="s">
        <v>5526</v>
      </c>
      <c r="G11013" s="200" t="s">
        <v>6524</v>
      </c>
      <c r="H11013" s="200" t="s">
        <v>418</v>
      </c>
      <c r="I11013" s="200">
        <v>45846</v>
      </c>
      <c r="J11013" s="143">
        <f t="shared" si="172"/>
        <v>45846</v>
      </c>
      <c r="K11013" s="202">
        <v>2</v>
      </c>
      <c r="L11013" s="284" t="s">
        <v>9661</v>
      </c>
      <c r="M11013" s="223"/>
      <c r="N11013" s="203">
        <v>0.56000000000000005</v>
      </c>
      <c r="O11013" s="222" t="s">
        <v>990</v>
      </c>
    </row>
    <row r="11014" spans="1:15" ht="29.25" customHeight="1">
      <c r="A11014" s="221" t="s">
        <v>2861</v>
      </c>
      <c r="B11014" s="221" t="s">
        <v>933</v>
      </c>
      <c r="C11014" s="222" t="s">
        <v>262</v>
      </c>
      <c r="D11014" s="222" t="s">
        <v>162</v>
      </c>
      <c r="E11014" s="199" t="s">
        <v>171</v>
      </c>
      <c r="F11014" s="200"/>
      <c r="G11014" s="200"/>
      <c r="H11014" s="200"/>
      <c r="I11014" s="200">
        <v>45847</v>
      </c>
      <c r="J11014" s="143">
        <f t="shared" si="172"/>
        <v>45847</v>
      </c>
      <c r="K11014" s="202">
        <v>8</v>
      </c>
      <c r="L11014" s="284" t="s">
        <v>9664</v>
      </c>
      <c r="M11014" s="223"/>
      <c r="N11014" s="203"/>
      <c r="O11014" s="222" t="s">
        <v>326</v>
      </c>
    </row>
    <row r="11015" spans="1:15" ht="29.25" customHeight="1">
      <c r="A11015" s="221" t="s">
        <v>2861</v>
      </c>
      <c r="B11015" s="221" t="s">
        <v>933</v>
      </c>
      <c r="C11015" s="222" t="s">
        <v>262</v>
      </c>
      <c r="D11015" s="222" t="s">
        <v>162</v>
      </c>
      <c r="E11015" s="199" t="s">
        <v>166</v>
      </c>
      <c r="F11015" s="200"/>
      <c r="G11015" s="200"/>
      <c r="H11015" s="200"/>
      <c r="I11015" s="200">
        <v>45848</v>
      </c>
      <c r="J11015" s="143">
        <f t="shared" si="172"/>
        <v>45848</v>
      </c>
      <c r="K11015" s="202">
        <v>3</v>
      </c>
      <c r="L11015" s="284" t="s">
        <v>9663</v>
      </c>
      <c r="M11015" s="223"/>
      <c r="N11015" s="203"/>
      <c r="O11015" s="222" t="s">
        <v>326</v>
      </c>
    </row>
    <row r="11016" spans="1:15" ht="29.25" customHeight="1">
      <c r="A11016" s="221" t="s">
        <v>2861</v>
      </c>
      <c r="B11016" s="221" t="s">
        <v>933</v>
      </c>
      <c r="C11016" s="222" t="s">
        <v>262</v>
      </c>
      <c r="D11016" s="222" t="s">
        <v>162</v>
      </c>
      <c r="E11016" s="199" t="s">
        <v>178</v>
      </c>
      <c r="F11016" s="200"/>
      <c r="G11016" s="200"/>
      <c r="H11016" s="200"/>
      <c r="I11016" s="200">
        <v>45848</v>
      </c>
      <c r="J11016" s="143">
        <f t="shared" si="172"/>
        <v>45848</v>
      </c>
      <c r="K11016" s="202">
        <v>1</v>
      </c>
      <c r="L11016" s="285" t="s">
        <v>218</v>
      </c>
      <c r="M11016" s="223"/>
      <c r="N11016" s="203"/>
      <c r="O11016" s="222" t="s">
        <v>326</v>
      </c>
    </row>
    <row r="11017" spans="1:15" ht="29.25" customHeight="1">
      <c r="A11017" s="221" t="s">
        <v>2861</v>
      </c>
      <c r="B11017" s="221" t="s">
        <v>933</v>
      </c>
      <c r="C11017" s="222" t="s">
        <v>262</v>
      </c>
      <c r="D11017" s="222" t="s">
        <v>162</v>
      </c>
      <c r="E11017" s="199" t="s">
        <v>171</v>
      </c>
      <c r="F11017" s="200"/>
      <c r="G11017" s="200"/>
      <c r="H11017" s="200"/>
      <c r="I11017" s="200">
        <v>45848</v>
      </c>
      <c r="J11017" s="143">
        <f t="shared" si="172"/>
        <v>45848</v>
      </c>
      <c r="K11017" s="202">
        <v>2</v>
      </c>
      <c r="L11017" s="284" t="s">
        <v>9666</v>
      </c>
      <c r="M11017" s="223"/>
      <c r="N11017" s="203"/>
      <c r="O11017" s="222" t="s">
        <v>326</v>
      </c>
    </row>
    <row r="11018" spans="1:15" ht="29.25" customHeight="1">
      <c r="A11018" s="221" t="s">
        <v>2861</v>
      </c>
      <c r="B11018" s="221" t="s">
        <v>933</v>
      </c>
      <c r="C11018" s="222" t="s">
        <v>262</v>
      </c>
      <c r="D11018" s="222" t="s">
        <v>162</v>
      </c>
      <c r="E11018" s="199" t="s">
        <v>163</v>
      </c>
      <c r="F11018" s="200" t="s">
        <v>5526</v>
      </c>
      <c r="G11018" s="200" t="s">
        <v>6524</v>
      </c>
      <c r="H11018" s="200" t="s">
        <v>3413</v>
      </c>
      <c r="I11018" s="200">
        <v>45848</v>
      </c>
      <c r="J11018" s="143">
        <f t="shared" si="172"/>
        <v>45848</v>
      </c>
      <c r="K11018" s="202">
        <v>2</v>
      </c>
      <c r="L11018" s="284" t="s">
        <v>9665</v>
      </c>
      <c r="M11018" s="223"/>
      <c r="N11018" s="203">
        <v>0.3</v>
      </c>
      <c r="O11018" s="222" t="s">
        <v>939</v>
      </c>
    </row>
    <row r="11019" spans="1:15" ht="29.25" customHeight="1">
      <c r="A11019" s="221" t="s">
        <v>2861</v>
      </c>
      <c r="B11019" s="221" t="s">
        <v>933</v>
      </c>
      <c r="C11019" s="222" t="s">
        <v>262</v>
      </c>
      <c r="D11019" s="222" t="s">
        <v>162</v>
      </c>
      <c r="E11019" s="199" t="s">
        <v>165</v>
      </c>
      <c r="F11019" s="200"/>
      <c r="G11019" s="200"/>
      <c r="H11019" s="200"/>
      <c r="I11019" s="200">
        <v>45849</v>
      </c>
      <c r="J11019" s="143">
        <f t="shared" si="172"/>
        <v>45849</v>
      </c>
      <c r="K11019" s="202">
        <v>4</v>
      </c>
      <c r="L11019" s="285" t="s">
        <v>9667</v>
      </c>
      <c r="M11019" s="223"/>
      <c r="N11019" s="203"/>
      <c r="O11019" s="222" t="s">
        <v>326</v>
      </c>
    </row>
    <row r="11020" spans="1:15" ht="29.25" customHeight="1">
      <c r="A11020" s="221" t="s">
        <v>2861</v>
      </c>
      <c r="B11020" s="221" t="s">
        <v>933</v>
      </c>
      <c r="C11020" s="222" t="s">
        <v>262</v>
      </c>
      <c r="D11020" s="222" t="s">
        <v>162</v>
      </c>
      <c r="E11020" s="199" t="s">
        <v>171</v>
      </c>
      <c r="F11020" s="200"/>
      <c r="G11020" s="200"/>
      <c r="H11020" s="200"/>
      <c r="I11020" s="200">
        <v>45849</v>
      </c>
      <c r="J11020" s="143">
        <f t="shared" si="172"/>
        <v>45849</v>
      </c>
      <c r="K11020" s="202">
        <v>4</v>
      </c>
      <c r="L11020" s="284" t="s">
        <v>9668</v>
      </c>
      <c r="M11020" s="223"/>
      <c r="N11020" s="203"/>
      <c r="O11020" s="222" t="s">
        <v>326</v>
      </c>
    </row>
    <row r="11021" spans="1:15" ht="29.25" customHeight="1">
      <c r="A11021" s="221" t="s">
        <v>2861</v>
      </c>
      <c r="B11021" s="221" t="s">
        <v>933</v>
      </c>
      <c r="C11021" s="222" t="s">
        <v>262</v>
      </c>
      <c r="D11021" s="222" t="s">
        <v>162</v>
      </c>
      <c r="E11021" s="199" t="s">
        <v>171</v>
      </c>
      <c r="F11021" s="200"/>
      <c r="G11021" s="200"/>
      <c r="H11021" s="200"/>
      <c r="I11021" s="200">
        <v>45852</v>
      </c>
      <c r="J11021" s="143">
        <f t="shared" si="172"/>
        <v>45852</v>
      </c>
      <c r="K11021" s="202">
        <v>4</v>
      </c>
      <c r="L11021" s="284" t="s">
        <v>9669</v>
      </c>
      <c r="M11021" s="223"/>
      <c r="N11021" s="203"/>
      <c r="O11021" s="222" t="s">
        <v>326</v>
      </c>
    </row>
    <row r="11022" spans="1:15" ht="29.25" customHeight="1">
      <c r="A11022" s="221" t="s">
        <v>2861</v>
      </c>
      <c r="B11022" s="221" t="s">
        <v>933</v>
      </c>
      <c r="C11022" s="222" t="s">
        <v>262</v>
      </c>
      <c r="D11022" s="222" t="s">
        <v>162</v>
      </c>
      <c r="E11022" s="199" t="s">
        <v>166</v>
      </c>
      <c r="F11022" s="200"/>
      <c r="G11022" s="200"/>
      <c r="H11022" s="200"/>
      <c r="I11022" s="200">
        <v>45852</v>
      </c>
      <c r="J11022" s="143">
        <f t="shared" si="172"/>
        <v>45852</v>
      </c>
      <c r="K11022" s="202">
        <v>4</v>
      </c>
      <c r="L11022" s="285" t="s">
        <v>9670</v>
      </c>
      <c r="M11022" s="223"/>
      <c r="N11022" s="203"/>
      <c r="O11022" s="222" t="s">
        <v>326</v>
      </c>
    </row>
    <row r="11023" spans="1:15" ht="29.25" customHeight="1">
      <c r="A11023" s="221" t="s">
        <v>2861</v>
      </c>
      <c r="B11023" s="221" t="s">
        <v>933</v>
      </c>
      <c r="C11023" s="222" t="s">
        <v>262</v>
      </c>
      <c r="D11023" s="222" t="s">
        <v>162</v>
      </c>
      <c r="E11023" s="199" t="s">
        <v>171</v>
      </c>
      <c r="F11023" s="200"/>
      <c r="G11023" s="200"/>
      <c r="H11023" s="200"/>
      <c r="I11023" s="200">
        <v>45853</v>
      </c>
      <c r="J11023" s="143">
        <f t="shared" si="172"/>
        <v>45853</v>
      </c>
      <c r="K11023" s="202">
        <v>6</v>
      </c>
      <c r="L11023" s="284" t="s">
        <v>10019</v>
      </c>
      <c r="M11023" s="223"/>
      <c r="N11023" s="203"/>
      <c r="O11023" s="222" t="s">
        <v>326</v>
      </c>
    </row>
    <row r="11024" spans="1:15" ht="29.25" customHeight="1">
      <c r="A11024" s="221" t="s">
        <v>2861</v>
      </c>
      <c r="B11024" s="221" t="s">
        <v>933</v>
      </c>
      <c r="C11024" s="222" t="s">
        <v>262</v>
      </c>
      <c r="D11024" s="222" t="s">
        <v>162</v>
      </c>
      <c r="E11024" s="199" t="s">
        <v>166</v>
      </c>
      <c r="F11024" s="200"/>
      <c r="G11024" s="200"/>
      <c r="H11024" s="200"/>
      <c r="I11024" s="200">
        <v>45853</v>
      </c>
      <c r="J11024" s="143">
        <f t="shared" si="172"/>
        <v>45853</v>
      </c>
      <c r="K11024" s="202">
        <v>2</v>
      </c>
      <c r="L11024" s="285" t="s">
        <v>10020</v>
      </c>
      <c r="M11024" s="223"/>
      <c r="N11024" s="203"/>
      <c r="O11024" s="222" t="s">
        <v>326</v>
      </c>
    </row>
    <row r="11025" spans="1:15" ht="29.25" customHeight="1">
      <c r="A11025" s="221" t="s">
        <v>2861</v>
      </c>
      <c r="B11025" s="221" t="s">
        <v>933</v>
      </c>
      <c r="C11025" s="222" t="s">
        <v>262</v>
      </c>
      <c r="D11025" s="222" t="s">
        <v>162</v>
      </c>
      <c r="E11025" s="199" t="s">
        <v>171</v>
      </c>
      <c r="F11025" s="200"/>
      <c r="G11025" s="200"/>
      <c r="H11025" s="200"/>
      <c r="I11025" s="200">
        <v>45854</v>
      </c>
      <c r="J11025" s="143">
        <f t="shared" si="172"/>
        <v>45854</v>
      </c>
      <c r="K11025" s="202">
        <v>8</v>
      </c>
      <c r="L11025" s="284" t="s">
        <v>10021</v>
      </c>
      <c r="M11025" s="223"/>
      <c r="N11025" s="203"/>
      <c r="O11025" s="222" t="s">
        <v>326</v>
      </c>
    </row>
    <row r="11026" spans="1:15" ht="29.25" customHeight="1">
      <c r="A11026" s="221" t="s">
        <v>2861</v>
      </c>
      <c r="B11026" s="221" t="s">
        <v>933</v>
      </c>
      <c r="C11026" s="222" t="s">
        <v>262</v>
      </c>
      <c r="D11026" s="222" t="s">
        <v>162</v>
      </c>
      <c r="E11026" s="199" t="s">
        <v>171</v>
      </c>
      <c r="F11026" s="200"/>
      <c r="G11026" s="200"/>
      <c r="H11026" s="200"/>
      <c r="I11026" s="200">
        <v>45855</v>
      </c>
      <c r="J11026" s="143">
        <f t="shared" si="172"/>
        <v>45855</v>
      </c>
      <c r="K11026" s="202">
        <v>7</v>
      </c>
      <c r="L11026" s="284" t="s">
        <v>10022</v>
      </c>
      <c r="M11026" s="223"/>
      <c r="N11026" s="203"/>
      <c r="O11026" s="222" t="s">
        <v>326</v>
      </c>
    </row>
    <row r="11027" spans="1:15" ht="29.25" customHeight="1">
      <c r="A11027" s="221" t="s">
        <v>2861</v>
      </c>
      <c r="B11027" s="221" t="s">
        <v>933</v>
      </c>
      <c r="C11027" s="222" t="s">
        <v>262</v>
      </c>
      <c r="D11027" s="222" t="s">
        <v>162</v>
      </c>
      <c r="E11027" s="199" t="s">
        <v>178</v>
      </c>
      <c r="F11027" s="200"/>
      <c r="G11027" s="200"/>
      <c r="H11027" s="200"/>
      <c r="I11027" s="200">
        <v>45855</v>
      </c>
      <c r="J11027" s="143">
        <f t="shared" si="172"/>
        <v>45855</v>
      </c>
      <c r="K11027" s="202">
        <v>1</v>
      </c>
      <c r="L11027" s="285" t="s">
        <v>218</v>
      </c>
      <c r="M11027" s="223"/>
      <c r="N11027" s="203"/>
      <c r="O11027" s="222" t="s">
        <v>326</v>
      </c>
    </row>
    <row r="11028" spans="1:15" ht="29.25" customHeight="1">
      <c r="A11028" s="221" t="s">
        <v>2861</v>
      </c>
      <c r="B11028" s="221" t="s">
        <v>933</v>
      </c>
      <c r="C11028" s="222" t="s">
        <v>262</v>
      </c>
      <c r="D11028" s="222" t="s">
        <v>162</v>
      </c>
      <c r="E11028" s="199" t="s">
        <v>171</v>
      </c>
      <c r="F11028" s="200"/>
      <c r="G11028" s="200"/>
      <c r="H11028" s="200"/>
      <c r="I11028" s="200">
        <v>45856</v>
      </c>
      <c r="J11028" s="143">
        <f t="shared" si="172"/>
        <v>45856</v>
      </c>
      <c r="K11028" s="202">
        <v>7</v>
      </c>
      <c r="L11028" s="284" t="s">
        <v>10023</v>
      </c>
      <c r="M11028" s="223"/>
      <c r="N11028" s="203"/>
      <c r="O11028" s="222" t="s">
        <v>326</v>
      </c>
    </row>
    <row r="11029" spans="1:15" ht="29.25" customHeight="1">
      <c r="A11029" s="221" t="s">
        <v>2861</v>
      </c>
      <c r="B11029" s="221" t="s">
        <v>933</v>
      </c>
      <c r="C11029" s="222" t="s">
        <v>262</v>
      </c>
      <c r="D11029" s="222" t="s">
        <v>162</v>
      </c>
      <c r="E11029" s="199" t="s">
        <v>166</v>
      </c>
      <c r="F11029" s="200"/>
      <c r="G11029" s="200"/>
      <c r="H11029" s="200"/>
      <c r="I11029" s="200">
        <v>45856</v>
      </c>
      <c r="J11029" s="143">
        <f t="shared" si="172"/>
        <v>45856</v>
      </c>
      <c r="K11029" s="202">
        <v>1</v>
      </c>
      <c r="L11029" s="285" t="s">
        <v>10024</v>
      </c>
      <c r="M11029" s="223"/>
      <c r="N11029" s="203"/>
      <c r="O11029" s="222" t="s">
        <v>326</v>
      </c>
    </row>
    <row r="11030" spans="1:15" ht="29.25" customHeight="1">
      <c r="A11030" s="221" t="s">
        <v>2861</v>
      </c>
      <c r="B11030" s="221" t="s">
        <v>933</v>
      </c>
      <c r="C11030" s="222" t="s">
        <v>262</v>
      </c>
      <c r="D11030" s="222" t="s">
        <v>162</v>
      </c>
      <c r="E11030" s="199" t="s">
        <v>171</v>
      </c>
      <c r="F11030" s="200"/>
      <c r="G11030" s="200"/>
      <c r="H11030" s="200"/>
      <c r="I11030" s="200">
        <v>45859</v>
      </c>
      <c r="J11030" s="143">
        <f t="shared" si="172"/>
        <v>45859</v>
      </c>
      <c r="K11030" s="202">
        <v>6</v>
      </c>
      <c r="L11030" s="284" t="s">
        <v>10025</v>
      </c>
      <c r="M11030" s="223"/>
      <c r="N11030" s="203"/>
      <c r="O11030" s="222" t="s">
        <v>326</v>
      </c>
    </row>
    <row r="11031" spans="1:15" ht="29.25" customHeight="1">
      <c r="A11031" s="221" t="s">
        <v>2861</v>
      </c>
      <c r="B11031" s="221" t="s">
        <v>933</v>
      </c>
      <c r="C11031" s="222" t="s">
        <v>262</v>
      </c>
      <c r="D11031" s="222" t="s">
        <v>162</v>
      </c>
      <c r="E11031" s="199" t="s">
        <v>166</v>
      </c>
      <c r="F11031" s="200"/>
      <c r="G11031" s="200"/>
      <c r="H11031" s="200"/>
      <c r="I11031" s="200">
        <v>45859</v>
      </c>
      <c r="J11031" s="143">
        <f t="shared" si="172"/>
        <v>45859</v>
      </c>
      <c r="K11031" s="202">
        <v>2</v>
      </c>
      <c r="L11031" s="284" t="s">
        <v>10026</v>
      </c>
      <c r="M11031" s="223"/>
      <c r="N11031" s="203"/>
      <c r="O11031" s="222" t="s">
        <v>326</v>
      </c>
    </row>
    <row r="11032" spans="1:15" ht="29.25" customHeight="1">
      <c r="A11032" s="221" t="s">
        <v>2861</v>
      </c>
      <c r="B11032" s="221" t="s">
        <v>933</v>
      </c>
      <c r="C11032" s="222" t="s">
        <v>262</v>
      </c>
      <c r="D11032" s="222" t="s">
        <v>162</v>
      </c>
      <c r="E11032" s="199" t="s">
        <v>171</v>
      </c>
      <c r="F11032" s="200"/>
      <c r="G11032" s="200"/>
      <c r="H11032" s="200"/>
      <c r="I11032" s="200">
        <v>45860</v>
      </c>
      <c r="J11032" s="143">
        <f t="shared" si="172"/>
        <v>45860</v>
      </c>
      <c r="K11032" s="202">
        <v>4</v>
      </c>
      <c r="L11032" s="284" t="s">
        <v>10027</v>
      </c>
      <c r="M11032" s="223"/>
      <c r="N11032" s="203"/>
      <c r="O11032" s="222" t="s">
        <v>326</v>
      </c>
    </row>
    <row r="11033" spans="1:15" ht="29.25" customHeight="1">
      <c r="A11033" s="221" t="s">
        <v>2861</v>
      </c>
      <c r="B11033" s="221" t="s">
        <v>933</v>
      </c>
      <c r="C11033" s="222" t="s">
        <v>262</v>
      </c>
      <c r="D11033" s="222" t="s">
        <v>162</v>
      </c>
      <c r="E11033" s="199" t="s">
        <v>166</v>
      </c>
      <c r="F11033" s="200"/>
      <c r="G11033" s="200"/>
      <c r="H11033" s="200"/>
      <c r="I11033" s="200">
        <v>45860</v>
      </c>
      <c r="J11033" s="143">
        <f t="shared" si="172"/>
        <v>45860</v>
      </c>
      <c r="K11033" s="202">
        <v>4</v>
      </c>
      <c r="L11033" s="285" t="s">
        <v>10028</v>
      </c>
      <c r="M11033" s="223"/>
      <c r="N11033" s="203"/>
      <c r="O11033" s="222" t="s">
        <v>326</v>
      </c>
    </row>
    <row r="11034" spans="1:15" ht="29.25" customHeight="1">
      <c r="A11034" s="221" t="s">
        <v>2861</v>
      </c>
      <c r="B11034" s="221" t="s">
        <v>933</v>
      </c>
      <c r="C11034" s="222" t="s">
        <v>262</v>
      </c>
      <c r="D11034" s="222" t="s">
        <v>162</v>
      </c>
      <c r="E11034" s="199" t="s">
        <v>171</v>
      </c>
      <c r="F11034" s="200"/>
      <c r="G11034" s="200"/>
      <c r="H11034" s="200"/>
      <c r="I11034" s="200">
        <v>45861</v>
      </c>
      <c r="J11034" s="143">
        <f t="shared" si="172"/>
        <v>45861</v>
      </c>
      <c r="K11034" s="202">
        <v>8</v>
      </c>
      <c r="L11034" s="284" t="s">
        <v>10029</v>
      </c>
      <c r="M11034" s="223"/>
      <c r="N11034" s="203"/>
      <c r="O11034" s="222" t="s">
        <v>326</v>
      </c>
    </row>
    <row r="11035" spans="1:15" ht="29.25" customHeight="1">
      <c r="A11035" s="221" t="s">
        <v>2861</v>
      </c>
      <c r="B11035" s="221" t="s">
        <v>933</v>
      </c>
      <c r="C11035" s="222" t="s">
        <v>262</v>
      </c>
      <c r="D11035" s="222" t="s">
        <v>162</v>
      </c>
      <c r="E11035" s="199" t="s">
        <v>171</v>
      </c>
      <c r="F11035" s="200"/>
      <c r="G11035" s="200"/>
      <c r="H11035" s="200"/>
      <c r="I11035" s="200">
        <v>45862</v>
      </c>
      <c r="J11035" s="143">
        <f t="shared" si="172"/>
        <v>45862</v>
      </c>
      <c r="K11035" s="202">
        <v>7</v>
      </c>
      <c r="L11035" s="284" t="s">
        <v>10030</v>
      </c>
      <c r="M11035" s="223"/>
      <c r="N11035" s="203"/>
      <c r="O11035" s="222" t="s">
        <v>326</v>
      </c>
    </row>
    <row r="11036" spans="1:15" ht="29.25" customHeight="1">
      <c r="A11036" s="221" t="s">
        <v>2861</v>
      </c>
      <c r="B11036" s="221" t="s">
        <v>933</v>
      </c>
      <c r="C11036" s="222" t="s">
        <v>262</v>
      </c>
      <c r="D11036" s="222" t="s">
        <v>162</v>
      </c>
      <c r="E11036" s="199" t="s">
        <v>178</v>
      </c>
      <c r="F11036" s="200"/>
      <c r="G11036" s="200"/>
      <c r="H11036" s="200"/>
      <c r="I11036" s="200">
        <v>45862</v>
      </c>
      <c r="J11036" s="143">
        <f t="shared" si="172"/>
        <v>45862</v>
      </c>
      <c r="K11036" s="202">
        <v>1</v>
      </c>
      <c r="L11036" s="285" t="s">
        <v>218</v>
      </c>
      <c r="M11036" s="223"/>
      <c r="N11036" s="203"/>
      <c r="O11036" s="222" t="s">
        <v>326</v>
      </c>
    </row>
    <row r="11037" spans="1:15" ht="29.25" customHeight="1">
      <c r="A11037" s="221" t="s">
        <v>2861</v>
      </c>
      <c r="B11037" s="221" t="s">
        <v>933</v>
      </c>
      <c r="C11037" s="222" t="s">
        <v>262</v>
      </c>
      <c r="D11037" s="222" t="s">
        <v>162</v>
      </c>
      <c r="E11037" s="199" t="s">
        <v>178</v>
      </c>
      <c r="F11037" s="200"/>
      <c r="G11037" s="200"/>
      <c r="H11037" s="200"/>
      <c r="I11037" s="200">
        <v>45863</v>
      </c>
      <c r="J11037" s="143">
        <f t="shared" si="172"/>
        <v>45863</v>
      </c>
      <c r="K11037" s="202">
        <v>2</v>
      </c>
      <c r="L11037" s="285" t="s">
        <v>10031</v>
      </c>
      <c r="M11037" s="223"/>
      <c r="N11037" s="203"/>
      <c r="O11037" s="222" t="s">
        <v>326</v>
      </c>
    </row>
    <row r="11038" spans="1:15" ht="29.25" customHeight="1">
      <c r="A11038" s="221" t="s">
        <v>2861</v>
      </c>
      <c r="B11038" s="221" t="s">
        <v>933</v>
      </c>
      <c r="C11038" s="222" t="s">
        <v>262</v>
      </c>
      <c r="D11038" s="222" t="s">
        <v>162</v>
      </c>
      <c r="E11038" s="199" t="s">
        <v>171</v>
      </c>
      <c r="F11038" s="200"/>
      <c r="G11038" s="200"/>
      <c r="H11038" s="200"/>
      <c r="I11038" s="200">
        <v>45863</v>
      </c>
      <c r="J11038" s="143">
        <f t="shared" si="172"/>
        <v>45863</v>
      </c>
      <c r="K11038" s="202">
        <v>6</v>
      </c>
      <c r="L11038" s="284" t="s">
        <v>10032</v>
      </c>
      <c r="M11038" s="223"/>
      <c r="N11038" s="203"/>
      <c r="O11038" s="222" t="s">
        <v>326</v>
      </c>
    </row>
    <row r="11039" spans="1:15" ht="29.25" customHeight="1">
      <c r="A11039" s="221" t="s">
        <v>2861</v>
      </c>
      <c r="B11039" s="221" t="s">
        <v>933</v>
      </c>
      <c r="C11039" s="222" t="s">
        <v>262</v>
      </c>
      <c r="D11039" s="222" t="s">
        <v>162</v>
      </c>
      <c r="E11039" s="199" t="s">
        <v>171</v>
      </c>
      <c r="F11039" s="200"/>
      <c r="G11039" s="200"/>
      <c r="H11039" s="200"/>
      <c r="I11039" s="200">
        <v>45866</v>
      </c>
      <c r="J11039" s="143">
        <f t="shared" si="172"/>
        <v>45866</v>
      </c>
      <c r="K11039" s="202">
        <v>8</v>
      </c>
      <c r="L11039" s="284" t="s">
        <v>10033</v>
      </c>
      <c r="M11039" s="223"/>
      <c r="N11039" s="203"/>
      <c r="O11039" s="222" t="s">
        <v>326</v>
      </c>
    </row>
    <row r="11040" spans="1:15" ht="29.25" customHeight="1">
      <c r="A11040" s="221" t="s">
        <v>2861</v>
      </c>
      <c r="B11040" s="221" t="s">
        <v>933</v>
      </c>
      <c r="C11040" s="222" t="s">
        <v>262</v>
      </c>
      <c r="D11040" s="222" t="s">
        <v>162</v>
      </c>
      <c r="E11040" s="199" t="s">
        <v>171</v>
      </c>
      <c r="F11040" s="200"/>
      <c r="G11040" s="200"/>
      <c r="H11040" s="200"/>
      <c r="I11040" s="200">
        <v>45867</v>
      </c>
      <c r="J11040" s="143">
        <f t="shared" si="172"/>
        <v>45867</v>
      </c>
      <c r="K11040" s="202">
        <v>8</v>
      </c>
      <c r="L11040" s="284" t="s">
        <v>10034</v>
      </c>
      <c r="M11040" s="223"/>
      <c r="N11040" s="203"/>
      <c r="O11040" s="222" t="s">
        <v>326</v>
      </c>
    </row>
    <row r="11041" spans="1:15" ht="29.25" customHeight="1">
      <c r="A11041" s="221" t="s">
        <v>2861</v>
      </c>
      <c r="B11041" s="221" t="s">
        <v>933</v>
      </c>
      <c r="C11041" s="222" t="s">
        <v>262</v>
      </c>
      <c r="D11041" s="222" t="s">
        <v>162</v>
      </c>
      <c r="E11041" s="199" t="s">
        <v>171</v>
      </c>
      <c r="F11041" s="200"/>
      <c r="G11041" s="200"/>
      <c r="H11041" s="200"/>
      <c r="I11041" s="200">
        <v>45868</v>
      </c>
      <c r="J11041" s="143">
        <f t="shared" si="172"/>
        <v>45868</v>
      </c>
      <c r="K11041" s="202">
        <v>8</v>
      </c>
      <c r="L11041" s="284" t="s">
        <v>10035</v>
      </c>
      <c r="M11041" s="223"/>
      <c r="N11041" s="203"/>
      <c r="O11041" s="222" t="s">
        <v>326</v>
      </c>
    </row>
    <row r="11042" spans="1:15" ht="29.25" customHeight="1">
      <c r="A11042" s="221" t="s">
        <v>2861</v>
      </c>
      <c r="B11042" s="221" t="s">
        <v>933</v>
      </c>
      <c r="C11042" s="222" t="s">
        <v>262</v>
      </c>
      <c r="D11042" s="222" t="s">
        <v>162</v>
      </c>
      <c r="E11042" s="199" t="s">
        <v>171</v>
      </c>
      <c r="F11042" s="200"/>
      <c r="G11042" s="200"/>
      <c r="H11042" s="200"/>
      <c r="I11042" s="200">
        <v>45869</v>
      </c>
      <c r="J11042" s="143">
        <f t="shared" si="172"/>
        <v>45869</v>
      </c>
      <c r="K11042" s="202">
        <v>7</v>
      </c>
      <c r="L11042" s="284" t="s">
        <v>10327</v>
      </c>
      <c r="M11042" s="223"/>
      <c r="N11042" s="203"/>
      <c r="O11042" s="222" t="s">
        <v>326</v>
      </c>
    </row>
    <row r="11043" spans="1:15" ht="29.25" customHeight="1">
      <c r="A11043" s="221" t="s">
        <v>2861</v>
      </c>
      <c r="B11043" s="221" t="s">
        <v>933</v>
      </c>
      <c r="C11043" s="222" t="s">
        <v>262</v>
      </c>
      <c r="D11043" s="222" t="s">
        <v>162</v>
      </c>
      <c r="E11043" s="199" t="s">
        <v>178</v>
      </c>
      <c r="F11043" s="200"/>
      <c r="G11043" s="200"/>
      <c r="H11043" s="200"/>
      <c r="I11043" s="200">
        <v>45869</v>
      </c>
      <c r="J11043" s="143">
        <f t="shared" si="172"/>
        <v>45869</v>
      </c>
      <c r="K11043" s="202">
        <v>1</v>
      </c>
      <c r="L11043" s="285" t="s">
        <v>218</v>
      </c>
      <c r="M11043" s="223"/>
      <c r="N11043" s="203"/>
      <c r="O11043" s="222" t="s">
        <v>326</v>
      </c>
    </row>
    <row r="11044" spans="1:15" ht="29.25" customHeight="1">
      <c r="A11044" s="221" t="s">
        <v>2861</v>
      </c>
      <c r="B11044" s="221" t="s">
        <v>933</v>
      </c>
      <c r="C11044" s="222" t="s">
        <v>262</v>
      </c>
      <c r="D11044" s="222" t="s">
        <v>162</v>
      </c>
      <c r="E11044" s="199" t="s">
        <v>178</v>
      </c>
      <c r="F11044" s="200"/>
      <c r="G11044" s="200"/>
      <c r="H11044" s="200"/>
      <c r="I11044" s="200">
        <v>45870</v>
      </c>
      <c r="J11044" s="143">
        <f t="shared" si="172"/>
        <v>45870</v>
      </c>
      <c r="K11044" s="202">
        <v>1</v>
      </c>
      <c r="L11044" s="285" t="s">
        <v>10328</v>
      </c>
      <c r="M11044" s="223"/>
      <c r="N11044" s="203"/>
      <c r="O11044" s="222" t="s">
        <v>326</v>
      </c>
    </row>
    <row r="11045" spans="1:15" ht="29.25" customHeight="1">
      <c r="A11045" s="221" t="s">
        <v>2861</v>
      </c>
      <c r="B11045" s="221" t="s">
        <v>933</v>
      </c>
      <c r="C11045" s="222" t="s">
        <v>262</v>
      </c>
      <c r="D11045" s="222" t="s">
        <v>162</v>
      </c>
      <c r="E11045" s="199" t="s">
        <v>171</v>
      </c>
      <c r="F11045" s="200"/>
      <c r="G11045" s="200"/>
      <c r="H11045" s="200"/>
      <c r="I11045" s="200">
        <v>45870</v>
      </c>
      <c r="J11045" s="143">
        <f t="shared" si="172"/>
        <v>45870</v>
      </c>
      <c r="K11045" s="202">
        <v>7</v>
      </c>
      <c r="L11045" s="284" t="s">
        <v>10329</v>
      </c>
      <c r="M11045" s="223"/>
      <c r="N11045" s="203"/>
      <c r="O11045" s="222" t="s">
        <v>326</v>
      </c>
    </row>
    <row r="11046" spans="1:15" ht="29.25" customHeight="1">
      <c r="A11046" s="221" t="s">
        <v>2861</v>
      </c>
      <c r="B11046" s="221" t="s">
        <v>933</v>
      </c>
      <c r="C11046" s="222" t="s">
        <v>262</v>
      </c>
      <c r="D11046" s="222" t="s">
        <v>162</v>
      </c>
      <c r="E11046" s="199" t="s">
        <v>171</v>
      </c>
      <c r="F11046" s="200"/>
      <c r="G11046" s="200"/>
      <c r="H11046" s="200"/>
      <c r="I11046" s="200">
        <v>45873</v>
      </c>
      <c r="J11046" s="143">
        <f t="shared" si="172"/>
        <v>45873</v>
      </c>
      <c r="K11046" s="202">
        <v>8</v>
      </c>
      <c r="L11046" s="284" t="s">
        <v>10540</v>
      </c>
      <c r="M11046" s="223"/>
      <c r="N11046" s="203"/>
      <c r="O11046" s="222" t="s">
        <v>326</v>
      </c>
    </row>
    <row r="11047" spans="1:15" ht="29.25" customHeight="1">
      <c r="A11047" s="221" t="s">
        <v>2861</v>
      </c>
      <c r="B11047" s="221" t="s">
        <v>933</v>
      </c>
      <c r="C11047" s="222" t="s">
        <v>262</v>
      </c>
      <c r="D11047" s="222" t="s">
        <v>162</v>
      </c>
      <c r="E11047" s="199" t="s">
        <v>171</v>
      </c>
      <c r="F11047" s="200"/>
      <c r="G11047" s="200"/>
      <c r="H11047" s="200"/>
      <c r="I11047" s="200">
        <v>45874</v>
      </c>
      <c r="J11047" s="143">
        <f t="shared" si="172"/>
        <v>45874</v>
      </c>
      <c r="K11047" s="202">
        <v>8</v>
      </c>
      <c r="L11047" s="284" t="s">
        <v>10541</v>
      </c>
      <c r="M11047" s="223"/>
      <c r="N11047" s="203"/>
      <c r="O11047" s="222" t="s">
        <v>326</v>
      </c>
    </row>
    <row r="11048" spans="1:15" ht="29.25" customHeight="1">
      <c r="A11048" s="221" t="s">
        <v>2861</v>
      </c>
      <c r="B11048" s="221" t="s">
        <v>933</v>
      </c>
      <c r="C11048" s="222" t="s">
        <v>262</v>
      </c>
      <c r="D11048" s="222" t="s">
        <v>162</v>
      </c>
      <c r="E11048" s="199" t="s">
        <v>165</v>
      </c>
      <c r="F11048" s="200"/>
      <c r="G11048" s="200"/>
      <c r="H11048" s="200"/>
      <c r="I11048" s="200">
        <v>45875</v>
      </c>
      <c r="J11048" s="143">
        <f t="shared" si="172"/>
        <v>45875</v>
      </c>
      <c r="K11048" s="202">
        <v>8</v>
      </c>
      <c r="L11048" s="285" t="s">
        <v>10542</v>
      </c>
      <c r="M11048" s="223"/>
      <c r="N11048" s="203"/>
      <c r="O11048" s="222" t="s">
        <v>326</v>
      </c>
    </row>
    <row r="11049" spans="1:15" ht="29.25" customHeight="1">
      <c r="A11049" s="221" t="s">
        <v>2861</v>
      </c>
      <c r="B11049" s="221" t="s">
        <v>933</v>
      </c>
      <c r="C11049" s="222" t="s">
        <v>262</v>
      </c>
      <c r="D11049" s="222" t="s">
        <v>162</v>
      </c>
      <c r="E11049" s="199" t="s">
        <v>178</v>
      </c>
      <c r="F11049" s="200"/>
      <c r="G11049" s="200"/>
      <c r="H11049" s="200"/>
      <c r="I11049" s="200">
        <v>45876</v>
      </c>
      <c r="J11049" s="143">
        <f t="shared" si="172"/>
        <v>45876</v>
      </c>
      <c r="K11049" s="202">
        <v>1</v>
      </c>
      <c r="L11049" s="285" t="s">
        <v>218</v>
      </c>
      <c r="M11049" s="223"/>
      <c r="N11049" s="203"/>
      <c r="O11049" s="222" t="s">
        <v>326</v>
      </c>
    </row>
    <row r="11050" spans="1:15" ht="29.25" customHeight="1">
      <c r="A11050" s="221" t="s">
        <v>2861</v>
      </c>
      <c r="B11050" s="221" t="s">
        <v>933</v>
      </c>
      <c r="C11050" s="222" t="s">
        <v>262</v>
      </c>
      <c r="D11050" s="222" t="s">
        <v>162</v>
      </c>
      <c r="E11050" s="199" t="s">
        <v>171</v>
      </c>
      <c r="F11050" s="200"/>
      <c r="G11050" s="200"/>
      <c r="H11050" s="200"/>
      <c r="I11050" s="200">
        <v>45876</v>
      </c>
      <c r="J11050" s="143">
        <f t="shared" si="172"/>
        <v>45876</v>
      </c>
      <c r="K11050" s="202">
        <v>7</v>
      </c>
      <c r="L11050" s="284" t="s">
        <v>10543</v>
      </c>
      <c r="M11050" s="223"/>
      <c r="N11050" s="203"/>
      <c r="O11050" s="222" t="s">
        <v>326</v>
      </c>
    </row>
    <row r="11051" spans="1:15" ht="29.25" customHeight="1">
      <c r="A11051" s="221" t="s">
        <v>2861</v>
      </c>
      <c r="B11051" s="221" t="s">
        <v>933</v>
      </c>
      <c r="C11051" s="222" t="s">
        <v>262</v>
      </c>
      <c r="D11051" s="222" t="s">
        <v>162</v>
      </c>
      <c r="E11051" s="199" t="s">
        <v>171</v>
      </c>
      <c r="F11051" s="200"/>
      <c r="G11051" s="200"/>
      <c r="H11051" s="200"/>
      <c r="I11051" s="200">
        <v>45877</v>
      </c>
      <c r="J11051" s="143">
        <f t="shared" si="172"/>
        <v>45877</v>
      </c>
      <c r="K11051" s="202">
        <v>8</v>
      </c>
      <c r="L11051" s="284" t="s">
        <v>10544</v>
      </c>
      <c r="M11051" s="223"/>
      <c r="N11051" s="203"/>
      <c r="O11051" s="222" t="s">
        <v>326</v>
      </c>
    </row>
    <row r="11052" spans="1:15" ht="29.25" customHeight="1">
      <c r="A11052" s="221" t="s">
        <v>2861</v>
      </c>
      <c r="B11052" s="221" t="s">
        <v>933</v>
      </c>
      <c r="C11052" s="222" t="s">
        <v>262</v>
      </c>
      <c r="D11052" s="222" t="s">
        <v>162</v>
      </c>
      <c r="E11052" s="199" t="s">
        <v>171</v>
      </c>
      <c r="F11052" s="200"/>
      <c r="G11052" s="200"/>
      <c r="H11052" s="200"/>
      <c r="I11052" s="200">
        <v>45880</v>
      </c>
      <c r="J11052" s="143">
        <f t="shared" si="172"/>
        <v>45880</v>
      </c>
      <c r="K11052" s="202">
        <v>6</v>
      </c>
      <c r="L11052" s="284" t="s">
        <v>10963</v>
      </c>
      <c r="M11052" s="223"/>
      <c r="N11052" s="203"/>
      <c r="O11052" s="222" t="s">
        <v>326</v>
      </c>
    </row>
    <row r="11053" spans="1:15" ht="29.25" customHeight="1">
      <c r="A11053" s="221" t="s">
        <v>2861</v>
      </c>
      <c r="B11053" s="221" t="s">
        <v>933</v>
      </c>
      <c r="C11053" s="222" t="s">
        <v>262</v>
      </c>
      <c r="D11053" s="222" t="s">
        <v>162</v>
      </c>
      <c r="E11053" s="199" t="s">
        <v>163</v>
      </c>
      <c r="F11053" s="200" t="s">
        <v>5526</v>
      </c>
      <c r="G11053" s="200" t="s">
        <v>6524</v>
      </c>
      <c r="H11053" s="200" t="s">
        <v>2731</v>
      </c>
      <c r="I11053" s="200">
        <v>45880</v>
      </c>
      <c r="J11053" s="143">
        <f t="shared" si="172"/>
        <v>45880</v>
      </c>
      <c r="K11053" s="202">
        <v>2</v>
      </c>
      <c r="L11053" s="284" t="s">
        <v>10962</v>
      </c>
      <c r="M11053" s="223"/>
      <c r="N11053" s="203">
        <v>2.6749999999999998</v>
      </c>
      <c r="O11053" s="222" t="s">
        <v>940</v>
      </c>
    </row>
    <row r="11054" spans="1:15" ht="29.25" customHeight="1">
      <c r="A11054" s="221" t="s">
        <v>2861</v>
      </c>
      <c r="B11054" s="221" t="s">
        <v>933</v>
      </c>
      <c r="C11054" s="222" t="s">
        <v>262</v>
      </c>
      <c r="D11054" s="222" t="s">
        <v>162</v>
      </c>
      <c r="E11054" s="199" t="s">
        <v>171</v>
      </c>
      <c r="F11054" s="200"/>
      <c r="G11054" s="200"/>
      <c r="H11054" s="200"/>
      <c r="I11054" s="200">
        <v>45881</v>
      </c>
      <c r="J11054" s="143">
        <f t="shared" si="172"/>
        <v>45881</v>
      </c>
      <c r="K11054" s="202">
        <v>8</v>
      </c>
      <c r="L11054" s="284" t="s">
        <v>10964</v>
      </c>
      <c r="M11054" s="223"/>
      <c r="N11054" s="203"/>
      <c r="O11054" s="222" t="s">
        <v>326</v>
      </c>
    </row>
    <row r="11055" spans="1:15" ht="29.25" customHeight="1">
      <c r="A11055" s="221" t="s">
        <v>2861</v>
      </c>
      <c r="B11055" s="221" t="s">
        <v>933</v>
      </c>
      <c r="C11055" s="222" t="s">
        <v>262</v>
      </c>
      <c r="D11055" s="222" t="s">
        <v>162</v>
      </c>
      <c r="E11055" s="199" t="s">
        <v>171</v>
      </c>
      <c r="F11055" s="200"/>
      <c r="G11055" s="200"/>
      <c r="H11055" s="200"/>
      <c r="I11055" s="200">
        <v>45882</v>
      </c>
      <c r="J11055" s="143">
        <f t="shared" si="172"/>
        <v>45882</v>
      </c>
      <c r="K11055" s="202">
        <v>2</v>
      </c>
      <c r="L11055" s="284" t="s">
        <v>10966</v>
      </c>
      <c r="M11055" s="223"/>
      <c r="N11055" s="203"/>
      <c r="O11055" s="222" t="s">
        <v>326</v>
      </c>
    </row>
    <row r="11056" spans="1:15" ht="29.25" customHeight="1">
      <c r="A11056" s="221" t="s">
        <v>2861</v>
      </c>
      <c r="B11056" s="221" t="s">
        <v>933</v>
      </c>
      <c r="C11056" s="222" t="s">
        <v>262</v>
      </c>
      <c r="D11056" s="222" t="s">
        <v>162</v>
      </c>
      <c r="E11056" s="199" t="s">
        <v>163</v>
      </c>
      <c r="F11056" s="200" t="s">
        <v>5526</v>
      </c>
      <c r="G11056" s="200" t="s">
        <v>6524</v>
      </c>
      <c r="H11056" s="200" t="s">
        <v>2731</v>
      </c>
      <c r="I11056" s="200">
        <v>45882</v>
      </c>
      <c r="J11056" s="143">
        <f t="shared" si="172"/>
        <v>45882</v>
      </c>
      <c r="K11056" s="202">
        <v>6</v>
      </c>
      <c r="L11056" s="284" t="s">
        <v>10965</v>
      </c>
      <c r="M11056" s="223"/>
      <c r="N11056" s="203">
        <v>2.6749999999999998</v>
      </c>
      <c r="O11056" s="222" t="s">
        <v>940</v>
      </c>
    </row>
    <row r="11057" spans="1:15" ht="29.25" customHeight="1">
      <c r="A11057" s="221" t="s">
        <v>2861</v>
      </c>
      <c r="B11057" s="221" t="s">
        <v>933</v>
      </c>
      <c r="C11057" s="222" t="s">
        <v>262</v>
      </c>
      <c r="D11057" s="222" t="s">
        <v>162</v>
      </c>
      <c r="E11057" s="199" t="s">
        <v>178</v>
      </c>
      <c r="F11057" s="200"/>
      <c r="G11057" s="200"/>
      <c r="H11057" s="200"/>
      <c r="I11057" s="200">
        <v>45883</v>
      </c>
      <c r="J11057" s="143">
        <f t="shared" si="172"/>
        <v>45883</v>
      </c>
      <c r="K11057" s="202">
        <v>1</v>
      </c>
      <c r="L11057" s="285" t="s">
        <v>218</v>
      </c>
      <c r="M11057" s="223"/>
      <c r="N11057" s="203"/>
      <c r="O11057" s="222" t="s">
        <v>326</v>
      </c>
    </row>
    <row r="11058" spans="1:15" ht="29.25" customHeight="1">
      <c r="A11058" s="221" t="s">
        <v>2861</v>
      </c>
      <c r="B11058" s="221" t="s">
        <v>933</v>
      </c>
      <c r="C11058" s="222" t="s">
        <v>262</v>
      </c>
      <c r="D11058" s="222" t="s">
        <v>162</v>
      </c>
      <c r="E11058" s="199" t="s">
        <v>171</v>
      </c>
      <c r="F11058" s="200"/>
      <c r="G11058" s="200"/>
      <c r="H11058" s="200"/>
      <c r="I11058" s="200">
        <v>45883</v>
      </c>
      <c r="J11058" s="143">
        <f t="shared" si="172"/>
        <v>45883</v>
      </c>
      <c r="K11058" s="202">
        <v>2</v>
      </c>
      <c r="L11058" s="285" t="s">
        <v>10968</v>
      </c>
      <c r="M11058" s="223"/>
      <c r="N11058" s="203"/>
      <c r="O11058" s="222" t="s">
        <v>326</v>
      </c>
    </row>
    <row r="11059" spans="1:15" ht="29.25" customHeight="1">
      <c r="A11059" s="221" t="s">
        <v>2861</v>
      </c>
      <c r="B11059" s="221" t="s">
        <v>933</v>
      </c>
      <c r="C11059" s="222" t="s">
        <v>262</v>
      </c>
      <c r="D11059" s="222" t="s">
        <v>162</v>
      </c>
      <c r="E11059" s="199" t="s">
        <v>163</v>
      </c>
      <c r="F11059" s="200" t="s">
        <v>5526</v>
      </c>
      <c r="G11059" s="200" t="s">
        <v>6524</v>
      </c>
      <c r="H11059" s="200" t="s">
        <v>2731</v>
      </c>
      <c r="I11059" s="200">
        <v>45883</v>
      </c>
      <c r="J11059" s="143">
        <f t="shared" si="172"/>
        <v>45883</v>
      </c>
      <c r="K11059" s="202">
        <v>5</v>
      </c>
      <c r="L11059" s="284" t="s">
        <v>10967</v>
      </c>
      <c r="M11059" s="223"/>
      <c r="N11059" s="203">
        <v>2.6749999999999998</v>
      </c>
      <c r="O11059" s="222" t="s">
        <v>940</v>
      </c>
    </row>
    <row r="11060" spans="1:15" ht="29.25" customHeight="1">
      <c r="A11060" s="221" t="s">
        <v>2861</v>
      </c>
      <c r="B11060" s="221" t="s">
        <v>933</v>
      </c>
      <c r="C11060" s="222" t="s">
        <v>262</v>
      </c>
      <c r="D11060" s="222" t="s">
        <v>162</v>
      </c>
      <c r="E11060" s="199" t="s">
        <v>171</v>
      </c>
      <c r="F11060" s="200"/>
      <c r="G11060" s="200"/>
      <c r="H11060" s="200"/>
      <c r="I11060" s="200">
        <v>45884</v>
      </c>
      <c r="J11060" s="143">
        <f t="shared" si="172"/>
        <v>45884</v>
      </c>
      <c r="K11060" s="202">
        <v>2.5</v>
      </c>
      <c r="L11060" s="285" t="s">
        <v>10969</v>
      </c>
      <c r="M11060" s="223"/>
      <c r="N11060" s="203"/>
      <c r="O11060" s="222" t="s">
        <v>326</v>
      </c>
    </row>
    <row r="11061" spans="1:15" ht="29.25" customHeight="1">
      <c r="A11061" s="221" t="s">
        <v>2861</v>
      </c>
      <c r="B11061" s="221" t="s">
        <v>933</v>
      </c>
      <c r="C11061" s="222" t="s">
        <v>262</v>
      </c>
      <c r="D11061" s="222" t="s">
        <v>162</v>
      </c>
      <c r="E11061" s="199" t="s">
        <v>163</v>
      </c>
      <c r="F11061" s="200" t="s">
        <v>5526</v>
      </c>
      <c r="G11061" s="200" t="s">
        <v>6524</v>
      </c>
      <c r="H11061" s="200" t="s">
        <v>2731</v>
      </c>
      <c r="I11061" s="200">
        <v>45884</v>
      </c>
      <c r="J11061" s="143">
        <f t="shared" si="172"/>
        <v>45884</v>
      </c>
      <c r="K11061" s="202">
        <v>5.5</v>
      </c>
      <c r="L11061" s="284" t="s">
        <v>10970</v>
      </c>
      <c r="M11061" s="223"/>
      <c r="N11061" s="203">
        <v>2.6749999999999998</v>
      </c>
      <c r="O11061" s="222" t="s">
        <v>940</v>
      </c>
    </row>
    <row r="11062" spans="1:15" ht="29.25" customHeight="1">
      <c r="A11062" s="221" t="s">
        <v>2861</v>
      </c>
      <c r="B11062" s="221" t="s">
        <v>933</v>
      </c>
      <c r="C11062" s="222" t="s">
        <v>262</v>
      </c>
      <c r="D11062" s="222" t="s">
        <v>162</v>
      </c>
      <c r="E11062" s="199" t="s">
        <v>165</v>
      </c>
      <c r="F11062" s="200"/>
      <c r="G11062" s="200"/>
      <c r="H11062" s="200"/>
      <c r="I11062" s="200">
        <v>45887</v>
      </c>
      <c r="J11062" s="143">
        <f t="shared" si="172"/>
        <v>45887</v>
      </c>
      <c r="K11062" s="202">
        <v>8</v>
      </c>
      <c r="L11062" s="285" t="s">
        <v>10971</v>
      </c>
      <c r="M11062" s="223"/>
      <c r="N11062" s="203"/>
      <c r="O11062" s="222" t="s">
        <v>326</v>
      </c>
    </row>
    <row r="11063" spans="1:15" ht="29.25" customHeight="1">
      <c r="A11063" s="221" t="s">
        <v>2861</v>
      </c>
      <c r="B11063" s="221" t="s">
        <v>933</v>
      </c>
      <c r="C11063" s="222" t="s">
        <v>262</v>
      </c>
      <c r="D11063" s="222" t="s">
        <v>162</v>
      </c>
      <c r="E11063" s="199" t="s">
        <v>171</v>
      </c>
      <c r="F11063" s="200"/>
      <c r="G11063" s="200"/>
      <c r="H11063" s="200"/>
      <c r="I11063" s="200">
        <v>45888</v>
      </c>
      <c r="J11063" s="143">
        <f t="shared" si="172"/>
        <v>45888</v>
      </c>
      <c r="K11063" s="202">
        <v>8</v>
      </c>
      <c r="L11063" s="284" t="s">
        <v>10972</v>
      </c>
      <c r="M11063" s="223"/>
      <c r="N11063" s="203"/>
      <c r="O11063" s="222" t="s">
        <v>326</v>
      </c>
    </row>
    <row r="11064" spans="1:15" ht="29.25" customHeight="1">
      <c r="A11064" s="221" t="s">
        <v>2861</v>
      </c>
      <c r="B11064" s="221" t="s">
        <v>933</v>
      </c>
      <c r="C11064" s="222" t="s">
        <v>262</v>
      </c>
      <c r="D11064" s="222" t="s">
        <v>162</v>
      </c>
      <c r="E11064" s="199" t="s">
        <v>166</v>
      </c>
      <c r="F11064" s="200"/>
      <c r="G11064" s="200"/>
      <c r="H11064" s="200"/>
      <c r="I11064" s="200">
        <v>45889</v>
      </c>
      <c r="J11064" s="143">
        <f t="shared" si="172"/>
        <v>45889</v>
      </c>
      <c r="K11064" s="202">
        <v>4</v>
      </c>
      <c r="L11064" s="285" t="s">
        <v>10973</v>
      </c>
      <c r="M11064" s="223"/>
      <c r="N11064" s="203"/>
      <c r="O11064" s="222" t="s">
        <v>326</v>
      </c>
    </row>
    <row r="11065" spans="1:15" ht="29.25" customHeight="1">
      <c r="A11065" s="221" t="s">
        <v>2861</v>
      </c>
      <c r="B11065" s="221" t="s">
        <v>933</v>
      </c>
      <c r="C11065" s="222" t="s">
        <v>262</v>
      </c>
      <c r="D11065" s="222" t="s">
        <v>162</v>
      </c>
      <c r="E11065" s="199" t="s">
        <v>171</v>
      </c>
      <c r="F11065" s="200"/>
      <c r="G11065" s="200"/>
      <c r="H11065" s="200"/>
      <c r="I11065" s="200">
        <v>45889</v>
      </c>
      <c r="J11065" s="143">
        <f t="shared" si="172"/>
        <v>45889</v>
      </c>
      <c r="K11065" s="202">
        <v>4</v>
      </c>
      <c r="L11065" s="284" t="s">
        <v>10974</v>
      </c>
      <c r="M11065" s="223"/>
      <c r="N11065" s="203"/>
      <c r="O11065" s="222" t="s">
        <v>326</v>
      </c>
    </row>
    <row r="11066" spans="1:15" ht="29.25" customHeight="1">
      <c r="A11066" s="221" t="s">
        <v>2861</v>
      </c>
      <c r="B11066" s="221" t="s">
        <v>933</v>
      </c>
      <c r="C11066" s="222" t="s">
        <v>262</v>
      </c>
      <c r="D11066" s="222" t="s">
        <v>162</v>
      </c>
      <c r="E11066" s="199" t="s">
        <v>171</v>
      </c>
      <c r="F11066" s="200"/>
      <c r="G11066" s="200"/>
      <c r="H11066" s="200"/>
      <c r="I11066" s="200">
        <v>45890</v>
      </c>
      <c r="J11066" s="143">
        <f t="shared" si="172"/>
        <v>45890</v>
      </c>
      <c r="K11066" s="202">
        <v>7</v>
      </c>
      <c r="L11066" s="284" t="s">
        <v>10975</v>
      </c>
      <c r="M11066" s="223"/>
      <c r="N11066" s="203"/>
      <c r="O11066" s="222" t="s">
        <v>326</v>
      </c>
    </row>
    <row r="11067" spans="1:15" ht="29.25" customHeight="1">
      <c r="A11067" s="221" t="s">
        <v>2861</v>
      </c>
      <c r="B11067" s="221" t="s">
        <v>933</v>
      </c>
      <c r="C11067" s="222" t="s">
        <v>262</v>
      </c>
      <c r="D11067" s="222" t="s">
        <v>162</v>
      </c>
      <c r="E11067" s="199" t="s">
        <v>178</v>
      </c>
      <c r="F11067" s="200"/>
      <c r="G11067" s="200"/>
      <c r="H11067" s="200"/>
      <c r="I11067" s="200">
        <v>45890</v>
      </c>
      <c r="J11067" s="143">
        <f t="shared" si="172"/>
        <v>45890</v>
      </c>
      <c r="K11067" s="202">
        <v>1</v>
      </c>
      <c r="L11067" s="285" t="s">
        <v>218</v>
      </c>
      <c r="M11067" s="223"/>
      <c r="N11067" s="203"/>
      <c r="O11067" s="222" t="s">
        <v>326</v>
      </c>
    </row>
    <row r="11068" spans="1:15" ht="29.25" customHeight="1">
      <c r="A11068" s="221" t="s">
        <v>2861</v>
      </c>
      <c r="B11068" s="221" t="s">
        <v>933</v>
      </c>
      <c r="C11068" s="222" t="s">
        <v>262</v>
      </c>
      <c r="D11068" s="222" t="s">
        <v>162</v>
      </c>
      <c r="E11068" s="199" t="s">
        <v>171</v>
      </c>
      <c r="F11068" s="200"/>
      <c r="G11068" s="200"/>
      <c r="H11068" s="200"/>
      <c r="I11068" s="200">
        <v>45891</v>
      </c>
      <c r="J11068" s="143">
        <f t="shared" si="172"/>
        <v>45891</v>
      </c>
      <c r="K11068" s="202">
        <v>8</v>
      </c>
      <c r="L11068" s="284" t="s">
        <v>10976</v>
      </c>
      <c r="M11068" s="223"/>
      <c r="N11068" s="203"/>
      <c r="O11068" s="222" t="s">
        <v>326</v>
      </c>
    </row>
    <row r="11069" spans="1:15" ht="29.25" customHeight="1">
      <c r="A11069" s="221" t="s">
        <v>2861</v>
      </c>
      <c r="B11069" s="221" t="s">
        <v>933</v>
      </c>
      <c r="C11069" s="222" t="s">
        <v>262</v>
      </c>
      <c r="D11069" s="222" t="s">
        <v>162</v>
      </c>
      <c r="E11069" s="199" t="s">
        <v>171</v>
      </c>
      <c r="F11069" s="200"/>
      <c r="G11069" s="200"/>
      <c r="H11069" s="200"/>
      <c r="I11069" s="200">
        <v>45894</v>
      </c>
      <c r="J11069" s="143">
        <f t="shared" si="172"/>
        <v>45894</v>
      </c>
      <c r="K11069" s="202">
        <v>7</v>
      </c>
      <c r="L11069" s="284" t="s">
        <v>10977</v>
      </c>
      <c r="M11069" s="223"/>
      <c r="N11069" s="203"/>
      <c r="O11069" s="222" t="s">
        <v>326</v>
      </c>
    </row>
    <row r="11070" spans="1:15" ht="29.25" customHeight="1">
      <c r="A11070" s="221" t="s">
        <v>2861</v>
      </c>
      <c r="B11070" s="221" t="s">
        <v>933</v>
      </c>
      <c r="C11070" s="222" t="s">
        <v>262</v>
      </c>
      <c r="D11070" s="222" t="s">
        <v>162</v>
      </c>
      <c r="E11070" s="199" t="s">
        <v>163</v>
      </c>
      <c r="F11070" s="200" t="s">
        <v>5526</v>
      </c>
      <c r="G11070" s="200" t="s">
        <v>6524</v>
      </c>
      <c r="H11070" s="200" t="s">
        <v>2731</v>
      </c>
      <c r="I11070" s="200">
        <v>45894</v>
      </c>
      <c r="J11070" s="143">
        <f t="shared" si="172"/>
        <v>45894</v>
      </c>
      <c r="K11070" s="202">
        <v>1</v>
      </c>
      <c r="L11070" s="285" t="s">
        <v>10978</v>
      </c>
      <c r="M11070" s="223"/>
      <c r="N11070" s="203">
        <v>2.6749999999999998</v>
      </c>
      <c r="O11070" s="222" t="s">
        <v>940</v>
      </c>
    </row>
    <row r="11071" spans="1:15" ht="29.25" customHeight="1">
      <c r="A11071" s="221" t="s">
        <v>2861</v>
      </c>
      <c r="B11071" s="221" t="s">
        <v>933</v>
      </c>
      <c r="C11071" s="222" t="s">
        <v>262</v>
      </c>
      <c r="D11071" s="222" t="s">
        <v>162</v>
      </c>
      <c r="E11071" s="199" t="s">
        <v>171</v>
      </c>
      <c r="F11071" s="200"/>
      <c r="G11071" s="200"/>
      <c r="H11071" s="200"/>
      <c r="I11071" s="200">
        <v>45895</v>
      </c>
      <c r="J11071" s="143">
        <f t="shared" si="172"/>
        <v>45895</v>
      </c>
      <c r="K11071" s="202">
        <v>4</v>
      </c>
      <c r="L11071" s="284" t="s">
        <v>10979</v>
      </c>
      <c r="M11071" s="223"/>
      <c r="N11071" s="203"/>
      <c r="O11071" s="222" t="s">
        <v>326</v>
      </c>
    </row>
    <row r="11072" spans="1:15" ht="29.25" customHeight="1">
      <c r="A11072" s="221" t="s">
        <v>2861</v>
      </c>
      <c r="B11072" s="221" t="s">
        <v>933</v>
      </c>
      <c r="C11072" s="222" t="s">
        <v>262</v>
      </c>
      <c r="D11072" s="222" t="s">
        <v>162</v>
      </c>
      <c r="E11072" s="199" t="s">
        <v>163</v>
      </c>
      <c r="F11072" s="200" t="s">
        <v>5526</v>
      </c>
      <c r="G11072" s="200" t="s">
        <v>6524</v>
      </c>
      <c r="H11072" s="200" t="s">
        <v>2731</v>
      </c>
      <c r="I11072" s="200">
        <v>45895</v>
      </c>
      <c r="J11072" s="143">
        <f t="shared" si="172"/>
        <v>45895</v>
      </c>
      <c r="K11072" s="202">
        <v>4</v>
      </c>
      <c r="L11072" s="284" t="s">
        <v>10980</v>
      </c>
      <c r="M11072" s="223"/>
      <c r="N11072" s="203">
        <v>2.6749999999999998</v>
      </c>
      <c r="O11072" s="222" t="s">
        <v>940</v>
      </c>
    </row>
    <row r="11073" spans="1:15" ht="29.25" customHeight="1">
      <c r="A11073" s="221" t="s">
        <v>2861</v>
      </c>
      <c r="B11073" s="221" t="s">
        <v>933</v>
      </c>
      <c r="C11073" s="222" t="s">
        <v>262</v>
      </c>
      <c r="D11073" s="222" t="s">
        <v>162</v>
      </c>
      <c r="E11073" s="199" t="s">
        <v>171</v>
      </c>
      <c r="F11073" s="200"/>
      <c r="G11073" s="200"/>
      <c r="H11073" s="200"/>
      <c r="I11073" s="200">
        <v>45896</v>
      </c>
      <c r="J11073" s="143">
        <f t="shared" si="172"/>
        <v>45896</v>
      </c>
      <c r="K11073" s="202">
        <v>7</v>
      </c>
      <c r="L11073" s="284" t="s">
        <v>11142</v>
      </c>
      <c r="M11073" s="223"/>
      <c r="N11073" s="203"/>
      <c r="O11073" s="222" t="s">
        <v>326</v>
      </c>
    </row>
    <row r="11074" spans="1:15" ht="29.25" customHeight="1">
      <c r="A11074" s="221" t="s">
        <v>2861</v>
      </c>
      <c r="B11074" s="221" t="s">
        <v>933</v>
      </c>
      <c r="C11074" s="222" t="s">
        <v>262</v>
      </c>
      <c r="D11074" s="222" t="s">
        <v>162</v>
      </c>
      <c r="E11074" s="199" t="s">
        <v>163</v>
      </c>
      <c r="F11074" s="200" t="s">
        <v>5526</v>
      </c>
      <c r="G11074" s="200" t="s">
        <v>6524</v>
      </c>
      <c r="H11074" s="200" t="s">
        <v>2731</v>
      </c>
      <c r="I11074" s="200">
        <v>45896</v>
      </c>
      <c r="J11074" s="143">
        <f t="shared" si="172"/>
        <v>45896</v>
      </c>
      <c r="K11074" s="202">
        <v>1</v>
      </c>
      <c r="L11074" s="285" t="s">
        <v>11143</v>
      </c>
      <c r="M11074" s="223"/>
      <c r="N11074" s="203">
        <v>2.6749999999999998</v>
      </c>
      <c r="O11074" s="222" t="s">
        <v>940</v>
      </c>
    </row>
    <row r="11075" spans="1:15" ht="29.25" customHeight="1">
      <c r="A11075" s="221" t="s">
        <v>2861</v>
      </c>
      <c r="B11075" s="221" t="s">
        <v>933</v>
      </c>
      <c r="C11075" s="222" t="s">
        <v>262</v>
      </c>
      <c r="D11075" s="222" t="s">
        <v>162</v>
      </c>
      <c r="E11075" s="199" t="s">
        <v>178</v>
      </c>
      <c r="F11075" s="200"/>
      <c r="G11075" s="200"/>
      <c r="H11075" s="200"/>
      <c r="I11075" s="200">
        <v>45897</v>
      </c>
      <c r="J11075" s="143">
        <f t="shared" ref="J11075:J11138" si="173">I11075</f>
        <v>45897</v>
      </c>
      <c r="K11075" s="202">
        <v>1</v>
      </c>
      <c r="L11075" s="285" t="s">
        <v>218</v>
      </c>
      <c r="M11075" s="223"/>
      <c r="N11075" s="203"/>
      <c r="O11075" s="222" t="s">
        <v>326</v>
      </c>
    </row>
    <row r="11076" spans="1:15" ht="29.25" customHeight="1">
      <c r="A11076" s="221" t="s">
        <v>2861</v>
      </c>
      <c r="B11076" s="221" t="s">
        <v>933</v>
      </c>
      <c r="C11076" s="222" t="s">
        <v>262</v>
      </c>
      <c r="D11076" s="222" t="s">
        <v>162</v>
      </c>
      <c r="E11076" s="199" t="s">
        <v>171</v>
      </c>
      <c r="F11076" s="200"/>
      <c r="G11076" s="200"/>
      <c r="H11076" s="200"/>
      <c r="I11076" s="200">
        <v>45897</v>
      </c>
      <c r="J11076" s="143">
        <f t="shared" si="173"/>
        <v>45897</v>
      </c>
      <c r="K11076" s="202">
        <v>7</v>
      </c>
      <c r="L11076" s="284" t="s">
        <v>11144</v>
      </c>
      <c r="M11076" s="223"/>
      <c r="N11076" s="203"/>
      <c r="O11076" s="222" t="s">
        <v>326</v>
      </c>
    </row>
    <row r="11077" spans="1:15" ht="29.25" customHeight="1">
      <c r="A11077" s="221" t="s">
        <v>2861</v>
      </c>
      <c r="B11077" s="221" t="s">
        <v>933</v>
      </c>
      <c r="C11077" s="222" t="s">
        <v>262</v>
      </c>
      <c r="D11077" s="222" t="s">
        <v>162</v>
      </c>
      <c r="E11077" s="199" t="s">
        <v>171</v>
      </c>
      <c r="F11077" s="200"/>
      <c r="G11077" s="200"/>
      <c r="H11077" s="200"/>
      <c r="I11077" s="200">
        <v>45898</v>
      </c>
      <c r="J11077" s="143">
        <f t="shared" si="173"/>
        <v>45898</v>
      </c>
      <c r="K11077" s="202">
        <v>8</v>
      </c>
      <c r="L11077" s="284" t="s">
        <v>11145</v>
      </c>
      <c r="M11077" s="223"/>
      <c r="N11077" s="203"/>
      <c r="O11077" s="222" t="s">
        <v>326</v>
      </c>
    </row>
    <row r="11078" spans="1:15" ht="29.25" customHeight="1">
      <c r="A11078" s="221" t="s">
        <v>2861</v>
      </c>
      <c r="B11078" s="221" t="s">
        <v>933</v>
      </c>
      <c r="C11078" s="222" t="s">
        <v>262</v>
      </c>
      <c r="D11078" s="222" t="s">
        <v>162</v>
      </c>
      <c r="E11078" s="199" t="s">
        <v>171</v>
      </c>
      <c r="F11078" s="200"/>
      <c r="G11078" s="200"/>
      <c r="H11078" s="200"/>
      <c r="I11078" s="200">
        <v>45901</v>
      </c>
      <c r="J11078" s="143">
        <f t="shared" si="173"/>
        <v>45901</v>
      </c>
      <c r="K11078" s="202">
        <v>8</v>
      </c>
      <c r="L11078" s="284" t="s">
        <v>11146</v>
      </c>
      <c r="M11078" s="223"/>
      <c r="N11078" s="203"/>
      <c r="O11078" s="222" t="s">
        <v>326</v>
      </c>
    </row>
    <row r="11079" spans="1:15" ht="29.25" customHeight="1">
      <c r="A11079" s="221" t="s">
        <v>2861</v>
      </c>
      <c r="B11079" s="221" t="s">
        <v>933</v>
      </c>
      <c r="C11079" s="222" t="s">
        <v>262</v>
      </c>
      <c r="D11079" s="222" t="s">
        <v>162</v>
      </c>
      <c r="E11079" s="199" t="s">
        <v>171</v>
      </c>
      <c r="F11079" s="200"/>
      <c r="G11079" s="200"/>
      <c r="H11079" s="200"/>
      <c r="I11079" s="200">
        <v>45902</v>
      </c>
      <c r="J11079" s="143">
        <f t="shared" si="173"/>
        <v>45902</v>
      </c>
      <c r="K11079" s="202">
        <v>8</v>
      </c>
      <c r="L11079" s="284" t="s">
        <v>11147</v>
      </c>
      <c r="M11079" s="223"/>
      <c r="N11079" s="203"/>
      <c r="O11079" s="222" t="s">
        <v>326</v>
      </c>
    </row>
    <row r="11080" spans="1:15" ht="29.25" customHeight="1">
      <c r="A11080" s="221" t="s">
        <v>2861</v>
      </c>
      <c r="B11080" s="221" t="s">
        <v>933</v>
      </c>
      <c r="C11080" s="222" t="s">
        <v>262</v>
      </c>
      <c r="D11080" s="222" t="s">
        <v>162</v>
      </c>
      <c r="E11080" s="199" t="s">
        <v>171</v>
      </c>
      <c r="F11080" s="200"/>
      <c r="G11080" s="200"/>
      <c r="H11080" s="200"/>
      <c r="I11080" s="200">
        <v>45903</v>
      </c>
      <c r="J11080" s="143">
        <f t="shared" si="173"/>
        <v>45903</v>
      </c>
      <c r="K11080" s="202">
        <v>6</v>
      </c>
      <c r="L11080" s="284" t="s">
        <v>11367</v>
      </c>
      <c r="M11080" s="223"/>
      <c r="N11080" s="203"/>
      <c r="O11080" s="222" t="s">
        <v>326</v>
      </c>
    </row>
    <row r="11081" spans="1:15" ht="29.25" customHeight="1">
      <c r="A11081" s="221" t="s">
        <v>2861</v>
      </c>
      <c r="B11081" s="221" t="s">
        <v>933</v>
      </c>
      <c r="C11081" s="222" t="s">
        <v>262</v>
      </c>
      <c r="D11081" s="222" t="s">
        <v>162</v>
      </c>
      <c r="E11081" s="199" t="s">
        <v>166</v>
      </c>
      <c r="F11081" s="200"/>
      <c r="G11081" s="200"/>
      <c r="H11081" s="200"/>
      <c r="I11081" s="200">
        <v>45903</v>
      </c>
      <c r="J11081" s="143">
        <f t="shared" si="173"/>
        <v>45903</v>
      </c>
      <c r="K11081" s="202">
        <v>2</v>
      </c>
      <c r="L11081" s="285" t="s">
        <v>11148</v>
      </c>
      <c r="M11081" s="223"/>
      <c r="N11081" s="203"/>
      <c r="O11081" s="222" t="s">
        <v>326</v>
      </c>
    </row>
    <row r="11082" spans="1:15" ht="29.25" customHeight="1">
      <c r="A11082" s="221" t="s">
        <v>2861</v>
      </c>
      <c r="B11082" s="221" t="s">
        <v>933</v>
      </c>
      <c r="C11082" s="222" t="s">
        <v>262</v>
      </c>
      <c r="D11082" s="222" t="s">
        <v>162</v>
      </c>
      <c r="E11082" s="199" t="s">
        <v>171</v>
      </c>
      <c r="F11082" s="200"/>
      <c r="G11082" s="200"/>
      <c r="H11082" s="200"/>
      <c r="I11082" s="200">
        <v>45904</v>
      </c>
      <c r="J11082" s="143">
        <f t="shared" si="173"/>
        <v>45904</v>
      </c>
      <c r="K11082" s="202">
        <v>5</v>
      </c>
      <c r="L11082" s="284" t="s">
        <v>11368</v>
      </c>
      <c r="M11082" s="223"/>
      <c r="N11082" s="203"/>
      <c r="O11082" s="222" t="s">
        <v>326</v>
      </c>
    </row>
    <row r="11083" spans="1:15" ht="29.25" customHeight="1">
      <c r="A11083" s="221" t="s">
        <v>2861</v>
      </c>
      <c r="B11083" s="221" t="s">
        <v>933</v>
      </c>
      <c r="C11083" s="222" t="s">
        <v>262</v>
      </c>
      <c r="D11083" s="222" t="s">
        <v>162</v>
      </c>
      <c r="E11083" s="199" t="s">
        <v>178</v>
      </c>
      <c r="F11083" s="200"/>
      <c r="G11083" s="200"/>
      <c r="H11083" s="200"/>
      <c r="I11083" s="200">
        <v>45904</v>
      </c>
      <c r="J11083" s="143">
        <f t="shared" si="173"/>
        <v>45904</v>
      </c>
      <c r="K11083" s="202">
        <v>1</v>
      </c>
      <c r="L11083" s="285" t="s">
        <v>218</v>
      </c>
      <c r="M11083" s="223"/>
      <c r="N11083" s="203"/>
      <c r="O11083" s="222" t="s">
        <v>326</v>
      </c>
    </row>
    <row r="11084" spans="1:15" ht="29.25" customHeight="1">
      <c r="A11084" s="221" t="s">
        <v>2861</v>
      </c>
      <c r="B11084" s="221" t="s">
        <v>933</v>
      </c>
      <c r="C11084" s="222" t="s">
        <v>262</v>
      </c>
      <c r="D11084" s="222" t="s">
        <v>162</v>
      </c>
      <c r="E11084" s="199" t="s">
        <v>163</v>
      </c>
      <c r="F11084" s="200" t="s">
        <v>5526</v>
      </c>
      <c r="G11084" s="200" t="s">
        <v>6524</v>
      </c>
      <c r="H11084" s="200" t="s">
        <v>2731</v>
      </c>
      <c r="I11084" s="200">
        <v>45904</v>
      </c>
      <c r="J11084" s="143">
        <f t="shared" si="173"/>
        <v>45904</v>
      </c>
      <c r="K11084" s="202">
        <v>2</v>
      </c>
      <c r="L11084" s="285" t="s">
        <v>11369</v>
      </c>
      <c r="M11084" s="223"/>
      <c r="N11084" s="203">
        <v>2.6749999999999998</v>
      </c>
      <c r="O11084" s="222" t="s">
        <v>940</v>
      </c>
    </row>
    <row r="11085" spans="1:15" ht="29.25" customHeight="1">
      <c r="A11085" s="221" t="s">
        <v>2861</v>
      </c>
      <c r="B11085" s="221" t="s">
        <v>933</v>
      </c>
      <c r="C11085" s="222" t="s">
        <v>262</v>
      </c>
      <c r="D11085" s="222" t="s">
        <v>162</v>
      </c>
      <c r="E11085" s="199" t="s">
        <v>166</v>
      </c>
      <c r="F11085" s="200"/>
      <c r="G11085" s="200"/>
      <c r="H11085" s="200"/>
      <c r="I11085" s="200">
        <v>45905</v>
      </c>
      <c r="J11085" s="143">
        <f t="shared" si="173"/>
        <v>45905</v>
      </c>
      <c r="K11085" s="202">
        <v>0.5</v>
      </c>
      <c r="L11085" s="285" t="s">
        <v>434</v>
      </c>
      <c r="M11085" s="223"/>
      <c r="N11085" s="203"/>
      <c r="O11085" s="222" t="s">
        <v>326</v>
      </c>
    </row>
    <row r="11086" spans="1:15" ht="29.25" customHeight="1">
      <c r="A11086" s="221" t="s">
        <v>2861</v>
      </c>
      <c r="B11086" s="221" t="s">
        <v>933</v>
      </c>
      <c r="C11086" s="222" t="s">
        <v>262</v>
      </c>
      <c r="D11086" s="222" t="s">
        <v>162</v>
      </c>
      <c r="E11086" s="199" t="s">
        <v>171</v>
      </c>
      <c r="F11086" s="200"/>
      <c r="G11086" s="200"/>
      <c r="H11086" s="200"/>
      <c r="I11086" s="200">
        <v>45905</v>
      </c>
      <c r="J11086" s="143">
        <f t="shared" si="173"/>
        <v>45905</v>
      </c>
      <c r="K11086" s="202">
        <v>7.5</v>
      </c>
      <c r="L11086" s="284" t="s">
        <v>11370</v>
      </c>
      <c r="M11086" s="223"/>
      <c r="N11086" s="203"/>
      <c r="O11086" s="222" t="s">
        <v>326</v>
      </c>
    </row>
    <row r="11087" spans="1:15" ht="29.25" customHeight="1">
      <c r="A11087" s="221" t="s">
        <v>2861</v>
      </c>
      <c r="B11087" s="221" t="s">
        <v>933</v>
      </c>
      <c r="C11087" s="222" t="s">
        <v>262</v>
      </c>
      <c r="D11087" s="222" t="s">
        <v>162</v>
      </c>
      <c r="E11087" s="199" t="s">
        <v>171</v>
      </c>
      <c r="F11087" s="200"/>
      <c r="G11087" s="200"/>
      <c r="H11087" s="200"/>
      <c r="I11087" s="200">
        <v>45908</v>
      </c>
      <c r="J11087" s="143">
        <f t="shared" si="173"/>
        <v>45908</v>
      </c>
      <c r="K11087" s="202">
        <v>8</v>
      </c>
      <c r="L11087" s="284" t="s">
        <v>11371</v>
      </c>
      <c r="M11087" s="223"/>
      <c r="N11087" s="203"/>
      <c r="O11087" s="222" t="s">
        <v>326</v>
      </c>
    </row>
    <row r="11088" spans="1:15" ht="29.25" customHeight="1">
      <c r="A11088" s="221" t="s">
        <v>2861</v>
      </c>
      <c r="B11088" s="221" t="s">
        <v>933</v>
      </c>
      <c r="C11088" s="222" t="s">
        <v>262</v>
      </c>
      <c r="D11088" s="222" t="s">
        <v>162</v>
      </c>
      <c r="E11088" s="199" t="s">
        <v>171</v>
      </c>
      <c r="F11088" s="200"/>
      <c r="G11088" s="200"/>
      <c r="H11088" s="200"/>
      <c r="I11088" s="200">
        <v>45909</v>
      </c>
      <c r="J11088" s="143">
        <f t="shared" si="173"/>
        <v>45909</v>
      </c>
      <c r="K11088" s="202">
        <v>4</v>
      </c>
      <c r="L11088" s="284" t="s">
        <v>11373</v>
      </c>
      <c r="M11088" s="223"/>
      <c r="N11088" s="203"/>
      <c r="O11088" s="222" t="s">
        <v>326</v>
      </c>
    </row>
    <row r="11089" spans="1:15" ht="29.25" customHeight="1">
      <c r="A11089" s="221" t="s">
        <v>2861</v>
      </c>
      <c r="B11089" s="221" t="s">
        <v>933</v>
      </c>
      <c r="C11089" s="222" t="s">
        <v>262</v>
      </c>
      <c r="D11089" s="222" t="s">
        <v>162</v>
      </c>
      <c r="E11089" s="199" t="s">
        <v>163</v>
      </c>
      <c r="F11089" s="200" t="s">
        <v>5526</v>
      </c>
      <c r="G11089" s="200" t="s">
        <v>6524</v>
      </c>
      <c r="H11089" s="200" t="s">
        <v>2731</v>
      </c>
      <c r="I11089" s="200">
        <v>45909</v>
      </c>
      <c r="J11089" s="143">
        <f t="shared" si="173"/>
        <v>45909</v>
      </c>
      <c r="K11089" s="202">
        <v>4</v>
      </c>
      <c r="L11089" s="285" t="s">
        <v>11372</v>
      </c>
      <c r="M11089" s="223"/>
      <c r="N11089" s="203">
        <v>2.6749999999999998</v>
      </c>
      <c r="O11089" s="222" t="s">
        <v>940</v>
      </c>
    </row>
    <row r="11090" spans="1:15" ht="29.25" customHeight="1">
      <c r="A11090" s="221" t="s">
        <v>2861</v>
      </c>
      <c r="B11090" s="221" t="s">
        <v>933</v>
      </c>
      <c r="C11090" s="222" t="s">
        <v>262</v>
      </c>
      <c r="D11090" s="222" t="s">
        <v>162</v>
      </c>
      <c r="E11090" s="199" t="s">
        <v>171</v>
      </c>
      <c r="F11090" s="200"/>
      <c r="G11090" s="200"/>
      <c r="H11090" s="200"/>
      <c r="I11090" s="200">
        <v>45910</v>
      </c>
      <c r="J11090" s="143">
        <f t="shared" si="173"/>
        <v>45910</v>
      </c>
      <c r="K11090" s="202">
        <v>8</v>
      </c>
      <c r="L11090" s="284" t="s">
        <v>11374</v>
      </c>
      <c r="M11090" s="223"/>
      <c r="N11090" s="203"/>
      <c r="O11090" s="222" t="s">
        <v>326</v>
      </c>
    </row>
    <row r="11091" spans="1:15" ht="29.25" customHeight="1">
      <c r="A11091" s="221" t="s">
        <v>2861</v>
      </c>
      <c r="B11091" s="221" t="s">
        <v>933</v>
      </c>
      <c r="C11091" s="222" t="s">
        <v>262</v>
      </c>
      <c r="D11091" s="222" t="s">
        <v>162</v>
      </c>
      <c r="E11091" s="199" t="s">
        <v>178</v>
      </c>
      <c r="F11091" s="200"/>
      <c r="G11091" s="200"/>
      <c r="H11091" s="200"/>
      <c r="I11091" s="200">
        <v>45911</v>
      </c>
      <c r="J11091" s="143">
        <f t="shared" si="173"/>
        <v>45911</v>
      </c>
      <c r="K11091" s="202">
        <v>1</v>
      </c>
      <c r="L11091" s="285" t="s">
        <v>218</v>
      </c>
      <c r="M11091" s="223"/>
      <c r="N11091" s="203"/>
      <c r="O11091" s="222" t="s">
        <v>326</v>
      </c>
    </row>
    <row r="11092" spans="1:15" ht="29.25" customHeight="1">
      <c r="A11092" s="221" t="s">
        <v>2861</v>
      </c>
      <c r="B11092" s="221" t="s">
        <v>933</v>
      </c>
      <c r="C11092" s="222" t="s">
        <v>262</v>
      </c>
      <c r="D11092" s="222" t="s">
        <v>162</v>
      </c>
      <c r="E11092" s="199" t="s">
        <v>171</v>
      </c>
      <c r="F11092" s="200"/>
      <c r="G11092" s="200"/>
      <c r="H11092" s="200"/>
      <c r="I11092" s="200">
        <v>45911</v>
      </c>
      <c r="J11092" s="143">
        <f t="shared" si="173"/>
        <v>45911</v>
      </c>
      <c r="K11092" s="202">
        <v>7</v>
      </c>
      <c r="L11092" s="284" t="s">
        <v>11553</v>
      </c>
      <c r="M11092" s="223"/>
      <c r="N11092" s="203"/>
      <c r="O11092" s="222" t="s">
        <v>326</v>
      </c>
    </row>
    <row r="11093" spans="1:15" ht="29.25" customHeight="1">
      <c r="A11093" s="221" t="s">
        <v>2861</v>
      </c>
      <c r="B11093" s="221" t="s">
        <v>933</v>
      </c>
      <c r="C11093" s="222" t="s">
        <v>262</v>
      </c>
      <c r="D11093" s="222" t="s">
        <v>162</v>
      </c>
      <c r="E11093" s="199" t="s">
        <v>171</v>
      </c>
      <c r="F11093" s="200"/>
      <c r="G11093" s="200"/>
      <c r="H11093" s="200"/>
      <c r="I11093" s="200">
        <v>45912</v>
      </c>
      <c r="J11093" s="143">
        <f t="shared" si="173"/>
        <v>45912</v>
      </c>
      <c r="K11093" s="202">
        <v>8</v>
      </c>
      <c r="L11093" s="284" t="s">
        <v>11554</v>
      </c>
      <c r="M11093" s="223"/>
      <c r="N11093" s="203"/>
      <c r="O11093" s="222" t="s">
        <v>326</v>
      </c>
    </row>
    <row r="11094" spans="1:15" ht="29.25" customHeight="1">
      <c r="A11094" s="221" t="s">
        <v>2861</v>
      </c>
      <c r="B11094" s="221" t="s">
        <v>933</v>
      </c>
      <c r="C11094" s="222" t="s">
        <v>262</v>
      </c>
      <c r="D11094" s="222" t="s">
        <v>162</v>
      </c>
      <c r="E11094" s="199" t="s">
        <v>166</v>
      </c>
      <c r="F11094" s="200"/>
      <c r="G11094" s="200"/>
      <c r="H11094" s="200"/>
      <c r="I11094" s="200">
        <v>45915</v>
      </c>
      <c r="J11094" s="143">
        <f t="shared" si="173"/>
        <v>45915</v>
      </c>
      <c r="K11094" s="202">
        <v>8</v>
      </c>
      <c r="L11094" s="284" t="s">
        <v>11555</v>
      </c>
      <c r="M11094" s="223"/>
      <c r="N11094" s="203"/>
      <c r="O11094" s="222" t="s">
        <v>326</v>
      </c>
    </row>
    <row r="11095" spans="1:15" ht="29.25" customHeight="1">
      <c r="A11095" s="221" t="s">
        <v>2861</v>
      </c>
      <c r="B11095" s="221" t="s">
        <v>933</v>
      </c>
      <c r="C11095" s="222" t="s">
        <v>262</v>
      </c>
      <c r="D11095" s="222" t="s">
        <v>162</v>
      </c>
      <c r="E11095" s="199" t="s">
        <v>166</v>
      </c>
      <c r="F11095" s="200"/>
      <c r="G11095" s="200"/>
      <c r="H11095" s="200"/>
      <c r="I11095" s="200">
        <v>45916</v>
      </c>
      <c r="J11095" s="143">
        <f t="shared" si="173"/>
        <v>45916</v>
      </c>
      <c r="K11095" s="202">
        <v>6</v>
      </c>
      <c r="L11095" s="284" t="s">
        <v>11557</v>
      </c>
      <c r="M11095" s="223"/>
      <c r="N11095" s="203"/>
      <c r="O11095" s="222" t="s">
        <v>326</v>
      </c>
    </row>
    <row r="11096" spans="1:15" ht="29.25" customHeight="1">
      <c r="A11096" s="221" t="s">
        <v>2861</v>
      </c>
      <c r="B11096" s="221" t="s">
        <v>933</v>
      </c>
      <c r="C11096" s="222" t="s">
        <v>262</v>
      </c>
      <c r="D11096" s="222" t="s">
        <v>162</v>
      </c>
      <c r="E11096" s="199" t="s">
        <v>163</v>
      </c>
      <c r="F11096" s="200" t="s">
        <v>5526</v>
      </c>
      <c r="G11096" s="200" t="s">
        <v>6524</v>
      </c>
      <c r="H11096" s="200" t="s">
        <v>2731</v>
      </c>
      <c r="I11096" s="200">
        <v>45916</v>
      </c>
      <c r="J11096" s="143">
        <f t="shared" si="173"/>
        <v>45916</v>
      </c>
      <c r="K11096" s="202">
        <v>2</v>
      </c>
      <c r="L11096" s="284" t="s">
        <v>11556</v>
      </c>
      <c r="M11096" s="223"/>
      <c r="N11096" s="203">
        <v>2.6749999999999998</v>
      </c>
      <c r="O11096" s="222" t="s">
        <v>940</v>
      </c>
    </row>
    <row r="11097" spans="1:15" ht="29.25" customHeight="1">
      <c r="A11097" s="221" t="s">
        <v>2861</v>
      </c>
      <c r="B11097" s="221" t="s">
        <v>933</v>
      </c>
      <c r="C11097" s="222" t="s">
        <v>262</v>
      </c>
      <c r="D11097" s="222" t="s">
        <v>162</v>
      </c>
      <c r="E11097" s="199" t="s">
        <v>166</v>
      </c>
      <c r="F11097" s="200"/>
      <c r="G11097" s="200"/>
      <c r="H11097" s="200"/>
      <c r="I11097" s="200">
        <v>45917</v>
      </c>
      <c r="J11097" s="143">
        <f t="shared" si="173"/>
        <v>45917</v>
      </c>
      <c r="K11097" s="202">
        <v>8</v>
      </c>
      <c r="L11097" s="284" t="s">
        <v>11712</v>
      </c>
      <c r="M11097" s="223"/>
      <c r="N11097" s="203"/>
      <c r="O11097" s="222" t="s">
        <v>326</v>
      </c>
    </row>
    <row r="11098" spans="1:15" ht="29.25" customHeight="1">
      <c r="A11098" s="221" t="s">
        <v>2861</v>
      </c>
      <c r="B11098" s="221" t="s">
        <v>933</v>
      </c>
      <c r="C11098" s="222" t="s">
        <v>262</v>
      </c>
      <c r="D11098" s="222" t="s">
        <v>162</v>
      </c>
      <c r="E11098" s="199" t="s">
        <v>178</v>
      </c>
      <c r="F11098" s="200"/>
      <c r="G11098" s="200"/>
      <c r="H11098" s="200"/>
      <c r="I11098" s="200">
        <v>45918</v>
      </c>
      <c r="J11098" s="143">
        <f t="shared" si="173"/>
        <v>45918</v>
      </c>
      <c r="K11098" s="202">
        <v>1</v>
      </c>
      <c r="L11098" s="285" t="s">
        <v>218</v>
      </c>
      <c r="M11098" s="223"/>
      <c r="N11098" s="203"/>
      <c r="O11098" s="222" t="s">
        <v>326</v>
      </c>
    </row>
    <row r="11099" spans="1:15" ht="29.25" customHeight="1">
      <c r="A11099" s="221" t="s">
        <v>2861</v>
      </c>
      <c r="B11099" s="221" t="s">
        <v>933</v>
      </c>
      <c r="C11099" s="222" t="s">
        <v>262</v>
      </c>
      <c r="D11099" s="222" t="s">
        <v>162</v>
      </c>
      <c r="E11099" s="199" t="s">
        <v>166</v>
      </c>
      <c r="F11099" s="200"/>
      <c r="G11099" s="200"/>
      <c r="H11099" s="200"/>
      <c r="I11099" s="200">
        <v>45918</v>
      </c>
      <c r="J11099" s="143">
        <f t="shared" si="173"/>
        <v>45918</v>
      </c>
      <c r="K11099" s="202">
        <v>7</v>
      </c>
      <c r="L11099" s="284" t="s">
        <v>11713</v>
      </c>
      <c r="M11099" s="223"/>
      <c r="N11099" s="203"/>
      <c r="O11099" s="222" t="s">
        <v>326</v>
      </c>
    </row>
    <row r="11100" spans="1:15" ht="29.25" customHeight="1">
      <c r="A11100" s="221" t="s">
        <v>2861</v>
      </c>
      <c r="B11100" s="221" t="s">
        <v>933</v>
      </c>
      <c r="C11100" s="222" t="s">
        <v>262</v>
      </c>
      <c r="D11100" s="222" t="s">
        <v>162</v>
      </c>
      <c r="E11100" s="199" t="s">
        <v>171</v>
      </c>
      <c r="F11100" s="200"/>
      <c r="G11100" s="200"/>
      <c r="H11100" s="200"/>
      <c r="I11100" s="200">
        <v>45919</v>
      </c>
      <c r="J11100" s="143">
        <f t="shared" si="173"/>
        <v>45919</v>
      </c>
      <c r="K11100" s="202">
        <v>7</v>
      </c>
      <c r="L11100" s="284" t="s">
        <v>11714</v>
      </c>
      <c r="M11100" s="223"/>
      <c r="N11100" s="203"/>
      <c r="O11100" s="222" t="s">
        <v>326</v>
      </c>
    </row>
    <row r="11101" spans="1:15" ht="29.25" customHeight="1">
      <c r="A11101" s="221" t="s">
        <v>2861</v>
      </c>
      <c r="B11101" s="221" t="s">
        <v>933</v>
      </c>
      <c r="C11101" s="222" t="s">
        <v>262</v>
      </c>
      <c r="D11101" s="222" t="s">
        <v>162</v>
      </c>
      <c r="E11101" s="199" t="s">
        <v>163</v>
      </c>
      <c r="F11101" s="200" t="s">
        <v>5526</v>
      </c>
      <c r="G11101" s="200" t="s">
        <v>6524</v>
      </c>
      <c r="H11101" s="200" t="s">
        <v>2748</v>
      </c>
      <c r="I11101" s="200">
        <v>45919</v>
      </c>
      <c r="J11101" s="143">
        <f t="shared" si="173"/>
        <v>45919</v>
      </c>
      <c r="K11101" s="202">
        <v>1</v>
      </c>
      <c r="L11101" s="284" t="s">
        <v>11715</v>
      </c>
      <c r="M11101" s="223"/>
      <c r="N11101" s="203">
        <v>1</v>
      </c>
      <c r="O11101" s="222" t="s">
        <v>947</v>
      </c>
    </row>
    <row r="11102" spans="1:15" ht="29.25" customHeight="1">
      <c r="A11102" s="221" t="s">
        <v>2861</v>
      </c>
      <c r="B11102" s="221" t="s">
        <v>933</v>
      </c>
      <c r="C11102" s="222" t="s">
        <v>262</v>
      </c>
      <c r="D11102" s="222" t="s">
        <v>162</v>
      </c>
      <c r="E11102" s="199" t="s">
        <v>178</v>
      </c>
      <c r="F11102" s="200"/>
      <c r="G11102" s="200"/>
      <c r="H11102" s="200"/>
      <c r="I11102" s="200">
        <v>45922</v>
      </c>
      <c r="J11102" s="143">
        <f t="shared" si="173"/>
        <v>45922</v>
      </c>
      <c r="K11102" s="202">
        <v>0.5</v>
      </c>
      <c r="L11102" s="284" t="s">
        <v>11716</v>
      </c>
      <c r="M11102" s="223"/>
      <c r="N11102" s="203"/>
      <c r="O11102" s="222" t="s">
        <v>326</v>
      </c>
    </row>
    <row r="11103" spans="1:15" ht="29.25" customHeight="1">
      <c r="A11103" s="221" t="s">
        <v>2861</v>
      </c>
      <c r="B11103" s="221" t="s">
        <v>933</v>
      </c>
      <c r="C11103" s="222" t="s">
        <v>262</v>
      </c>
      <c r="D11103" s="222" t="s">
        <v>162</v>
      </c>
      <c r="E11103" s="199" t="s">
        <v>166</v>
      </c>
      <c r="F11103" s="200"/>
      <c r="G11103" s="200"/>
      <c r="H11103" s="200"/>
      <c r="I11103" s="200">
        <v>45922</v>
      </c>
      <c r="J11103" s="143">
        <f t="shared" si="173"/>
        <v>45922</v>
      </c>
      <c r="K11103" s="202">
        <v>7.5</v>
      </c>
      <c r="L11103" s="284" t="s">
        <v>11717</v>
      </c>
      <c r="M11103" s="223"/>
      <c r="N11103" s="203"/>
      <c r="O11103" s="222" t="s">
        <v>326</v>
      </c>
    </row>
    <row r="11104" spans="1:15" ht="29.25" customHeight="1">
      <c r="A11104" s="221" t="s">
        <v>2861</v>
      </c>
      <c r="B11104" s="221" t="s">
        <v>933</v>
      </c>
      <c r="C11104" s="222" t="s">
        <v>262</v>
      </c>
      <c r="D11104" s="222" t="s">
        <v>162</v>
      </c>
      <c r="E11104" s="199" t="s">
        <v>166</v>
      </c>
      <c r="F11104" s="200"/>
      <c r="G11104" s="200"/>
      <c r="H11104" s="200"/>
      <c r="I11104" s="200">
        <v>45923</v>
      </c>
      <c r="J11104" s="143">
        <f t="shared" si="173"/>
        <v>45923</v>
      </c>
      <c r="K11104" s="202">
        <v>8</v>
      </c>
      <c r="L11104" s="284" t="s">
        <v>11873</v>
      </c>
      <c r="M11104" s="223"/>
      <c r="N11104" s="203"/>
      <c r="O11104" s="222" t="s">
        <v>326</v>
      </c>
    </row>
    <row r="11105" spans="1:15" ht="29.25" customHeight="1">
      <c r="A11105" s="221" t="s">
        <v>2861</v>
      </c>
      <c r="B11105" s="221" t="s">
        <v>933</v>
      </c>
      <c r="C11105" s="222" t="s">
        <v>262</v>
      </c>
      <c r="D11105" s="222" t="s">
        <v>162</v>
      </c>
      <c r="E11105" s="199" t="s">
        <v>166</v>
      </c>
      <c r="F11105" s="200"/>
      <c r="G11105" s="200"/>
      <c r="H11105" s="200"/>
      <c r="I11105" s="200">
        <v>45924</v>
      </c>
      <c r="J11105" s="143">
        <f t="shared" si="173"/>
        <v>45924</v>
      </c>
      <c r="K11105" s="202">
        <v>4</v>
      </c>
      <c r="L11105" s="285" t="s">
        <v>11874</v>
      </c>
      <c r="M11105" s="223"/>
      <c r="N11105" s="203"/>
      <c r="O11105" s="222" t="s">
        <v>326</v>
      </c>
    </row>
    <row r="11106" spans="1:15" ht="29.25" customHeight="1">
      <c r="A11106" s="221" t="s">
        <v>2861</v>
      </c>
      <c r="B11106" s="221" t="s">
        <v>933</v>
      </c>
      <c r="C11106" s="222" t="s">
        <v>262</v>
      </c>
      <c r="D11106" s="222" t="s">
        <v>162</v>
      </c>
      <c r="E11106" s="199" t="s">
        <v>171</v>
      </c>
      <c r="F11106" s="200"/>
      <c r="G11106" s="200"/>
      <c r="H11106" s="200"/>
      <c r="I11106" s="200">
        <v>45924</v>
      </c>
      <c r="J11106" s="143">
        <f t="shared" si="173"/>
        <v>45924</v>
      </c>
      <c r="K11106" s="202">
        <v>4</v>
      </c>
      <c r="L11106" s="284" t="s">
        <v>11875</v>
      </c>
      <c r="M11106" s="223"/>
      <c r="N11106" s="203"/>
      <c r="O11106" s="222" t="s">
        <v>326</v>
      </c>
    </row>
    <row r="11107" spans="1:15" ht="29.25" customHeight="1">
      <c r="A11107" s="221" t="s">
        <v>2861</v>
      </c>
      <c r="B11107" s="221" t="s">
        <v>933</v>
      </c>
      <c r="C11107" s="222" t="s">
        <v>262</v>
      </c>
      <c r="D11107" s="222" t="s">
        <v>162</v>
      </c>
      <c r="E11107" s="199" t="s">
        <v>178</v>
      </c>
      <c r="F11107" s="200"/>
      <c r="G11107" s="200"/>
      <c r="H11107" s="200"/>
      <c r="I11107" s="200">
        <v>45925</v>
      </c>
      <c r="J11107" s="143">
        <f t="shared" si="173"/>
        <v>45925</v>
      </c>
      <c r="K11107" s="202">
        <v>0.5</v>
      </c>
      <c r="L11107" s="285" t="s">
        <v>11876</v>
      </c>
      <c r="M11107" s="223"/>
      <c r="N11107" s="203"/>
      <c r="O11107" s="222" t="s">
        <v>326</v>
      </c>
    </row>
    <row r="11108" spans="1:15" ht="29.25" customHeight="1">
      <c r="A11108" s="221" t="s">
        <v>2861</v>
      </c>
      <c r="B11108" s="221" t="s">
        <v>933</v>
      </c>
      <c r="C11108" s="222" t="s">
        <v>262</v>
      </c>
      <c r="D11108" s="222" t="s">
        <v>162</v>
      </c>
      <c r="E11108" s="199" t="s">
        <v>166</v>
      </c>
      <c r="F11108" s="200"/>
      <c r="G11108" s="200"/>
      <c r="H11108" s="200"/>
      <c r="I11108" s="200">
        <v>45925</v>
      </c>
      <c r="J11108" s="143">
        <f t="shared" si="173"/>
        <v>45925</v>
      </c>
      <c r="K11108" s="202">
        <v>7.5</v>
      </c>
      <c r="L11108" s="284" t="s">
        <v>11877</v>
      </c>
      <c r="M11108" s="223"/>
      <c r="N11108" s="203"/>
      <c r="O11108" s="222" t="s">
        <v>326</v>
      </c>
    </row>
    <row r="11109" spans="1:15" ht="29.25" customHeight="1">
      <c r="A11109" s="221" t="s">
        <v>2861</v>
      </c>
      <c r="B11109" s="221" t="s">
        <v>933</v>
      </c>
      <c r="C11109" s="222" t="s">
        <v>262</v>
      </c>
      <c r="D11109" s="222" t="s">
        <v>162</v>
      </c>
      <c r="E11109" s="199" t="s">
        <v>165</v>
      </c>
      <c r="F11109" s="200"/>
      <c r="G11109" s="200"/>
      <c r="H11109" s="200"/>
      <c r="I11109" s="200">
        <v>45926</v>
      </c>
      <c r="J11109" s="143">
        <f t="shared" si="173"/>
        <v>45926</v>
      </c>
      <c r="K11109" s="202">
        <v>4</v>
      </c>
      <c r="L11109" s="285" t="s">
        <v>11878</v>
      </c>
      <c r="M11109" s="223"/>
      <c r="N11109" s="203"/>
      <c r="O11109" s="222" t="s">
        <v>326</v>
      </c>
    </row>
    <row r="11110" spans="1:15" ht="29.25" customHeight="1">
      <c r="A11110" s="221" t="s">
        <v>2861</v>
      </c>
      <c r="B11110" s="221" t="s">
        <v>933</v>
      </c>
      <c r="C11110" s="222" t="s">
        <v>262</v>
      </c>
      <c r="D11110" s="222" t="s">
        <v>162</v>
      </c>
      <c r="E11110" s="199" t="s">
        <v>166</v>
      </c>
      <c r="F11110" s="200"/>
      <c r="G11110" s="200"/>
      <c r="H11110" s="200"/>
      <c r="I11110" s="200">
        <v>45926</v>
      </c>
      <c r="J11110" s="143">
        <f t="shared" si="173"/>
        <v>45926</v>
      </c>
      <c r="K11110" s="202">
        <v>4</v>
      </c>
      <c r="L11110" s="284" t="s">
        <v>11879</v>
      </c>
      <c r="M11110" s="223"/>
      <c r="N11110" s="203"/>
      <c r="O11110" s="222" t="s">
        <v>326</v>
      </c>
    </row>
    <row r="11111" spans="1:15" ht="29.25" customHeight="1">
      <c r="A11111" s="221" t="s">
        <v>2861</v>
      </c>
      <c r="B11111" s="221" t="s">
        <v>933</v>
      </c>
      <c r="C11111" s="222" t="s">
        <v>262</v>
      </c>
      <c r="D11111" s="222" t="s">
        <v>162</v>
      </c>
      <c r="E11111" s="199" t="s">
        <v>165</v>
      </c>
      <c r="F11111" s="200"/>
      <c r="G11111" s="200"/>
      <c r="H11111" s="200"/>
      <c r="I11111" s="200">
        <v>45929</v>
      </c>
      <c r="J11111" s="143">
        <f t="shared" si="173"/>
        <v>45929</v>
      </c>
      <c r="K11111" s="202">
        <v>8</v>
      </c>
      <c r="L11111" s="285" t="s">
        <v>12016</v>
      </c>
      <c r="M11111" s="223"/>
      <c r="N11111" s="203"/>
      <c r="O11111" s="222" t="s">
        <v>326</v>
      </c>
    </row>
    <row r="11112" spans="1:15" ht="29.25" customHeight="1">
      <c r="A11112" s="221" t="s">
        <v>2861</v>
      </c>
      <c r="B11112" s="221" t="s">
        <v>933</v>
      </c>
      <c r="C11112" s="222" t="s">
        <v>262</v>
      </c>
      <c r="D11112" s="222" t="s">
        <v>162</v>
      </c>
      <c r="E11112" s="199" t="s">
        <v>171</v>
      </c>
      <c r="F11112" s="200"/>
      <c r="G11112" s="200"/>
      <c r="H11112" s="200"/>
      <c r="I11112" s="200">
        <v>45930</v>
      </c>
      <c r="J11112" s="143">
        <f t="shared" si="173"/>
        <v>45930</v>
      </c>
      <c r="K11112" s="202">
        <v>8</v>
      </c>
      <c r="L11112" s="284" t="s">
        <v>12017</v>
      </c>
      <c r="M11112" s="223"/>
      <c r="N11112" s="203"/>
      <c r="O11112" s="222" t="s">
        <v>326</v>
      </c>
    </row>
    <row r="11113" spans="1:15" ht="29.25" customHeight="1">
      <c r="A11113" s="221" t="s">
        <v>2861</v>
      </c>
      <c r="B11113" s="221" t="s">
        <v>933</v>
      </c>
      <c r="C11113" s="222" t="s">
        <v>262</v>
      </c>
      <c r="D11113" s="222" t="s">
        <v>162</v>
      </c>
      <c r="E11113" s="199" t="s">
        <v>171</v>
      </c>
      <c r="F11113" s="200"/>
      <c r="G11113" s="200"/>
      <c r="H11113" s="200"/>
      <c r="I11113" s="200">
        <v>45931</v>
      </c>
      <c r="J11113" s="143">
        <f t="shared" si="173"/>
        <v>45931</v>
      </c>
      <c r="K11113" s="202">
        <v>8</v>
      </c>
      <c r="L11113" s="284" t="s">
        <v>12018</v>
      </c>
      <c r="M11113" s="223"/>
      <c r="N11113" s="203"/>
      <c r="O11113" s="222" t="s">
        <v>326</v>
      </c>
    </row>
    <row r="11114" spans="1:15" ht="29.25" customHeight="1">
      <c r="A11114" s="221" t="s">
        <v>2861</v>
      </c>
      <c r="B11114" s="221" t="s">
        <v>933</v>
      </c>
      <c r="C11114" s="222" t="s">
        <v>262</v>
      </c>
      <c r="D11114" s="222" t="s">
        <v>162</v>
      </c>
      <c r="E11114" s="199" t="s">
        <v>171</v>
      </c>
      <c r="F11114" s="200"/>
      <c r="G11114" s="200"/>
      <c r="H11114" s="200"/>
      <c r="I11114" s="200">
        <v>45932</v>
      </c>
      <c r="J11114" s="143">
        <f t="shared" si="173"/>
        <v>45932</v>
      </c>
      <c r="K11114" s="202">
        <v>7</v>
      </c>
      <c r="L11114" s="284" t="s">
        <v>12019</v>
      </c>
      <c r="M11114" s="223"/>
      <c r="N11114" s="203"/>
      <c r="O11114" s="222" t="s">
        <v>326</v>
      </c>
    </row>
    <row r="11115" spans="1:15" ht="29.25" customHeight="1">
      <c r="A11115" s="221" t="s">
        <v>2861</v>
      </c>
      <c r="B11115" s="221" t="s">
        <v>933</v>
      </c>
      <c r="C11115" s="222" t="s">
        <v>262</v>
      </c>
      <c r="D11115" s="222" t="s">
        <v>162</v>
      </c>
      <c r="E11115" s="199" t="s">
        <v>178</v>
      </c>
      <c r="F11115" s="200"/>
      <c r="G11115" s="200"/>
      <c r="H11115" s="200"/>
      <c r="I11115" s="200">
        <v>45932</v>
      </c>
      <c r="J11115" s="143">
        <f t="shared" si="173"/>
        <v>45932</v>
      </c>
      <c r="K11115" s="202">
        <v>1</v>
      </c>
      <c r="L11115" s="285" t="s">
        <v>218</v>
      </c>
      <c r="M11115" s="223"/>
      <c r="N11115" s="203"/>
      <c r="O11115" s="222" t="s">
        <v>326</v>
      </c>
    </row>
    <row r="11116" spans="1:15" ht="29.25" customHeight="1">
      <c r="A11116" s="221" t="s">
        <v>2861</v>
      </c>
      <c r="B11116" s="221" t="s">
        <v>933</v>
      </c>
      <c r="C11116" s="222" t="s">
        <v>262</v>
      </c>
      <c r="D11116" s="222" t="s">
        <v>162</v>
      </c>
      <c r="E11116" s="199" t="s">
        <v>171</v>
      </c>
      <c r="F11116" s="200"/>
      <c r="G11116" s="200"/>
      <c r="H11116" s="200"/>
      <c r="I11116" s="200">
        <v>45933</v>
      </c>
      <c r="J11116" s="143">
        <f t="shared" si="173"/>
        <v>45933</v>
      </c>
      <c r="K11116" s="202">
        <v>8</v>
      </c>
      <c r="L11116" s="284" t="s">
        <v>12020</v>
      </c>
      <c r="M11116" s="223"/>
      <c r="N11116" s="203"/>
      <c r="O11116" s="222" t="s">
        <v>326</v>
      </c>
    </row>
    <row r="11117" spans="1:15" ht="29.25" customHeight="1">
      <c r="A11117" s="221" t="s">
        <v>2861</v>
      </c>
      <c r="B11117" s="221" t="s">
        <v>933</v>
      </c>
      <c r="C11117" s="222" t="s">
        <v>262</v>
      </c>
      <c r="D11117" s="222" t="s">
        <v>162</v>
      </c>
      <c r="E11117" s="199" t="s">
        <v>165</v>
      </c>
      <c r="F11117" s="200"/>
      <c r="G11117" s="200"/>
      <c r="H11117" s="200"/>
      <c r="I11117" s="200">
        <v>45936</v>
      </c>
      <c r="J11117" s="143">
        <f t="shared" si="173"/>
        <v>45936</v>
      </c>
      <c r="K11117" s="202">
        <v>8</v>
      </c>
      <c r="L11117" s="285" t="s">
        <v>12021</v>
      </c>
      <c r="M11117" s="223"/>
      <c r="N11117" s="203"/>
      <c r="O11117" s="222" t="s">
        <v>326</v>
      </c>
    </row>
    <row r="11118" spans="1:15" ht="29.25" customHeight="1">
      <c r="A11118" s="221" t="s">
        <v>2861</v>
      </c>
      <c r="B11118" s="221" t="s">
        <v>933</v>
      </c>
      <c r="C11118" s="222" t="s">
        <v>262</v>
      </c>
      <c r="D11118" s="222" t="s">
        <v>162</v>
      </c>
      <c r="E11118" s="199" t="s">
        <v>171</v>
      </c>
      <c r="F11118" s="200"/>
      <c r="G11118" s="200"/>
      <c r="H11118" s="200"/>
      <c r="I11118" s="200">
        <v>45937</v>
      </c>
      <c r="J11118" s="143">
        <f t="shared" si="173"/>
        <v>45937</v>
      </c>
      <c r="K11118" s="202">
        <v>8</v>
      </c>
      <c r="L11118" s="284" t="s">
        <v>12022</v>
      </c>
      <c r="M11118" s="223"/>
      <c r="N11118" s="203"/>
      <c r="O11118" s="222" t="s">
        <v>326</v>
      </c>
    </row>
    <row r="11119" spans="1:15" ht="29.25" customHeight="1">
      <c r="A11119" s="221" t="s">
        <v>2861</v>
      </c>
      <c r="B11119" s="221" t="s">
        <v>933</v>
      </c>
      <c r="C11119" s="222" t="s">
        <v>262</v>
      </c>
      <c r="D11119" s="222" t="s">
        <v>162</v>
      </c>
      <c r="E11119" s="199" t="s">
        <v>171</v>
      </c>
      <c r="F11119" s="200"/>
      <c r="G11119" s="200"/>
      <c r="H11119" s="200"/>
      <c r="I11119" s="200">
        <v>45938</v>
      </c>
      <c r="J11119" s="143">
        <f t="shared" si="173"/>
        <v>45938</v>
      </c>
      <c r="K11119" s="202">
        <v>8</v>
      </c>
      <c r="L11119" s="284" t="s">
        <v>12204</v>
      </c>
      <c r="M11119" s="223"/>
      <c r="N11119" s="203"/>
      <c r="O11119" s="222" t="s">
        <v>326</v>
      </c>
    </row>
    <row r="11120" spans="1:15" ht="29.25" customHeight="1">
      <c r="A11120" s="221" t="s">
        <v>2861</v>
      </c>
      <c r="B11120" s="221" t="s">
        <v>933</v>
      </c>
      <c r="C11120" s="222" t="s">
        <v>262</v>
      </c>
      <c r="D11120" s="222" t="s">
        <v>162</v>
      </c>
      <c r="E11120" s="199" t="s">
        <v>171</v>
      </c>
      <c r="F11120" s="200"/>
      <c r="G11120" s="200"/>
      <c r="H11120" s="200"/>
      <c r="I11120" s="200">
        <v>45939</v>
      </c>
      <c r="J11120" s="143">
        <f t="shared" si="173"/>
        <v>45939</v>
      </c>
      <c r="K11120" s="202">
        <v>8</v>
      </c>
      <c r="L11120" s="284" t="s">
        <v>12205</v>
      </c>
      <c r="M11120" s="223"/>
      <c r="N11120" s="203"/>
      <c r="O11120" s="222" t="s">
        <v>326</v>
      </c>
    </row>
    <row r="11121" spans="1:15" ht="29.25" customHeight="1">
      <c r="A11121" s="221" t="s">
        <v>2861</v>
      </c>
      <c r="B11121" s="221" t="s">
        <v>933</v>
      </c>
      <c r="C11121" s="222" t="s">
        <v>262</v>
      </c>
      <c r="D11121" s="222" t="s">
        <v>162</v>
      </c>
      <c r="E11121" s="199" t="s">
        <v>165</v>
      </c>
      <c r="F11121" s="200"/>
      <c r="G11121" s="200"/>
      <c r="H11121" s="200"/>
      <c r="I11121" s="200">
        <v>45940</v>
      </c>
      <c r="J11121" s="143">
        <f t="shared" si="173"/>
        <v>45940</v>
      </c>
      <c r="K11121" s="202">
        <v>8</v>
      </c>
      <c r="L11121" s="285" t="s">
        <v>12206</v>
      </c>
      <c r="M11121" s="223"/>
      <c r="N11121" s="203"/>
      <c r="O11121" s="222" t="s">
        <v>326</v>
      </c>
    </row>
    <row r="11122" spans="1:15" ht="29.25" customHeight="1">
      <c r="A11122" s="221" t="s">
        <v>2861</v>
      </c>
      <c r="B11122" s="221" t="s">
        <v>933</v>
      </c>
      <c r="C11122" s="222" t="s">
        <v>262</v>
      </c>
      <c r="D11122" s="222" t="s">
        <v>162</v>
      </c>
      <c r="E11122" s="199" t="s">
        <v>165</v>
      </c>
      <c r="F11122" s="200"/>
      <c r="G11122" s="200"/>
      <c r="H11122" s="200"/>
      <c r="I11122" s="200">
        <v>45943</v>
      </c>
      <c r="J11122" s="143">
        <f t="shared" si="173"/>
        <v>45943</v>
      </c>
      <c r="K11122" s="202">
        <v>8</v>
      </c>
      <c r="L11122" s="285" t="s">
        <v>12207</v>
      </c>
      <c r="M11122" s="223"/>
      <c r="N11122" s="203"/>
      <c r="O11122" s="222" t="s">
        <v>326</v>
      </c>
    </row>
    <row r="11123" spans="1:15" ht="29.25" customHeight="1">
      <c r="A11123" s="221" t="s">
        <v>2861</v>
      </c>
      <c r="B11123" s="221" t="s">
        <v>933</v>
      </c>
      <c r="C11123" s="222" t="s">
        <v>262</v>
      </c>
      <c r="D11123" s="222" t="s">
        <v>162</v>
      </c>
      <c r="E11123" s="199" t="s">
        <v>171</v>
      </c>
      <c r="F11123" s="200"/>
      <c r="G11123" s="200"/>
      <c r="H11123" s="200"/>
      <c r="I11123" s="200">
        <v>45944</v>
      </c>
      <c r="J11123" s="143">
        <f t="shared" si="173"/>
        <v>45944</v>
      </c>
      <c r="K11123" s="202">
        <v>2</v>
      </c>
      <c r="L11123" s="284" t="s">
        <v>12208</v>
      </c>
      <c r="M11123" s="223"/>
      <c r="N11123" s="203"/>
      <c r="O11123" s="222" t="s">
        <v>326</v>
      </c>
    </row>
    <row r="11124" spans="1:15" ht="29.25" customHeight="1">
      <c r="A11124" s="221" t="s">
        <v>2861</v>
      </c>
      <c r="B11124" s="221" t="s">
        <v>933</v>
      </c>
      <c r="C11124" s="222" t="s">
        <v>262</v>
      </c>
      <c r="D11124" s="222" t="s">
        <v>162</v>
      </c>
      <c r="E11124" s="199" t="s">
        <v>163</v>
      </c>
      <c r="F11124" s="200" t="s">
        <v>5526</v>
      </c>
      <c r="G11124" s="200" t="s">
        <v>6524</v>
      </c>
      <c r="H11124" s="200" t="s">
        <v>2731</v>
      </c>
      <c r="I11124" s="200">
        <v>45944</v>
      </c>
      <c r="J11124" s="143">
        <f t="shared" si="173"/>
        <v>45944</v>
      </c>
      <c r="K11124" s="202">
        <v>6</v>
      </c>
      <c r="L11124" s="284" t="s">
        <v>12209</v>
      </c>
      <c r="M11124" s="223"/>
      <c r="N11124" s="203">
        <v>2.6749999999999998</v>
      </c>
      <c r="O11124" s="222" t="s">
        <v>940</v>
      </c>
    </row>
    <row r="11125" spans="1:15" ht="29.25" customHeight="1">
      <c r="A11125" s="221" t="s">
        <v>2861</v>
      </c>
      <c r="B11125" s="221" t="s">
        <v>933</v>
      </c>
      <c r="C11125" s="222" t="s">
        <v>262</v>
      </c>
      <c r="D11125" s="222" t="s">
        <v>162</v>
      </c>
      <c r="E11125" s="199" t="s">
        <v>165</v>
      </c>
      <c r="F11125" s="200"/>
      <c r="G11125" s="200"/>
      <c r="H11125" s="200"/>
      <c r="I11125" s="200">
        <v>45945</v>
      </c>
      <c r="J11125" s="143">
        <f t="shared" si="173"/>
        <v>45945</v>
      </c>
      <c r="K11125" s="202">
        <v>8</v>
      </c>
      <c r="L11125" s="285" t="s">
        <v>12210</v>
      </c>
      <c r="M11125" s="223"/>
      <c r="N11125" s="203"/>
      <c r="O11125" s="222" t="s">
        <v>326</v>
      </c>
    </row>
    <row r="11126" spans="1:15" ht="29.25" customHeight="1">
      <c r="A11126" s="221" t="s">
        <v>2861</v>
      </c>
      <c r="B11126" s="221" t="s">
        <v>933</v>
      </c>
      <c r="C11126" s="222" t="s">
        <v>262</v>
      </c>
      <c r="D11126" s="222" t="s">
        <v>162</v>
      </c>
      <c r="E11126" s="199" t="s">
        <v>171</v>
      </c>
      <c r="F11126" s="200"/>
      <c r="G11126" s="200"/>
      <c r="H11126" s="200"/>
      <c r="I11126" s="200">
        <v>45946</v>
      </c>
      <c r="J11126" s="143">
        <f t="shared" si="173"/>
        <v>45946</v>
      </c>
      <c r="K11126" s="202">
        <v>6</v>
      </c>
      <c r="L11126" s="284" t="s">
        <v>12418</v>
      </c>
      <c r="M11126" s="223"/>
      <c r="N11126" s="203"/>
      <c r="O11126" s="222" t="s">
        <v>326</v>
      </c>
    </row>
    <row r="11127" spans="1:15" ht="29.25" customHeight="1">
      <c r="A11127" s="221" t="s">
        <v>2861</v>
      </c>
      <c r="B11127" s="221" t="s">
        <v>933</v>
      </c>
      <c r="C11127" s="222" t="s">
        <v>262</v>
      </c>
      <c r="D11127" s="222" t="s">
        <v>162</v>
      </c>
      <c r="E11127" s="199" t="s">
        <v>163</v>
      </c>
      <c r="F11127" s="200" t="s">
        <v>12277</v>
      </c>
      <c r="G11127" s="200" t="s">
        <v>12278</v>
      </c>
      <c r="H11127" s="200" t="s">
        <v>7922</v>
      </c>
      <c r="I11127" s="200">
        <v>45946</v>
      </c>
      <c r="J11127" s="143">
        <f t="shared" si="173"/>
        <v>45946</v>
      </c>
      <c r="K11127" s="202">
        <v>2</v>
      </c>
      <c r="L11127" s="284" t="s">
        <v>12419</v>
      </c>
      <c r="M11127" s="223"/>
      <c r="N11127" s="203">
        <v>1</v>
      </c>
      <c r="O11127" s="222" t="s">
        <v>958</v>
      </c>
    </row>
    <row r="11128" spans="1:15" ht="29.25" customHeight="1">
      <c r="A11128" s="221" t="s">
        <v>2861</v>
      </c>
      <c r="B11128" s="221" t="s">
        <v>933</v>
      </c>
      <c r="C11128" s="222" t="s">
        <v>262</v>
      </c>
      <c r="D11128" s="222" t="s">
        <v>162</v>
      </c>
      <c r="E11128" s="199" t="s">
        <v>163</v>
      </c>
      <c r="F11128" s="200" t="s">
        <v>5526</v>
      </c>
      <c r="G11128" s="200" t="s">
        <v>6524</v>
      </c>
      <c r="H11128" s="200" t="s">
        <v>2731</v>
      </c>
      <c r="I11128" s="200">
        <v>45947</v>
      </c>
      <c r="J11128" s="143">
        <f t="shared" si="173"/>
        <v>45947</v>
      </c>
      <c r="K11128" s="202">
        <v>3</v>
      </c>
      <c r="L11128" s="285" t="s">
        <v>12420</v>
      </c>
      <c r="M11128" s="223"/>
      <c r="N11128" s="203">
        <v>2.6749999999999998</v>
      </c>
      <c r="O11128" s="222" t="s">
        <v>940</v>
      </c>
    </row>
    <row r="11129" spans="1:15" ht="29.25" customHeight="1">
      <c r="A11129" s="221" t="s">
        <v>2861</v>
      </c>
      <c r="B11129" s="221" t="s">
        <v>933</v>
      </c>
      <c r="C11129" s="222" t="s">
        <v>262</v>
      </c>
      <c r="D11129" s="222" t="s">
        <v>162</v>
      </c>
      <c r="E11129" s="199" t="s">
        <v>163</v>
      </c>
      <c r="F11129" s="200" t="s">
        <v>12277</v>
      </c>
      <c r="G11129" s="200" t="s">
        <v>12278</v>
      </c>
      <c r="H11129" s="200" t="s">
        <v>3413</v>
      </c>
      <c r="I11129" s="200">
        <v>45947</v>
      </c>
      <c r="J11129" s="143">
        <f t="shared" si="173"/>
        <v>45947</v>
      </c>
      <c r="K11129" s="202">
        <v>4</v>
      </c>
      <c r="L11129" s="284" t="s">
        <v>12421</v>
      </c>
      <c r="M11129" s="223"/>
      <c r="N11129" s="203">
        <v>0.16666666666666699</v>
      </c>
      <c r="O11129" s="222" t="s">
        <v>941</v>
      </c>
    </row>
    <row r="11130" spans="1:15" ht="29.25" customHeight="1">
      <c r="A11130" s="221" t="s">
        <v>2861</v>
      </c>
      <c r="B11130" s="221" t="s">
        <v>933</v>
      </c>
      <c r="C11130" s="222" t="s">
        <v>262</v>
      </c>
      <c r="D11130" s="222" t="s">
        <v>162</v>
      </c>
      <c r="E11130" s="199" t="s">
        <v>163</v>
      </c>
      <c r="F11130" s="200" t="s">
        <v>12277</v>
      </c>
      <c r="G11130" s="200" t="s">
        <v>12278</v>
      </c>
      <c r="H11130" s="200" t="s">
        <v>7922</v>
      </c>
      <c r="I11130" s="200">
        <v>45947</v>
      </c>
      <c r="J11130" s="143">
        <f t="shared" si="173"/>
        <v>45947</v>
      </c>
      <c r="K11130" s="202">
        <v>1</v>
      </c>
      <c r="L11130" s="285" t="s">
        <v>266</v>
      </c>
      <c r="M11130" s="223"/>
      <c r="N11130" s="203">
        <v>1</v>
      </c>
      <c r="O11130" s="222" t="s">
        <v>958</v>
      </c>
    </row>
    <row r="11131" spans="1:15" ht="29.25" customHeight="1">
      <c r="A11131" s="221" t="s">
        <v>2861</v>
      </c>
      <c r="B11131" s="221" t="s">
        <v>933</v>
      </c>
      <c r="C11131" s="222" t="s">
        <v>262</v>
      </c>
      <c r="D11131" s="222" t="s">
        <v>162</v>
      </c>
      <c r="E11131" s="199" t="s">
        <v>171</v>
      </c>
      <c r="F11131" s="200"/>
      <c r="G11131" s="200"/>
      <c r="H11131" s="200"/>
      <c r="I11131" s="200">
        <v>45950</v>
      </c>
      <c r="J11131" s="143">
        <f t="shared" si="173"/>
        <v>45950</v>
      </c>
      <c r="K11131" s="202">
        <v>7</v>
      </c>
      <c r="L11131" s="284" t="s">
        <v>12423</v>
      </c>
      <c r="M11131" s="223"/>
      <c r="N11131" s="203"/>
      <c r="O11131" s="222" t="s">
        <v>326</v>
      </c>
    </row>
    <row r="11132" spans="1:15" ht="29.25" customHeight="1">
      <c r="A11132" s="221" t="s">
        <v>2861</v>
      </c>
      <c r="B11132" s="221" t="s">
        <v>933</v>
      </c>
      <c r="C11132" s="222" t="s">
        <v>262</v>
      </c>
      <c r="D11132" s="222" t="s">
        <v>162</v>
      </c>
      <c r="E11132" s="199" t="s">
        <v>163</v>
      </c>
      <c r="F11132" s="200" t="s">
        <v>12277</v>
      </c>
      <c r="G11132" s="200" t="s">
        <v>12278</v>
      </c>
      <c r="H11132" s="200" t="s">
        <v>8137</v>
      </c>
      <c r="I11132" s="200">
        <v>45950</v>
      </c>
      <c r="J11132" s="143">
        <f t="shared" si="173"/>
        <v>45950</v>
      </c>
      <c r="K11132" s="202">
        <v>1</v>
      </c>
      <c r="L11132" s="284" t="s">
        <v>12422</v>
      </c>
      <c r="M11132" s="223"/>
      <c r="N11132" s="203">
        <v>9.375E-2</v>
      </c>
      <c r="O11132" s="222" t="s">
        <v>961</v>
      </c>
    </row>
    <row r="11133" spans="1:15" ht="29.25" customHeight="1">
      <c r="A11133" s="221" t="s">
        <v>2861</v>
      </c>
      <c r="B11133" s="221" t="s">
        <v>933</v>
      </c>
      <c r="C11133" s="222" t="s">
        <v>262</v>
      </c>
      <c r="D11133" s="222" t="s">
        <v>162</v>
      </c>
      <c r="E11133" s="199" t="s">
        <v>171</v>
      </c>
      <c r="F11133" s="200"/>
      <c r="G11133" s="200"/>
      <c r="H11133" s="200"/>
      <c r="I11133" s="200">
        <v>45951</v>
      </c>
      <c r="J11133" s="143">
        <f t="shared" si="173"/>
        <v>45951</v>
      </c>
      <c r="K11133" s="202">
        <v>7</v>
      </c>
      <c r="L11133" s="284" t="s">
        <v>12425</v>
      </c>
      <c r="M11133" s="223"/>
      <c r="N11133" s="203"/>
      <c r="O11133" s="222" t="s">
        <v>326</v>
      </c>
    </row>
    <row r="11134" spans="1:15" ht="29.25" customHeight="1">
      <c r="A11134" s="221" t="s">
        <v>2861</v>
      </c>
      <c r="B11134" s="221" t="s">
        <v>933</v>
      </c>
      <c r="C11134" s="222" t="s">
        <v>262</v>
      </c>
      <c r="D11134" s="222" t="s">
        <v>162</v>
      </c>
      <c r="E11134" s="199" t="s">
        <v>163</v>
      </c>
      <c r="F11134" s="200" t="s">
        <v>12277</v>
      </c>
      <c r="G11134" s="200" t="s">
        <v>12278</v>
      </c>
      <c r="H11134" s="200" t="s">
        <v>8137</v>
      </c>
      <c r="I11134" s="200">
        <v>45951</v>
      </c>
      <c r="J11134" s="143">
        <f t="shared" si="173"/>
        <v>45951</v>
      </c>
      <c r="K11134" s="202">
        <v>1</v>
      </c>
      <c r="L11134" s="284" t="s">
        <v>12424</v>
      </c>
      <c r="M11134" s="223"/>
      <c r="N11134" s="203">
        <v>9.375E-2</v>
      </c>
      <c r="O11134" s="222" t="s">
        <v>961</v>
      </c>
    </row>
    <row r="11135" spans="1:15" ht="29.25" customHeight="1">
      <c r="A11135" s="221" t="s">
        <v>2861</v>
      </c>
      <c r="B11135" s="221" t="s">
        <v>933</v>
      </c>
      <c r="C11135" s="222" t="s">
        <v>262</v>
      </c>
      <c r="D11135" s="222" t="s">
        <v>162</v>
      </c>
      <c r="E11135" s="199" t="s">
        <v>171</v>
      </c>
      <c r="F11135" s="200"/>
      <c r="G11135" s="200"/>
      <c r="H11135" s="200"/>
      <c r="I11135" s="200">
        <v>45952</v>
      </c>
      <c r="J11135" s="143">
        <f t="shared" si="173"/>
        <v>45952</v>
      </c>
      <c r="K11135" s="202">
        <v>2</v>
      </c>
      <c r="L11135" s="284" t="s">
        <v>12588</v>
      </c>
      <c r="M11135" s="223"/>
      <c r="N11135" s="203"/>
      <c r="O11135" s="222" t="s">
        <v>326</v>
      </c>
    </row>
    <row r="11136" spans="1:15" ht="29.25" customHeight="1">
      <c r="A11136" s="221" t="s">
        <v>2861</v>
      </c>
      <c r="B11136" s="221" t="s">
        <v>933</v>
      </c>
      <c r="C11136" s="222" t="s">
        <v>262</v>
      </c>
      <c r="D11136" s="222" t="s">
        <v>162</v>
      </c>
      <c r="E11136" s="199" t="s">
        <v>163</v>
      </c>
      <c r="F11136" s="200" t="s">
        <v>12277</v>
      </c>
      <c r="G11136" s="200" t="s">
        <v>12278</v>
      </c>
      <c r="H11136" s="200" t="s">
        <v>418</v>
      </c>
      <c r="I11136" s="200">
        <v>45952</v>
      </c>
      <c r="J11136" s="143">
        <f t="shared" si="173"/>
        <v>45952</v>
      </c>
      <c r="K11136" s="202">
        <v>6</v>
      </c>
      <c r="L11136" s="284" t="s">
        <v>12589</v>
      </c>
      <c r="M11136" s="223"/>
      <c r="N11136" s="203">
        <v>0.6</v>
      </c>
      <c r="O11136" s="222" t="s">
        <v>943</v>
      </c>
    </row>
    <row r="11137" spans="1:15" ht="29.25" customHeight="1">
      <c r="A11137" s="221" t="s">
        <v>2861</v>
      </c>
      <c r="B11137" s="221" t="s">
        <v>933</v>
      </c>
      <c r="C11137" s="222" t="s">
        <v>262</v>
      </c>
      <c r="D11137" s="222" t="s">
        <v>162</v>
      </c>
      <c r="E11137" s="199" t="s">
        <v>178</v>
      </c>
      <c r="F11137" s="200"/>
      <c r="G11137" s="200"/>
      <c r="H11137" s="200"/>
      <c r="I11137" s="200">
        <v>45953</v>
      </c>
      <c r="J11137" s="143">
        <f t="shared" si="173"/>
        <v>45953</v>
      </c>
      <c r="K11137" s="202">
        <v>1</v>
      </c>
      <c r="L11137" s="285" t="s">
        <v>218</v>
      </c>
      <c r="M11137" s="223"/>
      <c r="N11137" s="203"/>
      <c r="O11137" s="222" t="s">
        <v>326</v>
      </c>
    </row>
    <row r="11138" spans="1:15" ht="29.25" customHeight="1">
      <c r="A11138" s="221" t="s">
        <v>2861</v>
      </c>
      <c r="B11138" s="221" t="s">
        <v>933</v>
      </c>
      <c r="C11138" s="222" t="s">
        <v>262</v>
      </c>
      <c r="D11138" s="222" t="s">
        <v>162</v>
      </c>
      <c r="E11138" s="199" t="s">
        <v>171</v>
      </c>
      <c r="F11138" s="200"/>
      <c r="G11138" s="200"/>
      <c r="H11138" s="200"/>
      <c r="I11138" s="200">
        <v>45953</v>
      </c>
      <c r="J11138" s="143">
        <f t="shared" si="173"/>
        <v>45953</v>
      </c>
      <c r="K11138" s="202">
        <v>3</v>
      </c>
      <c r="L11138" s="284" t="s">
        <v>12590</v>
      </c>
      <c r="M11138" s="223"/>
      <c r="N11138" s="203"/>
      <c r="O11138" s="222" t="s">
        <v>326</v>
      </c>
    </row>
    <row r="11139" spans="1:15" ht="29.25" customHeight="1">
      <c r="A11139" s="221" t="s">
        <v>2861</v>
      </c>
      <c r="B11139" s="221" t="s">
        <v>933</v>
      </c>
      <c r="C11139" s="222" t="s">
        <v>262</v>
      </c>
      <c r="D11139" s="222" t="s">
        <v>162</v>
      </c>
      <c r="E11139" s="199" t="s">
        <v>163</v>
      </c>
      <c r="F11139" s="200" t="s">
        <v>12277</v>
      </c>
      <c r="G11139" s="200" t="s">
        <v>12278</v>
      </c>
      <c r="H11139" s="200" t="s">
        <v>8137</v>
      </c>
      <c r="I11139" s="200">
        <v>45953</v>
      </c>
      <c r="J11139" s="143">
        <f t="shared" ref="J11139:J11202" si="174">I11139</f>
        <v>45953</v>
      </c>
      <c r="K11139" s="202">
        <v>1</v>
      </c>
      <c r="L11139" s="285" t="s">
        <v>12591</v>
      </c>
      <c r="M11139" s="223"/>
      <c r="N11139" s="203">
        <v>9.375E-2</v>
      </c>
      <c r="O11139" s="222" t="s">
        <v>961</v>
      </c>
    </row>
    <row r="11140" spans="1:15" ht="29.25" customHeight="1">
      <c r="A11140" s="221" t="s">
        <v>2861</v>
      </c>
      <c r="B11140" s="221" t="s">
        <v>933</v>
      </c>
      <c r="C11140" s="222" t="s">
        <v>262</v>
      </c>
      <c r="D11140" s="222" t="s">
        <v>162</v>
      </c>
      <c r="E11140" s="199" t="s">
        <v>163</v>
      </c>
      <c r="F11140" s="200" t="s">
        <v>5526</v>
      </c>
      <c r="G11140" s="200" t="s">
        <v>6524</v>
      </c>
      <c r="H11140" s="200" t="s">
        <v>2731</v>
      </c>
      <c r="I11140" s="200">
        <v>45953</v>
      </c>
      <c r="J11140" s="143">
        <f t="shared" si="174"/>
        <v>45953</v>
      </c>
      <c r="K11140" s="202">
        <v>3</v>
      </c>
      <c r="L11140" s="284" t="s">
        <v>12592</v>
      </c>
      <c r="M11140" s="223"/>
      <c r="N11140" s="203">
        <v>2.6749999999999998</v>
      </c>
      <c r="O11140" s="222" t="s">
        <v>940</v>
      </c>
    </row>
    <row r="11141" spans="1:15" ht="29.25" customHeight="1">
      <c r="A11141" s="221" t="s">
        <v>2861</v>
      </c>
      <c r="B11141" s="221" t="s">
        <v>933</v>
      </c>
      <c r="C11141" s="222" t="s">
        <v>262</v>
      </c>
      <c r="D11141" s="222" t="s">
        <v>162</v>
      </c>
      <c r="E11141" s="199" t="s">
        <v>171</v>
      </c>
      <c r="F11141" s="200"/>
      <c r="G11141" s="200"/>
      <c r="H11141" s="200"/>
      <c r="I11141" s="200">
        <v>45957</v>
      </c>
      <c r="J11141" s="143">
        <f t="shared" si="174"/>
        <v>45957</v>
      </c>
      <c r="K11141" s="202">
        <v>1</v>
      </c>
      <c r="L11141" s="284" t="s">
        <v>12594</v>
      </c>
      <c r="M11141" s="223"/>
      <c r="N11141" s="203"/>
      <c r="O11141" s="222" t="s">
        <v>326</v>
      </c>
    </row>
    <row r="11142" spans="1:15" ht="29.25" customHeight="1">
      <c r="A11142" s="221" t="s">
        <v>2861</v>
      </c>
      <c r="B11142" s="221" t="s">
        <v>933</v>
      </c>
      <c r="C11142" s="222" t="s">
        <v>262</v>
      </c>
      <c r="D11142" s="222" t="s">
        <v>162</v>
      </c>
      <c r="E11142" s="199" t="s">
        <v>166</v>
      </c>
      <c r="F11142" s="200"/>
      <c r="G11142" s="200"/>
      <c r="H11142" s="200"/>
      <c r="I11142" s="200">
        <v>45957</v>
      </c>
      <c r="J11142" s="143">
        <f t="shared" si="174"/>
        <v>45957</v>
      </c>
      <c r="K11142" s="202">
        <v>1</v>
      </c>
      <c r="L11142" s="285" t="s">
        <v>12595</v>
      </c>
      <c r="M11142" s="223"/>
      <c r="N11142" s="203"/>
      <c r="O11142" s="222" t="s">
        <v>326</v>
      </c>
    </row>
    <row r="11143" spans="1:15" ht="29.25" customHeight="1">
      <c r="A11143" s="221" t="s">
        <v>2861</v>
      </c>
      <c r="B11143" s="221" t="s">
        <v>933</v>
      </c>
      <c r="C11143" s="222" t="s">
        <v>262</v>
      </c>
      <c r="D11143" s="222" t="s">
        <v>162</v>
      </c>
      <c r="E11143" s="199" t="s">
        <v>163</v>
      </c>
      <c r="F11143" s="200" t="s">
        <v>12277</v>
      </c>
      <c r="G11143" s="200" t="s">
        <v>12278</v>
      </c>
      <c r="H11143" s="200" t="s">
        <v>418</v>
      </c>
      <c r="I11143" s="200">
        <v>45957</v>
      </c>
      <c r="J11143" s="143">
        <f t="shared" si="174"/>
        <v>45957</v>
      </c>
      <c r="K11143" s="202">
        <v>6</v>
      </c>
      <c r="L11143" s="284" t="s">
        <v>12593</v>
      </c>
      <c r="M11143" s="223"/>
      <c r="N11143" s="203">
        <v>0.6</v>
      </c>
      <c r="O11143" s="222" t="s">
        <v>943</v>
      </c>
    </row>
    <row r="11144" spans="1:15" ht="29.25" customHeight="1">
      <c r="A11144" s="221" t="s">
        <v>2861</v>
      </c>
      <c r="B11144" s="221" t="s">
        <v>933</v>
      </c>
      <c r="C11144" s="222" t="s">
        <v>262</v>
      </c>
      <c r="D11144" s="222" t="s">
        <v>162</v>
      </c>
      <c r="E11144" s="199" t="s">
        <v>171</v>
      </c>
      <c r="F11144" s="200"/>
      <c r="G11144" s="200"/>
      <c r="H11144" s="200"/>
      <c r="I11144" s="200">
        <v>45958</v>
      </c>
      <c r="J11144" s="143">
        <f t="shared" si="174"/>
        <v>45958</v>
      </c>
      <c r="K11144" s="202">
        <v>2</v>
      </c>
      <c r="L11144" s="284" t="s">
        <v>12597</v>
      </c>
      <c r="M11144" s="223"/>
      <c r="N11144" s="203"/>
      <c r="O11144" s="222" t="s">
        <v>326</v>
      </c>
    </row>
    <row r="11145" spans="1:15" ht="29.25" customHeight="1">
      <c r="A11145" s="221" t="s">
        <v>2861</v>
      </c>
      <c r="B11145" s="221" t="s">
        <v>933</v>
      </c>
      <c r="C11145" s="222" t="s">
        <v>262</v>
      </c>
      <c r="D11145" s="222" t="s">
        <v>162</v>
      </c>
      <c r="E11145" s="199" t="s">
        <v>163</v>
      </c>
      <c r="F11145" s="200" t="s">
        <v>12277</v>
      </c>
      <c r="G11145" s="200" t="s">
        <v>12278</v>
      </c>
      <c r="H11145" s="200" t="s">
        <v>418</v>
      </c>
      <c r="I11145" s="200">
        <v>45958</v>
      </c>
      <c r="J11145" s="143">
        <f t="shared" si="174"/>
        <v>45958</v>
      </c>
      <c r="K11145" s="202">
        <v>6</v>
      </c>
      <c r="L11145" s="284" t="s">
        <v>12596</v>
      </c>
      <c r="M11145" s="223"/>
      <c r="N11145" s="203">
        <v>0.6</v>
      </c>
      <c r="O11145" s="222" t="s">
        <v>943</v>
      </c>
    </row>
    <row r="11146" spans="1:15" ht="29.25" customHeight="1">
      <c r="A11146" s="221" t="s">
        <v>2861</v>
      </c>
      <c r="B11146" s="221" t="s">
        <v>933</v>
      </c>
      <c r="C11146" s="222" t="s">
        <v>262</v>
      </c>
      <c r="D11146" s="222" t="s">
        <v>162</v>
      </c>
      <c r="E11146" s="199" t="s">
        <v>166</v>
      </c>
      <c r="F11146" s="200"/>
      <c r="G11146" s="200"/>
      <c r="H11146" s="200"/>
      <c r="I11146" s="200">
        <v>45959</v>
      </c>
      <c r="J11146" s="143">
        <f t="shared" si="174"/>
        <v>45959</v>
      </c>
      <c r="K11146" s="202">
        <v>3</v>
      </c>
      <c r="L11146" s="285" t="s">
        <v>12598</v>
      </c>
      <c r="M11146" s="223"/>
      <c r="N11146" s="203"/>
      <c r="O11146" s="222" t="s">
        <v>326</v>
      </c>
    </row>
    <row r="11147" spans="1:15" ht="29.25" customHeight="1">
      <c r="A11147" s="221" t="s">
        <v>2861</v>
      </c>
      <c r="B11147" s="221" t="s">
        <v>933</v>
      </c>
      <c r="C11147" s="222" t="s">
        <v>262</v>
      </c>
      <c r="D11147" s="222" t="s">
        <v>162</v>
      </c>
      <c r="E11147" s="199" t="s">
        <v>171</v>
      </c>
      <c r="F11147" s="200"/>
      <c r="G11147" s="200"/>
      <c r="H11147" s="200"/>
      <c r="I11147" s="200">
        <v>45959</v>
      </c>
      <c r="J11147" s="143">
        <f t="shared" si="174"/>
        <v>45959</v>
      </c>
      <c r="K11147" s="202">
        <v>3</v>
      </c>
      <c r="L11147" s="284" t="s">
        <v>12600</v>
      </c>
      <c r="M11147" s="223"/>
      <c r="N11147" s="203"/>
      <c r="O11147" s="222" t="s">
        <v>326</v>
      </c>
    </row>
    <row r="11148" spans="1:15" ht="29.25" customHeight="1">
      <c r="A11148" s="221" t="s">
        <v>2861</v>
      </c>
      <c r="B11148" s="221" t="s">
        <v>933</v>
      </c>
      <c r="C11148" s="222" t="s">
        <v>262</v>
      </c>
      <c r="D11148" s="222" t="s">
        <v>162</v>
      </c>
      <c r="E11148" s="199" t="s">
        <v>163</v>
      </c>
      <c r="F11148" s="200" t="s">
        <v>12277</v>
      </c>
      <c r="G11148" s="200" t="s">
        <v>12278</v>
      </c>
      <c r="H11148" s="200" t="s">
        <v>418</v>
      </c>
      <c r="I11148" s="200">
        <v>45959</v>
      </c>
      <c r="J11148" s="143">
        <f t="shared" si="174"/>
        <v>45959</v>
      </c>
      <c r="K11148" s="202">
        <v>2</v>
      </c>
      <c r="L11148" s="284" t="s">
        <v>12599</v>
      </c>
      <c r="M11148" s="223"/>
      <c r="N11148" s="203">
        <v>0.6</v>
      </c>
      <c r="O11148" s="222" t="s">
        <v>943</v>
      </c>
    </row>
    <row r="11149" spans="1:15" ht="29.25" customHeight="1">
      <c r="A11149" s="221" t="s">
        <v>2861</v>
      </c>
      <c r="B11149" s="221" t="s">
        <v>933</v>
      </c>
      <c r="C11149" s="222" t="s">
        <v>262</v>
      </c>
      <c r="D11149" s="222" t="s">
        <v>162</v>
      </c>
      <c r="E11149" s="199" t="s">
        <v>171</v>
      </c>
      <c r="F11149" s="200"/>
      <c r="G11149" s="200"/>
      <c r="H11149" s="200"/>
      <c r="I11149" s="200">
        <v>45960</v>
      </c>
      <c r="J11149" s="143">
        <f t="shared" si="174"/>
        <v>45960</v>
      </c>
      <c r="K11149" s="202">
        <v>4</v>
      </c>
      <c r="L11149" s="284" t="s">
        <v>12765</v>
      </c>
      <c r="M11149" s="223"/>
      <c r="N11149" s="203"/>
      <c r="O11149" s="222" t="s">
        <v>326</v>
      </c>
    </row>
    <row r="11150" spans="1:15" ht="29.25" customHeight="1">
      <c r="A11150" s="221" t="s">
        <v>2861</v>
      </c>
      <c r="B11150" s="221" t="s">
        <v>933</v>
      </c>
      <c r="C11150" s="222" t="s">
        <v>262</v>
      </c>
      <c r="D11150" s="222" t="s">
        <v>162</v>
      </c>
      <c r="E11150" s="199" t="s">
        <v>178</v>
      </c>
      <c r="F11150" s="200"/>
      <c r="G11150" s="200"/>
      <c r="H11150" s="200"/>
      <c r="I11150" s="200">
        <v>45960</v>
      </c>
      <c r="J11150" s="143">
        <f t="shared" si="174"/>
        <v>45960</v>
      </c>
      <c r="K11150" s="202">
        <v>1</v>
      </c>
      <c r="L11150" s="285" t="s">
        <v>218</v>
      </c>
      <c r="M11150" s="223"/>
      <c r="N11150" s="203"/>
      <c r="O11150" s="222" t="s">
        <v>326</v>
      </c>
    </row>
    <row r="11151" spans="1:15" ht="29.25" customHeight="1">
      <c r="A11151" s="221" t="s">
        <v>2861</v>
      </c>
      <c r="B11151" s="221" t="s">
        <v>933</v>
      </c>
      <c r="C11151" s="222" t="s">
        <v>262</v>
      </c>
      <c r="D11151" s="222" t="s">
        <v>162</v>
      </c>
      <c r="E11151" s="199" t="s">
        <v>163</v>
      </c>
      <c r="F11151" s="200" t="s">
        <v>5526</v>
      </c>
      <c r="G11151" s="200" t="s">
        <v>6524</v>
      </c>
      <c r="H11151" s="200" t="s">
        <v>2731</v>
      </c>
      <c r="I11151" s="200">
        <v>45960</v>
      </c>
      <c r="J11151" s="143">
        <f t="shared" si="174"/>
        <v>45960</v>
      </c>
      <c r="K11151" s="202">
        <v>3</v>
      </c>
      <c r="L11151" s="284" t="s">
        <v>12764</v>
      </c>
      <c r="M11151" s="223"/>
      <c r="N11151" s="203">
        <v>2.6749999999999998</v>
      </c>
      <c r="O11151" s="222" t="s">
        <v>940</v>
      </c>
    </row>
    <row r="11152" spans="1:15" ht="29.25" customHeight="1">
      <c r="A11152" s="221" t="s">
        <v>2861</v>
      </c>
      <c r="B11152" s="221" t="s">
        <v>933</v>
      </c>
      <c r="C11152" s="222" t="s">
        <v>262</v>
      </c>
      <c r="D11152" s="222" t="s">
        <v>162</v>
      </c>
      <c r="E11152" s="199" t="s">
        <v>165</v>
      </c>
      <c r="F11152" s="200"/>
      <c r="G11152" s="200"/>
      <c r="H11152" s="200"/>
      <c r="I11152" s="200">
        <v>45961</v>
      </c>
      <c r="J11152" s="143">
        <f t="shared" si="174"/>
        <v>45961</v>
      </c>
      <c r="K11152" s="202">
        <v>4</v>
      </c>
      <c r="L11152" s="285" t="s">
        <v>12766</v>
      </c>
      <c r="M11152" s="223"/>
      <c r="N11152" s="203"/>
      <c r="O11152" s="222" t="s">
        <v>326</v>
      </c>
    </row>
    <row r="11153" spans="1:15" ht="29.25" customHeight="1">
      <c r="A11153" s="221" t="s">
        <v>2861</v>
      </c>
      <c r="B11153" s="221" t="s">
        <v>933</v>
      </c>
      <c r="C11153" s="222" t="s">
        <v>262</v>
      </c>
      <c r="D11153" s="222" t="s">
        <v>162</v>
      </c>
      <c r="E11153" s="199" t="s">
        <v>171</v>
      </c>
      <c r="F11153" s="200"/>
      <c r="G11153" s="200"/>
      <c r="H11153" s="200"/>
      <c r="I11153" s="200">
        <v>45961</v>
      </c>
      <c r="J11153" s="143">
        <f t="shared" si="174"/>
        <v>45961</v>
      </c>
      <c r="K11153" s="202">
        <v>4</v>
      </c>
      <c r="L11153" s="284" t="s">
        <v>12767</v>
      </c>
      <c r="M11153" s="223"/>
      <c r="N11153" s="203"/>
      <c r="O11153" s="222" t="s">
        <v>326</v>
      </c>
    </row>
    <row r="11154" spans="1:15" ht="29.25" customHeight="1">
      <c r="A11154" s="221" t="s">
        <v>2861</v>
      </c>
      <c r="B11154" s="221" t="s">
        <v>933</v>
      </c>
      <c r="C11154" s="222" t="s">
        <v>262</v>
      </c>
      <c r="D11154" s="222" t="s">
        <v>162</v>
      </c>
      <c r="E11154" s="199" t="s">
        <v>171</v>
      </c>
      <c r="F11154" s="200"/>
      <c r="G11154" s="200"/>
      <c r="H11154" s="200"/>
      <c r="I11154" s="200">
        <v>45964</v>
      </c>
      <c r="J11154" s="143">
        <f t="shared" si="174"/>
        <v>45964</v>
      </c>
      <c r="K11154" s="202">
        <v>8</v>
      </c>
      <c r="L11154" s="284" t="s">
        <v>12768</v>
      </c>
      <c r="M11154" s="223"/>
      <c r="N11154" s="203"/>
      <c r="O11154" s="222" t="s">
        <v>326</v>
      </c>
    </row>
    <row r="11155" spans="1:15" ht="29.25" customHeight="1">
      <c r="A11155" s="221" t="s">
        <v>2861</v>
      </c>
      <c r="B11155" s="221" t="s">
        <v>933</v>
      </c>
      <c r="C11155" s="222" t="s">
        <v>262</v>
      </c>
      <c r="D11155" s="222" t="s">
        <v>162</v>
      </c>
      <c r="E11155" s="199" t="s">
        <v>171</v>
      </c>
      <c r="F11155" s="200"/>
      <c r="G11155" s="200"/>
      <c r="H11155" s="200"/>
      <c r="I11155" s="200">
        <v>45965</v>
      </c>
      <c r="J11155" s="143">
        <f t="shared" si="174"/>
        <v>45965</v>
      </c>
      <c r="K11155" s="202">
        <v>8</v>
      </c>
      <c r="L11155" s="284" t="s">
        <v>12769</v>
      </c>
      <c r="M11155" s="223"/>
      <c r="N11155" s="203"/>
      <c r="O11155" s="222" t="s">
        <v>326</v>
      </c>
    </row>
    <row r="11156" spans="1:15" ht="29.25" customHeight="1">
      <c r="A11156" s="221" t="s">
        <v>2861</v>
      </c>
      <c r="B11156" s="221" t="s">
        <v>933</v>
      </c>
      <c r="C11156" s="222" t="s">
        <v>262</v>
      </c>
      <c r="D11156" s="222" t="s">
        <v>162</v>
      </c>
      <c r="E11156" s="199" t="s">
        <v>165</v>
      </c>
      <c r="F11156" s="200"/>
      <c r="G11156" s="200"/>
      <c r="H11156" s="200"/>
      <c r="I11156" s="200">
        <v>45966</v>
      </c>
      <c r="J11156" s="143">
        <f t="shared" si="174"/>
        <v>45966</v>
      </c>
      <c r="K11156" s="202">
        <v>4</v>
      </c>
      <c r="L11156" s="285" t="s">
        <v>12770</v>
      </c>
      <c r="M11156" s="223"/>
      <c r="N11156" s="203"/>
      <c r="O11156" s="222" t="s">
        <v>326</v>
      </c>
    </row>
    <row r="11157" spans="1:15" ht="29.25" customHeight="1">
      <c r="A11157" s="221" t="s">
        <v>2861</v>
      </c>
      <c r="B11157" s="221" t="s">
        <v>933</v>
      </c>
      <c r="C11157" s="222" t="s">
        <v>262</v>
      </c>
      <c r="D11157" s="222" t="s">
        <v>162</v>
      </c>
      <c r="E11157" s="199" t="s">
        <v>171</v>
      </c>
      <c r="F11157" s="200"/>
      <c r="G11157" s="200"/>
      <c r="H11157" s="200"/>
      <c r="I11157" s="200">
        <v>45966</v>
      </c>
      <c r="J11157" s="143">
        <f t="shared" si="174"/>
        <v>45966</v>
      </c>
      <c r="K11157" s="202">
        <v>1</v>
      </c>
      <c r="L11157" s="284" t="s">
        <v>12771</v>
      </c>
      <c r="M11157" s="223"/>
      <c r="N11157" s="203"/>
      <c r="O11157" s="222" t="s">
        <v>326</v>
      </c>
    </row>
    <row r="11158" spans="1:15" ht="29.25" customHeight="1">
      <c r="A11158" s="221" t="s">
        <v>2861</v>
      </c>
      <c r="B11158" s="221" t="s">
        <v>933</v>
      </c>
      <c r="C11158" s="222" t="s">
        <v>262</v>
      </c>
      <c r="D11158" s="222" t="s">
        <v>162</v>
      </c>
      <c r="E11158" s="199" t="s">
        <v>163</v>
      </c>
      <c r="F11158" s="200" t="s">
        <v>12277</v>
      </c>
      <c r="G11158" s="200" t="s">
        <v>12278</v>
      </c>
      <c r="H11158" s="200" t="s">
        <v>418</v>
      </c>
      <c r="I11158" s="200">
        <v>45966</v>
      </c>
      <c r="J11158" s="143">
        <f t="shared" si="174"/>
        <v>45966</v>
      </c>
      <c r="K11158" s="202">
        <v>3</v>
      </c>
      <c r="L11158" s="285" t="s">
        <v>12772</v>
      </c>
      <c r="M11158" s="223"/>
      <c r="N11158" s="203">
        <v>0.6</v>
      </c>
      <c r="O11158" s="222" t="s">
        <v>943</v>
      </c>
    </row>
    <row r="11159" spans="1:15" ht="29.25" customHeight="1">
      <c r="A11159" s="221" t="s">
        <v>2861</v>
      </c>
      <c r="B11159" s="221" t="s">
        <v>933</v>
      </c>
      <c r="C11159" s="222" t="s">
        <v>262</v>
      </c>
      <c r="D11159" s="222" t="s">
        <v>162</v>
      </c>
      <c r="E11159" s="199" t="s">
        <v>178</v>
      </c>
      <c r="F11159" s="200"/>
      <c r="G11159" s="200"/>
      <c r="H11159" s="200"/>
      <c r="I11159" s="200">
        <v>45967</v>
      </c>
      <c r="J11159" s="143">
        <f t="shared" si="174"/>
        <v>45967</v>
      </c>
      <c r="K11159" s="202">
        <v>1</v>
      </c>
      <c r="L11159" s="285" t="s">
        <v>218</v>
      </c>
      <c r="M11159" s="223"/>
      <c r="N11159" s="203"/>
      <c r="O11159" s="222" t="s">
        <v>326</v>
      </c>
    </row>
    <row r="11160" spans="1:15" ht="29.25" customHeight="1">
      <c r="A11160" s="221" t="s">
        <v>2861</v>
      </c>
      <c r="B11160" s="221" t="s">
        <v>933</v>
      </c>
      <c r="C11160" s="222" t="s">
        <v>262</v>
      </c>
      <c r="D11160" s="222" t="s">
        <v>162</v>
      </c>
      <c r="E11160" s="199" t="s">
        <v>171</v>
      </c>
      <c r="F11160" s="200"/>
      <c r="G11160" s="200"/>
      <c r="H11160" s="200"/>
      <c r="I11160" s="200">
        <v>45967</v>
      </c>
      <c r="J11160" s="143">
        <f t="shared" si="174"/>
        <v>45967</v>
      </c>
      <c r="K11160" s="202">
        <v>6</v>
      </c>
      <c r="L11160" s="284" t="s">
        <v>12946</v>
      </c>
      <c r="M11160" s="223"/>
      <c r="N11160" s="203"/>
      <c r="O11160" s="222" t="s">
        <v>326</v>
      </c>
    </row>
    <row r="11161" spans="1:15" ht="29.25" customHeight="1">
      <c r="A11161" s="221" t="s">
        <v>2861</v>
      </c>
      <c r="B11161" s="221" t="s">
        <v>933</v>
      </c>
      <c r="C11161" s="222" t="s">
        <v>262</v>
      </c>
      <c r="D11161" s="222" t="s">
        <v>162</v>
      </c>
      <c r="E11161" s="199" t="s">
        <v>163</v>
      </c>
      <c r="F11161" s="200" t="s">
        <v>5526</v>
      </c>
      <c r="G11161" s="200" t="s">
        <v>6524</v>
      </c>
      <c r="H11161" s="200" t="s">
        <v>2731</v>
      </c>
      <c r="I11161" s="200">
        <v>45967</v>
      </c>
      <c r="J11161" s="143">
        <f t="shared" si="174"/>
        <v>45967</v>
      </c>
      <c r="K11161" s="202">
        <v>1</v>
      </c>
      <c r="L11161" s="284" t="s">
        <v>12945</v>
      </c>
      <c r="M11161" s="223"/>
      <c r="N11161" s="203">
        <v>2.6749999999999998</v>
      </c>
      <c r="O11161" s="222" t="s">
        <v>940</v>
      </c>
    </row>
    <row r="11162" spans="1:15" ht="29.25" customHeight="1">
      <c r="A11162" s="221" t="s">
        <v>2861</v>
      </c>
      <c r="B11162" s="221" t="s">
        <v>933</v>
      </c>
      <c r="C11162" s="222" t="s">
        <v>262</v>
      </c>
      <c r="D11162" s="222" t="s">
        <v>162</v>
      </c>
      <c r="E11162" s="199" t="s">
        <v>171</v>
      </c>
      <c r="F11162" s="200"/>
      <c r="G11162" s="200"/>
      <c r="H11162" s="200"/>
      <c r="I11162" s="200">
        <v>45968</v>
      </c>
      <c r="J11162" s="143">
        <f t="shared" si="174"/>
        <v>45968</v>
      </c>
      <c r="K11162" s="202">
        <v>2</v>
      </c>
      <c r="L11162" s="284" t="s">
        <v>12948</v>
      </c>
      <c r="M11162" s="223"/>
      <c r="N11162" s="203"/>
      <c r="O11162" s="222" t="s">
        <v>326</v>
      </c>
    </row>
    <row r="11163" spans="1:15" ht="29.25" customHeight="1">
      <c r="A11163" s="221" t="s">
        <v>2861</v>
      </c>
      <c r="B11163" s="221" t="s">
        <v>933</v>
      </c>
      <c r="C11163" s="222" t="s">
        <v>262</v>
      </c>
      <c r="D11163" s="222" t="s">
        <v>162</v>
      </c>
      <c r="E11163" s="199" t="s">
        <v>163</v>
      </c>
      <c r="F11163" s="200" t="s">
        <v>5526</v>
      </c>
      <c r="G11163" s="200" t="s">
        <v>6524</v>
      </c>
      <c r="H11163" s="200" t="s">
        <v>2731</v>
      </c>
      <c r="I11163" s="200">
        <v>45968</v>
      </c>
      <c r="J11163" s="143">
        <f t="shared" si="174"/>
        <v>45968</v>
      </c>
      <c r="K11163" s="202">
        <v>5</v>
      </c>
      <c r="L11163" s="284" t="s">
        <v>12949</v>
      </c>
      <c r="M11163" s="223"/>
      <c r="N11163" s="203">
        <v>2.6749999999999998</v>
      </c>
      <c r="O11163" s="222" t="s">
        <v>940</v>
      </c>
    </row>
    <row r="11164" spans="1:15" ht="29.25" customHeight="1">
      <c r="A11164" s="221" t="s">
        <v>2861</v>
      </c>
      <c r="B11164" s="221" t="s">
        <v>933</v>
      </c>
      <c r="C11164" s="222" t="s">
        <v>262</v>
      </c>
      <c r="D11164" s="222" t="s">
        <v>162</v>
      </c>
      <c r="E11164" s="199" t="s">
        <v>163</v>
      </c>
      <c r="F11164" s="200" t="s">
        <v>12277</v>
      </c>
      <c r="G11164" s="200" t="s">
        <v>12278</v>
      </c>
      <c r="H11164" s="200" t="s">
        <v>418</v>
      </c>
      <c r="I11164" s="200">
        <v>45968</v>
      </c>
      <c r="J11164" s="143">
        <f t="shared" si="174"/>
        <v>45968</v>
      </c>
      <c r="K11164" s="202">
        <v>1</v>
      </c>
      <c r="L11164" s="284" t="s">
        <v>12947</v>
      </c>
      <c r="M11164" s="223"/>
      <c r="N11164" s="203">
        <v>0.6</v>
      </c>
      <c r="O11164" s="222" t="s">
        <v>943</v>
      </c>
    </row>
    <row r="11165" spans="1:15" ht="29.25" customHeight="1">
      <c r="A11165" s="221" t="s">
        <v>2861</v>
      </c>
      <c r="B11165" s="221" t="s">
        <v>933</v>
      </c>
      <c r="C11165" s="222" t="s">
        <v>262</v>
      </c>
      <c r="D11165" s="222" t="s">
        <v>162</v>
      </c>
      <c r="E11165" s="199" t="s">
        <v>165</v>
      </c>
      <c r="F11165" s="200"/>
      <c r="G11165" s="200"/>
      <c r="H11165" s="200"/>
      <c r="I11165" s="200">
        <v>45971</v>
      </c>
      <c r="J11165" s="143">
        <f t="shared" si="174"/>
        <v>45971</v>
      </c>
      <c r="K11165" s="202">
        <v>8</v>
      </c>
      <c r="L11165" s="284" t="s">
        <v>13124</v>
      </c>
      <c r="M11165" s="223"/>
      <c r="N11165" s="203"/>
      <c r="O11165" s="222" t="s">
        <v>326</v>
      </c>
    </row>
    <row r="11166" spans="1:15" ht="29.25" customHeight="1">
      <c r="A11166" s="221" t="s">
        <v>2861</v>
      </c>
      <c r="B11166" s="221" t="s">
        <v>933</v>
      </c>
      <c r="C11166" s="222" t="s">
        <v>262</v>
      </c>
      <c r="D11166" s="222" t="s">
        <v>162</v>
      </c>
      <c r="E11166" s="199" t="s">
        <v>165</v>
      </c>
      <c r="F11166" s="200"/>
      <c r="G11166" s="200"/>
      <c r="H11166" s="200"/>
      <c r="I11166" s="200">
        <v>45972</v>
      </c>
      <c r="J11166" s="143">
        <f t="shared" si="174"/>
        <v>45972</v>
      </c>
      <c r="K11166" s="202">
        <v>8</v>
      </c>
      <c r="L11166" s="284" t="s">
        <v>13124</v>
      </c>
      <c r="M11166" s="223"/>
      <c r="N11166" s="203"/>
      <c r="O11166" s="222" t="s">
        <v>326</v>
      </c>
    </row>
    <row r="11167" spans="1:15" ht="29.25" customHeight="1">
      <c r="A11167" s="221" t="s">
        <v>2861</v>
      </c>
      <c r="B11167" s="221" t="s">
        <v>933</v>
      </c>
      <c r="C11167" s="222" t="s">
        <v>262</v>
      </c>
      <c r="D11167" s="222" t="s">
        <v>162</v>
      </c>
      <c r="E11167" s="199" t="s">
        <v>165</v>
      </c>
      <c r="F11167" s="200"/>
      <c r="G11167" s="200"/>
      <c r="H11167" s="200"/>
      <c r="I11167" s="200">
        <v>45973</v>
      </c>
      <c r="J11167" s="143">
        <f t="shared" si="174"/>
        <v>45973</v>
      </c>
      <c r="K11167" s="202">
        <v>8</v>
      </c>
      <c r="L11167" s="284" t="s">
        <v>13124</v>
      </c>
      <c r="M11167" s="223"/>
      <c r="N11167" s="203"/>
      <c r="O11167" s="222" t="s">
        <v>326</v>
      </c>
    </row>
    <row r="11168" spans="1:15" ht="29.25" customHeight="1">
      <c r="A11168" s="221" t="s">
        <v>2861</v>
      </c>
      <c r="B11168" s="221" t="s">
        <v>933</v>
      </c>
      <c r="C11168" s="222" t="s">
        <v>262</v>
      </c>
      <c r="D11168" s="222" t="s">
        <v>162</v>
      </c>
      <c r="E11168" s="199" t="s">
        <v>165</v>
      </c>
      <c r="F11168" s="200"/>
      <c r="G11168" s="200"/>
      <c r="H11168" s="200"/>
      <c r="I11168" s="200">
        <v>45974</v>
      </c>
      <c r="J11168" s="143">
        <f t="shared" si="174"/>
        <v>45974</v>
      </c>
      <c r="K11168" s="202">
        <v>8</v>
      </c>
      <c r="L11168" s="284" t="s">
        <v>13124</v>
      </c>
      <c r="M11168" s="223"/>
      <c r="N11168" s="203"/>
      <c r="O11168" s="222" t="s">
        <v>326</v>
      </c>
    </row>
    <row r="11169" spans="1:15" ht="29.25" customHeight="1">
      <c r="A11169" s="221" t="s">
        <v>2861</v>
      </c>
      <c r="B11169" s="221" t="s">
        <v>933</v>
      </c>
      <c r="C11169" s="222" t="s">
        <v>262</v>
      </c>
      <c r="D11169" s="222" t="s">
        <v>162</v>
      </c>
      <c r="E11169" s="199" t="s">
        <v>165</v>
      </c>
      <c r="F11169" s="200"/>
      <c r="G11169" s="200"/>
      <c r="H11169" s="200"/>
      <c r="I11169" s="200">
        <v>45975</v>
      </c>
      <c r="J11169" s="143">
        <f t="shared" si="174"/>
        <v>45975</v>
      </c>
      <c r="K11169" s="202">
        <v>8</v>
      </c>
      <c r="L11169" s="284" t="s">
        <v>13124</v>
      </c>
      <c r="M11169" s="223"/>
      <c r="N11169" s="203"/>
      <c r="O11169" s="222" t="s">
        <v>326</v>
      </c>
    </row>
    <row r="11170" spans="1:15" ht="29.25" customHeight="1">
      <c r="A11170" s="221" t="s">
        <v>2861</v>
      </c>
      <c r="B11170" s="221" t="s">
        <v>933</v>
      </c>
      <c r="C11170" s="222" t="s">
        <v>262</v>
      </c>
      <c r="D11170" s="222" t="s">
        <v>162</v>
      </c>
      <c r="E11170" s="199" t="s">
        <v>171</v>
      </c>
      <c r="F11170" s="200"/>
      <c r="G11170" s="200"/>
      <c r="H11170" s="200"/>
      <c r="I11170" s="200">
        <v>45978</v>
      </c>
      <c r="J11170" s="143">
        <f t="shared" si="174"/>
        <v>45978</v>
      </c>
      <c r="K11170" s="202">
        <v>8</v>
      </c>
      <c r="L11170" s="284" t="s">
        <v>13125</v>
      </c>
      <c r="M11170" s="223"/>
      <c r="N11170" s="203"/>
      <c r="O11170" s="222" t="s">
        <v>326</v>
      </c>
    </row>
    <row r="11171" spans="1:15" ht="29.25" customHeight="1">
      <c r="A11171" s="221" t="s">
        <v>2861</v>
      </c>
      <c r="B11171" s="221" t="s">
        <v>933</v>
      </c>
      <c r="C11171" s="222" t="s">
        <v>262</v>
      </c>
      <c r="D11171" s="222" t="s">
        <v>162</v>
      </c>
      <c r="E11171" s="199" t="s">
        <v>171</v>
      </c>
      <c r="F11171" s="200"/>
      <c r="G11171" s="200"/>
      <c r="H11171" s="200"/>
      <c r="I11171" s="200">
        <v>45979</v>
      </c>
      <c r="J11171" s="143">
        <f t="shared" si="174"/>
        <v>45979</v>
      </c>
      <c r="K11171" s="202">
        <v>8</v>
      </c>
      <c r="L11171" s="284" t="s">
        <v>13126</v>
      </c>
      <c r="M11171" s="223"/>
      <c r="N11171" s="203"/>
      <c r="O11171" s="222" t="s">
        <v>326</v>
      </c>
    </row>
    <row r="11172" spans="1:15" ht="29.25" customHeight="1">
      <c r="A11172" s="221" t="s">
        <v>2861</v>
      </c>
      <c r="B11172" s="221" t="s">
        <v>933</v>
      </c>
      <c r="C11172" s="222" t="s">
        <v>262</v>
      </c>
      <c r="D11172" s="222" t="s">
        <v>162</v>
      </c>
      <c r="E11172" s="199" t="s">
        <v>166</v>
      </c>
      <c r="F11172" s="200"/>
      <c r="G11172" s="200"/>
      <c r="H11172" s="200"/>
      <c r="I11172" s="200">
        <v>45980</v>
      </c>
      <c r="J11172" s="143">
        <f t="shared" si="174"/>
        <v>45980</v>
      </c>
      <c r="K11172" s="202">
        <v>0.5</v>
      </c>
      <c r="L11172" s="285" t="s">
        <v>216</v>
      </c>
      <c r="M11172" s="223"/>
      <c r="N11172" s="203"/>
      <c r="O11172" s="222" t="s">
        <v>326</v>
      </c>
    </row>
    <row r="11173" spans="1:15" ht="29.25" customHeight="1">
      <c r="A11173" s="221" t="s">
        <v>2861</v>
      </c>
      <c r="B11173" s="221" t="s">
        <v>933</v>
      </c>
      <c r="C11173" s="222" t="s">
        <v>262</v>
      </c>
      <c r="D11173" s="222" t="s">
        <v>162</v>
      </c>
      <c r="E11173" s="199" t="s">
        <v>171</v>
      </c>
      <c r="F11173" s="200"/>
      <c r="G11173" s="200"/>
      <c r="H11173" s="200"/>
      <c r="I11173" s="200">
        <v>45980</v>
      </c>
      <c r="J11173" s="143">
        <f t="shared" si="174"/>
        <v>45980</v>
      </c>
      <c r="K11173" s="202">
        <v>7.5</v>
      </c>
      <c r="L11173" s="284" t="s">
        <v>13127</v>
      </c>
      <c r="M11173" s="223"/>
      <c r="N11173" s="203"/>
      <c r="O11173" s="222" t="s">
        <v>326</v>
      </c>
    </row>
    <row r="11174" spans="1:15" ht="29.25" customHeight="1">
      <c r="A11174" s="221" t="s">
        <v>2861</v>
      </c>
      <c r="B11174" s="221" t="s">
        <v>933</v>
      </c>
      <c r="C11174" s="222" t="s">
        <v>262</v>
      </c>
      <c r="D11174" s="222" t="s">
        <v>162</v>
      </c>
      <c r="E11174" s="199" t="s">
        <v>165</v>
      </c>
      <c r="F11174" s="200"/>
      <c r="G11174" s="200"/>
      <c r="H11174" s="200"/>
      <c r="I11174" s="200">
        <v>45981</v>
      </c>
      <c r="J11174" s="143">
        <f t="shared" si="174"/>
        <v>45981</v>
      </c>
      <c r="K11174" s="202">
        <v>4</v>
      </c>
      <c r="L11174" s="285" t="s">
        <v>13313</v>
      </c>
      <c r="M11174" s="223"/>
      <c r="N11174" s="203"/>
      <c r="O11174" s="222" t="s">
        <v>326</v>
      </c>
    </row>
    <row r="11175" spans="1:15" ht="29.25" customHeight="1">
      <c r="A11175" s="221" t="s">
        <v>2861</v>
      </c>
      <c r="B11175" s="221" t="s">
        <v>933</v>
      </c>
      <c r="C11175" s="222" t="s">
        <v>262</v>
      </c>
      <c r="D11175" s="222" t="s">
        <v>162</v>
      </c>
      <c r="E11175" s="199" t="s">
        <v>171</v>
      </c>
      <c r="F11175" s="200"/>
      <c r="G11175" s="200"/>
      <c r="H11175" s="200"/>
      <c r="I11175" s="200">
        <v>45981</v>
      </c>
      <c r="J11175" s="143">
        <f t="shared" si="174"/>
        <v>45981</v>
      </c>
      <c r="K11175" s="202">
        <v>4</v>
      </c>
      <c r="L11175" s="284" t="s">
        <v>13314</v>
      </c>
      <c r="M11175" s="223"/>
      <c r="N11175" s="203"/>
      <c r="O11175" s="222" t="s">
        <v>326</v>
      </c>
    </row>
    <row r="11176" spans="1:15" ht="29.25" customHeight="1">
      <c r="A11176" s="221" t="s">
        <v>2861</v>
      </c>
      <c r="B11176" s="221" t="s">
        <v>933</v>
      </c>
      <c r="C11176" s="222" t="s">
        <v>262</v>
      </c>
      <c r="D11176" s="222" t="s">
        <v>162</v>
      </c>
      <c r="E11176" s="199" t="s">
        <v>165</v>
      </c>
      <c r="F11176" s="200"/>
      <c r="G11176" s="200"/>
      <c r="H11176" s="200"/>
      <c r="I11176" s="200">
        <v>45982</v>
      </c>
      <c r="J11176" s="143">
        <f t="shared" si="174"/>
        <v>45982</v>
      </c>
      <c r="K11176" s="202">
        <v>8</v>
      </c>
      <c r="L11176" s="285" t="s">
        <v>13315</v>
      </c>
      <c r="M11176" s="223"/>
      <c r="N11176" s="203"/>
      <c r="O11176" s="222" t="s">
        <v>326</v>
      </c>
    </row>
    <row r="11177" spans="1:15" ht="29.25" customHeight="1">
      <c r="A11177" s="221" t="s">
        <v>2861</v>
      </c>
      <c r="B11177" s="221" t="s">
        <v>933</v>
      </c>
      <c r="C11177" s="222" t="s">
        <v>262</v>
      </c>
      <c r="D11177" s="222" t="s">
        <v>162</v>
      </c>
      <c r="E11177" s="199" t="s">
        <v>171</v>
      </c>
      <c r="F11177" s="200"/>
      <c r="G11177" s="200"/>
      <c r="H11177" s="200"/>
      <c r="I11177" s="200">
        <v>45985</v>
      </c>
      <c r="J11177" s="143">
        <f t="shared" si="174"/>
        <v>45985</v>
      </c>
      <c r="K11177" s="202">
        <v>8</v>
      </c>
      <c r="L11177" s="284" t="s">
        <v>13316</v>
      </c>
      <c r="M11177" s="223"/>
      <c r="N11177" s="203"/>
      <c r="O11177" s="222" t="s">
        <v>326</v>
      </c>
    </row>
    <row r="11178" spans="1:15" ht="29.25" customHeight="1">
      <c r="A11178" s="221" t="s">
        <v>2861</v>
      </c>
      <c r="B11178" s="221" t="s">
        <v>933</v>
      </c>
      <c r="C11178" s="222" t="s">
        <v>262</v>
      </c>
      <c r="D11178" s="222" t="s">
        <v>162</v>
      </c>
      <c r="E11178" s="199" t="s">
        <v>171</v>
      </c>
      <c r="F11178" s="200"/>
      <c r="G11178" s="200"/>
      <c r="H11178" s="200"/>
      <c r="I11178" s="200">
        <v>45986</v>
      </c>
      <c r="J11178" s="143">
        <f t="shared" si="174"/>
        <v>45986</v>
      </c>
      <c r="K11178" s="202">
        <v>8</v>
      </c>
      <c r="L11178" s="284" t="s">
        <v>13317</v>
      </c>
      <c r="M11178" s="223"/>
      <c r="N11178" s="203"/>
      <c r="O11178" s="222" t="s">
        <v>326</v>
      </c>
    </row>
    <row r="11179" spans="1:15" ht="29.25" customHeight="1">
      <c r="A11179" s="221" t="s">
        <v>2861</v>
      </c>
      <c r="B11179" s="221" t="s">
        <v>933</v>
      </c>
      <c r="C11179" s="222" t="s">
        <v>262</v>
      </c>
      <c r="D11179" s="222" t="s">
        <v>162</v>
      </c>
      <c r="E11179" s="199" t="s">
        <v>171</v>
      </c>
      <c r="F11179" s="200"/>
      <c r="G11179" s="200"/>
      <c r="H11179" s="200"/>
      <c r="I11179" s="200">
        <v>45987</v>
      </c>
      <c r="J11179" s="143">
        <f t="shared" si="174"/>
        <v>45987</v>
      </c>
      <c r="K11179" s="202">
        <v>8</v>
      </c>
      <c r="L11179" s="284" t="s">
        <v>13318</v>
      </c>
      <c r="M11179" s="223"/>
      <c r="N11179" s="203"/>
      <c r="O11179" s="222" t="s">
        <v>326</v>
      </c>
    </row>
    <row r="11180" spans="1:15" ht="29.25" customHeight="1">
      <c r="A11180" s="221" t="s">
        <v>2861</v>
      </c>
      <c r="B11180" s="221" t="s">
        <v>933</v>
      </c>
      <c r="C11180" s="222" t="s">
        <v>262</v>
      </c>
      <c r="D11180" s="222" t="s">
        <v>162</v>
      </c>
      <c r="E11180" s="199" t="s">
        <v>171</v>
      </c>
      <c r="F11180" s="200"/>
      <c r="G11180" s="200"/>
      <c r="H11180" s="200"/>
      <c r="I11180" s="200">
        <v>45988</v>
      </c>
      <c r="J11180" s="143">
        <f t="shared" si="174"/>
        <v>45988</v>
      </c>
      <c r="K11180" s="202">
        <v>7</v>
      </c>
      <c r="L11180" s="284" t="s">
        <v>13490</v>
      </c>
      <c r="M11180" s="223"/>
      <c r="N11180" s="203"/>
      <c r="O11180" s="222" t="s">
        <v>326</v>
      </c>
    </row>
    <row r="11181" spans="1:15" ht="29.25" customHeight="1">
      <c r="A11181" s="221" t="s">
        <v>2861</v>
      </c>
      <c r="B11181" s="221" t="s">
        <v>933</v>
      </c>
      <c r="C11181" s="222" t="s">
        <v>262</v>
      </c>
      <c r="D11181" s="222" t="s">
        <v>162</v>
      </c>
      <c r="E11181" s="199" t="s">
        <v>178</v>
      </c>
      <c r="F11181" s="200"/>
      <c r="G11181" s="200"/>
      <c r="H11181" s="200"/>
      <c r="I11181" s="200">
        <v>45988</v>
      </c>
      <c r="J11181" s="143">
        <f t="shared" si="174"/>
        <v>45988</v>
      </c>
      <c r="K11181" s="202">
        <v>1</v>
      </c>
      <c r="L11181" s="285" t="s">
        <v>218</v>
      </c>
      <c r="M11181" s="223"/>
      <c r="N11181" s="203"/>
      <c r="O11181" s="222" t="s">
        <v>326</v>
      </c>
    </row>
    <row r="11182" spans="1:15" ht="29.25" customHeight="1">
      <c r="A11182" s="221" t="s">
        <v>2861</v>
      </c>
      <c r="B11182" s="221" t="s">
        <v>933</v>
      </c>
      <c r="C11182" s="222" t="s">
        <v>262</v>
      </c>
      <c r="D11182" s="222" t="s">
        <v>162</v>
      </c>
      <c r="E11182" s="199" t="s">
        <v>171</v>
      </c>
      <c r="F11182" s="200"/>
      <c r="G11182" s="200"/>
      <c r="H11182" s="200"/>
      <c r="I11182" s="200">
        <v>45989</v>
      </c>
      <c r="J11182" s="143">
        <f t="shared" si="174"/>
        <v>45989</v>
      </c>
      <c r="K11182" s="202">
        <v>8</v>
      </c>
      <c r="L11182" s="284" t="s">
        <v>13491</v>
      </c>
      <c r="M11182" s="223"/>
      <c r="N11182" s="203"/>
      <c r="O11182" s="222" t="s">
        <v>326</v>
      </c>
    </row>
    <row r="11183" spans="1:15" ht="29.25" customHeight="1">
      <c r="A11183" s="221" t="s">
        <v>2861</v>
      </c>
      <c r="B11183" s="221" t="s">
        <v>933</v>
      </c>
      <c r="C11183" s="222" t="s">
        <v>262</v>
      </c>
      <c r="D11183" s="222" t="s">
        <v>162</v>
      </c>
      <c r="E11183" s="199" t="s">
        <v>171</v>
      </c>
      <c r="F11183" s="200"/>
      <c r="G11183" s="200"/>
      <c r="H11183" s="200"/>
      <c r="I11183" s="200">
        <v>45992</v>
      </c>
      <c r="J11183" s="143">
        <f t="shared" si="174"/>
        <v>45992</v>
      </c>
      <c r="K11183" s="202">
        <v>8</v>
      </c>
      <c r="L11183" s="284" t="s">
        <v>13492</v>
      </c>
      <c r="M11183" s="223"/>
      <c r="N11183" s="203"/>
      <c r="O11183" s="222" t="s">
        <v>326</v>
      </c>
    </row>
    <row r="11184" spans="1:15" ht="29.25" customHeight="1">
      <c r="A11184" s="221" t="s">
        <v>2861</v>
      </c>
      <c r="B11184" s="221" t="s">
        <v>933</v>
      </c>
      <c r="C11184" s="222" t="s">
        <v>262</v>
      </c>
      <c r="D11184" s="222" t="s">
        <v>162</v>
      </c>
      <c r="E11184" s="199" t="s">
        <v>171</v>
      </c>
      <c r="F11184" s="200"/>
      <c r="G11184" s="200"/>
      <c r="H11184" s="200"/>
      <c r="I11184" s="200">
        <v>45993</v>
      </c>
      <c r="J11184" s="143">
        <f t="shared" si="174"/>
        <v>45993</v>
      </c>
      <c r="K11184" s="202">
        <v>8</v>
      </c>
      <c r="L11184" s="284" t="s">
        <v>13493</v>
      </c>
      <c r="M11184" s="223"/>
      <c r="N11184" s="203"/>
      <c r="O11184" s="222" t="s">
        <v>326</v>
      </c>
    </row>
    <row r="11185" spans="1:15" ht="29.25" customHeight="1">
      <c r="A11185" s="221" t="s">
        <v>2861</v>
      </c>
      <c r="B11185" s="221" t="s">
        <v>933</v>
      </c>
      <c r="C11185" s="222" t="s">
        <v>262</v>
      </c>
      <c r="D11185" s="222" t="s">
        <v>162</v>
      </c>
      <c r="E11185" s="199" t="s">
        <v>171</v>
      </c>
      <c r="F11185" s="200"/>
      <c r="G11185" s="200"/>
      <c r="H11185" s="200"/>
      <c r="I11185" s="200">
        <v>45994</v>
      </c>
      <c r="J11185" s="143">
        <f t="shared" si="174"/>
        <v>45994</v>
      </c>
      <c r="K11185" s="202">
        <v>8</v>
      </c>
      <c r="L11185" s="284" t="s">
        <v>13494</v>
      </c>
      <c r="M11185" s="223"/>
      <c r="N11185" s="203"/>
      <c r="O11185" s="222" t="s">
        <v>326</v>
      </c>
    </row>
    <row r="11186" spans="1:15" ht="29.25" customHeight="1">
      <c r="A11186" s="221" t="s">
        <v>2861</v>
      </c>
      <c r="B11186" s="221" t="s">
        <v>933</v>
      </c>
      <c r="C11186" s="222" t="s">
        <v>262</v>
      </c>
      <c r="D11186" s="222" t="s">
        <v>162</v>
      </c>
      <c r="E11186" s="199" t="s">
        <v>171</v>
      </c>
      <c r="F11186" s="200"/>
      <c r="G11186" s="200"/>
      <c r="H11186" s="200"/>
      <c r="I11186" s="200">
        <v>45995</v>
      </c>
      <c r="J11186" s="143">
        <f t="shared" si="174"/>
        <v>45995</v>
      </c>
      <c r="K11186" s="202">
        <v>8</v>
      </c>
      <c r="L11186" s="284" t="s">
        <v>13677</v>
      </c>
      <c r="M11186" s="223"/>
      <c r="N11186" s="203"/>
      <c r="O11186" s="222" t="s">
        <v>326</v>
      </c>
    </row>
    <row r="11187" spans="1:15" ht="29.25" customHeight="1">
      <c r="A11187" s="221" t="s">
        <v>2861</v>
      </c>
      <c r="B11187" s="221" t="s">
        <v>933</v>
      </c>
      <c r="C11187" s="222" t="s">
        <v>262</v>
      </c>
      <c r="D11187" s="222" t="s">
        <v>162</v>
      </c>
      <c r="E11187" s="199" t="s">
        <v>171</v>
      </c>
      <c r="F11187" s="200"/>
      <c r="G11187" s="200"/>
      <c r="H11187" s="200"/>
      <c r="I11187" s="200">
        <v>45996</v>
      </c>
      <c r="J11187" s="143">
        <f t="shared" si="174"/>
        <v>45996</v>
      </c>
      <c r="K11187" s="202">
        <v>8</v>
      </c>
      <c r="L11187" s="284" t="s">
        <v>13678</v>
      </c>
      <c r="M11187" s="223"/>
      <c r="N11187" s="203"/>
      <c r="O11187" s="222" t="s">
        <v>326</v>
      </c>
    </row>
    <row r="11188" spans="1:15" ht="29.25" customHeight="1">
      <c r="A11188" s="221" t="s">
        <v>2861</v>
      </c>
      <c r="B11188" s="221" t="s">
        <v>933</v>
      </c>
      <c r="C11188" s="222" t="s">
        <v>262</v>
      </c>
      <c r="D11188" s="222" t="s">
        <v>162</v>
      </c>
      <c r="E11188" s="199" t="s">
        <v>171</v>
      </c>
      <c r="F11188" s="200"/>
      <c r="G11188" s="200"/>
      <c r="H11188" s="200"/>
      <c r="I11188" s="200">
        <v>45999</v>
      </c>
      <c r="J11188" s="143">
        <f t="shared" si="174"/>
        <v>45999</v>
      </c>
      <c r="K11188" s="202">
        <v>8</v>
      </c>
      <c r="L11188" s="284" t="s">
        <v>13679</v>
      </c>
      <c r="M11188" s="223"/>
      <c r="N11188" s="203"/>
      <c r="O11188" s="222" t="s">
        <v>326</v>
      </c>
    </row>
    <row r="11189" spans="1:15" ht="29.25" customHeight="1">
      <c r="A11189" s="221" t="s">
        <v>2861</v>
      </c>
      <c r="B11189" s="221" t="s">
        <v>933</v>
      </c>
      <c r="C11189" s="222" t="s">
        <v>262</v>
      </c>
      <c r="D11189" s="222" t="s">
        <v>162</v>
      </c>
      <c r="E11189" s="199" t="s">
        <v>171</v>
      </c>
      <c r="F11189" s="200"/>
      <c r="G11189" s="200"/>
      <c r="H11189" s="200"/>
      <c r="I11189" s="200">
        <v>46000</v>
      </c>
      <c r="J11189" s="143">
        <f t="shared" si="174"/>
        <v>46000</v>
      </c>
      <c r="K11189" s="202">
        <v>8</v>
      </c>
      <c r="L11189" s="284" t="s">
        <v>13680</v>
      </c>
      <c r="M11189" s="223"/>
      <c r="N11189" s="203"/>
      <c r="O11189" s="222" t="s">
        <v>326</v>
      </c>
    </row>
    <row r="11190" spans="1:15" ht="29.25" customHeight="1">
      <c r="A11190" s="221" t="s">
        <v>2861</v>
      </c>
      <c r="B11190" s="221" t="s">
        <v>933</v>
      </c>
      <c r="C11190" s="222" t="s">
        <v>262</v>
      </c>
      <c r="D11190" s="222" t="s">
        <v>162</v>
      </c>
      <c r="E11190" s="199" t="s">
        <v>171</v>
      </c>
      <c r="F11190" s="200"/>
      <c r="G11190" s="200"/>
      <c r="H11190" s="200"/>
      <c r="I11190" s="200">
        <v>46001</v>
      </c>
      <c r="J11190" s="143">
        <f t="shared" si="174"/>
        <v>46001</v>
      </c>
      <c r="K11190" s="202">
        <v>8</v>
      </c>
      <c r="L11190" s="284" t="s">
        <v>14682</v>
      </c>
      <c r="M11190" s="223"/>
      <c r="N11190" s="203"/>
      <c r="O11190" s="222" t="s">
        <v>326</v>
      </c>
    </row>
    <row r="11191" spans="1:15" ht="29.25" customHeight="1">
      <c r="A11191" s="221" t="s">
        <v>2861</v>
      </c>
      <c r="B11191" s="221" t="s">
        <v>933</v>
      </c>
      <c r="C11191" s="222" t="s">
        <v>262</v>
      </c>
      <c r="D11191" s="222" t="s">
        <v>162</v>
      </c>
      <c r="E11191" s="199" t="s">
        <v>171</v>
      </c>
      <c r="F11191" s="200"/>
      <c r="G11191" s="200"/>
      <c r="H11191" s="200"/>
      <c r="I11191" s="200">
        <v>46002</v>
      </c>
      <c r="J11191" s="143">
        <f t="shared" si="174"/>
        <v>46002</v>
      </c>
      <c r="K11191" s="202">
        <v>7</v>
      </c>
      <c r="L11191" s="284" t="s">
        <v>14683</v>
      </c>
      <c r="M11191" s="223"/>
      <c r="N11191" s="203"/>
      <c r="O11191" s="222" t="s">
        <v>326</v>
      </c>
    </row>
    <row r="11192" spans="1:15" ht="29.25" customHeight="1">
      <c r="A11192" s="221" t="s">
        <v>2861</v>
      </c>
      <c r="B11192" s="221" t="s">
        <v>933</v>
      </c>
      <c r="C11192" s="222" t="s">
        <v>262</v>
      </c>
      <c r="D11192" s="222" t="s">
        <v>162</v>
      </c>
      <c r="E11192" s="199" t="s">
        <v>178</v>
      </c>
      <c r="F11192" s="200"/>
      <c r="G11192" s="200"/>
      <c r="H11192" s="200"/>
      <c r="I11192" s="200">
        <v>46002</v>
      </c>
      <c r="J11192" s="143">
        <f t="shared" si="174"/>
        <v>46002</v>
      </c>
      <c r="K11192" s="202">
        <v>1</v>
      </c>
      <c r="L11192" s="285" t="s">
        <v>218</v>
      </c>
      <c r="M11192" s="223"/>
      <c r="N11192" s="203"/>
      <c r="O11192" s="222" t="s">
        <v>326</v>
      </c>
    </row>
    <row r="11193" spans="1:15" ht="29.25" customHeight="1">
      <c r="A11193" s="221" t="s">
        <v>2861</v>
      </c>
      <c r="B11193" s="221" t="s">
        <v>933</v>
      </c>
      <c r="C11193" s="222" t="s">
        <v>262</v>
      </c>
      <c r="D11193" s="222" t="s">
        <v>162</v>
      </c>
      <c r="E11193" s="199" t="s">
        <v>171</v>
      </c>
      <c r="F11193" s="200"/>
      <c r="G11193" s="200"/>
      <c r="H11193" s="200"/>
      <c r="I11193" s="200">
        <v>46003</v>
      </c>
      <c r="J11193" s="143">
        <f t="shared" si="174"/>
        <v>46003</v>
      </c>
      <c r="K11193" s="202">
        <v>8</v>
      </c>
      <c r="L11193" s="284" t="s">
        <v>14684</v>
      </c>
      <c r="M11193" s="223"/>
      <c r="N11193" s="203"/>
      <c r="O11193" s="222" t="s">
        <v>326</v>
      </c>
    </row>
    <row r="11194" spans="1:15" ht="29.25" customHeight="1">
      <c r="A11194" s="221" t="s">
        <v>2861</v>
      </c>
      <c r="B11194" s="221" t="s">
        <v>933</v>
      </c>
      <c r="C11194" s="222" t="s">
        <v>262</v>
      </c>
      <c r="D11194" s="222" t="s">
        <v>162</v>
      </c>
      <c r="E11194" s="199" t="s">
        <v>171</v>
      </c>
      <c r="F11194" s="200"/>
      <c r="G11194" s="200"/>
      <c r="H11194" s="200"/>
      <c r="I11194" s="200">
        <v>46006</v>
      </c>
      <c r="J11194" s="143">
        <f t="shared" si="174"/>
        <v>46006</v>
      </c>
      <c r="K11194" s="202">
        <v>8</v>
      </c>
      <c r="L11194" s="284" t="s">
        <v>14685</v>
      </c>
      <c r="M11194" s="223"/>
      <c r="N11194" s="203"/>
      <c r="O11194" s="222" t="s">
        <v>326</v>
      </c>
    </row>
    <row r="11195" spans="1:15" ht="29.25" customHeight="1">
      <c r="A11195" s="221" t="s">
        <v>2861</v>
      </c>
      <c r="B11195" s="221" t="s">
        <v>933</v>
      </c>
      <c r="C11195" s="222" t="s">
        <v>262</v>
      </c>
      <c r="D11195" s="222" t="s">
        <v>162</v>
      </c>
      <c r="E11195" s="199" t="s">
        <v>171</v>
      </c>
      <c r="F11195" s="200"/>
      <c r="G11195" s="200"/>
      <c r="H11195" s="200"/>
      <c r="I11195" s="200">
        <v>46007</v>
      </c>
      <c r="J11195" s="143">
        <f t="shared" si="174"/>
        <v>46007</v>
      </c>
      <c r="K11195" s="202">
        <v>8</v>
      </c>
      <c r="L11195" s="284" t="s">
        <v>14686</v>
      </c>
      <c r="M11195" s="223"/>
      <c r="N11195" s="203"/>
      <c r="O11195" s="222" t="s">
        <v>326</v>
      </c>
    </row>
    <row r="11196" spans="1:15" ht="29.25" customHeight="1">
      <c r="A11196" s="221" t="s">
        <v>2861</v>
      </c>
      <c r="B11196" s="221" t="s">
        <v>933</v>
      </c>
      <c r="C11196" s="222" t="s">
        <v>262</v>
      </c>
      <c r="D11196" s="222" t="s">
        <v>162</v>
      </c>
      <c r="E11196" s="199" t="s">
        <v>171</v>
      </c>
      <c r="F11196" s="200"/>
      <c r="G11196" s="200"/>
      <c r="H11196" s="200"/>
      <c r="I11196" s="200">
        <v>46008</v>
      </c>
      <c r="J11196" s="143">
        <f t="shared" si="174"/>
        <v>46008</v>
      </c>
      <c r="K11196" s="202">
        <v>8</v>
      </c>
      <c r="L11196" s="284" t="s">
        <v>14687</v>
      </c>
      <c r="M11196" s="223"/>
      <c r="N11196" s="203"/>
      <c r="O11196" s="222" t="s">
        <v>326</v>
      </c>
    </row>
    <row r="11197" spans="1:15" ht="29.25" customHeight="1">
      <c r="A11197" s="221" t="s">
        <v>2861</v>
      </c>
      <c r="B11197" s="221" t="s">
        <v>933</v>
      </c>
      <c r="C11197" s="222" t="s">
        <v>262</v>
      </c>
      <c r="D11197" s="222" t="s">
        <v>162</v>
      </c>
      <c r="E11197" s="199" t="s">
        <v>178</v>
      </c>
      <c r="F11197" s="200"/>
      <c r="G11197" s="200"/>
      <c r="H11197" s="200"/>
      <c r="I11197" s="200">
        <v>46009</v>
      </c>
      <c r="J11197" s="143">
        <f t="shared" si="174"/>
        <v>46009</v>
      </c>
      <c r="K11197" s="202">
        <v>1</v>
      </c>
      <c r="L11197" s="285" t="s">
        <v>218</v>
      </c>
      <c r="M11197" s="223"/>
      <c r="N11197" s="203"/>
      <c r="O11197" s="222" t="s">
        <v>326</v>
      </c>
    </row>
    <row r="11198" spans="1:15" ht="29.25" customHeight="1">
      <c r="A11198" s="221" t="s">
        <v>2861</v>
      </c>
      <c r="B11198" s="221" t="s">
        <v>933</v>
      </c>
      <c r="C11198" s="222" t="s">
        <v>262</v>
      </c>
      <c r="D11198" s="222" t="s">
        <v>162</v>
      </c>
      <c r="E11198" s="199" t="s">
        <v>171</v>
      </c>
      <c r="F11198" s="200"/>
      <c r="G11198" s="200"/>
      <c r="H11198" s="200"/>
      <c r="I11198" s="200">
        <v>46009</v>
      </c>
      <c r="J11198" s="143">
        <f t="shared" si="174"/>
        <v>46009</v>
      </c>
      <c r="K11198" s="202">
        <v>7</v>
      </c>
      <c r="L11198" s="284" t="s">
        <v>14688</v>
      </c>
      <c r="M11198" s="223"/>
      <c r="N11198" s="203"/>
      <c r="O11198" s="222" t="s">
        <v>326</v>
      </c>
    </row>
    <row r="11199" spans="1:15" ht="29.25" customHeight="1">
      <c r="A11199" s="221" t="s">
        <v>2861</v>
      </c>
      <c r="B11199" s="221" t="s">
        <v>933</v>
      </c>
      <c r="C11199" s="222" t="s">
        <v>262</v>
      </c>
      <c r="D11199" s="222" t="s">
        <v>162</v>
      </c>
      <c r="E11199" s="199" t="s">
        <v>171</v>
      </c>
      <c r="F11199" s="200"/>
      <c r="G11199" s="200"/>
      <c r="H11199" s="200"/>
      <c r="I11199" s="200">
        <v>46010</v>
      </c>
      <c r="J11199" s="143">
        <f t="shared" si="174"/>
        <v>46010</v>
      </c>
      <c r="K11199" s="202">
        <v>8</v>
      </c>
      <c r="L11199" s="284" t="s">
        <v>14689</v>
      </c>
      <c r="M11199" s="223"/>
      <c r="N11199" s="203"/>
      <c r="O11199" s="222" t="s">
        <v>326</v>
      </c>
    </row>
    <row r="11200" spans="1:15" ht="29.25" customHeight="1">
      <c r="A11200" s="221" t="s">
        <v>2861</v>
      </c>
      <c r="B11200" s="221" t="s">
        <v>933</v>
      </c>
      <c r="C11200" s="222" t="s">
        <v>262</v>
      </c>
      <c r="D11200" s="222" t="s">
        <v>162</v>
      </c>
      <c r="E11200" s="199" t="s">
        <v>171</v>
      </c>
      <c r="F11200" s="200"/>
      <c r="G11200" s="200"/>
      <c r="H11200" s="200"/>
      <c r="I11200" s="200">
        <v>46013</v>
      </c>
      <c r="J11200" s="143">
        <f t="shared" si="174"/>
        <v>46013</v>
      </c>
      <c r="K11200" s="202">
        <v>8</v>
      </c>
      <c r="L11200" s="284" t="s">
        <v>14690</v>
      </c>
      <c r="M11200" s="223"/>
      <c r="N11200" s="203"/>
      <c r="O11200" s="222" t="s">
        <v>326</v>
      </c>
    </row>
    <row r="11201" spans="1:15" ht="29.25" customHeight="1">
      <c r="A11201" s="221" t="s">
        <v>2861</v>
      </c>
      <c r="B11201" s="221" t="s">
        <v>933</v>
      </c>
      <c r="C11201" s="222" t="s">
        <v>262</v>
      </c>
      <c r="D11201" s="222" t="s">
        <v>162</v>
      </c>
      <c r="E11201" s="199" t="s">
        <v>171</v>
      </c>
      <c r="F11201" s="200"/>
      <c r="G11201" s="200"/>
      <c r="H11201" s="200"/>
      <c r="I11201" s="200">
        <v>46014</v>
      </c>
      <c r="J11201" s="143">
        <f t="shared" si="174"/>
        <v>46014</v>
      </c>
      <c r="K11201" s="202">
        <v>8</v>
      </c>
      <c r="L11201" s="284" t="s">
        <v>14691</v>
      </c>
      <c r="M11201" s="223"/>
      <c r="N11201" s="203"/>
      <c r="O11201" s="222" t="s">
        <v>326</v>
      </c>
    </row>
    <row r="11202" spans="1:15" ht="29.25" customHeight="1">
      <c r="A11202" s="221" t="s">
        <v>2861</v>
      </c>
      <c r="B11202" s="221" t="s">
        <v>933</v>
      </c>
      <c r="C11202" s="222" t="s">
        <v>262</v>
      </c>
      <c r="D11202" s="222" t="s">
        <v>162</v>
      </c>
      <c r="E11202" s="199" t="s">
        <v>171</v>
      </c>
      <c r="F11202" s="200"/>
      <c r="G11202" s="200"/>
      <c r="H11202" s="200"/>
      <c r="I11202" s="200">
        <v>46015</v>
      </c>
      <c r="J11202" s="143">
        <f t="shared" si="174"/>
        <v>46015</v>
      </c>
      <c r="K11202" s="202">
        <v>7</v>
      </c>
      <c r="L11202" s="284" t="s">
        <v>14904</v>
      </c>
      <c r="M11202" s="223"/>
      <c r="N11202" s="203"/>
      <c r="O11202" s="222" t="s">
        <v>326</v>
      </c>
    </row>
    <row r="11203" spans="1:15" ht="29.25" customHeight="1">
      <c r="A11203" s="221" t="s">
        <v>2861</v>
      </c>
      <c r="B11203" s="221" t="s">
        <v>933</v>
      </c>
      <c r="C11203" s="222" t="s">
        <v>262</v>
      </c>
      <c r="D11203" s="222" t="s">
        <v>162</v>
      </c>
      <c r="E11203" s="199" t="s">
        <v>166</v>
      </c>
      <c r="F11203" s="200"/>
      <c r="G11203" s="200"/>
      <c r="H11203" s="200"/>
      <c r="I11203" s="200">
        <v>46015</v>
      </c>
      <c r="J11203" s="143">
        <f t="shared" ref="J11203:J11266" si="175">I11203</f>
        <v>46015</v>
      </c>
      <c r="K11203" s="202">
        <v>1</v>
      </c>
      <c r="L11203" s="285" t="s">
        <v>216</v>
      </c>
      <c r="M11203" s="223"/>
      <c r="N11203" s="203"/>
      <c r="O11203" s="222" t="s">
        <v>326</v>
      </c>
    </row>
    <row r="11204" spans="1:15" ht="29.25" customHeight="1">
      <c r="A11204" s="221" t="s">
        <v>2861</v>
      </c>
      <c r="B11204" s="221" t="s">
        <v>933</v>
      </c>
      <c r="C11204" s="222" t="s">
        <v>262</v>
      </c>
      <c r="D11204" s="222" t="s">
        <v>162</v>
      </c>
      <c r="E11204" s="199" t="s">
        <v>165</v>
      </c>
      <c r="F11204" s="200"/>
      <c r="G11204" s="200"/>
      <c r="H11204" s="200"/>
      <c r="I11204" s="200">
        <v>46017</v>
      </c>
      <c r="J11204" s="143">
        <f t="shared" si="175"/>
        <v>46017</v>
      </c>
      <c r="K11204" s="202">
        <v>8</v>
      </c>
      <c r="L11204" s="285" t="s">
        <v>14905</v>
      </c>
      <c r="M11204" s="223"/>
      <c r="N11204" s="203"/>
      <c r="O11204" s="222" t="s">
        <v>326</v>
      </c>
    </row>
    <row r="11205" spans="1:15" ht="29.25" customHeight="1">
      <c r="A11205" s="221" t="s">
        <v>2861</v>
      </c>
      <c r="B11205" s="221" t="s">
        <v>933</v>
      </c>
      <c r="C11205" s="222" t="s">
        <v>262</v>
      </c>
      <c r="D11205" s="222" t="s">
        <v>162</v>
      </c>
      <c r="E11205" s="199" t="s">
        <v>171</v>
      </c>
      <c r="F11205" s="200"/>
      <c r="G11205" s="200"/>
      <c r="H11205" s="200"/>
      <c r="I11205" s="200">
        <v>46020</v>
      </c>
      <c r="J11205" s="143">
        <f t="shared" si="175"/>
        <v>46020</v>
      </c>
      <c r="K11205" s="202">
        <v>8</v>
      </c>
      <c r="L11205" s="284" t="s">
        <v>14906</v>
      </c>
      <c r="M11205" s="223"/>
      <c r="N11205" s="203"/>
      <c r="O11205" s="222" t="s">
        <v>326</v>
      </c>
    </row>
    <row r="11206" spans="1:15" ht="29.25" customHeight="1">
      <c r="A11206" s="221" t="s">
        <v>2861</v>
      </c>
      <c r="B11206" s="221" t="s">
        <v>933</v>
      </c>
      <c r="C11206" s="222" t="s">
        <v>262</v>
      </c>
      <c r="D11206" s="222" t="s">
        <v>162</v>
      </c>
      <c r="E11206" s="199" t="s">
        <v>171</v>
      </c>
      <c r="F11206" s="200"/>
      <c r="G11206" s="200"/>
      <c r="H11206" s="200"/>
      <c r="I11206" s="200">
        <v>46021</v>
      </c>
      <c r="J11206" s="143">
        <f t="shared" si="175"/>
        <v>46021</v>
      </c>
      <c r="K11206" s="202">
        <v>8</v>
      </c>
      <c r="L11206" s="284" t="s">
        <v>14907</v>
      </c>
      <c r="M11206" s="223"/>
      <c r="N11206" s="203"/>
      <c r="O11206" s="222" t="s">
        <v>326</v>
      </c>
    </row>
    <row r="11207" spans="1:15" ht="29.25" customHeight="1">
      <c r="A11207" s="221" t="s">
        <v>2861</v>
      </c>
      <c r="B11207" s="221" t="s">
        <v>933</v>
      </c>
      <c r="C11207" s="222" t="s">
        <v>262</v>
      </c>
      <c r="D11207" s="222" t="s">
        <v>162</v>
      </c>
      <c r="E11207" s="199" t="s">
        <v>171</v>
      </c>
      <c r="F11207" s="200"/>
      <c r="G11207" s="200"/>
      <c r="H11207" s="200"/>
      <c r="I11207" s="200">
        <v>46022</v>
      </c>
      <c r="J11207" s="143">
        <f t="shared" si="175"/>
        <v>46022</v>
      </c>
      <c r="K11207" s="202">
        <v>8</v>
      </c>
      <c r="L11207" s="284" t="s">
        <v>14908</v>
      </c>
      <c r="M11207" s="223"/>
      <c r="N11207" s="203"/>
      <c r="O11207" s="222" t="s">
        <v>326</v>
      </c>
    </row>
    <row r="11208" spans="1:15" ht="29.25" customHeight="1">
      <c r="A11208" s="221" t="s">
        <v>2861</v>
      </c>
      <c r="B11208" s="221" t="s">
        <v>933</v>
      </c>
      <c r="C11208" s="222" t="s">
        <v>262</v>
      </c>
      <c r="D11208" s="222" t="s">
        <v>162</v>
      </c>
      <c r="E11208" s="199" t="s">
        <v>171</v>
      </c>
      <c r="F11208" s="200"/>
      <c r="G11208" s="200"/>
      <c r="H11208" s="200"/>
      <c r="I11208" s="200">
        <v>46024</v>
      </c>
      <c r="J11208" s="143">
        <f t="shared" si="175"/>
        <v>46024</v>
      </c>
      <c r="K11208" s="202">
        <v>4</v>
      </c>
      <c r="L11208" s="284" t="s">
        <v>15164</v>
      </c>
      <c r="M11208" s="223"/>
      <c r="N11208" s="203"/>
      <c r="O11208" s="222" t="s">
        <v>326</v>
      </c>
    </row>
    <row r="11209" spans="1:15" ht="29.25" customHeight="1">
      <c r="A11209" s="221" t="s">
        <v>2861</v>
      </c>
      <c r="B11209" s="221" t="s">
        <v>933</v>
      </c>
      <c r="C11209" s="222" t="s">
        <v>262</v>
      </c>
      <c r="D11209" s="222" t="s">
        <v>162</v>
      </c>
      <c r="E11209" s="199" t="s">
        <v>171</v>
      </c>
      <c r="F11209" s="200"/>
      <c r="G11209" s="200"/>
      <c r="H11209" s="200"/>
      <c r="I11209" s="200">
        <v>46027</v>
      </c>
      <c r="J11209" s="143">
        <f t="shared" si="175"/>
        <v>46027</v>
      </c>
      <c r="K11209" s="202">
        <v>8</v>
      </c>
      <c r="L11209" s="284" t="s">
        <v>15165</v>
      </c>
      <c r="M11209" s="223"/>
      <c r="N11209" s="203"/>
      <c r="O11209" s="222" t="s">
        <v>326</v>
      </c>
    </row>
    <row r="11210" spans="1:15" ht="29.25" customHeight="1">
      <c r="A11210" s="221" t="s">
        <v>2861</v>
      </c>
      <c r="B11210" s="221" t="s">
        <v>933</v>
      </c>
      <c r="C11210" s="222" t="s">
        <v>262</v>
      </c>
      <c r="D11210" s="222" t="s">
        <v>162</v>
      </c>
      <c r="E11210" s="199" t="s">
        <v>171</v>
      </c>
      <c r="F11210" s="200"/>
      <c r="G11210" s="200"/>
      <c r="H11210" s="200"/>
      <c r="I11210" s="200">
        <v>46028</v>
      </c>
      <c r="J11210" s="143">
        <f t="shared" si="175"/>
        <v>46028</v>
      </c>
      <c r="K11210" s="202">
        <v>8</v>
      </c>
      <c r="L11210" s="284" t="s">
        <v>15166</v>
      </c>
      <c r="M11210" s="223"/>
      <c r="N11210" s="203"/>
      <c r="O11210" s="222" t="s">
        <v>326</v>
      </c>
    </row>
    <row r="11211" spans="1:15" ht="29.25" customHeight="1">
      <c r="A11211" s="221" t="s">
        <v>2861</v>
      </c>
      <c r="B11211" s="221" t="s">
        <v>933</v>
      </c>
      <c r="C11211" s="222" t="s">
        <v>262</v>
      </c>
      <c r="D11211" s="222" t="s">
        <v>162</v>
      </c>
      <c r="E11211" s="199" t="s">
        <v>171</v>
      </c>
      <c r="F11211" s="200"/>
      <c r="G11211" s="200"/>
      <c r="H11211" s="200"/>
      <c r="I11211" s="200">
        <v>46029</v>
      </c>
      <c r="J11211" s="143">
        <f t="shared" si="175"/>
        <v>46029</v>
      </c>
      <c r="K11211" s="202">
        <v>8</v>
      </c>
      <c r="L11211" s="284" t="s">
        <v>15167</v>
      </c>
      <c r="M11211" s="223"/>
      <c r="N11211" s="203"/>
      <c r="O11211" s="222" t="s">
        <v>326</v>
      </c>
    </row>
    <row r="11212" spans="1:15" ht="29.25" customHeight="1">
      <c r="A11212" s="221" t="s">
        <v>2861</v>
      </c>
      <c r="B11212" s="221" t="s">
        <v>933</v>
      </c>
      <c r="C11212" s="222" t="s">
        <v>262</v>
      </c>
      <c r="D11212" s="222" t="s">
        <v>162</v>
      </c>
      <c r="E11212" s="199" t="s">
        <v>171</v>
      </c>
      <c r="F11212" s="200"/>
      <c r="G11212" s="200"/>
      <c r="H11212" s="200"/>
      <c r="I11212" s="200">
        <v>46030</v>
      </c>
      <c r="J11212" s="143">
        <f t="shared" si="175"/>
        <v>46030</v>
      </c>
      <c r="K11212" s="202">
        <v>6</v>
      </c>
      <c r="L11212" s="284" t="s">
        <v>15896</v>
      </c>
      <c r="M11212" s="223"/>
      <c r="N11212" s="203"/>
      <c r="O11212" s="222" t="s">
        <v>326</v>
      </c>
    </row>
    <row r="11213" spans="1:15" ht="29.25" customHeight="1">
      <c r="A11213" s="221" t="s">
        <v>2861</v>
      </c>
      <c r="B11213" s="221" t="s">
        <v>933</v>
      </c>
      <c r="C11213" s="222" t="s">
        <v>262</v>
      </c>
      <c r="D11213" s="222" t="s">
        <v>162</v>
      </c>
      <c r="E11213" s="199" t="s">
        <v>178</v>
      </c>
      <c r="F11213" s="200"/>
      <c r="G11213" s="200"/>
      <c r="H11213" s="200"/>
      <c r="I11213" s="200">
        <v>46030</v>
      </c>
      <c r="J11213" s="143">
        <f t="shared" si="175"/>
        <v>46030</v>
      </c>
      <c r="K11213" s="202">
        <v>1</v>
      </c>
      <c r="L11213" s="285" t="s">
        <v>218</v>
      </c>
      <c r="M11213" s="223"/>
      <c r="N11213" s="203"/>
      <c r="O11213" s="222" t="s">
        <v>326</v>
      </c>
    </row>
    <row r="11214" spans="1:15" ht="29.25" customHeight="1">
      <c r="A11214" s="221" t="s">
        <v>2861</v>
      </c>
      <c r="B11214" s="221" t="s">
        <v>933</v>
      </c>
      <c r="C11214" s="222" t="s">
        <v>262</v>
      </c>
      <c r="D11214" s="222" t="s">
        <v>162</v>
      </c>
      <c r="E11214" s="199" t="s">
        <v>178</v>
      </c>
      <c r="F11214" s="200" t="s">
        <v>5526</v>
      </c>
      <c r="G11214" s="200" t="s">
        <v>6524</v>
      </c>
      <c r="H11214" s="200" t="s">
        <v>13018</v>
      </c>
      <c r="I11214" s="200">
        <v>46030</v>
      </c>
      <c r="J11214" s="143">
        <f t="shared" si="175"/>
        <v>46030</v>
      </c>
      <c r="K11214" s="202">
        <v>1</v>
      </c>
      <c r="L11214" s="285" t="s">
        <v>15897</v>
      </c>
      <c r="M11214" s="223"/>
      <c r="N11214" s="203">
        <v>0</v>
      </c>
      <c r="O11214" s="222" t="s">
        <v>326</v>
      </c>
    </row>
    <row r="11215" spans="1:15" ht="29.25" customHeight="1">
      <c r="A11215" s="221" t="s">
        <v>2861</v>
      </c>
      <c r="B11215" s="221" t="s">
        <v>933</v>
      </c>
      <c r="C11215" s="222" t="s">
        <v>262</v>
      </c>
      <c r="D11215" s="222" t="s">
        <v>162</v>
      </c>
      <c r="E11215" s="199" t="s">
        <v>171</v>
      </c>
      <c r="F11215" s="200"/>
      <c r="G11215" s="200"/>
      <c r="H11215" s="200"/>
      <c r="I11215" s="200">
        <v>46031</v>
      </c>
      <c r="J11215" s="143">
        <f t="shared" si="175"/>
        <v>46031</v>
      </c>
      <c r="K11215" s="202">
        <v>8</v>
      </c>
      <c r="L11215" s="284" t="s">
        <v>15898</v>
      </c>
      <c r="M11215" s="223"/>
      <c r="N11215" s="203"/>
      <c r="O11215" s="222" t="s">
        <v>326</v>
      </c>
    </row>
    <row r="11216" spans="1:15" ht="29.25" customHeight="1">
      <c r="A11216" s="221" t="s">
        <v>2861</v>
      </c>
      <c r="B11216" s="221" t="s">
        <v>933</v>
      </c>
      <c r="C11216" s="222" t="s">
        <v>262</v>
      </c>
      <c r="D11216" s="222" t="s">
        <v>162</v>
      </c>
      <c r="E11216" s="199" t="s">
        <v>171</v>
      </c>
      <c r="F11216" s="200"/>
      <c r="G11216" s="200"/>
      <c r="H11216" s="200"/>
      <c r="I11216" s="200">
        <v>46034</v>
      </c>
      <c r="J11216" s="143">
        <f t="shared" si="175"/>
        <v>46034</v>
      </c>
      <c r="K11216" s="202">
        <v>8</v>
      </c>
      <c r="L11216" s="284" t="s">
        <v>15899</v>
      </c>
      <c r="M11216" s="223"/>
      <c r="N11216" s="203"/>
      <c r="O11216" s="222" t="s">
        <v>326</v>
      </c>
    </row>
    <row r="11217" spans="1:15" ht="29.25" customHeight="1">
      <c r="A11217" s="221" t="s">
        <v>2861</v>
      </c>
      <c r="B11217" s="221" t="s">
        <v>933</v>
      </c>
      <c r="C11217" s="222" t="s">
        <v>262</v>
      </c>
      <c r="D11217" s="222" t="s">
        <v>162</v>
      </c>
      <c r="E11217" s="199" t="s">
        <v>171</v>
      </c>
      <c r="F11217" s="200"/>
      <c r="G11217" s="200"/>
      <c r="H11217" s="200"/>
      <c r="I11217" s="200">
        <v>46035</v>
      </c>
      <c r="J11217" s="143">
        <f t="shared" si="175"/>
        <v>46035</v>
      </c>
      <c r="K11217" s="202">
        <v>8</v>
      </c>
      <c r="L11217" s="284" t="s">
        <v>15900</v>
      </c>
      <c r="M11217" s="223"/>
      <c r="N11217" s="203"/>
      <c r="O11217" s="222" t="s">
        <v>326</v>
      </c>
    </row>
    <row r="11218" spans="1:15" ht="29.25" customHeight="1">
      <c r="A11218" s="221" t="s">
        <v>2861</v>
      </c>
      <c r="B11218" s="221" t="s">
        <v>933</v>
      </c>
      <c r="C11218" s="222" t="s">
        <v>262</v>
      </c>
      <c r="D11218" s="222" t="s">
        <v>162</v>
      </c>
      <c r="E11218" s="199" t="s">
        <v>171</v>
      </c>
      <c r="F11218" s="200"/>
      <c r="G11218" s="200"/>
      <c r="H11218" s="200"/>
      <c r="I11218" s="200">
        <v>46036</v>
      </c>
      <c r="J11218" s="143">
        <f t="shared" si="175"/>
        <v>46036</v>
      </c>
      <c r="K11218" s="202">
        <v>8</v>
      </c>
      <c r="L11218" s="284" t="s">
        <v>16172</v>
      </c>
      <c r="M11218" s="223"/>
      <c r="N11218" s="203"/>
      <c r="O11218" s="222" t="s">
        <v>326</v>
      </c>
    </row>
    <row r="11219" spans="1:15" ht="29.25" customHeight="1">
      <c r="A11219" s="221" t="s">
        <v>2861</v>
      </c>
      <c r="B11219" s="221" t="s">
        <v>933</v>
      </c>
      <c r="C11219" s="222" t="s">
        <v>262</v>
      </c>
      <c r="D11219" s="222" t="s">
        <v>162</v>
      </c>
      <c r="E11219" s="199" t="s">
        <v>171</v>
      </c>
      <c r="F11219" s="200"/>
      <c r="G11219" s="200"/>
      <c r="H11219" s="200"/>
      <c r="I11219" s="200">
        <v>46037</v>
      </c>
      <c r="J11219" s="143">
        <f t="shared" si="175"/>
        <v>46037</v>
      </c>
      <c r="K11219" s="202">
        <v>6.5</v>
      </c>
      <c r="L11219" s="284" t="s">
        <v>16173</v>
      </c>
      <c r="M11219" s="223"/>
      <c r="N11219" s="203"/>
      <c r="O11219" s="222" t="s">
        <v>326</v>
      </c>
    </row>
    <row r="11220" spans="1:15" ht="29.25" customHeight="1">
      <c r="A11220" s="221" t="s">
        <v>2861</v>
      </c>
      <c r="B11220" s="221" t="s">
        <v>933</v>
      </c>
      <c r="C11220" s="222" t="s">
        <v>262</v>
      </c>
      <c r="D11220" s="222" t="s">
        <v>162</v>
      </c>
      <c r="E11220" s="199" t="s">
        <v>178</v>
      </c>
      <c r="F11220" s="200"/>
      <c r="G11220" s="200"/>
      <c r="H11220" s="200"/>
      <c r="I11220" s="200">
        <v>46037</v>
      </c>
      <c r="J11220" s="143">
        <f t="shared" si="175"/>
        <v>46037</v>
      </c>
      <c r="K11220" s="202">
        <v>0.5</v>
      </c>
      <c r="L11220" s="285" t="s">
        <v>16174</v>
      </c>
      <c r="M11220" s="223"/>
      <c r="N11220" s="203"/>
      <c r="O11220" s="222" t="s">
        <v>326</v>
      </c>
    </row>
    <row r="11221" spans="1:15" ht="29.25" customHeight="1">
      <c r="A11221" s="221" t="s">
        <v>2861</v>
      </c>
      <c r="B11221" s="221" t="s">
        <v>933</v>
      </c>
      <c r="C11221" s="222" t="s">
        <v>262</v>
      </c>
      <c r="D11221" s="222" t="s">
        <v>162</v>
      </c>
      <c r="E11221" s="199" t="s">
        <v>178</v>
      </c>
      <c r="F11221" s="200"/>
      <c r="G11221" s="200"/>
      <c r="H11221" s="200"/>
      <c r="I11221" s="200">
        <v>46037</v>
      </c>
      <c r="J11221" s="143">
        <f t="shared" si="175"/>
        <v>46037</v>
      </c>
      <c r="K11221" s="202">
        <v>1</v>
      </c>
      <c r="L11221" s="285" t="s">
        <v>218</v>
      </c>
      <c r="M11221" s="223"/>
      <c r="N11221" s="203"/>
      <c r="O11221" s="222" t="s">
        <v>326</v>
      </c>
    </row>
    <row r="11222" spans="1:15" ht="29.25" customHeight="1">
      <c r="A11222" s="221" t="s">
        <v>2861</v>
      </c>
      <c r="B11222" s="221" t="s">
        <v>933</v>
      </c>
      <c r="C11222" s="222" t="s">
        <v>262</v>
      </c>
      <c r="D11222" s="222" t="s">
        <v>162</v>
      </c>
      <c r="E11222" s="199" t="s">
        <v>171</v>
      </c>
      <c r="F11222" s="200"/>
      <c r="G11222" s="200"/>
      <c r="H11222" s="200"/>
      <c r="I11222" s="200">
        <v>46038</v>
      </c>
      <c r="J11222" s="143">
        <f t="shared" si="175"/>
        <v>46038</v>
      </c>
      <c r="K11222" s="202">
        <v>8</v>
      </c>
      <c r="L11222" s="284" t="s">
        <v>16175</v>
      </c>
      <c r="M11222" s="223"/>
      <c r="N11222" s="203"/>
      <c r="O11222" s="222" t="s">
        <v>326</v>
      </c>
    </row>
    <row r="11223" spans="1:15" ht="29.25" customHeight="1">
      <c r="A11223" s="221" t="s">
        <v>2861</v>
      </c>
      <c r="B11223" s="221" t="s">
        <v>933</v>
      </c>
      <c r="C11223" s="222" t="s">
        <v>262</v>
      </c>
      <c r="D11223" s="222" t="s">
        <v>162</v>
      </c>
      <c r="E11223" s="199" t="s">
        <v>171</v>
      </c>
      <c r="F11223" s="200"/>
      <c r="G11223" s="200"/>
      <c r="H11223" s="200"/>
      <c r="I11223" s="200">
        <v>46041</v>
      </c>
      <c r="J11223" s="143">
        <f t="shared" si="175"/>
        <v>46041</v>
      </c>
      <c r="K11223" s="202">
        <v>8</v>
      </c>
      <c r="L11223" s="284" t="s">
        <v>16176</v>
      </c>
      <c r="M11223" s="223"/>
      <c r="N11223" s="203"/>
      <c r="O11223" s="222" t="s">
        <v>326</v>
      </c>
    </row>
    <row r="11224" spans="1:15" ht="29.25" customHeight="1">
      <c r="A11224" s="221" t="s">
        <v>2861</v>
      </c>
      <c r="B11224" s="221" t="s">
        <v>933</v>
      </c>
      <c r="C11224" s="222" t="s">
        <v>262</v>
      </c>
      <c r="D11224" s="222" t="s">
        <v>162</v>
      </c>
      <c r="E11224" s="199" t="s">
        <v>171</v>
      </c>
      <c r="F11224" s="200"/>
      <c r="G11224" s="200"/>
      <c r="H11224" s="200"/>
      <c r="I11224" s="200">
        <v>46042</v>
      </c>
      <c r="J11224" s="143">
        <f t="shared" si="175"/>
        <v>46042</v>
      </c>
      <c r="K11224" s="202">
        <v>8</v>
      </c>
      <c r="L11224" s="284" t="s">
        <v>16177</v>
      </c>
      <c r="M11224" s="223"/>
      <c r="N11224" s="203"/>
      <c r="O11224" s="222" t="s">
        <v>326</v>
      </c>
    </row>
    <row r="11225" spans="1:15" ht="29.25" customHeight="1">
      <c r="A11225" s="221" t="s">
        <v>2861</v>
      </c>
      <c r="B11225" s="221" t="s">
        <v>934</v>
      </c>
      <c r="C11225" s="222" t="s">
        <v>421</v>
      </c>
      <c r="D11225" s="222" t="s">
        <v>162</v>
      </c>
      <c r="E11225" s="199" t="s">
        <v>166</v>
      </c>
      <c r="F11225" s="200"/>
      <c r="G11225" s="200"/>
      <c r="H11225" s="200"/>
      <c r="I11225" s="200">
        <v>45754</v>
      </c>
      <c r="J11225" s="143">
        <f t="shared" si="175"/>
        <v>45754</v>
      </c>
      <c r="K11225" s="202">
        <v>2</v>
      </c>
      <c r="L11225" s="285" t="s">
        <v>7054</v>
      </c>
      <c r="M11225" s="223"/>
      <c r="N11225" s="203"/>
      <c r="O11225" s="222" t="s">
        <v>326</v>
      </c>
    </row>
    <row r="11226" spans="1:15" ht="29.25" customHeight="1">
      <c r="A11226" s="221" t="s">
        <v>2861</v>
      </c>
      <c r="B11226" s="221" t="s">
        <v>934</v>
      </c>
      <c r="C11226" s="222" t="s">
        <v>421</v>
      </c>
      <c r="D11226" s="222" t="s">
        <v>162</v>
      </c>
      <c r="E11226" s="199" t="s">
        <v>178</v>
      </c>
      <c r="F11226" s="200"/>
      <c r="G11226" s="200"/>
      <c r="H11226" s="200"/>
      <c r="I11226" s="200">
        <v>45754</v>
      </c>
      <c r="J11226" s="143">
        <f t="shared" si="175"/>
        <v>45754</v>
      </c>
      <c r="K11226" s="202">
        <v>2</v>
      </c>
      <c r="L11226" s="285" t="s">
        <v>7055</v>
      </c>
      <c r="M11226" s="223"/>
      <c r="N11226" s="203"/>
      <c r="O11226" s="222" t="s">
        <v>326</v>
      </c>
    </row>
    <row r="11227" spans="1:15" ht="29.25" customHeight="1">
      <c r="A11227" s="221" t="s">
        <v>2861</v>
      </c>
      <c r="B11227" s="221" t="s">
        <v>934</v>
      </c>
      <c r="C11227" s="222" t="s">
        <v>421</v>
      </c>
      <c r="D11227" s="222" t="s">
        <v>162</v>
      </c>
      <c r="E11227" s="199" t="s">
        <v>163</v>
      </c>
      <c r="F11227" s="200" t="s">
        <v>5514</v>
      </c>
      <c r="G11227" s="200" t="s">
        <v>5515</v>
      </c>
      <c r="H11227" s="200" t="s">
        <v>418</v>
      </c>
      <c r="I11227" s="200">
        <v>45754</v>
      </c>
      <c r="J11227" s="143">
        <f t="shared" si="175"/>
        <v>45754</v>
      </c>
      <c r="K11227" s="202">
        <v>4</v>
      </c>
      <c r="L11227" s="285" t="s">
        <v>7056</v>
      </c>
      <c r="M11227" s="223"/>
      <c r="N11227" s="203">
        <v>1.1571428571428599</v>
      </c>
      <c r="O11227" s="222" t="s">
        <v>8059</v>
      </c>
    </row>
    <row r="11228" spans="1:15" ht="29.25" customHeight="1">
      <c r="A11228" s="221" t="s">
        <v>2861</v>
      </c>
      <c r="B11228" s="221" t="s">
        <v>934</v>
      </c>
      <c r="C11228" s="222" t="s">
        <v>421</v>
      </c>
      <c r="D11228" s="222" t="s">
        <v>162</v>
      </c>
      <c r="E11228" s="199" t="s">
        <v>166</v>
      </c>
      <c r="F11228" s="200"/>
      <c r="G11228" s="200"/>
      <c r="H11228" s="200"/>
      <c r="I11228" s="200">
        <v>45755</v>
      </c>
      <c r="J11228" s="143">
        <f t="shared" si="175"/>
        <v>45755</v>
      </c>
      <c r="K11228" s="202">
        <v>4</v>
      </c>
      <c r="L11228" s="285" t="s">
        <v>7058</v>
      </c>
      <c r="M11228" s="223"/>
      <c r="N11228" s="203"/>
      <c r="O11228" s="222" t="s">
        <v>326</v>
      </c>
    </row>
    <row r="11229" spans="1:15" ht="29.25" customHeight="1">
      <c r="A11229" s="221" t="s">
        <v>2861</v>
      </c>
      <c r="B11229" s="221" t="s">
        <v>934</v>
      </c>
      <c r="C11229" s="222" t="s">
        <v>421</v>
      </c>
      <c r="D11229" s="222" t="s">
        <v>162</v>
      </c>
      <c r="E11229" s="199" t="s">
        <v>163</v>
      </c>
      <c r="F11229" s="200" t="s">
        <v>5514</v>
      </c>
      <c r="G11229" s="200" t="s">
        <v>5515</v>
      </c>
      <c r="H11229" s="200" t="s">
        <v>418</v>
      </c>
      <c r="I11229" s="200">
        <v>45755</v>
      </c>
      <c r="J11229" s="143">
        <f t="shared" si="175"/>
        <v>45755</v>
      </c>
      <c r="K11229" s="202">
        <v>4</v>
      </c>
      <c r="L11229" s="285" t="s">
        <v>7057</v>
      </c>
      <c r="M11229" s="223"/>
      <c r="N11229" s="203">
        <v>1.1571428571428599</v>
      </c>
      <c r="O11229" s="222" t="s">
        <v>8059</v>
      </c>
    </row>
    <row r="11230" spans="1:15" ht="29.25" customHeight="1">
      <c r="A11230" s="221" t="s">
        <v>2861</v>
      </c>
      <c r="B11230" s="221" t="s">
        <v>934</v>
      </c>
      <c r="C11230" s="222" t="s">
        <v>421</v>
      </c>
      <c r="D11230" s="222" t="s">
        <v>162</v>
      </c>
      <c r="E11230" s="199" t="s">
        <v>166</v>
      </c>
      <c r="F11230" s="200"/>
      <c r="G11230" s="200"/>
      <c r="H11230" s="200"/>
      <c r="I11230" s="200">
        <v>45756</v>
      </c>
      <c r="J11230" s="143">
        <f t="shared" si="175"/>
        <v>45756</v>
      </c>
      <c r="K11230" s="202">
        <v>2.5</v>
      </c>
      <c r="L11230" s="285" t="s">
        <v>7059</v>
      </c>
      <c r="M11230" s="223"/>
      <c r="N11230" s="203"/>
      <c r="O11230" s="222" t="s">
        <v>326</v>
      </c>
    </row>
    <row r="11231" spans="1:15" ht="29.25" customHeight="1">
      <c r="A11231" s="221" t="s">
        <v>2861</v>
      </c>
      <c r="B11231" s="221" t="s">
        <v>934</v>
      </c>
      <c r="C11231" s="222" t="s">
        <v>421</v>
      </c>
      <c r="D11231" s="222" t="s">
        <v>162</v>
      </c>
      <c r="E11231" s="199" t="s">
        <v>178</v>
      </c>
      <c r="F11231" s="200"/>
      <c r="G11231" s="200"/>
      <c r="H11231" s="200"/>
      <c r="I11231" s="200">
        <v>45756</v>
      </c>
      <c r="J11231" s="143">
        <f t="shared" si="175"/>
        <v>45756</v>
      </c>
      <c r="K11231" s="202">
        <v>3</v>
      </c>
      <c r="L11231" s="285" t="s">
        <v>7060</v>
      </c>
      <c r="M11231" s="223"/>
      <c r="N11231" s="203"/>
      <c r="O11231" s="222" t="s">
        <v>326</v>
      </c>
    </row>
    <row r="11232" spans="1:15" ht="29.25" customHeight="1">
      <c r="A11232" s="221" t="s">
        <v>2861</v>
      </c>
      <c r="B11232" s="221" t="s">
        <v>934</v>
      </c>
      <c r="C11232" s="222" t="s">
        <v>421</v>
      </c>
      <c r="D11232" s="222" t="s">
        <v>162</v>
      </c>
      <c r="E11232" s="199" t="s">
        <v>163</v>
      </c>
      <c r="F11232" s="200" t="s">
        <v>5514</v>
      </c>
      <c r="G11232" s="200" t="s">
        <v>5515</v>
      </c>
      <c r="H11232" s="200" t="s">
        <v>418</v>
      </c>
      <c r="I11232" s="200">
        <v>45756</v>
      </c>
      <c r="J11232" s="143">
        <f t="shared" si="175"/>
        <v>45756</v>
      </c>
      <c r="K11232" s="202">
        <v>4</v>
      </c>
      <c r="L11232" s="285" t="s">
        <v>455</v>
      </c>
      <c r="M11232" s="223"/>
      <c r="N11232" s="203">
        <v>1.1571428571428599</v>
      </c>
      <c r="O11232" s="222" t="s">
        <v>8059</v>
      </c>
    </row>
    <row r="11233" spans="1:15" ht="29.25" customHeight="1">
      <c r="A11233" s="221" t="s">
        <v>2861</v>
      </c>
      <c r="B11233" s="221" t="s">
        <v>934</v>
      </c>
      <c r="C11233" s="222" t="s">
        <v>421</v>
      </c>
      <c r="D11233" s="222" t="s">
        <v>162</v>
      </c>
      <c r="E11233" s="199" t="s">
        <v>166</v>
      </c>
      <c r="F11233" s="200"/>
      <c r="G11233" s="200"/>
      <c r="H11233" s="200"/>
      <c r="I11233" s="200">
        <v>45757</v>
      </c>
      <c r="J11233" s="143">
        <f t="shared" si="175"/>
        <v>45757</v>
      </c>
      <c r="K11233" s="202">
        <v>1.5</v>
      </c>
      <c r="L11233" s="285" t="s">
        <v>7271</v>
      </c>
      <c r="M11233" s="223"/>
      <c r="N11233" s="203"/>
      <c r="O11233" s="222" t="s">
        <v>326</v>
      </c>
    </row>
    <row r="11234" spans="1:15" ht="29.25" customHeight="1">
      <c r="A11234" s="221" t="s">
        <v>2861</v>
      </c>
      <c r="B11234" s="221" t="s">
        <v>934</v>
      </c>
      <c r="C11234" s="222" t="s">
        <v>421</v>
      </c>
      <c r="D11234" s="222" t="s">
        <v>162</v>
      </c>
      <c r="E11234" s="199" t="s">
        <v>178</v>
      </c>
      <c r="F11234" s="200"/>
      <c r="G11234" s="200"/>
      <c r="H11234" s="200"/>
      <c r="I11234" s="200">
        <v>45757</v>
      </c>
      <c r="J11234" s="143">
        <f t="shared" si="175"/>
        <v>45757</v>
      </c>
      <c r="K11234" s="202">
        <v>1</v>
      </c>
      <c r="L11234" s="285" t="s">
        <v>218</v>
      </c>
      <c r="M11234" s="223"/>
      <c r="N11234" s="203"/>
      <c r="O11234" s="222" t="s">
        <v>326</v>
      </c>
    </row>
    <row r="11235" spans="1:15" ht="29.25" customHeight="1">
      <c r="A11235" s="221" t="s">
        <v>2861</v>
      </c>
      <c r="B11235" s="221" t="s">
        <v>934</v>
      </c>
      <c r="C11235" s="222" t="s">
        <v>421</v>
      </c>
      <c r="D11235" s="222" t="s">
        <v>162</v>
      </c>
      <c r="E11235" s="199" t="s">
        <v>163</v>
      </c>
      <c r="F11235" s="200" t="s">
        <v>5514</v>
      </c>
      <c r="G11235" s="200" t="s">
        <v>5515</v>
      </c>
      <c r="H11235" s="200" t="s">
        <v>418</v>
      </c>
      <c r="I11235" s="200">
        <v>45757</v>
      </c>
      <c r="J11235" s="143">
        <f t="shared" si="175"/>
        <v>45757</v>
      </c>
      <c r="K11235" s="202">
        <v>7</v>
      </c>
      <c r="L11235" s="285" t="s">
        <v>455</v>
      </c>
      <c r="M11235" s="223"/>
      <c r="N11235" s="203">
        <v>1.1571428571428599</v>
      </c>
      <c r="O11235" s="222" t="s">
        <v>8059</v>
      </c>
    </row>
    <row r="11236" spans="1:15" ht="29.25" customHeight="1">
      <c r="A11236" s="221" t="s">
        <v>2861</v>
      </c>
      <c r="B11236" s="221" t="s">
        <v>934</v>
      </c>
      <c r="C11236" s="222" t="s">
        <v>421</v>
      </c>
      <c r="D11236" s="222" t="s">
        <v>162</v>
      </c>
      <c r="E11236" s="199" t="s">
        <v>163</v>
      </c>
      <c r="F11236" s="200" t="s">
        <v>5514</v>
      </c>
      <c r="G11236" s="200" t="s">
        <v>5515</v>
      </c>
      <c r="H11236" s="200" t="s">
        <v>418</v>
      </c>
      <c r="I11236" s="200">
        <v>45758</v>
      </c>
      <c r="J11236" s="143">
        <f t="shared" si="175"/>
        <v>45758</v>
      </c>
      <c r="K11236" s="202">
        <v>8</v>
      </c>
      <c r="L11236" s="285" t="s">
        <v>455</v>
      </c>
      <c r="M11236" s="223"/>
      <c r="N11236" s="203">
        <v>1.1571428571428599</v>
      </c>
      <c r="O11236" s="222" t="s">
        <v>8059</v>
      </c>
    </row>
    <row r="11237" spans="1:15" ht="29.25" customHeight="1">
      <c r="A11237" s="221" t="s">
        <v>2861</v>
      </c>
      <c r="B11237" s="221" t="s">
        <v>934</v>
      </c>
      <c r="C11237" s="222" t="s">
        <v>421</v>
      </c>
      <c r="D11237" s="222" t="s">
        <v>162</v>
      </c>
      <c r="E11237" s="199" t="s">
        <v>163</v>
      </c>
      <c r="F11237" s="200" t="s">
        <v>5514</v>
      </c>
      <c r="G11237" s="200" t="s">
        <v>5515</v>
      </c>
      <c r="H11237" s="200" t="s">
        <v>415</v>
      </c>
      <c r="I11237" s="200">
        <v>45761</v>
      </c>
      <c r="J11237" s="143">
        <f t="shared" si="175"/>
        <v>45761</v>
      </c>
      <c r="K11237" s="202">
        <v>8</v>
      </c>
      <c r="L11237" s="285" t="s">
        <v>7476</v>
      </c>
      <c r="M11237" s="223"/>
      <c r="N11237" s="203">
        <v>0.266666666666667</v>
      </c>
      <c r="O11237" s="222" t="s">
        <v>939</v>
      </c>
    </row>
    <row r="11238" spans="1:15" ht="29.25" customHeight="1">
      <c r="A11238" s="221" t="s">
        <v>2861</v>
      </c>
      <c r="B11238" s="221" t="s">
        <v>934</v>
      </c>
      <c r="C11238" s="222" t="s">
        <v>421</v>
      </c>
      <c r="D11238" s="222" t="s">
        <v>162</v>
      </c>
      <c r="E11238" s="199" t="s">
        <v>165</v>
      </c>
      <c r="F11238" s="200"/>
      <c r="G11238" s="200"/>
      <c r="H11238" s="200"/>
      <c r="I11238" s="200">
        <v>45762</v>
      </c>
      <c r="J11238" s="143">
        <f t="shared" si="175"/>
        <v>45762</v>
      </c>
      <c r="K11238" s="202">
        <v>8</v>
      </c>
      <c r="L11238" s="285" t="s">
        <v>172</v>
      </c>
      <c r="M11238" s="223"/>
      <c r="N11238" s="203"/>
      <c r="O11238" s="222" t="s">
        <v>326</v>
      </c>
    </row>
    <row r="11239" spans="1:15" ht="29.25" customHeight="1">
      <c r="A11239" s="221" t="s">
        <v>2861</v>
      </c>
      <c r="B11239" s="221" t="s">
        <v>934</v>
      </c>
      <c r="C11239" s="222" t="s">
        <v>421</v>
      </c>
      <c r="D11239" s="222" t="s">
        <v>162</v>
      </c>
      <c r="E11239" s="199" t="s">
        <v>165</v>
      </c>
      <c r="F11239" s="200"/>
      <c r="G11239" s="200"/>
      <c r="H11239" s="200"/>
      <c r="I11239" s="200">
        <v>45763</v>
      </c>
      <c r="J11239" s="143">
        <f t="shared" si="175"/>
        <v>45763</v>
      </c>
      <c r="K11239" s="202">
        <v>8</v>
      </c>
      <c r="L11239" s="285" t="s">
        <v>172</v>
      </c>
      <c r="M11239" s="223"/>
      <c r="N11239" s="203"/>
      <c r="O11239" s="222" t="s">
        <v>326</v>
      </c>
    </row>
    <row r="11240" spans="1:15" ht="29.25" customHeight="1">
      <c r="A11240" s="221" t="s">
        <v>2861</v>
      </c>
      <c r="B11240" s="221" t="s">
        <v>934</v>
      </c>
      <c r="C11240" s="222" t="s">
        <v>421</v>
      </c>
      <c r="D11240" s="222" t="s">
        <v>162</v>
      </c>
      <c r="E11240" s="199" t="s">
        <v>178</v>
      </c>
      <c r="F11240" s="200"/>
      <c r="G11240" s="200"/>
      <c r="H11240" s="200"/>
      <c r="I11240" s="200">
        <v>45764</v>
      </c>
      <c r="J11240" s="143">
        <f t="shared" si="175"/>
        <v>45764</v>
      </c>
      <c r="K11240" s="202">
        <v>0.5</v>
      </c>
      <c r="L11240" s="285" t="s">
        <v>7477</v>
      </c>
      <c r="M11240" s="223"/>
      <c r="N11240" s="203"/>
      <c r="O11240" s="222" t="s">
        <v>326</v>
      </c>
    </row>
    <row r="11241" spans="1:15" ht="29.25" customHeight="1">
      <c r="A11241" s="221" t="s">
        <v>2861</v>
      </c>
      <c r="B11241" s="221" t="s">
        <v>934</v>
      </c>
      <c r="C11241" s="222" t="s">
        <v>421</v>
      </c>
      <c r="D11241" s="222" t="s">
        <v>162</v>
      </c>
      <c r="E11241" s="199" t="s">
        <v>178</v>
      </c>
      <c r="F11241" s="200"/>
      <c r="G11241" s="200"/>
      <c r="H11241" s="200"/>
      <c r="I11241" s="200">
        <v>45764</v>
      </c>
      <c r="J11241" s="143">
        <f t="shared" si="175"/>
        <v>45764</v>
      </c>
      <c r="K11241" s="202">
        <v>1</v>
      </c>
      <c r="L11241" s="285" t="s">
        <v>218</v>
      </c>
      <c r="M11241" s="223"/>
      <c r="N11241" s="203"/>
      <c r="O11241" s="222" t="s">
        <v>326</v>
      </c>
    </row>
    <row r="11242" spans="1:15" ht="29.25" customHeight="1">
      <c r="A11242" s="221" t="s">
        <v>2861</v>
      </c>
      <c r="B11242" s="221" t="s">
        <v>934</v>
      </c>
      <c r="C11242" s="222" t="s">
        <v>421</v>
      </c>
      <c r="D11242" s="222" t="s">
        <v>162</v>
      </c>
      <c r="E11242" s="199" t="s">
        <v>166</v>
      </c>
      <c r="F11242" s="200"/>
      <c r="G11242" s="200"/>
      <c r="H11242" s="200"/>
      <c r="I11242" s="200">
        <v>45764</v>
      </c>
      <c r="J11242" s="143">
        <f t="shared" si="175"/>
        <v>45764</v>
      </c>
      <c r="K11242" s="202">
        <v>4</v>
      </c>
      <c r="L11242" s="285" t="s">
        <v>7478</v>
      </c>
      <c r="M11242" s="223"/>
      <c r="N11242" s="203"/>
      <c r="O11242" s="222" t="s">
        <v>326</v>
      </c>
    </row>
    <row r="11243" spans="1:15" ht="29.25" customHeight="1">
      <c r="A11243" s="221" t="s">
        <v>2861</v>
      </c>
      <c r="B11243" s="221" t="s">
        <v>934</v>
      </c>
      <c r="C11243" s="222" t="s">
        <v>421</v>
      </c>
      <c r="D11243" s="222" t="s">
        <v>162</v>
      </c>
      <c r="E11243" s="199" t="s">
        <v>166</v>
      </c>
      <c r="F11243" s="200"/>
      <c r="G11243" s="200"/>
      <c r="H11243" s="200"/>
      <c r="I11243" s="200">
        <v>45764</v>
      </c>
      <c r="J11243" s="143">
        <f t="shared" si="175"/>
        <v>45764</v>
      </c>
      <c r="K11243" s="202">
        <v>2.5</v>
      </c>
      <c r="L11243" s="285" t="s">
        <v>7479</v>
      </c>
      <c r="M11243" s="223"/>
      <c r="N11243" s="203"/>
      <c r="O11243" s="222" t="s">
        <v>326</v>
      </c>
    </row>
    <row r="11244" spans="1:15" ht="29.25" customHeight="1">
      <c r="A11244" s="221" t="s">
        <v>2861</v>
      </c>
      <c r="B11244" s="221" t="s">
        <v>934</v>
      </c>
      <c r="C11244" s="222" t="s">
        <v>421</v>
      </c>
      <c r="D11244" s="222" t="s">
        <v>162</v>
      </c>
      <c r="E11244" s="199" t="s">
        <v>166</v>
      </c>
      <c r="F11244" s="200"/>
      <c r="G11244" s="200"/>
      <c r="H11244" s="200"/>
      <c r="I11244" s="200">
        <v>45765</v>
      </c>
      <c r="J11244" s="143">
        <f t="shared" si="175"/>
        <v>45765</v>
      </c>
      <c r="K11244" s="202">
        <v>2</v>
      </c>
      <c r="L11244" s="285" t="s">
        <v>7479</v>
      </c>
      <c r="M11244" s="223"/>
      <c r="N11244" s="203"/>
      <c r="O11244" s="222" t="s">
        <v>326</v>
      </c>
    </row>
    <row r="11245" spans="1:15" ht="29.25" customHeight="1">
      <c r="A11245" s="221" t="s">
        <v>2861</v>
      </c>
      <c r="B11245" s="221" t="s">
        <v>934</v>
      </c>
      <c r="C11245" s="222" t="s">
        <v>421</v>
      </c>
      <c r="D11245" s="222" t="s">
        <v>162</v>
      </c>
      <c r="E11245" s="199" t="s">
        <v>163</v>
      </c>
      <c r="F11245" s="200" t="s">
        <v>5514</v>
      </c>
      <c r="G11245" s="200" t="s">
        <v>5515</v>
      </c>
      <c r="H11245" s="200" t="s">
        <v>418</v>
      </c>
      <c r="I11245" s="200">
        <v>45765</v>
      </c>
      <c r="J11245" s="143">
        <f t="shared" si="175"/>
        <v>45765</v>
      </c>
      <c r="K11245" s="202">
        <v>6</v>
      </c>
      <c r="L11245" s="285" t="s">
        <v>455</v>
      </c>
      <c r="M11245" s="223"/>
      <c r="N11245" s="203">
        <v>1.1571428571428599</v>
      </c>
      <c r="O11245" s="222" t="s">
        <v>8059</v>
      </c>
    </row>
    <row r="11246" spans="1:15" ht="29.25" customHeight="1">
      <c r="A11246" s="221" t="s">
        <v>2861</v>
      </c>
      <c r="B11246" s="221" t="s">
        <v>934</v>
      </c>
      <c r="C11246" s="222" t="s">
        <v>421</v>
      </c>
      <c r="D11246" s="222" t="s">
        <v>162</v>
      </c>
      <c r="E11246" s="199" t="s">
        <v>166</v>
      </c>
      <c r="F11246" s="200"/>
      <c r="G11246" s="200"/>
      <c r="H11246" s="200"/>
      <c r="I11246" s="200">
        <v>45768</v>
      </c>
      <c r="J11246" s="143">
        <f t="shared" si="175"/>
        <v>45768</v>
      </c>
      <c r="K11246" s="202">
        <v>2</v>
      </c>
      <c r="L11246" s="285" t="s">
        <v>430</v>
      </c>
      <c r="M11246" s="223"/>
      <c r="N11246" s="203"/>
      <c r="O11246" s="222" t="s">
        <v>326</v>
      </c>
    </row>
    <row r="11247" spans="1:15" ht="29.25" customHeight="1">
      <c r="A11247" s="221" t="s">
        <v>2861</v>
      </c>
      <c r="B11247" s="221" t="s">
        <v>934</v>
      </c>
      <c r="C11247" s="222" t="s">
        <v>421</v>
      </c>
      <c r="D11247" s="222" t="s">
        <v>162</v>
      </c>
      <c r="E11247" s="199" t="s">
        <v>166</v>
      </c>
      <c r="F11247" s="200"/>
      <c r="G11247" s="200"/>
      <c r="H11247" s="200"/>
      <c r="I11247" s="200">
        <v>45768</v>
      </c>
      <c r="J11247" s="143">
        <f t="shared" si="175"/>
        <v>45768</v>
      </c>
      <c r="K11247" s="202">
        <v>1.5</v>
      </c>
      <c r="L11247" s="285" t="s">
        <v>7480</v>
      </c>
      <c r="M11247" s="223"/>
      <c r="N11247" s="203"/>
      <c r="O11247" s="222" t="s">
        <v>326</v>
      </c>
    </row>
    <row r="11248" spans="1:15" ht="29.25" customHeight="1">
      <c r="A11248" s="221" t="s">
        <v>2861</v>
      </c>
      <c r="B11248" s="221" t="s">
        <v>934</v>
      </c>
      <c r="C11248" s="222" t="s">
        <v>421</v>
      </c>
      <c r="D11248" s="222" t="s">
        <v>162</v>
      </c>
      <c r="E11248" s="199" t="s">
        <v>166</v>
      </c>
      <c r="F11248" s="200"/>
      <c r="G11248" s="200"/>
      <c r="H11248" s="200"/>
      <c r="I11248" s="200">
        <v>45768</v>
      </c>
      <c r="J11248" s="143">
        <f t="shared" si="175"/>
        <v>45768</v>
      </c>
      <c r="K11248" s="202">
        <v>2.5</v>
      </c>
      <c r="L11248" s="285" t="s">
        <v>7481</v>
      </c>
      <c r="M11248" s="223"/>
      <c r="N11248" s="203"/>
      <c r="O11248" s="222" t="s">
        <v>326</v>
      </c>
    </row>
    <row r="11249" spans="1:15" ht="29.25" customHeight="1">
      <c r="A11249" s="221" t="s">
        <v>2861</v>
      </c>
      <c r="B11249" s="221" t="s">
        <v>934</v>
      </c>
      <c r="C11249" s="222" t="s">
        <v>421</v>
      </c>
      <c r="D11249" s="222" t="s">
        <v>162</v>
      </c>
      <c r="E11249" s="199" t="s">
        <v>166</v>
      </c>
      <c r="F11249" s="200"/>
      <c r="G11249" s="200"/>
      <c r="H11249" s="200"/>
      <c r="I11249" s="200">
        <v>45768</v>
      </c>
      <c r="J11249" s="143">
        <f t="shared" si="175"/>
        <v>45768</v>
      </c>
      <c r="K11249" s="202">
        <v>2</v>
      </c>
      <c r="L11249" s="285" t="s">
        <v>7482</v>
      </c>
      <c r="M11249" s="223"/>
      <c r="N11249" s="203"/>
      <c r="O11249" s="222" t="s">
        <v>326</v>
      </c>
    </row>
    <row r="11250" spans="1:15" ht="29.25" customHeight="1">
      <c r="A11250" s="221" t="s">
        <v>2861</v>
      </c>
      <c r="B11250" s="221" t="s">
        <v>934</v>
      </c>
      <c r="C11250" s="222" t="s">
        <v>421</v>
      </c>
      <c r="D11250" s="222" t="s">
        <v>162</v>
      </c>
      <c r="E11250" s="199" t="s">
        <v>166</v>
      </c>
      <c r="F11250" s="200"/>
      <c r="G11250" s="200"/>
      <c r="H11250" s="200"/>
      <c r="I11250" s="200">
        <v>45769</v>
      </c>
      <c r="J11250" s="143">
        <f t="shared" si="175"/>
        <v>45769</v>
      </c>
      <c r="K11250" s="202">
        <v>1</v>
      </c>
      <c r="L11250" s="285" t="s">
        <v>7483</v>
      </c>
      <c r="M11250" s="223"/>
      <c r="N11250" s="203"/>
      <c r="O11250" s="222" t="s">
        <v>326</v>
      </c>
    </row>
    <row r="11251" spans="1:15" ht="29.25" customHeight="1">
      <c r="A11251" s="221" t="s">
        <v>2861</v>
      </c>
      <c r="B11251" s="221" t="s">
        <v>934</v>
      </c>
      <c r="C11251" s="222" t="s">
        <v>421</v>
      </c>
      <c r="D11251" s="222" t="s">
        <v>162</v>
      </c>
      <c r="E11251" s="199" t="s">
        <v>166</v>
      </c>
      <c r="F11251" s="200"/>
      <c r="G11251" s="200"/>
      <c r="H11251" s="200"/>
      <c r="I11251" s="200">
        <v>45769</v>
      </c>
      <c r="J11251" s="143">
        <f t="shared" si="175"/>
        <v>45769</v>
      </c>
      <c r="K11251" s="202">
        <v>1</v>
      </c>
      <c r="L11251" s="285" t="s">
        <v>430</v>
      </c>
      <c r="M11251" s="223"/>
      <c r="N11251" s="203"/>
      <c r="O11251" s="222" t="s">
        <v>326</v>
      </c>
    </row>
    <row r="11252" spans="1:15" ht="29.25" customHeight="1">
      <c r="A11252" s="221" t="s">
        <v>2861</v>
      </c>
      <c r="B11252" s="221" t="s">
        <v>934</v>
      </c>
      <c r="C11252" s="222" t="s">
        <v>421</v>
      </c>
      <c r="D11252" s="222" t="s">
        <v>162</v>
      </c>
      <c r="E11252" s="199" t="s">
        <v>163</v>
      </c>
      <c r="F11252" s="200" t="s">
        <v>5179</v>
      </c>
      <c r="G11252" s="200" t="s">
        <v>5180</v>
      </c>
      <c r="H11252" s="200" t="s">
        <v>418</v>
      </c>
      <c r="I11252" s="200">
        <v>45769</v>
      </c>
      <c r="J11252" s="143">
        <f t="shared" si="175"/>
        <v>45769</v>
      </c>
      <c r="K11252" s="202">
        <v>6</v>
      </c>
      <c r="L11252" s="285" t="s">
        <v>455</v>
      </c>
      <c r="M11252" s="223"/>
      <c r="N11252" s="203">
        <v>2.21</v>
      </c>
      <c r="O11252" s="222" t="s">
        <v>990</v>
      </c>
    </row>
    <row r="11253" spans="1:15" ht="29.25" customHeight="1">
      <c r="A11253" s="221" t="s">
        <v>2861</v>
      </c>
      <c r="B11253" s="221" t="s">
        <v>934</v>
      </c>
      <c r="C11253" s="222" t="s">
        <v>421</v>
      </c>
      <c r="D11253" s="222" t="s">
        <v>162</v>
      </c>
      <c r="E11253" s="199" t="s">
        <v>166</v>
      </c>
      <c r="F11253" s="200"/>
      <c r="G11253" s="200"/>
      <c r="H11253" s="200"/>
      <c r="I11253" s="200">
        <v>45770</v>
      </c>
      <c r="J11253" s="143">
        <f t="shared" si="175"/>
        <v>45770</v>
      </c>
      <c r="K11253" s="202">
        <v>2.5</v>
      </c>
      <c r="L11253" s="285" t="s">
        <v>7672</v>
      </c>
      <c r="M11253" s="223"/>
      <c r="N11253" s="203"/>
      <c r="O11253" s="222" t="s">
        <v>326</v>
      </c>
    </row>
    <row r="11254" spans="1:15" ht="29.25" customHeight="1">
      <c r="A11254" s="221" t="s">
        <v>2861</v>
      </c>
      <c r="B11254" s="221" t="s">
        <v>934</v>
      </c>
      <c r="C11254" s="222" t="s">
        <v>421</v>
      </c>
      <c r="D11254" s="222" t="s">
        <v>162</v>
      </c>
      <c r="E11254" s="199" t="s">
        <v>163</v>
      </c>
      <c r="F11254" s="200" t="s">
        <v>5179</v>
      </c>
      <c r="G11254" s="200" t="s">
        <v>5180</v>
      </c>
      <c r="H11254" s="200" t="s">
        <v>418</v>
      </c>
      <c r="I11254" s="200">
        <v>45770</v>
      </c>
      <c r="J11254" s="143">
        <f t="shared" si="175"/>
        <v>45770</v>
      </c>
      <c r="K11254" s="202">
        <v>7</v>
      </c>
      <c r="L11254" s="285" t="s">
        <v>455</v>
      </c>
      <c r="M11254" s="223"/>
      <c r="N11254" s="203">
        <v>2.21</v>
      </c>
      <c r="O11254" s="222" t="s">
        <v>990</v>
      </c>
    </row>
    <row r="11255" spans="1:15" ht="29.25" customHeight="1">
      <c r="A11255" s="221" t="s">
        <v>2861</v>
      </c>
      <c r="B11255" s="221" t="s">
        <v>934</v>
      </c>
      <c r="C11255" s="222" t="s">
        <v>421</v>
      </c>
      <c r="D11255" s="222" t="s">
        <v>162</v>
      </c>
      <c r="E11255" s="199" t="s">
        <v>166</v>
      </c>
      <c r="F11255" s="200"/>
      <c r="G11255" s="200"/>
      <c r="H11255" s="200"/>
      <c r="I11255" s="200">
        <v>45771</v>
      </c>
      <c r="J11255" s="143">
        <f t="shared" si="175"/>
        <v>45771</v>
      </c>
      <c r="K11255" s="202">
        <v>4</v>
      </c>
      <c r="L11255" s="285" t="s">
        <v>7672</v>
      </c>
      <c r="M11255" s="223"/>
      <c r="N11255" s="203"/>
      <c r="O11255" s="222" t="s">
        <v>326</v>
      </c>
    </row>
    <row r="11256" spans="1:15" ht="29.25" customHeight="1">
      <c r="A11256" s="221" t="s">
        <v>2861</v>
      </c>
      <c r="B11256" s="221" t="s">
        <v>934</v>
      </c>
      <c r="C11256" s="222" t="s">
        <v>421</v>
      </c>
      <c r="D11256" s="222" t="s">
        <v>162</v>
      </c>
      <c r="E11256" s="199" t="s">
        <v>178</v>
      </c>
      <c r="F11256" s="200"/>
      <c r="G11256" s="200"/>
      <c r="H11256" s="200"/>
      <c r="I11256" s="200">
        <v>45771</v>
      </c>
      <c r="J11256" s="143">
        <f t="shared" si="175"/>
        <v>45771</v>
      </c>
      <c r="K11256" s="202">
        <v>1</v>
      </c>
      <c r="L11256" s="285" t="s">
        <v>218</v>
      </c>
      <c r="M11256" s="223"/>
      <c r="N11256" s="203"/>
      <c r="O11256" s="222" t="s">
        <v>326</v>
      </c>
    </row>
    <row r="11257" spans="1:15" ht="29.25" customHeight="1">
      <c r="A11257" s="221" t="s">
        <v>2861</v>
      </c>
      <c r="B11257" s="221" t="s">
        <v>934</v>
      </c>
      <c r="C11257" s="222" t="s">
        <v>421</v>
      </c>
      <c r="D11257" s="222" t="s">
        <v>162</v>
      </c>
      <c r="E11257" s="199" t="s">
        <v>163</v>
      </c>
      <c r="F11257" s="200" t="s">
        <v>5179</v>
      </c>
      <c r="G11257" s="200" t="s">
        <v>5180</v>
      </c>
      <c r="H11257" s="200" t="s">
        <v>418</v>
      </c>
      <c r="I11257" s="200">
        <v>45771</v>
      </c>
      <c r="J11257" s="143">
        <f t="shared" si="175"/>
        <v>45771</v>
      </c>
      <c r="K11257" s="202">
        <v>3</v>
      </c>
      <c r="L11257" s="285" t="s">
        <v>455</v>
      </c>
      <c r="M11257" s="223"/>
      <c r="N11257" s="203">
        <v>2.21</v>
      </c>
      <c r="O11257" s="222" t="s">
        <v>990</v>
      </c>
    </row>
    <row r="11258" spans="1:15" ht="29.25" customHeight="1">
      <c r="A11258" s="221" t="s">
        <v>2861</v>
      </c>
      <c r="B11258" s="221" t="s">
        <v>934</v>
      </c>
      <c r="C11258" s="222" t="s">
        <v>421</v>
      </c>
      <c r="D11258" s="222" t="s">
        <v>162</v>
      </c>
      <c r="E11258" s="199" t="s">
        <v>166</v>
      </c>
      <c r="F11258" s="200"/>
      <c r="G11258" s="200"/>
      <c r="H11258" s="200"/>
      <c r="I11258" s="200">
        <v>45772</v>
      </c>
      <c r="J11258" s="143">
        <f t="shared" si="175"/>
        <v>45772</v>
      </c>
      <c r="K11258" s="202">
        <v>6</v>
      </c>
      <c r="L11258" s="285" t="s">
        <v>7673</v>
      </c>
      <c r="M11258" s="223"/>
      <c r="N11258" s="203"/>
      <c r="O11258" s="222" t="s">
        <v>326</v>
      </c>
    </row>
    <row r="11259" spans="1:15" ht="29.25" customHeight="1">
      <c r="A11259" s="221" t="s">
        <v>2861</v>
      </c>
      <c r="B11259" s="221" t="s">
        <v>934</v>
      </c>
      <c r="C11259" s="222" t="s">
        <v>421</v>
      </c>
      <c r="D11259" s="222" t="s">
        <v>162</v>
      </c>
      <c r="E11259" s="199" t="s">
        <v>163</v>
      </c>
      <c r="F11259" s="200" t="s">
        <v>5179</v>
      </c>
      <c r="G11259" s="200" t="s">
        <v>5180</v>
      </c>
      <c r="H11259" s="200" t="s">
        <v>418</v>
      </c>
      <c r="I11259" s="200">
        <v>45772</v>
      </c>
      <c r="J11259" s="143">
        <f t="shared" si="175"/>
        <v>45772</v>
      </c>
      <c r="K11259" s="202">
        <v>2</v>
      </c>
      <c r="L11259" s="285" t="s">
        <v>455</v>
      </c>
      <c r="M11259" s="223"/>
      <c r="N11259" s="203">
        <v>2.21</v>
      </c>
      <c r="O11259" s="222" t="s">
        <v>990</v>
      </c>
    </row>
    <row r="11260" spans="1:15" ht="29.25" customHeight="1">
      <c r="A11260" s="221" t="s">
        <v>2861</v>
      </c>
      <c r="B11260" s="221" t="s">
        <v>934</v>
      </c>
      <c r="C11260" s="222" t="s">
        <v>421</v>
      </c>
      <c r="D11260" s="222" t="s">
        <v>162</v>
      </c>
      <c r="E11260" s="199" t="s">
        <v>163</v>
      </c>
      <c r="F11260" s="200" t="s">
        <v>5179</v>
      </c>
      <c r="G11260" s="200" t="s">
        <v>5180</v>
      </c>
      <c r="H11260" s="200" t="s">
        <v>418</v>
      </c>
      <c r="I11260" s="200">
        <v>45775</v>
      </c>
      <c r="J11260" s="143">
        <f t="shared" si="175"/>
        <v>45775</v>
      </c>
      <c r="K11260" s="202">
        <v>8</v>
      </c>
      <c r="L11260" s="285" t="s">
        <v>455</v>
      </c>
      <c r="M11260" s="223"/>
      <c r="N11260" s="203">
        <v>2.21</v>
      </c>
      <c r="O11260" s="222" t="s">
        <v>990</v>
      </c>
    </row>
    <row r="11261" spans="1:15" ht="29.25" customHeight="1">
      <c r="A11261" s="221" t="s">
        <v>2861</v>
      </c>
      <c r="B11261" s="221" t="s">
        <v>934</v>
      </c>
      <c r="C11261" s="222" t="s">
        <v>421</v>
      </c>
      <c r="D11261" s="222" t="s">
        <v>162</v>
      </c>
      <c r="E11261" s="199" t="s">
        <v>166</v>
      </c>
      <c r="F11261" s="200"/>
      <c r="G11261" s="200"/>
      <c r="H11261" s="200"/>
      <c r="I11261" s="200">
        <v>45776</v>
      </c>
      <c r="J11261" s="143">
        <f t="shared" si="175"/>
        <v>45776</v>
      </c>
      <c r="K11261" s="202">
        <v>1.5</v>
      </c>
      <c r="L11261" s="285" t="s">
        <v>7674</v>
      </c>
      <c r="M11261" s="223"/>
      <c r="N11261" s="203"/>
      <c r="O11261" s="222" t="s">
        <v>326</v>
      </c>
    </row>
    <row r="11262" spans="1:15" ht="29.25" customHeight="1">
      <c r="A11262" s="221" t="s">
        <v>2861</v>
      </c>
      <c r="B11262" s="221" t="s">
        <v>934</v>
      </c>
      <c r="C11262" s="222" t="s">
        <v>421</v>
      </c>
      <c r="D11262" s="222" t="s">
        <v>162</v>
      </c>
      <c r="E11262" s="199" t="s">
        <v>166</v>
      </c>
      <c r="F11262" s="200"/>
      <c r="G11262" s="200"/>
      <c r="H11262" s="200"/>
      <c r="I11262" s="200">
        <v>45776</v>
      </c>
      <c r="J11262" s="143">
        <f t="shared" si="175"/>
        <v>45776</v>
      </c>
      <c r="K11262" s="202">
        <v>8</v>
      </c>
      <c r="L11262" s="285" t="s">
        <v>7675</v>
      </c>
      <c r="M11262" s="223"/>
      <c r="N11262" s="203"/>
      <c r="O11262" s="222" t="s">
        <v>326</v>
      </c>
    </row>
    <row r="11263" spans="1:15" ht="29.25" customHeight="1">
      <c r="A11263" s="221" t="s">
        <v>2861</v>
      </c>
      <c r="B11263" s="221" t="s">
        <v>934</v>
      </c>
      <c r="C11263" s="222" t="s">
        <v>421</v>
      </c>
      <c r="D11263" s="222" t="s">
        <v>162</v>
      </c>
      <c r="E11263" s="199" t="s">
        <v>166</v>
      </c>
      <c r="F11263" s="200"/>
      <c r="G11263" s="200"/>
      <c r="H11263" s="200"/>
      <c r="I11263" s="200">
        <v>45777</v>
      </c>
      <c r="J11263" s="143">
        <f t="shared" si="175"/>
        <v>45777</v>
      </c>
      <c r="K11263" s="202">
        <v>4</v>
      </c>
      <c r="L11263" s="285" t="s">
        <v>7675</v>
      </c>
      <c r="M11263" s="223"/>
      <c r="N11263" s="203"/>
      <c r="O11263" s="222" t="s">
        <v>326</v>
      </c>
    </row>
    <row r="11264" spans="1:15" ht="29.25" customHeight="1">
      <c r="A11264" s="221" t="s">
        <v>2861</v>
      </c>
      <c r="B11264" s="221" t="s">
        <v>934</v>
      </c>
      <c r="C11264" s="222" t="s">
        <v>421</v>
      </c>
      <c r="D11264" s="222" t="s">
        <v>162</v>
      </c>
      <c r="E11264" s="199" t="s">
        <v>178</v>
      </c>
      <c r="F11264" s="200"/>
      <c r="G11264" s="200"/>
      <c r="H11264" s="200"/>
      <c r="I11264" s="200">
        <v>45777</v>
      </c>
      <c r="J11264" s="143">
        <f t="shared" si="175"/>
        <v>45777</v>
      </c>
      <c r="K11264" s="202">
        <v>2.5</v>
      </c>
      <c r="L11264" s="285" t="s">
        <v>7676</v>
      </c>
      <c r="M11264" s="223"/>
      <c r="N11264" s="203"/>
      <c r="O11264" s="222" t="s">
        <v>326</v>
      </c>
    </row>
    <row r="11265" spans="1:15" ht="29.25" customHeight="1">
      <c r="A11265" s="221" t="s">
        <v>2861</v>
      </c>
      <c r="B11265" s="221" t="s">
        <v>934</v>
      </c>
      <c r="C11265" s="222" t="s">
        <v>421</v>
      </c>
      <c r="D11265" s="222" t="s">
        <v>162</v>
      </c>
      <c r="E11265" s="199" t="s">
        <v>166</v>
      </c>
      <c r="F11265" s="200"/>
      <c r="G11265" s="200"/>
      <c r="H11265" s="200"/>
      <c r="I11265" s="200">
        <v>45777</v>
      </c>
      <c r="J11265" s="143">
        <f t="shared" si="175"/>
        <v>45777</v>
      </c>
      <c r="K11265" s="202">
        <v>1.5</v>
      </c>
      <c r="L11265" s="285" t="s">
        <v>7677</v>
      </c>
      <c r="M11265" s="223"/>
      <c r="N11265" s="203"/>
      <c r="O11265" s="222" t="s">
        <v>326</v>
      </c>
    </row>
    <row r="11266" spans="1:15" ht="29.25" customHeight="1">
      <c r="A11266" s="221" t="s">
        <v>2861</v>
      </c>
      <c r="B11266" s="221" t="s">
        <v>934</v>
      </c>
      <c r="C11266" s="222" t="s">
        <v>421</v>
      </c>
      <c r="D11266" s="222" t="s">
        <v>162</v>
      </c>
      <c r="E11266" s="199" t="s">
        <v>163</v>
      </c>
      <c r="F11266" s="200" t="s">
        <v>5179</v>
      </c>
      <c r="G11266" s="200" t="s">
        <v>5180</v>
      </c>
      <c r="H11266" s="200" t="s">
        <v>418</v>
      </c>
      <c r="I11266" s="200">
        <v>45779</v>
      </c>
      <c r="J11266" s="143">
        <f t="shared" si="175"/>
        <v>45779</v>
      </c>
      <c r="K11266" s="202">
        <v>8</v>
      </c>
      <c r="L11266" s="285" t="s">
        <v>455</v>
      </c>
      <c r="M11266" s="223"/>
      <c r="N11266" s="203">
        <v>2.21</v>
      </c>
      <c r="O11266" s="222" t="s">
        <v>990</v>
      </c>
    </row>
    <row r="11267" spans="1:15" ht="29.25" customHeight="1">
      <c r="A11267" s="221" t="s">
        <v>2861</v>
      </c>
      <c r="B11267" s="221" t="s">
        <v>934</v>
      </c>
      <c r="C11267" s="222" t="s">
        <v>421</v>
      </c>
      <c r="D11267" s="222" t="s">
        <v>162</v>
      </c>
      <c r="E11267" s="199" t="s">
        <v>166</v>
      </c>
      <c r="F11267" s="200"/>
      <c r="G11267" s="200"/>
      <c r="H11267" s="200"/>
      <c r="I11267" s="200">
        <v>45782</v>
      </c>
      <c r="J11267" s="143">
        <f t="shared" ref="J11267:J11330" si="176">I11267</f>
        <v>45782</v>
      </c>
      <c r="K11267" s="202">
        <v>4</v>
      </c>
      <c r="L11267" s="285" t="s">
        <v>7827</v>
      </c>
      <c r="M11267" s="223"/>
      <c r="N11267" s="203"/>
      <c r="O11267" s="222" t="s">
        <v>326</v>
      </c>
    </row>
    <row r="11268" spans="1:15" ht="29.25" customHeight="1">
      <c r="A11268" s="221" t="s">
        <v>2861</v>
      </c>
      <c r="B11268" s="221" t="s">
        <v>934</v>
      </c>
      <c r="C11268" s="222" t="s">
        <v>421</v>
      </c>
      <c r="D11268" s="222" t="s">
        <v>162</v>
      </c>
      <c r="E11268" s="199" t="s">
        <v>163</v>
      </c>
      <c r="F11268" s="200" t="s">
        <v>5179</v>
      </c>
      <c r="G11268" s="200" t="s">
        <v>5180</v>
      </c>
      <c r="H11268" s="200" t="s">
        <v>418</v>
      </c>
      <c r="I11268" s="200">
        <v>45782</v>
      </c>
      <c r="J11268" s="143">
        <f t="shared" si="176"/>
        <v>45782</v>
      </c>
      <c r="K11268" s="202">
        <v>4</v>
      </c>
      <c r="L11268" s="285" t="s">
        <v>455</v>
      </c>
      <c r="M11268" s="223"/>
      <c r="N11268" s="203">
        <v>2.21</v>
      </c>
      <c r="O11268" s="222" t="s">
        <v>990</v>
      </c>
    </row>
    <row r="11269" spans="1:15" ht="29.25" customHeight="1">
      <c r="A11269" s="221" t="s">
        <v>2861</v>
      </c>
      <c r="B11269" s="221" t="s">
        <v>934</v>
      </c>
      <c r="C11269" s="222" t="s">
        <v>421</v>
      </c>
      <c r="D11269" s="222" t="s">
        <v>162</v>
      </c>
      <c r="E11269" s="199" t="s">
        <v>166</v>
      </c>
      <c r="F11269" s="200"/>
      <c r="G11269" s="200"/>
      <c r="H11269" s="200"/>
      <c r="I11269" s="200">
        <v>45783</v>
      </c>
      <c r="J11269" s="143">
        <f t="shared" si="176"/>
        <v>45783</v>
      </c>
      <c r="K11269" s="202">
        <v>4</v>
      </c>
      <c r="L11269" s="285" t="s">
        <v>7828</v>
      </c>
      <c r="M11269" s="223"/>
      <c r="N11269" s="203"/>
      <c r="O11269" s="222" t="s">
        <v>326</v>
      </c>
    </row>
    <row r="11270" spans="1:15" ht="29.25" customHeight="1">
      <c r="A11270" s="221" t="s">
        <v>2861</v>
      </c>
      <c r="B11270" s="221" t="s">
        <v>934</v>
      </c>
      <c r="C11270" s="222" t="s">
        <v>421</v>
      </c>
      <c r="D11270" s="222" t="s">
        <v>162</v>
      </c>
      <c r="E11270" s="199" t="s">
        <v>163</v>
      </c>
      <c r="F11270" s="200" t="s">
        <v>5179</v>
      </c>
      <c r="G11270" s="200" t="s">
        <v>5180</v>
      </c>
      <c r="H11270" s="200" t="s">
        <v>418</v>
      </c>
      <c r="I11270" s="200">
        <v>45783</v>
      </c>
      <c r="J11270" s="143">
        <f t="shared" si="176"/>
        <v>45783</v>
      </c>
      <c r="K11270" s="202">
        <v>4</v>
      </c>
      <c r="L11270" s="285" t="s">
        <v>455</v>
      </c>
      <c r="M11270" s="223"/>
      <c r="N11270" s="203">
        <v>2.21</v>
      </c>
      <c r="O11270" s="222" t="s">
        <v>990</v>
      </c>
    </row>
    <row r="11271" spans="1:15" ht="29.25" customHeight="1">
      <c r="A11271" s="221" t="s">
        <v>2861</v>
      </c>
      <c r="B11271" s="221" t="s">
        <v>934</v>
      </c>
      <c r="C11271" s="222" t="s">
        <v>421</v>
      </c>
      <c r="D11271" s="222" t="s">
        <v>162</v>
      </c>
      <c r="E11271" s="199" t="s">
        <v>166</v>
      </c>
      <c r="F11271" s="200"/>
      <c r="G11271" s="200"/>
      <c r="H11271" s="200"/>
      <c r="I11271" s="200">
        <v>45784</v>
      </c>
      <c r="J11271" s="143">
        <f t="shared" si="176"/>
        <v>45784</v>
      </c>
      <c r="K11271" s="202">
        <v>1</v>
      </c>
      <c r="L11271" s="285" t="s">
        <v>7829</v>
      </c>
      <c r="M11271" s="223"/>
      <c r="N11271" s="203"/>
      <c r="O11271" s="222" t="s">
        <v>326</v>
      </c>
    </row>
    <row r="11272" spans="1:15" ht="29.25" customHeight="1">
      <c r="A11272" s="221" t="s">
        <v>2861</v>
      </c>
      <c r="B11272" s="221" t="s">
        <v>934</v>
      </c>
      <c r="C11272" s="222" t="s">
        <v>421</v>
      </c>
      <c r="D11272" s="222" t="s">
        <v>162</v>
      </c>
      <c r="E11272" s="199" t="s">
        <v>178</v>
      </c>
      <c r="F11272" s="200"/>
      <c r="G11272" s="200"/>
      <c r="H11272" s="200"/>
      <c r="I11272" s="200">
        <v>45784</v>
      </c>
      <c r="J11272" s="143">
        <f t="shared" si="176"/>
        <v>45784</v>
      </c>
      <c r="K11272" s="202">
        <v>0.5</v>
      </c>
      <c r="L11272" s="285" t="s">
        <v>7830</v>
      </c>
      <c r="M11272" s="223"/>
      <c r="N11272" s="203"/>
      <c r="O11272" s="222" t="s">
        <v>326</v>
      </c>
    </row>
    <row r="11273" spans="1:15" ht="29.25" customHeight="1">
      <c r="A11273" s="221" t="s">
        <v>2861</v>
      </c>
      <c r="B11273" s="221" t="s">
        <v>934</v>
      </c>
      <c r="C11273" s="222" t="s">
        <v>421</v>
      </c>
      <c r="D11273" s="222" t="s">
        <v>162</v>
      </c>
      <c r="E11273" s="199" t="s">
        <v>163</v>
      </c>
      <c r="F11273" s="200" t="s">
        <v>5179</v>
      </c>
      <c r="G11273" s="200" t="s">
        <v>5180</v>
      </c>
      <c r="H11273" s="200" t="s">
        <v>418</v>
      </c>
      <c r="I11273" s="200">
        <v>45784</v>
      </c>
      <c r="J11273" s="143">
        <f t="shared" si="176"/>
        <v>45784</v>
      </c>
      <c r="K11273" s="202">
        <v>8</v>
      </c>
      <c r="L11273" s="285" t="s">
        <v>455</v>
      </c>
      <c r="M11273" s="223"/>
      <c r="N11273" s="203">
        <v>2.21</v>
      </c>
      <c r="O11273" s="222" t="s">
        <v>990</v>
      </c>
    </row>
    <row r="11274" spans="1:15" ht="29.25" customHeight="1">
      <c r="A11274" s="221" t="s">
        <v>2861</v>
      </c>
      <c r="B11274" s="221" t="s">
        <v>934</v>
      </c>
      <c r="C11274" s="222" t="s">
        <v>421</v>
      </c>
      <c r="D11274" s="222" t="s">
        <v>162</v>
      </c>
      <c r="E11274" s="199" t="s">
        <v>178</v>
      </c>
      <c r="F11274" s="200"/>
      <c r="G11274" s="200"/>
      <c r="H11274" s="200"/>
      <c r="I11274" s="200">
        <v>45785</v>
      </c>
      <c r="J11274" s="143">
        <f t="shared" si="176"/>
        <v>45785</v>
      </c>
      <c r="K11274" s="202">
        <v>1</v>
      </c>
      <c r="L11274" s="285" t="s">
        <v>218</v>
      </c>
      <c r="M11274" s="223"/>
      <c r="N11274" s="203"/>
      <c r="O11274" s="222" t="s">
        <v>326</v>
      </c>
    </row>
    <row r="11275" spans="1:15" ht="29.25" customHeight="1">
      <c r="A11275" s="221" t="s">
        <v>2861</v>
      </c>
      <c r="B11275" s="221" t="s">
        <v>934</v>
      </c>
      <c r="C11275" s="222" t="s">
        <v>421</v>
      </c>
      <c r="D11275" s="222" t="s">
        <v>162</v>
      </c>
      <c r="E11275" s="199" t="s">
        <v>166</v>
      </c>
      <c r="F11275" s="200"/>
      <c r="G11275" s="200"/>
      <c r="H11275" s="200"/>
      <c r="I11275" s="200">
        <v>45785</v>
      </c>
      <c r="J11275" s="143">
        <f t="shared" si="176"/>
        <v>45785</v>
      </c>
      <c r="K11275" s="202">
        <v>1</v>
      </c>
      <c r="L11275" s="285" t="s">
        <v>8060</v>
      </c>
      <c r="M11275" s="223"/>
      <c r="N11275" s="203"/>
      <c r="O11275" s="222" t="s">
        <v>326</v>
      </c>
    </row>
    <row r="11276" spans="1:15" ht="29.25" customHeight="1">
      <c r="A11276" s="221" t="s">
        <v>2861</v>
      </c>
      <c r="B11276" s="221" t="s">
        <v>934</v>
      </c>
      <c r="C11276" s="222" t="s">
        <v>421</v>
      </c>
      <c r="D11276" s="222" t="s">
        <v>162</v>
      </c>
      <c r="E11276" s="199" t="s">
        <v>163</v>
      </c>
      <c r="F11276" s="200" t="s">
        <v>5179</v>
      </c>
      <c r="G11276" s="200" t="s">
        <v>5180</v>
      </c>
      <c r="H11276" s="200" t="s">
        <v>418</v>
      </c>
      <c r="I11276" s="200">
        <v>45785</v>
      </c>
      <c r="J11276" s="143">
        <f t="shared" si="176"/>
        <v>45785</v>
      </c>
      <c r="K11276" s="202">
        <v>6</v>
      </c>
      <c r="L11276" s="285" t="s">
        <v>455</v>
      </c>
      <c r="M11276" s="223"/>
      <c r="N11276" s="203">
        <v>2.21</v>
      </c>
      <c r="O11276" s="222" t="s">
        <v>990</v>
      </c>
    </row>
    <row r="11277" spans="1:15" ht="29.25" customHeight="1">
      <c r="A11277" s="221" t="s">
        <v>2861</v>
      </c>
      <c r="B11277" s="221" t="s">
        <v>934</v>
      </c>
      <c r="C11277" s="222" t="s">
        <v>421</v>
      </c>
      <c r="D11277" s="222" t="s">
        <v>162</v>
      </c>
      <c r="E11277" s="199" t="s">
        <v>163</v>
      </c>
      <c r="F11277" s="200" t="s">
        <v>5179</v>
      </c>
      <c r="G11277" s="200" t="s">
        <v>5180</v>
      </c>
      <c r="H11277" s="200" t="s">
        <v>418</v>
      </c>
      <c r="I11277" s="200">
        <v>45786</v>
      </c>
      <c r="J11277" s="143">
        <f t="shared" si="176"/>
        <v>45786</v>
      </c>
      <c r="K11277" s="202">
        <v>8</v>
      </c>
      <c r="L11277" s="285" t="s">
        <v>455</v>
      </c>
      <c r="M11277" s="223"/>
      <c r="N11277" s="203">
        <v>2.21</v>
      </c>
      <c r="O11277" s="222" t="s">
        <v>990</v>
      </c>
    </row>
    <row r="11278" spans="1:15" ht="29.25" customHeight="1">
      <c r="A11278" s="221" t="s">
        <v>2861</v>
      </c>
      <c r="B11278" s="221" t="s">
        <v>934</v>
      </c>
      <c r="C11278" s="222" t="s">
        <v>421</v>
      </c>
      <c r="D11278" s="222" t="s">
        <v>162</v>
      </c>
      <c r="E11278" s="199" t="s">
        <v>163</v>
      </c>
      <c r="F11278" s="200" t="s">
        <v>5179</v>
      </c>
      <c r="G11278" s="200" t="s">
        <v>5180</v>
      </c>
      <c r="H11278" s="200" t="s">
        <v>418</v>
      </c>
      <c r="I11278" s="200">
        <v>45789</v>
      </c>
      <c r="J11278" s="143">
        <f t="shared" si="176"/>
        <v>45789</v>
      </c>
      <c r="K11278" s="202">
        <v>5.5</v>
      </c>
      <c r="L11278" s="285" t="s">
        <v>455</v>
      </c>
      <c r="M11278" s="223"/>
      <c r="N11278" s="203">
        <v>2.21</v>
      </c>
      <c r="O11278" s="222" t="s">
        <v>990</v>
      </c>
    </row>
    <row r="11279" spans="1:15" ht="29.25" customHeight="1">
      <c r="A11279" s="221" t="s">
        <v>2861</v>
      </c>
      <c r="B11279" s="221" t="s">
        <v>934</v>
      </c>
      <c r="C11279" s="222" t="s">
        <v>421</v>
      </c>
      <c r="D11279" s="222" t="s">
        <v>162</v>
      </c>
      <c r="E11279" s="199" t="s">
        <v>163</v>
      </c>
      <c r="F11279" s="200" t="s">
        <v>5514</v>
      </c>
      <c r="G11279" s="200" t="s">
        <v>5515</v>
      </c>
      <c r="H11279" s="200" t="s">
        <v>418</v>
      </c>
      <c r="I11279" s="200">
        <v>45789</v>
      </c>
      <c r="J11279" s="143">
        <f t="shared" si="176"/>
        <v>45789</v>
      </c>
      <c r="K11279" s="202">
        <v>4</v>
      </c>
      <c r="L11279" s="285" t="s">
        <v>455</v>
      </c>
      <c r="M11279" s="223"/>
      <c r="N11279" s="203">
        <v>1.1571428571428599</v>
      </c>
      <c r="O11279" s="222" t="s">
        <v>8059</v>
      </c>
    </row>
    <row r="11280" spans="1:15" ht="29.25" customHeight="1">
      <c r="A11280" s="221" t="s">
        <v>2861</v>
      </c>
      <c r="B11280" s="221" t="s">
        <v>934</v>
      </c>
      <c r="C11280" s="222" t="s">
        <v>421</v>
      </c>
      <c r="D11280" s="222" t="s">
        <v>162</v>
      </c>
      <c r="E11280" s="199" t="s">
        <v>163</v>
      </c>
      <c r="F11280" s="200" t="s">
        <v>5179</v>
      </c>
      <c r="G11280" s="200" t="s">
        <v>5180</v>
      </c>
      <c r="H11280" s="200" t="s">
        <v>418</v>
      </c>
      <c r="I11280" s="200">
        <v>45790</v>
      </c>
      <c r="J11280" s="143">
        <f t="shared" si="176"/>
        <v>45790</v>
      </c>
      <c r="K11280" s="202">
        <v>6</v>
      </c>
      <c r="L11280" s="285" t="s">
        <v>455</v>
      </c>
      <c r="M11280" s="223"/>
      <c r="N11280" s="203">
        <v>2.21</v>
      </c>
      <c r="O11280" s="222" t="s">
        <v>990</v>
      </c>
    </row>
    <row r="11281" spans="1:15" ht="29.25" customHeight="1">
      <c r="A11281" s="221" t="s">
        <v>2861</v>
      </c>
      <c r="B11281" s="221" t="s">
        <v>934</v>
      </c>
      <c r="C11281" s="222" t="s">
        <v>421</v>
      </c>
      <c r="D11281" s="222" t="s">
        <v>162</v>
      </c>
      <c r="E11281" s="199" t="s">
        <v>163</v>
      </c>
      <c r="F11281" s="200" t="s">
        <v>5514</v>
      </c>
      <c r="G11281" s="200" t="s">
        <v>5515</v>
      </c>
      <c r="H11281" s="200" t="s">
        <v>418</v>
      </c>
      <c r="I11281" s="200">
        <v>45790</v>
      </c>
      <c r="J11281" s="143">
        <f t="shared" si="176"/>
        <v>45790</v>
      </c>
      <c r="K11281" s="202">
        <v>2</v>
      </c>
      <c r="L11281" s="285" t="s">
        <v>455</v>
      </c>
      <c r="M11281" s="223"/>
      <c r="N11281" s="203">
        <v>1.1571428571428599</v>
      </c>
      <c r="O11281" s="222" t="s">
        <v>8059</v>
      </c>
    </row>
    <row r="11282" spans="1:15" ht="29.25" customHeight="1">
      <c r="A11282" s="221" t="s">
        <v>2861</v>
      </c>
      <c r="B11282" s="221" t="s">
        <v>934</v>
      </c>
      <c r="C11282" s="222" t="s">
        <v>421</v>
      </c>
      <c r="D11282" s="222" t="s">
        <v>162</v>
      </c>
      <c r="E11282" s="199" t="s">
        <v>163</v>
      </c>
      <c r="F11282" s="200" t="s">
        <v>5514</v>
      </c>
      <c r="G11282" s="200" t="s">
        <v>5515</v>
      </c>
      <c r="H11282" s="200" t="s">
        <v>418</v>
      </c>
      <c r="I11282" s="200">
        <v>45791</v>
      </c>
      <c r="J11282" s="143">
        <f t="shared" si="176"/>
        <v>45791</v>
      </c>
      <c r="K11282" s="202">
        <v>8</v>
      </c>
      <c r="L11282" s="285" t="s">
        <v>418</v>
      </c>
      <c r="M11282" s="223"/>
      <c r="N11282" s="203">
        <v>1.1571428571428599</v>
      </c>
      <c r="O11282" s="222" t="s">
        <v>8059</v>
      </c>
    </row>
    <row r="11283" spans="1:15" ht="29.25" customHeight="1">
      <c r="A11283" s="221" t="s">
        <v>2861</v>
      </c>
      <c r="B11283" s="221" t="s">
        <v>934</v>
      </c>
      <c r="C11283" s="222" t="s">
        <v>421</v>
      </c>
      <c r="D11283" s="222" t="s">
        <v>162</v>
      </c>
      <c r="E11283" s="199" t="s">
        <v>178</v>
      </c>
      <c r="F11283" s="200"/>
      <c r="G11283" s="200"/>
      <c r="H11283" s="200"/>
      <c r="I11283" s="200">
        <v>45792</v>
      </c>
      <c r="J11283" s="143">
        <f t="shared" si="176"/>
        <v>45792</v>
      </c>
      <c r="K11283" s="202">
        <v>1</v>
      </c>
      <c r="L11283" s="285" t="s">
        <v>218</v>
      </c>
      <c r="M11283" s="223"/>
      <c r="N11283" s="203"/>
      <c r="O11283" s="222" t="s">
        <v>326</v>
      </c>
    </row>
    <row r="11284" spans="1:15" ht="29.25" customHeight="1">
      <c r="A11284" s="221" t="s">
        <v>2861</v>
      </c>
      <c r="B11284" s="221" t="s">
        <v>934</v>
      </c>
      <c r="C11284" s="222" t="s">
        <v>421</v>
      </c>
      <c r="D11284" s="222" t="s">
        <v>162</v>
      </c>
      <c r="E11284" s="199" t="s">
        <v>163</v>
      </c>
      <c r="F11284" s="200" t="s">
        <v>5514</v>
      </c>
      <c r="G11284" s="200" t="s">
        <v>5515</v>
      </c>
      <c r="H11284" s="200" t="s">
        <v>418</v>
      </c>
      <c r="I11284" s="200">
        <v>45792</v>
      </c>
      <c r="J11284" s="143">
        <f t="shared" si="176"/>
        <v>45792</v>
      </c>
      <c r="K11284" s="202">
        <v>7</v>
      </c>
      <c r="L11284" s="285" t="s">
        <v>8267</v>
      </c>
      <c r="M11284" s="223"/>
      <c r="N11284" s="203">
        <v>1.1571428571428599</v>
      </c>
      <c r="O11284" s="222" t="s">
        <v>8059</v>
      </c>
    </row>
    <row r="11285" spans="1:15" ht="29.25" customHeight="1">
      <c r="A11285" s="221" t="s">
        <v>2861</v>
      </c>
      <c r="B11285" s="221" t="s">
        <v>934</v>
      </c>
      <c r="C11285" s="222" t="s">
        <v>421</v>
      </c>
      <c r="D11285" s="222" t="s">
        <v>162</v>
      </c>
      <c r="E11285" s="199" t="s">
        <v>163</v>
      </c>
      <c r="F11285" s="200" t="s">
        <v>5179</v>
      </c>
      <c r="G11285" s="200" t="s">
        <v>5180</v>
      </c>
      <c r="H11285" s="200" t="s">
        <v>418</v>
      </c>
      <c r="I11285" s="200">
        <v>45793</v>
      </c>
      <c r="J11285" s="143">
        <f t="shared" si="176"/>
        <v>45793</v>
      </c>
      <c r="K11285" s="202">
        <v>8</v>
      </c>
      <c r="L11285" s="285" t="s">
        <v>8268</v>
      </c>
      <c r="M11285" s="223"/>
      <c r="N11285" s="203">
        <v>2.21</v>
      </c>
      <c r="O11285" s="222" t="s">
        <v>990</v>
      </c>
    </row>
    <row r="11286" spans="1:15" ht="29.25" customHeight="1">
      <c r="A11286" s="221" t="s">
        <v>2861</v>
      </c>
      <c r="B11286" s="221" t="s">
        <v>934</v>
      </c>
      <c r="C11286" s="222" t="s">
        <v>421</v>
      </c>
      <c r="D11286" s="222" t="s">
        <v>162</v>
      </c>
      <c r="E11286" s="199" t="s">
        <v>163</v>
      </c>
      <c r="F11286" s="200" t="s">
        <v>5514</v>
      </c>
      <c r="G11286" s="200" t="s">
        <v>5515</v>
      </c>
      <c r="H11286" s="200" t="s">
        <v>418</v>
      </c>
      <c r="I11286" s="200">
        <v>45796</v>
      </c>
      <c r="J11286" s="143">
        <f t="shared" si="176"/>
        <v>45796</v>
      </c>
      <c r="K11286" s="202">
        <v>8</v>
      </c>
      <c r="L11286" s="285" t="s">
        <v>8269</v>
      </c>
      <c r="M11286" s="223"/>
      <c r="N11286" s="203">
        <v>1.1571428571428599</v>
      </c>
      <c r="O11286" s="222" t="s">
        <v>8059</v>
      </c>
    </row>
    <row r="11287" spans="1:15" ht="29.25" customHeight="1">
      <c r="A11287" s="221" t="s">
        <v>2861</v>
      </c>
      <c r="B11287" s="221" t="s">
        <v>934</v>
      </c>
      <c r="C11287" s="222" t="s">
        <v>421</v>
      </c>
      <c r="D11287" s="222" t="s">
        <v>162</v>
      </c>
      <c r="E11287" s="199" t="s">
        <v>163</v>
      </c>
      <c r="F11287" s="200" t="s">
        <v>5514</v>
      </c>
      <c r="G11287" s="200" t="s">
        <v>5515</v>
      </c>
      <c r="H11287" s="200" t="s">
        <v>418</v>
      </c>
      <c r="I11287" s="200">
        <v>45797</v>
      </c>
      <c r="J11287" s="143">
        <f t="shared" si="176"/>
        <v>45797</v>
      </c>
      <c r="K11287" s="202">
        <v>9.5</v>
      </c>
      <c r="L11287" s="285" t="s">
        <v>8270</v>
      </c>
      <c r="M11287" s="223"/>
      <c r="N11287" s="203">
        <v>1.1571428571428599</v>
      </c>
      <c r="O11287" s="222" t="s">
        <v>8059</v>
      </c>
    </row>
    <row r="11288" spans="1:15" ht="29.25" customHeight="1">
      <c r="A11288" s="221" t="s">
        <v>2861</v>
      </c>
      <c r="B11288" s="221" t="s">
        <v>934</v>
      </c>
      <c r="C11288" s="222" t="s">
        <v>421</v>
      </c>
      <c r="D11288" s="222" t="s">
        <v>162</v>
      </c>
      <c r="E11288" s="199" t="s">
        <v>178</v>
      </c>
      <c r="F11288" s="200"/>
      <c r="G11288" s="200"/>
      <c r="H11288" s="200"/>
      <c r="I11288" s="200">
        <v>45798</v>
      </c>
      <c r="J11288" s="143">
        <f t="shared" si="176"/>
        <v>45798</v>
      </c>
      <c r="K11288" s="202">
        <v>0.5</v>
      </c>
      <c r="L11288" s="285" t="s">
        <v>7830</v>
      </c>
      <c r="M11288" s="223"/>
      <c r="N11288" s="203"/>
      <c r="O11288" s="222" t="s">
        <v>326</v>
      </c>
    </row>
    <row r="11289" spans="1:15" ht="29.25" customHeight="1">
      <c r="A11289" s="221" t="s">
        <v>2861</v>
      </c>
      <c r="B11289" s="221" t="s">
        <v>934</v>
      </c>
      <c r="C11289" s="222" t="s">
        <v>421</v>
      </c>
      <c r="D11289" s="222" t="s">
        <v>162</v>
      </c>
      <c r="E11289" s="199" t="s">
        <v>163</v>
      </c>
      <c r="F11289" s="200" t="s">
        <v>5514</v>
      </c>
      <c r="G11289" s="200" t="s">
        <v>5515</v>
      </c>
      <c r="H11289" s="200" t="s">
        <v>418</v>
      </c>
      <c r="I11289" s="200">
        <v>45798</v>
      </c>
      <c r="J11289" s="143">
        <f t="shared" si="176"/>
        <v>45798</v>
      </c>
      <c r="K11289" s="202">
        <v>7.5</v>
      </c>
      <c r="L11289" s="285" t="s">
        <v>455</v>
      </c>
      <c r="M11289" s="223"/>
      <c r="N11289" s="203">
        <v>1.1571428571428599</v>
      </c>
      <c r="O11289" s="222" t="s">
        <v>8059</v>
      </c>
    </row>
    <row r="11290" spans="1:15" ht="29.25" customHeight="1">
      <c r="A11290" s="221" t="s">
        <v>2861</v>
      </c>
      <c r="B11290" s="221" t="s">
        <v>934</v>
      </c>
      <c r="C11290" s="222" t="s">
        <v>421</v>
      </c>
      <c r="D11290" s="222" t="s">
        <v>162</v>
      </c>
      <c r="E11290" s="199" t="s">
        <v>178</v>
      </c>
      <c r="F11290" s="200"/>
      <c r="G11290" s="200"/>
      <c r="H11290" s="200"/>
      <c r="I11290" s="200">
        <v>45799</v>
      </c>
      <c r="J11290" s="143">
        <f t="shared" si="176"/>
        <v>45799</v>
      </c>
      <c r="K11290" s="202">
        <v>0.5</v>
      </c>
      <c r="L11290" s="285" t="s">
        <v>218</v>
      </c>
      <c r="M11290" s="223"/>
      <c r="N11290" s="203"/>
      <c r="O11290" s="222" t="s">
        <v>326</v>
      </c>
    </row>
    <row r="11291" spans="1:15" ht="29.25" customHeight="1">
      <c r="A11291" s="221" t="s">
        <v>2861</v>
      </c>
      <c r="B11291" s="221" t="s">
        <v>934</v>
      </c>
      <c r="C11291" s="222" t="s">
        <v>421</v>
      </c>
      <c r="D11291" s="222" t="s">
        <v>162</v>
      </c>
      <c r="E11291" s="199" t="s">
        <v>163</v>
      </c>
      <c r="F11291" s="200" t="s">
        <v>5514</v>
      </c>
      <c r="G11291" s="200" t="s">
        <v>5515</v>
      </c>
      <c r="H11291" s="200" t="s">
        <v>418</v>
      </c>
      <c r="I11291" s="200">
        <v>45799</v>
      </c>
      <c r="J11291" s="143">
        <f t="shared" si="176"/>
        <v>45799</v>
      </c>
      <c r="K11291" s="202">
        <v>7.5</v>
      </c>
      <c r="L11291" s="285" t="s">
        <v>455</v>
      </c>
      <c r="M11291" s="223"/>
      <c r="N11291" s="203">
        <v>1.1571428571428599</v>
      </c>
      <c r="O11291" s="222" t="s">
        <v>8059</v>
      </c>
    </row>
    <row r="11292" spans="1:15" ht="29.25" customHeight="1">
      <c r="A11292" s="221" t="s">
        <v>2861</v>
      </c>
      <c r="B11292" s="221" t="s">
        <v>934</v>
      </c>
      <c r="C11292" s="222" t="s">
        <v>421</v>
      </c>
      <c r="D11292" s="222" t="s">
        <v>162</v>
      </c>
      <c r="E11292" s="199" t="s">
        <v>163</v>
      </c>
      <c r="F11292" s="200" t="s">
        <v>5514</v>
      </c>
      <c r="G11292" s="200" t="s">
        <v>5515</v>
      </c>
      <c r="H11292" s="200" t="s">
        <v>418</v>
      </c>
      <c r="I11292" s="200">
        <v>45800</v>
      </c>
      <c r="J11292" s="143">
        <f t="shared" si="176"/>
        <v>45800</v>
      </c>
      <c r="K11292" s="202">
        <v>8</v>
      </c>
      <c r="L11292" s="285" t="s">
        <v>455</v>
      </c>
      <c r="M11292" s="223"/>
      <c r="N11292" s="203">
        <v>1.1571428571428599</v>
      </c>
      <c r="O11292" s="222" t="s">
        <v>8059</v>
      </c>
    </row>
    <row r="11293" spans="1:15" ht="29.25" customHeight="1">
      <c r="A11293" s="221" t="s">
        <v>2861</v>
      </c>
      <c r="B11293" s="221" t="s">
        <v>934</v>
      </c>
      <c r="C11293" s="222" t="s">
        <v>421</v>
      </c>
      <c r="D11293" s="222" t="s">
        <v>162</v>
      </c>
      <c r="E11293" s="199" t="s">
        <v>166</v>
      </c>
      <c r="F11293" s="200"/>
      <c r="G11293" s="200"/>
      <c r="H11293" s="200"/>
      <c r="I11293" s="200">
        <v>45803</v>
      </c>
      <c r="J11293" s="143">
        <f t="shared" si="176"/>
        <v>45803</v>
      </c>
      <c r="K11293" s="202">
        <v>2.5</v>
      </c>
      <c r="L11293" s="285" t="s">
        <v>8578</v>
      </c>
      <c r="M11293" s="223"/>
      <c r="N11293" s="203"/>
      <c r="O11293" s="222" t="s">
        <v>326</v>
      </c>
    </row>
    <row r="11294" spans="1:15" ht="29.25" customHeight="1">
      <c r="A11294" s="221" t="s">
        <v>2861</v>
      </c>
      <c r="B11294" s="221" t="s">
        <v>934</v>
      </c>
      <c r="C11294" s="222" t="s">
        <v>421</v>
      </c>
      <c r="D11294" s="222" t="s">
        <v>162</v>
      </c>
      <c r="E11294" s="199" t="s">
        <v>166</v>
      </c>
      <c r="F11294" s="200"/>
      <c r="G11294" s="200"/>
      <c r="H11294" s="200"/>
      <c r="I11294" s="200">
        <v>45803</v>
      </c>
      <c r="J11294" s="143">
        <f t="shared" si="176"/>
        <v>45803</v>
      </c>
      <c r="K11294" s="202">
        <v>3.5</v>
      </c>
      <c r="L11294" s="285" t="s">
        <v>8579</v>
      </c>
      <c r="M11294" s="223"/>
      <c r="N11294" s="203"/>
      <c r="O11294" s="222" t="s">
        <v>326</v>
      </c>
    </row>
    <row r="11295" spans="1:15" ht="29.25" customHeight="1">
      <c r="A11295" s="221" t="s">
        <v>2861</v>
      </c>
      <c r="B11295" s="221" t="s">
        <v>934</v>
      </c>
      <c r="C11295" s="222" t="s">
        <v>421</v>
      </c>
      <c r="D11295" s="222" t="s">
        <v>162</v>
      </c>
      <c r="E11295" s="199" t="s">
        <v>163</v>
      </c>
      <c r="F11295" s="200" t="s">
        <v>5514</v>
      </c>
      <c r="G11295" s="200" t="s">
        <v>5515</v>
      </c>
      <c r="H11295" s="200" t="s">
        <v>418</v>
      </c>
      <c r="I11295" s="200">
        <v>45803</v>
      </c>
      <c r="J11295" s="143">
        <f t="shared" si="176"/>
        <v>45803</v>
      </c>
      <c r="K11295" s="202">
        <v>3</v>
      </c>
      <c r="L11295" s="285" t="s">
        <v>8577</v>
      </c>
      <c r="M11295" s="223"/>
      <c r="N11295" s="203">
        <v>1.1571428571428599</v>
      </c>
      <c r="O11295" s="222" t="s">
        <v>8059</v>
      </c>
    </row>
    <row r="11296" spans="1:15" ht="29.25" customHeight="1">
      <c r="A11296" s="221" t="s">
        <v>2861</v>
      </c>
      <c r="B11296" s="221" t="s">
        <v>934</v>
      </c>
      <c r="C11296" s="222" t="s">
        <v>421</v>
      </c>
      <c r="D11296" s="222" t="s">
        <v>162</v>
      </c>
      <c r="E11296" s="199" t="s">
        <v>166</v>
      </c>
      <c r="F11296" s="200"/>
      <c r="G11296" s="200"/>
      <c r="H11296" s="200"/>
      <c r="I11296" s="200">
        <v>45804</v>
      </c>
      <c r="J11296" s="143">
        <f t="shared" si="176"/>
        <v>45804</v>
      </c>
      <c r="K11296" s="202">
        <v>4</v>
      </c>
      <c r="L11296" s="285" t="s">
        <v>8579</v>
      </c>
      <c r="M11296" s="223"/>
      <c r="N11296" s="203"/>
      <c r="O11296" s="222" t="s">
        <v>326</v>
      </c>
    </row>
    <row r="11297" spans="1:15" ht="29.25" customHeight="1">
      <c r="A11297" s="221" t="s">
        <v>2861</v>
      </c>
      <c r="B11297" s="221" t="s">
        <v>934</v>
      </c>
      <c r="C11297" s="222" t="s">
        <v>421</v>
      </c>
      <c r="D11297" s="222" t="s">
        <v>162</v>
      </c>
      <c r="E11297" s="199" t="s">
        <v>163</v>
      </c>
      <c r="F11297" s="200" t="s">
        <v>5514</v>
      </c>
      <c r="G11297" s="200" t="s">
        <v>5515</v>
      </c>
      <c r="H11297" s="200" t="s">
        <v>418</v>
      </c>
      <c r="I11297" s="200">
        <v>45804</v>
      </c>
      <c r="J11297" s="143">
        <f t="shared" si="176"/>
        <v>45804</v>
      </c>
      <c r="K11297" s="202">
        <v>5.5</v>
      </c>
      <c r="L11297" s="285" t="s">
        <v>8580</v>
      </c>
      <c r="M11297" s="223"/>
      <c r="N11297" s="203">
        <v>1.1571428571428599</v>
      </c>
      <c r="O11297" s="222" t="s">
        <v>8059</v>
      </c>
    </row>
    <row r="11298" spans="1:15" ht="29.25" customHeight="1">
      <c r="A11298" s="221" t="s">
        <v>2861</v>
      </c>
      <c r="B11298" s="221" t="s">
        <v>934</v>
      </c>
      <c r="C11298" s="222" t="s">
        <v>421</v>
      </c>
      <c r="D11298" s="222" t="s">
        <v>162</v>
      </c>
      <c r="E11298" s="199" t="s">
        <v>178</v>
      </c>
      <c r="F11298" s="200"/>
      <c r="G11298" s="200"/>
      <c r="H11298" s="200"/>
      <c r="I11298" s="200">
        <v>45805</v>
      </c>
      <c r="J11298" s="143">
        <f t="shared" si="176"/>
        <v>45805</v>
      </c>
      <c r="K11298" s="202">
        <v>0.5</v>
      </c>
      <c r="L11298" s="285" t="s">
        <v>7830</v>
      </c>
      <c r="M11298" s="223"/>
      <c r="N11298" s="203"/>
      <c r="O11298" s="222" t="s">
        <v>326</v>
      </c>
    </row>
    <row r="11299" spans="1:15" ht="29.25" customHeight="1">
      <c r="A11299" s="221" t="s">
        <v>2861</v>
      </c>
      <c r="B11299" s="221" t="s">
        <v>934</v>
      </c>
      <c r="C11299" s="222" t="s">
        <v>421</v>
      </c>
      <c r="D11299" s="222" t="s">
        <v>162</v>
      </c>
      <c r="E11299" s="199" t="s">
        <v>166</v>
      </c>
      <c r="F11299" s="200"/>
      <c r="G11299" s="200"/>
      <c r="H11299" s="200"/>
      <c r="I11299" s="200">
        <v>45805</v>
      </c>
      <c r="J11299" s="143">
        <f t="shared" si="176"/>
        <v>45805</v>
      </c>
      <c r="K11299" s="202">
        <v>0.5</v>
      </c>
      <c r="L11299" s="285" t="s">
        <v>8581</v>
      </c>
      <c r="M11299" s="223"/>
      <c r="N11299" s="203"/>
      <c r="O11299" s="222" t="s">
        <v>326</v>
      </c>
    </row>
    <row r="11300" spans="1:15" ht="29.25" customHeight="1">
      <c r="A11300" s="221" t="s">
        <v>2861</v>
      </c>
      <c r="B11300" s="221" t="s">
        <v>934</v>
      </c>
      <c r="C11300" s="222" t="s">
        <v>421</v>
      </c>
      <c r="D11300" s="222" t="s">
        <v>162</v>
      </c>
      <c r="E11300" s="199" t="s">
        <v>166</v>
      </c>
      <c r="F11300" s="200"/>
      <c r="G11300" s="200"/>
      <c r="H11300" s="200"/>
      <c r="I11300" s="200">
        <v>45805</v>
      </c>
      <c r="J11300" s="143">
        <f t="shared" si="176"/>
        <v>45805</v>
      </c>
      <c r="K11300" s="202">
        <v>1</v>
      </c>
      <c r="L11300" s="285" t="s">
        <v>8582</v>
      </c>
      <c r="M11300" s="223"/>
      <c r="N11300" s="203"/>
      <c r="O11300" s="222" t="s">
        <v>326</v>
      </c>
    </row>
    <row r="11301" spans="1:15" ht="29.25" customHeight="1">
      <c r="A11301" s="221" t="s">
        <v>2861</v>
      </c>
      <c r="B11301" s="221" t="s">
        <v>934</v>
      </c>
      <c r="C11301" s="222" t="s">
        <v>421</v>
      </c>
      <c r="D11301" s="222" t="s">
        <v>162</v>
      </c>
      <c r="E11301" s="199" t="s">
        <v>163</v>
      </c>
      <c r="F11301" s="200" t="s">
        <v>5514</v>
      </c>
      <c r="G11301" s="200" t="s">
        <v>5515</v>
      </c>
      <c r="H11301" s="200" t="s">
        <v>418</v>
      </c>
      <c r="I11301" s="200">
        <v>45805</v>
      </c>
      <c r="J11301" s="143">
        <f t="shared" si="176"/>
        <v>45805</v>
      </c>
      <c r="K11301" s="202">
        <v>6</v>
      </c>
      <c r="L11301" s="285" t="s">
        <v>418</v>
      </c>
      <c r="M11301" s="223"/>
      <c r="N11301" s="203">
        <v>1.1571428571428599</v>
      </c>
      <c r="O11301" s="222" t="s">
        <v>8059</v>
      </c>
    </row>
    <row r="11302" spans="1:15" ht="29.25" customHeight="1">
      <c r="A11302" s="221" t="s">
        <v>2861</v>
      </c>
      <c r="B11302" s="221" t="s">
        <v>934</v>
      </c>
      <c r="C11302" s="222" t="s">
        <v>421</v>
      </c>
      <c r="D11302" s="222" t="s">
        <v>162</v>
      </c>
      <c r="E11302" s="199" t="s">
        <v>166</v>
      </c>
      <c r="F11302" s="200"/>
      <c r="G11302" s="200"/>
      <c r="H11302" s="200"/>
      <c r="I11302" s="200">
        <v>45806</v>
      </c>
      <c r="J11302" s="143">
        <f t="shared" si="176"/>
        <v>45806</v>
      </c>
      <c r="K11302" s="202">
        <v>0.5</v>
      </c>
      <c r="L11302" s="285" t="s">
        <v>216</v>
      </c>
      <c r="M11302" s="223"/>
      <c r="N11302" s="203"/>
      <c r="O11302" s="222" t="s">
        <v>326</v>
      </c>
    </row>
    <row r="11303" spans="1:15" ht="29.25" customHeight="1">
      <c r="A11303" s="221" t="s">
        <v>2861</v>
      </c>
      <c r="B11303" s="221" t="s">
        <v>934</v>
      </c>
      <c r="C11303" s="222" t="s">
        <v>421</v>
      </c>
      <c r="D11303" s="222" t="s">
        <v>162</v>
      </c>
      <c r="E11303" s="199" t="s">
        <v>178</v>
      </c>
      <c r="F11303" s="200"/>
      <c r="G11303" s="200"/>
      <c r="H11303" s="200"/>
      <c r="I11303" s="200">
        <v>45806</v>
      </c>
      <c r="J11303" s="143">
        <f t="shared" si="176"/>
        <v>45806</v>
      </c>
      <c r="K11303" s="202">
        <v>0.5</v>
      </c>
      <c r="L11303" s="285" t="s">
        <v>218</v>
      </c>
      <c r="M11303" s="223"/>
      <c r="N11303" s="203"/>
      <c r="O11303" s="222" t="s">
        <v>326</v>
      </c>
    </row>
    <row r="11304" spans="1:15" ht="29.25" customHeight="1">
      <c r="A11304" s="221" t="s">
        <v>2861</v>
      </c>
      <c r="B11304" s="221" t="s">
        <v>934</v>
      </c>
      <c r="C11304" s="222" t="s">
        <v>421</v>
      </c>
      <c r="D11304" s="222" t="s">
        <v>162</v>
      </c>
      <c r="E11304" s="199" t="s">
        <v>166</v>
      </c>
      <c r="F11304" s="200"/>
      <c r="G11304" s="200"/>
      <c r="H11304" s="200"/>
      <c r="I11304" s="200">
        <v>45806</v>
      </c>
      <c r="J11304" s="143">
        <f t="shared" si="176"/>
        <v>45806</v>
      </c>
      <c r="K11304" s="202">
        <v>4</v>
      </c>
      <c r="L11304" s="285" t="s">
        <v>8583</v>
      </c>
      <c r="M11304" s="223"/>
      <c r="N11304" s="203"/>
      <c r="O11304" s="222" t="s">
        <v>326</v>
      </c>
    </row>
    <row r="11305" spans="1:15" ht="29.25" customHeight="1">
      <c r="A11305" s="221" t="s">
        <v>2861</v>
      </c>
      <c r="B11305" s="221" t="s">
        <v>934</v>
      </c>
      <c r="C11305" s="222" t="s">
        <v>421</v>
      </c>
      <c r="D11305" s="222" t="s">
        <v>162</v>
      </c>
      <c r="E11305" s="199" t="s">
        <v>163</v>
      </c>
      <c r="F11305" s="200" t="s">
        <v>5514</v>
      </c>
      <c r="G11305" s="200" t="s">
        <v>5515</v>
      </c>
      <c r="H11305" s="200" t="s">
        <v>418</v>
      </c>
      <c r="I11305" s="200">
        <v>45806</v>
      </c>
      <c r="J11305" s="143">
        <f t="shared" si="176"/>
        <v>45806</v>
      </c>
      <c r="K11305" s="202">
        <v>3</v>
      </c>
      <c r="L11305" s="285" t="s">
        <v>270</v>
      </c>
      <c r="M11305" s="223"/>
      <c r="N11305" s="203">
        <v>1.1571428571428599</v>
      </c>
      <c r="O11305" s="222" t="s">
        <v>8059</v>
      </c>
    </row>
    <row r="11306" spans="1:15" ht="29.25" customHeight="1">
      <c r="A11306" s="221" t="s">
        <v>2861</v>
      </c>
      <c r="B11306" s="221" t="s">
        <v>934</v>
      </c>
      <c r="C11306" s="222" t="s">
        <v>421</v>
      </c>
      <c r="D11306" s="222" t="s">
        <v>162</v>
      </c>
      <c r="E11306" s="199" t="s">
        <v>165</v>
      </c>
      <c r="F11306" s="200"/>
      <c r="G11306" s="200"/>
      <c r="H11306" s="200"/>
      <c r="I11306" s="200">
        <v>45810</v>
      </c>
      <c r="J11306" s="143">
        <f t="shared" si="176"/>
        <v>45810</v>
      </c>
      <c r="K11306" s="202">
        <v>8</v>
      </c>
      <c r="L11306" s="285" t="s">
        <v>172</v>
      </c>
      <c r="M11306" s="223"/>
      <c r="N11306" s="203"/>
      <c r="O11306" s="222" t="s">
        <v>326</v>
      </c>
    </row>
    <row r="11307" spans="1:15" ht="29.25" customHeight="1">
      <c r="A11307" s="221" t="s">
        <v>2861</v>
      </c>
      <c r="B11307" s="221" t="s">
        <v>934</v>
      </c>
      <c r="C11307" s="222" t="s">
        <v>421</v>
      </c>
      <c r="D11307" s="222" t="s">
        <v>162</v>
      </c>
      <c r="E11307" s="199" t="s">
        <v>163</v>
      </c>
      <c r="F11307" s="200" t="s">
        <v>5179</v>
      </c>
      <c r="G11307" s="200" t="s">
        <v>5180</v>
      </c>
      <c r="H11307" s="200" t="s">
        <v>2731</v>
      </c>
      <c r="I11307" s="200">
        <v>45811</v>
      </c>
      <c r="J11307" s="143">
        <f t="shared" si="176"/>
        <v>45811</v>
      </c>
      <c r="K11307" s="202">
        <v>8</v>
      </c>
      <c r="L11307" s="285" t="s">
        <v>8584</v>
      </c>
      <c r="M11307" s="223"/>
      <c r="N11307" s="203">
        <v>0.16</v>
      </c>
      <c r="O11307" s="222" t="s">
        <v>990</v>
      </c>
    </row>
    <row r="11308" spans="1:15" ht="29.25" customHeight="1">
      <c r="A11308" s="221" t="s">
        <v>2861</v>
      </c>
      <c r="B11308" s="221" t="s">
        <v>934</v>
      </c>
      <c r="C11308" s="222" t="s">
        <v>421</v>
      </c>
      <c r="D11308" s="222" t="s">
        <v>162</v>
      </c>
      <c r="E11308" s="199" t="s">
        <v>163</v>
      </c>
      <c r="F11308" s="200" t="s">
        <v>5179</v>
      </c>
      <c r="G11308" s="200" t="s">
        <v>5180</v>
      </c>
      <c r="H11308" s="200"/>
      <c r="I11308" s="200">
        <v>45812</v>
      </c>
      <c r="J11308" s="143">
        <f t="shared" si="176"/>
        <v>45812</v>
      </c>
      <c r="K11308" s="202">
        <v>4.5</v>
      </c>
      <c r="L11308" s="285" t="s">
        <v>8585</v>
      </c>
      <c r="M11308" s="223"/>
      <c r="N11308" s="203"/>
      <c r="O11308" s="222" t="s">
        <v>326</v>
      </c>
    </row>
    <row r="11309" spans="1:15" ht="29.25" customHeight="1">
      <c r="A11309" s="221" t="s">
        <v>2861</v>
      </c>
      <c r="B11309" s="221" t="s">
        <v>934</v>
      </c>
      <c r="C11309" s="222" t="s">
        <v>421</v>
      </c>
      <c r="D11309" s="222" t="s">
        <v>162</v>
      </c>
      <c r="E11309" s="199" t="s">
        <v>178</v>
      </c>
      <c r="F11309" s="200"/>
      <c r="G11309" s="200"/>
      <c r="H11309" s="200"/>
      <c r="I11309" s="200">
        <v>45812</v>
      </c>
      <c r="J11309" s="143">
        <f t="shared" si="176"/>
        <v>45812</v>
      </c>
      <c r="K11309" s="202">
        <v>0.5</v>
      </c>
      <c r="L11309" s="285" t="s">
        <v>7830</v>
      </c>
      <c r="M11309" s="223"/>
      <c r="N11309" s="203"/>
      <c r="O11309" s="222" t="s">
        <v>326</v>
      </c>
    </row>
    <row r="11310" spans="1:15" ht="29.25" customHeight="1">
      <c r="A11310" s="221" t="s">
        <v>2861</v>
      </c>
      <c r="B11310" s="221" t="s">
        <v>934</v>
      </c>
      <c r="C11310" s="222" t="s">
        <v>421</v>
      </c>
      <c r="D11310" s="222" t="s">
        <v>162</v>
      </c>
      <c r="E11310" s="199" t="s">
        <v>176</v>
      </c>
      <c r="F11310" s="200"/>
      <c r="G11310" s="200"/>
      <c r="H11310" s="200"/>
      <c r="I11310" s="200">
        <v>45812</v>
      </c>
      <c r="J11310" s="143">
        <f t="shared" si="176"/>
        <v>45812</v>
      </c>
      <c r="K11310" s="202">
        <v>3</v>
      </c>
      <c r="L11310" s="285" t="s">
        <v>8586</v>
      </c>
      <c r="M11310" s="223"/>
      <c r="N11310" s="203"/>
      <c r="O11310" s="222" t="s">
        <v>326</v>
      </c>
    </row>
    <row r="11311" spans="1:15" ht="29.25" customHeight="1">
      <c r="A11311" s="221" t="s">
        <v>2861</v>
      </c>
      <c r="B11311" s="221" t="s">
        <v>934</v>
      </c>
      <c r="C11311" s="222" t="s">
        <v>421</v>
      </c>
      <c r="D11311" s="222" t="s">
        <v>162</v>
      </c>
      <c r="E11311" s="199" t="s">
        <v>163</v>
      </c>
      <c r="F11311" s="200" t="s">
        <v>5514</v>
      </c>
      <c r="G11311" s="200" t="s">
        <v>5515</v>
      </c>
      <c r="H11311" s="200" t="s">
        <v>2731</v>
      </c>
      <c r="I11311" s="200">
        <v>45814</v>
      </c>
      <c r="J11311" s="143">
        <f t="shared" si="176"/>
        <v>45814</v>
      </c>
      <c r="K11311" s="202">
        <v>8</v>
      </c>
      <c r="L11311" s="285" t="s">
        <v>8835</v>
      </c>
      <c r="M11311" s="223"/>
      <c r="N11311" s="203">
        <v>1.95</v>
      </c>
      <c r="O11311" s="222" t="s">
        <v>991</v>
      </c>
    </row>
    <row r="11312" spans="1:15" ht="29.25" customHeight="1">
      <c r="A11312" s="221" t="s">
        <v>2861</v>
      </c>
      <c r="B11312" s="221" t="s">
        <v>934</v>
      </c>
      <c r="C11312" s="222" t="s">
        <v>421</v>
      </c>
      <c r="D11312" s="222" t="s">
        <v>162</v>
      </c>
      <c r="E11312" s="199" t="s">
        <v>163</v>
      </c>
      <c r="F11312" s="200" t="s">
        <v>5514</v>
      </c>
      <c r="G11312" s="200" t="s">
        <v>5515</v>
      </c>
      <c r="H11312" s="200" t="s">
        <v>2731</v>
      </c>
      <c r="I11312" s="200">
        <v>45817</v>
      </c>
      <c r="J11312" s="143">
        <f t="shared" si="176"/>
        <v>45817</v>
      </c>
      <c r="K11312" s="202">
        <v>8</v>
      </c>
      <c r="L11312" s="285" t="s">
        <v>8835</v>
      </c>
      <c r="M11312" s="223"/>
      <c r="N11312" s="203">
        <v>1.95</v>
      </c>
      <c r="O11312" s="222" t="s">
        <v>991</v>
      </c>
    </row>
    <row r="11313" spans="1:15" ht="29.25" customHeight="1">
      <c r="A11313" s="221" t="s">
        <v>2861</v>
      </c>
      <c r="B11313" s="221" t="s">
        <v>934</v>
      </c>
      <c r="C11313" s="222" t="s">
        <v>421</v>
      </c>
      <c r="D11313" s="222" t="s">
        <v>162</v>
      </c>
      <c r="E11313" s="199" t="s">
        <v>163</v>
      </c>
      <c r="F11313" s="200" t="s">
        <v>5514</v>
      </c>
      <c r="G11313" s="200" t="s">
        <v>5515</v>
      </c>
      <c r="H11313" s="200" t="s">
        <v>418</v>
      </c>
      <c r="I11313" s="200">
        <v>45818</v>
      </c>
      <c r="J11313" s="143">
        <f t="shared" si="176"/>
        <v>45818</v>
      </c>
      <c r="K11313" s="202">
        <v>9</v>
      </c>
      <c r="L11313" s="285" t="s">
        <v>8835</v>
      </c>
      <c r="M11313" s="223"/>
      <c r="N11313" s="203">
        <v>1.1571428571428599</v>
      </c>
      <c r="O11313" s="222" t="s">
        <v>8059</v>
      </c>
    </row>
    <row r="11314" spans="1:15" ht="29.25" customHeight="1">
      <c r="A11314" s="221" t="s">
        <v>2861</v>
      </c>
      <c r="B11314" s="221" t="s">
        <v>934</v>
      </c>
      <c r="C11314" s="222" t="s">
        <v>421</v>
      </c>
      <c r="D11314" s="222" t="s">
        <v>162</v>
      </c>
      <c r="E11314" s="199" t="s">
        <v>178</v>
      </c>
      <c r="F11314" s="200"/>
      <c r="G11314" s="200"/>
      <c r="H11314" s="200"/>
      <c r="I11314" s="200">
        <v>45819</v>
      </c>
      <c r="J11314" s="143">
        <f t="shared" si="176"/>
        <v>45819</v>
      </c>
      <c r="K11314" s="202">
        <v>0.5</v>
      </c>
      <c r="L11314" s="285" t="s">
        <v>7830</v>
      </c>
      <c r="M11314" s="223"/>
      <c r="N11314" s="203"/>
      <c r="O11314" s="222" t="s">
        <v>326</v>
      </c>
    </row>
    <row r="11315" spans="1:15" ht="29.25" customHeight="1">
      <c r="A11315" s="221" t="s">
        <v>2861</v>
      </c>
      <c r="B11315" s="221" t="s">
        <v>934</v>
      </c>
      <c r="C11315" s="222" t="s">
        <v>421</v>
      </c>
      <c r="D11315" s="222" t="s">
        <v>162</v>
      </c>
      <c r="E11315" s="199" t="s">
        <v>163</v>
      </c>
      <c r="F11315" s="200" t="s">
        <v>5514</v>
      </c>
      <c r="G11315" s="200" t="s">
        <v>5515</v>
      </c>
      <c r="H11315" s="200" t="s">
        <v>418</v>
      </c>
      <c r="I11315" s="200">
        <v>45819</v>
      </c>
      <c r="J11315" s="143">
        <f t="shared" si="176"/>
        <v>45819</v>
      </c>
      <c r="K11315" s="202">
        <v>7.5</v>
      </c>
      <c r="L11315" s="285" t="s">
        <v>8835</v>
      </c>
      <c r="M11315" s="223"/>
      <c r="N11315" s="203">
        <v>1.1571428571428599</v>
      </c>
      <c r="O11315" s="222" t="s">
        <v>8059</v>
      </c>
    </row>
    <row r="11316" spans="1:15" ht="29.25" customHeight="1">
      <c r="A11316" s="221" t="s">
        <v>2861</v>
      </c>
      <c r="B11316" s="221" t="s">
        <v>934</v>
      </c>
      <c r="C11316" s="222" t="s">
        <v>421</v>
      </c>
      <c r="D11316" s="222" t="s">
        <v>162</v>
      </c>
      <c r="E11316" s="199" t="s">
        <v>163</v>
      </c>
      <c r="F11316" s="200" t="s">
        <v>5179</v>
      </c>
      <c r="G11316" s="200" t="s">
        <v>5180</v>
      </c>
      <c r="H11316" s="200"/>
      <c r="I11316" s="200">
        <v>45820</v>
      </c>
      <c r="J11316" s="143">
        <f t="shared" si="176"/>
        <v>45820</v>
      </c>
      <c r="K11316" s="202">
        <v>5</v>
      </c>
      <c r="L11316" s="285" t="s">
        <v>9020</v>
      </c>
      <c r="M11316" s="223"/>
      <c r="N11316" s="203"/>
      <c r="O11316" s="222" t="s">
        <v>326</v>
      </c>
    </row>
    <row r="11317" spans="1:15" ht="29.25" customHeight="1">
      <c r="A11317" s="221" t="s">
        <v>2861</v>
      </c>
      <c r="B11317" s="221" t="s">
        <v>934</v>
      </c>
      <c r="C11317" s="222" t="s">
        <v>421</v>
      </c>
      <c r="D11317" s="222" t="s">
        <v>162</v>
      </c>
      <c r="E11317" s="199" t="s">
        <v>171</v>
      </c>
      <c r="F11317" s="200"/>
      <c r="G11317" s="200"/>
      <c r="H11317" s="200"/>
      <c r="I11317" s="200">
        <v>45820</v>
      </c>
      <c r="J11317" s="143">
        <f t="shared" si="176"/>
        <v>45820</v>
      </c>
      <c r="K11317" s="202">
        <v>1</v>
      </c>
      <c r="L11317" s="285" t="s">
        <v>9021</v>
      </c>
      <c r="M11317" s="223"/>
      <c r="N11317" s="203"/>
      <c r="O11317" s="222" t="s">
        <v>326</v>
      </c>
    </row>
    <row r="11318" spans="1:15" ht="29.25" customHeight="1">
      <c r="A11318" s="221" t="s">
        <v>2861</v>
      </c>
      <c r="B11318" s="221" t="s">
        <v>934</v>
      </c>
      <c r="C11318" s="222" t="s">
        <v>421</v>
      </c>
      <c r="D11318" s="222" t="s">
        <v>162</v>
      </c>
      <c r="E11318" s="199" t="s">
        <v>171</v>
      </c>
      <c r="F11318" s="200"/>
      <c r="G11318" s="200"/>
      <c r="H11318" s="200"/>
      <c r="I11318" s="200">
        <v>45820</v>
      </c>
      <c r="J11318" s="143">
        <f t="shared" si="176"/>
        <v>45820</v>
      </c>
      <c r="K11318" s="202">
        <v>2</v>
      </c>
      <c r="L11318" s="285" t="s">
        <v>9022</v>
      </c>
      <c r="M11318" s="223"/>
      <c r="N11318" s="203"/>
      <c r="O11318" s="222" t="s">
        <v>326</v>
      </c>
    </row>
    <row r="11319" spans="1:15" ht="29.25" customHeight="1">
      <c r="A11319" s="221" t="s">
        <v>2861</v>
      </c>
      <c r="B11319" s="221" t="s">
        <v>934</v>
      </c>
      <c r="C11319" s="222" t="s">
        <v>421</v>
      </c>
      <c r="D11319" s="222" t="s">
        <v>162</v>
      </c>
      <c r="E11319" s="199" t="s">
        <v>163</v>
      </c>
      <c r="F11319" s="200" t="s">
        <v>5514</v>
      </c>
      <c r="G11319" s="200" t="s">
        <v>5515</v>
      </c>
      <c r="H11319" s="200" t="s">
        <v>418</v>
      </c>
      <c r="I11319" s="200">
        <v>45821</v>
      </c>
      <c r="J11319" s="143">
        <f t="shared" si="176"/>
        <v>45821</v>
      </c>
      <c r="K11319" s="202">
        <v>8</v>
      </c>
      <c r="L11319" s="285" t="s">
        <v>9023</v>
      </c>
      <c r="M11319" s="223"/>
      <c r="N11319" s="203">
        <v>1.1571428571428599</v>
      </c>
      <c r="O11319" s="222" t="s">
        <v>8059</v>
      </c>
    </row>
    <row r="11320" spans="1:15" ht="29.25" customHeight="1">
      <c r="A11320" s="221" t="s">
        <v>2861</v>
      </c>
      <c r="B11320" s="221" t="s">
        <v>934</v>
      </c>
      <c r="C11320" s="222" t="s">
        <v>421</v>
      </c>
      <c r="D11320" s="222" t="s">
        <v>162</v>
      </c>
      <c r="E11320" s="199" t="s">
        <v>166</v>
      </c>
      <c r="F11320" s="200"/>
      <c r="G11320" s="200"/>
      <c r="H11320" s="200"/>
      <c r="I11320" s="200">
        <v>45824</v>
      </c>
      <c r="J11320" s="143">
        <f t="shared" si="176"/>
        <v>45824</v>
      </c>
      <c r="K11320" s="202">
        <v>4</v>
      </c>
      <c r="L11320" s="285" t="s">
        <v>436</v>
      </c>
      <c r="M11320" s="223"/>
      <c r="N11320" s="203"/>
      <c r="O11320" s="222" t="s">
        <v>326</v>
      </c>
    </row>
    <row r="11321" spans="1:15" ht="29.25" customHeight="1">
      <c r="A11321" s="221" t="s">
        <v>2861</v>
      </c>
      <c r="B11321" s="221" t="s">
        <v>934</v>
      </c>
      <c r="C11321" s="222" t="s">
        <v>421</v>
      </c>
      <c r="D11321" s="222" t="s">
        <v>162</v>
      </c>
      <c r="E11321" s="199" t="s">
        <v>163</v>
      </c>
      <c r="F11321" s="200" t="s">
        <v>5514</v>
      </c>
      <c r="G11321" s="200" t="s">
        <v>5515</v>
      </c>
      <c r="H11321" s="200" t="s">
        <v>2731</v>
      </c>
      <c r="I11321" s="200">
        <v>45824</v>
      </c>
      <c r="J11321" s="143">
        <f t="shared" si="176"/>
        <v>45824</v>
      </c>
      <c r="K11321" s="202">
        <v>4</v>
      </c>
      <c r="L11321" s="285" t="s">
        <v>8835</v>
      </c>
      <c r="M11321" s="223"/>
      <c r="N11321" s="203">
        <v>1.95</v>
      </c>
      <c r="O11321" s="222" t="s">
        <v>991</v>
      </c>
    </row>
    <row r="11322" spans="1:15" ht="29.25" customHeight="1">
      <c r="A11322" s="221" t="s">
        <v>2861</v>
      </c>
      <c r="B11322" s="221" t="s">
        <v>934</v>
      </c>
      <c r="C11322" s="222" t="s">
        <v>421</v>
      </c>
      <c r="D11322" s="222" t="s">
        <v>162</v>
      </c>
      <c r="E11322" s="199" t="s">
        <v>166</v>
      </c>
      <c r="F11322" s="200"/>
      <c r="G11322" s="200"/>
      <c r="H11322" s="200"/>
      <c r="I11322" s="200">
        <v>45825</v>
      </c>
      <c r="J11322" s="143">
        <f t="shared" si="176"/>
        <v>45825</v>
      </c>
      <c r="K11322" s="202">
        <v>4</v>
      </c>
      <c r="L11322" s="285" t="s">
        <v>436</v>
      </c>
      <c r="M11322" s="223"/>
      <c r="N11322" s="203"/>
      <c r="O11322" s="222" t="s">
        <v>326</v>
      </c>
    </row>
    <row r="11323" spans="1:15" ht="29.25" customHeight="1">
      <c r="A11323" s="221" t="s">
        <v>2861</v>
      </c>
      <c r="B11323" s="221" t="s">
        <v>934</v>
      </c>
      <c r="C11323" s="222" t="s">
        <v>421</v>
      </c>
      <c r="D11323" s="222" t="s">
        <v>162</v>
      </c>
      <c r="E11323" s="199" t="s">
        <v>163</v>
      </c>
      <c r="F11323" s="200" t="s">
        <v>5514</v>
      </c>
      <c r="G11323" s="200" t="s">
        <v>5515</v>
      </c>
      <c r="H11323" s="200" t="s">
        <v>2731</v>
      </c>
      <c r="I11323" s="200">
        <v>45825</v>
      </c>
      <c r="J11323" s="143">
        <f t="shared" si="176"/>
        <v>45825</v>
      </c>
      <c r="K11323" s="202">
        <v>5.5</v>
      </c>
      <c r="L11323" s="285" t="s">
        <v>8835</v>
      </c>
      <c r="M11323" s="223"/>
      <c r="N11323" s="203">
        <v>1.95</v>
      </c>
      <c r="O11323" s="222" t="s">
        <v>991</v>
      </c>
    </row>
    <row r="11324" spans="1:15" ht="29.25" customHeight="1">
      <c r="A11324" s="221" t="s">
        <v>2861</v>
      </c>
      <c r="B11324" s="221" t="s">
        <v>934</v>
      </c>
      <c r="C11324" s="222" t="s">
        <v>421</v>
      </c>
      <c r="D11324" s="222" t="s">
        <v>162</v>
      </c>
      <c r="E11324" s="199" t="s">
        <v>165</v>
      </c>
      <c r="F11324" s="200"/>
      <c r="G11324" s="200"/>
      <c r="H11324" s="200"/>
      <c r="I11324" s="200">
        <v>45826</v>
      </c>
      <c r="J11324" s="143">
        <f t="shared" si="176"/>
        <v>45826</v>
      </c>
      <c r="K11324" s="202">
        <v>8</v>
      </c>
      <c r="L11324" s="285" t="s">
        <v>170</v>
      </c>
      <c r="M11324" s="223"/>
      <c r="N11324" s="203"/>
      <c r="O11324" s="222" t="s">
        <v>326</v>
      </c>
    </row>
    <row r="11325" spans="1:15" ht="29.25" customHeight="1">
      <c r="A11325" s="221" t="s">
        <v>2861</v>
      </c>
      <c r="B11325" s="221" t="s">
        <v>934</v>
      </c>
      <c r="C11325" s="222" t="s">
        <v>421</v>
      </c>
      <c r="D11325" s="222" t="s">
        <v>162</v>
      </c>
      <c r="E11325" s="199" t="s">
        <v>166</v>
      </c>
      <c r="F11325" s="200"/>
      <c r="G11325" s="200"/>
      <c r="H11325" s="200"/>
      <c r="I11325" s="200">
        <v>45832</v>
      </c>
      <c r="J11325" s="143">
        <f t="shared" si="176"/>
        <v>45832</v>
      </c>
      <c r="K11325" s="202">
        <v>2</v>
      </c>
      <c r="L11325" s="285" t="s">
        <v>9200</v>
      </c>
      <c r="M11325" s="223"/>
      <c r="N11325" s="203"/>
      <c r="O11325" s="222" t="s">
        <v>326</v>
      </c>
    </row>
    <row r="11326" spans="1:15" ht="29.25" customHeight="1">
      <c r="A11326" s="221" t="s">
        <v>2861</v>
      </c>
      <c r="B11326" s="221" t="s">
        <v>934</v>
      </c>
      <c r="C11326" s="222" t="s">
        <v>421</v>
      </c>
      <c r="D11326" s="222" t="s">
        <v>162</v>
      </c>
      <c r="E11326" s="199" t="s">
        <v>163</v>
      </c>
      <c r="F11326" s="200" t="s">
        <v>5514</v>
      </c>
      <c r="G11326" s="200" t="s">
        <v>5515</v>
      </c>
      <c r="H11326" s="200" t="s">
        <v>2731</v>
      </c>
      <c r="I11326" s="200">
        <v>45832</v>
      </c>
      <c r="J11326" s="143">
        <f t="shared" si="176"/>
        <v>45832</v>
      </c>
      <c r="K11326" s="202">
        <v>6</v>
      </c>
      <c r="L11326" s="285" t="s">
        <v>9199</v>
      </c>
      <c r="M11326" s="223"/>
      <c r="N11326" s="203">
        <v>1.95</v>
      </c>
      <c r="O11326" s="222" t="s">
        <v>991</v>
      </c>
    </row>
    <row r="11327" spans="1:15" ht="29.25" customHeight="1">
      <c r="A11327" s="221" t="s">
        <v>2861</v>
      </c>
      <c r="B11327" s="221" t="s">
        <v>934</v>
      </c>
      <c r="C11327" s="222" t="s">
        <v>421</v>
      </c>
      <c r="D11327" s="222" t="s">
        <v>162</v>
      </c>
      <c r="E11327" s="199" t="s">
        <v>166</v>
      </c>
      <c r="F11327" s="200"/>
      <c r="G11327" s="200"/>
      <c r="H11327" s="200"/>
      <c r="I11327" s="200">
        <v>45833</v>
      </c>
      <c r="J11327" s="143">
        <f t="shared" si="176"/>
        <v>45833</v>
      </c>
      <c r="K11327" s="202">
        <v>0.5</v>
      </c>
      <c r="L11327" s="285" t="s">
        <v>7830</v>
      </c>
      <c r="M11327" s="223"/>
      <c r="N11327" s="203"/>
      <c r="O11327" s="222" t="s">
        <v>326</v>
      </c>
    </row>
    <row r="11328" spans="1:15" ht="29.25" customHeight="1">
      <c r="A11328" s="221" t="s">
        <v>2861</v>
      </c>
      <c r="B11328" s="221" t="s">
        <v>934</v>
      </c>
      <c r="C11328" s="222" t="s">
        <v>421</v>
      </c>
      <c r="D11328" s="222" t="s">
        <v>162</v>
      </c>
      <c r="E11328" s="199" t="s">
        <v>166</v>
      </c>
      <c r="F11328" s="200"/>
      <c r="G11328" s="200"/>
      <c r="H11328" s="200"/>
      <c r="I11328" s="200">
        <v>45833</v>
      </c>
      <c r="J11328" s="143">
        <f t="shared" si="176"/>
        <v>45833</v>
      </c>
      <c r="K11328" s="202">
        <v>0.5</v>
      </c>
      <c r="L11328" s="285" t="s">
        <v>216</v>
      </c>
      <c r="M11328" s="223"/>
      <c r="N11328" s="203"/>
      <c r="O11328" s="222" t="s">
        <v>326</v>
      </c>
    </row>
    <row r="11329" spans="1:15" ht="29.25" customHeight="1">
      <c r="A11329" s="221" t="s">
        <v>2861</v>
      </c>
      <c r="B11329" s="221" t="s">
        <v>934</v>
      </c>
      <c r="C11329" s="222" t="s">
        <v>421</v>
      </c>
      <c r="D11329" s="222" t="s">
        <v>162</v>
      </c>
      <c r="E11329" s="199" t="s">
        <v>163</v>
      </c>
      <c r="F11329" s="200" t="s">
        <v>5514</v>
      </c>
      <c r="G11329" s="200" t="s">
        <v>5515</v>
      </c>
      <c r="H11329" s="200" t="s">
        <v>2731</v>
      </c>
      <c r="I11329" s="200">
        <v>45833</v>
      </c>
      <c r="J11329" s="143">
        <f t="shared" si="176"/>
        <v>45833</v>
      </c>
      <c r="K11329" s="202">
        <v>7</v>
      </c>
      <c r="L11329" s="285" t="s">
        <v>9201</v>
      </c>
      <c r="M11329" s="223"/>
      <c r="N11329" s="203">
        <v>1.95</v>
      </c>
      <c r="O11329" s="222" t="s">
        <v>991</v>
      </c>
    </row>
    <row r="11330" spans="1:15" ht="29.25" customHeight="1">
      <c r="A11330" s="221" t="s">
        <v>2861</v>
      </c>
      <c r="B11330" s="221" t="s">
        <v>934</v>
      </c>
      <c r="C11330" s="222" t="s">
        <v>421</v>
      </c>
      <c r="D11330" s="222" t="s">
        <v>162</v>
      </c>
      <c r="E11330" s="199" t="s">
        <v>166</v>
      </c>
      <c r="F11330" s="200"/>
      <c r="G11330" s="200"/>
      <c r="H11330" s="200"/>
      <c r="I11330" s="200">
        <v>45834</v>
      </c>
      <c r="J11330" s="143">
        <f t="shared" si="176"/>
        <v>45834</v>
      </c>
      <c r="K11330" s="202">
        <v>5</v>
      </c>
      <c r="L11330" s="285" t="s">
        <v>9404</v>
      </c>
      <c r="M11330" s="223"/>
      <c r="N11330" s="203"/>
      <c r="O11330" s="222" t="s">
        <v>326</v>
      </c>
    </row>
    <row r="11331" spans="1:15" ht="29.25" customHeight="1">
      <c r="A11331" s="221" t="s">
        <v>2861</v>
      </c>
      <c r="B11331" s="221" t="s">
        <v>934</v>
      </c>
      <c r="C11331" s="222" t="s">
        <v>421</v>
      </c>
      <c r="D11331" s="222" t="s">
        <v>162</v>
      </c>
      <c r="E11331" s="199" t="s">
        <v>163</v>
      </c>
      <c r="F11331" s="200" t="s">
        <v>5514</v>
      </c>
      <c r="G11331" s="200" t="s">
        <v>5515</v>
      </c>
      <c r="H11331" s="200" t="s">
        <v>2731</v>
      </c>
      <c r="I11331" s="200">
        <v>45834</v>
      </c>
      <c r="J11331" s="143">
        <f t="shared" ref="J11331:J11394" si="177">I11331</f>
        <v>45834</v>
      </c>
      <c r="K11331" s="202">
        <v>3</v>
      </c>
      <c r="L11331" s="285" t="s">
        <v>9403</v>
      </c>
      <c r="M11331" s="223"/>
      <c r="N11331" s="203">
        <v>1.95</v>
      </c>
      <c r="O11331" s="222" t="s">
        <v>991</v>
      </c>
    </row>
    <row r="11332" spans="1:15" ht="29.25" customHeight="1">
      <c r="A11332" s="221" t="s">
        <v>2861</v>
      </c>
      <c r="B11332" s="221" t="s">
        <v>934</v>
      </c>
      <c r="C11332" s="222" t="s">
        <v>421</v>
      </c>
      <c r="D11332" s="222" t="s">
        <v>162</v>
      </c>
      <c r="E11332" s="199" t="s">
        <v>166</v>
      </c>
      <c r="F11332" s="200"/>
      <c r="G11332" s="200"/>
      <c r="H11332" s="200"/>
      <c r="I11332" s="200">
        <v>45835</v>
      </c>
      <c r="J11332" s="143">
        <f t="shared" si="177"/>
        <v>45835</v>
      </c>
      <c r="K11332" s="202">
        <v>3</v>
      </c>
      <c r="L11332" s="285" t="s">
        <v>9405</v>
      </c>
      <c r="M11332" s="223"/>
      <c r="N11332" s="203"/>
      <c r="O11332" s="222" t="s">
        <v>326</v>
      </c>
    </row>
    <row r="11333" spans="1:15" ht="29.25" customHeight="1">
      <c r="A11333" s="221" t="s">
        <v>2861</v>
      </c>
      <c r="B11333" s="221" t="s">
        <v>934</v>
      </c>
      <c r="C11333" s="222" t="s">
        <v>421</v>
      </c>
      <c r="D11333" s="222" t="s">
        <v>162</v>
      </c>
      <c r="E11333" s="199" t="s">
        <v>163</v>
      </c>
      <c r="F11333" s="200" t="s">
        <v>5514</v>
      </c>
      <c r="G11333" s="200" t="s">
        <v>5515</v>
      </c>
      <c r="H11333" s="200" t="s">
        <v>2731</v>
      </c>
      <c r="I11333" s="200">
        <v>45835</v>
      </c>
      <c r="J11333" s="143">
        <f t="shared" si="177"/>
        <v>45835</v>
      </c>
      <c r="K11333" s="202">
        <v>5</v>
      </c>
      <c r="L11333" s="285" t="s">
        <v>9403</v>
      </c>
      <c r="M11333" s="223"/>
      <c r="N11333" s="203">
        <v>1.95</v>
      </c>
      <c r="O11333" s="222" t="s">
        <v>991</v>
      </c>
    </row>
    <row r="11334" spans="1:15" ht="29.25" customHeight="1">
      <c r="A11334" s="221" t="s">
        <v>2861</v>
      </c>
      <c r="B11334" s="221" t="s">
        <v>934</v>
      </c>
      <c r="C11334" s="222" t="s">
        <v>421</v>
      </c>
      <c r="D11334" s="222" t="s">
        <v>162</v>
      </c>
      <c r="E11334" s="199" t="s">
        <v>166</v>
      </c>
      <c r="F11334" s="200"/>
      <c r="G11334" s="200"/>
      <c r="H11334" s="200"/>
      <c r="I11334" s="200">
        <v>45838</v>
      </c>
      <c r="J11334" s="143">
        <f t="shared" si="177"/>
        <v>45838</v>
      </c>
      <c r="K11334" s="202">
        <v>5</v>
      </c>
      <c r="L11334" s="285" t="s">
        <v>9406</v>
      </c>
      <c r="M11334" s="223"/>
      <c r="N11334" s="203"/>
      <c r="O11334" s="222" t="s">
        <v>326</v>
      </c>
    </row>
    <row r="11335" spans="1:15" ht="29.25" customHeight="1">
      <c r="A11335" s="221" t="s">
        <v>2861</v>
      </c>
      <c r="B11335" s="221" t="s">
        <v>934</v>
      </c>
      <c r="C11335" s="222" t="s">
        <v>421</v>
      </c>
      <c r="D11335" s="222" t="s">
        <v>162</v>
      </c>
      <c r="E11335" s="199" t="s">
        <v>175</v>
      </c>
      <c r="F11335" s="200" t="s">
        <v>5514</v>
      </c>
      <c r="G11335" s="200" t="s">
        <v>5515</v>
      </c>
      <c r="H11335" s="200" t="s">
        <v>2731</v>
      </c>
      <c r="I11335" s="200">
        <v>45838</v>
      </c>
      <c r="J11335" s="143">
        <f t="shared" si="177"/>
        <v>45838</v>
      </c>
      <c r="K11335" s="202">
        <v>3</v>
      </c>
      <c r="L11335" s="285" t="s">
        <v>9403</v>
      </c>
      <c r="M11335" s="223"/>
      <c r="N11335" s="203">
        <v>1.95</v>
      </c>
      <c r="O11335" s="222" t="s">
        <v>991</v>
      </c>
    </row>
    <row r="11336" spans="1:15" ht="29.25" customHeight="1">
      <c r="A11336" s="221" t="s">
        <v>2861</v>
      </c>
      <c r="B11336" s="221" t="s">
        <v>934</v>
      </c>
      <c r="C11336" s="222" t="s">
        <v>421</v>
      </c>
      <c r="D11336" s="222" t="s">
        <v>162</v>
      </c>
      <c r="E11336" s="199" t="s">
        <v>166</v>
      </c>
      <c r="F11336" s="200"/>
      <c r="G11336" s="200"/>
      <c r="H11336" s="200"/>
      <c r="I11336" s="200">
        <v>45839</v>
      </c>
      <c r="J11336" s="143">
        <f t="shared" si="177"/>
        <v>45839</v>
      </c>
      <c r="K11336" s="202">
        <v>8</v>
      </c>
      <c r="L11336" s="285" t="s">
        <v>9406</v>
      </c>
      <c r="M11336" s="223"/>
      <c r="N11336" s="203"/>
      <c r="O11336" s="222" t="s">
        <v>326</v>
      </c>
    </row>
    <row r="11337" spans="1:15" ht="29.25" customHeight="1">
      <c r="A11337" s="221" t="s">
        <v>2861</v>
      </c>
      <c r="B11337" s="221" t="s">
        <v>934</v>
      </c>
      <c r="C11337" s="222" t="s">
        <v>421</v>
      </c>
      <c r="D11337" s="222" t="s">
        <v>162</v>
      </c>
      <c r="E11337" s="199" t="s">
        <v>163</v>
      </c>
      <c r="F11337" s="200" t="s">
        <v>5514</v>
      </c>
      <c r="G11337" s="200" t="s">
        <v>5515</v>
      </c>
      <c r="H11337" s="200" t="s">
        <v>2731</v>
      </c>
      <c r="I11337" s="200">
        <v>45840</v>
      </c>
      <c r="J11337" s="143">
        <f t="shared" si="177"/>
        <v>45840</v>
      </c>
      <c r="K11337" s="202">
        <v>8</v>
      </c>
      <c r="L11337" s="285" t="s">
        <v>9671</v>
      </c>
      <c r="M11337" s="223"/>
      <c r="N11337" s="203">
        <v>1.95</v>
      </c>
      <c r="O11337" s="222" t="s">
        <v>991</v>
      </c>
    </row>
    <row r="11338" spans="1:15" ht="29.25" customHeight="1">
      <c r="A11338" s="221" t="s">
        <v>2861</v>
      </c>
      <c r="B11338" s="221" t="s">
        <v>934</v>
      </c>
      <c r="C11338" s="222" t="s">
        <v>421</v>
      </c>
      <c r="D11338" s="222" t="s">
        <v>162</v>
      </c>
      <c r="E11338" s="199" t="s">
        <v>178</v>
      </c>
      <c r="F11338" s="200"/>
      <c r="G11338" s="200"/>
      <c r="H11338" s="200"/>
      <c r="I11338" s="200">
        <v>45841</v>
      </c>
      <c r="J11338" s="143">
        <f t="shared" si="177"/>
        <v>45841</v>
      </c>
      <c r="K11338" s="202">
        <v>0.5</v>
      </c>
      <c r="L11338" s="285" t="s">
        <v>218</v>
      </c>
      <c r="M11338" s="223"/>
      <c r="N11338" s="203"/>
      <c r="O11338" s="222" t="s">
        <v>326</v>
      </c>
    </row>
    <row r="11339" spans="1:15" ht="29.25" customHeight="1">
      <c r="A11339" s="221" t="s">
        <v>2861</v>
      </c>
      <c r="B11339" s="221" t="s">
        <v>934</v>
      </c>
      <c r="C11339" s="222" t="s">
        <v>421</v>
      </c>
      <c r="D11339" s="222" t="s">
        <v>162</v>
      </c>
      <c r="E11339" s="199" t="s">
        <v>166</v>
      </c>
      <c r="F11339" s="200"/>
      <c r="G11339" s="200"/>
      <c r="H11339" s="200"/>
      <c r="I11339" s="200">
        <v>45841</v>
      </c>
      <c r="J11339" s="143">
        <f t="shared" si="177"/>
        <v>45841</v>
      </c>
      <c r="K11339" s="202">
        <v>1.5</v>
      </c>
      <c r="L11339" s="285" t="s">
        <v>596</v>
      </c>
      <c r="M11339" s="223"/>
      <c r="N11339" s="203"/>
      <c r="O11339" s="222" t="s">
        <v>326</v>
      </c>
    </row>
    <row r="11340" spans="1:15" ht="29.25" customHeight="1">
      <c r="A11340" s="221" t="s">
        <v>2861</v>
      </c>
      <c r="B11340" s="221" t="s">
        <v>934</v>
      </c>
      <c r="C11340" s="222" t="s">
        <v>421</v>
      </c>
      <c r="D11340" s="222" t="s">
        <v>162</v>
      </c>
      <c r="E11340" s="199" t="s">
        <v>166</v>
      </c>
      <c r="F11340" s="200"/>
      <c r="G11340" s="200"/>
      <c r="H11340" s="200"/>
      <c r="I11340" s="200">
        <v>45841</v>
      </c>
      <c r="J11340" s="143">
        <f t="shared" si="177"/>
        <v>45841</v>
      </c>
      <c r="K11340" s="202">
        <v>1.5</v>
      </c>
      <c r="L11340" s="285" t="s">
        <v>9672</v>
      </c>
      <c r="M11340" s="223"/>
      <c r="N11340" s="203"/>
      <c r="O11340" s="222" t="s">
        <v>326</v>
      </c>
    </row>
    <row r="11341" spans="1:15" ht="29.25" customHeight="1">
      <c r="A11341" s="221" t="s">
        <v>2861</v>
      </c>
      <c r="B11341" s="221" t="s">
        <v>934</v>
      </c>
      <c r="C11341" s="222" t="s">
        <v>421</v>
      </c>
      <c r="D11341" s="222" t="s">
        <v>162</v>
      </c>
      <c r="E11341" s="199" t="s">
        <v>163</v>
      </c>
      <c r="F11341" s="200" t="s">
        <v>5514</v>
      </c>
      <c r="G11341" s="200" t="s">
        <v>5515</v>
      </c>
      <c r="H11341" s="200" t="s">
        <v>2731</v>
      </c>
      <c r="I11341" s="200">
        <v>45841</v>
      </c>
      <c r="J11341" s="143">
        <f t="shared" si="177"/>
        <v>45841</v>
      </c>
      <c r="K11341" s="202">
        <v>6</v>
      </c>
      <c r="L11341" s="285" t="s">
        <v>9671</v>
      </c>
      <c r="M11341" s="223"/>
      <c r="N11341" s="203">
        <v>1.95</v>
      </c>
      <c r="O11341" s="222" t="s">
        <v>991</v>
      </c>
    </row>
    <row r="11342" spans="1:15" ht="29.25" customHeight="1">
      <c r="A11342" s="221" t="s">
        <v>2861</v>
      </c>
      <c r="B11342" s="221" t="s">
        <v>934</v>
      </c>
      <c r="C11342" s="222" t="s">
        <v>421</v>
      </c>
      <c r="D11342" s="222" t="s">
        <v>162</v>
      </c>
      <c r="E11342" s="199" t="s">
        <v>166</v>
      </c>
      <c r="F11342" s="200"/>
      <c r="G11342" s="200"/>
      <c r="H11342" s="200"/>
      <c r="I11342" s="200">
        <v>45842</v>
      </c>
      <c r="J11342" s="143">
        <f t="shared" si="177"/>
        <v>45842</v>
      </c>
      <c r="K11342" s="202">
        <v>3</v>
      </c>
      <c r="L11342" s="285" t="s">
        <v>9673</v>
      </c>
      <c r="M11342" s="223"/>
      <c r="N11342" s="203"/>
      <c r="O11342" s="222" t="s">
        <v>326</v>
      </c>
    </row>
    <row r="11343" spans="1:15" ht="29.25" customHeight="1">
      <c r="A11343" s="221" t="s">
        <v>2861</v>
      </c>
      <c r="B11343" s="221" t="s">
        <v>934</v>
      </c>
      <c r="C11343" s="222" t="s">
        <v>421</v>
      </c>
      <c r="D11343" s="222" t="s">
        <v>162</v>
      </c>
      <c r="E11343" s="199" t="s">
        <v>163</v>
      </c>
      <c r="F11343" s="200" t="s">
        <v>5514</v>
      </c>
      <c r="G11343" s="200" t="s">
        <v>5515</v>
      </c>
      <c r="H11343" s="200" t="s">
        <v>2731</v>
      </c>
      <c r="I11343" s="200">
        <v>45842</v>
      </c>
      <c r="J11343" s="143">
        <f t="shared" si="177"/>
        <v>45842</v>
      </c>
      <c r="K11343" s="202">
        <v>5</v>
      </c>
      <c r="L11343" s="285" t="s">
        <v>9671</v>
      </c>
      <c r="M11343" s="223"/>
      <c r="N11343" s="203">
        <v>1.95</v>
      </c>
      <c r="O11343" s="222" t="s">
        <v>991</v>
      </c>
    </row>
    <row r="11344" spans="1:15" ht="29.25" customHeight="1">
      <c r="A11344" s="221" t="s">
        <v>2861</v>
      </c>
      <c r="B11344" s="221" t="s">
        <v>934</v>
      </c>
      <c r="C11344" s="222" t="s">
        <v>421</v>
      </c>
      <c r="D11344" s="222" t="s">
        <v>162</v>
      </c>
      <c r="E11344" s="199" t="s">
        <v>166</v>
      </c>
      <c r="F11344" s="200"/>
      <c r="G11344" s="200"/>
      <c r="H11344" s="200"/>
      <c r="I11344" s="200">
        <v>45845</v>
      </c>
      <c r="J11344" s="143">
        <f t="shared" si="177"/>
        <v>45845</v>
      </c>
      <c r="K11344" s="202">
        <v>2</v>
      </c>
      <c r="L11344" s="285" t="s">
        <v>9674</v>
      </c>
      <c r="M11344" s="223"/>
      <c r="N11344" s="203"/>
      <c r="O11344" s="222" t="s">
        <v>326</v>
      </c>
    </row>
    <row r="11345" spans="1:15" ht="29.25" customHeight="1">
      <c r="A11345" s="221" t="s">
        <v>2861</v>
      </c>
      <c r="B11345" s="221" t="s">
        <v>934</v>
      </c>
      <c r="C11345" s="222" t="s">
        <v>421</v>
      </c>
      <c r="D11345" s="222" t="s">
        <v>162</v>
      </c>
      <c r="E11345" s="199" t="s">
        <v>166</v>
      </c>
      <c r="F11345" s="200"/>
      <c r="G11345" s="200"/>
      <c r="H11345" s="200"/>
      <c r="I11345" s="200">
        <v>45845</v>
      </c>
      <c r="J11345" s="143">
        <f t="shared" si="177"/>
        <v>45845</v>
      </c>
      <c r="K11345" s="202">
        <v>1.5</v>
      </c>
      <c r="L11345" s="285" t="s">
        <v>9675</v>
      </c>
      <c r="M11345" s="223"/>
      <c r="N11345" s="203"/>
      <c r="O11345" s="222" t="s">
        <v>326</v>
      </c>
    </row>
    <row r="11346" spans="1:15" ht="29.25" customHeight="1">
      <c r="A11346" s="221" t="s">
        <v>2861</v>
      </c>
      <c r="B11346" s="221" t="s">
        <v>934</v>
      </c>
      <c r="C11346" s="222" t="s">
        <v>421</v>
      </c>
      <c r="D11346" s="222" t="s">
        <v>162</v>
      </c>
      <c r="E11346" s="199" t="s">
        <v>166</v>
      </c>
      <c r="F11346" s="200"/>
      <c r="G11346" s="200"/>
      <c r="H11346" s="200"/>
      <c r="I11346" s="200">
        <v>45845</v>
      </c>
      <c r="J11346" s="143">
        <f t="shared" si="177"/>
        <v>45845</v>
      </c>
      <c r="K11346" s="202">
        <v>0.5</v>
      </c>
      <c r="L11346" s="285" t="s">
        <v>9676</v>
      </c>
      <c r="M11346" s="223"/>
      <c r="N11346" s="203"/>
      <c r="O11346" s="222" t="s">
        <v>326</v>
      </c>
    </row>
    <row r="11347" spans="1:15" ht="29.25" customHeight="1">
      <c r="A11347" s="221" t="s">
        <v>2861</v>
      </c>
      <c r="B11347" s="221" t="s">
        <v>934</v>
      </c>
      <c r="C11347" s="222" t="s">
        <v>421</v>
      </c>
      <c r="D11347" s="222" t="s">
        <v>162</v>
      </c>
      <c r="E11347" s="199" t="s">
        <v>163</v>
      </c>
      <c r="F11347" s="200" t="s">
        <v>5514</v>
      </c>
      <c r="G11347" s="200" t="s">
        <v>5515</v>
      </c>
      <c r="H11347" s="200" t="s">
        <v>2731</v>
      </c>
      <c r="I11347" s="200">
        <v>45845</v>
      </c>
      <c r="J11347" s="143">
        <f t="shared" si="177"/>
        <v>45845</v>
      </c>
      <c r="K11347" s="202">
        <v>4</v>
      </c>
      <c r="L11347" s="285" t="s">
        <v>9671</v>
      </c>
      <c r="M11347" s="223"/>
      <c r="N11347" s="203">
        <v>1.95</v>
      </c>
      <c r="O11347" s="222" t="s">
        <v>991</v>
      </c>
    </row>
    <row r="11348" spans="1:15" ht="29.25" customHeight="1">
      <c r="A11348" s="221" t="s">
        <v>2861</v>
      </c>
      <c r="B11348" s="221" t="s">
        <v>934</v>
      </c>
      <c r="C11348" s="222" t="s">
        <v>421</v>
      </c>
      <c r="D11348" s="222" t="s">
        <v>162</v>
      </c>
      <c r="E11348" s="199" t="s">
        <v>166</v>
      </c>
      <c r="F11348" s="200"/>
      <c r="G11348" s="200"/>
      <c r="H11348" s="200"/>
      <c r="I11348" s="200">
        <v>45846</v>
      </c>
      <c r="J11348" s="143">
        <f t="shared" si="177"/>
        <v>45846</v>
      </c>
      <c r="K11348" s="202">
        <v>1</v>
      </c>
      <c r="L11348" s="285" t="s">
        <v>9677</v>
      </c>
      <c r="M11348" s="223"/>
      <c r="N11348" s="203"/>
      <c r="O11348" s="222" t="s">
        <v>326</v>
      </c>
    </row>
    <row r="11349" spans="1:15" ht="29.25" customHeight="1">
      <c r="A11349" s="221" t="s">
        <v>2861</v>
      </c>
      <c r="B11349" s="221" t="s">
        <v>934</v>
      </c>
      <c r="C11349" s="222" t="s">
        <v>421</v>
      </c>
      <c r="D11349" s="222" t="s">
        <v>162</v>
      </c>
      <c r="E11349" s="199" t="s">
        <v>171</v>
      </c>
      <c r="F11349" s="200"/>
      <c r="G11349" s="200"/>
      <c r="H11349" s="200"/>
      <c r="I11349" s="200">
        <v>45846</v>
      </c>
      <c r="J11349" s="143">
        <f t="shared" si="177"/>
        <v>45846</v>
      </c>
      <c r="K11349" s="202">
        <v>1</v>
      </c>
      <c r="L11349" s="285" t="s">
        <v>9679</v>
      </c>
      <c r="M11349" s="223"/>
      <c r="N11349" s="203"/>
      <c r="O11349" s="222" t="s">
        <v>326</v>
      </c>
    </row>
    <row r="11350" spans="1:15" ht="29.25" customHeight="1">
      <c r="A11350" s="221" t="s">
        <v>2861</v>
      </c>
      <c r="B11350" s="221" t="s">
        <v>934</v>
      </c>
      <c r="C11350" s="222" t="s">
        <v>421</v>
      </c>
      <c r="D11350" s="222" t="s">
        <v>162</v>
      </c>
      <c r="E11350" s="199" t="s">
        <v>163</v>
      </c>
      <c r="F11350" s="200" t="s">
        <v>5514</v>
      </c>
      <c r="G11350" s="200" t="s">
        <v>5515</v>
      </c>
      <c r="H11350" s="200" t="s">
        <v>2731</v>
      </c>
      <c r="I11350" s="200">
        <v>45846</v>
      </c>
      <c r="J11350" s="143">
        <f t="shared" si="177"/>
        <v>45846</v>
      </c>
      <c r="K11350" s="202">
        <v>6</v>
      </c>
      <c r="L11350" s="285" t="s">
        <v>9678</v>
      </c>
      <c r="M11350" s="223"/>
      <c r="N11350" s="203">
        <v>1.95</v>
      </c>
      <c r="O11350" s="222" t="s">
        <v>991</v>
      </c>
    </row>
    <row r="11351" spans="1:15" ht="29.25" customHeight="1">
      <c r="A11351" s="221" t="s">
        <v>2861</v>
      </c>
      <c r="B11351" s="221" t="s">
        <v>934</v>
      </c>
      <c r="C11351" s="222" t="s">
        <v>421</v>
      </c>
      <c r="D11351" s="222" t="s">
        <v>162</v>
      </c>
      <c r="E11351" s="199" t="s">
        <v>166</v>
      </c>
      <c r="F11351" s="200"/>
      <c r="G11351" s="200"/>
      <c r="H11351" s="200"/>
      <c r="I11351" s="200">
        <v>45847</v>
      </c>
      <c r="J11351" s="143">
        <f t="shared" si="177"/>
        <v>45847</v>
      </c>
      <c r="K11351" s="202">
        <v>2</v>
      </c>
      <c r="L11351" s="285" t="s">
        <v>9680</v>
      </c>
      <c r="M11351" s="223"/>
      <c r="N11351" s="203"/>
      <c r="O11351" s="222" t="s">
        <v>326</v>
      </c>
    </row>
    <row r="11352" spans="1:15" ht="29.25" customHeight="1">
      <c r="A11352" s="221" t="s">
        <v>2861</v>
      </c>
      <c r="B11352" s="221" t="s">
        <v>934</v>
      </c>
      <c r="C11352" s="222" t="s">
        <v>421</v>
      </c>
      <c r="D11352" s="222" t="s">
        <v>162</v>
      </c>
      <c r="E11352" s="199" t="s">
        <v>178</v>
      </c>
      <c r="F11352" s="200"/>
      <c r="G11352" s="200"/>
      <c r="H11352" s="200"/>
      <c r="I11352" s="200">
        <v>45847</v>
      </c>
      <c r="J11352" s="143">
        <f t="shared" si="177"/>
        <v>45847</v>
      </c>
      <c r="K11352" s="202">
        <v>0.5</v>
      </c>
      <c r="L11352" s="285" t="s">
        <v>7830</v>
      </c>
      <c r="M11352" s="223"/>
      <c r="N11352" s="203"/>
      <c r="O11352" s="222" t="s">
        <v>326</v>
      </c>
    </row>
    <row r="11353" spans="1:15" ht="29.25" customHeight="1">
      <c r="A11353" s="221" t="s">
        <v>2861</v>
      </c>
      <c r="B11353" s="221" t="s">
        <v>934</v>
      </c>
      <c r="C11353" s="222" t="s">
        <v>421</v>
      </c>
      <c r="D11353" s="222" t="s">
        <v>162</v>
      </c>
      <c r="E11353" s="199" t="s">
        <v>163</v>
      </c>
      <c r="F11353" s="200" t="s">
        <v>5514</v>
      </c>
      <c r="G11353" s="200" t="s">
        <v>5515</v>
      </c>
      <c r="H11353" s="200" t="s">
        <v>2731</v>
      </c>
      <c r="I11353" s="200">
        <v>45847</v>
      </c>
      <c r="J11353" s="143">
        <f t="shared" si="177"/>
        <v>45847</v>
      </c>
      <c r="K11353" s="202">
        <v>5.5</v>
      </c>
      <c r="L11353" s="285" t="s">
        <v>9681</v>
      </c>
      <c r="M11353" s="223"/>
      <c r="N11353" s="203">
        <v>1.95</v>
      </c>
      <c r="O11353" s="222" t="s">
        <v>991</v>
      </c>
    </row>
    <row r="11354" spans="1:15" ht="29.25" customHeight="1">
      <c r="A11354" s="221" t="s">
        <v>2861</v>
      </c>
      <c r="B11354" s="221" t="s">
        <v>934</v>
      </c>
      <c r="C11354" s="222" t="s">
        <v>421</v>
      </c>
      <c r="D11354" s="222" t="s">
        <v>162</v>
      </c>
      <c r="E11354" s="199" t="s">
        <v>166</v>
      </c>
      <c r="F11354" s="200"/>
      <c r="G11354" s="200"/>
      <c r="H11354" s="200"/>
      <c r="I11354" s="200">
        <v>45848</v>
      </c>
      <c r="J11354" s="143">
        <f t="shared" si="177"/>
        <v>45848</v>
      </c>
      <c r="K11354" s="202">
        <v>0.5</v>
      </c>
      <c r="L11354" s="285" t="s">
        <v>9682</v>
      </c>
      <c r="M11354" s="223"/>
      <c r="N11354" s="203"/>
      <c r="O11354" s="222" t="s">
        <v>326</v>
      </c>
    </row>
    <row r="11355" spans="1:15" ht="29.25" customHeight="1">
      <c r="A11355" s="221" t="s">
        <v>2861</v>
      </c>
      <c r="B11355" s="221" t="s">
        <v>934</v>
      </c>
      <c r="C11355" s="222" t="s">
        <v>421</v>
      </c>
      <c r="D11355" s="222" t="s">
        <v>162</v>
      </c>
      <c r="E11355" s="199" t="s">
        <v>166</v>
      </c>
      <c r="F11355" s="200"/>
      <c r="G11355" s="200"/>
      <c r="H11355" s="200"/>
      <c r="I11355" s="200">
        <v>45848</v>
      </c>
      <c r="J11355" s="143">
        <f t="shared" si="177"/>
        <v>45848</v>
      </c>
      <c r="K11355" s="202">
        <v>1</v>
      </c>
      <c r="L11355" s="285" t="s">
        <v>9683</v>
      </c>
      <c r="M11355" s="223"/>
      <c r="N11355" s="203"/>
      <c r="O11355" s="222" t="s">
        <v>326</v>
      </c>
    </row>
    <row r="11356" spans="1:15" ht="29.25" customHeight="1">
      <c r="A11356" s="221" t="s">
        <v>2861</v>
      </c>
      <c r="B11356" s="221" t="s">
        <v>934</v>
      </c>
      <c r="C11356" s="222" t="s">
        <v>421</v>
      </c>
      <c r="D11356" s="222" t="s">
        <v>162</v>
      </c>
      <c r="E11356" s="199" t="s">
        <v>166</v>
      </c>
      <c r="F11356" s="200"/>
      <c r="G11356" s="200"/>
      <c r="H11356" s="200"/>
      <c r="I11356" s="200">
        <v>45848</v>
      </c>
      <c r="J11356" s="143">
        <f t="shared" si="177"/>
        <v>45848</v>
      </c>
      <c r="K11356" s="202">
        <v>0.5</v>
      </c>
      <c r="L11356" s="285" t="s">
        <v>9680</v>
      </c>
      <c r="M11356" s="223"/>
      <c r="N11356" s="203"/>
      <c r="O11356" s="222" t="s">
        <v>326</v>
      </c>
    </row>
    <row r="11357" spans="1:15" ht="29.25" customHeight="1">
      <c r="A11357" s="221" t="s">
        <v>2861</v>
      </c>
      <c r="B11357" s="221" t="s">
        <v>934</v>
      </c>
      <c r="C11357" s="222" t="s">
        <v>421</v>
      </c>
      <c r="D11357" s="222" t="s">
        <v>162</v>
      </c>
      <c r="E11357" s="199" t="s">
        <v>166</v>
      </c>
      <c r="F11357" s="200"/>
      <c r="G11357" s="200"/>
      <c r="H11357" s="200"/>
      <c r="I11357" s="200">
        <v>45848</v>
      </c>
      <c r="J11357" s="143">
        <f t="shared" si="177"/>
        <v>45848</v>
      </c>
      <c r="K11357" s="202">
        <v>0.5</v>
      </c>
      <c r="L11357" s="285" t="s">
        <v>9684</v>
      </c>
      <c r="M11357" s="223"/>
      <c r="N11357" s="203"/>
      <c r="O11357" s="222" t="s">
        <v>326</v>
      </c>
    </row>
    <row r="11358" spans="1:15" ht="29.25" customHeight="1">
      <c r="A11358" s="221" t="s">
        <v>2861</v>
      </c>
      <c r="B11358" s="221" t="s">
        <v>934</v>
      </c>
      <c r="C11358" s="222" t="s">
        <v>421</v>
      </c>
      <c r="D11358" s="222" t="s">
        <v>162</v>
      </c>
      <c r="E11358" s="199" t="s">
        <v>178</v>
      </c>
      <c r="F11358" s="200"/>
      <c r="G11358" s="200"/>
      <c r="H11358" s="200"/>
      <c r="I11358" s="200">
        <v>45848</v>
      </c>
      <c r="J11358" s="143">
        <f t="shared" si="177"/>
        <v>45848</v>
      </c>
      <c r="K11358" s="202">
        <v>0.5</v>
      </c>
      <c r="L11358" s="285" t="s">
        <v>218</v>
      </c>
      <c r="M11358" s="223"/>
      <c r="N11358" s="203"/>
      <c r="O11358" s="222" t="s">
        <v>326</v>
      </c>
    </row>
    <row r="11359" spans="1:15" ht="29.25" customHeight="1">
      <c r="A11359" s="221" t="s">
        <v>2861</v>
      </c>
      <c r="B11359" s="221" t="s">
        <v>934</v>
      </c>
      <c r="C11359" s="222" t="s">
        <v>421</v>
      </c>
      <c r="D11359" s="222" t="s">
        <v>162</v>
      </c>
      <c r="E11359" s="199" t="s">
        <v>163</v>
      </c>
      <c r="F11359" s="200" t="s">
        <v>5514</v>
      </c>
      <c r="G11359" s="200" t="s">
        <v>5515</v>
      </c>
      <c r="H11359" s="200" t="s">
        <v>2731</v>
      </c>
      <c r="I11359" s="200">
        <v>45848</v>
      </c>
      <c r="J11359" s="143">
        <f t="shared" si="177"/>
        <v>45848</v>
      </c>
      <c r="K11359" s="202">
        <v>5</v>
      </c>
      <c r="L11359" s="285" t="s">
        <v>9685</v>
      </c>
      <c r="M11359" s="223"/>
      <c r="N11359" s="203">
        <v>1.95</v>
      </c>
      <c r="O11359" s="222" t="s">
        <v>991</v>
      </c>
    </row>
    <row r="11360" spans="1:15" ht="29.25" customHeight="1">
      <c r="A11360" s="221" t="s">
        <v>2861</v>
      </c>
      <c r="B11360" s="221" t="s">
        <v>934</v>
      </c>
      <c r="C11360" s="222" t="s">
        <v>421</v>
      </c>
      <c r="D11360" s="222" t="s">
        <v>162</v>
      </c>
      <c r="E11360" s="199" t="s">
        <v>165</v>
      </c>
      <c r="F11360" s="200"/>
      <c r="G11360" s="200"/>
      <c r="H11360" s="200"/>
      <c r="I11360" s="200">
        <v>45849</v>
      </c>
      <c r="J11360" s="143">
        <f t="shared" si="177"/>
        <v>45849</v>
      </c>
      <c r="K11360" s="202">
        <v>4</v>
      </c>
      <c r="L11360" s="285" t="s">
        <v>172</v>
      </c>
      <c r="M11360" s="223"/>
      <c r="N11360" s="203"/>
      <c r="O11360" s="222" t="s">
        <v>326</v>
      </c>
    </row>
    <row r="11361" spans="1:15" ht="29.25" customHeight="1">
      <c r="A11361" s="221" t="s">
        <v>2861</v>
      </c>
      <c r="B11361" s="221" t="s">
        <v>934</v>
      </c>
      <c r="C11361" s="222" t="s">
        <v>421</v>
      </c>
      <c r="D11361" s="222" t="s">
        <v>162</v>
      </c>
      <c r="E11361" s="199" t="s">
        <v>163</v>
      </c>
      <c r="F11361" s="200" t="s">
        <v>5514</v>
      </c>
      <c r="G11361" s="200" t="s">
        <v>5515</v>
      </c>
      <c r="H11361" s="200" t="s">
        <v>2731</v>
      </c>
      <c r="I11361" s="200">
        <v>45849</v>
      </c>
      <c r="J11361" s="143">
        <f t="shared" si="177"/>
        <v>45849</v>
      </c>
      <c r="K11361" s="202">
        <v>4</v>
      </c>
      <c r="L11361" s="285" t="s">
        <v>9686</v>
      </c>
      <c r="M11361" s="223"/>
      <c r="N11361" s="203">
        <v>1.95</v>
      </c>
      <c r="O11361" s="222" t="s">
        <v>991</v>
      </c>
    </row>
    <row r="11362" spans="1:15" ht="29.25" customHeight="1">
      <c r="A11362" s="221" t="s">
        <v>2861</v>
      </c>
      <c r="B11362" s="221" t="s">
        <v>934</v>
      </c>
      <c r="C11362" s="222" t="s">
        <v>421</v>
      </c>
      <c r="D11362" s="222" t="s">
        <v>162</v>
      </c>
      <c r="E11362" s="199" t="s">
        <v>166</v>
      </c>
      <c r="F11362" s="200"/>
      <c r="G11362" s="200"/>
      <c r="H11362" s="200"/>
      <c r="I11362" s="200">
        <v>45852</v>
      </c>
      <c r="J11362" s="143">
        <f t="shared" si="177"/>
        <v>45852</v>
      </c>
      <c r="K11362" s="202">
        <v>2</v>
      </c>
      <c r="L11362" s="285" t="s">
        <v>430</v>
      </c>
      <c r="M11362" s="223"/>
      <c r="N11362" s="203"/>
      <c r="O11362" s="222" t="s">
        <v>326</v>
      </c>
    </row>
    <row r="11363" spans="1:15" ht="29.25" customHeight="1">
      <c r="A11363" s="221" t="s">
        <v>2861</v>
      </c>
      <c r="B11363" s="221" t="s">
        <v>934</v>
      </c>
      <c r="C11363" s="222" t="s">
        <v>421</v>
      </c>
      <c r="D11363" s="222" t="s">
        <v>162</v>
      </c>
      <c r="E11363" s="199" t="s">
        <v>166</v>
      </c>
      <c r="F11363" s="200"/>
      <c r="G11363" s="200"/>
      <c r="H11363" s="200"/>
      <c r="I11363" s="200">
        <v>45852</v>
      </c>
      <c r="J11363" s="143">
        <f t="shared" si="177"/>
        <v>45852</v>
      </c>
      <c r="K11363" s="202">
        <v>2</v>
      </c>
      <c r="L11363" s="285" t="s">
        <v>9687</v>
      </c>
      <c r="M11363" s="223"/>
      <c r="N11363" s="203"/>
      <c r="O11363" s="222" t="s">
        <v>326</v>
      </c>
    </row>
    <row r="11364" spans="1:15" ht="29.25" customHeight="1">
      <c r="A11364" s="221" t="s">
        <v>2861</v>
      </c>
      <c r="B11364" s="221" t="s">
        <v>934</v>
      </c>
      <c r="C11364" s="222" t="s">
        <v>421</v>
      </c>
      <c r="D11364" s="222" t="s">
        <v>162</v>
      </c>
      <c r="E11364" s="199" t="s">
        <v>166</v>
      </c>
      <c r="F11364" s="200"/>
      <c r="G11364" s="200"/>
      <c r="H11364" s="200"/>
      <c r="I11364" s="200">
        <v>45852</v>
      </c>
      <c r="J11364" s="143">
        <f t="shared" si="177"/>
        <v>45852</v>
      </c>
      <c r="K11364" s="202">
        <v>4</v>
      </c>
      <c r="L11364" s="285" t="s">
        <v>9688</v>
      </c>
      <c r="M11364" s="223"/>
      <c r="N11364" s="203"/>
      <c r="O11364" s="222" t="s">
        <v>326</v>
      </c>
    </row>
    <row r="11365" spans="1:15" ht="29.25" customHeight="1">
      <c r="A11365" s="221" t="s">
        <v>2861</v>
      </c>
      <c r="B11365" s="221" t="s">
        <v>934</v>
      </c>
      <c r="C11365" s="222" t="s">
        <v>421</v>
      </c>
      <c r="D11365" s="222" t="s">
        <v>162</v>
      </c>
      <c r="E11365" s="199" t="s">
        <v>166</v>
      </c>
      <c r="F11365" s="200"/>
      <c r="G11365" s="200"/>
      <c r="H11365" s="200"/>
      <c r="I11365" s="200">
        <v>45853</v>
      </c>
      <c r="J11365" s="143">
        <f t="shared" si="177"/>
        <v>45853</v>
      </c>
      <c r="K11365" s="202">
        <v>8</v>
      </c>
      <c r="L11365" s="285" t="s">
        <v>9688</v>
      </c>
      <c r="M11365" s="223"/>
      <c r="N11365" s="203"/>
      <c r="O11365" s="222" t="s">
        <v>326</v>
      </c>
    </row>
    <row r="11366" spans="1:15" ht="29.25" customHeight="1">
      <c r="A11366" s="221" t="s">
        <v>2861</v>
      </c>
      <c r="B11366" s="221" t="s">
        <v>934</v>
      </c>
      <c r="C11366" s="222" t="s">
        <v>421</v>
      </c>
      <c r="D11366" s="222" t="s">
        <v>162</v>
      </c>
      <c r="E11366" s="199" t="s">
        <v>166</v>
      </c>
      <c r="F11366" s="200"/>
      <c r="G11366" s="200"/>
      <c r="H11366" s="200"/>
      <c r="I11366" s="200">
        <v>45854</v>
      </c>
      <c r="J11366" s="143">
        <f t="shared" si="177"/>
        <v>45854</v>
      </c>
      <c r="K11366" s="202">
        <v>2</v>
      </c>
      <c r="L11366" s="285" t="s">
        <v>9689</v>
      </c>
      <c r="M11366" s="223"/>
      <c r="N11366" s="203"/>
      <c r="O11366" s="222" t="s">
        <v>326</v>
      </c>
    </row>
    <row r="11367" spans="1:15" ht="29.25" customHeight="1">
      <c r="A11367" s="221" t="s">
        <v>2861</v>
      </c>
      <c r="B11367" s="221" t="s">
        <v>934</v>
      </c>
      <c r="C11367" s="222" t="s">
        <v>421</v>
      </c>
      <c r="D11367" s="222" t="s">
        <v>162</v>
      </c>
      <c r="E11367" s="199" t="s">
        <v>166</v>
      </c>
      <c r="F11367" s="200"/>
      <c r="G11367" s="200"/>
      <c r="H11367" s="200"/>
      <c r="I11367" s="200">
        <v>45854</v>
      </c>
      <c r="J11367" s="143">
        <f t="shared" si="177"/>
        <v>45854</v>
      </c>
      <c r="K11367" s="202">
        <v>2</v>
      </c>
      <c r="L11367" s="285" t="s">
        <v>430</v>
      </c>
      <c r="M11367" s="223"/>
      <c r="N11367" s="203"/>
      <c r="O11367" s="222" t="s">
        <v>326</v>
      </c>
    </row>
    <row r="11368" spans="1:15" ht="29.25" customHeight="1">
      <c r="A11368" s="221" t="s">
        <v>2861</v>
      </c>
      <c r="B11368" s="221" t="s">
        <v>934</v>
      </c>
      <c r="C11368" s="222" t="s">
        <v>421</v>
      </c>
      <c r="D11368" s="222" t="s">
        <v>162</v>
      </c>
      <c r="E11368" s="199" t="s">
        <v>178</v>
      </c>
      <c r="F11368" s="200"/>
      <c r="G11368" s="200"/>
      <c r="H11368" s="200"/>
      <c r="I11368" s="200">
        <v>45854</v>
      </c>
      <c r="J11368" s="143">
        <f t="shared" si="177"/>
        <v>45854</v>
      </c>
      <c r="K11368" s="202">
        <v>0.5</v>
      </c>
      <c r="L11368" s="285" t="s">
        <v>7830</v>
      </c>
      <c r="M11368" s="223"/>
      <c r="N11368" s="203"/>
      <c r="O11368" s="222" t="s">
        <v>326</v>
      </c>
    </row>
    <row r="11369" spans="1:15" ht="29.25" customHeight="1">
      <c r="A11369" s="221" t="s">
        <v>2861</v>
      </c>
      <c r="B11369" s="221" t="s">
        <v>934</v>
      </c>
      <c r="C11369" s="222" t="s">
        <v>421</v>
      </c>
      <c r="D11369" s="222" t="s">
        <v>162</v>
      </c>
      <c r="E11369" s="199" t="s">
        <v>166</v>
      </c>
      <c r="F11369" s="200"/>
      <c r="G11369" s="200"/>
      <c r="H11369" s="200"/>
      <c r="I11369" s="200">
        <v>45854</v>
      </c>
      <c r="J11369" s="143">
        <f t="shared" si="177"/>
        <v>45854</v>
      </c>
      <c r="K11369" s="202">
        <v>3.5</v>
      </c>
      <c r="L11369" s="285" t="s">
        <v>9688</v>
      </c>
      <c r="M11369" s="223"/>
      <c r="N11369" s="203"/>
      <c r="O11369" s="222" t="s">
        <v>326</v>
      </c>
    </row>
    <row r="11370" spans="1:15" ht="29.25" customHeight="1">
      <c r="A11370" s="221" t="s">
        <v>2861</v>
      </c>
      <c r="B11370" s="221" t="s">
        <v>934</v>
      </c>
      <c r="C11370" s="222" t="s">
        <v>421</v>
      </c>
      <c r="D11370" s="222" t="s">
        <v>162</v>
      </c>
      <c r="E11370" s="199" t="s">
        <v>166</v>
      </c>
      <c r="F11370" s="200"/>
      <c r="G11370" s="200"/>
      <c r="H11370" s="200"/>
      <c r="I11370" s="200">
        <v>45855</v>
      </c>
      <c r="J11370" s="143">
        <f t="shared" si="177"/>
        <v>45855</v>
      </c>
      <c r="K11370" s="202">
        <v>6</v>
      </c>
      <c r="L11370" s="285" t="s">
        <v>9688</v>
      </c>
      <c r="M11370" s="223"/>
      <c r="N11370" s="203"/>
      <c r="O11370" s="222" t="s">
        <v>326</v>
      </c>
    </row>
    <row r="11371" spans="1:15" ht="29.25" customHeight="1">
      <c r="A11371" s="221" t="s">
        <v>2861</v>
      </c>
      <c r="B11371" s="221" t="s">
        <v>934</v>
      </c>
      <c r="C11371" s="222" t="s">
        <v>421</v>
      </c>
      <c r="D11371" s="222" t="s">
        <v>162</v>
      </c>
      <c r="E11371" s="199" t="s">
        <v>178</v>
      </c>
      <c r="F11371" s="200"/>
      <c r="G11371" s="200"/>
      <c r="H11371" s="200"/>
      <c r="I11371" s="200">
        <v>45855</v>
      </c>
      <c r="J11371" s="143">
        <f t="shared" si="177"/>
        <v>45855</v>
      </c>
      <c r="K11371" s="202">
        <v>1</v>
      </c>
      <c r="L11371" s="285" t="s">
        <v>218</v>
      </c>
      <c r="M11371" s="223"/>
      <c r="N11371" s="203"/>
      <c r="O11371" s="222" t="s">
        <v>326</v>
      </c>
    </row>
    <row r="11372" spans="1:15" ht="29.25" customHeight="1">
      <c r="A11372" s="221" t="s">
        <v>2861</v>
      </c>
      <c r="B11372" s="221" t="s">
        <v>934</v>
      </c>
      <c r="C11372" s="222" t="s">
        <v>421</v>
      </c>
      <c r="D11372" s="222" t="s">
        <v>162</v>
      </c>
      <c r="E11372" s="199" t="s">
        <v>166</v>
      </c>
      <c r="F11372" s="200"/>
      <c r="G11372" s="200"/>
      <c r="H11372" s="200"/>
      <c r="I11372" s="200">
        <v>45855</v>
      </c>
      <c r="J11372" s="143">
        <f t="shared" si="177"/>
        <v>45855</v>
      </c>
      <c r="K11372" s="202">
        <v>1</v>
      </c>
      <c r="L11372" s="285" t="s">
        <v>10036</v>
      </c>
      <c r="M11372" s="223"/>
      <c r="N11372" s="203"/>
      <c r="O11372" s="222" t="s">
        <v>326</v>
      </c>
    </row>
    <row r="11373" spans="1:15" ht="29.25" customHeight="1">
      <c r="A11373" s="221" t="s">
        <v>2861</v>
      </c>
      <c r="B11373" s="221" t="s">
        <v>934</v>
      </c>
      <c r="C11373" s="222" t="s">
        <v>421</v>
      </c>
      <c r="D11373" s="222" t="s">
        <v>162</v>
      </c>
      <c r="E11373" s="199" t="s">
        <v>166</v>
      </c>
      <c r="F11373" s="200"/>
      <c r="G11373" s="200"/>
      <c r="H11373" s="200"/>
      <c r="I11373" s="200">
        <v>45856</v>
      </c>
      <c r="J11373" s="143">
        <f t="shared" si="177"/>
        <v>45856</v>
      </c>
      <c r="K11373" s="202">
        <v>8</v>
      </c>
      <c r="L11373" s="285" t="s">
        <v>9688</v>
      </c>
      <c r="M11373" s="223"/>
      <c r="N11373" s="203"/>
      <c r="O11373" s="222" t="s">
        <v>326</v>
      </c>
    </row>
    <row r="11374" spans="1:15" ht="29.25" customHeight="1">
      <c r="A11374" s="221" t="s">
        <v>2861</v>
      </c>
      <c r="B11374" s="221" t="s">
        <v>934</v>
      </c>
      <c r="C11374" s="222" t="s">
        <v>421</v>
      </c>
      <c r="D11374" s="222" t="s">
        <v>162</v>
      </c>
      <c r="E11374" s="199" t="s">
        <v>166</v>
      </c>
      <c r="F11374" s="200"/>
      <c r="G11374" s="200"/>
      <c r="H11374" s="200"/>
      <c r="I11374" s="200">
        <v>45859</v>
      </c>
      <c r="J11374" s="143">
        <f t="shared" si="177"/>
        <v>45859</v>
      </c>
      <c r="K11374" s="202">
        <v>8</v>
      </c>
      <c r="L11374" s="285" t="s">
        <v>9688</v>
      </c>
      <c r="M11374" s="223"/>
      <c r="N11374" s="203"/>
      <c r="O11374" s="222" t="s">
        <v>326</v>
      </c>
    </row>
    <row r="11375" spans="1:15" ht="29.25" customHeight="1">
      <c r="A11375" s="221" t="s">
        <v>2861</v>
      </c>
      <c r="B11375" s="221" t="s">
        <v>934</v>
      </c>
      <c r="C11375" s="222" t="s">
        <v>421</v>
      </c>
      <c r="D11375" s="222" t="s">
        <v>162</v>
      </c>
      <c r="E11375" s="199" t="s">
        <v>163</v>
      </c>
      <c r="F11375" s="200" t="s">
        <v>5514</v>
      </c>
      <c r="G11375" s="200" t="s">
        <v>5515</v>
      </c>
      <c r="H11375" s="200" t="s">
        <v>2731</v>
      </c>
      <c r="I11375" s="200">
        <v>45860</v>
      </c>
      <c r="J11375" s="143">
        <f t="shared" si="177"/>
        <v>45860</v>
      </c>
      <c r="K11375" s="202">
        <v>8</v>
      </c>
      <c r="L11375" s="285" t="s">
        <v>10037</v>
      </c>
      <c r="M11375" s="223"/>
      <c r="N11375" s="203">
        <v>1.95</v>
      </c>
      <c r="O11375" s="222" t="s">
        <v>991</v>
      </c>
    </row>
    <row r="11376" spans="1:15" ht="29.25" customHeight="1">
      <c r="A11376" s="221" t="s">
        <v>2861</v>
      </c>
      <c r="B11376" s="221" t="s">
        <v>934</v>
      </c>
      <c r="C11376" s="222" t="s">
        <v>421</v>
      </c>
      <c r="D11376" s="222" t="s">
        <v>162</v>
      </c>
      <c r="E11376" s="199" t="s">
        <v>178</v>
      </c>
      <c r="F11376" s="200"/>
      <c r="G11376" s="200"/>
      <c r="H11376" s="200"/>
      <c r="I11376" s="200">
        <v>45861</v>
      </c>
      <c r="J11376" s="143">
        <f t="shared" si="177"/>
        <v>45861</v>
      </c>
      <c r="K11376" s="202">
        <v>1</v>
      </c>
      <c r="L11376" s="285" t="s">
        <v>7830</v>
      </c>
      <c r="M11376" s="223"/>
      <c r="N11376" s="203"/>
      <c r="O11376" s="222" t="s">
        <v>326</v>
      </c>
    </row>
    <row r="11377" spans="1:15" ht="29.25" customHeight="1">
      <c r="A11377" s="221" t="s">
        <v>2861</v>
      </c>
      <c r="B11377" s="221" t="s">
        <v>934</v>
      </c>
      <c r="C11377" s="222" t="s">
        <v>421</v>
      </c>
      <c r="D11377" s="222" t="s">
        <v>162</v>
      </c>
      <c r="E11377" s="199" t="s">
        <v>166</v>
      </c>
      <c r="F11377" s="200"/>
      <c r="G11377" s="200"/>
      <c r="H11377" s="200"/>
      <c r="I11377" s="200">
        <v>45861</v>
      </c>
      <c r="J11377" s="143">
        <f t="shared" si="177"/>
        <v>45861</v>
      </c>
      <c r="K11377" s="202">
        <v>3</v>
      </c>
      <c r="L11377" s="285" t="s">
        <v>10038</v>
      </c>
      <c r="M11377" s="223"/>
      <c r="N11377" s="203"/>
      <c r="O11377" s="222" t="s">
        <v>326</v>
      </c>
    </row>
    <row r="11378" spans="1:15" ht="29.25" customHeight="1">
      <c r="A11378" s="221" t="s">
        <v>2861</v>
      </c>
      <c r="B11378" s="221" t="s">
        <v>934</v>
      </c>
      <c r="C11378" s="222" t="s">
        <v>421</v>
      </c>
      <c r="D11378" s="222" t="s">
        <v>162</v>
      </c>
      <c r="E11378" s="199" t="s">
        <v>163</v>
      </c>
      <c r="F11378" s="200" t="s">
        <v>5514</v>
      </c>
      <c r="G11378" s="200" t="s">
        <v>5515</v>
      </c>
      <c r="H11378" s="200" t="s">
        <v>2731</v>
      </c>
      <c r="I11378" s="200">
        <v>45861</v>
      </c>
      <c r="J11378" s="143">
        <f t="shared" si="177"/>
        <v>45861</v>
      </c>
      <c r="K11378" s="202">
        <v>4</v>
      </c>
      <c r="L11378" s="285" t="s">
        <v>10039</v>
      </c>
      <c r="M11378" s="223"/>
      <c r="N11378" s="203">
        <v>1.95</v>
      </c>
      <c r="O11378" s="222" t="s">
        <v>991</v>
      </c>
    </row>
    <row r="11379" spans="1:15" ht="29.25" customHeight="1">
      <c r="A11379" s="221" t="s">
        <v>2861</v>
      </c>
      <c r="B11379" s="221" t="s">
        <v>934</v>
      </c>
      <c r="C11379" s="222" t="s">
        <v>421</v>
      </c>
      <c r="D11379" s="222" t="s">
        <v>162</v>
      </c>
      <c r="E11379" s="199" t="s">
        <v>163</v>
      </c>
      <c r="F11379" s="200" t="s">
        <v>5514</v>
      </c>
      <c r="G11379" s="200" t="s">
        <v>5515</v>
      </c>
      <c r="H11379" s="200" t="s">
        <v>2731</v>
      </c>
      <c r="I11379" s="200">
        <v>45870</v>
      </c>
      <c r="J11379" s="143">
        <f t="shared" si="177"/>
        <v>45870</v>
      </c>
      <c r="K11379" s="202">
        <v>8</v>
      </c>
      <c r="L11379" s="285" t="s">
        <v>10330</v>
      </c>
      <c r="M11379" s="223"/>
      <c r="N11379" s="203">
        <v>1.95</v>
      </c>
      <c r="O11379" s="222" t="s">
        <v>991</v>
      </c>
    </row>
    <row r="11380" spans="1:15" ht="29.25" customHeight="1">
      <c r="A11380" s="221" t="s">
        <v>2861</v>
      </c>
      <c r="B11380" s="221" t="s">
        <v>934</v>
      </c>
      <c r="C11380" s="222" t="s">
        <v>421</v>
      </c>
      <c r="D11380" s="222" t="s">
        <v>162</v>
      </c>
      <c r="E11380" s="199" t="s">
        <v>166</v>
      </c>
      <c r="F11380" s="200"/>
      <c r="G11380" s="200"/>
      <c r="H11380" s="200"/>
      <c r="I11380" s="200">
        <v>45873</v>
      </c>
      <c r="J11380" s="143">
        <f t="shared" si="177"/>
        <v>45873</v>
      </c>
      <c r="K11380" s="202">
        <v>4</v>
      </c>
      <c r="L11380" s="285" t="s">
        <v>10332</v>
      </c>
      <c r="M11380" s="223"/>
      <c r="N11380" s="203"/>
      <c r="O11380" s="222" t="s">
        <v>326</v>
      </c>
    </row>
    <row r="11381" spans="1:15" ht="29.25" customHeight="1">
      <c r="A11381" s="221" t="s">
        <v>2861</v>
      </c>
      <c r="B11381" s="221" t="s">
        <v>934</v>
      </c>
      <c r="C11381" s="222" t="s">
        <v>421</v>
      </c>
      <c r="D11381" s="222" t="s">
        <v>162</v>
      </c>
      <c r="E11381" s="199" t="s">
        <v>166</v>
      </c>
      <c r="F11381" s="200"/>
      <c r="G11381" s="200"/>
      <c r="H11381" s="200"/>
      <c r="I11381" s="200">
        <v>45873</v>
      </c>
      <c r="J11381" s="143">
        <f t="shared" si="177"/>
        <v>45873</v>
      </c>
      <c r="K11381" s="202">
        <v>1</v>
      </c>
      <c r="L11381" s="285" t="s">
        <v>10333</v>
      </c>
      <c r="M11381" s="223"/>
      <c r="N11381" s="203"/>
      <c r="O11381" s="222" t="s">
        <v>326</v>
      </c>
    </row>
    <row r="11382" spans="1:15" ht="29.25" customHeight="1">
      <c r="A11382" s="221" t="s">
        <v>2861</v>
      </c>
      <c r="B11382" s="221" t="s">
        <v>934</v>
      </c>
      <c r="C11382" s="222" t="s">
        <v>421</v>
      </c>
      <c r="D11382" s="222" t="s">
        <v>162</v>
      </c>
      <c r="E11382" s="199" t="s">
        <v>163</v>
      </c>
      <c r="F11382" s="200" t="s">
        <v>5514</v>
      </c>
      <c r="G11382" s="200" t="s">
        <v>5515</v>
      </c>
      <c r="H11382" s="200" t="s">
        <v>2731</v>
      </c>
      <c r="I11382" s="200">
        <v>45873</v>
      </c>
      <c r="J11382" s="143">
        <f t="shared" si="177"/>
        <v>45873</v>
      </c>
      <c r="K11382" s="202">
        <v>4</v>
      </c>
      <c r="L11382" s="285" t="s">
        <v>10331</v>
      </c>
      <c r="M11382" s="223"/>
      <c r="N11382" s="203">
        <v>1.95</v>
      </c>
      <c r="O11382" s="222" t="s">
        <v>991</v>
      </c>
    </row>
    <row r="11383" spans="1:15" ht="29.25" customHeight="1">
      <c r="A11383" s="221" t="s">
        <v>2861</v>
      </c>
      <c r="B11383" s="221" t="s">
        <v>934</v>
      </c>
      <c r="C11383" s="222" t="s">
        <v>421</v>
      </c>
      <c r="D11383" s="222" t="s">
        <v>162</v>
      </c>
      <c r="E11383" s="199" t="s">
        <v>166</v>
      </c>
      <c r="F11383" s="200"/>
      <c r="G11383" s="200"/>
      <c r="H11383" s="200"/>
      <c r="I11383" s="200">
        <v>45874</v>
      </c>
      <c r="J11383" s="143">
        <f t="shared" si="177"/>
        <v>45874</v>
      </c>
      <c r="K11383" s="202">
        <v>4</v>
      </c>
      <c r="L11383" s="285" t="s">
        <v>10334</v>
      </c>
      <c r="M11383" s="223"/>
      <c r="N11383" s="203"/>
      <c r="O11383" s="222" t="s">
        <v>326</v>
      </c>
    </row>
    <row r="11384" spans="1:15" ht="29.25" customHeight="1">
      <c r="A11384" s="221" t="s">
        <v>2861</v>
      </c>
      <c r="B11384" s="221" t="s">
        <v>934</v>
      </c>
      <c r="C11384" s="222" t="s">
        <v>421</v>
      </c>
      <c r="D11384" s="222" t="s">
        <v>162</v>
      </c>
      <c r="E11384" s="199" t="s">
        <v>166</v>
      </c>
      <c r="F11384" s="200"/>
      <c r="G11384" s="200"/>
      <c r="H11384" s="200"/>
      <c r="I11384" s="200">
        <v>45874</v>
      </c>
      <c r="J11384" s="143">
        <f t="shared" si="177"/>
        <v>45874</v>
      </c>
      <c r="K11384" s="202">
        <v>4</v>
      </c>
      <c r="L11384" s="285" t="s">
        <v>10335</v>
      </c>
      <c r="M11384" s="223"/>
      <c r="N11384" s="203"/>
      <c r="O11384" s="222" t="s">
        <v>326</v>
      </c>
    </row>
    <row r="11385" spans="1:15" ht="29.25" customHeight="1">
      <c r="A11385" s="221" t="s">
        <v>2861</v>
      </c>
      <c r="B11385" s="221" t="s">
        <v>934</v>
      </c>
      <c r="C11385" s="222" t="s">
        <v>421</v>
      </c>
      <c r="D11385" s="222" t="s">
        <v>162</v>
      </c>
      <c r="E11385" s="199" t="s">
        <v>166</v>
      </c>
      <c r="F11385" s="200"/>
      <c r="G11385" s="200"/>
      <c r="H11385" s="200"/>
      <c r="I11385" s="200">
        <v>45875</v>
      </c>
      <c r="J11385" s="143">
        <f t="shared" si="177"/>
        <v>45875</v>
      </c>
      <c r="K11385" s="202">
        <v>6</v>
      </c>
      <c r="L11385" s="285" t="s">
        <v>10336</v>
      </c>
      <c r="M11385" s="223"/>
      <c r="N11385" s="203"/>
      <c r="O11385" s="222" t="s">
        <v>326</v>
      </c>
    </row>
    <row r="11386" spans="1:15" ht="29.25" customHeight="1">
      <c r="A11386" s="221" t="s">
        <v>2861</v>
      </c>
      <c r="B11386" s="221" t="s">
        <v>934</v>
      </c>
      <c r="C11386" s="222" t="s">
        <v>421</v>
      </c>
      <c r="D11386" s="222" t="s">
        <v>162</v>
      </c>
      <c r="E11386" s="199" t="s">
        <v>178</v>
      </c>
      <c r="F11386" s="200"/>
      <c r="G11386" s="200"/>
      <c r="H11386" s="200"/>
      <c r="I11386" s="200">
        <v>45875</v>
      </c>
      <c r="J11386" s="143">
        <f t="shared" si="177"/>
        <v>45875</v>
      </c>
      <c r="K11386" s="202">
        <v>1</v>
      </c>
      <c r="L11386" s="285" t="s">
        <v>7830</v>
      </c>
      <c r="M11386" s="223"/>
      <c r="N11386" s="203"/>
      <c r="O11386" s="222" t="s">
        <v>326</v>
      </c>
    </row>
    <row r="11387" spans="1:15" ht="29.25" customHeight="1">
      <c r="A11387" s="221" t="s">
        <v>2861</v>
      </c>
      <c r="B11387" s="221" t="s">
        <v>934</v>
      </c>
      <c r="C11387" s="222" t="s">
        <v>421</v>
      </c>
      <c r="D11387" s="222" t="s">
        <v>162</v>
      </c>
      <c r="E11387" s="199" t="s">
        <v>166</v>
      </c>
      <c r="F11387" s="200"/>
      <c r="G11387" s="200"/>
      <c r="H11387" s="200"/>
      <c r="I11387" s="200">
        <v>45875</v>
      </c>
      <c r="J11387" s="143">
        <f t="shared" si="177"/>
        <v>45875</v>
      </c>
      <c r="K11387" s="202">
        <v>1</v>
      </c>
      <c r="L11387" s="285" t="s">
        <v>10337</v>
      </c>
      <c r="M11387" s="223"/>
      <c r="N11387" s="203"/>
      <c r="O11387" s="222" t="s">
        <v>326</v>
      </c>
    </row>
    <row r="11388" spans="1:15" ht="29.25" customHeight="1">
      <c r="A11388" s="221" t="s">
        <v>2861</v>
      </c>
      <c r="B11388" s="221" t="s">
        <v>934</v>
      </c>
      <c r="C11388" s="222" t="s">
        <v>421</v>
      </c>
      <c r="D11388" s="222" t="s">
        <v>162</v>
      </c>
      <c r="E11388" s="199" t="s">
        <v>166</v>
      </c>
      <c r="F11388" s="200"/>
      <c r="G11388" s="200"/>
      <c r="H11388" s="200"/>
      <c r="I11388" s="200">
        <v>45876</v>
      </c>
      <c r="J11388" s="143">
        <f t="shared" si="177"/>
        <v>45876</v>
      </c>
      <c r="K11388" s="202">
        <v>1</v>
      </c>
      <c r="L11388" s="285" t="s">
        <v>10545</v>
      </c>
      <c r="M11388" s="223"/>
      <c r="N11388" s="203"/>
      <c r="O11388" s="222" t="s">
        <v>326</v>
      </c>
    </row>
    <row r="11389" spans="1:15" ht="29.25" customHeight="1">
      <c r="A11389" s="221" t="s">
        <v>2861</v>
      </c>
      <c r="B11389" s="221" t="s">
        <v>934</v>
      </c>
      <c r="C11389" s="222" t="s">
        <v>421</v>
      </c>
      <c r="D11389" s="222" t="s">
        <v>162</v>
      </c>
      <c r="E11389" s="199" t="s">
        <v>166</v>
      </c>
      <c r="F11389" s="200"/>
      <c r="G11389" s="200"/>
      <c r="H11389" s="200"/>
      <c r="I11389" s="200">
        <v>45876</v>
      </c>
      <c r="J11389" s="143">
        <f t="shared" si="177"/>
        <v>45876</v>
      </c>
      <c r="K11389" s="202">
        <v>6.5</v>
      </c>
      <c r="L11389" s="285" t="s">
        <v>10332</v>
      </c>
      <c r="M11389" s="223"/>
      <c r="N11389" s="203"/>
      <c r="O11389" s="222" t="s">
        <v>326</v>
      </c>
    </row>
    <row r="11390" spans="1:15" ht="29.25" customHeight="1">
      <c r="A11390" s="221" t="s">
        <v>2861</v>
      </c>
      <c r="B11390" s="221" t="s">
        <v>934</v>
      </c>
      <c r="C11390" s="222" t="s">
        <v>421</v>
      </c>
      <c r="D11390" s="222" t="s">
        <v>162</v>
      </c>
      <c r="E11390" s="199" t="s">
        <v>178</v>
      </c>
      <c r="F11390" s="200"/>
      <c r="G11390" s="200"/>
      <c r="H11390" s="200"/>
      <c r="I11390" s="200">
        <v>45876</v>
      </c>
      <c r="J11390" s="143">
        <f t="shared" si="177"/>
        <v>45876</v>
      </c>
      <c r="K11390" s="202">
        <v>0.5</v>
      </c>
      <c r="L11390" s="285" t="s">
        <v>218</v>
      </c>
      <c r="M11390" s="223"/>
      <c r="N11390" s="203"/>
      <c r="O11390" s="222" t="s">
        <v>326</v>
      </c>
    </row>
    <row r="11391" spans="1:15" ht="29.25" customHeight="1">
      <c r="A11391" s="221" t="s">
        <v>2861</v>
      </c>
      <c r="B11391" s="221" t="s">
        <v>934</v>
      </c>
      <c r="C11391" s="222" t="s">
        <v>421</v>
      </c>
      <c r="D11391" s="222" t="s">
        <v>162</v>
      </c>
      <c r="E11391" s="199" t="s">
        <v>166</v>
      </c>
      <c r="F11391" s="200"/>
      <c r="G11391" s="200"/>
      <c r="H11391" s="200"/>
      <c r="I11391" s="200">
        <v>45880</v>
      </c>
      <c r="J11391" s="143">
        <f t="shared" si="177"/>
        <v>45880</v>
      </c>
      <c r="K11391" s="202">
        <v>8</v>
      </c>
      <c r="L11391" s="285" t="s">
        <v>10546</v>
      </c>
      <c r="M11391" s="223"/>
      <c r="N11391" s="203"/>
      <c r="O11391" s="222" t="s">
        <v>326</v>
      </c>
    </row>
    <row r="11392" spans="1:15" ht="29.25" customHeight="1">
      <c r="A11392" s="221" t="s">
        <v>2861</v>
      </c>
      <c r="B11392" s="221" t="s">
        <v>934</v>
      </c>
      <c r="C11392" s="222" t="s">
        <v>421</v>
      </c>
      <c r="D11392" s="222" t="s">
        <v>162</v>
      </c>
      <c r="E11392" s="199" t="s">
        <v>166</v>
      </c>
      <c r="F11392" s="200"/>
      <c r="G11392" s="200"/>
      <c r="H11392" s="200"/>
      <c r="I11392" s="200">
        <v>45881</v>
      </c>
      <c r="J11392" s="143">
        <f t="shared" si="177"/>
        <v>45881</v>
      </c>
      <c r="K11392" s="202">
        <v>4</v>
      </c>
      <c r="L11392" s="285" t="s">
        <v>10547</v>
      </c>
      <c r="M11392" s="223"/>
      <c r="N11392" s="203"/>
      <c r="O11392" s="222" t="s">
        <v>326</v>
      </c>
    </row>
    <row r="11393" spans="1:15" ht="29.25" customHeight="1">
      <c r="A11393" s="221" t="s">
        <v>2861</v>
      </c>
      <c r="B11393" s="221" t="s">
        <v>934</v>
      </c>
      <c r="C11393" s="222" t="s">
        <v>421</v>
      </c>
      <c r="D11393" s="222" t="s">
        <v>162</v>
      </c>
      <c r="E11393" s="199" t="s">
        <v>166</v>
      </c>
      <c r="F11393" s="200"/>
      <c r="G11393" s="200"/>
      <c r="H11393" s="200"/>
      <c r="I11393" s="200">
        <v>45881</v>
      </c>
      <c r="J11393" s="143">
        <f t="shared" si="177"/>
        <v>45881</v>
      </c>
      <c r="K11393" s="202">
        <v>4</v>
      </c>
      <c r="L11393" s="285" t="s">
        <v>10546</v>
      </c>
      <c r="M11393" s="223"/>
      <c r="N11393" s="203"/>
      <c r="O11393" s="222" t="s">
        <v>326</v>
      </c>
    </row>
    <row r="11394" spans="1:15" ht="29.25" customHeight="1">
      <c r="A11394" s="221" t="s">
        <v>2861</v>
      </c>
      <c r="B11394" s="221" t="s">
        <v>934</v>
      </c>
      <c r="C11394" s="222" t="s">
        <v>421</v>
      </c>
      <c r="D11394" s="222" t="s">
        <v>162</v>
      </c>
      <c r="E11394" s="199" t="s">
        <v>178</v>
      </c>
      <c r="F11394" s="200"/>
      <c r="G11394" s="200"/>
      <c r="H11394" s="200"/>
      <c r="I11394" s="200">
        <v>45882</v>
      </c>
      <c r="J11394" s="143">
        <f t="shared" si="177"/>
        <v>45882</v>
      </c>
      <c r="K11394" s="202">
        <v>1</v>
      </c>
      <c r="L11394" s="285" t="s">
        <v>7830</v>
      </c>
      <c r="M11394" s="223"/>
      <c r="N11394" s="203"/>
      <c r="O11394" s="222" t="s">
        <v>326</v>
      </c>
    </row>
    <row r="11395" spans="1:15" ht="29.25" customHeight="1">
      <c r="A11395" s="221" t="s">
        <v>2861</v>
      </c>
      <c r="B11395" s="221" t="s">
        <v>934</v>
      </c>
      <c r="C11395" s="222" t="s">
        <v>421</v>
      </c>
      <c r="D11395" s="222" t="s">
        <v>162</v>
      </c>
      <c r="E11395" s="199" t="s">
        <v>166</v>
      </c>
      <c r="F11395" s="200"/>
      <c r="G11395" s="200"/>
      <c r="H11395" s="200"/>
      <c r="I11395" s="200">
        <v>45882</v>
      </c>
      <c r="J11395" s="143">
        <f t="shared" ref="J11395:J11458" si="178">I11395</f>
        <v>45882</v>
      </c>
      <c r="K11395" s="202">
        <v>4</v>
      </c>
      <c r="L11395" s="285" t="s">
        <v>10548</v>
      </c>
      <c r="M11395" s="223"/>
      <c r="N11395" s="203"/>
      <c r="O11395" s="222" t="s">
        <v>326</v>
      </c>
    </row>
    <row r="11396" spans="1:15" ht="29.25" customHeight="1">
      <c r="A11396" s="221" t="s">
        <v>2861</v>
      </c>
      <c r="B11396" s="221" t="s">
        <v>934</v>
      </c>
      <c r="C11396" s="222" t="s">
        <v>421</v>
      </c>
      <c r="D11396" s="222" t="s">
        <v>162</v>
      </c>
      <c r="E11396" s="199" t="s">
        <v>166</v>
      </c>
      <c r="F11396" s="200"/>
      <c r="G11396" s="200"/>
      <c r="H11396" s="200"/>
      <c r="I11396" s="200">
        <v>45882</v>
      </c>
      <c r="J11396" s="143">
        <f t="shared" si="178"/>
        <v>45882</v>
      </c>
      <c r="K11396" s="202">
        <v>3</v>
      </c>
      <c r="L11396" s="285" t="s">
        <v>10549</v>
      </c>
      <c r="M11396" s="223"/>
      <c r="N11396" s="203"/>
      <c r="O11396" s="222" t="s">
        <v>326</v>
      </c>
    </row>
    <row r="11397" spans="1:15" ht="29.25" customHeight="1">
      <c r="A11397" s="221" t="s">
        <v>2861</v>
      </c>
      <c r="B11397" s="221" t="s">
        <v>934</v>
      </c>
      <c r="C11397" s="222" t="s">
        <v>421</v>
      </c>
      <c r="D11397" s="222" t="s">
        <v>162</v>
      </c>
      <c r="E11397" s="199" t="s">
        <v>171</v>
      </c>
      <c r="F11397" s="200"/>
      <c r="G11397" s="200"/>
      <c r="H11397" s="200"/>
      <c r="I11397" s="200">
        <v>45883</v>
      </c>
      <c r="J11397" s="143">
        <f t="shared" si="178"/>
        <v>45883</v>
      </c>
      <c r="K11397" s="202">
        <v>3</v>
      </c>
      <c r="L11397" s="285" t="s">
        <v>10719</v>
      </c>
      <c r="M11397" s="223"/>
      <c r="N11397" s="203"/>
      <c r="O11397" s="222" t="s">
        <v>326</v>
      </c>
    </row>
    <row r="11398" spans="1:15" ht="29.25" customHeight="1">
      <c r="A11398" s="221" t="s">
        <v>2861</v>
      </c>
      <c r="B11398" s="221" t="s">
        <v>934</v>
      </c>
      <c r="C11398" s="222" t="s">
        <v>421</v>
      </c>
      <c r="D11398" s="222" t="s">
        <v>162</v>
      </c>
      <c r="E11398" s="199" t="s">
        <v>166</v>
      </c>
      <c r="F11398" s="200"/>
      <c r="G11398" s="200"/>
      <c r="H11398" s="200"/>
      <c r="I11398" s="200">
        <v>45883</v>
      </c>
      <c r="J11398" s="143">
        <f t="shared" si="178"/>
        <v>45883</v>
      </c>
      <c r="K11398" s="202">
        <v>3.5</v>
      </c>
      <c r="L11398" s="285" t="s">
        <v>10720</v>
      </c>
      <c r="M11398" s="223"/>
      <c r="N11398" s="203"/>
      <c r="O11398" s="222" t="s">
        <v>326</v>
      </c>
    </row>
    <row r="11399" spans="1:15" ht="29.25" customHeight="1">
      <c r="A11399" s="221" t="s">
        <v>2861</v>
      </c>
      <c r="B11399" s="221" t="s">
        <v>934</v>
      </c>
      <c r="C11399" s="222" t="s">
        <v>421</v>
      </c>
      <c r="D11399" s="222" t="s">
        <v>162</v>
      </c>
      <c r="E11399" s="199" t="s">
        <v>178</v>
      </c>
      <c r="F11399" s="200"/>
      <c r="G11399" s="200"/>
      <c r="H11399" s="200"/>
      <c r="I11399" s="200">
        <v>45883</v>
      </c>
      <c r="J11399" s="143">
        <f t="shared" si="178"/>
        <v>45883</v>
      </c>
      <c r="K11399" s="202">
        <v>1.5</v>
      </c>
      <c r="L11399" s="285" t="s">
        <v>10721</v>
      </c>
      <c r="M11399" s="223"/>
      <c r="N11399" s="203"/>
      <c r="O11399" s="222" t="s">
        <v>326</v>
      </c>
    </row>
    <row r="11400" spans="1:15" ht="29.25" customHeight="1">
      <c r="A11400" s="221" t="s">
        <v>2861</v>
      </c>
      <c r="B11400" s="221" t="s">
        <v>934</v>
      </c>
      <c r="C11400" s="222" t="s">
        <v>421</v>
      </c>
      <c r="D11400" s="222" t="s">
        <v>162</v>
      </c>
      <c r="E11400" s="199" t="s">
        <v>178</v>
      </c>
      <c r="F11400" s="200"/>
      <c r="G11400" s="200"/>
      <c r="H11400" s="200"/>
      <c r="I11400" s="200">
        <v>45884</v>
      </c>
      <c r="J11400" s="143">
        <f t="shared" si="178"/>
        <v>45884</v>
      </c>
      <c r="K11400" s="202">
        <v>0.5</v>
      </c>
      <c r="L11400" s="285" t="s">
        <v>10981</v>
      </c>
      <c r="M11400" s="223"/>
      <c r="N11400" s="203"/>
      <c r="O11400" s="222" t="s">
        <v>326</v>
      </c>
    </row>
    <row r="11401" spans="1:15" ht="29.25" customHeight="1">
      <c r="A11401" s="221" t="s">
        <v>2861</v>
      </c>
      <c r="B11401" s="221" t="s">
        <v>934</v>
      </c>
      <c r="C11401" s="222" t="s">
        <v>421</v>
      </c>
      <c r="D11401" s="222" t="s">
        <v>162</v>
      </c>
      <c r="E11401" s="199" t="s">
        <v>166</v>
      </c>
      <c r="F11401" s="200"/>
      <c r="G11401" s="200"/>
      <c r="H11401" s="200"/>
      <c r="I11401" s="200">
        <v>45887</v>
      </c>
      <c r="J11401" s="143">
        <f t="shared" si="178"/>
        <v>45887</v>
      </c>
      <c r="K11401" s="202">
        <v>8</v>
      </c>
      <c r="L11401" s="285" t="s">
        <v>10548</v>
      </c>
      <c r="M11401" s="223"/>
      <c r="N11401" s="203"/>
      <c r="O11401" s="222" t="s">
        <v>326</v>
      </c>
    </row>
    <row r="11402" spans="1:15" ht="29.25" customHeight="1">
      <c r="A11402" s="221" t="s">
        <v>2861</v>
      </c>
      <c r="B11402" s="221" t="s">
        <v>934</v>
      </c>
      <c r="C11402" s="222" t="s">
        <v>421</v>
      </c>
      <c r="D11402" s="222" t="s">
        <v>162</v>
      </c>
      <c r="E11402" s="199" t="s">
        <v>166</v>
      </c>
      <c r="F11402" s="200"/>
      <c r="G11402" s="200"/>
      <c r="H11402" s="200"/>
      <c r="I11402" s="200">
        <v>45888</v>
      </c>
      <c r="J11402" s="143">
        <f t="shared" si="178"/>
        <v>45888</v>
      </c>
      <c r="K11402" s="202">
        <v>4</v>
      </c>
      <c r="L11402" s="285" t="s">
        <v>10982</v>
      </c>
      <c r="M11402" s="223"/>
      <c r="N11402" s="203"/>
      <c r="O11402" s="222" t="s">
        <v>326</v>
      </c>
    </row>
    <row r="11403" spans="1:15" ht="29.25" customHeight="1">
      <c r="A11403" s="221" t="s">
        <v>2861</v>
      </c>
      <c r="B11403" s="221" t="s">
        <v>934</v>
      </c>
      <c r="C11403" s="222" t="s">
        <v>421</v>
      </c>
      <c r="D11403" s="222" t="s">
        <v>162</v>
      </c>
      <c r="E11403" s="199" t="s">
        <v>166</v>
      </c>
      <c r="F11403" s="200"/>
      <c r="G11403" s="200"/>
      <c r="H11403" s="200"/>
      <c r="I11403" s="200">
        <v>45888</v>
      </c>
      <c r="J11403" s="143">
        <f t="shared" si="178"/>
        <v>45888</v>
      </c>
      <c r="K11403" s="202">
        <v>4</v>
      </c>
      <c r="L11403" s="285" t="s">
        <v>10983</v>
      </c>
      <c r="M11403" s="223"/>
      <c r="N11403" s="203"/>
      <c r="O11403" s="222" t="s">
        <v>326</v>
      </c>
    </row>
    <row r="11404" spans="1:15" ht="29.25" customHeight="1">
      <c r="A11404" s="221" t="s">
        <v>2861</v>
      </c>
      <c r="B11404" s="221" t="s">
        <v>934</v>
      </c>
      <c r="C11404" s="222" t="s">
        <v>421</v>
      </c>
      <c r="D11404" s="222" t="s">
        <v>162</v>
      </c>
      <c r="E11404" s="199" t="s">
        <v>178</v>
      </c>
      <c r="F11404" s="200"/>
      <c r="G11404" s="200"/>
      <c r="H11404" s="200"/>
      <c r="I11404" s="200">
        <v>45889</v>
      </c>
      <c r="J11404" s="143">
        <f t="shared" si="178"/>
        <v>45889</v>
      </c>
      <c r="K11404" s="202">
        <v>1</v>
      </c>
      <c r="L11404" s="285" t="s">
        <v>7830</v>
      </c>
      <c r="M11404" s="223"/>
      <c r="N11404" s="203"/>
      <c r="O11404" s="222" t="s">
        <v>326</v>
      </c>
    </row>
    <row r="11405" spans="1:15" ht="29.25" customHeight="1">
      <c r="A11405" s="221" t="s">
        <v>2861</v>
      </c>
      <c r="B11405" s="221" t="s">
        <v>934</v>
      </c>
      <c r="C11405" s="222" t="s">
        <v>421</v>
      </c>
      <c r="D11405" s="222" t="s">
        <v>162</v>
      </c>
      <c r="E11405" s="199" t="s">
        <v>175</v>
      </c>
      <c r="F11405" s="200"/>
      <c r="G11405" s="200"/>
      <c r="H11405" s="200"/>
      <c r="I11405" s="200">
        <v>45889</v>
      </c>
      <c r="J11405" s="143">
        <f t="shared" si="178"/>
        <v>45889</v>
      </c>
      <c r="K11405" s="202">
        <v>4</v>
      </c>
      <c r="L11405" s="285" t="s">
        <v>10984</v>
      </c>
      <c r="M11405" s="223"/>
      <c r="N11405" s="203"/>
      <c r="O11405" s="222" t="s">
        <v>326</v>
      </c>
    </row>
    <row r="11406" spans="1:15" ht="29.25" customHeight="1">
      <c r="A11406" s="221" t="s">
        <v>2861</v>
      </c>
      <c r="B11406" s="221" t="s">
        <v>934</v>
      </c>
      <c r="C11406" s="222" t="s">
        <v>421</v>
      </c>
      <c r="D11406" s="222" t="s">
        <v>162</v>
      </c>
      <c r="E11406" s="199" t="s">
        <v>166</v>
      </c>
      <c r="F11406" s="200"/>
      <c r="G11406" s="200"/>
      <c r="H11406" s="200"/>
      <c r="I11406" s="200">
        <v>45889</v>
      </c>
      <c r="J11406" s="143">
        <f t="shared" si="178"/>
        <v>45889</v>
      </c>
      <c r="K11406" s="202">
        <v>0.5</v>
      </c>
      <c r="L11406" s="285" t="s">
        <v>10985</v>
      </c>
      <c r="M11406" s="223"/>
      <c r="N11406" s="203"/>
      <c r="O11406" s="222" t="s">
        <v>326</v>
      </c>
    </row>
    <row r="11407" spans="1:15" ht="29.25" customHeight="1">
      <c r="A11407" s="221" t="s">
        <v>2861</v>
      </c>
      <c r="B11407" s="221" t="s">
        <v>934</v>
      </c>
      <c r="C11407" s="222" t="s">
        <v>421</v>
      </c>
      <c r="D11407" s="222" t="s">
        <v>162</v>
      </c>
      <c r="E11407" s="199" t="s">
        <v>166</v>
      </c>
      <c r="F11407" s="200"/>
      <c r="G11407" s="200"/>
      <c r="H11407" s="200"/>
      <c r="I11407" s="200">
        <v>45889</v>
      </c>
      <c r="J11407" s="143">
        <f t="shared" si="178"/>
        <v>45889</v>
      </c>
      <c r="K11407" s="202">
        <v>2.5</v>
      </c>
      <c r="L11407" s="285" t="s">
        <v>10983</v>
      </c>
      <c r="M11407" s="223"/>
      <c r="N11407" s="203"/>
      <c r="O11407" s="222" t="s">
        <v>326</v>
      </c>
    </row>
    <row r="11408" spans="1:15" ht="29.25" customHeight="1">
      <c r="A11408" s="221" t="s">
        <v>2861</v>
      </c>
      <c r="B11408" s="221" t="s">
        <v>934</v>
      </c>
      <c r="C11408" s="222" t="s">
        <v>421</v>
      </c>
      <c r="D11408" s="222" t="s">
        <v>162</v>
      </c>
      <c r="E11408" s="199" t="s">
        <v>166</v>
      </c>
      <c r="F11408" s="200"/>
      <c r="G11408" s="200"/>
      <c r="H11408" s="200"/>
      <c r="I11408" s="200">
        <v>45890</v>
      </c>
      <c r="J11408" s="143">
        <f t="shared" si="178"/>
        <v>45890</v>
      </c>
      <c r="K11408" s="202">
        <v>3</v>
      </c>
      <c r="L11408" s="285" t="s">
        <v>10986</v>
      </c>
      <c r="M11408" s="223"/>
      <c r="N11408" s="203"/>
      <c r="O11408" s="222" t="s">
        <v>326</v>
      </c>
    </row>
    <row r="11409" spans="1:15" ht="29.25" customHeight="1">
      <c r="A11409" s="221" t="s">
        <v>2861</v>
      </c>
      <c r="B11409" s="221" t="s">
        <v>934</v>
      </c>
      <c r="C11409" s="222" t="s">
        <v>421</v>
      </c>
      <c r="D11409" s="222" t="s">
        <v>162</v>
      </c>
      <c r="E11409" s="199" t="s">
        <v>166</v>
      </c>
      <c r="F11409" s="200"/>
      <c r="G11409" s="200"/>
      <c r="H11409" s="200"/>
      <c r="I11409" s="200">
        <v>45890</v>
      </c>
      <c r="J11409" s="143">
        <f t="shared" si="178"/>
        <v>45890</v>
      </c>
      <c r="K11409" s="202">
        <v>7.5</v>
      </c>
      <c r="L11409" s="285" t="s">
        <v>10548</v>
      </c>
      <c r="M11409" s="223"/>
      <c r="N11409" s="203"/>
      <c r="O11409" s="222" t="s">
        <v>326</v>
      </c>
    </row>
    <row r="11410" spans="1:15" ht="29.25" customHeight="1">
      <c r="A11410" s="221" t="s">
        <v>2861</v>
      </c>
      <c r="B11410" s="221" t="s">
        <v>934</v>
      </c>
      <c r="C11410" s="222" t="s">
        <v>421</v>
      </c>
      <c r="D11410" s="222" t="s">
        <v>162</v>
      </c>
      <c r="E11410" s="199" t="s">
        <v>178</v>
      </c>
      <c r="F11410" s="200"/>
      <c r="G11410" s="200"/>
      <c r="H11410" s="200"/>
      <c r="I11410" s="200">
        <v>45890</v>
      </c>
      <c r="J11410" s="143">
        <f t="shared" si="178"/>
        <v>45890</v>
      </c>
      <c r="K11410" s="202">
        <v>1</v>
      </c>
      <c r="L11410" s="285" t="s">
        <v>10987</v>
      </c>
      <c r="M11410" s="223"/>
      <c r="N11410" s="203"/>
      <c r="O11410" s="222" t="s">
        <v>326</v>
      </c>
    </row>
    <row r="11411" spans="1:15" ht="29.25" customHeight="1">
      <c r="A11411" s="221" t="s">
        <v>2861</v>
      </c>
      <c r="B11411" s="221" t="s">
        <v>934</v>
      </c>
      <c r="C11411" s="222" t="s">
        <v>421</v>
      </c>
      <c r="D11411" s="222" t="s">
        <v>162</v>
      </c>
      <c r="E11411" s="199" t="s">
        <v>163</v>
      </c>
      <c r="F11411" s="200" t="s">
        <v>5179</v>
      </c>
      <c r="G11411" s="200" t="s">
        <v>5180</v>
      </c>
      <c r="H11411" s="200" t="s">
        <v>418</v>
      </c>
      <c r="I11411" s="200">
        <v>45890</v>
      </c>
      <c r="J11411" s="143">
        <f t="shared" si="178"/>
        <v>45890</v>
      </c>
      <c r="K11411" s="202">
        <v>4</v>
      </c>
      <c r="L11411" s="285" t="s">
        <v>10988</v>
      </c>
      <c r="M11411" s="223"/>
      <c r="N11411" s="203">
        <v>2.21</v>
      </c>
      <c r="O11411" s="222" t="s">
        <v>990</v>
      </c>
    </row>
    <row r="11412" spans="1:15" ht="29.25" customHeight="1">
      <c r="A11412" s="221" t="s">
        <v>2861</v>
      </c>
      <c r="B11412" s="221" t="s">
        <v>934</v>
      </c>
      <c r="C11412" s="222" t="s">
        <v>421</v>
      </c>
      <c r="D11412" s="222" t="s">
        <v>162</v>
      </c>
      <c r="E11412" s="199" t="s">
        <v>166</v>
      </c>
      <c r="F11412" s="200"/>
      <c r="G11412" s="200"/>
      <c r="H11412" s="200"/>
      <c r="I11412" s="200">
        <v>45891</v>
      </c>
      <c r="J11412" s="143">
        <f t="shared" si="178"/>
        <v>45891</v>
      </c>
      <c r="K11412" s="202">
        <v>5</v>
      </c>
      <c r="L11412" s="285" t="s">
        <v>10989</v>
      </c>
      <c r="M11412" s="223"/>
      <c r="N11412" s="203"/>
      <c r="O11412" s="222" t="s">
        <v>326</v>
      </c>
    </row>
    <row r="11413" spans="1:15" ht="29.25" customHeight="1">
      <c r="A11413" s="221" t="s">
        <v>2861</v>
      </c>
      <c r="B11413" s="221" t="s">
        <v>934</v>
      </c>
      <c r="C11413" s="222" t="s">
        <v>421</v>
      </c>
      <c r="D11413" s="222" t="s">
        <v>162</v>
      </c>
      <c r="E11413" s="199" t="s">
        <v>166</v>
      </c>
      <c r="F11413" s="200"/>
      <c r="G11413" s="200"/>
      <c r="H11413" s="200"/>
      <c r="I11413" s="200">
        <v>45891</v>
      </c>
      <c r="J11413" s="143">
        <f t="shared" si="178"/>
        <v>45891</v>
      </c>
      <c r="K11413" s="202">
        <v>3</v>
      </c>
      <c r="L11413" s="285" t="s">
        <v>10990</v>
      </c>
      <c r="M11413" s="223"/>
      <c r="N11413" s="203"/>
      <c r="O11413" s="222" t="s">
        <v>326</v>
      </c>
    </row>
    <row r="11414" spans="1:15" ht="29.25" customHeight="1">
      <c r="A11414" s="221" t="s">
        <v>2861</v>
      </c>
      <c r="B11414" s="221" t="s">
        <v>934</v>
      </c>
      <c r="C11414" s="222" t="s">
        <v>421</v>
      </c>
      <c r="D11414" s="222" t="s">
        <v>162</v>
      </c>
      <c r="E11414" s="199" t="s">
        <v>166</v>
      </c>
      <c r="F11414" s="200"/>
      <c r="G11414" s="200"/>
      <c r="H11414" s="200"/>
      <c r="I11414" s="200">
        <v>45894</v>
      </c>
      <c r="J11414" s="143">
        <f t="shared" si="178"/>
        <v>45894</v>
      </c>
      <c r="K11414" s="202">
        <v>4</v>
      </c>
      <c r="L11414" s="285" t="s">
        <v>10991</v>
      </c>
      <c r="M11414" s="223"/>
      <c r="N11414" s="203"/>
      <c r="O11414" s="222" t="s">
        <v>326</v>
      </c>
    </row>
    <row r="11415" spans="1:15" ht="29.25" customHeight="1">
      <c r="A11415" s="221" t="s">
        <v>2861</v>
      </c>
      <c r="B11415" s="221" t="s">
        <v>934</v>
      </c>
      <c r="C11415" s="222" t="s">
        <v>421</v>
      </c>
      <c r="D11415" s="222" t="s">
        <v>162</v>
      </c>
      <c r="E11415" s="199" t="s">
        <v>163</v>
      </c>
      <c r="F11415" s="200" t="s">
        <v>5179</v>
      </c>
      <c r="G11415" s="200" t="s">
        <v>5180</v>
      </c>
      <c r="H11415" s="200" t="s">
        <v>418</v>
      </c>
      <c r="I11415" s="200">
        <v>45894</v>
      </c>
      <c r="J11415" s="143">
        <f t="shared" si="178"/>
        <v>45894</v>
      </c>
      <c r="K11415" s="202">
        <v>4</v>
      </c>
      <c r="L11415" s="285" t="s">
        <v>10988</v>
      </c>
      <c r="M11415" s="223"/>
      <c r="N11415" s="203">
        <v>2.21</v>
      </c>
      <c r="O11415" s="222" t="s">
        <v>990</v>
      </c>
    </row>
    <row r="11416" spans="1:15" ht="29.25" customHeight="1">
      <c r="A11416" s="221" t="s">
        <v>2861</v>
      </c>
      <c r="B11416" s="221" t="s">
        <v>934</v>
      </c>
      <c r="C11416" s="222" t="s">
        <v>421</v>
      </c>
      <c r="D11416" s="222" t="s">
        <v>162</v>
      </c>
      <c r="E11416" s="199" t="s">
        <v>171</v>
      </c>
      <c r="F11416" s="200"/>
      <c r="G11416" s="200"/>
      <c r="H11416" s="200"/>
      <c r="I11416" s="200">
        <v>45895</v>
      </c>
      <c r="J11416" s="143">
        <f t="shared" si="178"/>
        <v>45895</v>
      </c>
      <c r="K11416" s="202">
        <v>4</v>
      </c>
      <c r="L11416" s="285" t="s">
        <v>10992</v>
      </c>
      <c r="M11416" s="223"/>
      <c r="N11416" s="203"/>
      <c r="O11416" s="222" t="s">
        <v>326</v>
      </c>
    </row>
    <row r="11417" spans="1:15" ht="29.25" customHeight="1">
      <c r="A11417" s="221" t="s">
        <v>2861</v>
      </c>
      <c r="B11417" s="221" t="s">
        <v>934</v>
      </c>
      <c r="C11417" s="222" t="s">
        <v>421</v>
      </c>
      <c r="D11417" s="222" t="s">
        <v>162</v>
      </c>
      <c r="E11417" s="199" t="s">
        <v>163</v>
      </c>
      <c r="F11417" s="200" t="s">
        <v>5179</v>
      </c>
      <c r="G11417" s="200" t="s">
        <v>5180</v>
      </c>
      <c r="H11417" s="200" t="s">
        <v>418</v>
      </c>
      <c r="I11417" s="200">
        <v>45895</v>
      </c>
      <c r="J11417" s="143">
        <f t="shared" si="178"/>
        <v>45895</v>
      </c>
      <c r="K11417" s="202">
        <v>4</v>
      </c>
      <c r="L11417" s="285" t="s">
        <v>10988</v>
      </c>
      <c r="M11417" s="223"/>
      <c r="N11417" s="203">
        <v>2.21</v>
      </c>
      <c r="O11417" s="222" t="s">
        <v>990</v>
      </c>
    </row>
    <row r="11418" spans="1:15" ht="29.25" customHeight="1">
      <c r="A11418" s="221" t="s">
        <v>2861</v>
      </c>
      <c r="B11418" s="221" t="s">
        <v>934</v>
      </c>
      <c r="C11418" s="222" t="s">
        <v>421</v>
      </c>
      <c r="D11418" s="222" t="s">
        <v>162</v>
      </c>
      <c r="E11418" s="199" t="s">
        <v>171</v>
      </c>
      <c r="F11418" s="200"/>
      <c r="G11418" s="200"/>
      <c r="H11418" s="200"/>
      <c r="I11418" s="200">
        <v>45896</v>
      </c>
      <c r="J11418" s="143">
        <f t="shared" si="178"/>
        <v>45896</v>
      </c>
      <c r="K11418" s="202">
        <v>3</v>
      </c>
      <c r="L11418" s="285" t="s">
        <v>11149</v>
      </c>
      <c r="M11418" s="223"/>
      <c r="N11418" s="203"/>
      <c r="O11418" s="222" t="s">
        <v>326</v>
      </c>
    </row>
    <row r="11419" spans="1:15" ht="29.25" customHeight="1">
      <c r="A11419" s="221" t="s">
        <v>2861</v>
      </c>
      <c r="B11419" s="221" t="s">
        <v>934</v>
      </c>
      <c r="C11419" s="222" t="s">
        <v>421</v>
      </c>
      <c r="D11419" s="222" t="s">
        <v>162</v>
      </c>
      <c r="E11419" s="199" t="s">
        <v>178</v>
      </c>
      <c r="F11419" s="200"/>
      <c r="G11419" s="200"/>
      <c r="H11419" s="200"/>
      <c r="I11419" s="200">
        <v>45896</v>
      </c>
      <c r="J11419" s="143">
        <f t="shared" si="178"/>
        <v>45896</v>
      </c>
      <c r="K11419" s="202">
        <v>1</v>
      </c>
      <c r="L11419" s="285" t="s">
        <v>7830</v>
      </c>
      <c r="M11419" s="223"/>
      <c r="N11419" s="203"/>
      <c r="O11419" s="222" t="s">
        <v>326</v>
      </c>
    </row>
    <row r="11420" spans="1:15" ht="29.25" customHeight="1">
      <c r="A11420" s="221" t="s">
        <v>2861</v>
      </c>
      <c r="B11420" s="221" t="s">
        <v>934</v>
      </c>
      <c r="C11420" s="222" t="s">
        <v>421</v>
      </c>
      <c r="D11420" s="222" t="s">
        <v>162</v>
      </c>
      <c r="E11420" s="199" t="s">
        <v>163</v>
      </c>
      <c r="F11420" s="200" t="s">
        <v>5179</v>
      </c>
      <c r="G11420" s="200" t="s">
        <v>5180</v>
      </c>
      <c r="H11420" s="200" t="s">
        <v>418</v>
      </c>
      <c r="I11420" s="200">
        <v>45896</v>
      </c>
      <c r="J11420" s="143">
        <f t="shared" si="178"/>
        <v>45896</v>
      </c>
      <c r="K11420" s="202">
        <v>4</v>
      </c>
      <c r="L11420" s="285" t="s">
        <v>10988</v>
      </c>
      <c r="M11420" s="223"/>
      <c r="N11420" s="203">
        <v>2.21</v>
      </c>
      <c r="O11420" s="222" t="s">
        <v>990</v>
      </c>
    </row>
    <row r="11421" spans="1:15" ht="29.25" customHeight="1">
      <c r="A11421" s="221" t="s">
        <v>2861</v>
      </c>
      <c r="B11421" s="221" t="s">
        <v>934</v>
      </c>
      <c r="C11421" s="222" t="s">
        <v>421</v>
      </c>
      <c r="D11421" s="222" t="s">
        <v>162</v>
      </c>
      <c r="E11421" s="199" t="s">
        <v>166</v>
      </c>
      <c r="F11421" s="200"/>
      <c r="G11421" s="200"/>
      <c r="H11421" s="200"/>
      <c r="I11421" s="200">
        <v>45897</v>
      </c>
      <c r="J11421" s="143">
        <f t="shared" si="178"/>
        <v>45897</v>
      </c>
      <c r="K11421" s="202">
        <v>2</v>
      </c>
      <c r="L11421" s="285" t="s">
        <v>11150</v>
      </c>
      <c r="M11421" s="223"/>
      <c r="N11421" s="203"/>
      <c r="O11421" s="222" t="s">
        <v>326</v>
      </c>
    </row>
    <row r="11422" spans="1:15" ht="29.25" customHeight="1">
      <c r="A11422" s="221" t="s">
        <v>2861</v>
      </c>
      <c r="B11422" s="221" t="s">
        <v>934</v>
      </c>
      <c r="C11422" s="222" t="s">
        <v>421</v>
      </c>
      <c r="D11422" s="222" t="s">
        <v>162</v>
      </c>
      <c r="E11422" s="199" t="s">
        <v>178</v>
      </c>
      <c r="F11422" s="200"/>
      <c r="G11422" s="200"/>
      <c r="H11422" s="200"/>
      <c r="I11422" s="200">
        <v>45897</v>
      </c>
      <c r="J11422" s="143">
        <f t="shared" si="178"/>
        <v>45897</v>
      </c>
      <c r="K11422" s="202">
        <v>0.5</v>
      </c>
      <c r="L11422" s="285" t="s">
        <v>218</v>
      </c>
      <c r="M11422" s="223"/>
      <c r="N11422" s="203"/>
      <c r="O11422" s="222" t="s">
        <v>326</v>
      </c>
    </row>
    <row r="11423" spans="1:15" ht="29.25" customHeight="1">
      <c r="A11423" s="221" t="s">
        <v>2861</v>
      </c>
      <c r="B11423" s="221" t="s">
        <v>934</v>
      </c>
      <c r="C11423" s="222" t="s">
        <v>421</v>
      </c>
      <c r="D11423" s="222" t="s">
        <v>162</v>
      </c>
      <c r="E11423" s="199" t="s">
        <v>163</v>
      </c>
      <c r="F11423" s="200" t="s">
        <v>5179</v>
      </c>
      <c r="G11423" s="200" t="s">
        <v>5180</v>
      </c>
      <c r="H11423" s="200" t="s">
        <v>418</v>
      </c>
      <c r="I11423" s="200">
        <v>45897</v>
      </c>
      <c r="J11423" s="143">
        <f t="shared" si="178"/>
        <v>45897</v>
      </c>
      <c r="K11423" s="202">
        <v>3</v>
      </c>
      <c r="L11423" s="285" t="s">
        <v>10988</v>
      </c>
      <c r="M11423" s="223"/>
      <c r="N11423" s="203">
        <v>2.21</v>
      </c>
      <c r="O11423" s="222" t="s">
        <v>990</v>
      </c>
    </row>
    <row r="11424" spans="1:15" ht="29.25" customHeight="1">
      <c r="A11424" s="221" t="s">
        <v>2861</v>
      </c>
      <c r="B11424" s="221" t="s">
        <v>934</v>
      </c>
      <c r="C11424" s="222" t="s">
        <v>421</v>
      </c>
      <c r="D11424" s="222" t="s">
        <v>162</v>
      </c>
      <c r="E11424" s="199" t="s">
        <v>163</v>
      </c>
      <c r="F11424" s="200" t="s">
        <v>5514</v>
      </c>
      <c r="G11424" s="200" t="s">
        <v>5515</v>
      </c>
      <c r="H11424" s="200" t="s">
        <v>418</v>
      </c>
      <c r="I11424" s="200">
        <v>45897</v>
      </c>
      <c r="J11424" s="143">
        <f t="shared" si="178"/>
        <v>45897</v>
      </c>
      <c r="K11424" s="202">
        <v>2</v>
      </c>
      <c r="L11424" s="285" t="s">
        <v>11151</v>
      </c>
      <c r="M11424" s="223"/>
      <c r="N11424" s="203">
        <v>1.1571428571428599</v>
      </c>
      <c r="O11424" s="222" t="s">
        <v>8059</v>
      </c>
    </row>
    <row r="11425" spans="1:15" ht="29.25" customHeight="1">
      <c r="A11425" s="221" t="s">
        <v>2861</v>
      </c>
      <c r="B11425" s="221" t="s">
        <v>934</v>
      </c>
      <c r="C11425" s="222" t="s">
        <v>421</v>
      </c>
      <c r="D11425" s="222" t="s">
        <v>162</v>
      </c>
      <c r="E11425" s="199" t="s">
        <v>166</v>
      </c>
      <c r="F11425" s="200"/>
      <c r="G11425" s="200"/>
      <c r="H11425" s="200"/>
      <c r="I11425" s="200">
        <v>45898</v>
      </c>
      <c r="J11425" s="143">
        <f t="shared" si="178"/>
        <v>45898</v>
      </c>
      <c r="K11425" s="202">
        <v>1</v>
      </c>
      <c r="L11425" s="285" t="s">
        <v>11152</v>
      </c>
      <c r="M11425" s="223"/>
      <c r="N11425" s="203"/>
      <c r="O11425" s="222" t="s">
        <v>326</v>
      </c>
    </row>
    <row r="11426" spans="1:15" ht="29.25" customHeight="1">
      <c r="A11426" s="221" t="s">
        <v>2861</v>
      </c>
      <c r="B11426" s="221" t="s">
        <v>934</v>
      </c>
      <c r="C11426" s="222" t="s">
        <v>421</v>
      </c>
      <c r="D11426" s="222" t="s">
        <v>162</v>
      </c>
      <c r="E11426" s="199" t="s">
        <v>166</v>
      </c>
      <c r="F11426" s="200"/>
      <c r="G11426" s="200"/>
      <c r="H11426" s="200"/>
      <c r="I11426" s="200">
        <v>45898</v>
      </c>
      <c r="J11426" s="143">
        <f t="shared" si="178"/>
        <v>45898</v>
      </c>
      <c r="K11426" s="202">
        <v>3</v>
      </c>
      <c r="L11426" s="285" t="s">
        <v>11153</v>
      </c>
      <c r="M11426" s="223"/>
      <c r="N11426" s="203"/>
      <c r="O11426" s="222" t="s">
        <v>326</v>
      </c>
    </row>
    <row r="11427" spans="1:15" ht="29.25" customHeight="1">
      <c r="A11427" s="221" t="s">
        <v>2861</v>
      </c>
      <c r="B11427" s="221" t="s">
        <v>934</v>
      </c>
      <c r="C11427" s="222" t="s">
        <v>421</v>
      </c>
      <c r="D11427" s="222" t="s">
        <v>162</v>
      </c>
      <c r="E11427" s="199" t="s">
        <v>163</v>
      </c>
      <c r="F11427" s="200" t="s">
        <v>5179</v>
      </c>
      <c r="G11427" s="200" t="s">
        <v>5180</v>
      </c>
      <c r="H11427" s="200" t="s">
        <v>418</v>
      </c>
      <c r="I11427" s="200">
        <v>45898</v>
      </c>
      <c r="J11427" s="143">
        <f t="shared" si="178"/>
        <v>45898</v>
      </c>
      <c r="K11427" s="202">
        <v>4</v>
      </c>
      <c r="L11427" s="285" t="s">
        <v>10988</v>
      </c>
      <c r="M11427" s="223"/>
      <c r="N11427" s="203">
        <v>2.21</v>
      </c>
      <c r="O11427" s="222" t="s">
        <v>990</v>
      </c>
    </row>
    <row r="11428" spans="1:15" ht="29.25" customHeight="1">
      <c r="A11428" s="221" t="s">
        <v>2861</v>
      </c>
      <c r="B11428" s="221" t="s">
        <v>934</v>
      </c>
      <c r="C11428" s="222" t="s">
        <v>421</v>
      </c>
      <c r="D11428" s="222" t="s">
        <v>162</v>
      </c>
      <c r="E11428" s="199" t="s">
        <v>171</v>
      </c>
      <c r="F11428" s="200"/>
      <c r="G11428" s="200"/>
      <c r="H11428" s="200"/>
      <c r="I11428" s="200">
        <v>45901</v>
      </c>
      <c r="J11428" s="143">
        <f t="shared" si="178"/>
        <v>45901</v>
      </c>
      <c r="K11428" s="202">
        <v>2</v>
      </c>
      <c r="L11428" s="285" t="s">
        <v>11154</v>
      </c>
      <c r="M11428" s="223"/>
      <c r="N11428" s="203"/>
      <c r="O11428" s="222" t="s">
        <v>326</v>
      </c>
    </row>
    <row r="11429" spans="1:15" ht="29.25" customHeight="1">
      <c r="A11429" s="221" t="s">
        <v>2861</v>
      </c>
      <c r="B11429" s="221" t="s">
        <v>934</v>
      </c>
      <c r="C11429" s="222" t="s">
        <v>421</v>
      </c>
      <c r="D11429" s="222" t="s">
        <v>162</v>
      </c>
      <c r="E11429" s="199" t="s">
        <v>166</v>
      </c>
      <c r="F11429" s="200"/>
      <c r="G11429" s="200"/>
      <c r="H11429" s="200"/>
      <c r="I11429" s="200">
        <v>45901</v>
      </c>
      <c r="J11429" s="143">
        <f t="shared" si="178"/>
        <v>45901</v>
      </c>
      <c r="K11429" s="202">
        <v>2</v>
      </c>
      <c r="L11429" s="285" t="s">
        <v>11155</v>
      </c>
      <c r="M11429" s="223"/>
      <c r="N11429" s="203"/>
      <c r="O11429" s="222" t="s">
        <v>326</v>
      </c>
    </row>
    <row r="11430" spans="1:15" ht="29.25" customHeight="1">
      <c r="A11430" s="221" t="s">
        <v>2861</v>
      </c>
      <c r="B11430" s="221" t="s">
        <v>934</v>
      </c>
      <c r="C11430" s="222" t="s">
        <v>421</v>
      </c>
      <c r="D11430" s="222" t="s">
        <v>162</v>
      </c>
      <c r="E11430" s="199" t="s">
        <v>163</v>
      </c>
      <c r="F11430" s="200" t="s">
        <v>5179</v>
      </c>
      <c r="G11430" s="200" t="s">
        <v>5180</v>
      </c>
      <c r="H11430" s="200" t="s">
        <v>418</v>
      </c>
      <c r="I11430" s="200">
        <v>45901</v>
      </c>
      <c r="J11430" s="143">
        <f t="shared" si="178"/>
        <v>45901</v>
      </c>
      <c r="K11430" s="202">
        <v>4</v>
      </c>
      <c r="L11430" s="285" t="s">
        <v>10988</v>
      </c>
      <c r="M11430" s="223"/>
      <c r="N11430" s="203">
        <v>2.21</v>
      </c>
      <c r="O11430" s="222" t="s">
        <v>990</v>
      </c>
    </row>
    <row r="11431" spans="1:15" ht="29.25" customHeight="1">
      <c r="A11431" s="221" t="s">
        <v>2861</v>
      </c>
      <c r="B11431" s="221" t="s">
        <v>934</v>
      </c>
      <c r="C11431" s="222" t="s">
        <v>421</v>
      </c>
      <c r="D11431" s="222" t="s">
        <v>162</v>
      </c>
      <c r="E11431" s="199" t="s">
        <v>166</v>
      </c>
      <c r="F11431" s="200"/>
      <c r="G11431" s="200"/>
      <c r="H11431" s="200"/>
      <c r="I11431" s="200">
        <v>45902</v>
      </c>
      <c r="J11431" s="143">
        <f t="shared" si="178"/>
        <v>45902</v>
      </c>
      <c r="K11431" s="202">
        <v>8</v>
      </c>
      <c r="L11431" s="285" t="s">
        <v>11156</v>
      </c>
      <c r="M11431" s="223"/>
      <c r="N11431" s="203"/>
      <c r="O11431" s="222" t="s">
        <v>326</v>
      </c>
    </row>
    <row r="11432" spans="1:15" ht="29.25" customHeight="1">
      <c r="A11432" s="221" t="s">
        <v>2861</v>
      </c>
      <c r="B11432" s="221" t="s">
        <v>934</v>
      </c>
      <c r="C11432" s="222" t="s">
        <v>421</v>
      </c>
      <c r="D11432" s="222" t="s">
        <v>162</v>
      </c>
      <c r="E11432" s="199" t="s">
        <v>166</v>
      </c>
      <c r="F11432" s="200"/>
      <c r="G11432" s="200"/>
      <c r="H11432" s="200"/>
      <c r="I11432" s="200">
        <v>45903</v>
      </c>
      <c r="J11432" s="143">
        <f t="shared" si="178"/>
        <v>45903</v>
      </c>
      <c r="K11432" s="202">
        <v>8</v>
      </c>
      <c r="L11432" s="285" t="s">
        <v>11157</v>
      </c>
      <c r="M11432" s="223"/>
      <c r="N11432" s="203"/>
      <c r="O11432" s="222" t="s">
        <v>326</v>
      </c>
    </row>
    <row r="11433" spans="1:15" ht="29.25" customHeight="1">
      <c r="A11433" s="221" t="s">
        <v>2861</v>
      </c>
      <c r="B11433" s="221" t="s">
        <v>934</v>
      </c>
      <c r="C11433" s="222" t="s">
        <v>421</v>
      </c>
      <c r="D11433" s="222" t="s">
        <v>162</v>
      </c>
      <c r="E11433" s="199" t="s">
        <v>178</v>
      </c>
      <c r="F11433" s="200"/>
      <c r="G11433" s="200"/>
      <c r="H11433" s="200"/>
      <c r="I11433" s="200">
        <v>45904</v>
      </c>
      <c r="J11433" s="143">
        <f t="shared" si="178"/>
        <v>45904</v>
      </c>
      <c r="K11433" s="202">
        <v>0.5</v>
      </c>
      <c r="L11433" s="285" t="s">
        <v>218</v>
      </c>
      <c r="M11433" s="223"/>
      <c r="N11433" s="203"/>
      <c r="O11433" s="222" t="s">
        <v>326</v>
      </c>
    </row>
    <row r="11434" spans="1:15" ht="29.25" customHeight="1">
      <c r="A11434" s="221" t="s">
        <v>2861</v>
      </c>
      <c r="B11434" s="221" t="s">
        <v>934</v>
      </c>
      <c r="C11434" s="222" t="s">
        <v>421</v>
      </c>
      <c r="D11434" s="222" t="s">
        <v>162</v>
      </c>
      <c r="E11434" s="199" t="s">
        <v>171</v>
      </c>
      <c r="F11434" s="200"/>
      <c r="G11434" s="200"/>
      <c r="H11434" s="200"/>
      <c r="I11434" s="200">
        <v>45904</v>
      </c>
      <c r="J11434" s="143">
        <f t="shared" si="178"/>
        <v>45904</v>
      </c>
      <c r="K11434" s="202">
        <v>0.5</v>
      </c>
      <c r="L11434" s="285" t="s">
        <v>11375</v>
      </c>
      <c r="M11434" s="223"/>
      <c r="N11434" s="203"/>
      <c r="O11434" s="222" t="s">
        <v>326</v>
      </c>
    </row>
    <row r="11435" spans="1:15" ht="29.25" customHeight="1">
      <c r="A11435" s="221" t="s">
        <v>2861</v>
      </c>
      <c r="B11435" s="221" t="s">
        <v>934</v>
      </c>
      <c r="C11435" s="222" t="s">
        <v>421</v>
      </c>
      <c r="D11435" s="222" t="s">
        <v>162</v>
      </c>
      <c r="E11435" s="199" t="s">
        <v>166</v>
      </c>
      <c r="F11435" s="200"/>
      <c r="G11435" s="200"/>
      <c r="H11435" s="200"/>
      <c r="I11435" s="200">
        <v>45904</v>
      </c>
      <c r="J11435" s="143">
        <f t="shared" si="178"/>
        <v>45904</v>
      </c>
      <c r="K11435" s="202">
        <v>7</v>
      </c>
      <c r="L11435" s="285" t="s">
        <v>11376</v>
      </c>
      <c r="M11435" s="223"/>
      <c r="N11435" s="203"/>
      <c r="O11435" s="222" t="s">
        <v>326</v>
      </c>
    </row>
    <row r="11436" spans="1:15" ht="29.25" customHeight="1">
      <c r="A11436" s="221" t="s">
        <v>2861</v>
      </c>
      <c r="B11436" s="221" t="s">
        <v>934</v>
      </c>
      <c r="C11436" s="222" t="s">
        <v>421</v>
      </c>
      <c r="D11436" s="222" t="s">
        <v>162</v>
      </c>
      <c r="E11436" s="199" t="s">
        <v>171</v>
      </c>
      <c r="F11436" s="200"/>
      <c r="G11436" s="200"/>
      <c r="H11436" s="200"/>
      <c r="I11436" s="200">
        <v>45905</v>
      </c>
      <c r="J11436" s="143">
        <f t="shared" si="178"/>
        <v>45905</v>
      </c>
      <c r="K11436" s="202">
        <v>2</v>
      </c>
      <c r="L11436" s="285" t="s">
        <v>11376</v>
      </c>
      <c r="M11436" s="223"/>
      <c r="N11436" s="203"/>
      <c r="O11436" s="222" t="s">
        <v>326</v>
      </c>
    </row>
    <row r="11437" spans="1:15" ht="29.25" customHeight="1">
      <c r="A11437" s="221" t="s">
        <v>2861</v>
      </c>
      <c r="B11437" s="221" t="s">
        <v>934</v>
      </c>
      <c r="C11437" s="222" t="s">
        <v>421</v>
      </c>
      <c r="D11437" s="222" t="s">
        <v>162</v>
      </c>
      <c r="E11437" s="199" t="s">
        <v>166</v>
      </c>
      <c r="F11437" s="200"/>
      <c r="G11437" s="200"/>
      <c r="H11437" s="200"/>
      <c r="I11437" s="200">
        <v>45905</v>
      </c>
      <c r="J11437" s="143">
        <f t="shared" si="178"/>
        <v>45905</v>
      </c>
      <c r="K11437" s="202">
        <v>2</v>
      </c>
      <c r="L11437" s="285" t="s">
        <v>11377</v>
      </c>
      <c r="M11437" s="223"/>
      <c r="N11437" s="203"/>
      <c r="O11437" s="222" t="s">
        <v>326</v>
      </c>
    </row>
    <row r="11438" spans="1:15" ht="29.25" customHeight="1">
      <c r="A11438" s="221" t="s">
        <v>2861</v>
      </c>
      <c r="B11438" s="221" t="s">
        <v>934</v>
      </c>
      <c r="C11438" s="222" t="s">
        <v>421</v>
      </c>
      <c r="D11438" s="222" t="s">
        <v>162</v>
      </c>
      <c r="E11438" s="199" t="s">
        <v>166</v>
      </c>
      <c r="F11438" s="200"/>
      <c r="G11438" s="200"/>
      <c r="H11438" s="200"/>
      <c r="I11438" s="200">
        <v>45905</v>
      </c>
      <c r="J11438" s="143">
        <f t="shared" si="178"/>
        <v>45905</v>
      </c>
      <c r="K11438" s="202">
        <v>4</v>
      </c>
      <c r="L11438" s="285" t="s">
        <v>11378</v>
      </c>
      <c r="M11438" s="223"/>
      <c r="N11438" s="203"/>
      <c r="O11438" s="222" t="s">
        <v>326</v>
      </c>
    </row>
    <row r="11439" spans="1:15" ht="29.25" customHeight="1">
      <c r="A11439" s="221" t="s">
        <v>2861</v>
      </c>
      <c r="B11439" s="221" t="s">
        <v>934</v>
      </c>
      <c r="C11439" s="222" t="s">
        <v>421</v>
      </c>
      <c r="D11439" s="222" t="s">
        <v>162</v>
      </c>
      <c r="E11439" s="199" t="s">
        <v>171</v>
      </c>
      <c r="F11439" s="200"/>
      <c r="G11439" s="200"/>
      <c r="H11439" s="200"/>
      <c r="I11439" s="200">
        <v>45908</v>
      </c>
      <c r="J11439" s="143">
        <f t="shared" si="178"/>
        <v>45908</v>
      </c>
      <c r="K11439" s="202">
        <v>7</v>
      </c>
      <c r="L11439" s="285" t="s">
        <v>11376</v>
      </c>
      <c r="M11439" s="223"/>
      <c r="N11439" s="203"/>
      <c r="O11439" s="222" t="s">
        <v>326</v>
      </c>
    </row>
    <row r="11440" spans="1:15" ht="29.25" customHeight="1">
      <c r="A11440" s="221" t="s">
        <v>2861</v>
      </c>
      <c r="B11440" s="221" t="s">
        <v>934</v>
      </c>
      <c r="C11440" s="222" t="s">
        <v>421</v>
      </c>
      <c r="D11440" s="222" t="s">
        <v>162</v>
      </c>
      <c r="E11440" s="199" t="s">
        <v>166</v>
      </c>
      <c r="F11440" s="200"/>
      <c r="G11440" s="200"/>
      <c r="H11440" s="200"/>
      <c r="I11440" s="200">
        <v>45908</v>
      </c>
      <c r="J11440" s="143">
        <f t="shared" si="178"/>
        <v>45908</v>
      </c>
      <c r="K11440" s="202">
        <v>1</v>
      </c>
      <c r="L11440" s="285" t="s">
        <v>11379</v>
      </c>
      <c r="M11440" s="223"/>
      <c r="N11440" s="203"/>
      <c r="O11440" s="222" t="s">
        <v>326</v>
      </c>
    </row>
    <row r="11441" spans="1:15" ht="29.25" customHeight="1">
      <c r="A11441" s="221" t="s">
        <v>2861</v>
      </c>
      <c r="B11441" s="221" t="s">
        <v>934</v>
      </c>
      <c r="C11441" s="222" t="s">
        <v>421</v>
      </c>
      <c r="D11441" s="222" t="s">
        <v>162</v>
      </c>
      <c r="E11441" s="199" t="s">
        <v>171</v>
      </c>
      <c r="F11441" s="200"/>
      <c r="G11441" s="200"/>
      <c r="H11441" s="200"/>
      <c r="I11441" s="200">
        <v>45909</v>
      </c>
      <c r="J11441" s="143">
        <f t="shared" si="178"/>
        <v>45909</v>
      </c>
      <c r="K11441" s="202">
        <v>4</v>
      </c>
      <c r="L11441" s="285" t="s">
        <v>11376</v>
      </c>
      <c r="M11441" s="223"/>
      <c r="N11441" s="203"/>
      <c r="O11441" s="222" t="s">
        <v>326</v>
      </c>
    </row>
    <row r="11442" spans="1:15" ht="29.25" customHeight="1">
      <c r="A11442" s="221" t="s">
        <v>2861</v>
      </c>
      <c r="B11442" s="221" t="s">
        <v>934</v>
      </c>
      <c r="C11442" s="222" t="s">
        <v>421</v>
      </c>
      <c r="D11442" s="222" t="s">
        <v>162</v>
      </c>
      <c r="E11442" s="199" t="s">
        <v>171</v>
      </c>
      <c r="F11442" s="200"/>
      <c r="G11442" s="200"/>
      <c r="H11442" s="200"/>
      <c r="I11442" s="200">
        <v>45909</v>
      </c>
      <c r="J11442" s="143">
        <f t="shared" si="178"/>
        <v>45909</v>
      </c>
      <c r="K11442" s="202">
        <v>4</v>
      </c>
      <c r="L11442" s="285" t="s">
        <v>11380</v>
      </c>
      <c r="M11442" s="223"/>
      <c r="N11442" s="203"/>
      <c r="O11442" s="222" t="s">
        <v>326</v>
      </c>
    </row>
    <row r="11443" spans="1:15" ht="29.25" customHeight="1">
      <c r="A11443" s="221" t="s">
        <v>2861</v>
      </c>
      <c r="B11443" s="221" t="s">
        <v>934</v>
      </c>
      <c r="C11443" s="222" t="s">
        <v>421</v>
      </c>
      <c r="D11443" s="222" t="s">
        <v>162</v>
      </c>
      <c r="E11443" s="199" t="s">
        <v>178</v>
      </c>
      <c r="F11443" s="200"/>
      <c r="G11443" s="200"/>
      <c r="H11443" s="200"/>
      <c r="I11443" s="200">
        <v>45910</v>
      </c>
      <c r="J11443" s="143">
        <f t="shared" si="178"/>
        <v>45910</v>
      </c>
      <c r="K11443" s="202">
        <v>0.5</v>
      </c>
      <c r="L11443" s="285" t="s">
        <v>7830</v>
      </c>
      <c r="M11443" s="223"/>
      <c r="N11443" s="203"/>
      <c r="O11443" s="222" t="s">
        <v>326</v>
      </c>
    </row>
    <row r="11444" spans="1:15" ht="29.25" customHeight="1">
      <c r="A11444" s="221" t="s">
        <v>2861</v>
      </c>
      <c r="B11444" s="221" t="s">
        <v>934</v>
      </c>
      <c r="C11444" s="222" t="s">
        <v>421</v>
      </c>
      <c r="D11444" s="222" t="s">
        <v>162</v>
      </c>
      <c r="E11444" s="199" t="s">
        <v>171</v>
      </c>
      <c r="F11444" s="200"/>
      <c r="G11444" s="200"/>
      <c r="H11444" s="200"/>
      <c r="I11444" s="200">
        <v>45910</v>
      </c>
      <c r="J11444" s="143">
        <f t="shared" si="178"/>
        <v>45910</v>
      </c>
      <c r="K11444" s="202">
        <v>2</v>
      </c>
      <c r="L11444" s="285" t="s">
        <v>11558</v>
      </c>
      <c r="M11444" s="223"/>
      <c r="N11444" s="203"/>
      <c r="O11444" s="222" t="s">
        <v>326</v>
      </c>
    </row>
    <row r="11445" spans="1:15" ht="29.25" customHeight="1">
      <c r="A11445" s="221" t="s">
        <v>2861</v>
      </c>
      <c r="B11445" s="221" t="s">
        <v>934</v>
      </c>
      <c r="C11445" s="222" t="s">
        <v>421</v>
      </c>
      <c r="D11445" s="222" t="s">
        <v>162</v>
      </c>
      <c r="E11445" s="199" t="s">
        <v>171</v>
      </c>
      <c r="F11445" s="200"/>
      <c r="G11445" s="200"/>
      <c r="H11445" s="200"/>
      <c r="I11445" s="200">
        <v>45910</v>
      </c>
      <c r="J11445" s="143">
        <f t="shared" si="178"/>
        <v>45910</v>
      </c>
      <c r="K11445" s="202">
        <v>0.5</v>
      </c>
      <c r="L11445" s="285" t="s">
        <v>11559</v>
      </c>
      <c r="M11445" s="223"/>
      <c r="N11445" s="203"/>
      <c r="O11445" s="222" t="s">
        <v>326</v>
      </c>
    </row>
    <row r="11446" spans="1:15" ht="29.25" customHeight="1">
      <c r="A11446" s="221" t="s">
        <v>2861</v>
      </c>
      <c r="B11446" s="221" t="s">
        <v>934</v>
      </c>
      <c r="C11446" s="222" t="s">
        <v>421</v>
      </c>
      <c r="D11446" s="222" t="s">
        <v>162</v>
      </c>
      <c r="E11446" s="199" t="s">
        <v>166</v>
      </c>
      <c r="F11446" s="200"/>
      <c r="G11446" s="200"/>
      <c r="H11446" s="200"/>
      <c r="I11446" s="200">
        <v>45910</v>
      </c>
      <c r="J11446" s="143">
        <f t="shared" si="178"/>
        <v>45910</v>
      </c>
      <c r="K11446" s="202">
        <v>0.5</v>
      </c>
      <c r="L11446" s="285" t="s">
        <v>11560</v>
      </c>
      <c r="M11446" s="223"/>
      <c r="N11446" s="203"/>
      <c r="O11446" s="222" t="s">
        <v>326</v>
      </c>
    </row>
    <row r="11447" spans="1:15" ht="29.25" customHeight="1">
      <c r="A11447" s="221" t="s">
        <v>2861</v>
      </c>
      <c r="B11447" s="221" t="s">
        <v>934</v>
      </c>
      <c r="C11447" s="222" t="s">
        <v>421</v>
      </c>
      <c r="D11447" s="222" t="s">
        <v>162</v>
      </c>
      <c r="E11447" s="199" t="s">
        <v>171</v>
      </c>
      <c r="F11447" s="200"/>
      <c r="G11447" s="200"/>
      <c r="H11447" s="200"/>
      <c r="I11447" s="200">
        <v>45910</v>
      </c>
      <c r="J11447" s="143">
        <f t="shared" si="178"/>
        <v>45910</v>
      </c>
      <c r="K11447" s="202">
        <v>4.5</v>
      </c>
      <c r="L11447" s="285" t="s">
        <v>11380</v>
      </c>
      <c r="M11447" s="223"/>
      <c r="N11447" s="203"/>
      <c r="O11447" s="222" t="s">
        <v>326</v>
      </c>
    </row>
    <row r="11448" spans="1:15" ht="29.25" customHeight="1">
      <c r="A11448" s="221" t="s">
        <v>2861</v>
      </c>
      <c r="B11448" s="221" t="s">
        <v>934</v>
      </c>
      <c r="C11448" s="222" t="s">
        <v>421</v>
      </c>
      <c r="D11448" s="222" t="s">
        <v>162</v>
      </c>
      <c r="E11448" s="199" t="s">
        <v>178</v>
      </c>
      <c r="F11448" s="200"/>
      <c r="G11448" s="200"/>
      <c r="H11448" s="200"/>
      <c r="I11448" s="200">
        <v>45911</v>
      </c>
      <c r="J11448" s="143">
        <f t="shared" si="178"/>
        <v>45911</v>
      </c>
      <c r="K11448" s="202">
        <v>0.5</v>
      </c>
      <c r="L11448" s="285" t="s">
        <v>11561</v>
      </c>
      <c r="M11448" s="223"/>
      <c r="N11448" s="203"/>
      <c r="O11448" s="222" t="s">
        <v>326</v>
      </c>
    </row>
    <row r="11449" spans="1:15" ht="29.25" customHeight="1">
      <c r="A11449" s="221" t="s">
        <v>2861</v>
      </c>
      <c r="B11449" s="221" t="s">
        <v>934</v>
      </c>
      <c r="C11449" s="222" t="s">
        <v>421</v>
      </c>
      <c r="D11449" s="222" t="s">
        <v>162</v>
      </c>
      <c r="E11449" s="199" t="s">
        <v>171</v>
      </c>
      <c r="F11449" s="200"/>
      <c r="G11449" s="200"/>
      <c r="H11449" s="200"/>
      <c r="I11449" s="200">
        <v>45911</v>
      </c>
      <c r="J11449" s="143">
        <f t="shared" si="178"/>
        <v>45911</v>
      </c>
      <c r="K11449" s="202">
        <v>2</v>
      </c>
      <c r="L11449" s="285" t="s">
        <v>11376</v>
      </c>
      <c r="M11449" s="223"/>
      <c r="N11449" s="203"/>
      <c r="O11449" s="222" t="s">
        <v>326</v>
      </c>
    </row>
    <row r="11450" spans="1:15" ht="29.25" customHeight="1">
      <c r="A11450" s="221" t="s">
        <v>2861</v>
      </c>
      <c r="B11450" s="221" t="s">
        <v>934</v>
      </c>
      <c r="C11450" s="222" t="s">
        <v>421</v>
      </c>
      <c r="D11450" s="222" t="s">
        <v>162</v>
      </c>
      <c r="E11450" s="199" t="s">
        <v>166</v>
      </c>
      <c r="F11450" s="200"/>
      <c r="G11450" s="200"/>
      <c r="H11450" s="200"/>
      <c r="I11450" s="200">
        <v>45911</v>
      </c>
      <c r="J11450" s="143">
        <f t="shared" si="178"/>
        <v>45911</v>
      </c>
      <c r="K11450" s="202">
        <v>0.5</v>
      </c>
      <c r="L11450" s="285" t="s">
        <v>11562</v>
      </c>
      <c r="M11450" s="223"/>
      <c r="N11450" s="203"/>
      <c r="O11450" s="222" t="s">
        <v>326</v>
      </c>
    </row>
    <row r="11451" spans="1:15" ht="29.25" customHeight="1">
      <c r="A11451" s="221" t="s">
        <v>2861</v>
      </c>
      <c r="B11451" s="221" t="s">
        <v>934</v>
      </c>
      <c r="C11451" s="222" t="s">
        <v>421</v>
      </c>
      <c r="D11451" s="222" t="s">
        <v>162</v>
      </c>
      <c r="E11451" s="199" t="s">
        <v>178</v>
      </c>
      <c r="F11451" s="200"/>
      <c r="G11451" s="200"/>
      <c r="H11451" s="200"/>
      <c r="I11451" s="200">
        <v>45911</v>
      </c>
      <c r="J11451" s="143">
        <f t="shared" si="178"/>
        <v>45911</v>
      </c>
      <c r="K11451" s="202">
        <v>0.5</v>
      </c>
      <c r="L11451" s="285" t="s">
        <v>218</v>
      </c>
      <c r="M11451" s="223"/>
      <c r="N11451" s="203"/>
      <c r="O11451" s="222" t="s">
        <v>326</v>
      </c>
    </row>
    <row r="11452" spans="1:15" ht="29.25" customHeight="1">
      <c r="A11452" s="221" t="s">
        <v>2861</v>
      </c>
      <c r="B11452" s="221" t="s">
        <v>934</v>
      </c>
      <c r="C11452" s="222" t="s">
        <v>421</v>
      </c>
      <c r="D11452" s="222" t="s">
        <v>162</v>
      </c>
      <c r="E11452" s="199" t="s">
        <v>171</v>
      </c>
      <c r="F11452" s="200"/>
      <c r="G11452" s="200"/>
      <c r="H11452" s="200"/>
      <c r="I11452" s="200">
        <v>45911</v>
      </c>
      <c r="J11452" s="143">
        <f t="shared" si="178"/>
        <v>45911</v>
      </c>
      <c r="K11452" s="202">
        <v>4.5</v>
      </c>
      <c r="L11452" s="285" t="s">
        <v>11563</v>
      </c>
      <c r="M11452" s="223"/>
      <c r="N11452" s="203"/>
      <c r="O11452" s="222" t="s">
        <v>326</v>
      </c>
    </row>
    <row r="11453" spans="1:15" ht="29.25" customHeight="1">
      <c r="A11453" s="221" t="s">
        <v>2861</v>
      </c>
      <c r="B11453" s="221" t="s">
        <v>934</v>
      </c>
      <c r="C11453" s="222" t="s">
        <v>421</v>
      </c>
      <c r="D11453" s="222" t="s">
        <v>162</v>
      </c>
      <c r="E11453" s="199" t="s">
        <v>171</v>
      </c>
      <c r="F11453" s="200"/>
      <c r="G11453" s="200"/>
      <c r="H11453" s="200"/>
      <c r="I11453" s="200">
        <v>45912</v>
      </c>
      <c r="J11453" s="143">
        <f t="shared" si="178"/>
        <v>45912</v>
      </c>
      <c r="K11453" s="202">
        <v>8</v>
      </c>
      <c r="L11453" s="285" t="s">
        <v>11563</v>
      </c>
      <c r="M11453" s="223"/>
      <c r="N11453" s="203"/>
      <c r="O11453" s="222" t="s">
        <v>326</v>
      </c>
    </row>
    <row r="11454" spans="1:15" ht="29.25" customHeight="1">
      <c r="A11454" s="221" t="s">
        <v>2861</v>
      </c>
      <c r="B11454" s="221" t="s">
        <v>934</v>
      </c>
      <c r="C11454" s="222" t="s">
        <v>421</v>
      </c>
      <c r="D11454" s="222" t="s">
        <v>162</v>
      </c>
      <c r="E11454" s="199" t="s">
        <v>171</v>
      </c>
      <c r="F11454" s="200"/>
      <c r="G11454" s="200"/>
      <c r="H11454" s="200"/>
      <c r="I11454" s="200">
        <v>45915</v>
      </c>
      <c r="J11454" s="143">
        <f t="shared" si="178"/>
        <v>45915</v>
      </c>
      <c r="K11454" s="202">
        <v>8</v>
      </c>
      <c r="L11454" s="285" t="s">
        <v>11563</v>
      </c>
      <c r="M11454" s="223"/>
      <c r="N11454" s="203"/>
      <c r="O11454" s="222" t="s">
        <v>326</v>
      </c>
    </row>
    <row r="11455" spans="1:15" ht="29.25" customHeight="1">
      <c r="A11455" s="221" t="s">
        <v>2861</v>
      </c>
      <c r="B11455" s="221" t="s">
        <v>934</v>
      </c>
      <c r="C11455" s="222" t="s">
        <v>421</v>
      </c>
      <c r="D11455" s="222" t="s">
        <v>162</v>
      </c>
      <c r="E11455" s="199" t="s">
        <v>171</v>
      </c>
      <c r="F11455" s="200"/>
      <c r="G11455" s="200"/>
      <c r="H11455" s="200"/>
      <c r="I11455" s="200">
        <v>45916</v>
      </c>
      <c r="J11455" s="143">
        <f t="shared" si="178"/>
        <v>45916</v>
      </c>
      <c r="K11455" s="202">
        <v>7</v>
      </c>
      <c r="L11455" s="285" t="s">
        <v>11563</v>
      </c>
      <c r="M11455" s="223"/>
      <c r="N11455" s="203"/>
      <c r="O11455" s="222" t="s">
        <v>326</v>
      </c>
    </row>
    <row r="11456" spans="1:15" ht="29.25" customHeight="1">
      <c r="A11456" s="221" t="s">
        <v>2861</v>
      </c>
      <c r="B11456" s="221" t="s">
        <v>934</v>
      </c>
      <c r="C11456" s="222" t="s">
        <v>421</v>
      </c>
      <c r="D11456" s="222" t="s">
        <v>162</v>
      </c>
      <c r="E11456" s="199" t="s">
        <v>178</v>
      </c>
      <c r="F11456" s="200"/>
      <c r="G11456" s="200"/>
      <c r="H11456" s="200"/>
      <c r="I11456" s="200">
        <v>45916</v>
      </c>
      <c r="J11456" s="143">
        <f t="shared" si="178"/>
        <v>45916</v>
      </c>
      <c r="K11456" s="202">
        <v>1</v>
      </c>
      <c r="L11456" s="285" t="s">
        <v>11564</v>
      </c>
      <c r="M11456" s="223"/>
      <c r="N11456" s="203"/>
      <c r="O11456" s="222" t="s">
        <v>326</v>
      </c>
    </row>
    <row r="11457" spans="1:15" ht="29.25" customHeight="1">
      <c r="A11457" s="221" t="s">
        <v>2861</v>
      </c>
      <c r="B11457" s="221" t="s">
        <v>934</v>
      </c>
      <c r="C11457" s="222" t="s">
        <v>421</v>
      </c>
      <c r="D11457" s="222" t="s">
        <v>162</v>
      </c>
      <c r="E11457" s="199" t="s">
        <v>171</v>
      </c>
      <c r="F11457" s="200"/>
      <c r="G11457" s="200"/>
      <c r="H11457" s="200"/>
      <c r="I11457" s="200">
        <v>45917</v>
      </c>
      <c r="J11457" s="143">
        <f t="shared" si="178"/>
        <v>45917</v>
      </c>
      <c r="K11457" s="202">
        <v>5</v>
      </c>
      <c r="L11457" s="285" t="s">
        <v>11563</v>
      </c>
      <c r="M11457" s="223"/>
      <c r="N11457" s="203"/>
      <c r="O11457" s="222" t="s">
        <v>326</v>
      </c>
    </row>
    <row r="11458" spans="1:15" ht="29.25" customHeight="1">
      <c r="A11458" s="221" t="s">
        <v>2861</v>
      </c>
      <c r="B11458" s="221" t="s">
        <v>934</v>
      </c>
      <c r="C11458" s="222" t="s">
        <v>421</v>
      </c>
      <c r="D11458" s="222" t="s">
        <v>162</v>
      </c>
      <c r="E11458" s="199" t="s">
        <v>166</v>
      </c>
      <c r="F11458" s="200"/>
      <c r="G11458" s="200"/>
      <c r="H11458" s="200"/>
      <c r="I11458" s="200">
        <v>45917</v>
      </c>
      <c r="J11458" s="143">
        <f t="shared" si="178"/>
        <v>45917</v>
      </c>
      <c r="K11458" s="202">
        <v>0.5</v>
      </c>
      <c r="L11458" s="285" t="s">
        <v>11718</v>
      </c>
      <c r="M11458" s="223"/>
      <c r="N11458" s="203"/>
      <c r="O11458" s="222" t="s">
        <v>326</v>
      </c>
    </row>
    <row r="11459" spans="1:15" ht="29.25" customHeight="1">
      <c r="A11459" s="221" t="s">
        <v>2861</v>
      </c>
      <c r="B11459" s="221" t="s">
        <v>934</v>
      </c>
      <c r="C11459" s="222" t="s">
        <v>421</v>
      </c>
      <c r="D11459" s="222" t="s">
        <v>162</v>
      </c>
      <c r="E11459" s="199" t="s">
        <v>171</v>
      </c>
      <c r="F11459" s="200"/>
      <c r="G11459" s="200"/>
      <c r="H11459" s="200"/>
      <c r="I11459" s="200">
        <v>45917</v>
      </c>
      <c r="J11459" s="143">
        <f t="shared" ref="J11459:J11522" si="179">I11459</f>
        <v>45917</v>
      </c>
      <c r="K11459" s="202">
        <v>2</v>
      </c>
      <c r="L11459" s="285" t="s">
        <v>11719</v>
      </c>
      <c r="M11459" s="223"/>
      <c r="N11459" s="203"/>
      <c r="O11459" s="222" t="s">
        <v>326</v>
      </c>
    </row>
    <row r="11460" spans="1:15" ht="29.25" customHeight="1">
      <c r="A11460" s="221" t="s">
        <v>2861</v>
      </c>
      <c r="B11460" s="221" t="s">
        <v>934</v>
      </c>
      <c r="C11460" s="222" t="s">
        <v>421</v>
      </c>
      <c r="D11460" s="222" t="s">
        <v>162</v>
      </c>
      <c r="E11460" s="199" t="s">
        <v>178</v>
      </c>
      <c r="F11460" s="200"/>
      <c r="G11460" s="200"/>
      <c r="H11460" s="200"/>
      <c r="I11460" s="200">
        <v>45917</v>
      </c>
      <c r="J11460" s="143">
        <f t="shared" si="179"/>
        <v>45917</v>
      </c>
      <c r="K11460" s="202">
        <v>0.5</v>
      </c>
      <c r="L11460" s="285" t="s">
        <v>7830</v>
      </c>
      <c r="M11460" s="223"/>
      <c r="N11460" s="203"/>
      <c r="O11460" s="222" t="s">
        <v>326</v>
      </c>
    </row>
    <row r="11461" spans="1:15" ht="29.25" customHeight="1">
      <c r="A11461" s="221" t="s">
        <v>2861</v>
      </c>
      <c r="B11461" s="221" t="s">
        <v>934</v>
      </c>
      <c r="C11461" s="222" t="s">
        <v>421</v>
      </c>
      <c r="D11461" s="222" t="s">
        <v>162</v>
      </c>
      <c r="E11461" s="199" t="s">
        <v>178</v>
      </c>
      <c r="F11461" s="200"/>
      <c r="G11461" s="200"/>
      <c r="H11461" s="200"/>
      <c r="I11461" s="200">
        <v>45918</v>
      </c>
      <c r="J11461" s="143">
        <f t="shared" si="179"/>
        <v>45918</v>
      </c>
      <c r="K11461" s="202">
        <v>1</v>
      </c>
      <c r="L11461" s="285" t="s">
        <v>218</v>
      </c>
      <c r="M11461" s="223"/>
      <c r="N11461" s="203"/>
      <c r="O11461" s="222" t="s">
        <v>326</v>
      </c>
    </row>
    <row r="11462" spans="1:15" ht="29.25" customHeight="1">
      <c r="A11462" s="221" t="s">
        <v>2861</v>
      </c>
      <c r="B11462" s="221" t="s">
        <v>934</v>
      </c>
      <c r="C11462" s="222" t="s">
        <v>421</v>
      </c>
      <c r="D11462" s="222" t="s">
        <v>162</v>
      </c>
      <c r="E11462" s="199" t="s">
        <v>182</v>
      </c>
      <c r="F11462" s="200"/>
      <c r="G11462" s="200"/>
      <c r="H11462" s="200"/>
      <c r="I11462" s="200">
        <v>45918</v>
      </c>
      <c r="J11462" s="143">
        <f t="shared" si="179"/>
        <v>45918</v>
      </c>
      <c r="K11462" s="202">
        <v>2</v>
      </c>
      <c r="L11462" s="285" t="s">
        <v>11720</v>
      </c>
      <c r="M11462" s="223"/>
      <c r="N11462" s="203"/>
      <c r="O11462" s="222" t="s">
        <v>326</v>
      </c>
    </row>
    <row r="11463" spans="1:15" ht="29.25" customHeight="1">
      <c r="A11463" s="221" t="s">
        <v>2861</v>
      </c>
      <c r="B11463" s="221" t="s">
        <v>934</v>
      </c>
      <c r="C11463" s="222" t="s">
        <v>421</v>
      </c>
      <c r="D11463" s="222" t="s">
        <v>162</v>
      </c>
      <c r="E11463" s="199" t="s">
        <v>166</v>
      </c>
      <c r="F11463" s="200"/>
      <c r="G11463" s="200"/>
      <c r="H11463" s="200"/>
      <c r="I11463" s="200">
        <v>45918</v>
      </c>
      <c r="J11463" s="143">
        <f t="shared" si="179"/>
        <v>45918</v>
      </c>
      <c r="K11463" s="202">
        <v>0.5</v>
      </c>
      <c r="L11463" s="285" t="s">
        <v>10036</v>
      </c>
      <c r="M11463" s="223"/>
      <c r="N11463" s="203"/>
      <c r="O11463" s="222" t="s">
        <v>326</v>
      </c>
    </row>
    <row r="11464" spans="1:15" ht="29.25" customHeight="1">
      <c r="A11464" s="221" t="s">
        <v>2861</v>
      </c>
      <c r="B11464" s="221" t="s">
        <v>934</v>
      </c>
      <c r="C11464" s="222" t="s">
        <v>421</v>
      </c>
      <c r="D11464" s="222" t="s">
        <v>162</v>
      </c>
      <c r="E11464" s="199" t="s">
        <v>165</v>
      </c>
      <c r="F11464" s="200"/>
      <c r="G11464" s="200"/>
      <c r="H11464" s="200"/>
      <c r="I11464" s="200">
        <v>45919</v>
      </c>
      <c r="J11464" s="143">
        <f t="shared" si="179"/>
        <v>45919</v>
      </c>
      <c r="K11464" s="202">
        <v>8</v>
      </c>
      <c r="L11464" s="285" t="s">
        <v>172</v>
      </c>
      <c r="M11464" s="223"/>
      <c r="N11464" s="203"/>
      <c r="O11464" s="222" t="s">
        <v>326</v>
      </c>
    </row>
    <row r="11465" spans="1:15" ht="29.25" customHeight="1">
      <c r="A11465" s="221" t="s">
        <v>2861</v>
      </c>
      <c r="B11465" s="221" t="s">
        <v>934</v>
      </c>
      <c r="C11465" s="222" t="s">
        <v>421</v>
      </c>
      <c r="D11465" s="222" t="s">
        <v>162</v>
      </c>
      <c r="E11465" s="199" t="s">
        <v>171</v>
      </c>
      <c r="F11465" s="200"/>
      <c r="G11465" s="200"/>
      <c r="H11465" s="200"/>
      <c r="I11465" s="200">
        <v>45922</v>
      </c>
      <c r="J11465" s="143">
        <f t="shared" si="179"/>
        <v>45922</v>
      </c>
      <c r="K11465" s="202">
        <v>5</v>
      </c>
      <c r="L11465" s="285" t="s">
        <v>11721</v>
      </c>
      <c r="M11465" s="223"/>
      <c r="N11465" s="203"/>
      <c r="O11465" s="222" t="s">
        <v>326</v>
      </c>
    </row>
    <row r="11466" spans="1:15" ht="29.25" customHeight="1">
      <c r="A11466" s="221" t="s">
        <v>2861</v>
      </c>
      <c r="B11466" s="221" t="s">
        <v>934</v>
      </c>
      <c r="C11466" s="222" t="s">
        <v>421</v>
      </c>
      <c r="D11466" s="222" t="s">
        <v>162</v>
      </c>
      <c r="E11466" s="199" t="s">
        <v>166</v>
      </c>
      <c r="F11466" s="200"/>
      <c r="G11466" s="200"/>
      <c r="H11466" s="200"/>
      <c r="I11466" s="200">
        <v>45922</v>
      </c>
      <c r="J11466" s="143">
        <f t="shared" si="179"/>
        <v>45922</v>
      </c>
      <c r="K11466" s="202">
        <v>2</v>
      </c>
      <c r="L11466" s="285" t="s">
        <v>11722</v>
      </c>
      <c r="M11466" s="223"/>
      <c r="N11466" s="203"/>
      <c r="O11466" s="222" t="s">
        <v>326</v>
      </c>
    </row>
    <row r="11467" spans="1:15" ht="29.25" customHeight="1">
      <c r="A11467" s="221" t="s">
        <v>2861</v>
      </c>
      <c r="B11467" s="221" t="s">
        <v>934</v>
      </c>
      <c r="C11467" s="222" t="s">
        <v>421</v>
      </c>
      <c r="D11467" s="222" t="s">
        <v>162</v>
      </c>
      <c r="E11467" s="199" t="s">
        <v>182</v>
      </c>
      <c r="F11467" s="200"/>
      <c r="G11467" s="200"/>
      <c r="H11467" s="200"/>
      <c r="I11467" s="200">
        <v>45922</v>
      </c>
      <c r="J11467" s="143">
        <f t="shared" si="179"/>
        <v>45922</v>
      </c>
      <c r="K11467" s="202">
        <v>1</v>
      </c>
      <c r="L11467" s="285" t="s">
        <v>11723</v>
      </c>
      <c r="M11467" s="223"/>
      <c r="N11467" s="203"/>
      <c r="O11467" s="222" t="s">
        <v>326</v>
      </c>
    </row>
    <row r="11468" spans="1:15" ht="29.25" customHeight="1">
      <c r="A11468" s="221" t="s">
        <v>2861</v>
      </c>
      <c r="B11468" s="221" t="s">
        <v>934</v>
      </c>
      <c r="C11468" s="222" t="s">
        <v>421</v>
      </c>
      <c r="D11468" s="222" t="s">
        <v>162</v>
      </c>
      <c r="E11468" s="199" t="s">
        <v>171</v>
      </c>
      <c r="F11468" s="200"/>
      <c r="G11468" s="200"/>
      <c r="H11468" s="200"/>
      <c r="I11468" s="200">
        <v>45923</v>
      </c>
      <c r="J11468" s="143">
        <f t="shared" si="179"/>
        <v>45923</v>
      </c>
      <c r="K11468" s="202">
        <v>1.5</v>
      </c>
      <c r="L11468" s="285" t="s">
        <v>11725</v>
      </c>
      <c r="M11468" s="223"/>
      <c r="N11468" s="203"/>
      <c r="O11468" s="222" t="s">
        <v>326</v>
      </c>
    </row>
    <row r="11469" spans="1:15" ht="29.25" customHeight="1">
      <c r="A11469" s="221" t="s">
        <v>2861</v>
      </c>
      <c r="B11469" s="221" t="s">
        <v>934</v>
      </c>
      <c r="C11469" s="222" t="s">
        <v>421</v>
      </c>
      <c r="D11469" s="222" t="s">
        <v>162</v>
      </c>
      <c r="E11469" s="199" t="s">
        <v>166</v>
      </c>
      <c r="F11469" s="200"/>
      <c r="G11469" s="200"/>
      <c r="H11469" s="200"/>
      <c r="I11469" s="200">
        <v>45923</v>
      </c>
      <c r="J11469" s="143">
        <f t="shared" si="179"/>
        <v>45923</v>
      </c>
      <c r="K11469" s="202">
        <v>0.5</v>
      </c>
      <c r="L11469" s="285" t="s">
        <v>11724</v>
      </c>
      <c r="M11469" s="223"/>
      <c r="N11469" s="203"/>
      <c r="O11469" s="222" t="s">
        <v>326</v>
      </c>
    </row>
    <row r="11470" spans="1:15" ht="29.25" customHeight="1">
      <c r="A11470" s="221" t="s">
        <v>2861</v>
      </c>
      <c r="B11470" s="221" t="s">
        <v>934</v>
      </c>
      <c r="C11470" s="222" t="s">
        <v>421</v>
      </c>
      <c r="D11470" s="222" t="s">
        <v>162</v>
      </c>
      <c r="E11470" s="199" t="s">
        <v>171</v>
      </c>
      <c r="F11470" s="200"/>
      <c r="G11470" s="200"/>
      <c r="H11470" s="200"/>
      <c r="I11470" s="200">
        <v>45923</v>
      </c>
      <c r="J11470" s="143">
        <f t="shared" si="179"/>
        <v>45923</v>
      </c>
      <c r="K11470" s="202">
        <v>2</v>
      </c>
      <c r="L11470" s="285" t="s">
        <v>11726</v>
      </c>
      <c r="M11470" s="223"/>
      <c r="N11470" s="203"/>
      <c r="O11470" s="222" t="s">
        <v>326</v>
      </c>
    </row>
    <row r="11471" spans="1:15" ht="29.25" customHeight="1">
      <c r="A11471" s="221" t="s">
        <v>2861</v>
      </c>
      <c r="B11471" s="221" t="s">
        <v>934</v>
      </c>
      <c r="C11471" s="222" t="s">
        <v>421</v>
      </c>
      <c r="D11471" s="222" t="s">
        <v>162</v>
      </c>
      <c r="E11471" s="199" t="s">
        <v>171</v>
      </c>
      <c r="F11471" s="200"/>
      <c r="G11471" s="200"/>
      <c r="H11471" s="200"/>
      <c r="I11471" s="200">
        <v>45923</v>
      </c>
      <c r="J11471" s="143">
        <f t="shared" si="179"/>
        <v>45923</v>
      </c>
      <c r="K11471" s="202">
        <v>1</v>
      </c>
      <c r="L11471" s="285" t="s">
        <v>11727</v>
      </c>
      <c r="M11471" s="223"/>
      <c r="N11471" s="203"/>
      <c r="O11471" s="222" t="s">
        <v>326</v>
      </c>
    </row>
    <row r="11472" spans="1:15" ht="29.25" customHeight="1">
      <c r="A11472" s="221" t="s">
        <v>2861</v>
      </c>
      <c r="B11472" s="221" t="s">
        <v>934</v>
      </c>
      <c r="C11472" s="222" t="s">
        <v>421</v>
      </c>
      <c r="D11472" s="222" t="s">
        <v>162</v>
      </c>
      <c r="E11472" s="199" t="s">
        <v>171</v>
      </c>
      <c r="F11472" s="200"/>
      <c r="G11472" s="200"/>
      <c r="H11472" s="200"/>
      <c r="I11472" s="200">
        <v>45923</v>
      </c>
      <c r="J11472" s="143">
        <f t="shared" si="179"/>
        <v>45923</v>
      </c>
      <c r="K11472" s="202">
        <v>3</v>
      </c>
      <c r="L11472" s="285" t="s">
        <v>11728</v>
      </c>
      <c r="M11472" s="223"/>
      <c r="N11472" s="203"/>
      <c r="O11472" s="222" t="s">
        <v>326</v>
      </c>
    </row>
    <row r="11473" spans="1:15" ht="29.25" customHeight="1">
      <c r="A11473" s="221" t="s">
        <v>2861</v>
      </c>
      <c r="B11473" s="221" t="s">
        <v>934</v>
      </c>
      <c r="C11473" s="222" t="s">
        <v>421</v>
      </c>
      <c r="D11473" s="222" t="s">
        <v>162</v>
      </c>
      <c r="E11473" s="199" t="s">
        <v>171</v>
      </c>
      <c r="F11473" s="200"/>
      <c r="G11473" s="200"/>
      <c r="H11473" s="200"/>
      <c r="I11473" s="200">
        <v>45924</v>
      </c>
      <c r="J11473" s="143">
        <f t="shared" si="179"/>
        <v>45924</v>
      </c>
      <c r="K11473" s="202">
        <v>1</v>
      </c>
      <c r="L11473" s="285" t="s">
        <v>11729</v>
      </c>
      <c r="M11473" s="223"/>
      <c r="N11473" s="203"/>
      <c r="O11473" s="222" t="s">
        <v>326</v>
      </c>
    </row>
    <row r="11474" spans="1:15" ht="29.25" customHeight="1">
      <c r="A11474" s="221" t="s">
        <v>2861</v>
      </c>
      <c r="B11474" s="221" t="s">
        <v>934</v>
      </c>
      <c r="C11474" s="222" t="s">
        <v>421</v>
      </c>
      <c r="D11474" s="222" t="s">
        <v>162</v>
      </c>
      <c r="E11474" s="199" t="s">
        <v>178</v>
      </c>
      <c r="F11474" s="200"/>
      <c r="G11474" s="200"/>
      <c r="H11474" s="200"/>
      <c r="I11474" s="200">
        <v>45924</v>
      </c>
      <c r="J11474" s="143">
        <f t="shared" si="179"/>
        <v>45924</v>
      </c>
      <c r="K11474" s="202">
        <v>0.5</v>
      </c>
      <c r="L11474" s="285" t="s">
        <v>7830</v>
      </c>
      <c r="M11474" s="223"/>
      <c r="N11474" s="203"/>
      <c r="O11474" s="222" t="s">
        <v>326</v>
      </c>
    </row>
    <row r="11475" spans="1:15" ht="29.25" customHeight="1">
      <c r="A11475" s="221" t="s">
        <v>2861</v>
      </c>
      <c r="B11475" s="221" t="s">
        <v>934</v>
      </c>
      <c r="C11475" s="222" t="s">
        <v>421</v>
      </c>
      <c r="D11475" s="222" t="s">
        <v>162</v>
      </c>
      <c r="E11475" s="199" t="s">
        <v>171</v>
      </c>
      <c r="F11475" s="200"/>
      <c r="G11475" s="200"/>
      <c r="H11475" s="200"/>
      <c r="I11475" s="200">
        <v>45924</v>
      </c>
      <c r="J11475" s="143">
        <f t="shared" si="179"/>
        <v>45924</v>
      </c>
      <c r="K11475" s="202">
        <v>5.5</v>
      </c>
      <c r="L11475" s="285" t="s">
        <v>11730</v>
      </c>
      <c r="M11475" s="223"/>
      <c r="N11475" s="203"/>
      <c r="O11475" s="222" t="s">
        <v>326</v>
      </c>
    </row>
    <row r="11476" spans="1:15" ht="29.25" customHeight="1">
      <c r="A11476" s="221" t="s">
        <v>2861</v>
      </c>
      <c r="B11476" s="221" t="s">
        <v>934</v>
      </c>
      <c r="C11476" s="222" t="s">
        <v>421</v>
      </c>
      <c r="D11476" s="222" t="s">
        <v>162</v>
      </c>
      <c r="E11476" s="199" t="s">
        <v>171</v>
      </c>
      <c r="F11476" s="200"/>
      <c r="G11476" s="200"/>
      <c r="H11476" s="200"/>
      <c r="I11476" s="200">
        <v>45924</v>
      </c>
      <c r="J11476" s="143">
        <f t="shared" si="179"/>
        <v>45924</v>
      </c>
      <c r="K11476" s="202">
        <v>1</v>
      </c>
      <c r="L11476" s="285" t="s">
        <v>11731</v>
      </c>
      <c r="M11476" s="223"/>
      <c r="N11476" s="203"/>
      <c r="O11476" s="222" t="s">
        <v>326</v>
      </c>
    </row>
    <row r="11477" spans="1:15" ht="29.25" customHeight="1">
      <c r="A11477" s="221" t="s">
        <v>2861</v>
      </c>
      <c r="B11477" s="221" t="s">
        <v>934</v>
      </c>
      <c r="C11477" s="222" t="s">
        <v>421</v>
      </c>
      <c r="D11477" s="222" t="s">
        <v>162</v>
      </c>
      <c r="E11477" s="199" t="s">
        <v>166</v>
      </c>
      <c r="F11477" s="200"/>
      <c r="G11477" s="200"/>
      <c r="H11477" s="200"/>
      <c r="I11477" s="200">
        <v>45925</v>
      </c>
      <c r="J11477" s="143">
        <f t="shared" si="179"/>
        <v>45925</v>
      </c>
      <c r="K11477" s="202">
        <v>1</v>
      </c>
      <c r="L11477" s="285" t="s">
        <v>11880</v>
      </c>
      <c r="M11477" s="223"/>
      <c r="N11477" s="203"/>
      <c r="O11477" s="222" t="s">
        <v>326</v>
      </c>
    </row>
    <row r="11478" spans="1:15" ht="29.25" customHeight="1">
      <c r="A11478" s="221" t="s">
        <v>2861</v>
      </c>
      <c r="B11478" s="221" t="s">
        <v>934</v>
      </c>
      <c r="C11478" s="222" t="s">
        <v>421</v>
      </c>
      <c r="D11478" s="222" t="s">
        <v>162</v>
      </c>
      <c r="E11478" s="199" t="s">
        <v>178</v>
      </c>
      <c r="F11478" s="200"/>
      <c r="G11478" s="200"/>
      <c r="H11478" s="200"/>
      <c r="I11478" s="200">
        <v>45925</v>
      </c>
      <c r="J11478" s="143">
        <f t="shared" si="179"/>
        <v>45925</v>
      </c>
      <c r="K11478" s="202">
        <v>1</v>
      </c>
      <c r="L11478" s="285" t="s">
        <v>10981</v>
      </c>
      <c r="M11478" s="223"/>
      <c r="N11478" s="203"/>
      <c r="O11478" s="222" t="s">
        <v>326</v>
      </c>
    </row>
    <row r="11479" spans="1:15" ht="29.25" customHeight="1">
      <c r="A11479" s="221" t="s">
        <v>2861</v>
      </c>
      <c r="B11479" s="221" t="s">
        <v>934</v>
      </c>
      <c r="C11479" s="222" t="s">
        <v>421</v>
      </c>
      <c r="D11479" s="222" t="s">
        <v>162</v>
      </c>
      <c r="E11479" s="199" t="s">
        <v>171</v>
      </c>
      <c r="F11479" s="200"/>
      <c r="G11479" s="200"/>
      <c r="H11479" s="200"/>
      <c r="I11479" s="200">
        <v>45925</v>
      </c>
      <c r="J11479" s="143">
        <f t="shared" si="179"/>
        <v>45925</v>
      </c>
      <c r="K11479" s="202">
        <v>6</v>
      </c>
      <c r="L11479" s="285" t="s">
        <v>11730</v>
      </c>
      <c r="M11479" s="223"/>
      <c r="N11479" s="203"/>
      <c r="O11479" s="222" t="s">
        <v>326</v>
      </c>
    </row>
    <row r="11480" spans="1:15" ht="29.25" customHeight="1">
      <c r="A11480" s="221" t="s">
        <v>2861</v>
      </c>
      <c r="B11480" s="221" t="s">
        <v>934</v>
      </c>
      <c r="C11480" s="222" t="s">
        <v>421</v>
      </c>
      <c r="D11480" s="222" t="s">
        <v>162</v>
      </c>
      <c r="E11480" s="199" t="s">
        <v>171</v>
      </c>
      <c r="F11480" s="200"/>
      <c r="G11480" s="200"/>
      <c r="H11480" s="200"/>
      <c r="I11480" s="200">
        <v>45926</v>
      </c>
      <c r="J11480" s="143">
        <f t="shared" si="179"/>
        <v>45926</v>
      </c>
      <c r="K11480" s="202">
        <v>6</v>
      </c>
      <c r="L11480" s="285" t="s">
        <v>11881</v>
      </c>
      <c r="M11480" s="223"/>
      <c r="N11480" s="203"/>
      <c r="O11480" s="222" t="s">
        <v>326</v>
      </c>
    </row>
    <row r="11481" spans="1:15" ht="29.25" customHeight="1">
      <c r="A11481" s="221" t="s">
        <v>2861</v>
      </c>
      <c r="B11481" s="221" t="s">
        <v>934</v>
      </c>
      <c r="C11481" s="222" t="s">
        <v>421</v>
      </c>
      <c r="D11481" s="222" t="s">
        <v>162</v>
      </c>
      <c r="E11481" s="199" t="s">
        <v>171</v>
      </c>
      <c r="F11481" s="200"/>
      <c r="G11481" s="200"/>
      <c r="H11481" s="200"/>
      <c r="I11481" s="200">
        <v>45926</v>
      </c>
      <c r="J11481" s="143">
        <f t="shared" si="179"/>
        <v>45926</v>
      </c>
      <c r="K11481" s="202">
        <v>0.5</v>
      </c>
      <c r="L11481" s="285" t="s">
        <v>11882</v>
      </c>
      <c r="M11481" s="223"/>
      <c r="N11481" s="203"/>
      <c r="O11481" s="222" t="s">
        <v>326</v>
      </c>
    </row>
    <row r="11482" spans="1:15" ht="29.25" customHeight="1">
      <c r="A11482" s="221" t="s">
        <v>2861</v>
      </c>
      <c r="B11482" s="221" t="s">
        <v>934</v>
      </c>
      <c r="C11482" s="222" t="s">
        <v>421</v>
      </c>
      <c r="D11482" s="222" t="s">
        <v>162</v>
      </c>
      <c r="E11482" s="199" t="s">
        <v>166</v>
      </c>
      <c r="F11482" s="200"/>
      <c r="G11482" s="200"/>
      <c r="H11482" s="200"/>
      <c r="I11482" s="200">
        <v>45926</v>
      </c>
      <c r="J11482" s="143">
        <f t="shared" si="179"/>
        <v>45926</v>
      </c>
      <c r="K11482" s="202">
        <v>0.5</v>
      </c>
      <c r="L11482" s="285" t="s">
        <v>216</v>
      </c>
      <c r="M11482" s="223"/>
      <c r="N11482" s="203"/>
      <c r="O11482" s="222" t="s">
        <v>326</v>
      </c>
    </row>
    <row r="11483" spans="1:15" ht="29.25" customHeight="1">
      <c r="A11483" s="221" t="s">
        <v>2861</v>
      </c>
      <c r="B11483" s="221" t="s">
        <v>934</v>
      </c>
      <c r="C11483" s="222" t="s">
        <v>421</v>
      </c>
      <c r="D11483" s="222" t="s">
        <v>162</v>
      </c>
      <c r="E11483" s="199" t="s">
        <v>171</v>
      </c>
      <c r="F11483" s="200"/>
      <c r="G11483" s="200"/>
      <c r="H11483" s="200"/>
      <c r="I11483" s="200">
        <v>45926</v>
      </c>
      <c r="J11483" s="143">
        <f t="shared" si="179"/>
        <v>45926</v>
      </c>
      <c r="K11483" s="202">
        <v>1</v>
      </c>
      <c r="L11483" s="285" t="s">
        <v>11883</v>
      </c>
      <c r="M11483" s="223"/>
      <c r="N11483" s="203"/>
      <c r="O11483" s="222" t="s">
        <v>326</v>
      </c>
    </row>
    <row r="11484" spans="1:15" ht="29.25" customHeight="1">
      <c r="A11484" s="221" t="s">
        <v>2861</v>
      </c>
      <c r="B11484" s="221" t="s">
        <v>934</v>
      </c>
      <c r="C11484" s="222" t="s">
        <v>421</v>
      </c>
      <c r="D11484" s="222" t="s">
        <v>162</v>
      </c>
      <c r="E11484" s="199" t="s">
        <v>171</v>
      </c>
      <c r="F11484" s="200"/>
      <c r="G11484" s="200"/>
      <c r="H11484" s="200"/>
      <c r="I11484" s="200">
        <v>45930</v>
      </c>
      <c r="J11484" s="143">
        <f t="shared" si="179"/>
        <v>45930</v>
      </c>
      <c r="K11484" s="202">
        <v>3</v>
      </c>
      <c r="L11484" s="285" t="s">
        <v>11884</v>
      </c>
      <c r="M11484" s="223"/>
      <c r="N11484" s="203"/>
      <c r="O11484" s="222" t="s">
        <v>326</v>
      </c>
    </row>
    <row r="11485" spans="1:15" ht="29.25" customHeight="1">
      <c r="A11485" s="221" t="s">
        <v>2861</v>
      </c>
      <c r="B11485" s="221" t="s">
        <v>934</v>
      </c>
      <c r="C11485" s="222" t="s">
        <v>421</v>
      </c>
      <c r="D11485" s="222" t="s">
        <v>162</v>
      </c>
      <c r="E11485" s="199" t="s">
        <v>166</v>
      </c>
      <c r="F11485" s="200"/>
      <c r="G11485" s="200"/>
      <c r="H11485" s="200"/>
      <c r="I11485" s="200">
        <v>45930</v>
      </c>
      <c r="J11485" s="143">
        <f t="shared" si="179"/>
        <v>45930</v>
      </c>
      <c r="K11485" s="202">
        <v>2</v>
      </c>
      <c r="L11485" s="285" t="s">
        <v>11885</v>
      </c>
      <c r="M11485" s="223"/>
      <c r="N11485" s="203"/>
      <c r="O11485" s="222" t="s">
        <v>326</v>
      </c>
    </row>
    <row r="11486" spans="1:15" ht="29.25" customHeight="1">
      <c r="A11486" s="221" t="s">
        <v>2861</v>
      </c>
      <c r="B11486" s="221" t="s">
        <v>934</v>
      </c>
      <c r="C11486" s="222" t="s">
        <v>421</v>
      </c>
      <c r="D11486" s="222" t="s">
        <v>162</v>
      </c>
      <c r="E11486" s="199" t="s">
        <v>171</v>
      </c>
      <c r="F11486" s="200"/>
      <c r="G11486" s="200"/>
      <c r="H11486" s="200"/>
      <c r="I11486" s="200">
        <v>45930</v>
      </c>
      <c r="J11486" s="143">
        <f t="shared" si="179"/>
        <v>45930</v>
      </c>
      <c r="K11486" s="202">
        <v>3</v>
      </c>
      <c r="L11486" s="285" t="s">
        <v>11886</v>
      </c>
      <c r="M11486" s="223"/>
      <c r="N11486" s="203"/>
      <c r="O11486" s="222" t="s">
        <v>326</v>
      </c>
    </row>
    <row r="11487" spans="1:15" ht="29.25" customHeight="1">
      <c r="A11487" s="221" t="s">
        <v>2861</v>
      </c>
      <c r="B11487" s="221" t="s">
        <v>934</v>
      </c>
      <c r="C11487" s="222" t="s">
        <v>421</v>
      </c>
      <c r="D11487" s="222" t="s">
        <v>162</v>
      </c>
      <c r="E11487" s="199" t="s">
        <v>166</v>
      </c>
      <c r="F11487" s="200"/>
      <c r="G11487" s="200"/>
      <c r="H11487" s="200"/>
      <c r="I11487" s="200">
        <v>45931</v>
      </c>
      <c r="J11487" s="143">
        <f t="shared" si="179"/>
        <v>45931</v>
      </c>
      <c r="K11487" s="202">
        <v>1</v>
      </c>
      <c r="L11487" s="285" t="s">
        <v>11885</v>
      </c>
      <c r="M11487" s="223"/>
      <c r="N11487" s="203"/>
      <c r="O11487" s="222" t="s">
        <v>326</v>
      </c>
    </row>
    <row r="11488" spans="1:15" ht="29.25" customHeight="1">
      <c r="A11488" s="221" t="s">
        <v>2861</v>
      </c>
      <c r="B11488" s="221" t="s">
        <v>934</v>
      </c>
      <c r="C11488" s="222" t="s">
        <v>421</v>
      </c>
      <c r="D11488" s="222" t="s">
        <v>162</v>
      </c>
      <c r="E11488" s="199" t="s">
        <v>171</v>
      </c>
      <c r="F11488" s="200"/>
      <c r="G11488" s="200"/>
      <c r="H11488" s="200"/>
      <c r="I11488" s="200">
        <v>45931</v>
      </c>
      <c r="J11488" s="143">
        <f t="shared" si="179"/>
        <v>45931</v>
      </c>
      <c r="K11488" s="202">
        <v>1</v>
      </c>
      <c r="L11488" s="285" t="s">
        <v>11887</v>
      </c>
      <c r="M11488" s="223"/>
      <c r="N11488" s="203"/>
      <c r="O11488" s="222" t="s">
        <v>326</v>
      </c>
    </row>
    <row r="11489" spans="1:15" ht="29.25" customHeight="1">
      <c r="A11489" s="221" t="s">
        <v>2861</v>
      </c>
      <c r="B11489" s="221" t="s">
        <v>934</v>
      </c>
      <c r="C11489" s="222" t="s">
        <v>421</v>
      </c>
      <c r="D11489" s="222" t="s">
        <v>162</v>
      </c>
      <c r="E11489" s="199" t="s">
        <v>166</v>
      </c>
      <c r="F11489" s="200"/>
      <c r="G11489" s="200"/>
      <c r="H11489" s="200"/>
      <c r="I11489" s="200">
        <v>45931</v>
      </c>
      <c r="J11489" s="143">
        <f t="shared" si="179"/>
        <v>45931</v>
      </c>
      <c r="K11489" s="202">
        <v>0.5</v>
      </c>
      <c r="L11489" s="285" t="s">
        <v>11888</v>
      </c>
      <c r="M11489" s="223"/>
      <c r="N11489" s="203"/>
      <c r="O11489" s="222" t="s">
        <v>326</v>
      </c>
    </row>
    <row r="11490" spans="1:15" ht="29.25" customHeight="1">
      <c r="A11490" s="221" t="s">
        <v>2861</v>
      </c>
      <c r="B11490" s="221" t="s">
        <v>934</v>
      </c>
      <c r="C11490" s="222" t="s">
        <v>421</v>
      </c>
      <c r="D11490" s="222" t="s">
        <v>162</v>
      </c>
      <c r="E11490" s="199" t="s">
        <v>166</v>
      </c>
      <c r="F11490" s="200"/>
      <c r="G11490" s="200"/>
      <c r="H11490" s="200"/>
      <c r="I11490" s="200">
        <v>45931</v>
      </c>
      <c r="J11490" s="143">
        <f t="shared" si="179"/>
        <v>45931</v>
      </c>
      <c r="K11490" s="202">
        <v>0.5</v>
      </c>
      <c r="L11490" s="285" t="s">
        <v>11889</v>
      </c>
      <c r="M11490" s="223"/>
      <c r="N11490" s="203"/>
      <c r="O11490" s="222" t="s">
        <v>326</v>
      </c>
    </row>
    <row r="11491" spans="1:15" ht="29.25" customHeight="1">
      <c r="A11491" s="221" t="s">
        <v>2861</v>
      </c>
      <c r="B11491" s="221" t="s">
        <v>934</v>
      </c>
      <c r="C11491" s="222" t="s">
        <v>421</v>
      </c>
      <c r="D11491" s="222" t="s">
        <v>162</v>
      </c>
      <c r="E11491" s="199" t="s">
        <v>166</v>
      </c>
      <c r="F11491" s="200"/>
      <c r="G11491" s="200"/>
      <c r="H11491" s="200"/>
      <c r="I11491" s="200">
        <v>45931</v>
      </c>
      <c r="J11491" s="143">
        <f t="shared" si="179"/>
        <v>45931</v>
      </c>
      <c r="K11491" s="202">
        <v>5</v>
      </c>
      <c r="L11491" s="285" t="s">
        <v>11890</v>
      </c>
      <c r="M11491" s="223"/>
      <c r="N11491" s="203"/>
      <c r="O11491" s="222" t="s">
        <v>326</v>
      </c>
    </row>
    <row r="11492" spans="1:15" ht="29.25" customHeight="1">
      <c r="A11492" s="221" t="s">
        <v>2861</v>
      </c>
      <c r="B11492" s="221" t="s">
        <v>934</v>
      </c>
      <c r="C11492" s="222" t="s">
        <v>421</v>
      </c>
      <c r="D11492" s="222" t="s">
        <v>162</v>
      </c>
      <c r="E11492" s="199" t="s">
        <v>166</v>
      </c>
      <c r="F11492" s="200"/>
      <c r="G11492" s="200"/>
      <c r="H11492" s="200"/>
      <c r="I11492" s="200">
        <v>45932</v>
      </c>
      <c r="J11492" s="143">
        <f t="shared" si="179"/>
        <v>45932</v>
      </c>
      <c r="K11492" s="202">
        <v>1</v>
      </c>
      <c r="L11492" s="285" t="s">
        <v>12023</v>
      </c>
      <c r="M11492" s="223"/>
      <c r="N11492" s="203"/>
      <c r="O11492" s="222" t="s">
        <v>326</v>
      </c>
    </row>
    <row r="11493" spans="1:15" ht="29.25" customHeight="1">
      <c r="A11493" s="221" t="s">
        <v>2861</v>
      </c>
      <c r="B11493" s="221" t="s">
        <v>934</v>
      </c>
      <c r="C11493" s="222" t="s">
        <v>421</v>
      </c>
      <c r="D11493" s="222" t="s">
        <v>162</v>
      </c>
      <c r="E11493" s="199" t="s">
        <v>171</v>
      </c>
      <c r="F11493" s="200"/>
      <c r="G11493" s="200"/>
      <c r="H11493" s="200"/>
      <c r="I11493" s="200">
        <v>45932</v>
      </c>
      <c r="J11493" s="143">
        <f t="shared" si="179"/>
        <v>45932</v>
      </c>
      <c r="K11493" s="202">
        <v>5.5</v>
      </c>
      <c r="L11493" s="285" t="s">
        <v>12024</v>
      </c>
      <c r="M11493" s="223"/>
      <c r="N11493" s="203"/>
      <c r="O11493" s="222" t="s">
        <v>326</v>
      </c>
    </row>
    <row r="11494" spans="1:15" ht="29.25" customHeight="1">
      <c r="A11494" s="221" t="s">
        <v>2861</v>
      </c>
      <c r="B11494" s="221" t="s">
        <v>934</v>
      </c>
      <c r="C11494" s="222" t="s">
        <v>421</v>
      </c>
      <c r="D11494" s="222" t="s">
        <v>162</v>
      </c>
      <c r="E11494" s="199" t="s">
        <v>178</v>
      </c>
      <c r="F11494" s="200"/>
      <c r="G11494" s="200"/>
      <c r="H11494" s="200"/>
      <c r="I11494" s="200">
        <v>45932</v>
      </c>
      <c r="J11494" s="143">
        <f t="shared" si="179"/>
        <v>45932</v>
      </c>
      <c r="K11494" s="202">
        <v>1</v>
      </c>
      <c r="L11494" s="285" t="s">
        <v>218</v>
      </c>
      <c r="M11494" s="223"/>
      <c r="N11494" s="203"/>
      <c r="O11494" s="222" t="s">
        <v>326</v>
      </c>
    </row>
    <row r="11495" spans="1:15" ht="29.25" customHeight="1">
      <c r="A11495" s="221" t="s">
        <v>2861</v>
      </c>
      <c r="B11495" s="221" t="s">
        <v>934</v>
      </c>
      <c r="C11495" s="222" t="s">
        <v>421</v>
      </c>
      <c r="D11495" s="222" t="s">
        <v>162</v>
      </c>
      <c r="E11495" s="199" t="s">
        <v>166</v>
      </c>
      <c r="F11495" s="200"/>
      <c r="G11495" s="200"/>
      <c r="H11495" s="200"/>
      <c r="I11495" s="200">
        <v>45932</v>
      </c>
      <c r="J11495" s="143">
        <f t="shared" si="179"/>
        <v>45932</v>
      </c>
      <c r="K11495" s="202">
        <v>0.5</v>
      </c>
      <c r="L11495" s="285" t="s">
        <v>11562</v>
      </c>
      <c r="M11495" s="223"/>
      <c r="N11495" s="203"/>
      <c r="O11495" s="222" t="s">
        <v>326</v>
      </c>
    </row>
    <row r="11496" spans="1:15" ht="29.25" customHeight="1">
      <c r="A11496" s="221" t="s">
        <v>2861</v>
      </c>
      <c r="B11496" s="221" t="s">
        <v>934</v>
      </c>
      <c r="C11496" s="222" t="s">
        <v>421</v>
      </c>
      <c r="D11496" s="222" t="s">
        <v>162</v>
      </c>
      <c r="E11496" s="199" t="s">
        <v>166</v>
      </c>
      <c r="F11496" s="200"/>
      <c r="G11496" s="200"/>
      <c r="H11496" s="200"/>
      <c r="I11496" s="200">
        <v>45933</v>
      </c>
      <c r="J11496" s="143">
        <f t="shared" si="179"/>
        <v>45933</v>
      </c>
      <c r="K11496" s="202">
        <v>3</v>
      </c>
      <c r="L11496" s="285" t="s">
        <v>12025</v>
      </c>
      <c r="M11496" s="223"/>
      <c r="N11496" s="203"/>
      <c r="O11496" s="222" t="s">
        <v>326</v>
      </c>
    </row>
    <row r="11497" spans="1:15" ht="29.25" customHeight="1">
      <c r="A11497" s="221" t="s">
        <v>2861</v>
      </c>
      <c r="B11497" s="221" t="s">
        <v>934</v>
      </c>
      <c r="C11497" s="222" t="s">
        <v>421</v>
      </c>
      <c r="D11497" s="222" t="s">
        <v>162</v>
      </c>
      <c r="E11497" s="199" t="s">
        <v>166</v>
      </c>
      <c r="F11497" s="200"/>
      <c r="G11497" s="200"/>
      <c r="H11497" s="200"/>
      <c r="I11497" s="200">
        <v>45933</v>
      </c>
      <c r="J11497" s="143">
        <f t="shared" si="179"/>
        <v>45933</v>
      </c>
      <c r="K11497" s="202">
        <v>1</v>
      </c>
      <c r="L11497" s="285" t="s">
        <v>11885</v>
      </c>
      <c r="M11497" s="223"/>
      <c r="N11497" s="203"/>
      <c r="O11497" s="222" t="s">
        <v>326</v>
      </c>
    </row>
    <row r="11498" spans="1:15" ht="29.25" customHeight="1">
      <c r="A11498" s="221" t="s">
        <v>2861</v>
      </c>
      <c r="B11498" s="221" t="s">
        <v>934</v>
      </c>
      <c r="C11498" s="222" t="s">
        <v>421</v>
      </c>
      <c r="D11498" s="222" t="s">
        <v>162</v>
      </c>
      <c r="E11498" s="199" t="s">
        <v>171</v>
      </c>
      <c r="F11498" s="200"/>
      <c r="G11498" s="200"/>
      <c r="H11498" s="200"/>
      <c r="I11498" s="200">
        <v>45933</v>
      </c>
      <c r="J11498" s="143">
        <f t="shared" si="179"/>
        <v>45933</v>
      </c>
      <c r="K11498" s="202">
        <v>4</v>
      </c>
      <c r="L11498" s="285" t="s">
        <v>11884</v>
      </c>
      <c r="M11498" s="223"/>
      <c r="N11498" s="203"/>
      <c r="O11498" s="222" t="s">
        <v>326</v>
      </c>
    </row>
    <row r="11499" spans="1:15" ht="29.25" customHeight="1">
      <c r="A11499" s="221" t="s">
        <v>2861</v>
      </c>
      <c r="B11499" s="221" t="s">
        <v>934</v>
      </c>
      <c r="C11499" s="222" t="s">
        <v>421</v>
      </c>
      <c r="D11499" s="222" t="s">
        <v>162</v>
      </c>
      <c r="E11499" s="199" t="s">
        <v>163</v>
      </c>
      <c r="F11499" s="200" t="s">
        <v>5514</v>
      </c>
      <c r="G11499" s="200" t="s">
        <v>5515</v>
      </c>
      <c r="H11499" s="200" t="s">
        <v>418</v>
      </c>
      <c r="I11499" s="200">
        <v>45937</v>
      </c>
      <c r="J11499" s="143">
        <f t="shared" si="179"/>
        <v>45937</v>
      </c>
      <c r="K11499" s="202">
        <v>8</v>
      </c>
      <c r="L11499" s="285" t="s">
        <v>12026</v>
      </c>
      <c r="M11499" s="223"/>
      <c r="N11499" s="203">
        <v>1.1571428571428599</v>
      </c>
      <c r="O11499" s="222" t="s">
        <v>8059</v>
      </c>
    </row>
    <row r="11500" spans="1:15" ht="29.25" customHeight="1">
      <c r="A11500" s="221" t="s">
        <v>2861</v>
      </c>
      <c r="B11500" s="221" t="s">
        <v>934</v>
      </c>
      <c r="C11500" s="222" t="s">
        <v>421</v>
      </c>
      <c r="D11500" s="222" t="s">
        <v>162</v>
      </c>
      <c r="E11500" s="199" t="s">
        <v>163</v>
      </c>
      <c r="F11500" s="200" t="s">
        <v>5514</v>
      </c>
      <c r="G11500" s="200" t="s">
        <v>5515</v>
      </c>
      <c r="H11500" s="200" t="s">
        <v>418</v>
      </c>
      <c r="I11500" s="200">
        <v>45938</v>
      </c>
      <c r="J11500" s="143">
        <f t="shared" si="179"/>
        <v>45938</v>
      </c>
      <c r="K11500" s="202">
        <v>8</v>
      </c>
      <c r="L11500" s="285" t="s">
        <v>12026</v>
      </c>
      <c r="M11500" s="223"/>
      <c r="N11500" s="203">
        <v>1.1571428571428599</v>
      </c>
      <c r="O11500" s="222" t="s">
        <v>8059</v>
      </c>
    </row>
    <row r="11501" spans="1:15" ht="29.25" customHeight="1">
      <c r="A11501" s="221" t="s">
        <v>2861</v>
      </c>
      <c r="B11501" s="221" t="s">
        <v>934</v>
      </c>
      <c r="C11501" s="222" t="s">
        <v>421</v>
      </c>
      <c r="D11501" s="222" t="s">
        <v>162</v>
      </c>
      <c r="E11501" s="199" t="s">
        <v>163</v>
      </c>
      <c r="F11501" s="200" t="s">
        <v>12108</v>
      </c>
      <c r="G11501" s="200" t="s">
        <v>12109</v>
      </c>
      <c r="H11501" s="200"/>
      <c r="I11501" s="200">
        <v>45939</v>
      </c>
      <c r="J11501" s="143">
        <f t="shared" si="179"/>
        <v>45939</v>
      </c>
      <c r="K11501" s="202">
        <v>4</v>
      </c>
      <c r="L11501" s="285" t="s">
        <v>12211</v>
      </c>
      <c r="M11501" s="223"/>
      <c r="N11501" s="203"/>
      <c r="O11501" s="222" t="s">
        <v>326</v>
      </c>
    </row>
    <row r="11502" spans="1:15" ht="29.25" customHeight="1">
      <c r="A11502" s="221" t="s">
        <v>2861</v>
      </c>
      <c r="B11502" s="221" t="s">
        <v>934</v>
      </c>
      <c r="C11502" s="222" t="s">
        <v>421</v>
      </c>
      <c r="D11502" s="222" t="s">
        <v>162</v>
      </c>
      <c r="E11502" s="199" t="s">
        <v>178</v>
      </c>
      <c r="F11502" s="200"/>
      <c r="G11502" s="200"/>
      <c r="H11502" s="200"/>
      <c r="I11502" s="200">
        <v>45939</v>
      </c>
      <c r="J11502" s="143">
        <f t="shared" si="179"/>
        <v>45939</v>
      </c>
      <c r="K11502" s="202">
        <v>1.5</v>
      </c>
      <c r="L11502" s="285" t="s">
        <v>12212</v>
      </c>
      <c r="M11502" s="223"/>
      <c r="N11502" s="203"/>
      <c r="O11502" s="222" t="s">
        <v>326</v>
      </c>
    </row>
    <row r="11503" spans="1:15" ht="29.25" customHeight="1">
      <c r="A11503" s="221" t="s">
        <v>2861</v>
      </c>
      <c r="B11503" s="221" t="s">
        <v>934</v>
      </c>
      <c r="C11503" s="222" t="s">
        <v>421</v>
      </c>
      <c r="D11503" s="222" t="s">
        <v>162</v>
      </c>
      <c r="E11503" s="199" t="s">
        <v>163</v>
      </c>
      <c r="F11503" s="200" t="s">
        <v>5514</v>
      </c>
      <c r="G11503" s="200" t="s">
        <v>5515</v>
      </c>
      <c r="H11503" s="200" t="s">
        <v>418</v>
      </c>
      <c r="I11503" s="200">
        <v>45939</v>
      </c>
      <c r="J11503" s="143">
        <f t="shared" si="179"/>
        <v>45939</v>
      </c>
      <c r="K11503" s="202">
        <v>2.5</v>
      </c>
      <c r="L11503" s="285" t="s">
        <v>12026</v>
      </c>
      <c r="M11503" s="223"/>
      <c r="N11503" s="203">
        <v>1.1571428571428599</v>
      </c>
      <c r="O11503" s="222" t="s">
        <v>8059</v>
      </c>
    </row>
    <row r="11504" spans="1:15" ht="29.25" customHeight="1">
      <c r="A11504" s="221" t="s">
        <v>2861</v>
      </c>
      <c r="B11504" s="221" t="s">
        <v>934</v>
      </c>
      <c r="C11504" s="222" t="s">
        <v>421</v>
      </c>
      <c r="D11504" s="222" t="s">
        <v>162</v>
      </c>
      <c r="E11504" s="199" t="s">
        <v>165</v>
      </c>
      <c r="F11504" s="200"/>
      <c r="G11504" s="200"/>
      <c r="H11504" s="200"/>
      <c r="I11504" s="200">
        <v>45943</v>
      </c>
      <c r="J11504" s="143">
        <f t="shared" si="179"/>
        <v>45943</v>
      </c>
      <c r="K11504" s="202">
        <v>8</v>
      </c>
      <c r="L11504" s="285" t="s">
        <v>172</v>
      </c>
      <c r="M11504" s="223"/>
      <c r="N11504" s="203"/>
      <c r="O11504" s="222" t="s">
        <v>326</v>
      </c>
    </row>
    <row r="11505" spans="1:15" ht="29.25" customHeight="1">
      <c r="A11505" s="221" t="s">
        <v>2861</v>
      </c>
      <c r="B11505" s="221" t="s">
        <v>934</v>
      </c>
      <c r="C11505" s="222" t="s">
        <v>421</v>
      </c>
      <c r="D11505" s="222" t="s">
        <v>162</v>
      </c>
      <c r="E11505" s="199" t="s">
        <v>171</v>
      </c>
      <c r="F11505" s="200"/>
      <c r="G11505" s="200"/>
      <c r="H11505" s="200"/>
      <c r="I11505" s="200">
        <v>45944</v>
      </c>
      <c r="J11505" s="143">
        <f t="shared" si="179"/>
        <v>45944</v>
      </c>
      <c r="K11505" s="202">
        <v>4</v>
      </c>
      <c r="L11505" s="285" t="s">
        <v>12213</v>
      </c>
      <c r="M11505" s="223"/>
      <c r="N11505" s="203"/>
      <c r="O11505" s="222" t="s">
        <v>326</v>
      </c>
    </row>
    <row r="11506" spans="1:15" ht="29.25" customHeight="1">
      <c r="A11506" s="221" t="s">
        <v>2861</v>
      </c>
      <c r="B11506" s="221" t="s">
        <v>934</v>
      </c>
      <c r="C11506" s="222" t="s">
        <v>421</v>
      </c>
      <c r="D11506" s="222" t="s">
        <v>162</v>
      </c>
      <c r="E11506" s="199" t="s">
        <v>163</v>
      </c>
      <c r="F11506" s="200" t="s">
        <v>12108</v>
      </c>
      <c r="G11506" s="200" t="s">
        <v>12109</v>
      </c>
      <c r="H11506" s="200"/>
      <c r="I11506" s="200">
        <v>45944</v>
      </c>
      <c r="J11506" s="143">
        <f t="shared" si="179"/>
        <v>45944</v>
      </c>
      <c r="K11506" s="202">
        <v>4</v>
      </c>
      <c r="L11506" s="285" t="s">
        <v>12211</v>
      </c>
      <c r="M11506" s="223"/>
      <c r="N11506" s="203"/>
      <c r="O11506" s="222" t="s">
        <v>326</v>
      </c>
    </row>
    <row r="11507" spans="1:15" ht="29.25" customHeight="1">
      <c r="A11507" s="221" t="s">
        <v>2861</v>
      </c>
      <c r="B11507" s="221" t="s">
        <v>934</v>
      </c>
      <c r="C11507" s="222" t="s">
        <v>421</v>
      </c>
      <c r="D11507" s="222" t="s">
        <v>162</v>
      </c>
      <c r="E11507" s="199" t="s">
        <v>163</v>
      </c>
      <c r="F11507" s="200" t="s">
        <v>12108</v>
      </c>
      <c r="G11507" s="200" t="s">
        <v>12109</v>
      </c>
      <c r="H11507" s="200"/>
      <c r="I11507" s="200">
        <v>45945</v>
      </c>
      <c r="J11507" s="143">
        <f t="shared" si="179"/>
        <v>45945</v>
      </c>
      <c r="K11507" s="202">
        <v>4</v>
      </c>
      <c r="L11507" s="285" t="s">
        <v>12211</v>
      </c>
      <c r="M11507" s="223"/>
      <c r="N11507" s="203"/>
      <c r="O11507" s="222" t="s">
        <v>326</v>
      </c>
    </row>
    <row r="11508" spans="1:15" ht="29.25" customHeight="1">
      <c r="A11508" s="221" t="s">
        <v>2861</v>
      </c>
      <c r="B11508" s="221" t="s">
        <v>934</v>
      </c>
      <c r="C11508" s="222" t="s">
        <v>421</v>
      </c>
      <c r="D11508" s="222" t="s">
        <v>162</v>
      </c>
      <c r="E11508" s="199" t="s">
        <v>171</v>
      </c>
      <c r="F11508" s="200"/>
      <c r="G11508" s="200"/>
      <c r="H11508" s="200"/>
      <c r="I11508" s="200">
        <v>45945</v>
      </c>
      <c r="J11508" s="143">
        <f t="shared" si="179"/>
        <v>45945</v>
      </c>
      <c r="K11508" s="202">
        <v>4</v>
      </c>
      <c r="L11508" s="285" t="s">
        <v>12214</v>
      </c>
      <c r="M11508" s="223"/>
      <c r="N11508" s="203"/>
      <c r="O11508" s="222" t="s">
        <v>326</v>
      </c>
    </row>
    <row r="11509" spans="1:15" ht="29.25" customHeight="1">
      <c r="A11509" s="221" t="s">
        <v>2861</v>
      </c>
      <c r="B11509" s="221" t="s">
        <v>934</v>
      </c>
      <c r="C11509" s="222" t="s">
        <v>421</v>
      </c>
      <c r="D11509" s="222" t="s">
        <v>162</v>
      </c>
      <c r="E11509" s="199" t="s">
        <v>163</v>
      </c>
      <c r="F11509" s="200" t="s">
        <v>12108</v>
      </c>
      <c r="G11509" s="200" t="s">
        <v>12109</v>
      </c>
      <c r="H11509" s="200"/>
      <c r="I11509" s="200">
        <v>45946</v>
      </c>
      <c r="J11509" s="143">
        <f t="shared" si="179"/>
        <v>45946</v>
      </c>
      <c r="K11509" s="202">
        <v>4</v>
      </c>
      <c r="L11509" s="285" t="s">
        <v>12211</v>
      </c>
      <c r="M11509" s="223"/>
      <c r="N11509" s="203"/>
      <c r="O11509" s="222" t="s">
        <v>326</v>
      </c>
    </row>
    <row r="11510" spans="1:15" ht="29.25" customHeight="1">
      <c r="A11510" s="221" t="s">
        <v>2861</v>
      </c>
      <c r="B11510" s="221" t="s">
        <v>934</v>
      </c>
      <c r="C11510" s="222" t="s">
        <v>421</v>
      </c>
      <c r="D11510" s="222" t="s">
        <v>162</v>
      </c>
      <c r="E11510" s="199" t="s">
        <v>171</v>
      </c>
      <c r="F11510" s="200"/>
      <c r="G11510" s="200"/>
      <c r="H11510" s="200"/>
      <c r="I11510" s="200">
        <v>45946</v>
      </c>
      <c r="J11510" s="143">
        <f t="shared" si="179"/>
        <v>45946</v>
      </c>
      <c r="K11510" s="202">
        <v>3</v>
      </c>
      <c r="L11510" s="285" t="s">
        <v>12213</v>
      </c>
      <c r="M11510" s="223"/>
      <c r="N11510" s="203"/>
      <c r="O11510" s="222" t="s">
        <v>326</v>
      </c>
    </row>
    <row r="11511" spans="1:15" ht="29.25" customHeight="1">
      <c r="A11511" s="221" t="s">
        <v>2861</v>
      </c>
      <c r="B11511" s="221" t="s">
        <v>934</v>
      </c>
      <c r="C11511" s="222" t="s">
        <v>421</v>
      </c>
      <c r="D11511" s="222" t="s">
        <v>162</v>
      </c>
      <c r="E11511" s="199" t="s">
        <v>163</v>
      </c>
      <c r="F11511" s="200" t="s">
        <v>5514</v>
      </c>
      <c r="G11511" s="200" t="s">
        <v>5515</v>
      </c>
      <c r="H11511" s="200" t="s">
        <v>418</v>
      </c>
      <c r="I11511" s="200">
        <v>45946</v>
      </c>
      <c r="J11511" s="143">
        <f t="shared" si="179"/>
        <v>45946</v>
      </c>
      <c r="K11511" s="202">
        <v>1</v>
      </c>
      <c r="L11511" s="285" t="s">
        <v>12427</v>
      </c>
      <c r="M11511" s="223"/>
      <c r="N11511" s="203">
        <v>1.1571428571428599</v>
      </c>
      <c r="O11511" s="222" t="s">
        <v>8059</v>
      </c>
    </row>
    <row r="11512" spans="1:15" ht="29.25" customHeight="1">
      <c r="A11512" s="221" t="s">
        <v>2861</v>
      </c>
      <c r="B11512" s="221" t="s">
        <v>934</v>
      </c>
      <c r="C11512" s="222" t="s">
        <v>421</v>
      </c>
      <c r="D11512" s="222" t="s">
        <v>162</v>
      </c>
      <c r="E11512" s="199" t="s">
        <v>178</v>
      </c>
      <c r="F11512" s="200"/>
      <c r="G11512" s="200"/>
      <c r="H11512" s="200"/>
      <c r="I11512" s="200">
        <v>45947</v>
      </c>
      <c r="J11512" s="143">
        <f t="shared" si="179"/>
        <v>45947</v>
      </c>
      <c r="K11512" s="202">
        <v>1</v>
      </c>
      <c r="L11512" s="285" t="s">
        <v>12429</v>
      </c>
      <c r="M11512" s="223"/>
      <c r="N11512" s="203"/>
      <c r="O11512" s="222" t="s">
        <v>326</v>
      </c>
    </row>
    <row r="11513" spans="1:15" ht="29.25" customHeight="1">
      <c r="A11513" s="221" t="s">
        <v>2861</v>
      </c>
      <c r="B11513" s="221" t="s">
        <v>934</v>
      </c>
      <c r="C11513" s="222" t="s">
        <v>421</v>
      </c>
      <c r="D11513" s="222" t="s">
        <v>162</v>
      </c>
      <c r="E11513" s="199" t="s">
        <v>171</v>
      </c>
      <c r="F11513" s="200"/>
      <c r="G11513" s="200"/>
      <c r="H11513" s="200"/>
      <c r="I11513" s="200">
        <v>45947</v>
      </c>
      <c r="J11513" s="143">
        <f t="shared" si="179"/>
        <v>45947</v>
      </c>
      <c r="K11513" s="202">
        <v>4</v>
      </c>
      <c r="L11513" s="285" t="s">
        <v>12430</v>
      </c>
      <c r="M11513" s="223"/>
      <c r="N11513" s="203"/>
      <c r="O11513" s="222" t="s">
        <v>326</v>
      </c>
    </row>
    <row r="11514" spans="1:15" ht="29.25" customHeight="1">
      <c r="A11514" s="221" t="s">
        <v>2861</v>
      </c>
      <c r="B11514" s="221" t="s">
        <v>934</v>
      </c>
      <c r="C11514" s="222" t="s">
        <v>421</v>
      </c>
      <c r="D11514" s="222" t="s">
        <v>162</v>
      </c>
      <c r="E11514" s="199" t="s">
        <v>171</v>
      </c>
      <c r="F11514" s="200"/>
      <c r="G11514" s="200"/>
      <c r="H11514" s="200"/>
      <c r="I11514" s="200">
        <v>45947</v>
      </c>
      <c r="J11514" s="143">
        <f t="shared" si="179"/>
        <v>45947</v>
      </c>
      <c r="K11514" s="202">
        <v>1</v>
      </c>
      <c r="L11514" s="285" t="s">
        <v>12431</v>
      </c>
      <c r="M11514" s="223"/>
      <c r="N11514" s="203"/>
      <c r="O11514" s="222" t="s">
        <v>326</v>
      </c>
    </row>
    <row r="11515" spans="1:15" ht="29.25" customHeight="1">
      <c r="A11515" s="221" t="s">
        <v>2861</v>
      </c>
      <c r="B11515" s="221" t="s">
        <v>934</v>
      </c>
      <c r="C11515" s="222" t="s">
        <v>421</v>
      </c>
      <c r="D11515" s="222" t="s">
        <v>162</v>
      </c>
      <c r="E11515" s="199" t="s">
        <v>163</v>
      </c>
      <c r="F11515" s="200" t="s">
        <v>5514</v>
      </c>
      <c r="G11515" s="200" t="s">
        <v>5515</v>
      </c>
      <c r="H11515" s="200" t="s">
        <v>418</v>
      </c>
      <c r="I11515" s="200">
        <v>45947</v>
      </c>
      <c r="J11515" s="143">
        <f t="shared" si="179"/>
        <v>45947</v>
      </c>
      <c r="K11515" s="202">
        <v>2</v>
      </c>
      <c r="L11515" s="285" t="s">
        <v>12428</v>
      </c>
      <c r="M11515" s="223"/>
      <c r="N11515" s="203">
        <v>1.1571428571428599</v>
      </c>
      <c r="O11515" s="222" t="s">
        <v>8059</v>
      </c>
    </row>
    <row r="11516" spans="1:15" ht="29.25" customHeight="1">
      <c r="A11516" s="221" t="s">
        <v>2861</v>
      </c>
      <c r="B11516" s="221" t="s">
        <v>934</v>
      </c>
      <c r="C11516" s="222" t="s">
        <v>421</v>
      </c>
      <c r="D11516" s="222" t="s">
        <v>162</v>
      </c>
      <c r="E11516" s="199" t="s">
        <v>171</v>
      </c>
      <c r="F11516" s="200"/>
      <c r="G11516" s="200"/>
      <c r="H11516" s="200"/>
      <c r="I11516" s="200">
        <v>45950</v>
      </c>
      <c r="J11516" s="143">
        <f t="shared" si="179"/>
        <v>45950</v>
      </c>
      <c r="K11516" s="202">
        <v>4</v>
      </c>
      <c r="L11516" s="285" t="s">
        <v>12430</v>
      </c>
      <c r="M11516" s="223"/>
      <c r="N11516" s="203"/>
      <c r="O11516" s="222" t="s">
        <v>326</v>
      </c>
    </row>
    <row r="11517" spans="1:15" ht="29.25" customHeight="1">
      <c r="A11517" s="221" t="s">
        <v>2861</v>
      </c>
      <c r="B11517" s="221" t="s">
        <v>934</v>
      </c>
      <c r="C11517" s="222" t="s">
        <v>421</v>
      </c>
      <c r="D11517" s="222" t="s">
        <v>162</v>
      </c>
      <c r="E11517" s="199" t="s">
        <v>171</v>
      </c>
      <c r="F11517" s="200"/>
      <c r="G11517" s="200"/>
      <c r="H11517" s="200"/>
      <c r="I11517" s="200">
        <v>45950</v>
      </c>
      <c r="J11517" s="143">
        <f t="shared" si="179"/>
        <v>45950</v>
      </c>
      <c r="K11517" s="202">
        <v>1.5</v>
      </c>
      <c r="L11517" s="285" t="s">
        <v>12432</v>
      </c>
      <c r="M11517" s="223"/>
      <c r="N11517" s="203"/>
      <c r="O11517" s="222" t="s">
        <v>326</v>
      </c>
    </row>
    <row r="11518" spans="1:15" ht="29.25" customHeight="1">
      <c r="A11518" s="221" t="s">
        <v>2861</v>
      </c>
      <c r="B11518" s="221" t="s">
        <v>934</v>
      </c>
      <c r="C11518" s="222" t="s">
        <v>421</v>
      </c>
      <c r="D11518" s="222" t="s">
        <v>162</v>
      </c>
      <c r="E11518" s="199" t="s">
        <v>171</v>
      </c>
      <c r="F11518" s="200"/>
      <c r="G11518" s="200"/>
      <c r="H11518" s="200"/>
      <c r="I11518" s="200">
        <v>45950</v>
      </c>
      <c r="J11518" s="143">
        <f t="shared" si="179"/>
        <v>45950</v>
      </c>
      <c r="K11518" s="202">
        <v>0.5</v>
      </c>
      <c r="L11518" s="285" t="s">
        <v>12433</v>
      </c>
      <c r="M11518" s="223"/>
      <c r="N11518" s="203"/>
      <c r="O11518" s="222" t="s">
        <v>326</v>
      </c>
    </row>
    <row r="11519" spans="1:15" ht="29.25" customHeight="1">
      <c r="A11519" s="221" t="s">
        <v>2861</v>
      </c>
      <c r="B11519" s="221" t="s">
        <v>934</v>
      </c>
      <c r="C11519" s="222" t="s">
        <v>421</v>
      </c>
      <c r="D11519" s="222" t="s">
        <v>162</v>
      </c>
      <c r="E11519" s="199" t="s">
        <v>163</v>
      </c>
      <c r="F11519" s="200" t="s">
        <v>5514</v>
      </c>
      <c r="G11519" s="200" t="s">
        <v>5515</v>
      </c>
      <c r="H11519" s="200" t="s">
        <v>418</v>
      </c>
      <c r="I11519" s="200">
        <v>45950</v>
      </c>
      <c r="J11519" s="143">
        <f t="shared" si="179"/>
        <v>45950</v>
      </c>
      <c r="K11519" s="202">
        <v>2</v>
      </c>
      <c r="L11519" s="285" t="s">
        <v>12026</v>
      </c>
      <c r="M11519" s="223"/>
      <c r="N11519" s="203">
        <v>1.1571428571428599</v>
      </c>
      <c r="O11519" s="222" t="s">
        <v>8059</v>
      </c>
    </row>
    <row r="11520" spans="1:15" ht="29.25" customHeight="1">
      <c r="A11520" s="221" t="s">
        <v>2861</v>
      </c>
      <c r="B11520" s="221" t="s">
        <v>934</v>
      </c>
      <c r="C11520" s="222" t="s">
        <v>421</v>
      </c>
      <c r="D11520" s="222" t="s">
        <v>162</v>
      </c>
      <c r="E11520" s="199" t="s">
        <v>171</v>
      </c>
      <c r="F11520" s="200"/>
      <c r="G11520" s="200"/>
      <c r="H11520" s="200"/>
      <c r="I11520" s="200">
        <v>45951</v>
      </c>
      <c r="J11520" s="143">
        <f t="shared" si="179"/>
        <v>45951</v>
      </c>
      <c r="K11520" s="202">
        <v>4</v>
      </c>
      <c r="L11520" s="285" t="s">
        <v>12434</v>
      </c>
      <c r="M11520" s="223"/>
      <c r="N11520" s="203"/>
      <c r="O11520" s="222" t="s">
        <v>326</v>
      </c>
    </row>
    <row r="11521" spans="1:15" ht="29.25" customHeight="1">
      <c r="A11521" s="221" t="s">
        <v>2861</v>
      </c>
      <c r="B11521" s="221" t="s">
        <v>934</v>
      </c>
      <c r="C11521" s="222" t="s">
        <v>421</v>
      </c>
      <c r="D11521" s="222" t="s">
        <v>162</v>
      </c>
      <c r="E11521" s="199" t="s">
        <v>163</v>
      </c>
      <c r="F11521" s="200" t="s">
        <v>12108</v>
      </c>
      <c r="G11521" s="200" t="s">
        <v>12109</v>
      </c>
      <c r="H11521" s="200"/>
      <c r="I11521" s="200">
        <v>45951</v>
      </c>
      <c r="J11521" s="143">
        <f t="shared" si="179"/>
        <v>45951</v>
      </c>
      <c r="K11521" s="202">
        <v>4</v>
      </c>
      <c r="L11521" s="285" t="s">
        <v>12211</v>
      </c>
      <c r="M11521" s="223"/>
      <c r="N11521" s="203"/>
      <c r="O11521" s="222" t="s">
        <v>326</v>
      </c>
    </row>
    <row r="11522" spans="1:15" ht="29.25" customHeight="1">
      <c r="A11522" s="221" t="s">
        <v>2861</v>
      </c>
      <c r="B11522" s="221" t="s">
        <v>934</v>
      </c>
      <c r="C11522" s="222" t="s">
        <v>421</v>
      </c>
      <c r="D11522" s="222" t="s">
        <v>162</v>
      </c>
      <c r="E11522" s="199" t="s">
        <v>163</v>
      </c>
      <c r="F11522" s="200" t="s">
        <v>12281</v>
      </c>
      <c r="G11522" s="200" t="s">
        <v>12282</v>
      </c>
      <c r="H11522" s="200" t="s">
        <v>418</v>
      </c>
      <c r="I11522" s="200">
        <v>45952</v>
      </c>
      <c r="J11522" s="143">
        <f t="shared" si="179"/>
        <v>45952</v>
      </c>
      <c r="K11522" s="202">
        <v>8</v>
      </c>
      <c r="L11522" s="285" t="s">
        <v>12026</v>
      </c>
      <c r="M11522" s="223"/>
      <c r="N11522" s="203">
        <v>40.299999999999997</v>
      </c>
      <c r="O11522" s="222" t="s">
        <v>959</v>
      </c>
    </row>
    <row r="11523" spans="1:15" ht="29.25" customHeight="1">
      <c r="A11523" s="221" t="s">
        <v>2861</v>
      </c>
      <c r="B11523" s="221" t="s">
        <v>934</v>
      </c>
      <c r="C11523" s="222" t="s">
        <v>421</v>
      </c>
      <c r="D11523" s="222" t="s">
        <v>162</v>
      </c>
      <c r="E11523" s="199" t="s">
        <v>178</v>
      </c>
      <c r="F11523" s="200"/>
      <c r="G11523" s="200"/>
      <c r="H11523" s="200"/>
      <c r="I11523" s="200">
        <v>45953</v>
      </c>
      <c r="J11523" s="143">
        <f t="shared" ref="J11523:J11586" si="180">I11523</f>
        <v>45953</v>
      </c>
      <c r="K11523" s="202">
        <v>1</v>
      </c>
      <c r="L11523" s="285" t="s">
        <v>12601</v>
      </c>
      <c r="M11523" s="223"/>
      <c r="N11523" s="203"/>
      <c r="O11523" s="222" t="s">
        <v>326</v>
      </c>
    </row>
    <row r="11524" spans="1:15" ht="29.25" customHeight="1">
      <c r="A11524" s="221" t="s">
        <v>2861</v>
      </c>
      <c r="B11524" s="221" t="s">
        <v>934</v>
      </c>
      <c r="C11524" s="222" t="s">
        <v>421</v>
      </c>
      <c r="D11524" s="222" t="s">
        <v>162</v>
      </c>
      <c r="E11524" s="199" t="s">
        <v>178</v>
      </c>
      <c r="F11524" s="200"/>
      <c r="G11524" s="200"/>
      <c r="H11524" s="200"/>
      <c r="I11524" s="200">
        <v>45953</v>
      </c>
      <c r="J11524" s="143">
        <f t="shared" si="180"/>
        <v>45953</v>
      </c>
      <c r="K11524" s="202">
        <v>1</v>
      </c>
      <c r="L11524" s="285" t="s">
        <v>218</v>
      </c>
      <c r="M11524" s="223"/>
      <c r="N11524" s="203"/>
      <c r="O11524" s="222" t="s">
        <v>326</v>
      </c>
    </row>
    <row r="11525" spans="1:15" ht="29.25" customHeight="1">
      <c r="A11525" s="221" t="s">
        <v>2861</v>
      </c>
      <c r="B11525" s="221" t="s">
        <v>934</v>
      </c>
      <c r="C11525" s="222" t="s">
        <v>421</v>
      </c>
      <c r="D11525" s="222" t="s">
        <v>162</v>
      </c>
      <c r="E11525" s="199" t="s">
        <v>166</v>
      </c>
      <c r="F11525" s="200"/>
      <c r="G11525" s="200"/>
      <c r="H11525" s="200"/>
      <c r="I11525" s="200">
        <v>45953</v>
      </c>
      <c r="J11525" s="143">
        <f t="shared" si="180"/>
        <v>45953</v>
      </c>
      <c r="K11525" s="202">
        <v>1.5</v>
      </c>
      <c r="L11525" s="285" t="s">
        <v>12602</v>
      </c>
      <c r="M11525" s="223"/>
      <c r="N11525" s="203"/>
      <c r="O11525" s="222" t="s">
        <v>326</v>
      </c>
    </row>
    <row r="11526" spans="1:15" ht="29.25" customHeight="1">
      <c r="A11526" s="221" t="s">
        <v>2861</v>
      </c>
      <c r="B11526" s="221" t="s">
        <v>934</v>
      </c>
      <c r="C11526" s="222" t="s">
        <v>421</v>
      </c>
      <c r="D11526" s="222" t="s">
        <v>162</v>
      </c>
      <c r="E11526" s="199" t="s">
        <v>163</v>
      </c>
      <c r="F11526" s="200" t="s">
        <v>12281</v>
      </c>
      <c r="G11526" s="200" t="s">
        <v>12282</v>
      </c>
      <c r="H11526" s="200" t="s">
        <v>418</v>
      </c>
      <c r="I11526" s="200">
        <v>45953</v>
      </c>
      <c r="J11526" s="143">
        <f t="shared" si="180"/>
        <v>45953</v>
      </c>
      <c r="K11526" s="202">
        <v>4.5</v>
      </c>
      <c r="L11526" s="285" t="s">
        <v>12026</v>
      </c>
      <c r="M11526" s="223"/>
      <c r="N11526" s="203">
        <v>40.299999999999997</v>
      </c>
      <c r="O11526" s="222" t="s">
        <v>959</v>
      </c>
    </row>
    <row r="11527" spans="1:15" ht="29.25" customHeight="1">
      <c r="A11527" s="221" t="s">
        <v>2861</v>
      </c>
      <c r="B11527" s="221" t="s">
        <v>934</v>
      </c>
      <c r="C11527" s="222" t="s">
        <v>421</v>
      </c>
      <c r="D11527" s="222" t="s">
        <v>162</v>
      </c>
      <c r="E11527" s="199" t="s">
        <v>165</v>
      </c>
      <c r="F11527" s="200"/>
      <c r="G11527" s="200"/>
      <c r="H11527" s="200"/>
      <c r="I11527" s="200">
        <v>45957</v>
      </c>
      <c r="J11527" s="143">
        <f t="shared" si="180"/>
        <v>45957</v>
      </c>
      <c r="K11527" s="202">
        <v>8</v>
      </c>
      <c r="L11527" s="285" t="s">
        <v>172</v>
      </c>
      <c r="M11527" s="223"/>
      <c r="N11527" s="203"/>
      <c r="O11527" s="222" t="s">
        <v>326</v>
      </c>
    </row>
    <row r="11528" spans="1:15" ht="29.25" customHeight="1">
      <c r="A11528" s="221" t="s">
        <v>2861</v>
      </c>
      <c r="B11528" s="221" t="s">
        <v>934</v>
      </c>
      <c r="C11528" s="222" t="s">
        <v>421</v>
      </c>
      <c r="D11528" s="222" t="s">
        <v>162</v>
      </c>
      <c r="E11528" s="199" t="s">
        <v>163</v>
      </c>
      <c r="F11528" s="200" t="s">
        <v>12108</v>
      </c>
      <c r="G11528" s="200" t="s">
        <v>12109</v>
      </c>
      <c r="H11528" s="200"/>
      <c r="I11528" s="200">
        <v>45958</v>
      </c>
      <c r="J11528" s="143">
        <f t="shared" si="180"/>
        <v>45958</v>
      </c>
      <c r="K11528" s="202">
        <v>4</v>
      </c>
      <c r="L11528" s="285" t="s">
        <v>12211</v>
      </c>
      <c r="M11528" s="223"/>
      <c r="N11528" s="203"/>
      <c r="O11528" s="222" t="s">
        <v>326</v>
      </c>
    </row>
    <row r="11529" spans="1:15" ht="29.25" customHeight="1">
      <c r="A11529" s="221" t="s">
        <v>2861</v>
      </c>
      <c r="B11529" s="221" t="s">
        <v>934</v>
      </c>
      <c r="C11529" s="222" t="s">
        <v>421</v>
      </c>
      <c r="D11529" s="222" t="s">
        <v>162</v>
      </c>
      <c r="E11529" s="199" t="s">
        <v>163</v>
      </c>
      <c r="F11529" s="200" t="s">
        <v>12281</v>
      </c>
      <c r="G11529" s="200" t="s">
        <v>12282</v>
      </c>
      <c r="H11529" s="200" t="s">
        <v>418</v>
      </c>
      <c r="I11529" s="200">
        <v>45958</v>
      </c>
      <c r="J11529" s="143">
        <f t="shared" si="180"/>
        <v>45958</v>
      </c>
      <c r="K11529" s="202">
        <v>2</v>
      </c>
      <c r="L11529" s="285" t="s">
        <v>12026</v>
      </c>
      <c r="M11529" s="223"/>
      <c r="N11529" s="203">
        <v>40.299999999999997</v>
      </c>
      <c r="O11529" s="222" t="s">
        <v>959</v>
      </c>
    </row>
    <row r="11530" spans="1:15" ht="29.25" customHeight="1">
      <c r="A11530" s="221" t="s">
        <v>2861</v>
      </c>
      <c r="B11530" s="221" t="s">
        <v>934</v>
      </c>
      <c r="C11530" s="222" t="s">
        <v>421</v>
      </c>
      <c r="D11530" s="222" t="s">
        <v>162</v>
      </c>
      <c r="E11530" s="199" t="s">
        <v>163</v>
      </c>
      <c r="F11530" s="200" t="s">
        <v>12281</v>
      </c>
      <c r="G11530" s="200" t="s">
        <v>12282</v>
      </c>
      <c r="H11530" s="200" t="s">
        <v>417</v>
      </c>
      <c r="I11530" s="200">
        <v>45958</v>
      </c>
      <c r="J11530" s="143">
        <f t="shared" si="180"/>
        <v>45958</v>
      </c>
      <c r="K11530" s="202">
        <v>2</v>
      </c>
      <c r="L11530" s="285" t="s">
        <v>12603</v>
      </c>
      <c r="M11530" s="223"/>
      <c r="N11530" s="203">
        <v>0.1</v>
      </c>
      <c r="O11530" s="222" t="s">
        <v>940</v>
      </c>
    </row>
    <row r="11531" spans="1:15" ht="29.25" customHeight="1">
      <c r="A11531" s="221" t="s">
        <v>2861</v>
      </c>
      <c r="B11531" s="221" t="s">
        <v>934</v>
      </c>
      <c r="C11531" s="222" t="s">
        <v>421</v>
      </c>
      <c r="D11531" s="222" t="s">
        <v>162</v>
      </c>
      <c r="E11531" s="199" t="s">
        <v>163</v>
      </c>
      <c r="F11531" s="200" t="s">
        <v>12108</v>
      </c>
      <c r="G11531" s="200" t="s">
        <v>12109</v>
      </c>
      <c r="H11531" s="200"/>
      <c r="I11531" s="200">
        <v>45959</v>
      </c>
      <c r="J11531" s="143">
        <f t="shared" si="180"/>
        <v>45959</v>
      </c>
      <c r="K11531" s="202">
        <v>4</v>
      </c>
      <c r="L11531" s="285" t="s">
        <v>12211</v>
      </c>
      <c r="M11531" s="223"/>
      <c r="N11531" s="203"/>
      <c r="O11531" s="222" t="s">
        <v>326</v>
      </c>
    </row>
    <row r="11532" spans="1:15" ht="29.25" customHeight="1">
      <c r="A11532" s="221" t="s">
        <v>2861</v>
      </c>
      <c r="B11532" s="221" t="s">
        <v>934</v>
      </c>
      <c r="C11532" s="222" t="s">
        <v>421</v>
      </c>
      <c r="D11532" s="222" t="s">
        <v>162</v>
      </c>
      <c r="E11532" s="199" t="s">
        <v>166</v>
      </c>
      <c r="F11532" s="200"/>
      <c r="G11532" s="200"/>
      <c r="H11532" s="200"/>
      <c r="I11532" s="200">
        <v>45959</v>
      </c>
      <c r="J11532" s="143">
        <f t="shared" si="180"/>
        <v>45959</v>
      </c>
      <c r="K11532" s="202">
        <v>3</v>
      </c>
      <c r="L11532" s="285" t="s">
        <v>12604</v>
      </c>
      <c r="M11532" s="223"/>
      <c r="N11532" s="203"/>
      <c r="O11532" s="222" t="s">
        <v>326</v>
      </c>
    </row>
    <row r="11533" spans="1:15" ht="29.25" customHeight="1">
      <c r="A11533" s="221" t="s">
        <v>2861</v>
      </c>
      <c r="B11533" s="221" t="s">
        <v>934</v>
      </c>
      <c r="C11533" s="222" t="s">
        <v>421</v>
      </c>
      <c r="D11533" s="222" t="s">
        <v>162</v>
      </c>
      <c r="E11533" s="199" t="s">
        <v>178</v>
      </c>
      <c r="F11533" s="200"/>
      <c r="G11533" s="200"/>
      <c r="H11533" s="200"/>
      <c r="I11533" s="200">
        <v>45959</v>
      </c>
      <c r="J11533" s="143">
        <f t="shared" si="180"/>
        <v>45959</v>
      </c>
      <c r="K11533" s="202">
        <v>1</v>
      </c>
      <c r="L11533" s="285" t="s">
        <v>12605</v>
      </c>
      <c r="M11533" s="223"/>
      <c r="N11533" s="203"/>
      <c r="O11533" s="222" t="s">
        <v>326</v>
      </c>
    </row>
    <row r="11534" spans="1:15" ht="29.25" customHeight="1">
      <c r="A11534" s="221" t="s">
        <v>2861</v>
      </c>
      <c r="B11534" s="221" t="s">
        <v>934</v>
      </c>
      <c r="C11534" s="222" t="s">
        <v>421</v>
      </c>
      <c r="D11534" s="222" t="s">
        <v>162</v>
      </c>
      <c r="E11534" s="199" t="s">
        <v>163</v>
      </c>
      <c r="F11534" s="200" t="s">
        <v>12108</v>
      </c>
      <c r="G11534" s="200" t="s">
        <v>12109</v>
      </c>
      <c r="H11534" s="200"/>
      <c r="I11534" s="200">
        <v>45960</v>
      </c>
      <c r="J11534" s="143">
        <f t="shared" si="180"/>
        <v>45960</v>
      </c>
      <c r="K11534" s="202">
        <v>4</v>
      </c>
      <c r="L11534" s="285" t="s">
        <v>12211</v>
      </c>
      <c r="M11534" s="223"/>
      <c r="N11534" s="203"/>
      <c r="O11534" s="222" t="s">
        <v>326</v>
      </c>
    </row>
    <row r="11535" spans="1:15" ht="29.25" customHeight="1">
      <c r="A11535" s="221" t="s">
        <v>2861</v>
      </c>
      <c r="B11535" s="221" t="s">
        <v>934</v>
      </c>
      <c r="C11535" s="222" t="s">
        <v>421</v>
      </c>
      <c r="D11535" s="222" t="s">
        <v>162</v>
      </c>
      <c r="E11535" s="199" t="s">
        <v>163</v>
      </c>
      <c r="F11535" s="200" t="s">
        <v>12281</v>
      </c>
      <c r="G11535" s="200" t="s">
        <v>12282</v>
      </c>
      <c r="H11535" s="200" t="s">
        <v>418</v>
      </c>
      <c r="I11535" s="200">
        <v>45960</v>
      </c>
      <c r="J11535" s="143">
        <f t="shared" si="180"/>
        <v>45960</v>
      </c>
      <c r="K11535" s="202">
        <v>3.5</v>
      </c>
      <c r="L11535" s="285" t="s">
        <v>12426</v>
      </c>
      <c r="M11535" s="223"/>
      <c r="N11535" s="203">
        <v>40.299999999999997</v>
      </c>
      <c r="O11535" s="222" t="s">
        <v>959</v>
      </c>
    </row>
    <row r="11536" spans="1:15" ht="29.25" customHeight="1">
      <c r="A11536" s="221" t="s">
        <v>2861</v>
      </c>
      <c r="B11536" s="221" t="s">
        <v>934</v>
      </c>
      <c r="C11536" s="222" t="s">
        <v>421</v>
      </c>
      <c r="D11536" s="222" t="s">
        <v>162</v>
      </c>
      <c r="E11536" s="199" t="s">
        <v>166</v>
      </c>
      <c r="F11536" s="200" t="s">
        <v>12281</v>
      </c>
      <c r="G11536" s="200" t="s">
        <v>12282</v>
      </c>
      <c r="H11536" s="200" t="s">
        <v>418</v>
      </c>
      <c r="I11536" s="200">
        <v>45960</v>
      </c>
      <c r="J11536" s="143">
        <f t="shared" si="180"/>
        <v>45960</v>
      </c>
      <c r="K11536" s="202">
        <v>4</v>
      </c>
      <c r="L11536" s="285" t="s">
        <v>12603</v>
      </c>
      <c r="M11536" s="223"/>
      <c r="N11536" s="203">
        <v>40.299999999999997</v>
      </c>
      <c r="O11536" s="222" t="s">
        <v>959</v>
      </c>
    </row>
    <row r="11537" spans="1:15" ht="29.25" customHeight="1">
      <c r="A11537" s="221" t="s">
        <v>2861</v>
      </c>
      <c r="B11537" s="221" t="s">
        <v>934</v>
      </c>
      <c r="C11537" s="222" t="s">
        <v>421</v>
      </c>
      <c r="D11537" s="222" t="s">
        <v>162</v>
      </c>
      <c r="E11537" s="199" t="s">
        <v>178</v>
      </c>
      <c r="F11537" s="200"/>
      <c r="G11537" s="200"/>
      <c r="H11537" s="200"/>
      <c r="I11537" s="200">
        <v>45961</v>
      </c>
      <c r="J11537" s="143">
        <f t="shared" si="180"/>
        <v>45961</v>
      </c>
      <c r="K11537" s="202">
        <v>0.5</v>
      </c>
      <c r="L11537" s="285" t="s">
        <v>12605</v>
      </c>
      <c r="M11537" s="223"/>
      <c r="N11537" s="203"/>
      <c r="O11537" s="222" t="s">
        <v>326</v>
      </c>
    </row>
    <row r="11538" spans="1:15" ht="29.25" customHeight="1">
      <c r="A11538" s="221" t="s">
        <v>2861</v>
      </c>
      <c r="B11538" s="221" t="s">
        <v>934</v>
      </c>
      <c r="C11538" s="222" t="s">
        <v>421</v>
      </c>
      <c r="D11538" s="222" t="s">
        <v>162</v>
      </c>
      <c r="E11538" s="199" t="s">
        <v>178</v>
      </c>
      <c r="F11538" s="200"/>
      <c r="G11538" s="200"/>
      <c r="H11538" s="200"/>
      <c r="I11538" s="200">
        <v>45961</v>
      </c>
      <c r="J11538" s="143">
        <f t="shared" si="180"/>
        <v>45961</v>
      </c>
      <c r="K11538" s="202">
        <v>1</v>
      </c>
      <c r="L11538" s="285" t="s">
        <v>10981</v>
      </c>
      <c r="M11538" s="223"/>
      <c r="N11538" s="203"/>
      <c r="O11538" s="222" t="s">
        <v>326</v>
      </c>
    </row>
    <row r="11539" spans="1:15" ht="29.25" customHeight="1">
      <c r="A11539" s="221" t="s">
        <v>2861</v>
      </c>
      <c r="B11539" s="221" t="s">
        <v>934</v>
      </c>
      <c r="C11539" s="222" t="s">
        <v>421</v>
      </c>
      <c r="D11539" s="222" t="s">
        <v>162</v>
      </c>
      <c r="E11539" s="199" t="s">
        <v>171</v>
      </c>
      <c r="F11539" s="200"/>
      <c r="G11539" s="200"/>
      <c r="H11539" s="200"/>
      <c r="I11539" s="200">
        <v>45961</v>
      </c>
      <c r="J11539" s="143">
        <f t="shared" si="180"/>
        <v>45961</v>
      </c>
      <c r="K11539" s="202">
        <v>2</v>
      </c>
      <c r="L11539" s="285" t="s">
        <v>12773</v>
      </c>
      <c r="M11539" s="223"/>
      <c r="N11539" s="203"/>
      <c r="O11539" s="222" t="s">
        <v>326</v>
      </c>
    </row>
    <row r="11540" spans="1:15" ht="29.25" customHeight="1">
      <c r="A11540" s="221" t="s">
        <v>2861</v>
      </c>
      <c r="B11540" s="221" t="s">
        <v>934</v>
      </c>
      <c r="C11540" s="222" t="s">
        <v>421</v>
      </c>
      <c r="D11540" s="222" t="s">
        <v>162</v>
      </c>
      <c r="E11540" s="199" t="s">
        <v>166</v>
      </c>
      <c r="F11540" s="200"/>
      <c r="G11540" s="200"/>
      <c r="H11540" s="200"/>
      <c r="I11540" s="200">
        <v>45961</v>
      </c>
      <c r="J11540" s="143">
        <f t="shared" si="180"/>
        <v>45961</v>
      </c>
      <c r="K11540" s="202">
        <v>1</v>
      </c>
      <c r="L11540" s="285" t="s">
        <v>12774</v>
      </c>
      <c r="M11540" s="223"/>
      <c r="N11540" s="203"/>
      <c r="O11540" s="222" t="s">
        <v>326</v>
      </c>
    </row>
    <row r="11541" spans="1:15" ht="29.25" customHeight="1">
      <c r="A11541" s="221" t="s">
        <v>2861</v>
      </c>
      <c r="B11541" s="221" t="s">
        <v>934</v>
      </c>
      <c r="C11541" s="222" t="s">
        <v>421</v>
      </c>
      <c r="D11541" s="222" t="s">
        <v>162</v>
      </c>
      <c r="E11541" s="199" t="s">
        <v>163</v>
      </c>
      <c r="F11541" s="200" t="s">
        <v>12279</v>
      </c>
      <c r="G11541" s="200" t="s">
        <v>12280</v>
      </c>
      <c r="H11541" s="200" t="s">
        <v>418</v>
      </c>
      <c r="I11541" s="200">
        <v>45964</v>
      </c>
      <c r="J11541" s="143">
        <f t="shared" si="180"/>
        <v>45964</v>
      </c>
      <c r="K11541" s="202">
        <v>4</v>
      </c>
      <c r="L11541" s="285" t="s">
        <v>12426</v>
      </c>
      <c r="M11541" s="223"/>
      <c r="N11541" s="203">
        <v>2.2666666666666702</v>
      </c>
      <c r="O11541" s="222" t="s">
        <v>939</v>
      </c>
    </row>
    <row r="11542" spans="1:15" ht="29.25" customHeight="1">
      <c r="A11542" s="221" t="s">
        <v>2861</v>
      </c>
      <c r="B11542" s="221" t="s">
        <v>934</v>
      </c>
      <c r="C11542" s="222" t="s">
        <v>421</v>
      </c>
      <c r="D11542" s="222" t="s">
        <v>162</v>
      </c>
      <c r="E11542" s="199" t="s">
        <v>163</v>
      </c>
      <c r="F11542" s="200" t="s">
        <v>12281</v>
      </c>
      <c r="G11542" s="200" t="s">
        <v>12282</v>
      </c>
      <c r="H11542" s="200" t="s">
        <v>418</v>
      </c>
      <c r="I11542" s="200">
        <v>45964</v>
      </c>
      <c r="J11542" s="143">
        <f t="shared" si="180"/>
        <v>45964</v>
      </c>
      <c r="K11542" s="202">
        <v>4</v>
      </c>
      <c r="L11542" s="285" t="s">
        <v>12426</v>
      </c>
      <c r="M11542" s="223"/>
      <c r="N11542" s="203">
        <v>40.299999999999997</v>
      </c>
      <c r="O11542" s="222" t="s">
        <v>959</v>
      </c>
    </row>
    <row r="11543" spans="1:15" ht="29.25" customHeight="1">
      <c r="A11543" s="221" t="s">
        <v>2861</v>
      </c>
      <c r="B11543" s="221" t="s">
        <v>934</v>
      </c>
      <c r="C11543" s="222" t="s">
        <v>421</v>
      </c>
      <c r="D11543" s="222" t="s">
        <v>162</v>
      </c>
      <c r="E11543" s="199" t="s">
        <v>163</v>
      </c>
      <c r="F11543" s="200" t="s">
        <v>12279</v>
      </c>
      <c r="G11543" s="200" t="s">
        <v>12280</v>
      </c>
      <c r="H11543" s="200" t="s">
        <v>418</v>
      </c>
      <c r="I11543" s="200">
        <v>45965</v>
      </c>
      <c r="J11543" s="143">
        <f t="shared" si="180"/>
        <v>45965</v>
      </c>
      <c r="K11543" s="202">
        <v>8</v>
      </c>
      <c r="L11543" s="285" t="s">
        <v>12426</v>
      </c>
      <c r="M11543" s="223"/>
      <c r="N11543" s="203">
        <v>2.2666666666666702</v>
      </c>
      <c r="O11543" s="222" t="s">
        <v>939</v>
      </c>
    </row>
    <row r="11544" spans="1:15" ht="29.25" customHeight="1">
      <c r="A11544" s="221" t="s">
        <v>2861</v>
      </c>
      <c r="B11544" s="221" t="s">
        <v>934</v>
      </c>
      <c r="C11544" s="222" t="s">
        <v>421</v>
      </c>
      <c r="D11544" s="222" t="s">
        <v>162</v>
      </c>
      <c r="E11544" s="199" t="s">
        <v>163</v>
      </c>
      <c r="F11544" s="200" t="s">
        <v>12279</v>
      </c>
      <c r="G11544" s="200" t="s">
        <v>12280</v>
      </c>
      <c r="H11544" s="200" t="s">
        <v>418</v>
      </c>
      <c r="I11544" s="200">
        <v>45966</v>
      </c>
      <c r="J11544" s="143">
        <f t="shared" si="180"/>
        <v>45966</v>
      </c>
      <c r="K11544" s="202">
        <v>8</v>
      </c>
      <c r="L11544" s="285" t="s">
        <v>12426</v>
      </c>
      <c r="M11544" s="223"/>
      <c r="N11544" s="203">
        <v>2.2666666666666702</v>
      </c>
      <c r="O11544" s="222" t="s">
        <v>939</v>
      </c>
    </row>
    <row r="11545" spans="1:15" ht="29.25" customHeight="1">
      <c r="A11545" s="221" t="s">
        <v>2861</v>
      </c>
      <c r="B11545" s="221" t="s">
        <v>934</v>
      </c>
      <c r="C11545" s="222" t="s">
        <v>421</v>
      </c>
      <c r="D11545" s="222" t="s">
        <v>162</v>
      </c>
      <c r="E11545" s="199" t="s">
        <v>178</v>
      </c>
      <c r="F11545" s="200"/>
      <c r="G11545" s="200"/>
      <c r="H11545" s="200"/>
      <c r="I11545" s="200">
        <v>45967</v>
      </c>
      <c r="J11545" s="143">
        <f t="shared" si="180"/>
        <v>45967</v>
      </c>
      <c r="K11545" s="202">
        <v>0.5</v>
      </c>
      <c r="L11545" s="285" t="s">
        <v>218</v>
      </c>
      <c r="M11545" s="223"/>
      <c r="N11545" s="203"/>
      <c r="O11545" s="222" t="s">
        <v>326</v>
      </c>
    </row>
    <row r="11546" spans="1:15" ht="29.25" customHeight="1">
      <c r="A11546" s="221" t="s">
        <v>2861</v>
      </c>
      <c r="B11546" s="221" t="s">
        <v>934</v>
      </c>
      <c r="C11546" s="222" t="s">
        <v>421</v>
      </c>
      <c r="D11546" s="222" t="s">
        <v>162</v>
      </c>
      <c r="E11546" s="199" t="s">
        <v>178</v>
      </c>
      <c r="F11546" s="200"/>
      <c r="G11546" s="200"/>
      <c r="H11546" s="200"/>
      <c r="I11546" s="200">
        <v>45967</v>
      </c>
      <c r="J11546" s="143">
        <f t="shared" si="180"/>
        <v>45967</v>
      </c>
      <c r="K11546" s="202">
        <v>1</v>
      </c>
      <c r="L11546" s="285" t="s">
        <v>12950</v>
      </c>
      <c r="M11546" s="223"/>
      <c r="N11546" s="203"/>
      <c r="O11546" s="222" t="s">
        <v>326</v>
      </c>
    </row>
    <row r="11547" spans="1:15" ht="29.25" customHeight="1">
      <c r="A11547" s="221" t="s">
        <v>2861</v>
      </c>
      <c r="B11547" s="221" t="s">
        <v>934</v>
      </c>
      <c r="C11547" s="222" t="s">
        <v>421</v>
      </c>
      <c r="D11547" s="222" t="s">
        <v>162</v>
      </c>
      <c r="E11547" s="199" t="s">
        <v>163</v>
      </c>
      <c r="F11547" s="200" t="s">
        <v>12279</v>
      </c>
      <c r="G11547" s="200" t="s">
        <v>12280</v>
      </c>
      <c r="H11547" s="200" t="s">
        <v>418</v>
      </c>
      <c r="I11547" s="200">
        <v>45967</v>
      </c>
      <c r="J11547" s="143">
        <f t="shared" si="180"/>
        <v>45967</v>
      </c>
      <c r="K11547" s="202">
        <v>6.5</v>
      </c>
      <c r="L11547" s="285" t="s">
        <v>12426</v>
      </c>
      <c r="M11547" s="223"/>
      <c r="N11547" s="203">
        <v>2.2666666666666702</v>
      </c>
      <c r="O11547" s="222" t="s">
        <v>939</v>
      </c>
    </row>
    <row r="11548" spans="1:15" ht="29.25" customHeight="1">
      <c r="A11548" s="221" t="s">
        <v>2861</v>
      </c>
      <c r="B11548" s="221" t="s">
        <v>934</v>
      </c>
      <c r="C11548" s="222" t="s">
        <v>421</v>
      </c>
      <c r="D11548" s="222" t="s">
        <v>162</v>
      </c>
      <c r="E11548" s="199" t="s">
        <v>163</v>
      </c>
      <c r="F11548" s="200" t="s">
        <v>12279</v>
      </c>
      <c r="G11548" s="200" t="s">
        <v>12280</v>
      </c>
      <c r="H11548" s="200" t="s">
        <v>418</v>
      </c>
      <c r="I11548" s="200">
        <v>45968</v>
      </c>
      <c r="J11548" s="143">
        <f t="shared" si="180"/>
        <v>45968</v>
      </c>
      <c r="K11548" s="202">
        <v>8</v>
      </c>
      <c r="L11548" s="285" t="s">
        <v>12426</v>
      </c>
      <c r="M11548" s="223"/>
      <c r="N11548" s="203">
        <v>2.2666666666666702</v>
      </c>
      <c r="O11548" s="222" t="s">
        <v>939</v>
      </c>
    </row>
    <row r="11549" spans="1:15" ht="29.25" customHeight="1">
      <c r="A11549" s="221" t="s">
        <v>2861</v>
      </c>
      <c r="B11549" s="221" t="s">
        <v>934</v>
      </c>
      <c r="C11549" s="222" t="s">
        <v>421</v>
      </c>
      <c r="D11549" s="222" t="s">
        <v>162</v>
      </c>
      <c r="E11549" s="199" t="s">
        <v>163</v>
      </c>
      <c r="F11549" s="200" t="s">
        <v>12279</v>
      </c>
      <c r="G11549" s="200" t="s">
        <v>12280</v>
      </c>
      <c r="H11549" s="200" t="s">
        <v>418</v>
      </c>
      <c r="I11549" s="200">
        <v>45971</v>
      </c>
      <c r="J11549" s="143">
        <f t="shared" si="180"/>
        <v>45971</v>
      </c>
      <c r="K11549" s="202">
        <v>8</v>
      </c>
      <c r="L11549" s="285" t="s">
        <v>12951</v>
      </c>
      <c r="M11549" s="223"/>
      <c r="N11549" s="203">
        <v>2.2666666666666702</v>
      </c>
      <c r="O11549" s="222" t="s">
        <v>939</v>
      </c>
    </row>
    <row r="11550" spans="1:15" ht="29.25" customHeight="1">
      <c r="A11550" s="221" t="s">
        <v>2861</v>
      </c>
      <c r="B11550" s="221" t="s">
        <v>934</v>
      </c>
      <c r="C11550" s="222" t="s">
        <v>421</v>
      </c>
      <c r="D11550" s="222" t="s">
        <v>162</v>
      </c>
      <c r="E11550" s="199" t="s">
        <v>166</v>
      </c>
      <c r="F11550" s="200"/>
      <c r="G11550" s="200"/>
      <c r="H11550" s="200"/>
      <c r="I11550" s="200">
        <v>45972</v>
      </c>
      <c r="J11550" s="143">
        <f t="shared" si="180"/>
        <v>45972</v>
      </c>
      <c r="K11550" s="202">
        <v>2.5</v>
      </c>
      <c r="L11550" s="285" t="s">
        <v>12952</v>
      </c>
      <c r="M11550" s="223"/>
      <c r="N11550" s="203"/>
      <c r="O11550" s="222" t="s">
        <v>326</v>
      </c>
    </row>
    <row r="11551" spans="1:15" ht="29.25" customHeight="1">
      <c r="A11551" s="221" t="s">
        <v>2861</v>
      </c>
      <c r="B11551" s="221" t="s">
        <v>934</v>
      </c>
      <c r="C11551" s="222" t="s">
        <v>421</v>
      </c>
      <c r="D11551" s="222" t="s">
        <v>162</v>
      </c>
      <c r="E11551" s="199" t="s">
        <v>163</v>
      </c>
      <c r="F11551" s="200" t="s">
        <v>12279</v>
      </c>
      <c r="G11551" s="200" t="s">
        <v>12280</v>
      </c>
      <c r="H11551" s="200" t="s">
        <v>418</v>
      </c>
      <c r="I11551" s="200">
        <v>45972</v>
      </c>
      <c r="J11551" s="143">
        <f t="shared" si="180"/>
        <v>45972</v>
      </c>
      <c r="K11551" s="202">
        <v>5.5</v>
      </c>
      <c r="L11551" s="285" t="s">
        <v>12953</v>
      </c>
      <c r="M11551" s="223"/>
      <c r="N11551" s="203">
        <v>2.2666666666666702</v>
      </c>
      <c r="O11551" s="222" t="s">
        <v>939</v>
      </c>
    </row>
    <row r="11552" spans="1:15" ht="29.25" customHeight="1">
      <c r="A11552" s="221" t="s">
        <v>2861</v>
      </c>
      <c r="B11552" s="221" t="s">
        <v>934</v>
      </c>
      <c r="C11552" s="222" t="s">
        <v>421</v>
      </c>
      <c r="D11552" s="222" t="s">
        <v>162</v>
      </c>
      <c r="E11552" s="199" t="s">
        <v>166</v>
      </c>
      <c r="F11552" s="200"/>
      <c r="G11552" s="200"/>
      <c r="H11552" s="200"/>
      <c r="I11552" s="200">
        <v>45973</v>
      </c>
      <c r="J11552" s="143">
        <f t="shared" si="180"/>
        <v>45973</v>
      </c>
      <c r="K11552" s="202">
        <v>0.5</v>
      </c>
      <c r="L11552" s="285" t="s">
        <v>12955</v>
      </c>
      <c r="M11552" s="223"/>
      <c r="N11552" s="203"/>
      <c r="O11552" s="222" t="s">
        <v>326</v>
      </c>
    </row>
    <row r="11553" spans="1:15" ht="29.25" customHeight="1">
      <c r="A11553" s="221" t="s">
        <v>2861</v>
      </c>
      <c r="B11553" s="221" t="s">
        <v>934</v>
      </c>
      <c r="C11553" s="222" t="s">
        <v>421</v>
      </c>
      <c r="D11553" s="222" t="s">
        <v>162</v>
      </c>
      <c r="E11553" s="199" t="s">
        <v>163</v>
      </c>
      <c r="F11553" s="200" t="s">
        <v>12279</v>
      </c>
      <c r="G11553" s="200" t="s">
        <v>12280</v>
      </c>
      <c r="H11553" s="200" t="s">
        <v>2731</v>
      </c>
      <c r="I11553" s="200">
        <v>45973</v>
      </c>
      <c r="J11553" s="143">
        <f t="shared" si="180"/>
        <v>45973</v>
      </c>
      <c r="K11553" s="202">
        <v>7.5</v>
      </c>
      <c r="L11553" s="285" t="s">
        <v>12954</v>
      </c>
      <c r="M11553" s="223"/>
      <c r="N11553" s="203">
        <v>1.5166666666666699</v>
      </c>
      <c r="O11553" s="222" t="s">
        <v>939</v>
      </c>
    </row>
    <row r="11554" spans="1:15" ht="29.25" customHeight="1">
      <c r="A11554" s="221" t="s">
        <v>2861</v>
      </c>
      <c r="B11554" s="221" t="s">
        <v>934</v>
      </c>
      <c r="C11554" s="222" t="s">
        <v>421</v>
      </c>
      <c r="D11554" s="222" t="s">
        <v>162</v>
      </c>
      <c r="E11554" s="199" t="s">
        <v>171</v>
      </c>
      <c r="F11554" s="200"/>
      <c r="G11554" s="200"/>
      <c r="H11554" s="200"/>
      <c r="I11554" s="200">
        <v>45974</v>
      </c>
      <c r="J11554" s="143">
        <f t="shared" si="180"/>
        <v>45974</v>
      </c>
      <c r="K11554" s="202">
        <v>1</v>
      </c>
      <c r="L11554" s="285" t="s">
        <v>13128</v>
      </c>
      <c r="M11554" s="223"/>
      <c r="N11554" s="203"/>
      <c r="O11554" s="222" t="s">
        <v>326</v>
      </c>
    </row>
    <row r="11555" spans="1:15" ht="29.25" customHeight="1">
      <c r="A11555" s="221" t="s">
        <v>2861</v>
      </c>
      <c r="B11555" s="221" t="s">
        <v>934</v>
      </c>
      <c r="C11555" s="222" t="s">
        <v>421</v>
      </c>
      <c r="D11555" s="222" t="s">
        <v>162</v>
      </c>
      <c r="E11555" s="199" t="s">
        <v>166</v>
      </c>
      <c r="F11555" s="200"/>
      <c r="G11555" s="200"/>
      <c r="H11555" s="200"/>
      <c r="I11555" s="200">
        <v>45974</v>
      </c>
      <c r="J11555" s="143">
        <f t="shared" si="180"/>
        <v>45974</v>
      </c>
      <c r="K11555" s="202">
        <v>0.5</v>
      </c>
      <c r="L11555" s="285" t="s">
        <v>13129</v>
      </c>
      <c r="M11555" s="223"/>
      <c r="N11555" s="203"/>
      <c r="O11555" s="222" t="s">
        <v>326</v>
      </c>
    </row>
    <row r="11556" spans="1:15" ht="29.25" customHeight="1">
      <c r="A11556" s="221" t="s">
        <v>2861</v>
      </c>
      <c r="B11556" s="221" t="s">
        <v>934</v>
      </c>
      <c r="C11556" s="222" t="s">
        <v>421</v>
      </c>
      <c r="D11556" s="222" t="s">
        <v>162</v>
      </c>
      <c r="E11556" s="199" t="s">
        <v>163</v>
      </c>
      <c r="F11556" s="200" t="s">
        <v>12279</v>
      </c>
      <c r="G11556" s="200" t="s">
        <v>12280</v>
      </c>
      <c r="H11556" s="200" t="s">
        <v>2731</v>
      </c>
      <c r="I11556" s="200">
        <v>45974</v>
      </c>
      <c r="J11556" s="143">
        <f t="shared" si="180"/>
        <v>45974</v>
      </c>
      <c r="K11556" s="202">
        <v>6.5</v>
      </c>
      <c r="L11556" s="285" t="s">
        <v>12954</v>
      </c>
      <c r="M11556" s="223"/>
      <c r="N11556" s="203">
        <v>1.5166666666666699</v>
      </c>
      <c r="O11556" s="222" t="s">
        <v>939</v>
      </c>
    </row>
    <row r="11557" spans="1:15" ht="29.25" customHeight="1">
      <c r="A11557" s="221" t="s">
        <v>2861</v>
      </c>
      <c r="B11557" s="221" t="s">
        <v>934</v>
      </c>
      <c r="C11557" s="222" t="s">
        <v>421</v>
      </c>
      <c r="D11557" s="222" t="s">
        <v>162</v>
      </c>
      <c r="E11557" s="199" t="s">
        <v>178</v>
      </c>
      <c r="F11557" s="200"/>
      <c r="G11557" s="200"/>
      <c r="H11557" s="200"/>
      <c r="I11557" s="200">
        <v>45975</v>
      </c>
      <c r="J11557" s="143">
        <f t="shared" si="180"/>
        <v>45975</v>
      </c>
      <c r="K11557" s="202">
        <v>1</v>
      </c>
      <c r="L11557" s="285" t="s">
        <v>13130</v>
      </c>
      <c r="M11557" s="223"/>
      <c r="N11557" s="203"/>
      <c r="O11557" s="222" t="s">
        <v>326</v>
      </c>
    </row>
    <row r="11558" spans="1:15" ht="29.25" customHeight="1">
      <c r="A11558" s="221" t="s">
        <v>2861</v>
      </c>
      <c r="B11558" s="221" t="s">
        <v>934</v>
      </c>
      <c r="C11558" s="222" t="s">
        <v>421</v>
      </c>
      <c r="D11558" s="222" t="s">
        <v>162</v>
      </c>
      <c r="E11558" s="199" t="s">
        <v>163</v>
      </c>
      <c r="F11558" s="200" t="s">
        <v>12279</v>
      </c>
      <c r="G11558" s="200" t="s">
        <v>12280</v>
      </c>
      <c r="H11558" s="200" t="s">
        <v>2731</v>
      </c>
      <c r="I11558" s="200">
        <v>45975</v>
      </c>
      <c r="J11558" s="143">
        <f t="shared" si="180"/>
        <v>45975</v>
      </c>
      <c r="K11558" s="202">
        <v>7</v>
      </c>
      <c r="L11558" s="285" t="s">
        <v>13131</v>
      </c>
      <c r="M11558" s="223"/>
      <c r="N11558" s="203">
        <v>1.5166666666666699</v>
      </c>
      <c r="O11558" s="222" t="s">
        <v>939</v>
      </c>
    </row>
    <row r="11559" spans="1:15" ht="29.25" customHeight="1">
      <c r="A11559" s="221" t="s">
        <v>2861</v>
      </c>
      <c r="B11559" s="221" t="s">
        <v>934</v>
      </c>
      <c r="C11559" s="222" t="s">
        <v>421</v>
      </c>
      <c r="D11559" s="222" t="s">
        <v>162</v>
      </c>
      <c r="E11559" s="199" t="s">
        <v>163</v>
      </c>
      <c r="F11559" s="200" t="s">
        <v>12279</v>
      </c>
      <c r="G11559" s="200" t="s">
        <v>12280</v>
      </c>
      <c r="H11559" s="200" t="s">
        <v>2731</v>
      </c>
      <c r="I11559" s="200">
        <v>45978</v>
      </c>
      <c r="J11559" s="143">
        <f t="shared" si="180"/>
        <v>45978</v>
      </c>
      <c r="K11559" s="202">
        <v>8</v>
      </c>
      <c r="L11559" s="285" t="s">
        <v>13132</v>
      </c>
      <c r="M11559" s="223"/>
      <c r="N11559" s="203">
        <v>1.5166666666666699</v>
      </c>
      <c r="O11559" s="222" t="s">
        <v>939</v>
      </c>
    </row>
    <row r="11560" spans="1:15" ht="29.25" customHeight="1">
      <c r="A11560" s="221" t="s">
        <v>2861</v>
      </c>
      <c r="B11560" s="221" t="s">
        <v>934</v>
      </c>
      <c r="C11560" s="222" t="s">
        <v>421</v>
      </c>
      <c r="D11560" s="222" t="s">
        <v>162</v>
      </c>
      <c r="E11560" s="199" t="s">
        <v>171</v>
      </c>
      <c r="F11560" s="200"/>
      <c r="G11560" s="200"/>
      <c r="H11560" s="200"/>
      <c r="I11560" s="200">
        <v>45979</v>
      </c>
      <c r="J11560" s="143">
        <f t="shared" si="180"/>
        <v>45979</v>
      </c>
      <c r="K11560" s="202">
        <v>2</v>
      </c>
      <c r="L11560" s="285" t="s">
        <v>13133</v>
      </c>
      <c r="M11560" s="223"/>
      <c r="N11560" s="203"/>
      <c r="O11560" s="222" t="s">
        <v>326</v>
      </c>
    </row>
    <row r="11561" spans="1:15" ht="29.25" customHeight="1">
      <c r="A11561" s="221" t="s">
        <v>2861</v>
      </c>
      <c r="B11561" s="221" t="s">
        <v>934</v>
      </c>
      <c r="C11561" s="222" t="s">
        <v>421</v>
      </c>
      <c r="D11561" s="222" t="s">
        <v>162</v>
      </c>
      <c r="E11561" s="199" t="s">
        <v>163</v>
      </c>
      <c r="F11561" s="200" t="s">
        <v>12279</v>
      </c>
      <c r="G11561" s="200" t="s">
        <v>12280</v>
      </c>
      <c r="H11561" s="200" t="s">
        <v>2731</v>
      </c>
      <c r="I11561" s="200">
        <v>45979</v>
      </c>
      <c r="J11561" s="143">
        <f t="shared" si="180"/>
        <v>45979</v>
      </c>
      <c r="K11561" s="202">
        <v>6</v>
      </c>
      <c r="L11561" s="285" t="s">
        <v>13132</v>
      </c>
      <c r="M11561" s="223"/>
      <c r="N11561" s="203">
        <v>1.5166666666666699</v>
      </c>
      <c r="O11561" s="222" t="s">
        <v>939</v>
      </c>
    </row>
    <row r="11562" spans="1:15" ht="29.25" customHeight="1">
      <c r="A11562" s="221" t="s">
        <v>2861</v>
      </c>
      <c r="B11562" s="221" t="s">
        <v>934</v>
      </c>
      <c r="C11562" s="222" t="s">
        <v>421</v>
      </c>
      <c r="D11562" s="222" t="s">
        <v>162</v>
      </c>
      <c r="E11562" s="199" t="s">
        <v>171</v>
      </c>
      <c r="F11562" s="200"/>
      <c r="G11562" s="200"/>
      <c r="H11562" s="200"/>
      <c r="I11562" s="200">
        <v>45980</v>
      </c>
      <c r="J11562" s="143">
        <f t="shared" si="180"/>
        <v>45980</v>
      </c>
      <c r="K11562" s="202">
        <v>2</v>
      </c>
      <c r="L11562" s="285" t="s">
        <v>13134</v>
      </c>
      <c r="M11562" s="223"/>
      <c r="N11562" s="203"/>
      <c r="O11562" s="222" t="s">
        <v>326</v>
      </c>
    </row>
    <row r="11563" spans="1:15" ht="29.25" customHeight="1">
      <c r="A11563" s="221" t="s">
        <v>2861</v>
      </c>
      <c r="B11563" s="221" t="s">
        <v>934</v>
      </c>
      <c r="C11563" s="222" t="s">
        <v>421</v>
      </c>
      <c r="D11563" s="222" t="s">
        <v>162</v>
      </c>
      <c r="E11563" s="199" t="s">
        <v>171</v>
      </c>
      <c r="F11563" s="200"/>
      <c r="G11563" s="200"/>
      <c r="H11563" s="200"/>
      <c r="I11563" s="200">
        <v>45980</v>
      </c>
      <c r="J11563" s="143">
        <f t="shared" si="180"/>
        <v>45980</v>
      </c>
      <c r="K11563" s="202">
        <v>0.5</v>
      </c>
      <c r="L11563" s="285" t="s">
        <v>13135</v>
      </c>
      <c r="M11563" s="223"/>
      <c r="N11563" s="203"/>
      <c r="O11563" s="222" t="s">
        <v>326</v>
      </c>
    </row>
    <row r="11564" spans="1:15" ht="29.25" customHeight="1">
      <c r="A11564" s="221" t="s">
        <v>2861</v>
      </c>
      <c r="B11564" s="221" t="s">
        <v>934</v>
      </c>
      <c r="C11564" s="222" t="s">
        <v>421</v>
      </c>
      <c r="D11564" s="222" t="s">
        <v>162</v>
      </c>
      <c r="E11564" s="199" t="s">
        <v>163</v>
      </c>
      <c r="F11564" s="200" t="s">
        <v>12279</v>
      </c>
      <c r="G11564" s="200" t="s">
        <v>12280</v>
      </c>
      <c r="H11564" s="200" t="s">
        <v>2731</v>
      </c>
      <c r="I11564" s="200">
        <v>45980</v>
      </c>
      <c r="J11564" s="143">
        <f t="shared" si="180"/>
        <v>45980</v>
      </c>
      <c r="K11564" s="202">
        <v>5.5</v>
      </c>
      <c r="L11564" s="285" t="s">
        <v>13132</v>
      </c>
      <c r="M11564" s="223"/>
      <c r="N11564" s="203">
        <v>1.5166666666666699</v>
      </c>
      <c r="O11564" s="222" t="s">
        <v>939</v>
      </c>
    </row>
    <row r="11565" spans="1:15" ht="29.25" customHeight="1">
      <c r="A11565" s="221" t="s">
        <v>2861</v>
      </c>
      <c r="B11565" s="221" t="s">
        <v>934</v>
      </c>
      <c r="C11565" s="222" t="s">
        <v>421</v>
      </c>
      <c r="D11565" s="222" t="s">
        <v>162</v>
      </c>
      <c r="E11565" s="199" t="s">
        <v>163</v>
      </c>
      <c r="F11565" s="200" t="s">
        <v>12279</v>
      </c>
      <c r="G11565" s="200" t="s">
        <v>12280</v>
      </c>
      <c r="H11565" s="200" t="s">
        <v>418</v>
      </c>
      <c r="I11565" s="200">
        <v>45981</v>
      </c>
      <c r="J11565" s="143">
        <f t="shared" si="180"/>
        <v>45981</v>
      </c>
      <c r="K11565" s="202">
        <v>4</v>
      </c>
      <c r="L11565" s="285" t="s">
        <v>13319</v>
      </c>
      <c r="M11565" s="223"/>
      <c r="N11565" s="203">
        <v>2.2666666666666702</v>
      </c>
      <c r="O11565" s="222" t="s">
        <v>939</v>
      </c>
    </row>
    <row r="11566" spans="1:15" ht="29.25" customHeight="1">
      <c r="A11566" s="221" t="s">
        <v>2861</v>
      </c>
      <c r="B11566" s="221" t="s">
        <v>934</v>
      </c>
      <c r="C11566" s="222" t="s">
        <v>421</v>
      </c>
      <c r="D11566" s="222" t="s">
        <v>162</v>
      </c>
      <c r="E11566" s="199" t="s">
        <v>163</v>
      </c>
      <c r="F11566" s="200" t="s">
        <v>12281</v>
      </c>
      <c r="G11566" s="200" t="s">
        <v>12282</v>
      </c>
      <c r="H11566" s="200" t="s">
        <v>418</v>
      </c>
      <c r="I11566" s="200">
        <v>45981</v>
      </c>
      <c r="J11566" s="143">
        <f t="shared" si="180"/>
        <v>45981</v>
      </c>
      <c r="K11566" s="202">
        <v>4</v>
      </c>
      <c r="L11566" s="285" t="s">
        <v>455</v>
      </c>
      <c r="M11566" s="223"/>
      <c r="N11566" s="203">
        <v>40.299999999999997</v>
      </c>
      <c r="O11566" s="222" t="s">
        <v>959</v>
      </c>
    </row>
    <row r="11567" spans="1:15" ht="29.25" customHeight="1">
      <c r="A11567" s="221" t="s">
        <v>2861</v>
      </c>
      <c r="B11567" s="221" t="s">
        <v>934</v>
      </c>
      <c r="C11567" s="222" t="s">
        <v>421</v>
      </c>
      <c r="D11567" s="222" t="s">
        <v>162</v>
      </c>
      <c r="E11567" s="199" t="s">
        <v>171</v>
      </c>
      <c r="F11567" s="200"/>
      <c r="G11567" s="200"/>
      <c r="H11567" s="200"/>
      <c r="I11567" s="200">
        <v>45982</v>
      </c>
      <c r="J11567" s="143">
        <f t="shared" si="180"/>
        <v>45982</v>
      </c>
      <c r="K11567" s="202">
        <v>2</v>
      </c>
      <c r="L11567" s="285" t="s">
        <v>13320</v>
      </c>
      <c r="M11567" s="223"/>
      <c r="N11567" s="203"/>
      <c r="O11567" s="222" t="s">
        <v>326</v>
      </c>
    </row>
    <row r="11568" spans="1:15" ht="29.25" customHeight="1">
      <c r="A11568" s="221" t="s">
        <v>2861</v>
      </c>
      <c r="B11568" s="221" t="s">
        <v>934</v>
      </c>
      <c r="C11568" s="222" t="s">
        <v>421</v>
      </c>
      <c r="D11568" s="222" t="s">
        <v>162</v>
      </c>
      <c r="E11568" s="199" t="s">
        <v>163</v>
      </c>
      <c r="F11568" s="200" t="s">
        <v>12281</v>
      </c>
      <c r="G11568" s="200" t="s">
        <v>12282</v>
      </c>
      <c r="H11568" s="200" t="s">
        <v>418</v>
      </c>
      <c r="I11568" s="200">
        <v>45982</v>
      </c>
      <c r="J11568" s="143">
        <f t="shared" si="180"/>
        <v>45982</v>
      </c>
      <c r="K11568" s="202">
        <v>6</v>
      </c>
      <c r="L11568" s="285" t="s">
        <v>455</v>
      </c>
      <c r="M11568" s="223"/>
      <c r="N11568" s="203">
        <v>40.299999999999997</v>
      </c>
      <c r="O11568" s="222" t="s">
        <v>959</v>
      </c>
    </row>
    <row r="11569" spans="1:15" ht="29.25" customHeight="1">
      <c r="A11569" s="221" t="s">
        <v>2861</v>
      </c>
      <c r="B11569" s="221" t="s">
        <v>934</v>
      </c>
      <c r="C11569" s="222" t="s">
        <v>421</v>
      </c>
      <c r="D11569" s="222" t="s">
        <v>162</v>
      </c>
      <c r="E11569" s="199" t="s">
        <v>163</v>
      </c>
      <c r="F11569" s="200" t="s">
        <v>12281</v>
      </c>
      <c r="G11569" s="200" t="s">
        <v>12282</v>
      </c>
      <c r="H11569" s="200" t="s">
        <v>418</v>
      </c>
      <c r="I11569" s="200">
        <v>45985</v>
      </c>
      <c r="J11569" s="143">
        <f t="shared" si="180"/>
        <v>45985</v>
      </c>
      <c r="K11569" s="202">
        <v>8</v>
      </c>
      <c r="L11569" s="285" t="s">
        <v>455</v>
      </c>
      <c r="M11569" s="223"/>
      <c r="N11569" s="203">
        <v>40.299999999999997</v>
      </c>
      <c r="O11569" s="222" t="s">
        <v>959</v>
      </c>
    </row>
    <row r="11570" spans="1:15" ht="29.25" customHeight="1">
      <c r="A11570" s="221" t="s">
        <v>2861</v>
      </c>
      <c r="B11570" s="221" t="s">
        <v>934</v>
      </c>
      <c r="C11570" s="222" t="s">
        <v>421</v>
      </c>
      <c r="D11570" s="222" t="s">
        <v>162</v>
      </c>
      <c r="E11570" s="199" t="s">
        <v>163</v>
      </c>
      <c r="F11570" s="200" t="s">
        <v>12281</v>
      </c>
      <c r="G11570" s="200" t="s">
        <v>12282</v>
      </c>
      <c r="H11570" s="200" t="s">
        <v>418</v>
      </c>
      <c r="I11570" s="200">
        <v>45986</v>
      </c>
      <c r="J11570" s="143">
        <f t="shared" si="180"/>
        <v>45986</v>
      </c>
      <c r="K11570" s="202">
        <v>8</v>
      </c>
      <c r="L11570" s="285" t="s">
        <v>455</v>
      </c>
      <c r="M11570" s="223"/>
      <c r="N11570" s="203">
        <v>40.299999999999997</v>
      </c>
      <c r="O11570" s="222" t="s">
        <v>959</v>
      </c>
    </row>
    <row r="11571" spans="1:15" ht="29.25" customHeight="1">
      <c r="A11571" s="221" t="s">
        <v>2861</v>
      </c>
      <c r="B11571" s="221" t="s">
        <v>934</v>
      </c>
      <c r="C11571" s="222" t="s">
        <v>421</v>
      </c>
      <c r="D11571" s="222" t="s">
        <v>162</v>
      </c>
      <c r="E11571" s="199" t="s">
        <v>171</v>
      </c>
      <c r="F11571" s="200"/>
      <c r="G11571" s="200"/>
      <c r="H11571" s="200"/>
      <c r="I11571" s="200">
        <v>45987</v>
      </c>
      <c r="J11571" s="143">
        <f t="shared" si="180"/>
        <v>45987</v>
      </c>
      <c r="K11571" s="202">
        <v>3</v>
      </c>
      <c r="L11571" s="285" t="s">
        <v>13321</v>
      </c>
      <c r="M11571" s="223"/>
      <c r="N11571" s="203"/>
      <c r="O11571" s="222" t="s">
        <v>326</v>
      </c>
    </row>
    <row r="11572" spans="1:15" ht="29.25" customHeight="1">
      <c r="A11572" s="221" t="s">
        <v>2861</v>
      </c>
      <c r="B11572" s="221" t="s">
        <v>934</v>
      </c>
      <c r="C11572" s="222" t="s">
        <v>421</v>
      </c>
      <c r="D11572" s="222" t="s">
        <v>162</v>
      </c>
      <c r="E11572" s="199" t="s">
        <v>171</v>
      </c>
      <c r="F11572" s="200"/>
      <c r="G11572" s="200"/>
      <c r="H11572" s="200"/>
      <c r="I11572" s="200">
        <v>45987</v>
      </c>
      <c r="J11572" s="143">
        <f t="shared" si="180"/>
        <v>45987</v>
      </c>
      <c r="K11572" s="202">
        <v>2</v>
      </c>
      <c r="L11572" s="285" t="s">
        <v>13322</v>
      </c>
      <c r="M11572" s="223"/>
      <c r="N11572" s="203"/>
      <c r="O11572" s="222" t="s">
        <v>326</v>
      </c>
    </row>
    <row r="11573" spans="1:15" ht="29.25" customHeight="1">
      <c r="A11573" s="221" t="s">
        <v>2861</v>
      </c>
      <c r="B11573" s="221" t="s">
        <v>934</v>
      </c>
      <c r="C11573" s="222" t="s">
        <v>421</v>
      </c>
      <c r="D11573" s="222" t="s">
        <v>162</v>
      </c>
      <c r="E11573" s="199" t="s">
        <v>166</v>
      </c>
      <c r="F11573" s="200"/>
      <c r="G11573" s="200"/>
      <c r="H11573" s="200"/>
      <c r="I11573" s="200">
        <v>45987</v>
      </c>
      <c r="J11573" s="143">
        <f t="shared" si="180"/>
        <v>45987</v>
      </c>
      <c r="K11573" s="202">
        <v>1</v>
      </c>
      <c r="L11573" s="285" t="s">
        <v>13323</v>
      </c>
      <c r="M11573" s="223"/>
      <c r="N11573" s="203"/>
      <c r="O11573" s="222" t="s">
        <v>326</v>
      </c>
    </row>
    <row r="11574" spans="1:15" ht="29.25" customHeight="1">
      <c r="A11574" s="221" t="s">
        <v>2861</v>
      </c>
      <c r="B11574" s="221" t="s">
        <v>934</v>
      </c>
      <c r="C11574" s="222" t="s">
        <v>421</v>
      </c>
      <c r="D11574" s="222" t="s">
        <v>162</v>
      </c>
      <c r="E11574" s="199" t="s">
        <v>163</v>
      </c>
      <c r="F11574" s="200" t="s">
        <v>12281</v>
      </c>
      <c r="G11574" s="200" t="s">
        <v>12282</v>
      </c>
      <c r="H11574" s="200" t="s">
        <v>418</v>
      </c>
      <c r="I11574" s="200">
        <v>45987</v>
      </c>
      <c r="J11574" s="143">
        <f t="shared" si="180"/>
        <v>45987</v>
      </c>
      <c r="K11574" s="202">
        <v>2</v>
      </c>
      <c r="L11574" s="285" t="s">
        <v>455</v>
      </c>
      <c r="M11574" s="223"/>
      <c r="N11574" s="203">
        <v>40.299999999999997</v>
      </c>
      <c r="O11574" s="222" t="s">
        <v>959</v>
      </c>
    </row>
    <row r="11575" spans="1:15" ht="29.25" customHeight="1">
      <c r="A11575" s="221" t="s">
        <v>2861</v>
      </c>
      <c r="B11575" s="221" t="s">
        <v>934</v>
      </c>
      <c r="C11575" s="222" t="s">
        <v>421</v>
      </c>
      <c r="D11575" s="222" t="s">
        <v>162</v>
      </c>
      <c r="E11575" s="199" t="s">
        <v>171</v>
      </c>
      <c r="F11575" s="200"/>
      <c r="G11575" s="200"/>
      <c r="H11575" s="200"/>
      <c r="I11575" s="200">
        <v>45988</v>
      </c>
      <c r="J11575" s="143">
        <f t="shared" si="180"/>
        <v>45988</v>
      </c>
      <c r="K11575" s="202">
        <v>0.5</v>
      </c>
      <c r="L11575" s="285" t="s">
        <v>13495</v>
      </c>
      <c r="M11575" s="223"/>
      <c r="N11575" s="203"/>
      <c r="O11575" s="222" t="s">
        <v>326</v>
      </c>
    </row>
    <row r="11576" spans="1:15" ht="29.25" customHeight="1">
      <c r="A11576" s="221" t="s">
        <v>2861</v>
      </c>
      <c r="B11576" s="221" t="s">
        <v>934</v>
      </c>
      <c r="C11576" s="222" t="s">
        <v>421</v>
      </c>
      <c r="D11576" s="222" t="s">
        <v>162</v>
      </c>
      <c r="E11576" s="199" t="s">
        <v>178</v>
      </c>
      <c r="F11576" s="200"/>
      <c r="G11576" s="200"/>
      <c r="H11576" s="200"/>
      <c r="I11576" s="200">
        <v>45988</v>
      </c>
      <c r="J11576" s="143">
        <f t="shared" si="180"/>
        <v>45988</v>
      </c>
      <c r="K11576" s="202">
        <v>1</v>
      </c>
      <c r="L11576" s="285" t="s">
        <v>218</v>
      </c>
      <c r="M11576" s="223"/>
      <c r="N11576" s="203"/>
      <c r="O11576" s="222" t="s">
        <v>326</v>
      </c>
    </row>
    <row r="11577" spans="1:15" ht="29.25" customHeight="1">
      <c r="A11577" s="221" t="s">
        <v>2861</v>
      </c>
      <c r="B11577" s="221" t="s">
        <v>934</v>
      </c>
      <c r="C11577" s="222" t="s">
        <v>421</v>
      </c>
      <c r="D11577" s="222" t="s">
        <v>162</v>
      </c>
      <c r="E11577" s="199" t="s">
        <v>166</v>
      </c>
      <c r="F11577" s="200"/>
      <c r="G11577" s="200"/>
      <c r="H11577" s="200"/>
      <c r="I11577" s="200">
        <v>45988</v>
      </c>
      <c r="J11577" s="143">
        <f t="shared" si="180"/>
        <v>45988</v>
      </c>
      <c r="K11577" s="202">
        <v>0.5</v>
      </c>
      <c r="L11577" s="285" t="s">
        <v>11562</v>
      </c>
      <c r="M11577" s="223"/>
      <c r="N11577" s="203"/>
      <c r="O11577" s="222" t="s">
        <v>326</v>
      </c>
    </row>
    <row r="11578" spans="1:15" ht="29.25" customHeight="1">
      <c r="A11578" s="221" t="s">
        <v>2861</v>
      </c>
      <c r="B11578" s="221" t="s">
        <v>934</v>
      </c>
      <c r="C11578" s="222" t="s">
        <v>421</v>
      </c>
      <c r="D11578" s="222" t="s">
        <v>162</v>
      </c>
      <c r="E11578" s="199" t="s">
        <v>178</v>
      </c>
      <c r="F11578" s="200"/>
      <c r="G11578" s="200"/>
      <c r="H11578" s="200"/>
      <c r="I11578" s="200">
        <v>45988</v>
      </c>
      <c r="J11578" s="143">
        <f t="shared" si="180"/>
        <v>45988</v>
      </c>
      <c r="K11578" s="202">
        <v>0.5</v>
      </c>
      <c r="L11578" s="285" t="s">
        <v>13496</v>
      </c>
      <c r="M11578" s="223"/>
      <c r="N11578" s="203"/>
      <c r="O11578" s="222" t="s">
        <v>326</v>
      </c>
    </row>
    <row r="11579" spans="1:15" ht="29.25" customHeight="1">
      <c r="A11579" s="221" t="s">
        <v>2861</v>
      </c>
      <c r="B11579" s="221" t="s">
        <v>934</v>
      </c>
      <c r="C11579" s="222" t="s">
        <v>421</v>
      </c>
      <c r="D11579" s="222" t="s">
        <v>162</v>
      </c>
      <c r="E11579" s="199" t="s">
        <v>163</v>
      </c>
      <c r="F11579" s="200" t="s">
        <v>12281</v>
      </c>
      <c r="G11579" s="200" t="s">
        <v>12282</v>
      </c>
      <c r="H11579" s="200" t="s">
        <v>418</v>
      </c>
      <c r="I11579" s="200">
        <v>45988</v>
      </c>
      <c r="J11579" s="143">
        <f t="shared" si="180"/>
        <v>45988</v>
      </c>
      <c r="K11579" s="202">
        <v>5.5</v>
      </c>
      <c r="L11579" s="285" t="s">
        <v>455</v>
      </c>
      <c r="M11579" s="223"/>
      <c r="N11579" s="203">
        <v>40.299999999999997</v>
      </c>
      <c r="O11579" s="222" t="s">
        <v>959</v>
      </c>
    </row>
    <row r="11580" spans="1:15" ht="29.25" customHeight="1">
      <c r="A11580" s="221" t="s">
        <v>2861</v>
      </c>
      <c r="B11580" s="221" t="s">
        <v>934</v>
      </c>
      <c r="C11580" s="222" t="s">
        <v>421</v>
      </c>
      <c r="D11580" s="222" t="s">
        <v>162</v>
      </c>
      <c r="E11580" s="199" t="s">
        <v>165</v>
      </c>
      <c r="F11580" s="200"/>
      <c r="G11580" s="200"/>
      <c r="H11580" s="200"/>
      <c r="I11580" s="200">
        <v>45989</v>
      </c>
      <c r="J11580" s="143">
        <f t="shared" si="180"/>
        <v>45989</v>
      </c>
      <c r="K11580" s="202">
        <v>8</v>
      </c>
      <c r="L11580" s="285" t="s">
        <v>172</v>
      </c>
      <c r="M11580" s="223"/>
      <c r="N11580" s="203"/>
      <c r="O11580" s="222" t="s">
        <v>326</v>
      </c>
    </row>
    <row r="11581" spans="1:15" ht="29.25" customHeight="1">
      <c r="A11581" s="221" t="s">
        <v>2861</v>
      </c>
      <c r="B11581" s="221" t="s">
        <v>934</v>
      </c>
      <c r="C11581" s="222" t="s">
        <v>421</v>
      </c>
      <c r="D11581" s="222" t="s">
        <v>162</v>
      </c>
      <c r="E11581" s="199" t="s">
        <v>163</v>
      </c>
      <c r="F11581" s="200" t="s">
        <v>12281</v>
      </c>
      <c r="G11581" s="200" t="s">
        <v>12282</v>
      </c>
      <c r="H11581" s="200" t="s">
        <v>418</v>
      </c>
      <c r="I11581" s="200">
        <v>45992</v>
      </c>
      <c r="J11581" s="143">
        <f t="shared" si="180"/>
        <v>45992</v>
      </c>
      <c r="K11581" s="202">
        <v>8</v>
      </c>
      <c r="L11581" s="285" t="s">
        <v>455</v>
      </c>
      <c r="M11581" s="223"/>
      <c r="N11581" s="203">
        <v>40.299999999999997</v>
      </c>
      <c r="O11581" s="222" t="s">
        <v>959</v>
      </c>
    </row>
    <row r="11582" spans="1:15" ht="29.25" customHeight="1">
      <c r="A11582" s="221" t="s">
        <v>2861</v>
      </c>
      <c r="B11582" s="221" t="s">
        <v>934</v>
      </c>
      <c r="C11582" s="222" t="s">
        <v>421</v>
      </c>
      <c r="D11582" s="222" t="s">
        <v>162</v>
      </c>
      <c r="E11582" s="199" t="s">
        <v>163</v>
      </c>
      <c r="F11582" s="200" t="s">
        <v>12281</v>
      </c>
      <c r="G11582" s="200" t="s">
        <v>12282</v>
      </c>
      <c r="H11582" s="200" t="s">
        <v>418</v>
      </c>
      <c r="I11582" s="200">
        <v>45994</v>
      </c>
      <c r="J11582" s="143">
        <f t="shared" si="180"/>
        <v>45994</v>
      </c>
      <c r="K11582" s="202">
        <v>8</v>
      </c>
      <c r="L11582" s="285" t="s">
        <v>13497</v>
      </c>
      <c r="M11582" s="223"/>
      <c r="N11582" s="203">
        <v>40.299999999999997</v>
      </c>
      <c r="O11582" s="222" t="s">
        <v>959</v>
      </c>
    </row>
    <row r="11583" spans="1:15" ht="29.25" customHeight="1">
      <c r="A11583" s="221" t="s">
        <v>2861</v>
      </c>
      <c r="B11583" s="221" t="s">
        <v>934</v>
      </c>
      <c r="C11583" s="222" t="s">
        <v>421</v>
      </c>
      <c r="D11583" s="222" t="s">
        <v>162</v>
      </c>
      <c r="E11583" s="199" t="s">
        <v>163</v>
      </c>
      <c r="F11583" s="200" t="s">
        <v>12281</v>
      </c>
      <c r="G11583" s="200" t="s">
        <v>12282</v>
      </c>
      <c r="H11583" s="200" t="s">
        <v>418</v>
      </c>
      <c r="I11583" s="200">
        <v>45994</v>
      </c>
      <c r="J11583" s="143">
        <f t="shared" si="180"/>
        <v>45994</v>
      </c>
      <c r="K11583" s="202">
        <v>8</v>
      </c>
      <c r="L11583" s="285" t="s">
        <v>13498</v>
      </c>
      <c r="M11583" s="223"/>
      <c r="N11583" s="203">
        <v>40.299999999999997</v>
      </c>
      <c r="O11583" s="222" t="s">
        <v>959</v>
      </c>
    </row>
    <row r="11584" spans="1:15" ht="29.25" customHeight="1">
      <c r="A11584" s="221" t="s">
        <v>2861</v>
      </c>
      <c r="B11584" s="221" t="s">
        <v>934</v>
      </c>
      <c r="C11584" s="222" t="s">
        <v>421</v>
      </c>
      <c r="D11584" s="222" t="s">
        <v>162</v>
      </c>
      <c r="E11584" s="199" t="s">
        <v>163</v>
      </c>
      <c r="F11584" s="200" t="s">
        <v>12279</v>
      </c>
      <c r="G11584" s="200" t="s">
        <v>12280</v>
      </c>
      <c r="H11584" s="200" t="s">
        <v>2731</v>
      </c>
      <c r="I11584" s="200">
        <v>45995</v>
      </c>
      <c r="J11584" s="143">
        <f t="shared" si="180"/>
        <v>45995</v>
      </c>
      <c r="K11584" s="202">
        <v>3</v>
      </c>
      <c r="L11584" s="285" t="s">
        <v>13682</v>
      </c>
      <c r="M11584" s="223"/>
      <c r="N11584" s="203">
        <v>1.5166666666666699</v>
      </c>
      <c r="O11584" s="222" t="s">
        <v>939</v>
      </c>
    </row>
    <row r="11585" spans="1:15" ht="29.25" customHeight="1">
      <c r="A11585" s="221" t="s">
        <v>2861</v>
      </c>
      <c r="B11585" s="221" t="s">
        <v>934</v>
      </c>
      <c r="C11585" s="222" t="s">
        <v>421</v>
      </c>
      <c r="D11585" s="222" t="s">
        <v>162</v>
      </c>
      <c r="E11585" s="199" t="s">
        <v>163</v>
      </c>
      <c r="F11585" s="200" t="s">
        <v>12281</v>
      </c>
      <c r="G11585" s="200" t="s">
        <v>12282</v>
      </c>
      <c r="H11585" s="200" t="s">
        <v>418</v>
      </c>
      <c r="I11585" s="200">
        <v>45995</v>
      </c>
      <c r="J11585" s="143">
        <f t="shared" si="180"/>
        <v>45995</v>
      </c>
      <c r="K11585" s="202">
        <v>5</v>
      </c>
      <c r="L11585" s="285" t="s">
        <v>13681</v>
      </c>
      <c r="M11585" s="223"/>
      <c r="N11585" s="203">
        <v>40.299999999999997</v>
      </c>
      <c r="O11585" s="222" t="s">
        <v>959</v>
      </c>
    </row>
    <row r="11586" spans="1:15" ht="29.25" customHeight="1">
      <c r="A11586" s="221" t="s">
        <v>2861</v>
      </c>
      <c r="B11586" s="221" t="s">
        <v>934</v>
      </c>
      <c r="C11586" s="222" t="s">
        <v>421</v>
      </c>
      <c r="D11586" s="222" t="s">
        <v>162</v>
      </c>
      <c r="E11586" s="199" t="s">
        <v>163</v>
      </c>
      <c r="F11586" s="200" t="s">
        <v>12279</v>
      </c>
      <c r="G11586" s="200" t="s">
        <v>12280</v>
      </c>
      <c r="H11586" s="200" t="s">
        <v>2731</v>
      </c>
      <c r="I11586" s="200">
        <v>45996</v>
      </c>
      <c r="J11586" s="143">
        <f t="shared" si="180"/>
        <v>45996</v>
      </c>
      <c r="K11586" s="202">
        <v>2</v>
      </c>
      <c r="L11586" s="285" t="s">
        <v>13684</v>
      </c>
      <c r="M11586" s="223"/>
      <c r="N11586" s="203">
        <v>1.5166666666666699</v>
      </c>
      <c r="O11586" s="222" t="s">
        <v>939</v>
      </c>
    </row>
    <row r="11587" spans="1:15" ht="29.25" customHeight="1">
      <c r="A11587" s="221" t="s">
        <v>2861</v>
      </c>
      <c r="B11587" s="221" t="s">
        <v>934</v>
      </c>
      <c r="C11587" s="222" t="s">
        <v>421</v>
      </c>
      <c r="D11587" s="222" t="s">
        <v>162</v>
      </c>
      <c r="E11587" s="199" t="s">
        <v>163</v>
      </c>
      <c r="F11587" s="200" t="s">
        <v>12281</v>
      </c>
      <c r="G11587" s="200" t="s">
        <v>12282</v>
      </c>
      <c r="H11587" s="200" t="s">
        <v>418</v>
      </c>
      <c r="I11587" s="200">
        <v>45996</v>
      </c>
      <c r="J11587" s="143">
        <f t="shared" ref="J11587:J11650" si="181">I11587</f>
        <v>45996</v>
      </c>
      <c r="K11587" s="202">
        <v>6</v>
      </c>
      <c r="L11587" s="285" t="s">
        <v>13683</v>
      </c>
      <c r="M11587" s="223"/>
      <c r="N11587" s="203">
        <v>40.299999999999997</v>
      </c>
      <c r="O11587" s="222" t="s">
        <v>959</v>
      </c>
    </row>
    <row r="11588" spans="1:15" ht="29.25" customHeight="1">
      <c r="A11588" s="221" t="s">
        <v>2861</v>
      </c>
      <c r="B11588" s="221" t="s">
        <v>934</v>
      </c>
      <c r="C11588" s="222" t="s">
        <v>421</v>
      </c>
      <c r="D11588" s="222" t="s">
        <v>162</v>
      </c>
      <c r="E11588" s="199" t="s">
        <v>163</v>
      </c>
      <c r="F11588" s="200" t="s">
        <v>12281</v>
      </c>
      <c r="G11588" s="200" t="s">
        <v>12282</v>
      </c>
      <c r="H11588" s="200" t="s">
        <v>418</v>
      </c>
      <c r="I11588" s="200">
        <v>45999</v>
      </c>
      <c r="J11588" s="143">
        <f t="shared" si="181"/>
        <v>45999</v>
      </c>
      <c r="K11588" s="202">
        <v>8</v>
      </c>
      <c r="L11588" s="285" t="s">
        <v>13685</v>
      </c>
      <c r="M11588" s="223"/>
      <c r="N11588" s="203">
        <v>40.299999999999997</v>
      </c>
      <c r="O11588" s="222" t="s">
        <v>959</v>
      </c>
    </row>
    <row r="11589" spans="1:15" ht="29.25" customHeight="1">
      <c r="A11589" s="221" t="s">
        <v>2861</v>
      </c>
      <c r="B11589" s="221" t="s">
        <v>934</v>
      </c>
      <c r="C11589" s="222" t="s">
        <v>421</v>
      </c>
      <c r="D11589" s="222" t="s">
        <v>162</v>
      </c>
      <c r="E11589" s="199" t="s">
        <v>163</v>
      </c>
      <c r="F11589" s="200" t="s">
        <v>12281</v>
      </c>
      <c r="G11589" s="200" t="s">
        <v>12282</v>
      </c>
      <c r="H11589" s="200" t="s">
        <v>418</v>
      </c>
      <c r="I11589" s="200">
        <v>46000</v>
      </c>
      <c r="J11589" s="143">
        <f t="shared" si="181"/>
        <v>46000</v>
      </c>
      <c r="K11589" s="202">
        <v>8</v>
      </c>
      <c r="L11589" s="285" t="s">
        <v>13685</v>
      </c>
      <c r="M11589" s="223"/>
      <c r="N11589" s="203">
        <v>40.299999999999997</v>
      </c>
      <c r="O11589" s="222" t="s">
        <v>959</v>
      </c>
    </row>
    <row r="11590" spans="1:15" ht="29.25" customHeight="1">
      <c r="A11590" s="221" t="s">
        <v>2861</v>
      </c>
      <c r="B11590" s="221" t="s">
        <v>934</v>
      </c>
      <c r="C11590" s="222" t="s">
        <v>421</v>
      </c>
      <c r="D11590" s="222" t="s">
        <v>162</v>
      </c>
      <c r="E11590" s="199" t="s">
        <v>163</v>
      </c>
      <c r="F11590" s="200" t="s">
        <v>12281</v>
      </c>
      <c r="G11590" s="200" t="s">
        <v>12282</v>
      </c>
      <c r="H11590" s="200" t="s">
        <v>418</v>
      </c>
      <c r="I11590" s="200">
        <v>46001</v>
      </c>
      <c r="J11590" s="143">
        <f t="shared" si="181"/>
        <v>46001</v>
      </c>
      <c r="K11590" s="202">
        <v>8</v>
      </c>
      <c r="L11590" s="285" t="s">
        <v>455</v>
      </c>
      <c r="M11590" s="223"/>
      <c r="N11590" s="203">
        <v>40.299999999999997</v>
      </c>
      <c r="O11590" s="222" t="s">
        <v>959</v>
      </c>
    </row>
    <row r="11591" spans="1:15" ht="29.25" customHeight="1">
      <c r="A11591" s="221" t="s">
        <v>2861</v>
      </c>
      <c r="B11591" s="221" t="s">
        <v>934</v>
      </c>
      <c r="C11591" s="222" t="s">
        <v>421</v>
      </c>
      <c r="D11591" s="222" t="s">
        <v>162</v>
      </c>
      <c r="E11591" s="199" t="s">
        <v>178</v>
      </c>
      <c r="F11591" s="200"/>
      <c r="G11591" s="200"/>
      <c r="H11591" s="200"/>
      <c r="I11591" s="200">
        <v>46002</v>
      </c>
      <c r="J11591" s="143">
        <f t="shared" si="181"/>
        <v>46002</v>
      </c>
      <c r="K11591" s="202">
        <v>0.5</v>
      </c>
      <c r="L11591" s="285" t="s">
        <v>218</v>
      </c>
      <c r="M11591" s="223"/>
      <c r="N11591" s="203"/>
      <c r="O11591" s="222" t="s">
        <v>326</v>
      </c>
    </row>
    <row r="11592" spans="1:15" ht="29.25" customHeight="1">
      <c r="A11592" s="221" t="s">
        <v>2861</v>
      </c>
      <c r="B11592" s="221" t="s">
        <v>934</v>
      </c>
      <c r="C11592" s="222" t="s">
        <v>421</v>
      </c>
      <c r="D11592" s="222" t="s">
        <v>162</v>
      </c>
      <c r="E11592" s="199" t="s">
        <v>163</v>
      </c>
      <c r="F11592" s="200" t="s">
        <v>12281</v>
      </c>
      <c r="G11592" s="200" t="s">
        <v>12282</v>
      </c>
      <c r="H11592" s="200" t="s">
        <v>418</v>
      </c>
      <c r="I11592" s="200">
        <v>46002</v>
      </c>
      <c r="J11592" s="143">
        <f t="shared" si="181"/>
        <v>46002</v>
      </c>
      <c r="K11592" s="202">
        <v>7.5</v>
      </c>
      <c r="L11592" s="285" t="s">
        <v>455</v>
      </c>
      <c r="M11592" s="223"/>
      <c r="N11592" s="203">
        <v>40.299999999999997</v>
      </c>
      <c r="O11592" s="222" t="s">
        <v>959</v>
      </c>
    </row>
    <row r="11593" spans="1:15" ht="29.25" customHeight="1">
      <c r="A11593" s="221" t="s">
        <v>2861</v>
      </c>
      <c r="B11593" s="221" t="s">
        <v>934</v>
      </c>
      <c r="C11593" s="222" t="s">
        <v>421</v>
      </c>
      <c r="D11593" s="222" t="s">
        <v>162</v>
      </c>
      <c r="E11593" s="199" t="s">
        <v>166</v>
      </c>
      <c r="F11593" s="200"/>
      <c r="G11593" s="200"/>
      <c r="H11593" s="200"/>
      <c r="I11593" s="200">
        <v>46003</v>
      </c>
      <c r="J11593" s="143">
        <f t="shared" si="181"/>
        <v>46003</v>
      </c>
      <c r="K11593" s="202">
        <v>1</v>
      </c>
      <c r="L11593" s="285" t="s">
        <v>14692</v>
      </c>
      <c r="M11593" s="223"/>
      <c r="N11593" s="203"/>
      <c r="O11593" s="222" t="s">
        <v>326</v>
      </c>
    </row>
    <row r="11594" spans="1:15" ht="29.25" customHeight="1">
      <c r="A11594" s="221" t="s">
        <v>2861</v>
      </c>
      <c r="B11594" s="221" t="s">
        <v>934</v>
      </c>
      <c r="C11594" s="222" t="s">
        <v>421</v>
      </c>
      <c r="D11594" s="222" t="s">
        <v>162</v>
      </c>
      <c r="E11594" s="199" t="s">
        <v>166</v>
      </c>
      <c r="F11594" s="200"/>
      <c r="G11594" s="200"/>
      <c r="H11594" s="200"/>
      <c r="I11594" s="200">
        <v>46003</v>
      </c>
      <c r="J11594" s="143">
        <f t="shared" si="181"/>
        <v>46003</v>
      </c>
      <c r="K11594" s="202">
        <v>2</v>
      </c>
      <c r="L11594" s="285" t="s">
        <v>14693</v>
      </c>
      <c r="M11594" s="223"/>
      <c r="N11594" s="203"/>
      <c r="O11594" s="222" t="s">
        <v>326</v>
      </c>
    </row>
    <row r="11595" spans="1:15" ht="29.25" customHeight="1">
      <c r="A11595" s="221" t="s">
        <v>2861</v>
      </c>
      <c r="B11595" s="221" t="s">
        <v>934</v>
      </c>
      <c r="C11595" s="222" t="s">
        <v>421</v>
      </c>
      <c r="D11595" s="222" t="s">
        <v>162</v>
      </c>
      <c r="E11595" s="199" t="s">
        <v>163</v>
      </c>
      <c r="F11595" s="200" t="s">
        <v>12281</v>
      </c>
      <c r="G11595" s="200" t="s">
        <v>12282</v>
      </c>
      <c r="H11595" s="200" t="s">
        <v>418</v>
      </c>
      <c r="I11595" s="200">
        <v>46003</v>
      </c>
      <c r="J11595" s="143">
        <f t="shared" si="181"/>
        <v>46003</v>
      </c>
      <c r="K11595" s="202">
        <v>5</v>
      </c>
      <c r="L11595" s="285" t="s">
        <v>455</v>
      </c>
      <c r="M11595" s="223"/>
      <c r="N11595" s="203">
        <v>40.299999999999997</v>
      </c>
      <c r="O11595" s="222" t="s">
        <v>959</v>
      </c>
    </row>
    <row r="11596" spans="1:15" ht="29.25" customHeight="1">
      <c r="A11596" s="221" t="s">
        <v>2861</v>
      </c>
      <c r="B11596" s="221" t="s">
        <v>934</v>
      </c>
      <c r="C11596" s="222" t="s">
        <v>421</v>
      </c>
      <c r="D11596" s="222" t="s">
        <v>162</v>
      </c>
      <c r="E11596" s="199" t="s">
        <v>163</v>
      </c>
      <c r="F11596" s="200" t="s">
        <v>12279</v>
      </c>
      <c r="G11596" s="200" t="s">
        <v>12280</v>
      </c>
      <c r="H11596" s="200" t="s">
        <v>418</v>
      </c>
      <c r="I11596" s="200">
        <v>46006</v>
      </c>
      <c r="J11596" s="143">
        <f t="shared" si="181"/>
        <v>46006</v>
      </c>
      <c r="K11596" s="202">
        <v>8</v>
      </c>
      <c r="L11596" s="285" t="s">
        <v>455</v>
      </c>
      <c r="M11596" s="223"/>
      <c r="N11596" s="203">
        <v>2.2666666666666702</v>
      </c>
      <c r="O11596" s="222" t="s">
        <v>939</v>
      </c>
    </row>
    <row r="11597" spans="1:15" ht="29.25" customHeight="1">
      <c r="A11597" s="221" t="s">
        <v>2861</v>
      </c>
      <c r="B11597" s="221" t="s">
        <v>934</v>
      </c>
      <c r="C11597" s="222" t="s">
        <v>421</v>
      </c>
      <c r="D11597" s="222" t="s">
        <v>162</v>
      </c>
      <c r="E11597" s="199" t="s">
        <v>163</v>
      </c>
      <c r="F11597" s="200" t="s">
        <v>12279</v>
      </c>
      <c r="G11597" s="200" t="s">
        <v>12280</v>
      </c>
      <c r="H11597" s="200" t="s">
        <v>418</v>
      </c>
      <c r="I11597" s="200">
        <v>46007</v>
      </c>
      <c r="J11597" s="143">
        <f t="shared" si="181"/>
        <v>46007</v>
      </c>
      <c r="K11597" s="202">
        <v>8</v>
      </c>
      <c r="L11597" s="285" t="s">
        <v>455</v>
      </c>
      <c r="M11597" s="223"/>
      <c r="N11597" s="203">
        <v>2.2666666666666702</v>
      </c>
      <c r="O11597" s="222" t="s">
        <v>939</v>
      </c>
    </row>
    <row r="11598" spans="1:15" ht="29.25" customHeight="1">
      <c r="A11598" s="221" t="s">
        <v>2861</v>
      </c>
      <c r="B11598" s="221" t="s">
        <v>934</v>
      </c>
      <c r="C11598" s="222" t="s">
        <v>421</v>
      </c>
      <c r="D11598" s="222" t="s">
        <v>162</v>
      </c>
      <c r="E11598" s="199" t="s">
        <v>163</v>
      </c>
      <c r="F11598" s="200" t="s">
        <v>12281</v>
      </c>
      <c r="G11598" s="200" t="s">
        <v>12282</v>
      </c>
      <c r="H11598" s="200" t="s">
        <v>418</v>
      </c>
      <c r="I11598" s="200">
        <v>46008</v>
      </c>
      <c r="J11598" s="143">
        <f t="shared" si="181"/>
        <v>46008</v>
      </c>
      <c r="K11598" s="202">
        <v>8</v>
      </c>
      <c r="L11598" s="285" t="s">
        <v>14694</v>
      </c>
      <c r="M11598" s="223"/>
      <c r="N11598" s="203">
        <v>40.299999999999997</v>
      </c>
      <c r="O11598" s="222" t="s">
        <v>959</v>
      </c>
    </row>
    <row r="11599" spans="1:15" ht="29.25" customHeight="1">
      <c r="A11599" s="221" t="s">
        <v>2861</v>
      </c>
      <c r="B11599" s="221" t="s">
        <v>934</v>
      </c>
      <c r="C11599" s="222" t="s">
        <v>421</v>
      </c>
      <c r="D11599" s="222" t="s">
        <v>162</v>
      </c>
      <c r="E11599" s="199" t="s">
        <v>166</v>
      </c>
      <c r="F11599" s="200"/>
      <c r="G11599" s="200"/>
      <c r="H11599" s="200"/>
      <c r="I11599" s="200">
        <v>46009</v>
      </c>
      <c r="J11599" s="143">
        <f t="shared" si="181"/>
        <v>46009</v>
      </c>
      <c r="K11599" s="202">
        <v>0.5</v>
      </c>
      <c r="L11599" s="285" t="s">
        <v>14695</v>
      </c>
      <c r="M11599" s="223"/>
      <c r="N11599" s="203"/>
      <c r="O11599" s="222" t="s">
        <v>326</v>
      </c>
    </row>
    <row r="11600" spans="1:15" ht="29.25" customHeight="1">
      <c r="A11600" s="221" t="s">
        <v>2861</v>
      </c>
      <c r="B11600" s="221" t="s">
        <v>934</v>
      </c>
      <c r="C11600" s="222" t="s">
        <v>421</v>
      </c>
      <c r="D11600" s="222" t="s">
        <v>162</v>
      </c>
      <c r="E11600" s="199" t="s">
        <v>178</v>
      </c>
      <c r="F11600" s="200"/>
      <c r="G11600" s="200"/>
      <c r="H11600" s="200"/>
      <c r="I11600" s="200">
        <v>46009</v>
      </c>
      <c r="J11600" s="143">
        <f t="shared" si="181"/>
        <v>46009</v>
      </c>
      <c r="K11600" s="202">
        <v>0.5</v>
      </c>
      <c r="L11600" s="285" t="s">
        <v>218</v>
      </c>
      <c r="M11600" s="223"/>
      <c r="N11600" s="203"/>
      <c r="O11600" s="222" t="s">
        <v>326</v>
      </c>
    </row>
    <row r="11601" spans="1:15" ht="29.25" customHeight="1">
      <c r="A11601" s="221" t="s">
        <v>2861</v>
      </c>
      <c r="B11601" s="221" t="s">
        <v>934</v>
      </c>
      <c r="C11601" s="222" t="s">
        <v>421</v>
      </c>
      <c r="D11601" s="222" t="s">
        <v>162</v>
      </c>
      <c r="E11601" s="199" t="s">
        <v>171</v>
      </c>
      <c r="F11601" s="200"/>
      <c r="G11601" s="200"/>
      <c r="H11601" s="200"/>
      <c r="I11601" s="200">
        <v>46009</v>
      </c>
      <c r="J11601" s="143">
        <f t="shared" si="181"/>
        <v>46009</v>
      </c>
      <c r="K11601" s="202">
        <v>1</v>
      </c>
      <c r="L11601" s="285" t="s">
        <v>14696</v>
      </c>
      <c r="M11601" s="223"/>
      <c r="N11601" s="203"/>
      <c r="O11601" s="222" t="s">
        <v>326</v>
      </c>
    </row>
    <row r="11602" spans="1:15" ht="29.25" customHeight="1">
      <c r="A11602" s="221" t="s">
        <v>2861</v>
      </c>
      <c r="B11602" s="221" t="s">
        <v>934</v>
      </c>
      <c r="C11602" s="222" t="s">
        <v>421</v>
      </c>
      <c r="D11602" s="222" t="s">
        <v>162</v>
      </c>
      <c r="E11602" s="199" t="s">
        <v>163</v>
      </c>
      <c r="F11602" s="200" t="s">
        <v>12281</v>
      </c>
      <c r="G11602" s="200" t="s">
        <v>12282</v>
      </c>
      <c r="H11602" s="200" t="s">
        <v>418</v>
      </c>
      <c r="I11602" s="200">
        <v>46009</v>
      </c>
      <c r="J11602" s="143">
        <f t="shared" si="181"/>
        <v>46009</v>
      </c>
      <c r="K11602" s="202">
        <v>6</v>
      </c>
      <c r="L11602" s="285" t="s">
        <v>14697</v>
      </c>
      <c r="M11602" s="223"/>
      <c r="N11602" s="203">
        <v>40.299999999999997</v>
      </c>
      <c r="O11602" s="222" t="s">
        <v>959</v>
      </c>
    </row>
    <row r="11603" spans="1:15" ht="29.25" customHeight="1">
      <c r="A11603" s="221" t="s">
        <v>2861</v>
      </c>
      <c r="B11603" s="221" t="s">
        <v>934</v>
      </c>
      <c r="C11603" s="222" t="s">
        <v>421</v>
      </c>
      <c r="D11603" s="222" t="s">
        <v>162</v>
      </c>
      <c r="E11603" s="199" t="s">
        <v>165</v>
      </c>
      <c r="F11603" s="200"/>
      <c r="G11603" s="200"/>
      <c r="H11603" s="200"/>
      <c r="I11603" s="200">
        <v>46010</v>
      </c>
      <c r="J11603" s="143">
        <f t="shared" si="181"/>
        <v>46010</v>
      </c>
      <c r="K11603" s="202">
        <v>4</v>
      </c>
      <c r="L11603" s="285" t="s">
        <v>172</v>
      </c>
      <c r="M11603" s="223"/>
      <c r="N11603" s="203"/>
      <c r="O11603" s="222" t="s">
        <v>326</v>
      </c>
    </row>
    <row r="11604" spans="1:15" ht="29.25" customHeight="1">
      <c r="A11604" s="221" t="s">
        <v>2861</v>
      </c>
      <c r="B11604" s="221" t="s">
        <v>934</v>
      </c>
      <c r="C11604" s="222" t="s">
        <v>421</v>
      </c>
      <c r="D11604" s="222" t="s">
        <v>162</v>
      </c>
      <c r="E11604" s="199" t="s">
        <v>166</v>
      </c>
      <c r="F11604" s="200"/>
      <c r="G11604" s="200"/>
      <c r="H11604" s="200"/>
      <c r="I11604" s="200">
        <v>46010</v>
      </c>
      <c r="J11604" s="143">
        <f t="shared" si="181"/>
        <v>46010</v>
      </c>
      <c r="K11604" s="202">
        <v>2</v>
      </c>
      <c r="L11604" s="285" t="s">
        <v>14698</v>
      </c>
      <c r="M11604" s="223"/>
      <c r="N11604" s="203"/>
      <c r="O11604" s="222" t="s">
        <v>326</v>
      </c>
    </row>
    <row r="11605" spans="1:15" ht="29.25" customHeight="1">
      <c r="A11605" s="221" t="s">
        <v>2861</v>
      </c>
      <c r="B11605" s="221" t="s">
        <v>934</v>
      </c>
      <c r="C11605" s="222" t="s">
        <v>421</v>
      </c>
      <c r="D11605" s="222" t="s">
        <v>162</v>
      </c>
      <c r="E11605" s="199" t="s">
        <v>163</v>
      </c>
      <c r="F11605" s="200" t="s">
        <v>12281</v>
      </c>
      <c r="G11605" s="200" t="s">
        <v>12282</v>
      </c>
      <c r="H11605" s="200" t="s">
        <v>418</v>
      </c>
      <c r="I11605" s="200">
        <v>46010</v>
      </c>
      <c r="J11605" s="143">
        <f t="shared" si="181"/>
        <v>46010</v>
      </c>
      <c r="K11605" s="202">
        <v>2</v>
      </c>
      <c r="L11605" s="285" t="s">
        <v>455</v>
      </c>
      <c r="M11605" s="223"/>
      <c r="N11605" s="203">
        <v>40.299999999999997</v>
      </c>
      <c r="O11605" s="222" t="s">
        <v>959</v>
      </c>
    </row>
    <row r="11606" spans="1:15" ht="29.25" customHeight="1">
      <c r="A11606" s="221" t="s">
        <v>2861</v>
      </c>
      <c r="B11606" s="221" t="s">
        <v>934</v>
      </c>
      <c r="C11606" s="222" t="s">
        <v>421</v>
      </c>
      <c r="D11606" s="222" t="s">
        <v>162</v>
      </c>
      <c r="E11606" s="199" t="s">
        <v>163</v>
      </c>
      <c r="F11606" s="200" t="s">
        <v>12281</v>
      </c>
      <c r="G11606" s="200" t="s">
        <v>12282</v>
      </c>
      <c r="H11606" s="200" t="s">
        <v>418</v>
      </c>
      <c r="I11606" s="200">
        <v>46013</v>
      </c>
      <c r="J11606" s="143">
        <f t="shared" si="181"/>
        <v>46013</v>
      </c>
      <c r="K11606" s="202">
        <v>8</v>
      </c>
      <c r="L11606" s="285" t="s">
        <v>455</v>
      </c>
      <c r="M11606" s="223"/>
      <c r="N11606" s="203">
        <v>40.299999999999997</v>
      </c>
      <c r="O11606" s="222" t="s">
        <v>959</v>
      </c>
    </row>
    <row r="11607" spans="1:15" ht="29.25" customHeight="1">
      <c r="A11607" s="221" t="s">
        <v>2861</v>
      </c>
      <c r="B11607" s="221" t="s">
        <v>934</v>
      </c>
      <c r="C11607" s="222" t="s">
        <v>421</v>
      </c>
      <c r="D11607" s="222" t="s">
        <v>162</v>
      </c>
      <c r="E11607" s="199" t="s">
        <v>163</v>
      </c>
      <c r="F11607" s="200" t="s">
        <v>12281</v>
      </c>
      <c r="G11607" s="200" t="s">
        <v>12282</v>
      </c>
      <c r="H11607" s="200" t="s">
        <v>418</v>
      </c>
      <c r="I11607" s="200">
        <v>46014</v>
      </c>
      <c r="J11607" s="143">
        <f t="shared" si="181"/>
        <v>46014</v>
      </c>
      <c r="K11607" s="202">
        <v>8</v>
      </c>
      <c r="L11607" s="285" t="s">
        <v>455</v>
      </c>
      <c r="M11607" s="223"/>
      <c r="N11607" s="203">
        <v>40.299999999999997</v>
      </c>
      <c r="O11607" s="222" t="s">
        <v>959</v>
      </c>
    </row>
    <row r="11608" spans="1:15" ht="29.25" customHeight="1">
      <c r="A11608" s="221" t="s">
        <v>2861</v>
      </c>
      <c r="B11608" s="221" t="s">
        <v>934</v>
      </c>
      <c r="C11608" s="222" t="s">
        <v>421</v>
      </c>
      <c r="D11608" s="222" t="s">
        <v>162</v>
      </c>
      <c r="E11608" s="199" t="s">
        <v>166</v>
      </c>
      <c r="F11608" s="200"/>
      <c r="G11608" s="200"/>
      <c r="H11608" s="200"/>
      <c r="I11608" s="200">
        <v>46015</v>
      </c>
      <c r="J11608" s="143">
        <f t="shared" si="181"/>
        <v>46015</v>
      </c>
      <c r="K11608" s="202">
        <v>1.5</v>
      </c>
      <c r="L11608" s="285" t="s">
        <v>216</v>
      </c>
      <c r="M11608" s="223"/>
      <c r="N11608" s="203"/>
      <c r="O11608" s="222" t="s">
        <v>326</v>
      </c>
    </row>
    <row r="11609" spans="1:15" ht="29.25" customHeight="1">
      <c r="A11609" s="221" t="s">
        <v>2861</v>
      </c>
      <c r="B11609" s="221" t="s">
        <v>934</v>
      </c>
      <c r="C11609" s="222" t="s">
        <v>421</v>
      </c>
      <c r="D11609" s="222" t="s">
        <v>162</v>
      </c>
      <c r="E11609" s="199" t="s">
        <v>163</v>
      </c>
      <c r="F11609" s="200" t="s">
        <v>12281</v>
      </c>
      <c r="G11609" s="200" t="s">
        <v>12282</v>
      </c>
      <c r="H11609" s="200" t="s">
        <v>418</v>
      </c>
      <c r="I11609" s="200">
        <v>46015</v>
      </c>
      <c r="J11609" s="143">
        <f t="shared" si="181"/>
        <v>46015</v>
      </c>
      <c r="K11609" s="202">
        <v>6.5</v>
      </c>
      <c r="L11609" s="285" t="s">
        <v>455</v>
      </c>
      <c r="M11609" s="223"/>
      <c r="N11609" s="203">
        <v>40.299999999999997</v>
      </c>
      <c r="O11609" s="222" t="s">
        <v>959</v>
      </c>
    </row>
    <row r="11610" spans="1:15" ht="29.25" customHeight="1">
      <c r="A11610" s="221" t="s">
        <v>2861</v>
      </c>
      <c r="B11610" s="221" t="s">
        <v>934</v>
      </c>
      <c r="C11610" s="222" t="s">
        <v>421</v>
      </c>
      <c r="D11610" s="222" t="s">
        <v>162</v>
      </c>
      <c r="E11610" s="199" t="s">
        <v>163</v>
      </c>
      <c r="F11610" s="200" t="s">
        <v>12281</v>
      </c>
      <c r="G11610" s="200" t="s">
        <v>12282</v>
      </c>
      <c r="H11610" s="200" t="s">
        <v>418</v>
      </c>
      <c r="I11610" s="200">
        <v>46017</v>
      </c>
      <c r="J11610" s="143">
        <f t="shared" si="181"/>
        <v>46017</v>
      </c>
      <c r="K11610" s="202">
        <v>8</v>
      </c>
      <c r="L11610" s="285" t="s">
        <v>455</v>
      </c>
      <c r="M11610" s="223"/>
      <c r="N11610" s="203">
        <v>40.299999999999997</v>
      </c>
      <c r="O11610" s="222" t="s">
        <v>959</v>
      </c>
    </row>
    <row r="11611" spans="1:15" ht="29.25" customHeight="1">
      <c r="A11611" s="221" t="s">
        <v>2861</v>
      </c>
      <c r="B11611" s="221" t="s">
        <v>934</v>
      </c>
      <c r="C11611" s="222" t="s">
        <v>421</v>
      </c>
      <c r="D11611" s="222" t="s">
        <v>162</v>
      </c>
      <c r="E11611" s="199" t="s">
        <v>165</v>
      </c>
      <c r="F11611" s="200"/>
      <c r="G11611" s="200"/>
      <c r="H11611" s="200"/>
      <c r="I11611" s="200">
        <v>46020</v>
      </c>
      <c r="J11611" s="143">
        <f t="shared" si="181"/>
        <v>46020</v>
      </c>
      <c r="K11611" s="202">
        <v>8</v>
      </c>
      <c r="L11611" s="285" t="s">
        <v>172</v>
      </c>
      <c r="M11611" s="223"/>
      <c r="N11611" s="203"/>
      <c r="O11611" s="222" t="s">
        <v>326</v>
      </c>
    </row>
    <row r="11612" spans="1:15" ht="29.25" customHeight="1">
      <c r="A11612" s="221" t="s">
        <v>2861</v>
      </c>
      <c r="B11612" s="221" t="s">
        <v>934</v>
      </c>
      <c r="C11612" s="222" t="s">
        <v>421</v>
      </c>
      <c r="D11612" s="222" t="s">
        <v>162</v>
      </c>
      <c r="E11612" s="199" t="s">
        <v>163</v>
      </c>
      <c r="F11612" s="200" t="s">
        <v>12281</v>
      </c>
      <c r="G11612" s="200" t="s">
        <v>12282</v>
      </c>
      <c r="H11612" s="200" t="s">
        <v>418</v>
      </c>
      <c r="I11612" s="200">
        <v>46021</v>
      </c>
      <c r="J11612" s="143">
        <f t="shared" si="181"/>
        <v>46021</v>
      </c>
      <c r="K11612" s="202">
        <v>8</v>
      </c>
      <c r="L11612" s="285" t="s">
        <v>455</v>
      </c>
      <c r="M11612" s="223"/>
      <c r="N11612" s="203">
        <v>40.299999999999997</v>
      </c>
      <c r="O11612" s="222" t="s">
        <v>959</v>
      </c>
    </row>
    <row r="11613" spans="1:15" ht="29.25" customHeight="1">
      <c r="A11613" s="221" t="s">
        <v>2861</v>
      </c>
      <c r="B11613" s="221" t="s">
        <v>934</v>
      </c>
      <c r="C11613" s="222" t="s">
        <v>421</v>
      </c>
      <c r="D11613" s="222" t="s">
        <v>162</v>
      </c>
      <c r="E11613" s="199" t="s">
        <v>171</v>
      </c>
      <c r="F11613" s="200"/>
      <c r="G11613" s="200"/>
      <c r="H11613" s="200"/>
      <c r="I11613" s="200">
        <v>46022</v>
      </c>
      <c r="J11613" s="143">
        <f t="shared" si="181"/>
        <v>46022</v>
      </c>
      <c r="K11613" s="202">
        <v>2</v>
      </c>
      <c r="L11613" s="285" t="s">
        <v>14909</v>
      </c>
      <c r="M11613" s="223"/>
      <c r="N11613" s="203"/>
      <c r="O11613" s="222" t="s">
        <v>326</v>
      </c>
    </row>
    <row r="11614" spans="1:15" ht="29.25" customHeight="1">
      <c r="A11614" s="221" t="s">
        <v>2861</v>
      </c>
      <c r="B11614" s="221" t="s">
        <v>934</v>
      </c>
      <c r="C11614" s="222" t="s">
        <v>421</v>
      </c>
      <c r="D11614" s="222" t="s">
        <v>162</v>
      </c>
      <c r="E11614" s="199" t="s">
        <v>171</v>
      </c>
      <c r="F11614" s="200"/>
      <c r="G11614" s="200"/>
      <c r="H11614" s="200"/>
      <c r="I11614" s="200">
        <v>46022</v>
      </c>
      <c r="J11614" s="143">
        <f t="shared" si="181"/>
        <v>46022</v>
      </c>
      <c r="K11614" s="202">
        <v>2</v>
      </c>
      <c r="L11614" s="285" t="s">
        <v>14910</v>
      </c>
      <c r="M11614" s="223"/>
      <c r="N11614" s="203"/>
      <c r="O11614" s="222" t="s">
        <v>326</v>
      </c>
    </row>
    <row r="11615" spans="1:15" ht="29.25" customHeight="1">
      <c r="A11615" s="221" t="s">
        <v>2861</v>
      </c>
      <c r="B11615" s="221" t="s">
        <v>934</v>
      </c>
      <c r="C11615" s="222" t="s">
        <v>421</v>
      </c>
      <c r="D11615" s="222" t="s">
        <v>162</v>
      </c>
      <c r="E11615" s="199" t="s">
        <v>163</v>
      </c>
      <c r="F11615" s="200" t="s">
        <v>12281</v>
      </c>
      <c r="G11615" s="200" t="s">
        <v>12282</v>
      </c>
      <c r="H11615" s="200" t="s">
        <v>418</v>
      </c>
      <c r="I11615" s="200">
        <v>46022</v>
      </c>
      <c r="J11615" s="143">
        <f t="shared" si="181"/>
        <v>46022</v>
      </c>
      <c r="K11615" s="202">
        <v>4</v>
      </c>
      <c r="L11615" s="285" t="s">
        <v>455</v>
      </c>
      <c r="M11615" s="223"/>
      <c r="N11615" s="203">
        <v>40.299999999999997</v>
      </c>
      <c r="O11615" s="222" t="s">
        <v>959</v>
      </c>
    </row>
    <row r="11616" spans="1:15" ht="29.25" customHeight="1">
      <c r="A11616" s="221" t="s">
        <v>2861</v>
      </c>
      <c r="B11616" s="221" t="s">
        <v>934</v>
      </c>
      <c r="C11616" s="222" t="s">
        <v>421</v>
      </c>
      <c r="D11616" s="222" t="s">
        <v>162</v>
      </c>
      <c r="E11616" s="199" t="s">
        <v>171</v>
      </c>
      <c r="F11616" s="200"/>
      <c r="G11616" s="200"/>
      <c r="H11616" s="200"/>
      <c r="I11616" s="200">
        <v>46024</v>
      </c>
      <c r="J11616" s="143">
        <f t="shared" si="181"/>
        <v>46024</v>
      </c>
      <c r="K11616" s="202">
        <v>4</v>
      </c>
      <c r="L11616" s="285" t="s">
        <v>15168</v>
      </c>
      <c r="M11616" s="223"/>
      <c r="N11616" s="203"/>
      <c r="O11616" s="222" t="s">
        <v>326</v>
      </c>
    </row>
    <row r="11617" spans="1:15" ht="29.25" customHeight="1">
      <c r="A11617" s="221" t="s">
        <v>2861</v>
      </c>
      <c r="B11617" s="221" t="s">
        <v>934</v>
      </c>
      <c r="C11617" s="222" t="s">
        <v>421</v>
      </c>
      <c r="D11617" s="222" t="s">
        <v>162</v>
      </c>
      <c r="E11617" s="199" t="s">
        <v>163</v>
      </c>
      <c r="F11617" s="200" t="s">
        <v>12281</v>
      </c>
      <c r="G11617" s="200" t="s">
        <v>12282</v>
      </c>
      <c r="H11617" s="200" t="s">
        <v>418</v>
      </c>
      <c r="I11617" s="200">
        <v>46024</v>
      </c>
      <c r="J11617" s="143">
        <f t="shared" si="181"/>
        <v>46024</v>
      </c>
      <c r="K11617" s="202">
        <v>4</v>
      </c>
      <c r="L11617" s="285" t="s">
        <v>15169</v>
      </c>
      <c r="M11617" s="223"/>
      <c r="N11617" s="203">
        <v>40.299999999999997</v>
      </c>
      <c r="O11617" s="222" t="s">
        <v>959</v>
      </c>
    </row>
    <row r="11618" spans="1:15" ht="29.25" customHeight="1">
      <c r="A11618" s="221" t="s">
        <v>2861</v>
      </c>
      <c r="B11618" s="221" t="s">
        <v>934</v>
      </c>
      <c r="C11618" s="222" t="s">
        <v>421</v>
      </c>
      <c r="D11618" s="222" t="s">
        <v>162</v>
      </c>
      <c r="E11618" s="199" t="s">
        <v>166</v>
      </c>
      <c r="F11618" s="200"/>
      <c r="G11618" s="200"/>
      <c r="H11618" s="200"/>
      <c r="I11618" s="200">
        <v>46027</v>
      </c>
      <c r="J11618" s="143">
        <f t="shared" si="181"/>
        <v>46027</v>
      </c>
      <c r="K11618" s="202">
        <v>2</v>
      </c>
      <c r="L11618" s="285" t="s">
        <v>15170</v>
      </c>
      <c r="M11618" s="223"/>
      <c r="N11618" s="203"/>
      <c r="O11618" s="222" t="s">
        <v>326</v>
      </c>
    </row>
    <row r="11619" spans="1:15" ht="29.25" customHeight="1">
      <c r="A11619" s="221" t="s">
        <v>2861</v>
      </c>
      <c r="B11619" s="221" t="s">
        <v>934</v>
      </c>
      <c r="C11619" s="222" t="s">
        <v>421</v>
      </c>
      <c r="D11619" s="222" t="s">
        <v>162</v>
      </c>
      <c r="E11619" s="199" t="s">
        <v>166</v>
      </c>
      <c r="F11619" s="200"/>
      <c r="G11619" s="200"/>
      <c r="H11619" s="200"/>
      <c r="I11619" s="200">
        <v>46027</v>
      </c>
      <c r="J11619" s="143">
        <f t="shared" si="181"/>
        <v>46027</v>
      </c>
      <c r="K11619" s="202">
        <v>2</v>
      </c>
      <c r="L11619" s="285" t="s">
        <v>15171</v>
      </c>
      <c r="M11619" s="223"/>
      <c r="N11619" s="203"/>
      <c r="O11619" s="222" t="s">
        <v>326</v>
      </c>
    </row>
    <row r="11620" spans="1:15" ht="29.25" customHeight="1">
      <c r="A11620" s="221" t="s">
        <v>2861</v>
      </c>
      <c r="B11620" s="221" t="s">
        <v>934</v>
      </c>
      <c r="C11620" s="222" t="s">
        <v>421</v>
      </c>
      <c r="D11620" s="222" t="s">
        <v>162</v>
      </c>
      <c r="E11620" s="199" t="s">
        <v>163</v>
      </c>
      <c r="F11620" s="200" t="s">
        <v>12281</v>
      </c>
      <c r="G11620" s="200" t="s">
        <v>12282</v>
      </c>
      <c r="H11620" s="200" t="s">
        <v>418</v>
      </c>
      <c r="I11620" s="200">
        <v>46027</v>
      </c>
      <c r="J11620" s="143">
        <f t="shared" si="181"/>
        <v>46027</v>
      </c>
      <c r="K11620" s="202">
        <v>4</v>
      </c>
      <c r="L11620" s="285" t="s">
        <v>15169</v>
      </c>
      <c r="M11620" s="223"/>
      <c r="N11620" s="203">
        <v>40.299999999999997</v>
      </c>
      <c r="O11620" s="222" t="s">
        <v>959</v>
      </c>
    </row>
    <row r="11621" spans="1:15" ht="29.25" customHeight="1">
      <c r="A11621" s="221" t="s">
        <v>2861</v>
      </c>
      <c r="B11621" s="221" t="s">
        <v>934</v>
      </c>
      <c r="C11621" s="222" t="s">
        <v>421</v>
      </c>
      <c r="D11621" s="222" t="s">
        <v>162</v>
      </c>
      <c r="E11621" s="199" t="s">
        <v>163</v>
      </c>
      <c r="F11621" s="200" t="s">
        <v>12281</v>
      </c>
      <c r="G11621" s="200" t="s">
        <v>12282</v>
      </c>
      <c r="H11621" s="200" t="s">
        <v>2731</v>
      </c>
      <c r="I11621" s="200">
        <v>46028</v>
      </c>
      <c r="J11621" s="143">
        <f t="shared" si="181"/>
        <v>46028</v>
      </c>
      <c r="K11621" s="202">
        <v>4</v>
      </c>
      <c r="L11621" s="285" t="s">
        <v>15169</v>
      </c>
      <c r="M11621" s="223"/>
      <c r="N11621" s="203">
        <v>12.2</v>
      </c>
      <c r="O11621" s="222" t="s">
        <v>959</v>
      </c>
    </row>
    <row r="11622" spans="1:15" ht="29.25" customHeight="1">
      <c r="A11622" s="221" t="s">
        <v>2861</v>
      </c>
      <c r="B11622" s="221" t="s">
        <v>934</v>
      </c>
      <c r="C11622" s="222" t="s">
        <v>421</v>
      </c>
      <c r="D11622" s="222" t="s">
        <v>162</v>
      </c>
      <c r="E11622" s="199" t="s">
        <v>163</v>
      </c>
      <c r="F11622" s="200" t="s">
        <v>12281</v>
      </c>
      <c r="G11622" s="200" t="s">
        <v>12282</v>
      </c>
      <c r="H11622" s="200" t="s">
        <v>418</v>
      </c>
      <c r="I11622" s="200">
        <v>46028</v>
      </c>
      <c r="J11622" s="143">
        <f t="shared" si="181"/>
        <v>46028</v>
      </c>
      <c r="K11622" s="202">
        <v>4</v>
      </c>
      <c r="L11622" s="285" t="s">
        <v>15172</v>
      </c>
      <c r="M11622" s="223"/>
      <c r="N11622" s="203">
        <v>40.299999999999997</v>
      </c>
      <c r="O11622" s="222" t="s">
        <v>959</v>
      </c>
    </row>
    <row r="11623" spans="1:15" ht="29.25" customHeight="1">
      <c r="A11623" s="221" t="s">
        <v>2861</v>
      </c>
      <c r="B11623" s="221" t="s">
        <v>934</v>
      </c>
      <c r="C11623" s="222" t="s">
        <v>421</v>
      </c>
      <c r="D11623" s="222" t="s">
        <v>162</v>
      </c>
      <c r="E11623" s="199" t="s">
        <v>163</v>
      </c>
      <c r="F11623" s="200" t="s">
        <v>12281</v>
      </c>
      <c r="G11623" s="200" t="s">
        <v>12282</v>
      </c>
      <c r="H11623" s="200" t="s">
        <v>2731</v>
      </c>
      <c r="I11623" s="200">
        <v>46029</v>
      </c>
      <c r="J11623" s="143">
        <f t="shared" si="181"/>
        <v>46029</v>
      </c>
      <c r="K11623" s="202">
        <v>8</v>
      </c>
      <c r="L11623" s="285" t="s">
        <v>15169</v>
      </c>
      <c r="M11623" s="223"/>
      <c r="N11623" s="203">
        <v>12.2</v>
      </c>
      <c r="O11623" s="222" t="s">
        <v>959</v>
      </c>
    </row>
    <row r="11624" spans="1:15" ht="29.25" customHeight="1">
      <c r="A11624" s="221" t="s">
        <v>2861</v>
      </c>
      <c r="B11624" s="221" t="s">
        <v>934</v>
      </c>
      <c r="C11624" s="222" t="s">
        <v>421</v>
      </c>
      <c r="D11624" s="222" t="s">
        <v>162</v>
      </c>
      <c r="E11624" s="199" t="s">
        <v>166</v>
      </c>
      <c r="F11624" s="200"/>
      <c r="G11624" s="200"/>
      <c r="H11624" s="200"/>
      <c r="I11624" s="200">
        <v>46030</v>
      </c>
      <c r="J11624" s="143">
        <f t="shared" si="181"/>
        <v>46030</v>
      </c>
      <c r="K11624" s="202">
        <v>1</v>
      </c>
      <c r="L11624" s="285" t="s">
        <v>15901</v>
      </c>
      <c r="M11624" s="223"/>
      <c r="N11624" s="203"/>
      <c r="O11624" s="222" t="s">
        <v>326</v>
      </c>
    </row>
    <row r="11625" spans="1:15" ht="29.25" customHeight="1">
      <c r="A11625" s="221" t="s">
        <v>2861</v>
      </c>
      <c r="B11625" s="221" t="s">
        <v>934</v>
      </c>
      <c r="C11625" s="222" t="s">
        <v>421</v>
      </c>
      <c r="D11625" s="222" t="s">
        <v>162</v>
      </c>
      <c r="E11625" s="199" t="s">
        <v>178</v>
      </c>
      <c r="F11625" s="200"/>
      <c r="G11625" s="200"/>
      <c r="H11625" s="200"/>
      <c r="I11625" s="200">
        <v>46030</v>
      </c>
      <c r="J11625" s="143">
        <f t="shared" si="181"/>
        <v>46030</v>
      </c>
      <c r="K11625" s="202">
        <v>1</v>
      </c>
      <c r="L11625" s="285" t="s">
        <v>218</v>
      </c>
      <c r="M11625" s="223"/>
      <c r="N11625" s="203"/>
      <c r="O11625" s="222" t="s">
        <v>326</v>
      </c>
    </row>
    <row r="11626" spans="1:15" ht="29.25" customHeight="1">
      <c r="A11626" s="221" t="s">
        <v>2861</v>
      </c>
      <c r="B11626" s="221" t="s">
        <v>934</v>
      </c>
      <c r="C11626" s="222" t="s">
        <v>421</v>
      </c>
      <c r="D11626" s="222" t="s">
        <v>162</v>
      </c>
      <c r="E11626" s="199" t="s">
        <v>163</v>
      </c>
      <c r="F11626" s="200" t="s">
        <v>12281</v>
      </c>
      <c r="G11626" s="200" t="s">
        <v>12282</v>
      </c>
      <c r="H11626" s="200" t="s">
        <v>2731</v>
      </c>
      <c r="I11626" s="200">
        <v>46030</v>
      </c>
      <c r="J11626" s="143">
        <f t="shared" si="181"/>
        <v>46030</v>
      </c>
      <c r="K11626" s="202">
        <v>6</v>
      </c>
      <c r="L11626" s="285" t="s">
        <v>15169</v>
      </c>
      <c r="M11626" s="223"/>
      <c r="N11626" s="203">
        <v>12.2</v>
      </c>
      <c r="O11626" s="222" t="s">
        <v>959</v>
      </c>
    </row>
    <row r="11627" spans="1:15" ht="29.25" customHeight="1">
      <c r="A11627" s="221" t="s">
        <v>2861</v>
      </c>
      <c r="B11627" s="221" t="s">
        <v>934</v>
      </c>
      <c r="C11627" s="222" t="s">
        <v>421</v>
      </c>
      <c r="D11627" s="222" t="s">
        <v>162</v>
      </c>
      <c r="E11627" s="199" t="s">
        <v>166</v>
      </c>
      <c r="F11627" s="200"/>
      <c r="G11627" s="200"/>
      <c r="H11627" s="200"/>
      <c r="I11627" s="200">
        <v>46031</v>
      </c>
      <c r="J11627" s="143">
        <f t="shared" si="181"/>
        <v>46031</v>
      </c>
      <c r="K11627" s="202">
        <v>1</v>
      </c>
      <c r="L11627" s="285" t="s">
        <v>15902</v>
      </c>
      <c r="M11627" s="223"/>
      <c r="N11627" s="203"/>
      <c r="O11627" s="222" t="s">
        <v>326</v>
      </c>
    </row>
    <row r="11628" spans="1:15" ht="29.25" customHeight="1">
      <c r="A11628" s="221" t="s">
        <v>2861</v>
      </c>
      <c r="B11628" s="221" t="s">
        <v>934</v>
      </c>
      <c r="C11628" s="222" t="s">
        <v>421</v>
      </c>
      <c r="D11628" s="222" t="s">
        <v>162</v>
      </c>
      <c r="E11628" s="199" t="s">
        <v>163</v>
      </c>
      <c r="F11628" s="200" t="s">
        <v>12281</v>
      </c>
      <c r="G11628" s="200" t="s">
        <v>12282</v>
      </c>
      <c r="H11628" s="200" t="s">
        <v>2731</v>
      </c>
      <c r="I11628" s="200">
        <v>46031</v>
      </c>
      <c r="J11628" s="143">
        <f t="shared" si="181"/>
        <v>46031</v>
      </c>
      <c r="K11628" s="202">
        <v>7</v>
      </c>
      <c r="L11628" s="285" t="s">
        <v>15169</v>
      </c>
      <c r="M11628" s="223"/>
      <c r="N11628" s="203">
        <v>12.2</v>
      </c>
      <c r="O11628" s="222" t="s">
        <v>959</v>
      </c>
    </row>
    <row r="11629" spans="1:15" ht="29.25" customHeight="1">
      <c r="A11629" s="221" t="s">
        <v>2861</v>
      </c>
      <c r="B11629" s="221" t="s">
        <v>934</v>
      </c>
      <c r="C11629" s="222" t="s">
        <v>421</v>
      </c>
      <c r="D11629" s="222" t="s">
        <v>162</v>
      </c>
      <c r="E11629" s="199" t="s">
        <v>163</v>
      </c>
      <c r="F11629" s="200" t="s">
        <v>12281</v>
      </c>
      <c r="G11629" s="200" t="s">
        <v>12282</v>
      </c>
      <c r="H11629" s="200" t="s">
        <v>2731</v>
      </c>
      <c r="I11629" s="200">
        <v>46034</v>
      </c>
      <c r="J11629" s="143">
        <f t="shared" si="181"/>
        <v>46034</v>
      </c>
      <c r="K11629" s="202">
        <v>8</v>
      </c>
      <c r="L11629" s="285" t="s">
        <v>15903</v>
      </c>
      <c r="M11629" s="223"/>
      <c r="N11629" s="203">
        <v>12.2</v>
      </c>
      <c r="O11629" s="222" t="s">
        <v>959</v>
      </c>
    </row>
    <row r="11630" spans="1:15" ht="29.25" customHeight="1">
      <c r="A11630" s="221" t="s">
        <v>2861</v>
      </c>
      <c r="B11630" s="221" t="s">
        <v>934</v>
      </c>
      <c r="C11630" s="222" t="s">
        <v>421</v>
      </c>
      <c r="D11630" s="222" t="s">
        <v>162</v>
      </c>
      <c r="E11630" s="199" t="s">
        <v>166</v>
      </c>
      <c r="F11630" s="200"/>
      <c r="G11630" s="200"/>
      <c r="H11630" s="200"/>
      <c r="I11630" s="200">
        <v>46035</v>
      </c>
      <c r="J11630" s="143">
        <f t="shared" si="181"/>
        <v>46035</v>
      </c>
      <c r="K11630" s="202">
        <v>2</v>
      </c>
      <c r="L11630" s="285" t="s">
        <v>15904</v>
      </c>
      <c r="M11630" s="223"/>
      <c r="N11630" s="203"/>
      <c r="O11630" s="222" t="s">
        <v>326</v>
      </c>
    </row>
    <row r="11631" spans="1:15" ht="29.25" customHeight="1">
      <c r="A11631" s="221" t="s">
        <v>2861</v>
      </c>
      <c r="B11631" s="221" t="s">
        <v>934</v>
      </c>
      <c r="C11631" s="222" t="s">
        <v>421</v>
      </c>
      <c r="D11631" s="222" t="s">
        <v>162</v>
      </c>
      <c r="E11631" s="199" t="s">
        <v>163</v>
      </c>
      <c r="F11631" s="200" t="s">
        <v>12281</v>
      </c>
      <c r="G11631" s="200" t="s">
        <v>12282</v>
      </c>
      <c r="H11631" s="200" t="s">
        <v>2731</v>
      </c>
      <c r="I11631" s="200">
        <v>46035</v>
      </c>
      <c r="J11631" s="143">
        <f t="shared" si="181"/>
        <v>46035</v>
      </c>
      <c r="K11631" s="202">
        <v>6</v>
      </c>
      <c r="L11631" s="285" t="s">
        <v>15903</v>
      </c>
      <c r="M11631" s="223"/>
      <c r="N11631" s="203">
        <v>12.2</v>
      </c>
      <c r="O11631" s="222" t="s">
        <v>959</v>
      </c>
    </row>
    <row r="11632" spans="1:15" ht="29.25" customHeight="1">
      <c r="A11632" s="221" t="s">
        <v>2861</v>
      </c>
      <c r="B11632" s="221" t="s">
        <v>934</v>
      </c>
      <c r="C11632" s="222" t="s">
        <v>421</v>
      </c>
      <c r="D11632" s="222" t="s">
        <v>162</v>
      </c>
      <c r="E11632" s="199" t="s">
        <v>166</v>
      </c>
      <c r="F11632" s="200"/>
      <c r="G11632" s="200"/>
      <c r="H11632" s="200"/>
      <c r="I11632" s="200">
        <v>46036</v>
      </c>
      <c r="J11632" s="143">
        <f t="shared" si="181"/>
        <v>46036</v>
      </c>
      <c r="K11632" s="202">
        <v>3</v>
      </c>
      <c r="L11632" s="285" t="s">
        <v>16178</v>
      </c>
      <c r="M11632" s="223"/>
      <c r="N11632" s="203"/>
      <c r="O11632" s="222" t="s">
        <v>326</v>
      </c>
    </row>
    <row r="11633" spans="1:15" ht="29.25" customHeight="1">
      <c r="A11633" s="221" t="s">
        <v>2861</v>
      </c>
      <c r="B11633" s="221" t="s">
        <v>934</v>
      </c>
      <c r="C11633" s="222" t="s">
        <v>421</v>
      </c>
      <c r="D11633" s="222" t="s">
        <v>162</v>
      </c>
      <c r="E11633" s="199" t="s">
        <v>166</v>
      </c>
      <c r="F11633" s="200"/>
      <c r="G11633" s="200"/>
      <c r="H11633" s="200"/>
      <c r="I11633" s="200">
        <v>46036</v>
      </c>
      <c r="J11633" s="143">
        <f t="shared" si="181"/>
        <v>46036</v>
      </c>
      <c r="K11633" s="202">
        <v>2</v>
      </c>
      <c r="L11633" s="285" t="s">
        <v>15904</v>
      </c>
      <c r="M11633" s="223"/>
      <c r="N11633" s="203"/>
      <c r="O11633" s="222" t="s">
        <v>326</v>
      </c>
    </row>
    <row r="11634" spans="1:15" ht="29.25" customHeight="1">
      <c r="A11634" s="221" t="s">
        <v>2861</v>
      </c>
      <c r="B11634" s="221" t="s">
        <v>934</v>
      </c>
      <c r="C11634" s="222" t="s">
        <v>421</v>
      </c>
      <c r="D11634" s="222" t="s">
        <v>162</v>
      </c>
      <c r="E11634" s="199" t="s">
        <v>166</v>
      </c>
      <c r="F11634" s="200"/>
      <c r="G11634" s="200"/>
      <c r="H11634" s="200"/>
      <c r="I11634" s="200">
        <v>46036</v>
      </c>
      <c r="J11634" s="143">
        <f t="shared" si="181"/>
        <v>46036</v>
      </c>
      <c r="K11634" s="202">
        <v>3</v>
      </c>
      <c r="L11634" s="285" t="s">
        <v>16179</v>
      </c>
      <c r="M11634" s="223"/>
      <c r="N11634" s="203"/>
      <c r="O11634" s="222" t="s">
        <v>326</v>
      </c>
    </row>
    <row r="11635" spans="1:15" ht="29.25" customHeight="1">
      <c r="A11635" s="221" t="s">
        <v>2861</v>
      </c>
      <c r="B11635" s="221" t="s">
        <v>934</v>
      </c>
      <c r="C11635" s="222" t="s">
        <v>421</v>
      </c>
      <c r="D11635" s="222" t="s">
        <v>162</v>
      </c>
      <c r="E11635" s="199" t="s">
        <v>218</v>
      </c>
      <c r="F11635" s="200"/>
      <c r="G11635" s="200"/>
      <c r="H11635" s="200"/>
      <c r="I11635" s="200">
        <v>46037</v>
      </c>
      <c r="J11635" s="143">
        <f t="shared" si="181"/>
        <v>46037</v>
      </c>
      <c r="K11635" s="202">
        <v>1</v>
      </c>
      <c r="L11635" s="285" t="s">
        <v>218</v>
      </c>
      <c r="M11635" s="223"/>
      <c r="N11635" s="203"/>
      <c r="O11635" s="222" t="s">
        <v>326</v>
      </c>
    </row>
    <row r="11636" spans="1:15" ht="29.25" customHeight="1">
      <c r="A11636" s="221" t="s">
        <v>2861</v>
      </c>
      <c r="B11636" s="221" t="s">
        <v>934</v>
      </c>
      <c r="C11636" s="222" t="s">
        <v>421</v>
      </c>
      <c r="D11636" s="222" t="s">
        <v>162</v>
      </c>
      <c r="E11636" s="199" t="s">
        <v>166</v>
      </c>
      <c r="F11636" s="200"/>
      <c r="G11636" s="200"/>
      <c r="H11636" s="200"/>
      <c r="I11636" s="200">
        <v>46037</v>
      </c>
      <c r="J11636" s="143">
        <f t="shared" si="181"/>
        <v>46037</v>
      </c>
      <c r="K11636" s="202">
        <v>3</v>
      </c>
      <c r="L11636" s="285" t="s">
        <v>16180</v>
      </c>
      <c r="M11636" s="223"/>
      <c r="N11636" s="203"/>
      <c r="O11636" s="222" t="s">
        <v>326</v>
      </c>
    </row>
    <row r="11637" spans="1:15" ht="29.25" customHeight="1">
      <c r="A11637" s="221" t="s">
        <v>2861</v>
      </c>
      <c r="B11637" s="221" t="s">
        <v>934</v>
      </c>
      <c r="C11637" s="222" t="s">
        <v>421</v>
      </c>
      <c r="D11637" s="222" t="s">
        <v>162</v>
      </c>
      <c r="E11637" s="199" t="s">
        <v>163</v>
      </c>
      <c r="F11637" s="200" t="s">
        <v>12281</v>
      </c>
      <c r="G11637" s="200" t="s">
        <v>12282</v>
      </c>
      <c r="H11637" s="200" t="s">
        <v>2731</v>
      </c>
      <c r="I11637" s="200">
        <v>46037</v>
      </c>
      <c r="J11637" s="143">
        <f t="shared" si="181"/>
        <v>46037</v>
      </c>
      <c r="K11637" s="202">
        <v>4</v>
      </c>
      <c r="L11637" s="285" t="s">
        <v>15169</v>
      </c>
      <c r="M11637" s="223"/>
      <c r="N11637" s="203">
        <v>12.2</v>
      </c>
      <c r="O11637" s="222" t="s">
        <v>959</v>
      </c>
    </row>
    <row r="11638" spans="1:15" ht="29.25" customHeight="1">
      <c r="A11638" s="221" t="s">
        <v>2861</v>
      </c>
      <c r="B11638" s="221" t="s">
        <v>934</v>
      </c>
      <c r="C11638" s="222" t="s">
        <v>421</v>
      </c>
      <c r="D11638" s="222" t="s">
        <v>162</v>
      </c>
      <c r="E11638" s="199" t="s">
        <v>166</v>
      </c>
      <c r="F11638" s="200"/>
      <c r="G11638" s="200"/>
      <c r="H11638" s="200"/>
      <c r="I11638" s="200">
        <v>46038</v>
      </c>
      <c r="J11638" s="143">
        <f t="shared" si="181"/>
        <v>46038</v>
      </c>
      <c r="K11638" s="202">
        <v>2</v>
      </c>
      <c r="L11638" s="285" t="s">
        <v>16180</v>
      </c>
      <c r="M11638" s="223"/>
      <c r="N11638" s="203"/>
      <c r="O11638" s="222" t="s">
        <v>326</v>
      </c>
    </row>
    <row r="11639" spans="1:15" ht="29.25" customHeight="1">
      <c r="A11639" s="221" t="s">
        <v>2861</v>
      </c>
      <c r="B11639" s="221" t="s">
        <v>934</v>
      </c>
      <c r="C11639" s="222" t="s">
        <v>421</v>
      </c>
      <c r="D11639" s="222" t="s">
        <v>162</v>
      </c>
      <c r="E11639" s="199" t="s">
        <v>166</v>
      </c>
      <c r="F11639" s="200"/>
      <c r="G11639" s="200"/>
      <c r="H11639" s="200"/>
      <c r="I11639" s="200">
        <v>46038</v>
      </c>
      <c r="J11639" s="143">
        <f t="shared" si="181"/>
        <v>46038</v>
      </c>
      <c r="K11639" s="202">
        <v>3</v>
      </c>
      <c r="L11639" s="285" t="s">
        <v>16181</v>
      </c>
      <c r="M11639" s="223"/>
      <c r="N11639" s="203"/>
      <c r="O11639" s="222" t="s">
        <v>326</v>
      </c>
    </row>
    <row r="11640" spans="1:15" ht="29.25" customHeight="1">
      <c r="A11640" s="221" t="s">
        <v>2861</v>
      </c>
      <c r="B11640" s="221" t="s">
        <v>934</v>
      </c>
      <c r="C11640" s="222" t="s">
        <v>421</v>
      </c>
      <c r="D11640" s="222" t="s">
        <v>162</v>
      </c>
      <c r="E11640" s="199" t="s">
        <v>163</v>
      </c>
      <c r="F11640" s="200" t="s">
        <v>12281</v>
      </c>
      <c r="G11640" s="200" t="s">
        <v>12282</v>
      </c>
      <c r="H11640" s="200" t="s">
        <v>2731</v>
      </c>
      <c r="I11640" s="200">
        <v>46038</v>
      </c>
      <c r="J11640" s="143">
        <f t="shared" si="181"/>
        <v>46038</v>
      </c>
      <c r="K11640" s="202">
        <v>3</v>
      </c>
      <c r="L11640" s="285" t="s">
        <v>16182</v>
      </c>
      <c r="M11640" s="223"/>
      <c r="N11640" s="203">
        <v>12.2</v>
      </c>
      <c r="O11640" s="222" t="s">
        <v>959</v>
      </c>
    </row>
    <row r="11641" spans="1:15" ht="29.25" customHeight="1">
      <c r="A11641" s="221" t="s">
        <v>2861</v>
      </c>
      <c r="B11641" s="221" t="s">
        <v>934</v>
      </c>
      <c r="C11641" s="222" t="s">
        <v>421</v>
      </c>
      <c r="D11641" s="222" t="s">
        <v>162</v>
      </c>
      <c r="E11641" s="199" t="s">
        <v>166</v>
      </c>
      <c r="F11641" s="200"/>
      <c r="G11641" s="200"/>
      <c r="H11641" s="200"/>
      <c r="I11641" s="200">
        <v>46041</v>
      </c>
      <c r="J11641" s="143">
        <f t="shared" si="181"/>
        <v>46041</v>
      </c>
      <c r="K11641" s="202">
        <v>3</v>
      </c>
      <c r="L11641" s="285" t="s">
        <v>16180</v>
      </c>
      <c r="M11641" s="223"/>
      <c r="N11641" s="203"/>
      <c r="O11641" s="222" t="s">
        <v>326</v>
      </c>
    </row>
    <row r="11642" spans="1:15" ht="29.25" customHeight="1">
      <c r="A11642" s="221" t="s">
        <v>2861</v>
      </c>
      <c r="B11642" s="221" t="s">
        <v>934</v>
      </c>
      <c r="C11642" s="222" t="s">
        <v>421</v>
      </c>
      <c r="D11642" s="222" t="s">
        <v>162</v>
      </c>
      <c r="E11642" s="199" t="s">
        <v>163</v>
      </c>
      <c r="F11642" s="200" t="s">
        <v>12281</v>
      </c>
      <c r="G11642" s="200" t="s">
        <v>12282</v>
      </c>
      <c r="H11642" s="200" t="s">
        <v>2731</v>
      </c>
      <c r="I11642" s="200">
        <v>46041</v>
      </c>
      <c r="J11642" s="143">
        <f t="shared" si="181"/>
        <v>46041</v>
      </c>
      <c r="K11642" s="202">
        <v>5</v>
      </c>
      <c r="L11642" s="285" t="s">
        <v>16182</v>
      </c>
      <c r="M11642" s="223"/>
      <c r="N11642" s="203">
        <v>12.2</v>
      </c>
      <c r="O11642" s="222" t="s">
        <v>959</v>
      </c>
    </row>
    <row r="11643" spans="1:15" ht="29.25" customHeight="1">
      <c r="A11643" s="221" t="s">
        <v>2861</v>
      </c>
      <c r="B11643" s="221" t="s">
        <v>934</v>
      </c>
      <c r="C11643" s="222" t="s">
        <v>421</v>
      </c>
      <c r="D11643" s="222" t="s">
        <v>162</v>
      </c>
      <c r="E11643" s="199" t="s">
        <v>166</v>
      </c>
      <c r="F11643" s="200"/>
      <c r="G11643" s="200"/>
      <c r="H11643" s="200"/>
      <c r="I11643" s="200">
        <v>46042</v>
      </c>
      <c r="J11643" s="143">
        <f t="shared" si="181"/>
        <v>46042</v>
      </c>
      <c r="K11643" s="202">
        <v>4</v>
      </c>
      <c r="L11643" s="285" t="s">
        <v>16183</v>
      </c>
      <c r="M11643" s="223"/>
      <c r="N11643" s="203"/>
      <c r="O11643" s="222" t="s">
        <v>326</v>
      </c>
    </row>
    <row r="11644" spans="1:15" ht="29.25" customHeight="1">
      <c r="A11644" s="221" t="s">
        <v>2861</v>
      </c>
      <c r="B11644" s="221" t="s">
        <v>934</v>
      </c>
      <c r="C11644" s="222" t="s">
        <v>421</v>
      </c>
      <c r="D11644" s="222" t="s">
        <v>162</v>
      </c>
      <c r="E11644" s="199" t="s">
        <v>163</v>
      </c>
      <c r="F11644" s="200" t="s">
        <v>12281</v>
      </c>
      <c r="G11644" s="200" t="s">
        <v>12282</v>
      </c>
      <c r="H11644" s="200" t="s">
        <v>2731</v>
      </c>
      <c r="I11644" s="200">
        <v>46042</v>
      </c>
      <c r="J11644" s="143">
        <f t="shared" si="181"/>
        <v>46042</v>
      </c>
      <c r="K11644" s="202">
        <v>4</v>
      </c>
      <c r="L11644" s="285" t="s">
        <v>16184</v>
      </c>
      <c r="M11644" s="223"/>
      <c r="N11644" s="203">
        <v>12.2</v>
      </c>
      <c r="O11644" s="222" t="s">
        <v>959</v>
      </c>
    </row>
    <row r="11645" spans="1:15" ht="29.25" customHeight="1">
      <c r="A11645" s="221" t="s">
        <v>2861</v>
      </c>
      <c r="B11645" s="221" t="s">
        <v>934</v>
      </c>
      <c r="C11645" s="222" t="s">
        <v>421</v>
      </c>
      <c r="D11645" s="222" t="s">
        <v>162</v>
      </c>
      <c r="E11645" s="199" t="s">
        <v>166</v>
      </c>
      <c r="F11645" s="200"/>
      <c r="G11645" s="200"/>
      <c r="H11645" s="200"/>
      <c r="I11645" s="200">
        <v>46043</v>
      </c>
      <c r="J11645" s="143">
        <f t="shared" si="181"/>
        <v>46043</v>
      </c>
      <c r="K11645" s="202">
        <v>2</v>
      </c>
      <c r="L11645" s="285" t="s">
        <v>16185</v>
      </c>
      <c r="M11645" s="223"/>
      <c r="N11645" s="203"/>
      <c r="O11645" s="222" t="s">
        <v>326</v>
      </c>
    </row>
    <row r="11646" spans="1:15" ht="29.25" customHeight="1">
      <c r="A11646" s="221" t="s">
        <v>2861</v>
      </c>
      <c r="B11646" s="221" t="s">
        <v>934</v>
      </c>
      <c r="C11646" s="222" t="s">
        <v>421</v>
      </c>
      <c r="D11646" s="222" t="s">
        <v>162</v>
      </c>
      <c r="E11646" s="199" t="s">
        <v>163</v>
      </c>
      <c r="F11646" s="200" t="s">
        <v>12281</v>
      </c>
      <c r="G11646" s="200" t="s">
        <v>12282</v>
      </c>
      <c r="H11646" s="200" t="s">
        <v>2731</v>
      </c>
      <c r="I11646" s="200">
        <v>46043</v>
      </c>
      <c r="J11646" s="143">
        <f t="shared" si="181"/>
        <v>46043</v>
      </c>
      <c r="K11646" s="202">
        <v>6</v>
      </c>
      <c r="L11646" s="285" t="s">
        <v>16186</v>
      </c>
      <c r="M11646" s="223"/>
      <c r="N11646" s="203">
        <v>12.2</v>
      </c>
      <c r="O11646" s="222" t="s">
        <v>959</v>
      </c>
    </row>
    <row r="11647" spans="1:15" ht="29.25" customHeight="1">
      <c r="A11647" s="221" t="s">
        <v>2861</v>
      </c>
      <c r="B11647" s="221" t="s">
        <v>935</v>
      </c>
      <c r="C11647" s="222" t="s">
        <v>422</v>
      </c>
      <c r="D11647" s="222" t="s">
        <v>162</v>
      </c>
      <c r="E11647" s="199" t="s">
        <v>163</v>
      </c>
      <c r="F11647" s="200" t="s">
        <v>734</v>
      </c>
      <c r="G11647" s="200" t="s">
        <v>735</v>
      </c>
      <c r="H11647" s="200" t="s">
        <v>769</v>
      </c>
      <c r="I11647" s="200">
        <v>45470</v>
      </c>
      <c r="J11647" s="143">
        <f t="shared" si="181"/>
        <v>45470</v>
      </c>
      <c r="K11647" s="202">
        <v>8</v>
      </c>
      <c r="L11647" s="285" t="s">
        <v>443</v>
      </c>
      <c r="M11647" s="223"/>
      <c r="N11647" s="203">
        <v>0</v>
      </c>
      <c r="O11647" s="222" t="s">
        <v>326</v>
      </c>
    </row>
    <row r="11648" spans="1:15" ht="29.25" customHeight="1">
      <c r="A11648" s="221" t="s">
        <v>2861</v>
      </c>
      <c r="B11648" s="221" t="s">
        <v>935</v>
      </c>
      <c r="C11648" s="222" t="s">
        <v>422</v>
      </c>
      <c r="D11648" s="222" t="s">
        <v>162</v>
      </c>
      <c r="E11648" s="199" t="s">
        <v>171</v>
      </c>
      <c r="F11648" s="200"/>
      <c r="G11648" s="200"/>
      <c r="H11648" s="200"/>
      <c r="I11648" s="200">
        <v>45471</v>
      </c>
      <c r="J11648" s="143">
        <f t="shared" si="181"/>
        <v>45471</v>
      </c>
      <c r="K11648" s="202">
        <v>10</v>
      </c>
      <c r="L11648" s="285" t="s">
        <v>752</v>
      </c>
      <c r="M11648" s="223"/>
      <c r="N11648" s="203"/>
      <c r="O11648" s="222" t="s">
        <v>326</v>
      </c>
    </row>
    <row r="11649" spans="1:15" ht="29.25" customHeight="1">
      <c r="A11649" s="221" t="s">
        <v>2861</v>
      </c>
      <c r="B11649" s="221" t="s">
        <v>935</v>
      </c>
      <c r="C11649" s="222" t="s">
        <v>422</v>
      </c>
      <c r="D11649" s="222" t="s">
        <v>162</v>
      </c>
      <c r="E11649" s="199" t="s">
        <v>163</v>
      </c>
      <c r="F11649" s="200" t="s">
        <v>734</v>
      </c>
      <c r="G11649" s="200" t="s">
        <v>735</v>
      </c>
      <c r="H11649" s="200" t="s">
        <v>797</v>
      </c>
      <c r="I11649" s="200">
        <v>45475</v>
      </c>
      <c r="J11649" s="143">
        <f t="shared" si="181"/>
        <v>45475</v>
      </c>
      <c r="K11649" s="202">
        <v>8</v>
      </c>
      <c r="L11649" s="285" t="s">
        <v>800</v>
      </c>
      <c r="M11649" s="223"/>
      <c r="N11649" s="203">
        <v>0</v>
      </c>
      <c r="O11649" s="222" t="s">
        <v>326</v>
      </c>
    </row>
    <row r="11650" spans="1:15" ht="29.25" customHeight="1">
      <c r="A11650" s="221" t="s">
        <v>2861</v>
      </c>
      <c r="B11650" s="221" t="s">
        <v>935</v>
      </c>
      <c r="C11650" s="222" t="s">
        <v>422</v>
      </c>
      <c r="D11650" s="222" t="s">
        <v>162</v>
      </c>
      <c r="E11650" s="199" t="s">
        <v>163</v>
      </c>
      <c r="F11650" s="200" t="s">
        <v>636</v>
      </c>
      <c r="G11650" s="200" t="s">
        <v>637</v>
      </c>
      <c r="H11650" s="200" t="s">
        <v>715</v>
      </c>
      <c r="I11650" s="200">
        <v>45476</v>
      </c>
      <c r="J11650" s="143">
        <f t="shared" si="181"/>
        <v>45476</v>
      </c>
      <c r="K11650" s="202">
        <v>8</v>
      </c>
      <c r="L11650" s="285" t="s">
        <v>801</v>
      </c>
      <c r="M11650" s="223"/>
      <c r="N11650" s="203">
        <v>0</v>
      </c>
      <c r="O11650" s="222" t="s">
        <v>326</v>
      </c>
    </row>
    <row r="11651" spans="1:15" ht="29.25" customHeight="1">
      <c r="A11651" s="221" t="s">
        <v>2861</v>
      </c>
      <c r="B11651" s="221" t="s">
        <v>935</v>
      </c>
      <c r="C11651" s="222" t="s">
        <v>422</v>
      </c>
      <c r="D11651" s="222" t="s">
        <v>162</v>
      </c>
      <c r="E11651" s="199" t="s">
        <v>171</v>
      </c>
      <c r="F11651" s="200"/>
      <c r="G11651" s="200"/>
      <c r="H11651" s="200"/>
      <c r="I11651" s="200">
        <v>45477</v>
      </c>
      <c r="J11651" s="143">
        <f t="shared" ref="J11651:J11714" si="182">I11651</f>
        <v>45477</v>
      </c>
      <c r="K11651" s="202">
        <v>9.5</v>
      </c>
      <c r="L11651" s="285" t="s">
        <v>751</v>
      </c>
      <c r="M11651" s="223"/>
      <c r="N11651" s="203"/>
      <c r="O11651" s="222" t="s">
        <v>326</v>
      </c>
    </row>
    <row r="11652" spans="1:15" ht="29.25" customHeight="1">
      <c r="A11652" s="221" t="s">
        <v>2861</v>
      </c>
      <c r="B11652" s="221" t="s">
        <v>935</v>
      </c>
      <c r="C11652" s="222" t="s">
        <v>422</v>
      </c>
      <c r="D11652" s="222" t="s">
        <v>162</v>
      </c>
      <c r="E11652" s="199" t="s">
        <v>163</v>
      </c>
      <c r="F11652" s="200" t="s">
        <v>734</v>
      </c>
      <c r="G11652" s="200" t="s">
        <v>735</v>
      </c>
      <c r="H11652" s="200" t="s">
        <v>936</v>
      </c>
      <c r="I11652" s="200">
        <v>45478</v>
      </c>
      <c r="J11652" s="143">
        <f t="shared" si="182"/>
        <v>45478</v>
      </c>
      <c r="K11652" s="202">
        <v>8</v>
      </c>
      <c r="L11652" s="285" t="s">
        <v>948</v>
      </c>
      <c r="M11652" s="223"/>
      <c r="N11652" s="203">
        <v>0</v>
      </c>
      <c r="O11652" s="222" t="s">
        <v>326</v>
      </c>
    </row>
    <row r="11653" spans="1:15" ht="29.25" customHeight="1">
      <c r="A11653" s="221" t="s">
        <v>2861</v>
      </c>
      <c r="B11653" s="221" t="s">
        <v>935</v>
      </c>
      <c r="C11653" s="222" t="s">
        <v>422</v>
      </c>
      <c r="D11653" s="222" t="s">
        <v>162</v>
      </c>
      <c r="E11653" s="199" t="s">
        <v>163</v>
      </c>
      <c r="F11653" s="200" t="s">
        <v>734</v>
      </c>
      <c r="G11653" s="200" t="s">
        <v>735</v>
      </c>
      <c r="H11653" s="200" t="s">
        <v>797</v>
      </c>
      <c r="I11653" s="200">
        <v>45481</v>
      </c>
      <c r="J11653" s="143">
        <f t="shared" si="182"/>
        <v>45481</v>
      </c>
      <c r="K11653" s="202">
        <v>4</v>
      </c>
      <c r="L11653" s="285" t="s">
        <v>949</v>
      </c>
      <c r="M11653" s="223"/>
      <c r="N11653" s="203">
        <v>0</v>
      </c>
      <c r="O11653" s="222" t="s">
        <v>326</v>
      </c>
    </row>
    <row r="11654" spans="1:15" ht="29.25" customHeight="1">
      <c r="A11654" s="221" t="s">
        <v>2861</v>
      </c>
      <c r="B11654" s="221" t="s">
        <v>935</v>
      </c>
      <c r="C11654" s="222" t="s">
        <v>422</v>
      </c>
      <c r="D11654" s="222" t="s">
        <v>162</v>
      </c>
      <c r="E11654" s="199" t="s">
        <v>163</v>
      </c>
      <c r="F11654" s="200" t="s">
        <v>734</v>
      </c>
      <c r="G11654" s="200" t="s">
        <v>735</v>
      </c>
      <c r="H11654" s="200" t="s">
        <v>930</v>
      </c>
      <c r="I11654" s="200">
        <v>45481</v>
      </c>
      <c r="J11654" s="143">
        <f t="shared" si="182"/>
        <v>45481</v>
      </c>
      <c r="K11654" s="202">
        <v>4</v>
      </c>
      <c r="L11654" s="285" t="s">
        <v>950</v>
      </c>
      <c r="M11654" s="223"/>
      <c r="N11654" s="203">
        <v>0</v>
      </c>
      <c r="O11654" s="222" t="s">
        <v>326</v>
      </c>
    </row>
    <row r="11655" spans="1:15" ht="29.25" customHeight="1">
      <c r="A11655" s="221" t="s">
        <v>2861</v>
      </c>
      <c r="B11655" s="221" t="s">
        <v>935</v>
      </c>
      <c r="C11655" s="222" t="s">
        <v>422</v>
      </c>
      <c r="D11655" s="222" t="s">
        <v>162</v>
      </c>
      <c r="E11655" s="199" t="s">
        <v>163</v>
      </c>
      <c r="F11655" s="200" t="s">
        <v>636</v>
      </c>
      <c r="G11655" s="200" t="s">
        <v>637</v>
      </c>
      <c r="H11655" s="200" t="s">
        <v>656</v>
      </c>
      <c r="I11655" s="200">
        <v>45482</v>
      </c>
      <c r="J11655" s="143">
        <f t="shared" si="182"/>
        <v>45482</v>
      </c>
      <c r="K11655" s="202">
        <v>2</v>
      </c>
      <c r="L11655" s="285" t="s">
        <v>431</v>
      </c>
      <c r="M11655" s="223"/>
      <c r="N11655" s="203">
        <v>0</v>
      </c>
      <c r="O11655" s="222" t="s">
        <v>326</v>
      </c>
    </row>
    <row r="11656" spans="1:15" ht="29.25" customHeight="1">
      <c r="A11656" s="221" t="s">
        <v>2861</v>
      </c>
      <c r="B11656" s="221" t="s">
        <v>935</v>
      </c>
      <c r="C11656" s="222" t="s">
        <v>422</v>
      </c>
      <c r="D11656" s="222" t="s">
        <v>162</v>
      </c>
      <c r="E11656" s="199" t="s">
        <v>163</v>
      </c>
      <c r="F11656" s="200" t="s">
        <v>734</v>
      </c>
      <c r="G11656" s="200" t="s">
        <v>735</v>
      </c>
      <c r="H11656" s="200" t="s">
        <v>797</v>
      </c>
      <c r="I11656" s="200">
        <v>45482</v>
      </c>
      <c r="J11656" s="143">
        <f t="shared" si="182"/>
        <v>45482</v>
      </c>
      <c r="K11656" s="202">
        <v>3</v>
      </c>
      <c r="L11656" s="285" t="s">
        <v>951</v>
      </c>
      <c r="M11656" s="223"/>
      <c r="N11656" s="203">
        <v>0</v>
      </c>
      <c r="O11656" s="222" t="s">
        <v>326</v>
      </c>
    </row>
    <row r="11657" spans="1:15" ht="29.25" customHeight="1">
      <c r="A11657" s="221" t="s">
        <v>2861</v>
      </c>
      <c r="B11657" s="221" t="s">
        <v>935</v>
      </c>
      <c r="C11657" s="222" t="s">
        <v>422</v>
      </c>
      <c r="D11657" s="222" t="s">
        <v>162</v>
      </c>
      <c r="E11657" s="199" t="s">
        <v>163</v>
      </c>
      <c r="F11657" s="200" t="s">
        <v>734</v>
      </c>
      <c r="G11657" s="200" t="s">
        <v>735</v>
      </c>
      <c r="H11657" s="200" t="s">
        <v>932</v>
      </c>
      <c r="I11657" s="200">
        <v>45482</v>
      </c>
      <c r="J11657" s="143">
        <f t="shared" si="182"/>
        <v>45482</v>
      </c>
      <c r="K11657" s="202">
        <v>3</v>
      </c>
      <c r="L11657" s="285" t="s">
        <v>431</v>
      </c>
      <c r="M11657" s="223"/>
      <c r="N11657" s="203">
        <v>0</v>
      </c>
      <c r="O11657" s="222" t="s">
        <v>326</v>
      </c>
    </row>
    <row r="11658" spans="1:15" ht="29.25" customHeight="1">
      <c r="A11658" s="221" t="s">
        <v>2861</v>
      </c>
      <c r="B11658" s="221" t="s">
        <v>935</v>
      </c>
      <c r="C11658" s="222" t="s">
        <v>422</v>
      </c>
      <c r="D11658" s="222" t="s">
        <v>162</v>
      </c>
      <c r="E11658" s="199" t="s">
        <v>163</v>
      </c>
      <c r="F11658" s="200" t="s">
        <v>636</v>
      </c>
      <c r="G11658" s="200" t="s">
        <v>637</v>
      </c>
      <c r="H11658" s="200" t="s">
        <v>656</v>
      </c>
      <c r="I11658" s="200">
        <v>45484</v>
      </c>
      <c r="J11658" s="143">
        <f t="shared" si="182"/>
        <v>45484</v>
      </c>
      <c r="K11658" s="202">
        <v>8</v>
      </c>
      <c r="L11658" s="285" t="s">
        <v>952</v>
      </c>
      <c r="M11658" s="223"/>
      <c r="N11658" s="203">
        <v>0</v>
      </c>
      <c r="O11658" s="222" t="s">
        <v>326</v>
      </c>
    </row>
    <row r="11659" spans="1:15" ht="29.25" customHeight="1">
      <c r="A11659" s="221" t="s">
        <v>2861</v>
      </c>
      <c r="B11659" s="221" t="s">
        <v>935</v>
      </c>
      <c r="C11659" s="222" t="s">
        <v>422</v>
      </c>
      <c r="D11659" s="222" t="s">
        <v>162</v>
      </c>
      <c r="E11659" s="199" t="s">
        <v>163</v>
      </c>
      <c r="F11659" s="200" t="s">
        <v>734</v>
      </c>
      <c r="G11659" s="200" t="s">
        <v>735</v>
      </c>
      <c r="H11659" s="200" t="s">
        <v>797</v>
      </c>
      <c r="I11659" s="200">
        <v>45485</v>
      </c>
      <c r="J11659" s="143">
        <f t="shared" si="182"/>
        <v>45485</v>
      </c>
      <c r="K11659" s="202">
        <v>4</v>
      </c>
      <c r="L11659" s="285" t="s">
        <v>953</v>
      </c>
      <c r="M11659" s="223"/>
      <c r="N11659" s="203">
        <v>0</v>
      </c>
      <c r="O11659" s="222" t="s">
        <v>326</v>
      </c>
    </row>
    <row r="11660" spans="1:15" ht="29.25" customHeight="1">
      <c r="A11660" s="221" t="s">
        <v>2861</v>
      </c>
      <c r="B11660" s="221" t="s">
        <v>935</v>
      </c>
      <c r="C11660" s="222" t="s">
        <v>422</v>
      </c>
      <c r="D11660" s="222" t="s">
        <v>162</v>
      </c>
      <c r="E11660" s="199" t="s">
        <v>163</v>
      </c>
      <c r="F11660" s="200" t="s">
        <v>734</v>
      </c>
      <c r="G11660" s="200" t="s">
        <v>735</v>
      </c>
      <c r="H11660" s="200" t="s">
        <v>931</v>
      </c>
      <c r="I11660" s="200">
        <v>45485</v>
      </c>
      <c r="J11660" s="143">
        <f t="shared" si="182"/>
        <v>45485</v>
      </c>
      <c r="K11660" s="202">
        <v>4</v>
      </c>
      <c r="L11660" s="285" t="s">
        <v>550</v>
      </c>
      <c r="M11660" s="223"/>
      <c r="N11660" s="203">
        <v>0</v>
      </c>
      <c r="O11660" s="222" t="s">
        <v>326</v>
      </c>
    </row>
    <row r="11661" spans="1:15" ht="29.25" customHeight="1">
      <c r="A11661" s="221" t="s">
        <v>2861</v>
      </c>
      <c r="B11661" s="221" t="s">
        <v>935</v>
      </c>
      <c r="C11661" s="222" t="s">
        <v>422</v>
      </c>
      <c r="D11661" s="222" t="s">
        <v>162</v>
      </c>
      <c r="E11661" s="199" t="s">
        <v>171</v>
      </c>
      <c r="F11661" s="200"/>
      <c r="G11661" s="200"/>
      <c r="H11661" s="200"/>
      <c r="I11661" s="200">
        <v>45486</v>
      </c>
      <c r="J11661" s="143">
        <f t="shared" si="182"/>
        <v>45486</v>
      </c>
      <c r="K11661" s="202">
        <v>8</v>
      </c>
      <c r="L11661" s="285" t="s">
        <v>954</v>
      </c>
      <c r="M11661" s="223"/>
      <c r="N11661" s="203"/>
      <c r="O11661" s="222" t="s">
        <v>326</v>
      </c>
    </row>
    <row r="11662" spans="1:15" ht="29.25" customHeight="1">
      <c r="A11662" s="221" t="s">
        <v>2861</v>
      </c>
      <c r="B11662" s="221" t="s">
        <v>935</v>
      </c>
      <c r="C11662" s="222" t="s">
        <v>422</v>
      </c>
      <c r="D11662" s="222" t="s">
        <v>162</v>
      </c>
      <c r="E11662" s="199" t="s">
        <v>163</v>
      </c>
      <c r="F11662" s="200" t="s">
        <v>734</v>
      </c>
      <c r="G11662" s="200" t="s">
        <v>735</v>
      </c>
      <c r="H11662" s="200" t="s">
        <v>930</v>
      </c>
      <c r="I11662" s="200">
        <v>45488</v>
      </c>
      <c r="J11662" s="143">
        <f t="shared" si="182"/>
        <v>45488</v>
      </c>
      <c r="K11662" s="202">
        <v>8</v>
      </c>
      <c r="L11662" s="285" t="s">
        <v>955</v>
      </c>
      <c r="M11662" s="223"/>
      <c r="N11662" s="203">
        <v>0</v>
      </c>
      <c r="O11662" s="222" t="s">
        <v>326</v>
      </c>
    </row>
    <row r="11663" spans="1:15" ht="29.25" customHeight="1">
      <c r="A11663" s="221" t="s">
        <v>2861</v>
      </c>
      <c r="B11663" s="221" t="s">
        <v>935</v>
      </c>
      <c r="C11663" s="222" t="s">
        <v>422</v>
      </c>
      <c r="D11663" s="222" t="s">
        <v>162</v>
      </c>
      <c r="E11663" s="199" t="s">
        <v>163</v>
      </c>
      <c r="F11663" s="200" t="s">
        <v>734</v>
      </c>
      <c r="G11663" s="200" t="s">
        <v>735</v>
      </c>
      <c r="H11663" s="200" t="s">
        <v>931</v>
      </c>
      <c r="I11663" s="200">
        <v>45489</v>
      </c>
      <c r="J11663" s="143">
        <f t="shared" si="182"/>
        <v>45489</v>
      </c>
      <c r="K11663" s="202">
        <v>8</v>
      </c>
      <c r="L11663" s="285" t="s">
        <v>956</v>
      </c>
      <c r="M11663" s="223"/>
      <c r="N11663" s="203">
        <v>0</v>
      </c>
      <c r="O11663" s="222" t="s">
        <v>326</v>
      </c>
    </row>
    <row r="11664" spans="1:15" ht="29.25" customHeight="1">
      <c r="A11664" s="221" t="s">
        <v>2861</v>
      </c>
      <c r="B11664" s="221" t="s">
        <v>935</v>
      </c>
      <c r="C11664" s="222" t="s">
        <v>422</v>
      </c>
      <c r="D11664" s="222" t="s">
        <v>162</v>
      </c>
      <c r="E11664" s="199" t="s">
        <v>163</v>
      </c>
      <c r="F11664" s="200" t="s">
        <v>734</v>
      </c>
      <c r="G11664" s="200" t="s">
        <v>735</v>
      </c>
      <c r="H11664" s="200" t="s">
        <v>931</v>
      </c>
      <c r="I11664" s="200">
        <v>45490</v>
      </c>
      <c r="J11664" s="143">
        <f t="shared" si="182"/>
        <v>45490</v>
      </c>
      <c r="K11664" s="202">
        <v>8</v>
      </c>
      <c r="L11664" s="285" t="s">
        <v>957</v>
      </c>
      <c r="M11664" s="223"/>
      <c r="N11664" s="203">
        <v>0</v>
      </c>
      <c r="O11664" s="222" t="s">
        <v>326</v>
      </c>
    </row>
    <row r="11665" spans="1:15" ht="29.25" customHeight="1">
      <c r="A11665" s="221" t="s">
        <v>2861</v>
      </c>
      <c r="B11665" s="221" t="s">
        <v>935</v>
      </c>
      <c r="C11665" s="222" t="s">
        <v>422</v>
      </c>
      <c r="D11665" s="222" t="s">
        <v>162</v>
      </c>
      <c r="E11665" s="199" t="s">
        <v>163</v>
      </c>
      <c r="F11665" s="200" t="s">
        <v>636</v>
      </c>
      <c r="G11665" s="200" t="s">
        <v>637</v>
      </c>
      <c r="H11665" s="200" t="s">
        <v>715</v>
      </c>
      <c r="I11665" s="200">
        <v>45492</v>
      </c>
      <c r="J11665" s="143">
        <f t="shared" si="182"/>
        <v>45492</v>
      </c>
      <c r="K11665" s="202">
        <v>4</v>
      </c>
      <c r="L11665" s="285" t="s">
        <v>1498</v>
      </c>
      <c r="M11665" s="223"/>
      <c r="N11665" s="203">
        <v>0</v>
      </c>
      <c r="O11665" s="222" t="s">
        <v>326</v>
      </c>
    </row>
    <row r="11666" spans="1:15" ht="29.25" customHeight="1">
      <c r="A11666" s="221" t="s">
        <v>2861</v>
      </c>
      <c r="B11666" s="221" t="s">
        <v>935</v>
      </c>
      <c r="C11666" s="222" t="s">
        <v>422</v>
      </c>
      <c r="D11666" s="222" t="s">
        <v>162</v>
      </c>
      <c r="E11666" s="199" t="s">
        <v>163</v>
      </c>
      <c r="F11666" s="200" t="s">
        <v>734</v>
      </c>
      <c r="G11666" s="200" t="s">
        <v>735</v>
      </c>
      <c r="H11666" s="200" t="s">
        <v>1493</v>
      </c>
      <c r="I11666" s="200">
        <v>45492</v>
      </c>
      <c r="J11666" s="143">
        <f t="shared" si="182"/>
        <v>45492</v>
      </c>
      <c r="K11666" s="202">
        <v>4</v>
      </c>
      <c r="L11666" s="285" t="s">
        <v>1499</v>
      </c>
      <c r="M11666" s="223"/>
      <c r="N11666" s="203">
        <v>0</v>
      </c>
      <c r="O11666" s="222" t="s">
        <v>326</v>
      </c>
    </row>
    <row r="11667" spans="1:15" ht="29.25" customHeight="1">
      <c r="A11667" s="221" t="s">
        <v>2861</v>
      </c>
      <c r="B11667" s="221" t="s">
        <v>935</v>
      </c>
      <c r="C11667" s="222" t="s">
        <v>422</v>
      </c>
      <c r="D11667" s="222" t="s">
        <v>162</v>
      </c>
      <c r="E11667" s="199" t="s">
        <v>171</v>
      </c>
      <c r="F11667" s="200"/>
      <c r="G11667" s="200"/>
      <c r="H11667" s="200"/>
      <c r="I11667" s="200">
        <v>45493</v>
      </c>
      <c r="J11667" s="143">
        <f t="shared" si="182"/>
        <v>45493</v>
      </c>
      <c r="K11667" s="202">
        <v>8</v>
      </c>
      <c r="L11667" s="285" t="s">
        <v>752</v>
      </c>
      <c r="M11667" s="223"/>
      <c r="N11667" s="203"/>
      <c r="O11667" s="222" t="s">
        <v>326</v>
      </c>
    </row>
    <row r="11668" spans="1:15" ht="29.25" customHeight="1">
      <c r="A11668" s="221" t="s">
        <v>2861</v>
      </c>
      <c r="B11668" s="221" t="s">
        <v>935</v>
      </c>
      <c r="C11668" s="222" t="s">
        <v>422</v>
      </c>
      <c r="D11668" s="222" t="s">
        <v>162</v>
      </c>
      <c r="E11668" s="199" t="s">
        <v>163</v>
      </c>
      <c r="F11668" s="200" t="s">
        <v>734</v>
      </c>
      <c r="G11668" s="200" t="s">
        <v>735</v>
      </c>
      <c r="H11668" s="200" t="s">
        <v>797</v>
      </c>
      <c r="I11668" s="200">
        <v>45496</v>
      </c>
      <c r="J11668" s="143">
        <f t="shared" si="182"/>
        <v>45496</v>
      </c>
      <c r="K11668" s="202">
        <v>8</v>
      </c>
      <c r="L11668" s="285" t="s">
        <v>1500</v>
      </c>
      <c r="M11668" s="223"/>
      <c r="N11668" s="203">
        <v>0</v>
      </c>
      <c r="O11668" s="222" t="s">
        <v>326</v>
      </c>
    </row>
    <row r="11669" spans="1:15" ht="29.25" customHeight="1">
      <c r="A11669" s="221" t="s">
        <v>2861</v>
      </c>
      <c r="B11669" s="221" t="s">
        <v>935</v>
      </c>
      <c r="C11669" s="222" t="s">
        <v>422</v>
      </c>
      <c r="D11669" s="222" t="s">
        <v>162</v>
      </c>
      <c r="E11669" s="199" t="s">
        <v>163</v>
      </c>
      <c r="F11669" s="200" t="s">
        <v>734</v>
      </c>
      <c r="G11669" s="200" t="s">
        <v>735</v>
      </c>
      <c r="H11669" s="200" t="s">
        <v>797</v>
      </c>
      <c r="I11669" s="200">
        <v>45499</v>
      </c>
      <c r="J11669" s="143">
        <f t="shared" si="182"/>
        <v>45499</v>
      </c>
      <c r="K11669" s="202">
        <v>4</v>
      </c>
      <c r="L11669" s="285" t="s">
        <v>1609</v>
      </c>
      <c r="M11669" s="223"/>
      <c r="N11669" s="203">
        <v>0</v>
      </c>
      <c r="O11669" s="222" t="s">
        <v>326</v>
      </c>
    </row>
    <row r="11670" spans="1:15" ht="29.25" customHeight="1">
      <c r="A11670" s="221" t="s">
        <v>2861</v>
      </c>
      <c r="B11670" s="221" t="s">
        <v>935</v>
      </c>
      <c r="C11670" s="222" t="s">
        <v>422</v>
      </c>
      <c r="D11670" s="222" t="s">
        <v>162</v>
      </c>
      <c r="E11670" s="199" t="s">
        <v>163</v>
      </c>
      <c r="F11670" s="200" t="s">
        <v>734</v>
      </c>
      <c r="G11670" s="200" t="s">
        <v>735</v>
      </c>
      <c r="H11670" s="200" t="s">
        <v>930</v>
      </c>
      <c r="I11670" s="200">
        <v>45499</v>
      </c>
      <c r="J11670" s="143">
        <f t="shared" si="182"/>
        <v>45499</v>
      </c>
      <c r="K11670" s="202">
        <v>4</v>
      </c>
      <c r="L11670" s="285" t="s">
        <v>1610</v>
      </c>
      <c r="M11670" s="223"/>
      <c r="N11670" s="203">
        <v>0</v>
      </c>
      <c r="O11670" s="222" t="s">
        <v>326</v>
      </c>
    </row>
    <row r="11671" spans="1:15" ht="29.25" customHeight="1">
      <c r="A11671" s="221" t="s">
        <v>2861</v>
      </c>
      <c r="B11671" s="221" t="s">
        <v>935</v>
      </c>
      <c r="C11671" s="222" t="s">
        <v>422</v>
      </c>
      <c r="D11671" s="222" t="s">
        <v>162</v>
      </c>
      <c r="E11671" s="199" t="s">
        <v>163</v>
      </c>
      <c r="F11671" s="200" t="s">
        <v>734</v>
      </c>
      <c r="G11671" s="200" t="s">
        <v>735</v>
      </c>
      <c r="H11671" s="200" t="s">
        <v>930</v>
      </c>
      <c r="I11671" s="200">
        <v>45502</v>
      </c>
      <c r="J11671" s="143">
        <f t="shared" si="182"/>
        <v>45502</v>
      </c>
      <c r="K11671" s="202">
        <v>8</v>
      </c>
      <c r="L11671" s="285" t="s">
        <v>1611</v>
      </c>
      <c r="M11671" s="223"/>
      <c r="N11671" s="203">
        <v>0</v>
      </c>
      <c r="O11671" s="222" t="s">
        <v>326</v>
      </c>
    </row>
    <row r="11672" spans="1:15" ht="29.25" customHeight="1">
      <c r="A11672" s="221" t="s">
        <v>2861</v>
      </c>
      <c r="B11672" s="221" t="s">
        <v>935</v>
      </c>
      <c r="C11672" s="222" t="s">
        <v>422</v>
      </c>
      <c r="D11672" s="222" t="s">
        <v>162</v>
      </c>
      <c r="E11672" s="199" t="s">
        <v>163</v>
      </c>
      <c r="F11672" s="200" t="s">
        <v>734</v>
      </c>
      <c r="G11672" s="200" t="s">
        <v>735</v>
      </c>
      <c r="H11672" s="200" t="s">
        <v>930</v>
      </c>
      <c r="I11672" s="200">
        <v>45504</v>
      </c>
      <c r="J11672" s="143">
        <f t="shared" si="182"/>
        <v>45504</v>
      </c>
      <c r="K11672" s="202">
        <v>8</v>
      </c>
      <c r="L11672" s="285" t="s">
        <v>1612</v>
      </c>
      <c r="M11672" s="223"/>
      <c r="N11672" s="203">
        <v>0</v>
      </c>
      <c r="O11672" s="222" t="s">
        <v>326</v>
      </c>
    </row>
    <row r="11673" spans="1:15" ht="29.25" customHeight="1">
      <c r="A11673" s="221" t="s">
        <v>2861</v>
      </c>
      <c r="B11673" s="221" t="s">
        <v>935</v>
      </c>
      <c r="C11673" s="222" t="s">
        <v>422</v>
      </c>
      <c r="D11673" s="222" t="s">
        <v>162</v>
      </c>
      <c r="E11673" s="199" t="s">
        <v>178</v>
      </c>
      <c r="F11673" s="200"/>
      <c r="G11673" s="200"/>
      <c r="H11673" s="200"/>
      <c r="I11673" s="200">
        <v>45505</v>
      </c>
      <c r="J11673" s="143">
        <f t="shared" si="182"/>
        <v>45505</v>
      </c>
      <c r="K11673" s="202">
        <v>2</v>
      </c>
      <c r="L11673" s="285" t="s">
        <v>1766</v>
      </c>
      <c r="M11673" s="223"/>
      <c r="N11673" s="203"/>
      <c r="O11673" s="222" t="s">
        <v>326</v>
      </c>
    </row>
    <row r="11674" spans="1:15" ht="29.25" customHeight="1">
      <c r="A11674" s="221" t="s">
        <v>2861</v>
      </c>
      <c r="B11674" s="221" t="s">
        <v>935</v>
      </c>
      <c r="C11674" s="222" t="s">
        <v>422</v>
      </c>
      <c r="D11674" s="222" t="s">
        <v>162</v>
      </c>
      <c r="E11674" s="199" t="s">
        <v>163</v>
      </c>
      <c r="F11674" s="200" t="s">
        <v>734</v>
      </c>
      <c r="G11674" s="200" t="s">
        <v>735</v>
      </c>
      <c r="H11674" s="200" t="s">
        <v>1763</v>
      </c>
      <c r="I11674" s="200">
        <v>45505</v>
      </c>
      <c r="J11674" s="143">
        <f t="shared" si="182"/>
        <v>45505</v>
      </c>
      <c r="K11674" s="202">
        <v>6</v>
      </c>
      <c r="L11674" s="285" t="s">
        <v>1765</v>
      </c>
      <c r="M11674" s="223"/>
      <c r="N11674" s="203">
        <v>0</v>
      </c>
      <c r="O11674" s="222" t="s">
        <v>326</v>
      </c>
    </row>
    <row r="11675" spans="1:15" ht="29.25" customHeight="1">
      <c r="A11675" s="221" t="s">
        <v>2861</v>
      </c>
      <c r="B11675" s="221" t="s">
        <v>935</v>
      </c>
      <c r="C11675" s="222" t="s">
        <v>422</v>
      </c>
      <c r="D11675" s="222" t="s">
        <v>162</v>
      </c>
      <c r="E11675" s="199" t="s">
        <v>163</v>
      </c>
      <c r="F11675" s="200" t="s">
        <v>734</v>
      </c>
      <c r="G11675" s="200" t="s">
        <v>735</v>
      </c>
      <c r="H11675" s="200" t="s">
        <v>1763</v>
      </c>
      <c r="I11675" s="200">
        <v>45506</v>
      </c>
      <c r="J11675" s="143">
        <f t="shared" si="182"/>
        <v>45506</v>
      </c>
      <c r="K11675" s="202">
        <v>8</v>
      </c>
      <c r="L11675" s="285" t="s">
        <v>1767</v>
      </c>
      <c r="M11675" s="223"/>
      <c r="N11675" s="203">
        <v>0</v>
      </c>
      <c r="O11675" s="222" t="s">
        <v>326</v>
      </c>
    </row>
    <row r="11676" spans="1:15" ht="29.25" customHeight="1">
      <c r="A11676" s="221" t="s">
        <v>2861</v>
      </c>
      <c r="B11676" s="221" t="s">
        <v>935</v>
      </c>
      <c r="C11676" s="222" t="s">
        <v>422</v>
      </c>
      <c r="D11676" s="222" t="s">
        <v>162</v>
      </c>
      <c r="E11676" s="199" t="s">
        <v>163</v>
      </c>
      <c r="F11676" s="200" t="s">
        <v>734</v>
      </c>
      <c r="G11676" s="200" t="s">
        <v>735</v>
      </c>
      <c r="H11676" s="200" t="s">
        <v>1764</v>
      </c>
      <c r="I11676" s="200">
        <v>45510</v>
      </c>
      <c r="J11676" s="143">
        <f t="shared" si="182"/>
        <v>45510</v>
      </c>
      <c r="K11676" s="202">
        <v>8</v>
      </c>
      <c r="L11676" s="285" t="s">
        <v>1768</v>
      </c>
      <c r="M11676" s="223"/>
      <c r="N11676" s="203">
        <v>0</v>
      </c>
      <c r="O11676" s="222" t="s">
        <v>326</v>
      </c>
    </row>
    <row r="11677" spans="1:15" ht="29.25" customHeight="1">
      <c r="A11677" s="221" t="s">
        <v>2861</v>
      </c>
      <c r="B11677" s="221" t="s">
        <v>935</v>
      </c>
      <c r="C11677" s="222" t="s">
        <v>422</v>
      </c>
      <c r="D11677" s="222" t="s">
        <v>162</v>
      </c>
      <c r="E11677" s="199" t="s">
        <v>163</v>
      </c>
      <c r="F11677" s="200" t="s">
        <v>734</v>
      </c>
      <c r="G11677" s="200" t="s">
        <v>735</v>
      </c>
      <c r="H11677" s="200" t="s">
        <v>1880</v>
      </c>
      <c r="I11677" s="200">
        <v>45512</v>
      </c>
      <c r="J11677" s="143">
        <f t="shared" si="182"/>
        <v>45512</v>
      </c>
      <c r="K11677" s="202">
        <v>4</v>
      </c>
      <c r="L11677" s="285" t="s">
        <v>1886</v>
      </c>
      <c r="M11677" s="223"/>
      <c r="N11677" s="203">
        <v>0</v>
      </c>
      <c r="O11677" s="222" t="s">
        <v>326</v>
      </c>
    </row>
    <row r="11678" spans="1:15" ht="29.25" customHeight="1">
      <c r="A11678" s="221" t="s">
        <v>2861</v>
      </c>
      <c r="B11678" s="221" t="s">
        <v>935</v>
      </c>
      <c r="C11678" s="222" t="s">
        <v>422</v>
      </c>
      <c r="D11678" s="222" t="s">
        <v>162</v>
      </c>
      <c r="E11678" s="199" t="s">
        <v>163</v>
      </c>
      <c r="F11678" s="200" t="s">
        <v>734</v>
      </c>
      <c r="G11678" s="200" t="s">
        <v>735</v>
      </c>
      <c r="H11678" s="200" t="s">
        <v>1879</v>
      </c>
      <c r="I11678" s="200">
        <v>45512</v>
      </c>
      <c r="J11678" s="143">
        <f t="shared" si="182"/>
        <v>45512</v>
      </c>
      <c r="K11678" s="202">
        <v>4</v>
      </c>
      <c r="L11678" s="285" t="s">
        <v>1885</v>
      </c>
      <c r="M11678" s="223"/>
      <c r="N11678" s="203">
        <v>0</v>
      </c>
      <c r="O11678" s="222" t="s">
        <v>326</v>
      </c>
    </row>
    <row r="11679" spans="1:15" ht="29.25" customHeight="1">
      <c r="A11679" s="221" t="s">
        <v>2861</v>
      </c>
      <c r="B11679" s="221" t="s">
        <v>935</v>
      </c>
      <c r="C11679" s="222" t="s">
        <v>422</v>
      </c>
      <c r="D11679" s="222" t="s">
        <v>162</v>
      </c>
      <c r="E11679" s="199" t="s">
        <v>163</v>
      </c>
      <c r="F11679" s="200" t="s">
        <v>734</v>
      </c>
      <c r="G11679" s="200" t="s">
        <v>735</v>
      </c>
      <c r="H11679" s="200" t="s">
        <v>1881</v>
      </c>
      <c r="I11679" s="200">
        <v>45513</v>
      </c>
      <c r="J11679" s="143">
        <f t="shared" si="182"/>
        <v>45513</v>
      </c>
      <c r="K11679" s="202">
        <v>4</v>
      </c>
      <c r="L11679" s="285" t="s">
        <v>1887</v>
      </c>
      <c r="M11679" s="223"/>
      <c r="N11679" s="203">
        <v>0</v>
      </c>
      <c r="O11679" s="222" t="s">
        <v>326</v>
      </c>
    </row>
    <row r="11680" spans="1:15" ht="29.25" customHeight="1">
      <c r="A11680" s="221" t="s">
        <v>2861</v>
      </c>
      <c r="B11680" s="221" t="s">
        <v>935</v>
      </c>
      <c r="C11680" s="222" t="s">
        <v>422</v>
      </c>
      <c r="D11680" s="222" t="s">
        <v>162</v>
      </c>
      <c r="E11680" s="199" t="s">
        <v>163</v>
      </c>
      <c r="F11680" s="200" t="s">
        <v>734</v>
      </c>
      <c r="G11680" s="200" t="s">
        <v>735</v>
      </c>
      <c r="H11680" s="200" t="s">
        <v>1879</v>
      </c>
      <c r="I11680" s="200">
        <v>45513</v>
      </c>
      <c r="J11680" s="143">
        <f t="shared" si="182"/>
        <v>45513</v>
      </c>
      <c r="K11680" s="202">
        <v>4</v>
      </c>
      <c r="L11680" s="285" t="s">
        <v>443</v>
      </c>
      <c r="M11680" s="223"/>
      <c r="N11680" s="203">
        <v>0</v>
      </c>
      <c r="O11680" s="222" t="s">
        <v>326</v>
      </c>
    </row>
    <row r="11681" spans="1:15" ht="29.25" customHeight="1">
      <c r="A11681" s="221" t="s">
        <v>2861</v>
      </c>
      <c r="B11681" s="221" t="s">
        <v>935</v>
      </c>
      <c r="C11681" s="222" t="s">
        <v>422</v>
      </c>
      <c r="D11681" s="222" t="s">
        <v>162</v>
      </c>
      <c r="E11681" s="199" t="s">
        <v>171</v>
      </c>
      <c r="F11681" s="200"/>
      <c r="G11681" s="200"/>
      <c r="H11681" s="200"/>
      <c r="I11681" s="200">
        <v>45514</v>
      </c>
      <c r="J11681" s="143">
        <f t="shared" si="182"/>
        <v>45514</v>
      </c>
      <c r="K11681" s="202">
        <v>8</v>
      </c>
      <c r="L11681" s="285" t="s">
        <v>954</v>
      </c>
      <c r="M11681" s="223"/>
      <c r="N11681" s="203"/>
      <c r="O11681" s="222" t="s">
        <v>326</v>
      </c>
    </row>
    <row r="11682" spans="1:15" ht="29.25" customHeight="1">
      <c r="A11682" s="221" t="s">
        <v>2861</v>
      </c>
      <c r="B11682" s="221" t="s">
        <v>935</v>
      </c>
      <c r="C11682" s="222" t="s">
        <v>422</v>
      </c>
      <c r="D11682" s="222" t="s">
        <v>162</v>
      </c>
      <c r="E11682" s="199" t="s">
        <v>163</v>
      </c>
      <c r="F11682" s="200" t="s">
        <v>734</v>
      </c>
      <c r="G11682" s="200" t="s">
        <v>735</v>
      </c>
      <c r="H11682" s="200" t="s">
        <v>932</v>
      </c>
      <c r="I11682" s="200">
        <v>45516</v>
      </c>
      <c r="J11682" s="143">
        <f t="shared" si="182"/>
        <v>45516</v>
      </c>
      <c r="K11682" s="202">
        <v>8</v>
      </c>
      <c r="L11682" s="285" t="s">
        <v>1888</v>
      </c>
      <c r="M11682" s="223"/>
      <c r="N11682" s="203">
        <v>0</v>
      </c>
      <c r="O11682" s="222" t="s">
        <v>326</v>
      </c>
    </row>
    <row r="11683" spans="1:15" ht="29.25" customHeight="1">
      <c r="A11683" s="221" t="s">
        <v>2861</v>
      </c>
      <c r="B11683" s="221" t="s">
        <v>935</v>
      </c>
      <c r="C11683" s="222" t="s">
        <v>422</v>
      </c>
      <c r="D11683" s="222" t="s">
        <v>162</v>
      </c>
      <c r="E11683" s="199" t="s">
        <v>163</v>
      </c>
      <c r="F11683" s="200" t="s">
        <v>734</v>
      </c>
      <c r="G11683" s="200" t="s">
        <v>735</v>
      </c>
      <c r="H11683" s="200" t="s">
        <v>1878</v>
      </c>
      <c r="I11683" s="200">
        <v>45517</v>
      </c>
      <c r="J11683" s="143">
        <f t="shared" si="182"/>
        <v>45517</v>
      </c>
      <c r="K11683" s="202">
        <v>4</v>
      </c>
      <c r="L11683" s="285" t="s">
        <v>1889</v>
      </c>
      <c r="M11683" s="223"/>
      <c r="N11683" s="203">
        <v>0</v>
      </c>
      <c r="O11683" s="222" t="s">
        <v>326</v>
      </c>
    </row>
    <row r="11684" spans="1:15" ht="29.25" customHeight="1">
      <c r="A11684" s="221" t="s">
        <v>2861</v>
      </c>
      <c r="B11684" s="221" t="s">
        <v>935</v>
      </c>
      <c r="C11684" s="222" t="s">
        <v>422</v>
      </c>
      <c r="D11684" s="222" t="s">
        <v>162</v>
      </c>
      <c r="E11684" s="199" t="s">
        <v>163</v>
      </c>
      <c r="F11684" s="200" t="s">
        <v>734</v>
      </c>
      <c r="G11684" s="200" t="s">
        <v>735</v>
      </c>
      <c r="H11684" s="200" t="s">
        <v>1883</v>
      </c>
      <c r="I11684" s="200">
        <v>45517</v>
      </c>
      <c r="J11684" s="143">
        <f t="shared" si="182"/>
        <v>45517</v>
      </c>
      <c r="K11684" s="202">
        <v>2</v>
      </c>
      <c r="L11684" s="285" t="s">
        <v>1891</v>
      </c>
      <c r="M11684" s="223"/>
      <c r="N11684" s="203">
        <v>0</v>
      </c>
      <c r="O11684" s="222" t="s">
        <v>326</v>
      </c>
    </row>
    <row r="11685" spans="1:15" ht="29.25" customHeight="1">
      <c r="A11685" s="221" t="s">
        <v>2861</v>
      </c>
      <c r="B11685" s="221" t="s">
        <v>935</v>
      </c>
      <c r="C11685" s="222" t="s">
        <v>422</v>
      </c>
      <c r="D11685" s="222" t="s">
        <v>162</v>
      </c>
      <c r="E11685" s="199" t="s">
        <v>163</v>
      </c>
      <c r="F11685" s="200" t="s">
        <v>734</v>
      </c>
      <c r="G11685" s="200" t="s">
        <v>735</v>
      </c>
      <c r="H11685" s="200" t="s">
        <v>1882</v>
      </c>
      <c r="I11685" s="200">
        <v>45517</v>
      </c>
      <c r="J11685" s="143">
        <f t="shared" si="182"/>
        <v>45517</v>
      </c>
      <c r="K11685" s="202">
        <v>2</v>
      </c>
      <c r="L11685" s="285" t="s">
        <v>1890</v>
      </c>
      <c r="M11685" s="223"/>
      <c r="N11685" s="203">
        <v>0</v>
      </c>
      <c r="O11685" s="222" t="s">
        <v>326</v>
      </c>
    </row>
    <row r="11686" spans="1:15" ht="29.25" customHeight="1">
      <c r="A11686" s="221" t="s">
        <v>2861</v>
      </c>
      <c r="B11686" s="221" t="s">
        <v>935</v>
      </c>
      <c r="C11686" s="222" t="s">
        <v>422</v>
      </c>
      <c r="D11686" s="222" t="s">
        <v>162</v>
      </c>
      <c r="E11686" s="199" t="s">
        <v>163</v>
      </c>
      <c r="F11686" s="200" t="s">
        <v>734</v>
      </c>
      <c r="G11686" s="200" t="s">
        <v>735</v>
      </c>
      <c r="H11686" s="200" t="s">
        <v>1878</v>
      </c>
      <c r="I11686" s="200">
        <v>45518</v>
      </c>
      <c r="J11686" s="143">
        <f t="shared" si="182"/>
        <v>45518</v>
      </c>
      <c r="K11686" s="202">
        <v>6</v>
      </c>
      <c r="L11686" s="285" t="s">
        <v>1893</v>
      </c>
      <c r="M11686" s="223"/>
      <c r="N11686" s="203">
        <v>0</v>
      </c>
      <c r="O11686" s="222" t="s">
        <v>326</v>
      </c>
    </row>
    <row r="11687" spans="1:15" ht="29.25" customHeight="1">
      <c r="A11687" s="221" t="s">
        <v>2861</v>
      </c>
      <c r="B11687" s="221" t="s">
        <v>935</v>
      </c>
      <c r="C11687" s="222" t="s">
        <v>422</v>
      </c>
      <c r="D11687" s="222" t="s">
        <v>162</v>
      </c>
      <c r="E11687" s="199" t="s">
        <v>163</v>
      </c>
      <c r="F11687" s="200" t="s">
        <v>734</v>
      </c>
      <c r="G11687" s="200" t="s">
        <v>735</v>
      </c>
      <c r="H11687" s="200" t="s">
        <v>1884</v>
      </c>
      <c r="I11687" s="200">
        <v>45518</v>
      </c>
      <c r="J11687" s="143">
        <f t="shared" si="182"/>
        <v>45518</v>
      </c>
      <c r="K11687" s="202">
        <v>2</v>
      </c>
      <c r="L11687" s="285" t="s">
        <v>1892</v>
      </c>
      <c r="M11687" s="223"/>
      <c r="N11687" s="203">
        <v>0</v>
      </c>
      <c r="O11687" s="222" t="s">
        <v>326</v>
      </c>
    </row>
    <row r="11688" spans="1:15" ht="29.25" customHeight="1">
      <c r="A11688" s="221" t="s">
        <v>2861</v>
      </c>
      <c r="B11688" s="221" t="s">
        <v>935</v>
      </c>
      <c r="C11688" s="222" t="s">
        <v>422</v>
      </c>
      <c r="D11688" s="222" t="s">
        <v>162</v>
      </c>
      <c r="E11688" s="199" t="s">
        <v>163</v>
      </c>
      <c r="F11688" s="200" t="s">
        <v>734</v>
      </c>
      <c r="G11688" s="200" t="s">
        <v>735</v>
      </c>
      <c r="H11688" s="200" t="s">
        <v>2025</v>
      </c>
      <c r="I11688" s="200">
        <v>45519</v>
      </c>
      <c r="J11688" s="143">
        <f t="shared" si="182"/>
        <v>45519</v>
      </c>
      <c r="K11688" s="202">
        <v>8</v>
      </c>
      <c r="L11688" s="285" t="s">
        <v>2057</v>
      </c>
      <c r="M11688" s="223"/>
      <c r="N11688" s="203">
        <v>0</v>
      </c>
      <c r="O11688" s="222" t="s">
        <v>326</v>
      </c>
    </row>
    <row r="11689" spans="1:15" ht="29.25" customHeight="1">
      <c r="A11689" s="221" t="s">
        <v>2861</v>
      </c>
      <c r="B11689" s="221" t="s">
        <v>935</v>
      </c>
      <c r="C11689" s="222" t="s">
        <v>422</v>
      </c>
      <c r="D11689" s="222" t="s">
        <v>162</v>
      </c>
      <c r="E11689" s="199" t="s">
        <v>163</v>
      </c>
      <c r="F11689" s="200" t="s">
        <v>734</v>
      </c>
      <c r="G11689" s="200" t="s">
        <v>735</v>
      </c>
      <c r="H11689" s="200" t="s">
        <v>2052</v>
      </c>
      <c r="I11689" s="200">
        <v>45520</v>
      </c>
      <c r="J11689" s="143">
        <f t="shared" si="182"/>
        <v>45520</v>
      </c>
      <c r="K11689" s="202">
        <v>8</v>
      </c>
      <c r="L11689" s="285" t="s">
        <v>2058</v>
      </c>
      <c r="M11689" s="223"/>
      <c r="N11689" s="203">
        <v>0</v>
      </c>
      <c r="O11689" s="222" t="s">
        <v>326</v>
      </c>
    </row>
    <row r="11690" spans="1:15" ht="29.25" customHeight="1">
      <c r="A11690" s="221" t="s">
        <v>2861</v>
      </c>
      <c r="B11690" s="221" t="s">
        <v>935</v>
      </c>
      <c r="C11690" s="222" t="s">
        <v>422</v>
      </c>
      <c r="D11690" s="222" t="s">
        <v>162</v>
      </c>
      <c r="E11690" s="199" t="s">
        <v>171</v>
      </c>
      <c r="F11690" s="200"/>
      <c r="G11690" s="200"/>
      <c r="H11690" s="200"/>
      <c r="I11690" s="200">
        <v>45521</v>
      </c>
      <c r="J11690" s="143">
        <f t="shared" si="182"/>
        <v>45521</v>
      </c>
      <c r="K11690" s="202">
        <v>8</v>
      </c>
      <c r="L11690" s="285" t="s">
        <v>954</v>
      </c>
      <c r="M11690" s="223"/>
      <c r="N11690" s="203"/>
      <c r="O11690" s="222" t="s">
        <v>326</v>
      </c>
    </row>
    <row r="11691" spans="1:15" ht="29.25" customHeight="1">
      <c r="A11691" s="221" t="s">
        <v>2861</v>
      </c>
      <c r="B11691" s="221" t="s">
        <v>935</v>
      </c>
      <c r="C11691" s="222" t="s">
        <v>422</v>
      </c>
      <c r="D11691" s="222" t="s">
        <v>162</v>
      </c>
      <c r="E11691" s="199" t="s">
        <v>163</v>
      </c>
      <c r="F11691" s="200" t="s">
        <v>734</v>
      </c>
      <c r="G11691" s="200" t="s">
        <v>735</v>
      </c>
      <c r="H11691" s="200" t="s">
        <v>2025</v>
      </c>
      <c r="I11691" s="200">
        <v>45530</v>
      </c>
      <c r="J11691" s="143">
        <f t="shared" si="182"/>
        <v>45530</v>
      </c>
      <c r="K11691" s="202">
        <v>8</v>
      </c>
      <c r="L11691" s="285" t="s">
        <v>2243</v>
      </c>
      <c r="M11691" s="223"/>
      <c r="N11691" s="203">
        <v>0</v>
      </c>
      <c r="O11691" s="222" t="s">
        <v>326</v>
      </c>
    </row>
    <row r="11692" spans="1:15" ht="29.25" customHeight="1">
      <c r="A11692" s="221" t="s">
        <v>2861</v>
      </c>
      <c r="B11692" s="221" t="s">
        <v>935</v>
      </c>
      <c r="C11692" s="222" t="s">
        <v>422</v>
      </c>
      <c r="D11692" s="222" t="s">
        <v>162</v>
      </c>
      <c r="E11692" s="199" t="s">
        <v>163</v>
      </c>
      <c r="F11692" s="200" t="s">
        <v>734</v>
      </c>
      <c r="G11692" s="200" t="s">
        <v>735</v>
      </c>
      <c r="H11692" s="200" t="s">
        <v>932</v>
      </c>
      <c r="I11692" s="200">
        <v>45531</v>
      </c>
      <c r="J11692" s="143">
        <f t="shared" si="182"/>
        <v>45531</v>
      </c>
      <c r="K11692" s="202">
        <v>8</v>
      </c>
      <c r="L11692" s="285" t="s">
        <v>663</v>
      </c>
      <c r="M11692" s="223"/>
      <c r="N11692" s="203">
        <v>0</v>
      </c>
      <c r="O11692" s="222" t="s">
        <v>326</v>
      </c>
    </row>
    <row r="11693" spans="1:15" ht="29.25" customHeight="1">
      <c r="A11693" s="221" t="s">
        <v>2861</v>
      </c>
      <c r="B11693" s="221" t="s">
        <v>935</v>
      </c>
      <c r="C11693" s="222" t="s">
        <v>422</v>
      </c>
      <c r="D11693" s="222" t="s">
        <v>162</v>
      </c>
      <c r="E11693" s="199" t="s">
        <v>163</v>
      </c>
      <c r="F11693" s="200" t="s">
        <v>734</v>
      </c>
      <c r="G11693" s="200" t="s">
        <v>735</v>
      </c>
      <c r="H11693" s="200" t="s">
        <v>2169</v>
      </c>
      <c r="I11693" s="200">
        <v>45532</v>
      </c>
      <c r="J11693" s="143">
        <f t="shared" si="182"/>
        <v>45532</v>
      </c>
      <c r="K11693" s="202">
        <v>2</v>
      </c>
      <c r="L11693" s="285" t="s">
        <v>2244</v>
      </c>
      <c r="M11693" s="223"/>
      <c r="N11693" s="203">
        <v>0</v>
      </c>
      <c r="O11693" s="222" t="s">
        <v>326</v>
      </c>
    </row>
    <row r="11694" spans="1:15" ht="29.25" customHeight="1">
      <c r="A11694" s="221" t="s">
        <v>2861</v>
      </c>
      <c r="B11694" s="221" t="s">
        <v>935</v>
      </c>
      <c r="C11694" s="222" t="s">
        <v>422</v>
      </c>
      <c r="D11694" s="222" t="s">
        <v>162</v>
      </c>
      <c r="E11694" s="199" t="s">
        <v>163</v>
      </c>
      <c r="F11694" s="200" t="s">
        <v>734</v>
      </c>
      <c r="G11694" s="200" t="s">
        <v>735</v>
      </c>
      <c r="H11694" s="200" t="s">
        <v>2240</v>
      </c>
      <c r="I11694" s="200">
        <v>45532</v>
      </c>
      <c r="J11694" s="143">
        <f t="shared" si="182"/>
        <v>45532</v>
      </c>
      <c r="K11694" s="202">
        <v>6</v>
      </c>
      <c r="L11694" s="285" t="s">
        <v>219</v>
      </c>
      <c r="M11694" s="223"/>
      <c r="N11694" s="203">
        <v>0</v>
      </c>
      <c r="O11694" s="222" t="s">
        <v>326</v>
      </c>
    </row>
    <row r="11695" spans="1:15" ht="29.25" customHeight="1">
      <c r="A11695" s="221" t="s">
        <v>2861</v>
      </c>
      <c r="B11695" s="221" t="s">
        <v>935</v>
      </c>
      <c r="C11695" s="222" t="s">
        <v>422</v>
      </c>
      <c r="D11695" s="222" t="s">
        <v>162</v>
      </c>
      <c r="E11695" s="199" t="s">
        <v>171</v>
      </c>
      <c r="F11695" s="200"/>
      <c r="G11695" s="200"/>
      <c r="H11695" s="200"/>
      <c r="I11695" s="200">
        <v>45533</v>
      </c>
      <c r="J11695" s="143">
        <f t="shared" si="182"/>
        <v>45533</v>
      </c>
      <c r="K11695" s="202">
        <v>6</v>
      </c>
      <c r="L11695" s="285" t="s">
        <v>954</v>
      </c>
      <c r="M11695" s="223"/>
      <c r="N11695" s="203"/>
      <c r="O11695" s="222" t="s">
        <v>326</v>
      </c>
    </row>
    <row r="11696" spans="1:15" ht="29.25" customHeight="1">
      <c r="A11696" s="221" t="s">
        <v>2861</v>
      </c>
      <c r="B11696" s="221" t="s">
        <v>935</v>
      </c>
      <c r="C11696" s="222" t="s">
        <v>422</v>
      </c>
      <c r="D11696" s="222" t="s">
        <v>162</v>
      </c>
      <c r="E11696" s="199" t="s">
        <v>178</v>
      </c>
      <c r="F11696" s="200"/>
      <c r="G11696" s="200"/>
      <c r="H11696" s="200"/>
      <c r="I11696" s="200">
        <v>45533</v>
      </c>
      <c r="J11696" s="143">
        <f t="shared" si="182"/>
        <v>45533</v>
      </c>
      <c r="K11696" s="202">
        <v>2</v>
      </c>
      <c r="L11696" s="285" t="s">
        <v>218</v>
      </c>
      <c r="M11696" s="223"/>
      <c r="N11696" s="203"/>
      <c r="O11696" s="222" t="s">
        <v>326</v>
      </c>
    </row>
    <row r="11697" spans="1:15" ht="29.25" customHeight="1">
      <c r="A11697" s="221" t="s">
        <v>2861</v>
      </c>
      <c r="B11697" s="221" t="s">
        <v>935</v>
      </c>
      <c r="C11697" s="222" t="s">
        <v>422</v>
      </c>
      <c r="D11697" s="222" t="s">
        <v>162</v>
      </c>
      <c r="E11697" s="199" t="s">
        <v>163</v>
      </c>
      <c r="F11697" s="200" t="s">
        <v>734</v>
      </c>
      <c r="G11697" s="200" t="s">
        <v>735</v>
      </c>
      <c r="H11697" s="200" t="s">
        <v>2169</v>
      </c>
      <c r="I11697" s="200">
        <v>45534</v>
      </c>
      <c r="J11697" s="143">
        <f t="shared" si="182"/>
        <v>45534</v>
      </c>
      <c r="K11697" s="202">
        <v>8</v>
      </c>
      <c r="L11697" s="285" t="s">
        <v>2426</v>
      </c>
      <c r="M11697" s="223"/>
      <c r="N11697" s="203">
        <v>0</v>
      </c>
      <c r="O11697" s="222" t="s">
        <v>326</v>
      </c>
    </row>
    <row r="11698" spans="1:15" ht="29.25" customHeight="1">
      <c r="A11698" s="221" t="s">
        <v>2861</v>
      </c>
      <c r="B11698" s="221" t="s">
        <v>935</v>
      </c>
      <c r="C11698" s="222" t="s">
        <v>422</v>
      </c>
      <c r="D11698" s="222" t="s">
        <v>162</v>
      </c>
      <c r="E11698" s="199" t="s">
        <v>163</v>
      </c>
      <c r="F11698" s="200" t="s">
        <v>734</v>
      </c>
      <c r="G11698" s="200" t="s">
        <v>735</v>
      </c>
      <c r="H11698" s="200" t="s">
        <v>1878</v>
      </c>
      <c r="I11698" s="200">
        <v>45537</v>
      </c>
      <c r="J11698" s="143">
        <f t="shared" si="182"/>
        <v>45537</v>
      </c>
      <c r="K11698" s="202">
        <v>6</v>
      </c>
      <c r="L11698" s="285" t="s">
        <v>2427</v>
      </c>
      <c r="M11698" s="223"/>
      <c r="N11698" s="203">
        <v>0</v>
      </c>
      <c r="O11698" s="222" t="s">
        <v>326</v>
      </c>
    </row>
    <row r="11699" spans="1:15" ht="29.25" customHeight="1">
      <c r="A11699" s="221" t="s">
        <v>2861</v>
      </c>
      <c r="B11699" s="221" t="s">
        <v>935</v>
      </c>
      <c r="C11699" s="222" t="s">
        <v>422</v>
      </c>
      <c r="D11699" s="222" t="s">
        <v>162</v>
      </c>
      <c r="E11699" s="199" t="s">
        <v>163</v>
      </c>
      <c r="F11699" s="200" t="s">
        <v>2395</v>
      </c>
      <c r="G11699" s="200" t="s">
        <v>2396</v>
      </c>
      <c r="H11699" s="200" t="s">
        <v>2421</v>
      </c>
      <c r="I11699" s="200">
        <v>45537</v>
      </c>
      <c r="J11699" s="143">
        <f t="shared" si="182"/>
        <v>45537</v>
      </c>
      <c r="K11699" s="202">
        <v>2</v>
      </c>
      <c r="L11699" s="285" t="s">
        <v>2428</v>
      </c>
      <c r="M11699" s="223"/>
      <c r="N11699" s="203">
        <v>0</v>
      </c>
      <c r="O11699" s="222" t="s">
        <v>326</v>
      </c>
    </row>
    <row r="11700" spans="1:15" ht="29.25" customHeight="1">
      <c r="A11700" s="221" t="s">
        <v>2861</v>
      </c>
      <c r="B11700" s="221" t="s">
        <v>935</v>
      </c>
      <c r="C11700" s="222" t="s">
        <v>422</v>
      </c>
      <c r="D11700" s="222" t="s">
        <v>162</v>
      </c>
      <c r="E11700" s="199" t="s">
        <v>163</v>
      </c>
      <c r="F11700" s="200" t="s">
        <v>2395</v>
      </c>
      <c r="G11700" s="200" t="s">
        <v>2396</v>
      </c>
      <c r="H11700" s="200" t="s">
        <v>2419</v>
      </c>
      <c r="I11700" s="200">
        <v>45538</v>
      </c>
      <c r="J11700" s="143">
        <f t="shared" si="182"/>
        <v>45538</v>
      </c>
      <c r="K11700" s="202">
        <v>8</v>
      </c>
      <c r="L11700" s="285" t="s">
        <v>2429</v>
      </c>
      <c r="M11700" s="223"/>
      <c r="N11700" s="203">
        <v>0</v>
      </c>
      <c r="O11700" s="222" t="s">
        <v>326</v>
      </c>
    </row>
    <row r="11701" spans="1:15" ht="29.25" customHeight="1">
      <c r="A11701" s="221" t="s">
        <v>2861</v>
      </c>
      <c r="B11701" s="221" t="s">
        <v>935</v>
      </c>
      <c r="C11701" s="222" t="s">
        <v>422</v>
      </c>
      <c r="D11701" s="222" t="s">
        <v>162</v>
      </c>
      <c r="E11701" s="199" t="s">
        <v>163</v>
      </c>
      <c r="F11701" s="200" t="s">
        <v>2395</v>
      </c>
      <c r="G11701" s="200" t="s">
        <v>2396</v>
      </c>
      <c r="H11701" s="200" t="s">
        <v>2420</v>
      </c>
      <c r="I11701" s="200">
        <v>45539</v>
      </c>
      <c r="J11701" s="143">
        <f t="shared" si="182"/>
        <v>45539</v>
      </c>
      <c r="K11701" s="202">
        <v>2</v>
      </c>
      <c r="L11701" s="285" t="s">
        <v>2430</v>
      </c>
      <c r="M11701" s="223"/>
      <c r="N11701" s="203">
        <v>0</v>
      </c>
      <c r="O11701" s="222" t="s">
        <v>326</v>
      </c>
    </row>
    <row r="11702" spans="1:15" ht="29.25" customHeight="1">
      <c r="A11702" s="221" t="s">
        <v>2861</v>
      </c>
      <c r="B11702" s="221" t="s">
        <v>935</v>
      </c>
      <c r="C11702" s="222" t="s">
        <v>422</v>
      </c>
      <c r="D11702" s="222" t="s">
        <v>162</v>
      </c>
      <c r="E11702" s="199" t="s">
        <v>163</v>
      </c>
      <c r="F11702" s="200" t="s">
        <v>2395</v>
      </c>
      <c r="G11702" s="200" t="s">
        <v>2396</v>
      </c>
      <c r="H11702" s="200" t="s">
        <v>2419</v>
      </c>
      <c r="I11702" s="200">
        <v>45539</v>
      </c>
      <c r="J11702" s="143">
        <f t="shared" si="182"/>
        <v>45539</v>
      </c>
      <c r="K11702" s="202">
        <v>6</v>
      </c>
      <c r="L11702" s="285" t="s">
        <v>2431</v>
      </c>
      <c r="M11702" s="223"/>
      <c r="N11702" s="203">
        <v>0</v>
      </c>
      <c r="O11702" s="222" t="s">
        <v>326</v>
      </c>
    </row>
    <row r="11703" spans="1:15" ht="29.25" customHeight="1">
      <c r="A11703" s="221" t="s">
        <v>2861</v>
      </c>
      <c r="B11703" s="221" t="s">
        <v>935</v>
      </c>
      <c r="C11703" s="222" t="s">
        <v>422</v>
      </c>
      <c r="D11703" s="222" t="s">
        <v>162</v>
      </c>
      <c r="E11703" s="199" t="s">
        <v>171</v>
      </c>
      <c r="F11703" s="200"/>
      <c r="G11703" s="200"/>
      <c r="H11703" s="200"/>
      <c r="I11703" s="200">
        <v>45540</v>
      </c>
      <c r="J11703" s="143">
        <f t="shared" si="182"/>
        <v>45540</v>
      </c>
      <c r="K11703" s="202">
        <v>10</v>
      </c>
      <c r="L11703" s="285" t="s">
        <v>752</v>
      </c>
      <c r="M11703" s="223"/>
      <c r="N11703" s="203"/>
      <c r="O11703" s="222" t="s">
        <v>326</v>
      </c>
    </row>
    <row r="11704" spans="1:15" ht="29.25" customHeight="1">
      <c r="A11704" s="221" t="s">
        <v>2861</v>
      </c>
      <c r="B11704" s="221" t="s">
        <v>935</v>
      </c>
      <c r="C11704" s="222" t="s">
        <v>422</v>
      </c>
      <c r="D11704" s="222" t="s">
        <v>162</v>
      </c>
      <c r="E11704" s="199" t="s">
        <v>163</v>
      </c>
      <c r="F11704" s="200" t="s">
        <v>2395</v>
      </c>
      <c r="G11704" s="200" t="s">
        <v>2396</v>
      </c>
      <c r="H11704" s="200" t="s">
        <v>2420</v>
      </c>
      <c r="I11704" s="200">
        <v>45541</v>
      </c>
      <c r="J11704" s="143">
        <f t="shared" si="182"/>
        <v>45541</v>
      </c>
      <c r="K11704" s="202">
        <v>8</v>
      </c>
      <c r="L11704" s="285" t="s">
        <v>612</v>
      </c>
      <c r="M11704" s="223"/>
      <c r="N11704" s="203">
        <v>0</v>
      </c>
      <c r="O11704" s="222" t="s">
        <v>326</v>
      </c>
    </row>
    <row r="11705" spans="1:15" ht="29.25" customHeight="1">
      <c r="A11705" s="221" t="s">
        <v>2861</v>
      </c>
      <c r="B11705" s="221" t="s">
        <v>935</v>
      </c>
      <c r="C11705" s="222" t="s">
        <v>422</v>
      </c>
      <c r="D11705" s="222" t="s">
        <v>162</v>
      </c>
      <c r="E11705" s="199" t="s">
        <v>171</v>
      </c>
      <c r="F11705" s="200"/>
      <c r="G11705" s="200"/>
      <c r="H11705" s="200"/>
      <c r="I11705" s="200">
        <v>45542</v>
      </c>
      <c r="J11705" s="143">
        <f t="shared" si="182"/>
        <v>45542</v>
      </c>
      <c r="K11705" s="202">
        <v>8</v>
      </c>
      <c r="L11705" s="285" t="s">
        <v>954</v>
      </c>
      <c r="M11705" s="223"/>
      <c r="N11705" s="203"/>
      <c r="O11705" s="222" t="s">
        <v>326</v>
      </c>
    </row>
    <row r="11706" spans="1:15" ht="29.25" customHeight="1">
      <c r="A11706" s="221" t="s">
        <v>2861</v>
      </c>
      <c r="B11706" s="221" t="s">
        <v>935</v>
      </c>
      <c r="C11706" s="222" t="s">
        <v>422</v>
      </c>
      <c r="D11706" s="222" t="s">
        <v>162</v>
      </c>
      <c r="E11706" s="199" t="s">
        <v>163</v>
      </c>
      <c r="F11706" s="200" t="s">
        <v>2395</v>
      </c>
      <c r="G11706" s="200" t="s">
        <v>2396</v>
      </c>
      <c r="H11706" s="200" t="s">
        <v>2419</v>
      </c>
      <c r="I11706" s="200">
        <v>45544</v>
      </c>
      <c r="J11706" s="143">
        <f t="shared" si="182"/>
        <v>45544</v>
      </c>
      <c r="K11706" s="202">
        <v>4</v>
      </c>
      <c r="L11706" s="285" t="s">
        <v>2584</v>
      </c>
      <c r="M11706" s="223"/>
      <c r="N11706" s="203">
        <v>0</v>
      </c>
      <c r="O11706" s="222" t="s">
        <v>326</v>
      </c>
    </row>
    <row r="11707" spans="1:15" ht="29.25" customHeight="1">
      <c r="A11707" s="221" t="s">
        <v>2861</v>
      </c>
      <c r="B11707" s="221" t="s">
        <v>935</v>
      </c>
      <c r="C11707" s="222" t="s">
        <v>422</v>
      </c>
      <c r="D11707" s="222" t="s">
        <v>162</v>
      </c>
      <c r="E11707" s="199" t="s">
        <v>163</v>
      </c>
      <c r="F11707" s="200" t="s">
        <v>2395</v>
      </c>
      <c r="G11707" s="200" t="s">
        <v>2396</v>
      </c>
      <c r="H11707" s="200" t="s">
        <v>2579</v>
      </c>
      <c r="I11707" s="200">
        <v>45544</v>
      </c>
      <c r="J11707" s="143">
        <f t="shared" si="182"/>
        <v>45544</v>
      </c>
      <c r="K11707" s="202">
        <v>4</v>
      </c>
      <c r="L11707" s="285" t="s">
        <v>2583</v>
      </c>
      <c r="M11707" s="223"/>
      <c r="N11707" s="203">
        <v>0</v>
      </c>
      <c r="O11707" s="222" t="s">
        <v>326</v>
      </c>
    </row>
    <row r="11708" spans="1:15" ht="29.25" customHeight="1">
      <c r="A11708" s="221" t="s">
        <v>2861</v>
      </c>
      <c r="B11708" s="221" t="s">
        <v>935</v>
      </c>
      <c r="C11708" s="222" t="s">
        <v>422</v>
      </c>
      <c r="D11708" s="222" t="s">
        <v>162</v>
      </c>
      <c r="E11708" s="199" t="s">
        <v>163</v>
      </c>
      <c r="F11708" s="200" t="s">
        <v>2395</v>
      </c>
      <c r="G11708" s="200" t="s">
        <v>2396</v>
      </c>
      <c r="H11708" s="200" t="s">
        <v>2420</v>
      </c>
      <c r="I11708" s="200">
        <v>45545</v>
      </c>
      <c r="J11708" s="143">
        <f t="shared" si="182"/>
        <v>45545</v>
      </c>
      <c r="K11708" s="202">
        <v>4</v>
      </c>
      <c r="L11708" s="285" t="s">
        <v>443</v>
      </c>
      <c r="M11708" s="223"/>
      <c r="N11708" s="203">
        <v>0</v>
      </c>
      <c r="O11708" s="222" t="s">
        <v>326</v>
      </c>
    </row>
    <row r="11709" spans="1:15" ht="29.25" customHeight="1">
      <c r="A11709" s="221" t="s">
        <v>2861</v>
      </c>
      <c r="B11709" s="221" t="s">
        <v>935</v>
      </c>
      <c r="C11709" s="222" t="s">
        <v>422</v>
      </c>
      <c r="D11709" s="222" t="s">
        <v>162</v>
      </c>
      <c r="E11709" s="199" t="s">
        <v>163</v>
      </c>
      <c r="F11709" s="200" t="s">
        <v>2395</v>
      </c>
      <c r="G11709" s="200" t="s">
        <v>2396</v>
      </c>
      <c r="H11709" s="200" t="s">
        <v>2419</v>
      </c>
      <c r="I11709" s="200">
        <v>45545</v>
      </c>
      <c r="J11709" s="143">
        <f t="shared" si="182"/>
        <v>45545</v>
      </c>
      <c r="K11709" s="202">
        <v>3</v>
      </c>
      <c r="L11709" s="285" t="s">
        <v>2586</v>
      </c>
      <c r="M11709" s="223"/>
      <c r="N11709" s="203">
        <v>0</v>
      </c>
      <c r="O11709" s="222" t="s">
        <v>326</v>
      </c>
    </row>
    <row r="11710" spans="1:15" ht="29.25" customHeight="1">
      <c r="A11710" s="221" t="s">
        <v>2861</v>
      </c>
      <c r="B11710" s="221" t="s">
        <v>935</v>
      </c>
      <c r="C11710" s="222" t="s">
        <v>422</v>
      </c>
      <c r="D11710" s="222" t="s">
        <v>162</v>
      </c>
      <c r="E11710" s="199" t="s">
        <v>163</v>
      </c>
      <c r="F11710" s="200" t="s">
        <v>734</v>
      </c>
      <c r="G11710" s="200" t="s">
        <v>735</v>
      </c>
      <c r="H11710" s="200" t="s">
        <v>932</v>
      </c>
      <c r="I11710" s="200">
        <v>45545</v>
      </c>
      <c r="J11710" s="143">
        <f t="shared" si="182"/>
        <v>45545</v>
      </c>
      <c r="K11710" s="202">
        <v>1</v>
      </c>
      <c r="L11710" s="285" t="s">
        <v>2585</v>
      </c>
      <c r="M11710" s="223"/>
      <c r="N11710" s="203">
        <v>0</v>
      </c>
      <c r="O11710" s="222" t="s">
        <v>326</v>
      </c>
    </row>
    <row r="11711" spans="1:15" ht="29.25" customHeight="1">
      <c r="A11711" s="221" t="s">
        <v>2861</v>
      </c>
      <c r="B11711" s="221" t="s">
        <v>935</v>
      </c>
      <c r="C11711" s="222" t="s">
        <v>422</v>
      </c>
      <c r="D11711" s="222" t="s">
        <v>162</v>
      </c>
      <c r="E11711" s="199" t="s">
        <v>163</v>
      </c>
      <c r="F11711" s="200" t="s">
        <v>636</v>
      </c>
      <c r="G11711" s="200" t="s">
        <v>637</v>
      </c>
      <c r="H11711" s="200" t="s">
        <v>656</v>
      </c>
      <c r="I11711" s="200">
        <v>45546</v>
      </c>
      <c r="J11711" s="143">
        <f t="shared" si="182"/>
        <v>45546</v>
      </c>
      <c r="K11711" s="202">
        <v>4</v>
      </c>
      <c r="L11711" s="285" t="s">
        <v>447</v>
      </c>
      <c r="M11711" s="223"/>
      <c r="N11711" s="203">
        <v>0</v>
      </c>
      <c r="O11711" s="222" t="s">
        <v>326</v>
      </c>
    </row>
    <row r="11712" spans="1:15" ht="29.25" customHeight="1">
      <c r="A11712" s="221" t="s">
        <v>2861</v>
      </c>
      <c r="B11712" s="221" t="s">
        <v>935</v>
      </c>
      <c r="C11712" s="222" t="s">
        <v>422</v>
      </c>
      <c r="D11712" s="222" t="s">
        <v>162</v>
      </c>
      <c r="E11712" s="199" t="s">
        <v>163</v>
      </c>
      <c r="F11712" s="200" t="s">
        <v>2395</v>
      </c>
      <c r="G11712" s="200" t="s">
        <v>2396</v>
      </c>
      <c r="H11712" s="200" t="s">
        <v>2419</v>
      </c>
      <c r="I11712" s="200">
        <v>45546</v>
      </c>
      <c r="J11712" s="143">
        <f t="shared" si="182"/>
        <v>45546</v>
      </c>
      <c r="K11712" s="202">
        <v>4</v>
      </c>
      <c r="L11712" s="285" t="s">
        <v>2587</v>
      </c>
      <c r="M11712" s="223"/>
      <c r="N11712" s="203">
        <v>0</v>
      </c>
      <c r="O11712" s="222" t="s">
        <v>326</v>
      </c>
    </row>
    <row r="11713" spans="1:15" ht="29.25" customHeight="1">
      <c r="A11713" s="221" t="s">
        <v>2861</v>
      </c>
      <c r="B11713" s="221" t="s">
        <v>935</v>
      </c>
      <c r="C11713" s="222" t="s">
        <v>422</v>
      </c>
      <c r="D11713" s="222" t="s">
        <v>162</v>
      </c>
      <c r="E11713" s="199" t="s">
        <v>171</v>
      </c>
      <c r="F11713" s="200"/>
      <c r="G11713" s="200"/>
      <c r="H11713" s="200"/>
      <c r="I11713" s="200">
        <v>45547</v>
      </c>
      <c r="J11713" s="143">
        <f t="shared" si="182"/>
        <v>45547</v>
      </c>
      <c r="K11713" s="202">
        <v>10</v>
      </c>
      <c r="L11713" s="285" t="s">
        <v>954</v>
      </c>
      <c r="M11713" s="223"/>
      <c r="N11713" s="203"/>
      <c r="O11713" s="222" t="s">
        <v>326</v>
      </c>
    </row>
    <row r="11714" spans="1:15" ht="29.25" customHeight="1">
      <c r="A11714" s="221" t="s">
        <v>2861</v>
      </c>
      <c r="B11714" s="221" t="s">
        <v>935</v>
      </c>
      <c r="C11714" s="222" t="s">
        <v>422</v>
      </c>
      <c r="D11714" s="222" t="s">
        <v>162</v>
      </c>
      <c r="E11714" s="199" t="s">
        <v>163</v>
      </c>
      <c r="F11714" s="200" t="s">
        <v>2395</v>
      </c>
      <c r="G11714" s="200" t="s">
        <v>2396</v>
      </c>
      <c r="H11714" s="200" t="s">
        <v>2419</v>
      </c>
      <c r="I11714" s="200">
        <v>45548</v>
      </c>
      <c r="J11714" s="143">
        <f t="shared" si="182"/>
        <v>45548</v>
      </c>
      <c r="K11714" s="202">
        <v>8</v>
      </c>
      <c r="L11714" s="285" t="s">
        <v>2759</v>
      </c>
      <c r="M11714" s="223"/>
      <c r="N11714" s="203">
        <v>0</v>
      </c>
      <c r="O11714" s="222" t="s">
        <v>326</v>
      </c>
    </row>
    <row r="11715" spans="1:15" ht="29.25" customHeight="1">
      <c r="A11715" s="221" t="s">
        <v>2861</v>
      </c>
      <c r="B11715" s="221" t="s">
        <v>935</v>
      </c>
      <c r="C11715" s="222" t="s">
        <v>422</v>
      </c>
      <c r="D11715" s="222" t="s">
        <v>162</v>
      </c>
      <c r="E11715" s="199" t="s">
        <v>171</v>
      </c>
      <c r="F11715" s="200"/>
      <c r="G11715" s="200"/>
      <c r="H11715" s="200"/>
      <c r="I11715" s="200">
        <v>45549</v>
      </c>
      <c r="J11715" s="143">
        <f t="shared" ref="J11715:J11778" si="183">I11715</f>
        <v>45549</v>
      </c>
      <c r="K11715" s="202">
        <v>8</v>
      </c>
      <c r="L11715" s="285" t="s">
        <v>954</v>
      </c>
      <c r="M11715" s="223"/>
      <c r="N11715" s="203"/>
      <c r="O11715" s="222" t="s">
        <v>326</v>
      </c>
    </row>
    <row r="11716" spans="1:15" ht="29.25" customHeight="1">
      <c r="A11716" s="221" t="s">
        <v>2861</v>
      </c>
      <c r="B11716" s="221" t="s">
        <v>935</v>
      </c>
      <c r="C11716" s="222" t="s">
        <v>422</v>
      </c>
      <c r="D11716" s="222" t="s">
        <v>162</v>
      </c>
      <c r="E11716" s="199" t="s">
        <v>166</v>
      </c>
      <c r="F11716" s="200"/>
      <c r="G11716" s="200"/>
      <c r="H11716" s="200"/>
      <c r="I11716" s="200">
        <v>45554</v>
      </c>
      <c r="J11716" s="143">
        <f t="shared" si="183"/>
        <v>45554</v>
      </c>
      <c r="K11716" s="202">
        <v>6</v>
      </c>
      <c r="L11716" s="285" t="s">
        <v>3032</v>
      </c>
      <c r="M11716" s="223"/>
      <c r="N11716" s="203"/>
      <c r="O11716" s="222" t="s">
        <v>326</v>
      </c>
    </row>
    <row r="11717" spans="1:15" ht="29.25" customHeight="1">
      <c r="A11717" s="221" t="s">
        <v>2861</v>
      </c>
      <c r="B11717" s="221" t="s">
        <v>935</v>
      </c>
      <c r="C11717" s="222" t="s">
        <v>422</v>
      </c>
      <c r="D11717" s="222" t="s">
        <v>162</v>
      </c>
      <c r="E11717" s="199" t="s">
        <v>163</v>
      </c>
      <c r="F11717" s="200" t="s">
        <v>2395</v>
      </c>
      <c r="G11717" s="200" t="s">
        <v>2396</v>
      </c>
      <c r="H11717" s="200" t="s">
        <v>2841</v>
      </c>
      <c r="I11717" s="200">
        <v>45554</v>
      </c>
      <c r="J11717" s="143">
        <f t="shared" si="183"/>
        <v>45554</v>
      </c>
      <c r="K11717" s="202">
        <v>2</v>
      </c>
      <c r="L11717" s="285" t="s">
        <v>219</v>
      </c>
      <c r="M11717" s="223"/>
      <c r="N11717" s="203">
        <v>0</v>
      </c>
      <c r="O11717" s="222" t="s">
        <v>326</v>
      </c>
    </row>
    <row r="11718" spans="1:15" ht="29.25" customHeight="1">
      <c r="A11718" s="221" t="s">
        <v>2861</v>
      </c>
      <c r="B11718" s="221" t="s">
        <v>935</v>
      </c>
      <c r="C11718" s="222" t="s">
        <v>422</v>
      </c>
      <c r="D11718" s="222" t="s">
        <v>162</v>
      </c>
      <c r="E11718" s="199" t="s">
        <v>166</v>
      </c>
      <c r="F11718" s="200"/>
      <c r="G11718" s="200"/>
      <c r="H11718" s="200"/>
      <c r="I11718" s="200">
        <v>45555</v>
      </c>
      <c r="J11718" s="143">
        <f t="shared" si="183"/>
        <v>45555</v>
      </c>
      <c r="K11718" s="202">
        <v>5</v>
      </c>
      <c r="L11718" s="285" t="s">
        <v>3033</v>
      </c>
      <c r="M11718" s="223"/>
      <c r="N11718" s="203"/>
      <c r="O11718" s="222" t="s">
        <v>326</v>
      </c>
    </row>
    <row r="11719" spans="1:15" ht="29.25" customHeight="1">
      <c r="A11719" s="221" t="s">
        <v>2861</v>
      </c>
      <c r="B11719" s="221" t="s">
        <v>935</v>
      </c>
      <c r="C11719" s="222" t="s">
        <v>422</v>
      </c>
      <c r="D11719" s="222" t="s">
        <v>162</v>
      </c>
      <c r="E11719" s="199" t="s">
        <v>163</v>
      </c>
      <c r="F11719" s="200" t="s">
        <v>2395</v>
      </c>
      <c r="G11719" s="200" t="s">
        <v>2396</v>
      </c>
      <c r="H11719" s="200" t="s">
        <v>2419</v>
      </c>
      <c r="I11719" s="200">
        <v>45555</v>
      </c>
      <c r="J11719" s="143">
        <f t="shared" si="183"/>
        <v>45555</v>
      </c>
      <c r="K11719" s="202">
        <v>3</v>
      </c>
      <c r="L11719" s="285" t="s">
        <v>473</v>
      </c>
      <c r="M11719" s="223"/>
      <c r="N11719" s="203">
        <v>0</v>
      </c>
      <c r="O11719" s="222" t="s">
        <v>326</v>
      </c>
    </row>
    <row r="11720" spans="1:15" ht="29.25" customHeight="1">
      <c r="A11720" s="221" t="s">
        <v>2861</v>
      </c>
      <c r="B11720" s="221" t="s">
        <v>935</v>
      </c>
      <c r="C11720" s="222" t="s">
        <v>422</v>
      </c>
      <c r="D11720" s="222" t="s">
        <v>162</v>
      </c>
      <c r="E11720" s="199" t="s">
        <v>166</v>
      </c>
      <c r="F11720" s="200"/>
      <c r="G11720" s="200"/>
      <c r="H11720" s="200"/>
      <c r="I11720" s="200">
        <v>45558</v>
      </c>
      <c r="J11720" s="143">
        <f t="shared" si="183"/>
        <v>45558</v>
      </c>
      <c r="K11720" s="202">
        <v>1</v>
      </c>
      <c r="L11720" s="285" t="s">
        <v>3036</v>
      </c>
      <c r="M11720" s="223"/>
      <c r="N11720" s="203"/>
      <c r="O11720" s="222" t="s">
        <v>326</v>
      </c>
    </row>
    <row r="11721" spans="1:15" ht="29.25" customHeight="1">
      <c r="A11721" s="221" t="s">
        <v>2861</v>
      </c>
      <c r="B11721" s="221" t="s">
        <v>935</v>
      </c>
      <c r="C11721" s="222" t="s">
        <v>422</v>
      </c>
      <c r="D11721" s="222" t="s">
        <v>162</v>
      </c>
      <c r="E11721" s="199" t="s">
        <v>163</v>
      </c>
      <c r="F11721" s="200" t="s">
        <v>2395</v>
      </c>
      <c r="G11721" s="200" t="s">
        <v>2396</v>
      </c>
      <c r="H11721" s="200" t="s">
        <v>2419</v>
      </c>
      <c r="I11721" s="200">
        <v>45558</v>
      </c>
      <c r="J11721" s="143">
        <f t="shared" si="183"/>
        <v>45558</v>
      </c>
      <c r="K11721" s="202">
        <v>6</v>
      </c>
      <c r="L11721" s="285" t="s">
        <v>3034</v>
      </c>
      <c r="M11721" s="223"/>
      <c r="N11721" s="203">
        <v>0</v>
      </c>
      <c r="O11721" s="222" t="s">
        <v>326</v>
      </c>
    </row>
    <row r="11722" spans="1:15" ht="29.25" customHeight="1">
      <c r="A11722" s="221" t="s">
        <v>2861</v>
      </c>
      <c r="B11722" s="221" t="s">
        <v>935</v>
      </c>
      <c r="C11722" s="222" t="s">
        <v>422</v>
      </c>
      <c r="D11722" s="222" t="s">
        <v>162</v>
      </c>
      <c r="E11722" s="199" t="s">
        <v>163</v>
      </c>
      <c r="F11722" s="200" t="s">
        <v>2395</v>
      </c>
      <c r="G11722" s="200" t="s">
        <v>2396</v>
      </c>
      <c r="H11722" s="200" t="s">
        <v>2842</v>
      </c>
      <c r="I11722" s="200">
        <v>45558</v>
      </c>
      <c r="J11722" s="143">
        <f t="shared" si="183"/>
        <v>45558</v>
      </c>
      <c r="K11722" s="202">
        <v>1</v>
      </c>
      <c r="L11722" s="284" t="s">
        <v>3035</v>
      </c>
      <c r="M11722" s="223"/>
      <c r="N11722" s="203">
        <v>0</v>
      </c>
      <c r="O11722" s="222" t="s">
        <v>326</v>
      </c>
    </row>
    <row r="11723" spans="1:15" ht="29.25" customHeight="1">
      <c r="A11723" s="221" t="s">
        <v>2861</v>
      </c>
      <c r="B11723" s="221" t="s">
        <v>935</v>
      </c>
      <c r="C11723" s="222" t="s">
        <v>422</v>
      </c>
      <c r="D11723" s="222" t="s">
        <v>162</v>
      </c>
      <c r="E11723" s="199" t="s">
        <v>163</v>
      </c>
      <c r="F11723" s="200" t="s">
        <v>2395</v>
      </c>
      <c r="G11723" s="200" t="s">
        <v>2396</v>
      </c>
      <c r="H11723" s="200" t="s">
        <v>2419</v>
      </c>
      <c r="I11723" s="200">
        <v>45559</v>
      </c>
      <c r="J11723" s="143">
        <f t="shared" si="183"/>
        <v>45559</v>
      </c>
      <c r="K11723" s="202">
        <v>4</v>
      </c>
      <c r="L11723" s="285" t="s">
        <v>3037</v>
      </c>
      <c r="M11723" s="223"/>
      <c r="N11723" s="203">
        <v>0</v>
      </c>
      <c r="O11723" s="222" t="s">
        <v>326</v>
      </c>
    </row>
    <row r="11724" spans="1:15" ht="29.25" customHeight="1">
      <c r="A11724" s="221" t="s">
        <v>2861</v>
      </c>
      <c r="B11724" s="221" t="s">
        <v>935</v>
      </c>
      <c r="C11724" s="222" t="s">
        <v>422</v>
      </c>
      <c r="D11724" s="222" t="s">
        <v>162</v>
      </c>
      <c r="E11724" s="199" t="s">
        <v>178</v>
      </c>
      <c r="F11724" s="200"/>
      <c r="G11724" s="200"/>
      <c r="H11724" s="200"/>
      <c r="I11724" s="200">
        <v>45560</v>
      </c>
      <c r="J11724" s="143">
        <f t="shared" si="183"/>
        <v>45560</v>
      </c>
      <c r="K11724" s="202">
        <v>1</v>
      </c>
      <c r="L11724" s="285" t="s">
        <v>432</v>
      </c>
      <c r="M11724" s="223"/>
      <c r="N11724" s="203"/>
      <c r="O11724" s="222" t="s">
        <v>326</v>
      </c>
    </row>
    <row r="11725" spans="1:15" ht="29.25" customHeight="1">
      <c r="A11725" s="221" t="s">
        <v>2861</v>
      </c>
      <c r="B11725" s="221" t="s">
        <v>935</v>
      </c>
      <c r="C11725" s="222" t="s">
        <v>422</v>
      </c>
      <c r="D11725" s="222" t="s">
        <v>162</v>
      </c>
      <c r="E11725" s="199" t="s">
        <v>163</v>
      </c>
      <c r="F11725" s="200" t="s">
        <v>2395</v>
      </c>
      <c r="G11725" s="200" t="s">
        <v>2396</v>
      </c>
      <c r="H11725" s="200" t="s">
        <v>2844</v>
      </c>
      <c r="I11725" s="200">
        <v>45560</v>
      </c>
      <c r="J11725" s="143">
        <f t="shared" si="183"/>
        <v>45560</v>
      </c>
      <c r="K11725" s="202">
        <v>5</v>
      </c>
      <c r="L11725" s="285" t="s">
        <v>3038</v>
      </c>
      <c r="M11725" s="223"/>
      <c r="N11725" s="203">
        <v>0</v>
      </c>
      <c r="O11725" s="222" t="s">
        <v>326</v>
      </c>
    </row>
    <row r="11726" spans="1:15" ht="29.25" customHeight="1">
      <c r="A11726" s="221" t="s">
        <v>2861</v>
      </c>
      <c r="B11726" s="221" t="s">
        <v>935</v>
      </c>
      <c r="C11726" s="222" t="s">
        <v>422</v>
      </c>
      <c r="D11726" s="222" t="s">
        <v>162</v>
      </c>
      <c r="E11726" s="199" t="s">
        <v>163</v>
      </c>
      <c r="F11726" s="200" t="s">
        <v>2395</v>
      </c>
      <c r="G11726" s="200" t="s">
        <v>2396</v>
      </c>
      <c r="H11726" s="200" t="s">
        <v>2845</v>
      </c>
      <c r="I11726" s="200">
        <v>45560</v>
      </c>
      <c r="J11726" s="143">
        <f t="shared" si="183"/>
        <v>45560</v>
      </c>
      <c r="K11726" s="202">
        <v>2</v>
      </c>
      <c r="L11726" s="285" t="s">
        <v>508</v>
      </c>
      <c r="M11726" s="223"/>
      <c r="N11726" s="203">
        <v>0</v>
      </c>
      <c r="O11726" s="222" t="s">
        <v>326</v>
      </c>
    </row>
    <row r="11727" spans="1:15" ht="29.25" customHeight="1">
      <c r="A11727" s="221" t="s">
        <v>2861</v>
      </c>
      <c r="B11727" s="221" t="s">
        <v>935</v>
      </c>
      <c r="C11727" s="222" t="s">
        <v>422</v>
      </c>
      <c r="D11727" s="222" t="s">
        <v>162</v>
      </c>
      <c r="E11727" s="199" t="s">
        <v>163</v>
      </c>
      <c r="F11727" s="200" t="s">
        <v>2395</v>
      </c>
      <c r="G11727" s="200" t="s">
        <v>2396</v>
      </c>
      <c r="H11727" s="200" t="s">
        <v>3142</v>
      </c>
      <c r="I11727" s="200">
        <v>45569</v>
      </c>
      <c r="J11727" s="143">
        <f t="shared" si="183"/>
        <v>45569</v>
      </c>
      <c r="K11727" s="202">
        <v>4</v>
      </c>
      <c r="L11727" s="285" t="s">
        <v>601</v>
      </c>
      <c r="M11727" s="223"/>
      <c r="N11727" s="203">
        <v>0</v>
      </c>
      <c r="O11727" s="222" t="s">
        <v>326</v>
      </c>
    </row>
    <row r="11728" spans="1:15" ht="29.25" customHeight="1">
      <c r="A11728" s="221" t="s">
        <v>2861</v>
      </c>
      <c r="B11728" s="221" t="s">
        <v>935</v>
      </c>
      <c r="C11728" s="222" t="s">
        <v>422</v>
      </c>
      <c r="D11728" s="222" t="s">
        <v>162</v>
      </c>
      <c r="E11728" s="199" t="s">
        <v>163</v>
      </c>
      <c r="F11728" s="200" t="s">
        <v>2395</v>
      </c>
      <c r="G11728" s="200" t="s">
        <v>2396</v>
      </c>
      <c r="H11728" s="200" t="s">
        <v>2419</v>
      </c>
      <c r="I11728" s="200">
        <v>45569</v>
      </c>
      <c r="J11728" s="143">
        <f t="shared" si="183"/>
        <v>45569</v>
      </c>
      <c r="K11728" s="202">
        <v>4</v>
      </c>
      <c r="L11728" s="285" t="s">
        <v>3234</v>
      </c>
      <c r="M11728" s="223"/>
      <c r="N11728" s="203">
        <v>0</v>
      </c>
      <c r="O11728" s="222" t="s">
        <v>326</v>
      </c>
    </row>
    <row r="11729" spans="1:15" ht="29.25" customHeight="1">
      <c r="A11729" s="221" t="s">
        <v>2861</v>
      </c>
      <c r="B11729" s="221" t="s">
        <v>935</v>
      </c>
      <c r="C11729" s="222" t="s">
        <v>422</v>
      </c>
      <c r="D11729" s="222" t="s">
        <v>162</v>
      </c>
      <c r="E11729" s="199" t="s">
        <v>163</v>
      </c>
      <c r="F11729" s="200" t="s">
        <v>636</v>
      </c>
      <c r="G11729" s="200" t="s">
        <v>637</v>
      </c>
      <c r="H11729" s="200" t="s">
        <v>656</v>
      </c>
      <c r="I11729" s="200">
        <v>45572</v>
      </c>
      <c r="J11729" s="143">
        <f t="shared" si="183"/>
        <v>45572</v>
      </c>
      <c r="K11729" s="202">
        <v>1</v>
      </c>
      <c r="L11729" s="285" t="s">
        <v>3235</v>
      </c>
      <c r="M11729" s="223"/>
      <c r="N11729" s="203">
        <v>0</v>
      </c>
      <c r="O11729" s="222" t="s">
        <v>326</v>
      </c>
    </row>
    <row r="11730" spans="1:15" ht="29.25" customHeight="1">
      <c r="A11730" s="221" t="s">
        <v>2861</v>
      </c>
      <c r="B11730" s="221" t="s">
        <v>935</v>
      </c>
      <c r="C11730" s="222" t="s">
        <v>422</v>
      </c>
      <c r="D11730" s="222" t="s">
        <v>162</v>
      </c>
      <c r="E11730" s="199" t="s">
        <v>163</v>
      </c>
      <c r="F11730" s="200" t="s">
        <v>2395</v>
      </c>
      <c r="G11730" s="200" t="s">
        <v>2396</v>
      </c>
      <c r="H11730" s="200" t="s">
        <v>2419</v>
      </c>
      <c r="I11730" s="200">
        <v>45572</v>
      </c>
      <c r="J11730" s="143">
        <f t="shared" si="183"/>
        <v>45572</v>
      </c>
      <c r="K11730" s="202">
        <v>7</v>
      </c>
      <c r="L11730" s="285" t="s">
        <v>3236</v>
      </c>
      <c r="M11730" s="223"/>
      <c r="N11730" s="203">
        <v>0</v>
      </c>
      <c r="O11730" s="222" t="s">
        <v>326</v>
      </c>
    </row>
    <row r="11731" spans="1:15" ht="29.25" customHeight="1">
      <c r="A11731" s="221" t="s">
        <v>2861</v>
      </c>
      <c r="B11731" s="221" t="s">
        <v>935</v>
      </c>
      <c r="C11731" s="222" t="s">
        <v>422</v>
      </c>
      <c r="D11731" s="222" t="s">
        <v>162</v>
      </c>
      <c r="E11731" s="199" t="s">
        <v>178</v>
      </c>
      <c r="F11731" s="200"/>
      <c r="G11731" s="200"/>
      <c r="H11731" s="200"/>
      <c r="I11731" s="200">
        <v>45573</v>
      </c>
      <c r="J11731" s="143">
        <f t="shared" si="183"/>
        <v>45573</v>
      </c>
      <c r="K11731" s="202">
        <v>1</v>
      </c>
      <c r="L11731" s="285" t="s">
        <v>218</v>
      </c>
      <c r="M11731" s="223"/>
      <c r="N11731" s="203"/>
      <c r="O11731" s="222" t="s">
        <v>326</v>
      </c>
    </row>
    <row r="11732" spans="1:15" ht="29.25" customHeight="1">
      <c r="A11732" s="221" t="s">
        <v>2861</v>
      </c>
      <c r="B11732" s="221" t="s">
        <v>935</v>
      </c>
      <c r="C11732" s="222" t="s">
        <v>422</v>
      </c>
      <c r="D11732" s="222" t="s">
        <v>162</v>
      </c>
      <c r="E11732" s="199" t="s">
        <v>163</v>
      </c>
      <c r="F11732" s="200" t="s">
        <v>636</v>
      </c>
      <c r="G11732" s="200" t="s">
        <v>637</v>
      </c>
      <c r="H11732" s="200" t="s">
        <v>656</v>
      </c>
      <c r="I11732" s="200">
        <v>45573</v>
      </c>
      <c r="J11732" s="143">
        <f t="shared" si="183"/>
        <v>45573</v>
      </c>
      <c r="K11732" s="202">
        <v>3</v>
      </c>
      <c r="L11732" s="285" t="s">
        <v>3238</v>
      </c>
      <c r="M11732" s="223"/>
      <c r="N11732" s="203">
        <v>0</v>
      </c>
      <c r="O11732" s="222" t="s">
        <v>326</v>
      </c>
    </row>
    <row r="11733" spans="1:15" ht="29.25" customHeight="1">
      <c r="A11733" s="221" t="s">
        <v>2861</v>
      </c>
      <c r="B11733" s="221" t="s">
        <v>935</v>
      </c>
      <c r="C11733" s="222" t="s">
        <v>422</v>
      </c>
      <c r="D11733" s="222" t="s">
        <v>162</v>
      </c>
      <c r="E11733" s="199" t="s">
        <v>163</v>
      </c>
      <c r="F11733" s="200" t="s">
        <v>2395</v>
      </c>
      <c r="G11733" s="200" t="s">
        <v>2396</v>
      </c>
      <c r="H11733" s="200" t="s">
        <v>2419</v>
      </c>
      <c r="I11733" s="200">
        <v>45573</v>
      </c>
      <c r="J11733" s="143">
        <f t="shared" si="183"/>
        <v>45573</v>
      </c>
      <c r="K11733" s="202">
        <v>4</v>
      </c>
      <c r="L11733" s="285" t="s">
        <v>3237</v>
      </c>
      <c r="M11733" s="223"/>
      <c r="N11733" s="203">
        <v>0</v>
      </c>
      <c r="O11733" s="222" t="s">
        <v>326</v>
      </c>
    </row>
    <row r="11734" spans="1:15" ht="29.25" customHeight="1">
      <c r="A11734" s="221" t="s">
        <v>2861</v>
      </c>
      <c r="B11734" s="221" t="s">
        <v>935</v>
      </c>
      <c r="C11734" s="222" t="s">
        <v>422</v>
      </c>
      <c r="D11734" s="222" t="s">
        <v>162</v>
      </c>
      <c r="E11734" s="199" t="s">
        <v>163</v>
      </c>
      <c r="F11734" s="200" t="s">
        <v>636</v>
      </c>
      <c r="G11734" s="200" t="s">
        <v>637</v>
      </c>
      <c r="H11734" s="200" t="s">
        <v>656</v>
      </c>
      <c r="I11734" s="200">
        <v>45574</v>
      </c>
      <c r="J11734" s="143">
        <f t="shared" si="183"/>
        <v>45574</v>
      </c>
      <c r="K11734" s="202">
        <v>12</v>
      </c>
      <c r="L11734" s="285" t="s">
        <v>3239</v>
      </c>
      <c r="M11734" s="223"/>
      <c r="N11734" s="203">
        <v>0</v>
      </c>
      <c r="O11734" s="222" t="s">
        <v>326</v>
      </c>
    </row>
    <row r="11735" spans="1:15" ht="29.25" customHeight="1">
      <c r="A11735" s="221" t="s">
        <v>2861</v>
      </c>
      <c r="B11735" s="221" t="s">
        <v>935</v>
      </c>
      <c r="C11735" s="222" t="s">
        <v>422</v>
      </c>
      <c r="D11735" s="222" t="s">
        <v>162</v>
      </c>
      <c r="E11735" s="199" t="s">
        <v>163</v>
      </c>
      <c r="F11735" s="200" t="s">
        <v>2395</v>
      </c>
      <c r="G11735" s="200" t="s">
        <v>2396</v>
      </c>
      <c r="H11735" s="200" t="s">
        <v>3142</v>
      </c>
      <c r="I11735" s="200">
        <v>45576</v>
      </c>
      <c r="J11735" s="143">
        <f t="shared" si="183"/>
        <v>45576</v>
      </c>
      <c r="K11735" s="202">
        <v>8</v>
      </c>
      <c r="L11735" s="285" t="s">
        <v>3365</v>
      </c>
      <c r="M11735" s="223"/>
      <c r="N11735" s="203">
        <v>0</v>
      </c>
      <c r="O11735" s="222" t="s">
        <v>326</v>
      </c>
    </row>
    <row r="11736" spans="1:15" ht="29.25" customHeight="1">
      <c r="A11736" s="221" t="s">
        <v>2861</v>
      </c>
      <c r="B11736" s="221" t="s">
        <v>935</v>
      </c>
      <c r="C11736" s="222" t="s">
        <v>422</v>
      </c>
      <c r="D11736" s="222" t="s">
        <v>162</v>
      </c>
      <c r="E11736" s="199" t="s">
        <v>171</v>
      </c>
      <c r="F11736" s="200"/>
      <c r="G11736" s="200"/>
      <c r="H11736" s="200"/>
      <c r="I11736" s="200">
        <v>45577</v>
      </c>
      <c r="J11736" s="143">
        <f t="shared" si="183"/>
        <v>45577</v>
      </c>
      <c r="K11736" s="202">
        <v>8</v>
      </c>
      <c r="L11736" s="285" t="s">
        <v>954</v>
      </c>
      <c r="M11736" s="223"/>
      <c r="N11736" s="203"/>
      <c r="O11736" s="222" t="s">
        <v>326</v>
      </c>
    </row>
    <row r="11737" spans="1:15" ht="29.25" customHeight="1">
      <c r="A11737" s="221" t="s">
        <v>2861</v>
      </c>
      <c r="B11737" s="221" t="s">
        <v>935</v>
      </c>
      <c r="C11737" s="222" t="s">
        <v>422</v>
      </c>
      <c r="D11737" s="222" t="s">
        <v>162</v>
      </c>
      <c r="E11737" s="199" t="s">
        <v>163</v>
      </c>
      <c r="F11737" s="200" t="s">
        <v>636</v>
      </c>
      <c r="G11737" s="200" t="s">
        <v>637</v>
      </c>
      <c r="H11737" s="200" t="s">
        <v>656</v>
      </c>
      <c r="I11737" s="200">
        <v>45579</v>
      </c>
      <c r="J11737" s="143">
        <f t="shared" si="183"/>
        <v>45579</v>
      </c>
      <c r="K11737" s="202">
        <v>2</v>
      </c>
      <c r="L11737" s="285" t="s">
        <v>443</v>
      </c>
      <c r="M11737" s="223"/>
      <c r="N11737" s="203">
        <v>0</v>
      </c>
      <c r="O11737" s="222" t="s">
        <v>326</v>
      </c>
    </row>
    <row r="11738" spans="1:15" ht="29.25" customHeight="1">
      <c r="A11738" s="221" t="s">
        <v>2861</v>
      </c>
      <c r="B11738" s="221" t="s">
        <v>935</v>
      </c>
      <c r="C11738" s="222" t="s">
        <v>422</v>
      </c>
      <c r="D11738" s="222" t="s">
        <v>162</v>
      </c>
      <c r="E11738" s="199" t="s">
        <v>163</v>
      </c>
      <c r="F11738" s="200" t="s">
        <v>2395</v>
      </c>
      <c r="G11738" s="200" t="s">
        <v>2396</v>
      </c>
      <c r="H11738" s="200" t="s">
        <v>3281</v>
      </c>
      <c r="I11738" s="200">
        <v>45579</v>
      </c>
      <c r="J11738" s="143">
        <f t="shared" si="183"/>
        <v>45579</v>
      </c>
      <c r="K11738" s="202">
        <v>4</v>
      </c>
      <c r="L11738" s="285" t="s">
        <v>3366</v>
      </c>
      <c r="M11738" s="223"/>
      <c r="N11738" s="203">
        <v>0</v>
      </c>
      <c r="O11738" s="222" t="s">
        <v>326</v>
      </c>
    </row>
    <row r="11739" spans="1:15" ht="29.25" customHeight="1">
      <c r="A11739" s="221" t="s">
        <v>2861</v>
      </c>
      <c r="B11739" s="221" t="s">
        <v>935</v>
      </c>
      <c r="C11739" s="222" t="s">
        <v>422</v>
      </c>
      <c r="D11739" s="222" t="s">
        <v>162</v>
      </c>
      <c r="E11739" s="199" t="s">
        <v>163</v>
      </c>
      <c r="F11739" s="200" t="s">
        <v>2395</v>
      </c>
      <c r="G11739" s="200" t="s">
        <v>2396</v>
      </c>
      <c r="H11739" s="200" t="s">
        <v>2419</v>
      </c>
      <c r="I11739" s="200">
        <v>45579</v>
      </c>
      <c r="J11739" s="143">
        <f t="shared" si="183"/>
        <v>45579</v>
      </c>
      <c r="K11739" s="202">
        <v>2</v>
      </c>
      <c r="L11739" s="285" t="s">
        <v>3367</v>
      </c>
      <c r="M11739" s="223"/>
      <c r="N11739" s="203">
        <v>0</v>
      </c>
      <c r="O11739" s="222" t="s">
        <v>326</v>
      </c>
    </row>
    <row r="11740" spans="1:15" ht="29.25" customHeight="1">
      <c r="A11740" s="221" t="s">
        <v>2861</v>
      </c>
      <c r="B11740" s="221" t="s">
        <v>935</v>
      </c>
      <c r="C11740" s="222" t="s">
        <v>422</v>
      </c>
      <c r="D11740" s="222" t="s">
        <v>162</v>
      </c>
      <c r="E11740" s="199" t="s">
        <v>163</v>
      </c>
      <c r="F11740" s="200" t="s">
        <v>636</v>
      </c>
      <c r="G11740" s="200" t="s">
        <v>637</v>
      </c>
      <c r="H11740" s="200" t="s">
        <v>656</v>
      </c>
      <c r="I11740" s="200">
        <v>45580</v>
      </c>
      <c r="J11740" s="143">
        <f t="shared" si="183"/>
        <v>45580</v>
      </c>
      <c r="K11740" s="202">
        <v>4</v>
      </c>
      <c r="L11740" s="285" t="s">
        <v>443</v>
      </c>
      <c r="M11740" s="223"/>
      <c r="N11740" s="203">
        <v>0</v>
      </c>
      <c r="O11740" s="222" t="s">
        <v>326</v>
      </c>
    </row>
    <row r="11741" spans="1:15" ht="29.25" customHeight="1">
      <c r="A11741" s="221" t="s">
        <v>2861</v>
      </c>
      <c r="B11741" s="221" t="s">
        <v>935</v>
      </c>
      <c r="C11741" s="222" t="s">
        <v>422</v>
      </c>
      <c r="D11741" s="222" t="s">
        <v>162</v>
      </c>
      <c r="E11741" s="199" t="s">
        <v>163</v>
      </c>
      <c r="F11741" s="200" t="s">
        <v>2395</v>
      </c>
      <c r="G11741" s="200" t="s">
        <v>2396</v>
      </c>
      <c r="H11741" s="200" t="s">
        <v>3282</v>
      </c>
      <c r="I11741" s="200">
        <v>45580</v>
      </c>
      <c r="J11741" s="143">
        <f t="shared" si="183"/>
        <v>45580</v>
      </c>
      <c r="K11741" s="202">
        <v>4</v>
      </c>
      <c r="L11741" s="285" t="s">
        <v>3368</v>
      </c>
      <c r="M11741" s="223"/>
      <c r="N11741" s="203">
        <v>0</v>
      </c>
      <c r="O11741" s="222" t="s">
        <v>326</v>
      </c>
    </row>
    <row r="11742" spans="1:15" ht="29.25" customHeight="1">
      <c r="A11742" s="221" t="s">
        <v>2861</v>
      </c>
      <c r="B11742" s="221" t="s">
        <v>935</v>
      </c>
      <c r="C11742" s="222" t="s">
        <v>422</v>
      </c>
      <c r="D11742" s="222" t="s">
        <v>162</v>
      </c>
      <c r="E11742" s="199" t="s">
        <v>171</v>
      </c>
      <c r="F11742" s="200"/>
      <c r="G11742" s="200"/>
      <c r="H11742" s="200"/>
      <c r="I11742" s="200">
        <v>45582</v>
      </c>
      <c r="J11742" s="143">
        <f t="shared" si="183"/>
        <v>45582</v>
      </c>
      <c r="K11742" s="202">
        <v>2</v>
      </c>
      <c r="L11742" s="285" t="s">
        <v>752</v>
      </c>
      <c r="M11742" s="223"/>
      <c r="N11742" s="203"/>
      <c r="O11742" s="222" t="s">
        <v>326</v>
      </c>
    </row>
    <row r="11743" spans="1:15" ht="29.25" customHeight="1">
      <c r="A11743" s="221" t="s">
        <v>2861</v>
      </c>
      <c r="B11743" s="221" t="s">
        <v>935</v>
      </c>
      <c r="C11743" s="222" t="s">
        <v>422</v>
      </c>
      <c r="D11743" s="222" t="s">
        <v>162</v>
      </c>
      <c r="E11743" s="199" t="s">
        <v>178</v>
      </c>
      <c r="F11743" s="200"/>
      <c r="G11743" s="200"/>
      <c r="H11743" s="200"/>
      <c r="I11743" s="200">
        <v>45582</v>
      </c>
      <c r="J11743" s="143">
        <f t="shared" si="183"/>
        <v>45582</v>
      </c>
      <c r="K11743" s="202">
        <v>1</v>
      </c>
      <c r="L11743" s="285" t="s">
        <v>218</v>
      </c>
      <c r="M11743" s="223"/>
      <c r="N11743" s="203"/>
      <c r="O11743" s="222" t="s">
        <v>326</v>
      </c>
    </row>
    <row r="11744" spans="1:15" ht="29.25" customHeight="1">
      <c r="A11744" s="221" t="s">
        <v>2861</v>
      </c>
      <c r="B11744" s="221" t="s">
        <v>935</v>
      </c>
      <c r="C11744" s="222" t="s">
        <v>422</v>
      </c>
      <c r="D11744" s="222" t="s">
        <v>162</v>
      </c>
      <c r="E11744" s="199" t="s">
        <v>163</v>
      </c>
      <c r="F11744" s="200" t="s">
        <v>2395</v>
      </c>
      <c r="G11744" s="200" t="s">
        <v>2396</v>
      </c>
      <c r="H11744" s="200" t="s">
        <v>3281</v>
      </c>
      <c r="I11744" s="200">
        <v>45582</v>
      </c>
      <c r="J11744" s="143">
        <f t="shared" si="183"/>
        <v>45582</v>
      </c>
      <c r="K11744" s="202">
        <v>7</v>
      </c>
      <c r="L11744" s="285" t="s">
        <v>3495</v>
      </c>
      <c r="M11744" s="223"/>
      <c r="N11744" s="203">
        <v>0</v>
      </c>
      <c r="O11744" s="222" t="s">
        <v>326</v>
      </c>
    </row>
    <row r="11745" spans="1:15" ht="29.25" customHeight="1">
      <c r="A11745" s="221" t="s">
        <v>2861</v>
      </c>
      <c r="B11745" s="221" t="s">
        <v>935</v>
      </c>
      <c r="C11745" s="222" t="s">
        <v>422</v>
      </c>
      <c r="D11745" s="222" t="s">
        <v>162</v>
      </c>
      <c r="E11745" s="199" t="s">
        <v>163</v>
      </c>
      <c r="F11745" s="200" t="s">
        <v>2395</v>
      </c>
      <c r="G11745" s="200" t="s">
        <v>2396</v>
      </c>
      <c r="H11745" s="200" t="s">
        <v>3282</v>
      </c>
      <c r="I11745" s="200">
        <v>45583</v>
      </c>
      <c r="J11745" s="143">
        <f t="shared" si="183"/>
        <v>45583</v>
      </c>
      <c r="K11745" s="202">
        <v>9</v>
      </c>
      <c r="L11745" s="285" t="s">
        <v>3496</v>
      </c>
      <c r="M11745" s="223"/>
      <c r="N11745" s="203">
        <v>0</v>
      </c>
      <c r="O11745" s="222" t="s">
        <v>326</v>
      </c>
    </row>
    <row r="11746" spans="1:15" ht="29.25" customHeight="1">
      <c r="A11746" s="221" t="s">
        <v>2861</v>
      </c>
      <c r="B11746" s="221" t="s">
        <v>935</v>
      </c>
      <c r="C11746" s="222" t="s">
        <v>422</v>
      </c>
      <c r="D11746" s="222" t="s">
        <v>162</v>
      </c>
      <c r="E11746" s="199" t="s">
        <v>171</v>
      </c>
      <c r="F11746" s="200"/>
      <c r="G11746" s="200"/>
      <c r="H11746" s="200"/>
      <c r="I11746" s="200">
        <v>45584</v>
      </c>
      <c r="J11746" s="143">
        <f t="shared" si="183"/>
        <v>45584</v>
      </c>
      <c r="K11746" s="202">
        <v>8</v>
      </c>
      <c r="L11746" s="285" t="s">
        <v>752</v>
      </c>
      <c r="M11746" s="223"/>
      <c r="N11746" s="203"/>
      <c r="O11746" s="222" t="s">
        <v>326</v>
      </c>
    </row>
    <row r="11747" spans="1:15" ht="29.25" customHeight="1">
      <c r="A11747" s="221" t="s">
        <v>2861</v>
      </c>
      <c r="B11747" s="221" t="s">
        <v>935</v>
      </c>
      <c r="C11747" s="222" t="s">
        <v>422</v>
      </c>
      <c r="D11747" s="222" t="s">
        <v>162</v>
      </c>
      <c r="E11747" s="199" t="s">
        <v>166</v>
      </c>
      <c r="F11747" s="200"/>
      <c r="G11747" s="200"/>
      <c r="H11747" s="200"/>
      <c r="I11747" s="200">
        <v>45586</v>
      </c>
      <c r="J11747" s="143">
        <f t="shared" si="183"/>
        <v>45586</v>
      </c>
      <c r="K11747" s="202">
        <v>2</v>
      </c>
      <c r="L11747" s="285" t="s">
        <v>485</v>
      </c>
      <c r="M11747" s="223"/>
      <c r="N11747" s="203"/>
      <c r="O11747" s="222" t="s">
        <v>326</v>
      </c>
    </row>
    <row r="11748" spans="1:15" ht="29.25" customHeight="1">
      <c r="A11748" s="221" t="s">
        <v>2861</v>
      </c>
      <c r="B11748" s="221" t="s">
        <v>935</v>
      </c>
      <c r="C11748" s="222" t="s">
        <v>422</v>
      </c>
      <c r="D11748" s="222" t="s">
        <v>162</v>
      </c>
      <c r="E11748" s="199" t="s">
        <v>163</v>
      </c>
      <c r="F11748" s="200" t="s">
        <v>2395</v>
      </c>
      <c r="G11748" s="200" t="s">
        <v>2396</v>
      </c>
      <c r="H11748" s="200" t="s">
        <v>3281</v>
      </c>
      <c r="I11748" s="200">
        <v>45586</v>
      </c>
      <c r="J11748" s="143">
        <f t="shared" si="183"/>
        <v>45586</v>
      </c>
      <c r="K11748" s="202">
        <v>4</v>
      </c>
      <c r="L11748" s="285" t="s">
        <v>444</v>
      </c>
      <c r="M11748" s="223"/>
      <c r="N11748" s="203">
        <v>0</v>
      </c>
      <c r="O11748" s="222" t="s">
        <v>326</v>
      </c>
    </row>
    <row r="11749" spans="1:15" ht="29.25" customHeight="1">
      <c r="A11749" s="221" t="s">
        <v>2861</v>
      </c>
      <c r="B11749" s="221" t="s">
        <v>935</v>
      </c>
      <c r="C11749" s="222" t="s">
        <v>422</v>
      </c>
      <c r="D11749" s="222" t="s">
        <v>162</v>
      </c>
      <c r="E11749" s="199" t="s">
        <v>163</v>
      </c>
      <c r="F11749" s="200" t="s">
        <v>2395</v>
      </c>
      <c r="G11749" s="200" t="s">
        <v>2396</v>
      </c>
      <c r="H11749" s="200" t="s">
        <v>3282</v>
      </c>
      <c r="I11749" s="200">
        <v>45586</v>
      </c>
      <c r="J11749" s="143">
        <f t="shared" si="183"/>
        <v>45586</v>
      </c>
      <c r="K11749" s="202">
        <v>2</v>
      </c>
      <c r="L11749" s="285" t="s">
        <v>443</v>
      </c>
      <c r="M11749" s="223"/>
      <c r="N11749" s="203">
        <v>0</v>
      </c>
      <c r="O11749" s="222" t="s">
        <v>326</v>
      </c>
    </row>
    <row r="11750" spans="1:15" ht="29.25" customHeight="1">
      <c r="A11750" s="221" t="s">
        <v>2861</v>
      </c>
      <c r="B11750" s="221" t="s">
        <v>935</v>
      </c>
      <c r="C11750" s="222" t="s">
        <v>422</v>
      </c>
      <c r="D11750" s="222" t="s">
        <v>162</v>
      </c>
      <c r="E11750" s="199" t="s">
        <v>163</v>
      </c>
      <c r="F11750" s="200" t="s">
        <v>2395</v>
      </c>
      <c r="G11750" s="200" t="s">
        <v>2396</v>
      </c>
      <c r="H11750" s="200" t="s">
        <v>3281</v>
      </c>
      <c r="I11750" s="200">
        <v>45587</v>
      </c>
      <c r="J11750" s="143">
        <f t="shared" si="183"/>
        <v>45587</v>
      </c>
      <c r="K11750" s="202">
        <v>8</v>
      </c>
      <c r="L11750" s="285" t="s">
        <v>3497</v>
      </c>
      <c r="M11750" s="223"/>
      <c r="N11750" s="203">
        <v>0</v>
      </c>
      <c r="O11750" s="222" t="s">
        <v>326</v>
      </c>
    </row>
    <row r="11751" spans="1:15" ht="29.25" customHeight="1">
      <c r="A11751" s="221" t="s">
        <v>2861</v>
      </c>
      <c r="B11751" s="221" t="s">
        <v>935</v>
      </c>
      <c r="C11751" s="222" t="s">
        <v>422</v>
      </c>
      <c r="D11751" s="222" t="s">
        <v>162</v>
      </c>
      <c r="E11751" s="199" t="s">
        <v>166</v>
      </c>
      <c r="F11751" s="200"/>
      <c r="G11751" s="200"/>
      <c r="H11751" s="200"/>
      <c r="I11751" s="200">
        <v>45588</v>
      </c>
      <c r="J11751" s="143">
        <f t="shared" si="183"/>
        <v>45588</v>
      </c>
      <c r="K11751" s="202">
        <v>1</v>
      </c>
      <c r="L11751" s="285" t="s">
        <v>430</v>
      </c>
      <c r="M11751" s="223"/>
      <c r="N11751" s="203"/>
      <c r="O11751" s="222" t="s">
        <v>326</v>
      </c>
    </row>
    <row r="11752" spans="1:15" ht="29.25" customHeight="1">
      <c r="A11752" s="221" t="s">
        <v>2861</v>
      </c>
      <c r="B11752" s="221" t="s">
        <v>935</v>
      </c>
      <c r="C11752" s="222" t="s">
        <v>422</v>
      </c>
      <c r="D11752" s="222" t="s">
        <v>162</v>
      </c>
      <c r="E11752" s="199" t="s">
        <v>163</v>
      </c>
      <c r="F11752" s="200" t="s">
        <v>2395</v>
      </c>
      <c r="G11752" s="200" t="s">
        <v>2396</v>
      </c>
      <c r="H11752" s="200" t="s">
        <v>3281</v>
      </c>
      <c r="I11752" s="200">
        <v>45588</v>
      </c>
      <c r="J11752" s="143">
        <f t="shared" si="183"/>
        <v>45588</v>
      </c>
      <c r="K11752" s="202">
        <v>7</v>
      </c>
      <c r="L11752" s="285" t="s">
        <v>444</v>
      </c>
      <c r="M11752" s="223"/>
      <c r="N11752" s="203">
        <v>0</v>
      </c>
      <c r="O11752" s="222" t="s">
        <v>326</v>
      </c>
    </row>
    <row r="11753" spans="1:15" ht="29.25" customHeight="1">
      <c r="A11753" s="221" t="s">
        <v>2861</v>
      </c>
      <c r="B11753" s="221" t="s">
        <v>935</v>
      </c>
      <c r="C11753" s="222" t="s">
        <v>422</v>
      </c>
      <c r="D11753" s="222" t="s">
        <v>162</v>
      </c>
      <c r="E11753" s="199" t="s">
        <v>171</v>
      </c>
      <c r="F11753" s="200"/>
      <c r="G11753" s="200"/>
      <c r="H11753" s="200"/>
      <c r="I11753" s="200">
        <v>45589</v>
      </c>
      <c r="J11753" s="143">
        <f t="shared" si="183"/>
        <v>45589</v>
      </c>
      <c r="K11753" s="202">
        <v>1.5</v>
      </c>
      <c r="L11753" s="285" t="s">
        <v>954</v>
      </c>
      <c r="M11753" s="223"/>
      <c r="N11753" s="203"/>
      <c r="O11753" s="222" t="s">
        <v>326</v>
      </c>
    </row>
    <row r="11754" spans="1:15" ht="29.25" customHeight="1">
      <c r="A11754" s="221" t="s">
        <v>2861</v>
      </c>
      <c r="B11754" s="221" t="s">
        <v>935</v>
      </c>
      <c r="C11754" s="222" t="s">
        <v>422</v>
      </c>
      <c r="D11754" s="222" t="s">
        <v>162</v>
      </c>
      <c r="E11754" s="199" t="s">
        <v>163</v>
      </c>
      <c r="F11754" s="200" t="s">
        <v>2395</v>
      </c>
      <c r="G11754" s="200" t="s">
        <v>2396</v>
      </c>
      <c r="H11754" s="200" t="s">
        <v>3281</v>
      </c>
      <c r="I11754" s="200">
        <v>45589</v>
      </c>
      <c r="J11754" s="143">
        <f t="shared" si="183"/>
        <v>45589</v>
      </c>
      <c r="K11754" s="202">
        <v>4</v>
      </c>
      <c r="L11754" s="285" t="s">
        <v>443</v>
      </c>
      <c r="M11754" s="223"/>
      <c r="N11754" s="203">
        <v>0</v>
      </c>
      <c r="O11754" s="222" t="s">
        <v>326</v>
      </c>
    </row>
    <row r="11755" spans="1:15" ht="29.25" customHeight="1">
      <c r="A11755" s="221" t="s">
        <v>2861</v>
      </c>
      <c r="B11755" s="221" t="s">
        <v>935</v>
      </c>
      <c r="C11755" s="222" t="s">
        <v>422</v>
      </c>
      <c r="D11755" s="222" t="s">
        <v>162</v>
      </c>
      <c r="E11755" s="199" t="s">
        <v>163</v>
      </c>
      <c r="F11755" s="200" t="s">
        <v>2395</v>
      </c>
      <c r="G11755" s="200" t="s">
        <v>2396</v>
      </c>
      <c r="H11755" s="200" t="s">
        <v>3282</v>
      </c>
      <c r="I11755" s="200">
        <v>45589</v>
      </c>
      <c r="J11755" s="143">
        <f t="shared" si="183"/>
        <v>45589</v>
      </c>
      <c r="K11755" s="202">
        <v>4</v>
      </c>
      <c r="L11755" s="285" t="s">
        <v>3624</v>
      </c>
      <c r="M11755" s="223"/>
      <c r="N11755" s="203">
        <v>0</v>
      </c>
      <c r="O11755" s="222" t="s">
        <v>326</v>
      </c>
    </row>
    <row r="11756" spans="1:15" ht="29.25" customHeight="1">
      <c r="A11756" s="221" t="s">
        <v>2861</v>
      </c>
      <c r="B11756" s="221" t="s">
        <v>935</v>
      </c>
      <c r="C11756" s="222" t="s">
        <v>422</v>
      </c>
      <c r="D11756" s="222" t="s">
        <v>162</v>
      </c>
      <c r="E11756" s="199" t="s">
        <v>163</v>
      </c>
      <c r="F11756" s="200" t="s">
        <v>636</v>
      </c>
      <c r="G11756" s="200" t="s">
        <v>637</v>
      </c>
      <c r="H11756" s="200" t="s">
        <v>656</v>
      </c>
      <c r="I11756" s="200">
        <v>45590</v>
      </c>
      <c r="J11756" s="143">
        <f t="shared" si="183"/>
        <v>45590</v>
      </c>
      <c r="K11756" s="202">
        <v>7</v>
      </c>
      <c r="L11756" s="285" t="s">
        <v>950</v>
      </c>
      <c r="M11756" s="223"/>
      <c r="N11756" s="203">
        <v>0</v>
      </c>
      <c r="O11756" s="222" t="s">
        <v>326</v>
      </c>
    </row>
    <row r="11757" spans="1:15" ht="29.25" customHeight="1">
      <c r="A11757" s="221" t="s">
        <v>2861</v>
      </c>
      <c r="B11757" s="221" t="s">
        <v>935</v>
      </c>
      <c r="C11757" s="222" t="s">
        <v>422</v>
      </c>
      <c r="D11757" s="222" t="s">
        <v>162</v>
      </c>
      <c r="E11757" s="199" t="s">
        <v>163</v>
      </c>
      <c r="F11757" s="200" t="s">
        <v>2395</v>
      </c>
      <c r="G11757" s="200" t="s">
        <v>2396</v>
      </c>
      <c r="H11757" s="200" t="s">
        <v>3535</v>
      </c>
      <c r="I11757" s="200">
        <v>45590</v>
      </c>
      <c r="J11757" s="143">
        <f t="shared" si="183"/>
        <v>45590</v>
      </c>
      <c r="K11757" s="202">
        <v>1</v>
      </c>
      <c r="L11757" s="285" t="s">
        <v>3625</v>
      </c>
      <c r="M11757" s="223"/>
      <c r="N11757" s="203">
        <v>0</v>
      </c>
      <c r="O11757" s="222" t="s">
        <v>326</v>
      </c>
    </row>
    <row r="11758" spans="1:15" ht="29.25" customHeight="1">
      <c r="A11758" s="221" t="s">
        <v>2861</v>
      </c>
      <c r="B11758" s="221" t="s">
        <v>935</v>
      </c>
      <c r="C11758" s="222" t="s">
        <v>422</v>
      </c>
      <c r="D11758" s="222" t="s">
        <v>162</v>
      </c>
      <c r="E11758" s="199" t="s">
        <v>163</v>
      </c>
      <c r="F11758" s="200" t="s">
        <v>2395</v>
      </c>
      <c r="G11758" s="200" t="s">
        <v>2396</v>
      </c>
      <c r="H11758" s="200" t="s">
        <v>3281</v>
      </c>
      <c r="I11758" s="200">
        <v>45594</v>
      </c>
      <c r="J11758" s="143">
        <f t="shared" si="183"/>
        <v>45594</v>
      </c>
      <c r="K11758" s="202">
        <v>4</v>
      </c>
      <c r="L11758" s="285" t="s">
        <v>3626</v>
      </c>
      <c r="M11758" s="223"/>
      <c r="N11758" s="203">
        <v>0</v>
      </c>
      <c r="O11758" s="222" t="s">
        <v>326</v>
      </c>
    </row>
    <row r="11759" spans="1:15" ht="29.25" customHeight="1">
      <c r="A11759" s="221" t="s">
        <v>2861</v>
      </c>
      <c r="B11759" s="221" t="s">
        <v>935</v>
      </c>
      <c r="C11759" s="222" t="s">
        <v>422</v>
      </c>
      <c r="D11759" s="222" t="s">
        <v>162</v>
      </c>
      <c r="E11759" s="199" t="s">
        <v>163</v>
      </c>
      <c r="F11759" s="200" t="s">
        <v>2395</v>
      </c>
      <c r="G11759" s="200" t="s">
        <v>2396</v>
      </c>
      <c r="H11759" s="200" t="s">
        <v>3528</v>
      </c>
      <c r="I11759" s="200">
        <v>45594</v>
      </c>
      <c r="J11759" s="143">
        <f t="shared" si="183"/>
        <v>45594</v>
      </c>
      <c r="K11759" s="202">
        <v>4</v>
      </c>
      <c r="L11759" s="285" t="s">
        <v>3627</v>
      </c>
      <c r="M11759" s="223"/>
      <c r="N11759" s="203">
        <v>0</v>
      </c>
      <c r="O11759" s="222" t="s">
        <v>326</v>
      </c>
    </row>
    <row r="11760" spans="1:15" ht="29.25" customHeight="1">
      <c r="A11760" s="221" t="s">
        <v>2861</v>
      </c>
      <c r="B11760" s="221" t="s">
        <v>935</v>
      </c>
      <c r="C11760" s="222" t="s">
        <v>422</v>
      </c>
      <c r="D11760" s="222" t="s">
        <v>162</v>
      </c>
      <c r="E11760" s="199" t="s">
        <v>163</v>
      </c>
      <c r="F11760" s="200" t="s">
        <v>636</v>
      </c>
      <c r="G11760" s="200" t="s">
        <v>637</v>
      </c>
      <c r="H11760" s="200" t="s">
        <v>656</v>
      </c>
      <c r="I11760" s="200">
        <v>45595</v>
      </c>
      <c r="J11760" s="143">
        <f t="shared" si="183"/>
        <v>45595</v>
      </c>
      <c r="K11760" s="202">
        <v>3</v>
      </c>
      <c r="L11760" s="285" t="s">
        <v>3628</v>
      </c>
      <c r="M11760" s="223"/>
      <c r="N11760" s="203">
        <v>0</v>
      </c>
      <c r="O11760" s="222" t="s">
        <v>326</v>
      </c>
    </row>
    <row r="11761" spans="1:15" ht="29.25" customHeight="1">
      <c r="A11761" s="221" t="s">
        <v>2861</v>
      </c>
      <c r="B11761" s="221" t="s">
        <v>935</v>
      </c>
      <c r="C11761" s="222" t="s">
        <v>422</v>
      </c>
      <c r="D11761" s="222" t="s">
        <v>162</v>
      </c>
      <c r="E11761" s="199" t="s">
        <v>163</v>
      </c>
      <c r="F11761" s="200" t="s">
        <v>2395</v>
      </c>
      <c r="G11761" s="200" t="s">
        <v>2396</v>
      </c>
      <c r="H11761" s="200" t="s">
        <v>3527</v>
      </c>
      <c r="I11761" s="200">
        <v>45595</v>
      </c>
      <c r="J11761" s="143">
        <f t="shared" si="183"/>
        <v>45595</v>
      </c>
      <c r="K11761" s="202">
        <v>4</v>
      </c>
      <c r="L11761" s="285" t="s">
        <v>3630</v>
      </c>
      <c r="M11761" s="223"/>
      <c r="N11761" s="203">
        <v>0</v>
      </c>
      <c r="O11761" s="222" t="s">
        <v>326</v>
      </c>
    </row>
    <row r="11762" spans="1:15" ht="29.25" customHeight="1">
      <c r="A11762" s="221" t="s">
        <v>2861</v>
      </c>
      <c r="B11762" s="221" t="s">
        <v>935</v>
      </c>
      <c r="C11762" s="222" t="s">
        <v>422</v>
      </c>
      <c r="D11762" s="222" t="s">
        <v>162</v>
      </c>
      <c r="E11762" s="199" t="s">
        <v>163</v>
      </c>
      <c r="F11762" s="200" t="s">
        <v>2395</v>
      </c>
      <c r="G11762" s="200" t="s">
        <v>2396</v>
      </c>
      <c r="H11762" s="200" t="s">
        <v>3282</v>
      </c>
      <c r="I11762" s="200">
        <v>45595</v>
      </c>
      <c r="J11762" s="143">
        <f t="shared" si="183"/>
        <v>45595</v>
      </c>
      <c r="K11762" s="202">
        <v>1</v>
      </c>
      <c r="L11762" s="285" t="s">
        <v>3629</v>
      </c>
      <c r="M11762" s="223"/>
      <c r="N11762" s="203">
        <v>0</v>
      </c>
      <c r="O11762" s="222" t="s">
        <v>326</v>
      </c>
    </row>
    <row r="11763" spans="1:15" ht="29.25" customHeight="1">
      <c r="A11763" s="221" t="s">
        <v>2861</v>
      </c>
      <c r="B11763" s="221" t="s">
        <v>935</v>
      </c>
      <c r="C11763" s="222" t="s">
        <v>422</v>
      </c>
      <c r="D11763" s="222" t="s">
        <v>162</v>
      </c>
      <c r="E11763" s="199" t="s">
        <v>163</v>
      </c>
      <c r="F11763" s="200" t="s">
        <v>2395</v>
      </c>
      <c r="G11763" s="200" t="s">
        <v>2396</v>
      </c>
      <c r="H11763" s="200" t="s">
        <v>3528</v>
      </c>
      <c r="I11763" s="200">
        <v>45597</v>
      </c>
      <c r="J11763" s="143">
        <f t="shared" si="183"/>
        <v>45597</v>
      </c>
      <c r="K11763" s="202">
        <v>1</v>
      </c>
      <c r="L11763" s="285" t="s">
        <v>3777</v>
      </c>
      <c r="M11763" s="223"/>
      <c r="N11763" s="203">
        <v>0</v>
      </c>
      <c r="O11763" s="222" t="s">
        <v>326</v>
      </c>
    </row>
    <row r="11764" spans="1:15" ht="29.25" customHeight="1">
      <c r="A11764" s="221" t="s">
        <v>2861</v>
      </c>
      <c r="B11764" s="221" t="s">
        <v>935</v>
      </c>
      <c r="C11764" s="222" t="s">
        <v>422</v>
      </c>
      <c r="D11764" s="222" t="s">
        <v>162</v>
      </c>
      <c r="E11764" s="199" t="s">
        <v>163</v>
      </c>
      <c r="F11764" s="200" t="s">
        <v>2395</v>
      </c>
      <c r="G11764" s="200" t="s">
        <v>2396</v>
      </c>
      <c r="H11764" s="200" t="s">
        <v>3703</v>
      </c>
      <c r="I11764" s="200">
        <v>45597</v>
      </c>
      <c r="J11764" s="143">
        <f t="shared" si="183"/>
        <v>45597</v>
      </c>
      <c r="K11764" s="202">
        <v>7</v>
      </c>
      <c r="L11764" s="285" t="s">
        <v>3776</v>
      </c>
      <c r="M11764" s="223"/>
      <c r="N11764" s="203">
        <v>0</v>
      </c>
      <c r="O11764" s="222" t="s">
        <v>326</v>
      </c>
    </row>
    <row r="11765" spans="1:15" ht="29.25" customHeight="1">
      <c r="A11765" s="221" t="s">
        <v>2861</v>
      </c>
      <c r="B11765" s="221" t="s">
        <v>935</v>
      </c>
      <c r="C11765" s="222" t="s">
        <v>422</v>
      </c>
      <c r="D11765" s="222" t="s">
        <v>162</v>
      </c>
      <c r="E11765" s="199" t="s">
        <v>166</v>
      </c>
      <c r="F11765" s="200"/>
      <c r="G11765" s="200"/>
      <c r="H11765" s="200"/>
      <c r="I11765" s="200">
        <v>45600</v>
      </c>
      <c r="J11765" s="143">
        <f t="shared" si="183"/>
        <v>45600</v>
      </c>
      <c r="K11765" s="202">
        <v>1</v>
      </c>
      <c r="L11765" s="285" t="s">
        <v>430</v>
      </c>
      <c r="M11765" s="223"/>
      <c r="N11765" s="203"/>
      <c r="O11765" s="222" t="s">
        <v>326</v>
      </c>
    </row>
    <row r="11766" spans="1:15" ht="29.25" customHeight="1">
      <c r="A11766" s="221" t="s">
        <v>2861</v>
      </c>
      <c r="B11766" s="221" t="s">
        <v>935</v>
      </c>
      <c r="C11766" s="222" t="s">
        <v>422</v>
      </c>
      <c r="D11766" s="222" t="s">
        <v>162</v>
      </c>
      <c r="E11766" s="199" t="s">
        <v>163</v>
      </c>
      <c r="F11766" s="200" t="s">
        <v>636</v>
      </c>
      <c r="G11766" s="200" t="s">
        <v>637</v>
      </c>
      <c r="H11766" s="200" t="s">
        <v>655</v>
      </c>
      <c r="I11766" s="200">
        <v>45600</v>
      </c>
      <c r="J11766" s="143">
        <f t="shared" si="183"/>
        <v>45600</v>
      </c>
      <c r="K11766" s="202">
        <v>7</v>
      </c>
      <c r="L11766" s="285" t="s">
        <v>3778</v>
      </c>
      <c r="M11766" s="223"/>
      <c r="N11766" s="203">
        <v>0</v>
      </c>
      <c r="O11766" s="222" t="s">
        <v>326</v>
      </c>
    </row>
    <row r="11767" spans="1:15" ht="29.25" customHeight="1">
      <c r="A11767" s="221" t="s">
        <v>2861</v>
      </c>
      <c r="B11767" s="221" t="s">
        <v>935</v>
      </c>
      <c r="C11767" s="222" t="s">
        <v>422</v>
      </c>
      <c r="D11767" s="222" t="s">
        <v>162</v>
      </c>
      <c r="E11767" s="199" t="s">
        <v>163</v>
      </c>
      <c r="F11767" s="200" t="s">
        <v>636</v>
      </c>
      <c r="G11767" s="200" t="s">
        <v>637</v>
      </c>
      <c r="H11767" s="200" t="s">
        <v>656</v>
      </c>
      <c r="I11767" s="200">
        <v>45601</v>
      </c>
      <c r="J11767" s="143">
        <f t="shared" si="183"/>
        <v>45601</v>
      </c>
      <c r="K11767" s="202">
        <v>8</v>
      </c>
      <c r="L11767" s="285" t="s">
        <v>639</v>
      </c>
      <c r="M11767" s="223"/>
      <c r="N11767" s="203">
        <v>0</v>
      </c>
      <c r="O11767" s="222" t="s">
        <v>326</v>
      </c>
    </row>
    <row r="11768" spans="1:15" ht="29.25" customHeight="1">
      <c r="A11768" s="221" t="s">
        <v>2861</v>
      </c>
      <c r="B11768" s="221" t="s">
        <v>935</v>
      </c>
      <c r="C11768" s="222" t="s">
        <v>422</v>
      </c>
      <c r="D11768" s="222" t="s">
        <v>162</v>
      </c>
      <c r="E11768" s="199" t="s">
        <v>163</v>
      </c>
      <c r="F11768" s="200" t="s">
        <v>2395</v>
      </c>
      <c r="G11768" s="200" t="s">
        <v>2396</v>
      </c>
      <c r="H11768" s="200" t="s">
        <v>3687</v>
      </c>
      <c r="I11768" s="200">
        <v>45602</v>
      </c>
      <c r="J11768" s="143">
        <f t="shared" si="183"/>
        <v>45602</v>
      </c>
      <c r="K11768" s="202">
        <v>8</v>
      </c>
      <c r="L11768" s="285" t="s">
        <v>3779</v>
      </c>
      <c r="M11768" s="223"/>
      <c r="N11768" s="203">
        <v>0</v>
      </c>
      <c r="O11768" s="222" t="s">
        <v>326</v>
      </c>
    </row>
    <row r="11769" spans="1:15" ht="29.25" customHeight="1">
      <c r="A11769" s="221" t="s">
        <v>2861</v>
      </c>
      <c r="B11769" s="221" t="s">
        <v>935</v>
      </c>
      <c r="C11769" s="222" t="s">
        <v>422</v>
      </c>
      <c r="D11769" s="222" t="s">
        <v>162</v>
      </c>
      <c r="E11769" s="199" t="s">
        <v>163</v>
      </c>
      <c r="F11769" s="200" t="s">
        <v>2395</v>
      </c>
      <c r="G11769" s="200" t="s">
        <v>2396</v>
      </c>
      <c r="H11769" s="200" t="s">
        <v>3823</v>
      </c>
      <c r="I11769" s="200">
        <v>45604</v>
      </c>
      <c r="J11769" s="143">
        <f t="shared" si="183"/>
        <v>45604</v>
      </c>
      <c r="K11769" s="202">
        <v>6</v>
      </c>
      <c r="L11769" s="285" t="s">
        <v>3917</v>
      </c>
      <c r="M11769" s="223"/>
      <c r="N11769" s="203">
        <v>0</v>
      </c>
      <c r="O11769" s="222" t="s">
        <v>326</v>
      </c>
    </row>
    <row r="11770" spans="1:15" ht="29.25" customHeight="1">
      <c r="A11770" s="221" t="s">
        <v>2861</v>
      </c>
      <c r="B11770" s="221" t="s">
        <v>935</v>
      </c>
      <c r="C11770" s="222" t="s">
        <v>422</v>
      </c>
      <c r="D11770" s="222" t="s">
        <v>162</v>
      </c>
      <c r="E11770" s="199" t="s">
        <v>163</v>
      </c>
      <c r="F11770" s="200" t="s">
        <v>636</v>
      </c>
      <c r="G11770" s="200" t="s">
        <v>637</v>
      </c>
      <c r="H11770" s="200" t="s">
        <v>656</v>
      </c>
      <c r="I11770" s="200">
        <v>45607</v>
      </c>
      <c r="J11770" s="143">
        <f t="shared" si="183"/>
        <v>45607</v>
      </c>
      <c r="K11770" s="202">
        <v>6</v>
      </c>
      <c r="L11770" s="285" t="s">
        <v>3919</v>
      </c>
      <c r="M11770" s="223"/>
      <c r="N11770" s="203">
        <v>0</v>
      </c>
      <c r="O11770" s="222" t="s">
        <v>326</v>
      </c>
    </row>
    <row r="11771" spans="1:15" ht="29.25" customHeight="1">
      <c r="A11771" s="221" t="s">
        <v>2861</v>
      </c>
      <c r="B11771" s="221" t="s">
        <v>935</v>
      </c>
      <c r="C11771" s="222" t="s">
        <v>422</v>
      </c>
      <c r="D11771" s="222" t="s">
        <v>162</v>
      </c>
      <c r="E11771" s="199" t="s">
        <v>163</v>
      </c>
      <c r="F11771" s="200" t="s">
        <v>2395</v>
      </c>
      <c r="G11771" s="200" t="s">
        <v>2396</v>
      </c>
      <c r="H11771" s="200" t="s">
        <v>3687</v>
      </c>
      <c r="I11771" s="200">
        <v>45607</v>
      </c>
      <c r="J11771" s="143">
        <f t="shared" si="183"/>
        <v>45607</v>
      </c>
      <c r="K11771" s="202">
        <v>4</v>
      </c>
      <c r="L11771" s="284" t="s">
        <v>3920</v>
      </c>
      <c r="M11771" s="223"/>
      <c r="N11771" s="203">
        <v>0</v>
      </c>
      <c r="O11771" s="222" t="s">
        <v>326</v>
      </c>
    </row>
    <row r="11772" spans="1:15" ht="29.25" customHeight="1">
      <c r="A11772" s="221" t="s">
        <v>2861</v>
      </c>
      <c r="B11772" s="221" t="s">
        <v>935</v>
      </c>
      <c r="C11772" s="222" t="s">
        <v>422</v>
      </c>
      <c r="D11772" s="222" t="s">
        <v>162</v>
      </c>
      <c r="E11772" s="199" t="s">
        <v>163</v>
      </c>
      <c r="F11772" s="200" t="s">
        <v>2395</v>
      </c>
      <c r="G11772" s="200" t="s">
        <v>2396</v>
      </c>
      <c r="H11772" s="200" t="s">
        <v>3825</v>
      </c>
      <c r="I11772" s="200">
        <v>45607</v>
      </c>
      <c r="J11772" s="143">
        <f t="shared" si="183"/>
        <v>45607</v>
      </c>
      <c r="K11772" s="202">
        <v>4</v>
      </c>
      <c r="L11772" s="285" t="s">
        <v>3918</v>
      </c>
      <c r="M11772" s="223"/>
      <c r="N11772" s="203">
        <v>0</v>
      </c>
      <c r="O11772" s="222" t="s">
        <v>326</v>
      </c>
    </row>
    <row r="11773" spans="1:15" ht="29.25" customHeight="1">
      <c r="A11773" s="221" t="s">
        <v>2861</v>
      </c>
      <c r="B11773" s="221" t="s">
        <v>935</v>
      </c>
      <c r="C11773" s="222" t="s">
        <v>422</v>
      </c>
      <c r="D11773" s="222" t="s">
        <v>162</v>
      </c>
      <c r="E11773" s="199" t="s">
        <v>163</v>
      </c>
      <c r="F11773" s="200" t="s">
        <v>2395</v>
      </c>
      <c r="G11773" s="200" t="s">
        <v>2396</v>
      </c>
      <c r="H11773" s="200" t="s">
        <v>3687</v>
      </c>
      <c r="I11773" s="200">
        <v>45609</v>
      </c>
      <c r="J11773" s="143">
        <f t="shared" si="183"/>
        <v>45609</v>
      </c>
      <c r="K11773" s="202">
        <v>8</v>
      </c>
      <c r="L11773" s="285" t="s">
        <v>3921</v>
      </c>
      <c r="M11773" s="223"/>
      <c r="N11773" s="203">
        <v>0</v>
      </c>
      <c r="O11773" s="222" t="s">
        <v>326</v>
      </c>
    </row>
    <row r="11774" spans="1:15" ht="29.25" customHeight="1">
      <c r="A11774" s="221" t="s">
        <v>2861</v>
      </c>
      <c r="B11774" s="221" t="s">
        <v>935</v>
      </c>
      <c r="C11774" s="222" t="s">
        <v>422</v>
      </c>
      <c r="D11774" s="222" t="s">
        <v>162</v>
      </c>
      <c r="E11774" s="199" t="s">
        <v>178</v>
      </c>
      <c r="F11774" s="200"/>
      <c r="G11774" s="200"/>
      <c r="H11774" s="200"/>
      <c r="I11774" s="200">
        <v>45610</v>
      </c>
      <c r="J11774" s="143">
        <f t="shared" si="183"/>
        <v>45610</v>
      </c>
      <c r="K11774" s="202">
        <v>1</v>
      </c>
      <c r="L11774" s="285" t="s">
        <v>218</v>
      </c>
      <c r="M11774" s="223"/>
      <c r="N11774" s="203"/>
      <c r="O11774" s="222" t="s">
        <v>326</v>
      </c>
    </row>
    <row r="11775" spans="1:15" ht="29.25" customHeight="1">
      <c r="A11775" s="221" t="s">
        <v>2861</v>
      </c>
      <c r="B11775" s="221" t="s">
        <v>935</v>
      </c>
      <c r="C11775" s="222" t="s">
        <v>422</v>
      </c>
      <c r="D11775" s="222" t="s">
        <v>162</v>
      </c>
      <c r="E11775" s="199" t="s">
        <v>163</v>
      </c>
      <c r="F11775" s="200" t="s">
        <v>2395</v>
      </c>
      <c r="G11775" s="200" t="s">
        <v>2396</v>
      </c>
      <c r="H11775" s="200" t="s">
        <v>3687</v>
      </c>
      <c r="I11775" s="200">
        <v>45610</v>
      </c>
      <c r="J11775" s="143">
        <f t="shared" si="183"/>
        <v>45610</v>
      </c>
      <c r="K11775" s="202">
        <v>7</v>
      </c>
      <c r="L11775" s="285" t="s">
        <v>4092</v>
      </c>
      <c r="M11775" s="223"/>
      <c r="N11775" s="203">
        <v>0</v>
      </c>
      <c r="O11775" s="222" t="s">
        <v>326</v>
      </c>
    </row>
    <row r="11776" spans="1:15" ht="29.25" customHeight="1">
      <c r="A11776" s="221" t="s">
        <v>2861</v>
      </c>
      <c r="B11776" s="221" t="s">
        <v>935</v>
      </c>
      <c r="C11776" s="222" t="s">
        <v>422</v>
      </c>
      <c r="D11776" s="222" t="s">
        <v>162</v>
      </c>
      <c r="E11776" s="199" t="s">
        <v>163</v>
      </c>
      <c r="F11776" s="200" t="s">
        <v>2395</v>
      </c>
      <c r="G11776" s="200" t="s">
        <v>2396</v>
      </c>
      <c r="H11776" s="200" t="s">
        <v>3982</v>
      </c>
      <c r="I11776" s="200">
        <v>45611</v>
      </c>
      <c r="J11776" s="143">
        <f t="shared" si="183"/>
        <v>45611</v>
      </c>
      <c r="K11776" s="202">
        <v>8</v>
      </c>
      <c r="L11776" s="285" t="s">
        <v>4093</v>
      </c>
      <c r="M11776" s="223"/>
      <c r="N11776" s="203">
        <v>0</v>
      </c>
      <c r="O11776" s="222" t="s">
        <v>326</v>
      </c>
    </row>
    <row r="11777" spans="1:15" ht="29.25" customHeight="1">
      <c r="A11777" s="221" t="s">
        <v>2861</v>
      </c>
      <c r="B11777" s="221" t="s">
        <v>935</v>
      </c>
      <c r="C11777" s="222" t="s">
        <v>422</v>
      </c>
      <c r="D11777" s="222" t="s">
        <v>162</v>
      </c>
      <c r="E11777" s="199" t="s">
        <v>166</v>
      </c>
      <c r="F11777" s="200"/>
      <c r="G11777" s="200"/>
      <c r="H11777" s="200"/>
      <c r="I11777" s="200">
        <v>45615</v>
      </c>
      <c r="J11777" s="143">
        <f t="shared" si="183"/>
        <v>45615</v>
      </c>
      <c r="K11777" s="202">
        <v>1</v>
      </c>
      <c r="L11777" s="285" t="s">
        <v>4094</v>
      </c>
      <c r="M11777" s="223"/>
      <c r="N11777" s="203"/>
      <c r="O11777" s="222" t="s">
        <v>326</v>
      </c>
    </row>
    <row r="11778" spans="1:15" ht="29.25" customHeight="1">
      <c r="A11778" s="221" t="s">
        <v>2861</v>
      </c>
      <c r="B11778" s="221" t="s">
        <v>935</v>
      </c>
      <c r="C11778" s="222" t="s">
        <v>422</v>
      </c>
      <c r="D11778" s="222" t="s">
        <v>162</v>
      </c>
      <c r="E11778" s="199" t="s">
        <v>163</v>
      </c>
      <c r="F11778" s="200" t="s">
        <v>2395</v>
      </c>
      <c r="G11778" s="200" t="s">
        <v>2396</v>
      </c>
      <c r="H11778" s="200" t="s">
        <v>3528</v>
      </c>
      <c r="I11778" s="200">
        <v>45615</v>
      </c>
      <c r="J11778" s="143">
        <f t="shared" si="183"/>
        <v>45615</v>
      </c>
      <c r="K11778" s="202">
        <v>7</v>
      </c>
      <c r="L11778" s="285" t="s">
        <v>445</v>
      </c>
      <c r="M11778" s="223"/>
      <c r="N11778" s="203">
        <v>0</v>
      </c>
      <c r="O11778" s="222" t="s">
        <v>326</v>
      </c>
    </row>
    <row r="11779" spans="1:15" ht="29.25" customHeight="1">
      <c r="A11779" s="221" t="s">
        <v>2861</v>
      </c>
      <c r="B11779" s="221" t="s">
        <v>935</v>
      </c>
      <c r="C11779" s="222" t="s">
        <v>422</v>
      </c>
      <c r="D11779" s="222" t="s">
        <v>162</v>
      </c>
      <c r="E11779" s="199" t="s">
        <v>163</v>
      </c>
      <c r="F11779" s="200" t="s">
        <v>2395</v>
      </c>
      <c r="G11779" s="200" t="s">
        <v>2396</v>
      </c>
      <c r="H11779" s="200" t="s">
        <v>3528</v>
      </c>
      <c r="I11779" s="200">
        <v>45616</v>
      </c>
      <c r="J11779" s="143">
        <f t="shared" ref="J11779:J11842" si="184">I11779</f>
        <v>45616</v>
      </c>
      <c r="K11779" s="202">
        <v>1</v>
      </c>
      <c r="L11779" s="284" t="s">
        <v>4096</v>
      </c>
      <c r="M11779" s="223"/>
      <c r="N11779" s="203">
        <v>0</v>
      </c>
      <c r="O11779" s="222" t="s">
        <v>326</v>
      </c>
    </row>
    <row r="11780" spans="1:15" ht="29.25" customHeight="1">
      <c r="A11780" s="221" t="s">
        <v>2861</v>
      </c>
      <c r="B11780" s="221" t="s">
        <v>935</v>
      </c>
      <c r="C11780" s="222" t="s">
        <v>422</v>
      </c>
      <c r="D11780" s="222" t="s">
        <v>162</v>
      </c>
      <c r="E11780" s="199" t="s">
        <v>163</v>
      </c>
      <c r="F11780" s="200" t="s">
        <v>2395</v>
      </c>
      <c r="G11780" s="200" t="s">
        <v>2396</v>
      </c>
      <c r="H11780" s="200" t="s">
        <v>3989</v>
      </c>
      <c r="I11780" s="200">
        <v>45616</v>
      </c>
      <c r="J11780" s="143">
        <f t="shared" si="184"/>
        <v>45616</v>
      </c>
      <c r="K11780" s="202">
        <v>2</v>
      </c>
      <c r="L11780" s="285" t="s">
        <v>3990</v>
      </c>
      <c r="M11780" s="223"/>
      <c r="N11780" s="203">
        <v>0</v>
      </c>
      <c r="O11780" s="222" t="s">
        <v>326</v>
      </c>
    </row>
    <row r="11781" spans="1:15" ht="29.25" customHeight="1">
      <c r="A11781" s="221" t="s">
        <v>2861</v>
      </c>
      <c r="B11781" s="221" t="s">
        <v>935</v>
      </c>
      <c r="C11781" s="222" t="s">
        <v>422</v>
      </c>
      <c r="D11781" s="222" t="s">
        <v>162</v>
      </c>
      <c r="E11781" s="199" t="s">
        <v>163</v>
      </c>
      <c r="F11781" s="200" t="s">
        <v>2395</v>
      </c>
      <c r="G11781" s="200" t="s">
        <v>2396</v>
      </c>
      <c r="H11781" s="200" t="s">
        <v>3982</v>
      </c>
      <c r="I11781" s="200">
        <v>45616</v>
      </c>
      <c r="J11781" s="143">
        <f t="shared" si="184"/>
        <v>45616</v>
      </c>
      <c r="K11781" s="202">
        <v>5</v>
      </c>
      <c r="L11781" s="285" t="s">
        <v>4095</v>
      </c>
      <c r="M11781" s="223"/>
      <c r="N11781" s="203">
        <v>0</v>
      </c>
      <c r="O11781" s="222" t="s">
        <v>326</v>
      </c>
    </row>
    <row r="11782" spans="1:15" ht="29.25" customHeight="1">
      <c r="A11782" s="221" t="s">
        <v>2861</v>
      </c>
      <c r="B11782" s="221" t="s">
        <v>935</v>
      </c>
      <c r="C11782" s="222" t="s">
        <v>422</v>
      </c>
      <c r="D11782" s="222" t="s">
        <v>162</v>
      </c>
      <c r="E11782" s="199" t="s">
        <v>178</v>
      </c>
      <c r="F11782" s="200"/>
      <c r="G11782" s="200"/>
      <c r="H11782" s="200"/>
      <c r="I11782" s="200">
        <v>45617</v>
      </c>
      <c r="J11782" s="143">
        <f t="shared" si="184"/>
        <v>45617</v>
      </c>
      <c r="K11782" s="202">
        <v>1</v>
      </c>
      <c r="L11782" s="285" t="s">
        <v>432</v>
      </c>
      <c r="M11782" s="223"/>
      <c r="N11782" s="203"/>
      <c r="O11782" s="222" t="s">
        <v>326</v>
      </c>
    </row>
    <row r="11783" spans="1:15" ht="29.25" customHeight="1">
      <c r="A11783" s="221" t="s">
        <v>2861</v>
      </c>
      <c r="B11783" s="221" t="s">
        <v>935</v>
      </c>
      <c r="C11783" s="222" t="s">
        <v>422</v>
      </c>
      <c r="D11783" s="222" t="s">
        <v>162</v>
      </c>
      <c r="E11783" s="199" t="s">
        <v>163</v>
      </c>
      <c r="F11783" s="200" t="s">
        <v>2395</v>
      </c>
      <c r="G11783" s="200" t="s">
        <v>2396</v>
      </c>
      <c r="H11783" s="200" t="s">
        <v>4162</v>
      </c>
      <c r="I11783" s="200">
        <v>45617</v>
      </c>
      <c r="J11783" s="143">
        <f t="shared" si="184"/>
        <v>45617</v>
      </c>
      <c r="K11783" s="202">
        <v>5</v>
      </c>
      <c r="L11783" s="284" t="s">
        <v>4235</v>
      </c>
      <c r="M11783" s="223"/>
      <c r="N11783" s="203">
        <v>0</v>
      </c>
      <c r="O11783" s="222" t="s">
        <v>326</v>
      </c>
    </row>
    <row r="11784" spans="1:15" ht="29.25" customHeight="1">
      <c r="A11784" s="221" t="s">
        <v>2861</v>
      </c>
      <c r="B11784" s="221" t="s">
        <v>935</v>
      </c>
      <c r="C11784" s="222" t="s">
        <v>422</v>
      </c>
      <c r="D11784" s="222" t="s">
        <v>162</v>
      </c>
      <c r="E11784" s="199" t="s">
        <v>163</v>
      </c>
      <c r="F11784" s="200" t="s">
        <v>2395</v>
      </c>
      <c r="G11784" s="200" t="s">
        <v>2396</v>
      </c>
      <c r="H11784" s="200" t="s">
        <v>3982</v>
      </c>
      <c r="I11784" s="200">
        <v>45617</v>
      </c>
      <c r="J11784" s="143">
        <f t="shared" si="184"/>
        <v>45617</v>
      </c>
      <c r="K11784" s="202">
        <v>2</v>
      </c>
      <c r="L11784" s="285" t="s">
        <v>4234</v>
      </c>
      <c r="M11784" s="223"/>
      <c r="N11784" s="203">
        <v>0</v>
      </c>
      <c r="O11784" s="222" t="s">
        <v>326</v>
      </c>
    </row>
    <row r="11785" spans="1:15" ht="29.25" customHeight="1">
      <c r="A11785" s="221" t="s">
        <v>2861</v>
      </c>
      <c r="B11785" s="221" t="s">
        <v>935</v>
      </c>
      <c r="C11785" s="222" t="s">
        <v>422</v>
      </c>
      <c r="D11785" s="222" t="s">
        <v>162</v>
      </c>
      <c r="E11785" s="199" t="s">
        <v>163</v>
      </c>
      <c r="F11785" s="200" t="s">
        <v>2395</v>
      </c>
      <c r="G11785" s="200" t="s">
        <v>2396</v>
      </c>
      <c r="H11785" s="200" t="s">
        <v>3687</v>
      </c>
      <c r="I11785" s="200">
        <v>45618</v>
      </c>
      <c r="J11785" s="143">
        <f t="shared" si="184"/>
        <v>45618</v>
      </c>
      <c r="K11785" s="202">
        <v>2</v>
      </c>
      <c r="L11785" s="284" t="s">
        <v>4236</v>
      </c>
      <c r="M11785" s="223"/>
      <c r="N11785" s="203">
        <v>0</v>
      </c>
      <c r="O11785" s="222" t="s">
        <v>326</v>
      </c>
    </row>
    <row r="11786" spans="1:15" ht="29.25" customHeight="1">
      <c r="A11786" s="221" t="s">
        <v>2861</v>
      </c>
      <c r="B11786" s="221" t="s">
        <v>935</v>
      </c>
      <c r="C11786" s="222" t="s">
        <v>422</v>
      </c>
      <c r="D11786" s="222" t="s">
        <v>162</v>
      </c>
      <c r="E11786" s="199" t="s">
        <v>163</v>
      </c>
      <c r="F11786" s="200" t="s">
        <v>2395</v>
      </c>
      <c r="G11786" s="200" t="s">
        <v>2396</v>
      </c>
      <c r="H11786" s="200" t="s">
        <v>4162</v>
      </c>
      <c r="I11786" s="200">
        <v>45618</v>
      </c>
      <c r="J11786" s="143">
        <f t="shared" si="184"/>
        <v>45618</v>
      </c>
      <c r="K11786" s="202">
        <v>6</v>
      </c>
      <c r="L11786" s="285" t="s">
        <v>4237</v>
      </c>
      <c r="M11786" s="223"/>
      <c r="N11786" s="203">
        <v>0</v>
      </c>
      <c r="O11786" s="222" t="s">
        <v>326</v>
      </c>
    </row>
    <row r="11787" spans="1:15" ht="29.25" customHeight="1">
      <c r="A11787" s="221" t="s">
        <v>2861</v>
      </c>
      <c r="B11787" s="221" t="s">
        <v>935</v>
      </c>
      <c r="C11787" s="222" t="s">
        <v>422</v>
      </c>
      <c r="D11787" s="222" t="s">
        <v>162</v>
      </c>
      <c r="E11787" s="199" t="s">
        <v>166</v>
      </c>
      <c r="F11787" s="200"/>
      <c r="G11787" s="200"/>
      <c r="H11787" s="200"/>
      <c r="I11787" s="200">
        <v>45621</v>
      </c>
      <c r="J11787" s="143">
        <f t="shared" si="184"/>
        <v>45621</v>
      </c>
      <c r="K11787" s="202">
        <v>4</v>
      </c>
      <c r="L11787" s="285" t="s">
        <v>634</v>
      </c>
      <c r="M11787" s="223"/>
      <c r="N11787" s="203"/>
      <c r="O11787" s="222" t="s">
        <v>326</v>
      </c>
    </row>
    <row r="11788" spans="1:15" ht="29.25" customHeight="1">
      <c r="A11788" s="221" t="s">
        <v>2861</v>
      </c>
      <c r="B11788" s="221" t="s">
        <v>935</v>
      </c>
      <c r="C11788" s="222" t="s">
        <v>422</v>
      </c>
      <c r="D11788" s="222" t="s">
        <v>162</v>
      </c>
      <c r="E11788" s="199" t="s">
        <v>163</v>
      </c>
      <c r="F11788" s="200" t="s">
        <v>2395</v>
      </c>
      <c r="G11788" s="200" t="s">
        <v>2396</v>
      </c>
      <c r="H11788" s="200" t="s">
        <v>3687</v>
      </c>
      <c r="I11788" s="200">
        <v>45621</v>
      </c>
      <c r="J11788" s="143">
        <f t="shared" si="184"/>
        <v>45621</v>
      </c>
      <c r="K11788" s="202">
        <v>4</v>
      </c>
      <c r="L11788" s="285" t="s">
        <v>4238</v>
      </c>
      <c r="M11788" s="223"/>
      <c r="N11788" s="203">
        <v>0</v>
      </c>
      <c r="O11788" s="222" t="s">
        <v>326</v>
      </c>
    </row>
    <row r="11789" spans="1:15" ht="29.25" customHeight="1">
      <c r="A11789" s="221" t="s">
        <v>2861</v>
      </c>
      <c r="B11789" s="221" t="s">
        <v>935</v>
      </c>
      <c r="C11789" s="222" t="s">
        <v>422</v>
      </c>
      <c r="D11789" s="222" t="s">
        <v>162</v>
      </c>
      <c r="E11789" s="199" t="s">
        <v>163</v>
      </c>
      <c r="F11789" s="200" t="s">
        <v>2395</v>
      </c>
      <c r="G11789" s="200" t="s">
        <v>2396</v>
      </c>
      <c r="H11789" s="200" t="s">
        <v>3687</v>
      </c>
      <c r="I11789" s="200">
        <v>45622</v>
      </c>
      <c r="J11789" s="143">
        <f t="shared" si="184"/>
        <v>45622</v>
      </c>
      <c r="K11789" s="202">
        <v>8</v>
      </c>
      <c r="L11789" s="285" t="s">
        <v>4238</v>
      </c>
      <c r="M11789" s="223"/>
      <c r="N11789" s="203">
        <v>0</v>
      </c>
      <c r="O11789" s="222" t="s">
        <v>326</v>
      </c>
    </row>
    <row r="11790" spans="1:15" ht="29.25" customHeight="1">
      <c r="A11790" s="221" t="s">
        <v>2861</v>
      </c>
      <c r="B11790" s="221" t="s">
        <v>935</v>
      </c>
      <c r="C11790" s="222" t="s">
        <v>422</v>
      </c>
      <c r="D11790" s="222" t="s">
        <v>162</v>
      </c>
      <c r="E11790" s="199" t="s">
        <v>178</v>
      </c>
      <c r="F11790" s="200"/>
      <c r="G11790" s="200"/>
      <c r="H11790" s="200"/>
      <c r="I11790" s="200">
        <v>45623</v>
      </c>
      <c r="J11790" s="143">
        <f t="shared" si="184"/>
        <v>45623</v>
      </c>
      <c r="K11790" s="202">
        <v>1</v>
      </c>
      <c r="L11790" s="285" t="s">
        <v>4239</v>
      </c>
      <c r="M11790" s="223"/>
      <c r="N11790" s="203"/>
      <c r="O11790" s="222" t="s">
        <v>326</v>
      </c>
    </row>
    <row r="11791" spans="1:15" ht="29.25" customHeight="1">
      <c r="A11791" s="221" t="s">
        <v>2861</v>
      </c>
      <c r="B11791" s="221" t="s">
        <v>935</v>
      </c>
      <c r="C11791" s="222" t="s">
        <v>422</v>
      </c>
      <c r="D11791" s="222" t="s">
        <v>162</v>
      </c>
      <c r="E11791" s="199" t="s">
        <v>163</v>
      </c>
      <c r="F11791" s="200" t="s">
        <v>2395</v>
      </c>
      <c r="G11791" s="200" t="s">
        <v>2396</v>
      </c>
      <c r="H11791" s="200" t="s">
        <v>4167</v>
      </c>
      <c r="I11791" s="200">
        <v>45623</v>
      </c>
      <c r="J11791" s="143">
        <f t="shared" si="184"/>
        <v>45623</v>
      </c>
      <c r="K11791" s="202">
        <v>1</v>
      </c>
      <c r="L11791" s="285" t="s">
        <v>4242</v>
      </c>
      <c r="M11791" s="223"/>
      <c r="N11791" s="203">
        <v>0</v>
      </c>
      <c r="O11791" s="222" t="s">
        <v>326</v>
      </c>
    </row>
    <row r="11792" spans="1:15" ht="29.25" customHeight="1">
      <c r="A11792" s="221" t="s">
        <v>2861</v>
      </c>
      <c r="B11792" s="221" t="s">
        <v>935</v>
      </c>
      <c r="C11792" s="222" t="s">
        <v>422</v>
      </c>
      <c r="D11792" s="222" t="s">
        <v>162</v>
      </c>
      <c r="E11792" s="199" t="s">
        <v>163</v>
      </c>
      <c r="F11792" s="200" t="s">
        <v>2395</v>
      </c>
      <c r="G11792" s="200" t="s">
        <v>2396</v>
      </c>
      <c r="H11792" s="200" t="s">
        <v>4166</v>
      </c>
      <c r="I11792" s="200">
        <v>45623</v>
      </c>
      <c r="J11792" s="143">
        <f t="shared" si="184"/>
        <v>45623</v>
      </c>
      <c r="K11792" s="202">
        <v>1</v>
      </c>
      <c r="L11792" s="285" t="s">
        <v>4240</v>
      </c>
      <c r="M11792" s="223"/>
      <c r="N11792" s="203">
        <v>0</v>
      </c>
      <c r="O11792" s="222" t="s">
        <v>326</v>
      </c>
    </row>
    <row r="11793" spans="1:15" ht="29.25" customHeight="1">
      <c r="A11793" s="221" t="s">
        <v>2861</v>
      </c>
      <c r="B11793" s="221" t="s">
        <v>935</v>
      </c>
      <c r="C11793" s="222" t="s">
        <v>422</v>
      </c>
      <c r="D11793" s="222" t="s">
        <v>162</v>
      </c>
      <c r="E11793" s="199" t="s">
        <v>163</v>
      </c>
      <c r="F11793" s="200" t="s">
        <v>2395</v>
      </c>
      <c r="G11793" s="200" t="s">
        <v>2396</v>
      </c>
      <c r="H11793" s="200" t="s">
        <v>4162</v>
      </c>
      <c r="I11793" s="200">
        <v>45623</v>
      </c>
      <c r="J11793" s="143">
        <f t="shared" si="184"/>
        <v>45623</v>
      </c>
      <c r="K11793" s="202">
        <v>4</v>
      </c>
      <c r="L11793" s="284" t="s">
        <v>4241</v>
      </c>
      <c r="M11793" s="223"/>
      <c r="N11793" s="203">
        <v>0</v>
      </c>
      <c r="O11793" s="222" t="s">
        <v>326</v>
      </c>
    </row>
    <row r="11794" spans="1:15" ht="29.25" customHeight="1">
      <c r="A11794" s="221" t="s">
        <v>2861</v>
      </c>
      <c r="B11794" s="221" t="s">
        <v>935</v>
      </c>
      <c r="C11794" s="222" t="s">
        <v>422</v>
      </c>
      <c r="D11794" s="222" t="s">
        <v>162</v>
      </c>
      <c r="E11794" s="199" t="s">
        <v>163</v>
      </c>
      <c r="F11794" s="200" t="s">
        <v>2395</v>
      </c>
      <c r="G11794" s="200" t="s">
        <v>2396</v>
      </c>
      <c r="H11794" s="200" t="s">
        <v>4165</v>
      </c>
      <c r="I11794" s="200">
        <v>45623</v>
      </c>
      <c r="J11794" s="143">
        <f t="shared" si="184"/>
        <v>45623</v>
      </c>
      <c r="K11794" s="202">
        <v>1</v>
      </c>
      <c r="L11794" s="285" t="s">
        <v>431</v>
      </c>
      <c r="M11794" s="223"/>
      <c r="N11794" s="203">
        <v>0</v>
      </c>
      <c r="O11794" s="222" t="s">
        <v>326</v>
      </c>
    </row>
    <row r="11795" spans="1:15" ht="29.25" customHeight="1">
      <c r="A11795" s="221" t="s">
        <v>2861</v>
      </c>
      <c r="B11795" s="221" t="s">
        <v>935</v>
      </c>
      <c r="C11795" s="222" t="s">
        <v>422</v>
      </c>
      <c r="D11795" s="222" t="s">
        <v>162</v>
      </c>
      <c r="E11795" s="199" t="s">
        <v>171</v>
      </c>
      <c r="F11795" s="200"/>
      <c r="G11795" s="200"/>
      <c r="H11795" s="200"/>
      <c r="I11795" s="200">
        <v>45624</v>
      </c>
      <c r="J11795" s="143">
        <f t="shared" si="184"/>
        <v>45624</v>
      </c>
      <c r="K11795" s="202">
        <v>2</v>
      </c>
      <c r="L11795" s="285" t="s">
        <v>752</v>
      </c>
      <c r="M11795" s="223"/>
      <c r="N11795" s="203"/>
      <c r="O11795" s="222" t="s">
        <v>326</v>
      </c>
    </row>
    <row r="11796" spans="1:15" ht="29.25" customHeight="1">
      <c r="A11796" s="221" t="s">
        <v>2861</v>
      </c>
      <c r="B11796" s="221" t="s">
        <v>935</v>
      </c>
      <c r="C11796" s="222" t="s">
        <v>422</v>
      </c>
      <c r="D11796" s="222" t="s">
        <v>162</v>
      </c>
      <c r="E11796" s="199" t="s">
        <v>178</v>
      </c>
      <c r="F11796" s="200"/>
      <c r="G11796" s="200"/>
      <c r="H11796" s="200"/>
      <c r="I11796" s="200">
        <v>45624</v>
      </c>
      <c r="J11796" s="143">
        <f t="shared" si="184"/>
        <v>45624</v>
      </c>
      <c r="K11796" s="202">
        <v>1</v>
      </c>
      <c r="L11796" s="285" t="s">
        <v>218</v>
      </c>
      <c r="M11796" s="223"/>
      <c r="N11796" s="203"/>
      <c r="O11796" s="222" t="s">
        <v>326</v>
      </c>
    </row>
    <row r="11797" spans="1:15" ht="29.25" customHeight="1">
      <c r="A11797" s="221" t="s">
        <v>2861</v>
      </c>
      <c r="B11797" s="221" t="s">
        <v>935</v>
      </c>
      <c r="C11797" s="222" t="s">
        <v>422</v>
      </c>
      <c r="D11797" s="222" t="s">
        <v>162</v>
      </c>
      <c r="E11797" s="199" t="s">
        <v>163</v>
      </c>
      <c r="F11797" s="200" t="s">
        <v>2395</v>
      </c>
      <c r="G11797" s="200" t="s">
        <v>2396</v>
      </c>
      <c r="H11797" s="200" t="s">
        <v>4166</v>
      </c>
      <c r="I11797" s="200">
        <v>45624</v>
      </c>
      <c r="J11797" s="143">
        <f t="shared" si="184"/>
        <v>45624</v>
      </c>
      <c r="K11797" s="202">
        <v>7</v>
      </c>
      <c r="L11797" s="285" t="s">
        <v>4299</v>
      </c>
      <c r="M11797" s="223"/>
      <c r="N11797" s="203">
        <v>0</v>
      </c>
      <c r="O11797" s="222" t="s">
        <v>326</v>
      </c>
    </row>
    <row r="11798" spans="1:15" ht="29.25" customHeight="1">
      <c r="A11798" s="221" t="s">
        <v>2861</v>
      </c>
      <c r="B11798" s="221" t="s">
        <v>935</v>
      </c>
      <c r="C11798" s="222" t="s">
        <v>422</v>
      </c>
      <c r="D11798" s="222" t="s">
        <v>162</v>
      </c>
      <c r="E11798" s="199" t="s">
        <v>163</v>
      </c>
      <c r="F11798" s="200" t="s">
        <v>2395</v>
      </c>
      <c r="G11798" s="200" t="s">
        <v>2396</v>
      </c>
      <c r="H11798" s="200" t="s">
        <v>4294</v>
      </c>
      <c r="I11798" s="200">
        <v>45625</v>
      </c>
      <c r="J11798" s="143">
        <f t="shared" si="184"/>
        <v>45625</v>
      </c>
      <c r="K11798" s="202">
        <v>4</v>
      </c>
      <c r="L11798" s="284" t="s">
        <v>4369</v>
      </c>
      <c r="M11798" s="223"/>
      <c r="N11798" s="203">
        <v>0</v>
      </c>
      <c r="O11798" s="222" t="s">
        <v>326</v>
      </c>
    </row>
    <row r="11799" spans="1:15" ht="29.25" customHeight="1">
      <c r="A11799" s="221" t="s">
        <v>2861</v>
      </c>
      <c r="B11799" s="221" t="s">
        <v>935</v>
      </c>
      <c r="C11799" s="222" t="s">
        <v>422</v>
      </c>
      <c r="D11799" s="222" t="s">
        <v>162</v>
      </c>
      <c r="E11799" s="199" t="s">
        <v>163</v>
      </c>
      <c r="F11799" s="200" t="s">
        <v>2395</v>
      </c>
      <c r="G11799" s="200" t="s">
        <v>2396</v>
      </c>
      <c r="H11799" s="200" t="s">
        <v>4162</v>
      </c>
      <c r="I11799" s="200">
        <v>45625</v>
      </c>
      <c r="J11799" s="143">
        <f t="shared" si="184"/>
        <v>45625</v>
      </c>
      <c r="K11799" s="202">
        <v>2</v>
      </c>
      <c r="L11799" s="285" t="s">
        <v>4368</v>
      </c>
      <c r="M11799" s="223"/>
      <c r="N11799" s="203">
        <v>0</v>
      </c>
      <c r="O11799" s="222" t="s">
        <v>326</v>
      </c>
    </row>
    <row r="11800" spans="1:15" ht="29.25" customHeight="1">
      <c r="A11800" s="221" t="s">
        <v>2861</v>
      </c>
      <c r="B11800" s="221" t="s">
        <v>935</v>
      </c>
      <c r="C11800" s="222" t="s">
        <v>422</v>
      </c>
      <c r="D11800" s="222" t="s">
        <v>162</v>
      </c>
      <c r="E11800" s="199" t="s">
        <v>163</v>
      </c>
      <c r="F11800" s="200" t="s">
        <v>2395</v>
      </c>
      <c r="G11800" s="200" t="s">
        <v>2396</v>
      </c>
      <c r="H11800" s="200" t="s">
        <v>3982</v>
      </c>
      <c r="I11800" s="200">
        <v>45625</v>
      </c>
      <c r="J11800" s="143">
        <f t="shared" si="184"/>
        <v>45625</v>
      </c>
      <c r="K11800" s="202">
        <v>2</v>
      </c>
      <c r="L11800" s="285" t="s">
        <v>3921</v>
      </c>
      <c r="M11800" s="223"/>
      <c r="N11800" s="203">
        <v>0</v>
      </c>
      <c r="O11800" s="222" t="s">
        <v>326</v>
      </c>
    </row>
    <row r="11801" spans="1:15" ht="29.25" customHeight="1">
      <c r="A11801" s="221" t="s">
        <v>2861</v>
      </c>
      <c r="B11801" s="221" t="s">
        <v>935</v>
      </c>
      <c r="C11801" s="222" t="s">
        <v>422</v>
      </c>
      <c r="D11801" s="222" t="s">
        <v>162</v>
      </c>
      <c r="E11801" s="199" t="s">
        <v>171</v>
      </c>
      <c r="F11801" s="200"/>
      <c r="G11801" s="200"/>
      <c r="H11801" s="200"/>
      <c r="I11801" s="200">
        <v>45626</v>
      </c>
      <c r="J11801" s="143">
        <f t="shared" si="184"/>
        <v>45626</v>
      </c>
      <c r="K11801" s="202">
        <v>8</v>
      </c>
      <c r="L11801" s="285" t="s">
        <v>752</v>
      </c>
      <c r="M11801" s="223"/>
      <c r="N11801" s="203"/>
      <c r="O11801" s="222" t="s">
        <v>326</v>
      </c>
    </row>
    <row r="11802" spans="1:15" ht="29.25" customHeight="1">
      <c r="A11802" s="221" t="s">
        <v>2861</v>
      </c>
      <c r="B11802" s="221" t="s">
        <v>935</v>
      </c>
      <c r="C11802" s="222" t="s">
        <v>422</v>
      </c>
      <c r="D11802" s="222" t="s">
        <v>162</v>
      </c>
      <c r="E11802" s="199" t="s">
        <v>171</v>
      </c>
      <c r="F11802" s="200"/>
      <c r="G11802" s="200"/>
      <c r="H11802" s="200"/>
      <c r="I11802" s="200">
        <v>45628</v>
      </c>
      <c r="J11802" s="143">
        <f t="shared" si="184"/>
        <v>45628</v>
      </c>
      <c r="K11802" s="202">
        <v>9</v>
      </c>
      <c r="L11802" s="285" t="s">
        <v>4370</v>
      </c>
      <c r="M11802" s="223"/>
      <c r="N11802" s="203"/>
      <c r="O11802" s="222" t="s">
        <v>326</v>
      </c>
    </row>
    <row r="11803" spans="1:15" ht="29.25" customHeight="1">
      <c r="A11803" s="221" t="s">
        <v>2861</v>
      </c>
      <c r="B11803" s="221" t="s">
        <v>935</v>
      </c>
      <c r="C11803" s="222" t="s">
        <v>422</v>
      </c>
      <c r="D11803" s="222" t="s">
        <v>162</v>
      </c>
      <c r="E11803" s="199" t="s">
        <v>163</v>
      </c>
      <c r="F11803" s="200" t="s">
        <v>2395</v>
      </c>
      <c r="G11803" s="200" t="s">
        <v>2396</v>
      </c>
      <c r="H11803" s="200" t="s">
        <v>4300</v>
      </c>
      <c r="I11803" s="200">
        <v>45629</v>
      </c>
      <c r="J11803" s="143">
        <f t="shared" si="184"/>
        <v>45629</v>
      </c>
      <c r="K11803" s="202">
        <v>4</v>
      </c>
      <c r="L11803" s="285" t="s">
        <v>4301</v>
      </c>
      <c r="M11803" s="223"/>
      <c r="N11803" s="203">
        <v>0</v>
      </c>
      <c r="O11803" s="222" t="s">
        <v>326</v>
      </c>
    </row>
    <row r="11804" spans="1:15" ht="29.25" customHeight="1">
      <c r="A11804" s="221" t="s">
        <v>2861</v>
      </c>
      <c r="B11804" s="221" t="s">
        <v>935</v>
      </c>
      <c r="C11804" s="222" t="s">
        <v>422</v>
      </c>
      <c r="D11804" s="222" t="s">
        <v>162</v>
      </c>
      <c r="E11804" s="199" t="s">
        <v>163</v>
      </c>
      <c r="F11804" s="200" t="s">
        <v>2395</v>
      </c>
      <c r="G11804" s="200" t="s">
        <v>2396</v>
      </c>
      <c r="H11804" s="200" t="s">
        <v>3982</v>
      </c>
      <c r="I11804" s="200">
        <v>45629</v>
      </c>
      <c r="J11804" s="143">
        <f t="shared" si="184"/>
        <v>45629</v>
      </c>
      <c r="K11804" s="202">
        <v>4</v>
      </c>
      <c r="L11804" s="285" t="s">
        <v>441</v>
      </c>
      <c r="M11804" s="223"/>
      <c r="N11804" s="203">
        <v>0</v>
      </c>
      <c r="O11804" s="222" t="s">
        <v>326</v>
      </c>
    </row>
    <row r="11805" spans="1:15" ht="29.25" customHeight="1">
      <c r="A11805" s="221" t="s">
        <v>2861</v>
      </c>
      <c r="B11805" s="221" t="s">
        <v>935</v>
      </c>
      <c r="C11805" s="222" t="s">
        <v>422</v>
      </c>
      <c r="D11805" s="222" t="s">
        <v>162</v>
      </c>
      <c r="E11805" s="199" t="s">
        <v>163</v>
      </c>
      <c r="F11805" s="200" t="s">
        <v>2395</v>
      </c>
      <c r="G11805" s="200" t="s">
        <v>2396</v>
      </c>
      <c r="H11805" s="200" t="s">
        <v>4302</v>
      </c>
      <c r="I11805" s="200">
        <v>45630</v>
      </c>
      <c r="J11805" s="143">
        <f t="shared" si="184"/>
        <v>45630</v>
      </c>
      <c r="K11805" s="202">
        <v>10</v>
      </c>
      <c r="L11805" s="285" t="s">
        <v>4303</v>
      </c>
      <c r="M11805" s="223"/>
      <c r="N11805" s="203">
        <v>0</v>
      </c>
      <c r="O11805" s="222" t="s">
        <v>326</v>
      </c>
    </row>
    <row r="11806" spans="1:15" ht="29.25" customHeight="1">
      <c r="A11806" s="221" t="s">
        <v>2861</v>
      </c>
      <c r="B11806" s="221" t="s">
        <v>935</v>
      </c>
      <c r="C11806" s="222" t="s">
        <v>422</v>
      </c>
      <c r="D11806" s="222" t="s">
        <v>162</v>
      </c>
      <c r="E11806" s="199" t="s">
        <v>178</v>
      </c>
      <c r="F11806" s="200"/>
      <c r="G11806" s="200"/>
      <c r="H11806" s="200"/>
      <c r="I11806" s="200">
        <v>45631</v>
      </c>
      <c r="J11806" s="143">
        <f t="shared" si="184"/>
        <v>45631</v>
      </c>
      <c r="K11806" s="202">
        <v>1</v>
      </c>
      <c r="L11806" s="285" t="s">
        <v>218</v>
      </c>
      <c r="M11806" s="223"/>
      <c r="N11806" s="203"/>
      <c r="O11806" s="222" t="s">
        <v>326</v>
      </c>
    </row>
    <row r="11807" spans="1:15" ht="29.25" customHeight="1">
      <c r="A11807" s="221" t="s">
        <v>2861</v>
      </c>
      <c r="B11807" s="221" t="s">
        <v>935</v>
      </c>
      <c r="C11807" s="222" t="s">
        <v>422</v>
      </c>
      <c r="D11807" s="222" t="s">
        <v>162</v>
      </c>
      <c r="E11807" s="199" t="s">
        <v>163</v>
      </c>
      <c r="F11807" s="200" t="s">
        <v>2395</v>
      </c>
      <c r="G11807" s="200" t="s">
        <v>2396</v>
      </c>
      <c r="H11807" s="200" t="s">
        <v>4432</v>
      </c>
      <c r="I11807" s="200">
        <v>45631</v>
      </c>
      <c r="J11807" s="143">
        <f t="shared" si="184"/>
        <v>45631</v>
      </c>
      <c r="K11807" s="202">
        <v>4</v>
      </c>
      <c r="L11807" s="285" t="s">
        <v>443</v>
      </c>
      <c r="M11807" s="223"/>
      <c r="N11807" s="203">
        <v>0</v>
      </c>
      <c r="O11807" s="222" t="s">
        <v>326</v>
      </c>
    </row>
    <row r="11808" spans="1:15" ht="29.25" customHeight="1">
      <c r="A11808" s="221" t="s">
        <v>2861</v>
      </c>
      <c r="B11808" s="221" t="s">
        <v>935</v>
      </c>
      <c r="C11808" s="222" t="s">
        <v>422</v>
      </c>
      <c r="D11808" s="222" t="s">
        <v>162</v>
      </c>
      <c r="E11808" s="199" t="s">
        <v>163</v>
      </c>
      <c r="F11808" s="200" t="s">
        <v>2395</v>
      </c>
      <c r="G11808" s="200" t="s">
        <v>2396</v>
      </c>
      <c r="H11808" s="200" t="s">
        <v>3982</v>
      </c>
      <c r="I11808" s="200">
        <v>45631</v>
      </c>
      <c r="J11808" s="143">
        <f t="shared" si="184"/>
        <v>45631</v>
      </c>
      <c r="K11808" s="202">
        <v>3</v>
      </c>
      <c r="L11808" s="285" t="s">
        <v>441</v>
      </c>
      <c r="M11808" s="223"/>
      <c r="N11808" s="203">
        <v>0</v>
      </c>
      <c r="O11808" s="222" t="s">
        <v>326</v>
      </c>
    </row>
    <row r="11809" spans="1:15" ht="29.25" customHeight="1">
      <c r="A11809" s="221" t="s">
        <v>2861</v>
      </c>
      <c r="B11809" s="221" t="s">
        <v>935</v>
      </c>
      <c r="C11809" s="222" t="s">
        <v>422</v>
      </c>
      <c r="D11809" s="222" t="s">
        <v>162</v>
      </c>
      <c r="E11809" s="199" t="s">
        <v>163</v>
      </c>
      <c r="F11809" s="200" t="s">
        <v>2395</v>
      </c>
      <c r="G11809" s="200" t="s">
        <v>2396</v>
      </c>
      <c r="H11809" s="200" t="s">
        <v>4433</v>
      </c>
      <c r="I11809" s="200">
        <v>45632</v>
      </c>
      <c r="J11809" s="143">
        <f t="shared" si="184"/>
        <v>45632</v>
      </c>
      <c r="K11809" s="202">
        <v>4</v>
      </c>
      <c r="L11809" s="285" t="s">
        <v>4511</v>
      </c>
      <c r="M11809" s="223"/>
      <c r="N11809" s="203">
        <v>0</v>
      </c>
      <c r="O11809" s="222" t="s">
        <v>326</v>
      </c>
    </row>
    <row r="11810" spans="1:15" ht="29.25" customHeight="1">
      <c r="A11810" s="221" t="s">
        <v>2861</v>
      </c>
      <c r="B11810" s="221" t="s">
        <v>935</v>
      </c>
      <c r="C11810" s="222" t="s">
        <v>422</v>
      </c>
      <c r="D11810" s="222" t="s">
        <v>162</v>
      </c>
      <c r="E11810" s="199" t="s">
        <v>163</v>
      </c>
      <c r="F11810" s="200" t="s">
        <v>2395</v>
      </c>
      <c r="G11810" s="200" t="s">
        <v>2396</v>
      </c>
      <c r="H11810" s="200" t="s">
        <v>4435</v>
      </c>
      <c r="I11810" s="200">
        <v>45632</v>
      </c>
      <c r="J11810" s="143">
        <f t="shared" si="184"/>
        <v>45632</v>
      </c>
      <c r="K11810" s="202">
        <v>4</v>
      </c>
      <c r="L11810" s="285" t="s">
        <v>4512</v>
      </c>
      <c r="M11810" s="223"/>
      <c r="N11810" s="203">
        <v>0</v>
      </c>
      <c r="O11810" s="222" t="s">
        <v>326</v>
      </c>
    </row>
    <row r="11811" spans="1:15" ht="29.25" customHeight="1">
      <c r="A11811" s="221" t="s">
        <v>2861</v>
      </c>
      <c r="B11811" s="221" t="s">
        <v>935</v>
      </c>
      <c r="C11811" s="222" t="s">
        <v>422</v>
      </c>
      <c r="D11811" s="222" t="s">
        <v>162</v>
      </c>
      <c r="E11811" s="199" t="s">
        <v>163</v>
      </c>
      <c r="F11811" s="200" t="s">
        <v>2395</v>
      </c>
      <c r="G11811" s="200" t="s">
        <v>2396</v>
      </c>
      <c r="H11811" s="200" t="s">
        <v>3982</v>
      </c>
      <c r="I11811" s="200">
        <v>45636</v>
      </c>
      <c r="J11811" s="143">
        <f t="shared" si="184"/>
        <v>45636</v>
      </c>
      <c r="K11811" s="202">
        <v>8</v>
      </c>
      <c r="L11811" s="285" t="s">
        <v>4513</v>
      </c>
      <c r="M11811" s="223"/>
      <c r="N11811" s="203">
        <v>0</v>
      </c>
      <c r="O11811" s="222" t="s">
        <v>326</v>
      </c>
    </row>
    <row r="11812" spans="1:15" ht="29.25" customHeight="1">
      <c r="A11812" s="221" t="s">
        <v>2861</v>
      </c>
      <c r="B11812" s="221" t="s">
        <v>935</v>
      </c>
      <c r="C11812" s="222" t="s">
        <v>422</v>
      </c>
      <c r="D11812" s="222" t="s">
        <v>162</v>
      </c>
      <c r="E11812" s="199" t="s">
        <v>163</v>
      </c>
      <c r="F11812" s="200" t="s">
        <v>2395</v>
      </c>
      <c r="G11812" s="200" t="s">
        <v>2396</v>
      </c>
      <c r="H11812" s="200" t="s">
        <v>3982</v>
      </c>
      <c r="I11812" s="200">
        <v>45637</v>
      </c>
      <c r="J11812" s="143">
        <f t="shared" si="184"/>
        <v>45637</v>
      </c>
      <c r="K11812" s="202">
        <v>8</v>
      </c>
      <c r="L11812" s="285" t="s">
        <v>444</v>
      </c>
      <c r="M11812" s="223"/>
      <c r="N11812" s="203">
        <v>0</v>
      </c>
      <c r="O11812" s="222" t="s">
        <v>326</v>
      </c>
    </row>
    <row r="11813" spans="1:15" ht="29.25" customHeight="1">
      <c r="A11813" s="221" t="s">
        <v>2861</v>
      </c>
      <c r="B11813" s="221" t="s">
        <v>935</v>
      </c>
      <c r="C11813" s="222" t="s">
        <v>422</v>
      </c>
      <c r="D11813" s="222" t="s">
        <v>162</v>
      </c>
      <c r="E11813" s="199" t="s">
        <v>178</v>
      </c>
      <c r="F11813" s="200"/>
      <c r="G11813" s="200"/>
      <c r="H11813" s="200"/>
      <c r="I11813" s="200">
        <v>45638</v>
      </c>
      <c r="J11813" s="143">
        <f t="shared" si="184"/>
        <v>45638</v>
      </c>
      <c r="K11813" s="202">
        <v>2</v>
      </c>
      <c r="L11813" s="285" t="s">
        <v>218</v>
      </c>
      <c r="M11813" s="223"/>
      <c r="N11813" s="203"/>
      <c r="O11813" s="222" t="s">
        <v>326</v>
      </c>
    </row>
    <row r="11814" spans="1:15" ht="29.25" customHeight="1">
      <c r="A11814" s="221" t="s">
        <v>2861</v>
      </c>
      <c r="B11814" s="221" t="s">
        <v>935</v>
      </c>
      <c r="C11814" s="222" t="s">
        <v>422</v>
      </c>
      <c r="D11814" s="222" t="s">
        <v>162</v>
      </c>
      <c r="E11814" s="199" t="s">
        <v>163</v>
      </c>
      <c r="F11814" s="200" t="s">
        <v>2395</v>
      </c>
      <c r="G11814" s="200" t="s">
        <v>2396</v>
      </c>
      <c r="H11814" s="200" t="s">
        <v>3982</v>
      </c>
      <c r="I11814" s="200">
        <v>45638</v>
      </c>
      <c r="J11814" s="143">
        <f t="shared" si="184"/>
        <v>45638</v>
      </c>
      <c r="K11814" s="202">
        <v>6</v>
      </c>
      <c r="L11814" s="285" t="s">
        <v>4657</v>
      </c>
      <c r="M11814" s="223"/>
      <c r="N11814" s="203">
        <v>0</v>
      </c>
      <c r="O11814" s="222" t="s">
        <v>326</v>
      </c>
    </row>
    <row r="11815" spans="1:15" ht="29.25" customHeight="1">
      <c r="A11815" s="221" t="s">
        <v>2861</v>
      </c>
      <c r="B11815" s="221" t="s">
        <v>935</v>
      </c>
      <c r="C11815" s="222" t="s">
        <v>422</v>
      </c>
      <c r="D11815" s="222" t="s">
        <v>162</v>
      </c>
      <c r="E11815" s="199" t="s">
        <v>163</v>
      </c>
      <c r="F11815" s="200" t="s">
        <v>2395</v>
      </c>
      <c r="G11815" s="200" t="s">
        <v>2396</v>
      </c>
      <c r="H11815" s="200" t="s">
        <v>4162</v>
      </c>
      <c r="I11815" s="200">
        <v>45639</v>
      </c>
      <c r="J11815" s="143">
        <f t="shared" si="184"/>
        <v>45639</v>
      </c>
      <c r="K11815" s="202">
        <v>3</v>
      </c>
      <c r="L11815" s="285" t="s">
        <v>4659</v>
      </c>
      <c r="M11815" s="223"/>
      <c r="N11815" s="203">
        <v>0</v>
      </c>
      <c r="O11815" s="222" t="s">
        <v>326</v>
      </c>
    </row>
    <row r="11816" spans="1:15" ht="29.25" customHeight="1">
      <c r="A11816" s="221" t="s">
        <v>2861</v>
      </c>
      <c r="B11816" s="221" t="s">
        <v>935</v>
      </c>
      <c r="C11816" s="222" t="s">
        <v>422</v>
      </c>
      <c r="D11816" s="222" t="s">
        <v>162</v>
      </c>
      <c r="E11816" s="199" t="s">
        <v>163</v>
      </c>
      <c r="F11816" s="200" t="s">
        <v>2395</v>
      </c>
      <c r="G11816" s="200" t="s">
        <v>2396</v>
      </c>
      <c r="H11816" s="200" t="s">
        <v>4165</v>
      </c>
      <c r="I11816" s="200">
        <v>45639</v>
      </c>
      <c r="J11816" s="143">
        <f t="shared" si="184"/>
        <v>45639</v>
      </c>
      <c r="K11816" s="202">
        <v>2</v>
      </c>
      <c r="L11816" s="285" t="s">
        <v>441</v>
      </c>
      <c r="M11816" s="223"/>
      <c r="N11816" s="203">
        <v>0</v>
      </c>
      <c r="O11816" s="222" t="s">
        <v>326</v>
      </c>
    </row>
    <row r="11817" spans="1:15" ht="29.25" customHeight="1">
      <c r="A11817" s="221" t="s">
        <v>2861</v>
      </c>
      <c r="B11817" s="221" t="s">
        <v>935</v>
      </c>
      <c r="C11817" s="222" t="s">
        <v>422</v>
      </c>
      <c r="D11817" s="222" t="s">
        <v>162</v>
      </c>
      <c r="E11817" s="199" t="s">
        <v>163</v>
      </c>
      <c r="F11817" s="200" t="s">
        <v>2395</v>
      </c>
      <c r="G11817" s="200" t="s">
        <v>2396</v>
      </c>
      <c r="H11817" s="200" t="s">
        <v>3982</v>
      </c>
      <c r="I11817" s="200">
        <v>45639</v>
      </c>
      <c r="J11817" s="143">
        <f t="shared" si="184"/>
        <v>45639</v>
      </c>
      <c r="K11817" s="202">
        <v>3</v>
      </c>
      <c r="L11817" s="285" t="s">
        <v>4658</v>
      </c>
      <c r="M11817" s="223"/>
      <c r="N11817" s="203">
        <v>0</v>
      </c>
      <c r="O11817" s="222" t="s">
        <v>326</v>
      </c>
    </row>
    <row r="11818" spans="1:15" ht="29.25" customHeight="1">
      <c r="A11818" s="221" t="s">
        <v>2861</v>
      </c>
      <c r="B11818" s="221" t="s">
        <v>935</v>
      </c>
      <c r="C11818" s="222" t="s">
        <v>422</v>
      </c>
      <c r="D11818" s="222" t="s">
        <v>162</v>
      </c>
      <c r="E11818" s="199" t="s">
        <v>163</v>
      </c>
      <c r="F11818" s="200" t="s">
        <v>2395</v>
      </c>
      <c r="G11818" s="200" t="s">
        <v>2396</v>
      </c>
      <c r="H11818" s="200" t="s">
        <v>4167</v>
      </c>
      <c r="I11818" s="200">
        <v>45642</v>
      </c>
      <c r="J11818" s="143">
        <f t="shared" si="184"/>
        <v>45642</v>
      </c>
      <c r="K11818" s="202">
        <v>3</v>
      </c>
      <c r="L11818" s="285" t="s">
        <v>4661</v>
      </c>
      <c r="M11818" s="223"/>
      <c r="N11818" s="203">
        <v>0</v>
      </c>
      <c r="O11818" s="222" t="s">
        <v>326</v>
      </c>
    </row>
    <row r="11819" spans="1:15" ht="29.25" customHeight="1">
      <c r="A11819" s="221" t="s">
        <v>2861</v>
      </c>
      <c r="B11819" s="221" t="s">
        <v>935</v>
      </c>
      <c r="C11819" s="222" t="s">
        <v>422</v>
      </c>
      <c r="D11819" s="222" t="s">
        <v>162</v>
      </c>
      <c r="E11819" s="199" t="s">
        <v>163</v>
      </c>
      <c r="F11819" s="200" t="s">
        <v>2395</v>
      </c>
      <c r="G11819" s="200" t="s">
        <v>2396</v>
      </c>
      <c r="H11819" s="200" t="s">
        <v>4294</v>
      </c>
      <c r="I11819" s="200">
        <v>45642</v>
      </c>
      <c r="J11819" s="143">
        <f t="shared" si="184"/>
        <v>45642</v>
      </c>
      <c r="K11819" s="202">
        <v>3</v>
      </c>
      <c r="L11819" s="285" t="s">
        <v>4660</v>
      </c>
      <c r="M11819" s="223"/>
      <c r="N11819" s="203">
        <v>0</v>
      </c>
      <c r="O11819" s="222" t="s">
        <v>326</v>
      </c>
    </row>
    <row r="11820" spans="1:15" ht="29.25" customHeight="1">
      <c r="A11820" s="221" t="s">
        <v>2861</v>
      </c>
      <c r="B11820" s="221" t="s">
        <v>935</v>
      </c>
      <c r="C11820" s="222" t="s">
        <v>422</v>
      </c>
      <c r="D11820" s="222" t="s">
        <v>162</v>
      </c>
      <c r="E11820" s="199" t="s">
        <v>163</v>
      </c>
      <c r="F11820" s="200" t="s">
        <v>2395</v>
      </c>
      <c r="G11820" s="200" t="s">
        <v>2396</v>
      </c>
      <c r="H11820" s="200" t="s">
        <v>4162</v>
      </c>
      <c r="I11820" s="200">
        <v>45642</v>
      </c>
      <c r="J11820" s="143">
        <f t="shared" si="184"/>
        <v>45642</v>
      </c>
      <c r="K11820" s="202">
        <v>2</v>
      </c>
      <c r="L11820" s="284" t="s">
        <v>4662</v>
      </c>
      <c r="M11820" s="223"/>
      <c r="N11820" s="203">
        <v>0</v>
      </c>
      <c r="O11820" s="222" t="s">
        <v>326</v>
      </c>
    </row>
    <row r="11821" spans="1:15" ht="29.25" customHeight="1">
      <c r="A11821" s="221" t="s">
        <v>2861</v>
      </c>
      <c r="B11821" s="221" t="s">
        <v>935</v>
      </c>
      <c r="C11821" s="222" t="s">
        <v>422</v>
      </c>
      <c r="D11821" s="222" t="s">
        <v>162</v>
      </c>
      <c r="E11821" s="199" t="s">
        <v>163</v>
      </c>
      <c r="F11821" s="200" t="s">
        <v>2395</v>
      </c>
      <c r="G11821" s="200" t="s">
        <v>2396</v>
      </c>
      <c r="H11821" s="200" t="s">
        <v>4167</v>
      </c>
      <c r="I11821" s="200">
        <v>45643</v>
      </c>
      <c r="J11821" s="143">
        <f t="shared" si="184"/>
        <v>45643</v>
      </c>
      <c r="K11821" s="202">
        <v>3</v>
      </c>
      <c r="L11821" s="285" t="s">
        <v>4663</v>
      </c>
      <c r="M11821" s="223"/>
      <c r="N11821" s="203">
        <v>0</v>
      </c>
      <c r="O11821" s="222" t="s">
        <v>326</v>
      </c>
    </row>
    <row r="11822" spans="1:15" ht="29.25" customHeight="1">
      <c r="A11822" s="221" t="s">
        <v>2861</v>
      </c>
      <c r="B11822" s="221" t="s">
        <v>935</v>
      </c>
      <c r="C11822" s="222" t="s">
        <v>422</v>
      </c>
      <c r="D11822" s="222" t="s">
        <v>162</v>
      </c>
      <c r="E11822" s="199" t="s">
        <v>163</v>
      </c>
      <c r="F11822" s="200" t="s">
        <v>2395</v>
      </c>
      <c r="G11822" s="200" t="s">
        <v>2396</v>
      </c>
      <c r="H11822" s="200" t="s">
        <v>3687</v>
      </c>
      <c r="I11822" s="200">
        <v>45643</v>
      </c>
      <c r="J11822" s="143">
        <f t="shared" si="184"/>
        <v>45643</v>
      </c>
      <c r="K11822" s="202">
        <v>3</v>
      </c>
      <c r="L11822" s="285" t="s">
        <v>4664</v>
      </c>
      <c r="M11822" s="223"/>
      <c r="N11822" s="203">
        <v>0</v>
      </c>
      <c r="O11822" s="222" t="s">
        <v>326</v>
      </c>
    </row>
    <row r="11823" spans="1:15" ht="29.25" customHeight="1">
      <c r="A11823" s="221" t="s">
        <v>2861</v>
      </c>
      <c r="B11823" s="221" t="s">
        <v>935</v>
      </c>
      <c r="C11823" s="222" t="s">
        <v>422</v>
      </c>
      <c r="D11823" s="222" t="s">
        <v>162</v>
      </c>
      <c r="E11823" s="199" t="s">
        <v>163</v>
      </c>
      <c r="F11823" s="200" t="s">
        <v>2395</v>
      </c>
      <c r="G11823" s="200" t="s">
        <v>2396</v>
      </c>
      <c r="H11823" s="200" t="s">
        <v>4165</v>
      </c>
      <c r="I11823" s="200">
        <v>45643</v>
      </c>
      <c r="J11823" s="143">
        <f t="shared" si="184"/>
        <v>45643</v>
      </c>
      <c r="K11823" s="202">
        <v>2</v>
      </c>
      <c r="L11823" s="285" t="s">
        <v>443</v>
      </c>
      <c r="M11823" s="223"/>
      <c r="N11823" s="203">
        <v>0</v>
      </c>
      <c r="O11823" s="222" t="s">
        <v>326</v>
      </c>
    </row>
    <row r="11824" spans="1:15" ht="29.25" customHeight="1">
      <c r="A11824" s="221" t="s">
        <v>2861</v>
      </c>
      <c r="B11824" s="221" t="s">
        <v>935</v>
      </c>
      <c r="C11824" s="222" t="s">
        <v>422</v>
      </c>
      <c r="D11824" s="222" t="s">
        <v>162</v>
      </c>
      <c r="E11824" s="199" t="s">
        <v>163</v>
      </c>
      <c r="F11824" s="200" t="s">
        <v>2395</v>
      </c>
      <c r="G11824" s="200" t="s">
        <v>2396</v>
      </c>
      <c r="H11824" s="200" t="s">
        <v>3282</v>
      </c>
      <c r="I11824" s="200">
        <v>45644</v>
      </c>
      <c r="J11824" s="143">
        <f t="shared" si="184"/>
        <v>45644</v>
      </c>
      <c r="K11824" s="202">
        <v>8</v>
      </c>
      <c r="L11824" s="285" t="s">
        <v>4665</v>
      </c>
      <c r="M11824" s="223"/>
      <c r="N11824" s="203">
        <v>0</v>
      </c>
      <c r="O11824" s="222" t="s">
        <v>326</v>
      </c>
    </row>
    <row r="11825" spans="1:15" ht="29.25" customHeight="1">
      <c r="A11825" s="221" t="s">
        <v>2861</v>
      </c>
      <c r="B11825" s="221" t="s">
        <v>935</v>
      </c>
      <c r="C11825" s="222" t="s">
        <v>422</v>
      </c>
      <c r="D11825" s="222" t="s">
        <v>162</v>
      </c>
      <c r="E11825" s="199" t="s">
        <v>166</v>
      </c>
      <c r="F11825" s="200"/>
      <c r="G11825" s="200"/>
      <c r="H11825" s="200"/>
      <c r="I11825" s="200">
        <v>45645</v>
      </c>
      <c r="J11825" s="143">
        <f t="shared" si="184"/>
        <v>45645</v>
      </c>
      <c r="K11825" s="202">
        <v>8</v>
      </c>
      <c r="L11825" s="284" t="s">
        <v>4867</v>
      </c>
      <c r="M11825" s="223"/>
      <c r="N11825" s="203"/>
      <c r="O11825" s="222" t="s">
        <v>326</v>
      </c>
    </row>
    <row r="11826" spans="1:15" ht="29.25" customHeight="1">
      <c r="A11826" s="221" t="s">
        <v>2861</v>
      </c>
      <c r="B11826" s="221" t="s">
        <v>935</v>
      </c>
      <c r="C11826" s="222" t="s">
        <v>422</v>
      </c>
      <c r="D11826" s="222" t="s">
        <v>162</v>
      </c>
      <c r="E11826" s="199" t="s">
        <v>166</v>
      </c>
      <c r="F11826" s="200"/>
      <c r="G11826" s="200"/>
      <c r="H11826" s="200"/>
      <c r="I11826" s="200">
        <v>45646</v>
      </c>
      <c r="J11826" s="143">
        <f t="shared" si="184"/>
        <v>45646</v>
      </c>
      <c r="K11826" s="202">
        <v>8</v>
      </c>
      <c r="L11826" s="284" t="s">
        <v>4868</v>
      </c>
      <c r="M11826" s="223"/>
      <c r="N11826" s="203"/>
      <c r="O11826" s="222" t="s">
        <v>326</v>
      </c>
    </row>
    <row r="11827" spans="1:15" ht="29.25" customHeight="1">
      <c r="A11827" s="221" t="s">
        <v>2861</v>
      </c>
      <c r="B11827" s="221" t="s">
        <v>935</v>
      </c>
      <c r="C11827" s="222" t="s">
        <v>422</v>
      </c>
      <c r="D11827" s="222" t="s">
        <v>162</v>
      </c>
      <c r="E11827" s="199" t="s">
        <v>166</v>
      </c>
      <c r="F11827" s="200"/>
      <c r="G11827" s="200"/>
      <c r="H11827" s="200"/>
      <c r="I11827" s="200">
        <v>45650</v>
      </c>
      <c r="J11827" s="143">
        <f t="shared" si="184"/>
        <v>45650</v>
      </c>
      <c r="K11827" s="202">
        <v>5</v>
      </c>
      <c r="L11827" s="284" t="s">
        <v>4867</v>
      </c>
      <c r="M11827" s="223"/>
      <c r="N11827" s="203"/>
      <c r="O11827" s="222" t="s">
        <v>326</v>
      </c>
    </row>
    <row r="11828" spans="1:15" ht="29.25" customHeight="1">
      <c r="A11828" s="221" t="s">
        <v>2861</v>
      </c>
      <c r="B11828" s="221" t="s">
        <v>935</v>
      </c>
      <c r="C11828" s="222" t="s">
        <v>422</v>
      </c>
      <c r="D11828" s="222" t="s">
        <v>162</v>
      </c>
      <c r="E11828" s="199" t="s">
        <v>163</v>
      </c>
      <c r="F11828" s="200" t="s">
        <v>2395</v>
      </c>
      <c r="G11828" s="200" t="s">
        <v>2396</v>
      </c>
      <c r="H11828" s="200" t="s">
        <v>3982</v>
      </c>
      <c r="I11828" s="200">
        <v>45650</v>
      </c>
      <c r="J11828" s="143">
        <f t="shared" si="184"/>
        <v>45650</v>
      </c>
      <c r="K11828" s="202">
        <v>3</v>
      </c>
      <c r="L11828" s="285" t="s">
        <v>4869</v>
      </c>
      <c r="M11828" s="223"/>
      <c r="N11828" s="203">
        <v>0</v>
      </c>
      <c r="O11828" s="222" t="s">
        <v>326</v>
      </c>
    </row>
    <row r="11829" spans="1:15" ht="29.25" customHeight="1">
      <c r="A11829" s="221" t="s">
        <v>2861</v>
      </c>
      <c r="B11829" s="221" t="s">
        <v>935</v>
      </c>
      <c r="C11829" s="222" t="s">
        <v>422</v>
      </c>
      <c r="D11829" s="222" t="s">
        <v>162</v>
      </c>
      <c r="E11829" s="199" t="s">
        <v>166</v>
      </c>
      <c r="F11829" s="200"/>
      <c r="G11829" s="200"/>
      <c r="H11829" s="200"/>
      <c r="I11829" s="200">
        <v>45651</v>
      </c>
      <c r="J11829" s="143">
        <f t="shared" si="184"/>
        <v>45651</v>
      </c>
      <c r="K11829" s="202">
        <v>3</v>
      </c>
      <c r="L11829" s="285" t="s">
        <v>4870</v>
      </c>
      <c r="M11829" s="223"/>
      <c r="N11829" s="203"/>
      <c r="O11829" s="222" t="s">
        <v>326</v>
      </c>
    </row>
    <row r="11830" spans="1:15" ht="29.25" customHeight="1">
      <c r="A11830" s="221" t="s">
        <v>2861</v>
      </c>
      <c r="B11830" s="221" t="s">
        <v>935</v>
      </c>
      <c r="C11830" s="222" t="s">
        <v>422</v>
      </c>
      <c r="D11830" s="222" t="s">
        <v>162</v>
      </c>
      <c r="E11830" s="199" t="s">
        <v>166</v>
      </c>
      <c r="F11830" s="200"/>
      <c r="G11830" s="200"/>
      <c r="H11830" s="200"/>
      <c r="I11830" s="200">
        <v>45651</v>
      </c>
      <c r="J11830" s="143">
        <f t="shared" si="184"/>
        <v>45651</v>
      </c>
      <c r="K11830" s="202">
        <v>2</v>
      </c>
      <c r="L11830" s="284" t="s">
        <v>4871</v>
      </c>
      <c r="M11830" s="223"/>
      <c r="N11830" s="203"/>
      <c r="O11830" s="222" t="s">
        <v>326</v>
      </c>
    </row>
    <row r="11831" spans="1:15" ht="29.25" customHeight="1">
      <c r="A11831" s="221" t="s">
        <v>2861</v>
      </c>
      <c r="B11831" s="221" t="s">
        <v>935</v>
      </c>
      <c r="C11831" s="222" t="s">
        <v>422</v>
      </c>
      <c r="D11831" s="222" t="s">
        <v>162</v>
      </c>
      <c r="E11831" s="199" t="s">
        <v>163</v>
      </c>
      <c r="F11831" s="200" t="s">
        <v>2395</v>
      </c>
      <c r="G11831" s="200" t="s">
        <v>2396</v>
      </c>
      <c r="H11831" s="200" t="s">
        <v>3982</v>
      </c>
      <c r="I11831" s="200">
        <v>45651</v>
      </c>
      <c r="J11831" s="143">
        <f t="shared" si="184"/>
        <v>45651</v>
      </c>
      <c r="K11831" s="202">
        <v>3</v>
      </c>
      <c r="L11831" s="284" t="s">
        <v>4872</v>
      </c>
      <c r="M11831" s="223"/>
      <c r="N11831" s="203">
        <v>0</v>
      </c>
      <c r="O11831" s="222" t="s">
        <v>326</v>
      </c>
    </row>
    <row r="11832" spans="1:15" ht="29.25" customHeight="1">
      <c r="A11832" s="221" t="s">
        <v>2861</v>
      </c>
      <c r="B11832" s="221" t="s">
        <v>935</v>
      </c>
      <c r="C11832" s="222" t="s">
        <v>422</v>
      </c>
      <c r="D11832" s="222" t="s">
        <v>162</v>
      </c>
      <c r="E11832" s="199" t="s">
        <v>178</v>
      </c>
      <c r="F11832" s="200"/>
      <c r="G11832" s="200"/>
      <c r="H11832" s="200"/>
      <c r="I11832" s="200">
        <v>45652</v>
      </c>
      <c r="J11832" s="143">
        <f t="shared" si="184"/>
        <v>45652</v>
      </c>
      <c r="K11832" s="202">
        <v>1</v>
      </c>
      <c r="L11832" s="285" t="s">
        <v>218</v>
      </c>
      <c r="M11832" s="223"/>
      <c r="N11832" s="203"/>
      <c r="O11832" s="222" t="s">
        <v>326</v>
      </c>
    </row>
    <row r="11833" spans="1:15" ht="29.25" customHeight="1">
      <c r="A11833" s="221" t="s">
        <v>2861</v>
      </c>
      <c r="B11833" s="221" t="s">
        <v>935</v>
      </c>
      <c r="C11833" s="222" t="s">
        <v>422</v>
      </c>
      <c r="D11833" s="222" t="s">
        <v>162</v>
      </c>
      <c r="E11833" s="199" t="s">
        <v>163</v>
      </c>
      <c r="F11833" s="200" t="s">
        <v>2395</v>
      </c>
      <c r="G11833" s="200" t="s">
        <v>2396</v>
      </c>
      <c r="H11833" s="200" t="s">
        <v>3982</v>
      </c>
      <c r="I11833" s="200">
        <v>45652</v>
      </c>
      <c r="J11833" s="143">
        <f t="shared" si="184"/>
        <v>45652</v>
      </c>
      <c r="K11833" s="202">
        <v>7</v>
      </c>
      <c r="L11833" s="285" t="s">
        <v>444</v>
      </c>
      <c r="M11833" s="223"/>
      <c r="N11833" s="203">
        <v>0</v>
      </c>
      <c r="O11833" s="222" t="s">
        <v>326</v>
      </c>
    </row>
    <row r="11834" spans="1:15" ht="29.25" customHeight="1">
      <c r="A11834" s="221" t="s">
        <v>2861</v>
      </c>
      <c r="B11834" s="221" t="s">
        <v>935</v>
      </c>
      <c r="C11834" s="222" t="s">
        <v>422</v>
      </c>
      <c r="D11834" s="222" t="s">
        <v>162</v>
      </c>
      <c r="E11834" s="199" t="s">
        <v>163</v>
      </c>
      <c r="F11834" s="200" t="s">
        <v>2395</v>
      </c>
      <c r="G11834" s="200" t="s">
        <v>2396</v>
      </c>
      <c r="H11834" s="200" t="s">
        <v>3982</v>
      </c>
      <c r="I11834" s="200">
        <v>45653</v>
      </c>
      <c r="J11834" s="143">
        <f t="shared" si="184"/>
        <v>45653</v>
      </c>
      <c r="K11834" s="202">
        <v>8</v>
      </c>
      <c r="L11834" s="285" t="s">
        <v>444</v>
      </c>
      <c r="M11834" s="223"/>
      <c r="N11834" s="203">
        <v>0</v>
      </c>
      <c r="O11834" s="222" t="s">
        <v>326</v>
      </c>
    </row>
    <row r="11835" spans="1:15" ht="29.25" customHeight="1">
      <c r="A11835" s="221" t="s">
        <v>2861</v>
      </c>
      <c r="B11835" s="221" t="s">
        <v>935</v>
      </c>
      <c r="C11835" s="222" t="s">
        <v>422</v>
      </c>
      <c r="D11835" s="222" t="s">
        <v>162</v>
      </c>
      <c r="E11835" s="199" t="s">
        <v>163</v>
      </c>
      <c r="F11835" s="200" t="s">
        <v>2395</v>
      </c>
      <c r="G11835" s="200" t="s">
        <v>2396</v>
      </c>
      <c r="H11835" s="200" t="s">
        <v>3982</v>
      </c>
      <c r="I11835" s="200">
        <v>45656</v>
      </c>
      <c r="J11835" s="143">
        <f t="shared" si="184"/>
        <v>45656</v>
      </c>
      <c r="K11835" s="202">
        <v>8</v>
      </c>
      <c r="L11835" s="285" t="s">
        <v>444</v>
      </c>
      <c r="M11835" s="223"/>
      <c r="N11835" s="203">
        <v>0</v>
      </c>
      <c r="O11835" s="222" t="s">
        <v>326</v>
      </c>
    </row>
    <row r="11836" spans="1:15" ht="29.25" customHeight="1">
      <c r="A11836" s="221" t="s">
        <v>2861</v>
      </c>
      <c r="B11836" s="221" t="s">
        <v>935</v>
      </c>
      <c r="C11836" s="222" t="s">
        <v>422</v>
      </c>
      <c r="D11836" s="222" t="s">
        <v>162</v>
      </c>
      <c r="E11836" s="199" t="s">
        <v>178</v>
      </c>
      <c r="F11836" s="200"/>
      <c r="G11836" s="200"/>
      <c r="H11836" s="200"/>
      <c r="I11836" s="200">
        <v>45659</v>
      </c>
      <c r="J11836" s="143">
        <f t="shared" si="184"/>
        <v>45659</v>
      </c>
      <c r="K11836" s="202">
        <v>1</v>
      </c>
      <c r="L11836" s="285" t="s">
        <v>218</v>
      </c>
      <c r="M11836" s="223"/>
      <c r="N11836" s="203"/>
      <c r="O11836" s="222" t="s">
        <v>326</v>
      </c>
    </row>
    <row r="11837" spans="1:15" ht="29.25" customHeight="1">
      <c r="A11837" s="221" t="s">
        <v>2861</v>
      </c>
      <c r="B11837" s="221" t="s">
        <v>935</v>
      </c>
      <c r="C11837" s="222" t="s">
        <v>422</v>
      </c>
      <c r="D11837" s="222" t="s">
        <v>162</v>
      </c>
      <c r="E11837" s="199" t="s">
        <v>163</v>
      </c>
      <c r="F11837" s="200" t="s">
        <v>2395</v>
      </c>
      <c r="G11837" s="200" t="s">
        <v>2396</v>
      </c>
      <c r="H11837" s="200" t="s">
        <v>3982</v>
      </c>
      <c r="I11837" s="200">
        <v>45659</v>
      </c>
      <c r="J11837" s="143">
        <f t="shared" si="184"/>
        <v>45659</v>
      </c>
      <c r="K11837" s="202">
        <v>7</v>
      </c>
      <c r="L11837" s="285" t="s">
        <v>444</v>
      </c>
      <c r="M11837" s="223"/>
      <c r="N11837" s="203">
        <v>0</v>
      </c>
      <c r="O11837" s="222" t="s">
        <v>326</v>
      </c>
    </row>
    <row r="11838" spans="1:15" ht="29.25" customHeight="1">
      <c r="A11838" s="221" t="s">
        <v>2861</v>
      </c>
      <c r="B11838" s="221" t="s">
        <v>935</v>
      </c>
      <c r="C11838" s="222" t="s">
        <v>422</v>
      </c>
      <c r="D11838" s="222" t="s">
        <v>162</v>
      </c>
      <c r="E11838" s="199" t="s">
        <v>163</v>
      </c>
      <c r="F11838" s="200" t="s">
        <v>2395</v>
      </c>
      <c r="G11838" s="200" t="s">
        <v>2396</v>
      </c>
      <c r="H11838" s="200" t="s">
        <v>4165</v>
      </c>
      <c r="I11838" s="200">
        <v>45660</v>
      </c>
      <c r="J11838" s="143">
        <f t="shared" si="184"/>
        <v>45660</v>
      </c>
      <c r="K11838" s="202">
        <v>2</v>
      </c>
      <c r="L11838" s="285" t="s">
        <v>444</v>
      </c>
      <c r="M11838" s="223"/>
      <c r="N11838" s="203">
        <v>0</v>
      </c>
      <c r="O11838" s="222" t="s">
        <v>326</v>
      </c>
    </row>
    <row r="11839" spans="1:15" ht="29.25" customHeight="1">
      <c r="A11839" s="221" t="s">
        <v>2861</v>
      </c>
      <c r="B11839" s="221" t="s">
        <v>935</v>
      </c>
      <c r="C11839" s="222" t="s">
        <v>422</v>
      </c>
      <c r="D11839" s="222" t="s">
        <v>162</v>
      </c>
      <c r="E11839" s="199" t="s">
        <v>163</v>
      </c>
      <c r="F11839" s="200" t="s">
        <v>2395</v>
      </c>
      <c r="G11839" s="200" t="s">
        <v>2396</v>
      </c>
      <c r="H11839" s="200" t="s">
        <v>3982</v>
      </c>
      <c r="I11839" s="200">
        <v>45660</v>
      </c>
      <c r="J11839" s="143">
        <f t="shared" si="184"/>
        <v>45660</v>
      </c>
      <c r="K11839" s="202">
        <v>6</v>
      </c>
      <c r="L11839" s="285" t="s">
        <v>444</v>
      </c>
      <c r="M11839" s="223"/>
      <c r="N11839" s="203">
        <v>0</v>
      </c>
      <c r="O11839" s="222" t="s">
        <v>326</v>
      </c>
    </row>
    <row r="11840" spans="1:15" ht="29.25" customHeight="1">
      <c r="A11840" s="221" t="s">
        <v>2861</v>
      </c>
      <c r="B11840" s="221" t="s">
        <v>935</v>
      </c>
      <c r="C11840" s="222" t="s">
        <v>422</v>
      </c>
      <c r="D11840" s="222" t="s">
        <v>162</v>
      </c>
      <c r="E11840" s="199" t="s">
        <v>163</v>
      </c>
      <c r="F11840" s="200" t="s">
        <v>2395</v>
      </c>
      <c r="G11840" s="200" t="s">
        <v>2396</v>
      </c>
      <c r="H11840" s="200" t="s">
        <v>4165</v>
      </c>
      <c r="I11840" s="200">
        <v>45663</v>
      </c>
      <c r="J11840" s="143">
        <f t="shared" si="184"/>
        <v>45663</v>
      </c>
      <c r="K11840" s="202">
        <v>6</v>
      </c>
      <c r="L11840" s="285" t="s">
        <v>444</v>
      </c>
      <c r="M11840" s="223"/>
      <c r="N11840" s="203">
        <v>0</v>
      </c>
      <c r="O11840" s="222" t="s">
        <v>326</v>
      </c>
    </row>
    <row r="11841" spans="1:15" ht="29.25" customHeight="1">
      <c r="A11841" s="221" t="s">
        <v>2861</v>
      </c>
      <c r="B11841" s="221" t="s">
        <v>935</v>
      </c>
      <c r="C11841" s="222" t="s">
        <v>422</v>
      </c>
      <c r="D11841" s="222" t="s">
        <v>162</v>
      </c>
      <c r="E11841" s="199" t="s">
        <v>163</v>
      </c>
      <c r="F11841" s="200" t="s">
        <v>2395</v>
      </c>
      <c r="G11841" s="200" t="s">
        <v>2396</v>
      </c>
      <c r="H11841" s="200" t="s">
        <v>3982</v>
      </c>
      <c r="I11841" s="200">
        <v>45663</v>
      </c>
      <c r="J11841" s="143">
        <f t="shared" si="184"/>
        <v>45663</v>
      </c>
      <c r="K11841" s="202">
        <v>2</v>
      </c>
      <c r="L11841" s="285" t="s">
        <v>5133</v>
      </c>
      <c r="M11841" s="223"/>
      <c r="N11841" s="203">
        <v>0</v>
      </c>
      <c r="O11841" s="222" t="s">
        <v>326</v>
      </c>
    </row>
    <row r="11842" spans="1:15" ht="29.25" customHeight="1">
      <c r="A11842" s="221" t="s">
        <v>2861</v>
      </c>
      <c r="B11842" s="221" t="s">
        <v>935</v>
      </c>
      <c r="C11842" s="222" t="s">
        <v>422</v>
      </c>
      <c r="D11842" s="222" t="s">
        <v>162</v>
      </c>
      <c r="E11842" s="199" t="s">
        <v>163</v>
      </c>
      <c r="F11842" s="200" t="s">
        <v>2395</v>
      </c>
      <c r="G11842" s="200" t="s">
        <v>2396</v>
      </c>
      <c r="H11842" s="200" t="s">
        <v>4165</v>
      </c>
      <c r="I11842" s="200">
        <v>45664</v>
      </c>
      <c r="J11842" s="143">
        <f t="shared" si="184"/>
        <v>45664</v>
      </c>
      <c r="K11842" s="202">
        <v>4</v>
      </c>
      <c r="L11842" s="285" t="s">
        <v>444</v>
      </c>
      <c r="M11842" s="223"/>
      <c r="N11842" s="203">
        <v>0</v>
      </c>
      <c r="O11842" s="222" t="s">
        <v>326</v>
      </c>
    </row>
    <row r="11843" spans="1:15" ht="29.25" customHeight="1">
      <c r="A11843" s="221" t="s">
        <v>2861</v>
      </c>
      <c r="B11843" s="221" t="s">
        <v>935</v>
      </c>
      <c r="C11843" s="222" t="s">
        <v>422</v>
      </c>
      <c r="D11843" s="222" t="s">
        <v>162</v>
      </c>
      <c r="E11843" s="199" t="s">
        <v>163</v>
      </c>
      <c r="F11843" s="200" t="s">
        <v>2395</v>
      </c>
      <c r="G11843" s="200" t="s">
        <v>2396</v>
      </c>
      <c r="H11843" s="200" t="s">
        <v>3982</v>
      </c>
      <c r="I11843" s="200">
        <v>45664</v>
      </c>
      <c r="J11843" s="143">
        <f t="shared" ref="J11843:J11906" si="185">I11843</f>
        <v>45664</v>
      </c>
      <c r="K11843" s="202">
        <v>4</v>
      </c>
      <c r="L11843" s="284" t="s">
        <v>5134</v>
      </c>
      <c r="M11843" s="223"/>
      <c r="N11843" s="203">
        <v>0</v>
      </c>
      <c r="O11843" s="222" t="s">
        <v>326</v>
      </c>
    </row>
    <row r="11844" spans="1:15" ht="29.25" customHeight="1">
      <c r="A11844" s="221" t="s">
        <v>2861</v>
      </c>
      <c r="B11844" s="221" t="s">
        <v>935</v>
      </c>
      <c r="C11844" s="222" t="s">
        <v>422</v>
      </c>
      <c r="D11844" s="222" t="s">
        <v>162</v>
      </c>
      <c r="E11844" s="199" t="s">
        <v>163</v>
      </c>
      <c r="F11844" s="200" t="s">
        <v>2395</v>
      </c>
      <c r="G11844" s="200" t="s">
        <v>2396</v>
      </c>
      <c r="H11844" s="200" t="s">
        <v>4165</v>
      </c>
      <c r="I11844" s="200">
        <v>45665</v>
      </c>
      <c r="J11844" s="143">
        <f t="shared" si="185"/>
        <v>45665</v>
      </c>
      <c r="K11844" s="202">
        <v>4</v>
      </c>
      <c r="L11844" s="285" t="s">
        <v>5135</v>
      </c>
      <c r="M11844" s="223"/>
      <c r="N11844" s="203">
        <v>0</v>
      </c>
      <c r="O11844" s="222" t="s">
        <v>326</v>
      </c>
    </row>
    <row r="11845" spans="1:15" ht="29.25" customHeight="1">
      <c r="A11845" s="221" t="s">
        <v>2861</v>
      </c>
      <c r="B11845" s="221" t="s">
        <v>935</v>
      </c>
      <c r="C11845" s="222" t="s">
        <v>422</v>
      </c>
      <c r="D11845" s="222" t="s">
        <v>162</v>
      </c>
      <c r="E11845" s="199" t="s">
        <v>163</v>
      </c>
      <c r="F11845" s="200" t="s">
        <v>2395</v>
      </c>
      <c r="G11845" s="200" t="s">
        <v>2396</v>
      </c>
      <c r="H11845" s="200" t="s">
        <v>3982</v>
      </c>
      <c r="I11845" s="200">
        <v>45665</v>
      </c>
      <c r="J11845" s="143">
        <f t="shared" si="185"/>
        <v>45665</v>
      </c>
      <c r="K11845" s="202">
        <v>4</v>
      </c>
      <c r="L11845" s="284" t="s">
        <v>5136</v>
      </c>
      <c r="M11845" s="223"/>
      <c r="N11845" s="203">
        <v>0</v>
      </c>
      <c r="O11845" s="222" t="s">
        <v>326</v>
      </c>
    </row>
    <row r="11846" spans="1:15" ht="29.25" customHeight="1">
      <c r="A11846" s="221" t="s">
        <v>2861</v>
      </c>
      <c r="B11846" s="221" t="s">
        <v>935</v>
      </c>
      <c r="C11846" s="222" t="s">
        <v>422</v>
      </c>
      <c r="D11846" s="222" t="s">
        <v>162</v>
      </c>
      <c r="E11846" s="199" t="s">
        <v>178</v>
      </c>
      <c r="F11846" s="200"/>
      <c r="G11846" s="200"/>
      <c r="H11846" s="200"/>
      <c r="I11846" s="200">
        <v>45666</v>
      </c>
      <c r="J11846" s="143">
        <f t="shared" si="185"/>
        <v>45666</v>
      </c>
      <c r="K11846" s="202">
        <v>1</v>
      </c>
      <c r="L11846" s="285" t="s">
        <v>218</v>
      </c>
      <c r="M11846" s="223"/>
      <c r="N11846" s="203"/>
      <c r="O11846" s="222" t="s">
        <v>326</v>
      </c>
    </row>
    <row r="11847" spans="1:15" ht="29.25" customHeight="1">
      <c r="A11847" s="221" t="s">
        <v>2861</v>
      </c>
      <c r="B11847" s="221" t="s">
        <v>935</v>
      </c>
      <c r="C11847" s="222" t="s">
        <v>422</v>
      </c>
      <c r="D11847" s="222" t="s">
        <v>162</v>
      </c>
      <c r="E11847" s="199" t="s">
        <v>163</v>
      </c>
      <c r="F11847" s="200" t="s">
        <v>2395</v>
      </c>
      <c r="G11847" s="200" t="s">
        <v>2396</v>
      </c>
      <c r="H11847" s="200" t="s">
        <v>3687</v>
      </c>
      <c r="I11847" s="200">
        <v>45666</v>
      </c>
      <c r="J11847" s="143">
        <f t="shared" si="185"/>
        <v>45666</v>
      </c>
      <c r="K11847" s="202">
        <v>7</v>
      </c>
      <c r="L11847" s="285" t="s">
        <v>444</v>
      </c>
      <c r="M11847" s="223"/>
      <c r="N11847" s="203">
        <v>0</v>
      </c>
      <c r="O11847" s="222" t="s">
        <v>326</v>
      </c>
    </row>
    <row r="11848" spans="1:15" ht="29.25" customHeight="1">
      <c r="A11848" s="221" t="s">
        <v>2861</v>
      </c>
      <c r="B11848" s="221" t="s">
        <v>935</v>
      </c>
      <c r="C11848" s="222" t="s">
        <v>422</v>
      </c>
      <c r="D11848" s="222" t="s">
        <v>162</v>
      </c>
      <c r="E11848" s="199" t="s">
        <v>166</v>
      </c>
      <c r="F11848" s="200"/>
      <c r="G11848" s="200"/>
      <c r="H11848" s="200"/>
      <c r="I11848" s="200">
        <v>45667</v>
      </c>
      <c r="J11848" s="143">
        <f t="shared" si="185"/>
        <v>45667</v>
      </c>
      <c r="K11848" s="202">
        <v>1</v>
      </c>
      <c r="L11848" s="284" t="s">
        <v>5290</v>
      </c>
      <c r="M11848" s="223"/>
      <c r="N11848" s="203"/>
      <c r="O11848" s="222" t="s">
        <v>326</v>
      </c>
    </row>
    <row r="11849" spans="1:15" ht="29.25" customHeight="1">
      <c r="A11849" s="221" t="s">
        <v>2861</v>
      </c>
      <c r="B11849" s="221" t="s">
        <v>935</v>
      </c>
      <c r="C11849" s="222" t="s">
        <v>422</v>
      </c>
      <c r="D11849" s="222" t="s">
        <v>162</v>
      </c>
      <c r="E11849" s="199" t="s">
        <v>163</v>
      </c>
      <c r="F11849" s="200" t="s">
        <v>2395</v>
      </c>
      <c r="G11849" s="200" t="s">
        <v>2396</v>
      </c>
      <c r="H11849" s="200" t="s">
        <v>3687</v>
      </c>
      <c r="I11849" s="200">
        <v>45667</v>
      </c>
      <c r="J11849" s="143">
        <f t="shared" si="185"/>
        <v>45667</v>
      </c>
      <c r="K11849" s="202">
        <v>6</v>
      </c>
      <c r="L11849" s="285" t="s">
        <v>444</v>
      </c>
      <c r="M11849" s="223"/>
      <c r="N11849" s="203">
        <v>0</v>
      </c>
      <c r="O11849" s="222" t="s">
        <v>326</v>
      </c>
    </row>
    <row r="11850" spans="1:15" ht="29.25" customHeight="1">
      <c r="A11850" s="221" t="s">
        <v>2861</v>
      </c>
      <c r="B11850" s="221" t="s">
        <v>935</v>
      </c>
      <c r="C11850" s="222" t="s">
        <v>422</v>
      </c>
      <c r="D11850" s="222" t="s">
        <v>162</v>
      </c>
      <c r="E11850" s="199" t="s">
        <v>166</v>
      </c>
      <c r="F11850" s="200"/>
      <c r="G11850" s="200"/>
      <c r="H11850" s="200"/>
      <c r="I11850" s="200">
        <v>45670</v>
      </c>
      <c r="J11850" s="143">
        <f t="shared" si="185"/>
        <v>45670</v>
      </c>
      <c r="K11850" s="202">
        <v>2</v>
      </c>
      <c r="L11850" s="284" t="s">
        <v>5291</v>
      </c>
      <c r="M11850" s="223"/>
      <c r="N11850" s="203"/>
      <c r="O11850" s="222" t="s">
        <v>326</v>
      </c>
    </row>
    <row r="11851" spans="1:15" ht="29.25" customHeight="1">
      <c r="A11851" s="221" t="s">
        <v>2861</v>
      </c>
      <c r="B11851" s="221" t="s">
        <v>935</v>
      </c>
      <c r="C11851" s="222" t="s">
        <v>422</v>
      </c>
      <c r="D11851" s="222" t="s">
        <v>162</v>
      </c>
      <c r="E11851" s="199" t="s">
        <v>163</v>
      </c>
      <c r="F11851" s="200" t="s">
        <v>2395</v>
      </c>
      <c r="G11851" s="200" t="s">
        <v>2396</v>
      </c>
      <c r="H11851" s="200" t="s">
        <v>4167</v>
      </c>
      <c r="I11851" s="200">
        <v>45670</v>
      </c>
      <c r="J11851" s="143">
        <f t="shared" si="185"/>
        <v>45670</v>
      </c>
      <c r="K11851" s="202">
        <v>6</v>
      </c>
      <c r="L11851" s="285" t="s">
        <v>354</v>
      </c>
      <c r="M11851" s="223"/>
      <c r="N11851" s="203">
        <v>0</v>
      </c>
      <c r="O11851" s="222" t="s">
        <v>326</v>
      </c>
    </row>
    <row r="11852" spans="1:15" ht="29.25" customHeight="1">
      <c r="A11852" s="221" t="s">
        <v>2861</v>
      </c>
      <c r="B11852" s="221" t="s">
        <v>935</v>
      </c>
      <c r="C11852" s="222" t="s">
        <v>422</v>
      </c>
      <c r="D11852" s="222" t="s">
        <v>162</v>
      </c>
      <c r="E11852" s="199" t="s">
        <v>166</v>
      </c>
      <c r="F11852" s="200"/>
      <c r="G11852" s="200"/>
      <c r="H11852" s="200"/>
      <c r="I11852" s="200">
        <v>45671</v>
      </c>
      <c r="J11852" s="143">
        <f t="shared" si="185"/>
        <v>45671</v>
      </c>
      <c r="K11852" s="202">
        <v>1</v>
      </c>
      <c r="L11852" s="285" t="s">
        <v>5293</v>
      </c>
      <c r="M11852" s="223"/>
      <c r="N11852" s="203"/>
      <c r="O11852" s="222" t="s">
        <v>326</v>
      </c>
    </row>
    <row r="11853" spans="1:15" ht="29.25" customHeight="1">
      <c r="A11853" s="221" t="s">
        <v>2861</v>
      </c>
      <c r="B11853" s="221" t="s">
        <v>935</v>
      </c>
      <c r="C11853" s="222" t="s">
        <v>422</v>
      </c>
      <c r="D11853" s="222" t="s">
        <v>162</v>
      </c>
      <c r="E11853" s="199" t="s">
        <v>163</v>
      </c>
      <c r="F11853" s="200" t="s">
        <v>2395</v>
      </c>
      <c r="G11853" s="200" t="s">
        <v>2396</v>
      </c>
      <c r="H11853" s="200" t="s">
        <v>3687</v>
      </c>
      <c r="I11853" s="200">
        <v>45671</v>
      </c>
      <c r="J11853" s="143">
        <f t="shared" si="185"/>
        <v>45671</v>
      </c>
      <c r="K11853" s="202">
        <v>7</v>
      </c>
      <c r="L11853" s="285" t="s">
        <v>5292</v>
      </c>
      <c r="M11853" s="223"/>
      <c r="N11853" s="203">
        <v>0</v>
      </c>
      <c r="O11853" s="222" t="s">
        <v>326</v>
      </c>
    </row>
    <row r="11854" spans="1:15" ht="29.25" customHeight="1">
      <c r="A11854" s="221" t="s">
        <v>2861</v>
      </c>
      <c r="B11854" s="221" t="s">
        <v>935</v>
      </c>
      <c r="C11854" s="222" t="s">
        <v>422</v>
      </c>
      <c r="D11854" s="222" t="s">
        <v>162</v>
      </c>
      <c r="E11854" s="199" t="s">
        <v>163</v>
      </c>
      <c r="F11854" s="200" t="s">
        <v>2395</v>
      </c>
      <c r="G11854" s="200" t="s">
        <v>2396</v>
      </c>
      <c r="H11854" s="200" t="s">
        <v>3687</v>
      </c>
      <c r="I11854" s="200">
        <v>45672</v>
      </c>
      <c r="J11854" s="143">
        <f t="shared" si="185"/>
        <v>45672</v>
      </c>
      <c r="K11854" s="202">
        <v>4</v>
      </c>
      <c r="L11854" s="285" t="s">
        <v>5294</v>
      </c>
      <c r="M11854" s="223"/>
      <c r="N11854" s="203">
        <v>0</v>
      </c>
      <c r="O11854" s="222" t="s">
        <v>326</v>
      </c>
    </row>
    <row r="11855" spans="1:15" ht="29.25" customHeight="1">
      <c r="A11855" s="221" t="s">
        <v>2861</v>
      </c>
      <c r="B11855" s="221" t="s">
        <v>935</v>
      </c>
      <c r="C11855" s="222" t="s">
        <v>422</v>
      </c>
      <c r="D11855" s="222" t="s">
        <v>162</v>
      </c>
      <c r="E11855" s="199" t="s">
        <v>166</v>
      </c>
      <c r="F11855" s="200"/>
      <c r="G11855" s="200"/>
      <c r="H11855" s="200"/>
      <c r="I11855" s="200">
        <v>45673</v>
      </c>
      <c r="J11855" s="143">
        <f t="shared" si="185"/>
        <v>45673</v>
      </c>
      <c r="K11855" s="202">
        <v>3</v>
      </c>
      <c r="L11855" s="284" t="s">
        <v>5451</v>
      </c>
      <c r="M11855" s="223"/>
      <c r="N11855" s="203"/>
      <c r="O11855" s="222" t="s">
        <v>326</v>
      </c>
    </row>
    <row r="11856" spans="1:15" ht="29.25" customHeight="1">
      <c r="A11856" s="221" t="s">
        <v>2861</v>
      </c>
      <c r="B11856" s="221" t="s">
        <v>935</v>
      </c>
      <c r="C11856" s="222" t="s">
        <v>422</v>
      </c>
      <c r="D11856" s="222" t="s">
        <v>162</v>
      </c>
      <c r="E11856" s="199" t="s">
        <v>178</v>
      </c>
      <c r="F11856" s="200"/>
      <c r="G11856" s="200"/>
      <c r="H11856" s="200"/>
      <c r="I11856" s="200">
        <v>45673</v>
      </c>
      <c r="J11856" s="143">
        <f t="shared" si="185"/>
        <v>45673</v>
      </c>
      <c r="K11856" s="202">
        <v>1</v>
      </c>
      <c r="L11856" s="285" t="s">
        <v>218</v>
      </c>
      <c r="M11856" s="223"/>
      <c r="N11856" s="203"/>
      <c r="O11856" s="222" t="s">
        <v>326</v>
      </c>
    </row>
    <row r="11857" spans="1:15" ht="29.25" customHeight="1">
      <c r="A11857" s="221" t="s">
        <v>2861</v>
      </c>
      <c r="B11857" s="221" t="s">
        <v>935</v>
      </c>
      <c r="C11857" s="222" t="s">
        <v>422</v>
      </c>
      <c r="D11857" s="222" t="s">
        <v>162</v>
      </c>
      <c r="E11857" s="199" t="s">
        <v>163</v>
      </c>
      <c r="F11857" s="200" t="s">
        <v>2395</v>
      </c>
      <c r="G11857" s="200" t="s">
        <v>2396</v>
      </c>
      <c r="H11857" s="200" t="s">
        <v>3687</v>
      </c>
      <c r="I11857" s="200">
        <v>45673</v>
      </c>
      <c r="J11857" s="143">
        <f t="shared" si="185"/>
        <v>45673</v>
      </c>
      <c r="K11857" s="202">
        <v>4</v>
      </c>
      <c r="L11857" s="285" t="s">
        <v>5450</v>
      </c>
      <c r="M11857" s="223"/>
      <c r="N11857" s="203">
        <v>0</v>
      </c>
      <c r="O11857" s="222" t="s">
        <v>326</v>
      </c>
    </row>
    <row r="11858" spans="1:15" ht="29.25" customHeight="1">
      <c r="A11858" s="221" t="s">
        <v>2861</v>
      </c>
      <c r="B11858" s="221" t="s">
        <v>935</v>
      </c>
      <c r="C11858" s="222" t="s">
        <v>422</v>
      </c>
      <c r="D11858" s="222" t="s">
        <v>162</v>
      </c>
      <c r="E11858" s="199" t="s">
        <v>166</v>
      </c>
      <c r="F11858" s="200"/>
      <c r="G11858" s="200"/>
      <c r="H11858" s="200"/>
      <c r="I11858" s="200">
        <v>45674</v>
      </c>
      <c r="J11858" s="143">
        <f t="shared" si="185"/>
        <v>45674</v>
      </c>
      <c r="K11858" s="202">
        <v>2</v>
      </c>
      <c r="L11858" s="284" t="s">
        <v>5452</v>
      </c>
      <c r="M11858" s="223"/>
      <c r="N11858" s="203"/>
      <c r="O11858" s="222" t="s">
        <v>326</v>
      </c>
    </row>
    <row r="11859" spans="1:15" ht="29.25" customHeight="1">
      <c r="A11859" s="221" t="s">
        <v>2861</v>
      </c>
      <c r="B11859" s="221" t="s">
        <v>935</v>
      </c>
      <c r="C11859" s="222" t="s">
        <v>422</v>
      </c>
      <c r="D11859" s="222" t="s">
        <v>162</v>
      </c>
      <c r="E11859" s="199" t="s">
        <v>166</v>
      </c>
      <c r="F11859" s="200"/>
      <c r="G11859" s="200"/>
      <c r="H11859" s="200"/>
      <c r="I11859" s="200">
        <v>45674</v>
      </c>
      <c r="J11859" s="143">
        <f t="shared" si="185"/>
        <v>45674</v>
      </c>
      <c r="K11859" s="202">
        <v>2</v>
      </c>
      <c r="L11859" s="284" t="s">
        <v>5453</v>
      </c>
      <c r="M11859" s="223"/>
      <c r="N11859" s="203"/>
      <c r="O11859" s="222" t="s">
        <v>326</v>
      </c>
    </row>
    <row r="11860" spans="1:15" ht="29.25" customHeight="1">
      <c r="A11860" s="221" t="s">
        <v>2861</v>
      </c>
      <c r="B11860" s="221" t="s">
        <v>935</v>
      </c>
      <c r="C11860" s="222" t="s">
        <v>422</v>
      </c>
      <c r="D11860" s="222" t="s">
        <v>162</v>
      </c>
      <c r="E11860" s="199" t="s">
        <v>163</v>
      </c>
      <c r="F11860" s="200" t="s">
        <v>2395</v>
      </c>
      <c r="G11860" s="200" t="s">
        <v>2396</v>
      </c>
      <c r="H11860" s="200" t="s">
        <v>3687</v>
      </c>
      <c r="I11860" s="200">
        <v>45674</v>
      </c>
      <c r="J11860" s="143">
        <f t="shared" si="185"/>
        <v>45674</v>
      </c>
      <c r="K11860" s="202">
        <v>4</v>
      </c>
      <c r="L11860" s="285" t="s">
        <v>444</v>
      </c>
      <c r="M11860" s="223"/>
      <c r="N11860" s="203">
        <v>0</v>
      </c>
      <c r="O11860" s="222" t="s">
        <v>326</v>
      </c>
    </row>
    <row r="11861" spans="1:15" ht="29.25" customHeight="1">
      <c r="A11861" s="221" t="s">
        <v>2861</v>
      </c>
      <c r="B11861" s="221" t="s">
        <v>935</v>
      </c>
      <c r="C11861" s="222" t="s">
        <v>422</v>
      </c>
      <c r="D11861" s="222" t="s">
        <v>162</v>
      </c>
      <c r="E11861" s="199" t="s">
        <v>166</v>
      </c>
      <c r="F11861" s="200"/>
      <c r="G11861" s="200"/>
      <c r="H11861" s="200"/>
      <c r="I11861" s="200">
        <v>45677</v>
      </c>
      <c r="J11861" s="143">
        <f t="shared" si="185"/>
        <v>45677</v>
      </c>
      <c r="K11861" s="202">
        <v>2</v>
      </c>
      <c r="L11861" s="285" t="s">
        <v>445</v>
      </c>
      <c r="M11861" s="223"/>
      <c r="N11861" s="203"/>
      <c r="O11861" s="222" t="s">
        <v>326</v>
      </c>
    </row>
    <row r="11862" spans="1:15" ht="29.25" customHeight="1">
      <c r="A11862" s="221" t="s">
        <v>2861</v>
      </c>
      <c r="B11862" s="221" t="s">
        <v>935</v>
      </c>
      <c r="C11862" s="222" t="s">
        <v>422</v>
      </c>
      <c r="D11862" s="222" t="s">
        <v>162</v>
      </c>
      <c r="E11862" s="199" t="s">
        <v>163</v>
      </c>
      <c r="F11862" s="200" t="s">
        <v>2395</v>
      </c>
      <c r="G11862" s="200" t="s">
        <v>2396</v>
      </c>
      <c r="H11862" s="200" t="s">
        <v>3687</v>
      </c>
      <c r="I11862" s="200">
        <v>45677</v>
      </c>
      <c r="J11862" s="143">
        <f t="shared" si="185"/>
        <v>45677</v>
      </c>
      <c r="K11862" s="202">
        <v>6</v>
      </c>
      <c r="L11862" s="285" t="s">
        <v>444</v>
      </c>
      <c r="M11862" s="223"/>
      <c r="N11862" s="203">
        <v>0</v>
      </c>
      <c r="O11862" s="222" t="s">
        <v>326</v>
      </c>
    </row>
    <row r="11863" spans="1:15" ht="29.25" customHeight="1">
      <c r="A11863" s="221" t="s">
        <v>2861</v>
      </c>
      <c r="B11863" s="221" t="s">
        <v>935</v>
      </c>
      <c r="C11863" s="222" t="s">
        <v>422</v>
      </c>
      <c r="D11863" s="222" t="s">
        <v>162</v>
      </c>
      <c r="E11863" s="199" t="s">
        <v>166</v>
      </c>
      <c r="F11863" s="200"/>
      <c r="G11863" s="200"/>
      <c r="H11863" s="200"/>
      <c r="I11863" s="200">
        <v>45678</v>
      </c>
      <c r="J11863" s="143">
        <f t="shared" si="185"/>
        <v>45678</v>
      </c>
      <c r="K11863" s="202">
        <v>2</v>
      </c>
      <c r="L11863" s="284" t="s">
        <v>5454</v>
      </c>
      <c r="M11863" s="223"/>
      <c r="N11863" s="203"/>
      <c r="O11863" s="222" t="s">
        <v>326</v>
      </c>
    </row>
    <row r="11864" spans="1:15" ht="29.25" customHeight="1">
      <c r="A11864" s="221" t="s">
        <v>2861</v>
      </c>
      <c r="B11864" s="221" t="s">
        <v>935</v>
      </c>
      <c r="C11864" s="222" t="s">
        <v>422</v>
      </c>
      <c r="D11864" s="222" t="s">
        <v>162</v>
      </c>
      <c r="E11864" s="199" t="s">
        <v>166</v>
      </c>
      <c r="F11864" s="200"/>
      <c r="G11864" s="200"/>
      <c r="H11864" s="200"/>
      <c r="I11864" s="200">
        <v>45678</v>
      </c>
      <c r="J11864" s="143">
        <f t="shared" si="185"/>
        <v>45678</v>
      </c>
      <c r="K11864" s="202">
        <v>2</v>
      </c>
      <c r="L11864" s="285" t="s">
        <v>5455</v>
      </c>
      <c r="M11864" s="223"/>
      <c r="N11864" s="203"/>
      <c r="O11864" s="222" t="s">
        <v>326</v>
      </c>
    </row>
    <row r="11865" spans="1:15" ht="29.25" customHeight="1">
      <c r="A11865" s="221" t="s">
        <v>2861</v>
      </c>
      <c r="B11865" s="221" t="s">
        <v>935</v>
      </c>
      <c r="C11865" s="222" t="s">
        <v>422</v>
      </c>
      <c r="D11865" s="222" t="s">
        <v>162</v>
      </c>
      <c r="E11865" s="199" t="s">
        <v>163</v>
      </c>
      <c r="F11865" s="200" t="s">
        <v>2395</v>
      </c>
      <c r="G11865" s="200" t="s">
        <v>2396</v>
      </c>
      <c r="H11865" s="200" t="s">
        <v>3687</v>
      </c>
      <c r="I11865" s="200">
        <v>45678</v>
      </c>
      <c r="J11865" s="143">
        <f t="shared" si="185"/>
        <v>45678</v>
      </c>
      <c r="K11865" s="202">
        <v>4</v>
      </c>
      <c r="L11865" s="285" t="s">
        <v>444</v>
      </c>
      <c r="M11865" s="223"/>
      <c r="N11865" s="203">
        <v>0</v>
      </c>
      <c r="O11865" s="222" t="s">
        <v>326</v>
      </c>
    </row>
    <row r="11866" spans="1:15" ht="29.25" customHeight="1">
      <c r="A11866" s="221" t="s">
        <v>2861</v>
      </c>
      <c r="B11866" s="221" t="s">
        <v>935</v>
      </c>
      <c r="C11866" s="222" t="s">
        <v>422</v>
      </c>
      <c r="D11866" s="222" t="s">
        <v>162</v>
      </c>
      <c r="E11866" s="199" t="s">
        <v>166</v>
      </c>
      <c r="F11866" s="200"/>
      <c r="G11866" s="200"/>
      <c r="H11866" s="200"/>
      <c r="I11866" s="200">
        <v>45679</v>
      </c>
      <c r="J11866" s="143">
        <f t="shared" si="185"/>
        <v>45679</v>
      </c>
      <c r="K11866" s="202">
        <v>2</v>
      </c>
      <c r="L11866" s="285" t="s">
        <v>5457</v>
      </c>
      <c r="M11866" s="223"/>
      <c r="N11866" s="203"/>
      <c r="O11866" s="222" t="s">
        <v>326</v>
      </c>
    </row>
    <row r="11867" spans="1:15" ht="29.25" customHeight="1">
      <c r="A11867" s="221" t="s">
        <v>2861</v>
      </c>
      <c r="B11867" s="221" t="s">
        <v>935</v>
      </c>
      <c r="C11867" s="222" t="s">
        <v>422</v>
      </c>
      <c r="D11867" s="222" t="s">
        <v>162</v>
      </c>
      <c r="E11867" s="199" t="s">
        <v>163</v>
      </c>
      <c r="F11867" s="200" t="s">
        <v>2395</v>
      </c>
      <c r="G11867" s="200" t="s">
        <v>2396</v>
      </c>
      <c r="H11867" s="200" t="s">
        <v>3687</v>
      </c>
      <c r="I11867" s="200">
        <v>45679</v>
      </c>
      <c r="J11867" s="143">
        <f t="shared" si="185"/>
        <v>45679</v>
      </c>
      <c r="K11867" s="202">
        <v>6</v>
      </c>
      <c r="L11867" s="284" t="s">
        <v>5456</v>
      </c>
      <c r="M11867" s="223"/>
      <c r="N11867" s="203">
        <v>0</v>
      </c>
      <c r="O11867" s="222" t="s">
        <v>326</v>
      </c>
    </row>
    <row r="11868" spans="1:15" ht="29.25" customHeight="1">
      <c r="A11868" s="221" t="s">
        <v>2861</v>
      </c>
      <c r="B11868" s="221" t="s">
        <v>935</v>
      </c>
      <c r="C11868" s="222" t="s">
        <v>422</v>
      </c>
      <c r="D11868" s="222" t="s">
        <v>162</v>
      </c>
      <c r="E11868" s="199" t="s">
        <v>166</v>
      </c>
      <c r="F11868" s="200"/>
      <c r="G11868" s="200"/>
      <c r="H11868" s="200"/>
      <c r="I11868" s="200">
        <v>45680</v>
      </c>
      <c r="J11868" s="143">
        <f t="shared" si="185"/>
        <v>45680</v>
      </c>
      <c r="K11868" s="202">
        <v>4</v>
      </c>
      <c r="L11868" s="284" t="s">
        <v>5617</v>
      </c>
      <c r="M11868" s="223"/>
      <c r="N11868" s="203"/>
      <c r="O11868" s="222" t="s">
        <v>326</v>
      </c>
    </row>
    <row r="11869" spans="1:15" ht="29.25" customHeight="1">
      <c r="A11869" s="221" t="s">
        <v>2861</v>
      </c>
      <c r="B11869" s="221" t="s">
        <v>935</v>
      </c>
      <c r="C11869" s="222" t="s">
        <v>422</v>
      </c>
      <c r="D11869" s="222" t="s">
        <v>162</v>
      </c>
      <c r="E11869" s="199" t="s">
        <v>166</v>
      </c>
      <c r="F11869" s="200"/>
      <c r="G11869" s="200"/>
      <c r="H11869" s="200"/>
      <c r="I11869" s="200">
        <v>45680</v>
      </c>
      <c r="J11869" s="143">
        <f t="shared" si="185"/>
        <v>45680</v>
      </c>
      <c r="K11869" s="202">
        <v>4</v>
      </c>
      <c r="L11869" s="285" t="s">
        <v>5457</v>
      </c>
      <c r="M11869" s="223"/>
      <c r="N11869" s="203"/>
      <c r="O11869" s="222" t="s">
        <v>326</v>
      </c>
    </row>
    <row r="11870" spans="1:15" ht="29.25" customHeight="1">
      <c r="A11870" s="221" t="s">
        <v>2861</v>
      </c>
      <c r="B11870" s="221" t="s">
        <v>935</v>
      </c>
      <c r="C11870" s="222" t="s">
        <v>422</v>
      </c>
      <c r="D11870" s="222" t="s">
        <v>162</v>
      </c>
      <c r="E11870" s="199" t="s">
        <v>166</v>
      </c>
      <c r="F11870" s="200"/>
      <c r="G11870" s="200"/>
      <c r="H11870" s="200"/>
      <c r="I11870" s="200">
        <v>45691</v>
      </c>
      <c r="J11870" s="143">
        <f t="shared" si="185"/>
        <v>45691</v>
      </c>
      <c r="K11870" s="202">
        <v>3</v>
      </c>
      <c r="L11870" s="284" t="s">
        <v>5618</v>
      </c>
      <c r="M11870" s="223"/>
      <c r="N11870" s="203"/>
      <c r="O11870" s="222" t="s">
        <v>326</v>
      </c>
    </row>
    <row r="11871" spans="1:15" ht="29.25" customHeight="1">
      <c r="A11871" s="221" t="s">
        <v>2861</v>
      </c>
      <c r="B11871" s="221" t="s">
        <v>935</v>
      </c>
      <c r="C11871" s="222" t="s">
        <v>422</v>
      </c>
      <c r="D11871" s="222" t="s">
        <v>162</v>
      </c>
      <c r="E11871" s="199" t="s">
        <v>163</v>
      </c>
      <c r="F11871" s="200" t="s">
        <v>2395</v>
      </c>
      <c r="G11871" s="200" t="s">
        <v>2396</v>
      </c>
      <c r="H11871" s="200"/>
      <c r="I11871" s="200">
        <v>45691</v>
      </c>
      <c r="J11871" s="143">
        <f t="shared" si="185"/>
        <v>45691</v>
      </c>
      <c r="K11871" s="202">
        <v>2</v>
      </c>
      <c r="L11871" s="285" t="s">
        <v>5619</v>
      </c>
      <c r="M11871" s="223"/>
      <c r="N11871" s="203"/>
      <c r="O11871" s="222" t="s">
        <v>326</v>
      </c>
    </row>
    <row r="11872" spans="1:15" ht="29.25" customHeight="1">
      <c r="A11872" s="221" t="s">
        <v>2861</v>
      </c>
      <c r="B11872" s="221" t="s">
        <v>935</v>
      </c>
      <c r="C11872" s="222" t="s">
        <v>422</v>
      </c>
      <c r="D11872" s="222" t="s">
        <v>162</v>
      </c>
      <c r="E11872" s="199" t="s">
        <v>166</v>
      </c>
      <c r="F11872" s="200"/>
      <c r="G11872" s="200"/>
      <c r="H11872" s="200"/>
      <c r="I11872" s="200">
        <v>45691</v>
      </c>
      <c r="J11872" s="143">
        <f t="shared" si="185"/>
        <v>45691</v>
      </c>
      <c r="K11872" s="202">
        <v>3</v>
      </c>
      <c r="L11872" s="284" t="s">
        <v>5617</v>
      </c>
      <c r="M11872" s="223"/>
      <c r="N11872" s="203"/>
      <c r="O11872" s="222" t="s">
        <v>326</v>
      </c>
    </row>
    <row r="11873" spans="1:15" ht="29.25" customHeight="1">
      <c r="A11873" s="221" t="s">
        <v>2861</v>
      </c>
      <c r="B11873" s="221" t="s">
        <v>935</v>
      </c>
      <c r="C11873" s="222" t="s">
        <v>422</v>
      </c>
      <c r="D11873" s="222" t="s">
        <v>162</v>
      </c>
      <c r="E11873" s="199" t="s">
        <v>166</v>
      </c>
      <c r="F11873" s="200"/>
      <c r="G11873" s="200"/>
      <c r="H11873" s="200"/>
      <c r="I11873" s="200">
        <v>45692</v>
      </c>
      <c r="J11873" s="143">
        <f t="shared" si="185"/>
        <v>45692</v>
      </c>
      <c r="K11873" s="202">
        <v>8</v>
      </c>
      <c r="L11873" s="284" t="s">
        <v>5620</v>
      </c>
      <c r="M11873" s="223"/>
      <c r="N11873" s="203"/>
      <c r="O11873" s="222" t="s">
        <v>326</v>
      </c>
    </row>
    <row r="11874" spans="1:15" ht="29.25" customHeight="1">
      <c r="A11874" s="221" t="s">
        <v>2861</v>
      </c>
      <c r="B11874" s="221" t="s">
        <v>935</v>
      </c>
      <c r="C11874" s="222" t="s">
        <v>422</v>
      </c>
      <c r="D11874" s="222" t="s">
        <v>162</v>
      </c>
      <c r="E11874" s="199" t="s">
        <v>166</v>
      </c>
      <c r="F11874" s="200"/>
      <c r="G11874" s="200"/>
      <c r="H11874" s="200"/>
      <c r="I11874" s="200">
        <v>45693</v>
      </c>
      <c r="J11874" s="143">
        <f t="shared" si="185"/>
        <v>45693</v>
      </c>
      <c r="K11874" s="202">
        <v>8</v>
      </c>
      <c r="L11874" s="284" t="s">
        <v>5621</v>
      </c>
      <c r="M11874" s="223"/>
      <c r="N11874" s="203"/>
      <c r="O11874" s="222" t="s">
        <v>326</v>
      </c>
    </row>
    <row r="11875" spans="1:15" ht="29.25" customHeight="1">
      <c r="A11875" s="221" t="s">
        <v>2861</v>
      </c>
      <c r="B11875" s="221" t="s">
        <v>935</v>
      </c>
      <c r="C11875" s="222" t="s">
        <v>422</v>
      </c>
      <c r="D11875" s="222" t="s">
        <v>162</v>
      </c>
      <c r="E11875" s="199" t="s">
        <v>178</v>
      </c>
      <c r="F11875" s="200"/>
      <c r="G11875" s="200"/>
      <c r="H11875" s="200"/>
      <c r="I11875" s="200">
        <v>45694</v>
      </c>
      <c r="J11875" s="143">
        <f t="shared" si="185"/>
        <v>45694</v>
      </c>
      <c r="K11875" s="202">
        <v>1</v>
      </c>
      <c r="L11875" s="285" t="s">
        <v>432</v>
      </c>
      <c r="M11875" s="223"/>
      <c r="N11875" s="203"/>
      <c r="O11875" s="222" t="s">
        <v>326</v>
      </c>
    </row>
    <row r="11876" spans="1:15" ht="29.25" customHeight="1">
      <c r="A11876" s="221" t="s">
        <v>2861</v>
      </c>
      <c r="B11876" s="221" t="s">
        <v>935</v>
      </c>
      <c r="C11876" s="222" t="s">
        <v>422</v>
      </c>
      <c r="D11876" s="222" t="s">
        <v>162</v>
      </c>
      <c r="E11876" s="199" t="s">
        <v>166</v>
      </c>
      <c r="F11876" s="200"/>
      <c r="G11876" s="200"/>
      <c r="H11876" s="200"/>
      <c r="I11876" s="200">
        <v>45694</v>
      </c>
      <c r="J11876" s="143">
        <f t="shared" si="185"/>
        <v>45694</v>
      </c>
      <c r="K11876" s="202">
        <v>1</v>
      </c>
      <c r="L11876" s="284" t="s">
        <v>5789</v>
      </c>
      <c r="M11876" s="223"/>
      <c r="N11876" s="203"/>
      <c r="O11876" s="222" t="s">
        <v>326</v>
      </c>
    </row>
    <row r="11877" spans="1:15" ht="29.25" customHeight="1">
      <c r="A11877" s="221" t="s">
        <v>2861</v>
      </c>
      <c r="B11877" s="221" t="s">
        <v>935</v>
      </c>
      <c r="C11877" s="222" t="s">
        <v>422</v>
      </c>
      <c r="D11877" s="222" t="s">
        <v>162</v>
      </c>
      <c r="E11877" s="199" t="s">
        <v>166</v>
      </c>
      <c r="F11877" s="200"/>
      <c r="G11877" s="200"/>
      <c r="H11877" s="200"/>
      <c r="I11877" s="200">
        <v>45694</v>
      </c>
      <c r="J11877" s="143">
        <f t="shared" si="185"/>
        <v>45694</v>
      </c>
      <c r="K11877" s="202">
        <v>6</v>
      </c>
      <c r="L11877" s="284" t="s">
        <v>5790</v>
      </c>
      <c r="M11877" s="223"/>
      <c r="N11877" s="203"/>
      <c r="O11877" s="222" t="s">
        <v>326</v>
      </c>
    </row>
    <row r="11878" spans="1:15" ht="29.25" customHeight="1">
      <c r="A11878" s="221" t="s">
        <v>2861</v>
      </c>
      <c r="B11878" s="221" t="s">
        <v>935</v>
      </c>
      <c r="C11878" s="222" t="s">
        <v>422</v>
      </c>
      <c r="D11878" s="222" t="s">
        <v>162</v>
      </c>
      <c r="E11878" s="199" t="s">
        <v>166</v>
      </c>
      <c r="F11878" s="200"/>
      <c r="G11878" s="200"/>
      <c r="H11878" s="200"/>
      <c r="I11878" s="200">
        <v>45695</v>
      </c>
      <c r="J11878" s="143">
        <f t="shared" si="185"/>
        <v>45695</v>
      </c>
      <c r="K11878" s="202">
        <v>4</v>
      </c>
      <c r="L11878" s="284" t="s">
        <v>5792</v>
      </c>
      <c r="M11878" s="223"/>
      <c r="N11878" s="203"/>
      <c r="O11878" s="222" t="s">
        <v>326</v>
      </c>
    </row>
    <row r="11879" spans="1:15" ht="29.25" customHeight="1">
      <c r="A11879" s="221" t="s">
        <v>2861</v>
      </c>
      <c r="B11879" s="221" t="s">
        <v>935</v>
      </c>
      <c r="C11879" s="222" t="s">
        <v>422</v>
      </c>
      <c r="D11879" s="222" t="s">
        <v>162</v>
      </c>
      <c r="E11879" s="199" t="s">
        <v>163</v>
      </c>
      <c r="F11879" s="200" t="s">
        <v>2395</v>
      </c>
      <c r="G11879" s="200" t="s">
        <v>2396</v>
      </c>
      <c r="H11879" s="200" t="s">
        <v>3687</v>
      </c>
      <c r="I11879" s="200">
        <v>45695</v>
      </c>
      <c r="J11879" s="143">
        <f t="shared" si="185"/>
        <v>45695</v>
      </c>
      <c r="K11879" s="202">
        <v>4</v>
      </c>
      <c r="L11879" s="285" t="s">
        <v>5791</v>
      </c>
      <c r="M11879" s="223"/>
      <c r="N11879" s="203">
        <v>0</v>
      </c>
      <c r="O11879" s="222" t="s">
        <v>326</v>
      </c>
    </row>
    <row r="11880" spans="1:15" ht="29.25" customHeight="1">
      <c r="A11880" s="221" t="s">
        <v>2861</v>
      </c>
      <c r="B11880" s="221" t="s">
        <v>935</v>
      </c>
      <c r="C11880" s="222" t="s">
        <v>422</v>
      </c>
      <c r="D11880" s="222" t="s">
        <v>162</v>
      </c>
      <c r="E11880" s="199" t="s">
        <v>163</v>
      </c>
      <c r="F11880" s="200" t="s">
        <v>2395</v>
      </c>
      <c r="G11880" s="200" t="s">
        <v>2396</v>
      </c>
      <c r="H11880" s="200" t="s">
        <v>3687</v>
      </c>
      <c r="I11880" s="200">
        <v>45696</v>
      </c>
      <c r="J11880" s="143">
        <f t="shared" si="185"/>
        <v>45696</v>
      </c>
      <c r="K11880" s="202">
        <v>8</v>
      </c>
      <c r="L11880" s="285" t="s">
        <v>5793</v>
      </c>
      <c r="M11880" s="223"/>
      <c r="N11880" s="203">
        <v>0</v>
      </c>
      <c r="O11880" s="222" t="s">
        <v>326</v>
      </c>
    </row>
    <row r="11881" spans="1:15" ht="29.25" customHeight="1">
      <c r="A11881" s="221" t="s">
        <v>2861</v>
      </c>
      <c r="B11881" s="221" t="s">
        <v>935</v>
      </c>
      <c r="C11881" s="222" t="s">
        <v>422</v>
      </c>
      <c r="D11881" s="222" t="s">
        <v>162</v>
      </c>
      <c r="E11881" s="199" t="s">
        <v>163</v>
      </c>
      <c r="F11881" s="200" t="s">
        <v>2395</v>
      </c>
      <c r="G11881" s="200" t="s">
        <v>2396</v>
      </c>
      <c r="H11881" s="200" t="s">
        <v>3687</v>
      </c>
      <c r="I11881" s="200">
        <v>45698</v>
      </c>
      <c r="J11881" s="143">
        <f t="shared" si="185"/>
        <v>45698</v>
      </c>
      <c r="K11881" s="202">
        <v>8</v>
      </c>
      <c r="L11881" s="284" t="s">
        <v>5794</v>
      </c>
      <c r="M11881" s="223"/>
      <c r="N11881" s="203">
        <v>0</v>
      </c>
      <c r="O11881" s="222" t="s">
        <v>326</v>
      </c>
    </row>
    <row r="11882" spans="1:15" ht="29.25" customHeight="1">
      <c r="A11882" s="221" t="s">
        <v>2861</v>
      </c>
      <c r="B11882" s="221" t="s">
        <v>935</v>
      </c>
      <c r="C11882" s="222" t="s">
        <v>422</v>
      </c>
      <c r="D11882" s="222" t="s">
        <v>162</v>
      </c>
      <c r="E11882" s="199" t="s">
        <v>166</v>
      </c>
      <c r="F11882" s="200"/>
      <c r="G11882" s="200"/>
      <c r="H11882" s="200"/>
      <c r="I11882" s="200">
        <v>45699</v>
      </c>
      <c r="J11882" s="143">
        <f t="shared" si="185"/>
        <v>45699</v>
      </c>
      <c r="K11882" s="202">
        <v>8</v>
      </c>
      <c r="L11882" s="284" t="s">
        <v>5795</v>
      </c>
      <c r="M11882" s="223"/>
      <c r="N11882" s="203"/>
      <c r="O11882" s="222" t="s">
        <v>326</v>
      </c>
    </row>
    <row r="11883" spans="1:15" ht="29.25" customHeight="1">
      <c r="A11883" s="221" t="s">
        <v>2861</v>
      </c>
      <c r="B11883" s="221" t="s">
        <v>935</v>
      </c>
      <c r="C11883" s="222" t="s">
        <v>422</v>
      </c>
      <c r="D11883" s="222" t="s">
        <v>162</v>
      </c>
      <c r="E11883" s="199" t="s">
        <v>166</v>
      </c>
      <c r="F11883" s="200"/>
      <c r="G11883" s="200"/>
      <c r="H11883" s="200"/>
      <c r="I11883" s="200">
        <v>45700</v>
      </c>
      <c r="J11883" s="143">
        <f t="shared" si="185"/>
        <v>45700</v>
      </c>
      <c r="K11883" s="202">
        <v>8</v>
      </c>
      <c r="L11883" s="284" t="s">
        <v>5796</v>
      </c>
      <c r="M11883" s="223"/>
      <c r="N11883" s="203"/>
      <c r="O11883" s="222" t="s">
        <v>326</v>
      </c>
    </row>
    <row r="11884" spans="1:15" ht="29.25" customHeight="1">
      <c r="A11884" s="221" t="s">
        <v>2861</v>
      </c>
      <c r="B11884" s="221" t="s">
        <v>935</v>
      </c>
      <c r="C11884" s="222" t="s">
        <v>422</v>
      </c>
      <c r="D11884" s="222" t="s">
        <v>162</v>
      </c>
      <c r="E11884" s="199" t="s">
        <v>178</v>
      </c>
      <c r="F11884" s="200"/>
      <c r="G11884" s="200"/>
      <c r="H11884" s="200"/>
      <c r="I11884" s="200">
        <v>45701</v>
      </c>
      <c r="J11884" s="143">
        <f t="shared" si="185"/>
        <v>45701</v>
      </c>
      <c r="K11884" s="202">
        <v>1</v>
      </c>
      <c r="L11884" s="285" t="s">
        <v>218</v>
      </c>
      <c r="M11884" s="223"/>
      <c r="N11884" s="203"/>
      <c r="O11884" s="222" t="s">
        <v>326</v>
      </c>
    </row>
    <row r="11885" spans="1:15" ht="29.25" customHeight="1">
      <c r="A11885" s="221" t="s">
        <v>2861</v>
      </c>
      <c r="B11885" s="221" t="s">
        <v>935</v>
      </c>
      <c r="C11885" s="222" t="s">
        <v>422</v>
      </c>
      <c r="D11885" s="222" t="s">
        <v>162</v>
      </c>
      <c r="E11885" s="199" t="s">
        <v>163</v>
      </c>
      <c r="F11885" s="200" t="s">
        <v>2395</v>
      </c>
      <c r="G11885" s="200" t="s">
        <v>2396</v>
      </c>
      <c r="H11885" s="200" t="s">
        <v>3687</v>
      </c>
      <c r="I11885" s="200">
        <v>45701</v>
      </c>
      <c r="J11885" s="143">
        <f t="shared" si="185"/>
        <v>45701</v>
      </c>
      <c r="K11885" s="202">
        <v>7</v>
      </c>
      <c r="L11885" s="285" t="s">
        <v>442</v>
      </c>
      <c r="M11885" s="223"/>
      <c r="N11885" s="203">
        <v>0</v>
      </c>
      <c r="O11885" s="222" t="s">
        <v>326</v>
      </c>
    </row>
    <row r="11886" spans="1:15" ht="29.25" customHeight="1">
      <c r="A11886" s="221" t="s">
        <v>2861</v>
      </c>
      <c r="B11886" s="221" t="s">
        <v>935</v>
      </c>
      <c r="C11886" s="222" t="s">
        <v>422</v>
      </c>
      <c r="D11886" s="222" t="s">
        <v>162</v>
      </c>
      <c r="E11886" s="199" t="s">
        <v>166</v>
      </c>
      <c r="F11886" s="200"/>
      <c r="G11886" s="200"/>
      <c r="H11886" s="200"/>
      <c r="I11886" s="200">
        <v>45702</v>
      </c>
      <c r="J11886" s="143">
        <f t="shared" si="185"/>
        <v>45702</v>
      </c>
      <c r="K11886" s="202">
        <v>2</v>
      </c>
      <c r="L11886" s="284" t="s">
        <v>5945</v>
      </c>
      <c r="M11886" s="223"/>
      <c r="N11886" s="203"/>
      <c r="O11886" s="222" t="s">
        <v>326</v>
      </c>
    </row>
    <row r="11887" spans="1:15" ht="29.25" customHeight="1">
      <c r="A11887" s="221" t="s">
        <v>2861</v>
      </c>
      <c r="B11887" s="221" t="s">
        <v>935</v>
      </c>
      <c r="C11887" s="222" t="s">
        <v>422</v>
      </c>
      <c r="D11887" s="222" t="s">
        <v>162</v>
      </c>
      <c r="E11887" s="199" t="s">
        <v>163</v>
      </c>
      <c r="F11887" s="200" t="s">
        <v>2395</v>
      </c>
      <c r="G11887" s="200" t="s">
        <v>2396</v>
      </c>
      <c r="H11887" s="200" t="s">
        <v>3687</v>
      </c>
      <c r="I11887" s="200">
        <v>45702</v>
      </c>
      <c r="J11887" s="143">
        <f t="shared" si="185"/>
        <v>45702</v>
      </c>
      <c r="K11887" s="202">
        <v>6</v>
      </c>
      <c r="L11887" s="284" t="s">
        <v>5946</v>
      </c>
      <c r="M11887" s="223"/>
      <c r="N11887" s="203">
        <v>0</v>
      </c>
      <c r="O11887" s="222" t="s">
        <v>326</v>
      </c>
    </row>
    <row r="11888" spans="1:15" ht="29.25" customHeight="1">
      <c r="A11888" s="221" t="s">
        <v>2861</v>
      </c>
      <c r="B11888" s="221" t="s">
        <v>935</v>
      </c>
      <c r="C11888" s="222" t="s">
        <v>422</v>
      </c>
      <c r="D11888" s="222" t="s">
        <v>162</v>
      </c>
      <c r="E11888" s="199" t="s">
        <v>171</v>
      </c>
      <c r="F11888" s="200"/>
      <c r="G11888" s="200"/>
      <c r="H11888" s="200"/>
      <c r="I11888" s="200">
        <v>45703</v>
      </c>
      <c r="J11888" s="143">
        <f t="shared" si="185"/>
        <v>45703</v>
      </c>
      <c r="K11888" s="202">
        <v>8</v>
      </c>
      <c r="L11888" s="285" t="s">
        <v>954</v>
      </c>
      <c r="M11888" s="223"/>
      <c r="N11888" s="203"/>
      <c r="O11888" s="222" t="s">
        <v>326</v>
      </c>
    </row>
    <row r="11889" spans="1:15" ht="29.25" customHeight="1">
      <c r="A11889" s="221" t="s">
        <v>2861</v>
      </c>
      <c r="B11889" s="221" t="s">
        <v>935</v>
      </c>
      <c r="C11889" s="222" t="s">
        <v>422</v>
      </c>
      <c r="D11889" s="222" t="s">
        <v>162</v>
      </c>
      <c r="E11889" s="199" t="s">
        <v>166</v>
      </c>
      <c r="F11889" s="200"/>
      <c r="G11889" s="200"/>
      <c r="H11889" s="200"/>
      <c r="I11889" s="200">
        <v>45705</v>
      </c>
      <c r="J11889" s="143">
        <f t="shared" si="185"/>
        <v>45705</v>
      </c>
      <c r="K11889" s="202">
        <v>3</v>
      </c>
      <c r="L11889" s="285" t="s">
        <v>5947</v>
      </c>
      <c r="M11889" s="223"/>
      <c r="N11889" s="203"/>
      <c r="O11889" s="222" t="s">
        <v>326</v>
      </c>
    </row>
    <row r="11890" spans="1:15" ht="29.25" customHeight="1">
      <c r="A11890" s="221" t="s">
        <v>2861</v>
      </c>
      <c r="B11890" s="221" t="s">
        <v>935</v>
      </c>
      <c r="C11890" s="222" t="s">
        <v>422</v>
      </c>
      <c r="D11890" s="222" t="s">
        <v>162</v>
      </c>
      <c r="E11890" s="199" t="s">
        <v>163</v>
      </c>
      <c r="F11890" s="200" t="s">
        <v>2395</v>
      </c>
      <c r="G11890" s="200" t="s">
        <v>2396</v>
      </c>
      <c r="H11890" s="200" t="s">
        <v>3687</v>
      </c>
      <c r="I11890" s="200">
        <v>45705</v>
      </c>
      <c r="J11890" s="143">
        <f t="shared" si="185"/>
        <v>45705</v>
      </c>
      <c r="K11890" s="202">
        <v>5</v>
      </c>
      <c r="L11890" s="285" t="s">
        <v>5948</v>
      </c>
      <c r="M11890" s="223"/>
      <c r="N11890" s="203">
        <v>0</v>
      </c>
      <c r="O11890" s="222" t="s">
        <v>326</v>
      </c>
    </row>
    <row r="11891" spans="1:15" ht="29.25" customHeight="1">
      <c r="A11891" s="221" t="s">
        <v>2861</v>
      </c>
      <c r="B11891" s="221" t="s">
        <v>935</v>
      </c>
      <c r="C11891" s="222" t="s">
        <v>422</v>
      </c>
      <c r="D11891" s="222" t="s">
        <v>162</v>
      </c>
      <c r="E11891" s="199" t="s">
        <v>166</v>
      </c>
      <c r="F11891" s="200"/>
      <c r="G11891" s="200"/>
      <c r="H11891" s="200"/>
      <c r="I11891" s="200">
        <v>45706</v>
      </c>
      <c r="J11891" s="143">
        <f t="shared" si="185"/>
        <v>45706</v>
      </c>
      <c r="K11891" s="202">
        <v>4</v>
      </c>
      <c r="L11891" s="285" t="s">
        <v>5949</v>
      </c>
      <c r="M11891" s="223"/>
      <c r="N11891" s="203"/>
      <c r="O11891" s="222" t="s">
        <v>326</v>
      </c>
    </row>
    <row r="11892" spans="1:15" ht="29.25" customHeight="1">
      <c r="A11892" s="221" t="s">
        <v>2861</v>
      </c>
      <c r="B11892" s="221" t="s">
        <v>935</v>
      </c>
      <c r="C11892" s="222" t="s">
        <v>422</v>
      </c>
      <c r="D11892" s="222" t="s">
        <v>162</v>
      </c>
      <c r="E11892" s="199" t="s">
        <v>163</v>
      </c>
      <c r="F11892" s="200" t="s">
        <v>2395</v>
      </c>
      <c r="G11892" s="200" t="s">
        <v>2396</v>
      </c>
      <c r="H11892" s="200" t="s">
        <v>3687</v>
      </c>
      <c r="I11892" s="200">
        <v>45706</v>
      </c>
      <c r="J11892" s="143">
        <f t="shared" si="185"/>
        <v>45706</v>
      </c>
      <c r="K11892" s="202">
        <v>4</v>
      </c>
      <c r="L11892" s="285" t="s">
        <v>442</v>
      </c>
      <c r="M11892" s="223"/>
      <c r="N11892" s="203">
        <v>0</v>
      </c>
      <c r="O11892" s="222" t="s">
        <v>326</v>
      </c>
    </row>
    <row r="11893" spans="1:15" ht="29.25" customHeight="1">
      <c r="A11893" s="221" t="s">
        <v>2861</v>
      </c>
      <c r="B11893" s="221" t="s">
        <v>935</v>
      </c>
      <c r="C11893" s="222" t="s">
        <v>422</v>
      </c>
      <c r="D11893" s="222" t="s">
        <v>162</v>
      </c>
      <c r="E11893" s="199" t="s">
        <v>163</v>
      </c>
      <c r="F11893" s="200" t="s">
        <v>2395</v>
      </c>
      <c r="G11893" s="200" t="s">
        <v>2396</v>
      </c>
      <c r="H11893" s="200" t="s">
        <v>3687</v>
      </c>
      <c r="I11893" s="200">
        <v>45707</v>
      </c>
      <c r="J11893" s="143">
        <f t="shared" si="185"/>
        <v>45707</v>
      </c>
      <c r="K11893" s="202">
        <v>8</v>
      </c>
      <c r="L11893" s="285" t="s">
        <v>442</v>
      </c>
      <c r="M11893" s="223"/>
      <c r="N11893" s="203">
        <v>0</v>
      </c>
      <c r="O11893" s="222" t="s">
        <v>326</v>
      </c>
    </row>
    <row r="11894" spans="1:15" ht="29.25" customHeight="1">
      <c r="A11894" s="221" t="s">
        <v>2861</v>
      </c>
      <c r="B11894" s="221" t="s">
        <v>935</v>
      </c>
      <c r="C11894" s="222" t="s">
        <v>422</v>
      </c>
      <c r="D11894" s="222" t="s">
        <v>162</v>
      </c>
      <c r="E11894" s="199" t="s">
        <v>178</v>
      </c>
      <c r="F11894" s="200"/>
      <c r="G11894" s="200"/>
      <c r="H11894" s="200"/>
      <c r="I11894" s="200">
        <v>45708</v>
      </c>
      <c r="J11894" s="143">
        <f t="shared" si="185"/>
        <v>45708</v>
      </c>
      <c r="K11894" s="202">
        <v>1</v>
      </c>
      <c r="L11894" s="285" t="s">
        <v>432</v>
      </c>
      <c r="M11894" s="223"/>
      <c r="N11894" s="203"/>
      <c r="O11894" s="222" t="s">
        <v>326</v>
      </c>
    </row>
    <row r="11895" spans="1:15" ht="29.25" customHeight="1">
      <c r="A11895" s="221" t="s">
        <v>2861</v>
      </c>
      <c r="B11895" s="221" t="s">
        <v>935</v>
      </c>
      <c r="C11895" s="222" t="s">
        <v>422</v>
      </c>
      <c r="D11895" s="222" t="s">
        <v>162</v>
      </c>
      <c r="E11895" s="199" t="s">
        <v>166</v>
      </c>
      <c r="F11895" s="200"/>
      <c r="G11895" s="200"/>
      <c r="H11895" s="200"/>
      <c r="I11895" s="200">
        <v>45708</v>
      </c>
      <c r="J11895" s="143">
        <f t="shared" si="185"/>
        <v>45708</v>
      </c>
      <c r="K11895" s="202">
        <v>5</v>
      </c>
      <c r="L11895" s="284" t="s">
        <v>6161</v>
      </c>
      <c r="M11895" s="223"/>
      <c r="N11895" s="203"/>
      <c r="O11895" s="222" t="s">
        <v>326</v>
      </c>
    </row>
    <row r="11896" spans="1:15" ht="29.25" customHeight="1">
      <c r="A11896" s="221" t="s">
        <v>2861</v>
      </c>
      <c r="B11896" s="221" t="s">
        <v>935</v>
      </c>
      <c r="C11896" s="222" t="s">
        <v>422</v>
      </c>
      <c r="D11896" s="222" t="s">
        <v>162</v>
      </c>
      <c r="E11896" s="199" t="s">
        <v>163</v>
      </c>
      <c r="F11896" s="200" t="s">
        <v>2395</v>
      </c>
      <c r="G11896" s="200" t="s">
        <v>2396</v>
      </c>
      <c r="H11896" s="200" t="s">
        <v>3687</v>
      </c>
      <c r="I11896" s="200">
        <v>45708</v>
      </c>
      <c r="J11896" s="143">
        <f t="shared" si="185"/>
        <v>45708</v>
      </c>
      <c r="K11896" s="202">
        <v>2</v>
      </c>
      <c r="L11896" s="285" t="s">
        <v>442</v>
      </c>
      <c r="M11896" s="223"/>
      <c r="N11896" s="203">
        <v>0</v>
      </c>
      <c r="O11896" s="222" t="s">
        <v>326</v>
      </c>
    </row>
    <row r="11897" spans="1:15" ht="29.25" customHeight="1">
      <c r="A11897" s="221" t="s">
        <v>2861</v>
      </c>
      <c r="B11897" s="221" t="s">
        <v>935</v>
      </c>
      <c r="C11897" s="222" t="s">
        <v>422</v>
      </c>
      <c r="D11897" s="222" t="s">
        <v>162</v>
      </c>
      <c r="E11897" s="199" t="s">
        <v>166</v>
      </c>
      <c r="F11897" s="200"/>
      <c r="G11897" s="200"/>
      <c r="H11897" s="200"/>
      <c r="I11897" s="200">
        <v>45709</v>
      </c>
      <c r="J11897" s="143">
        <f t="shared" si="185"/>
        <v>45709</v>
      </c>
      <c r="K11897" s="202">
        <v>8</v>
      </c>
      <c r="L11897" s="284" t="s">
        <v>6162</v>
      </c>
      <c r="M11897" s="223"/>
      <c r="N11897" s="203"/>
      <c r="O11897" s="222" t="s">
        <v>326</v>
      </c>
    </row>
    <row r="11898" spans="1:15" ht="29.25" customHeight="1">
      <c r="A11898" s="221" t="s">
        <v>2861</v>
      </c>
      <c r="B11898" s="221" t="s">
        <v>935</v>
      </c>
      <c r="C11898" s="222" t="s">
        <v>422</v>
      </c>
      <c r="D11898" s="222" t="s">
        <v>162</v>
      </c>
      <c r="E11898" s="199" t="s">
        <v>171</v>
      </c>
      <c r="F11898" s="200"/>
      <c r="G11898" s="200"/>
      <c r="H11898" s="200"/>
      <c r="I11898" s="200">
        <v>45710</v>
      </c>
      <c r="J11898" s="143">
        <f t="shared" si="185"/>
        <v>45710</v>
      </c>
      <c r="K11898" s="202">
        <v>8</v>
      </c>
      <c r="L11898" s="285" t="s">
        <v>954</v>
      </c>
      <c r="M11898" s="223"/>
      <c r="N11898" s="203"/>
      <c r="O11898" s="222" t="s">
        <v>326</v>
      </c>
    </row>
    <row r="11899" spans="1:15" ht="29.25" customHeight="1">
      <c r="A11899" s="221" t="s">
        <v>2861</v>
      </c>
      <c r="B11899" s="221" t="s">
        <v>935</v>
      </c>
      <c r="C11899" s="222" t="s">
        <v>422</v>
      </c>
      <c r="D11899" s="222" t="s">
        <v>162</v>
      </c>
      <c r="E11899" s="199" t="s">
        <v>166</v>
      </c>
      <c r="F11899" s="200"/>
      <c r="G11899" s="200"/>
      <c r="H11899" s="200"/>
      <c r="I11899" s="200">
        <v>45713</v>
      </c>
      <c r="J11899" s="143">
        <f t="shared" si="185"/>
        <v>45713</v>
      </c>
      <c r="K11899" s="202">
        <v>8</v>
      </c>
      <c r="L11899" s="284" t="s">
        <v>6163</v>
      </c>
      <c r="M11899" s="223"/>
      <c r="N11899" s="203"/>
      <c r="O11899" s="222" t="s">
        <v>326</v>
      </c>
    </row>
    <row r="11900" spans="1:15" ht="29.25" customHeight="1">
      <c r="A11900" s="221" t="s">
        <v>2861</v>
      </c>
      <c r="B11900" s="221" t="s">
        <v>935</v>
      </c>
      <c r="C11900" s="222" t="s">
        <v>422</v>
      </c>
      <c r="D11900" s="222" t="s">
        <v>162</v>
      </c>
      <c r="E11900" s="199" t="s">
        <v>163</v>
      </c>
      <c r="F11900" s="200" t="s">
        <v>2395</v>
      </c>
      <c r="G11900" s="200" t="s">
        <v>2396</v>
      </c>
      <c r="H11900" s="200"/>
      <c r="I11900" s="200">
        <v>45714</v>
      </c>
      <c r="J11900" s="143">
        <f t="shared" si="185"/>
        <v>45714</v>
      </c>
      <c r="K11900" s="202">
        <v>3</v>
      </c>
      <c r="L11900" s="285" t="s">
        <v>6164</v>
      </c>
      <c r="M11900" s="223"/>
      <c r="N11900" s="203"/>
      <c r="O11900" s="222" t="s">
        <v>326</v>
      </c>
    </row>
    <row r="11901" spans="1:15" ht="29.25" customHeight="1">
      <c r="A11901" s="221" t="s">
        <v>2861</v>
      </c>
      <c r="B11901" s="221" t="s">
        <v>935</v>
      </c>
      <c r="C11901" s="222" t="s">
        <v>422</v>
      </c>
      <c r="D11901" s="222" t="s">
        <v>162</v>
      </c>
      <c r="E11901" s="199" t="s">
        <v>166</v>
      </c>
      <c r="F11901" s="200"/>
      <c r="G11901" s="200"/>
      <c r="H11901" s="200"/>
      <c r="I11901" s="200">
        <v>45714</v>
      </c>
      <c r="J11901" s="143">
        <f t="shared" si="185"/>
        <v>45714</v>
      </c>
      <c r="K11901" s="202">
        <v>4</v>
      </c>
      <c r="L11901" s="285" t="s">
        <v>6165</v>
      </c>
      <c r="M11901" s="223"/>
      <c r="N11901" s="203"/>
      <c r="O11901" s="222" t="s">
        <v>326</v>
      </c>
    </row>
    <row r="11902" spans="1:15" ht="29.25" customHeight="1">
      <c r="A11902" s="221" t="s">
        <v>2861</v>
      </c>
      <c r="B11902" s="221" t="s">
        <v>935</v>
      </c>
      <c r="C11902" s="222" t="s">
        <v>422</v>
      </c>
      <c r="D11902" s="222" t="s">
        <v>162</v>
      </c>
      <c r="E11902" s="199" t="s">
        <v>166</v>
      </c>
      <c r="F11902" s="200"/>
      <c r="G11902" s="200"/>
      <c r="H11902" s="200"/>
      <c r="I11902" s="200">
        <v>45714</v>
      </c>
      <c r="J11902" s="143">
        <f t="shared" si="185"/>
        <v>45714</v>
      </c>
      <c r="K11902" s="202">
        <v>1</v>
      </c>
      <c r="L11902" s="284" t="s">
        <v>6166</v>
      </c>
      <c r="M11902" s="223"/>
      <c r="N11902" s="203"/>
      <c r="O11902" s="222" t="s">
        <v>326</v>
      </c>
    </row>
    <row r="11903" spans="1:15" ht="29.25" customHeight="1">
      <c r="A11903" s="221" t="s">
        <v>2861</v>
      </c>
      <c r="B11903" s="221" t="s">
        <v>935</v>
      </c>
      <c r="C11903" s="222" t="s">
        <v>422</v>
      </c>
      <c r="D11903" s="222" t="s">
        <v>162</v>
      </c>
      <c r="E11903" s="199" t="s">
        <v>166</v>
      </c>
      <c r="F11903" s="200"/>
      <c r="G11903" s="200"/>
      <c r="H11903" s="200"/>
      <c r="I11903" s="200">
        <v>45715</v>
      </c>
      <c r="J11903" s="143">
        <f t="shared" si="185"/>
        <v>45715</v>
      </c>
      <c r="K11903" s="202">
        <v>3</v>
      </c>
      <c r="L11903" s="284" t="s">
        <v>6294</v>
      </c>
      <c r="M11903" s="223"/>
      <c r="N11903" s="203"/>
      <c r="O11903" s="222" t="s">
        <v>326</v>
      </c>
    </row>
    <row r="11904" spans="1:15" ht="29.25" customHeight="1">
      <c r="A11904" s="221" t="s">
        <v>2861</v>
      </c>
      <c r="B11904" s="221" t="s">
        <v>935</v>
      </c>
      <c r="C11904" s="222" t="s">
        <v>422</v>
      </c>
      <c r="D11904" s="222" t="s">
        <v>162</v>
      </c>
      <c r="E11904" s="199" t="s">
        <v>178</v>
      </c>
      <c r="F11904" s="200"/>
      <c r="G11904" s="200"/>
      <c r="H11904" s="200"/>
      <c r="I11904" s="200">
        <v>45715</v>
      </c>
      <c r="J11904" s="143">
        <f t="shared" si="185"/>
        <v>45715</v>
      </c>
      <c r="K11904" s="202">
        <v>1</v>
      </c>
      <c r="L11904" s="285" t="s">
        <v>218</v>
      </c>
      <c r="M11904" s="223"/>
      <c r="N11904" s="203"/>
      <c r="O11904" s="222" t="s">
        <v>326</v>
      </c>
    </row>
    <row r="11905" spans="1:15" ht="29.25" customHeight="1">
      <c r="A11905" s="221" t="s">
        <v>2861</v>
      </c>
      <c r="B11905" s="221" t="s">
        <v>935</v>
      </c>
      <c r="C11905" s="222" t="s">
        <v>422</v>
      </c>
      <c r="D11905" s="222" t="s">
        <v>162</v>
      </c>
      <c r="E11905" s="199" t="s">
        <v>166</v>
      </c>
      <c r="F11905" s="200"/>
      <c r="G11905" s="200"/>
      <c r="H11905" s="200"/>
      <c r="I11905" s="200">
        <v>45715</v>
      </c>
      <c r="J11905" s="143">
        <f t="shared" si="185"/>
        <v>45715</v>
      </c>
      <c r="K11905" s="202">
        <v>4</v>
      </c>
      <c r="L11905" s="284" t="s">
        <v>6295</v>
      </c>
      <c r="M11905" s="223"/>
      <c r="N11905" s="203"/>
      <c r="O11905" s="222" t="s">
        <v>326</v>
      </c>
    </row>
    <row r="11906" spans="1:15" ht="29.25" customHeight="1">
      <c r="A11906" s="221" t="s">
        <v>2861</v>
      </c>
      <c r="B11906" s="221" t="s">
        <v>935</v>
      </c>
      <c r="C11906" s="222" t="s">
        <v>422</v>
      </c>
      <c r="D11906" s="222" t="s">
        <v>162</v>
      </c>
      <c r="E11906" s="199" t="s">
        <v>166</v>
      </c>
      <c r="F11906" s="200"/>
      <c r="G11906" s="200"/>
      <c r="H11906" s="200"/>
      <c r="I11906" s="200">
        <v>45720</v>
      </c>
      <c r="J11906" s="143">
        <f t="shared" si="185"/>
        <v>45720</v>
      </c>
      <c r="K11906" s="202">
        <v>2</v>
      </c>
      <c r="L11906" s="284" t="s">
        <v>6296</v>
      </c>
      <c r="M11906" s="223"/>
      <c r="N11906" s="203"/>
      <c r="O11906" s="222" t="s">
        <v>326</v>
      </c>
    </row>
    <row r="11907" spans="1:15" ht="29.25" customHeight="1">
      <c r="A11907" s="221" t="s">
        <v>2861</v>
      </c>
      <c r="B11907" s="221" t="s">
        <v>935</v>
      </c>
      <c r="C11907" s="222" t="s">
        <v>422</v>
      </c>
      <c r="D11907" s="222" t="s">
        <v>162</v>
      </c>
      <c r="E11907" s="199" t="s">
        <v>166</v>
      </c>
      <c r="F11907" s="200"/>
      <c r="G11907" s="200"/>
      <c r="H11907" s="200"/>
      <c r="I11907" s="200">
        <v>45720</v>
      </c>
      <c r="J11907" s="143">
        <f t="shared" ref="J11907:J11970" si="186">I11907</f>
        <v>45720</v>
      </c>
      <c r="K11907" s="202">
        <v>6</v>
      </c>
      <c r="L11907" s="284" t="s">
        <v>6297</v>
      </c>
      <c r="M11907" s="223"/>
      <c r="N11907" s="203"/>
      <c r="O11907" s="222" t="s">
        <v>326</v>
      </c>
    </row>
    <row r="11908" spans="1:15" ht="29.25" customHeight="1">
      <c r="A11908" s="221" t="s">
        <v>2861</v>
      </c>
      <c r="B11908" s="221" t="s">
        <v>935</v>
      </c>
      <c r="C11908" s="222" t="s">
        <v>422</v>
      </c>
      <c r="D11908" s="222" t="s">
        <v>162</v>
      </c>
      <c r="E11908" s="199" t="s">
        <v>166</v>
      </c>
      <c r="F11908" s="200"/>
      <c r="G11908" s="200"/>
      <c r="H11908" s="200"/>
      <c r="I11908" s="200">
        <v>45721</v>
      </c>
      <c r="J11908" s="143">
        <f t="shared" si="186"/>
        <v>45721</v>
      </c>
      <c r="K11908" s="202">
        <v>8</v>
      </c>
      <c r="L11908" s="284" t="s">
        <v>6298</v>
      </c>
      <c r="M11908" s="223"/>
      <c r="N11908" s="203"/>
      <c r="O11908" s="222" t="s">
        <v>326</v>
      </c>
    </row>
    <row r="11909" spans="1:15" ht="29.25" customHeight="1">
      <c r="A11909" s="221" t="s">
        <v>2861</v>
      </c>
      <c r="B11909" s="221" t="s">
        <v>935</v>
      </c>
      <c r="C11909" s="222" t="s">
        <v>422</v>
      </c>
      <c r="D11909" s="222" t="s">
        <v>162</v>
      </c>
      <c r="E11909" s="199" t="s">
        <v>178</v>
      </c>
      <c r="F11909" s="200"/>
      <c r="G11909" s="200"/>
      <c r="H11909" s="200"/>
      <c r="I11909" s="200">
        <v>45722</v>
      </c>
      <c r="J11909" s="143">
        <f t="shared" si="186"/>
        <v>45722</v>
      </c>
      <c r="K11909" s="202">
        <v>1</v>
      </c>
      <c r="L11909" s="285" t="s">
        <v>218</v>
      </c>
      <c r="M11909" s="223"/>
      <c r="N11909" s="203"/>
      <c r="O11909" s="222" t="s">
        <v>326</v>
      </c>
    </row>
    <row r="11910" spans="1:15" ht="29.25" customHeight="1">
      <c r="A11910" s="221" t="s">
        <v>2861</v>
      </c>
      <c r="B11910" s="221" t="s">
        <v>935</v>
      </c>
      <c r="C11910" s="222" t="s">
        <v>422</v>
      </c>
      <c r="D11910" s="222" t="s">
        <v>162</v>
      </c>
      <c r="E11910" s="199" t="s">
        <v>166</v>
      </c>
      <c r="F11910" s="200"/>
      <c r="G11910" s="200"/>
      <c r="H11910" s="200"/>
      <c r="I11910" s="200">
        <v>45722</v>
      </c>
      <c r="J11910" s="143">
        <f t="shared" si="186"/>
        <v>45722</v>
      </c>
      <c r="K11910" s="202">
        <v>7</v>
      </c>
      <c r="L11910" s="284" t="s">
        <v>6458</v>
      </c>
      <c r="M11910" s="223"/>
      <c r="N11910" s="203"/>
      <c r="O11910" s="222" t="s">
        <v>326</v>
      </c>
    </row>
    <row r="11911" spans="1:15" ht="29.25" customHeight="1">
      <c r="A11911" s="221" t="s">
        <v>2861</v>
      </c>
      <c r="B11911" s="221" t="s">
        <v>935</v>
      </c>
      <c r="C11911" s="222" t="s">
        <v>422</v>
      </c>
      <c r="D11911" s="222" t="s">
        <v>162</v>
      </c>
      <c r="E11911" s="199" t="s">
        <v>166</v>
      </c>
      <c r="F11911" s="200"/>
      <c r="G11911" s="200"/>
      <c r="H11911" s="200"/>
      <c r="I11911" s="200">
        <v>45723</v>
      </c>
      <c r="J11911" s="143">
        <f t="shared" si="186"/>
        <v>45723</v>
      </c>
      <c r="K11911" s="202">
        <v>2</v>
      </c>
      <c r="L11911" s="284" t="s">
        <v>6459</v>
      </c>
      <c r="M11911" s="223"/>
      <c r="N11911" s="203"/>
      <c r="O11911" s="222" t="s">
        <v>326</v>
      </c>
    </row>
    <row r="11912" spans="1:15" ht="29.25" customHeight="1">
      <c r="A11912" s="221" t="s">
        <v>2861</v>
      </c>
      <c r="B11912" s="221" t="s">
        <v>935</v>
      </c>
      <c r="C11912" s="222" t="s">
        <v>422</v>
      </c>
      <c r="D11912" s="222" t="s">
        <v>162</v>
      </c>
      <c r="E11912" s="199" t="s">
        <v>166</v>
      </c>
      <c r="F11912" s="200"/>
      <c r="G11912" s="200"/>
      <c r="H11912" s="200"/>
      <c r="I11912" s="200">
        <v>45723</v>
      </c>
      <c r="J11912" s="143">
        <f t="shared" si="186"/>
        <v>45723</v>
      </c>
      <c r="K11912" s="202">
        <v>2</v>
      </c>
      <c r="L11912" s="284" t="s">
        <v>6461</v>
      </c>
      <c r="M11912" s="223"/>
      <c r="N11912" s="203"/>
      <c r="O11912" s="222" t="s">
        <v>326</v>
      </c>
    </row>
    <row r="11913" spans="1:15" ht="29.25" customHeight="1">
      <c r="A11913" s="221" t="s">
        <v>2861</v>
      </c>
      <c r="B11913" s="221" t="s">
        <v>935</v>
      </c>
      <c r="C11913" s="222" t="s">
        <v>422</v>
      </c>
      <c r="D11913" s="222" t="s">
        <v>162</v>
      </c>
      <c r="E11913" s="199" t="s">
        <v>166</v>
      </c>
      <c r="F11913" s="200"/>
      <c r="G11913" s="200"/>
      <c r="H11913" s="200"/>
      <c r="I11913" s="200">
        <v>45723</v>
      </c>
      <c r="J11913" s="143">
        <f t="shared" si="186"/>
        <v>45723</v>
      </c>
      <c r="K11913" s="202">
        <v>2</v>
      </c>
      <c r="L11913" s="284" t="s">
        <v>6462</v>
      </c>
      <c r="M11913" s="223"/>
      <c r="N11913" s="203"/>
      <c r="O11913" s="222" t="s">
        <v>326</v>
      </c>
    </row>
    <row r="11914" spans="1:15" ht="29.25" customHeight="1">
      <c r="A11914" s="221" t="s">
        <v>2861</v>
      </c>
      <c r="B11914" s="221" t="s">
        <v>935</v>
      </c>
      <c r="C11914" s="222" t="s">
        <v>422</v>
      </c>
      <c r="D11914" s="222" t="s">
        <v>162</v>
      </c>
      <c r="E11914" s="199" t="s">
        <v>163</v>
      </c>
      <c r="F11914" s="200" t="s">
        <v>2395</v>
      </c>
      <c r="G11914" s="200" t="s">
        <v>2396</v>
      </c>
      <c r="H11914" s="200" t="s">
        <v>3687</v>
      </c>
      <c r="I11914" s="200">
        <v>45723</v>
      </c>
      <c r="J11914" s="143">
        <f t="shared" si="186"/>
        <v>45723</v>
      </c>
      <c r="K11914" s="202">
        <v>2</v>
      </c>
      <c r="L11914" s="285" t="s">
        <v>6460</v>
      </c>
      <c r="M11914" s="223"/>
      <c r="N11914" s="203">
        <v>0</v>
      </c>
      <c r="O11914" s="222" t="s">
        <v>326</v>
      </c>
    </row>
    <row r="11915" spans="1:15" ht="29.25" customHeight="1">
      <c r="A11915" s="221" t="s">
        <v>2861</v>
      </c>
      <c r="B11915" s="221" t="s">
        <v>935</v>
      </c>
      <c r="C11915" s="222" t="s">
        <v>422</v>
      </c>
      <c r="D11915" s="222" t="s">
        <v>162</v>
      </c>
      <c r="E11915" s="199" t="s">
        <v>166</v>
      </c>
      <c r="F11915" s="200"/>
      <c r="G11915" s="200"/>
      <c r="H11915" s="200"/>
      <c r="I11915" s="200">
        <v>45726</v>
      </c>
      <c r="J11915" s="143">
        <f t="shared" si="186"/>
        <v>45726</v>
      </c>
      <c r="K11915" s="202">
        <v>7</v>
      </c>
      <c r="L11915" s="284" t="s">
        <v>6463</v>
      </c>
      <c r="M11915" s="223"/>
      <c r="N11915" s="203"/>
      <c r="O11915" s="222" t="s">
        <v>326</v>
      </c>
    </row>
    <row r="11916" spans="1:15" ht="29.25" customHeight="1">
      <c r="A11916" s="221" t="s">
        <v>2861</v>
      </c>
      <c r="B11916" s="221" t="s">
        <v>935</v>
      </c>
      <c r="C11916" s="222" t="s">
        <v>422</v>
      </c>
      <c r="D11916" s="222" t="s">
        <v>162</v>
      </c>
      <c r="E11916" s="199" t="s">
        <v>166</v>
      </c>
      <c r="F11916" s="200"/>
      <c r="G11916" s="200"/>
      <c r="H11916" s="200"/>
      <c r="I11916" s="200">
        <v>45726</v>
      </c>
      <c r="J11916" s="143">
        <f t="shared" si="186"/>
        <v>45726</v>
      </c>
      <c r="K11916" s="202">
        <v>1</v>
      </c>
      <c r="L11916" s="284" t="s">
        <v>6464</v>
      </c>
      <c r="M11916" s="223"/>
      <c r="N11916" s="203"/>
      <c r="O11916" s="222" t="s">
        <v>326</v>
      </c>
    </row>
    <row r="11917" spans="1:15" ht="29.25" customHeight="1">
      <c r="A11917" s="221" t="s">
        <v>2861</v>
      </c>
      <c r="B11917" s="221" t="s">
        <v>935</v>
      </c>
      <c r="C11917" s="222" t="s">
        <v>422</v>
      </c>
      <c r="D11917" s="222" t="s">
        <v>162</v>
      </c>
      <c r="E11917" s="199" t="s">
        <v>166</v>
      </c>
      <c r="F11917" s="200"/>
      <c r="G11917" s="200"/>
      <c r="H11917" s="200"/>
      <c r="I11917" s="200">
        <v>45727</v>
      </c>
      <c r="J11917" s="143">
        <f t="shared" si="186"/>
        <v>45727</v>
      </c>
      <c r="K11917" s="202">
        <v>3</v>
      </c>
      <c r="L11917" s="284" t="s">
        <v>6617</v>
      </c>
      <c r="M11917" s="223"/>
      <c r="N11917" s="203"/>
      <c r="O11917" s="222" t="s">
        <v>326</v>
      </c>
    </row>
    <row r="11918" spans="1:15" ht="29.25" customHeight="1">
      <c r="A11918" s="221" t="s">
        <v>2861</v>
      </c>
      <c r="B11918" s="221" t="s">
        <v>935</v>
      </c>
      <c r="C11918" s="222" t="s">
        <v>422</v>
      </c>
      <c r="D11918" s="222" t="s">
        <v>162</v>
      </c>
      <c r="E11918" s="199" t="s">
        <v>166</v>
      </c>
      <c r="F11918" s="200"/>
      <c r="G11918" s="200"/>
      <c r="H11918" s="200"/>
      <c r="I11918" s="200">
        <v>45727</v>
      </c>
      <c r="J11918" s="143">
        <f t="shared" si="186"/>
        <v>45727</v>
      </c>
      <c r="K11918" s="202">
        <v>4</v>
      </c>
      <c r="L11918" s="284" t="s">
        <v>6463</v>
      </c>
      <c r="M11918" s="223"/>
      <c r="N11918" s="203"/>
      <c r="O11918" s="222" t="s">
        <v>326</v>
      </c>
    </row>
    <row r="11919" spans="1:15" ht="29.25" customHeight="1">
      <c r="A11919" s="221" t="s">
        <v>2861</v>
      </c>
      <c r="B11919" s="221" t="s">
        <v>935</v>
      </c>
      <c r="C11919" s="222" t="s">
        <v>422</v>
      </c>
      <c r="D11919" s="222" t="s">
        <v>162</v>
      </c>
      <c r="E11919" s="199" t="s">
        <v>163</v>
      </c>
      <c r="F11919" s="200" t="s">
        <v>2395</v>
      </c>
      <c r="G11919" s="200" t="s">
        <v>2396</v>
      </c>
      <c r="H11919" s="200" t="s">
        <v>3687</v>
      </c>
      <c r="I11919" s="200">
        <v>45727</v>
      </c>
      <c r="J11919" s="143">
        <f t="shared" si="186"/>
        <v>45727</v>
      </c>
      <c r="K11919" s="202">
        <v>1</v>
      </c>
      <c r="L11919" s="285" t="s">
        <v>6465</v>
      </c>
      <c r="M11919" s="223"/>
      <c r="N11919" s="203">
        <v>0</v>
      </c>
      <c r="O11919" s="222" t="s">
        <v>326</v>
      </c>
    </row>
    <row r="11920" spans="1:15" ht="29.25" customHeight="1">
      <c r="A11920" s="221" t="s">
        <v>2861</v>
      </c>
      <c r="B11920" s="221" t="s">
        <v>935</v>
      </c>
      <c r="C11920" s="222" t="s">
        <v>422</v>
      </c>
      <c r="D11920" s="222" t="s">
        <v>162</v>
      </c>
      <c r="E11920" s="199" t="s">
        <v>163</v>
      </c>
      <c r="F11920" s="200" t="s">
        <v>2395</v>
      </c>
      <c r="G11920" s="200" t="s">
        <v>2396</v>
      </c>
      <c r="H11920" s="200" t="s">
        <v>3687</v>
      </c>
      <c r="I11920" s="200">
        <v>45728</v>
      </c>
      <c r="J11920" s="143">
        <f t="shared" si="186"/>
        <v>45728</v>
      </c>
      <c r="K11920" s="202">
        <v>8</v>
      </c>
      <c r="L11920" s="285" t="s">
        <v>6466</v>
      </c>
      <c r="M11920" s="223"/>
      <c r="N11920" s="203">
        <v>0</v>
      </c>
      <c r="O11920" s="222" t="s">
        <v>326</v>
      </c>
    </row>
    <row r="11921" spans="1:15" ht="29.25" customHeight="1">
      <c r="A11921" s="221" t="s">
        <v>2861</v>
      </c>
      <c r="B11921" s="221" t="s">
        <v>935</v>
      </c>
      <c r="C11921" s="222" t="s">
        <v>422</v>
      </c>
      <c r="D11921" s="222" t="s">
        <v>162</v>
      </c>
      <c r="E11921" s="199" t="s">
        <v>166</v>
      </c>
      <c r="F11921" s="200"/>
      <c r="G11921" s="200"/>
      <c r="H11921" s="200"/>
      <c r="I11921" s="200">
        <v>45729</v>
      </c>
      <c r="J11921" s="143">
        <f t="shared" si="186"/>
        <v>45729</v>
      </c>
      <c r="K11921" s="202">
        <v>1</v>
      </c>
      <c r="L11921" s="284" t="s">
        <v>6618</v>
      </c>
      <c r="M11921" s="223"/>
      <c r="N11921" s="203"/>
      <c r="O11921" s="222" t="s">
        <v>326</v>
      </c>
    </row>
    <row r="11922" spans="1:15" ht="29.25" customHeight="1">
      <c r="A11922" s="221" t="s">
        <v>2861</v>
      </c>
      <c r="B11922" s="221" t="s">
        <v>935</v>
      </c>
      <c r="C11922" s="222" t="s">
        <v>422</v>
      </c>
      <c r="D11922" s="222" t="s">
        <v>162</v>
      </c>
      <c r="E11922" s="199" t="s">
        <v>166</v>
      </c>
      <c r="F11922" s="200"/>
      <c r="G11922" s="200"/>
      <c r="H11922" s="200"/>
      <c r="I11922" s="200">
        <v>45729</v>
      </c>
      <c r="J11922" s="143">
        <f t="shared" si="186"/>
        <v>45729</v>
      </c>
      <c r="K11922" s="202">
        <v>1</v>
      </c>
      <c r="L11922" s="284" t="s">
        <v>6619</v>
      </c>
      <c r="M11922" s="223"/>
      <c r="N11922" s="203"/>
      <c r="O11922" s="222" t="s">
        <v>326</v>
      </c>
    </row>
    <row r="11923" spans="1:15" ht="29.25" customHeight="1">
      <c r="A11923" s="221" t="s">
        <v>2861</v>
      </c>
      <c r="B11923" s="221" t="s">
        <v>935</v>
      </c>
      <c r="C11923" s="222" t="s">
        <v>422</v>
      </c>
      <c r="D11923" s="222" t="s">
        <v>162</v>
      </c>
      <c r="E11923" s="199" t="s">
        <v>166</v>
      </c>
      <c r="F11923" s="200"/>
      <c r="G11923" s="200"/>
      <c r="H11923" s="200"/>
      <c r="I11923" s="200">
        <v>45729</v>
      </c>
      <c r="J11923" s="143">
        <f t="shared" si="186"/>
        <v>45729</v>
      </c>
      <c r="K11923" s="202">
        <v>4</v>
      </c>
      <c r="L11923" s="284" t="s">
        <v>6620</v>
      </c>
      <c r="M11923" s="223"/>
      <c r="N11923" s="203"/>
      <c r="O11923" s="222" t="s">
        <v>326</v>
      </c>
    </row>
    <row r="11924" spans="1:15" ht="29.25" customHeight="1">
      <c r="A11924" s="221" t="s">
        <v>2861</v>
      </c>
      <c r="B11924" s="221" t="s">
        <v>935</v>
      </c>
      <c r="C11924" s="222" t="s">
        <v>422</v>
      </c>
      <c r="D11924" s="222" t="s">
        <v>162</v>
      </c>
      <c r="E11924" s="199" t="s">
        <v>178</v>
      </c>
      <c r="F11924" s="200"/>
      <c r="G11924" s="200"/>
      <c r="H11924" s="200"/>
      <c r="I11924" s="200">
        <v>45729</v>
      </c>
      <c r="J11924" s="143">
        <f t="shared" si="186"/>
        <v>45729</v>
      </c>
      <c r="K11924" s="202">
        <v>2</v>
      </c>
      <c r="L11924" s="285" t="s">
        <v>218</v>
      </c>
      <c r="M11924" s="223"/>
      <c r="N11924" s="203"/>
      <c r="O11924" s="222" t="s">
        <v>326</v>
      </c>
    </row>
    <row r="11925" spans="1:15" ht="29.25" customHeight="1">
      <c r="A11925" s="221" t="s">
        <v>2861</v>
      </c>
      <c r="B11925" s="221" t="s">
        <v>935</v>
      </c>
      <c r="C11925" s="222" t="s">
        <v>422</v>
      </c>
      <c r="D11925" s="222" t="s">
        <v>162</v>
      </c>
      <c r="E11925" s="199" t="s">
        <v>166</v>
      </c>
      <c r="F11925" s="200"/>
      <c r="G11925" s="200"/>
      <c r="H11925" s="200"/>
      <c r="I11925" s="200">
        <v>45730</v>
      </c>
      <c r="J11925" s="143">
        <f t="shared" si="186"/>
        <v>45730</v>
      </c>
      <c r="K11925" s="202">
        <v>8</v>
      </c>
      <c r="L11925" s="284" t="s">
        <v>6620</v>
      </c>
      <c r="M11925" s="223"/>
      <c r="N11925" s="203"/>
      <c r="O11925" s="222" t="s">
        <v>326</v>
      </c>
    </row>
    <row r="11926" spans="1:15" ht="29.25" customHeight="1">
      <c r="A11926" s="221" t="s">
        <v>2861</v>
      </c>
      <c r="B11926" s="221" t="s">
        <v>935</v>
      </c>
      <c r="C11926" s="222" t="s">
        <v>422</v>
      </c>
      <c r="D11926" s="222" t="s">
        <v>162</v>
      </c>
      <c r="E11926" s="199" t="s">
        <v>166</v>
      </c>
      <c r="F11926" s="200"/>
      <c r="G11926" s="200"/>
      <c r="H11926" s="200"/>
      <c r="I11926" s="200">
        <v>45733</v>
      </c>
      <c r="J11926" s="143">
        <f t="shared" si="186"/>
        <v>45733</v>
      </c>
      <c r="K11926" s="202">
        <v>4</v>
      </c>
      <c r="L11926" s="284" t="s">
        <v>6621</v>
      </c>
      <c r="M11926" s="223"/>
      <c r="N11926" s="203"/>
      <c r="O11926" s="222" t="s">
        <v>326</v>
      </c>
    </row>
    <row r="11927" spans="1:15" ht="29.25" customHeight="1">
      <c r="A11927" s="221" t="s">
        <v>2861</v>
      </c>
      <c r="B11927" s="221" t="s">
        <v>935</v>
      </c>
      <c r="C11927" s="222" t="s">
        <v>422</v>
      </c>
      <c r="D11927" s="222" t="s">
        <v>162</v>
      </c>
      <c r="E11927" s="199" t="s">
        <v>166</v>
      </c>
      <c r="F11927" s="200"/>
      <c r="G11927" s="200"/>
      <c r="H11927" s="200"/>
      <c r="I11927" s="200">
        <v>45733</v>
      </c>
      <c r="J11927" s="143">
        <f t="shared" si="186"/>
        <v>45733</v>
      </c>
      <c r="K11927" s="202">
        <v>2</v>
      </c>
      <c r="L11927" s="284" t="s">
        <v>6622</v>
      </c>
      <c r="M11927" s="223"/>
      <c r="N11927" s="203"/>
      <c r="O11927" s="222" t="s">
        <v>326</v>
      </c>
    </row>
    <row r="11928" spans="1:15" ht="29.25" customHeight="1">
      <c r="A11928" s="221" t="s">
        <v>2861</v>
      </c>
      <c r="B11928" s="221" t="s">
        <v>935</v>
      </c>
      <c r="C11928" s="222" t="s">
        <v>422</v>
      </c>
      <c r="D11928" s="222" t="s">
        <v>162</v>
      </c>
      <c r="E11928" s="199" t="s">
        <v>166</v>
      </c>
      <c r="F11928" s="200"/>
      <c r="G11928" s="200"/>
      <c r="H11928" s="200"/>
      <c r="I11928" s="200">
        <v>45733</v>
      </c>
      <c r="J11928" s="143">
        <f t="shared" si="186"/>
        <v>45733</v>
      </c>
      <c r="K11928" s="202">
        <v>2</v>
      </c>
      <c r="L11928" s="285" t="s">
        <v>6623</v>
      </c>
      <c r="M11928" s="223"/>
      <c r="N11928" s="203"/>
      <c r="O11928" s="222" t="s">
        <v>326</v>
      </c>
    </row>
    <row r="11929" spans="1:15" ht="29.25" customHeight="1">
      <c r="A11929" s="221" t="s">
        <v>2861</v>
      </c>
      <c r="B11929" s="221" t="s">
        <v>935</v>
      </c>
      <c r="C11929" s="222" t="s">
        <v>422</v>
      </c>
      <c r="D11929" s="222" t="s">
        <v>162</v>
      </c>
      <c r="E11929" s="199" t="s">
        <v>166</v>
      </c>
      <c r="F11929" s="200"/>
      <c r="G11929" s="200"/>
      <c r="H11929" s="200"/>
      <c r="I11929" s="200">
        <v>45734</v>
      </c>
      <c r="J11929" s="143">
        <f t="shared" si="186"/>
        <v>45734</v>
      </c>
      <c r="K11929" s="202">
        <v>5</v>
      </c>
      <c r="L11929" s="284" t="s">
        <v>6624</v>
      </c>
      <c r="M11929" s="223"/>
      <c r="N11929" s="203"/>
      <c r="O11929" s="222" t="s">
        <v>326</v>
      </c>
    </row>
    <row r="11930" spans="1:15" ht="29.25" customHeight="1">
      <c r="A11930" s="221" t="s">
        <v>2861</v>
      </c>
      <c r="B11930" s="221" t="s">
        <v>935</v>
      </c>
      <c r="C11930" s="222" t="s">
        <v>422</v>
      </c>
      <c r="D11930" s="222" t="s">
        <v>162</v>
      </c>
      <c r="E11930" s="199" t="s">
        <v>166</v>
      </c>
      <c r="F11930" s="200"/>
      <c r="G11930" s="200"/>
      <c r="H11930" s="200"/>
      <c r="I11930" s="200">
        <v>45734</v>
      </c>
      <c r="J11930" s="143">
        <f t="shared" si="186"/>
        <v>45734</v>
      </c>
      <c r="K11930" s="202">
        <v>3</v>
      </c>
      <c r="L11930" s="284" t="s">
        <v>6625</v>
      </c>
      <c r="M11930" s="223"/>
      <c r="N11930" s="203"/>
      <c r="O11930" s="222" t="s">
        <v>326</v>
      </c>
    </row>
    <row r="11931" spans="1:15" ht="29.25" customHeight="1">
      <c r="A11931" s="221" t="s">
        <v>2861</v>
      </c>
      <c r="B11931" s="221" t="s">
        <v>935</v>
      </c>
      <c r="C11931" s="222" t="s">
        <v>422</v>
      </c>
      <c r="D11931" s="222" t="s">
        <v>162</v>
      </c>
      <c r="E11931" s="199" t="s">
        <v>166</v>
      </c>
      <c r="F11931" s="200"/>
      <c r="G11931" s="200"/>
      <c r="H11931" s="200"/>
      <c r="I11931" s="200">
        <v>45735</v>
      </c>
      <c r="J11931" s="143">
        <f t="shared" si="186"/>
        <v>45735</v>
      </c>
      <c r="K11931" s="202">
        <v>4</v>
      </c>
      <c r="L11931" s="284" t="s">
        <v>6626</v>
      </c>
      <c r="M11931" s="223"/>
      <c r="N11931" s="203"/>
      <c r="O11931" s="222" t="s">
        <v>326</v>
      </c>
    </row>
    <row r="11932" spans="1:15" ht="29.25" customHeight="1">
      <c r="A11932" s="221" t="s">
        <v>2861</v>
      </c>
      <c r="B11932" s="221" t="s">
        <v>935</v>
      </c>
      <c r="C11932" s="222" t="s">
        <v>422</v>
      </c>
      <c r="D11932" s="222" t="s">
        <v>162</v>
      </c>
      <c r="E11932" s="199" t="s">
        <v>166</v>
      </c>
      <c r="F11932" s="200"/>
      <c r="G11932" s="200"/>
      <c r="H11932" s="200"/>
      <c r="I11932" s="200">
        <v>45735</v>
      </c>
      <c r="J11932" s="143">
        <f t="shared" si="186"/>
        <v>45735</v>
      </c>
      <c r="K11932" s="202">
        <v>4</v>
      </c>
      <c r="L11932" s="284" t="s">
        <v>6627</v>
      </c>
      <c r="M11932" s="223"/>
      <c r="N11932" s="203"/>
      <c r="O11932" s="222" t="s">
        <v>326</v>
      </c>
    </row>
    <row r="11933" spans="1:15" ht="29.25" customHeight="1">
      <c r="A11933" s="221" t="s">
        <v>2861</v>
      </c>
      <c r="B11933" s="221" t="s">
        <v>935</v>
      </c>
      <c r="C11933" s="222" t="s">
        <v>422</v>
      </c>
      <c r="D11933" s="222" t="s">
        <v>162</v>
      </c>
      <c r="E11933" s="199" t="s">
        <v>178</v>
      </c>
      <c r="F11933" s="200"/>
      <c r="G11933" s="200"/>
      <c r="H11933" s="200"/>
      <c r="I11933" s="200">
        <v>45736</v>
      </c>
      <c r="J11933" s="143">
        <f t="shared" si="186"/>
        <v>45736</v>
      </c>
      <c r="K11933" s="202">
        <v>1</v>
      </c>
      <c r="L11933" s="285" t="s">
        <v>218</v>
      </c>
      <c r="M11933" s="223"/>
      <c r="N11933" s="203"/>
      <c r="O11933" s="222" t="s">
        <v>326</v>
      </c>
    </row>
    <row r="11934" spans="1:15" ht="29.25" customHeight="1">
      <c r="A11934" s="221" t="s">
        <v>2861</v>
      </c>
      <c r="B11934" s="221" t="s">
        <v>935</v>
      </c>
      <c r="C11934" s="222" t="s">
        <v>422</v>
      </c>
      <c r="D11934" s="222" t="s">
        <v>162</v>
      </c>
      <c r="E11934" s="199" t="s">
        <v>166</v>
      </c>
      <c r="F11934" s="200"/>
      <c r="G11934" s="200"/>
      <c r="H11934" s="200"/>
      <c r="I11934" s="200">
        <v>45736</v>
      </c>
      <c r="J11934" s="143">
        <f t="shared" si="186"/>
        <v>45736</v>
      </c>
      <c r="K11934" s="202">
        <v>7</v>
      </c>
      <c r="L11934" s="284" t="s">
        <v>6627</v>
      </c>
      <c r="M11934" s="223"/>
      <c r="N11934" s="203"/>
      <c r="O11934" s="222" t="s">
        <v>326</v>
      </c>
    </row>
    <row r="11935" spans="1:15" ht="29.25" customHeight="1">
      <c r="A11935" s="221" t="s">
        <v>2861</v>
      </c>
      <c r="B11935" s="221" t="s">
        <v>935</v>
      </c>
      <c r="C11935" s="222" t="s">
        <v>422</v>
      </c>
      <c r="D11935" s="222" t="s">
        <v>162</v>
      </c>
      <c r="E11935" s="199" t="s">
        <v>166</v>
      </c>
      <c r="F11935" s="200"/>
      <c r="G11935" s="200"/>
      <c r="H11935" s="200"/>
      <c r="I11935" s="200">
        <v>45737</v>
      </c>
      <c r="J11935" s="143">
        <f t="shared" si="186"/>
        <v>45737</v>
      </c>
      <c r="K11935" s="202">
        <v>8</v>
      </c>
      <c r="L11935" s="284" t="s">
        <v>6809</v>
      </c>
      <c r="M11935" s="223"/>
      <c r="N11935" s="203"/>
      <c r="O11935" s="222" t="s">
        <v>326</v>
      </c>
    </row>
    <row r="11936" spans="1:15" ht="29.25" customHeight="1">
      <c r="A11936" s="221" t="s">
        <v>2861</v>
      </c>
      <c r="B11936" s="221" t="s">
        <v>935</v>
      </c>
      <c r="C11936" s="222" t="s">
        <v>422</v>
      </c>
      <c r="D11936" s="222" t="s">
        <v>162</v>
      </c>
      <c r="E11936" s="199" t="s">
        <v>178</v>
      </c>
      <c r="F11936" s="200"/>
      <c r="G11936" s="200"/>
      <c r="H11936" s="200"/>
      <c r="I11936" s="200">
        <v>45740</v>
      </c>
      <c r="J11936" s="143">
        <f t="shared" si="186"/>
        <v>45740</v>
      </c>
      <c r="K11936" s="202">
        <v>1</v>
      </c>
      <c r="L11936" s="285" t="s">
        <v>6810</v>
      </c>
      <c r="M11936" s="223"/>
      <c r="N11936" s="203"/>
      <c r="O11936" s="222" t="s">
        <v>326</v>
      </c>
    </row>
    <row r="11937" spans="1:15" ht="29.25" customHeight="1">
      <c r="A11937" s="221" t="s">
        <v>2861</v>
      </c>
      <c r="B11937" s="221" t="s">
        <v>935</v>
      </c>
      <c r="C11937" s="222" t="s">
        <v>422</v>
      </c>
      <c r="D11937" s="222" t="s">
        <v>162</v>
      </c>
      <c r="E11937" s="199" t="s">
        <v>166</v>
      </c>
      <c r="F11937" s="200"/>
      <c r="G11937" s="200"/>
      <c r="H11937" s="200"/>
      <c r="I11937" s="200">
        <v>45740</v>
      </c>
      <c r="J11937" s="143">
        <f t="shared" si="186"/>
        <v>45740</v>
      </c>
      <c r="K11937" s="202">
        <v>7</v>
      </c>
      <c r="L11937" s="284" t="s">
        <v>6811</v>
      </c>
      <c r="M11937" s="223"/>
      <c r="N11937" s="203"/>
      <c r="O11937" s="222" t="s">
        <v>326</v>
      </c>
    </row>
    <row r="11938" spans="1:15" ht="29.25" customHeight="1">
      <c r="A11938" s="221" t="s">
        <v>2861</v>
      </c>
      <c r="B11938" s="221" t="s">
        <v>935</v>
      </c>
      <c r="C11938" s="222" t="s">
        <v>422</v>
      </c>
      <c r="D11938" s="222" t="s">
        <v>162</v>
      </c>
      <c r="E11938" s="199" t="s">
        <v>166</v>
      </c>
      <c r="F11938" s="200"/>
      <c r="G11938" s="200"/>
      <c r="H11938" s="200"/>
      <c r="I11938" s="200">
        <v>45741</v>
      </c>
      <c r="J11938" s="143">
        <f t="shared" si="186"/>
        <v>45741</v>
      </c>
      <c r="K11938" s="202">
        <v>8</v>
      </c>
      <c r="L11938" s="284" t="s">
        <v>6812</v>
      </c>
      <c r="M11938" s="223"/>
      <c r="N11938" s="203"/>
      <c r="O11938" s="222" t="s">
        <v>326</v>
      </c>
    </row>
    <row r="11939" spans="1:15" ht="29.25" customHeight="1">
      <c r="A11939" s="221" t="s">
        <v>2861</v>
      </c>
      <c r="B11939" s="221" t="s">
        <v>935</v>
      </c>
      <c r="C11939" s="222" t="s">
        <v>422</v>
      </c>
      <c r="D11939" s="222" t="s">
        <v>162</v>
      </c>
      <c r="E11939" s="199" t="s">
        <v>166</v>
      </c>
      <c r="F11939" s="200"/>
      <c r="G11939" s="200"/>
      <c r="H11939" s="200"/>
      <c r="I11939" s="200">
        <v>45742</v>
      </c>
      <c r="J11939" s="143">
        <f t="shared" si="186"/>
        <v>45742</v>
      </c>
      <c r="K11939" s="202">
        <v>4</v>
      </c>
      <c r="L11939" s="284" t="s">
        <v>6813</v>
      </c>
      <c r="M11939" s="223"/>
      <c r="N11939" s="203"/>
      <c r="O11939" s="222" t="s">
        <v>326</v>
      </c>
    </row>
    <row r="11940" spans="1:15" ht="29.25" customHeight="1">
      <c r="A11940" s="221" t="s">
        <v>2861</v>
      </c>
      <c r="B11940" s="221" t="s">
        <v>935</v>
      </c>
      <c r="C11940" s="222" t="s">
        <v>422</v>
      </c>
      <c r="D11940" s="222" t="s">
        <v>162</v>
      </c>
      <c r="E11940" s="199" t="s">
        <v>166</v>
      </c>
      <c r="F11940" s="200"/>
      <c r="G11940" s="200"/>
      <c r="H11940" s="200"/>
      <c r="I11940" s="200">
        <v>45742</v>
      </c>
      <c r="J11940" s="143">
        <f t="shared" si="186"/>
        <v>45742</v>
      </c>
      <c r="K11940" s="202">
        <v>4</v>
      </c>
      <c r="L11940" s="284" t="s">
        <v>6814</v>
      </c>
      <c r="M11940" s="223"/>
      <c r="N11940" s="203"/>
      <c r="O11940" s="222" t="s">
        <v>326</v>
      </c>
    </row>
    <row r="11941" spans="1:15" ht="29.25" customHeight="1">
      <c r="A11941" s="221" t="s">
        <v>2861</v>
      </c>
      <c r="B11941" s="221" t="s">
        <v>935</v>
      </c>
      <c r="C11941" s="222" t="s">
        <v>422</v>
      </c>
      <c r="D11941" s="222" t="s">
        <v>162</v>
      </c>
      <c r="E11941" s="199" t="s">
        <v>166</v>
      </c>
      <c r="F11941" s="200"/>
      <c r="G11941" s="200"/>
      <c r="H11941" s="200"/>
      <c r="I11941" s="200">
        <v>45743</v>
      </c>
      <c r="J11941" s="143">
        <f t="shared" si="186"/>
        <v>45743</v>
      </c>
      <c r="K11941" s="202">
        <v>3</v>
      </c>
      <c r="L11941" s="284" t="s">
        <v>7061</v>
      </c>
      <c r="M11941" s="223"/>
      <c r="N11941" s="203"/>
      <c r="O11941" s="222" t="s">
        <v>326</v>
      </c>
    </row>
    <row r="11942" spans="1:15" ht="29.25" customHeight="1">
      <c r="A11942" s="221" t="s">
        <v>2861</v>
      </c>
      <c r="B11942" s="221" t="s">
        <v>935</v>
      </c>
      <c r="C11942" s="222" t="s">
        <v>422</v>
      </c>
      <c r="D11942" s="222" t="s">
        <v>162</v>
      </c>
      <c r="E11942" s="199" t="s">
        <v>166</v>
      </c>
      <c r="F11942" s="200"/>
      <c r="G11942" s="200"/>
      <c r="H11942" s="200"/>
      <c r="I11942" s="200">
        <v>45743</v>
      </c>
      <c r="J11942" s="143">
        <f t="shared" si="186"/>
        <v>45743</v>
      </c>
      <c r="K11942" s="202">
        <v>1</v>
      </c>
      <c r="L11942" s="285" t="s">
        <v>218</v>
      </c>
      <c r="M11942" s="223"/>
      <c r="N11942" s="203"/>
      <c r="O11942" s="222" t="s">
        <v>326</v>
      </c>
    </row>
    <row r="11943" spans="1:15" ht="29.25" customHeight="1">
      <c r="A11943" s="221" t="s">
        <v>2861</v>
      </c>
      <c r="B11943" s="221" t="s">
        <v>935</v>
      </c>
      <c r="C11943" s="222" t="s">
        <v>422</v>
      </c>
      <c r="D11943" s="222" t="s">
        <v>162</v>
      </c>
      <c r="E11943" s="199" t="s">
        <v>166</v>
      </c>
      <c r="F11943" s="200"/>
      <c r="G11943" s="200"/>
      <c r="H11943" s="200"/>
      <c r="I11943" s="200">
        <v>45743</v>
      </c>
      <c r="J11943" s="143">
        <f t="shared" si="186"/>
        <v>45743</v>
      </c>
      <c r="K11943" s="202">
        <v>4</v>
      </c>
      <c r="L11943" s="284" t="s">
        <v>7062</v>
      </c>
      <c r="M11943" s="223"/>
      <c r="N11943" s="203"/>
      <c r="O11943" s="222" t="s">
        <v>326</v>
      </c>
    </row>
    <row r="11944" spans="1:15" ht="29.25" customHeight="1">
      <c r="A11944" s="221" t="s">
        <v>2861</v>
      </c>
      <c r="B11944" s="221" t="s">
        <v>935</v>
      </c>
      <c r="C11944" s="222" t="s">
        <v>422</v>
      </c>
      <c r="D11944" s="222" t="s">
        <v>162</v>
      </c>
      <c r="E11944" s="199" t="s">
        <v>166</v>
      </c>
      <c r="F11944" s="200"/>
      <c r="G11944" s="200"/>
      <c r="H11944" s="200"/>
      <c r="I11944" s="200">
        <v>45744</v>
      </c>
      <c r="J11944" s="143">
        <f t="shared" si="186"/>
        <v>45744</v>
      </c>
      <c r="K11944" s="202">
        <v>8</v>
      </c>
      <c r="L11944" s="284" t="s">
        <v>7063</v>
      </c>
      <c r="M11944" s="223"/>
      <c r="N11944" s="203"/>
      <c r="O11944" s="222" t="s">
        <v>326</v>
      </c>
    </row>
    <row r="11945" spans="1:15" ht="29.25" customHeight="1">
      <c r="A11945" s="221" t="s">
        <v>2861</v>
      </c>
      <c r="B11945" s="221" t="s">
        <v>935</v>
      </c>
      <c r="C11945" s="222" t="s">
        <v>422</v>
      </c>
      <c r="D11945" s="222" t="s">
        <v>162</v>
      </c>
      <c r="E11945" s="199" t="s">
        <v>166</v>
      </c>
      <c r="F11945" s="200"/>
      <c r="G11945" s="200"/>
      <c r="H11945" s="200"/>
      <c r="I11945" s="200">
        <v>45747</v>
      </c>
      <c r="J11945" s="143">
        <f t="shared" si="186"/>
        <v>45747</v>
      </c>
      <c r="K11945" s="202">
        <v>8</v>
      </c>
      <c r="L11945" s="284" t="s">
        <v>7064</v>
      </c>
      <c r="M11945" s="223"/>
      <c r="N11945" s="203"/>
      <c r="O11945" s="222" t="s">
        <v>326</v>
      </c>
    </row>
    <row r="11946" spans="1:15" ht="29.25" customHeight="1">
      <c r="A11946" s="221" t="s">
        <v>2861</v>
      </c>
      <c r="B11946" s="221" t="s">
        <v>935</v>
      </c>
      <c r="C11946" s="222" t="s">
        <v>422</v>
      </c>
      <c r="D11946" s="222" t="s">
        <v>162</v>
      </c>
      <c r="E11946" s="199" t="s">
        <v>166</v>
      </c>
      <c r="F11946" s="200"/>
      <c r="G11946" s="200"/>
      <c r="H11946" s="200"/>
      <c r="I11946" s="200">
        <v>45748</v>
      </c>
      <c r="J11946" s="143">
        <f t="shared" si="186"/>
        <v>45748</v>
      </c>
      <c r="K11946" s="202">
        <v>4</v>
      </c>
      <c r="L11946" s="284" t="s">
        <v>7065</v>
      </c>
      <c r="M11946" s="223"/>
      <c r="N11946" s="203"/>
      <c r="O11946" s="222" t="s">
        <v>326</v>
      </c>
    </row>
    <row r="11947" spans="1:15" ht="29.25" customHeight="1">
      <c r="A11947" s="221" t="s">
        <v>2861</v>
      </c>
      <c r="B11947" s="221" t="s">
        <v>935</v>
      </c>
      <c r="C11947" s="222" t="s">
        <v>422</v>
      </c>
      <c r="D11947" s="222" t="s">
        <v>162</v>
      </c>
      <c r="E11947" s="199" t="s">
        <v>166</v>
      </c>
      <c r="F11947" s="200"/>
      <c r="G11947" s="200"/>
      <c r="H11947" s="200"/>
      <c r="I11947" s="200">
        <v>45748</v>
      </c>
      <c r="J11947" s="143">
        <f t="shared" si="186"/>
        <v>45748</v>
      </c>
      <c r="K11947" s="202">
        <v>4</v>
      </c>
      <c r="L11947" s="284" t="s">
        <v>7066</v>
      </c>
      <c r="M11947" s="223"/>
      <c r="N11947" s="203"/>
      <c r="O11947" s="222" t="s">
        <v>326</v>
      </c>
    </row>
    <row r="11948" spans="1:15" ht="29.25" customHeight="1">
      <c r="A11948" s="221" t="s">
        <v>2861</v>
      </c>
      <c r="B11948" s="221" t="s">
        <v>935</v>
      </c>
      <c r="C11948" s="222" t="s">
        <v>422</v>
      </c>
      <c r="D11948" s="222" t="s">
        <v>162</v>
      </c>
      <c r="E11948" s="199" t="s">
        <v>166</v>
      </c>
      <c r="F11948" s="200"/>
      <c r="G11948" s="200"/>
      <c r="H11948" s="200"/>
      <c r="I11948" s="200">
        <v>45749</v>
      </c>
      <c r="J11948" s="143">
        <f t="shared" si="186"/>
        <v>45749</v>
      </c>
      <c r="K11948" s="202">
        <v>4</v>
      </c>
      <c r="L11948" s="284" t="s">
        <v>7067</v>
      </c>
      <c r="M11948" s="223"/>
      <c r="N11948" s="203"/>
      <c r="O11948" s="222" t="s">
        <v>326</v>
      </c>
    </row>
    <row r="11949" spans="1:15" ht="29.25" customHeight="1">
      <c r="A11949" s="221" t="s">
        <v>2861</v>
      </c>
      <c r="B11949" s="221" t="s">
        <v>935</v>
      </c>
      <c r="C11949" s="222" t="s">
        <v>422</v>
      </c>
      <c r="D11949" s="222" t="s">
        <v>162</v>
      </c>
      <c r="E11949" s="199" t="s">
        <v>166</v>
      </c>
      <c r="F11949" s="200"/>
      <c r="G11949" s="200"/>
      <c r="H11949" s="200"/>
      <c r="I11949" s="200">
        <v>45749</v>
      </c>
      <c r="J11949" s="143">
        <f t="shared" si="186"/>
        <v>45749</v>
      </c>
      <c r="K11949" s="202">
        <v>4</v>
      </c>
      <c r="L11949" s="284" t="s">
        <v>7068</v>
      </c>
      <c r="M11949" s="223"/>
      <c r="N11949" s="203"/>
      <c r="O11949" s="222" t="s">
        <v>326</v>
      </c>
    </row>
    <row r="11950" spans="1:15" ht="29.25" customHeight="1">
      <c r="A11950" s="221" t="s">
        <v>2861</v>
      </c>
      <c r="B11950" s="221" t="s">
        <v>935</v>
      </c>
      <c r="C11950" s="222" t="s">
        <v>422</v>
      </c>
      <c r="D11950" s="222" t="s">
        <v>162</v>
      </c>
      <c r="E11950" s="199" t="s">
        <v>166</v>
      </c>
      <c r="F11950" s="200"/>
      <c r="G11950" s="200"/>
      <c r="H11950" s="200"/>
      <c r="I11950" s="200">
        <v>45754</v>
      </c>
      <c r="J11950" s="143">
        <f t="shared" si="186"/>
        <v>45754</v>
      </c>
      <c r="K11950" s="202">
        <v>6</v>
      </c>
      <c r="L11950" s="284" t="s">
        <v>7068</v>
      </c>
      <c r="M11950" s="223"/>
      <c r="N11950" s="203"/>
      <c r="O11950" s="222" t="s">
        <v>326</v>
      </c>
    </row>
    <row r="11951" spans="1:15" ht="29.25" customHeight="1">
      <c r="A11951" s="221" t="s">
        <v>2861</v>
      </c>
      <c r="B11951" s="221" t="s">
        <v>935</v>
      </c>
      <c r="C11951" s="222" t="s">
        <v>422</v>
      </c>
      <c r="D11951" s="222" t="s">
        <v>162</v>
      </c>
      <c r="E11951" s="199" t="s">
        <v>166</v>
      </c>
      <c r="F11951" s="200"/>
      <c r="G11951" s="200"/>
      <c r="H11951" s="200"/>
      <c r="I11951" s="200">
        <v>45754</v>
      </c>
      <c r="J11951" s="143">
        <f t="shared" si="186"/>
        <v>45754</v>
      </c>
      <c r="K11951" s="202">
        <v>2</v>
      </c>
      <c r="L11951" s="284" t="s">
        <v>7069</v>
      </c>
      <c r="M11951" s="223"/>
      <c r="N11951" s="203"/>
      <c r="O11951" s="222" t="s">
        <v>326</v>
      </c>
    </row>
    <row r="11952" spans="1:15" ht="29.25" customHeight="1">
      <c r="A11952" s="221" t="s">
        <v>2861</v>
      </c>
      <c r="B11952" s="221" t="s">
        <v>935</v>
      </c>
      <c r="C11952" s="222" t="s">
        <v>422</v>
      </c>
      <c r="D11952" s="222" t="s">
        <v>162</v>
      </c>
      <c r="E11952" s="199" t="s">
        <v>166</v>
      </c>
      <c r="F11952" s="200"/>
      <c r="G11952" s="200"/>
      <c r="H11952" s="200"/>
      <c r="I11952" s="200">
        <v>45755</v>
      </c>
      <c r="J11952" s="143">
        <f t="shared" si="186"/>
        <v>45755</v>
      </c>
      <c r="K11952" s="202">
        <v>7</v>
      </c>
      <c r="L11952" s="284" t="s">
        <v>7070</v>
      </c>
      <c r="M11952" s="223"/>
      <c r="N11952" s="203"/>
      <c r="O11952" s="222" t="s">
        <v>326</v>
      </c>
    </row>
    <row r="11953" spans="1:15" ht="29.25" customHeight="1">
      <c r="A11953" s="221" t="s">
        <v>2861</v>
      </c>
      <c r="B11953" s="221" t="s">
        <v>935</v>
      </c>
      <c r="C11953" s="222" t="s">
        <v>422</v>
      </c>
      <c r="D11953" s="222" t="s">
        <v>162</v>
      </c>
      <c r="E11953" s="199" t="s">
        <v>166</v>
      </c>
      <c r="F11953" s="200"/>
      <c r="G11953" s="200"/>
      <c r="H11953" s="200"/>
      <c r="I11953" s="200">
        <v>45755</v>
      </c>
      <c r="J11953" s="143">
        <f t="shared" si="186"/>
        <v>45755</v>
      </c>
      <c r="K11953" s="202">
        <v>1</v>
      </c>
      <c r="L11953" s="284" t="s">
        <v>7071</v>
      </c>
      <c r="M11953" s="223"/>
      <c r="N11953" s="203"/>
      <c r="O11953" s="222" t="s">
        <v>326</v>
      </c>
    </row>
    <row r="11954" spans="1:15" ht="29.25" customHeight="1">
      <c r="A11954" s="221" t="s">
        <v>2861</v>
      </c>
      <c r="B11954" s="221" t="s">
        <v>935</v>
      </c>
      <c r="C11954" s="222" t="s">
        <v>422</v>
      </c>
      <c r="D11954" s="222" t="s">
        <v>162</v>
      </c>
      <c r="E11954" s="199" t="s">
        <v>166</v>
      </c>
      <c r="F11954" s="200"/>
      <c r="G11954" s="200"/>
      <c r="H11954" s="200"/>
      <c r="I11954" s="200">
        <v>45756</v>
      </c>
      <c r="J11954" s="143">
        <f t="shared" si="186"/>
        <v>45756</v>
      </c>
      <c r="K11954" s="202">
        <v>8</v>
      </c>
      <c r="L11954" s="284" t="s">
        <v>7070</v>
      </c>
      <c r="M11954" s="223"/>
      <c r="N11954" s="203"/>
      <c r="O11954" s="222" t="s">
        <v>326</v>
      </c>
    </row>
    <row r="11955" spans="1:15" ht="29.25" customHeight="1">
      <c r="A11955" s="221" t="s">
        <v>2861</v>
      </c>
      <c r="B11955" s="221" t="s">
        <v>935</v>
      </c>
      <c r="C11955" s="222" t="s">
        <v>422</v>
      </c>
      <c r="D11955" s="222" t="s">
        <v>162</v>
      </c>
      <c r="E11955" s="199" t="s">
        <v>166</v>
      </c>
      <c r="F11955" s="200"/>
      <c r="G11955" s="200"/>
      <c r="H11955" s="200"/>
      <c r="I11955" s="200">
        <v>45758</v>
      </c>
      <c r="J11955" s="143">
        <f t="shared" si="186"/>
        <v>45758</v>
      </c>
      <c r="K11955" s="202">
        <v>8</v>
      </c>
      <c r="L11955" s="284" t="s">
        <v>7272</v>
      </c>
      <c r="M11955" s="223"/>
      <c r="N11955" s="203"/>
      <c r="O11955" s="222" t="s">
        <v>326</v>
      </c>
    </row>
    <row r="11956" spans="1:15" ht="29.25" customHeight="1">
      <c r="A11956" s="221" t="s">
        <v>2861</v>
      </c>
      <c r="B11956" s="221" t="s">
        <v>935</v>
      </c>
      <c r="C11956" s="222" t="s">
        <v>422</v>
      </c>
      <c r="D11956" s="222" t="s">
        <v>162</v>
      </c>
      <c r="E11956" s="199" t="s">
        <v>166</v>
      </c>
      <c r="F11956" s="200"/>
      <c r="G11956" s="200"/>
      <c r="H11956" s="200"/>
      <c r="I11956" s="200">
        <v>45761</v>
      </c>
      <c r="J11956" s="143">
        <f t="shared" si="186"/>
        <v>45761</v>
      </c>
      <c r="K11956" s="202">
        <v>8</v>
      </c>
      <c r="L11956" s="284" t="s">
        <v>7273</v>
      </c>
      <c r="M11956" s="223"/>
      <c r="N11956" s="203"/>
      <c r="O11956" s="222" t="s">
        <v>326</v>
      </c>
    </row>
    <row r="11957" spans="1:15" ht="29.25" customHeight="1">
      <c r="A11957" s="221" t="s">
        <v>2861</v>
      </c>
      <c r="B11957" s="221" t="s">
        <v>935</v>
      </c>
      <c r="C11957" s="222" t="s">
        <v>422</v>
      </c>
      <c r="D11957" s="222" t="s">
        <v>162</v>
      </c>
      <c r="E11957" s="199" t="s">
        <v>166</v>
      </c>
      <c r="F11957" s="200"/>
      <c r="G11957" s="200"/>
      <c r="H11957" s="200"/>
      <c r="I11957" s="200">
        <v>45762</v>
      </c>
      <c r="J11957" s="143">
        <f t="shared" si="186"/>
        <v>45762</v>
      </c>
      <c r="K11957" s="202">
        <v>8</v>
      </c>
      <c r="L11957" s="284" t="s">
        <v>7274</v>
      </c>
      <c r="M11957" s="223"/>
      <c r="N11957" s="203"/>
      <c r="O11957" s="222" t="s">
        <v>326</v>
      </c>
    </row>
    <row r="11958" spans="1:15" ht="29.25" customHeight="1">
      <c r="A11958" s="221" t="s">
        <v>2861</v>
      </c>
      <c r="B11958" s="221" t="s">
        <v>935</v>
      </c>
      <c r="C11958" s="222" t="s">
        <v>422</v>
      </c>
      <c r="D11958" s="222" t="s">
        <v>162</v>
      </c>
      <c r="E11958" s="199" t="s">
        <v>166</v>
      </c>
      <c r="F11958" s="200"/>
      <c r="G11958" s="200"/>
      <c r="H11958" s="200"/>
      <c r="I11958" s="200">
        <v>45763</v>
      </c>
      <c r="J11958" s="143">
        <f t="shared" si="186"/>
        <v>45763</v>
      </c>
      <c r="K11958" s="202">
        <v>8</v>
      </c>
      <c r="L11958" s="284" t="s">
        <v>7275</v>
      </c>
      <c r="M11958" s="223"/>
      <c r="N11958" s="203"/>
      <c r="O11958" s="222" t="s">
        <v>326</v>
      </c>
    </row>
    <row r="11959" spans="1:15" ht="29.25" customHeight="1">
      <c r="A11959" s="221" t="s">
        <v>2861</v>
      </c>
      <c r="B11959" s="221" t="s">
        <v>935</v>
      </c>
      <c r="C11959" s="222" t="s">
        <v>422</v>
      </c>
      <c r="D11959" s="222" t="s">
        <v>162</v>
      </c>
      <c r="E11959" s="199" t="s">
        <v>178</v>
      </c>
      <c r="F11959" s="200"/>
      <c r="G11959" s="200"/>
      <c r="H11959" s="200"/>
      <c r="I11959" s="200">
        <v>45764</v>
      </c>
      <c r="J11959" s="143">
        <f t="shared" si="186"/>
        <v>45764</v>
      </c>
      <c r="K11959" s="202">
        <v>1</v>
      </c>
      <c r="L11959" s="285" t="s">
        <v>218</v>
      </c>
      <c r="M11959" s="223"/>
      <c r="N11959" s="203"/>
      <c r="O11959" s="222" t="s">
        <v>326</v>
      </c>
    </row>
    <row r="11960" spans="1:15" ht="29.25" customHeight="1">
      <c r="A11960" s="221" t="s">
        <v>2861</v>
      </c>
      <c r="B11960" s="221" t="s">
        <v>935</v>
      </c>
      <c r="C11960" s="222" t="s">
        <v>422</v>
      </c>
      <c r="D11960" s="222" t="s">
        <v>162</v>
      </c>
      <c r="E11960" s="199" t="s">
        <v>166</v>
      </c>
      <c r="F11960" s="200"/>
      <c r="G11960" s="200"/>
      <c r="H11960" s="200"/>
      <c r="I11960" s="200">
        <v>45764</v>
      </c>
      <c r="J11960" s="143">
        <f t="shared" si="186"/>
        <v>45764</v>
      </c>
      <c r="K11960" s="202">
        <v>7</v>
      </c>
      <c r="L11960" s="284" t="s">
        <v>7484</v>
      </c>
      <c r="M11960" s="223"/>
      <c r="N11960" s="203"/>
      <c r="O11960" s="222" t="s">
        <v>326</v>
      </c>
    </row>
    <row r="11961" spans="1:15" ht="29.25" customHeight="1">
      <c r="A11961" s="221" t="s">
        <v>2861</v>
      </c>
      <c r="B11961" s="221" t="s">
        <v>935</v>
      </c>
      <c r="C11961" s="222" t="s">
        <v>422</v>
      </c>
      <c r="D11961" s="222" t="s">
        <v>162</v>
      </c>
      <c r="E11961" s="199" t="s">
        <v>166</v>
      </c>
      <c r="F11961" s="200"/>
      <c r="G11961" s="200"/>
      <c r="H11961" s="200"/>
      <c r="I11961" s="200">
        <v>45765</v>
      </c>
      <c r="J11961" s="143">
        <f t="shared" si="186"/>
        <v>45765</v>
      </c>
      <c r="K11961" s="202">
        <v>8</v>
      </c>
      <c r="L11961" s="284" t="s">
        <v>7485</v>
      </c>
      <c r="M11961" s="223"/>
      <c r="N11961" s="203"/>
      <c r="O11961" s="222" t="s">
        <v>326</v>
      </c>
    </row>
    <row r="11962" spans="1:15" ht="29.25" customHeight="1">
      <c r="A11962" s="221" t="s">
        <v>2861</v>
      </c>
      <c r="B11962" s="221" t="s">
        <v>935</v>
      </c>
      <c r="C11962" s="222" t="s">
        <v>422</v>
      </c>
      <c r="D11962" s="222" t="s">
        <v>162</v>
      </c>
      <c r="E11962" s="199" t="s">
        <v>166</v>
      </c>
      <c r="F11962" s="200"/>
      <c r="G11962" s="200"/>
      <c r="H11962" s="200"/>
      <c r="I11962" s="200">
        <v>45768</v>
      </c>
      <c r="J11962" s="143">
        <f t="shared" si="186"/>
        <v>45768</v>
      </c>
      <c r="K11962" s="202">
        <v>8</v>
      </c>
      <c r="L11962" s="284" t="s">
        <v>7486</v>
      </c>
      <c r="M11962" s="223"/>
      <c r="N11962" s="203"/>
      <c r="O11962" s="222" t="s">
        <v>326</v>
      </c>
    </row>
    <row r="11963" spans="1:15" ht="29.25" customHeight="1">
      <c r="A11963" s="221" t="s">
        <v>2861</v>
      </c>
      <c r="B11963" s="221" t="s">
        <v>935</v>
      </c>
      <c r="C11963" s="222" t="s">
        <v>422</v>
      </c>
      <c r="D11963" s="222" t="s">
        <v>162</v>
      </c>
      <c r="E11963" s="199" t="s">
        <v>166</v>
      </c>
      <c r="F11963" s="200"/>
      <c r="G11963" s="200"/>
      <c r="H11963" s="200"/>
      <c r="I11963" s="200">
        <v>45769</v>
      </c>
      <c r="J11963" s="143">
        <f t="shared" si="186"/>
        <v>45769</v>
      </c>
      <c r="K11963" s="202">
        <v>8</v>
      </c>
      <c r="L11963" s="284" t="s">
        <v>7486</v>
      </c>
      <c r="M11963" s="223"/>
      <c r="N11963" s="203"/>
      <c r="O11963" s="222" t="s">
        <v>326</v>
      </c>
    </row>
    <row r="11964" spans="1:15" ht="29.25" customHeight="1">
      <c r="A11964" s="221" t="s">
        <v>2861</v>
      </c>
      <c r="B11964" s="221" t="s">
        <v>935</v>
      </c>
      <c r="C11964" s="222" t="s">
        <v>422</v>
      </c>
      <c r="D11964" s="222" t="s">
        <v>162</v>
      </c>
      <c r="E11964" s="199" t="s">
        <v>166</v>
      </c>
      <c r="F11964" s="200"/>
      <c r="G11964" s="200"/>
      <c r="H11964" s="200"/>
      <c r="I11964" s="200">
        <v>45770</v>
      </c>
      <c r="J11964" s="143">
        <f t="shared" si="186"/>
        <v>45770</v>
      </c>
      <c r="K11964" s="202">
        <v>4</v>
      </c>
      <c r="L11964" s="285" t="s">
        <v>7487</v>
      </c>
      <c r="M11964" s="223"/>
      <c r="N11964" s="203"/>
      <c r="O11964" s="222" t="s">
        <v>326</v>
      </c>
    </row>
    <row r="11965" spans="1:15" ht="29.25" customHeight="1">
      <c r="A11965" s="221" t="s">
        <v>2861</v>
      </c>
      <c r="B11965" s="221" t="s">
        <v>935</v>
      </c>
      <c r="C11965" s="222" t="s">
        <v>422</v>
      </c>
      <c r="D11965" s="222" t="s">
        <v>162</v>
      </c>
      <c r="E11965" s="199" t="s">
        <v>166</v>
      </c>
      <c r="F11965" s="200"/>
      <c r="G11965" s="200"/>
      <c r="H11965" s="200"/>
      <c r="I11965" s="200">
        <v>45770</v>
      </c>
      <c r="J11965" s="143">
        <f t="shared" si="186"/>
        <v>45770</v>
      </c>
      <c r="K11965" s="202">
        <v>4</v>
      </c>
      <c r="L11965" s="284" t="s">
        <v>7488</v>
      </c>
      <c r="M11965" s="223"/>
      <c r="N11965" s="203"/>
      <c r="O11965" s="222" t="s">
        <v>326</v>
      </c>
    </row>
    <row r="11966" spans="1:15" ht="29.25" customHeight="1">
      <c r="A11966" s="221" t="s">
        <v>2861</v>
      </c>
      <c r="B11966" s="221" t="s">
        <v>935</v>
      </c>
      <c r="C11966" s="222" t="s">
        <v>422</v>
      </c>
      <c r="D11966" s="222" t="s">
        <v>162</v>
      </c>
      <c r="E11966" s="199" t="s">
        <v>166</v>
      </c>
      <c r="F11966" s="200"/>
      <c r="G11966" s="200"/>
      <c r="H11966" s="200"/>
      <c r="I11966" s="200">
        <v>45771</v>
      </c>
      <c r="J11966" s="143">
        <f t="shared" si="186"/>
        <v>45771</v>
      </c>
      <c r="K11966" s="202">
        <v>1</v>
      </c>
      <c r="L11966" s="284" t="s">
        <v>7679</v>
      </c>
      <c r="M11966" s="223"/>
      <c r="N11966" s="203"/>
      <c r="O11966" s="222" t="s">
        <v>326</v>
      </c>
    </row>
    <row r="11967" spans="1:15" ht="29.25" customHeight="1">
      <c r="A11967" s="221" t="s">
        <v>2861</v>
      </c>
      <c r="B11967" s="221" t="s">
        <v>935</v>
      </c>
      <c r="C11967" s="222" t="s">
        <v>422</v>
      </c>
      <c r="D11967" s="222" t="s">
        <v>162</v>
      </c>
      <c r="E11967" s="199" t="s">
        <v>178</v>
      </c>
      <c r="F11967" s="200"/>
      <c r="G11967" s="200"/>
      <c r="H11967" s="200"/>
      <c r="I11967" s="200">
        <v>45771</v>
      </c>
      <c r="J11967" s="143">
        <f t="shared" si="186"/>
        <v>45771</v>
      </c>
      <c r="K11967" s="202">
        <v>1</v>
      </c>
      <c r="L11967" s="285" t="s">
        <v>218</v>
      </c>
      <c r="M11967" s="223"/>
      <c r="N11967" s="203"/>
      <c r="O11967" s="222" t="s">
        <v>326</v>
      </c>
    </row>
    <row r="11968" spans="1:15" ht="29.25" customHeight="1">
      <c r="A11968" s="221" t="s">
        <v>2861</v>
      </c>
      <c r="B11968" s="221" t="s">
        <v>935</v>
      </c>
      <c r="C11968" s="222" t="s">
        <v>422</v>
      </c>
      <c r="D11968" s="222" t="s">
        <v>162</v>
      </c>
      <c r="E11968" s="199" t="s">
        <v>163</v>
      </c>
      <c r="F11968" s="200" t="s">
        <v>5179</v>
      </c>
      <c r="G11968" s="200" t="s">
        <v>5180</v>
      </c>
      <c r="H11968" s="200" t="s">
        <v>419</v>
      </c>
      <c r="I11968" s="200">
        <v>45771</v>
      </c>
      <c r="J11968" s="143">
        <f t="shared" si="186"/>
        <v>45771</v>
      </c>
      <c r="K11968" s="202">
        <v>2</v>
      </c>
      <c r="L11968" s="284" t="s">
        <v>7680</v>
      </c>
      <c r="M11968" s="223"/>
      <c r="N11968" s="203">
        <v>1.82</v>
      </c>
      <c r="O11968" s="222" t="s">
        <v>990</v>
      </c>
    </row>
    <row r="11969" spans="1:15" ht="29.25" customHeight="1">
      <c r="A11969" s="221" t="s">
        <v>2861</v>
      </c>
      <c r="B11969" s="221" t="s">
        <v>935</v>
      </c>
      <c r="C11969" s="222" t="s">
        <v>422</v>
      </c>
      <c r="D11969" s="222" t="s">
        <v>162</v>
      </c>
      <c r="E11969" s="199" t="s">
        <v>163</v>
      </c>
      <c r="F11969" s="200" t="s">
        <v>6877</v>
      </c>
      <c r="G11969" s="200" t="s">
        <v>6878</v>
      </c>
      <c r="H11969" s="200" t="s">
        <v>7345</v>
      </c>
      <c r="I11969" s="200">
        <v>45771</v>
      </c>
      <c r="J11969" s="143">
        <f t="shared" si="186"/>
        <v>45771</v>
      </c>
      <c r="K11969" s="202">
        <v>5</v>
      </c>
      <c r="L11969" s="284" t="s">
        <v>7678</v>
      </c>
      <c r="M11969" s="223"/>
      <c r="N11969" s="203">
        <v>0.72499999999999998</v>
      </c>
      <c r="O11969" s="222" t="s">
        <v>943</v>
      </c>
    </row>
    <row r="11970" spans="1:15" ht="29.25" customHeight="1">
      <c r="A11970" s="221" t="s">
        <v>2861</v>
      </c>
      <c r="B11970" s="221" t="s">
        <v>935</v>
      </c>
      <c r="C11970" s="222" t="s">
        <v>422</v>
      </c>
      <c r="D11970" s="222" t="s">
        <v>162</v>
      </c>
      <c r="E11970" s="199" t="s">
        <v>163</v>
      </c>
      <c r="F11970" s="200" t="s">
        <v>5179</v>
      </c>
      <c r="G11970" s="200" t="s">
        <v>5180</v>
      </c>
      <c r="H11970" s="200" t="s">
        <v>419</v>
      </c>
      <c r="I11970" s="200">
        <v>45772</v>
      </c>
      <c r="J11970" s="143">
        <f t="shared" si="186"/>
        <v>45772</v>
      </c>
      <c r="K11970" s="202">
        <v>1</v>
      </c>
      <c r="L11970" s="285" t="s">
        <v>7681</v>
      </c>
      <c r="M11970" s="223"/>
      <c r="N11970" s="203">
        <v>1.82</v>
      </c>
      <c r="O11970" s="222" t="s">
        <v>990</v>
      </c>
    </row>
    <row r="11971" spans="1:15" ht="29.25" customHeight="1">
      <c r="A11971" s="221" t="s">
        <v>2861</v>
      </c>
      <c r="B11971" s="221" t="s">
        <v>935</v>
      </c>
      <c r="C11971" s="222" t="s">
        <v>422</v>
      </c>
      <c r="D11971" s="222" t="s">
        <v>162</v>
      </c>
      <c r="E11971" s="199" t="s">
        <v>163</v>
      </c>
      <c r="F11971" s="200" t="s">
        <v>6877</v>
      </c>
      <c r="G11971" s="200" t="s">
        <v>6878</v>
      </c>
      <c r="H11971" s="200" t="s">
        <v>7345</v>
      </c>
      <c r="I11971" s="200">
        <v>45772</v>
      </c>
      <c r="J11971" s="143">
        <f t="shared" ref="J11971:J12034" si="187">I11971</f>
        <v>45772</v>
      </c>
      <c r="K11971" s="202">
        <v>7</v>
      </c>
      <c r="L11971" s="285" t="s">
        <v>7682</v>
      </c>
      <c r="M11971" s="223"/>
      <c r="N11971" s="203">
        <v>0.72499999999999998</v>
      </c>
      <c r="O11971" s="222" t="s">
        <v>943</v>
      </c>
    </row>
    <row r="11972" spans="1:15" ht="29.25" customHeight="1">
      <c r="A11972" s="221" t="s">
        <v>2861</v>
      </c>
      <c r="B11972" s="221" t="s">
        <v>935</v>
      </c>
      <c r="C11972" s="222" t="s">
        <v>422</v>
      </c>
      <c r="D11972" s="222" t="s">
        <v>162</v>
      </c>
      <c r="E11972" s="199" t="s">
        <v>166</v>
      </c>
      <c r="F11972" s="200"/>
      <c r="G11972" s="200"/>
      <c r="H11972" s="200"/>
      <c r="I11972" s="200">
        <v>45775</v>
      </c>
      <c r="J11972" s="143">
        <f t="shared" si="187"/>
        <v>45775</v>
      </c>
      <c r="K11972" s="202">
        <v>4</v>
      </c>
      <c r="L11972" s="284" t="s">
        <v>7683</v>
      </c>
      <c r="M11972" s="223"/>
      <c r="N11972" s="203"/>
      <c r="O11972" s="222" t="s">
        <v>326</v>
      </c>
    </row>
    <row r="11973" spans="1:15" ht="29.25" customHeight="1">
      <c r="A11973" s="221" t="s">
        <v>2861</v>
      </c>
      <c r="B11973" s="221" t="s">
        <v>935</v>
      </c>
      <c r="C11973" s="222" t="s">
        <v>422</v>
      </c>
      <c r="D11973" s="222" t="s">
        <v>162</v>
      </c>
      <c r="E11973" s="199" t="s">
        <v>166</v>
      </c>
      <c r="F11973" s="200"/>
      <c r="G11973" s="200"/>
      <c r="H11973" s="200"/>
      <c r="I11973" s="200">
        <v>45775</v>
      </c>
      <c r="J11973" s="143">
        <f t="shared" si="187"/>
        <v>45775</v>
      </c>
      <c r="K11973" s="202">
        <v>2</v>
      </c>
      <c r="L11973" s="284" t="s">
        <v>7684</v>
      </c>
      <c r="M11973" s="223"/>
      <c r="N11973" s="203"/>
      <c r="O11973" s="222" t="s">
        <v>326</v>
      </c>
    </row>
    <row r="11974" spans="1:15" ht="29.25" customHeight="1">
      <c r="A11974" s="221" t="s">
        <v>2861</v>
      </c>
      <c r="B11974" s="221" t="s">
        <v>935</v>
      </c>
      <c r="C11974" s="222" t="s">
        <v>422</v>
      </c>
      <c r="D11974" s="222" t="s">
        <v>162</v>
      </c>
      <c r="E11974" s="199" t="s">
        <v>166</v>
      </c>
      <c r="F11974" s="200"/>
      <c r="G11974" s="200"/>
      <c r="H11974" s="200"/>
      <c r="I11974" s="200">
        <v>45775</v>
      </c>
      <c r="J11974" s="143">
        <f t="shared" si="187"/>
        <v>45775</v>
      </c>
      <c r="K11974" s="202">
        <v>1</v>
      </c>
      <c r="L11974" s="284" t="s">
        <v>7686</v>
      </c>
      <c r="M11974" s="223"/>
      <c r="N11974" s="203"/>
      <c r="O11974" s="222" t="s">
        <v>326</v>
      </c>
    </row>
    <row r="11975" spans="1:15" ht="29.25" customHeight="1">
      <c r="A11975" s="221" t="s">
        <v>2861</v>
      </c>
      <c r="B11975" s="221" t="s">
        <v>935</v>
      </c>
      <c r="C11975" s="222" t="s">
        <v>422</v>
      </c>
      <c r="D11975" s="222" t="s">
        <v>162</v>
      </c>
      <c r="E11975" s="199" t="s">
        <v>163</v>
      </c>
      <c r="F11975" s="200" t="s">
        <v>6877</v>
      </c>
      <c r="G11975" s="200" t="s">
        <v>6878</v>
      </c>
      <c r="H11975" s="200" t="s">
        <v>7345</v>
      </c>
      <c r="I11975" s="200">
        <v>45775</v>
      </c>
      <c r="J11975" s="143">
        <f t="shared" si="187"/>
        <v>45775</v>
      </c>
      <c r="K11975" s="202">
        <v>1</v>
      </c>
      <c r="L11975" s="285" t="s">
        <v>7685</v>
      </c>
      <c r="M11975" s="223"/>
      <c r="N11975" s="203">
        <v>0.72499999999999998</v>
      </c>
      <c r="O11975" s="222" t="s">
        <v>943</v>
      </c>
    </row>
    <row r="11976" spans="1:15" ht="29.25" customHeight="1">
      <c r="A11976" s="221" t="s">
        <v>2861</v>
      </c>
      <c r="B11976" s="221" t="s">
        <v>935</v>
      </c>
      <c r="C11976" s="222" t="s">
        <v>422</v>
      </c>
      <c r="D11976" s="222" t="s">
        <v>162</v>
      </c>
      <c r="E11976" s="199" t="s">
        <v>166</v>
      </c>
      <c r="F11976" s="200"/>
      <c r="G11976" s="200"/>
      <c r="H11976" s="200"/>
      <c r="I11976" s="200">
        <v>45776</v>
      </c>
      <c r="J11976" s="143">
        <f t="shared" si="187"/>
        <v>45776</v>
      </c>
      <c r="K11976" s="202">
        <v>2</v>
      </c>
      <c r="L11976" s="284" t="s">
        <v>7688</v>
      </c>
      <c r="M11976" s="223"/>
      <c r="N11976" s="203"/>
      <c r="O11976" s="222" t="s">
        <v>326</v>
      </c>
    </row>
    <row r="11977" spans="1:15" ht="29.25" customHeight="1">
      <c r="A11977" s="221" t="s">
        <v>2861</v>
      </c>
      <c r="B11977" s="221" t="s">
        <v>935</v>
      </c>
      <c r="C11977" s="222" t="s">
        <v>422</v>
      </c>
      <c r="D11977" s="222" t="s">
        <v>162</v>
      </c>
      <c r="E11977" s="199" t="s">
        <v>163</v>
      </c>
      <c r="F11977" s="200" t="s">
        <v>5179</v>
      </c>
      <c r="G11977" s="200" t="s">
        <v>5180</v>
      </c>
      <c r="H11977" s="200" t="s">
        <v>419</v>
      </c>
      <c r="I11977" s="200">
        <v>45776</v>
      </c>
      <c r="J11977" s="143">
        <f t="shared" si="187"/>
        <v>45776</v>
      </c>
      <c r="K11977" s="202">
        <v>4</v>
      </c>
      <c r="L11977" s="285" t="s">
        <v>7689</v>
      </c>
      <c r="M11977" s="223"/>
      <c r="N11977" s="203">
        <v>1.82</v>
      </c>
      <c r="O11977" s="222" t="s">
        <v>990</v>
      </c>
    </row>
    <row r="11978" spans="1:15" ht="29.25" customHeight="1">
      <c r="A11978" s="221" t="s">
        <v>2861</v>
      </c>
      <c r="B11978" s="221" t="s">
        <v>935</v>
      </c>
      <c r="C11978" s="222" t="s">
        <v>422</v>
      </c>
      <c r="D11978" s="222" t="s">
        <v>162</v>
      </c>
      <c r="E11978" s="199" t="s">
        <v>163</v>
      </c>
      <c r="F11978" s="200" t="s">
        <v>6877</v>
      </c>
      <c r="G11978" s="200" t="s">
        <v>6878</v>
      </c>
      <c r="H11978" s="200" t="s">
        <v>7345</v>
      </c>
      <c r="I11978" s="200">
        <v>45776</v>
      </c>
      <c r="J11978" s="143">
        <f t="shared" si="187"/>
        <v>45776</v>
      </c>
      <c r="K11978" s="202">
        <v>2</v>
      </c>
      <c r="L11978" s="285" t="s">
        <v>7687</v>
      </c>
      <c r="M11978" s="223"/>
      <c r="N11978" s="203">
        <v>0.72499999999999998</v>
      </c>
      <c r="O11978" s="222" t="s">
        <v>943</v>
      </c>
    </row>
    <row r="11979" spans="1:15" ht="29.25" customHeight="1">
      <c r="A11979" s="221" t="s">
        <v>2861</v>
      </c>
      <c r="B11979" s="221" t="s">
        <v>935</v>
      </c>
      <c r="C11979" s="222" t="s">
        <v>422</v>
      </c>
      <c r="D11979" s="222" t="s">
        <v>162</v>
      </c>
      <c r="E11979" s="199" t="s">
        <v>166</v>
      </c>
      <c r="F11979" s="200"/>
      <c r="G11979" s="200"/>
      <c r="H11979" s="200"/>
      <c r="I11979" s="200">
        <v>45777</v>
      </c>
      <c r="J11979" s="143">
        <f t="shared" si="187"/>
        <v>45777</v>
      </c>
      <c r="K11979" s="202">
        <v>3</v>
      </c>
      <c r="L11979" s="284" t="s">
        <v>7831</v>
      </c>
      <c r="M11979" s="223"/>
      <c r="N11979" s="203"/>
      <c r="O11979" s="222" t="s">
        <v>326</v>
      </c>
    </row>
    <row r="11980" spans="1:15" ht="29.25" customHeight="1">
      <c r="A11980" s="221" t="s">
        <v>2861</v>
      </c>
      <c r="B11980" s="221" t="s">
        <v>935</v>
      </c>
      <c r="C11980" s="222" t="s">
        <v>422</v>
      </c>
      <c r="D11980" s="222" t="s">
        <v>162</v>
      </c>
      <c r="E11980" s="199" t="s">
        <v>163</v>
      </c>
      <c r="F11980" s="200" t="s">
        <v>5179</v>
      </c>
      <c r="G11980" s="200" t="s">
        <v>5180</v>
      </c>
      <c r="H11980" s="200" t="s">
        <v>419</v>
      </c>
      <c r="I11980" s="200">
        <v>45777</v>
      </c>
      <c r="J11980" s="143">
        <f t="shared" si="187"/>
        <v>45777</v>
      </c>
      <c r="K11980" s="202">
        <v>3</v>
      </c>
      <c r="L11980" s="284" t="s">
        <v>7690</v>
      </c>
      <c r="M11980" s="223"/>
      <c r="N11980" s="203">
        <v>1.82</v>
      </c>
      <c r="O11980" s="222" t="s">
        <v>990</v>
      </c>
    </row>
    <row r="11981" spans="1:15" ht="29.25" customHeight="1">
      <c r="A11981" s="221" t="s">
        <v>2861</v>
      </c>
      <c r="B11981" s="221" t="s">
        <v>935</v>
      </c>
      <c r="C11981" s="222" t="s">
        <v>422</v>
      </c>
      <c r="D11981" s="222" t="s">
        <v>162</v>
      </c>
      <c r="E11981" s="199" t="s">
        <v>163</v>
      </c>
      <c r="F11981" s="200" t="s">
        <v>6877</v>
      </c>
      <c r="G11981" s="200" t="s">
        <v>6878</v>
      </c>
      <c r="H11981" s="200" t="s">
        <v>7345</v>
      </c>
      <c r="I11981" s="200">
        <v>45777</v>
      </c>
      <c r="J11981" s="143">
        <f t="shared" si="187"/>
        <v>45777</v>
      </c>
      <c r="K11981" s="202">
        <v>2</v>
      </c>
      <c r="L11981" s="285" t="s">
        <v>7687</v>
      </c>
      <c r="M11981" s="223"/>
      <c r="N11981" s="203">
        <v>0.72499999999999998</v>
      </c>
      <c r="O11981" s="222" t="s">
        <v>943</v>
      </c>
    </row>
    <row r="11982" spans="1:15" ht="29.25" customHeight="1">
      <c r="A11982" s="221" t="s">
        <v>2861</v>
      </c>
      <c r="B11982" s="221" t="s">
        <v>935</v>
      </c>
      <c r="C11982" s="222" t="s">
        <v>422</v>
      </c>
      <c r="D11982" s="222" t="s">
        <v>162</v>
      </c>
      <c r="E11982" s="199" t="s">
        <v>166</v>
      </c>
      <c r="F11982" s="200"/>
      <c r="G11982" s="200"/>
      <c r="H11982" s="200"/>
      <c r="I11982" s="200">
        <v>45779</v>
      </c>
      <c r="J11982" s="143">
        <f t="shared" si="187"/>
        <v>45779</v>
      </c>
      <c r="K11982" s="202">
        <v>3</v>
      </c>
      <c r="L11982" s="284" t="s">
        <v>7832</v>
      </c>
      <c r="M11982" s="223"/>
      <c r="N11982" s="203"/>
      <c r="O11982" s="222" t="s">
        <v>326</v>
      </c>
    </row>
    <row r="11983" spans="1:15" ht="29.25" customHeight="1">
      <c r="A11983" s="221" t="s">
        <v>2861</v>
      </c>
      <c r="B11983" s="221" t="s">
        <v>935</v>
      </c>
      <c r="C11983" s="222" t="s">
        <v>422</v>
      </c>
      <c r="D11983" s="222" t="s">
        <v>162</v>
      </c>
      <c r="E11983" s="199" t="s">
        <v>166</v>
      </c>
      <c r="F11983" s="200"/>
      <c r="G11983" s="200"/>
      <c r="H11983" s="200"/>
      <c r="I11983" s="200">
        <v>45779</v>
      </c>
      <c r="J11983" s="143">
        <f t="shared" si="187"/>
        <v>45779</v>
      </c>
      <c r="K11983" s="202">
        <v>5</v>
      </c>
      <c r="L11983" s="284" t="s">
        <v>7833</v>
      </c>
      <c r="M11983" s="223"/>
      <c r="N11983" s="203"/>
      <c r="O11983" s="222" t="s">
        <v>326</v>
      </c>
    </row>
    <row r="11984" spans="1:15" ht="29.25" customHeight="1">
      <c r="A11984" s="221" t="s">
        <v>2861</v>
      </c>
      <c r="B11984" s="221" t="s">
        <v>935</v>
      </c>
      <c r="C11984" s="222" t="s">
        <v>422</v>
      </c>
      <c r="D11984" s="222" t="s">
        <v>162</v>
      </c>
      <c r="E11984" s="199" t="s">
        <v>166</v>
      </c>
      <c r="F11984" s="200"/>
      <c r="G11984" s="200"/>
      <c r="H11984" s="200"/>
      <c r="I11984" s="200">
        <v>45782</v>
      </c>
      <c r="J11984" s="143">
        <f t="shared" si="187"/>
        <v>45782</v>
      </c>
      <c r="K11984" s="202">
        <v>8</v>
      </c>
      <c r="L11984" s="284" t="s">
        <v>7834</v>
      </c>
      <c r="M11984" s="223"/>
      <c r="N11984" s="203"/>
      <c r="O11984" s="222" t="s">
        <v>326</v>
      </c>
    </row>
    <row r="11985" spans="1:15" ht="29.25" customHeight="1">
      <c r="A11985" s="221" t="s">
        <v>2861</v>
      </c>
      <c r="B11985" s="221" t="s">
        <v>935</v>
      </c>
      <c r="C11985" s="222" t="s">
        <v>422</v>
      </c>
      <c r="D11985" s="222" t="s">
        <v>162</v>
      </c>
      <c r="E11985" s="199" t="s">
        <v>166</v>
      </c>
      <c r="F11985" s="200"/>
      <c r="G11985" s="200"/>
      <c r="H11985" s="200"/>
      <c r="I11985" s="200">
        <v>45783</v>
      </c>
      <c r="J11985" s="143">
        <f t="shared" si="187"/>
        <v>45783</v>
      </c>
      <c r="K11985" s="202">
        <v>3</v>
      </c>
      <c r="L11985" s="284" t="s">
        <v>7835</v>
      </c>
      <c r="M11985" s="223"/>
      <c r="N11985" s="203"/>
      <c r="O11985" s="222" t="s">
        <v>326</v>
      </c>
    </row>
    <row r="11986" spans="1:15" ht="29.25" customHeight="1">
      <c r="A11986" s="221" t="s">
        <v>2861</v>
      </c>
      <c r="B11986" s="221" t="s">
        <v>935</v>
      </c>
      <c r="C11986" s="222" t="s">
        <v>422</v>
      </c>
      <c r="D11986" s="222" t="s">
        <v>162</v>
      </c>
      <c r="E11986" s="199" t="s">
        <v>166</v>
      </c>
      <c r="F11986" s="200"/>
      <c r="G11986" s="200"/>
      <c r="H11986" s="200"/>
      <c r="I11986" s="200">
        <v>45783</v>
      </c>
      <c r="J11986" s="143">
        <f t="shared" si="187"/>
        <v>45783</v>
      </c>
      <c r="K11986" s="202">
        <v>3</v>
      </c>
      <c r="L11986" s="284" t="s">
        <v>7836</v>
      </c>
      <c r="M11986" s="223"/>
      <c r="N11986" s="203"/>
      <c r="O11986" s="222" t="s">
        <v>326</v>
      </c>
    </row>
    <row r="11987" spans="1:15" ht="29.25" customHeight="1">
      <c r="A11987" s="221" t="s">
        <v>2861</v>
      </c>
      <c r="B11987" s="221" t="s">
        <v>935</v>
      </c>
      <c r="C11987" s="222" t="s">
        <v>422</v>
      </c>
      <c r="D11987" s="222" t="s">
        <v>162</v>
      </c>
      <c r="E11987" s="199" t="s">
        <v>163</v>
      </c>
      <c r="F11987" s="200" t="s">
        <v>5179</v>
      </c>
      <c r="G11987" s="200" t="s">
        <v>5180</v>
      </c>
      <c r="H11987" s="200" t="s">
        <v>419</v>
      </c>
      <c r="I11987" s="200">
        <v>45783</v>
      </c>
      <c r="J11987" s="143">
        <f t="shared" si="187"/>
        <v>45783</v>
      </c>
      <c r="K11987" s="202">
        <v>2</v>
      </c>
      <c r="L11987" s="285" t="s">
        <v>7837</v>
      </c>
      <c r="M11987" s="223"/>
      <c r="N11987" s="203">
        <v>1.82</v>
      </c>
      <c r="O11987" s="222" t="s">
        <v>990</v>
      </c>
    </row>
    <row r="11988" spans="1:15" ht="29.25" customHeight="1">
      <c r="A11988" s="221" t="s">
        <v>2861</v>
      </c>
      <c r="B11988" s="221" t="s">
        <v>935</v>
      </c>
      <c r="C11988" s="222" t="s">
        <v>422</v>
      </c>
      <c r="D11988" s="222" t="s">
        <v>162</v>
      </c>
      <c r="E11988" s="199" t="s">
        <v>166</v>
      </c>
      <c r="F11988" s="200"/>
      <c r="G11988" s="200"/>
      <c r="H11988" s="200"/>
      <c r="I11988" s="200">
        <v>45784</v>
      </c>
      <c r="J11988" s="143">
        <f t="shared" si="187"/>
        <v>45784</v>
      </c>
      <c r="K11988" s="202">
        <v>4</v>
      </c>
      <c r="L11988" s="284" t="s">
        <v>7838</v>
      </c>
      <c r="M11988" s="223"/>
      <c r="N11988" s="203"/>
      <c r="O11988" s="222" t="s">
        <v>326</v>
      </c>
    </row>
    <row r="11989" spans="1:15" ht="29.25" customHeight="1">
      <c r="A11989" s="221" t="s">
        <v>2861</v>
      </c>
      <c r="B11989" s="221" t="s">
        <v>935</v>
      </c>
      <c r="C11989" s="222" t="s">
        <v>422</v>
      </c>
      <c r="D11989" s="222" t="s">
        <v>162</v>
      </c>
      <c r="E11989" s="199" t="s">
        <v>166</v>
      </c>
      <c r="F11989" s="200"/>
      <c r="G11989" s="200"/>
      <c r="H11989" s="200"/>
      <c r="I11989" s="200">
        <v>45784</v>
      </c>
      <c r="J11989" s="143">
        <f t="shared" si="187"/>
        <v>45784</v>
      </c>
      <c r="K11989" s="202">
        <v>2</v>
      </c>
      <c r="L11989" s="284" t="s">
        <v>7839</v>
      </c>
      <c r="M11989" s="223"/>
      <c r="N11989" s="203"/>
      <c r="O11989" s="222" t="s">
        <v>326</v>
      </c>
    </row>
    <row r="11990" spans="1:15" ht="29.25" customHeight="1">
      <c r="A11990" s="221" t="s">
        <v>2861</v>
      </c>
      <c r="B11990" s="221" t="s">
        <v>935</v>
      </c>
      <c r="C11990" s="222" t="s">
        <v>422</v>
      </c>
      <c r="D11990" s="222" t="s">
        <v>162</v>
      </c>
      <c r="E11990" s="199" t="s">
        <v>166</v>
      </c>
      <c r="F11990" s="200"/>
      <c r="G11990" s="200"/>
      <c r="H11990" s="200"/>
      <c r="I11990" s="200">
        <v>45784</v>
      </c>
      <c r="J11990" s="143">
        <f t="shared" si="187"/>
        <v>45784</v>
      </c>
      <c r="K11990" s="202">
        <v>2</v>
      </c>
      <c r="L11990" s="284" t="s">
        <v>7840</v>
      </c>
      <c r="M11990" s="223"/>
      <c r="N11990" s="203"/>
      <c r="O11990" s="222" t="s">
        <v>326</v>
      </c>
    </row>
    <row r="11991" spans="1:15" ht="29.25" customHeight="1">
      <c r="A11991" s="221" t="s">
        <v>2861</v>
      </c>
      <c r="B11991" s="221" t="s">
        <v>935</v>
      </c>
      <c r="C11991" s="222" t="s">
        <v>422</v>
      </c>
      <c r="D11991" s="222" t="s">
        <v>162</v>
      </c>
      <c r="E11991" s="199" t="s">
        <v>178</v>
      </c>
      <c r="F11991" s="200"/>
      <c r="G11991" s="200"/>
      <c r="H11991" s="200"/>
      <c r="I11991" s="200">
        <v>45785</v>
      </c>
      <c r="J11991" s="143">
        <f t="shared" si="187"/>
        <v>45785</v>
      </c>
      <c r="K11991" s="202">
        <v>1</v>
      </c>
      <c r="L11991" s="285" t="s">
        <v>218</v>
      </c>
      <c r="M11991" s="223"/>
      <c r="N11991" s="203"/>
      <c r="O11991" s="222" t="s">
        <v>326</v>
      </c>
    </row>
    <row r="11992" spans="1:15" ht="29.25" customHeight="1">
      <c r="A11992" s="221" t="s">
        <v>2861</v>
      </c>
      <c r="B11992" s="221" t="s">
        <v>935</v>
      </c>
      <c r="C11992" s="222" t="s">
        <v>422</v>
      </c>
      <c r="D11992" s="222" t="s">
        <v>162</v>
      </c>
      <c r="E11992" s="199" t="s">
        <v>166</v>
      </c>
      <c r="F11992" s="200"/>
      <c r="G11992" s="200"/>
      <c r="H11992" s="200"/>
      <c r="I11992" s="200">
        <v>45785</v>
      </c>
      <c r="J11992" s="143">
        <f t="shared" si="187"/>
        <v>45785</v>
      </c>
      <c r="K11992" s="202">
        <v>3</v>
      </c>
      <c r="L11992" s="285" t="s">
        <v>8061</v>
      </c>
      <c r="M11992" s="223"/>
      <c r="N11992" s="203"/>
      <c r="O11992" s="222" t="s">
        <v>326</v>
      </c>
    </row>
    <row r="11993" spans="1:15" ht="29.25" customHeight="1">
      <c r="A11993" s="221" t="s">
        <v>2861</v>
      </c>
      <c r="B11993" s="221" t="s">
        <v>935</v>
      </c>
      <c r="C11993" s="222" t="s">
        <v>422</v>
      </c>
      <c r="D11993" s="222" t="s">
        <v>162</v>
      </c>
      <c r="E11993" s="199" t="s">
        <v>166</v>
      </c>
      <c r="F11993" s="200"/>
      <c r="G11993" s="200"/>
      <c r="H11993" s="200"/>
      <c r="I11993" s="200">
        <v>45785</v>
      </c>
      <c r="J11993" s="143">
        <f t="shared" si="187"/>
        <v>45785</v>
      </c>
      <c r="K11993" s="202">
        <v>4</v>
      </c>
      <c r="L11993" s="284" t="s">
        <v>8062</v>
      </c>
      <c r="M11993" s="223"/>
      <c r="N11993" s="203"/>
      <c r="O11993" s="222" t="s">
        <v>326</v>
      </c>
    </row>
    <row r="11994" spans="1:15" ht="29.25" customHeight="1">
      <c r="A11994" s="221" t="s">
        <v>2861</v>
      </c>
      <c r="B11994" s="221" t="s">
        <v>935</v>
      </c>
      <c r="C11994" s="222" t="s">
        <v>422</v>
      </c>
      <c r="D11994" s="222" t="s">
        <v>162</v>
      </c>
      <c r="E11994" s="199" t="s">
        <v>166</v>
      </c>
      <c r="F11994" s="200"/>
      <c r="G11994" s="200"/>
      <c r="H11994" s="200"/>
      <c r="I11994" s="200">
        <v>45786</v>
      </c>
      <c r="J11994" s="143">
        <f t="shared" si="187"/>
        <v>45786</v>
      </c>
      <c r="K11994" s="202">
        <v>3</v>
      </c>
      <c r="L11994" s="284" t="s">
        <v>7840</v>
      </c>
      <c r="M11994" s="223"/>
      <c r="N11994" s="203"/>
      <c r="O11994" s="222" t="s">
        <v>326</v>
      </c>
    </row>
    <row r="11995" spans="1:15" ht="29.25" customHeight="1">
      <c r="A11995" s="221" t="s">
        <v>2861</v>
      </c>
      <c r="B11995" s="221" t="s">
        <v>935</v>
      </c>
      <c r="C11995" s="222" t="s">
        <v>422</v>
      </c>
      <c r="D11995" s="222" t="s">
        <v>162</v>
      </c>
      <c r="E11995" s="199" t="s">
        <v>166</v>
      </c>
      <c r="F11995" s="200"/>
      <c r="G11995" s="200"/>
      <c r="H11995" s="200"/>
      <c r="I11995" s="200">
        <v>45786</v>
      </c>
      <c r="J11995" s="143">
        <f t="shared" si="187"/>
        <v>45786</v>
      </c>
      <c r="K11995" s="202">
        <v>3</v>
      </c>
      <c r="L11995" s="284" t="s">
        <v>8064</v>
      </c>
      <c r="M11995" s="223"/>
      <c r="N11995" s="203"/>
      <c r="O11995" s="222" t="s">
        <v>326</v>
      </c>
    </row>
    <row r="11996" spans="1:15" ht="29.25" customHeight="1">
      <c r="A11996" s="221" t="s">
        <v>2861</v>
      </c>
      <c r="B11996" s="221" t="s">
        <v>935</v>
      </c>
      <c r="C11996" s="222" t="s">
        <v>422</v>
      </c>
      <c r="D11996" s="222" t="s">
        <v>162</v>
      </c>
      <c r="E11996" s="199" t="s">
        <v>163</v>
      </c>
      <c r="F11996" s="200" t="s">
        <v>5179</v>
      </c>
      <c r="G11996" s="200" t="s">
        <v>5180</v>
      </c>
      <c r="H11996" s="200" t="s">
        <v>419</v>
      </c>
      <c r="I11996" s="200">
        <v>45786</v>
      </c>
      <c r="J11996" s="143">
        <f t="shared" si="187"/>
        <v>45786</v>
      </c>
      <c r="K11996" s="202">
        <v>2</v>
      </c>
      <c r="L11996" s="285" t="s">
        <v>8063</v>
      </c>
      <c r="M11996" s="223"/>
      <c r="N11996" s="203">
        <v>1.82</v>
      </c>
      <c r="O11996" s="222" t="s">
        <v>990</v>
      </c>
    </row>
    <row r="11997" spans="1:15" ht="29.25" customHeight="1">
      <c r="A11997" s="221" t="s">
        <v>2861</v>
      </c>
      <c r="B11997" s="221" t="s">
        <v>935</v>
      </c>
      <c r="C11997" s="222" t="s">
        <v>422</v>
      </c>
      <c r="D11997" s="222" t="s">
        <v>162</v>
      </c>
      <c r="E11997" s="199" t="s">
        <v>163</v>
      </c>
      <c r="F11997" s="200" t="s">
        <v>5514</v>
      </c>
      <c r="G11997" s="200" t="s">
        <v>5515</v>
      </c>
      <c r="H11997" s="200" t="s">
        <v>419</v>
      </c>
      <c r="I11997" s="200">
        <v>45789</v>
      </c>
      <c r="J11997" s="143">
        <f t="shared" si="187"/>
        <v>45789</v>
      </c>
      <c r="K11997" s="202">
        <v>4</v>
      </c>
      <c r="L11997" s="284" t="s">
        <v>8066</v>
      </c>
      <c r="M11997" s="223"/>
      <c r="N11997" s="203">
        <v>1.0714285714285701</v>
      </c>
      <c r="O11997" s="222" t="s">
        <v>8059</v>
      </c>
    </row>
    <row r="11998" spans="1:15" ht="29.25" customHeight="1">
      <c r="A11998" s="221" t="s">
        <v>2861</v>
      </c>
      <c r="B11998" s="221" t="s">
        <v>935</v>
      </c>
      <c r="C11998" s="222" t="s">
        <v>422</v>
      </c>
      <c r="D11998" s="222" t="s">
        <v>162</v>
      </c>
      <c r="E11998" s="199" t="s">
        <v>163</v>
      </c>
      <c r="F11998" s="200" t="s">
        <v>5179</v>
      </c>
      <c r="G11998" s="200" t="s">
        <v>5180</v>
      </c>
      <c r="H11998" s="200" t="s">
        <v>419</v>
      </c>
      <c r="I11998" s="200">
        <v>45789</v>
      </c>
      <c r="J11998" s="143">
        <f t="shared" si="187"/>
        <v>45789</v>
      </c>
      <c r="K11998" s="202">
        <v>4</v>
      </c>
      <c r="L11998" s="284" t="s">
        <v>8065</v>
      </c>
      <c r="M11998" s="223"/>
      <c r="N11998" s="203">
        <v>1.82</v>
      </c>
      <c r="O11998" s="222" t="s">
        <v>990</v>
      </c>
    </row>
    <row r="11999" spans="1:15" ht="29.25" customHeight="1">
      <c r="A11999" s="221" t="s">
        <v>2861</v>
      </c>
      <c r="B11999" s="221" t="s">
        <v>935</v>
      </c>
      <c r="C11999" s="222" t="s">
        <v>422</v>
      </c>
      <c r="D11999" s="222" t="s">
        <v>162</v>
      </c>
      <c r="E11999" s="199" t="s">
        <v>163</v>
      </c>
      <c r="F11999" s="200" t="s">
        <v>5514</v>
      </c>
      <c r="G11999" s="200" t="s">
        <v>5515</v>
      </c>
      <c r="H11999" s="200" t="s">
        <v>419</v>
      </c>
      <c r="I11999" s="200">
        <v>45790</v>
      </c>
      <c r="J11999" s="143">
        <f t="shared" si="187"/>
        <v>45790</v>
      </c>
      <c r="K11999" s="202">
        <v>8</v>
      </c>
      <c r="L11999" s="284" t="s">
        <v>8067</v>
      </c>
      <c r="M11999" s="223"/>
      <c r="N11999" s="203">
        <v>1.0714285714285701</v>
      </c>
      <c r="O11999" s="222" t="s">
        <v>8059</v>
      </c>
    </row>
    <row r="12000" spans="1:15" ht="29.25" customHeight="1">
      <c r="A12000" s="221" t="s">
        <v>2861</v>
      </c>
      <c r="B12000" s="221" t="s">
        <v>935</v>
      </c>
      <c r="C12000" s="222" t="s">
        <v>422</v>
      </c>
      <c r="D12000" s="222" t="s">
        <v>162</v>
      </c>
      <c r="E12000" s="199" t="s">
        <v>166</v>
      </c>
      <c r="F12000" s="200"/>
      <c r="G12000" s="200"/>
      <c r="H12000" s="200"/>
      <c r="I12000" s="200">
        <v>45791</v>
      </c>
      <c r="J12000" s="143">
        <f t="shared" si="187"/>
        <v>45791</v>
      </c>
      <c r="K12000" s="202">
        <v>2</v>
      </c>
      <c r="L12000" s="284" t="s">
        <v>8068</v>
      </c>
      <c r="M12000" s="223"/>
      <c r="N12000" s="203"/>
      <c r="O12000" s="222" t="s">
        <v>326</v>
      </c>
    </row>
    <row r="12001" spans="1:15" ht="29.25" customHeight="1">
      <c r="A12001" s="221" t="s">
        <v>2861</v>
      </c>
      <c r="B12001" s="221" t="s">
        <v>935</v>
      </c>
      <c r="C12001" s="222" t="s">
        <v>422</v>
      </c>
      <c r="D12001" s="222" t="s">
        <v>162</v>
      </c>
      <c r="E12001" s="199" t="s">
        <v>166</v>
      </c>
      <c r="F12001" s="200"/>
      <c r="G12001" s="200"/>
      <c r="H12001" s="200"/>
      <c r="I12001" s="200">
        <v>45791</v>
      </c>
      <c r="J12001" s="143">
        <f t="shared" si="187"/>
        <v>45791</v>
      </c>
      <c r="K12001" s="202">
        <v>2</v>
      </c>
      <c r="L12001" s="284" t="s">
        <v>8069</v>
      </c>
      <c r="M12001" s="223"/>
      <c r="N12001" s="203"/>
      <c r="O12001" s="222" t="s">
        <v>326</v>
      </c>
    </row>
    <row r="12002" spans="1:15" ht="29.25" customHeight="1">
      <c r="A12002" s="221" t="s">
        <v>2861</v>
      </c>
      <c r="B12002" s="221" t="s">
        <v>935</v>
      </c>
      <c r="C12002" s="222" t="s">
        <v>422</v>
      </c>
      <c r="D12002" s="222" t="s">
        <v>162</v>
      </c>
      <c r="E12002" s="199" t="s">
        <v>163</v>
      </c>
      <c r="F12002" s="200" t="s">
        <v>6877</v>
      </c>
      <c r="G12002" s="200" t="s">
        <v>6878</v>
      </c>
      <c r="H12002" s="200" t="s">
        <v>7345</v>
      </c>
      <c r="I12002" s="200">
        <v>45791</v>
      </c>
      <c r="J12002" s="143">
        <f t="shared" si="187"/>
        <v>45791</v>
      </c>
      <c r="K12002" s="202">
        <v>4</v>
      </c>
      <c r="L12002" s="284" t="s">
        <v>8070</v>
      </c>
      <c r="M12002" s="223"/>
      <c r="N12002" s="203">
        <v>0.72499999999999998</v>
      </c>
      <c r="O12002" s="222" t="s">
        <v>943</v>
      </c>
    </row>
    <row r="12003" spans="1:15" ht="29.25" customHeight="1">
      <c r="A12003" s="221" t="s">
        <v>2861</v>
      </c>
      <c r="B12003" s="221" t="s">
        <v>935</v>
      </c>
      <c r="C12003" s="222" t="s">
        <v>422</v>
      </c>
      <c r="D12003" s="222" t="s">
        <v>162</v>
      </c>
      <c r="E12003" s="199" t="s">
        <v>166</v>
      </c>
      <c r="F12003" s="200"/>
      <c r="G12003" s="200"/>
      <c r="H12003" s="200"/>
      <c r="I12003" s="200">
        <v>45796</v>
      </c>
      <c r="J12003" s="143">
        <f t="shared" si="187"/>
        <v>45796</v>
      </c>
      <c r="K12003" s="202">
        <v>1</v>
      </c>
      <c r="L12003" s="284" t="s">
        <v>8272</v>
      </c>
      <c r="M12003" s="223"/>
      <c r="N12003" s="203"/>
      <c r="O12003" s="222" t="s">
        <v>326</v>
      </c>
    </row>
    <row r="12004" spans="1:15" ht="29.25" customHeight="1">
      <c r="A12004" s="221" t="s">
        <v>2861</v>
      </c>
      <c r="B12004" s="221" t="s">
        <v>935</v>
      </c>
      <c r="C12004" s="222" t="s">
        <v>422</v>
      </c>
      <c r="D12004" s="222" t="s">
        <v>162</v>
      </c>
      <c r="E12004" s="199" t="s">
        <v>163</v>
      </c>
      <c r="F12004" s="200" t="s">
        <v>5514</v>
      </c>
      <c r="G12004" s="200" t="s">
        <v>5515</v>
      </c>
      <c r="H12004" s="200" t="s">
        <v>419</v>
      </c>
      <c r="I12004" s="200">
        <v>45796</v>
      </c>
      <c r="J12004" s="143">
        <f t="shared" si="187"/>
        <v>45796</v>
      </c>
      <c r="K12004" s="202">
        <v>3</v>
      </c>
      <c r="L12004" s="284" t="s">
        <v>8273</v>
      </c>
      <c r="M12004" s="223"/>
      <c r="N12004" s="203">
        <v>1.0714285714285701</v>
      </c>
      <c r="O12004" s="222" t="s">
        <v>8059</v>
      </c>
    </row>
    <row r="12005" spans="1:15" ht="29.25" customHeight="1">
      <c r="A12005" s="221" t="s">
        <v>2861</v>
      </c>
      <c r="B12005" s="221" t="s">
        <v>935</v>
      </c>
      <c r="C12005" s="222" t="s">
        <v>422</v>
      </c>
      <c r="D12005" s="222" t="s">
        <v>162</v>
      </c>
      <c r="E12005" s="199" t="s">
        <v>163</v>
      </c>
      <c r="F12005" s="200" t="s">
        <v>6877</v>
      </c>
      <c r="G12005" s="200" t="s">
        <v>6878</v>
      </c>
      <c r="H12005" s="200" t="s">
        <v>7345</v>
      </c>
      <c r="I12005" s="200">
        <v>45796</v>
      </c>
      <c r="J12005" s="143">
        <f t="shared" si="187"/>
        <v>45796</v>
      </c>
      <c r="K12005" s="202">
        <v>4</v>
      </c>
      <c r="L12005" s="284" t="s">
        <v>8271</v>
      </c>
      <c r="M12005" s="223"/>
      <c r="N12005" s="203">
        <v>0.72499999999999998</v>
      </c>
      <c r="O12005" s="222" t="s">
        <v>943</v>
      </c>
    </row>
    <row r="12006" spans="1:15" ht="29.25" customHeight="1">
      <c r="A12006" s="221" t="s">
        <v>2861</v>
      </c>
      <c r="B12006" s="221" t="s">
        <v>935</v>
      </c>
      <c r="C12006" s="222" t="s">
        <v>422</v>
      </c>
      <c r="D12006" s="222" t="s">
        <v>162</v>
      </c>
      <c r="E12006" s="199" t="s">
        <v>163</v>
      </c>
      <c r="F12006" s="200" t="s">
        <v>5514</v>
      </c>
      <c r="G12006" s="200" t="s">
        <v>5515</v>
      </c>
      <c r="H12006" s="200" t="s">
        <v>419</v>
      </c>
      <c r="I12006" s="200">
        <v>45797</v>
      </c>
      <c r="J12006" s="143">
        <f t="shared" si="187"/>
        <v>45797</v>
      </c>
      <c r="K12006" s="202">
        <v>4</v>
      </c>
      <c r="L12006" s="284" t="s">
        <v>8274</v>
      </c>
      <c r="M12006" s="223"/>
      <c r="N12006" s="203">
        <v>1.0714285714285701</v>
      </c>
      <c r="O12006" s="222" t="s">
        <v>8059</v>
      </c>
    </row>
    <row r="12007" spans="1:15" ht="29.25" customHeight="1">
      <c r="A12007" s="221" t="s">
        <v>2861</v>
      </c>
      <c r="B12007" s="221" t="s">
        <v>935</v>
      </c>
      <c r="C12007" s="222" t="s">
        <v>422</v>
      </c>
      <c r="D12007" s="222" t="s">
        <v>162</v>
      </c>
      <c r="E12007" s="199" t="s">
        <v>163</v>
      </c>
      <c r="F12007" s="200" t="s">
        <v>6877</v>
      </c>
      <c r="G12007" s="200" t="s">
        <v>6878</v>
      </c>
      <c r="H12007" s="200" t="s">
        <v>7345</v>
      </c>
      <c r="I12007" s="200">
        <v>45797</v>
      </c>
      <c r="J12007" s="143">
        <f t="shared" si="187"/>
        <v>45797</v>
      </c>
      <c r="K12007" s="202">
        <v>4</v>
      </c>
      <c r="L12007" s="285" t="s">
        <v>8275</v>
      </c>
      <c r="M12007" s="223"/>
      <c r="N12007" s="203">
        <v>0.72499999999999998</v>
      </c>
      <c r="O12007" s="222" t="s">
        <v>943</v>
      </c>
    </row>
    <row r="12008" spans="1:15" ht="29.25" customHeight="1">
      <c r="A12008" s="221" t="s">
        <v>2861</v>
      </c>
      <c r="B12008" s="221" t="s">
        <v>935</v>
      </c>
      <c r="C12008" s="222" t="s">
        <v>422</v>
      </c>
      <c r="D12008" s="222" t="s">
        <v>162</v>
      </c>
      <c r="E12008" s="199" t="s">
        <v>166</v>
      </c>
      <c r="F12008" s="200"/>
      <c r="G12008" s="200"/>
      <c r="H12008" s="200"/>
      <c r="I12008" s="200">
        <v>45798</v>
      </c>
      <c r="J12008" s="143">
        <f t="shared" si="187"/>
        <v>45798</v>
      </c>
      <c r="K12008" s="202">
        <v>6</v>
      </c>
      <c r="L12008" s="284" t="s">
        <v>8277</v>
      </c>
      <c r="M12008" s="223"/>
      <c r="N12008" s="203"/>
      <c r="O12008" s="222" t="s">
        <v>326</v>
      </c>
    </row>
    <row r="12009" spans="1:15" ht="29.25" customHeight="1">
      <c r="A12009" s="221" t="s">
        <v>2861</v>
      </c>
      <c r="B12009" s="221" t="s">
        <v>935</v>
      </c>
      <c r="C12009" s="222" t="s">
        <v>422</v>
      </c>
      <c r="D12009" s="222" t="s">
        <v>162</v>
      </c>
      <c r="E12009" s="199" t="s">
        <v>163</v>
      </c>
      <c r="F12009" s="200" t="s">
        <v>5514</v>
      </c>
      <c r="G12009" s="200" t="s">
        <v>5515</v>
      </c>
      <c r="H12009" s="200" t="s">
        <v>419</v>
      </c>
      <c r="I12009" s="200">
        <v>45798</v>
      </c>
      <c r="J12009" s="143">
        <f t="shared" si="187"/>
        <v>45798</v>
      </c>
      <c r="K12009" s="202">
        <v>2</v>
      </c>
      <c r="L12009" s="285" t="s">
        <v>8276</v>
      </c>
      <c r="M12009" s="223"/>
      <c r="N12009" s="203">
        <v>1.0714285714285701</v>
      </c>
      <c r="O12009" s="222" t="s">
        <v>8059</v>
      </c>
    </row>
    <row r="12010" spans="1:15" ht="29.25" customHeight="1">
      <c r="A12010" s="221" t="s">
        <v>2861</v>
      </c>
      <c r="B12010" s="221" t="s">
        <v>935</v>
      </c>
      <c r="C12010" s="222" t="s">
        <v>422</v>
      </c>
      <c r="D12010" s="222" t="s">
        <v>162</v>
      </c>
      <c r="E12010" s="199" t="s">
        <v>166</v>
      </c>
      <c r="F12010" s="200"/>
      <c r="G12010" s="200"/>
      <c r="H12010" s="200"/>
      <c r="I12010" s="200">
        <v>45799</v>
      </c>
      <c r="J12010" s="143">
        <f t="shared" si="187"/>
        <v>45799</v>
      </c>
      <c r="K12010" s="202">
        <v>7</v>
      </c>
      <c r="L12010" s="284" t="s">
        <v>8587</v>
      </c>
      <c r="M12010" s="223"/>
      <c r="N12010" s="203"/>
      <c r="O12010" s="222" t="s">
        <v>326</v>
      </c>
    </row>
    <row r="12011" spans="1:15" ht="29.25" customHeight="1">
      <c r="A12011" s="221" t="s">
        <v>2861</v>
      </c>
      <c r="B12011" s="221" t="s">
        <v>935</v>
      </c>
      <c r="C12011" s="222" t="s">
        <v>422</v>
      </c>
      <c r="D12011" s="222" t="s">
        <v>162</v>
      </c>
      <c r="E12011" s="199" t="s">
        <v>178</v>
      </c>
      <c r="F12011" s="200"/>
      <c r="G12011" s="200"/>
      <c r="H12011" s="200"/>
      <c r="I12011" s="200">
        <v>45799</v>
      </c>
      <c r="J12011" s="143">
        <f t="shared" si="187"/>
        <v>45799</v>
      </c>
      <c r="K12011" s="202">
        <v>1</v>
      </c>
      <c r="L12011" s="285" t="s">
        <v>218</v>
      </c>
      <c r="M12011" s="223"/>
      <c r="N12011" s="203"/>
      <c r="O12011" s="222" t="s">
        <v>326</v>
      </c>
    </row>
    <row r="12012" spans="1:15" ht="29.25" customHeight="1">
      <c r="A12012" s="221" t="s">
        <v>2861</v>
      </c>
      <c r="B12012" s="221" t="s">
        <v>935</v>
      </c>
      <c r="C12012" s="222" t="s">
        <v>422</v>
      </c>
      <c r="D12012" s="222" t="s">
        <v>162</v>
      </c>
      <c r="E12012" s="199" t="s">
        <v>166</v>
      </c>
      <c r="F12012" s="200"/>
      <c r="G12012" s="200"/>
      <c r="H12012" s="200"/>
      <c r="I12012" s="200">
        <v>45800</v>
      </c>
      <c r="J12012" s="143">
        <f t="shared" si="187"/>
        <v>45800</v>
      </c>
      <c r="K12012" s="202">
        <v>8</v>
      </c>
      <c r="L12012" s="284" t="s">
        <v>8588</v>
      </c>
      <c r="M12012" s="223"/>
      <c r="N12012" s="203"/>
      <c r="O12012" s="222" t="s">
        <v>326</v>
      </c>
    </row>
    <row r="12013" spans="1:15" ht="29.25" customHeight="1">
      <c r="A12013" s="221" t="s">
        <v>2861</v>
      </c>
      <c r="B12013" s="221" t="s">
        <v>935</v>
      </c>
      <c r="C12013" s="222" t="s">
        <v>422</v>
      </c>
      <c r="D12013" s="222" t="s">
        <v>162</v>
      </c>
      <c r="E12013" s="199" t="s">
        <v>166</v>
      </c>
      <c r="F12013" s="200"/>
      <c r="G12013" s="200"/>
      <c r="H12013" s="200"/>
      <c r="I12013" s="200">
        <v>45803</v>
      </c>
      <c r="J12013" s="143">
        <f t="shared" si="187"/>
        <v>45803</v>
      </c>
      <c r="K12013" s="202">
        <v>8</v>
      </c>
      <c r="L12013" s="284" t="s">
        <v>8589</v>
      </c>
      <c r="M12013" s="223"/>
      <c r="N12013" s="203"/>
      <c r="O12013" s="222" t="s">
        <v>326</v>
      </c>
    </row>
    <row r="12014" spans="1:15" ht="29.25" customHeight="1">
      <c r="A12014" s="221" t="s">
        <v>2861</v>
      </c>
      <c r="B12014" s="221" t="s">
        <v>935</v>
      </c>
      <c r="C12014" s="222" t="s">
        <v>422</v>
      </c>
      <c r="D12014" s="222" t="s">
        <v>162</v>
      </c>
      <c r="E12014" s="199" t="s">
        <v>166</v>
      </c>
      <c r="F12014" s="200"/>
      <c r="G12014" s="200"/>
      <c r="H12014" s="200"/>
      <c r="I12014" s="200">
        <v>45804</v>
      </c>
      <c r="J12014" s="143">
        <f t="shared" si="187"/>
        <v>45804</v>
      </c>
      <c r="K12014" s="202">
        <v>4</v>
      </c>
      <c r="L12014" s="284" t="s">
        <v>8591</v>
      </c>
      <c r="M12014" s="223"/>
      <c r="N12014" s="203"/>
      <c r="O12014" s="222" t="s">
        <v>326</v>
      </c>
    </row>
    <row r="12015" spans="1:15" ht="29.25" customHeight="1">
      <c r="A12015" s="221" t="s">
        <v>2861</v>
      </c>
      <c r="B12015" s="221" t="s">
        <v>935</v>
      </c>
      <c r="C12015" s="222" t="s">
        <v>422</v>
      </c>
      <c r="D12015" s="222" t="s">
        <v>162</v>
      </c>
      <c r="E12015" s="199" t="s">
        <v>163</v>
      </c>
      <c r="F12015" s="200" t="s">
        <v>5526</v>
      </c>
      <c r="G12015" s="200" t="s">
        <v>6524</v>
      </c>
      <c r="H12015" s="200" t="s">
        <v>419</v>
      </c>
      <c r="I12015" s="200">
        <v>45804</v>
      </c>
      <c r="J12015" s="143">
        <f t="shared" si="187"/>
        <v>45804</v>
      </c>
      <c r="K12015" s="202">
        <v>2</v>
      </c>
      <c r="L12015" s="285" t="s">
        <v>8590</v>
      </c>
      <c r="M12015" s="223"/>
      <c r="N12015" s="203">
        <v>0.5</v>
      </c>
      <c r="O12015" s="222" t="s">
        <v>991</v>
      </c>
    </row>
    <row r="12016" spans="1:15" ht="29.25" customHeight="1">
      <c r="A12016" s="221" t="s">
        <v>2861</v>
      </c>
      <c r="B12016" s="221" t="s">
        <v>935</v>
      </c>
      <c r="C12016" s="222" t="s">
        <v>422</v>
      </c>
      <c r="D12016" s="222" t="s">
        <v>162</v>
      </c>
      <c r="E12016" s="199" t="s">
        <v>163</v>
      </c>
      <c r="F12016" s="200" t="s">
        <v>6877</v>
      </c>
      <c r="G12016" s="200" t="s">
        <v>6878</v>
      </c>
      <c r="H12016" s="200" t="s">
        <v>7370</v>
      </c>
      <c r="I12016" s="200">
        <v>45804</v>
      </c>
      <c r="J12016" s="143">
        <f t="shared" si="187"/>
        <v>45804</v>
      </c>
      <c r="K12016" s="202">
        <v>2</v>
      </c>
      <c r="L12016" s="285" t="s">
        <v>443</v>
      </c>
      <c r="M12016" s="223"/>
      <c r="N12016" s="203">
        <v>1.4750000000000001</v>
      </c>
      <c r="O12016" s="222" t="s">
        <v>943</v>
      </c>
    </row>
    <row r="12017" spans="1:15" ht="29.25" customHeight="1">
      <c r="A12017" s="221" t="s">
        <v>2861</v>
      </c>
      <c r="B12017" s="221" t="s">
        <v>935</v>
      </c>
      <c r="C12017" s="222" t="s">
        <v>422</v>
      </c>
      <c r="D12017" s="222" t="s">
        <v>162</v>
      </c>
      <c r="E12017" s="199" t="s">
        <v>166</v>
      </c>
      <c r="F12017" s="200"/>
      <c r="G12017" s="200"/>
      <c r="H12017" s="200"/>
      <c r="I12017" s="200">
        <v>45805</v>
      </c>
      <c r="J12017" s="143">
        <f t="shared" si="187"/>
        <v>45805</v>
      </c>
      <c r="K12017" s="202">
        <v>2</v>
      </c>
      <c r="L12017" s="284" t="s">
        <v>8592</v>
      </c>
      <c r="M12017" s="223"/>
      <c r="N12017" s="203"/>
      <c r="O12017" s="222" t="s">
        <v>326</v>
      </c>
    </row>
    <row r="12018" spans="1:15" ht="29.25" customHeight="1">
      <c r="A12018" s="221" t="s">
        <v>2861</v>
      </c>
      <c r="B12018" s="221" t="s">
        <v>935</v>
      </c>
      <c r="C12018" s="222" t="s">
        <v>422</v>
      </c>
      <c r="D12018" s="222" t="s">
        <v>162</v>
      </c>
      <c r="E12018" s="199" t="s">
        <v>163</v>
      </c>
      <c r="F12018" s="200" t="s">
        <v>6877</v>
      </c>
      <c r="G12018" s="200" t="s">
        <v>6878</v>
      </c>
      <c r="H12018" s="200"/>
      <c r="I12018" s="200">
        <v>45805</v>
      </c>
      <c r="J12018" s="143">
        <f t="shared" si="187"/>
        <v>45805</v>
      </c>
      <c r="K12018" s="202">
        <v>6</v>
      </c>
      <c r="L12018" s="284" t="s">
        <v>8593</v>
      </c>
      <c r="M12018" s="223"/>
      <c r="N12018" s="203"/>
      <c r="O12018" s="222" t="s">
        <v>326</v>
      </c>
    </row>
    <row r="12019" spans="1:15" ht="29.25" customHeight="1">
      <c r="A12019" s="221" t="s">
        <v>2861</v>
      </c>
      <c r="B12019" s="221" t="s">
        <v>935</v>
      </c>
      <c r="C12019" s="222" t="s">
        <v>422</v>
      </c>
      <c r="D12019" s="222" t="s">
        <v>162</v>
      </c>
      <c r="E12019" s="199" t="s">
        <v>166</v>
      </c>
      <c r="F12019" s="200"/>
      <c r="G12019" s="200"/>
      <c r="H12019" s="200"/>
      <c r="I12019" s="200">
        <v>45806</v>
      </c>
      <c r="J12019" s="143">
        <f t="shared" si="187"/>
        <v>45806</v>
      </c>
      <c r="K12019" s="202">
        <v>4</v>
      </c>
      <c r="L12019" s="284" t="s">
        <v>8594</v>
      </c>
      <c r="M12019" s="223"/>
      <c r="N12019" s="203"/>
      <c r="O12019" s="222" t="s">
        <v>326</v>
      </c>
    </row>
    <row r="12020" spans="1:15" ht="29.25" customHeight="1">
      <c r="A12020" s="221" t="s">
        <v>2861</v>
      </c>
      <c r="B12020" s="221" t="s">
        <v>935</v>
      </c>
      <c r="C12020" s="222" t="s">
        <v>422</v>
      </c>
      <c r="D12020" s="222" t="s">
        <v>162</v>
      </c>
      <c r="E12020" s="199" t="s">
        <v>178</v>
      </c>
      <c r="F12020" s="200"/>
      <c r="G12020" s="200"/>
      <c r="H12020" s="200"/>
      <c r="I12020" s="200">
        <v>45806</v>
      </c>
      <c r="J12020" s="143">
        <f t="shared" si="187"/>
        <v>45806</v>
      </c>
      <c r="K12020" s="202">
        <v>1</v>
      </c>
      <c r="L12020" s="285" t="s">
        <v>218</v>
      </c>
      <c r="M12020" s="223"/>
      <c r="N12020" s="203"/>
      <c r="O12020" s="222" t="s">
        <v>326</v>
      </c>
    </row>
    <row r="12021" spans="1:15" ht="29.25" customHeight="1">
      <c r="A12021" s="221" t="s">
        <v>2861</v>
      </c>
      <c r="B12021" s="221" t="s">
        <v>935</v>
      </c>
      <c r="C12021" s="222" t="s">
        <v>422</v>
      </c>
      <c r="D12021" s="222" t="s">
        <v>162</v>
      </c>
      <c r="E12021" s="199" t="s">
        <v>163</v>
      </c>
      <c r="F12021" s="200" t="s">
        <v>6877</v>
      </c>
      <c r="G12021" s="200" t="s">
        <v>6878</v>
      </c>
      <c r="H12021" s="200" t="s">
        <v>7370</v>
      </c>
      <c r="I12021" s="200">
        <v>45806</v>
      </c>
      <c r="J12021" s="143">
        <f t="shared" si="187"/>
        <v>45806</v>
      </c>
      <c r="K12021" s="202">
        <v>3</v>
      </c>
      <c r="L12021" s="285" t="s">
        <v>448</v>
      </c>
      <c r="M12021" s="223"/>
      <c r="N12021" s="203">
        <v>1.4750000000000001</v>
      </c>
      <c r="O12021" s="222" t="s">
        <v>943</v>
      </c>
    </row>
    <row r="12022" spans="1:15" ht="29.25" customHeight="1">
      <c r="A12022" s="221" t="s">
        <v>2861</v>
      </c>
      <c r="B12022" s="221" t="s">
        <v>935</v>
      </c>
      <c r="C12022" s="222" t="s">
        <v>422</v>
      </c>
      <c r="D12022" s="222" t="s">
        <v>162</v>
      </c>
      <c r="E12022" s="199" t="s">
        <v>166</v>
      </c>
      <c r="F12022" s="200"/>
      <c r="G12022" s="200"/>
      <c r="H12022" s="200"/>
      <c r="I12022" s="200">
        <v>45810</v>
      </c>
      <c r="J12022" s="143">
        <f t="shared" si="187"/>
        <v>45810</v>
      </c>
      <c r="K12022" s="202">
        <v>2</v>
      </c>
      <c r="L12022" s="284" t="s">
        <v>8595</v>
      </c>
      <c r="M12022" s="223"/>
      <c r="N12022" s="203"/>
      <c r="O12022" s="222" t="s">
        <v>326</v>
      </c>
    </row>
    <row r="12023" spans="1:15" ht="29.25" customHeight="1">
      <c r="A12023" s="221" t="s">
        <v>2861</v>
      </c>
      <c r="B12023" s="221" t="s">
        <v>935</v>
      </c>
      <c r="C12023" s="222" t="s">
        <v>422</v>
      </c>
      <c r="D12023" s="222" t="s">
        <v>162</v>
      </c>
      <c r="E12023" s="199" t="s">
        <v>163</v>
      </c>
      <c r="F12023" s="200" t="s">
        <v>6877</v>
      </c>
      <c r="G12023" s="200" t="s">
        <v>6878</v>
      </c>
      <c r="H12023" s="200" t="s">
        <v>7370</v>
      </c>
      <c r="I12023" s="200">
        <v>45810</v>
      </c>
      <c r="J12023" s="143">
        <f t="shared" si="187"/>
        <v>45810</v>
      </c>
      <c r="K12023" s="202">
        <v>6</v>
      </c>
      <c r="L12023" s="285" t="s">
        <v>448</v>
      </c>
      <c r="M12023" s="223"/>
      <c r="N12023" s="203">
        <v>1.4750000000000001</v>
      </c>
      <c r="O12023" s="222" t="s">
        <v>943</v>
      </c>
    </row>
    <row r="12024" spans="1:15" ht="29.25" customHeight="1">
      <c r="A12024" s="221" t="s">
        <v>2861</v>
      </c>
      <c r="B12024" s="221" t="s">
        <v>935</v>
      </c>
      <c r="C12024" s="222" t="s">
        <v>422</v>
      </c>
      <c r="D12024" s="222" t="s">
        <v>162</v>
      </c>
      <c r="E12024" s="199" t="s">
        <v>166</v>
      </c>
      <c r="F12024" s="200"/>
      <c r="G12024" s="200"/>
      <c r="H12024" s="200"/>
      <c r="I12024" s="200">
        <v>45811</v>
      </c>
      <c r="J12024" s="143">
        <f t="shared" si="187"/>
        <v>45811</v>
      </c>
      <c r="K12024" s="202">
        <v>4</v>
      </c>
      <c r="L12024" s="284" t="s">
        <v>8597</v>
      </c>
      <c r="M12024" s="223"/>
      <c r="N12024" s="203"/>
      <c r="O12024" s="222" t="s">
        <v>326</v>
      </c>
    </row>
    <row r="12025" spans="1:15" ht="29.25" customHeight="1">
      <c r="A12025" s="221" t="s">
        <v>2861</v>
      </c>
      <c r="B12025" s="221" t="s">
        <v>935</v>
      </c>
      <c r="C12025" s="222" t="s">
        <v>422</v>
      </c>
      <c r="D12025" s="222" t="s">
        <v>162</v>
      </c>
      <c r="E12025" s="199" t="s">
        <v>163</v>
      </c>
      <c r="F12025" s="200" t="s">
        <v>6877</v>
      </c>
      <c r="G12025" s="200" t="s">
        <v>6878</v>
      </c>
      <c r="H12025" s="200" t="s">
        <v>7370</v>
      </c>
      <c r="I12025" s="200">
        <v>45811</v>
      </c>
      <c r="J12025" s="143">
        <f t="shared" si="187"/>
        <v>45811</v>
      </c>
      <c r="K12025" s="202">
        <v>4</v>
      </c>
      <c r="L12025" s="284" t="s">
        <v>8596</v>
      </c>
      <c r="M12025" s="223"/>
      <c r="N12025" s="203">
        <v>1.4750000000000001</v>
      </c>
      <c r="O12025" s="222" t="s">
        <v>943</v>
      </c>
    </row>
    <row r="12026" spans="1:15" ht="29.25" customHeight="1">
      <c r="A12026" s="221" t="s">
        <v>2861</v>
      </c>
      <c r="B12026" s="221" t="s">
        <v>935</v>
      </c>
      <c r="C12026" s="222" t="s">
        <v>422</v>
      </c>
      <c r="D12026" s="222" t="s">
        <v>162</v>
      </c>
      <c r="E12026" s="199" t="s">
        <v>163</v>
      </c>
      <c r="F12026" s="200" t="s">
        <v>6877</v>
      </c>
      <c r="G12026" s="200" t="s">
        <v>6878</v>
      </c>
      <c r="H12026" s="200" t="s">
        <v>7369</v>
      </c>
      <c r="I12026" s="200">
        <v>45812</v>
      </c>
      <c r="J12026" s="143">
        <f t="shared" si="187"/>
        <v>45812</v>
      </c>
      <c r="K12026" s="202">
        <v>8</v>
      </c>
      <c r="L12026" s="285" t="s">
        <v>8598</v>
      </c>
      <c r="M12026" s="223"/>
      <c r="N12026" s="203">
        <v>0.45</v>
      </c>
      <c r="O12026" s="222" t="s">
        <v>943</v>
      </c>
    </row>
    <row r="12027" spans="1:15" ht="29.25" customHeight="1">
      <c r="A12027" s="221" t="s">
        <v>2861</v>
      </c>
      <c r="B12027" s="221" t="s">
        <v>935</v>
      </c>
      <c r="C12027" s="222" t="s">
        <v>422</v>
      </c>
      <c r="D12027" s="222" t="s">
        <v>162</v>
      </c>
      <c r="E12027" s="199" t="s">
        <v>178</v>
      </c>
      <c r="F12027" s="200"/>
      <c r="G12027" s="200"/>
      <c r="H12027" s="200"/>
      <c r="I12027" s="200">
        <v>45813</v>
      </c>
      <c r="J12027" s="143">
        <f t="shared" si="187"/>
        <v>45813</v>
      </c>
      <c r="K12027" s="202">
        <v>1</v>
      </c>
      <c r="L12027" s="285" t="s">
        <v>218</v>
      </c>
      <c r="M12027" s="223"/>
      <c r="N12027" s="203"/>
      <c r="O12027" s="222" t="s">
        <v>326</v>
      </c>
    </row>
    <row r="12028" spans="1:15" ht="29.25" customHeight="1">
      <c r="A12028" s="221" t="s">
        <v>2861</v>
      </c>
      <c r="B12028" s="221" t="s">
        <v>935</v>
      </c>
      <c r="C12028" s="222" t="s">
        <v>422</v>
      </c>
      <c r="D12028" s="222" t="s">
        <v>162</v>
      </c>
      <c r="E12028" s="199" t="s">
        <v>166</v>
      </c>
      <c r="F12028" s="200"/>
      <c r="G12028" s="200"/>
      <c r="H12028" s="200"/>
      <c r="I12028" s="200">
        <v>45813</v>
      </c>
      <c r="J12028" s="143">
        <f t="shared" si="187"/>
        <v>45813</v>
      </c>
      <c r="K12028" s="202">
        <v>3</v>
      </c>
      <c r="L12028" s="284" t="s">
        <v>8837</v>
      </c>
      <c r="M12028" s="223"/>
      <c r="N12028" s="203"/>
      <c r="O12028" s="222" t="s">
        <v>326</v>
      </c>
    </row>
    <row r="12029" spans="1:15" ht="29.25" customHeight="1">
      <c r="A12029" s="221" t="s">
        <v>2861</v>
      </c>
      <c r="B12029" s="221" t="s">
        <v>935</v>
      </c>
      <c r="C12029" s="222" t="s">
        <v>422</v>
      </c>
      <c r="D12029" s="222" t="s">
        <v>162</v>
      </c>
      <c r="E12029" s="199" t="s">
        <v>163</v>
      </c>
      <c r="F12029" s="200" t="s">
        <v>6877</v>
      </c>
      <c r="G12029" s="200" t="s">
        <v>6878</v>
      </c>
      <c r="H12029" s="200" t="s">
        <v>7370</v>
      </c>
      <c r="I12029" s="200">
        <v>45813</v>
      </c>
      <c r="J12029" s="143">
        <f t="shared" si="187"/>
        <v>45813</v>
      </c>
      <c r="K12029" s="202">
        <v>4</v>
      </c>
      <c r="L12029" s="285" t="s">
        <v>8836</v>
      </c>
      <c r="M12029" s="223"/>
      <c r="N12029" s="203">
        <v>1.4750000000000001</v>
      </c>
      <c r="O12029" s="222" t="s">
        <v>943</v>
      </c>
    </row>
    <row r="12030" spans="1:15" ht="29.25" customHeight="1">
      <c r="A12030" s="221" t="s">
        <v>2861</v>
      </c>
      <c r="B12030" s="221" t="s">
        <v>935</v>
      </c>
      <c r="C12030" s="222" t="s">
        <v>422</v>
      </c>
      <c r="D12030" s="222" t="s">
        <v>162</v>
      </c>
      <c r="E12030" s="199" t="s">
        <v>166</v>
      </c>
      <c r="F12030" s="200"/>
      <c r="G12030" s="200"/>
      <c r="H12030" s="200"/>
      <c r="I12030" s="200">
        <v>45814</v>
      </c>
      <c r="J12030" s="143">
        <f t="shared" si="187"/>
        <v>45814</v>
      </c>
      <c r="K12030" s="202">
        <v>4</v>
      </c>
      <c r="L12030" s="285" t="s">
        <v>8839</v>
      </c>
      <c r="M12030" s="223"/>
      <c r="N12030" s="203"/>
      <c r="O12030" s="222" t="s">
        <v>326</v>
      </c>
    </row>
    <row r="12031" spans="1:15" ht="29.25" customHeight="1">
      <c r="A12031" s="221" t="s">
        <v>2861</v>
      </c>
      <c r="B12031" s="221" t="s">
        <v>935</v>
      </c>
      <c r="C12031" s="222" t="s">
        <v>422</v>
      </c>
      <c r="D12031" s="222" t="s">
        <v>162</v>
      </c>
      <c r="E12031" s="199" t="s">
        <v>163</v>
      </c>
      <c r="F12031" s="200" t="s">
        <v>6877</v>
      </c>
      <c r="G12031" s="200" t="s">
        <v>6878</v>
      </c>
      <c r="H12031" s="200" t="s">
        <v>7370</v>
      </c>
      <c r="I12031" s="200">
        <v>45814</v>
      </c>
      <c r="J12031" s="143">
        <f t="shared" si="187"/>
        <v>45814</v>
      </c>
      <c r="K12031" s="202">
        <v>4</v>
      </c>
      <c r="L12031" s="285" t="s">
        <v>8838</v>
      </c>
      <c r="M12031" s="223"/>
      <c r="N12031" s="203">
        <v>1.4750000000000001</v>
      </c>
      <c r="O12031" s="222" t="s">
        <v>943</v>
      </c>
    </row>
    <row r="12032" spans="1:15" ht="29.25" customHeight="1">
      <c r="A12032" s="221" t="s">
        <v>2861</v>
      </c>
      <c r="B12032" s="221" t="s">
        <v>935</v>
      </c>
      <c r="C12032" s="222" t="s">
        <v>422</v>
      </c>
      <c r="D12032" s="222" t="s">
        <v>162</v>
      </c>
      <c r="E12032" s="199" t="s">
        <v>166</v>
      </c>
      <c r="F12032" s="200"/>
      <c r="G12032" s="200"/>
      <c r="H12032" s="200"/>
      <c r="I12032" s="200">
        <v>45817</v>
      </c>
      <c r="J12032" s="143">
        <f t="shared" si="187"/>
        <v>45817</v>
      </c>
      <c r="K12032" s="202">
        <v>1</v>
      </c>
      <c r="L12032" s="284" t="s">
        <v>8840</v>
      </c>
      <c r="M12032" s="223"/>
      <c r="N12032" s="203"/>
      <c r="O12032" s="222" t="s">
        <v>326</v>
      </c>
    </row>
    <row r="12033" spans="1:15" ht="29.25" customHeight="1">
      <c r="A12033" s="221" t="s">
        <v>2861</v>
      </c>
      <c r="B12033" s="221" t="s">
        <v>935</v>
      </c>
      <c r="C12033" s="222" t="s">
        <v>422</v>
      </c>
      <c r="D12033" s="222" t="s">
        <v>162</v>
      </c>
      <c r="E12033" s="199" t="s">
        <v>163</v>
      </c>
      <c r="F12033" s="200" t="s">
        <v>6877</v>
      </c>
      <c r="G12033" s="200" t="s">
        <v>6878</v>
      </c>
      <c r="H12033" s="200" t="s">
        <v>7370</v>
      </c>
      <c r="I12033" s="200">
        <v>45817</v>
      </c>
      <c r="J12033" s="143">
        <f t="shared" si="187"/>
        <v>45817</v>
      </c>
      <c r="K12033" s="202">
        <v>7</v>
      </c>
      <c r="L12033" s="285" t="s">
        <v>444</v>
      </c>
      <c r="M12033" s="223"/>
      <c r="N12033" s="203">
        <v>1.4750000000000001</v>
      </c>
      <c r="O12033" s="222" t="s">
        <v>943</v>
      </c>
    </row>
    <row r="12034" spans="1:15" ht="29.25" customHeight="1">
      <c r="A12034" s="221" t="s">
        <v>2861</v>
      </c>
      <c r="B12034" s="221" t="s">
        <v>935</v>
      </c>
      <c r="C12034" s="222" t="s">
        <v>422</v>
      </c>
      <c r="D12034" s="222" t="s">
        <v>162</v>
      </c>
      <c r="E12034" s="199" t="s">
        <v>166</v>
      </c>
      <c r="F12034" s="200"/>
      <c r="G12034" s="200"/>
      <c r="H12034" s="200"/>
      <c r="I12034" s="200">
        <v>45818</v>
      </c>
      <c r="J12034" s="143">
        <f t="shared" si="187"/>
        <v>45818</v>
      </c>
      <c r="K12034" s="202">
        <v>2</v>
      </c>
      <c r="L12034" s="285" t="s">
        <v>8841</v>
      </c>
      <c r="M12034" s="223"/>
      <c r="N12034" s="203"/>
      <c r="O12034" s="222" t="s">
        <v>326</v>
      </c>
    </row>
    <row r="12035" spans="1:15" ht="29.25" customHeight="1">
      <c r="A12035" s="221" t="s">
        <v>2861</v>
      </c>
      <c r="B12035" s="221" t="s">
        <v>935</v>
      </c>
      <c r="C12035" s="222" t="s">
        <v>422</v>
      </c>
      <c r="D12035" s="222" t="s">
        <v>162</v>
      </c>
      <c r="E12035" s="199" t="s">
        <v>163</v>
      </c>
      <c r="F12035" s="200" t="s">
        <v>6877</v>
      </c>
      <c r="G12035" s="200" t="s">
        <v>6878</v>
      </c>
      <c r="H12035" s="200" t="s">
        <v>7370</v>
      </c>
      <c r="I12035" s="200">
        <v>45818</v>
      </c>
      <c r="J12035" s="143">
        <f t="shared" ref="J12035:J12098" si="188">I12035</f>
        <v>45818</v>
      </c>
      <c r="K12035" s="202">
        <v>6</v>
      </c>
      <c r="L12035" s="285" t="s">
        <v>8842</v>
      </c>
      <c r="M12035" s="223"/>
      <c r="N12035" s="203">
        <v>1.4750000000000001</v>
      </c>
      <c r="O12035" s="222" t="s">
        <v>943</v>
      </c>
    </row>
    <row r="12036" spans="1:15" ht="29.25" customHeight="1">
      <c r="A12036" s="221" t="s">
        <v>2861</v>
      </c>
      <c r="B12036" s="221" t="s">
        <v>935</v>
      </c>
      <c r="C12036" s="222" t="s">
        <v>422</v>
      </c>
      <c r="D12036" s="222" t="s">
        <v>162</v>
      </c>
      <c r="E12036" s="199" t="s">
        <v>163</v>
      </c>
      <c r="F12036" s="200" t="s">
        <v>6877</v>
      </c>
      <c r="G12036" s="200" t="s">
        <v>6878</v>
      </c>
      <c r="H12036" s="200" t="s">
        <v>7370</v>
      </c>
      <c r="I12036" s="200">
        <v>45819</v>
      </c>
      <c r="J12036" s="143">
        <f t="shared" si="188"/>
        <v>45819</v>
      </c>
      <c r="K12036" s="202">
        <v>8</v>
      </c>
      <c r="L12036" s="285" t="s">
        <v>8842</v>
      </c>
      <c r="M12036" s="223"/>
      <c r="N12036" s="203">
        <v>1.4750000000000001</v>
      </c>
      <c r="O12036" s="222" t="s">
        <v>943</v>
      </c>
    </row>
    <row r="12037" spans="1:15" ht="29.25" customHeight="1">
      <c r="A12037" s="221" t="s">
        <v>2861</v>
      </c>
      <c r="B12037" s="221" t="s">
        <v>935</v>
      </c>
      <c r="C12037" s="222" t="s">
        <v>422</v>
      </c>
      <c r="D12037" s="222" t="s">
        <v>162</v>
      </c>
      <c r="E12037" s="199" t="s">
        <v>178</v>
      </c>
      <c r="F12037" s="200"/>
      <c r="G12037" s="200"/>
      <c r="H12037" s="200"/>
      <c r="I12037" s="200">
        <v>45820</v>
      </c>
      <c r="J12037" s="143">
        <f t="shared" si="188"/>
        <v>45820</v>
      </c>
      <c r="K12037" s="202">
        <v>1</v>
      </c>
      <c r="L12037" s="285" t="s">
        <v>218</v>
      </c>
      <c r="M12037" s="223"/>
      <c r="N12037" s="203"/>
      <c r="O12037" s="222" t="s">
        <v>326</v>
      </c>
    </row>
    <row r="12038" spans="1:15" ht="29.25" customHeight="1">
      <c r="A12038" s="221" t="s">
        <v>2861</v>
      </c>
      <c r="B12038" s="221" t="s">
        <v>935</v>
      </c>
      <c r="C12038" s="222" t="s">
        <v>422</v>
      </c>
      <c r="D12038" s="222" t="s">
        <v>162</v>
      </c>
      <c r="E12038" s="199" t="s">
        <v>163</v>
      </c>
      <c r="F12038" s="200" t="s">
        <v>6877</v>
      </c>
      <c r="G12038" s="200" t="s">
        <v>6878</v>
      </c>
      <c r="H12038" s="200" t="s">
        <v>7370</v>
      </c>
      <c r="I12038" s="200">
        <v>45820</v>
      </c>
      <c r="J12038" s="143">
        <f t="shared" si="188"/>
        <v>45820</v>
      </c>
      <c r="K12038" s="202">
        <v>7</v>
      </c>
      <c r="L12038" s="285" t="s">
        <v>9024</v>
      </c>
      <c r="M12038" s="223"/>
      <c r="N12038" s="203">
        <v>1.4750000000000001</v>
      </c>
      <c r="O12038" s="222" t="s">
        <v>943</v>
      </c>
    </row>
    <row r="12039" spans="1:15" ht="29.25" customHeight="1">
      <c r="A12039" s="221" t="s">
        <v>2861</v>
      </c>
      <c r="B12039" s="221" t="s">
        <v>935</v>
      </c>
      <c r="C12039" s="222" t="s">
        <v>422</v>
      </c>
      <c r="D12039" s="222" t="s">
        <v>162</v>
      </c>
      <c r="E12039" s="199" t="s">
        <v>163</v>
      </c>
      <c r="F12039" s="200" t="s">
        <v>6877</v>
      </c>
      <c r="G12039" s="200" t="s">
        <v>6878</v>
      </c>
      <c r="H12039" s="200" t="s">
        <v>7368</v>
      </c>
      <c r="I12039" s="200">
        <v>45821</v>
      </c>
      <c r="J12039" s="143">
        <f t="shared" si="188"/>
        <v>45821</v>
      </c>
      <c r="K12039" s="202">
        <v>8</v>
      </c>
      <c r="L12039" s="284" t="s">
        <v>9025</v>
      </c>
      <c r="M12039" s="223"/>
      <c r="N12039" s="203">
        <v>1.875</v>
      </c>
      <c r="O12039" s="222" t="s">
        <v>941</v>
      </c>
    </row>
    <row r="12040" spans="1:15" ht="29.25" customHeight="1">
      <c r="A12040" s="221" t="s">
        <v>2861</v>
      </c>
      <c r="B12040" s="221" t="s">
        <v>935</v>
      </c>
      <c r="C12040" s="222" t="s">
        <v>422</v>
      </c>
      <c r="D12040" s="222" t="s">
        <v>162</v>
      </c>
      <c r="E12040" s="199" t="s">
        <v>163</v>
      </c>
      <c r="F12040" s="200" t="s">
        <v>6877</v>
      </c>
      <c r="G12040" s="200" t="s">
        <v>6878</v>
      </c>
      <c r="H12040" s="200" t="s">
        <v>7368</v>
      </c>
      <c r="I12040" s="200">
        <v>45824</v>
      </c>
      <c r="J12040" s="143">
        <f t="shared" si="188"/>
        <v>45824</v>
      </c>
      <c r="K12040" s="202">
        <v>8</v>
      </c>
      <c r="L12040" s="285" t="s">
        <v>9026</v>
      </c>
      <c r="M12040" s="223"/>
      <c r="N12040" s="203">
        <v>1.875</v>
      </c>
      <c r="O12040" s="222" t="s">
        <v>941</v>
      </c>
    </row>
    <row r="12041" spans="1:15" ht="29.25" customHeight="1">
      <c r="A12041" s="221" t="s">
        <v>2861</v>
      </c>
      <c r="B12041" s="221" t="s">
        <v>935</v>
      </c>
      <c r="C12041" s="222" t="s">
        <v>422</v>
      </c>
      <c r="D12041" s="222" t="s">
        <v>162</v>
      </c>
      <c r="E12041" s="199" t="s">
        <v>163</v>
      </c>
      <c r="F12041" s="200" t="s">
        <v>6877</v>
      </c>
      <c r="G12041" s="200" t="s">
        <v>6878</v>
      </c>
      <c r="H12041" s="200" t="s">
        <v>7368</v>
      </c>
      <c r="I12041" s="200">
        <v>45825</v>
      </c>
      <c r="J12041" s="143">
        <f t="shared" si="188"/>
        <v>45825</v>
      </c>
      <c r="K12041" s="202">
        <v>8</v>
      </c>
      <c r="L12041" s="285" t="s">
        <v>9027</v>
      </c>
      <c r="M12041" s="223"/>
      <c r="N12041" s="203">
        <v>1.875</v>
      </c>
      <c r="O12041" s="222" t="s">
        <v>941</v>
      </c>
    </row>
    <row r="12042" spans="1:15" ht="29.25" customHeight="1">
      <c r="A12042" s="221" t="s">
        <v>2861</v>
      </c>
      <c r="B12042" s="221" t="s">
        <v>935</v>
      </c>
      <c r="C12042" s="222" t="s">
        <v>422</v>
      </c>
      <c r="D12042" s="222" t="s">
        <v>162</v>
      </c>
      <c r="E12042" s="199" t="s">
        <v>163</v>
      </c>
      <c r="F12042" s="200" t="s">
        <v>6877</v>
      </c>
      <c r="G12042" s="200" t="s">
        <v>6878</v>
      </c>
      <c r="H12042" s="200" t="s">
        <v>7367</v>
      </c>
      <c r="I12042" s="200">
        <v>45826</v>
      </c>
      <c r="J12042" s="143">
        <f t="shared" si="188"/>
        <v>45826</v>
      </c>
      <c r="K12042" s="202">
        <v>8</v>
      </c>
      <c r="L12042" s="284" t="s">
        <v>9028</v>
      </c>
      <c r="M12042" s="223"/>
      <c r="N12042" s="203">
        <v>0.97499999999999998</v>
      </c>
      <c r="O12042" s="222" t="s">
        <v>943</v>
      </c>
    </row>
    <row r="12043" spans="1:15" ht="29.25" customHeight="1">
      <c r="A12043" s="221" t="s">
        <v>2861</v>
      </c>
      <c r="B12043" s="221" t="s">
        <v>935</v>
      </c>
      <c r="C12043" s="222" t="s">
        <v>422</v>
      </c>
      <c r="D12043" s="222" t="s">
        <v>162</v>
      </c>
      <c r="E12043" s="199" t="s">
        <v>178</v>
      </c>
      <c r="F12043" s="200"/>
      <c r="G12043" s="200"/>
      <c r="H12043" s="200"/>
      <c r="I12043" s="200">
        <v>45827</v>
      </c>
      <c r="J12043" s="143">
        <f t="shared" si="188"/>
        <v>45827</v>
      </c>
      <c r="K12043" s="202">
        <v>1</v>
      </c>
      <c r="L12043" s="285" t="s">
        <v>218</v>
      </c>
      <c r="M12043" s="223"/>
      <c r="N12043" s="203"/>
      <c r="O12043" s="222" t="s">
        <v>326</v>
      </c>
    </row>
    <row r="12044" spans="1:15" ht="29.25" customHeight="1">
      <c r="A12044" s="221" t="s">
        <v>2861</v>
      </c>
      <c r="B12044" s="221" t="s">
        <v>935</v>
      </c>
      <c r="C12044" s="222" t="s">
        <v>422</v>
      </c>
      <c r="D12044" s="222" t="s">
        <v>162</v>
      </c>
      <c r="E12044" s="199" t="s">
        <v>163</v>
      </c>
      <c r="F12044" s="200" t="s">
        <v>6877</v>
      </c>
      <c r="G12044" s="200" t="s">
        <v>6878</v>
      </c>
      <c r="H12044" s="200" t="s">
        <v>7367</v>
      </c>
      <c r="I12044" s="200">
        <v>45827</v>
      </c>
      <c r="J12044" s="143">
        <f t="shared" si="188"/>
        <v>45827</v>
      </c>
      <c r="K12044" s="202">
        <v>7</v>
      </c>
      <c r="L12044" s="285" t="s">
        <v>9202</v>
      </c>
      <c r="M12044" s="223"/>
      <c r="N12044" s="203">
        <v>0.97499999999999998</v>
      </c>
      <c r="O12044" s="222" t="s">
        <v>943</v>
      </c>
    </row>
    <row r="12045" spans="1:15" ht="29.25" customHeight="1">
      <c r="A12045" s="221" t="s">
        <v>2861</v>
      </c>
      <c r="B12045" s="221" t="s">
        <v>935</v>
      </c>
      <c r="C12045" s="222" t="s">
        <v>422</v>
      </c>
      <c r="D12045" s="222" t="s">
        <v>162</v>
      </c>
      <c r="E12045" s="199" t="s">
        <v>163</v>
      </c>
      <c r="F12045" s="200" t="s">
        <v>6877</v>
      </c>
      <c r="G12045" s="200" t="s">
        <v>6878</v>
      </c>
      <c r="H12045" s="200" t="s">
        <v>7369</v>
      </c>
      <c r="I12045" s="200">
        <v>45831</v>
      </c>
      <c r="J12045" s="143">
        <f t="shared" si="188"/>
        <v>45831</v>
      </c>
      <c r="K12045" s="202">
        <v>8</v>
      </c>
      <c r="L12045" s="285" t="s">
        <v>9203</v>
      </c>
      <c r="M12045" s="223"/>
      <c r="N12045" s="203">
        <v>0.45</v>
      </c>
      <c r="O12045" s="222" t="s">
        <v>943</v>
      </c>
    </row>
    <row r="12046" spans="1:15" ht="29.25" customHeight="1">
      <c r="A12046" s="221" t="s">
        <v>2861</v>
      </c>
      <c r="B12046" s="221" t="s">
        <v>935</v>
      </c>
      <c r="C12046" s="222" t="s">
        <v>422</v>
      </c>
      <c r="D12046" s="222" t="s">
        <v>162</v>
      </c>
      <c r="E12046" s="199" t="s">
        <v>166</v>
      </c>
      <c r="F12046" s="200"/>
      <c r="G12046" s="200"/>
      <c r="H12046" s="200"/>
      <c r="I12046" s="200">
        <v>45832</v>
      </c>
      <c r="J12046" s="143">
        <f t="shared" si="188"/>
        <v>45832</v>
      </c>
      <c r="K12046" s="202">
        <v>4</v>
      </c>
      <c r="L12046" s="284" t="s">
        <v>9205</v>
      </c>
      <c r="M12046" s="223"/>
      <c r="N12046" s="203"/>
      <c r="O12046" s="222" t="s">
        <v>326</v>
      </c>
    </row>
    <row r="12047" spans="1:15" ht="29.25" customHeight="1">
      <c r="A12047" s="221" t="s">
        <v>2861</v>
      </c>
      <c r="B12047" s="221" t="s">
        <v>935</v>
      </c>
      <c r="C12047" s="222" t="s">
        <v>422</v>
      </c>
      <c r="D12047" s="222" t="s">
        <v>162</v>
      </c>
      <c r="E12047" s="199" t="s">
        <v>163</v>
      </c>
      <c r="F12047" s="200" t="s">
        <v>6877</v>
      </c>
      <c r="G12047" s="200" t="s">
        <v>6878</v>
      </c>
      <c r="H12047" s="200" t="s">
        <v>7367</v>
      </c>
      <c r="I12047" s="200">
        <v>45832</v>
      </c>
      <c r="J12047" s="143">
        <f t="shared" si="188"/>
        <v>45832</v>
      </c>
      <c r="K12047" s="202">
        <v>4</v>
      </c>
      <c r="L12047" s="285" t="s">
        <v>9204</v>
      </c>
      <c r="M12047" s="223"/>
      <c r="N12047" s="203">
        <v>0.97499999999999998</v>
      </c>
      <c r="O12047" s="222" t="s">
        <v>943</v>
      </c>
    </row>
    <row r="12048" spans="1:15" ht="29.25" customHeight="1">
      <c r="A12048" s="221" t="s">
        <v>2861</v>
      </c>
      <c r="B12048" s="221" t="s">
        <v>935</v>
      </c>
      <c r="C12048" s="222" t="s">
        <v>422</v>
      </c>
      <c r="D12048" s="222" t="s">
        <v>162</v>
      </c>
      <c r="E12048" s="199" t="s">
        <v>166</v>
      </c>
      <c r="F12048" s="200"/>
      <c r="G12048" s="200"/>
      <c r="H12048" s="200"/>
      <c r="I12048" s="200">
        <v>45833</v>
      </c>
      <c r="J12048" s="143">
        <f t="shared" si="188"/>
        <v>45833</v>
      </c>
      <c r="K12048" s="202">
        <v>8</v>
      </c>
      <c r="L12048" s="285" t="s">
        <v>9206</v>
      </c>
      <c r="M12048" s="223"/>
      <c r="N12048" s="203"/>
      <c r="O12048" s="222" t="s">
        <v>326</v>
      </c>
    </row>
    <row r="12049" spans="1:15" ht="29.25" customHeight="1">
      <c r="A12049" s="221" t="s">
        <v>2861</v>
      </c>
      <c r="B12049" s="221" t="s">
        <v>935</v>
      </c>
      <c r="C12049" s="222" t="s">
        <v>422</v>
      </c>
      <c r="D12049" s="222" t="s">
        <v>162</v>
      </c>
      <c r="E12049" s="199" t="s">
        <v>178</v>
      </c>
      <c r="F12049" s="200"/>
      <c r="G12049" s="200"/>
      <c r="H12049" s="200"/>
      <c r="I12049" s="200">
        <v>45834</v>
      </c>
      <c r="J12049" s="143">
        <f t="shared" si="188"/>
        <v>45834</v>
      </c>
      <c r="K12049" s="202">
        <v>1</v>
      </c>
      <c r="L12049" s="285" t="s">
        <v>218</v>
      </c>
      <c r="M12049" s="223"/>
      <c r="N12049" s="203"/>
      <c r="O12049" s="222" t="s">
        <v>326</v>
      </c>
    </row>
    <row r="12050" spans="1:15" ht="29.25" customHeight="1">
      <c r="A12050" s="221" t="s">
        <v>2861</v>
      </c>
      <c r="B12050" s="221" t="s">
        <v>935</v>
      </c>
      <c r="C12050" s="222" t="s">
        <v>422</v>
      </c>
      <c r="D12050" s="222" t="s">
        <v>162</v>
      </c>
      <c r="E12050" s="199" t="s">
        <v>166</v>
      </c>
      <c r="F12050" s="200"/>
      <c r="G12050" s="200"/>
      <c r="H12050" s="200"/>
      <c r="I12050" s="200">
        <v>45834</v>
      </c>
      <c r="J12050" s="143">
        <f t="shared" si="188"/>
        <v>45834</v>
      </c>
      <c r="K12050" s="202">
        <v>2</v>
      </c>
      <c r="L12050" s="284" t="s">
        <v>9408</v>
      </c>
      <c r="M12050" s="223"/>
      <c r="N12050" s="203"/>
      <c r="O12050" s="222" t="s">
        <v>326</v>
      </c>
    </row>
    <row r="12051" spans="1:15" ht="29.25" customHeight="1">
      <c r="A12051" s="221" t="s">
        <v>2861</v>
      </c>
      <c r="B12051" s="221" t="s">
        <v>935</v>
      </c>
      <c r="C12051" s="222" t="s">
        <v>422</v>
      </c>
      <c r="D12051" s="222" t="s">
        <v>162</v>
      </c>
      <c r="E12051" s="199" t="s">
        <v>166</v>
      </c>
      <c r="F12051" s="200"/>
      <c r="G12051" s="200"/>
      <c r="H12051" s="200"/>
      <c r="I12051" s="200">
        <v>45834</v>
      </c>
      <c r="J12051" s="143">
        <f t="shared" si="188"/>
        <v>45834</v>
      </c>
      <c r="K12051" s="202">
        <v>2</v>
      </c>
      <c r="L12051" s="284" t="s">
        <v>9409</v>
      </c>
      <c r="M12051" s="223"/>
      <c r="N12051" s="203"/>
      <c r="O12051" s="222" t="s">
        <v>326</v>
      </c>
    </row>
    <row r="12052" spans="1:15" ht="29.25" customHeight="1">
      <c r="A12052" s="221" t="s">
        <v>2861</v>
      </c>
      <c r="B12052" s="221" t="s">
        <v>935</v>
      </c>
      <c r="C12052" s="222" t="s">
        <v>422</v>
      </c>
      <c r="D12052" s="222" t="s">
        <v>162</v>
      </c>
      <c r="E12052" s="199" t="s">
        <v>163</v>
      </c>
      <c r="F12052" s="200" t="s">
        <v>6877</v>
      </c>
      <c r="G12052" s="200" t="s">
        <v>6878</v>
      </c>
      <c r="H12052" s="200" t="s">
        <v>7367</v>
      </c>
      <c r="I12052" s="200">
        <v>45834</v>
      </c>
      <c r="J12052" s="143">
        <f t="shared" si="188"/>
        <v>45834</v>
      </c>
      <c r="K12052" s="202">
        <v>3</v>
      </c>
      <c r="L12052" s="284" t="s">
        <v>9407</v>
      </c>
      <c r="M12052" s="223"/>
      <c r="N12052" s="203">
        <v>0.97499999999999998</v>
      </c>
      <c r="O12052" s="222" t="s">
        <v>943</v>
      </c>
    </row>
    <row r="12053" spans="1:15" ht="29.25" customHeight="1">
      <c r="A12053" s="221" t="s">
        <v>2861</v>
      </c>
      <c r="B12053" s="221" t="s">
        <v>935</v>
      </c>
      <c r="C12053" s="222" t="s">
        <v>422</v>
      </c>
      <c r="D12053" s="222" t="s">
        <v>162</v>
      </c>
      <c r="E12053" s="199" t="s">
        <v>166</v>
      </c>
      <c r="F12053" s="200"/>
      <c r="G12053" s="200"/>
      <c r="H12053" s="200"/>
      <c r="I12053" s="200">
        <v>45835</v>
      </c>
      <c r="J12053" s="143">
        <f t="shared" si="188"/>
        <v>45835</v>
      </c>
      <c r="K12053" s="202">
        <v>8</v>
      </c>
      <c r="L12053" s="284" t="s">
        <v>9410</v>
      </c>
      <c r="M12053" s="223"/>
      <c r="N12053" s="203"/>
      <c r="O12053" s="222" t="s">
        <v>326</v>
      </c>
    </row>
    <row r="12054" spans="1:15" ht="29.25" customHeight="1">
      <c r="A12054" s="221" t="s">
        <v>2861</v>
      </c>
      <c r="B12054" s="221" t="s">
        <v>935</v>
      </c>
      <c r="C12054" s="222" t="s">
        <v>422</v>
      </c>
      <c r="D12054" s="222" t="s">
        <v>162</v>
      </c>
      <c r="E12054" s="199" t="s">
        <v>166</v>
      </c>
      <c r="F12054" s="200"/>
      <c r="G12054" s="200"/>
      <c r="H12054" s="200"/>
      <c r="I12054" s="200">
        <v>45838</v>
      </c>
      <c r="J12054" s="143">
        <f t="shared" si="188"/>
        <v>45838</v>
      </c>
      <c r="K12054" s="202">
        <v>8</v>
      </c>
      <c r="L12054" s="284" t="s">
        <v>9411</v>
      </c>
      <c r="M12054" s="223"/>
      <c r="N12054" s="203"/>
      <c r="O12054" s="222" t="s">
        <v>326</v>
      </c>
    </row>
    <row r="12055" spans="1:15" ht="29.25" customHeight="1">
      <c r="A12055" s="221" t="s">
        <v>2861</v>
      </c>
      <c r="B12055" s="221" t="s">
        <v>935</v>
      </c>
      <c r="C12055" s="222" t="s">
        <v>422</v>
      </c>
      <c r="D12055" s="222" t="s">
        <v>162</v>
      </c>
      <c r="E12055" s="199" t="s">
        <v>166</v>
      </c>
      <c r="F12055" s="200"/>
      <c r="G12055" s="200"/>
      <c r="H12055" s="200"/>
      <c r="I12055" s="200">
        <v>45839</v>
      </c>
      <c r="J12055" s="143">
        <f t="shared" si="188"/>
        <v>45839</v>
      </c>
      <c r="K12055" s="202">
        <v>6</v>
      </c>
      <c r="L12055" s="284" t="s">
        <v>9412</v>
      </c>
      <c r="M12055" s="223"/>
      <c r="N12055" s="203"/>
      <c r="O12055" s="222" t="s">
        <v>326</v>
      </c>
    </row>
    <row r="12056" spans="1:15" ht="29.25" customHeight="1">
      <c r="A12056" s="221" t="s">
        <v>2861</v>
      </c>
      <c r="B12056" s="221" t="s">
        <v>935</v>
      </c>
      <c r="C12056" s="222" t="s">
        <v>422</v>
      </c>
      <c r="D12056" s="222" t="s">
        <v>162</v>
      </c>
      <c r="E12056" s="199" t="s">
        <v>163</v>
      </c>
      <c r="F12056" s="200" t="s">
        <v>6877</v>
      </c>
      <c r="G12056" s="200" t="s">
        <v>6878</v>
      </c>
      <c r="H12056" s="200" t="s">
        <v>7369</v>
      </c>
      <c r="I12056" s="200">
        <v>45839</v>
      </c>
      <c r="J12056" s="143">
        <f t="shared" si="188"/>
        <v>45839</v>
      </c>
      <c r="K12056" s="202">
        <v>2</v>
      </c>
      <c r="L12056" s="284" t="s">
        <v>9413</v>
      </c>
      <c r="M12056" s="223"/>
      <c r="N12056" s="203">
        <v>0.45</v>
      </c>
      <c r="O12056" s="222" t="s">
        <v>943</v>
      </c>
    </row>
    <row r="12057" spans="1:15" ht="29.25" customHeight="1">
      <c r="A12057" s="221" t="s">
        <v>2861</v>
      </c>
      <c r="B12057" s="221" t="s">
        <v>935</v>
      </c>
      <c r="C12057" s="222" t="s">
        <v>422</v>
      </c>
      <c r="D12057" s="222" t="s">
        <v>162</v>
      </c>
      <c r="E12057" s="199" t="s">
        <v>166</v>
      </c>
      <c r="F12057" s="200"/>
      <c r="G12057" s="200"/>
      <c r="H12057" s="200"/>
      <c r="I12057" s="200">
        <v>45840</v>
      </c>
      <c r="J12057" s="143">
        <f t="shared" si="188"/>
        <v>45840</v>
      </c>
      <c r="K12057" s="202">
        <v>2</v>
      </c>
      <c r="L12057" s="284" t="s">
        <v>9415</v>
      </c>
      <c r="M12057" s="223"/>
      <c r="N12057" s="203"/>
      <c r="O12057" s="222" t="s">
        <v>326</v>
      </c>
    </row>
    <row r="12058" spans="1:15" ht="29.25" customHeight="1">
      <c r="A12058" s="221" t="s">
        <v>2861</v>
      </c>
      <c r="B12058" s="221" t="s">
        <v>935</v>
      </c>
      <c r="C12058" s="222" t="s">
        <v>422</v>
      </c>
      <c r="D12058" s="222" t="s">
        <v>162</v>
      </c>
      <c r="E12058" s="199" t="s">
        <v>163</v>
      </c>
      <c r="F12058" s="200" t="s">
        <v>6877</v>
      </c>
      <c r="G12058" s="200" t="s">
        <v>6878</v>
      </c>
      <c r="H12058" s="200" t="s">
        <v>7360</v>
      </c>
      <c r="I12058" s="200">
        <v>45840</v>
      </c>
      <c r="J12058" s="143">
        <f t="shared" si="188"/>
        <v>45840</v>
      </c>
      <c r="K12058" s="202">
        <v>6</v>
      </c>
      <c r="L12058" s="284" t="s">
        <v>9414</v>
      </c>
      <c r="M12058" s="223"/>
      <c r="N12058" s="203">
        <v>0.55000000000000004</v>
      </c>
      <c r="O12058" s="222" t="s">
        <v>943</v>
      </c>
    </row>
    <row r="12059" spans="1:15" ht="29.25" customHeight="1">
      <c r="A12059" s="221" t="s">
        <v>2861</v>
      </c>
      <c r="B12059" s="221" t="s">
        <v>935</v>
      </c>
      <c r="C12059" s="222" t="s">
        <v>422</v>
      </c>
      <c r="D12059" s="222" t="s">
        <v>162</v>
      </c>
      <c r="E12059" s="199" t="s">
        <v>166</v>
      </c>
      <c r="F12059" s="200"/>
      <c r="G12059" s="200"/>
      <c r="H12059" s="200"/>
      <c r="I12059" s="200">
        <v>45841</v>
      </c>
      <c r="J12059" s="143">
        <f t="shared" si="188"/>
        <v>45841</v>
      </c>
      <c r="K12059" s="202">
        <v>3</v>
      </c>
      <c r="L12059" s="284" t="s">
        <v>9690</v>
      </c>
      <c r="M12059" s="223"/>
      <c r="N12059" s="203"/>
      <c r="O12059" s="222" t="s">
        <v>326</v>
      </c>
    </row>
    <row r="12060" spans="1:15" ht="29.25" customHeight="1">
      <c r="A12060" s="221" t="s">
        <v>2861</v>
      </c>
      <c r="B12060" s="221" t="s">
        <v>935</v>
      </c>
      <c r="C12060" s="222" t="s">
        <v>422</v>
      </c>
      <c r="D12060" s="222" t="s">
        <v>162</v>
      </c>
      <c r="E12060" s="199" t="s">
        <v>178</v>
      </c>
      <c r="F12060" s="200"/>
      <c r="G12060" s="200"/>
      <c r="H12060" s="200"/>
      <c r="I12060" s="200">
        <v>45841</v>
      </c>
      <c r="J12060" s="143">
        <f t="shared" si="188"/>
        <v>45841</v>
      </c>
      <c r="K12060" s="202">
        <v>1</v>
      </c>
      <c r="L12060" s="285" t="s">
        <v>218</v>
      </c>
      <c r="M12060" s="223"/>
      <c r="N12060" s="203"/>
      <c r="O12060" s="222" t="s">
        <v>326</v>
      </c>
    </row>
    <row r="12061" spans="1:15" ht="29.25" customHeight="1">
      <c r="A12061" s="221" t="s">
        <v>2861</v>
      </c>
      <c r="B12061" s="221" t="s">
        <v>935</v>
      </c>
      <c r="C12061" s="222" t="s">
        <v>422</v>
      </c>
      <c r="D12061" s="222" t="s">
        <v>162</v>
      </c>
      <c r="E12061" s="199" t="s">
        <v>166</v>
      </c>
      <c r="F12061" s="200"/>
      <c r="G12061" s="200"/>
      <c r="H12061" s="200"/>
      <c r="I12061" s="200">
        <v>45841</v>
      </c>
      <c r="J12061" s="143">
        <f t="shared" si="188"/>
        <v>45841</v>
      </c>
      <c r="K12061" s="202">
        <v>4</v>
      </c>
      <c r="L12061" s="284" t="s">
        <v>9691</v>
      </c>
      <c r="M12061" s="223"/>
      <c r="N12061" s="203"/>
      <c r="O12061" s="222" t="s">
        <v>326</v>
      </c>
    </row>
    <row r="12062" spans="1:15" ht="29.25" customHeight="1">
      <c r="A12062" s="221" t="s">
        <v>2861</v>
      </c>
      <c r="B12062" s="221" t="s">
        <v>935</v>
      </c>
      <c r="C12062" s="222" t="s">
        <v>422</v>
      </c>
      <c r="D12062" s="222" t="s">
        <v>162</v>
      </c>
      <c r="E12062" s="199" t="s">
        <v>166</v>
      </c>
      <c r="F12062" s="200"/>
      <c r="G12062" s="200"/>
      <c r="H12062" s="200"/>
      <c r="I12062" s="200">
        <v>45842</v>
      </c>
      <c r="J12062" s="143">
        <f t="shared" si="188"/>
        <v>45842</v>
      </c>
      <c r="K12062" s="202">
        <v>6</v>
      </c>
      <c r="L12062" s="285" t="s">
        <v>9692</v>
      </c>
      <c r="M12062" s="223"/>
      <c r="N12062" s="203"/>
      <c r="O12062" s="222" t="s">
        <v>326</v>
      </c>
    </row>
    <row r="12063" spans="1:15" ht="29.25" customHeight="1">
      <c r="A12063" s="221" t="s">
        <v>2861</v>
      </c>
      <c r="B12063" s="221" t="s">
        <v>935</v>
      </c>
      <c r="C12063" s="222" t="s">
        <v>422</v>
      </c>
      <c r="D12063" s="222" t="s">
        <v>162</v>
      </c>
      <c r="E12063" s="199" t="s">
        <v>166</v>
      </c>
      <c r="F12063" s="200"/>
      <c r="G12063" s="200"/>
      <c r="H12063" s="200"/>
      <c r="I12063" s="200">
        <v>45842</v>
      </c>
      <c r="J12063" s="143">
        <f t="shared" si="188"/>
        <v>45842</v>
      </c>
      <c r="K12063" s="202">
        <v>2</v>
      </c>
      <c r="L12063" s="284" t="s">
        <v>9693</v>
      </c>
      <c r="M12063" s="223"/>
      <c r="N12063" s="203"/>
      <c r="O12063" s="222" t="s">
        <v>326</v>
      </c>
    </row>
    <row r="12064" spans="1:15" ht="29.25" customHeight="1">
      <c r="A12064" s="221" t="s">
        <v>2861</v>
      </c>
      <c r="B12064" s="221" t="s">
        <v>935</v>
      </c>
      <c r="C12064" s="222" t="s">
        <v>422</v>
      </c>
      <c r="D12064" s="222" t="s">
        <v>162</v>
      </c>
      <c r="E12064" s="199" t="s">
        <v>166</v>
      </c>
      <c r="F12064" s="200"/>
      <c r="G12064" s="200"/>
      <c r="H12064" s="200"/>
      <c r="I12064" s="200">
        <v>45845</v>
      </c>
      <c r="J12064" s="143">
        <f t="shared" si="188"/>
        <v>45845</v>
      </c>
      <c r="K12064" s="202">
        <v>6</v>
      </c>
      <c r="L12064" s="284" t="s">
        <v>9695</v>
      </c>
      <c r="M12064" s="223"/>
      <c r="N12064" s="203"/>
      <c r="O12064" s="222" t="s">
        <v>326</v>
      </c>
    </row>
    <row r="12065" spans="1:15" ht="29.25" customHeight="1">
      <c r="A12065" s="221" t="s">
        <v>2861</v>
      </c>
      <c r="B12065" s="221" t="s">
        <v>935</v>
      </c>
      <c r="C12065" s="222" t="s">
        <v>422</v>
      </c>
      <c r="D12065" s="222" t="s">
        <v>162</v>
      </c>
      <c r="E12065" s="199" t="s">
        <v>163</v>
      </c>
      <c r="F12065" s="200" t="s">
        <v>5526</v>
      </c>
      <c r="G12065" s="200" t="s">
        <v>6524</v>
      </c>
      <c r="H12065" s="200" t="s">
        <v>423</v>
      </c>
      <c r="I12065" s="200">
        <v>45845</v>
      </c>
      <c r="J12065" s="143">
        <f t="shared" si="188"/>
        <v>45845</v>
      </c>
      <c r="K12065" s="202">
        <v>2</v>
      </c>
      <c r="L12065" s="285" t="s">
        <v>9694</v>
      </c>
      <c r="M12065" s="223"/>
      <c r="N12065" s="203">
        <v>3.3333333333333298E-2</v>
      </c>
      <c r="O12065" s="222" t="s">
        <v>991</v>
      </c>
    </row>
    <row r="12066" spans="1:15" ht="29.25" customHeight="1">
      <c r="A12066" s="221" t="s">
        <v>2861</v>
      </c>
      <c r="B12066" s="221" t="s">
        <v>935</v>
      </c>
      <c r="C12066" s="222" t="s">
        <v>422</v>
      </c>
      <c r="D12066" s="222" t="s">
        <v>162</v>
      </c>
      <c r="E12066" s="199" t="s">
        <v>166</v>
      </c>
      <c r="F12066" s="200"/>
      <c r="G12066" s="200"/>
      <c r="H12066" s="200"/>
      <c r="I12066" s="200">
        <v>45846</v>
      </c>
      <c r="J12066" s="143">
        <f t="shared" si="188"/>
        <v>45846</v>
      </c>
      <c r="K12066" s="202">
        <v>8</v>
      </c>
      <c r="L12066" s="284" t="s">
        <v>9696</v>
      </c>
      <c r="M12066" s="223"/>
      <c r="N12066" s="203"/>
      <c r="O12066" s="222" t="s">
        <v>326</v>
      </c>
    </row>
    <row r="12067" spans="1:15" ht="29.25" customHeight="1">
      <c r="A12067" s="221" t="s">
        <v>2861</v>
      </c>
      <c r="B12067" s="221" t="s">
        <v>935</v>
      </c>
      <c r="C12067" s="222" t="s">
        <v>422</v>
      </c>
      <c r="D12067" s="222" t="s">
        <v>162</v>
      </c>
      <c r="E12067" s="199" t="s">
        <v>166</v>
      </c>
      <c r="F12067" s="200"/>
      <c r="G12067" s="200"/>
      <c r="H12067" s="200"/>
      <c r="I12067" s="200">
        <v>45847</v>
      </c>
      <c r="J12067" s="143">
        <f t="shared" si="188"/>
        <v>45847</v>
      </c>
      <c r="K12067" s="202">
        <v>1</v>
      </c>
      <c r="L12067" s="284" t="s">
        <v>9697</v>
      </c>
      <c r="M12067" s="223"/>
      <c r="N12067" s="203"/>
      <c r="O12067" s="222" t="s">
        <v>326</v>
      </c>
    </row>
    <row r="12068" spans="1:15" ht="29.25" customHeight="1">
      <c r="A12068" s="221" t="s">
        <v>2861</v>
      </c>
      <c r="B12068" s="221" t="s">
        <v>935</v>
      </c>
      <c r="C12068" s="222" t="s">
        <v>422</v>
      </c>
      <c r="D12068" s="222" t="s">
        <v>162</v>
      </c>
      <c r="E12068" s="199" t="s">
        <v>166</v>
      </c>
      <c r="F12068" s="200"/>
      <c r="G12068" s="200"/>
      <c r="H12068" s="200"/>
      <c r="I12068" s="200">
        <v>45847</v>
      </c>
      <c r="J12068" s="143">
        <f t="shared" si="188"/>
        <v>45847</v>
      </c>
      <c r="K12068" s="202">
        <v>7</v>
      </c>
      <c r="L12068" s="284" t="s">
        <v>9698</v>
      </c>
      <c r="M12068" s="223"/>
      <c r="N12068" s="203"/>
      <c r="O12068" s="222" t="s">
        <v>326</v>
      </c>
    </row>
    <row r="12069" spans="1:15" ht="29.25" customHeight="1">
      <c r="A12069" s="221" t="s">
        <v>2861</v>
      </c>
      <c r="B12069" s="221" t="s">
        <v>935</v>
      </c>
      <c r="C12069" s="222" t="s">
        <v>422</v>
      </c>
      <c r="D12069" s="222" t="s">
        <v>162</v>
      </c>
      <c r="E12069" s="199" t="s">
        <v>166</v>
      </c>
      <c r="F12069" s="200"/>
      <c r="G12069" s="200"/>
      <c r="H12069" s="200"/>
      <c r="I12069" s="200">
        <v>45853</v>
      </c>
      <c r="J12069" s="143">
        <f t="shared" si="188"/>
        <v>45853</v>
      </c>
      <c r="K12069" s="202">
        <v>4</v>
      </c>
      <c r="L12069" s="284" t="s">
        <v>9696</v>
      </c>
      <c r="M12069" s="223"/>
      <c r="N12069" s="203"/>
      <c r="O12069" s="222" t="s">
        <v>326</v>
      </c>
    </row>
    <row r="12070" spans="1:15" ht="29.25" customHeight="1">
      <c r="A12070" s="221" t="s">
        <v>2861</v>
      </c>
      <c r="B12070" s="221" t="s">
        <v>935</v>
      </c>
      <c r="C12070" s="222" t="s">
        <v>422</v>
      </c>
      <c r="D12070" s="222" t="s">
        <v>162</v>
      </c>
      <c r="E12070" s="199" t="s">
        <v>163</v>
      </c>
      <c r="F12070" s="200" t="s">
        <v>6877</v>
      </c>
      <c r="G12070" s="200" t="s">
        <v>6878</v>
      </c>
      <c r="H12070" s="200" t="s">
        <v>7370</v>
      </c>
      <c r="I12070" s="200">
        <v>45853</v>
      </c>
      <c r="J12070" s="143">
        <f t="shared" si="188"/>
        <v>45853</v>
      </c>
      <c r="K12070" s="202">
        <v>4</v>
      </c>
      <c r="L12070" s="284" t="s">
        <v>9699</v>
      </c>
      <c r="M12070" s="223"/>
      <c r="N12070" s="203">
        <v>1.4750000000000001</v>
      </c>
      <c r="O12070" s="222" t="s">
        <v>943</v>
      </c>
    </row>
    <row r="12071" spans="1:15" ht="29.25" customHeight="1">
      <c r="A12071" s="221" t="s">
        <v>2861</v>
      </c>
      <c r="B12071" s="221" t="s">
        <v>935</v>
      </c>
      <c r="C12071" s="222" t="s">
        <v>422</v>
      </c>
      <c r="D12071" s="222" t="s">
        <v>162</v>
      </c>
      <c r="E12071" s="199" t="s">
        <v>163</v>
      </c>
      <c r="F12071" s="200" t="s">
        <v>5526</v>
      </c>
      <c r="G12071" s="200" t="s">
        <v>6524</v>
      </c>
      <c r="H12071" s="200" t="s">
        <v>419</v>
      </c>
      <c r="I12071" s="200">
        <v>45854</v>
      </c>
      <c r="J12071" s="143">
        <f t="shared" si="188"/>
        <v>45854</v>
      </c>
      <c r="K12071" s="202">
        <v>4</v>
      </c>
      <c r="L12071" s="285" t="s">
        <v>9701</v>
      </c>
      <c r="M12071" s="223"/>
      <c r="N12071" s="203">
        <v>0.5</v>
      </c>
      <c r="O12071" s="222" t="s">
        <v>991</v>
      </c>
    </row>
    <row r="12072" spans="1:15" ht="29.25" customHeight="1">
      <c r="A12072" s="221" t="s">
        <v>2861</v>
      </c>
      <c r="B12072" s="221" t="s">
        <v>935</v>
      </c>
      <c r="C12072" s="222" t="s">
        <v>422</v>
      </c>
      <c r="D12072" s="222" t="s">
        <v>162</v>
      </c>
      <c r="E12072" s="199" t="s">
        <v>163</v>
      </c>
      <c r="F12072" s="200" t="s">
        <v>6877</v>
      </c>
      <c r="G12072" s="200" t="s">
        <v>6878</v>
      </c>
      <c r="H12072" s="200" t="s">
        <v>7370</v>
      </c>
      <c r="I12072" s="200">
        <v>45854</v>
      </c>
      <c r="J12072" s="143">
        <f t="shared" si="188"/>
        <v>45854</v>
      </c>
      <c r="K12072" s="202">
        <v>4</v>
      </c>
      <c r="L12072" s="285" t="s">
        <v>9700</v>
      </c>
      <c r="M12072" s="223"/>
      <c r="N12072" s="203">
        <v>1.4750000000000001</v>
      </c>
      <c r="O12072" s="222" t="s">
        <v>943</v>
      </c>
    </row>
    <row r="12073" spans="1:15" ht="29.25" customHeight="1">
      <c r="A12073" s="221" t="s">
        <v>2861</v>
      </c>
      <c r="B12073" s="221" t="s">
        <v>935</v>
      </c>
      <c r="C12073" s="222" t="s">
        <v>422</v>
      </c>
      <c r="D12073" s="222" t="s">
        <v>162</v>
      </c>
      <c r="E12073" s="199" t="s">
        <v>178</v>
      </c>
      <c r="F12073" s="200"/>
      <c r="G12073" s="200"/>
      <c r="H12073" s="200"/>
      <c r="I12073" s="200">
        <v>45855</v>
      </c>
      <c r="J12073" s="143">
        <f t="shared" si="188"/>
        <v>45855</v>
      </c>
      <c r="K12073" s="202">
        <v>1</v>
      </c>
      <c r="L12073" s="285" t="s">
        <v>218</v>
      </c>
      <c r="M12073" s="223"/>
      <c r="N12073" s="203"/>
      <c r="O12073" s="222" t="s">
        <v>326</v>
      </c>
    </row>
    <row r="12074" spans="1:15" ht="29.25" customHeight="1">
      <c r="A12074" s="221" t="s">
        <v>2861</v>
      </c>
      <c r="B12074" s="221" t="s">
        <v>935</v>
      </c>
      <c r="C12074" s="222" t="s">
        <v>422</v>
      </c>
      <c r="D12074" s="222" t="s">
        <v>162</v>
      </c>
      <c r="E12074" s="199" t="s">
        <v>163</v>
      </c>
      <c r="F12074" s="200" t="s">
        <v>5526</v>
      </c>
      <c r="G12074" s="200" t="s">
        <v>6524</v>
      </c>
      <c r="H12074" s="200" t="s">
        <v>419</v>
      </c>
      <c r="I12074" s="200">
        <v>45855</v>
      </c>
      <c r="J12074" s="143">
        <f t="shared" si="188"/>
        <v>45855</v>
      </c>
      <c r="K12074" s="202">
        <v>7</v>
      </c>
      <c r="L12074" s="285" t="s">
        <v>448</v>
      </c>
      <c r="M12074" s="223"/>
      <c r="N12074" s="203">
        <v>0.5</v>
      </c>
      <c r="O12074" s="222" t="s">
        <v>991</v>
      </c>
    </row>
    <row r="12075" spans="1:15" ht="29.25" customHeight="1">
      <c r="A12075" s="221" t="s">
        <v>2861</v>
      </c>
      <c r="B12075" s="221" t="s">
        <v>935</v>
      </c>
      <c r="C12075" s="222" t="s">
        <v>422</v>
      </c>
      <c r="D12075" s="222" t="s">
        <v>162</v>
      </c>
      <c r="E12075" s="199" t="s">
        <v>163</v>
      </c>
      <c r="F12075" s="200" t="s">
        <v>5526</v>
      </c>
      <c r="G12075" s="200" t="s">
        <v>6524</v>
      </c>
      <c r="H12075" s="200" t="s">
        <v>419</v>
      </c>
      <c r="I12075" s="200">
        <v>45856</v>
      </c>
      <c r="J12075" s="143">
        <f t="shared" si="188"/>
        <v>45856</v>
      </c>
      <c r="K12075" s="202">
        <v>8</v>
      </c>
      <c r="L12075" s="285" t="s">
        <v>667</v>
      </c>
      <c r="M12075" s="223"/>
      <c r="N12075" s="203">
        <v>0.5</v>
      </c>
      <c r="O12075" s="222" t="s">
        <v>991</v>
      </c>
    </row>
    <row r="12076" spans="1:15" ht="29.25" customHeight="1">
      <c r="A12076" s="221" t="s">
        <v>2861</v>
      </c>
      <c r="B12076" s="221" t="s">
        <v>935</v>
      </c>
      <c r="C12076" s="222" t="s">
        <v>422</v>
      </c>
      <c r="D12076" s="222" t="s">
        <v>162</v>
      </c>
      <c r="E12076" s="199" t="s">
        <v>166</v>
      </c>
      <c r="F12076" s="200"/>
      <c r="G12076" s="200"/>
      <c r="H12076" s="200"/>
      <c r="I12076" s="200">
        <v>45859</v>
      </c>
      <c r="J12076" s="143">
        <f t="shared" si="188"/>
        <v>45859</v>
      </c>
      <c r="K12076" s="202">
        <v>4</v>
      </c>
      <c r="L12076" s="284" t="s">
        <v>10040</v>
      </c>
      <c r="M12076" s="223"/>
      <c r="N12076" s="203"/>
      <c r="O12076" s="222" t="s">
        <v>326</v>
      </c>
    </row>
    <row r="12077" spans="1:15" ht="29.25" customHeight="1">
      <c r="A12077" s="221" t="s">
        <v>2861</v>
      </c>
      <c r="B12077" s="221" t="s">
        <v>935</v>
      </c>
      <c r="C12077" s="222" t="s">
        <v>422</v>
      </c>
      <c r="D12077" s="222" t="s">
        <v>162</v>
      </c>
      <c r="E12077" s="199" t="s">
        <v>163</v>
      </c>
      <c r="F12077" s="200" t="s">
        <v>5526</v>
      </c>
      <c r="G12077" s="200" t="s">
        <v>6524</v>
      </c>
      <c r="H12077" s="200" t="s">
        <v>419</v>
      </c>
      <c r="I12077" s="200">
        <v>45859</v>
      </c>
      <c r="J12077" s="143">
        <f t="shared" si="188"/>
        <v>45859</v>
      </c>
      <c r="K12077" s="202">
        <v>4</v>
      </c>
      <c r="L12077" s="285" t="s">
        <v>667</v>
      </c>
      <c r="M12077" s="223"/>
      <c r="N12077" s="203">
        <v>0.5</v>
      </c>
      <c r="O12077" s="222" t="s">
        <v>991</v>
      </c>
    </row>
    <row r="12078" spans="1:15" ht="29.25" customHeight="1">
      <c r="A12078" s="221" t="s">
        <v>2861</v>
      </c>
      <c r="B12078" s="221" t="s">
        <v>935</v>
      </c>
      <c r="C12078" s="222" t="s">
        <v>422</v>
      </c>
      <c r="D12078" s="222" t="s">
        <v>162</v>
      </c>
      <c r="E12078" s="199" t="s">
        <v>166</v>
      </c>
      <c r="F12078" s="200"/>
      <c r="G12078" s="200"/>
      <c r="H12078" s="200"/>
      <c r="I12078" s="200">
        <v>45860</v>
      </c>
      <c r="J12078" s="143">
        <f t="shared" si="188"/>
        <v>45860</v>
      </c>
      <c r="K12078" s="202">
        <v>1</v>
      </c>
      <c r="L12078" s="285" t="s">
        <v>10043</v>
      </c>
      <c r="M12078" s="223"/>
      <c r="N12078" s="203"/>
      <c r="O12078" s="222" t="s">
        <v>326</v>
      </c>
    </row>
    <row r="12079" spans="1:15" ht="29.25" customHeight="1">
      <c r="A12079" s="221" t="s">
        <v>2861</v>
      </c>
      <c r="B12079" s="221" t="s">
        <v>935</v>
      </c>
      <c r="C12079" s="222" t="s">
        <v>422</v>
      </c>
      <c r="D12079" s="222" t="s">
        <v>162</v>
      </c>
      <c r="E12079" s="199" t="s">
        <v>163</v>
      </c>
      <c r="F12079" s="200" t="s">
        <v>6877</v>
      </c>
      <c r="G12079" s="200" t="s">
        <v>6878</v>
      </c>
      <c r="H12079" s="200" t="s">
        <v>7367</v>
      </c>
      <c r="I12079" s="200">
        <v>45860</v>
      </c>
      <c r="J12079" s="143">
        <f t="shared" si="188"/>
        <v>45860</v>
      </c>
      <c r="K12079" s="202">
        <v>2</v>
      </c>
      <c r="L12079" s="284" t="s">
        <v>10041</v>
      </c>
      <c r="M12079" s="223"/>
      <c r="N12079" s="203">
        <v>0.97499999999999998</v>
      </c>
      <c r="O12079" s="222" t="s">
        <v>943</v>
      </c>
    </row>
    <row r="12080" spans="1:15" ht="29.25" customHeight="1">
      <c r="A12080" s="221" t="s">
        <v>2861</v>
      </c>
      <c r="B12080" s="221" t="s">
        <v>935</v>
      </c>
      <c r="C12080" s="222" t="s">
        <v>422</v>
      </c>
      <c r="D12080" s="222" t="s">
        <v>162</v>
      </c>
      <c r="E12080" s="199" t="s">
        <v>163</v>
      </c>
      <c r="F12080" s="200" t="s">
        <v>5526</v>
      </c>
      <c r="G12080" s="200" t="s">
        <v>6524</v>
      </c>
      <c r="H12080" s="200" t="s">
        <v>419</v>
      </c>
      <c r="I12080" s="200">
        <v>45860</v>
      </c>
      <c r="J12080" s="143">
        <f t="shared" si="188"/>
        <v>45860</v>
      </c>
      <c r="K12080" s="202">
        <v>1</v>
      </c>
      <c r="L12080" s="284" t="s">
        <v>10042</v>
      </c>
      <c r="M12080" s="223"/>
      <c r="N12080" s="203">
        <v>0.5</v>
      </c>
      <c r="O12080" s="222" t="s">
        <v>991</v>
      </c>
    </row>
    <row r="12081" spans="1:15" ht="29.25" customHeight="1">
      <c r="A12081" s="221" t="s">
        <v>2861</v>
      </c>
      <c r="B12081" s="221" t="s">
        <v>935</v>
      </c>
      <c r="C12081" s="222" t="s">
        <v>422</v>
      </c>
      <c r="D12081" s="222" t="s">
        <v>162</v>
      </c>
      <c r="E12081" s="199" t="s">
        <v>166</v>
      </c>
      <c r="F12081" s="200"/>
      <c r="G12081" s="200"/>
      <c r="H12081" s="200"/>
      <c r="I12081" s="200">
        <v>45861</v>
      </c>
      <c r="J12081" s="143">
        <f t="shared" si="188"/>
        <v>45861</v>
      </c>
      <c r="K12081" s="202">
        <v>8</v>
      </c>
      <c r="L12081" s="284" t="s">
        <v>10044</v>
      </c>
      <c r="M12081" s="223"/>
      <c r="N12081" s="203"/>
      <c r="O12081" s="222" t="s">
        <v>326</v>
      </c>
    </row>
    <row r="12082" spans="1:15" ht="29.25" customHeight="1">
      <c r="A12082" s="221" t="s">
        <v>2861</v>
      </c>
      <c r="B12082" s="221" t="s">
        <v>935</v>
      </c>
      <c r="C12082" s="222" t="s">
        <v>422</v>
      </c>
      <c r="D12082" s="222" t="s">
        <v>162</v>
      </c>
      <c r="E12082" s="199" t="s">
        <v>178</v>
      </c>
      <c r="F12082" s="200"/>
      <c r="G12082" s="200"/>
      <c r="H12082" s="200"/>
      <c r="I12082" s="200">
        <v>45862</v>
      </c>
      <c r="J12082" s="143">
        <f t="shared" si="188"/>
        <v>45862</v>
      </c>
      <c r="K12082" s="202">
        <v>1</v>
      </c>
      <c r="L12082" s="285" t="s">
        <v>218</v>
      </c>
      <c r="M12082" s="223"/>
      <c r="N12082" s="203"/>
      <c r="O12082" s="222" t="s">
        <v>326</v>
      </c>
    </row>
    <row r="12083" spans="1:15" ht="29.25" customHeight="1">
      <c r="A12083" s="221" t="s">
        <v>2861</v>
      </c>
      <c r="B12083" s="221" t="s">
        <v>935</v>
      </c>
      <c r="C12083" s="222" t="s">
        <v>422</v>
      </c>
      <c r="D12083" s="222" t="s">
        <v>162</v>
      </c>
      <c r="E12083" s="199" t="s">
        <v>166</v>
      </c>
      <c r="F12083" s="200"/>
      <c r="G12083" s="200"/>
      <c r="H12083" s="200"/>
      <c r="I12083" s="200">
        <v>45862</v>
      </c>
      <c r="J12083" s="143">
        <f t="shared" si="188"/>
        <v>45862</v>
      </c>
      <c r="K12083" s="202">
        <v>7</v>
      </c>
      <c r="L12083" s="284" t="s">
        <v>10044</v>
      </c>
      <c r="M12083" s="223"/>
      <c r="N12083" s="203"/>
      <c r="O12083" s="222" t="s">
        <v>326</v>
      </c>
    </row>
    <row r="12084" spans="1:15" ht="29.25" customHeight="1">
      <c r="A12084" s="221" t="s">
        <v>2861</v>
      </c>
      <c r="B12084" s="221" t="s">
        <v>935</v>
      </c>
      <c r="C12084" s="222" t="s">
        <v>422</v>
      </c>
      <c r="D12084" s="222" t="s">
        <v>162</v>
      </c>
      <c r="E12084" s="199" t="s">
        <v>166</v>
      </c>
      <c r="F12084" s="200"/>
      <c r="G12084" s="200"/>
      <c r="H12084" s="200"/>
      <c r="I12084" s="200">
        <v>45863</v>
      </c>
      <c r="J12084" s="143">
        <f t="shared" si="188"/>
        <v>45863</v>
      </c>
      <c r="K12084" s="202">
        <v>4</v>
      </c>
      <c r="L12084" s="284" t="s">
        <v>10045</v>
      </c>
      <c r="M12084" s="223"/>
      <c r="N12084" s="203"/>
      <c r="O12084" s="222" t="s">
        <v>326</v>
      </c>
    </row>
    <row r="12085" spans="1:15" ht="29.25" customHeight="1">
      <c r="A12085" s="221" t="s">
        <v>2861</v>
      </c>
      <c r="B12085" s="221" t="s">
        <v>935</v>
      </c>
      <c r="C12085" s="222" t="s">
        <v>422</v>
      </c>
      <c r="D12085" s="222" t="s">
        <v>162</v>
      </c>
      <c r="E12085" s="199" t="s">
        <v>166</v>
      </c>
      <c r="F12085" s="200"/>
      <c r="G12085" s="200"/>
      <c r="H12085" s="200"/>
      <c r="I12085" s="200">
        <v>45866</v>
      </c>
      <c r="J12085" s="143">
        <f t="shared" si="188"/>
        <v>45866</v>
      </c>
      <c r="K12085" s="202">
        <v>7</v>
      </c>
      <c r="L12085" s="284" t="s">
        <v>10044</v>
      </c>
      <c r="M12085" s="223"/>
      <c r="N12085" s="203"/>
      <c r="O12085" s="222" t="s">
        <v>326</v>
      </c>
    </row>
    <row r="12086" spans="1:15" ht="29.25" customHeight="1">
      <c r="A12086" s="221" t="s">
        <v>2861</v>
      </c>
      <c r="B12086" s="221" t="s">
        <v>935</v>
      </c>
      <c r="C12086" s="222" t="s">
        <v>422</v>
      </c>
      <c r="D12086" s="222" t="s">
        <v>162</v>
      </c>
      <c r="E12086" s="199" t="s">
        <v>166</v>
      </c>
      <c r="F12086" s="200"/>
      <c r="G12086" s="200"/>
      <c r="H12086" s="200"/>
      <c r="I12086" s="200">
        <v>45866</v>
      </c>
      <c r="J12086" s="143">
        <f t="shared" si="188"/>
        <v>45866</v>
      </c>
      <c r="K12086" s="202">
        <v>1</v>
      </c>
      <c r="L12086" s="285" t="s">
        <v>10046</v>
      </c>
      <c r="M12086" s="223"/>
      <c r="N12086" s="203"/>
      <c r="O12086" s="222" t="s">
        <v>326</v>
      </c>
    </row>
    <row r="12087" spans="1:15" ht="29.25" customHeight="1">
      <c r="A12087" s="221" t="s">
        <v>2861</v>
      </c>
      <c r="B12087" s="221" t="s">
        <v>935</v>
      </c>
      <c r="C12087" s="222" t="s">
        <v>422</v>
      </c>
      <c r="D12087" s="222" t="s">
        <v>162</v>
      </c>
      <c r="E12087" s="199" t="s">
        <v>166</v>
      </c>
      <c r="F12087" s="200"/>
      <c r="G12087" s="200"/>
      <c r="H12087" s="200"/>
      <c r="I12087" s="200">
        <v>45867</v>
      </c>
      <c r="J12087" s="143">
        <f t="shared" si="188"/>
        <v>45867</v>
      </c>
      <c r="K12087" s="202">
        <v>8</v>
      </c>
      <c r="L12087" s="284" t="s">
        <v>10047</v>
      </c>
      <c r="M12087" s="223"/>
      <c r="N12087" s="203"/>
      <c r="O12087" s="222" t="s">
        <v>326</v>
      </c>
    </row>
    <row r="12088" spans="1:15" ht="29.25" customHeight="1">
      <c r="A12088" s="221" t="s">
        <v>2861</v>
      </c>
      <c r="B12088" s="221" t="s">
        <v>935</v>
      </c>
      <c r="C12088" s="222" t="s">
        <v>422</v>
      </c>
      <c r="D12088" s="222" t="s">
        <v>162</v>
      </c>
      <c r="E12088" s="199" t="s">
        <v>166</v>
      </c>
      <c r="F12088" s="200"/>
      <c r="G12088" s="200"/>
      <c r="H12088" s="200"/>
      <c r="I12088" s="200">
        <v>45868</v>
      </c>
      <c r="J12088" s="143">
        <f t="shared" si="188"/>
        <v>45868</v>
      </c>
      <c r="K12088" s="202">
        <v>4</v>
      </c>
      <c r="L12088" s="284" t="s">
        <v>10048</v>
      </c>
      <c r="M12088" s="223"/>
      <c r="N12088" s="203"/>
      <c r="O12088" s="222" t="s">
        <v>326</v>
      </c>
    </row>
    <row r="12089" spans="1:15" ht="29.25" customHeight="1">
      <c r="A12089" s="221" t="s">
        <v>2861</v>
      </c>
      <c r="B12089" s="221" t="s">
        <v>935</v>
      </c>
      <c r="C12089" s="222" t="s">
        <v>422</v>
      </c>
      <c r="D12089" s="222" t="s">
        <v>162</v>
      </c>
      <c r="E12089" s="199" t="s">
        <v>166</v>
      </c>
      <c r="F12089" s="200"/>
      <c r="G12089" s="200"/>
      <c r="H12089" s="200"/>
      <c r="I12089" s="200">
        <v>45868</v>
      </c>
      <c r="J12089" s="143">
        <f t="shared" si="188"/>
        <v>45868</v>
      </c>
      <c r="K12089" s="202">
        <v>3</v>
      </c>
      <c r="L12089" s="284" t="s">
        <v>10049</v>
      </c>
      <c r="M12089" s="223"/>
      <c r="N12089" s="203"/>
      <c r="O12089" s="222" t="s">
        <v>326</v>
      </c>
    </row>
    <row r="12090" spans="1:15" ht="29.25" customHeight="1">
      <c r="A12090" s="221" t="s">
        <v>2861</v>
      </c>
      <c r="B12090" s="221" t="s">
        <v>935</v>
      </c>
      <c r="C12090" s="222" t="s">
        <v>422</v>
      </c>
      <c r="D12090" s="222" t="s">
        <v>162</v>
      </c>
      <c r="E12090" s="199" t="s">
        <v>166</v>
      </c>
      <c r="F12090" s="200"/>
      <c r="G12090" s="200"/>
      <c r="H12090" s="200"/>
      <c r="I12090" s="200">
        <v>45868</v>
      </c>
      <c r="J12090" s="143">
        <f t="shared" si="188"/>
        <v>45868</v>
      </c>
      <c r="K12090" s="202">
        <v>1</v>
      </c>
      <c r="L12090" s="284" t="s">
        <v>10050</v>
      </c>
      <c r="M12090" s="223"/>
      <c r="N12090" s="203"/>
      <c r="O12090" s="222" t="s">
        <v>326</v>
      </c>
    </row>
    <row r="12091" spans="1:15" ht="29.25" customHeight="1">
      <c r="A12091" s="221" t="s">
        <v>2861</v>
      </c>
      <c r="B12091" s="221" t="s">
        <v>935</v>
      </c>
      <c r="C12091" s="222" t="s">
        <v>422</v>
      </c>
      <c r="D12091" s="222" t="s">
        <v>162</v>
      </c>
      <c r="E12091" s="199" t="s">
        <v>166</v>
      </c>
      <c r="F12091" s="200"/>
      <c r="G12091" s="200"/>
      <c r="H12091" s="200"/>
      <c r="I12091" s="200">
        <v>45869</v>
      </c>
      <c r="J12091" s="143">
        <f t="shared" si="188"/>
        <v>45869</v>
      </c>
      <c r="K12091" s="202">
        <v>6</v>
      </c>
      <c r="L12091" s="284" t="s">
        <v>10338</v>
      </c>
      <c r="M12091" s="223"/>
      <c r="N12091" s="203"/>
      <c r="O12091" s="222" t="s">
        <v>326</v>
      </c>
    </row>
    <row r="12092" spans="1:15" ht="29.25" customHeight="1">
      <c r="A12092" s="221" t="s">
        <v>2861</v>
      </c>
      <c r="B12092" s="221" t="s">
        <v>935</v>
      </c>
      <c r="C12092" s="222" t="s">
        <v>422</v>
      </c>
      <c r="D12092" s="222" t="s">
        <v>162</v>
      </c>
      <c r="E12092" s="199" t="s">
        <v>178</v>
      </c>
      <c r="F12092" s="200"/>
      <c r="G12092" s="200"/>
      <c r="H12092" s="200"/>
      <c r="I12092" s="200">
        <v>45869</v>
      </c>
      <c r="J12092" s="143">
        <f t="shared" si="188"/>
        <v>45869</v>
      </c>
      <c r="K12092" s="202">
        <v>1</v>
      </c>
      <c r="L12092" s="285" t="s">
        <v>218</v>
      </c>
      <c r="M12092" s="223"/>
      <c r="N12092" s="203"/>
      <c r="O12092" s="222" t="s">
        <v>326</v>
      </c>
    </row>
    <row r="12093" spans="1:15" ht="29.25" customHeight="1">
      <c r="A12093" s="221" t="s">
        <v>2861</v>
      </c>
      <c r="B12093" s="221" t="s">
        <v>935</v>
      </c>
      <c r="C12093" s="222" t="s">
        <v>422</v>
      </c>
      <c r="D12093" s="222" t="s">
        <v>162</v>
      </c>
      <c r="E12093" s="199" t="s">
        <v>166</v>
      </c>
      <c r="F12093" s="200"/>
      <c r="G12093" s="200"/>
      <c r="H12093" s="200"/>
      <c r="I12093" s="200">
        <v>45869</v>
      </c>
      <c r="J12093" s="143">
        <f t="shared" si="188"/>
        <v>45869</v>
      </c>
      <c r="K12093" s="202">
        <v>1</v>
      </c>
      <c r="L12093" s="284" t="s">
        <v>10339</v>
      </c>
      <c r="M12093" s="223"/>
      <c r="N12093" s="203"/>
      <c r="O12093" s="222" t="s">
        <v>326</v>
      </c>
    </row>
    <row r="12094" spans="1:15" ht="29.25" customHeight="1">
      <c r="A12094" s="221" t="s">
        <v>2861</v>
      </c>
      <c r="B12094" s="221" t="s">
        <v>935</v>
      </c>
      <c r="C12094" s="222" t="s">
        <v>422</v>
      </c>
      <c r="D12094" s="222" t="s">
        <v>162</v>
      </c>
      <c r="E12094" s="199" t="s">
        <v>166</v>
      </c>
      <c r="F12094" s="200"/>
      <c r="G12094" s="200"/>
      <c r="H12094" s="200"/>
      <c r="I12094" s="200">
        <v>45870</v>
      </c>
      <c r="J12094" s="143">
        <f t="shared" si="188"/>
        <v>45870</v>
      </c>
      <c r="K12094" s="202">
        <v>8</v>
      </c>
      <c r="L12094" s="284" t="s">
        <v>10340</v>
      </c>
      <c r="M12094" s="223"/>
      <c r="N12094" s="203"/>
      <c r="O12094" s="222" t="s">
        <v>326</v>
      </c>
    </row>
    <row r="12095" spans="1:15" ht="29.25" customHeight="1">
      <c r="A12095" s="221" t="s">
        <v>2861</v>
      </c>
      <c r="B12095" s="221" t="s">
        <v>935</v>
      </c>
      <c r="C12095" s="222" t="s">
        <v>422</v>
      </c>
      <c r="D12095" s="222" t="s">
        <v>162</v>
      </c>
      <c r="E12095" s="199" t="s">
        <v>166</v>
      </c>
      <c r="F12095" s="200"/>
      <c r="G12095" s="200"/>
      <c r="H12095" s="200"/>
      <c r="I12095" s="200">
        <v>45873</v>
      </c>
      <c r="J12095" s="143">
        <f t="shared" si="188"/>
        <v>45873</v>
      </c>
      <c r="K12095" s="202">
        <v>8</v>
      </c>
      <c r="L12095" s="284" t="s">
        <v>10341</v>
      </c>
      <c r="M12095" s="223"/>
      <c r="N12095" s="203"/>
      <c r="O12095" s="222" t="s">
        <v>326</v>
      </c>
    </row>
    <row r="12096" spans="1:15" ht="29.25" customHeight="1">
      <c r="A12096" s="221" t="s">
        <v>2861</v>
      </c>
      <c r="B12096" s="221" t="s">
        <v>935</v>
      </c>
      <c r="C12096" s="222" t="s">
        <v>422</v>
      </c>
      <c r="D12096" s="222" t="s">
        <v>162</v>
      </c>
      <c r="E12096" s="199" t="s">
        <v>166</v>
      </c>
      <c r="F12096" s="200"/>
      <c r="G12096" s="200"/>
      <c r="H12096" s="200"/>
      <c r="I12096" s="200">
        <v>45873</v>
      </c>
      <c r="J12096" s="143">
        <f t="shared" si="188"/>
        <v>45873</v>
      </c>
      <c r="K12096" s="202">
        <v>1</v>
      </c>
      <c r="L12096" s="284" t="s">
        <v>10342</v>
      </c>
      <c r="M12096" s="223"/>
      <c r="N12096" s="203"/>
      <c r="O12096" s="222" t="s">
        <v>326</v>
      </c>
    </row>
    <row r="12097" spans="1:15" ht="29.25" customHeight="1">
      <c r="A12097" s="221" t="s">
        <v>2861</v>
      </c>
      <c r="B12097" s="221" t="s">
        <v>935</v>
      </c>
      <c r="C12097" s="222" t="s">
        <v>422</v>
      </c>
      <c r="D12097" s="222" t="s">
        <v>162</v>
      </c>
      <c r="E12097" s="199" t="s">
        <v>166</v>
      </c>
      <c r="F12097" s="200"/>
      <c r="G12097" s="200"/>
      <c r="H12097" s="200"/>
      <c r="I12097" s="200">
        <v>45874</v>
      </c>
      <c r="J12097" s="143">
        <f t="shared" si="188"/>
        <v>45874</v>
      </c>
      <c r="K12097" s="202">
        <v>3</v>
      </c>
      <c r="L12097" s="284" t="s">
        <v>10343</v>
      </c>
      <c r="M12097" s="223"/>
      <c r="N12097" s="203"/>
      <c r="O12097" s="222" t="s">
        <v>326</v>
      </c>
    </row>
    <row r="12098" spans="1:15" ht="29.25" customHeight="1">
      <c r="A12098" s="221" t="s">
        <v>2861</v>
      </c>
      <c r="B12098" s="221" t="s">
        <v>935</v>
      </c>
      <c r="C12098" s="222" t="s">
        <v>422</v>
      </c>
      <c r="D12098" s="222" t="s">
        <v>162</v>
      </c>
      <c r="E12098" s="199" t="s">
        <v>166</v>
      </c>
      <c r="F12098" s="200"/>
      <c r="G12098" s="200"/>
      <c r="H12098" s="200"/>
      <c r="I12098" s="200">
        <v>45874</v>
      </c>
      <c r="J12098" s="143">
        <f t="shared" si="188"/>
        <v>45874</v>
      </c>
      <c r="K12098" s="202">
        <v>3</v>
      </c>
      <c r="L12098" s="284" t="s">
        <v>10344</v>
      </c>
      <c r="M12098" s="223"/>
      <c r="N12098" s="203"/>
      <c r="O12098" s="222" t="s">
        <v>326</v>
      </c>
    </row>
    <row r="12099" spans="1:15" ht="29.25" customHeight="1">
      <c r="A12099" s="221" t="s">
        <v>2861</v>
      </c>
      <c r="B12099" s="221" t="s">
        <v>935</v>
      </c>
      <c r="C12099" s="222" t="s">
        <v>422</v>
      </c>
      <c r="D12099" s="222" t="s">
        <v>162</v>
      </c>
      <c r="E12099" s="199" t="s">
        <v>166</v>
      </c>
      <c r="F12099" s="200"/>
      <c r="G12099" s="200"/>
      <c r="H12099" s="200"/>
      <c r="I12099" s="200">
        <v>45874</v>
      </c>
      <c r="J12099" s="143">
        <f t="shared" ref="J12099:J12162" si="189">I12099</f>
        <v>45874</v>
      </c>
      <c r="K12099" s="202">
        <v>1</v>
      </c>
      <c r="L12099" s="285" t="s">
        <v>10345</v>
      </c>
      <c r="M12099" s="223"/>
      <c r="N12099" s="203"/>
      <c r="O12099" s="222" t="s">
        <v>326</v>
      </c>
    </row>
    <row r="12100" spans="1:15" ht="29.25" customHeight="1">
      <c r="A12100" s="221" t="s">
        <v>2861</v>
      </c>
      <c r="B12100" s="221" t="s">
        <v>935</v>
      </c>
      <c r="C12100" s="222" t="s">
        <v>422</v>
      </c>
      <c r="D12100" s="222" t="s">
        <v>162</v>
      </c>
      <c r="E12100" s="199" t="s">
        <v>166</v>
      </c>
      <c r="F12100" s="200"/>
      <c r="G12100" s="200"/>
      <c r="H12100" s="200"/>
      <c r="I12100" s="200">
        <v>45874</v>
      </c>
      <c r="J12100" s="143">
        <f t="shared" si="189"/>
        <v>45874</v>
      </c>
      <c r="K12100" s="202">
        <v>1</v>
      </c>
      <c r="L12100" s="284" t="s">
        <v>10346</v>
      </c>
      <c r="M12100" s="223"/>
      <c r="N12100" s="203"/>
      <c r="O12100" s="222" t="s">
        <v>326</v>
      </c>
    </row>
    <row r="12101" spans="1:15" ht="29.25" customHeight="1">
      <c r="A12101" s="221" t="s">
        <v>2861</v>
      </c>
      <c r="B12101" s="221" t="s">
        <v>935</v>
      </c>
      <c r="C12101" s="222" t="s">
        <v>422</v>
      </c>
      <c r="D12101" s="222" t="s">
        <v>162</v>
      </c>
      <c r="E12101" s="199" t="s">
        <v>163</v>
      </c>
      <c r="F12101" s="200" t="s">
        <v>5514</v>
      </c>
      <c r="G12101" s="200" t="s">
        <v>5515</v>
      </c>
      <c r="H12101" s="200" t="s">
        <v>419</v>
      </c>
      <c r="I12101" s="200">
        <v>45875</v>
      </c>
      <c r="J12101" s="143">
        <f t="shared" si="189"/>
        <v>45875</v>
      </c>
      <c r="K12101" s="202">
        <v>8</v>
      </c>
      <c r="L12101" s="284" t="s">
        <v>10347</v>
      </c>
      <c r="M12101" s="223"/>
      <c r="N12101" s="203">
        <v>1.0714285714285701</v>
      </c>
      <c r="O12101" s="222" t="s">
        <v>8059</v>
      </c>
    </row>
    <row r="12102" spans="1:15" ht="29.25" customHeight="1">
      <c r="A12102" s="221" t="s">
        <v>2861</v>
      </c>
      <c r="B12102" s="221" t="s">
        <v>935</v>
      </c>
      <c r="C12102" s="222" t="s">
        <v>422</v>
      </c>
      <c r="D12102" s="222" t="s">
        <v>162</v>
      </c>
      <c r="E12102" s="199" t="s">
        <v>166</v>
      </c>
      <c r="F12102" s="200"/>
      <c r="G12102" s="200"/>
      <c r="H12102" s="200"/>
      <c r="I12102" s="200">
        <v>45876</v>
      </c>
      <c r="J12102" s="143">
        <f t="shared" si="189"/>
        <v>45876</v>
      </c>
      <c r="K12102" s="202">
        <v>7</v>
      </c>
      <c r="L12102" s="285" t="s">
        <v>10550</v>
      </c>
      <c r="M12102" s="223"/>
      <c r="N12102" s="203"/>
      <c r="O12102" s="222" t="s">
        <v>326</v>
      </c>
    </row>
    <row r="12103" spans="1:15" ht="29.25" customHeight="1">
      <c r="A12103" s="221" t="s">
        <v>2861</v>
      </c>
      <c r="B12103" s="221" t="s">
        <v>935</v>
      </c>
      <c r="C12103" s="222" t="s">
        <v>422</v>
      </c>
      <c r="D12103" s="222" t="s">
        <v>162</v>
      </c>
      <c r="E12103" s="199" t="s">
        <v>178</v>
      </c>
      <c r="F12103" s="200"/>
      <c r="G12103" s="200"/>
      <c r="H12103" s="200"/>
      <c r="I12103" s="200">
        <v>45876</v>
      </c>
      <c r="J12103" s="143">
        <f t="shared" si="189"/>
        <v>45876</v>
      </c>
      <c r="K12103" s="202">
        <v>1</v>
      </c>
      <c r="L12103" s="285" t="s">
        <v>218</v>
      </c>
      <c r="M12103" s="223"/>
      <c r="N12103" s="203"/>
      <c r="O12103" s="222" t="s">
        <v>326</v>
      </c>
    </row>
    <row r="12104" spans="1:15" ht="29.25" customHeight="1">
      <c r="A12104" s="221" t="s">
        <v>2861</v>
      </c>
      <c r="B12104" s="221" t="s">
        <v>935</v>
      </c>
      <c r="C12104" s="222" t="s">
        <v>422</v>
      </c>
      <c r="D12104" s="222" t="s">
        <v>162</v>
      </c>
      <c r="E12104" s="199" t="s">
        <v>166</v>
      </c>
      <c r="F12104" s="200"/>
      <c r="G12104" s="200"/>
      <c r="H12104" s="200"/>
      <c r="I12104" s="200">
        <v>45880</v>
      </c>
      <c r="J12104" s="143">
        <f t="shared" si="189"/>
        <v>45880</v>
      </c>
      <c r="K12104" s="202">
        <v>1</v>
      </c>
      <c r="L12104" s="284" t="s">
        <v>10551</v>
      </c>
      <c r="M12104" s="223"/>
      <c r="N12104" s="203"/>
      <c r="O12104" s="222" t="s">
        <v>326</v>
      </c>
    </row>
    <row r="12105" spans="1:15" ht="29.25" customHeight="1">
      <c r="A12105" s="221" t="s">
        <v>2861</v>
      </c>
      <c r="B12105" s="221" t="s">
        <v>935</v>
      </c>
      <c r="C12105" s="222" t="s">
        <v>422</v>
      </c>
      <c r="D12105" s="222" t="s">
        <v>162</v>
      </c>
      <c r="E12105" s="199" t="s">
        <v>163</v>
      </c>
      <c r="F12105" s="200" t="s">
        <v>5514</v>
      </c>
      <c r="G12105" s="200" t="s">
        <v>5515</v>
      </c>
      <c r="H12105" s="200" t="s">
        <v>419</v>
      </c>
      <c r="I12105" s="200">
        <v>45880</v>
      </c>
      <c r="J12105" s="143">
        <f t="shared" si="189"/>
        <v>45880</v>
      </c>
      <c r="K12105" s="202">
        <v>3</v>
      </c>
      <c r="L12105" s="285" t="s">
        <v>10552</v>
      </c>
      <c r="M12105" s="223"/>
      <c r="N12105" s="203">
        <v>1.0714285714285701</v>
      </c>
      <c r="O12105" s="222" t="s">
        <v>8059</v>
      </c>
    </row>
    <row r="12106" spans="1:15" ht="29.25" customHeight="1">
      <c r="A12106" s="221" t="s">
        <v>2861</v>
      </c>
      <c r="B12106" s="221" t="s">
        <v>935</v>
      </c>
      <c r="C12106" s="222" t="s">
        <v>422</v>
      </c>
      <c r="D12106" s="222" t="s">
        <v>162</v>
      </c>
      <c r="E12106" s="199" t="s">
        <v>163</v>
      </c>
      <c r="F12106" s="200" t="s">
        <v>5526</v>
      </c>
      <c r="G12106" s="200" t="s">
        <v>6524</v>
      </c>
      <c r="H12106" s="200" t="s">
        <v>419</v>
      </c>
      <c r="I12106" s="200">
        <v>45880</v>
      </c>
      <c r="J12106" s="143">
        <f t="shared" si="189"/>
        <v>45880</v>
      </c>
      <c r="K12106" s="202">
        <v>4</v>
      </c>
      <c r="L12106" s="285" t="s">
        <v>10553</v>
      </c>
      <c r="M12106" s="223"/>
      <c r="N12106" s="203">
        <v>0.5</v>
      </c>
      <c r="O12106" s="222" t="s">
        <v>991</v>
      </c>
    </row>
    <row r="12107" spans="1:15" ht="29.25" customHeight="1">
      <c r="A12107" s="221" t="s">
        <v>2861</v>
      </c>
      <c r="B12107" s="221" t="s">
        <v>935</v>
      </c>
      <c r="C12107" s="222" t="s">
        <v>422</v>
      </c>
      <c r="D12107" s="222" t="s">
        <v>162</v>
      </c>
      <c r="E12107" s="199" t="s">
        <v>166</v>
      </c>
      <c r="F12107" s="200"/>
      <c r="G12107" s="200"/>
      <c r="H12107" s="200"/>
      <c r="I12107" s="200">
        <v>45881</v>
      </c>
      <c r="J12107" s="143">
        <f t="shared" si="189"/>
        <v>45881</v>
      </c>
      <c r="K12107" s="202">
        <v>4</v>
      </c>
      <c r="L12107" s="284" t="s">
        <v>10554</v>
      </c>
      <c r="M12107" s="223"/>
      <c r="N12107" s="203"/>
      <c r="O12107" s="222" t="s">
        <v>326</v>
      </c>
    </row>
    <row r="12108" spans="1:15" ht="29.25" customHeight="1">
      <c r="A12108" s="221" t="s">
        <v>2861</v>
      </c>
      <c r="B12108" s="221" t="s">
        <v>935</v>
      </c>
      <c r="C12108" s="222" t="s">
        <v>422</v>
      </c>
      <c r="D12108" s="222" t="s">
        <v>162</v>
      </c>
      <c r="E12108" s="199" t="s">
        <v>166</v>
      </c>
      <c r="F12108" s="200"/>
      <c r="G12108" s="200"/>
      <c r="H12108" s="200"/>
      <c r="I12108" s="200">
        <v>45881</v>
      </c>
      <c r="J12108" s="143">
        <f t="shared" si="189"/>
        <v>45881</v>
      </c>
      <c r="K12108" s="202">
        <v>4</v>
      </c>
      <c r="L12108" s="284" t="s">
        <v>10555</v>
      </c>
      <c r="M12108" s="223"/>
      <c r="N12108" s="203"/>
      <c r="O12108" s="222" t="s">
        <v>326</v>
      </c>
    </row>
    <row r="12109" spans="1:15" ht="29.25" customHeight="1">
      <c r="A12109" s="221" t="s">
        <v>2861</v>
      </c>
      <c r="B12109" s="221" t="s">
        <v>935</v>
      </c>
      <c r="C12109" s="222" t="s">
        <v>422</v>
      </c>
      <c r="D12109" s="222" t="s">
        <v>162</v>
      </c>
      <c r="E12109" s="199" t="s">
        <v>166</v>
      </c>
      <c r="F12109" s="200"/>
      <c r="G12109" s="200"/>
      <c r="H12109" s="200"/>
      <c r="I12109" s="200">
        <v>45882</v>
      </c>
      <c r="J12109" s="143">
        <f t="shared" si="189"/>
        <v>45882</v>
      </c>
      <c r="K12109" s="202">
        <v>2</v>
      </c>
      <c r="L12109" s="284" t="s">
        <v>10556</v>
      </c>
      <c r="M12109" s="223"/>
      <c r="N12109" s="203"/>
      <c r="O12109" s="222" t="s">
        <v>326</v>
      </c>
    </row>
    <row r="12110" spans="1:15" ht="29.25" customHeight="1">
      <c r="A12110" s="221" t="s">
        <v>2861</v>
      </c>
      <c r="B12110" s="221" t="s">
        <v>935</v>
      </c>
      <c r="C12110" s="222" t="s">
        <v>422</v>
      </c>
      <c r="D12110" s="222" t="s">
        <v>162</v>
      </c>
      <c r="E12110" s="199" t="s">
        <v>166</v>
      </c>
      <c r="F12110" s="200"/>
      <c r="G12110" s="200"/>
      <c r="H12110" s="200"/>
      <c r="I12110" s="200">
        <v>45882</v>
      </c>
      <c r="J12110" s="143">
        <f t="shared" si="189"/>
        <v>45882</v>
      </c>
      <c r="K12110" s="202">
        <v>2</v>
      </c>
      <c r="L12110" s="284" t="s">
        <v>10558</v>
      </c>
      <c r="M12110" s="223"/>
      <c r="N12110" s="203"/>
      <c r="O12110" s="222" t="s">
        <v>326</v>
      </c>
    </row>
    <row r="12111" spans="1:15" ht="29.25" customHeight="1">
      <c r="A12111" s="221" t="s">
        <v>2861</v>
      </c>
      <c r="B12111" s="221" t="s">
        <v>935</v>
      </c>
      <c r="C12111" s="222" t="s">
        <v>422</v>
      </c>
      <c r="D12111" s="222" t="s">
        <v>162</v>
      </c>
      <c r="E12111" s="199" t="s">
        <v>163</v>
      </c>
      <c r="F12111" s="200" t="s">
        <v>5514</v>
      </c>
      <c r="G12111" s="200" t="s">
        <v>5515</v>
      </c>
      <c r="H12111" s="200" t="s">
        <v>419</v>
      </c>
      <c r="I12111" s="200">
        <v>45882</v>
      </c>
      <c r="J12111" s="143">
        <f t="shared" si="189"/>
        <v>45882</v>
      </c>
      <c r="K12111" s="202">
        <v>4</v>
      </c>
      <c r="L12111" s="284" t="s">
        <v>10557</v>
      </c>
      <c r="M12111" s="223"/>
      <c r="N12111" s="203">
        <v>1.0714285714285701</v>
      </c>
      <c r="O12111" s="222" t="s">
        <v>8059</v>
      </c>
    </row>
    <row r="12112" spans="1:15" ht="29.25" customHeight="1">
      <c r="A12112" s="221" t="s">
        <v>2861</v>
      </c>
      <c r="B12112" s="221" t="s">
        <v>935</v>
      </c>
      <c r="C12112" s="222" t="s">
        <v>422</v>
      </c>
      <c r="D12112" s="222" t="s">
        <v>162</v>
      </c>
      <c r="E12112" s="199" t="s">
        <v>166</v>
      </c>
      <c r="F12112" s="200"/>
      <c r="G12112" s="200"/>
      <c r="H12112" s="200"/>
      <c r="I12112" s="200">
        <v>45883</v>
      </c>
      <c r="J12112" s="143">
        <f t="shared" si="189"/>
        <v>45883</v>
      </c>
      <c r="K12112" s="202">
        <v>4</v>
      </c>
      <c r="L12112" s="284" t="s">
        <v>10722</v>
      </c>
      <c r="M12112" s="223"/>
      <c r="N12112" s="203"/>
      <c r="O12112" s="222" t="s">
        <v>326</v>
      </c>
    </row>
    <row r="12113" spans="1:15" ht="29.25" customHeight="1">
      <c r="A12113" s="221" t="s">
        <v>2861</v>
      </c>
      <c r="B12113" s="221" t="s">
        <v>935</v>
      </c>
      <c r="C12113" s="222" t="s">
        <v>422</v>
      </c>
      <c r="D12113" s="222" t="s">
        <v>162</v>
      </c>
      <c r="E12113" s="199" t="s">
        <v>178</v>
      </c>
      <c r="F12113" s="200"/>
      <c r="G12113" s="200"/>
      <c r="H12113" s="200"/>
      <c r="I12113" s="200">
        <v>45883</v>
      </c>
      <c r="J12113" s="143">
        <f t="shared" si="189"/>
        <v>45883</v>
      </c>
      <c r="K12113" s="202">
        <v>1</v>
      </c>
      <c r="L12113" s="285" t="s">
        <v>218</v>
      </c>
      <c r="M12113" s="223"/>
      <c r="N12113" s="203"/>
      <c r="O12113" s="222" t="s">
        <v>326</v>
      </c>
    </row>
    <row r="12114" spans="1:15" ht="29.25" customHeight="1">
      <c r="A12114" s="221" t="s">
        <v>2861</v>
      </c>
      <c r="B12114" s="221" t="s">
        <v>935</v>
      </c>
      <c r="C12114" s="222" t="s">
        <v>422</v>
      </c>
      <c r="D12114" s="222" t="s">
        <v>162</v>
      </c>
      <c r="E12114" s="199" t="s">
        <v>163</v>
      </c>
      <c r="F12114" s="200" t="s">
        <v>5514</v>
      </c>
      <c r="G12114" s="200" t="s">
        <v>5515</v>
      </c>
      <c r="H12114" s="200" t="s">
        <v>419</v>
      </c>
      <c r="I12114" s="200">
        <v>45883</v>
      </c>
      <c r="J12114" s="143">
        <f t="shared" si="189"/>
        <v>45883</v>
      </c>
      <c r="K12114" s="202">
        <v>3</v>
      </c>
      <c r="L12114" s="284" t="s">
        <v>10723</v>
      </c>
      <c r="M12114" s="223"/>
      <c r="N12114" s="203">
        <v>1.0714285714285701</v>
      </c>
      <c r="O12114" s="222" t="s">
        <v>8059</v>
      </c>
    </row>
    <row r="12115" spans="1:15" ht="29.25" customHeight="1">
      <c r="A12115" s="221" t="s">
        <v>2861</v>
      </c>
      <c r="B12115" s="221" t="s">
        <v>935</v>
      </c>
      <c r="C12115" s="222" t="s">
        <v>422</v>
      </c>
      <c r="D12115" s="222" t="s">
        <v>162</v>
      </c>
      <c r="E12115" s="199" t="s">
        <v>166</v>
      </c>
      <c r="F12115" s="200"/>
      <c r="G12115" s="200"/>
      <c r="H12115" s="200"/>
      <c r="I12115" s="200">
        <v>45884</v>
      </c>
      <c r="J12115" s="143">
        <f t="shared" si="189"/>
        <v>45884</v>
      </c>
      <c r="K12115" s="202">
        <v>8</v>
      </c>
      <c r="L12115" s="284" t="s">
        <v>10724</v>
      </c>
      <c r="M12115" s="223"/>
      <c r="N12115" s="203"/>
      <c r="O12115" s="222" t="s">
        <v>326</v>
      </c>
    </row>
    <row r="12116" spans="1:15" ht="29.25" customHeight="1">
      <c r="A12116" s="221" t="s">
        <v>2861</v>
      </c>
      <c r="B12116" s="221" t="s">
        <v>935</v>
      </c>
      <c r="C12116" s="222" t="s">
        <v>422</v>
      </c>
      <c r="D12116" s="222" t="s">
        <v>162</v>
      </c>
      <c r="E12116" s="199" t="s">
        <v>166</v>
      </c>
      <c r="F12116" s="200"/>
      <c r="G12116" s="200"/>
      <c r="H12116" s="200"/>
      <c r="I12116" s="200">
        <v>45887</v>
      </c>
      <c r="J12116" s="143">
        <f t="shared" si="189"/>
        <v>45887</v>
      </c>
      <c r="K12116" s="202">
        <v>2</v>
      </c>
      <c r="L12116" s="284" t="s">
        <v>10726</v>
      </c>
      <c r="M12116" s="223"/>
      <c r="N12116" s="203"/>
      <c r="O12116" s="222" t="s">
        <v>326</v>
      </c>
    </row>
    <row r="12117" spans="1:15" ht="29.25" customHeight="1">
      <c r="A12117" s="221" t="s">
        <v>2861</v>
      </c>
      <c r="B12117" s="221" t="s">
        <v>935</v>
      </c>
      <c r="C12117" s="222" t="s">
        <v>422</v>
      </c>
      <c r="D12117" s="222" t="s">
        <v>162</v>
      </c>
      <c r="E12117" s="199" t="s">
        <v>163</v>
      </c>
      <c r="F12117" s="200" t="s">
        <v>5514</v>
      </c>
      <c r="G12117" s="200" t="s">
        <v>5515</v>
      </c>
      <c r="H12117" s="200" t="s">
        <v>419</v>
      </c>
      <c r="I12117" s="200">
        <v>45887</v>
      </c>
      <c r="J12117" s="143">
        <f t="shared" si="189"/>
        <v>45887</v>
      </c>
      <c r="K12117" s="202">
        <v>6</v>
      </c>
      <c r="L12117" s="284" t="s">
        <v>10725</v>
      </c>
      <c r="M12117" s="223"/>
      <c r="N12117" s="203">
        <v>1.0714285714285701</v>
      </c>
      <c r="O12117" s="222" t="s">
        <v>8059</v>
      </c>
    </row>
    <row r="12118" spans="1:15" ht="29.25" customHeight="1">
      <c r="A12118" s="221" t="s">
        <v>2861</v>
      </c>
      <c r="B12118" s="221" t="s">
        <v>935</v>
      </c>
      <c r="C12118" s="222" t="s">
        <v>422</v>
      </c>
      <c r="D12118" s="222" t="s">
        <v>162</v>
      </c>
      <c r="E12118" s="199" t="s">
        <v>163</v>
      </c>
      <c r="F12118" s="200" t="s">
        <v>5514</v>
      </c>
      <c r="G12118" s="200" t="s">
        <v>5515</v>
      </c>
      <c r="H12118" s="200" t="s">
        <v>419</v>
      </c>
      <c r="I12118" s="200">
        <v>45888</v>
      </c>
      <c r="J12118" s="143">
        <f t="shared" si="189"/>
        <v>45888</v>
      </c>
      <c r="K12118" s="202">
        <v>8</v>
      </c>
      <c r="L12118" s="285" t="s">
        <v>10727</v>
      </c>
      <c r="M12118" s="223"/>
      <c r="N12118" s="203">
        <v>1.0714285714285701</v>
      </c>
      <c r="O12118" s="222" t="s">
        <v>8059</v>
      </c>
    </row>
    <row r="12119" spans="1:15" ht="29.25" customHeight="1">
      <c r="A12119" s="221" t="s">
        <v>2861</v>
      </c>
      <c r="B12119" s="221" t="s">
        <v>935</v>
      </c>
      <c r="C12119" s="222" t="s">
        <v>422</v>
      </c>
      <c r="D12119" s="222" t="s">
        <v>162</v>
      </c>
      <c r="E12119" s="199" t="s">
        <v>166</v>
      </c>
      <c r="F12119" s="200"/>
      <c r="G12119" s="200"/>
      <c r="H12119" s="200"/>
      <c r="I12119" s="200">
        <v>45890</v>
      </c>
      <c r="J12119" s="143">
        <f t="shared" si="189"/>
        <v>45890</v>
      </c>
      <c r="K12119" s="202">
        <v>3</v>
      </c>
      <c r="L12119" s="284" t="s">
        <v>10994</v>
      </c>
      <c r="M12119" s="223"/>
      <c r="N12119" s="203"/>
      <c r="O12119" s="222" t="s">
        <v>326</v>
      </c>
    </row>
    <row r="12120" spans="1:15" ht="29.25" customHeight="1">
      <c r="A12120" s="221" t="s">
        <v>2861</v>
      </c>
      <c r="B12120" s="221" t="s">
        <v>935</v>
      </c>
      <c r="C12120" s="222" t="s">
        <v>422</v>
      </c>
      <c r="D12120" s="222" t="s">
        <v>162</v>
      </c>
      <c r="E12120" s="199" t="s">
        <v>178</v>
      </c>
      <c r="F12120" s="200"/>
      <c r="G12120" s="200"/>
      <c r="H12120" s="200"/>
      <c r="I12120" s="200">
        <v>45890</v>
      </c>
      <c r="J12120" s="143">
        <f t="shared" si="189"/>
        <v>45890</v>
      </c>
      <c r="K12120" s="202">
        <v>1</v>
      </c>
      <c r="L12120" s="285" t="s">
        <v>218</v>
      </c>
      <c r="M12120" s="223"/>
      <c r="N12120" s="203"/>
      <c r="O12120" s="222" t="s">
        <v>326</v>
      </c>
    </row>
    <row r="12121" spans="1:15" ht="29.25" customHeight="1">
      <c r="A12121" s="221" t="s">
        <v>2861</v>
      </c>
      <c r="B12121" s="221" t="s">
        <v>935</v>
      </c>
      <c r="C12121" s="222" t="s">
        <v>422</v>
      </c>
      <c r="D12121" s="222" t="s">
        <v>162</v>
      </c>
      <c r="E12121" s="199" t="s">
        <v>163</v>
      </c>
      <c r="F12121" s="200" t="s">
        <v>5514</v>
      </c>
      <c r="G12121" s="200" t="s">
        <v>5515</v>
      </c>
      <c r="H12121" s="200" t="s">
        <v>419</v>
      </c>
      <c r="I12121" s="200">
        <v>45890</v>
      </c>
      <c r="J12121" s="143">
        <f t="shared" si="189"/>
        <v>45890</v>
      </c>
      <c r="K12121" s="202">
        <v>4</v>
      </c>
      <c r="L12121" s="284" t="s">
        <v>10993</v>
      </c>
      <c r="M12121" s="223"/>
      <c r="N12121" s="203">
        <v>1.0714285714285701</v>
      </c>
      <c r="O12121" s="222" t="s">
        <v>8059</v>
      </c>
    </row>
    <row r="12122" spans="1:15" ht="29.25" customHeight="1">
      <c r="A12122" s="221" t="s">
        <v>2861</v>
      </c>
      <c r="B12122" s="221" t="s">
        <v>935</v>
      </c>
      <c r="C12122" s="222" t="s">
        <v>422</v>
      </c>
      <c r="D12122" s="222" t="s">
        <v>162</v>
      </c>
      <c r="E12122" s="199" t="s">
        <v>166</v>
      </c>
      <c r="F12122" s="200"/>
      <c r="G12122" s="200"/>
      <c r="H12122" s="200"/>
      <c r="I12122" s="200">
        <v>45891</v>
      </c>
      <c r="J12122" s="143">
        <f t="shared" si="189"/>
        <v>45891</v>
      </c>
      <c r="K12122" s="202">
        <v>1</v>
      </c>
      <c r="L12122" s="284" t="s">
        <v>10995</v>
      </c>
      <c r="M12122" s="223"/>
      <c r="N12122" s="203"/>
      <c r="O12122" s="222" t="s">
        <v>326</v>
      </c>
    </row>
    <row r="12123" spans="1:15" ht="29.25" customHeight="1">
      <c r="A12123" s="221" t="s">
        <v>2861</v>
      </c>
      <c r="B12123" s="221" t="s">
        <v>935</v>
      </c>
      <c r="C12123" s="222" t="s">
        <v>422</v>
      </c>
      <c r="D12123" s="222" t="s">
        <v>162</v>
      </c>
      <c r="E12123" s="199" t="s">
        <v>166</v>
      </c>
      <c r="F12123" s="200"/>
      <c r="G12123" s="200"/>
      <c r="H12123" s="200"/>
      <c r="I12123" s="200">
        <v>45891</v>
      </c>
      <c r="J12123" s="143">
        <f t="shared" si="189"/>
        <v>45891</v>
      </c>
      <c r="K12123" s="202">
        <v>4</v>
      </c>
      <c r="L12123" s="285" t="s">
        <v>10996</v>
      </c>
      <c r="M12123" s="223"/>
      <c r="N12123" s="203"/>
      <c r="O12123" s="222" t="s">
        <v>326</v>
      </c>
    </row>
    <row r="12124" spans="1:15" ht="29.25" customHeight="1">
      <c r="A12124" s="221" t="s">
        <v>2861</v>
      </c>
      <c r="B12124" s="221" t="s">
        <v>935</v>
      </c>
      <c r="C12124" s="222" t="s">
        <v>422</v>
      </c>
      <c r="D12124" s="222" t="s">
        <v>162</v>
      </c>
      <c r="E12124" s="199" t="s">
        <v>166</v>
      </c>
      <c r="F12124" s="200"/>
      <c r="G12124" s="200"/>
      <c r="H12124" s="200"/>
      <c r="I12124" s="200">
        <v>45891</v>
      </c>
      <c r="J12124" s="143">
        <f t="shared" si="189"/>
        <v>45891</v>
      </c>
      <c r="K12124" s="202">
        <v>1</v>
      </c>
      <c r="L12124" s="284" t="s">
        <v>10997</v>
      </c>
      <c r="M12124" s="223"/>
      <c r="N12124" s="203"/>
      <c r="O12124" s="222" t="s">
        <v>326</v>
      </c>
    </row>
    <row r="12125" spans="1:15" ht="29.25" customHeight="1">
      <c r="A12125" s="221" t="s">
        <v>2861</v>
      </c>
      <c r="B12125" s="221" t="s">
        <v>935</v>
      </c>
      <c r="C12125" s="222" t="s">
        <v>422</v>
      </c>
      <c r="D12125" s="222" t="s">
        <v>162</v>
      </c>
      <c r="E12125" s="199" t="s">
        <v>163</v>
      </c>
      <c r="F12125" s="200" t="s">
        <v>5514</v>
      </c>
      <c r="G12125" s="200" t="s">
        <v>5515</v>
      </c>
      <c r="H12125" s="200" t="s">
        <v>419</v>
      </c>
      <c r="I12125" s="200">
        <v>45891</v>
      </c>
      <c r="J12125" s="143">
        <f t="shared" si="189"/>
        <v>45891</v>
      </c>
      <c r="K12125" s="202">
        <v>2</v>
      </c>
      <c r="L12125" s="285" t="s">
        <v>10998</v>
      </c>
      <c r="M12125" s="223"/>
      <c r="N12125" s="203">
        <v>1.0714285714285701</v>
      </c>
      <c r="O12125" s="222" t="s">
        <v>8059</v>
      </c>
    </row>
    <row r="12126" spans="1:15" ht="29.25" customHeight="1">
      <c r="A12126" s="221" t="s">
        <v>2861</v>
      </c>
      <c r="B12126" s="221" t="s">
        <v>935</v>
      </c>
      <c r="C12126" s="222" t="s">
        <v>422</v>
      </c>
      <c r="D12126" s="222" t="s">
        <v>162</v>
      </c>
      <c r="E12126" s="199" t="s">
        <v>166</v>
      </c>
      <c r="F12126" s="200"/>
      <c r="G12126" s="200"/>
      <c r="H12126" s="200"/>
      <c r="I12126" s="200">
        <v>45894</v>
      </c>
      <c r="J12126" s="143">
        <f t="shared" si="189"/>
        <v>45894</v>
      </c>
      <c r="K12126" s="202">
        <v>2</v>
      </c>
      <c r="L12126" s="285" t="s">
        <v>11000</v>
      </c>
      <c r="M12126" s="223"/>
      <c r="N12126" s="203"/>
      <c r="O12126" s="222" t="s">
        <v>326</v>
      </c>
    </row>
    <row r="12127" spans="1:15" ht="29.25" customHeight="1">
      <c r="A12127" s="221" t="s">
        <v>2861</v>
      </c>
      <c r="B12127" s="221" t="s">
        <v>935</v>
      </c>
      <c r="C12127" s="222" t="s">
        <v>422</v>
      </c>
      <c r="D12127" s="222" t="s">
        <v>162</v>
      </c>
      <c r="E12127" s="199" t="s">
        <v>163</v>
      </c>
      <c r="F12127" s="200" t="s">
        <v>5514</v>
      </c>
      <c r="G12127" s="200" t="s">
        <v>5515</v>
      </c>
      <c r="H12127" s="200" t="s">
        <v>419</v>
      </c>
      <c r="I12127" s="200">
        <v>45894</v>
      </c>
      <c r="J12127" s="143">
        <f t="shared" si="189"/>
        <v>45894</v>
      </c>
      <c r="K12127" s="202">
        <v>6</v>
      </c>
      <c r="L12127" s="284" t="s">
        <v>10999</v>
      </c>
      <c r="M12127" s="223"/>
      <c r="N12127" s="203">
        <v>1.0714285714285701</v>
      </c>
      <c r="O12127" s="222" t="s">
        <v>8059</v>
      </c>
    </row>
    <row r="12128" spans="1:15" ht="29.25" customHeight="1">
      <c r="A12128" s="221" t="s">
        <v>2861</v>
      </c>
      <c r="B12128" s="221" t="s">
        <v>935</v>
      </c>
      <c r="C12128" s="222" t="s">
        <v>422</v>
      </c>
      <c r="D12128" s="222" t="s">
        <v>162</v>
      </c>
      <c r="E12128" s="199" t="s">
        <v>166</v>
      </c>
      <c r="F12128" s="200"/>
      <c r="G12128" s="200"/>
      <c r="H12128" s="200"/>
      <c r="I12128" s="200">
        <v>45895</v>
      </c>
      <c r="J12128" s="143">
        <f t="shared" si="189"/>
        <v>45895</v>
      </c>
      <c r="K12128" s="202">
        <v>8</v>
      </c>
      <c r="L12128" s="284" t="s">
        <v>11001</v>
      </c>
      <c r="M12128" s="223"/>
      <c r="N12128" s="203"/>
      <c r="O12128" s="222" t="s">
        <v>326</v>
      </c>
    </row>
    <row r="12129" spans="1:15" ht="29.25" customHeight="1">
      <c r="A12129" s="221" t="s">
        <v>2861</v>
      </c>
      <c r="B12129" s="221" t="s">
        <v>935</v>
      </c>
      <c r="C12129" s="222" t="s">
        <v>422</v>
      </c>
      <c r="D12129" s="222" t="s">
        <v>162</v>
      </c>
      <c r="E12129" s="199" t="s">
        <v>166</v>
      </c>
      <c r="F12129" s="200"/>
      <c r="G12129" s="200"/>
      <c r="H12129" s="200"/>
      <c r="I12129" s="200">
        <v>45896</v>
      </c>
      <c r="J12129" s="143">
        <f t="shared" si="189"/>
        <v>45896</v>
      </c>
      <c r="K12129" s="202">
        <v>6</v>
      </c>
      <c r="L12129" s="284" t="s">
        <v>11003</v>
      </c>
      <c r="M12129" s="223"/>
      <c r="N12129" s="203"/>
      <c r="O12129" s="222" t="s">
        <v>326</v>
      </c>
    </row>
    <row r="12130" spans="1:15" ht="29.25" customHeight="1">
      <c r="A12130" s="221" t="s">
        <v>2861</v>
      </c>
      <c r="B12130" s="221" t="s">
        <v>935</v>
      </c>
      <c r="C12130" s="222" t="s">
        <v>422</v>
      </c>
      <c r="D12130" s="222" t="s">
        <v>162</v>
      </c>
      <c r="E12130" s="199" t="s">
        <v>163</v>
      </c>
      <c r="F12130" s="200" t="s">
        <v>5514</v>
      </c>
      <c r="G12130" s="200" t="s">
        <v>5515</v>
      </c>
      <c r="H12130" s="200" t="s">
        <v>419</v>
      </c>
      <c r="I12130" s="200">
        <v>45896</v>
      </c>
      <c r="J12130" s="143">
        <f t="shared" si="189"/>
        <v>45896</v>
      </c>
      <c r="K12130" s="202">
        <v>2</v>
      </c>
      <c r="L12130" s="285" t="s">
        <v>11002</v>
      </c>
      <c r="M12130" s="223"/>
      <c r="N12130" s="203">
        <v>1.0714285714285701</v>
      </c>
      <c r="O12130" s="222" t="s">
        <v>8059</v>
      </c>
    </row>
    <row r="12131" spans="1:15" ht="29.25" customHeight="1">
      <c r="A12131" s="221" t="s">
        <v>2861</v>
      </c>
      <c r="B12131" s="221" t="s">
        <v>935</v>
      </c>
      <c r="C12131" s="222" t="s">
        <v>422</v>
      </c>
      <c r="D12131" s="222" t="s">
        <v>162</v>
      </c>
      <c r="E12131" s="199" t="s">
        <v>166</v>
      </c>
      <c r="F12131" s="200"/>
      <c r="G12131" s="200"/>
      <c r="H12131" s="200"/>
      <c r="I12131" s="200">
        <v>45897</v>
      </c>
      <c r="J12131" s="143">
        <f t="shared" si="189"/>
        <v>45897</v>
      </c>
      <c r="K12131" s="202">
        <v>1</v>
      </c>
      <c r="L12131" s="284" t="s">
        <v>11158</v>
      </c>
      <c r="M12131" s="223"/>
      <c r="N12131" s="203"/>
      <c r="O12131" s="222" t="s">
        <v>326</v>
      </c>
    </row>
    <row r="12132" spans="1:15" ht="29.25" customHeight="1">
      <c r="A12132" s="221" t="s">
        <v>2861</v>
      </c>
      <c r="B12132" s="221" t="s">
        <v>935</v>
      </c>
      <c r="C12132" s="222" t="s">
        <v>422</v>
      </c>
      <c r="D12132" s="222" t="s">
        <v>162</v>
      </c>
      <c r="E12132" s="199" t="s">
        <v>178</v>
      </c>
      <c r="F12132" s="200"/>
      <c r="G12132" s="200"/>
      <c r="H12132" s="200"/>
      <c r="I12132" s="200">
        <v>45897</v>
      </c>
      <c r="J12132" s="143">
        <f t="shared" si="189"/>
        <v>45897</v>
      </c>
      <c r="K12132" s="202">
        <v>1</v>
      </c>
      <c r="L12132" s="285" t="s">
        <v>218</v>
      </c>
      <c r="M12132" s="223"/>
      <c r="N12132" s="203"/>
      <c r="O12132" s="222" t="s">
        <v>326</v>
      </c>
    </row>
    <row r="12133" spans="1:15" ht="29.25" customHeight="1">
      <c r="A12133" s="221" t="s">
        <v>2861</v>
      </c>
      <c r="B12133" s="221" t="s">
        <v>935</v>
      </c>
      <c r="C12133" s="222" t="s">
        <v>422</v>
      </c>
      <c r="D12133" s="222" t="s">
        <v>162</v>
      </c>
      <c r="E12133" s="199" t="s">
        <v>166</v>
      </c>
      <c r="F12133" s="200"/>
      <c r="G12133" s="200"/>
      <c r="H12133" s="200"/>
      <c r="I12133" s="200">
        <v>45897</v>
      </c>
      <c r="J12133" s="143">
        <f t="shared" si="189"/>
        <v>45897</v>
      </c>
      <c r="K12133" s="202">
        <v>6</v>
      </c>
      <c r="L12133" s="285" t="s">
        <v>11159</v>
      </c>
      <c r="M12133" s="223"/>
      <c r="N12133" s="203"/>
      <c r="O12133" s="222" t="s">
        <v>326</v>
      </c>
    </row>
    <row r="12134" spans="1:15" ht="29.25" customHeight="1">
      <c r="A12134" s="221" t="s">
        <v>2861</v>
      </c>
      <c r="B12134" s="221" t="s">
        <v>935</v>
      </c>
      <c r="C12134" s="222" t="s">
        <v>422</v>
      </c>
      <c r="D12134" s="222" t="s">
        <v>162</v>
      </c>
      <c r="E12134" s="199" t="s">
        <v>166</v>
      </c>
      <c r="F12134" s="200"/>
      <c r="G12134" s="200"/>
      <c r="H12134" s="200"/>
      <c r="I12134" s="200">
        <v>45898</v>
      </c>
      <c r="J12134" s="143">
        <f t="shared" si="189"/>
        <v>45898</v>
      </c>
      <c r="K12134" s="202">
        <v>3</v>
      </c>
      <c r="L12134" s="285" t="s">
        <v>663</v>
      </c>
      <c r="M12134" s="223"/>
      <c r="N12134" s="203"/>
      <c r="O12134" s="222" t="s">
        <v>326</v>
      </c>
    </row>
    <row r="12135" spans="1:15" ht="29.25" customHeight="1">
      <c r="A12135" s="221" t="s">
        <v>2861</v>
      </c>
      <c r="B12135" s="221" t="s">
        <v>935</v>
      </c>
      <c r="C12135" s="222" t="s">
        <v>422</v>
      </c>
      <c r="D12135" s="222" t="s">
        <v>162</v>
      </c>
      <c r="E12135" s="199" t="s">
        <v>166</v>
      </c>
      <c r="F12135" s="200"/>
      <c r="G12135" s="200"/>
      <c r="H12135" s="200"/>
      <c r="I12135" s="200">
        <v>45898</v>
      </c>
      <c r="J12135" s="143">
        <f t="shared" si="189"/>
        <v>45898</v>
      </c>
      <c r="K12135" s="202">
        <v>2</v>
      </c>
      <c r="L12135" s="285" t="s">
        <v>11160</v>
      </c>
      <c r="M12135" s="223"/>
      <c r="N12135" s="203"/>
      <c r="O12135" s="222" t="s">
        <v>326</v>
      </c>
    </row>
    <row r="12136" spans="1:15" ht="29.25" customHeight="1">
      <c r="A12136" s="221" t="s">
        <v>2861</v>
      </c>
      <c r="B12136" s="221" t="s">
        <v>935</v>
      </c>
      <c r="C12136" s="222" t="s">
        <v>422</v>
      </c>
      <c r="D12136" s="222" t="s">
        <v>162</v>
      </c>
      <c r="E12136" s="199" t="s">
        <v>166</v>
      </c>
      <c r="F12136" s="200"/>
      <c r="G12136" s="200"/>
      <c r="H12136" s="200"/>
      <c r="I12136" s="200">
        <v>45898</v>
      </c>
      <c r="J12136" s="143">
        <f t="shared" si="189"/>
        <v>45898</v>
      </c>
      <c r="K12136" s="202">
        <v>3</v>
      </c>
      <c r="L12136" s="284" t="s">
        <v>11161</v>
      </c>
      <c r="M12136" s="223"/>
      <c r="N12136" s="203"/>
      <c r="O12136" s="222" t="s">
        <v>326</v>
      </c>
    </row>
    <row r="12137" spans="1:15" ht="29.25" customHeight="1">
      <c r="A12137" s="221" t="s">
        <v>2861</v>
      </c>
      <c r="B12137" s="221" t="s">
        <v>935</v>
      </c>
      <c r="C12137" s="222" t="s">
        <v>422</v>
      </c>
      <c r="D12137" s="222" t="s">
        <v>162</v>
      </c>
      <c r="E12137" s="199" t="s">
        <v>166</v>
      </c>
      <c r="F12137" s="200"/>
      <c r="G12137" s="200"/>
      <c r="H12137" s="200"/>
      <c r="I12137" s="200">
        <v>45901</v>
      </c>
      <c r="J12137" s="143">
        <f t="shared" si="189"/>
        <v>45901</v>
      </c>
      <c r="K12137" s="202">
        <v>7</v>
      </c>
      <c r="L12137" s="284" t="s">
        <v>11162</v>
      </c>
      <c r="M12137" s="223"/>
      <c r="N12137" s="203"/>
      <c r="O12137" s="222" t="s">
        <v>326</v>
      </c>
    </row>
    <row r="12138" spans="1:15" ht="29.25" customHeight="1">
      <c r="A12138" s="221" t="s">
        <v>2861</v>
      </c>
      <c r="B12138" s="221" t="s">
        <v>935</v>
      </c>
      <c r="C12138" s="222" t="s">
        <v>422</v>
      </c>
      <c r="D12138" s="222" t="s">
        <v>162</v>
      </c>
      <c r="E12138" s="199" t="s">
        <v>166</v>
      </c>
      <c r="F12138" s="200"/>
      <c r="G12138" s="200"/>
      <c r="H12138" s="200"/>
      <c r="I12138" s="200">
        <v>45901</v>
      </c>
      <c r="J12138" s="143">
        <f t="shared" si="189"/>
        <v>45901</v>
      </c>
      <c r="K12138" s="202">
        <v>1</v>
      </c>
      <c r="L12138" s="284" t="s">
        <v>11163</v>
      </c>
      <c r="M12138" s="223"/>
      <c r="N12138" s="203"/>
      <c r="O12138" s="222" t="s">
        <v>326</v>
      </c>
    </row>
    <row r="12139" spans="1:15" ht="29.25" customHeight="1">
      <c r="A12139" s="221" t="s">
        <v>2861</v>
      </c>
      <c r="B12139" s="221" t="s">
        <v>935</v>
      </c>
      <c r="C12139" s="222" t="s">
        <v>422</v>
      </c>
      <c r="D12139" s="222" t="s">
        <v>162</v>
      </c>
      <c r="E12139" s="199" t="s">
        <v>163</v>
      </c>
      <c r="F12139" s="200" t="s">
        <v>5514</v>
      </c>
      <c r="G12139" s="200" t="s">
        <v>5515</v>
      </c>
      <c r="H12139" s="200" t="s">
        <v>419</v>
      </c>
      <c r="I12139" s="200">
        <v>45902</v>
      </c>
      <c r="J12139" s="143">
        <f t="shared" si="189"/>
        <v>45902</v>
      </c>
      <c r="K12139" s="202">
        <v>8</v>
      </c>
      <c r="L12139" s="284" t="s">
        <v>11164</v>
      </c>
      <c r="M12139" s="223"/>
      <c r="N12139" s="203">
        <v>1.0714285714285701</v>
      </c>
      <c r="O12139" s="222" t="s">
        <v>8059</v>
      </c>
    </row>
    <row r="12140" spans="1:15" ht="29.25" customHeight="1">
      <c r="A12140" s="221" t="s">
        <v>2861</v>
      </c>
      <c r="B12140" s="221" t="s">
        <v>935</v>
      </c>
      <c r="C12140" s="222" t="s">
        <v>422</v>
      </c>
      <c r="D12140" s="222" t="s">
        <v>162</v>
      </c>
      <c r="E12140" s="199" t="s">
        <v>166</v>
      </c>
      <c r="F12140" s="200"/>
      <c r="G12140" s="200"/>
      <c r="H12140" s="200"/>
      <c r="I12140" s="200">
        <v>45903</v>
      </c>
      <c r="J12140" s="143">
        <f t="shared" si="189"/>
        <v>45903</v>
      </c>
      <c r="K12140" s="202">
        <v>3</v>
      </c>
      <c r="L12140" s="284" t="s">
        <v>11166</v>
      </c>
      <c r="M12140" s="223"/>
      <c r="N12140" s="203"/>
      <c r="O12140" s="222" t="s">
        <v>326</v>
      </c>
    </row>
    <row r="12141" spans="1:15" ht="29.25" customHeight="1">
      <c r="A12141" s="221" t="s">
        <v>2861</v>
      </c>
      <c r="B12141" s="221" t="s">
        <v>935</v>
      </c>
      <c r="C12141" s="222" t="s">
        <v>422</v>
      </c>
      <c r="D12141" s="222" t="s">
        <v>162</v>
      </c>
      <c r="E12141" s="199" t="s">
        <v>163</v>
      </c>
      <c r="F12141" s="200" t="s">
        <v>5514</v>
      </c>
      <c r="G12141" s="200" t="s">
        <v>5515</v>
      </c>
      <c r="H12141" s="200" t="s">
        <v>419</v>
      </c>
      <c r="I12141" s="200">
        <v>45903</v>
      </c>
      <c r="J12141" s="143">
        <f t="shared" si="189"/>
        <v>45903</v>
      </c>
      <c r="K12141" s="202">
        <v>6</v>
      </c>
      <c r="L12141" s="284" t="s">
        <v>11165</v>
      </c>
      <c r="M12141" s="223"/>
      <c r="N12141" s="203">
        <v>1.0714285714285701</v>
      </c>
      <c r="O12141" s="222" t="s">
        <v>8059</v>
      </c>
    </row>
    <row r="12142" spans="1:15" ht="29.25" customHeight="1">
      <c r="A12142" s="221" t="s">
        <v>2861</v>
      </c>
      <c r="B12142" s="221" t="s">
        <v>935</v>
      </c>
      <c r="C12142" s="222" t="s">
        <v>422</v>
      </c>
      <c r="D12142" s="222" t="s">
        <v>162</v>
      </c>
      <c r="E12142" s="199" t="s">
        <v>166</v>
      </c>
      <c r="F12142" s="200"/>
      <c r="G12142" s="200"/>
      <c r="H12142" s="200"/>
      <c r="I12142" s="200">
        <v>45904</v>
      </c>
      <c r="J12142" s="143">
        <f t="shared" si="189"/>
        <v>45904</v>
      </c>
      <c r="K12142" s="202">
        <v>2</v>
      </c>
      <c r="L12142" s="285" t="s">
        <v>11382</v>
      </c>
      <c r="M12142" s="223"/>
      <c r="N12142" s="203"/>
      <c r="O12142" s="222" t="s">
        <v>326</v>
      </c>
    </row>
    <row r="12143" spans="1:15" ht="29.25" customHeight="1">
      <c r="A12143" s="221" t="s">
        <v>2861</v>
      </c>
      <c r="B12143" s="221" t="s">
        <v>935</v>
      </c>
      <c r="C12143" s="222" t="s">
        <v>422</v>
      </c>
      <c r="D12143" s="222" t="s">
        <v>162</v>
      </c>
      <c r="E12143" s="199" t="s">
        <v>166</v>
      </c>
      <c r="F12143" s="200"/>
      <c r="G12143" s="200"/>
      <c r="H12143" s="200"/>
      <c r="I12143" s="200">
        <v>45904</v>
      </c>
      <c r="J12143" s="143">
        <f t="shared" si="189"/>
        <v>45904</v>
      </c>
      <c r="K12143" s="202">
        <v>1</v>
      </c>
      <c r="L12143" s="285" t="s">
        <v>11383</v>
      </c>
      <c r="M12143" s="223"/>
      <c r="N12143" s="203"/>
      <c r="O12143" s="222" t="s">
        <v>326</v>
      </c>
    </row>
    <row r="12144" spans="1:15" ht="29.25" customHeight="1">
      <c r="A12144" s="221" t="s">
        <v>2861</v>
      </c>
      <c r="B12144" s="221" t="s">
        <v>935</v>
      </c>
      <c r="C12144" s="222" t="s">
        <v>422</v>
      </c>
      <c r="D12144" s="222" t="s">
        <v>162</v>
      </c>
      <c r="E12144" s="199" t="s">
        <v>166</v>
      </c>
      <c r="F12144" s="200"/>
      <c r="G12144" s="200"/>
      <c r="H12144" s="200"/>
      <c r="I12144" s="200">
        <v>45904</v>
      </c>
      <c r="J12144" s="143">
        <f t="shared" si="189"/>
        <v>45904</v>
      </c>
      <c r="K12144" s="202">
        <v>1</v>
      </c>
      <c r="L12144" s="284" t="s">
        <v>11384</v>
      </c>
      <c r="M12144" s="223"/>
      <c r="N12144" s="203"/>
      <c r="O12144" s="222" t="s">
        <v>326</v>
      </c>
    </row>
    <row r="12145" spans="1:15" ht="29.25" customHeight="1">
      <c r="A12145" s="221" t="s">
        <v>2861</v>
      </c>
      <c r="B12145" s="221" t="s">
        <v>935</v>
      </c>
      <c r="C12145" s="222" t="s">
        <v>422</v>
      </c>
      <c r="D12145" s="222" t="s">
        <v>162</v>
      </c>
      <c r="E12145" s="199" t="s">
        <v>178</v>
      </c>
      <c r="F12145" s="200"/>
      <c r="G12145" s="200"/>
      <c r="H12145" s="200"/>
      <c r="I12145" s="200">
        <v>45904</v>
      </c>
      <c r="J12145" s="143">
        <f t="shared" si="189"/>
        <v>45904</v>
      </c>
      <c r="K12145" s="202">
        <v>1</v>
      </c>
      <c r="L12145" s="285" t="s">
        <v>218</v>
      </c>
      <c r="M12145" s="223"/>
      <c r="N12145" s="203"/>
      <c r="O12145" s="222" t="s">
        <v>326</v>
      </c>
    </row>
    <row r="12146" spans="1:15" ht="29.25" customHeight="1">
      <c r="A12146" s="221" t="s">
        <v>2861</v>
      </c>
      <c r="B12146" s="221" t="s">
        <v>935</v>
      </c>
      <c r="C12146" s="222" t="s">
        <v>422</v>
      </c>
      <c r="D12146" s="222" t="s">
        <v>162</v>
      </c>
      <c r="E12146" s="199" t="s">
        <v>163</v>
      </c>
      <c r="F12146" s="200" t="s">
        <v>5514</v>
      </c>
      <c r="G12146" s="200" t="s">
        <v>5515</v>
      </c>
      <c r="H12146" s="200" t="s">
        <v>419</v>
      </c>
      <c r="I12146" s="200">
        <v>45904</v>
      </c>
      <c r="J12146" s="143">
        <f t="shared" si="189"/>
        <v>45904</v>
      </c>
      <c r="K12146" s="202">
        <v>3</v>
      </c>
      <c r="L12146" s="285" t="s">
        <v>11381</v>
      </c>
      <c r="M12146" s="223"/>
      <c r="N12146" s="203">
        <v>1.0714285714285701</v>
      </c>
      <c r="O12146" s="222" t="s">
        <v>8059</v>
      </c>
    </row>
    <row r="12147" spans="1:15" ht="29.25" customHeight="1">
      <c r="A12147" s="221" t="s">
        <v>2861</v>
      </c>
      <c r="B12147" s="221" t="s">
        <v>935</v>
      </c>
      <c r="C12147" s="222" t="s">
        <v>422</v>
      </c>
      <c r="D12147" s="222" t="s">
        <v>162</v>
      </c>
      <c r="E12147" s="199" t="s">
        <v>178</v>
      </c>
      <c r="F12147" s="200"/>
      <c r="G12147" s="200"/>
      <c r="H12147" s="200"/>
      <c r="I12147" s="200">
        <v>45908</v>
      </c>
      <c r="J12147" s="143">
        <f t="shared" si="189"/>
        <v>45908</v>
      </c>
      <c r="K12147" s="202">
        <v>1</v>
      </c>
      <c r="L12147" s="285" t="s">
        <v>11385</v>
      </c>
      <c r="M12147" s="223"/>
      <c r="N12147" s="203"/>
      <c r="O12147" s="222" t="s">
        <v>326</v>
      </c>
    </row>
    <row r="12148" spans="1:15" ht="29.25" customHeight="1">
      <c r="A12148" s="221" t="s">
        <v>2861</v>
      </c>
      <c r="B12148" s="221" t="s">
        <v>935</v>
      </c>
      <c r="C12148" s="222" t="s">
        <v>422</v>
      </c>
      <c r="D12148" s="222" t="s">
        <v>162</v>
      </c>
      <c r="E12148" s="199" t="s">
        <v>166</v>
      </c>
      <c r="F12148" s="200"/>
      <c r="G12148" s="200"/>
      <c r="H12148" s="200"/>
      <c r="I12148" s="200">
        <v>45908</v>
      </c>
      <c r="J12148" s="143">
        <f t="shared" si="189"/>
        <v>45908</v>
      </c>
      <c r="K12148" s="202">
        <v>1</v>
      </c>
      <c r="L12148" s="284" t="s">
        <v>11386</v>
      </c>
      <c r="M12148" s="223"/>
      <c r="N12148" s="203"/>
      <c r="O12148" s="222" t="s">
        <v>326</v>
      </c>
    </row>
    <row r="12149" spans="1:15" ht="29.25" customHeight="1">
      <c r="A12149" s="221" t="s">
        <v>2861</v>
      </c>
      <c r="B12149" s="221" t="s">
        <v>935</v>
      </c>
      <c r="C12149" s="222" t="s">
        <v>422</v>
      </c>
      <c r="D12149" s="222" t="s">
        <v>162</v>
      </c>
      <c r="E12149" s="199" t="s">
        <v>166</v>
      </c>
      <c r="F12149" s="200"/>
      <c r="G12149" s="200"/>
      <c r="H12149" s="200"/>
      <c r="I12149" s="200">
        <v>45908</v>
      </c>
      <c r="J12149" s="143">
        <f t="shared" si="189"/>
        <v>45908</v>
      </c>
      <c r="K12149" s="202">
        <v>3</v>
      </c>
      <c r="L12149" s="285" t="s">
        <v>11388</v>
      </c>
      <c r="M12149" s="223"/>
      <c r="N12149" s="203"/>
      <c r="O12149" s="222" t="s">
        <v>326</v>
      </c>
    </row>
    <row r="12150" spans="1:15" ht="29.25" customHeight="1">
      <c r="A12150" s="221" t="s">
        <v>2861</v>
      </c>
      <c r="B12150" s="221" t="s">
        <v>935</v>
      </c>
      <c r="C12150" s="222" t="s">
        <v>422</v>
      </c>
      <c r="D12150" s="222" t="s">
        <v>162</v>
      </c>
      <c r="E12150" s="199" t="s">
        <v>163</v>
      </c>
      <c r="F12150" s="200" t="s">
        <v>5514</v>
      </c>
      <c r="G12150" s="200" t="s">
        <v>5515</v>
      </c>
      <c r="H12150" s="200" t="s">
        <v>419</v>
      </c>
      <c r="I12150" s="200">
        <v>45908</v>
      </c>
      <c r="J12150" s="143">
        <f t="shared" si="189"/>
        <v>45908</v>
      </c>
      <c r="K12150" s="202">
        <v>3</v>
      </c>
      <c r="L12150" s="285" t="s">
        <v>11387</v>
      </c>
      <c r="M12150" s="223"/>
      <c r="N12150" s="203">
        <v>1.0714285714285701</v>
      </c>
      <c r="O12150" s="222" t="s">
        <v>8059</v>
      </c>
    </row>
    <row r="12151" spans="1:15" ht="29.25" customHeight="1">
      <c r="A12151" s="221" t="s">
        <v>2861</v>
      </c>
      <c r="B12151" s="221" t="s">
        <v>935</v>
      </c>
      <c r="C12151" s="222" t="s">
        <v>422</v>
      </c>
      <c r="D12151" s="222" t="s">
        <v>162</v>
      </c>
      <c r="E12151" s="199" t="s">
        <v>166</v>
      </c>
      <c r="F12151" s="200"/>
      <c r="G12151" s="200"/>
      <c r="H12151" s="200"/>
      <c r="I12151" s="200">
        <v>45909</v>
      </c>
      <c r="J12151" s="143">
        <f t="shared" si="189"/>
        <v>45909</v>
      </c>
      <c r="K12151" s="202">
        <v>4</v>
      </c>
      <c r="L12151" s="285" t="s">
        <v>11388</v>
      </c>
      <c r="M12151" s="223"/>
      <c r="N12151" s="203"/>
      <c r="O12151" s="222" t="s">
        <v>326</v>
      </c>
    </row>
    <row r="12152" spans="1:15" ht="29.25" customHeight="1">
      <c r="A12152" s="221" t="s">
        <v>2861</v>
      </c>
      <c r="B12152" s="221" t="s">
        <v>935</v>
      </c>
      <c r="C12152" s="222" t="s">
        <v>422</v>
      </c>
      <c r="D12152" s="222" t="s">
        <v>162</v>
      </c>
      <c r="E12152" s="199" t="s">
        <v>163</v>
      </c>
      <c r="F12152" s="200" t="s">
        <v>5514</v>
      </c>
      <c r="G12152" s="200" t="s">
        <v>5515</v>
      </c>
      <c r="H12152" s="200" t="s">
        <v>419</v>
      </c>
      <c r="I12152" s="200">
        <v>45909</v>
      </c>
      <c r="J12152" s="143">
        <f t="shared" si="189"/>
        <v>45909</v>
      </c>
      <c r="K12152" s="202">
        <v>4</v>
      </c>
      <c r="L12152" s="284" t="s">
        <v>11389</v>
      </c>
      <c r="M12152" s="223"/>
      <c r="N12152" s="203">
        <v>1.0714285714285701</v>
      </c>
      <c r="O12152" s="222" t="s">
        <v>8059</v>
      </c>
    </row>
    <row r="12153" spans="1:15" ht="29.25" customHeight="1">
      <c r="A12153" s="221" t="s">
        <v>2861</v>
      </c>
      <c r="B12153" s="221" t="s">
        <v>935</v>
      </c>
      <c r="C12153" s="222" t="s">
        <v>422</v>
      </c>
      <c r="D12153" s="222" t="s">
        <v>162</v>
      </c>
      <c r="E12153" s="199" t="s">
        <v>166</v>
      </c>
      <c r="F12153" s="200"/>
      <c r="G12153" s="200"/>
      <c r="H12153" s="200"/>
      <c r="I12153" s="200">
        <v>45910</v>
      </c>
      <c r="J12153" s="143">
        <f t="shared" si="189"/>
        <v>45910</v>
      </c>
      <c r="K12153" s="202">
        <v>2</v>
      </c>
      <c r="L12153" s="285" t="s">
        <v>11391</v>
      </c>
      <c r="M12153" s="223"/>
      <c r="N12153" s="203"/>
      <c r="O12153" s="222" t="s">
        <v>326</v>
      </c>
    </row>
    <row r="12154" spans="1:15" ht="29.25" customHeight="1">
      <c r="A12154" s="221" t="s">
        <v>2861</v>
      </c>
      <c r="B12154" s="221" t="s">
        <v>935</v>
      </c>
      <c r="C12154" s="222" t="s">
        <v>422</v>
      </c>
      <c r="D12154" s="222" t="s">
        <v>162</v>
      </c>
      <c r="E12154" s="199" t="s">
        <v>163</v>
      </c>
      <c r="F12154" s="200" t="s">
        <v>5514</v>
      </c>
      <c r="G12154" s="200" t="s">
        <v>5515</v>
      </c>
      <c r="H12154" s="200" t="s">
        <v>419</v>
      </c>
      <c r="I12154" s="200">
        <v>45910</v>
      </c>
      <c r="J12154" s="143">
        <f t="shared" si="189"/>
        <v>45910</v>
      </c>
      <c r="K12154" s="202">
        <v>6</v>
      </c>
      <c r="L12154" s="284" t="s">
        <v>11390</v>
      </c>
      <c r="M12154" s="223"/>
      <c r="N12154" s="203">
        <v>1.0714285714285701</v>
      </c>
      <c r="O12154" s="222" t="s">
        <v>8059</v>
      </c>
    </row>
    <row r="12155" spans="1:15" ht="29.25" customHeight="1">
      <c r="A12155" s="221" t="s">
        <v>2861</v>
      </c>
      <c r="B12155" s="221" t="s">
        <v>935</v>
      </c>
      <c r="C12155" s="222" t="s">
        <v>422</v>
      </c>
      <c r="D12155" s="222" t="s">
        <v>162</v>
      </c>
      <c r="E12155" s="199" t="s">
        <v>178</v>
      </c>
      <c r="F12155" s="200"/>
      <c r="G12155" s="200"/>
      <c r="H12155" s="200"/>
      <c r="I12155" s="200">
        <v>45911</v>
      </c>
      <c r="J12155" s="143">
        <f t="shared" si="189"/>
        <v>45911</v>
      </c>
      <c r="K12155" s="202">
        <v>1</v>
      </c>
      <c r="L12155" s="285" t="s">
        <v>11561</v>
      </c>
      <c r="M12155" s="223"/>
      <c r="N12155" s="203"/>
      <c r="O12155" s="222" t="s">
        <v>326</v>
      </c>
    </row>
    <row r="12156" spans="1:15" ht="29.25" customHeight="1">
      <c r="A12156" s="221" t="s">
        <v>2861</v>
      </c>
      <c r="B12156" s="221" t="s">
        <v>935</v>
      </c>
      <c r="C12156" s="222" t="s">
        <v>422</v>
      </c>
      <c r="D12156" s="222" t="s">
        <v>162</v>
      </c>
      <c r="E12156" s="199" t="s">
        <v>166</v>
      </c>
      <c r="F12156" s="200"/>
      <c r="G12156" s="200"/>
      <c r="H12156" s="200"/>
      <c r="I12156" s="200">
        <v>45911</v>
      </c>
      <c r="J12156" s="143">
        <f t="shared" si="189"/>
        <v>45911</v>
      </c>
      <c r="K12156" s="202">
        <v>1</v>
      </c>
      <c r="L12156" s="285" t="s">
        <v>11565</v>
      </c>
      <c r="M12156" s="223"/>
      <c r="N12156" s="203"/>
      <c r="O12156" s="222" t="s">
        <v>326</v>
      </c>
    </row>
    <row r="12157" spans="1:15" ht="29.25" customHeight="1">
      <c r="A12157" s="221" t="s">
        <v>2861</v>
      </c>
      <c r="B12157" s="221" t="s">
        <v>935</v>
      </c>
      <c r="C12157" s="222" t="s">
        <v>422</v>
      </c>
      <c r="D12157" s="222" t="s">
        <v>162</v>
      </c>
      <c r="E12157" s="199" t="s">
        <v>178</v>
      </c>
      <c r="F12157" s="200"/>
      <c r="G12157" s="200"/>
      <c r="H12157" s="200"/>
      <c r="I12157" s="200">
        <v>45911</v>
      </c>
      <c r="J12157" s="143">
        <f t="shared" si="189"/>
        <v>45911</v>
      </c>
      <c r="K12157" s="202">
        <v>1</v>
      </c>
      <c r="L12157" s="285" t="s">
        <v>218</v>
      </c>
      <c r="M12157" s="223"/>
      <c r="N12157" s="203"/>
      <c r="O12157" s="222" t="s">
        <v>326</v>
      </c>
    </row>
    <row r="12158" spans="1:15" ht="29.25" customHeight="1">
      <c r="A12158" s="221" t="s">
        <v>2861</v>
      </c>
      <c r="B12158" s="221" t="s">
        <v>935</v>
      </c>
      <c r="C12158" s="222" t="s">
        <v>422</v>
      </c>
      <c r="D12158" s="222" t="s">
        <v>162</v>
      </c>
      <c r="E12158" s="199" t="s">
        <v>163</v>
      </c>
      <c r="F12158" s="200" t="s">
        <v>5514</v>
      </c>
      <c r="G12158" s="200" t="s">
        <v>5515</v>
      </c>
      <c r="H12158" s="200" t="s">
        <v>419</v>
      </c>
      <c r="I12158" s="200">
        <v>45911</v>
      </c>
      <c r="J12158" s="143">
        <f t="shared" si="189"/>
        <v>45911</v>
      </c>
      <c r="K12158" s="202">
        <v>5</v>
      </c>
      <c r="L12158" s="285" t="s">
        <v>11566</v>
      </c>
      <c r="M12158" s="223"/>
      <c r="N12158" s="203">
        <v>1.0714285714285701</v>
      </c>
      <c r="O12158" s="222" t="s">
        <v>8059</v>
      </c>
    </row>
    <row r="12159" spans="1:15" ht="29.25" customHeight="1">
      <c r="A12159" s="221" t="s">
        <v>2861</v>
      </c>
      <c r="B12159" s="221" t="s">
        <v>935</v>
      </c>
      <c r="C12159" s="222" t="s">
        <v>422</v>
      </c>
      <c r="D12159" s="222" t="s">
        <v>162</v>
      </c>
      <c r="E12159" s="199" t="s">
        <v>163</v>
      </c>
      <c r="F12159" s="200" t="s">
        <v>5514</v>
      </c>
      <c r="G12159" s="200" t="s">
        <v>5515</v>
      </c>
      <c r="H12159" s="200" t="s">
        <v>419</v>
      </c>
      <c r="I12159" s="200">
        <v>45912</v>
      </c>
      <c r="J12159" s="143">
        <f t="shared" si="189"/>
        <v>45912</v>
      </c>
      <c r="K12159" s="202">
        <v>8</v>
      </c>
      <c r="L12159" s="285" t="s">
        <v>11567</v>
      </c>
      <c r="M12159" s="223"/>
      <c r="N12159" s="203">
        <v>1.0714285714285701</v>
      </c>
      <c r="O12159" s="222" t="s">
        <v>8059</v>
      </c>
    </row>
    <row r="12160" spans="1:15" ht="29.25" customHeight="1">
      <c r="A12160" s="221" t="s">
        <v>2861</v>
      </c>
      <c r="B12160" s="221" t="s">
        <v>935</v>
      </c>
      <c r="C12160" s="222" t="s">
        <v>422</v>
      </c>
      <c r="D12160" s="222" t="s">
        <v>162</v>
      </c>
      <c r="E12160" s="199" t="s">
        <v>163</v>
      </c>
      <c r="F12160" s="200" t="s">
        <v>5514</v>
      </c>
      <c r="G12160" s="200" t="s">
        <v>5515</v>
      </c>
      <c r="H12160" s="200" t="s">
        <v>419</v>
      </c>
      <c r="I12160" s="200">
        <v>45915</v>
      </c>
      <c r="J12160" s="143">
        <f t="shared" si="189"/>
        <v>45915</v>
      </c>
      <c r="K12160" s="202">
        <v>6</v>
      </c>
      <c r="L12160" s="284" t="s">
        <v>11569</v>
      </c>
      <c r="M12160" s="223"/>
      <c r="N12160" s="203">
        <v>1.0714285714285701</v>
      </c>
      <c r="O12160" s="222" t="s">
        <v>8059</v>
      </c>
    </row>
    <row r="12161" spans="1:15" ht="29.25" customHeight="1">
      <c r="A12161" s="221" t="s">
        <v>2861</v>
      </c>
      <c r="B12161" s="221" t="s">
        <v>935</v>
      </c>
      <c r="C12161" s="222" t="s">
        <v>422</v>
      </c>
      <c r="D12161" s="222" t="s">
        <v>162</v>
      </c>
      <c r="E12161" s="199" t="s">
        <v>163</v>
      </c>
      <c r="F12161" s="200" t="s">
        <v>5179</v>
      </c>
      <c r="G12161" s="200" t="s">
        <v>5180</v>
      </c>
      <c r="H12161" s="200" t="s">
        <v>419</v>
      </c>
      <c r="I12161" s="200">
        <v>45915</v>
      </c>
      <c r="J12161" s="143">
        <f t="shared" si="189"/>
        <v>45915</v>
      </c>
      <c r="K12161" s="202">
        <v>2</v>
      </c>
      <c r="L12161" s="285" t="s">
        <v>11568</v>
      </c>
      <c r="M12161" s="223"/>
      <c r="N12161" s="203">
        <v>1.82</v>
      </c>
      <c r="O12161" s="222" t="s">
        <v>990</v>
      </c>
    </row>
    <row r="12162" spans="1:15" ht="29.25" customHeight="1">
      <c r="A12162" s="221" t="s">
        <v>2861</v>
      </c>
      <c r="B12162" s="221" t="s">
        <v>935</v>
      </c>
      <c r="C12162" s="222" t="s">
        <v>422</v>
      </c>
      <c r="D12162" s="222" t="s">
        <v>162</v>
      </c>
      <c r="E12162" s="199" t="s">
        <v>163</v>
      </c>
      <c r="F12162" s="200" t="s">
        <v>5514</v>
      </c>
      <c r="G12162" s="200" t="s">
        <v>5515</v>
      </c>
      <c r="H12162" s="200" t="s">
        <v>419</v>
      </c>
      <c r="I12162" s="200">
        <v>45916</v>
      </c>
      <c r="J12162" s="143">
        <f t="shared" si="189"/>
        <v>45916</v>
      </c>
      <c r="K12162" s="202">
        <v>4</v>
      </c>
      <c r="L12162" s="285" t="s">
        <v>532</v>
      </c>
      <c r="M12162" s="223"/>
      <c r="N12162" s="203">
        <v>1.0714285714285701</v>
      </c>
      <c r="O12162" s="222" t="s">
        <v>8059</v>
      </c>
    </row>
    <row r="12163" spans="1:15" ht="29.25" customHeight="1">
      <c r="A12163" s="221" t="s">
        <v>2861</v>
      </c>
      <c r="B12163" s="221" t="s">
        <v>935</v>
      </c>
      <c r="C12163" s="222" t="s">
        <v>422</v>
      </c>
      <c r="D12163" s="222" t="s">
        <v>162</v>
      </c>
      <c r="E12163" s="199" t="s">
        <v>163</v>
      </c>
      <c r="F12163" s="200" t="s">
        <v>5179</v>
      </c>
      <c r="G12163" s="200" t="s">
        <v>5180</v>
      </c>
      <c r="H12163" s="200" t="s">
        <v>419</v>
      </c>
      <c r="I12163" s="200">
        <v>45916</v>
      </c>
      <c r="J12163" s="143">
        <f t="shared" ref="J12163:J12226" si="190">I12163</f>
        <v>45916</v>
      </c>
      <c r="K12163" s="202">
        <v>4</v>
      </c>
      <c r="L12163" s="285" t="s">
        <v>11570</v>
      </c>
      <c r="M12163" s="223"/>
      <c r="N12163" s="203">
        <v>1.82</v>
      </c>
      <c r="O12163" s="222" t="s">
        <v>990</v>
      </c>
    </row>
    <row r="12164" spans="1:15" ht="29.25" customHeight="1">
      <c r="A12164" s="221" t="s">
        <v>2861</v>
      </c>
      <c r="B12164" s="221" t="s">
        <v>935</v>
      </c>
      <c r="C12164" s="222" t="s">
        <v>422</v>
      </c>
      <c r="D12164" s="222" t="s">
        <v>162</v>
      </c>
      <c r="E12164" s="199" t="s">
        <v>163</v>
      </c>
      <c r="F12164" s="200" t="s">
        <v>5514</v>
      </c>
      <c r="G12164" s="200" t="s">
        <v>5515</v>
      </c>
      <c r="H12164" s="200" t="s">
        <v>419</v>
      </c>
      <c r="I12164" s="200">
        <v>45917</v>
      </c>
      <c r="J12164" s="143">
        <f t="shared" si="190"/>
        <v>45917</v>
      </c>
      <c r="K12164" s="202">
        <v>8</v>
      </c>
      <c r="L12164" s="285" t="s">
        <v>575</v>
      </c>
      <c r="M12164" s="223"/>
      <c r="N12164" s="203">
        <v>1.0714285714285701</v>
      </c>
      <c r="O12164" s="222" t="s">
        <v>8059</v>
      </c>
    </row>
    <row r="12165" spans="1:15" ht="29.25" customHeight="1">
      <c r="A12165" s="221" t="s">
        <v>2861</v>
      </c>
      <c r="B12165" s="221" t="s">
        <v>935</v>
      </c>
      <c r="C12165" s="222" t="s">
        <v>422</v>
      </c>
      <c r="D12165" s="222" t="s">
        <v>162</v>
      </c>
      <c r="E12165" s="199" t="s">
        <v>178</v>
      </c>
      <c r="F12165" s="200"/>
      <c r="G12165" s="200"/>
      <c r="H12165" s="200"/>
      <c r="I12165" s="200">
        <v>45918</v>
      </c>
      <c r="J12165" s="143">
        <f t="shared" si="190"/>
        <v>45918</v>
      </c>
      <c r="K12165" s="202">
        <v>1</v>
      </c>
      <c r="L12165" s="285" t="s">
        <v>218</v>
      </c>
      <c r="M12165" s="223"/>
      <c r="N12165" s="203"/>
      <c r="O12165" s="222" t="s">
        <v>326</v>
      </c>
    </row>
    <row r="12166" spans="1:15" ht="29.25" customHeight="1">
      <c r="A12166" s="221" t="s">
        <v>2861</v>
      </c>
      <c r="B12166" s="221" t="s">
        <v>935</v>
      </c>
      <c r="C12166" s="222" t="s">
        <v>422</v>
      </c>
      <c r="D12166" s="222" t="s">
        <v>162</v>
      </c>
      <c r="E12166" s="199" t="s">
        <v>166</v>
      </c>
      <c r="F12166" s="200"/>
      <c r="G12166" s="200"/>
      <c r="H12166" s="200"/>
      <c r="I12166" s="200">
        <v>45918</v>
      </c>
      <c r="J12166" s="143">
        <f t="shared" si="190"/>
        <v>45918</v>
      </c>
      <c r="K12166" s="202">
        <v>4</v>
      </c>
      <c r="L12166" s="285" t="s">
        <v>11732</v>
      </c>
      <c r="M12166" s="223"/>
      <c r="N12166" s="203"/>
      <c r="O12166" s="222" t="s">
        <v>326</v>
      </c>
    </row>
    <row r="12167" spans="1:15" ht="29.25" customHeight="1">
      <c r="A12167" s="221" t="s">
        <v>2861</v>
      </c>
      <c r="B12167" s="221" t="s">
        <v>935</v>
      </c>
      <c r="C12167" s="222" t="s">
        <v>422</v>
      </c>
      <c r="D12167" s="222" t="s">
        <v>162</v>
      </c>
      <c r="E12167" s="199" t="s">
        <v>163</v>
      </c>
      <c r="F12167" s="200" t="s">
        <v>5514</v>
      </c>
      <c r="G12167" s="200" t="s">
        <v>5515</v>
      </c>
      <c r="H12167" s="200" t="s">
        <v>419</v>
      </c>
      <c r="I12167" s="200">
        <v>45918</v>
      </c>
      <c r="J12167" s="143">
        <f t="shared" si="190"/>
        <v>45918</v>
      </c>
      <c r="K12167" s="202">
        <v>3</v>
      </c>
      <c r="L12167" s="285" t="s">
        <v>575</v>
      </c>
      <c r="M12167" s="223"/>
      <c r="N12167" s="203">
        <v>1.0714285714285701</v>
      </c>
      <c r="O12167" s="222" t="s">
        <v>8059</v>
      </c>
    </row>
    <row r="12168" spans="1:15" ht="29.25" customHeight="1">
      <c r="A12168" s="221" t="s">
        <v>2861</v>
      </c>
      <c r="B12168" s="221" t="s">
        <v>935</v>
      </c>
      <c r="C12168" s="222" t="s">
        <v>422</v>
      </c>
      <c r="D12168" s="222" t="s">
        <v>162</v>
      </c>
      <c r="E12168" s="199" t="s">
        <v>166</v>
      </c>
      <c r="F12168" s="200"/>
      <c r="G12168" s="200"/>
      <c r="H12168" s="200"/>
      <c r="I12168" s="200">
        <v>45919</v>
      </c>
      <c r="J12168" s="143">
        <f t="shared" si="190"/>
        <v>45919</v>
      </c>
      <c r="K12168" s="202">
        <v>5</v>
      </c>
      <c r="L12168" s="285" t="s">
        <v>11733</v>
      </c>
      <c r="M12168" s="223"/>
      <c r="N12168" s="203"/>
      <c r="O12168" s="222" t="s">
        <v>326</v>
      </c>
    </row>
    <row r="12169" spans="1:15" ht="29.25" customHeight="1">
      <c r="A12169" s="221" t="s">
        <v>2861</v>
      </c>
      <c r="B12169" s="221" t="s">
        <v>935</v>
      </c>
      <c r="C12169" s="222" t="s">
        <v>422</v>
      </c>
      <c r="D12169" s="222" t="s">
        <v>162</v>
      </c>
      <c r="E12169" s="199" t="s">
        <v>166</v>
      </c>
      <c r="F12169" s="200"/>
      <c r="G12169" s="200"/>
      <c r="H12169" s="200"/>
      <c r="I12169" s="200">
        <v>45919</v>
      </c>
      <c r="J12169" s="143">
        <f t="shared" si="190"/>
        <v>45919</v>
      </c>
      <c r="K12169" s="202">
        <v>3</v>
      </c>
      <c r="L12169" s="285" t="s">
        <v>11734</v>
      </c>
      <c r="M12169" s="223"/>
      <c r="N12169" s="203"/>
      <c r="O12169" s="222" t="s">
        <v>326</v>
      </c>
    </row>
    <row r="12170" spans="1:15" ht="29.25" customHeight="1">
      <c r="A12170" s="221" t="s">
        <v>2861</v>
      </c>
      <c r="B12170" s="221" t="s">
        <v>935</v>
      </c>
      <c r="C12170" s="222" t="s">
        <v>422</v>
      </c>
      <c r="D12170" s="222" t="s">
        <v>162</v>
      </c>
      <c r="E12170" s="199" t="s">
        <v>166</v>
      </c>
      <c r="F12170" s="200"/>
      <c r="G12170" s="200"/>
      <c r="H12170" s="200"/>
      <c r="I12170" s="200">
        <v>45922</v>
      </c>
      <c r="J12170" s="143">
        <f t="shared" si="190"/>
        <v>45922</v>
      </c>
      <c r="K12170" s="202">
        <v>5</v>
      </c>
      <c r="L12170" s="285" t="s">
        <v>11733</v>
      </c>
      <c r="M12170" s="223"/>
      <c r="N12170" s="203"/>
      <c r="O12170" s="222" t="s">
        <v>326</v>
      </c>
    </row>
    <row r="12171" spans="1:15" ht="29.25" customHeight="1">
      <c r="A12171" s="221" t="s">
        <v>2861</v>
      </c>
      <c r="B12171" s="221" t="s">
        <v>935</v>
      </c>
      <c r="C12171" s="222" t="s">
        <v>422</v>
      </c>
      <c r="D12171" s="222" t="s">
        <v>162</v>
      </c>
      <c r="E12171" s="199" t="s">
        <v>166</v>
      </c>
      <c r="F12171" s="200"/>
      <c r="G12171" s="200"/>
      <c r="H12171" s="200"/>
      <c r="I12171" s="200">
        <v>45922</v>
      </c>
      <c r="J12171" s="143">
        <f t="shared" si="190"/>
        <v>45922</v>
      </c>
      <c r="K12171" s="202">
        <v>2</v>
      </c>
      <c r="L12171" s="285" t="s">
        <v>11736</v>
      </c>
      <c r="M12171" s="223"/>
      <c r="N12171" s="203"/>
      <c r="O12171" s="222" t="s">
        <v>326</v>
      </c>
    </row>
    <row r="12172" spans="1:15" ht="29.25" customHeight="1">
      <c r="A12172" s="221" t="s">
        <v>2861</v>
      </c>
      <c r="B12172" s="221" t="s">
        <v>935</v>
      </c>
      <c r="C12172" s="222" t="s">
        <v>422</v>
      </c>
      <c r="D12172" s="222" t="s">
        <v>162</v>
      </c>
      <c r="E12172" s="199" t="s">
        <v>163</v>
      </c>
      <c r="F12172" s="200" t="s">
        <v>5514</v>
      </c>
      <c r="G12172" s="200" t="s">
        <v>5515</v>
      </c>
      <c r="H12172" s="200" t="s">
        <v>419</v>
      </c>
      <c r="I12172" s="200">
        <v>45922</v>
      </c>
      <c r="J12172" s="143">
        <f t="shared" si="190"/>
        <v>45922</v>
      </c>
      <c r="K12172" s="202">
        <v>1</v>
      </c>
      <c r="L12172" s="285" t="s">
        <v>11735</v>
      </c>
      <c r="M12172" s="223"/>
      <c r="N12172" s="203">
        <v>1.0714285714285701</v>
      </c>
      <c r="O12172" s="222" t="s">
        <v>8059</v>
      </c>
    </row>
    <row r="12173" spans="1:15" ht="29.25" customHeight="1">
      <c r="A12173" s="221" t="s">
        <v>2861</v>
      </c>
      <c r="B12173" s="221" t="s">
        <v>935</v>
      </c>
      <c r="C12173" s="222" t="s">
        <v>422</v>
      </c>
      <c r="D12173" s="222" t="s">
        <v>162</v>
      </c>
      <c r="E12173" s="199" t="s">
        <v>163</v>
      </c>
      <c r="F12173" s="200" t="s">
        <v>5514</v>
      </c>
      <c r="G12173" s="200" t="s">
        <v>5515</v>
      </c>
      <c r="H12173" s="200" t="s">
        <v>419</v>
      </c>
      <c r="I12173" s="200">
        <v>45923</v>
      </c>
      <c r="J12173" s="143">
        <f t="shared" si="190"/>
        <v>45923</v>
      </c>
      <c r="K12173" s="202">
        <v>8</v>
      </c>
      <c r="L12173" s="285" t="s">
        <v>11737</v>
      </c>
      <c r="M12173" s="223"/>
      <c r="N12173" s="203">
        <v>1.0714285714285701</v>
      </c>
      <c r="O12173" s="222" t="s">
        <v>8059</v>
      </c>
    </row>
    <row r="12174" spans="1:15" ht="29.25" customHeight="1">
      <c r="A12174" s="221" t="s">
        <v>2861</v>
      </c>
      <c r="B12174" s="221" t="s">
        <v>935</v>
      </c>
      <c r="C12174" s="222" t="s">
        <v>422</v>
      </c>
      <c r="D12174" s="222" t="s">
        <v>162</v>
      </c>
      <c r="E12174" s="199" t="s">
        <v>166</v>
      </c>
      <c r="F12174" s="200"/>
      <c r="G12174" s="200"/>
      <c r="H12174" s="200"/>
      <c r="I12174" s="200">
        <v>45924</v>
      </c>
      <c r="J12174" s="143">
        <f t="shared" si="190"/>
        <v>45924</v>
      </c>
      <c r="K12174" s="202">
        <v>4</v>
      </c>
      <c r="L12174" s="285" t="s">
        <v>11739</v>
      </c>
      <c r="M12174" s="223"/>
      <c r="N12174" s="203"/>
      <c r="O12174" s="222" t="s">
        <v>326</v>
      </c>
    </row>
    <row r="12175" spans="1:15" ht="29.25" customHeight="1">
      <c r="A12175" s="221" t="s">
        <v>2861</v>
      </c>
      <c r="B12175" s="221" t="s">
        <v>935</v>
      </c>
      <c r="C12175" s="222" t="s">
        <v>422</v>
      </c>
      <c r="D12175" s="222" t="s">
        <v>162</v>
      </c>
      <c r="E12175" s="199" t="s">
        <v>163</v>
      </c>
      <c r="F12175" s="200" t="s">
        <v>5514</v>
      </c>
      <c r="G12175" s="200" t="s">
        <v>5515</v>
      </c>
      <c r="H12175" s="200" t="s">
        <v>419</v>
      </c>
      <c r="I12175" s="200">
        <v>45924</v>
      </c>
      <c r="J12175" s="143">
        <f t="shared" si="190"/>
        <v>45924</v>
      </c>
      <c r="K12175" s="202">
        <v>4</v>
      </c>
      <c r="L12175" s="284" t="s">
        <v>11738</v>
      </c>
      <c r="M12175" s="223"/>
      <c r="N12175" s="203">
        <v>1.0714285714285701</v>
      </c>
      <c r="O12175" s="222" t="s">
        <v>8059</v>
      </c>
    </row>
    <row r="12176" spans="1:15" ht="29.25" customHeight="1">
      <c r="A12176" s="221" t="s">
        <v>2861</v>
      </c>
      <c r="B12176" s="221" t="s">
        <v>935</v>
      </c>
      <c r="C12176" s="222" t="s">
        <v>422</v>
      </c>
      <c r="D12176" s="222" t="s">
        <v>162</v>
      </c>
      <c r="E12176" s="199" t="s">
        <v>178</v>
      </c>
      <c r="F12176" s="200"/>
      <c r="G12176" s="200"/>
      <c r="H12176" s="200"/>
      <c r="I12176" s="200">
        <v>45925</v>
      </c>
      <c r="J12176" s="143">
        <f t="shared" si="190"/>
        <v>45925</v>
      </c>
      <c r="K12176" s="202">
        <v>1</v>
      </c>
      <c r="L12176" s="285" t="s">
        <v>218</v>
      </c>
      <c r="M12176" s="223"/>
      <c r="N12176" s="203"/>
      <c r="O12176" s="222" t="s">
        <v>326</v>
      </c>
    </row>
    <row r="12177" spans="1:15" ht="29.25" customHeight="1">
      <c r="A12177" s="221" t="s">
        <v>2861</v>
      </c>
      <c r="B12177" s="221" t="s">
        <v>935</v>
      </c>
      <c r="C12177" s="222" t="s">
        <v>422</v>
      </c>
      <c r="D12177" s="222" t="s">
        <v>162</v>
      </c>
      <c r="E12177" s="199" t="s">
        <v>163</v>
      </c>
      <c r="F12177" s="200" t="s">
        <v>5179</v>
      </c>
      <c r="G12177" s="200" t="s">
        <v>5180</v>
      </c>
      <c r="H12177" s="200" t="s">
        <v>419</v>
      </c>
      <c r="I12177" s="200">
        <v>45925</v>
      </c>
      <c r="J12177" s="143">
        <f t="shared" si="190"/>
        <v>45925</v>
      </c>
      <c r="K12177" s="202">
        <v>7</v>
      </c>
      <c r="L12177" s="284" t="s">
        <v>11891</v>
      </c>
      <c r="M12177" s="223"/>
      <c r="N12177" s="203">
        <v>1.82</v>
      </c>
      <c r="O12177" s="222" t="s">
        <v>990</v>
      </c>
    </row>
    <row r="12178" spans="1:15" ht="29.25" customHeight="1">
      <c r="A12178" s="221" t="s">
        <v>2861</v>
      </c>
      <c r="B12178" s="221" t="s">
        <v>935</v>
      </c>
      <c r="C12178" s="222" t="s">
        <v>422</v>
      </c>
      <c r="D12178" s="222" t="s">
        <v>162</v>
      </c>
      <c r="E12178" s="199" t="s">
        <v>163</v>
      </c>
      <c r="F12178" s="200" t="s">
        <v>5179</v>
      </c>
      <c r="G12178" s="200" t="s">
        <v>5180</v>
      </c>
      <c r="H12178" s="200" t="s">
        <v>419</v>
      </c>
      <c r="I12178" s="200">
        <v>45926</v>
      </c>
      <c r="J12178" s="143">
        <f t="shared" si="190"/>
        <v>45926</v>
      </c>
      <c r="K12178" s="202">
        <v>8</v>
      </c>
      <c r="L12178" s="285" t="s">
        <v>11892</v>
      </c>
      <c r="M12178" s="223"/>
      <c r="N12178" s="203">
        <v>1.82</v>
      </c>
      <c r="O12178" s="222" t="s">
        <v>990</v>
      </c>
    </row>
    <row r="12179" spans="1:15" ht="29.25" customHeight="1">
      <c r="A12179" s="221" t="s">
        <v>2861</v>
      </c>
      <c r="B12179" s="221" t="s">
        <v>935</v>
      </c>
      <c r="C12179" s="222" t="s">
        <v>422</v>
      </c>
      <c r="D12179" s="222" t="s">
        <v>162</v>
      </c>
      <c r="E12179" s="199" t="s">
        <v>163</v>
      </c>
      <c r="F12179" s="200" t="s">
        <v>5179</v>
      </c>
      <c r="G12179" s="200" t="s">
        <v>5180</v>
      </c>
      <c r="H12179" s="200" t="s">
        <v>419</v>
      </c>
      <c r="I12179" s="200">
        <v>45930</v>
      </c>
      <c r="J12179" s="143">
        <f t="shared" si="190"/>
        <v>45930</v>
      </c>
      <c r="K12179" s="202">
        <v>4</v>
      </c>
      <c r="L12179" s="284" t="s">
        <v>11893</v>
      </c>
      <c r="M12179" s="223"/>
      <c r="N12179" s="203">
        <v>1.82</v>
      </c>
      <c r="O12179" s="222" t="s">
        <v>990</v>
      </c>
    </row>
    <row r="12180" spans="1:15" ht="29.25" customHeight="1">
      <c r="A12180" s="221" t="s">
        <v>2861</v>
      </c>
      <c r="B12180" s="221" t="s">
        <v>935</v>
      </c>
      <c r="C12180" s="222" t="s">
        <v>422</v>
      </c>
      <c r="D12180" s="222" t="s">
        <v>162</v>
      </c>
      <c r="E12180" s="199" t="s">
        <v>163</v>
      </c>
      <c r="F12180" s="200" t="s">
        <v>5179</v>
      </c>
      <c r="G12180" s="200" t="s">
        <v>5180</v>
      </c>
      <c r="H12180" s="200" t="s">
        <v>419</v>
      </c>
      <c r="I12180" s="200">
        <v>45931</v>
      </c>
      <c r="J12180" s="143">
        <f t="shared" si="190"/>
        <v>45931</v>
      </c>
      <c r="K12180" s="202">
        <v>8</v>
      </c>
      <c r="L12180" s="284" t="s">
        <v>11894</v>
      </c>
      <c r="M12180" s="223"/>
      <c r="N12180" s="203">
        <v>1.82</v>
      </c>
      <c r="O12180" s="222" t="s">
        <v>990</v>
      </c>
    </row>
    <row r="12181" spans="1:15" ht="29.25" customHeight="1">
      <c r="A12181" s="221" t="s">
        <v>2861</v>
      </c>
      <c r="B12181" s="221" t="s">
        <v>935</v>
      </c>
      <c r="C12181" s="222" t="s">
        <v>422</v>
      </c>
      <c r="D12181" s="222" t="s">
        <v>162</v>
      </c>
      <c r="E12181" s="199" t="s">
        <v>178</v>
      </c>
      <c r="F12181" s="200"/>
      <c r="G12181" s="200"/>
      <c r="H12181" s="200"/>
      <c r="I12181" s="200">
        <v>45932</v>
      </c>
      <c r="J12181" s="143">
        <f t="shared" si="190"/>
        <v>45932</v>
      </c>
      <c r="K12181" s="202">
        <v>1</v>
      </c>
      <c r="L12181" s="285" t="s">
        <v>218</v>
      </c>
      <c r="M12181" s="223"/>
      <c r="N12181" s="203"/>
      <c r="O12181" s="222" t="s">
        <v>326</v>
      </c>
    </row>
    <row r="12182" spans="1:15" ht="29.25" customHeight="1">
      <c r="A12182" s="221" t="s">
        <v>2861</v>
      </c>
      <c r="B12182" s="221" t="s">
        <v>935</v>
      </c>
      <c r="C12182" s="222" t="s">
        <v>422</v>
      </c>
      <c r="D12182" s="222" t="s">
        <v>162</v>
      </c>
      <c r="E12182" s="199" t="s">
        <v>163</v>
      </c>
      <c r="F12182" s="200" t="s">
        <v>5179</v>
      </c>
      <c r="G12182" s="200" t="s">
        <v>5180</v>
      </c>
      <c r="H12182" s="200" t="s">
        <v>419</v>
      </c>
      <c r="I12182" s="200">
        <v>45932</v>
      </c>
      <c r="J12182" s="143">
        <f t="shared" si="190"/>
        <v>45932</v>
      </c>
      <c r="K12182" s="202">
        <v>7</v>
      </c>
      <c r="L12182" s="284" t="s">
        <v>12027</v>
      </c>
      <c r="M12182" s="223"/>
      <c r="N12182" s="203">
        <v>1.82</v>
      </c>
      <c r="O12182" s="222" t="s">
        <v>990</v>
      </c>
    </row>
    <row r="12183" spans="1:15" ht="29.25" customHeight="1">
      <c r="A12183" s="221" t="s">
        <v>2861</v>
      </c>
      <c r="B12183" s="221" t="s">
        <v>935</v>
      </c>
      <c r="C12183" s="222" t="s">
        <v>422</v>
      </c>
      <c r="D12183" s="222" t="s">
        <v>162</v>
      </c>
      <c r="E12183" s="199" t="s">
        <v>166</v>
      </c>
      <c r="F12183" s="200"/>
      <c r="G12183" s="200"/>
      <c r="H12183" s="200"/>
      <c r="I12183" s="200">
        <v>45933</v>
      </c>
      <c r="J12183" s="143">
        <f t="shared" si="190"/>
        <v>45933</v>
      </c>
      <c r="K12183" s="202">
        <v>6</v>
      </c>
      <c r="L12183" s="284" t="s">
        <v>12029</v>
      </c>
      <c r="M12183" s="223"/>
      <c r="N12183" s="203"/>
      <c r="O12183" s="222" t="s">
        <v>326</v>
      </c>
    </row>
    <row r="12184" spans="1:15" ht="29.25" customHeight="1">
      <c r="A12184" s="221" t="s">
        <v>2861</v>
      </c>
      <c r="B12184" s="221" t="s">
        <v>935</v>
      </c>
      <c r="C12184" s="222" t="s">
        <v>422</v>
      </c>
      <c r="D12184" s="222" t="s">
        <v>162</v>
      </c>
      <c r="E12184" s="199" t="s">
        <v>163</v>
      </c>
      <c r="F12184" s="200" t="s">
        <v>5514</v>
      </c>
      <c r="G12184" s="200" t="s">
        <v>5515</v>
      </c>
      <c r="H12184" s="200" t="s">
        <v>419</v>
      </c>
      <c r="I12184" s="200">
        <v>45933</v>
      </c>
      <c r="J12184" s="143">
        <f t="shared" si="190"/>
        <v>45933</v>
      </c>
      <c r="K12184" s="202">
        <v>2</v>
      </c>
      <c r="L12184" s="284" t="s">
        <v>12028</v>
      </c>
      <c r="M12184" s="223"/>
      <c r="N12184" s="203">
        <v>1.0714285714285701</v>
      </c>
      <c r="O12184" s="222" t="s">
        <v>8059</v>
      </c>
    </row>
    <row r="12185" spans="1:15" ht="29.25" customHeight="1">
      <c r="A12185" s="221" t="s">
        <v>2861</v>
      </c>
      <c r="B12185" s="221" t="s">
        <v>935</v>
      </c>
      <c r="C12185" s="222" t="s">
        <v>422</v>
      </c>
      <c r="D12185" s="222" t="s">
        <v>162</v>
      </c>
      <c r="E12185" s="199" t="s">
        <v>166</v>
      </c>
      <c r="F12185" s="200"/>
      <c r="G12185" s="200"/>
      <c r="H12185" s="200"/>
      <c r="I12185" s="200">
        <v>45937</v>
      </c>
      <c r="J12185" s="143">
        <f t="shared" si="190"/>
        <v>45937</v>
      </c>
      <c r="K12185" s="202">
        <v>4</v>
      </c>
      <c r="L12185" s="284" t="s">
        <v>12030</v>
      </c>
      <c r="M12185" s="223"/>
      <c r="N12185" s="203"/>
      <c r="O12185" s="222" t="s">
        <v>326</v>
      </c>
    </row>
    <row r="12186" spans="1:15" ht="29.25" customHeight="1">
      <c r="A12186" s="221" t="s">
        <v>2861</v>
      </c>
      <c r="B12186" s="221" t="s">
        <v>935</v>
      </c>
      <c r="C12186" s="222" t="s">
        <v>422</v>
      </c>
      <c r="D12186" s="222" t="s">
        <v>162</v>
      </c>
      <c r="E12186" s="199" t="s">
        <v>163</v>
      </c>
      <c r="F12186" s="200" t="s">
        <v>5514</v>
      </c>
      <c r="G12186" s="200" t="s">
        <v>5515</v>
      </c>
      <c r="H12186" s="200" t="s">
        <v>419</v>
      </c>
      <c r="I12186" s="200">
        <v>45937</v>
      </c>
      <c r="J12186" s="143">
        <f t="shared" si="190"/>
        <v>45937</v>
      </c>
      <c r="K12186" s="202">
        <v>4</v>
      </c>
      <c r="L12186" s="284" t="s">
        <v>12031</v>
      </c>
      <c r="M12186" s="223"/>
      <c r="N12186" s="203">
        <v>1.0714285714285701</v>
      </c>
      <c r="O12186" s="222" t="s">
        <v>8059</v>
      </c>
    </row>
    <row r="12187" spans="1:15" ht="29.25" customHeight="1">
      <c r="A12187" s="221" t="s">
        <v>2861</v>
      </c>
      <c r="B12187" s="221" t="s">
        <v>935</v>
      </c>
      <c r="C12187" s="222" t="s">
        <v>422</v>
      </c>
      <c r="D12187" s="222" t="s">
        <v>162</v>
      </c>
      <c r="E12187" s="199" t="s">
        <v>166</v>
      </c>
      <c r="F12187" s="200"/>
      <c r="G12187" s="200"/>
      <c r="H12187" s="200"/>
      <c r="I12187" s="200">
        <v>45938</v>
      </c>
      <c r="J12187" s="143">
        <f t="shared" si="190"/>
        <v>45938</v>
      </c>
      <c r="K12187" s="202">
        <v>2</v>
      </c>
      <c r="L12187" s="284" t="s">
        <v>12032</v>
      </c>
      <c r="M12187" s="223"/>
      <c r="N12187" s="203"/>
      <c r="O12187" s="222" t="s">
        <v>326</v>
      </c>
    </row>
    <row r="12188" spans="1:15" ht="29.25" customHeight="1">
      <c r="A12188" s="221" t="s">
        <v>2861</v>
      </c>
      <c r="B12188" s="221" t="s">
        <v>935</v>
      </c>
      <c r="C12188" s="222" t="s">
        <v>422</v>
      </c>
      <c r="D12188" s="222" t="s">
        <v>162</v>
      </c>
      <c r="E12188" s="199" t="s">
        <v>166</v>
      </c>
      <c r="F12188" s="200"/>
      <c r="G12188" s="200"/>
      <c r="H12188" s="200"/>
      <c r="I12188" s="200">
        <v>45938</v>
      </c>
      <c r="J12188" s="143">
        <f t="shared" si="190"/>
        <v>45938</v>
      </c>
      <c r="K12188" s="202">
        <v>6</v>
      </c>
      <c r="L12188" s="284" t="s">
        <v>12033</v>
      </c>
      <c r="M12188" s="223"/>
      <c r="N12188" s="203"/>
      <c r="O12188" s="222" t="s">
        <v>326</v>
      </c>
    </row>
    <row r="12189" spans="1:15" ht="29.25" customHeight="1">
      <c r="A12189" s="221" t="s">
        <v>2861</v>
      </c>
      <c r="B12189" s="221" t="s">
        <v>935</v>
      </c>
      <c r="C12189" s="222" t="s">
        <v>422</v>
      </c>
      <c r="D12189" s="222" t="s">
        <v>162</v>
      </c>
      <c r="E12189" s="199" t="s">
        <v>166</v>
      </c>
      <c r="F12189" s="200"/>
      <c r="G12189" s="200"/>
      <c r="H12189" s="200"/>
      <c r="I12189" s="200">
        <v>45939</v>
      </c>
      <c r="J12189" s="143">
        <f t="shared" si="190"/>
        <v>45939</v>
      </c>
      <c r="K12189" s="202">
        <v>5</v>
      </c>
      <c r="L12189" s="284" t="s">
        <v>12215</v>
      </c>
      <c r="M12189" s="223"/>
      <c r="N12189" s="203"/>
      <c r="O12189" s="222" t="s">
        <v>326</v>
      </c>
    </row>
    <row r="12190" spans="1:15" ht="29.25" customHeight="1">
      <c r="A12190" s="221" t="s">
        <v>2861</v>
      </c>
      <c r="B12190" s="221" t="s">
        <v>935</v>
      </c>
      <c r="C12190" s="222" t="s">
        <v>422</v>
      </c>
      <c r="D12190" s="222" t="s">
        <v>162</v>
      </c>
      <c r="E12190" s="199" t="s">
        <v>166</v>
      </c>
      <c r="F12190" s="200"/>
      <c r="G12190" s="200"/>
      <c r="H12190" s="200"/>
      <c r="I12190" s="200">
        <v>45939</v>
      </c>
      <c r="J12190" s="143">
        <f t="shared" si="190"/>
        <v>45939</v>
      </c>
      <c r="K12190" s="202">
        <v>3</v>
      </c>
      <c r="L12190" s="285" t="s">
        <v>12216</v>
      </c>
      <c r="M12190" s="223"/>
      <c r="N12190" s="203"/>
      <c r="O12190" s="222" t="s">
        <v>326</v>
      </c>
    </row>
    <row r="12191" spans="1:15" ht="29.25" customHeight="1">
      <c r="A12191" s="221" t="s">
        <v>2861</v>
      </c>
      <c r="B12191" s="221" t="s">
        <v>935</v>
      </c>
      <c r="C12191" s="222" t="s">
        <v>422</v>
      </c>
      <c r="D12191" s="222" t="s">
        <v>162</v>
      </c>
      <c r="E12191" s="199" t="s">
        <v>166</v>
      </c>
      <c r="F12191" s="200"/>
      <c r="G12191" s="200"/>
      <c r="H12191" s="200"/>
      <c r="I12191" s="200">
        <v>45943</v>
      </c>
      <c r="J12191" s="143">
        <f t="shared" si="190"/>
        <v>45943</v>
      </c>
      <c r="K12191" s="202">
        <v>6</v>
      </c>
      <c r="L12191" s="284" t="s">
        <v>12217</v>
      </c>
      <c r="M12191" s="223"/>
      <c r="N12191" s="203"/>
      <c r="O12191" s="222" t="s">
        <v>326</v>
      </c>
    </row>
    <row r="12192" spans="1:15" ht="29.25" customHeight="1">
      <c r="A12192" s="221" t="s">
        <v>2861</v>
      </c>
      <c r="B12192" s="221" t="s">
        <v>935</v>
      </c>
      <c r="C12192" s="222" t="s">
        <v>422</v>
      </c>
      <c r="D12192" s="222" t="s">
        <v>162</v>
      </c>
      <c r="E12192" s="199" t="s">
        <v>163</v>
      </c>
      <c r="F12192" s="200" t="s">
        <v>5179</v>
      </c>
      <c r="G12192" s="200" t="s">
        <v>5180</v>
      </c>
      <c r="H12192" s="200" t="s">
        <v>419</v>
      </c>
      <c r="I12192" s="200">
        <v>45943</v>
      </c>
      <c r="J12192" s="143">
        <f t="shared" si="190"/>
        <v>45943</v>
      </c>
      <c r="K12192" s="202">
        <v>2</v>
      </c>
      <c r="L12192" s="285" t="s">
        <v>12218</v>
      </c>
      <c r="M12192" s="223"/>
      <c r="N12192" s="203">
        <v>1.82</v>
      </c>
      <c r="O12192" s="222" t="s">
        <v>990</v>
      </c>
    </row>
    <row r="12193" spans="1:15" ht="29.25" customHeight="1">
      <c r="A12193" s="221" t="s">
        <v>2861</v>
      </c>
      <c r="B12193" s="221" t="s">
        <v>935</v>
      </c>
      <c r="C12193" s="222" t="s">
        <v>422</v>
      </c>
      <c r="D12193" s="222" t="s">
        <v>162</v>
      </c>
      <c r="E12193" s="199" t="s">
        <v>166</v>
      </c>
      <c r="F12193" s="200"/>
      <c r="G12193" s="200"/>
      <c r="H12193" s="200"/>
      <c r="I12193" s="200">
        <v>45944</v>
      </c>
      <c r="J12193" s="143">
        <f t="shared" si="190"/>
        <v>45944</v>
      </c>
      <c r="K12193" s="202">
        <v>2</v>
      </c>
      <c r="L12193" s="284" t="s">
        <v>12219</v>
      </c>
      <c r="M12193" s="223"/>
      <c r="N12193" s="203"/>
      <c r="O12193" s="222" t="s">
        <v>326</v>
      </c>
    </row>
    <row r="12194" spans="1:15" ht="29.25" customHeight="1">
      <c r="A12194" s="221" t="s">
        <v>2861</v>
      </c>
      <c r="B12194" s="221" t="s">
        <v>935</v>
      </c>
      <c r="C12194" s="222" t="s">
        <v>422</v>
      </c>
      <c r="D12194" s="222" t="s">
        <v>162</v>
      </c>
      <c r="E12194" s="199" t="s">
        <v>166</v>
      </c>
      <c r="F12194" s="200"/>
      <c r="G12194" s="200"/>
      <c r="H12194" s="200"/>
      <c r="I12194" s="200">
        <v>45944</v>
      </c>
      <c r="J12194" s="143">
        <f t="shared" si="190"/>
        <v>45944</v>
      </c>
      <c r="K12194" s="202">
        <v>4</v>
      </c>
      <c r="L12194" s="284" t="s">
        <v>12220</v>
      </c>
      <c r="M12194" s="223"/>
      <c r="N12194" s="203"/>
      <c r="O12194" s="222" t="s">
        <v>326</v>
      </c>
    </row>
    <row r="12195" spans="1:15" ht="29.25" customHeight="1">
      <c r="A12195" s="221" t="s">
        <v>2861</v>
      </c>
      <c r="B12195" s="221" t="s">
        <v>935</v>
      </c>
      <c r="C12195" s="222" t="s">
        <v>422</v>
      </c>
      <c r="D12195" s="222" t="s">
        <v>162</v>
      </c>
      <c r="E12195" s="199" t="s">
        <v>163</v>
      </c>
      <c r="F12195" s="200" t="s">
        <v>5179</v>
      </c>
      <c r="G12195" s="200" t="s">
        <v>5180</v>
      </c>
      <c r="H12195" s="200" t="s">
        <v>419</v>
      </c>
      <c r="I12195" s="200">
        <v>45944</v>
      </c>
      <c r="J12195" s="143">
        <f t="shared" si="190"/>
        <v>45944</v>
      </c>
      <c r="K12195" s="202">
        <v>2</v>
      </c>
      <c r="L12195" s="285" t="s">
        <v>12221</v>
      </c>
      <c r="M12195" s="223"/>
      <c r="N12195" s="203">
        <v>1.82</v>
      </c>
      <c r="O12195" s="222" t="s">
        <v>990</v>
      </c>
    </row>
    <row r="12196" spans="1:15" ht="29.25" customHeight="1">
      <c r="A12196" s="221" t="s">
        <v>2861</v>
      </c>
      <c r="B12196" s="221" t="s">
        <v>935</v>
      </c>
      <c r="C12196" s="222" t="s">
        <v>422</v>
      </c>
      <c r="D12196" s="222" t="s">
        <v>162</v>
      </c>
      <c r="E12196" s="199" t="s">
        <v>166</v>
      </c>
      <c r="F12196" s="200"/>
      <c r="G12196" s="200"/>
      <c r="H12196" s="200"/>
      <c r="I12196" s="200">
        <v>45945</v>
      </c>
      <c r="J12196" s="143">
        <f t="shared" si="190"/>
        <v>45945</v>
      </c>
      <c r="K12196" s="202">
        <v>2</v>
      </c>
      <c r="L12196" s="284" t="s">
        <v>12222</v>
      </c>
      <c r="M12196" s="223"/>
      <c r="N12196" s="203"/>
      <c r="O12196" s="222" t="s">
        <v>326</v>
      </c>
    </row>
    <row r="12197" spans="1:15" ht="29.25" customHeight="1">
      <c r="A12197" s="221" t="s">
        <v>2861</v>
      </c>
      <c r="B12197" s="221" t="s">
        <v>935</v>
      </c>
      <c r="C12197" s="222" t="s">
        <v>422</v>
      </c>
      <c r="D12197" s="222" t="s">
        <v>162</v>
      </c>
      <c r="E12197" s="199" t="s">
        <v>163</v>
      </c>
      <c r="F12197" s="200" t="s">
        <v>5179</v>
      </c>
      <c r="G12197" s="200" t="s">
        <v>5180</v>
      </c>
      <c r="H12197" s="200" t="s">
        <v>419</v>
      </c>
      <c r="I12197" s="200">
        <v>45945</v>
      </c>
      <c r="J12197" s="143">
        <f t="shared" si="190"/>
        <v>45945</v>
      </c>
      <c r="K12197" s="202">
        <v>6</v>
      </c>
      <c r="L12197" s="285" t="s">
        <v>12223</v>
      </c>
      <c r="M12197" s="223"/>
      <c r="N12197" s="203">
        <v>1.82</v>
      </c>
      <c r="O12197" s="222" t="s">
        <v>990</v>
      </c>
    </row>
    <row r="12198" spans="1:15" ht="29.25" customHeight="1">
      <c r="A12198" s="221" t="s">
        <v>2861</v>
      </c>
      <c r="B12198" s="221" t="s">
        <v>935</v>
      </c>
      <c r="C12198" s="222" t="s">
        <v>422</v>
      </c>
      <c r="D12198" s="222" t="s">
        <v>162</v>
      </c>
      <c r="E12198" s="199" t="s">
        <v>178</v>
      </c>
      <c r="F12198" s="200"/>
      <c r="G12198" s="200"/>
      <c r="H12198" s="200"/>
      <c r="I12198" s="200">
        <v>45946</v>
      </c>
      <c r="J12198" s="143">
        <f t="shared" si="190"/>
        <v>45946</v>
      </c>
      <c r="K12198" s="202">
        <v>1</v>
      </c>
      <c r="L12198" s="285" t="s">
        <v>218</v>
      </c>
      <c r="M12198" s="223"/>
      <c r="N12198" s="203"/>
      <c r="O12198" s="222" t="s">
        <v>326</v>
      </c>
    </row>
    <row r="12199" spans="1:15" ht="29.25" customHeight="1">
      <c r="A12199" s="221" t="s">
        <v>2861</v>
      </c>
      <c r="B12199" s="221" t="s">
        <v>935</v>
      </c>
      <c r="C12199" s="222" t="s">
        <v>422</v>
      </c>
      <c r="D12199" s="222" t="s">
        <v>162</v>
      </c>
      <c r="E12199" s="199" t="s">
        <v>163</v>
      </c>
      <c r="F12199" s="200" t="s">
        <v>5179</v>
      </c>
      <c r="G12199" s="200" t="s">
        <v>5180</v>
      </c>
      <c r="H12199" s="200" t="s">
        <v>419</v>
      </c>
      <c r="I12199" s="200">
        <v>45946</v>
      </c>
      <c r="J12199" s="143">
        <f t="shared" si="190"/>
        <v>45946</v>
      </c>
      <c r="K12199" s="202">
        <v>7</v>
      </c>
      <c r="L12199" s="285" t="s">
        <v>12223</v>
      </c>
      <c r="M12199" s="223"/>
      <c r="N12199" s="203">
        <v>1.82</v>
      </c>
      <c r="O12199" s="222" t="s">
        <v>990</v>
      </c>
    </row>
    <row r="12200" spans="1:15" ht="29.25" customHeight="1">
      <c r="A12200" s="221" t="s">
        <v>2861</v>
      </c>
      <c r="B12200" s="221" t="s">
        <v>935</v>
      </c>
      <c r="C12200" s="222" t="s">
        <v>422</v>
      </c>
      <c r="D12200" s="222" t="s">
        <v>162</v>
      </c>
      <c r="E12200" s="199" t="s">
        <v>165</v>
      </c>
      <c r="F12200" s="200"/>
      <c r="G12200" s="200"/>
      <c r="H12200" s="200"/>
      <c r="I12200" s="200">
        <v>45947</v>
      </c>
      <c r="J12200" s="143">
        <f t="shared" si="190"/>
        <v>45947</v>
      </c>
      <c r="K12200" s="202">
        <v>8</v>
      </c>
      <c r="L12200" s="285" t="s">
        <v>172</v>
      </c>
      <c r="M12200" s="223"/>
      <c r="N12200" s="203"/>
      <c r="O12200" s="222" t="s">
        <v>326</v>
      </c>
    </row>
    <row r="12201" spans="1:15" ht="29.25" customHeight="1">
      <c r="A12201" s="221" t="s">
        <v>2861</v>
      </c>
      <c r="B12201" s="221" t="s">
        <v>935</v>
      </c>
      <c r="C12201" s="222" t="s">
        <v>422</v>
      </c>
      <c r="D12201" s="222" t="s">
        <v>162</v>
      </c>
      <c r="E12201" s="199" t="s">
        <v>166</v>
      </c>
      <c r="F12201" s="200"/>
      <c r="G12201" s="200"/>
      <c r="H12201" s="200"/>
      <c r="I12201" s="200">
        <v>45950</v>
      </c>
      <c r="J12201" s="143">
        <f t="shared" si="190"/>
        <v>45950</v>
      </c>
      <c r="K12201" s="202">
        <v>2</v>
      </c>
      <c r="L12201" s="284" t="s">
        <v>12437</v>
      </c>
      <c r="M12201" s="223"/>
      <c r="N12201" s="203"/>
      <c r="O12201" s="222" t="s">
        <v>326</v>
      </c>
    </row>
    <row r="12202" spans="1:15" ht="29.25" customHeight="1">
      <c r="A12202" s="221" t="s">
        <v>2861</v>
      </c>
      <c r="B12202" s="221" t="s">
        <v>935</v>
      </c>
      <c r="C12202" s="222" t="s">
        <v>422</v>
      </c>
      <c r="D12202" s="222" t="s">
        <v>162</v>
      </c>
      <c r="E12202" s="199" t="s">
        <v>163</v>
      </c>
      <c r="F12202" s="200" t="s">
        <v>5179</v>
      </c>
      <c r="G12202" s="200" t="s">
        <v>5180</v>
      </c>
      <c r="H12202" s="200" t="s">
        <v>419</v>
      </c>
      <c r="I12202" s="200">
        <v>45950</v>
      </c>
      <c r="J12202" s="143">
        <f t="shared" si="190"/>
        <v>45950</v>
      </c>
      <c r="K12202" s="202">
        <v>6</v>
      </c>
      <c r="L12202" s="285" t="s">
        <v>12438</v>
      </c>
      <c r="M12202" s="223"/>
      <c r="N12202" s="203">
        <v>1.82</v>
      </c>
      <c r="O12202" s="222" t="s">
        <v>990</v>
      </c>
    </row>
    <row r="12203" spans="1:15" ht="29.25" customHeight="1">
      <c r="A12203" s="221" t="s">
        <v>2861</v>
      </c>
      <c r="B12203" s="221" t="s">
        <v>935</v>
      </c>
      <c r="C12203" s="222" t="s">
        <v>422</v>
      </c>
      <c r="D12203" s="222" t="s">
        <v>162</v>
      </c>
      <c r="E12203" s="199" t="s">
        <v>163</v>
      </c>
      <c r="F12203" s="200" t="s">
        <v>12277</v>
      </c>
      <c r="G12203" s="200" t="s">
        <v>12278</v>
      </c>
      <c r="H12203" s="200" t="s">
        <v>423</v>
      </c>
      <c r="I12203" s="200">
        <v>45951</v>
      </c>
      <c r="J12203" s="143">
        <f t="shared" si="190"/>
        <v>45951</v>
      </c>
      <c r="K12203" s="202">
        <v>2</v>
      </c>
      <c r="L12203" s="285" t="s">
        <v>12439</v>
      </c>
      <c r="M12203" s="223"/>
      <c r="N12203" s="203">
        <v>0.33333333333333298</v>
      </c>
      <c r="O12203" s="222" t="s">
        <v>941</v>
      </c>
    </row>
    <row r="12204" spans="1:15" ht="29.25" customHeight="1">
      <c r="A12204" s="221" t="s">
        <v>2861</v>
      </c>
      <c r="B12204" s="221" t="s">
        <v>935</v>
      </c>
      <c r="C12204" s="222" t="s">
        <v>422</v>
      </c>
      <c r="D12204" s="222" t="s">
        <v>162</v>
      </c>
      <c r="E12204" s="199" t="s">
        <v>163</v>
      </c>
      <c r="F12204" s="200" t="s">
        <v>5179</v>
      </c>
      <c r="G12204" s="200" t="s">
        <v>5180</v>
      </c>
      <c r="H12204" s="200" t="s">
        <v>419</v>
      </c>
      <c r="I12204" s="200">
        <v>45951</v>
      </c>
      <c r="J12204" s="143">
        <f t="shared" si="190"/>
        <v>45951</v>
      </c>
      <c r="K12204" s="202">
        <v>6</v>
      </c>
      <c r="L12204" s="284" t="s">
        <v>12440</v>
      </c>
      <c r="M12204" s="223"/>
      <c r="N12204" s="203">
        <v>1.82</v>
      </c>
      <c r="O12204" s="222" t="s">
        <v>990</v>
      </c>
    </row>
    <row r="12205" spans="1:15" ht="29.25" customHeight="1">
      <c r="A12205" s="221" t="s">
        <v>2861</v>
      </c>
      <c r="B12205" s="221" t="s">
        <v>935</v>
      </c>
      <c r="C12205" s="222" t="s">
        <v>422</v>
      </c>
      <c r="D12205" s="222" t="s">
        <v>162</v>
      </c>
      <c r="E12205" s="199" t="s">
        <v>166</v>
      </c>
      <c r="F12205" s="200"/>
      <c r="G12205" s="200"/>
      <c r="H12205" s="200"/>
      <c r="I12205" s="200">
        <v>45952</v>
      </c>
      <c r="J12205" s="143">
        <f t="shared" si="190"/>
        <v>45952</v>
      </c>
      <c r="K12205" s="202">
        <v>4</v>
      </c>
      <c r="L12205" s="285" t="s">
        <v>12441</v>
      </c>
      <c r="M12205" s="223"/>
      <c r="N12205" s="203"/>
      <c r="O12205" s="222" t="s">
        <v>326</v>
      </c>
    </row>
    <row r="12206" spans="1:15" ht="29.25" customHeight="1">
      <c r="A12206" s="221" t="s">
        <v>2861</v>
      </c>
      <c r="B12206" s="221" t="s">
        <v>935</v>
      </c>
      <c r="C12206" s="222" t="s">
        <v>422</v>
      </c>
      <c r="D12206" s="222" t="s">
        <v>162</v>
      </c>
      <c r="E12206" s="199" t="s">
        <v>163</v>
      </c>
      <c r="F12206" s="200" t="s">
        <v>5179</v>
      </c>
      <c r="G12206" s="200" t="s">
        <v>5180</v>
      </c>
      <c r="H12206" s="200" t="s">
        <v>419</v>
      </c>
      <c r="I12206" s="200">
        <v>45952</v>
      </c>
      <c r="J12206" s="143">
        <f t="shared" si="190"/>
        <v>45952</v>
      </c>
      <c r="K12206" s="202">
        <v>4</v>
      </c>
      <c r="L12206" s="285" t="s">
        <v>12442</v>
      </c>
      <c r="M12206" s="223"/>
      <c r="N12206" s="203">
        <v>1.82</v>
      </c>
      <c r="O12206" s="222" t="s">
        <v>990</v>
      </c>
    </row>
    <row r="12207" spans="1:15" ht="29.25" customHeight="1">
      <c r="A12207" s="221" t="s">
        <v>2861</v>
      </c>
      <c r="B12207" s="221" t="s">
        <v>935</v>
      </c>
      <c r="C12207" s="222" t="s">
        <v>422</v>
      </c>
      <c r="D12207" s="222" t="s">
        <v>162</v>
      </c>
      <c r="E12207" s="199" t="s">
        <v>178</v>
      </c>
      <c r="F12207" s="200"/>
      <c r="G12207" s="200"/>
      <c r="H12207" s="200"/>
      <c r="I12207" s="200">
        <v>45953</v>
      </c>
      <c r="J12207" s="143">
        <f t="shared" si="190"/>
        <v>45953</v>
      </c>
      <c r="K12207" s="202">
        <v>1</v>
      </c>
      <c r="L12207" s="285" t="s">
        <v>218</v>
      </c>
      <c r="M12207" s="223"/>
      <c r="N12207" s="203"/>
      <c r="O12207" s="222" t="s">
        <v>326</v>
      </c>
    </row>
    <row r="12208" spans="1:15" ht="29.25" customHeight="1">
      <c r="A12208" s="221" t="s">
        <v>2861</v>
      </c>
      <c r="B12208" s="221" t="s">
        <v>935</v>
      </c>
      <c r="C12208" s="222" t="s">
        <v>422</v>
      </c>
      <c r="D12208" s="222" t="s">
        <v>162</v>
      </c>
      <c r="E12208" s="199" t="s">
        <v>166</v>
      </c>
      <c r="F12208" s="200"/>
      <c r="G12208" s="200"/>
      <c r="H12208" s="200"/>
      <c r="I12208" s="200">
        <v>45953</v>
      </c>
      <c r="J12208" s="143">
        <f t="shared" si="190"/>
        <v>45953</v>
      </c>
      <c r="K12208" s="202">
        <v>3</v>
      </c>
      <c r="L12208" s="284" t="s">
        <v>12606</v>
      </c>
      <c r="M12208" s="223"/>
      <c r="N12208" s="203"/>
      <c r="O12208" s="222" t="s">
        <v>326</v>
      </c>
    </row>
    <row r="12209" spans="1:15" ht="29.25" customHeight="1">
      <c r="A12209" s="221" t="s">
        <v>2861</v>
      </c>
      <c r="B12209" s="221" t="s">
        <v>935</v>
      </c>
      <c r="C12209" s="222" t="s">
        <v>422</v>
      </c>
      <c r="D12209" s="222" t="s">
        <v>162</v>
      </c>
      <c r="E12209" s="199" t="s">
        <v>166</v>
      </c>
      <c r="F12209" s="200"/>
      <c r="G12209" s="200"/>
      <c r="H12209" s="200"/>
      <c r="I12209" s="200">
        <v>45953</v>
      </c>
      <c r="J12209" s="143">
        <f t="shared" si="190"/>
        <v>45953</v>
      </c>
      <c r="K12209" s="202">
        <v>4</v>
      </c>
      <c r="L12209" s="284" t="s">
        <v>12607</v>
      </c>
      <c r="M12209" s="223"/>
      <c r="N12209" s="203"/>
      <c r="O12209" s="222" t="s">
        <v>326</v>
      </c>
    </row>
    <row r="12210" spans="1:15" ht="29.25" customHeight="1">
      <c r="A12210" s="221" t="s">
        <v>2861</v>
      </c>
      <c r="B12210" s="221" t="s">
        <v>935</v>
      </c>
      <c r="C12210" s="222" t="s">
        <v>422</v>
      </c>
      <c r="D12210" s="222" t="s">
        <v>162</v>
      </c>
      <c r="E12210" s="199" t="s">
        <v>166</v>
      </c>
      <c r="F12210" s="200"/>
      <c r="G12210" s="200"/>
      <c r="H12210" s="200"/>
      <c r="I12210" s="200">
        <v>45957</v>
      </c>
      <c r="J12210" s="143">
        <f t="shared" si="190"/>
        <v>45957</v>
      </c>
      <c r="K12210" s="202">
        <v>2</v>
      </c>
      <c r="L12210" s="284" t="s">
        <v>12608</v>
      </c>
      <c r="M12210" s="223"/>
      <c r="N12210" s="203"/>
      <c r="O12210" s="222" t="s">
        <v>326</v>
      </c>
    </row>
    <row r="12211" spans="1:15" ht="29.25" customHeight="1">
      <c r="A12211" s="221" t="s">
        <v>2861</v>
      </c>
      <c r="B12211" s="221" t="s">
        <v>935</v>
      </c>
      <c r="C12211" s="222" t="s">
        <v>422</v>
      </c>
      <c r="D12211" s="222" t="s">
        <v>162</v>
      </c>
      <c r="E12211" s="199" t="s">
        <v>166</v>
      </c>
      <c r="F12211" s="200"/>
      <c r="G12211" s="200"/>
      <c r="H12211" s="200"/>
      <c r="I12211" s="200">
        <v>45957</v>
      </c>
      <c r="J12211" s="143">
        <f t="shared" si="190"/>
        <v>45957</v>
      </c>
      <c r="K12211" s="202">
        <v>6</v>
      </c>
      <c r="L12211" s="284" t="s">
        <v>12609</v>
      </c>
      <c r="M12211" s="223"/>
      <c r="N12211" s="203"/>
      <c r="O12211" s="222" t="s">
        <v>326</v>
      </c>
    </row>
    <row r="12212" spans="1:15" ht="29.25" customHeight="1">
      <c r="A12212" s="221" t="s">
        <v>2861</v>
      </c>
      <c r="B12212" s="221" t="s">
        <v>935</v>
      </c>
      <c r="C12212" s="222" t="s">
        <v>422</v>
      </c>
      <c r="D12212" s="222" t="s">
        <v>162</v>
      </c>
      <c r="E12212" s="199" t="s">
        <v>166</v>
      </c>
      <c r="F12212" s="200"/>
      <c r="G12212" s="200"/>
      <c r="H12212" s="200"/>
      <c r="I12212" s="200">
        <v>45958</v>
      </c>
      <c r="J12212" s="143">
        <f t="shared" si="190"/>
        <v>45958</v>
      </c>
      <c r="K12212" s="202">
        <v>8</v>
      </c>
      <c r="L12212" s="284" t="s">
        <v>12608</v>
      </c>
      <c r="M12212" s="223"/>
      <c r="N12212" s="203"/>
      <c r="O12212" s="222" t="s">
        <v>326</v>
      </c>
    </row>
    <row r="12213" spans="1:15" ht="29.25" customHeight="1">
      <c r="A12213" s="221" t="s">
        <v>2861</v>
      </c>
      <c r="B12213" s="221" t="s">
        <v>935</v>
      </c>
      <c r="C12213" s="222" t="s">
        <v>422</v>
      </c>
      <c r="D12213" s="222" t="s">
        <v>162</v>
      </c>
      <c r="E12213" s="199" t="s">
        <v>166</v>
      </c>
      <c r="F12213" s="200"/>
      <c r="G12213" s="200"/>
      <c r="H12213" s="200"/>
      <c r="I12213" s="200">
        <v>45959</v>
      </c>
      <c r="J12213" s="143">
        <f t="shared" si="190"/>
        <v>45959</v>
      </c>
      <c r="K12213" s="202">
        <v>4</v>
      </c>
      <c r="L12213" s="284" t="s">
        <v>12610</v>
      </c>
      <c r="M12213" s="223"/>
      <c r="N12213" s="203"/>
      <c r="O12213" s="222" t="s">
        <v>326</v>
      </c>
    </row>
    <row r="12214" spans="1:15" ht="29.25" customHeight="1">
      <c r="A12214" s="221" t="s">
        <v>2861</v>
      </c>
      <c r="B12214" s="221" t="s">
        <v>935</v>
      </c>
      <c r="C12214" s="222" t="s">
        <v>422</v>
      </c>
      <c r="D12214" s="222" t="s">
        <v>162</v>
      </c>
      <c r="E12214" s="199" t="s">
        <v>166</v>
      </c>
      <c r="F12214" s="200"/>
      <c r="G12214" s="200"/>
      <c r="H12214" s="200"/>
      <c r="I12214" s="200">
        <v>45959</v>
      </c>
      <c r="J12214" s="143">
        <f t="shared" si="190"/>
        <v>45959</v>
      </c>
      <c r="K12214" s="202">
        <v>4</v>
      </c>
      <c r="L12214" s="285" t="s">
        <v>12611</v>
      </c>
      <c r="M12214" s="223"/>
      <c r="N12214" s="203"/>
      <c r="O12214" s="222" t="s">
        <v>326</v>
      </c>
    </row>
    <row r="12215" spans="1:15" ht="29.25" customHeight="1">
      <c r="A12215" s="221" t="s">
        <v>2861</v>
      </c>
      <c r="B12215" s="221" t="s">
        <v>935</v>
      </c>
      <c r="C12215" s="222" t="s">
        <v>422</v>
      </c>
      <c r="D12215" s="222" t="s">
        <v>162</v>
      </c>
      <c r="E12215" s="199" t="s">
        <v>178</v>
      </c>
      <c r="F12215" s="200"/>
      <c r="G12215" s="200"/>
      <c r="H12215" s="200"/>
      <c r="I12215" s="200">
        <v>45960</v>
      </c>
      <c r="J12215" s="143">
        <f t="shared" si="190"/>
        <v>45960</v>
      </c>
      <c r="K12215" s="202">
        <v>1</v>
      </c>
      <c r="L12215" s="285" t="s">
        <v>218</v>
      </c>
      <c r="M12215" s="223"/>
      <c r="N12215" s="203"/>
      <c r="O12215" s="222" t="s">
        <v>326</v>
      </c>
    </row>
    <row r="12216" spans="1:15" ht="29.25" customHeight="1">
      <c r="A12216" s="221" t="s">
        <v>2861</v>
      </c>
      <c r="B12216" s="221" t="s">
        <v>935</v>
      </c>
      <c r="C12216" s="222" t="s">
        <v>422</v>
      </c>
      <c r="D12216" s="222" t="s">
        <v>162</v>
      </c>
      <c r="E12216" s="199" t="s">
        <v>166</v>
      </c>
      <c r="F12216" s="200"/>
      <c r="G12216" s="200"/>
      <c r="H12216" s="200"/>
      <c r="I12216" s="200">
        <v>45960</v>
      </c>
      <c r="J12216" s="143">
        <f t="shared" si="190"/>
        <v>45960</v>
      </c>
      <c r="K12216" s="202">
        <v>7</v>
      </c>
      <c r="L12216" s="284" t="s">
        <v>12610</v>
      </c>
      <c r="M12216" s="223"/>
      <c r="N12216" s="203"/>
      <c r="O12216" s="222" t="s">
        <v>326</v>
      </c>
    </row>
    <row r="12217" spans="1:15" ht="29.25" customHeight="1">
      <c r="A12217" s="221" t="s">
        <v>2861</v>
      </c>
      <c r="B12217" s="221" t="s">
        <v>935</v>
      </c>
      <c r="C12217" s="222" t="s">
        <v>422</v>
      </c>
      <c r="D12217" s="222" t="s">
        <v>162</v>
      </c>
      <c r="E12217" s="199" t="s">
        <v>166</v>
      </c>
      <c r="F12217" s="200"/>
      <c r="G12217" s="200"/>
      <c r="H12217" s="200"/>
      <c r="I12217" s="200">
        <v>45961</v>
      </c>
      <c r="J12217" s="143">
        <f t="shared" si="190"/>
        <v>45961</v>
      </c>
      <c r="K12217" s="202">
        <v>8</v>
      </c>
      <c r="L12217" s="284" t="s">
        <v>12610</v>
      </c>
      <c r="M12217" s="223"/>
      <c r="N12217" s="203"/>
      <c r="O12217" s="222" t="s">
        <v>326</v>
      </c>
    </row>
    <row r="12218" spans="1:15" ht="29.25" customHeight="1">
      <c r="A12218" s="221" t="s">
        <v>2861</v>
      </c>
      <c r="B12218" s="221" t="s">
        <v>935</v>
      </c>
      <c r="C12218" s="222" t="s">
        <v>422</v>
      </c>
      <c r="D12218" s="222" t="s">
        <v>162</v>
      </c>
      <c r="E12218" s="199" t="s">
        <v>166</v>
      </c>
      <c r="F12218" s="200"/>
      <c r="G12218" s="200"/>
      <c r="H12218" s="200"/>
      <c r="I12218" s="200">
        <v>45964</v>
      </c>
      <c r="J12218" s="143">
        <f t="shared" si="190"/>
        <v>45964</v>
      </c>
      <c r="K12218" s="202">
        <v>6</v>
      </c>
      <c r="L12218" s="284" t="s">
        <v>12775</v>
      </c>
      <c r="M12218" s="223"/>
      <c r="N12218" s="203"/>
      <c r="O12218" s="222" t="s">
        <v>326</v>
      </c>
    </row>
    <row r="12219" spans="1:15" ht="29.25" customHeight="1">
      <c r="A12219" s="221" t="s">
        <v>2861</v>
      </c>
      <c r="B12219" s="221" t="s">
        <v>935</v>
      </c>
      <c r="C12219" s="222" t="s">
        <v>422</v>
      </c>
      <c r="D12219" s="222" t="s">
        <v>162</v>
      </c>
      <c r="E12219" s="199" t="s">
        <v>163</v>
      </c>
      <c r="F12219" s="200" t="s">
        <v>12277</v>
      </c>
      <c r="G12219" s="200" t="s">
        <v>12278</v>
      </c>
      <c r="H12219" s="200" t="s">
        <v>423</v>
      </c>
      <c r="I12219" s="200">
        <v>45964</v>
      </c>
      <c r="J12219" s="143">
        <f t="shared" si="190"/>
        <v>45964</v>
      </c>
      <c r="K12219" s="202">
        <v>2</v>
      </c>
      <c r="L12219" s="285" t="s">
        <v>12776</v>
      </c>
      <c r="M12219" s="223"/>
      <c r="N12219" s="203">
        <v>0.33333333333333298</v>
      </c>
      <c r="O12219" s="222" t="s">
        <v>941</v>
      </c>
    </row>
    <row r="12220" spans="1:15" ht="29.25" customHeight="1">
      <c r="A12220" s="221" t="s">
        <v>2861</v>
      </c>
      <c r="B12220" s="221" t="s">
        <v>935</v>
      </c>
      <c r="C12220" s="222" t="s">
        <v>422</v>
      </c>
      <c r="D12220" s="222" t="s">
        <v>162</v>
      </c>
      <c r="E12220" s="199" t="s">
        <v>163</v>
      </c>
      <c r="F12220" s="200" t="s">
        <v>12277</v>
      </c>
      <c r="G12220" s="200" t="s">
        <v>12278</v>
      </c>
      <c r="H12220" s="200" t="s">
        <v>423</v>
      </c>
      <c r="I12220" s="200">
        <v>45965</v>
      </c>
      <c r="J12220" s="143">
        <f t="shared" si="190"/>
        <v>45965</v>
      </c>
      <c r="K12220" s="202">
        <v>1</v>
      </c>
      <c r="L12220" s="285" t="s">
        <v>12776</v>
      </c>
      <c r="M12220" s="223"/>
      <c r="N12220" s="203">
        <v>0.33333333333333298</v>
      </c>
      <c r="O12220" s="222" t="s">
        <v>941</v>
      </c>
    </row>
    <row r="12221" spans="1:15" ht="29.25" customHeight="1">
      <c r="A12221" s="221" t="s">
        <v>2861</v>
      </c>
      <c r="B12221" s="221" t="s">
        <v>935</v>
      </c>
      <c r="C12221" s="222" t="s">
        <v>422</v>
      </c>
      <c r="D12221" s="222" t="s">
        <v>162</v>
      </c>
      <c r="E12221" s="199" t="s">
        <v>163</v>
      </c>
      <c r="F12221" s="200" t="s">
        <v>12279</v>
      </c>
      <c r="G12221" s="200" t="s">
        <v>12280</v>
      </c>
      <c r="H12221" s="200" t="s">
        <v>423</v>
      </c>
      <c r="I12221" s="200">
        <v>45965</v>
      </c>
      <c r="J12221" s="143">
        <f t="shared" si="190"/>
        <v>45965</v>
      </c>
      <c r="K12221" s="202">
        <v>7</v>
      </c>
      <c r="L12221" s="285" t="s">
        <v>12777</v>
      </c>
      <c r="M12221" s="223"/>
      <c r="N12221" s="203">
        <v>0.15</v>
      </c>
      <c r="O12221" s="222" t="s">
        <v>972</v>
      </c>
    </row>
    <row r="12222" spans="1:15" ht="29.25" customHeight="1">
      <c r="A12222" s="221" t="s">
        <v>2861</v>
      </c>
      <c r="B12222" s="221" t="s">
        <v>935</v>
      </c>
      <c r="C12222" s="222" t="s">
        <v>422</v>
      </c>
      <c r="D12222" s="222" t="s">
        <v>162</v>
      </c>
      <c r="E12222" s="199" t="s">
        <v>163</v>
      </c>
      <c r="F12222" s="200" t="s">
        <v>12279</v>
      </c>
      <c r="G12222" s="200" t="s">
        <v>12280</v>
      </c>
      <c r="H12222" s="200" t="s">
        <v>423</v>
      </c>
      <c r="I12222" s="200">
        <v>45966</v>
      </c>
      <c r="J12222" s="143">
        <f t="shared" si="190"/>
        <v>45966</v>
      </c>
      <c r="K12222" s="202">
        <v>6</v>
      </c>
      <c r="L12222" s="284" t="s">
        <v>12778</v>
      </c>
      <c r="M12222" s="223"/>
      <c r="N12222" s="203">
        <v>0.15</v>
      </c>
      <c r="O12222" s="222" t="s">
        <v>972</v>
      </c>
    </row>
    <row r="12223" spans="1:15" ht="29.25" customHeight="1">
      <c r="A12223" s="221" t="s">
        <v>2861</v>
      </c>
      <c r="B12223" s="221" t="s">
        <v>935</v>
      </c>
      <c r="C12223" s="222" t="s">
        <v>422</v>
      </c>
      <c r="D12223" s="222" t="s">
        <v>162</v>
      </c>
      <c r="E12223" s="199" t="s">
        <v>163</v>
      </c>
      <c r="F12223" s="200" t="s">
        <v>12277</v>
      </c>
      <c r="G12223" s="200" t="s">
        <v>12278</v>
      </c>
      <c r="H12223" s="200" t="s">
        <v>419</v>
      </c>
      <c r="I12223" s="200">
        <v>45966</v>
      </c>
      <c r="J12223" s="143">
        <f t="shared" si="190"/>
        <v>45966</v>
      </c>
      <c r="K12223" s="202">
        <v>2</v>
      </c>
      <c r="L12223" s="285" t="s">
        <v>12776</v>
      </c>
      <c r="M12223" s="223"/>
      <c r="N12223" s="203">
        <v>0.44230769230769201</v>
      </c>
      <c r="O12223" s="222" t="s">
        <v>12363</v>
      </c>
    </row>
    <row r="12224" spans="1:15" ht="29.25" customHeight="1">
      <c r="A12224" s="221" t="s">
        <v>2861</v>
      </c>
      <c r="B12224" s="221" t="s">
        <v>935</v>
      </c>
      <c r="C12224" s="222" t="s">
        <v>422</v>
      </c>
      <c r="D12224" s="222" t="s">
        <v>162</v>
      </c>
      <c r="E12224" s="199" t="s">
        <v>178</v>
      </c>
      <c r="F12224" s="200"/>
      <c r="G12224" s="200"/>
      <c r="H12224" s="200"/>
      <c r="I12224" s="200">
        <v>45967</v>
      </c>
      <c r="J12224" s="143">
        <f t="shared" si="190"/>
        <v>45967</v>
      </c>
      <c r="K12224" s="202">
        <v>1</v>
      </c>
      <c r="L12224" s="285" t="s">
        <v>218</v>
      </c>
      <c r="M12224" s="223"/>
      <c r="N12224" s="203"/>
      <c r="O12224" s="222" t="s">
        <v>326</v>
      </c>
    </row>
    <row r="12225" spans="1:15" ht="29.25" customHeight="1">
      <c r="A12225" s="221" t="s">
        <v>2861</v>
      </c>
      <c r="B12225" s="221" t="s">
        <v>935</v>
      </c>
      <c r="C12225" s="222" t="s">
        <v>422</v>
      </c>
      <c r="D12225" s="222" t="s">
        <v>162</v>
      </c>
      <c r="E12225" s="199" t="s">
        <v>163</v>
      </c>
      <c r="F12225" s="200" t="s">
        <v>12279</v>
      </c>
      <c r="G12225" s="200" t="s">
        <v>12280</v>
      </c>
      <c r="H12225" s="200" t="s">
        <v>423</v>
      </c>
      <c r="I12225" s="200">
        <v>45967</v>
      </c>
      <c r="J12225" s="143">
        <f t="shared" si="190"/>
        <v>45967</v>
      </c>
      <c r="K12225" s="202">
        <v>2</v>
      </c>
      <c r="L12225" s="285" t="s">
        <v>12957</v>
      </c>
      <c r="M12225" s="223"/>
      <c r="N12225" s="203">
        <v>0.15</v>
      </c>
      <c r="O12225" s="222" t="s">
        <v>972</v>
      </c>
    </row>
    <row r="12226" spans="1:15" ht="29.25" customHeight="1">
      <c r="A12226" s="221" t="s">
        <v>2861</v>
      </c>
      <c r="B12226" s="221" t="s">
        <v>935</v>
      </c>
      <c r="C12226" s="222" t="s">
        <v>422</v>
      </c>
      <c r="D12226" s="222" t="s">
        <v>162</v>
      </c>
      <c r="E12226" s="199" t="s">
        <v>163</v>
      </c>
      <c r="F12226" s="200" t="s">
        <v>12277</v>
      </c>
      <c r="G12226" s="200" t="s">
        <v>12278</v>
      </c>
      <c r="H12226" s="200" t="s">
        <v>419</v>
      </c>
      <c r="I12226" s="200">
        <v>45967</v>
      </c>
      <c r="J12226" s="143">
        <f t="shared" si="190"/>
        <v>45967</v>
      </c>
      <c r="K12226" s="202">
        <v>5</v>
      </c>
      <c r="L12226" s="285" t="s">
        <v>12956</v>
      </c>
      <c r="M12226" s="223"/>
      <c r="N12226" s="203">
        <v>0.44230769230769201</v>
      </c>
      <c r="O12226" s="222" t="s">
        <v>12363</v>
      </c>
    </row>
    <row r="12227" spans="1:15" ht="29.25" customHeight="1">
      <c r="A12227" s="221" t="s">
        <v>2861</v>
      </c>
      <c r="B12227" s="221" t="s">
        <v>935</v>
      </c>
      <c r="C12227" s="222" t="s">
        <v>422</v>
      </c>
      <c r="D12227" s="222" t="s">
        <v>162</v>
      </c>
      <c r="E12227" s="199" t="s">
        <v>165</v>
      </c>
      <c r="F12227" s="200"/>
      <c r="G12227" s="200"/>
      <c r="H12227" s="200"/>
      <c r="I12227" s="200">
        <v>45968</v>
      </c>
      <c r="J12227" s="143">
        <f t="shared" ref="J12227:J12290" si="191">I12227</f>
        <v>45968</v>
      </c>
      <c r="K12227" s="202">
        <v>8</v>
      </c>
      <c r="L12227" s="285" t="s">
        <v>172</v>
      </c>
      <c r="M12227" s="223"/>
      <c r="N12227" s="203"/>
      <c r="O12227" s="222" t="s">
        <v>326</v>
      </c>
    </row>
    <row r="12228" spans="1:15" ht="29.25" customHeight="1">
      <c r="A12228" s="221" t="s">
        <v>2861</v>
      </c>
      <c r="B12228" s="221" t="s">
        <v>935</v>
      </c>
      <c r="C12228" s="222" t="s">
        <v>422</v>
      </c>
      <c r="D12228" s="222" t="s">
        <v>162</v>
      </c>
      <c r="E12228" s="199" t="s">
        <v>166</v>
      </c>
      <c r="F12228" s="200"/>
      <c r="G12228" s="200"/>
      <c r="H12228" s="200"/>
      <c r="I12228" s="200">
        <v>45971</v>
      </c>
      <c r="J12228" s="143">
        <f t="shared" si="191"/>
        <v>45971</v>
      </c>
      <c r="K12228" s="202">
        <v>4</v>
      </c>
      <c r="L12228" s="284" t="s">
        <v>12958</v>
      </c>
      <c r="M12228" s="223"/>
      <c r="N12228" s="203"/>
      <c r="O12228" s="222" t="s">
        <v>326</v>
      </c>
    </row>
    <row r="12229" spans="1:15" ht="29.25" customHeight="1">
      <c r="A12229" s="221" t="s">
        <v>2861</v>
      </c>
      <c r="B12229" s="221" t="s">
        <v>935</v>
      </c>
      <c r="C12229" s="222" t="s">
        <v>422</v>
      </c>
      <c r="D12229" s="222" t="s">
        <v>162</v>
      </c>
      <c r="E12229" s="199" t="s">
        <v>163</v>
      </c>
      <c r="F12229" s="200" t="s">
        <v>12279</v>
      </c>
      <c r="G12229" s="200" t="s">
        <v>12280</v>
      </c>
      <c r="H12229" s="200" t="s">
        <v>419</v>
      </c>
      <c r="I12229" s="200">
        <v>45971</v>
      </c>
      <c r="J12229" s="143">
        <f t="shared" si="191"/>
        <v>45971</v>
      </c>
      <c r="K12229" s="202">
        <v>2</v>
      </c>
      <c r="L12229" s="285" t="s">
        <v>12959</v>
      </c>
      <c r="M12229" s="223"/>
      <c r="N12229" s="203">
        <v>1.3</v>
      </c>
      <c r="O12229" s="222" t="s">
        <v>939</v>
      </c>
    </row>
    <row r="12230" spans="1:15" ht="29.25" customHeight="1">
      <c r="A12230" s="221" t="s">
        <v>2861</v>
      </c>
      <c r="B12230" s="221" t="s">
        <v>935</v>
      </c>
      <c r="C12230" s="222" t="s">
        <v>422</v>
      </c>
      <c r="D12230" s="222" t="s">
        <v>162</v>
      </c>
      <c r="E12230" s="199" t="s">
        <v>163</v>
      </c>
      <c r="F12230" s="200" t="s">
        <v>12277</v>
      </c>
      <c r="G12230" s="200" t="s">
        <v>12278</v>
      </c>
      <c r="H12230" s="200" t="s">
        <v>419</v>
      </c>
      <c r="I12230" s="200">
        <v>45971</v>
      </c>
      <c r="J12230" s="143">
        <f t="shared" si="191"/>
        <v>45971</v>
      </c>
      <c r="K12230" s="202">
        <v>2</v>
      </c>
      <c r="L12230" s="285" t="s">
        <v>12960</v>
      </c>
      <c r="M12230" s="223"/>
      <c r="N12230" s="203">
        <v>0.44230769230769201</v>
      </c>
      <c r="O12230" s="222" t="s">
        <v>12363</v>
      </c>
    </row>
    <row r="12231" spans="1:15" ht="29.25" customHeight="1">
      <c r="A12231" s="221" t="s">
        <v>2861</v>
      </c>
      <c r="B12231" s="221" t="s">
        <v>935</v>
      </c>
      <c r="C12231" s="222" t="s">
        <v>422</v>
      </c>
      <c r="D12231" s="222" t="s">
        <v>162</v>
      </c>
      <c r="E12231" s="199" t="s">
        <v>163</v>
      </c>
      <c r="F12231" s="200" t="s">
        <v>12279</v>
      </c>
      <c r="G12231" s="200" t="s">
        <v>12280</v>
      </c>
      <c r="H12231" s="200" t="s">
        <v>419</v>
      </c>
      <c r="I12231" s="200">
        <v>45972</v>
      </c>
      <c r="J12231" s="143">
        <f t="shared" si="191"/>
        <v>45972</v>
      </c>
      <c r="K12231" s="202">
        <v>4</v>
      </c>
      <c r="L12231" s="285" t="s">
        <v>12959</v>
      </c>
      <c r="M12231" s="223"/>
      <c r="N12231" s="203">
        <v>1.3</v>
      </c>
      <c r="O12231" s="222" t="s">
        <v>939</v>
      </c>
    </row>
    <row r="12232" spans="1:15" ht="29.25" customHeight="1">
      <c r="A12232" s="221" t="s">
        <v>2861</v>
      </c>
      <c r="B12232" s="221" t="s">
        <v>935</v>
      </c>
      <c r="C12232" s="222" t="s">
        <v>422</v>
      </c>
      <c r="D12232" s="222" t="s">
        <v>162</v>
      </c>
      <c r="E12232" s="199" t="s">
        <v>163</v>
      </c>
      <c r="F12232" s="200" t="s">
        <v>12277</v>
      </c>
      <c r="G12232" s="200" t="s">
        <v>12278</v>
      </c>
      <c r="H12232" s="200" t="s">
        <v>419</v>
      </c>
      <c r="I12232" s="200">
        <v>45972</v>
      </c>
      <c r="J12232" s="143">
        <f t="shared" si="191"/>
        <v>45972</v>
      </c>
      <c r="K12232" s="202">
        <v>4</v>
      </c>
      <c r="L12232" s="285" t="s">
        <v>12776</v>
      </c>
      <c r="M12232" s="223"/>
      <c r="N12232" s="203">
        <v>0.44230769230769201</v>
      </c>
      <c r="O12232" s="222" t="s">
        <v>12363</v>
      </c>
    </row>
    <row r="12233" spans="1:15" ht="29.25" customHeight="1">
      <c r="A12233" s="221" t="s">
        <v>2861</v>
      </c>
      <c r="B12233" s="221" t="s">
        <v>935</v>
      </c>
      <c r="C12233" s="222" t="s">
        <v>422</v>
      </c>
      <c r="D12233" s="222" t="s">
        <v>162</v>
      </c>
      <c r="E12233" s="199" t="s">
        <v>166</v>
      </c>
      <c r="F12233" s="200"/>
      <c r="G12233" s="200"/>
      <c r="H12233" s="200"/>
      <c r="I12233" s="200">
        <v>45973</v>
      </c>
      <c r="J12233" s="143">
        <f t="shared" si="191"/>
        <v>45973</v>
      </c>
      <c r="K12233" s="202">
        <v>3</v>
      </c>
      <c r="L12233" s="284" t="s">
        <v>12961</v>
      </c>
      <c r="M12233" s="223"/>
      <c r="N12233" s="203"/>
      <c r="O12233" s="222" t="s">
        <v>326</v>
      </c>
    </row>
    <row r="12234" spans="1:15" ht="29.25" customHeight="1">
      <c r="A12234" s="221" t="s">
        <v>2861</v>
      </c>
      <c r="B12234" s="221" t="s">
        <v>935</v>
      </c>
      <c r="C12234" s="222" t="s">
        <v>422</v>
      </c>
      <c r="D12234" s="222" t="s">
        <v>162</v>
      </c>
      <c r="E12234" s="199" t="s">
        <v>163</v>
      </c>
      <c r="F12234" s="200" t="s">
        <v>12279</v>
      </c>
      <c r="G12234" s="200" t="s">
        <v>12280</v>
      </c>
      <c r="H12234" s="200" t="s">
        <v>419</v>
      </c>
      <c r="I12234" s="200">
        <v>45973</v>
      </c>
      <c r="J12234" s="143">
        <f t="shared" si="191"/>
        <v>45973</v>
      </c>
      <c r="K12234" s="202">
        <v>1</v>
      </c>
      <c r="L12234" s="285" t="s">
        <v>12962</v>
      </c>
      <c r="M12234" s="223"/>
      <c r="N12234" s="203">
        <v>1.3</v>
      </c>
      <c r="O12234" s="222" t="s">
        <v>939</v>
      </c>
    </row>
    <row r="12235" spans="1:15" ht="29.25" customHeight="1">
      <c r="A12235" s="221" t="s">
        <v>2861</v>
      </c>
      <c r="B12235" s="221" t="s">
        <v>935</v>
      </c>
      <c r="C12235" s="222" t="s">
        <v>422</v>
      </c>
      <c r="D12235" s="222" t="s">
        <v>162</v>
      </c>
      <c r="E12235" s="199" t="s">
        <v>163</v>
      </c>
      <c r="F12235" s="200" t="s">
        <v>12277</v>
      </c>
      <c r="G12235" s="200" t="s">
        <v>12278</v>
      </c>
      <c r="H12235" s="200" t="s">
        <v>419</v>
      </c>
      <c r="I12235" s="200">
        <v>45973</v>
      </c>
      <c r="J12235" s="143">
        <f t="shared" si="191"/>
        <v>45973</v>
      </c>
      <c r="K12235" s="202">
        <v>4</v>
      </c>
      <c r="L12235" s="285" t="s">
        <v>12776</v>
      </c>
      <c r="M12235" s="223"/>
      <c r="N12235" s="203">
        <v>0.44230769230769201</v>
      </c>
      <c r="O12235" s="222" t="s">
        <v>12363</v>
      </c>
    </row>
    <row r="12236" spans="1:15" ht="29.25" customHeight="1">
      <c r="A12236" s="221" t="s">
        <v>2861</v>
      </c>
      <c r="B12236" s="221" t="s">
        <v>935</v>
      </c>
      <c r="C12236" s="222" t="s">
        <v>422</v>
      </c>
      <c r="D12236" s="222" t="s">
        <v>162</v>
      </c>
      <c r="E12236" s="199" t="s">
        <v>166</v>
      </c>
      <c r="F12236" s="200"/>
      <c r="G12236" s="200"/>
      <c r="H12236" s="200"/>
      <c r="I12236" s="200">
        <v>45974</v>
      </c>
      <c r="J12236" s="143">
        <f t="shared" si="191"/>
        <v>45974</v>
      </c>
      <c r="K12236" s="202">
        <v>4</v>
      </c>
      <c r="L12236" s="284" t="s">
        <v>13137</v>
      </c>
      <c r="M12236" s="223"/>
      <c r="N12236" s="203"/>
      <c r="O12236" s="222" t="s">
        <v>326</v>
      </c>
    </row>
    <row r="12237" spans="1:15" ht="29.25" customHeight="1">
      <c r="A12237" s="221" t="s">
        <v>2861</v>
      </c>
      <c r="B12237" s="221" t="s">
        <v>935</v>
      </c>
      <c r="C12237" s="222" t="s">
        <v>422</v>
      </c>
      <c r="D12237" s="222" t="s">
        <v>162</v>
      </c>
      <c r="E12237" s="199" t="s">
        <v>166</v>
      </c>
      <c r="F12237" s="200"/>
      <c r="G12237" s="200"/>
      <c r="H12237" s="200"/>
      <c r="I12237" s="200">
        <v>45974</v>
      </c>
      <c r="J12237" s="143">
        <f t="shared" si="191"/>
        <v>45974</v>
      </c>
      <c r="K12237" s="202">
        <v>1</v>
      </c>
      <c r="L12237" s="284" t="s">
        <v>13138</v>
      </c>
      <c r="M12237" s="223"/>
      <c r="N12237" s="203"/>
      <c r="O12237" s="222" t="s">
        <v>326</v>
      </c>
    </row>
    <row r="12238" spans="1:15" ht="29.25" customHeight="1">
      <c r="A12238" s="221" t="s">
        <v>2861</v>
      </c>
      <c r="B12238" s="221" t="s">
        <v>935</v>
      </c>
      <c r="C12238" s="222" t="s">
        <v>422</v>
      </c>
      <c r="D12238" s="222" t="s">
        <v>162</v>
      </c>
      <c r="E12238" s="199" t="s">
        <v>163</v>
      </c>
      <c r="F12238" s="200" t="s">
        <v>12277</v>
      </c>
      <c r="G12238" s="200" t="s">
        <v>12278</v>
      </c>
      <c r="H12238" s="200" t="s">
        <v>423</v>
      </c>
      <c r="I12238" s="200">
        <v>45974</v>
      </c>
      <c r="J12238" s="143">
        <f t="shared" si="191"/>
        <v>45974</v>
      </c>
      <c r="K12238" s="202">
        <v>3</v>
      </c>
      <c r="L12238" s="285" t="s">
        <v>13136</v>
      </c>
      <c r="M12238" s="223"/>
      <c r="N12238" s="203">
        <v>0.33333333333333298</v>
      </c>
      <c r="O12238" s="222" t="s">
        <v>941</v>
      </c>
    </row>
    <row r="12239" spans="1:15" ht="29.25" customHeight="1">
      <c r="A12239" s="221" t="s">
        <v>2861</v>
      </c>
      <c r="B12239" s="221" t="s">
        <v>935</v>
      </c>
      <c r="C12239" s="222" t="s">
        <v>422</v>
      </c>
      <c r="D12239" s="222" t="s">
        <v>162</v>
      </c>
      <c r="E12239" s="199" t="s">
        <v>165</v>
      </c>
      <c r="F12239" s="200"/>
      <c r="G12239" s="200"/>
      <c r="H12239" s="200"/>
      <c r="I12239" s="200">
        <v>45975</v>
      </c>
      <c r="J12239" s="143">
        <f t="shared" si="191"/>
        <v>45975</v>
      </c>
      <c r="K12239" s="202">
        <v>8</v>
      </c>
      <c r="L12239" s="285" t="s">
        <v>172</v>
      </c>
      <c r="M12239" s="223"/>
      <c r="N12239" s="203"/>
      <c r="O12239" s="222" t="s">
        <v>326</v>
      </c>
    </row>
    <row r="12240" spans="1:15" ht="29.25" customHeight="1">
      <c r="A12240" s="221" t="s">
        <v>2861</v>
      </c>
      <c r="B12240" s="221" t="s">
        <v>935</v>
      </c>
      <c r="C12240" s="222" t="s">
        <v>422</v>
      </c>
      <c r="D12240" s="222" t="s">
        <v>162</v>
      </c>
      <c r="E12240" s="199" t="s">
        <v>166</v>
      </c>
      <c r="F12240" s="200"/>
      <c r="G12240" s="200"/>
      <c r="H12240" s="200"/>
      <c r="I12240" s="200">
        <v>45978</v>
      </c>
      <c r="J12240" s="143">
        <f t="shared" si="191"/>
        <v>45978</v>
      </c>
      <c r="K12240" s="202">
        <v>5</v>
      </c>
      <c r="L12240" s="284" t="s">
        <v>13139</v>
      </c>
      <c r="M12240" s="223"/>
      <c r="N12240" s="203"/>
      <c r="O12240" s="222" t="s">
        <v>326</v>
      </c>
    </row>
    <row r="12241" spans="1:15" ht="29.25" customHeight="1">
      <c r="A12241" s="221" t="s">
        <v>2861</v>
      </c>
      <c r="B12241" s="221" t="s">
        <v>935</v>
      </c>
      <c r="C12241" s="222" t="s">
        <v>422</v>
      </c>
      <c r="D12241" s="222" t="s">
        <v>162</v>
      </c>
      <c r="E12241" s="199" t="s">
        <v>166</v>
      </c>
      <c r="F12241" s="200"/>
      <c r="G12241" s="200"/>
      <c r="H12241" s="200"/>
      <c r="I12241" s="200">
        <v>45978</v>
      </c>
      <c r="J12241" s="143">
        <f t="shared" si="191"/>
        <v>45978</v>
      </c>
      <c r="K12241" s="202">
        <v>3</v>
      </c>
      <c r="L12241" s="284" t="s">
        <v>13140</v>
      </c>
      <c r="M12241" s="223"/>
      <c r="N12241" s="203"/>
      <c r="O12241" s="222" t="s">
        <v>326</v>
      </c>
    </row>
    <row r="12242" spans="1:15" ht="29.25" customHeight="1">
      <c r="A12242" s="221" t="s">
        <v>2861</v>
      </c>
      <c r="B12242" s="221" t="s">
        <v>935</v>
      </c>
      <c r="C12242" s="222" t="s">
        <v>422</v>
      </c>
      <c r="D12242" s="222" t="s">
        <v>162</v>
      </c>
      <c r="E12242" s="199" t="s">
        <v>166</v>
      </c>
      <c r="F12242" s="200"/>
      <c r="G12242" s="200"/>
      <c r="H12242" s="200"/>
      <c r="I12242" s="200">
        <v>45979</v>
      </c>
      <c r="J12242" s="143">
        <f t="shared" si="191"/>
        <v>45979</v>
      </c>
      <c r="K12242" s="202">
        <v>6</v>
      </c>
      <c r="L12242" s="284" t="s">
        <v>13142</v>
      </c>
      <c r="M12242" s="223"/>
      <c r="N12242" s="203"/>
      <c r="O12242" s="222" t="s">
        <v>326</v>
      </c>
    </row>
    <row r="12243" spans="1:15" ht="29.25" customHeight="1">
      <c r="A12243" s="221" t="s">
        <v>2861</v>
      </c>
      <c r="B12243" s="221" t="s">
        <v>935</v>
      </c>
      <c r="C12243" s="222" t="s">
        <v>422</v>
      </c>
      <c r="D12243" s="222" t="s">
        <v>162</v>
      </c>
      <c r="E12243" s="199" t="s">
        <v>163</v>
      </c>
      <c r="F12243" s="200" t="s">
        <v>12279</v>
      </c>
      <c r="G12243" s="200" t="s">
        <v>12280</v>
      </c>
      <c r="H12243" s="200" t="s">
        <v>419</v>
      </c>
      <c r="I12243" s="200">
        <v>45979</v>
      </c>
      <c r="J12243" s="143">
        <f t="shared" si="191"/>
        <v>45979</v>
      </c>
      <c r="K12243" s="202">
        <v>3</v>
      </c>
      <c r="L12243" s="285" t="s">
        <v>13141</v>
      </c>
      <c r="M12243" s="223"/>
      <c r="N12243" s="203">
        <v>1.3</v>
      </c>
      <c r="O12243" s="222" t="s">
        <v>939</v>
      </c>
    </row>
    <row r="12244" spans="1:15" ht="29.25" customHeight="1">
      <c r="A12244" s="221" t="s">
        <v>2861</v>
      </c>
      <c r="B12244" s="221" t="s">
        <v>935</v>
      </c>
      <c r="C12244" s="222" t="s">
        <v>422</v>
      </c>
      <c r="D12244" s="222" t="s">
        <v>162</v>
      </c>
      <c r="E12244" s="199" t="s">
        <v>166</v>
      </c>
      <c r="F12244" s="200"/>
      <c r="G12244" s="200"/>
      <c r="H12244" s="200"/>
      <c r="I12244" s="200">
        <v>45980</v>
      </c>
      <c r="J12244" s="143">
        <f t="shared" si="191"/>
        <v>45980</v>
      </c>
      <c r="K12244" s="202">
        <v>5</v>
      </c>
      <c r="L12244" s="284" t="s">
        <v>13143</v>
      </c>
      <c r="M12244" s="223"/>
      <c r="N12244" s="203"/>
      <c r="O12244" s="222" t="s">
        <v>326</v>
      </c>
    </row>
    <row r="12245" spans="1:15" ht="29.25" customHeight="1">
      <c r="A12245" s="221" t="s">
        <v>2861</v>
      </c>
      <c r="B12245" s="221" t="s">
        <v>935</v>
      </c>
      <c r="C12245" s="222" t="s">
        <v>422</v>
      </c>
      <c r="D12245" s="222" t="s">
        <v>162</v>
      </c>
      <c r="E12245" s="199" t="s">
        <v>163</v>
      </c>
      <c r="F12245" s="200" t="s">
        <v>12279</v>
      </c>
      <c r="G12245" s="200" t="s">
        <v>12280</v>
      </c>
      <c r="H12245" s="200" t="s">
        <v>419</v>
      </c>
      <c r="I12245" s="200">
        <v>45980</v>
      </c>
      <c r="J12245" s="143">
        <f t="shared" si="191"/>
        <v>45980</v>
      </c>
      <c r="K12245" s="202">
        <v>2</v>
      </c>
      <c r="L12245" s="285" t="s">
        <v>13141</v>
      </c>
      <c r="M12245" s="223"/>
      <c r="N12245" s="203">
        <v>1.3</v>
      </c>
      <c r="O12245" s="222" t="s">
        <v>939</v>
      </c>
    </row>
    <row r="12246" spans="1:15" ht="29.25" customHeight="1">
      <c r="A12246" s="221" t="s">
        <v>2861</v>
      </c>
      <c r="B12246" s="221" t="s">
        <v>935</v>
      </c>
      <c r="C12246" s="222" t="s">
        <v>422</v>
      </c>
      <c r="D12246" s="222" t="s">
        <v>162</v>
      </c>
      <c r="E12246" s="199" t="s">
        <v>163</v>
      </c>
      <c r="F12246" s="200" t="s">
        <v>12277</v>
      </c>
      <c r="G12246" s="200" t="s">
        <v>12278</v>
      </c>
      <c r="H12246" s="200" t="s">
        <v>419</v>
      </c>
      <c r="I12246" s="200">
        <v>45980</v>
      </c>
      <c r="J12246" s="143">
        <f t="shared" si="191"/>
        <v>45980</v>
      </c>
      <c r="K12246" s="202">
        <v>1</v>
      </c>
      <c r="L12246" s="285" t="s">
        <v>13324</v>
      </c>
      <c r="M12246" s="223"/>
      <c r="N12246" s="203">
        <v>0.44230769230769201</v>
      </c>
      <c r="O12246" s="222" t="s">
        <v>12363</v>
      </c>
    </row>
    <row r="12247" spans="1:15" ht="29.25" customHeight="1">
      <c r="A12247" s="221" t="s">
        <v>2861</v>
      </c>
      <c r="B12247" s="221" t="s">
        <v>935</v>
      </c>
      <c r="C12247" s="222" t="s">
        <v>422</v>
      </c>
      <c r="D12247" s="222" t="s">
        <v>162</v>
      </c>
      <c r="E12247" s="199" t="s">
        <v>163</v>
      </c>
      <c r="F12247" s="200" t="s">
        <v>12277</v>
      </c>
      <c r="G12247" s="200" t="s">
        <v>12278</v>
      </c>
      <c r="H12247" s="200" t="s">
        <v>419</v>
      </c>
      <c r="I12247" s="200">
        <v>45981</v>
      </c>
      <c r="J12247" s="143">
        <f t="shared" si="191"/>
        <v>45981</v>
      </c>
      <c r="K12247" s="202">
        <v>8</v>
      </c>
      <c r="L12247" s="285" t="s">
        <v>13325</v>
      </c>
      <c r="M12247" s="223"/>
      <c r="N12247" s="203">
        <v>0.44230769230769201</v>
      </c>
      <c r="O12247" s="222" t="s">
        <v>12363</v>
      </c>
    </row>
    <row r="12248" spans="1:15" ht="29.25" customHeight="1">
      <c r="A12248" s="221" t="s">
        <v>2861</v>
      </c>
      <c r="B12248" s="221" t="s">
        <v>935</v>
      </c>
      <c r="C12248" s="222" t="s">
        <v>422</v>
      </c>
      <c r="D12248" s="222" t="s">
        <v>162</v>
      </c>
      <c r="E12248" s="199" t="s">
        <v>163</v>
      </c>
      <c r="F12248" s="200" t="s">
        <v>12279</v>
      </c>
      <c r="G12248" s="200" t="s">
        <v>12280</v>
      </c>
      <c r="H12248" s="200" t="s">
        <v>419</v>
      </c>
      <c r="I12248" s="200">
        <v>45982</v>
      </c>
      <c r="J12248" s="143">
        <f t="shared" si="191"/>
        <v>45982</v>
      </c>
      <c r="K12248" s="202">
        <v>8</v>
      </c>
      <c r="L12248" s="285" t="s">
        <v>12436</v>
      </c>
      <c r="M12248" s="223"/>
      <c r="N12248" s="203">
        <v>1.3</v>
      </c>
      <c r="O12248" s="222" t="s">
        <v>939</v>
      </c>
    </row>
    <row r="12249" spans="1:15" ht="29.25" customHeight="1">
      <c r="A12249" s="221" t="s">
        <v>2861</v>
      </c>
      <c r="B12249" s="221" t="s">
        <v>935</v>
      </c>
      <c r="C12249" s="222" t="s">
        <v>422</v>
      </c>
      <c r="D12249" s="222" t="s">
        <v>162</v>
      </c>
      <c r="E12249" s="199" t="s">
        <v>166</v>
      </c>
      <c r="F12249" s="200"/>
      <c r="G12249" s="200"/>
      <c r="H12249" s="200"/>
      <c r="I12249" s="200">
        <v>45985</v>
      </c>
      <c r="J12249" s="143">
        <f t="shared" si="191"/>
        <v>45985</v>
      </c>
      <c r="K12249" s="202">
        <v>2</v>
      </c>
      <c r="L12249" s="284" t="s">
        <v>13327</v>
      </c>
      <c r="M12249" s="223"/>
      <c r="N12249" s="203"/>
      <c r="O12249" s="222" t="s">
        <v>326</v>
      </c>
    </row>
    <row r="12250" spans="1:15" ht="29.25" customHeight="1">
      <c r="A12250" s="221" t="s">
        <v>2861</v>
      </c>
      <c r="B12250" s="221" t="s">
        <v>935</v>
      </c>
      <c r="C12250" s="222" t="s">
        <v>422</v>
      </c>
      <c r="D12250" s="222" t="s">
        <v>162</v>
      </c>
      <c r="E12250" s="199" t="s">
        <v>163</v>
      </c>
      <c r="F12250" s="200" t="s">
        <v>12281</v>
      </c>
      <c r="G12250" s="200" t="s">
        <v>12282</v>
      </c>
      <c r="H12250" s="200" t="s">
        <v>419</v>
      </c>
      <c r="I12250" s="200">
        <v>45985</v>
      </c>
      <c r="J12250" s="143">
        <f t="shared" si="191"/>
        <v>45985</v>
      </c>
      <c r="K12250" s="202">
        <v>6</v>
      </c>
      <c r="L12250" s="284" t="s">
        <v>13326</v>
      </c>
      <c r="M12250" s="223"/>
      <c r="N12250" s="203">
        <v>33.6</v>
      </c>
      <c r="O12250" s="222" t="s">
        <v>959</v>
      </c>
    </row>
    <row r="12251" spans="1:15" ht="29.25" customHeight="1">
      <c r="A12251" s="221" t="s">
        <v>2861</v>
      </c>
      <c r="B12251" s="221" t="s">
        <v>935</v>
      </c>
      <c r="C12251" s="222" t="s">
        <v>422</v>
      </c>
      <c r="D12251" s="222" t="s">
        <v>162</v>
      </c>
      <c r="E12251" s="199" t="s">
        <v>166</v>
      </c>
      <c r="F12251" s="200"/>
      <c r="G12251" s="200"/>
      <c r="H12251" s="200"/>
      <c r="I12251" s="200">
        <v>45986</v>
      </c>
      <c r="J12251" s="143">
        <f t="shared" si="191"/>
        <v>45986</v>
      </c>
      <c r="K12251" s="202">
        <v>8</v>
      </c>
      <c r="L12251" s="284" t="s">
        <v>13328</v>
      </c>
      <c r="M12251" s="223"/>
      <c r="N12251" s="203"/>
      <c r="O12251" s="222" t="s">
        <v>326</v>
      </c>
    </row>
    <row r="12252" spans="1:15" ht="29.25" customHeight="1">
      <c r="A12252" s="221" t="s">
        <v>2861</v>
      </c>
      <c r="B12252" s="221" t="s">
        <v>935</v>
      </c>
      <c r="C12252" s="222" t="s">
        <v>422</v>
      </c>
      <c r="D12252" s="222" t="s">
        <v>162</v>
      </c>
      <c r="E12252" s="199" t="s">
        <v>166</v>
      </c>
      <c r="F12252" s="200"/>
      <c r="G12252" s="200"/>
      <c r="H12252" s="200"/>
      <c r="I12252" s="200">
        <v>45987</v>
      </c>
      <c r="J12252" s="143">
        <f t="shared" si="191"/>
        <v>45987</v>
      </c>
      <c r="K12252" s="202">
        <v>2</v>
      </c>
      <c r="L12252" s="284" t="s">
        <v>13329</v>
      </c>
      <c r="M12252" s="223"/>
      <c r="N12252" s="203"/>
      <c r="O12252" s="222" t="s">
        <v>326</v>
      </c>
    </row>
    <row r="12253" spans="1:15" ht="29.25" customHeight="1">
      <c r="A12253" s="221" t="s">
        <v>2861</v>
      </c>
      <c r="B12253" s="221" t="s">
        <v>935</v>
      </c>
      <c r="C12253" s="222" t="s">
        <v>422</v>
      </c>
      <c r="D12253" s="222" t="s">
        <v>162</v>
      </c>
      <c r="E12253" s="199" t="s">
        <v>166</v>
      </c>
      <c r="F12253" s="200"/>
      <c r="G12253" s="200"/>
      <c r="H12253" s="200"/>
      <c r="I12253" s="200">
        <v>45987</v>
      </c>
      <c r="J12253" s="143">
        <f t="shared" si="191"/>
        <v>45987</v>
      </c>
      <c r="K12253" s="202">
        <v>1</v>
      </c>
      <c r="L12253" s="285" t="s">
        <v>13330</v>
      </c>
      <c r="M12253" s="223"/>
      <c r="N12253" s="203"/>
      <c r="O12253" s="222" t="s">
        <v>326</v>
      </c>
    </row>
    <row r="12254" spans="1:15" ht="29.25" customHeight="1">
      <c r="A12254" s="221" t="s">
        <v>2861</v>
      </c>
      <c r="B12254" s="221" t="s">
        <v>935</v>
      </c>
      <c r="C12254" s="222" t="s">
        <v>422</v>
      </c>
      <c r="D12254" s="222" t="s">
        <v>162</v>
      </c>
      <c r="E12254" s="199" t="s">
        <v>163</v>
      </c>
      <c r="F12254" s="200" t="s">
        <v>12281</v>
      </c>
      <c r="G12254" s="200" t="s">
        <v>12282</v>
      </c>
      <c r="H12254" s="200" t="s">
        <v>419</v>
      </c>
      <c r="I12254" s="200">
        <v>45987</v>
      </c>
      <c r="J12254" s="143">
        <f t="shared" si="191"/>
        <v>45987</v>
      </c>
      <c r="K12254" s="202">
        <v>5</v>
      </c>
      <c r="L12254" s="285" t="s">
        <v>532</v>
      </c>
      <c r="M12254" s="223"/>
      <c r="N12254" s="203">
        <v>33.6</v>
      </c>
      <c r="O12254" s="222" t="s">
        <v>959</v>
      </c>
    </row>
    <row r="12255" spans="1:15" ht="29.25" customHeight="1">
      <c r="A12255" s="221" t="s">
        <v>2861</v>
      </c>
      <c r="B12255" s="221" t="s">
        <v>935</v>
      </c>
      <c r="C12255" s="222" t="s">
        <v>422</v>
      </c>
      <c r="D12255" s="222" t="s">
        <v>162</v>
      </c>
      <c r="E12255" s="199" t="s">
        <v>166</v>
      </c>
      <c r="F12255" s="200"/>
      <c r="G12255" s="200"/>
      <c r="H12255" s="200"/>
      <c r="I12255" s="200">
        <v>45988</v>
      </c>
      <c r="J12255" s="143">
        <f t="shared" si="191"/>
        <v>45988</v>
      </c>
      <c r="K12255" s="202">
        <v>1</v>
      </c>
      <c r="L12255" s="285" t="s">
        <v>13330</v>
      </c>
      <c r="M12255" s="223"/>
      <c r="N12255" s="203"/>
      <c r="O12255" s="222" t="s">
        <v>326</v>
      </c>
    </row>
    <row r="12256" spans="1:15" ht="29.25" customHeight="1">
      <c r="A12256" s="221" t="s">
        <v>2861</v>
      </c>
      <c r="B12256" s="221" t="s">
        <v>935</v>
      </c>
      <c r="C12256" s="222" t="s">
        <v>422</v>
      </c>
      <c r="D12256" s="222" t="s">
        <v>162</v>
      </c>
      <c r="E12256" s="199" t="s">
        <v>178</v>
      </c>
      <c r="F12256" s="200"/>
      <c r="G12256" s="200"/>
      <c r="H12256" s="200"/>
      <c r="I12256" s="200">
        <v>45988</v>
      </c>
      <c r="J12256" s="143">
        <f t="shared" si="191"/>
        <v>45988</v>
      </c>
      <c r="K12256" s="202">
        <v>1</v>
      </c>
      <c r="L12256" s="285" t="s">
        <v>218</v>
      </c>
      <c r="M12256" s="223"/>
      <c r="N12256" s="203"/>
      <c r="O12256" s="222" t="s">
        <v>326</v>
      </c>
    </row>
    <row r="12257" spans="1:15" ht="29.25" customHeight="1">
      <c r="A12257" s="221" t="s">
        <v>2861</v>
      </c>
      <c r="B12257" s="221" t="s">
        <v>935</v>
      </c>
      <c r="C12257" s="222" t="s">
        <v>422</v>
      </c>
      <c r="D12257" s="222" t="s">
        <v>162</v>
      </c>
      <c r="E12257" s="199" t="s">
        <v>163</v>
      </c>
      <c r="F12257" s="200" t="s">
        <v>12281</v>
      </c>
      <c r="G12257" s="200" t="s">
        <v>12282</v>
      </c>
      <c r="H12257" s="200" t="s">
        <v>419</v>
      </c>
      <c r="I12257" s="200">
        <v>45988</v>
      </c>
      <c r="J12257" s="143">
        <f t="shared" si="191"/>
        <v>45988</v>
      </c>
      <c r="K12257" s="202">
        <v>6</v>
      </c>
      <c r="L12257" s="284" t="s">
        <v>13499</v>
      </c>
      <c r="M12257" s="223"/>
      <c r="N12257" s="203">
        <v>33.6</v>
      </c>
      <c r="O12257" s="222" t="s">
        <v>959</v>
      </c>
    </row>
    <row r="12258" spans="1:15" ht="29.25" customHeight="1">
      <c r="A12258" s="221" t="s">
        <v>2861</v>
      </c>
      <c r="B12258" s="221" t="s">
        <v>935</v>
      </c>
      <c r="C12258" s="222" t="s">
        <v>422</v>
      </c>
      <c r="D12258" s="222" t="s">
        <v>162</v>
      </c>
      <c r="E12258" s="199" t="s">
        <v>165</v>
      </c>
      <c r="F12258" s="200"/>
      <c r="G12258" s="200"/>
      <c r="H12258" s="200"/>
      <c r="I12258" s="200">
        <v>45989</v>
      </c>
      <c r="J12258" s="143">
        <f t="shared" si="191"/>
        <v>45989</v>
      </c>
      <c r="K12258" s="202">
        <v>8</v>
      </c>
      <c r="L12258" s="285" t="s">
        <v>172</v>
      </c>
      <c r="M12258" s="223"/>
      <c r="N12258" s="203"/>
      <c r="O12258" s="222" t="s">
        <v>326</v>
      </c>
    </row>
    <row r="12259" spans="1:15" ht="29.25" customHeight="1">
      <c r="A12259" s="221" t="s">
        <v>2861</v>
      </c>
      <c r="B12259" s="221" t="s">
        <v>935</v>
      </c>
      <c r="C12259" s="222" t="s">
        <v>422</v>
      </c>
      <c r="D12259" s="222" t="s">
        <v>162</v>
      </c>
      <c r="E12259" s="199" t="s">
        <v>163</v>
      </c>
      <c r="F12259" s="200" t="s">
        <v>12281</v>
      </c>
      <c r="G12259" s="200" t="s">
        <v>12282</v>
      </c>
      <c r="H12259" s="200" t="s">
        <v>419</v>
      </c>
      <c r="I12259" s="200">
        <v>45992</v>
      </c>
      <c r="J12259" s="143">
        <f t="shared" si="191"/>
        <v>45992</v>
      </c>
      <c r="K12259" s="202">
        <v>6</v>
      </c>
      <c r="L12259" s="284" t="s">
        <v>13501</v>
      </c>
      <c r="M12259" s="223"/>
      <c r="N12259" s="203">
        <v>33.6</v>
      </c>
      <c r="O12259" s="222" t="s">
        <v>959</v>
      </c>
    </row>
    <row r="12260" spans="1:15" ht="29.25" customHeight="1">
      <c r="A12260" s="221" t="s">
        <v>2861</v>
      </c>
      <c r="B12260" s="221" t="s">
        <v>935</v>
      </c>
      <c r="C12260" s="222" t="s">
        <v>422</v>
      </c>
      <c r="D12260" s="222" t="s">
        <v>162</v>
      </c>
      <c r="E12260" s="199" t="s">
        <v>163</v>
      </c>
      <c r="F12260" s="200" t="s">
        <v>12277</v>
      </c>
      <c r="G12260" s="200" t="s">
        <v>12278</v>
      </c>
      <c r="H12260" s="200" t="s">
        <v>419</v>
      </c>
      <c r="I12260" s="200">
        <v>45992</v>
      </c>
      <c r="J12260" s="143">
        <f t="shared" si="191"/>
        <v>45992</v>
      </c>
      <c r="K12260" s="202">
        <v>2</v>
      </c>
      <c r="L12260" s="284" t="s">
        <v>13500</v>
      </c>
      <c r="M12260" s="223"/>
      <c r="N12260" s="203">
        <v>0.44230769230769201</v>
      </c>
      <c r="O12260" s="222" t="s">
        <v>12363</v>
      </c>
    </row>
    <row r="12261" spans="1:15" ht="29.25" customHeight="1">
      <c r="A12261" s="221" t="s">
        <v>2861</v>
      </c>
      <c r="B12261" s="221" t="s">
        <v>935</v>
      </c>
      <c r="C12261" s="222" t="s">
        <v>422</v>
      </c>
      <c r="D12261" s="222" t="s">
        <v>162</v>
      </c>
      <c r="E12261" s="199" t="s">
        <v>163</v>
      </c>
      <c r="F12261" s="200" t="s">
        <v>12277</v>
      </c>
      <c r="G12261" s="200" t="s">
        <v>12278</v>
      </c>
      <c r="H12261" s="200" t="s">
        <v>419</v>
      </c>
      <c r="I12261" s="200">
        <v>45993</v>
      </c>
      <c r="J12261" s="143">
        <f t="shared" si="191"/>
        <v>45993</v>
      </c>
      <c r="K12261" s="202">
        <v>8</v>
      </c>
      <c r="L12261" s="285" t="s">
        <v>444</v>
      </c>
      <c r="M12261" s="223"/>
      <c r="N12261" s="203">
        <v>0.44230769230769201</v>
      </c>
      <c r="O12261" s="222" t="s">
        <v>12363</v>
      </c>
    </row>
    <row r="12262" spans="1:15" ht="29.25" customHeight="1">
      <c r="A12262" s="221" t="s">
        <v>2861</v>
      </c>
      <c r="B12262" s="221" t="s">
        <v>935</v>
      </c>
      <c r="C12262" s="222" t="s">
        <v>422</v>
      </c>
      <c r="D12262" s="222" t="s">
        <v>162</v>
      </c>
      <c r="E12262" s="199" t="s">
        <v>166</v>
      </c>
      <c r="F12262" s="200"/>
      <c r="G12262" s="200"/>
      <c r="H12262" s="200"/>
      <c r="I12262" s="200">
        <v>45994</v>
      </c>
      <c r="J12262" s="143">
        <f t="shared" si="191"/>
        <v>45994</v>
      </c>
      <c r="K12262" s="202">
        <v>1</v>
      </c>
      <c r="L12262" s="284" t="s">
        <v>13502</v>
      </c>
      <c r="M12262" s="223"/>
      <c r="N12262" s="203"/>
      <c r="O12262" s="222" t="s">
        <v>326</v>
      </c>
    </row>
    <row r="12263" spans="1:15" ht="29.25" customHeight="1">
      <c r="A12263" s="221" t="s">
        <v>2861</v>
      </c>
      <c r="B12263" s="221" t="s">
        <v>935</v>
      </c>
      <c r="C12263" s="222" t="s">
        <v>422</v>
      </c>
      <c r="D12263" s="222" t="s">
        <v>162</v>
      </c>
      <c r="E12263" s="199" t="s">
        <v>163</v>
      </c>
      <c r="F12263" s="200" t="s">
        <v>12281</v>
      </c>
      <c r="G12263" s="200" t="s">
        <v>12282</v>
      </c>
      <c r="H12263" s="200" t="s">
        <v>419</v>
      </c>
      <c r="I12263" s="200">
        <v>45994</v>
      </c>
      <c r="J12263" s="143">
        <f t="shared" si="191"/>
        <v>45994</v>
      </c>
      <c r="K12263" s="202">
        <v>3</v>
      </c>
      <c r="L12263" s="284" t="s">
        <v>13503</v>
      </c>
      <c r="M12263" s="223"/>
      <c r="N12263" s="203">
        <v>33.6</v>
      </c>
      <c r="O12263" s="222" t="s">
        <v>959</v>
      </c>
    </row>
    <row r="12264" spans="1:15" ht="29.25" customHeight="1">
      <c r="A12264" s="221" t="s">
        <v>2861</v>
      </c>
      <c r="B12264" s="221" t="s">
        <v>935</v>
      </c>
      <c r="C12264" s="222" t="s">
        <v>422</v>
      </c>
      <c r="D12264" s="222" t="s">
        <v>162</v>
      </c>
      <c r="E12264" s="199" t="s">
        <v>163</v>
      </c>
      <c r="F12264" s="200" t="s">
        <v>12277</v>
      </c>
      <c r="G12264" s="200" t="s">
        <v>12278</v>
      </c>
      <c r="H12264" s="200" t="s">
        <v>419</v>
      </c>
      <c r="I12264" s="200">
        <v>45994</v>
      </c>
      <c r="J12264" s="143">
        <f t="shared" si="191"/>
        <v>45994</v>
      </c>
      <c r="K12264" s="202">
        <v>4</v>
      </c>
      <c r="L12264" s="285" t="s">
        <v>444</v>
      </c>
      <c r="M12264" s="223"/>
      <c r="N12264" s="203">
        <v>0.44230769230769201</v>
      </c>
      <c r="O12264" s="222" t="s">
        <v>12363</v>
      </c>
    </row>
    <row r="12265" spans="1:15" ht="29.25" customHeight="1">
      <c r="A12265" s="221" t="s">
        <v>2861</v>
      </c>
      <c r="B12265" s="221" t="s">
        <v>935</v>
      </c>
      <c r="C12265" s="222" t="s">
        <v>422</v>
      </c>
      <c r="D12265" s="222" t="s">
        <v>162</v>
      </c>
      <c r="E12265" s="199" t="s">
        <v>163</v>
      </c>
      <c r="F12265" s="200" t="s">
        <v>12281</v>
      </c>
      <c r="G12265" s="200" t="s">
        <v>12282</v>
      </c>
      <c r="H12265" s="200" t="s">
        <v>419</v>
      </c>
      <c r="I12265" s="200">
        <v>45995</v>
      </c>
      <c r="J12265" s="143">
        <f t="shared" si="191"/>
        <v>45995</v>
      </c>
      <c r="K12265" s="202">
        <v>8</v>
      </c>
      <c r="L12265" s="285" t="s">
        <v>13686</v>
      </c>
      <c r="M12265" s="223"/>
      <c r="N12265" s="203">
        <v>33.6</v>
      </c>
      <c r="O12265" s="222" t="s">
        <v>959</v>
      </c>
    </row>
    <row r="12266" spans="1:15" ht="29.25" customHeight="1">
      <c r="A12266" s="221" t="s">
        <v>2861</v>
      </c>
      <c r="B12266" s="221" t="s">
        <v>935</v>
      </c>
      <c r="C12266" s="222" t="s">
        <v>422</v>
      </c>
      <c r="D12266" s="222" t="s">
        <v>162</v>
      </c>
      <c r="E12266" s="199" t="s">
        <v>163</v>
      </c>
      <c r="F12266" s="200" t="s">
        <v>12281</v>
      </c>
      <c r="G12266" s="200" t="s">
        <v>12282</v>
      </c>
      <c r="H12266" s="200" t="s">
        <v>419</v>
      </c>
      <c r="I12266" s="200">
        <v>45996</v>
      </c>
      <c r="J12266" s="143">
        <f t="shared" si="191"/>
        <v>45996</v>
      </c>
      <c r="K12266" s="202">
        <v>8</v>
      </c>
      <c r="L12266" s="285" t="s">
        <v>13687</v>
      </c>
      <c r="M12266" s="223"/>
      <c r="N12266" s="203">
        <v>33.6</v>
      </c>
      <c r="O12266" s="222" t="s">
        <v>959</v>
      </c>
    </row>
    <row r="12267" spans="1:15" ht="29.25" customHeight="1">
      <c r="A12267" s="221" t="s">
        <v>2861</v>
      </c>
      <c r="B12267" s="221" t="s">
        <v>935</v>
      </c>
      <c r="C12267" s="222" t="s">
        <v>422</v>
      </c>
      <c r="D12267" s="222" t="s">
        <v>162</v>
      </c>
      <c r="E12267" s="199" t="s">
        <v>163</v>
      </c>
      <c r="F12267" s="200" t="s">
        <v>12281</v>
      </c>
      <c r="G12267" s="200" t="s">
        <v>12282</v>
      </c>
      <c r="H12267" s="200" t="s">
        <v>419</v>
      </c>
      <c r="I12267" s="200">
        <v>45999</v>
      </c>
      <c r="J12267" s="143">
        <f t="shared" si="191"/>
        <v>45999</v>
      </c>
      <c r="K12267" s="202">
        <v>8</v>
      </c>
      <c r="L12267" s="285" t="s">
        <v>12435</v>
      </c>
      <c r="M12267" s="223"/>
      <c r="N12267" s="203">
        <v>33.6</v>
      </c>
      <c r="O12267" s="222" t="s">
        <v>959</v>
      </c>
    </row>
    <row r="12268" spans="1:15" ht="29.25" customHeight="1">
      <c r="A12268" s="221" t="s">
        <v>2861</v>
      </c>
      <c r="B12268" s="221" t="s">
        <v>935</v>
      </c>
      <c r="C12268" s="222" t="s">
        <v>422</v>
      </c>
      <c r="D12268" s="222" t="s">
        <v>162</v>
      </c>
      <c r="E12268" s="199" t="s">
        <v>163</v>
      </c>
      <c r="F12268" s="200" t="s">
        <v>12281</v>
      </c>
      <c r="G12268" s="200" t="s">
        <v>12282</v>
      </c>
      <c r="H12268" s="200" t="s">
        <v>419</v>
      </c>
      <c r="I12268" s="200">
        <v>46000</v>
      </c>
      <c r="J12268" s="143">
        <f t="shared" si="191"/>
        <v>46000</v>
      </c>
      <c r="K12268" s="202">
        <v>8</v>
      </c>
      <c r="L12268" s="285" t="s">
        <v>444</v>
      </c>
      <c r="M12268" s="223"/>
      <c r="N12268" s="203">
        <v>33.6</v>
      </c>
      <c r="O12268" s="222" t="s">
        <v>959</v>
      </c>
    </row>
    <row r="12269" spans="1:15" ht="29.25" customHeight="1">
      <c r="A12269" s="221" t="s">
        <v>2861</v>
      </c>
      <c r="B12269" s="221" t="s">
        <v>935</v>
      </c>
      <c r="C12269" s="222" t="s">
        <v>422</v>
      </c>
      <c r="D12269" s="222" t="s">
        <v>162</v>
      </c>
      <c r="E12269" s="199" t="s">
        <v>163</v>
      </c>
      <c r="F12269" s="200" t="s">
        <v>12281</v>
      </c>
      <c r="G12269" s="200" t="s">
        <v>12282</v>
      </c>
      <c r="H12269" s="200" t="s">
        <v>419</v>
      </c>
      <c r="I12269" s="200">
        <v>46001</v>
      </c>
      <c r="J12269" s="143">
        <f t="shared" si="191"/>
        <v>46001</v>
      </c>
      <c r="K12269" s="202">
        <v>8</v>
      </c>
      <c r="L12269" s="284" t="s">
        <v>13688</v>
      </c>
      <c r="M12269" s="223"/>
      <c r="N12269" s="203">
        <v>33.6</v>
      </c>
      <c r="O12269" s="222" t="s">
        <v>959</v>
      </c>
    </row>
    <row r="12270" spans="1:15" ht="29.25" customHeight="1">
      <c r="A12270" s="221" t="s">
        <v>2861</v>
      </c>
      <c r="B12270" s="221" t="s">
        <v>935</v>
      </c>
      <c r="C12270" s="222" t="s">
        <v>422</v>
      </c>
      <c r="D12270" s="222" t="s">
        <v>162</v>
      </c>
      <c r="E12270" s="199" t="s">
        <v>178</v>
      </c>
      <c r="F12270" s="200"/>
      <c r="G12270" s="200"/>
      <c r="H12270" s="200"/>
      <c r="I12270" s="200">
        <v>46002</v>
      </c>
      <c r="J12270" s="143">
        <f t="shared" si="191"/>
        <v>46002</v>
      </c>
      <c r="K12270" s="202">
        <v>1</v>
      </c>
      <c r="L12270" s="285" t="s">
        <v>218</v>
      </c>
      <c r="M12270" s="223"/>
      <c r="N12270" s="203"/>
      <c r="O12270" s="222" t="s">
        <v>326</v>
      </c>
    </row>
    <row r="12271" spans="1:15" ht="29.25" customHeight="1">
      <c r="A12271" s="221" t="s">
        <v>2861</v>
      </c>
      <c r="B12271" s="221" t="s">
        <v>935</v>
      </c>
      <c r="C12271" s="222" t="s">
        <v>422</v>
      </c>
      <c r="D12271" s="222" t="s">
        <v>162</v>
      </c>
      <c r="E12271" s="199" t="s">
        <v>163</v>
      </c>
      <c r="F12271" s="200" t="s">
        <v>12281</v>
      </c>
      <c r="G12271" s="200" t="s">
        <v>12282</v>
      </c>
      <c r="H12271" s="200" t="s">
        <v>419</v>
      </c>
      <c r="I12271" s="200">
        <v>46002</v>
      </c>
      <c r="J12271" s="143">
        <f t="shared" si="191"/>
        <v>46002</v>
      </c>
      <c r="K12271" s="202">
        <v>7</v>
      </c>
      <c r="L12271" s="284" t="s">
        <v>14699</v>
      </c>
      <c r="M12271" s="223"/>
      <c r="N12271" s="203">
        <v>33.6</v>
      </c>
      <c r="O12271" s="222" t="s">
        <v>959</v>
      </c>
    </row>
    <row r="12272" spans="1:15" ht="29.25" customHeight="1">
      <c r="A12272" s="221" t="s">
        <v>2861</v>
      </c>
      <c r="B12272" s="221" t="s">
        <v>935</v>
      </c>
      <c r="C12272" s="222" t="s">
        <v>422</v>
      </c>
      <c r="D12272" s="222" t="s">
        <v>162</v>
      </c>
      <c r="E12272" s="199" t="s">
        <v>166</v>
      </c>
      <c r="F12272" s="200"/>
      <c r="G12272" s="200"/>
      <c r="H12272" s="200"/>
      <c r="I12272" s="200">
        <v>46003</v>
      </c>
      <c r="J12272" s="143">
        <f t="shared" si="191"/>
        <v>46003</v>
      </c>
      <c r="K12272" s="202">
        <v>1</v>
      </c>
      <c r="L12272" s="284" t="s">
        <v>14700</v>
      </c>
      <c r="M12272" s="223"/>
      <c r="N12272" s="203"/>
      <c r="O12272" s="222" t="s">
        <v>326</v>
      </c>
    </row>
    <row r="12273" spans="1:15" ht="29.25" customHeight="1">
      <c r="A12273" s="221" t="s">
        <v>2861</v>
      </c>
      <c r="B12273" s="221" t="s">
        <v>935</v>
      </c>
      <c r="C12273" s="222" t="s">
        <v>422</v>
      </c>
      <c r="D12273" s="222" t="s">
        <v>162</v>
      </c>
      <c r="E12273" s="199" t="s">
        <v>163</v>
      </c>
      <c r="F12273" s="200" t="s">
        <v>12281</v>
      </c>
      <c r="G12273" s="200" t="s">
        <v>12282</v>
      </c>
      <c r="H12273" s="200" t="s">
        <v>419</v>
      </c>
      <c r="I12273" s="200">
        <v>46003</v>
      </c>
      <c r="J12273" s="143">
        <f t="shared" si="191"/>
        <v>46003</v>
      </c>
      <c r="K12273" s="202">
        <v>7</v>
      </c>
      <c r="L12273" s="285" t="s">
        <v>444</v>
      </c>
      <c r="M12273" s="223"/>
      <c r="N12273" s="203">
        <v>33.6</v>
      </c>
      <c r="O12273" s="222" t="s">
        <v>959</v>
      </c>
    </row>
    <row r="12274" spans="1:15" ht="29.25" customHeight="1">
      <c r="A12274" s="221" t="s">
        <v>2861</v>
      </c>
      <c r="B12274" s="221" t="s">
        <v>935</v>
      </c>
      <c r="C12274" s="222" t="s">
        <v>422</v>
      </c>
      <c r="D12274" s="222" t="s">
        <v>162</v>
      </c>
      <c r="E12274" s="199" t="s">
        <v>163</v>
      </c>
      <c r="F12274" s="200" t="s">
        <v>12281</v>
      </c>
      <c r="G12274" s="200" t="s">
        <v>12282</v>
      </c>
      <c r="H12274" s="200" t="s">
        <v>419</v>
      </c>
      <c r="I12274" s="200">
        <v>46006</v>
      </c>
      <c r="J12274" s="143">
        <f t="shared" si="191"/>
        <v>46006</v>
      </c>
      <c r="K12274" s="202">
        <v>8</v>
      </c>
      <c r="L12274" s="285" t="s">
        <v>444</v>
      </c>
      <c r="M12274" s="223"/>
      <c r="N12274" s="203">
        <v>33.6</v>
      </c>
      <c r="O12274" s="222" t="s">
        <v>959</v>
      </c>
    </row>
    <row r="12275" spans="1:15" ht="29.25" customHeight="1">
      <c r="A12275" s="221" t="s">
        <v>2861</v>
      </c>
      <c r="B12275" s="221" t="s">
        <v>935</v>
      </c>
      <c r="C12275" s="222" t="s">
        <v>422</v>
      </c>
      <c r="D12275" s="222" t="s">
        <v>162</v>
      </c>
      <c r="E12275" s="199" t="s">
        <v>163</v>
      </c>
      <c r="F12275" s="200" t="s">
        <v>12281</v>
      </c>
      <c r="G12275" s="200" t="s">
        <v>12282</v>
      </c>
      <c r="H12275" s="200" t="s">
        <v>419</v>
      </c>
      <c r="I12275" s="200">
        <v>46007</v>
      </c>
      <c r="J12275" s="143">
        <f t="shared" si="191"/>
        <v>46007</v>
      </c>
      <c r="K12275" s="202">
        <v>8</v>
      </c>
      <c r="L12275" s="285" t="s">
        <v>444</v>
      </c>
      <c r="M12275" s="223"/>
      <c r="N12275" s="203">
        <v>33.6</v>
      </c>
      <c r="O12275" s="222" t="s">
        <v>959</v>
      </c>
    </row>
    <row r="12276" spans="1:15" ht="29.25" customHeight="1">
      <c r="A12276" s="221" t="s">
        <v>2861</v>
      </c>
      <c r="B12276" s="221" t="s">
        <v>935</v>
      </c>
      <c r="C12276" s="222" t="s">
        <v>422</v>
      </c>
      <c r="D12276" s="222" t="s">
        <v>162</v>
      </c>
      <c r="E12276" s="199" t="s">
        <v>166</v>
      </c>
      <c r="F12276" s="200"/>
      <c r="G12276" s="200"/>
      <c r="H12276" s="200"/>
      <c r="I12276" s="200">
        <v>46008</v>
      </c>
      <c r="J12276" s="143">
        <f t="shared" si="191"/>
        <v>46008</v>
      </c>
      <c r="K12276" s="202">
        <v>4</v>
      </c>
      <c r="L12276" s="284" t="s">
        <v>14701</v>
      </c>
      <c r="M12276" s="223"/>
      <c r="N12276" s="203"/>
      <c r="O12276" s="222" t="s">
        <v>326</v>
      </c>
    </row>
    <row r="12277" spans="1:15" ht="29.25" customHeight="1">
      <c r="A12277" s="221" t="s">
        <v>2861</v>
      </c>
      <c r="B12277" s="221" t="s">
        <v>935</v>
      </c>
      <c r="C12277" s="222" t="s">
        <v>422</v>
      </c>
      <c r="D12277" s="222" t="s">
        <v>162</v>
      </c>
      <c r="E12277" s="199" t="s">
        <v>163</v>
      </c>
      <c r="F12277" s="200" t="s">
        <v>12281</v>
      </c>
      <c r="G12277" s="200" t="s">
        <v>12282</v>
      </c>
      <c r="H12277" s="200" t="s">
        <v>419</v>
      </c>
      <c r="I12277" s="200">
        <v>46008</v>
      </c>
      <c r="J12277" s="143">
        <f t="shared" si="191"/>
        <v>46008</v>
      </c>
      <c r="K12277" s="202">
        <v>4</v>
      </c>
      <c r="L12277" s="285" t="s">
        <v>14702</v>
      </c>
      <c r="M12277" s="223"/>
      <c r="N12277" s="203">
        <v>33.6</v>
      </c>
      <c r="O12277" s="222" t="s">
        <v>959</v>
      </c>
    </row>
    <row r="12278" spans="1:15" ht="29.25" customHeight="1">
      <c r="A12278" s="221" t="s">
        <v>2861</v>
      </c>
      <c r="B12278" s="221" t="s">
        <v>935</v>
      </c>
      <c r="C12278" s="222" t="s">
        <v>422</v>
      </c>
      <c r="D12278" s="222" t="s">
        <v>162</v>
      </c>
      <c r="E12278" s="199" t="s">
        <v>178</v>
      </c>
      <c r="F12278" s="200"/>
      <c r="G12278" s="200"/>
      <c r="H12278" s="200"/>
      <c r="I12278" s="200">
        <v>46009</v>
      </c>
      <c r="J12278" s="143">
        <f t="shared" si="191"/>
        <v>46009</v>
      </c>
      <c r="K12278" s="202">
        <v>1</v>
      </c>
      <c r="L12278" s="285" t="s">
        <v>218</v>
      </c>
      <c r="M12278" s="223"/>
      <c r="N12278" s="203"/>
      <c r="O12278" s="222" t="s">
        <v>326</v>
      </c>
    </row>
    <row r="12279" spans="1:15" ht="29.25" customHeight="1">
      <c r="A12279" s="221" t="s">
        <v>2861</v>
      </c>
      <c r="B12279" s="221" t="s">
        <v>935</v>
      </c>
      <c r="C12279" s="222" t="s">
        <v>422</v>
      </c>
      <c r="D12279" s="222" t="s">
        <v>162</v>
      </c>
      <c r="E12279" s="199" t="s">
        <v>163</v>
      </c>
      <c r="F12279" s="200" t="s">
        <v>12281</v>
      </c>
      <c r="G12279" s="200" t="s">
        <v>12282</v>
      </c>
      <c r="H12279" s="200" t="s">
        <v>419</v>
      </c>
      <c r="I12279" s="200">
        <v>46009</v>
      </c>
      <c r="J12279" s="143">
        <f t="shared" si="191"/>
        <v>46009</v>
      </c>
      <c r="K12279" s="202">
        <v>7</v>
      </c>
      <c r="L12279" s="284" t="s">
        <v>14703</v>
      </c>
      <c r="M12279" s="223"/>
      <c r="N12279" s="203">
        <v>33.6</v>
      </c>
      <c r="O12279" s="222" t="s">
        <v>959</v>
      </c>
    </row>
    <row r="12280" spans="1:15" ht="29.25" customHeight="1">
      <c r="A12280" s="221" t="s">
        <v>2861</v>
      </c>
      <c r="B12280" s="221" t="s">
        <v>935</v>
      </c>
      <c r="C12280" s="222" t="s">
        <v>422</v>
      </c>
      <c r="D12280" s="222" t="s">
        <v>162</v>
      </c>
      <c r="E12280" s="199" t="s">
        <v>165</v>
      </c>
      <c r="F12280" s="200"/>
      <c r="G12280" s="200"/>
      <c r="H12280" s="200"/>
      <c r="I12280" s="200">
        <v>46010</v>
      </c>
      <c r="J12280" s="143">
        <f t="shared" si="191"/>
        <v>46010</v>
      </c>
      <c r="K12280" s="202">
        <v>8</v>
      </c>
      <c r="L12280" s="285" t="s">
        <v>165</v>
      </c>
      <c r="M12280" s="223"/>
      <c r="N12280" s="203"/>
      <c r="O12280" s="222" t="s">
        <v>326</v>
      </c>
    </row>
    <row r="12281" spans="1:15" ht="29.25" customHeight="1">
      <c r="A12281" s="221" t="s">
        <v>2861</v>
      </c>
      <c r="B12281" s="221" t="s">
        <v>935</v>
      </c>
      <c r="C12281" s="222" t="s">
        <v>422</v>
      </c>
      <c r="D12281" s="222" t="s">
        <v>162</v>
      </c>
      <c r="E12281" s="199" t="s">
        <v>166</v>
      </c>
      <c r="F12281" s="200"/>
      <c r="G12281" s="200"/>
      <c r="H12281" s="200"/>
      <c r="I12281" s="200">
        <v>46013</v>
      </c>
      <c r="J12281" s="143">
        <f t="shared" si="191"/>
        <v>46013</v>
      </c>
      <c r="K12281" s="202">
        <v>4</v>
      </c>
      <c r="L12281" s="284" t="s">
        <v>14701</v>
      </c>
      <c r="M12281" s="223"/>
      <c r="N12281" s="203"/>
      <c r="O12281" s="222" t="s">
        <v>326</v>
      </c>
    </row>
    <row r="12282" spans="1:15" ht="29.25" customHeight="1">
      <c r="A12282" s="221" t="s">
        <v>2861</v>
      </c>
      <c r="B12282" s="221" t="s">
        <v>935</v>
      </c>
      <c r="C12282" s="222" t="s">
        <v>422</v>
      </c>
      <c r="D12282" s="222" t="s">
        <v>162</v>
      </c>
      <c r="E12282" s="199" t="s">
        <v>163</v>
      </c>
      <c r="F12282" s="200" t="s">
        <v>12281</v>
      </c>
      <c r="G12282" s="200" t="s">
        <v>12282</v>
      </c>
      <c r="H12282" s="200" t="s">
        <v>419</v>
      </c>
      <c r="I12282" s="200">
        <v>46013</v>
      </c>
      <c r="J12282" s="143">
        <f t="shared" si="191"/>
        <v>46013</v>
      </c>
      <c r="K12282" s="202">
        <v>4</v>
      </c>
      <c r="L12282" s="284" t="s">
        <v>14704</v>
      </c>
      <c r="M12282" s="223"/>
      <c r="N12282" s="203">
        <v>33.6</v>
      </c>
      <c r="O12282" s="222" t="s">
        <v>959</v>
      </c>
    </row>
    <row r="12283" spans="1:15" ht="29.25" customHeight="1">
      <c r="A12283" s="221" t="s">
        <v>2861</v>
      </c>
      <c r="B12283" s="221" t="s">
        <v>935</v>
      </c>
      <c r="C12283" s="222" t="s">
        <v>422</v>
      </c>
      <c r="D12283" s="222" t="s">
        <v>162</v>
      </c>
      <c r="E12283" s="199" t="s">
        <v>165</v>
      </c>
      <c r="F12283" s="200"/>
      <c r="G12283" s="200"/>
      <c r="H12283" s="200"/>
      <c r="I12283" s="200">
        <v>46014</v>
      </c>
      <c r="J12283" s="143">
        <f t="shared" si="191"/>
        <v>46014</v>
      </c>
      <c r="K12283" s="202">
        <v>8</v>
      </c>
      <c r="L12283" s="285" t="s">
        <v>172</v>
      </c>
      <c r="M12283" s="223"/>
      <c r="N12283" s="203"/>
      <c r="O12283" s="222" t="s">
        <v>326</v>
      </c>
    </row>
    <row r="12284" spans="1:15" ht="29.25" customHeight="1">
      <c r="A12284" s="221" t="s">
        <v>2861</v>
      </c>
      <c r="B12284" s="221" t="s">
        <v>935</v>
      </c>
      <c r="C12284" s="222" t="s">
        <v>422</v>
      </c>
      <c r="D12284" s="222" t="s">
        <v>162</v>
      </c>
      <c r="E12284" s="199" t="s">
        <v>163</v>
      </c>
      <c r="F12284" s="200" t="s">
        <v>12281</v>
      </c>
      <c r="G12284" s="200" t="s">
        <v>12282</v>
      </c>
      <c r="H12284" s="200" t="s">
        <v>419</v>
      </c>
      <c r="I12284" s="200">
        <v>46015</v>
      </c>
      <c r="J12284" s="143">
        <f t="shared" si="191"/>
        <v>46015</v>
      </c>
      <c r="K12284" s="202">
        <v>8</v>
      </c>
      <c r="L12284" s="285" t="s">
        <v>14705</v>
      </c>
      <c r="M12284" s="223"/>
      <c r="N12284" s="203">
        <v>33.6</v>
      </c>
      <c r="O12284" s="222" t="s">
        <v>959</v>
      </c>
    </row>
    <row r="12285" spans="1:15" ht="29.25" customHeight="1">
      <c r="A12285" s="221" t="s">
        <v>2861</v>
      </c>
      <c r="B12285" s="221" t="s">
        <v>935</v>
      </c>
      <c r="C12285" s="222" t="s">
        <v>422</v>
      </c>
      <c r="D12285" s="222" t="s">
        <v>162</v>
      </c>
      <c r="E12285" s="199" t="s">
        <v>163</v>
      </c>
      <c r="F12285" s="200" t="s">
        <v>12281</v>
      </c>
      <c r="G12285" s="200" t="s">
        <v>12282</v>
      </c>
      <c r="H12285" s="200" t="s">
        <v>419</v>
      </c>
      <c r="I12285" s="200">
        <v>46017</v>
      </c>
      <c r="J12285" s="143">
        <f t="shared" si="191"/>
        <v>46017</v>
      </c>
      <c r="K12285" s="202">
        <v>8</v>
      </c>
      <c r="L12285" s="284" t="s">
        <v>14911</v>
      </c>
      <c r="M12285" s="223"/>
      <c r="N12285" s="203">
        <v>33.6</v>
      </c>
      <c r="O12285" s="222" t="s">
        <v>959</v>
      </c>
    </row>
    <row r="12286" spans="1:15" ht="29.25" customHeight="1">
      <c r="A12286" s="221" t="s">
        <v>2861</v>
      </c>
      <c r="B12286" s="221" t="s">
        <v>935</v>
      </c>
      <c r="C12286" s="222" t="s">
        <v>422</v>
      </c>
      <c r="D12286" s="222" t="s">
        <v>162</v>
      </c>
      <c r="E12286" s="199" t="s">
        <v>163</v>
      </c>
      <c r="F12286" s="200" t="s">
        <v>12281</v>
      </c>
      <c r="G12286" s="200" t="s">
        <v>12282</v>
      </c>
      <c r="H12286" s="200" t="s">
        <v>419</v>
      </c>
      <c r="I12286" s="200">
        <v>46020</v>
      </c>
      <c r="J12286" s="143">
        <f t="shared" si="191"/>
        <v>46020</v>
      </c>
      <c r="K12286" s="202">
        <v>8</v>
      </c>
      <c r="L12286" s="284" t="s">
        <v>14912</v>
      </c>
      <c r="M12286" s="223"/>
      <c r="N12286" s="203">
        <v>33.6</v>
      </c>
      <c r="O12286" s="222" t="s">
        <v>959</v>
      </c>
    </row>
    <row r="12287" spans="1:15" ht="29.25" customHeight="1">
      <c r="A12287" s="221" t="s">
        <v>2861</v>
      </c>
      <c r="B12287" s="221" t="s">
        <v>935</v>
      </c>
      <c r="C12287" s="222" t="s">
        <v>422</v>
      </c>
      <c r="D12287" s="222" t="s">
        <v>162</v>
      </c>
      <c r="E12287" s="199" t="s">
        <v>163</v>
      </c>
      <c r="F12287" s="200" t="s">
        <v>12281</v>
      </c>
      <c r="G12287" s="200" t="s">
        <v>12282</v>
      </c>
      <c r="H12287" s="200" t="s">
        <v>419</v>
      </c>
      <c r="I12287" s="200">
        <v>46021</v>
      </c>
      <c r="J12287" s="143">
        <f t="shared" si="191"/>
        <v>46021</v>
      </c>
      <c r="K12287" s="202">
        <v>8</v>
      </c>
      <c r="L12287" s="284" t="s">
        <v>14913</v>
      </c>
      <c r="M12287" s="223"/>
      <c r="N12287" s="203">
        <v>33.6</v>
      </c>
      <c r="O12287" s="222" t="s">
        <v>959</v>
      </c>
    </row>
    <row r="12288" spans="1:15" ht="29.25" customHeight="1">
      <c r="A12288" s="221" t="s">
        <v>2861</v>
      </c>
      <c r="B12288" s="221" t="s">
        <v>935</v>
      </c>
      <c r="C12288" s="222" t="s">
        <v>422</v>
      </c>
      <c r="D12288" s="222" t="s">
        <v>162</v>
      </c>
      <c r="E12288" s="199" t="s">
        <v>165</v>
      </c>
      <c r="F12288" s="200"/>
      <c r="G12288" s="200"/>
      <c r="H12288" s="200"/>
      <c r="I12288" s="200">
        <v>46022</v>
      </c>
      <c r="J12288" s="143">
        <f t="shared" si="191"/>
        <v>46022</v>
      </c>
      <c r="K12288" s="202">
        <v>4</v>
      </c>
      <c r="L12288" s="285" t="s">
        <v>172</v>
      </c>
      <c r="M12288" s="223"/>
      <c r="N12288" s="203"/>
      <c r="O12288" s="222" t="s">
        <v>326</v>
      </c>
    </row>
    <row r="12289" spans="1:15" ht="29.25" customHeight="1">
      <c r="A12289" s="221" t="s">
        <v>2861</v>
      </c>
      <c r="B12289" s="221" t="s">
        <v>935</v>
      </c>
      <c r="C12289" s="222" t="s">
        <v>422</v>
      </c>
      <c r="D12289" s="222" t="s">
        <v>162</v>
      </c>
      <c r="E12289" s="199" t="s">
        <v>163</v>
      </c>
      <c r="F12289" s="200" t="s">
        <v>12281</v>
      </c>
      <c r="G12289" s="200" t="s">
        <v>12282</v>
      </c>
      <c r="H12289" s="200" t="s">
        <v>419</v>
      </c>
      <c r="I12289" s="200">
        <v>46022</v>
      </c>
      <c r="J12289" s="143">
        <f t="shared" si="191"/>
        <v>46022</v>
      </c>
      <c r="K12289" s="202">
        <v>4</v>
      </c>
      <c r="L12289" s="284" t="s">
        <v>14914</v>
      </c>
      <c r="M12289" s="223"/>
      <c r="N12289" s="203">
        <v>33.6</v>
      </c>
      <c r="O12289" s="222" t="s">
        <v>959</v>
      </c>
    </row>
    <row r="12290" spans="1:15" ht="29.25" customHeight="1">
      <c r="A12290" s="221" t="s">
        <v>2861</v>
      </c>
      <c r="B12290" s="221" t="s">
        <v>935</v>
      </c>
      <c r="C12290" s="222" t="s">
        <v>422</v>
      </c>
      <c r="D12290" s="222" t="s">
        <v>162</v>
      </c>
      <c r="E12290" s="199" t="s">
        <v>166</v>
      </c>
      <c r="F12290" s="200"/>
      <c r="G12290" s="200"/>
      <c r="H12290" s="200"/>
      <c r="I12290" s="200">
        <v>46024</v>
      </c>
      <c r="J12290" s="143">
        <f t="shared" si="191"/>
        <v>46024</v>
      </c>
      <c r="K12290" s="202">
        <v>4</v>
      </c>
      <c r="L12290" s="284" t="s">
        <v>14701</v>
      </c>
      <c r="M12290" s="223"/>
      <c r="N12290" s="203"/>
      <c r="O12290" s="222" t="s">
        <v>326</v>
      </c>
    </row>
    <row r="12291" spans="1:15" ht="29.25" customHeight="1">
      <c r="A12291" s="221" t="s">
        <v>2861</v>
      </c>
      <c r="B12291" s="221" t="s">
        <v>935</v>
      </c>
      <c r="C12291" s="222" t="s">
        <v>422</v>
      </c>
      <c r="D12291" s="222" t="s">
        <v>162</v>
      </c>
      <c r="E12291" s="199" t="s">
        <v>163</v>
      </c>
      <c r="F12291" s="200" t="s">
        <v>12281</v>
      </c>
      <c r="G12291" s="200" t="s">
        <v>12282</v>
      </c>
      <c r="H12291" s="200" t="s">
        <v>419</v>
      </c>
      <c r="I12291" s="200">
        <v>46024</v>
      </c>
      <c r="J12291" s="143">
        <f t="shared" ref="J12291:J12354" si="192">I12291</f>
        <v>46024</v>
      </c>
      <c r="K12291" s="202">
        <v>4</v>
      </c>
      <c r="L12291" s="284" t="s">
        <v>15173</v>
      </c>
      <c r="M12291" s="223"/>
      <c r="N12291" s="203">
        <v>33.6</v>
      </c>
      <c r="O12291" s="222" t="s">
        <v>959</v>
      </c>
    </row>
    <row r="12292" spans="1:15" ht="29.25" customHeight="1">
      <c r="A12292" s="221" t="s">
        <v>2861</v>
      </c>
      <c r="B12292" s="221" t="s">
        <v>935</v>
      </c>
      <c r="C12292" s="222" t="s">
        <v>422</v>
      </c>
      <c r="D12292" s="222" t="s">
        <v>162</v>
      </c>
      <c r="E12292" s="199" t="s">
        <v>166</v>
      </c>
      <c r="F12292" s="200"/>
      <c r="G12292" s="200"/>
      <c r="H12292" s="200"/>
      <c r="I12292" s="200">
        <v>46027</v>
      </c>
      <c r="J12292" s="143">
        <f t="shared" si="192"/>
        <v>46027</v>
      </c>
      <c r="K12292" s="202">
        <v>4</v>
      </c>
      <c r="L12292" s="284" t="s">
        <v>14701</v>
      </c>
      <c r="M12292" s="223"/>
      <c r="N12292" s="203"/>
      <c r="O12292" s="222" t="s">
        <v>326</v>
      </c>
    </row>
    <row r="12293" spans="1:15" ht="29.25" customHeight="1">
      <c r="A12293" s="221" t="s">
        <v>2861</v>
      </c>
      <c r="B12293" s="221" t="s">
        <v>935</v>
      </c>
      <c r="C12293" s="222" t="s">
        <v>422</v>
      </c>
      <c r="D12293" s="222" t="s">
        <v>162</v>
      </c>
      <c r="E12293" s="199" t="s">
        <v>163</v>
      </c>
      <c r="F12293" s="200" t="s">
        <v>12281</v>
      </c>
      <c r="G12293" s="200" t="s">
        <v>12282</v>
      </c>
      <c r="H12293" s="200" t="s">
        <v>419</v>
      </c>
      <c r="I12293" s="200">
        <v>46027</v>
      </c>
      <c r="J12293" s="143">
        <f t="shared" si="192"/>
        <v>46027</v>
      </c>
      <c r="K12293" s="202">
        <v>4</v>
      </c>
      <c r="L12293" s="284" t="s">
        <v>15174</v>
      </c>
      <c r="M12293" s="223"/>
      <c r="N12293" s="203">
        <v>33.6</v>
      </c>
      <c r="O12293" s="222" t="s">
        <v>959</v>
      </c>
    </row>
    <row r="12294" spans="1:15" ht="29.25" customHeight="1">
      <c r="A12294" s="221" t="s">
        <v>2861</v>
      </c>
      <c r="B12294" s="221" t="s">
        <v>935</v>
      </c>
      <c r="C12294" s="222" t="s">
        <v>422</v>
      </c>
      <c r="D12294" s="222" t="s">
        <v>162</v>
      </c>
      <c r="E12294" s="199" t="s">
        <v>166</v>
      </c>
      <c r="F12294" s="200"/>
      <c r="G12294" s="200"/>
      <c r="H12294" s="200"/>
      <c r="I12294" s="200">
        <v>46028</v>
      </c>
      <c r="J12294" s="143">
        <f t="shared" si="192"/>
        <v>46028</v>
      </c>
      <c r="K12294" s="202">
        <v>4</v>
      </c>
      <c r="L12294" s="285" t="s">
        <v>15175</v>
      </c>
      <c r="M12294" s="223"/>
      <c r="N12294" s="203"/>
      <c r="O12294" s="222" t="s">
        <v>326</v>
      </c>
    </row>
    <row r="12295" spans="1:15" ht="29.25" customHeight="1">
      <c r="A12295" s="221" t="s">
        <v>2861</v>
      </c>
      <c r="B12295" s="221" t="s">
        <v>935</v>
      </c>
      <c r="C12295" s="222" t="s">
        <v>422</v>
      </c>
      <c r="D12295" s="222" t="s">
        <v>162</v>
      </c>
      <c r="E12295" s="199" t="s">
        <v>166</v>
      </c>
      <c r="F12295" s="200"/>
      <c r="G12295" s="200"/>
      <c r="H12295" s="200"/>
      <c r="I12295" s="200">
        <v>46028</v>
      </c>
      <c r="J12295" s="143">
        <f t="shared" si="192"/>
        <v>46028</v>
      </c>
      <c r="K12295" s="202">
        <v>3</v>
      </c>
      <c r="L12295" s="284" t="s">
        <v>14701</v>
      </c>
      <c r="M12295" s="223"/>
      <c r="N12295" s="203"/>
      <c r="O12295" s="222" t="s">
        <v>326</v>
      </c>
    </row>
    <row r="12296" spans="1:15" ht="29.25" customHeight="1">
      <c r="A12296" s="221" t="s">
        <v>2861</v>
      </c>
      <c r="B12296" s="221" t="s">
        <v>935</v>
      </c>
      <c r="C12296" s="222" t="s">
        <v>422</v>
      </c>
      <c r="D12296" s="222" t="s">
        <v>162</v>
      </c>
      <c r="E12296" s="199" t="s">
        <v>163</v>
      </c>
      <c r="F12296" s="200" t="s">
        <v>12281</v>
      </c>
      <c r="G12296" s="200" t="s">
        <v>12282</v>
      </c>
      <c r="H12296" s="200" t="s">
        <v>419</v>
      </c>
      <c r="I12296" s="200">
        <v>46028</v>
      </c>
      <c r="J12296" s="143">
        <f t="shared" si="192"/>
        <v>46028</v>
      </c>
      <c r="K12296" s="202">
        <v>1</v>
      </c>
      <c r="L12296" s="284" t="s">
        <v>15176</v>
      </c>
      <c r="M12296" s="223"/>
      <c r="N12296" s="203">
        <v>33.6</v>
      </c>
      <c r="O12296" s="222" t="s">
        <v>959</v>
      </c>
    </row>
    <row r="12297" spans="1:15" ht="29.25" customHeight="1">
      <c r="A12297" s="221" t="s">
        <v>2861</v>
      </c>
      <c r="B12297" s="221" t="s">
        <v>935</v>
      </c>
      <c r="C12297" s="222" t="s">
        <v>422</v>
      </c>
      <c r="D12297" s="222" t="s">
        <v>162</v>
      </c>
      <c r="E12297" s="199" t="s">
        <v>166</v>
      </c>
      <c r="F12297" s="200"/>
      <c r="G12297" s="200"/>
      <c r="H12297" s="200"/>
      <c r="I12297" s="200">
        <v>46029</v>
      </c>
      <c r="J12297" s="143">
        <f t="shared" si="192"/>
        <v>46029</v>
      </c>
      <c r="K12297" s="202">
        <v>2</v>
      </c>
      <c r="L12297" s="285" t="s">
        <v>15175</v>
      </c>
      <c r="M12297" s="223"/>
      <c r="N12297" s="203"/>
      <c r="O12297" s="222" t="s">
        <v>326</v>
      </c>
    </row>
    <row r="12298" spans="1:15" ht="29.25" customHeight="1">
      <c r="A12298" s="221" t="s">
        <v>2861</v>
      </c>
      <c r="B12298" s="221" t="s">
        <v>935</v>
      </c>
      <c r="C12298" s="222" t="s">
        <v>422</v>
      </c>
      <c r="D12298" s="222" t="s">
        <v>162</v>
      </c>
      <c r="E12298" s="199" t="s">
        <v>163</v>
      </c>
      <c r="F12298" s="200" t="s">
        <v>12281</v>
      </c>
      <c r="G12298" s="200" t="s">
        <v>12282</v>
      </c>
      <c r="H12298" s="200" t="s">
        <v>419</v>
      </c>
      <c r="I12298" s="200">
        <v>46029</v>
      </c>
      <c r="J12298" s="143">
        <f t="shared" si="192"/>
        <v>46029</v>
      </c>
      <c r="K12298" s="202">
        <v>6</v>
      </c>
      <c r="L12298" s="284" t="s">
        <v>15177</v>
      </c>
      <c r="M12298" s="223"/>
      <c r="N12298" s="203">
        <v>33.6</v>
      </c>
      <c r="O12298" s="222" t="s">
        <v>959</v>
      </c>
    </row>
    <row r="12299" spans="1:15" ht="29.25" customHeight="1">
      <c r="A12299" s="221" t="s">
        <v>2861</v>
      </c>
      <c r="B12299" s="221" t="s">
        <v>935</v>
      </c>
      <c r="C12299" s="222" t="s">
        <v>422</v>
      </c>
      <c r="D12299" s="222" t="s">
        <v>162</v>
      </c>
      <c r="E12299" s="199" t="s">
        <v>178</v>
      </c>
      <c r="F12299" s="200"/>
      <c r="G12299" s="200"/>
      <c r="H12299" s="200"/>
      <c r="I12299" s="200">
        <v>46030</v>
      </c>
      <c r="J12299" s="143">
        <f t="shared" si="192"/>
        <v>46030</v>
      </c>
      <c r="K12299" s="202">
        <v>1</v>
      </c>
      <c r="L12299" s="285" t="s">
        <v>218</v>
      </c>
      <c r="M12299" s="223"/>
      <c r="N12299" s="203"/>
      <c r="O12299" s="222" t="s">
        <v>326</v>
      </c>
    </row>
    <row r="12300" spans="1:15" ht="29.25" customHeight="1">
      <c r="A12300" s="221" t="s">
        <v>2861</v>
      </c>
      <c r="B12300" s="221" t="s">
        <v>935</v>
      </c>
      <c r="C12300" s="222" t="s">
        <v>422</v>
      </c>
      <c r="D12300" s="222" t="s">
        <v>162</v>
      </c>
      <c r="E12300" s="199" t="s">
        <v>163</v>
      </c>
      <c r="F12300" s="200" t="s">
        <v>12279</v>
      </c>
      <c r="G12300" s="200" t="s">
        <v>12280</v>
      </c>
      <c r="H12300" s="200" t="s">
        <v>419</v>
      </c>
      <c r="I12300" s="200">
        <v>46030</v>
      </c>
      <c r="J12300" s="143">
        <f t="shared" si="192"/>
        <v>46030</v>
      </c>
      <c r="K12300" s="202">
        <v>3</v>
      </c>
      <c r="L12300" s="285" t="s">
        <v>15905</v>
      </c>
      <c r="M12300" s="223"/>
      <c r="N12300" s="203">
        <v>1.3</v>
      </c>
      <c r="O12300" s="222" t="s">
        <v>939</v>
      </c>
    </row>
    <row r="12301" spans="1:15" ht="29.25" customHeight="1">
      <c r="A12301" s="221" t="s">
        <v>2861</v>
      </c>
      <c r="B12301" s="221" t="s">
        <v>935</v>
      </c>
      <c r="C12301" s="222" t="s">
        <v>422</v>
      </c>
      <c r="D12301" s="222" t="s">
        <v>162</v>
      </c>
      <c r="E12301" s="199" t="s">
        <v>163</v>
      </c>
      <c r="F12301" s="200" t="s">
        <v>12281</v>
      </c>
      <c r="G12301" s="200" t="s">
        <v>12282</v>
      </c>
      <c r="H12301" s="200" t="s">
        <v>419</v>
      </c>
      <c r="I12301" s="200">
        <v>46030</v>
      </c>
      <c r="J12301" s="143">
        <f t="shared" si="192"/>
        <v>46030</v>
      </c>
      <c r="K12301" s="202">
        <v>4</v>
      </c>
      <c r="L12301" s="285" t="s">
        <v>15906</v>
      </c>
      <c r="M12301" s="223"/>
      <c r="N12301" s="203">
        <v>33.6</v>
      </c>
      <c r="O12301" s="222" t="s">
        <v>959</v>
      </c>
    </row>
    <row r="12302" spans="1:15" ht="29.25" customHeight="1">
      <c r="A12302" s="221" t="s">
        <v>2861</v>
      </c>
      <c r="B12302" s="221" t="s">
        <v>935</v>
      </c>
      <c r="C12302" s="222" t="s">
        <v>422</v>
      </c>
      <c r="D12302" s="222" t="s">
        <v>162</v>
      </c>
      <c r="E12302" s="199" t="s">
        <v>163</v>
      </c>
      <c r="F12302" s="200" t="s">
        <v>12279</v>
      </c>
      <c r="G12302" s="200" t="s">
        <v>12280</v>
      </c>
      <c r="H12302" s="200" t="s">
        <v>419</v>
      </c>
      <c r="I12302" s="200">
        <v>46031</v>
      </c>
      <c r="J12302" s="143">
        <f t="shared" si="192"/>
        <v>46031</v>
      </c>
      <c r="K12302" s="202">
        <v>6</v>
      </c>
      <c r="L12302" s="285" t="s">
        <v>11737</v>
      </c>
      <c r="M12302" s="223"/>
      <c r="N12302" s="203">
        <v>1.3</v>
      </c>
      <c r="O12302" s="222" t="s">
        <v>939</v>
      </c>
    </row>
    <row r="12303" spans="1:15" ht="29.25" customHeight="1">
      <c r="A12303" s="221" t="s">
        <v>2861</v>
      </c>
      <c r="B12303" s="221" t="s">
        <v>935</v>
      </c>
      <c r="C12303" s="222" t="s">
        <v>422</v>
      </c>
      <c r="D12303" s="222" t="s">
        <v>162</v>
      </c>
      <c r="E12303" s="199" t="s">
        <v>163</v>
      </c>
      <c r="F12303" s="200" t="s">
        <v>12281</v>
      </c>
      <c r="G12303" s="200" t="s">
        <v>12282</v>
      </c>
      <c r="H12303" s="200" t="s">
        <v>419</v>
      </c>
      <c r="I12303" s="200">
        <v>46031</v>
      </c>
      <c r="J12303" s="143">
        <f t="shared" si="192"/>
        <v>46031</v>
      </c>
      <c r="K12303" s="202">
        <v>2</v>
      </c>
      <c r="L12303" s="284" t="s">
        <v>15907</v>
      </c>
      <c r="M12303" s="223"/>
      <c r="N12303" s="203">
        <v>33.6</v>
      </c>
      <c r="O12303" s="222" t="s">
        <v>959</v>
      </c>
    </row>
    <row r="12304" spans="1:15" ht="29.25" customHeight="1">
      <c r="A12304" s="221" t="s">
        <v>2861</v>
      </c>
      <c r="B12304" s="221" t="s">
        <v>935</v>
      </c>
      <c r="C12304" s="222" t="s">
        <v>422</v>
      </c>
      <c r="D12304" s="222" t="s">
        <v>162</v>
      </c>
      <c r="E12304" s="199" t="s">
        <v>163</v>
      </c>
      <c r="F12304" s="200" t="s">
        <v>12279</v>
      </c>
      <c r="G12304" s="200" t="s">
        <v>12280</v>
      </c>
      <c r="H12304" s="200" t="s">
        <v>419</v>
      </c>
      <c r="I12304" s="200">
        <v>46035</v>
      </c>
      <c r="J12304" s="143">
        <f t="shared" si="192"/>
        <v>46035</v>
      </c>
      <c r="K12304" s="202">
        <v>8</v>
      </c>
      <c r="L12304" s="284" t="s">
        <v>15908</v>
      </c>
      <c r="M12304" s="223"/>
      <c r="N12304" s="203">
        <v>1.3</v>
      </c>
      <c r="O12304" s="222" t="s">
        <v>939</v>
      </c>
    </row>
    <row r="12305" spans="1:15" ht="29.25" customHeight="1">
      <c r="A12305" s="221" t="s">
        <v>2861</v>
      </c>
      <c r="B12305" s="221" t="s">
        <v>935</v>
      </c>
      <c r="C12305" s="222" t="s">
        <v>422</v>
      </c>
      <c r="D12305" s="222" t="s">
        <v>162</v>
      </c>
      <c r="E12305" s="199" t="s">
        <v>163</v>
      </c>
      <c r="F12305" s="200" t="s">
        <v>12279</v>
      </c>
      <c r="G12305" s="200" t="s">
        <v>12280</v>
      </c>
      <c r="H12305" s="200" t="s">
        <v>419</v>
      </c>
      <c r="I12305" s="200">
        <v>46036</v>
      </c>
      <c r="J12305" s="143">
        <f t="shared" si="192"/>
        <v>46036</v>
      </c>
      <c r="K12305" s="202">
        <v>2</v>
      </c>
      <c r="L12305" s="284" t="s">
        <v>15909</v>
      </c>
      <c r="M12305" s="223"/>
      <c r="N12305" s="203">
        <v>1.3</v>
      </c>
      <c r="O12305" s="222" t="s">
        <v>939</v>
      </c>
    </row>
    <row r="12306" spans="1:15" ht="29.25" customHeight="1">
      <c r="A12306" s="221" t="s">
        <v>2861</v>
      </c>
      <c r="B12306" s="221" t="s">
        <v>935</v>
      </c>
      <c r="C12306" s="222" t="s">
        <v>422</v>
      </c>
      <c r="D12306" s="222" t="s">
        <v>162</v>
      </c>
      <c r="E12306" s="199" t="s">
        <v>163</v>
      </c>
      <c r="F12306" s="200" t="s">
        <v>12277</v>
      </c>
      <c r="G12306" s="200" t="s">
        <v>12278</v>
      </c>
      <c r="H12306" s="200" t="s">
        <v>419</v>
      </c>
      <c r="I12306" s="200">
        <v>46036</v>
      </c>
      <c r="J12306" s="143">
        <f t="shared" si="192"/>
        <v>46036</v>
      </c>
      <c r="K12306" s="202">
        <v>6</v>
      </c>
      <c r="L12306" s="285" t="s">
        <v>12776</v>
      </c>
      <c r="M12306" s="223"/>
      <c r="N12306" s="203">
        <v>0.44230769230769201</v>
      </c>
      <c r="O12306" s="222" t="s">
        <v>12363</v>
      </c>
    </row>
    <row r="12307" spans="1:15" ht="29.25" customHeight="1">
      <c r="A12307" s="221" t="s">
        <v>2861</v>
      </c>
      <c r="B12307" s="221" t="s">
        <v>935</v>
      </c>
      <c r="C12307" s="222" t="s">
        <v>422</v>
      </c>
      <c r="D12307" s="222" t="s">
        <v>162</v>
      </c>
      <c r="E12307" s="199" t="s">
        <v>166</v>
      </c>
      <c r="F12307" s="200"/>
      <c r="G12307" s="200"/>
      <c r="H12307" s="200"/>
      <c r="I12307" s="200">
        <v>46037</v>
      </c>
      <c r="J12307" s="143">
        <f t="shared" si="192"/>
        <v>46037</v>
      </c>
      <c r="K12307" s="202">
        <v>2</v>
      </c>
      <c r="L12307" s="284" t="s">
        <v>16187</v>
      </c>
      <c r="M12307" s="223"/>
      <c r="N12307" s="203"/>
      <c r="O12307" s="222" t="s">
        <v>326</v>
      </c>
    </row>
    <row r="12308" spans="1:15" ht="29.25" customHeight="1">
      <c r="A12308" s="221" t="s">
        <v>2861</v>
      </c>
      <c r="B12308" s="221" t="s">
        <v>935</v>
      </c>
      <c r="C12308" s="222" t="s">
        <v>422</v>
      </c>
      <c r="D12308" s="222" t="s">
        <v>162</v>
      </c>
      <c r="E12308" s="199" t="s">
        <v>178</v>
      </c>
      <c r="F12308" s="200"/>
      <c r="G12308" s="200"/>
      <c r="H12308" s="200"/>
      <c r="I12308" s="200">
        <v>46037</v>
      </c>
      <c r="J12308" s="143">
        <f t="shared" si="192"/>
        <v>46037</v>
      </c>
      <c r="K12308" s="202">
        <v>1</v>
      </c>
      <c r="L12308" s="285" t="s">
        <v>218</v>
      </c>
      <c r="M12308" s="223"/>
      <c r="N12308" s="203"/>
      <c r="O12308" s="222" t="s">
        <v>326</v>
      </c>
    </row>
    <row r="12309" spans="1:15" ht="29.25" customHeight="1">
      <c r="A12309" s="221" t="s">
        <v>2861</v>
      </c>
      <c r="B12309" s="221" t="s">
        <v>935</v>
      </c>
      <c r="C12309" s="222" t="s">
        <v>422</v>
      </c>
      <c r="D12309" s="222" t="s">
        <v>162</v>
      </c>
      <c r="E12309" s="199" t="s">
        <v>166</v>
      </c>
      <c r="F12309" s="200"/>
      <c r="G12309" s="200"/>
      <c r="H12309" s="200"/>
      <c r="I12309" s="200">
        <v>46037</v>
      </c>
      <c r="J12309" s="143">
        <f t="shared" si="192"/>
        <v>46037</v>
      </c>
      <c r="K12309" s="202">
        <v>5</v>
      </c>
      <c r="L12309" s="284" t="s">
        <v>16188</v>
      </c>
      <c r="M12309" s="223"/>
      <c r="N12309" s="203"/>
      <c r="O12309" s="222" t="s">
        <v>326</v>
      </c>
    </row>
    <row r="12310" spans="1:15" ht="29.25" customHeight="1">
      <c r="A12310" s="221" t="s">
        <v>2861</v>
      </c>
      <c r="B12310" s="221" t="s">
        <v>935</v>
      </c>
      <c r="C12310" s="222" t="s">
        <v>422</v>
      </c>
      <c r="D12310" s="222" t="s">
        <v>162</v>
      </c>
      <c r="E12310" s="199" t="s">
        <v>166</v>
      </c>
      <c r="F12310" s="200"/>
      <c r="G12310" s="200"/>
      <c r="H12310" s="200"/>
      <c r="I12310" s="200">
        <v>46038</v>
      </c>
      <c r="J12310" s="143">
        <f t="shared" si="192"/>
        <v>46038</v>
      </c>
      <c r="K12310" s="202">
        <v>1</v>
      </c>
      <c r="L12310" s="284" t="s">
        <v>16189</v>
      </c>
      <c r="M12310" s="223"/>
      <c r="N12310" s="203"/>
      <c r="O12310" s="222" t="s">
        <v>326</v>
      </c>
    </row>
    <row r="12311" spans="1:15" ht="29.25" customHeight="1">
      <c r="A12311" s="221" t="s">
        <v>2861</v>
      </c>
      <c r="B12311" s="221" t="s">
        <v>935</v>
      </c>
      <c r="C12311" s="222" t="s">
        <v>422</v>
      </c>
      <c r="D12311" s="222" t="s">
        <v>162</v>
      </c>
      <c r="E12311" s="199" t="s">
        <v>166</v>
      </c>
      <c r="F12311" s="200"/>
      <c r="G12311" s="200"/>
      <c r="H12311" s="200"/>
      <c r="I12311" s="200">
        <v>46038</v>
      </c>
      <c r="J12311" s="143">
        <f t="shared" si="192"/>
        <v>46038</v>
      </c>
      <c r="K12311" s="202">
        <v>7</v>
      </c>
      <c r="L12311" s="284" t="s">
        <v>16190</v>
      </c>
      <c r="M12311" s="223"/>
      <c r="N12311" s="203"/>
      <c r="O12311" s="222" t="s">
        <v>326</v>
      </c>
    </row>
    <row r="12312" spans="1:15" ht="29.25" customHeight="1">
      <c r="A12312" s="221" t="s">
        <v>2861</v>
      </c>
      <c r="B12312" s="221" t="s">
        <v>935</v>
      </c>
      <c r="C12312" s="222" t="s">
        <v>422</v>
      </c>
      <c r="D12312" s="222" t="s">
        <v>162</v>
      </c>
      <c r="E12312" s="199" t="s">
        <v>166</v>
      </c>
      <c r="F12312" s="200"/>
      <c r="G12312" s="200"/>
      <c r="H12312" s="200"/>
      <c r="I12312" s="200">
        <v>46041</v>
      </c>
      <c r="J12312" s="143">
        <f t="shared" si="192"/>
        <v>46041</v>
      </c>
      <c r="K12312" s="202">
        <v>7</v>
      </c>
      <c r="L12312" s="284" t="s">
        <v>16191</v>
      </c>
      <c r="M12312" s="223"/>
      <c r="N12312" s="203"/>
      <c r="O12312" s="222" t="s">
        <v>326</v>
      </c>
    </row>
    <row r="12313" spans="1:15" ht="29.25" customHeight="1">
      <c r="A12313" s="221" t="s">
        <v>2861</v>
      </c>
      <c r="B12313" s="221" t="s">
        <v>935</v>
      </c>
      <c r="C12313" s="222" t="s">
        <v>422</v>
      </c>
      <c r="D12313" s="222" t="s">
        <v>162</v>
      </c>
      <c r="E12313" s="199" t="s">
        <v>166</v>
      </c>
      <c r="F12313" s="200"/>
      <c r="G12313" s="200"/>
      <c r="H12313" s="200"/>
      <c r="I12313" s="200">
        <v>46041</v>
      </c>
      <c r="J12313" s="143">
        <f t="shared" si="192"/>
        <v>46041</v>
      </c>
      <c r="K12313" s="202">
        <v>1</v>
      </c>
      <c r="L12313" s="284" t="s">
        <v>16192</v>
      </c>
      <c r="M12313" s="223"/>
      <c r="N12313" s="203"/>
      <c r="O12313" s="222" t="s">
        <v>326</v>
      </c>
    </row>
    <row r="12314" spans="1:15" ht="29.25" customHeight="1">
      <c r="A12314" s="221" t="s">
        <v>2861</v>
      </c>
      <c r="B12314" s="221" t="s">
        <v>935</v>
      </c>
      <c r="C12314" s="222" t="s">
        <v>422</v>
      </c>
      <c r="D12314" s="222" t="s">
        <v>162</v>
      </c>
      <c r="E12314" s="199" t="s">
        <v>166</v>
      </c>
      <c r="F12314" s="200"/>
      <c r="G12314" s="200"/>
      <c r="H12314" s="200"/>
      <c r="I12314" s="200">
        <v>46042</v>
      </c>
      <c r="J12314" s="143">
        <f t="shared" si="192"/>
        <v>46042</v>
      </c>
      <c r="K12314" s="202">
        <v>8</v>
      </c>
      <c r="L12314" s="284" t="s">
        <v>16191</v>
      </c>
      <c r="M12314" s="223"/>
      <c r="N12314" s="203"/>
      <c r="O12314" s="222" t="s">
        <v>326</v>
      </c>
    </row>
    <row r="12315" spans="1:15" ht="29.25" customHeight="1">
      <c r="A12315" s="221" t="s">
        <v>2861</v>
      </c>
      <c r="B12315" s="221" t="s">
        <v>935</v>
      </c>
      <c r="C12315" s="222" t="s">
        <v>422</v>
      </c>
      <c r="D12315" s="222" t="s">
        <v>162</v>
      </c>
      <c r="E12315" s="199" t="s">
        <v>166</v>
      </c>
      <c r="F12315" s="200"/>
      <c r="G12315" s="200"/>
      <c r="H12315" s="200"/>
      <c r="I12315" s="200">
        <v>46043</v>
      </c>
      <c r="J12315" s="143">
        <f t="shared" si="192"/>
        <v>46043</v>
      </c>
      <c r="K12315" s="202">
        <v>6</v>
      </c>
      <c r="L12315" s="284" t="s">
        <v>16193</v>
      </c>
      <c r="M12315" s="223"/>
      <c r="N12315" s="203"/>
      <c r="O12315" s="222" t="s">
        <v>326</v>
      </c>
    </row>
    <row r="12316" spans="1:15" ht="29.25" customHeight="1">
      <c r="A12316" s="221" t="s">
        <v>2861</v>
      </c>
      <c r="B12316" s="221" t="s">
        <v>935</v>
      </c>
      <c r="C12316" s="222" t="s">
        <v>422</v>
      </c>
      <c r="D12316" s="222" t="s">
        <v>162</v>
      </c>
      <c r="E12316" s="199" t="s">
        <v>166</v>
      </c>
      <c r="F12316" s="200"/>
      <c r="G12316" s="200"/>
      <c r="H12316" s="200"/>
      <c r="I12316" s="200">
        <v>46043</v>
      </c>
      <c r="J12316" s="143">
        <f t="shared" si="192"/>
        <v>46043</v>
      </c>
      <c r="K12316" s="202">
        <v>2</v>
      </c>
      <c r="L12316" s="285" t="s">
        <v>16194</v>
      </c>
      <c r="M12316" s="223"/>
      <c r="N12316" s="203"/>
      <c r="O12316" s="222" t="s">
        <v>326</v>
      </c>
    </row>
    <row r="12317" spans="1:15" ht="29.25" customHeight="1">
      <c r="A12317" s="221" t="s">
        <v>2861</v>
      </c>
      <c r="B12317" s="221" t="s">
        <v>6873</v>
      </c>
      <c r="C12317" s="222" t="s">
        <v>6874</v>
      </c>
      <c r="D12317" s="222" t="s">
        <v>168</v>
      </c>
      <c r="E12317" s="199" t="s">
        <v>166</v>
      </c>
      <c r="F12317" s="200"/>
      <c r="G12317" s="200"/>
      <c r="H12317" s="200"/>
      <c r="I12317" s="200">
        <v>45754</v>
      </c>
      <c r="J12317" s="143">
        <f t="shared" si="192"/>
        <v>45754</v>
      </c>
      <c r="K12317" s="202">
        <v>8</v>
      </c>
      <c r="L12317" s="284" t="s">
        <v>7072</v>
      </c>
      <c r="M12317" s="223"/>
      <c r="N12317" s="203"/>
      <c r="O12317" s="222" t="s">
        <v>326</v>
      </c>
    </row>
    <row r="12318" spans="1:15" ht="29.25" customHeight="1">
      <c r="A12318" s="221" t="s">
        <v>2861</v>
      </c>
      <c r="B12318" s="221" t="s">
        <v>6873</v>
      </c>
      <c r="C12318" s="222" t="s">
        <v>6874</v>
      </c>
      <c r="D12318" s="222" t="s">
        <v>168</v>
      </c>
      <c r="E12318" s="199" t="s">
        <v>166</v>
      </c>
      <c r="F12318" s="200"/>
      <c r="G12318" s="200"/>
      <c r="H12318" s="200"/>
      <c r="I12318" s="200">
        <v>45755</v>
      </c>
      <c r="J12318" s="143">
        <f t="shared" si="192"/>
        <v>45755</v>
      </c>
      <c r="K12318" s="202">
        <v>8</v>
      </c>
      <c r="L12318" s="285" t="s">
        <v>7073</v>
      </c>
      <c r="M12318" s="223"/>
      <c r="N12318" s="203"/>
      <c r="O12318" s="222" t="s">
        <v>326</v>
      </c>
    </row>
    <row r="12319" spans="1:15" ht="29.25" customHeight="1">
      <c r="A12319" s="221" t="s">
        <v>2861</v>
      </c>
      <c r="B12319" s="221" t="s">
        <v>6873</v>
      </c>
      <c r="C12319" s="222" t="s">
        <v>6874</v>
      </c>
      <c r="D12319" s="222" t="s">
        <v>168</v>
      </c>
      <c r="E12319" s="199" t="s">
        <v>166</v>
      </c>
      <c r="F12319" s="200"/>
      <c r="G12319" s="200"/>
      <c r="H12319" s="200"/>
      <c r="I12319" s="200">
        <v>45756</v>
      </c>
      <c r="J12319" s="143">
        <f t="shared" si="192"/>
        <v>45756</v>
      </c>
      <c r="K12319" s="202">
        <v>8</v>
      </c>
      <c r="L12319" s="285" t="s">
        <v>7074</v>
      </c>
      <c r="M12319" s="223"/>
      <c r="N12319" s="203"/>
      <c r="O12319" s="222" t="s">
        <v>326</v>
      </c>
    </row>
    <row r="12320" spans="1:15" ht="29.25" customHeight="1">
      <c r="A12320" s="221" t="s">
        <v>2861</v>
      </c>
      <c r="B12320" s="221" t="s">
        <v>6873</v>
      </c>
      <c r="C12320" s="222" t="s">
        <v>6874</v>
      </c>
      <c r="D12320" s="222" t="s">
        <v>168</v>
      </c>
      <c r="E12320" s="199" t="s">
        <v>166</v>
      </c>
      <c r="F12320" s="200"/>
      <c r="G12320" s="200"/>
      <c r="H12320" s="200"/>
      <c r="I12320" s="200">
        <v>45757</v>
      </c>
      <c r="J12320" s="143">
        <f t="shared" si="192"/>
        <v>45757</v>
      </c>
      <c r="K12320" s="202">
        <v>8</v>
      </c>
      <c r="L12320" s="285" t="s">
        <v>7276</v>
      </c>
      <c r="M12320" s="223"/>
      <c r="N12320" s="203"/>
      <c r="O12320" s="222" t="s">
        <v>326</v>
      </c>
    </row>
    <row r="12321" spans="1:15" ht="29.25" customHeight="1">
      <c r="A12321" s="221" t="s">
        <v>2861</v>
      </c>
      <c r="B12321" s="221" t="s">
        <v>6873</v>
      </c>
      <c r="C12321" s="222" t="s">
        <v>6874</v>
      </c>
      <c r="D12321" s="222" t="s">
        <v>168</v>
      </c>
      <c r="E12321" s="199" t="s">
        <v>178</v>
      </c>
      <c r="F12321" s="200"/>
      <c r="G12321" s="200"/>
      <c r="H12321" s="200"/>
      <c r="I12321" s="200">
        <v>45758</v>
      </c>
      <c r="J12321" s="143">
        <f t="shared" si="192"/>
        <v>45758</v>
      </c>
      <c r="K12321" s="202">
        <v>6</v>
      </c>
      <c r="L12321" s="285" t="s">
        <v>7277</v>
      </c>
      <c r="M12321" s="223"/>
      <c r="N12321" s="203"/>
      <c r="O12321" s="222" t="s">
        <v>326</v>
      </c>
    </row>
    <row r="12322" spans="1:15" ht="29.25" customHeight="1">
      <c r="A12322" s="221" t="s">
        <v>2861</v>
      </c>
      <c r="B12322" s="221" t="s">
        <v>6873</v>
      </c>
      <c r="C12322" s="222" t="s">
        <v>6874</v>
      </c>
      <c r="D12322" s="222" t="s">
        <v>168</v>
      </c>
      <c r="E12322" s="199" t="s">
        <v>166</v>
      </c>
      <c r="F12322" s="200"/>
      <c r="G12322" s="200"/>
      <c r="H12322" s="200"/>
      <c r="I12322" s="200">
        <v>45758</v>
      </c>
      <c r="J12322" s="143">
        <f t="shared" si="192"/>
        <v>45758</v>
      </c>
      <c r="K12322" s="202">
        <v>1</v>
      </c>
      <c r="L12322" s="285" t="s">
        <v>7278</v>
      </c>
      <c r="M12322" s="223"/>
      <c r="N12322" s="203"/>
      <c r="O12322" s="222" t="s">
        <v>326</v>
      </c>
    </row>
    <row r="12323" spans="1:15" ht="29.25" customHeight="1">
      <c r="A12323" s="221" t="s">
        <v>2861</v>
      </c>
      <c r="B12323" s="221" t="s">
        <v>6873</v>
      </c>
      <c r="C12323" s="222" t="s">
        <v>6874</v>
      </c>
      <c r="D12323" s="222" t="s">
        <v>168</v>
      </c>
      <c r="E12323" s="199" t="s">
        <v>166</v>
      </c>
      <c r="F12323" s="200"/>
      <c r="G12323" s="200"/>
      <c r="H12323" s="200"/>
      <c r="I12323" s="200">
        <v>45758</v>
      </c>
      <c r="J12323" s="143">
        <f t="shared" si="192"/>
        <v>45758</v>
      </c>
      <c r="K12323" s="202">
        <v>1</v>
      </c>
      <c r="L12323" s="285" t="s">
        <v>7279</v>
      </c>
      <c r="M12323" s="223"/>
      <c r="N12323" s="203"/>
      <c r="O12323" s="222" t="s">
        <v>326</v>
      </c>
    </row>
    <row r="12324" spans="1:15" ht="29.25" customHeight="1">
      <c r="A12324" s="221" t="s">
        <v>2861</v>
      </c>
      <c r="B12324" s="221" t="s">
        <v>6873</v>
      </c>
      <c r="C12324" s="222" t="s">
        <v>6874</v>
      </c>
      <c r="D12324" s="222" t="s">
        <v>168</v>
      </c>
      <c r="E12324" s="199" t="s">
        <v>166</v>
      </c>
      <c r="F12324" s="200"/>
      <c r="G12324" s="200"/>
      <c r="H12324" s="200"/>
      <c r="I12324" s="200">
        <v>45761</v>
      </c>
      <c r="J12324" s="143">
        <f t="shared" si="192"/>
        <v>45761</v>
      </c>
      <c r="K12324" s="202">
        <v>3</v>
      </c>
      <c r="L12324" s="285" t="s">
        <v>7280</v>
      </c>
      <c r="M12324" s="223"/>
      <c r="N12324" s="203"/>
      <c r="O12324" s="222" t="s">
        <v>326</v>
      </c>
    </row>
    <row r="12325" spans="1:15" ht="29.25" customHeight="1">
      <c r="A12325" s="221" t="s">
        <v>2861</v>
      </c>
      <c r="B12325" s="221" t="s">
        <v>6873</v>
      </c>
      <c r="C12325" s="222" t="s">
        <v>6874</v>
      </c>
      <c r="D12325" s="222" t="s">
        <v>168</v>
      </c>
      <c r="E12325" s="199" t="s">
        <v>166</v>
      </c>
      <c r="F12325" s="200"/>
      <c r="G12325" s="200"/>
      <c r="H12325" s="200"/>
      <c r="I12325" s="200">
        <v>45761</v>
      </c>
      <c r="J12325" s="143">
        <f t="shared" si="192"/>
        <v>45761</v>
      </c>
      <c r="K12325" s="202">
        <v>5</v>
      </c>
      <c r="L12325" s="285" t="s">
        <v>7281</v>
      </c>
      <c r="M12325" s="223"/>
      <c r="N12325" s="203"/>
      <c r="O12325" s="222" t="s">
        <v>326</v>
      </c>
    </row>
    <row r="12326" spans="1:15" ht="29.25" customHeight="1">
      <c r="A12326" s="221" t="s">
        <v>2861</v>
      </c>
      <c r="B12326" s="221" t="s">
        <v>6873</v>
      </c>
      <c r="C12326" s="222" t="s">
        <v>6874</v>
      </c>
      <c r="D12326" s="222" t="s">
        <v>168</v>
      </c>
      <c r="E12326" s="199" t="s">
        <v>166</v>
      </c>
      <c r="F12326" s="200"/>
      <c r="G12326" s="200"/>
      <c r="H12326" s="200"/>
      <c r="I12326" s="200">
        <v>45762</v>
      </c>
      <c r="J12326" s="143">
        <f t="shared" si="192"/>
        <v>45762</v>
      </c>
      <c r="K12326" s="202">
        <v>8</v>
      </c>
      <c r="L12326" s="285" t="s">
        <v>7282</v>
      </c>
      <c r="M12326" s="223"/>
      <c r="N12326" s="203"/>
      <c r="O12326" s="222" t="s">
        <v>326</v>
      </c>
    </row>
    <row r="12327" spans="1:15" ht="29.25" customHeight="1">
      <c r="A12327" s="221" t="s">
        <v>2861</v>
      </c>
      <c r="B12327" s="221" t="s">
        <v>6873</v>
      </c>
      <c r="C12327" s="222" t="s">
        <v>6874</v>
      </c>
      <c r="D12327" s="222" t="s">
        <v>168</v>
      </c>
      <c r="E12327" s="199" t="s">
        <v>166</v>
      </c>
      <c r="F12327" s="200"/>
      <c r="G12327" s="200"/>
      <c r="H12327" s="200"/>
      <c r="I12327" s="200">
        <v>45763</v>
      </c>
      <c r="J12327" s="143">
        <f t="shared" si="192"/>
        <v>45763</v>
      </c>
      <c r="K12327" s="202">
        <v>8</v>
      </c>
      <c r="L12327" s="285" t="s">
        <v>7283</v>
      </c>
      <c r="M12327" s="223"/>
      <c r="N12327" s="203"/>
      <c r="O12327" s="222" t="s">
        <v>326</v>
      </c>
    </row>
    <row r="12328" spans="1:15" ht="29.25" customHeight="1">
      <c r="A12328" s="221" t="s">
        <v>2861</v>
      </c>
      <c r="B12328" s="221" t="s">
        <v>6873</v>
      </c>
      <c r="C12328" s="222" t="s">
        <v>6874</v>
      </c>
      <c r="D12328" s="222" t="s">
        <v>168</v>
      </c>
      <c r="E12328" s="199" t="s">
        <v>166</v>
      </c>
      <c r="F12328" s="200"/>
      <c r="G12328" s="200"/>
      <c r="H12328" s="200"/>
      <c r="I12328" s="200">
        <v>45764</v>
      </c>
      <c r="J12328" s="143">
        <f t="shared" si="192"/>
        <v>45764</v>
      </c>
      <c r="K12328" s="202">
        <v>8</v>
      </c>
      <c r="L12328" s="285" t="s">
        <v>7283</v>
      </c>
      <c r="M12328" s="223"/>
      <c r="N12328" s="203"/>
      <c r="O12328" s="222" t="s">
        <v>326</v>
      </c>
    </row>
    <row r="12329" spans="1:15" ht="29.25" customHeight="1">
      <c r="A12329" s="221" t="s">
        <v>2861</v>
      </c>
      <c r="B12329" s="221" t="s">
        <v>6873</v>
      </c>
      <c r="C12329" s="222" t="s">
        <v>6874</v>
      </c>
      <c r="D12329" s="222" t="s">
        <v>168</v>
      </c>
      <c r="E12329" s="199" t="s">
        <v>166</v>
      </c>
      <c r="F12329" s="200"/>
      <c r="G12329" s="200"/>
      <c r="H12329" s="200"/>
      <c r="I12329" s="200">
        <v>45765</v>
      </c>
      <c r="J12329" s="143">
        <f t="shared" si="192"/>
        <v>45765</v>
      </c>
      <c r="K12329" s="202">
        <v>8</v>
      </c>
      <c r="L12329" s="285" t="s">
        <v>7489</v>
      </c>
      <c r="M12329" s="223"/>
      <c r="N12329" s="203"/>
      <c r="O12329" s="222" t="s">
        <v>326</v>
      </c>
    </row>
    <row r="12330" spans="1:15" ht="29.25" customHeight="1">
      <c r="A12330" s="221" t="s">
        <v>2861</v>
      </c>
      <c r="B12330" s="221" t="s">
        <v>6873</v>
      </c>
      <c r="C12330" s="222" t="s">
        <v>6874</v>
      </c>
      <c r="D12330" s="222" t="s">
        <v>168</v>
      </c>
      <c r="E12330" s="199" t="s">
        <v>166</v>
      </c>
      <c r="F12330" s="200"/>
      <c r="G12330" s="200"/>
      <c r="H12330" s="200"/>
      <c r="I12330" s="200">
        <v>45768</v>
      </c>
      <c r="J12330" s="143">
        <f t="shared" si="192"/>
        <v>45768</v>
      </c>
      <c r="K12330" s="202">
        <v>8</v>
      </c>
      <c r="L12330" s="285" t="s">
        <v>7489</v>
      </c>
      <c r="M12330" s="223"/>
      <c r="N12330" s="203"/>
      <c r="O12330" s="222" t="s">
        <v>326</v>
      </c>
    </row>
    <row r="12331" spans="1:15" ht="29.25" customHeight="1">
      <c r="A12331" s="221" t="s">
        <v>2861</v>
      </c>
      <c r="B12331" s="221" t="s">
        <v>6873</v>
      </c>
      <c r="C12331" s="222" t="s">
        <v>6874</v>
      </c>
      <c r="D12331" s="222" t="s">
        <v>168</v>
      </c>
      <c r="E12331" s="199" t="s">
        <v>166</v>
      </c>
      <c r="F12331" s="200"/>
      <c r="G12331" s="200"/>
      <c r="H12331" s="200"/>
      <c r="I12331" s="200">
        <v>45769</v>
      </c>
      <c r="J12331" s="143">
        <f t="shared" si="192"/>
        <v>45769</v>
      </c>
      <c r="K12331" s="202">
        <v>4</v>
      </c>
      <c r="L12331" s="285" t="s">
        <v>7490</v>
      </c>
      <c r="M12331" s="223"/>
      <c r="N12331" s="203"/>
      <c r="O12331" s="222" t="s">
        <v>326</v>
      </c>
    </row>
    <row r="12332" spans="1:15" ht="29.25" customHeight="1">
      <c r="A12332" s="221" t="s">
        <v>2861</v>
      </c>
      <c r="B12332" s="221" t="s">
        <v>6873</v>
      </c>
      <c r="C12332" s="222" t="s">
        <v>6874</v>
      </c>
      <c r="D12332" s="222" t="s">
        <v>168</v>
      </c>
      <c r="E12332" s="199" t="s">
        <v>166</v>
      </c>
      <c r="F12332" s="200"/>
      <c r="G12332" s="200"/>
      <c r="H12332" s="200"/>
      <c r="I12332" s="200">
        <v>45769</v>
      </c>
      <c r="J12332" s="143">
        <f t="shared" si="192"/>
        <v>45769</v>
      </c>
      <c r="K12332" s="202">
        <v>4</v>
      </c>
      <c r="L12332" s="285" t="s">
        <v>7489</v>
      </c>
      <c r="M12332" s="223"/>
      <c r="N12332" s="203"/>
      <c r="O12332" s="222" t="s">
        <v>326</v>
      </c>
    </row>
    <row r="12333" spans="1:15" ht="29.25" customHeight="1">
      <c r="A12333" s="221" t="s">
        <v>2861</v>
      </c>
      <c r="B12333" s="221" t="s">
        <v>6873</v>
      </c>
      <c r="C12333" s="222" t="s">
        <v>6874</v>
      </c>
      <c r="D12333" s="222" t="s">
        <v>168</v>
      </c>
      <c r="E12333" s="199" t="s">
        <v>166</v>
      </c>
      <c r="F12333" s="200"/>
      <c r="G12333" s="200"/>
      <c r="H12333" s="200"/>
      <c r="I12333" s="200">
        <v>45770</v>
      </c>
      <c r="J12333" s="143">
        <f t="shared" si="192"/>
        <v>45770</v>
      </c>
      <c r="K12333" s="202">
        <v>1</v>
      </c>
      <c r="L12333" s="284" t="s">
        <v>7491</v>
      </c>
      <c r="M12333" s="223"/>
      <c r="N12333" s="203"/>
      <c r="O12333" s="222" t="s">
        <v>326</v>
      </c>
    </row>
    <row r="12334" spans="1:15" ht="29.25" customHeight="1">
      <c r="A12334" s="221" t="s">
        <v>2861</v>
      </c>
      <c r="B12334" s="221" t="s">
        <v>6873</v>
      </c>
      <c r="C12334" s="222" t="s">
        <v>6874</v>
      </c>
      <c r="D12334" s="222" t="s">
        <v>168</v>
      </c>
      <c r="E12334" s="199" t="s">
        <v>166</v>
      </c>
      <c r="F12334" s="200"/>
      <c r="G12334" s="200"/>
      <c r="H12334" s="200"/>
      <c r="I12334" s="200">
        <v>45770</v>
      </c>
      <c r="J12334" s="143">
        <f t="shared" si="192"/>
        <v>45770</v>
      </c>
      <c r="K12334" s="202">
        <v>1</v>
      </c>
      <c r="L12334" s="285" t="s">
        <v>7492</v>
      </c>
      <c r="M12334" s="223"/>
      <c r="N12334" s="203"/>
      <c r="O12334" s="222" t="s">
        <v>326</v>
      </c>
    </row>
    <row r="12335" spans="1:15" ht="29.25" customHeight="1">
      <c r="A12335" s="221" t="s">
        <v>2861</v>
      </c>
      <c r="B12335" s="221" t="s">
        <v>6873</v>
      </c>
      <c r="C12335" s="222" t="s">
        <v>6874</v>
      </c>
      <c r="D12335" s="222" t="s">
        <v>168</v>
      </c>
      <c r="E12335" s="199" t="s">
        <v>166</v>
      </c>
      <c r="F12335" s="200"/>
      <c r="G12335" s="200"/>
      <c r="H12335" s="200"/>
      <c r="I12335" s="200">
        <v>45770</v>
      </c>
      <c r="J12335" s="143">
        <f t="shared" si="192"/>
        <v>45770</v>
      </c>
      <c r="K12335" s="202">
        <v>6.5</v>
      </c>
      <c r="L12335" s="285" t="s">
        <v>7281</v>
      </c>
      <c r="M12335" s="223"/>
      <c r="N12335" s="203"/>
      <c r="O12335" s="222" t="s">
        <v>326</v>
      </c>
    </row>
    <row r="12336" spans="1:15" ht="29.25" customHeight="1">
      <c r="A12336" s="221" t="s">
        <v>2861</v>
      </c>
      <c r="B12336" s="221" t="s">
        <v>6873</v>
      </c>
      <c r="C12336" s="222" t="s">
        <v>6874</v>
      </c>
      <c r="D12336" s="222" t="s">
        <v>168</v>
      </c>
      <c r="E12336" s="199" t="s">
        <v>178</v>
      </c>
      <c r="F12336" s="200"/>
      <c r="G12336" s="200"/>
      <c r="H12336" s="200"/>
      <c r="I12336" s="200">
        <v>45771</v>
      </c>
      <c r="J12336" s="143">
        <f t="shared" si="192"/>
        <v>45771</v>
      </c>
      <c r="K12336" s="202">
        <v>0.5</v>
      </c>
      <c r="L12336" s="285" t="s">
        <v>218</v>
      </c>
      <c r="M12336" s="223"/>
      <c r="N12336" s="203"/>
      <c r="O12336" s="222" t="s">
        <v>326</v>
      </c>
    </row>
    <row r="12337" spans="1:15" ht="29.25" customHeight="1">
      <c r="A12337" s="221" t="s">
        <v>2861</v>
      </c>
      <c r="B12337" s="221" t="s">
        <v>6873</v>
      </c>
      <c r="C12337" s="222" t="s">
        <v>6874</v>
      </c>
      <c r="D12337" s="222" t="s">
        <v>168</v>
      </c>
      <c r="E12337" s="199" t="s">
        <v>166</v>
      </c>
      <c r="F12337" s="200"/>
      <c r="G12337" s="200"/>
      <c r="H12337" s="200"/>
      <c r="I12337" s="200">
        <v>45771</v>
      </c>
      <c r="J12337" s="143">
        <f t="shared" si="192"/>
        <v>45771</v>
      </c>
      <c r="K12337" s="202">
        <v>5.5</v>
      </c>
      <c r="L12337" s="285" t="s">
        <v>7691</v>
      </c>
      <c r="M12337" s="223"/>
      <c r="N12337" s="203"/>
      <c r="O12337" s="222" t="s">
        <v>326</v>
      </c>
    </row>
    <row r="12338" spans="1:15" ht="29.25" customHeight="1">
      <c r="A12338" s="221" t="s">
        <v>2861</v>
      </c>
      <c r="B12338" s="221" t="s">
        <v>6873</v>
      </c>
      <c r="C12338" s="222" t="s">
        <v>6874</v>
      </c>
      <c r="D12338" s="222" t="s">
        <v>168</v>
      </c>
      <c r="E12338" s="199" t="s">
        <v>166</v>
      </c>
      <c r="F12338" s="200"/>
      <c r="G12338" s="200"/>
      <c r="H12338" s="200"/>
      <c r="I12338" s="200">
        <v>45771</v>
      </c>
      <c r="J12338" s="143">
        <f t="shared" si="192"/>
        <v>45771</v>
      </c>
      <c r="K12338" s="202">
        <v>2</v>
      </c>
      <c r="L12338" s="285" t="s">
        <v>7692</v>
      </c>
      <c r="M12338" s="223"/>
      <c r="N12338" s="203"/>
      <c r="O12338" s="222" t="s">
        <v>326</v>
      </c>
    </row>
    <row r="12339" spans="1:15" ht="29.25" customHeight="1">
      <c r="A12339" s="221" t="s">
        <v>2861</v>
      </c>
      <c r="B12339" s="221" t="s">
        <v>6873</v>
      </c>
      <c r="C12339" s="222" t="s">
        <v>6874</v>
      </c>
      <c r="D12339" s="222" t="s">
        <v>168</v>
      </c>
      <c r="E12339" s="199" t="s">
        <v>166</v>
      </c>
      <c r="F12339" s="200"/>
      <c r="G12339" s="200"/>
      <c r="H12339" s="200"/>
      <c r="I12339" s="200">
        <v>45772</v>
      </c>
      <c r="J12339" s="143">
        <f t="shared" si="192"/>
        <v>45772</v>
      </c>
      <c r="K12339" s="202">
        <v>8</v>
      </c>
      <c r="L12339" s="285" t="s">
        <v>7692</v>
      </c>
      <c r="M12339" s="223"/>
      <c r="N12339" s="203"/>
      <c r="O12339" s="222" t="s">
        <v>326</v>
      </c>
    </row>
    <row r="12340" spans="1:15" ht="29.25" customHeight="1">
      <c r="A12340" s="221" t="s">
        <v>2861</v>
      </c>
      <c r="B12340" s="221" t="s">
        <v>6873</v>
      </c>
      <c r="C12340" s="222" t="s">
        <v>6874</v>
      </c>
      <c r="D12340" s="222" t="s">
        <v>168</v>
      </c>
      <c r="E12340" s="199" t="s">
        <v>166</v>
      </c>
      <c r="F12340" s="200"/>
      <c r="G12340" s="200"/>
      <c r="H12340" s="200"/>
      <c r="I12340" s="200">
        <v>45775</v>
      </c>
      <c r="J12340" s="143">
        <f t="shared" si="192"/>
        <v>45775</v>
      </c>
      <c r="K12340" s="202">
        <v>6</v>
      </c>
      <c r="L12340" s="285" t="s">
        <v>7692</v>
      </c>
      <c r="M12340" s="223"/>
      <c r="N12340" s="203"/>
      <c r="O12340" s="222" t="s">
        <v>326</v>
      </c>
    </row>
    <row r="12341" spans="1:15" ht="29.25" customHeight="1">
      <c r="A12341" s="221" t="s">
        <v>2861</v>
      </c>
      <c r="B12341" s="221" t="s">
        <v>6873</v>
      </c>
      <c r="C12341" s="222" t="s">
        <v>6874</v>
      </c>
      <c r="D12341" s="222" t="s">
        <v>168</v>
      </c>
      <c r="E12341" s="199" t="s">
        <v>166</v>
      </c>
      <c r="F12341" s="200"/>
      <c r="G12341" s="200"/>
      <c r="H12341" s="200"/>
      <c r="I12341" s="200">
        <v>45775</v>
      </c>
      <c r="J12341" s="143">
        <f t="shared" si="192"/>
        <v>45775</v>
      </c>
      <c r="K12341" s="202">
        <v>1</v>
      </c>
      <c r="L12341" s="285" t="s">
        <v>7693</v>
      </c>
      <c r="M12341" s="223"/>
      <c r="N12341" s="203"/>
      <c r="O12341" s="222" t="s">
        <v>326</v>
      </c>
    </row>
    <row r="12342" spans="1:15" ht="29.25" customHeight="1">
      <c r="A12342" s="221" t="s">
        <v>2861</v>
      </c>
      <c r="B12342" s="221" t="s">
        <v>6873</v>
      </c>
      <c r="C12342" s="222" t="s">
        <v>6874</v>
      </c>
      <c r="D12342" s="222" t="s">
        <v>168</v>
      </c>
      <c r="E12342" s="199" t="s">
        <v>166</v>
      </c>
      <c r="F12342" s="200"/>
      <c r="G12342" s="200"/>
      <c r="H12342" s="200"/>
      <c r="I12342" s="200">
        <v>45775</v>
      </c>
      <c r="J12342" s="143">
        <f t="shared" si="192"/>
        <v>45775</v>
      </c>
      <c r="K12342" s="202">
        <v>1</v>
      </c>
      <c r="L12342" s="285" t="s">
        <v>7694</v>
      </c>
      <c r="M12342" s="223"/>
      <c r="N12342" s="203"/>
      <c r="O12342" s="222" t="s">
        <v>326</v>
      </c>
    </row>
    <row r="12343" spans="1:15" ht="29.25" customHeight="1">
      <c r="A12343" s="221" t="s">
        <v>2861</v>
      </c>
      <c r="B12343" s="221" t="s">
        <v>6873</v>
      </c>
      <c r="C12343" s="222" t="s">
        <v>6874</v>
      </c>
      <c r="D12343" s="222" t="s">
        <v>168</v>
      </c>
      <c r="E12343" s="199" t="s">
        <v>166</v>
      </c>
      <c r="F12343" s="200"/>
      <c r="G12343" s="200"/>
      <c r="H12343" s="200"/>
      <c r="I12343" s="200">
        <v>45776</v>
      </c>
      <c r="J12343" s="143">
        <f t="shared" si="192"/>
        <v>45776</v>
      </c>
      <c r="K12343" s="202">
        <v>5</v>
      </c>
      <c r="L12343" s="285" t="s">
        <v>7694</v>
      </c>
      <c r="M12343" s="223"/>
      <c r="N12343" s="203"/>
      <c r="O12343" s="222" t="s">
        <v>326</v>
      </c>
    </row>
    <row r="12344" spans="1:15" ht="29.25" customHeight="1">
      <c r="A12344" s="221" t="s">
        <v>2861</v>
      </c>
      <c r="B12344" s="221" t="s">
        <v>6873</v>
      </c>
      <c r="C12344" s="222" t="s">
        <v>6874</v>
      </c>
      <c r="D12344" s="222" t="s">
        <v>168</v>
      </c>
      <c r="E12344" s="199" t="s">
        <v>166</v>
      </c>
      <c r="F12344" s="200"/>
      <c r="G12344" s="200"/>
      <c r="H12344" s="200"/>
      <c r="I12344" s="200">
        <v>45776</v>
      </c>
      <c r="J12344" s="143">
        <f t="shared" si="192"/>
        <v>45776</v>
      </c>
      <c r="K12344" s="202">
        <v>2</v>
      </c>
      <c r="L12344" s="285" t="s">
        <v>7695</v>
      </c>
      <c r="M12344" s="223"/>
      <c r="N12344" s="203"/>
      <c r="O12344" s="222" t="s">
        <v>326</v>
      </c>
    </row>
    <row r="12345" spans="1:15" ht="29.25" customHeight="1">
      <c r="A12345" s="221" t="s">
        <v>2861</v>
      </c>
      <c r="B12345" s="221" t="s">
        <v>6873</v>
      </c>
      <c r="C12345" s="222" t="s">
        <v>6874</v>
      </c>
      <c r="D12345" s="222" t="s">
        <v>168</v>
      </c>
      <c r="E12345" s="199" t="s">
        <v>166</v>
      </c>
      <c r="F12345" s="200"/>
      <c r="G12345" s="200"/>
      <c r="H12345" s="200"/>
      <c r="I12345" s="200">
        <v>45776</v>
      </c>
      <c r="J12345" s="143">
        <f t="shared" si="192"/>
        <v>45776</v>
      </c>
      <c r="K12345" s="202">
        <v>1</v>
      </c>
      <c r="L12345" s="285" t="s">
        <v>7696</v>
      </c>
      <c r="M12345" s="223"/>
      <c r="N12345" s="203"/>
      <c r="O12345" s="222" t="s">
        <v>326</v>
      </c>
    </row>
    <row r="12346" spans="1:15" ht="29.25" customHeight="1">
      <c r="A12346" s="221" t="s">
        <v>2861</v>
      </c>
      <c r="B12346" s="221" t="s">
        <v>6873</v>
      </c>
      <c r="C12346" s="222" t="s">
        <v>6874</v>
      </c>
      <c r="D12346" s="222" t="s">
        <v>168</v>
      </c>
      <c r="E12346" s="199" t="s">
        <v>166</v>
      </c>
      <c r="F12346" s="200"/>
      <c r="G12346" s="200"/>
      <c r="H12346" s="200"/>
      <c r="I12346" s="200">
        <v>45777</v>
      </c>
      <c r="J12346" s="143">
        <f t="shared" si="192"/>
        <v>45777</v>
      </c>
      <c r="K12346" s="202">
        <v>2</v>
      </c>
      <c r="L12346" s="285" t="s">
        <v>7841</v>
      </c>
      <c r="M12346" s="223"/>
      <c r="N12346" s="203"/>
      <c r="O12346" s="222" t="s">
        <v>326</v>
      </c>
    </row>
    <row r="12347" spans="1:15" ht="29.25" customHeight="1">
      <c r="A12347" s="221" t="s">
        <v>2861</v>
      </c>
      <c r="B12347" s="221" t="s">
        <v>6873</v>
      </c>
      <c r="C12347" s="222" t="s">
        <v>6874</v>
      </c>
      <c r="D12347" s="222" t="s">
        <v>168</v>
      </c>
      <c r="E12347" s="199" t="s">
        <v>166</v>
      </c>
      <c r="F12347" s="200"/>
      <c r="G12347" s="200"/>
      <c r="H12347" s="200"/>
      <c r="I12347" s="200">
        <v>45777</v>
      </c>
      <c r="J12347" s="143">
        <f t="shared" si="192"/>
        <v>45777</v>
      </c>
      <c r="K12347" s="202">
        <v>2</v>
      </c>
      <c r="L12347" s="285" t="s">
        <v>7695</v>
      </c>
      <c r="M12347" s="223"/>
      <c r="N12347" s="203"/>
      <c r="O12347" s="222" t="s">
        <v>326</v>
      </c>
    </row>
    <row r="12348" spans="1:15" ht="29.25" customHeight="1">
      <c r="A12348" s="221" t="s">
        <v>2861</v>
      </c>
      <c r="B12348" s="221" t="s">
        <v>6873</v>
      </c>
      <c r="C12348" s="222" t="s">
        <v>6874</v>
      </c>
      <c r="D12348" s="222" t="s">
        <v>168</v>
      </c>
      <c r="E12348" s="199" t="s">
        <v>166</v>
      </c>
      <c r="F12348" s="200"/>
      <c r="G12348" s="200"/>
      <c r="H12348" s="200"/>
      <c r="I12348" s="200">
        <v>45777</v>
      </c>
      <c r="J12348" s="143">
        <f t="shared" si="192"/>
        <v>45777</v>
      </c>
      <c r="K12348" s="202">
        <v>4</v>
      </c>
      <c r="L12348" s="285" t="s">
        <v>7842</v>
      </c>
      <c r="M12348" s="223"/>
      <c r="N12348" s="203"/>
      <c r="O12348" s="222" t="s">
        <v>326</v>
      </c>
    </row>
    <row r="12349" spans="1:15" ht="29.25" customHeight="1">
      <c r="A12349" s="221" t="s">
        <v>2861</v>
      </c>
      <c r="B12349" s="221" t="s">
        <v>6873</v>
      </c>
      <c r="C12349" s="222" t="s">
        <v>6874</v>
      </c>
      <c r="D12349" s="222" t="s">
        <v>168</v>
      </c>
      <c r="E12349" s="199" t="s">
        <v>166</v>
      </c>
      <c r="F12349" s="200"/>
      <c r="G12349" s="200"/>
      <c r="H12349" s="200"/>
      <c r="I12349" s="200">
        <v>45779</v>
      </c>
      <c r="J12349" s="143">
        <f t="shared" si="192"/>
        <v>45779</v>
      </c>
      <c r="K12349" s="202">
        <v>6</v>
      </c>
      <c r="L12349" s="285" t="s">
        <v>7843</v>
      </c>
      <c r="M12349" s="223"/>
      <c r="N12349" s="203"/>
      <c r="O12349" s="222" t="s">
        <v>326</v>
      </c>
    </row>
    <row r="12350" spans="1:15" ht="29.25" customHeight="1">
      <c r="A12350" s="221" t="s">
        <v>2861</v>
      </c>
      <c r="B12350" s="221" t="s">
        <v>6873</v>
      </c>
      <c r="C12350" s="222" t="s">
        <v>6874</v>
      </c>
      <c r="D12350" s="222" t="s">
        <v>168</v>
      </c>
      <c r="E12350" s="199" t="s">
        <v>166</v>
      </c>
      <c r="F12350" s="200"/>
      <c r="G12350" s="200"/>
      <c r="H12350" s="200"/>
      <c r="I12350" s="200">
        <v>45779</v>
      </c>
      <c r="J12350" s="143">
        <f t="shared" si="192"/>
        <v>45779</v>
      </c>
      <c r="K12350" s="202">
        <v>2</v>
      </c>
      <c r="L12350" s="285" t="s">
        <v>7844</v>
      </c>
      <c r="M12350" s="223"/>
      <c r="N12350" s="203"/>
      <c r="O12350" s="222" t="s">
        <v>326</v>
      </c>
    </row>
    <row r="12351" spans="1:15" ht="29.25" customHeight="1">
      <c r="A12351" s="221" t="s">
        <v>2861</v>
      </c>
      <c r="B12351" s="221" t="s">
        <v>6873</v>
      </c>
      <c r="C12351" s="222" t="s">
        <v>6874</v>
      </c>
      <c r="D12351" s="222" t="s">
        <v>168</v>
      </c>
      <c r="E12351" s="199" t="s">
        <v>166</v>
      </c>
      <c r="F12351" s="200"/>
      <c r="G12351" s="200"/>
      <c r="H12351" s="200"/>
      <c r="I12351" s="200">
        <v>45782</v>
      </c>
      <c r="J12351" s="143">
        <f t="shared" si="192"/>
        <v>45782</v>
      </c>
      <c r="K12351" s="202">
        <v>4</v>
      </c>
      <c r="L12351" s="285" t="s">
        <v>7845</v>
      </c>
      <c r="M12351" s="223"/>
      <c r="N12351" s="203"/>
      <c r="O12351" s="222" t="s">
        <v>326</v>
      </c>
    </row>
    <row r="12352" spans="1:15" ht="29.25" customHeight="1">
      <c r="A12352" s="221" t="s">
        <v>2861</v>
      </c>
      <c r="B12352" s="221" t="s">
        <v>6873</v>
      </c>
      <c r="C12352" s="222" t="s">
        <v>6874</v>
      </c>
      <c r="D12352" s="222" t="s">
        <v>168</v>
      </c>
      <c r="E12352" s="199" t="s">
        <v>166</v>
      </c>
      <c r="F12352" s="200"/>
      <c r="G12352" s="200"/>
      <c r="H12352" s="200"/>
      <c r="I12352" s="200">
        <v>45782</v>
      </c>
      <c r="J12352" s="143">
        <f t="shared" si="192"/>
        <v>45782</v>
      </c>
      <c r="K12352" s="202">
        <v>4</v>
      </c>
      <c r="L12352" s="285" t="s">
        <v>7846</v>
      </c>
      <c r="M12352" s="223"/>
      <c r="N12352" s="203"/>
      <c r="O12352" s="222" t="s">
        <v>326</v>
      </c>
    </row>
    <row r="12353" spans="1:15" ht="29.25" customHeight="1">
      <c r="A12353" s="221" t="s">
        <v>2861</v>
      </c>
      <c r="B12353" s="221" t="s">
        <v>6873</v>
      </c>
      <c r="C12353" s="222" t="s">
        <v>6874</v>
      </c>
      <c r="D12353" s="222" t="s">
        <v>168</v>
      </c>
      <c r="E12353" s="199" t="s">
        <v>166</v>
      </c>
      <c r="F12353" s="200"/>
      <c r="G12353" s="200"/>
      <c r="H12353" s="200"/>
      <c r="I12353" s="200">
        <v>45783</v>
      </c>
      <c r="J12353" s="143">
        <f t="shared" si="192"/>
        <v>45783</v>
      </c>
      <c r="K12353" s="202">
        <v>6</v>
      </c>
      <c r="L12353" s="285" t="s">
        <v>7845</v>
      </c>
      <c r="M12353" s="223"/>
      <c r="N12353" s="203"/>
      <c r="O12353" s="222" t="s">
        <v>326</v>
      </c>
    </row>
    <row r="12354" spans="1:15" ht="29.25" customHeight="1">
      <c r="A12354" s="221" t="s">
        <v>2861</v>
      </c>
      <c r="B12354" s="221" t="s">
        <v>6873</v>
      </c>
      <c r="C12354" s="222" t="s">
        <v>6874</v>
      </c>
      <c r="D12354" s="222" t="s">
        <v>168</v>
      </c>
      <c r="E12354" s="199" t="s">
        <v>166</v>
      </c>
      <c r="F12354" s="200"/>
      <c r="G12354" s="200"/>
      <c r="H12354" s="200"/>
      <c r="I12354" s="200">
        <v>45783</v>
      </c>
      <c r="J12354" s="143">
        <f t="shared" si="192"/>
        <v>45783</v>
      </c>
      <c r="K12354" s="202">
        <v>2</v>
      </c>
      <c r="L12354" s="285" t="s">
        <v>7847</v>
      </c>
      <c r="M12354" s="223"/>
      <c r="N12354" s="203"/>
      <c r="O12354" s="222" t="s">
        <v>326</v>
      </c>
    </row>
    <row r="12355" spans="1:15" ht="29.25" customHeight="1">
      <c r="A12355" s="221" t="s">
        <v>2861</v>
      </c>
      <c r="B12355" s="221" t="s">
        <v>6873</v>
      </c>
      <c r="C12355" s="222" t="s">
        <v>6874</v>
      </c>
      <c r="D12355" s="222" t="s">
        <v>168</v>
      </c>
      <c r="E12355" s="199" t="s">
        <v>166</v>
      </c>
      <c r="F12355" s="200"/>
      <c r="G12355" s="200"/>
      <c r="H12355" s="200"/>
      <c r="I12355" s="200">
        <v>45784</v>
      </c>
      <c r="J12355" s="143">
        <f t="shared" ref="J12355:J12418" si="193">I12355</f>
        <v>45784</v>
      </c>
      <c r="K12355" s="202">
        <v>8</v>
      </c>
      <c r="L12355" s="285" t="s">
        <v>7847</v>
      </c>
      <c r="M12355" s="223"/>
      <c r="N12355" s="203"/>
      <c r="O12355" s="222" t="s">
        <v>326</v>
      </c>
    </row>
    <row r="12356" spans="1:15" ht="29.25" customHeight="1">
      <c r="A12356" s="221" t="s">
        <v>2861</v>
      </c>
      <c r="B12356" s="221" t="s">
        <v>6873</v>
      </c>
      <c r="C12356" s="222" t="s">
        <v>6874</v>
      </c>
      <c r="D12356" s="222" t="s">
        <v>168</v>
      </c>
      <c r="E12356" s="199" t="s">
        <v>166</v>
      </c>
      <c r="F12356" s="200"/>
      <c r="G12356" s="200"/>
      <c r="H12356" s="200"/>
      <c r="I12356" s="200">
        <v>45785</v>
      </c>
      <c r="J12356" s="143">
        <f t="shared" si="193"/>
        <v>45785</v>
      </c>
      <c r="K12356" s="202">
        <v>3.5</v>
      </c>
      <c r="L12356" s="285" t="s">
        <v>8071</v>
      </c>
      <c r="M12356" s="223"/>
      <c r="N12356" s="203"/>
      <c r="O12356" s="222" t="s">
        <v>326</v>
      </c>
    </row>
    <row r="12357" spans="1:15" ht="29.25" customHeight="1">
      <c r="A12357" s="221" t="s">
        <v>2861</v>
      </c>
      <c r="B12357" s="221" t="s">
        <v>6873</v>
      </c>
      <c r="C12357" s="222" t="s">
        <v>6874</v>
      </c>
      <c r="D12357" s="222" t="s">
        <v>168</v>
      </c>
      <c r="E12357" s="199" t="s">
        <v>178</v>
      </c>
      <c r="F12357" s="200"/>
      <c r="G12357" s="200"/>
      <c r="H12357" s="200"/>
      <c r="I12357" s="200">
        <v>45785</v>
      </c>
      <c r="J12357" s="143">
        <f t="shared" si="193"/>
        <v>45785</v>
      </c>
      <c r="K12357" s="202">
        <v>0.5</v>
      </c>
      <c r="L12357" s="285" t="s">
        <v>218</v>
      </c>
      <c r="M12357" s="223"/>
      <c r="N12357" s="203"/>
      <c r="O12357" s="222" t="s">
        <v>326</v>
      </c>
    </row>
    <row r="12358" spans="1:15" ht="29.25" customHeight="1">
      <c r="A12358" s="221" t="s">
        <v>2861</v>
      </c>
      <c r="B12358" s="221" t="s">
        <v>6873</v>
      </c>
      <c r="C12358" s="222" t="s">
        <v>6874</v>
      </c>
      <c r="D12358" s="222" t="s">
        <v>168</v>
      </c>
      <c r="E12358" s="199" t="s">
        <v>166</v>
      </c>
      <c r="F12358" s="200"/>
      <c r="G12358" s="200"/>
      <c r="H12358" s="200"/>
      <c r="I12358" s="200">
        <v>45785</v>
      </c>
      <c r="J12358" s="143">
        <f t="shared" si="193"/>
        <v>45785</v>
      </c>
      <c r="K12358" s="202">
        <v>4</v>
      </c>
      <c r="L12358" s="285" t="s">
        <v>8072</v>
      </c>
      <c r="M12358" s="223"/>
      <c r="N12358" s="203"/>
      <c r="O12358" s="222" t="s">
        <v>326</v>
      </c>
    </row>
    <row r="12359" spans="1:15" ht="29.25" customHeight="1">
      <c r="A12359" s="221" t="s">
        <v>2861</v>
      </c>
      <c r="B12359" s="221" t="s">
        <v>6873</v>
      </c>
      <c r="C12359" s="222" t="s">
        <v>6874</v>
      </c>
      <c r="D12359" s="222" t="s">
        <v>168</v>
      </c>
      <c r="E12359" s="199" t="s">
        <v>166</v>
      </c>
      <c r="F12359" s="200"/>
      <c r="G12359" s="200"/>
      <c r="H12359" s="200"/>
      <c r="I12359" s="200">
        <v>45786</v>
      </c>
      <c r="J12359" s="143">
        <f t="shared" si="193"/>
        <v>45786</v>
      </c>
      <c r="K12359" s="202">
        <v>2</v>
      </c>
      <c r="L12359" s="285" t="s">
        <v>8073</v>
      </c>
      <c r="M12359" s="223"/>
      <c r="N12359" s="203"/>
      <c r="O12359" s="222" t="s">
        <v>326</v>
      </c>
    </row>
    <row r="12360" spans="1:15" ht="29.25" customHeight="1">
      <c r="A12360" s="221" t="s">
        <v>2861</v>
      </c>
      <c r="B12360" s="221" t="s">
        <v>6873</v>
      </c>
      <c r="C12360" s="222" t="s">
        <v>6874</v>
      </c>
      <c r="D12360" s="222" t="s">
        <v>168</v>
      </c>
      <c r="E12360" s="199" t="s">
        <v>166</v>
      </c>
      <c r="F12360" s="200"/>
      <c r="G12360" s="200"/>
      <c r="H12360" s="200"/>
      <c r="I12360" s="200">
        <v>45786</v>
      </c>
      <c r="J12360" s="143">
        <f t="shared" si="193"/>
        <v>45786</v>
      </c>
      <c r="K12360" s="202">
        <v>0.5</v>
      </c>
      <c r="L12360" s="285" t="s">
        <v>8074</v>
      </c>
      <c r="M12360" s="223"/>
      <c r="N12360" s="203"/>
      <c r="O12360" s="222" t="s">
        <v>326</v>
      </c>
    </row>
    <row r="12361" spans="1:15" ht="29.25" customHeight="1">
      <c r="A12361" s="221" t="s">
        <v>2861</v>
      </c>
      <c r="B12361" s="221" t="s">
        <v>6873</v>
      </c>
      <c r="C12361" s="222" t="s">
        <v>6874</v>
      </c>
      <c r="D12361" s="222" t="s">
        <v>168</v>
      </c>
      <c r="E12361" s="199" t="s">
        <v>166</v>
      </c>
      <c r="F12361" s="200"/>
      <c r="G12361" s="200"/>
      <c r="H12361" s="200"/>
      <c r="I12361" s="200">
        <v>45786</v>
      </c>
      <c r="J12361" s="143">
        <f t="shared" si="193"/>
        <v>45786</v>
      </c>
      <c r="K12361" s="202">
        <v>5</v>
      </c>
      <c r="L12361" s="285" t="s">
        <v>8075</v>
      </c>
      <c r="M12361" s="223"/>
      <c r="N12361" s="203"/>
      <c r="O12361" s="222" t="s">
        <v>326</v>
      </c>
    </row>
    <row r="12362" spans="1:15" ht="29.25" customHeight="1">
      <c r="A12362" s="221" t="s">
        <v>2861</v>
      </c>
      <c r="B12362" s="221" t="s">
        <v>6873</v>
      </c>
      <c r="C12362" s="222" t="s">
        <v>6874</v>
      </c>
      <c r="D12362" s="222" t="s">
        <v>168</v>
      </c>
      <c r="E12362" s="199" t="s">
        <v>178</v>
      </c>
      <c r="F12362" s="200"/>
      <c r="G12362" s="200"/>
      <c r="H12362" s="200"/>
      <c r="I12362" s="200">
        <v>45786</v>
      </c>
      <c r="J12362" s="143">
        <f t="shared" si="193"/>
        <v>45786</v>
      </c>
      <c r="K12362" s="202">
        <v>0.5</v>
      </c>
      <c r="L12362" s="285" t="s">
        <v>8076</v>
      </c>
      <c r="M12362" s="223"/>
      <c r="N12362" s="203"/>
      <c r="O12362" s="222" t="s">
        <v>326</v>
      </c>
    </row>
    <row r="12363" spans="1:15" ht="29.25" customHeight="1">
      <c r="A12363" s="221" t="s">
        <v>2861</v>
      </c>
      <c r="B12363" s="221" t="s">
        <v>6873</v>
      </c>
      <c r="C12363" s="222" t="s">
        <v>6874</v>
      </c>
      <c r="D12363" s="222" t="s">
        <v>168</v>
      </c>
      <c r="E12363" s="199" t="s">
        <v>166</v>
      </c>
      <c r="F12363" s="200"/>
      <c r="G12363" s="200"/>
      <c r="H12363" s="200"/>
      <c r="I12363" s="200">
        <v>45789</v>
      </c>
      <c r="J12363" s="143">
        <f t="shared" si="193"/>
        <v>45789</v>
      </c>
      <c r="K12363" s="202">
        <v>4</v>
      </c>
      <c r="L12363" s="285" t="s">
        <v>8077</v>
      </c>
      <c r="M12363" s="223"/>
      <c r="N12363" s="203"/>
      <c r="O12363" s="222" t="s">
        <v>326</v>
      </c>
    </row>
    <row r="12364" spans="1:15" ht="29.25" customHeight="1">
      <c r="A12364" s="221" t="s">
        <v>2861</v>
      </c>
      <c r="B12364" s="221" t="s">
        <v>6873</v>
      </c>
      <c r="C12364" s="222" t="s">
        <v>6874</v>
      </c>
      <c r="D12364" s="222" t="s">
        <v>168</v>
      </c>
      <c r="E12364" s="199" t="s">
        <v>178</v>
      </c>
      <c r="F12364" s="200"/>
      <c r="G12364" s="200"/>
      <c r="H12364" s="200"/>
      <c r="I12364" s="200">
        <v>45789</v>
      </c>
      <c r="J12364" s="143">
        <f t="shared" si="193"/>
        <v>45789</v>
      </c>
      <c r="K12364" s="202">
        <v>4</v>
      </c>
      <c r="L12364" s="285" t="s">
        <v>8078</v>
      </c>
      <c r="M12364" s="223"/>
      <c r="N12364" s="203"/>
      <c r="O12364" s="222" t="s">
        <v>326</v>
      </c>
    </row>
    <row r="12365" spans="1:15" ht="29.25" customHeight="1">
      <c r="A12365" s="221" t="s">
        <v>2861</v>
      </c>
      <c r="B12365" s="221" t="s">
        <v>6873</v>
      </c>
      <c r="C12365" s="222" t="s">
        <v>6874</v>
      </c>
      <c r="D12365" s="222" t="s">
        <v>168</v>
      </c>
      <c r="E12365" s="199" t="s">
        <v>166</v>
      </c>
      <c r="F12365" s="200"/>
      <c r="G12365" s="200"/>
      <c r="H12365" s="200"/>
      <c r="I12365" s="200">
        <v>45790</v>
      </c>
      <c r="J12365" s="143">
        <f t="shared" si="193"/>
        <v>45790</v>
      </c>
      <c r="K12365" s="202">
        <v>4</v>
      </c>
      <c r="L12365" s="285" t="s">
        <v>8079</v>
      </c>
      <c r="M12365" s="223"/>
      <c r="N12365" s="203"/>
      <c r="O12365" s="222" t="s">
        <v>326</v>
      </c>
    </row>
    <row r="12366" spans="1:15" ht="29.25" customHeight="1">
      <c r="A12366" s="221" t="s">
        <v>2861</v>
      </c>
      <c r="B12366" s="221" t="s">
        <v>6873</v>
      </c>
      <c r="C12366" s="222" t="s">
        <v>6874</v>
      </c>
      <c r="D12366" s="222" t="s">
        <v>168</v>
      </c>
      <c r="E12366" s="199" t="s">
        <v>178</v>
      </c>
      <c r="F12366" s="200"/>
      <c r="G12366" s="200"/>
      <c r="H12366" s="200"/>
      <c r="I12366" s="200">
        <v>45790</v>
      </c>
      <c r="J12366" s="143">
        <f t="shared" si="193"/>
        <v>45790</v>
      </c>
      <c r="K12366" s="202">
        <v>4</v>
      </c>
      <c r="L12366" s="284" t="s">
        <v>8080</v>
      </c>
      <c r="M12366" s="223"/>
      <c r="N12366" s="203"/>
      <c r="O12366" s="222" t="s">
        <v>326</v>
      </c>
    </row>
    <row r="12367" spans="1:15" ht="29.25" customHeight="1">
      <c r="A12367" s="221" t="s">
        <v>2861</v>
      </c>
      <c r="B12367" s="221" t="s">
        <v>6873</v>
      </c>
      <c r="C12367" s="222" t="s">
        <v>6874</v>
      </c>
      <c r="D12367" s="222" t="s">
        <v>168</v>
      </c>
      <c r="E12367" s="199" t="s">
        <v>166</v>
      </c>
      <c r="F12367" s="200"/>
      <c r="G12367" s="200"/>
      <c r="H12367" s="200"/>
      <c r="I12367" s="200">
        <v>45791</v>
      </c>
      <c r="J12367" s="143">
        <f t="shared" si="193"/>
        <v>45791</v>
      </c>
      <c r="K12367" s="202">
        <v>5</v>
      </c>
      <c r="L12367" s="285" t="s">
        <v>8081</v>
      </c>
      <c r="M12367" s="223"/>
      <c r="N12367" s="203"/>
      <c r="O12367" s="222" t="s">
        <v>326</v>
      </c>
    </row>
    <row r="12368" spans="1:15" ht="29.25" customHeight="1">
      <c r="A12368" s="221" t="s">
        <v>2861</v>
      </c>
      <c r="B12368" s="221" t="s">
        <v>6873</v>
      </c>
      <c r="C12368" s="222" t="s">
        <v>6874</v>
      </c>
      <c r="D12368" s="222" t="s">
        <v>168</v>
      </c>
      <c r="E12368" s="199" t="s">
        <v>178</v>
      </c>
      <c r="F12368" s="200"/>
      <c r="G12368" s="200"/>
      <c r="H12368" s="200"/>
      <c r="I12368" s="200">
        <v>45791</v>
      </c>
      <c r="J12368" s="143">
        <f t="shared" si="193"/>
        <v>45791</v>
      </c>
      <c r="K12368" s="202">
        <v>3</v>
      </c>
      <c r="L12368" s="284" t="s">
        <v>8082</v>
      </c>
      <c r="M12368" s="223"/>
      <c r="N12368" s="203"/>
      <c r="O12368" s="222" t="s">
        <v>326</v>
      </c>
    </row>
    <row r="12369" spans="1:15" ht="29.25" customHeight="1">
      <c r="A12369" s="221" t="s">
        <v>2861</v>
      </c>
      <c r="B12369" s="221" t="s">
        <v>6873</v>
      </c>
      <c r="C12369" s="222" t="s">
        <v>6874</v>
      </c>
      <c r="D12369" s="222" t="s">
        <v>168</v>
      </c>
      <c r="E12369" s="199" t="s">
        <v>166</v>
      </c>
      <c r="F12369" s="200"/>
      <c r="G12369" s="200"/>
      <c r="H12369" s="200"/>
      <c r="I12369" s="200">
        <v>45792</v>
      </c>
      <c r="J12369" s="143">
        <f t="shared" si="193"/>
        <v>45792</v>
      </c>
      <c r="K12369" s="202">
        <v>5</v>
      </c>
      <c r="L12369" s="285" t="s">
        <v>8278</v>
      </c>
      <c r="M12369" s="223"/>
      <c r="N12369" s="203"/>
      <c r="O12369" s="222" t="s">
        <v>326</v>
      </c>
    </row>
    <row r="12370" spans="1:15" ht="29.25" customHeight="1">
      <c r="A12370" s="221" t="s">
        <v>2861</v>
      </c>
      <c r="B12370" s="221" t="s">
        <v>6873</v>
      </c>
      <c r="C12370" s="222" t="s">
        <v>6874</v>
      </c>
      <c r="D12370" s="222" t="s">
        <v>168</v>
      </c>
      <c r="E12370" s="199" t="s">
        <v>178</v>
      </c>
      <c r="F12370" s="200"/>
      <c r="G12370" s="200"/>
      <c r="H12370" s="200"/>
      <c r="I12370" s="200">
        <v>45792</v>
      </c>
      <c r="J12370" s="143">
        <f t="shared" si="193"/>
        <v>45792</v>
      </c>
      <c r="K12370" s="202">
        <v>0.5</v>
      </c>
      <c r="L12370" s="285" t="s">
        <v>218</v>
      </c>
      <c r="M12370" s="223"/>
      <c r="N12370" s="203"/>
      <c r="O12370" s="222" t="s">
        <v>326</v>
      </c>
    </row>
    <row r="12371" spans="1:15" ht="29.25" customHeight="1">
      <c r="A12371" s="221" t="s">
        <v>2861</v>
      </c>
      <c r="B12371" s="221" t="s">
        <v>6873</v>
      </c>
      <c r="C12371" s="222" t="s">
        <v>6874</v>
      </c>
      <c r="D12371" s="222" t="s">
        <v>168</v>
      </c>
      <c r="E12371" s="199" t="s">
        <v>166</v>
      </c>
      <c r="F12371" s="200"/>
      <c r="G12371" s="200"/>
      <c r="H12371" s="200"/>
      <c r="I12371" s="200">
        <v>45792</v>
      </c>
      <c r="J12371" s="143">
        <f t="shared" si="193"/>
        <v>45792</v>
      </c>
      <c r="K12371" s="202">
        <v>2.5</v>
      </c>
      <c r="L12371" s="285" t="s">
        <v>8279</v>
      </c>
      <c r="M12371" s="223"/>
      <c r="N12371" s="203"/>
      <c r="O12371" s="222" t="s">
        <v>326</v>
      </c>
    </row>
    <row r="12372" spans="1:15" ht="29.25" customHeight="1">
      <c r="A12372" s="221" t="s">
        <v>2861</v>
      </c>
      <c r="B12372" s="221" t="s">
        <v>6873</v>
      </c>
      <c r="C12372" s="222" t="s">
        <v>6874</v>
      </c>
      <c r="D12372" s="222" t="s">
        <v>168</v>
      </c>
      <c r="E12372" s="199" t="s">
        <v>166</v>
      </c>
      <c r="F12372" s="200"/>
      <c r="G12372" s="200"/>
      <c r="H12372" s="200"/>
      <c r="I12372" s="200">
        <v>45793</v>
      </c>
      <c r="J12372" s="143">
        <f t="shared" si="193"/>
        <v>45793</v>
      </c>
      <c r="K12372" s="202">
        <v>4</v>
      </c>
      <c r="L12372" s="285" t="s">
        <v>8280</v>
      </c>
      <c r="M12372" s="223"/>
      <c r="N12372" s="203"/>
      <c r="O12372" s="222" t="s">
        <v>326</v>
      </c>
    </row>
    <row r="12373" spans="1:15" ht="29.25" customHeight="1">
      <c r="A12373" s="221" t="s">
        <v>2861</v>
      </c>
      <c r="B12373" s="221" t="s">
        <v>6873</v>
      </c>
      <c r="C12373" s="222" t="s">
        <v>6874</v>
      </c>
      <c r="D12373" s="222" t="s">
        <v>168</v>
      </c>
      <c r="E12373" s="199" t="s">
        <v>178</v>
      </c>
      <c r="F12373" s="200"/>
      <c r="G12373" s="200"/>
      <c r="H12373" s="200"/>
      <c r="I12373" s="200">
        <v>45793</v>
      </c>
      <c r="J12373" s="143">
        <f t="shared" si="193"/>
        <v>45793</v>
      </c>
      <c r="K12373" s="202">
        <v>3</v>
      </c>
      <c r="L12373" s="284" t="s">
        <v>8281</v>
      </c>
      <c r="M12373" s="223"/>
      <c r="N12373" s="203"/>
      <c r="O12373" s="222" t="s">
        <v>326</v>
      </c>
    </row>
    <row r="12374" spans="1:15" ht="29.25" customHeight="1">
      <c r="A12374" s="221" t="s">
        <v>2861</v>
      </c>
      <c r="B12374" s="221" t="s">
        <v>6873</v>
      </c>
      <c r="C12374" s="222" t="s">
        <v>6874</v>
      </c>
      <c r="D12374" s="222" t="s">
        <v>168</v>
      </c>
      <c r="E12374" s="199" t="s">
        <v>166</v>
      </c>
      <c r="F12374" s="200"/>
      <c r="G12374" s="200"/>
      <c r="H12374" s="200"/>
      <c r="I12374" s="200">
        <v>45793</v>
      </c>
      <c r="J12374" s="143">
        <f t="shared" si="193"/>
        <v>45793</v>
      </c>
      <c r="K12374" s="202">
        <v>1</v>
      </c>
      <c r="L12374" s="285" t="s">
        <v>7841</v>
      </c>
      <c r="M12374" s="223"/>
      <c r="N12374" s="203"/>
      <c r="O12374" s="222" t="s">
        <v>326</v>
      </c>
    </row>
    <row r="12375" spans="1:15" ht="29.25" customHeight="1">
      <c r="A12375" s="221" t="s">
        <v>2861</v>
      </c>
      <c r="B12375" s="221" t="s">
        <v>6873</v>
      </c>
      <c r="C12375" s="222" t="s">
        <v>6874</v>
      </c>
      <c r="D12375" s="222" t="s">
        <v>168</v>
      </c>
      <c r="E12375" s="199" t="s">
        <v>166</v>
      </c>
      <c r="F12375" s="200"/>
      <c r="G12375" s="200"/>
      <c r="H12375" s="200"/>
      <c r="I12375" s="200">
        <v>45796</v>
      </c>
      <c r="J12375" s="143">
        <f t="shared" si="193"/>
        <v>45796</v>
      </c>
      <c r="K12375" s="202">
        <v>3</v>
      </c>
      <c r="L12375" s="285" t="s">
        <v>8282</v>
      </c>
      <c r="M12375" s="223"/>
      <c r="N12375" s="203"/>
      <c r="O12375" s="222" t="s">
        <v>326</v>
      </c>
    </row>
    <row r="12376" spans="1:15" ht="29.25" customHeight="1">
      <c r="A12376" s="221" t="s">
        <v>2861</v>
      </c>
      <c r="B12376" s="221" t="s">
        <v>6873</v>
      </c>
      <c r="C12376" s="222" t="s">
        <v>6874</v>
      </c>
      <c r="D12376" s="222" t="s">
        <v>168</v>
      </c>
      <c r="E12376" s="199" t="s">
        <v>178</v>
      </c>
      <c r="F12376" s="200"/>
      <c r="G12376" s="200"/>
      <c r="H12376" s="200"/>
      <c r="I12376" s="200">
        <v>45796</v>
      </c>
      <c r="J12376" s="143">
        <f t="shared" si="193"/>
        <v>45796</v>
      </c>
      <c r="K12376" s="202">
        <v>1.5</v>
      </c>
      <c r="L12376" s="285" t="s">
        <v>8283</v>
      </c>
      <c r="M12376" s="223"/>
      <c r="N12376" s="203"/>
      <c r="O12376" s="222" t="s">
        <v>326</v>
      </c>
    </row>
    <row r="12377" spans="1:15" ht="29.25" customHeight="1">
      <c r="A12377" s="221" t="s">
        <v>2861</v>
      </c>
      <c r="B12377" s="221" t="s">
        <v>6873</v>
      </c>
      <c r="C12377" s="222" t="s">
        <v>6874</v>
      </c>
      <c r="D12377" s="222" t="s">
        <v>168</v>
      </c>
      <c r="E12377" s="199" t="s">
        <v>166</v>
      </c>
      <c r="F12377" s="200"/>
      <c r="G12377" s="200"/>
      <c r="H12377" s="200"/>
      <c r="I12377" s="200">
        <v>45796</v>
      </c>
      <c r="J12377" s="143">
        <f t="shared" si="193"/>
        <v>45796</v>
      </c>
      <c r="K12377" s="202">
        <v>3</v>
      </c>
      <c r="L12377" s="285" t="s">
        <v>8284</v>
      </c>
      <c r="M12377" s="223"/>
      <c r="N12377" s="203"/>
      <c r="O12377" s="222" t="s">
        <v>326</v>
      </c>
    </row>
    <row r="12378" spans="1:15" ht="29.25" customHeight="1">
      <c r="A12378" s="221" t="s">
        <v>2861</v>
      </c>
      <c r="B12378" s="221" t="s">
        <v>6873</v>
      </c>
      <c r="C12378" s="222" t="s">
        <v>6874</v>
      </c>
      <c r="D12378" s="222" t="s">
        <v>168</v>
      </c>
      <c r="E12378" s="199" t="s">
        <v>166</v>
      </c>
      <c r="F12378" s="200"/>
      <c r="G12378" s="200"/>
      <c r="H12378" s="200"/>
      <c r="I12378" s="200">
        <v>45796</v>
      </c>
      <c r="J12378" s="143">
        <f t="shared" si="193"/>
        <v>45796</v>
      </c>
      <c r="K12378" s="202">
        <v>0.5</v>
      </c>
      <c r="L12378" s="285" t="s">
        <v>7841</v>
      </c>
      <c r="M12378" s="223"/>
      <c r="N12378" s="203"/>
      <c r="O12378" s="222" t="s">
        <v>326</v>
      </c>
    </row>
    <row r="12379" spans="1:15" ht="29.25" customHeight="1">
      <c r="A12379" s="221" t="s">
        <v>2861</v>
      </c>
      <c r="B12379" s="221" t="s">
        <v>6873</v>
      </c>
      <c r="C12379" s="222" t="s">
        <v>6874</v>
      </c>
      <c r="D12379" s="222" t="s">
        <v>168</v>
      </c>
      <c r="E12379" s="199" t="s">
        <v>166</v>
      </c>
      <c r="F12379" s="200"/>
      <c r="G12379" s="200"/>
      <c r="H12379" s="200"/>
      <c r="I12379" s="200">
        <v>45797</v>
      </c>
      <c r="J12379" s="143">
        <f t="shared" si="193"/>
        <v>45797</v>
      </c>
      <c r="K12379" s="202">
        <v>1</v>
      </c>
      <c r="L12379" s="285" t="s">
        <v>8285</v>
      </c>
      <c r="M12379" s="223"/>
      <c r="N12379" s="203"/>
      <c r="O12379" s="222" t="s">
        <v>326</v>
      </c>
    </row>
    <row r="12380" spans="1:15" ht="29.25" customHeight="1">
      <c r="A12380" s="221" t="s">
        <v>2861</v>
      </c>
      <c r="B12380" s="221" t="s">
        <v>6873</v>
      </c>
      <c r="C12380" s="222" t="s">
        <v>6874</v>
      </c>
      <c r="D12380" s="222" t="s">
        <v>168</v>
      </c>
      <c r="E12380" s="199" t="s">
        <v>166</v>
      </c>
      <c r="F12380" s="200"/>
      <c r="G12380" s="200"/>
      <c r="H12380" s="200"/>
      <c r="I12380" s="200">
        <v>45797</v>
      </c>
      <c r="J12380" s="143">
        <f t="shared" si="193"/>
        <v>45797</v>
      </c>
      <c r="K12380" s="202">
        <v>3</v>
      </c>
      <c r="L12380" s="285" t="s">
        <v>8286</v>
      </c>
      <c r="M12380" s="223"/>
      <c r="N12380" s="203"/>
      <c r="O12380" s="222" t="s">
        <v>326</v>
      </c>
    </row>
    <row r="12381" spans="1:15" ht="29.25" customHeight="1">
      <c r="A12381" s="221" t="s">
        <v>2861</v>
      </c>
      <c r="B12381" s="221" t="s">
        <v>6873</v>
      </c>
      <c r="C12381" s="222" t="s">
        <v>6874</v>
      </c>
      <c r="D12381" s="222" t="s">
        <v>168</v>
      </c>
      <c r="E12381" s="199" t="s">
        <v>178</v>
      </c>
      <c r="F12381" s="200"/>
      <c r="G12381" s="200"/>
      <c r="H12381" s="200"/>
      <c r="I12381" s="200">
        <v>45797</v>
      </c>
      <c r="J12381" s="143">
        <f t="shared" si="193"/>
        <v>45797</v>
      </c>
      <c r="K12381" s="202">
        <v>2</v>
      </c>
      <c r="L12381" s="285" t="s">
        <v>8287</v>
      </c>
      <c r="M12381" s="223"/>
      <c r="N12381" s="203"/>
      <c r="O12381" s="222" t="s">
        <v>326</v>
      </c>
    </row>
    <row r="12382" spans="1:15" ht="29.25" customHeight="1">
      <c r="A12382" s="221" t="s">
        <v>2861</v>
      </c>
      <c r="B12382" s="221" t="s">
        <v>6873</v>
      </c>
      <c r="C12382" s="222" t="s">
        <v>6874</v>
      </c>
      <c r="D12382" s="222" t="s">
        <v>168</v>
      </c>
      <c r="E12382" s="199" t="s">
        <v>166</v>
      </c>
      <c r="F12382" s="200"/>
      <c r="G12382" s="200"/>
      <c r="H12382" s="200"/>
      <c r="I12382" s="200">
        <v>45797</v>
      </c>
      <c r="J12382" s="143">
        <f t="shared" si="193"/>
        <v>45797</v>
      </c>
      <c r="K12382" s="202">
        <v>2</v>
      </c>
      <c r="L12382" s="285" t="s">
        <v>8288</v>
      </c>
      <c r="M12382" s="223"/>
      <c r="N12382" s="203"/>
      <c r="O12382" s="222" t="s">
        <v>326</v>
      </c>
    </row>
    <row r="12383" spans="1:15" ht="29.25" customHeight="1">
      <c r="A12383" s="221" t="s">
        <v>2861</v>
      </c>
      <c r="B12383" s="221" t="s">
        <v>6873</v>
      </c>
      <c r="C12383" s="222" t="s">
        <v>6874</v>
      </c>
      <c r="D12383" s="222" t="s">
        <v>168</v>
      </c>
      <c r="E12383" s="199" t="s">
        <v>166</v>
      </c>
      <c r="F12383" s="200"/>
      <c r="G12383" s="200"/>
      <c r="H12383" s="200"/>
      <c r="I12383" s="200">
        <v>45798</v>
      </c>
      <c r="J12383" s="143">
        <f t="shared" si="193"/>
        <v>45798</v>
      </c>
      <c r="K12383" s="202">
        <v>1</v>
      </c>
      <c r="L12383" s="285" t="s">
        <v>8289</v>
      </c>
      <c r="M12383" s="223"/>
      <c r="N12383" s="203"/>
      <c r="O12383" s="222" t="s">
        <v>326</v>
      </c>
    </row>
    <row r="12384" spans="1:15" ht="29.25" customHeight="1">
      <c r="A12384" s="221" t="s">
        <v>2861</v>
      </c>
      <c r="B12384" s="221" t="s">
        <v>6873</v>
      </c>
      <c r="C12384" s="222" t="s">
        <v>6874</v>
      </c>
      <c r="D12384" s="222" t="s">
        <v>168</v>
      </c>
      <c r="E12384" s="199" t="s">
        <v>166</v>
      </c>
      <c r="F12384" s="200"/>
      <c r="G12384" s="200"/>
      <c r="H12384" s="200"/>
      <c r="I12384" s="200">
        <v>45798</v>
      </c>
      <c r="J12384" s="143">
        <f t="shared" si="193"/>
        <v>45798</v>
      </c>
      <c r="K12384" s="202">
        <v>3</v>
      </c>
      <c r="L12384" s="285" t="s">
        <v>8290</v>
      </c>
      <c r="M12384" s="223"/>
      <c r="N12384" s="203"/>
      <c r="O12384" s="222" t="s">
        <v>326</v>
      </c>
    </row>
    <row r="12385" spans="1:15" ht="29.25" customHeight="1">
      <c r="A12385" s="221" t="s">
        <v>2861</v>
      </c>
      <c r="B12385" s="221" t="s">
        <v>6873</v>
      </c>
      <c r="C12385" s="222" t="s">
        <v>6874</v>
      </c>
      <c r="D12385" s="222" t="s">
        <v>168</v>
      </c>
      <c r="E12385" s="199" t="s">
        <v>166</v>
      </c>
      <c r="F12385" s="200"/>
      <c r="G12385" s="200"/>
      <c r="H12385" s="200"/>
      <c r="I12385" s="200">
        <v>45798</v>
      </c>
      <c r="J12385" s="143">
        <f t="shared" si="193"/>
        <v>45798</v>
      </c>
      <c r="K12385" s="202">
        <v>4</v>
      </c>
      <c r="L12385" s="285" t="s">
        <v>8291</v>
      </c>
      <c r="M12385" s="223"/>
      <c r="N12385" s="203"/>
      <c r="O12385" s="222" t="s">
        <v>326</v>
      </c>
    </row>
    <row r="12386" spans="1:15" ht="29.25" customHeight="1">
      <c r="A12386" s="221" t="s">
        <v>2861</v>
      </c>
      <c r="B12386" s="221" t="s">
        <v>6873</v>
      </c>
      <c r="C12386" s="222" t="s">
        <v>6874</v>
      </c>
      <c r="D12386" s="222" t="s">
        <v>168</v>
      </c>
      <c r="E12386" s="199" t="s">
        <v>178</v>
      </c>
      <c r="F12386" s="200"/>
      <c r="G12386" s="200"/>
      <c r="H12386" s="200"/>
      <c r="I12386" s="200">
        <v>45799</v>
      </c>
      <c r="J12386" s="143">
        <f t="shared" si="193"/>
        <v>45799</v>
      </c>
      <c r="K12386" s="202">
        <v>0.5</v>
      </c>
      <c r="L12386" s="285" t="s">
        <v>218</v>
      </c>
      <c r="M12386" s="223"/>
      <c r="N12386" s="203"/>
      <c r="O12386" s="222" t="s">
        <v>326</v>
      </c>
    </row>
    <row r="12387" spans="1:15" ht="29.25" customHeight="1">
      <c r="A12387" s="221" t="s">
        <v>2861</v>
      </c>
      <c r="B12387" s="221" t="s">
        <v>6873</v>
      </c>
      <c r="C12387" s="222" t="s">
        <v>6874</v>
      </c>
      <c r="D12387" s="222" t="s">
        <v>168</v>
      </c>
      <c r="E12387" s="199" t="s">
        <v>178</v>
      </c>
      <c r="F12387" s="200"/>
      <c r="G12387" s="200"/>
      <c r="H12387" s="200"/>
      <c r="I12387" s="200">
        <v>45799</v>
      </c>
      <c r="J12387" s="143">
        <f t="shared" si="193"/>
        <v>45799</v>
      </c>
      <c r="K12387" s="202">
        <v>2.5</v>
      </c>
      <c r="L12387" s="285" t="s">
        <v>8599</v>
      </c>
      <c r="M12387" s="223"/>
      <c r="N12387" s="203"/>
      <c r="O12387" s="222" t="s">
        <v>326</v>
      </c>
    </row>
    <row r="12388" spans="1:15" ht="29.25" customHeight="1">
      <c r="A12388" s="221" t="s">
        <v>2861</v>
      </c>
      <c r="B12388" s="221" t="s">
        <v>6873</v>
      </c>
      <c r="C12388" s="222" t="s">
        <v>6874</v>
      </c>
      <c r="D12388" s="222" t="s">
        <v>168</v>
      </c>
      <c r="E12388" s="199" t="s">
        <v>166</v>
      </c>
      <c r="F12388" s="200"/>
      <c r="G12388" s="200"/>
      <c r="H12388" s="200"/>
      <c r="I12388" s="200">
        <v>45799</v>
      </c>
      <c r="J12388" s="143">
        <f t="shared" si="193"/>
        <v>45799</v>
      </c>
      <c r="K12388" s="202">
        <v>3</v>
      </c>
      <c r="L12388" s="285" t="s">
        <v>8600</v>
      </c>
      <c r="M12388" s="223"/>
      <c r="N12388" s="203"/>
      <c r="O12388" s="222" t="s">
        <v>326</v>
      </c>
    </row>
    <row r="12389" spans="1:15" ht="29.25" customHeight="1">
      <c r="A12389" s="221" t="s">
        <v>2861</v>
      </c>
      <c r="B12389" s="221" t="s">
        <v>6873</v>
      </c>
      <c r="C12389" s="222" t="s">
        <v>6874</v>
      </c>
      <c r="D12389" s="222" t="s">
        <v>168</v>
      </c>
      <c r="E12389" s="199" t="s">
        <v>178</v>
      </c>
      <c r="F12389" s="200"/>
      <c r="G12389" s="200"/>
      <c r="H12389" s="200"/>
      <c r="I12389" s="200">
        <v>45799</v>
      </c>
      <c r="J12389" s="143">
        <f t="shared" si="193"/>
        <v>45799</v>
      </c>
      <c r="K12389" s="202">
        <v>2</v>
      </c>
      <c r="L12389" s="285" t="s">
        <v>8601</v>
      </c>
      <c r="M12389" s="223"/>
      <c r="N12389" s="203"/>
      <c r="O12389" s="222" t="s">
        <v>326</v>
      </c>
    </row>
    <row r="12390" spans="1:15" ht="29.25" customHeight="1">
      <c r="A12390" s="221" t="s">
        <v>2861</v>
      </c>
      <c r="B12390" s="221" t="s">
        <v>6873</v>
      </c>
      <c r="C12390" s="222" t="s">
        <v>6874</v>
      </c>
      <c r="D12390" s="222" t="s">
        <v>168</v>
      </c>
      <c r="E12390" s="199" t="s">
        <v>166</v>
      </c>
      <c r="F12390" s="200"/>
      <c r="G12390" s="200"/>
      <c r="H12390" s="200"/>
      <c r="I12390" s="200">
        <v>45800</v>
      </c>
      <c r="J12390" s="143">
        <f t="shared" si="193"/>
        <v>45800</v>
      </c>
      <c r="K12390" s="202">
        <v>4</v>
      </c>
      <c r="L12390" s="285" t="s">
        <v>8602</v>
      </c>
      <c r="M12390" s="223"/>
      <c r="N12390" s="203"/>
      <c r="O12390" s="222" t="s">
        <v>326</v>
      </c>
    </row>
    <row r="12391" spans="1:15" ht="29.25" customHeight="1">
      <c r="A12391" s="221" t="s">
        <v>2861</v>
      </c>
      <c r="B12391" s="221" t="s">
        <v>6873</v>
      </c>
      <c r="C12391" s="222" t="s">
        <v>6874</v>
      </c>
      <c r="D12391" s="222" t="s">
        <v>168</v>
      </c>
      <c r="E12391" s="199" t="s">
        <v>166</v>
      </c>
      <c r="F12391" s="200"/>
      <c r="G12391" s="200"/>
      <c r="H12391" s="200"/>
      <c r="I12391" s="200">
        <v>45800</v>
      </c>
      <c r="J12391" s="143">
        <f t="shared" si="193"/>
        <v>45800</v>
      </c>
      <c r="K12391" s="202">
        <v>1</v>
      </c>
      <c r="L12391" s="285" t="s">
        <v>8603</v>
      </c>
      <c r="M12391" s="223"/>
      <c r="N12391" s="203"/>
      <c r="O12391" s="222" t="s">
        <v>326</v>
      </c>
    </row>
    <row r="12392" spans="1:15" ht="29.25" customHeight="1">
      <c r="A12392" s="221" t="s">
        <v>2861</v>
      </c>
      <c r="B12392" s="221" t="s">
        <v>6873</v>
      </c>
      <c r="C12392" s="222" t="s">
        <v>6874</v>
      </c>
      <c r="D12392" s="222" t="s">
        <v>168</v>
      </c>
      <c r="E12392" s="199" t="s">
        <v>166</v>
      </c>
      <c r="F12392" s="200"/>
      <c r="G12392" s="200"/>
      <c r="H12392" s="200"/>
      <c r="I12392" s="200">
        <v>45800</v>
      </c>
      <c r="J12392" s="143">
        <f t="shared" si="193"/>
        <v>45800</v>
      </c>
      <c r="K12392" s="202">
        <v>3</v>
      </c>
      <c r="L12392" s="285" t="s">
        <v>8604</v>
      </c>
      <c r="M12392" s="223"/>
      <c r="N12392" s="203"/>
      <c r="O12392" s="222" t="s">
        <v>326</v>
      </c>
    </row>
    <row r="12393" spans="1:15" ht="29.25" customHeight="1">
      <c r="A12393" s="221" t="s">
        <v>2861</v>
      </c>
      <c r="B12393" s="221" t="s">
        <v>6873</v>
      </c>
      <c r="C12393" s="222" t="s">
        <v>6874</v>
      </c>
      <c r="D12393" s="222" t="s">
        <v>168</v>
      </c>
      <c r="E12393" s="199" t="s">
        <v>166</v>
      </c>
      <c r="F12393" s="200"/>
      <c r="G12393" s="200"/>
      <c r="H12393" s="200"/>
      <c r="I12393" s="200">
        <v>45803</v>
      </c>
      <c r="J12393" s="143">
        <f t="shared" si="193"/>
        <v>45803</v>
      </c>
      <c r="K12393" s="202">
        <v>4</v>
      </c>
      <c r="L12393" s="285" t="s">
        <v>8605</v>
      </c>
      <c r="M12393" s="223"/>
      <c r="N12393" s="203"/>
      <c r="O12393" s="222" t="s">
        <v>326</v>
      </c>
    </row>
    <row r="12394" spans="1:15" ht="29.25" customHeight="1">
      <c r="A12394" s="221" t="s">
        <v>2861</v>
      </c>
      <c r="B12394" s="221" t="s">
        <v>6873</v>
      </c>
      <c r="C12394" s="222" t="s">
        <v>6874</v>
      </c>
      <c r="D12394" s="222" t="s">
        <v>168</v>
      </c>
      <c r="E12394" s="199" t="s">
        <v>166</v>
      </c>
      <c r="F12394" s="200"/>
      <c r="G12394" s="200"/>
      <c r="H12394" s="200"/>
      <c r="I12394" s="200">
        <v>45803</v>
      </c>
      <c r="J12394" s="143">
        <f t="shared" si="193"/>
        <v>45803</v>
      </c>
      <c r="K12394" s="202">
        <v>1</v>
      </c>
      <c r="L12394" s="285" t="s">
        <v>8606</v>
      </c>
      <c r="M12394" s="223"/>
      <c r="N12394" s="203"/>
      <c r="O12394" s="222" t="s">
        <v>326</v>
      </c>
    </row>
    <row r="12395" spans="1:15" ht="29.25" customHeight="1">
      <c r="A12395" s="221" t="s">
        <v>2861</v>
      </c>
      <c r="B12395" s="221" t="s">
        <v>6873</v>
      </c>
      <c r="C12395" s="222" t="s">
        <v>6874</v>
      </c>
      <c r="D12395" s="222" t="s">
        <v>168</v>
      </c>
      <c r="E12395" s="199" t="s">
        <v>166</v>
      </c>
      <c r="F12395" s="200"/>
      <c r="G12395" s="200"/>
      <c r="H12395" s="200"/>
      <c r="I12395" s="200">
        <v>45803</v>
      </c>
      <c r="J12395" s="143">
        <f t="shared" si="193"/>
        <v>45803</v>
      </c>
      <c r="K12395" s="202">
        <v>3</v>
      </c>
      <c r="L12395" s="284" t="s">
        <v>8607</v>
      </c>
      <c r="M12395" s="223"/>
      <c r="N12395" s="203"/>
      <c r="O12395" s="222" t="s">
        <v>326</v>
      </c>
    </row>
    <row r="12396" spans="1:15" ht="29.25" customHeight="1">
      <c r="A12396" s="221" t="s">
        <v>2861</v>
      </c>
      <c r="B12396" s="221" t="s">
        <v>6873</v>
      </c>
      <c r="C12396" s="222" t="s">
        <v>6874</v>
      </c>
      <c r="D12396" s="222" t="s">
        <v>168</v>
      </c>
      <c r="E12396" s="199" t="s">
        <v>166</v>
      </c>
      <c r="F12396" s="200"/>
      <c r="G12396" s="200"/>
      <c r="H12396" s="200"/>
      <c r="I12396" s="200">
        <v>45804</v>
      </c>
      <c r="J12396" s="143">
        <f t="shared" si="193"/>
        <v>45804</v>
      </c>
      <c r="K12396" s="202">
        <v>4</v>
      </c>
      <c r="L12396" s="285" t="s">
        <v>8608</v>
      </c>
      <c r="M12396" s="223"/>
      <c r="N12396" s="203"/>
      <c r="O12396" s="222" t="s">
        <v>326</v>
      </c>
    </row>
    <row r="12397" spans="1:15" ht="29.25" customHeight="1">
      <c r="A12397" s="221" t="s">
        <v>2861</v>
      </c>
      <c r="B12397" s="221" t="s">
        <v>6873</v>
      </c>
      <c r="C12397" s="222" t="s">
        <v>6874</v>
      </c>
      <c r="D12397" s="222" t="s">
        <v>168</v>
      </c>
      <c r="E12397" s="199" t="s">
        <v>166</v>
      </c>
      <c r="F12397" s="200"/>
      <c r="G12397" s="200"/>
      <c r="H12397" s="200"/>
      <c r="I12397" s="200">
        <v>45804</v>
      </c>
      <c r="J12397" s="143">
        <f t="shared" si="193"/>
        <v>45804</v>
      </c>
      <c r="K12397" s="202">
        <v>4</v>
      </c>
      <c r="L12397" s="285" t="s">
        <v>8609</v>
      </c>
      <c r="M12397" s="223"/>
      <c r="N12397" s="203"/>
      <c r="O12397" s="222" t="s">
        <v>326</v>
      </c>
    </row>
    <row r="12398" spans="1:15" ht="29.25" customHeight="1">
      <c r="A12398" s="221" t="s">
        <v>2861</v>
      </c>
      <c r="B12398" s="221" t="s">
        <v>6873</v>
      </c>
      <c r="C12398" s="222" t="s">
        <v>6874</v>
      </c>
      <c r="D12398" s="222" t="s">
        <v>168</v>
      </c>
      <c r="E12398" s="199" t="s">
        <v>166</v>
      </c>
      <c r="F12398" s="200"/>
      <c r="G12398" s="200"/>
      <c r="H12398" s="200"/>
      <c r="I12398" s="200">
        <v>45805</v>
      </c>
      <c r="J12398" s="143">
        <f t="shared" si="193"/>
        <v>45805</v>
      </c>
      <c r="K12398" s="202">
        <v>6</v>
      </c>
      <c r="L12398" s="285" t="s">
        <v>8610</v>
      </c>
      <c r="M12398" s="223"/>
      <c r="N12398" s="203"/>
      <c r="O12398" s="222" t="s">
        <v>326</v>
      </c>
    </row>
    <row r="12399" spans="1:15" ht="29.25" customHeight="1">
      <c r="A12399" s="221" t="s">
        <v>2861</v>
      </c>
      <c r="B12399" s="221" t="s">
        <v>6873</v>
      </c>
      <c r="C12399" s="222" t="s">
        <v>6874</v>
      </c>
      <c r="D12399" s="222" t="s">
        <v>168</v>
      </c>
      <c r="E12399" s="199" t="s">
        <v>166</v>
      </c>
      <c r="F12399" s="200"/>
      <c r="G12399" s="200"/>
      <c r="H12399" s="200"/>
      <c r="I12399" s="200">
        <v>45805</v>
      </c>
      <c r="J12399" s="143">
        <f t="shared" si="193"/>
        <v>45805</v>
      </c>
      <c r="K12399" s="202">
        <v>2</v>
      </c>
      <c r="L12399" s="285" t="s">
        <v>8611</v>
      </c>
      <c r="M12399" s="223"/>
      <c r="N12399" s="203"/>
      <c r="O12399" s="222" t="s">
        <v>326</v>
      </c>
    </row>
    <row r="12400" spans="1:15" ht="29.25" customHeight="1">
      <c r="A12400" s="221" t="s">
        <v>2861</v>
      </c>
      <c r="B12400" s="221" t="s">
        <v>6873</v>
      </c>
      <c r="C12400" s="222" t="s">
        <v>6874</v>
      </c>
      <c r="D12400" s="222" t="s">
        <v>168</v>
      </c>
      <c r="E12400" s="199" t="s">
        <v>178</v>
      </c>
      <c r="F12400" s="200"/>
      <c r="G12400" s="200"/>
      <c r="H12400" s="200"/>
      <c r="I12400" s="200">
        <v>45806</v>
      </c>
      <c r="J12400" s="143">
        <f t="shared" si="193"/>
        <v>45806</v>
      </c>
      <c r="K12400" s="202">
        <v>0.5</v>
      </c>
      <c r="L12400" s="285" t="s">
        <v>218</v>
      </c>
      <c r="M12400" s="223"/>
      <c r="N12400" s="203"/>
      <c r="O12400" s="222" t="s">
        <v>326</v>
      </c>
    </row>
    <row r="12401" spans="1:15" ht="29.25" customHeight="1">
      <c r="A12401" s="221" t="s">
        <v>2861</v>
      </c>
      <c r="B12401" s="221" t="s">
        <v>6873</v>
      </c>
      <c r="C12401" s="222" t="s">
        <v>6874</v>
      </c>
      <c r="D12401" s="222" t="s">
        <v>168</v>
      </c>
      <c r="E12401" s="199" t="s">
        <v>166</v>
      </c>
      <c r="F12401" s="200"/>
      <c r="G12401" s="200"/>
      <c r="H12401" s="200"/>
      <c r="I12401" s="200">
        <v>45806</v>
      </c>
      <c r="J12401" s="143">
        <f t="shared" si="193"/>
        <v>45806</v>
      </c>
      <c r="K12401" s="202">
        <v>2</v>
      </c>
      <c r="L12401" s="285" t="s">
        <v>8612</v>
      </c>
      <c r="M12401" s="223"/>
      <c r="N12401" s="203"/>
      <c r="O12401" s="222" t="s">
        <v>326</v>
      </c>
    </row>
    <row r="12402" spans="1:15" ht="29.25" customHeight="1">
      <c r="A12402" s="221" t="s">
        <v>2861</v>
      </c>
      <c r="B12402" s="221" t="s">
        <v>6873</v>
      </c>
      <c r="C12402" s="222" t="s">
        <v>6874</v>
      </c>
      <c r="D12402" s="222" t="s">
        <v>168</v>
      </c>
      <c r="E12402" s="199" t="s">
        <v>178</v>
      </c>
      <c r="F12402" s="200"/>
      <c r="G12402" s="200"/>
      <c r="H12402" s="200"/>
      <c r="I12402" s="200">
        <v>45806</v>
      </c>
      <c r="J12402" s="143">
        <f t="shared" si="193"/>
        <v>45806</v>
      </c>
      <c r="K12402" s="202">
        <v>0.5</v>
      </c>
      <c r="L12402" s="285" t="s">
        <v>8613</v>
      </c>
      <c r="M12402" s="223"/>
      <c r="N12402" s="203"/>
      <c r="O12402" s="222" t="s">
        <v>326</v>
      </c>
    </row>
    <row r="12403" spans="1:15" ht="29.25" customHeight="1">
      <c r="A12403" s="221" t="s">
        <v>2861</v>
      </c>
      <c r="B12403" s="221" t="s">
        <v>6873</v>
      </c>
      <c r="C12403" s="222" t="s">
        <v>6874</v>
      </c>
      <c r="D12403" s="222" t="s">
        <v>168</v>
      </c>
      <c r="E12403" s="199" t="s">
        <v>166</v>
      </c>
      <c r="F12403" s="200"/>
      <c r="G12403" s="200"/>
      <c r="H12403" s="200"/>
      <c r="I12403" s="200">
        <v>45806</v>
      </c>
      <c r="J12403" s="143">
        <f t="shared" si="193"/>
        <v>45806</v>
      </c>
      <c r="K12403" s="202">
        <v>5</v>
      </c>
      <c r="L12403" s="285" t="s">
        <v>8614</v>
      </c>
      <c r="M12403" s="223"/>
      <c r="N12403" s="203"/>
      <c r="O12403" s="222" t="s">
        <v>326</v>
      </c>
    </row>
    <row r="12404" spans="1:15" ht="29.25" customHeight="1">
      <c r="A12404" s="221" t="s">
        <v>2861</v>
      </c>
      <c r="B12404" s="221" t="s">
        <v>6873</v>
      </c>
      <c r="C12404" s="222" t="s">
        <v>6874</v>
      </c>
      <c r="D12404" s="222" t="s">
        <v>168</v>
      </c>
      <c r="E12404" s="199" t="s">
        <v>166</v>
      </c>
      <c r="F12404" s="200"/>
      <c r="G12404" s="200"/>
      <c r="H12404" s="200"/>
      <c r="I12404" s="200">
        <v>45811</v>
      </c>
      <c r="J12404" s="143">
        <f t="shared" si="193"/>
        <v>45811</v>
      </c>
      <c r="K12404" s="202">
        <v>8</v>
      </c>
      <c r="L12404" s="285" t="s">
        <v>8615</v>
      </c>
      <c r="M12404" s="223"/>
      <c r="N12404" s="203"/>
      <c r="O12404" s="222" t="s">
        <v>326</v>
      </c>
    </row>
    <row r="12405" spans="1:15" ht="29.25" customHeight="1">
      <c r="A12405" s="221" t="s">
        <v>2861</v>
      </c>
      <c r="B12405" s="221" t="s">
        <v>6873</v>
      </c>
      <c r="C12405" s="222" t="s">
        <v>6874</v>
      </c>
      <c r="D12405" s="222" t="s">
        <v>168</v>
      </c>
      <c r="E12405" s="199" t="s">
        <v>166</v>
      </c>
      <c r="F12405" s="200"/>
      <c r="G12405" s="200"/>
      <c r="H12405" s="200"/>
      <c r="I12405" s="200">
        <v>45812</v>
      </c>
      <c r="J12405" s="143">
        <f t="shared" si="193"/>
        <v>45812</v>
      </c>
      <c r="K12405" s="202">
        <v>7</v>
      </c>
      <c r="L12405" s="284" t="s">
        <v>8616</v>
      </c>
      <c r="M12405" s="223"/>
      <c r="N12405" s="203"/>
      <c r="O12405" s="222" t="s">
        <v>326</v>
      </c>
    </row>
    <row r="12406" spans="1:15" ht="29.25" customHeight="1">
      <c r="A12406" s="221" t="s">
        <v>2861</v>
      </c>
      <c r="B12406" s="221" t="s">
        <v>6873</v>
      </c>
      <c r="C12406" s="222" t="s">
        <v>6874</v>
      </c>
      <c r="D12406" s="222" t="s">
        <v>168</v>
      </c>
      <c r="E12406" s="199" t="s">
        <v>166</v>
      </c>
      <c r="F12406" s="200"/>
      <c r="G12406" s="200"/>
      <c r="H12406" s="200"/>
      <c r="I12406" s="200">
        <v>45812</v>
      </c>
      <c r="J12406" s="143">
        <f t="shared" si="193"/>
        <v>45812</v>
      </c>
      <c r="K12406" s="202">
        <v>1</v>
      </c>
      <c r="L12406" s="285" t="s">
        <v>8617</v>
      </c>
      <c r="M12406" s="223"/>
      <c r="N12406" s="203"/>
      <c r="O12406" s="222" t="s">
        <v>326</v>
      </c>
    </row>
    <row r="12407" spans="1:15" ht="29.25" customHeight="1">
      <c r="A12407" s="221" t="s">
        <v>2861</v>
      </c>
      <c r="B12407" s="221" t="s">
        <v>6873</v>
      </c>
      <c r="C12407" s="222" t="s">
        <v>6874</v>
      </c>
      <c r="D12407" s="222" t="s">
        <v>168</v>
      </c>
      <c r="E12407" s="199" t="s">
        <v>178</v>
      </c>
      <c r="F12407" s="200"/>
      <c r="G12407" s="200"/>
      <c r="H12407" s="200"/>
      <c r="I12407" s="200">
        <v>45813</v>
      </c>
      <c r="J12407" s="143">
        <f t="shared" si="193"/>
        <v>45813</v>
      </c>
      <c r="K12407" s="202">
        <v>0.5</v>
      </c>
      <c r="L12407" s="285" t="s">
        <v>218</v>
      </c>
      <c r="M12407" s="223"/>
      <c r="N12407" s="203"/>
      <c r="O12407" s="222" t="s">
        <v>326</v>
      </c>
    </row>
    <row r="12408" spans="1:15" ht="29.25" customHeight="1">
      <c r="A12408" s="221" t="s">
        <v>2861</v>
      </c>
      <c r="B12408" s="221" t="s">
        <v>6873</v>
      </c>
      <c r="C12408" s="222" t="s">
        <v>6874</v>
      </c>
      <c r="D12408" s="222" t="s">
        <v>168</v>
      </c>
      <c r="E12408" s="199" t="s">
        <v>166</v>
      </c>
      <c r="F12408" s="200"/>
      <c r="G12408" s="200"/>
      <c r="H12408" s="200"/>
      <c r="I12408" s="200">
        <v>45813</v>
      </c>
      <c r="J12408" s="143">
        <f t="shared" si="193"/>
        <v>45813</v>
      </c>
      <c r="K12408" s="202">
        <v>7.5</v>
      </c>
      <c r="L12408" s="285" t="s">
        <v>8843</v>
      </c>
      <c r="M12408" s="223"/>
      <c r="N12408" s="203"/>
      <c r="O12408" s="222" t="s">
        <v>326</v>
      </c>
    </row>
    <row r="12409" spans="1:15" ht="29.25" customHeight="1">
      <c r="A12409" s="221" t="s">
        <v>2861</v>
      </c>
      <c r="B12409" s="221" t="s">
        <v>6873</v>
      </c>
      <c r="C12409" s="222" t="s">
        <v>6874</v>
      </c>
      <c r="D12409" s="222" t="s">
        <v>168</v>
      </c>
      <c r="E12409" s="199" t="s">
        <v>166</v>
      </c>
      <c r="F12409" s="200"/>
      <c r="G12409" s="200"/>
      <c r="H12409" s="200"/>
      <c r="I12409" s="200">
        <v>45814</v>
      </c>
      <c r="J12409" s="143">
        <f t="shared" si="193"/>
        <v>45814</v>
      </c>
      <c r="K12409" s="202">
        <v>6</v>
      </c>
      <c r="L12409" s="285" t="s">
        <v>8844</v>
      </c>
      <c r="M12409" s="223"/>
      <c r="N12409" s="203"/>
      <c r="O12409" s="222" t="s">
        <v>326</v>
      </c>
    </row>
    <row r="12410" spans="1:15" ht="29.25" customHeight="1">
      <c r="A12410" s="221" t="s">
        <v>2861</v>
      </c>
      <c r="B12410" s="221" t="s">
        <v>6873</v>
      </c>
      <c r="C12410" s="222" t="s">
        <v>6874</v>
      </c>
      <c r="D12410" s="222" t="s">
        <v>168</v>
      </c>
      <c r="E12410" s="199" t="s">
        <v>166</v>
      </c>
      <c r="F12410" s="200"/>
      <c r="G12410" s="200"/>
      <c r="H12410" s="200"/>
      <c r="I12410" s="200">
        <v>45814</v>
      </c>
      <c r="J12410" s="143">
        <f t="shared" si="193"/>
        <v>45814</v>
      </c>
      <c r="K12410" s="202">
        <v>2</v>
      </c>
      <c r="L12410" s="285" t="s">
        <v>8845</v>
      </c>
      <c r="M12410" s="223"/>
      <c r="N12410" s="203"/>
      <c r="O12410" s="222" t="s">
        <v>326</v>
      </c>
    </row>
    <row r="12411" spans="1:15" ht="29.25" customHeight="1">
      <c r="A12411" s="221" t="s">
        <v>2861</v>
      </c>
      <c r="B12411" s="221" t="s">
        <v>6873</v>
      </c>
      <c r="C12411" s="222" t="s">
        <v>6874</v>
      </c>
      <c r="D12411" s="222" t="s">
        <v>168</v>
      </c>
      <c r="E12411" s="199" t="s">
        <v>166</v>
      </c>
      <c r="F12411" s="200"/>
      <c r="G12411" s="200"/>
      <c r="H12411" s="200"/>
      <c r="I12411" s="200">
        <v>45817</v>
      </c>
      <c r="J12411" s="143">
        <f t="shared" si="193"/>
        <v>45817</v>
      </c>
      <c r="K12411" s="202">
        <v>6</v>
      </c>
      <c r="L12411" s="285" t="s">
        <v>8846</v>
      </c>
      <c r="M12411" s="223"/>
      <c r="N12411" s="203"/>
      <c r="O12411" s="222" t="s">
        <v>326</v>
      </c>
    </row>
    <row r="12412" spans="1:15" ht="29.25" customHeight="1">
      <c r="A12412" s="221" t="s">
        <v>2861</v>
      </c>
      <c r="B12412" s="221" t="s">
        <v>6873</v>
      </c>
      <c r="C12412" s="222" t="s">
        <v>6874</v>
      </c>
      <c r="D12412" s="222" t="s">
        <v>168</v>
      </c>
      <c r="E12412" s="199" t="s">
        <v>166</v>
      </c>
      <c r="F12412" s="200"/>
      <c r="G12412" s="200"/>
      <c r="H12412" s="200"/>
      <c r="I12412" s="200">
        <v>45817</v>
      </c>
      <c r="J12412" s="143">
        <f t="shared" si="193"/>
        <v>45817</v>
      </c>
      <c r="K12412" s="202">
        <v>2</v>
      </c>
      <c r="L12412" s="284" t="s">
        <v>8847</v>
      </c>
      <c r="M12412" s="223"/>
      <c r="N12412" s="203"/>
      <c r="O12412" s="222" t="s">
        <v>326</v>
      </c>
    </row>
    <row r="12413" spans="1:15" ht="29.25" customHeight="1">
      <c r="A12413" s="221" t="s">
        <v>2861</v>
      </c>
      <c r="B12413" s="221" t="s">
        <v>6873</v>
      </c>
      <c r="C12413" s="222" t="s">
        <v>6874</v>
      </c>
      <c r="D12413" s="222" t="s">
        <v>168</v>
      </c>
      <c r="E12413" s="199" t="s">
        <v>166</v>
      </c>
      <c r="F12413" s="200"/>
      <c r="G12413" s="200"/>
      <c r="H12413" s="200"/>
      <c r="I12413" s="200">
        <v>45818</v>
      </c>
      <c r="J12413" s="143">
        <f t="shared" si="193"/>
        <v>45818</v>
      </c>
      <c r="K12413" s="202">
        <v>4</v>
      </c>
      <c r="L12413" s="285" t="s">
        <v>8848</v>
      </c>
      <c r="M12413" s="223"/>
      <c r="N12413" s="203"/>
      <c r="O12413" s="222" t="s">
        <v>326</v>
      </c>
    </row>
    <row r="12414" spans="1:15" ht="29.25" customHeight="1">
      <c r="A12414" s="221" t="s">
        <v>2861</v>
      </c>
      <c r="B12414" s="221" t="s">
        <v>6873</v>
      </c>
      <c r="C12414" s="222" t="s">
        <v>6874</v>
      </c>
      <c r="D12414" s="222" t="s">
        <v>168</v>
      </c>
      <c r="E12414" s="199" t="s">
        <v>166</v>
      </c>
      <c r="F12414" s="200"/>
      <c r="G12414" s="200"/>
      <c r="H12414" s="200"/>
      <c r="I12414" s="200">
        <v>45818</v>
      </c>
      <c r="J12414" s="143">
        <f t="shared" si="193"/>
        <v>45818</v>
      </c>
      <c r="K12414" s="202">
        <v>4</v>
      </c>
      <c r="L12414" s="285" t="s">
        <v>8849</v>
      </c>
      <c r="M12414" s="223"/>
      <c r="N12414" s="203"/>
      <c r="O12414" s="222" t="s">
        <v>326</v>
      </c>
    </row>
    <row r="12415" spans="1:15" ht="29.25" customHeight="1">
      <c r="A12415" s="221" t="s">
        <v>2861</v>
      </c>
      <c r="B12415" s="221" t="s">
        <v>6873</v>
      </c>
      <c r="C12415" s="222" t="s">
        <v>6874</v>
      </c>
      <c r="D12415" s="222" t="s">
        <v>168</v>
      </c>
      <c r="E12415" s="199" t="s">
        <v>166</v>
      </c>
      <c r="F12415" s="200"/>
      <c r="G12415" s="200"/>
      <c r="H12415" s="200"/>
      <c r="I12415" s="200">
        <v>45819</v>
      </c>
      <c r="J12415" s="143">
        <f t="shared" si="193"/>
        <v>45819</v>
      </c>
      <c r="K12415" s="202">
        <v>0.5</v>
      </c>
      <c r="L12415" s="285" t="s">
        <v>8850</v>
      </c>
      <c r="M12415" s="223"/>
      <c r="N12415" s="203"/>
      <c r="O12415" s="222" t="s">
        <v>326</v>
      </c>
    </row>
    <row r="12416" spans="1:15" ht="29.25" customHeight="1">
      <c r="A12416" s="221" t="s">
        <v>2861</v>
      </c>
      <c r="B12416" s="221" t="s">
        <v>6873</v>
      </c>
      <c r="C12416" s="222" t="s">
        <v>6874</v>
      </c>
      <c r="D12416" s="222" t="s">
        <v>168</v>
      </c>
      <c r="E12416" s="199" t="s">
        <v>166</v>
      </c>
      <c r="F12416" s="200"/>
      <c r="G12416" s="200"/>
      <c r="H12416" s="200"/>
      <c r="I12416" s="200">
        <v>45819</v>
      </c>
      <c r="J12416" s="143">
        <f t="shared" si="193"/>
        <v>45819</v>
      </c>
      <c r="K12416" s="202">
        <v>7.5</v>
      </c>
      <c r="L12416" s="285" t="s">
        <v>440</v>
      </c>
      <c r="M12416" s="223"/>
      <c r="N12416" s="203"/>
      <c r="O12416" s="222" t="s">
        <v>326</v>
      </c>
    </row>
    <row r="12417" spans="1:15" ht="29.25" customHeight="1">
      <c r="A12417" s="221" t="s">
        <v>2861</v>
      </c>
      <c r="B12417" s="221" t="s">
        <v>6873</v>
      </c>
      <c r="C12417" s="222" t="s">
        <v>6874</v>
      </c>
      <c r="D12417" s="222" t="s">
        <v>168</v>
      </c>
      <c r="E12417" s="199" t="s">
        <v>166</v>
      </c>
      <c r="F12417" s="200"/>
      <c r="G12417" s="200"/>
      <c r="H12417" s="200"/>
      <c r="I12417" s="200">
        <v>45820</v>
      </c>
      <c r="J12417" s="143">
        <f t="shared" si="193"/>
        <v>45820</v>
      </c>
      <c r="K12417" s="202">
        <v>4</v>
      </c>
      <c r="L12417" s="285" t="s">
        <v>9029</v>
      </c>
      <c r="M12417" s="223"/>
      <c r="N12417" s="203"/>
      <c r="O12417" s="222" t="s">
        <v>326</v>
      </c>
    </row>
    <row r="12418" spans="1:15" ht="29.25" customHeight="1">
      <c r="A12418" s="221" t="s">
        <v>2861</v>
      </c>
      <c r="B12418" s="221" t="s">
        <v>6873</v>
      </c>
      <c r="C12418" s="222" t="s">
        <v>6874</v>
      </c>
      <c r="D12418" s="222" t="s">
        <v>168</v>
      </c>
      <c r="E12418" s="199" t="s">
        <v>178</v>
      </c>
      <c r="F12418" s="200"/>
      <c r="G12418" s="200"/>
      <c r="H12418" s="200"/>
      <c r="I12418" s="200">
        <v>45820</v>
      </c>
      <c r="J12418" s="143">
        <f t="shared" si="193"/>
        <v>45820</v>
      </c>
      <c r="K12418" s="202">
        <v>1</v>
      </c>
      <c r="L12418" s="285" t="s">
        <v>218</v>
      </c>
      <c r="M12418" s="223"/>
      <c r="N12418" s="203"/>
      <c r="O12418" s="222" t="s">
        <v>326</v>
      </c>
    </row>
    <row r="12419" spans="1:15" ht="29.25" customHeight="1">
      <c r="A12419" s="221" t="s">
        <v>2861</v>
      </c>
      <c r="B12419" s="221" t="s">
        <v>6873</v>
      </c>
      <c r="C12419" s="222" t="s">
        <v>6874</v>
      </c>
      <c r="D12419" s="222" t="s">
        <v>168</v>
      </c>
      <c r="E12419" s="199" t="s">
        <v>166</v>
      </c>
      <c r="F12419" s="200"/>
      <c r="G12419" s="200"/>
      <c r="H12419" s="200"/>
      <c r="I12419" s="200">
        <v>45820</v>
      </c>
      <c r="J12419" s="143">
        <f t="shared" ref="J12419:J12482" si="194">I12419</f>
        <v>45820</v>
      </c>
      <c r="K12419" s="202">
        <v>3</v>
      </c>
      <c r="L12419" s="285" t="s">
        <v>9030</v>
      </c>
      <c r="M12419" s="223"/>
      <c r="N12419" s="203"/>
      <c r="O12419" s="222" t="s">
        <v>326</v>
      </c>
    </row>
    <row r="12420" spans="1:15" ht="29.25" customHeight="1">
      <c r="A12420" s="221" t="s">
        <v>2861</v>
      </c>
      <c r="B12420" s="221" t="s">
        <v>6873</v>
      </c>
      <c r="C12420" s="222" t="s">
        <v>6874</v>
      </c>
      <c r="D12420" s="222" t="s">
        <v>168</v>
      </c>
      <c r="E12420" s="199" t="s">
        <v>166</v>
      </c>
      <c r="F12420" s="200"/>
      <c r="G12420" s="200"/>
      <c r="H12420" s="200"/>
      <c r="I12420" s="200">
        <v>45821</v>
      </c>
      <c r="J12420" s="143">
        <f t="shared" si="194"/>
        <v>45821</v>
      </c>
      <c r="K12420" s="202">
        <v>4</v>
      </c>
      <c r="L12420" s="285" t="s">
        <v>9031</v>
      </c>
      <c r="M12420" s="223"/>
      <c r="N12420" s="203"/>
      <c r="O12420" s="222" t="s">
        <v>326</v>
      </c>
    </row>
    <row r="12421" spans="1:15" ht="29.25" customHeight="1">
      <c r="A12421" s="221" t="s">
        <v>2861</v>
      </c>
      <c r="B12421" s="221" t="s">
        <v>6873</v>
      </c>
      <c r="C12421" s="222" t="s">
        <v>6874</v>
      </c>
      <c r="D12421" s="222" t="s">
        <v>168</v>
      </c>
      <c r="E12421" s="199" t="s">
        <v>166</v>
      </c>
      <c r="F12421" s="200"/>
      <c r="G12421" s="200"/>
      <c r="H12421" s="200"/>
      <c r="I12421" s="200">
        <v>45821</v>
      </c>
      <c r="J12421" s="143">
        <f t="shared" si="194"/>
        <v>45821</v>
      </c>
      <c r="K12421" s="202">
        <v>3</v>
      </c>
      <c r="L12421" s="285" t="s">
        <v>9030</v>
      </c>
      <c r="M12421" s="223"/>
      <c r="N12421" s="203"/>
      <c r="O12421" s="222" t="s">
        <v>326</v>
      </c>
    </row>
    <row r="12422" spans="1:15" ht="29.25" customHeight="1">
      <c r="A12422" s="221" t="s">
        <v>2861</v>
      </c>
      <c r="B12422" s="221" t="s">
        <v>6873</v>
      </c>
      <c r="C12422" s="222" t="s">
        <v>6874</v>
      </c>
      <c r="D12422" s="222" t="s">
        <v>168</v>
      </c>
      <c r="E12422" s="199" t="s">
        <v>166</v>
      </c>
      <c r="F12422" s="200"/>
      <c r="G12422" s="200"/>
      <c r="H12422" s="200"/>
      <c r="I12422" s="200">
        <v>45821</v>
      </c>
      <c r="J12422" s="143">
        <f t="shared" si="194"/>
        <v>45821</v>
      </c>
      <c r="K12422" s="202">
        <v>1</v>
      </c>
      <c r="L12422" s="285" t="s">
        <v>9032</v>
      </c>
      <c r="M12422" s="223"/>
      <c r="N12422" s="203"/>
      <c r="O12422" s="222" t="s">
        <v>326</v>
      </c>
    </row>
    <row r="12423" spans="1:15" ht="29.25" customHeight="1">
      <c r="A12423" s="221" t="s">
        <v>2861</v>
      </c>
      <c r="B12423" s="221" t="s">
        <v>6873</v>
      </c>
      <c r="C12423" s="222" t="s">
        <v>6874</v>
      </c>
      <c r="D12423" s="222" t="s">
        <v>168</v>
      </c>
      <c r="E12423" s="199" t="s">
        <v>166</v>
      </c>
      <c r="F12423" s="200"/>
      <c r="G12423" s="200"/>
      <c r="H12423" s="200"/>
      <c r="I12423" s="200">
        <v>45824</v>
      </c>
      <c r="J12423" s="143">
        <f t="shared" si="194"/>
        <v>45824</v>
      </c>
      <c r="K12423" s="202">
        <v>3</v>
      </c>
      <c r="L12423" s="285" t="s">
        <v>9030</v>
      </c>
      <c r="M12423" s="223"/>
      <c r="N12423" s="203"/>
      <c r="O12423" s="222" t="s">
        <v>326</v>
      </c>
    </row>
    <row r="12424" spans="1:15" ht="29.25" customHeight="1">
      <c r="A12424" s="221" t="s">
        <v>2861</v>
      </c>
      <c r="B12424" s="221" t="s">
        <v>6873</v>
      </c>
      <c r="C12424" s="222" t="s">
        <v>6874</v>
      </c>
      <c r="D12424" s="222" t="s">
        <v>168</v>
      </c>
      <c r="E12424" s="199" t="s">
        <v>166</v>
      </c>
      <c r="F12424" s="200"/>
      <c r="G12424" s="200"/>
      <c r="H12424" s="200"/>
      <c r="I12424" s="200">
        <v>45824</v>
      </c>
      <c r="J12424" s="143">
        <f t="shared" si="194"/>
        <v>45824</v>
      </c>
      <c r="K12424" s="202">
        <v>5</v>
      </c>
      <c r="L12424" s="285" t="s">
        <v>9033</v>
      </c>
      <c r="M12424" s="223"/>
      <c r="N12424" s="203"/>
      <c r="O12424" s="222" t="s">
        <v>326</v>
      </c>
    </row>
    <row r="12425" spans="1:15" ht="29.25" customHeight="1">
      <c r="A12425" s="221" t="s">
        <v>2861</v>
      </c>
      <c r="B12425" s="221" t="s">
        <v>6873</v>
      </c>
      <c r="C12425" s="222" t="s">
        <v>6874</v>
      </c>
      <c r="D12425" s="222" t="s">
        <v>168</v>
      </c>
      <c r="E12425" s="199" t="s">
        <v>166</v>
      </c>
      <c r="F12425" s="200"/>
      <c r="G12425" s="200"/>
      <c r="H12425" s="200"/>
      <c r="I12425" s="200">
        <v>45825</v>
      </c>
      <c r="J12425" s="143">
        <f t="shared" si="194"/>
        <v>45825</v>
      </c>
      <c r="K12425" s="202">
        <v>3</v>
      </c>
      <c r="L12425" s="285" t="s">
        <v>9034</v>
      </c>
      <c r="M12425" s="223"/>
      <c r="N12425" s="203"/>
      <c r="O12425" s="222" t="s">
        <v>326</v>
      </c>
    </row>
    <row r="12426" spans="1:15" ht="29.25" customHeight="1">
      <c r="A12426" s="221" t="s">
        <v>2861</v>
      </c>
      <c r="B12426" s="221" t="s">
        <v>6873</v>
      </c>
      <c r="C12426" s="222" t="s">
        <v>6874</v>
      </c>
      <c r="D12426" s="222" t="s">
        <v>168</v>
      </c>
      <c r="E12426" s="199" t="s">
        <v>166</v>
      </c>
      <c r="F12426" s="200"/>
      <c r="G12426" s="200"/>
      <c r="H12426" s="200"/>
      <c r="I12426" s="200">
        <v>45825</v>
      </c>
      <c r="J12426" s="143">
        <f t="shared" si="194"/>
        <v>45825</v>
      </c>
      <c r="K12426" s="202">
        <v>1</v>
      </c>
      <c r="L12426" s="285" t="s">
        <v>9035</v>
      </c>
      <c r="M12426" s="223"/>
      <c r="N12426" s="203"/>
      <c r="O12426" s="222" t="s">
        <v>326</v>
      </c>
    </row>
    <row r="12427" spans="1:15" ht="29.25" customHeight="1">
      <c r="A12427" s="221" t="s">
        <v>2861</v>
      </c>
      <c r="B12427" s="221" t="s">
        <v>6873</v>
      </c>
      <c r="C12427" s="222" t="s">
        <v>6874</v>
      </c>
      <c r="D12427" s="222" t="s">
        <v>168</v>
      </c>
      <c r="E12427" s="199" t="s">
        <v>166</v>
      </c>
      <c r="F12427" s="200"/>
      <c r="G12427" s="200"/>
      <c r="H12427" s="200"/>
      <c r="I12427" s="200">
        <v>45825</v>
      </c>
      <c r="J12427" s="143">
        <f t="shared" si="194"/>
        <v>45825</v>
      </c>
      <c r="K12427" s="202">
        <v>4</v>
      </c>
      <c r="L12427" s="285" t="s">
        <v>9036</v>
      </c>
      <c r="M12427" s="223"/>
      <c r="N12427" s="203"/>
      <c r="O12427" s="222" t="s">
        <v>326</v>
      </c>
    </row>
    <row r="12428" spans="1:15" ht="29.25" customHeight="1">
      <c r="A12428" s="221" t="s">
        <v>2861</v>
      </c>
      <c r="B12428" s="221" t="s">
        <v>6873</v>
      </c>
      <c r="C12428" s="222" t="s">
        <v>6874</v>
      </c>
      <c r="D12428" s="222" t="s">
        <v>168</v>
      </c>
      <c r="E12428" s="199" t="s">
        <v>166</v>
      </c>
      <c r="F12428" s="200"/>
      <c r="G12428" s="200"/>
      <c r="H12428" s="200"/>
      <c r="I12428" s="200">
        <v>45826</v>
      </c>
      <c r="J12428" s="143">
        <f t="shared" si="194"/>
        <v>45826</v>
      </c>
      <c r="K12428" s="202">
        <v>2</v>
      </c>
      <c r="L12428" s="285" t="s">
        <v>9207</v>
      </c>
      <c r="M12428" s="223"/>
      <c r="N12428" s="203"/>
      <c r="O12428" s="222" t="s">
        <v>326</v>
      </c>
    </row>
    <row r="12429" spans="1:15" ht="29.25" customHeight="1">
      <c r="A12429" s="221" t="s">
        <v>2861</v>
      </c>
      <c r="B12429" s="221" t="s">
        <v>6873</v>
      </c>
      <c r="C12429" s="222" t="s">
        <v>6874</v>
      </c>
      <c r="D12429" s="222" t="s">
        <v>168</v>
      </c>
      <c r="E12429" s="199" t="s">
        <v>166</v>
      </c>
      <c r="F12429" s="200"/>
      <c r="G12429" s="200"/>
      <c r="H12429" s="200"/>
      <c r="I12429" s="200">
        <v>45826</v>
      </c>
      <c r="J12429" s="143">
        <f t="shared" si="194"/>
        <v>45826</v>
      </c>
      <c r="K12429" s="202">
        <v>2</v>
      </c>
      <c r="L12429" s="285" t="s">
        <v>9209</v>
      </c>
      <c r="M12429" s="223"/>
      <c r="N12429" s="203"/>
      <c r="O12429" s="222" t="s">
        <v>326</v>
      </c>
    </row>
    <row r="12430" spans="1:15" ht="29.25" customHeight="1">
      <c r="A12430" s="221" t="s">
        <v>2861</v>
      </c>
      <c r="B12430" s="221" t="s">
        <v>6873</v>
      </c>
      <c r="C12430" s="222" t="s">
        <v>6874</v>
      </c>
      <c r="D12430" s="222" t="s">
        <v>168</v>
      </c>
      <c r="E12430" s="199" t="s">
        <v>166</v>
      </c>
      <c r="F12430" s="200"/>
      <c r="G12430" s="200"/>
      <c r="H12430" s="200"/>
      <c r="I12430" s="200">
        <v>45826</v>
      </c>
      <c r="J12430" s="143">
        <f t="shared" si="194"/>
        <v>45826</v>
      </c>
      <c r="K12430" s="202">
        <v>4</v>
      </c>
      <c r="L12430" s="285" t="s">
        <v>9208</v>
      </c>
      <c r="M12430" s="223"/>
      <c r="N12430" s="203"/>
      <c r="O12430" s="222" t="s">
        <v>326</v>
      </c>
    </row>
    <row r="12431" spans="1:15" ht="29.25" customHeight="1">
      <c r="A12431" s="221" t="s">
        <v>2861</v>
      </c>
      <c r="B12431" s="221" t="s">
        <v>6873</v>
      </c>
      <c r="C12431" s="222" t="s">
        <v>6874</v>
      </c>
      <c r="D12431" s="222" t="s">
        <v>168</v>
      </c>
      <c r="E12431" s="199" t="s">
        <v>178</v>
      </c>
      <c r="F12431" s="200"/>
      <c r="G12431" s="200"/>
      <c r="H12431" s="200"/>
      <c r="I12431" s="200">
        <v>45827</v>
      </c>
      <c r="J12431" s="143">
        <f t="shared" si="194"/>
        <v>45827</v>
      </c>
      <c r="K12431" s="202">
        <v>0.5</v>
      </c>
      <c r="L12431" s="285" t="s">
        <v>218</v>
      </c>
      <c r="M12431" s="223"/>
      <c r="N12431" s="203"/>
      <c r="O12431" s="222" t="s">
        <v>326</v>
      </c>
    </row>
    <row r="12432" spans="1:15" ht="29.25" customHeight="1">
      <c r="A12432" s="221" t="s">
        <v>2861</v>
      </c>
      <c r="B12432" s="221" t="s">
        <v>6873</v>
      </c>
      <c r="C12432" s="222" t="s">
        <v>6874</v>
      </c>
      <c r="D12432" s="222" t="s">
        <v>168</v>
      </c>
      <c r="E12432" s="199" t="s">
        <v>166</v>
      </c>
      <c r="F12432" s="200"/>
      <c r="G12432" s="200"/>
      <c r="H12432" s="200"/>
      <c r="I12432" s="200">
        <v>45827</v>
      </c>
      <c r="J12432" s="143">
        <f t="shared" si="194"/>
        <v>45827</v>
      </c>
      <c r="K12432" s="202">
        <v>5.5</v>
      </c>
      <c r="L12432" s="285" t="s">
        <v>9211</v>
      </c>
      <c r="M12432" s="223"/>
      <c r="N12432" s="203"/>
      <c r="O12432" s="222" t="s">
        <v>326</v>
      </c>
    </row>
    <row r="12433" spans="1:15" ht="29.25" customHeight="1">
      <c r="A12433" s="221" t="s">
        <v>2861</v>
      </c>
      <c r="B12433" s="221" t="s">
        <v>6873</v>
      </c>
      <c r="C12433" s="222" t="s">
        <v>6874</v>
      </c>
      <c r="D12433" s="222" t="s">
        <v>168</v>
      </c>
      <c r="E12433" s="199" t="s">
        <v>166</v>
      </c>
      <c r="F12433" s="200"/>
      <c r="G12433" s="200"/>
      <c r="H12433" s="200"/>
      <c r="I12433" s="200">
        <v>45827</v>
      </c>
      <c r="J12433" s="143">
        <f t="shared" si="194"/>
        <v>45827</v>
      </c>
      <c r="K12433" s="202">
        <v>2</v>
      </c>
      <c r="L12433" s="285" t="s">
        <v>9210</v>
      </c>
      <c r="M12433" s="223"/>
      <c r="N12433" s="203"/>
      <c r="O12433" s="222" t="s">
        <v>326</v>
      </c>
    </row>
    <row r="12434" spans="1:15" ht="29.25" customHeight="1">
      <c r="A12434" s="221" t="s">
        <v>2861</v>
      </c>
      <c r="B12434" s="221" t="s">
        <v>6873</v>
      </c>
      <c r="C12434" s="222" t="s">
        <v>6874</v>
      </c>
      <c r="D12434" s="222" t="s">
        <v>168</v>
      </c>
      <c r="E12434" s="199" t="s">
        <v>166</v>
      </c>
      <c r="F12434" s="200"/>
      <c r="G12434" s="200"/>
      <c r="H12434" s="200"/>
      <c r="I12434" s="200">
        <v>45828</v>
      </c>
      <c r="J12434" s="143">
        <f t="shared" si="194"/>
        <v>45828</v>
      </c>
      <c r="K12434" s="202">
        <v>8</v>
      </c>
      <c r="L12434" s="285" t="s">
        <v>9212</v>
      </c>
      <c r="M12434" s="223"/>
      <c r="N12434" s="203"/>
      <c r="O12434" s="222" t="s">
        <v>326</v>
      </c>
    </row>
    <row r="12435" spans="1:15" ht="29.25" customHeight="1">
      <c r="A12435" s="221" t="s">
        <v>2861</v>
      </c>
      <c r="B12435" s="221" t="s">
        <v>6873</v>
      </c>
      <c r="C12435" s="222" t="s">
        <v>6874</v>
      </c>
      <c r="D12435" s="222" t="s">
        <v>168</v>
      </c>
      <c r="E12435" s="199" t="s">
        <v>166</v>
      </c>
      <c r="F12435" s="200"/>
      <c r="G12435" s="200"/>
      <c r="H12435" s="200"/>
      <c r="I12435" s="200">
        <v>45831</v>
      </c>
      <c r="J12435" s="143">
        <f t="shared" si="194"/>
        <v>45831</v>
      </c>
      <c r="K12435" s="202">
        <v>4</v>
      </c>
      <c r="L12435" s="285" t="s">
        <v>9213</v>
      </c>
      <c r="M12435" s="223"/>
      <c r="N12435" s="203"/>
      <c r="O12435" s="222" t="s">
        <v>326</v>
      </c>
    </row>
    <row r="12436" spans="1:15" ht="29.25" customHeight="1">
      <c r="A12436" s="221" t="s">
        <v>2861</v>
      </c>
      <c r="B12436" s="221" t="s">
        <v>6873</v>
      </c>
      <c r="C12436" s="222" t="s">
        <v>6874</v>
      </c>
      <c r="D12436" s="222" t="s">
        <v>168</v>
      </c>
      <c r="E12436" s="199" t="s">
        <v>166</v>
      </c>
      <c r="F12436" s="200"/>
      <c r="G12436" s="200"/>
      <c r="H12436" s="200"/>
      <c r="I12436" s="200">
        <v>45831</v>
      </c>
      <c r="J12436" s="143">
        <f t="shared" si="194"/>
        <v>45831</v>
      </c>
      <c r="K12436" s="202">
        <v>4</v>
      </c>
      <c r="L12436" s="285" t="s">
        <v>9214</v>
      </c>
      <c r="M12436" s="223"/>
      <c r="N12436" s="203"/>
      <c r="O12436" s="222" t="s">
        <v>326</v>
      </c>
    </row>
    <row r="12437" spans="1:15" ht="29.25" customHeight="1">
      <c r="A12437" s="221" t="s">
        <v>2861</v>
      </c>
      <c r="B12437" s="221" t="s">
        <v>6873</v>
      </c>
      <c r="C12437" s="222" t="s">
        <v>6874</v>
      </c>
      <c r="D12437" s="222" t="s">
        <v>168</v>
      </c>
      <c r="E12437" s="199" t="s">
        <v>166</v>
      </c>
      <c r="F12437" s="200"/>
      <c r="G12437" s="200"/>
      <c r="H12437" s="200"/>
      <c r="I12437" s="200">
        <v>45832</v>
      </c>
      <c r="J12437" s="143">
        <f t="shared" si="194"/>
        <v>45832</v>
      </c>
      <c r="K12437" s="202">
        <v>1</v>
      </c>
      <c r="L12437" s="285" t="s">
        <v>9215</v>
      </c>
      <c r="M12437" s="223"/>
      <c r="N12437" s="203"/>
      <c r="O12437" s="222" t="s">
        <v>326</v>
      </c>
    </row>
    <row r="12438" spans="1:15" ht="29.25" customHeight="1">
      <c r="A12438" s="221" t="s">
        <v>2861</v>
      </c>
      <c r="B12438" s="221" t="s">
        <v>6873</v>
      </c>
      <c r="C12438" s="222" t="s">
        <v>6874</v>
      </c>
      <c r="D12438" s="222" t="s">
        <v>168</v>
      </c>
      <c r="E12438" s="199" t="s">
        <v>166</v>
      </c>
      <c r="F12438" s="200"/>
      <c r="G12438" s="200"/>
      <c r="H12438" s="200"/>
      <c r="I12438" s="200">
        <v>45832</v>
      </c>
      <c r="J12438" s="143">
        <f t="shared" si="194"/>
        <v>45832</v>
      </c>
      <c r="K12438" s="202">
        <v>6</v>
      </c>
      <c r="L12438" s="285" t="s">
        <v>9216</v>
      </c>
      <c r="M12438" s="223"/>
      <c r="N12438" s="203"/>
      <c r="O12438" s="222" t="s">
        <v>326</v>
      </c>
    </row>
    <row r="12439" spans="1:15" ht="29.25" customHeight="1">
      <c r="A12439" s="221" t="s">
        <v>2861</v>
      </c>
      <c r="B12439" s="221" t="s">
        <v>6873</v>
      </c>
      <c r="C12439" s="222" t="s">
        <v>6874</v>
      </c>
      <c r="D12439" s="222" t="s">
        <v>168</v>
      </c>
      <c r="E12439" s="199" t="s">
        <v>166</v>
      </c>
      <c r="F12439" s="200"/>
      <c r="G12439" s="200"/>
      <c r="H12439" s="200"/>
      <c r="I12439" s="200">
        <v>45832</v>
      </c>
      <c r="J12439" s="143">
        <f t="shared" si="194"/>
        <v>45832</v>
      </c>
      <c r="K12439" s="202">
        <v>1</v>
      </c>
      <c r="L12439" s="285" t="s">
        <v>9217</v>
      </c>
      <c r="M12439" s="223"/>
      <c r="N12439" s="203"/>
      <c r="O12439" s="222" t="s">
        <v>326</v>
      </c>
    </row>
    <row r="12440" spans="1:15" ht="29.25" customHeight="1">
      <c r="A12440" s="221" t="s">
        <v>2861</v>
      </c>
      <c r="B12440" s="221" t="s">
        <v>6873</v>
      </c>
      <c r="C12440" s="222" t="s">
        <v>6874</v>
      </c>
      <c r="D12440" s="222" t="s">
        <v>168</v>
      </c>
      <c r="E12440" s="199" t="s">
        <v>166</v>
      </c>
      <c r="F12440" s="200"/>
      <c r="G12440" s="200"/>
      <c r="H12440" s="200"/>
      <c r="I12440" s="200">
        <v>45833</v>
      </c>
      <c r="J12440" s="143">
        <f t="shared" si="194"/>
        <v>45833</v>
      </c>
      <c r="K12440" s="202">
        <v>1</v>
      </c>
      <c r="L12440" s="285" t="s">
        <v>9218</v>
      </c>
      <c r="M12440" s="223"/>
      <c r="N12440" s="203"/>
      <c r="O12440" s="222" t="s">
        <v>326</v>
      </c>
    </row>
    <row r="12441" spans="1:15" ht="29.25" customHeight="1">
      <c r="A12441" s="221" t="s">
        <v>2861</v>
      </c>
      <c r="B12441" s="221" t="s">
        <v>6873</v>
      </c>
      <c r="C12441" s="222" t="s">
        <v>6874</v>
      </c>
      <c r="D12441" s="222" t="s">
        <v>168</v>
      </c>
      <c r="E12441" s="199" t="s">
        <v>166</v>
      </c>
      <c r="F12441" s="200"/>
      <c r="G12441" s="200"/>
      <c r="H12441" s="200"/>
      <c r="I12441" s="200">
        <v>45833</v>
      </c>
      <c r="J12441" s="143">
        <f t="shared" si="194"/>
        <v>45833</v>
      </c>
      <c r="K12441" s="202">
        <v>4</v>
      </c>
      <c r="L12441" s="285" t="s">
        <v>9219</v>
      </c>
      <c r="M12441" s="223"/>
      <c r="N12441" s="203"/>
      <c r="O12441" s="222" t="s">
        <v>326</v>
      </c>
    </row>
    <row r="12442" spans="1:15" ht="29.25" customHeight="1">
      <c r="A12442" s="221" t="s">
        <v>2861</v>
      </c>
      <c r="B12442" s="221" t="s">
        <v>6873</v>
      </c>
      <c r="C12442" s="222" t="s">
        <v>6874</v>
      </c>
      <c r="D12442" s="222" t="s">
        <v>168</v>
      </c>
      <c r="E12442" s="199" t="s">
        <v>166</v>
      </c>
      <c r="F12442" s="200"/>
      <c r="G12442" s="200"/>
      <c r="H12442" s="200"/>
      <c r="I12442" s="200">
        <v>45833</v>
      </c>
      <c r="J12442" s="143">
        <f t="shared" si="194"/>
        <v>45833</v>
      </c>
      <c r="K12442" s="202">
        <v>3</v>
      </c>
      <c r="L12442" s="285" t="s">
        <v>9220</v>
      </c>
      <c r="M12442" s="223"/>
      <c r="N12442" s="203"/>
      <c r="O12442" s="222" t="s">
        <v>326</v>
      </c>
    </row>
    <row r="12443" spans="1:15" ht="29.25" customHeight="1">
      <c r="A12443" s="221" t="s">
        <v>2861</v>
      </c>
      <c r="B12443" s="221" t="s">
        <v>6873</v>
      </c>
      <c r="C12443" s="222" t="s">
        <v>6874</v>
      </c>
      <c r="D12443" s="222" t="s">
        <v>168</v>
      </c>
      <c r="E12443" s="199" t="s">
        <v>166</v>
      </c>
      <c r="F12443" s="200"/>
      <c r="G12443" s="200"/>
      <c r="H12443" s="200"/>
      <c r="I12443" s="200">
        <v>45834</v>
      </c>
      <c r="J12443" s="143">
        <f t="shared" si="194"/>
        <v>45834</v>
      </c>
      <c r="K12443" s="202">
        <v>3</v>
      </c>
      <c r="L12443" s="285" t="s">
        <v>9416</v>
      </c>
      <c r="M12443" s="223"/>
      <c r="N12443" s="203"/>
      <c r="O12443" s="222" t="s">
        <v>326</v>
      </c>
    </row>
    <row r="12444" spans="1:15" ht="29.25" customHeight="1">
      <c r="A12444" s="221" t="s">
        <v>2861</v>
      </c>
      <c r="B12444" s="221" t="s">
        <v>6873</v>
      </c>
      <c r="C12444" s="222" t="s">
        <v>6874</v>
      </c>
      <c r="D12444" s="222" t="s">
        <v>168</v>
      </c>
      <c r="E12444" s="199" t="s">
        <v>166</v>
      </c>
      <c r="F12444" s="200"/>
      <c r="G12444" s="200"/>
      <c r="H12444" s="200"/>
      <c r="I12444" s="200">
        <v>45834</v>
      </c>
      <c r="J12444" s="143">
        <f t="shared" si="194"/>
        <v>45834</v>
      </c>
      <c r="K12444" s="202">
        <v>4</v>
      </c>
      <c r="L12444" s="285" t="s">
        <v>9417</v>
      </c>
      <c r="M12444" s="223"/>
      <c r="N12444" s="203"/>
      <c r="O12444" s="222" t="s">
        <v>326</v>
      </c>
    </row>
    <row r="12445" spans="1:15" ht="29.25" customHeight="1">
      <c r="A12445" s="221" t="s">
        <v>2861</v>
      </c>
      <c r="B12445" s="221" t="s">
        <v>6873</v>
      </c>
      <c r="C12445" s="222" t="s">
        <v>6874</v>
      </c>
      <c r="D12445" s="222" t="s">
        <v>168</v>
      </c>
      <c r="E12445" s="199" t="s">
        <v>166</v>
      </c>
      <c r="F12445" s="200"/>
      <c r="G12445" s="200"/>
      <c r="H12445" s="200"/>
      <c r="I12445" s="200">
        <v>45834</v>
      </c>
      <c r="J12445" s="143">
        <f t="shared" si="194"/>
        <v>45834</v>
      </c>
      <c r="K12445" s="202">
        <v>1</v>
      </c>
      <c r="L12445" s="285" t="s">
        <v>218</v>
      </c>
      <c r="M12445" s="223"/>
      <c r="N12445" s="203"/>
      <c r="O12445" s="222" t="s">
        <v>326</v>
      </c>
    </row>
    <row r="12446" spans="1:15" ht="29.25" customHeight="1">
      <c r="A12446" s="221" t="s">
        <v>2860</v>
      </c>
      <c r="B12446" s="221" t="s">
        <v>190</v>
      </c>
      <c r="C12446" s="222" t="s">
        <v>50</v>
      </c>
      <c r="D12446" s="222" t="s">
        <v>191</v>
      </c>
      <c r="E12446" s="199" t="s">
        <v>178</v>
      </c>
      <c r="F12446" s="200"/>
      <c r="G12446" s="200"/>
      <c r="H12446" s="200"/>
      <c r="I12446" s="200">
        <v>45470</v>
      </c>
      <c r="J12446" s="143">
        <f t="shared" si="194"/>
        <v>45470</v>
      </c>
      <c r="K12446" s="202">
        <v>2</v>
      </c>
      <c r="L12446" s="285" t="s">
        <v>823</v>
      </c>
      <c r="M12446" s="223"/>
      <c r="N12446" s="203"/>
      <c r="O12446" s="222" t="s">
        <v>326</v>
      </c>
    </row>
    <row r="12447" spans="1:15" ht="29.25" customHeight="1">
      <c r="A12447" s="221" t="s">
        <v>2860</v>
      </c>
      <c r="B12447" s="221" t="s">
        <v>190</v>
      </c>
      <c r="C12447" s="222" t="s">
        <v>50</v>
      </c>
      <c r="D12447" s="222" t="s">
        <v>191</v>
      </c>
      <c r="E12447" s="199" t="s">
        <v>178</v>
      </c>
      <c r="F12447" s="200"/>
      <c r="G12447" s="200"/>
      <c r="H12447" s="200"/>
      <c r="I12447" s="200">
        <v>45470</v>
      </c>
      <c r="J12447" s="143">
        <f t="shared" si="194"/>
        <v>45470</v>
      </c>
      <c r="K12447" s="202">
        <v>1</v>
      </c>
      <c r="L12447" s="285" t="s">
        <v>824</v>
      </c>
      <c r="M12447" s="223"/>
      <c r="N12447" s="203"/>
      <c r="O12447" s="222" t="s">
        <v>326</v>
      </c>
    </row>
    <row r="12448" spans="1:15" ht="29.25" customHeight="1">
      <c r="A12448" s="221" t="s">
        <v>2860</v>
      </c>
      <c r="B12448" s="221" t="s">
        <v>190</v>
      </c>
      <c r="C12448" s="222" t="s">
        <v>50</v>
      </c>
      <c r="D12448" s="222" t="s">
        <v>191</v>
      </c>
      <c r="E12448" s="199" t="s">
        <v>163</v>
      </c>
      <c r="F12448" s="200" t="s">
        <v>642</v>
      </c>
      <c r="G12448" s="200" t="s">
        <v>754</v>
      </c>
      <c r="H12448" s="200" t="s">
        <v>49</v>
      </c>
      <c r="I12448" s="200">
        <v>45470</v>
      </c>
      <c r="J12448" s="143">
        <f t="shared" si="194"/>
        <v>45470</v>
      </c>
      <c r="K12448" s="202">
        <v>3.5</v>
      </c>
      <c r="L12448" s="285" t="s">
        <v>825</v>
      </c>
      <c r="M12448" s="223"/>
      <c r="N12448" s="203">
        <v>2.2083333333333299</v>
      </c>
      <c r="O12448" s="222" t="s">
        <v>941</v>
      </c>
    </row>
    <row r="12449" spans="1:15" ht="29.25" customHeight="1">
      <c r="A12449" s="221" t="s">
        <v>2860</v>
      </c>
      <c r="B12449" s="221" t="s">
        <v>190</v>
      </c>
      <c r="C12449" s="222" t="s">
        <v>50</v>
      </c>
      <c r="D12449" s="222" t="s">
        <v>191</v>
      </c>
      <c r="E12449" s="199" t="s">
        <v>163</v>
      </c>
      <c r="F12449" s="200" t="s">
        <v>512</v>
      </c>
      <c r="G12449" s="200" t="s">
        <v>513</v>
      </c>
      <c r="H12449" s="200" t="s">
        <v>535</v>
      </c>
      <c r="I12449" s="200">
        <v>45470</v>
      </c>
      <c r="J12449" s="143">
        <f t="shared" si="194"/>
        <v>45470</v>
      </c>
      <c r="K12449" s="202">
        <v>2.5</v>
      </c>
      <c r="L12449" s="284" t="s">
        <v>1125</v>
      </c>
      <c r="M12449" s="223"/>
      <c r="N12449" s="203">
        <v>1.1458333333333299</v>
      </c>
      <c r="O12449" s="222" t="s">
        <v>941</v>
      </c>
    </row>
    <row r="12450" spans="1:15" ht="29.25" customHeight="1">
      <c r="A12450" s="221" t="s">
        <v>2860</v>
      </c>
      <c r="B12450" s="221" t="s">
        <v>190</v>
      </c>
      <c r="C12450" s="222" t="s">
        <v>50</v>
      </c>
      <c r="D12450" s="222" t="s">
        <v>191</v>
      </c>
      <c r="E12450" s="199" t="s">
        <v>163</v>
      </c>
      <c r="F12450" s="200" t="s">
        <v>630</v>
      </c>
      <c r="G12450" s="200" t="s">
        <v>631</v>
      </c>
      <c r="H12450" s="200" t="s">
        <v>80</v>
      </c>
      <c r="I12450" s="200">
        <v>45470</v>
      </c>
      <c r="J12450" s="143">
        <f t="shared" si="194"/>
        <v>45470</v>
      </c>
      <c r="K12450" s="202">
        <v>0.5</v>
      </c>
      <c r="L12450" s="285" t="s">
        <v>826</v>
      </c>
      <c r="M12450" s="223"/>
      <c r="N12450" s="203">
        <v>5.3218750000000004</v>
      </c>
      <c r="O12450" s="222" t="s">
        <v>960</v>
      </c>
    </row>
    <row r="12451" spans="1:15" ht="29.25" customHeight="1">
      <c r="A12451" s="221" t="s">
        <v>2860</v>
      </c>
      <c r="B12451" s="221" t="s">
        <v>190</v>
      </c>
      <c r="C12451" s="222" t="s">
        <v>50</v>
      </c>
      <c r="D12451" s="222" t="s">
        <v>191</v>
      </c>
      <c r="E12451" s="199" t="s">
        <v>165</v>
      </c>
      <c r="F12451" s="200"/>
      <c r="G12451" s="200"/>
      <c r="H12451" s="200"/>
      <c r="I12451" s="200">
        <v>45471</v>
      </c>
      <c r="J12451" s="143">
        <f t="shared" si="194"/>
        <v>45471</v>
      </c>
      <c r="K12451" s="202">
        <v>5</v>
      </c>
      <c r="L12451" s="285" t="s">
        <v>172</v>
      </c>
      <c r="M12451" s="223"/>
      <c r="N12451" s="203"/>
      <c r="O12451" s="222" t="s">
        <v>326</v>
      </c>
    </row>
    <row r="12452" spans="1:15" ht="29.25" customHeight="1">
      <c r="A12452" s="221" t="s">
        <v>2860</v>
      </c>
      <c r="B12452" s="221" t="s">
        <v>190</v>
      </c>
      <c r="C12452" s="222" t="s">
        <v>50</v>
      </c>
      <c r="D12452" s="222" t="s">
        <v>191</v>
      </c>
      <c r="E12452" s="199" t="s">
        <v>163</v>
      </c>
      <c r="F12452" s="200" t="s">
        <v>426</v>
      </c>
      <c r="G12452" s="200" t="s">
        <v>394</v>
      </c>
      <c r="H12452" s="200" t="s">
        <v>49</v>
      </c>
      <c r="I12452" s="200">
        <v>45471</v>
      </c>
      <c r="J12452" s="143">
        <f t="shared" si="194"/>
        <v>45471</v>
      </c>
      <c r="K12452" s="202">
        <v>1.5</v>
      </c>
      <c r="L12452" s="285" t="s">
        <v>827</v>
      </c>
      <c r="M12452" s="223"/>
      <c r="N12452" s="203">
        <v>3.55</v>
      </c>
      <c r="O12452" s="222" t="s">
        <v>939</v>
      </c>
    </row>
    <row r="12453" spans="1:15" ht="29.25" customHeight="1">
      <c r="A12453" s="221" t="s">
        <v>2860</v>
      </c>
      <c r="B12453" s="221" t="s">
        <v>190</v>
      </c>
      <c r="C12453" s="222" t="s">
        <v>50</v>
      </c>
      <c r="D12453" s="222" t="s">
        <v>191</v>
      </c>
      <c r="E12453" s="199" t="s">
        <v>163</v>
      </c>
      <c r="F12453" s="200" t="s">
        <v>642</v>
      </c>
      <c r="G12453" s="200" t="s">
        <v>754</v>
      </c>
      <c r="H12453" s="200" t="s">
        <v>345</v>
      </c>
      <c r="I12453" s="200">
        <v>45471</v>
      </c>
      <c r="J12453" s="143">
        <f t="shared" si="194"/>
        <v>45471</v>
      </c>
      <c r="K12453" s="202">
        <v>2</v>
      </c>
      <c r="L12453" s="284" t="s">
        <v>1126</v>
      </c>
      <c r="M12453" s="223"/>
      <c r="N12453" s="203">
        <v>1.96875</v>
      </c>
      <c r="O12453" s="222" t="s">
        <v>942</v>
      </c>
    </row>
    <row r="12454" spans="1:15" ht="29.25" customHeight="1">
      <c r="A12454" s="221" t="s">
        <v>2860</v>
      </c>
      <c r="B12454" s="221" t="s">
        <v>190</v>
      </c>
      <c r="C12454" s="222" t="s">
        <v>50</v>
      </c>
      <c r="D12454" s="222" t="s">
        <v>191</v>
      </c>
      <c r="E12454" s="199" t="s">
        <v>166</v>
      </c>
      <c r="F12454" s="200"/>
      <c r="G12454" s="200"/>
      <c r="H12454" s="200"/>
      <c r="I12454" s="200">
        <v>45474</v>
      </c>
      <c r="J12454" s="143">
        <f t="shared" si="194"/>
        <v>45474</v>
      </c>
      <c r="K12454" s="202">
        <v>1</v>
      </c>
      <c r="L12454" s="285" t="s">
        <v>828</v>
      </c>
      <c r="M12454" s="223"/>
      <c r="N12454" s="203"/>
      <c r="O12454" s="222" t="s">
        <v>326</v>
      </c>
    </row>
    <row r="12455" spans="1:15" ht="29.25" customHeight="1">
      <c r="A12455" s="221" t="s">
        <v>2860</v>
      </c>
      <c r="B12455" s="221" t="s">
        <v>190</v>
      </c>
      <c r="C12455" s="222" t="s">
        <v>50</v>
      </c>
      <c r="D12455" s="222" t="s">
        <v>191</v>
      </c>
      <c r="E12455" s="199" t="s">
        <v>163</v>
      </c>
      <c r="F12455" s="200" t="s">
        <v>642</v>
      </c>
      <c r="G12455" s="200" t="s">
        <v>754</v>
      </c>
      <c r="H12455" s="200"/>
      <c r="I12455" s="200">
        <v>45474</v>
      </c>
      <c r="J12455" s="143">
        <f t="shared" si="194"/>
        <v>45474</v>
      </c>
      <c r="K12455" s="202">
        <v>1</v>
      </c>
      <c r="L12455" s="284" t="s">
        <v>1129</v>
      </c>
      <c r="M12455" s="223"/>
      <c r="N12455" s="203"/>
      <c r="O12455" s="222" t="s">
        <v>326</v>
      </c>
    </row>
    <row r="12456" spans="1:15" ht="29.25" customHeight="1">
      <c r="A12456" s="221" t="s">
        <v>2860</v>
      </c>
      <c r="B12456" s="221" t="s">
        <v>190</v>
      </c>
      <c r="C12456" s="222" t="s">
        <v>50</v>
      </c>
      <c r="D12456" s="222" t="s">
        <v>191</v>
      </c>
      <c r="E12456" s="199" t="s">
        <v>163</v>
      </c>
      <c r="F12456" s="200" t="s">
        <v>566</v>
      </c>
      <c r="G12456" s="200" t="s">
        <v>567</v>
      </c>
      <c r="H12456" s="200"/>
      <c r="I12456" s="200">
        <v>45474</v>
      </c>
      <c r="J12456" s="143">
        <f t="shared" si="194"/>
        <v>45474</v>
      </c>
      <c r="K12456" s="202">
        <v>0.5</v>
      </c>
      <c r="L12456" s="285" t="s">
        <v>468</v>
      </c>
      <c r="M12456" s="223"/>
      <c r="N12456" s="203"/>
      <c r="O12456" s="222" t="s">
        <v>326</v>
      </c>
    </row>
    <row r="12457" spans="1:15" ht="29.25" customHeight="1">
      <c r="A12457" s="221" t="s">
        <v>2860</v>
      </c>
      <c r="B12457" s="221" t="s">
        <v>190</v>
      </c>
      <c r="C12457" s="222" t="s">
        <v>50</v>
      </c>
      <c r="D12457" s="222" t="s">
        <v>191</v>
      </c>
      <c r="E12457" s="199" t="s">
        <v>163</v>
      </c>
      <c r="F12457" s="200" t="s">
        <v>573</v>
      </c>
      <c r="G12457" s="200" t="s">
        <v>574</v>
      </c>
      <c r="H12457" s="200"/>
      <c r="I12457" s="200">
        <v>45474</v>
      </c>
      <c r="J12457" s="143">
        <f t="shared" si="194"/>
        <v>45474</v>
      </c>
      <c r="K12457" s="202">
        <v>1.5</v>
      </c>
      <c r="L12457" s="284" t="s">
        <v>1130</v>
      </c>
      <c r="M12457" s="223"/>
      <c r="N12457" s="203"/>
      <c r="O12457" s="222" t="s">
        <v>326</v>
      </c>
    </row>
    <row r="12458" spans="1:15" ht="29.25" customHeight="1">
      <c r="A12458" s="221" t="s">
        <v>2860</v>
      </c>
      <c r="B12458" s="221" t="s">
        <v>190</v>
      </c>
      <c r="C12458" s="222" t="s">
        <v>50</v>
      </c>
      <c r="D12458" s="222" t="s">
        <v>191</v>
      </c>
      <c r="E12458" s="199" t="s">
        <v>176</v>
      </c>
      <c r="F12458" s="200"/>
      <c r="G12458" s="200"/>
      <c r="H12458" s="200"/>
      <c r="I12458" s="200">
        <v>45474</v>
      </c>
      <c r="J12458" s="143">
        <f t="shared" si="194"/>
        <v>45474</v>
      </c>
      <c r="K12458" s="202">
        <v>1.5</v>
      </c>
      <c r="L12458" s="284" t="s">
        <v>1131</v>
      </c>
      <c r="M12458" s="223" t="s">
        <v>830</v>
      </c>
      <c r="N12458" s="203"/>
      <c r="O12458" s="222" t="s">
        <v>326</v>
      </c>
    </row>
    <row r="12459" spans="1:15" ht="29.25" customHeight="1">
      <c r="A12459" s="221" t="s">
        <v>2860</v>
      </c>
      <c r="B12459" s="221" t="s">
        <v>190</v>
      </c>
      <c r="C12459" s="222" t="s">
        <v>50</v>
      </c>
      <c r="D12459" s="222" t="s">
        <v>191</v>
      </c>
      <c r="E12459" s="199" t="s">
        <v>163</v>
      </c>
      <c r="F12459" s="200" t="s">
        <v>642</v>
      </c>
      <c r="G12459" s="200" t="s">
        <v>754</v>
      </c>
      <c r="H12459" s="200" t="s">
        <v>49</v>
      </c>
      <c r="I12459" s="200">
        <v>45474</v>
      </c>
      <c r="J12459" s="143">
        <f t="shared" si="194"/>
        <v>45474</v>
      </c>
      <c r="K12459" s="202">
        <v>1</v>
      </c>
      <c r="L12459" s="285" t="s">
        <v>829</v>
      </c>
      <c r="M12459" s="223"/>
      <c r="N12459" s="203">
        <v>2.2083333333333299</v>
      </c>
      <c r="O12459" s="222" t="s">
        <v>941</v>
      </c>
    </row>
    <row r="12460" spans="1:15" ht="29.25" customHeight="1">
      <c r="A12460" s="221" t="s">
        <v>2860</v>
      </c>
      <c r="B12460" s="221" t="s">
        <v>190</v>
      </c>
      <c r="C12460" s="222" t="s">
        <v>50</v>
      </c>
      <c r="D12460" s="222" t="s">
        <v>191</v>
      </c>
      <c r="E12460" s="199" t="s">
        <v>163</v>
      </c>
      <c r="F12460" s="200" t="s">
        <v>630</v>
      </c>
      <c r="G12460" s="200" t="s">
        <v>631</v>
      </c>
      <c r="H12460" s="200" t="s">
        <v>587</v>
      </c>
      <c r="I12460" s="200">
        <v>45474</v>
      </c>
      <c r="J12460" s="143">
        <f t="shared" si="194"/>
        <v>45474</v>
      </c>
      <c r="K12460" s="202">
        <v>1.5</v>
      </c>
      <c r="L12460" s="284" t="s">
        <v>1127</v>
      </c>
      <c r="M12460" s="223"/>
      <c r="N12460" s="203">
        <v>1.125</v>
      </c>
      <c r="O12460" s="222" t="s">
        <v>940</v>
      </c>
    </row>
    <row r="12461" spans="1:15" ht="29.25" customHeight="1">
      <c r="A12461" s="221" t="s">
        <v>2860</v>
      </c>
      <c r="B12461" s="221" t="s">
        <v>190</v>
      </c>
      <c r="C12461" s="222" t="s">
        <v>50</v>
      </c>
      <c r="D12461" s="222" t="s">
        <v>191</v>
      </c>
      <c r="E12461" s="199" t="s">
        <v>163</v>
      </c>
      <c r="F12461" s="200" t="s">
        <v>566</v>
      </c>
      <c r="G12461" s="200" t="s">
        <v>567</v>
      </c>
      <c r="H12461" s="200" t="s">
        <v>603</v>
      </c>
      <c r="I12461" s="200">
        <v>45474</v>
      </c>
      <c r="J12461" s="143">
        <f t="shared" si="194"/>
        <v>45474</v>
      </c>
      <c r="K12461" s="202">
        <v>1.5</v>
      </c>
      <c r="L12461" s="284" t="s">
        <v>1128</v>
      </c>
      <c r="M12461" s="223"/>
      <c r="N12461" s="203">
        <v>17.5</v>
      </c>
      <c r="O12461" s="222" t="s">
        <v>958</v>
      </c>
    </row>
    <row r="12462" spans="1:15" ht="29.25" customHeight="1">
      <c r="A12462" s="221" t="s">
        <v>2860</v>
      </c>
      <c r="B12462" s="221" t="s">
        <v>190</v>
      </c>
      <c r="C12462" s="222" t="s">
        <v>50</v>
      </c>
      <c r="D12462" s="222" t="s">
        <v>191</v>
      </c>
      <c r="E12462" s="199" t="s">
        <v>176</v>
      </c>
      <c r="F12462" s="200"/>
      <c r="G12462" s="200"/>
      <c r="H12462" s="200"/>
      <c r="I12462" s="200">
        <v>45475</v>
      </c>
      <c r="J12462" s="143">
        <f t="shared" si="194"/>
        <v>45475</v>
      </c>
      <c r="K12462" s="202">
        <v>2</v>
      </c>
      <c r="L12462" s="285" t="s">
        <v>833</v>
      </c>
      <c r="M12462" s="223" t="s">
        <v>830</v>
      </c>
      <c r="N12462" s="203"/>
      <c r="O12462" s="222" t="s">
        <v>326</v>
      </c>
    </row>
    <row r="12463" spans="1:15" ht="29.25" customHeight="1">
      <c r="A12463" s="221" t="s">
        <v>2860</v>
      </c>
      <c r="B12463" s="221" t="s">
        <v>190</v>
      </c>
      <c r="C12463" s="222" t="s">
        <v>50</v>
      </c>
      <c r="D12463" s="222" t="s">
        <v>191</v>
      </c>
      <c r="E12463" s="199" t="s">
        <v>163</v>
      </c>
      <c r="F12463" s="200" t="s">
        <v>642</v>
      </c>
      <c r="G12463" s="200" t="s">
        <v>754</v>
      </c>
      <c r="H12463" s="200" t="s">
        <v>49</v>
      </c>
      <c r="I12463" s="200">
        <v>45475</v>
      </c>
      <c r="J12463" s="143">
        <f t="shared" si="194"/>
        <v>45475</v>
      </c>
      <c r="K12463" s="202">
        <v>2</v>
      </c>
      <c r="L12463" s="285" t="s">
        <v>831</v>
      </c>
      <c r="M12463" s="223"/>
      <c r="N12463" s="203">
        <v>2.2083333333333299</v>
      </c>
      <c r="O12463" s="222" t="s">
        <v>941</v>
      </c>
    </row>
    <row r="12464" spans="1:15" ht="29.25" customHeight="1">
      <c r="A12464" s="221" t="s">
        <v>2860</v>
      </c>
      <c r="B12464" s="221" t="s">
        <v>190</v>
      </c>
      <c r="C12464" s="222" t="s">
        <v>50</v>
      </c>
      <c r="D12464" s="222" t="s">
        <v>191</v>
      </c>
      <c r="E12464" s="199" t="s">
        <v>163</v>
      </c>
      <c r="F12464" s="200" t="s">
        <v>426</v>
      </c>
      <c r="G12464" s="200" t="s">
        <v>394</v>
      </c>
      <c r="H12464" s="200" t="s">
        <v>49</v>
      </c>
      <c r="I12464" s="200">
        <v>45475</v>
      </c>
      <c r="J12464" s="143">
        <f t="shared" si="194"/>
        <v>45475</v>
      </c>
      <c r="K12464" s="202">
        <v>2</v>
      </c>
      <c r="L12464" s="285" t="s">
        <v>832</v>
      </c>
      <c r="M12464" s="223"/>
      <c r="N12464" s="203">
        <v>3.55</v>
      </c>
      <c r="O12464" s="222" t="s">
        <v>939</v>
      </c>
    </row>
    <row r="12465" spans="1:15" ht="29.25" customHeight="1">
      <c r="A12465" s="221" t="s">
        <v>2860</v>
      </c>
      <c r="B12465" s="221" t="s">
        <v>190</v>
      </c>
      <c r="C12465" s="222" t="s">
        <v>50</v>
      </c>
      <c r="D12465" s="222" t="s">
        <v>191</v>
      </c>
      <c r="E12465" s="199" t="s">
        <v>163</v>
      </c>
      <c r="F12465" s="200" t="s">
        <v>512</v>
      </c>
      <c r="G12465" s="200" t="s">
        <v>513</v>
      </c>
      <c r="H12465" s="200" t="s">
        <v>537</v>
      </c>
      <c r="I12465" s="200">
        <v>45475</v>
      </c>
      <c r="J12465" s="143">
        <f t="shared" si="194"/>
        <v>45475</v>
      </c>
      <c r="K12465" s="202">
        <v>2.5</v>
      </c>
      <c r="L12465" s="284" t="s">
        <v>1132</v>
      </c>
      <c r="M12465" s="223"/>
      <c r="N12465" s="203">
        <v>0.27083333333333298</v>
      </c>
      <c r="O12465" s="222" t="s">
        <v>941</v>
      </c>
    </row>
    <row r="12466" spans="1:15" ht="29.25" customHeight="1">
      <c r="A12466" s="221" t="s">
        <v>2860</v>
      </c>
      <c r="B12466" s="221" t="s">
        <v>190</v>
      </c>
      <c r="C12466" s="222" t="s">
        <v>50</v>
      </c>
      <c r="D12466" s="222" t="s">
        <v>191</v>
      </c>
      <c r="E12466" s="199" t="s">
        <v>163</v>
      </c>
      <c r="F12466" s="200" t="s">
        <v>630</v>
      </c>
      <c r="G12466" s="200" t="s">
        <v>631</v>
      </c>
      <c r="H12466" s="200" t="s">
        <v>80</v>
      </c>
      <c r="I12466" s="200">
        <v>45475</v>
      </c>
      <c r="J12466" s="143">
        <f t="shared" si="194"/>
        <v>45475</v>
      </c>
      <c r="K12466" s="202">
        <v>1</v>
      </c>
      <c r="L12466" s="285" t="s">
        <v>834</v>
      </c>
      <c r="M12466" s="223"/>
      <c r="N12466" s="203">
        <v>5.3218750000000004</v>
      </c>
      <c r="O12466" s="222" t="s">
        <v>960</v>
      </c>
    </row>
    <row r="12467" spans="1:15" ht="29.25" customHeight="1">
      <c r="A12467" s="221" t="s">
        <v>2860</v>
      </c>
      <c r="B12467" s="221" t="s">
        <v>190</v>
      </c>
      <c r="C12467" s="222" t="s">
        <v>50</v>
      </c>
      <c r="D12467" s="222" t="s">
        <v>191</v>
      </c>
      <c r="E12467" s="199" t="s">
        <v>163</v>
      </c>
      <c r="F12467" s="200" t="s">
        <v>512</v>
      </c>
      <c r="G12467" s="200" t="s">
        <v>513</v>
      </c>
      <c r="H12467" s="200"/>
      <c r="I12467" s="200">
        <v>45476</v>
      </c>
      <c r="J12467" s="143">
        <f t="shared" si="194"/>
        <v>45476</v>
      </c>
      <c r="K12467" s="202">
        <v>2.5</v>
      </c>
      <c r="L12467" s="285" t="s">
        <v>836</v>
      </c>
      <c r="M12467" s="223"/>
      <c r="N12467" s="203"/>
      <c r="O12467" s="222" t="s">
        <v>326</v>
      </c>
    </row>
    <row r="12468" spans="1:15" ht="29.25" customHeight="1">
      <c r="A12468" s="221" t="s">
        <v>2860</v>
      </c>
      <c r="B12468" s="221" t="s">
        <v>190</v>
      </c>
      <c r="C12468" s="222" t="s">
        <v>50</v>
      </c>
      <c r="D12468" s="222" t="s">
        <v>191</v>
      </c>
      <c r="E12468" s="199" t="s">
        <v>163</v>
      </c>
      <c r="F12468" s="200" t="s">
        <v>426</v>
      </c>
      <c r="G12468" s="200" t="s">
        <v>394</v>
      </c>
      <c r="H12468" s="200" t="s">
        <v>49</v>
      </c>
      <c r="I12468" s="200">
        <v>45476</v>
      </c>
      <c r="J12468" s="143">
        <f t="shared" si="194"/>
        <v>45476</v>
      </c>
      <c r="K12468" s="202">
        <v>2</v>
      </c>
      <c r="L12468" s="285" t="s">
        <v>835</v>
      </c>
      <c r="M12468" s="223"/>
      <c r="N12468" s="203">
        <v>3.55</v>
      </c>
      <c r="O12468" s="222" t="s">
        <v>939</v>
      </c>
    </row>
    <row r="12469" spans="1:15" ht="29.25" customHeight="1">
      <c r="A12469" s="221" t="s">
        <v>2860</v>
      </c>
      <c r="B12469" s="221" t="s">
        <v>190</v>
      </c>
      <c r="C12469" s="222" t="s">
        <v>50</v>
      </c>
      <c r="D12469" s="222" t="s">
        <v>191</v>
      </c>
      <c r="E12469" s="199" t="s">
        <v>163</v>
      </c>
      <c r="F12469" s="200" t="s">
        <v>630</v>
      </c>
      <c r="G12469" s="200" t="s">
        <v>631</v>
      </c>
      <c r="H12469" s="200" t="s">
        <v>80</v>
      </c>
      <c r="I12469" s="200">
        <v>45476</v>
      </c>
      <c r="J12469" s="143">
        <f t="shared" si="194"/>
        <v>45476</v>
      </c>
      <c r="K12469" s="202">
        <v>5</v>
      </c>
      <c r="L12469" s="285" t="s">
        <v>837</v>
      </c>
      <c r="M12469" s="223"/>
      <c r="N12469" s="203">
        <v>5.3218750000000004</v>
      </c>
      <c r="O12469" s="222" t="s">
        <v>960</v>
      </c>
    </row>
    <row r="12470" spans="1:15" ht="29.25" customHeight="1">
      <c r="A12470" s="221" t="s">
        <v>2860</v>
      </c>
      <c r="B12470" s="221" t="s">
        <v>190</v>
      </c>
      <c r="C12470" s="222" t="s">
        <v>50</v>
      </c>
      <c r="D12470" s="222" t="s">
        <v>191</v>
      </c>
      <c r="E12470" s="199" t="s">
        <v>178</v>
      </c>
      <c r="F12470" s="200"/>
      <c r="G12470" s="200"/>
      <c r="H12470" s="200"/>
      <c r="I12470" s="200">
        <v>45477</v>
      </c>
      <c r="J12470" s="143">
        <f t="shared" si="194"/>
        <v>45477</v>
      </c>
      <c r="K12470" s="202">
        <v>1</v>
      </c>
      <c r="L12470" s="285" t="s">
        <v>867</v>
      </c>
      <c r="M12470" s="223"/>
      <c r="N12470" s="203"/>
      <c r="O12470" s="222" t="s">
        <v>326</v>
      </c>
    </row>
    <row r="12471" spans="1:15" ht="29.25" customHeight="1">
      <c r="A12471" s="221" t="s">
        <v>2860</v>
      </c>
      <c r="B12471" s="221" t="s">
        <v>190</v>
      </c>
      <c r="C12471" s="222" t="s">
        <v>50</v>
      </c>
      <c r="D12471" s="222" t="s">
        <v>191</v>
      </c>
      <c r="E12471" s="199" t="s">
        <v>163</v>
      </c>
      <c r="F12471" s="200" t="s">
        <v>642</v>
      </c>
      <c r="G12471" s="200" t="s">
        <v>754</v>
      </c>
      <c r="H12471" s="200" t="s">
        <v>49</v>
      </c>
      <c r="I12471" s="200">
        <v>45477</v>
      </c>
      <c r="J12471" s="143">
        <f t="shared" si="194"/>
        <v>45477</v>
      </c>
      <c r="K12471" s="202">
        <v>3.5</v>
      </c>
      <c r="L12471" s="284" t="s">
        <v>1133</v>
      </c>
      <c r="M12471" s="223"/>
      <c r="N12471" s="203">
        <v>2.2083333333333299</v>
      </c>
      <c r="O12471" s="222" t="s">
        <v>941</v>
      </c>
    </row>
    <row r="12472" spans="1:15" ht="29.25" customHeight="1">
      <c r="A12472" s="221" t="s">
        <v>2860</v>
      </c>
      <c r="B12472" s="221" t="s">
        <v>190</v>
      </c>
      <c r="C12472" s="222" t="s">
        <v>50</v>
      </c>
      <c r="D12472" s="222" t="s">
        <v>191</v>
      </c>
      <c r="E12472" s="199" t="s">
        <v>163</v>
      </c>
      <c r="F12472" s="200" t="s">
        <v>426</v>
      </c>
      <c r="G12472" s="200" t="s">
        <v>394</v>
      </c>
      <c r="H12472" s="200" t="s">
        <v>49</v>
      </c>
      <c r="I12472" s="200">
        <v>45477</v>
      </c>
      <c r="J12472" s="143">
        <f t="shared" si="194"/>
        <v>45477</v>
      </c>
      <c r="K12472" s="202">
        <v>1</v>
      </c>
      <c r="L12472" s="285" t="s">
        <v>868</v>
      </c>
      <c r="M12472" s="223"/>
      <c r="N12472" s="203">
        <v>3.55</v>
      </c>
      <c r="O12472" s="222" t="s">
        <v>939</v>
      </c>
    </row>
    <row r="12473" spans="1:15" ht="29.25" customHeight="1">
      <c r="A12473" s="221" t="s">
        <v>2860</v>
      </c>
      <c r="B12473" s="221" t="s">
        <v>190</v>
      </c>
      <c r="C12473" s="222" t="s">
        <v>50</v>
      </c>
      <c r="D12473" s="222" t="s">
        <v>191</v>
      </c>
      <c r="E12473" s="199" t="s">
        <v>163</v>
      </c>
      <c r="F12473" s="200" t="s">
        <v>512</v>
      </c>
      <c r="G12473" s="200" t="s">
        <v>513</v>
      </c>
      <c r="H12473" s="200" t="s">
        <v>533</v>
      </c>
      <c r="I12473" s="200">
        <v>45477</v>
      </c>
      <c r="J12473" s="143">
        <f t="shared" si="194"/>
        <v>45477</v>
      </c>
      <c r="K12473" s="202">
        <v>4</v>
      </c>
      <c r="L12473" s="284" t="s">
        <v>1134</v>
      </c>
      <c r="M12473" s="223"/>
      <c r="N12473" s="203">
        <v>12.1666666666667</v>
      </c>
      <c r="O12473" s="222" t="s">
        <v>941</v>
      </c>
    </row>
    <row r="12474" spans="1:15" ht="29.25" customHeight="1">
      <c r="A12474" s="221" t="s">
        <v>2860</v>
      </c>
      <c r="B12474" s="221" t="s">
        <v>190</v>
      </c>
      <c r="C12474" s="222" t="s">
        <v>50</v>
      </c>
      <c r="D12474" s="222" t="s">
        <v>191</v>
      </c>
      <c r="E12474" s="199" t="s">
        <v>163</v>
      </c>
      <c r="F12474" s="200" t="s">
        <v>642</v>
      </c>
      <c r="G12474" s="200" t="s">
        <v>754</v>
      </c>
      <c r="H12474" s="200" t="s">
        <v>49</v>
      </c>
      <c r="I12474" s="200">
        <v>45478</v>
      </c>
      <c r="J12474" s="143">
        <f t="shared" si="194"/>
        <v>45478</v>
      </c>
      <c r="K12474" s="202">
        <v>2.5</v>
      </c>
      <c r="L12474" s="284" t="s">
        <v>1135</v>
      </c>
      <c r="M12474" s="223"/>
      <c r="N12474" s="203">
        <v>2.2083333333333299</v>
      </c>
      <c r="O12474" s="222" t="s">
        <v>941</v>
      </c>
    </row>
    <row r="12475" spans="1:15" ht="29.25" customHeight="1">
      <c r="A12475" s="221" t="s">
        <v>2860</v>
      </c>
      <c r="B12475" s="221" t="s">
        <v>190</v>
      </c>
      <c r="C12475" s="222" t="s">
        <v>50</v>
      </c>
      <c r="D12475" s="222" t="s">
        <v>191</v>
      </c>
      <c r="E12475" s="199" t="s">
        <v>163</v>
      </c>
      <c r="F12475" s="200" t="s">
        <v>512</v>
      </c>
      <c r="G12475" s="200" t="s">
        <v>513</v>
      </c>
      <c r="H12475" s="200" t="s">
        <v>533</v>
      </c>
      <c r="I12475" s="200">
        <v>45478</v>
      </c>
      <c r="J12475" s="143">
        <f t="shared" si="194"/>
        <v>45478</v>
      </c>
      <c r="K12475" s="202">
        <v>2</v>
      </c>
      <c r="L12475" s="285" t="s">
        <v>1138</v>
      </c>
      <c r="M12475" s="223"/>
      <c r="N12475" s="203">
        <v>12.1666666666667</v>
      </c>
      <c r="O12475" s="222" t="s">
        <v>941</v>
      </c>
    </row>
    <row r="12476" spans="1:15" ht="29.25" customHeight="1">
      <c r="A12476" s="221" t="s">
        <v>2860</v>
      </c>
      <c r="B12476" s="221" t="s">
        <v>190</v>
      </c>
      <c r="C12476" s="222" t="s">
        <v>50</v>
      </c>
      <c r="D12476" s="222" t="s">
        <v>191</v>
      </c>
      <c r="E12476" s="199" t="s">
        <v>163</v>
      </c>
      <c r="F12476" s="200" t="s">
        <v>512</v>
      </c>
      <c r="G12476" s="200" t="s">
        <v>513</v>
      </c>
      <c r="H12476" s="200" t="s">
        <v>534</v>
      </c>
      <c r="I12476" s="200">
        <v>45478</v>
      </c>
      <c r="J12476" s="143">
        <f t="shared" si="194"/>
        <v>45478</v>
      </c>
      <c r="K12476" s="202">
        <v>1.5</v>
      </c>
      <c r="L12476" s="285" t="s">
        <v>1136</v>
      </c>
      <c r="M12476" s="223" t="s">
        <v>1137</v>
      </c>
      <c r="N12476" s="203">
        <v>1.34375</v>
      </c>
      <c r="O12476" s="222" t="s">
        <v>942</v>
      </c>
    </row>
    <row r="12477" spans="1:15" ht="29.25" customHeight="1">
      <c r="A12477" s="221" t="s">
        <v>2860</v>
      </c>
      <c r="B12477" s="221" t="s">
        <v>190</v>
      </c>
      <c r="C12477" s="222" t="s">
        <v>50</v>
      </c>
      <c r="D12477" s="222" t="s">
        <v>191</v>
      </c>
      <c r="E12477" s="199" t="s">
        <v>163</v>
      </c>
      <c r="F12477" s="200" t="s">
        <v>512</v>
      </c>
      <c r="G12477" s="200" t="s">
        <v>513</v>
      </c>
      <c r="H12477" s="200" t="s">
        <v>535</v>
      </c>
      <c r="I12477" s="200">
        <v>45478</v>
      </c>
      <c r="J12477" s="143">
        <f t="shared" si="194"/>
        <v>45478</v>
      </c>
      <c r="K12477" s="202">
        <v>2.5</v>
      </c>
      <c r="L12477" s="284" t="s">
        <v>1140</v>
      </c>
      <c r="M12477" s="223" t="s">
        <v>1137</v>
      </c>
      <c r="N12477" s="203">
        <v>1.1458333333333299</v>
      </c>
      <c r="O12477" s="222" t="s">
        <v>941</v>
      </c>
    </row>
    <row r="12478" spans="1:15" ht="29.25" customHeight="1">
      <c r="A12478" s="221" t="s">
        <v>2860</v>
      </c>
      <c r="B12478" s="221" t="s">
        <v>190</v>
      </c>
      <c r="C12478" s="222" t="s">
        <v>50</v>
      </c>
      <c r="D12478" s="222" t="s">
        <v>191</v>
      </c>
      <c r="E12478" s="199" t="s">
        <v>163</v>
      </c>
      <c r="F12478" s="200" t="s">
        <v>566</v>
      </c>
      <c r="G12478" s="200" t="s">
        <v>567</v>
      </c>
      <c r="H12478" s="200" t="s">
        <v>603</v>
      </c>
      <c r="I12478" s="200">
        <v>45478</v>
      </c>
      <c r="J12478" s="143">
        <f t="shared" si="194"/>
        <v>45478</v>
      </c>
      <c r="K12478" s="202">
        <v>1</v>
      </c>
      <c r="L12478" s="285" t="s">
        <v>1139</v>
      </c>
      <c r="M12478" s="223"/>
      <c r="N12478" s="203">
        <v>17.5</v>
      </c>
      <c r="O12478" s="222" t="s">
        <v>958</v>
      </c>
    </row>
    <row r="12479" spans="1:15" ht="29.25" customHeight="1">
      <c r="A12479" s="221" t="s">
        <v>2860</v>
      </c>
      <c r="B12479" s="221" t="s">
        <v>190</v>
      </c>
      <c r="C12479" s="222" t="s">
        <v>50</v>
      </c>
      <c r="D12479" s="222" t="s">
        <v>191</v>
      </c>
      <c r="E12479" s="199" t="s">
        <v>178</v>
      </c>
      <c r="F12479" s="200"/>
      <c r="G12479" s="200"/>
      <c r="H12479" s="200"/>
      <c r="I12479" s="200">
        <v>45481</v>
      </c>
      <c r="J12479" s="143">
        <f t="shared" si="194"/>
        <v>45481</v>
      </c>
      <c r="K12479" s="202">
        <v>1</v>
      </c>
      <c r="L12479" s="285" t="s">
        <v>1141</v>
      </c>
      <c r="M12479" s="223"/>
      <c r="N12479" s="203"/>
      <c r="O12479" s="222" t="s">
        <v>326</v>
      </c>
    </row>
    <row r="12480" spans="1:15" ht="29.25" customHeight="1">
      <c r="A12480" s="221" t="s">
        <v>2860</v>
      </c>
      <c r="B12480" s="221" t="s">
        <v>190</v>
      </c>
      <c r="C12480" s="222" t="s">
        <v>50</v>
      </c>
      <c r="D12480" s="222" t="s">
        <v>191</v>
      </c>
      <c r="E12480" s="199" t="s">
        <v>178</v>
      </c>
      <c r="F12480" s="200"/>
      <c r="G12480" s="200"/>
      <c r="H12480" s="200"/>
      <c r="I12480" s="200">
        <v>45481</v>
      </c>
      <c r="J12480" s="143">
        <f t="shared" si="194"/>
        <v>45481</v>
      </c>
      <c r="K12480" s="202">
        <v>1.5</v>
      </c>
      <c r="L12480" s="285" t="s">
        <v>1143</v>
      </c>
      <c r="M12480" s="223"/>
      <c r="N12480" s="203"/>
      <c r="O12480" s="222" t="s">
        <v>326</v>
      </c>
    </row>
    <row r="12481" spans="1:15" ht="29.25" customHeight="1">
      <c r="A12481" s="221" t="s">
        <v>2860</v>
      </c>
      <c r="B12481" s="221" t="s">
        <v>190</v>
      </c>
      <c r="C12481" s="222" t="s">
        <v>50</v>
      </c>
      <c r="D12481" s="222" t="s">
        <v>191</v>
      </c>
      <c r="E12481" s="199" t="s">
        <v>178</v>
      </c>
      <c r="F12481" s="200"/>
      <c r="G12481" s="200"/>
      <c r="H12481" s="200"/>
      <c r="I12481" s="200">
        <v>45481</v>
      </c>
      <c r="J12481" s="143">
        <f t="shared" si="194"/>
        <v>45481</v>
      </c>
      <c r="K12481" s="202">
        <v>1.5</v>
      </c>
      <c r="L12481" s="285" t="s">
        <v>1144</v>
      </c>
      <c r="M12481" s="223"/>
      <c r="N12481" s="203"/>
      <c r="O12481" s="222" t="s">
        <v>326</v>
      </c>
    </row>
    <row r="12482" spans="1:15" ht="29.25" customHeight="1">
      <c r="A12482" s="221" t="s">
        <v>2860</v>
      </c>
      <c r="B12482" s="221" t="s">
        <v>190</v>
      </c>
      <c r="C12482" s="222" t="s">
        <v>50</v>
      </c>
      <c r="D12482" s="222" t="s">
        <v>191</v>
      </c>
      <c r="E12482" s="199" t="s">
        <v>179</v>
      </c>
      <c r="F12482" s="200"/>
      <c r="G12482" s="200"/>
      <c r="H12482" s="200"/>
      <c r="I12482" s="200">
        <v>45481</v>
      </c>
      <c r="J12482" s="143">
        <f t="shared" si="194"/>
        <v>45481</v>
      </c>
      <c r="K12482" s="202">
        <v>3</v>
      </c>
      <c r="L12482" s="284" t="s">
        <v>1145</v>
      </c>
      <c r="M12482" s="223"/>
      <c r="N12482" s="203"/>
      <c r="O12482" s="222" t="s">
        <v>326</v>
      </c>
    </row>
    <row r="12483" spans="1:15" ht="29.25" customHeight="1">
      <c r="A12483" s="221" t="s">
        <v>2860</v>
      </c>
      <c r="B12483" s="221" t="s">
        <v>190</v>
      </c>
      <c r="C12483" s="222" t="s">
        <v>50</v>
      </c>
      <c r="D12483" s="222" t="s">
        <v>191</v>
      </c>
      <c r="E12483" s="199" t="s">
        <v>163</v>
      </c>
      <c r="F12483" s="200" t="s">
        <v>630</v>
      </c>
      <c r="G12483" s="200" t="s">
        <v>631</v>
      </c>
      <c r="H12483" s="200" t="s">
        <v>80</v>
      </c>
      <c r="I12483" s="200">
        <v>45481</v>
      </c>
      <c r="J12483" s="143">
        <f t="shared" ref="J12483:J12546" si="195">I12483</f>
        <v>45481</v>
      </c>
      <c r="K12483" s="202">
        <v>1.5</v>
      </c>
      <c r="L12483" s="284" t="s">
        <v>1146</v>
      </c>
      <c r="M12483" s="223"/>
      <c r="N12483" s="203">
        <v>5.3218750000000004</v>
      </c>
      <c r="O12483" s="222" t="s">
        <v>960</v>
      </c>
    </row>
    <row r="12484" spans="1:15" ht="29.25" customHeight="1">
      <c r="A12484" s="221" t="s">
        <v>2860</v>
      </c>
      <c r="B12484" s="221" t="s">
        <v>190</v>
      </c>
      <c r="C12484" s="222" t="s">
        <v>50</v>
      </c>
      <c r="D12484" s="222" t="s">
        <v>191</v>
      </c>
      <c r="E12484" s="199" t="s">
        <v>163</v>
      </c>
      <c r="F12484" s="200" t="s">
        <v>594</v>
      </c>
      <c r="G12484" s="200" t="s">
        <v>595</v>
      </c>
      <c r="H12484" s="200" t="s">
        <v>388</v>
      </c>
      <c r="I12484" s="200">
        <v>45481</v>
      </c>
      <c r="J12484" s="143">
        <f t="shared" si="195"/>
        <v>45481</v>
      </c>
      <c r="K12484" s="202">
        <v>1</v>
      </c>
      <c r="L12484" s="284" t="s">
        <v>1142</v>
      </c>
      <c r="M12484" s="223"/>
      <c r="N12484" s="203">
        <v>0</v>
      </c>
      <c r="O12484" s="222" t="s">
        <v>326</v>
      </c>
    </row>
    <row r="12485" spans="1:15" ht="29.25" customHeight="1">
      <c r="A12485" s="221" t="s">
        <v>2860</v>
      </c>
      <c r="B12485" s="221" t="s">
        <v>190</v>
      </c>
      <c r="C12485" s="222" t="s">
        <v>50</v>
      </c>
      <c r="D12485" s="222" t="s">
        <v>191</v>
      </c>
      <c r="E12485" s="199" t="s">
        <v>178</v>
      </c>
      <c r="F12485" s="200"/>
      <c r="G12485" s="200"/>
      <c r="H12485" s="200"/>
      <c r="I12485" s="200">
        <v>45482</v>
      </c>
      <c r="J12485" s="143">
        <f t="shared" si="195"/>
        <v>45482</v>
      </c>
      <c r="K12485" s="202">
        <v>1</v>
      </c>
      <c r="L12485" s="285" t="s">
        <v>1147</v>
      </c>
      <c r="M12485" s="223"/>
      <c r="N12485" s="203"/>
      <c r="O12485" s="222" t="s">
        <v>326</v>
      </c>
    </row>
    <row r="12486" spans="1:15" ht="29.25" customHeight="1">
      <c r="A12486" s="221" t="s">
        <v>2860</v>
      </c>
      <c r="B12486" s="221" t="s">
        <v>190</v>
      </c>
      <c r="C12486" s="222" t="s">
        <v>50</v>
      </c>
      <c r="D12486" s="222" t="s">
        <v>191</v>
      </c>
      <c r="E12486" s="199" t="s">
        <v>163</v>
      </c>
      <c r="F12486" s="200" t="s">
        <v>512</v>
      </c>
      <c r="G12486" s="200" t="s">
        <v>513</v>
      </c>
      <c r="H12486" s="200" t="s">
        <v>533</v>
      </c>
      <c r="I12486" s="200">
        <v>45482</v>
      </c>
      <c r="J12486" s="143">
        <f t="shared" si="195"/>
        <v>45482</v>
      </c>
      <c r="K12486" s="202">
        <v>1.5</v>
      </c>
      <c r="L12486" s="285" t="s">
        <v>1149</v>
      </c>
      <c r="M12486" s="223"/>
      <c r="N12486" s="203">
        <v>12.1666666666667</v>
      </c>
      <c r="O12486" s="222" t="s">
        <v>941</v>
      </c>
    </row>
    <row r="12487" spans="1:15" ht="29.25" customHeight="1">
      <c r="A12487" s="221" t="s">
        <v>2860</v>
      </c>
      <c r="B12487" s="221" t="s">
        <v>190</v>
      </c>
      <c r="C12487" s="222" t="s">
        <v>50</v>
      </c>
      <c r="D12487" s="222" t="s">
        <v>191</v>
      </c>
      <c r="E12487" s="199" t="s">
        <v>163</v>
      </c>
      <c r="F12487" s="200" t="s">
        <v>630</v>
      </c>
      <c r="G12487" s="200" t="s">
        <v>631</v>
      </c>
      <c r="H12487" s="200" t="s">
        <v>80</v>
      </c>
      <c r="I12487" s="200">
        <v>45482</v>
      </c>
      <c r="J12487" s="143">
        <f t="shared" si="195"/>
        <v>45482</v>
      </c>
      <c r="K12487" s="202">
        <v>1</v>
      </c>
      <c r="L12487" s="285" t="s">
        <v>1148</v>
      </c>
      <c r="M12487" s="223"/>
      <c r="N12487" s="203">
        <v>5.3218750000000004</v>
      </c>
      <c r="O12487" s="222" t="s">
        <v>960</v>
      </c>
    </row>
    <row r="12488" spans="1:15" ht="29.25" customHeight="1">
      <c r="A12488" s="221" t="s">
        <v>2860</v>
      </c>
      <c r="B12488" s="221" t="s">
        <v>190</v>
      </c>
      <c r="C12488" s="222" t="s">
        <v>50</v>
      </c>
      <c r="D12488" s="222" t="s">
        <v>191</v>
      </c>
      <c r="E12488" s="199" t="s">
        <v>163</v>
      </c>
      <c r="F12488" s="200" t="s">
        <v>594</v>
      </c>
      <c r="G12488" s="200" t="s">
        <v>595</v>
      </c>
      <c r="H12488" s="200" t="s">
        <v>388</v>
      </c>
      <c r="I12488" s="200">
        <v>45482</v>
      </c>
      <c r="J12488" s="143">
        <f t="shared" si="195"/>
        <v>45482</v>
      </c>
      <c r="K12488" s="202">
        <v>6</v>
      </c>
      <c r="L12488" s="284" t="s">
        <v>1150</v>
      </c>
      <c r="M12488" s="223"/>
      <c r="N12488" s="203">
        <v>0</v>
      </c>
      <c r="O12488" s="222" t="s">
        <v>326</v>
      </c>
    </row>
    <row r="12489" spans="1:15" ht="29.25" customHeight="1">
      <c r="A12489" s="221" t="s">
        <v>2860</v>
      </c>
      <c r="B12489" s="221" t="s">
        <v>190</v>
      </c>
      <c r="C12489" s="222" t="s">
        <v>50</v>
      </c>
      <c r="D12489" s="222" t="s">
        <v>191</v>
      </c>
      <c r="E12489" s="199" t="s">
        <v>163</v>
      </c>
      <c r="F12489" s="200" t="s">
        <v>512</v>
      </c>
      <c r="G12489" s="200" t="s">
        <v>513</v>
      </c>
      <c r="H12489" s="200"/>
      <c r="I12489" s="200">
        <v>45483</v>
      </c>
      <c r="J12489" s="143">
        <f t="shared" si="195"/>
        <v>45483</v>
      </c>
      <c r="K12489" s="202">
        <v>2</v>
      </c>
      <c r="L12489" s="285" t="s">
        <v>1152</v>
      </c>
      <c r="M12489" s="223"/>
      <c r="N12489" s="203"/>
      <c r="O12489" s="222" t="s">
        <v>326</v>
      </c>
    </row>
    <row r="12490" spans="1:15" ht="29.25" customHeight="1">
      <c r="A12490" s="221" t="s">
        <v>2860</v>
      </c>
      <c r="B12490" s="221" t="s">
        <v>190</v>
      </c>
      <c r="C12490" s="222" t="s">
        <v>50</v>
      </c>
      <c r="D12490" s="222" t="s">
        <v>191</v>
      </c>
      <c r="E12490" s="199" t="s">
        <v>163</v>
      </c>
      <c r="F12490" s="200" t="s">
        <v>566</v>
      </c>
      <c r="G12490" s="200" t="s">
        <v>567</v>
      </c>
      <c r="H12490" s="200"/>
      <c r="I12490" s="200">
        <v>45483</v>
      </c>
      <c r="J12490" s="143">
        <f t="shared" si="195"/>
        <v>45483</v>
      </c>
      <c r="K12490" s="202">
        <v>1</v>
      </c>
      <c r="L12490" s="285" t="s">
        <v>1154</v>
      </c>
      <c r="M12490" s="223"/>
      <c r="N12490" s="203"/>
      <c r="O12490" s="222" t="s">
        <v>326</v>
      </c>
    </row>
    <row r="12491" spans="1:15" ht="29.25" customHeight="1">
      <c r="A12491" s="221" t="s">
        <v>2860</v>
      </c>
      <c r="B12491" s="221" t="s">
        <v>190</v>
      </c>
      <c r="C12491" s="222" t="s">
        <v>50</v>
      </c>
      <c r="D12491" s="222" t="s">
        <v>191</v>
      </c>
      <c r="E12491" s="199" t="s">
        <v>163</v>
      </c>
      <c r="F12491" s="200" t="s">
        <v>630</v>
      </c>
      <c r="G12491" s="200" t="s">
        <v>631</v>
      </c>
      <c r="H12491" s="200"/>
      <c r="I12491" s="200">
        <v>45483</v>
      </c>
      <c r="J12491" s="143">
        <f t="shared" si="195"/>
        <v>45483</v>
      </c>
      <c r="K12491" s="202">
        <v>0.5</v>
      </c>
      <c r="L12491" s="285" t="s">
        <v>1154</v>
      </c>
      <c r="M12491" s="223"/>
      <c r="N12491" s="203"/>
      <c r="O12491" s="222" t="s">
        <v>326</v>
      </c>
    </row>
    <row r="12492" spans="1:15" ht="29.25" customHeight="1">
      <c r="A12492" s="221" t="s">
        <v>2860</v>
      </c>
      <c r="B12492" s="221" t="s">
        <v>190</v>
      </c>
      <c r="C12492" s="222" t="s">
        <v>50</v>
      </c>
      <c r="D12492" s="222" t="s">
        <v>191</v>
      </c>
      <c r="E12492" s="199" t="s">
        <v>163</v>
      </c>
      <c r="F12492" s="200" t="s">
        <v>642</v>
      </c>
      <c r="G12492" s="200" t="s">
        <v>754</v>
      </c>
      <c r="H12492" s="200"/>
      <c r="I12492" s="200">
        <v>45483</v>
      </c>
      <c r="J12492" s="143">
        <f t="shared" si="195"/>
        <v>45483</v>
      </c>
      <c r="K12492" s="202">
        <v>0.5</v>
      </c>
      <c r="L12492" s="285" t="s">
        <v>1154</v>
      </c>
      <c r="M12492" s="223"/>
      <c r="N12492" s="203"/>
      <c r="O12492" s="222" t="s">
        <v>326</v>
      </c>
    </row>
    <row r="12493" spans="1:15" ht="29.25" customHeight="1">
      <c r="A12493" s="221" t="s">
        <v>2860</v>
      </c>
      <c r="B12493" s="221" t="s">
        <v>190</v>
      </c>
      <c r="C12493" s="222" t="s">
        <v>50</v>
      </c>
      <c r="D12493" s="222" t="s">
        <v>191</v>
      </c>
      <c r="E12493" s="199" t="s">
        <v>163</v>
      </c>
      <c r="F12493" s="200" t="s">
        <v>573</v>
      </c>
      <c r="G12493" s="200" t="s">
        <v>574</v>
      </c>
      <c r="H12493" s="200"/>
      <c r="I12493" s="200">
        <v>45483</v>
      </c>
      <c r="J12493" s="143">
        <f t="shared" si="195"/>
        <v>45483</v>
      </c>
      <c r="K12493" s="202">
        <v>0.5</v>
      </c>
      <c r="L12493" s="285" t="s">
        <v>1154</v>
      </c>
      <c r="M12493" s="223"/>
      <c r="N12493" s="203"/>
      <c r="O12493" s="222" t="s">
        <v>326</v>
      </c>
    </row>
    <row r="12494" spans="1:15" ht="29.25" customHeight="1">
      <c r="A12494" s="221" t="s">
        <v>2860</v>
      </c>
      <c r="B12494" s="221" t="s">
        <v>190</v>
      </c>
      <c r="C12494" s="222" t="s">
        <v>50</v>
      </c>
      <c r="D12494" s="222" t="s">
        <v>191</v>
      </c>
      <c r="E12494" s="199" t="s">
        <v>178</v>
      </c>
      <c r="F12494" s="200"/>
      <c r="G12494" s="200"/>
      <c r="H12494" s="200"/>
      <c r="I12494" s="200">
        <v>45483</v>
      </c>
      <c r="J12494" s="143">
        <f t="shared" si="195"/>
        <v>45483</v>
      </c>
      <c r="K12494" s="202">
        <v>1</v>
      </c>
      <c r="L12494" s="285" t="s">
        <v>1155</v>
      </c>
      <c r="M12494" s="223"/>
      <c r="N12494" s="203"/>
      <c r="O12494" s="222" t="s">
        <v>326</v>
      </c>
    </row>
    <row r="12495" spans="1:15" ht="29.25" customHeight="1">
      <c r="A12495" s="221" t="s">
        <v>2860</v>
      </c>
      <c r="B12495" s="221" t="s">
        <v>190</v>
      </c>
      <c r="C12495" s="222" t="s">
        <v>50</v>
      </c>
      <c r="D12495" s="222" t="s">
        <v>191</v>
      </c>
      <c r="E12495" s="199" t="s">
        <v>163</v>
      </c>
      <c r="F12495" s="200" t="s">
        <v>566</v>
      </c>
      <c r="G12495" s="200" t="s">
        <v>567</v>
      </c>
      <c r="H12495" s="200" t="s">
        <v>603</v>
      </c>
      <c r="I12495" s="200">
        <v>45483</v>
      </c>
      <c r="J12495" s="143">
        <f t="shared" si="195"/>
        <v>45483</v>
      </c>
      <c r="K12495" s="202">
        <v>1.5</v>
      </c>
      <c r="L12495" s="285" t="s">
        <v>1153</v>
      </c>
      <c r="M12495" s="223"/>
      <c r="N12495" s="203">
        <v>17.5</v>
      </c>
      <c r="O12495" s="222" t="s">
        <v>958</v>
      </c>
    </row>
    <row r="12496" spans="1:15" ht="29.25" customHeight="1">
      <c r="A12496" s="221" t="s">
        <v>2860</v>
      </c>
      <c r="B12496" s="221" t="s">
        <v>190</v>
      </c>
      <c r="C12496" s="222" t="s">
        <v>50</v>
      </c>
      <c r="D12496" s="222" t="s">
        <v>191</v>
      </c>
      <c r="E12496" s="199" t="s">
        <v>163</v>
      </c>
      <c r="F12496" s="200" t="s">
        <v>594</v>
      </c>
      <c r="G12496" s="200" t="s">
        <v>595</v>
      </c>
      <c r="H12496" s="200" t="s">
        <v>388</v>
      </c>
      <c r="I12496" s="200">
        <v>45483</v>
      </c>
      <c r="J12496" s="143">
        <f t="shared" si="195"/>
        <v>45483</v>
      </c>
      <c r="K12496" s="202">
        <v>2.5</v>
      </c>
      <c r="L12496" s="284" t="s">
        <v>1151</v>
      </c>
      <c r="M12496" s="223"/>
      <c r="N12496" s="203">
        <v>0</v>
      </c>
      <c r="O12496" s="222" t="s">
        <v>326</v>
      </c>
    </row>
    <row r="12497" spans="1:15" ht="29.25" customHeight="1">
      <c r="A12497" s="221" t="s">
        <v>2860</v>
      </c>
      <c r="B12497" s="221" t="s">
        <v>190</v>
      </c>
      <c r="C12497" s="222" t="s">
        <v>50</v>
      </c>
      <c r="D12497" s="222" t="s">
        <v>191</v>
      </c>
      <c r="E12497" s="199" t="s">
        <v>176</v>
      </c>
      <c r="F12497" s="200"/>
      <c r="G12497" s="200"/>
      <c r="H12497" s="200"/>
      <c r="I12497" s="200">
        <v>45484</v>
      </c>
      <c r="J12497" s="143">
        <f t="shared" si="195"/>
        <v>45484</v>
      </c>
      <c r="K12497" s="202">
        <v>3</v>
      </c>
      <c r="L12497" s="284" t="s">
        <v>1158</v>
      </c>
      <c r="M12497" s="223" t="s">
        <v>1159</v>
      </c>
      <c r="N12497" s="203"/>
      <c r="O12497" s="222" t="s">
        <v>326</v>
      </c>
    </row>
    <row r="12498" spans="1:15" ht="29.25" customHeight="1">
      <c r="A12498" s="221" t="s">
        <v>2860</v>
      </c>
      <c r="B12498" s="221" t="s">
        <v>190</v>
      </c>
      <c r="C12498" s="222" t="s">
        <v>50</v>
      </c>
      <c r="D12498" s="222" t="s">
        <v>191</v>
      </c>
      <c r="E12498" s="199" t="s">
        <v>163</v>
      </c>
      <c r="F12498" s="200" t="s">
        <v>642</v>
      </c>
      <c r="G12498" s="200" t="s">
        <v>754</v>
      </c>
      <c r="H12498" s="200" t="s">
        <v>49</v>
      </c>
      <c r="I12498" s="200">
        <v>45484</v>
      </c>
      <c r="J12498" s="143">
        <f t="shared" si="195"/>
        <v>45484</v>
      </c>
      <c r="K12498" s="202">
        <v>2</v>
      </c>
      <c r="L12498" s="284" t="s">
        <v>1156</v>
      </c>
      <c r="M12498" s="223"/>
      <c r="N12498" s="203">
        <v>2.2083333333333299</v>
      </c>
      <c r="O12498" s="222" t="s">
        <v>941</v>
      </c>
    </row>
    <row r="12499" spans="1:15" ht="29.25" customHeight="1">
      <c r="A12499" s="221" t="s">
        <v>2860</v>
      </c>
      <c r="B12499" s="221" t="s">
        <v>190</v>
      </c>
      <c r="C12499" s="222" t="s">
        <v>50</v>
      </c>
      <c r="D12499" s="222" t="s">
        <v>191</v>
      </c>
      <c r="E12499" s="199" t="s">
        <v>163</v>
      </c>
      <c r="F12499" s="200" t="s">
        <v>594</v>
      </c>
      <c r="G12499" s="200" t="s">
        <v>595</v>
      </c>
      <c r="H12499" s="200" t="s">
        <v>48</v>
      </c>
      <c r="I12499" s="200">
        <v>45484</v>
      </c>
      <c r="J12499" s="143">
        <f t="shared" si="195"/>
        <v>45484</v>
      </c>
      <c r="K12499" s="202">
        <v>1</v>
      </c>
      <c r="L12499" s="285" t="s">
        <v>1160</v>
      </c>
      <c r="M12499" s="223"/>
      <c r="N12499" s="203">
        <v>0</v>
      </c>
      <c r="O12499" s="222" t="s">
        <v>326</v>
      </c>
    </row>
    <row r="12500" spans="1:15" ht="29.25" customHeight="1">
      <c r="A12500" s="221" t="s">
        <v>2860</v>
      </c>
      <c r="B12500" s="221" t="s">
        <v>190</v>
      </c>
      <c r="C12500" s="222" t="s">
        <v>50</v>
      </c>
      <c r="D12500" s="222" t="s">
        <v>191</v>
      </c>
      <c r="E12500" s="199" t="s">
        <v>163</v>
      </c>
      <c r="F12500" s="200" t="s">
        <v>594</v>
      </c>
      <c r="G12500" s="200" t="s">
        <v>595</v>
      </c>
      <c r="H12500" s="200" t="s">
        <v>118</v>
      </c>
      <c r="I12500" s="200">
        <v>45484</v>
      </c>
      <c r="J12500" s="143">
        <f t="shared" si="195"/>
        <v>45484</v>
      </c>
      <c r="K12500" s="202">
        <v>2.5</v>
      </c>
      <c r="L12500" s="285" t="s">
        <v>1157</v>
      </c>
      <c r="M12500" s="223"/>
      <c r="N12500" s="203">
        <v>0</v>
      </c>
      <c r="O12500" s="222" t="s">
        <v>326</v>
      </c>
    </row>
    <row r="12501" spans="1:15" ht="29.25" customHeight="1">
      <c r="A12501" s="221" t="s">
        <v>2860</v>
      </c>
      <c r="B12501" s="221" t="s">
        <v>190</v>
      </c>
      <c r="C12501" s="222" t="s">
        <v>50</v>
      </c>
      <c r="D12501" s="222" t="s">
        <v>191</v>
      </c>
      <c r="E12501" s="199" t="s">
        <v>163</v>
      </c>
      <c r="F12501" s="200" t="s">
        <v>630</v>
      </c>
      <c r="G12501" s="200" t="s">
        <v>631</v>
      </c>
      <c r="H12501" s="200" t="s">
        <v>80</v>
      </c>
      <c r="I12501" s="200">
        <v>45484</v>
      </c>
      <c r="J12501" s="143">
        <f t="shared" si="195"/>
        <v>45484</v>
      </c>
      <c r="K12501" s="202">
        <v>1</v>
      </c>
      <c r="L12501" s="285" t="s">
        <v>1161</v>
      </c>
      <c r="M12501" s="223"/>
      <c r="N12501" s="203">
        <v>5.3218750000000004</v>
      </c>
      <c r="O12501" s="222" t="s">
        <v>960</v>
      </c>
    </row>
    <row r="12502" spans="1:15" ht="29.25" customHeight="1">
      <c r="A12502" s="221" t="s">
        <v>2860</v>
      </c>
      <c r="B12502" s="221" t="s">
        <v>190</v>
      </c>
      <c r="C12502" s="222" t="s">
        <v>50</v>
      </c>
      <c r="D12502" s="222" t="s">
        <v>191</v>
      </c>
      <c r="E12502" s="199" t="s">
        <v>163</v>
      </c>
      <c r="F12502" s="200" t="s">
        <v>642</v>
      </c>
      <c r="G12502" s="200" t="s">
        <v>754</v>
      </c>
      <c r="H12502" s="200" t="s">
        <v>49</v>
      </c>
      <c r="I12502" s="200">
        <v>45485</v>
      </c>
      <c r="J12502" s="143">
        <f t="shared" si="195"/>
        <v>45485</v>
      </c>
      <c r="K12502" s="202">
        <v>3</v>
      </c>
      <c r="L12502" s="284" t="s">
        <v>1164</v>
      </c>
      <c r="M12502" s="223"/>
      <c r="N12502" s="203">
        <v>2.2083333333333299</v>
      </c>
      <c r="O12502" s="222" t="s">
        <v>941</v>
      </c>
    </row>
    <row r="12503" spans="1:15" ht="29.25" customHeight="1">
      <c r="A12503" s="221" t="s">
        <v>2860</v>
      </c>
      <c r="B12503" s="221" t="s">
        <v>190</v>
      </c>
      <c r="C12503" s="222" t="s">
        <v>50</v>
      </c>
      <c r="D12503" s="222" t="s">
        <v>191</v>
      </c>
      <c r="E12503" s="199" t="s">
        <v>163</v>
      </c>
      <c r="F12503" s="200" t="s">
        <v>512</v>
      </c>
      <c r="G12503" s="200" t="s">
        <v>513</v>
      </c>
      <c r="H12503" s="200" t="s">
        <v>533</v>
      </c>
      <c r="I12503" s="200">
        <v>45485</v>
      </c>
      <c r="J12503" s="143">
        <f t="shared" si="195"/>
        <v>45485</v>
      </c>
      <c r="K12503" s="202">
        <v>3.5</v>
      </c>
      <c r="L12503" s="285" t="s">
        <v>1162</v>
      </c>
      <c r="M12503" s="223"/>
      <c r="N12503" s="203">
        <v>12.1666666666667</v>
      </c>
      <c r="O12503" s="222" t="s">
        <v>941</v>
      </c>
    </row>
    <row r="12504" spans="1:15" ht="29.25" customHeight="1">
      <c r="A12504" s="221" t="s">
        <v>2860</v>
      </c>
      <c r="B12504" s="221" t="s">
        <v>190</v>
      </c>
      <c r="C12504" s="222" t="s">
        <v>50</v>
      </c>
      <c r="D12504" s="222" t="s">
        <v>191</v>
      </c>
      <c r="E12504" s="199" t="s">
        <v>163</v>
      </c>
      <c r="F12504" s="200" t="s">
        <v>566</v>
      </c>
      <c r="G12504" s="200" t="s">
        <v>567</v>
      </c>
      <c r="H12504" s="200" t="s">
        <v>603</v>
      </c>
      <c r="I12504" s="200">
        <v>45485</v>
      </c>
      <c r="J12504" s="143">
        <f t="shared" si="195"/>
        <v>45485</v>
      </c>
      <c r="K12504" s="202">
        <v>3</v>
      </c>
      <c r="L12504" s="284" t="s">
        <v>1163</v>
      </c>
      <c r="M12504" s="223"/>
      <c r="N12504" s="203">
        <v>17.5</v>
      </c>
      <c r="O12504" s="222" t="s">
        <v>958</v>
      </c>
    </row>
    <row r="12505" spans="1:15" ht="29.25" customHeight="1">
      <c r="A12505" s="221" t="s">
        <v>2860</v>
      </c>
      <c r="B12505" s="221" t="s">
        <v>190</v>
      </c>
      <c r="C12505" s="222" t="s">
        <v>50</v>
      </c>
      <c r="D12505" s="222" t="s">
        <v>191</v>
      </c>
      <c r="E12505" s="199" t="s">
        <v>163</v>
      </c>
      <c r="F12505" s="200" t="s">
        <v>566</v>
      </c>
      <c r="G12505" s="200" t="s">
        <v>567</v>
      </c>
      <c r="H12505" s="200"/>
      <c r="I12505" s="200">
        <v>45488</v>
      </c>
      <c r="J12505" s="143">
        <f t="shared" si="195"/>
        <v>45488</v>
      </c>
      <c r="K12505" s="202">
        <v>1</v>
      </c>
      <c r="L12505" s="284" t="s">
        <v>1165</v>
      </c>
      <c r="M12505" s="223"/>
      <c r="N12505" s="203"/>
      <c r="O12505" s="222" t="s">
        <v>326</v>
      </c>
    </row>
    <row r="12506" spans="1:15" ht="29.25" customHeight="1">
      <c r="A12506" s="221" t="s">
        <v>2860</v>
      </c>
      <c r="B12506" s="221" t="s">
        <v>190</v>
      </c>
      <c r="C12506" s="222" t="s">
        <v>50</v>
      </c>
      <c r="D12506" s="222" t="s">
        <v>191</v>
      </c>
      <c r="E12506" s="199" t="s">
        <v>176</v>
      </c>
      <c r="F12506" s="200"/>
      <c r="G12506" s="200"/>
      <c r="H12506" s="200"/>
      <c r="I12506" s="200">
        <v>45488</v>
      </c>
      <c r="J12506" s="143">
        <f t="shared" si="195"/>
        <v>45488</v>
      </c>
      <c r="K12506" s="202">
        <v>2.5</v>
      </c>
      <c r="L12506" s="285" t="s">
        <v>1166</v>
      </c>
      <c r="M12506" s="223" t="s">
        <v>873</v>
      </c>
      <c r="N12506" s="203"/>
      <c r="O12506" s="222" t="s">
        <v>326</v>
      </c>
    </row>
    <row r="12507" spans="1:15" ht="29.25" customHeight="1">
      <c r="A12507" s="221" t="s">
        <v>2860</v>
      </c>
      <c r="B12507" s="221" t="s">
        <v>190</v>
      </c>
      <c r="C12507" s="222" t="s">
        <v>50</v>
      </c>
      <c r="D12507" s="222" t="s">
        <v>191</v>
      </c>
      <c r="E12507" s="199" t="s">
        <v>176</v>
      </c>
      <c r="F12507" s="200"/>
      <c r="G12507" s="200"/>
      <c r="H12507" s="200"/>
      <c r="I12507" s="200">
        <v>45488</v>
      </c>
      <c r="J12507" s="143">
        <f t="shared" si="195"/>
        <v>45488</v>
      </c>
      <c r="K12507" s="202">
        <v>0.5</v>
      </c>
      <c r="L12507" s="285" t="s">
        <v>1167</v>
      </c>
      <c r="M12507" s="223" t="s">
        <v>871</v>
      </c>
      <c r="N12507" s="203"/>
      <c r="O12507" s="222" t="s">
        <v>326</v>
      </c>
    </row>
    <row r="12508" spans="1:15" ht="29.25" customHeight="1">
      <c r="A12508" s="221" t="s">
        <v>2860</v>
      </c>
      <c r="B12508" s="221" t="s">
        <v>190</v>
      </c>
      <c r="C12508" s="222" t="s">
        <v>50</v>
      </c>
      <c r="D12508" s="222" t="s">
        <v>191</v>
      </c>
      <c r="E12508" s="199" t="s">
        <v>176</v>
      </c>
      <c r="F12508" s="200"/>
      <c r="G12508" s="200"/>
      <c r="H12508" s="200"/>
      <c r="I12508" s="200">
        <v>45488</v>
      </c>
      <c r="J12508" s="143">
        <f t="shared" si="195"/>
        <v>45488</v>
      </c>
      <c r="K12508" s="202">
        <v>1</v>
      </c>
      <c r="L12508" s="285" t="s">
        <v>1169</v>
      </c>
      <c r="M12508" s="223" t="s">
        <v>1170</v>
      </c>
      <c r="N12508" s="203"/>
      <c r="O12508" s="222" t="s">
        <v>326</v>
      </c>
    </row>
    <row r="12509" spans="1:15" ht="29.25" customHeight="1">
      <c r="A12509" s="221" t="s">
        <v>2860</v>
      </c>
      <c r="B12509" s="221" t="s">
        <v>190</v>
      </c>
      <c r="C12509" s="222" t="s">
        <v>50</v>
      </c>
      <c r="D12509" s="222" t="s">
        <v>191</v>
      </c>
      <c r="E12509" s="199" t="s">
        <v>163</v>
      </c>
      <c r="F12509" s="200" t="s">
        <v>512</v>
      </c>
      <c r="G12509" s="200" t="s">
        <v>513</v>
      </c>
      <c r="H12509" s="200" t="s">
        <v>533</v>
      </c>
      <c r="I12509" s="200">
        <v>45488</v>
      </c>
      <c r="J12509" s="143">
        <f t="shared" si="195"/>
        <v>45488</v>
      </c>
      <c r="K12509" s="202">
        <v>4.5</v>
      </c>
      <c r="L12509" s="284" t="s">
        <v>1168</v>
      </c>
      <c r="M12509" s="223"/>
      <c r="N12509" s="203">
        <v>12.1666666666667</v>
      </c>
      <c r="O12509" s="222" t="s">
        <v>941</v>
      </c>
    </row>
    <row r="12510" spans="1:15" ht="29.25" customHeight="1">
      <c r="A12510" s="221" t="s">
        <v>2860</v>
      </c>
      <c r="B12510" s="221" t="s">
        <v>190</v>
      </c>
      <c r="C12510" s="222" t="s">
        <v>50</v>
      </c>
      <c r="D12510" s="222" t="s">
        <v>191</v>
      </c>
      <c r="E12510" s="199" t="s">
        <v>178</v>
      </c>
      <c r="F12510" s="200"/>
      <c r="G12510" s="200"/>
      <c r="H12510" s="200"/>
      <c r="I12510" s="200">
        <v>45489</v>
      </c>
      <c r="J12510" s="143">
        <f t="shared" si="195"/>
        <v>45489</v>
      </c>
      <c r="K12510" s="202">
        <v>1.5</v>
      </c>
      <c r="L12510" s="285" t="s">
        <v>1173</v>
      </c>
      <c r="M12510" s="223"/>
      <c r="N12510" s="203"/>
      <c r="O12510" s="222" t="s">
        <v>326</v>
      </c>
    </row>
    <row r="12511" spans="1:15" ht="29.25" customHeight="1">
      <c r="A12511" s="221" t="s">
        <v>2860</v>
      </c>
      <c r="B12511" s="221" t="s">
        <v>190</v>
      </c>
      <c r="C12511" s="222" t="s">
        <v>50</v>
      </c>
      <c r="D12511" s="222" t="s">
        <v>191</v>
      </c>
      <c r="E12511" s="199" t="s">
        <v>163</v>
      </c>
      <c r="F12511" s="200" t="s">
        <v>512</v>
      </c>
      <c r="G12511" s="200" t="s">
        <v>513</v>
      </c>
      <c r="H12511" s="200" t="s">
        <v>531</v>
      </c>
      <c r="I12511" s="200">
        <v>45489</v>
      </c>
      <c r="J12511" s="143">
        <f t="shared" si="195"/>
        <v>45489</v>
      </c>
      <c r="K12511" s="202">
        <v>2</v>
      </c>
      <c r="L12511" s="284" t="s">
        <v>1172</v>
      </c>
      <c r="M12511" s="223"/>
      <c r="N12511" s="203">
        <v>7.625</v>
      </c>
      <c r="O12511" s="222" t="s">
        <v>943</v>
      </c>
    </row>
    <row r="12512" spans="1:15" ht="29.25" customHeight="1">
      <c r="A12512" s="221" t="s">
        <v>2860</v>
      </c>
      <c r="B12512" s="221" t="s">
        <v>190</v>
      </c>
      <c r="C12512" s="222" t="s">
        <v>50</v>
      </c>
      <c r="D12512" s="222" t="s">
        <v>191</v>
      </c>
      <c r="E12512" s="199" t="s">
        <v>163</v>
      </c>
      <c r="F12512" s="200" t="s">
        <v>512</v>
      </c>
      <c r="G12512" s="200" t="s">
        <v>513</v>
      </c>
      <c r="H12512" s="200" t="s">
        <v>533</v>
      </c>
      <c r="I12512" s="200">
        <v>45489</v>
      </c>
      <c r="J12512" s="143">
        <f t="shared" si="195"/>
        <v>45489</v>
      </c>
      <c r="K12512" s="202">
        <v>6</v>
      </c>
      <c r="L12512" s="285" t="s">
        <v>1171</v>
      </c>
      <c r="M12512" s="223"/>
      <c r="N12512" s="203">
        <v>12.1666666666667</v>
      </c>
      <c r="O12512" s="222" t="s">
        <v>941</v>
      </c>
    </row>
    <row r="12513" spans="1:15" ht="29.25" customHeight="1">
      <c r="A12513" s="221" t="s">
        <v>2860</v>
      </c>
      <c r="B12513" s="221" t="s">
        <v>190</v>
      </c>
      <c r="C12513" s="222" t="s">
        <v>50</v>
      </c>
      <c r="D12513" s="222" t="s">
        <v>191</v>
      </c>
      <c r="E12513" s="199" t="s">
        <v>163</v>
      </c>
      <c r="F12513" s="200" t="s">
        <v>512</v>
      </c>
      <c r="G12513" s="200" t="s">
        <v>513</v>
      </c>
      <c r="H12513" s="200"/>
      <c r="I12513" s="200">
        <v>45490</v>
      </c>
      <c r="J12513" s="143">
        <f t="shared" si="195"/>
        <v>45490</v>
      </c>
      <c r="K12513" s="202">
        <v>2</v>
      </c>
      <c r="L12513" s="285" t="s">
        <v>1175</v>
      </c>
      <c r="M12513" s="223"/>
      <c r="N12513" s="203"/>
      <c r="O12513" s="222" t="s">
        <v>326</v>
      </c>
    </row>
    <row r="12514" spans="1:15" ht="29.25" customHeight="1">
      <c r="A12514" s="221" t="s">
        <v>2860</v>
      </c>
      <c r="B12514" s="221" t="s">
        <v>190</v>
      </c>
      <c r="C12514" s="222" t="s">
        <v>50</v>
      </c>
      <c r="D12514" s="222" t="s">
        <v>191</v>
      </c>
      <c r="E12514" s="199" t="s">
        <v>163</v>
      </c>
      <c r="F12514" s="200" t="s">
        <v>512</v>
      </c>
      <c r="G12514" s="200" t="s">
        <v>513</v>
      </c>
      <c r="H12514" s="200" t="s">
        <v>533</v>
      </c>
      <c r="I12514" s="200">
        <v>45490</v>
      </c>
      <c r="J12514" s="143">
        <f t="shared" si="195"/>
        <v>45490</v>
      </c>
      <c r="K12514" s="202">
        <v>4</v>
      </c>
      <c r="L12514" s="285" t="s">
        <v>1176</v>
      </c>
      <c r="M12514" s="223"/>
      <c r="N12514" s="203">
        <v>12.1666666666667</v>
      </c>
      <c r="O12514" s="222" t="s">
        <v>941</v>
      </c>
    </row>
    <row r="12515" spans="1:15" ht="29.25" customHeight="1">
      <c r="A12515" s="221" t="s">
        <v>2860</v>
      </c>
      <c r="B12515" s="221" t="s">
        <v>190</v>
      </c>
      <c r="C12515" s="222" t="s">
        <v>50</v>
      </c>
      <c r="D12515" s="222" t="s">
        <v>191</v>
      </c>
      <c r="E12515" s="199" t="s">
        <v>163</v>
      </c>
      <c r="F12515" s="200" t="s">
        <v>512</v>
      </c>
      <c r="G12515" s="200" t="s">
        <v>513</v>
      </c>
      <c r="H12515" s="200" t="s">
        <v>38</v>
      </c>
      <c r="I12515" s="200">
        <v>45490</v>
      </c>
      <c r="J12515" s="143">
        <f t="shared" si="195"/>
        <v>45490</v>
      </c>
      <c r="K12515" s="202">
        <v>3.5</v>
      </c>
      <c r="L12515" s="284" t="s">
        <v>1174</v>
      </c>
      <c r="M12515" s="223"/>
      <c r="N12515" s="203">
        <v>7.125</v>
      </c>
      <c r="O12515" s="222" t="s">
        <v>942</v>
      </c>
    </row>
    <row r="12516" spans="1:15" ht="29.25" customHeight="1">
      <c r="A12516" s="221" t="s">
        <v>2860</v>
      </c>
      <c r="B12516" s="221" t="s">
        <v>190</v>
      </c>
      <c r="C12516" s="222" t="s">
        <v>50</v>
      </c>
      <c r="D12516" s="222" t="s">
        <v>191</v>
      </c>
      <c r="E12516" s="199" t="s">
        <v>163</v>
      </c>
      <c r="F12516" s="200" t="s">
        <v>512</v>
      </c>
      <c r="G12516" s="200" t="s">
        <v>513</v>
      </c>
      <c r="H12516" s="200" t="s">
        <v>533</v>
      </c>
      <c r="I12516" s="200">
        <v>45491</v>
      </c>
      <c r="J12516" s="143">
        <f t="shared" si="195"/>
        <v>45491</v>
      </c>
      <c r="K12516" s="202">
        <v>9.5</v>
      </c>
      <c r="L12516" s="285" t="s">
        <v>1534</v>
      </c>
      <c r="M12516" s="223"/>
      <c r="N12516" s="203">
        <v>12.1666666666667</v>
      </c>
      <c r="O12516" s="222" t="s">
        <v>941</v>
      </c>
    </row>
    <row r="12517" spans="1:15" ht="29.25" customHeight="1">
      <c r="A12517" s="221" t="s">
        <v>2860</v>
      </c>
      <c r="B12517" s="221" t="s">
        <v>190</v>
      </c>
      <c r="C12517" s="222" t="s">
        <v>50</v>
      </c>
      <c r="D12517" s="222" t="s">
        <v>191</v>
      </c>
      <c r="E12517" s="199" t="s">
        <v>163</v>
      </c>
      <c r="F12517" s="200" t="s">
        <v>512</v>
      </c>
      <c r="G12517" s="200" t="s">
        <v>513</v>
      </c>
      <c r="H12517" s="200" t="s">
        <v>533</v>
      </c>
      <c r="I12517" s="200">
        <v>45492</v>
      </c>
      <c r="J12517" s="143">
        <f t="shared" si="195"/>
        <v>45492</v>
      </c>
      <c r="K12517" s="202">
        <v>9.5</v>
      </c>
      <c r="L12517" s="285" t="s">
        <v>1534</v>
      </c>
      <c r="M12517" s="223"/>
      <c r="N12517" s="203">
        <v>12.1666666666667</v>
      </c>
      <c r="O12517" s="222" t="s">
        <v>941</v>
      </c>
    </row>
    <row r="12518" spans="1:15" ht="29.25" customHeight="1">
      <c r="A12518" s="221" t="s">
        <v>2860</v>
      </c>
      <c r="B12518" s="221" t="s">
        <v>190</v>
      </c>
      <c r="C12518" s="222" t="s">
        <v>50</v>
      </c>
      <c r="D12518" s="222" t="s">
        <v>191</v>
      </c>
      <c r="E12518" s="199" t="s">
        <v>163</v>
      </c>
      <c r="F12518" s="200" t="s">
        <v>512</v>
      </c>
      <c r="G12518" s="200" t="s">
        <v>513</v>
      </c>
      <c r="H12518" s="200" t="s">
        <v>533</v>
      </c>
      <c r="I12518" s="200">
        <v>45495</v>
      </c>
      <c r="J12518" s="143">
        <f t="shared" si="195"/>
        <v>45495</v>
      </c>
      <c r="K12518" s="202">
        <v>9.5</v>
      </c>
      <c r="L12518" s="284" t="s">
        <v>1535</v>
      </c>
      <c r="M12518" s="223"/>
      <c r="N12518" s="203">
        <v>12.1666666666667</v>
      </c>
      <c r="O12518" s="222" t="s">
        <v>941</v>
      </c>
    </row>
    <row r="12519" spans="1:15" ht="29.25" customHeight="1">
      <c r="A12519" s="221" t="s">
        <v>2860</v>
      </c>
      <c r="B12519" s="221" t="s">
        <v>190</v>
      </c>
      <c r="C12519" s="222" t="s">
        <v>50</v>
      </c>
      <c r="D12519" s="222" t="s">
        <v>191</v>
      </c>
      <c r="E12519" s="199" t="s">
        <v>163</v>
      </c>
      <c r="F12519" s="200" t="s">
        <v>512</v>
      </c>
      <c r="G12519" s="200" t="s">
        <v>513</v>
      </c>
      <c r="H12519" s="200" t="s">
        <v>533</v>
      </c>
      <c r="I12519" s="200">
        <v>45496</v>
      </c>
      <c r="J12519" s="143">
        <f t="shared" si="195"/>
        <v>45496</v>
      </c>
      <c r="K12519" s="202">
        <v>9.5</v>
      </c>
      <c r="L12519" s="285" t="s">
        <v>1534</v>
      </c>
      <c r="M12519" s="223"/>
      <c r="N12519" s="203">
        <v>12.1666666666667</v>
      </c>
      <c r="O12519" s="222" t="s">
        <v>941</v>
      </c>
    </row>
    <row r="12520" spans="1:15" ht="29.25" customHeight="1">
      <c r="A12520" s="221" t="s">
        <v>2860</v>
      </c>
      <c r="B12520" s="221" t="s">
        <v>190</v>
      </c>
      <c r="C12520" s="222" t="s">
        <v>50</v>
      </c>
      <c r="D12520" s="222" t="s">
        <v>191</v>
      </c>
      <c r="E12520" s="199" t="s">
        <v>165</v>
      </c>
      <c r="F12520" s="200"/>
      <c r="G12520" s="200"/>
      <c r="H12520" s="200"/>
      <c r="I12520" s="200">
        <v>45497</v>
      </c>
      <c r="J12520" s="143">
        <f t="shared" si="195"/>
        <v>45497</v>
      </c>
      <c r="K12520" s="202">
        <v>4.5</v>
      </c>
      <c r="L12520" s="285" t="s">
        <v>593</v>
      </c>
      <c r="M12520" s="223"/>
      <c r="N12520" s="203"/>
      <c r="O12520" s="222" t="s">
        <v>326</v>
      </c>
    </row>
    <row r="12521" spans="1:15" ht="29.25" customHeight="1">
      <c r="A12521" s="221" t="s">
        <v>2860</v>
      </c>
      <c r="B12521" s="221" t="s">
        <v>190</v>
      </c>
      <c r="C12521" s="222" t="s">
        <v>50</v>
      </c>
      <c r="D12521" s="222" t="s">
        <v>191</v>
      </c>
      <c r="E12521" s="199" t="s">
        <v>163</v>
      </c>
      <c r="F12521" s="200" t="s">
        <v>512</v>
      </c>
      <c r="G12521" s="200" t="s">
        <v>513</v>
      </c>
      <c r="H12521" s="200" t="s">
        <v>533</v>
      </c>
      <c r="I12521" s="200">
        <v>45497</v>
      </c>
      <c r="J12521" s="143">
        <f t="shared" si="195"/>
        <v>45497</v>
      </c>
      <c r="K12521" s="202">
        <v>4</v>
      </c>
      <c r="L12521" s="284" t="s">
        <v>1536</v>
      </c>
      <c r="M12521" s="223"/>
      <c r="N12521" s="203">
        <v>12.1666666666667</v>
      </c>
      <c r="O12521" s="222" t="s">
        <v>941</v>
      </c>
    </row>
    <row r="12522" spans="1:15" ht="29.25" customHeight="1">
      <c r="A12522" s="221" t="s">
        <v>2860</v>
      </c>
      <c r="B12522" s="221" t="s">
        <v>190</v>
      </c>
      <c r="C12522" s="222" t="s">
        <v>50</v>
      </c>
      <c r="D12522" s="222" t="s">
        <v>191</v>
      </c>
      <c r="E12522" s="199" t="s">
        <v>165</v>
      </c>
      <c r="F12522" s="200"/>
      <c r="G12522" s="200"/>
      <c r="H12522" s="200"/>
      <c r="I12522" s="200">
        <v>45498</v>
      </c>
      <c r="J12522" s="143">
        <f t="shared" si="195"/>
        <v>45498</v>
      </c>
      <c r="K12522" s="202">
        <v>8.5</v>
      </c>
      <c r="L12522" s="285" t="s">
        <v>593</v>
      </c>
      <c r="M12522" s="223"/>
      <c r="N12522" s="203"/>
      <c r="O12522" s="222" t="s">
        <v>326</v>
      </c>
    </row>
    <row r="12523" spans="1:15" ht="29.25" customHeight="1">
      <c r="A12523" s="221" t="s">
        <v>2860</v>
      </c>
      <c r="B12523" s="221" t="s">
        <v>190</v>
      </c>
      <c r="C12523" s="222" t="s">
        <v>50</v>
      </c>
      <c r="D12523" s="222" t="s">
        <v>191</v>
      </c>
      <c r="E12523" s="199" t="s">
        <v>163</v>
      </c>
      <c r="F12523" s="200" t="s">
        <v>512</v>
      </c>
      <c r="G12523" s="200" t="s">
        <v>513</v>
      </c>
      <c r="H12523" s="200" t="s">
        <v>533</v>
      </c>
      <c r="I12523" s="200">
        <v>45499</v>
      </c>
      <c r="J12523" s="143">
        <f t="shared" si="195"/>
        <v>45499</v>
      </c>
      <c r="K12523" s="202">
        <v>8.5</v>
      </c>
      <c r="L12523" s="284" t="s">
        <v>1672</v>
      </c>
      <c r="M12523" s="223"/>
      <c r="N12523" s="203">
        <v>12.1666666666667</v>
      </c>
      <c r="O12523" s="222" t="s">
        <v>941</v>
      </c>
    </row>
    <row r="12524" spans="1:15" ht="29.25" customHeight="1">
      <c r="A12524" s="221" t="s">
        <v>2860</v>
      </c>
      <c r="B12524" s="221" t="s">
        <v>190</v>
      </c>
      <c r="C12524" s="222" t="s">
        <v>50</v>
      </c>
      <c r="D12524" s="222" t="s">
        <v>191</v>
      </c>
      <c r="E12524" s="199" t="s">
        <v>176</v>
      </c>
      <c r="F12524" s="200"/>
      <c r="G12524" s="200"/>
      <c r="H12524" s="200"/>
      <c r="I12524" s="200">
        <v>45502</v>
      </c>
      <c r="J12524" s="143">
        <f t="shared" si="195"/>
        <v>45502</v>
      </c>
      <c r="K12524" s="202">
        <v>1.5</v>
      </c>
      <c r="L12524" s="285" t="s">
        <v>1673</v>
      </c>
      <c r="M12524" s="223" t="s">
        <v>1170</v>
      </c>
      <c r="N12524" s="203"/>
      <c r="O12524" s="222" t="s">
        <v>326</v>
      </c>
    </row>
    <row r="12525" spans="1:15" ht="29.25" customHeight="1">
      <c r="A12525" s="221" t="s">
        <v>2860</v>
      </c>
      <c r="B12525" s="221" t="s">
        <v>190</v>
      </c>
      <c r="C12525" s="222" t="s">
        <v>50</v>
      </c>
      <c r="D12525" s="222" t="s">
        <v>191</v>
      </c>
      <c r="E12525" s="199" t="s">
        <v>176</v>
      </c>
      <c r="F12525" s="200"/>
      <c r="G12525" s="200"/>
      <c r="H12525" s="200"/>
      <c r="I12525" s="200">
        <v>45502</v>
      </c>
      <c r="J12525" s="143">
        <f t="shared" si="195"/>
        <v>45502</v>
      </c>
      <c r="K12525" s="202">
        <v>2</v>
      </c>
      <c r="L12525" s="285" t="s">
        <v>1675</v>
      </c>
      <c r="M12525" s="223" t="s">
        <v>1676</v>
      </c>
      <c r="N12525" s="203"/>
      <c r="O12525" s="222" t="s">
        <v>326</v>
      </c>
    </row>
    <row r="12526" spans="1:15" ht="29.25" customHeight="1">
      <c r="A12526" s="221" t="s">
        <v>2860</v>
      </c>
      <c r="B12526" s="221" t="s">
        <v>190</v>
      </c>
      <c r="C12526" s="222" t="s">
        <v>50</v>
      </c>
      <c r="D12526" s="222" t="s">
        <v>191</v>
      </c>
      <c r="E12526" s="199" t="s">
        <v>163</v>
      </c>
      <c r="F12526" s="200" t="s">
        <v>512</v>
      </c>
      <c r="G12526" s="200" t="s">
        <v>513</v>
      </c>
      <c r="H12526" s="200" t="s">
        <v>533</v>
      </c>
      <c r="I12526" s="200">
        <v>45502</v>
      </c>
      <c r="J12526" s="143">
        <f t="shared" si="195"/>
        <v>45502</v>
      </c>
      <c r="K12526" s="202">
        <v>6</v>
      </c>
      <c r="L12526" s="284" t="s">
        <v>1674</v>
      </c>
      <c r="M12526" s="223"/>
      <c r="N12526" s="203">
        <v>12.1666666666667</v>
      </c>
      <c r="O12526" s="222" t="s">
        <v>941</v>
      </c>
    </row>
    <row r="12527" spans="1:15" ht="29.25" customHeight="1">
      <c r="A12527" s="221" t="s">
        <v>2860</v>
      </c>
      <c r="B12527" s="221" t="s">
        <v>190</v>
      </c>
      <c r="C12527" s="222" t="s">
        <v>50</v>
      </c>
      <c r="D12527" s="222" t="s">
        <v>191</v>
      </c>
      <c r="E12527" s="199" t="s">
        <v>163</v>
      </c>
      <c r="F12527" s="200" t="s">
        <v>512</v>
      </c>
      <c r="G12527" s="200" t="s">
        <v>513</v>
      </c>
      <c r="H12527" s="200" t="s">
        <v>533</v>
      </c>
      <c r="I12527" s="200">
        <v>45503</v>
      </c>
      <c r="J12527" s="143">
        <f t="shared" si="195"/>
        <v>45503</v>
      </c>
      <c r="K12527" s="202">
        <v>9.5</v>
      </c>
      <c r="L12527" s="285" t="s">
        <v>1677</v>
      </c>
      <c r="M12527" s="223"/>
      <c r="N12527" s="203">
        <v>12.1666666666667</v>
      </c>
      <c r="O12527" s="222" t="s">
        <v>941</v>
      </c>
    </row>
    <row r="12528" spans="1:15" ht="29.25" customHeight="1">
      <c r="A12528" s="221" t="s">
        <v>2860</v>
      </c>
      <c r="B12528" s="221" t="s">
        <v>190</v>
      </c>
      <c r="C12528" s="222" t="s">
        <v>50</v>
      </c>
      <c r="D12528" s="222" t="s">
        <v>191</v>
      </c>
      <c r="E12528" s="199" t="s">
        <v>171</v>
      </c>
      <c r="F12528" s="200"/>
      <c r="G12528" s="200"/>
      <c r="H12528" s="200"/>
      <c r="I12528" s="200">
        <v>45504</v>
      </c>
      <c r="J12528" s="143">
        <f t="shared" si="195"/>
        <v>45504</v>
      </c>
      <c r="K12528" s="202">
        <v>1.5</v>
      </c>
      <c r="L12528" s="284" t="s">
        <v>1678</v>
      </c>
      <c r="M12528" s="223"/>
      <c r="N12528" s="203"/>
      <c r="O12528" s="222" t="s">
        <v>326</v>
      </c>
    </row>
    <row r="12529" spans="1:15" ht="29.25" customHeight="1">
      <c r="A12529" s="221" t="s">
        <v>2860</v>
      </c>
      <c r="B12529" s="221" t="s">
        <v>190</v>
      </c>
      <c r="C12529" s="222" t="s">
        <v>50</v>
      </c>
      <c r="D12529" s="222" t="s">
        <v>191</v>
      </c>
      <c r="E12529" s="199" t="s">
        <v>163</v>
      </c>
      <c r="F12529" s="200" t="s">
        <v>630</v>
      </c>
      <c r="G12529" s="200" t="s">
        <v>631</v>
      </c>
      <c r="H12529" s="200"/>
      <c r="I12529" s="200">
        <v>45504</v>
      </c>
      <c r="J12529" s="143">
        <f t="shared" si="195"/>
        <v>45504</v>
      </c>
      <c r="K12529" s="202">
        <v>1</v>
      </c>
      <c r="L12529" s="285" t="s">
        <v>740</v>
      </c>
      <c r="M12529" s="223"/>
      <c r="N12529" s="203"/>
      <c r="O12529" s="222" t="s">
        <v>326</v>
      </c>
    </row>
    <row r="12530" spans="1:15" ht="29.25" customHeight="1">
      <c r="A12530" s="221" t="s">
        <v>2860</v>
      </c>
      <c r="B12530" s="221" t="s">
        <v>190</v>
      </c>
      <c r="C12530" s="222" t="s">
        <v>50</v>
      </c>
      <c r="D12530" s="222" t="s">
        <v>191</v>
      </c>
      <c r="E12530" s="199" t="s">
        <v>178</v>
      </c>
      <c r="F12530" s="200"/>
      <c r="G12530" s="200"/>
      <c r="H12530" s="200"/>
      <c r="I12530" s="200">
        <v>45504</v>
      </c>
      <c r="J12530" s="143">
        <f t="shared" si="195"/>
        <v>45504</v>
      </c>
      <c r="K12530" s="202">
        <v>0.5</v>
      </c>
      <c r="L12530" s="285" t="s">
        <v>823</v>
      </c>
      <c r="M12530" s="223"/>
      <c r="N12530" s="203"/>
      <c r="O12530" s="222" t="s">
        <v>326</v>
      </c>
    </row>
    <row r="12531" spans="1:15" ht="29.25" customHeight="1">
      <c r="A12531" s="221" t="s">
        <v>2860</v>
      </c>
      <c r="B12531" s="221" t="s">
        <v>190</v>
      </c>
      <c r="C12531" s="222" t="s">
        <v>50</v>
      </c>
      <c r="D12531" s="222" t="s">
        <v>191</v>
      </c>
      <c r="E12531" s="199" t="s">
        <v>163</v>
      </c>
      <c r="F12531" s="200" t="s">
        <v>573</v>
      </c>
      <c r="G12531" s="200" t="s">
        <v>574</v>
      </c>
      <c r="H12531" s="200"/>
      <c r="I12531" s="200">
        <v>45504</v>
      </c>
      <c r="J12531" s="143">
        <f t="shared" si="195"/>
        <v>45504</v>
      </c>
      <c r="K12531" s="202">
        <v>1</v>
      </c>
      <c r="L12531" s="285" t="s">
        <v>740</v>
      </c>
      <c r="M12531" s="223"/>
      <c r="N12531" s="203"/>
      <c r="O12531" s="222" t="s">
        <v>326</v>
      </c>
    </row>
    <row r="12532" spans="1:15" ht="29.25" customHeight="1">
      <c r="A12532" s="221" t="s">
        <v>2860</v>
      </c>
      <c r="B12532" s="221" t="s">
        <v>190</v>
      </c>
      <c r="C12532" s="222" t="s">
        <v>50</v>
      </c>
      <c r="D12532" s="222" t="s">
        <v>191</v>
      </c>
      <c r="E12532" s="199" t="s">
        <v>163</v>
      </c>
      <c r="F12532" s="200" t="s">
        <v>642</v>
      </c>
      <c r="G12532" s="200" t="s">
        <v>754</v>
      </c>
      <c r="H12532" s="200"/>
      <c r="I12532" s="200">
        <v>45504</v>
      </c>
      <c r="J12532" s="143">
        <f t="shared" si="195"/>
        <v>45504</v>
      </c>
      <c r="K12532" s="202">
        <v>1</v>
      </c>
      <c r="L12532" s="285" t="s">
        <v>740</v>
      </c>
      <c r="M12532" s="223"/>
      <c r="N12532" s="203"/>
      <c r="O12532" s="222" t="s">
        <v>326</v>
      </c>
    </row>
    <row r="12533" spans="1:15" ht="29.25" customHeight="1">
      <c r="A12533" s="221" t="s">
        <v>2860</v>
      </c>
      <c r="B12533" s="221" t="s">
        <v>190</v>
      </c>
      <c r="C12533" s="222" t="s">
        <v>50</v>
      </c>
      <c r="D12533" s="222" t="s">
        <v>191</v>
      </c>
      <c r="E12533" s="199" t="s">
        <v>163</v>
      </c>
      <c r="F12533" s="200" t="s">
        <v>512</v>
      </c>
      <c r="G12533" s="200" t="s">
        <v>513</v>
      </c>
      <c r="H12533" s="200" t="s">
        <v>533</v>
      </c>
      <c r="I12533" s="200">
        <v>45504</v>
      </c>
      <c r="J12533" s="143">
        <f t="shared" si="195"/>
        <v>45504</v>
      </c>
      <c r="K12533" s="202">
        <v>4.5</v>
      </c>
      <c r="L12533" s="284" t="s">
        <v>1679</v>
      </c>
      <c r="M12533" s="223"/>
      <c r="N12533" s="203">
        <v>12.1666666666667</v>
      </c>
      <c r="O12533" s="222" t="s">
        <v>941</v>
      </c>
    </row>
    <row r="12534" spans="1:15" ht="29.25" customHeight="1">
      <c r="A12534" s="221" t="s">
        <v>2860</v>
      </c>
      <c r="B12534" s="221" t="s">
        <v>190</v>
      </c>
      <c r="C12534" s="222" t="s">
        <v>50</v>
      </c>
      <c r="D12534" s="222" t="s">
        <v>191</v>
      </c>
      <c r="E12534" s="199" t="s">
        <v>171</v>
      </c>
      <c r="F12534" s="200"/>
      <c r="G12534" s="200"/>
      <c r="H12534" s="200"/>
      <c r="I12534" s="200">
        <v>45505</v>
      </c>
      <c r="J12534" s="143">
        <f t="shared" si="195"/>
        <v>45505</v>
      </c>
      <c r="K12534" s="202">
        <v>1.5</v>
      </c>
      <c r="L12534" s="285" t="s">
        <v>1810</v>
      </c>
      <c r="M12534" s="223"/>
      <c r="N12534" s="203"/>
      <c r="O12534" s="222" t="s">
        <v>326</v>
      </c>
    </row>
    <row r="12535" spans="1:15" ht="29.25" customHeight="1">
      <c r="A12535" s="221" t="s">
        <v>2860</v>
      </c>
      <c r="B12535" s="221" t="s">
        <v>190</v>
      </c>
      <c r="C12535" s="222" t="s">
        <v>50</v>
      </c>
      <c r="D12535" s="222" t="s">
        <v>191</v>
      </c>
      <c r="E12535" s="199" t="s">
        <v>163</v>
      </c>
      <c r="F12535" s="200" t="s">
        <v>512</v>
      </c>
      <c r="G12535" s="200" t="s">
        <v>513</v>
      </c>
      <c r="H12535" s="200" t="s">
        <v>533</v>
      </c>
      <c r="I12535" s="200">
        <v>45505</v>
      </c>
      <c r="J12535" s="143">
        <f t="shared" si="195"/>
        <v>45505</v>
      </c>
      <c r="K12535" s="202">
        <v>8</v>
      </c>
      <c r="L12535" s="284" t="s">
        <v>1809</v>
      </c>
      <c r="M12535" s="223"/>
      <c r="N12535" s="203">
        <v>12.1666666666667</v>
      </c>
      <c r="O12535" s="222" t="s">
        <v>941</v>
      </c>
    </row>
    <row r="12536" spans="1:15" ht="29.25" customHeight="1">
      <c r="A12536" s="221" t="s">
        <v>2860</v>
      </c>
      <c r="B12536" s="221" t="s">
        <v>190</v>
      </c>
      <c r="C12536" s="222" t="s">
        <v>50</v>
      </c>
      <c r="D12536" s="222" t="s">
        <v>191</v>
      </c>
      <c r="E12536" s="199" t="s">
        <v>163</v>
      </c>
      <c r="F12536" s="200" t="s">
        <v>512</v>
      </c>
      <c r="G12536" s="200" t="s">
        <v>513</v>
      </c>
      <c r="H12536" s="200" t="s">
        <v>533</v>
      </c>
      <c r="I12536" s="200">
        <v>45506</v>
      </c>
      <c r="J12536" s="143">
        <f t="shared" si="195"/>
        <v>45506</v>
      </c>
      <c r="K12536" s="202">
        <v>9.5</v>
      </c>
      <c r="L12536" s="284" t="s">
        <v>1811</v>
      </c>
      <c r="M12536" s="223"/>
      <c r="N12536" s="203">
        <v>12.1666666666667</v>
      </c>
      <c r="O12536" s="222" t="s">
        <v>941</v>
      </c>
    </row>
    <row r="12537" spans="1:15" ht="29.25" customHeight="1">
      <c r="A12537" s="221" t="s">
        <v>2860</v>
      </c>
      <c r="B12537" s="221" t="s">
        <v>190</v>
      </c>
      <c r="C12537" s="222" t="s">
        <v>50</v>
      </c>
      <c r="D12537" s="222" t="s">
        <v>191</v>
      </c>
      <c r="E12537" s="199" t="s">
        <v>163</v>
      </c>
      <c r="F12537" s="200" t="s">
        <v>512</v>
      </c>
      <c r="G12537" s="200" t="s">
        <v>513</v>
      </c>
      <c r="H12537" s="200" t="s">
        <v>533</v>
      </c>
      <c r="I12537" s="200">
        <v>45509</v>
      </c>
      <c r="J12537" s="143">
        <f t="shared" si="195"/>
        <v>45509</v>
      </c>
      <c r="K12537" s="202">
        <v>9.5</v>
      </c>
      <c r="L12537" s="284" t="s">
        <v>1812</v>
      </c>
      <c r="M12537" s="223"/>
      <c r="N12537" s="203">
        <v>12.1666666666667</v>
      </c>
      <c r="O12537" s="222" t="s">
        <v>941</v>
      </c>
    </row>
    <row r="12538" spans="1:15" ht="29.25" customHeight="1">
      <c r="A12538" s="221" t="s">
        <v>2860</v>
      </c>
      <c r="B12538" s="221" t="s">
        <v>190</v>
      </c>
      <c r="C12538" s="222" t="s">
        <v>50</v>
      </c>
      <c r="D12538" s="222" t="s">
        <v>191</v>
      </c>
      <c r="E12538" s="199" t="s">
        <v>163</v>
      </c>
      <c r="F12538" s="200" t="s">
        <v>512</v>
      </c>
      <c r="G12538" s="200" t="s">
        <v>513</v>
      </c>
      <c r="H12538" s="200" t="s">
        <v>533</v>
      </c>
      <c r="I12538" s="200">
        <v>45510</v>
      </c>
      <c r="J12538" s="143">
        <f t="shared" si="195"/>
        <v>45510</v>
      </c>
      <c r="K12538" s="202">
        <v>9.5</v>
      </c>
      <c r="L12538" s="285" t="s">
        <v>1813</v>
      </c>
      <c r="M12538" s="223"/>
      <c r="N12538" s="203">
        <v>12.1666666666667</v>
      </c>
      <c r="O12538" s="222" t="s">
        <v>941</v>
      </c>
    </row>
    <row r="12539" spans="1:15" ht="29.25" customHeight="1">
      <c r="A12539" s="221" t="s">
        <v>2860</v>
      </c>
      <c r="B12539" s="221" t="s">
        <v>190</v>
      </c>
      <c r="C12539" s="222" t="s">
        <v>50</v>
      </c>
      <c r="D12539" s="222" t="s">
        <v>191</v>
      </c>
      <c r="E12539" s="199" t="s">
        <v>163</v>
      </c>
      <c r="F12539" s="200" t="s">
        <v>512</v>
      </c>
      <c r="G12539" s="200" t="s">
        <v>513</v>
      </c>
      <c r="H12539" s="200" t="s">
        <v>533</v>
      </c>
      <c r="I12539" s="200">
        <v>45511</v>
      </c>
      <c r="J12539" s="143">
        <f t="shared" si="195"/>
        <v>45511</v>
      </c>
      <c r="K12539" s="202">
        <v>9.5</v>
      </c>
      <c r="L12539" s="285" t="s">
        <v>1813</v>
      </c>
      <c r="M12539" s="223"/>
      <c r="N12539" s="203">
        <v>12.1666666666667</v>
      </c>
      <c r="O12539" s="222" t="s">
        <v>941</v>
      </c>
    </row>
    <row r="12540" spans="1:15" ht="29.25" customHeight="1">
      <c r="A12540" s="221" t="s">
        <v>2860</v>
      </c>
      <c r="B12540" s="221" t="s">
        <v>190</v>
      </c>
      <c r="C12540" s="222" t="s">
        <v>50</v>
      </c>
      <c r="D12540" s="222" t="s">
        <v>191</v>
      </c>
      <c r="E12540" s="199" t="s">
        <v>163</v>
      </c>
      <c r="F12540" s="200" t="s">
        <v>512</v>
      </c>
      <c r="G12540" s="200" t="s">
        <v>513</v>
      </c>
      <c r="H12540" s="200" t="s">
        <v>533</v>
      </c>
      <c r="I12540" s="200">
        <v>45512</v>
      </c>
      <c r="J12540" s="143">
        <f t="shared" si="195"/>
        <v>45512</v>
      </c>
      <c r="K12540" s="202">
        <v>9.5</v>
      </c>
      <c r="L12540" s="284" t="s">
        <v>1946</v>
      </c>
      <c r="M12540" s="223"/>
      <c r="N12540" s="203">
        <v>12.1666666666667</v>
      </c>
      <c r="O12540" s="222" t="s">
        <v>941</v>
      </c>
    </row>
    <row r="12541" spans="1:15" ht="29.25" customHeight="1">
      <c r="A12541" s="221" t="s">
        <v>2860</v>
      </c>
      <c r="B12541" s="221" t="s">
        <v>190</v>
      </c>
      <c r="C12541" s="222" t="s">
        <v>50</v>
      </c>
      <c r="D12541" s="222" t="s">
        <v>191</v>
      </c>
      <c r="E12541" s="199" t="s">
        <v>165</v>
      </c>
      <c r="F12541" s="200"/>
      <c r="G12541" s="200"/>
      <c r="H12541" s="200"/>
      <c r="I12541" s="200">
        <v>45513</v>
      </c>
      <c r="J12541" s="143">
        <f t="shared" si="195"/>
        <v>45513</v>
      </c>
      <c r="K12541" s="202">
        <v>4.5</v>
      </c>
      <c r="L12541" s="285" t="s">
        <v>172</v>
      </c>
      <c r="M12541" s="223"/>
      <c r="N12541" s="203"/>
      <c r="O12541" s="222" t="s">
        <v>326</v>
      </c>
    </row>
    <row r="12542" spans="1:15" ht="29.25" customHeight="1">
      <c r="A12542" s="221" t="s">
        <v>2860</v>
      </c>
      <c r="B12542" s="221" t="s">
        <v>190</v>
      </c>
      <c r="C12542" s="222" t="s">
        <v>50</v>
      </c>
      <c r="D12542" s="222" t="s">
        <v>191</v>
      </c>
      <c r="E12542" s="199" t="s">
        <v>176</v>
      </c>
      <c r="F12542" s="200"/>
      <c r="G12542" s="200"/>
      <c r="H12542" s="200"/>
      <c r="I12542" s="200">
        <v>45513</v>
      </c>
      <c r="J12542" s="143">
        <f t="shared" si="195"/>
        <v>45513</v>
      </c>
      <c r="K12542" s="202">
        <v>3.5</v>
      </c>
      <c r="L12542" s="285" t="s">
        <v>1947</v>
      </c>
      <c r="M12542" s="223" t="s">
        <v>1948</v>
      </c>
      <c r="N12542" s="203"/>
      <c r="O12542" s="222" t="s">
        <v>326</v>
      </c>
    </row>
    <row r="12543" spans="1:15" ht="29.25" customHeight="1">
      <c r="A12543" s="221" t="s">
        <v>2860</v>
      </c>
      <c r="B12543" s="221" t="s">
        <v>190</v>
      </c>
      <c r="C12543" s="222" t="s">
        <v>50</v>
      </c>
      <c r="D12543" s="222" t="s">
        <v>191</v>
      </c>
      <c r="E12543" s="199" t="s">
        <v>163</v>
      </c>
      <c r="F12543" s="200" t="s">
        <v>512</v>
      </c>
      <c r="G12543" s="200" t="s">
        <v>513</v>
      </c>
      <c r="H12543" s="200" t="s">
        <v>533</v>
      </c>
      <c r="I12543" s="200">
        <v>45516</v>
      </c>
      <c r="J12543" s="143">
        <f t="shared" si="195"/>
        <v>45516</v>
      </c>
      <c r="K12543" s="202">
        <v>9.5</v>
      </c>
      <c r="L12543" s="285" t="s">
        <v>1813</v>
      </c>
      <c r="M12543" s="223"/>
      <c r="N12543" s="203">
        <v>12.1666666666667</v>
      </c>
      <c r="O12543" s="222" t="s">
        <v>941</v>
      </c>
    </row>
    <row r="12544" spans="1:15" ht="29.25" customHeight="1">
      <c r="A12544" s="221" t="s">
        <v>2860</v>
      </c>
      <c r="B12544" s="221" t="s">
        <v>190</v>
      </c>
      <c r="C12544" s="222" t="s">
        <v>50</v>
      </c>
      <c r="D12544" s="222" t="s">
        <v>191</v>
      </c>
      <c r="E12544" s="199" t="s">
        <v>163</v>
      </c>
      <c r="F12544" s="200" t="s">
        <v>512</v>
      </c>
      <c r="G12544" s="200" t="s">
        <v>513</v>
      </c>
      <c r="H12544" s="200" t="s">
        <v>533</v>
      </c>
      <c r="I12544" s="200">
        <v>45517</v>
      </c>
      <c r="J12544" s="143">
        <f t="shared" si="195"/>
        <v>45517</v>
      </c>
      <c r="K12544" s="202">
        <v>2.5</v>
      </c>
      <c r="L12544" s="285" t="s">
        <v>1950</v>
      </c>
      <c r="M12544" s="223"/>
      <c r="N12544" s="203">
        <v>12.1666666666667</v>
      </c>
      <c r="O12544" s="222" t="s">
        <v>941</v>
      </c>
    </row>
    <row r="12545" spans="1:15" ht="29.25" customHeight="1">
      <c r="A12545" s="221" t="s">
        <v>2860</v>
      </c>
      <c r="B12545" s="221" t="s">
        <v>190</v>
      </c>
      <c r="C12545" s="222" t="s">
        <v>50</v>
      </c>
      <c r="D12545" s="222" t="s">
        <v>191</v>
      </c>
      <c r="E12545" s="199" t="s">
        <v>163</v>
      </c>
      <c r="F12545" s="200" t="s">
        <v>512</v>
      </c>
      <c r="G12545" s="200" t="s">
        <v>513</v>
      </c>
      <c r="H12545" s="200" t="s">
        <v>38</v>
      </c>
      <c r="I12545" s="200">
        <v>45517</v>
      </c>
      <c r="J12545" s="143">
        <f t="shared" si="195"/>
        <v>45517</v>
      </c>
      <c r="K12545" s="202">
        <v>7</v>
      </c>
      <c r="L12545" s="284" t="s">
        <v>1949</v>
      </c>
      <c r="M12545" s="223"/>
      <c r="N12545" s="203">
        <v>7.125</v>
      </c>
      <c r="O12545" s="222" t="s">
        <v>942</v>
      </c>
    </row>
    <row r="12546" spans="1:15" ht="29.25" customHeight="1">
      <c r="A12546" s="221" t="s">
        <v>2860</v>
      </c>
      <c r="B12546" s="221" t="s">
        <v>190</v>
      </c>
      <c r="C12546" s="222" t="s">
        <v>50</v>
      </c>
      <c r="D12546" s="222" t="s">
        <v>191</v>
      </c>
      <c r="E12546" s="199" t="s">
        <v>177</v>
      </c>
      <c r="F12546" s="200"/>
      <c r="G12546" s="200"/>
      <c r="H12546" s="200"/>
      <c r="I12546" s="200">
        <v>45518</v>
      </c>
      <c r="J12546" s="143">
        <f t="shared" si="195"/>
        <v>45518</v>
      </c>
      <c r="K12546" s="202">
        <v>1.5</v>
      </c>
      <c r="L12546" s="285" t="s">
        <v>629</v>
      </c>
      <c r="M12546" s="223"/>
      <c r="N12546" s="203"/>
      <c r="O12546" s="222" t="s">
        <v>326</v>
      </c>
    </row>
    <row r="12547" spans="1:15" ht="29.25" customHeight="1">
      <c r="A12547" s="221" t="s">
        <v>2860</v>
      </c>
      <c r="B12547" s="221" t="s">
        <v>190</v>
      </c>
      <c r="C12547" s="222" t="s">
        <v>50</v>
      </c>
      <c r="D12547" s="222" t="s">
        <v>191</v>
      </c>
      <c r="E12547" s="199" t="s">
        <v>163</v>
      </c>
      <c r="F12547" s="200" t="s">
        <v>512</v>
      </c>
      <c r="G12547" s="200" t="s">
        <v>513</v>
      </c>
      <c r="H12547" s="200" t="s">
        <v>533</v>
      </c>
      <c r="I12547" s="200">
        <v>45518</v>
      </c>
      <c r="J12547" s="143">
        <f t="shared" ref="J12547:J12610" si="196">I12547</f>
        <v>45518</v>
      </c>
      <c r="K12547" s="202">
        <v>5</v>
      </c>
      <c r="L12547" s="284" t="s">
        <v>1952</v>
      </c>
      <c r="M12547" s="223"/>
      <c r="N12547" s="203">
        <v>12.1666666666667</v>
      </c>
      <c r="O12547" s="222" t="s">
        <v>941</v>
      </c>
    </row>
    <row r="12548" spans="1:15" ht="29.25" customHeight="1">
      <c r="A12548" s="221" t="s">
        <v>2860</v>
      </c>
      <c r="B12548" s="221" t="s">
        <v>190</v>
      </c>
      <c r="C12548" s="222" t="s">
        <v>50</v>
      </c>
      <c r="D12548" s="222" t="s">
        <v>191</v>
      </c>
      <c r="E12548" s="199" t="s">
        <v>163</v>
      </c>
      <c r="F12548" s="200" t="s">
        <v>512</v>
      </c>
      <c r="G12548" s="200" t="s">
        <v>513</v>
      </c>
      <c r="H12548" s="200" t="s">
        <v>38</v>
      </c>
      <c r="I12548" s="200">
        <v>45518</v>
      </c>
      <c r="J12548" s="143">
        <f t="shared" si="196"/>
        <v>45518</v>
      </c>
      <c r="K12548" s="202">
        <v>3</v>
      </c>
      <c r="L12548" s="284" t="s">
        <v>1951</v>
      </c>
      <c r="M12548" s="223"/>
      <c r="N12548" s="203">
        <v>7.125</v>
      </c>
      <c r="O12548" s="222" t="s">
        <v>942</v>
      </c>
    </row>
    <row r="12549" spans="1:15" ht="29.25" customHeight="1">
      <c r="A12549" s="221" t="s">
        <v>2860</v>
      </c>
      <c r="B12549" s="221" t="s">
        <v>190</v>
      </c>
      <c r="C12549" s="222" t="s">
        <v>50</v>
      </c>
      <c r="D12549" s="222" t="s">
        <v>191</v>
      </c>
      <c r="E12549" s="199" t="s">
        <v>163</v>
      </c>
      <c r="F12549" s="200" t="s">
        <v>512</v>
      </c>
      <c r="G12549" s="200" t="s">
        <v>513</v>
      </c>
      <c r="H12549" s="200" t="s">
        <v>533</v>
      </c>
      <c r="I12549" s="200">
        <v>45519</v>
      </c>
      <c r="J12549" s="143">
        <f t="shared" si="196"/>
        <v>45519</v>
      </c>
      <c r="K12549" s="202">
        <v>9.5</v>
      </c>
      <c r="L12549" s="284" t="s">
        <v>2090</v>
      </c>
      <c r="M12549" s="223"/>
      <c r="N12549" s="203">
        <v>12.1666666666667</v>
      </c>
      <c r="O12549" s="222" t="s">
        <v>941</v>
      </c>
    </row>
    <row r="12550" spans="1:15" ht="29.25" customHeight="1">
      <c r="A12550" s="221" t="s">
        <v>2860</v>
      </c>
      <c r="B12550" s="221" t="s">
        <v>190</v>
      </c>
      <c r="C12550" s="222" t="s">
        <v>50</v>
      </c>
      <c r="D12550" s="222" t="s">
        <v>191</v>
      </c>
      <c r="E12550" s="199" t="s">
        <v>163</v>
      </c>
      <c r="F12550" s="200" t="s">
        <v>512</v>
      </c>
      <c r="G12550" s="200" t="s">
        <v>513</v>
      </c>
      <c r="H12550" s="200" t="s">
        <v>38</v>
      </c>
      <c r="I12550" s="200">
        <v>45520</v>
      </c>
      <c r="J12550" s="143">
        <f t="shared" si="196"/>
        <v>45520</v>
      </c>
      <c r="K12550" s="202">
        <v>9.5</v>
      </c>
      <c r="L12550" s="284" t="s">
        <v>2091</v>
      </c>
      <c r="M12550" s="223"/>
      <c r="N12550" s="203">
        <v>7.125</v>
      </c>
      <c r="O12550" s="222" t="s">
        <v>942</v>
      </c>
    </row>
    <row r="12551" spans="1:15" ht="29.25" customHeight="1">
      <c r="A12551" s="221" t="s">
        <v>2860</v>
      </c>
      <c r="B12551" s="221" t="s">
        <v>190</v>
      </c>
      <c r="C12551" s="222" t="s">
        <v>50</v>
      </c>
      <c r="D12551" s="222" t="s">
        <v>191</v>
      </c>
      <c r="E12551" s="199" t="s">
        <v>163</v>
      </c>
      <c r="F12551" s="200" t="s">
        <v>512</v>
      </c>
      <c r="G12551" s="200" t="s">
        <v>513</v>
      </c>
      <c r="H12551" s="200" t="s">
        <v>533</v>
      </c>
      <c r="I12551" s="200">
        <v>45523</v>
      </c>
      <c r="J12551" s="143">
        <f t="shared" si="196"/>
        <v>45523</v>
      </c>
      <c r="K12551" s="202">
        <v>6</v>
      </c>
      <c r="L12551" s="284" t="s">
        <v>2093</v>
      </c>
      <c r="M12551" s="223"/>
      <c r="N12551" s="203">
        <v>12.1666666666667</v>
      </c>
      <c r="O12551" s="222" t="s">
        <v>941</v>
      </c>
    </row>
    <row r="12552" spans="1:15" ht="29.25" customHeight="1">
      <c r="A12552" s="221" t="s">
        <v>2860</v>
      </c>
      <c r="B12552" s="221" t="s">
        <v>190</v>
      </c>
      <c r="C12552" s="222" t="s">
        <v>50</v>
      </c>
      <c r="D12552" s="222" t="s">
        <v>191</v>
      </c>
      <c r="E12552" s="199" t="s">
        <v>163</v>
      </c>
      <c r="F12552" s="200" t="s">
        <v>512</v>
      </c>
      <c r="G12552" s="200" t="s">
        <v>513</v>
      </c>
      <c r="H12552" s="200" t="s">
        <v>38</v>
      </c>
      <c r="I12552" s="200">
        <v>45523</v>
      </c>
      <c r="J12552" s="143">
        <f t="shared" si="196"/>
        <v>45523</v>
      </c>
      <c r="K12552" s="202">
        <v>3.5</v>
      </c>
      <c r="L12552" s="284" t="s">
        <v>2092</v>
      </c>
      <c r="M12552" s="223"/>
      <c r="N12552" s="203">
        <v>7.125</v>
      </c>
      <c r="O12552" s="222" t="s">
        <v>942</v>
      </c>
    </row>
    <row r="12553" spans="1:15" ht="29.25" customHeight="1">
      <c r="A12553" s="221" t="s">
        <v>2860</v>
      </c>
      <c r="B12553" s="221" t="s">
        <v>190</v>
      </c>
      <c r="C12553" s="222" t="s">
        <v>50</v>
      </c>
      <c r="D12553" s="222" t="s">
        <v>191</v>
      </c>
      <c r="E12553" s="199" t="s">
        <v>163</v>
      </c>
      <c r="F12553" s="200" t="s">
        <v>512</v>
      </c>
      <c r="G12553" s="200" t="s">
        <v>513</v>
      </c>
      <c r="H12553" s="200" t="s">
        <v>533</v>
      </c>
      <c r="I12553" s="200">
        <v>45524</v>
      </c>
      <c r="J12553" s="143">
        <f t="shared" si="196"/>
        <v>45524</v>
      </c>
      <c r="K12553" s="202">
        <v>9.5</v>
      </c>
      <c r="L12553" s="284" t="s">
        <v>2094</v>
      </c>
      <c r="M12553" s="223"/>
      <c r="N12553" s="203">
        <v>12.1666666666667</v>
      </c>
      <c r="O12553" s="222" t="s">
        <v>941</v>
      </c>
    </row>
    <row r="12554" spans="1:15" ht="29.25" customHeight="1">
      <c r="A12554" s="221" t="s">
        <v>2860</v>
      </c>
      <c r="B12554" s="221" t="s">
        <v>190</v>
      </c>
      <c r="C12554" s="222" t="s">
        <v>50</v>
      </c>
      <c r="D12554" s="222" t="s">
        <v>191</v>
      </c>
      <c r="E12554" s="199" t="s">
        <v>178</v>
      </c>
      <c r="F12554" s="200"/>
      <c r="G12554" s="200"/>
      <c r="H12554" s="200"/>
      <c r="I12554" s="200">
        <v>45525</v>
      </c>
      <c r="J12554" s="143">
        <f t="shared" si="196"/>
        <v>45525</v>
      </c>
      <c r="K12554" s="202">
        <v>1</v>
      </c>
      <c r="L12554" s="285" t="s">
        <v>2095</v>
      </c>
      <c r="M12554" s="223"/>
      <c r="N12554" s="203"/>
      <c r="O12554" s="222" t="s">
        <v>326</v>
      </c>
    </row>
    <row r="12555" spans="1:15" ht="29.25" customHeight="1">
      <c r="A12555" s="221" t="s">
        <v>2860</v>
      </c>
      <c r="B12555" s="221" t="s">
        <v>190</v>
      </c>
      <c r="C12555" s="222" t="s">
        <v>50</v>
      </c>
      <c r="D12555" s="222" t="s">
        <v>191</v>
      </c>
      <c r="E12555" s="199" t="s">
        <v>163</v>
      </c>
      <c r="F12555" s="200" t="s">
        <v>512</v>
      </c>
      <c r="G12555" s="200" t="s">
        <v>513</v>
      </c>
      <c r="H12555" s="200" t="s">
        <v>533</v>
      </c>
      <c r="I12555" s="200">
        <v>45525</v>
      </c>
      <c r="J12555" s="143">
        <f t="shared" si="196"/>
        <v>45525</v>
      </c>
      <c r="K12555" s="202">
        <v>4</v>
      </c>
      <c r="L12555" s="285" t="s">
        <v>2096</v>
      </c>
      <c r="M12555" s="223"/>
      <c r="N12555" s="203">
        <v>12.1666666666667</v>
      </c>
      <c r="O12555" s="222" t="s">
        <v>941</v>
      </c>
    </row>
    <row r="12556" spans="1:15" ht="29.25" customHeight="1">
      <c r="A12556" s="221" t="s">
        <v>2860</v>
      </c>
      <c r="B12556" s="221" t="s">
        <v>190</v>
      </c>
      <c r="C12556" s="222" t="s">
        <v>50</v>
      </c>
      <c r="D12556" s="222" t="s">
        <v>191</v>
      </c>
      <c r="E12556" s="199" t="s">
        <v>163</v>
      </c>
      <c r="F12556" s="200" t="s">
        <v>512</v>
      </c>
      <c r="G12556" s="200" t="s">
        <v>513</v>
      </c>
      <c r="H12556" s="200" t="s">
        <v>38</v>
      </c>
      <c r="I12556" s="200">
        <v>45525</v>
      </c>
      <c r="J12556" s="143">
        <f t="shared" si="196"/>
        <v>45525</v>
      </c>
      <c r="K12556" s="202">
        <v>4.5</v>
      </c>
      <c r="L12556" s="284" t="s">
        <v>2097</v>
      </c>
      <c r="M12556" s="223"/>
      <c r="N12556" s="203">
        <v>7.125</v>
      </c>
      <c r="O12556" s="222" t="s">
        <v>942</v>
      </c>
    </row>
    <row r="12557" spans="1:15" ht="29.25" customHeight="1">
      <c r="A12557" s="221" t="s">
        <v>2860</v>
      </c>
      <c r="B12557" s="221" t="s">
        <v>190</v>
      </c>
      <c r="C12557" s="222" t="s">
        <v>50</v>
      </c>
      <c r="D12557" s="222" t="s">
        <v>191</v>
      </c>
      <c r="E12557" s="199" t="s">
        <v>179</v>
      </c>
      <c r="F12557" s="200"/>
      <c r="G12557" s="200"/>
      <c r="H12557" s="200"/>
      <c r="I12557" s="200">
        <v>45526</v>
      </c>
      <c r="J12557" s="143">
        <f t="shared" si="196"/>
        <v>45526</v>
      </c>
      <c r="K12557" s="202">
        <v>3</v>
      </c>
      <c r="L12557" s="284" t="s">
        <v>2288</v>
      </c>
      <c r="M12557" s="223"/>
      <c r="N12557" s="203"/>
      <c r="O12557" s="222" t="s">
        <v>326</v>
      </c>
    </row>
    <row r="12558" spans="1:15" ht="29.25" customHeight="1">
      <c r="A12558" s="221" t="s">
        <v>2860</v>
      </c>
      <c r="B12558" s="221" t="s">
        <v>190</v>
      </c>
      <c r="C12558" s="222" t="s">
        <v>50</v>
      </c>
      <c r="D12558" s="222" t="s">
        <v>191</v>
      </c>
      <c r="E12558" s="199" t="s">
        <v>163</v>
      </c>
      <c r="F12558" s="200" t="s">
        <v>512</v>
      </c>
      <c r="G12558" s="200" t="s">
        <v>513</v>
      </c>
      <c r="H12558" s="200" t="s">
        <v>533</v>
      </c>
      <c r="I12558" s="200">
        <v>45526</v>
      </c>
      <c r="J12558" s="143">
        <f t="shared" si="196"/>
        <v>45526</v>
      </c>
      <c r="K12558" s="202">
        <v>2.5</v>
      </c>
      <c r="L12558" s="285" t="s">
        <v>2287</v>
      </c>
      <c r="M12558" s="223"/>
      <c r="N12558" s="203">
        <v>12.1666666666667</v>
      </c>
      <c r="O12558" s="222" t="s">
        <v>941</v>
      </c>
    </row>
    <row r="12559" spans="1:15" ht="29.25" customHeight="1">
      <c r="A12559" s="221" t="s">
        <v>2860</v>
      </c>
      <c r="B12559" s="221" t="s">
        <v>190</v>
      </c>
      <c r="C12559" s="222" t="s">
        <v>50</v>
      </c>
      <c r="D12559" s="222" t="s">
        <v>191</v>
      </c>
      <c r="E12559" s="199" t="s">
        <v>163</v>
      </c>
      <c r="F12559" s="200" t="s">
        <v>512</v>
      </c>
      <c r="G12559" s="200" t="s">
        <v>513</v>
      </c>
      <c r="H12559" s="200" t="s">
        <v>38</v>
      </c>
      <c r="I12559" s="200">
        <v>45526</v>
      </c>
      <c r="J12559" s="143">
        <f t="shared" si="196"/>
        <v>45526</v>
      </c>
      <c r="K12559" s="202">
        <v>4</v>
      </c>
      <c r="L12559" s="285" t="s">
        <v>2289</v>
      </c>
      <c r="M12559" s="223"/>
      <c r="N12559" s="203">
        <v>7.125</v>
      </c>
      <c r="O12559" s="222" t="s">
        <v>942</v>
      </c>
    </row>
    <row r="12560" spans="1:15" ht="29.25" customHeight="1">
      <c r="A12560" s="221" t="s">
        <v>2860</v>
      </c>
      <c r="B12560" s="221" t="s">
        <v>190</v>
      </c>
      <c r="C12560" s="222" t="s">
        <v>50</v>
      </c>
      <c r="D12560" s="222" t="s">
        <v>191</v>
      </c>
      <c r="E12560" s="199" t="s">
        <v>163</v>
      </c>
      <c r="F12560" s="200" t="s">
        <v>512</v>
      </c>
      <c r="G12560" s="200" t="s">
        <v>513</v>
      </c>
      <c r="H12560" s="200" t="s">
        <v>533</v>
      </c>
      <c r="I12560" s="200">
        <v>45527</v>
      </c>
      <c r="J12560" s="143">
        <f t="shared" si="196"/>
        <v>45527</v>
      </c>
      <c r="K12560" s="202">
        <v>9.5</v>
      </c>
      <c r="L12560" s="284" t="s">
        <v>2290</v>
      </c>
      <c r="M12560" s="223"/>
      <c r="N12560" s="203">
        <v>12.1666666666667</v>
      </c>
      <c r="O12560" s="222" t="s">
        <v>941</v>
      </c>
    </row>
    <row r="12561" spans="1:15" ht="29.25" customHeight="1">
      <c r="A12561" s="221" t="s">
        <v>2860</v>
      </c>
      <c r="B12561" s="221" t="s">
        <v>190</v>
      </c>
      <c r="C12561" s="222" t="s">
        <v>50</v>
      </c>
      <c r="D12561" s="222" t="s">
        <v>191</v>
      </c>
      <c r="E12561" s="199" t="s">
        <v>163</v>
      </c>
      <c r="F12561" s="200" t="s">
        <v>2027</v>
      </c>
      <c r="G12561" s="200" t="s">
        <v>2028</v>
      </c>
      <c r="H12561" s="200"/>
      <c r="I12561" s="200">
        <v>45530</v>
      </c>
      <c r="J12561" s="143">
        <f t="shared" si="196"/>
        <v>45530</v>
      </c>
      <c r="K12561" s="202">
        <v>0.5</v>
      </c>
      <c r="L12561" s="285" t="s">
        <v>2291</v>
      </c>
      <c r="M12561" s="223"/>
      <c r="N12561" s="203"/>
      <c r="O12561" s="222" t="s">
        <v>326</v>
      </c>
    </row>
    <row r="12562" spans="1:15" ht="29.25" customHeight="1">
      <c r="A12562" s="221" t="s">
        <v>2860</v>
      </c>
      <c r="B12562" s="221" t="s">
        <v>190</v>
      </c>
      <c r="C12562" s="222" t="s">
        <v>50</v>
      </c>
      <c r="D12562" s="222" t="s">
        <v>191</v>
      </c>
      <c r="E12562" s="199" t="s">
        <v>163</v>
      </c>
      <c r="F12562" s="200" t="s">
        <v>2053</v>
      </c>
      <c r="G12562" s="200" t="s">
        <v>9089</v>
      </c>
      <c r="H12562" s="200"/>
      <c r="I12562" s="200">
        <v>45530</v>
      </c>
      <c r="J12562" s="143">
        <f t="shared" si="196"/>
        <v>45530</v>
      </c>
      <c r="K12562" s="202">
        <v>0.5</v>
      </c>
      <c r="L12562" s="285" t="s">
        <v>2291</v>
      </c>
      <c r="M12562" s="223"/>
      <c r="N12562" s="203"/>
      <c r="O12562" s="222" t="s">
        <v>326</v>
      </c>
    </row>
    <row r="12563" spans="1:15" ht="29.25" customHeight="1">
      <c r="A12563" s="221" t="s">
        <v>2860</v>
      </c>
      <c r="B12563" s="221" t="s">
        <v>190</v>
      </c>
      <c r="C12563" s="222" t="s">
        <v>50</v>
      </c>
      <c r="D12563" s="222" t="s">
        <v>191</v>
      </c>
      <c r="E12563" s="199" t="s">
        <v>163</v>
      </c>
      <c r="F12563" s="200" t="s">
        <v>670</v>
      </c>
      <c r="G12563" s="200" t="s">
        <v>671</v>
      </c>
      <c r="H12563" s="200"/>
      <c r="I12563" s="200">
        <v>45530</v>
      </c>
      <c r="J12563" s="143">
        <f t="shared" si="196"/>
        <v>45530</v>
      </c>
      <c r="K12563" s="202">
        <v>0.5</v>
      </c>
      <c r="L12563" s="285" t="s">
        <v>2291</v>
      </c>
      <c r="M12563" s="223"/>
      <c r="N12563" s="203"/>
      <c r="O12563" s="222" t="s">
        <v>326</v>
      </c>
    </row>
    <row r="12564" spans="1:15" ht="29.25" customHeight="1">
      <c r="A12564" s="221" t="s">
        <v>2860</v>
      </c>
      <c r="B12564" s="221" t="s">
        <v>190</v>
      </c>
      <c r="C12564" s="222" t="s">
        <v>50</v>
      </c>
      <c r="D12564" s="222" t="s">
        <v>191</v>
      </c>
      <c r="E12564" s="199" t="s">
        <v>163</v>
      </c>
      <c r="F12564" s="200" t="s">
        <v>2022</v>
      </c>
      <c r="G12564" s="200" t="s">
        <v>2023</v>
      </c>
      <c r="H12564" s="200"/>
      <c r="I12564" s="200">
        <v>45530</v>
      </c>
      <c r="J12564" s="143">
        <f t="shared" si="196"/>
        <v>45530</v>
      </c>
      <c r="K12564" s="202">
        <v>1</v>
      </c>
      <c r="L12564" s="285" t="s">
        <v>2292</v>
      </c>
      <c r="M12564" s="223"/>
      <c r="N12564" s="203"/>
      <c r="O12564" s="222" t="s">
        <v>326</v>
      </c>
    </row>
    <row r="12565" spans="1:15" ht="29.25" customHeight="1">
      <c r="A12565" s="221" t="s">
        <v>2860</v>
      </c>
      <c r="B12565" s="221" t="s">
        <v>190</v>
      </c>
      <c r="C12565" s="222" t="s">
        <v>50</v>
      </c>
      <c r="D12565" s="222" t="s">
        <v>191</v>
      </c>
      <c r="E12565" s="199" t="s">
        <v>163</v>
      </c>
      <c r="F12565" s="200" t="s">
        <v>1735</v>
      </c>
      <c r="G12565" s="200" t="s">
        <v>1736</v>
      </c>
      <c r="H12565" s="200"/>
      <c r="I12565" s="200">
        <v>45530</v>
      </c>
      <c r="J12565" s="143">
        <f t="shared" si="196"/>
        <v>45530</v>
      </c>
      <c r="K12565" s="202">
        <v>1</v>
      </c>
      <c r="L12565" s="285" t="s">
        <v>2292</v>
      </c>
      <c r="M12565" s="223"/>
      <c r="N12565" s="203"/>
      <c r="O12565" s="222" t="s">
        <v>326</v>
      </c>
    </row>
    <row r="12566" spans="1:15" ht="29.25" customHeight="1">
      <c r="A12566" s="221" t="s">
        <v>2860</v>
      </c>
      <c r="B12566" s="221" t="s">
        <v>190</v>
      </c>
      <c r="C12566" s="222" t="s">
        <v>50</v>
      </c>
      <c r="D12566" s="222" t="s">
        <v>191</v>
      </c>
      <c r="E12566" s="199" t="s">
        <v>163</v>
      </c>
      <c r="F12566" s="200" t="s">
        <v>512</v>
      </c>
      <c r="G12566" s="200" t="s">
        <v>513</v>
      </c>
      <c r="H12566" s="200"/>
      <c r="I12566" s="200">
        <v>45530</v>
      </c>
      <c r="J12566" s="143">
        <f t="shared" si="196"/>
        <v>45530</v>
      </c>
      <c r="K12566" s="202">
        <v>1</v>
      </c>
      <c r="L12566" s="285" t="s">
        <v>2294</v>
      </c>
      <c r="M12566" s="223"/>
      <c r="N12566" s="203"/>
      <c r="O12566" s="222" t="s">
        <v>326</v>
      </c>
    </row>
    <row r="12567" spans="1:15" ht="29.25" customHeight="1">
      <c r="A12567" s="221" t="s">
        <v>2860</v>
      </c>
      <c r="B12567" s="221" t="s">
        <v>190</v>
      </c>
      <c r="C12567" s="222" t="s">
        <v>50</v>
      </c>
      <c r="D12567" s="222" t="s">
        <v>191</v>
      </c>
      <c r="E12567" s="199" t="s">
        <v>163</v>
      </c>
      <c r="F12567" s="200" t="s">
        <v>2054</v>
      </c>
      <c r="G12567" s="200" t="s">
        <v>2055</v>
      </c>
      <c r="H12567" s="200"/>
      <c r="I12567" s="200">
        <v>45530</v>
      </c>
      <c r="J12567" s="143">
        <f t="shared" si="196"/>
        <v>45530</v>
      </c>
      <c r="K12567" s="202">
        <v>0.5</v>
      </c>
      <c r="L12567" s="285" t="s">
        <v>2291</v>
      </c>
      <c r="M12567" s="223"/>
      <c r="N12567" s="203"/>
      <c r="O12567" s="222" t="s">
        <v>326</v>
      </c>
    </row>
    <row r="12568" spans="1:15" ht="29.25" customHeight="1">
      <c r="A12568" s="221" t="s">
        <v>2860</v>
      </c>
      <c r="B12568" s="221" t="s">
        <v>190</v>
      </c>
      <c r="C12568" s="222" t="s">
        <v>50</v>
      </c>
      <c r="D12568" s="222" t="s">
        <v>191</v>
      </c>
      <c r="E12568" s="199" t="s">
        <v>163</v>
      </c>
      <c r="F12568" s="200" t="s">
        <v>2241</v>
      </c>
      <c r="G12568" s="200" t="s">
        <v>2242</v>
      </c>
      <c r="H12568" s="200"/>
      <c r="I12568" s="200">
        <v>45530</v>
      </c>
      <c r="J12568" s="143">
        <f t="shared" si="196"/>
        <v>45530</v>
      </c>
      <c r="K12568" s="202">
        <v>0.5</v>
      </c>
      <c r="L12568" s="285" t="s">
        <v>2291</v>
      </c>
      <c r="M12568" s="223"/>
      <c r="N12568" s="203"/>
      <c r="O12568" s="222" t="s">
        <v>326</v>
      </c>
    </row>
    <row r="12569" spans="1:15" ht="29.25" customHeight="1">
      <c r="A12569" s="221" t="s">
        <v>2860</v>
      </c>
      <c r="B12569" s="221" t="s">
        <v>190</v>
      </c>
      <c r="C12569" s="222" t="s">
        <v>50</v>
      </c>
      <c r="D12569" s="222" t="s">
        <v>191</v>
      </c>
      <c r="E12569" s="199" t="s">
        <v>178</v>
      </c>
      <c r="F12569" s="200"/>
      <c r="G12569" s="200"/>
      <c r="H12569" s="200"/>
      <c r="I12569" s="200">
        <v>45530</v>
      </c>
      <c r="J12569" s="143">
        <f t="shared" si="196"/>
        <v>45530</v>
      </c>
      <c r="K12569" s="202">
        <v>1.5</v>
      </c>
      <c r="L12569" s="285" t="s">
        <v>2295</v>
      </c>
      <c r="M12569" s="223"/>
      <c r="N12569" s="203"/>
      <c r="O12569" s="222" t="s">
        <v>326</v>
      </c>
    </row>
    <row r="12570" spans="1:15" ht="29.25" customHeight="1">
      <c r="A12570" s="221" t="s">
        <v>2860</v>
      </c>
      <c r="B12570" s="221" t="s">
        <v>190</v>
      </c>
      <c r="C12570" s="222" t="s">
        <v>50</v>
      </c>
      <c r="D12570" s="222" t="s">
        <v>191</v>
      </c>
      <c r="E12570" s="199" t="s">
        <v>163</v>
      </c>
      <c r="F12570" s="200" t="s">
        <v>878</v>
      </c>
      <c r="G12570" s="200" t="s">
        <v>879</v>
      </c>
      <c r="H12570" s="200"/>
      <c r="I12570" s="200">
        <v>45530</v>
      </c>
      <c r="J12570" s="143">
        <f t="shared" si="196"/>
        <v>45530</v>
      </c>
      <c r="K12570" s="202">
        <v>0.5</v>
      </c>
      <c r="L12570" s="285" t="s">
        <v>2291</v>
      </c>
      <c r="M12570" s="223"/>
      <c r="N12570" s="203"/>
      <c r="O12570" s="222" t="s">
        <v>326</v>
      </c>
    </row>
    <row r="12571" spans="1:15" ht="29.25" customHeight="1">
      <c r="A12571" s="221" t="s">
        <v>2860</v>
      </c>
      <c r="B12571" s="221" t="s">
        <v>190</v>
      </c>
      <c r="C12571" s="222" t="s">
        <v>50</v>
      </c>
      <c r="D12571" s="222" t="s">
        <v>191</v>
      </c>
      <c r="E12571" s="199" t="s">
        <v>163</v>
      </c>
      <c r="F12571" s="200" t="s">
        <v>512</v>
      </c>
      <c r="G12571" s="200" t="s">
        <v>513</v>
      </c>
      <c r="H12571" s="200" t="s">
        <v>38</v>
      </c>
      <c r="I12571" s="200">
        <v>45530</v>
      </c>
      <c r="J12571" s="143">
        <f t="shared" si="196"/>
        <v>45530</v>
      </c>
      <c r="K12571" s="202">
        <v>2.5</v>
      </c>
      <c r="L12571" s="284" t="s">
        <v>2293</v>
      </c>
      <c r="M12571" s="223"/>
      <c r="N12571" s="203">
        <v>7.125</v>
      </c>
      <c r="O12571" s="222" t="s">
        <v>942</v>
      </c>
    </row>
    <row r="12572" spans="1:15" ht="29.25" customHeight="1">
      <c r="A12572" s="221" t="s">
        <v>2860</v>
      </c>
      <c r="B12572" s="221" t="s">
        <v>190</v>
      </c>
      <c r="C12572" s="222" t="s">
        <v>50</v>
      </c>
      <c r="D12572" s="222" t="s">
        <v>191</v>
      </c>
      <c r="E12572" s="199" t="s">
        <v>163</v>
      </c>
      <c r="F12572" s="200" t="s">
        <v>630</v>
      </c>
      <c r="G12572" s="200" t="s">
        <v>631</v>
      </c>
      <c r="H12572" s="200" t="s">
        <v>97</v>
      </c>
      <c r="I12572" s="200">
        <v>45531</v>
      </c>
      <c r="J12572" s="143">
        <f t="shared" si="196"/>
        <v>45531</v>
      </c>
      <c r="K12572" s="202">
        <v>2</v>
      </c>
      <c r="L12572" s="285" t="s">
        <v>2298</v>
      </c>
      <c r="M12572" s="223"/>
      <c r="N12572" s="203">
        <v>6.0374999999999996</v>
      </c>
      <c r="O12572" s="222" t="s">
        <v>943</v>
      </c>
    </row>
    <row r="12573" spans="1:15" ht="29.25" customHeight="1">
      <c r="A12573" s="221" t="s">
        <v>2860</v>
      </c>
      <c r="B12573" s="221" t="s">
        <v>190</v>
      </c>
      <c r="C12573" s="222" t="s">
        <v>50</v>
      </c>
      <c r="D12573" s="222" t="s">
        <v>191</v>
      </c>
      <c r="E12573" s="199" t="s">
        <v>163</v>
      </c>
      <c r="F12573" s="200" t="s">
        <v>1386</v>
      </c>
      <c r="G12573" s="200" t="s">
        <v>1607</v>
      </c>
      <c r="H12573" s="200" t="s">
        <v>118</v>
      </c>
      <c r="I12573" s="200">
        <v>45531</v>
      </c>
      <c r="J12573" s="143">
        <f t="shared" si="196"/>
        <v>45531</v>
      </c>
      <c r="K12573" s="202">
        <v>2</v>
      </c>
      <c r="L12573" s="285" t="s">
        <v>2296</v>
      </c>
      <c r="M12573" s="223"/>
      <c r="N12573" s="203">
        <v>0</v>
      </c>
      <c r="O12573" s="222" t="s">
        <v>326</v>
      </c>
    </row>
    <row r="12574" spans="1:15" ht="29.25" customHeight="1">
      <c r="A12574" s="221" t="s">
        <v>2860</v>
      </c>
      <c r="B12574" s="221" t="s">
        <v>190</v>
      </c>
      <c r="C12574" s="222" t="s">
        <v>50</v>
      </c>
      <c r="D12574" s="222" t="s">
        <v>191</v>
      </c>
      <c r="E12574" s="199" t="s">
        <v>163</v>
      </c>
      <c r="F12574" s="200" t="s">
        <v>512</v>
      </c>
      <c r="G12574" s="200" t="s">
        <v>513</v>
      </c>
      <c r="H12574" s="200" t="s">
        <v>533</v>
      </c>
      <c r="I12574" s="200">
        <v>45531</v>
      </c>
      <c r="J12574" s="143">
        <f t="shared" si="196"/>
        <v>45531</v>
      </c>
      <c r="K12574" s="202">
        <v>1</v>
      </c>
      <c r="L12574" s="285" t="s">
        <v>2297</v>
      </c>
      <c r="M12574" s="223"/>
      <c r="N12574" s="203">
        <v>12.1666666666667</v>
      </c>
      <c r="O12574" s="222" t="s">
        <v>941</v>
      </c>
    </row>
    <row r="12575" spans="1:15" ht="29.25" customHeight="1">
      <c r="A12575" s="221" t="s">
        <v>2860</v>
      </c>
      <c r="B12575" s="221" t="s">
        <v>190</v>
      </c>
      <c r="C12575" s="222" t="s">
        <v>50</v>
      </c>
      <c r="D12575" s="222" t="s">
        <v>191</v>
      </c>
      <c r="E12575" s="199" t="s">
        <v>163</v>
      </c>
      <c r="F12575" s="200" t="s">
        <v>512</v>
      </c>
      <c r="G12575" s="200" t="s">
        <v>513</v>
      </c>
      <c r="H12575" s="200" t="s">
        <v>38</v>
      </c>
      <c r="I12575" s="200">
        <v>45531</v>
      </c>
      <c r="J12575" s="143">
        <f t="shared" si="196"/>
        <v>45531</v>
      </c>
      <c r="K12575" s="202">
        <v>3.5</v>
      </c>
      <c r="L12575" s="284" t="s">
        <v>2299</v>
      </c>
      <c r="M12575" s="223"/>
      <c r="N12575" s="203">
        <v>7.125</v>
      </c>
      <c r="O12575" s="222" t="s">
        <v>942</v>
      </c>
    </row>
    <row r="12576" spans="1:15" ht="29.25" customHeight="1">
      <c r="A12576" s="221" t="s">
        <v>2860</v>
      </c>
      <c r="B12576" s="221" t="s">
        <v>190</v>
      </c>
      <c r="C12576" s="222" t="s">
        <v>50</v>
      </c>
      <c r="D12576" s="222" t="s">
        <v>191</v>
      </c>
      <c r="E12576" s="199" t="s">
        <v>163</v>
      </c>
      <c r="F12576" s="200" t="s">
        <v>512</v>
      </c>
      <c r="G12576" s="200" t="s">
        <v>513</v>
      </c>
      <c r="H12576" s="200" t="s">
        <v>536</v>
      </c>
      <c r="I12576" s="200">
        <v>45531</v>
      </c>
      <c r="J12576" s="143">
        <f t="shared" si="196"/>
        <v>45531</v>
      </c>
      <c r="K12576" s="202">
        <v>1</v>
      </c>
      <c r="L12576" s="285" t="s">
        <v>2300</v>
      </c>
      <c r="M12576" s="223"/>
      <c r="N12576" s="203">
        <v>0.375</v>
      </c>
      <c r="O12576" s="222" t="s">
        <v>968</v>
      </c>
    </row>
    <row r="12577" spans="1:15" ht="29.25" customHeight="1">
      <c r="A12577" s="221" t="s">
        <v>2860</v>
      </c>
      <c r="B12577" s="221" t="s">
        <v>190</v>
      </c>
      <c r="C12577" s="222" t="s">
        <v>50</v>
      </c>
      <c r="D12577" s="222" t="s">
        <v>191</v>
      </c>
      <c r="E12577" s="199" t="s">
        <v>163</v>
      </c>
      <c r="F12577" s="200" t="s">
        <v>512</v>
      </c>
      <c r="G12577" s="200" t="s">
        <v>513</v>
      </c>
      <c r="H12577" s="200" t="s">
        <v>531</v>
      </c>
      <c r="I12577" s="200">
        <v>45532</v>
      </c>
      <c r="J12577" s="143">
        <f t="shared" si="196"/>
        <v>45532</v>
      </c>
      <c r="K12577" s="202">
        <v>1</v>
      </c>
      <c r="L12577" s="285" t="s">
        <v>2301</v>
      </c>
      <c r="M12577" s="223"/>
      <c r="N12577" s="203">
        <v>7.625</v>
      </c>
      <c r="O12577" s="222" t="s">
        <v>943</v>
      </c>
    </row>
    <row r="12578" spans="1:15" ht="29.25" customHeight="1">
      <c r="A12578" s="221" t="s">
        <v>2860</v>
      </c>
      <c r="B12578" s="221" t="s">
        <v>190</v>
      </c>
      <c r="C12578" s="222" t="s">
        <v>50</v>
      </c>
      <c r="D12578" s="222" t="s">
        <v>191</v>
      </c>
      <c r="E12578" s="199" t="s">
        <v>163</v>
      </c>
      <c r="F12578" s="200" t="s">
        <v>1735</v>
      </c>
      <c r="G12578" s="200" t="s">
        <v>1736</v>
      </c>
      <c r="H12578" s="200" t="s">
        <v>1741</v>
      </c>
      <c r="I12578" s="200">
        <v>45532</v>
      </c>
      <c r="J12578" s="143">
        <f t="shared" si="196"/>
        <v>45532</v>
      </c>
      <c r="K12578" s="202">
        <v>1</v>
      </c>
      <c r="L12578" s="284" t="s">
        <v>2304</v>
      </c>
      <c r="M12578" s="223"/>
      <c r="N12578" s="203">
        <v>2.5000000000000001E-2</v>
      </c>
      <c r="O12578" s="222" t="s">
        <v>943</v>
      </c>
    </row>
    <row r="12579" spans="1:15" ht="29.25" customHeight="1">
      <c r="A12579" s="221" t="s">
        <v>2860</v>
      </c>
      <c r="B12579" s="221" t="s">
        <v>190</v>
      </c>
      <c r="C12579" s="222" t="s">
        <v>50</v>
      </c>
      <c r="D12579" s="222" t="s">
        <v>191</v>
      </c>
      <c r="E12579" s="199" t="s">
        <v>163</v>
      </c>
      <c r="F12579" s="200" t="s">
        <v>642</v>
      </c>
      <c r="G12579" s="200" t="s">
        <v>754</v>
      </c>
      <c r="H12579" s="200" t="s">
        <v>643</v>
      </c>
      <c r="I12579" s="200">
        <v>45532</v>
      </c>
      <c r="J12579" s="143">
        <f t="shared" si="196"/>
        <v>45532</v>
      </c>
      <c r="K12579" s="202">
        <v>2</v>
      </c>
      <c r="L12579" s="285" t="s">
        <v>2305</v>
      </c>
      <c r="M12579" s="223"/>
      <c r="N12579" s="203">
        <v>2.2916666666666701</v>
      </c>
      <c r="O12579" s="222" t="s">
        <v>941</v>
      </c>
    </row>
    <row r="12580" spans="1:15" ht="29.25" customHeight="1">
      <c r="A12580" s="221" t="s">
        <v>2860</v>
      </c>
      <c r="B12580" s="221" t="s">
        <v>190</v>
      </c>
      <c r="C12580" s="222" t="s">
        <v>50</v>
      </c>
      <c r="D12580" s="222" t="s">
        <v>191</v>
      </c>
      <c r="E12580" s="199" t="s">
        <v>163</v>
      </c>
      <c r="F12580" s="200" t="s">
        <v>512</v>
      </c>
      <c r="G12580" s="200" t="s">
        <v>513</v>
      </c>
      <c r="H12580" s="200" t="s">
        <v>38</v>
      </c>
      <c r="I12580" s="200">
        <v>45532</v>
      </c>
      <c r="J12580" s="143">
        <f t="shared" si="196"/>
        <v>45532</v>
      </c>
      <c r="K12580" s="202">
        <v>2.5</v>
      </c>
      <c r="L12580" s="285" t="s">
        <v>2303</v>
      </c>
      <c r="M12580" s="223"/>
      <c r="N12580" s="203">
        <v>7.125</v>
      </c>
      <c r="O12580" s="222" t="s">
        <v>942</v>
      </c>
    </row>
    <row r="12581" spans="1:15" ht="29.25" customHeight="1">
      <c r="A12581" s="221" t="s">
        <v>2860</v>
      </c>
      <c r="B12581" s="221" t="s">
        <v>190</v>
      </c>
      <c r="C12581" s="222" t="s">
        <v>50</v>
      </c>
      <c r="D12581" s="222" t="s">
        <v>191</v>
      </c>
      <c r="E12581" s="199" t="s">
        <v>163</v>
      </c>
      <c r="F12581" s="200" t="s">
        <v>1386</v>
      </c>
      <c r="G12581" s="200" t="s">
        <v>1607</v>
      </c>
      <c r="H12581" s="200" t="s">
        <v>88</v>
      </c>
      <c r="I12581" s="200">
        <v>45532</v>
      </c>
      <c r="J12581" s="143">
        <f t="shared" si="196"/>
        <v>45532</v>
      </c>
      <c r="K12581" s="202">
        <v>3</v>
      </c>
      <c r="L12581" s="284" t="s">
        <v>2302</v>
      </c>
      <c r="M12581" s="223"/>
      <c r="N12581" s="203">
        <v>0</v>
      </c>
      <c r="O12581" s="222" t="s">
        <v>326</v>
      </c>
    </row>
    <row r="12582" spans="1:15" ht="29.25" customHeight="1">
      <c r="A12582" s="221" t="s">
        <v>2860</v>
      </c>
      <c r="B12582" s="221" t="s">
        <v>190</v>
      </c>
      <c r="C12582" s="222" t="s">
        <v>50</v>
      </c>
      <c r="D12582" s="222" t="s">
        <v>191</v>
      </c>
      <c r="E12582" s="199" t="s">
        <v>178</v>
      </c>
      <c r="F12582" s="200"/>
      <c r="G12582" s="200"/>
      <c r="H12582" s="200"/>
      <c r="I12582" s="200">
        <v>45533</v>
      </c>
      <c r="J12582" s="143">
        <f t="shared" si="196"/>
        <v>45533</v>
      </c>
      <c r="K12582" s="202">
        <v>1.5</v>
      </c>
      <c r="L12582" s="284" t="s">
        <v>2498</v>
      </c>
      <c r="M12582" s="223"/>
      <c r="N12582" s="203"/>
      <c r="O12582" s="222" t="s">
        <v>326</v>
      </c>
    </row>
    <row r="12583" spans="1:15" ht="29.25" customHeight="1">
      <c r="A12583" s="221" t="s">
        <v>2860</v>
      </c>
      <c r="B12583" s="221" t="s">
        <v>190</v>
      </c>
      <c r="C12583" s="222" t="s">
        <v>50</v>
      </c>
      <c r="D12583" s="222" t="s">
        <v>191</v>
      </c>
      <c r="E12583" s="199" t="s">
        <v>163</v>
      </c>
      <c r="F12583" s="200" t="s">
        <v>512</v>
      </c>
      <c r="G12583" s="200" t="s">
        <v>513</v>
      </c>
      <c r="H12583" s="200"/>
      <c r="I12583" s="200">
        <v>45533</v>
      </c>
      <c r="J12583" s="143">
        <f t="shared" si="196"/>
        <v>45533</v>
      </c>
      <c r="K12583" s="202">
        <v>1.5</v>
      </c>
      <c r="L12583" s="285" t="s">
        <v>2499</v>
      </c>
      <c r="M12583" s="223"/>
      <c r="N12583" s="203"/>
      <c r="O12583" s="222" t="s">
        <v>326</v>
      </c>
    </row>
    <row r="12584" spans="1:15" ht="29.25" customHeight="1">
      <c r="A12584" s="221" t="s">
        <v>2860</v>
      </c>
      <c r="B12584" s="221" t="s">
        <v>190</v>
      </c>
      <c r="C12584" s="222" t="s">
        <v>50</v>
      </c>
      <c r="D12584" s="222" t="s">
        <v>191</v>
      </c>
      <c r="E12584" s="199" t="s">
        <v>163</v>
      </c>
      <c r="F12584" s="200" t="s">
        <v>512</v>
      </c>
      <c r="G12584" s="200" t="s">
        <v>513</v>
      </c>
      <c r="H12584" s="200" t="s">
        <v>533</v>
      </c>
      <c r="I12584" s="200">
        <v>45533</v>
      </c>
      <c r="J12584" s="143">
        <f t="shared" si="196"/>
        <v>45533</v>
      </c>
      <c r="K12584" s="202">
        <v>3.5</v>
      </c>
      <c r="L12584" s="284" t="s">
        <v>2500</v>
      </c>
      <c r="M12584" s="223"/>
      <c r="N12584" s="203">
        <v>12.1666666666667</v>
      </c>
      <c r="O12584" s="222" t="s">
        <v>941</v>
      </c>
    </row>
    <row r="12585" spans="1:15" ht="29.25" customHeight="1">
      <c r="A12585" s="221" t="s">
        <v>2860</v>
      </c>
      <c r="B12585" s="221" t="s">
        <v>190</v>
      </c>
      <c r="C12585" s="222" t="s">
        <v>50</v>
      </c>
      <c r="D12585" s="222" t="s">
        <v>191</v>
      </c>
      <c r="E12585" s="199" t="s">
        <v>163</v>
      </c>
      <c r="F12585" s="200" t="s">
        <v>642</v>
      </c>
      <c r="G12585" s="200" t="s">
        <v>754</v>
      </c>
      <c r="H12585" s="200" t="s">
        <v>643</v>
      </c>
      <c r="I12585" s="200">
        <v>45533</v>
      </c>
      <c r="J12585" s="143">
        <f t="shared" si="196"/>
        <v>45533</v>
      </c>
      <c r="K12585" s="202">
        <v>3</v>
      </c>
      <c r="L12585" s="284" t="s">
        <v>2497</v>
      </c>
      <c r="M12585" s="223"/>
      <c r="N12585" s="203">
        <v>2.2916666666666701</v>
      </c>
      <c r="O12585" s="222" t="s">
        <v>941</v>
      </c>
    </row>
    <row r="12586" spans="1:15" ht="29.25" customHeight="1">
      <c r="A12586" s="221" t="s">
        <v>2860</v>
      </c>
      <c r="B12586" s="221" t="s">
        <v>190</v>
      </c>
      <c r="C12586" s="222" t="s">
        <v>50</v>
      </c>
      <c r="D12586" s="222" t="s">
        <v>191</v>
      </c>
      <c r="E12586" s="199" t="s">
        <v>178</v>
      </c>
      <c r="F12586" s="200"/>
      <c r="G12586" s="200"/>
      <c r="H12586" s="200"/>
      <c r="I12586" s="200">
        <v>45534</v>
      </c>
      <c r="J12586" s="143">
        <f t="shared" si="196"/>
        <v>45534</v>
      </c>
      <c r="K12586" s="202">
        <v>2</v>
      </c>
      <c r="L12586" s="285" t="s">
        <v>2503</v>
      </c>
      <c r="M12586" s="223"/>
      <c r="N12586" s="203"/>
      <c r="O12586" s="222" t="s">
        <v>326</v>
      </c>
    </row>
    <row r="12587" spans="1:15" ht="29.25" customHeight="1">
      <c r="A12587" s="221" t="s">
        <v>2860</v>
      </c>
      <c r="B12587" s="221" t="s">
        <v>190</v>
      </c>
      <c r="C12587" s="222" t="s">
        <v>50</v>
      </c>
      <c r="D12587" s="222" t="s">
        <v>191</v>
      </c>
      <c r="E12587" s="199" t="s">
        <v>166</v>
      </c>
      <c r="F12587" s="200"/>
      <c r="G12587" s="200"/>
      <c r="H12587" s="200"/>
      <c r="I12587" s="200">
        <v>45534</v>
      </c>
      <c r="J12587" s="143">
        <f t="shared" si="196"/>
        <v>45534</v>
      </c>
      <c r="K12587" s="202">
        <v>1</v>
      </c>
      <c r="L12587" s="285" t="s">
        <v>2504</v>
      </c>
      <c r="M12587" s="223"/>
      <c r="N12587" s="203"/>
      <c r="O12587" s="222" t="s">
        <v>326</v>
      </c>
    </row>
    <row r="12588" spans="1:15" ht="29.25" customHeight="1">
      <c r="A12588" s="221" t="s">
        <v>2860</v>
      </c>
      <c r="B12588" s="221" t="s">
        <v>190</v>
      </c>
      <c r="C12588" s="222" t="s">
        <v>50</v>
      </c>
      <c r="D12588" s="222" t="s">
        <v>191</v>
      </c>
      <c r="E12588" s="199" t="s">
        <v>163</v>
      </c>
      <c r="F12588" s="200" t="s">
        <v>512</v>
      </c>
      <c r="G12588" s="200" t="s">
        <v>513</v>
      </c>
      <c r="H12588" s="200" t="s">
        <v>533</v>
      </c>
      <c r="I12588" s="200">
        <v>45534</v>
      </c>
      <c r="J12588" s="143">
        <f t="shared" si="196"/>
        <v>45534</v>
      </c>
      <c r="K12588" s="202">
        <v>3.5</v>
      </c>
      <c r="L12588" s="284" t="s">
        <v>2502</v>
      </c>
      <c r="M12588" s="223"/>
      <c r="N12588" s="203">
        <v>12.1666666666667</v>
      </c>
      <c r="O12588" s="222" t="s">
        <v>941</v>
      </c>
    </row>
    <row r="12589" spans="1:15" ht="29.25" customHeight="1">
      <c r="A12589" s="221" t="s">
        <v>2860</v>
      </c>
      <c r="B12589" s="221" t="s">
        <v>190</v>
      </c>
      <c r="C12589" s="222" t="s">
        <v>50</v>
      </c>
      <c r="D12589" s="222" t="s">
        <v>191</v>
      </c>
      <c r="E12589" s="199" t="s">
        <v>163</v>
      </c>
      <c r="F12589" s="200" t="s">
        <v>642</v>
      </c>
      <c r="G12589" s="200" t="s">
        <v>754</v>
      </c>
      <c r="H12589" s="200" t="s">
        <v>643</v>
      </c>
      <c r="I12589" s="200">
        <v>45534</v>
      </c>
      <c r="J12589" s="143">
        <f t="shared" si="196"/>
        <v>45534</v>
      </c>
      <c r="K12589" s="202">
        <v>3</v>
      </c>
      <c r="L12589" s="284" t="s">
        <v>2501</v>
      </c>
      <c r="M12589" s="223"/>
      <c r="N12589" s="203">
        <v>2.2916666666666701</v>
      </c>
      <c r="O12589" s="222" t="s">
        <v>941</v>
      </c>
    </row>
    <row r="12590" spans="1:15" ht="29.25" customHeight="1">
      <c r="A12590" s="221" t="s">
        <v>2860</v>
      </c>
      <c r="B12590" s="221" t="s">
        <v>190</v>
      </c>
      <c r="C12590" s="222" t="s">
        <v>50</v>
      </c>
      <c r="D12590" s="222" t="s">
        <v>191</v>
      </c>
      <c r="E12590" s="199" t="s">
        <v>177</v>
      </c>
      <c r="F12590" s="200"/>
      <c r="G12590" s="200"/>
      <c r="H12590" s="200"/>
      <c r="I12590" s="200">
        <v>45537</v>
      </c>
      <c r="J12590" s="143">
        <f t="shared" si="196"/>
        <v>45537</v>
      </c>
      <c r="K12590" s="202">
        <v>1</v>
      </c>
      <c r="L12590" s="285" t="s">
        <v>2505</v>
      </c>
      <c r="M12590" s="223"/>
      <c r="N12590" s="203"/>
      <c r="O12590" s="222" t="s">
        <v>326</v>
      </c>
    </row>
    <row r="12591" spans="1:15" ht="29.25" customHeight="1">
      <c r="A12591" s="221" t="s">
        <v>2860</v>
      </c>
      <c r="B12591" s="221" t="s">
        <v>190</v>
      </c>
      <c r="C12591" s="222" t="s">
        <v>50</v>
      </c>
      <c r="D12591" s="222" t="s">
        <v>191</v>
      </c>
      <c r="E12591" s="199" t="s">
        <v>163</v>
      </c>
      <c r="F12591" s="200" t="s">
        <v>937</v>
      </c>
      <c r="G12591" s="200" t="s">
        <v>938</v>
      </c>
      <c r="H12591" s="200"/>
      <c r="I12591" s="200">
        <v>45537</v>
      </c>
      <c r="J12591" s="143">
        <f t="shared" si="196"/>
        <v>45537</v>
      </c>
      <c r="K12591" s="202">
        <v>0.5</v>
      </c>
      <c r="L12591" s="285" t="s">
        <v>2506</v>
      </c>
      <c r="M12591" s="223"/>
      <c r="N12591" s="203"/>
      <c r="O12591" s="222" t="s">
        <v>326</v>
      </c>
    </row>
    <row r="12592" spans="1:15" ht="29.25" customHeight="1">
      <c r="A12592" s="221" t="s">
        <v>2860</v>
      </c>
      <c r="B12592" s="221" t="s">
        <v>190</v>
      </c>
      <c r="C12592" s="222" t="s">
        <v>50</v>
      </c>
      <c r="D12592" s="222" t="s">
        <v>191</v>
      </c>
      <c r="E12592" s="199" t="s">
        <v>163</v>
      </c>
      <c r="F12592" s="200" t="s">
        <v>2241</v>
      </c>
      <c r="G12592" s="200" t="s">
        <v>2242</v>
      </c>
      <c r="H12592" s="200"/>
      <c r="I12592" s="200">
        <v>45537</v>
      </c>
      <c r="J12592" s="143">
        <f t="shared" si="196"/>
        <v>45537</v>
      </c>
      <c r="K12592" s="202">
        <v>0.5</v>
      </c>
      <c r="L12592" s="285" t="s">
        <v>2506</v>
      </c>
      <c r="M12592" s="223"/>
      <c r="N12592" s="203"/>
      <c r="O12592" s="222" t="s">
        <v>326</v>
      </c>
    </row>
    <row r="12593" spans="1:15" ht="29.25" customHeight="1">
      <c r="A12593" s="221" t="s">
        <v>2860</v>
      </c>
      <c r="B12593" s="221" t="s">
        <v>190</v>
      </c>
      <c r="C12593" s="222" t="s">
        <v>50</v>
      </c>
      <c r="D12593" s="222" t="s">
        <v>191</v>
      </c>
      <c r="E12593" s="199" t="s">
        <v>166</v>
      </c>
      <c r="F12593" s="200"/>
      <c r="G12593" s="200"/>
      <c r="H12593" s="200"/>
      <c r="I12593" s="200">
        <v>45537</v>
      </c>
      <c r="J12593" s="143">
        <f t="shared" si="196"/>
        <v>45537</v>
      </c>
      <c r="K12593" s="202">
        <v>1</v>
      </c>
      <c r="L12593" s="285" t="s">
        <v>2509</v>
      </c>
      <c r="M12593" s="223"/>
      <c r="N12593" s="203"/>
      <c r="O12593" s="222" t="s">
        <v>326</v>
      </c>
    </row>
    <row r="12594" spans="1:15" ht="29.25" customHeight="1">
      <c r="A12594" s="221" t="s">
        <v>2860</v>
      </c>
      <c r="B12594" s="221" t="s">
        <v>190</v>
      </c>
      <c r="C12594" s="222" t="s">
        <v>50</v>
      </c>
      <c r="D12594" s="222" t="s">
        <v>191</v>
      </c>
      <c r="E12594" s="199" t="s">
        <v>163</v>
      </c>
      <c r="F12594" s="200" t="s">
        <v>512</v>
      </c>
      <c r="G12594" s="200" t="s">
        <v>513</v>
      </c>
      <c r="H12594" s="200"/>
      <c r="I12594" s="200">
        <v>45537</v>
      </c>
      <c r="J12594" s="143">
        <f t="shared" si="196"/>
        <v>45537</v>
      </c>
      <c r="K12594" s="202">
        <v>1</v>
      </c>
      <c r="L12594" s="285" t="s">
        <v>2506</v>
      </c>
      <c r="M12594" s="223"/>
      <c r="N12594" s="203"/>
      <c r="O12594" s="222" t="s">
        <v>326</v>
      </c>
    </row>
    <row r="12595" spans="1:15" ht="29.25" customHeight="1">
      <c r="A12595" s="221" t="s">
        <v>2860</v>
      </c>
      <c r="B12595" s="221" t="s">
        <v>190</v>
      </c>
      <c r="C12595" s="222" t="s">
        <v>50</v>
      </c>
      <c r="D12595" s="222" t="s">
        <v>191</v>
      </c>
      <c r="E12595" s="199" t="s">
        <v>163</v>
      </c>
      <c r="F12595" s="200" t="s">
        <v>642</v>
      </c>
      <c r="G12595" s="200" t="s">
        <v>754</v>
      </c>
      <c r="H12595" s="200"/>
      <c r="I12595" s="200">
        <v>45537</v>
      </c>
      <c r="J12595" s="143">
        <f t="shared" si="196"/>
        <v>45537</v>
      </c>
      <c r="K12595" s="202">
        <v>0.5</v>
      </c>
      <c r="L12595" s="285" t="s">
        <v>2506</v>
      </c>
      <c r="M12595" s="223"/>
      <c r="N12595" s="203"/>
      <c r="O12595" s="222" t="s">
        <v>326</v>
      </c>
    </row>
    <row r="12596" spans="1:15" ht="29.25" customHeight="1">
      <c r="A12596" s="221" t="s">
        <v>2860</v>
      </c>
      <c r="B12596" s="221" t="s">
        <v>190</v>
      </c>
      <c r="C12596" s="222" t="s">
        <v>50</v>
      </c>
      <c r="D12596" s="222" t="s">
        <v>191</v>
      </c>
      <c r="E12596" s="199" t="s">
        <v>163</v>
      </c>
      <c r="F12596" s="200" t="s">
        <v>937</v>
      </c>
      <c r="G12596" s="200" t="s">
        <v>938</v>
      </c>
      <c r="H12596" s="200" t="s">
        <v>4768</v>
      </c>
      <c r="I12596" s="200">
        <v>45537</v>
      </c>
      <c r="J12596" s="143">
        <f t="shared" si="196"/>
        <v>45537</v>
      </c>
      <c r="K12596" s="202">
        <v>1</v>
      </c>
      <c r="L12596" s="285" t="s">
        <v>2507</v>
      </c>
      <c r="M12596" s="223"/>
      <c r="N12596" s="203">
        <v>3.625</v>
      </c>
      <c r="O12596" s="222" t="s">
        <v>943</v>
      </c>
    </row>
    <row r="12597" spans="1:15" ht="29.25" customHeight="1">
      <c r="A12597" s="221" t="s">
        <v>2860</v>
      </c>
      <c r="B12597" s="221" t="s">
        <v>190</v>
      </c>
      <c r="C12597" s="222" t="s">
        <v>50</v>
      </c>
      <c r="D12597" s="222" t="s">
        <v>191</v>
      </c>
      <c r="E12597" s="199" t="s">
        <v>163</v>
      </c>
      <c r="F12597" s="200" t="s">
        <v>2241</v>
      </c>
      <c r="G12597" s="200" t="s">
        <v>2242</v>
      </c>
      <c r="H12597" s="200" t="s">
        <v>55</v>
      </c>
      <c r="I12597" s="200">
        <v>45537</v>
      </c>
      <c r="J12597" s="143">
        <f t="shared" si="196"/>
        <v>45537</v>
      </c>
      <c r="K12597" s="202">
        <v>1</v>
      </c>
      <c r="L12597" s="285" t="s">
        <v>408</v>
      </c>
      <c r="M12597" s="223"/>
      <c r="N12597" s="203">
        <v>0.25</v>
      </c>
      <c r="O12597" s="222" t="s">
        <v>968</v>
      </c>
    </row>
    <row r="12598" spans="1:15" ht="29.25" customHeight="1">
      <c r="A12598" s="221" t="s">
        <v>2860</v>
      </c>
      <c r="B12598" s="221" t="s">
        <v>190</v>
      </c>
      <c r="C12598" s="222" t="s">
        <v>50</v>
      </c>
      <c r="D12598" s="222" t="s">
        <v>191</v>
      </c>
      <c r="E12598" s="199" t="s">
        <v>163</v>
      </c>
      <c r="F12598" s="200" t="s">
        <v>512</v>
      </c>
      <c r="G12598" s="200" t="s">
        <v>513</v>
      </c>
      <c r="H12598" s="200" t="s">
        <v>533</v>
      </c>
      <c r="I12598" s="200">
        <v>45537</v>
      </c>
      <c r="J12598" s="143">
        <f t="shared" si="196"/>
        <v>45537</v>
      </c>
      <c r="K12598" s="202">
        <v>1</v>
      </c>
      <c r="L12598" s="285" t="s">
        <v>2508</v>
      </c>
      <c r="M12598" s="223"/>
      <c r="N12598" s="203">
        <v>12.1666666666667</v>
      </c>
      <c r="O12598" s="222" t="s">
        <v>941</v>
      </c>
    </row>
    <row r="12599" spans="1:15" ht="29.25" customHeight="1">
      <c r="A12599" s="221" t="s">
        <v>2860</v>
      </c>
      <c r="B12599" s="221" t="s">
        <v>190</v>
      </c>
      <c r="C12599" s="222" t="s">
        <v>50</v>
      </c>
      <c r="D12599" s="222" t="s">
        <v>191</v>
      </c>
      <c r="E12599" s="199" t="s">
        <v>163</v>
      </c>
      <c r="F12599" s="200" t="s">
        <v>642</v>
      </c>
      <c r="G12599" s="200" t="s">
        <v>754</v>
      </c>
      <c r="H12599" s="200" t="s">
        <v>643</v>
      </c>
      <c r="I12599" s="200">
        <v>45537</v>
      </c>
      <c r="J12599" s="143">
        <f t="shared" si="196"/>
        <v>45537</v>
      </c>
      <c r="K12599" s="202">
        <v>2</v>
      </c>
      <c r="L12599" s="284" t="s">
        <v>2510</v>
      </c>
      <c r="M12599" s="223"/>
      <c r="N12599" s="203">
        <v>2.2916666666666701</v>
      </c>
      <c r="O12599" s="222" t="s">
        <v>941</v>
      </c>
    </row>
    <row r="12600" spans="1:15" ht="29.25" customHeight="1">
      <c r="A12600" s="221" t="s">
        <v>2860</v>
      </c>
      <c r="B12600" s="221" t="s">
        <v>190</v>
      </c>
      <c r="C12600" s="222" t="s">
        <v>50</v>
      </c>
      <c r="D12600" s="222" t="s">
        <v>191</v>
      </c>
      <c r="E12600" s="199" t="s">
        <v>163</v>
      </c>
      <c r="F12600" s="200" t="s">
        <v>937</v>
      </c>
      <c r="G12600" s="200" t="s">
        <v>938</v>
      </c>
      <c r="H12600" s="200" t="s">
        <v>4768</v>
      </c>
      <c r="I12600" s="200">
        <v>45538</v>
      </c>
      <c r="J12600" s="143">
        <f t="shared" si="196"/>
        <v>45538</v>
      </c>
      <c r="K12600" s="202">
        <v>9.5</v>
      </c>
      <c r="L12600" s="284" t="s">
        <v>2511</v>
      </c>
      <c r="M12600" s="223"/>
      <c r="N12600" s="203">
        <v>3.625</v>
      </c>
      <c r="O12600" s="222" t="s">
        <v>943</v>
      </c>
    </row>
    <row r="12601" spans="1:15" ht="29.25" customHeight="1">
      <c r="A12601" s="221" t="s">
        <v>2860</v>
      </c>
      <c r="B12601" s="221" t="s">
        <v>190</v>
      </c>
      <c r="C12601" s="222" t="s">
        <v>50</v>
      </c>
      <c r="D12601" s="222" t="s">
        <v>191</v>
      </c>
      <c r="E12601" s="199" t="s">
        <v>163</v>
      </c>
      <c r="F12601" s="200" t="s">
        <v>670</v>
      </c>
      <c r="G12601" s="200" t="s">
        <v>671</v>
      </c>
      <c r="H12601" s="200"/>
      <c r="I12601" s="200">
        <v>45539</v>
      </c>
      <c r="J12601" s="143">
        <f t="shared" si="196"/>
        <v>45539</v>
      </c>
      <c r="K12601" s="202">
        <v>1</v>
      </c>
      <c r="L12601" s="285" t="s">
        <v>2512</v>
      </c>
      <c r="M12601" s="223"/>
      <c r="N12601" s="203"/>
      <c r="O12601" s="222" t="s">
        <v>326</v>
      </c>
    </row>
    <row r="12602" spans="1:15" ht="29.25" customHeight="1">
      <c r="A12602" s="221" t="s">
        <v>2860</v>
      </c>
      <c r="B12602" s="221" t="s">
        <v>190</v>
      </c>
      <c r="C12602" s="222" t="s">
        <v>50</v>
      </c>
      <c r="D12602" s="222" t="s">
        <v>191</v>
      </c>
      <c r="E12602" s="199" t="s">
        <v>166</v>
      </c>
      <c r="F12602" s="200"/>
      <c r="G12602" s="200"/>
      <c r="H12602" s="200"/>
      <c r="I12602" s="200">
        <v>45539</v>
      </c>
      <c r="J12602" s="143">
        <f t="shared" si="196"/>
        <v>45539</v>
      </c>
      <c r="K12602" s="202">
        <v>2</v>
      </c>
      <c r="L12602" s="285" t="s">
        <v>2513</v>
      </c>
      <c r="M12602" s="223"/>
      <c r="N12602" s="203"/>
      <c r="O12602" s="222" t="s">
        <v>326</v>
      </c>
    </row>
    <row r="12603" spans="1:15" ht="29.25" customHeight="1">
      <c r="A12603" s="221" t="s">
        <v>2860</v>
      </c>
      <c r="B12603" s="221" t="s">
        <v>190</v>
      </c>
      <c r="C12603" s="222" t="s">
        <v>50</v>
      </c>
      <c r="D12603" s="222" t="s">
        <v>191</v>
      </c>
      <c r="E12603" s="199" t="s">
        <v>163</v>
      </c>
      <c r="F12603" s="200" t="s">
        <v>642</v>
      </c>
      <c r="G12603" s="200" t="s">
        <v>754</v>
      </c>
      <c r="H12603" s="200"/>
      <c r="I12603" s="200">
        <v>45539</v>
      </c>
      <c r="J12603" s="143">
        <f t="shared" si="196"/>
        <v>45539</v>
      </c>
      <c r="K12603" s="202">
        <v>0.5</v>
      </c>
      <c r="L12603" s="285" t="s">
        <v>2512</v>
      </c>
      <c r="M12603" s="223"/>
      <c r="N12603" s="203"/>
      <c r="O12603" s="222" t="s">
        <v>326</v>
      </c>
    </row>
    <row r="12604" spans="1:15" ht="29.25" customHeight="1">
      <c r="A12604" s="221" t="s">
        <v>2860</v>
      </c>
      <c r="B12604" s="221" t="s">
        <v>190</v>
      </c>
      <c r="C12604" s="222" t="s">
        <v>50</v>
      </c>
      <c r="D12604" s="222" t="s">
        <v>191</v>
      </c>
      <c r="E12604" s="199" t="s">
        <v>163</v>
      </c>
      <c r="F12604" s="200" t="s">
        <v>512</v>
      </c>
      <c r="G12604" s="200" t="s">
        <v>513</v>
      </c>
      <c r="H12604" s="200"/>
      <c r="I12604" s="200">
        <v>45539</v>
      </c>
      <c r="J12604" s="143">
        <f t="shared" si="196"/>
        <v>45539</v>
      </c>
      <c r="K12604" s="202">
        <v>2</v>
      </c>
      <c r="L12604" s="285" t="s">
        <v>2515</v>
      </c>
      <c r="M12604" s="223"/>
      <c r="N12604" s="203"/>
      <c r="O12604" s="222" t="s">
        <v>326</v>
      </c>
    </row>
    <row r="12605" spans="1:15" ht="29.25" customHeight="1">
      <c r="A12605" s="221" t="s">
        <v>2860</v>
      </c>
      <c r="B12605" s="221" t="s">
        <v>190</v>
      </c>
      <c r="C12605" s="222" t="s">
        <v>50</v>
      </c>
      <c r="D12605" s="222" t="s">
        <v>191</v>
      </c>
      <c r="E12605" s="199" t="s">
        <v>163</v>
      </c>
      <c r="F12605" s="200" t="s">
        <v>630</v>
      </c>
      <c r="G12605" s="200" t="s">
        <v>631</v>
      </c>
      <c r="H12605" s="200"/>
      <c r="I12605" s="200">
        <v>45539</v>
      </c>
      <c r="J12605" s="143">
        <f t="shared" si="196"/>
        <v>45539</v>
      </c>
      <c r="K12605" s="202">
        <v>1</v>
      </c>
      <c r="L12605" s="285" t="s">
        <v>2512</v>
      </c>
      <c r="M12605" s="223"/>
      <c r="N12605" s="203"/>
      <c r="O12605" s="222" t="s">
        <v>326</v>
      </c>
    </row>
    <row r="12606" spans="1:15" ht="29.25" customHeight="1">
      <c r="A12606" s="221" t="s">
        <v>2860</v>
      </c>
      <c r="B12606" s="221" t="s">
        <v>190</v>
      </c>
      <c r="C12606" s="222" t="s">
        <v>50</v>
      </c>
      <c r="D12606" s="222" t="s">
        <v>191</v>
      </c>
      <c r="E12606" s="199" t="s">
        <v>176</v>
      </c>
      <c r="F12606" s="200"/>
      <c r="G12606" s="200"/>
      <c r="H12606" s="200"/>
      <c r="I12606" s="200">
        <v>45539</v>
      </c>
      <c r="J12606" s="143">
        <f t="shared" si="196"/>
        <v>45539</v>
      </c>
      <c r="K12606" s="202">
        <v>1.5</v>
      </c>
      <c r="L12606" s="284" t="s">
        <v>2516</v>
      </c>
      <c r="M12606" s="223" t="s">
        <v>2517</v>
      </c>
      <c r="N12606" s="203"/>
      <c r="O12606" s="222" t="s">
        <v>326</v>
      </c>
    </row>
    <row r="12607" spans="1:15" ht="29.25" customHeight="1">
      <c r="A12607" s="221" t="s">
        <v>2860</v>
      </c>
      <c r="B12607" s="221" t="s">
        <v>190</v>
      </c>
      <c r="C12607" s="222" t="s">
        <v>50</v>
      </c>
      <c r="D12607" s="222" t="s">
        <v>191</v>
      </c>
      <c r="E12607" s="199" t="s">
        <v>163</v>
      </c>
      <c r="F12607" s="200" t="s">
        <v>937</v>
      </c>
      <c r="G12607" s="200" t="s">
        <v>938</v>
      </c>
      <c r="H12607" s="200" t="s">
        <v>4768</v>
      </c>
      <c r="I12607" s="200">
        <v>45539</v>
      </c>
      <c r="J12607" s="143">
        <f t="shared" si="196"/>
        <v>45539</v>
      </c>
      <c r="K12607" s="202">
        <v>1.5</v>
      </c>
      <c r="L12607" s="284" t="s">
        <v>2514</v>
      </c>
      <c r="M12607" s="223"/>
      <c r="N12607" s="203">
        <v>3.625</v>
      </c>
      <c r="O12607" s="222" t="s">
        <v>943</v>
      </c>
    </row>
    <row r="12608" spans="1:15" ht="29.25" customHeight="1">
      <c r="A12608" s="221" t="s">
        <v>2860</v>
      </c>
      <c r="B12608" s="221" t="s">
        <v>190</v>
      </c>
      <c r="C12608" s="222" t="s">
        <v>50</v>
      </c>
      <c r="D12608" s="222" t="s">
        <v>191</v>
      </c>
      <c r="E12608" s="199" t="s">
        <v>163</v>
      </c>
      <c r="F12608" s="200" t="s">
        <v>937</v>
      </c>
      <c r="G12608" s="200" t="s">
        <v>938</v>
      </c>
      <c r="H12608" s="200"/>
      <c r="I12608" s="200">
        <v>45540</v>
      </c>
      <c r="J12608" s="143">
        <f t="shared" si="196"/>
        <v>45540</v>
      </c>
      <c r="K12608" s="202">
        <v>1</v>
      </c>
      <c r="L12608" s="285" t="s">
        <v>652</v>
      </c>
      <c r="M12608" s="223"/>
      <c r="N12608" s="203"/>
      <c r="O12608" s="222" t="s">
        <v>326</v>
      </c>
    </row>
    <row r="12609" spans="1:15" ht="29.25" customHeight="1">
      <c r="A12609" s="221" t="s">
        <v>2860</v>
      </c>
      <c r="B12609" s="221" t="s">
        <v>190</v>
      </c>
      <c r="C12609" s="222" t="s">
        <v>50</v>
      </c>
      <c r="D12609" s="222" t="s">
        <v>191</v>
      </c>
      <c r="E12609" s="199" t="s">
        <v>163</v>
      </c>
      <c r="F12609" s="200" t="s">
        <v>2053</v>
      </c>
      <c r="G12609" s="200" t="s">
        <v>9089</v>
      </c>
      <c r="H12609" s="200"/>
      <c r="I12609" s="200">
        <v>45540</v>
      </c>
      <c r="J12609" s="143">
        <f t="shared" si="196"/>
        <v>45540</v>
      </c>
      <c r="K12609" s="202">
        <v>1</v>
      </c>
      <c r="L12609" s="285" t="s">
        <v>652</v>
      </c>
      <c r="M12609" s="223"/>
      <c r="N12609" s="203"/>
      <c r="O12609" s="222" t="s">
        <v>326</v>
      </c>
    </row>
    <row r="12610" spans="1:15" ht="29.25" customHeight="1">
      <c r="A12610" s="221" t="s">
        <v>2860</v>
      </c>
      <c r="B12610" s="221" t="s">
        <v>190</v>
      </c>
      <c r="C12610" s="222" t="s">
        <v>50</v>
      </c>
      <c r="D12610" s="222" t="s">
        <v>191</v>
      </c>
      <c r="E12610" s="199" t="s">
        <v>166</v>
      </c>
      <c r="F12610" s="200"/>
      <c r="G12610" s="200"/>
      <c r="H12610" s="200"/>
      <c r="I12610" s="200">
        <v>45540</v>
      </c>
      <c r="J12610" s="143">
        <f t="shared" si="196"/>
        <v>45540</v>
      </c>
      <c r="K12610" s="202">
        <v>2</v>
      </c>
      <c r="L12610" s="285" t="s">
        <v>2628</v>
      </c>
      <c r="M12610" s="223"/>
      <c r="N12610" s="203"/>
      <c r="O12610" s="222" t="s">
        <v>326</v>
      </c>
    </row>
    <row r="12611" spans="1:15" ht="29.25" customHeight="1">
      <c r="A12611" s="221" t="s">
        <v>2860</v>
      </c>
      <c r="B12611" s="221" t="s">
        <v>190</v>
      </c>
      <c r="C12611" s="222" t="s">
        <v>50</v>
      </c>
      <c r="D12611" s="222" t="s">
        <v>191</v>
      </c>
      <c r="E12611" s="199" t="s">
        <v>163</v>
      </c>
      <c r="F12611" s="200" t="s">
        <v>937</v>
      </c>
      <c r="G12611" s="200" t="s">
        <v>938</v>
      </c>
      <c r="H12611" s="200" t="s">
        <v>4768</v>
      </c>
      <c r="I12611" s="200">
        <v>45540</v>
      </c>
      <c r="J12611" s="143">
        <f t="shared" ref="J12611:J12674" si="197">I12611</f>
        <v>45540</v>
      </c>
      <c r="K12611" s="202">
        <v>1.5</v>
      </c>
      <c r="L12611" s="284" t="s">
        <v>2625</v>
      </c>
      <c r="M12611" s="223"/>
      <c r="N12611" s="203">
        <v>3.625</v>
      </c>
      <c r="O12611" s="222" t="s">
        <v>943</v>
      </c>
    </row>
    <row r="12612" spans="1:15" ht="29.25" customHeight="1">
      <c r="A12612" s="221" t="s">
        <v>2860</v>
      </c>
      <c r="B12612" s="221" t="s">
        <v>190</v>
      </c>
      <c r="C12612" s="222" t="s">
        <v>50</v>
      </c>
      <c r="D12612" s="222" t="s">
        <v>191</v>
      </c>
      <c r="E12612" s="199" t="s">
        <v>163</v>
      </c>
      <c r="F12612" s="200" t="s">
        <v>512</v>
      </c>
      <c r="G12612" s="200" t="s">
        <v>513</v>
      </c>
      <c r="H12612" s="200" t="s">
        <v>38</v>
      </c>
      <c r="I12612" s="200">
        <v>45540</v>
      </c>
      <c r="J12612" s="143">
        <f t="shared" si="197"/>
        <v>45540</v>
      </c>
      <c r="K12612" s="202">
        <v>2</v>
      </c>
      <c r="L12612" s="284" t="s">
        <v>2626</v>
      </c>
      <c r="M12612" s="223"/>
      <c r="N12612" s="203">
        <v>7.125</v>
      </c>
      <c r="O12612" s="222" t="s">
        <v>942</v>
      </c>
    </row>
    <row r="12613" spans="1:15" ht="29.25" customHeight="1">
      <c r="A12613" s="221" t="s">
        <v>2860</v>
      </c>
      <c r="B12613" s="221" t="s">
        <v>190</v>
      </c>
      <c r="C12613" s="222" t="s">
        <v>50</v>
      </c>
      <c r="D12613" s="222" t="s">
        <v>191</v>
      </c>
      <c r="E12613" s="199" t="s">
        <v>163</v>
      </c>
      <c r="F12613" s="200" t="s">
        <v>1386</v>
      </c>
      <c r="G12613" s="200" t="s">
        <v>1607</v>
      </c>
      <c r="H12613" s="200" t="s">
        <v>80</v>
      </c>
      <c r="I12613" s="200">
        <v>45540</v>
      </c>
      <c r="J12613" s="143">
        <f t="shared" si="197"/>
        <v>45540</v>
      </c>
      <c r="K12613" s="202">
        <v>2</v>
      </c>
      <c r="L12613" s="284" t="s">
        <v>2627</v>
      </c>
      <c r="M12613" s="223"/>
      <c r="N12613" s="203">
        <v>0</v>
      </c>
      <c r="O12613" s="222" t="s">
        <v>326</v>
      </c>
    </row>
    <row r="12614" spans="1:15" ht="29.25" customHeight="1">
      <c r="A12614" s="221" t="s">
        <v>2860</v>
      </c>
      <c r="B12614" s="221" t="s">
        <v>190</v>
      </c>
      <c r="C12614" s="222" t="s">
        <v>50</v>
      </c>
      <c r="D12614" s="222" t="s">
        <v>191</v>
      </c>
      <c r="E12614" s="199" t="s">
        <v>178</v>
      </c>
      <c r="F12614" s="200"/>
      <c r="G12614" s="200"/>
      <c r="H12614" s="200"/>
      <c r="I12614" s="200">
        <v>45541</v>
      </c>
      <c r="J12614" s="143">
        <f t="shared" si="197"/>
        <v>45541</v>
      </c>
      <c r="K12614" s="202">
        <v>1</v>
      </c>
      <c r="L12614" s="285" t="s">
        <v>2629</v>
      </c>
      <c r="M12614" s="223"/>
      <c r="N12614" s="203"/>
      <c r="O12614" s="222" t="s">
        <v>326</v>
      </c>
    </row>
    <row r="12615" spans="1:15" ht="29.25" customHeight="1">
      <c r="A12615" s="221" t="s">
        <v>2860</v>
      </c>
      <c r="B12615" s="221" t="s">
        <v>190</v>
      </c>
      <c r="C12615" s="222" t="s">
        <v>50</v>
      </c>
      <c r="D12615" s="222" t="s">
        <v>191</v>
      </c>
      <c r="E12615" s="199" t="s">
        <v>178</v>
      </c>
      <c r="F12615" s="200"/>
      <c r="G12615" s="200"/>
      <c r="H12615" s="200"/>
      <c r="I12615" s="200">
        <v>45541</v>
      </c>
      <c r="J12615" s="143">
        <f t="shared" si="197"/>
        <v>45541</v>
      </c>
      <c r="K12615" s="202">
        <v>1.5</v>
      </c>
      <c r="L12615" s="285" t="s">
        <v>2631</v>
      </c>
      <c r="M12615" s="223"/>
      <c r="N12615" s="203"/>
      <c r="O12615" s="222" t="s">
        <v>326</v>
      </c>
    </row>
    <row r="12616" spans="1:15" ht="29.25" customHeight="1">
      <c r="A12616" s="221" t="s">
        <v>2860</v>
      </c>
      <c r="B12616" s="221" t="s">
        <v>190</v>
      </c>
      <c r="C12616" s="222" t="s">
        <v>50</v>
      </c>
      <c r="D12616" s="222" t="s">
        <v>191</v>
      </c>
      <c r="E12616" s="199" t="s">
        <v>163</v>
      </c>
      <c r="F12616" s="200" t="s">
        <v>937</v>
      </c>
      <c r="G12616" s="200" t="s">
        <v>938</v>
      </c>
      <c r="H12616" s="200" t="s">
        <v>4768</v>
      </c>
      <c r="I12616" s="200">
        <v>45541</v>
      </c>
      <c r="J12616" s="143">
        <f t="shared" si="197"/>
        <v>45541</v>
      </c>
      <c r="K12616" s="202">
        <v>1</v>
      </c>
      <c r="L12616" s="285" t="s">
        <v>2632</v>
      </c>
      <c r="M12616" s="223"/>
      <c r="N12616" s="203">
        <v>3.625</v>
      </c>
      <c r="O12616" s="222" t="s">
        <v>943</v>
      </c>
    </row>
    <row r="12617" spans="1:15" ht="29.25" customHeight="1">
      <c r="A12617" s="221" t="s">
        <v>2860</v>
      </c>
      <c r="B12617" s="221" t="s">
        <v>190</v>
      </c>
      <c r="C12617" s="222" t="s">
        <v>50</v>
      </c>
      <c r="D12617" s="222" t="s">
        <v>191</v>
      </c>
      <c r="E12617" s="199" t="s">
        <v>163</v>
      </c>
      <c r="F12617" s="200" t="s">
        <v>512</v>
      </c>
      <c r="G12617" s="200" t="s">
        <v>513</v>
      </c>
      <c r="H12617" s="200" t="s">
        <v>531</v>
      </c>
      <c r="I12617" s="200">
        <v>45541</v>
      </c>
      <c r="J12617" s="143">
        <f t="shared" si="197"/>
        <v>45541</v>
      </c>
      <c r="K12617" s="202">
        <v>1</v>
      </c>
      <c r="L12617" s="285" t="s">
        <v>2630</v>
      </c>
      <c r="M12617" s="223"/>
      <c r="N12617" s="203">
        <v>7.625</v>
      </c>
      <c r="O12617" s="222" t="s">
        <v>943</v>
      </c>
    </row>
    <row r="12618" spans="1:15" ht="29.25" customHeight="1">
      <c r="A12618" s="221" t="s">
        <v>2860</v>
      </c>
      <c r="B12618" s="221" t="s">
        <v>190</v>
      </c>
      <c r="C12618" s="222" t="s">
        <v>50</v>
      </c>
      <c r="D12618" s="222" t="s">
        <v>191</v>
      </c>
      <c r="E12618" s="199" t="s">
        <v>163</v>
      </c>
      <c r="F12618" s="200" t="s">
        <v>1386</v>
      </c>
      <c r="G12618" s="200" t="s">
        <v>1607</v>
      </c>
      <c r="H12618" s="200" t="s">
        <v>118</v>
      </c>
      <c r="I12618" s="200">
        <v>45541</v>
      </c>
      <c r="J12618" s="143">
        <f t="shared" si="197"/>
        <v>45541</v>
      </c>
      <c r="K12618" s="202">
        <v>1</v>
      </c>
      <c r="L12618" s="285" t="s">
        <v>2633</v>
      </c>
      <c r="M12618" s="223"/>
      <c r="N12618" s="203">
        <v>0</v>
      </c>
      <c r="O12618" s="222" t="s">
        <v>326</v>
      </c>
    </row>
    <row r="12619" spans="1:15" ht="29.25" customHeight="1">
      <c r="A12619" s="221" t="s">
        <v>2860</v>
      </c>
      <c r="B12619" s="221" t="s">
        <v>190</v>
      </c>
      <c r="C12619" s="222" t="s">
        <v>50</v>
      </c>
      <c r="D12619" s="222" t="s">
        <v>191</v>
      </c>
      <c r="E12619" s="199" t="s">
        <v>163</v>
      </c>
      <c r="F12619" s="200" t="s">
        <v>512</v>
      </c>
      <c r="G12619" s="200" t="s">
        <v>513</v>
      </c>
      <c r="H12619" s="200" t="s">
        <v>38</v>
      </c>
      <c r="I12619" s="200">
        <v>45541</v>
      </c>
      <c r="J12619" s="143">
        <f t="shared" si="197"/>
        <v>45541</v>
      </c>
      <c r="K12619" s="202">
        <v>3</v>
      </c>
      <c r="L12619" s="285" t="s">
        <v>2635</v>
      </c>
      <c r="M12619" s="223"/>
      <c r="N12619" s="203">
        <v>7.125</v>
      </c>
      <c r="O12619" s="222" t="s">
        <v>942</v>
      </c>
    </row>
    <row r="12620" spans="1:15" ht="29.25" customHeight="1">
      <c r="A12620" s="221" t="s">
        <v>2860</v>
      </c>
      <c r="B12620" s="221" t="s">
        <v>190</v>
      </c>
      <c r="C12620" s="222" t="s">
        <v>50</v>
      </c>
      <c r="D12620" s="222" t="s">
        <v>191</v>
      </c>
      <c r="E12620" s="199" t="s">
        <v>163</v>
      </c>
      <c r="F12620" s="200" t="s">
        <v>642</v>
      </c>
      <c r="G12620" s="200" t="s">
        <v>754</v>
      </c>
      <c r="H12620" s="200" t="s">
        <v>345</v>
      </c>
      <c r="I12620" s="200">
        <v>45541</v>
      </c>
      <c r="J12620" s="143">
        <f t="shared" si="197"/>
        <v>45541</v>
      </c>
      <c r="K12620" s="202">
        <v>1</v>
      </c>
      <c r="L12620" s="285" t="s">
        <v>2634</v>
      </c>
      <c r="M12620" s="223"/>
      <c r="N12620" s="203">
        <v>1.96875</v>
      </c>
      <c r="O12620" s="222" t="s">
        <v>942</v>
      </c>
    </row>
    <row r="12621" spans="1:15" ht="29.25" customHeight="1">
      <c r="A12621" s="221" t="s">
        <v>2860</v>
      </c>
      <c r="B12621" s="221" t="s">
        <v>190</v>
      </c>
      <c r="C12621" s="222" t="s">
        <v>50</v>
      </c>
      <c r="D12621" s="222" t="s">
        <v>191</v>
      </c>
      <c r="E12621" s="199" t="s">
        <v>163</v>
      </c>
      <c r="F12621" s="200" t="s">
        <v>1742</v>
      </c>
      <c r="G12621" s="200" t="s">
        <v>1743</v>
      </c>
      <c r="H12621" s="200"/>
      <c r="I12621" s="200">
        <v>45544</v>
      </c>
      <c r="J12621" s="143">
        <f t="shared" si="197"/>
        <v>45544</v>
      </c>
      <c r="K12621" s="202">
        <v>0.5</v>
      </c>
      <c r="L12621" s="285" t="s">
        <v>2506</v>
      </c>
      <c r="M12621" s="223"/>
      <c r="N12621" s="203"/>
      <c r="O12621" s="222" t="s">
        <v>326</v>
      </c>
    </row>
    <row r="12622" spans="1:15" ht="29.25" customHeight="1">
      <c r="A12622" s="221" t="s">
        <v>2860</v>
      </c>
      <c r="B12622" s="221" t="s">
        <v>190</v>
      </c>
      <c r="C12622" s="222" t="s">
        <v>50</v>
      </c>
      <c r="D12622" s="222" t="s">
        <v>191</v>
      </c>
      <c r="E12622" s="199" t="s">
        <v>163</v>
      </c>
      <c r="F12622" s="200" t="s">
        <v>1735</v>
      </c>
      <c r="G12622" s="200" t="s">
        <v>1736</v>
      </c>
      <c r="H12622" s="200"/>
      <c r="I12622" s="200">
        <v>45544</v>
      </c>
      <c r="J12622" s="143">
        <f t="shared" si="197"/>
        <v>45544</v>
      </c>
      <c r="K12622" s="202">
        <v>0.5</v>
      </c>
      <c r="L12622" s="285" t="s">
        <v>2506</v>
      </c>
      <c r="M12622" s="223"/>
      <c r="N12622" s="203"/>
      <c r="O12622" s="222" t="s">
        <v>326</v>
      </c>
    </row>
    <row r="12623" spans="1:15" ht="29.25" customHeight="1">
      <c r="A12623" s="221" t="s">
        <v>2860</v>
      </c>
      <c r="B12623" s="221" t="s">
        <v>190</v>
      </c>
      <c r="C12623" s="222" t="s">
        <v>50</v>
      </c>
      <c r="D12623" s="222" t="s">
        <v>191</v>
      </c>
      <c r="E12623" s="199" t="s">
        <v>163</v>
      </c>
      <c r="F12623" s="200" t="s">
        <v>512</v>
      </c>
      <c r="G12623" s="200" t="s">
        <v>513</v>
      </c>
      <c r="H12623" s="200"/>
      <c r="I12623" s="200">
        <v>45544</v>
      </c>
      <c r="J12623" s="143">
        <f t="shared" si="197"/>
        <v>45544</v>
      </c>
      <c r="K12623" s="202">
        <v>2.5</v>
      </c>
      <c r="L12623" s="285" t="s">
        <v>2506</v>
      </c>
      <c r="M12623" s="223"/>
      <c r="N12623" s="203"/>
      <c r="O12623" s="222" t="s">
        <v>326</v>
      </c>
    </row>
    <row r="12624" spans="1:15" ht="29.25" customHeight="1">
      <c r="A12624" s="221" t="s">
        <v>2860</v>
      </c>
      <c r="B12624" s="221" t="s">
        <v>190</v>
      </c>
      <c r="C12624" s="222" t="s">
        <v>50</v>
      </c>
      <c r="D12624" s="222" t="s">
        <v>191</v>
      </c>
      <c r="E12624" s="199" t="s">
        <v>163</v>
      </c>
      <c r="F12624" s="200" t="s">
        <v>642</v>
      </c>
      <c r="G12624" s="200" t="s">
        <v>754</v>
      </c>
      <c r="H12624" s="200"/>
      <c r="I12624" s="200">
        <v>45544</v>
      </c>
      <c r="J12624" s="143">
        <f t="shared" si="197"/>
        <v>45544</v>
      </c>
      <c r="K12624" s="202">
        <v>0.5</v>
      </c>
      <c r="L12624" s="285" t="s">
        <v>2506</v>
      </c>
      <c r="M12624" s="223"/>
      <c r="N12624" s="203"/>
      <c r="O12624" s="222" t="s">
        <v>326</v>
      </c>
    </row>
    <row r="12625" spans="1:15" ht="29.25" customHeight="1">
      <c r="A12625" s="221" t="s">
        <v>2860</v>
      </c>
      <c r="B12625" s="221" t="s">
        <v>190</v>
      </c>
      <c r="C12625" s="222" t="s">
        <v>50</v>
      </c>
      <c r="D12625" s="222" t="s">
        <v>191</v>
      </c>
      <c r="E12625" s="199" t="s">
        <v>163</v>
      </c>
      <c r="F12625" s="200" t="s">
        <v>512</v>
      </c>
      <c r="G12625" s="200" t="s">
        <v>513</v>
      </c>
      <c r="H12625" s="200" t="s">
        <v>531</v>
      </c>
      <c r="I12625" s="200">
        <v>45544</v>
      </c>
      <c r="J12625" s="143">
        <f t="shared" si="197"/>
        <v>45544</v>
      </c>
      <c r="K12625" s="202">
        <v>1.5</v>
      </c>
      <c r="L12625" s="285" t="s">
        <v>2636</v>
      </c>
      <c r="M12625" s="223"/>
      <c r="N12625" s="203">
        <v>7.625</v>
      </c>
      <c r="O12625" s="222" t="s">
        <v>943</v>
      </c>
    </row>
    <row r="12626" spans="1:15" ht="29.25" customHeight="1">
      <c r="A12626" s="221" t="s">
        <v>2860</v>
      </c>
      <c r="B12626" s="221" t="s">
        <v>190</v>
      </c>
      <c r="C12626" s="222" t="s">
        <v>50</v>
      </c>
      <c r="D12626" s="222" t="s">
        <v>191</v>
      </c>
      <c r="E12626" s="199" t="s">
        <v>163</v>
      </c>
      <c r="F12626" s="200" t="s">
        <v>1386</v>
      </c>
      <c r="G12626" s="200" t="s">
        <v>1607</v>
      </c>
      <c r="H12626" s="200" t="s">
        <v>52</v>
      </c>
      <c r="I12626" s="200">
        <v>45544</v>
      </c>
      <c r="J12626" s="143">
        <f t="shared" si="197"/>
        <v>45544</v>
      </c>
      <c r="K12626" s="202">
        <v>2.5</v>
      </c>
      <c r="L12626" s="285" t="s">
        <v>2506</v>
      </c>
      <c r="M12626" s="223"/>
      <c r="N12626" s="203">
        <v>0</v>
      </c>
      <c r="O12626" s="222" t="s">
        <v>326</v>
      </c>
    </row>
    <row r="12627" spans="1:15" ht="29.25" customHeight="1">
      <c r="A12627" s="221" t="s">
        <v>2860</v>
      </c>
      <c r="B12627" s="221" t="s">
        <v>190</v>
      </c>
      <c r="C12627" s="222" t="s">
        <v>50</v>
      </c>
      <c r="D12627" s="222" t="s">
        <v>191</v>
      </c>
      <c r="E12627" s="199" t="s">
        <v>163</v>
      </c>
      <c r="F12627" s="200" t="s">
        <v>642</v>
      </c>
      <c r="G12627" s="200" t="s">
        <v>754</v>
      </c>
      <c r="H12627" s="200" t="s">
        <v>345</v>
      </c>
      <c r="I12627" s="200">
        <v>45544</v>
      </c>
      <c r="J12627" s="143">
        <f t="shared" si="197"/>
        <v>45544</v>
      </c>
      <c r="K12627" s="202">
        <v>1.5</v>
      </c>
      <c r="L12627" s="284" t="s">
        <v>2637</v>
      </c>
      <c r="M12627" s="223"/>
      <c r="N12627" s="203">
        <v>9.875</v>
      </c>
      <c r="O12627" s="222" t="s">
        <v>941</v>
      </c>
    </row>
    <row r="12628" spans="1:15" ht="29.25" customHeight="1">
      <c r="A12628" s="221" t="s">
        <v>2860</v>
      </c>
      <c r="B12628" s="221" t="s">
        <v>190</v>
      </c>
      <c r="C12628" s="222" t="s">
        <v>50</v>
      </c>
      <c r="D12628" s="222" t="s">
        <v>191</v>
      </c>
      <c r="E12628" s="199" t="s">
        <v>178</v>
      </c>
      <c r="F12628" s="200"/>
      <c r="G12628" s="200"/>
      <c r="H12628" s="200"/>
      <c r="I12628" s="200">
        <v>45545</v>
      </c>
      <c r="J12628" s="143">
        <f t="shared" si="197"/>
        <v>45545</v>
      </c>
      <c r="K12628" s="202">
        <v>1.5</v>
      </c>
      <c r="L12628" s="285" t="s">
        <v>2639</v>
      </c>
      <c r="M12628" s="223"/>
      <c r="N12628" s="203"/>
      <c r="O12628" s="222" t="s">
        <v>326</v>
      </c>
    </row>
    <row r="12629" spans="1:15" ht="29.25" customHeight="1">
      <c r="A12629" s="221" t="s">
        <v>2860</v>
      </c>
      <c r="B12629" s="221" t="s">
        <v>190</v>
      </c>
      <c r="C12629" s="222" t="s">
        <v>50</v>
      </c>
      <c r="D12629" s="222" t="s">
        <v>191</v>
      </c>
      <c r="E12629" s="199" t="s">
        <v>163</v>
      </c>
      <c r="F12629" s="200" t="s">
        <v>937</v>
      </c>
      <c r="G12629" s="200" t="s">
        <v>938</v>
      </c>
      <c r="H12629" s="200" t="s">
        <v>4768</v>
      </c>
      <c r="I12629" s="200">
        <v>45545</v>
      </c>
      <c r="J12629" s="143">
        <f t="shared" si="197"/>
        <v>45545</v>
      </c>
      <c r="K12629" s="202">
        <v>5</v>
      </c>
      <c r="L12629" s="285" t="s">
        <v>2641</v>
      </c>
      <c r="M12629" s="223"/>
      <c r="N12629" s="203">
        <v>3.625</v>
      </c>
      <c r="O12629" s="222" t="s">
        <v>943</v>
      </c>
    </row>
    <row r="12630" spans="1:15" ht="29.25" customHeight="1">
      <c r="A12630" s="221" t="s">
        <v>2860</v>
      </c>
      <c r="B12630" s="221" t="s">
        <v>190</v>
      </c>
      <c r="C12630" s="222" t="s">
        <v>50</v>
      </c>
      <c r="D12630" s="222" t="s">
        <v>191</v>
      </c>
      <c r="E12630" s="199" t="s">
        <v>163</v>
      </c>
      <c r="F12630" s="200" t="s">
        <v>512</v>
      </c>
      <c r="G12630" s="200" t="s">
        <v>513</v>
      </c>
      <c r="H12630" s="200" t="s">
        <v>533</v>
      </c>
      <c r="I12630" s="200">
        <v>45545</v>
      </c>
      <c r="J12630" s="143">
        <f t="shared" si="197"/>
        <v>45545</v>
      </c>
      <c r="K12630" s="202">
        <v>1.5</v>
      </c>
      <c r="L12630" s="285" t="s">
        <v>2640</v>
      </c>
      <c r="M12630" s="223"/>
      <c r="N12630" s="203">
        <v>12.1666666666667</v>
      </c>
      <c r="O12630" s="222" t="s">
        <v>941</v>
      </c>
    </row>
    <row r="12631" spans="1:15" ht="29.25" customHeight="1">
      <c r="A12631" s="221" t="s">
        <v>2860</v>
      </c>
      <c r="B12631" s="221" t="s">
        <v>190</v>
      </c>
      <c r="C12631" s="222" t="s">
        <v>50</v>
      </c>
      <c r="D12631" s="222" t="s">
        <v>191</v>
      </c>
      <c r="E12631" s="199" t="s">
        <v>163</v>
      </c>
      <c r="F12631" s="200" t="s">
        <v>642</v>
      </c>
      <c r="G12631" s="200" t="s">
        <v>754</v>
      </c>
      <c r="H12631" s="200" t="s">
        <v>345</v>
      </c>
      <c r="I12631" s="200">
        <v>45545</v>
      </c>
      <c r="J12631" s="143">
        <f t="shared" si="197"/>
        <v>45545</v>
      </c>
      <c r="K12631" s="202">
        <v>1.5</v>
      </c>
      <c r="L12631" s="285" t="s">
        <v>2638</v>
      </c>
      <c r="M12631" s="223"/>
      <c r="N12631" s="203">
        <v>9.875</v>
      </c>
      <c r="O12631" s="222" t="s">
        <v>941</v>
      </c>
    </row>
    <row r="12632" spans="1:15" ht="29.25" customHeight="1">
      <c r="A12632" s="221" t="s">
        <v>2860</v>
      </c>
      <c r="B12632" s="221" t="s">
        <v>190</v>
      </c>
      <c r="C12632" s="222" t="s">
        <v>50</v>
      </c>
      <c r="D12632" s="222" t="s">
        <v>191</v>
      </c>
      <c r="E12632" s="199" t="s">
        <v>163</v>
      </c>
      <c r="F12632" s="200" t="s">
        <v>1386</v>
      </c>
      <c r="G12632" s="200" t="s">
        <v>1607</v>
      </c>
      <c r="H12632" s="200"/>
      <c r="I12632" s="200">
        <v>45546</v>
      </c>
      <c r="J12632" s="143">
        <f t="shared" si="197"/>
        <v>45546</v>
      </c>
      <c r="K12632" s="202">
        <v>1</v>
      </c>
      <c r="L12632" s="285" t="s">
        <v>2642</v>
      </c>
      <c r="M12632" s="223"/>
      <c r="N12632" s="203"/>
      <c r="O12632" s="222" t="s">
        <v>326</v>
      </c>
    </row>
    <row r="12633" spans="1:15" ht="29.25" customHeight="1">
      <c r="A12633" s="221" t="s">
        <v>2860</v>
      </c>
      <c r="B12633" s="221" t="s">
        <v>190</v>
      </c>
      <c r="C12633" s="222" t="s">
        <v>50</v>
      </c>
      <c r="D12633" s="222" t="s">
        <v>191</v>
      </c>
      <c r="E12633" s="199" t="s">
        <v>163</v>
      </c>
      <c r="F12633" s="200" t="s">
        <v>937</v>
      </c>
      <c r="G12633" s="200" t="s">
        <v>938</v>
      </c>
      <c r="H12633" s="200" t="s">
        <v>4768</v>
      </c>
      <c r="I12633" s="200">
        <v>45546</v>
      </c>
      <c r="J12633" s="143">
        <f t="shared" si="197"/>
        <v>45546</v>
      </c>
      <c r="K12633" s="202">
        <v>3.5</v>
      </c>
      <c r="L12633" s="285" t="s">
        <v>2643</v>
      </c>
      <c r="M12633" s="223"/>
      <c r="N12633" s="203">
        <v>3.625</v>
      </c>
      <c r="O12633" s="222" t="s">
        <v>943</v>
      </c>
    </row>
    <row r="12634" spans="1:15" ht="29.25" customHeight="1">
      <c r="A12634" s="221" t="s">
        <v>2860</v>
      </c>
      <c r="B12634" s="221" t="s">
        <v>190</v>
      </c>
      <c r="C12634" s="222" t="s">
        <v>50</v>
      </c>
      <c r="D12634" s="222" t="s">
        <v>191</v>
      </c>
      <c r="E12634" s="199" t="s">
        <v>163</v>
      </c>
      <c r="F12634" s="200" t="s">
        <v>512</v>
      </c>
      <c r="G12634" s="200" t="s">
        <v>513</v>
      </c>
      <c r="H12634" s="200" t="s">
        <v>533</v>
      </c>
      <c r="I12634" s="200">
        <v>45546</v>
      </c>
      <c r="J12634" s="143">
        <f t="shared" si="197"/>
        <v>45546</v>
      </c>
      <c r="K12634" s="202">
        <v>5</v>
      </c>
      <c r="L12634" s="284" t="s">
        <v>2644</v>
      </c>
      <c r="M12634" s="223"/>
      <c r="N12634" s="203">
        <v>12.1666666666667</v>
      </c>
      <c r="O12634" s="222" t="s">
        <v>941</v>
      </c>
    </row>
    <row r="12635" spans="1:15" ht="29.25" customHeight="1">
      <c r="A12635" s="221" t="s">
        <v>2860</v>
      </c>
      <c r="B12635" s="221" t="s">
        <v>190</v>
      </c>
      <c r="C12635" s="222" t="s">
        <v>50</v>
      </c>
      <c r="D12635" s="222" t="s">
        <v>191</v>
      </c>
      <c r="E12635" s="199" t="s">
        <v>163</v>
      </c>
      <c r="F12635" s="200" t="s">
        <v>1387</v>
      </c>
      <c r="G12635" s="200" t="s">
        <v>1388</v>
      </c>
      <c r="H12635" s="200" t="s">
        <v>1416</v>
      </c>
      <c r="I12635" s="200">
        <v>45547</v>
      </c>
      <c r="J12635" s="143">
        <f t="shared" si="197"/>
        <v>45547</v>
      </c>
      <c r="K12635" s="202">
        <v>4</v>
      </c>
      <c r="L12635" s="285" t="s">
        <v>2791</v>
      </c>
      <c r="M12635" s="223"/>
      <c r="N12635" s="203">
        <v>0.1</v>
      </c>
      <c r="O12635" s="222" t="s">
        <v>943</v>
      </c>
    </row>
    <row r="12636" spans="1:15" ht="29.25" customHeight="1">
      <c r="A12636" s="221" t="s">
        <v>2860</v>
      </c>
      <c r="B12636" s="221" t="s">
        <v>190</v>
      </c>
      <c r="C12636" s="222" t="s">
        <v>50</v>
      </c>
      <c r="D12636" s="222" t="s">
        <v>191</v>
      </c>
      <c r="E12636" s="199" t="s">
        <v>163</v>
      </c>
      <c r="F12636" s="200" t="s">
        <v>512</v>
      </c>
      <c r="G12636" s="200" t="s">
        <v>513</v>
      </c>
      <c r="H12636" s="200" t="s">
        <v>533</v>
      </c>
      <c r="I12636" s="200">
        <v>45547</v>
      </c>
      <c r="J12636" s="143">
        <f t="shared" si="197"/>
        <v>45547</v>
      </c>
      <c r="K12636" s="202">
        <v>5.5</v>
      </c>
      <c r="L12636" s="284" t="s">
        <v>2792</v>
      </c>
      <c r="M12636" s="223"/>
      <c r="N12636" s="203">
        <v>12.1666666666667</v>
      </c>
      <c r="O12636" s="222" t="s">
        <v>941</v>
      </c>
    </row>
    <row r="12637" spans="1:15" ht="29.25" customHeight="1">
      <c r="A12637" s="221" t="s">
        <v>2860</v>
      </c>
      <c r="B12637" s="221" t="s">
        <v>190</v>
      </c>
      <c r="C12637" s="222" t="s">
        <v>50</v>
      </c>
      <c r="D12637" s="222" t="s">
        <v>191</v>
      </c>
      <c r="E12637" s="199" t="s">
        <v>166</v>
      </c>
      <c r="F12637" s="200"/>
      <c r="G12637" s="200"/>
      <c r="H12637" s="200"/>
      <c r="I12637" s="200">
        <v>45548</v>
      </c>
      <c r="J12637" s="143">
        <f t="shared" si="197"/>
        <v>45548</v>
      </c>
      <c r="K12637" s="202">
        <v>1.5</v>
      </c>
      <c r="L12637" s="285" t="s">
        <v>2793</v>
      </c>
      <c r="M12637" s="223"/>
      <c r="N12637" s="203"/>
      <c r="O12637" s="222" t="s">
        <v>326</v>
      </c>
    </row>
    <row r="12638" spans="1:15" ht="29.25" customHeight="1">
      <c r="A12638" s="221" t="s">
        <v>2860</v>
      </c>
      <c r="B12638" s="221" t="s">
        <v>190</v>
      </c>
      <c r="C12638" s="222" t="s">
        <v>50</v>
      </c>
      <c r="D12638" s="222" t="s">
        <v>191</v>
      </c>
      <c r="E12638" s="199" t="s">
        <v>163</v>
      </c>
      <c r="F12638" s="200" t="s">
        <v>937</v>
      </c>
      <c r="G12638" s="200" t="s">
        <v>938</v>
      </c>
      <c r="H12638" s="200" t="s">
        <v>4768</v>
      </c>
      <c r="I12638" s="200">
        <v>45548</v>
      </c>
      <c r="J12638" s="143">
        <f t="shared" si="197"/>
        <v>45548</v>
      </c>
      <c r="K12638" s="202">
        <v>6</v>
      </c>
      <c r="L12638" s="285" t="s">
        <v>2795</v>
      </c>
      <c r="M12638" s="223"/>
      <c r="N12638" s="203">
        <v>3.625</v>
      </c>
      <c r="O12638" s="222" t="s">
        <v>943</v>
      </c>
    </row>
    <row r="12639" spans="1:15" ht="29.25" customHeight="1">
      <c r="A12639" s="221" t="s">
        <v>2860</v>
      </c>
      <c r="B12639" s="221" t="s">
        <v>190</v>
      </c>
      <c r="C12639" s="222" t="s">
        <v>50</v>
      </c>
      <c r="D12639" s="222" t="s">
        <v>191</v>
      </c>
      <c r="E12639" s="199" t="s">
        <v>163</v>
      </c>
      <c r="F12639" s="200" t="s">
        <v>512</v>
      </c>
      <c r="G12639" s="200" t="s">
        <v>513</v>
      </c>
      <c r="H12639" s="200" t="s">
        <v>533</v>
      </c>
      <c r="I12639" s="200">
        <v>45548</v>
      </c>
      <c r="J12639" s="143">
        <f t="shared" si="197"/>
        <v>45548</v>
      </c>
      <c r="K12639" s="202">
        <v>2</v>
      </c>
      <c r="L12639" s="285" t="s">
        <v>2794</v>
      </c>
      <c r="M12639" s="223"/>
      <c r="N12639" s="203">
        <v>12.1666666666667</v>
      </c>
      <c r="O12639" s="222" t="s">
        <v>941</v>
      </c>
    </row>
    <row r="12640" spans="1:15" ht="29.25" customHeight="1">
      <c r="A12640" s="221" t="s">
        <v>2860</v>
      </c>
      <c r="B12640" s="221" t="s">
        <v>190</v>
      </c>
      <c r="C12640" s="222" t="s">
        <v>50</v>
      </c>
      <c r="D12640" s="222" t="s">
        <v>191</v>
      </c>
      <c r="E12640" s="199" t="s">
        <v>163</v>
      </c>
      <c r="F12640" s="200" t="s">
        <v>937</v>
      </c>
      <c r="G12640" s="200" t="s">
        <v>938</v>
      </c>
      <c r="H12640" s="200"/>
      <c r="I12640" s="200">
        <v>45551</v>
      </c>
      <c r="J12640" s="143">
        <f t="shared" si="197"/>
        <v>45551</v>
      </c>
      <c r="K12640" s="202">
        <v>0.5</v>
      </c>
      <c r="L12640" s="285" t="s">
        <v>2506</v>
      </c>
      <c r="M12640" s="223"/>
      <c r="N12640" s="203"/>
      <c r="O12640" s="222" t="s">
        <v>326</v>
      </c>
    </row>
    <row r="12641" spans="1:15" ht="29.25" customHeight="1">
      <c r="A12641" s="221" t="s">
        <v>2860</v>
      </c>
      <c r="B12641" s="221" t="s">
        <v>190</v>
      </c>
      <c r="C12641" s="222" t="s">
        <v>50</v>
      </c>
      <c r="D12641" s="222" t="s">
        <v>191</v>
      </c>
      <c r="E12641" s="199" t="s">
        <v>163</v>
      </c>
      <c r="F12641" s="200" t="s">
        <v>512</v>
      </c>
      <c r="G12641" s="200" t="s">
        <v>513</v>
      </c>
      <c r="H12641" s="200"/>
      <c r="I12641" s="200">
        <v>45551</v>
      </c>
      <c r="J12641" s="143">
        <f t="shared" si="197"/>
        <v>45551</v>
      </c>
      <c r="K12641" s="202">
        <v>2</v>
      </c>
      <c r="L12641" s="285" t="s">
        <v>2797</v>
      </c>
      <c r="M12641" s="223"/>
      <c r="N12641" s="203"/>
      <c r="O12641" s="222" t="s">
        <v>326</v>
      </c>
    </row>
    <row r="12642" spans="1:15" ht="29.25" customHeight="1">
      <c r="A12642" s="221" t="s">
        <v>2860</v>
      </c>
      <c r="B12642" s="221" t="s">
        <v>190</v>
      </c>
      <c r="C12642" s="222" t="s">
        <v>50</v>
      </c>
      <c r="D12642" s="222" t="s">
        <v>191</v>
      </c>
      <c r="E12642" s="199" t="s">
        <v>163</v>
      </c>
      <c r="F12642" s="200" t="s">
        <v>670</v>
      </c>
      <c r="G12642" s="200" t="s">
        <v>671</v>
      </c>
      <c r="H12642" s="200"/>
      <c r="I12642" s="200">
        <v>45551</v>
      </c>
      <c r="J12642" s="143">
        <f t="shared" si="197"/>
        <v>45551</v>
      </c>
      <c r="K12642" s="202">
        <v>1</v>
      </c>
      <c r="L12642" s="285" t="s">
        <v>2506</v>
      </c>
      <c r="M12642" s="223"/>
      <c r="N12642" s="203"/>
      <c r="O12642" s="222" t="s">
        <v>326</v>
      </c>
    </row>
    <row r="12643" spans="1:15" ht="29.25" customHeight="1">
      <c r="A12643" s="221" t="s">
        <v>2860</v>
      </c>
      <c r="B12643" s="221" t="s">
        <v>190</v>
      </c>
      <c r="C12643" s="222" t="s">
        <v>50</v>
      </c>
      <c r="D12643" s="222" t="s">
        <v>191</v>
      </c>
      <c r="E12643" s="199" t="s">
        <v>163</v>
      </c>
      <c r="F12643" s="200" t="s">
        <v>1742</v>
      </c>
      <c r="G12643" s="200" t="s">
        <v>1743</v>
      </c>
      <c r="H12643" s="200"/>
      <c r="I12643" s="200">
        <v>45551</v>
      </c>
      <c r="J12643" s="143">
        <f t="shared" si="197"/>
        <v>45551</v>
      </c>
      <c r="K12643" s="202">
        <v>1</v>
      </c>
      <c r="L12643" s="285" t="s">
        <v>2506</v>
      </c>
      <c r="M12643" s="223"/>
      <c r="N12643" s="203"/>
      <c r="O12643" s="222" t="s">
        <v>326</v>
      </c>
    </row>
    <row r="12644" spans="1:15" ht="29.25" customHeight="1">
      <c r="A12644" s="221" t="s">
        <v>2860</v>
      </c>
      <c r="B12644" s="221" t="s">
        <v>190</v>
      </c>
      <c r="C12644" s="222" t="s">
        <v>50</v>
      </c>
      <c r="D12644" s="222" t="s">
        <v>191</v>
      </c>
      <c r="E12644" s="199" t="s">
        <v>163</v>
      </c>
      <c r="F12644" s="200" t="s">
        <v>937</v>
      </c>
      <c r="G12644" s="200" t="s">
        <v>938</v>
      </c>
      <c r="H12644" s="200" t="s">
        <v>4768</v>
      </c>
      <c r="I12644" s="200">
        <v>45551</v>
      </c>
      <c r="J12644" s="143">
        <f t="shared" si="197"/>
        <v>45551</v>
      </c>
      <c r="K12644" s="202">
        <v>2</v>
      </c>
      <c r="L12644" s="284" t="s">
        <v>2799</v>
      </c>
      <c r="M12644" s="223"/>
      <c r="N12644" s="203">
        <v>3.625</v>
      </c>
      <c r="O12644" s="222" t="s">
        <v>943</v>
      </c>
    </row>
    <row r="12645" spans="1:15" ht="29.25" customHeight="1">
      <c r="A12645" s="221" t="s">
        <v>2860</v>
      </c>
      <c r="B12645" s="221" t="s">
        <v>190</v>
      </c>
      <c r="C12645" s="222" t="s">
        <v>50</v>
      </c>
      <c r="D12645" s="222" t="s">
        <v>191</v>
      </c>
      <c r="E12645" s="199" t="s">
        <v>163</v>
      </c>
      <c r="F12645" s="200" t="s">
        <v>512</v>
      </c>
      <c r="G12645" s="200" t="s">
        <v>513</v>
      </c>
      <c r="H12645" s="200" t="s">
        <v>533</v>
      </c>
      <c r="I12645" s="200">
        <v>45551</v>
      </c>
      <c r="J12645" s="143">
        <f t="shared" si="197"/>
        <v>45551</v>
      </c>
      <c r="K12645" s="202">
        <v>1</v>
      </c>
      <c r="L12645" s="285" t="s">
        <v>2796</v>
      </c>
      <c r="M12645" s="223"/>
      <c r="N12645" s="203">
        <v>12.1666666666667</v>
      </c>
      <c r="O12645" s="222" t="s">
        <v>941</v>
      </c>
    </row>
    <row r="12646" spans="1:15" ht="29.25" customHeight="1">
      <c r="A12646" s="221" t="s">
        <v>2860</v>
      </c>
      <c r="B12646" s="221" t="s">
        <v>190</v>
      </c>
      <c r="C12646" s="222" t="s">
        <v>50</v>
      </c>
      <c r="D12646" s="222" t="s">
        <v>191</v>
      </c>
      <c r="E12646" s="199" t="s">
        <v>163</v>
      </c>
      <c r="F12646" s="200" t="s">
        <v>937</v>
      </c>
      <c r="G12646" s="200" t="s">
        <v>938</v>
      </c>
      <c r="H12646" s="200" t="s">
        <v>4778</v>
      </c>
      <c r="I12646" s="200">
        <v>45551</v>
      </c>
      <c r="J12646" s="143">
        <f t="shared" si="197"/>
        <v>45551</v>
      </c>
      <c r="K12646" s="202">
        <v>2</v>
      </c>
      <c r="L12646" s="285" t="s">
        <v>2798</v>
      </c>
      <c r="M12646" s="223"/>
      <c r="N12646" s="203">
        <v>5.8333333333333304</v>
      </c>
      <c r="O12646" s="222" t="s">
        <v>969</v>
      </c>
    </row>
    <row r="12647" spans="1:15" ht="29.25" customHeight="1">
      <c r="A12647" s="221" t="s">
        <v>2860</v>
      </c>
      <c r="B12647" s="221" t="s">
        <v>190</v>
      </c>
      <c r="C12647" s="222" t="s">
        <v>50</v>
      </c>
      <c r="D12647" s="222" t="s">
        <v>191</v>
      </c>
      <c r="E12647" s="199" t="s">
        <v>163</v>
      </c>
      <c r="F12647" s="200" t="s">
        <v>937</v>
      </c>
      <c r="G12647" s="200" t="s">
        <v>938</v>
      </c>
      <c r="H12647" s="200" t="s">
        <v>4768</v>
      </c>
      <c r="I12647" s="200">
        <v>45553</v>
      </c>
      <c r="J12647" s="143">
        <f t="shared" si="197"/>
        <v>45553</v>
      </c>
      <c r="K12647" s="202">
        <v>3.5</v>
      </c>
      <c r="L12647" s="285" t="s">
        <v>2802</v>
      </c>
      <c r="M12647" s="223"/>
      <c r="N12647" s="203">
        <v>3.625</v>
      </c>
      <c r="O12647" s="222" t="s">
        <v>943</v>
      </c>
    </row>
    <row r="12648" spans="1:15" ht="29.25" customHeight="1">
      <c r="A12648" s="221" t="s">
        <v>2860</v>
      </c>
      <c r="B12648" s="221" t="s">
        <v>190</v>
      </c>
      <c r="C12648" s="222" t="s">
        <v>50</v>
      </c>
      <c r="D12648" s="222" t="s">
        <v>191</v>
      </c>
      <c r="E12648" s="199" t="s">
        <v>163</v>
      </c>
      <c r="F12648" s="200" t="s">
        <v>937</v>
      </c>
      <c r="G12648" s="200" t="s">
        <v>938</v>
      </c>
      <c r="H12648" s="200" t="s">
        <v>4794</v>
      </c>
      <c r="I12648" s="200">
        <v>45553</v>
      </c>
      <c r="J12648" s="143">
        <f t="shared" si="197"/>
        <v>45553</v>
      </c>
      <c r="K12648" s="202">
        <v>3.5</v>
      </c>
      <c r="L12648" s="285" t="s">
        <v>2801</v>
      </c>
      <c r="M12648" s="223"/>
      <c r="N12648" s="203">
        <v>14.5875</v>
      </c>
      <c r="O12648" s="222" t="s">
        <v>943</v>
      </c>
    </row>
    <row r="12649" spans="1:15" ht="29.25" customHeight="1">
      <c r="A12649" s="221" t="s">
        <v>2860</v>
      </c>
      <c r="B12649" s="221" t="s">
        <v>190</v>
      </c>
      <c r="C12649" s="222" t="s">
        <v>50</v>
      </c>
      <c r="D12649" s="222" t="s">
        <v>191</v>
      </c>
      <c r="E12649" s="199" t="s">
        <v>163</v>
      </c>
      <c r="F12649" s="200" t="s">
        <v>512</v>
      </c>
      <c r="G12649" s="200" t="s">
        <v>513</v>
      </c>
      <c r="H12649" s="200" t="s">
        <v>533</v>
      </c>
      <c r="I12649" s="200">
        <v>45553</v>
      </c>
      <c r="J12649" s="143">
        <f t="shared" si="197"/>
        <v>45553</v>
      </c>
      <c r="K12649" s="202">
        <v>2.5</v>
      </c>
      <c r="L12649" s="284" t="s">
        <v>2800</v>
      </c>
      <c r="M12649" s="223"/>
      <c r="N12649" s="203">
        <v>12.1666666666667</v>
      </c>
      <c r="O12649" s="222" t="s">
        <v>941</v>
      </c>
    </row>
    <row r="12650" spans="1:15" ht="29.25" customHeight="1">
      <c r="A12650" s="221" t="s">
        <v>2860</v>
      </c>
      <c r="B12650" s="221" t="s">
        <v>190</v>
      </c>
      <c r="C12650" s="222" t="s">
        <v>50</v>
      </c>
      <c r="D12650" s="222" t="s">
        <v>191</v>
      </c>
      <c r="E12650" s="199" t="s">
        <v>178</v>
      </c>
      <c r="F12650" s="200"/>
      <c r="G12650" s="200"/>
      <c r="H12650" s="200"/>
      <c r="I12650" s="200">
        <v>45554</v>
      </c>
      <c r="J12650" s="143">
        <f t="shared" si="197"/>
        <v>45554</v>
      </c>
      <c r="K12650" s="202">
        <v>1</v>
      </c>
      <c r="L12650" s="285" t="s">
        <v>3039</v>
      </c>
      <c r="M12650" s="223"/>
      <c r="N12650" s="203"/>
      <c r="O12650" s="222" t="s">
        <v>326</v>
      </c>
    </row>
    <row r="12651" spans="1:15" ht="29.25" customHeight="1">
      <c r="A12651" s="221" t="s">
        <v>2860</v>
      </c>
      <c r="B12651" s="221" t="s">
        <v>190</v>
      </c>
      <c r="C12651" s="222" t="s">
        <v>50</v>
      </c>
      <c r="D12651" s="222" t="s">
        <v>191</v>
      </c>
      <c r="E12651" s="199" t="s">
        <v>163</v>
      </c>
      <c r="F12651" s="200" t="s">
        <v>512</v>
      </c>
      <c r="G12651" s="200" t="s">
        <v>513</v>
      </c>
      <c r="H12651" s="200" t="s">
        <v>533</v>
      </c>
      <c r="I12651" s="200">
        <v>45554</v>
      </c>
      <c r="J12651" s="143">
        <f t="shared" si="197"/>
        <v>45554</v>
      </c>
      <c r="K12651" s="202">
        <v>3.5</v>
      </c>
      <c r="L12651" s="284" t="s">
        <v>3040</v>
      </c>
      <c r="M12651" s="223"/>
      <c r="N12651" s="203">
        <v>12.1666666666667</v>
      </c>
      <c r="O12651" s="222" t="s">
        <v>941</v>
      </c>
    </row>
    <row r="12652" spans="1:15" ht="29.25" customHeight="1">
      <c r="A12652" s="221" t="s">
        <v>2860</v>
      </c>
      <c r="B12652" s="221" t="s">
        <v>190</v>
      </c>
      <c r="C12652" s="222" t="s">
        <v>50</v>
      </c>
      <c r="D12652" s="222" t="s">
        <v>191</v>
      </c>
      <c r="E12652" s="199" t="s">
        <v>163</v>
      </c>
      <c r="F12652" s="200" t="s">
        <v>512</v>
      </c>
      <c r="G12652" s="200" t="s">
        <v>513</v>
      </c>
      <c r="H12652" s="200" t="s">
        <v>38</v>
      </c>
      <c r="I12652" s="200">
        <v>45554</v>
      </c>
      <c r="J12652" s="143">
        <f t="shared" si="197"/>
        <v>45554</v>
      </c>
      <c r="K12652" s="202">
        <v>5</v>
      </c>
      <c r="L12652" s="284" t="s">
        <v>3041</v>
      </c>
      <c r="M12652" s="223"/>
      <c r="N12652" s="203">
        <v>7.125</v>
      </c>
      <c r="O12652" s="222" t="s">
        <v>942</v>
      </c>
    </row>
    <row r="12653" spans="1:15" ht="29.25" customHeight="1">
      <c r="A12653" s="221" t="s">
        <v>2860</v>
      </c>
      <c r="B12653" s="221" t="s">
        <v>190</v>
      </c>
      <c r="C12653" s="222" t="s">
        <v>50</v>
      </c>
      <c r="D12653" s="222" t="s">
        <v>191</v>
      </c>
      <c r="E12653" s="199" t="s">
        <v>176</v>
      </c>
      <c r="F12653" s="200"/>
      <c r="G12653" s="200"/>
      <c r="H12653" s="200"/>
      <c r="I12653" s="200">
        <v>45555</v>
      </c>
      <c r="J12653" s="143">
        <f t="shared" si="197"/>
        <v>45555</v>
      </c>
      <c r="K12653" s="202">
        <v>1.5</v>
      </c>
      <c r="L12653" s="284" t="s">
        <v>3042</v>
      </c>
      <c r="M12653" s="223" t="s">
        <v>3043</v>
      </c>
      <c r="N12653" s="203"/>
      <c r="O12653" s="222" t="s">
        <v>326</v>
      </c>
    </row>
    <row r="12654" spans="1:15" ht="29.25" customHeight="1">
      <c r="A12654" s="221" t="s">
        <v>2860</v>
      </c>
      <c r="B12654" s="221" t="s">
        <v>190</v>
      </c>
      <c r="C12654" s="222" t="s">
        <v>50</v>
      </c>
      <c r="D12654" s="222" t="s">
        <v>191</v>
      </c>
      <c r="E12654" s="199" t="s">
        <v>176</v>
      </c>
      <c r="F12654" s="200"/>
      <c r="G12654" s="200"/>
      <c r="H12654" s="200"/>
      <c r="I12654" s="200">
        <v>45555</v>
      </c>
      <c r="J12654" s="143">
        <f t="shared" si="197"/>
        <v>45555</v>
      </c>
      <c r="K12654" s="202">
        <v>1</v>
      </c>
      <c r="L12654" s="285" t="s">
        <v>3044</v>
      </c>
      <c r="M12654" s="223" t="s">
        <v>3045</v>
      </c>
      <c r="N12654" s="203"/>
      <c r="O12654" s="222" t="s">
        <v>326</v>
      </c>
    </row>
    <row r="12655" spans="1:15" ht="29.25" customHeight="1">
      <c r="A12655" s="221" t="s">
        <v>2860</v>
      </c>
      <c r="B12655" s="221" t="s">
        <v>190</v>
      </c>
      <c r="C12655" s="222" t="s">
        <v>50</v>
      </c>
      <c r="D12655" s="222" t="s">
        <v>191</v>
      </c>
      <c r="E12655" s="199" t="s">
        <v>163</v>
      </c>
      <c r="F12655" s="200" t="s">
        <v>2849</v>
      </c>
      <c r="G12655" s="200" t="s">
        <v>2850</v>
      </c>
      <c r="H12655" s="200" t="s">
        <v>2851</v>
      </c>
      <c r="I12655" s="200">
        <v>45555</v>
      </c>
      <c r="J12655" s="143">
        <f t="shared" si="197"/>
        <v>45555</v>
      </c>
      <c r="K12655" s="202">
        <v>2.5</v>
      </c>
      <c r="L12655" s="284" t="s">
        <v>3046</v>
      </c>
      <c r="M12655" s="223"/>
      <c r="N12655" s="203">
        <v>7.5</v>
      </c>
      <c r="O12655" s="222" t="s">
        <v>991</v>
      </c>
    </row>
    <row r="12656" spans="1:15" ht="29.25" customHeight="1">
      <c r="A12656" s="221" t="s">
        <v>2860</v>
      </c>
      <c r="B12656" s="221" t="s">
        <v>190</v>
      </c>
      <c r="C12656" s="222" t="s">
        <v>50</v>
      </c>
      <c r="D12656" s="222" t="s">
        <v>191</v>
      </c>
      <c r="E12656" s="199" t="s">
        <v>163</v>
      </c>
      <c r="F12656" s="200" t="s">
        <v>2241</v>
      </c>
      <c r="G12656" s="200" t="s">
        <v>2242</v>
      </c>
      <c r="H12656" s="200" t="s">
        <v>52</v>
      </c>
      <c r="I12656" s="200">
        <v>45555</v>
      </c>
      <c r="J12656" s="143">
        <f t="shared" si="197"/>
        <v>45555</v>
      </c>
      <c r="K12656" s="202">
        <v>3</v>
      </c>
      <c r="L12656" s="284" t="s">
        <v>3047</v>
      </c>
      <c r="M12656" s="223"/>
      <c r="N12656" s="203">
        <v>1.3958333333333299</v>
      </c>
      <c r="O12656" s="222" t="s">
        <v>993</v>
      </c>
    </row>
    <row r="12657" spans="1:15" ht="29.25" customHeight="1">
      <c r="A12657" s="221" t="s">
        <v>2860</v>
      </c>
      <c r="B12657" s="221" t="s">
        <v>190</v>
      </c>
      <c r="C12657" s="222" t="s">
        <v>50</v>
      </c>
      <c r="D12657" s="222" t="s">
        <v>191</v>
      </c>
      <c r="E12657" s="199" t="s">
        <v>163</v>
      </c>
      <c r="F12657" s="200" t="s">
        <v>2849</v>
      </c>
      <c r="G12657" s="200" t="s">
        <v>2850</v>
      </c>
      <c r="H12657" s="200"/>
      <c r="I12657" s="200">
        <v>45558</v>
      </c>
      <c r="J12657" s="143">
        <f t="shared" si="197"/>
        <v>45558</v>
      </c>
      <c r="K12657" s="202">
        <v>1</v>
      </c>
      <c r="L12657" s="285" t="s">
        <v>267</v>
      </c>
      <c r="M12657" s="223" t="s">
        <v>267</v>
      </c>
      <c r="N12657" s="203"/>
      <c r="O12657" s="222" t="s">
        <v>326</v>
      </c>
    </row>
    <row r="12658" spans="1:15" ht="29.25" customHeight="1">
      <c r="A12658" s="221" t="s">
        <v>2860</v>
      </c>
      <c r="B12658" s="221" t="s">
        <v>190</v>
      </c>
      <c r="C12658" s="222" t="s">
        <v>50</v>
      </c>
      <c r="D12658" s="222" t="s">
        <v>191</v>
      </c>
      <c r="E12658" s="199" t="s">
        <v>163</v>
      </c>
      <c r="F12658" s="200" t="s">
        <v>2022</v>
      </c>
      <c r="G12658" s="200" t="s">
        <v>2023</v>
      </c>
      <c r="H12658" s="200"/>
      <c r="I12658" s="200">
        <v>45558</v>
      </c>
      <c r="J12658" s="143">
        <f t="shared" si="197"/>
        <v>45558</v>
      </c>
      <c r="K12658" s="202">
        <v>1.5</v>
      </c>
      <c r="L12658" s="285" t="s">
        <v>267</v>
      </c>
      <c r="M12658" s="223" t="s">
        <v>267</v>
      </c>
      <c r="N12658" s="203"/>
      <c r="O12658" s="222" t="s">
        <v>326</v>
      </c>
    </row>
    <row r="12659" spans="1:15" ht="29.25" customHeight="1">
      <c r="A12659" s="221" t="s">
        <v>2860</v>
      </c>
      <c r="B12659" s="221" t="s">
        <v>190</v>
      </c>
      <c r="C12659" s="222" t="s">
        <v>50</v>
      </c>
      <c r="D12659" s="222" t="s">
        <v>191</v>
      </c>
      <c r="E12659" s="199" t="s">
        <v>163</v>
      </c>
      <c r="F12659" s="200" t="s">
        <v>937</v>
      </c>
      <c r="G12659" s="200" t="s">
        <v>938</v>
      </c>
      <c r="H12659" s="200"/>
      <c r="I12659" s="200">
        <v>45558</v>
      </c>
      <c r="J12659" s="143">
        <f t="shared" si="197"/>
        <v>45558</v>
      </c>
      <c r="K12659" s="202">
        <v>1</v>
      </c>
      <c r="L12659" s="285" t="s">
        <v>267</v>
      </c>
      <c r="M12659" s="223" t="s">
        <v>267</v>
      </c>
      <c r="N12659" s="203"/>
      <c r="O12659" s="222" t="s">
        <v>326</v>
      </c>
    </row>
    <row r="12660" spans="1:15" ht="29.25" customHeight="1">
      <c r="A12660" s="221" t="s">
        <v>2860</v>
      </c>
      <c r="B12660" s="221" t="s">
        <v>190</v>
      </c>
      <c r="C12660" s="222" t="s">
        <v>50</v>
      </c>
      <c r="D12660" s="222" t="s">
        <v>191</v>
      </c>
      <c r="E12660" s="199" t="s">
        <v>178</v>
      </c>
      <c r="F12660" s="200"/>
      <c r="G12660" s="200"/>
      <c r="H12660" s="200"/>
      <c r="I12660" s="200">
        <v>45558</v>
      </c>
      <c r="J12660" s="143">
        <f t="shared" si="197"/>
        <v>45558</v>
      </c>
      <c r="K12660" s="202">
        <v>2.5</v>
      </c>
      <c r="L12660" s="285" t="s">
        <v>3048</v>
      </c>
      <c r="M12660" s="223"/>
      <c r="N12660" s="203"/>
      <c r="O12660" s="222" t="s">
        <v>326</v>
      </c>
    </row>
    <row r="12661" spans="1:15" ht="29.25" customHeight="1">
      <c r="A12661" s="221" t="s">
        <v>2860</v>
      </c>
      <c r="B12661" s="221" t="s">
        <v>190</v>
      </c>
      <c r="C12661" s="222" t="s">
        <v>50</v>
      </c>
      <c r="D12661" s="222" t="s">
        <v>191</v>
      </c>
      <c r="E12661" s="199" t="s">
        <v>163</v>
      </c>
      <c r="F12661" s="200" t="s">
        <v>2580</v>
      </c>
      <c r="G12661" s="200" t="s">
        <v>2581</v>
      </c>
      <c r="H12661" s="200"/>
      <c r="I12661" s="200">
        <v>45558</v>
      </c>
      <c r="J12661" s="143">
        <f t="shared" si="197"/>
        <v>45558</v>
      </c>
      <c r="K12661" s="202">
        <v>0.5</v>
      </c>
      <c r="L12661" s="285" t="s">
        <v>267</v>
      </c>
      <c r="M12661" s="223" t="s">
        <v>267</v>
      </c>
      <c r="N12661" s="203"/>
      <c r="O12661" s="222" t="s">
        <v>326</v>
      </c>
    </row>
    <row r="12662" spans="1:15" ht="29.25" customHeight="1">
      <c r="A12662" s="221" t="s">
        <v>2860</v>
      </c>
      <c r="B12662" s="221" t="s">
        <v>190</v>
      </c>
      <c r="C12662" s="222" t="s">
        <v>50</v>
      </c>
      <c r="D12662" s="222" t="s">
        <v>191</v>
      </c>
      <c r="E12662" s="199" t="s">
        <v>163</v>
      </c>
      <c r="F12662" s="200" t="s">
        <v>1391</v>
      </c>
      <c r="G12662" s="200" t="s">
        <v>1392</v>
      </c>
      <c r="H12662" s="200"/>
      <c r="I12662" s="200">
        <v>45558</v>
      </c>
      <c r="J12662" s="143">
        <f t="shared" si="197"/>
        <v>45558</v>
      </c>
      <c r="K12662" s="202">
        <v>0.5</v>
      </c>
      <c r="L12662" s="285" t="s">
        <v>267</v>
      </c>
      <c r="M12662" s="223" t="s">
        <v>267</v>
      </c>
      <c r="N12662" s="203"/>
      <c r="O12662" s="222" t="s">
        <v>326</v>
      </c>
    </row>
    <row r="12663" spans="1:15" ht="29.25" customHeight="1">
      <c r="A12663" s="221" t="s">
        <v>2860</v>
      </c>
      <c r="B12663" s="221" t="s">
        <v>190</v>
      </c>
      <c r="C12663" s="222" t="s">
        <v>50</v>
      </c>
      <c r="D12663" s="222" t="s">
        <v>191</v>
      </c>
      <c r="E12663" s="199" t="s">
        <v>163</v>
      </c>
      <c r="F12663" s="200" t="s">
        <v>2849</v>
      </c>
      <c r="G12663" s="200" t="s">
        <v>2850</v>
      </c>
      <c r="H12663" s="200" t="s">
        <v>80</v>
      </c>
      <c r="I12663" s="200">
        <v>45558</v>
      </c>
      <c r="J12663" s="143">
        <f t="shared" si="197"/>
        <v>45558</v>
      </c>
      <c r="K12663" s="202">
        <v>2.5</v>
      </c>
      <c r="L12663" s="285" t="s">
        <v>3049</v>
      </c>
      <c r="M12663" s="223"/>
      <c r="N12663" s="203">
        <v>1.1625000000000001</v>
      </c>
      <c r="O12663" s="222" t="s">
        <v>992</v>
      </c>
    </row>
    <row r="12664" spans="1:15" ht="29.25" customHeight="1">
      <c r="A12664" s="221" t="s">
        <v>2860</v>
      </c>
      <c r="B12664" s="221" t="s">
        <v>190</v>
      </c>
      <c r="C12664" s="222" t="s">
        <v>50</v>
      </c>
      <c r="D12664" s="222" t="s">
        <v>191</v>
      </c>
      <c r="E12664" s="199" t="s">
        <v>163</v>
      </c>
      <c r="F12664" s="200" t="s">
        <v>2849</v>
      </c>
      <c r="G12664" s="200" t="s">
        <v>2850</v>
      </c>
      <c r="H12664" s="200" t="s">
        <v>2851</v>
      </c>
      <c r="I12664" s="200">
        <v>45559</v>
      </c>
      <c r="J12664" s="143">
        <f t="shared" si="197"/>
        <v>45559</v>
      </c>
      <c r="K12664" s="202">
        <v>6.5</v>
      </c>
      <c r="L12664" s="284" t="s">
        <v>3050</v>
      </c>
      <c r="M12664" s="223"/>
      <c r="N12664" s="203">
        <v>7.5</v>
      </c>
      <c r="O12664" s="222" t="s">
        <v>991</v>
      </c>
    </row>
    <row r="12665" spans="1:15" ht="29.25" customHeight="1">
      <c r="A12665" s="221" t="s">
        <v>2860</v>
      </c>
      <c r="B12665" s="221" t="s">
        <v>190</v>
      </c>
      <c r="C12665" s="222" t="s">
        <v>50</v>
      </c>
      <c r="D12665" s="222" t="s">
        <v>191</v>
      </c>
      <c r="E12665" s="199" t="s">
        <v>163</v>
      </c>
      <c r="F12665" s="200" t="s">
        <v>642</v>
      </c>
      <c r="G12665" s="200" t="s">
        <v>754</v>
      </c>
      <c r="H12665" s="200" t="s">
        <v>345</v>
      </c>
      <c r="I12665" s="200">
        <v>45559</v>
      </c>
      <c r="J12665" s="143">
        <f t="shared" si="197"/>
        <v>45559</v>
      </c>
      <c r="K12665" s="202">
        <v>3</v>
      </c>
      <c r="L12665" s="284" t="s">
        <v>3051</v>
      </c>
      <c r="M12665" s="223"/>
      <c r="N12665" s="203">
        <v>1.96875</v>
      </c>
      <c r="O12665" s="222" t="s">
        <v>942</v>
      </c>
    </row>
    <row r="12666" spans="1:15" ht="29.25" customHeight="1">
      <c r="A12666" s="221" t="s">
        <v>2860</v>
      </c>
      <c r="B12666" s="221" t="s">
        <v>190</v>
      </c>
      <c r="C12666" s="222" t="s">
        <v>50</v>
      </c>
      <c r="D12666" s="222" t="s">
        <v>191</v>
      </c>
      <c r="E12666" s="199" t="s">
        <v>163</v>
      </c>
      <c r="F12666" s="200" t="s">
        <v>630</v>
      </c>
      <c r="G12666" s="200" t="s">
        <v>631</v>
      </c>
      <c r="H12666" s="200"/>
      <c r="I12666" s="200">
        <v>45560</v>
      </c>
      <c r="J12666" s="143">
        <f t="shared" si="197"/>
        <v>45560</v>
      </c>
      <c r="K12666" s="202">
        <v>1</v>
      </c>
      <c r="L12666" s="284" t="s">
        <v>3053</v>
      </c>
      <c r="M12666" s="223"/>
      <c r="N12666" s="203"/>
      <c r="O12666" s="222" t="s">
        <v>326</v>
      </c>
    </row>
    <row r="12667" spans="1:15" ht="29.25" customHeight="1">
      <c r="A12667" s="221" t="s">
        <v>2860</v>
      </c>
      <c r="B12667" s="221" t="s">
        <v>190</v>
      </c>
      <c r="C12667" s="222" t="s">
        <v>50</v>
      </c>
      <c r="D12667" s="222" t="s">
        <v>191</v>
      </c>
      <c r="E12667" s="199" t="s">
        <v>163</v>
      </c>
      <c r="F12667" s="200" t="s">
        <v>642</v>
      </c>
      <c r="G12667" s="200" t="s">
        <v>754</v>
      </c>
      <c r="H12667" s="200"/>
      <c r="I12667" s="200">
        <v>45560</v>
      </c>
      <c r="J12667" s="143">
        <f t="shared" si="197"/>
        <v>45560</v>
      </c>
      <c r="K12667" s="202">
        <v>1</v>
      </c>
      <c r="L12667" s="285" t="s">
        <v>3054</v>
      </c>
      <c r="M12667" s="223"/>
      <c r="N12667" s="203"/>
      <c r="O12667" s="222" t="s">
        <v>326</v>
      </c>
    </row>
    <row r="12668" spans="1:15" ht="29.25" customHeight="1">
      <c r="A12668" s="221" t="s">
        <v>2860</v>
      </c>
      <c r="B12668" s="221" t="s">
        <v>190</v>
      </c>
      <c r="C12668" s="222" t="s">
        <v>50</v>
      </c>
      <c r="D12668" s="222" t="s">
        <v>191</v>
      </c>
      <c r="E12668" s="199" t="s">
        <v>178</v>
      </c>
      <c r="F12668" s="200"/>
      <c r="G12668" s="200"/>
      <c r="H12668" s="200"/>
      <c r="I12668" s="200">
        <v>45560</v>
      </c>
      <c r="J12668" s="143">
        <f t="shared" si="197"/>
        <v>45560</v>
      </c>
      <c r="K12668" s="202">
        <v>1.5</v>
      </c>
      <c r="L12668" s="285" t="s">
        <v>3055</v>
      </c>
      <c r="M12668" s="223"/>
      <c r="N12668" s="203"/>
      <c r="O12668" s="222" t="s">
        <v>326</v>
      </c>
    </row>
    <row r="12669" spans="1:15" ht="29.25" customHeight="1">
      <c r="A12669" s="221" t="s">
        <v>2860</v>
      </c>
      <c r="B12669" s="221" t="s">
        <v>190</v>
      </c>
      <c r="C12669" s="222" t="s">
        <v>50</v>
      </c>
      <c r="D12669" s="222" t="s">
        <v>191</v>
      </c>
      <c r="E12669" s="199" t="s">
        <v>178</v>
      </c>
      <c r="F12669" s="200"/>
      <c r="G12669" s="200"/>
      <c r="H12669" s="200"/>
      <c r="I12669" s="200">
        <v>45560</v>
      </c>
      <c r="J12669" s="143">
        <f t="shared" si="197"/>
        <v>45560</v>
      </c>
      <c r="K12669" s="202">
        <v>1.5</v>
      </c>
      <c r="L12669" s="285" t="s">
        <v>3056</v>
      </c>
      <c r="M12669" s="223"/>
      <c r="N12669" s="203"/>
      <c r="O12669" s="222" t="s">
        <v>326</v>
      </c>
    </row>
    <row r="12670" spans="1:15" ht="29.25" customHeight="1">
      <c r="A12670" s="221" t="s">
        <v>2860</v>
      </c>
      <c r="B12670" s="221" t="s">
        <v>190</v>
      </c>
      <c r="C12670" s="222" t="s">
        <v>50</v>
      </c>
      <c r="D12670" s="222" t="s">
        <v>191</v>
      </c>
      <c r="E12670" s="199" t="s">
        <v>163</v>
      </c>
      <c r="F12670" s="200" t="s">
        <v>2849</v>
      </c>
      <c r="G12670" s="200" t="s">
        <v>2850</v>
      </c>
      <c r="H12670" s="200"/>
      <c r="I12670" s="200">
        <v>45560</v>
      </c>
      <c r="J12670" s="143">
        <f t="shared" si="197"/>
        <v>45560</v>
      </c>
      <c r="K12670" s="202">
        <v>1</v>
      </c>
      <c r="L12670" s="285" t="s">
        <v>836</v>
      </c>
      <c r="M12670" s="223"/>
      <c r="N12670" s="203"/>
      <c r="O12670" s="222" t="s">
        <v>326</v>
      </c>
    </row>
    <row r="12671" spans="1:15" ht="29.25" customHeight="1">
      <c r="A12671" s="221" t="s">
        <v>2860</v>
      </c>
      <c r="B12671" s="221" t="s">
        <v>190</v>
      </c>
      <c r="C12671" s="222" t="s">
        <v>50</v>
      </c>
      <c r="D12671" s="222" t="s">
        <v>191</v>
      </c>
      <c r="E12671" s="199" t="s">
        <v>163</v>
      </c>
      <c r="F12671" s="200" t="s">
        <v>937</v>
      </c>
      <c r="G12671" s="200" t="s">
        <v>938</v>
      </c>
      <c r="H12671" s="200" t="s">
        <v>4768</v>
      </c>
      <c r="I12671" s="200">
        <v>45560</v>
      </c>
      <c r="J12671" s="143">
        <f t="shared" si="197"/>
        <v>45560</v>
      </c>
      <c r="K12671" s="202">
        <v>2</v>
      </c>
      <c r="L12671" s="285" t="s">
        <v>3052</v>
      </c>
      <c r="M12671" s="223"/>
      <c r="N12671" s="203">
        <v>3.625</v>
      </c>
      <c r="O12671" s="222" t="s">
        <v>943</v>
      </c>
    </row>
    <row r="12672" spans="1:15" ht="29.25" customHeight="1">
      <c r="A12672" s="221" t="s">
        <v>2860</v>
      </c>
      <c r="B12672" s="221" t="s">
        <v>190</v>
      </c>
      <c r="C12672" s="222" t="s">
        <v>50</v>
      </c>
      <c r="D12672" s="222" t="s">
        <v>191</v>
      </c>
      <c r="E12672" s="199" t="s">
        <v>163</v>
      </c>
      <c r="F12672" s="200" t="s">
        <v>630</v>
      </c>
      <c r="G12672" s="200" t="s">
        <v>631</v>
      </c>
      <c r="H12672" s="200" t="s">
        <v>97</v>
      </c>
      <c r="I12672" s="200">
        <v>45560</v>
      </c>
      <c r="J12672" s="143">
        <f t="shared" si="197"/>
        <v>45560</v>
      </c>
      <c r="K12672" s="202">
        <v>1</v>
      </c>
      <c r="L12672" s="285" t="s">
        <v>3058</v>
      </c>
      <c r="M12672" s="223"/>
      <c r="N12672" s="203">
        <v>6.0374999999999996</v>
      </c>
      <c r="O12672" s="222" t="s">
        <v>943</v>
      </c>
    </row>
    <row r="12673" spans="1:15" ht="29.25" customHeight="1">
      <c r="A12673" s="221" t="s">
        <v>2860</v>
      </c>
      <c r="B12673" s="221" t="s">
        <v>190</v>
      </c>
      <c r="C12673" s="222" t="s">
        <v>50</v>
      </c>
      <c r="D12673" s="222" t="s">
        <v>191</v>
      </c>
      <c r="E12673" s="199" t="s">
        <v>163</v>
      </c>
      <c r="F12673" s="200" t="s">
        <v>1386</v>
      </c>
      <c r="G12673" s="200" t="s">
        <v>1607</v>
      </c>
      <c r="H12673" s="200" t="s">
        <v>49</v>
      </c>
      <c r="I12673" s="200">
        <v>45560</v>
      </c>
      <c r="J12673" s="143">
        <f t="shared" si="197"/>
        <v>45560</v>
      </c>
      <c r="K12673" s="202">
        <v>0.5</v>
      </c>
      <c r="L12673" s="285" t="s">
        <v>3057</v>
      </c>
      <c r="M12673" s="223"/>
      <c r="N12673" s="203">
        <v>0</v>
      </c>
      <c r="O12673" s="222" t="s">
        <v>326</v>
      </c>
    </row>
    <row r="12674" spans="1:15" ht="29.25" customHeight="1">
      <c r="A12674" s="221" t="s">
        <v>2860</v>
      </c>
      <c r="B12674" s="221" t="s">
        <v>190</v>
      </c>
      <c r="C12674" s="222" t="s">
        <v>50</v>
      </c>
      <c r="D12674" s="222" t="s">
        <v>191</v>
      </c>
      <c r="E12674" s="199" t="s">
        <v>178</v>
      </c>
      <c r="F12674" s="200"/>
      <c r="G12674" s="200"/>
      <c r="H12674" s="200"/>
      <c r="I12674" s="200">
        <v>45561</v>
      </c>
      <c r="J12674" s="143">
        <f t="shared" si="197"/>
        <v>45561</v>
      </c>
      <c r="K12674" s="202">
        <v>2</v>
      </c>
      <c r="L12674" s="285" t="s">
        <v>3061</v>
      </c>
      <c r="M12674" s="223"/>
      <c r="N12674" s="203"/>
      <c r="O12674" s="222" t="s">
        <v>326</v>
      </c>
    </row>
    <row r="12675" spans="1:15" ht="29.25" customHeight="1">
      <c r="A12675" s="221" t="s">
        <v>2860</v>
      </c>
      <c r="B12675" s="221" t="s">
        <v>190</v>
      </c>
      <c r="C12675" s="222" t="s">
        <v>50</v>
      </c>
      <c r="D12675" s="222" t="s">
        <v>191</v>
      </c>
      <c r="E12675" s="199" t="s">
        <v>163</v>
      </c>
      <c r="F12675" s="200" t="s">
        <v>937</v>
      </c>
      <c r="G12675" s="200" t="s">
        <v>938</v>
      </c>
      <c r="H12675" s="200" t="s">
        <v>4768</v>
      </c>
      <c r="I12675" s="200">
        <v>45561</v>
      </c>
      <c r="J12675" s="143">
        <f t="shared" ref="J12675:J12738" si="198">I12675</f>
        <v>45561</v>
      </c>
      <c r="K12675" s="202">
        <v>2.5</v>
      </c>
      <c r="L12675" s="285" t="s">
        <v>3059</v>
      </c>
      <c r="M12675" s="223"/>
      <c r="N12675" s="203">
        <v>3.625</v>
      </c>
      <c r="O12675" s="222" t="s">
        <v>943</v>
      </c>
    </row>
    <row r="12676" spans="1:15" ht="29.25" customHeight="1">
      <c r="A12676" s="221" t="s">
        <v>2860</v>
      </c>
      <c r="B12676" s="221" t="s">
        <v>190</v>
      </c>
      <c r="C12676" s="222" t="s">
        <v>50</v>
      </c>
      <c r="D12676" s="222" t="s">
        <v>191</v>
      </c>
      <c r="E12676" s="199" t="s">
        <v>163</v>
      </c>
      <c r="F12676" s="200" t="s">
        <v>2849</v>
      </c>
      <c r="G12676" s="200" t="s">
        <v>2850</v>
      </c>
      <c r="H12676" s="200" t="s">
        <v>2851</v>
      </c>
      <c r="I12676" s="200">
        <v>45561</v>
      </c>
      <c r="J12676" s="143">
        <f t="shared" si="198"/>
        <v>45561</v>
      </c>
      <c r="K12676" s="202">
        <v>5</v>
      </c>
      <c r="L12676" s="284" t="s">
        <v>3060</v>
      </c>
      <c r="M12676" s="223"/>
      <c r="N12676" s="203">
        <v>7.5</v>
      </c>
      <c r="O12676" s="222" t="s">
        <v>991</v>
      </c>
    </row>
    <row r="12677" spans="1:15" ht="29.25" customHeight="1">
      <c r="A12677" s="221" t="s">
        <v>2860</v>
      </c>
      <c r="B12677" s="221" t="s">
        <v>190</v>
      </c>
      <c r="C12677" s="222" t="s">
        <v>50</v>
      </c>
      <c r="D12677" s="222" t="s">
        <v>191</v>
      </c>
      <c r="E12677" s="199" t="s">
        <v>178</v>
      </c>
      <c r="F12677" s="200"/>
      <c r="G12677" s="200"/>
      <c r="H12677" s="200"/>
      <c r="I12677" s="200">
        <v>45562</v>
      </c>
      <c r="J12677" s="143">
        <f t="shared" si="198"/>
        <v>45562</v>
      </c>
      <c r="K12677" s="202">
        <v>1</v>
      </c>
      <c r="L12677" s="285" t="s">
        <v>3065</v>
      </c>
      <c r="M12677" s="223"/>
      <c r="N12677" s="203"/>
      <c r="O12677" s="222" t="s">
        <v>326</v>
      </c>
    </row>
    <row r="12678" spans="1:15" ht="29.25" customHeight="1">
      <c r="A12678" s="221" t="s">
        <v>2860</v>
      </c>
      <c r="B12678" s="221" t="s">
        <v>190</v>
      </c>
      <c r="C12678" s="222" t="s">
        <v>50</v>
      </c>
      <c r="D12678" s="222" t="s">
        <v>191</v>
      </c>
      <c r="E12678" s="199" t="s">
        <v>163</v>
      </c>
      <c r="F12678" s="200" t="s">
        <v>630</v>
      </c>
      <c r="G12678" s="200" t="s">
        <v>631</v>
      </c>
      <c r="H12678" s="200" t="s">
        <v>97</v>
      </c>
      <c r="I12678" s="200">
        <v>45562</v>
      </c>
      <c r="J12678" s="143">
        <f t="shared" si="198"/>
        <v>45562</v>
      </c>
      <c r="K12678" s="202">
        <v>2</v>
      </c>
      <c r="L12678" s="284" t="s">
        <v>3064</v>
      </c>
      <c r="M12678" s="223"/>
      <c r="N12678" s="203">
        <v>6.0374999999999996</v>
      </c>
      <c r="O12678" s="222" t="s">
        <v>943</v>
      </c>
    </row>
    <row r="12679" spans="1:15" ht="29.25" customHeight="1">
      <c r="A12679" s="221" t="s">
        <v>2860</v>
      </c>
      <c r="B12679" s="221" t="s">
        <v>190</v>
      </c>
      <c r="C12679" s="222" t="s">
        <v>50</v>
      </c>
      <c r="D12679" s="222" t="s">
        <v>191</v>
      </c>
      <c r="E12679" s="199" t="s">
        <v>163</v>
      </c>
      <c r="F12679" s="200" t="s">
        <v>2849</v>
      </c>
      <c r="G12679" s="200" t="s">
        <v>2850</v>
      </c>
      <c r="H12679" s="200" t="s">
        <v>2851</v>
      </c>
      <c r="I12679" s="200">
        <v>45562</v>
      </c>
      <c r="J12679" s="143">
        <f t="shared" si="198"/>
        <v>45562</v>
      </c>
      <c r="K12679" s="202">
        <v>1</v>
      </c>
      <c r="L12679" s="285" t="s">
        <v>3063</v>
      </c>
      <c r="M12679" s="223"/>
      <c r="N12679" s="203">
        <v>7.5</v>
      </c>
      <c r="O12679" s="222" t="s">
        <v>991</v>
      </c>
    </row>
    <row r="12680" spans="1:15" ht="29.25" customHeight="1">
      <c r="A12680" s="221" t="s">
        <v>2860</v>
      </c>
      <c r="B12680" s="221" t="s">
        <v>190</v>
      </c>
      <c r="C12680" s="222" t="s">
        <v>50</v>
      </c>
      <c r="D12680" s="222" t="s">
        <v>191</v>
      </c>
      <c r="E12680" s="199" t="s">
        <v>163</v>
      </c>
      <c r="F12680" s="200" t="s">
        <v>642</v>
      </c>
      <c r="G12680" s="200" t="s">
        <v>754</v>
      </c>
      <c r="H12680" s="200" t="s">
        <v>643</v>
      </c>
      <c r="I12680" s="200">
        <v>45562</v>
      </c>
      <c r="J12680" s="143">
        <f t="shared" si="198"/>
        <v>45562</v>
      </c>
      <c r="K12680" s="202">
        <v>3.5</v>
      </c>
      <c r="L12680" s="285" t="s">
        <v>3062</v>
      </c>
      <c r="M12680" s="223"/>
      <c r="N12680" s="203">
        <v>2.2916666666666701</v>
      </c>
      <c r="O12680" s="222" t="s">
        <v>941</v>
      </c>
    </row>
    <row r="12681" spans="1:15" ht="29.25" customHeight="1">
      <c r="A12681" s="221" t="s">
        <v>2860</v>
      </c>
      <c r="B12681" s="221" t="s">
        <v>190</v>
      </c>
      <c r="C12681" s="222" t="s">
        <v>50</v>
      </c>
      <c r="D12681" s="222" t="s">
        <v>191</v>
      </c>
      <c r="E12681" s="199" t="s">
        <v>163</v>
      </c>
      <c r="F12681" s="200" t="s">
        <v>2022</v>
      </c>
      <c r="G12681" s="200" t="s">
        <v>2023</v>
      </c>
      <c r="H12681" s="200" t="s">
        <v>329</v>
      </c>
      <c r="I12681" s="200">
        <v>45562</v>
      </c>
      <c r="J12681" s="143">
        <f t="shared" si="198"/>
        <v>45562</v>
      </c>
      <c r="K12681" s="202">
        <v>2</v>
      </c>
      <c r="L12681" s="284" t="s">
        <v>3066</v>
      </c>
      <c r="M12681" s="223"/>
      <c r="N12681" s="203">
        <v>0</v>
      </c>
      <c r="O12681" s="222" t="s">
        <v>326</v>
      </c>
    </row>
    <row r="12682" spans="1:15" ht="29.25" customHeight="1">
      <c r="A12682" s="221" t="s">
        <v>2860</v>
      </c>
      <c r="B12682" s="221" t="s">
        <v>190</v>
      </c>
      <c r="C12682" s="222" t="s">
        <v>50</v>
      </c>
      <c r="D12682" s="222" t="s">
        <v>191</v>
      </c>
      <c r="E12682" s="199" t="s">
        <v>163</v>
      </c>
      <c r="F12682" s="200" t="s">
        <v>937</v>
      </c>
      <c r="G12682" s="200" t="s">
        <v>938</v>
      </c>
      <c r="H12682" s="200"/>
      <c r="I12682" s="200">
        <v>45565</v>
      </c>
      <c r="J12682" s="143">
        <f t="shared" si="198"/>
        <v>45565</v>
      </c>
      <c r="K12682" s="202">
        <v>1</v>
      </c>
      <c r="L12682" s="285" t="s">
        <v>264</v>
      </c>
      <c r="M12682" s="223"/>
      <c r="N12682" s="203"/>
      <c r="O12682" s="222" t="s">
        <v>326</v>
      </c>
    </row>
    <row r="12683" spans="1:15" ht="29.25" customHeight="1">
      <c r="A12683" s="221" t="s">
        <v>2860</v>
      </c>
      <c r="B12683" s="221" t="s">
        <v>190</v>
      </c>
      <c r="C12683" s="222" t="s">
        <v>50</v>
      </c>
      <c r="D12683" s="222" t="s">
        <v>191</v>
      </c>
      <c r="E12683" s="199" t="s">
        <v>178</v>
      </c>
      <c r="F12683" s="200"/>
      <c r="G12683" s="200"/>
      <c r="H12683" s="200"/>
      <c r="I12683" s="200">
        <v>45565</v>
      </c>
      <c r="J12683" s="143">
        <f t="shared" si="198"/>
        <v>45565</v>
      </c>
      <c r="K12683" s="202">
        <v>1</v>
      </c>
      <c r="L12683" s="285" t="s">
        <v>3068</v>
      </c>
      <c r="M12683" s="223"/>
      <c r="N12683" s="203"/>
      <c r="O12683" s="222" t="s">
        <v>326</v>
      </c>
    </row>
    <row r="12684" spans="1:15" ht="29.25" customHeight="1">
      <c r="A12684" s="221" t="s">
        <v>2860</v>
      </c>
      <c r="B12684" s="221" t="s">
        <v>190</v>
      </c>
      <c r="C12684" s="222" t="s">
        <v>50</v>
      </c>
      <c r="D12684" s="222" t="s">
        <v>191</v>
      </c>
      <c r="E12684" s="199" t="s">
        <v>163</v>
      </c>
      <c r="F12684" s="200" t="s">
        <v>2022</v>
      </c>
      <c r="G12684" s="200" t="s">
        <v>2023</v>
      </c>
      <c r="H12684" s="200"/>
      <c r="I12684" s="200">
        <v>45565</v>
      </c>
      <c r="J12684" s="143">
        <f t="shared" si="198"/>
        <v>45565</v>
      </c>
      <c r="K12684" s="202">
        <v>1</v>
      </c>
      <c r="L12684" s="285" t="s">
        <v>346</v>
      </c>
      <c r="M12684" s="223"/>
      <c r="N12684" s="203"/>
      <c r="O12684" s="222" t="s">
        <v>326</v>
      </c>
    </row>
    <row r="12685" spans="1:15" ht="29.25" customHeight="1">
      <c r="A12685" s="221" t="s">
        <v>2860</v>
      </c>
      <c r="B12685" s="221" t="s">
        <v>190</v>
      </c>
      <c r="C12685" s="222" t="s">
        <v>50</v>
      </c>
      <c r="D12685" s="222" t="s">
        <v>191</v>
      </c>
      <c r="E12685" s="199" t="s">
        <v>163</v>
      </c>
      <c r="F12685" s="200" t="s">
        <v>642</v>
      </c>
      <c r="G12685" s="200" t="s">
        <v>754</v>
      </c>
      <c r="H12685" s="200" t="s">
        <v>49</v>
      </c>
      <c r="I12685" s="200">
        <v>45565</v>
      </c>
      <c r="J12685" s="143">
        <f t="shared" si="198"/>
        <v>45565</v>
      </c>
      <c r="K12685" s="202">
        <v>1</v>
      </c>
      <c r="L12685" s="285" t="s">
        <v>3071</v>
      </c>
      <c r="M12685" s="223"/>
      <c r="N12685" s="203">
        <v>2.2083333333333299</v>
      </c>
      <c r="O12685" s="222" t="s">
        <v>941</v>
      </c>
    </row>
    <row r="12686" spans="1:15" ht="29.25" customHeight="1">
      <c r="A12686" s="221" t="s">
        <v>2860</v>
      </c>
      <c r="B12686" s="221" t="s">
        <v>190</v>
      </c>
      <c r="C12686" s="222" t="s">
        <v>50</v>
      </c>
      <c r="D12686" s="222" t="s">
        <v>191</v>
      </c>
      <c r="E12686" s="199" t="s">
        <v>163</v>
      </c>
      <c r="F12686" s="200" t="s">
        <v>2849</v>
      </c>
      <c r="G12686" s="200" t="s">
        <v>2850</v>
      </c>
      <c r="H12686" s="200" t="s">
        <v>2851</v>
      </c>
      <c r="I12686" s="200">
        <v>45565</v>
      </c>
      <c r="J12686" s="143">
        <f t="shared" si="198"/>
        <v>45565</v>
      </c>
      <c r="K12686" s="202">
        <v>1</v>
      </c>
      <c r="L12686" s="284" t="s">
        <v>3070</v>
      </c>
      <c r="M12686" s="223"/>
      <c r="N12686" s="203">
        <v>7.5</v>
      </c>
      <c r="O12686" s="222" t="s">
        <v>991</v>
      </c>
    </row>
    <row r="12687" spans="1:15" ht="29.25" customHeight="1">
      <c r="A12687" s="221" t="s">
        <v>2860</v>
      </c>
      <c r="B12687" s="221" t="s">
        <v>190</v>
      </c>
      <c r="C12687" s="222" t="s">
        <v>50</v>
      </c>
      <c r="D12687" s="222" t="s">
        <v>191</v>
      </c>
      <c r="E12687" s="199" t="s">
        <v>163</v>
      </c>
      <c r="F12687" s="200" t="s">
        <v>2580</v>
      </c>
      <c r="G12687" s="200" t="s">
        <v>2581</v>
      </c>
      <c r="H12687" s="200" t="s">
        <v>2690</v>
      </c>
      <c r="I12687" s="200">
        <v>45565</v>
      </c>
      <c r="J12687" s="143">
        <f t="shared" si="198"/>
        <v>45565</v>
      </c>
      <c r="K12687" s="202">
        <v>2</v>
      </c>
      <c r="L12687" s="284" t="s">
        <v>3069</v>
      </c>
      <c r="M12687" s="223"/>
      <c r="N12687" s="203">
        <v>2.1041666666666701</v>
      </c>
      <c r="O12687" s="222" t="s">
        <v>941</v>
      </c>
    </row>
    <row r="12688" spans="1:15" ht="29.25" customHeight="1">
      <c r="A12688" s="221" t="s">
        <v>2860</v>
      </c>
      <c r="B12688" s="221" t="s">
        <v>190</v>
      </c>
      <c r="C12688" s="222" t="s">
        <v>50</v>
      </c>
      <c r="D12688" s="222" t="s">
        <v>191</v>
      </c>
      <c r="E12688" s="199" t="s">
        <v>163</v>
      </c>
      <c r="F12688" s="200" t="s">
        <v>642</v>
      </c>
      <c r="G12688" s="200" t="s">
        <v>754</v>
      </c>
      <c r="H12688" s="200" t="s">
        <v>48</v>
      </c>
      <c r="I12688" s="200">
        <v>45565</v>
      </c>
      <c r="J12688" s="143">
        <f t="shared" si="198"/>
        <v>45565</v>
      </c>
      <c r="K12688" s="202">
        <v>2.5</v>
      </c>
      <c r="L12688" s="285" t="s">
        <v>3067</v>
      </c>
      <c r="M12688" s="223"/>
      <c r="N12688" s="203">
        <v>4</v>
      </c>
      <c r="O12688" s="222" t="s">
        <v>946</v>
      </c>
    </row>
    <row r="12689" spans="1:15" ht="29.25" customHeight="1">
      <c r="A12689" s="221" t="s">
        <v>2860</v>
      </c>
      <c r="B12689" s="221" t="s">
        <v>190</v>
      </c>
      <c r="C12689" s="222" t="s">
        <v>50</v>
      </c>
      <c r="D12689" s="222" t="s">
        <v>191</v>
      </c>
      <c r="E12689" s="199" t="s">
        <v>178</v>
      </c>
      <c r="F12689" s="200"/>
      <c r="G12689" s="200"/>
      <c r="H12689" s="200"/>
      <c r="I12689" s="200">
        <v>45566</v>
      </c>
      <c r="J12689" s="143">
        <f t="shared" si="198"/>
        <v>45566</v>
      </c>
      <c r="K12689" s="202">
        <v>2</v>
      </c>
      <c r="L12689" s="285" t="s">
        <v>3075</v>
      </c>
      <c r="M12689" s="223"/>
      <c r="N12689" s="203"/>
      <c r="O12689" s="222" t="s">
        <v>326</v>
      </c>
    </row>
    <row r="12690" spans="1:15" ht="29.25" customHeight="1">
      <c r="A12690" s="221" t="s">
        <v>2860</v>
      </c>
      <c r="B12690" s="221" t="s">
        <v>190</v>
      </c>
      <c r="C12690" s="222" t="s">
        <v>50</v>
      </c>
      <c r="D12690" s="222" t="s">
        <v>191</v>
      </c>
      <c r="E12690" s="199" t="s">
        <v>166</v>
      </c>
      <c r="F12690" s="200"/>
      <c r="G12690" s="200"/>
      <c r="H12690" s="200"/>
      <c r="I12690" s="200">
        <v>45566</v>
      </c>
      <c r="J12690" s="143">
        <f t="shared" si="198"/>
        <v>45566</v>
      </c>
      <c r="K12690" s="202">
        <v>1.5</v>
      </c>
      <c r="L12690" s="285" t="s">
        <v>3076</v>
      </c>
      <c r="M12690" s="223"/>
      <c r="N12690" s="203"/>
      <c r="O12690" s="222" t="s">
        <v>326</v>
      </c>
    </row>
    <row r="12691" spans="1:15" ht="29.25" customHeight="1">
      <c r="A12691" s="221" t="s">
        <v>2860</v>
      </c>
      <c r="B12691" s="221" t="s">
        <v>190</v>
      </c>
      <c r="C12691" s="222" t="s">
        <v>50</v>
      </c>
      <c r="D12691" s="222" t="s">
        <v>191</v>
      </c>
      <c r="E12691" s="199" t="s">
        <v>163</v>
      </c>
      <c r="F12691" s="200" t="s">
        <v>2849</v>
      </c>
      <c r="G12691" s="200" t="s">
        <v>2850</v>
      </c>
      <c r="H12691" s="200" t="s">
        <v>2851</v>
      </c>
      <c r="I12691" s="200">
        <v>45566</v>
      </c>
      <c r="J12691" s="143">
        <f t="shared" si="198"/>
        <v>45566</v>
      </c>
      <c r="K12691" s="202">
        <v>2</v>
      </c>
      <c r="L12691" s="284" t="s">
        <v>3074</v>
      </c>
      <c r="M12691" s="223"/>
      <c r="N12691" s="203">
        <v>7.5</v>
      </c>
      <c r="O12691" s="222" t="s">
        <v>991</v>
      </c>
    </row>
    <row r="12692" spans="1:15" ht="29.25" customHeight="1">
      <c r="A12692" s="221" t="s">
        <v>2860</v>
      </c>
      <c r="B12692" s="221" t="s">
        <v>190</v>
      </c>
      <c r="C12692" s="222" t="s">
        <v>50</v>
      </c>
      <c r="D12692" s="222" t="s">
        <v>191</v>
      </c>
      <c r="E12692" s="199" t="s">
        <v>163</v>
      </c>
      <c r="F12692" s="200" t="s">
        <v>670</v>
      </c>
      <c r="G12692" s="200" t="s">
        <v>671</v>
      </c>
      <c r="H12692" s="200" t="s">
        <v>49</v>
      </c>
      <c r="I12692" s="200">
        <v>45566</v>
      </c>
      <c r="J12692" s="143">
        <f t="shared" si="198"/>
        <v>45566</v>
      </c>
      <c r="K12692" s="202">
        <v>1.5</v>
      </c>
      <c r="L12692" s="284" t="s">
        <v>3073</v>
      </c>
      <c r="M12692" s="223"/>
      <c r="N12692" s="203">
        <v>1.2</v>
      </c>
      <c r="O12692" s="222" t="s">
        <v>940</v>
      </c>
    </row>
    <row r="12693" spans="1:15" ht="29.25" customHeight="1">
      <c r="A12693" s="221" t="s">
        <v>2860</v>
      </c>
      <c r="B12693" s="221" t="s">
        <v>190</v>
      </c>
      <c r="C12693" s="222" t="s">
        <v>50</v>
      </c>
      <c r="D12693" s="222" t="s">
        <v>191</v>
      </c>
      <c r="E12693" s="199" t="s">
        <v>163</v>
      </c>
      <c r="F12693" s="200" t="s">
        <v>2580</v>
      </c>
      <c r="G12693" s="200" t="s">
        <v>2581</v>
      </c>
      <c r="H12693" s="200" t="s">
        <v>2690</v>
      </c>
      <c r="I12693" s="200">
        <v>45566</v>
      </c>
      <c r="J12693" s="143">
        <f t="shared" si="198"/>
        <v>45566</v>
      </c>
      <c r="K12693" s="202">
        <v>2.5</v>
      </c>
      <c r="L12693" s="284" t="s">
        <v>3072</v>
      </c>
      <c r="M12693" s="223"/>
      <c r="N12693" s="203">
        <v>2.1041666666666701</v>
      </c>
      <c r="O12693" s="222" t="s">
        <v>941</v>
      </c>
    </row>
    <row r="12694" spans="1:15" ht="29.25" customHeight="1">
      <c r="A12694" s="221" t="s">
        <v>2860</v>
      </c>
      <c r="B12694" s="221" t="s">
        <v>190</v>
      </c>
      <c r="C12694" s="222" t="s">
        <v>50</v>
      </c>
      <c r="D12694" s="222" t="s">
        <v>191</v>
      </c>
      <c r="E12694" s="199" t="s">
        <v>163</v>
      </c>
      <c r="F12694" s="200" t="s">
        <v>2580</v>
      </c>
      <c r="G12694" s="200" t="s">
        <v>2581</v>
      </c>
      <c r="H12694" s="200" t="s">
        <v>2690</v>
      </c>
      <c r="I12694" s="200">
        <v>45567</v>
      </c>
      <c r="J12694" s="143">
        <f t="shared" si="198"/>
        <v>45567</v>
      </c>
      <c r="K12694" s="202">
        <v>8</v>
      </c>
      <c r="L12694" s="284" t="s">
        <v>3077</v>
      </c>
      <c r="M12694" s="223"/>
      <c r="N12694" s="203">
        <v>2.1041666666666701</v>
      </c>
      <c r="O12694" s="222" t="s">
        <v>941</v>
      </c>
    </row>
    <row r="12695" spans="1:15" ht="29.25" customHeight="1">
      <c r="A12695" s="221" t="s">
        <v>2860</v>
      </c>
      <c r="B12695" s="221" t="s">
        <v>190</v>
      </c>
      <c r="C12695" s="222" t="s">
        <v>50</v>
      </c>
      <c r="D12695" s="222" t="s">
        <v>191</v>
      </c>
      <c r="E12695" s="199" t="s">
        <v>165</v>
      </c>
      <c r="F12695" s="200"/>
      <c r="G12695" s="200"/>
      <c r="H12695" s="200"/>
      <c r="I12695" s="200">
        <v>45568</v>
      </c>
      <c r="J12695" s="143">
        <f t="shared" si="198"/>
        <v>45568</v>
      </c>
      <c r="K12695" s="202">
        <v>8</v>
      </c>
      <c r="L12695" s="285" t="s">
        <v>593</v>
      </c>
      <c r="M12695" s="223"/>
      <c r="N12695" s="203"/>
      <c r="O12695" s="222" t="s">
        <v>326</v>
      </c>
    </row>
    <row r="12696" spans="1:15" ht="29.25" customHeight="1">
      <c r="A12696" s="221" t="s">
        <v>2860</v>
      </c>
      <c r="B12696" s="221" t="s">
        <v>190</v>
      </c>
      <c r="C12696" s="222" t="s">
        <v>50</v>
      </c>
      <c r="D12696" s="222" t="s">
        <v>191</v>
      </c>
      <c r="E12696" s="199" t="s">
        <v>163</v>
      </c>
      <c r="F12696" s="200" t="s">
        <v>2849</v>
      </c>
      <c r="G12696" s="200" t="s">
        <v>2850</v>
      </c>
      <c r="H12696" s="200" t="s">
        <v>2851</v>
      </c>
      <c r="I12696" s="200">
        <v>45569</v>
      </c>
      <c r="J12696" s="143">
        <f t="shared" si="198"/>
        <v>45569</v>
      </c>
      <c r="K12696" s="202">
        <v>9.5</v>
      </c>
      <c r="L12696" s="284" t="s">
        <v>3240</v>
      </c>
      <c r="M12696" s="223"/>
      <c r="N12696" s="203">
        <v>7.5</v>
      </c>
      <c r="O12696" s="222" t="s">
        <v>991</v>
      </c>
    </row>
    <row r="12697" spans="1:15" ht="29.25" customHeight="1">
      <c r="A12697" s="221" t="s">
        <v>2860</v>
      </c>
      <c r="B12697" s="221" t="s">
        <v>190</v>
      </c>
      <c r="C12697" s="222" t="s">
        <v>50</v>
      </c>
      <c r="D12697" s="222" t="s">
        <v>191</v>
      </c>
      <c r="E12697" s="199" t="s">
        <v>163</v>
      </c>
      <c r="F12697" s="200" t="s">
        <v>2849</v>
      </c>
      <c r="G12697" s="200" t="s">
        <v>2850</v>
      </c>
      <c r="H12697" s="200" t="s">
        <v>2851</v>
      </c>
      <c r="I12697" s="200">
        <v>45570</v>
      </c>
      <c r="J12697" s="143">
        <f t="shared" si="198"/>
        <v>45570</v>
      </c>
      <c r="K12697" s="202">
        <v>8</v>
      </c>
      <c r="L12697" s="285" t="s">
        <v>3241</v>
      </c>
      <c r="M12697" s="223"/>
      <c r="N12697" s="203">
        <v>7.5</v>
      </c>
      <c r="O12697" s="222" t="s">
        <v>991</v>
      </c>
    </row>
    <row r="12698" spans="1:15" ht="29.25" customHeight="1">
      <c r="A12698" s="221" t="s">
        <v>2860</v>
      </c>
      <c r="B12698" s="221" t="s">
        <v>190</v>
      </c>
      <c r="C12698" s="222" t="s">
        <v>50</v>
      </c>
      <c r="D12698" s="222" t="s">
        <v>191</v>
      </c>
      <c r="E12698" s="199" t="s">
        <v>163</v>
      </c>
      <c r="F12698" s="200" t="s">
        <v>2849</v>
      </c>
      <c r="G12698" s="200" t="s">
        <v>2850</v>
      </c>
      <c r="H12698" s="200" t="s">
        <v>2851</v>
      </c>
      <c r="I12698" s="200">
        <v>45572</v>
      </c>
      <c r="J12698" s="143">
        <f t="shared" si="198"/>
        <v>45572</v>
      </c>
      <c r="K12698" s="202">
        <v>5</v>
      </c>
      <c r="L12698" s="284" t="s">
        <v>3242</v>
      </c>
      <c r="M12698" s="223"/>
      <c r="N12698" s="203">
        <v>7.5</v>
      </c>
      <c r="O12698" s="222" t="s">
        <v>991</v>
      </c>
    </row>
    <row r="12699" spans="1:15" ht="29.25" customHeight="1">
      <c r="A12699" s="221" t="s">
        <v>2860</v>
      </c>
      <c r="B12699" s="221" t="s">
        <v>190</v>
      </c>
      <c r="C12699" s="222" t="s">
        <v>50</v>
      </c>
      <c r="D12699" s="222" t="s">
        <v>191</v>
      </c>
      <c r="E12699" s="199" t="s">
        <v>163</v>
      </c>
      <c r="F12699" s="200" t="s">
        <v>2580</v>
      </c>
      <c r="G12699" s="200" t="s">
        <v>2581</v>
      </c>
      <c r="H12699" s="200" t="s">
        <v>2690</v>
      </c>
      <c r="I12699" s="200">
        <v>45572</v>
      </c>
      <c r="J12699" s="143">
        <f t="shared" si="198"/>
        <v>45572</v>
      </c>
      <c r="K12699" s="202">
        <v>3</v>
      </c>
      <c r="L12699" s="284" t="s">
        <v>3243</v>
      </c>
      <c r="M12699" s="223"/>
      <c r="N12699" s="203">
        <v>2.1041666666666701</v>
      </c>
      <c r="O12699" s="222" t="s">
        <v>941</v>
      </c>
    </row>
    <row r="12700" spans="1:15" ht="29.25" customHeight="1">
      <c r="A12700" s="221" t="s">
        <v>2860</v>
      </c>
      <c r="B12700" s="221" t="s">
        <v>190</v>
      </c>
      <c r="C12700" s="222" t="s">
        <v>50</v>
      </c>
      <c r="D12700" s="222" t="s">
        <v>191</v>
      </c>
      <c r="E12700" s="199" t="s">
        <v>178</v>
      </c>
      <c r="F12700" s="200"/>
      <c r="G12700" s="200"/>
      <c r="H12700" s="200"/>
      <c r="I12700" s="200">
        <v>45573</v>
      </c>
      <c r="J12700" s="143">
        <f t="shared" si="198"/>
        <v>45573</v>
      </c>
      <c r="K12700" s="202">
        <v>1</v>
      </c>
      <c r="L12700" s="285" t="s">
        <v>3247</v>
      </c>
      <c r="M12700" s="223"/>
      <c r="N12700" s="203"/>
      <c r="O12700" s="222" t="s">
        <v>326</v>
      </c>
    </row>
    <row r="12701" spans="1:15" ht="29.25" customHeight="1">
      <c r="A12701" s="221" t="s">
        <v>2860</v>
      </c>
      <c r="B12701" s="221" t="s">
        <v>190</v>
      </c>
      <c r="C12701" s="222" t="s">
        <v>50</v>
      </c>
      <c r="D12701" s="222" t="s">
        <v>191</v>
      </c>
      <c r="E12701" s="199" t="s">
        <v>163</v>
      </c>
      <c r="F12701" s="200" t="s">
        <v>2849</v>
      </c>
      <c r="G12701" s="200" t="s">
        <v>2850</v>
      </c>
      <c r="H12701" s="200" t="s">
        <v>2851</v>
      </c>
      <c r="I12701" s="200">
        <v>45573</v>
      </c>
      <c r="J12701" s="143">
        <f t="shared" si="198"/>
        <v>45573</v>
      </c>
      <c r="K12701" s="202">
        <v>5</v>
      </c>
      <c r="L12701" s="284" t="s">
        <v>3244</v>
      </c>
      <c r="M12701" s="223"/>
      <c r="N12701" s="203">
        <v>7.5</v>
      </c>
      <c r="O12701" s="222" t="s">
        <v>991</v>
      </c>
    </row>
    <row r="12702" spans="1:15" ht="29.25" customHeight="1">
      <c r="A12702" s="221" t="s">
        <v>2860</v>
      </c>
      <c r="B12702" s="221" t="s">
        <v>190</v>
      </c>
      <c r="C12702" s="222" t="s">
        <v>50</v>
      </c>
      <c r="D12702" s="222" t="s">
        <v>191</v>
      </c>
      <c r="E12702" s="199" t="s">
        <v>163</v>
      </c>
      <c r="F12702" s="200" t="s">
        <v>2580</v>
      </c>
      <c r="G12702" s="200" t="s">
        <v>2581</v>
      </c>
      <c r="H12702" s="200" t="s">
        <v>2690</v>
      </c>
      <c r="I12702" s="200">
        <v>45573</v>
      </c>
      <c r="J12702" s="143">
        <f t="shared" si="198"/>
        <v>45573</v>
      </c>
      <c r="K12702" s="202">
        <v>2</v>
      </c>
      <c r="L12702" s="285" t="s">
        <v>3245</v>
      </c>
      <c r="M12702" s="223"/>
      <c r="N12702" s="203">
        <v>2.1041666666666701</v>
      </c>
      <c r="O12702" s="222" t="s">
        <v>941</v>
      </c>
    </row>
    <row r="12703" spans="1:15" ht="29.25" customHeight="1">
      <c r="A12703" s="221" t="s">
        <v>2860</v>
      </c>
      <c r="B12703" s="221" t="s">
        <v>190</v>
      </c>
      <c r="C12703" s="222" t="s">
        <v>50</v>
      </c>
      <c r="D12703" s="222" t="s">
        <v>191</v>
      </c>
      <c r="E12703" s="199" t="s">
        <v>163</v>
      </c>
      <c r="F12703" s="200" t="s">
        <v>3160</v>
      </c>
      <c r="G12703" s="200" t="s">
        <v>3161</v>
      </c>
      <c r="H12703" s="200" t="s">
        <v>49</v>
      </c>
      <c r="I12703" s="200">
        <v>45573</v>
      </c>
      <c r="J12703" s="143">
        <f t="shared" si="198"/>
        <v>45573</v>
      </c>
      <c r="K12703" s="202">
        <v>1.5</v>
      </c>
      <c r="L12703" s="285" t="s">
        <v>3246</v>
      </c>
      <c r="M12703" s="223"/>
      <c r="N12703" s="203">
        <v>0</v>
      </c>
      <c r="O12703" s="222" t="s">
        <v>326</v>
      </c>
    </row>
    <row r="12704" spans="1:15" ht="29.25" customHeight="1">
      <c r="A12704" s="221" t="s">
        <v>2860</v>
      </c>
      <c r="B12704" s="221" t="s">
        <v>190</v>
      </c>
      <c r="C12704" s="222" t="s">
        <v>50</v>
      </c>
      <c r="D12704" s="222" t="s">
        <v>191</v>
      </c>
      <c r="E12704" s="199" t="s">
        <v>163</v>
      </c>
      <c r="F12704" s="200" t="s">
        <v>642</v>
      </c>
      <c r="G12704" s="200" t="s">
        <v>754</v>
      </c>
      <c r="H12704" s="200"/>
      <c r="I12704" s="200">
        <v>45574</v>
      </c>
      <c r="J12704" s="143">
        <f t="shared" si="198"/>
        <v>45574</v>
      </c>
      <c r="K12704" s="202">
        <v>0.5</v>
      </c>
      <c r="L12704" s="285" t="s">
        <v>3248</v>
      </c>
      <c r="M12704" s="223"/>
      <c r="N12704" s="203"/>
      <c r="O12704" s="222" t="s">
        <v>326</v>
      </c>
    </row>
    <row r="12705" spans="1:15" ht="29.25" customHeight="1">
      <c r="A12705" s="221" t="s">
        <v>2860</v>
      </c>
      <c r="B12705" s="221" t="s">
        <v>190</v>
      </c>
      <c r="C12705" s="222" t="s">
        <v>50</v>
      </c>
      <c r="D12705" s="222" t="s">
        <v>191</v>
      </c>
      <c r="E12705" s="199" t="s">
        <v>163</v>
      </c>
      <c r="F12705" s="200" t="s">
        <v>937</v>
      </c>
      <c r="G12705" s="200" t="s">
        <v>938</v>
      </c>
      <c r="H12705" s="200"/>
      <c r="I12705" s="200">
        <v>45574</v>
      </c>
      <c r="J12705" s="143">
        <f t="shared" si="198"/>
        <v>45574</v>
      </c>
      <c r="K12705" s="202">
        <v>1</v>
      </c>
      <c r="L12705" s="285" t="s">
        <v>3248</v>
      </c>
      <c r="M12705" s="223"/>
      <c r="N12705" s="203"/>
      <c r="O12705" s="222" t="s">
        <v>326</v>
      </c>
    </row>
    <row r="12706" spans="1:15" ht="29.25" customHeight="1">
      <c r="A12706" s="221" t="s">
        <v>2860</v>
      </c>
      <c r="B12706" s="221" t="s">
        <v>190</v>
      </c>
      <c r="C12706" s="222" t="s">
        <v>50</v>
      </c>
      <c r="D12706" s="222" t="s">
        <v>191</v>
      </c>
      <c r="E12706" s="199" t="s">
        <v>163</v>
      </c>
      <c r="F12706" s="200" t="s">
        <v>630</v>
      </c>
      <c r="G12706" s="200" t="s">
        <v>631</v>
      </c>
      <c r="H12706" s="200"/>
      <c r="I12706" s="200">
        <v>45574</v>
      </c>
      <c r="J12706" s="143">
        <f t="shared" si="198"/>
        <v>45574</v>
      </c>
      <c r="K12706" s="202">
        <v>1</v>
      </c>
      <c r="L12706" s="285" t="s">
        <v>3248</v>
      </c>
      <c r="M12706" s="223"/>
      <c r="N12706" s="203"/>
      <c r="O12706" s="222" t="s">
        <v>326</v>
      </c>
    </row>
    <row r="12707" spans="1:15" ht="29.25" customHeight="1">
      <c r="A12707" s="221" t="s">
        <v>2860</v>
      </c>
      <c r="B12707" s="221" t="s">
        <v>190</v>
      </c>
      <c r="C12707" s="222" t="s">
        <v>50</v>
      </c>
      <c r="D12707" s="222" t="s">
        <v>191</v>
      </c>
      <c r="E12707" s="199" t="s">
        <v>163</v>
      </c>
      <c r="F12707" s="200" t="s">
        <v>2849</v>
      </c>
      <c r="G12707" s="200" t="s">
        <v>2850</v>
      </c>
      <c r="H12707" s="200" t="s">
        <v>2851</v>
      </c>
      <c r="I12707" s="200">
        <v>45574</v>
      </c>
      <c r="J12707" s="143">
        <f t="shared" si="198"/>
        <v>45574</v>
      </c>
      <c r="K12707" s="202">
        <v>4</v>
      </c>
      <c r="L12707" s="284" t="s">
        <v>3251</v>
      </c>
      <c r="M12707" s="223"/>
      <c r="N12707" s="203">
        <v>7.5</v>
      </c>
      <c r="O12707" s="222" t="s">
        <v>991</v>
      </c>
    </row>
    <row r="12708" spans="1:15" ht="29.25" customHeight="1">
      <c r="A12708" s="221" t="s">
        <v>2860</v>
      </c>
      <c r="B12708" s="221" t="s">
        <v>190</v>
      </c>
      <c r="C12708" s="222" t="s">
        <v>50</v>
      </c>
      <c r="D12708" s="222" t="s">
        <v>191</v>
      </c>
      <c r="E12708" s="199" t="s">
        <v>163</v>
      </c>
      <c r="F12708" s="200" t="s">
        <v>642</v>
      </c>
      <c r="G12708" s="200" t="s">
        <v>754</v>
      </c>
      <c r="H12708" s="200" t="s">
        <v>52</v>
      </c>
      <c r="I12708" s="200">
        <v>45574</v>
      </c>
      <c r="J12708" s="143">
        <f t="shared" si="198"/>
        <v>45574</v>
      </c>
      <c r="K12708" s="202">
        <v>1.5</v>
      </c>
      <c r="L12708" s="284" t="s">
        <v>3249</v>
      </c>
      <c r="M12708" s="223"/>
      <c r="N12708" s="203">
        <v>1.296875</v>
      </c>
      <c r="O12708" s="222" t="s">
        <v>961</v>
      </c>
    </row>
    <row r="12709" spans="1:15" ht="29.25" customHeight="1">
      <c r="A12709" s="221" t="s">
        <v>2860</v>
      </c>
      <c r="B12709" s="221" t="s">
        <v>190</v>
      </c>
      <c r="C12709" s="222" t="s">
        <v>50</v>
      </c>
      <c r="D12709" s="222" t="s">
        <v>191</v>
      </c>
      <c r="E12709" s="199" t="s">
        <v>163</v>
      </c>
      <c r="F12709" s="200" t="s">
        <v>2849</v>
      </c>
      <c r="G12709" s="200" t="s">
        <v>2850</v>
      </c>
      <c r="H12709" s="200" t="s">
        <v>2854</v>
      </c>
      <c r="I12709" s="200">
        <v>45574</v>
      </c>
      <c r="J12709" s="143">
        <f t="shared" si="198"/>
        <v>45574</v>
      </c>
      <c r="K12709" s="202">
        <v>1.5</v>
      </c>
      <c r="L12709" s="284" t="s">
        <v>3250</v>
      </c>
      <c r="M12709" s="223"/>
      <c r="N12709" s="203">
        <v>4.1875</v>
      </c>
      <c r="O12709" s="222" t="s">
        <v>943</v>
      </c>
    </row>
    <row r="12710" spans="1:15" ht="29.25" customHeight="1">
      <c r="A12710" s="221" t="s">
        <v>2860</v>
      </c>
      <c r="B12710" s="221" t="s">
        <v>190</v>
      </c>
      <c r="C12710" s="222" t="s">
        <v>50</v>
      </c>
      <c r="D12710" s="222" t="s">
        <v>191</v>
      </c>
      <c r="E12710" s="199" t="s">
        <v>163</v>
      </c>
      <c r="F12710" s="200" t="s">
        <v>2580</v>
      </c>
      <c r="G12710" s="200" t="s">
        <v>2581</v>
      </c>
      <c r="H12710" s="200" t="s">
        <v>2692</v>
      </c>
      <c r="I12710" s="200">
        <v>45576</v>
      </c>
      <c r="J12710" s="143">
        <f t="shared" si="198"/>
        <v>45576</v>
      </c>
      <c r="K12710" s="202">
        <v>4.5</v>
      </c>
      <c r="L12710" s="285" t="s">
        <v>3369</v>
      </c>
      <c r="M12710" s="223"/>
      <c r="N12710" s="203">
        <v>0.58333333333333304</v>
      </c>
      <c r="O12710" s="222" t="s">
        <v>941</v>
      </c>
    </row>
    <row r="12711" spans="1:15" ht="29.25" customHeight="1">
      <c r="A12711" s="221" t="s">
        <v>2860</v>
      </c>
      <c r="B12711" s="221" t="s">
        <v>190</v>
      </c>
      <c r="C12711" s="222" t="s">
        <v>50</v>
      </c>
      <c r="D12711" s="222" t="s">
        <v>191</v>
      </c>
      <c r="E12711" s="199" t="s">
        <v>163</v>
      </c>
      <c r="F12711" s="200" t="s">
        <v>642</v>
      </c>
      <c r="G12711" s="200" t="s">
        <v>754</v>
      </c>
      <c r="H12711" s="200" t="s">
        <v>38</v>
      </c>
      <c r="I12711" s="200">
        <v>45576</v>
      </c>
      <c r="J12711" s="143">
        <f t="shared" si="198"/>
        <v>45576</v>
      </c>
      <c r="K12711" s="202">
        <v>1</v>
      </c>
      <c r="L12711" s="285" t="s">
        <v>3370</v>
      </c>
      <c r="M12711" s="223"/>
      <c r="N12711" s="203">
        <v>3.125</v>
      </c>
      <c r="O12711" s="222" t="s">
        <v>968</v>
      </c>
    </row>
    <row r="12712" spans="1:15" ht="29.25" customHeight="1">
      <c r="A12712" s="221" t="s">
        <v>2860</v>
      </c>
      <c r="B12712" s="221" t="s">
        <v>190</v>
      </c>
      <c r="C12712" s="222" t="s">
        <v>50</v>
      </c>
      <c r="D12712" s="222" t="s">
        <v>191</v>
      </c>
      <c r="E12712" s="199" t="s">
        <v>163</v>
      </c>
      <c r="F12712" s="200" t="s">
        <v>2849</v>
      </c>
      <c r="G12712" s="200" t="s">
        <v>2850</v>
      </c>
      <c r="H12712" s="200" t="s">
        <v>2854</v>
      </c>
      <c r="I12712" s="200">
        <v>45576</v>
      </c>
      <c r="J12712" s="143">
        <f t="shared" si="198"/>
        <v>45576</v>
      </c>
      <c r="K12712" s="202">
        <v>4</v>
      </c>
      <c r="L12712" s="284" t="s">
        <v>3371</v>
      </c>
      <c r="M12712" s="223"/>
      <c r="N12712" s="203">
        <v>4.1875</v>
      </c>
      <c r="O12712" s="222" t="s">
        <v>943</v>
      </c>
    </row>
    <row r="12713" spans="1:15" ht="29.25" customHeight="1">
      <c r="A12713" s="221" t="s">
        <v>2860</v>
      </c>
      <c r="B12713" s="221" t="s">
        <v>190</v>
      </c>
      <c r="C12713" s="222" t="s">
        <v>50</v>
      </c>
      <c r="D12713" s="222" t="s">
        <v>191</v>
      </c>
      <c r="E12713" s="199" t="s">
        <v>163</v>
      </c>
      <c r="F12713" s="200" t="s">
        <v>2580</v>
      </c>
      <c r="G12713" s="200" t="s">
        <v>2581</v>
      </c>
      <c r="H12713" s="200" t="s">
        <v>2692</v>
      </c>
      <c r="I12713" s="200">
        <v>45579</v>
      </c>
      <c r="J12713" s="143">
        <f t="shared" si="198"/>
        <v>45579</v>
      </c>
      <c r="K12713" s="202">
        <v>3.5</v>
      </c>
      <c r="L12713" s="284" t="s">
        <v>3372</v>
      </c>
      <c r="M12713" s="223"/>
      <c r="N12713" s="203">
        <v>0.58333333333333304</v>
      </c>
      <c r="O12713" s="222" t="s">
        <v>941</v>
      </c>
    </row>
    <row r="12714" spans="1:15" ht="29.25" customHeight="1">
      <c r="A12714" s="221" t="s">
        <v>2860</v>
      </c>
      <c r="B12714" s="221" t="s">
        <v>190</v>
      </c>
      <c r="C12714" s="222" t="s">
        <v>50</v>
      </c>
      <c r="D12714" s="222" t="s">
        <v>191</v>
      </c>
      <c r="E12714" s="199" t="s">
        <v>163</v>
      </c>
      <c r="F12714" s="200" t="s">
        <v>642</v>
      </c>
      <c r="G12714" s="200" t="s">
        <v>754</v>
      </c>
      <c r="H12714" s="200" t="s">
        <v>345</v>
      </c>
      <c r="I12714" s="200">
        <v>45579</v>
      </c>
      <c r="J12714" s="143">
        <f t="shared" si="198"/>
        <v>45579</v>
      </c>
      <c r="K12714" s="202">
        <v>1</v>
      </c>
      <c r="L12714" s="285" t="s">
        <v>3374</v>
      </c>
      <c r="M12714" s="223"/>
      <c r="N12714" s="203">
        <v>1.96875</v>
      </c>
      <c r="O12714" s="222" t="s">
        <v>942</v>
      </c>
    </row>
    <row r="12715" spans="1:15" ht="29.25" customHeight="1">
      <c r="A12715" s="221" t="s">
        <v>2860</v>
      </c>
      <c r="B12715" s="221" t="s">
        <v>190</v>
      </c>
      <c r="C12715" s="222" t="s">
        <v>50</v>
      </c>
      <c r="D12715" s="222" t="s">
        <v>191</v>
      </c>
      <c r="E12715" s="199" t="s">
        <v>163</v>
      </c>
      <c r="F12715" s="200" t="s">
        <v>2849</v>
      </c>
      <c r="G12715" s="200" t="s">
        <v>2850</v>
      </c>
      <c r="H12715" s="200" t="s">
        <v>2854</v>
      </c>
      <c r="I12715" s="200">
        <v>45579</v>
      </c>
      <c r="J12715" s="143">
        <f t="shared" si="198"/>
        <v>45579</v>
      </c>
      <c r="K12715" s="202">
        <v>5</v>
      </c>
      <c r="L12715" s="284" t="s">
        <v>3373</v>
      </c>
      <c r="M12715" s="223"/>
      <c r="N12715" s="203">
        <v>4.1875</v>
      </c>
      <c r="O12715" s="222" t="s">
        <v>943</v>
      </c>
    </row>
    <row r="12716" spans="1:15" ht="29.25" customHeight="1">
      <c r="A12716" s="221" t="s">
        <v>2860</v>
      </c>
      <c r="B12716" s="221" t="s">
        <v>190</v>
      </c>
      <c r="C12716" s="222" t="s">
        <v>50</v>
      </c>
      <c r="D12716" s="222" t="s">
        <v>191</v>
      </c>
      <c r="E12716" s="199" t="s">
        <v>163</v>
      </c>
      <c r="F12716" s="200" t="s">
        <v>3160</v>
      </c>
      <c r="G12716" s="200" t="s">
        <v>3161</v>
      </c>
      <c r="H12716" s="200" t="s">
        <v>3288</v>
      </c>
      <c r="I12716" s="200">
        <v>45580</v>
      </c>
      <c r="J12716" s="143">
        <f t="shared" si="198"/>
        <v>45580</v>
      </c>
      <c r="K12716" s="202">
        <v>3.5</v>
      </c>
      <c r="L12716" s="285" t="s">
        <v>3376</v>
      </c>
      <c r="M12716" s="223"/>
      <c r="N12716" s="203">
        <v>0</v>
      </c>
      <c r="O12716" s="222" t="s">
        <v>326</v>
      </c>
    </row>
    <row r="12717" spans="1:15" ht="29.25" customHeight="1">
      <c r="A12717" s="221" t="s">
        <v>2860</v>
      </c>
      <c r="B12717" s="221" t="s">
        <v>190</v>
      </c>
      <c r="C12717" s="222" t="s">
        <v>50</v>
      </c>
      <c r="D12717" s="222" t="s">
        <v>191</v>
      </c>
      <c r="E12717" s="199" t="s">
        <v>163</v>
      </c>
      <c r="F12717" s="200" t="s">
        <v>2849</v>
      </c>
      <c r="G12717" s="200" t="s">
        <v>2850</v>
      </c>
      <c r="H12717" s="200" t="s">
        <v>2855</v>
      </c>
      <c r="I12717" s="200">
        <v>45580</v>
      </c>
      <c r="J12717" s="143">
        <f t="shared" si="198"/>
        <v>45580</v>
      </c>
      <c r="K12717" s="202">
        <v>3</v>
      </c>
      <c r="L12717" s="284" t="s">
        <v>3375</v>
      </c>
      <c r="M12717" s="223"/>
      <c r="N12717" s="203">
        <v>6.34375</v>
      </c>
      <c r="O12717" s="222" t="s">
        <v>942</v>
      </c>
    </row>
    <row r="12718" spans="1:15" ht="29.25" customHeight="1">
      <c r="A12718" s="221" t="s">
        <v>2860</v>
      </c>
      <c r="B12718" s="221" t="s">
        <v>190</v>
      </c>
      <c r="C12718" s="222" t="s">
        <v>50</v>
      </c>
      <c r="D12718" s="222" t="s">
        <v>191</v>
      </c>
      <c r="E12718" s="199" t="s">
        <v>163</v>
      </c>
      <c r="F12718" s="200" t="s">
        <v>2849</v>
      </c>
      <c r="G12718" s="200" t="s">
        <v>2850</v>
      </c>
      <c r="H12718" s="200" t="s">
        <v>2854</v>
      </c>
      <c r="I12718" s="200">
        <v>45580</v>
      </c>
      <c r="J12718" s="143">
        <f t="shared" si="198"/>
        <v>45580</v>
      </c>
      <c r="K12718" s="202">
        <v>3</v>
      </c>
      <c r="L12718" s="285" t="s">
        <v>3377</v>
      </c>
      <c r="M12718" s="223"/>
      <c r="N12718" s="203">
        <v>4.1875</v>
      </c>
      <c r="O12718" s="222" t="s">
        <v>943</v>
      </c>
    </row>
    <row r="12719" spans="1:15" ht="29.25" customHeight="1">
      <c r="A12719" s="221" t="s">
        <v>2860</v>
      </c>
      <c r="B12719" s="221" t="s">
        <v>190</v>
      </c>
      <c r="C12719" s="222" t="s">
        <v>50</v>
      </c>
      <c r="D12719" s="222" t="s">
        <v>191</v>
      </c>
      <c r="E12719" s="199" t="s">
        <v>178</v>
      </c>
      <c r="F12719" s="200"/>
      <c r="G12719" s="200"/>
      <c r="H12719" s="200"/>
      <c r="I12719" s="200">
        <v>45581</v>
      </c>
      <c r="J12719" s="143">
        <f t="shared" si="198"/>
        <v>45581</v>
      </c>
      <c r="K12719" s="202">
        <v>0.5</v>
      </c>
      <c r="L12719" s="284" t="s">
        <v>3381</v>
      </c>
      <c r="M12719" s="223"/>
      <c r="N12719" s="203"/>
      <c r="O12719" s="222" t="s">
        <v>326</v>
      </c>
    </row>
    <row r="12720" spans="1:15" ht="29.25" customHeight="1">
      <c r="A12720" s="221" t="s">
        <v>2860</v>
      </c>
      <c r="B12720" s="221" t="s">
        <v>190</v>
      </c>
      <c r="C12720" s="222" t="s">
        <v>50</v>
      </c>
      <c r="D12720" s="222" t="s">
        <v>191</v>
      </c>
      <c r="E12720" s="199" t="s">
        <v>163</v>
      </c>
      <c r="F12720" s="200" t="s">
        <v>3277</v>
      </c>
      <c r="G12720" s="200" t="s">
        <v>3278</v>
      </c>
      <c r="H12720" s="200" t="s">
        <v>328</v>
      </c>
      <c r="I12720" s="200">
        <v>45581</v>
      </c>
      <c r="J12720" s="143">
        <f t="shared" si="198"/>
        <v>45581</v>
      </c>
      <c r="K12720" s="202">
        <v>1</v>
      </c>
      <c r="L12720" s="285" t="s">
        <v>3378</v>
      </c>
      <c r="M12720" s="223"/>
      <c r="N12720" s="203">
        <v>0.43076923076923102</v>
      </c>
      <c r="O12720" s="222" t="s">
        <v>1177</v>
      </c>
    </row>
    <row r="12721" spans="1:15" ht="29.25" customHeight="1">
      <c r="A12721" s="221" t="s">
        <v>2860</v>
      </c>
      <c r="B12721" s="221" t="s">
        <v>190</v>
      </c>
      <c r="C12721" s="222" t="s">
        <v>50</v>
      </c>
      <c r="D12721" s="222" t="s">
        <v>191</v>
      </c>
      <c r="E12721" s="199" t="s">
        <v>163</v>
      </c>
      <c r="F12721" s="200" t="s">
        <v>1494</v>
      </c>
      <c r="G12721" s="200" t="s">
        <v>1495</v>
      </c>
      <c r="H12721" s="200" t="s">
        <v>328</v>
      </c>
      <c r="I12721" s="200">
        <v>45581</v>
      </c>
      <c r="J12721" s="143">
        <f t="shared" si="198"/>
        <v>45581</v>
      </c>
      <c r="K12721" s="202">
        <v>1</v>
      </c>
      <c r="L12721" s="285" t="s">
        <v>3378</v>
      </c>
      <c r="M12721" s="223"/>
      <c r="N12721" s="203">
        <v>1.45</v>
      </c>
      <c r="O12721" s="222" t="s">
        <v>939</v>
      </c>
    </row>
    <row r="12722" spans="1:15" ht="29.25" customHeight="1">
      <c r="A12722" s="221" t="s">
        <v>2860</v>
      </c>
      <c r="B12722" s="221" t="s">
        <v>190</v>
      </c>
      <c r="C12722" s="222" t="s">
        <v>50</v>
      </c>
      <c r="D12722" s="222" t="s">
        <v>191</v>
      </c>
      <c r="E12722" s="199" t="s">
        <v>163</v>
      </c>
      <c r="F12722" s="200" t="s">
        <v>937</v>
      </c>
      <c r="G12722" s="200" t="s">
        <v>938</v>
      </c>
      <c r="H12722" s="200" t="s">
        <v>591</v>
      </c>
      <c r="I12722" s="200">
        <v>45581</v>
      </c>
      <c r="J12722" s="143">
        <f t="shared" si="198"/>
        <v>45581</v>
      </c>
      <c r="K12722" s="202">
        <v>1</v>
      </c>
      <c r="L12722" s="285" t="s">
        <v>3378</v>
      </c>
      <c r="M12722" s="223"/>
      <c r="N12722" s="203">
        <v>0.125</v>
      </c>
      <c r="O12722" s="222" t="s">
        <v>968</v>
      </c>
    </row>
    <row r="12723" spans="1:15" ht="29.25" customHeight="1">
      <c r="A12723" s="221" t="s">
        <v>2860</v>
      </c>
      <c r="B12723" s="221" t="s">
        <v>190</v>
      </c>
      <c r="C12723" s="222" t="s">
        <v>50</v>
      </c>
      <c r="D12723" s="222" t="s">
        <v>191</v>
      </c>
      <c r="E12723" s="199" t="s">
        <v>163</v>
      </c>
      <c r="F12723" s="200" t="s">
        <v>2849</v>
      </c>
      <c r="G12723" s="200" t="s">
        <v>2850</v>
      </c>
      <c r="H12723" s="200" t="s">
        <v>2856</v>
      </c>
      <c r="I12723" s="200">
        <v>45581</v>
      </c>
      <c r="J12723" s="143">
        <f t="shared" si="198"/>
        <v>45581</v>
      </c>
      <c r="K12723" s="202">
        <v>3</v>
      </c>
      <c r="L12723" s="284" t="s">
        <v>3379</v>
      </c>
      <c r="M12723" s="223"/>
      <c r="N12723" s="203">
        <v>7.375</v>
      </c>
      <c r="O12723" s="222" t="s">
        <v>968</v>
      </c>
    </row>
    <row r="12724" spans="1:15" ht="29.25" customHeight="1">
      <c r="A12724" s="221" t="s">
        <v>2860</v>
      </c>
      <c r="B12724" s="221" t="s">
        <v>190</v>
      </c>
      <c r="C12724" s="222" t="s">
        <v>50</v>
      </c>
      <c r="D12724" s="222" t="s">
        <v>191</v>
      </c>
      <c r="E12724" s="199" t="s">
        <v>163</v>
      </c>
      <c r="F12724" s="200" t="s">
        <v>630</v>
      </c>
      <c r="G12724" s="200" t="s">
        <v>631</v>
      </c>
      <c r="H12724" s="200" t="s">
        <v>38</v>
      </c>
      <c r="I12724" s="200">
        <v>45581</v>
      </c>
      <c r="J12724" s="143">
        <f t="shared" si="198"/>
        <v>45581</v>
      </c>
      <c r="K12724" s="202">
        <v>3</v>
      </c>
      <c r="L12724" s="284" t="s">
        <v>3380</v>
      </c>
      <c r="M12724" s="223"/>
      <c r="N12724" s="203">
        <v>1.4375</v>
      </c>
      <c r="O12724" s="222" t="s">
        <v>968</v>
      </c>
    </row>
    <row r="12725" spans="1:15" ht="29.25" customHeight="1">
      <c r="A12725" s="221" t="s">
        <v>2860</v>
      </c>
      <c r="B12725" s="221" t="s">
        <v>190</v>
      </c>
      <c r="C12725" s="222" t="s">
        <v>50</v>
      </c>
      <c r="D12725" s="222" t="s">
        <v>191</v>
      </c>
      <c r="E12725" s="199" t="s">
        <v>165</v>
      </c>
      <c r="F12725" s="200"/>
      <c r="G12725" s="200"/>
      <c r="H12725" s="200"/>
      <c r="I12725" s="200">
        <v>45582</v>
      </c>
      <c r="J12725" s="143">
        <f t="shared" si="198"/>
        <v>45582</v>
      </c>
      <c r="K12725" s="202">
        <v>8</v>
      </c>
      <c r="L12725" s="285" t="s">
        <v>467</v>
      </c>
      <c r="M12725" s="223"/>
      <c r="N12725" s="203"/>
      <c r="O12725" s="222" t="s">
        <v>326</v>
      </c>
    </row>
    <row r="12726" spans="1:15" ht="29.25" customHeight="1">
      <c r="A12726" s="221" t="s">
        <v>2860</v>
      </c>
      <c r="B12726" s="221" t="s">
        <v>190</v>
      </c>
      <c r="C12726" s="222" t="s">
        <v>50</v>
      </c>
      <c r="D12726" s="222" t="s">
        <v>191</v>
      </c>
      <c r="E12726" s="199" t="s">
        <v>165</v>
      </c>
      <c r="F12726" s="200"/>
      <c r="G12726" s="200"/>
      <c r="H12726" s="200"/>
      <c r="I12726" s="200">
        <v>45583</v>
      </c>
      <c r="J12726" s="143">
        <f t="shared" si="198"/>
        <v>45583</v>
      </c>
      <c r="K12726" s="202">
        <v>8</v>
      </c>
      <c r="L12726" s="285" t="s">
        <v>467</v>
      </c>
      <c r="M12726" s="223"/>
      <c r="N12726" s="203"/>
      <c r="O12726" s="222" t="s">
        <v>326</v>
      </c>
    </row>
    <row r="12727" spans="1:15" ht="29.25" customHeight="1">
      <c r="A12727" s="221" t="s">
        <v>2860</v>
      </c>
      <c r="B12727" s="221" t="s">
        <v>190</v>
      </c>
      <c r="C12727" s="222" t="s">
        <v>50</v>
      </c>
      <c r="D12727" s="222" t="s">
        <v>191</v>
      </c>
      <c r="E12727" s="199" t="s">
        <v>165</v>
      </c>
      <c r="F12727" s="200"/>
      <c r="G12727" s="200"/>
      <c r="H12727" s="200"/>
      <c r="I12727" s="200">
        <v>45586</v>
      </c>
      <c r="J12727" s="143">
        <f t="shared" si="198"/>
        <v>45586</v>
      </c>
      <c r="K12727" s="202">
        <v>8</v>
      </c>
      <c r="L12727" s="285" t="s">
        <v>467</v>
      </c>
      <c r="M12727" s="223"/>
      <c r="N12727" s="203"/>
      <c r="O12727" s="222" t="s">
        <v>326</v>
      </c>
    </row>
    <row r="12728" spans="1:15" ht="29.25" customHeight="1">
      <c r="A12728" s="221" t="s">
        <v>2860</v>
      </c>
      <c r="B12728" s="221" t="s">
        <v>190</v>
      </c>
      <c r="C12728" s="222" t="s">
        <v>50</v>
      </c>
      <c r="D12728" s="222" t="s">
        <v>191</v>
      </c>
      <c r="E12728" s="199" t="s">
        <v>165</v>
      </c>
      <c r="F12728" s="200"/>
      <c r="G12728" s="200"/>
      <c r="H12728" s="200"/>
      <c r="I12728" s="200">
        <v>45587</v>
      </c>
      <c r="J12728" s="143">
        <f t="shared" si="198"/>
        <v>45587</v>
      </c>
      <c r="K12728" s="202">
        <v>8</v>
      </c>
      <c r="L12728" s="285" t="s">
        <v>467</v>
      </c>
      <c r="M12728" s="223"/>
      <c r="N12728" s="203"/>
      <c r="O12728" s="222" t="s">
        <v>326</v>
      </c>
    </row>
    <row r="12729" spans="1:15" ht="29.25" customHeight="1">
      <c r="A12729" s="221" t="s">
        <v>2860</v>
      </c>
      <c r="B12729" s="221" t="s">
        <v>190</v>
      </c>
      <c r="C12729" s="222" t="s">
        <v>50</v>
      </c>
      <c r="D12729" s="222" t="s">
        <v>191</v>
      </c>
      <c r="E12729" s="199" t="s">
        <v>163</v>
      </c>
      <c r="F12729" s="200" t="s">
        <v>1386</v>
      </c>
      <c r="G12729" s="200" t="s">
        <v>1607</v>
      </c>
      <c r="H12729" s="200"/>
      <c r="I12729" s="200">
        <v>45588</v>
      </c>
      <c r="J12729" s="143">
        <f t="shared" si="198"/>
        <v>45588</v>
      </c>
      <c r="K12729" s="202">
        <v>1</v>
      </c>
      <c r="L12729" s="285" t="s">
        <v>3501</v>
      </c>
      <c r="M12729" s="223"/>
      <c r="N12729" s="203"/>
      <c r="O12729" s="222" t="s">
        <v>326</v>
      </c>
    </row>
    <row r="12730" spans="1:15" ht="29.25" customHeight="1">
      <c r="A12730" s="221" t="s">
        <v>2860</v>
      </c>
      <c r="B12730" s="221" t="s">
        <v>190</v>
      </c>
      <c r="C12730" s="222" t="s">
        <v>50</v>
      </c>
      <c r="D12730" s="222" t="s">
        <v>191</v>
      </c>
      <c r="E12730" s="199" t="s">
        <v>163</v>
      </c>
      <c r="F12730" s="200" t="s">
        <v>3277</v>
      </c>
      <c r="G12730" s="200" t="s">
        <v>3278</v>
      </c>
      <c r="H12730" s="200" t="s">
        <v>328</v>
      </c>
      <c r="I12730" s="200">
        <v>45588</v>
      </c>
      <c r="J12730" s="143">
        <f t="shared" si="198"/>
        <v>45588</v>
      </c>
      <c r="K12730" s="202">
        <v>1</v>
      </c>
      <c r="L12730" s="285" t="s">
        <v>3501</v>
      </c>
      <c r="M12730" s="223"/>
      <c r="N12730" s="203">
        <v>0.43076923076923102</v>
      </c>
      <c r="O12730" s="222" t="s">
        <v>1177</v>
      </c>
    </row>
    <row r="12731" spans="1:15" ht="29.25" customHeight="1">
      <c r="A12731" s="221" t="s">
        <v>2860</v>
      </c>
      <c r="B12731" s="221" t="s">
        <v>190</v>
      </c>
      <c r="C12731" s="222" t="s">
        <v>50</v>
      </c>
      <c r="D12731" s="222" t="s">
        <v>191</v>
      </c>
      <c r="E12731" s="199" t="s">
        <v>163</v>
      </c>
      <c r="F12731" s="200" t="s">
        <v>2849</v>
      </c>
      <c r="G12731" s="200" t="s">
        <v>2850</v>
      </c>
      <c r="H12731" s="200" t="s">
        <v>2855</v>
      </c>
      <c r="I12731" s="200">
        <v>45588</v>
      </c>
      <c r="J12731" s="143">
        <f t="shared" si="198"/>
        <v>45588</v>
      </c>
      <c r="K12731" s="202">
        <v>2.5</v>
      </c>
      <c r="L12731" s="284" t="s">
        <v>3499</v>
      </c>
      <c r="M12731" s="223"/>
      <c r="N12731" s="203">
        <v>6.34375</v>
      </c>
      <c r="O12731" s="222" t="s">
        <v>942</v>
      </c>
    </row>
    <row r="12732" spans="1:15" ht="29.25" customHeight="1">
      <c r="A12732" s="221" t="s">
        <v>2860</v>
      </c>
      <c r="B12732" s="221" t="s">
        <v>190</v>
      </c>
      <c r="C12732" s="222" t="s">
        <v>50</v>
      </c>
      <c r="D12732" s="222" t="s">
        <v>191</v>
      </c>
      <c r="E12732" s="199" t="s">
        <v>163</v>
      </c>
      <c r="F12732" s="200" t="s">
        <v>937</v>
      </c>
      <c r="G12732" s="200" t="s">
        <v>938</v>
      </c>
      <c r="H12732" s="200" t="s">
        <v>4778</v>
      </c>
      <c r="I12732" s="200">
        <v>45588</v>
      </c>
      <c r="J12732" s="143">
        <f t="shared" si="198"/>
        <v>45588</v>
      </c>
      <c r="K12732" s="202">
        <v>2.5</v>
      </c>
      <c r="L12732" s="284" t="s">
        <v>3498</v>
      </c>
      <c r="M12732" s="223"/>
      <c r="N12732" s="203">
        <v>5.8333333333333304</v>
      </c>
      <c r="O12732" s="222" t="s">
        <v>969</v>
      </c>
    </row>
    <row r="12733" spans="1:15" ht="29.25" customHeight="1">
      <c r="A12733" s="221" t="s">
        <v>2860</v>
      </c>
      <c r="B12733" s="221" t="s">
        <v>190</v>
      </c>
      <c r="C12733" s="222" t="s">
        <v>50</v>
      </c>
      <c r="D12733" s="222" t="s">
        <v>191</v>
      </c>
      <c r="E12733" s="199" t="s">
        <v>163</v>
      </c>
      <c r="F12733" s="200" t="s">
        <v>1494</v>
      </c>
      <c r="G12733" s="200" t="s">
        <v>1495</v>
      </c>
      <c r="H12733" s="200" t="s">
        <v>328</v>
      </c>
      <c r="I12733" s="200">
        <v>45588</v>
      </c>
      <c r="J12733" s="143">
        <f t="shared" si="198"/>
        <v>45588</v>
      </c>
      <c r="K12733" s="202">
        <v>2.5</v>
      </c>
      <c r="L12733" s="284" t="s">
        <v>3500</v>
      </c>
      <c r="M12733" s="223"/>
      <c r="N12733" s="203">
        <v>1.45</v>
      </c>
      <c r="O12733" s="222" t="s">
        <v>939</v>
      </c>
    </row>
    <row r="12734" spans="1:15" ht="29.25" customHeight="1">
      <c r="A12734" s="221" t="s">
        <v>2860</v>
      </c>
      <c r="B12734" s="221" t="s">
        <v>190</v>
      </c>
      <c r="C12734" s="222" t="s">
        <v>50</v>
      </c>
      <c r="D12734" s="222" t="s">
        <v>191</v>
      </c>
      <c r="E12734" s="199" t="s">
        <v>176</v>
      </c>
      <c r="F12734" s="200"/>
      <c r="G12734" s="200"/>
      <c r="H12734" s="200"/>
      <c r="I12734" s="200">
        <v>45589</v>
      </c>
      <c r="J12734" s="143">
        <f t="shared" si="198"/>
        <v>45589</v>
      </c>
      <c r="K12734" s="202">
        <v>1</v>
      </c>
      <c r="L12734" s="285" t="s">
        <v>3631</v>
      </c>
      <c r="M12734" s="223" t="s">
        <v>3632</v>
      </c>
      <c r="N12734" s="203"/>
      <c r="O12734" s="222" t="s">
        <v>326</v>
      </c>
    </row>
    <row r="12735" spans="1:15" ht="29.25" customHeight="1">
      <c r="A12735" s="221" t="s">
        <v>2860</v>
      </c>
      <c r="B12735" s="221" t="s">
        <v>190</v>
      </c>
      <c r="C12735" s="222" t="s">
        <v>50</v>
      </c>
      <c r="D12735" s="222" t="s">
        <v>191</v>
      </c>
      <c r="E12735" s="199" t="s">
        <v>178</v>
      </c>
      <c r="F12735" s="200"/>
      <c r="G12735" s="200"/>
      <c r="H12735" s="200"/>
      <c r="I12735" s="200">
        <v>45589</v>
      </c>
      <c r="J12735" s="143">
        <f t="shared" si="198"/>
        <v>45589</v>
      </c>
      <c r="K12735" s="202">
        <v>1</v>
      </c>
      <c r="L12735" s="285" t="s">
        <v>3633</v>
      </c>
      <c r="M12735" s="223"/>
      <c r="N12735" s="203"/>
      <c r="O12735" s="222" t="s">
        <v>326</v>
      </c>
    </row>
    <row r="12736" spans="1:15" ht="29.25" customHeight="1">
      <c r="A12736" s="221" t="s">
        <v>2860</v>
      </c>
      <c r="B12736" s="221" t="s">
        <v>190</v>
      </c>
      <c r="C12736" s="222" t="s">
        <v>50</v>
      </c>
      <c r="D12736" s="222" t="s">
        <v>191</v>
      </c>
      <c r="E12736" s="199" t="s">
        <v>178</v>
      </c>
      <c r="F12736" s="200"/>
      <c r="G12736" s="200"/>
      <c r="H12736" s="200"/>
      <c r="I12736" s="200">
        <v>45589</v>
      </c>
      <c r="J12736" s="143">
        <f t="shared" si="198"/>
        <v>45589</v>
      </c>
      <c r="K12736" s="202">
        <v>1</v>
      </c>
      <c r="L12736" s="285" t="s">
        <v>3636</v>
      </c>
      <c r="M12736" s="223"/>
      <c r="N12736" s="203"/>
      <c r="O12736" s="222" t="s">
        <v>326</v>
      </c>
    </row>
    <row r="12737" spans="1:15" ht="29.25" customHeight="1">
      <c r="A12737" s="221" t="s">
        <v>2860</v>
      </c>
      <c r="B12737" s="221" t="s">
        <v>190</v>
      </c>
      <c r="C12737" s="222" t="s">
        <v>50</v>
      </c>
      <c r="D12737" s="222" t="s">
        <v>191</v>
      </c>
      <c r="E12737" s="199" t="s">
        <v>163</v>
      </c>
      <c r="F12737" s="200" t="s">
        <v>2849</v>
      </c>
      <c r="G12737" s="200" t="s">
        <v>2850</v>
      </c>
      <c r="H12737" s="200" t="s">
        <v>2851</v>
      </c>
      <c r="I12737" s="200">
        <v>45589</v>
      </c>
      <c r="J12737" s="143">
        <f t="shared" si="198"/>
        <v>45589</v>
      </c>
      <c r="K12737" s="202">
        <v>2</v>
      </c>
      <c r="L12737" s="285" t="s">
        <v>3635</v>
      </c>
      <c r="M12737" s="223"/>
      <c r="N12737" s="203">
        <v>7.5</v>
      </c>
      <c r="O12737" s="222" t="s">
        <v>991</v>
      </c>
    </row>
    <row r="12738" spans="1:15" ht="29.25" customHeight="1">
      <c r="A12738" s="221" t="s">
        <v>2860</v>
      </c>
      <c r="B12738" s="221" t="s">
        <v>190</v>
      </c>
      <c r="C12738" s="222" t="s">
        <v>50</v>
      </c>
      <c r="D12738" s="222" t="s">
        <v>191</v>
      </c>
      <c r="E12738" s="199" t="s">
        <v>163</v>
      </c>
      <c r="F12738" s="200" t="s">
        <v>937</v>
      </c>
      <c r="G12738" s="200" t="s">
        <v>938</v>
      </c>
      <c r="H12738" s="200" t="s">
        <v>4778</v>
      </c>
      <c r="I12738" s="200">
        <v>45589</v>
      </c>
      <c r="J12738" s="143">
        <f t="shared" si="198"/>
        <v>45589</v>
      </c>
      <c r="K12738" s="202">
        <v>1</v>
      </c>
      <c r="L12738" s="285" t="s">
        <v>3634</v>
      </c>
      <c r="M12738" s="223"/>
      <c r="N12738" s="203">
        <v>5.8333333333333304</v>
      </c>
      <c r="O12738" s="222" t="s">
        <v>969</v>
      </c>
    </row>
    <row r="12739" spans="1:15" ht="29.25" customHeight="1">
      <c r="A12739" s="221" t="s">
        <v>2860</v>
      </c>
      <c r="B12739" s="221" t="s">
        <v>190</v>
      </c>
      <c r="C12739" s="222" t="s">
        <v>50</v>
      </c>
      <c r="D12739" s="222" t="s">
        <v>191</v>
      </c>
      <c r="E12739" s="199" t="s">
        <v>163</v>
      </c>
      <c r="F12739" s="200" t="s">
        <v>2849</v>
      </c>
      <c r="G12739" s="200" t="s">
        <v>2850</v>
      </c>
      <c r="H12739" s="200" t="s">
        <v>80</v>
      </c>
      <c r="I12739" s="200">
        <v>45589</v>
      </c>
      <c r="J12739" s="143">
        <f t="shared" ref="J12739:J12802" si="199">I12739</f>
        <v>45589</v>
      </c>
      <c r="K12739" s="202">
        <v>3.5</v>
      </c>
      <c r="L12739" s="284" t="s">
        <v>3637</v>
      </c>
      <c r="M12739" s="223"/>
      <c r="N12739" s="203">
        <v>1.1625000000000001</v>
      </c>
      <c r="O12739" s="222" t="s">
        <v>992</v>
      </c>
    </row>
    <row r="12740" spans="1:15" ht="29.25" customHeight="1">
      <c r="A12740" s="221" t="s">
        <v>2860</v>
      </c>
      <c r="B12740" s="221" t="s">
        <v>190</v>
      </c>
      <c r="C12740" s="222" t="s">
        <v>50</v>
      </c>
      <c r="D12740" s="222" t="s">
        <v>191</v>
      </c>
      <c r="E12740" s="199" t="s">
        <v>163</v>
      </c>
      <c r="F12740" s="200" t="s">
        <v>1386</v>
      </c>
      <c r="G12740" s="200" t="s">
        <v>1607</v>
      </c>
      <c r="H12740" s="200" t="s">
        <v>118</v>
      </c>
      <c r="I12740" s="200">
        <v>45590</v>
      </c>
      <c r="J12740" s="143">
        <f t="shared" si="199"/>
        <v>45590</v>
      </c>
      <c r="K12740" s="202">
        <v>1</v>
      </c>
      <c r="L12740" s="285" t="s">
        <v>3641</v>
      </c>
      <c r="M12740" s="223"/>
      <c r="N12740" s="203">
        <v>0</v>
      </c>
      <c r="O12740" s="222" t="s">
        <v>326</v>
      </c>
    </row>
    <row r="12741" spans="1:15" ht="29.25" customHeight="1">
      <c r="A12741" s="221" t="s">
        <v>2860</v>
      </c>
      <c r="B12741" s="221" t="s">
        <v>190</v>
      </c>
      <c r="C12741" s="222" t="s">
        <v>50</v>
      </c>
      <c r="D12741" s="222" t="s">
        <v>191</v>
      </c>
      <c r="E12741" s="199" t="s">
        <v>163</v>
      </c>
      <c r="F12741" s="200" t="s">
        <v>2849</v>
      </c>
      <c r="G12741" s="200" t="s">
        <v>2850</v>
      </c>
      <c r="H12741" s="200" t="s">
        <v>2851</v>
      </c>
      <c r="I12741" s="200">
        <v>45590</v>
      </c>
      <c r="J12741" s="143">
        <f t="shared" si="199"/>
        <v>45590</v>
      </c>
      <c r="K12741" s="202">
        <v>1</v>
      </c>
      <c r="L12741" s="285" t="s">
        <v>3642</v>
      </c>
      <c r="M12741" s="223"/>
      <c r="N12741" s="203">
        <v>7.5</v>
      </c>
      <c r="O12741" s="222" t="s">
        <v>991</v>
      </c>
    </row>
    <row r="12742" spans="1:15" ht="29.25" customHeight="1">
      <c r="A12742" s="221" t="s">
        <v>2860</v>
      </c>
      <c r="B12742" s="221" t="s">
        <v>190</v>
      </c>
      <c r="C12742" s="222" t="s">
        <v>50</v>
      </c>
      <c r="D12742" s="222" t="s">
        <v>191</v>
      </c>
      <c r="E12742" s="199" t="s">
        <v>163</v>
      </c>
      <c r="F12742" s="200" t="s">
        <v>937</v>
      </c>
      <c r="G12742" s="200" t="s">
        <v>938</v>
      </c>
      <c r="H12742" s="200" t="s">
        <v>4778</v>
      </c>
      <c r="I12742" s="200">
        <v>45590</v>
      </c>
      <c r="J12742" s="143">
        <f t="shared" si="199"/>
        <v>45590</v>
      </c>
      <c r="K12742" s="202">
        <v>2.5</v>
      </c>
      <c r="L12742" s="284" t="s">
        <v>3640</v>
      </c>
      <c r="M12742" s="223"/>
      <c r="N12742" s="203">
        <v>5.8333333333333304</v>
      </c>
      <c r="O12742" s="222" t="s">
        <v>969</v>
      </c>
    </row>
    <row r="12743" spans="1:15" ht="29.25" customHeight="1">
      <c r="A12743" s="221" t="s">
        <v>2860</v>
      </c>
      <c r="B12743" s="221" t="s">
        <v>190</v>
      </c>
      <c r="C12743" s="222" t="s">
        <v>50</v>
      </c>
      <c r="D12743" s="222" t="s">
        <v>191</v>
      </c>
      <c r="E12743" s="199" t="s">
        <v>163</v>
      </c>
      <c r="F12743" s="200" t="s">
        <v>1494</v>
      </c>
      <c r="G12743" s="200" t="s">
        <v>1495</v>
      </c>
      <c r="H12743" s="200" t="s">
        <v>328</v>
      </c>
      <c r="I12743" s="200">
        <v>45590</v>
      </c>
      <c r="J12743" s="143">
        <f t="shared" si="199"/>
        <v>45590</v>
      </c>
      <c r="K12743" s="202">
        <v>1</v>
      </c>
      <c r="L12743" s="284" t="s">
        <v>3639</v>
      </c>
      <c r="M12743" s="223"/>
      <c r="N12743" s="203">
        <v>1.45</v>
      </c>
      <c r="O12743" s="222" t="s">
        <v>939</v>
      </c>
    </row>
    <row r="12744" spans="1:15" ht="29.25" customHeight="1">
      <c r="A12744" s="221" t="s">
        <v>2860</v>
      </c>
      <c r="B12744" s="221" t="s">
        <v>190</v>
      </c>
      <c r="C12744" s="222" t="s">
        <v>50</v>
      </c>
      <c r="D12744" s="222" t="s">
        <v>191</v>
      </c>
      <c r="E12744" s="199" t="s">
        <v>163</v>
      </c>
      <c r="F12744" s="200" t="s">
        <v>2849</v>
      </c>
      <c r="G12744" s="200" t="s">
        <v>2850</v>
      </c>
      <c r="H12744" s="200" t="s">
        <v>2854</v>
      </c>
      <c r="I12744" s="200">
        <v>45590</v>
      </c>
      <c r="J12744" s="143">
        <f t="shared" si="199"/>
        <v>45590</v>
      </c>
      <c r="K12744" s="202">
        <v>4</v>
      </c>
      <c r="L12744" s="285" t="s">
        <v>3638</v>
      </c>
      <c r="M12744" s="223"/>
      <c r="N12744" s="203">
        <v>4.1875</v>
      </c>
      <c r="O12744" s="222" t="s">
        <v>943</v>
      </c>
    </row>
    <row r="12745" spans="1:15" ht="29.25" customHeight="1">
      <c r="A12745" s="221" t="s">
        <v>2860</v>
      </c>
      <c r="B12745" s="221" t="s">
        <v>190</v>
      </c>
      <c r="C12745" s="222" t="s">
        <v>50</v>
      </c>
      <c r="D12745" s="222" t="s">
        <v>191</v>
      </c>
      <c r="E12745" s="199" t="s">
        <v>163</v>
      </c>
      <c r="F12745" s="200" t="s">
        <v>2849</v>
      </c>
      <c r="G12745" s="200" t="s">
        <v>2850</v>
      </c>
      <c r="H12745" s="200"/>
      <c r="I12745" s="200">
        <v>45593</v>
      </c>
      <c r="J12745" s="143">
        <f t="shared" si="199"/>
        <v>45593</v>
      </c>
      <c r="K12745" s="202">
        <v>1</v>
      </c>
      <c r="L12745" s="285" t="s">
        <v>3643</v>
      </c>
      <c r="M12745" s="223"/>
      <c r="N12745" s="203"/>
      <c r="O12745" s="222" t="s">
        <v>326</v>
      </c>
    </row>
    <row r="12746" spans="1:15" ht="29.25" customHeight="1">
      <c r="A12746" s="221" t="s">
        <v>2860</v>
      </c>
      <c r="B12746" s="221" t="s">
        <v>190</v>
      </c>
      <c r="C12746" s="222" t="s">
        <v>50</v>
      </c>
      <c r="D12746" s="222" t="s">
        <v>191</v>
      </c>
      <c r="E12746" s="199" t="s">
        <v>163</v>
      </c>
      <c r="F12746" s="200" t="s">
        <v>2241</v>
      </c>
      <c r="G12746" s="200" t="s">
        <v>2242</v>
      </c>
      <c r="H12746" s="200" t="s">
        <v>52</v>
      </c>
      <c r="I12746" s="200">
        <v>45593</v>
      </c>
      <c r="J12746" s="143">
        <f t="shared" si="199"/>
        <v>45593</v>
      </c>
      <c r="K12746" s="202">
        <v>8.5</v>
      </c>
      <c r="L12746" s="285" t="s">
        <v>3644</v>
      </c>
      <c r="M12746" s="223"/>
      <c r="N12746" s="203">
        <v>1.3958333333333299</v>
      </c>
      <c r="O12746" s="222" t="s">
        <v>993</v>
      </c>
    </row>
    <row r="12747" spans="1:15" ht="29.25" customHeight="1">
      <c r="A12747" s="221" t="s">
        <v>2860</v>
      </c>
      <c r="B12747" s="221" t="s">
        <v>190</v>
      </c>
      <c r="C12747" s="222" t="s">
        <v>50</v>
      </c>
      <c r="D12747" s="222" t="s">
        <v>191</v>
      </c>
      <c r="E12747" s="199" t="s">
        <v>163</v>
      </c>
      <c r="F12747" s="200" t="s">
        <v>2241</v>
      </c>
      <c r="G12747" s="200" t="s">
        <v>2242</v>
      </c>
      <c r="H12747" s="200" t="s">
        <v>52</v>
      </c>
      <c r="I12747" s="200">
        <v>45594</v>
      </c>
      <c r="J12747" s="143">
        <f t="shared" si="199"/>
        <v>45594</v>
      </c>
      <c r="K12747" s="202">
        <v>9.5</v>
      </c>
      <c r="L12747" s="285" t="s">
        <v>3644</v>
      </c>
      <c r="M12747" s="223"/>
      <c r="N12747" s="203">
        <v>1.3958333333333299</v>
      </c>
      <c r="O12747" s="222" t="s">
        <v>993</v>
      </c>
    </row>
    <row r="12748" spans="1:15" ht="29.25" customHeight="1">
      <c r="A12748" s="221" t="s">
        <v>2860</v>
      </c>
      <c r="B12748" s="221" t="s">
        <v>190</v>
      </c>
      <c r="C12748" s="222" t="s">
        <v>50</v>
      </c>
      <c r="D12748" s="222" t="s">
        <v>191</v>
      </c>
      <c r="E12748" s="199" t="s">
        <v>163</v>
      </c>
      <c r="F12748" s="200" t="s">
        <v>2241</v>
      </c>
      <c r="G12748" s="200" t="s">
        <v>2242</v>
      </c>
      <c r="H12748" s="200" t="s">
        <v>52</v>
      </c>
      <c r="I12748" s="200">
        <v>45595</v>
      </c>
      <c r="J12748" s="143">
        <f t="shared" si="199"/>
        <v>45595</v>
      </c>
      <c r="K12748" s="202">
        <v>7</v>
      </c>
      <c r="L12748" s="285" t="s">
        <v>3644</v>
      </c>
      <c r="M12748" s="223"/>
      <c r="N12748" s="203">
        <v>1.3958333333333299</v>
      </c>
      <c r="O12748" s="222" t="s">
        <v>993</v>
      </c>
    </row>
    <row r="12749" spans="1:15" ht="29.25" customHeight="1">
      <c r="A12749" s="221" t="s">
        <v>2860</v>
      </c>
      <c r="B12749" s="221" t="s">
        <v>190</v>
      </c>
      <c r="C12749" s="222" t="s">
        <v>50</v>
      </c>
      <c r="D12749" s="222" t="s">
        <v>191</v>
      </c>
      <c r="E12749" s="199" t="s">
        <v>163</v>
      </c>
      <c r="F12749" s="200" t="s">
        <v>2849</v>
      </c>
      <c r="G12749" s="200" t="s">
        <v>2850</v>
      </c>
      <c r="H12749" s="200" t="s">
        <v>2854</v>
      </c>
      <c r="I12749" s="200">
        <v>45595</v>
      </c>
      <c r="J12749" s="143">
        <f t="shared" si="199"/>
        <v>45595</v>
      </c>
      <c r="K12749" s="202">
        <v>2.5</v>
      </c>
      <c r="L12749" s="284" t="s">
        <v>3645</v>
      </c>
      <c r="M12749" s="223"/>
      <c r="N12749" s="203">
        <v>4.1875</v>
      </c>
      <c r="O12749" s="222" t="s">
        <v>943</v>
      </c>
    </row>
    <row r="12750" spans="1:15" ht="29.25" customHeight="1">
      <c r="A12750" s="221" t="s">
        <v>2860</v>
      </c>
      <c r="B12750" s="221" t="s">
        <v>190</v>
      </c>
      <c r="C12750" s="222" t="s">
        <v>50</v>
      </c>
      <c r="D12750" s="222" t="s">
        <v>191</v>
      </c>
      <c r="E12750" s="199" t="s">
        <v>165</v>
      </c>
      <c r="F12750" s="200"/>
      <c r="G12750" s="200"/>
      <c r="H12750" s="200"/>
      <c r="I12750" s="200">
        <v>45596</v>
      </c>
      <c r="J12750" s="143">
        <f t="shared" si="199"/>
        <v>45596</v>
      </c>
      <c r="K12750" s="202">
        <v>8</v>
      </c>
      <c r="L12750" s="285" t="s">
        <v>593</v>
      </c>
      <c r="M12750" s="223"/>
      <c r="N12750" s="203"/>
      <c r="O12750" s="222" t="s">
        <v>326</v>
      </c>
    </row>
    <row r="12751" spans="1:15" ht="29.25" customHeight="1">
      <c r="A12751" s="221" t="s">
        <v>2860</v>
      </c>
      <c r="B12751" s="221" t="s">
        <v>190</v>
      </c>
      <c r="C12751" s="222" t="s">
        <v>50</v>
      </c>
      <c r="D12751" s="222" t="s">
        <v>191</v>
      </c>
      <c r="E12751" s="199" t="s">
        <v>179</v>
      </c>
      <c r="F12751" s="200"/>
      <c r="G12751" s="200"/>
      <c r="H12751" s="200"/>
      <c r="I12751" s="200">
        <v>45597</v>
      </c>
      <c r="J12751" s="143">
        <f t="shared" si="199"/>
        <v>45597</v>
      </c>
      <c r="K12751" s="202">
        <v>1.5</v>
      </c>
      <c r="L12751" s="285" t="s">
        <v>3783</v>
      </c>
      <c r="M12751" s="223"/>
      <c r="N12751" s="203"/>
      <c r="O12751" s="222" t="s">
        <v>326</v>
      </c>
    </row>
    <row r="12752" spans="1:15" ht="29.25" customHeight="1">
      <c r="A12752" s="221" t="s">
        <v>2860</v>
      </c>
      <c r="B12752" s="221" t="s">
        <v>190</v>
      </c>
      <c r="C12752" s="222" t="s">
        <v>50</v>
      </c>
      <c r="D12752" s="222" t="s">
        <v>191</v>
      </c>
      <c r="E12752" s="199" t="s">
        <v>163</v>
      </c>
      <c r="F12752" s="200" t="s">
        <v>937</v>
      </c>
      <c r="G12752" s="200" t="s">
        <v>938</v>
      </c>
      <c r="H12752" s="200" t="s">
        <v>4768</v>
      </c>
      <c r="I12752" s="200">
        <v>45597</v>
      </c>
      <c r="J12752" s="143">
        <f t="shared" si="199"/>
        <v>45597</v>
      </c>
      <c r="K12752" s="202">
        <v>1</v>
      </c>
      <c r="L12752" s="285" t="s">
        <v>3781</v>
      </c>
      <c r="M12752" s="223"/>
      <c r="N12752" s="203">
        <v>3.625</v>
      </c>
      <c r="O12752" s="222" t="s">
        <v>943</v>
      </c>
    </row>
    <row r="12753" spans="1:15" ht="29.25" customHeight="1">
      <c r="A12753" s="221" t="s">
        <v>2860</v>
      </c>
      <c r="B12753" s="221" t="s">
        <v>190</v>
      </c>
      <c r="C12753" s="222" t="s">
        <v>50</v>
      </c>
      <c r="D12753" s="222" t="s">
        <v>191</v>
      </c>
      <c r="E12753" s="199" t="s">
        <v>163</v>
      </c>
      <c r="F12753" s="200" t="s">
        <v>2241</v>
      </c>
      <c r="G12753" s="200" t="s">
        <v>2242</v>
      </c>
      <c r="H12753" s="200" t="s">
        <v>52</v>
      </c>
      <c r="I12753" s="200">
        <v>45597</v>
      </c>
      <c r="J12753" s="143">
        <f t="shared" si="199"/>
        <v>45597</v>
      </c>
      <c r="K12753" s="202">
        <v>3</v>
      </c>
      <c r="L12753" s="284" t="s">
        <v>3780</v>
      </c>
      <c r="M12753" s="223"/>
      <c r="N12753" s="203">
        <v>1.3958333333333299</v>
      </c>
      <c r="O12753" s="222" t="s">
        <v>993</v>
      </c>
    </row>
    <row r="12754" spans="1:15" ht="29.25" customHeight="1">
      <c r="A12754" s="221" t="s">
        <v>2860</v>
      </c>
      <c r="B12754" s="221" t="s">
        <v>190</v>
      </c>
      <c r="C12754" s="222" t="s">
        <v>50</v>
      </c>
      <c r="D12754" s="222" t="s">
        <v>191</v>
      </c>
      <c r="E12754" s="199" t="s">
        <v>163</v>
      </c>
      <c r="F12754" s="200" t="s">
        <v>2849</v>
      </c>
      <c r="G12754" s="200" t="s">
        <v>2850</v>
      </c>
      <c r="H12754" s="200" t="s">
        <v>80</v>
      </c>
      <c r="I12754" s="200">
        <v>45597</v>
      </c>
      <c r="J12754" s="143">
        <f t="shared" si="199"/>
        <v>45597</v>
      </c>
      <c r="K12754" s="202">
        <v>4</v>
      </c>
      <c r="L12754" s="284" t="s">
        <v>3782</v>
      </c>
      <c r="M12754" s="223"/>
      <c r="N12754" s="203">
        <v>1.1625000000000001</v>
      </c>
      <c r="O12754" s="222" t="s">
        <v>992</v>
      </c>
    </row>
    <row r="12755" spans="1:15" ht="29.25" customHeight="1">
      <c r="A12755" s="221" t="s">
        <v>2860</v>
      </c>
      <c r="B12755" s="221" t="s">
        <v>190</v>
      </c>
      <c r="C12755" s="222" t="s">
        <v>50</v>
      </c>
      <c r="D12755" s="222" t="s">
        <v>191</v>
      </c>
      <c r="E12755" s="199" t="s">
        <v>163</v>
      </c>
      <c r="F12755" s="200" t="s">
        <v>2241</v>
      </c>
      <c r="G12755" s="200" t="s">
        <v>2242</v>
      </c>
      <c r="H12755" s="200"/>
      <c r="I12755" s="200">
        <v>45600</v>
      </c>
      <c r="J12755" s="143">
        <f t="shared" si="199"/>
        <v>45600</v>
      </c>
      <c r="K12755" s="202">
        <v>1</v>
      </c>
      <c r="L12755" s="284" t="s">
        <v>3785</v>
      </c>
      <c r="M12755" s="223"/>
      <c r="N12755" s="203"/>
      <c r="O12755" s="222" t="s">
        <v>326</v>
      </c>
    </row>
    <row r="12756" spans="1:15" ht="29.25" customHeight="1">
      <c r="A12756" s="221" t="s">
        <v>2860</v>
      </c>
      <c r="B12756" s="221" t="s">
        <v>190</v>
      </c>
      <c r="C12756" s="222" t="s">
        <v>50</v>
      </c>
      <c r="D12756" s="222" t="s">
        <v>191</v>
      </c>
      <c r="E12756" s="199" t="s">
        <v>163</v>
      </c>
      <c r="F12756" s="200" t="s">
        <v>937</v>
      </c>
      <c r="G12756" s="200" t="s">
        <v>938</v>
      </c>
      <c r="H12756" s="200" t="s">
        <v>4768</v>
      </c>
      <c r="I12756" s="200">
        <v>45600</v>
      </c>
      <c r="J12756" s="143">
        <f t="shared" si="199"/>
        <v>45600</v>
      </c>
      <c r="K12756" s="202">
        <v>2</v>
      </c>
      <c r="L12756" s="285" t="s">
        <v>3784</v>
      </c>
      <c r="M12756" s="223"/>
      <c r="N12756" s="203">
        <v>3.625</v>
      </c>
      <c r="O12756" s="222" t="s">
        <v>943</v>
      </c>
    </row>
    <row r="12757" spans="1:15" ht="29.25" customHeight="1">
      <c r="A12757" s="221" t="s">
        <v>2860</v>
      </c>
      <c r="B12757" s="221" t="s">
        <v>190</v>
      </c>
      <c r="C12757" s="222" t="s">
        <v>50</v>
      </c>
      <c r="D12757" s="222" t="s">
        <v>191</v>
      </c>
      <c r="E12757" s="199" t="s">
        <v>163</v>
      </c>
      <c r="F12757" s="200" t="s">
        <v>2241</v>
      </c>
      <c r="G12757" s="200" t="s">
        <v>2242</v>
      </c>
      <c r="H12757" s="200" t="s">
        <v>52</v>
      </c>
      <c r="I12757" s="200">
        <v>45600</v>
      </c>
      <c r="J12757" s="143">
        <f t="shared" si="199"/>
        <v>45600</v>
      </c>
      <c r="K12757" s="202">
        <v>4.5</v>
      </c>
      <c r="L12757" s="284" t="s">
        <v>3786</v>
      </c>
      <c r="M12757" s="223"/>
      <c r="N12757" s="203">
        <v>1.3958333333333299</v>
      </c>
      <c r="O12757" s="222" t="s">
        <v>993</v>
      </c>
    </row>
    <row r="12758" spans="1:15" ht="29.25" customHeight="1">
      <c r="A12758" s="221" t="s">
        <v>2860</v>
      </c>
      <c r="B12758" s="221" t="s">
        <v>190</v>
      </c>
      <c r="C12758" s="222" t="s">
        <v>50</v>
      </c>
      <c r="D12758" s="222" t="s">
        <v>191</v>
      </c>
      <c r="E12758" s="199" t="s">
        <v>163</v>
      </c>
      <c r="F12758" s="200" t="s">
        <v>2849</v>
      </c>
      <c r="G12758" s="200" t="s">
        <v>2850</v>
      </c>
      <c r="H12758" s="200" t="s">
        <v>80</v>
      </c>
      <c r="I12758" s="200">
        <v>45600</v>
      </c>
      <c r="J12758" s="143">
        <f t="shared" si="199"/>
        <v>45600</v>
      </c>
      <c r="K12758" s="202">
        <v>2</v>
      </c>
      <c r="L12758" s="284" t="s">
        <v>3787</v>
      </c>
      <c r="M12758" s="223"/>
      <c r="N12758" s="203">
        <v>1.1625000000000001</v>
      </c>
      <c r="O12758" s="222" t="s">
        <v>992</v>
      </c>
    </row>
    <row r="12759" spans="1:15" ht="29.25" customHeight="1">
      <c r="A12759" s="221" t="s">
        <v>2860</v>
      </c>
      <c r="B12759" s="221" t="s">
        <v>190</v>
      </c>
      <c r="C12759" s="222" t="s">
        <v>50</v>
      </c>
      <c r="D12759" s="222" t="s">
        <v>191</v>
      </c>
      <c r="E12759" s="199" t="s">
        <v>163</v>
      </c>
      <c r="F12759" s="200" t="s">
        <v>937</v>
      </c>
      <c r="G12759" s="200" t="s">
        <v>938</v>
      </c>
      <c r="H12759" s="200" t="s">
        <v>4768</v>
      </c>
      <c r="I12759" s="200">
        <v>45601</v>
      </c>
      <c r="J12759" s="143">
        <f t="shared" si="199"/>
        <v>45601</v>
      </c>
      <c r="K12759" s="202">
        <v>4.5</v>
      </c>
      <c r="L12759" s="285" t="s">
        <v>3788</v>
      </c>
      <c r="M12759" s="223"/>
      <c r="N12759" s="203">
        <v>3.625</v>
      </c>
      <c r="O12759" s="222" t="s">
        <v>943</v>
      </c>
    </row>
    <row r="12760" spans="1:15" ht="29.25" customHeight="1">
      <c r="A12760" s="221" t="s">
        <v>2860</v>
      </c>
      <c r="B12760" s="221" t="s">
        <v>190</v>
      </c>
      <c r="C12760" s="222" t="s">
        <v>50</v>
      </c>
      <c r="D12760" s="222" t="s">
        <v>191</v>
      </c>
      <c r="E12760" s="199" t="s">
        <v>163</v>
      </c>
      <c r="F12760" s="200" t="s">
        <v>2849</v>
      </c>
      <c r="G12760" s="200" t="s">
        <v>2850</v>
      </c>
      <c r="H12760" s="200" t="s">
        <v>80</v>
      </c>
      <c r="I12760" s="200">
        <v>45601</v>
      </c>
      <c r="J12760" s="143">
        <f t="shared" si="199"/>
        <v>45601</v>
      </c>
      <c r="K12760" s="202">
        <v>5</v>
      </c>
      <c r="L12760" s="284" t="s">
        <v>3789</v>
      </c>
      <c r="M12760" s="223"/>
      <c r="N12760" s="203">
        <v>1.1625000000000001</v>
      </c>
      <c r="O12760" s="222" t="s">
        <v>992</v>
      </c>
    </row>
    <row r="12761" spans="1:15" ht="29.25" customHeight="1">
      <c r="A12761" s="221" t="s">
        <v>2860</v>
      </c>
      <c r="B12761" s="221" t="s">
        <v>190</v>
      </c>
      <c r="C12761" s="222" t="s">
        <v>50</v>
      </c>
      <c r="D12761" s="222" t="s">
        <v>191</v>
      </c>
      <c r="E12761" s="199" t="s">
        <v>163</v>
      </c>
      <c r="F12761" s="200" t="s">
        <v>642</v>
      </c>
      <c r="G12761" s="200" t="s">
        <v>754</v>
      </c>
      <c r="H12761" s="200" t="s">
        <v>345</v>
      </c>
      <c r="I12761" s="200">
        <v>45602</v>
      </c>
      <c r="J12761" s="143">
        <f t="shared" si="199"/>
        <v>45602</v>
      </c>
      <c r="K12761" s="202">
        <v>2.5</v>
      </c>
      <c r="L12761" s="284" t="s">
        <v>3794</v>
      </c>
      <c r="M12761" s="223"/>
      <c r="N12761" s="203">
        <v>1.96875</v>
      </c>
      <c r="O12761" s="222" t="s">
        <v>942</v>
      </c>
    </row>
    <row r="12762" spans="1:15" ht="29.25" customHeight="1">
      <c r="A12762" s="221" t="s">
        <v>2860</v>
      </c>
      <c r="B12762" s="221" t="s">
        <v>190</v>
      </c>
      <c r="C12762" s="222" t="s">
        <v>50</v>
      </c>
      <c r="D12762" s="222" t="s">
        <v>191</v>
      </c>
      <c r="E12762" s="199" t="s">
        <v>163</v>
      </c>
      <c r="F12762" s="200" t="s">
        <v>2849</v>
      </c>
      <c r="G12762" s="200" t="s">
        <v>2850</v>
      </c>
      <c r="H12762" s="200" t="s">
        <v>2854</v>
      </c>
      <c r="I12762" s="200">
        <v>45602</v>
      </c>
      <c r="J12762" s="143">
        <f t="shared" si="199"/>
        <v>45602</v>
      </c>
      <c r="K12762" s="202">
        <v>4</v>
      </c>
      <c r="L12762" s="284" t="s">
        <v>3793</v>
      </c>
      <c r="M12762" s="223"/>
      <c r="N12762" s="203">
        <v>4.1875</v>
      </c>
      <c r="O12762" s="222" t="s">
        <v>943</v>
      </c>
    </row>
    <row r="12763" spans="1:15" ht="29.25" customHeight="1">
      <c r="A12763" s="221" t="s">
        <v>2860</v>
      </c>
      <c r="B12763" s="221" t="s">
        <v>190</v>
      </c>
      <c r="C12763" s="222" t="s">
        <v>50</v>
      </c>
      <c r="D12763" s="222" t="s">
        <v>191</v>
      </c>
      <c r="E12763" s="199" t="s">
        <v>163</v>
      </c>
      <c r="F12763" s="200" t="s">
        <v>2849</v>
      </c>
      <c r="G12763" s="200" t="s">
        <v>2850</v>
      </c>
      <c r="H12763" s="200" t="s">
        <v>2856</v>
      </c>
      <c r="I12763" s="200">
        <v>45602</v>
      </c>
      <c r="J12763" s="143">
        <f t="shared" si="199"/>
        <v>45602</v>
      </c>
      <c r="K12763" s="202">
        <v>1</v>
      </c>
      <c r="L12763" s="285" t="s">
        <v>3791</v>
      </c>
      <c r="M12763" s="223"/>
      <c r="N12763" s="203">
        <v>7.375</v>
      </c>
      <c r="O12763" s="222" t="s">
        <v>968</v>
      </c>
    </row>
    <row r="12764" spans="1:15" ht="29.25" customHeight="1">
      <c r="A12764" s="221" t="s">
        <v>2860</v>
      </c>
      <c r="B12764" s="221" t="s">
        <v>190</v>
      </c>
      <c r="C12764" s="222" t="s">
        <v>50</v>
      </c>
      <c r="D12764" s="222" t="s">
        <v>191</v>
      </c>
      <c r="E12764" s="199" t="s">
        <v>163</v>
      </c>
      <c r="F12764" s="200" t="s">
        <v>2849</v>
      </c>
      <c r="G12764" s="200" t="s">
        <v>2850</v>
      </c>
      <c r="H12764" s="200" t="s">
        <v>2857</v>
      </c>
      <c r="I12764" s="200">
        <v>45602</v>
      </c>
      <c r="J12764" s="143">
        <f t="shared" si="199"/>
        <v>45602</v>
      </c>
      <c r="K12764" s="202">
        <v>1.5</v>
      </c>
      <c r="L12764" s="285" t="s">
        <v>3792</v>
      </c>
      <c r="M12764" s="223"/>
      <c r="N12764" s="203">
        <v>1</v>
      </c>
      <c r="O12764" s="222" t="s">
        <v>968</v>
      </c>
    </row>
    <row r="12765" spans="1:15" ht="29.25" customHeight="1">
      <c r="A12765" s="221" t="s">
        <v>2860</v>
      </c>
      <c r="B12765" s="221" t="s">
        <v>190</v>
      </c>
      <c r="C12765" s="222" t="s">
        <v>50</v>
      </c>
      <c r="D12765" s="222" t="s">
        <v>191</v>
      </c>
      <c r="E12765" s="199" t="s">
        <v>163</v>
      </c>
      <c r="F12765" s="200" t="s">
        <v>2241</v>
      </c>
      <c r="G12765" s="200" t="s">
        <v>2242</v>
      </c>
      <c r="H12765" s="200" t="s">
        <v>39</v>
      </c>
      <c r="I12765" s="200">
        <v>45602</v>
      </c>
      <c r="J12765" s="143">
        <f t="shared" si="199"/>
        <v>45602</v>
      </c>
      <c r="K12765" s="202">
        <v>0.5</v>
      </c>
      <c r="L12765" s="285" t="s">
        <v>3790</v>
      </c>
      <c r="M12765" s="223"/>
      <c r="N12765" s="203">
        <v>0.625</v>
      </c>
      <c r="O12765" s="222" t="s">
        <v>968</v>
      </c>
    </row>
    <row r="12766" spans="1:15" ht="29.25" customHeight="1">
      <c r="A12766" s="221" t="s">
        <v>2860</v>
      </c>
      <c r="B12766" s="221" t="s">
        <v>190</v>
      </c>
      <c r="C12766" s="222" t="s">
        <v>50</v>
      </c>
      <c r="D12766" s="222" t="s">
        <v>191</v>
      </c>
      <c r="E12766" s="199" t="s">
        <v>178</v>
      </c>
      <c r="F12766" s="200"/>
      <c r="G12766" s="200"/>
      <c r="H12766" s="200"/>
      <c r="I12766" s="200">
        <v>45603</v>
      </c>
      <c r="J12766" s="143">
        <f t="shared" si="199"/>
        <v>45603</v>
      </c>
      <c r="K12766" s="202">
        <v>0.5</v>
      </c>
      <c r="L12766" s="285" t="s">
        <v>3922</v>
      </c>
      <c r="M12766" s="223"/>
      <c r="N12766" s="203"/>
      <c r="O12766" s="222" t="s">
        <v>326</v>
      </c>
    </row>
    <row r="12767" spans="1:15" ht="29.25" customHeight="1">
      <c r="A12767" s="221" t="s">
        <v>2860</v>
      </c>
      <c r="B12767" s="221" t="s">
        <v>190</v>
      </c>
      <c r="C12767" s="222" t="s">
        <v>50</v>
      </c>
      <c r="D12767" s="222" t="s">
        <v>191</v>
      </c>
      <c r="E12767" s="199" t="s">
        <v>163</v>
      </c>
      <c r="F12767" s="200" t="s">
        <v>2849</v>
      </c>
      <c r="G12767" s="200" t="s">
        <v>2850</v>
      </c>
      <c r="H12767" s="200" t="s">
        <v>2851</v>
      </c>
      <c r="I12767" s="200">
        <v>45603</v>
      </c>
      <c r="J12767" s="143">
        <f t="shared" si="199"/>
        <v>45603</v>
      </c>
      <c r="K12767" s="202">
        <v>1</v>
      </c>
      <c r="L12767" s="284" t="s">
        <v>3925</v>
      </c>
      <c r="M12767" s="223"/>
      <c r="N12767" s="203">
        <v>7.5</v>
      </c>
      <c r="O12767" s="222" t="s">
        <v>991</v>
      </c>
    </row>
    <row r="12768" spans="1:15" ht="29.25" customHeight="1">
      <c r="A12768" s="221" t="s">
        <v>2860</v>
      </c>
      <c r="B12768" s="221" t="s">
        <v>190</v>
      </c>
      <c r="C12768" s="222" t="s">
        <v>50</v>
      </c>
      <c r="D12768" s="222" t="s">
        <v>191</v>
      </c>
      <c r="E12768" s="199" t="s">
        <v>163</v>
      </c>
      <c r="F12768" s="200" t="s">
        <v>2241</v>
      </c>
      <c r="G12768" s="200" t="s">
        <v>2242</v>
      </c>
      <c r="H12768" s="200" t="s">
        <v>38</v>
      </c>
      <c r="I12768" s="200">
        <v>45603</v>
      </c>
      <c r="J12768" s="143">
        <f t="shared" si="199"/>
        <v>45603</v>
      </c>
      <c r="K12768" s="202">
        <v>6</v>
      </c>
      <c r="L12768" s="284" t="s">
        <v>3923</v>
      </c>
      <c r="M12768" s="223"/>
      <c r="N12768" s="203">
        <v>5.2083333333333304</v>
      </c>
      <c r="O12768" s="222" t="s">
        <v>941</v>
      </c>
    </row>
    <row r="12769" spans="1:15" ht="29.25" customHeight="1">
      <c r="A12769" s="221" t="s">
        <v>2860</v>
      </c>
      <c r="B12769" s="221" t="s">
        <v>190</v>
      </c>
      <c r="C12769" s="222" t="s">
        <v>50</v>
      </c>
      <c r="D12769" s="222" t="s">
        <v>191</v>
      </c>
      <c r="E12769" s="199" t="s">
        <v>163</v>
      </c>
      <c r="F12769" s="200" t="s">
        <v>2849</v>
      </c>
      <c r="G12769" s="200" t="s">
        <v>2850</v>
      </c>
      <c r="H12769" s="200" t="s">
        <v>2854</v>
      </c>
      <c r="I12769" s="200">
        <v>45603</v>
      </c>
      <c r="J12769" s="143">
        <f t="shared" si="199"/>
        <v>45603</v>
      </c>
      <c r="K12769" s="202">
        <v>3</v>
      </c>
      <c r="L12769" s="285" t="s">
        <v>3924</v>
      </c>
      <c r="M12769" s="223"/>
      <c r="N12769" s="203">
        <v>4.1875</v>
      </c>
      <c r="O12769" s="222" t="s">
        <v>943</v>
      </c>
    </row>
    <row r="12770" spans="1:15" ht="29.25" customHeight="1">
      <c r="A12770" s="221" t="s">
        <v>2860</v>
      </c>
      <c r="B12770" s="221" t="s">
        <v>190</v>
      </c>
      <c r="C12770" s="222" t="s">
        <v>50</v>
      </c>
      <c r="D12770" s="222" t="s">
        <v>191</v>
      </c>
      <c r="E12770" s="199" t="s">
        <v>165</v>
      </c>
      <c r="F12770" s="200"/>
      <c r="G12770" s="200"/>
      <c r="H12770" s="200"/>
      <c r="I12770" s="200">
        <v>45604</v>
      </c>
      <c r="J12770" s="143">
        <f t="shared" si="199"/>
        <v>45604</v>
      </c>
      <c r="K12770" s="202">
        <v>4.5</v>
      </c>
      <c r="L12770" s="285" t="s">
        <v>172</v>
      </c>
      <c r="M12770" s="223"/>
      <c r="N12770" s="203"/>
      <c r="O12770" s="222" t="s">
        <v>326</v>
      </c>
    </row>
    <row r="12771" spans="1:15" ht="29.25" customHeight="1">
      <c r="A12771" s="221" t="s">
        <v>2860</v>
      </c>
      <c r="B12771" s="221" t="s">
        <v>190</v>
      </c>
      <c r="C12771" s="222" t="s">
        <v>50</v>
      </c>
      <c r="D12771" s="222" t="s">
        <v>191</v>
      </c>
      <c r="E12771" s="199" t="s">
        <v>163</v>
      </c>
      <c r="F12771" s="200" t="s">
        <v>2241</v>
      </c>
      <c r="G12771" s="200" t="s">
        <v>2242</v>
      </c>
      <c r="H12771" s="200" t="s">
        <v>38</v>
      </c>
      <c r="I12771" s="200">
        <v>45604</v>
      </c>
      <c r="J12771" s="143">
        <f t="shared" si="199"/>
        <v>45604</v>
      </c>
      <c r="K12771" s="202">
        <v>2</v>
      </c>
      <c r="L12771" s="284" t="s">
        <v>3927</v>
      </c>
      <c r="M12771" s="223"/>
      <c r="N12771" s="203">
        <v>5.2083333333333304</v>
      </c>
      <c r="O12771" s="222" t="s">
        <v>941</v>
      </c>
    </row>
    <row r="12772" spans="1:15" ht="29.25" customHeight="1">
      <c r="A12772" s="221" t="s">
        <v>2860</v>
      </c>
      <c r="B12772" s="221" t="s">
        <v>190</v>
      </c>
      <c r="C12772" s="222" t="s">
        <v>50</v>
      </c>
      <c r="D12772" s="222" t="s">
        <v>191</v>
      </c>
      <c r="E12772" s="199" t="s">
        <v>163</v>
      </c>
      <c r="F12772" s="200" t="s">
        <v>2849</v>
      </c>
      <c r="G12772" s="200" t="s">
        <v>2850</v>
      </c>
      <c r="H12772" s="200" t="s">
        <v>2855</v>
      </c>
      <c r="I12772" s="200">
        <v>45604</v>
      </c>
      <c r="J12772" s="143">
        <f t="shared" si="199"/>
        <v>45604</v>
      </c>
      <c r="K12772" s="202">
        <v>1.5</v>
      </c>
      <c r="L12772" s="284" t="s">
        <v>3926</v>
      </c>
      <c r="M12772" s="223"/>
      <c r="N12772" s="203">
        <v>6.34375</v>
      </c>
      <c r="O12772" s="222" t="s">
        <v>942</v>
      </c>
    </row>
    <row r="12773" spans="1:15" ht="29.25" customHeight="1">
      <c r="A12773" s="221" t="s">
        <v>2860</v>
      </c>
      <c r="B12773" s="221" t="s">
        <v>190</v>
      </c>
      <c r="C12773" s="222" t="s">
        <v>50</v>
      </c>
      <c r="D12773" s="222" t="s">
        <v>191</v>
      </c>
      <c r="E12773" s="199" t="s">
        <v>166</v>
      </c>
      <c r="F12773" s="200"/>
      <c r="G12773" s="200"/>
      <c r="H12773" s="200"/>
      <c r="I12773" s="200">
        <v>45607</v>
      </c>
      <c r="J12773" s="143">
        <f t="shared" si="199"/>
        <v>45607</v>
      </c>
      <c r="K12773" s="202">
        <v>1.5</v>
      </c>
      <c r="L12773" s="284" t="s">
        <v>3928</v>
      </c>
      <c r="M12773" s="223"/>
      <c r="N12773" s="203"/>
      <c r="O12773" s="222" t="s">
        <v>326</v>
      </c>
    </row>
    <row r="12774" spans="1:15" ht="29.25" customHeight="1">
      <c r="A12774" s="221" t="s">
        <v>2860</v>
      </c>
      <c r="B12774" s="221" t="s">
        <v>190</v>
      </c>
      <c r="C12774" s="222" t="s">
        <v>50</v>
      </c>
      <c r="D12774" s="222" t="s">
        <v>191</v>
      </c>
      <c r="E12774" s="199" t="s">
        <v>163</v>
      </c>
      <c r="F12774" s="200" t="s">
        <v>642</v>
      </c>
      <c r="G12774" s="200" t="s">
        <v>754</v>
      </c>
      <c r="H12774" s="200"/>
      <c r="I12774" s="200">
        <v>45607</v>
      </c>
      <c r="J12774" s="143">
        <f t="shared" si="199"/>
        <v>45607</v>
      </c>
      <c r="K12774" s="202">
        <v>1.5</v>
      </c>
      <c r="L12774" s="284" t="s">
        <v>3929</v>
      </c>
      <c r="M12774" s="223"/>
      <c r="N12774" s="203"/>
      <c r="O12774" s="222" t="s">
        <v>326</v>
      </c>
    </row>
    <row r="12775" spans="1:15" ht="29.25" customHeight="1">
      <c r="A12775" s="221" t="s">
        <v>2860</v>
      </c>
      <c r="B12775" s="221" t="s">
        <v>190</v>
      </c>
      <c r="C12775" s="222" t="s">
        <v>50</v>
      </c>
      <c r="D12775" s="222" t="s">
        <v>191</v>
      </c>
      <c r="E12775" s="199" t="s">
        <v>163</v>
      </c>
      <c r="F12775" s="200" t="s">
        <v>2241</v>
      </c>
      <c r="G12775" s="200" t="s">
        <v>2242</v>
      </c>
      <c r="H12775" s="200"/>
      <c r="I12775" s="200">
        <v>45607</v>
      </c>
      <c r="J12775" s="143">
        <f t="shared" si="199"/>
        <v>45607</v>
      </c>
      <c r="K12775" s="202">
        <v>1.5</v>
      </c>
      <c r="L12775" s="284" t="s">
        <v>3931</v>
      </c>
      <c r="M12775" s="223"/>
      <c r="N12775" s="203"/>
      <c r="O12775" s="222" t="s">
        <v>326</v>
      </c>
    </row>
    <row r="12776" spans="1:15" ht="29.25" customHeight="1">
      <c r="A12776" s="221" t="s">
        <v>2860</v>
      </c>
      <c r="B12776" s="221" t="s">
        <v>190</v>
      </c>
      <c r="C12776" s="222" t="s">
        <v>50</v>
      </c>
      <c r="D12776" s="222" t="s">
        <v>191</v>
      </c>
      <c r="E12776" s="199" t="s">
        <v>163</v>
      </c>
      <c r="F12776" s="200" t="s">
        <v>2849</v>
      </c>
      <c r="G12776" s="200" t="s">
        <v>2850</v>
      </c>
      <c r="H12776" s="200"/>
      <c r="I12776" s="200">
        <v>45607</v>
      </c>
      <c r="J12776" s="143">
        <f t="shared" si="199"/>
        <v>45607</v>
      </c>
      <c r="K12776" s="202">
        <v>2.5</v>
      </c>
      <c r="L12776" s="284" t="s">
        <v>3932</v>
      </c>
      <c r="M12776" s="223"/>
      <c r="N12776" s="203"/>
      <c r="O12776" s="222" t="s">
        <v>326</v>
      </c>
    </row>
    <row r="12777" spans="1:15" ht="29.25" customHeight="1">
      <c r="A12777" s="221" t="s">
        <v>2860</v>
      </c>
      <c r="B12777" s="221" t="s">
        <v>190</v>
      </c>
      <c r="C12777" s="222" t="s">
        <v>50</v>
      </c>
      <c r="D12777" s="222" t="s">
        <v>191</v>
      </c>
      <c r="E12777" s="199" t="s">
        <v>163</v>
      </c>
      <c r="F12777" s="200" t="s">
        <v>1494</v>
      </c>
      <c r="G12777" s="200" t="s">
        <v>1495</v>
      </c>
      <c r="H12777" s="200"/>
      <c r="I12777" s="200">
        <v>45607</v>
      </c>
      <c r="J12777" s="143">
        <f t="shared" si="199"/>
        <v>45607</v>
      </c>
      <c r="K12777" s="202">
        <v>1.5</v>
      </c>
      <c r="L12777" s="284" t="s">
        <v>3933</v>
      </c>
      <c r="M12777" s="223"/>
      <c r="N12777" s="203"/>
      <c r="O12777" s="222" t="s">
        <v>326</v>
      </c>
    </row>
    <row r="12778" spans="1:15" ht="29.25" customHeight="1">
      <c r="A12778" s="221" t="s">
        <v>2860</v>
      </c>
      <c r="B12778" s="221" t="s">
        <v>190</v>
      </c>
      <c r="C12778" s="222" t="s">
        <v>50</v>
      </c>
      <c r="D12778" s="222" t="s">
        <v>191</v>
      </c>
      <c r="E12778" s="199" t="s">
        <v>163</v>
      </c>
      <c r="F12778" s="200" t="s">
        <v>2241</v>
      </c>
      <c r="G12778" s="200" t="s">
        <v>2242</v>
      </c>
      <c r="H12778" s="200" t="s">
        <v>38</v>
      </c>
      <c r="I12778" s="200">
        <v>45607</v>
      </c>
      <c r="J12778" s="143">
        <f t="shared" si="199"/>
        <v>45607</v>
      </c>
      <c r="K12778" s="202">
        <v>1</v>
      </c>
      <c r="L12778" s="285" t="s">
        <v>3930</v>
      </c>
      <c r="M12778" s="223"/>
      <c r="N12778" s="203">
        <v>5.2083333333333304</v>
      </c>
      <c r="O12778" s="222" t="s">
        <v>941</v>
      </c>
    </row>
    <row r="12779" spans="1:15" ht="29.25" customHeight="1">
      <c r="A12779" s="221" t="s">
        <v>2860</v>
      </c>
      <c r="B12779" s="221" t="s">
        <v>190</v>
      </c>
      <c r="C12779" s="222" t="s">
        <v>50</v>
      </c>
      <c r="D12779" s="222" t="s">
        <v>191</v>
      </c>
      <c r="E12779" s="199" t="s">
        <v>166</v>
      </c>
      <c r="F12779" s="200"/>
      <c r="G12779" s="200"/>
      <c r="H12779" s="200"/>
      <c r="I12779" s="200">
        <v>45608</v>
      </c>
      <c r="J12779" s="143">
        <f t="shared" si="199"/>
        <v>45608</v>
      </c>
      <c r="K12779" s="202">
        <v>1.5</v>
      </c>
      <c r="L12779" s="285" t="s">
        <v>269</v>
      </c>
      <c r="M12779" s="223"/>
      <c r="N12779" s="203"/>
      <c r="O12779" s="222" t="s">
        <v>326</v>
      </c>
    </row>
    <row r="12780" spans="1:15" ht="29.25" customHeight="1">
      <c r="A12780" s="221" t="s">
        <v>2860</v>
      </c>
      <c r="B12780" s="221" t="s">
        <v>190</v>
      </c>
      <c r="C12780" s="222" t="s">
        <v>50</v>
      </c>
      <c r="D12780" s="222" t="s">
        <v>191</v>
      </c>
      <c r="E12780" s="199" t="s">
        <v>163</v>
      </c>
      <c r="F12780" s="200" t="s">
        <v>937</v>
      </c>
      <c r="G12780" s="200" t="s">
        <v>938</v>
      </c>
      <c r="H12780" s="200" t="s">
        <v>4768</v>
      </c>
      <c r="I12780" s="200">
        <v>45608</v>
      </c>
      <c r="J12780" s="143">
        <f t="shared" si="199"/>
        <v>45608</v>
      </c>
      <c r="K12780" s="202">
        <v>2</v>
      </c>
      <c r="L12780" s="285" t="s">
        <v>3937</v>
      </c>
      <c r="M12780" s="223"/>
      <c r="N12780" s="203">
        <v>3.625</v>
      </c>
      <c r="O12780" s="222" t="s">
        <v>943</v>
      </c>
    </row>
    <row r="12781" spans="1:15" ht="29.25" customHeight="1">
      <c r="A12781" s="221" t="s">
        <v>2860</v>
      </c>
      <c r="B12781" s="221" t="s">
        <v>190</v>
      </c>
      <c r="C12781" s="222" t="s">
        <v>50</v>
      </c>
      <c r="D12781" s="222" t="s">
        <v>191</v>
      </c>
      <c r="E12781" s="199" t="s">
        <v>163</v>
      </c>
      <c r="F12781" s="200" t="s">
        <v>2241</v>
      </c>
      <c r="G12781" s="200" t="s">
        <v>2242</v>
      </c>
      <c r="H12781" s="200" t="s">
        <v>38</v>
      </c>
      <c r="I12781" s="200">
        <v>45608</v>
      </c>
      <c r="J12781" s="143">
        <f t="shared" si="199"/>
        <v>45608</v>
      </c>
      <c r="K12781" s="202">
        <v>3.5</v>
      </c>
      <c r="L12781" s="284" t="s">
        <v>3934</v>
      </c>
      <c r="M12781" s="223"/>
      <c r="N12781" s="203">
        <v>5.2083333333333304</v>
      </c>
      <c r="O12781" s="222" t="s">
        <v>941</v>
      </c>
    </row>
    <row r="12782" spans="1:15" ht="29.25" customHeight="1">
      <c r="A12782" s="221" t="s">
        <v>2860</v>
      </c>
      <c r="B12782" s="221" t="s">
        <v>190</v>
      </c>
      <c r="C12782" s="222" t="s">
        <v>50</v>
      </c>
      <c r="D12782" s="222" t="s">
        <v>191</v>
      </c>
      <c r="E12782" s="199" t="s">
        <v>163</v>
      </c>
      <c r="F12782" s="200" t="s">
        <v>642</v>
      </c>
      <c r="G12782" s="200" t="s">
        <v>754</v>
      </c>
      <c r="H12782" s="200" t="s">
        <v>644</v>
      </c>
      <c r="I12782" s="200">
        <v>45608</v>
      </c>
      <c r="J12782" s="143">
        <f t="shared" si="199"/>
        <v>45608</v>
      </c>
      <c r="K12782" s="202">
        <v>1.5</v>
      </c>
      <c r="L12782" s="285" t="s">
        <v>3935</v>
      </c>
      <c r="M12782" s="223"/>
      <c r="N12782" s="203">
        <v>3.7875000000000001</v>
      </c>
      <c r="O12782" s="222" t="s">
        <v>943</v>
      </c>
    </row>
    <row r="12783" spans="1:15" ht="29.25" customHeight="1">
      <c r="A12783" s="221" t="s">
        <v>2860</v>
      </c>
      <c r="B12783" s="221" t="s">
        <v>190</v>
      </c>
      <c r="C12783" s="222" t="s">
        <v>50</v>
      </c>
      <c r="D12783" s="222" t="s">
        <v>191</v>
      </c>
      <c r="E12783" s="199" t="s">
        <v>163</v>
      </c>
      <c r="F12783" s="200" t="s">
        <v>2849</v>
      </c>
      <c r="G12783" s="200" t="s">
        <v>2850</v>
      </c>
      <c r="H12783" s="200" t="s">
        <v>2856</v>
      </c>
      <c r="I12783" s="200">
        <v>45608</v>
      </c>
      <c r="J12783" s="143">
        <f t="shared" si="199"/>
        <v>45608</v>
      </c>
      <c r="K12783" s="202">
        <v>1</v>
      </c>
      <c r="L12783" s="284" t="s">
        <v>3936</v>
      </c>
      <c r="M12783" s="223"/>
      <c r="N12783" s="203">
        <v>7.375</v>
      </c>
      <c r="O12783" s="222" t="s">
        <v>968</v>
      </c>
    </row>
    <row r="12784" spans="1:15" ht="29.25" customHeight="1">
      <c r="A12784" s="221" t="s">
        <v>2860</v>
      </c>
      <c r="B12784" s="221" t="s">
        <v>190</v>
      </c>
      <c r="C12784" s="222" t="s">
        <v>50</v>
      </c>
      <c r="D12784" s="222" t="s">
        <v>191</v>
      </c>
      <c r="E12784" s="199" t="s">
        <v>171</v>
      </c>
      <c r="F12784" s="200"/>
      <c r="G12784" s="200"/>
      <c r="H12784" s="200"/>
      <c r="I12784" s="200">
        <v>45609</v>
      </c>
      <c r="J12784" s="143">
        <f t="shared" si="199"/>
        <v>45609</v>
      </c>
      <c r="K12784" s="202">
        <v>3</v>
      </c>
      <c r="L12784" s="284" t="s">
        <v>3942</v>
      </c>
      <c r="M12784" s="223"/>
      <c r="N12784" s="203"/>
      <c r="O12784" s="222" t="s">
        <v>326</v>
      </c>
    </row>
    <row r="12785" spans="1:15" ht="29.25" customHeight="1">
      <c r="A12785" s="221" t="s">
        <v>2860</v>
      </c>
      <c r="B12785" s="221" t="s">
        <v>190</v>
      </c>
      <c r="C12785" s="222" t="s">
        <v>50</v>
      </c>
      <c r="D12785" s="222" t="s">
        <v>191</v>
      </c>
      <c r="E12785" s="199" t="s">
        <v>163</v>
      </c>
      <c r="F12785" s="200" t="s">
        <v>937</v>
      </c>
      <c r="G12785" s="200" t="s">
        <v>938</v>
      </c>
      <c r="H12785" s="200" t="s">
        <v>4768</v>
      </c>
      <c r="I12785" s="200">
        <v>45609</v>
      </c>
      <c r="J12785" s="143">
        <f t="shared" si="199"/>
        <v>45609</v>
      </c>
      <c r="K12785" s="202">
        <v>2</v>
      </c>
      <c r="L12785" s="284" t="s">
        <v>3943</v>
      </c>
      <c r="M12785" s="223"/>
      <c r="N12785" s="203">
        <v>3.625</v>
      </c>
      <c r="O12785" s="222" t="s">
        <v>943</v>
      </c>
    </row>
    <row r="12786" spans="1:15" ht="29.25" customHeight="1">
      <c r="A12786" s="221" t="s">
        <v>2860</v>
      </c>
      <c r="B12786" s="221" t="s">
        <v>190</v>
      </c>
      <c r="C12786" s="222" t="s">
        <v>50</v>
      </c>
      <c r="D12786" s="222" t="s">
        <v>191</v>
      </c>
      <c r="E12786" s="199" t="s">
        <v>163</v>
      </c>
      <c r="F12786" s="200" t="s">
        <v>2241</v>
      </c>
      <c r="G12786" s="200" t="s">
        <v>2242</v>
      </c>
      <c r="H12786" s="200" t="s">
        <v>38</v>
      </c>
      <c r="I12786" s="200">
        <v>45609</v>
      </c>
      <c r="J12786" s="143">
        <f t="shared" si="199"/>
        <v>45609</v>
      </c>
      <c r="K12786" s="202">
        <v>1.5</v>
      </c>
      <c r="L12786" s="284" t="s">
        <v>3938</v>
      </c>
      <c r="M12786" s="223"/>
      <c r="N12786" s="203">
        <v>5.2083333333333304</v>
      </c>
      <c r="O12786" s="222" t="s">
        <v>941</v>
      </c>
    </row>
    <row r="12787" spans="1:15" ht="29.25" customHeight="1">
      <c r="A12787" s="221" t="s">
        <v>2860</v>
      </c>
      <c r="B12787" s="221" t="s">
        <v>190</v>
      </c>
      <c r="C12787" s="222" t="s">
        <v>50</v>
      </c>
      <c r="D12787" s="222" t="s">
        <v>191</v>
      </c>
      <c r="E12787" s="199" t="s">
        <v>163</v>
      </c>
      <c r="F12787" s="200" t="s">
        <v>2849</v>
      </c>
      <c r="G12787" s="200" t="s">
        <v>2850</v>
      </c>
      <c r="H12787" s="200" t="s">
        <v>80</v>
      </c>
      <c r="I12787" s="200">
        <v>45609</v>
      </c>
      <c r="J12787" s="143">
        <f t="shared" si="199"/>
        <v>45609</v>
      </c>
      <c r="K12787" s="202">
        <v>1</v>
      </c>
      <c r="L12787" s="284" t="s">
        <v>3941</v>
      </c>
      <c r="M12787" s="223"/>
      <c r="N12787" s="203">
        <v>1.1625000000000001</v>
      </c>
      <c r="O12787" s="222" t="s">
        <v>992</v>
      </c>
    </row>
    <row r="12788" spans="1:15" ht="29.25" customHeight="1">
      <c r="A12788" s="221" t="s">
        <v>2860</v>
      </c>
      <c r="B12788" s="221" t="s">
        <v>190</v>
      </c>
      <c r="C12788" s="222" t="s">
        <v>50</v>
      </c>
      <c r="D12788" s="222" t="s">
        <v>191</v>
      </c>
      <c r="E12788" s="199" t="s">
        <v>163</v>
      </c>
      <c r="F12788" s="200" t="s">
        <v>1494</v>
      </c>
      <c r="G12788" s="200" t="s">
        <v>1495</v>
      </c>
      <c r="H12788" s="200" t="s">
        <v>328</v>
      </c>
      <c r="I12788" s="200">
        <v>45609</v>
      </c>
      <c r="J12788" s="143">
        <f t="shared" si="199"/>
        <v>45609</v>
      </c>
      <c r="K12788" s="202">
        <v>1</v>
      </c>
      <c r="L12788" s="285" t="s">
        <v>3939</v>
      </c>
      <c r="M12788" s="223"/>
      <c r="N12788" s="203">
        <v>1.45</v>
      </c>
      <c r="O12788" s="222" t="s">
        <v>939</v>
      </c>
    </row>
    <row r="12789" spans="1:15" ht="29.25" customHeight="1">
      <c r="A12789" s="221" t="s">
        <v>2860</v>
      </c>
      <c r="B12789" s="221" t="s">
        <v>190</v>
      </c>
      <c r="C12789" s="222" t="s">
        <v>50</v>
      </c>
      <c r="D12789" s="222" t="s">
        <v>191</v>
      </c>
      <c r="E12789" s="199" t="s">
        <v>163</v>
      </c>
      <c r="F12789" s="200" t="s">
        <v>2580</v>
      </c>
      <c r="G12789" s="200" t="s">
        <v>2581</v>
      </c>
      <c r="H12789" s="200" t="s">
        <v>2697</v>
      </c>
      <c r="I12789" s="200">
        <v>45609</v>
      </c>
      <c r="J12789" s="143">
        <f t="shared" si="199"/>
        <v>45609</v>
      </c>
      <c r="K12789" s="202">
        <v>1</v>
      </c>
      <c r="L12789" s="285" t="s">
        <v>3940</v>
      </c>
      <c r="M12789" s="223"/>
      <c r="N12789" s="203">
        <v>2.4583333333333299</v>
      </c>
      <c r="O12789" s="222" t="s">
        <v>941</v>
      </c>
    </row>
    <row r="12790" spans="1:15" ht="29.25" customHeight="1">
      <c r="A12790" s="221" t="s">
        <v>2860</v>
      </c>
      <c r="B12790" s="221" t="s">
        <v>190</v>
      </c>
      <c r="C12790" s="222" t="s">
        <v>50</v>
      </c>
      <c r="D12790" s="222" t="s">
        <v>191</v>
      </c>
      <c r="E12790" s="199" t="s">
        <v>178</v>
      </c>
      <c r="F12790" s="200"/>
      <c r="G12790" s="200"/>
      <c r="H12790" s="200"/>
      <c r="I12790" s="200">
        <v>45610</v>
      </c>
      <c r="J12790" s="143">
        <f t="shared" si="199"/>
        <v>45610</v>
      </c>
      <c r="K12790" s="202">
        <v>1</v>
      </c>
      <c r="L12790" s="284" t="s">
        <v>4102</v>
      </c>
      <c r="M12790" s="223"/>
      <c r="N12790" s="203"/>
      <c r="O12790" s="222" t="s">
        <v>326</v>
      </c>
    </row>
    <row r="12791" spans="1:15" ht="29.25" customHeight="1">
      <c r="A12791" s="221" t="s">
        <v>2860</v>
      </c>
      <c r="B12791" s="221" t="s">
        <v>190</v>
      </c>
      <c r="C12791" s="222" t="s">
        <v>50</v>
      </c>
      <c r="D12791" s="222" t="s">
        <v>191</v>
      </c>
      <c r="E12791" s="199" t="s">
        <v>163</v>
      </c>
      <c r="F12791" s="200" t="s">
        <v>937</v>
      </c>
      <c r="G12791" s="200" t="s">
        <v>938</v>
      </c>
      <c r="H12791" s="200" t="s">
        <v>4768</v>
      </c>
      <c r="I12791" s="200">
        <v>45610</v>
      </c>
      <c r="J12791" s="143">
        <f t="shared" si="199"/>
        <v>45610</v>
      </c>
      <c r="K12791" s="202">
        <v>1.5</v>
      </c>
      <c r="L12791" s="284" t="s">
        <v>4099</v>
      </c>
      <c r="M12791" s="223"/>
      <c r="N12791" s="203">
        <v>3.625</v>
      </c>
      <c r="O12791" s="222" t="s">
        <v>943</v>
      </c>
    </row>
    <row r="12792" spans="1:15" ht="29.25" customHeight="1">
      <c r="A12792" s="221" t="s">
        <v>2860</v>
      </c>
      <c r="B12792" s="221" t="s">
        <v>190</v>
      </c>
      <c r="C12792" s="222" t="s">
        <v>50</v>
      </c>
      <c r="D12792" s="222" t="s">
        <v>191</v>
      </c>
      <c r="E12792" s="199" t="s">
        <v>163</v>
      </c>
      <c r="F12792" s="200" t="s">
        <v>2241</v>
      </c>
      <c r="G12792" s="200" t="s">
        <v>2242</v>
      </c>
      <c r="H12792" s="200" t="s">
        <v>52</v>
      </c>
      <c r="I12792" s="200">
        <v>45610</v>
      </c>
      <c r="J12792" s="143">
        <f t="shared" si="199"/>
        <v>45610</v>
      </c>
      <c r="K12792" s="202">
        <v>1.5</v>
      </c>
      <c r="L12792" s="284" t="s">
        <v>4101</v>
      </c>
      <c r="M12792" s="223"/>
      <c r="N12792" s="203">
        <v>1.3958333333333299</v>
      </c>
      <c r="O12792" s="222" t="s">
        <v>993</v>
      </c>
    </row>
    <row r="12793" spans="1:15" ht="29.25" customHeight="1">
      <c r="A12793" s="221" t="s">
        <v>2860</v>
      </c>
      <c r="B12793" s="221" t="s">
        <v>190</v>
      </c>
      <c r="C12793" s="222" t="s">
        <v>50</v>
      </c>
      <c r="D12793" s="222" t="s">
        <v>191</v>
      </c>
      <c r="E12793" s="199" t="s">
        <v>163</v>
      </c>
      <c r="F12793" s="200" t="s">
        <v>3277</v>
      </c>
      <c r="G12793" s="200" t="s">
        <v>3278</v>
      </c>
      <c r="H12793" s="200" t="s">
        <v>328</v>
      </c>
      <c r="I12793" s="200">
        <v>45610</v>
      </c>
      <c r="J12793" s="143">
        <f t="shared" si="199"/>
        <v>45610</v>
      </c>
      <c r="K12793" s="202">
        <v>1.5</v>
      </c>
      <c r="L12793" s="284" t="s">
        <v>4103</v>
      </c>
      <c r="M12793" s="223"/>
      <c r="N12793" s="203">
        <v>0.43076923076923102</v>
      </c>
      <c r="O12793" s="222" t="s">
        <v>1177</v>
      </c>
    </row>
    <row r="12794" spans="1:15" ht="29.25" customHeight="1">
      <c r="A12794" s="221" t="s">
        <v>2860</v>
      </c>
      <c r="B12794" s="221" t="s">
        <v>190</v>
      </c>
      <c r="C12794" s="222" t="s">
        <v>50</v>
      </c>
      <c r="D12794" s="222" t="s">
        <v>191</v>
      </c>
      <c r="E12794" s="199" t="s">
        <v>163</v>
      </c>
      <c r="F12794" s="200" t="s">
        <v>2849</v>
      </c>
      <c r="G12794" s="200" t="s">
        <v>2850</v>
      </c>
      <c r="H12794" s="200" t="s">
        <v>80</v>
      </c>
      <c r="I12794" s="200">
        <v>45610</v>
      </c>
      <c r="J12794" s="143">
        <f t="shared" si="199"/>
        <v>45610</v>
      </c>
      <c r="K12794" s="202">
        <v>1</v>
      </c>
      <c r="L12794" s="285" t="s">
        <v>4097</v>
      </c>
      <c r="M12794" s="223"/>
      <c r="N12794" s="203">
        <v>1.1625000000000001</v>
      </c>
      <c r="O12794" s="222" t="s">
        <v>992</v>
      </c>
    </row>
    <row r="12795" spans="1:15" ht="29.25" customHeight="1">
      <c r="A12795" s="221" t="s">
        <v>2860</v>
      </c>
      <c r="B12795" s="221" t="s">
        <v>190</v>
      </c>
      <c r="C12795" s="222" t="s">
        <v>50</v>
      </c>
      <c r="D12795" s="222" t="s">
        <v>191</v>
      </c>
      <c r="E12795" s="199" t="s">
        <v>163</v>
      </c>
      <c r="F12795" s="200" t="s">
        <v>1494</v>
      </c>
      <c r="G12795" s="200" t="s">
        <v>1495</v>
      </c>
      <c r="H12795" s="200" t="s">
        <v>328</v>
      </c>
      <c r="I12795" s="200">
        <v>45610</v>
      </c>
      <c r="J12795" s="143">
        <f t="shared" si="199"/>
        <v>45610</v>
      </c>
      <c r="K12795" s="202">
        <v>1.5</v>
      </c>
      <c r="L12795" s="285" t="s">
        <v>4098</v>
      </c>
      <c r="M12795" s="223"/>
      <c r="N12795" s="203">
        <v>1.45</v>
      </c>
      <c r="O12795" s="222" t="s">
        <v>939</v>
      </c>
    </row>
    <row r="12796" spans="1:15" ht="29.25" customHeight="1">
      <c r="A12796" s="221" t="s">
        <v>2860</v>
      </c>
      <c r="B12796" s="221" t="s">
        <v>190</v>
      </c>
      <c r="C12796" s="222" t="s">
        <v>50</v>
      </c>
      <c r="D12796" s="222" t="s">
        <v>191</v>
      </c>
      <c r="E12796" s="199" t="s">
        <v>163</v>
      </c>
      <c r="F12796" s="200" t="s">
        <v>2849</v>
      </c>
      <c r="G12796" s="200" t="s">
        <v>2850</v>
      </c>
      <c r="H12796" s="200" t="s">
        <v>2856</v>
      </c>
      <c r="I12796" s="200">
        <v>45610</v>
      </c>
      <c r="J12796" s="143">
        <f t="shared" si="199"/>
        <v>45610</v>
      </c>
      <c r="K12796" s="202">
        <v>1.5</v>
      </c>
      <c r="L12796" s="284" t="s">
        <v>4100</v>
      </c>
      <c r="M12796" s="223"/>
      <c r="N12796" s="203">
        <v>7.375</v>
      </c>
      <c r="O12796" s="222" t="s">
        <v>968</v>
      </c>
    </row>
    <row r="12797" spans="1:15" ht="29.25" customHeight="1">
      <c r="A12797" s="221" t="s">
        <v>2860</v>
      </c>
      <c r="B12797" s="221" t="s">
        <v>190</v>
      </c>
      <c r="C12797" s="222" t="s">
        <v>50</v>
      </c>
      <c r="D12797" s="222" t="s">
        <v>191</v>
      </c>
      <c r="E12797" s="199" t="s">
        <v>163</v>
      </c>
      <c r="F12797" s="200" t="s">
        <v>3277</v>
      </c>
      <c r="G12797" s="200" t="s">
        <v>3278</v>
      </c>
      <c r="H12797" s="200" t="s">
        <v>328</v>
      </c>
      <c r="I12797" s="200">
        <v>45611</v>
      </c>
      <c r="J12797" s="143">
        <f t="shared" si="199"/>
        <v>45611</v>
      </c>
      <c r="K12797" s="202">
        <v>3.5</v>
      </c>
      <c r="L12797" s="284" t="s">
        <v>4104</v>
      </c>
      <c r="M12797" s="223"/>
      <c r="N12797" s="203">
        <v>0.43076923076923102</v>
      </c>
      <c r="O12797" s="222" t="s">
        <v>1177</v>
      </c>
    </row>
    <row r="12798" spans="1:15" ht="29.25" customHeight="1">
      <c r="A12798" s="221" t="s">
        <v>2860</v>
      </c>
      <c r="B12798" s="221" t="s">
        <v>190</v>
      </c>
      <c r="C12798" s="222" t="s">
        <v>50</v>
      </c>
      <c r="D12798" s="222" t="s">
        <v>191</v>
      </c>
      <c r="E12798" s="199" t="s">
        <v>163</v>
      </c>
      <c r="F12798" s="200" t="s">
        <v>2849</v>
      </c>
      <c r="G12798" s="200" t="s">
        <v>2850</v>
      </c>
      <c r="H12798" s="200" t="s">
        <v>2854</v>
      </c>
      <c r="I12798" s="200">
        <v>45611</v>
      </c>
      <c r="J12798" s="143">
        <f t="shared" si="199"/>
        <v>45611</v>
      </c>
      <c r="K12798" s="202">
        <v>6</v>
      </c>
      <c r="L12798" s="284" t="s">
        <v>4105</v>
      </c>
      <c r="M12798" s="223"/>
      <c r="N12798" s="203">
        <v>4.1875</v>
      </c>
      <c r="O12798" s="222" t="s">
        <v>943</v>
      </c>
    </row>
    <row r="12799" spans="1:15" ht="29.25" customHeight="1">
      <c r="A12799" s="221" t="s">
        <v>2860</v>
      </c>
      <c r="B12799" s="221" t="s">
        <v>190</v>
      </c>
      <c r="C12799" s="222" t="s">
        <v>50</v>
      </c>
      <c r="D12799" s="222" t="s">
        <v>191</v>
      </c>
      <c r="E12799" s="199" t="s">
        <v>163</v>
      </c>
      <c r="F12799" s="200" t="s">
        <v>1494</v>
      </c>
      <c r="G12799" s="200" t="s">
        <v>1495</v>
      </c>
      <c r="H12799" s="200"/>
      <c r="I12799" s="200">
        <v>45614</v>
      </c>
      <c r="J12799" s="143">
        <f t="shared" si="199"/>
        <v>45614</v>
      </c>
      <c r="K12799" s="202">
        <v>1</v>
      </c>
      <c r="L12799" s="284" t="s">
        <v>4106</v>
      </c>
      <c r="M12799" s="223"/>
      <c r="N12799" s="203"/>
      <c r="O12799" s="222" t="s">
        <v>326</v>
      </c>
    </row>
    <row r="12800" spans="1:15" ht="29.25" customHeight="1">
      <c r="A12800" s="221" t="s">
        <v>2860</v>
      </c>
      <c r="B12800" s="221" t="s">
        <v>190</v>
      </c>
      <c r="C12800" s="222" t="s">
        <v>50</v>
      </c>
      <c r="D12800" s="222" t="s">
        <v>191</v>
      </c>
      <c r="E12800" s="199" t="s">
        <v>163</v>
      </c>
      <c r="F12800" s="200" t="s">
        <v>937</v>
      </c>
      <c r="G12800" s="200" t="s">
        <v>938</v>
      </c>
      <c r="H12800" s="200"/>
      <c r="I12800" s="200">
        <v>45614</v>
      </c>
      <c r="J12800" s="143">
        <f t="shared" si="199"/>
        <v>45614</v>
      </c>
      <c r="K12800" s="202">
        <v>2</v>
      </c>
      <c r="L12800" s="284" t="s">
        <v>4107</v>
      </c>
      <c r="M12800" s="223"/>
      <c r="N12800" s="203"/>
      <c r="O12800" s="222" t="s">
        <v>326</v>
      </c>
    </row>
    <row r="12801" spans="1:15" ht="29.25" customHeight="1">
      <c r="A12801" s="221" t="s">
        <v>2860</v>
      </c>
      <c r="B12801" s="221" t="s">
        <v>190</v>
      </c>
      <c r="C12801" s="222" t="s">
        <v>50</v>
      </c>
      <c r="D12801" s="222" t="s">
        <v>191</v>
      </c>
      <c r="E12801" s="199" t="s">
        <v>163</v>
      </c>
      <c r="F12801" s="200" t="s">
        <v>2241</v>
      </c>
      <c r="G12801" s="200" t="s">
        <v>2242</v>
      </c>
      <c r="H12801" s="200"/>
      <c r="I12801" s="200">
        <v>45614</v>
      </c>
      <c r="J12801" s="143">
        <f t="shared" si="199"/>
        <v>45614</v>
      </c>
      <c r="K12801" s="202">
        <v>1</v>
      </c>
      <c r="L12801" s="285" t="s">
        <v>4108</v>
      </c>
      <c r="M12801" s="223"/>
      <c r="N12801" s="203"/>
      <c r="O12801" s="222" t="s">
        <v>326</v>
      </c>
    </row>
    <row r="12802" spans="1:15" ht="29.25" customHeight="1">
      <c r="A12802" s="221" t="s">
        <v>2860</v>
      </c>
      <c r="B12802" s="221" t="s">
        <v>190</v>
      </c>
      <c r="C12802" s="222" t="s">
        <v>50</v>
      </c>
      <c r="D12802" s="222" t="s">
        <v>191</v>
      </c>
      <c r="E12802" s="199" t="s">
        <v>163</v>
      </c>
      <c r="F12802" s="200" t="s">
        <v>2580</v>
      </c>
      <c r="G12802" s="200" t="s">
        <v>2581</v>
      </c>
      <c r="H12802" s="200"/>
      <c r="I12802" s="200">
        <v>45614</v>
      </c>
      <c r="J12802" s="143">
        <f t="shared" si="199"/>
        <v>45614</v>
      </c>
      <c r="K12802" s="202">
        <v>1.5</v>
      </c>
      <c r="L12802" s="284" t="s">
        <v>4110</v>
      </c>
      <c r="M12802" s="223"/>
      <c r="N12802" s="203"/>
      <c r="O12802" s="222" t="s">
        <v>326</v>
      </c>
    </row>
    <row r="12803" spans="1:15" ht="29.25" customHeight="1">
      <c r="A12803" s="221" t="s">
        <v>2860</v>
      </c>
      <c r="B12803" s="221" t="s">
        <v>190</v>
      </c>
      <c r="C12803" s="222" t="s">
        <v>50</v>
      </c>
      <c r="D12803" s="222" t="s">
        <v>191</v>
      </c>
      <c r="E12803" s="199" t="s">
        <v>163</v>
      </c>
      <c r="F12803" s="200" t="s">
        <v>3160</v>
      </c>
      <c r="G12803" s="200" t="s">
        <v>3161</v>
      </c>
      <c r="H12803" s="200"/>
      <c r="I12803" s="200">
        <v>45614</v>
      </c>
      <c r="J12803" s="143">
        <f t="shared" ref="J12803:J12866" si="200">I12803</f>
        <v>45614</v>
      </c>
      <c r="K12803" s="202">
        <v>1.5</v>
      </c>
      <c r="L12803" s="284" t="s">
        <v>4107</v>
      </c>
      <c r="M12803" s="223"/>
      <c r="N12803" s="203"/>
      <c r="O12803" s="222" t="s">
        <v>326</v>
      </c>
    </row>
    <row r="12804" spans="1:15" ht="29.25" customHeight="1">
      <c r="A12804" s="221" t="s">
        <v>2860</v>
      </c>
      <c r="B12804" s="221" t="s">
        <v>190</v>
      </c>
      <c r="C12804" s="222" t="s">
        <v>50</v>
      </c>
      <c r="D12804" s="222" t="s">
        <v>191</v>
      </c>
      <c r="E12804" s="199" t="s">
        <v>163</v>
      </c>
      <c r="F12804" s="200" t="s">
        <v>2849</v>
      </c>
      <c r="G12804" s="200" t="s">
        <v>2850</v>
      </c>
      <c r="H12804" s="200"/>
      <c r="I12804" s="200">
        <v>45614</v>
      </c>
      <c r="J12804" s="143">
        <f t="shared" si="200"/>
        <v>45614</v>
      </c>
      <c r="K12804" s="202">
        <v>1</v>
      </c>
      <c r="L12804" s="285" t="s">
        <v>468</v>
      </c>
      <c r="M12804" s="223"/>
      <c r="N12804" s="203"/>
      <c r="O12804" s="222" t="s">
        <v>326</v>
      </c>
    </row>
    <row r="12805" spans="1:15" ht="29.25" customHeight="1">
      <c r="A12805" s="221" t="s">
        <v>2860</v>
      </c>
      <c r="B12805" s="221" t="s">
        <v>190</v>
      </c>
      <c r="C12805" s="222" t="s">
        <v>50</v>
      </c>
      <c r="D12805" s="222" t="s">
        <v>191</v>
      </c>
      <c r="E12805" s="199" t="s">
        <v>163</v>
      </c>
      <c r="F12805" s="200" t="s">
        <v>2580</v>
      </c>
      <c r="G12805" s="200" t="s">
        <v>2581</v>
      </c>
      <c r="H12805" s="200" t="s">
        <v>2689</v>
      </c>
      <c r="I12805" s="200">
        <v>45614</v>
      </c>
      <c r="J12805" s="143">
        <f t="shared" si="200"/>
        <v>45614</v>
      </c>
      <c r="K12805" s="202">
        <v>1.5</v>
      </c>
      <c r="L12805" s="285" t="s">
        <v>4109</v>
      </c>
      <c r="M12805" s="223"/>
      <c r="N12805" s="203">
        <v>0.65625</v>
      </c>
      <c r="O12805" s="222" t="s">
        <v>942</v>
      </c>
    </row>
    <row r="12806" spans="1:15" ht="29.25" customHeight="1">
      <c r="A12806" s="221" t="s">
        <v>2860</v>
      </c>
      <c r="B12806" s="221" t="s">
        <v>190</v>
      </c>
      <c r="C12806" s="222" t="s">
        <v>50</v>
      </c>
      <c r="D12806" s="222" t="s">
        <v>191</v>
      </c>
      <c r="E12806" s="199" t="s">
        <v>163</v>
      </c>
      <c r="F12806" s="200" t="s">
        <v>937</v>
      </c>
      <c r="G12806" s="200" t="s">
        <v>938</v>
      </c>
      <c r="H12806" s="200" t="s">
        <v>4768</v>
      </c>
      <c r="I12806" s="200">
        <v>45615</v>
      </c>
      <c r="J12806" s="143">
        <f t="shared" si="200"/>
        <v>45615</v>
      </c>
      <c r="K12806" s="202">
        <v>1.5</v>
      </c>
      <c r="L12806" s="285" t="s">
        <v>4112</v>
      </c>
      <c r="M12806" s="223"/>
      <c r="N12806" s="203">
        <v>3.625</v>
      </c>
      <c r="O12806" s="222" t="s">
        <v>943</v>
      </c>
    </row>
    <row r="12807" spans="1:15" ht="29.25" customHeight="1">
      <c r="A12807" s="221" t="s">
        <v>2860</v>
      </c>
      <c r="B12807" s="221" t="s">
        <v>190</v>
      </c>
      <c r="C12807" s="222" t="s">
        <v>50</v>
      </c>
      <c r="D12807" s="222" t="s">
        <v>191</v>
      </c>
      <c r="E12807" s="199" t="s">
        <v>163</v>
      </c>
      <c r="F12807" s="200" t="s">
        <v>2849</v>
      </c>
      <c r="G12807" s="200" t="s">
        <v>2850</v>
      </c>
      <c r="H12807" s="200" t="s">
        <v>2851</v>
      </c>
      <c r="I12807" s="200">
        <v>45615</v>
      </c>
      <c r="J12807" s="143">
        <f t="shared" si="200"/>
        <v>45615</v>
      </c>
      <c r="K12807" s="202">
        <v>1.5</v>
      </c>
      <c r="L12807" s="284" t="s">
        <v>4113</v>
      </c>
      <c r="M12807" s="223"/>
      <c r="N12807" s="203">
        <v>7.5</v>
      </c>
      <c r="O12807" s="222" t="s">
        <v>991</v>
      </c>
    </row>
    <row r="12808" spans="1:15" ht="29.25" customHeight="1">
      <c r="A12808" s="221" t="s">
        <v>2860</v>
      </c>
      <c r="B12808" s="221" t="s">
        <v>190</v>
      </c>
      <c r="C12808" s="222" t="s">
        <v>50</v>
      </c>
      <c r="D12808" s="222" t="s">
        <v>191</v>
      </c>
      <c r="E12808" s="199" t="s">
        <v>163</v>
      </c>
      <c r="F12808" s="200" t="s">
        <v>2241</v>
      </c>
      <c r="G12808" s="200" t="s">
        <v>2242</v>
      </c>
      <c r="H12808" s="200" t="s">
        <v>52</v>
      </c>
      <c r="I12808" s="200">
        <v>45615</v>
      </c>
      <c r="J12808" s="143">
        <f t="shared" si="200"/>
        <v>45615</v>
      </c>
      <c r="K12808" s="202">
        <v>3</v>
      </c>
      <c r="L12808" s="285" t="s">
        <v>4111</v>
      </c>
      <c r="M12808" s="223"/>
      <c r="N12808" s="203">
        <v>1.3958333333333299</v>
      </c>
      <c r="O12808" s="222" t="s">
        <v>993</v>
      </c>
    </row>
    <row r="12809" spans="1:15" ht="29.25" customHeight="1">
      <c r="A12809" s="221" t="s">
        <v>2860</v>
      </c>
      <c r="B12809" s="221" t="s">
        <v>190</v>
      </c>
      <c r="C12809" s="222" t="s">
        <v>50</v>
      </c>
      <c r="D12809" s="222" t="s">
        <v>191</v>
      </c>
      <c r="E12809" s="199" t="s">
        <v>163</v>
      </c>
      <c r="F12809" s="200" t="s">
        <v>3160</v>
      </c>
      <c r="G12809" s="200" t="s">
        <v>3161</v>
      </c>
      <c r="H12809" s="200" t="s">
        <v>3288</v>
      </c>
      <c r="I12809" s="200">
        <v>45615</v>
      </c>
      <c r="J12809" s="143">
        <f t="shared" si="200"/>
        <v>45615</v>
      </c>
      <c r="K12809" s="202">
        <v>2</v>
      </c>
      <c r="L12809" s="284" t="s">
        <v>4114</v>
      </c>
      <c r="M12809" s="223"/>
      <c r="N12809" s="203">
        <v>0</v>
      </c>
      <c r="O12809" s="222" t="s">
        <v>326</v>
      </c>
    </row>
    <row r="12810" spans="1:15" ht="29.25" customHeight="1">
      <c r="A12810" s="221" t="s">
        <v>2860</v>
      </c>
      <c r="B12810" s="221" t="s">
        <v>190</v>
      </c>
      <c r="C12810" s="222" t="s">
        <v>50</v>
      </c>
      <c r="D12810" s="222" t="s">
        <v>191</v>
      </c>
      <c r="E12810" s="199" t="s">
        <v>163</v>
      </c>
      <c r="F12810" s="200" t="s">
        <v>630</v>
      </c>
      <c r="G12810" s="200" t="s">
        <v>631</v>
      </c>
      <c r="H12810" s="200" t="s">
        <v>80</v>
      </c>
      <c r="I12810" s="200">
        <v>45615</v>
      </c>
      <c r="J12810" s="143">
        <f t="shared" si="200"/>
        <v>45615</v>
      </c>
      <c r="K12810" s="202">
        <v>1.5</v>
      </c>
      <c r="L12810" s="285" t="s">
        <v>4115</v>
      </c>
      <c r="M12810" s="223"/>
      <c r="N12810" s="203">
        <v>0.25</v>
      </c>
      <c r="O12810" s="222" t="s">
        <v>943</v>
      </c>
    </row>
    <row r="12811" spans="1:15" ht="29.25" customHeight="1">
      <c r="A12811" s="221" t="s">
        <v>2860</v>
      </c>
      <c r="B12811" s="221" t="s">
        <v>190</v>
      </c>
      <c r="C12811" s="222" t="s">
        <v>50</v>
      </c>
      <c r="D12811" s="222" t="s">
        <v>191</v>
      </c>
      <c r="E12811" s="199" t="s">
        <v>163</v>
      </c>
      <c r="F12811" s="200" t="s">
        <v>937</v>
      </c>
      <c r="G12811" s="200" t="s">
        <v>938</v>
      </c>
      <c r="H12811" s="200" t="s">
        <v>4768</v>
      </c>
      <c r="I12811" s="200">
        <v>45616</v>
      </c>
      <c r="J12811" s="143">
        <f t="shared" si="200"/>
        <v>45616</v>
      </c>
      <c r="K12811" s="202">
        <v>1.5</v>
      </c>
      <c r="L12811" s="284" t="s">
        <v>4117</v>
      </c>
      <c r="M12811" s="223"/>
      <c r="N12811" s="203">
        <v>3.625</v>
      </c>
      <c r="O12811" s="222" t="s">
        <v>943</v>
      </c>
    </row>
    <row r="12812" spans="1:15" ht="29.25" customHeight="1">
      <c r="A12812" s="221" t="s">
        <v>2860</v>
      </c>
      <c r="B12812" s="221" t="s">
        <v>190</v>
      </c>
      <c r="C12812" s="222" t="s">
        <v>50</v>
      </c>
      <c r="D12812" s="222" t="s">
        <v>191</v>
      </c>
      <c r="E12812" s="199" t="s">
        <v>163</v>
      </c>
      <c r="F12812" s="200" t="s">
        <v>2849</v>
      </c>
      <c r="G12812" s="200" t="s">
        <v>2850</v>
      </c>
      <c r="H12812" s="200" t="s">
        <v>2851</v>
      </c>
      <c r="I12812" s="200">
        <v>45616</v>
      </c>
      <c r="J12812" s="143">
        <f t="shared" si="200"/>
        <v>45616</v>
      </c>
      <c r="K12812" s="202">
        <v>3</v>
      </c>
      <c r="L12812" s="284" t="s">
        <v>4116</v>
      </c>
      <c r="M12812" s="223"/>
      <c r="N12812" s="203">
        <v>7.5</v>
      </c>
      <c r="O12812" s="222" t="s">
        <v>991</v>
      </c>
    </row>
    <row r="12813" spans="1:15" ht="29.25" customHeight="1">
      <c r="A12813" s="221" t="s">
        <v>2860</v>
      </c>
      <c r="B12813" s="221" t="s">
        <v>190</v>
      </c>
      <c r="C12813" s="222" t="s">
        <v>50</v>
      </c>
      <c r="D12813" s="222" t="s">
        <v>191</v>
      </c>
      <c r="E12813" s="199" t="s">
        <v>163</v>
      </c>
      <c r="F12813" s="200" t="s">
        <v>2241</v>
      </c>
      <c r="G12813" s="200" t="s">
        <v>2242</v>
      </c>
      <c r="H12813" s="200" t="s">
        <v>52</v>
      </c>
      <c r="I12813" s="200">
        <v>45616</v>
      </c>
      <c r="J12813" s="143">
        <f t="shared" si="200"/>
        <v>45616</v>
      </c>
      <c r="K12813" s="202">
        <v>5</v>
      </c>
      <c r="L12813" s="284" t="s">
        <v>4118</v>
      </c>
      <c r="M12813" s="223"/>
      <c r="N12813" s="203">
        <v>1.3958333333333299</v>
      </c>
      <c r="O12813" s="222" t="s">
        <v>993</v>
      </c>
    </row>
    <row r="12814" spans="1:15" ht="29.25" customHeight="1">
      <c r="A12814" s="221" t="s">
        <v>2860</v>
      </c>
      <c r="B12814" s="221" t="s">
        <v>190</v>
      </c>
      <c r="C12814" s="222" t="s">
        <v>50</v>
      </c>
      <c r="D12814" s="222" t="s">
        <v>191</v>
      </c>
      <c r="E12814" s="199" t="s">
        <v>178</v>
      </c>
      <c r="F12814" s="200"/>
      <c r="G12814" s="200"/>
      <c r="H12814" s="200"/>
      <c r="I12814" s="200">
        <v>45617</v>
      </c>
      <c r="J12814" s="143">
        <f t="shared" si="200"/>
        <v>45617</v>
      </c>
      <c r="K12814" s="202">
        <v>1.5</v>
      </c>
      <c r="L12814" s="285" t="s">
        <v>4244</v>
      </c>
      <c r="M12814" s="223"/>
      <c r="N12814" s="203"/>
      <c r="O12814" s="222" t="s">
        <v>326</v>
      </c>
    </row>
    <row r="12815" spans="1:15" ht="29.25" customHeight="1">
      <c r="A12815" s="221" t="s">
        <v>2860</v>
      </c>
      <c r="B12815" s="221" t="s">
        <v>190</v>
      </c>
      <c r="C12815" s="222" t="s">
        <v>50</v>
      </c>
      <c r="D12815" s="222" t="s">
        <v>191</v>
      </c>
      <c r="E12815" s="199" t="s">
        <v>178</v>
      </c>
      <c r="F12815" s="200"/>
      <c r="G12815" s="200"/>
      <c r="H12815" s="200"/>
      <c r="I12815" s="200">
        <v>45617</v>
      </c>
      <c r="J12815" s="143">
        <f t="shared" si="200"/>
        <v>45617</v>
      </c>
      <c r="K12815" s="202">
        <v>0.5</v>
      </c>
      <c r="L12815" s="285" t="s">
        <v>4247</v>
      </c>
      <c r="M12815" s="223"/>
      <c r="N12815" s="203"/>
      <c r="O12815" s="222" t="s">
        <v>326</v>
      </c>
    </row>
    <row r="12816" spans="1:15" ht="29.25" customHeight="1">
      <c r="A12816" s="221" t="s">
        <v>2860</v>
      </c>
      <c r="B12816" s="221" t="s">
        <v>190</v>
      </c>
      <c r="C12816" s="222" t="s">
        <v>50</v>
      </c>
      <c r="D12816" s="222" t="s">
        <v>191</v>
      </c>
      <c r="E12816" s="199" t="s">
        <v>163</v>
      </c>
      <c r="F12816" s="200" t="s">
        <v>1386</v>
      </c>
      <c r="G12816" s="200" t="s">
        <v>1607</v>
      </c>
      <c r="H12816" s="200" t="s">
        <v>118</v>
      </c>
      <c r="I12816" s="200">
        <v>45617</v>
      </c>
      <c r="J12816" s="143">
        <f t="shared" si="200"/>
        <v>45617</v>
      </c>
      <c r="K12816" s="202">
        <v>1.5</v>
      </c>
      <c r="L12816" s="285" t="s">
        <v>4245</v>
      </c>
      <c r="M12816" s="223"/>
      <c r="N12816" s="203">
        <v>0</v>
      </c>
      <c r="O12816" s="222" t="s">
        <v>326</v>
      </c>
    </row>
    <row r="12817" spans="1:15" ht="29.25" customHeight="1">
      <c r="A12817" s="221" t="s">
        <v>2860</v>
      </c>
      <c r="B12817" s="221" t="s">
        <v>190</v>
      </c>
      <c r="C12817" s="222" t="s">
        <v>50</v>
      </c>
      <c r="D12817" s="222" t="s">
        <v>191</v>
      </c>
      <c r="E12817" s="199" t="s">
        <v>163</v>
      </c>
      <c r="F12817" s="200" t="s">
        <v>2849</v>
      </c>
      <c r="G12817" s="200" t="s">
        <v>2850</v>
      </c>
      <c r="H12817" s="200" t="s">
        <v>2851</v>
      </c>
      <c r="I12817" s="200">
        <v>45617</v>
      </c>
      <c r="J12817" s="143">
        <f t="shared" si="200"/>
        <v>45617</v>
      </c>
      <c r="K12817" s="202">
        <v>2.5</v>
      </c>
      <c r="L12817" s="284" t="s">
        <v>4243</v>
      </c>
      <c r="M12817" s="223"/>
      <c r="N12817" s="203">
        <v>7.5</v>
      </c>
      <c r="O12817" s="222" t="s">
        <v>991</v>
      </c>
    </row>
    <row r="12818" spans="1:15" ht="29.25" customHeight="1">
      <c r="A12818" s="221" t="s">
        <v>2860</v>
      </c>
      <c r="B12818" s="221" t="s">
        <v>190</v>
      </c>
      <c r="C12818" s="222" t="s">
        <v>50</v>
      </c>
      <c r="D12818" s="222" t="s">
        <v>191</v>
      </c>
      <c r="E12818" s="199" t="s">
        <v>163</v>
      </c>
      <c r="F12818" s="200" t="s">
        <v>2241</v>
      </c>
      <c r="G12818" s="200" t="s">
        <v>2242</v>
      </c>
      <c r="H12818" s="200" t="s">
        <v>52</v>
      </c>
      <c r="I12818" s="200">
        <v>45617</v>
      </c>
      <c r="J12818" s="143">
        <f t="shared" si="200"/>
        <v>45617</v>
      </c>
      <c r="K12818" s="202">
        <v>3.5</v>
      </c>
      <c r="L12818" s="285" t="s">
        <v>4246</v>
      </c>
      <c r="M12818" s="223"/>
      <c r="N12818" s="203">
        <v>1.3958333333333299</v>
      </c>
      <c r="O12818" s="222" t="s">
        <v>993</v>
      </c>
    </row>
    <row r="12819" spans="1:15" ht="29.25" customHeight="1">
      <c r="A12819" s="221" t="s">
        <v>2860</v>
      </c>
      <c r="B12819" s="221" t="s">
        <v>190</v>
      </c>
      <c r="C12819" s="222" t="s">
        <v>50</v>
      </c>
      <c r="D12819" s="222" t="s">
        <v>191</v>
      </c>
      <c r="E12819" s="199" t="s">
        <v>163</v>
      </c>
      <c r="F12819" s="200" t="s">
        <v>1386</v>
      </c>
      <c r="G12819" s="200" t="s">
        <v>1607</v>
      </c>
      <c r="H12819" s="200" t="s">
        <v>118</v>
      </c>
      <c r="I12819" s="200">
        <v>45618</v>
      </c>
      <c r="J12819" s="143">
        <f t="shared" si="200"/>
        <v>45618</v>
      </c>
      <c r="K12819" s="202">
        <v>3.5</v>
      </c>
      <c r="L12819" s="284" t="s">
        <v>4251</v>
      </c>
      <c r="M12819" s="223"/>
      <c r="N12819" s="203">
        <v>0</v>
      </c>
      <c r="O12819" s="222" t="s">
        <v>326</v>
      </c>
    </row>
    <row r="12820" spans="1:15" ht="29.25" customHeight="1">
      <c r="A12820" s="221" t="s">
        <v>2860</v>
      </c>
      <c r="B12820" s="221" t="s">
        <v>190</v>
      </c>
      <c r="C12820" s="222" t="s">
        <v>50</v>
      </c>
      <c r="D12820" s="222" t="s">
        <v>191</v>
      </c>
      <c r="E12820" s="199" t="s">
        <v>163</v>
      </c>
      <c r="F12820" s="200" t="s">
        <v>937</v>
      </c>
      <c r="G12820" s="200" t="s">
        <v>938</v>
      </c>
      <c r="H12820" s="200" t="s">
        <v>4794</v>
      </c>
      <c r="I12820" s="200">
        <v>45618</v>
      </c>
      <c r="J12820" s="143">
        <f t="shared" si="200"/>
        <v>45618</v>
      </c>
      <c r="K12820" s="202">
        <v>3</v>
      </c>
      <c r="L12820" s="285" t="s">
        <v>4250</v>
      </c>
      <c r="M12820" s="223"/>
      <c r="N12820" s="203">
        <v>14.5875</v>
      </c>
      <c r="O12820" s="222" t="s">
        <v>943</v>
      </c>
    </row>
    <row r="12821" spans="1:15" ht="29.25" customHeight="1">
      <c r="A12821" s="221" t="s">
        <v>2860</v>
      </c>
      <c r="B12821" s="221" t="s">
        <v>190</v>
      </c>
      <c r="C12821" s="222" t="s">
        <v>50</v>
      </c>
      <c r="D12821" s="222" t="s">
        <v>191</v>
      </c>
      <c r="E12821" s="199" t="s">
        <v>163</v>
      </c>
      <c r="F12821" s="200" t="s">
        <v>2849</v>
      </c>
      <c r="G12821" s="200" t="s">
        <v>2850</v>
      </c>
      <c r="H12821" s="200" t="s">
        <v>2851</v>
      </c>
      <c r="I12821" s="200">
        <v>45618</v>
      </c>
      <c r="J12821" s="143">
        <f t="shared" si="200"/>
        <v>45618</v>
      </c>
      <c r="K12821" s="202">
        <v>2</v>
      </c>
      <c r="L12821" s="284" t="s">
        <v>4248</v>
      </c>
      <c r="M12821" s="223"/>
      <c r="N12821" s="203">
        <v>7.5</v>
      </c>
      <c r="O12821" s="222" t="s">
        <v>991</v>
      </c>
    </row>
    <row r="12822" spans="1:15" ht="29.25" customHeight="1">
      <c r="A12822" s="221" t="s">
        <v>2860</v>
      </c>
      <c r="B12822" s="221" t="s">
        <v>190</v>
      </c>
      <c r="C12822" s="222" t="s">
        <v>50</v>
      </c>
      <c r="D12822" s="222" t="s">
        <v>191</v>
      </c>
      <c r="E12822" s="199" t="s">
        <v>163</v>
      </c>
      <c r="F12822" s="200" t="s">
        <v>2241</v>
      </c>
      <c r="G12822" s="200" t="s">
        <v>2242</v>
      </c>
      <c r="H12822" s="200" t="s">
        <v>38</v>
      </c>
      <c r="I12822" s="200">
        <v>45618</v>
      </c>
      <c r="J12822" s="143">
        <f t="shared" si="200"/>
        <v>45618</v>
      </c>
      <c r="K12822" s="202">
        <v>1</v>
      </c>
      <c r="L12822" s="284" t="s">
        <v>4249</v>
      </c>
      <c r="M12822" s="223"/>
      <c r="N12822" s="203">
        <v>5.2083333333333304</v>
      </c>
      <c r="O12822" s="222" t="s">
        <v>941</v>
      </c>
    </row>
    <row r="12823" spans="1:15" ht="29.25" customHeight="1">
      <c r="A12823" s="221" t="s">
        <v>2860</v>
      </c>
      <c r="B12823" s="221" t="s">
        <v>190</v>
      </c>
      <c r="C12823" s="222" t="s">
        <v>50</v>
      </c>
      <c r="D12823" s="222" t="s">
        <v>191</v>
      </c>
      <c r="E12823" s="199" t="s">
        <v>163</v>
      </c>
      <c r="F12823" s="200" t="s">
        <v>937</v>
      </c>
      <c r="G12823" s="200" t="s">
        <v>938</v>
      </c>
      <c r="H12823" s="200"/>
      <c r="I12823" s="200">
        <v>45621</v>
      </c>
      <c r="J12823" s="143">
        <f t="shared" si="200"/>
        <v>45621</v>
      </c>
      <c r="K12823" s="202">
        <v>1</v>
      </c>
      <c r="L12823" s="285" t="s">
        <v>267</v>
      </c>
      <c r="M12823" s="223"/>
      <c r="N12823" s="203"/>
      <c r="O12823" s="222" t="s">
        <v>326</v>
      </c>
    </row>
    <row r="12824" spans="1:15" ht="29.25" customHeight="1">
      <c r="A12824" s="221" t="s">
        <v>2860</v>
      </c>
      <c r="B12824" s="221" t="s">
        <v>190</v>
      </c>
      <c r="C12824" s="222" t="s">
        <v>50</v>
      </c>
      <c r="D12824" s="222" t="s">
        <v>191</v>
      </c>
      <c r="E12824" s="199" t="s">
        <v>163</v>
      </c>
      <c r="F12824" s="200" t="s">
        <v>1494</v>
      </c>
      <c r="G12824" s="200" t="s">
        <v>1495</v>
      </c>
      <c r="H12824" s="200"/>
      <c r="I12824" s="200">
        <v>45621</v>
      </c>
      <c r="J12824" s="143">
        <f t="shared" si="200"/>
        <v>45621</v>
      </c>
      <c r="K12824" s="202">
        <v>1</v>
      </c>
      <c r="L12824" s="285" t="s">
        <v>267</v>
      </c>
      <c r="M12824" s="223"/>
      <c r="N12824" s="203"/>
      <c r="O12824" s="222" t="s">
        <v>326</v>
      </c>
    </row>
    <row r="12825" spans="1:15" ht="29.25" customHeight="1">
      <c r="A12825" s="221" t="s">
        <v>2860</v>
      </c>
      <c r="B12825" s="221" t="s">
        <v>190</v>
      </c>
      <c r="C12825" s="222" t="s">
        <v>50</v>
      </c>
      <c r="D12825" s="222" t="s">
        <v>191</v>
      </c>
      <c r="E12825" s="199" t="s">
        <v>163</v>
      </c>
      <c r="F12825" s="200" t="s">
        <v>1386</v>
      </c>
      <c r="G12825" s="200" t="s">
        <v>1607</v>
      </c>
      <c r="H12825" s="200" t="s">
        <v>118</v>
      </c>
      <c r="I12825" s="200">
        <v>45621</v>
      </c>
      <c r="J12825" s="143">
        <f t="shared" si="200"/>
        <v>45621</v>
      </c>
      <c r="K12825" s="202">
        <v>3</v>
      </c>
      <c r="L12825" s="284" t="s">
        <v>4252</v>
      </c>
      <c r="M12825" s="223"/>
      <c r="N12825" s="203">
        <v>0</v>
      </c>
      <c r="O12825" s="222" t="s">
        <v>326</v>
      </c>
    </row>
    <row r="12826" spans="1:15" ht="29.25" customHeight="1">
      <c r="A12826" s="221" t="s">
        <v>2860</v>
      </c>
      <c r="B12826" s="221" t="s">
        <v>190</v>
      </c>
      <c r="C12826" s="222" t="s">
        <v>50</v>
      </c>
      <c r="D12826" s="222" t="s">
        <v>191</v>
      </c>
      <c r="E12826" s="199" t="s">
        <v>163</v>
      </c>
      <c r="F12826" s="200" t="s">
        <v>2241</v>
      </c>
      <c r="G12826" s="200" t="s">
        <v>2242</v>
      </c>
      <c r="H12826" s="200" t="s">
        <v>52</v>
      </c>
      <c r="I12826" s="200">
        <v>45621</v>
      </c>
      <c r="J12826" s="143">
        <f t="shared" si="200"/>
        <v>45621</v>
      </c>
      <c r="K12826" s="202">
        <v>4.5</v>
      </c>
      <c r="L12826" s="284" t="s">
        <v>4253</v>
      </c>
      <c r="M12826" s="223"/>
      <c r="N12826" s="203">
        <v>1.3958333333333299</v>
      </c>
      <c r="O12826" s="222" t="s">
        <v>993</v>
      </c>
    </row>
    <row r="12827" spans="1:15" ht="29.25" customHeight="1">
      <c r="A12827" s="221" t="s">
        <v>2860</v>
      </c>
      <c r="B12827" s="221" t="s">
        <v>190</v>
      </c>
      <c r="C12827" s="222" t="s">
        <v>50</v>
      </c>
      <c r="D12827" s="222" t="s">
        <v>191</v>
      </c>
      <c r="E12827" s="199" t="s">
        <v>178</v>
      </c>
      <c r="F12827" s="200"/>
      <c r="G12827" s="200"/>
      <c r="H12827" s="200"/>
      <c r="I12827" s="200">
        <v>45622</v>
      </c>
      <c r="J12827" s="143">
        <f t="shared" si="200"/>
        <v>45622</v>
      </c>
      <c r="K12827" s="202">
        <v>0.5</v>
      </c>
      <c r="L12827" s="285" t="s">
        <v>4255</v>
      </c>
      <c r="M12827" s="223"/>
      <c r="N12827" s="203"/>
      <c r="O12827" s="222" t="s">
        <v>326</v>
      </c>
    </row>
    <row r="12828" spans="1:15" ht="29.25" customHeight="1">
      <c r="A12828" s="221" t="s">
        <v>2860</v>
      </c>
      <c r="B12828" s="221" t="s">
        <v>190</v>
      </c>
      <c r="C12828" s="222" t="s">
        <v>50</v>
      </c>
      <c r="D12828" s="222" t="s">
        <v>191</v>
      </c>
      <c r="E12828" s="199" t="s">
        <v>178</v>
      </c>
      <c r="F12828" s="200"/>
      <c r="G12828" s="200"/>
      <c r="H12828" s="200"/>
      <c r="I12828" s="200">
        <v>45622</v>
      </c>
      <c r="J12828" s="143">
        <f t="shared" si="200"/>
        <v>45622</v>
      </c>
      <c r="K12828" s="202">
        <v>1.5</v>
      </c>
      <c r="L12828" s="285" t="s">
        <v>4258</v>
      </c>
      <c r="M12828" s="223"/>
      <c r="N12828" s="203"/>
      <c r="O12828" s="222" t="s">
        <v>326</v>
      </c>
    </row>
    <row r="12829" spans="1:15" ht="29.25" customHeight="1">
      <c r="A12829" s="221" t="s">
        <v>2860</v>
      </c>
      <c r="B12829" s="221" t="s">
        <v>190</v>
      </c>
      <c r="C12829" s="222" t="s">
        <v>50</v>
      </c>
      <c r="D12829" s="222" t="s">
        <v>191</v>
      </c>
      <c r="E12829" s="199" t="s">
        <v>178</v>
      </c>
      <c r="F12829" s="200"/>
      <c r="G12829" s="200"/>
      <c r="H12829" s="200"/>
      <c r="I12829" s="200">
        <v>45622</v>
      </c>
      <c r="J12829" s="143">
        <f t="shared" si="200"/>
        <v>45622</v>
      </c>
      <c r="K12829" s="202">
        <v>1</v>
      </c>
      <c r="L12829" s="285" t="s">
        <v>4259</v>
      </c>
      <c r="M12829" s="223"/>
      <c r="N12829" s="203"/>
      <c r="O12829" s="222" t="s">
        <v>326</v>
      </c>
    </row>
    <row r="12830" spans="1:15" ht="29.25" customHeight="1">
      <c r="A12830" s="221" t="s">
        <v>2860</v>
      </c>
      <c r="B12830" s="221" t="s">
        <v>190</v>
      </c>
      <c r="C12830" s="222" t="s">
        <v>50</v>
      </c>
      <c r="D12830" s="222" t="s">
        <v>191</v>
      </c>
      <c r="E12830" s="199" t="s">
        <v>163</v>
      </c>
      <c r="F12830" s="200" t="s">
        <v>1386</v>
      </c>
      <c r="G12830" s="200" t="s">
        <v>1607</v>
      </c>
      <c r="H12830" s="200" t="s">
        <v>118</v>
      </c>
      <c r="I12830" s="200">
        <v>45622</v>
      </c>
      <c r="J12830" s="143">
        <f t="shared" si="200"/>
        <v>45622</v>
      </c>
      <c r="K12830" s="202">
        <v>1.5</v>
      </c>
      <c r="L12830" s="285" t="s">
        <v>4256</v>
      </c>
      <c r="M12830" s="223"/>
      <c r="N12830" s="203">
        <v>0</v>
      </c>
      <c r="O12830" s="222" t="s">
        <v>326</v>
      </c>
    </row>
    <row r="12831" spans="1:15" ht="29.25" customHeight="1">
      <c r="A12831" s="221" t="s">
        <v>2860</v>
      </c>
      <c r="B12831" s="221" t="s">
        <v>190</v>
      </c>
      <c r="C12831" s="222" t="s">
        <v>50</v>
      </c>
      <c r="D12831" s="222" t="s">
        <v>191</v>
      </c>
      <c r="E12831" s="199" t="s">
        <v>163</v>
      </c>
      <c r="F12831" s="200" t="s">
        <v>2849</v>
      </c>
      <c r="G12831" s="200" t="s">
        <v>2850</v>
      </c>
      <c r="H12831" s="200" t="s">
        <v>2851</v>
      </c>
      <c r="I12831" s="200">
        <v>45622</v>
      </c>
      <c r="J12831" s="143">
        <f t="shared" si="200"/>
        <v>45622</v>
      </c>
      <c r="K12831" s="202">
        <v>2.5</v>
      </c>
      <c r="L12831" s="284" t="s">
        <v>4257</v>
      </c>
      <c r="M12831" s="223"/>
      <c r="N12831" s="203">
        <v>7.5</v>
      </c>
      <c r="O12831" s="222" t="s">
        <v>991</v>
      </c>
    </row>
    <row r="12832" spans="1:15" ht="29.25" customHeight="1">
      <c r="A12832" s="221" t="s">
        <v>2860</v>
      </c>
      <c r="B12832" s="221" t="s">
        <v>190</v>
      </c>
      <c r="C12832" s="222" t="s">
        <v>50</v>
      </c>
      <c r="D12832" s="222" t="s">
        <v>191</v>
      </c>
      <c r="E12832" s="199" t="s">
        <v>163</v>
      </c>
      <c r="F12832" s="200" t="s">
        <v>937</v>
      </c>
      <c r="G12832" s="200" t="s">
        <v>938</v>
      </c>
      <c r="H12832" s="200" t="s">
        <v>4778</v>
      </c>
      <c r="I12832" s="200">
        <v>45622</v>
      </c>
      <c r="J12832" s="143">
        <f t="shared" si="200"/>
        <v>45622</v>
      </c>
      <c r="K12832" s="202">
        <v>2</v>
      </c>
      <c r="L12832" s="285" t="s">
        <v>4254</v>
      </c>
      <c r="M12832" s="223"/>
      <c r="N12832" s="203">
        <v>5.8333333333333304</v>
      </c>
      <c r="O12832" s="222" t="s">
        <v>969</v>
      </c>
    </row>
    <row r="12833" spans="1:15" ht="29.25" customHeight="1">
      <c r="A12833" s="221" t="s">
        <v>2860</v>
      </c>
      <c r="B12833" s="221" t="s">
        <v>190</v>
      </c>
      <c r="C12833" s="222" t="s">
        <v>50</v>
      </c>
      <c r="D12833" s="222" t="s">
        <v>191</v>
      </c>
      <c r="E12833" s="199" t="s">
        <v>163</v>
      </c>
      <c r="F12833" s="200" t="s">
        <v>1386</v>
      </c>
      <c r="G12833" s="200" t="s">
        <v>1607</v>
      </c>
      <c r="H12833" s="200" t="s">
        <v>118</v>
      </c>
      <c r="I12833" s="200">
        <v>45623</v>
      </c>
      <c r="J12833" s="143">
        <f t="shared" si="200"/>
        <v>45623</v>
      </c>
      <c r="K12833" s="202">
        <v>1.5</v>
      </c>
      <c r="L12833" s="284" t="s">
        <v>4262</v>
      </c>
      <c r="M12833" s="223"/>
      <c r="N12833" s="203">
        <v>0</v>
      </c>
      <c r="O12833" s="222" t="s">
        <v>326</v>
      </c>
    </row>
    <row r="12834" spans="1:15" ht="29.25" customHeight="1">
      <c r="A12834" s="221" t="s">
        <v>2860</v>
      </c>
      <c r="B12834" s="221" t="s">
        <v>190</v>
      </c>
      <c r="C12834" s="222" t="s">
        <v>50</v>
      </c>
      <c r="D12834" s="222" t="s">
        <v>191</v>
      </c>
      <c r="E12834" s="199" t="s">
        <v>163</v>
      </c>
      <c r="F12834" s="200" t="s">
        <v>2849</v>
      </c>
      <c r="G12834" s="200" t="s">
        <v>2850</v>
      </c>
      <c r="H12834" s="200" t="s">
        <v>2851</v>
      </c>
      <c r="I12834" s="200">
        <v>45623</v>
      </c>
      <c r="J12834" s="143">
        <f t="shared" si="200"/>
        <v>45623</v>
      </c>
      <c r="K12834" s="202">
        <v>3.5</v>
      </c>
      <c r="L12834" s="284" t="s">
        <v>4261</v>
      </c>
      <c r="M12834" s="223"/>
      <c r="N12834" s="203">
        <v>7.5</v>
      </c>
      <c r="O12834" s="222" t="s">
        <v>991</v>
      </c>
    </row>
    <row r="12835" spans="1:15" ht="29.25" customHeight="1">
      <c r="A12835" s="221" t="s">
        <v>2860</v>
      </c>
      <c r="B12835" s="221" t="s">
        <v>190</v>
      </c>
      <c r="C12835" s="222" t="s">
        <v>50</v>
      </c>
      <c r="D12835" s="222" t="s">
        <v>191</v>
      </c>
      <c r="E12835" s="199" t="s">
        <v>163</v>
      </c>
      <c r="F12835" s="200" t="s">
        <v>2241</v>
      </c>
      <c r="G12835" s="200" t="s">
        <v>2242</v>
      </c>
      <c r="H12835" s="200" t="s">
        <v>52</v>
      </c>
      <c r="I12835" s="200">
        <v>45623</v>
      </c>
      <c r="J12835" s="143">
        <f t="shared" si="200"/>
        <v>45623</v>
      </c>
      <c r="K12835" s="202">
        <v>4.5</v>
      </c>
      <c r="L12835" s="284" t="s">
        <v>4260</v>
      </c>
      <c r="M12835" s="223"/>
      <c r="N12835" s="203">
        <v>1.3958333333333299</v>
      </c>
      <c r="O12835" s="222" t="s">
        <v>993</v>
      </c>
    </row>
    <row r="12836" spans="1:15" ht="29.25" customHeight="1">
      <c r="A12836" s="221" t="s">
        <v>2860</v>
      </c>
      <c r="B12836" s="221" t="s">
        <v>190</v>
      </c>
      <c r="C12836" s="222" t="s">
        <v>50</v>
      </c>
      <c r="D12836" s="222" t="s">
        <v>191</v>
      </c>
      <c r="E12836" s="199" t="s">
        <v>178</v>
      </c>
      <c r="F12836" s="200"/>
      <c r="G12836" s="200"/>
      <c r="H12836" s="200"/>
      <c r="I12836" s="200">
        <v>45624</v>
      </c>
      <c r="J12836" s="143">
        <f t="shared" si="200"/>
        <v>45624</v>
      </c>
      <c r="K12836" s="202">
        <v>1</v>
      </c>
      <c r="L12836" s="285" t="s">
        <v>4247</v>
      </c>
      <c r="M12836" s="223"/>
      <c r="N12836" s="203"/>
      <c r="O12836" s="222" t="s">
        <v>326</v>
      </c>
    </row>
    <row r="12837" spans="1:15" ht="29.25" customHeight="1">
      <c r="A12837" s="221" t="s">
        <v>2860</v>
      </c>
      <c r="B12837" s="221" t="s">
        <v>190</v>
      </c>
      <c r="C12837" s="222" t="s">
        <v>50</v>
      </c>
      <c r="D12837" s="222" t="s">
        <v>191</v>
      </c>
      <c r="E12837" s="199" t="s">
        <v>171</v>
      </c>
      <c r="F12837" s="200"/>
      <c r="G12837" s="200"/>
      <c r="H12837" s="200"/>
      <c r="I12837" s="200">
        <v>45624</v>
      </c>
      <c r="J12837" s="143">
        <f t="shared" si="200"/>
        <v>45624</v>
      </c>
      <c r="K12837" s="202">
        <v>1</v>
      </c>
      <c r="L12837" s="285" t="s">
        <v>4375</v>
      </c>
      <c r="M12837" s="223"/>
      <c r="N12837" s="203"/>
      <c r="O12837" s="222" t="s">
        <v>326</v>
      </c>
    </row>
    <row r="12838" spans="1:15" ht="29.25" customHeight="1">
      <c r="A12838" s="221" t="s">
        <v>2860</v>
      </c>
      <c r="B12838" s="221" t="s">
        <v>190</v>
      </c>
      <c r="C12838" s="222" t="s">
        <v>50</v>
      </c>
      <c r="D12838" s="222" t="s">
        <v>191</v>
      </c>
      <c r="E12838" s="199" t="s">
        <v>163</v>
      </c>
      <c r="F12838" s="200" t="s">
        <v>2849</v>
      </c>
      <c r="G12838" s="200" t="s">
        <v>2850</v>
      </c>
      <c r="H12838" s="200" t="s">
        <v>2851</v>
      </c>
      <c r="I12838" s="200">
        <v>45624</v>
      </c>
      <c r="J12838" s="143">
        <f t="shared" si="200"/>
        <v>45624</v>
      </c>
      <c r="K12838" s="202">
        <v>1</v>
      </c>
      <c r="L12838" s="284" t="s">
        <v>4372</v>
      </c>
      <c r="M12838" s="223"/>
      <c r="N12838" s="203">
        <v>7.5</v>
      </c>
      <c r="O12838" s="222" t="s">
        <v>991</v>
      </c>
    </row>
    <row r="12839" spans="1:15" ht="29.25" customHeight="1">
      <c r="A12839" s="221" t="s">
        <v>2860</v>
      </c>
      <c r="B12839" s="221" t="s">
        <v>190</v>
      </c>
      <c r="C12839" s="222" t="s">
        <v>50</v>
      </c>
      <c r="D12839" s="222" t="s">
        <v>191</v>
      </c>
      <c r="E12839" s="199" t="s">
        <v>163</v>
      </c>
      <c r="F12839" s="200" t="s">
        <v>2241</v>
      </c>
      <c r="G12839" s="200" t="s">
        <v>2242</v>
      </c>
      <c r="H12839" s="200" t="s">
        <v>52</v>
      </c>
      <c r="I12839" s="200">
        <v>45624</v>
      </c>
      <c r="J12839" s="143">
        <f t="shared" si="200"/>
        <v>45624</v>
      </c>
      <c r="K12839" s="202">
        <v>2.5</v>
      </c>
      <c r="L12839" s="284" t="s">
        <v>4374</v>
      </c>
      <c r="M12839" s="223"/>
      <c r="N12839" s="203">
        <v>1.3958333333333299</v>
      </c>
      <c r="O12839" s="222" t="s">
        <v>993</v>
      </c>
    </row>
    <row r="12840" spans="1:15" ht="29.25" customHeight="1">
      <c r="A12840" s="221" t="s">
        <v>2860</v>
      </c>
      <c r="B12840" s="221" t="s">
        <v>190</v>
      </c>
      <c r="C12840" s="222" t="s">
        <v>50</v>
      </c>
      <c r="D12840" s="222" t="s">
        <v>191</v>
      </c>
      <c r="E12840" s="199" t="s">
        <v>163</v>
      </c>
      <c r="F12840" s="200" t="s">
        <v>2849</v>
      </c>
      <c r="G12840" s="200" t="s">
        <v>2850</v>
      </c>
      <c r="H12840" s="200" t="s">
        <v>2855</v>
      </c>
      <c r="I12840" s="200">
        <v>45624</v>
      </c>
      <c r="J12840" s="143">
        <f t="shared" si="200"/>
        <v>45624</v>
      </c>
      <c r="K12840" s="202">
        <v>2</v>
      </c>
      <c r="L12840" s="285" t="s">
        <v>4373</v>
      </c>
      <c r="M12840" s="223"/>
      <c r="N12840" s="203">
        <v>6.34375</v>
      </c>
      <c r="O12840" s="222" t="s">
        <v>942</v>
      </c>
    </row>
    <row r="12841" spans="1:15" ht="29.25" customHeight="1">
      <c r="A12841" s="221" t="s">
        <v>2860</v>
      </c>
      <c r="B12841" s="221" t="s">
        <v>190</v>
      </c>
      <c r="C12841" s="222" t="s">
        <v>50</v>
      </c>
      <c r="D12841" s="222" t="s">
        <v>191</v>
      </c>
      <c r="E12841" s="199" t="s">
        <v>163</v>
      </c>
      <c r="F12841" s="200" t="s">
        <v>3160</v>
      </c>
      <c r="G12841" s="200" t="s">
        <v>3161</v>
      </c>
      <c r="H12841" s="200" t="s">
        <v>49</v>
      </c>
      <c r="I12841" s="200">
        <v>45624</v>
      </c>
      <c r="J12841" s="143">
        <f t="shared" si="200"/>
        <v>45624</v>
      </c>
      <c r="K12841" s="202">
        <v>2</v>
      </c>
      <c r="L12841" s="284" t="s">
        <v>4371</v>
      </c>
      <c r="M12841" s="223"/>
      <c r="N12841" s="203">
        <v>0</v>
      </c>
      <c r="O12841" s="222" t="s">
        <v>326</v>
      </c>
    </row>
    <row r="12842" spans="1:15" ht="29.25" customHeight="1">
      <c r="A12842" s="221" t="s">
        <v>2860</v>
      </c>
      <c r="B12842" s="221" t="s">
        <v>190</v>
      </c>
      <c r="C12842" s="222" t="s">
        <v>50</v>
      </c>
      <c r="D12842" s="222" t="s">
        <v>191</v>
      </c>
      <c r="E12842" s="199" t="s">
        <v>163</v>
      </c>
      <c r="F12842" s="200" t="s">
        <v>2849</v>
      </c>
      <c r="G12842" s="200" t="s">
        <v>2850</v>
      </c>
      <c r="H12842" s="200" t="s">
        <v>2851</v>
      </c>
      <c r="I12842" s="200">
        <v>45625</v>
      </c>
      <c r="J12842" s="143">
        <f t="shared" si="200"/>
        <v>45625</v>
      </c>
      <c r="K12842" s="202">
        <v>1.5</v>
      </c>
      <c r="L12842" s="284" t="s">
        <v>4376</v>
      </c>
      <c r="M12842" s="223"/>
      <c r="N12842" s="203">
        <v>7.5</v>
      </c>
      <c r="O12842" s="222" t="s">
        <v>991</v>
      </c>
    </row>
    <row r="12843" spans="1:15" ht="29.25" customHeight="1">
      <c r="A12843" s="221" t="s">
        <v>2860</v>
      </c>
      <c r="B12843" s="221" t="s">
        <v>190</v>
      </c>
      <c r="C12843" s="222" t="s">
        <v>50</v>
      </c>
      <c r="D12843" s="222" t="s">
        <v>191</v>
      </c>
      <c r="E12843" s="199" t="s">
        <v>163</v>
      </c>
      <c r="F12843" s="200" t="s">
        <v>937</v>
      </c>
      <c r="G12843" s="200" t="s">
        <v>938</v>
      </c>
      <c r="H12843" s="200" t="s">
        <v>4778</v>
      </c>
      <c r="I12843" s="200">
        <v>45625</v>
      </c>
      <c r="J12843" s="143">
        <f t="shared" si="200"/>
        <v>45625</v>
      </c>
      <c r="K12843" s="202">
        <v>6.5</v>
      </c>
      <c r="L12843" s="284" t="s">
        <v>4377</v>
      </c>
      <c r="M12843" s="223"/>
      <c r="N12843" s="203">
        <v>5.8333333333333304</v>
      </c>
      <c r="O12843" s="222" t="s">
        <v>969</v>
      </c>
    </row>
    <row r="12844" spans="1:15" ht="29.25" customHeight="1">
      <c r="A12844" s="221" t="s">
        <v>2860</v>
      </c>
      <c r="B12844" s="221" t="s">
        <v>190</v>
      </c>
      <c r="C12844" s="222" t="s">
        <v>50</v>
      </c>
      <c r="D12844" s="222" t="s">
        <v>191</v>
      </c>
      <c r="E12844" s="199" t="s">
        <v>163</v>
      </c>
      <c r="F12844" s="200" t="s">
        <v>3160</v>
      </c>
      <c r="G12844" s="200" t="s">
        <v>3161</v>
      </c>
      <c r="H12844" s="200" t="s">
        <v>49</v>
      </c>
      <c r="I12844" s="200">
        <v>45625</v>
      </c>
      <c r="J12844" s="143">
        <f t="shared" si="200"/>
        <v>45625</v>
      </c>
      <c r="K12844" s="202">
        <v>1</v>
      </c>
      <c r="L12844" s="284" t="s">
        <v>4378</v>
      </c>
      <c r="M12844" s="223"/>
      <c r="N12844" s="203">
        <v>0</v>
      </c>
      <c r="O12844" s="222" t="s">
        <v>326</v>
      </c>
    </row>
    <row r="12845" spans="1:15" ht="29.25" customHeight="1">
      <c r="A12845" s="221" t="s">
        <v>2860</v>
      </c>
      <c r="B12845" s="221" t="s">
        <v>190</v>
      </c>
      <c r="C12845" s="222" t="s">
        <v>50</v>
      </c>
      <c r="D12845" s="222" t="s">
        <v>191</v>
      </c>
      <c r="E12845" s="199" t="s">
        <v>163</v>
      </c>
      <c r="F12845" s="200" t="s">
        <v>2241</v>
      </c>
      <c r="G12845" s="200" t="s">
        <v>2242</v>
      </c>
      <c r="H12845" s="200"/>
      <c r="I12845" s="200">
        <v>45628</v>
      </c>
      <c r="J12845" s="143">
        <f t="shared" si="200"/>
        <v>45628</v>
      </c>
      <c r="K12845" s="202">
        <v>2</v>
      </c>
      <c r="L12845" s="284" t="s">
        <v>4379</v>
      </c>
      <c r="M12845" s="223"/>
      <c r="N12845" s="203"/>
      <c r="O12845" s="222" t="s">
        <v>326</v>
      </c>
    </row>
    <row r="12846" spans="1:15" ht="29.25" customHeight="1">
      <c r="A12846" s="221" t="s">
        <v>2860</v>
      </c>
      <c r="B12846" s="221" t="s">
        <v>190</v>
      </c>
      <c r="C12846" s="222" t="s">
        <v>50</v>
      </c>
      <c r="D12846" s="222" t="s">
        <v>191</v>
      </c>
      <c r="E12846" s="199" t="s">
        <v>178</v>
      </c>
      <c r="F12846" s="200"/>
      <c r="G12846" s="200"/>
      <c r="H12846" s="200"/>
      <c r="I12846" s="200">
        <v>45628</v>
      </c>
      <c r="J12846" s="143">
        <f t="shared" si="200"/>
        <v>45628</v>
      </c>
      <c r="K12846" s="202">
        <v>1.5</v>
      </c>
      <c r="L12846" s="285" t="s">
        <v>4381</v>
      </c>
      <c r="M12846" s="223"/>
      <c r="N12846" s="203"/>
      <c r="O12846" s="222" t="s">
        <v>326</v>
      </c>
    </row>
    <row r="12847" spans="1:15" ht="29.25" customHeight="1">
      <c r="A12847" s="221" t="s">
        <v>2860</v>
      </c>
      <c r="B12847" s="221" t="s">
        <v>190</v>
      </c>
      <c r="C12847" s="222" t="s">
        <v>50</v>
      </c>
      <c r="D12847" s="222" t="s">
        <v>191</v>
      </c>
      <c r="E12847" s="199" t="s">
        <v>163</v>
      </c>
      <c r="F12847" s="200" t="s">
        <v>937</v>
      </c>
      <c r="G12847" s="200" t="s">
        <v>938</v>
      </c>
      <c r="H12847" s="200" t="s">
        <v>4778</v>
      </c>
      <c r="I12847" s="200">
        <v>45628</v>
      </c>
      <c r="J12847" s="143">
        <f t="shared" si="200"/>
        <v>45628</v>
      </c>
      <c r="K12847" s="202">
        <v>6</v>
      </c>
      <c r="L12847" s="284" t="s">
        <v>4380</v>
      </c>
      <c r="M12847" s="223"/>
      <c r="N12847" s="203">
        <v>5.8333333333333304</v>
      </c>
      <c r="O12847" s="222" t="s">
        <v>969</v>
      </c>
    </row>
    <row r="12848" spans="1:15" ht="29.25" customHeight="1">
      <c r="A12848" s="221" t="s">
        <v>2860</v>
      </c>
      <c r="B12848" s="221" t="s">
        <v>190</v>
      </c>
      <c r="C12848" s="222" t="s">
        <v>50</v>
      </c>
      <c r="D12848" s="222" t="s">
        <v>191</v>
      </c>
      <c r="E12848" s="199" t="s">
        <v>163</v>
      </c>
      <c r="F12848" s="200" t="s">
        <v>2849</v>
      </c>
      <c r="G12848" s="200" t="s">
        <v>2850</v>
      </c>
      <c r="H12848" s="200" t="s">
        <v>2851</v>
      </c>
      <c r="I12848" s="200">
        <v>45629</v>
      </c>
      <c r="J12848" s="143">
        <f t="shared" si="200"/>
        <v>45629</v>
      </c>
      <c r="K12848" s="202">
        <v>3.5</v>
      </c>
      <c r="L12848" s="284" t="s">
        <v>4382</v>
      </c>
      <c r="M12848" s="223"/>
      <c r="N12848" s="203">
        <v>7.5</v>
      </c>
      <c r="O12848" s="222" t="s">
        <v>991</v>
      </c>
    </row>
    <row r="12849" spans="1:15" ht="29.25" customHeight="1">
      <c r="A12849" s="221" t="s">
        <v>2860</v>
      </c>
      <c r="B12849" s="221" t="s">
        <v>190</v>
      </c>
      <c r="C12849" s="222" t="s">
        <v>50</v>
      </c>
      <c r="D12849" s="222" t="s">
        <v>191</v>
      </c>
      <c r="E12849" s="199" t="s">
        <v>163</v>
      </c>
      <c r="F12849" s="200" t="s">
        <v>937</v>
      </c>
      <c r="G12849" s="200" t="s">
        <v>938</v>
      </c>
      <c r="H12849" s="200" t="s">
        <v>4778</v>
      </c>
      <c r="I12849" s="200">
        <v>45629</v>
      </c>
      <c r="J12849" s="143">
        <f t="shared" si="200"/>
        <v>45629</v>
      </c>
      <c r="K12849" s="202">
        <v>3</v>
      </c>
      <c r="L12849" s="284" t="s">
        <v>4384</v>
      </c>
      <c r="M12849" s="223"/>
      <c r="N12849" s="203">
        <v>5.8333333333333304</v>
      </c>
      <c r="O12849" s="222" t="s">
        <v>969</v>
      </c>
    </row>
    <row r="12850" spans="1:15" ht="29.25" customHeight="1">
      <c r="A12850" s="221" t="s">
        <v>2860</v>
      </c>
      <c r="B12850" s="221" t="s">
        <v>190</v>
      </c>
      <c r="C12850" s="222" t="s">
        <v>50</v>
      </c>
      <c r="D12850" s="222" t="s">
        <v>191</v>
      </c>
      <c r="E12850" s="199" t="s">
        <v>163</v>
      </c>
      <c r="F12850" s="200" t="s">
        <v>3160</v>
      </c>
      <c r="G12850" s="200" t="s">
        <v>3161</v>
      </c>
      <c r="H12850" s="200" t="s">
        <v>49</v>
      </c>
      <c r="I12850" s="200">
        <v>45629</v>
      </c>
      <c r="J12850" s="143">
        <f t="shared" si="200"/>
        <v>45629</v>
      </c>
      <c r="K12850" s="202">
        <v>3</v>
      </c>
      <c r="L12850" s="284" t="s">
        <v>4383</v>
      </c>
      <c r="M12850" s="223"/>
      <c r="N12850" s="203">
        <v>0</v>
      </c>
      <c r="O12850" s="222" t="s">
        <v>326</v>
      </c>
    </row>
    <row r="12851" spans="1:15" ht="29.25" customHeight="1">
      <c r="A12851" s="221" t="s">
        <v>2860</v>
      </c>
      <c r="B12851" s="221" t="s">
        <v>190</v>
      </c>
      <c r="C12851" s="222" t="s">
        <v>50</v>
      </c>
      <c r="D12851" s="222" t="s">
        <v>191</v>
      </c>
      <c r="E12851" s="199" t="s">
        <v>179</v>
      </c>
      <c r="F12851" s="200"/>
      <c r="G12851" s="200"/>
      <c r="H12851" s="200"/>
      <c r="I12851" s="200">
        <v>45630</v>
      </c>
      <c r="J12851" s="143">
        <f t="shared" si="200"/>
        <v>45630</v>
      </c>
      <c r="K12851" s="202">
        <v>2.5</v>
      </c>
      <c r="L12851" s="284" t="s">
        <v>4385</v>
      </c>
      <c r="M12851" s="223"/>
      <c r="N12851" s="203"/>
      <c r="O12851" s="222" t="s">
        <v>326</v>
      </c>
    </row>
    <row r="12852" spans="1:15" ht="29.25" customHeight="1">
      <c r="A12852" s="221" t="s">
        <v>2860</v>
      </c>
      <c r="B12852" s="221" t="s">
        <v>190</v>
      </c>
      <c r="C12852" s="222" t="s">
        <v>50</v>
      </c>
      <c r="D12852" s="222" t="s">
        <v>191</v>
      </c>
      <c r="E12852" s="199" t="s">
        <v>171</v>
      </c>
      <c r="F12852" s="200"/>
      <c r="G12852" s="200"/>
      <c r="H12852" s="200"/>
      <c r="I12852" s="200">
        <v>45630</v>
      </c>
      <c r="J12852" s="143">
        <f t="shared" si="200"/>
        <v>45630</v>
      </c>
      <c r="K12852" s="202">
        <v>1</v>
      </c>
      <c r="L12852" s="285" t="s">
        <v>4388</v>
      </c>
      <c r="M12852" s="223"/>
      <c r="N12852" s="203"/>
      <c r="O12852" s="222" t="s">
        <v>326</v>
      </c>
    </row>
    <row r="12853" spans="1:15" ht="29.25" customHeight="1">
      <c r="A12853" s="221" t="s">
        <v>2860</v>
      </c>
      <c r="B12853" s="221" t="s">
        <v>190</v>
      </c>
      <c r="C12853" s="222" t="s">
        <v>50</v>
      </c>
      <c r="D12853" s="222" t="s">
        <v>191</v>
      </c>
      <c r="E12853" s="199" t="s">
        <v>163</v>
      </c>
      <c r="F12853" s="200" t="s">
        <v>2849</v>
      </c>
      <c r="G12853" s="200" t="s">
        <v>2850</v>
      </c>
      <c r="H12853" s="200" t="s">
        <v>2851</v>
      </c>
      <c r="I12853" s="200">
        <v>45630</v>
      </c>
      <c r="J12853" s="143">
        <f t="shared" si="200"/>
        <v>45630</v>
      </c>
      <c r="K12853" s="202">
        <v>5</v>
      </c>
      <c r="L12853" s="284" t="s">
        <v>4386</v>
      </c>
      <c r="M12853" s="223"/>
      <c r="N12853" s="203">
        <v>7.5</v>
      </c>
      <c r="O12853" s="222" t="s">
        <v>991</v>
      </c>
    </row>
    <row r="12854" spans="1:15" ht="29.25" customHeight="1">
      <c r="A12854" s="221" t="s">
        <v>2860</v>
      </c>
      <c r="B12854" s="221" t="s">
        <v>190</v>
      </c>
      <c r="C12854" s="222" t="s">
        <v>50</v>
      </c>
      <c r="D12854" s="222" t="s">
        <v>191</v>
      </c>
      <c r="E12854" s="199" t="s">
        <v>163</v>
      </c>
      <c r="F12854" s="200" t="s">
        <v>1387</v>
      </c>
      <c r="G12854" s="200" t="s">
        <v>1388</v>
      </c>
      <c r="H12854" s="200" t="s">
        <v>1399</v>
      </c>
      <c r="I12854" s="200">
        <v>45630</v>
      </c>
      <c r="J12854" s="143">
        <f t="shared" si="200"/>
        <v>45630</v>
      </c>
      <c r="K12854" s="202">
        <v>1</v>
      </c>
      <c r="L12854" s="285" t="s">
        <v>4387</v>
      </c>
      <c r="M12854" s="223"/>
      <c r="N12854" s="203">
        <v>0.1</v>
      </c>
      <c r="O12854" s="222" t="s">
        <v>943</v>
      </c>
    </row>
    <row r="12855" spans="1:15" ht="29.25" customHeight="1">
      <c r="A12855" s="221" t="s">
        <v>2860</v>
      </c>
      <c r="B12855" s="221" t="s">
        <v>190</v>
      </c>
      <c r="C12855" s="222" t="s">
        <v>50</v>
      </c>
      <c r="D12855" s="222" t="s">
        <v>191</v>
      </c>
      <c r="E12855" s="199" t="s">
        <v>178</v>
      </c>
      <c r="F12855" s="200"/>
      <c r="G12855" s="200"/>
      <c r="H12855" s="200"/>
      <c r="I12855" s="200">
        <v>45631</v>
      </c>
      <c r="J12855" s="143">
        <f t="shared" si="200"/>
        <v>45631</v>
      </c>
      <c r="K12855" s="202">
        <v>1</v>
      </c>
      <c r="L12855" s="285" t="s">
        <v>4247</v>
      </c>
      <c r="M12855" s="223"/>
      <c r="N12855" s="203"/>
      <c r="O12855" s="222" t="s">
        <v>326</v>
      </c>
    </row>
    <row r="12856" spans="1:15" ht="29.25" customHeight="1">
      <c r="A12856" s="221" t="s">
        <v>2860</v>
      </c>
      <c r="B12856" s="221" t="s">
        <v>190</v>
      </c>
      <c r="C12856" s="222" t="s">
        <v>50</v>
      </c>
      <c r="D12856" s="222" t="s">
        <v>191</v>
      </c>
      <c r="E12856" s="199" t="s">
        <v>179</v>
      </c>
      <c r="F12856" s="200"/>
      <c r="G12856" s="200"/>
      <c r="H12856" s="200"/>
      <c r="I12856" s="200">
        <v>45631</v>
      </c>
      <c r="J12856" s="143">
        <f t="shared" si="200"/>
        <v>45631</v>
      </c>
      <c r="K12856" s="202">
        <v>4</v>
      </c>
      <c r="L12856" s="285" t="s">
        <v>4514</v>
      </c>
      <c r="M12856" s="223"/>
      <c r="N12856" s="203"/>
      <c r="O12856" s="222" t="s">
        <v>326</v>
      </c>
    </row>
    <row r="12857" spans="1:15" ht="29.25" customHeight="1">
      <c r="A12857" s="221" t="s">
        <v>2860</v>
      </c>
      <c r="B12857" s="221" t="s">
        <v>190</v>
      </c>
      <c r="C12857" s="222" t="s">
        <v>50</v>
      </c>
      <c r="D12857" s="222" t="s">
        <v>191</v>
      </c>
      <c r="E12857" s="199" t="s">
        <v>163</v>
      </c>
      <c r="F12857" s="200" t="s">
        <v>2241</v>
      </c>
      <c r="G12857" s="200" t="s">
        <v>2242</v>
      </c>
      <c r="H12857" s="200" t="s">
        <v>52</v>
      </c>
      <c r="I12857" s="200">
        <v>45631</v>
      </c>
      <c r="J12857" s="143">
        <f t="shared" si="200"/>
        <v>45631</v>
      </c>
      <c r="K12857" s="202">
        <v>4.5</v>
      </c>
      <c r="L12857" s="284" t="s">
        <v>4515</v>
      </c>
      <c r="M12857" s="223"/>
      <c r="N12857" s="203">
        <v>1.3958333333333299</v>
      </c>
      <c r="O12857" s="222" t="s">
        <v>993</v>
      </c>
    </row>
    <row r="12858" spans="1:15" ht="29.25" customHeight="1">
      <c r="A12858" s="221" t="s">
        <v>2860</v>
      </c>
      <c r="B12858" s="221" t="s">
        <v>190</v>
      </c>
      <c r="C12858" s="222" t="s">
        <v>50</v>
      </c>
      <c r="D12858" s="222" t="s">
        <v>191</v>
      </c>
      <c r="E12858" s="199" t="s">
        <v>166</v>
      </c>
      <c r="F12858" s="200"/>
      <c r="G12858" s="200"/>
      <c r="H12858" s="200"/>
      <c r="I12858" s="200">
        <v>45632</v>
      </c>
      <c r="J12858" s="143">
        <f t="shared" si="200"/>
        <v>45632</v>
      </c>
      <c r="K12858" s="202">
        <v>1</v>
      </c>
      <c r="L12858" s="285" t="s">
        <v>4518</v>
      </c>
      <c r="M12858" s="223"/>
      <c r="N12858" s="203"/>
      <c r="O12858" s="222" t="s">
        <v>326</v>
      </c>
    </row>
    <row r="12859" spans="1:15" ht="29.25" customHeight="1">
      <c r="A12859" s="221" t="s">
        <v>2860</v>
      </c>
      <c r="B12859" s="221" t="s">
        <v>190</v>
      </c>
      <c r="C12859" s="222" t="s">
        <v>50</v>
      </c>
      <c r="D12859" s="222" t="s">
        <v>191</v>
      </c>
      <c r="E12859" s="199" t="s">
        <v>165</v>
      </c>
      <c r="F12859" s="200"/>
      <c r="G12859" s="200"/>
      <c r="H12859" s="200"/>
      <c r="I12859" s="200">
        <v>45632</v>
      </c>
      <c r="J12859" s="143">
        <f t="shared" si="200"/>
        <v>45632</v>
      </c>
      <c r="K12859" s="202">
        <v>5</v>
      </c>
      <c r="L12859" s="285" t="s">
        <v>172</v>
      </c>
      <c r="M12859" s="223"/>
      <c r="N12859" s="203"/>
      <c r="O12859" s="222" t="s">
        <v>326</v>
      </c>
    </row>
    <row r="12860" spans="1:15" ht="29.25" customHeight="1">
      <c r="A12860" s="221" t="s">
        <v>2860</v>
      </c>
      <c r="B12860" s="221" t="s">
        <v>190</v>
      </c>
      <c r="C12860" s="222" t="s">
        <v>50</v>
      </c>
      <c r="D12860" s="222" t="s">
        <v>191</v>
      </c>
      <c r="E12860" s="199" t="s">
        <v>163</v>
      </c>
      <c r="F12860" s="200" t="s">
        <v>2849</v>
      </c>
      <c r="G12860" s="200" t="s">
        <v>2850</v>
      </c>
      <c r="H12860" s="200" t="s">
        <v>2851</v>
      </c>
      <c r="I12860" s="200">
        <v>45632</v>
      </c>
      <c r="J12860" s="143">
        <f t="shared" si="200"/>
        <v>45632</v>
      </c>
      <c r="K12860" s="202">
        <v>1</v>
      </c>
      <c r="L12860" s="284" t="s">
        <v>4517</v>
      </c>
      <c r="M12860" s="223"/>
      <c r="N12860" s="203">
        <v>7.5</v>
      </c>
      <c r="O12860" s="222" t="s">
        <v>991</v>
      </c>
    </row>
    <row r="12861" spans="1:15" ht="29.25" customHeight="1">
      <c r="A12861" s="221" t="s">
        <v>2860</v>
      </c>
      <c r="B12861" s="221" t="s">
        <v>190</v>
      </c>
      <c r="C12861" s="222" t="s">
        <v>50</v>
      </c>
      <c r="D12861" s="222" t="s">
        <v>191</v>
      </c>
      <c r="E12861" s="199" t="s">
        <v>163</v>
      </c>
      <c r="F12861" s="200" t="s">
        <v>2241</v>
      </c>
      <c r="G12861" s="200" t="s">
        <v>2242</v>
      </c>
      <c r="H12861" s="200" t="s">
        <v>38</v>
      </c>
      <c r="I12861" s="200">
        <v>45632</v>
      </c>
      <c r="J12861" s="143">
        <f t="shared" si="200"/>
        <v>45632</v>
      </c>
      <c r="K12861" s="202">
        <v>2.5</v>
      </c>
      <c r="L12861" s="284" t="s">
        <v>4516</v>
      </c>
      <c r="M12861" s="223"/>
      <c r="N12861" s="203">
        <v>5.2083333333333304</v>
      </c>
      <c r="O12861" s="222" t="s">
        <v>941</v>
      </c>
    </row>
    <row r="12862" spans="1:15" ht="29.25" customHeight="1">
      <c r="A12862" s="221" t="s">
        <v>2860</v>
      </c>
      <c r="B12862" s="221" t="s">
        <v>190</v>
      </c>
      <c r="C12862" s="222" t="s">
        <v>50</v>
      </c>
      <c r="D12862" s="222" t="s">
        <v>191</v>
      </c>
      <c r="E12862" s="199" t="s">
        <v>163</v>
      </c>
      <c r="F12862" s="200" t="s">
        <v>1494</v>
      </c>
      <c r="G12862" s="200" t="s">
        <v>1495</v>
      </c>
      <c r="H12862" s="200"/>
      <c r="I12862" s="200">
        <v>45635</v>
      </c>
      <c r="J12862" s="143">
        <f t="shared" si="200"/>
        <v>45635</v>
      </c>
      <c r="K12862" s="202">
        <v>1</v>
      </c>
      <c r="L12862" s="285" t="s">
        <v>4519</v>
      </c>
      <c r="M12862" s="223"/>
      <c r="N12862" s="203"/>
      <c r="O12862" s="222" t="s">
        <v>326</v>
      </c>
    </row>
    <row r="12863" spans="1:15" ht="29.25" customHeight="1">
      <c r="A12863" s="221" t="s">
        <v>2860</v>
      </c>
      <c r="B12863" s="221" t="s">
        <v>190</v>
      </c>
      <c r="C12863" s="222" t="s">
        <v>50</v>
      </c>
      <c r="D12863" s="222" t="s">
        <v>191</v>
      </c>
      <c r="E12863" s="199" t="s">
        <v>178</v>
      </c>
      <c r="F12863" s="200"/>
      <c r="G12863" s="200"/>
      <c r="H12863" s="200"/>
      <c r="I12863" s="200">
        <v>45635</v>
      </c>
      <c r="J12863" s="143">
        <f t="shared" si="200"/>
        <v>45635</v>
      </c>
      <c r="K12863" s="202">
        <v>1</v>
      </c>
      <c r="L12863" s="285" t="s">
        <v>4520</v>
      </c>
      <c r="M12863" s="223"/>
      <c r="N12863" s="203"/>
      <c r="O12863" s="222" t="s">
        <v>326</v>
      </c>
    </row>
    <row r="12864" spans="1:15" ht="29.25" customHeight="1">
      <c r="A12864" s="221" t="s">
        <v>2860</v>
      </c>
      <c r="B12864" s="221" t="s">
        <v>190</v>
      </c>
      <c r="C12864" s="222" t="s">
        <v>50</v>
      </c>
      <c r="D12864" s="222" t="s">
        <v>191</v>
      </c>
      <c r="E12864" s="199" t="s">
        <v>163</v>
      </c>
      <c r="F12864" s="200" t="s">
        <v>2241</v>
      </c>
      <c r="G12864" s="200" t="s">
        <v>2242</v>
      </c>
      <c r="H12864" s="200"/>
      <c r="I12864" s="200">
        <v>45635</v>
      </c>
      <c r="J12864" s="143">
        <f t="shared" si="200"/>
        <v>45635</v>
      </c>
      <c r="K12864" s="202">
        <v>1</v>
      </c>
      <c r="L12864" s="285" t="s">
        <v>4519</v>
      </c>
      <c r="M12864" s="223"/>
      <c r="N12864" s="203"/>
      <c r="O12864" s="222" t="s">
        <v>326</v>
      </c>
    </row>
    <row r="12865" spans="1:15" ht="29.25" customHeight="1">
      <c r="A12865" s="221" t="s">
        <v>2860</v>
      </c>
      <c r="B12865" s="221" t="s">
        <v>190</v>
      </c>
      <c r="C12865" s="222" t="s">
        <v>50</v>
      </c>
      <c r="D12865" s="222" t="s">
        <v>191</v>
      </c>
      <c r="E12865" s="199" t="s">
        <v>163</v>
      </c>
      <c r="F12865" s="200" t="s">
        <v>1742</v>
      </c>
      <c r="G12865" s="200" t="s">
        <v>1743</v>
      </c>
      <c r="H12865" s="200"/>
      <c r="I12865" s="200">
        <v>45635</v>
      </c>
      <c r="J12865" s="143">
        <f t="shared" si="200"/>
        <v>45635</v>
      </c>
      <c r="K12865" s="202">
        <v>1</v>
      </c>
      <c r="L12865" s="285" t="s">
        <v>4519</v>
      </c>
      <c r="M12865" s="223"/>
      <c r="N12865" s="203"/>
      <c r="O12865" s="222" t="s">
        <v>326</v>
      </c>
    </row>
    <row r="12866" spans="1:15" ht="29.25" customHeight="1">
      <c r="A12866" s="221" t="s">
        <v>2860</v>
      </c>
      <c r="B12866" s="221" t="s">
        <v>190</v>
      </c>
      <c r="C12866" s="222" t="s">
        <v>50</v>
      </c>
      <c r="D12866" s="222" t="s">
        <v>191</v>
      </c>
      <c r="E12866" s="199" t="s">
        <v>163</v>
      </c>
      <c r="F12866" s="200" t="s">
        <v>2849</v>
      </c>
      <c r="G12866" s="200" t="s">
        <v>2850</v>
      </c>
      <c r="H12866" s="200"/>
      <c r="I12866" s="200">
        <v>45635</v>
      </c>
      <c r="J12866" s="143">
        <f t="shared" si="200"/>
        <v>45635</v>
      </c>
      <c r="K12866" s="202">
        <v>1</v>
      </c>
      <c r="L12866" s="285" t="s">
        <v>4519</v>
      </c>
      <c r="M12866" s="223"/>
      <c r="N12866" s="203"/>
      <c r="O12866" s="222" t="s">
        <v>326</v>
      </c>
    </row>
    <row r="12867" spans="1:15" ht="29.25" customHeight="1">
      <c r="A12867" s="221" t="s">
        <v>2860</v>
      </c>
      <c r="B12867" s="221" t="s">
        <v>190</v>
      </c>
      <c r="C12867" s="222" t="s">
        <v>50</v>
      </c>
      <c r="D12867" s="222" t="s">
        <v>191</v>
      </c>
      <c r="E12867" s="199" t="s">
        <v>163</v>
      </c>
      <c r="F12867" s="200" t="s">
        <v>937</v>
      </c>
      <c r="G12867" s="200" t="s">
        <v>938</v>
      </c>
      <c r="H12867" s="200" t="s">
        <v>4768</v>
      </c>
      <c r="I12867" s="200">
        <v>45635</v>
      </c>
      <c r="J12867" s="143">
        <f t="shared" ref="J12867:J12930" si="201">I12867</f>
        <v>45635</v>
      </c>
      <c r="K12867" s="202">
        <v>1</v>
      </c>
      <c r="L12867" s="285" t="s">
        <v>4521</v>
      </c>
      <c r="M12867" s="223"/>
      <c r="N12867" s="203">
        <v>3.625</v>
      </c>
      <c r="O12867" s="222" t="s">
        <v>943</v>
      </c>
    </row>
    <row r="12868" spans="1:15" ht="29.25" customHeight="1">
      <c r="A12868" s="221" t="s">
        <v>2860</v>
      </c>
      <c r="B12868" s="221" t="s">
        <v>190</v>
      </c>
      <c r="C12868" s="222" t="s">
        <v>50</v>
      </c>
      <c r="D12868" s="222" t="s">
        <v>191</v>
      </c>
      <c r="E12868" s="199" t="s">
        <v>163</v>
      </c>
      <c r="F12868" s="200" t="s">
        <v>2241</v>
      </c>
      <c r="G12868" s="200" t="s">
        <v>2242</v>
      </c>
      <c r="H12868" s="200" t="s">
        <v>38</v>
      </c>
      <c r="I12868" s="200">
        <v>45635</v>
      </c>
      <c r="J12868" s="143">
        <f t="shared" si="201"/>
        <v>45635</v>
      </c>
      <c r="K12868" s="202">
        <v>3.5</v>
      </c>
      <c r="L12868" s="284" t="s">
        <v>4522</v>
      </c>
      <c r="M12868" s="223"/>
      <c r="N12868" s="203">
        <v>5.2083333333333304</v>
      </c>
      <c r="O12868" s="222" t="s">
        <v>941</v>
      </c>
    </row>
    <row r="12869" spans="1:15" ht="29.25" customHeight="1">
      <c r="A12869" s="221" t="s">
        <v>2860</v>
      </c>
      <c r="B12869" s="221" t="s">
        <v>190</v>
      </c>
      <c r="C12869" s="222" t="s">
        <v>50</v>
      </c>
      <c r="D12869" s="222" t="s">
        <v>191</v>
      </c>
      <c r="E12869" s="199" t="s">
        <v>166</v>
      </c>
      <c r="F12869" s="200"/>
      <c r="G12869" s="200"/>
      <c r="H12869" s="200"/>
      <c r="I12869" s="200">
        <v>45636</v>
      </c>
      <c r="J12869" s="143">
        <f t="shared" si="201"/>
        <v>45636</v>
      </c>
      <c r="K12869" s="202">
        <v>5</v>
      </c>
      <c r="L12869" s="285" t="s">
        <v>4524</v>
      </c>
      <c r="M12869" s="223"/>
      <c r="N12869" s="203"/>
      <c r="O12869" s="222" t="s">
        <v>326</v>
      </c>
    </row>
    <row r="12870" spans="1:15" ht="29.25" customHeight="1">
      <c r="A12870" s="221" t="s">
        <v>2860</v>
      </c>
      <c r="B12870" s="221" t="s">
        <v>190</v>
      </c>
      <c r="C12870" s="222" t="s">
        <v>50</v>
      </c>
      <c r="D12870" s="222" t="s">
        <v>191</v>
      </c>
      <c r="E12870" s="199" t="s">
        <v>163</v>
      </c>
      <c r="F12870" s="200" t="s">
        <v>2849</v>
      </c>
      <c r="G12870" s="200" t="s">
        <v>2850</v>
      </c>
      <c r="H12870" s="200" t="s">
        <v>2851</v>
      </c>
      <c r="I12870" s="200">
        <v>45636</v>
      </c>
      <c r="J12870" s="143">
        <f t="shared" si="201"/>
        <v>45636</v>
      </c>
      <c r="K12870" s="202">
        <v>2</v>
      </c>
      <c r="L12870" s="284" t="s">
        <v>4525</v>
      </c>
      <c r="M12870" s="223"/>
      <c r="N12870" s="203">
        <v>7.5</v>
      </c>
      <c r="O12870" s="222" t="s">
        <v>991</v>
      </c>
    </row>
    <row r="12871" spans="1:15" ht="29.25" customHeight="1">
      <c r="A12871" s="221" t="s">
        <v>2860</v>
      </c>
      <c r="B12871" s="221" t="s">
        <v>190</v>
      </c>
      <c r="C12871" s="222" t="s">
        <v>50</v>
      </c>
      <c r="D12871" s="222" t="s">
        <v>191</v>
      </c>
      <c r="E12871" s="199" t="s">
        <v>163</v>
      </c>
      <c r="F12871" s="200" t="s">
        <v>2241</v>
      </c>
      <c r="G12871" s="200" t="s">
        <v>2242</v>
      </c>
      <c r="H12871" s="200" t="s">
        <v>38</v>
      </c>
      <c r="I12871" s="200">
        <v>45636</v>
      </c>
      <c r="J12871" s="143">
        <f t="shared" si="201"/>
        <v>45636</v>
      </c>
      <c r="K12871" s="202">
        <v>2.5</v>
      </c>
      <c r="L12871" s="284" t="s">
        <v>4523</v>
      </c>
      <c r="M12871" s="223"/>
      <c r="N12871" s="203">
        <v>5.2083333333333304</v>
      </c>
      <c r="O12871" s="222" t="s">
        <v>941</v>
      </c>
    </row>
    <row r="12872" spans="1:15" ht="29.25" customHeight="1">
      <c r="A12872" s="221" t="s">
        <v>2860</v>
      </c>
      <c r="B12872" s="221" t="s">
        <v>190</v>
      </c>
      <c r="C12872" s="222" t="s">
        <v>50</v>
      </c>
      <c r="D12872" s="222" t="s">
        <v>191</v>
      </c>
      <c r="E12872" s="199" t="s">
        <v>166</v>
      </c>
      <c r="F12872" s="200"/>
      <c r="G12872" s="200"/>
      <c r="H12872" s="200"/>
      <c r="I12872" s="200">
        <v>45637</v>
      </c>
      <c r="J12872" s="143">
        <f t="shared" si="201"/>
        <v>45637</v>
      </c>
      <c r="K12872" s="202">
        <v>2.5</v>
      </c>
      <c r="L12872" s="284" t="s">
        <v>4528</v>
      </c>
      <c r="M12872" s="223"/>
      <c r="N12872" s="203"/>
      <c r="O12872" s="222" t="s">
        <v>326</v>
      </c>
    </row>
    <row r="12873" spans="1:15" ht="29.25" customHeight="1">
      <c r="A12873" s="221" t="s">
        <v>2860</v>
      </c>
      <c r="B12873" s="221" t="s">
        <v>190</v>
      </c>
      <c r="C12873" s="222" t="s">
        <v>50</v>
      </c>
      <c r="D12873" s="222" t="s">
        <v>191</v>
      </c>
      <c r="E12873" s="199" t="s">
        <v>163</v>
      </c>
      <c r="F12873" s="200" t="s">
        <v>2849</v>
      </c>
      <c r="G12873" s="200" t="s">
        <v>2850</v>
      </c>
      <c r="H12873" s="200" t="s">
        <v>2851</v>
      </c>
      <c r="I12873" s="200">
        <v>45637</v>
      </c>
      <c r="J12873" s="143">
        <f t="shared" si="201"/>
        <v>45637</v>
      </c>
      <c r="K12873" s="202">
        <v>2.5</v>
      </c>
      <c r="L12873" s="284" t="s">
        <v>4527</v>
      </c>
      <c r="M12873" s="223"/>
      <c r="N12873" s="203">
        <v>7.5</v>
      </c>
      <c r="O12873" s="222" t="s">
        <v>991</v>
      </c>
    </row>
    <row r="12874" spans="1:15" ht="29.25" customHeight="1">
      <c r="A12874" s="221" t="s">
        <v>2860</v>
      </c>
      <c r="B12874" s="221" t="s">
        <v>190</v>
      </c>
      <c r="C12874" s="222" t="s">
        <v>50</v>
      </c>
      <c r="D12874" s="222" t="s">
        <v>191</v>
      </c>
      <c r="E12874" s="199" t="s">
        <v>163</v>
      </c>
      <c r="F12874" s="200" t="s">
        <v>2241</v>
      </c>
      <c r="G12874" s="200" t="s">
        <v>2242</v>
      </c>
      <c r="H12874" s="200" t="s">
        <v>38</v>
      </c>
      <c r="I12874" s="200">
        <v>45637</v>
      </c>
      <c r="J12874" s="143">
        <f t="shared" si="201"/>
        <v>45637</v>
      </c>
      <c r="K12874" s="202">
        <v>4.5</v>
      </c>
      <c r="L12874" s="284" t="s">
        <v>4526</v>
      </c>
      <c r="M12874" s="223"/>
      <c r="N12874" s="203">
        <v>5.2083333333333304</v>
      </c>
      <c r="O12874" s="222" t="s">
        <v>941</v>
      </c>
    </row>
    <row r="12875" spans="1:15" ht="29.25" customHeight="1">
      <c r="A12875" s="221" t="s">
        <v>2860</v>
      </c>
      <c r="B12875" s="221" t="s">
        <v>190</v>
      </c>
      <c r="C12875" s="222" t="s">
        <v>50</v>
      </c>
      <c r="D12875" s="222" t="s">
        <v>191</v>
      </c>
      <c r="E12875" s="199" t="s">
        <v>176</v>
      </c>
      <c r="F12875" s="200"/>
      <c r="G12875" s="200"/>
      <c r="H12875" s="200"/>
      <c r="I12875" s="200">
        <v>45638</v>
      </c>
      <c r="J12875" s="143">
        <f t="shared" si="201"/>
        <v>45638</v>
      </c>
      <c r="K12875" s="202">
        <v>2</v>
      </c>
      <c r="L12875" s="285" t="s">
        <v>4666</v>
      </c>
      <c r="M12875" s="223"/>
      <c r="N12875" s="203"/>
      <c r="O12875" s="222" t="s">
        <v>326</v>
      </c>
    </row>
    <row r="12876" spans="1:15" ht="29.25" customHeight="1">
      <c r="A12876" s="221" t="s">
        <v>2860</v>
      </c>
      <c r="B12876" s="221" t="s">
        <v>190</v>
      </c>
      <c r="C12876" s="222" t="s">
        <v>50</v>
      </c>
      <c r="D12876" s="222" t="s">
        <v>191</v>
      </c>
      <c r="E12876" s="199" t="s">
        <v>178</v>
      </c>
      <c r="F12876" s="200"/>
      <c r="G12876" s="200"/>
      <c r="H12876" s="200"/>
      <c r="I12876" s="200">
        <v>45638</v>
      </c>
      <c r="J12876" s="143">
        <f t="shared" si="201"/>
        <v>45638</v>
      </c>
      <c r="K12876" s="202">
        <v>1.5</v>
      </c>
      <c r="L12876" s="285" t="s">
        <v>3922</v>
      </c>
      <c r="M12876" s="223"/>
      <c r="N12876" s="203"/>
      <c r="O12876" s="222" t="s">
        <v>326</v>
      </c>
    </row>
    <row r="12877" spans="1:15" ht="29.25" customHeight="1">
      <c r="A12877" s="221" t="s">
        <v>2860</v>
      </c>
      <c r="B12877" s="221" t="s">
        <v>190</v>
      </c>
      <c r="C12877" s="222" t="s">
        <v>50</v>
      </c>
      <c r="D12877" s="222" t="s">
        <v>191</v>
      </c>
      <c r="E12877" s="199" t="s">
        <v>166</v>
      </c>
      <c r="F12877" s="200"/>
      <c r="G12877" s="200"/>
      <c r="H12877" s="200"/>
      <c r="I12877" s="200">
        <v>45638</v>
      </c>
      <c r="J12877" s="143">
        <f t="shared" si="201"/>
        <v>45638</v>
      </c>
      <c r="K12877" s="202">
        <v>1.5</v>
      </c>
      <c r="L12877" s="284" t="s">
        <v>4669</v>
      </c>
      <c r="M12877" s="223"/>
      <c r="N12877" s="203"/>
      <c r="O12877" s="222" t="s">
        <v>326</v>
      </c>
    </row>
    <row r="12878" spans="1:15" ht="29.25" customHeight="1">
      <c r="A12878" s="221" t="s">
        <v>2860</v>
      </c>
      <c r="B12878" s="221" t="s">
        <v>190</v>
      </c>
      <c r="C12878" s="222" t="s">
        <v>50</v>
      </c>
      <c r="D12878" s="222" t="s">
        <v>191</v>
      </c>
      <c r="E12878" s="199" t="s">
        <v>179</v>
      </c>
      <c r="F12878" s="200"/>
      <c r="G12878" s="200"/>
      <c r="H12878" s="200"/>
      <c r="I12878" s="200">
        <v>45638</v>
      </c>
      <c r="J12878" s="143">
        <f t="shared" si="201"/>
        <v>45638</v>
      </c>
      <c r="K12878" s="202">
        <v>0.5</v>
      </c>
      <c r="L12878" s="285" t="s">
        <v>4670</v>
      </c>
      <c r="M12878" s="223"/>
      <c r="N12878" s="203"/>
      <c r="O12878" s="222" t="s">
        <v>326</v>
      </c>
    </row>
    <row r="12879" spans="1:15" ht="29.25" customHeight="1">
      <c r="A12879" s="221" t="s">
        <v>2860</v>
      </c>
      <c r="B12879" s="221" t="s">
        <v>190</v>
      </c>
      <c r="C12879" s="222" t="s">
        <v>50</v>
      </c>
      <c r="D12879" s="222" t="s">
        <v>191</v>
      </c>
      <c r="E12879" s="199" t="s">
        <v>163</v>
      </c>
      <c r="F12879" s="200" t="s">
        <v>2849</v>
      </c>
      <c r="G12879" s="200" t="s">
        <v>2850</v>
      </c>
      <c r="H12879" s="200" t="s">
        <v>2851</v>
      </c>
      <c r="I12879" s="200">
        <v>45638</v>
      </c>
      <c r="J12879" s="143">
        <f t="shared" si="201"/>
        <v>45638</v>
      </c>
      <c r="K12879" s="202">
        <v>3</v>
      </c>
      <c r="L12879" s="284" t="s">
        <v>4668</v>
      </c>
      <c r="M12879" s="223"/>
      <c r="N12879" s="203">
        <v>7.5</v>
      </c>
      <c r="O12879" s="222" t="s">
        <v>991</v>
      </c>
    </row>
    <row r="12880" spans="1:15" ht="29.25" customHeight="1">
      <c r="A12880" s="221" t="s">
        <v>2860</v>
      </c>
      <c r="B12880" s="221" t="s">
        <v>190</v>
      </c>
      <c r="C12880" s="222" t="s">
        <v>50</v>
      </c>
      <c r="D12880" s="222" t="s">
        <v>191</v>
      </c>
      <c r="E12880" s="199" t="s">
        <v>163</v>
      </c>
      <c r="F12880" s="200" t="s">
        <v>2241</v>
      </c>
      <c r="G12880" s="200" t="s">
        <v>2242</v>
      </c>
      <c r="H12880" s="200" t="s">
        <v>81</v>
      </c>
      <c r="I12880" s="200">
        <v>45638</v>
      </c>
      <c r="J12880" s="143">
        <f t="shared" si="201"/>
        <v>45638</v>
      </c>
      <c r="K12880" s="202">
        <v>1</v>
      </c>
      <c r="L12880" s="285" t="s">
        <v>4667</v>
      </c>
      <c r="M12880" s="223"/>
      <c r="N12880" s="203">
        <v>0.75</v>
      </c>
      <c r="O12880" s="222" t="s">
        <v>942</v>
      </c>
    </row>
    <row r="12881" spans="1:15" ht="29.25" customHeight="1">
      <c r="A12881" s="221" t="s">
        <v>2860</v>
      </c>
      <c r="B12881" s="221" t="s">
        <v>190</v>
      </c>
      <c r="C12881" s="222" t="s">
        <v>50</v>
      </c>
      <c r="D12881" s="222" t="s">
        <v>191</v>
      </c>
      <c r="E12881" s="199" t="s">
        <v>179</v>
      </c>
      <c r="F12881" s="200"/>
      <c r="G12881" s="200"/>
      <c r="H12881" s="200"/>
      <c r="I12881" s="200">
        <v>45639</v>
      </c>
      <c r="J12881" s="143">
        <f t="shared" si="201"/>
        <v>45639</v>
      </c>
      <c r="K12881" s="202">
        <v>4.5</v>
      </c>
      <c r="L12881" s="285" t="s">
        <v>4671</v>
      </c>
      <c r="M12881" s="223"/>
      <c r="N12881" s="203"/>
      <c r="O12881" s="222" t="s">
        <v>326</v>
      </c>
    </row>
    <row r="12882" spans="1:15" ht="29.25" customHeight="1">
      <c r="A12882" s="221" t="s">
        <v>2860</v>
      </c>
      <c r="B12882" s="221" t="s">
        <v>190</v>
      </c>
      <c r="C12882" s="222" t="s">
        <v>50</v>
      </c>
      <c r="D12882" s="222" t="s">
        <v>191</v>
      </c>
      <c r="E12882" s="199" t="s">
        <v>178</v>
      </c>
      <c r="F12882" s="200"/>
      <c r="G12882" s="200"/>
      <c r="H12882" s="200"/>
      <c r="I12882" s="200">
        <v>45639</v>
      </c>
      <c r="J12882" s="143">
        <f t="shared" si="201"/>
        <v>45639</v>
      </c>
      <c r="K12882" s="202">
        <v>1</v>
      </c>
      <c r="L12882" s="285" t="s">
        <v>4674</v>
      </c>
      <c r="M12882" s="223"/>
      <c r="N12882" s="203"/>
      <c r="O12882" s="222" t="s">
        <v>326</v>
      </c>
    </row>
    <row r="12883" spans="1:15" ht="29.25" customHeight="1">
      <c r="A12883" s="221" t="s">
        <v>2860</v>
      </c>
      <c r="B12883" s="221" t="s">
        <v>190</v>
      </c>
      <c r="C12883" s="222" t="s">
        <v>50</v>
      </c>
      <c r="D12883" s="222" t="s">
        <v>191</v>
      </c>
      <c r="E12883" s="199" t="s">
        <v>163</v>
      </c>
      <c r="F12883" s="200" t="s">
        <v>2849</v>
      </c>
      <c r="G12883" s="200" t="s">
        <v>2850</v>
      </c>
      <c r="H12883" s="200" t="s">
        <v>2851</v>
      </c>
      <c r="I12883" s="200">
        <v>45639</v>
      </c>
      <c r="J12883" s="143">
        <f t="shared" si="201"/>
        <v>45639</v>
      </c>
      <c r="K12883" s="202">
        <v>1</v>
      </c>
      <c r="L12883" s="284" t="s">
        <v>4673</v>
      </c>
      <c r="M12883" s="223"/>
      <c r="N12883" s="203">
        <v>7.5</v>
      </c>
      <c r="O12883" s="222" t="s">
        <v>991</v>
      </c>
    </row>
    <row r="12884" spans="1:15" ht="29.25" customHeight="1">
      <c r="A12884" s="221" t="s">
        <v>2860</v>
      </c>
      <c r="B12884" s="221" t="s">
        <v>190</v>
      </c>
      <c r="C12884" s="222" t="s">
        <v>50</v>
      </c>
      <c r="D12884" s="222" t="s">
        <v>191</v>
      </c>
      <c r="E12884" s="199" t="s">
        <v>163</v>
      </c>
      <c r="F12884" s="200" t="s">
        <v>1387</v>
      </c>
      <c r="G12884" s="200" t="s">
        <v>1388</v>
      </c>
      <c r="H12884" s="200" t="s">
        <v>1399</v>
      </c>
      <c r="I12884" s="200">
        <v>45639</v>
      </c>
      <c r="J12884" s="143">
        <f t="shared" si="201"/>
        <v>45639</v>
      </c>
      <c r="K12884" s="202">
        <v>3</v>
      </c>
      <c r="L12884" s="284" t="s">
        <v>4672</v>
      </c>
      <c r="M12884" s="223"/>
      <c r="N12884" s="203">
        <v>0.1</v>
      </c>
      <c r="O12884" s="222" t="s">
        <v>943</v>
      </c>
    </row>
    <row r="12885" spans="1:15" ht="29.25" customHeight="1">
      <c r="A12885" s="221" t="s">
        <v>2860</v>
      </c>
      <c r="B12885" s="221" t="s">
        <v>190</v>
      </c>
      <c r="C12885" s="222" t="s">
        <v>50</v>
      </c>
      <c r="D12885" s="222" t="s">
        <v>191</v>
      </c>
      <c r="E12885" s="199" t="s">
        <v>179</v>
      </c>
      <c r="F12885" s="200"/>
      <c r="G12885" s="200"/>
      <c r="H12885" s="200"/>
      <c r="I12885" s="200">
        <v>45642</v>
      </c>
      <c r="J12885" s="143">
        <f t="shared" si="201"/>
        <v>45642</v>
      </c>
      <c r="K12885" s="202">
        <v>2</v>
      </c>
      <c r="L12885" s="284" t="s">
        <v>4675</v>
      </c>
      <c r="M12885" s="223"/>
      <c r="N12885" s="203"/>
      <c r="O12885" s="222" t="s">
        <v>326</v>
      </c>
    </row>
    <row r="12886" spans="1:15" ht="29.25" customHeight="1">
      <c r="A12886" s="221" t="s">
        <v>2860</v>
      </c>
      <c r="B12886" s="221" t="s">
        <v>190</v>
      </c>
      <c r="C12886" s="222" t="s">
        <v>50</v>
      </c>
      <c r="D12886" s="222" t="s">
        <v>191</v>
      </c>
      <c r="E12886" s="199" t="s">
        <v>163</v>
      </c>
      <c r="F12886" s="200" t="s">
        <v>2849</v>
      </c>
      <c r="G12886" s="200" t="s">
        <v>2850</v>
      </c>
      <c r="H12886" s="200"/>
      <c r="I12886" s="200">
        <v>45642</v>
      </c>
      <c r="J12886" s="143">
        <f t="shared" si="201"/>
        <v>45642</v>
      </c>
      <c r="K12886" s="202">
        <v>0.5</v>
      </c>
      <c r="L12886" s="285" t="s">
        <v>264</v>
      </c>
      <c r="M12886" s="223"/>
      <c r="N12886" s="203"/>
      <c r="O12886" s="222" t="s">
        <v>326</v>
      </c>
    </row>
    <row r="12887" spans="1:15" ht="29.25" customHeight="1">
      <c r="A12887" s="221" t="s">
        <v>2860</v>
      </c>
      <c r="B12887" s="221" t="s">
        <v>190</v>
      </c>
      <c r="C12887" s="222" t="s">
        <v>50</v>
      </c>
      <c r="D12887" s="222" t="s">
        <v>191</v>
      </c>
      <c r="E12887" s="199" t="s">
        <v>176</v>
      </c>
      <c r="F12887" s="200"/>
      <c r="G12887" s="200"/>
      <c r="H12887" s="200"/>
      <c r="I12887" s="200">
        <v>45642</v>
      </c>
      <c r="J12887" s="143">
        <f t="shared" si="201"/>
        <v>45642</v>
      </c>
      <c r="K12887" s="202">
        <v>2.5</v>
      </c>
      <c r="L12887" s="284" t="s">
        <v>4676</v>
      </c>
      <c r="M12887" s="223" t="s">
        <v>4677</v>
      </c>
      <c r="N12887" s="203"/>
      <c r="O12887" s="222" t="s">
        <v>326</v>
      </c>
    </row>
    <row r="12888" spans="1:15" ht="29.25" customHeight="1">
      <c r="A12888" s="221" t="s">
        <v>2860</v>
      </c>
      <c r="B12888" s="221" t="s">
        <v>190</v>
      </c>
      <c r="C12888" s="222" t="s">
        <v>50</v>
      </c>
      <c r="D12888" s="222" t="s">
        <v>191</v>
      </c>
      <c r="E12888" s="199" t="s">
        <v>163</v>
      </c>
      <c r="F12888" s="200" t="s">
        <v>2241</v>
      </c>
      <c r="G12888" s="200" t="s">
        <v>2242</v>
      </c>
      <c r="H12888" s="200"/>
      <c r="I12888" s="200">
        <v>45642</v>
      </c>
      <c r="J12888" s="143">
        <f t="shared" si="201"/>
        <v>45642</v>
      </c>
      <c r="K12888" s="202">
        <v>1</v>
      </c>
      <c r="L12888" s="285" t="s">
        <v>264</v>
      </c>
      <c r="M12888" s="223"/>
      <c r="N12888" s="203"/>
      <c r="O12888" s="222" t="s">
        <v>326</v>
      </c>
    </row>
    <row r="12889" spans="1:15" ht="29.25" customHeight="1">
      <c r="A12889" s="221" t="s">
        <v>2860</v>
      </c>
      <c r="B12889" s="221" t="s">
        <v>190</v>
      </c>
      <c r="C12889" s="222" t="s">
        <v>50</v>
      </c>
      <c r="D12889" s="222" t="s">
        <v>191</v>
      </c>
      <c r="E12889" s="199" t="s">
        <v>163</v>
      </c>
      <c r="F12889" s="200" t="s">
        <v>1494</v>
      </c>
      <c r="G12889" s="200" t="s">
        <v>1495</v>
      </c>
      <c r="H12889" s="200"/>
      <c r="I12889" s="200">
        <v>45642</v>
      </c>
      <c r="J12889" s="143">
        <f t="shared" si="201"/>
        <v>45642</v>
      </c>
      <c r="K12889" s="202">
        <v>1</v>
      </c>
      <c r="L12889" s="285" t="s">
        <v>264</v>
      </c>
      <c r="M12889" s="223"/>
      <c r="N12889" s="203"/>
      <c r="O12889" s="222" t="s">
        <v>326</v>
      </c>
    </row>
    <row r="12890" spans="1:15" ht="29.25" customHeight="1">
      <c r="A12890" s="221" t="s">
        <v>2860</v>
      </c>
      <c r="B12890" s="221" t="s">
        <v>190</v>
      </c>
      <c r="C12890" s="222" t="s">
        <v>50</v>
      </c>
      <c r="D12890" s="222" t="s">
        <v>191</v>
      </c>
      <c r="E12890" s="199" t="s">
        <v>163</v>
      </c>
      <c r="F12890" s="200" t="s">
        <v>2849</v>
      </c>
      <c r="G12890" s="200" t="s">
        <v>2850</v>
      </c>
      <c r="H12890" s="200" t="s">
        <v>2851</v>
      </c>
      <c r="I12890" s="200">
        <v>45642</v>
      </c>
      <c r="J12890" s="143">
        <f t="shared" si="201"/>
        <v>45642</v>
      </c>
      <c r="K12890" s="202">
        <v>1.5</v>
      </c>
      <c r="L12890" s="285" t="s">
        <v>4679</v>
      </c>
      <c r="M12890" s="223"/>
      <c r="N12890" s="203">
        <v>7.5</v>
      </c>
      <c r="O12890" s="222" t="s">
        <v>991</v>
      </c>
    </row>
    <row r="12891" spans="1:15" ht="29.25" customHeight="1">
      <c r="A12891" s="221" t="s">
        <v>2860</v>
      </c>
      <c r="B12891" s="221" t="s">
        <v>190</v>
      </c>
      <c r="C12891" s="222" t="s">
        <v>50</v>
      </c>
      <c r="D12891" s="222" t="s">
        <v>191</v>
      </c>
      <c r="E12891" s="199" t="s">
        <v>163</v>
      </c>
      <c r="F12891" s="200" t="s">
        <v>2241</v>
      </c>
      <c r="G12891" s="200" t="s">
        <v>2242</v>
      </c>
      <c r="H12891" s="200" t="s">
        <v>81</v>
      </c>
      <c r="I12891" s="200">
        <v>45642</v>
      </c>
      <c r="J12891" s="143">
        <f t="shared" si="201"/>
        <v>45642</v>
      </c>
      <c r="K12891" s="202">
        <v>1</v>
      </c>
      <c r="L12891" s="284" t="s">
        <v>4678</v>
      </c>
      <c r="M12891" s="223"/>
      <c r="N12891" s="203">
        <v>0.75</v>
      </c>
      <c r="O12891" s="222" t="s">
        <v>942</v>
      </c>
    </row>
    <row r="12892" spans="1:15" ht="29.25" customHeight="1">
      <c r="A12892" s="221" t="s">
        <v>2860</v>
      </c>
      <c r="B12892" s="221" t="s">
        <v>190</v>
      </c>
      <c r="C12892" s="222" t="s">
        <v>50</v>
      </c>
      <c r="D12892" s="222" t="s">
        <v>191</v>
      </c>
      <c r="E12892" s="199" t="s">
        <v>179</v>
      </c>
      <c r="F12892" s="200"/>
      <c r="G12892" s="200"/>
      <c r="H12892" s="200"/>
      <c r="I12892" s="200">
        <v>45643</v>
      </c>
      <c r="J12892" s="143">
        <f t="shared" si="201"/>
        <v>45643</v>
      </c>
      <c r="K12892" s="202">
        <v>1</v>
      </c>
      <c r="L12892" s="284" t="s">
        <v>4682</v>
      </c>
      <c r="M12892" s="223"/>
      <c r="N12892" s="203"/>
      <c r="O12892" s="222" t="s">
        <v>326</v>
      </c>
    </row>
    <row r="12893" spans="1:15" ht="29.25" customHeight="1">
      <c r="A12893" s="221" t="s">
        <v>2860</v>
      </c>
      <c r="B12893" s="221" t="s">
        <v>190</v>
      </c>
      <c r="C12893" s="222" t="s">
        <v>50</v>
      </c>
      <c r="D12893" s="222" t="s">
        <v>191</v>
      </c>
      <c r="E12893" s="199" t="s">
        <v>163</v>
      </c>
      <c r="F12893" s="200" t="s">
        <v>2849</v>
      </c>
      <c r="G12893" s="200" t="s">
        <v>2850</v>
      </c>
      <c r="H12893" s="200" t="s">
        <v>2851</v>
      </c>
      <c r="I12893" s="200">
        <v>45643</v>
      </c>
      <c r="J12893" s="143">
        <f t="shared" si="201"/>
        <v>45643</v>
      </c>
      <c r="K12893" s="202">
        <v>2</v>
      </c>
      <c r="L12893" s="284" t="s">
        <v>4683</v>
      </c>
      <c r="M12893" s="223"/>
      <c r="N12893" s="203">
        <v>7.5</v>
      </c>
      <c r="O12893" s="222" t="s">
        <v>991</v>
      </c>
    </row>
    <row r="12894" spans="1:15" ht="29.25" customHeight="1">
      <c r="A12894" s="221" t="s">
        <v>2860</v>
      </c>
      <c r="B12894" s="221" t="s">
        <v>190</v>
      </c>
      <c r="C12894" s="222" t="s">
        <v>50</v>
      </c>
      <c r="D12894" s="222" t="s">
        <v>191</v>
      </c>
      <c r="E12894" s="199" t="s">
        <v>163</v>
      </c>
      <c r="F12894" s="200" t="s">
        <v>3160</v>
      </c>
      <c r="G12894" s="200" t="s">
        <v>3161</v>
      </c>
      <c r="H12894" s="200" t="s">
        <v>338</v>
      </c>
      <c r="I12894" s="200">
        <v>45643</v>
      </c>
      <c r="J12894" s="143">
        <f t="shared" si="201"/>
        <v>45643</v>
      </c>
      <c r="K12894" s="202">
        <v>1</v>
      </c>
      <c r="L12894" s="285" t="s">
        <v>4684</v>
      </c>
      <c r="M12894" s="223"/>
      <c r="N12894" s="203">
        <v>0</v>
      </c>
      <c r="O12894" s="222" t="s">
        <v>326</v>
      </c>
    </row>
    <row r="12895" spans="1:15" ht="29.25" customHeight="1">
      <c r="A12895" s="221" t="s">
        <v>2860</v>
      </c>
      <c r="B12895" s="221" t="s">
        <v>190</v>
      </c>
      <c r="C12895" s="222" t="s">
        <v>50</v>
      </c>
      <c r="D12895" s="222" t="s">
        <v>191</v>
      </c>
      <c r="E12895" s="199" t="s">
        <v>163</v>
      </c>
      <c r="F12895" s="200" t="s">
        <v>2241</v>
      </c>
      <c r="G12895" s="200" t="s">
        <v>2242</v>
      </c>
      <c r="H12895" s="200" t="s">
        <v>38</v>
      </c>
      <c r="I12895" s="200">
        <v>45643</v>
      </c>
      <c r="J12895" s="143">
        <f t="shared" si="201"/>
        <v>45643</v>
      </c>
      <c r="K12895" s="202">
        <v>3.5</v>
      </c>
      <c r="L12895" s="284" t="s">
        <v>4681</v>
      </c>
      <c r="M12895" s="223"/>
      <c r="N12895" s="203">
        <v>5.2083333333333304</v>
      </c>
      <c r="O12895" s="222" t="s">
        <v>941</v>
      </c>
    </row>
    <row r="12896" spans="1:15" ht="29.25" customHeight="1">
      <c r="A12896" s="221" t="s">
        <v>2860</v>
      </c>
      <c r="B12896" s="221" t="s">
        <v>190</v>
      </c>
      <c r="C12896" s="222" t="s">
        <v>50</v>
      </c>
      <c r="D12896" s="222" t="s">
        <v>191</v>
      </c>
      <c r="E12896" s="199" t="s">
        <v>163</v>
      </c>
      <c r="F12896" s="200" t="s">
        <v>2849</v>
      </c>
      <c r="G12896" s="200" t="s">
        <v>2850</v>
      </c>
      <c r="H12896" s="200" t="s">
        <v>2855</v>
      </c>
      <c r="I12896" s="200">
        <v>45643</v>
      </c>
      <c r="J12896" s="143">
        <f t="shared" si="201"/>
        <v>45643</v>
      </c>
      <c r="K12896" s="202">
        <v>2</v>
      </c>
      <c r="L12896" s="284" t="s">
        <v>4680</v>
      </c>
      <c r="M12896" s="223"/>
      <c r="N12896" s="203">
        <v>6.34375</v>
      </c>
      <c r="O12896" s="222" t="s">
        <v>942</v>
      </c>
    </row>
    <row r="12897" spans="1:15" ht="29.25" customHeight="1">
      <c r="A12897" s="221" t="s">
        <v>2860</v>
      </c>
      <c r="B12897" s="221" t="s">
        <v>190</v>
      </c>
      <c r="C12897" s="222" t="s">
        <v>50</v>
      </c>
      <c r="D12897" s="222" t="s">
        <v>191</v>
      </c>
      <c r="E12897" s="199" t="s">
        <v>177</v>
      </c>
      <c r="F12897" s="200"/>
      <c r="G12897" s="200"/>
      <c r="H12897" s="200"/>
      <c r="I12897" s="200">
        <v>45644</v>
      </c>
      <c r="J12897" s="143">
        <f t="shared" si="201"/>
        <v>45644</v>
      </c>
      <c r="K12897" s="202">
        <v>2</v>
      </c>
      <c r="L12897" s="284" t="s">
        <v>4686</v>
      </c>
      <c r="M12897" s="223"/>
      <c r="N12897" s="203"/>
      <c r="O12897" s="222" t="s">
        <v>326</v>
      </c>
    </row>
    <row r="12898" spans="1:15" ht="29.25" customHeight="1">
      <c r="A12898" s="221" t="s">
        <v>2860</v>
      </c>
      <c r="B12898" s="221" t="s">
        <v>190</v>
      </c>
      <c r="C12898" s="222" t="s">
        <v>50</v>
      </c>
      <c r="D12898" s="222" t="s">
        <v>191</v>
      </c>
      <c r="E12898" s="199" t="s">
        <v>163</v>
      </c>
      <c r="F12898" s="200" t="s">
        <v>1494</v>
      </c>
      <c r="G12898" s="200" t="s">
        <v>1495</v>
      </c>
      <c r="H12898" s="200"/>
      <c r="I12898" s="200">
        <v>45644</v>
      </c>
      <c r="J12898" s="143">
        <f t="shared" si="201"/>
        <v>45644</v>
      </c>
      <c r="K12898" s="202">
        <v>0.5</v>
      </c>
      <c r="L12898" s="285" t="s">
        <v>4688</v>
      </c>
      <c r="M12898" s="223"/>
      <c r="N12898" s="203"/>
      <c r="O12898" s="222" t="s">
        <v>326</v>
      </c>
    </row>
    <row r="12899" spans="1:15" ht="29.25" customHeight="1">
      <c r="A12899" s="221" t="s">
        <v>2860</v>
      </c>
      <c r="B12899" s="221" t="s">
        <v>190</v>
      </c>
      <c r="C12899" s="222" t="s">
        <v>50</v>
      </c>
      <c r="D12899" s="222" t="s">
        <v>191</v>
      </c>
      <c r="E12899" s="199" t="s">
        <v>178</v>
      </c>
      <c r="F12899" s="200"/>
      <c r="G12899" s="200"/>
      <c r="H12899" s="200"/>
      <c r="I12899" s="200">
        <v>45644</v>
      </c>
      <c r="J12899" s="143">
        <f t="shared" si="201"/>
        <v>45644</v>
      </c>
      <c r="K12899" s="202">
        <v>2</v>
      </c>
      <c r="L12899" s="284" t="s">
        <v>4689</v>
      </c>
      <c r="M12899" s="223"/>
      <c r="N12899" s="203"/>
      <c r="O12899" s="222" t="s">
        <v>326</v>
      </c>
    </row>
    <row r="12900" spans="1:15" ht="29.25" customHeight="1">
      <c r="A12900" s="221" t="s">
        <v>2860</v>
      </c>
      <c r="B12900" s="221" t="s">
        <v>190</v>
      </c>
      <c r="C12900" s="222" t="s">
        <v>50</v>
      </c>
      <c r="D12900" s="222" t="s">
        <v>191</v>
      </c>
      <c r="E12900" s="199" t="s">
        <v>163</v>
      </c>
      <c r="F12900" s="200" t="s">
        <v>2849</v>
      </c>
      <c r="G12900" s="200" t="s">
        <v>2850</v>
      </c>
      <c r="H12900" s="200" t="s">
        <v>2851</v>
      </c>
      <c r="I12900" s="200">
        <v>45644</v>
      </c>
      <c r="J12900" s="143">
        <f t="shared" si="201"/>
        <v>45644</v>
      </c>
      <c r="K12900" s="202">
        <v>2</v>
      </c>
      <c r="L12900" s="284" t="s">
        <v>4690</v>
      </c>
      <c r="M12900" s="223"/>
      <c r="N12900" s="203">
        <v>7.5</v>
      </c>
      <c r="O12900" s="222" t="s">
        <v>991</v>
      </c>
    </row>
    <row r="12901" spans="1:15" ht="29.25" customHeight="1">
      <c r="A12901" s="221" t="s">
        <v>2860</v>
      </c>
      <c r="B12901" s="221" t="s">
        <v>190</v>
      </c>
      <c r="C12901" s="222" t="s">
        <v>50</v>
      </c>
      <c r="D12901" s="222" t="s">
        <v>191</v>
      </c>
      <c r="E12901" s="199" t="s">
        <v>163</v>
      </c>
      <c r="F12901" s="200" t="s">
        <v>3160</v>
      </c>
      <c r="G12901" s="200" t="s">
        <v>3161</v>
      </c>
      <c r="H12901" s="200" t="s">
        <v>3288</v>
      </c>
      <c r="I12901" s="200">
        <v>45644</v>
      </c>
      <c r="J12901" s="143">
        <f t="shared" si="201"/>
        <v>45644</v>
      </c>
      <c r="K12901" s="202">
        <v>1</v>
      </c>
      <c r="L12901" s="285" t="s">
        <v>4687</v>
      </c>
      <c r="M12901" s="223"/>
      <c r="N12901" s="203">
        <v>0</v>
      </c>
      <c r="O12901" s="222" t="s">
        <v>326</v>
      </c>
    </row>
    <row r="12902" spans="1:15" ht="29.25" customHeight="1">
      <c r="A12902" s="221" t="s">
        <v>2860</v>
      </c>
      <c r="B12902" s="221" t="s">
        <v>190</v>
      </c>
      <c r="C12902" s="222" t="s">
        <v>50</v>
      </c>
      <c r="D12902" s="222" t="s">
        <v>191</v>
      </c>
      <c r="E12902" s="199" t="s">
        <v>163</v>
      </c>
      <c r="F12902" s="200" t="s">
        <v>2849</v>
      </c>
      <c r="G12902" s="200" t="s">
        <v>2850</v>
      </c>
      <c r="H12902" s="200" t="s">
        <v>2855</v>
      </c>
      <c r="I12902" s="200">
        <v>45644</v>
      </c>
      <c r="J12902" s="143">
        <f t="shared" si="201"/>
        <v>45644</v>
      </c>
      <c r="K12902" s="202">
        <v>2</v>
      </c>
      <c r="L12902" s="284" t="s">
        <v>4685</v>
      </c>
      <c r="M12902" s="223"/>
      <c r="N12902" s="203">
        <v>6.34375</v>
      </c>
      <c r="O12902" s="222" t="s">
        <v>942</v>
      </c>
    </row>
    <row r="12903" spans="1:15" ht="29.25" customHeight="1">
      <c r="A12903" s="221" t="s">
        <v>2860</v>
      </c>
      <c r="B12903" s="221" t="s">
        <v>190</v>
      </c>
      <c r="C12903" s="222" t="s">
        <v>50</v>
      </c>
      <c r="D12903" s="222" t="s">
        <v>191</v>
      </c>
      <c r="E12903" s="199" t="s">
        <v>178</v>
      </c>
      <c r="F12903" s="200"/>
      <c r="G12903" s="200"/>
      <c r="H12903" s="200"/>
      <c r="I12903" s="200">
        <v>45645</v>
      </c>
      <c r="J12903" s="143">
        <f t="shared" si="201"/>
        <v>45645</v>
      </c>
      <c r="K12903" s="202">
        <v>1</v>
      </c>
      <c r="L12903" s="285" t="s">
        <v>4247</v>
      </c>
      <c r="M12903" s="223"/>
      <c r="N12903" s="203"/>
      <c r="O12903" s="222" t="s">
        <v>326</v>
      </c>
    </row>
    <row r="12904" spans="1:15" ht="29.25" customHeight="1">
      <c r="A12904" s="221" t="s">
        <v>2860</v>
      </c>
      <c r="B12904" s="221" t="s">
        <v>190</v>
      </c>
      <c r="C12904" s="222" t="s">
        <v>50</v>
      </c>
      <c r="D12904" s="222" t="s">
        <v>191</v>
      </c>
      <c r="E12904" s="199" t="s">
        <v>163</v>
      </c>
      <c r="F12904" s="200" t="s">
        <v>2849</v>
      </c>
      <c r="G12904" s="200" t="s">
        <v>2850</v>
      </c>
      <c r="H12904" s="200" t="s">
        <v>2851</v>
      </c>
      <c r="I12904" s="200">
        <v>45645</v>
      </c>
      <c r="J12904" s="143">
        <f t="shared" si="201"/>
        <v>45645</v>
      </c>
      <c r="K12904" s="202">
        <v>6</v>
      </c>
      <c r="L12904" s="284" t="s">
        <v>4875</v>
      </c>
      <c r="M12904" s="223"/>
      <c r="N12904" s="203">
        <v>7.5</v>
      </c>
      <c r="O12904" s="222" t="s">
        <v>991</v>
      </c>
    </row>
    <row r="12905" spans="1:15" ht="29.25" customHeight="1">
      <c r="A12905" s="221" t="s">
        <v>2860</v>
      </c>
      <c r="B12905" s="221" t="s">
        <v>190</v>
      </c>
      <c r="C12905" s="222" t="s">
        <v>50</v>
      </c>
      <c r="D12905" s="222" t="s">
        <v>191</v>
      </c>
      <c r="E12905" s="199" t="s">
        <v>163</v>
      </c>
      <c r="F12905" s="200" t="s">
        <v>2241</v>
      </c>
      <c r="G12905" s="200" t="s">
        <v>2242</v>
      </c>
      <c r="H12905" s="200" t="s">
        <v>38</v>
      </c>
      <c r="I12905" s="200">
        <v>45645</v>
      </c>
      <c r="J12905" s="143">
        <f t="shared" si="201"/>
        <v>45645</v>
      </c>
      <c r="K12905" s="202">
        <v>1</v>
      </c>
      <c r="L12905" s="285" t="s">
        <v>4874</v>
      </c>
      <c r="M12905" s="223"/>
      <c r="N12905" s="203">
        <v>5.2083333333333304</v>
      </c>
      <c r="O12905" s="222" t="s">
        <v>941</v>
      </c>
    </row>
    <row r="12906" spans="1:15" ht="29.25" customHeight="1">
      <c r="A12906" s="221" t="s">
        <v>2860</v>
      </c>
      <c r="B12906" s="221" t="s">
        <v>190</v>
      </c>
      <c r="C12906" s="222" t="s">
        <v>50</v>
      </c>
      <c r="D12906" s="222" t="s">
        <v>191</v>
      </c>
      <c r="E12906" s="199" t="s">
        <v>163</v>
      </c>
      <c r="F12906" s="200" t="s">
        <v>2849</v>
      </c>
      <c r="G12906" s="200" t="s">
        <v>2850</v>
      </c>
      <c r="H12906" s="200" t="s">
        <v>2855</v>
      </c>
      <c r="I12906" s="200">
        <v>45645</v>
      </c>
      <c r="J12906" s="143">
        <f t="shared" si="201"/>
        <v>45645</v>
      </c>
      <c r="K12906" s="202">
        <v>1.5</v>
      </c>
      <c r="L12906" s="284" t="s">
        <v>4873</v>
      </c>
      <c r="M12906" s="223"/>
      <c r="N12906" s="203">
        <v>6.34375</v>
      </c>
      <c r="O12906" s="222" t="s">
        <v>942</v>
      </c>
    </row>
    <row r="12907" spans="1:15" ht="29.25" customHeight="1">
      <c r="A12907" s="221" t="s">
        <v>2860</v>
      </c>
      <c r="B12907" s="221" t="s">
        <v>190</v>
      </c>
      <c r="C12907" s="222" t="s">
        <v>50</v>
      </c>
      <c r="D12907" s="222" t="s">
        <v>191</v>
      </c>
      <c r="E12907" s="199" t="s">
        <v>163</v>
      </c>
      <c r="F12907" s="200" t="s">
        <v>2849</v>
      </c>
      <c r="G12907" s="200" t="s">
        <v>2850</v>
      </c>
      <c r="H12907" s="200" t="s">
        <v>2851</v>
      </c>
      <c r="I12907" s="200">
        <v>45646</v>
      </c>
      <c r="J12907" s="143">
        <f t="shared" si="201"/>
        <v>45646</v>
      </c>
      <c r="K12907" s="202">
        <v>6</v>
      </c>
      <c r="L12907" s="284" t="s">
        <v>4877</v>
      </c>
      <c r="M12907" s="223"/>
      <c r="N12907" s="203">
        <v>7.5</v>
      </c>
      <c r="O12907" s="222" t="s">
        <v>991</v>
      </c>
    </row>
    <row r="12908" spans="1:15" ht="29.25" customHeight="1">
      <c r="A12908" s="221" t="s">
        <v>2860</v>
      </c>
      <c r="B12908" s="221" t="s">
        <v>190</v>
      </c>
      <c r="C12908" s="222" t="s">
        <v>50</v>
      </c>
      <c r="D12908" s="222" t="s">
        <v>191</v>
      </c>
      <c r="E12908" s="199" t="s">
        <v>163</v>
      </c>
      <c r="F12908" s="200" t="s">
        <v>1494</v>
      </c>
      <c r="G12908" s="200" t="s">
        <v>1495</v>
      </c>
      <c r="H12908" s="200" t="s">
        <v>258</v>
      </c>
      <c r="I12908" s="200">
        <v>45646</v>
      </c>
      <c r="J12908" s="143">
        <f t="shared" si="201"/>
        <v>45646</v>
      </c>
      <c r="K12908" s="202">
        <v>3.5</v>
      </c>
      <c r="L12908" s="284" t="s">
        <v>4876</v>
      </c>
      <c r="M12908" s="223"/>
      <c r="N12908" s="203">
        <v>2.0499999999999998</v>
      </c>
      <c r="O12908" s="222" t="s">
        <v>990</v>
      </c>
    </row>
    <row r="12909" spans="1:15" ht="29.25" customHeight="1">
      <c r="A12909" s="221" t="s">
        <v>2860</v>
      </c>
      <c r="B12909" s="221" t="s">
        <v>190</v>
      </c>
      <c r="C12909" s="222" t="s">
        <v>50</v>
      </c>
      <c r="D12909" s="222" t="s">
        <v>191</v>
      </c>
      <c r="E12909" s="199" t="s">
        <v>163</v>
      </c>
      <c r="F12909" s="200" t="s">
        <v>937</v>
      </c>
      <c r="G12909" s="200" t="s">
        <v>938</v>
      </c>
      <c r="H12909" s="200" t="s">
        <v>4758</v>
      </c>
      <c r="I12909" s="200">
        <v>45649</v>
      </c>
      <c r="J12909" s="143">
        <f t="shared" si="201"/>
        <v>45649</v>
      </c>
      <c r="K12909" s="202">
        <v>1</v>
      </c>
      <c r="L12909" s="285" t="s">
        <v>4882</v>
      </c>
      <c r="M12909" s="223"/>
      <c r="N12909" s="203">
        <v>0</v>
      </c>
      <c r="O12909" s="222" t="s">
        <v>326</v>
      </c>
    </row>
    <row r="12910" spans="1:15" ht="29.25" customHeight="1">
      <c r="A12910" s="221" t="s">
        <v>2860</v>
      </c>
      <c r="B12910" s="221" t="s">
        <v>190</v>
      </c>
      <c r="C12910" s="222" t="s">
        <v>50</v>
      </c>
      <c r="D12910" s="222" t="s">
        <v>191</v>
      </c>
      <c r="E12910" s="199" t="s">
        <v>163</v>
      </c>
      <c r="F12910" s="200" t="s">
        <v>2849</v>
      </c>
      <c r="G12910" s="200" t="s">
        <v>2850</v>
      </c>
      <c r="H12910" s="200" t="s">
        <v>2851</v>
      </c>
      <c r="I12910" s="200">
        <v>45649</v>
      </c>
      <c r="J12910" s="143">
        <f t="shared" si="201"/>
        <v>45649</v>
      </c>
      <c r="K12910" s="202">
        <v>2</v>
      </c>
      <c r="L12910" s="284" t="s">
        <v>4880</v>
      </c>
      <c r="M12910" s="223"/>
      <c r="N12910" s="203">
        <v>7.5</v>
      </c>
      <c r="O12910" s="222" t="s">
        <v>991</v>
      </c>
    </row>
    <row r="12911" spans="1:15" ht="29.25" customHeight="1">
      <c r="A12911" s="221" t="s">
        <v>2860</v>
      </c>
      <c r="B12911" s="221" t="s">
        <v>190</v>
      </c>
      <c r="C12911" s="222" t="s">
        <v>50</v>
      </c>
      <c r="D12911" s="222" t="s">
        <v>191</v>
      </c>
      <c r="E12911" s="199" t="s">
        <v>163</v>
      </c>
      <c r="F12911" s="200" t="s">
        <v>4557</v>
      </c>
      <c r="G12911" s="200" t="s">
        <v>4558</v>
      </c>
      <c r="H12911" s="200" t="s">
        <v>4755</v>
      </c>
      <c r="I12911" s="200">
        <v>45649</v>
      </c>
      <c r="J12911" s="143">
        <f t="shared" si="201"/>
        <v>45649</v>
      </c>
      <c r="K12911" s="202">
        <v>1.5</v>
      </c>
      <c r="L12911" s="285" t="s">
        <v>4879</v>
      </c>
      <c r="M12911" s="223"/>
      <c r="N12911" s="203">
        <v>0.375</v>
      </c>
      <c r="O12911" s="222" t="s">
        <v>968</v>
      </c>
    </row>
    <row r="12912" spans="1:15" ht="29.25" customHeight="1">
      <c r="A12912" s="221" t="s">
        <v>2860</v>
      </c>
      <c r="B12912" s="221" t="s">
        <v>190</v>
      </c>
      <c r="C12912" s="222" t="s">
        <v>50</v>
      </c>
      <c r="D12912" s="222" t="s">
        <v>191</v>
      </c>
      <c r="E12912" s="199" t="s">
        <v>163</v>
      </c>
      <c r="F12912" s="200" t="s">
        <v>1387</v>
      </c>
      <c r="G12912" s="200" t="s">
        <v>1388</v>
      </c>
      <c r="H12912" s="200" t="s">
        <v>1398</v>
      </c>
      <c r="I12912" s="200">
        <v>45649</v>
      </c>
      <c r="J12912" s="143">
        <f t="shared" si="201"/>
        <v>45649</v>
      </c>
      <c r="K12912" s="202">
        <v>2.5</v>
      </c>
      <c r="L12912" s="284" t="s">
        <v>4881</v>
      </c>
      <c r="M12912" s="223"/>
      <c r="N12912" s="203">
        <v>0.25</v>
      </c>
      <c r="O12912" s="222" t="s">
        <v>943</v>
      </c>
    </row>
    <row r="12913" spans="1:15" ht="29.25" customHeight="1">
      <c r="A12913" s="221" t="s">
        <v>2860</v>
      </c>
      <c r="B12913" s="221" t="s">
        <v>190</v>
      </c>
      <c r="C12913" s="222" t="s">
        <v>50</v>
      </c>
      <c r="D12913" s="222" t="s">
        <v>191</v>
      </c>
      <c r="E12913" s="199" t="s">
        <v>163</v>
      </c>
      <c r="F12913" s="200" t="s">
        <v>2849</v>
      </c>
      <c r="G12913" s="200" t="s">
        <v>2850</v>
      </c>
      <c r="H12913" s="200" t="s">
        <v>2855</v>
      </c>
      <c r="I12913" s="200">
        <v>45649</v>
      </c>
      <c r="J12913" s="143">
        <f t="shared" si="201"/>
        <v>45649</v>
      </c>
      <c r="K12913" s="202">
        <v>2.5</v>
      </c>
      <c r="L12913" s="284" t="s">
        <v>4878</v>
      </c>
      <c r="M12913" s="223"/>
      <c r="N12913" s="203">
        <v>6.34375</v>
      </c>
      <c r="O12913" s="222" t="s">
        <v>942</v>
      </c>
    </row>
    <row r="12914" spans="1:15" ht="29.25" customHeight="1">
      <c r="A12914" s="221" t="s">
        <v>2860</v>
      </c>
      <c r="B12914" s="221" t="s">
        <v>190</v>
      </c>
      <c r="C12914" s="222" t="s">
        <v>50</v>
      </c>
      <c r="D12914" s="222" t="s">
        <v>191</v>
      </c>
      <c r="E12914" s="199" t="s">
        <v>179</v>
      </c>
      <c r="F12914" s="200"/>
      <c r="G12914" s="200"/>
      <c r="H12914" s="200"/>
      <c r="I12914" s="200">
        <v>45650</v>
      </c>
      <c r="J12914" s="143">
        <f t="shared" si="201"/>
        <v>45650</v>
      </c>
      <c r="K12914" s="202">
        <v>2</v>
      </c>
      <c r="L12914" s="284" t="s">
        <v>4885</v>
      </c>
      <c r="M12914" s="223"/>
      <c r="N12914" s="203"/>
      <c r="O12914" s="222" t="s">
        <v>326</v>
      </c>
    </row>
    <row r="12915" spans="1:15" ht="29.25" customHeight="1">
      <c r="A12915" s="221" t="s">
        <v>2860</v>
      </c>
      <c r="B12915" s="221" t="s">
        <v>190</v>
      </c>
      <c r="C12915" s="222" t="s">
        <v>50</v>
      </c>
      <c r="D12915" s="222" t="s">
        <v>191</v>
      </c>
      <c r="E12915" s="199" t="s">
        <v>176</v>
      </c>
      <c r="F12915" s="200"/>
      <c r="G12915" s="200"/>
      <c r="H12915" s="200"/>
      <c r="I12915" s="200">
        <v>45650</v>
      </c>
      <c r="J12915" s="143">
        <f t="shared" si="201"/>
        <v>45650</v>
      </c>
      <c r="K12915" s="202">
        <v>2.5</v>
      </c>
      <c r="L12915" s="285" t="s">
        <v>4886</v>
      </c>
      <c r="M12915" s="223"/>
      <c r="N12915" s="203"/>
      <c r="O12915" s="222" t="s">
        <v>326</v>
      </c>
    </row>
    <row r="12916" spans="1:15" ht="29.25" customHeight="1">
      <c r="A12916" s="221" t="s">
        <v>2860</v>
      </c>
      <c r="B12916" s="221" t="s">
        <v>190</v>
      </c>
      <c r="C12916" s="222" t="s">
        <v>50</v>
      </c>
      <c r="D12916" s="222" t="s">
        <v>191</v>
      </c>
      <c r="E12916" s="199" t="s">
        <v>163</v>
      </c>
      <c r="F12916" s="200" t="s">
        <v>2849</v>
      </c>
      <c r="G12916" s="200" t="s">
        <v>2850</v>
      </c>
      <c r="H12916" s="200" t="s">
        <v>2851</v>
      </c>
      <c r="I12916" s="200">
        <v>45650</v>
      </c>
      <c r="J12916" s="143">
        <f t="shared" si="201"/>
        <v>45650</v>
      </c>
      <c r="K12916" s="202">
        <v>2</v>
      </c>
      <c r="L12916" s="284" t="s">
        <v>4884</v>
      </c>
      <c r="M12916" s="223"/>
      <c r="N12916" s="203">
        <v>7.5</v>
      </c>
      <c r="O12916" s="222" t="s">
        <v>991</v>
      </c>
    </row>
    <row r="12917" spans="1:15" ht="29.25" customHeight="1">
      <c r="A12917" s="221" t="s">
        <v>2860</v>
      </c>
      <c r="B12917" s="221" t="s">
        <v>190</v>
      </c>
      <c r="C12917" s="222" t="s">
        <v>50</v>
      </c>
      <c r="D12917" s="222" t="s">
        <v>191</v>
      </c>
      <c r="E12917" s="199" t="s">
        <v>163</v>
      </c>
      <c r="F12917" s="200" t="s">
        <v>1387</v>
      </c>
      <c r="G12917" s="200" t="s">
        <v>1388</v>
      </c>
      <c r="H12917" s="200" t="s">
        <v>1398</v>
      </c>
      <c r="I12917" s="200">
        <v>45650</v>
      </c>
      <c r="J12917" s="143">
        <f t="shared" si="201"/>
        <v>45650</v>
      </c>
      <c r="K12917" s="202">
        <v>3</v>
      </c>
      <c r="L12917" s="284" t="s">
        <v>4883</v>
      </c>
      <c r="M12917" s="223"/>
      <c r="N12917" s="203">
        <v>0.25</v>
      </c>
      <c r="O12917" s="222" t="s">
        <v>943</v>
      </c>
    </row>
    <row r="12918" spans="1:15" ht="29.25" customHeight="1">
      <c r="A12918" s="221" t="s">
        <v>2860</v>
      </c>
      <c r="B12918" s="221" t="s">
        <v>190</v>
      </c>
      <c r="C12918" s="222" t="s">
        <v>50</v>
      </c>
      <c r="D12918" s="222" t="s">
        <v>191</v>
      </c>
      <c r="E12918" s="199" t="s">
        <v>179</v>
      </c>
      <c r="F12918" s="200"/>
      <c r="G12918" s="200"/>
      <c r="H12918" s="200"/>
      <c r="I12918" s="200">
        <v>45651</v>
      </c>
      <c r="J12918" s="143">
        <f t="shared" si="201"/>
        <v>45651</v>
      </c>
      <c r="K12918" s="202">
        <v>1.5</v>
      </c>
      <c r="L12918" s="284" t="s">
        <v>4891</v>
      </c>
      <c r="M12918" s="223"/>
      <c r="N12918" s="203"/>
      <c r="O12918" s="222" t="s">
        <v>326</v>
      </c>
    </row>
    <row r="12919" spans="1:15" ht="29.25" customHeight="1">
      <c r="A12919" s="221" t="s">
        <v>2860</v>
      </c>
      <c r="B12919" s="221" t="s">
        <v>190</v>
      </c>
      <c r="C12919" s="222" t="s">
        <v>50</v>
      </c>
      <c r="D12919" s="222" t="s">
        <v>191</v>
      </c>
      <c r="E12919" s="199" t="s">
        <v>163</v>
      </c>
      <c r="F12919" s="200" t="s">
        <v>2849</v>
      </c>
      <c r="G12919" s="200" t="s">
        <v>2850</v>
      </c>
      <c r="H12919" s="200" t="s">
        <v>2851</v>
      </c>
      <c r="I12919" s="200">
        <v>45651</v>
      </c>
      <c r="J12919" s="143">
        <f t="shared" si="201"/>
        <v>45651</v>
      </c>
      <c r="K12919" s="202">
        <v>1.5</v>
      </c>
      <c r="L12919" s="284" t="s">
        <v>4889</v>
      </c>
      <c r="M12919" s="223"/>
      <c r="N12919" s="203">
        <v>7.5</v>
      </c>
      <c r="O12919" s="222" t="s">
        <v>991</v>
      </c>
    </row>
    <row r="12920" spans="1:15" ht="29.25" customHeight="1">
      <c r="A12920" s="221" t="s">
        <v>2860</v>
      </c>
      <c r="B12920" s="221" t="s">
        <v>190</v>
      </c>
      <c r="C12920" s="222" t="s">
        <v>50</v>
      </c>
      <c r="D12920" s="222" t="s">
        <v>191</v>
      </c>
      <c r="E12920" s="199" t="s">
        <v>163</v>
      </c>
      <c r="F12920" s="200" t="s">
        <v>2849</v>
      </c>
      <c r="G12920" s="200" t="s">
        <v>2850</v>
      </c>
      <c r="H12920" s="200" t="s">
        <v>2858</v>
      </c>
      <c r="I12920" s="200">
        <v>45651</v>
      </c>
      <c r="J12920" s="143">
        <f t="shared" si="201"/>
        <v>45651</v>
      </c>
      <c r="K12920" s="202">
        <v>0.5</v>
      </c>
      <c r="L12920" s="285" t="s">
        <v>4888</v>
      </c>
      <c r="M12920" s="223"/>
      <c r="N12920" s="203">
        <v>0.375</v>
      </c>
      <c r="O12920" s="222" t="s">
        <v>968</v>
      </c>
    </row>
    <row r="12921" spans="1:15" ht="29.25" customHeight="1">
      <c r="A12921" s="221" t="s">
        <v>2860</v>
      </c>
      <c r="B12921" s="221" t="s">
        <v>190</v>
      </c>
      <c r="C12921" s="222" t="s">
        <v>50</v>
      </c>
      <c r="D12921" s="222" t="s">
        <v>191</v>
      </c>
      <c r="E12921" s="199" t="s">
        <v>163</v>
      </c>
      <c r="F12921" s="200" t="s">
        <v>1387</v>
      </c>
      <c r="G12921" s="200" t="s">
        <v>1388</v>
      </c>
      <c r="H12921" s="200" t="s">
        <v>1398</v>
      </c>
      <c r="I12921" s="200">
        <v>45651</v>
      </c>
      <c r="J12921" s="143">
        <f t="shared" si="201"/>
        <v>45651</v>
      </c>
      <c r="K12921" s="202">
        <v>2</v>
      </c>
      <c r="L12921" s="284" t="s">
        <v>4887</v>
      </c>
      <c r="M12921" s="223"/>
      <c r="N12921" s="203">
        <v>0.25</v>
      </c>
      <c r="O12921" s="222" t="s">
        <v>943</v>
      </c>
    </row>
    <row r="12922" spans="1:15" ht="29.25" customHeight="1">
      <c r="A12922" s="221" t="s">
        <v>2860</v>
      </c>
      <c r="B12922" s="221" t="s">
        <v>190</v>
      </c>
      <c r="C12922" s="222" t="s">
        <v>50</v>
      </c>
      <c r="D12922" s="222" t="s">
        <v>191</v>
      </c>
      <c r="E12922" s="199" t="s">
        <v>163</v>
      </c>
      <c r="F12922" s="200" t="s">
        <v>2849</v>
      </c>
      <c r="G12922" s="200" t="s">
        <v>2850</v>
      </c>
      <c r="H12922" s="200" t="s">
        <v>2856</v>
      </c>
      <c r="I12922" s="200">
        <v>45651</v>
      </c>
      <c r="J12922" s="143">
        <f t="shared" si="201"/>
        <v>45651</v>
      </c>
      <c r="K12922" s="202">
        <v>2</v>
      </c>
      <c r="L12922" s="285" t="s">
        <v>4890</v>
      </c>
      <c r="M12922" s="223"/>
      <c r="N12922" s="203">
        <v>7.375</v>
      </c>
      <c r="O12922" s="222" t="s">
        <v>968</v>
      </c>
    </row>
    <row r="12923" spans="1:15" ht="29.25" customHeight="1">
      <c r="A12923" s="221" t="s">
        <v>2860</v>
      </c>
      <c r="B12923" s="221" t="s">
        <v>190</v>
      </c>
      <c r="C12923" s="222" t="s">
        <v>50</v>
      </c>
      <c r="D12923" s="222" t="s">
        <v>191</v>
      </c>
      <c r="E12923" s="199" t="s">
        <v>163</v>
      </c>
      <c r="F12923" s="200" t="s">
        <v>2849</v>
      </c>
      <c r="G12923" s="200" t="s">
        <v>2850</v>
      </c>
      <c r="H12923" s="200" t="s">
        <v>2857</v>
      </c>
      <c r="I12923" s="200">
        <v>45651</v>
      </c>
      <c r="J12923" s="143">
        <f t="shared" si="201"/>
        <v>45651</v>
      </c>
      <c r="K12923" s="202">
        <v>2</v>
      </c>
      <c r="L12923" s="285" t="s">
        <v>4892</v>
      </c>
      <c r="M12923" s="223"/>
      <c r="N12923" s="203">
        <v>1</v>
      </c>
      <c r="O12923" s="222" t="s">
        <v>968</v>
      </c>
    </row>
    <row r="12924" spans="1:15" ht="29.25" customHeight="1">
      <c r="A12924" s="221" t="s">
        <v>2860</v>
      </c>
      <c r="B12924" s="221" t="s">
        <v>190</v>
      </c>
      <c r="C12924" s="222" t="s">
        <v>50</v>
      </c>
      <c r="D12924" s="222" t="s">
        <v>191</v>
      </c>
      <c r="E12924" s="199" t="s">
        <v>178</v>
      </c>
      <c r="F12924" s="200"/>
      <c r="G12924" s="200"/>
      <c r="H12924" s="200"/>
      <c r="I12924" s="200">
        <v>45652</v>
      </c>
      <c r="J12924" s="143">
        <f t="shared" si="201"/>
        <v>45652</v>
      </c>
      <c r="K12924" s="202">
        <v>1</v>
      </c>
      <c r="L12924" s="285" t="s">
        <v>4247</v>
      </c>
      <c r="M12924" s="223"/>
      <c r="N12924" s="203"/>
      <c r="O12924" s="222" t="s">
        <v>326</v>
      </c>
    </row>
    <row r="12925" spans="1:15" ht="29.25" customHeight="1">
      <c r="A12925" s="221" t="s">
        <v>2860</v>
      </c>
      <c r="B12925" s="221" t="s">
        <v>190</v>
      </c>
      <c r="C12925" s="222" t="s">
        <v>50</v>
      </c>
      <c r="D12925" s="222" t="s">
        <v>191</v>
      </c>
      <c r="E12925" s="199" t="s">
        <v>182</v>
      </c>
      <c r="F12925" s="200"/>
      <c r="G12925" s="200"/>
      <c r="H12925" s="200"/>
      <c r="I12925" s="200">
        <v>45652</v>
      </c>
      <c r="J12925" s="143">
        <f t="shared" si="201"/>
        <v>45652</v>
      </c>
      <c r="K12925" s="202">
        <v>2</v>
      </c>
      <c r="L12925" s="285" t="s">
        <v>4998</v>
      </c>
      <c r="M12925" s="223"/>
      <c r="N12925" s="203"/>
      <c r="O12925" s="222" t="s">
        <v>326</v>
      </c>
    </row>
    <row r="12926" spans="1:15" ht="29.25" customHeight="1">
      <c r="A12926" s="221" t="s">
        <v>2860</v>
      </c>
      <c r="B12926" s="221" t="s">
        <v>190</v>
      </c>
      <c r="C12926" s="222" t="s">
        <v>50</v>
      </c>
      <c r="D12926" s="222" t="s">
        <v>191</v>
      </c>
      <c r="E12926" s="199" t="s">
        <v>163</v>
      </c>
      <c r="F12926" s="200" t="s">
        <v>2849</v>
      </c>
      <c r="G12926" s="200" t="s">
        <v>2850</v>
      </c>
      <c r="H12926" s="200" t="s">
        <v>2851</v>
      </c>
      <c r="I12926" s="200">
        <v>45652</v>
      </c>
      <c r="J12926" s="143">
        <f t="shared" si="201"/>
        <v>45652</v>
      </c>
      <c r="K12926" s="202">
        <v>3</v>
      </c>
      <c r="L12926" s="284" t="s">
        <v>4997</v>
      </c>
      <c r="M12926" s="223"/>
      <c r="N12926" s="203">
        <v>7.5</v>
      </c>
      <c r="O12926" s="222" t="s">
        <v>991</v>
      </c>
    </row>
    <row r="12927" spans="1:15" ht="29.25" customHeight="1">
      <c r="A12927" s="221" t="s">
        <v>2860</v>
      </c>
      <c r="B12927" s="221" t="s">
        <v>190</v>
      </c>
      <c r="C12927" s="222" t="s">
        <v>50</v>
      </c>
      <c r="D12927" s="222" t="s">
        <v>191</v>
      </c>
      <c r="E12927" s="199" t="s">
        <v>163</v>
      </c>
      <c r="F12927" s="200" t="s">
        <v>1387</v>
      </c>
      <c r="G12927" s="200" t="s">
        <v>1388</v>
      </c>
      <c r="H12927" s="200" t="s">
        <v>1398</v>
      </c>
      <c r="I12927" s="200">
        <v>45652</v>
      </c>
      <c r="J12927" s="143">
        <f t="shared" si="201"/>
        <v>45652</v>
      </c>
      <c r="K12927" s="202">
        <v>1.5</v>
      </c>
      <c r="L12927" s="284" t="s">
        <v>4995</v>
      </c>
      <c r="M12927" s="223"/>
      <c r="N12927" s="203">
        <v>0.25</v>
      </c>
      <c r="O12927" s="222" t="s">
        <v>943</v>
      </c>
    </row>
    <row r="12928" spans="1:15" ht="29.25" customHeight="1">
      <c r="A12928" s="221" t="s">
        <v>2860</v>
      </c>
      <c r="B12928" s="221" t="s">
        <v>190</v>
      </c>
      <c r="C12928" s="222" t="s">
        <v>50</v>
      </c>
      <c r="D12928" s="222" t="s">
        <v>191</v>
      </c>
      <c r="E12928" s="199" t="s">
        <v>163</v>
      </c>
      <c r="F12928" s="200" t="s">
        <v>3160</v>
      </c>
      <c r="G12928" s="200" t="s">
        <v>3161</v>
      </c>
      <c r="H12928" s="200" t="s">
        <v>49</v>
      </c>
      <c r="I12928" s="200">
        <v>45652</v>
      </c>
      <c r="J12928" s="143">
        <f t="shared" si="201"/>
        <v>45652</v>
      </c>
      <c r="K12928" s="202">
        <v>2</v>
      </c>
      <c r="L12928" s="285" t="s">
        <v>4996</v>
      </c>
      <c r="M12928" s="223"/>
      <c r="N12928" s="203">
        <v>0</v>
      </c>
      <c r="O12928" s="222" t="s">
        <v>326</v>
      </c>
    </row>
    <row r="12929" spans="1:15" ht="29.25" customHeight="1">
      <c r="A12929" s="221" t="s">
        <v>2860</v>
      </c>
      <c r="B12929" s="221" t="s">
        <v>190</v>
      </c>
      <c r="C12929" s="222" t="s">
        <v>50</v>
      </c>
      <c r="D12929" s="222" t="s">
        <v>191</v>
      </c>
      <c r="E12929" s="199" t="s">
        <v>176</v>
      </c>
      <c r="F12929" s="200"/>
      <c r="G12929" s="200"/>
      <c r="H12929" s="200"/>
      <c r="I12929" s="200">
        <v>45653</v>
      </c>
      <c r="J12929" s="143">
        <f t="shared" si="201"/>
        <v>45653</v>
      </c>
      <c r="K12929" s="202">
        <v>1.5</v>
      </c>
      <c r="L12929" s="285" t="s">
        <v>5000</v>
      </c>
      <c r="M12929" s="223" t="s">
        <v>5001</v>
      </c>
      <c r="N12929" s="203"/>
      <c r="O12929" s="222" t="s">
        <v>326</v>
      </c>
    </row>
    <row r="12930" spans="1:15" ht="29.25" customHeight="1">
      <c r="A12930" s="221" t="s">
        <v>2860</v>
      </c>
      <c r="B12930" s="221" t="s">
        <v>190</v>
      </c>
      <c r="C12930" s="222" t="s">
        <v>50</v>
      </c>
      <c r="D12930" s="222" t="s">
        <v>191</v>
      </c>
      <c r="E12930" s="199" t="s">
        <v>163</v>
      </c>
      <c r="F12930" s="200" t="s">
        <v>2849</v>
      </c>
      <c r="G12930" s="200" t="s">
        <v>2850</v>
      </c>
      <c r="H12930" s="200" t="s">
        <v>2851</v>
      </c>
      <c r="I12930" s="200">
        <v>45653</v>
      </c>
      <c r="J12930" s="143">
        <f t="shared" si="201"/>
        <v>45653</v>
      </c>
      <c r="K12930" s="202">
        <v>4</v>
      </c>
      <c r="L12930" s="284" t="s">
        <v>5002</v>
      </c>
      <c r="M12930" s="223"/>
      <c r="N12930" s="203">
        <v>7.5</v>
      </c>
      <c r="O12930" s="222" t="s">
        <v>991</v>
      </c>
    </row>
    <row r="12931" spans="1:15" ht="29.25" customHeight="1">
      <c r="A12931" s="221" t="s">
        <v>2860</v>
      </c>
      <c r="B12931" s="221" t="s">
        <v>190</v>
      </c>
      <c r="C12931" s="222" t="s">
        <v>50</v>
      </c>
      <c r="D12931" s="222" t="s">
        <v>191</v>
      </c>
      <c r="E12931" s="199" t="s">
        <v>163</v>
      </c>
      <c r="F12931" s="200" t="s">
        <v>2241</v>
      </c>
      <c r="G12931" s="200" t="s">
        <v>2242</v>
      </c>
      <c r="H12931" s="200" t="s">
        <v>38</v>
      </c>
      <c r="I12931" s="200">
        <v>45653</v>
      </c>
      <c r="J12931" s="143">
        <f t="shared" ref="J12931:J12994" si="202">I12931</f>
        <v>45653</v>
      </c>
      <c r="K12931" s="202">
        <v>2</v>
      </c>
      <c r="L12931" s="284" t="s">
        <v>4999</v>
      </c>
      <c r="M12931" s="223"/>
      <c r="N12931" s="203">
        <v>5.2083333333333304</v>
      </c>
      <c r="O12931" s="222" t="s">
        <v>941</v>
      </c>
    </row>
    <row r="12932" spans="1:15" ht="29.25" customHeight="1">
      <c r="A12932" s="221" t="s">
        <v>2860</v>
      </c>
      <c r="B12932" s="221" t="s">
        <v>190</v>
      </c>
      <c r="C12932" s="222" t="s">
        <v>50</v>
      </c>
      <c r="D12932" s="222" t="s">
        <v>191</v>
      </c>
      <c r="E12932" s="199" t="s">
        <v>163</v>
      </c>
      <c r="F12932" s="200" t="s">
        <v>2849</v>
      </c>
      <c r="G12932" s="200" t="s">
        <v>2850</v>
      </c>
      <c r="H12932" s="200" t="s">
        <v>2855</v>
      </c>
      <c r="I12932" s="200">
        <v>45653</v>
      </c>
      <c r="J12932" s="143">
        <f t="shared" si="202"/>
        <v>45653</v>
      </c>
      <c r="K12932" s="202">
        <v>2</v>
      </c>
      <c r="L12932" s="285" t="s">
        <v>5003</v>
      </c>
      <c r="M12932" s="223"/>
      <c r="N12932" s="203">
        <v>6.34375</v>
      </c>
      <c r="O12932" s="222" t="s">
        <v>942</v>
      </c>
    </row>
    <row r="12933" spans="1:15" ht="29.25" customHeight="1">
      <c r="A12933" s="221" t="s">
        <v>2860</v>
      </c>
      <c r="B12933" s="221" t="s">
        <v>190</v>
      </c>
      <c r="C12933" s="222" t="s">
        <v>50</v>
      </c>
      <c r="D12933" s="222" t="s">
        <v>191</v>
      </c>
      <c r="E12933" s="199" t="s">
        <v>177</v>
      </c>
      <c r="F12933" s="200"/>
      <c r="G12933" s="200"/>
      <c r="H12933" s="200"/>
      <c r="I12933" s="200">
        <v>45656</v>
      </c>
      <c r="J12933" s="143">
        <f t="shared" si="202"/>
        <v>45656</v>
      </c>
      <c r="K12933" s="202">
        <v>1</v>
      </c>
      <c r="L12933" s="285" t="s">
        <v>5004</v>
      </c>
      <c r="M12933" s="223"/>
      <c r="N12933" s="203"/>
      <c r="O12933" s="222" t="s">
        <v>326</v>
      </c>
    </row>
    <row r="12934" spans="1:15" ht="29.25" customHeight="1">
      <c r="A12934" s="221" t="s">
        <v>2860</v>
      </c>
      <c r="B12934" s="221" t="s">
        <v>190</v>
      </c>
      <c r="C12934" s="222" t="s">
        <v>50</v>
      </c>
      <c r="D12934" s="222" t="s">
        <v>191</v>
      </c>
      <c r="E12934" s="199" t="s">
        <v>163</v>
      </c>
      <c r="F12934" s="200" t="s">
        <v>4557</v>
      </c>
      <c r="G12934" s="200" t="s">
        <v>4558</v>
      </c>
      <c r="H12934" s="200"/>
      <c r="I12934" s="200">
        <v>45656</v>
      </c>
      <c r="J12934" s="143">
        <f t="shared" si="202"/>
        <v>45656</v>
      </c>
      <c r="K12934" s="202">
        <v>1</v>
      </c>
      <c r="L12934" s="285" t="s">
        <v>267</v>
      </c>
      <c r="M12934" s="223"/>
      <c r="N12934" s="203"/>
      <c r="O12934" s="222" t="s">
        <v>326</v>
      </c>
    </row>
    <row r="12935" spans="1:15" ht="29.25" customHeight="1">
      <c r="A12935" s="221" t="s">
        <v>2860</v>
      </c>
      <c r="B12935" s="221" t="s">
        <v>190</v>
      </c>
      <c r="C12935" s="222" t="s">
        <v>50</v>
      </c>
      <c r="D12935" s="222" t="s">
        <v>191</v>
      </c>
      <c r="E12935" s="199" t="s">
        <v>179</v>
      </c>
      <c r="F12935" s="200"/>
      <c r="G12935" s="200"/>
      <c r="H12935" s="200"/>
      <c r="I12935" s="200">
        <v>45656</v>
      </c>
      <c r="J12935" s="143">
        <f t="shared" si="202"/>
        <v>45656</v>
      </c>
      <c r="K12935" s="202">
        <v>0.5</v>
      </c>
      <c r="L12935" s="285" t="s">
        <v>5008</v>
      </c>
      <c r="M12935" s="223"/>
      <c r="N12935" s="203"/>
      <c r="O12935" s="222" t="s">
        <v>326</v>
      </c>
    </row>
    <row r="12936" spans="1:15" ht="29.25" customHeight="1">
      <c r="A12936" s="221" t="s">
        <v>2860</v>
      </c>
      <c r="B12936" s="221" t="s">
        <v>190</v>
      </c>
      <c r="C12936" s="222" t="s">
        <v>50</v>
      </c>
      <c r="D12936" s="222" t="s">
        <v>191</v>
      </c>
      <c r="E12936" s="199" t="s">
        <v>163</v>
      </c>
      <c r="F12936" s="200" t="s">
        <v>2849</v>
      </c>
      <c r="G12936" s="200" t="s">
        <v>2850</v>
      </c>
      <c r="H12936" s="200" t="s">
        <v>2851</v>
      </c>
      <c r="I12936" s="200">
        <v>45656</v>
      </c>
      <c r="J12936" s="143">
        <f t="shared" si="202"/>
        <v>45656</v>
      </c>
      <c r="K12936" s="202">
        <v>2.5</v>
      </c>
      <c r="L12936" s="284" t="s">
        <v>5006</v>
      </c>
      <c r="M12936" s="223"/>
      <c r="N12936" s="203">
        <v>7.5</v>
      </c>
      <c r="O12936" s="222" t="s">
        <v>991</v>
      </c>
    </row>
    <row r="12937" spans="1:15" ht="29.25" customHeight="1">
      <c r="A12937" s="221" t="s">
        <v>2860</v>
      </c>
      <c r="B12937" s="221" t="s">
        <v>190</v>
      </c>
      <c r="C12937" s="222" t="s">
        <v>50</v>
      </c>
      <c r="D12937" s="222" t="s">
        <v>191</v>
      </c>
      <c r="E12937" s="199" t="s">
        <v>163</v>
      </c>
      <c r="F12937" s="200" t="s">
        <v>3160</v>
      </c>
      <c r="G12937" s="200" t="s">
        <v>3161</v>
      </c>
      <c r="H12937" s="200" t="s">
        <v>49</v>
      </c>
      <c r="I12937" s="200">
        <v>45656</v>
      </c>
      <c r="J12937" s="143">
        <f t="shared" si="202"/>
        <v>45656</v>
      </c>
      <c r="K12937" s="202">
        <v>1</v>
      </c>
      <c r="L12937" s="285" t="s">
        <v>5007</v>
      </c>
      <c r="M12937" s="223"/>
      <c r="N12937" s="203">
        <v>0</v>
      </c>
      <c r="O12937" s="222" t="s">
        <v>326</v>
      </c>
    </row>
    <row r="12938" spans="1:15" ht="29.25" customHeight="1">
      <c r="A12938" s="221" t="s">
        <v>2860</v>
      </c>
      <c r="B12938" s="221" t="s">
        <v>190</v>
      </c>
      <c r="C12938" s="222" t="s">
        <v>50</v>
      </c>
      <c r="D12938" s="222" t="s">
        <v>191</v>
      </c>
      <c r="E12938" s="199" t="s">
        <v>163</v>
      </c>
      <c r="F12938" s="200" t="s">
        <v>2241</v>
      </c>
      <c r="G12938" s="200" t="s">
        <v>2242</v>
      </c>
      <c r="H12938" s="200" t="s">
        <v>49</v>
      </c>
      <c r="I12938" s="200">
        <v>45656</v>
      </c>
      <c r="J12938" s="143">
        <f t="shared" si="202"/>
        <v>45656</v>
      </c>
      <c r="K12938" s="202">
        <v>3.5</v>
      </c>
      <c r="L12938" s="284" t="s">
        <v>5005</v>
      </c>
      <c r="M12938" s="223"/>
      <c r="N12938" s="203">
        <v>7</v>
      </c>
      <c r="O12938" s="222" t="s">
        <v>968</v>
      </c>
    </row>
    <row r="12939" spans="1:15" ht="29.25" customHeight="1">
      <c r="A12939" s="221" t="s">
        <v>2860</v>
      </c>
      <c r="B12939" s="221" t="s">
        <v>190</v>
      </c>
      <c r="C12939" s="222" t="s">
        <v>50</v>
      </c>
      <c r="D12939" s="222" t="s">
        <v>191</v>
      </c>
      <c r="E12939" s="199" t="s">
        <v>179</v>
      </c>
      <c r="F12939" s="200"/>
      <c r="G12939" s="200"/>
      <c r="H12939" s="200"/>
      <c r="I12939" s="200">
        <v>45657</v>
      </c>
      <c r="J12939" s="143">
        <f t="shared" si="202"/>
        <v>45657</v>
      </c>
      <c r="K12939" s="202">
        <v>1</v>
      </c>
      <c r="L12939" s="285" t="s">
        <v>5011</v>
      </c>
      <c r="M12939" s="223"/>
      <c r="N12939" s="203"/>
      <c r="O12939" s="222" t="s">
        <v>326</v>
      </c>
    </row>
    <row r="12940" spans="1:15" ht="29.25" customHeight="1">
      <c r="A12940" s="221" t="s">
        <v>2860</v>
      </c>
      <c r="B12940" s="221" t="s">
        <v>190</v>
      </c>
      <c r="C12940" s="222" t="s">
        <v>50</v>
      </c>
      <c r="D12940" s="222" t="s">
        <v>191</v>
      </c>
      <c r="E12940" s="199" t="s">
        <v>163</v>
      </c>
      <c r="F12940" s="200" t="s">
        <v>2849</v>
      </c>
      <c r="G12940" s="200" t="s">
        <v>2850</v>
      </c>
      <c r="H12940" s="200" t="s">
        <v>2851</v>
      </c>
      <c r="I12940" s="200">
        <v>45657</v>
      </c>
      <c r="J12940" s="143">
        <f t="shared" si="202"/>
        <v>45657</v>
      </c>
      <c r="K12940" s="202">
        <v>2.5</v>
      </c>
      <c r="L12940" s="284" t="s">
        <v>5009</v>
      </c>
      <c r="M12940" s="223"/>
      <c r="N12940" s="203">
        <v>7.5</v>
      </c>
      <c r="O12940" s="222" t="s">
        <v>991</v>
      </c>
    </row>
    <row r="12941" spans="1:15" ht="29.25" customHeight="1">
      <c r="A12941" s="221" t="s">
        <v>2860</v>
      </c>
      <c r="B12941" s="221" t="s">
        <v>190</v>
      </c>
      <c r="C12941" s="222" t="s">
        <v>50</v>
      </c>
      <c r="D12941" s="222" t="s">
        <v>191</v>
      </c>
      <c r="E12941" s="199" t="s">
        <v>163</v>
      </c>
      <c r="F12941" s="200" t="s">
        <v>2849</v>
      </c>
      <c r="G12941" s="200" t="s">
        <v>2850</v>
      </c>
      <c r="H12941" s="200" t="s">
        <v>2858</v>
      </c>
      <c r="I12941" s="200">
        <v>45657</v>
      </c>
      <c r="J12941" s="143">
        <f t="shared" si="202"/>
        <v>45657</v>
      </c>
      <c r="K12941" s="202">
        <v>0.5</v>
      </c>
      <c r="L12941" s="285" t="s">
        <v>5012</v>
      </c>
      <c r="M12941" s="223"/>
      <c r="N12941" s="203">
        <v>0.375</v>
      </c>
      <c r="O12941" s="222" t="s">
        <v>968</v>
      </c>
    </row>
    <row r="12942" spans="1:15" ht="29.25" customHeight="1">
      <c r="A12942" s="221" t="s">
        <v>2860</v>
      </c>
      <c r="B12942" s="221" t="s">
        <v>190</v>
      </c>
      <c r="C12942" s="222" t="s">
        <v>50</v>
      </c>
      <c r="D12942" s="222" t="s">
        <v>191</v>
      </c>
      <c r="E12942" s="199" t="s">
        <v>163</v>
      </c>
      <c r="F12942" s="200" t="s">
        <v>2849</v>
      </c>
      <c r="G12942" s="200" t="s">
        <v>2850</v>
      </c>
      <c r="H12942" s="200" t="s">
        <v>2856</v>
      </c>
      <c r="I12942" s="200">
        <v>45657</v>
      </c>
      <c r="J12942" s="143">
        <f t="shared" si="202"/>
        <v>45657</v>
      </c>
      <c r="K12942" s="202">
        <v>2</v>
      </c>
      <c r="L12942" s="285" t="s">
        <v>5010</v>
      </c>
      <c r="M12942" s="223"/>
      <c r="N12942" s="203">
        <v>7.375</v>
      </c>
      <c r="O12942" s="222" t="s">
        <v>968</v>
      </c>
    </row>
    <row r="12943" spans="1:15" ht="29.25" customHeight="1">
      <c r="A12943" s="221" t="s">
        <v>2860</v>
      </c>
      <c r="B12943" s="221" t="s">
        <v>190</v>
      </c>
      <c r="C12943" s="222" t="s">
        <v>50</v>
      </c>
      <c r="D12943" s="222" t="s">
        <v>191</v>
      </c>
      <c r="E12943" s="199" t="s">
        <v>163</v>
      </c>
      <c r="F12943" s="200" t="s">
        <v>2241</v>
      </c>
      <c r="G12943" s="200" t="s">
        <v>2242</v>
      </c>
      <c r="H12943" s="200" t="s">
        <v>49</v>
      </c>
      <c r="I12943" s="200">
        <v>45657</v>
      </c>
      <c r="J12943" s="143">
        <f t="shared" si="202"/>
        <v>45657</v>
      </c>
      <c r="K12943" s="202">
        <v>2.5</v>
      </c>
      <c r="L12943" s="284" t="s">
        <v>5014</v>
      </c>
      <c r="M12943" s="223"/>
      <c r="N12943" s="203">
        <v>7</v>
      </c>
      <c r="O12943" s="222" t="s">
        <v>968</v>
      </c>
    </row>
    <row r="12944" spans="1:15" ht="29.25" customHeight="1">
      <c r="A12944" s="221" t="s">
        <v>2860</v>
      </c>
      <c r="B12944" s="221" t="s">
        <v>190</v>
      </c>
      <c r="C12944" s="222" t="s">
        <v>50</v>
      </c>
      <c r="D12944" s="222" t="s">
        <v>191</v>
      </c>
      <c r="E12944" s="199" t="s">
        <v>163</v>
      </c>
      <c r="F12944" s="200" t="s">
        <v>2849</v>
      </c>
      <c r="G12944" s="200" t="s">
        <v>2850</v>
      </c>
      <c r="H12944" s="200" t="s">
        <v>2857</v>
      </c>
      <c r="I12944" s="200">
        <v>45657</v>
      </c>
      <c r="J12944" s="143">
        <f t="shared" si="202"/>
        <v>45657</v>
      </c>
      <c r="K12944" s="202">
        <v>1</v>
      </c>
      <c r="L12944" s="285" t="s">
        <v>5013</v>
      </c>
      <c r="M12944" s="223"/>
      <c r="N12944" s="203">
        <v>1</v>
      </c>
      <c r="O12944" s="222" t="s">
        <v>968</v>
      </c>
    </row>
    <row r="12945" spans="1:15" ht="29.25" customHeight="1">
      <c r="A12945" s="221" t="s">
        <v>2860</v>
      </c>
      <c r="B12945" s="221" t="s">
        <v>190</v>
      </c>
      <c r="C12945" s="222" t="s">
        <v>50</v>
      </c>
      <c r="D12945" s="222" t="s">
        <v>191</v>
      </c>
      <c r="E12945" s="199" t="s">
        <v>178</v>
      </c>
      <c r="F12945" s="200"/>
      <c r="G12945" s="200"/>
      <c r="H12945" s="200"/>
      <c r="I12945" s="200">
        <v>45659</v>
      </c>
      <c r="J12945" s="143">
        <f t="shared" si="202"/>
        <v>45659</v>
      </c>
      <c r="K12945" s="202">
        <v>1</v>
      </c>
      <c r="L12945" s="285" t="s">
        <v>4247</v>
      </c>
      <c r="M12945" s="223"/>
      <c r="N12945" s="203"/>
      <c r="O12945" s="222" t="s">
        <v>326</v>
      </c>
    </row>
    <row r="12946" spans="1:15" ht="29.25" customHeight="1">
      <c r="A12946" s="221" t="s">
        <v>2860</v>
      </c>
      <c r="B12946" s="221" t="s">
        <v>190</v>
      </c>
      <c r="C12946" s="222" t="s">
        <v>50</v>
      </c>
      <c r="D12946" s="222" t="s">
        <v>191</v>
      </c>
      <c r="E12946" s="199" t="s">
        <v>177</v>
      </c>
      <c r="F12946" s="200"/>
      <c r="G12946" s="200"/>
      <c r="H12946" s="200"/>
      <c r="I12946" s="200">
        <v>45659</v>
      </c>
      <c r="J12946" s="143">
        <f t="shared" si="202"/>
        <v>45659</v>
      </c>
      <c r="K12946" s="202">
        <v>1</v>
      </c>
      <c r="L12946" s="285" t="s">
        <v>5016</v>
      </c>
      <c r="M12946" s="223"/>
      <c r="N12946" s="203"/>
      <c r="O12946" s="222" t="s">
        <v>326</v>
      </c>
    </row>
    <row r="12947" spans="1:15" ht="29.25" customHeight="1">
      <c r="A12947" s="221" t="s">
        <v>2860</v>
      </c>
      <c r="B12947" s="221" t="s">
        <v>190</v>
      </c>
      <c r="C12947" s="222" t="s">
        <v>50</v>
      </c>
      <c r="D12947" s="222" t="s">
        <v>191</v>
      </c>
      <c r="E12947" s="199" t="s">
        <v>179</v>
      </c>
      <c r="F12947" s="200"/>
      <c r="G12947" s="200"/>
      <c r="H12947" s="200"/>
      <c r="I12947" s="200">
        <v>45659</v>
      </c>
      <c r="J12947" s="143">
        <f t="shared" si="202"/>
        <v>45659</v>
      </c>
      <c r="K12947" s="202">
        <v>2.5</v>
      </c>
      <c r="L12947" s="284" t="s">
        <v>5018</v>
      </c>
      <c r="M12947" s="223"/>
      <c r="N12947" s="203"/>
      <c r="O12947" s="222" t="s">
        <v>326</v>
      </c>
    </row>
    <row r="12948" spans="1:15" ht="29.25" customHeight="1">
      <c r="A12948" s="221" t="s">
        <v>2860</v>
      </c>
      <c r="B12948" s="221" t="s">
        <v>190</v>
      </c>
      <c r="C12948" s="222" t="s">
        <v>50</v>
      </c>
      <c r="D12948" s="222" t="s">
        <v>191</v>
      </c>
      <c r="E12948" s="199" t="s">
        <v>163</v>
      </c>
      <c r="F12948" s="200" t="s">
        <v>2849</v>
      </c>
      <c r="G12948" s="200" t="s">
        <v>2850</v>
      </c>
      <c r="H12948" s="200" t="s">
        <v>2851</v>
      </c>
      <c r="I12948" s="200">
        <v>45659</v>
      </c>
      <c r="J12948" s="143">
        <f t="shared" si="202"/>
        <v>45659</v>
      </c>
      <c r="K12948" s="202">
        <v>1</v>
      </c>
      <c r="L12948" s="285" t="s">
        <v>4097</v>
      </c>
      <c r="M12948" s="223"/>
      <c r="N12948" s="203">
        <v>7.5</v>
      </c>
      <c r="O12948" s="222" t="s">
        <v>991</v>
      </c>
    </row>
    <row r="12949" spans="1:15" ht="29.25" customHeight="1">
      <c r="A12949" s="221" t="s">
        <v>2860</v>
      </c>
      <c r="B12949" s="221" t="s">
        <v>190</v>
      </c>
      <c r="C12949" s="222" t="s">
        <v>50</v>
      </c>
      <c r="D12949" s="222" t="s">
        <v>191</v>
      </c>
      <c r="E12949" s="199" t="s">
        <v>163</v>
      </c>
      <c r="F12949" s="200" t="s">
        <v>2849</v>
      </c>
      <c r="G12949" s="200" t="s">
        <v>2850</v>
      </c>
      <c r="H12949" s="200" t="s">
        <v>2856</v>
      </c>
      <c r="I12949" s="200">
        <v>45659</v>
      </c>
      <c r="J12949" s="143">
        <f t="shared" si="202"/>
        <v>45659</v>
      </c>
      <c r="K12949" s="202">
        <v>1.5</v>
      </c>
      <c r="L12949" s="284" t="s">
        <v>5017</v>
      </c>
      <c r="M12949" s="223"/>
      <c r="N12949" s="203">
        <v>7.375</v>
      </c>
      <c r="O12949" s="222" t="s">
        <v>968</v>
      </c>
    </row>
    <row r="12950" spans="1:15" ht="29.25" customHeight="1">
      <c r="A12950" s="221" t="s">
        <v>2860</v>
      </c>
      <c r="B12950" s="221" t="s">
        <v>190</v>
      </c>
      <c r="C12950" s="222" t="s">
        <v>50</v>
      </c>
      <c r="D12950" s="222" t="s">
        <v>191</v>
      </c>
      <c r="E12950" s="199" t="s">
        <v>163</v>
      </c>
      <c r="F12950" s="200" t="s">
        <v>3160</v>
      </c>
      <c r="G12950" s="200" t="s">
        <v>3161</v>
      </c>
      <c r="H12950" s="200" t="s">
        <v>49</v>
      </c>
      <c r="I12950" s="200">
        <v>45659</v>
      </c>
      <c r="J12950" s="143">
        <f t="shared" si="202"/>
        <v>45659</v>
      </c>
      <c r="K12950" s="202">
        <v>2.5</v>
      </c>
      <c r="L12950" s="284" t="s">
        <v>5015</v>
      </c>
      <c r="M12950" s="223"/>
      <c r="N12950" s="203">
        <v>0</v>
      </c>
      <c r="O12950" s="222" t="s">
        <v>326</v>
      </c>
    </row>
    <row r="12951" spans="1:15" ht="29.25" customHeight="1">
      <c r="A12951" s="221" t="s">
        <v>2860</v>
      </c>
      <c r="B12951" s="221" t="s">
        <v>190</v>
      </c>
      <c r="C12951" s="222" t="s">
        <v>50</v>
      </c>
      <c r="D12951" s="222" t="s">
        <v>191</v>
      </c>
      <c r="E12951" s="199" t="s">
        <v>182</v>
      </c>
      <c r="F12951" s="200"/>
      <c r="G12951" s="200"/>
      <c r="H12951" s="200"/>
      <c r="I12951" s="200">
        <v>45660</v>
      </c>
      <c r="J12951" s="143">
        <f t="shared" si="202"/>
        <v>45660</v>
      </c>
      <c r="K12951" s="202">
        <v>1</v>
      </c>
      <c r="L12951" s="285" t="s">
        <v>5137</v>
      </c>
      <c r="M12951" s="223"/>
      <c r="N12951" s="203"/>
      <c r="O12951" s="222" t="s">
        <v>326</v>
      </c>
    </row>
    <row r="12952" spans="1:15" ht="29.25" customHeight="1">
      <c r="A12952" s="221" t="s">
        <v>2860</v>
      </c>
      <c r="B12952" s="221" t="s">
        <v>190</v>
      </c>
      <c r="C12952" s="222" t="s">
        <v>50</v>
      </c>
      <c r="D12952" s="222" t="s">
        <v>191</v>
      </c>
      <c r="E12952" s="199" t="s">
        <v>176</v>
      </c>
      <c r="F12952" s="200"/>
      <c r="G12952" s="200"/>
      <c r="H12952" s="200"/>
      <c r="I12952" s="200">
        <v>45660</v>
      </c>
      <c r="J12952" s="143">
        <f t="shared" si="202"/>
        <v>45660</v>
      </c>
      <c r="K12952" s="202">
        <v>1.5</v>
      </c>
      <c r="L12952" s="285" t="s">
        <v>5141</v>
      </c>
      <c r="M12952" s="223" t="s">
        <v>5142</v>
      </c>
      <c r="N12952" s="203"/>
      <c r="O12952" s="222" t="s">
        <v>326</v>
      </c>
    </row>
    <row r="12953" spans="1:15" ht="29.25" customHeight="1">
      <c r="A12953" s="221" t="s">
        <v>2860</v>
      </c>
      <c r="B12953" s="221" t="s">
        <v>190</v>
      </c>
      <c r="C12953" s="222" t="s">
        <v>50</v>
      </c>
      <c r="D12953" s="222" t="s">
        <v>191</v>
      </c>
      <c r="E12953" s="199" t="s">
        <v>179</v>
      </c>
      <c r="F12953" s="200"/>
      <c r="G12953" s="200"/>
      <c r="H12953" s="200"/>
      <c r="I12953" s="200">
        <v>45660</v>
      </c>
      <c r="J12953" s="143">
        <f t="shared" si="202"/>
        <v>45660</v>
      </c>
      <c r="K12953" s="202">
        <v>1</v>
      </c>
      <c r="L12953" s="285" t="s">
        <v>5143</v>
      </c>
      <c r="M12953" s="223"/>
      <c r="N12953" s="203"/>
      <c r="O12953" s="222" t="s">
        <v>326</v>
      </c>
    </row>
    <row r="12954" spans="1:15" ht="29.25" customHeight="1">
      <c r="A12954" s="221" t="s">
        <v>2860</v>
      </c>
      <c r="B12954" s="221" t="s">
        <v>190</v>
      </c>
      <c r="C12954" s="222" t="s">
        <v>50</v>
      </c>
      <c r="D12954" s="222" t="s">
        <v>191</v>
      </c>
      <c r="E12954" s="199" t="s">
        <v>163</v>
      </c>
      <c r="F12954" s="200" t="s">
        <v>2849</v>
      </c>
      <c r="G12954" s="200" t="s">
        <v>2850</v>
      </c>
      <c r="H12954" s="200" t="s">
        <v>2851</v>
      </c>
      <c r="I12954" s="200">
        <v>45660</v>
      </c>
      <c r="J12954" s="143">
        <f t="shared" si="202"/>
        <v>45660</v>
      </c>
      <c r="K12954" s="202">
        <v>2.5</v>
      </c>
      <c r="L12954" s="284" t="s">
        <v>5139</v>
      </c>
      <c r="M12954" s="223"/>
      <c r="N12954" s="203">
        <v>7.5</v>
      </c>
      <c r="O12954" s="222" t="s">
        <v>991</v>
      </c>
    </row>
    <row r="12955" spans="1:15" ht="29.25" customHeight="1">
      <c r="A12955" s="221" t="s">
        <v>2860</v>
      </c>
      <c r="B12955" s="221" t="s">
        <v>190</v>
      </c>
      <c r="C12955" s="222" t="s">
        <v>50</v>
      </c>
      <c r="D12955" s="222" t="s">
        <v>191</v>
      </c>
      <c r="E12955" s="199" t="s">
        <v>163</v>
      </c>
      <c r="F12955" s="200" t="s">
        <v>3160</v>
      </c>
      <c r="G12955" s="200" t="s">
        <v>3161</v>
      </c>
      <c r="H12955" s="200" t="s">
        <v>49</v>
      </c>
      <c r="I12955" s="200">
        <v>45660</v>
      </c>
      <c r="J12955" s="143">
        <f t="shared" si="202"/>
        <v>45660</v>
      </c>
      <c r="K12955" s="202">
        <v>3</v>
      </c>
      <c r="L12955" s="284" t="s">
        <v>5140</v>
      </c>
      <c r="M12955" s="223"/>
      <c r="N12955" s="203">
        <v>0</v>
      </c>
      <c r="O12955" s="222" t="s">
        <v>326</v>
      </c>
    </row>
    <row r="12956" spans="1:15" ht="29.25" customHeight="1">
      <c r="A12956" s="221" t="s">
        <v>2860</v>
      </c>
      <c r="B12956" s="221" t="s">
        <v>190</v>
      </c>
      <c r="C12956" s="222" t="s">
        <v>50</v>
      </c>
      <c r="D12956" s="222" t="s">
        <v>191</v>
      </c>
      <c r="E12956" s="199" t="s">
        <v>163</v>
      </c>
      <c r="F12956" s="200" t="s">
        <v>2241</v>
      </c>
      <c r="G12956" s="200" t="s">
        <v>2242</v>
      </c>
      <c r="H12956" s="200" t="s">
        <v>81</v>
      </c>
      <c r="I12956" s="200">
        <v>45660</v>
      </c>
      <c r="J12956" s="143">
        <f t="shared" si="202"/>
        <v>45660</v>
      </c>
      <c r="K12956" s="202">
        <v>0.5</v>
      </c>
      <c r="L12956" s="285" t="s">
        <v>5138</v>
      </c>
      <c r="M12956" s="223"/>
      <c r="N12956" s="203">
        <v>0.75</v>
      </c>
      <c r="O12956" s="222" t="s">
        <v>942</v>
      </c>
    </row>
    <row r="12957" spans="1:15" ht="29.25" customHeight="1">
      <c r="A12957" s="221" t="s">
        <v>2860</v>
      </c>
      <c r="B12957" s="221" t="s">
        <v>190</v>
      </c>
      <c r="C12957" s="222" t="s">
        <v>50</v>
      </c>
      <c r="D12957" s="222" t="s">
        <v>191</v>
      </c>
      <c r="E12957" s="199" t="s">
        <v>163</v>
      </c>
      <c r="F12957" s="200" t="s">
        <v>2241</v>
      </c>
      <c r="G12957" s="200" t="s">
        <v>2242</v>
      </c>
      <c r="H12957" s="200"/>
      <c r="I12957" s="200">
        <v>45663</v>
      </c>
      <c r="J12957" s="143">
        <f t="shared" si="202"/>
        <v>45663</v>
      </c>
      <c r="K12957" s="202">
        <v>1</v>
      </c>
      <c r="L12957" s="285" t="s">
        <v>267</v>
      </c>
      <c r="M12957" s="223"/>
      <c r="N12957" s="203"/>
      <c r="O12957" s="222" t="s">
        <v>326</v>
      </c>
    </row>
    <row r="12958" spans="1:15" ht="29.25" customHeight="1">
      <c r="A12958" s="221" t="s">
        <v>2860</v>
      </c>
      <c r="B12958" s="221" t="s">
        <v>190</v>
      </c>
      <c r="C12958" s="222" t="s">
        <v>50</v>
      </c>
      <c r="D12958" s="222" t="s">
        <v>191</v>
      </c>
      <c r="E12958" s="199" t="s">
        <v>163</v>
      </c>
      <c r="F12958" s="200" t="s">
        <v>3160</v>
      </c>
      <c r="G12958" s="200" t="s">
        <v>3161</v>
      </c>
      <c r="H12958" s="200"/>
      <c r="I12958" s="200">
        <v>45663</v>
      </c>
      <c r="J12958" s="143">
        <f t="shared" si="202"/>
        <v>45663</v>
      </c>
      <c r="K12958" s="202">
        <v>1</v>
      </c>
      <c r="L12958" s="285" t="s">
        <v>267</v>
      </c>
      <c r="M12958" s="223"/>
      <c r="N12958" s="203"/>
      <c r="O12958" s="222" t="s">
        <v>326</v>
      </c>
    </row>
    <row r="12959" spans="1:15" ht="29.25" customHeight="1">
      <c r="A12959" s="221" t="s">
        <v>2860</v>
      </c>
      <c r="B12959" s="221" t="s">
        <v>190</v>
      </c>
      <c r="C12959" s="222" t="s">
        <v>50</v>
      </c>
      <c r="D12959" s="222" t="s">
        <v>191</v>
      </c>
      <c r="E12959" s="199" t="s">
        <v>163</v>
      </c>
      <c r="F12959" s="200" t="s">
        <v>2849</v>
      </c>
      <c r="G12959" s="200" t="s">
        <v>2850</v>
      </c>
      <c r="H12959" s="200"/>
      <c r="I12959" s="200">
        <v>45663</v>
      </c>
      <c r="J12959" s="143">
        <f t="shared" si="202"/>
        <v>45663</v>
      </c>
      <c r="K12959" s="202">
        <v>1</v>
      </c>
      <c r="L12959" s="285" t="s">
        <v>267</v>
      </c>
      <c r="M12959" s="223"/>
      <c r="N12959" s="203"/>
      <c r="O12959" s="222" t="s">
        <v>326</v>
      </c>
    </row>
    <row r="12960" spans="1:15" ht="29.25" customHeight="1">
      <c r="A12960" s="221" t="s">
        <v>2860</v>
      </c>
      <c r="B12960" s="221" t="s">
        <v>190</v>
      </c>
      <c r="C12960" s="222" t="s">
        <v>50</v>
      </c>
      <c r="D12960" s="222" t="s">
        <v>191</v>
      </c>
      <c r="E12960" s="199" t="s">
        <v>163</v>
      </c>
      <c r="F12960" s="200" t="s">
        <v>2849</v>
      </c>
      <c r="G12960" s="200" t="s">
        <v>2850</v>
      </c>
      <c r="H12960" s="200" t="s">
        <v>2851</v>
      </c>
      <c r="I12960" s="200">
        <v>45663</v>
      </c>
      <c r="J12960" s="143">
        <f t="shared" si="202"/>
        <v>45663</v>
      </c>
      <c r="K12960" s="202">
        <v>3</v>
      </c>
      <c r="L12960" s="284" t="s">
        <v>5145</v>
      </c>
      <c r="M12960" s="223"/>
      <c r="N12960" s="203">
        <v>7.5</v>
      </c>
      <c r="O12960" s="222" t="s">
        <v>991</v>
      </c>
    </row>
    <row r="12961" spans="1:15" ht="29.25" customHeight="1">
      <c r="A12961" s="221" t="s">
        <v>2860</v>
      </c>
      <c r="B12961" s="221" t="s">
        <v>190</v>
      </c>
      <c r="C12961" s="222" t="s">
        <v>50</v>
      </c>
      <c r="D12961" s="222" t="s">
        <v>191</v>
      </c>
      <c r="E12961" s="199" t="s">
        <v>163</v>
      </c>
      <c r="F12961" s="200" t="s">
        <v>2241</v>
      </c>
      <c r="G12961" s="200" t="s">
        <v>2242</v>
      </c>
      <c r="H12961" s="200" t="s">
        <v>81</v>
      </c>
      <c r="I12961" s="200">
        <v>45663</v>
      </c>
      <c r="J12961" s="143">
        <f t="shared" si="202"/>
        <v>45663</v>
      </c>
      <c r="K12961" s="202">
        <v>2.5</v>
      </c>
      <c r="L12961" s="284" t="s">
        <v>5144</v>
      </c>
      <c r="M12961" s="223"/>
      <c r="N12961" s="203">
        <v>0.75</v>
      </c>
      <c r="O12961" s="222" t="s">
        <v>942</v>
      </c>
    </row>
    <row r="12962" spans="1:15" ht="29.25" customHeight="1">
      <c r="A12962" s="221" t="s">
        <v>2860</v>
      </c>
      <c r="B12962" s="221" t="s">
        <v>190</v>
      </c>
      <c r="C12962" s="222" t="s">
        <v>50</v>
      </c>
      <c r="D12962" s="222" t="s">
        <v>191</v>
      </c>
      <c r="E12962" s="199" t="s">
        <v>178</v>
      </c>
      <c r="F12962" s="200"/>
      <c r="G12962" s="200"/>
      <c r="H12962" s="200"/>
      <c r="I12962" s="200">
        <v>45664</v>
      </c>
      <c r="J12962" s="143">
        <f t="shared" si="202"/>
        <v>45664</v>
      </c>
      <c r="K12962" s="202">
        <v>3.5</v>
      </c>
      <c r="L12962" s="285" t="s">
        <v>5146</v>
      </c>
      <c r="M12962" s="223"/>
      <c r="N12962" s="203"/>
      <c r="O12962" s="222" t="s">
        <v>326</v>
      </c>
    </row>
    <row r="12963" spans="1:15" ht="29.25" customHeight="1">
      <c r="A12963" s="221" t="s">
        <v>2860</v>
      </c>
      <c r="B12963" s="221" t="s">
        <v>190</v>
      </c>
      <c r="C12963" s="222" t="s">
        <v>50</v>
      </c>
      <c r="D12963" s="222" t="s">
        <v>191</v>
      </c>
      <c r="E12963" s="199" t="s">
        <v>163</v>
      </c>
      <c r="F12963" s="200" t="s">
        <v>2849</v>
      </c>
      <c r="G12963" s="200" t="s">
        <v>2850</v>
      </c>
      <c r="H12963" s="200" t="s">
        <v>2851</v>
      </c>
      <c r="I12963" s="200">
        <v>45664</v>
      </c>
      <c r="J12963" s="143">
        <f t="shared" si="202"/>
        <v>45664</v>
      </c>
      <c r="K12963" s="202">
        <v>2</v>
      </c>
      <c r="L12963" s="284" t="s">
        <v>5147</v>
      </c>
      <c r="M12963" s="223"/>
      <c r="N12963" s="203">
        <v>7.5</v>
      </c>
      <c r="O12963" s="222" t="s">
        <v>991</v>
      </c>
    </row>
    <row r="12964" spans="1:15" ht="29.25" customHeight="1">
      <c r="A12964" s="221" t="s">
        <v>2860</v>
      </c>
      <c r="B12964" s="221" t="s">
        <v>190</v>
      </c>
      <c r="C12964" s="222" t="s">
        <v>50</v>
      </c>
      <c r="D12964" s="222" t="s">
        <v>191</v>
      </c>
      <c r="E12964" s="199" t="s">
        <v>163</v>
      </c>
      <c r="F12964" s="200" t="s">
        <v>2241</v>
      </c>
      <c r="G12964" s="200" t="s">
        <v>2242</v>
      </c>
      <c r="H12964" s="200" t="s">
        <v>81</v>
      </c>
      <c r="I12964" s="200">
        <v>45664</v>
      </c>
      <c r="J12964" s="143">
        <f t="shared" si="202"/>
        <v>45664</v>
      </c>
      <c r="K12964" s="202">
        <v>4</v>
      </c>
      <c r="L12964" s="284" t="s">
        <v>5148</v>
      </c>
      <c r="M12964" s="223"/>
      <c r="N12964" s="203">
        <v>0.75</v>
      </c>
      <c r="O12964" s="222" t="s">
        <v>942</v>
      </c>
    </row>
    <row r="12965" spans="1:15" ht="29.25" customHeight="1">
      <c r="A12965" s="221" t="s">
        <v>2860</v>
      </c>
      <c r="B12965" s="221" t="s">
        <v>190</v>
      </c>
      <c r="C12965" s="222" t="s">
        <v>50</v>
      </c>
      <c r="D12965" s="222" t="s">
        <v>191</v>
      </c>
      <c r="E12965" s="199" t="s">
        <v>163</v>
      </c>
      <c r="F12965" s="200" t="s">
        <v>2849</v>
      </c>
      <c r="G12965" s="200" t="s">
        <v>2850</v>
      </c>
      <c r="H12965" s="200" t="s">
        <v>2851</v>
      </c>
      <c r="I12965" s="200">
        <v>45665</v>
      </c>
      <c r="J12965" s="143">
        <f t="shared" si="202"/>
        <v>45665</v>
      </c>
      <c r="K12965" s="202">
        <v>2</v>
      </c>
      <c r="L12965" s="284" t="s">
        <v>5150</v>
      </c>
      <c r="M12965" s="223"/>
      <c r="N12965" s="203">
        <v>7.5</v>
      </c>
      <c r="O12965" s="222" t="s">
        <v>991</v>
      </c>
    </row>
    <row r="12966" spans="1:15" ht="29.25" customHeight="1">
      <c r="A12966" s="221" t="s">
        <v>2860</v>
      </c>
      <c r="B12966" s="221" t="s">
        <v>190</v>
      </c>
      <c r="C12966" s="222" t="s">
        <v>50</v>
      </c>
      <c r="D12966" s="222" t="s">
        <v>191</v>
      </c>
      <c r="E12966" s="199" t="s">
        <v>163</v>
      </c>
      <c r="F12966" s="200" t="s">
        <v>2241</v>
      </c>
      <c r="G12966" s="200" t="s">
        <v>2242</v>
      </c>
      <c r="H12966" s="200" t="s">
        <v>52</v>
      </c>
      <c r="I12966" s="200">
        <v>45665</v>
      </c>
      <c r="J12966" s="143">
        <f t="shared" si="202"/>
        <v>45665</v>
      </c>
      <c r="K12966" s="202">
        <v>7.5</v>
      </c>
      <c r="L12966" s="284" t="s">
        <v>5149</v>
      </c>
      <c r="M12966" s="223"/>
      <c r="N12966" s="203">
        <v>1.3958333333333299</v>
      </c>
      <c r="O12966" s="222" t="s">
        <v>993</v>
      </c>
    </row>
    <row r="12967" spans="1:15" ht="29.25" customHeight="1">
      <c r="A12967" s="221" t="s">
        <v>2860</v>
      </c>
      <c r="B12967" s="221" t="s">
        <v>190</v>
      </c>
      <c r="C12967" s="222" t="s">
        <v>50</v>
      </c>
      <c r="D12967" s="222" t="s">
        <v>191</v>
      </c>
      <c r="E12967" s="199" t="s">
        <v>178</v>
      </c>
      <c r="F12967" s="200"/>
      <c r="G12967" s="200"/>
      <c r="H12967" s="200"/>
      <c r="I12967" s="200">
        <v>45666</v>
      </c>
      <c r="J12967" s="143">
        <f t="shared" si="202"/>
        <v>45666</v>
      </c>
      <c r="K12967" s="202">
        <v>1</v>
      </c>
      <c r="L12967" s="285" t="s">
        <v>4247</v>
      </c>
      <c r="M12967" s="223"/>
      <c r="N12967" s="203"/>
      <c r="O12967" s="222" t="s">
        <v>326</v>
      </c>
    </row>
    <row r="12968" spans="1:15" ht="29.25" customHeight="1">
      <c r="A12968" s="221" t="s">
        <v>2860</v>
      </c>
      <c r="B12968" s="221" t="s">
        <v>190</v>
      </c>
      <c r="C12968" s="222" t="s">
        <v>50</v>
      </c>
      <c r="D12968" s="222" t="s">
        <v>191</v>
      </c>
      <c r="E12968" s="199" t="s">
        <v>163</v>
      </c>
      <c r="F12968" s="200" t="s">
        <v>2849</v>
      </c>
      <c r="G12968" s="200" t="s">
        <v>2850</v>
      </c>
      <c r="H12968" s="200" t="s">
        <v>2851</v>
      </c>
      <c r="I12968" s="200">
        <v>45666</v>
      </c>
      <c r="J12968" s="143">
        <f t="shared" si="202"/>
        <v>45666</v>
      </c>
      <c r="K12968" s="202">
        <v>5</v>
      </c>
      <c r="L12968" s="284" t="s">
        <v>5296</v>
      </c>
      <c r="M12968" s="223"/>
      <c r="N12968" s="203">
        <v>7.5</v>
      </c>
      <c r="O12968" s="222" t="s">
        <v>991</v>
      </c>
    </row>
    <row r="12969" spans="1:15" ht="29.25" customHeight="1">
      <c r="A12969" s="221" t="s">
        <v>2860</v>
      </c>
      <c r="B12969" s="221" t="s">
        <v>190</v>
      </c>
      <c r="C12969" s="222" t="s">
        <v>50</v>
      </c>
      <c r="D12969" s="222" t="s">
        <v>191</v>
      </c>
      <c r="E12969" s="199" t="s">
        <v>163</v>
      </c>
      <c r="F12969" s="200" t="s">
        <v>2241</v>
      </c>
      <c r="G12969" s="200" t="s">
        <v>2242</v>
      </c>
      <c r="H12969" s="200" t="s">
        <v>52</v>
      </c>
      <c r="I12969" s="200">
        <v>45666</v>
      </c>
      <c r="J12969" s="143">
        <f t="shared" si="202"/>
        <v>45666</v>
      </c>
      <c r="K12969" s="202">
        <v>3.5</v>
      </c>
      <c r="L12969" s="285" t="s">
        <v>5295</v>
      </c>
      <c r="M12969" s="223"/>
      <c r="N12969" s="203">
        <v>1.3958333333333299</v>
      </c>
      <c r="O12969" s="222" t="s">
        <v>993</v>
      </c>
    </row>
    <row r="12970" spans="1:15" ht="29.25" customHeight="1">
      <c r="A12970" s="221" t="s">
        <v>2860</v>
      </c>
      <c r="B12970" s="221" t="s">
        <v>190</v>
      </c>
      <c r="C12970" s="222" t="s">
        <v>50</v>
      </c>
      <c r="D12970" s="222" t="s">
        <v>191</v>
      </c>
      <c r="E12970" s="199" t="s">
        <v>176</v>
      </c>
      <c r="F12970" s="200"/>
      <c r="G12970" s="200"/>
      <c r="H12970" s="200"/>
      <c r="I12970" s="200">
        <v>45667</v>
      </c>
      <c r="J12970" s="143">
        <f t="shared" si="202"/>
        <v>45667</v>
      </c>
      <c r="K12970" s="202">
        <v>2</v>
      </c>
      <c r="L12970" s="285" t="s">
        <v>5297</v>
      </c>
      <c r="M12970" s="223" t="s">
        <v>5298</v>
      </c>
      <c r="N12970" s="203"/>
      <c r="O12970" s="222" t="s">
        <v>326</v>
      </c>
    </row>
    <row r="12971" spans="1:15" ht="29.25" customHeight="1">
      <c r="A12971" s="221" t="s">
        <v>2860</v>
      </c>
      <c r="B12971" s="221" t="s">
        <v>190</v>
      </c>
      <c r="C12971" s="222" t="s">
        <v>50</v>
      </c>
      <c r="D12971" s="222" t="s">
        <v>191</v>
      </c>
      <c r="E12971" s="199" t="s">
        <v>179</v>
      </c>
      <c r="F12971" s="200"/>
      <c r="G12971" s="200"/>
      <c r="H12971" s="200"/>
      <c r="I12971" s="200">
        <v>45667</v>
      </c>
      <c r="J12971" s="143">
        <f t="shared" si="202"/>
        <v>45667</v>
      </c>
      <c r="K12971" s="202">
        <v>1.5</v>
      </c>
      <c r="L12971" s="285" t="s">
        <v>5299</v>
      </c>
      <c r="M12971" s="223"/>
      <c r="N12971" s="203"/>
      <c r="O12971" s="222" t="s">
        <v>326</v>
      </c>
    </row>
    <row r="12972" spans="1:15" ht="29.25" customHeight="1">
      <c r="A12972" s="221" t="s">
        <v>2860</v>
      </c>
      <c r="B12972" s="221" t="s">
        <v>190</v>
      </c>
      <c r="C12972" s="222" t="s">
        <v>50</v>
      </c>
      <c r="D12972" s="222" t="s">
        <v>191</v>
      </c>
      <c r="E12972" s="199" t="s">
        <v>163</v>
      </c>
      <c r="F12972" s="200" t="s">
        <v>2849</v>
      </c>
      <c r="G12972" s="200" t="s">
        <v>2850</v>
      </c>
      <c r="H12972" s="200" t="s">
        <v>2851</v>
      </c>
      <c r="I12972" s="200">
        <v>45667</v>
      </c>
      <c r="J12972" s="143">
        <f t="shared" si="202"/>
        <v>45667</v>
      </c>
      <c r="K12972" s="202">
        <v>3</v>
      </c>
      <c r="L12972" s="284" t="s">
        <v>5300</v>
      </c>
      <c r="M12972" s="223"/>
      <c r="N12972" s="203">
        <v>7.5</v>
      </c>
      <c r="O12972" s="222" t="s">
        <v>991</v>
      </c>
    </row>
    <row r="12973" spans="1:15" ht="29.25" customHeight="1">
      <c r="A12973" s="221" t="s">
        <v>2860</v>
      </c>
      <c r="B12973" s="221" t="s">
        <v>190</v>
      </c>
      <c r="C12973" s="222" t="s">
        <v>50</v>
      </c>
      <c r="D12973" s="222" t="s">
        <v>191</v>
      </c>
      <c r="E12973" s="199" t="s">
        <v>163</v>
      </c>
      <c r="F12973" s="200" t="s">
        <v>2849</v>
      </c>
      <c r="G12973" s="200" t="s">
        <v>2850</v>
      </c>
      <c r="H12973" s="200"/>
      <c r="I12973" s="200">
        <v>45670</v>
      </c>
      <c r="J12973" s="143">
        <f t="shared" si="202"/>
        <v>45670</v>
      </c>
      <c r="K12973" s="202">
        <v>3</v>
      </c>
      <c r="L12973" s="284" t="s">
        <v>5301</v>
      </c>
      <c r="M12973" s="223"/>
      <c r="N12973" s="203"/>
      <c r="O12973" s="222" t="s">
        <v>326</v>
      </c>
    </row>
    <row r="12974" spans="1:15" ht="29.25" customHeight="1">
      <c r="A12974" s="221" t="s">
        <v>2860</v>
      </c>
      <c r="B12974" s="221" t="s">
        <v>190</v>
      </c>
      <c r="C12974" s="222" t="s">
        <v>50</v>
      </c>
      <c r="D12974" s="222" t="s">
        <v>191</v>
      </c>
      <c r="E12974" s="199" t="s">
        <v>176</v>
      </c>
      <c r="F12974" s="200"/>
      <c r="G12974" s="200"/>
      <c r="H12974" s="200"/>
      <c r="I12974" s="200">
        <v>45670</v>
      </c>
      <c r="J12974" s="143">
        <f t="shared" si="202"/>
        <v>45670</v>
      </c>
      <c r="K12974" s="202">
        <v>3.5</v>
      </c>
      <c r="L12974" s="284" t="s">
        <v>5303</v>
      </c>
      <c r="M12974" s="223"/>
      <c r="N12974" s="203"/>
      <c r="O12974" s="222" t="s">
        <v>326</v>
      </c>
    </row>
    <row r="12975" spans="1:15" ht="29.25" customHeight="1">
      <c r="A12975" s="221" t="s">
        <v>2860</v>
      </c>
      <c r="B12975" s="221" t="s">
        <v>190</v>
      </c>
      <c r="C12975" s="222" t="s">
        <v>50</v>
      </c>
      <c r="D12975" s="222" t="s">
        <v>191</v>
      </c>
      <c r="E12975" s="199" t="s">
        <v>163</v>
      </c>
      <c r="F12975" s="200" t="s">
        <v>2849</v>
      </c>
      <c r="G12975" s="200" t="s">
        <v>2850</v>
      </c>
      <c r="H12975" s="200"/>
      <c r="I12975" s="200">
        <v>45670</v>
      </c>
      <c r="J12975" s="143">
        <f t="shared" si="202"/>
        <v>45670</v>
      </c>
      <c r="K12975" s="202">
        <v>2</v>
      </c>
      <c r="L12975" s="284" t="s">
        <v>5304</v>
      </c>
      <c r="M12975" s="223"/>
      <c r="N12975" s="203"/>
      <c r="O12975" s="222" t="s">
        <v>326</v>
      </c>
    </row>
    <row r="12976" spans="1:15" ht="29.25" customHeight="1">
      <c r="A12976" s="221" t="s">
        <v>2860</v>
      </c>
      <c r="B12976" s="221" t="s">
        <v>190</v>
      </c>
      <c r="C12976" s="222" t="s">
        <v>50</v>
      </c>
      <c r="D12976" s="222" t="s">
        <v>191</v>
      </c>
      <c r="E12976" s="199" t="s">
        <v>163</v>
      </c>
      <c r="F12976" s="200" t="s">
        <v>642</v>
      </c>
      <c r="G12976" s="200" t="s">
        <v>754</v>
      </c>
      <c r="H12976" s="200" t="s">
        <v>345</v>
      </c>
      <c r="I12976" s="200">
        <v>45670</v>
      </c>
      <c r="J12976" s="143">
        <f t="shared" si="202"/>
        <v>45670</v>
      </c>
      <c r="K12976" s="202">
        <v>1</v>
      </c>
      <c r="L12976" s="285" t="s">
        <v>5302</v>
      </c>
      <c r="M12976" s="223"/>
      <c r="N12976" s="203">
        <v>1.96875</v>
      </c>
      <c r="O12976" s="222" t="s">
        <v>942</v>
      </c>
    </row>
    <row r="12977" spans="1:15" ht="29.25" customHeight="1">
      <c r="A12977" s="221" t="s">
        <v>2860</v>
      </c>
      <c r="B12977" s="221" t="s">
        <v>190</v>
      </c>
      <c r="C12977" s="222" t="s">
        <v>50</v>
      </c>
      <c r="D12977" s="222" t="s">
        <v>191</v>
      </c>
      <c r="E12977" s="199" t="s">
        <v>163</v>
      </c>
      <c r="F12977" s="200" t="s">
        <v>2849</v>
      </c>
      <c r="G12977" s="200" t="s">
        <v>2850</v>
      </c>
      <c r="H12977" s="200" t="s">
        <v>2851</v>
      </c>
      <c r="I12977" s="200">
        <v>45671</v>
      </c>
      <c r="J12977" s="143">
        <f t="shared" si="202"/>
        <v>45671</v>
      </c>
      <c r="K12977" s="202">
        <v>3</v>
      </c>
      <c r="L12977" s="284" t="s">
        <v>5306</v>
      </c>
      <c r="M12977" s="223"/>
      <c r="N12977" s="203">
        <v>7.5</v>
      </c>
      <c r="O12977" s="222" t="s">
        <v>991</v>
      </c>
    </row>
    <row r="12978" spans="1:15" ht="29.25" customHeight="1">
      <c r="A12978" s="221" t="s">
        <v>2860</v>
      </c>
      <c r="B12978" s="221" t="s">
        <v>190</v>
      </c>
      <c r="C12978" s="222" t="s">
        <v>50</v>
      </c>
      <c r="D12978" s="222" t="s">
        <v>191</v>
      </c>
      <c r="E12978" s="199" t="s">
        <v>163</v>
      </c>
      <c r="F12978" s="200" t="s">
        <v>2241</v>
      </c>
      <c r="G12978" s="200" t="s">
        <v>2242</v>
      </c>
      <c r="H12978" s="200" t="s">
        <v>52</v>
      </c>
      <c r="I12978" s="200">
        <v>45671</v>
      </c>
      <c r="J12978" s="143">
        <f t="shared" si="202"/>
        <v>45671</v>
      </c>
      <c r="K12978" s="202">
        <v>4</v>
      </c>
      <c r="L12978" s="285" t="s">
        <v>5305</v>
      </c>
      <c r="M12978" s="223"/>
      <c r="N12978" s="203">
        <v>1.3958333333333299</v>
      </c>
      <c r="O12978" s="222" t="s">
        <v>993</v>
      </c>
    </row>
    <row r="12979" spans="1:15" ht="29.25" customHeight="1">
      <c r="A12979" s="221" t="s">
        <v>2860</v>
      </c>
      <c r="B12979" s="221" t="s">
        <v>190</v>
      </c>
      <c r="C12979" s="222" t="s">
        <v>50</v>
      </c>
      <c r="D12979" s="222" t="s">
        <v>191</v>
      </c>
      <c r="E12979" s="199" t="s">
        <v>163</v>
      </c>
      <c r="F12979" s="200" t="s">
        <v>3277</v>
      </c>
      <c r="G12979" s="200" t="s">
        <v>3278</v>
      </c>
      <c r="H12979" s="200" t="s">
        <v>258</v>
      </c>
      <c r="I12979" s="200">
        <v>45671</v>
      </c>
      <c r="J12979" s="143">
        <f t="shared" si="202"/>
        <v>45671</v>
      </c>
      <c r="K12979" s="202">
        <v>1.5</v>
      </c>
      <c r="L12979" s="284" t="s">
        <v>5307</v>
      </c>
      <c r="M12979" s="223"/>
      <c r="N12979" s="203">
        <v>0.28333333333333299</v>
      </c>
      <c r="O12979" s="222" t="s">
        <v>939</v>
      </c>
    </row>
    <row r="12980" spans="1:15" ht="29.25" customHeight="1">
      <c r="A12980" s="221" t="s">
        <v>2860</v>
      </c>
      <c r="B12980" s="221" t="s">
        <v>190</v>
      </c>
      <c r="C12980" s="222" t="s">
        <v>50</v>
      </c>
      <c r="D12980" s="222" t="s">
        <v>191</v>
      </c>
      <c r="E12980" s="199" t="s">
        <v>163</v>
      </c>
      <c r="F12980" s="200" t="s">
        <v>2849</v>
      </c>
      <c r="G12980" s="200" t="s">
        <v>2850</v>
      </c>
      <c r="H12980" s="200" t="s">
        <v>2851</v>
      </c>
      <c r="I12980" s="200">
        <v>45672</v>
      </c>
      <c r="J12980" s="143">
        <f t="shared" si="202"/>
        <v>45672</v>
      </c>
      <c r="K12980" s="202">
        <v>1</v>
      </c>
      <c r="L12980" s="285" t="s">
        <v>5309</v>
      </c>
      <c r="M12980" s="223"/>
      <c r="N12980" s="203">
        <v>7.5</v>
      </c>
      <c r="O12980" s="222" t="s">
        <v>991</v>
      </c>
    </row>
    <row r="12981" spans="1:15" ht="29.25" customHeight="1">
      <c r="A12981" s="221" t="s">
        <v>2860</v>
      </c>
      <c r="B12981" s="221" t="s">
        <v>190</v>
      </c>
      <c r="C12981" s="222" t="s">
        <v>50</v>
      </c>
      <c r="D12981" s="222" t="s">
        <v>191</v>
      </c>
      <c r="E12981" s="199" t="s">
        <v>163</v>
      </c>
      <c r="F12981" s="200" t="s">
        <v>2241</v>
      </c>
      <c r="G12981" s="200" t="s">
        <v>2242</v>
      </c>
      <c r="H12981" s="200" t="s">
        <v>52</v>
      </c>
      <c r="I12981" s="200">
        <v>45672</v>
      </c>
      <c r="J12981" s="143">
        <f t="shared" si="202"/>
        <v>45672</v>
      </c>
      <c r="K12981" s="202">
        <v>2.5</v>
      </c>
      <c r="L12981" s="284" t="s">
        <v>5308</v>
      </c>
      <c r="M12981" s="223"/>
      <c r="N12981" s="203">
        <v>1.3958333333333299</v>
      </c>
      <c r="O12981" s="222" t="s">
        <v>993</v>
      </c>
    </row>
    <row r="12982" spans="1:15" ht="29.25" customHeight="1">
      <c r="A12982" s="221" t="s">
        <v>2860</v>
      </c>
      <c r="B12982" s="221" t="s">
        <v>190</v>
      </c>
      <c r="C12982" s="222" t="s">
        <v>50</v>
      </c>
      <c r="D12982" s="222" t="s">
        <v>191</v>
      </c>
      <c r="E12982" s="199" t="s">
        <v>163</v>
      </c>
      <c r="F12982" s="200" t="s">
        <v>937</v>
      </c>
      <c r="G12982" s="200" t="s">
        <v>938</v>
      </c>
      <c r="H12982" s="200" t="s">
        <v>4799</v>
      </c>
      <c r="I12982" s="200">
        <v>45672</v>
      </c>
      <c r="J12982" s="143">
        <f t="shared" si="202"/>
        <v>45672</v>
      </c>
      <c r="K12982" s="202">
        <v>1.5</v>
      </c>
      <c r="L12982" s="285" t="s">
        <v>5310</v>
      </c>
      <c r="M12982" s="223"/>
      <c r="N12982" s="203">
        <v>0</v>
      </c>
      <c r="O12982" s="222" t="s">
        <v>326</v>
      </c>
    </row>
    <row r="12983" spans="1:15" ht="29.25" customHeight="1">
      <c r="A12983" s="221" t="s">
        <v>2860</v>
      </c>
      <c r="B12983" s="221" t="s">
        <v>190</v>
      </c>
      <c r="C12983" s="222" t="s">
        <v>50</v>
      </c>
      <c r="D12983" s="222" t="s">
        <v>191</v>
      </c>
      <c r="E12983" s="199" t="s">
        <v>163</v>
      </c>
      <c r="F12983" s="200" t="s">
        <v>2849</v>
      </c>
      <c r="G12983" s="200" t="s">
        <v>2850</v>
      </c>
      <c r="H12983" s="200" t="s">
        <v>2855</v>
      </c>
      <c r="I12983" s="200">
        <v>45672</v>
      </c>
      <c r="J12983" s="143">
        <f t="shared" si="202"/>
        <v>45672</v>
      </c>
      <c r="K12983" s="202">
        <v>4.5</v>
      </c>
      <c r="L12983" s="284" t="s">
        <v>5311</v>
      </c>
      <c r="M12983" s="223"/>
      <c r="N12983" s="203">
        <v>6.34375</v>
      </c>
      <c r="O12983" s="222" t="s">
        <v>942</v>
      </c>
    </row>
    <row r="12984" spans="1:15" ht="29.25" customHeight="1">
      <c r="A12984" s="221" t="s">
        <v>2860</v>
      </c>
      <c r="B12984" s="221" t="s">
        <v>190</v>
      </c>
      <c r="C12984" s="222" t="s">
        <v>50</v>
      </c>
      <c r="D12984" s="222" t="s">
        <v>191</v>
      </c>
      <c r="E12984" s="199" t="s">
        <v>178</v>
      </c>
      <c r="F12984" s="200"/>
      <c r="G12984" s="200"/>
      <c r="H12984" s="200"/>
      <c r="I12984" s="200">
        <v>45673</v>
      </c>
      <c r="J12984" s="143">
        <f t="shared" si="202"/>
        <v>45673</v>
      </c>
      <c r="K12984" s="202">
        <v>1</v>
      </c>
      <c r="L12984" s="285" t="s">
        <v>4247</v>
      </c>
      <c r="M12984" s="223"/>
      <c r="N12984" s="203"/>
      <c r="O12984" s="222" t="s">
        <v>326</v>
      </c>
    </row>
    <row r="12985" spans="1:15" ht="29.25" customHeight="1">
      <c r="A12985" s="221" t="s">
        <v>2860</v>
      </c>
      <c r="B12985" s="221" t="s">
        <v>190</v>
      </c>
      <c r="C12985" s="222" t="s">
        <v>50</v>
      </c>
      <c r="D12985" s="222" t="s">
        <v>191</v>
      </c>
      <c r="E12985" s="199" t="s">
        <v>166</v>
      </c>
      <c r="F12985" s="200"/>
      <c r="G12985" s="200"/>
      <c r="H12985" s="200"/>
      <c r="I12985" s="200">
        <v>45673</v>
      </c>
      <c r="J12985" s="143">
        <f t="shared" si="202"/>
        <v>45673</v>
      </c>
      <c r="K12985" s="202">
        <v>1</v>
      </c>
      <c r="L12985" s="285" t="s">
        <v>5458</v>
      </c>
      <c r="M12985" s="223"/>
      <c r="N12985" s="203"/>
      <c r="O12985" s="222" t="s">
        <v>326</v>
      </c>
    </row>
    <row r="12986" spans="1:15" ht="29.25" customHeight="1">
      <c r="A12986" s="221" t="s">
        <v>2860</v>
      </c>
      <c r="B12986" s="221" t="s">
        <v>190</v>
      </c>
      <c r="C12986" s="222" t="s">
        <v>50</v>
      </c>
      <c r="D12986" s="222" t="s">
        <v>191</v>
      </c>
      <c r="E12986" s="199" t="s">
        <v>171</v>
      </c>
      <c r="F12986" s="200"/>
      <c r="G12986" s="200"/>
      <c r="H12986" s="200"/>
      <c r="I12986" s="200">
        <v>45673</v>
      </c>
      <c r="J12986" s="143">
        <f t="shared" si="202"/>
        <v>45673</v>
      </c>
      <c r="K12986" s="202">
        <v>1.5</v>
      </c>
      <c r="L12986" s="284" t="s">
        <v>5461</v>
      </c>
      <c r="M12986" s="223"/>
      <c r="N12986" s="203"/>
      <c r="O12986" s="222" t="s">
        <v>326</v>
      </c>
    </row>
    <row r="12987" spans="1:15" ht="29.25" customHeight="1">
      <c r="A12987" s="221" t="s">
        <v>2860</v>
      </c>
      <c r="B12987" s="221" t="s">
        <v>190</v>
      </c>
      <c r="C12987" s="222" t="s">
        <v>50</v>
      </c>
      <c r="D12987" s="222" t="s">
        <v>191</v>
      </c>
      <c r="E12987" s="199" t="s">
        <v>163</v>
      </c>
      <c r="F12987" s="200" t="s">
        <v>2849</v>
      </c>
      <c r="G12987" s="200" t="s">
        <v>2850</v>
      </c>
      <c r="H12987" s="200" t="s">
        <v>2851</v>
      </c>
      <c r="I12987" s="200">
        <v>45673</v>
      </c>
      <c r="J12987" s="143">
        <f t="shared" si="202"/>
        <v>45673</v>
      </c>
      <c r="K12987" s="202">
        <v>1</v>
      </c>
      <c r="L12987" s="285" t="s">
        <v>4097</v>
      </c>
      <c r="M12987" s="223"/>
      <c r="N12987" s="203">
        <v>7.5</v>
      </c>
      <c r="O12987" s="222" t="s">
        <v>991</v>
      </c>
    </row>
    <row r="12988" spans="1:15" ht="29.25" customHeight="1">
      <c r="A12988" s="221" t="s">
        <v>2860</v>
      </c>
      <c r="B12988" s="221" t="s">
        <v>190</v>
      </c>
      <c r="C12988" s="222" t="s">
        <v>50</v>
      </c>
      <c r="D12988" s="222" t="s">
        <v>191</v>
      </c>
      <c r="E12988" s="199" t="s">
        <v>163</v>
      </c>
      <c r="F12988" s="200" t="s">
        <v>2849</v>
      </c>
      <c r="G12988" s="200" t="s">
        <v>2850</v>
      </c>
      <c r="H12988" s="200" t="s">
        <v>80</v>
      </c>
      <c r="I12988" s="200">
        <v>45673</v>
      </c>
      <c r="J12988" s="143">
        <f t="shared" si="202"/>
        <v>45673</v>
      </c>
      <c r="K12988" s="202">
        <v>2</v>
      </c>
      <c r="L12988" s="284" t="s">
        <v>5459</v>
      </c>
      <c r="M12988" s="223"/>
      <c r="N12988" s="203">
        <v>1.1625000000000001</v>
      </c>
      <c r="O12988" s="222" t="s">
        <v>992</v>
      </c>
    </row>
    <row r="12989" spans="1:15" ht="29.25" customHeight="1">
      <c r="A12989" s="221" t="s">
        <v>2860</v>
      </c>
      <c r="B12989" s="221" t="s">
        <v>190</v>
      </c>
      <c r="C12989" s="222" t="s">
        <v>50</v>
      </c>
      <c r="D12989" s="222" t="s">
        <v>191</v>
      </c>
      <c r="E12989" s="199" t="s">
        <v>163</v>
      </c>
      <c r="F12989" s="200" t="s">
        <v>5212</v>
      </c>
      <c r="G12989" s="200" t="s">
        <v>5213</v>
      </c>
      <c r="H12989" s="200" t="s">
        <v>52</v>
      </c>
      <c r="I12989" s="200">
        <v>45673</v>
      </c>
      <c r="J12989" s="143">
        <f t="shared" si="202"/>
        <v>45673</v>
      </c>
      <c r="K12989" s="202">
        <v>2</v>
      </c>
      <c r="L12989" s="285" t="s">
        <v>5460</v>
      </c>
      <c r="M12989" s="223"/>
      <c r="N12989" s="203">
        <v>1.9375</v>
      </c>
      <c r="O12989" s="222" t="s">
        <v>943</v>
      </c>
    </row>
    <row r="12990" spans="1:15" ht="29.25" customHeight="1">
      <c r="A12990" s="221" t="s">
        <v>2860</v>
      </c>
      <c r="B12990" s="221" t="s">
        <v>190</v>
      </c>
      <c r="C12990" s="222" t="s">
        <v>50</v>
      </c>
      <c r="D12990" s="222" t="s">
        <v>191</v>
      </c>
      <c r="E12990" s="199" t="s">
        <v>179</v>
      </c>
      <c r="F12990" s="200"/>
      <c r="G12990" s="200"/>
      <c r="H12990" s="200"/>
      <c r="I12990" s="200">
        <v>45674</v>
      </c>
      <c r="J12990" s="143">
        <f t="shared" si="202"/>
        <v>45674</v>
      </c>
      <c r="K12990" s="202">
        <v>2.5</v>
      </c>
      <c r="L12990" s="284" t="s">
        <v>5463</v>
      </c>
      <c r="M12990" s="223"/>
      <c r="N12990" s="203"/>
      <c r="O12990" s="222" t="s">
        <v>326</v>
      </c>
    </row>
    <row r="12991" spans="1:15" ht="29.25" customHeight="1">
      <c r="A12991" s="221" t="s">
        <v>2860</v>
      </c>
      <c r="B12991" s="221" t="s">
        <v>190</v>
      </c>
      <c r="C12991" s="222" t="s">
        <v>50</v>
      </c>
      <c r="D12991" s="222" t="s">
        <v>191</v>
      </c>
      <c r="E12991" s="199" t="s">
        <v>163</v>
      </c>
      <c r="F12991" s="200" t="s">
        <v>2849</v>
      </c>
      <c r="G12991" s="200" t="s">
        <v>2850</v>
      </c>
      <c r="H12991" s="200" t="s">
        <v>2851</v>
      </c>
      <c r="I12991" s="200">
        <v>45674</v>
      </c>
      <c r="J12991" s="143">
        <f t="shared" si="202"/>
        <v>45674</v>
      </c>
      <c r="K12991" s="202">
        <v>1</v>
      </c>
      <c r="L12991" s="284" t="s">
        <v>5462</v>
      </c>
      <c r="M12991" s="223"/>
      <c r="N12991" s="203">
        <v>7.5</v>
      </c>
      <c r="O12991" s="222" t="s">
        <v>991</v>
      </c>
    </row>
    <row r="12992" spans="1:15" ht="29.25" customHeight="1">
      <c r="A12992" s="221" t="s">
        <v>2860</v>
      </c>
      <c r="B12992" s="221" t="s">
        <v>190</v>
      </c>
      <c r="C12992" s="222" t="s">
        <v>50</v>
      </c>
      <c r="D12992" s="222" t="s">
        <v>191</v>
      </c>
      <c r="E12992" s="199" t="s">
        <v>163</v>
      </c>
      <c r="F12992" s="200" t="s">
        <v>5212</v>
      </c>
      <c r="G12992" s="200" t="s">
        <v>5213</v>
      </c>
      <c r="H12992" s="200" t="s">
        <v>52</v>
      </c>
      <c r="I12992" s="200">
        <v>45674</v>
      </c>
      <c r="J12992" s="143">
        <f t="shared" si="202"/>
        <v>45674</v>
      </c>
      <c r="K12992" s="202">
        <v>6</v>
      </c>
      <c r="L12992" s="284" t="s">
        <v>5464</v>
      </c>
      <c r="M12992" s="223"/>
      <c r="N12992" s="203">
        <v>1.9375</v>
      </c>
      <c r="O12992" s="222" t="s">
        <v>943</v>
      </c>
    </row>
    <row r="12993" spans="1:15" ht="29.25" customHeight="1">
      <c r="A12993" s="221" t="s">
        <v>2860</v>
      </c>
      <c r="B12993" s="221" t="s">
        <v>190</v>
      </c>
      <c r="C12993" s="222" t="s">
        <v>50</v>
      </c>
      <c r="D12993" s="222" t="s">
        <v>191</v>
      </c>
      <c r="E12993" s="199" t="s">
        <v>176</v>
      </c>
      <c r="F12993" s="200"/>
      <c r="G12993" s="200"/>
      <c r="H12993" s="200"/>
      <c r="I12993" s="200">
        <v>45677</v>
      </c>
      <c r="J12993" s="143">
        <f t="shared" si="202"/>
        <v>45677</v>
      </c>
      <c r="K12993" s="202">
        <v>1.5</v>
      </c>
      <c r="L12993" s="285" t="s">
        <v>5465</v>
      </c>
      <c r="M12993" s="223" t="s">
        <v>5466</v>
      </c>
      <c r="N12993" s="203"/>
      <c r="O12993" s="222" t="s">
        <v>326</v>
      </c>
    </row>
    <row r="12994" spans="1:15" ht="29.25" customHeight="1">
      <c r="A12994" s="221" t="s">
        <v>2860</v>
      </c>
      <c r="B12994" s="221" t="s">
        <v>190</v>
      </c>
      <c r="C12994" s="222" t="s">
        <v>50</v>
      </c>
      <c r="D12994" s="222" t="s">
        <v>191</v>
      </c>
      <c r="E12994" s="199" t="s">
        <v>163</v>
      </c>
      <c r="F12994" s="200" t="s">
        <v>2580</v>
      </c>
      <c r="G12994" s="200" t="s">
        <v>2581</v>
      </c>
      <c r="H12994" s="200"/>
      <c r="I12994" s="200">
        <v>45677</v>
      </c>
      <c r="J12994" s="143">
        <f t="shared" si="202"/>
        <v>45677</v>
      </c>
      <c r="K12994" s="202">
        <v>1</v>
      </c>
      <c r="L12994" s="285" t="s">
        <v>5468</v>
      </c>
      <c r="M12994" s="223"/>
      <c r="N12994" s="203"/>
      <c r="O12994" s="222" t="s">
        <v>326</v>
      </c>
    </row>
    <row r="12995" spans="1:15" ht="29.25" customHeight="1">
      <c r="A12995" s="221" t="s">
        <v>2860</v>
      </c>
      <c r="B12995" s="221" t="s">
        <v>190</v>
      </c>
      <c r="C12995" s="222" t="s">
        <v>50</v>
      </c>
      <c r="D12995" s="222" t="s">
        <v>191</v>
      </c>
      <c r="E12995" s="199" t="s">
        <v>163</v>
      </c>
      <c r="F12995" s="200" t="s">
        <v>2580</v>
      </c>
      <c r="G12995" s="200" t="s">
        <v>2581</v>
      </c>
      <c r="H12995" s="200" t="s">
        <v>4567</v>
      </c>
      <c r="I12995" s="200">
        <v>45677</v>
      </c>
      <c r="J12995" s="143">
        <f t="shared" ref="J12995:J13058" si="203">I12995</f>
        <v>45677</v>
      </c>
      <c r="K12995" s="202">
        <v>1</v>
      </c>
      <c r="L12995" s="285" t="s">
        <v>5469</v>
      </c>
      <c r="M12995" s="223"/>
      <c r="N12995" s="203">
        <v>0.1875</v>
      </c>
      <c r="O12995" s="222" t="s">
        <v>961</v>
      </c>
    </row>
    <row r="12996" spans="1:15" ht="29.25" customHeight="1">
      <c r="A12996" s="221" t="s">
        <v>2860</v>
      </c>
      <c r="B12996" s="221" t="s">
        <v>190</v>
      </c>
      <c r="C12996" s="222" t="s">
        <v>50</v>
      </c>
      <c r="D12996" s="222" t="s">
        <v>191</v>
      </c>
      <c r="E12996" s="199" t="s">
        <v>163</v>
      </c>
      <c r="F12996" s="200" t="s">
        <v>5212</v>
      </c>
      <c r="G12996" s="200" t="s">
        <v>5213</v>
      </c>
      <c r="H12996" s="200" t="s">
        <v>52</v>
      </c>
      <c r="I12996" s="200">
        <v>45677</v>
      </c>
      <c r="J12996" s="143">
        <f t="shared" si="203"/>
        <v>45677</v>
      </c>
      <c r="K12996" s="202">
        <v>6</v>
      </c>
      <c r="L12996" s="284" t="s">
        <v>5467</v>
      </c>
      <c r="M12996" s="223"/>
      <c r="N12996" s="203">
        <v>1.9375</v>
      </c>
      <c r="O12996" s="222" t="s">
        <v>943</v>
      </c>
    </row>
    <row r="12997" spans="1:15" ht="29.25" customHeight="1">
      <c r="A12997" s="221" t="s">
        <v>2860</v>
      </c>
      <c r="B12997" s="221" t="s">
        <v>190</v>
      </c>
      <c r="C12997" s="222" t="s">
        <v>50</v>
      </c>
      <c r="D12997" s="222" t="s">
        <v>191</v>
      </c>
      <c r="E12997" s="199" t="s">
        <v>163</v>
      </c>
      <c r="F12997" s="200" t="s">
        <v>2849</v>
      </c>
      <c r="G12997" s="200" t="s">
        <v>2850</v>
      </c>
      <c r="H12997" s="200" t="s">
        <v>2851</v>
      </c>
      <c r="I12997" s="200">
        <v>45678</v>
      </c>
      <c r="J12997" s="143">
        <f t="shared" si="203"/>
        <v>45678</v>
      </c>
      <c r="K12997" s="202">
        <v>1</v>
      </c>
      <c r="L12997" s="284" t="s">
        <v>5471</v>
      </c>
      <c r="M12997" s="223"/>
      <c r="N12997" s="203">
        <v>7.5</v>
      </c>
      <c r="O12997" s="222" t="s">
        <v>991</v>
      </c>
    </row>
    <row r="12998" spans="1:15" ht="29.25" customHeight="1">
      <c r="A12998" s="221" t="s">
        <v>2860</v>
      </c>
      <c r="B12998" s="221" t="s">
        <v>190</v>
      </c>
      <c r="C12998" s="222" t="s">
        <v>50</v>
      </c>
      <c r="D12998" s="222" t="s">
        <v>191</v>
      </c>
      <c r="E12998" s="199" t="s">
        <v>163</v>
      </c>
      <c r="F12998" s="200" t="s">
        <v>5212</v>
      </c>
      <c r="G12998" s="200" t="s">
        <v>5213</v>
      </c>
      <c r="H12998" s="200" t="s">
        <v>52</v>
      </c>
      <c r="I12998" s="200">
        <v>45678</v>
      </c>
      <c r="J12998" s="143">
        <f t="shared" si="203"/>
        <v>45678</v>
      </c>
      <c r="K12998" s="202">
        <v>8.5</v>
      </c>
      <c r="L12998" s="284" t="s">
        <v>5470</v>
      </c>
      <c r="M12998" s="223"/>
      <c r="N12998" s="203">
        <v>1.9375</v>
      </c>
      <c r="O12998" s="222" t="s">
        <v>943</v>
      </c>
    </row>
    <row r="12999" spans="1:15" ht="29.25" customHeight="1">
      <c r="A12999" s="221" t="s">
        <v>2860</v>
      </c>
      <c r="B12999" s="221" t="s">
        <v>190</v>
      </c>
      <c r="C12999" s="222" t="s">
        <v>50</v>
      </c>
      <c r="D12999" s="222" t="s">
        <v>191</v>
      </c>
      <c r="E12999" s="199" t="s">
        <v>166</v>
      </c>
      <c r="F12999" s="200"/>
      <c r="G12999" s="200"/>
      <c r="H12999" s="200"/>
      <c r="I12999" s="200">
        <v>45679</v>
      </c>
      <c r="J12999" s="143">
        <f t="shared" si="203"/>
        <v>45679</v>
      </c>
      <c r="K12999" s="202">
        <v>2</v>
      </c>
      <c r="L12999" s="285" t="s">
        <v>5474</v>
      </c>
      <c r="M12999" s="223"/>
      <c r="N12999" s="203"/>
      <c r="O12999" s="222" t="s">
        <v>326</v>
      </c>
    </row>
    <row r="13000" spans="1:15" ht="29.25" customHeight="1">
      <c r="A13000" s="221" t="s">
        <v>2860</v>
      </c>
      <c r="B13000" s="221" t="s">
        <v>190</v>
      </c>
      <c r="C13000" s="222" t="s">
        <v>50</v>
      </c>
      <c r="D13000" s="222" t="s">
        <v>191</v>
      </c>
      <c r="E13000" s="199" t="s">
        <v>171</v>
      </c>
      <c r="F13000" s="200"/>
      <c r="G13000" s="200"/>
      <c r="H13000" s="200"/>
      <c r="I13000" s="200">
        <v>45679</v>
      </c>
      <c r="J13000" s="143">
        <f t="shared" si="203"/>
        <v>45679</v>
      </c>
      <c r="K13000" s="202">
        <v>1</v>
      </c>
      <c r="L13000" s="285" t="s">
        <v>5475</v>
      </c>
      <c r="M13000" s="223"/>
      <c r="N13000" s="203"/>
      <c r="O13000" s="222" t="s">
        <v>326</v>
      </c>
    </row>
    <row r="13001" spans="1:15" ht="29.25" customHeight="1">
      <c r="A13001" s="221" t="s">
        <v>2860</v>
      </c>
      <c r="B13001" s="221" t="s">
        <v>190</v>
      </c>
      <c r="C13001" s="222" t="s">
        <v>50</v>
      </c>
      <c r="D13001" s="222" t="s">
        <v>191</v>
      </c>
      <c r="E13001" s="199" t="s">
        <v>163</v>
      </c>
      <c r="F13001" s="200" t="s">
        <v>2849</v>
      </c>
      <c r="G13001" s="200" t="s">
        <v>2850</v>
      </c>
      <c r="H13001" s="200" t="s">
        <v>2851</v>
      </c>
      <c r="I13001" s="200">
        <v>45679</v>
      </c>
      <c r="J13001" s="143">
        <f t="shared" si="203"/>
        <v>45679</v>
      </c>
      <c r="K13001" s="202">
        <v>3</v>
      </c>
      <c r="L13001" s="284" t="s">
        <v>5472</v>
      </c>
      <c r="M13001" s="223"/>
      <c r="N13001" s="203">
        <v>7.5</v>
      </c>
      <c r="O13001" s="222" t="s">
        <v>991</v>
      </c>
    </row>
    <row r="13002" spans="1:15" ht="29.25" customHeight="1">
      <c r="A13002" s="221" t="s">
        <v>2860</v>
      </c>
      <c r="B13002" s="221" t="s">
        <v>190</v>
      </c>
      <c r="C13002" s="222" t="s">
        <v>50</v>
      </c>
      <c r="D13002" s="222" t="s">
        <v>191</v>
      </c>
      <c r="E13002" s="199" t="s">
        <v>163</v>
      </c>
      <c r="F13002" s="200" t="s">
        <v>5212</v>
      </c>
      <c r="G13002" s="200" t="s">
        <v>5213</v>
      </c>
      <c r="H13002" s="200" t="s">
        <v>52</v>
      </c>
      <c r="I13002" s="200">
        <v>45679</v>
      </c>
      <c r="J13002" s="143">
        <f t="shared" si="203"/>
        <v>45679</v>
      </c>
      <c r="K13002" s="202">
        <v>3.5</v>
      </c>
      <c r="L13002" s="284" t="s">
        <v>5473</v>
      </c>
      <c r="M13002" s="223"/>
      <c r="N13002" s="203">
        <v>1.9375</v>
      </c>
      <c r="O13002" s="222" t="s">
        <v>943</v>
      </c>
    </row>
    <row r="13003" spans="1:15" ht="29.25" customHeight="1">
      <c r="A13003" s="221" t="s">
        <v>2860</v>
      </c>
      <c r="B13003" s="221" t="s">
        <v>190</v>
      </c>
      <c r="C13003" s="222" t="s">
        <v>50</v>
      </c>
      <c r="D13003" s="222" t="s">
        <v>191</v>
      </c>
      <c r="E13003" s="199" t="s">
        <v>163</v>
      </c>
      <c r="F13003" s="200" t="s">
        <v>937</v>
      </c>
      <c r="G13003" s="200" t="s">
        <v>938</v>
      </c>
      <c r="H13003" s="200" t="s">
        <v>4773</v>
      </c>
      <c r="I13003" s="200">
        <v>45680</v>
      </c>
      <c r="J13003" s="143">
        <f t="shared" si="203"/>
        <v>45680</v>
      </c>
      <c r="K13003" s="202">
        <v>2.5</v>
      </c>
      <c r="L13003" s="284" t="s">
        <v>5624</v>
      </c>
      <c r="M13003" s="223"/>
      <c r="N13003" s="203">
        <v>0</v>
      </c>
      <c r="O13003" s="222" t="s">
        <v>326</v>
      </c>
    </row>
    <row r="13004" spans="1:15" ht="29.25" customHeight="1">
      <c r="A13004" s="221" t="s">
        <v>2860</v>
      </c>
      <c r="B13004" s="221" t="s">
        <v>190</v>
      </c>
      <c r="C13004" s="222" t="s">
        <v>50</v>
      </c>
      <c r="D13004" s="222" t="s">
        <v>191</v>
      </c>
      <c r="E13004" s="199" t="s">
        <v>163</v>
      </c>
      <c r="F13004" s="200" t="s">
        <v>2849</v>
      </c>
      <c r="G13004" s="200" t="s">
        <v>2850</v>
      </c>
      <c r="H13004" s="200" t="s">
        <v>2851</v>
      </c>
      <c r="I13004" s="200">
        <v>45680</v>
      </c>
      <c r="J13004" s="143">
        <f t="shared" si="203"/>
        <v>45680</v>
      </c>
      <c r="K13004" s="202">
        <v>4</v>
      </c>
      <c r="L13004" s="284" t="s">
        <v>5622</v>
      </c>
      <c r="M13004" s="223"/>
      <c r="N13004" s="203">
        <v>7.5</v>
      </c>
      <c r="O13004" s="222" t="s">
        <v>991</v>
      </c>
    </row>
    <row r="13005" spans="1:15" ht="29.25" customHeight="1">
      <c r="A13005" s="221" t="s">
        <v>2860</v>
      </c>
      <c r="B13005" s="221" t="s">
        <v>190</v>
      </c>
      <c r="C13005" s="222" t="s">
        <v>50</v>
      </c>
      <c r="D13005" s="222" t="s">
        <v>191</v>
      </c>
      <c r="E13005" s="199" t="s">
        <v>163</v>
      </c>
      <c r="F13005" s="200" t="s">
        <v>3135</v>
      </c>
      <c r="G13005" s="200" t="s">
        <v>3136</v>
      </c>
      <c r="H13005" s="200" t="s">
        <v>5530</v>
      </c>
      <c r="I13005" s="200">
        <v>45680</v>
      </c>
      <c r="J13005" s="143">
        <f t="shared" si="203"/>
        <v>45680</v>
      </c>
      <c r="K13005" s="202">
        <v>3</v>
      </c>
      <c r="L13005" s="284" t="s">
        <v>5623</v>
      </c>
      <c r="M13005" s="223"/>
      <c r="N13005" s="203">
        <v>0.125</v>
      </c>
      <c r="O13005" s="222" t="s">
        <v>941</v>
      </c>
    </row>
    <row r="13006" spans="1:15" ht="29.25" customHeight="1">
      <c r="A13006" s="221" t="s">
        <v>2860</v>
      </c>
      <c r="B13006" s="221" t="s">
        <v>190</v>
      </c>
      <c r="C13006" s="222" t="s">
        <v>50</v>
      </c>
      <c r="D13006" s="222" t="s">
        <v>191</v>
      </c>
      <c r="E13006" s="199" t="s">
        <v>166</v>
      </c>
      <c r="F13006" s="200"/>
      <c r="G13006" s="200"/>
      <c r="H13006" s="200"/>
      <c r="I13006" s="200">
        <v>45681</v>
      </c>
      <c r="J13006" s="143">
        <f t="shared" si="203"/>
        <v>45681</v>
      </c>
      <c r="K13006" s="202">
        <v>4</v>
      </c>
      <c r="L13006" s="285" t="s">
        <v>664</v>
      </c>
      <c r="M13006" s="223"/>
      <c r="N13006" s="203"/>
      <c r="O13006" s="222" t="s">
        <v>326</v>
      </c>
    </row>
    <row r="13007" spans="1:15" ht="29.25" customHeight="1">
      <c r="A13007" s="221" t="s">
        <v>2860</v>
      </c>
      <c r="B13007" s="221" t="s">
        <v>190</v>
      </c>
      <c r="C13007" s="222" t="s">
        <v>50</v>
      </c>
      <c r="D13007" s="222" t="s">
        <v>191</v>
      </c>
      <c r="E13007" s="199" t="s">
        <v>163</v>
      </c>
      <c r="F13007" s="200" t="s">
        <v>2849</v>
      </c>
      <c r="G13007" s="200" t="s">
        <v>2850</v>
      </c>
      <c r="H13007" s="200" t="s">
        <v>2851</v>
      </c>
      <c r="I13007" s="200">
        <v>45681</v>
      </c>
      <c r="J13007" s="143">
        <f t="shared" si="203"/>
        <v>45681</v>
      </c>
      <c r="K13007" s="202">
        <v>1</v>
      </c>
      <c r="L13007" s="285" t="s">
        <v>5625</v>
      </c>
      <c r="M13007" s="223"/>
      <c r="N13007" s="203">
        <v>7.5</v>
      </c>
      <c r="O13007" s="222" t="s">
        <v>991</v>
      </c>
    </row>
    <row r="13008" spans="1:15" ht="29.25" customHeight="1">
      <c r="A13008" s="221" t="s">
        <v>2860</v>
      </c>
      <c r="B13008" s="221" t="s">
        <v>190</v>
      </c>
      <c r="C13008" s="222" t="s">
        <v>50</v>
      </c>
      <c r="D13008" s="222" t="s">
        <v>191</v>
      </c>
      <c r="E13008" s="199" t="s">
        <v>163</v>
      </c>
      <c r="F13008" s="200" t="s">
        <v>3135</v>
      </c>
      <c r="G13008" s="200" t="s">
        <v>3136</v>
      </c>
      <c r="H13008" s="200" t="s">
        <v>5074</v>
      </c>
      <c r="I13008" s="200">
        <v>45681</v>
      </c>
      <c r="J13008" s="143">
        <f t="shared" si="203"/>
        <v>45681</v>
      </c>
      <c r="K13008" s="202">
        <v>1.5</v>
      </c>
      <c r="L13008" s="285" t="s">
        <v>5627</v>
      </c>
      <c r="M13008" s="223"/>
      <c r="N13008" s="203">
        <v>0.70833333333333404</v>
      </c>
      <c r="O13008" s="222" t="s">
        <v>941</v>
      </c>
    </row>
    <row r="13009" spans="1:15" ht="29.25" customHeight="1">
      <c r="A13009" s="221" t="s">
        <v>2860</v>
      </c>
      <c r="B13009" s="221" t="s">
        <v>190</v>
      </c>
      <c r="C13009" s="222" t="s">
        <v>50</v>
      </c>
      <c r="D13009" s="222" t="s">
        <v>191</v>
      </c>
      <c r="E13009" s="199" t="s">
        <v>163</v>
      </c>
      <c r="F13009" s="200" t="s">
        <v>4750</v>
      </c>
      <c r="G13009" s="200" t="s">
        <v>4751</v>
      </c>
      <c r="H13009" s="200" t="s">
        <v>39</v>
      </c>
      <c r="I13009" s="200">
        <v>45681</v>
      </c>
      <c r="J13009" s="143">
        <f t="shared" si="203"/>
        <v>45681</v>
      </c>
      <c r="K13009" s="202">
        <v>1</v>
      </c>
      <c r="L13009" s="285" t="s">
        <v>5626</v>
      </c>
      <c r="M13009" s="223"/>
      <c r="N13009" s="203">
        <v>2.5</v>
      </c>
      <c r="O13009" s="222" t="s">
        <v>958</v>
      </c>
    </row>
    <row r="13010" spans="1:15" ht="29.25" customHeight="1">
      <c r="A13010" s="221" t="s">
        <v>2860</v>
      </c>
      <c r="B13010" s="221" t="s">
        <v>190</v>
      </c>
      <c r="C13010" s="222" t="s">
        <v>50</v>
      </c>
      <c r="D13010" s="222" t="s">
        <v>191</v>
      </c>
      <c r="E13010" s="199" t="s">
        <v>163</v>
      </c>
      <c r="F13010" s="200" t="s">
        <v>2849</v>
      </c>
      <c r="G13010" s="200" t="s">
        <v>2850</v>
      </c>
      <c r="H13010" s="200"/>
      <c r="I13010" s="200">
        <v>45691</v>
      </c>
      <c r="J13010" s="143">
        <f t="shared" si="203"/>
        <v>45691</v>
      </c>
      <c r="K13010" s="202">
        <v>1</v>
      </c>
      <c r="L13010" s="284" t="s">
        <v>5628</v>
      </c>
      <c r="M13010" s="223"/>
      <c r="N13010" s="203"/>
      <c r="O13010" s="222" t="s">
        <v>326</v>
      </c>
    </row>
    <row r="13011" spans="1:15" ht="29.25" customHeight="1">
      <c r="A13011" s="221" t="s">
        <v>2860</v>
      </c>
      <c r="B13011" s="221" t="s">
        <v>190</v>
      </c>
      <c r="C13011" s="222" t="s">
        <v>50</v>
      </c>
      <c r="D13011" s="222" t="s">
        <v>191</v>
      </c>
      <c r="E13011" s="199" t="s">
        <v>163</v>
      </c>
      <c r="F13011" s="200" t="s">
        <v>2580</v>
      </c>
      <c r="G13011" s="200" t="s">
        <v>2581</v>
      </c>
      <c r="H13011" s="200"/>
      <c r="I13011" s="200">
        <v>45691</v>
      </c>
      <c r="J13011" s="143">
        <f t="shared" si="203"/>
        <v>45691</v>
      </c>
      <c r="K13011" s="202">
        <v>1</v>
      </c>
      <c r="L13011" s="284" t="s">
        <v>5629</v>
      </c>
      <c r="M13011" s="223"/>
      <c r="N13011" s="203"/>
      <c r="O13011" s="222" t="s">
        <v>326</v>
      </c>
    </row>
    <row r="13012" spans="1:15" ht="29.25" customHeight="1">
      <c r="A13012" s="221" t="s">
        <v>2860</v>
      </c>
      <c r="B13012" s="221" t="s">
        <v>190</v>
      </c>
      <c r="C13012" s="222" t="s">
        <v>50</v>
      </c>
      <c r="D13012" s="222" t="s">
        <v>191</v>
      </c>
      <c r="E13012" s="199" t="s">
        <v>163</v>
      </c>
      <c r="F13012" s="200" t="s">
        <v>4750</v>
      </c>
      <c r="G13012" s="200" t="s">
        <v>4751</v>
      </c>
      <c r="H13012" s="200"/>
      <c r="I13012" s="200">
        <v>45691</v>
      </c>
      <c r="J13012" s="143">
        <f t="shared" si="203"/>
        <v>45691</v>
      </c>
      <c r="K13012" s="202">
        <v>1</v>
      </c>
      <c r="L13012" s="285" t="s">
        <v>264</v>
      </c>
      <c r="M13012" s="223"/>
      <c r="N13012" s="203"/>
      <c r="O13012" s="222" t="s">
        <v>326</v>
      </c>
    </row>
    <row r="13013" spans="1:15" ht="29.25" customHeight="1">
      <c r="A13013" s="221" t="s">
        <v>2860</v>
      </c>
      <c r="B13013" s="221" t="s">
        <v>190</v>
      </c>
      <c r="C13013" s="222" t="s">
        <v>50</v>
      </c>
      <c r="D13013" s="222" t="s">
        <v>191</v>
      </c>
      <c r="E13013" s="199" t="s">
        <v>163</v>
      </c>
      <c r="F13013" s="200" t="s">
        <v>2241</v>
      </c>
      <c r="G13013" s="200" t="s">
        <v>2242</v>
      </c>
      <c r="H13013" s="200"/>
      <c r="I13013" s="200">
        <v>45691</v>
      </c>
      <c r="J13013" s="143">
        <f t="shared" si="203"/>
        <v>45691</v>
      </c>
      <c r="K13013" s="202">
        <v>1.5</v>
      </c>
      <c r="L13013" s="284" t="s">
        <v>5630</v>
      </c>
      <c r="M13013" s="223"/>
      <c r="N13013" s="203"/>
      <c r="O13013" s="222" t="s">
        <v>326</v>
      </c>
    </row>
    <row r="13014" spans="1:15" ht="29.25" customHeight="1">
      <c r="A13014" s="221" t="s">
        <v>2860</v>
      </c>
      <c r="B13014" s="221" t="s">
        <v>190</v>
      </c>
      <c r="C13014" s="222" t="s">
        <v>50</v>
      </c>
      <c r="D13014" s="222" t="s">
        <v>191</v>
      </c>
      <c r="E13014" s="199" t="s">
        <v>163</v>
      </c>
      <c r="F13014" s="200" t="s">
        <v>4557</v>
      </c>
      <c r="G13014" s="200" t="s">
        <v>4558</v>
      </c>
      <c r="H13014" s="200"/>
      <c r="I13014" s="200">
        <v>45691</v>
      </c>
      <c r="J13014" s="143">
        <f t="shared" si="203"/>
        <v>45691</v>
      </c>
      <c r="K13014" s="202">
        <v>0.5</v>
      </c>
      <c r="L13014" s="285" t="s">
        <v>264</v>
      </c>
      <c r="M13014" s="223"/>
      <c r="N13014" s="203"/>
      <c r="O13014" s="222" t="s">
        <v>326</v>
      </c>
    </row>
    <row r="13015" spans="1:15" ht="29.25" customHeight="1">
      <c r="A13015" s="221" t="s">
        <v>2860</v>
      </c>
      <c r="B13015" s="221" t="s">
        <v>190</v>
      </c>
      <c r="C13015" s="222" t="s">
        <v>50</v>
      </c>
      <c r="D13015" s="222" t="s">
        <v>191</v>
      </c>
      <c r="E13015" s="199" t="s">
        <v>163</v>
      </c>
      <c r="F13015" s="200" t="s">
        <v>3135</v>
      </c>
      <c r="G13015" s="200" t="s">
        <v>3136</v>
      </c>
      <c r="H13015" s="200"/>
      <c r="I13015" s="200">
        <v>45691</v>
      </c>
      <c r="J13015" s="143">
        <f t="shared" si="203"/>
        <v>45691</v>
      </c>
      <c r="K13015" s="202">
        <v>0.5</v>
      </c>
      <c r="L13015" s="285" t="s">
        <v>264</v>
      </c>
      <c r="M13015" s="223"/>
      <c r="N13015" s="203"/>
      <c r="O13015" s="222" t="s">
        <v>326</v>
      </c>
    </row>
    <row r="13016" spans="1:15" ht="29.25" customHeight="1">
      <c r="A13016" s="221" t="s">
        <v>2860</v>
      </c>
      <c r="B13016" s="221" t="s">
        <v>190</v>
      </c>
      <c r="C13016" s="222" t="s">
        <v>50</v>
      </c>
      <c r="D13016" s="222" t="s">
        <v>191</v>
      </c>
      <c r="E13016" s="199" t="s">
        <v>163</v>
      </c>
      <c r="F13016" s="200" t="s">
        <v>5212</v>
      </c>
      <c r="G13016" s="200" t="s">
        <v>5213</v>
      </c>
      <c r="H13016" s="200"/>
      <c r="I13016" s="200">
        <v>45691</v>
      </c>
      <c r="J13016" s="143">
        <f t="shared" si="203"/>
        <v>45691</v>
      </c>
      <c r="K13016" s="202">
        <v>0.5</v>
      </c>
      <c r="L13016" s="285" t="s">
        <v>264</v>
      </c>
      <c r="M13016" s="223"/>
      <c r="N13016" s="203"/>
      <c r="O13016" s="222" t="s">
        <v>326</v>
      </c>
    </row>
    <row r="13017" spans="1:15" ht="29.25" customHeight="1">
      <c r="A13017" s="221" t="s">
        <v>2860</v>
      </c>
      <c r="B13017" s="221" t="s">
        <v>190</v>
      </c>
      <c r="C13017" s="222" t="s">
        <v>50</v>
      </c>
      <c r="D13017" s="222" t="s">
        <v>191</v>
      </c>
      <c r="E13017" s="199" t="s">
        <v>163</v>
      </c>
      <c r="F13017" s="200" t="s">
        <v>2849</v>
      </c>
      <c r="G13017" s="200" t="s">
        <v>2850</v>
      </c>
      <c r="H13017" s="200" t="s">
        <v>2851</v>
      </c>
      <c r="I13017" s="200">
        <v>45691</v>
      </c>
      <c r="J13017" s="143">
        <f t="shared" si="203"/>
        <v>45691</v>
      </c>
      <c r="K13017" s="202">
        <v>2.5</v>
      </c>
      <c r="L13017" s="284" t="s">
        <v>5631</v>
      </c>
      <c r="M13017" s="223"/>
      <c r="N13017" s="203">
        <v>7.5</v>
      </c>
      <c r="O13017" s="222" t="s">
        <v>991</v>
      </c>
    </row>
    <row r="13018" spans="1:15" ht="29.25" customHeight="1">
      <c r="A13018" s="221" t="s">
        <v>2860</v>
      </c>
      <c r="B13018" s="221" t="s">
        <v>190</v>
      </c>
      <c r="C13018" s="222" t="s">
        <v>50</v>
      </c>
      <c r="D13018" s="222" t="s">
        <v>191</v>
      </c>
      <c r="E13018" s="199" t="s">
        <v>163</v>
      </c>
      <c r="F13018" s="200" t="s">
        <v>2241</v>
      </c>
      <c r="G13018" s="200" t="s">
        <v>2242</v>
      </c>
      <c r="H13018" s="200" t="s">
        <v>118</v>
      </c>
      <c r="I13018" s="200">
        <v>45691</v>
      </c>
      <c r="J13018" s="143">
        <f t="shared" si="203"/>
        <v>45691</v>
      </c>
      <c r="K13018" s="202">
        <v>1</v>
      </c>
      <c r="L13018" s="285" t="s">
        <v>5632</v>
      </c>
      <c r="M13018" s="223"/>
      <c r="N13018" s="203">
        <v>0.8125</v>
      </c>
      <c r="O13018" s="222" t="s">
        <v>943</v>
      </c>
    </row>
    <row r="13019" spans="1:15" ht="29.25" customHeight="1">
      <c r="A13019" s="221" t="s">
        <v>2860</v>
      </c>
      <c r="B13019" s="221" t="s">
        <v>190</v>
      </c>
      <c r="C13019" s="222" t="s">
        <v>50</v>
      </c>
      <c r="D13019" s="222" t="s">
        <v>191</v>
      </c>
      <c r="E13019" s="199" t="s">
        <v>178</v>
      </c>
      <c r="F13019" s="200"/>
      <c r="G13019" s="200"/>
      <c r="H13019" s="200"/>
      <c r="I13019" s="200">
        <v>45692</v>
      </c>
      <c r="J13019" s="143">
        <f t="shared" si="203"/>
        <v>45692</v>
      </c>
      <c r="K13019" s="202">
        <v>2</v>
      </c>
      <c r="L13019" s="285" t="s">
        <v>5633</v>
      </c>
      <c r="M13019" s="223"/>
      <c r="N13019" s="203"/>
      <c r="O13019" s="222" t="s">
        <v>326</v>
      </c>
    </row>
    <row r="13020" spans="1:15" ht="29.25" customHeight="1">
      <c r="A13020" s="221" t="s">
        <v>2860</v>
      </c>
      <c r="B13020" s="221" t="s">
        <v>190</v>
      </c>
      <c r="C13020" s="222" t="s">
        <v>50</v>
      </c>
      <c r="D13020" s="222" t="s">
        <v>191</v>
      </c>
      <c r="E13020" s="199" t="s">
        <v>163</v>
      </c>
      <c r="F13020" s="200" t="s">
        <v>2849</v>
      </c>
      <c r="G13020" s="200" t="s">
        <v>2850</v>
      </c>
      <c r="H13020" s="200" t="s">
        <v>2851</v>
      </c>
      <c r="I13020" s="200">
        <v>45692</v>
      </c>
      <c r="J13020" s="143">
        <f t="shared" si="203"/>
        <v>45692</v>
      </c>
      <c r="K13020" s="202">
        <v>6</v>
      </c>
      <c r="L13020" s="284" t="s">
        <v>5634</v>
      </c>
      <c r="M13020" s="223"/>
      <c r="N13020" s="203">
        <v>7.5</v>
      </c>
      <c r="O13020" s="222" t="s">
        <v>991</v>
      </c>
    </row>
    <row r="13021" spans="1:15" ht="29.25" customHeight="1">
      <c r="A13021" s="221" t="s">
        <v>2860</v>
      </c>
      <c r="B13021" s="221" t="s">
        <v>190</v>
      </c>
      <c r="C13021" s="222" t="s">
        <v>50</v>
      </c>
      <c r="D13021" s="222" t="s">
        <v>191</v>
      </c>
      <c r="E13021" s="199" t="s">
        <v>163</v>
      </c>
      <c r="F13021" s="200" t="s">
        <v>937</v>
      </c>
      <c r="G13021" s="200" t="s">
        <v>938</v>
      </c>
      <c r="H13021" s="200" t="s">
        <v>38</v>
      </c>
      <c r="I13021" s="200">
        <v>45692</v>
      </c>
      <c r="J13021" s="143">
        <f t="shared" si="203"/>
        <v>45692</v>
      </c>
      <c r="K13021" s="202">
        <v>1.5</v>
      </c>
      <c r="L13021" s="285" t="s">
        <v>5635</v>
      </c>
      <c r="M13021" s="223"/>
      <c r="N13021" s="203">
        <v>3.0833333333333299</v>
      </c>
      <c r="O13021" s="222" t="s">
        <v>941</v>
      </c>
    </row>
    <row r="13022" spans="1:15" ht="29.25" customHeight="1">
      <c r="A13022" s="221" t="s">
        <v>2860</v>
      </c>
      <c r="B13022" s="221" t="s">
        <v>190</v>
      </c>
      <c r="C13022" s="222" t="s">
        <v>50</v>
      </c>
      <c r="D13022" s="222" t="s">
        <v>191</v>
      </c>
      <c r="E13022" s="199" t="s">
        <v>163</v>
      </c>
      <c r="F13022" s="200" t="s">
        <v>2241</v>
      </c>
      <c r="G13022" s="200" t="s">
        <v>2242</v>
      </c>
      <c r="H13022" s="200" t="s">
        <v>80</v>
      </c>
      <c r="I13022" s="200">
        <v>45693</v>
      </c>
      <c r="J13022" s="143">
        <f t="shared" si="203"/>
        <v>45693</v>
      </c>
      <c r="K13022" s="202">
        <v>1</v>
      </c>
      <c r="L13022" s="285" t="s">
        <v>5637</v>
      </c>
      <c r="M13022" s="223"/>
      <c r="N13022" s="203">
        <v>1.9659090909090899</v>
      </c>
      <c r="O13022" s="222" t="s">
        <v>5638</v>
      </c>
    </row>
    <row r="13023" spans="1:15" ht="29.25" customHeight="1">
      <c r="A13023" s="221" t="s">
        <v>2860</v>
      </c>
      <c r="B13023" s="221" t="s">
        <v>190</v>
      </c>
      <c r="C13023" s="222" t="s">
        <v>50</v>
      </c>
      <c r="D13023" s="222" t="s">
        <v>191</v>
      </c>
      <c r="E13023" s="199" t="s">
        <v>163</v>
      </c>
      <c r="F13023" s="200" t="s">
        <v>2849</v>
      </c>
      <c r="G13023" s="200" t="s">
        <v>2850</v>
      </c>
      <c r="H13023" s="200" t="s">
        <v>2851</v>
      </c>
      <c r="I13023" s="200">
        <v>45693</v>
      </c>
      <c r="J13023" s="143">
        <f t="shared" si="203"/>
        <v>45693</v>
      </c>
      <c r="K13023" s="202">
        <v>2.5</v>
      </c>
      <c r="L13023" s="284" t="s">
        <v>5640</v>
      </c>
      <c r="M13023" s="223"/>
      <c r="N13023" s="203">
        <v>7.5</v>
      </c>
      <c r="O13023" s="222" t="s">
        <v>991</v>
      </c>
    </row>
    <row r="13024" spans="1:15" ht="29.25" customHeight="1">
      <c r="A13024" s="221" t="s">
        <v>2860</v>
      </c>
      <c r="B13024" s="221" t="s">
        <v>190</v>
      </c>
      <c r="C13024" s="222" t="s">
        <v>50</v>
      </c>
      <c r="D13024" s="222" t="s">
        <v>191</v>
      </c>
      <c r="E13024" s="199" t="s">
        <v>163</v>
      </c>
      <c r="F13024" s="200" t="s">
        <v>5212</v>
      </c>
      <c r="G13024" s="200" t="s">
        <v>5213</v>
      </c>
      <c r="H13024" s="200" t="s">
        <v>265</v>
      </c>
      <c r="I13024" s="200">
        <v>45693</v>
      </c>
      <c r="J13024" s="143">
        <f t="shared" si="203"/>
        <v>45693</v>
      </c>
      <c r="K13024" s="202">
        <v>1</v>
      </c>
      <c r="L13024" s="285" t="s">
        <v>5639</v>
      </c>
      <c r="M13024" s="223"/>
      <c r="N13024" s="203">
        <v>1.4</v>
      </c>
      <c r="O13024" s="222" t="s">
        <v>940</v>
      </c>
    </row>
    <row r="13025" spans="1:15" ht="29.25" customHeight="1">
      <c r="A13025" s="221" t="s">
        <v>2860</v>
      </c>
      <c r="B13025" s="221" t="s">
        <v>190</v>
      </c>
      <c r="C13025" s="222" t="s">
        <v>50</v>
      </c>
      <c r="D13025" s="222" t="s">
        <v>191</v>
      </c>
      <c r="E13025" s="199" t="s">
        <v>163</v>
      </c>
      <c r="F13025" s="200" t="s">
        <v>937</v>
      </c>
      <c r="G13025" s="200" t="s">
        <v>938</v>
      </c>
      <c r="H13025" s="200" t="s">
        <v>38</v>
      </c>
      <c r="I13025" s="200">
        <v>45693</v>
      </c>
      <c r="J13025" s="143">
        <f t="shared" si="203"/>
        <v>45693</v>
      </c>
      <c r="K13025" s="202">
        <v>5</v>
      </c>
      <c r="L13025" s="284" t="s">
        <v>5636</v>
      </c>
      <c r="M13025" s="223"/>
      <c r="N13025" s="203">
        <v>3.0833333333333299</v>
      </c>
      <c r="O13025" s="222" t="s">
        <v>941</v>
      </c>
    </row>
    <row r="13026" spans="1:15" ht="29.25" customHeight="1">
      <c r="A13026" s="221" t="s">
        <v>2860</v>
      </c>
      <c r="B13026" s="221" t="s">
        <v>190</v>
      </c>
      <c r="C13026" s="222" t="s">
        <v>50</v>
      </c>
      <c r="D13026" s="222" t="s">
        <v>191</v>
      </c>
      <c r="E13026" s="199" t="s">
        <v>178</v>
      </c>
      <c r="F13026" s="200"/>
      <c r="G13026" s="200"/>
      <c r="H13026" s="200"/>
      <c r="I13026" s="200">
        <v>45694</v>
      </c>
      <c r="J13026" s="143">
        <f t="shared" si="203"/>
        <v>45694</v>
      </c>
      <c r="K13026" s="202">
        <v>1</v>
      </c>
      <c r="L13026" s="285" t="s">
        <v>4247</v>
      </c>
      <c r="M13026" s="223"/>
      <c r="N13026" s="203"/>
      <c r="O13026" s="222" t="s">
        <v>326</v>
      </c>
    </row>
    <row r="13027" spans="1:15" ht="29.25" customHeight="1">
      <c r="A13027" s="221" t="s">
        <v>2860</v>
      </c>
      <c r="B13027" s="221" t="s">
        <v>190</v>
      </c>
      <c r="C13027" s="222" t="s">
        <v>50</v>
      </c>
      <c r="D13027" s="222" t="s">
        <v>191</v>
      </c>
      <c r="E13027" s="199" t="s">
        <v>163</v>
      </c>
      <c r="F13027" s="200" t="s">
        <v>5212</v>
      </c>
      <c r="G13027" s="200" t="s">
        <v>5213</v>
      </c>
      <c r="H13027" s="200"/>
      <c r="I13027" s="200">
        <v>45694</v>
      </c>
      <c r="J13027" s="143">
        <f t="shared" si="203"/>
        <v>45694</v>
      </c>
      <c r="K13027" s="202">
        <v>2</v>
      </c>
      <c r="L13027" s="285" t="s">
        <v>5800</v>
      </c>
      <c r="M13027" s="223"/>
      <c r="N13027" s="203"/>
      <c r="O13027" s="222" t="s">
        <v>326</v>
      </c>
    </row>
    <row r="13028" spans="1:15" ht="29.25" customHeight="1">
      <c r="A13028" s="221" t="s">
        <v>2860</v>
      </c>
      <c r="B13028" s="221" t="s">
        <v>190</v>
      </c>
      <c r="C13028" s="222" t="s">
        <v>50</v>
      </c>
      <c r="D13028" s="222" t="s">
        <v>191</v>
      </c>
      <c r="E13028" s="199" t="s">
        <v>176</v>
      </c>
      <c r="F13028" s="200"/>
      <c r="G13028" s="200"/>
      <c r="H13028" s="200"/>
      <c r="I13028" s="200">
        <v>45694</v>
      </c>
      <c r="J13028" s="143">
        <f t="shared" si="203"/>
        <v>45694</v>
      </c>
      <c r="K13028" s="202">
        <v>2.5</v>
      </c>
      <c r="L13028" s="284" t="s">
        <v>5801</v>
      </c>
      <c r="M13028" s="223"/>
      <c r="N13028" s="203"/>
      <c r="O13028" s="222" t="s">
        <v>326</v>
      </c>
    </row>
    <row r="13029" spans="1:15" ht="29.25" customHeight="1">
      <c r="A13029" s="221" t="s">
        <v>2860</v>
      </c>
      <c r="B13029" s="221" t="s">
        <v>190</v>
      </c>
      <c r="C13029" s="222" t="s">
        <v>50</v>
      </c>
      <c r="D13029" s="222" t="s">
        <v>191</v>
      </c>
      <c r="E13029" s="199" t="s">
        <v>163</v>
      </c>
      <c r="F13029" s="200" t="s">
        <v>2849</v>
      </c>
      <c r="G13029" s="200" t="s">
        <v>2850</v>
      </c>
      <c r="H13029" s="200" t="s">
        <v>2851</v>
      </c>
      <c r="I13029" s="200">
        <v>45694</v>
      </c>
      <c r="J13029" s="143">
        <f t="shared" si="203"/>
        <v>45694</v>
      </c>
      <c r="K13029" s="202">
        <v>1</v>
      </c>
      <c r="L13029" s="284" t="s">
        <v>5797</v>
      </c>
      <c r="M13029" s="223"/>
      <c r="N13029" s="203">
        <v>7.5</v>
      </c>
      <c r="O13029" s="222" t="s">
        <v>991</v>
      </c>
    </row>
    <row r="13030" spans="1:15" ht="29.25" customHeight="1">
      <c r="A13030" s="221" t="s">
        <v>2860</v>
      </c>
      <c r="B13030" s="221" t="s">
        <v>190</v>
      </c>
      <c r="C13030" s="222" t="s">
        <v>50</v>
      </c>
      <c r="D13030" s="222" t="s">
        <v>191</v>
      </c>
      <c r="E13030" s="199" t="s">
        <v>163</v>
      </c>
      <c r="F13030" s="200" t="s">
        <v>2241</v>
      </c>
      <c r="G13030" s="200" t="s">
        <v>2242</v>
      </c>
      <c r="H13030" s="200" t="s">
        <v>38</v>
      </c>
      <c r="I13030" s="200">
        <v>45694</v>
      </c>
      <c r="J13030" s="143">
        <f t="shared" si="203"/>
        <v>45694</v>
      </c>
      <c r="K13030" s="202">
        <v>1.5</v>
      </c>
      <c r="L13030" s="284" t="s">
        <v>5798</v>
      </c>
      <c r="M13030" s="223"/>
      <c r="N13030" s="203">
        <v>5.2083333333333304</v>
      </c>
      <c r="O13030" s="222" t="s">
        <v>941</v>
      </c>
    </row>
    <row r="13031" spans="1:15" ht="29.25" customHeight="1">
      <c r="A13031" s="221" t="s">
        <v>2860</v>
      </c>
      <c r="B13031" s="221" t="s">
        <v>190</v>
      </c>
      <c r="C13031" s="222" t="s">
        <v>50</v>
      </c>
      <c r="D13031" s="222" t="s">
        <v>191</v>
      </c>
      <c r="E13031" s="199" t="s">
        <v>163</v>
      </c>
      <c r="F13031" s="200" t="s">
        <v>2241</v>
      </c>
      <c r="G13031" s="200" t="s">
        <v>2242</v>
      </c>
      <c r="H13031" s="200" t="s">
        <v>39</v>
      </c>
      <c r="I13031" s="200">
        <v>45694</v>
      </c>
      <c r="J13031" s="143">
        <f t="shared" si="203"/>
        <v>45694</v>
      </c>
      <c r="K13031" s="202">
        <v>1.5</v>
      </c>
      <c r="L13031" s="285" t="s">
        <v>5799</v>
      </c>
      <c r="M13031" s="223"/>
      <c r="N13031" s="203">
        <v>0.625</v>
      </c>
      <c r="O13031" s="222" t="s">
        <v>968</v>
      </c>
    </row>
    <row r="13032" spans="1:15" ht="29.25" customHeight="1">
      <c r="A13032" s="221" t="s">
        <v>2860</v>
      </c>
      <c r="B13032" s="221" t="s">
        <v>190</v>
      </c>
      <c r="C13032" s="222" t="s">
        <v>50</v>
      </c>
      <c r="D13032" s="222" t="s">
        <v>191</v>
      </c>
      <c r="E13032" s="199" t="s">
        <v>163</v>
      </c>
      <c r="F13032" s="200" t="s">
        <v>5212</v>
      </c>
      <c r="G13032" s="200" t="s">
        <v>5213</v>
      </c>
      <c r="H13032" s="200" t="s">
        <v>351</v>
      </c>
      <c r="I13032" s="200">
        <v>45695</v>
      </c>
      <c r="J13032" s="143">
        <f t="shared" si="203"/>
        <v>45695</v>
      </c>
      <c r="K13032" s="202">
        <v>2</v>
      </c>
      <c r="L13032" s="284" t="s">
        <v>5803</v>
      </c>
      <c r="M13032" s="223"/>
      <c r="N13032" s="203">
        <v>0.35416666666666702</v>
      </c>
      <c r="O13032" s="222" t="s">
        <v>941</v>
      </c>
    </row>
    <row r="13033" spans="1:15" ht="29.25" customHeight="1">
      <c r="A13033" s="221" t="s">
        <v>2860</v>
      </c>
      <c r="B13033" s="221" t="s">
        <v>190</v>
      </c>
      <c r="C13033" s="222" t="s">
        <v>50</v>
      </c>
      <c r="D13033" s="222" t="s">
        <v>191</v>
      </c>
      <c r="E13033" s="199" t="s">
        <v>163</v>
      </c>
      <c r="F13033" s="200" t="s">
        <v>4557</v>
      </c>
      <c r="G13033" s="200" t="s">
        <v>4558</v>
      </c>
      <c r="H13033" s="200" t="s">
        <v>39</v>
      </c>
      <c r="I13033" s="200">
        <v>45695</v>
      </c>
      <c r="J13033" s="143">
        <f t="shared" si="203"/>
        <v>45695</v>
      </c>
      <c r="K13033" s="202">
        <v>1</v>
      </c>
      <c r="L13033" s="285" t="s">
        <v>5802</v>
      </c>
      <c r="M13033" s="223"/>
      <c r="N13033" s="203">
        <v>3.5</v>
      </c>
      <c r="O13033" s="222" t="s">
        <v>958</v>
      </c>
    </row>
    <row r="13034" spans="1:15" ht="29.25" customHeight="1">
      <c r="A13034" s="221" t="s">
        <v>2860</v>
      </c>
      <c r="B13034" s="221" t="s">
        <v>190</v>
      </c>
      <c r="C13034" s="222" t="s">
        <v>50</v>
      </c>
      <c r="D13034" s="222" t="s">
        <v>191</v>
      </c>
      <c r="E13034" s="199" t="s">
        <v>163</v>
      </c>
      <c r="F13034" s="200" t="s">
        <v>2849</v>
      </c>
      <c r="G13034" s="200" t="s">
        <v>2850</v>
      </c>
      <c r="H13034" s="200" t="s">
        <v>2851</v>
      </c>
      <c r="I13034" s="200">
        <v>45695</v>
      </c>
      <c r="J13034" s="143">
        <f t="shared" si="203"/>
        <v>45695</v>
      </c>
      <c r="K13034" s="202">
        <v>3</v>
      </c>
      <c r="L13034" s="284" t="s">
        <v>5804</v>
      </c>
      <c r="M13034" s="223"/>
      <c r="N13034" s="203">
        <v>7.5</v>
      </c>
      <c r="O13034" s="222" t="s">
        <v>991</v>
      </c>
    </row>
    <row r="13035" spans="1:15" ht="29.25" customHeight="1">
      <c r="A13035" s="221" t="s">
        <v>2860</v>
      </c>
      <c r="B13035" s="221" t="s">
        <v>190</v>
      </c>
      <c r="C13035" s="222" t="s">
        <v>50</v>
      </c>
      <c r="D13035" s="222" t="s">
        <v>191</v>
      </c>
      <c r="E13035" s="199" t="s">
        <v>163</v>
      </c>
      <c r="F13035" s="200" t="s">
        <v>2241</v>
      </c>
      <c r="G13035" s="200" t="s">
        <v>2242</v>
      </c>
      <c r="H13035" s="200" t="s">
        <v>38</v>
      </c>
      <c r="I13035" s="200">
        <v>45695</v>
      </c>
      <c r="J13035" s="143">
        <f t="shared" si="203"/>
        <v>45695</v>
      </c>
      <c r="K13035" s="202">
        <v>1.5</v>
      </c>
      <c r="L13035" s="284" t="s">
        <v>5805</v>
      </c>
      <c r="M13035" s="223"/>
      <c r="N13035" s="203">
        <v>5.2083333333333304</v>
      </c>
      <c r="O13035" s="222" t="s">
        <v>941</v>
      </c>
    </row>
    <row r="13036" spans="1:15" ht="29.25" customHeight="1">
      <c r="A13036" s="221" t="s">
        <v>2860</v>
      </c>
      <c r="B13036" s="221" t="s">
        <v>190</v>
      </c>
      <c r="C13036" s="222" t="s">
        <v>50</v>
      </c>
      <c r="D13036" s="222" t="s">
        <v>191</v>
      </c>
      <c r="E13036" s="199" t="s">
        <v>163</v>
      </c>
      <c r="F13036" s="200" t="s">
        <v>2580</v>
      </c>
      <c r="G13036" s="200" t="s">
        <v>2581</v>
      </c>
      <c r="H13036" s="200" t="s">
        <v>2690</v>
      </c>
      <c r="I13036" s="200">
        <v>45695</v>
      </c>
      <c r="J13036" s="143">
        <f t="shared" si="203"/>
        <v>45695</v>
      </c>
      <c r="K13036" s="202">
        <v>1</v>
      </c>
      <c r="L13036" s="285" t="s">
        <v>5806</v>
      </c>
      <c r="M13036" s="223"/>
      <c r="N13036" s="203">
        <v>2.1041666666666701</v>
      </c>
      <c r="O13036" s="222" t="s">
        <v>941</v>
      </c>
    </row>
    <row r="13037" spans="1:15" ht="29.25" customHeight="1">
      <c r="A13037" s="221" t="s">
        <v>2860</v>
      </c>
      <c r="B13037" s="221" t="s">
        <v>190</v>
      </c>
      <c r="C13037" s="222" t="s">
        <v>50</v>
      </c>
      <c r="D13037" s="222" t="s">
        <v>191</v>
      </c>
      <c r="E13037" s="199" t="s">
        <v>163</v>
      </c>
      <c r="F13037" s="200" t="s">
        <v>4750</v>
      </c>
      <c r="G13037" s="200" t="s">
        <v>4751</v>
      </c>
      <c r="H13037" s="200" t="s">
        <v>39</v>
      </c>
      <c r="I13037" s="200">
        <v>45695</v>
      </c>
      <c r="J13037" s="143">
        <f t="shared" si="203"/>
        <v>45695</v>
      </c>
      <c r="K13037" s="202">
        <v>1</v>
      </c>
      <c r="L13037" s="285" t="s">
        <v>5802</v>
      </c>
      <c r="M13037" s="223"/>
      <c r="N13037" s="203">
        <v>2.5</v>
      </c>
      <c r="O13037" s="222" t="s">
        <v>958</v>
      </c>
    </row>
    <row r="13038" spans="1:15" ht="29.25" customHeight="1">
      <c r="A13038" s="221" t="s">
        <v>2860</v>
      </c>
      <c r="B13038" s="221" t="s">
        <v>190</v>
      </c>
      <c r="C13038" s="222" t="s">
        <v>50</v>
      </c>
      <c r="D13038" s="222" t="s">
        <v>191</v>
      </c>
      <c r="E13038" s="199" t="s">
        <v>178</v>
      </c>
      <c r="F13038" s="200"/>
      <c r="G13038" s="200"/>
      <c r="H13038" s="200"/>
      <c r="I13038" s="200">
        <v>45696</v>
      </c>
      <c r="J13038" s="143">
        <f t="shared" si="203"/>
        <v>45696</v>
      </c>
      <c r="K13038" s="202">
        <v>1</v>
      </c>
      <c r="L13038" s="285" t="s">
        <v>5808</v>
      </c>
      <c r="M13038" s="223"/>
      <c r="N13038" s="203"/>
      <c r="O13038" s="222" t="s">
        <v>326</v>
      </c>
    </row>
    <row r="13039" spans="1:15" ht="29.25" customHeight="1">
      <c r="A13039" s="221" t="s">
        <v>2860</v>
      </c>
      <c r="B13039" s="221" t="s">
        <v>190</v>
      </c>
      <c r="C13039" s="222" t="s">
        <v>50</v>
      </c>
      <c r="D13039" s="222" t="s">
        <v>191</v>
      </c>
      <c r="E13039" s="199" t="s">
        <v>163</v>
      </c>
      <c r="F13039" s="200" t="s">
        <v>4557</v>
      </c>
      <c r="G13039" s="200" t="s">
        <v>4558</v>
      </c>
      <c r="H13039" s="200" t="s">
        <v>39</v>
      </c>
      <c r="I13039" s="200">
        <v>45696</v>
      </c>
      <c r="J13039" s="143">
        <f t="shared" si="203"/>
        <v>45696</v>
      </c>
      <c r="K13039" s="202">
        <v>1</v>
      </c>
      <c r="L13039" s="285" t="s">
        <v>5626</v>
      </c>
      <c r="M13039" s="223"/>
      <c r="N13039" s="203">
        <v>3.5</v>
      </c>
      <c r="O13039" s="222" t="s">
        <v>958</v>
      </c>
    </row>
    <row r="13040" spans="1:15" ht="29.25" customHeight="1">
      <c r="A13040" s="221" t="s">
        <v>2860</v>
      </c>
      <c r="B13040" s="221" t="s">
        <v>190</v>
      </c>
      <c r="C13040" s="222" t="s">
        <v>50</v>
      </c>
      <c r="D13040" s="222" t="s">
        <v>191</v>
      </c>
      <c r="E13040" s="199" t="s">
        <v>163</v>
      </c>
      <c r="F13040" s="200" t="s">
        <v>2849</v>
      </c>
      <c r="G13040" s="200" t="s">
        <v>2850</v>
      </c>
      <c r="H13040" s="200" t="s">
        <v>2855</v>
      </c>
      <c r="I13040" s="200">
        <v>45696</v>
      </c>
      <c r="J13040" s="143">
        <f t="shared" si="203"/>
        <v>45696</v>
      </c>
      <c r="K13040" s="202">
        <v>5.5</v>
      </c>
      <c r="L13040" s="284" t="s">
        <v>5807</v>
      </c>
      <c r="M13040" s="223"/>
      <c r="N13040" s="203">
        <v>6.34375</v>
      </c>
      <c r="O13040" s="222" t="s">
        <v>942</v>
      </c>
    </row>
    <row r="13041" spans="1:15" ht="29.25" customHeight="1">
      <c r="A13041" s="221" t="s">
        <v>2860</v>
      </c>
      <c r="B13041" s="221" t="s">
        <v>190</v>
      </c>
      <c r="C13041" s="222" t="s">
        <v>50</v>
      </c>
      <c r="D13041" s="222" t="s">
        <v>191</v>
      </c>
      <c r="E13041" s="199" t="s">
        <v>163</v>
      </c>
      <c r="F13041" s="200" t="s">
        <v>4750</v>
      </c>
      <c r="G13041" s="200" t="s">
        <v>4751</v>
      </c>
      <c r="H13041" s="200" t="s">
        <v>39</v>
      </c>
      <c r="I13041" s="200">
        <v>45696</v>
      </c>
      <c r="J13041" s="143">
        <f t="shared" si="203"/>
        <v>45696</v>
      </c>
      <c r="K13041" s="202">
        <v>1</v>
      </c>
      <c r="L13041" s="285" t="s">
        <v>5626</v>
      </c>
      <c r="M13041" s="223"/>
      <c r="N13041" s="203">
        <v>2.5</v>
      </c>
      <c r="O13041" s="222" t="s">
        <v>958</v>
      </c>
    </row>
    <row r="13042" spans="1:15" ht="29.25" customHeight="1">
      <c r="A13042" s="221" t="s">
        <v>2860</v>
      </c>
      <c r="B13042" s="221" t="s">
        <v>190</v>
      </c>
      <c r="C13042" s="222" t="s">
        <v>50</v>
      </c>
      <c r="D13042" s="222" t="s">
        <v>191</v>
      </c>
      <c r="E13042" s="199" t="s">
        <v>163</v>
      </c>
      <c r="F13042" s="200" t="s">
        <v>2241</v>
      </c>
      <c r="G13042" s="200" t="s">
        <v>2242</v>
      </c>
      <c r="H13042" s="200" t="s">
        <v>39</v>
      </c>
      <c r="I13042" s="200">
        <v>45696</v>
      </c>
      <c r="J13042" s="143">
        <f t="shared" si="203"/>
        <v>45696</v>
      </c>
      <c r="K13042" s="202">
        <v>1</v>
      </c>
      <c r="L13042" s="285" t="s">
        <v>5626</v>
      </c>
      <c r="M13042" s="223"/>
      <c r="N13042" s="203">
        <v>0.625</v>
      </c>
      <c r="O13042" s="222" t="s">
        <v>968</v>
      </c>
    </row>
    <row r="13043" spans="1:15" ht="29.25" customHeight="1">
      <c r="A13043" s="221" t="s">
        <v>2860</v>
      </c>
      <c r="B13043" s="221" t="s">
        <v>190</v>
      </c>
      <c r="C13043" s="222" t="s">
        <v>50</v>
      </c>
      <c r="D13043" s="222" t="s">
        <v>191</v>
      </c>
      <c r="E13043" s="199" t="s">
        <v>165</v>
      </c>
      <c r="F13043" s="200"/>
      <c r="G13043" s="200"/>
      <c r="H13043" s="200"/>
      <c r="I13043" s="200">
        <v>45698</v>
      </c>
      <c r="J13043" s="143">
        <f t="shared" si="203"/>
        <v>45698</v>
      </c>
      <c r="K13043" s="202">
        <v>8</v>
      </c>
      <c r="L13043" s="285" t="s">
        <v>172</v>
      </c>
      <c r="M13043" s="223"/>
      <c r="N13043" s="203"/>
      <c r="O13043" s="222" t="s">
        <v>326</v>
      </c>
    </row>
    <row r="13044" spans="1:15" ht="29.25" customHeight="1">
      <c r="A13044" s="221" t="s">
        <v>2860</v>
      </c>
      <c r="B13044" s="221" t="s">
        <v>190</v>
      </c>
      <c r="C13044" s="222" t="s">
        <v>50</v>
      </c>
      <c r="D13044" s="222" t="s">
        <v>191</v>
      </c>
      <c r="E13044" s="199" t="s">
        <v>165</v>
      </c>
      <c r="F13044" s="200"/>
      <c r="G13044" s="200"/>
      <c r="H13044" s="200"/>
      <c r="I13044" s="200">
        <v>45699</v>
      </c>
      <c r="J13044" s="143">
        <f t="shared" si="203"/>
        <v>45699</v>
      </c>
      <c r="K13044" s="202">
        <v>8</v>
      </c>
      <c r="L13044" s="285" t="s">
        <v>172</v>
      </c>
      <c r="M13044" s="223"/>
      <c r="N13044" s="203"/>
      <c r="O13044" s="222" t="s">
        <v>326</v>
      </c>
    </row>
    <row r="13045" spans="1:15" ht="29.25" customHeight="1">
      <c r="A13045" s="221" t="s">
        <v>2860</v>
      </c>
      <c r="B13045" s="221" t="s">
        <v>190</v>
      </c>
      <c r="C13045" s="222" t="s">
        <v>50</v>
      </c>
      <c r="D13045" s="222" t="s">
        <v>191</v>
      </c>
      <c r="E13045" s="199" t="s">
        <v>165</v>
      </c>
      <c r="F13045" s="200"/>
      <c r="G13045" s="200"/>
      <c r="H13045" s="200"/>
      <c r="I13045" s="200">
        <v>45700</v>
      </c>
      <c r="J13045" s="143">
        <f t="shared" si="203"/>
        <v>45700</v>
      </c>
      <c r="K13045" s="202">
        <v>8</v>
      </c>
      <c r="L13045" s="285" t="s">
        <v>172</v>
      </c>
      <c r="M13045" s="223"/>
      <c r="N13045" s="203"/>
      <c r="O13045" s="222" t="s">
        <v>326</v>
      </c>
    </row>
    <row r="13046" spans="1:15" ht="29.25" customHeight="1">
      <c r="A13046" s="221" t="s">
        <v>2860</v>
      </c>
      <c r="B13046" s="221" t="s">
        <v>190</v>
      </c>
      <c r="C13046" s="222" t="s">
        <v>50</v>
      </c>
      <c r="D13046" s="222" t="s">
        <v>191</v>
      </c>
      <c r="E13046" s="199" t="s">
        <v>165</v>
      </c>
      <c r="F13046" s="200"/>
      <c r="G13046" s="200"/>
      <c r="H13046" s="200"/>
      <c r="I13046" s="200">
        <v>45701</v>
      </c>
      <c r="J13046" s="143">
        <f t="shared" si="203"/>
        <v>45701</v>
      </c>
      <c r="K13046" s="202">
        <v>8</v>
      </c>
      <c r="L13046" s="285" t="s">
        <v>172</v>
      </c>
      <c r="M13046" s="223"/>
      <c r="N13046" s="203"/>
      <c r="O13046" s="222" t="s">
        <v>326</v>
      </c>
    </row>
    <row r="13047" spans="1:15" ht="29.25" customHeight="1">
      <c r="A13047" s="221" t="s">
        <v>2860</v>
      </c>
      <c r="B13047" s="221" t="s">
        <v>190</v>
      </c>
      <c r="C13047" s="222" t="s">
        <v>50</v>
      </c>
      <c r="D13047" s="222" t="s">
        <v>191</v>
      </c>
      <c r="E13047" s="199" t="s">
        <v>177</v>
      </c>
      <c r="F13047" s="200"/>
      <c r="G13047" s="200"/>
      <c r="H13047" s="200"/>
      <c r="I13047" s="200">
        <v>45702</v>
      </c>
      <c r="J13047" s="143">
        <f t="shared" si="203"/>
        <v>45702</v>
      </c>
      <c r="K13047" s="202">
        <v>1</v>
      </c>
      <c r="L13047" s="285" t="s">
        <v>5952</v>
      </c>
      <c r="M13047" s="223"/>
      <c r="N13047" s="203"/>
      <c r="O13047" s="222" t="s">
        <v>326</v>
      </c>
    </row>
    <row r="13048" spans="1:15" ht="29.25" customHeight="1">
      <c r="A13048" s="221" t="s">
        <v>2860</v>
      </c>
      <c r="B13048" s="221" t="s">
        <v>190</v>
      </c>
      <c r="C13048" s="222" t="s">
        <v>50</v>
      </c>
      <c r="D13048" s="222" t="s">
        <v>191</v>
      </c>
      <c r="E13048" s="199" t="s">
        <v>163</v>
      </c>
      <c r="F13048" s="200" t="s">
        <v>2241</v>
      </c>
      <c r="G13048" s="200" t="s">
        <v>2242</v>
      </c>
      <c r="H13048" s="200" t="s">
        <v>38</v>
      </c>
      <c r="I13048" s="200">
        <v>45702</v>
      </c>
      <c r="J13048" s="143">
        <f t="shared" si="203"/>
        <v>45702</v>
      </c>
      <c r="K13048" s="202">
        <v>2.5</v>
      </c>
      <c r="L13048" s="284" t="s">
        <v>5954</v>
      </c>
      <c r="M13048" s="223"/>
      <c r="N13048" s="203">
        <v>5.2083333333333304</v>
      </c>
      <c r="O13048" s="222" t="s">
        <v>941</v>
      </c>
    </row>
    <row r="13049" spans="1:15" ht="29.25" customHeight="1">
      <c r="A13049" s="221" t="s">
        <v>2860</v>
      </c>
      <c r="B13049" s="221" t="s">
        <v>190</v>
      </c>
      <c r="C13049" s="222" t="s">
        <v>50</v>
      </c>
      <c r="D13049" s="222" t="s">
        <v>191</v>
      </c>
      <c r="E13049" s="199" t="s">
        <v>163</v>
      </c>
      <c r="F13049" s="200" t="s">
        <v>2849</v>
      </c>
      <c r="G13049" s="200" t="s">
        <v>2850</v>
      </c>
      <c r="H13049" s="200" t="s">
        <v>2855</v>
      </c>
      <c r="I13049" s="200">
        <v>45702</v>
      </c>
      <c r="J13049" s="143">
        <f t="shared" si="203"/>
        <v>45702</v>
      </c>
      <c r="K13049" s="202">
        <v>3.5</v>
      </c>
      <c r="L13049" s="284" t="s">
        <v>5953</v>
      </c>
      <c r="M13049" s="223"/>
      <c r="N13049" s="203">
        <v>6.34375</v>
      </c>
      <c r="O13049" s="222" t="s">
        <v>942</v>
      </c>
    </row>
    <row r="13050" spans="1:15" ht="29.25" customHeight="1">
      <c r="A13050" s="221" t="s">
        <v>2860</v>
      </c>
      <c r="B13050" s="221" t="s">
        <v>190</v>
      </c>
      <c r="C13050" s="222" t="s">
        <v>50</v>
      </c>
      <c r="D13050" s="222" t="s">
        <v>191</v>
      </c>
      <c r="E13050" s="199" t="s">
        <v>163</v>
      </c>
      <c r="F13050" s="200" t="s">
        <v>937</v>
      </c>
      <c r="G13050" s="200" t="s">
        <v>938</v>
      </c>
      <c r="H13050" s="200" t="s">
        <v>4778</v>
      </c>
      <c r="I13050" s="200">
        <v>45702</v>
      </c>
      <c r="J13050" s="143">
        <f t="shared" si="203"/>
        <v>45702</v>
      </c>
      <c r="K13050" s="202">
        <v>1</v>
      </c>
      <c r="L13050" s="285" t="s">
        <v>5950</v>
      </c>
      <c r="M13050" s="223"/>
      <c r="N13050" s="203">
        <v>5.8333333333333304</v>
      </c>
      <c r="O13050" s="222" t="s">
        <v>969</v>
      </c>
    </row>
    <row r="13051" spans="1:15" ht="29.25" customHeight="1">
      <c r="A13051" s="221" t="s">
        <v>2860</v>
      </c>
      <c r="B13051" s="221" t="s">
        <v>190</v>
      </c>
      <c r="C13051" s="222" t="s">
        <v>50</v>
      </c>
      <c r="D13051" s="222" t="s">
        <v>191</v>
      </c>
      <c r="E13051" s="199" t="s">
        <v>163</v>
      </c>
      <c r="F13051" s="200" t="s">
        <v>2580</v>
      </c>
      <c r="G13051" s="200" t="s">
        <v>2581</v>
      </c>
      <c r="H13051" s="200" t="s">
        <v>2690</v>
      </c>
      <c r="I13051" s="200">
        <v>45702</v>
      </c>
      <c r="J13051" s="143">
        <f t="shared" si="203"/>
        <v>45702</v>
      </c>
      <c r="K13051" s="202">
        <v>1.5</v>
      </c>
      <c r="L13051" s="284" t="s">
        <v>5951</v>
      </c>
      <c r="M13051" s="223"/>
      <c r="N13051" s="203">
        <v>2.1041666666666701</v>
      </c>
      <c r="O13051" s="222" t="s">
        <v>941</v>
      </c>
    </row>
    <row r="13052" spans="1:15" ht="29.25" customHeight="1">
      <c r="A13052" s="221" t="s">
        <v>2860</v>
      </c>
      <c r="B13052" s="221" t="s">
        <v>190</v>
      </c>
      <c r="C13052" s="222" t="s">
        <v>50</v>
      </c>
      <c r="D13052" s="222" t="s">
        <v>191</v>
      </c>
      <c r="E13052" s="199" t="s">
        <v>163</v>
      </c>
      <c r="F13052" s="200" t="s">
        <v>4750</v>
      </c>
      <c r="G13052" s="200" t="s">
        <v>4751</v>
      </c>
      <c r="H13052" s="200"/>
      <c r="I13052" s="200">
        <v>45705</v>
      </c>
      <c r="J13052" s="143">
        <f t="shared" si="203"/>
        <v>45705</v>
      </c>
      <c r="K13052" s="202">
        <v>1</v>
      </c>
      <c r="L13052" s="285" t="s">
        <v>5955</v>
      </c>
      <c r="M13052" s="223"/>
      <c r="N13052" s="203"/>
      <c r="O13052" s="222" t="s">
        <v>326</v>
      </c>
    </row>
    <row r="13053" spans="1:15" ht="29.25" customHeight="1">
      <c r="A13053" s="221" t="s">
        <v>2860</v>
      </c>
      <c r="B13053" s="221" t="s">
        <v>190</v>
      </c>
      <c r="C13053" s="222" t="s">
        <v>50</v>
      </c>
      <c r="D13053" s="222" t="s">
        <v>191</v>
      </c>
      <c r="E13053" s="199" t="s">
        <v>163</v>
      </c>
      <c r="F13053" s="200" t="s">
        <v>2849</v>
      </c>
      <c r="G13053" s="200" t="s">
        <v>2850</v>
      </c>
      <c r="H13053" s="200"/>
      <c r="I13053" s="200">
        <v>45705</v>
      </c>
      <c r="J13053" s="143">
        <f t="shared" si="203"/>
        <v>45705</v>
      </c>
      <c r="K13053" s="202">
        <v>2</v>
      </c>
      <c r="L13053" s="284" t="s">
        <v>5956</v>
      </c>
      <c r="M13053" s="223"/>
      <c r="N13053" s="203"/>
      <c r="O13053" s="222" t="s">
        <v>326</v>
      </c>
    </row>
    <row r="13054" spans="1:15" ht="29.25" customHeight="1">
      <c r="A13054" s="221" t="s">
        <v>2860</v>
      </c>
      <c r="B13054" s="221" t="s">
        <v>190</v>
      </c>
      <c r="C13054" s="222" t="s">
        <v>50</v>
      </c>
      <c r="D13054" s="222" t="s">
        <v>191</v>
      </c>
      <c r="E13054" s="199" t="s">
        <v>163</v>
      </c>
      <c r="F13054" s="200" t="s">
        <v>1494</v>
      </c>
      <c r="G13054" s="200" t="s">
        <v>1495</v>
      </c>
      <c r="H13054" s="200"/>
      <c r="I13054" s="200">
        <v>45705</v>
      </c>
      <c r="J13054" s="143">
        <f t="shared" si="203"/>
        <v>45705</v>
      </c>
      <c r="K13054" s="202">
        <v>1</v>
      </c>
      <c r="L13054" s="285" t="s">
        <v>5957</v>
      </c>
      <c r="M13054" s="223"/>
      <c r="N13054" s="203"/>
      <c r="O13054" s="222" t="s">
        <v>326</v>
      </c>
    </row>
    <row r="13055" spans="1:15" ht="29.25" customHeight="1">
      <c r="A13055" s="221" t="s">
        <v>2860</v>
      </c>
      <c r="B13055" s="221" t="s">
        <v>190</v>
      </c>
      <c r="C13055" s="222" t="s">
        <v>50</v>
      </c>
      <c r="D13055" s="222" t="s">
        <v>191</v>
      </c>
      <c r="E13055" s="199" t="s">
        <v>163</v>
      </c>
      <c r="F13055" s="200" t="s">
        <v>4557</v>
      </c>
      <c r="G13055" s="200" t="s">
        <v>4558</v>
      </c>
      <c r="H13055" s="200"/>
      <c r="I13055" s="200">
        <v>45705</v>
      </c>
      <c r="J13055" s="143">
        <f t="shared" si="203"/>
        <v>45705</v>
      </c>
      <c r="K13055" s="202">
        <v>1</v>
      </c>
      <c r="L13055" s="285" t="s">
        <v>5960</v>
      </c>
      <c r="M13055" s="223"/>
      <c r="N13055" s="203"/>
      <c r="O13055" s="222" t="s">
        <v>326</v>
      </c>
    </row>
    <row r="13056" spans="1:15" ht="29.25" customHeight="1">
      <c r="A13056" s="221" t="s">
        <v>2860</v>
      </c>
      <c r="B13056" s="221" t="s">
        <v>190</v>
      </c>
      <c r="C13056" s="222" t="s">
        <v>50</v>
      </c>
      <c r="D13056" s="222" t="s">
        <v>191</v>
      </c>
      <c r="E13056" s="199" t="s">
        <v>163</v>
      </c>
      <c r="F13056" s="200" t="s">
        <v>2849</v>
      </c>
      <c r="G13056" s="200" t="s">
        <v>2850</v>
      </c>
      <c r="H13056" s="200" t="s">
        <v>2851</v>
      </c>
      <c r="I13056" s="200">
        <v>45705</v>
      </c>
      <c r="J13056" s="143">
        <f t="shared" si="203"/>
        <v>45705</v>
      </c>
      <c r="K13056" s="202">
        <v>1.5</v>
      </c>
      <c r="L13056" s="284" t="s">
        <v>5959</v>
      </c>
      <c r="M13056" s="223"/>
      <c r="N13056" s="203">
        <v>7.5</v>
      </c>
      <c r="O13056" s="222" t="s">
        <v>991</v>
      </c>
    </row>
    <row r="13057" spans="1:15" ht="29.25" customHeight="1">
      <c r="A13057" s="221" t="s">
        <v>2860</v>
      </c>
      <c r="B13057" s="221" t="s">
        <v>190</v>
      </c>
      <c r="C13057" s="222" t="s">
        <v>50</v>
      </c>
      <c r="D13057" s="222" t="s">
        <v>191</v>
      </c>
      <c r="E13057" s="199" t="s">
        <v>163</v>
      </c>
      <c r="F13057" s="200" t="s">
        <v>2241</v>
      </c>
      <c r="G13057" s="200" t="s">
        <v>2242</v>
      </c>
      <c r="H13057" s="200" t="s">
        <v>38</v>
      </c>
      <c r="I13057" s="200">
        <v>45705</v>
      </c>
      <c r="J13057" s="143">
        <f t="shared" si="203"/>
        <v>45705</v>
      </c>
      <c r="K13057" s="202">
        <v>3</v>
      </c>
      <c r="L13057" s="284" t="s">
        <v>5958</v>
      </c>
      <c r="M13057" s="223"/>
      <c r="N13057" s="203">
        <v>5.2083333333333304</v>
      </c>
      <c r="O13057" s="222" t="s">
        <v>941</v>
      </c>
    </row>
    <row r="13058" spans="1:15" ht="29.25" customHeight="1">
      <c r="A13058" s="221" t="s">
        <v>2860</v>
      </c>
      <c r="B13058" s="221" t="s">
        <v>190</v>
      </c>
      <c r="C13058" s="222" t="s">
        <v>50</v>
      </c>
      <c r="D13058" s="222" t="s">
        <v>191</v>
      </c>
      <c r="E13058" s="199" t="s">
        <v>169</v>
      </c>
      <c r="F13058" s="200"/>
      <c r="G13058" s="200"/>
      <c r="H13058" s="200"/>
      <c r="I13058" s="200">
        <v>45706</v>
      </c>
      <c r="J13058" s="143">
        <f t="shared" si="203"/>
        <v>45706</v>
      </c>
      <c r="K13058" s="202">
        <v>2.5</v>
      </c>
      <c r="L13058" s="285" t="s">
        <v>5962</v>
      </c>
      <c r="M13058" s="223"/>
      <c r="N13058" s="203"/>
      <c r="O13058" s="222" t="s">
        <v>326</v>
      </c>
    </row>
    <row r="13059" spans="1:15" ht="29.25" customHeight="1">
      <c r="A13059" s="221" t="s">
        <v>2860</v>
      </c>
      <c r="B13059" s="221" t="s">
        <v>190</v>
      </c>
      <c r="C13059" s="222" t="s">
        <v>50</v>
      </c>
      <c r="D13059" s="222" t="s">
        <v>191</v>
      </c>
      <c r="E13059" s="199" t="s">
        <v>166</v>
      </c>
      <c r="F13059" s="200"/>
      <c r="G13059" s="200"/>
      <c r="H13059" s="200"/>
      <c r="I13059" s="200">
        <v>45706</v>
      </c>
      <c r="J13059" s="143">
        <f t="shared" ref="J13059:J13122" si="204">I13059</f>
        <v>45706</v>
      </c>
      <c r="K13059" s="202">
        <v>0.5</v>
      </c>
      <c r="L13059" s="285" t="s">
        <v>5963</v>
      </c>
      <c r="M13059" s="223"/>
      <c r="N13059" s="203"/>
      <c r="O13059" s="222" t="s">
        <v>326</v>
      </c>
    </row>
    <row r="13060" spans="1:15" ht="29.25" customHeight="1">
      <c r="A13060" s="221" t="s">
        <v>2860</v>
      </c>
      <c r="B13060" s="221" t="s">
        <v>190</v>
      </c>
      <c r="C13060" s="222" t="s">
        <v>50</v>
      </c>
      <c r="D13060" s="222" t="s">
        <v>191</v>
      </c>
      <c r="E13060" s="199" t="s">
        <v>163</v>
      </c>
      <c r="F13060" s="200" t="s">
        <v>2241</v>
      </c>
      <c r="G13060" s="200" t="s">
        <v>2242</v>
      </c>
      <c r="H13060" s="200" t="s">
        <v>38</v>
      </c>
      <c r="I13060" s="200">
        <v>45706</v>
      </c>
      <c r="J13060" s="143">
        <f t="shared" si="204"/>
        <v>45706</v>
      </c>
      <c r="K13060" s="202">
        <v>6.5</v>
      </c>
      <c r="L13060" s="285" t="s">
        <v>5961</v>
      </c>
      <c r="M13060" s="223"/>
      <c r="N13060" s="203">
        <v>5.2083333333333304</v>
      </c>
      <c r="O13060" s="222" t="s">
        <v>941</v>
      </c>
    </row>
    <row r="13061" spans="1:15" ht="29.25" customHeight="1">
      <c r="A13061" s="221" t="s">
        <v>2860</v>
      </c>
      <c r="B13061" s="221" t="s">
        <v>190</v>
      </c>
      <c r="C13061" s="222" t="s">
        <v>50</v>
      </c>
      <c r="D13061" s="222" t="s">
        <v>191</v>
      </c>
      <c r="E13061" s="199" t="s">
        <v>177</v>
      </c>
      <c r="F13061" s="200"/>
      <c r="G13061" s="200"/>
      <c r="H13061" s="200"/>
      <c r="I13061" s="200">
        <v>45707</v>
      </c>
      <c r="J13061" s="143">
        <f t="shared" si="204"/>
        <v>45707</v>
      </c>
      <c r="K13061" s="202">
        <v>2</v>
      </c>
      <c r="L13061" s="285" t="s">
        <v>5966</v>
      </c>
      <c r="M13061" s="223"/>
      <c r="N13061" s="203"/>
      <c r="O13061" s="222" t="s">
        <v>326</v>
      </c>
    </row>
    <row r="13062" spans="1:15" ht="29.25" customHeight="1">
      <c r="A13062" s="221" t="s">
        <v>2860</v>
      </c>
      <c r="B13062" s="221" t="s">
        <v>190</v>
      </c>
      <c r="C13062" s="222" t="s">
        <v>50</v>
      </c>
      <c r="D13062" s="222" t="s">
        <v>191</v>
      </c>
      <c r="E13062" s="199" t="s">
        <v>163</v>
      </c>
      <c r="F13062" s="200" t="s">
        <v>2849</v>
      </c>
      <c r="G13062" s="200" t="s">
        <v>2850</v>
      </c>
      <c r="H13062" s="200" t="s">
        <v>2851</v>
      </c>
      <c r="I13062" s="200">
        <v>45707</v>
      </c>
      <c r="J13062" s="143">
        <f t="shared" si="204"/>
        <v>45707</v>
      </c>
      <c r="K13062" s="202">
        <v>2.5</v>
      </c>
      <c r="L13062" s="284" t="s">
        <v>5964</v>
      </c>
      <c r="M13062" s="223"/>
      <c r="N13062" s="203">
        <v>7.5</v>
      </c>
      <c r="O13062" s="222" t="s">
        <v>991</v>
      </c>
    </row>
    <row r="13063" spans="1:15" ht="29.25" customHeight="1">
      <c r="A13063" s="221" t="s">
        <v>2860</v>
      </c>
      <c r="B13063" s="221" t="s">
        <v>190</v>
      </c>
      <c r="C13063" s="222" t="s">
        <v>50</v>
      </c>
      <c r="D13063" s="222" t="s">
        <v>191</v>
      </c>
      <c r="E13063" s="199" t="s">
        <v>163</v>
      </c>
      <c r="F13063" s="200" t="s">
        <v>2241</v>
      </c>
      <c r="G13063" s="200" t="s">
        <v>2242</v>
      </c>
      <c r="H13063" s="200" t="s">
        <v>38</v>
      </c>
      <c r="I13063" s="200">
        <v>45707</v>
      </c>
      <c r="J13063" s="143">
        <f t="shared" si="204"/>
        <v>45707</v>
      </c>
      <c r="K13063" s="202">
        <v>4</v>
      </c>
      <c r="L13063" s="284" t="s">
        <v>5965</v>
      </c>
      <c r="M13063" s="223"/>
      <c r="N13063" s="203">
        <v>5.2083333333333304</v>
      </c>
      <c r="O13063" s="222" t="s">
        <v>941</v>
      </c>
    </row>
    <row r="13064" spans="1:15" ht="29.25" customHeight="1">
      <c r="A13064" s="221" t="s">
        <v>2860</v>
      </c>
      <c r="B13064" s="221" t="s">
        <v>190</v>
      </c>
      <c r="C13064" s="222" t="s">
        <v>50</v>
      </c>
      <c r="D13064" s="222" t="s">
        <v>191</v>
      </c>
      <c r="E13064" s="199" t="s">
        <v>178</v>
      </c>
      <c r="F13064" s="200"/>
      <c r="G13064" s="200"/>
      <c r="H13064" s="200"/>
      <c r="I13064" s="200">
        <v>45708</v>
      </c>
      <c r="J13064" s="143">
        <f t="shared" si="204"/>
        <v>45708</v>
      </c>
      <c r="K13064" s="202">
        <v>1</v>
      </c>
      <c r="L13064" s="285" t="s">
        <v>6167</v>
      </c>
      <c r="M13064" s="223"/>
      <c r="N13064" s="203"/>
      <c r="O13064" s="222" t="s">
        <v>326</v>
      </c>
    </row>
    <row r="13065" spans="1:15" ht="29.25" customHeight="1">
      <c r="A13065" s="221" t="s">
        <v>2860</v>
      </c>
      <c r="B13065" s="221" t="s">
        <v>190</v>
      </c>
      <c r="C13065" s="222" t="s">
        <v>50</v>
      </c>
      <c r="D13065" s="222" t="s">
        <v>191</v>
      </c>
      <c r="E13065" s="199" t="s">
        <v>178</v>
      </c>
      <c r="F13065" s="200"/>
      <c r="G13065" s="200"/>
      <c r="H13065" s="200"/>
      <c r="I13065" s="200">
        <v>45708</v>
      </c>
      <c r="J13065" s="143">
        <f t="shared" si="204"/>
        <v>45708</v>
      </c>
      <c r="K13065" s="202">
        <v>1</v>
      </c>
      <c r="L13065" s="285" t="s">
        <v>4247</v>
      </c>
      <c r="M13065" s="223"/>
      <c r="N13065" s="203"/>
      <c r="O13065" s="222" t="s">
        <v>326</v>
      </c>
    </row>
    <row r="13066" spans="1:15" ht="29.25" customHeight="1">
      <c r="A13066" s="221" t="s">
        <v>2860</v>
      </c>
      <c r="B13066" s="221" t="s">
        <v>190</v>
      </c>
      <c r="C13066" s="222" t="s">
        <v>50</v>
      </c>
      <c r="D13066" s="222" t="s">
        <v>191</v>
      </c>
      <c r="E13066" s="199" t="s">
        <v>177</v>
      </c>
      <c r="F13066" s="200"/>
      <c r="G13066" s="200"/>
      <c r="H13066" s="200"/>
      <c r="I13066" s="200">
        <v>45708</v>
      </c>
      <c r="J13066" s="143">
        <f t="shared" si="204"/>
        <v>45708</v>
      </c>
      <c r="K13066" s="202">
        <v>2.5</v>
      </c>
      <c r="L13066" s="285" t="s">
        <v>6170</v>
      </c>
      <c r="M13066" s="223"/>
      <c r="N13066" s="203"/>
      <c r="O13066" s="222" t="s">
        <v>326</v>
      </c>
    </row>
    <row r="13067" spans="1:15" ht="29.25" customHeight="1">
      <c r="A13067" s="221" t="s">
        <v>2860</v>
      </c>
      <c r="B13067" s="221" t="s">
        <v>190</v>
      </c>
      <c r="C13067" s="222" t="s">
        <v>50</v>
      </c>
      <c r="D13067" s="222" t="s">
        <v>191</v>
      </c>
      <c r="E13067" s="199" t="s">
        <v>163</v>
      </c>
      <c r="F13067" s="200" t="s">
        <v>2241</v>
      </c>
      <c r="G13067" s="200" t="s">
        <v>2242</v>
      </c>
      <c r="H13067" s="200" t="s">
        <v>38</v>
      </c>
      <c r="I13067" s="200">
        <v>45708</v>
      </c>
      <c r="J13067" s="143">
        <f t="shared" si="204"/>
        <v>45708</v>
      </c>
      <c r="K13067" s="202">
        <v>4</v>
      </c>
      <c r="L13067" s="284" t="s">
        <v>6169</v>
      </c>
      <c r="M13067" s="223"/>
      <c r="N13067" s="203">
        <v>5.2083333333333304</v>
      </c>
      <c r="O13067" s="222" t="s">
        <v>941</v>
      </c>
    </row>
    <row r="13068" spans="1:15" ht="29.25" customHeight="1">
      <c r="A13068" s="221" t="s">
        <v>2860</v>
      </c>
      <c r="B13068" s="221" t="s">
        <v>190</v>
      </c>
      <c r="C13068" s="222" t="s">
        <v>50</v>
      </c>
      <c r="D13068" s="222" t="s">
        <v>191</v>
      </c>
      <c r="E13068" s="199" t="s">
        <v>163</v>
      </c>
      <c r="F13068" s="200" t="s">
        <v>2241</v>
      </c>
      <c r="G13068" s="200" t="s">
        <v>2242</v>
      </c>
      <c r="H13068" s="200" t="s">
        <v>39</v>
      </c>
      <c r="I13068" s="200">
        <v>45708</v>
      </c>
      <c r="J13068" s="143">
        <f t="shared" si="204"/>
        <v>45708</v>
      </c>
      <c r="K13068" s="202">
        <v>1</v>
      </c>
      <c r="L13068" s="284" t="s">
        <v>6168</v>
      </c>
      <c r="M13068" s="223"/>
      <c r="N13068" s="203">
        <v>0.625</v>
      </c>
      <c r="O13068" s="222" t="s">
        <v>968</v>
      </c>
    </row>
    <row r="13069" spans="1:15" ht="29.25" customHeight="1">
      <c r="A13069" s="221" t="s">
        <v>2860</v>
      </c>
      <c r="B13069" s="221" t="s">
        <v>190</v>
      </c>
      <c r="C13069" s="222" t="s">
        <v>50</v>
      </c>
      <c r="D13069" s="222" t="s">
        <v>191</v>
      </c>
      <c r="E13069" s="199" t="s">
        <v>165</v>
      </c>
      <c r="F13069" s="200"/>
      <c r="G13069" s="200"/>
      <c r="H13069" s="200"/>
      <c r="I13069" s="200">
        <v>45709</v>
      </c>
      <c r="J13069" s="143">
        <f t="shared" si="204"/>
        <v>45709</v>
      </c>
      <c r="K13069" s="202">
        <v>4.5</v>
      </c>
      <c r="L13069" s="285" t="s">
        <v>172</v>
      </c>
      <c r="M13069" s="223"/>
      <c r="N13069" s="203"/>
      <c r="O13069" s="222" t="s">
        <v>326</v>
      </c>
    </row>
    <row r="13070" spans="1:15" ht="29.25" customHeight="1">
      <c r="A13070" s="221" t="s">
        <v>2860</v>
      </c>
      <c r="B13070" s="221" t="s">
        <v>190</v>
      </c>
      <c r="C13070" s="222" t="s">
        <v>50</v>
      </c>
      <c r="D13070" s="222" t="s">
        <v>191</v>
      </c>
      <c r="E13070" s="199" t="s">
        <v>163</v>
      </c>
      <c r="F13070" s="200" t="s">
        <v>2241</v>
      </c>
      <c r="G13070" s="200" t="s">
        <v>2242</v>
      </c>
      <c r="H13070" s="200" t="s">
        <v>38</v>
      </c>
      <c r="I13070" s="200">
        <v>45709</v>
      </c>
      <c r="J13070" s="143">
        <f t="shared" si="204"/>
        <v>45709</v>
      </c>
      <c r="K13070" s="202">
        <v>3.5</v>
      </c>
      <c r="L13070" s="285" t="s">
        <v>6171</v>
      </c>
      <c r="M13070" s="223"/>
      <c r="N13070" s="203">
        <v>5.2083333333333304</v>
      </c>
      <c r="O13070" s="222" t="s">
        <v>941</v>
      </c>
    </row>
    <row r="13071" spans="1:15" ht="29.25" customHeight="1">
      <c r="A13071" s="221" t="s">
        <v>2860</v>
      </c>
      <c r="B13071" s="221" t="s">
        <v>190</v>
      </c>
      <c r="C13071" s="222" t="s">
        <v>50</v>
      </c>
      <c r="D13071" s="222" t="s">
        <v>191</v>
      </c>
      <c r="E13071" s="199" t="s">
        <v>163</v>
      </c>
      <c r="F13071" s="200" t="s">
        <v>3160</v>
      </c>
      <c r="G13071" s="200" t="s">
        <v>3161</v>
      </c>
      <c r="H13071" s="200"/>
      <c r="I13071" s="200">
        <v>45712</v>
      </c>
      <c r="J13071" s="143">
        <f t="shared" si="204"/>
        <v>45712</v>
      </c>
      <c r="K13071" s="202">
        <v>0.5</v>
      </c>
      <c r="L13071" s="285" t="s">
        <v>264</v>
      </c>
      <c r="M13071" s="223"/>
      <c r="N13071" s="203"/>
      <c r="O13071" s="222" t="s">
        <v>326</v>
      </c>
    </row>
    <row r="13072" spans="1:15" ht="29.25" customHeight="1">
      <c r="A13072" s="221" t="s">
        <v>2860</v>
      </c>
      <c r="B13072" s="221" t="s">
        <v>190</v>
      </c>
      <c r="C13072" s="222" t="s">
        <v>50</v>
      </c>
      <c r="D13072" s="222" t="s">
        <v>191</v>
      </c>
      <c r="E13072" s="199" t="s">
        <v>177</v>
      </c>
      <c r="F13072" s="200"/>
      <c r="G13072" s="200"/>
      <c r="H13072" s="200"/>
      <c r="I13072" s="200">
        <v>45712</v>
      </c>
      <c r="J13072" s="143">
        <f t="shared" si="204"/>
        <v>45712</v>
      </c>
      <c r="K13072" s="202">
        <v>3.5</v>
      </c>
      <c r="L13072" s="284" t="s">
        <v>6172</v>
      </c>
      <c r="M13072" s="223"/>
      <c r="N13072" s="203"/>
      <c r="O13072" s="222" t="s">
        <v>326</v>
      </c>
    </row>
    <row r="13073" spans="1:15" ht="29.25" customHeight="1">
      <c r="A13073" s="221" t="s">
        <v>2860</v>
      </c>
      <c r="B13073" s="221" t="s">
        <v>190</v>
      </c>
      <c r="C13073" s="222" t="s">
        <v>50</v>
      </c>
      <c r="D13073" s="222" t="s">
        <v>191</v>
      </c>
      <c r="E13073" s="199" t="s">
        <v>163</v>
      </c>
      <c r="F13073" s="200" t="s">
        <v>4750</v>
      </c>
      <c r="G13073" s="200" t="s">
        <v>4751</v>
      </c>
      <c r="H13073" s="200"/>
      <c r="I13073" s="200">
        <v>45712</v>
      </c>
      <c r="J13073" s="143">
        <f t="shared" si="204"/>
        <v>45712</v>
      </c>
      <c r="K13073" s="202">
        <v>0.5</v>
      </c>
      <c r="L13073" s="285" t="s">
        <v>264</v>
      </c>
      <c r="M13073" s="223"/>
      <c r="N13073" s="203"/>
      <c r="O13073" s="222" t="s">
        <v>326</v>
      </c>
    </row>
    <row r="13074" spans="1:15" ht="29.25" customHeight="1">
      <c r="A13074" s="221" t="s">
        <v>2860</v>
      </c>
      <c r="B13074" s="221" t="s">
        <v>190</v>
      </c>
      <c r="C13074" s="222" t="s">
        <v>50</v>
      </c>
      <c r="D13074" s="222" t="s">
        <v>191</v>
      </c>
      <c r="E13074" s="199" t="s">
        <v>163</v>
      </c>
      <c r="F13074" s="200" t="s">
        <v>2241</v>
      </c>
      <c r="G13074" s="200" t="s">
        <v>2242</v>
      </c>
      <c r="H13074" s="200"/>
      <c r="I13074" s="200">
        <v>45712</v>
      </c>
      <c r="J13074" s="143">
        <f t="shared" si="204"/>
        <v>45712</v>
      </c>
      <c r="K13074" s="202">
        <v>0.5</v>
      </c>
      <c r="L13074" s="285" t="s">
        <v>264</v>
      </c>
      <c r="M13074" s="223"/>
      <c r="N13074" s="203"/>
      <c r="O13074" s="222" t="s">
        <v>326</v>
      </c>
    </row>
    <row r="13075" spans="1:15" ht="29.25" customHeight="1">
      <c r="A13075" s="221" t="s">
        <v>2860</v>
      </c>
      <c r="B13075" s="221" t="s">
        <v>190</v>
      </c>
      <c r="C13075" s="222" t="s">
        <v>50</v>
      </c>
      <c r="D13075" s="222" t="s">
        <v>191</v>
      </c>
      <c r="E13075" s="199" t="s">
        <v>163</v>
      </c>
      <c r="F13075" s="200" t="s">
        <v>937</v>
      </c>
      <c r="G13075" s="200" t="s">
        <v>938</v>
      </c>
      <c r="H13075" s="200"/>
      <c r="I13075" s="200">
        <v>45712</v>
      </c>
      <c r="J13075" s="143">
        <f t="shared" si="204"/>
        <v>45712</v>
      </c>
      <c r="K13075" s="202">
        <v>0.5</v>
      </c>
      <c r="L13075" s="285" t="s">
        <v>264</v>
      </c>
      <c r="M13075" s="223"/>
      <c r="N13075" s="203"/>
      <c r="O13075" s="222" t="s">
        <v>326</v>
      </c>
    </row>
    <row r="13076" spans="1:15" ht="29.25" customHeight="1">
      <c r="A13076" s="221" t="s">
        <v>2860</v>
      </c>
      <c r="B13076" s="221" t="s">
        <v>190</v>
      </c>
      <c r="C13076" s="222" t="s">
        <v>50</v>
      </c>
      <c r="D13076" s="222" t="s">
        <v>191</v>
      </c>
      <c r="E13076" s="199" t="s">
        <v>163</v>
      </c>
      <c r="F13076" s="200" t="s">
        <v>2053</v>
      </c>
      <c r="G13076" s="200" t="s">
        <v>9089</v>
      </c>
      <c r="H13076" s="200"/>
      <c r="I13076" s="200">
        <v>45712</v>
      </c>
      <c r="J13076" s="143">
        <f t="shared" si="204"/>
        <v>45712</v>
      </c>
      <c r="K13076" s="202">
        <v>1</v>
      </c>
      <c r="L13076" s="285" t="s">
        <v>264</v>
      </c>
      <c r="M13076" s="223"/>
      <c r="N13076" s="203"/>
      <c r="O13076" s="222" t="s">
        <v>326</v>
      </c>
    </row>
    <row r="13077" spans="1:15" ht="29.25" customHeight="1">
      <c r="A13077" s="221" t="s">
        <v>2860</v>
      </c>
      <c r="B13077" s="221" t="s">
        <v>190</v>
      </c>
      <c r="C13077" s="222" t="s">
        <v>50</v>
      </c>
      <c r="D13077" s="222" t="s">
        <v>191</v>
      </c>
      <c r="E13077" s="199" t="s">
        <v>163</v>
      </c>
      <c r="F13077" s="200" t="s">
        <v>1742</v>
      </c>
      <c r="G13077" s="200" t="s">
        <v>1743</v>
      </c>
      <c r="H13077" s="200"/>
      <c r="I13077" s="200">
        <v>45712</v>
      </c>
      <c r="J13077" s="143">
        <f t="shared" si="204"/>
        <v>45712</v>
      </c>
      <c r="K13077" s="202">
        <v>0.5</v>
      </c>
      <c r="L13077" s="285" t="s">
        <v>264</v>
      </c>
      <c r="M13077" s="223"/>
      <c r="N13077" s="203"/>
      <c r="O13077" s="222" t="s">
        <v>326</v>
      </c>
    </row>
    <row r="13078" spans="1:15" ht="29.25" customHeight="1">
      <c r="A13078" s="221" t="s">
        <v>2860</v>
      </c>
      <c r="B13078" s="221" t="s">
        <v>190</v>
      </c>
      <c r="C13078" s="222" t="s">
        <v>50</v>
      </c>
      <c r="D13078" s="222" t="s">
        <v>191</v>
      </c>
      <c r="E13078" s="199" t="s">
        <v>163</v>
      </c>
      <c r="F13078" s="200" t="s">
        <v>4557</v>
      </c>
      <c r="G13078" s="200" t="s">
        <v>4558</v>
      </c>
      <c r="H13078" s="200"/>
      <c r="I13078" s="200">
        <v>45712</v>
      </c>
      <c r="J13078" s="143">
        <f t="shared" si="204"/>
        <v>45712</v>
      </c>
      <c r="K13078" s="202">
        <v>0.5</v>
      </c>
      <c r="L13078" s="285" t="s">
        <v>264</v>
      </c>
      <c r="M13078" s="223"/>
      <c r="N13078" s="203"/>
      <c r="O13078" s="222" t="s">
        <v>326</v>
      </c>
    </row>
    <row r="13079" spans="1:15" ht="29.25" customHeight="1">
      <c r="A13079" s="221" t="s">
        <v>2860</v>
      </c>
      <c r="B13079" s="221" t="s">
        <v>190</v>
      </c>
      <c r="C13079" s="222" t="s">
        <v>50</v>
      </c>
      <c r="D13079" s="222" t="s">
        <v>191</v>
      </c>
      <c r="E13079" s="199" t="s">
        <v>163</v>
      </c>
      <c r="F13079" s="200" t="s">
        <v>2241</v>
      </c>
      <c r="G13079" s="200" t="s">
        <v>2242</v>
      </c>
      <c r="H13079" s="200" t="s">
        <v>38</v>
      </c>
      <c r="I13079" s="200">
        <v>45712</v>
      </c>
      <c r="J13079" s="143">
        <f t="shared" si="204"/>
        <v>45712</v>
      </c>
      <c r="K13079" s="202">
        <v>2</v>
      </c>
      <c r="L13079" s="285" t="s">
        <v>6173</v>
      </c>
      <c r="M13079" s="223"/>
      <c r="N13079" s="203">
        <v>5.2083333333333304</v>
      </c>
      <c r="O13079" s="222" t="s">
        <v>941</v>
      </c>
    </row>
    <row r="13080" spans="1:15" ht="29.25" customHeight="1">
      <c r="A13080" s="221" t="s">
        <v>2860</v>
      </c>
      <c r="B13080" s="221" t="s">
        <v>190</v>
      </c>
      <c r="C13080" s="222" t="s">
        <v>50</v>
      </c>
      <c r="D13080" s="222" t="s">
        <v>191</v>
      </c>
      <c r="E13080" s="199" t="s">
        <v>166</v>
      </c>
      <c r="F13080" s="200"/>
      <c r="G13080" s="200"/>
      <c r="H13080" s="200"/>
      <c r="I13080" s="200">
        <v>45713</v>
      </c>
      <c r="J13080" s="143">
        <f t="shared" si="204"/>
        <v>45713</v>
      </c>
      <c r="K13080" s="202">
        <v>3</v>
      </c>
      <c r="L13080" s="285" t="s">
        <v>6174</v>
      </c>
      <c r="M13080" s="223"/>
      <c r="N13080" s="203"/>
      <c r="O13080" s="222" t="s">
        <v>326</v>
      </c>
    </row>
    <row r="13081" spans="1:15" ht="29.25" customHeight="1">
      <c r="A13081" s="221" t="s">
        <v>2860</v>
      </c>
      <c r="B13081" s="221" t="s">
        <v>190</v>
      </c>
      <c r="C13081" s="222" t="s">
        <v>50</v>
      </c>
      <c r="D13081" s="222" t="s">
        <v>191</v>
      </c>
      <c r="E13081" s="199" t="s">
        <v>177</v>
      </c>
      <c r="F13081" s="200"/>
      <c r="G13081" s="200"/>
      <c r="H13081" s="200"/>
      <c r="I13081" s="200">
        <v>45713</v>
      </c>
      <c r="J13081" s="143">
        <f t="shared" si="204"/>
        <v>45713</v>
      </c>
      <c r="K13081" s="202">
        <v>2</v>
      </c>
      <c r="L13081" s="285" t="s">
        <v>6175</v>
      </c>
      <c r="M13081" s="223"/>
      <c r="N13081" s="203"/>
      <c r="O13081" s="222" t="s">
        <v>326</v>
      </c>
    </row>
    <row r="13082" spans="1:15" ht="29.25" customHeight="1">
      <c r="A13082" s="221" t="s">
        <v>2860</v>
      </c>
      <c r="B13082" s="221" t="s">
        <v>190</v>
      </c>
      <c r="C13082" s="222" t="s">
        <v>50</v>
      </c>
      <c r="D13082" s="222" t="s">
        <v>191</v>
      </c>
      <c r="E13082" s="199" t="s">
        <v>163</v>
      </c>
      <c r="F13082" s="200" t="s">
        <v>2849</v>
      </c>
      <c r="G13082" s="200" t="s">
        <v>2850</v>
      </c>
      <c r="H13082" s="200" t="s">
        <v>2855</v>
      </c>
      <c r="I13082" s="200">
        <v>45713</v>
      </c>
      <c r="J13082" s="143">
        <f t="shared" si="204"/>
        <v>45713</v>
      </c>
      <c r="K13082" s="202">
        <v>4.5</v>
      </c>
      <c r="L13082" s="284" t="s">
        <v>6176</v>
      </c>
      <c r="M13082" s="223"/>
      <c r="N13082" s="203">
        <v>6.34375</v>
      </c>
      <c r="O13082" s="222" t="s">
        <v>942</v>
      </c>
    </row>
    <row r="13083" spans="1:15" ht="29.25" customHeight="1">
      <c r="A13083" s="221" t="s">
        <v>2860</v>
      </c>
      <c r="B13083" s="221" t="s">
        <v>190</v>
      </c>
      <c r="C13083" s="222" t="s">
        <v>50</v>
      </c>
      <c r="D13083" s="222" t="s">
        <v>191</v>
      </c>
      <c r="E13083" s="199" t="s">
        <v>166</v>
      </c>
      <c r="F13083" s="200"/>
      <c r="G13083" s="200"/>
      <c r="H13083" s="200"/>
      <c r="I13083" s="200">
        <v>45714</v>
      </c>
      <c r="J13083" s="143">
        <f t="shared" si="204"/>
        <v>45714</v>
      </c>
      <c r="K13083" s="202">
        <v>2</v>
      </c>
      <c r="L13083" s="285" t="s">
        <v>6178</v>
      </c>
      <c r="M13083" s="223"/>
      <c r="N13083" s="203"/>
      <c r="O13083" s="222" t="s">
        <v>326</v>
      </c>
    </row>
    <row r="13084" spans="1:15" ht="29.25" customHeight="1">
      <c r="A13084" s="221" t="s">
        <v>2860</v>
      </c>
      <c r="B13084" s="221" t="s">
        <v>190</v>
      </c>
      <c r="C13084" s="222" t="s">
        <v>50</v>
      </c>
      <c r="D13084" s="222" t="s">
        <v>191</v>
      </c>
      <c r="E13084" s="199" t="s">
        <v>166</v>
      </c>
      <c r="F13084" s="200"/>
      <c r="G13084" s="200"/>
      <c r="H13084" s="200"/>
      <c r="I13084" s="200">
        <v>45714</v>
      </c>
      <c r="J13084" s="143">
        <f t="shared" si="204"/>
        <v>45714</v>
      </c>
      <c r="K13084" s="202">
        <v>1</v>
      </c>
      <c r="L13084" s="285" t="s">
        <v>514</v>
      </c>
      <c r="M13084" s="223"/>
      <c r="N13084" s="203"/>
      <c r="O13084" s="222" t="s">
        <v>326</v>
      </c>
    </row>
    <row r="13085" spans="1:15" ht="29.25" customHeight="1">
      <c r="A13085" s="221" t="s">
        <v>2860</v>
      </c>
      <c r="B13085" s="221" t="s">
        <v>190</v>
      </c>
      <c r="C13085" s="222" t="s">
        <v>50</v>
      </c>
      <c r="D13085" s="222" t="s">
        <v>191</v>
      </c>
      <c r="E13085" s="199" t="s">
        <v>163</v>
      </c>
      <c r="F13085" s="200" t="s">
        <v>5212</v>
      </c>
      <c r="G13085" s="200" t="s">
        <v>5213</v>
      </c>
      <c r="H13085" s="200" t="s">
        <v>351</v>
      </c>
      <c r="I13085" s="200">
        <v>45714</v>
      </c>
      <c r="J13085" s="143">
        <f t="shared" si="204"/>
        <v>45714</v>
      </c>
      <c r="K13085" s="202">
        <v>1</v>
      </c>
      <c r="L13085" s="285" t="s">
        <v>6177</v>
      </c>
      <c r="M13085" s="223"/>
      <c r="N13085" s="203">
        <v>0</v>
      </c>
      <c r="O13085" s="222" t="s">
        <v>326</v>
      </c>
    </row>
    <row r="13086" spans="1:15" ht="29.25" customHeight="1">
      <c r="A13086" s="221" t="s">
        <v>2860</v>
      </c>
      <c r="B13086" s="221" t="s">
        <v>190</v>
      </c>
      <c r="C13086" s="222" t="s">
        <v>50</v>
      </c>
      <c r="D13086" s="222" t="s">
        <v>191</v>
      </c>
      <c r="E13086" s="199" t="s">
        <v>163</v>
      </c>
      <c r="F13086" s="200" t="s">
        <v>4557</v>
      </c>
      <c r="G13086" s="200" t="s">
        <v>4558</v>
      </c>
      <c r="H13086" s="200" t="s">
        <v>39</v>
      </c>
      <c r="I13086" s="200">
        <v>45714</v>
      </c>
      <c r="J13086" s="143">
        <f t="shared" si="204"/>
        <v>45714</v>
      </c>
      <c r="K13086" s="202">
        <v>0.5</v>
      </c>
      <c r="L13086" s="285" t="s">
        <v>6179</v>
      </c>
      <c r="M13086" s="223"/>
      <c r="N13086" s="203">
        <v>3.5</v>
      </c>
      <c r="O13086" s="222" t="s">
        <v>958</v>
      </c>
    </row>
    <row r="13087" spans="1:15" ht="29.25" customHeight="1">
      <c r="A13087" s="221" t="s">
        <v>2860</v>
      </c>
      <c r="B13087" s="221" t="s">
        <v>190</v>
      </c>
      <c r="C13087" s="222" t="s">
        <v>50</v>
      </c>
      <c r="D13087" s="222" t="s">
        <v>191</v>
      </c>
      <c r="E13087" s="199" t="s">
        <v>163</v>
      </c>
      <c r="F13087" s="200" t="s">
        <v>2849</v>
      </c>
      <c r="G13087" s="200" t="s">
        <v>2850</v>
      </c>
      <c r="H13087" s="200" t="s">
        <v>2851</v>
      </c>
      <c r="I13087" s="200">
        <v>45714</v>
      </c>
      <c r="J13087" s="143">
        <f t="shared" si="204"/>
        <v>45714</v>
      </c>
      <c r="K13087" s="202">
        <v>1</v>
      </c>
      <c r="L13087" s="285" t="s">
        <v>6180</v>
      </c>
      <c r="M13087" s="223"/>
      <c r="N13087" s="203">
        <v>7.5</v>
      </c>
      <c r="O13087" s="222" t="s">
        <v>991</v>
      </c>
    </row>
    <row r="13088" spans="1:15" ht="29.25" customHeight="1">
      <c r="A13088" s="221" t="s">
        <v>2860</v>
      </c>
      <c r="B13088" s="221" t="s">
        <v>190</v>
      </c>
      <c r="C13088" s="222" t="s">
        <v>50</v>
      </c>
      <c r="D13088" s="222" t="s">
        <v>191</v>
      </c>
      <c r="E13088" s="199" t="s">
        <v>163</v>
      </c>
      <c r="F13088" s="200" t="s">
        <v>2849</v>
      </c>
      <c r="G13088" s="200" t="s">
        <v>2850</v>
      </c>
      <c r="H13088" s="200" t="s">
        <v>2855</v>
      </c>
      <c r="I13088" s="200">
        <v>45714</v>
      </c>
      <c r="J13088" s="143">
        <f t="shared" si="204"/>
        <v>45714</v>
      </c>
      <c r="K13088" s="202">
        <v>2.5</v>
      </c>
      <c r="L13088" s="284" t="s">
        <v>6181</v>
      </c>
      <c r="M13088" s="223"/>
      <c r="N13088" s="203">
        <v>6.34375</v>
      </c>
      <c r="O13088" s="222" t="s">
        <v>942</v>
      </c>
    </row>
    <row r="13089" spans="1:15" ht="29.25" customHeight="1">
      <c r="A13089" s="221" t="s">
        <v>2860</v>
      </c>
      <c r="B13089" s="221" t="s">
        <v>190</v>
      </c>
      <c r="C13089" s="222" t="s">
        <v>50</v>
      </c>
      <c r="D13089" s="222" t="s">
        <v>191</v>
      </c>
      <c r="E13089" s="199" t="s">
        <v>163</v>
      </c>
      <c r="F13089" s="200" t="s">
        <v>4750</v>
      </c>
      <c r="G13089" s="200" t="s">
        <v>4751</v>
      </c>
      <c r="H13089" s="200" t="s">
        <v>39</v>
      </c>
      <c r="I13089" s="200">
        <v>45714</v>
      </c>
      <c r="J13089" s="143">
        <f t="shared" si="204"/>
        <v>45714</v>
      </c>
      <c r="K13089" s="202">
        <v>0.5</v>
      </c>
      <c r="L13089" s="285" t="s">
        <v>6179</v>
      </c>
      <c r="M13089" s="223"/>
      <c r="N13089" s="203">
        <v>2.5</v>
      </c>
      <c r="O13089" s="222" t="s">
        <v>958</v>
      </c>
    </row>
    <row r="13090" spans="1:15" ht="29.25" customHeight="1">
      <c r="A13090" s="221" t="s">
        <v>2860</v>
      </c>
      <c r="B13090" s="221" t="s">
        <v>190</v>
      </c>
      <c r="C13090" s="222" t="s">
        <v>50</v>
      </c>
      <c r="D13090" s="222" t="s">
        <v>191</v>
      </c>
      <c r="E13090" s="199" t="s">
        <v>163</v>
      </c>
      <c r="F13090" s="200" t="s">
        <v>2241</v>
      </c>
      <c r="G13090" s="200" t="s">
        <v>2242</v>
      </c>
      <c r="H13090" s="200" t="s">
        <v>39</v>
      </c>
      <c r="I13090" s="200">
        <v>45714</v>
      </c>
      <c r="J13090" s="143">
        <f t="shared" si="204"/>
        <v>45714</v>
      </c>
      <c r="K13090" s="202">
        <v>1</v>
      </c>
      <c r="L13090" s="285" t="s">
        <v>6179</v>
      </c>
      <c r="M13090" s="223"/>
      <c r="N13090" s="203">
        <v>0.625</v>
      </c>
      <c r="O13090" s="222" t="s">
        <v>968</v>
      </c>
    </row>
    <row r="13091" spans="1:15" ht="29.25" customHeight="1">
      <c r="A13091" s="221" t="s">
        <v>2860</v>
      </c>
      <c r="B13091" s="221" t="s">
        <v>190</v>
      </c>
      <c r="C13091" s="222" t="s">
        <v>50</v>
      </c>
      <c r="D13091" s="222" t="s">
        <v>191</v>
      </c>
      <c r="E13091" s="199" t="s">
        <v>166</v>
      </c>
      <c r="F13091" s="200"/>
      <c r="G13091" s="200"/>
      <c r="H13091" s="200"/>
      <c r="I13091" s="200">
        <v>45715</v>
      </c>
      <c r="J13091" s="143">
        <f t="shared" si="204"/>
        <v>45715</v>
      </c>
      <c r="K13091" s="202">
        <v>2</v>
      </c>
      <c r="L13091" s="284" t="s">
        <v>6299</v>
      </c>
      <c r="M13091" s="223"/>
      <c r="N13091" s="203"/>
      <c r="O13091" s="222" t="s">
        <v>326</v>
      </c>
    </row>
    <row r="13092" spans="1:15" ht="29.25" customHeight="1">
      <c r="A13092" s="221" t="s">
        <v>2860</v>
      </c>
      <c r="B13092" s="221" t="s">
        <v>190</v>
      </c>
      <c r="C13092" s="222" t="s">
        <v>50</v>
      </c>
      <c r="D13092" s="222" t="s">
        <v>191</v>
      </c>
      <c r="E13092" s="199" t="s">
        <v>178</v>
      </c>
      <c r="F13092" s="200"/>
      <c r="G13092" s="200"/>
      <c r="H13092" s="200"/>
      <c r="I13092" s="200">
        <v>45715</v>
      </c>
      <c r="J13092" s="143">
        <f t="shared" si="204"/>
        <v>45715</v>
      </c>
      <c r="K13092" s="202">
        <v>1</v>
      </c>
      <c r="L13092" s="285" t="s">
        <v>4247</v>
      </c>
      <c r="M13092" s="223"/>
      <c r="N13092" s="203"/>
      <c r="O13092" s="222" t="s">
        <v>326</v>
      </c>
    </row>
    <row r="13093" spans="1:15" ht="29.25" customHeight="1">
      <c r="A13093" s="221" t="s">
        <v>2860</v>
      </c>
      <c r="B13093" s="221" t="s">
        <v>190</v>
      </c>
      <c r="C13093" s="222" t="s">
        <v>50</v>
      </c>
      <c r="D13093" s="222" t="s">
        <v>191</v>
      </c>
      <c r="E13093" s="199" t="s">
        <v>163</v>
      </c>
      <c r="F13093" s="200" t="s">
        <v>937</v>
      </c>
      <c r="G13093" s="200" t="s">
        <v>938</v>
      </c>
      <c r="H13093" s="200" t="s">
        <v>49</v>
      </c>
      <c r="I13093" s="200">
        <v>45715</v>
      </c>
      <c r="J13093" s="143">
        <f t="shared" si="204"/>
        <v>45715</v>
      </c>
      <c r="K13093" s="202">
        <v>4.5</v>
      </c>
      <c r="L13093" s="284" t="s">
        <v>6301</v>
      </c>
      <c r="M13093" s="223"/>
      <c r="N13093" s="203">
        <v>6.40625</v>
      </c>
      <c r="O13093" s="222" t="s">
        <v>942</v>
      </c>
    </row>
    <row r="13094" spans="1:15" ht="29.25" customHeight="1">
      <c r="A13094" s="221" t="s">
        <v>2860</v>
      </c>
      <c r="B13094" s="221" t="s">
        <v>190</v>
      </c>
      <c r="C13094" s="222" t="s">
        <v>50</v>
      </c>
      <c r="D13094" s="222" t="s">
        <v>191</v>
      </c>
      <c r="E13094" s="199" t="s">
        <v>163</v>
      </c>
      <c r="F13094" s="200" t="s">
        <v>2241</v>
      </c>
      <c r="G13094" s="200" t="s">
        <v>2242</v>
      </c>
      <c r="H13094" s="200" t="s">
        <v>38</v>
      </c>
      <c r="I13094" s="200">
        <v>45715</v>
      </c>
      <c r="J13094" s="143">
        <f t="shared" si="204"/>
        <v>45715</v>
      </c>
      <c r="K13094" s="202">
        <v>2</v>
      </c>
      <c r="L13094" s="285" t="s">
        <v>6300</v>
      </c>
      <c r="M13094" s="223"/>
      <c r="N13094" s="203">
        <v>5.2083333333333304</v>
      </c>
      <c r="O13094" s="222" t="s">
        <v>941</v>
      </c>
    </row>
    <row r="13095" spans="1:15" ht="29.25" customHeight="1">
      <c r="A13095" s="221" t="s">
        <v>2860</v>
      </c>
      <c r="B13095" s="221" t="s">
        <v>190</v>
      </c>
      <c r="C13095" s="222" t="s">
        <v>50</v>
      </c>
      <c r="D13095" s="222" t="s">
        <v>191</v>
      </c>
      <c r="E13095" s="199" t="s">
        <v>163</v>
      </c>
      <c r="F13095" s="200" t="s">
        <v>2241</v>
      </c>
      <c r="G13095" s="200" t="s">
        <v>2242</v>
      </c>
      <c r="H13095" s="200" t="s">
        <v>38</v>
      </c>
      <c r="I13095" s="200">
        <v>45719</v>
      </c>
      <c r="J13095" s="143">
        <f t="shared" si="204"/>
        <v>45719</v>
      </c>
      <c r="K13095" s="202">
        <v>2.5</v>
      </c>
      <c r="L13095" s="285" t="s">
        <v>6302</v>
      </c>
      <c r="M13095" s="223"/>
      <c r="N13095" s="203">
        <v>5.2083333333333304</v>
      </c>
      <c r="O13095" s="222" t="s">
        <v>941</v>
      </c>
    </row>
    <row r="13096" spans="1:15" ht="29.25" customHeight="1">
      <c r="A13096" s="221" t="s">
        <v>2860</v>
      </c>
      <c r="B13096" s="221" t="s">
        <v>190</v>
      </c>
      <c r="C13096" s="222" t="s">
        <v>50</v>
      </c>
      <c r="D13096" s="222" t="s">
        <v>191</v>
      </c>
      <c r="E13096" s="199" t="s">
        <v>163</v>
      </c>
      <c r="F13096" s="200" t="s">
        <v>2849</v>
      </c>
      <c r="G13096" s="200" t="s">
        <v>2850</v>
      </c>
      <c r="H13096" s="200" t="s">
        <v>2855</v>
      </c>
      <c r="I13096" s="200">
        <v>45719</v>
      </c>
      <c r="J13096" s="143">
        <f t="shared" si="204"/>
        <v>45719</v>
      </c>
      <c r="K13096" s="202">
        <v>7</v>
      </c>
      <c r="L13096" s="285" t="s">
        <v>6303</v>
      </c>
      <c r="M13096" s="223"/>
      <c r="N13096" s="203">
        <v>6.34375</v>
      </c>
      <c r="O13096" s="222" t="s">
        <v>942</v>
      </c>
    </row>
    <row r="13097" spans="1:15" ht="29.25" customHeight="1">
      <c r="A13097" s="221" t="s">
        <v>2860</v>
      </c>
      <c r="B13097" s="221" t="s">
        <v>190</v>
      </c>
      <c r="C13097" s="222" t="s">
        <v>50</v>
      </c>
      <c r="D13097" s="222" t="s">
        <v>191</v>
      </c>
      <c r="E13097" s="199" t="s">
        <v>176</v>
      </c>
      <c r="F13097" s="200"/>
      <c r="G13097" s="200"/>
      <c r="H13097" s="200"/>
      <c r="I13097" s="200">
        <v>45720</v>
      </c>
      <c r="J13097" s="143">
        <f t="shared" si="204"/>
        <v>45720</v>
      </c>
      <c r="K13097" s="202">
        <v>1</v>
      </c>
      <c r="L13097" s="285" t="s">
        <v>6304</v>
      </c>
      <c r="M13097" s="223"/>
      <c r="N13097" s="203"/>
      <c r="O13097" s="222" t="s">
        <v>326</v>
      </c>
    </row>
    <row r="13098" spans="1:15" ht="29.25" customHeight="1">
      <c r="A13098" s="221" t="s">
        <v>2860</v>
      </c>
      <c r="B13098" s="221" t="s">
        <v>190</v>
      </c>
      <c r="C13098" s="222" t="s">
        <v>50</v>
      </c>
      <c r="D13098" s="222" t="s">
        <v>191</v>
      </c>
      <c r="E13098" s="199" t="s">
        <v>178</v>
      </c>
      <c r="F13098" s="200"/>
      <c r="G13098" s="200"/>
      <c r="H13098" s="200"/>
      <c r="I13098" s="200">
        <v>45720</v>
      </c>
      <c r="J13098" s="143">
        <f t="shared" si="204"/>
        <v>45720</v>
      </c>
      <c r="K13098" s="202">
        <v>1.5</v>
      </c>
      <c r="L13098" s="285" t="s">
        <v>6305</v>
      </c>
      <c r="M13098" s="223"/>
      <c r="N13098" s="203"/>
      <c r="O13098" s="222" t="s">
        <v>326</v>
      </c>
    </row>
    <row r="13099" spans="1:15" ht="29.25" customHeight="1">
      <c r="A13099" s="221" t="s">
        <v>2860</v>
      </c>
      <c r="B13099" s="221" t="s">
        <v>190</v>
      </c>
      <c r="C13099" s="222" t="s">
        <v>50</v>
      </c>
      <c r="D13099" s="222" t="s">
        <v>191</v>
      </c>
      <c r="E13099" s="199" t="s">
        <v>178</v>
      </c>
      <c r="F13099" s="200"/>
      <c r="G13099" s="200"/>
      <c r="H13099" s="200"/>
      <c r="I13099" s="200">
        <v>45720</v>
      </c>
      <c r="J13099" s="143">
        <f t="shared" si="204"/>
        <v>45720</v>
      </c>
      <c r="K13099" s="202">
        <v>1</v>
      </c>
      <c r="L13099" s="285" t="s">
        <v>6307</v>
      </c>
      <c r="M13099" s="223"/>
      <c r="N13099" s="203"/>
      <c r="O13099" s="222" t="s">
        <v>326</v>
      </c>
    </row>
    <row r="13100" spans="1:15" ht="29.25" customHeight="1">
      <c r="A13100" s="221" t="s">
        <v>2860</v>
      </c>
      <c r="B13100" s="221" t="s">
        <v>190</v>
      </c>
      <c r="C13100" s="222" t="s">
        <v>50</v>
      </c>
      <c r="D13100" s="222" t="s">
        <v>191</v>
      </c>
      <c r="E13100" s="199" t="s">
        <v>163</v>
      </c>
      <c r="F13100" s="200" t="s">
        <v>2241</v>
      </c>
      <c r="G13100" s="200" t="s">
        <v>2242</v>
      </c>
      <c r="H13100" s="200" t="s">
        <v>38</v>
      </c>
      <c r="I13100" s="200">
        <v>45720</v>
      </c>
      <c r="J13100" s="143">
        <f t="shared" si="204"/>
        <v>45720</v>
      </c>
      <c r="K13100" s="202">
        <v>4</v>
      </c>
      <c r="L13100" s="284" t="s">
        <v>6308</v>
      </c>
      <c r="M13100" s="223"/>
      <c r="N13100" s="203">
        <v>5.2083333333333304</v>
      </c>
      <c r="O13100" s="222" t="s">
        <v>941</v>
      </c>
    </row>
    <row r="13101" spans="1:15" ht="29.25" customHeight="1">
      <c r="A13101" s="221" t="s">
        <v>2860</v>
      </c>
      <c r="B13101" s="221" t="s">
        <v>190</v>
      </c>
      <c r="C13101" s="222" t="s">
        <v>50</v>
      </c>
      <c r="D13101" s="222" t="s">
        <v>191</v>
      </c>
      <c r="E13101" s="199" t="s">
        <v>163</v>
      </c>
      <c r="F13101" s="200" t="s">
        <v>2849</v>
      </c>
      <c r="G13101" s="200" t="s">
        <v>2850</v>
      </c>
      <c r="H13101" s="200" t="s">
        <v>2855</v>
      </c>
      <c r="I13101" s="200">
        <v>45720</v>
      </c>
      <c r="J13101" s="143">
        <f t="shared" si="204"/>
        <v>45720</v>
      </c>
      <c r="K13101" s="202">
        <v>2</v>
      </c>
      <c r="L13101" s="284" t="s">
        <v>6306</v>
      </c>
      <c r="M13101" s="223"/>
      <c r="N13101" s="203">
        <v>6.34375</v>
      </c>
      <c r="O13101" s="222" t="s">
        <v>942</v>
      </c>
    </row>
    <row r="13102" spans="1:15" ht="29.25" customHeight="1">
      <c r="A13102" s="221" t="s">
        <v>2860</v>
      </c>
      <c r="B13102" s="221" t="s">
        <v>190</v>
      </c>
      <c r="C13102" s="222" t="s">
        <v>50</v>
      </c>
      <c r="D13102" s="222" t="s">
        <v>191</v>
      </c>
      <c r="E13102" s="199" t="s">
        <v>166</v>
      </c>
      <c r="F13102" s="200"/>
      <c r="G13102" s="200"/>
      <c r="H13102" s="200"/>
      <c r="I13102" s="200">
        <v>45721</v>
      </c>
      <c r="J13102" s="143">
        <f t="shared" si="204"/>
        <v>45721</v>
      </c>
      <c r="K13102" s="202">
        <v>3</v>
      </c>
      <c r="L13102" s="284" t="s">
        <v>6309</v>
      </c>
      <c r="M13102" s="223"/>
      <c r="N13102" s="203"/>
      <c r="O13102" s="222" t="s">
        <v>326</v>
      </c>
    </row>
    <row r="13103" spans="1:15" ht="29.25" customHeight="1">
      <c r="A13103" s="221" t="s">
        <v>2860</v>
      </c>
      <c r="B13103" s="221" t="s">
        <v>190</v>
      </c>
      <c r="C13103" s="222" t="s">
        <v>50</v>
      </c>
      <c r="D13103" s="222" t="s">
        <v>191</v>
      </c>
      <c r="E13103" s="199" t="s">
        <v>163</v>
      </c>
      <c r="F13103" s="200" t="s">
        <v>630</v>
      </c>
      <c r="G13103" s="200" t="s">
        <v>631</v>
      </c>
      <c r="H13103" s="200"/>
      <c r="I13103" s="200">
        <v>45721</v>
      </c>
      <c r="J13103" s="143">
        <f t="shared" si="204"/>
        <v>45721</v>
      </c>
      <c r="K13103" s="202">
        <v>1</v>
      </c>
      <c r="L13103" s="285" t="s">
        <v>6310</v>
      </c>
      <c r="M13103" s="223"/>
      <c r="N13103" s="203"/>
      <c r="O13103" s="222" t="s">
        <v>326</v>
      </c>
    </row>
    <row r="13104" spans="1:15" ht="29.25" customHeight="1">
      <c r="A13104" s="221" t="s">
        <v>2860</v>
      </c>
      <c r="B13104" s="221" t="s">
        <v>190</v>
      </c>
      <c r="C13104" s="222" t="s">
        <v>50</v>
      </c>
      <c r="D13104" s="222" t="s">
        <v>191</v>
      </c>
      <c r="E13104" s="199" t="s">
        <v>178</v>
      </c>
      <c r="F13104" s="200"/>
      <c r="G13104" s="200"/>
      <c r="H13104" s="200"/>
      <c r="I13104" s="200">
        <v>45721</v>
      </c>
      <c r="J13104" s="143">
        <f t="shared" si="204"/>
        <v>45721</v>
      </c>
      <c r="K13104" s="202">
        <v>0.5</v>
      </c>
      <c r="L13104" s="285" t="s">
        <v>6312</v>
      </c>
      <c r="M13104" s="223"/>
      <c r="N13104" s="203"/>
      <c r="O13104" s="222" t="s">
        <v>326</v>
      </c>
    </row>
    <row r="13105" spans="1:15" ht="29.25" customHeight="1">
      <c r="A13105" s="221" t="s">
        <v>2860</v>
      </c>
      <c r="B13105" s="221" t="s">
        <v>190</v>
      </c>
      <c r="C13105" s="222" t="s">
        <v>50</v>
      </c>
      <c r="D13105" s="222" t="s">
        <v>191</v>
      </c>
      <c r="E13105" s="199" t="s">
        <v>163</v>
      </c>
      <c r="F13105" s="200" t="s">
        <v>3160</v>
      </c>
      <c r="G13105" s="200" t="s">
        <v>3161</v>
      </c>
      <c r="H13105" s="200"/>
      <c r="I13105" s="200">
        <v>45721</v>
      </c>
      <c r="J13105" s="143">
        <f t="shared" si="204"/>
        <v>45721</v>
      </c>
      <c r="K13105" s="202">
        <v>1</v>
      </c>
      <c r="L13105" s="285" t="s">
        <v>6310</v>
      </c>
      <c r="M13105" s="223"/>
      <c r="N13105" s="203"/>
      <c r="O13105" s="222" t="s">
        <v>326</v>
      </c>
    </row>
    <row r="13106" spans="1:15" ht="29.25" customHeight="1">
      <c r="A13106" s="221" t="s">
        <v>2860</v>
      </c>
      <c r="B13106" s="221" t="s">
        <v>190</v>
      </c>
      <c r="C13106" s="222" t="s">
        <v>50</v>
      </c>
      <c r="D13106" s="222" t="s">
        <v>191</v>
      </c>
      <c r="E13106" s="199" t="s">
        <v>163</v>
      </c>
      <c r="F13106" s="200" t="s">
        <v>2849</v>
      </c>
      <c r="G13106" s="200" t="s">
        <v>2850</v>
      </c>
      <c r="H13106" s="200" t="s">
        <v>2851</v>
      </c>
      <c r="I13106" s="200">
        <v>45721</v>
      </c>
      <c r="J13106" s="143">
        <f t="shared" si="204"/>
        <v>45721</v>
      </c>
      <c r="K13106" s="202">
        <v>3</v>
      </c>
      <c r="L13106" s="284" t="s">
        <v>6311</v>
      </c>
      <c r="M13106" s="223"/>
      <c r="N13106" s="203">
        <v>7.5</v>
      </c>
      <c r="O13106" s="222" t="s">
        <v>991</v>
      </c>
    </row>
    <row r="13107" spans="1:15" ht="29.25" customHeight="1">
      <c r="A13107" s="221" t="s">
        <v>2860</v>
      </c>
      <c r="B13107" s="221" t="s">
        <v>190</v>
      </c>
      <c r="C13107" s="222" t="s">
        <v>50</v>
      </c>
      <c r="D13107" s="222" t="s">
        <v>191</v>
      </c>
      <c r="E13107" s="199" t="s">
        <v>163</v>
      </c>
      <c r="F13107" s="200" t="s">
        <v>2241</v>
      </c>
      <c r="G13107" s="200" t="s">
        <v>2242</v>
      </c>
      <c r="H13107" s="200" t="s">
        <v>38</v>
      </c>
      <c r="I13107" s="200">
        <v>45721</v>
      </c>
      <c r="J13107" s="143">
        <f t="shared" si="204"/>
        <v>45721</v>
      </c>
      <c r="K13107" s="202">
        <v>1</v>
      </c>
      <c r="L13107" s="285" t="s">
        <v>6313</v>
      </c>
      <c r="M13107" s="223"/>
      <c r="N13107" s="203">
        <v>5.2083333333333304</v>
      </c>
      <c r="O13107" s="222" t="s">
        <v>941</v>
      </c>
    </row>
    <row r="13108" spans="1:15" ht="29.25" customHeight="1">
      <c r="A13108" s="221" t="s">
        <v>2860</v>
      </c>
      <c r="B13108" s="221" t="s">
        <v>190</v>
      </c>
      <c r="C13108" s="222" t="s">
        <v>50</v>
      </c>
      <c r="D13108" s="222" t="s">
        <v>191</v>
      </c>
      <c r="E13108" s="199" t="s">
        <v>177</v>
      </c>
      <c r="F13108" s="200"/>
      <c r="G13108" s="200"/>
      <c r="H13108" s="200"/>
      <c r="I13108" s="200">
        <v>45722</v>
      </c>
      <c r="J13108" s="143">
        <f t="shared" si="204"/>
        <v>45722</v>
      </c>
      <c r="K13108" s="202">
        <v>2.5</v>
      </c>
      <c r="L13108" s="284" t="s">
        <v>6468</v>
      </c>
      <c r="M13108" s="223"/>
      <c r="N13108" s="203"/>
      <c r="O13108" s="222" t="s">
        <v>326</v>
      </c>
    </row>
    <row r="13109" spans="1:15" ht="29.25" customHeight="1">
      <c r="A13109" s="221" t="s">
        <v>2860</v>
      </c>
      <c r="B13109" s="221" t="s">
        <v>190</v>
      </c>
      <c r="C13109" s="222" t="s">
        <v>50</v>
      </c>
      <c r="D13109" s="222" t="s">
        <v>191</v>
      </c>
      <c r="E13109" s="199" t="s">
        <v>163</v>
      </c>
      <c r="F13109" s="200" t="s">
        <v>937</v>
      </c>
      <c r="G13109" s="200" t="s">
        <v>938</v>
      </c>
      <c r="H13109" s="200" t="s">
        <v>4794</v>
      </c>
      <c r="I13109" s="200">
        <v>45722</v>
      </c>
      <c r="J13109" s="143">
        <f t="shared" si="204"/>
        <v>45722</v>
      </c>
      <c r="K13109" s="202">
        <v>1.5</v>
      </c>
      <c r="L13109" s="284" t="s">
        <v>6471</v>
      </c>
      <c r="M13109" s="223"/>
      <c r="N13109" s="203">
        <v>14.5875</v>
      </c>
      <c r="O13109" s="222" t="s">
        <v>943</v>
      </c>
    </row>
    <row r="13110" spans="1:15" ht="29.25" customHeight="1">
      <c r="A13110" s="221" t="s">
        <v>2860</v>
      </c>
      <c r="B13110" s="221" t="s">
        <v>190</v>
      </c>
      <c r="C13110" s="222" t="s">
        <v>50</v>
      </c>
      <c r="D13110" s="222" t="s">
        <v>191</v>
      </c>
      <c r="E13110" s="199" t="s">
        <v>163</v>
      </c>
      <c r="F13110" s="200" t="s">
        <v>2849</v>
      </c>
      <c r="G13110" s="200" t="s">
        <v>2850</v>
      </c>
      <c r="H13110" s="200" t="s">
        <v>2858</v>
      </c>
      <c r="I13110" s="200">
        <v>45722</v>
      </c>
      <c r="J13110" s="143">
        <f t="shared" si="204"/>
        <v>45722</v>
      </c>
      <c r="K13110" s="202">
        <v>1</v>
      </c>
      <c r="L13110" s="285" t="s">
        <v>6467</v>
      </c>
      <c r="M13110" s="223"/>
      <c r="N13110" s="203">
        <v>0.375</v>
      </c>
      <c r="O13110" s="222" t="s">
        <v>968</v>
      </c>
    </row>
    <row r="13111" spans="1:15" ht="29.25" customHeight="1">
      <c r="A13111" s="221" t="s">
        <v>2860</v>
      </c>
      <c r="B13111" s="221" t="s">
        <v>190</v>
      </c>
      <c r="C13111" s="222" t="s">
        <v>50</v>
      </c>
      <c r="D13111" s="222" t="s">
        <v>191</v>
      </c>
      <c r="E13111" s="199" t="s">
        <v>163</v>
      </c>
      <c r="F13111" s="200" t="s">
        <v>2241</v>
      </c>
      <c r="G13111" s="200" t="s">
        <v>2242</v>
      </c>
      <c r="H13111" s="200" t="s">
        <v>38</v>
      </c>
      <c r="I13111" s="200">
        <v>45722</v>
      </c>
      <c r="J13111" s="143">
        <f t="shared" si="204"/>
        <v>45722</v>
      </c>
      <c r="K13111" s="202">
        <v>2</v>
      </c>
      <c r="L13111" s="285" t="s">
        <v>6469</v>
      </c>
      <c r="M13111" s="223"/>
      <c r="N13111" s="203">
        <v>5.2083333333333304</v>
      </c>
      <c r="O13111" s="222" t="s">
        <v>941</v>
      </c>
    </row>
    <row r="13112" spans="1:15" ht="29.25" customHeight="1">
      <c r="A13112" s="221" t="s">
        <v>2860</v>
      </c>
      <c r="B13112" s="221" t="s">
        <v>190</v>
      </c>
      <c r="C13112" s="222" t="s">
        <v>50</v>
      </c>
      <c r="D13112" s="222" t="s">
        <v>191</v>
      </c>
      <c r="E13112" s="199" t="s">
        <v>163</v>
      </c>
      <c r="F13112" s="200" t="s">
        <v>2849</v>
      </c>
      <c r="G13112" s="200" t="s">
        <v>2850</v>
      </c>
      <c r="H13112" s="200" t="s">
        <v>2856</v>
      </c>
      <c r="I13112" s="200">
        <v>45722</v>
      </c>
      <c r="J13112" s="143">
        <f t="shared" si="204"/>
        <v>45722</v>
      </c>
      <c r="K13112" s="202">
        <v>2.5</v>
      </c>
      <c r="L13112" s="284" t="s">
        <v>6470</v>
      </c>
      <c r="M13112" s="223"/>
      <c r="N13112" s="203">
        <v>7.375</v>
      </c>
      <c r="O13112" s="222" t="s">
        <v>968</v>
      </c>
    </row>
    <row r="13113" spans="1:15" ht="29.25" customHeight="1">
      <c r="A13113" s="221" t="s">
        <v>2860</v>
      </c>
      <c r="B13113" s="221" t="s">
        <v>190</v>
      </c>
      <c r="C13113" s="222" t="s">
        <v>50</v>
      </c>
      <c r="D13113" s="222" t="s">
        <v>191</v>
      </c>
      <c r="E13113" s="199" t="s">
        <v>163</v>
      </c>
      <c r="F13113" s="200" t="s">
        <v>2849</v>
      </c>
      <c r="G13113" s="200" t="s">
        <v>2850</v>
      </c>
      <c r="H13113" s="200" t="s">
        <v>2851</v>
      </c>
      <c r="I13113" s="200">
        <v>45723</v>
      </c>
      <c r="J13113" s="143">
        <f t="shared" si="204"/>
        <v>45723</v>
      </c>
      <c r="K13113" s="202">
        <v>1.5</v>
      </c>
      <c r="L13113" s="284" t="s">
        <v>6473</v>
      </c>
      <c r="M13113" s="223"/>
      <c r="N13113" s="203">
        <v>7.5</v>
      </c>
      <c r="O13113" s="222" t="s">
        <v>991</v>
      </c>
    </row>
    <row r="13114" spans="1:15" ht="29.25" customHeight="1">
      <c r="A13114" s="221" t="s">
        <v>2860</v>
      </c>
      <c r="B13114" s="221" t="s">
        <v>190</v>
      </c>
      <c r="C13114" s="222" t="s">
        <v>50</v>
      </c>
      <c r="D13114" s="222" t="s">
        <v>191</v>
      </c>
      <c r="E13114" s="199" t="s">
        <v>163</v>
      </c>
      <c r="F13114" s="200" t="s">
        <v>937</v>
      </c>
      <c r="G13114" s="200" t="s">
        <v>938</v>
      </c>
      <c r="H13114" s="200" t="s">
        <v>4756</v>
      </c>
      <c r="I13114" s="200">
        <v>45723</v>
      </c>
      <c r="J13114" s="143">
        <f t="shared" si="204"/>
        <v>45723</v>
      </c>
      <c r="K13114" s="202">
        <v>1.5</v>
      </c>
      <c r="L13114" s="285" t="s">
        <v>6472</v>
      </c>
      <c r="M13114" s="223"/>
      <c r="N13114" s="203">
        <v>0</v>
      </c>
      <c r="O13114" s="222" t="s">
        <v>326</v>
      </c>
    </row>
    <row r="13115" spans="1:15" ht="29.25" customHeight="1">
      <c r="A13115" s="221" t="s">
        <v>2860</v>
      </c>
      <c r="B13115" s="221" t="s">
        <v>190</v>
      </c>
      <c r="C13115" s="222" t="s">
        <v>50</v>
      </c>
      <c r="D13115" s="222" t="s">
        <v>191</v>
      </c>
      <c r="E13115" s="199" t="s">
        <v>163</v>
      </c>
      <c r="F13115" s="200" t="s">
        <v>2241</v>
      </c>
      <c r="G13115" s="200" t="s">
        <v>2242</v>
      </c>
      <c r="H13115" s="200" t="s">
        <v>38</v>
      </c>
      <c r="I13115" s="200">
        <v>45723</v>
      </c>
      <c r="J13115" s="143">
        <f t="shared" si="204"/>
        <v>45723</v>
      </c>
      <c r="K13115" s="202">
        <v>2</v>
      </c>
      <c r="L13115" s="284" t="s">
        <v>6474</v>
      </c>
      <c r="M13115" s="223"/>
      <c r="N13115" s="203">
        <v>5.2083333333333304</v>
      </c>
      <c r="O13115" s="222" t="s">
        <v>941</v>
      </c>
    </row>
    <row r="13116" spans="1:15" ht="29.25" customHeight="1">
      <c r="A13116" s="221" t="s">
        <v>2860</v>
      </c>
      <c r="B13116" s="221" t="s">
        <v>190</v>
      </c>
      <c r="C13116" s="222" t="s">
        <v>50</v>
      </c>
      <c r="D13116" s="222" t="s">
        <v>191</v>
      </c>
      <c r="E13116" s="199" t="s">
        <v>163</v>
      </c>
      <c r="F13116" s="200" t="s">
        <v>2849</v>
      </c>
      <c r="G13116" s="200" t="s">
        <v>2850</v>
      </c>
      <c r="H13116" s="200" t="s">
        <v>2856</v>
      </c>
      <c r="I13116" s="200">
        <v>45723</v>
      </c>
      <c r="J13116" s="143">
        <f t="shared" si="204"/>
        <v>45723</v>
      </c>
      <c r="K13116" s="202">
        <v>3</v>
      </c>
      <c r="L13116" s="284" t="s">
        <v>6475</v>
      </c>
      <c r="M13116" s="223"/>
      <c r="N13116" s="203">
        <v>7.375</v>
      </c>
      <c r="O13116" s="222" t="s">
        <v>968</v>
      </c>
    </row>
    <row r="13117" spans="1:15" ht="29.25" customHeight="1">
      <c r="A13117" s="221" t="s">
        <v>2860</v>
      </c>
      <c r="B13117" s="221" t="s">
        <v>190</v>
      </c>
      <c r="C13117" s="222" t="s">
        <v>50</v>
      </c>
      <c r="D13117" s="222" t="s">
        <v>191</v>
      </c>
      <c r="E13117" s="199" t="s">
        <v>171</v>
      </c>
      <c r="F13117" s="200"/>
      <c r="G13117" s="200"/>
      <c r="H13117" s="200"/>
      <c r="I13117" s="200">
        <v>45726</v>
      </c>
      <c r="J13117" s="143">
        <f t="shared" si="204"/>
        <v>45726</v>
      </c>
      <c r="K13117" s="202">
        <v>2</v>
      </c>
      <c r="L13117" s="284" t="s">
        <v>6476</v>
      </c>
      <c r="M13117" s="223"/>
      <c r="N13117" s="203"/>
      <c r="O13117" s="222" t="s">
        <v>326</v>
      </c>
    </row>
    <row r="13118" spans="1:15" ht="29.25" customHeight="1">
      <c r="A13118" s="221" t="s">
        <v>2860</v>
      </c>
      <c r="B13118" s="221" t="s">
        <v>190</v>
      </c>
      <c r="C13118" s="222" t="s">
        <v>50</v>
      </c>
      <c r="D13118" s="222" t="s">
        <v>191</v>
      </c>
      <c r="E13118" s="199" t="s">
        <v>163</v>
      </c>
      <c r="F13118" s="200" t="s">
        <v>2241</v>
      </c>
      <c r="G13118" s="200" t="s">
        <v>2242</v>
      </c>
      <c r="H13118" s="200" t="s">
        <v>38</v>
      </c>
      <c r="I13118" s="200">
        <v>45726</v>
      </c>
      <c r="J13118" s="143">
        <f t="shared" si="204"/>
        <v>45726</v>
      </c>
      <c r="K13118" s="202">
        <v>7.5</v>
      </c>
      <c r="L13118" s="284" t="s">
        <v>6477</v>
      </c>
      <c r="M13118" s="223"/>
      <c r="N13118" s="203">
        <v>5.2083333333333304</v>
      </c>
      <c r="O13118" s="222" t="s">
        <v>941</v>
      </c>
    </row>
    <row r="13119" spans="1:15" ht="29.25" customHeight="1">
      <c r="A13119" s="221" t="s">
        <v>2860</v>
      </c>
      <c r="B13119" s="221" t="s">
        <v>190</v>
      </c>
      <c r="C13119" s="222" t="s">
        <v>50</v>
      </c>
      <c r="D13119" s="222" t="s">
        <v>191</v>
      </c>
      <c r="E13119" s="199" t="s">
        <v>177</v>
      </c>
      <c r="F13119" s="200"/>
      <c r="G13119" s="200"/>
      <c r="H13119" s="200"/>
      <c r="I13119" s="200">
        <v>45727</v>
      </c>
      <c r="J13119" s="143">
        <f t="shared" si="204"/>
        <v>45727</v>
      </c>
      <c r="K13119" s="202">
        <v>3</v>
      </c>
      <c r="L13119" s="284" t="s">
        <v>6478</v>
      </c>
      <c r="M13119" s="223"/>
      <c r="N13119" s="203"/>
      <c r="O13119" s="222" t="s">
        <v>326</v>
      </c>
    </row>
    <row r="13120" spans="1:15" ht="29.25" customHeight="1">
      <c r="A13120" s="221" t="s">
        <v>2860</v>
      </c>
      <c r="B13120" s="221" t="s">
        <v>190</v>
      </c>
      <c r="C13120" s="222" t="s">
        <v>50</v>
      </c>
      <c r="D13120" s="222" t="s">
        <v>191</v>
      </c>
      <c r="E13120" s="199" t="s">
        <v>163</v>
      </c>
      <c r="F13120" s="200" t="s">
        <v>2241</v>
      </c>
      <c r="G13120" s="200" t="s">
        <v>2242</v>
      </c>
      <c r="H13120" s="200" t="s">
        <v>38</v>
      </c>
      <c r="I13120" s="200">
        <v>45727</v>
      </c>
      <c r="J13120" s="143">
        <f t="shared" si="204"/>
        <v>45727</v>
      </c>
      <c r="K13120" s="202">
        <v>4</v>
      </c>
      <c r="L13120" s="284" t="s">
        <v>6481</v>
      </c>
      <c r="M13120" s="223"/>
      <c r="N13120" s="203">
        <v>5.2083333333333304</v>
      </c>
      <c r="O13120" s="222" t="s">
        <v>941</v>
      </c>
    </row>
    <row r="13121" spans="1:15" ht="29.25" customHeight="1">
      <c r="A13121" s="221" t="s">
        <v>2860</v>
      </c>
      <c r="B13121" s="221" t="s">
        <v>190</v>
      </c>
      <c r="C13121" s="222" t="s">
        <v>50</v>
      </c>
      <c r="D13121" s="222" t="s">
        <v>191</v>
      </c>
      <c r="E13121" s="199" t="s">
        <v>163</v>
      </c>
      <c r="F13121" s="200" t="s">
        <v>4557</v>
      </c>
      <c r="G13121" s="200" t="s">
        <v>4558</v>
      </c>
      <c r="H13121" s="200" t="s">
        <v>118</v>
      </c>
      <c r="I13121" s="200">
        <v>45727</v>
      </c>
      <c r="J13121" s="143">
        <f t="shared" si="204"/>
        <v>45727</v>
      </c>
      <c r="K13121" s="202">
        <v>1</v>
      </c>
      <c r="L13121" s="285" t="s">
        <v>6480</v>
      </c>
      <c r="M13121" s="223"/>
      <c r="N13121" s="203">
        <v>5.6</v>
      </c>
      <c r="O13121" s="222" t="s">
        <v>940</v>
      </c>
    </row>
    <row r="13122" spans="1:15" ht="29.25" customHeight="1">
      <c r="A13122" s="221" t="s">
        <v>2860</v>
      </c>
      <c r="B13122" s="221" t="s">
        <v>190</v>
      </c>
      <c r="C13122" s="222" t="s">
        <v>50</v>
      </c>
      <c r="D13122" s="222" t="s">
        <v>191</v>
      </c>
      <c r="E13122" s="199" t="s">
        <v>163</v>
      </c>
      <c r="F13122" s="200" t="s">
        <v>1494</v>
      </c>
      <c r="G13122" s="200" t="s">
        <v>1495</v>
      </c>
      <c r="H13122" s="200" t="s">
        <v>258</v>
      </c>
      <c r="I13122" s="200">
        <v>45727</v>
      </c>
      <c r="J13122" s="143">
        <f t="shared" si="204"/>
        <v>45727</v>
      </c>
      <c r="K13122" s="202">
        <v>1.5</v>
      </c>
      <c r="L13122" s="284" t="s">
        <v>6479</v>
      </c>
      <c r="M13122" s="223"/>
      <c r="N13122" s="203">
        <v>2.0499999999999998</v>
      </c>
      <c r="O13122" s="222" t="s">
        <v>990</v>
      </c>
    </row>
    <row r="13123" spans="1:15" ht="29.25" customHeight="1">
      <c r="A13123" s="221" t="s">
        <v>2860</v>
      </c>
      <c r="B13123" s="221" t="s">
        <v>190</v>
      </c>
      <c r="C13123" s="222" t="s">
        <v>50</v>
      </c>
      <c r="D13123" s="222" t="s">
        <v>191</v>
      </c>
      <c r="E13123" s="199" t="s">
        <v>163</v>
      </c>
      <c r="F13123" s="200" t="s">
        <v>1494</v>
      </c>
      <c r="G13123" s="200" t="s">
        <v>1495</v>
      </c>
      <c r="H13123" s="200"/>
      <c r="I13123" s="200">
        <v>45728</v>
      </c>
      <c r="J13123" s="143">
        <f t="shared" ref="J13123:J13186" si="205">I13123</f>
        <v>45728</v>
      </c>
      <c r="K13123" s="202">
        <v>1</v>
      </c>
      <c r="L13123" s="285" t="s">
        <v>6482</v>
      </c>
      <c r="M13123" s="223"/>
      <c r="N13123" s="203"/>
      <c r="O13123" s="222" t="s">
        <v>326</v>
      </c>
    </row>
    <row r="13124" spans="1:15" ht="29.25" customHeight="1">
      <c r="A13124" s="221" t="s">
        <v>2860</v>
      </c>
      <c r="B13124" s="221" t="s">
        <v>190</v>
      </c>
      <c r="C13124" s="222" t="s">
        <v>50</v>
      </c>
      <c r="D13124" s="222" t="s">
        <v>191</v>
      </c>
      <c r="E13124" s="199" t="s">
        <v>176</v>
      </c>
      <c r="F13124" s="200"/>
      <c r="G13124" s="200"/>
      <c r="H13124" s="200"/>
      <c r="I13124" s="200">
        <v>45728</v>
      </c>
      <c r="J13124" s="143">
        <f t="shared" si="205"/>
        <v>45728</v>
      </c>
      <c r="K13124" s="202">
        <v>2</v>
      </c>
      <c r="L13124" s="285" t="s">
        <v>6485</v>
      </c>
      <c r="M13124" s="223" t="s">
        <v>6486</v>
      </c>
      <c r="N13124" s="203"/>
      <c r="O13124" s="222" t="s">
        <v>326</v>
      </c>
    </row>
    <row r="13125" spans="1:15" ht="29.25" customHeight="1">
      <c r="A13125" s="221" t="s">
        <v>2860</v>
      </c>
      <c r="B13125" s="221" t="s">
        <v>190</v>
      </c>
      <c r="C13125" s="222" t="s">
        <v>50</v>
      </c>
      <c r="D13125" s="222" t="s">
        <v>191</v>
      </c>
      <c r="E13125" s="199" t="s">
        <v>163</v>
      </c>
      <c r="F13125" s="200" t="s">
        <v>3160</v>
      </c>
      <c r="G13125" s="200" t="s">
        <v>3161</v>
      </c>
      <c r="H13125" s="200"/>
      <c r="I13125" s="200">
        <v>45728</v>
      </c>
      <c r="J13125" s="143">
        <f t="shared" si="205"/>
        <v>45728</v>
      </c>
      <c r="K13125" s="202">
        <v>1</v>
      </c>
      <c r="L13125" s="285" t="s">
        <v>6482</v>
      </c>
      <c r="M13125" s="223"/>
      <c r="N13125" s="203"/>
      <c r="O13125" s="222" t="s">
        <v>326</v>
      </c>
    </row>
    <row r="13126" spans="1:15" ht="29.25" customHeight="1">
      <c r="A13126" s="221" t="s">
        <v>2860</v>
      </c>
      <c r="B13126" s="221" t="s">
        <v>190</v>
      </c>
      <c r="C13126" s="222" t="s">
        <v>50</v>
      </c>
      <c r="D13126" s="222" t="s">
        <v>191</v>
      </c>
      <c r="E13126" s="199" t="s">
        <v>163</v>
      </c>
      <c r="F13126" s="200" t="s">
        <v>2849</v>
      </c>
      <c r="G13126" s="200" t="s">
        <v>2850</v>
      </c>
      <c r="H13126" s="200" t="s">
        <v>2851</v>
      </c>
      <c r="I13126" s="200">
        <v>45728</v>
      </c>
      <c r="J13126" s="143">
        <f t="shared" si="205"/>
        <v>45728</v>
      </c>
      <c r="K13126" s="202">
        <v>1</v>
      </c>
      <c r="L13126" s="285" t="s">
        <v>6482</v>
      </c>
      <c r="M13126" s="223"/>
      <c r="N13126" s="203">
        <v>7.5</v>
      </c>
      <c r="O13126" s="222" t="s">
        <v>991</v>
      </c>
    </row>
    <row r="13127" spans="1:15" ht="29.25" customHeight="1">
      <c r="A13127" s="221" t="s">
        <v>2860</v>
      </c>
      <c r="B13127" s="221" t="s">
        <v>190</v>
      </c>
      <c r="C13127" s="222" t="s">
        <v>50</v>
      </c>
      <c r="D13127" s="222" t="s">
        <v>191</v>
      </c>
      <c r="E13127" s="199" t="s">
        <v>163</v>
      </c>
      <c r="F13127" s="200" t="s">
        <v>2241</v>
      </c>
      <c r="G13127" s="200" t="s">
        <v>2242</v>
      </c>
      <c r="H13127" s="200" t="s">
        <v>38</v>
      </c>
      <c r="I13127" s="200">
        <v>45728</v>
      </c>
      <c r="J13127" s="143">
        <f t="shared" si="205"/>
        <v>45728</v>
      </c>
      <c r="K13127" s="202">
        <v>1</v>
      </c>
      <c r="L13127" s="284" t="s">
        <v>6483</v>
      </c>
      <c r="M13127" s="223"/>
      <c r="N13127" s="203">
        <v>5.2083333333333304</v>
      </c>
      <c r="O13127" s="222" t="s">
        <v>941</v>
      </c>
    </row>
    <row r="13128" spans="1:15" ht="29.25" customHeight="1">
      <c r="A13128" s="221" t="s">
        <v>2860</v>
      </c>
      <c r="B13128" s="221" t="s">
        <v>190</v>
      </c>
      <c r="C13128" s="222" t="s">
        <v>50</v>
      </c>
      <c r="D13128" s="222" t="s">
        <v>191</v>
      </c>
      <c r="E13128" s="199" t="s">
        <v>163</v>
      </c>
      <c r="F13128" s="200" t="s">
        <v>2849</v>
      </c>
      <c r="G13128" s="200" t="s">
        <v>2850</v>
      </c>
      <c r="H13128" s="200" t="s">
        <v>2854</v>
      </c>
      <c r="I13128" s="200">
        <v>45728</v>
      </c>
      <c r="J13128" s="143">
        <f t="shared" si="205"/>
        <v>45728</v>
      </c>
      <c r="K13128" s="202">
        <v>2</v>
      </c>
      <c r="L13128" s="284" t="s">
        <v>6487</v>
      </c>
      <c r="M13128" s="223"/>
      <c r="N13128" s="203">
        <v>4.1875</v>
      </c>
      <c r="O13128" s="222" t="s">
        <v>943</v>
      </c>
    </row>
    <row r="13129" spans="1:15" ht="29.25" customHeight="1">
      <c r="A13129" s="221" t="s">
        <v>2860</v>
      </c>
      <c r="B13129" s="221" t="s">
        <v>190</v>
      </c>
      <c r="C13129" s="222" t="s">
        <v>50</v>
      </c>
      <c r="D13129" s="222" t="s">
        <v>191</v>
      </c>
      <c r="E13129" s="199" t="s">
        <v>163</v>
      </c>
      <c r="F13129" s="200" t="s">
        <v>4750</v>
      </c>
      <c r="G13129" s="200" t="s">
        <v>4751</v>
      </c>
      <c r="H13129" s="200" t="s">
        <v>118</v>
      </c>
      <c r="I13129" s="200">
        <v>45728</v>
      </c>
      <c r="J13129" s="143">
        <f t="shared" si="205"/>
        <v>45728</v>
      </c>
      <c r="K13129" s="202">
        <v>1.5</v>
      </c>
      <c r="L13129" s="285" t="s">
        <v>6484</v>
      </c>
      <c r="M13129" s="223"/>
      <c r="N13129" s="203">
        <v>0.4</v>
      </c>
      <c r="O13129" s="222" t="s">
        <v>967</v>
      </c>
    </row>
    <row r="13130" spans="1:15" ht="29.25" customHeight="1">
      <c r="A13130" s="221" t="s">
        <v>2860</v>
      </c>
      <c r="B13130" s="221" t="s">
        <v>190</v>
      </c>
      <c r="C13130" s="222" t="s">
        <v>50</v>
      </c>
      <c r="D13130" s="222" t="s">
        <v>191</v>
      </c>
      <c r="E13130" s="199" t="s">
        <v>178</v>
      </c>
      <c r="F13130" s="200"/>
      <c r="G13130" s="200"/>
      <c r="H13130" s="200"/>
      <c r="I13130" s="200">
        <v>45729</v>
      </c>
      <c r="J13130" s="143">
        <f t="shared" si="205"/>
        <v>45729</v>
      </c>
      <c r="K13130" s="202">
        <v>1.5</v>
      </c>
      <c r="L13130" s="285" t="s">
        <v>4247</v>
      </c>
      <c r="M13130" s="223"/>
      <c r="N13130" s="203"/>
      <c r="O13130" s="222" t="s">
        <v>326</v>
      </c>
    </row>
    <row r="13131" spans="1:15" ht="29.25" customHeight="1">
      <c r="A13131" s="221" t="s">
        <v>2860</v>
      </c>
      <c r="B13131" s="221" t="s">
        <v>190</v>
      </c>
      <c r="C13131" s="222" t="s">
        <v>50</v>
      </c>
      <c r="D13131" s="222" t="s">
        <v>191</v>
      </c>
      <c r="E13131" s="199" t="s">
        <v>178</v>
      </c>
      <c r="F13131" s="200"/>
      <c r="G13131" s="200"/>
      <c r="H13131" s="200"/>
      <c r="I13131" s="200">
        <v>45729</v>
      </c>
      <c r="J13131" s="143">
        <f t="shared" si="205"/>
        <v>45729</v>
      </c>
      <c r="K13131" s="202">
        <v>1</v>
      </c>
      <c r="L13131" s="285" t="s">
        <v>6631</v>
      </c>
      <c r="M13131" s="223"/>
      <c r="N13131" s="203"/>
      <c r="O13131" s="222" t="s">
        <v>326</v>
      </c>
    </row>
    <row r="13132" spans="1:15" ht="29.25" customHeight="1">
      <c r="A13132" s="221" t="s">
        <v>2860</v>
      </c>
      <c r="B13132" s="221" t="s">
        <v>190</v>
      </c>
      <c r="C13132" s="222" t="s">
        <v>50</v>
      </c>
      <c r="D13132" s="222" t="s">
        <v>191</v>
      </c>
      <c r="E13132" s="199" t="s">
        <v>178</v>
      </c>
      <c r="F13132" s="200"/>
      <c r="G13132" s="200"/>
      <c r="H13132" s="200"/>
      <c r="I13132" s="200">
        <v>45729</v>
      </c>
      <c r="J13132" s="143">
        <f t="shared" si="205"/>
        <v>45729</v>
      </c>
      <c r="K13132" s="202">
        <v>0.5</v>
      </c>
      <c r="L13132" s="285" t="s">
        <v>6633</v>
      </c>
      <c r="M13132" s="223"/>
      <c r="N13132" s="203"/>
      <c r="O13132" s="222" t="s">
        <v>326</v>
      </c>
    </row>
    <row r="13133" spans="1:15" ht="29.25" customHeight="1">
      <c r="A13133" s="221" t="s">
        <v>2860</v>
      </c>
      <c r="B13133" s="221" t="s">
        <v>190</v>
      </c>
      <c r="C13133" s="222" t="s">
        <v>50</v>
      </c>
      <c r="D13133" s="222" t="s">
        <v>191</v>
      </c>
      <c r="E13133" s="199" t="s">
        <v>163</v>
      </c>
      <c r="F13133" s="200" t="s">
        <v>642</v>
      </c>
      <c r="G13133" s="200" t="s">
        <v>754</v>
      </c>
      <c r="H13133" s="200" t="s">
        <v>52</v>
      </c>
      <c r="I13133" s="200">
        <v>45729</v>
      </c>
      <c r="J13133" s="143">
        <f t="shared" si="205"/>
        <v>45729</v>
      </c>
      <c r="K13133" s="202">
        <v>2</v>
      </c>
      <c r="L13133" s="285" t="s">
        <v>6628</v>
      </c>
      <c r="M13133" s="223"/>
      <c r="N13133" s="203">
        <v>0</v>
      </c>
      <c r="O13133" s="222" t="s">
        <v>326</v>
      </c>
    </row>
    <row r="13134" spans="1:15" ht="29.25" customHeight="1">
      <c r="A13134" s="221" t="s">
        <v>2860</v>
      </c>
      <c r="B13134" s="221" t="s">
        <v>190</v>
      </c>
      <c r="C13134" s="222" t="s">
        <v>50</v>
      </c>
      <c r="D13134" s="222" t="s">
        <v>191</v>
      </c>
      <c r="E13134" s="199" t="s">
        <v>163</v>
      </c>
      <c r="F13134" s="200" t="s">
        <v>937</v>
      </c>
      <c r="G13134" s="200" t="s">
        <v>938</v>
      </c>
      <c r="H13134" s="200" t="s">
        <v>49</v>
      </c>
      <c r="I13134" s="200">
        <v>45729</v>
      </c>
      <c r="J13134" s="143">
        <f t="shared" si="205"/>
        <v>45729</v>
      </c>
      <c r="K13134" s="202">
        <v>2.5</v>
      </c>
      <c r="L13134" s="284" t="s">
        <v>6629</v>
      </c>
      <c r="M13134" s="223"/>
      <c r="N13134" s="203">
        <v>6.40625</v>
      </c>
      <c r="O13134" s="222" t="s">
        <v>942</v>
      </c>
    </row>
    <row r="13135" spans="1:15" ht="29.25" customHeight="1">
      <c r="A13135" s="221" t="s">
        <v>2860</v>
      </c>
      <c r="B13135" s="221" t="s">
        <v>190</v>
      </c>
      <c r="C13135" s="222" t="s">
        <v>50</v>
      </c>
      <c r="D13135" s="222" t="s">
        <v>191</v>
      </c>
      <c r="E13135" s="199" t="s">
        <v>163</v>
      </c>
      <c r="F13135" s="200" t="s">
        <v>2849</v>
      </c>
      <c r="G13135" s="200" t="s">
        <v>2850</v>
      </c>
      <c r="H13135" s="200" t="s">
        <v>2851</v>
      </c>
      <c r="I13135" s="200">
        <v>45729</v>
      </c>
      <c r="J13135" s="143">
        <f t="shared" si="205"/>
        <v>45729</v>
      </c>
      <c r="K13135" s="202">
        <v>1</v>
      </c>
      <c r="L13135" s="285" t="s">
        <v>6632</v>
      </c>
      <c r="M13135" s="223"/>
      <c r="N13135" s="203">
        <v>7.5</v>
      </c>
      <c r="O13135" s="222" t="s">
        <v>991</v>
      </c>
    </row>
    <row r="13136" spans="1:15" ht="29.25" customHeight="1">
      <c r="A13136" s="221" t="s">
        <v>2860</v>
      </c>
      <c r="B13136" s="221" t="s">
        <v>190</v>
      </c>
      <c r="C13136" s="222" t="s">
        <v>50</v>
      </c>
      <c r="D13136" s="222" t="s">
        <v>191</v>
      </c>
      <c r="E13136" s="199" t="s">
        <v>163</v>
      </c>
      <c r="F13136" s="200" t="s">
        <v>1387</v>
      </c>
      <c r="G13136" s="200" t="s">
        <v>1388</v>
      </c>
      <c r="H13136" s="200" t="s">
        <v>1398</v>
      </c>
      <c r="I13136" s="200">
        <v>45729</v>
      </c>
      <c r="J13136" s="143">
        <f t="shared" si="205"/>
        <v>45729</v>
      </c>
      <c r="K13136" s="202">
        <v>1</v>
      </c>
      <c r="L13136" s="285" t="s">
        <v>6630</v>
      </c>
      <c r="M13136" s="223"/>
      <c r="N13136" s="203">
        <v>0.25</v>
      </c>
      <c r="O13136" s="222" t="s">
        <v>943</v>
      </c>
    </row>
    <row r="13137" spans="1:15" ht="29.25" customHeight="1">
      <c r="A13137" s="221" t="s">
        <v>2860</v>
      </c>
      <c r="B13137" s="221" t="s">
        <v>190</v>
      </c>
      <c r="C13137" s="222" t="s">
        <v>50</v>
      </c>
      <c r="D13137" s="222" t="s">
        <v>191</v>
      </c>
      <c r="E13137" s="199" t="s">
        <v>166</v>
      </c>
      <c r="F13137" s="200"/>
      <c r="G13137" s="200"/>
      <c r="H13137" s="200"/>
      <c r="I13137" s="200">
        <v>45730</v>
      </c>
      <c r="J13137" s="143">
        <f t="shared" si="205"/>
        <v>45730</v>
      </c>
      <c r="K13137" s="202">
        <v>3</v>
      </c>
      <c r="L13137" s="285" t="s">
        <v>6634</v>
      </c>
      <c r="M13137" s="223"/>
      <c r="N13137" s="203"/>
      <c r="O13137" s="222" t="s">
        <v>326</v>
      </c>
    </row>
    <row r="13138" spans="1:15" ht="29.25" customHeight="1">
      <c r="A13138" s="221" t="s">
        <v>2860</v>
      </c>
      <c r="B13138" s="221" t="s">
        <v>190</v>
      </c>
      <c r="C13138" s="222" t="s">
        <v>50</v>
      </c>
      <c r="D13138" s="222" t="s">
        <v>191</v>
      </c>
      <c r="E13138" s="199" t="s">
        <v>178</v>
      </c>
      <c r="F13138" s="200"/>
      <c r="G13138" s="200"/>
      <c r="H13138" s="200"/>
      <c r="I13138" s="200">
        <v>45730</v>
      </c>
      <c r="J13138" s="143">
        <f t="shared" si="205"/>
        <v>45730</v>
      </c>
      <c r="K13138" s="202">
        <v>2</v>
      </c>
      <c r="L13138" s="285" t="s">
        <v>6635</v>
      </c>
      <c r="M13138" s="223"/>
      <c r="N13138" s="203"/>
      <c r="O13138" s="222" t="s">
        <v>326</v>
      </c>
    </row>
    <row r="13139" spans="1:15" ht="29.25" customHeight="1">
      <c r="A13139" s="221" t="s">
        <v>2860</v>
      </c>
      <c r="B13139" s="221" t="s">
        <v>190</v>
      </c>
      <c r="C13139" s="222" t="s">
        <v>50</v>
      </c>
      <c r="D13139" s="222" t="s">
        <v>191</v>
      </c>
      <c r="E13139" s="199" t="s">
        <v>163</v>
      </c>
      <c r="F13139" s="200" t="s">
        <v>2849</v>
      </c>
      <c r="G13139" s="200" t="s">
        <v>2850</v>
      </c>
      <c r="H13139" s="200" t="s">
        <v>2851</v>
      </c>
      <c r="I13139" s="200">
        <v>45730</v>
      </c>
      <c r="J13139" s="143">
        <f t="shared" si="205"/>
        <v>45730</v>
      </c>
      <c r="K13139" s="202">
        <v>2</v>
      </c>
      <c r="L13139" s="284" t="s">
        <v>6637</v>
      </c>
      <c r="M13139" s="223"/>
      <c r="N13139" s="203">
        <v>7.5</v>
      </c>
      <c r="O13139" s="222" t="s">
        <v>991</v>
      </c>
    </row>
    <row r="13140" spans="1:15" ht="29.25" customHeight="1">
      <c r="A13140" s="221" t="s">
        <v>2860</v>
      </c>
      <c r="B13140" s="221" t="s">
        <v>190</v>
      </c>
      <c r="C13140" s="222" t="s">
        <v>50</v>
      </c>
      <c r="D13140" s="222" t="s">
        <v>191</v>
      </c>
      <c r="E13140" s="199" t="s">
        <v>163</v>
      </c>
      <c r="F13140" s="200" t="s">
        <v>642</v>
      </c>
      <c r="G13140" s="200" t="s">
        <v>754</v>
      </c>
      <c r="H13140" s="200" t="s">
        <v>643</v>
      </c>
      <c r="I13140" s="200">
        <v>45730</v>
      </c>
      <c r="J13140" s="143">
        <f t="shared" si="205"/>
        <v>45730</v>
      </c>
      <c r="K13140" s="202">
        <v>2.5</v>
      </c>
      <c r="L13140" s="285" t="s">
        <v>6636</v>
      </c>
      <c r="M13140" s="223"/>
      <c r="N13140" s="203">
        <v>2.2916666666666701</v>
      </c>
      <c r="O13140" s="222" t="s">
        <v>941</v>
      </c>
    </row>
    <row r="13141" spans="1:15" ht="29.25" customHeight="1">
      <c r="A13141" s="221" t="s">
        <v>2860</v>
      </c>
      <c r="B13141" s="221" t="s">
        <v>190</v>
      </c>
      <c r="C13141" s="222" t="s">
        <v>50</v>
      </c>
      <c r="D13141" s="222" t="s">
        <v>191</v>
      </c>
      <c r="E13141" s="199" t="s">
        <v>163</v>
      </c>
      <c r="F13141" s="200" t="s">
        <v>2849</v>
      </c>
      <c r="G13141" s="200" t="s">
        <v>2850</v>
      </c>
      <c r="H13141" s="200" t="s">
        <v>2851</v>
      </c>
      <c r="I13141" s="200">
        <v>45733</v>
      </c>
      <c r="J13141" s="143">
        <f t="shared" si="205"/>
        <v>45733</v>
      </c>
      <c r="K13141" s="202">
        <v>3.5</v>
      </c>
      <c r="L13141" s="284" t="s">
        <v>6638</v>
      </c>
      <c r="M13141" s="223"/>
      <c r="N13141" s="203">
        <v>7.5</v>
      </c>
      <c r="O13141" s="222" t="s">
        <v>991</v>
      </c>
    </row>
    <row r="13142" spans="1:15" ht="29.25" customHeight="1">
      <c r="A13142" s="221" t="s">
        <v>2860</v>
      </c>
      <c r="B13142" s="221" t="s">
        <v>190</v>
      </c>
      <c r="C13142" s="222" t="s">
        <v>50</v>
      </c>
      <c r="D13142" s="222" t="s">
        <v>191</v>
      </c>
      <c r="E13142" s="199" t="s">
        <v>163</v>
      </c>
      <c r="F13142" s="200" t="s">
        <v>2241</v>
      </c>
      <c r="G13142" s="200" t="s">
        <v>2242</v>
      </c>
      <c r="H13142" s="200" t="s">
        <v>38</v>
      </c>
      <c r="I13142" s="200">
        <v>45733</v>
      </c>
      <c r="J13142" s="143">
        <f t="shared" si="205"/>
        <v>45733</v>
      </c>
      <c r="K13142" s="202">
        <v>4.5</v>
      </c>
      <c r="L13142" s="284" t="s">
        <v>6639</v>
      </c>
      <c r="M13142" s="223"/>
      <c r="N13142" s="203">
        <v>5.2083333333333304</v>
      </c>
      <c r="O13142" s="222" t="s">
        <v>941</v>
      </c>
    </row>
    <row r="13143" spans="1:15" ht="29.25" customHeight="1">
      <c r="A13143" s="221" t="s">
        <v>2860</v>
      </c>
      <c r="B13143" s="221" t="s">
        <v>190</v>
      </c>
      <c r="C13143" s="222" t="s">
        <v>50</v>
      </c>
      <c r="D13143" s="222" t="s">
        <v>191</v>
      </c>
      <c r="E13143" s="199" t="s">
        <v>163</v>
      </c>
      <c r="F13143" s="200" t="s">
        <v>642</v>
      </c>
      <c r="G13143" s="200" t="s">
        <v>754</v>
      </c>
      <c r="H13143" s="200" t="s">
        <v>643</v>
      </c>
      <c r="I13143" s="200">
        <v>45733</v>
      </c>
      <c r="J13143" s="143">
        <f t="shared" si="205"/>
        <v>45733</v>
      </c>
      <c r="K13143" s="202">
        <v>1.5</v>
      </c>
      <c r="L13143" s="285" t="s">
        <v>6636</v>
      </c>
      <c r="M13143" s="223"/>
      <c r="N13143" s="203">
        <v>2.2916666666666701</v>
      </c>
      <c r="O13143" s="222" t="s">
        <v>941</v>
      </c>
    </row>
    <row r="13144" spans="1:15" ht="29.25" customHeight="1">
      <c r="A13144" s="221" t="s">
        <v>2860</v>
      </c>
      <c r="B13144" s="221" t="s">
        <v>190</v>
      </c>
      <c r="C13144" s="222" t="s">
        <v>50</v>
      </c>
      <c r="D13144" s="222" t="s">
        <v>191</v>
      </c>
      <c r="E13144" s="199" t="s">
        <v>163</v>
      </c>
      <c r="F13144" s="200" t="s">
        <v>2241</v>
      </c>
      <c r="G13144" s="200" t="s">
        <v>2242</v>
      </c>
      <c r="H13144" s="200" t="s">
        <v>38</v>
      </c>
      <c r="I13144" s="200">
        <v>45734</v>
      </c>
      <c r="J13144" s="143">
        <f t="shared" si="205"/>
        <v>45734</v>
      </c>
      <c r="K13144" s="202">
        <v>2.5</v>
      </c>
      <c r="L13144" s="284" t="s">
        <v>6642</v>
      </c>
      <c r="M13144" s="223"/>
      <c r="N13144" s="203">
        <v>5.2083333333333304</v>
      </c>
      <c r="O13144" s="222" t="s">
        <v>941</v>
      </c>
    </row>
    <row r="13145" spans="1:15" ht="29.25" customHeight="1">
      <c r="A13145" s="221" t="s">
        <v>2860</v>
      </c>
      <c r="B13145" s="221" t="s">
        <v>190</v>
      </c>
      <c r="C13145" s="222" t="s">
        <v>50</v>
      </c>
      <c r="D13145" s="222" t="s">
        <v>191</v>
      </c>
      <c r="E13145" s="199" t="s">
        <v>163</v>
      </c>
      <c r="F13145" s="200" t="s">
        <v>2241</v>
      </c>
      <c r="G13145" s="200" t="s">
        <v>2242</v>
      </c>
      <c r="H13145" s="200" t="s">
        <v>118</v>
      </c>
      <c r="I13145" s="200">
        <v>45734</v>
      </c>
      <c r="J13145" s="143">
        <f t="shared" si="205"/>
        <v>45734</v>
      </c>
      <c r="K13145" s="202">
        <v>1</v>
      </c>
      <c r="L13145" s="285" t="s">
        <v>6643</v>
      </c>
      <c r="M13145" s="223"/>
      <c r="N13145" s="203">
        <v>0.8125</v>
      </c>
      <c r="O13145" s="222" t="s">
        <v>943</v>
      </c>
    </row>
    <row r="13146" spans="1:15" ht="29.25" customHeight="1">
      <c r="A13146" s="221" t="s">
        <v>2860</v>
      </c>
      <c r="B13146" s="221" t="s">
        <v>190</v>
      </c>
      <c r="C13146" s="222" t="s">
        <v>50</v>
      </c>
      <c r="D13146" s="222" t="s">
        <v>191</v>
      </c>
      <c r="E13146" s="199" t="s">
        <v>163</v>
      </c>
      <c r="F13146" s="200" t="s">
        <v>642</v>
      </c>
      <c r="G13146" s="200" t="s">
        <v>754</v>
      </c>
      <c r="H13146" s="200" t="s">
        <v>643</v>
      </c>
      <c r="I13146" s="200">
        <v>45734</v>
      </c>
      <c r="J13146" s="143">
        <f t="shared" si="205"/>
        <v>45734</v>
      </c>
      <c r="K13146" s="202">
        <v>1</v>
      </c>
      <c r="L13146" s="285" t="s">
        <v>6641</v>
      </c>
      <c r="M13146" s="223"/>
      <c r="N13146" s="203">
        <v>2.2916666666666701</v>
      </c>
      <c r="O13146" s="222" t="s">
        <v>941</v>
      </c>
    </row>
    <row r="13147" spans="1:15" ht="29.25" customHeight="1">
      <c r="A13147" s="221" t="s">
        <v>2860</v>
      </c>
      <c r="B13147" s="221" t="s">
        <v>190</v>
      </c>
      <c r="C13147" s="222" t="s">
        <v>50</v>
      </c>
      <c r="D13147" s="222" t="s">
        <v>191</v>
      </c>
      <c r="E13147" s="199" t="s">
        <v>163</v>
      </c>
      <c r="F13147" s="200" t="s">
        <v>2849</v>
      </c>
      <c r="G13147" s="200" t="s">
        <v>2850</v>
      </c>
      <c r="H13147" s="200" t="s">
        <v>2855</v>
      </c>
      <c r="I13147" s="200">
        <v>45734</v>
      </c>
      <c r="J13147" s="143">
        <f t="shared" si="205"/>
        <v>45734</v>
      </c>
      <c r="K13147" s="202">
        <v>5</v>
      </c>
      <c r="L13147" s="284" t="s">
        <v>6640</v>
      </c>
      <c r="M13147" s="223"/>
      <c r="N13147" s="203">
        <v>6.34375</v>
      </c>
      <c r="O13147" s="222" t="s">
        <v>942</v>
      </c>
    </row>
    <row r="13148" spans="1:15" ht="29.25" customHeight="1">
      <c r="A13148" s="221" t="s">
        <v>2860</v>
      </c>
      <c r="B13148" s="221" t="s">
        <v>190</v>
      </c>
      <c r="C13148" s="222" t="s">
        <v>50</v>
      </c>
      <c r="D13148" s="222" t="s">
        <v>191</v>
      </c>
      <c r="E13148" s="199" t="s">
        <v>171</v>
      </c>
      <c r="F13148" s="200"/>
      <c r="G13148" s="200"/>
      <c r="H13148" s="200"/>
      <c r="I13148" s="200">
        <v>45735</v>
      </c>
      <c r="J13148" s="143">
        <f t="shared" si="205"/>
        <v>45735</v>
      </c>
      <c r="K13148" s="202">
        <v>1</v>
      </c>
      <c r="L13148" s="285" t="s">
        <v>6644</v>
      </c>
      <c r="M13148" s="223"/>
      <c r="N13148" s="203"/>
      <c r="O13148" s="222" t="s">
        <v>326</v>
      </c>
    </row>
    <row r="13149" spans="1:15" ht="29.25" customHeight="1">
      <c r="A13149" s="221" t="s">
        <v>2860</v>
      </c>
      <c r="B13149" s="221" t="s">
        <v>190</v>
      </c>
      <c r="C13149" s="222" t="s">
        <v>50</v>
      </c>
      <c r="D13149" s="222" t="s">
        <v>191</v>
      </c>
      <c r="E13149" s="199" t="s">
        <v>178</v>
      </c>
      <c r="F13149" s="200"/>
      <c r="G13149" s="200"/>
      <c r="H13149" s="200"/>
      <c r="I13149" s="200">
        <v>45735</v>
      </c>
      <c r="J13149" s="143">
        <f t="shared" si="205"/>
        <v>45735</v>
      </c>
      <c r="K13149" s="202">
        <v>1</v>
      </c>
      <c r="L13149" s="285" t="s">
        <v>6645</v>
      </c>
      <c r="M13149" s="223"/>
      <c r="N13149" s="203"/>
      <c r="O13149" s="222" t="s">
        <v>326</v>
      </c>
    </row>
    <row r="13150" spans="1:15" ht="29.25" customHeight="1">
      <c r="A13150" s="221" t="s">
        <v>2860</v>
      </c>
      <c r="B13150" s="221" t="s">
        <v>190</v>
      </c>
      <c r="C13150" s="222" t="s">
        <v>50</v>
      </c>
      <c r="D13150" s="222" t="s">
        <v>191</v>
      </c>
      <c r="E13150" s="199" t="s">
        <v>178</v>
      </c>
      <c r="F13150" s="200"/>
      <c r="G13150" s="200"/>
      <c r="H13150" s="200"/>
      <c r="I13150" s="200">
        <v>45735</v>
      </c>
      <c r="J13150" s="143">
        <f t="shared" si="205"/>
        <v>45735</v>
      </c>
      <c r="K13150" s="202">
        <v>2</v>
      </c>
      <c r="L13150" s="285" t="s">
        <v>6648</v>
      </c>
      <c r="M13150" s="223"/>
      <c r="N13150" s="203"/>
      <c r="O13150" s="222" t="s">
        <v>326</v>
      </c>
    </row>
    <row r="13151" spans="1:15" ht="29.25" customHeight="1">
      <c r="A13151" s="221" t="s">
        <v>2860</v>
      </c>
      <c r="B13151" s="221" t="s">
        <v>190</v>
      </c>
      <c r="C13151" s="222" t="s">
        <v>50</v>
      </c>
      <c r="D13151" s="222" t="s">
        <v>191</v>
      </c>
      <c r="E13151" s="199" t="s">
        <v>163</v>
      </c>
      <c r="F13151" s="200" t="s">
        <v>2849</v>
      </c>
      <c r="G13151" s="200" t="s">
        <v>2850</v>
      </c>
      <c r="H13151" s="200" t="s">
        <v>2851</v>
      </c>
      <c r="I13151" s="200">
        <v>45735</v>
      </c>
      <c r="J13151" s="143">
        <f t="shared" si="205"/>
        <v>45735</v>
      </c>
      <c r="K13151" s="202">
        <v>1.5</v>
      </c>
      <c r="L13151" s="284" t="s">
        <v>6646</v>
      </c>
      <c r="M13151" s="223"/>
      <c r="N13151" s="203">
        <v>7.5</v>
      </c>
      <c r="O13151" s="222" t="s">
        <v>991</v>
      </c>
    </row>
    <row r="13152" spans="1:15" ht="29.25" customHeight="1">
      <c r="A13152" s="221" t="s">
        <v>2860</v>
      </c>
      <c r="B13152" s="221" t="s">
        <v>190</v>
      </c>
      <c r="C13152" s="222" t="s">
        <v>50</v>
      </c>
      <c r="D13152" s="222" t="s">
        <v>191</v>
      </c>
      <c r="E13152" s="199" t="s">
        <v>163</v>
      </c>
      <c r="F13152" s="200" t="s">
        <v>6005</v>
      </c>
      <c r="G13152" s="200" t="s">
        <v>6006</v>
      </c>
      <c r="H13152" s="200" t="s">
        <v>39</v>
      </c>
      <c r="I13152" s="200">
        <v>45735</v>
      </c>
      <c r="J13152" s="143">
        <f t="shared" si="205"/>
        <v>45735</v>
      </c>
      <c r="K13152" s="202">
        <v>1</v>
      </c>
      <c r="L13152" s="285" t="s">
        <v>266</v>
      </c>
      <c r="M13152" s="223"/>
      <c r="N13152" s="203">
        <v>1.875</v>
      </c>
      <c r="O13152" s="222" t="s">
        <v>958</v>
      </c>
    </row>
    <row r="13153" spans="1:15" ht="29.25" customHeight="1">
      <c r="A13153" s="221" t="s">
        <v>2860</v>
      </c>
      <c r="B13153" s="221" t="s">
        <v>190</v>
      </c>
      <c r="C13153" s="222" t="s">
        <v>50</v>
      </c>
      <c r="D13153" s="222" t="s">
        <v>191</v>
      </c>
      <c r="E13153" s="199" t="s">
        <v>163</v>
      </c>
      <c r="F13153" s="200" t="s">
        <v>642</v>
      </c>
      <c r="G13153" s="200" t="s">
        <v>754</v>
      </c>
      <c r="H13153" s="200" t="s">
        <v>643</v>
      </c>
      <c r="I13153" s="200">
        <v>45735</v>
      </c>
      <c r="J13153" s="143">
        <f t="shared" si="205"/>
        <v>45735</v>
      </c>
      <c r="K13153" s="202">
        <v>3</v>
      </c>
      <c r="L13153" s="285" t="s">
        <v>6647</v>
      </c>
      <c r="M13153" s="223"/>
      <c r="N13153" s="203">
        <v>2.2916666666666701</v>
      </c>
      <c r="O13153" s="222" t="s">
        <v>941</v>
      </c>
    </row>
    <row r="13154" spans="1:15" ht="29.25" customHeight="1">
      <c r="A13154" s="221" t="s">
        <v>2860</v>
      </c>
      <c r="B13154" s="221" t="s">
        <v>190</v>
      </c>
      <c r="C13154" s="222" t="s">
        <v>50</v>
      </c>
      <c r="D13154" s="222" t="s">
        <v>191</v>
      </c>
      <c r="E13154" s="199" t="s">
        <v>169</v>
      </c>
      <c r="F13154" s="200"/>
      <c r="G13154" s="200"/>
      <c r="H13154" s="200"/>
      <c r="I13154" s="200">
        <v>45736</v>
      </c>
      <c r="J13154" s="143">
        <f t="shared" si="205"/>
        <v>45736</v>
      </c>
      <c r="K13154" s="202">
        <v>1</v>
      </c>
      <c r="L13154" s="285" t="s">
        <v>6816</v>
      </c>
      <c r="M13154" s="223"/>
      <c r="N13154" s="203"/>
      <c r="O13154" s="222" t="s">
        <v>326</v>
      </c>
    </row>
    <row r="13155" spans="1:15" ht="29.25" customHeight="1">
      <c r="A13155" s="221" t="s">
        <v>2860</v>
      </c>
      <c r="B13155" s="221" t="s">
        <v>190</v>
      </c>
      <c r="C13155" s="222" t="s">
        <v>50</v>
      </c>
      <c r="D13155" s="222" t="s">
        <v>191</v>
      </c>
      <c r="E13155" s="199" t="s">
        <v>163</v>
      </c>
      <c r="F13155" s="200" t="s">
        <v>2241</v>
      </c>
      <c r="G13155" s="200" t="s">
        <v>2242</v>
      </c>
      <c r="H13155" s="200"/>
      <c r="I13155" s="200">
        <v>45736</v>
      </c>
      <c r="J13155" s="143">
        <f t="shared" si="205"/>
        <v>45736</v>
      </c>
      <c r="K13155" s="202">
        <v>1</v>
      </c>
      <c r="L13155" s="285" t="s">
        <v>6817</v>
      </c>
      <c r="M13155" s="223"/>
      <c r="N13155" s="203"/>
      <c r="O13155" s="222" t="s">
        <v>326</v>
      </c>
    </row>
    <row r="13156" spans="1:15" ht="29.25" customHeight="1">
      <c r="A13156" s="221" t="s">
        <v>2860</v>
      </c>
      <c r="B13156" s="221" t="s">
        <v>190</v>
      </c>
      <c r="C13156" s="222" t="s">
        <v>50</v>
      </c>
      <c r="D13156" s="222" t="s">
        <v>191</v>
      </c>
      <c r="E13156" s="199" t="s">
        <v>178</v>
      </c>
      <c r="F13156" s="200"/>
      <c r="G13156" s="200"/>
      <c r="H13156" s="200"/>
      <c r="I13156" s="200">
        <v>45736</v>
      </c>
      <c r="J13156" s="143">
        <f t="shared" si="205"/>
        <v>45736</v>
      </c>
      <c r="K13156" s="202">
        <v>1</v>
      </c>
      <c r="L13156" s="285" t="s">
        <v>6818</v>
      </c>
      <c r="M13156" s="223"/>
      <c r="N13156" s="203"/>
      <c r="O13156" s="222" t="s">
        <v>326</v>
      </c>
    </row>
    <row r="13157" spans="1:15" ht="29.25" customHeight="1">
      <c r="A13157" s="221" t="s">
        <v>2860</v>
      </c>
      <c r="B13157" s="221" t="s">
        <v>190</v>
      </c>
      <c r="C13157" s="222" t="s">
        <v>50</v>
      </c>
      <c r="D13157" s="222" t="s">
        <v>191</v>
      </c>
      <c r="E13157" s="199" t="s">
        <v>163</v>
      </c>
      <c r="F13157" s="200" t="s">
        <v>2849</v>
      </c>
      <c r="G13157" s="200" t="s">
        <v>2850</v>
      </c>
      <c r="H13157" s="200"/>
      <c r="I13157" s="200">
        <v>45736</v>
      </c>
      <c r="J13157" s="143">
        <f t="shared" si="205"/>
        <v>45736</v>
      </c>
      <c r="K13157" s="202">
        <v>1</v>
      </c>
      <c r="L13157" s="285" t="s">
        <v>6817</v>
      </c>
      <c r="M13157" s="223"/>
      <c r="N13157" s="203"/>
      <c r="O13157" s="222" t="s">
        <v>326</v>
      </c>
    </row>
    <row r="13158" spans="1:15" ht="29.25" customHeight="1">
      <c r="A13158" s="221" t="s">
        <v>2860</v>
      </c>
      <c r="B13158" s="221" t="s">
        <v>190</v>
      </c>
      <c r="C13158" s="222" t="s">
        <v>50</v>
      </c>
      <c r="D13158" s="222" t="s">
        <v>191</v>
      </c>
      <c r="E13158" s="199" t="s">
        <v>178</v>
      </c>
      <c r="F13158" s="200"/>
      <c r="G13158" s="200"/>
      <c r="H13158" s="200"/>
      <c r="I13158" s="200">
        <v>45736</v>
      </c>
      <c r="J13158" s="143">
        <f t="shared" si="205"/>
        <v>45736</v>
      </c>
      <c r="K13158" s="202">
        <v>1</v>
      </c>
      <c r="L13158" s="285" t="s">
        <v>4247</v>
      </c>
      <c r="M13158" s="223"/>
      <c r="N13158" s="203"/>
      <c r="O13158" s="222" t="s">
        <v>326</v>
      </c>
    </row>
    <row r="13159" spans="1:15" ht="29.25" customHeight="1">
      <c r="A13159" s="221" t="s">
        <v>2860</v>
      </c>
      <c r="B13159" s="221" t="s">
        <v>190</v>
      </c>
      <c r="C13159" s="222" t="s">
        <v>50</v>
      </c>
      <c r="D13159" s="222" t="s">
        <v>191</v>
      </c>
      <c r="E13159" s="199" t="s">
        <v>177</v>
      </c>
      <c r="F13159" s="200"/>
      <c r="G13159" s="200"/>
      <c r="H13159" s="200"/>
      <c r="I13159" s="200">
        <v>45736</v>
      </c>
      <c r="J13159" s="143">
        <f t="shared" si="205"/>
        <v>45736</v>
      </c>
      <c r="K13159" s="202">
        <v>1</v>
      </c>
      <c r="L13159" s="285" t="s">
        <v>6819</v>
      </c>
      <c r="M13159" s="223"/>
      <c r="N13159" s="203"/>
      <c r="O13159" s="222" t="s">
        <v>326</v>
      </c>
    </row>
    <row r="13160" spans="1:15" ht="29.25" customHeight="1">
      <c r="A13160" s="221" t="s">
        <v>2860</v>
      </c>
      <c r="B13160" s="221" t="s">
        <v>190</v>
      </c>
      <c r="C13160" s="222" t="s">
        <v>50</v>
      </c>
      <c r="D13160" s="222" t="s">
        <v>191</v>
      </c>
      <c r="E13160" s="199" t="s">
        <v>163</v>
      </c>
      <c r="F13160" s="200" t="s">
        <v>642</v>
      </c>
      <c r="G13160" s="200" t="s">
        <v>754</v>
      </c>
      <c r="H13160" s="200" t="s">
        <v>643</v>
      </c>
      <c r="I13160" s="200">
        <v>45736</v>
      </c>
      <c r="J13160" s="143">
        <f t="shared" si="205"/>
        <v>45736</v>
      </c>
      <c r="K13160" s="202">
        <v>1.5</v>
      </c>
      <c r="L13160" s="285" t="s">
        <v>6820</v>
      </c>
      <c r="M13160" s="223"/>
      <c r="N13160" s="203">
        <v>2.2916666666666701</v>
      </c>
      <c r="O13160" s="222" t="s">
        <v>941</v>
      </c>
    </row>
    <row r="13161" spans="1:15" ht="29.25" customHeight="1">
      <c r="A13161" s="221" t="s">
        <v>2860</v>
      </c>
      <c r="B13161" s="221" t="s">
        <v>190</v>
      </c>
      <c r="C13161" s="222" t="s">
        <v>50</v>
      </c>
      <c r="D13161" s="222" t="s">
        <v>191</v>
      </c>
      <c r="E13161" s="199" t="s">
        <v>163</v>
      </c>
      <c r="F13161" s="200" t="s">
        <v>2849</v>
      </c>
      <c r="G13161" s="200" t="s">
        <v>2850</v>
      </c>
      <c r="H13161" s="200" t="s">
        <v>2854</v>
      </c>
      <c r="I13161" s="200">
        <v>45736</v>
      </c>
      <c r="J13161" s="143">
        <f t="shared" si="205"/>
        <v>45736</v>
      </c>
      <c r="K13161" s="202">
        <v>2</v>
      </c>
      <c r="L13161" s="284" t="s">
        <v>6815</v>
      </c>
      <c r="M13161" s="223"/>
      <c r="N13161" s="203">
        <v>4.1875</v>
      </c>
      <c r="O13161" s="222" t="s">
        <v>943</v>
      </c>
    </row>
    <row r="13162" spans="1:15" ht="29.25" customHeight="1">
      <c r="A13162" s="221" t="s">
        <v>2860</v>
      </c>
      <c r="B13162" s="221" t="s">
        <v>190</v>
      </c>
      <c r="C13162" s="222" t="s">
        <v>50</v>
      </c>
      <c r="D13162" s="222" t="s">
        <v>191</v>
      </c>
      <c r="E13162" s="199" t="s">
        <v>163</v>
      </c>
      <c r="F13162" s="200" t="s">
        <v>2849</v>
      </c>
      <c r="G13162" s="200" t="s">
        <v>2850</v>
      </c>
      <c r="H13162" s="200" t="s">
        <v>2851</v>
      </c>
      <c r="I13162" s="200">
        <v>45737</v>
      </c>
      <c r="J13162" s="143">
        <f t="shared" si="205"/>
        <v>45737</v>
      </c>
      <c r="K13162" s="202">
        <v>1</v>
      </c>
      <c r="L13162" s="285" t="s">
        <v>4097</v>
      </c>
      <c r="M13162" s="223"/>
      <c r="N13162" s="203">
        <v>7.5</v>
      </c>
      <c r="O13162" s="222" t="s">
        <v>991</v>
      </c>
    </row>
    <row r="13163" spans="1:15" ht="29.25" customHeight="1">
      <c r="A13163" s="221" t="s">
        <v>2860</v>
      </c>
      <c r="B13163" s="221" t="s">
        <v>190</v>
      </c>
      <c r="C13163" s="222" t="s">
        <v>50</v>
      </c>
      <c r="D13163" s="222" t="s">
        <v>191</v>
      </c>
      <c r="E13163" s="199" t="s">
        <v>163</v>
      </c>
      <c r="F13163" s="200" t="s">
        <v>937</v>
      </c>
      <c r="G13163" s="200" t="s">
        <v>938</v>
      </c>
      <c r="H13163" s="200" t="s">
        <v>4757</v>
      </c>
      <c r="I13163" s="200">
        <v>45737</v>
      </c>
      <c r="J13163" s="143">
        <f t="shared" si="205"/>
        <v>45737</v>
      </c>
      <c r="K13163" s="202">
        <v>3.5</v>
      </c>
      <c r="L13163" s="285" t="s">
        <v>6822</v>
      </c>
      <c r="M13163" s="223"/>
      <c r="N13163" s="203">
        <v>0</v>
      </c>
      <c r="O13163" s="222" t="s">
        <v>326</v>
      </c>
    </row>
    <row r="13164" spans="1:15" ht="29.25" customHeight="1">
      <c r="A13164" s="221" t="s">
        <v>2860</v>
      </c>
      <c r="B13164" s="221" t="s">
        <v>190</v>
      </c>
      <c r="C13164" s="222" t="s">
        <v>50</v>
      </c>
      <c r="D13164" s="222" t="s">
        <v>191</v>
      </c>
      <c r="E13164" s="199" t="s">
        <v>163</v>
      </c>
      <c r="F13164" s="200" t="s">
        <v>2241</v>
      </c>
      <c r="G13164" s="200" t="s">
        <v>2242</v>
      </c>
      <c r="H13164" s="200" t="s">
        <v>118</v>
      </c>
      <c r="I13164" s="200">
        <v>45737</v>
      </c>
      <c r="J13164" s="143">
        <f t="shared" si="205"/>
        <v>45737</v>
      </c>
      <c r="K13164" s="202">
        <v>5</v>
      </c>
      <c r="L13164" s="284" t="s">
        <v>6821</v>
      </c>
      <c r="M13164" s="223"/>
      <c r="N13164" s="203">
        <v>0.8125</v>
      </c>
      <c r="O13164" s="222" t="s">
        <v>943</v>
      </c>
    </row>
    <row r="13165" spans="1:15" ht="29.25" customHeight="1">
      <c r="A13165" s="221" t="s">
        <v>2860</v>
      </c>
      <c r="B13165" s="221" t="s">
        <v>190</v>
      </c>
      <c r="C13165" s="222" t="s">
        <v>50</v>
      </c>
      <c r="D13165" s="222" t="s">
        <v>191</v>
      </c>
      <c r="E13165" s="199" t="s">
        <v>176</v>
      </c>
      <c r="F13165" s="200"/>
      <c r="G13165" s="200"/>
      <c r="H13165" s="200"/>
      <c r="I13165" s="200">
        <v>45740</v>
      </c>
      <c r="J13165" s="143">
        <f t="shared" si="205"/>
        <v>45740</v>
      </c>
      <c r="K13165" s="202">
        <v>3.5</v>
      </c>
      <c r="L13165" s="284" t="s">
        <v>6823</v>
      </c>
      <c r="M13165" s="223"/>
      <c r="N13165" s="203"/>
      <c r="O13165" s="222" t="s">
        <v>326</v>
      </c>
    </row>
    <row r="13166" spans="1:15" ht="29.25" customHeight="1">
      <c r="A13166" s="221" t="s">
        <v>2860</v>
      </c>
      <c r="B13166" s="221" t="s">
        <v>190</v>
      </c>
      <c r="C13166" s="222" t="s">
        <v>50</v>
      </c>
      <c r="D13166" s="222" t="s">
        <v>191</v>
      </c>
      <c r="E13166" s="199" t="s">
        <v>176</v>
      </c>
      <c r="F13166" s="200"/>
      <c r="G13166" s="200"/>
      <c r="H13166" s="200"/>
      <c r="I13166" s="200">
        <v>45740</v>
      </c>
      <c r="J13166" s="143">
        <f t="shared" si="205"/>
        <v>45740</v>
      </c>
      <c r="K13166" s="202">
        <v>2.5</v>
      </c>
      <c r="L13166" s="284" t="s">
        <v>6824</v>
      </c>
      <c r="M13166" s="223"/>
      <c r="N13166" s="203"/>
      <c r="O13166" s="222" t="s">
        <v>326</v>
      </c>
    </row>
    <row r="13167" spans="1:15" ht="29.25" customHeight="1">
      <c r="A13167" s="221" t="s">
        <v>2860</v>
      </c>
      <c r="B13167" s="221" t="s">
        <v>190</v>
      </c>
      <c r="C13167" s="222" t="s">
        <v>50</v>
      </c>
      <c r="D13167" s="222" t="s">
        <v>191</v>
      </c>
      <c r="E13167" s="199" t="s">
        <v>163</v>
      </c>
      <c r="F13167" s="200" t="s">
        <v>2241</v>
      </c>
      <c r="G13167" s="200" t="s">
        <v>2242</v>
      </c>
      <c r="H13167" s="200"/>
      <c r="I13167" s="200">
        <v>45740</v>
      </c>
      <c r="J13167" s="143">
        <f t="shared" si="205"/>
        <v>45740</v>
      </c>
      <c r="K13167" s="202">
        <v>1</v>
      </c>
      <c r="L13167" s="285" t="s">
        <v>391</v>
      </c>
      <c r="M13167" s="223"/>
      <c r="N13167" s="203"/>
      <c r="O13167" s="222" t="s">
        <v>326</v>
      </c>
    </row>
    <row r="13168" spans="1:15" ht="29.25" customHeight="1">
      <c r="A13168" s="221" t="s">
        <v>2860</v>
      </c>
      <c r="B13168" s="221" t="s">
        <v>190</v>
      </c>
      <c r="C13168" s="222" t="s">
        <v>50</v>
      </c>
      <c r="D13168" s="222" t="s">
        <v>191</v>
      </c>
      <c r="E13168" s="199" t="s">
        <v>163</v>
      </c>
      <c r="F13168" s="200" t="s">
        <v>937</v>
      </c>
      <c r="G13168" s="200" t="s">
        <v>938</v>
      </c>
      <c r="H13168" s="200" t="s">
        <v>4773</v>
      </c>
      <c r="I13168" s="200">
        <v>45740</v>
      </c>
      <c r="J13168" s="143">
        <f t="shared" si="205"/>
        <v>45740</v>
      </c>
      <c r="K13168" s="202">
        <v>2.5</v>
      </c>
      <c r="L13168" s="285" t="s">
        <v>6822</v>
      </c>
      <c r="M13168" s="223"/>
      <c r="N13168" s="203">
        <v>0</v>
      </c>
      <c r="O13168" s="222" t="s">
        <v>326</v>
      </c>
    </row>
    <row r="13169" spans="1:15" ht="29.25" customHeight="1">
      <c r="A13169" s="221" t="s">
        <v>2860</v>
      </c>
      <c r="B13169" s="221" t="s">
        <v>190</v>
      </c>
      <c r="C13169" s="222" t="s">
        <v>50</v>
      </c>
      <c r="D13169" s="222" t="s">
        <v>191</v>
      </c>
      <c r="E13169" s="199" t="s">
        <v>163</v>
      </c>
      <c r="F13169" s="200" t="s">
        <v>1494</v>
      </c>
      <c r="G13169" s="200" t="s">
        <v>1495</v>
      </c>
      <c r="H13169" s="200"/>
      <c r="I13169" s="200">
        <v>45741</v>
      </c>
      <c r="J13169" s="143">
        <f t="shared" si="205"/>
        <v>45741</v>
      </c>
      <c r="K13169" s="202">
        <v>1.5</v>
      </c>
      <c r="L13169" s="285" t="s">
        <v>6825</v>
      </c>
      <c r="M13169" s="223"/>
      <c r="N13169" s="203"/>
      <c r="O13169" s="222" t="s">
        <v>326</v>
      </c>
    </row>
    <row r="13170" spans="1:15" ht="29.25" customHeight="1">
      <c r="A13170" s="221" t="s">
        <v>2860</v>
      </c>
      <c r="B13170" s="221" t="s">
        <v>190</v>
      </c>
      <c r="C13170" s="222" t="s">
        <v>50</v>
      </c>
      <c r="D13170" s="222" t="s">
        <v>191</v>
      </c>
      <c r="E13170" s="199" t="s">
        <v>176</v>
      </c>
      <c r="F13170" s="200"/>
      <c r="G13170" s="200"/>
      <c r="H13170" s="200"/>
      <c r="I13170" s="200">
        <v>45741</v>
      </c>
      <c r="J13170" s="143">
        <f t="shared" si="205"/>
        <v>45741</v>
      </c>
      <c r="K13170" s="202">
        <v>7</v>
      </c>
      <c r="L13170" s="284" t="s">
        <v>6826</v>
      </c>
      <c r="M13170" s="223"/>
      <c r="N13170" s="203"/>
      <c r="O13170" s="222" t="s">
        <v>326</v>
      </c>
    </row>
    <row r="13171" spans="1:15" ht="29.25" customHeight="1">
      <c r="A13171" s="221" t="s">
        <v>2860</v>
      </c>
      <c r="B13171" s="221" t="s">
        <v>190</v>
      </c>
      <c r="C13171" s="222" t="s">
        <v>50</v>
      </c>
      <c r="D13171" s="222" t="s">
        <v>191</v>
      </c>
      <c r="E13171" s="199" t="s">
        <v>163</v>
      </c>
      <c r="F13171" s="200" t="s">
        <v>2027</v>
      </c>
      <c r="G13171" s="200" t="s">
        <v>2028</v>
      </c>
      <c r="H13171" s="200" t="s">
        <v>2221</v>
      </c>
      <c r="I13171" s="200">
        <v>45741</v>
      </c>
      <c r="J13171" s="143">
        <f t="shared" si="205"/>
        <v>45741</v>
      </c>
      <c r="K13171" s="202">
        <v>1</v>
      </c>
      <c r="L13171" s="285" t="s">
        <v>5626</v>
      </c>
      <c r="M13171" s="223"/>
      <c r="N13171" s="203">
        <v>3.5</v>
      </c>
      <c r="O13171" s="222" t="s">
        <v>947</v>
      </c>
    </row>
    <row r="13172" spans="1:15" ht="29.25" customHeight="1">
      <c r="A13172" s="221" t="s">
        <v>2860</v>
      </c>
      <c r="B13172" s="221" t="s">
        <v>190</v>
      </c>
      <c r="C13172" s="222" t="s">
        <v>50</v>
      </c>
      <c r="D13172" s="222" t="s">
        <v>191</v>
      </c>
      <c r="E13172" s="199" t="s">
        <v>177</v>
      </c>
      <c r="F13172" s="200"/>
      <c r="G13172" s="200"/>
      <c r="H13172" s="200"/>
      <c r="I13172" s="200">
        <v>45742</v>
      </c>
      <c r="J13172" s="143">
        <f t="shared" si="205"/>
        <v>45742</v>
      </c>
      <c r="K13172" s="202">
        <v>5</v>
      </c>
      <c r="L13172" s="284" t="s">
        <v>6827</v>
      </c>
      <c r="M13172" s="223"/>
      <c r="N13172" s="203"/>
      <c r="O13172" s="222" t="s">
        <v>326</v>
      </c>
    </row>
    <row r="13173" spans="1:15" ht="29.25" customHeight="1">
      <c r="A13173" s="221" t="s">
        <v>2860</v>
      </c>
      <c r="B13173" s="221" t="s">
        <v>190</v>
      </c>
      <c r="C13173" s="222" t="s">
        <v>50</v>
      </c>
      <c r="D13173" s="222" t="s">
        <v>191</v>
      </c>
      <c r="E13173" s="199" t="s">
        <v>176</v>
      </c>
      <c r="F13173" s="200"/>
      <c r="G13173" s="200"/>
      <c r="H13173" s="200"/>
      <c r="I13173" s="200">
        <v>45742</v>
      </c>
      <c r="J13173" s="143">
        <f t="shared" si="205"/>
        <v>45742</v>
      </c>
      <c r="K13173" s="202">
        <v>3.5</v>
      </c>
      <c r="L13173" s="284" t="s">
        <v>6828</v>
      </c>
      <c r="M13173" s="223"/>
      <c r="N13173" s="203"/>
      <c r="O13173" s="222" t="s">
        <v>326</v>
      </c>
    </row>
    <row r="13174" spans="1:15" ht="29.25" customHeight="1">
      <c r="A13174" s="221" t="s">
        <v>2860</v>
      </c>
      <c r="B13174" s="221" t="s">
        <v>190</v>
      </c>
      <c r="C13174" s="222" t="s">
        <v>50</v>
      </c>
      <c r="D13174" s="222" t="s">
        <v>191</v>
      </c>
      <c r="E13174" s="199" t="s">
        <v>163</v>
      </c>
      <c r="F13174" s="200" t="s">
        <v>2849</v>
      </c>
      <c r="G13174" s="200" t="s">
        <v>2850</v>
      </c>
      <c r="H13174" s="200" t="s">
        <v>2851</v>
      </c>
      <c r="I13174" s="200">
        <v>45742</v>
      </c>
      <c r="J13174" s="143">
        <f t="shared" si="205"/>
        <v>45742</v>
      </c>
      <c r="K13174" s="202">
        <v>1</v>
      </c>
      <c r="L13174" s="285" t="s">
        <v>5309</v>
      </c>
      <c r="M13174" s="223"/>
      <c r="N13174" s="203">
        <v>7.5</v>
      </c>
      <c r="O13174" s="222" t="s">
        <v>991</v>
      </c>
    </row>
    <row r="13175" spans="1:15" ht="29.25" customHeight="1">
      <c r="A13175" s="221" t="s">
        <v>2860</v>
      </c>
      <c r="B13175" s="221" t="s">
        <v>190</v>
      </c>
      <c r="C13175" s="222" t="s">
        <v>50</v>
      </c>
      <c r="D13175" s="222" t="s">
        <v>191</v>
      </c>
      <c r="E13175" s="199" t="s">
        <v>178</v>
      </c>
      <c r="F13175" s="200"/>
      <c r="G13175" s="200"/>
      <c r="H13175" s="200"/>
      <c r="I13175" s="200">
        <v>45743</v>
      </c>
      <c r="J13175" s="143">
        <f t="shared" si="205"/>
        <v>45743</v>
      </c>
      <c r="K13175" s="202">
        <v>1</v>
      </c>
      <c r="L13175" s="285" t="s">
        <v>4247</v>
      </c>
      <c r="M13175" s="223"/>
      <c r="N13175" s="203"/>
      <c r="O13175" s="222" t="s">
        <v>326</v>
      </c>
    </row>
    <row r="13176" spans="1:15" ht="29.25" customHeight="1">
      <c r="A13176" s="221" t="s">
        <v>2860</v>
      </c>
      <c r="B13176" s="221" t="s">
        <v>190</v>
      </c>
      <c r="C13176" s="222" t="s">
        <v>50</v>
      </c>
      <c r="D13176" s="222" t="s">
        <v>191</v>
      </c>
      <c r="E13176" s="199" t="s">
        <v>178</v>
      </c>
      <c r="F13176" s="200"/>
      <c r="G13176" s="200"/>
      <c r="H13176" s="200"/>
      <c r="I13176" s="200">
        <v>45743</v>
      </c>
      <c r="J13176" s="143">
        <f t="shared" si="205"/>
        <v>45743</v>
      </c>
      <c r="K13176" s="202">
        <v>1</v>
      </c>
      <c r="L13176" s="285" t="s">
        <v>6312</v>
      </c>
      <c r="M13176" s="223"/>
      <c r="N13176" s="203"/>
      <c r="O13176" s="222" t="s">
        <v>326</v>
      </c>
    </row>
    <row r="13177" spans="1:15" ht="29.25" customHeight="1">
      <c r="A13177" s="221" t="s">
        <v>2860</v>
      </c>
      <c r="B13177" s="221" t="s">
        <v>190</v>
      </c>
      <c r="C13177" s="222" t="s">
        <v>50</v>
      </c>
      <c r="D13177" s="222" t="s">
        <v>191</v>
      </c>
      <c r="E13177" s="199" t="s">
        <v>163</v>
      </c>
      <c r="F13177" s="200" t="s">
        <v>937</v>
      </c>
      <c r="G13177" s="200" t="s">
        <v>938</v>
      </c>
      <c r="H13177" s="200" t="s">
        <v>4768</v>
      </c>
      <c r="I13177" s="200">
        <v>45743</v>
      </c>
      <c r="J13177" s="143">
        <f t="shared" si="205"/>
        <v>45743</v>
      </c>
      <c r="K13177" s="202">
        <v>1</v>
      </c>
      <c r="L13177" s="285" t="s">
        <v>7077</v>
      </c>
      <c r="M13177" s="223"/>
      <c r="N13177" s="203">
        <v>3.625</v>
      </c>
      <c r="O13177" s="222" t="s">
        <v>943</v>
      </c>
    </row>
    <row r="13178" spans="1:15" ht="29.25" customHeight="1">
      <c r="A13178" s="221" t="s">
        <v>2860</v>
      </c>
      <c r="B13178" s="221" t="s">
        <v>190</v>
      </c>
      <c r="C13178" s="222" t="s">
        <v>50</v>
      </c>
      <c r="D13178" s="222" t="s">
        <v>191</v>
      </c>
      <c r="E13178" s="199" t="s">
        <v>163</v>
      </c>
      <c r="F13178" s="200" t="s">
        <v>2241</v>
      </c>
      <c r="G13178" s="200" t="s">
        <v>2242</v>
      </c>
      <c r="H13178" s="200" t="s">
        <v>80</v>
      </c>
      <c r="I13178" s="200">
        <v>45743</v>
      </c>
      <c r="J13178" s="143">
        <f t="shared" si="205"/>
        <v>45743</v>
      </c>
      <c r="K13178" s="202">
        <v>2</v>
      </c>
      <c r="L13178" s="284" t="s">
        <v>7076</v>
      </c>
      <c r="M13178" s="223"/>
      <c r="N13178" s="203">
        <v>1.9659090909090899</v>
      </c>
      <c r="O13178" s="222" t="s">
        <v>5638</v>
      </c>
    </row>
    <row r="13179" spans="1:15" ht="29.25" customHeight="1">
      <c r="A13179" s="221" t="s">
        <v>2860</v>
      </c>
      <c r="B13179" s="221" t="s">
        <v>190</v>
      </c>
      <c r="C13179" s="222" t="s">
        <v>50</v>
      </c>
      <c r="D13179" s="222" t="s">
        <v>191</v>
      </c>
      <c r="E13179" s="199" t="s">
        <v>163</v>
      </c>
      <c r="F13179" s="200" t="s">
        <v>2849</v>
      </c>
      <c r="G13179" s="200" t="s">
        <v>2850</v>
      </c>
      <c r="H13179" s="200" t="s">
        <v>2851</v>
      </c>
      <c r="I13179" s="200">
        <v>45743</v>
      </c>
      <c r="J13179" s="143">
        <f t="shared" si="205"/>
        <v>45743</v>
      </c>
      <c r="K13179" s="202">
        <v>1.5</v>
      </c>
      <c r="L13179" s="284" t="s">
        <v>7075</v>
      </c>
      <c r="M13179" s="223"/>
      <c r="N13179" s="203">
        <v>7.5</v>
      </c>
      <c r="O13179" s="222" t="s">
        <v>991</v>
      </c>
    </row>
    <row r="13180" spans="1:15" ht="29.25" customHeight="1">
      <c r="A13180" s="221" t="s">
        <v>2860</v>
      </c>
      <c r="B13180" s="221" t="s">
        <v>190</v>
      </c>
      <c r="C13180" s="222" t="s">
        <v>50</v>
      </c>
      <c r="D13180" s="222" t="s">
        <v>191</v>
      </c>
      <c r="E13180" s="199" t="s">
        <v>163</v>
      </c>
      <c r="F13180" s="200" t="s">
        <v>3135</v>
      </c>
      <c r="G13180" s="200" t="s">
        <v>3136</v>
      </c>
      <c r="H13180" s="200" t="s">
        <v>5074</v>
      </c>
      <c r="I13180" s="200">
        <v>45743</v>
      </c>
      <c r="J13180" s="143">
        <f t="shared" si="205"/>
        <v>45743</v>
      </c>
      <c r="K13180" s="202">
        <v>3</v>
      </c>
      <c r="L13180" s="284" t="s">
        <v>7078</v>
      </c>
      <c r="M13180" s="223"/>
      <c r="N13180" s="203">
        <v>0.70833333333333404</v>
      </c>
      <c r="O13180" s="222" t="s">
        <v>941</v>
      </c>
    </row>
    <row r="13181" spans="1:15" ht="29.25" customHeight="1">
      <c r="A13181" s="221" t="s">
        <v>2860</v>
      </c>
      <c r="B13181" s="221" t="s">
        <v>190</v>
      </c>
      <c r="C13181" s="222" t="s">
        <v>50</v>
      </c>
      <c r="D13181" s="222" t="s">
        <v>191</v>
      </c>
      <c r="E13181" s="199" t="s">
        <v>163</v>
      </c>
      <c r="F13181" s="200" t="s">
        <v>2849</v>
      </c>
      <c r="G13181" s="200" t="s">
        <v>2850</v>
      </c>
      <c r="H13181" s="200" t="s">
        <v>2851</v>
      </c>
      <c r="I13181" s="200">
        <v>45744</v>
      </c>
      <c r="J13181" s="143">
        <f t="shared" si="205"/>
        <v>45744</v>
      </c>
      <c r="K13181" s="202">
        <v>1</v>
      </c>
      <c r="L13181" s="285" t="s">
        <v>4097</v>
      </c>
      <c r="M13181" s="223"/>
      <c r="N13181" s="203">
        <v>7.5</v>
      </c>
      <c r="O13181" s="222" t="s">
        <v>991</v>
      </c>
    </row>
    <row r="13182" spans="1:15" ht="29.25" customHeight="1">
      <c r="A13182" s="221" t="s">
        <v>2860</v>
      </c>
      <c r="B13182" s="221" t="s">
        <v>190</v>
      </c>
      <c r="C13182" s="222" t="s">
        <v>50</v>
      </c>
      <c r="D13182" s="222" t="s">
        <v>191</v>
      </c>
      <c r="E13182" s="199" t="s">
        <v>163</v>
      </c>
      <c r="F13182" s="200" t="s">
        <v>3135</v>
      </c>
      <c r="G13182" s="200" t="s">
        <v>3136</v>
      </c>
      <c r="H13182" s="200" t="s">
        <v>3152</v>
      </c>
      <c r="I13182" s="200">
        <v>45744</v>
      </c>
      <c r="J13182" s="143">
        <f t="shared" si="205"/>
        <v>45744</v>
      </c>
      <c r="K13182" s="202">
        <v>5</v>
      </c>
      <c r="L13182" s="284" t="s">
        <v>7080</v>
      </c>
      <c r="M13182" s="223"/>
      <c r="N13182" s="203">
        <v>13.5</v>
      </c>
      <c r="O13182" s="222" t="s">
        <v>968</v>
      </c>
    </row>
    <row r="13183" spans="1:15" ht="29.25" customHeight="1">
      <c r="A13183" s="221" t="s">
        <v>2860</v>
      </c>
      <c r="B13183" s="221" t="s">
        <v>190</v>
      </c>
      <c r="C13183" s="222" t="s">
        <v>50</v>
      </c>
      <c r="D13183" s="222" t="s">
        <v>191</v>
      </c>
      <c r="E13183" s="199" t="s">
        <v>163</v>
      </c>
      <c r="F13183" s="200" t="s">
        <v>3135</v>
      </c>
      <c r="G13183" s="200" t="s">
        <v>3136</v>
      </c>
      <c r="H13183" s="200" t="s">
        <v>5074</v>
      </c>
      <c r="I13183" s="200">
        <v>45744</v>
      </c>
      <c r="J13183" s="143">
        <f t="shared" si="205"/>
        <v>45744</v>
      </c>
      <c r="K13183" s="202">
        <v>3.5</v>
      </c>
      <c r="L13183" s="285" t="s">
        <v>7079</v>
      </c>
      <c r="M13183" s="223"/>
      <c r="N13183" s="203">
        <v>0.70833333333333404</v>
      </c>
      <c r="O13183" s="222" t="s">
        <v>941</v>
      </c>
    </row>
    <row r="13184" spans="1:15" ht="29.25" customHeight="1">
      <c r="A13184" s="221" t="s">
        <v>2860</v>
      </c>
      <c r="B13184" s="221" t="s">
        <v>190</v>
      </c>
      <c r="C13184" s="222" t="s">
        <v>50</v>
      </c>
      <c r="D13184" s="222" t="s">
        <v>191</v>
      </c>
      <c r="E13184" s="199" t="s">
        <v>177</v>
      </c>
      <c r="F13184" s="200"/>
      <c r="G13184" s="200"/>
      <c r="H13184" s="200"/>
      <c r="I13184" s="200">
        <v>45747</v>
      </c>
      <c r="J13184" s="143">
        <f t="shared" si="205"/>
        <v>45747</v>
      </c>
      <c r="K13184" s="202">
        <v>1</v>
      </c>
      <c r="L13184" s="285" t="s">
        <v>7081</v>
      </c>
      <c r="M13184" s="223"/>
      <c r="N13184" s="203"/>
      <c r="O13184" s="222" t="s">
        <v>326</v>
      </c>
    </row>
    <row r="13185" spans="1:15" ht="29.25" customHeight="1">
      <c r="A13185" s="221" t="s">
        <v>2860</v>
      </c>
      <c r="B13185" s="221" t="s">
        <v>190</v>
      </c>
      <c r="C13185" s="222" t="s">
        <v>50</v>
      </c>
      <c r="D13185" s="222" t="s">
        <v>191</v>
      </c>
      <c r="E13185" s="199" t="s">
        <v>163</v>
      </c>
      <c r="F13185" s="200" t="s">
        <v>5212</v>
      </c>
      <c r="G13185" s="200" t="s">
        <v>5213</v>
      </c>
      <c r="H13185" s="200"/>
      <c r="I13185" s="200">
        <v>45747</v>
      </c>
      <c r="J13185" s="143">
        <f t="shared" si="205"/>
        <v>45747</v>
      </c>
      <c r="K13185" s="202">
        <v>1</v>
      </c>
      <c r="L13185" s="285" t="s">
        <v>267</v>
      </c>
      <c r="M13185" s="223"/>
      <c r="N13185" s="203"/>
      <c r="O13185" s="222" t="s">
        <v>326</v>
      </c>
    </row>
    <row r="13186" spans="1:15" ht="29.25" customHeight="1">
      <c r="A13186" s="221" t="s">
        <v>2860</v>
      </c>
      <c r="B13186" s="221" t="s">
        <v>190</v>
      </c>
      <c r="C13186" s="222" t="s">
        <v>50</v>
      </c>
      <c r="D13186" s="222" t="s">
        <v>191</v>
      </c>
      <c r="E13186" s="199" t="s">
        <v>163</v>
      </c>
      <c r="F13186" s="200" t="s">
        <v>2241</v>
      </c>
      <c r="G13186" s="200" t="s">
        <v>2242</v>
      </c>
      <c r="H13186" s="200"/>
      <c r="I13186" s="200">
        <v>45747</v>
      </c>
      <c r="J13186" s="143">
        <f t="shared" si="205"/>
        <v>45747</v>
      </c>
      <c r="K13186" s="202">
        <v>1</v>
      </c>
      <c r="L13186" s="285" t="s">
        <v>267</v>
      </c>
      <c r="M13186" s="223"/>
      <c r="N13186" s="203"/>
      <c r="O13186" s="222" t="s">
        <v>326</v>
      </c>
    </row>
    <row r="13187" spans="1:15" ht="29.25" customHeight="1">
      <c r="A13187" s="221" t="s">
        <v>2860</v>
      </c>
      <c r="B13187" s="221" t="s">
        <v>190</v>
      </c>
      <c r="C13187" s="222" t="s">
        <v>50</v>
      </c>
      <c r="D13187" s="222" t="s">
        <v>191</v>
      </c>
      <c r="E13187" s="199" t="s">
        <v>163</v>
      </c>
      <c r="F13187" s="200" t="s">
        <v>4557</v>
      </c>
      <c r="G13187" s="200" t="s">
        <v>4558</v>
      </c>
      <c r="H13187" s="200"/>
      <c r="I13187" s="200">
        <v>45747</v>
      </c>
      <c r="J13187" s="143">
        <f t="shared" ref="J13187:J13250" si="206">I13187</f>
        <v>45747</v>
      </c>
      <c r="K13187" s="202">
        <v>1</v>
      </c>
      <c r="L13187" s="285" t="s">
        <v>267</v>
      </c>
      <c r="M13187" s="223"/>
      <c r="N13187" s="203"/>
      <c r="O13187" s="222" t="s">
        <v>326</v>
      </c>
    </row>
    <row r="13188" spans="1:15" ht="29.25" customHeight="1">
      <c r="A13188" s="221" t="s">
        <v>2860</v>
      </c>
      <c r="B13188" s="221" t="s">
        <v>190</v>
      </c>
      <c r="C13188" s="222" t="s">
        <v>50</v>
      </c>
      <c r="D13188" s="222" t="s">
        <v>191</v>
      </c>
      <c r="E13188" s="199" t="s">
        <v>163</v>
      </c>
      <c r="F13188" s="200" t="s">
        <v>937</v>
      </c>
      <c r="G13188" s="200" t="s">
        <v>938</v>
      </c>
      <c r="H13188" s="200"/>
      <c r="I13188" s="200">
        <v>45747</v>
      </c>
      <c r="J13188" s="143">
        <f t="shared" si="206"/>
        <v>45747</v>
      </c>
      <c r="K13188" s="202">
        <v>1</v>
      </c>
      <c r="L13188" s="285" t="s">
        <v>267</v>
      </c>
      <c r="M13188" s="223"/>
      <c r="N13188" s="203"/>
      <c r="O13188" s="222" t="s">
        <v>326</v>
      </c>
    </row>
    <row r="13189" spans="1:15" ht="29.25" customHeight="1">
      <c r="A13189" s="221" t="s">
        <v>2860</v>
      </c>
      <c r="B13189" s="221" t="s">
        <v>190</v>
      </c>
      <c r="C13189" s="222" t="s">
        <v>50</v>
      </c>
      <c r="D13189" s="222" t="s">
        <v>191</v>
      </c>
      <c r="E13189" s="199" t="s">
        <v>163</v>
      </c>
      <c r="F13189" s="200" t="s">
        <v>4750</v>
      </c>
      <c r="G13189" s="200" t="s">
        <v>4751</v>
      </c>
      <c r="H13189" s="200"/>
      <c r="I13189" s="200">
        <v>45747</v>
      </c>
      <c r="J13189" s="143">
        <f t="shared" si="206"/>
        <v>45747</v>
      </c>
      <c r="K13189" s="202">
        <v>1</v>
      </c>
      <c r="L13189" s="285" t="s">
        <v>267</v>
      </c>
      <c r="M13189" s="223"/>
      <c r="N13189" s="203"/>
      <c r="O13189" s="222" t="s">
        <v>326</v>
      </c>
    </row>
    <row r="13190" spans="1:15" ht="29.25" customHeight="1">
      <c r="A13190" s="221" t="s">
        <v>2860</v>
      </c>
      <c r="B13190" s="221" t="s">
        <v>190</v>
      </c>
      <c r="C13190" s="222" t="s">
        <v>50</v>
      </c>
      <c r="D13190" s="222" t="s">
        <v>191</v>
      </c>
      <c r="E13190" s="199" t="s">
        <v>163</v>
      </c>
      <c r="F13190" s="200" t="s">
        <v>2053</v>
      </c>
      <c r="G13190" s="200" t="s">
        <v>9089</v>
      </c>
      <c r="H13190" s="200"/>
      <c r="I13190" s="200">
        <v>45747</v>
      </c>
      <c r="J13190" s="143">
        <f t="shared" si="206"/>
        <v>45747</v>
      </c>
      <c r="K13190" s="202">
        <v>1</v>
      </c>
      <c r="L13190" s="285" t="s">
        <v>267</v>
      </c>
      <c r="M13190" s="223"/>
      <c r="N13190" s="203"/>
      <c r="O13190" s="222" t="s">
        <v>326</v>
      </c>
    </row>
    <row r="13191" spans="1:15" ht="29.25" customHeight="1">
      <c r="A13191" s="221" t="s">
        <v>2860</v>
      </c>
      <c r="B13191" s="221" t="s">
        <v>190</v>
      </c>
      <c r="C13191" s="222" t="s">
        <v>50</v>
      </c>
      <c r="D13191" s="222" t="s">
        <v>191</v>
      </c>
      <c r="E13191" s="199" t="s">
        <v>163</v>
      </c>
      <c r="F13191" s="200" t="s">
        <v>3135</v>
      </c>
      <c r="G13191" s="200" t="s">
        <v>3136</v>
      </c>
      <c r="H13191" s="200" t="s">
        <v>3152</v>
      </c>
      <c r="I13191" s="200">
        <v>45747</v>
      </c>
      <c r="J13191" s="143">
        <f t="shared" si="206"/>
        <v>45747</v>
      </c>
      <c r="K13191" s="202">
        <v>2.5</v>
      </c>
      <c r="L13191" s="285" t="s">
        <v>7082</v>
      </c>
      <c r="M13191" s="223"/>
      <c r="N13191" s="203">
        <v>13.5</v>
      </c>
      <c r="O13191" s="222" t="s">
        <v>968</v>
      </c>
    </row>
    <row r="13192" spans="1:15" ht="29.25" customHeight="1">
      <c r="A13192" s="221" t="s">
        <v>2860</v>
      </c>
      <c r="B13192" s="221" t="s">
        <v>190</v>
      </c>
      <c r="C13192" s="222" t="s">
        <v>50</v>
      </c>
      <c r="D13192" s="222" t="s">
        <v>191</v>
      </c>
      <c r="E13192" s="199" t="s">
        <v>166</v>
      </c>
      <c r="F13192" s="200"/>
      <c r="G13192" s="200"/>
      <c r="H13192" s="200"/>
      <c r="I13192" s="200">
        <v>45748</v>
      </c>
      <c r="J13192" s="143">
        <f t="shared" si="206"/>
        <v>45748</v>
      </c>
      <c r="K13192" s="202">
        <v>3</v>
      </c>
      <c r="L13192" s="284" t="s">
        <v>7083</v>
      </c>
      <c r="M13192" s="223"/>
      <c r="N13192" s="203"/>
      <c r="O13192" s="222" t="s">
        <v>326</v>
      </c>
    </row>
    <row r="13193" spans="1:15" ht="29.25" customHeight="1">
      <c r="A13193" s="221" t="s">
        <v>2860</v>
      </c>
      <c r="B13193" s="221" t="s">
        <v>190</v>
      </c>
      <c r="C13193" s="222" t="s">
        <v>50</v>
      </c>
      <c r="D13193" s="222" t="s">
        <v>191</v>
      </c>
      <c r="E13193" s="199" t="s">
        <v>178</v>
      </c>
      <c r="F13193" s="200"/>
      <c r="G13193" s="200"/>
      <c r="H13193" s="200"/>
      <c r="I13193" s="200">
        <v>45748</v>
      </c>
      <c r="J13193" s="143">
        <f t="shared" si="206"/>
        <v>45748</v>
      </c>
      <c r="K13193" s="202">
        <v>2.5</v>
      </c>
      <c r="L13193" s="285" t="s">
        <v>7085</v>
      </c>
      <c r="M13193" s="223"/>
      <c r="N13193" s="203"/>
      <c r="O13193" s="222" t="s">
        <v>326</v>
      </c>
    </row>
    <row r="13194" spans="1:15" ht="29.25" customHeight="1">
      <c r="A13194" s="221" t="s">
        <v>2860</v>
      </c>
      <c r="B13194" s="221" t="s">
        <v>190</v>
      </c>
      <c r="C13194" s="222" t="s">
        <v>50</v>
      </c>
      <c r="D13194" s="222" t="s">
        <v>191</v>
      </c>
      <c r="E13194" s="199" t="s">
        <v>163</v>
      </c>
      <c r="F13194" s="200" t="s">
        <v>2241</v>
      </c>
      <c r="G13194" s="200" t="s">
        <v>2242</v>
      </c>
      <c r="H13194" s="200" t="s">
        <v>38</v>
      </c>
      <c r="I13194" s="200">
        <v>45748</v>
      </c>
      <c r="J13194" s="143">
        <f t="shared" si="206"/>
        <v>45748</v>
      </c>
      <c r="K13194" s="202">
        <v>4</v>
      </c>
      <c r="L13194" s="284" t="s">
        <v>7084</v>
      </c>
      <c r="M13194" s="223"/>
      <c r="N13194" s="203">
        <v>5.2083333333333304</v>
      </c>
      <c r="O13194" s="222" t="s">
        <v>941</v>
      </c>
    </row>
    <row r="13195" spans="1:15" ht="29.25" customHeight="1">
      <c r="A13195" s="221" t="s">
        <v>2860</v>
      </c>
      <c r="B13195" s="221" t="s">
        <v>190</v>
      </c>
      <c r="C13195" s="222" t="s">
        <v>50</v>
      </c>
      <c r="D13195" s="222" t="s">
        <v>191</v>
      </c>
      <c r="E13195" s="199" t="s">
        <v>178</v>
      </c>
      <c r="F13195" s="200"/>
      <c r="G13195" s="200"/>
      <c r="H13195" s="200"/>
      <c r="I13195" s="200">
        <v>45749</v>
      </c>
      <c r="J13195" s="143">
        <f t="shared" si="206"/>
        <v>45749</v>
      </c>
      <c r="K13195" s="202">
        <v>1</v>
      </c>
      <c r="L13195" s="285" t="s">
        <v>6312</v>
      </c>
      <c r="M13195" s="223"/>
      <c r="N13195" s="203"/>
      <c r="O13195" s="222" t="s">
        <v>326</v>
      </c>
    </row>
    <row r="13196" spans="1:15" ht="29.25" customHeight="1">
      <c r="A13196" s="221" t="s">
        <v>2860</v>
      </c>
      <c r="B13196" s="221" t="s">
        <v>190</v>
      </c>
      <c r="C13196" s="222" t="s">
        <v>50</v>
      </c>
      <c r="D13196" s="222" t="s">
        <v>191</v>
      </c>
      <c r="E13196" s="199" t="s">
        <v>163</v>
      </c>
      <c r="F13196" s="200" t="s">
        <v>2849</v>
      </c>
      <c r="G13196" s="200" t="s">
        <v>2850</v>
      </c>
      <c r="H13196" s="200" t="s">
        <v>2851</v>
      </c>
      <c r="I13196" s="200">
        <v>45749</v>
      </c>
      <c r="J13196" s="143">
        <f t="shared" si="206"/>
        <v>45749</v>
      </c>
      <c r="K13196" s="202">
        <v>3.5</v>
      </c>
      <c r="L13196" s="284" t="s">
        <v>7087</v>
      </c>
      <c r="M13196" s="223"/>
      <c r="N13196" s="203">
        <v>7.5</v>
      </c>
      <c r="O13196" s="222" t="s">
        <v>991</v>
      </c>
    </row>
    <row r="13197" spans="1:15" ht="29.25" customHeight="1">
      <c r="A13197" s="221" t="s">
        <v>2860</v>
      </c>
      <c r="B13197" s="221" t="s">
        <v>190</v>
      </c>
      <c r="C13197" s="222" t="s">
        <v>50</v>
      </c>
      <c r="D13197" s="222" t="s">
        <v>191</v>
      </c>
      <c r="E13197" s="199" t="s">
        <v>163</v>
      </c>
      <c r="F13197" s="200" t="s">
        <v>2241</v>
      </c>
      <c r="G13197" s="200" t="s">
        <v>2242</v>
      </c>
      <c r="H13197" s="200" t="s">
        <v>52</v>
      </c>
      <c r="I13197" s="200">
        <v>45749</v>
      </c>
      <c r="J13197" s="143">
        <f t="shared" si="206"/>
        <v>45749</v>
      </c>
      <c r="K13197" s="202">
        <v>5</v>
      </c>
      <c r="L13197" s="284" t="s">
        <v>7086</v>
      </c>
      <c r="M13197" s="223"/>
      <c r="N13197" s="203">
        <v>1.3958333333333299</v>
      </c>
      <c r="O13197" s="222" t="s">
        <v>993</v>
      </c>
    </row>
    <row r="13198" spans="1:15" ht="29.25" customHeight="1">
      <c r="A13198" s="221" t="s">
        <v>2860</v>
      </c>
      <c r="B13198" s="221" t="s">
        <v>190</v>
      </c>
      <c r="C13198" s="222" t="s">
        <v>50</v>
      </c>
      <c r="D13198" s="222" t="s">
        <v>191</v>
      </c>
      <c r="E13198" s="199" t="s">
        <v>163</v>
      </c>
      <c r="F13198" s="200" t="s">
        <v>937</v>
      </c>
      <c r="G13198" s="200" t="s">
        <v>938</v>
      </c>
      <c r="H13198" s="200"/>
      <c r="I13198" s="200">
        <v>45754</v>
      </c>
      <c r="J13198" s="143">
        <f t="shared" si="206"/>
        <v>45754</v>
      </c>
      <c r="K13198" s="202">
        <v>1</v>
      </c>
      <c r="L13198" s="285" t="s">
        <v>267</v>
      </c>
      <c r="M13198" s="223"/>
      <c r="N13198" s="203"/>
      <c r="O13198" s="222" t="s">
        <v>326</v>
      </c>
    </row>
    <row r="13199" spans="1:15" ht="29.25" customHeight="1">
      <c r="A13199" s="221" t="s">
        <v>2860</v>
      </c>
      <c r="B13199" s="221" t="s">
        <v>190</v>
      </c>
      <c r="C13199" s="222" t="s">
        <v>50</v>
      </c>
      <c r="D13199" s="222" t="s">
        <v>191</v>
      </c>
      <c r="E13199" s="199" t="s">
        <v>163</v>
      </c>
      <c r="F13199" s="200" t="s">
        <v>6005</v>
      </c>
      <c r="G13199" s="200" t="s">
        <v>6006</v>
      </c>
      <c r="H13199" s="200"/>
      <c r="I13199" s="200">
        <v>45754</v>
      </c>
      <c r="J13199" s="143">
        <f t="shared" si="206"/>
        <v>45754</v>
      </c>
      <c r="K13199" s="202">
        <v>0.5</v>
      </c>
      <c r="L13199" s="285" t="s">
        <v>267</v>
      </c>
      <c r="M13199" s="223"/>
      <c r="N13199" s="203"/>
      <c r="O13199" s="222" t="s">
        <v>326</v>
      </c>
    </row>
    <row r="13200" spans="1:15" ht="29.25" customHeight="1">
      <c r="A13200" s="221" t="s">
        <v>2860</v>
      </c>
      <c r="B13200" s="221" t="s">
        <v>190</v>
      </c>
      <c r="C13200" s="222" t="s">
        <v>50</v>
      </c>
      <c r="D13200" s="222" t="s">
        <v>191</v>
      </c>
      <c r="E13200" s="199" t="s">
        <v>163</v>
      </c>
      <c r="F13200" s="200" t="s">
        <v>4557</v>
      </c>
      <c r="G13200" s="200" t="s">
        <v>4558</v>
      </c>
      <c r="H13200" s="200"/>
      <c r="I13200" s="200">
        <v>45754</v>
      </c>
      <c r="J13200" s="143">
        <f t="shared" si="206"/>
        <v>45754</v>
      </c>
      <c r="K13200" s="202">
        <v>1</v>
      </c>
      <c r="L13200" s="285" t="s">
        <v>267</v>
      </c>
      <c r="M13200" s="223"/>
      <c r="N13200" s="203"/>
      <c r="O13200" s="222" t="s">
        <v>326</v>
      </c>
    </row>
    <row r="13201" spans="1:15" ht="29.25" customHeight="1">
      <c r="A13201" s="221" t="s">
        <v>2860</v>
      </c>
      <c r="B13201" s="221" t="s">
        <v>190</v>
      </c>
      <c r="C13201" s="222" t="s">
        <v>50</v>
      </c>
      <c r="D13201" s="222" t="s">
        <v>191</v>
      </c>
      <c r="E13201" s="199" t="s">
        <v>163</v>
      </c>
      <c r="F13201" s="200" t="s">
        <v>4750</v>
      </c>
      <c r="G13201" s="200" t="s">
        <v>4751</v>
      </c>
      <c r="H13201" s="200"/>
      <c r="I13201" s="200">
        <v>45754</v>
      </c>
      <c r="J13201" s="143">
        <f t="shared" si="206"/>
        <v>45754</v>
      </c>
      <c r="K13201" s="202">
        <v>0.5</v>
      </c>
      <c r="L13201" s="285" t="s">
        <v>267</v>
      </c>
      <c r="M13201" s="223"/>
      <c r="N13201" s="203"/>
      <c r="O13201" s="222" t="s">
        <v>326</v>
      </c>
    </row>
    <row r="13202" spans="1:15" ht="29.25" customHeight="1">
      <c r="A13202" s="221" t="s">
        <v>2860</v>
      </c>
      <c r="B13202" s="221" t="s">
        <v>190</v>
      </c>
      <c r="C13202" s="222" t="s">
        <v>50</v>
      </c>
      <c r="D13202" s="222" t="s">
        <v>191</v>
      </c>
      <c r="E13202" s="199" t="s">
        <v>163</v>
      </c>
      <c r="F13202" s="200" t="s">
        <v>2053</v>
      </c>
      <c r="G13202" s="200" t="s">
        <v>9089</v>
      </c>
      <c r="H13202" s="200"/>
      <c r="I13202" s="200">
        <v>45754</v>
      </c>
      <c r="J13202" s="143">
        <f t="shared" si="206"/>
        <v>45754</v>
      </c>
      <c r="K13202" s="202">
        <v>0.5</v>
      </c>
      <c r="L13202" s="285" t="s">
        <v>267</v>
      </c>
      <c r="M13202" s="223"/>
      <c r="N13202" s="203"/>
      <c r="O13202" s="222" t="s">
        <v>326</v>
      </c>
    </row>
    <row r="13203" spans="1:15" ht="29.25" customHeight="1">
      <c r="A13203" s="221" t="s">
        <v>2860</v>
      </c>
      <c r="B13203" s="221" t="s">
        <v>190</v>
      </c>
      <c r="C13203" s="222" t="s">
        <v>50</v>
      </c>
      <c r="D13203" s="222" t="s">
        <v>191</v>
      </c>
      <c r="E13203" s="199" t="s">
        <v>163</v>
      </c>
      <c r="F13203" s="200" t="s">
        <v>2241</v>
      </c>
      <c r="G13203" s="200" t="s">
        <v>2242</v>
      </c>
      <c r="H13203" s="200"/>
      <c r="I13203" s="200">
        <v>45754</v>
      </c>
      <c r="J13203" s="143">
        <f t="shared" si="206"/>
        <v>45754</v>
      </c>
      <c r="K13203" s="202">
        <v>0.5</v>
      </c>
      <c r="L13203" s="285" t="s">
        <v>267</v>
      </c>
      <c r="M13203" s="223"/>
      <c r="N13203" s="203"/>
      <c r="O13203" s="222" t="s">
        <v>326</v>
      </c>
    </row>
    <row r="13204" spans="1:15" ht="29.25" customHeight="1">
      <c r="A13204" s="221" t="s">
        <v>2860</v>
      </c>
      <c r="B13204" s="221" t="s">
        <v>190</v>
      </c>
      <c r="C13204" s="222" t="s">
        <v>50</v>
      </c>
      <c r="D13204" s="222" t="s">
        <v>191</v>
      </c>
      <c r="E13204" s="199" t="s">
        <v>163</v>
      </c>
      <c r="F13204" s="200" t="s">
        <v>1391</v>
      </c>
      <c r="G13204" s="200" t="s">
        <v>1392</v>
      </c>
      <c r="H13204" s="200"/>
      <c r="I13204" s="200">
        <v>45754</v>
      </c>
      <c r="J13204" s="143">
        <f t="shared" si="206"/>
        <v>45754</v>
      </c>
      <c r="K13204" s="202">
        <v>1</v>
      </c>
      <c r="L13204" s="285" t="s">
        <v>267</v>
      </c>
      <c r="M13204" s="223"/>
      <c r="N13204" s="203"/>
      <c r="O13204" s="222" t="s">
        <v>326</v>
      </c>
    </row>
    <row r="13205" spans="1:15" ht="29.25" customHeight="1">
      <c r="A13205" s="221" t="s">
        <v>2860</v>
      </c>
      <c r="B13205" s="221" t="s">
        <v>190</v>
      </c>
      <c r="C13205" s="222" t="s">
        <v>50</v>
      </c>
      <c r="D13205" s="222" t="s">
        <v>191</v>
      </c>
      <c r="E13205" s="199" t="s">
        <v>163</v>
      </c>
      <c r="F13205" s="200" t="s">
        <v>1494</v>
      </c>
      <c r="G13205" s="200" t="s">
        <v>1495</v>
      </c>
      <c r="H13205" s="200" t="s">
        <v>257</v>
      </c>
      <c r="I13205" s="200">
        <v>45754</v>
      </c>
      <c r="J13205" s="143">
        <f t="shared" si="206"/>
        <v>45754</v>
      </c>
      <c r="K13205" s="202">
        <v>3</v>
      </c>
      <c r="L13205" s="285" t="s">
        <v>7088</v>
      </c>
      <c r="M13205" s="223"/>
      <c r="N13205" s="203">
        <v>0.266666666666667</v>
      </c>
      <c r="O13205" s="222" t="s">
        <v>7089</v>
      </c>
    </row>
    <row r="13206" spans="1:15" ht="29.25" customHeight="1">
      <c r="A13206" s="221" t="s">
        <v>2860</v>
      </c>
      <c r="B13206" s="221" t="s">
        <v>190</v>
      </c>
      <c r="C13206" s="222" t="s">
        <v>50</v>
      </c>
      <c r="D13206" s="222" t="s">
        <v>191</v>
      </c>
      <c r="E13206" s="199" t="s">
        <v>163</v>
      </c>
      <c r="F13206" s="200" t="s">
        <v>2027</v>
      </c>
      <c r="G13206" s="200" t="s">
        <v>2028</v>
      </c>
      <c r="H13206" s="200" t="s">
        <v>2221</v>
      </c>
      <c r="I13206" s="200">
        <v>45754</v>
      </c>
      <c r="J13206" s="143">
        <f t="shared" si="206"/>
        <v>45754</v>
      </c>
      <c r="K13206" s="202">
        <v>1.5</v>
      </c>
      <c r="L13206" s="285" t="s">
        <v>7090</v>
      </c>
      <c r="M13206" s="223"/>
      <c r="N13206" s="203">
        <v>3.5</v>
      </c>
      <c r="O13206" s="222" t="s">
        <v>947</v>
      </c>
    </row>
    <row r="13207" spans="1:15" ht="29.25" customHeight="1">
      <c r="A13207" s="221" t="s">
        <v>2860</v>
      </c>
      <c r="B13207" s="221" t="s">
        <v>190</v>
      </c>
      <c r="C13207" s="222" t="s">
        <v>50</v>
      </c>
      <c r="D13207" s="222" t="s">
        <v>191</v>
      </c>
      <c r="E13207" s="199" t="s">
        <v>178</v>
      </c>
      <c r="F13207" s="200"/>
      <c r="G13207" s="200"/>
      <c r="H13207" s="200"/>
      <c r="I13207" s="200">
        <v>45755</v>
      </c>
      <c r="J13207" s="143">
        <f t="shared" si="206"/>
        <v>45755</v>
      </c>
      <c r="K13207" s="202">
        <v>3.5</v>
      </c>
      <c r="L13207" s="285" t="s">
        <v>6312</v>
      </c>
      <c r="M13207" s="223"/>
      <c r="N13207" s="203"/>
      <c r="O13207" s="222" t="s">
        <v>326</v>
      </c>
    </row>
    <row r="13208" spans="1:15" ht="29.25" customHeight="1">
      <c r="A13208" s="221" t="s">
        <v>2860</v>
      </c>
      <c r="B13208" s="221" t="s">
        <v>190</v>
      </c>
      <c r="C13208" s="222" t="s">
        <v>50</v>
      </c>
      <c r="D13208" s="222" t="s">
        <v>191</v>
      </c>
      <c r="E13208" s="199" t="s">
        <v>163</v>
      </c>
      <c r="F13208" s="200" t="s">
        <v>2241</v>
      </c>
      <c r="G13208" s="200" t="s">
        <v>2242</v>
      </c>
      <c r="H13208" s="200"/>
      <c r="I13208" s="200">
        <v>45755</v>
      </c>
      <c r="J13208" s="143">
        <f t="shared" si="206"/>
        <v>45755</v>
      </c>
      <c r="K13208" s="202">
        <v>2.5</v>
      </c>
      <c r="L13208" s="284" t="s">
        <v>7092</v>
      </c>
      <c r="M13208" s="223"/>
      <c r="N13208" s="203"/>
      <c r="O13208" s="222" t="s">
        <v>326</v>
      </c>
    </row>
    <row r="13209" spans="1:15" ht="29.25" customHeight="1">
      <c r="A13209" s="221" t="s">
        <v>2860</v>
      </c>
      <c r="B13209" s="221" t="s">
        <v>190</v>
      </c>
      <c r="C13209" s="222" t="s">
        <v>50</v>
      </c>
      <c r="D13209" s="222" t="s">
        <v>191</v>
      </c>
      <c r="E13209" s="199" t="s">
        <v>163</v>
      </c>
      <c r="F13209" s="200" t="s">
        <v>1494</v>
      </c>
      <c r="G13209" s="200" t="s">
        <v>1495</v>
      </c>
      <c r="H13209" s="200" t="s">
        <v>257</v>
      </c>
      <c r="I13209" s="200">
        <v>45755</v>
      </c>
      <c r="J13209" s="143">
        <f t="shared" si="206"/>
        <v>45755</v>
      </c>
      <c r="K13209" s="202">
        <v>3.5</v>
      </c>
      <c r="L13209" s="285" t="s">
        <v>7091</v>
      </c>
      <c r="M13209" s="223"/>
      <c r="N13209" s="203">
        <v>0.266666666666667</v>
      </c>
      <c r="O13209" s="222" t="s">
        <v>7089</v>
      </c>
    </row>
    <row r="13210" spans="1:15" ht="29.25" customHeight="1">
      <c r="A13210" s="221" t="s">
        <v>2860</v>
      </c>
      <c r="B13210" s="221" t="s">
        <v>190</v>
      </c>
      <c r="C13210" s="222" t="s">
        <v>50</v>
      </c>
      <c r="D13210" s="222" t="s">
        <v>191</v>
      </c>
      <c r="E13210" s="199" t="s">
        <v>178</v>
      </c>
      <c r="F13210" s="200"/>
      <c r="G13210" s="200"/>
      <c r="H13210" s="200"/>
      <c r="I13210" s="200">
        <v>45756</v>
      </c>
      <c r="J13210" s="143">
        <f t="shared" si="206"/>
        <v>45756</v>
      </c>
      <c r="K13210" s="202">
        <v>1.5</v>
      </c>
      <c r="L13210" s="285" t="s">
        <v>7094</v>
      </c>
      <c r="M13210" s="223"/>
      <c r="N13210" s="203"/>
      <c r="O13210" s="222" t="s">
        <v>326</v>
      </c>
    </row>
    <row r="13211" spans="1:15" ht="29.25" customHeight="1">
      <c r="A13211" s="221" t="s">
        <v>2860</v>
      </c>
      <c r="B13211" s="221" t="s">
        <v>190</v>
      </c>
      <c r="C13211" s="222" t="s">
        <v>50</v>
      </c>
      <c r="D13211" s="222" t="s">
        <v>191</v>
      </c>
      <c r="E13211" s="199" t="s">
        <v>163</v>
      </c>
      <c r="F13211" s="200" t="s">
        <v>2849</v>
      </c>
      <c r="G13211" s="200" t="s">
        <v>2850</v>
      </c>
      <c r="H13211" s="200" t="s">
        <v>2851</v>
      </c>
      <c r="I13211" s="200">
        <v>45756</v>
      </c>
      <c r="J13211" s="143">
        <f t="shared" si="206"/>
        <v>45756</v>
      </c>
      <c r="K13211" s="202">
        <v>4</v>
      </c>
      <c r="L13211" s="284" t="s">
        <v>7093</v>
      </c>
      <c r="M13211" s="223"/>
      <c r="N13211" s="203">
        <v>7.5</v>
      </c>
      <c r="O13211" s="222" t="s">
        <v>991</v>
      </c>
    </row>
    <row r="13212" spans="1:15" ht="29.25" customHeight="1">
      <c r="A13212" s="221" t="s">
        <v>2860</v>
      </c>
      <c r="B13212" s="221" t="s">
        <v>190</v>
      </c>
      <c r="C13212" s="222" t="s">
        <v>50</v>
      </c>
      <c r="D13212" s="222" t="s">
        <v>191</v>
      </c>
      <c r="E13212" s="199" t="s">
        <v>163</v>
      </c>
      <c r="F13212" s="200" t="s">
        <v>2241</v>
      </c>
      <c r="G13212" s="200" t="s">
        <v>2242</v>
      </c>
      <c r="H13212" s="200" t="s">
        <v>52</v>
      </c>
      <c r="I13212" s="200">
        <v>45756</v>
      </c>
      <c r="J13212" s="143">
        <f t="shared" si="206"/>
        <v>45756</v>
      </c>
      <c r="K13212" s="202">
        <v>4</v>
      </c>
      <c r="L13212" s="284" t="s">
        <v>7095</v>
      </c>
      <c r="M13212" s="223"/>
      <c r="N13212" s="203">
        <v>1.3958333333333299</v>
      </c>
      <c r="O13212" s="222" t="s">
        <v>993</v>
      </c>
    </row>
    <row r="13213" spans="1:15" ht="29.25" customHeight="1">
      <c r="A13213" s="221" t="s">
        <v>2860</v>
      </c>
      <c r="B13213" s="221" t="s">
        <v>190</v>
      </c>
      <c r="C13213" s="222" t="s">
        <v>50</v>
      </c>
      <c r="D13213" s="222" t="s">
        <v>191</v>
      </c>
      <c r="E13213" s="199" t="s">
        <v>178</v>
      </c>
      <c r="F13213" s="200"/>
      <c r="G13213" s="200"/>
      <c r="H13213" s="200"/>
      <c r="I13213" s="200">
        <v>45757</v>
      </c>
      <c r="J13213" s="143">
        <f t="shared" si="206"/>
        <v>45757</v>
      </c>
      <c r="K13213" s="202">
        <v>1.5</v>
      </c>
      <c r="L13213" s="285" t="s">
        <v>4247</v>
      </c>
      <c r="M13213" s="223"/>
      <c r="N13213" s="203"/>
      <c r="O13213" s="222" t="s">
        <v>326</v>
      </c>
    </row>
    <row r="13214" spans="1:15" ht="29.25" customHeight="1">
      <c r="A13214" s="221" t="s">
        <v>2860</v>
      </c>
      <c r="B13214" s="221" t="s">
        <v>190</v>
      </c>
      <c r="C13214" s="222" t="s">
        <v>50</v>
      </c>
      <c r="D13214" s="222" t="s">
        <v>191</v>
      </c>
      <c r="E13214" s="199" t="s">
        <v>163</v>
      </c>
      <c r="F13214" s="200" t="s">
        <v>642</v>
      </c>
      <c r="G13214" s="200" t="s">
        <v>754</v>
      </c>
      <c r="H13214" s="200" t="s">
        <v>38</v>
      </c>
      <c r="I13214" s="200">
        <v>45757</v>
      </c>
      <c r="J13214" s="143">
        <f t="shared" si="206"/>
        <v>45757</v>
      </c>
      <c r="K13214" s="202">
        <v>4</v>
      </c>
      <c r="L13214" s="284" t="s">
        <v>7285</v>
      </c>
      <c r="M13214" s="223"/>
      <c r="N13214" s="203">
        <v>3.125</v>
      </c>
      <c r="O13214" s="222" t="s">
        <v>968</v>
      </c>
    </row>
    <row r="13215" spans="1:15" ht="29.25" customHeight="1">
      <c r="A13215" s="221" t="s">
        <v>2860</v>
      </c>
      <c r="B13215" s="221" t="s">
        <v>190</v>
      </c>
      <c r="C13215" s="222" t="s">
        <v>50</v>
      </c>
      <c r="D13215" s="222" t="s">
        <v>191</v>
      </c>
      <c r="E13215" s="199" t="s">
        <v>163</v>
      </c>
      <c r="F13215" s="200" t="s">
        <v>2241</v>
      </c>
      <c r="G13215" s="200" t="s">
        <v>2242</v>
      </c>
      <c r="H13215" s="200" t="s">
        <v>38</v>
      </c>
      <c r="I13215" s="200">
        <v>45757</v>
      </c>
      <c r="J13215" s="143">
        <f t="shared" si="206"/>
        <v>45757</v>
      </c>
      <c r="K13215" s="202">
        <v>4</v>
      </c>
      <c r="L13215" s="284" t="s">
        <v>7284</v>
      </c>
      <c r="M13215" s="223"/>
      <c r="N13215" s="203">
        <v>5.2083333333333304</v>
      </c>
      <c r="O13215" s="222" t="s">
        <v>941</v>
      </c>
    </row>
    <row r="13216" spans="1:15" ht="29.25" customHeight="1">
      <c r="A13216" s="221" t="s">
        <v>2860</v>
      </c>
      <c r="B13216" s="221" t="s">
        <v>190</v>
      </c>
      <c r="C13216" s="222" t="s">
        <v>50</v>
      </c>
      <c r="D13216" s="222" t="s">
        <v>191</v>
      </c>
      <c r="E13216" s="199" t="s">
        <v>176</v>
      </c>
      <c r="F13216" s="200"/>
      <c r="G13216" s="200"/>
      <c r="H13216" s="200"/>
      <c r="I13216" s="200">
        <v>45758</v>
      </c>
      <c r="J13216" s="143">
        <f t="shared" si="206"/>
        <v>45758</v>
      </c>
      <c r="K13216" s="202">
        <v>3.5</v>
      </c>
      <c r="L13216" s="284" t="s">
        <v>7287</v>
      </c>
      <c r="M13216" s="223"/>
      <c r="N13216" s="203"/>
      <c r="O13216" s="222" t="s">
        <v>326</v>
      </c>
    </row>
    <row r="13217" spans="1:15" ht="29.25" customHeight="1">
      <c r="A13217" s="221" t="s">
        <v>2860</v>
      </c>
      <c r="B13217" s="221" t="s">
        <v>190</v>
      </c>
      <c r="C13217" s="222" t="s">
        <v>50</v>
      </c>
      <c r="D13217" s="222" t="s">
        <v>191</v>
      </c>
      <c r="E13217" s="199" t="s">
        <v>163</v>
      </c>
      <c r="F13217" s="200" t="s">
        <v>2849</v>
      </c>
      <c r="G13217" s="200" t="s">
        <v>2850</v>
      </c>
      <c r="H13217" s="200" t="s">
        <v>2851</v>
      </c>
      <c r="I13217" s="200">
        <v>45758</v>
      </c>
      <c r="J13217" s="143">
        <f t="shared" si="206"/>
        <v>45758</v>
      </c>
      <c r="K13217" s="202">
        <v>1.5</v>
      </c>
      <c r="L13217" s="284" t="s">
        <v>7288</v>
      </c>
      <c r="M13217" s="223"/>
      <c r="N13217" s="203">
        <v>7.5</v>
      </c>
      <c r="O13217" s="222" t="s">
        <v>991</v>
      </c>
    </row>
    <row r="13218" spans="1:15" ht="29.25" customHeight="1">
      <c r="A13218" s="221" t="s">
        <v>2860</v>
      </c>
      <c r="B13218" s="221" t="s">
        <v>190</v>
      </c>
      <c r="C13218" s="222" t="s">
        <v>50</v>
      </c>
      <c r="D13218" s="222" t="s">
        <v>191</v>
      </c>
      <c r="E13218" s="199" t="s">
        <v>163</v>
      </c>
      <c r="F13218" s="200" t="s">
        <v>642</v>
      </c>
      <c r="G13218" s="200" t="s">
        <v>754</v>
      </c>
      <c r="H13218" s="200" t="s">
        <v>38</v>
      </c>
      <c r="I13218" s="200">
        <v>45758</v>
      </c>
      <c r="J13218" s="143">
        <f t="shared" si="206"/>
        <v>45758</v>
      </c>
      <c r="K13218" s="202">
        <v>3</v>
      </c>
      <c r="L13218" s="285" t="s">
        <v>7286</v>
      </c>
      <c r="M13218" s="223"/>
      <c r="N13218" s="203">
        <v>3.125</v>
      </c>
      <c r="O13218" s="222" t="s">
        <v>968</v>
      </c>
    </row>
    <row r="13219" spans="1:15" ht="29.25" customHeight="1">
      <c r="A13219" s="221" t="s">
        <v>2860</v>
      </c>
      <c r="B13219" s="221" t="s">
        <v>190</v>
      </c>
      <c r="C13219" s="222" t="s">
        <v>50</v>
      </c>
      <c r="D13219" s="222" t="s">
        <v>191</v>
      </c>
      <c r="E13219" s="199" t="s">
        <v>177</v>
      </c>
      <c r="F13219" s="200"/>
      <c r="G13219" s="200"/>
      <c r="H13219" s="200"/>
      <c r="I13219" s="200">
        <v>45761</v>
      </c>
      <c r="J13219" s="143">
        <f t="shared" si="206"/>
        <v>45761</v>
      </c>
      <c r="K13219" s="202">
        <v>3.5</v>
      </c>
      <c r="L13219" s="284" t="s">
        <v>7292</v>
      </c>
      <c r="M13219" s="223"/>
      <c r="N13219" s="203"/>
      <c r="O13219" s="222" t="s">
        <v>326</v>
      </c>
    </row>
    <row r="13220" spans="1:15" ht="29.25" customHeight="1">
      <c r="A13220" s="221" t="s">
        <v>2860</v>
      </c>
      <c r="B13220" s="221" t="s">
        <v>190</v>
      </c>
      <c r="C13220" s="222" t="s">
        <v>50</v>
      </c>
      <c r="D13220" s="222" t="s">
        <v>191</v>
      </c>
      <c r="E13220" s="199" t="s">
        <v>163</v>
      </c>
      <c r="F13220" s="200" t="s">
        <v>2849</v>
      </c>
      <c r="G13220" s="200" t="s">
        <v>2850</v>
      </c>
      <c r="H13220" s="200" t="s">
        <v>2851</v>
      </c>
      <c r="I13220" s="200">
        <v>45761</v>
      </c>
      <c r="J13220" s="143">
        <f t="shared" si="206"/>
        <v>45761</v>
      </c>
      <c r="K13220" s="202">
        <v>2</v>
      </c>
      <c r="L13220" s="284" t="s">
        <v>7289</v>
      </c>
      <c r="M13220" s="223"/>
      <c r="N13220" s="203">
        <v>7.5</v>
      </c>
      <c r="O13220" s="222" t="s">
        <v>991</v>
      </c>
    </row>
    <row r="13221" spans="1:15" ht="29.25" customHeight="1">
      <c r="A13221" s="221" t="s">
        <v>2860</v>
      </c>
      <c r="B13221" s="221" t="s">
        <v>190</v>
      </c>
      <c r="C13221" s="222" t="s">
        <v>50</v>
      </c>
      <c r="D13221" s="222" t="s">
        <v>191</v>
      </c>
      <c r="E13221" s="199" t="s">
        <v>163</v>
      </c>
      <c r="F13221" s="200" t="s">
        <v>2241</v>
      </c>
      <c r="G13221" s="200" t="s">
        <v>2242</v>
      </c>
      <c r="H13221" s="200" t="s">
        <v>52</v>
      </c>
      <c r="I13221" s="200">
        <v>45761</v>
      </c>
      <c r="J13221" s="143">
        <f t="shared" si="206"/>
        <v>45761</v>
      </c>
      <c r="K13221" s="202">
        <v>3</v>
      </c>
      <c r="L13221" s="284" t="s">
        <v>7291</v>
      </c>
      <c r="M13221" s="223"/>
      <c r="N13221" s="203">
        <v>1.3958333333333299</v>
      </c>
      <c r="O13221" s="222" t="s">
        <v>993</v>
      </c>
    </row>
    <row r="13222" spans="1:15" ht="29.25" customHeight="1">
      <c r="A13222" s="221" t="s">
        <v>2860</v>
      </c>
      <c r="B13222" s="221" t="s">
        <v>190</v>
      </c>
      <c r="C13222" s="222" t="s">
        <v>50</v>
      </c>
      <c r="D13222" s="222" t="s">
        <v>191</v>
      </c>
      <c r="E13222" s="199" t="s">
        <v>163</v>
      </c>
      <c r="F13222" s="200" t="s">
        <v>2241</v>
      </c>
      <c r="G13222" s="200" t="s">
        <v>2242</v>
      </c>
      <c r="H13222" s="200" t="s">
        <v>118</v>
      </c>
      <c r="I13222" s="200">
        <v>45761</v>
      </c>
      <c r="J13222" s="143">
        <f t="shared" si="206"/>
        <v>45761</v>
      </c>
      <c r="K13222" s="202">
        <v>1</v>
      </c>
      <c r="L13222" s="285" t="s">
        <v>7290</v>
      </c>
      <c r="M13222" s="223"/>
      <c r="N13222" s="203">
        <v>0.8125</v>
      </c>
      <c r="O13222" s="222" t="s">
        <v>943</v>
      </c>
    </row>
    <row r="13223" spans="1:15" ht="29.25" customHeight="1">
      <c r="A13223" s="221" t="s">
        <v>2860</v>
      </c>
      <c r="B13223" s="221" t="s">
        <v>190</v>
      </c>
      <c r="C13223" s="222" t="s">
        <v>50</v>
      </c>
      <c r="D13223" s="222" t="s">
        <v>191</v>
      </c>
      <c r="E13223" s="199" t="s">
        <v>176</v>
      </c>
      <c r="F13223" s="200"/>
      <c r="G13223" s="200"/>
      <c r="H13223" s="200"/>
      <c r="I13223" s="200">
        <v>45762</v>
      </c>
      <c r="J13223" s="143">
        <f t="shared" si="206"/>
        <v>45762</v>
      </c>
      <c r="K13223" s="202">
        <v>2.5</v>
      </c>
      <c r="L13223" s="285" t="s">
        <v>7294</v>
      </c>
      <c r="M13223" s="223"/>
      <c r="N13223" s="203"/>
      <c r="O13223" s="222" t="s">
        <v>326</v>
      </c>
    </row>
    <row r="13224" spans="1:15" ht="29.25" customHeight="1">
      <c r="A13224" s="221" t="s">
        <v>2860</v>
      </c>
      <c r="B13224" s="221" t="s">
        <v>190</v>
      </c>
      <c r="C13224" s="222" t="s">
        <v>50</v>
      </c>
      <c r="D13224" s="222" t="s">
        <v>191</v>
      </c>
      <c r="E13224" s="199" t="s">
        <v>163</v>
      </c>
      <c r="F13224" s="200" t="s">
        <v>2849</v>
      </c>
      <c r="G13224" s="200" t="s">
        <v>2850</v>
      </c>
      <c r="H13224" s="200" t="s">
        <v>2851</v>
      </c>
      <c r="I13224" s="200">
        <v>45762</v>
      </c>
      <c r="J13224" s="143">
        <f t="shared" si="206"/>
        <v>45762</v>
      </c>
      <c r="K13224" s="202">
        <v>1</v>
      </c>
      <c r="L13224" s="285" t="s">
        <v>7295</v>
      </c>
      <c r="M13224" s="223"/>
      <c r="N13224" s="203">
        <v>7.5</v>
      </c>
      <c r="O13224" s="222" t="s">
        <v>991</v>
      </c>
    </row>
    <row r="13225" spans="1:15" ht="29.25" customHeight="1">
      <c r="A13225" s="221" t="s">
        <v>2860</v>
      </c>
      <c r="B13225" s="221" t="s">
        <v>190</v>
      </c>
      <c r="C13225" s="222" t="s">
        <v>50</v>
      </c>
      <c r="D13225" s="222" t="s">
        <v>191</v>
      </c>
      <c r="E13225" s="199" t="s">
        <v>163</v>
      </c>
      <c r="F13225" s="200" t="s">
        <v>2241</v>
      </c>
      <c r="G13225" s="200" t="s">
        <v>2242</v>
      </c>
      <c r="H13225" s="200" t="s">
        <v>52</v>
      </c>
      <c r="I13225" s="200">
        <v>45762</v>
      </c>
      <c r="J13225" s="143">
        <f t="shared" si="206"/>
        <v>45762</v>
      </c>
      <c r="K13225" s="202">
        <v>3.5</v>
      </c>
      <c r="L13225" s="284" t="s">
        <v>7296</v>
      </c>
      <c r="M13225" s="223"/>
      <c r="N13225" s="203">
        <v>1.3958333333333299</v>
      </c>
      <c r="O13225" s="222" t="s">
        <v>993</v>
      </c>
    </row>
    <row r="13226" spans="1:15" ht="29.25" customHeight="1">
      <c r="A13226" s="221" t="s">
        <v>2860</v>
      </c>
      <c r="B13226" s="221" t="s">
        <v>190</v>
      </c>
      <c r="C13226" s="222" t="s">
        <v>50</v>
      </c>
      <c r="D13226" s="222" t="s">
        <v>191</v>
      </c>
      <c r="E13226" s="199" t="s">
        <v>163</v>
      </c>
      <c r="F13226" s="200" t="s">
        <v>3277</v>
      </c>
      <c r="G13226" s="200" t="s">
        <v>3278</v>
      </c>
      <c r="H13226" s="200" t="s">
        <v>2713</v>
      </c>
      <c r="I13226" s="200">
        <v>45762</v>
      </c>
      <c r="J13226" s="143">
        <f t="shared" si="206"/>
        <v>45762</v>
      </c>
      <c r="K13226" s="202">
        <v>2.5</v>
      </c>
      <c r="L13226" s="285" t="s">
        <v>7293</v>
      </c>
      <c r="M13226" s="223"/>
      <c r="N13226" s="203">
        <v>4.1666666666666699E-2</v>
      </c>
      <c r="O13226" s="222" t="s">
        <v>991</v>
      </c>
    </row>
    <row r="13227" spans="1:15" ht="29.25" customHeight="1">
      <c r="A13227" s="221" t="s">
        <v>2860</v>
      </c>
      <c r="B13227" s="221" t="s">
        <v>190</v>
      </c>
      <c r="C13227" s="222" t="s">
        <v>50</v>
      </c>
      <c r="D13227" s="222" t="s">
        <v>191</v>
      </c>
      <c r="E13227" s="199" t="s">
        <v>171</v>
      </c>
      <c r="F13227" s="200"/>
      <c r="G13227" s="200"/>
      <c r="H13227" s="200"/>
      <c r="I13227" s="200">
        <v>45763</v>
      </c>
      <c r="J13227" s="143">
        <f t="shared" si="206"/>
        <v>45763</v>
      </c>
      <c r="K13227" s="202">
        <v>2.5</v>
      </c>
      <c r="L13227" s="285" t="s">
        <v>7297</v>
      </c>
      <c r="M13227" s="223"/>
      <c r="N13227" s="203"/>
      <c r="O13227" s="222" t="s">
        <v>326</v>
      </c>
    </row>
    <row r="13228" spans="1:15" ht="29.25" customHeight="1">
      <c r="A13228" s="221" t="s">
        <v>2860</v>
      </c>
      <c r="B13228" s="221" t="s">
        <v>190</v>
      </c>
      <c r="C13228" s="222" t="s">
        <v>50</v>
      </c>
      <c r="D13228" s="222" t="s">
        <v>191</v>
      </c>
      <c r="E13228" s="199" t="s">
        <v>176</v>
      </c>
      <c r="F13228" s="200"/>
      <c r="G13228" s="200"/>
      <c r="H13228" s="200"/>
      <c r="I13228" s="200">
        <v>45763</v>
      </c>
      <c r="J13228" s="143">
        <f t="shared" si="206"/>
        <v>45763</v>
      </c>
      <c r="K13228" s="202">
        <v>1.5</v>
      </c>
      <c r="L13228" s="285" t="s">
        <v>7300</v>
      </c>
      <c r="M13228" s="223" t="s">
        <v>7301</v>
      </c>
      <c r="N13228" s="203"/>
      <c r="O13228" s="222" t="s">
        <v>326</v>
      </c>
    </row>
    <row r="13229" spans="1:15" ht="29.25" customHeight="1">
      <c r="A13229" s="221" t="s">
        <v>2860</v>
      </c>
      <c r="B13229" s="221" t="s">
        <v>190</v>
      </c>
      <c r="C13229" s="222" t="s">
        <v>50</v>
      </c>
      <c r="D13229" s="222" t="s">
        <v>191</v>
      </c>
      <c r="E13229" s="199" t="s">
        <v>163</v>
      </c>
      <c r="F13229" s="200" t="s">
        <v>2241</v>
      </c>
      <c r="G13229" s="200" t="s">
        <v>2242</v>
      </c>
      <c r="H13229" s="200" t="s">
        <v>52</v>
      </c>
      <c r="I13229" s="200">
        <v>45763</v>
      </c>
      <c r="J13229" s="143">
        <f t="shared" si="206"/>
        <v>45763</v>
      </c>
      <c r="K13229" s="202">
        <v>1.5</v>
      </c>
      <c r="L13229" s="284" t="s">
        <v>7302</v>
      </c>
      <c r="M13229" s="223"/>
      <c r="N13229" s="203">
        <v>1.3958333333333299</v>
      </c>
      <c r="O13229" s="222" t="s">
        <v>993</v>
      </c>
    </row>
    <row r="13230" spans="1:15" ht="29.25" customHeight="1">
      <c r="A13230" s="221" t="s">
        <v>2860</v>
      </c>
      <c r="B13230" s="221" t="s">
        <v>190</v>
      </c>
      <c r="C13230" s="222" t="s">
        <v>50</v>
      </c>
      <c r="D13230" s="222" t="s">
        <v>191</v>
      </c>
      <c r="E13230" s="199" t="s">
        <v>163</v>
      </c>
      <c r="F13230" s="200" t="s">
        <v>2849</v>
      </c>
      <c r="G13230" s="200" t="s">
        <v>2850</v>
      </c>
      <c r="H13230" s="200" t="s">
        <v>2854</v>
      </c>
      <c r="I13230" s="200">
        <v>45763</v>
      </c>
      <c r="J13230" s="143">
        <f t="shared" si="206"/>
        <v>45763</v>
      </c>
      <c r="K13230" s="202">
        <v>2.5</v>
      </c>
      <c r="L13230" s="284" t="s">
        <v>7299</v>
      </c>
      <c r="M13230" s="223"/>
      <c r="N13230" s="203">
        <v>4.1875</v>
      </c>
      <c r="O13230" s="222" t="s">
        <v>943</v>
      </c>
    </row>
    <row r="13231" spans="1:15" ht="29.25" customHeight="1">
      <c r="A13231" s="221" t="s">
        <v>2860</v>
      </c>
      <c r="B13231" s="221" t="s">
        <v>190</v>
      </c>
      <c r="C13231" s="222" t="s">
        <v>50</v>
      </c>
      <c r="D13231" s="222" t="s">
        <v>191</v>
      </c>
      <c r="E13231" s="199" t="s">
        <v>163</v>
      </c>
      <c r="F13231" s="200" t="s">
        <v>1496</v>
      </c>
      <c r="G13231" s="200" t="s">
        <v>1497</v>
      </c>
      <c r="H13231" s="200" t="s">
        <v>2713</v>
      </c>
      <c r="I13231" s="200">
        <v>45763</v>
      </c>
      <c r="J13231" s="143">
        <f t="shared" si="206"/>
        <v>45763</v>
      </c>
      <c r="K13231" s="202">
        <v>1.5</v>
      </c>
      <c r="L13231" s="285" t="s">
        <v>7298</v>
      </c>
      <c r="M13231" s="223"/>
      <c r="N13231" s="203">
        <v>0</v>
      </c>
      <c r="O13231" s="222" t="s">
        <v>326</v>
      </c>
    </row>
    <row r="13232" spans="1:15" ht="29.25" customHeight="1">
      <c r="A13232" s="221" t="s">
        <v>2860</v>
      </c>
      <c r="B13232" s="221" t="s">
        <v>190</v>
      </c>
      <c r="C13232" s="222" t="s">
        <v>50</v>
      </c>
      <c r="D13232" s="222" t="s">
        <v>191</v>
      </c>
      <c r="E13232" s="199" t="s">
        <v>178</v>
      </c>
      <c r="F13232" s="200"/>
      <c r="G13232" s="200"/>
      <c r="H13232" s="200"/>
      <c r="I13232" s="200">
        <v>45764</v>
      </c>
      <c r="J13232" s="143">
        <f t="shared" si="206"/>
        <v>45764</v>
      </c>
      <c r="K13232" s="202">
        <v>1</v>
      </c>
      <c r="L13232" s="285" t="s">
        <v>4247</v>
      </c>
      <c r="M13232" s="223"/>
      <c r="N13232" s="203"/>
      <c r="O13232" s="222" t="s">
        <v>326</v>
      </c>
    </row>
    <row r="13233" spans="1:15" ht="29.25" customHeight="1">
      <c r="A13233" s="221" t="s">
        <v>2860</v>
      </c>
      <c r="B13233" s="221" t="s">
        <v>190</v>
      </c>
      <c r="C13233" s="222" t="s">
        <v>50</v>
      </c>
      <c r="D13233" s="222" t="s">
        <v>191</v>
      </c>
      <c r="E13233" s="199" t="s">
        <v>163</v>
      </c>
      <c r="F13233" s="200" t="s">
        <v>2241</v>
      </c>
      <c r="G13233" s="200" t="s">
        <v>2242</v>
      </c>
      <c r="H13233" s="200" t="s">
        <v>118</v>
      </c>
      <c r="I13233" s="200">
        <v>45764</v>
      </c>
      <c r="J13233" s="143">
        <f t="shared" si="206"/>
        <v>45764</v>
      </c>
      <c r="K13233" s="202">
        <v>2</v>
      </c>
      <c r="L13233" s="284" t="s">
        <v>7494</v>
      </c>
      <c r="M13233" s="223"/>
      <c r="N13233" s="203">
        <v>0.8125</v>
      </c>
      <c r="O13233" s="222" t="s">
        <v>943</v>
      </c>
    </row>
    <row r="13234" spans="1:15" ht="29.25" customHeight="1">
      <c r="A13234" s="221" t="s">
        <v>2860</v>
      </c>
      <c r="B13234" s="221" t="s">
        <v>190</v>
      </c>
      <c r="C13234" s="222" t="s">
        <v>50</v>
      </c>
      <c r="D13234" s="222" t="s">
        <v>191</v>
      </c>
      <c r="E13234" s="199" t="s">
        <v>163</v>
      </c>
      <c r="F13234" s="200" t="s">
        <v>2849</v>
      </c>
      <c r="G13234" s="200" t="s">
        <v>2850</v>
      </c>
      <c r="H13234" s="200" t="s">
        <v>2854</v>
      </c>
      <c r="I13234" s="200">
        <v>45764</v>
      </c>
      <c r="J13234" s="143">
        <f t="shared" si="206"/>
        <v>45764</v>
      </c>
      <c r="K13234" s="202">
        <v>4.5</v>
      </c>
      <c r="L13234" s="284" t="s">
        <v>7495</v>
      </c>
      <c r="M13234" s="223"/>
      <c r="N13234" s="203">
        <v>4.1875</v>
      </c>
      <c r="O13234" s="222" t="s">
        <v>943</v>
      </c>
    </row>
    <row r="13235" spans="1:15" ht="29.25" customHeight="1">
      <c r="A13235" s="221" t="s">
        <v>2860</v>
      </c>
      <c r="B13235" s="221" t="s">
        <v>190</v>
      </c>
      <c r="C13235" s="222" t="s">
        <v>50</v>
      </c>
      <c r="D13235" s="222" t="s">
        <v>191</v>
      </c>
      <c r="E13235" s="199" t="s">
        <v>163</v>
      </c>
      <c r="F13235" s="200" t="s">
        <v>1494</v>
      </c>
      <c r="G13235" s="200" t="s">
        <v>1495</v>
      </c>
      <c r="H13235" s="200" t="s">
        <v>2713</v>
      </c>
      <c r="I13235" s="200">
        <v>45764</v>
      </c>
      <c r="J13235" s="143">
        <f t="shared" si="206"/>
        <v>45764</v>
      </c>
      <c r="K13235" s="202">
        <v>2</v>
      </c>
      <c r="L13235" s="284" t="s">
        <v>7493</v>
      </c>
      <c r="M13235" s="223"/>
      <c r="N13235" s="203">
        <v>0.133333333333333</v>
      </c>
      <c r="O13235" s="222" t="s">
        <v>939</v>
      </c>
    </row>
    <row r="13236" spans="1:15" ht="29.25" customHeight="1">
      <c r="A13236" s="221" t="s">
        <v>2860</v>
      </c>
      <c r="B13236" s="221" t="s">
        <v>190</v>
      </c>
      <c r="C13236" s="222" t="s">
        <v>50</v>
      </c>
      <c r="D13236" s="222" t="s">
        <v>191</v>
      </c>
      <c r="E13236" s="199" t="s">
        <v>163</v>
      </c>
      <c r="F13236" s="200" t="s">
        <v>2849</v>
      </c>
      <c r="G13236" s="200" t="s">
        <v>2850</v>
      </c>
      <c r="H13236" s="200" t="s">
        <v>2851</v>
      </c>
      <c r="I13236" s="200">
        <v>45765</v>
      </c>
      <c r="J13236" s="143">
        <f t="shared" si="206"/>
        <v>45765</v>
      </c>
      <c r="K13236" s="202">
        <v>1</v>
      </c>
      <c r="L13236" s="285" t="s">
        <v>7499</v>
      </c>
      <c r="M13236" s="223"/>
      <c r="N13236" s="203">
        <v>7.5</v>
      </c>
      <c r="O13236" s="222" t="s">
        <v>991</v>
      </c>
    </row>
    <row r="13237" spans="1:15" ht="29.25" customHeight="1">
      <c r="A13237" s="221" t="s">
        <v>2860</v>
      </c>
      <c r="B13237" s="221" t="s">
        <v>190</v>
      </c>
      <c r="C13237" s="222" t="s">
        <v>50</v>
      </c>
      <c r="D13237" s="222" t="s">
        <v>191</v>
      </c>
      <c r="E13237" s="199" t="s">
        <v>163</v>
      </c>
      <c r="F13237" s="200" t="s">
        <v>937</v>
      </c>
      <c r="G13237" s="200" t="s">
        <v>938</v>
      </c>
      <c r="H13237" s="200" t="s">
        <v>4799</v>
      </c>
      <c r="I13237" s="200">
        <v>45765</v>
      </c>
      <c r="J13237" s="143">
        <f t="shared" si="206"/>
        <v>45765</v>
      </c>
      <c r="K13237" s="202">
        <v>2.5</v>
      </c>
      <c r="L13237" s="284" t="s">
        <v>7496</v>
      </c>
      <c r="M13237" s="223"/>
      <c r="N13237" s="203">
        <v>0</v>
      </c>
      <c r="O13237" s="222" t="s">
        <v>326</v>
      </c>
    </row>
    <row r="13238" spans="1:15" ht="29.25" customHeight="1">
      <c r="A13238" s="221" t="s">
        <v>2860</v>
      </c>
      <c r="B13238" s="221" t="s">
        <v>190</v>
      </c>
      <c r="C13238" s="222" t="s">
        <v>50</v>
      </c>
      <c r="D13238" s="222" t="s">
        <v>191</v>
      </c>
      <c r="E13238" s="199" t="s">
        <v>163</v>
      </c>
      <c r="F13238" s="200" t="s">
        <v>2241</v>
      </c>
      <c r="G13238" s="200" t="s">
        <v>2242</v>
      </c>
      <c r="H13238" s="200" t="s">
        <v>118</v>
      </c>
      <c r="I13238" s="200">
        <v>45765</v>
      </c>
      <c r="J13238" s="143">
        <f t="shared" si="206"/>
        <v>45765</v>
      </c>
      <c r="K13238" s="202">
        <v>2.5</v>
      </c>
      <c r="L13238" s="284" t="s">
        <v>7497</v>
      </c>
      <c r="M13238" s="223"/>
      <c r="N13238" s="203">
        <v>0.8125</v>
      </c>
      <c r="O13238" s="222" t="s">
        <v>943</v>
      </c>
    </row>
    <row r="13239" spans="1:15" ht="29.25" customHeight="1">
      <c r="A13239" s="221" t="s">
        <v>2860</v>
      </c>
      <c r="B13239" s="221" t="s">
        <v>190</v>
      </c>
      <c r="C13239" s="222" t="s">
        <v>50</v>
      </c>
      <c r="D13239" s="222" t="s">
        <v>191</v>
      </c>
      <c r="E13239" s="199" t="s">
        <v>163</v>
      </c>
      <c r="F13239" s="200" t="s">
        <v>2849</v>
      </c>
      <c r="G13239" s="200" t="s">
        <v>2850</v>
      </c>
      <c r="H13239" s="200" t="s">
        <v>2854</v>
      </c>
      <c r="I13239" s="200">
        <v>45765</v>
      </c>
      <c r="J13239" s="143">
        <f t="shared" si="206"/>
        <v>45765</v>
      </c>
      <c r="K13239" s="202">
        <v>2</v>
      </c>
      <c r="L13239" s="284" t="s">
        <v>7498</v>
      </c>
      <c r="M13239" s="223"/>
      <c r="N13239" s="203">
        <v>4.1875</v>
      </c>
      <c r="O13239" s="222" t="s">
        <v>943</v>
      </c>
    </row>
    <row r="13240" spans="1:15" ht="29.25" customHeight="1">
      <c r="A13240" s="221" t="s">
        <v>2860</v>
      </c>
      <c r="B13240" s="221" t="s">
        <v>190</v>
      </c>
      <c r="C13240" s="222" t="s">
        <v>50</v>
      </c>
      <c r="D13240" s="222" t="s">
        <v>191</v>
      </c>
      <c r="E13240" s="199" t="s">
        <v>177</v>
      </c>
      <c r="F13240" s="200"/>
      <c r="G13240" s="200"/>
      <c r="H13240" s="200"/>
      <c r="I13240" s="200">
        <v>45768</v>
      </c>
      <c r="J13240" s="143">
        <f t="shared" si="206"/>
        <v>45768</v>
      </c>
      <c r="K13240" s="202">
        <v>3.5</v>
      </c>
      <c r="L13240" s="284" t="s">
        <v>7500</v>
      </c>
      <c r="M13240" s="223"/>
      <c r="N13240" s="203"/>
      <c r="O13240" s="222" t="s">
        <v>326</v>
      </c>
    </row>
    <row r="13241" spans="1:15" ht="29.25" customHeight="1">
      <c r="A13241" s="221" t="s">
        <v>2860</v>
      </c>
      <c r="B13241" s="221" t="s">
        <v>190</v>
      </c>
      <c r="C13241" s="222" t="s">
        <v>50</v>
      </c>
      <c r="D13241" s="222" t="s">
        <v>191</v>
      </c>
      <c r="E13241" s="199" t="s">
        <v>176</v>
      </c>
      <c r="F13241" s="200"/>
      <c r="G13241" s="200"/>
      <c r="H13241" s="200"/>
      <c r="I13241" s="200">
        <v>45768</v>
      </c>
      <c r="J13241" s="143">
        <f t="shared" si="206"/>
        <v>45768</v>
      </c>
      <c r="K13241" s="202">
        <v>1</v>
      </c>
      <c r="L13241" s="284" t="s">
        <v>7501</v>
      </c>
      <c r="M13241" s="223" t="s">
        <v>7301</v>
      </c>
      <c r="N13241" s="203"/>
      <c r="O13241" s="222" t="s">
        <v>326</v>
      </c>
    </row>
    <row r="13242" spans="1:15" ht="29.25" customHeight="1">
      <c r="A13242" s="221" t="s">
        <v>2860</v>
      </c>
      <c r="B13242" s="221" t="s">
        <v>190</v>
      </c>
      <c r="C13242" s="222" t="s">
        <v>50</v>
      </c>
      <c r="D13242" s="222" t="s">
        <v>191</v>
      </c>
      <c r="E13242" s="199" t="s">
        <v>163</v>
      </c>
      <c r="F13242" s="200" t="s">
        <v>2241</v>
      </c>
      <c r="G13242" s="200" t="s">
        <v>2242</v>
      </c>
      <c r="H13242" s="200"/>
      <c r="I13242" s="200">
        <v>45768</v>
      </c>
      <c r="J13242" s="143">
        <f t="shared" si="206"/>
        <v>45768</v>
      </c>
      <c r="K13242" s="202">
        <v>1</v>
      </c>
      <c r="L13242" s="284" t="s">
        <v>7503</v>
      </c>
      <c r="M13242" s="223"/>
      <c r="N13242" s="203"/>
      <c r="O13242" s="222" t="s">
        <v>326</v>
      </c>
    </row>
    <row r="13243" spans="1:15" ht="29.25" customHeight="1">
      <c r="A13243" s="221" t="s">
        <v>2860</v>
      </c>
      <c r="B13243" s="221" t="s">
        <v>190</v>
      </c>
      <c r="C13243" s="222" t="s">
        <v>50</v>
      </c>
      <c r="D13243" s="222" t="s">
        <v>191</v>
      </c>
      <c r="E13243" s="199" t="s">
        <v>163</v>
      </c>
      <c r="F13243" s="200" t="s">
        <v>2849</v>
      </c>
      <c r="G13243" s="200" t="s">
        <v>2850</v>
      </c>
      <c r="H13243" s="200" t="s">
        <v>2851</v>
      </c>
      <c r="I13243" s="200">
        <v>45768</v>
      </c>
      <c r="J13243" s="143">
        <f t="shared" si="206"/>
        <v>45768</v>
      </c>
      <c r="K13243" s="202">
        <v>1</v>
      </c>
      <c r="L13243" s="285" t="s">
        <v>7502</v>
      </c>
      <c r="M13243" s="223"/>
      <c r="N13243" s="203">
        <v>7.5</v>
      </c>
      <c r="O13243" s="222" t="s">
        <v>991</v>
      </c>
    </row>
    <row r="13244" spans="1:15" ht="29.25" customHeight="1">
      <c r="A13244" s="221" t="s">
        <v>2860</v>
      </c>
      <c r="B13244" s="221" t="s">
        <v>190</v>
      </c>
      <c r="C13244" s="222" t="s">
        <v>50</v>
      </c>
      <c r="D13244" s="222" t="s">
        <v>191</v>
      </c>
      <c r="E13244" s="199" t="s">
        <v>163</v>
      </c>
      <c r="F13244" s="200" t="s">
        <v>2241</v>
      </c>
      <c r="G13244" s="200" t="s">
        <v>2242</v>
      </c>
      <c r="H13244" s="200" t="s">
        <v>118</v>
      </c>
      <c r="I13244" s="200">
        <v>45768</v>
      </c>
      <c r="J13244" s="143">
        <f t="shared" si="206"/>
        <v>45768</v>
      </c>
      <c r="K13244" s="202">
        <v>1</v>
      </c>
      <c r="L13244" s="284" t="s">
        <v>7505</v>
      </c>
      <c r="M13244" s="223"/>
      <c r="N13244" s="203">
        <v>0.8125</v>
      </c>
      <c r="O13244" s="222" t="s">
        <v>943</v>
      </c>
    </row>
    <row r="13245" spans="1:15" ht="29.25" customHeight="1">
      <c r="A13245" s="221" t="s">
        <v>2860</v>
      </c>
      <c r="B13245" s="221" t="s">
        <v>190</v>
      </c>
      <c r="C13245" s="222" t="s">
        <v>50</v>
      </c>
      <c r="D13245" s="222" t="s">
        <v>191</v>
      </c>
      <c r="E13245" s="199" t="s">
        <v>163</v>
      </c>
      <c r="F13245" s="200" t="s">
        <v>2849</v>
      </c>
      <c r="G13245" s="200" t="s">
        <v>2850</v>
      </c>
      <c r="H13245" s="200" t="s">
        <v>2854</v>
      </c>
      <c r="I13245" s="200">
        <v>45768</v>
      </c>
      <c r="J13245" s="143">
        <f t="shared" si="206"/>
        <v>45768</v>
      </c>
      <c r="K13245" s="202">
        <v>2</v>
      </c>
      <c r="L13245" s="284" t="s">
        <v>7504</v>
      </c>
      <c r="M13245" s="223"/>
      <c r="N13245" s="203">
        <v>4.1875</v>
      </c>
      <c r="O13245" s="222" t="s">
        <v>943</v>
      </c>
    </row>
    <row r="13246" spans="1:15" ht="29.25" customHeight="1">
      <c r="A13246" s="221" t="s">
        <v>2860</v>
      </c>
      <c r="B13246" s="221" t="s">
        <v>190</v>
      </c>
      <c r="C13246" s="222" t="s">
        <v>50</v>
      </c>
      <c r="D13246" s="222" t="s">
        <v>191</v>
      </c>
      <c r="E13246" s="199" t="s">
        <v>177</v>
      </c>
      <c r="F13246" s="200"/>
      <c r="G13246" s="200"/>
      <c r="H13246" s="200"/>
      <c r="I13246" s="200">
        <v>45769</v>
      </c>
      <c r="J13246" s="143">
        <f t="shared" si="206"/>
        <v>45769</v>
      </c>
      <c r="K13246" s="202">
        <v>3</v>
      </c>
      <c r="L13246" s="284" t="s">
        <v>7506</v>
      </c>
      <c r="M13246" s="223"/>
      <c r="N13246" s="203"/>
      <c r="O13246" s="222" t="s">
        <v>326</v>
      </c>
    </row>
    <row r="13247" spans="1:15" ht="29.25" customHeight="1">
      <c r="A13247" s="221" t="s">
        <v>2860</v>
      </c>
      <c r="B13247" s="221" t="s">
        <v>190</v>
      </c>
      <c r="C13247" s="222" t="s">
        <v>50</v>
      </c>
      <c r="D13247" s="222" t="s">
        <v>191</v>
      </c>
      <c r="E13247" s="199" t="s">
        <v>163</v>
      </c>
      <c r="F13247" s="200" t="s">
        <v>2849</v>
      </c>
      <c r="G13247" s="200" t="s">
        <v>2850</v>
      </c>
      <c r="H13247" s="200" t="s">
        <v>2851</v>
      </c>
      <c r="I13247" s="200">
        <v>45769</v>
      </c>
      <c r="J13247" s="143">
        <f t="shared" si="206"/>
        <v>45769</v>
      </c>
      <c r="K13247" s="202">
        <v>1</v>
      </c>
      <c r="L13247" s="284" t="s">
        <v>7509</v>
      </c>
      <c r="M13247" s="223"/>
      <c r="N13247" s="203">
        <v>7.5</v>
      </c>
      <c r="O13247" s="222" t="s">
        <v>991</v>
      </c>
    </row>
    <row r="13248" spans="1:15" ht="29.25" customHeight="1">
      <c r="A13248" s="221" t="s">
        <v>2860</v>
      </c>
      <c r="B13248" s="221" t="s">
        <v>190</v>
      </c>
      <c r="C13248" s="222" t="s">
        <v>50</v>
      </c>
      <c r="D13248" s="222" t="s">
        <v>191</v>
      </c>
      <c r="E13248" s="199" t="s">
        <v>163</v>
      </c>
      <c r="F13248" s="200" t="s">
        <v>937</v>
      </c>
      <c r="G13248" s="200" t="s">
        <v>938</v>
      </c>
      <c r="H13248" s="200" t="s">
        <v>4799</v>
      </c>
      <c r="I13248" s="200">
        <v>45769</v>
      </c>
      <c r="J13248" s="143">
        <f t="shared" si="206"/>
        <v>45769</v>
      </c>
      <c r="K13248" s="202">
        <v>1</v>
      </c>
      <c r="L13248" s="284" t="s">
        <v>7510</v>
      </c>
      <c r="M13248" s="223"/>
      <c r="N13248" s="203">
        <v>0</v>
      </c>
      <c r="O13248" s="222" t="s">
        <v>326</v>
      </c>
    </row>
    <row r="13249" spans="1:15" ht="29.25" customHeight="1">
      <c r="A13249" s="221" t="s">
        <v>2860</v>
      </c>
      <c r="B13249" s="221" t="s">
        <v>190</v>
      </c>
      <c r="C13249" s="222" t="s">
        <v>50</v>
      </c>
      <c r="D13249" s="222" t="s">
        <v>191</v>
      </c>
      <c r="E13249" s="199" t="s">
        <v>163</v>
      </c>
      <c r="F13249" s="200" t="s">
        <v>2241</v>
      </c>
      <c r="G13249" s="200" t="s">
        <v>2242</v>
      </c>
      <c r="H13249" s="200" t="s">
        <v>38</v>
      </c>
      <c r="I13249" s="200">
        <v>45769</v>
      </c>
      <c r="J13249" s="143">
        <f t="shared" si="206"/>
        <v>45769</v>
      </c>
      <c r="K13249" s="202">
        <v>2.5</v>
      </c>
      <c r="L13249" s="285" t="s">
        <v>7508</v>
      </c>
      <c r="M13249" s="223"/>
      <c r="N13249" s="203">
        <v>5.2083333333333304</v>
      </c>
      <c r="O13249" s="222" t="s">
        <v>941</v>
      </c>
    </row>
    <row r="13250" spans="1:15" ht="29.25" customHeight="1">
      <c r="A13250" s="221" t="s">
        <v>2860</v>
      </c>
      <c r="B13250" s="221" t="s">
        <v>190</v>
      </c>
      <c r="C13250" s="222" t="s">
        <v>50</v>
      </c>
      <c r="D13250" s="222" t="s">
        <v>191</v>
      </c>
      <c r="E13250" s="199" t="s">
        <v>163</v>
      </c>
      <c r="F13250" s="200" t="s">
        <v>2849</v>
      </c>
      <c r="G13250" s="200" t="s">
        <v>2850</v>
      </c>
      <c r="H13250" s="200" t="s">
        <v>2854</v>
      </c>
      <c r="I13250" s="200">
        <v>45769</v>
      </c>
      <c r="J13250" s="143">
        <f t="shared" si="206"/>
        <v>45769</v>
      </c>
      <c r="K13250" s="202">
        <v>2</v>
      </c>
      <c r="L13250" s="284" t="s">
        <v>7507</v>
      </c>
      <c r="M13250" s="223"/>
      <c r="N13250" s="203">
        <v>4.1875</v>
      </c>
      <c r="O13250" s="222" t="s">
        <v>943</v>
      </c>
    </row>
    <row r="13251" spans="1:15" ht="29.25" customHeight="1">
      <c r="A13251" s="221" t="s">
        <v>2860</v>
      </c>
      <c r="B13251" s="221" t="s">
        <v>190</v>
      </c>
      <c r="C13251" s="222" t="s">
        <v>50</v>
      </c>
      <c r="D13251" s="222" t="s">
        <v>191</v>
      </c>
      <c r="E13251" s="199" t="s">
        <v>178</v>
      </c>
      <c r="F13251" s="200"/>
      <c r="G13251" s="200"/>
      <c r="H13251" s="200"/>
      <c r="I13251" s="200">
        <v>45770</v>
      </c>
      <c r="J13251" s="143">
        <f t="shared" ref="J13251:J13314" si="207">I13251</f>
        <v>45770</v>
      </c>
      <c r="K13251" s="202">
        <v>1.5</v>
      </c>
      <c r="L13251" s="285" t="s">
        <v>7513</v>
      </c>
      <c r="M13251" s="223"/>
      <c r="N13251" s="203"/>
      <c r="O13251" s="222" t="s">
        <v>326</v>
      </c>
    </row>
    <row r="13252" spans="1:15" ht="29.25" customHeight="1">
      <c r="A13252" s="221" t="s">
        <v>2860</v>
      </c>
      <c r="B13252" s="221" t="s">
        <v>190</v>
      </c>
      <c r="C13252" s="222" t="s">
        <v>50</v>
      </c>
      <c r="D13252" s="222" t="s">
        <v>191</v>
      </c>
      <c r="E13252" s="199" t="s">
        <v>177</v>
      </c>
      <c r="F13252" s="200"/>
      <c r="G13252" s="200"/>
      <c r="H13252" s="200"/>
      <c r="I13252" s="200">
        <v>45770</v>
      </c>
      <c r="J13252" s="143">
        <f t="shared" si="207"/>
        <v>45770</v>
      </c>
      <c r="K13252" s="202">
        <v>3</v>
      </c>
      <c r="L13252" s="284" t="s">
        <v>7514</v>
      </c>
      <c r="M13252" s="223"/>
      <c r="N13252" s="203"/>
      <c r="O13252" s="222" t="s">
        <v>326</v>
      </c>
    </row>
    <row r="13253" spans="1:15" ht="29.25" customHeight="1">
      <c r="A13253" s="221" t="s">
        <v>2860</v>
      </c>
      <c r="B13253" s="221" t="s">
        <v>190</v>
      </c>
      <c r="C13253" s="222" t="s">
        <v>50</v>
      </c>
      <c r="D13253" s="222" t="s">
        <v>191</v>
      </c>
      <c r="E13253" s="199" t="s">
        <v>163</v>
      </c>
      <c r="F13253" s="200" t="s">
        <v>2849</v>
      </c>
      <c r="G13253" s="200" t="s">
        <v>2850</v>
      </c>
      <c r="H13253" s="200" t="s">
        <v>2851</v>
      </c>
      <c r="I13253" s="200">
        <v>45770</v>
      </c>
      <c r="J13253" s="143">
        <f t="shared" si="207"/>
        <v>45770</v>
      </c>
      <c r="K13253" s="202">
        <v>1</v>
      </c>
      <c r="L13253" s="285" t="s">
        <v>6482</v>
      </c>
      <c r="M13253" s="223"/>
      <c r="N13253" s="203">
        <v>7.5</v>
      </c>
      <c r="O13253" s="222" t="s">
        <v>991</v>
      </c>
    </row>
    <row r="13254" spans="1:15" ht="29.25" customHeight="1">
      <c r="A13254" s="221" t="s">
        <v>2860</v>
      </c>
      <c r="B13254" s="221" t="s">
        <v>190</v>
      </c>
      <c r="C13254" s="222" t="s">
        <v>50</v>
      </c>
      <c r="D13254" s="222" t="s">
        <v>191</v>
      </c>
      <c r="E13254" s="199" t="s">
        <v>163</v>
      </c>
      <c r="F13254" s="200" t="s">
        <v>2241</v>
      </c>
      <c r="G13254" s="200" t="s">
        <v>2242</v>
      </c>
      <c r="H13254" s="200" t="s">
        <v>38</v>
      </c>
      <c r="I13254" s="200">
        <v>45770</v>
      </c>
      <c r="J13254" s="143">
        <f t="shared" si="207"/>
        <v>45770</v>
      </c>
      <c r="K13254" s="202">
        <v>1</v>
      </c>
      <c r="L13254" s="284" t="s">
        <v>7512</v>
      </c>
      <c r="M13254" s="223"/>
      <c r="N13254" s="203">
        <v>5.2083333333333304</v>
      </c>
      <c r="O13254" s="222" t="s">
        <v>941</v>
      </c>
    </row>
    <row r="13255" spans="1:15" ht="29.25" customHeight="1">
      <c r="A13255" s="221" t="s">
        <v>2860</v>
      </c>
      <c r="B13255" s="221" t="s">
        <v>190</v>
      </c>
      <c r="C13255" s="222" t="s">
        <v>50</v>
      </c>
      <c r="D13255" s="222" t="s">
        <v>191</v>
      </c>
      <c r="E13255" s="199" t="s">
        <v>163</v>
      </c>
      <c r="F13255" s="200" t="s">
        <v>2849</v>
      </c>
      <c r="G13255" s="200" t="s">
        <v>2850</v>
      </c>
      <c r="H13255" s="200" t="s">
        <v>2854</v>
      </c>
      <c r="I13255" s="200">
        <v>45770</v>
      </c>
      <c r="J13255" s="143">
        <f t="shared" si="207"/>
        <v>45770</v>
      </c>
      <c r="K13255" s="202">
        <v>3</v>
      </c>
      <c r="L13255" s="284" t="s">
        <v>7511</v>
      </c>
      <c r="M13255" s="223"/>
      <c r="N13255" s="203">
        <v>4.1875</v>
      </c>
      <c r="O13255" s="222" t="s">
        <v>943</v>
      </c>
    </row>
    <row r="13256" spans="1:15" ht="29.25" customHeight="1">
      <c r="A13256" s="221" t="s">
        <v>2860</v>
      </c>
      <c r="B13256" s="221" t="s">
        <v>190</v>
      </c>
      <c r="C13256" s="222" t="s">
        <v>50</v>
      </c>
      <c r="D13256" s="222" t="s">
        <v>191</v>
      </c>
      <c r="E13256" s="199" t="s">
        <v>177</v>
      </c>
      <c r="F13256" s="200"/>
      <c r="G13256" s="200"/>
      <c r="H13256" s="200"/>
      <c r="I13256" s="200">
        <v>45771</v>
      </c>
      <c r="J13256" s="143">
        <f t="shared" si="207"/>
        <v>45771</v>
      </c>
      <c r="K13256" s="202">
        <v>1.5</v>
      </c>
      <c r="L13256" s="285" t="s">
        <v>7697</v>
      </c>
      <c r="M13256" s="223"/>
      <c r="N13256" s="203"/>
      <c r="O13256" s="222" t="s">
        <v>326</v>
      </c>
    </row>
    <row r="13257" spans="1:15" ht="29.25" customHeight="1">
      <c r="A13257" s="221" t="s">
        <v>2860</v>
      </c>
      <c r="B13257" s="221" t="s">
        <v>190</v>
      </c>
      <c r="C13257" s="222" t="s">
        <v>50</v>
      </c>
      <c r="D13257" s="222" t="s">
        <v>191</v>
      </c>
      <c r="E13257" s="199" t="s">
        <v>177</v>
      </c>
      <c r="F13257" s="200"/>
      <c r="G13257" s="200"/>
      <c r="H13257" s="200"/>
      <c r="I13257" s="200">
        <v>45771</v>
      </c>
      <c r="J13257" s="143">
        <f t="shared" si="207"/>
        <v>45771</v>
      </c>
      <c r="K13257" s="202">
        <v>1</v>
      </c>
      <c r="L13257" s="284" t="s">
        <v>7699</v>
      </c>
      <c r="M13257" s="223"/>
      <c r="N13257" s="203"/>
      <c r="O13257" s="222" t="s">
        <v>326</v>
      </c>
    </row>
    <row r="13258" spans="1:15" ht="29.25" customHeight="1">
      <c r="A13258" s="221" t="s">
        <v>2860</v>
      </c>
      <c r="B13258" s="221" t="s">
        <v>190</v>
      </c>
      <c r="C13258" s="222" t="s">
        <v>50</v>
      </c>
      <c r="D13258" s="222" t="s">
        <v>191</v>
      </c>
      <c r="E13258" s="199" t="s">
        <v>177</v>
      </c>
      <c r="F13258" s="200"/>
      <c r="G13258" s="200"/>
      <c r="H13258" s="200"/>
      <c r="I13258" s="200">
        <v>45771</v>
      </c>
      <c r="J13258" s="143">
        <f t="shared" si="207"/>
        <v>45771</v>
      </c>
      <c r="K13258" s="202">
        <v>2.5</v>
      </c>
      <c r="L13258" s="284" t="s">
        <v>7700</v>
      </c>
      <c r="M13258" s="223"/>
      <c r="N13258" s="203"/>
      <c r="O13258" s="222" t="s">
        <v>326</v>
      </c>
    </row>
    <row r="13259" spans="1:15" ht="29.25" customHeight="1">
      <c r="A13259" s="221" t="s">
        <v>2860</v>
      </c>
      <c r="B13259" s="221" t="s">
        <v>190</v>
      </c>
      <c r="C13259" s="222" t="s">
        <v>50</v>
      </c>
      <c r="D13259" s="222" t="s">
        <v>191</v>
      </c>
      <c r="E13259" s="199" t="s">
        <v>178</v>
      </c>
      <c r="F13259" s="200"/>
      <c r="G13259" s="200"/>
      <c r="H13259" s="200"/>
      <c r="I13259" s="200">
        <v>45771</v>
      </c>
      <c r="J13259" s="143">
        <f t="shared" si="207"/>
        <v>45771</v>
      </c>
      <c r="K13259" s="202">
        <v>1</v>
      </c>
      <c r="L13259" s="285" t="s">
        <v>4247</v>
      </c>
      <c r="M13259" s="223"/>
      <c r="N13259" s="203"/>
      <c r="O13259" s="222" t="s">
        <v>326</v>
      </c>
    </row>
    <row r="13260" spans="1:15" ht="29.25" customHeight="1">
      <c r="A13260" s="221" t="s">
        <v>2860</v>
      </c>
      <c r="B13260" s="221" t="s">
        <v>190</v>
      </c>
      <c r="C13260" s="222" t="s">
        <v>50</v>
      </c>
      <c r="D13260" s="222" t="s">
        <v>191</v>
      </c>
      <c r="E13260" s="199" t="s">
        <v>163</v>
      </c>
      <c r="F13260" s="200" t="s">
        <v>2241</v>
      </c>
      <c r="G13260" s="200" t="s">
        <v>2242</v>
      </c>
      <c r="H13260" s="200" t="s">
        <v>80</v>
      </c>
      <c r="I13260" s="200">
        <v>45771</v>
      </c>
      <c r="J13260" s="143">
        <f t="shared" si="207"/>
        <v>45771</v>
      </c>
      <c r="K13260" s="202">
        <v>1</v>
      </c>
      <c r="L13260" s="285" t="s">
        <v>7698</v>
      </c>
      <c r="M13260" s="223"/>
      <c r="N13260" s="203">
        <v>1.9659090909090899</v>
      </c>
      <c r="O13260" s="222" t="s">
        <v>5638</v>
      </c>
    </row>
    <row r="13261" spans="1:15" ht="29.25" customHeight="1">
      <c r="A13261" s="221" t="s">
        <v>2860</v>
      </c>
      <c r="B13261" s="221" t="s">
        <v>190</v>
      </c>
      <c r="C13261" s="222" t="s">
        <v>50</v>
      </c>
      <c r="D13261" s="222" t="s">
        <v>191</v>
      </c>
      <c r="E13261" s="199" t="s">
        <v>163</v>
      </c>
      <c r="F13261" s="200" t="s">
        <v>937</v>
      </c>
      <c r="G13261" s="200" t="s">
        <v>938</v>
      </c>
      <c r="H13261" s="200" t="s">
        <v>4794</v>
      </c>
      <c r="I13261" s="200">
        <v>45771</v>
      </c>
      <c r="J13261" s="143">
        <f t="shared" si="207"/>
        <v>45771</v>
      </c>
      <c r="K13261" s="202">
        <v>2.5</v>
      </c>
      <c r="L13261" s="284" t="s">
        <v>7701</v>
      </c>
      <c r="M13261" s="223"/>
      <c r="N13261" s="203">
        <v>14.5875</v>
      </c>
      <c r="O13261" s="222" t="s">
        <v>943</v>
      </c>
    </row>
    <row r="13262" spans="1:15" ht="29.25" customHeight="1">
      <c r="A13262" s="221" t="s">
        <v>2860</v>
      </c>
      <c r="B13262" s="221" t="s">
        <v>190</v>
      </c>
      <c r="C13262" s="222" t="s">
        <v>50</v>
      </c>
      <c r="D13262" s="222" t="s">
        <v>191</v>
      </c>
      <c r="E13262" s="199" t="s">
        <v>176</v>
      </c>
      <c r="F13262" s="200"/>
      <c r="G13262" s="200"/>
      <c r="H13262" s="200"/>
      <c r="I13262" s="200">
        <v>45772</v>
      </c>
      <c r="J13262" s="143">
        <f t="shared" si="207"/>
        <v>45772</v>
      </c>
      <c r="K13262" s="202">
        <v>1</v>
      </c>
      <c r="L13262" s="284" t="s">
        <v>7703</v>
      </c>
      <c r="M13262" s="223" t="s">
        <v>7704</v>
      </c>
      <c r="N13262" s="203"/>
      <c r="O13262" s="222" t="s">
        <v>326</v>
      </c>
    </row>
    <row r="13263" spans="1:15" ht="29.25" customHeight="1">
      <c r="A13263" s="221" t="s">
        <v>2860</v>
      </c>
      <c r="B13263" s="221" t="s">
        <v>190</v>
      </c>
      <c r="C13263" s="222" t="s">
        <v>50</v>
      </c>
      <c r="D13263" s="222" t="s">
        <v>191</v>
      </c>
      <c r="E13263" s="199" t="s">
        <v>177</v>
      </c>
      <c r="F13263" s="200"/>
      <c r="G13263" s="200"/>
      <c r="H13263" s="200"/>
      <c r="I13263" s="200">
        <v>45772</v>
      </c>
      <c r="J13263" s="143">
        <f t="shared" si="207"/>
        <v>45772</v>
      </c>
      <c r="K13263" s="202">
        <v>2.5</v>
      </c>
      <c r="L13263" s="284" t="s">
        <v>7706</v>
      </c>
      <c r="M13263" s="223"/>
      <c r="N13263" s="203"/>
      <c r="O13263" s="222" t="s">
        <v>326</v>
      </c>
    </row>
    <row r="13264" spans="1:15" ht="29.25" customHeight="1">
      <c r="A13264" s="221" t="s">
        <v>2860</v>
      </c>
      <c r="B13264" s="221" t="s">
        <v>190</v>
      </c>
      <c r="C13264" s="222" t="s">
        <v>50</v>
      </c>
      <c r="D13264" s="222" t="s">
        <v>191</v>
      </c>
      <c r="E13264" s="199" t="s">
        <v>163</v>
      </c>
      <c r="F13264" s="200" t="s">
        <v>937</v>
      </c>
      <c r="G13264" s="200" t="s">
        <v>938</v>
      </c>
      <c r="H13264" s="200" t="s">
        <v>4794</v>
      </c>
      <c r="I13264" s="200">
        <v>45772</v>
      </c>
      <c r="J13264" s="143">
        <f t="shared" si="207"/>
        <v>45772</v>
      </c>
      <c r="K13264" s="202">
        <v>3</v>
      </c>
      <c r="L13264" s="285" t="s">
        <v>7702</v>
      </c>
      <c r="M13264" s="223"/>
      <c r="N13264" s="203">
        <v>14.5875</v>
      </c>
      <c r="O13264" s="222" t="s">
        <v>943</v>
      </c>
    </row>
    <row r="13265" spans="1:15" ht="29.25" customHeight="1">
      <c r="A13265" s="221" t="s">
        <v>2860</v>
      </c>
      <c r="B13265" s="221" t="s">
        <v>190</v>
      </c>
      <c r="C13265" s="222" t="s">
        <v>50</v>
      </c>
      <c r="D13265" s="222" t="s">
        <v>191</v>
      </c>
      <c r="E13265" s="199" t="s">
        <v>163</v>
      </c>
      <c r="F13265" s="200" t="s">
        <v>2849</v>
      </c>
      <c r="G13265" s="200" t="s">
        <v>2850</v>
      </c>
      <c r="H13265" s="200" t="s">
        <v>2851</v>
      </c>
      <c r="I13265" s="200">
        <v>45772</v>
      </c>
      <c r="J13265" s="143">
        <f t="shared" si="207"/>
        <v>45772</v>
      </c>
      <c r="K13265" s="202">
        <v>1</v>
      </c>
      <c r="L13265" s="285" t="s">
        <v>4097</v>
      </c>
      <c r="M13265" s="223"/>
      <c r="N13265" s="203">
        <v>7.5</v>
      </c>
      <c r="O13265" s="222" t="s">
        <v>991</v>
      </c>
    </row>
    <row r="13266" spans="1:15" ht="29.25" customHeight="1">
      <c r="A13266" s="221" t="s">
        <v>2860</v>
      </c>
      <c r="B13266" s="221" t="s">
        <v>190</v>
      </c>
      <c r="C13266" s="222" t="s">
        <v>50</v>
      </c>
      <c r="D13266" s="222" t="s">
        <v>191</v>
      </c>
      <c r="E13266" s="199" t="s">
        <v>163</v>
      </c>
      <c r="F13266" s="200" t="s">
        <v>2241</v>
      </c>
      <c r="G13266" s="200" t="s">
        <v>2242</v>
      </c>
      <c r="H13266" s="200" t="s">
        <v>38</v>
      </c>
      <c r="I13266" s="200">
        <v>45772</v>
      </c>
      <c r="J13266" s="143">
        <f t="shared" si="207"/>
        <v>45772</v>
      </c>
      <c r="K13266" s="202">
        <v>2</v>
      </c>
      <c r="L13266" s="284" t="s">
        <v>7705</v>
      </c>
      <c r="M13266" s="223"/>
      <c r="N13266" s="203">
        <v>5.2083333333333304</v>
      </c>
      <c r="O13266" s="222" t="s">
        <v>941</v>
      </c>
    </row>
    <row r="13267" spans="1:15" ht="29.25" customHeight="1">
      <c r="A13267" s="221" t="s">
        <v>2860</v>
      </c>
      <c r="B13267" s="221" t="s">
        <v>190</v>
      </c>
      <c r="C13267" s="222" t="s">
        <v>50</v>
      </c>
      <c r="D13267" s="222" t="s">
        <v>191</v>
      </c>
      <c r="E13267" s="199" t="s">
        <v>163</v>
      </c>
      <c r="F13267" s="200" t="s">
        <v>4557</v>
      </c>
      <c r="G13267" s="200" t="s">
        <v>4558</v>
      </c>
      <c r="H13267" s="200"/>
      <c r="I13267" s="200">
        <v>45775</v>
      </c>
      <c r="J13267" s="143">
        <f t="shared" si="207"/>
        <v>45775</v>
      </c>
      <c r="K13267" s="202">
        <v>1</v>
      </c>
      <c r="L13267" s="284" t="s">
        <v>7707</v>
      </c>
      <c r="M13267" s="223"/>
      <c r="N13267" s="203"/>
      <c r="O13267" s="222" t="s">
        <v>326</v>
      </c>
    </row>
    <row r="13268" spans="1:15" ht="29.25" customHeight="1">
      <c r="A13268" s="221" t="s">
        <v>2860</v>
      </c>
      <c r="B13268" s="221" t="s">
        <v>190</v>
      </c>
      <c r="C13268" s="222" t="s">
        <v>50</v>
      </c>
      <c r="D13268" s="222" t="s">
        <v>191</v>
      </c>
      <c r="E13268" s="199" t="s">
        <v>163</v>
      </c>
      <c r="F13268" s="200" t="s">
        <v>1494</v>
      </c>
      <c r="G13268" s="200" t="s">
        <v>1495</v>
      </c>
      <c r="H13268" s="200"/>
      <c r="I13268" s="200">
        <v>45775</v>
      </c>
      <c r="J13268" s="143">
        <f t="shared" si="207"/>
        <v>45775</v>
      </c>
      <c r="K13268" s="202">
        <v>1.5</v>
      </c>
      <c r="L13268" s="284" t="s">
        <v>7710</v>
      </c>
      <c r="M13268" s="223"/>
      <c r="N13268" s="203"/>
      <c r="O13268" s="222" t="s">
        <v>326</v>
      </c>
    </row>
    <row r="13269" spans="1:15" ht="29.25" customHeight="1">
      <c r="A13269" s="221" t="s">
        <v>2860</v>
      </c>
      <c r="B13269" s="221" t="s">
        <v>190</v>
      </c>
      <c r="C13269" s="222" t="s">
        <v>50</v>
      </c>
      <c r="D13269" s="222" t="s">
        <v>191</v>
      </c>
      <c r="E13269" s="199" t="s">
        <v>177</v>
      </c>
      <c r="F13269" s="200"/>
      <c r="G13269" s="200"/>
      <c r="H13269" s="200"/>
      <c r="I13269" s="200">
        <v>45775</v>
      </c>
      <c r="J13269" s="143">
        <f t="shared" si="207"/>
        <v>45775</v>
      </c>
      <c r="K13269" s="202">
        <v>1.5</v>
      </c>
      <c r="L13269" s="284" t="s">
        <v>7711</v>
      </c>
      <c r="M13269" s="223"/>
      <c r="N13269" s="203"/>
      <c r="O13269" s="222" t="s">
        <v>326</v>
      </c>
    </row>
    <row r="13270" spans="1:15" ht="29.25" customHeight="1">
      <c r="A13270" s="221" t="s">
        <v>2860</v>
      </c>
      <c r="B13270" s="221" t="s">
        <v>190</v>
      </c>
      <c r="C13270" s="222" t="s">
        <v>50</v>
      </c>
      <c r="D13270" s="222" t="s">
        <v>191</v>
      </c>
      <c r="E13270" s="199" t="s">
        <v>177</v>
      </c>
      <c r="F13270" s="200"/>
      <c r="G13270" s="200"/>
      <c r="H13270" s="200"/>
      <c r="I13270" s="200">
        <v>45775</v>
      </c>
      <c r="J13270" s="143">
        <f t="shared" si="207"/>
        <v>45775</v>
      </c>
      <c r="K13270" s="202">
        <v>4.5</v>
      </c>
      <c r="L13270" s="284" t="s">
        <v>7712</v>
      </c>
      <c r="M13270" s="223" t="s">
        <v>7704</v>
      </c>
      <c r="N13270" s="203"/>
      <c r="O13270" s="222" t="s">
        <v>326</v>
      </c>
    </row>
    <row r="13271" spans="1:15" ht="29.25" customHeight="1">
      <c r="A13271" s="221" t="s">
        <v>2860</v>
      </c>
      <c r="B13271" s="221" t="s">
        <v>190</v>
      </c>
      <c r="C13271" s="222" t="s">
        <v>50</v>
      </c>
      <c r="D13271" s="222" t="s">
        <v>191</v>
      </c>
      <c r="E13271" s="199" t="s">
        <v>163</v>
      </c>
      <c r="F13271" s="200" t="s">
        <v>2849</v>
      </c>
      <c r="G13271" s="200" t="s">
        <v>2850</v>
      </c>
      <c r="H13271" s="200" t="s">
        <v>2851</v>
      </c>
      <c r="I13271" s="200">
        <v>45775</v>
      </c>
      <c r="J13271" s="143">
        <f t="shared" si="207"/>
        <v>45775</v>
      </c>
      <c r="K13271" s="202">
        <v>1</v>
      </c>
      <c r="L13271" s="285" t="s">
        <v>7708</v>
      </c>
      <c r="M13271" s="223"/>
      <c r="N13271" s="203">
        <v>7.5</v>
      </c>
      <c r="O13271" s="222" t="s">
        <v>991</v>
      </c>
    </row>
    <row r="13272" spans="1:15" ht="29.25" customHeight="1">
      <c r="A13272" s="221" t="s">
        <v>2860</v>
      </c>
      <c r="B13272" s="221" t="s">
        <v>190</v>
      </c>
      <c r="C13272" s="222" t="s">
        <v>50</v>
      </c>
      <c r="D13272" s="222" t="s">
        <v>191</v>
      </c>
      <c r="E13272" s="199" t="s">
        <v>163</v>
      </c>
      <c r="F13272" s="200" t="s">
        <v>2241</v>
      </c>
      <c r="G13272" s="200" t="s">
        <v>2242</v>
      </c>
      <c r="H13272" s="200" t="s">
        <v>38</v>
      </c>
      <c r="I13272" s="200">
        <v>45775</v>
      </c>
      <c r="J13272" s="143">
        <f t="shared" si="207"/>
        <v>45775</v>
      </c>
      <c r="K13272" s="202">
        <v>0.5</v>
      </c>
      <c r="L13272" s="285" t="s">
        <v>7709</v>
      </c>
      <c r="M13272" s="223"/>
      <c r="N13272" s="203">
        <v>5.2083333333333304</v>
      </c>
      <c r="O13272" s="222" t="s">
        <v>941</v>
      </c>
    </row>
    <row r="13273" spans="1:15" ht="29.25" customHeight="1">
      <c r="A13273" s="221" t="s">
        <v>2860</v>
      </c>
      <c r="B13273" s="221" t="s">
        <v>190</v>
      </c>
      <c r="C13273" s="222" t="s">
        <v>50</v>
      </c>
      <c r="D13273" s="222" t="s">
        <v>191</v>
      </c>
      <c r="E13273" s="199" t="s">
        <v>177</v>
      </c>
      <c r="F13273" s="200"/>
      <c r="G13273" s="200"/>
      <c r="H13273" s="200"/>
      <c r="I13273" s="200">
        <v>45776</v>
      </c>
      <c r="J13273" s="143">
        <f t="shared" si="207"/>
        <v>45776</v>
      </c>
      <c r="K13273" s="202">
        <v>6.5</v>
      </c>
      <c r="L13273" s="284" t="s">
        <v>7714</v>
      </c>
      <c r="M13273" s="223" t="s">
        <v>7704</v>
      </c>
      <c r="N13273" s="203"/>
      <c r="O13273" s="222" t="s">
        <v>326</v>
      </c>
    </row>
    <row r="13274" spans="1:15" ht="29.25" customHeight="1">
      <c r="A13274" s="221" t="s">
        <v>2860</v>
      </c>
      <c r="B13274" s="221" t="s">
        <v>190</v>
      </c>
      <c r="C13274" s="222" t="s">
        <v>50</v>
      </c>
      <c r="D13274" s="222" t="s">
        <v>191</v>
      </c>
      <c r="E13274" s="199" t="s">
        <v>163</v>
      </c>
      <c r="F13274" s="200" t="s">
        <v>2849</v>
      </c>
      <c r="G13274" s="200" t="s">
        <v>2850</v>
      </c>
      <c r="H13274" s="200" t="s">
        <v>2851</v>
      </c>
      <c r="I13274" s="200">
        <v>45776</v>
      </c>
      <c r="J13274" s="143">
        <f t="shared" si="207"/>
        <v>45776</v>
      </c>
      <c r="K13274" s="202">
        <v>3</v>
      </c>
      <c r="L13274" s="284" t="s">
        <v>7713</v>
      </c>
      <c r="M13274" s="223"/>
      <c r="N13274" s="203">
        <v>7.5</v>
      </c>
      <c r="O13274" s="222" t="s">
        <v>991</v>
      </c>
    </row>
    <row r="13275" spans="1:15" ht="29.25" customHeight="1">
      <c r="A13275" s="221" t="s">
        <v>2860</v>
      </c>
      <c r="B13275" s="221" t="s">
        <v>190</v>
      </c>
      <c r="C13275" s="222" t="s">
        <v>50</v>
      </c>
      <c r="D13275" s="222" t="s">
        <v>191</v>
      </c>
      <c r="E13275" s="199" t="s">
        <v>163</v>
      </c>
      <c r="F13275" s="200" t="s">
        <v>2849</v>
      </c>
      <c r="G13275" s="200" t="s">
        <v>2850</v>
      </c>
      <c r="H13275" s="200" t="s">
        <v>2851</v>
      </c>
      <c r="I13275" s="200">
        <v>45777</v>
      </c>
      <c r="J13275" s="143">
        <f t="shared" si="207"/>
        <v>45777</v>
      </c>
      <c r="K13275" s="202">
        <v>4</v>
      </c>
      <c r="L13275" s="284" t="s">
        <v>7717</v>
      </c>
      <c r="M13275" s="223"/>
      <c r="N13275" s="203">
        <v>7.5</v>
      </c>
      <c r="O13275" s="222" t="s">
        <v>991</v>
      </c>
    </row>
    <row r="13276" spans="1:15" ht="29.25" customHeight="1">
      <c r="A13276" s="221" t="s">
        <v>2860</v>
      </c>
      <c r="B13276" s="221" t="s">
        <v>190</v>
      </c>
      <c r="C13276" s="222" t="s">
        <v>50</v>
      </c>
      <c r="D13276" s="222" t="s">
        <v>191</v>
      </c>
      <c r="E13276" s="199" t="s">
        <v>163</v>
      </c>
      <c r="F13276" s="200" t="s">
        <v>2241</v>
      </c>
      <c r="G13276" s="200" t="s">
        <v>2242</v>
      </c>
      <c r="H13276" s="200" t="s">
        <v>38</v>
      </c>
      <c r="I13276" s="200">
        <v>45777</v>
      </c>
      <c r="J13276" s="143">
        <f t="shared" si="207"/>
        <v>45777</v>
      </c>
      <c r="K13276" s="202">
        <v>3</v>
      </c>
      <c r="L13276" s="284" t="s">
        <v>7715</v>
      </c>
      <c r="M13276" s="223"/>
      <c r="N13276" s="203">
        <v>5.2083333333333304</v>
      </c>
      <c r="O13276" s="222" t="s">
        <v>941</v>
      </c>
    </row>
    <row r="13277" spans="1:15" ht="29.25" customHeight="1">
      <c r="A13277" s="221" t="s">
        <v>2860</v>
      </c>
      <c r="B13277" s="221" t="s">
        <v>190</v>
      </c>
      <c r="C13277" s="222" t="s">
        <v>50</v>
      </c>
      <c r="D13277" s="222" t="s">
        <v>191</v>
      </c>
      <c r="E13277" s="199" t="s">
        <v>163</v>
      </c>
      <c r="F13277" s="200" t="s">
        <v>6005</v>
      </c>
      <c r="G13277" s="200" t="s">
        <v>6006</v>
      </c>
      <c r="H13277" s="200" t="s">
        <v>52</v>
      </c>
      <c r="I13277" s="200">
        <v>45777</v>
      </c>
      <c r="J13277" s="143">
        <f t="shared" si="207"/>
        <v>45777</v>
      </c>
      <c r="K13277" s="202">
        <v>2.5</v>
      </c>
      <c r="L13277" s="284" t="s">
        <v>7716</v>
      </c>
      <c r="M13277" s="223"/>
      <c r="N13277" s="203">
        <v>1.640625</v>
      </c>
      <c r="O13277" s="222" t="s">
        <v>961</v>
      </c>
    </row>
    <row r="13278" spans="1:15" ht="29.25" customHeight="1">
      <c r="A13278" s="221" t="s">
        <v>2860</v>
      </c>
      <c r="B13278" s="221" t="s">
        <v>190</v>
      </c>
      <c r="C13278" s="222" t="s">
        <v>50</v>
      </c>
      <c r="D13278" s="222" t="s">
        <v>191</v>
      </c>
      <c r="E13278" s="199" t="s">
        <v>177</v>
      </c>
      <c r="F13278" s="200"/>
      <c r="G13278" s="200"/>
      <c r="H13278" s="200"/>
      <c r="I13278" s="200">
        <v>45779</v>
      </c>
      <c r="J13278" s="143">
        <f t="shared" si="207"/>
        <v>45779</v>
      </c>
      <c r="K13278" s="202">
        <v>2</v>
      </c>
      <c r="L13278" s="284" t="s">
        <v>7848</v>
      </c>
      <c r="M13278" s="223"/>
      <c r="N13278" s="203"/>
      <c r="O13278" s="222" t="s">
        <v>326</v>
      </c>
    </row>
    <row r="13279" spans="1:15" ht="29.25" customHeight="1">
      <c r="A13279" s="221" t="s">
        <v>2860</v>
      </c>
      <c r="B13279" s="221" t="s">
        <v>190</v>
      </c>
      <c r="C13279" s="222" t="s">
        <v>50</v>
      </c>
      <c r="D13279" s="222" t="s">
        <v>191</v>
      </c>
      <c r="E13279" s="199" t="s">
        <v>163</v>
      </c>
      <c r="F13279" s="200" t="s">
        <v>2849</v>
      </c>
      <c r="G13279" s="200" t="s">
        <v>2850</v>
      </c>
      <c r="H13279" s="200" t="s">
        <v>2851</v>
      </c>
      <c r="I13279" s="200">
        <v>45779</v>
      </c>
      <c r="J13279" s="143">
        <f t="shared" si="207"/>
        <v>45779</v>
      </c>
      <c r="K13279" s="202">
        <v>1.5</v>
      </c>
      <c r="L13279" s="284" t="s">
        <v>7849</v>
      </c>
      <c r="M13279" s="223"/>
      <c r="N13279" s="203">
        <v>7.5</v>
      </c>
      <c r="O13279" s="222" t="s">
        <v>991</v>
      </c>
    </row>
    <row r="13280" spans="1:15" ht="29.25" customHeight="1">
      <c r="A13280" s="221" t="s">
        <v>2860</v>
      </c>
      <c r="B13280" s="221" t="s">
        <v>190</v>
      </c>
      <c r="C13280" s="222" t="s">
        <v>50</v>
      </c>
      <c r="D13280" s="222" t="s">
        <v>191</v>
      </c>
      <c r="E13280" s="199" t="s">
        <v>163</v>
      </c>
      <c r="F13280" s="200" t="s">
        <v>6005</v>
      </c>
      <c r="G13280" s="200" t="s">
        <v>6006</v>
      </c>
      <c r="H13280" s="200" t="s">
        <v>52</v>
      </c>
      <c r="I13280" s="200">
        <v>45779</v>
      </c>
      <c r="J13280" s="143">
        <f t="shared" si="207"/>
        <v>45779</v>
      </c>
      <c r="K13280" s="202">
        <v>6</v>
      </c>
      <c r="L13280" s="284" t="s">
        <v>7850</v>
      </c>
      <c r="M13280" s="223"/>
      <c r="N13280" s="203">
        <v>1.640625</v>
      </c>
      <c r="O13280" s="222" t="s">
        <v>961</v>
      </c>
    </row>
    <row r="13281" spans="1:15" ht="29.25" customHeight="1">
      <c r="A13281" s="221" t="s">
        <v>2860</v>
      </c>
      <c r="B13281" s="221" t="s">
        <v>190</v>
      </c>
      <c r="C13281" s="222" t="s">
        <v>50</v>
      </c>
      <c r="D13281" s="222" t="s">
        <v>191</v>
      </c>
      <c r="E13281" s="199" t="s">
        <v>163</v>
      </c>
      <c r="F13281" s="200" t="s">
        <v>6005</v>
      </c>
      <c r="G13281" s="200" t="s">
        <v>6006</v>
      </c>
      <c r="H13281" s="200"/>
      <c r="I13281" s="200">
        <v>45782</v>
      </c>
      <c r="J13281" s="143">
        <f t="shared" si="207"/>
        <v>45782</v>
      </c>
      <c r="K13281" s="202">
        <v>1</v>
      </c>
      <c r="L13281" s="285" t="s">
        <v>267</v>
      </c>
      <c r="M13281" s="223"/>
      <c r="N13281" s="203"/>
      <c r="O13281" s="222" t="s">
        <v>326</v>
      </c>
    </row>
    <row r="13282" spans="1:15" ht="29.25" customHeight="1">
      <c r="A13282" s="221" t="s">
        <v>2860</v>
      </c>
      <c r="B13282" s="221" t="s">
        <v>190</v>
      </c>
      <c r="C13282" s="222" t="s">
        <v>50</v>
      </c>
      <c r="D13282" s="222" t="s">
        <v>191</v>
      </c>
      <c r="E13282" s="199" t="s">
        <v>163</v>
      </c>
      <c r="F13282" s="200" t="s">
        <v>2849</v>
      </c>
      <c r="G13282" s="200" t="s">
        <v>2850</v>
      </c>
      <c r="H13282" s="200"/>
      <c r="I13282" s="200">
        <v>45782</v>
      </c>
      <c r="J13282" s="143">
        <f t="shared" si="207"/>
        <v>45782</v>
      </c>
      <c r="K13282" s="202">
        <v>0.5</v>
      </c>
      <c r="L13282" s="284" t="s">
        <v>7852</v>
      </c>
      <c r="M13282" s="223"/>
      <c r="N13282" s="203"/>
      <c r="O13282" s="222" t="s">
        <v>326</v>
      </c>
    </row>
    <row r="13283" spans="1:15" ht="29.25" customHeight="1">
      <c r="A13283" s="221" t="s">
        <v>2860</v>
      </c>
      <c r="B13283" s="221" t="s">
        <v>190</v>
      </c>
      <c r="C13283" s="222" t="s">
        <v>50</v>
      </c>
      <c r="D13283" s="222" t="s">
        <v>191</v>
      </c>
      <c r="E13283" s="199" t="s">
        <v>163</v>
      </c>
      <c r="F13283" s="200" t="s">
        <v>1494</v>
      </c>
      <c r="G13283" s="200" t="s">
        <v>1495</v>
      </c>
      <c r="H13283" s="200"/>
      <c r="I13283" s="200">
        <v>45782</v>
      </c>
      <c r="J13283" s="143">
        <f t="shared" si="207"/>
        <v>45782</v>
      </c>
      <c r="K13283" s="202">
        <v>1</v>
      </c>
      <c r="L13283" s="285" t="s">
        <v>7853</v>
      </c>
      <c r="M13283" s="223"/>
      <c r="N13283" s="203"/>
      <c r="O13283" s="222" t="s">
        <v>326</v>
      </c>
    </row>
    <row r="13284" spans="1:15" ht="29.25" customHeight="1">
      <c r="A13284" s="221" t="s">
        <v>2860</v>
      </c>
      <c r="B13284" s="221" t="s">
        <v>190</v>
      </c>
      <c r="C13284" s="222" t="s">
        <v>50</v>
      </c>
      <c r="D13284" s="222" t="s">
        <v>191</v>
      </c>
      <c r="E13284" s="199" t="s">
        <v>163</v>
      </c>
      <c r="F13284" s="200" t="s">
        <v>4750</v>
      </c>
      <c r="G13284" s="200" t="s">
        <v>4751</v>
      </c>
      <c r="H13284" s="200"/>
      <c r="I13284" s="200">
        <v>45782</v>
      </c>
      <c r="J13284" s="143">
        <f t="shared" si="207"/>
        <v>45782</v>
      </c>
      <c r="K13284" s="202">
        <v>0.5</v>
      </c>
      <c r="L13284" s="285" t="s">
        <v>267</v>
      </c>
      <c r="M13284" s="223"/>
      <c r="N13284" s="203"/>
      <c r="O13284" s="222" t="s">
        <v>326</v>
      </c>
    </row>
    <row r="13285" spans="1:15" ht="29.25" customHeight="1">
      <c r="A13285" s="221" t="s">
        <v>2860</v>
      </c>
      <c r="B13285" s="221" t="s">
        <v>190</v>
      </c>
      <c r="C13285" s="222" t="s">
        <v>50</v>
      </c>
      <c r="D13285" s="222" t="s">
        <v>191</v>
      </c>
      <c r="E13285" s="199" t="s">
        <v>163</v>
      </c>
      <c r="F13285" s="200" t="s">
        <v>2849</v>
      </c>
      <c r="G13285" s="200" t="s">
        <v>2850</v>
      </c>
      <c r="H13285" s="200" t="s">
        <v>2851</v>
      </c>
      <c r="I13285" s="200">
        <v>45782</v>
      </c>
      <c r="J13285" s="143">
        <f t="shared" si="207"/>
        <v>45782</v>
      </c>
      <c r="K13285" s="202">
        <v>1</v>
      </c>
      <c r="L13285" s="284" t="s">
        <v>7854</v>
      </c>
      <c r="M13285" s="223"/>
      <c r="N13285" s="203">
        <v>7.5</v>
      </c>
      <c r="O13285" s="222" t="s">
        <v>991</v>
      </c>
    </row>
    <row r="13286" spans="1:15" ht="29.25" customHeight="1">
      <c r="A13286" s="221" t="s">
        <v>2860</v>
      </c>
      <c r="B13286" s="221" t="s">
        <v>190</v>
      </c>
      <c r="C13286" s="222" t="s">
        <v>50</v>
      </c>
      <c r="D13286" s="222" t="s">
        <v>191</v>
      </c>
      <c r="E13286" s="199" t="s">
        <v>163</v>
      </c>
      <c r="F13286" s="200" t="s">
        <v>6005</v>
      </c>
      <c r="G13286" s="200" t="s">
        <v>6006</v>
      </c>
      <c r="H13286" s="200" t="s">
        <v>52</v>
      </c>
      <c r="I13286" s="200">
        <v>45782</v>
      </c>
      <c r="J13286" s="143">
        <f t="shared" si="207"/>
        <v>45782</v>
      </c>
      <c r="K13286" s="202">
        <v>5</v>
      </c>
      <c r="L13286" s="284" t="s">
        <v>7851</v>
      </c>
      <c r="M13286" s="223"/>
      <c r="N13286" s="203">
        <v>1.640625</v>
      </c>
      <c r="O13286" s="222" t="s">
        <v>961</v>
      </c>
    </row>
    <row r="13287" spans="1:15" ht="29.25" customHeight="1">
      <c r="A13287" s="221" t="s">
        <v>2860</v>
      </c>
      <c r="B13287" s="221" t="s">
        <v>190</v>
      </c>
      <c r="C13287" s="222" t="s">
        <v>50</v>
      </c>
      <c r="D13287" s="222" t="s">
        <v>191</v>
      </c>
      <c r="E13287" s="199" t="s">
        <v>163</v>
      </c>
      <c r="F13287" s="200" t="s">
        <v>7923</v>
      </c>
      <c r="G13287" s="200" t="s">
        <v>7924</v>
      </c>
      <c r="H13287" s="200" t="s">
        <v>7925</v>
      </c>
      <c r="I13287" s="200">
        <v>45782</v>
      </c>
      <c r="J13287" s="143">
        <f t="shared" si="207"/>
        <v>45782</v>
      </c>
      <c r="K13287" s="202">
        <v>0.5</v>
      </c>
      <c r="L13287" s="284" t="s">
        <v>7855</v>
      </c>
      <c r="M13287" s="223"/>
      <c r="N13287" s="203">
        <v>0.5</v>
      </c>
      <c r="O13287" s="222" t="s">
        <v>941</v>
      </c>
    </row>
    <row r="13288" spans="1:15" ht="29.25" customHeight="1">
      <c r="A13288" s="221" t="s">
        <v>2860</v>
      </c>
      <c r="B13288" s="221" t="s">
        <v>190</v>
      </c>
      <c r="C13288" s="222" t="s">
        <v>50</v>
      </c>
      <c r="D13288" s="222" t="s">
        <v>191</v>
      </c>
      <c r="E13288" s="199" t="s">
        <v>178</v>
      </c>
      <c r="F13288" s="200"/>
      <c r="G13288" s="200"/>
      <c r="H13288" s="200"/>
      <c r="I13288" s="200">
        <v>45783</v>
      </c>
      <c r="J13288" s="143">
        <f t="shared" si="207"/>
        <v>45783</v>
      </c>
      <c r="K13288" s="202">
        <v>1</v>
      </c>
      <c r="L13288" s="285" t="s">
        <v>7860</v>
      </c>
      <c r="M13288" s="223"/>
      <c r="N13288" s="203"/>
      <c r="O13288" s="222" t="s">
        <v>326</v>
      </c>
    </row>
    <row r="13289" spans="1:15" ht="29.25" customHeight="1">
      <c r="A13289" s="221" t="s">
        <v>2860</v>
      </c>
      <c r="B13289" s="221" t="s">
        <v>190</v>
      </c>
      <c r="C13289" s="222" t="s">
        <v>50</v>
      </c>
      <c r="D13289" s="222" t="s">
        <v>191</v>
      </c>
      <c r="E13289" s="199" t="s">
        <v>163</v>
      </c>
      <c r="F13289" s="200" t="s">
        <v>2241</v>
      </c>
      <c r="G13289" s="200" t="s">
        <v>2242</v>
      </c>
      <c r="H13289" s="200" t="s">
        <v>80</v>
      </c>
      <c r="I13289" s="200">
        <v>45783</v>
      </c>
      <c r="J13289" s="143">
        <f t="shared" si="207"/>
        <v>45783</v>
      </c>
      <c r="K13289" s="202">
        <v>1</v>
      </c>
      <c r="L13289" s="285" t="s">
        <v>7857</v>
      </c>
      <c r="M13289" s="223"/>
      <c r="N13289" s="203">
        <v>1.9659090909090899</v>
      </c>
      <c r="O13289" s="222" t="s">
        <v>5638</v>
      </c>
    </row>
    <row r="13290" spans="1:15" ht="29.25" customHeight="1">
      <c r="A13290" s="221" t="s">
        <v>2860</v>
      </c>
      <c r="B13290" s="221" t="s">
        <v>190</v>
      </c>
      <c r="C13290" s="222" t="s">
        <v>50</v>
      </c>
      <c r="D13290" s="222" t="s">
        <v>191</v>
      </c>
      <c r="E13290" s="199" t="s">
        <v>163</v>
      </c>
      <c r="F13290" s="200" t="s">
        <v>6337</v>
      </c>
      <c r="G13290" s="200" t="s">
        <v>6338</v>
      </c>
      <c r="H13290" s="200" t="s">
        <v>39</v>
      </c>
      <c r="I13290" s="200">
        <v>45783</v>
      </c>
      <c r="J13290" s="143">
        <f t="shared" si="207"/>
        <v>45783</v>
      </c>
      <c r="K13290" s="202">
        <v>1</v>
      </c>
      <c r="L13290" s="285" t="s">
        <v>266</v>
      </c>
      <c r="M13290" s="223"/>
      <c r="N13290" s="203">
        <v>0.4375</v>
      </c>
      <c r="O13290" s="222" t="s">
        <v>942</v>
      </c>
    </row>
    <row r="13291" spans="1:15" ht="29.25" customHeight="1">
      <c r="A13291" s="221" t="s">
        <v>2860</v>
      </c>
      <c r="B13291" s="221" t="s">
        <v>190</v>
      </c>
      <c r="C13291" s="222" t="s">
        <v>50</v>
      </c>
      <c r="D13291" s="222" t="s">
        <v>191</v>
      </c>
      <c r="E13291" s="199" t="s">
        <v>163</v>
      </c>
      <c r="F13291" s="200" t="s">
        <v>4750</v>
      </c>
      <c r="G13291" s="200" t="s">
        <v>4751</v>
      </c>
      <c r="H13291" s="200" t="s">
        <v>80</v>
      </c>
      <c r="I13291" s="200">
        <v>45783</v>
      </c>
      <c r="J13291" s="143">
        <f t="shared" si="207"/>
        <v>45783</v>
      </c>
      <c r="K13291" s="202">
        <v>1</v>
      </c>
      <c r="L13291" s="285" t="s">
        <v>7858</v>
      </c>
      <c r="M13291" s="223"/>
      <c r="N13291" s="203">
        <v>4.1666666666666701E-3</v>
      </c>
      <c r="O13291" s="222" t="s">
        <v>7859</v>
      </c>
    </row>
    <row r="13292" spans="1:15" ht="29.25" customHeight="1">
      <c r="A13292" s="221" t="s">
        <v>2860</v>
      </c>
      <c r="B13292" s="221" t="s">
        <v>190</v>
      </c>
      <c r="C13292" s="222" t="s">
        <v>50</v>
      </c>
      <c r="D13292" s="222" t="s">
        <v>191</v>
      </c>
      <c r="E13292" s="199" t="s">
        <v>163</v>
      </c>
      <c r="F13292" s="200" t="s">
        <v>6005</v>
      </c>
      <c r="G13292" s="200" t="s">
        <v>6006</v>
      </c>
      <c r="H13292" s="200" t="s">
        <v>52</v>
      </c>
      <c r="I13292" s="200">
        <v>45783</v>
      </c>
      <c r="J13292" s="143">
        <f t="shared" si="207"/>
        <v>45783</v>
      </c>
      <c r="K13292" s="202">
        <v>5.5</v>
      </c>
      <c r="L13292" s="284" t="s">
        <v>7856</v>
      </c>
      <c r="M13292" s="223"/>
      <c r="N13292" s="203">
        <v>1.640625</v>
      </c>
      <c r="O13292" s="222" t="s">
        <v>961</v>
      </c>
    </row>
    <row r="13293" spans="1:15" ht="29.25" customHeight="1">
      <c r="A13293" s="221" t="s">
        <v>2860</v>
      </c>
      <c r="B13293" s="221" t="s">
        <v>190</v>
      </c>
      <c r="C13293" s="222" t="s">
        <v>50</v>
      </c>
      <c r="D13293" s="222" t="s">
        <v>191</v>
      </c>
      <c r="E13293" s="199" t="s">
        <v>179</v>
      </c>
      <c r="F13293" s="200"/>
      <c r="G13293" s="200"/>
      <c r="H13293" s="200"/>
      <c r="I13293" s="200">
        <v>45784</v>
      </c>
      <c r="J13293" s="143">
        <f t="shared" si="207"/>
        <v>45784</v>
      </c>
      <c r="K13293" s="202">
        <v>1</v>
      </c>
      <c r="L13293" s="285" t="s">
        <v>7861</v>
      </c>
      <c r="M13293" s="223"/>
      <c r="N13293" s="203"/>
      <c r="O13293" s="222" t="s">
        <v>326</v>
      </c>
    </row>
    <row r="13294" spans="1:15" ht="29.25" customHeight="1">
      <c r="A13294" s="221" t="s">
        <v>2860</v>
      </c>
      <c r="B13294" s="221" t="s">
        <v>190</v>
      </c>
      <c r="C13294" s="222" t="s">
        <v>50</v>
      </c>
      <c r="D13294" s="222" t="s">
        <v>191</v>
      </c>
      <c r="E13294" s="199" t="s">
        <v>177</v>
      </c>
      <c r="F13294" s="200"/>
      <c r="G13294" s="200"/>
      <c r="H13294" s="200"/>
      <c r="I13294" s="200">
        <v>45784</v>
      </c>
      <c r="J13294" s="143">
        <f t="shared" si="207"/>
        <v>45784</v>
      </c>
      <c r="K13294" s="202">
        <v>1.5</v>
      </c>
      <c r="L13294" s="284" t="s">
        <v>7864</v>
      </c>
      <c r="M13294" s="223"/>
      <c r="N13294" s="203"/>
      <c r="O13294" s="222" t="s">
        <v>326</v>
      </c>
    </row>
    <row r="13295" spans="1:15" ht="29.25" customHeight="1">
      <c r="A13295" s="221" t="s">
        <v>2860</v>
      </c>
      <c r="B13295" s="221" t="s">
        <v>190</v>
      </c>
      <c r="C13295" s="222" t="s">
        <v>50</v>
      </c>
      <c r="D13295" s="222" t="s">
        <v>191</v>
      </c>
      <c r="E13295" s="199" t="s">
        <v>163</v>
      </c>
      <c r="F13295" s="200" t="s">
        <v>2849</v>
      </c>
      <c r="G13295" s="200" t="s">
        <v>2850</v>
      </c>
      <c r="H13295" s="200" t="s">
        <v>2851</v>
      </c>
      <c r="I13295" s="200">
        <v>45784</v>
      </c>
      <c r="J13295" s="143">
        <f t="shared" si="207"/>
        <v>45784</v>
      </c>
      <c r="K13295" s="202">
        <v>1</v>
      </c>
      <c r="L13295" s="285" t="s">
        <v>7863</v>
      </c>
      <c r="M13295" s="223"/>
      <c r="N13295" s="203">
        <v>7.5</v>
      </c>
      <c r="O13295" s="222" t="s">
        <v>991</v>
      </c>
    </row>
    <row r="13296" spans="1:15" ht="29.25" customHeight="1">
      <c r="A13296" s="221" t="s">
        <v>2860</v>
      </c>
      <c r="B13296" s="221" t="s">
        <v>190</v>
      </c>
      <c r="C13296" s="222" t="s">
        <v>50</v>
      </c>
      <c r="D13296" s="222" t="s">
        <v>191</v>
      </c>
      <c r="E13296" s="199" t="s">
        <v>163</v>
      </c>
      <c r="F13296" s="200" t="s">
        <v>2241</v>
      </c>
      <c r="G13296" s="200" t="s">
        <v>2242</v>
      </c>
      <c r="H13296" s="200" t="s">
        <v>38</v>
      </c>
      <c r="I13296" s="200">
        <v>45784</v>
      </c>
      <c r="J13296" s="143">
        <f t="shared" si="207"/>
        <v>45784</v>
      </c>
      <c r="K13296" s="202">
        <v>1</v>
      </c>
      <c r="L13296" s="285" t="s">
        <v>7862</v>
      </c>
      <c r="M13296" s="223"/>
      <c r="N13296" s="203">
        <v>5.2083333333333304</v>
      </c>
      <c r="O13296" s="222" t="s">
        <v>941</v>
      </c>
    </row>
    <row r="13297" spans="1:15" ht="29.25" customHeight="1">
      <c r="A13297" s="221" t="s">
        <v>2860</v>
      </c>
      <c r="B13297" s="221" t="s">
        <v>190</v>
      </c>
      <c r="C13297" s="222" t="s">
        <v>50</v>
      </c>
      <c r="D13297" s="222" t="s">
        <v>191</v>
      </c>
      <c r="E13297" s="199" t="s">
        <v>163</v>
      </c>
      <c r="F13297" s="200" t="s">
        <v>2849</v>
      </c>
      <c r="G13297" s="200" t="s">
        <v>2850</v>
      </c>
      <c r="H13297" s="200" t="s">
        <v>2855</v>
      </c>
      <c r="I13297" s="200">
        <v>45784</v>
      </c>
      <c r="J13297" s="143">
        <f t="shared" si="207"/>
        <v>45784</v>
      </c>
      <c r="K13297" s="202">
        <v>1</v>
      </c>
      <c r="L13297" s="285" t="s">
        <v>7865</v>
      </c>
      <c r="M13297" s="223"/>
      <c r="N13297" s="203">
        <v>6.34375</v>
      </c>
      <c r="O13297" s="222" t="s">
        <v>942</v>
      </c>
    </row>
    <row r="13298" spans="1:15" ht="29.25" customHeight="1">
      <c r="A13298" s="221" t="s">
        <v>2860</v>
      </c>
      <c r="B13298" s="221" t="s">
        <v>190</v>
      </c>
      <c r="C13298" s="222" t="s">
        <v>50</v>
      </c>
      <c r="D13298" s="222" t="s">
        <v>191</v>
      </c>
      <c r="E13298" s="199" t="s">
        <v>163</v>
      </c>
      <c r="F13298" s="200" t="s">
        <v>6005</v>
      </c>
      <c r="G13298" s="200" t="s">
        <v>6006</v>
      </c>
      <c r="H13298" s="200" t="s">
        <v>52</v>
      </c>
      <c r="I13298" s="200">
        <v>45784</v>
      </c>
      <c r="J13298" s="143">
        <f t="shared" si="207"/>
        <v>45784</v>
      </c>
      <c r="K13298" s="202">
        <v>4</v>
      </c>
      <c r="L13298" s="284" t="s">
        <v>7866</v>
      </c>
      <c r="M13298" s="223"/>
      <c r="N13298" s="203">
        <v>1.640625</v>
      </c>
      <c r="O13298" s="222" t="s">
        <v>961</v>
      </c>
    </row>
    <row r="13299" spans="1:15" ht="29.25" customHeight="1">
      <c r="A13299" s="221" t="s">
        <v>2860</v>
      </c>
      <c r="B13299" s="221" t="s">
        <v>190</v>
      </c>
      <c r="C13299" s="222" t="s">
        <v>50</v>
      </c>
      <c r="D13299" s="222" t="s">
        <v>191</v>
      </c>
      <c r="E13299" s="199" t="s">
        <v>178</v>
      </c>
      <c r="F13299" s="200"/>
      <c r="G13299" s="200"/>
      <c r="H13299" s="200"/>
      <c r="I13299" s="200">
        <v>45785</v>
      </c>
      <c r="J13299" s="143">
        <f t="shared" si="207"/>
        <v>45785</v>
      </c>
      <c r="K13299" s="202">
        <v>1</v>
      </c>
      <c r="L13299" s="285" t="s">
        <v>4247</v>
      </c>
      <c r="M13299" s="223"/>
      <c r="N13299" s="203"/>
      <c r="O13299" s="222" t="s">
        <v>326</v>
      </c>
    </row>
    <row r="13300" spans="1:15" ht="29.25" customHeight="1">
      <c r="A13300" s="221" t="s">
        <v>2860</v>
      </c>
      <c r="B13300" s="221" t="s">
        <v>190</v>
      </c>
      <c r="C13300" s="222" t="s">
        <v>50</v>
      </c>
      <c r="D13300" s="222" t="s">
        <v>191</v>
      </c>
      <c r="E13300" s="199" t="s">
        <v>176</v>
      </c>
      <c r="F13300" s="200"/>
      <c r="G13300" s="200"/>
      <c r="H13300" s="200"/>
      <c r="I13300" s="200">
        <v>45785</v>
      </c>
      <c r="J13300" s="143">
        <f t="shared" si="207"/>
        <v>45785</v>
      </c>
      <c r="K13300" s="202">
        <v>1.5</v>
      </c>
      <c r="L13300" s="285" t="s">
        <v>8084</v>
      </c>
      <c r="M13300" s="223" t="s">
        <v>8085</v>
      </c>
      <c r="N13300" s="203"/>
      <c r="O13300" s="222" t="s">
        <v>326</v>
      </c>
    </row>
    <row r="13301" spans="1:15" ht="29.25" customHeight="1">
      <c r="A13301" s="221" t="s">
        <v>2860</v>
      </c>
      <c r="B13301" s="221" t="s">
        <v>190</v>
      </c>
      <c r="C13301" s="222" t="s">
        <v>50</v>
      </c>
      <c r="D13301" s="222" t="s">
        <v>191</v>
      </c>
      <c r="E13301" s="199" t="s">
        <v>163</v>
      </c>
      <c r="F13301" s="200" t="s">
        <v>2241</v>
      </c>
      <c r="G13301" s="200" t="s">
        <v>2242</v>
      </c>
      <c r="H13301" s="200" t="s">
        <v>80</v>
      </c>
      <c r="I13301" s="200">
        <v>45785</v>
      </c>
      <c r="J13301" s="143">
        <f t="shared" si="207"/>
        <v>45785</v>
      </c>
      <c r="K13301" s="202">
        <v>2</v>
      </c>
      <c r="L13301" s="284" t="s">
        <v>8083</v>
      </c>
      <c r="M13301" s="223"/>
      <c r="N13301" s="203">
        <v>1.9659090909090899</v>
      </c>
      <c r="O13301" s="222" t="s">
        <v>5638</v>
      </c>
    </row>
    <row r="13302" spans="1:15" ht="29.25" customHeight="1">
      <c r="A13302" s="221" t="s">
        <v>2860</v>
      </c>
      <c r="B13302" s="221" t="s">
        <v>190</v>
      </c>
      <c r="C13302" s="222" t="s">
        <v>50</v>
      </c>
      <c r="D13302" s="222" t="s">
        <v>191</v>
      </c>
      <c r="E13302" s="199" t="s">
        <v>163</v>
      </c>
      <c r="F13302" s="200" t="s">
        <v>2241</v>
      </c>
      <c r="G13302" s="200" t="s">
        <v>2242</v>
      </c>
      <c r="H13302" s="200" t="s">
        <v>38</v>
      </c>
      <c r="I13302" s="200">
        <v>45785</v>
      </c>
      <c r="J13302" s="143">
        <f t="shared" si="207"/>
        <v>45785</v>
      </c>
      <c r="K13302" s="202">
        <v>2</v>
      </c>
      <c r="L13302" s="285" t="s">
        <v>8087</v>
      </c>
      <c r="M13302" s="223"/>
      <c r="N13302" s="203">
        <v>5.2083333333333304</v>
      </c>
      <c r="O13302" s="222" t="s">
        <v>941</v>
      </c>
    </row>
    <row r="13303" spans="1:15" ht="29.25" customHeight="1">
      <c r="A13303" s="221" t="s">
        <v>2860</v>
      </c>
      <c r="B13303" s="221" t="s">
        <v>190</v>
      </c>
      <c r="C13303" s="222" t="s">
        <v>50</v>
      </c>
      <c r="D13303" s="222" t="s">
        <v>191</v>
      </c>
      <c r="E13303" s="199" t="s">
        <v>163</v>
      </c>
      <c r="F13303" s="200" t="s">
        <v>385</v>
      </c>
      <c r="G13303" s="200" t="s">
        <v>386</v>
      </c>
      <c r="H13303" s="200" t="s">
        <v>387</v>
      </c>
      <c r="I13303" s="200">
        <v>45785</v>
      </c>
      <c r="J13303" s="143">
        <f t="shared" si="207"/>
        <v>45785</v>
      </c>
      <c r="K13303" s="202">
        <v>2</v>
      </c>
      <c r="L13303" s="284" t="s">
        <v>8088</v>
      </c>
      <c r="M13303" s="223"/>
      <c r="N13303" s="203">
        <v>7.1</v>
      </c>
      <c r="O13303" s="222" t="s">
        <v>943</v>
      </c>
    </row>
    <row r="13304" spans="1:15" ht="29.25" customHeight="1">
      <c r="A13304" s="221" t="s">
        <v>2860</v>
      </c>
      <c r="B13304" s="221" t="s">
        <v>190</v>
      </c>
      <c r="C13304" s="222" t="s">
        <v>50</v>
      </c>
      <c r="D13304" s="222" t="s">
        <v>191</v>
      </c>
      <c r="E13304" s="199" t="s">
        <v>163</v>
      </c>
      <c r="F13304" s="200" t="s">
        <v>4557</v>
      </c>
      <c r="G13304" s="200" t="s">
        <v>4558</v>
      </c>
      <c r="H13304" s="200" t="s">
        <v>118</v>
      </c>
      <c r="I13304" s="200">
        <v>45785</v>
      </c>
      <c r="J13304" s="143">
        <f t="shared" si="207"/>
        <v>45785</v>
      </c>
      <c r="K13304" s="202">
        <v>1</v>
      </c>
      <c r="L13304" s="285" t="s">
        <v>8086</v>
      </c>
      <c r="M13304" s="223"/>
      <c r="N13304" s="203">
        <v>5.6</v>
      </c>
      <c r="O13304" s="222" t="s">
        <v>940</v>
      </c>
    </row>
    <row r="13305" spans="1:15" ht="29.25" customHeight="1">
      <c r="A13305" s="221" t="s">
        <v>2860</v>
      </c>
      <c r="B13305" s="221" t="s">
        <v>190</v>
      </c>
      <c r="C13305" s="222" t="s">
        <v>50</v>
      </c>
      <c r="D13305" s="222" t="s">
        <v>191</v>
      </c>
      <c r="E13305" s="199" t="s">
        <v>177</v>
      </c>
      <c r="F13305" s="200"/>
      <c r="G13305" s="200"/>
      <c r="H13305" s="200"/>
      <c r="I13305" s="200">
        <v>45786</v>
      </c>
      <c r="J13305" s="143">
        <f t="shared" si="207"/>
        <v>45786</v>
      </c>
      <c r="K13305" s="202">
        <v>3.5</v>
      </c>
      <c r="L13305" s="284" t="s">
        <v>8090</v>
      </c>
      <c r="M13305" s="223"/>
      <c r="N13305" s="203"/>
      <c r="O13305" s="222" t="s">
        <v>326</v>
      </c>
    </row>
    <row r="13306" spans="1:15" ht="29.25" customHeight="1">
      <c r="A13306" s="221" t="s">
        <v>2860</v>
      </c>
      <c r="B13306" s="221" t="s">
        <v>190</v>
      </c>
      <c r="C13306" s="222" t="s">
        <v>50</v>
      </c>
      <c r="D13306" s="222" t="s">
        <v>191</v>
      </c>
      <c r="E13306" s="199" t="s">
        <v>163</v>
      </c>
      <c r="F13306" s="200" t="s">
        <v>2849</v>
      </c>
      <c r="G13306" s="200" t="s">
        <v>2850</v>
      </c>
      <c r="H13306" s="200" t="s">
        <v>2851</v>
      </c>
      <c r="I13306" s="200">
        <v>45786</v>
      </c>
      <c r="J13306" s="143">
        <f t="shared" si="207"/>
        <v>45786</v>
      </c>
      <c r="K13306" s="202">
        <v>1</v>
      </c>
      <c r="L13306" s="285" t="s">
        <v>4097</v>
      </c>
      <c r="M13306" s="223"/>
      <c r="N13306" s="203">
        <v>7.5</v>
      </c>
      <c r="O13306" s="222" t="s">
        <v>991</v>
      </c>
    </row>
    <row r="13307" spans="1:15" ht="29.25" customHeight="1">
      <c r="A13307" s="221" t="s">
        <v>2860</v>
      </c>
      <c r="B13307" s="221" t="s">
        <v>190</v>
      </c>
      <c r="C13307" s="222" t="s">
        <v>50</v>
      </c>
      <c r="D13307" s="222" t="s">
        <v>191</v>
      </c>
      <c r="E13307" s="199" t="s">
        <v>163</v>
      </c>
      <c r="F13307" s="200" t="s">
        <v>6005</v>
      </c>
      <c r="G13307" s="200" t="s">
        <v>6006</v>
      </c>
      <c r="H13307" s="200" t="s">
        <v>118</v>
      </c>
      <c r="I13307" s="200">
        <v>45786</v>
      </c>
      <c r="J13307" s="143">
        <f t="shared" si="207"/>
        <v>45786</v>
      </c>
      <c r="K13307" s="202">
        <v>1</v>
      </c>
      <c r="L13307" s="284" t="s">
        <v>8089</v>
      </c>
      <c r="M13307" s="223"/>
      <c r="N13307" s="203">
        <v>0.53749999999999998</v>
      </c>
      <c r="O13307" s="222" t="s">
        <v>943</v>
      </c>
    </row>
    <row r="13308" spans="1:15" ht="29.25" customHeight="1">
      <c r="A13308" s="221" t="s">
        <v>2860</v>
      </c>
      <c r="B13308" s="221" t="s">
        <v>190</v>
      </c>
      <c r="C13308" s="222" t="s">
        <v>50</v>
      </c>
      <c r="D13308" s="222" t="s">
        <v>191</v>
      </c>
      <c r="E13308" s="199" t="s">
        <v>163</v>
      </c>
      <c r="F13308" s="200" t="s">
        <v>2849</v>
      </c>
      <c r="G13308" s="200" t="s">
        <v>2850</v>
      </c>
      <c r="H13308" s="200" t="s">
        <v>2854</v>
      </c>
      <c r="I13308" s="200">
        <v>45786</v>
      </c>
      <c r="J13308" s="143">
        <f t="shared" si="207"/>
        <v>45786</v>
      </c>
      <c r="K13308" s="202">
        <v>1</v>
      </c>
      <c r="L13308" s="285" t="s">
        <v>8091</v>
      </c>
      <c r="M13308" s="223"/>
      <c r="N13308" s="203">
        <v>4.1875</v>
      </c>
      <c r="O13308" s="222" t="s">
        <v>943</v>
      </c>
    </row>
    <row r="13309" spans="1:15" ht="29.25" customHeight="1">
      <c r="A13309" s="221" t="s">
        <v>2860</v>
      </c>
      <c r="B13309" s="221" t="s">
        <v>190</v>
      </c>
      <c r="C13309" s="222" t="s">
        <v>50</v>
      </c>
      <c r="D13309" s="222" t="s">
        <v>191</v>
      </c>
      <c r="E13309" s="199" t="s">
        <v>163</v>
      </c>
      <c r="F13309" s="200" t="s">
        <v>2241</v>
      </c>
      <c r="G13309" s="200" t="s">
        <v>2242</v>
      </c>
      <c r="H13309" s="200" t="s">
        <v>49</v>
      </c>
      <c r="I13309" s="200">
        <v>45786</v>
      </c>
      <c r="J13309" s="143">
        <f t="shared" si="207"/>
        <v>45786</v>
      </c>
      <c r="K13309" s="202">
        <v>2</v>
      </c>
      <c r="L13309" s="285" t="s">
        <v>8092</v>
      </c>
      <c r="M13309" s="223"/>
      <c r="N13309" s="203">
        <v>7</v>
      </c>
      <c r="O13309" s="222" t="s">
        <v>968</v>
      </c>
    </row>
    <row r="13310" spans="1:15" ht="29.25" customHeight="1">
      <c r="A13310" s="221" t="s">
        <v>2860</v>
      </c>
      <c r="B13310" s="221" t="s">
        <v>190</v>
      </c>
      <c r="C13310" s="222" t="s">
        <v>50</v>
      </c>
      <c r="D13310" s="222" t="s">
        <v>191</v>
      </c>
      <c r="E13310" s="199" t="s">
        <v>176</v>
      </c>
      <c r="F13310" s="200"/>
      <c r="G13310" s="200"/>
      <c r="H13310" s="200"/>
      <c r="I13310" s="200">
        <v>45789</v>
      </c>
      <c r="J13310" s="143">
        <f t="shared" si="207"/>
        <v>45789</v>
      </c>
      <c r="K13310" s="202">
        <v>1</v>
      </c>
      <c r="L13310" s="285" t="s">
        <v>8093</v>
      </c>
      <c r="M13310" s="223" t="s">
        <v>8094</v>
      </c>
      <c r="N13310" s="203"/>
      <c r="O13310" s="222" t="s">
        <v>326</v>
      </c>
    </row>
    <row r="13311" spans="1:15" ht="29.25" customHeight="1">
      <c r="A13311" s="221" t="s">
        <v>2860</v>
      </c>
      <c r="B13311" s="221" t="s">
        <v>190</v>
      </c>
      <c r="C13311" s="222" t="s">
        <v>50</v>
      </c>
      <c r="D13311" s="222" t="s">
        <v>191</v>
      </c>
      <c r="E13311" s="199" t="s">
        <v>176</v>
      </c>
      <c r="F13311" s="200"/>
      <c r="G13311" s="200"/>
      <c r="H13311" s="200"/>
      <c r="I13311" s="200">
        <v>45789</v>
      </c>
      <c r="J13311" s="143">
        <f t="shared" si="207"/>
        <v>45789</v>
      </c>
      <c r="K13311" s="202">
        <v>1</v>
      </c>
      <c r="L13311" s="285" t="s">
        <v>8093</v>
      </c>
      <c r="M13311" s="223" t="s">
        <v>8095</v>
      </c>
      <c r="N13311" s="203"/>
      <c r="O13311" s="222" t="s">
        <v>326</v>
      </c>
    </row>
    <row r="13312" spans="1:15" ht="29.25" customHeight="1">
      <c r="A13312" s="221" t="s">
        <v>2860</v>
      </c>
      <c r="B13312" s="221" t="s">
        <v>190</v>
      </c>
      <c r="C13312" s="222" t="s">
        <v>50</v>
      </c>
      <c r="D13312" s="222" t="s">
        <v>191</v>
      </c>
      <c r="E13312" s="199" t="s">
        <v>176</v>
      </c>
      <c r="F13312" s="200"/>
      <c r="G13312" s="200"/>
      <c r="H13312" s="200"/>
      <c r="I13312" s="200">
        <v>45789</v>
      </c>
      <c r="J13312" s="143">
        <f t="shared" si="207"/>
        <v>45789</v>
      </c>
      <c r="K13312" s="202">
        <v>1</v>
      </c>
      <c r="L13312" s="285" t="s">
        <v>8093</v>
      </c>
      <c r="M13312" s="223" t="s">
        <v>8098</v>
      </c>
      <c r="N13312" s="203"/>
      <c r="O13312" s="222" t="s">
        <v>326</v>
      </c>
    </row>
    <row r="13313" spans="1:15" ht="29.25" customHeight="1">
      <c r="A13313" s="221" t="s">
        <v>2860</v>
      </c>
      <c r="B13313" s="221" t="s">
        <v>190</v>
      </c>
      <c r="C13313" s="222" t="s">
        <v>50</v>
      </c>
      <c r="D13313" s="222" t="s">
        <v>191</v>
      </c>
      <c r="E13313" s="199" t="s">
        <v>163</v>
      </c>
      <c r="F13313" s="200" t="s">
        <v>5526</v>
      </c>
      <c r="G13313" s="200" t="s">
        <v>6524</v>
      </c>
      <c r="H13313" s="200"/>
      <c r="I13313" s="200">
        <v>45789</v>
      </c>
      <c r="J13313" s="143">
        <f t="shared" si="207"/>
        <v>45789</v>
      </c>
      <c r="K13313" s="202">
        <v>1</v>
      </c>
      <c r="L13313" s="285" t="s">
        <v>8101</v>
      </c>
      <c r="M13313" s="223"/>
      <c r="N13313" s="203"/>
      <c r="O13313" s="222" t="s">
        <v>326</v>
      </c>
    </row>
    <row r="13314" spans="1:15" ht="29.25" customHeight="1">
      <c r="A13314" s="221" t="s">
        <v>2860</v>
      </c>
      <c r="B13314" s="221" t="s">
        <v>190</v>
      </c>
      <c r="C13314" s="222" t="s">
        <v>50</v>
      </c>
      <c r="D13314" s="222" t="s">
        <v>191</v>
      </c>
      <c r="E13314" s="199" t="s">
        <v>163</v>
      </c>
      <c r="F13314" s="200" t="s">
        <v>2849</v>
      </c>
      <c r="G13314" s="200" t="s">
        <v>2850</v>
      </c>
      <c r="H13314" s="200" t="s">
        <v>2856</v>
      </c>
      <c r="I13314" s="200">
        <v>45789</v>
      </c>
      <c r="J13314" s="143">
        <f t="shared" si="207"/>
        <v>45789</v>
      </c>
      <c r="K13314" s="202">
        <v>3</v>
      </c>
      <c r="L13314" s="284" t="s">
        <v>8099</v>
      </c>
      <c r="M13314" s="223" t="s">
        <v>8100</v>
      </c>
      <c r="N13314" s="203">
        <v>7.375</v>
      </c>
      <c r="O13314" s="222" t="s">
        <v>968</v>
      </c>
    </row>
    <row r="13315" spans="1:15" ht="29.25" customHeight="1">
      <c r="A13315" s="221" t="s">
        <v>2860</v>
      </c>
      <c r="B13315" s="221" t="s">
        <v>190</v>
      </c>
      <c r="C13315" s="222" t="s">
        <v>50</v>
      </c>
      <c r="D13315" s="222" t="s">
        <v>191</v>
      </c>
      <c r="E13315" s="199" t="s">
        <v>163</v>
      </c>
      <c r="F13315" s="200" t="s">
        <v>1494</v>
      </c>
      <c r="G13315" s="200" t="s">
        <v>1495</v>
      </c>
      <c r="H13315" s="200" t="s">
        <v>257</v>
      </c>
      <c r="I13315" s="200">
        <v>45789</v>
      </c>
      <c r="J13315" s="143">
        <f t="shared" ref="J13315:J13378" si="208">I13315</f>
        <v>45789</v>
      </c>
      <c r="K13315" s="202">
        <v>1.5</v>
      </c>
      <c r="L13315" s="284" t="s">
        <v>8097</v>
      </c>
      <c r="M13315" s="223"/>
      <c r="N13315" s="203">
        <v>0.266666666666667</v>
      </c>
      <c r="O13315" s="222" t="s">
        <v>7089</v>
      </c>
    </row>
    <row r="13316" spans="1:15" ht="29.25" customHeight="1">
      <c r="A13316" s="221" t="s">
        <v>2860</v>
      </c>
      <c r="B13316" s="221" t="s">
        <v>190</v>
      </c>
      <c r="C13316" s="222" t="s">
        <v>50</v>
      </c>
      <c r="D13316" s="222" t="s">
        <v>191</v>
      </c>
      <c r="E13316" s="199" t="s">
        <v>163</v>
      </c>
      <c r="F13316" s="200" t="s">
        <v>2849</v>
      </c>
      <c r="G13316" s="200" t="s">
        <v>2850</v>
      </c>
      <c r="H13316" s="200" t="s">
        <v>2857</v>
      </c>
      <c r="I13316" s="200">
        <v>45789</v>
      </c>
      <c r="J13316" s="143">
        <f t="shared" si="208"/>
        <v>45789</v>
      </c>
      <c r="K13316" s="202">
        <v>1</v>
      </c>
      <c r="L13316" s="284" t="s">
        <v>8096</v>
      </c>
      <c r="M13316" s="223"/>
      <c r="N13316" s="203">
        <v>1</v>
      </c>
      <c r="O13316" s="222" t="s">
        <v>968</v>
      </c>
    </row>
    <row r="13317" spans="1:15" ht="29.25" customHeight="1">
      <c r="A13317" s="221" t="s">
        <v>2860</v>
      </c>
      <c r="B13317" s="221" t="s">
        <v>190</v>
      </c>
      <c r="C13317" s="222" t="s">
        <v>50</v>
      </c>
      <c r="D13317" s="222" t="s">
        <v>191</v>
      </c>
      <c r="E13317" s="199" t="s">
        <v>163</v>
      </c>
      <c r="F13317" s="200" t="s">
        <v>7923</v>
      </c>
      <c r="G13317" s="200" t="s">
        <v>7924</v>
      </c>
      <c r="H13317" s="200" t="s">
        <v>7926</v>
      </c>
      <c r="I13317" s="200">
        <v>45790</v>
      </c>
      <c r="J13317" s="143">
        <f t="shared" si="208"/>
        <v>45790</v>
      </c>
      <c r="K13317" s="202">
        <v>2</v>
      </c>
      <c r="L13317" s="284" t="s">
        <v>8103</v>
      </c>
      <c r="M13317" s="223"/>
      <c r="N13317" s="203">
        <v>0.359375</v>
      </c>
      <c r="O13317" s="222" t="s">
        <v>961</v>
      </c>
    </row>
    <row r="13318" spans="1:15" ht="29.25" customHeight="1">
      <c r="A13318" s="221" t="s">
        <v>2860</v>
      </c>
      <c r="B13318" s="221" t="s">
        <v>190</v>
      </c>
      <c r="C13318" s="222" t="s">
        <v>50</v>
      </c>
      <c r="D13318" s="222" t="s">
        <v>191</v>
      </c>
      <c r="E13318" s="199" t="s">
        <v>163</v>
      </c>
      <c r="F13318" s="200" t="s">
        <v>2849</v>
      </c>
      <c r="G13318" s="200" t="s">
        <v>2850</v>
      </c>
      <c r="H13318" s="200" t="s">
        <v>2854</v>
      </c>
      <c r="I13318" s="200">
        <v>45790</v>
      </c>
      <c r="J13318" s="143">
        <f t="shared" si="208"/>
        <v>45790</v>
      </c>
      <c r="K13318" s="202">
        <v>1</v>
      </c>
      <c r="L13318" s="285" t="s">
        <v>8102</v>
      </c>
      <c r="M13318" s="223"/>
      <c r="N13318" s="203">
        <v>4.1875</v>
      </c>
      <c r="O13318" s="222" t="s">
        <v>943</v>
      </c>
    </row>
    <row r="13319" spans="1:15" ht="29.25" customHeight="1">
      <c r="A13319" s="221" t="s">
        <v>2860</v>
      </c>
      <c r="B13319" s="221" t="s">
        <v>190</v>
      </c>
      <c r="C13319" s="222" t="s">
        <v>50</v>
      </c>
      <c r="D13319" s="222" t="s">
        <v>191</v>
      </c>
      <c r="E13319" s="199" t="s">
        <v>163</v>
      </c>
      <c r="F13319" s="200" t="s">
        <v>7923</v>
      </c>
      <c r="G13319" s="200" t="s">
        <v>7924</v>
      </c>
      <c r="H13319" s="200" t="s">
        <v>7925</v>
      </c>
      <c r="I13319" s="200">
        <v>45790</v>
      </c>
      <c r="J13319" s="143">
        <f t="shared" si="208"/>
        <v>45790</v>
      </c>
      <c r="K13319" s="202">
        <v>6.5</v>
      </c>
      <c r="L13319" s="284" t="s">
        <v>8104</v>
      </c>
      <c r="M13319" s="223"/>
      <c r="N13319" s="203">
        <v>0.5</v>
      </c>
      <c r="O13319" s="222" t="s">
        <v>941</v>
      </c>
    </row>
    <row r="13320" spans="1:15" ht="29.25" customHeight="1">
      <c r="A13320" s="221" t="s">
        <v>2860</v>
      </c>
      <c r="B13320" s="221" t="s">
        <v>190</v>
      </c>
      <c r="C13320" s="222" t="s">
        <v>50</v>
      </c>
      <c r="D13320" s="222" t="s">
        <v>191</v>
      </c>
      <c r="E13320" s="199" t="s">
        <v>178</v>
      </c>
      <c r="F13320" s="200"/>
      <c r="G13320" s="200"/>
      <c r="H13320" s="200"/>
      <c r="I13320" s="200">
        <v>45791</v>
      </c>
      <c r="J13320" s="143">
        <f t="shared" si="208"/>
        <v>45791</v>
      </c>
      <c r="K13320" s="202">
        <v>2.5</v>
      </c>
      <c r="L13320" s="285" t="s">
        <v>8105</v>
      </c>
      <c r="M13320" s="223"/>
      <c r="N13320" s="203"/>
      <c r="O13320" s="222" t="s">
        <v>326</v>
      </c>
    </row>
    <row r="13321" spans="1:15" ht="29.25" customHeight="1">
      <c r="A13321" s="221" t="s">
        <v>2860</v>
      </c>
      <c r="B13321" s="221" t="s">
        <v>190</v>
      </c>
      <c r="C13321" s="222" t="s">
        <v>50</v>
      </c>
      <c r="D13321" s="222" t="s">
        <v>191</v>
      </c>
      <c r="E13321" s="199" t="s">
        <v>169</v>
      </c>
      <c r="F13321" s="200"/>
      <c r="G13321" s="200"/>
      <c r="H13321" s="200"/>
      <c r="I13321" s="200">
        <v>45791</v>
      </c>
      <c r="J13321" s="143">
        <f t="shared" si="208"/>
        <v>45791</v>
      </c>
      <c r="K13321" s="202">
        <v>1</v>
      </c>
      <c r="L13321" s="284" t="s">
        <v>8108</v>
      </c>
      <c r="M13321" s="223"/>
      <c r="N13321" s="203"/>
      <c r="O13321" s="222" t="s">
        <v>326</v>
      </c>
    </row>
    <row r="13322" spans="1:15" ht="29.25" customHeight="1">
      <c r="A13322" s="221" t="s">
        <v>2860</v>
      </c>
      <c r="B13322" s="221" t="s">
        <v>190</v>
      </c>
      <c r="C13322" s="222" t="s">
        <v>50</v>
      </c>
      <c r="D13322" s="222" t="s">
        <v>191</v>
      </c>
      <c r="E13322" s="199" t="s">
        <v>163</v>
      </c>
      <c r="F13322" s="200" t="s">
        <v>937</v>
      </c>
      <c r="G13322" s="200" t="s">
        <v>938</v>
      </c>
      <c r="H13322" s="200" t="s">
        <v>4794</v>
      </c>
      <c r="I13322" s="200">
        <v>45791</v>
      </c>
      <c r="J13322" s="143">
        <f t="shared" si="208"/>
        <v>45791</v>
      </c>
      <c r="K13322" s="202">
        <v>1</v>
      </c>
      <c r="L13322" s="285" t="s">
        <v>8106</v>
      </c>
      <c r="M13322" s="223"/>
      <c r="N13322" s="203">
        <v>14.5875</v>
      </c>
      <c r="O13322" s="222" t="s">
        <v>943</v>
      </c>
    </row>
    <row r="13323" spans="1:15" ht="29.25" customHeight="1">
      <c r="A13323" s="221" t="s">
        <v>2860</v>
      </c>
      <c r="B13323" s="221" t="s">
        <v>190</v>
      </c>
      <c r="C13323" s="222" t="s">
        <v>50</v>
      </c>
      <c r="D13323" s="222" t="s">
        <v>191</v>
      </c>
      <c r="E13323" s="199" t="s">
        <v>163</v>
      </c>
      <c r="F13323" s="200" t="s">
        <v>2849</v>
      </c>
      <c r="G13323" s="200" t="s">
        <v>2850</v>
      </c>
      <c r="H13323" s="200" t="s">
        <v>2851</v>
      </c>
      <c r="I13323" s="200">
        <v>45791</v>
      </c>
      <c r="J13323" s="143">
        <f t="shared" si="208"/>
        <v>45791</v>
      </c>
      <c r="K13323" s="202">
        <v>1.5</v>
      </c>
      <c r="L13323" s="284" t="s">
        <v>8107</v>
      </c>
      <c r="M13323" s="223"/>
      <c r="N13323" s="203">
        <v>7.5</v>
      </c>
      <c r="O13323" s="222" t="s">
        <v>991</v>
      </c>
    </row>
    <row r="13324" spans="1:15" ht="29.25" customHeight="1">
      <c r="A13324" s="221" t="s">
        <v>2860</v>
      </c>
      <c r="B13324" s="221" t="s">
        <v>190</v>
      </c>
      <c r="C13324" s="222" t="s">
        <v>50</v>
      </c>
      <c r="D13324" s="222" t="s">
        <v>191</v>
      </c>
      <c r="E13324" s="199" t="s">
        <v>163</v>
      </c>
      <c r="F13324" s="200" t="s">
        <v>7923</v>
      </c>
      <c r="G13324" s="200" t="s">
        <v>7924</v>
      </c>
      <c r="H13324" s="200" t="s">
        <v>7927</v>
      </c>
      <c r="I13324" s="200">
        <v>45791</v>
      </c>
      <c r="J13324" s="143">
        <f t="shared" si="208"/>
        <v>45791</v>
      </c>
      <c r="K13324" s="202">
        <v>2.5</v>
      </c>
      <c r="L13324" s="285" t="s">
        <v>7927</v>
      </c>
      <c r="M13324" s="223"/>
      <c r="N13324" s="203">
        <v>0.3125</v>
      </c>
      <c r="O13324" s="222" t="s">
        <v>968</v>
      </c>
    </row>
    <row r="13325" spans="1:15" ht="29.25" customHeight="1">
      <c r="A13325" s="221" t="s">
        <v>2860</v>
      </c>
      <c r="B13325" s="221" t="s">
        <v>190</v>
      </c>
      <c r="C13325" s="222" t="s">
        <v>50</v>
      </c>
      <c r="D13325" s="222" t="s">
        <v>191</v>
      </c>
      <c r="E13325" s="199" t="s">
        <v>163</v>
      </c>
      <c r="F13325" s="200" t="s">
        <v>6525</v>
      </c>
      <c r="G13325" s="200" t="s">
        <v>6697</v>
      </c>
      <c r="H13325" s="200" t="s">
        <v>55</v>
      </c>
      <c r="I13325" s="200">
        <v>45791</v>
      </c>
      <c r="J13325" s="143">
        <f t="shared" si="208"/>
        <v>45791</v>
      </c>
      <c r="K13325" s="202">
        <v>1</v>
      </c>
      <c r="L13325" s="285" t="s">
        <v>8109</v>
      </c>
      <c r="M13325" s="223"/>
      <c r="N13325" s="203">
        <v>11.75</v>
      </c>
      <c r="O13325" s="222" t="s">
        <v>968</v>
      </c>
    </row>
    <row r="13326" spans="1:15" ht="29.25" customHeight="1">
      <c r="A13326" s="221" t="s">
        <v>2860</v>
      </c>
      <c r="B13326" s="221" t="s">
        <v>190</v>
      </c>
      <c r="C13326" s="222" t="s">
        <v>50</v>
      </c>
      <c r="D13326" s="222" t="s">
        <v>191</v>
      </c>
      <c r="E13326" s="199" t="s">
        <v>171</v>
      </c>
      <c r="F13326" s="200"/>
      <c r="G13326" s="200"/>
      <c r="H13326" s="200"/>
      <c r="I13326" s="200">
        <v>45792</v>
      </c>
      <c r="J13326" s="143">
        <f t="shared" si="208"/>
        <v>45792</v>
      </c>
      <c r="K13326" s="202">
        <v>1</v>
      </c>
      <c r="L13326" s="284" t="s">
        <v>8293</v>
      </c>
      <c r="M13326" s="223"/>
      <c r="N13326" s="203"/>
      <c r="O13326" s="222" t="s">
        <v>326</v>
      </c>
    </row>
    <row r="13327" spans="1:15" ht="29.25" customHeight="1">
      <c r="A13327" s="221" t="s">
        <v>2860</v>
      </c>
      <c r="B13327" s="221" t="s">
        <v>190</v>
      </c>
      <c r="C13327" s="222" t="s">
        <v>50</v>
      </c>
      <c r="D13327" s="222" t="s">
        <v>191</v>
      </c>
      <c r="E13327" s="199" t="s">
        <v>187</v>
      </c>
      <c r="F13327" s="200"/>
      <c r="G13327" s="200"/>
      <c r="H13327" s="200"/>
      <c r="I13327" s="200">
        <v>45792</v>
      </c>
      <c r="J13327" s="143">
        <f t="shared" si="208"/>
        <v>45792</v>
      </c>
      <c r="K13327" s="202">
        <v>3.5</v>
      </c>
      <c r="L13327" s="284" t="s">
        <v>8295</v>
      </c>
      <c r="M13327" s="223" t="s">
        <v>8296</v>
      </c>
      <c r="N13327" s="203"/>
      <c r="O13327" s="222" t="s">
        <v>326</v>
      </c>
    </row>
    <row r="13328" spans="1:15" ht="29.25" customHeight="1">
      <c r="A13328" s="221" t="s">
        <v>2860</v>
      </c>
      <c r="B13328" s="221" t="s">
        <v>190</v>
      </c>
      <c r="C13328" s="222" t="s">
        <v>50</v>
      </c>
      <c r="D13328" s="222" t="s">
        <v>191</v>
      </c>
      <c r="E13328" s="199" t="s">
        <v>178</v>
      </c>
      <c r="F13328" s="200"/>
      <c r="G13328" s="200"/>
      <c r="H13328" s="200"/>
      <c r="I13328" s="200">
        <v>45792</v>
      </c>
      <c r="J13328" s="143">
        <f t="shared" si="208"/>
        <v>45792</v>
      </c>
      <c r="K13328" s="202">
        <v>1</v>
      </c>
      <c r="L13328" s="285" t="s">
        <v>4247</v>
      </c>
      <c r="M13328" s="223"/>
      <c r="N13328" s="203"/>
      <c r="O13328" s="222" t="s">
        <v>326</v>
      </c>
    </row>
    <row r="13329" spans="1:15" ht="29.25" customHeight="1">
      <c r="A13329" s="221" t="s">
        <v>2860</v>
      </c>
      <c r="B13329" s="221" t="s">
        <v>190</v>
      </c>
      <c r="C13329" s="222" t="s">
        <v>50</v>
      </c>
      <c r="D13329" s="222" t="s">
        <v>191</v>
      </c>
      <c r="E13329" s="199" t="s">
        <v>166</v>
      </c>
      <c r="F13329" s="200"/>
      <c r="G13329" s="200"/>
      <c r="H13329" s="200"/>
      <c r="I13329" s="200">
        <v>45792</v>
      </c>
      <c r="J13329" s="143">
        <f t="shared" si="208"/>
        <v>45792</v>
      </c>
      <c r="K13329" s="202">
        <v>2</v>
      </c>
      <c r="L13329" s="284" t="s">
        <v>8297</v>
      </c>
      <c r="M13329" s="223"/>
      <c r="N13329" s="203"/>
      <c r="O13329" s="222" t="s">
        <v>326</v>
      </c>
    </row>
    <row r="13330" spans="1:15" ht="29.25" customHeight="1">
      <c r="A13330" s="221" t="s">
        <v>2860</v>
      </c>
      <c r="B13330" s="221" t="s">
        <v>190</v>
      </c>
      <c r="C13330" s="222" t="s">
        <v>50</v>
      </c>
      <c r="D13330" s="222" t="s">
        <v>191</v>
      </c>
      <c r="E13330" s="199" t="s">
        <v>163</v>
      </c>
      <c r="F13330" s="200" t="s">
        <v>2849</v>
      </c>
      <c r="G13330" s="200" t="s">
        <v>2850</v>
      </c>
      <c r="H13330" s="200" t="s">
        <v>2851</v>
      </c>
      <c r="I13330" s="200">
        <v>45792</v>
      </c>
      <c r="J13330" s="143">
        <f t="shared" si="208"/>
        <v>45792</v>
      </c>
      <c r="K13330" s="202">
        <v>1</v>
      </c>
      <c r="L13330" s="285" t="s">
        <v>8294</v>
      </c>
      <c r="M13330" s="223"/>
      <c r="N13330" s="203">
        <v>7.5</v>
      </c>
      <c r="O13330" s="222" t="s">
        <v>991</v>
      </c>
    </row>
    <row r="13331" spans="1:15" ht="29.25" customHeight="1">
      <c r="A13331" s="221" t="s">
        <v>2860</v>
      </c>
      <c r="B13331" s="221" t="s">
        <v>190</v>
      </c>
      <c r="C13331" s="222" t="s">
        <v>50</v>
      </c>
      <c r="D13331" s="222" t="s">
        <v>191</v>
      </c>
      <c r="E13331" s="199" t="s">
        <v>163</v>
      </c>
      <c r="F13331" s="200" t="s">
        <v>2849</v>
      </c>
      <c r="G13331" s="200" t="s">
        <v>2850</v>
      </c>
      <c r="H13331" s="200" t="s">
        <v>2855</v>
      </c>
      <c r="I13331" s="200">
        <v>45792</v>
      </c>
      <c r="J13331" s="143">
        <f t="shared" si="208"/>
        <v>45792</v>
      </c>
      <c r="K13331" s="202">
        <v>0.5</v>
      </c>
      <c r="L13331" s="285" t="s">
        <v>8292</v>
      </c>
      <c r="M13331" s="223"/>
      <c r="N13331" s="203">
        <v>6.34375</v>
      </c>
      <c r="O13331" s="222" t="s">
        <v>942</v>
      </c>
    </row>
    <row r="13332" spans="1:15" ht="29.25" customHeight="1">
      <c r="A13332" s="221" t="s">
        <v>2860</v>
      </c>
      <c r="B13332" s="221" t="s">
        <v>190</v>
      </c>
      <c r="C13332" s="222" t="s">
        <v>50</v>
      </c>
      <c r="D13332" s="222" t="s">
        <v>191</v>
      </c>
      <c r="E13332" s="199" t="s">
        <v>163</v>
      </c>
      <c r="F13332" s="200" t="s">
        <v>6337</v>
      </c>
      <c r="G13332" s="200" t="s">
        <v>6338</v>
      </c>
      <c r="H13332" s="200" t="s">
        <v>52</v>
      </c>
      <c r="I13332" s="200">
        <v>45792</v>
      </c>
      <c r="J13332" s="143">
        <f t="shared" si="208"/>
        <v>45792</v>
      </c>
      <c r="K13332" s="202">
        <v>0.5</v>
      </c>
      <c r="L13332" s="285" t="s">
        <v>8298</v>
      </c>
      <c r="M13332" s="223"/>
      <c r="N13332" s="203">
        <v>0.75</v>
      </c>
      <c r="O13332" s="222" t="s">
        <v>992</v>
      </c>
    </row>
    <row r="13333" spans="1:15" ht="29.25" customHeight="1">
      <c r="A13333" s="221" t="s">
        <v>2860</v>
      </c>
      <c r="B13333" s="221" t="s">
        <v>190</v>
      </c>
      <c r="C13333" s="222" t="s">
        <v>50</v>
      </c>
      <c r="D13333" s="222" t="s">
        <v>191</v>
      </c>
      <c r="E13333" s="199" t="s">
        <v>187</v>
      </c>
      <c r="F13333" s="200"/>
      <c r="G13333" s="200"/>
      <c r="H13333" s="200"/>
      <c r="I13333" s="200">
        <v>45793</v>
      </c>
      <c r="J13333" s="143">
        <f t="shared" si="208"/>
        <v>45793</v>
      </c>
      <c r="K13333" s="202">
        <v>8.5</v>
      </c>
      <c r="L13333" s="284" t="s">
        <v>8299</v>
      </c>
      <c r="M13333" s="223" t="s">
        <v>8296</v>
      </c>
      <c r="N13333" s="203"/>
      <c r="O13333" s="222" t="s">
        <v>326</v>
      </c>
    </row>
    <row r="13334" spans="1:15" ht="29.25" customHeight="1">
      <c r="A13334" s="221" t="s">
        <v>2860</v>
      </c>
      <c r="B13334" s="221" t="s">
        <v>190</v>
      </c>
      <c r="C13334" s="222" t="s">
        <v>50</v>
      </c>
      <c r="D13334" s="222" t="s">
        <v>191</v>
      </c>
      <c r="E13334" s="199" t="s">
        <v>163</v>
      </c>
      <c r="F13334" s="200" t="s">
        <v>2849</v>
      </c>
      <c r="G13334" s="200" t="s">
        <v>2850</v>
      </c>
      <c r="H13334" s="200" t="s">
        <v>2851</v>
      </c>
      <c r="I13334" s="200">
        <v>45793</v>
      </c>
      <c r="J13334" s="143">
        <f t="shared" si="208"/>
        <v>45793</v>
      </c>
      <c r="K13334" s="202">
        <v>1</v>
      </c>
      <c r="L13334" s="285" t="s">
        <v>8300</v>
      </c>
      <c r="M13334" s="223"/>
      <c r="N13334" s="203">
        <v>7.5</v>
      </c>
      <c r="O13334" s="222" t="s">
        <v>991</v>
      </c>
    </row>
    <row r="13335" spans="1:15" ht="29.25" customHeight="1">
      <c r="A13335" s="221" t="s">
        <v>2860</v>
      </c>
      <c r="B13335" s="221" t="s">
        <v>190</v>
      </c>
      <c r="C13335" s="222" t="s">
        <v>50</v>
      </c>
      <c r="D13335" s="222" t="s">
        <v>191</v>
      </c>
      <c r="E13335" s="199" t="s">
        <v>179</v>
      </c>
      <c r="F13335" s="200"/>
      <c r="G13335" s="200"/>
      <c r="H13335" s="200"/>
      <c r="I13335" s="200">
        <v>45796</v>
      </c>
      <c r="J13335" s="143">
        <f t="shared" si="208"/>
        <v>45796</v>
      </c>
      <c r="K13335" s="202">
        <v>1.5</v>
      </c>
      <c r="L13335" s="285" t="s">
        <v>8301</v>
      </c>
      <c r="M13335" s="223"/>
      <c r="N13335" s="203"/>
      <c r="O13335" s="222" t="s">
        <v>326</v>
      </c>
    </row>
    <row r="13336" spans="1:15" ht="29.25" customHeight="1">
      <c r="A13336" s="221" t="s">
        <v>2860</v>
      </c>
      <c r="B13336" s="221" t="s">
        <v>190</v>
      </c>
      <c r="C13336" s="222" t="s">
        <v>50</v>
      </c>
      <c r="D13336" s="222" t="s">
        <v>191</v>
      </c>
      <c r="E13336" s="199" t="s">
        <v>176</v>
      </c>
      <c r="F13336" s="200"/>
      <c r="G13336" s="200"/>
      <c r="H13336" s="200"/>
      <c r="I13336" s="200">
        <v>45796</v>
      </c>
      <c r="J13336" s="143">
        <f t="shared" si="208"/>
        <v>45796</v>
      </c>
      <c r="K13336" s="202">
        <v>5</v>
      </c>
      <c r="L13336" s="285" t="s">
        <v>8303</v>
      </c>
      <c r="M13336" s="223" t="s">
        <v>8304</v>
      </c>
      <c r="N13336" s="203"/>
      <c r="O13336" s="222" t="s">
        <v>326</v>
      </c>
    </row>
    <row r="13337" spans="1:15" ht="29.25" customHeight="1">
      <c r="A13337" s="221" t="s">
        <v>2860</v>
      </c>
      <c r="B13337" s="221" t="s">
        <v>190</v>
      </c>
      <c r="C13337" s="222" t="s">
        <v>50</v>
      </c>
      <c r="D13337" s="222" t="s">
        <v>191</v>
      </c>
      <c r="E13337" s="199" t="s">
        <v>163</v>
      </c>
      <c r="F13337" s="200" t="s">
        <v>1494</v>
      </c>
      <c r="G13337" s="200" t="s">
        <v>1495</v>
      </c>
      <c r="H13337" s="200" t="s">
        <v>257</v>
      </c>
      <c r="I13337" s="200">
        <v>45796</v>
      </c>
      <c r="J13337" s="143">
        <f t="shared" si="208"/>
        <v>45796</v>
      </c>
      <c r="K13337" s="202">
        <v>1.5</v>
      </c>
      <c r="L13337" s="284" t="s">
        <v>8302</v>
      </c>
      <c r="M13337" s="223"/>
      <c r="N13337" s="203">
        <v>0.266666666666667</v>
      </c>
      <c r="O13337" s="222" t="s">
        <v>7089</v>
      </c>
    </row>
    <row r="13338" spans="1:15" ht="29.25" customHeight="1">
      <c r="A13338" s="221" t="s">
        <v>2860</v>
      </c>
      <c r="B13338" s="221" t="s">
        <v>190</v>
      </c>
      <c r="C13338" s="222" t="s">
        <v>50</v>
      </c>
      <c r="D13338" s="222" t="s">
        <v>191</v>
      </c>
      <c r="E13338" s="199" t="s">
        <v>163</v>
      </c>
      <c r="F13338" s="200" t="s">
        <v>6005</v>
      </c>
      <c r="G13338" s="200" t="s">
        <v>6006</v>
      </c>
      <c r="H13338" s="200" t="s">
        <v>52</v>
      </c>
      <c r="I13338" s="200">
        <v>45796</v>
      </c>
      <c r="J13338" s="143">
        <f t="shared" si="208"/>
        <v>45796</v>
      </c>
      <c r="K13338" s="202">
        <v>1.5</v>
      </c>
      <c r="L13338" s="284" t="s">
        <v>8305</v>
      </c>
      <c r="M13338" s="223"/>
      <c r="N13338" s="203">
        <v>1.640625</v>
      </c>
      <c r="O13338" s="222" t="s">
        <v>961</v>
      </c>
    </row>
    <row r="13339" spans="1:15" ht="29.25" customHeight="1">
      <c r="A13339" s="221" t="s">
        <v>2860</v>
      </c>
      <c r="B13339" s="221" t="s">
        <v>190</v>
      </c>
      <c r="C13339" s="222" t="s">
        <v>50</v>
      </c>
      <c r="D13339" s="222" t="s">
        <v>191</v>
      </c>
      <c r="E13339" s="199" t="s">
        <v>176</v>
      </c>
      <c r="F13339" s="200"/>
      <c r="G13339" s="200"/>
      <c r="H13339" s="200"/>
      <c r="I13339" s="200">
        <v>45797</v>
      </c>
      <c r="J13339" s="143">
        <f t="shared" si="208"/>
        <v>45797</v>
      </c>
      <c r="K13339" s="202">
        <v>2.5</v>
      </c>
      <c r="L13339" s="284" t="s">
        <v>8306</v>
      </c>
      <c r="M13339" s="223" t="s">
        <v>8304</v>
      </c>
      <c r="N13339" s="203"/>
      <c r="O13339" s="222" t="s">
        <v>326</v>
      </c>
    </row>
    <row r="13340" spans="1:15" ht="29.25" customHeight="1">
      <c r="A13340" s="221" t="s">
        <v>2860</v>
      </c>
      <c r="B13340" s="221" t="s">
        <v>190</v>
      </c>
      <c r="C13340" s="222" t="s">
        <v>50</v>
      </c>
      <c r="D13340" s="222" t="s">
        <v>191</v>
      </c>
      <c r="E13340" s="199" t="s">
        <v>163</v>
      </c>
      <c r="F13340" s="200" t="s">
        <v>1494</v>
      </c>
      <c r="G13340" s="200" t="s">
        <v>1495</v>
      </c>
      <c r="H13340" s="200"/>
      <c r="I13340" s="200">
        <v>45797</v>
      </c>
      <c r="J13340" s="143">
        <f t="shared" si="208"/>
        <v>45797</v>
      </c>
      <c r="K13340" s="202">
        <v>1</v>
      </c>
      <c r="L13340" s="285" t="s">
        <v>8307</v>
      </c>
      <c r="M13340" s="223"/>
      <c r="N13340" s="203"/>
      <c r="O13340" s="222" t="s">
        <v>326</v>
      </c>
    </row>
    <row r="13341" spans="1:15" ht="29.25" customHeight="1">
      <c r="A13341" s="221" t="s">
        <v>2860</v>
      </c>
      <c r="B13341" s="221" t="s">
        <v>190</v>
      </c>
      <c r="C13341" s="222" t="s">
        <v>50</v>
      </c>
      <c r="D13341" s="222" t="s">
        <v>191</v>
      </c>
      <c r="E13341" s="199" t="s">
        <v>163</v>
      </c>
      <c r="F13341" s="200" t="s">
        <v>7923</v>
      </c>
      <c r="G13341" s="200" t="s">
        <v>7924</v>
      </c>
      <c r="H13341" s="200" t="s">
        <v>351</v>
      </c>
      <c r="I13341" s="200">
        <v>45797</v>
      </c>
      <c r="J13341" s="143">
        <f t="shared" si="208"/>
        <v>45797</v>
      </c>
      <c r="K13341" s="202">
        <v>1</v>
      </c>
      <c r="L13341" s="285" t="s">
        <v>8308</v>
      </c>
      <c r="M13341" s="223"/>
      <c r="N13341" s="203">
        <v>0.125</v>
      </c>
      <c r="O13341" s="222" t="s">
        <v>968</v>
      </c>
    </row>
    <row r="13342" spans="1:15" ht="29.25" customHeight="1">
      <c r="A13342" s="221" t="s">
        <v>2860</v>
      </c>
      <c r="B13342" s="221" t="s">
        <v>190</v>
      </c>
      <c r="C13342" s="222" t="s">
        <v>50</v>
      </c>
      <c r="D13342" s="222" t="s">
        <v>191</v>
      </c>
      <c r="E13342" s="199" t="s">
        <v>163</v>
      </c>
      <c r="F13342" s="200" t="s">
        <v>7923</v>
      </c>
      <c r="G13342" s="200" t="s">
        <v>7924</v>
      </c>
      <c r="H13342" s="200" t="s">
        <v>7925</v>
      </c>
      <c r="I13342" s="200">
        <v>45797</v>
      </c>
      <c r="J13342" s="143">
        <f t="shared" si="208"/>
        <v>45797</v>
      </c>
      <c r="K13342" s="202">
        <v>5</v>
      </c>
      <c r="L13342" s="284" t="s">
        <v>8309</v>
      </c>
      <c r="M13342" s="223"/>
      <c r="N13342" s="203">
        <v>0.5</v>
      </c>
      <c r="O13342" s="222" t="s">
        <v>941</v>
      </c>
    </row>
    <row r="13343" spans="1:15" ht="29.25" customHeight="1">
      <c r="A13343" s="221" t="s">
        <v>2860</v>
      </c>
      <c r="B13343" s="221" t="s">
        <v>190</v>
      </c>
      <c r="C13343" s="222" t="s">
        <v>50</v>
      </c>
      <c r="D13343" s="222" t="s">
        <v>191</v>
      </c>
      <c r="E13343" s="199" t="s">
        <v>176</v>
      </c>
      <c r="F13343" s="200"/>
      <c r="G13343" s="200"/>
      <c r="H13343" s="200"/>
      <c r="I13343" s="200">
        <v>45798</v>
      </c>
      <c r="J13343" s="143">
        <f t="shared" si="208"/>
        <v>45798</v>
      </c>
      <c r="K13343" s="202">
        <v>1</v>
      </c>
      <c r="L13343" s="285" t="s">
        <v>8313</v>
      </c>
      <c r="M13343" s="223" t="s">
        <v>8304</v>
      </c>
      <c r="N13343" s="203"/>
      <c r="O13343" s="222" t="s">
        <v>326</v>
      </c>
    </row>
    <row r="13344" spans="1:15" ht="29.25" customHeight="1">
      <c r="A13344" s="221" t="s">
        <v>2860</v>
      </c>
      <c r="B13344" s="221" t="s">
        <v>190</v>
      </c>
      <c r="C13344" s="222" t="s">
        <v>50</v>
      </c>
      <c r="D13344" s="222" t="s">
        <v>191</v>
      </c>
      <c r="E13344" s="199" t="s">
        <v>163</v>
      </c>
      <c r="F13344" s="200" t="s">
        <v>6525</v>
      </c>
      <c r="G13344" s="200" t="s">
        <v>6697</v>
      </c>
      <c r="H13344" s="200" t="s">
        <v>76</v>
      </c>
      <c r="I13344" s="200">
        <v>45798</v>
      </c>
      <c r="J13344" s="143">
        <f t="shared" si="208"/>
        <v>45798</v>
      </c>
      <c r="K13344" s="202">
        <v>1</v>
      </c>
      <c r="L13344" s="285" t="s">
        <v>8310</v>
      </c>
      <c r="M13344" s="223"/>
      <c r="N13344" s="203">
        <v>6.5</v>
      </c>
      <c r="O13344" s="222" t="s">
        <v>958</v>
      </c>
    </row>
    <row r="13345" spans="1:15" ht="29.25" customHeight="1">
      <c r="A13345" s="221" t="s">
        <v>2860</v>
      </c>
      <c r="B13345" s="221" t="s">
        <v>190</v>
      </c>
      <c r="C13345" s="222" t="s">
        <v>50</v>
      </c>
      <c r="D13345" s="222" t="s">
        <v>191</v>
      </c>
      <c r="E13345" s="199" t="s">
        <v>163</v>
      </c>
      <c r="F13345" s="200" t="s">
        <v>2849</v>
      </c>
      <c r="G13345" s="200" t="s">
        <v>2850</v>
      </c>
      <c r="H13345" s="200" t="s">
        <v>2851</v>
      </c>
      <c r="I13345" s="200">
        <v>45798</v>
      </c>
      <c r="J13345" s="143">
        <f t="shared" si="208"/>
        <v>45798</v>
      </c>
      <c r="K13345" s="202">
        <v>2.5</v>
      </c>
      <c r="L13345" s="284" t="s">
        <v>8312</v>
      </c>
      <c r="M13345" s="223"/>
      <c r="N13345" s="203">
        <v>7.5</v>
      </c>
      <c r="O13345" s="222" t="s">
        <v>991</v>
      </c>
    </row>
    <row r="13346" spans="1:15" ht="29.25" customHeight="1">
      <c r="A13346" s="221" t="s">
        <v>2860</v>
      </c>
      <c r="B13346" s="221" t="s">
        <v>190</v>
      </c>
      <c r="C13346" s="222" t="s">
        <v>50</v>
      </c>
      <c r="D13346" s="222" t="s">
        <v>191</v>
      </c>
      <c r="E13346" s="199" t="s">
        <v>163</v>
      </c>
      <c r="F13346" s="200" t="s">
        <v>1494</v>
      </c>
      <c r="G13346" s="200" t="s">
        <v>1495</v>
      </c>
      <c r="H13346" s="200" t="s">
        <v>257</v>
      </c>
      <c r="I13346" s="200">
        <v>45798</v>
      </c>
      <c r="J13346" s="143">
        <f t="shared" si="208"/>
        <v>45798</v>
      </c>
      <c r="K13346" s="202">
        <v>5</v>
      </c>
      <c r="L13346" s="284" t="s">
        <v>8311</v>
      </c>
      <c r="M13346" s="223"/>
      <c r="N13346" s="203">
        <v>0.266666666666667</v>
      </c>
      <c r="O13346" s="222" t="s">
        <v>7089</v>
      </c>
    </row>
    <row r="13347" spans="1:15" ht="29.25" customHeight="1">
      <c r="A13347" s="221" t="s">
        <v>2860</v>
      </c>
      <c r="B13347" s="221" t="s">
        <v>190</v>
      </c>
      <c r="C13347" s="222" t="s">
        <v>50</v>
      </c>
      <c r="D13347" s="222" t="s">
        <v>191</v>
      </c>
      <c r="E13347" s="199" t="s">
        <v>163</v>
      </c>
      <c r="F13347" s="200" t="s">
        <v>2241</v>
      </c>
      <c r="G13347" s="200" t="s">
        <v>2242</v>
      </c>
      <c r="H13347" s="200" t="s">
        <v>118</v>
      </c>
      <c r="I13347" s="200">
        <v>45799</v>
      </c>
      <c r="J13347" s="143">
        <f t="shared" si="208"/>
        <v>45799</v>
      </c>
      <c r="K13347" s="202">
        <v>1</v>
      </c>
      <c r="L13347" s="284" t="s">
        <v>8620</v>
      </c>
      <c r="M13347" s="223"/>
      <c r="N13347" s="203">
        <v>0.8125</v>
      </c>
      <c r="O13347" s="222" t="s">
        <v>943</v>
      </c>
    </row>
    <row r="13348" spans="1:15" ht="29.25" customHeight="1">
      <c r="A13348" s="221" t="s">
        <v>2860</v>
      </c>
      <c r="B13348" s="221" t="s">
        <v>190</v>
      </c>
      <c r="C13348" s="222" t="s">
        <v>50</v>
      </c>
      <c r="D13348" s="222" t="s">
        <v>191</v>
      </c>
      <c r="E13348" s="199" t="s">
        <v>163</v>
      </c>
      <c r="F13348" s="200" t="s">
        <v>7923</v>
      </c>
      <c r="G13348" s="200" t="s">
        <v>7924</v>
      </c>
      <c r="H13348" s="200" t="s">
        <v>7926</v>
      </c>
      <c r="I13348" s="200">
        <v>45799</v>
      </c>
      <c r="J13348" s="143">
        <f t="shared" si="208"/>
        <v>45799</v>
      </c>
      <c r="K13348" s="202">
        <v>1</v>
      </c>
      <c r="L13348" s="285" t="s">
        <v>8619</v>
      </c>
      <c r="M13348" s="223"/>
      <c r="N13348" s="203">
        <v>0.359375</v>
      </c>
      <c r="O13348" s="222" t="s">
        <v>961</v>
      </c>
    </row>
    <row r="13349" spans="1:15" ht="29.25" customHeight="1">
      <c r="A13349" s="221" t="s">
        <v>2860</v>
      </c>
      <c r="B13349" s="221" t="s">
        <v>190</v>
      </c>
      <c r="C13349" s="222" t="s">
        <v>50</v>
      </c>
      <c r="D13349" s="222" t="s">
        <v>191</v>
      </c>
      <c r="E13349" s="199" t="s">
        <v>163</v>
      </c>
      <c r="F13349" s="200" t="s">
        <v>2241</v>
      </c>
      <c r="G13349" s="200" t="s">
        <v>2242</v>
      </c>
      <c r="H13349" s="200" t="s">
        <v>2402</v>
      </c>
      <c r="I13349" s="200">
        <v>45799</v>
      </c>
      <c r="J13349" s="143">
        <f t="shared" si="208"/>
        <v>45799</v>
      </c>
      <c r="K13349" s="202">
        <v>4</v>
      </c>
      <c r="L13349" s="284" t="s">
        <v>8621</v>
      </c>
      <c r="M13349" s="223"/>
      <c r="N13349" s="203">
        <v>5.5</v>
      </c>
      <c r="O13349" s="222" t="s">
        <v>958</v>
      </c>
    </row>
    <row r="13350" spans="1:15" ht="29.25" customHeight="1">
      <c r="A13350" s="221" t="s">
        <v>2860</v>
      </c>
      <c r="B13350" s="221" t="s">
        <v>190</v>
      </c>
      <c r="C13350" s="222" t="s">
        <v>50</v>
      </c>
      <c r="D13350" s="222" t="s">
        <v>191</v>
      </c>
      <c r="E13350" s="199" t="s">
        <v>163</v>
      </c>
      <c r="F13350" s="200" t="s">
        <v>2849</v>
      </c>
      <c r="G13350" s="200" t="s">
        <v>2850</v>
      </c>
      <c r="H13350" s="200" t="s">
        <v>2855</v>
      </c>
      <c r="I13350" s="200">
        <v>45799</v>
      </c>
      <c r="J13350" s="143">
        <f t="shared" si="208"/>
        <v>45799</v>
      </c>
      <c r="K13350" s="202">
        <v>2.5</v>
      </c>
      <c r="L13350" s="284" t="s">
        <v>8618</v>
      </c>
      <c r="M13350" s="223"/>
      <c r="N13350" s="203">
        <v>6.34375</v>
      </c>
      <c r="O13350" s="222" t="s">
        <v>942</v>
      </c>
    </row>
    <row r="13351" spans="1:15" ht="29.25" customHeight="1">
      <c r="A13351" s="221" t="s">
        <v>2860</v>
      </c>
      <c r="B13351" s="221" t="s">
        <v>190</v>
      </c>
      <c r="C13351" s="222" t="s">
        <v>50</v>
      </c>
      <c r="D13351" s="222" t="s">
        <v>191</v>
      </c>
      <c r="E13351" s="199" t="s">
        <v>163</v>
      </c>
      <c r="F13351" s="200" t="s">
        <v>2849</v>
      </c>
      <c r="G13351" s="200" t="s">
        <v>2850</v>
      </c>
      <c r="H13351" s="200" t="s">
        <v>2851</v>
      </c>
      <c r="I13351" s="200">
        <v>45800</v>
      </c>
      <c r="J13351" s="143">
        <f t="shared" si="208"/>
        <v>45800</v>
      </c>
      <c r="K13351" s="202">
        <v>1.5</v>
      </c>
      <c r="L13351" s="284" t="s">
        <v>8623</v>
      </c>
      <c r="M13351" s="223"/>
      <c r="N13351" s="203">
        <v>7.5</v>
      </c>
      <c r="O13351" s="222" t="s">
        <v>991</v>
      </c>
    </row>
    <row r="13352" spans="1:15" ht="29.25" customHeight="1">
      <c r="A13352" s="221" t="s">
        <v>2860</v>
      </c>
      <c r="B13352" s="221" t="s">
        <v>190</v>
      </c>
      <c r="C13352" s="222" t="s">
        <v>50</v>
      </c>
      <c r="D13352" s="222" t="s">
        <v>191</v>
      </c>
      <c r="E13352" s="199" t="s">
        <v>163</v>
      </c>
      <c r="F13352" s="200" t="s">
        <v>2241</v>
      </c>
      <c r="G13352" s="200" t="s">
        <v>2242</v>
      </c>
      <c r="H13352" s="200" t="s">
        <v>118</v>
      </c>
      <c r="I13352" s="200">
        <v>45800</v>
      </c>
      <c r="J13352" s="143">
        <f t="shared" si="208"/>
        <v>45800</v>
      </c>
      <c r="K13352" s="202">
        <v>5</v>
      </c>
      <c r="L13352" s="284" t="s">
        <v>8624</v>
      </c>
      <c r="M13352" s="223"/>
      <c r="N13352" s="203">
        <v>0.8125</v>
      </c>
      <c r="O13352" s="222" t="s">
        <v>943</v>
      </c>
    </row>
    <row r="13353" spans="1:15" ht="29.25" customHeight="1">
      <c r="A13353" s="221" t="s">
        <v>2860</v>
      </c>
      <c r="B13353" s="221" t="s">
        <v>190</v>
      </c>
      <c r="C13353" s="222" t="s">
        <v>50</v>
      </c>
      <c r="D13353" s="222" t="s">
        <v>191</v>
      </c>
      <c r="E13353" s="199" t="s">
        <v>163</v>
      </c>
      <c r="F13353" s="200" t="s">
        <v>2241</v>
      </c>
      <c r="G13353" s="200" t="s">
        <v>2242</v>
      </c>
      <c r="H13353" s="200" t="s">
        <v>2402</v>
      </c>
      <c r="I13353" s="200">
        <v>45800</v>
      </c>
      <c r="J13353" s="143">
        <f t="shared" si="208"/>
        <v>45800</v>
      </c>
      <c r="K13353" s="202">
        <v>2</v>
      </c>
      <c r="L13353" s="284" t="s">
        <v>8622</v>
      </c>
      <c r="M13353" s="223"/>
      <c r="N13353" s="203">
        <v>5.5</v>
      </c>
      <c r="O13353" s="222" t="s">
        <v>958</v>
      </c>
    </row>
    <row r="13354" spans="1:15" ht="29.25" customHeight="1">
      <c r="A13354" s="221" t="s">
        <v>2860</v>
      </c>
      <c r="B13354" s="221" t="s">
        <v>190</v>
      </c>
      <c r="C13354" s="222" t="s">
        <v>50</v>
      </c>
      <c r="D13354" s="222" t="s">
        <v>191</v>
      </c>
      <c r="E13354" s="199" t="s">
        <v>163</v>
      </c>
      <c r="F13354" s="200" t="s">
        <v>2241</v>
      </c>
      <c r="G13354" s="200" t="s">
        <v>2242</v>
      </c>
      <c r="H13354" s="200" t="s">
        <v>114</v>
      </c>
      <c r="I13354" s="200">
        <v>45800</v>
      </c>
      <c r="J13354" s="143">
        <f t="shared" si="208"/>
        <v>45800</v>
      </c>
      <c r="K13354" s="202">
        <v>1</v>
      </c>
      <c r="L13354" s="285" t="s">
        <v>8625</v>
      </c>
      <c r="M13354" s="223"/>
      <c r="N13354" s="203">
        <v>1.25</v>
      </c>
      <c r="O13354" s="222" t="s">
        <v>968</v>
      </c>
    </row>
    <row r="13355" spans="1:15" ht="29.25" customHeight="1">
      <c r="A13355" s="221" t="s">
        <v>2860</v>
      </c>
      <c r="B13355" s="221" t="s">
        <v>190</v>
      </c>
      <c r="C13355" s="222" t="s">
        <v>50</v>
      </c>
      <c r="D13355" s="222" t="s">
        <v>191</v>
      </c>
      <c r="E13355" s="199" t="s">
        <v>163</v>
      </c>
      <c r="F13355" s="200" t="s">
        <v>2241</v>
      </c>
      <c r="G13355" s="200" t="s">
        <v>2242</v>
      </c>
      <c r="H13355" s="200"/>
      <c r="I13355" s="200">
        <v>45803</v>
      </c>
      <c r="J13355" s="143">
        <f t="shared" si="208"/>
        <v>45803</v>
      </c>
      <c r="K13355" s="202">
        <v>1</v>
      </c>
      <c r="L13355" s="285" t="s">
        <v>264</v>
      </c>
      <c r="M13355" s="223"/>
      <c r="N13355" s="203"/>
      <c r="O13355" s="222" t="s">
        <v>326</v>
      </c>
    </row>
    <row r="13356" spans="1:15" ht="29.25" customHeight="1">
      <c r="A13356" s="221" t="s">
        <v>2860</v>
      </c>
      <c r="B13356" s="221" t="s">
        <v>190</v>
      </c>
      <c r="C13356" s="222" t="s">
        <v>50</v>
      </c>
      <c r="D13356" s="222" t="s">
        <v>191</v>
      </c>
      <c r="E13356" s="199" t="s">
        <v>163</v>
      </c>
      <c r="F13356" s="200" t="s">
        <v>2241</v>
      </c>
      <c r="G13356" s="200" t="s">
        <v>2242</v>
      </c>
      <c r="H13356" s="200" t="s">
        <v>118</v>
      </c>
      <c r="I13356" s="200">
        <v>45803</v>
      </c>
      <c r="J13356" s="143">
        <f t="shared" si="208"/>
        <v>45803</v>
      </c>
      <c r="K13356" s="202">
        <v>1.5</v>
      </c>
      <c r="L13356" s="284" t="s">
        <v>8626</v>
      </c>
      <c r="M13356" s="223"/>
      <c r="N13356" s="203">
        <v>0.8125</v>
      </c>
      <c r="O13356" s="222" t="s">
        <v>943</v>
      </c>
    </row>
    <row r="13357" spans="1:15" ht="29.25" customHeight="1">
      <c r="A13357" s="221" t="s">
        <v>2860</v>
      </c>
      <c r="B13357" s="221" t="s">
        <v>190</v>
      </c>
      <c r="C13357" s="222" t="s">
        <v>50</v>
      </c>
      <c r="D13357" s="222" t="s">
        <v>191</v>
      </c>
      <c r="E13357" s="199" t="s">
        <v>163</v>
      </c>
      <c r="F13357" s="200" t="s">
        <v>2241</v>
      </c>
      <c r="G13357" s="200" t="s">
        <v>2242</v>
      </c>
      <c r="H13357" s="200" t="s">
        <v>2402</v>
      </c>
      <c r="I13357" s="200">
        <v>45803</v>
      </c>
      <c r="J13357" s="143">
        <f t="shared" si="208"/>
        <v>45803</v>
      </c>
      <c r="K13357" s="202">
        <v>5</v>
      </c>
      <c r="L13357" s="284" t="s">
        <v>8627</v>
      </c>
      <c r="M13357" s="223"/>
      <c r="N13357" s="203">
        <v>5.5</v>
      </c>
      <c r="O13357" s="222" t="s">
        <v>958</v>
      </c>
    </row>
    <row r="13358" spans="1:15" ht="29.25" customHeight="1">
      <c r="A13358" s="221" t="s">
        <v>2860</v>
      </c>
      <c r="B13358" s="221" t="s">
        <v>190</v>
      </c>
      <c r="C13358" s="222" t="s">
        <v>50</v>
      </c>
      <c r="D13358" s="222" t="s">
        <v>191</v>
      </c>
      <c r="E13358" s="199" t="s">
        <v>163</v>
      </c>
      <c r="F13358" s="200" t="s">
        <v>2849</v>
      </c>
      <c r="G13358" s="200" t="s">
        <v>2850</v>
      </c>
      <c r="H13358" s="200" t="s">
        <v>2855</v>
      </c>
      <c r="I13358" s="200">
        <v>45803</v>
      </c>
      <c r="J13358" s="143">
        <f t="shared" si="208"/>
        <v>45803</v>
      </c>
      <c r="K13358" s="202">
        <v>1</v>
      </c>
      <c r="L13358" s="284" t="s">
        <v>8628</v>
      </c>
      <c r="M13358" s="223"/>
      <c r="N13358" s="203">
        <v>6.34375</v>
      </c>
      <c r="O13358" s="222" t="s">
        <v>942</v>
      </c>
    </row>
    <row r="13359" spans="1:15" ht="29.25" customHeight="1">
      <c r="A13359" s="221" t="s">
        <v>2860</v>
      </c>
      <c r="B13359" s="221" t="s">
        <v>190</v>
      </c>
      <c r="C13359" s="222" t="s">
        <v>50</v>
      </c>
      <c r="D13359" s="222" t="s">
        <v>191</v>
      </c>
      <c r="E13359" s="199" t="s">
        <v>163</v>
      </c>
      <c r="F13359" s="200" t="s">
        <v>1494</v>
      </c>
      <c r="G13359" s="200" t="s">
        <v>1495</v>
      </c>
      <c r="H13359" s="200" t="s">
        <v>257</v>
      </c>
      <c r="I13359" s="200">
        <v>45803</v>
      </c>
      <c r="J13359" s="143">
        <f t="shared" si="208"/>
        <v>45803</v>
      </c>
      <c r="K13359" s="202">
        <v>1</v>
      </c>
      <c r="L13359" s="285" t="s">
        <v>264</v>
      </c>
      <c r="M13359" s="223"/>
      <c r="N13359" s="203">
        <v>0.266666666666667</v>
      </c>
      <c r="O13359" s="222" t="s">
        <v>7089</v>
      </c>
    </row>
    <row r="13360" spans="1:15" ht="29.25" customHeight="1">
      <c r="A13360" s="221" t="s">
        <v>2860</v>
      </c>
      <c r="B13360" s="221" t="s">
        <v>190</v>
      </c>
      <c r="C13360" s="222" t="s">
        <v>50</v>
      </c>
      <c r="D13360" s="222" t="s">
        <v>191</v>
      </c>
      <c r="E13360" s="199" t="s">
        <v>178</v>
      </c>
      <c r="F13360" s="200"/>
      <c r="G13360" s="200"/>
      <c r="H13360" s="200"/>
      <c r="I13360" s="200">
        <v>45804</v>
      </c>
      <c r="J13360" s="143">
        <f t="shared" si="208"/>
        <v>45804</v>
      </c>
      <c r="K13360" s="202">
        <v>1</v>
      </c>
      <c r="L13360" s="285" t="s">
        <v>349</v>
      </c>
      <c r="M13360" s="223"/>
      <c r="N13360" s="203"/>
      <c r="O13360" s="222" t="s">
        <v>326</v>
      </c>
    </row>
    <row r="13361" spans="1:15" ht="29.25" customHeight="1">
      <c r="A13361" s="221" t="s">
        <v>2860</v>
      </c>
      <c r="B13361" s="221" t="s">
        <v>190</v>
      </c>
      <c r="C13361" s="222" t="s">
        <v>50</v>
      </c>
      <c r="D13361" s="222" t="s">
        <v>191</v>
      </c>
      <c r="E13361" s="199" t="s">
        <v>165</v>
      </c>
      <c r="F13361" s="200"/>
      <c r="G13361" s="200"/>
      <c r="H13361" s="200"/>
      <c r="I13361" s="200">
        <v>45804</v>
      </c>
      <c r="J13361" s="143">
        <f t="shared" si="208"/>
        <v>45804</v>
      </c>
      <c r="K13361" s="202">
        <v>4.5</v>
      </c>
      <c r="L13361" s="285" t="s">
        <v>172</v>
      </c>
      <c r="M13361" s="223"/>
      <c r="N13361" s="203"/>
      <c r="O13361" s="222" t="s">
        <v>326</v>
      </c>
    </row>
    <row r="13362" spans="1:15" ht="29.25" customHeight="1">
      <c r="A13362" s="221" t="s">
        <v>2860</v>
      </c>
      <c r="B13362" s="221" t="s">
        <v>190</v>
      </c>
      <c r="C13362" s="222" t="s">
        <v>50</v>
      </c>
      <c r="D13362" s="222" t="s">
        <v>191</v>
      </c>
      <c r="E13362" s="199" t="s">
        <v>163</v>
      </c>
      <c r="F13362" s="200" t="s">
        <v>3277</v>
      </c>
      <c r="G13362" s="200" t="s">
        <v>3278</v>
      </c>
      <c r="H13362" s="200" t="s">
        <v>257</v>
      </c>
      <c r="I13362" s="200">
        <v>45804</v>
      </c>
      <c r="J13362" s="143">
        <f t="shared" si="208"/>
        <v>45804</v>
      </c>
      <c r="K13362" s="202">
        <v>2.5</v>
      </c>
      <c r="L13362" s="285" t="s">
        <v>8629</v>
      </c>
      <c r="M13362" s="223"/>
      <c r="N13362" s="203">
        <v>3.7499999999999999E-2</v>
      </c>
      <c r="O13362" s="222" t="s">
        <v>8630</v>
      </c>
    </row>
    <row r="13363" spans="1:15" ht="29.25" customHeight="1">
      <c r="A13363" s="221" t="s">
        <v>2860</v>
      </c>
      <c r="B13363" s="221" t="s">
        <v>190</v>
      </c>
      <c r="C13363" s="222" t="s">
        <v>50</v>
      </c>
      <c r="D13363" s="222" t="s">
        <v>191</v>
      </c>
      <c r="E13363" s="199" t="s">
        <v>163</v>
      </c>
      <c r="F13363" s="200" t="s">
        <v>2849</v>
      </c>
      <c r="G13363" s="200" t="s">
        <v>2850</v>
      </c>
      <c r="H13363" s="200" t="s">
        <v>2851</v>
      </c>
      <c r="I13363" s="200">
        <v>45805</v>
      </c>
      <c r="J13363" s="143">
        <f t="shared" si="208"/>
        <v>45805</v>
      </c>
      <c r="K13363" s="202">
        <v>0.5</v>
      </c>
      <c r="L13363" s="285" t="s">
        <v>7863</v>
      </c>
      <c r="M13363" s="223"/>
      <c r="N13363" s="203">
        <v>7.5</v>
      </c>
      <c r="O13363" s="222" t="s">
        <v>991</v>
      </c>
    </row>
    <row r="13364" spans="1:15" ht="29.25" customHeight="1">
      <c r="A13364" s="221" t="s">
        <v>2860</v>
      </c>
      <c r="B13364" s="221" t="s">
        <v>190</v>
      </c>
      <c r="C13364" s="222" t="s">
        <v>50</v>
      </c>
      <c r="D13364" s="222" t="s">
        <v>191</v>
      </c>
      <c r="E13364" s="199" t="s">
        <v>163</v>
      </c>
      <c r="F13364" s="200" t="s">
        <v>2241</v>
      </c>
      <c r="G13364" s="200" t="s">
        <v>2242</v>
      </c>
      <c r="H13364" s="200" t="s">
        <v>118</v>
      </c>
      <c r="I13364" s="200">
        <v>45805</v>
      </c>
      <c r="J13364" s="143">
        <f t="shared" si="208"/>
        <v>45805</v>
      </c>
      <c r="K13364" s="202">
        <v>4</v>
      </c>
      <c r="L13364" s="284" t="s">
        <v>8635</v>
      </c>
      <c r="M13364" s="223"/>
      <c r="N13364" s="203">
        <v>0.8125</v>
      </c>
      <c r="O13364" s="222" t="s">
        <v>943</v>
      </c>
    </row>
    <row r="13365" spans="1:15" ht="29.25" customHeight="1">
      <c r="A13365" s="221" t="s">
        <v>2860</v>
      </c>
      <c r="B13365" s="221" t="s">
        <v>190</v>
      </c>
      <c r="C13365" s="222" t="s">
        <v>50</v>
      </c>
      <c r="D13365" s="222" t="s">
        <v>191</v>
      </c>
      <c r="E13365" s="199" t="s">
        <v>163</v>
      </c>
      <c r="F13365" s="200" t="s">
        <v>2241</v>
      </c>
      <c r="G13365" s="200" t="s">
        <v>2242</v>
      </c>
      <c r="H13365" s="200" t="s">
        <v>2402</v>
      </c>
      <c r="I13365" s="200">
        <v>45805</v>
      </c>
      <c r="J13365" s="143">
        <f t="shared" si="208"/>
        <v>45805</v>
      </c>
      <c r="K13365" s="202">
        <v>2</v>
      </c>
      <c r="L13365" s="284" t="s">
        <v>8632</v>
      </c>
      <c r="M13365" s="223"/>
      <c r="N13365" s="203">
        <v>5.5</v>
      </c>
      <c r="O13365" s="222" t="s">
        <v>958</v>
      </c>
    </row>
    <row r="13366" spans="1:15" ht="29.25" customHeight="1">
      <c r="A13366" s="221" t="s">
        <v>2860</v>
      </c>
      <c r="B13366" s="221" t="s">
        <v>190</v>
      </c>
      <c r="C13366" s="222" t="s">
        <v>50</v>
      </c>
      <c r="D13366" s="222" t="s">
        <v>191</v>
      </c>
      <c r="E13366" s="199" t="s">
        <v>163</v>
      </c>
      <c r="F13366" s="200" t="s">
        <v>4557</v>
      </c>
      <c r="G13366" s="200" t="s">
        <v>4558</v>
      </c>
      <c r="H13366" s="200" t="s">
        <v>118</v>
      </c>
      <c r="I13366" s="200">
        <v>45805</v>
      </c>
      <c r="J13366" s="143">
        <f t="shared" si="208"/>
        <v>45805</v>
      </c>
      <c r="K13366" s="202">
        <v>1</v>
      </c>
      <c r="L13366" s="285" t="s">
        <v>8633</v>
      </c>
      <c r="M13366" s="223"/>
      <c r="N13366" s="203">
        <v>5.6</v>
      </c>
      <c r="O13366" s="222" t="s">
        <v>940</v>
      </c>
    </row>
    <row r="13367" spans="1:15" ht="29.25" customHeight="1">
      <c r="A13367" s="221" t="s">
        <v>2860</v>
      </c>
      <c r="B13367" s="221" t="s">
        <v>190</v>
      </c>
      <c r="C13367" s="222" t="s">
        <v>50</v>
      </c>
      <c r="D13367" s="222" t="s">
        <v>191</v>
      </c>
      <c r="E13367" s="199" t="s">
        <v>163</v>
      </c>
      <c r="F13367" s="200" t="s">
        <v>2849</v>
      </c>
      <c r="G13367" s="200" t="s">
        <v>2850</v>
      </c>
      <c r="H13367" s="200" t="s">
        <v>2854</v>
      </c>
      <c r="I13367" s="200">
        <v>45805</v>
      </c>
      <c r="J13367" s="143">
        <f t="shared" si="208"/>
        <v>45805</v>
      </c>
      <c r="K13367" s="202">
        <v>1.5</v>
      </c>
      <c r="L13367" s="285" t="s">
        <v>8634</v>
      </c>
      <c r="M13367" s="223"/>
      <c r="N13367" s="203">
        <v>4.1875</v>
      </c>
      <c r="O13367" s="222" t="s">
        <v>943</v>
      </c>
    </row>
    <row r="13368" spans="1:15" ht="29.25" customHeight="1">
      <c r="A13368" s="221" t="s">
        <v>2860</v>
      </c>
      <c r="B13368" s="221" t="s">
        <v>190</v>
      </c>
      <c r="C13368" s="222" t="s">
        <v>50</v>
      </c>
      <c r="D13368" s="222" t="s">
        <v>191</v>
      </c>
      <c r="E13368" s="199" t="s">
        <v>163</v>
      </c>
      <c r="F13368" s="200" t="s">
        <v>1494</v>
      </c>
      <c r="G13368" s="200" t="s">
        <v>1495</v>
      </c>
      <c r="H13368" s="200" t="s">
        <v>257</v>
      </c>
      <c r="I13368" s="200">
        <v>45805</v>
      </c>
      <c r="J13368" s="143">
        <f t="shared" si="208"/>
        <v>45805</v>
      </c>
      <c r="K13368" s="202">
        <v>0.5</v>
      </c>
      <c r="L13368" s="285" t="s">
        <v>8631</v>
      </c>
      <c r="M13368" s="223"/>
      <c r="N13368" s="203">
        <v>0.266666666666667</v>
      </c>
      <c r="O13368" s="222" t="s">
        <v>7089</v>
      </c>
    </row>
    <row r="13369" spans="1:15" ht="29.25" customHeight="1">
      <c r="A13369" s="221" t="s">
        <v>2860</v>
      </c>
      <c r="B13369" s="221" t="s">
        <v>190</v>
      </c>
      <c r="C13369" s="222" t="s">
        <v>50</v>
      </c>
      <c r="D13369" s="222" t="s">
        <v>191</v>
      </c>
      <c r="E13369" s="199" t="s">
        <v>178</v>
      </c>
      <c r="F13369" s="200"/>
      <c r="G13369" s="200"/>
      <c r="H13369" s="200"/>
      <c r="I13369" s="200">
        <v>45806</v>
      </c>
      <c r="J13369" s="143">
        <f t="shared" si="208"/>
        <v>45806</v>
      </c>
      <c r="K13369" s="202">
        <v>1.5</v>
      </c>
      <c r="L13369" s="285" t="s">
        <v>349</v>
      </c>
      <c r="M13369" s="223"/>
      <c r="N13369" s="203"/>
      <c r="O13369" s="222" t="s">
        <v>326</v>
      </c>
    </row>
    <row r="13370" spans="1:15" ht="29.25" customHeight="1">
      <c r="A13370" s="221" t="s">
        <v>2860</v>
      </c>
      <c r="B13370" s="221" t="s">
        <v>190</v>
      </c>
      <c r="C13370" s="222" t="s">
        <v>50</v>
      </c>
      <c r="D13370" s="222" t="s">
        <v>191</v>
      </c>
      <c r="E13370" s="199" t="s">
        <v>178</v>
      </c>
      <c r="F13370" s="200"/>
      <c r="G13370" s="200"/>
      <c r="H13370" s="200"/>
      <c r="I13370" s="200">
        <v>45806</v>
      </c>
      <c r="J13370" s="143">
        <f t="shared" si="208"/>
        <v>45806</v>
      </c>
      <c r="K13370" s="202">
        <v>0.5</v>
      </c>
      <c r="L13370" s="285" t="s">
        <v>8637</v>
      </c>
      <c r="M13370" s="223"/>
      <c r="N13370" s="203"/>
      <c r="O13370" s="222" t="s">
        <v>326</v>
      </c>
    </row>
    <row r="13371" spans="1:15" ht="29.25" customHeight="1">
      <c r="A13371" s="221" t="s">
        <v>2860</v>
      </c>
      <c r="B13371" s="221" t="s">
        <v>190</v>
      </c>
      <c r="C13371" s="222" t="s">
        <v>50</v>
      </c>
      <c r="D13371" s="222" t="s">
        <v>191</v>
      </c>
      <c r="E13371" s="199" t="s">
        <v>178</v>
      </c>
      <c r="F13371" s="200"/>
      <c r="G13371" s="200"/>
      <c r="H13371" s="200"/>
      <c r="I13371" s="200">
        <v>45806</v>
      </c>
      <c r="J13371" s="143">
        <f t="shared" si="208"/>
        <v>45806</v>
      </c>
      <c r="K13371" s="202">
        <v>1</v>
      </c>
      <c r="L13371" s="285" t="s">
        <v>4247</v>
      </c>
      <c r="M13371" s="223"/>
      <c r="N13371" s="203"/>
      <c r="O13371" s="222" t="s">
        <v>326</v>
      </c>
    </row>
    <row r="13372" spans="1:15" ht="29.25" customHeight="1">
      <c r="A13372" s="221" t="s">
        <v>2860</v>
      </c>
      <c r="B13372" s="221" t="s">
        <v>190</v>
      </c>
      <c r="C13372" s="222" t="s">
        <v>50</v>
      </c>
      <c r="D13372" s="222" t="s">
        <v>191</v>
      </c>
      <c r="E13372" s="199" t="s">
        <v>163</v>
      </c>
      <c r="F13372" s="200" t="s">
        <v>2849</v>
      </c>
      <c r="G13372" s="200" t="s">
        <v>2850</v>
      </c>
      <c r="H13372" s="200" t="s">
        <v>2854</v>
      </c>
      <c r="I13372" s="200">
        <v>45806</v>
      </c>
      <c r="J13372" s="143">
        <f t="shared" si="208"/>
        <v>45806</v>
      </c>
      <c r="K13372" s="202">
        <v>6.5</v>
      </c>
      <c r="L13372" s="284" t="s">
        <v>8636</v>
      </c>
      <c r="M13372" s="223"/>
      <c r="N13372" s="203">
        <v>4.1875</v>
      </c>
      <c r="O13372" s="222" t="s">
        <v>943</v>
      </c>
    </row>
    <row r="13373" spans="1:15" ht="29.25" customHeight="1">
      <c r="A13373" s="221" t="s">
        <v>2860</v>
      </c>
      <c r="B13373" s="221" t="s">
        <v>190</v>
      </c>
      <c r="C13373" s="222" t="s">
        <v>50</v>
      </c>
      <c r="D13373" s="222" t="s">
        <v>191</v>
      </c>
      <c r="E13373" s="199" t="s">
        <v>179</v>
      </c>
      <c r="F13373" s="200"/>
      <c r="G13373" s="200"/>
      <c r="H13373" s="200"/>
      <c r="I13373" s="200">
        <v>45810</v>
      </c>
      <c r="J13373" s="143">
        <f t="shared" si="208"/>
        <v>45810</v>
      </c>
      <c r="K13373" s="202">
        <v>1</v>
      </c>
      <c r="L13373" s="285" t="s">
        <v>8640</v>
      </c>
      <c r="M13373" s="223"/>
      <c r="N13373" s="203"/>
      <c r="O13373" s="222" t="s">
        <v>326</v>
      </c>
    </row>
    <row r="13374" spans="1:15" ht="29.25" customHeight="1">
      <c r="A13374" s="221" t="s">
        <v>2860</v>
      </c>
      <c r="B13374" s="221" t="s">
        <v>190</v>
      </c>
      <c r="C13374" s="222" t="s">
        <v>50</v>
      </c>
      <c r="D13374" s="222" t="s">
        <v>191</v>
      </c>
      <c r="E13374" s="199" t="s">
        <v>163</v>
      </c>
      <c r="F13374" s="200" t="s">
        <v>2241</v>
      </c>
      <c r="G13374" s="200" t="s">
        <v>2242</v>
      </c>
      <c r="H13374" s="200" t="s">
        <v>2402</v>
      </c>
      <c r="I13374" s="200">
        <v>45810</v>
      </c>
      <c r="J13374" s="143">
        <f t="shared" si="208"/>
        <v>45810</v>
      </c>
      <c r="K13374" s="202">
        <v>1</v>
      </c>
      <c r="L13374" s="285" t="s">
        <v>8642</v>
      </c>
      <c r="M13374" s="223"/>
      <c r="N13374" s="203">
        <v>5.5</v>
      </c>
      <c r="O13374" s="222" t="s">
        <v>958</v>
      </c>
    </row>
    <row r="13375" spans="1:15" ht="29.25" customHeight="1">
      <c r="A13375" s="221" t="s">
        <v>2860</v>
      </c>
      <c r="B13375" s="221" t="s">
        <v>190</v>
      </c>
      <c r="C13375" s="222" t="s">
        <v>50</v>
      </c>
      <c r="D13375" s="222" t="s">
        <v>191</v>
      </c>
      <c r="E13375" s="199" t="s">
        <v>163</v>
      </c>
      <c r="F13375" s="200" t="s">
        <v>2849</v>
      </c>
      <c r="G13375" s="200" t="s">
        <v>2850</v>
      </c>
      <c r="H13375" s="200" t="s">
        <v>2854</v>
      </c>
      <c r="I13375" s="200">
        <v>45810</v>
      </c>
      <c r="J13375" s="143">
        <f t="shared" si="208"/>
        <v>45810</v>
      </c>
      <c r="K13375" s="202">
        <v>3.5</v>
      </c>
      <c r="L13375" s="284" t="s">
        <v>8639</v>
      </c>
      <c r="M13375" s="223"/>
      <c r="N13375" s="203">
        <v>4.1875</v>
      </c>
      <c r="O13375" s="222" t="s">
        <v>943</v>
      </c>
    </row>
    <row r="13376" spans="1:15" ht="29.25" customHeight="1">
      <c r="A13376" s="221" t="s">
        <v>2860</v>
      </c>
      <c r="B13376" s="221" t="s">
        <v>190</v>
      </c>
      <c r="C13376" s="222" t="s">
        <v>50</v>
      </c>
      <c r="D13376" s="222" t="s">
        <v>191</v>
      </c>
      <c r="E13376" s="199" t="s">
        <v>163</v>
      </c>
      <c r="F13376" s="200" t="s">
        <v>2241</v>
      </c>
      <c r="G13376" s="200" t="s">
        <v>2242</v>
      </c>
      <c r="H13376" s="200" t="s">
        <v>49</v>
      </c>
      <c r="I13376" s="200">
        <v>45810</v>
      </c>
      <c r="J13376" s="143">
        <f t="shared" si="208"/>
        <v>45810</v>
      </c>
      <c r="K13376" s="202">
        <v>2</v>
      </c>
      <c r="L13376" s="285" t="s">
        <v>8638</v>
      </c>
      <c r="M13376" s="223"/>
      <c r="N13376" s="203">
        <v>7</v>
      </c>
      <c r="O13376" s="222" t="s">
        <v>968</v>
      </c>
    </row>
    <row r="13377" spans="1:15" ht="29.25" customHeight="1">
      <c r="A13377" s="221" t="s">
        <v>2860</v>
      </c>
      <c r="B13377" s="221" t="s">
        <v>190</v>
      </c>
      <c r="C13377" s="222" t="s">
        <v>50</v>
      </c>
      <c r="D13377" s="222" t="s">
        <v>191</v>
      </c>
      <c r="E13377" s="199" t="s">
        <v>163</v>
      </c>
      <c r="F13377" s="200" t="s">
        <v>2241</v>
      </c>
      <c r="G13377" s="200" t="s">
        <v>2242</v>
      </c>
      <c r="H13377" s="200" t="s">
        <v>114</v>
      </c>
      <c r="I13377" s="200">
        <v>45810</v>
      </c>
      <c r="J13377" s="143">
        <f t="shared" si="208"/>
        <v>45810</v>
      </c>
      <c r="K13377" s="202">
        <v>2</v>
      </c>
      <c r="L13377" s="285" t="s">
        <v>8641</v>
      </c>
      <c r="M13377" s="223"/>
      <c r="N13377" s="203">
        <v>1.25</v>
      </c>
      <c r="O13377" s="222" t="s">
        <v>968</v>
      </c>
    </row>
    <row r="13378" spans="1:15" ht="29.25" customHeight="1">
      <c r="A13378" s="221" t="s">
        <v>2860</v>
      </c>
      <c r="B13378" s="221" t="s">
        <v>190</v>
      </c>
      <c r="C13378" s="222" t="s">
        <v>50</v>
      </c>
      <c r="D13378" s="222" t="s">
        <v>191</v>
      </c>
      <c r="E13378" s="199" t="s">
        <v>163</v>
      </c>
      <c r="F13378" s="200" t="s">
        <v>2849</v>
      </c>
      <c r="G13378" s="200" t="s">
        <v>2850</v>
      </c>
      <c r="H13378" s="200" t="s">
        <v>80</v>
      </c>
      <c r="I13378" s="200">
        <v>45811</v>
      </c>
      <c r="J13378" s="143">
        <f t="shared" si="208"/>
        <v>45811</v>
      </c>
      <c r="K13378" s="202">
        <v>3.5</v>
      </c>
      <c r="L13378" s="284" t="s">
        <v>8643</v>
      </c>
      <c r="M13378" s="223"/>
      <c r="N13378" s="203">
        <v>1.1625000000000001</v>
      </c>
      <c r="O13378" s="222" t="s">
        <v>992</v>
      </c>
    </row>
    <row r="13379" spans="1:15" ht="29.25" customHeight="1">
      <c r="A13379" s="221" t="s">
        <v>2860</v>
      </c>
      <c r="B13379" s="221" t="s">
        <v>190</v>
      </c>
      <c r="C13379" s="222" t="s">
        <v>50</v>
      </c>
      <c r="D13379" s="222" t="s">
        <v>191</v>
      </c>
      <c r="E13379" s="199" t="s">
        <v>163</v>
      </c>
      <c r="F13379" s="200" t="s">
        <v>2241</v>
      </c>
      <c r="G13379" s="200" t="s">
        <v>2242</v>
      </c>
      <c r="H13379" s="200" t="s">
        <v>49</v>
      </c>
      <c r="I13379" s="200">
        <v>45811</v>
      </c>
      <c r="J13379" s="143">
        <f t="shared" ref="J13379:J13442" si="209">I13379</f>
        <v>45811</v>
      </c>
      <c r="K13379" s="202">
        <v>3</v>
      </c>
      <c r="L13379" s="284" t="s">
        <v>8644</v>
      </c>
      <c r="M13379" s="223"/>
      <c r="N13379" s="203">
        <v>7</v>
      </c>
      <c r="O13379" s="222" t="s">
        <v>968</v>
      </c>
    </row>
    <row r="13380" spans="1:15" ht="29.25" customHeight="1">
      <c r="A13380" s="221" t="s">
        <v>2860</v>
      </c>
      <c r="B13380" s="221" t="s">
        <v>190</v>
      </c>
      <c r="C13380" s="222" t="s">
        <v>50</v>
      </c>
      <c r="D13380" s="222" t="s">
        <v>191</v>
      </c>
      <c r="E13380" s="199" t="s">
        <v>163</v>
      </c>
      <c r="F13380" s="200" t="s">
        <v>2241</v>
      </c>
      <c r="G13380" s="200" t="s">
        <v>2242</v>
      </c>
      <c r="H13380" s="200" t="s">
        <v>114</v>
      </c>
      <c r="I13380" s="200">
        <v>45811</v>
      </c>
      <c r="J13380" s="143">
        <f t="shared" si="209"/>
        <v>45811</v>
      </c>
      <c r="K13380" s="202">
        <v>3</v>
      </c>
      <c r="L13380" s="285" t="s">
        <v>8645</v>
      </c>
      <c r="M13380" s="223"/>
      <c r="N13380" s="203">
        <v>1.25</v>
      </c>
      <c r="O13380" s="222" t="s">
        <v>968</v>
      </c>
    </row>
    <row r="13381" spans="1:15" ht="29.25" customHeight="1">
      <c r="A13381" s="221" t="s">
        <v>2860</v>
      </c>
      <c r="B13381" s="221" t="s">
        <v>190</v>
      </c>
      <c r="C13381" s="222" t="s">
        <v>50</v>
      </c>
      <c r="D13381" s="222" t="s">
        <v>191</v>
      </c>
      <c r="E13381" s="199" t="s">
        <v>163</v>
      </c>
      <c r="F13381" s="200" t="s">
        <v>2849</v>
      </c>
      <c r="G13381" s="200" t="s">
        <v>2850</v>
      </c>
      <c r="H13381" s="200" t="s">
        <v>2851</v>
      </c>
      <c r="I13381" s="200">
        <v>45812</v>
      </c>
      <c r="J13381" s="143">
        <f t="shared" si="209"/>
        <v>45812</v>
      </c>
      <c r="K13381" s="202">
        <v>1</v>
      </c>
      <c r="L13381" s="285" t="s">
        <v>7863</v>
      </c>
      <c r="M13381" s="223"/>
      <c r="N13381" s="203">
        <v>7.5</v>
      </c>
      <c r="O13381" s="222" t="s">
        <v>991</v>
      </c>
    </row>
    <row r="13382" spans="1:15" ht="29.25" customHeight="1">
      <c r="A13382" s="221" t="s">
        <v>2860</v>
      </c>
      <c r="B13382" s="221" t="s">
        <v>190</v>
      </c>
      <c r="C13382" s="222" t="s">
        <v>50</v>
      </c>
      <c r="D13382" s="222" t="s">
        <v>191</v>
      </c>
      <c r="E13382" s="199" t="s">
        <v>163</v>
      </c>
      <c r="F13382" s="200" t="s">
        <v>2241</v>
      </c>
      <c r="G13382" s="200" t="s">
        <v>2242</v>
      </c>
      <c r="H13382" s="200" t="s">
        <v>118</v>
      </c>
      <c r="I13382" s="200">
        <v>45812</v>
      </c>
      <c r="J13382" s="143">
        <f t="shared" si="209"/>
        <v>45812</v>
      </c>
      <c r="K13382" s="202">
        <v>1.5</v>
      </c>
      <c r="L13382" s="284" t="s">
        <v>8646</v>
      </c>
      <c r="M13382" s="223"/>
      <c r="N13382" s="203">
        <v>0.8125</v>
      </c>
      <c r="O13382" s="222" t="s">
        <v>943</v>
      </c>
    </row>
    <row r="13383" spans="1:15" ht="29.25" customHeight="1">
      <c r="A13383" s="221" t="s">
        <v>2860</v>
      </c>
      <c r="B13383" s="221" t="s">
        <v>190</v>
      </c>
      <c r="C13383" s="222" t="s">
        <v>50</v>
      </c>
      <c r="D13383" s="222" t="s">
        <v>191</v>
      </c>
      <c r="E13383" s="199" t="s">
        <v>163</v>
      </c>
      <c r="F13383" s="200" t="s">
        <v>2849</v>
      </c>
      <c r="G13383" s="200" t="s">
        <v>2850</v>
      </c>
      <c r="H13383" s="200" t="s">
        <v>80</v>
      </c>
      <c r="I13383" s="200">
        <v>45812</v>
      </c>
      <c r="J13383" s="143">
        <f t="shared" si="209"/>
        <v>45812</v>
      </c>
      <c r="K13383" s="202">
        <v>1.5</v>
      </c>
      <c r="L13383" s="284" t="s">
        <v>8648</v>
      </c>
      <c r="M13383" s="223"/>
      <c r="N13383" s="203">
        <v>1.1625000000000001</v>
      </c>
      <c r="O13383" s="222" t="s">
        <v>992</v>
      </c>
    </row>
    <row r="13384" spans="1:15" ht="29.25" customHeight="1">
      <c r="A13384" s="221" t="s">
        <v>2860</v>
      </c>
      <c r="B13384" s="221" t="s">
        <v>190</v>
      </c>
      <c r="C13384" s="222" t="s">
        <v>50</v>
      </c>
      <c r="D13384" s="222" t="s">
        <v>191</v>
      </c>
      <c r="E13384" s="199" t="s">
        <v>163</v>
      </c>
      <c r="F13384" s="200" t="s">
        <v>2241</v>
      </c>
      <c r="G13384" s="200" t="s">
        <v>2242</v>
      </c>
      <c r="H13384" s="200" t="s">
        <v>49</v>
      </c>
      <c r="I13384" s="200">
        <v>45812</v>
      </c>
      <c r="J13384" s="143">
        <f t="shared" si="209"/>
        <v>45812</v>
      </c>
      <c r="K13384" s="202">
        <v>3.5</v>
      </c>
      <c r="L13384" s="284" t="s">
        <v>8647</v>
      </c>
      <c r="M13384" s="223"/>
      <c r="N13384" s="203">
        <v>7</v>
      </c>
      <c r="O13384" s="222" t="s">
        <v>968</v>
      </c>
    </row>
    <row r="13385" spans="1:15" ht="29.25" customHeight="1">
      <c r="A13385" s="221" t="s">
        <v>2860</v>
      </c>
      <c r="B13385" s="221" t="s">
        <v>190</v>
      </c>
      <c r="C13385" s="222" t="s">
        <v>50</v>
      </c>
      <c r="D13385" s="222" t="s">
        <v>191</v>
      </c>
      <c r="E13385" s="199" t="s">
        <v>163</v>
      </c>
      <c r="F13385" s="200" t="s">
        <v>2241</v>
      </c>
      <c r="G13385" s="200" t="s">
        <v>2242</v>
      </c>
      <c r="H13385" s="200" t="s">
        <v>114</v>
      </c>
      <c r="I13385" s="200">
        <v>45812</v>
      </c>
      <c r="J13385" s="143">
        <f t="shared" si="209"/>
        <v>45812</v>
      </c>
      <c r="K13385" s="202">
        <v>2</v>
      </c>
      <c r="L13385" s="285" t="s">
        <v>8649</v>
      </c>
      <c r="M13385" s="223"/>
      <c r="N13385" s="203">
        <v>1.25</v>
      </c>
      <c r="O13385" s="222" t="s">
        <v>968</v>
      </c>
    </row>
    <row r="13386" spans="1:15" ht="29.25" customHeight="1">
      <c r="A13386" s="221" t="s">
        <v>2860</v>
      </c>
      <c r="B13386" s="221" t="s">
        <v>190</v>
      </c>
      <c r="C13386" s="222" t="s">
        <v>50</v>
      </c>
      <c r="D13386" s="222" t="s">
        <v>191</v>
      </c>
      <c r="E13386" s="199" t="s">
        <v>163</v>
      </c>
      <c r="F13386" s="200" t="s">
        <v>2241</v>
      </c>
      <c r="G13386" s="200" t="s">
        <v>2242</v>
      </c>
      <c r="H13386" s="200" t="s">
        <v>2402</v>
      </c>
      <c r="I13386" s="200">
        <v>45813</v>
      </c>
      <c r="J13386" s="143">
        <f t="shared" si="209"/>
        <v>45813</v>
      </c>
      <c r="K13386" s="202">
        <v>1.5</v>
      </c>
      <c r="L13386" s="285" t="s">
        <v>8852</v>
      </c>
      <c r="M13386" s="223"/>
      <c r="N13386" s="203">
        <v>5.5</v>
      </c>
      <c r="O13386" s="222" t="s">
        <v>958</v>
      </c>
    </row>
    <row r="13387" spans="1:15" ht="29.25" customHeight="1">
      <c r="A13387" s="221" t="s">
        <v>2860</v>
      </c>
      <c r="B13387" s="221" t="s">
        <v>190</v>
      </c>
      <c r="C13387" s="222" t="s">
        <v>50</v>
      </c>
      <c r="D13387" s="222" t="s">
        <v>191</v>
      </c>
      <c r="E13387" s="199" t="s">
        <v>163</v>
      </c>
      <c r="F13387" s="200" t="s">
        <v>2849</v>
      </c>
      <c r="G13387" s="200" t="s">
        <v>2850</v>
      </c>
      <c r="H13387" s="200" t="s">
        <v>80</v>
      </c>
      <c r="I13387" s="200">
        <v>45813</v>
      </c>
      <c r="J13387" s="143">
        <f t="shared" si="209"/>
        <v>45813</v>
      </c>
      <c r="K13387" s="202">
        <v>3.5</v>
      </c>
      <c r="L13387" s="284" t="s">
        <v>8853</v>
      </c>
      <c r="M13387" s="223"/>
      <c r="N13387" s="203">
        <v>1.1625000000000001</v>
      </c>
      <c r="O13387" s="222" t="s">
        <v>992</v>
      </c>
    </row>
    <row r="13388" spans="1:15" ht="29.25" customHeight="1">
      <c r="A13388" s="221" t="s">
        <v>2860</v>
      </c>
      <c r="B13388" s="221" t="s">
        <v>190</v>
      </c>
      <c r="C13388" s="222" t="s">
        <v>50</v>
      </c>
      <c r="D13388" s="222" t="s">
        <v>191</v>
      </c>
      <c r="E13388" s="199" t="s">
        <v>163</v>
      </c>
      <c r="F13388" s="200" t="s">
        <v>2241</v>
      </c>
      <c r="G13388" s="200" t="s">
        <v>2242</v>
      </c>
      <c r="H13388" s="200" t="s">
        <v>49</v>
      </c>
      <c r="I13388" s="200">
        <v>45813</v>
      </c>
      <c r="J13388" s="143">
        <f t="shared" si="209"/>
        <v>45813</v>
      </c>
      <c r="K13388" s="202">
        <v>4.5</v>
      </c>
      <c r="L13388" s="284" t="s">
        <v>8851</v>
      </c>
      <c r="M13388" s="223"/>
      <c r="N13388" s="203">
        <v>7</v>
      </c>
      <c r="O13388" s="222" t="s">
        <v>968</v>
      </c>
    </row>
    <row r="13389" spans="1:15" ht="29.25" customHeight="1">
      <c r="A13389" s="221" t="s">
        <v>2860</v>
      </c>
      <c r="B13389" s="221" t="s">
        <v>190</v>
      </c>
      <c r="C13389" s="222" t="s">
        <v>50</v>
      </c>
      <c r="D13389" s="222" t="s">
        <v>191</v>
      </c>
      <c r="E13389" s="199" t="s">
        <v>163</v>
      </c>
      <c r="F13389" s="200" t="s">
        <v>2849</v>
      </c>
      <c r="G13389" s="200" t="s">
        <v>2850</v>
      </c>
      <c r="H13389" s="200" t="s">
        <v>2851</v>
      </c>
      <c r="I13389" s="200">
        <v>45814</v>
      </c>
      <c r="J13389" s="143">
        <f t="shared" si="209"/>
        <v>45814</v>
      </c>
      <c r="K13389" s="202">
        <v>1</v>
      </c>
      <c r="L13389" s="285" t="s">
        <v>8300</v>
      </c>
      <c r="M13389" s="223"/>
      <c r="N13389" s="203">
        <v>7.5</v>
      </c>
      <c r="O13389" s="222" t="s">
        <v>991</v>
      </c>
    </row>
    <row r="13390" spans="1:15" ht="29.25" customHeight="1">
      <c r="A13390" s="221" t="s">
        <v>2860</v>
      </c>
      <c r="B13390" s="221" t="s">
        <v>190</v>
      </c>
      <c r="C13390" s="222" t="s">
        <v>50</v>
      </c>
      <c r="D13390" s="222" t="s">
        <v>191</v>
      </c>
      <c r="E13390" s="199" t="s">
        <v>163</v>
      </c>
      <c r="F13390" s="200" t="s">
        <v>2241</v>
      </c>
      <c r="G13390" s="200" t="s">
        <v>2242</v>
      </c>
      <c r="H13390" s="200" t="s">
        <v>118</v>
      </c>
      <c r="I13390" s="200">
        <v>45814</v>
      </c>
      <c r="J13390" s="143">
        <f t="shared" si="209"/>
        <v>45814</v>
      </c>
      <c r="K13390" s="202">
        <v>1.5</v>
      </c>
      <c r="L13390" s="285" t="s">
        <v>8857</v>
      </c>
      <c r="M13390" s="223"/>
      <c r="N13390" s="203">
        <v>0.8125</v>
      </c>
      <c r="O13390" s="222" t="s">
        <v>943</v>
      </c>
    </row>
    <row r="13391" spans="1:15" ht="29.25" customHeight="1">
      <c r="A13391" s="221" t="s">
        <v>2860</v>
      </c>
      <c r="B13391" s="221" t="s">
        <v>190</v>
      </c>
      <c r="C13391" s="222" t="s">
        <v>50</v>
      </c>
      <c r="D13391" s="222" t="s">
        <v>191</v>
      </c>
      <c r="E13391" s="199" t="s">
        <v>163</v>
      </c>
      <c r="F13391" s="200" t="s">
        <v>7923</v>
      </c>
      <c r="G13391" s="200" t="s">
        <v>7924</v>
      </c>
      <c r="H13391" s="200" t="s">
        <v>7926</v>
      </c>
      <c r="I13391" s="200">
        <v>45814</v>
      </c>
      <c r="J13391" s="143">
        <f t="shared" si="209"/>
        <v>45814</v>
      </c>
      <c r="K13391" s="202">
        <v>1</v>
      </c>
      <c r="L13391" s="285" t="s">
        <v>8856</v>
      </c>
      <c r="M13391" s="223"/>
      <c r="N13391" s="203">
        <v>0.359375</v>
      </c>
      <c r="O13391" s="222" t="s">
        <v>961</v>
      </c>
    </row>
    <row r="13392" spans="1:15" ht="29.25" customHeight="1">
      <c r="A13392" s="221" t="s">
        <v>2860</v>
      </c>
      <c r="B13392" s="221" t="s">
        <v>190</v>
      </c>
      <c r="C13392" s="222" t="s">
        <v>50</v>
      </c>
      <c r="D13392" s="222" t="s">
        <v>191</v>
      </c>
      <c r="E13392" s="199" t="s">
        <v>163</v>
      </c>
      <c r="F13392" s="200" t="s">
        <v>2849</v>
      </c>
      <c r="G13392" s="200" t="s">
        <v>2850</v>
      </c>
      <c r="H13392" s="200" t="s">
        <v>80</v>
      </c>
      <c r="I13392" s="200">
        <v>45814</v>
      </c>
      <c r="J13392" s="143">
        <f t="shared" si="209"/>
        <v>45814</v>
      </c>
      <c r="K13392" s="202">
        <v>1</v>
      </c>
      <c r="L13392" s="285" t="s">
        <v>8855</v>
      </c>
      <c r="M13392" s="223"/>
      <c r="N13392" s="203">
        <v>1.1625000000000001</v>
      </c>
      <c r="O13392" s="222" t="s">
        <v>992</v>
      </c>
    </row>
    <row r="13393" spans="1:15" ht="29.25" customHeight="1">
      <c r="A13393" s="221" t="s">
        <v>2860</v>
      </c>
      <c r="B13393" s="221" t="s">
        <v>190</v>
      </c>
      <c r="C13393" s="222" t="s">
        <v>50</v>
      </c>
      <c r="D13393" s="222" t="s">
        <v>191</v>
      </c>
      <c r="E13393" s="199" t="s">
        <v>163</v>
      </c>
      <c r="F13393" s="200" t="s">
        <v>2241</v>
      </c>
      <c r="G13393" s="200" t="s">
        <v>2242</v>
      </c>
      <c r="H13393" s="200" t="s">
        <v>49</v>
      </c>
      <c r="I13393" s="200">
        <v>45814</v>
      </c>
      <c r="J13393" s="143">
        <f t="shared" si="209"/>
        <v>45814</v>
      </c>
      <c r="K13393" s="202">
        <v>3</v>
      </c>
      <c r="L13393" s="284" t="s">
        <v>8854</v>
      </c>
      <c r="M13393" s="223"/>
      <c r="N13393" s="203">
        <v>7</v>
      </c>
      <c r="O13393" s="222" t="s">
        <v>968</v>
      </c>
    </row>
    <row r="13394" spans="1:15" ht="29.25" customHeight="1">
      <c r="A13394" s="221" t="s">
        <v>2860</v>
      </c>
      <c r="B13394" s="221" t="s">
        <v>190</v>
      </c>
      <c r="C13394" s="222" t="s">
        <v>50</v>
      </c>
      <c r="D13394" s="222" t="s">
        <v>191</v>
      </c>
      <c r="E13394" s="199" t="s">
        <v>163</v>
      </c>
      <c r="F13394" s="200" t="s">
        <v>2241</v>
      </c>
      <c r="G13394" s="200" t="s">
        <v>2242</v>
      </c>
      <c r="H13394" s="200" t="s">
        <v>114</v>
      </c>
      <c r="I13394" s="200">
        <v>45814</v>
      </c>
      <c r="J13394" s="143">
        <f t="shared" si="209"/>
        <v>45814</v>
      </c>
      <c r="K13394" s="202">
        <v>2</v>
      </c>
      <c r="L13394" s="285" t="s">
        <v>8858</v>
      </c>
      <c r="M13394" s="223"/>
      <c r="N13394" s="203">
        <v>1.25</v>
      </c>
      <c r="O13394" s="222" t="s">
        <v>968</v>
      </c>
    </row>
    <row r="13395" spans="1:15" ht="29.25" customHeight="1">
      <c r="A13395" s="221" t="s">
        <v>2860</v>
      </c>
      <c r="B13395" s="221" t="s">
        <v>190</v>
      </c>
      <c r="C13395" s="222" t="s">
        <v>50</v>
      </c>
      <c r="D13395" s="222" t="s">
        <v>191</v>
      </c>
      <c r="E13395" s="199" t="s">
        <v>165</v>
      </c>
      <c r="F13395" s="200"/>
      <c r="G13395" s="200"/>
      <c r="H13395" s="200"/>
      <c r="I13395" s="200">
        <v>45817</v>
      </c>
      <c r="J13395" s="143">
        <f t="shared" si="209"/>
        <v>45817</v>
      </c>
      <c r="K13395" s="202">
        <v>8</v>
      </c>
      <c r="L13395" s="285" t="s">
        <v>172</v>
      </c>
      <c r="M13395" s="223"/>
      <c r="N13395" s="203"/>
      <c r="O13395" s="222" t="s">
        <v>326</v>
      </c>
    </row>
    <row r="13396" spans="1:15" ht="29.25" customHeight="1">
      <c r="A13396" s="221" t="s">
        <v>2860</v>
      </c>
      <c r="B13396" s="221" t="s">
        <v>190</v>
      </c>
      <c r="C13396" s="222" t="s">
        <v>50</v>
      </c>
      <c r="D13396" s="222" t="s">
        <v>191</v>
      </c>
      <c r="E13396" s="199" t="s">
        <v>177</v>
      </c>
      <c r="F13396" s="200"/>
      <c r="G13396" s="200"/>
      <c r="H13396" s="200"/>
      <c r="I13396" s="200">
        <v>45818</v>
      </c>
      <c r="J13396" s="143">
        <f t="shared" si="209"/>
        <v>45818</v>
      </c>
      <c r="K13396" s="202">
        <v>2</v>
      </c>
      <c r="L13396" s="285" t="s">
        <v>8859</v>
      </c>
      <c r="M13396" s="223"/>
      <c r="N13396" s="203"/>
      <c r="O13396" s="222" t="s">
        <v>326</v>
      </c>
    </row>
    <row r="13397" spans="1:15" ht="29.25" customHeight="1">
      <c r="A13397" s="221" t="s">
        <v>2860</v>
      </c>
      <c r="B13397" s="221" t="s">
        <v>190</v>
      </c>
      <c r="C13397" s="222" t="s">
        <v>50</v>
      </c>
      <c r="D13397" s="222" t="s">
        <v>191</v>
      </c>
      <c r="E13397" s="199" t="s">
        <v>163</v>
      </c>
      <c r="F13397" s="200" t="s">
        <v>3277</v>
      </c>
      <c r="G13397" s="200" t="s">
        <v>3278</v>
      </c>
      <c r="H13397" s="200" t="s">
        <v>257</v>
      </c>
      <c r="I13397" s="200">
        <v>45818</v>
      </c>
      <c r="J13397" s="143">
        <f t="shared" si="209"/>
        <v>45818</v>
      </c>
      <c r="K13397" s="202">
        <v>2</v>
      </c>
      <c r="L13397" s="284" t="s">
        <v>8860</v>
      </c>
      <c r="M13397" s="223"/>
      <c r="N13397" s="203">
        <v>3.7499999999999999E-2</v>
      </c>
      <c r="O13397" s="222" t="s">
        <v>8630</v>
      </c>
    </row>
    <row r="13398" spans="1:15" ht="29.25" customHeight="1">
      <c r="A13398" s="221" t="s">
        <v>2860</v>
      </c>
      <c r="B13398" s="221" t="s">
        <v>190</v>
      </c>
      <c r="C13398" s="222" t="s">
        <v>50</v>
      </c>
      <c r="D13398" s="222" t="s">
        <v>191</v>
      </c>
      <c r="E13398" s="199" t="s">
        <v>163</v>
      </c>
      <c r="F13398" s="200" t="s">
        <v>6337</v>
      </c>
      <c r="G13398" s="200" t="s">
        <v>6338</v>
      </c>
      <c r="H13398" s="200" t="s">
        <v>343</v>
      </c>
      <c r="I13398" s="200">
        <v>45818</v>
      </c>
      <c r="J13398" s="143">
        <f t="shared" si="209"/>
        <v>45818</v>
      </c>
      <c r="K13398" s="202">
        <v>1</v>
      </c>
      <c r="L13398" s="285" t="s">
        <v>8861</v>
      </c>
      <c r="M13398" s="223"/>
      <c r="N13398" s="203">
        <v>3.9375</v>
      </c>
      <c r="O13398" s="222" t="s">
        <v>968</v>
      </c>
    </row>
    <row r="13399" spans="1:15" ht="29.25" customHeight="1">
      <c r="A13399" s="221" t="s">
        <v>2860</v>
      </c>
      <c r="B13399" s="221" t="s">
        <v>190</v>
      </c>
      <c r="C13399" s="222" t="s">
        <v>50</v>
      </c>
      <c r="D13399" s="222" t="s">
        <v>191</v>
      </c>
      <c r="E13399" s="199" t="s">
        <v>163</v>
      </c>
      <c r="F13399" s="200" t="s">
        <v>2849</v>
      </c>
      <c r="G13399" s="200" t="s">
        <v>2850</v>
      </c>
      <c r="H13399" s="200" t="s">
        <v>2855</v>
      </c>
      <c r="I13399" s="200">
        <v>45818</v>
      </c>
      <c r="J13399" s="143">
        <f t="shared" si="209"/>
        <v>45818</v>
      </c>
      <c r="K13399" s="202">
        <v>1</v>
      </c>
      <c r="L13399" s="285" t="s">
        <v>8864</v>
      </c>
      <c r="M13399" s="223"/>
      <c r="N13399" s="203">
        <v>6.34375</v>
      </c>
      <c r="O13399" s="222" t="s">
        <v>942</v>
      </c>
    </row>
    <row r="13400" spans="1:15" ht="29.25" customHeight="1">
      <c r="A13400" s="221" t="s">
        <v>2860</v>
      </c>
      <c r="B13400" s="221" t="s">
        <v>190</v>
      </c>
      <c r="C13400" s="222" t="s">
        <v>50</v>
      </c>
      <c r="D13400" s="222" t="s">
        <v>191</v>
      </c>
      <c r="E13400" s="199" t="s">
        <v>163</v>
      </c>
      <c r="F13400" s="200" t="s">
        <v>2849</v>
      </c>
      <c r="G13400" s="200" t="s">
        <v>2850</v>
      </c>
      <c r="H13400" s="200" t="s">
        <v>80</v>
      </c>
      <c r="I13400" s="200">
        <v>45818</v>
      </c>
      <c r="J13400" s="143">
        <f t="shared" si="209"/>
        <v>45818</v>
      </c>
      <c r="K13400" s="202">
        <v>1.5</v>
      </c>
      <c r="L13400" s="284" t="s">
        <v>8863</v>
      </c>
      <c r="M13400" s="223"/>
      <c r="N13400" s="203">
        <v>1.1625000000000001</v>
      </c>
      <c r="O13400" s="222" t="s">
        <v>992</v>
      </c>
    </row>
    <row r="13401" spans="1:15" ht="29.25" customHeight="1">
      <c r="A13401" s="221" t="s">
        <v>2860</v>
      </c>
      <c r="B13401" s="221" t="s">
        <v>190</v>
      </c>
      <c r="C13401" s="222" t="s">
        <v>50</v>
      </c>
      <c r="D13401" s="222" t="s">
        <v>191</v>
      </c>
      <c r="E13401" s="199" t="s">
        <v>163</v>
      </c>
      <c r="F13401" s="200" t="s">
        <v>2241</v>
      </c>
      <c r="G13401" s="200" t="s">
        <v>2242</v>
      </c>
      <c r="H13401" s="200" t="s">
        <v>49</v>
      </c>
      <c r="I13401" s="200">
        <v>45818</v>
      </c>
      <c r="J13401" s="143">
        <f t="shared" si="209"/>
        <v>45818</v>
      </c>
      <c r="K13401" s="202">
        <v>2</v>
      </c>
      <c r="L13401" s="284" t="s">
        <v>8862</v>
      </c>
      <c r="M13401" s="223"/>
      <c r="N13401" s="203">
        <v>7</v>
      </c>
      <c r="O13401" s="222" t="s">
        <v>968</v>
      </c>
    </row>
    <row r="13402" spans="1:15" ht="29.25" customHeight="1">
      <c r="A13402" s="221" t="s">
        <v>2860</v>
      </c>
      <c r="B13402" s="221" t="s">
        <v>190</v>
      </c>
      <c r="C13402" s="222" t="s">
        <v>50</v>
      </c>
      <c r="D13402" s="222" t="s">
        <v>191</v>
      </c>
      <c r="E13402" s="199" t="s">
        <v>177</v>
      </c>
      <c r="F13402" s="200"/>
      <c r="G13402" s="200"/>
      <c r="H13402" s="200"/>
      <c r="I13402" s="200">
        <v>45819</v>
      </c>
      <c r="J13402" s="143">
        <f t="shared" si="209"/>
        <v>45819</v>
      </c>
      <c r="K13402" s="202">
        <v>2.5</v>
      </c>
      <c r="L13402" s="284" t="s">
        <v>8866</v>
      </c>
      <c r="M13402" s="223"/>
      <c r="N13402" s="203"/>
      <c r="O13402" s="222" t="s">
        <v>326</v>
      </c>
    </row>
    <row r="13403" spans="1:15" ht="29.25" customHeight="1">
      <c r="A13403" s="221" t="s">
        <v>2860</v>
      </c>
      <c r="B13403" s="221" t="s">
        <v>190</v>
      </c>
      <c r="C13403" s="222" t="s">
        <v>50</v>
      </c>
      <c r="D13403" s="222" t="s">
        <v>191</v>
      </c>
      <c r="E13403" s="199" t="s">
        <v>163</v>
      </c>
      <c r="F13403" s="200" t="s">
        <v>2849</v>
      </c>
      <c r="G13403" s="200" t="s">
        <v>2850</v>
      </c>
      <c r="H13403" s="200" t="s">
        <v>2851</v>
      </c>
      <c r="I13403" s="200">
        <v>45819</v>
      </c>
      <c r="J13403" s="143">
        <f t="shared" si="209"/>
        <v>45819</v>
      </c>
      <c r="K13403" s="202">
        <v>1</v>
      </c>
      <c r="L13403" s="285" t="s">
        <v>6482</v>
      </c>
      <c r="M13403" s="223"/>
      <c r="N13403" s="203">
        <v>7.5</v>
      </c>
      <c r="O13403" s="222" t="s">
        <v>991</v>
      </c>
    </row>
    <row r="13404" spans="1:15" ht="29.25" customHeight="1">
      <c r="A13404" s="221" t="s">
        <v>2860</v>
      </c>
      <c r="B13404" s="221" t="s">
        <v>190</v>
      </c>
      <c r="C13404" s="222" t="s">
        <v>50</v>
      </c>
      <c r="D13404" s="222" t="s">
        <v>191</v>
      </c>
      <c r="E13404" s="199" t="s">
        <v>163</v>
      </c>
      <c r="F13404" s="200" t="s">
        <v>3277</v>
      </c>
      <c r="G13404" s="200" t="s">
        <v>3278</v>
      </c>
      <c r="H13404" s="200" t="s">
        <v>257</v>
      </c>
      <c r="I13404" s="200">
        <v>45819</v>
      </c>
      <c r="J13404" s="143">
        <f t="shared" si="209"/>
        <v>45819</v>
      </c>
      <c r="K13404" s="202">
        <v>3</v>
      </c>
      <c r="L13404" s="285" t="s">
        <v>8867</v>
      </c>
      <c r="M13404" s="223"/>
      <c r="N13404" s="203">
        <v>3.7499999999999999E-2</v>
      </c>
      <c r="O13404" s="222" t="s">
        <v>8630</v>
      </c>
    </row>
    <row r="13405" spans="1:15" ht="29.25" customHeight="1">
      <c r="A13405" s="221" t="s">
        <v>2860</v>
      </c>
      <c r="B13405" s="221" t="s">
        <v>190</v>
      </c>
      <c r="C13405" s="222" t="s">
        <v>50</v>
      </c>
      <c r="D13405" s="222" t="s">
        <v>191</v>
      </c>
      <c r="E13405" s="199" t="s">
        <v>163</v>
      </c>
      <c r="F13405" s="200" t="s">
        <v>6337</v>
      </c>
      <c r="G13405" s="200" t="s">
        <v>6338</v>
      </c>
      <c r="H13405" s="200" t="s">
        <v>52</v>
      </c>
      <c r="I13405" s="200">
        <v>45819</v>
      </c>
      <c r="J13405" s="143">
        <f t="shared" si="209"/>
        <v>45819</v>
      </c>
      <c r="K13405" s="202">
        <v>3</v>
      </c>
      <c r="L13405" s="285" t="s">
        <v>8865</v>
      </c>
      <c r="M13405" s="223"/>
      <c r="N13405" s="203">
        <v>0.75</v>
      </c>
      <c r="O13405" s="222" t="s">
        <v>992</v>
      </c>
    </row>
    <row r="13406" spans="1:15" ht="29.25" customHeight="1">
      <c r="A13406" s="221" t="s">
        <v>2860</v>
      </c>
      <c r="B13406" s="221" t="s">
        <v>190</v>
      </c>
      <c r="C13406" s="222" t="s">
        <v>50</v>
      </c>
      <c r="D13406" s="222" t="s">
        <v>191</v>
      </c>
      <c r="E13406" s="199" t="s">
        <v>179</v>
      </c>
      <c r="F13406" s="200"/>
      <c r="G13406" s="200"/>
      <c r="H13406" s="200"/>
      <c r="I13406" s="200">
        <v>45820</v>
      </c>
      <c r="J13406" s="143">
        <f t="shared" si="209"/>
        <v>45820</v>
      </c>
      <c r="K13406" s="202">
        <v>2</v>
      </c>
      <c r="L13406" s="285" t="s">
        <v>9037</v>
      </c>
      <c r="M13406" s="223"/>
      <c r="N13406" s="203"/>
      <c r="O13406" s="222" t="s">
        <v>326</v>
      </c>
    </row>
    <row r="13407" spans="1:15" ht="29.25" customHeight="1">
      <c r="A13407" s="221" t="s">
        <v>2860</v>
      </c>
      <c r="B13407" s="221" t="s">
        <v>190</v>
      </c>
      <c r="C13407" s="222" t="s">
        <v>50</v>
      </c>
      <c r="D13407" s="222" t="s">
        <v>191</v>
      </c>
      <c r="E13407" s="199" t="s">
        <v>176</v>
      </c>
      <c r="F13407" s="200"/>
      <c r="G13407" s="200"/>
      <c r="H13407" s="200"/>
      <c r="I13407" s="200">
        <v>45820</v>
      </c>
      <c r="J13407" s="143">
        <f t="shared" si="209"/>
        <v>45820</v>
      </c>
      <c r="K13407" s="202">
        <v>1</v>
      </c>
      <c r="L13407" s="285" t="s">
        <v>9038</v>
      </c>
      <c r="M13407" s="223" t="s">
        <v>9039</v>
      </c>
      <c r="N13407" s="203"/>
      <c r="O13407" s="222" t="s">
        <v>326</v>
      </c>
    </row>
    <row r="13408" spans="1:15" ht="29.25" customHeight="1">
      <c r="A13408" s="221" t="s">
        <v>2860</v>
      </c>
      <c r="B13408" s="221" t="s">
        <v>190</v>
      </c>
      <c r="C13408" s="222" t="s">
        <v>50</v>
      </c>
      <c r="D13408" s="222" t="s">
        <v>191</v>
      </c>
      <c r="E13408" s="199" t="s">
        <v>176</v>
      </c>
      <c r="F13408" s="200"/>
      <c r="G13408" s="200"/>
      <c r="H13408" s="200"/>
      <c r="I13408" s="200">
        <v>45820</v>
      </c>
      <c r="J13408" s="143">
        <f t="shared" si="209"/>
        <v>45820</v>
      </c>
      <c r="K13408" s="202">
        <v>1</v>
      </c>
      <c r="L13408" s="285" t="s">
        <v>9038</v>
      </c>
      <c r="M13408" s="223" t="s">
        <v>9040</v>
      </c>
      <c r="N13408" s="203"/>
      <c r="O13408" s="222" t="s">
        <v>326</v>
      </c>
    </row>
    <row r="13409" spans="1:15" ht="29.25" customHeight="1">
      <c r="A13409" s="221" t="s">
        <v>2860</v>
      </c>
      <c r="B13409" s="221" t="s">
        <v>190</v>
      </c>
      <c r="C13409" s="222" t="s">
        <v>50</v>
      </c>
      <c r="D13409" s="222" t="s">
        <v>191</v>
      </c>
      <c r="E13409" s="199" t="s">
        <v>176</v>
      </c>
      <c r="F13409" s="200"/>
      <c r="G13409" s="200"/>
      <c r="H13409" s="200"/>
      <c r="I13409" s="200">
        <v>45820</v>
      </c>
      <c r="J13409" s="143">
        <f t="shared" si="209"/>
        <v>45820</v>
      </c>
      <c r="K13409" s="202">
        <v>0.5</v>
      </c>
      <c r="L13409" s="285" t="s">
        <v>9038</v>
      </c>
      <c r="M13409" s="223" t="s">
        <v>9041</v>
      </c>
      <c r="N13409" s="203"/>
      <c r="O13409" s="222" t="s">
        <v>326</v>
      </c>
    </row>
    <row r="13410" spans="1:15" ht="29.25" customHeight="1">
      <c r="A13410" s="221" t="s">
        <v>2860</v>
      </c>
      <c r="B13410" s="221" t="s">
        <v>190</v>
      </c>
      <c r="C13410" s="222" t="s">
        <v>50</v>
      </c>
      <c r="D13410" s="222" t="s">
        <v>191</v>
      </c>
      <c r="E13410" s="199" t="s">
        <v>176</v>
      </c>
      <c r="F13410" s="200"/>
      <c r="G13410" s="200"/>
      <c r="H13410" s="200"/>
      <c r="I13410" s="200">
        <v>45820</v>
      </c>
      <c r="J13410" s="143">
        <f t="shared" si="209"/>
        <v>45820</v>
      </c>
      <c r="K13410" s="202">
        <v>1</v>
      </c>
      <c r="L13410" s="285" t="s">
        <v>9038</v>
      </c>
      <c r="M13410" s="223" t="s">
        <v>9042</v>
      </c>
      <c r="N13410" s="203"/>
      <c r="O13410" s="222" t="s">
        <v>326</v>
      </c>
    </row>
    <row r="13411" spans="1:15" ht="29.25" customHeight="1">
      <c r="A13411" s="221" t="s">
        <v>2860</v>
      </c>
      <c r="B13411" s="221" t="s">
        <v>190</v>
      </c>
      <c r="C13411" s="222" t="s">
        <v>50</v>
      </c>
      <c r="D13411" s="222" t="s">
        <v>191</v>
      </c>
      <c r="E13411" s="199" t="s">
        <v>178</v>
      </c>
      <c r="F13411" s="200"/>
      <c r="G13411" s="200"/>
      <c r="H13411" s="200"/>
      <c r="I13411" s="200">
        <v>45820</v>
      </c>
      <c r="J13411" s="143">
        <f t="shared" si="209"/>
        <v>45820</v>
      </c>
      <c r="K13411" s="202">
        <v>1</v>
      </c>
      <c r="L13411" s="285" t="s">
        <v>4247</v>
      </c>
      <c r="M13411" s="223"/>
      <c r="N13411" s="203"/>
      <c r="O13411" s="222" t="s">
        <v>326</v>
      </c>
    </row>
    <row r="13412" spans="1:15" ht="29.25" customHeight="1">
      <c r="A13412" s="221" t="s">
        <v>2860</v>
      </c>
      <c r="B13412" s="221" t="s">
        <v>190</v>
      </c>
      <c r="C13412" s="222" t="s">
        <v>50</v>
      </c>
      <c r="D13412" s="222" t="s">
        <v>191</v>
      </c>
      <c r="E13412" s="199" t="s">
        <v>163</v>
      </c>
      <c r="F13412" s="200" t="s">
        <v>2849</v>
      </c>
      <c r="G13412" s="200" t="s">
        <v>2850</v>
      </c>
      <c r="H13412" s="200" t="s">
        <v>2856</v>
      </c>
      <c r="I13412" s="200">
        <v>45820</v>
      </c>
      <c r="J13412" s="143">
        <f t="shared" si="209"/>
        <v>45820</v>
      </c>
      <c r="K13412" s="202">
        <v>3</v>
      </c>
      <c r="L13412" s="284" t="s">
        <v>9043</v>
      </c>
      <c r="M13412" s="223" t="s">
        <v>9044</v>
      </c>
      <c r="N13412" s="203">
        <v>7.375</v>
      </c>
      <c r="O13412" s="222" t="s">
        <v>968</v>
      </c>
    </row>
    <row r="13413" spans="1:15" ht="29.25" customHeight="1">
      <c r="A13413" s="221" t="s">
        <v>2860</v>
      </c>
      <c r="B13413" s="221" t="s">
        <v>190</v>
      </c>
      <c r="C13413" s="222" t="s">
        <v>50</v>
      </c>
      <c r="D13413" s="222" t="s">
        <v>191</v>
      </c>
      <c r="E13413" s="199" t="s">
        <v>163</v>
      </c>
      <c r="F13413" s="200" t="s">
        <v>2849</v>
      </c>
      <c r="G13413" s="200" t="s">
        <v>2850</v>
      </c>
      <c r="H13413" s="200" t="s">
        <v>2851</v>
      </c>
      <c r="I13413" s="200">
        <v>45821</v>
      </c>
      <c r="J13413" s="143">
        <f t="shared" si="209"/>
        <v>45821</v>
      </c>
      <c r="K13413" s="202">
        <v>0.5</v>
      </c>
      <c r="L13413" s="285" t="s">
        <v>4097</v>
      </c>
      <c r="M13413" s="223"/>
      <c r="N13413" s="203">
        <v>7.5</v>
      </c>
      <c r="O13413" s="222" t="s">
        <v>991</v>
      </c>
    </row>
    <row r="13414" spans="1:15" ht="29.25" customHeight="1">
      <c r="A13414" s="221" t="s">
        <v>2860</v>
      </c>
      <c r="B13414" s="221" t="s">
        <v>190</v>
      </c>
      <c r="C13414" s="222" t="s">
        <v>50</v>
      </c>
      <c r="D13414" s="222" t="s">
        <v>191</v>
      </c>
      <c r="E13414" s="199" t="s">
        <v>163</v>
      </c>
      <c r="F13414" s="200" t="s">
        <v>2849</v>
      </c>
      <c r="G13414" s="200" t="s">
        <v>2850</v>
      </c>
      <c r="H13414" s="200" t="s">
        <v>2856</v>
      </c>
      <c r="I13414" s="200">
        <v>45821</v>
      </c>
      <c r="J13414" s="143">
        <f t="shared" si="209"/>
        <v>45821</v>
      </c>
      <c r="K13414" s="202">
        <v>4</v>
      </c>
      <c r="L13414" s="284" t="s">
        <v>9046</v>
      </c>
      <c r="M13414" s="223" t="s">
        <v>9044</v>
      </c>
      <c r="N13414" s="203">
        <v>7.375</v>
      </c>
      <c r="O13414" s="222" t="s">
        <v>968</v>
      </c>
    </row>
    <row r="13415" spans="1:15" ht="29.25" customHeight="1">
      <c r="A13415" s="221" t="s">
        <v>2860</v>
      </c>
      <c r="B13415" s="221" t="s">
        <v>190</v>
      </c>
      <c r="C13415" s="222" t="s">
        <v>50</v>
      </c>
      <c r="D13415" s="222" t="s">
        <v>191</v>
      </c>
      <c r="E13415" s="199" t="s">
        <v>163</v>
      </c>
      <c r="F13415" s="200" t="s">
        <v>1494</v>
      </c>
      <c r="G13415" s="200" t="s">
        <v>1495</v>
      </c>
      <c r="H13415" s="200" t="s">
        <v>257</v>
      </c>
      <c r="I13415" s="200">
        <v>45821</v>
      </c>
      <c r="J13415" s="143">
        <f t="shared" si="209"/>
        <v>45821</v>
      </c>
      <c r="K13415" s="202">
        <v>4</v>
      </c>
      <c r="L13415" s="284" t="s">
        <v>9045</v>
      </c>
      <c r="M13415" s="223"/>
      <c r="N13415" s="203">
        <v>0.266666666666667</v>
      </c>
      <c r="O13415" s="222" t="s">
        <v>7089</v>
      </c>
    </row>
    <row r="13416" spans="1:15" ht="29.25" customHeight="1">
      <c r="A13416" s="221" t="s">
        <v>2860</v>
      </c>
      <c r="B13416" s="221" t="s">
        <v>190</v>
      </c>
      <c r="C13416" s="222" t="s">
        <v>50</v>
      </c>
      <c r="D13416" s="222" t="s">
        <v>191</v>
      </c>
      <c r="E13416" s="199" t="s">
        <v>163</v>
      </c>
      <c r="F13416" s="200" t="s">
        <v>2241</v>
      </c>
      <c r="G13416" s="200" t="s">
        <v>2242</v>
      </c>
      <c r="H13416" s="200" t="s">
        <v>49</v>
      </c>
      <c r="I13416" s="200">
        <v>45821</v>
      </c>
      <c r="J13416" s="143">
        <f t="shared" si="209"/>
        <v>45821</v>
      </c>
      <c r="K13416" s="202">
        <v>1</v>
      </c>
      <c r="L13416" s="284" t="s">
        <v>9047</v>
      </c>
      <c r="M13416" s="223"/>
      <c r="N13416" s="203">
        <v>7</v>
      </c>
      <c r="O13416" s="222" t="s">
        <v>968</v>
      </c>
    </row>
    <row r="13417" spans="1:15" ht="29.25" customHeight="1">
      <c r="A13417" s="221" t="s">
        <v>2860</v>
      </c>
      <c r="B13417" s="221" t="s">
        <v>190</v>
      </c>
      <c r="C13417" s="222" t="s">
        <v>50</v>
      </c>
      <c r="D13417" s="222" t="s">
        <v>191</v>
      </c>
      <c r="E13417" s="199" t="s">
        <v>163</v>
      </c>
      <c r="F13417" s="200" t="s">
        <v>6005</v>
      </c>
      <c r="G13417" s="200" t="s">
        <v>6006</v>
      </c>
      <c r="H13417" s="200"/>
      <c r="I13417" s="200">
        <v>45824</v>
      </c>
      <c r="J13417" s="143">
        <f t="shared" si="209"/>
        <v>45824</v>
      </c>
      <c r="K13417" s="202">
        <v>1</v>
      </c>
      <c r="L13417" s="284" t="s">
        <v>9049</v>
      </c>
      <c r="M13417" s="223"/>
      <c r="N13417" s="203"/>
      <c r="O13417" s="222" t="s">
        <v>326</v>
      </c>
    </row>
    <row r="13418" spans="1:15" ht="29.25" customHeight="1">
      <c r="A13418" s="221" t="s">
        <v>2860</v>
      </c>
      <c r="B13418" s="221" t="s">
        <v>190</v>
      </c>
      <c r="C13418" s="222" t="s">
        <v>50</v>
      </c>
      <c r="D13418" s="222" t="s">
        <v>191</v>
      </c>
      <c r="E13418" s="199" t="s">
        <v>163</v>
      </c>
      <c r="F13418" s="200" t="s">
        <v>2849</v>
      </c>
      <c r="G13418" s="200" t="s">
        <v>2850</v>
      </c>
      <c r="H13418" s="200"/>
      <c r="I13418" s="200">
        <v>45824</v>
      </c>
      <c r="J13418" s="143">
        <f t="shared" si="209"/>
        <v>45824</v>
      </c>
      <c r="K13418" s="202">
        <v>1.5</v>
      </c>
      <c r="L13418" s="284" t="s">
        <v>9050</v>
      </c>
      <c r="M13418" s="223"/>
      <c r="N13418" s="203"/>
      <c r="O13418" s="222" t="s">
        <v>326</v>
      </c>
    </row>
    <row r="13419" spans="1:15" ht="29.25" customHeight="1">
      <c r="A13419" s="221" t="s">
        <v>2860</v>
      </c>
      <c r="B13419" s="221" t="s">
        <v>190</v>
      </c>
      <c r="C13419" s="222" t="s">
        <v>50</v>
      </c>
      <c r="D13419" s="222" t="s">
        <v>191</v>
      </c>
      <c r="E13419" s="199" t="s">
        <v>163</v>
      </c>
      <c r="F13419" s="200" t="s">
        <v>2053</v>
      </c>
      <c r="G13419" s="200" t="s">
        <v>9089</v>
      </c>
      <c r="H13419" s="200"/>
      <c r="I13419" s="200">
        <v>45824</v>
      </c>
      <c r="J13419" s="143">
        <f t="shared" si="209"/>
        <v>45824</v>
      </c>
      <c r="K13419" s="202">
        <v>1</v>
      </c>
      <c r="L13419" s="284" t="s">
        <v>9051</v>
      </c>
      <c r="M13419" s="223"/>
      <c r="N13419" s="203"/>
      <c r="O13419" s="222" t="s">
        <v>326</v>
      </c>
    </row>
    <row r="13420" spans="1:15" ht="29.25" customHeight="1">
      <c r="A13420" s="221" t="s">
        <v>2860</v>
      </c>
      <c r="B13420" s="221" t="s">
        <v>190</v>
      </c>
      <c r="C13420" s="222" t="s">
        <v>50</v>
      </c>
      <c r="D13420" s="222" t="s">
        <v>191</v>
      </c>
      <c r="E13420" s="199" t="s">
        <v>163</v>
      </c>
      <c r="F13420" s="200" t="s">
        <v>1494</v>
      </c>
      <c r="G13420" s="200" t="s">
        <v>1495</v>
      </c>
      <c r="H13420" s="200"/>
      <c r="I13420" s="200">
        <v>45824</v>
      </c>
      <c r="J13420" s="143">
        <f t="shared" si="209"/>
        <v>45824</v>
      </c>
      <c r="K13420" s="202">
        <v>1.5</v>
      </c>
      <c r="L13420" s="284" t="s">
        <v>9053</v>
      </c>
      <c r="M13420" s="223"/>
      <c r="N13420" s="203"/>
      <c r="O13420" s="222" t="s">
        <v>326</v>
      </c>
    </row>
    <row r="13421" spans="1:15" ht="29.25" customHeight="1">
      <c r="A13421" s="221" t="s">
        <v>2860</v>
      </c>
      <c r="B13421" s="221" t="s">
        <v>190</v>
      </c>
      <c r="C13421" s="222" t="s">
        <v>50</v>
      </c>
      <c r="D13421" s="222" t="s">
        <v>191</v>
      </c>
      <c r="E13421" s="199" t="s">
        <v>163</v>
      </c>
      <c r="F13421" s="200" t="s">
        <v>2849</v>
      </c>
      <c r="G13421" s="200" t="s">
        <v>2850</v>
      </c>
      <c r="H13421" s="200" t="s">
        <v>2851</v>
      </c>
      <c r="I13421" s="200">
        <v>45824</v>
      </c>
      <c r="J13421" s="143">
        <f t="shared" si="209"/>
        <v>45824</v>
      </c>
      <c r="K13421" s="202">
        <v>3</v>
      </c>
      <c r="L13421" s="284" t="s">
        <v>9052</v>
      </c>
      <c r="M13421" s="223"/>
      <c r="N13421" s="203">
        <v>7.5</v>
      </c>
      <c r="O13421" s="222" t="s">
        <v>991</v>
      </c>
    </row>
    <row r="13422" spans="1:15" ht="29.25" customHeight="1">
      <c r="A13422" s="221" t="s">
        <v>2860</v>
      </c>
      <c r="B13422" s="221" t="s">
        <v>190</v>
      </c>
      <c r="C13422" s="222" t="s">
        <v>50</v>
      </c>
      <c r="D13422" s="222" t="s">
        <v>191</v>
      </c>
      <c r="E13422" s="199" t="s">
        <v>163</v>
      </c>
      <c r="F13422" s="200" t="s">
        <v>2849</v>
      </c>
      <c r="G13422" s="200" t="s">
        <v>2850</v>
      </c>
      <c r="H13422" s="200" t="s">
        <v>80</v>
      </c>
      <c r="I13422" s="200">
        <v>45824</v>
      </c>
      <c r="J13422" s="143">
        <f t="shared" si="209"/>
        <v>45824</v>
      </c>
      <c r="K13422" s="202">
        <v>1.5</v>
      </c>
      <c r="L13422" s="285" t="s">
        <v>9048</v>
      </c>
      <c r="M13422" s="223"/>
      <c r="N13422" s="203">
        <v>1.1625000000000001</v>
      </c>
      <c r="O13422" s="222" t="s">
        <v>992</v>
      </c>
    </row>
    <row r="13423" spans="1:15" ht="29.25" customHeight="1">
      <c r="A13423" s="221" t="s">
        <v>2860</v>
      </c>
      <c r="B13423" s="221" t="s">
        <v>190</v>
      </c>
      <c r="C13423" s="222" t="s">
        <v>50</v>
      </c>
      <c r="D13423" s="222" t="s">
        <v>191</v>
      </c>
      <c r="E13423" s="199" t="s">
        <v>163</v>
      </c>
      <c r="F13423" s="200" t="s">
        <v>6005</v>
      </c>
      <c r="G13423" s="200" t="s">
        <v>6006</v>
      </c>
      <c r="H13423" s="200" t="s">
        <v>118</v>
      </c>
      <c r="I13423" s="200">
        <v>45825</v>
      </c>
      <c r="J13423" s="143">
        <f t="shared" si="209"/>
        <v>45825</v>
      </c>
      <c r="K13423" s="202">
        <v>3</v>
      </c>
      <c r="L13423" s="284" t="s">
        <v>9054</v>
      </c>
      <c r="M13423" s="223"/>
      <c r="N13423" s="203">
        <v>0.53749999999999998</v>
      </c>
      <c r="O13423" s="222" t="s">
        <v>943</v>
      </c>
    </row>
    <row r="13424" spans="1:15" ht="29.25" customHeight="1">
      <c r="A13424" s="221" t="s">
        <v>2860</v>
      </c>
      <c r="B13424" s="221" t="s">
        <v>190</v>
      </c>
      <c r="C13424" s="222" t="s">
        <v>50</v>
      </c>
      <c r="D13424" s="222" t="s">
        <v>191</v>
      </c>
      <c r="E13424" s="199" t="s">
        <v>163</v>
      </c>
      <c r="F13424" s="200" t="s">
        <v>2849</v>
      </c>
      <c r="G13424" s="200" t="s">
        <v>2850</v>
      </c>
      <c r="H13424" s="200" t="s">
        <v>2855</v>
      </c>
      <c r="I13424" s="200">
        <v>45825</v>
      </c>
      <c r="J13424" s="143">
        <f t="shared" si="209"/>
        <v>45825</v>
      </c>
      <c r="K13424" s="202">
        <v>6.5</v>
      </c>
      <c r="L13424" s="284" t="s">
        <v>9055</v>
      </c>
      <c r="M13424" s="223"/>
      <c r="N13424" s="203">
        <v>6.34375</v>
      </c>
      <c r="O13424" s="222" t="s">
        <v>942</v>
      </c>
    </row>
    <row r="13425" spans="1:15" ht="29.25" customHeight="1">
      <c r="A13425" s="221" t="s">
        <v>2860</v>
      </c>
      <c r="B13425" s="221" t="s">
        <v>190</v>
      </c>
      <c r="C13425" s="222" t="s">
        <v>50</v>
      </c>
      <c r="D13425" s="222" t="s">
        <v>191</v>
      </c>
      <c r="E13425" s="199" t="s">
        <v>179</v>
      </c>
      <c r="F13425" s="200"/>
      <c r="G13425" s="200"/>
      <c r="H13425" s="200"/>
      <c r="I13425" s="200">
        <v>45826</v>
      </c>
      <c r="J13425" s="143">
        <f t="shared" si="209"/>
        <v>45826</v>
      </c>
      <c r="K13425" s="202">
        <v>1.5</v>
      </c>
      <c r="L13425" s="284" t="s">
        <v>9058</v>
      </c>
      <c r="M13425" s="223"/>
      <c r="N13425" s="203"/>
      <c r="O13425" s="222" t="s">
        <v>326</v>
      </c>
    </row>
    <row r="13426" spans="1:15" ht="29.25" customHeight="1">
      <c r="A13426" s="221" t="s">
        <v>2860</v>
      </c>
      <c r="B13426" s="221" t="s">
        <v>190</v>
      </c>
      <c r="C13426" s="222" t="s">
        <v>50</v>
      </c>
      <c r="D13426" s="222" t="s">
        <v>191</v>
      </c>
      <c r="E13426" s="199" t="s">
        <v>176</v>
      </c>
      <c r="F13426" s="200"/>
      <c r="G13426" s="200"/>
      <c r="H13426" s="200"/>
      <c r="I13426" s="200">
        <v>45826</v>
      </c>
      <c r="J13426" s="143">
        <f t="shared" si="209"/>
        <v>45826</v>
      </c>
      <c r="K13426" s="202">
        <v>0.5</v>
      </c>
      <c r="L13426" s="285" t="s">
        <v>9060</v>
      </c>
      <c r="M13426" s="223" t="s">
        <v>9061</v>
      </c>
      <c r="N13426" s="203"/>
      <c r="O13426" s="222" t="s">
        <v>326</v>
      </c>
    </row>
    <row r="13427" spans="1:15" ht="29.25" customHeight="1">
      <c r="A13427" s="221" t="s">
        <v>2860</v>
      </c>
      <c r="B13427" s="221" t="s">
        <v>190</v>
      </c>
      <c r="C13427" s="222" t="s">
        <v>50</v>
      </c>
      <c r="D13427" s="222" t="s">
        <v>191</v>
      </c>
      <c r="E13427" s="199" t="s">
        <v>163</v>
      </c>
      <c r="F13427" s="200" t="s">
        <v>2849</v>
      </c>
      <c r="G13427" s="200" t="s">
        <v>2850</v>
      </c>
      <c r="H13427" s="200" t="s">
        <v>2851</v>
      </c>
      <c r="I13427" s="200">
        <v>45826</v>
      </c>
      <c r="J13427" s="143">
        <f t="shared" si="209"/>
        <v>45826</v>
      </c>
      <c r="K13427" s="202">
        <v>1</v>
      </c>
      <c r="L13427" s="285" t="s">
        <v>7863</v>
      </c>
      <c r="M13427" s="223"/>
      <c r="N13427" s="203">
        <v>7.5</v>
      </c>
      <c r="O13427" s="222" t="s">
        <v>991</v>
      </c>
    </row>
    <row r="13428" spans="1:15" ht="29.25" customHeight="1">
      <c r="A13428" s="221" t="s">
        <v>2860</v>
      </c>
      <c r="B13428" s="221" t="s">
        <v>190</v>
      </c>
      <c r="C13428" s="222" t="s">
        <v>50</v>
      </c>
      <c r="D13428" s="222" t="s">
        <v>191</v>
      </c>
      <c r="E13428" s="199" t="s">
        <v>163</v>
      </c>
      <c r="F13428" s="200" t="s">
        <v>5212</v>
      </c>
      <c r="G13428" s="200" t="s">
        <v>5213</v>
      </c>
      <c r="H13428" s="200" t="s">
        <v>265</v>
      </c>
      <c r="I13428" s="200">
        <v>45826</v>
      </c>
      <c r="J13428" s="143">
        <f t="shared" si="209"/>
        <v>45826</v>
      </c>
      <c r="K13428" s="202">
        <v>1</v>
      </c>
      <c r="L13428" s="284" t="s">
        <v>9056</v>
      </c>
      <c r="M13428" s="223"/>
      <c r="N13428" s="203">
        <v>1.4</v>
      </c>
      <c r="O13428" s="222" t="s">
        <v>940</v>
      </c>
    </row>
    <row r="13429" spans="1:15" ht="29.25" customHeight="1">
      <c r="A13429" s="221" t="s">
        <v>2860</v>
      </c>
      <c r="B13429" s="221" t="s">
        <v>190</v>
      </c>
      <c r="C13429" s="222" t="s">
        <v>50</v>
      </c>
      <c r="D13429" s="222" t="s">
        <v>191</v>
      </c>
      <c r="E13429" s="199" t="s">
        <v>163</v>
      </c>
      <c r="F13429" s="200" t="s">
        <v>2849</v>
      </c>
      <c r="G13429" s="200" t="s">
        <v>2850</v>
      </c>
      <c r="H13429" s="200" t="s">
        <v>2855</v>
      </c>
      <c r="I13429" s="200">
        <v>45826</v>
      </c>
      <c r="J13429" s="143">
        <f t="shared" si="209"/>
        <v>45826</v>
      </c>
      <c r="K13429" s="202">
        <v>1.5</v>
      </c>
      <c r="L13429" s="284" t="s">
        <v>9057</v>
      </c>
      <c r="M13429" s="223"/>
      <c r="N13429" s="203">
        <v>6.34375</v>
      </c>
      <c r="O13429" s="222" t="s">
        <v>942</v>
      </c>
    </row>
    <row r="13430" spans="1:15" ht="29.25" customHeight="1">
      <c r="A13430" s="221" t="s">
        <v>2860</v>
      </c>
      <c r="B13430" s="221" t="s">
        <v>190</v>
      </c>
      <c r="C13430" s="222" t="s">
        <v>50</v>
      </c>
      <c r="D13430" s="222" t="s">
        <v>191</v>
      </c>
      <c r="E13430" s="199" t="s">
        <v>163</v>
      </c>
      <c r="F13430" s="200" t="s">
        <v>5212</v>
      </c>
      <c r="G13430" s="200" t="s">
        <v>5213</v>
      </c>
      <c r="H13430" s="200" t="s">
        <v>52</v>
      </c>
      <c r="I13430" s="200">
        <v>45826</v>
      </c>
      <c r="J13430" s="143">
        <f t="shared" si="209"/>
        <v>45826</v>
      </c>
      <c r="K13430" s="202">
        <v>4</v>
      </c>
      <c r="L13430" s="284" t="s">
        <v>9059</v>
      </c>
      <c r="M13430" s="223"/>
      <c r="N13430" s="203">
        <v>1.9375</v>
      </c>
      <c r="O13430" s="222" t="s">
        <v>943</v>
      </c>
    </row>
    <row r="13431" spans="1:15" ht="29.25" customHeight="1">
      <c r="A13431" s="221" t="s">
        <v>2860</v>
      </c>
      <c r="B13431" s="221" t="s">
        <v>190</v>
      </c>
      <c r="C13431" s="222" t="s">
        <v>50</v>
      </c>
      <c r="D13431" s="222" t="s">
        <v>191</v>
      </c>
      <c r="E13431" s="199" t="s">
        <v>178</v>
      </c>
      <c r="F13431" s="200"/>
      <c r="G13431" s="200"/>
      <c r="H13431" s="200"/>
      <c r="I13431" s="200">
        <v>45827</v>
      </c>
      <c r="J13431" s="143">
        <f t="shared" si="209"/>
        <v>45827</v>
      </c>
      <c r="K13431" s="202">
        <v>1.5</v>
      </c>
      <c r="L13431" s="285" t="s">
        <v>4247</v>
      </c>
      <c r="M13431" s="223"/>
      <c r="N13431" s="203"/>
      <c r="O13431" s="222" t="s">
        <v>326</v>
      </c>
    </row>
    <row r="13432" spans="1:15" ht="29.25" customHeight="1">
      <c r="A13432" s="221" t="s">
        <v>2860</v>
      </c>
      <c r="B13432" s="221" t="s">
        <v>190</v>
      </c>
      <c r="C13432" s="222" t="s">
        <v>50</v>
      </c>
      <c r="D13432" s="222" t="s">
        <v>191</v>
      </c>
      <c r="E13432" s="199" t="s">
        <v>179</v>
      </c>
      <c r="F13432" s="200"/>
      <c r="G13432" s="200"/>
      <c r="H13432" s="200"/>
      <c r="I13432" s="200">
        <v>45827</v>
      </c>
      <c r="J13432" s="143">
        <f t="shared" si="209"/>
        <v>45827</v>
      </c>
      <c r="K13432" s="202">
        <v>3</v>
      </c>
      <c r="L13432" s="284" t="s">
        <v>9223</v>
      </c>
      <c r="M13432" s="223"/>
      <c r="N13432" s="203"/>
      <c r="O13432" s="222" t="s">
        <v>326</v>
      </c>
    </row>
    <row r="13433" spans="1:15" ht="29.25" customHeight="1">
      <c r="A13433" s="221" t="s">
        <v>2860</v>
      </c>
      <c r="B13433" s="221" t="s">
        <v>190</v>
      </c>
      <c r="C13433" s="222" t="s">
        <v>50</v>
      </c>
      <c r="D13433" s="222" t="s">
        <v>191</v>
      </c>
      <c r="E13433" s="199" t="s">
        <v>163</v>
      </c>
      <c r="F13433" s="200" t="s">
        <v>7923</v>
      </c>
      <c r="G13433" s="200" t="s">
        <v>7924</v>
      </c>
      <c r="H13433" s="200" t="s">
        <v>7926</v>
      </c>
      <c r="I13433" s="200">
        <v>45827</v>
      </c>
      <c r="J13433" s="143">
        <f t="shared" si="209"/>
        <v>45827</v>
      </c>
      <c r="K13433" s="202">
        <v>1.5</v>
      </c>
      <c r="L13433" s="285" t="s">
        <v>9224</v>
      </c>
      <c r="M13433" s="223"/>
      <c r="N13433" s="203">
        <v>0.359375</v>
      </c>
      <c r="O13433" s="222" t="s">
        <v>961</v>
      </c>
    </row>
    <row r="13434" spans="1:15" ht="29.25" customHeight="1">
      <c r="A13434" s="221" t="s">
        <v>2860</v>
      </c>
      <c r="B13434" s="221" t="s">
        <v>190</v>
      </c>
      <c r="C13434" s="222" t="s">
        <v>50</v>
      </c>
      <c r="D13434" s="222" t="s">
        <v>191</v>
      </c>
      <c r="E13434" s="199" t="s">
        <v>163</v>
      </c>
      <c r="F13434" s="200" t="s">
        <v>2849</v>
      </c>
      <c r="G13434" s="200" t="s">
        <v>2850</v>
      </c>
      <c r="H13434" s="200" t="s">
        <v>2855</v>
      </c>
      <c r="I13434" s="200">
        <v>45827</v>
      </c>
      <c r="J13434" s="143">
        <f t="shared" si="209"/>
        <v>45827</v>
      </c>
      <c r="K13434" s="202">
        <v>1.5</v>
      </c>
      <c r="L13434" s="284" t="s">
        <v>9221</v>
      </c>
      <c r="M13434" s="223"/>
      <c r="N13434" s="203">
        <v>6.34375</v>
      </c>
      <c r="O13434" s="222" t="s">
        <v>942</v>
      </c>
    </row>
    <row r="13435" spans="1:15" ht="29.25" customHeight="1">
      <c r="A13435" s="221" t="s">
        <v>2860</v>
      </c>
      <c r="B13435" s="221" t="s">
        <v>190</v>
      </c>
      <c r="C13435" s="222" t="s">
        <v>50</v>
      </c>
      <c r="D13435" s="222" t="s">
        <v>191</v>
      </c>
      <c r="E13435" s="199" t="s">
        <v>163</v>
      </c>
      <c r="F13435" s="200" t="s">
        <v>5212</v>
      </c>
      <c r="G13435" s="200" t="s">
        <v>5213</v>
      </c>
      <c r="H13435" s="200" t="s">
        <v>52</v>
      </c>
      <c r="I13435" s="200">
        <v>45827</v>
      </c>
      <c r="J13435" s="143">
        <f t="shared" si="209"/>
        <v>45827</v>
      </c>
      <c r="K13435" s="202">
        <v>2</v>
      </c>
      <c r="L13435" s="284" t="s">
        <v>9222</v>
      </c>
      <c r="M13435" s="223"/>
      <c r="N13435" s="203">
        <v>1.9375</v>
      </c>
      <c r="O13435" s="222" t="s">
        <v>943</v>
      </c>
    </row>
    <row r="13436" spans="1:15" ht="29.25" customHeight="1">
      <c r="A13436" s="221" t="s">
        <v>2860</v>
      </c>
      <c r="B13436" s="221" t="s">
        <v>190</v>
      </c>
      <c r="C13436" s="222" t="s">
        <v>50</v>
      </c>
      <c r="D13436" s="222" t="s">
        <v>191</v>
      </c>
      <c r="E13436" s="199" t="s">
        <v>176</v>
      </c>
      <c r="F13436" s="200"/>
      <c r="G13436" s="200"/>
      <c r="H13436" s="200"/>
      <c r="I13436" s="200">
        <v>45828</v>
      </c>
      <c r="J13436" s="143">
        <f t="shared" si="209"/>
        <v>45828</v>
      </c>
      <c r="K13436" s="202">
        <v>2</v>
      </c>
      <c r="L13436" s="285" t="s">
        <v>9225</v>
      </c>
      <c r="M13436" s="223" t="s">
        <v>8304</v>
      </c>
      <c r="N13436" s="203"/>
      <c r="O13436" s="222" t="s">
        <v>326</v>
      </c>
    </row>
    <row r="13437" spans="1:15" ht="29.25" customHeight="1">
      <c r="A13437" s="221" t="s">
        <v>2860</v>
      </c>
      <c r="B13437" s="221" t="s">
        <v>190</v>
      </c>
      <c r="C13437" s="222" t="s">
        <v>50</v>
      </c>
      <c r="D13437" s="222" t="s">
        <v>191</v>
      </c>
      <c r="E13437" s="199" t="s">
        <v>163</v>
      </c>
      <c r="F13437" s="200" t="s">
        <v>2849</v>
      </c>
      <c r="G13437" s="200" t="s">
        <v>2850</v>
      </c>
      <c r="H13437" s="200" t="s">
        <v>2851</v>
      </c>
      <c r="I13437" s="200">
        <v>45828</v>
      </c>
      <c r="J13437" s="143">
        <f t="shared" si="209"/>
        <v>45828</v>
      </c>
      <c r="K13437" s="202">
        <v>0.5</v>
      </c>
      <c r="L13437" s="285" t="s">
        <v>8300</v>
      </c>
      <c r="M13437" s="223"/>
      <c r="N13437" s="203">
        <v>7.5</v>
      </c>
      <c r="O13437" s="222" t="s">
        <v>991</v>
      </c>
    </row>
    <row r="13438" spans="1:15" ht="29.25" customHeight="1">
      <c r="A13438" s="221" t="s">
        <v>2860</v>
      </c>
      <c r="B13438" s="221" t="s">
        <v>190</v>
      </c>
      <c r="C13438" s="222" t="s">
        <v>50</v>
      </c>
      <c r="D13438" s="222" t="s">
        <v>191</v>
      </c>
      <c r="E13438" s="199" t="s">
        <v>163</v>
      </c>
      <c r="F13438" s="200" t="s">
        <v>2849</v>
      </c>
      <c r="G13438" s="200" t="s">
        <v>2850</v>
      </c>
      <c r="H13438" s="200" t="s">
        <v>2856</v>
      </c>
      <c r="I13438" s="200">
        <v>45828</v>
      </c>
      <c r="J13438" s="143">
        <f t="shared" si="209"/>
        <v>45828</v>
      </c>
      <c r="K13438" s="202">
        <v>4.5</v>
      </c>
      <c r="L13438" s="284" t="s">
        <v>9226</v>
      </c>
      <c r="M13438" s="223"/>
      <c r="N13438" s="203">
        <v>7.375</v>
      </c>
      <c r="O13438" s="222" t="s">
        <v>968</v>
      </c>
    </row>
    <row r="13439" spans="1:15" ht="29.25" customHeight="1">
      <c r="A13439" s="221" t="s">
        <v>2860</v>
      </c>
      <c r="B13439" s="221" t="s">
        <v>190</v>
      </c>
      <c r="C13439" s="222" t="s">
        <v>50</v>
      </c>
      <c r="D13439" s="222" t="s">
        <v>191</v>
      </c>
      <c r="E13439" s="199" t="s">
        <v>163</v>
      </c>
      <c r="F13439" s="200" t="s">
        <v>5181</v>
      </c>
      <c r="G13439" s="200" t="s">
        <v>5182</v>
      </c>
      <c r="H13439" s="200" t="s">
        <v>257</v>
      </c>
      <c r="I13439" s="200">
        <v>45828</v>
      </c>
      <c r="J13439" s="143">
        <f t="shared" si="209"/>
        <v>45828</v>
      </c>
      <c r="K13439" s="202">
        <v>2.5</v>
      </c>
      <c r="L13439" s="285" t="s">
        <v>9227</v>
      </c>
      <c r="M13439" s="223"/>
      <c r="N13439" s="203">
        <v>2.5000000000000001E-2</v>
      </c>
      <c r="O13439" s="222" t="s">
        <v>8630</v>
      </c>
    </row>
    <row r="13440" spans="1:15" ht="29.25" customHeight="1">
      <c r="A13440" s="221" t="s">
        <v>2860</v>
      </c>
      <c r="B13440" s="221" t="s">
        <v>190</v>
      </c>
      <c r="C13440" s="222" t="s">
        <v>50</v>
      </c>
      <c r="D13440" s="222" t="s">
        <v>191</v>
      </c>
      <c r="E13440" s="199" t="s">
        <v>163</v>
      </c>
      <c r="F13440" s="200" t="s">
        <v>5212</v>
      </c>
      <c r="G13440" s="200" t="s">
        <v>5213</v>
      </c>
      <c r="H13440" s="200" t="s">
        <v>49</v>
      </c>
      <c r="I13440" s="200">
        <v>45831</v>
      </c>
      <c r="J13440" s="143">
        <f t="shared" si="209"/>
        <v>45831</v>
      </c>
      <c r="K13440" s="202">
        <v>2</v>
      </c>
      <c r="L13440" s="284" t="s">
        <v>9231</v>
      </c>
      <c r="M13440" s="223"/>
      <c r="N13440" s="203">
        <v>3.375</v>
      </c>
      <c r="O13440" s="222" t="s">
        <v>968</v>
      </c>
    </row>
    <row r="13441" spans="1:15" ht="29.25" customHeight="1">
      <c r="A13441" s="221" t="s">
        <v>2860</v>
      </c>
      <c r="B13441" s="221" t="s">
        <v>190</v>
      </c>
      <c r="C13441" s="222" t="s">
        <v>50</v>
      </c>
      <c r="D13441" s="222" t="s">
        <v>191</v>
      </c>
      <c r="E13441" s="199" t="s">
        <v>163</v>
      </c>
      <c r="F13441" s="200" t="s">
        <v>7923</v>
      </c>
      <c r="G13441" s="200" t="s">
        <v>7924</v>
      </c>
      <c r="H13441" s="200" t="s">
        <v>7926</v>
      </c>
      <c r="I13441" s="200">
        <v>45831</v>
      </c>
      <c r="J13441" s="143">
        <f t="shared" si="209"/>
        <v>45831</v>
      </c>
      <c r="K13441" s="202">
        <v>3.5</v>
      </c>
      <c r="L13441" s="285" t="s">
        <v>9230</v>
      </c>
      <c r="M13441" s="223"/>
      <c r="N13441" s="203">
        <v>0.359375</v>
      </c>
      <c r="O13441" s="222" t="s">
        <v>961</v>
      </c>
    </row>
    <row r="13442" spans="1:15" ht="29.25" customHeight="1">
      <c r="A13442" s="221" t="s">
        <v>2860</v>
      </c>
      <c r="B13442" s="221" t="s">
        <v>190</v>
      </c>
      <c r="C13442" s="222" t="s">
        <v>50</v>
      </c>
      <c r="D13442" s="222" t="s">
        <v>191</v>
      </c>
      <c r="E13442" s="199" t="s">
        <v>163</v>
      </c>
      <c r="F13442" s="200" t="s">
        <v>2849</v>
      </c>
      <c r="G13442" s="200" t="s">
        <v>2850</v>
      </c>
      <c r="H13442" s="200" t="s">
        <v>2854</v>
      </c>
      <c r="I13442" s="200">
        <v>45831</v>
      </c>
      <c r="J13442" s="143">
        <f t="shared" si="209"/>
        <v>45831</v>
      </c>
      <c r="K13442" s="202">
        <v>1.5</v>
      </c>
      <c r="L13442" s="284" t="s">
        <v>9228</v>
      </c>
      <c r="M13442" s="223"/>
      <c r="N13442" s="203">
        <v>4.1875</v>
      </c>
      <c r="O13442" s="222" t="s">
        <v>943</v>
      </c>
    </row>
    <row r="13443" spans="1:15" ht="29.25" customHeight="1">
      <c r="A13443" s="221" t="s">
        <v>2860</v>
      </c>
      <c r="B13443" s="221" t="s">
        <v>190</v>
      </c>
      <c r="C13443" s="222" t="s">
        <v>50</v>
      </c>
      <c r="D13443" s="222" t="s">
        <v>191</v>
      </c>
      <c r="E13443" s="199" t="s">
        <v>163</v>
      </c>
      <c r="F13443" s="200" t="s">
        <v>5181</v>
      </c>
      <c r="G13443" s="200" t="s">
        <v>5182</v>
      </c>
      <c r="H13443" s="200" t="s">
        <v>257</v>
      </c>
      <c r="I13443" s="200">
        <v>45831</v>
      </c>
      <c r="J13443" s="143">
        <f t="shared" ref="J13443:J13506" si="210">I13443</f>
        <v>45831</v>
      </c>
      <c r="K13443" s="202">
        <v>2.5</v>
      </c>
      <c r="L13443" s="284" t="s">
        <v>9229</v>
      </c>
      <c r="M13443" s="223"/>
      <c r="N13443" s="203">
        <v>2.5000000000000001E-2</v>
      </c>
      <c r="O13443" s="222" t="s">
        <v>8630</v>
      </c>
    </row>
    <row r="13444" spans="1:15" ht="29.25" customHeight="1">
      <c r="A13444" s="221" t="s">
        <v>2860</v>
      </c>
      <c r="B13444" s="221" t="s">
        <v>190</v>
      </c>
      <c r="C13444" s="222" t="s">
        <v>50</v>
      </c>
      <c r="D13444" s="222" t="s">
        <v>191</v>
      </c>
      <c r="E13444" s="199" t="s">
        <v>163</v>
      </c>
      <c r="F13444" s="200" t="s">
        <v>630</v>
      </c>
      <c r="G13444" s="200" t="s">
        <v>631</v>
      </c>
      <c r="H13444" s="200"/>
      <c r="I13444" s="200">
        <v>45832</v>
      </c>
      <c r="J13444" s="143">
        <f t="shared" si="210"/>
        <v>45832</v>
      </c>
      <c r="K13444" s="202">
        <v>1</v>
      </c>
      <c r="L13444" s="285" t="s">
        <v>716</v>
      </c>
      <c r="M13444" s="223"/>
      <c r="N13444" s="203"/>
      <c r="O13444" s="222" t="s">
        <v>326</v>
      </c>
    </row>
    <row r="13445" spans="1:15" ht="29.25" customHeight="1">
      <c r="A13445" s="221" t="s">
        <v>2860</v>
      </c>
      <c r="B13445" s="221" t="s">
        <v>190</v>
      </c>
      <c r="C13445" s="222" t="s">
        <v>50</v>
      </c>
      <c r="D13445" s="222" t="s">
        <v>191</v>
      </c>
      <c r="E13445" s="199" t="s">
        <v>163</v>
      </c>
      <c r="F13445" s="200" t="s">
        <v>401</v>
      </c>
      <c r="G13445" s="200" t="s">
        <v>402</v>
      </c>
      <c r="H13445" s="200"/>
      <c r="I13445" s="200">
        <v>45832</v>
      </c>
      <c r="J13445" s="143">
        <f t="shared" si="210"/>
        <v>45832</v>
      </c>
      <c r="K13445" s="202">
        <v>1</v>
      </c>
      <c r="L13445" s="285" t="s">
        <v>716</v>
      </c>
      <c r="M13445" s="223"/>
      <c r="N13445" s="203"/>
      <c r="O13445" s="222" t="s">
        <v>326</v>
      </c>
    </row>
    <row r="13446" spans="1:15" ht="29.25" customHeight="1">
      <c r="A13446" s="221" t="s">
        <v>2860</v>
      </c>
      <c r="B13446" s="221" t="s">
        <v>190</v>
      </c>
      <c r="C13446" s="222" t="s">
        <v>50</v>
      </c>
      <c r="D13446" s="222" t="s">
        <v>191</v>
      </c>
      <c r="E13446" s="199" t="s">
        <v>163</v>
      </c>
      <c r="F13446" s="200" t="s">
        <v>2241</v>
      </c>
      <c r="G13446" s="200" t="s">
        <v>2242</v>
      </c>
      <c r="H13446" s="200"/>
      <c r="I13446" s="200">
        <v>45832</v>
      </c>
      <c r="J13446" s="143">
        <f t="shared" si="210"/>
        <v>45832</v>
      </c>
      <c r="K13446" s="202">
        <v>0.5</v>
      </c>
      <c r="L13446" s="285" t="s">
        <v>716</v>
      </c>
      <c r="M13446" s="223"/>
      <c r="N13446" s="203"/>
      <c r="O13446" s="222" t="s">
        <v>326</v>
      </c>
    </row>
    <row r="13447" spans="1:15" ht="29.25" customHeight="1">
      <c r="A13447" s="221" t="s">
        <v>2860</v>
      </c>
      <c r="B13447" s="221" t="s">
        <v>190</v>
      </c>
      <c r="C13447" s="222" t="s">
        <v>50</v>
      </c>
      <c r="D13447" s="222" t="s">
        <v>191</v>
      </c>
      <c r="E13447" s="199" t="s">
        <v>163</v>
      </c>
      <c r="F13447" s="200" t="s">
        <v>5212</v>
      </c>
      <c r="G13447" s="200" t="s">
        <v>5213</v>
      </c>
      <c r="H13447" s="200" t="s">
        <v>49</v>
      </c>
      <c r="I13447" s="200">
        <v>45832</v>
      </c>
      <c r="J13447" s="143">
        <f t="shared" si="210"/>
        <v>45832</v>
      </c>
      <c r="K13447" s="202">
        <v>1.5</v>
      </c>
      <c r="L13447" s="284" t="s">
        <v>9233</v>
      </c>
      <c r="M13447" s="223"/>
      <c r="N13447" s="203">
        <v>3.375</v>
      </c>
      <c r="O13447" s="222" t="s">
        <v>968</v>
      </c>
    </row>
    <row r="13448" spans="1:15" ht="29.25" customHeight="1">
      <c r="A13448" s="221" t="s">
        <v>2860</v>
      </c>
      <c r="B13448" s="221" t="s">
        <v>190</v>
      </c>
      <c r="C13448" s="222" t="s">
        <v>50</v>
      </c>
      <c r="D13448" s="222" t="s">
        <v>191</v>
      </c>
      <c r="E13448" s="199" t="s">
        <v>163</v>
      </c>
      <c r="F13448" s="200" t="s">
        <v>2849</v>
      </c>
      <c r="G13448" s="200" t="s">
        <v>2850</v>
      </c>
      <c r="H13448" s="200" t="s">
        <v>80</v>
      </c>
      <c r="I13448" s="200">
        <v>45832</v>
      </c>
      <c r="J13448" s="143">
        <f t="shared" si="210"/>
        <v>45832</v>
      </c>
      <c r="K13448" s="202">
        <v>2.5</v>
      </c>
      <c r="L13448" s="285" t="s">
        <v>9232</v>
      </c>
      <c r="M13448" s="223"/>
      <c r="N13448" s="203">
        <v>1.1625000000000001</v>
      </c>
      <c r="O13448" s="222" t="s">
        <v>992</v>
      </c>
    </row>
    <row r="13449" spans="1:15" ht="29.25" customHeight="1">
      <c r="A13449" s="221" t="s">
        <v>2860</v>
      </c>
      <c r="B13449" s="221" t="s">
        <v>190</v>
      </c>
      <c r="C13449" s="222" t="s">
        <v>50</v>
      </c>
      <c r="D13449" s="222" t="s">
        <v>191</v>
      </c>
      <c r="E13449" s="199" t="s">
        <v>163</v>
      </c>
      <c r="F13449" s="200" t="s">
        <v>2241</v>
      </c>
      <c r="G13449" s="200" t="s">
        <v>2242</v>
      </c>
      <c r="H13449" s="200" t="s">
        <v>49</v>
      </c>
      <c r="I13449" s="200">
        <v>45832</v>
      </c>
      <c r="J13449" s="143">
        <f t="shared" si="210"/>
        <v>45832</v>
      </c>
      <c r="K13449" s="202">
        <v>3</v>
      </c>
      <c r="L13449" s="285" t="s">
        <v>9234</v>
      </c>
      <c r="M13449" s="223"/>
      <c r="N13449" s="203">
        <v>7</v>
      </c>
      <c r="O13449" s="222" t="s">
        <v>968</v>
      </c>
    </row>
    <row r="13450" spans="1:15" ht="29.25" customHeight="1">
      <c r="A13450" s="221" t="s">
        <v>2860</v>
      </c>
      <c r="B13450" s="221" t="s">
        <v>190</v>
      </c>
      <c r="C13450" s="222" t="s">
        <v>50</v>
      </c>
      <c r="D13450" s="222" t="s">
        <v>191</v>
      </c>
      <c r="E13450" s="199" t="s">
        <v>178</v>
      </c>
      <c r="F13450" s="200"/>
      <c r="G13450" s="200"/>
      <c r="H13450" s="200"/>
      <c r="I13450" s="200">
        <v>45833</v>
      </c>
      <c r="J13450" s="143">
        <f t="shared" si="210"/>
        <v>45833</v>
      </c>
      <c r="K13450" s="202">
        <v>1</v>
      </c>
      <c r="L13450" s="285" t="s">
        <v>9235</v>
      </c>
      <c r="M13450" s="223"/>
      <c r="N13450" s="203"/>
      <c r="O13450" s="222" t="s">
        <v>326</v>
      </c>
    </row>
    <row r="13451" spans="1:15" ht="29.25" customHeight="1">
      <c r="A13451" s="221" t="s">
        <v>2860</v>
      </c>
      <c r="B13451" s="221" t="s">
        <v>190</v>
      </c>
      <c r="C13451" s="222" t="s">
        <v>50</v>
      </c>
      <c r="D13451" s="222" t="s">
        <v>191</v>
      </c>
      <c r="E13451" s="199" t="s">
        <v>163</v>
      </c>
      <c r="F13451" s="200" t="s">
        <v>630</v>
      </c>
      <c r="G13451" s="200" t="s">
        <v>631</v>
      </c>
      <c r="H13451" s="200"/>
      <c r="I13451" s="200">
        <v>45833</v>
      </c>
      <c r="J13451" s="143">
        <f t="shared" si="210"/>
        <v>45833</v>
      </c>
      <c r="K13451" s="202">
        <v>2</v>
      </c>
      <c r="L13451" s="285" t="s">
        <v>9237</v>
      </c>
      <c r="M13451" s="223"/>
      <c r="N13451" s="203"/>
      <c r="O13451" s="222" t="s">
        <v>326</v>
      </c>
    </row>
    <row r="13452" spans="1:15" ht="29.25" customHeight="1">
      <c r="A13452" s="221" t="s">
        <v>2860</v>
      </c>
      <c r="B13452" s="221" t="s">
        <v>190</v>
      </c>
      <c r="C13452" s="222" t="s">
        <v>50</v>
      </c>
      <c r="D13452" s="222" t="s">
        <v>191</v>
      </c>
      <c r="E13452" s="199" t="s">
        <v>179</v>
      </c>
      <c r="F13452" s="200"/>
      <c r="G13452" s="200"/>
      <c r="H13452" s="200"/>
      <c r="I13452" s="200">
        <v>45833</v>
      </c>
      <c r="J13452" s="143">
        <f t="shared" si="210"/>
        <v>45833</v>
      </c>
      <c r="K13452" s="202">
        <v>3</v>
      </c>
      <c r="L13452" s="285" t="s">
        <v>9238</v>
      </c>
      <c r="M13452" s="223"/>
      <c r="N13452" s="203"/>
      <c r="O13452" s="222" t="s">
        <v>326</v>
      </c>
    </row>
    <row r="13453" spans="1:15" ht="29.25" customHeight="1">
      <c r="A13453" s="221" t="s">
        <v>2860</v>
      </c>
      <c r="B13453" s="221" t="s">
        <v>190</v>
      </c>
      <c r="C13453" s="222" t="s">
        <v>50</v>
      </c>
      <c r="D13453" s="222" t="s">
        <v>191</v>
      </c>
      <c r="E13453" s="199" t="s">
        <v>163</v>
      </c>
      <c r="F13453" s="200" t="s">
        <v>2849</v>
      </c>
      <c r="G13453" s="200" t="s">
        <v>2850</v>
      </c>
      <c r="H13453" s="200" t="s">
        <v>2851</v>
      </c>
      <c r="I13453" s="200">
        <v>45833</v>
      </c>
      <c r="J13453" s="143">
        <f t="shared" si="210"/>
        <v>45833</v>
      </c>
      <c r="K13453" s="202">
        <v>1</v>
      </c>
      <c r="L13453" s="285" t="s">
        <v>9236</v>
      </c>
      <c r="M13453" s="223"/>
      <c r="N13453" s="203">
        <v>7.5</v>
      </c>
      <c r="O13453" s="222" t="s">
        <v>991</v>
      </c>
    </row>
    <row r="13454" spans="1:15" ht="29.25" customHeight="1">
      <c r="A13454" s="221" t="s">
        <v>2860</v>
      </c>
      <c r="B13454" s="221" t="s">
        <v>190</v>
      </c>
      <c r="C13454" s="222" t="s">
        <v>50</v>
      </c>
      <c r="D13454" s="222" t="s">
        <v>191</v>
      </c>
      <c r="E13454" s="199" t="s">
        <v>163</v>
      </c>
      <c r="F13454" s="200" t="s">
        <v>7923</v>
      </c>
      <c r="G13454" s="200" t="s">
        <v>7924</v>
      </c>
      <c r="H13454" s="200" t="s">
        <v>7926</v>
      </c>
      <c r="I13454" s="200">
        <v>45833</v>
      </c>
      <c r="J13454" s="143">
        <f t="shared" si="210"/>
        <v>45833</v>
      </c>
      <c r="K13454" s="202">
        <v>1.5</v>
      </c>
      <c r="L13454" s="285" t="s">
        <v>9240</v>
      </c>
      <c r="M13454" s="223"/>
      <c r="N13454" s="203">
        <v>0.359375</v>
      </c>
      <c r="O13454" s="222" t="s">
        <v>961</v>
      </c>
    </row>
    <row r="13455" spans="1:15" ht="29.25" customHeight="1">
      <c r="A13455" s="221" t="s">
        <v>2860</v>
      </c>
      <c r="B13455" s="221" t="s">
        <v>190</v>
      </c>
      <c r="C13455" s="222" t="s">
        <v>50</v>
      </c>
      <c r="D13455" s="222" t="s">
        <v>191</v>
      </c>
      <c r="E13455" s="199" t="s">
        <v>163</v>
      </c>
      <c r="F13455" s="200" t="s">
        <v>630</v>
      </c>
      <c r="G13455" s="200" t="s">
        <v>631</v>
      </c>
      <c r="H13455" s="200" t="s">
        <v>632</v>
      </c>
      <c r="I13455" s="200">
        <v>45833</v>
      </c>
      <c r="J13455" s="143">
        <f t="shared" si="210"/>
        <v>45833</v>
      </c>
      <c r="K13455" s="202">
        <v>1</v>
      </c>
      <c r="L13455" s="285" t="s">
        <v>9239</v>
      </c>
      <c r="M13455" s="223"/>
      <c r="N13455" s="203">
        <v>0.375</v>
      </c>
      <c r="O13455" s="222" t="s">
        <v>942</v>
      </c>
    </row>
    <row r="13456" spans="1:15" ht="29.25" customHeight="1">
      <c r="A13456" s="221" t="s">
        <v>2860</v>
      </c>
      <c r="B13456" s="221" t="s">
        <v>190</v>
      </c>
      <c r="C13456" s="222" t="s">
        <v>50</v>
      </c>
      <c r="D13456" s="222" t="s">
        <v>191</v>
      </c>
      <c r="E13456" s="199" t="s">
        <v>166</v>
      </c>
      <c r="F13456" s="200"/>
      <c r="G13456" s="200"/>
      <c r="H13456" s="200"/>
      <c r="I13456" s="200">
        <v>45834</v>
      </c>
      <c r="J13456" s="143">
        <f t="shared" si="210"/>
        <v>45834</v>
      </c>
      <c r="K13456" s="202">
        <v>1</v>
      </c>
      <c r="L13456" s="285" t="s">
        <v>9418</v>
      </c>
      <c r="M13456" s="223"/>
      <c r="N13456" s="203"/>
      <c r="O13456" s="222" t="s">
        <v>326</v>
      </c>
    </row>
    <row r="13457" spans="1:15" ht="29.25" customHeight="1">
      <c r="A13457" s="221" t="s">
        <v>2860</v>
      </c>
      <c r="B13457" s="221" t="s">
        <v>190</v>
      </c>
      <c r="C13457" s="222" t="s">
        <v>50</v>
      </c>
      <c r="D13457" s="222" t="s">
        <v>191</v>
      </c>
      <c r="E13457" s="199" t="s">
        <v>166</v>
      </c>
      <c r="F13457" s="200"/>
      <c r="G13457" s="200"/>
      <c r="H13457" s="200"/>
      <c r="I13457" s="200">
        <v>45834</v>
      </c>
      <c r="J13457" s="143">
        <f t="shared" si="210"/>
        <v>45834</v>
      </c>
      <c r="K13457" s="202">
        <v>5.5</v>
      </c>
      <c r="L13457" s="284" t="s">
        <v>9420</v>
      </c>
      <c r="M13457" s="223"/>
      <c r="N13457" s="203"/>
      <c r="O13457" s="222" t="s">
        <v>326</v>
      </c>
    </row>
    <row r="13458" spans="1:15" ht="29.25" customHeight="1">
      <c r="A13458" s="221" t="s">
        <v>2860</v>
      </c>
      <c r="B13458" s="221" t="s">
        <v>190</v>
      </c>
      <c r="C13458" s="222" t="s">
        <v>50</v>
      </c>
      <c r="D13458" s="222" t="s">
        <v>191</v>
      </c>
      <c r="E13458" s="199" t="s">
        <v>178</v>
      </c>
      <c r="F13458" s="200"/>
      <c r="G13458" s="200"/>
      <c r="H13458" s="200"/>
      <c r="I13458" s="200">
        <v>45834</v>
      </c>
      <c r="J13458" s="143">
        <f t="shared" si="210"/>
        <v>45834</v>
      </c>
      <c r="K13458" s="202">
        <v>1</v>
      </c>
      <c r="L13458" s="285" t="s">
        <v>4247</v>
      </c>
      <c r="M13458" s="223"/>
      <c r="N13458" s="203"/>
      <c r="O13458" s="222" t="s">
        <v>326</v>
      </c>
    </row>
    <row r="13459" spans="1:15" ht="29.25" customHeight="1">
      <c r="A13459" s="221" t="s">
        <v>2860</v>
      </c>
      <c r="B13459" s="221" t="s">
        <v>190</v>
      </c>
      <c r="C13459" s="222" t="s">
        <v>50</v>
      </c>
      <c r="D13459" s="222" t="s">
        <v>191</v>
      </c>
      <c r="E13459" s="199" t="s">
        <v>163</v>
      </c>
      <c r="F13459" s="200" t="s">
        <v>7923</v>
      </c>
      <c r="G13459" s="200" t="s">
        <v>7924</v>
      </c>
      <c r="H13459" s="200" t="s">
        <v>7926</v>
      </c>
      <c r="I13459" s="200">
        <v>45834</v>
      </c>
      <c r="J13459" s="143">
        <f t="shared" si="210"/>
        <v>45834</v>
      </c>
      <c r="K13459" s="202">
        <v>1</v>
      </c>
      <c r="L13459" s="285" t="s">
        <v>9419</v>
      </c>
      <c r="M13459" s="223"/>
      <c r="N13459" s="203">
        <v>0.359375</v>
      </c>
      <c r="O13459" s="222" t="s">
        <v>961</v>
      </c>
    </row>
    <row r="13460" spans="1:15" ht="29.25" customHeight="1">
      <c r="A13460" s="221" t="s">
        <v>2860</v>
      </c>
      <c r="B13460" s="221" t="s">
        <v>190</v>
      </c>
      <c r="C13460" s="222" t="s">
        <v>50</v>
      </c>
      <c r="D13460" s="222" t="s">
        <v>191</v>
      </c>
      <c r="E13460" s="199" t="s">
        <v>163</v>
      </c>
      <c r="F13460" s="200" t="s">
        <v>630</v>
      </c>
      <c r="G13460" s="200" t="s">
        <v>631</v>
      </c>
      <c r="H13460" s="200" t="s">
        <v>632</v>
      </c>
      <c r="I13460" s="200">
        <v>45834</v>
      </c>
      <c r="J13460" s="143">
        <f t="shared" si="210"/>
        <v>45834</v>
      </c>
      <c r="K13460" s="202">
        <v>1</v>
      </c>
      <c r="L13460" s="285" t="s">
        <v>9421</v>
      </c>
      <c r="M13460" s="223"/>
      <c r="N13460" s="203">
        <v>0.375</v>
      </c>
      <c r="O13460" s="222" t="s">
        <v>942</v>
      </c>
    </row>
    <row r="13461" spans="1:15" ht="29.25" customHeight="1">
      <c r="A13461" s="221" t="s">
        <v>2860</v>
      </c>
      <c r="B13461" s="221" t="s">
        <v>190</v>
      </c>
      <c r="C13461" s="222" t="s">
        <v>50</v>
      </c>
      <c r="D13461" s="222" t="s">
        <v>191</v>
      </c>
      <c r="E13461" s="199" t="s">
        <v>177</v>
      </c>
      <c r="F13461" s="200"/>
      <c r="G13461" s="200"/>
      <c r="H13461" s="200"/>
      <c r="I13461" s="200">
        <v>45835</v>
      </c>
      <c r="J13461" s="143">
        <f t="shared" si="210"/>
        <v>45835</v>
      </c>
      <c r="K13461" s="202">
        <v>6</v>
      </c>
      <c r="L13461" s="285" t="s">
        <v>9422</v>
      </c>
      <c r="M13461" s="223" t="s">
        <v>9423</v>
      </c>
      <c r="N13461" s="203"/>
      <c r="O13461" s="222" t="s">
        <v>326</v>
      </c>
    </row>
    <row r="13462" spans="1:15" ht="29.25" customHeight="1">
      <c r="A13462" s="221" t="s">
        <v>2860</v>
      </c>
      <c r="B13462" s="221" t="s">
        <v>190</v>
      </c>
      <c r="C13462" s="222" t="s">
        <v>50</v>
      </c>
      <c r="D13462" s="222" t="s">
        <v>191</v>
      </c>
      <c r="E13462" s="199" t="s">
        <v>163</v>
      </c>
      <c r="F13462" s="200" t="s">
        <v>5212</v>
      </c>
      <c r="G13462" s="200" t="s">
        <v>5213</v>
      </c>
      <c r="H13462" s="200"/>
      <c r="I13462" s="200">
        <v>45835</v>
      </c>
      <c r="J13462" s="143">
        <f t="shared" si="210"/>
        <v>45835</v>
      </c>
      <c r="K13462" s="202">
        <v>3.5</v>
      </c>
      <c r="L13462" s="284" t="s">
        <v>9424</v>
      </c>
      <c r="M13462" s="223"/>
      <c r="N13462" s="203"/>
      <c r="O13462" s="222" t="s">
        <v>326</v>
      </c>
    </row>
    <row r="13463" spans="1:15" ht="29.25" customHeight="1">
      <c r="A13463" s="221" t="s">
        <v>2860</v>
      </c>
      <c r="B13463" s="221" t="s">
        <v>190</v>
      </c>
      <c r="C13463" s="222" t="s">
        <v>50</v>
      </c>
      <c r="D13463" s="222" t="s">
        <v>191</v>
      </c>
      <c r="E13463" s="199" t="s">
        <v>163</v>
      </c>
      <c r="F13463" s="200" t="s">
        <v>1494</v>
      </c>
      <c r="G13463" s="200" t="s">
        <v>1495</v>
      </c>
      <c r="H13463" s="200"/>
      <c r="I13463" s="200">
        <v>45838</v>
      </c>
      <c r="J13463" s="143">
        <f t="shared" si="210"/>
        <v>45838</v>
      </c>
      <c r="K13463" s="202">
        <v>1.5</v>
      </c>
      <c r="L13463" s="285" t="s">
        <v>267</v>
      </c>
      <c r="M13463" s="223"/>
      <c r="N13463" s="203"/>
      <c r="O13463" s="222" t="s">
        <v>326</v>
      </c>
    </row>
    <row r="13464" spans="1:15" ht="29.25" customHeight="1">
      <c r="A13464" s="221" t="s">
        <v>2860</v>
      </c>
      <c r="B13464" s="221" t="s">
        <v>190</v>
      </c>
      <c r="C13464" s="222" t="s">
        <v>50</v>
      </c>
      <c r="D13464" s="222" t="s">
        <v>191</v>
      </c>
      <c r="E13464" s="199" t="s">
        <v>179</v>
      </c>
      <c r="F13464" s="200"/>
      <c r="G13464" s="200"/>
      <c r="H13464" s="200"/>
      <c r="I13464" s="200">
        <v>45838</v>
      </c>
      <c r="J13464" s="143">
        <f t="shared" si="210"/>
        <v>45838</v>
      </c>
      <c r="K13464" s="202">
        <v>6</v>
      </c>
      <c r="L13464" s="284" t="s">
        <v>9426</v>
      </c>
      <c r="M13464" s="223"/>
      <c r="N13464" s="203"/>
      <c r="O13464" s="222" t="s">
        <v>326</v>
      </c>
    </row>
    <row r="13465" spans="1:15" ht="29.25" customHeight="1">
      <c r="A13465" s="221" t="s">
        <v>2860</v>
      </c>
      <c r="B13465" s="221" t="s">
        <v>190</v>
      </c>
      <c r="C13465" s="222" t="s">
        <v>50</v>
      </c>
      <c r="D13465" s="222" t="s">
        <v>191</v>
      </c>
      <c r="E13465" s="199" t="s">
        <v>163</v>
      </c>
      <c r="F13465" s="200" t="s">
        <v>5212</v>
      </c>
      <c r="G13465" s="200" t="s">
        <v>5213</v>
      </c>
      <c r="H13465" s="200"/>
      <c r="I13465" s="200">
        <v>45838</v>
      </c>
      <c r="J13465" s="143">
        <f t="shared" si="210"/>
        <v>45838</v>
      </c>
      <c r="K13465" s="202">
        <v>1</v>
      </c>
      <c r="L13465" s="285" t="s">
        <v>9427</v>
      </c>
      <c r="M13465" s="223"/>
      <c r="N13465" s="203"/>
      <c r="O13465" s="222" t="s">
        <v>326</v>
      </c>
    </row>
    <row r="13466" spans="1:15" ht="29.25" customHeight="1">
      <c r="A13466" s="221" t="s">
        <v>2860</v>
      </c>
      <c r="B13466" s="221" t="s">
        <v>190</v>
      </c>
      <c r="C13466" s="222" t="s">
        <v>50</v>
      </c>
      <c r="D13466" s="222" t="s">
        <v>191</v>
      </c>
      <c r="E13466" s="199" t="s">
        <v>163</v>
      </c>
      <c r="F13466" s="200" t="s">
        <v>1494</v>
      </c>
      <c r="G13466" s="200" t="s">
        <v>1495</v>
      </c>
      <c r="H13466" s="200" t="s">
        <v>257</v>
      </c>
      <c r="I13466" s="200">
        <v>45838</v>
      </c>
      <c r="J13466" s="143">
        <f t="shared" si="210"/>
        <v>45838</v>
      </c>
      <c r="K13466" s="202">
        <v>1</v>
      </c>
      <c r="L13466" s="285" t="s">
        <v>9425</v>
      </c>
      <c r="M13466" s="223"/>
      <c r="N13466" s="203">
        <v>0.266666666666667</v>
      </c>
      <c r="O13466" s="222" t="s">
        <v>7089</v>
      </c>
    </row>
    <row r="13467" spans="1:15" ht="29.25" customHeight="1">
      <c r="A13467" s="221" t="s">
        <v>2860</v>
      </c>
      <c r="B13467" s="221" t="s">
        <v>190</v>
      </c>
      <c r="C13467" s="222" t="s">
        <v>50</v>
      </c>
      <c r="D13467" s="222" t="s">
        <v>191</v>
      </c>
      <c r="E13467" s="199" t="s">
        <v>179</v>
      </c>
      <c r="F13467" s="200"/>
      <c r="G13467" s="200"/>
      <c r="H13467" s="200"/>
      <c r="I13467" s="200">
        <v>45839</v>
      </c>
      <c r="J13467" s="143">
        <f t="shared" si="210"/>
        <v>45839</v>
      </c>
      <c r="K13467" s="202">
        <v>2</v>
      </c>
      <c r="L13467" s="285" t="s">
        <v>9429</v>
      </c>
      <c r="M13467" s="223"/>
      <c r="N13467" s="203"/>
      <c r="O13467" s="222" t="s">
        <v>326</v>
      </c>
    </row>
    <row r="13468" spans="1:15" ht="29.25" customHeight="1">
      <c r="A13468" s="221" t="s">
        <v>2860</v>
      </c>
      <c r="B13468" s="221" t="s">
        <v>190</v>
      </c>
      <c r="C13468" s="222" t="s">
        <v>50</v>
      </c>
      <c r="D13468" s="222" t="s">
        <v>191</v>
      </c>
      <c r="E13468" s="199" t="s">
        <v>163</v>
      </c>
      <c r="F13468" s="200" t="s">
        <v>5212</v>
      </c>
      <c r="G13468" s="200" t="s">
        <v>5213</v>
      </c>
      <c r="H13468" s="200"/>
      <c r="I13468" s="200">
        <v>45839</v>
      </c>
      <c r="J13468" s="143">
        <f t="shared" si="210"/>
        <v>45839</v>
      </c>
      <c r="K13468" s="202">
        <v>1</v>
      </c>
      <c r="L13468" s="284" t="s">
        <v>9432</v>
      </c>
      <c r="M13468" s="223"/>
      <c r="N13468" s="203"/>
      <c r="O13468" s="222" t="s">
        <v>326</v>
      </c>
    </row>
    <row r="13469" spans="1:15" ht="29.25" customHeight="1">
      <c r="A13469" s="221" t="s">
        <v>2860</v>
      </c>
      <c r="B13469" s="221" t="s">
        <v>190</v>
      </c>
      <c r="C13469" s="222" t="s">
        <v>50</v>
      </c>
      <c r="D13469" s="222" t="s">
        <v>191</v>
      </c>
      <c r="E13469" s="199" t="s">
        <v>179</v>
      </c>
      <c r="F13469" s="200"/>
      <c r="G13469" s="200"/>
      <c r="H13469" s="200"/>
      <c r="I13469" s="200">
        <v>45839</v>
      </c>
      <c r="J13469" s="143">
        <f t="shared" si="210"/>
        <v>45839</v>
      </c>
      <c r="K13469" s="202">
        <v>1</v>
      </c>
      <c r="L13469" s="284" t="s">
        <v>9431</v>
      </c>
      <c r="M13469" s="223"/>
      <c r="N13469" s="203"/>
      <c r="O13469" s="222" t="s">
        <v>326</v>
      </c>
    </row>
    <row r="13470" spans="1:15" ht="29.25" customHeight="1">
      <c r="A13470" s="221" t="s">
        <v>2860</v>
      </c>
      <c r="B13470" s="221" t="s">
        <v>190</v>
      </c>
      <c r="C13470" s="222" t="s">
        <v>50</v>
      </c>
      <c r="D13470" s="222" t="s">
        <v>191</v>
      </c>
      <c r="E13470" s="199" t="s">
        <v>163</v>
      </c>
      <c r="F13470" s="200" t="s">
        <v>2849</v>
      </c>
      <c r="G13470" s="200" t="s">
        <v>2850</v>
      </c>
      <c r="H13470" s="200" t="s">
        <v>2851</v>
      </c>
      <c r="I13470" s="200">
        <v>45839</v>
      </c>
      <c r="J13470" s="143">
        <f t="shared" si="210"/>
        <v>45839</v>
      </c>
      <c r="K13470" s="202">
        <v>1</v>
      </c>
      <c r="L13470" s="285" t="s">
        <v>9428</v>
      </c>
      <c r="M13470" s="223"/>
      <c r="N13470" s="203">
        <v>7.5</v>
      </c>
      <c r="O13470" s="222" t="s">
        <v>991</v>
      </c>
    </row>
    <row r="13471" spans="1:15" ht="29.25" customHeight="1">
      <c r="A13471" s="221" t="s">
        <v>2860</v>
      </c>
      <c r="B13471" s="221" t="s">
        <v>190</v>
      </c>
      <c r="C13471" s="222" t="s">
        <v>50</v>
      </c>
      <c r="D13471" s="222" t="s">
        <v>191</v>
      </c>
      <c r="E13471" s="199" t="s">
        <v>163</v>
      </c>
      <c r="F13471" s="200" t="s">
        <v>1494</v>
      </c>
      <c r="G13471" s="200" t="s">
        <v>1495</v>
      </c>
      <c r="H13471" s="200" t="s">
        <v>257</v>
      </c>
      <c r="I13471" s="200">
        <v>45839</v>
      </c>
      <c r="J13471" s="143">
        <f t="shared" si="210"/>
        <v>45839</v>
      </c>
      <c r="K13471" s="202">
        <v>4.5</v>
      </c>
      <c r="L13471" s="284" t="s">
        <v>9430</v>
      </c>
      <c r="M13471" s="223"/>
      <c r="N13471" s="203">
        <v>0.266666666666667</v>
      </c>
      <c r="O13471" s="222" t="s">
        <v>7089</v>
      </c>
    </row>
    <row r="13472" spans="1:15" ht="29.25" customHeight="1">
      <c r="A13472" s="221" t="s">
        <v>2860</v>
      </c>
      <c r="B13472" s="221" t="s">
        <v>190</v>
      </c>
      <c r="C13472" s="222" t="s">
        <v>50</v>
      </c>
      <c r="D13472" s="222" t="s">
        <v>191</v>
      </c>
      <c r="E13472" s="199" t="s">
        <v>176</v>
      </c>
      <c r="F13472" s="200"/>
      <c r="G13472" s="200"/>
      <c r="H13472" s="200"/>
      <c r="I13472" s="200">
        <v>45840</v>
      </c>
      <c r="J13472" s="143">
        <f t="shared" si="210"/>
        <v>45840</v>
      </c>
      <c r="K13472" s="202">
        <v>2.5</v>
      </c>
      <c r="L13472" s="284" t="s">
        <v>9433</v>
      </c>
      <c r="M13472" s="223" t="s">
        <v>9434</v>
      </c>
      <c r="N13472" s="203"/>
      <c r="O13472" s="222" t="s">
        <v>326</v>
      </c>
    </row>
    <row r="13473" spans="1:15" ht="29.25" customHeight="1">
      <c r="A13473" s="221" t="s">
        <v>2860</v>
      </c>
      <c r="B13473" s="221" t="s">
        <v>190</v>
      </c>
      <c r="C13473" s="222" t="s">
        <v>50</v>
      </c>
      <c r="D13473" s="222" t="s">
        <v>191</v>
      </c>
      <c r="E13473" s="199" t="s">
        <v>178</v>
      </c>
      <c r="F13473" s="200"/>
      <c r="G13473" s="200"/>
      <c r="H13473" s="200"/>
      <c r="I13473" s="200">
        <v>45840</v>
      </c>
      <c r="J13473" s="143">
        <f t="shared" si="210"/>
        <v>45840</v>
      </c>
      <c r="K13473" s="202">
        <v>0.5</v>
      </c>
      <c r="L13473" s="285" t="s">
        <v>9435</v>
      </c>
      <c r="M13473" s="223"/>
      <c r="N13473" s="203"/>
      <c r="O13473" s="222" t="s">
        <v>326</v>
      </c>
    </row>
    <row r="13474" spans="1:15" ht="29.25" customHeight="1">
      <c r="A13474" s="221" t="s">
        <v>2860</v>
      </c>
      <c r="B13474" s="221" t="s">
        <v>190</v>
      </c>
      <c r="C13474" s="222" t="s">
        <v>50</v>
      </c>
      <c r="D13474" s="222" t="s">
        <v>191</v>
      </c>
      <c r="E13474" s="199" t="s">
        <v>169</v>
      </c>
      <c r="F13474" s="200"/>
      <c r="G13474" s="200"/>
      <c r="H13474" s="200"/>
      <c r="I13474" s="200">
        <v>45840</v>
      </c>
      <c r="J13474" s="143">
        <f t="shared" si="210"/>
        <v>45840</v>
      </c>
      <c r="K13474" s="202">
        <v>3</v>
      </c>
      <c r="L13474" s="284" t="s">
        <v>9437</v>
      </c>
      <c r="M13474" s="223"/>
      <c r="N13474" s="203"/>
      <c r="O13474" s="222" t="s">
        <v>326</v>
      </c>
    </row>
    <row r="13475" spans="1:15" ht="29.25" customHeight="1">
      <c r="A13475" s="221" t="s">
        <v>2860</v>
      </c>
      <c r="B13475" s="221" t="s">
        <v>190</v>
      </c>
      <c r="C13475" s="222" t="s">
        <v>50</v>
      </c>
      <c r="D13475" s="222" t="s">
        <v>191</v>
      </c>
      <c r="E13475" s="199" t="s">
        <v>163</v>
      </c>
      <c r="F13475" s="200" t="s">
        <v>2849</v>
      </c>
      <c r="G13475" s="200" t="s">
        <v>2850</v>
      </c>
      <c r="H13475" s="200" t="s">
        <v>2851</v>
      </c>
      <c r="I13475" s="200">
        <v>45840</v>
      </c>
      <c r="J13475" s="143">
        <f t="shared" si="210"/>
        <v>45840</v>
      </c>
      <c r="K13475" s="202">
        <v>3.5</v>
      </c>
      <c r="L13475" s="284" t="s">
        <v>9436</v>
      </c>
      <c r="M13475" s="223"/>
      <c r="N13475" s="203">
        <v>7.5</v>
      </c>
      <c r="O13475" s="222" t="s">
        <v>991</v>
      </c>
    </row>
    <row r="13476" spans="1:15" ht="29.25" customHeight="1">
      <c r="A13476" s="221" t="s">
        <v>2860</v>
      </c>
      <c r="B13476" s="221" t="s">
        <v>190</v>
      </c>
      <c r="C13476" s="222" t="s">
        <v>50</v>
      </c>
      <c r="D13476" s="222" t="s">
        <v>191</v>
      </c>
      <c r="E13476" s="199" t="s">
        <v>179</v>
      </c>
      <c r="F13476" s="200"/>
      <c r="G13476" s="200"/>
      <c r="H13476" s="200"/>
      <c r="I13476" s="200">
        <v>45841</v>
      </c>
      <c r="J13476" s="143">
        <f t="shared" si="210"/>
        <v>45841</v>
      </c>
      <c r="K13476" s="202">
        <v>1.5</v>
      </c>
      <c r="L13476" s="285" t="s">
        <v>9702</v>
      </c>
      <c r="M13476" s="223"/>
      <c r="N13476" s="203"/>
      <c r="O13476" s="222" t="s">
        <v>326</v>
      </c>
    </row>
    <row r="13477" spans="1:15" ht="29.25" customHeight="1">
      <c r="A13477" s="221" t="s">
        <v>2860</v>
      </c>
      <c r="B13477" s="221" t="s">
        <v>190</v>
      </c>
      <c r="C13477" s="222" t="s">
        <v>50</v>
      </c>
      <c r="D13477" s="222" t="s">
        <v>191</v>
      </c>
      <c r="E13477" s="199" t="s">
        <v>163</v>
      </c>
      <c r="F13477" s="200" t="s">
        <v>5212</v>
      </c>
      <c r="G13477" s="200" t="s">
        <v>5213</v>
      </c>
      <c r="H13477" s="200"/>
      <c r="I13477" s="200">
        <v>45841</v>
      </c>
      <c r="J13477" s="143">
        <f t="shared" si="210"/>
        <v>45841</v>
      </c>
      <c r="K13477" s="202">
        <v>1</v>
      </c>
      <c r="L13477" s="284" t="s">
        <v>9704</v>
      </c>
      <c r="M13477" s="223"/>
      <c r="N13477" s="203"/>
      <c r="O13477" s="222" t="s">
        <v>326</v>
      </c>
    </row>
    <row r="13478" spans="1:15" ht="29.25" customHeight="1">
      <c r="A13478" s="221" t="s">
        <v>2860</v>
      </c>
      <c r="B13478" s="221" t="s">
        <v>190</v>
      </c>
      <c r="C13478" s="222" t="s">
        <v>50</v>
      </c>
      <c r="D13478" s="222" t="s">
        <v>191</v>
      </c>
      <c r="E13478" s="199" t="s">
        <v>178</v>
      </c>
      <c r="F13478" s="200"/>
      <c r="G13478" s="200"/>
      <c r="H13478" s="200"/>
      <c r="I13478" s="200">
        <v>45841</v>
      </c>
      <c r="J13478" s="143">
        <f t="shared" si="210"/>
        <v>45841</v>
      </c>
      <c r="K13478" s="202">
        <v>1</v>
      </c>
      <c r="L13478" s="285" t="s">
        <v>4247</v>
      </c>
      <c r="M13478" s="223"/>
      <c r="N13478" s="203"/>
      <c r="O13478" s="222" t="s">
        <v>326</v>
      </c>
    </row>
    <row r="13479" spans="1:15" ht="29.25" customHeight="1">
      <c r="A13479" s="221" t="s">
        <v>2860</v>
      </c>
      <c r="B13479" s="221" t="s">
        <v>190</v>
      </c>
      <c r="C13479" s="222" t="s">
        <v>50</v>
      </c>
      <c r="D13479" s="222" t="s">
        <v>191</v>
      </c>
      <c r="E13479" s="199" t="s">
        <v>163</v>
      </c>
      <c r="F13479" s="200" t="s">
        <v>2849</v>
      </c>
      <c r="G13479" s="200" t="s">
        <v>2850</v>
      </c>
      <c r="H13479" s="200" t="s">
        <v>2851</v>
      </c>
      <c r="I13479" s="200">
        <v>45841</v>
      </c>
      <c r="J13479" s="143">
        <f t="shared" si="210"/>
        <v>45841</v>
      </c>
      <c r="K13479" s="202">
        <v>1</v>
      </c>
      <c r="L13479" s="285" t="s">
        <v>9705</v>
      </c>
      <c r="M13479" s="223"/>
      <c r="N13479" s="203">
        <v>7.5</v>
      </c>
      <c r="O13479" s="222" t="s">
        <v>991</v>
      </c>
    </row>
    <row r="13480" spans="1:15" ht="29.25" customHeight="1">
      <c r="A13480" s="221" t="s">
        <v>2860</v>
      </c>
      <c r="B13480" s="221" t="s">
        <v>190</v>
      </c>
      <c r="C13480" s="222" t="s">
        <v>50</v>
      </c>
      <c r="D13480" s="222" t="s">
        <v>191</v>
      </c>
      <c r="E13480" s="199" t="s">
        <v>163</v>
      </c>
      <c r="F13480" s="200" t="s">
        <v>7923</v>
      </c>
      <c r="G13480" s="200" t="s">
        <v>7924</v>
      </c>
      <c r="H13480" s="200" t="s">
        <v>8139</v>
      </c>
      <c r="I13480" s="200">
        <v>45841</v>
      </c>
      <c r="J13480" s="143">
        <f t="shared" si="210"/>
        <v>45841</v>
      </c>
      <c r="K13480" s="202">
        <v>1</v>
      </c>
      <c r="L13480" s="285" t="s">
        <v>9703</v>
      </c>
      <c r="M13480" s="223"/>
      <c r="N13480" s="203">
        <v>0.1953125</v>
      </c>
      <c r="O13480" s="222" t="s">
        <v>988</v>
      </c>
    </row>
    <row r="13481" spans="1:15" ht="29.25" customHeight="1">
      <c r="A13481" s="221" t="s">
        <v>2860</v>
      </c>
      <c r="B13481" s="221" t="s">
        <v>190</v>
      </c>
      <c r="C13481" s="222" t="s">
        <v>50</v>
      </c>
      <c r="D13481" s="222" t="s">
        <v>191</v>
      </c>
      <c r="E13481" s="199" t="s">
        <v>163</v>
      </c>
      <c r="F13481" s="200" t="s">
        <v>1494</v>
      </c>
      <c r="G13481" s="200" t="s">
        <v>1495</v>
      </c>
      <c r="H13481" s="200" t="s">
        <v>257</v>
      </c>
      <c r="I13481" s="200">
        <v>45841</v>
      </c>
      <c r="J13481" s="143">
        <f t="shared" si="210"/>
        <v>45841</v>
      </c>
      <c r="K13481" s="202">
        <v>4</v>
      </c>
      <c r="L13481" s="284" t="s">
        <v>9706</v>
      </c>
      <c r="M13481" s="223"/>
      <c r="N13481" s="203">
        <v>0.266666666666667</v>
      </c>
      <c r="O13481" s="222" t="s">
        <v>7089</v>
      </c>
    </row>
    <row r="13482" spans="1:15" ht="29.25" customHeight="1">
      <c r="A13482" s="221" t="s">
        <v>2860</v>
      </c>
      <c r="B13482" s="221" t="s">
        <v>190</v>
      </c>
      <c r="C13482" s="222" t="s">
        <v>50</v>
      </c>
      <c r="D13482" s="222" t="s">
        <v>191</v>
      </c>
      <c r="E13482" s="199" t="s">
        <v>176</v>
      </c>
      <c r="F13482" s="200"/>
      <c r="G13482" s="200"/>
      <c r="H13482" s="200"/>
      <c r="I13482" s="200">
        <v>45842</v>
      </c>
      <c r="J13482" s="143">
        <f t="shared" si="210"/>
        <v>45842</v>
      </c>
      <c r="K13482" s="202">
        <v>2.5</v>
      </c>
      <c r="L13482" s="285" t="s">
        <v>9708</v>
      </c>
      <c r="M13482" s="223"/>
      <c r="N13482" s="203"/>
      <c r="O13482" s="222" t="s">
        <v>326</v>
      </c>
    </row>
    <row r="13483" spans="1:15" ht="29.25" customHeight="1">
      <c r="A13483" s="221" t="s">
        <v>2860</v>
      </c>
      <c r="B13483" s="221" t="s">
        <v>190</v>
      </c>
      <c r="C13483" s="222" t="s">
        <v>50</v>
      </c>
      <c r="D13483" s="222" t="s">
        <v>191</v>
      </c>
      <c r="E13483" s="199" t="s">
        <v>165</v>
      </c>
      <c r="F13483" s="200"/>
      <c r="G13483" s="200"/>
      <c r="H13483" s="200"/>
      <c r="I13483" s="200">
        <v>45842</v>
      </c>
      <c r="J13483" s="143">
        <f t="shared" si="210"/>
        <v>45842</v>
      </c>
      <c r="K13483" s="202">
        <v>4.5</v>
      </c>
      <c r="L13483" s="285" t="s">
        <v>172</v>
      </c>
      <c r="M13483" s="223"/>
      <c r="N13483" s="203"/>
      <c r="O13483" s="222" t="s">
        <v>326</v>
      </c>
    </row>
    <row r="13484" spans="1:15" ht="29.25" customHeight="1">
      <c r="A13484" s="221" t="s">
        <v>2860</v>
      </c>
      <c r="B13484" s="221" t="s">
        <v>190</v>
      </c>
      <c r="C13484" s="222" t="s">
        <v>50</v>
      </c>
      <c r="D13484" s="222" t="s">
        <v>191</v>
      </c>
      <c r="E13484" s="199" t="s">
        <v>163</v>
      </c>
      <c r="F13484" s="200" t="s">
        <v>1494</v>
      </c>
      <c r="G13484" s="200" t="s">
        <v>1495</v>
      </c>
      <c r="H13484" s="200" t="s">
        <v>257</v>
      </c>
      <c r="I13484" s="200">
        <v>45842</v>
      </c>
      <c r="J13484" s="143">
        <f t="shared" si="210"/>
        <v>45842</v>
      </c>
      <c r="K13484" s="202">
        <v>1</v>
      </c>
      <c r="L13484" s="285" t="s">
        <v>9707</v>
      </c>
      <c r="M13484" s="223"/>
      <c r="N13484" s="203">
        <v>0.266666666666667</v>
      </c>
      <c r="O13484" s="222" t="s">
        <v>7089</v>
      </c>
    </row>
    <row r="13485" spans="1:15" ht="29.25" customHeight="1">
      <c r="A13485" s="221" t="s">
        <v>2860</v>
      </c>
      <c r="B13485" s="221" t="s">
        <v>190</v>
      </c>
      <c r="C13485" s="222" t="s">
        <v>50</v>
      </c>
      <c r="D13485" s="222" t="s">
        <v>191</v>
      </c>
      <c r="E13485" s="199" t="s">
        <v>163</v>
      </c>
      <c r="F13485" s="200" t="s">
        <v>1494</v>
      </c>
      <c r="G13485" s="200" t="s">
        <v>1495</v>
      </c>
      <c r="H13485" s="200"/>
      <c r="I13485" s="200">
        <v>45845</v>
      </c>
      <c r="J13485" s="143">
        <f t="shared" si="210"/>
        <v>45845</v>
      </c>
      <c r="K13485" s="202">
        <v>1.5</v>
      </c>
      <c r="L13485" s="285" t="s">
        <v>267</v>
      </c>
      <c r="M13485" s="223"/>
      <c r="N13485" s="203"/>
      <c r="O13485" s="222" t="s">
        <v>326</v>
      </c>
    </row>
    <row r="13486" spans="1:15" ht="29.25" customHeight="1">
      <c r="A13486" s="221" t="s">
        <v>2860</v>
      </c>
      <c r="B13486" s="221" t="s">
        <v>190</v>
      </c>
      <c r="C13486" s="222" t="s">
        <v>50</v>
      </c>
      <c r="D13486" s="222" t="s">
        <v>191</v>
      </c>
      <c r="E13486" s="199" t="s">
        <v>176</v>
      </c>
      <c r="F13486" s="200"/>
      <c r="G13486" s="200"/>
      <c r="H13486" s="200"/>
      <c r="I13486" s="200">
        <v>45845</v>
      </c>
      <c r="J13486" s="143">
        <f t="shared" si="210"/>
        <v>45845</v>
      </c>
      <c r="K13486" s="202">
        <v>2.5</v>
      </c>
      <c r="L13486" s="284" t="s">
        <v>9710</v>
      </c>
      <c r="M13486" s="223"/>
      <c r="N13486" s="203"/>
      <c r="O13486" s="222" t="s">
        <v>326</v>
      </c>
    </row>
    <row r="13487" spans="1:15" ht="29.25" customHeight="1">
      <c r="A13487" s="221" t="s">
        <v>2860</v>
      </c>
      <c r="B13487" s="221" t="s">
        <v>190</v>
      </c>
      <c r="C13487" s="222" t="s">
        <v>50</v>
      </c>
      <c r="D13487" s="222" t="s">
        <v>191</v>
      </c>
      <c r="E13487" s="199" t="s">
        <v>163</v>
      </c>
      <c r="F13487" s="200" t="s">
        <v>5181</v>
      </c>
      <c r="G13487" s="200" t="s">
        <v>5182</v>
      </c>
      <c r="H13487" s="200"/>
      <c r="I13487" s="200">
        <v>45845</v>
      </c>
      <c r="J13487" s="143">
        <f t="shared" si="210"/>
        <v>45845</v>
      </c>
      <c r="K13487" s="202">
        <v>0.5</v>
      </c>
      <c r="L13487" s="285" t="s">
        <v>267</v>
      </c>
      <c r="M13487" s="223"/>
      <c r="N13487" s="203"/>
      <c r="O13487" s="222" t="s">
        <v>326</v>
      </c>
    </row>
    <row r="13488" spans="1:15" ht="29.25" customHeight="1">
      <c r="A13488" s="221" t="s">
        <v>2860</v>
      </c>
      <c r="B13488" s="221" t="s">
        <v>190</v>
      </c>
      <c r="C13488" s="222" t="s">
        <v>50</v>
      </c>
      <c r="D13488" s="222" t="s">
        <v>191</v>
      </c>
      <c r="E13488" s="199" t="s">
        <v>163</v>
      </c>
      <c r="F13488" s="200" t="s">
        <v>8347</v>
      </c>
      <c r="G13488" s="200" t="s">
        <v>8348</v>
      </c>
      <c r="H13488" s="200"/>
      <c r="I13488" s="200">
        <v>45845</v>
      </c>
      <c r="J13488" s="143">
        <f t="shared" si="210"/>
        <v>45845</v>
      </c>
      <c r="K13488" s="202">
        <v>0.5</v>
      </c>
      <c r="L13488" s="285" t="s">
        <v>267</v>
      </c>
      <c r="M13488" s="223"/>
      <c r="N13488" s="203"/>
      <c r="O13488" s="222" t="s">
        <v>326</v>
      </c>
    </row>
    <row r="13489" spans="1:15" ht="29.25" customHeight="1">
      <c r="A13489" s="221" t="s">
        <v>2860</v>
      </c>
      <c r="B13489" s="221" t="s">
        <v>190</v>
      </c>
      <c r="C13489" s="222" t="s">
        <v>50</v>
      </c>
      <c r="D13489" s="222" t="s">
        <v>191</v>
      </c>
      <c r="E13489" s="199" t="s">
        <v>163</v>
      </c>
      <c r="F13489" s="200" t="s">
        <v>2849</v>
      </c>
      <c r="G13489" s="200" t="s">
        <v>2850</v>
      </c>
      <c r="H13489" s="200" t="s">
        <v>2855</v>
      </c>
      <c r="I13489" s="200">
        <v>45845</v>
      </c>
      <c r="J13489" s="143">
        <f t="shared" si="210"/>
        <v>45845</v>
      </c>
      <c r="K13489" s="202">
        <v>4.5</v>
      </c>
      <c r="L13489" s="284" t="s">
        <v>9709</v>
      </c>
      <c r="M13489" s="223"/>
      <c r="N13489" s="203">
        <v>6.34375</v>
      </c>
      <c r="O13489" s="222" t="s">
        <v>942</v>
      </c>
    </row>
    <row r="13490" spans="1:15" ht="29.25" customHeight="1">
      <c r="A13490" s="221" t="s">
        <v>2860</v>
      </c>
      <c r="B13490" s="221" t="s">
        <v>190</v>
      </c>
      <c r="C13490" s="222" t="s">
        <v>50</v>
      </c>
      <c r="D13490" s="222" t="s">
        <v>191</v>
      </c>
      <c r="E13490" s="199" t="s">
        <v>166</v>
      </c>
      <c r="F13490" s="200"/>
      <c r="G13490" s="200"/>
      <c r="H13490" s="200"/>
      <c r="I13490" s="200">
        <v>45846</v>
      </c>
      <c r="J13490" s="143">
        <f t="shared" si="210"/>
        <v>45846</v>
      </c>
      <c r="K13490" s="202">
        <v>1.5</v>
      </c>
      <c r="L13490" s="285" t="s">
        <v>9711</v>
      </c>
      <c r="M13490" s="223"/>
      <c r="N13490" s="203"/>
      <c r="O13490" s="222" t="s">
        <v>326</v>
      </c>
    </row>
    <row r="13491" spans="1:15" ht="29.25" customHeight="1">
      <c r="A13491" s="221" t="s">
        <v>2860</v>
      </c>
      <c r="B13491" s="221" t="s">
        <v>190</v>
      </c>
      <c r="C13491" s="222" t="s">
        <v>50</v>
      </c>
      <c r="D13491" s="222" t="s">
        <v>191</v>
      </c>
      <c r="E13491" s="199" t="s">
        <v>163</v>
      </c>
      <c r="F13491" s="200" t="s">
        <v>2849</v>
      </c>
      <c r="G13491" s="200" t="s">
        <v>2850</v>
      </c>
      <c r="H13491" s="200" t="s">
        <v>2851</v>
      </c>
      <c r="I13491" s="200">
        <v>45846</v>
      </c>
      <c r="J13491" s="143">
        <f t="shared" si="210"/>
        <v>45846</v>
      </c>
      <c r="K13491" s="202">
        <v>2.5</v>
      </c>
      <c r="L13491" s="284" t="s">
        <v>9713</v>
      </c>
      <c r="M13491" s="223"/>
      <c r="N13491" s="203">
        <v>7.5</v>
      </c>
      <c r="O13491" s="222" t="s">
        <v>991</v>
      </c>
    </row>
    <row r="13492" spans="1:15" ht="29.25" customHeight="1">
      <c r="A13492" s="221" t="s">
        <v>2860</v>
      </c>
      <c r="B13492" s="221" t="s">
        <v>190</v>
      </c>
      <c r="C13492" s="222" t="s">
        <v>50</v>
      </c>
      <c r="D13492" s="222" t="s">
        <v>191</v>
      </c>
      <c r="E13492" s="199" t="s">
        <v>163</v>
      </c>
      <c r="F13492" s="200" t="s">
        <v>2849</v>
      </c>
      <c r="G13492" s="200" t="s">
        <v>2850</v>
      </c>
      <c r="H13492" s="200" t="s">
        <v>2855</v>
      </c>
      <c r="I13492" s="200">
        <v>45846</v>
      </c>
      <c r="J13492" s="143">
        <f t="shared" si="210"/>
        <v>45846</v>
      </c>
      <c r="K13492" s="202">
        <v>5.5</v>
      </c>
      <c r="L13492" s="284" t="s">
        <v>9712</v>
      </c>
      <c r="M13492" s="223"/>
      <c r="N13492" s="203">
        <v>6.34375</v>
      </c>
      <c r="O13492" s="222" t="s">
        <v>942</v>
      </c>
    </row>
    <row r="13493" spans="1:15" ht="29.25" customHeight="1">
      <c r="A13493" s="221" t="s">
        <v>2860</v>
      </c>
      <c r="B13493" s="221" t="s">
        <v>190</v>
      </c>
      <c r="C13493" s="222" t="s">
        <v>50</v>
      </c>
      <c r="D13493" s="222" t="s">
        <v>191</v>
      </c>
      <c r="E13493" s="199" t="s">
        <v>165</v>
      </c>
      <c r="F13493" s="200"/>
      <c r="G13493" s="200"/>
      <c r="H13493" s="200"/>
      <c r="I13493" s="200">
        <v>45847</v>
      </c>
      <c r="J13493" s="143">
        <f t="shared" si="210"/>
        <v>45847</v>
      </c>
      <c r="K13493" s="202">
        <v>8</v>
      </c>
      <c r="L13493" s="285" t="s">
        <v>172</v>
      </c>
      <c r="M13493" s="223"/>
      <c r="N13493" s="203"/>
      <c r="O13493" s="222" t="s">
        <v>326</v>
      </c>
    </row>
    <row r="13494" spans="1:15" ht="29.25" customHeight="1">
      <c r="A13494" s="221" t="s">
        <v>2860</v>
      </c>
      <c r="B13494" s="221" t="s">
        <v>190</v>
      </c>
      <c r="C13494" s="222" t="s">
        <v>50</v>
      </c>
      <c r="D13494" s="222" t="s">
        <v>191</v>
      </c>
      <c r="E13494" s="199" t="s">
        <v>178</v>
      </c>
      <c r="F13494" s="200"/>
      <c r="G13494" s="200"/>
      <c r="H13494" s="200"/>
      <c r="I13494" s="200">
        <v>45848</v>
      </c>
      <c r="J13494" s="143">
        <f t="shared" si="210"/>
        <v>45848</v>
      </c>
      <c r="K13494" s="202">
        <v>1</v>
      </c>
      <c r="L13494" s="285" t="s">
        <v>4247</v>
      </c>
      <c r="M13494" s="223"/>
      <c r="N13494" s="203"/>
      <c r="O13494" s="222" t="s">
        <v>326</v>
      </c>
    </row>
    <row r="13495" spans="1:15" ht="29.25" customHeight="1">
      <c r="A13495" s="221" t="s">
        <v>2860</v>
      </c>
      <c r="B13495" s="221" t="s">
        <v>190</v>
      </c>
      <c r="C13495" s="222" t="s">
        <v>50</v>
      </c>
      <c r="D13495" s="222" t="s">
        <v>191</v>
      </c>
      <c r="E13495" s="199" t="s">
        <v>163</v>
      </c>
      <c r="F13495" s="200" t="s">
        <v>5212</v>
      </c>
      <c r="G13495" s="200" t="s">
        <v>5213</v>
      </c>
      <c r="H13495" s="200" t="s">
        <v>265</v>
      </c>
      <c r="I13495" s="200">
        <v>45848</v>
      </c>
      <c r="J13495" s="143">
        <f t="shared" si="210"/>
        <v>45848</v>
      </c>
      <c r="K13495" s="202">
        <v>2.5</v>
      </c>
      <c r="L13495" s="285" t="s">
        <v>9714</v>
      </c>
      <c r="M13495" s="223"/>
      <c r="N13495" s="203">
        <v>1.4</v>
      </c>
      <c r="O13495" s="222" t="s">
        <v>940</v>
      </c>
    </row>
    <row r="13496" spans="1:15" ht="29.25" customHeight="1">
      <c r="A13496" s="221" t="s">
        <v>2860</v>
      </c>
      <c r="B13496" s="221" t="s">
        <v>190</v>
      </c>
      <c r="C13496" s="222" t="s">
        <v>50</v>
      </c>
      <c r="D13496" s="222" t="s">
        <v>191</v>
      </c>
      <c r="E13496" s="199" t="s">
        <v>163</v>
      </c>
      <c r="F13496" s="200" t="s">
        <v>2849</v>
      </c>
      <c r="G13496" s="200" t="s">
        <v>2850</v>
      </c>
      <c r="H13496" s="200" t="s">
        <v>2855</v>
      </c>
      <c r="I13496" s="200">
        <v>45848</v>
      </c>
      <c r="J13496" s="143">
        <f t="shared" si="210"/>
        <v>45848</v>
      </c>
      <c r="K13496" s="202">
        <v>6</v>
      </c>
      <c r="L13496" s="284" t="s">
        <v>9715</v>
      </c>
      <c r="M13496" s="223"/>
      <c r="N13496" s="203">
        <v>6.34375</v>
      </c>
      <c r="O13496" s="222" t="s">
        <v>942</v>
      </c>
    </row>
    <row r="13497" spans="1:15" ht="29.25" customHeight="1">
      <c r="A13497" s="221" t="s">
        <v>2860</v>
      </c>
      <c r="B13497" s="221" t="s">
        <v>190</v>
      </c>
      <c r="C13497" s="222" t="s">
        <v>50</v>
      </c>
      <c r="D13497" s="222" t="s">
        <v>191</v>
      </c>
      <c r="E13497" s="199" t="s">
        <v>179</v>
      </c>
      <c r="F13497" s="200"/>
      <c r="G13497" s="200"/>
      <c r="H13497" s="200"/>
      <c r="I13497" s="200">
        <v>45849</v>
      </c>
      <c r="J13497" s="143">
        <f t="shared" si="210"/>
        <v>45849</v>
      </c>
      <c r="K13497" s="202">
        <v>2.5</v>
      </c>
      <c r="L13497" s="284" t="s">
        <v>9716</v>
      </c>
      <c r="M13497" s="223"/>
      <c r="N13497" s="203"/>
      <c r="O13497" s="222" t="s">
        <v>326</v>
      </c>
    </row>
    <row r="13498" spans="1:15" ht="29.25" customHeight="1">
      <c r="A13498" s="221" t="s">
        <v>2860</v>
      </c>
      <c r="B13498" s="221" t="s">
        <v>190</v>
      </c>
      <c r="C13498" s="222" t="s">
        <v>50</v>
      </c>
      <c r="D13498" s="222" t="s">
        <v>191</v>
      </c>
      <c r="E13498" s="199" t="s">
        <v>163</v>
      </c>
      <c r="F13498" s="200" t="s">
        <v>2849</v>
      </c>
      <c r="G13498" s="200" t="s">
        <v>2850</v>
      </c>
      <c r="H13498" s="200" t="s">
        <v>2851</v>
      </c>
      <c r="I13498" s="200">
        <v>45849</v>
      </c>
      <c r="J13498" s="143">
        <f t="shared" si="210"/>
        <v>45849</v>
      </c>
      <c r="K13498" s="202">
        <v>3.5</v>
      </c>
      <c r="L13498" s="284" t="s">
        <v>9718</v>
      </c>
      <c r="M13498" s="223"/>
      <c r="N13498" s="203">
        <v>7.5</v>
      </c>
      <c r="O13498" s="222" t="s">
        <v>991</v>
      </c>
    </row>
    <row r="13499" spans="1:15" ht="29.25" customHeight="1">
      <c r="A13499" s="221" t="s">
        <v>2860</v>
      </c>
      <c r="B13499" s="221" t="s">
        <v>190</v>
      </c>
      <c r="C13499" s="222" t="s">
        <v>50</v>
      </c>
      <c r="D13499" s="222" t="s">
        <v>191</v>
      </c>
      <c r="E13499" s="199" t="s">
        <v>163</v>
      </c>
      <c r="F13499" s="200" t="s">
        <v>937</v>
      </c>
      <c r="G13499" s="200" t="s">
        <v>938</v>
      </c>
      <c r="H13499" s="200" t="s">
        <v>4799</v>
      </c>
      <c r="I13499" s="200">
        <v>45849</v>
      </c>
      <c r="J13499" s="143">
        <f t="shared" si="210"/>
        <v>45849</v>
      </c>
      <c r="K13499" s="202">
        <v>1.5</v>
      </c>
      <c r="L13499" s="284" t="s">
        <v>9717</v>
      </c>
      <c r="M13499" s="223"/>
      <c r="N13499" s="203">
        <v>0</v>
      </c>
      <c r="O13499" s="222" t="s">
        <v>326</v>
      </c>
    </row>
    <row r="13500" spans="1:15" ht="29.25" customHeight="1">
      <c r="A13500" s="221" t="s">
        <v>2860</v>
      </c>
      <c r="B13500" s="221" t="s">
        <v>190</v>
      </c>
      <c r="C13500" s="222" t="s">
        <v>50</v>
      </c>
      <c r="D13500" s="222" t="s">
        <v>191</v>
      </c>
      <c r="E13500" s="199" t="s">
        <v>163</v>
      </c>
      <c r="F13500" s="200" t="s">
        <v>7923</v>
      </c>
      <c r="G13500" s="200" t="s">
        <v>7924</v>
      </c>
      <c r="H13500" s="200" t="s">
        <v>8138</v>
      </c>
      <c r="I13500" s="200">
        <v>45849</v>
      </c>
      <c r="J13500" s="143">
        <f t="shared" si="210"/>
        <v>45849</v>
      </c>
      <c r="K13500" s="202">
        <v>2</v>
      </c>
      <c r="L13500" s="285" t="s">
        <v>9719</v>
      </c>
      <c r="M13500" s="223"/>
      <c r="N13500" s="203">
        <v>2.5208333333333299</v>
      </c>
      <c r="O13500" s="222" t="s">
        <v>941</v>
      </c>
    </row>
    <row r="13501" spans="1:15" ht="29.25" customHeight="1">
      <c r="A13501" s="221" t="s">
        <v>2860</v>
      </c>
      <c r="B13501" s="221" t="s">
        <v>190</v>
      </c>
      <c r="C13501" s="222" t="s">
        <v>50</v>
      </c>
      <c r="D13501" s="222" t="s">
        <v>191</v>
      </c>
      <c r="E13501" s="199" t="s">
        <v>163</v>
      </c>
      <c r="F13501" s="200" t="s">
        <v>5212</v>
      </c>
      <c r="G13501" s="200" t="s">
        <v>5213</v>
      </c>
      <c r="H13501" s="200"/>
      <c r="I13501" s="200">
        <v>45852</v>
      </c>
      <c r="J13501" s="143">
        <f t="shared" si="210"/>
        <v>45852</v>
      </c>
      <c r="K13501" s="202">
        <v>2</v>
      </c>
      <c r="L13501" s="284" t="s">
        <v>9722</v>
      </c>
      <c r="M13501" s="223"/>
      <c r="N13501" s="203"/>
      <c r="O13501" s="222" t="s">
        <v>326</v>
      </c>
    </row>
    <row r="13502" spans="1:15" ht="29.25" customHeight="1">
      <c r="A13502" s="221" t="s">
        <v>2860</v>
      </c>
      <c r="B13502" s="221" t="s">
        <v>190</v>
      </c>
      <c r="C13502" s="222" t="s">
        <v>50</v>
      </c>
      <c r="D13502" s="222" t="s">
        <v>191</v>
      </c>
      <c r="E13502" s="199" t="s">
        <v>171</v>
      </c>
      <c r="F13502" s="200"/>
      <c r="G13502" s="200"/>
      <c r="H13502" s="200"/>
      <c r="I13502" s="200">
        <v>45852</v>
      </c>
      <c r="J13502" s="143">
        <f t="shared" si="210"/>
        <v>45852</v>
      </c>
      <c r="K13502" s="202">
        <v>3</v>
      </c>
      <c r="L13502" s="284" t="s">
        <v>9720</v>
      </c>
      <c r="M13502" s="223"/>
      <c r="N13502" s="203"/>
      <c r="O13502" s="222" t="s">
        <v>326</v>
      </c>
    </row>
    <row r="13503" spans="1:15" ht="29.25" customHeight="1">
      <c r="A13503" s="221" t="s">
        <v>2860</v>
      </c>
      <c r="B13503" s="221" t="s">
        <v>190</v>
      </c>
      <c r="C13503" s="222" t="s">
        <v>50</v>
      </c>
      <c r="D13503" s="222" t="s">
        <v>191</v>
      </c>
      <c r="E13503" s="199" t="s">
        <v>163</v>
      </c>
      <c r="F13503" s="200" t="s">
        <v>7923</v>
      </c>
      <c r="G13503" s="200" t="s">
        <v>7924</v>
      </c>
      <c r="H13503" s="200" t="s">
        <v>8138</v>
      </c>
      <c r="I13503" s="200">
        <v>45852</v>
      </c>
      <c r="J13503" s="143">
        <f t="shared" si="210"/>
        <v>45852</v>
      </c>
      <c r="K13503" s="202">
        <v>4.5</v>
      </c>
      <c r="L13503" s="284" t="s">
        <v>9721</v>
      </c>
      <c r="M13503" s="223"/>
      <c r="N13503" s="203">
        <v>2.5208333333333299</v>
      </c>
      <c r="O13503" s="222" t="s">
        <v>941</v>
      </c>
    </row>
    <row r="13504" spans="1:15" ht="29.25" customHeight="1">
      <c r="A13504" s="221" t="s">
        <v>2860</v>
      </c>
      <c r="B13504" s="221" t="s">
        <v>190</v>
      </c>
      <c r="C13504" s="222" t="s">
        <v>50</v>
      </c>
      <c r="D13504" s="222" t="s">
        <v>191</v>
      </c>
      <c r="E13504" s="199" t="s">
        <v>171</v>
      </c>
      <c r="F13504" s="200"/>
      <c r="G13504" s="200"/>
      <c r="H13504" s="200"/>
      <c r="I13504" s="200">
        <v>45853</v>
      </c>
      <c r="J13504" s="143">
        <f t="shared" si="210"/>
        <v>45853</v>
      </c>
      <c r="K13504" s="202">
        <v>1.5</v>
      </c>
      <c r="L13504" s="285" t="s">
        <v>9723</v>
      </c>
      <c r="M13504" s="223"/>
      <c r="N13504" s="203"/>
      <c r="O13504" s="222" t="s">
        <v>326</v>
      </c>
    </row>
    <row r="13505" spans="1:15" ht="29.25" customHeight="1">
      <c r="A13505" s="221" t="s">
        <v>2860</v>
      </c>
      <c r="B13505" s="221" t="s">
        <v>190</v>
      </c>
      <c r="C13505" s="222" t="s">
        <v>50</v>
      </c>
      <c r="D13505" s="222" t="s">
        <v>191</v>
      </c>
      <c r="E13505" s="199" t="s">
        <v>182</v>
      </c>
      <c r="F13505" s="200"/>
      <c r="G13505" s="200"/>
      <c r="H13505" s="200"/>
      <c r="I13505" s="200">
        <v>45853</v>
      </c>
      <c r="J13505" s="143">
        <f t="shared" si="210"/>
        <v>45853</v>
      </c>
      <c r="K13505" s="202">
        <v>1</v>
      </c>
      <c r="L13505" s="285" t="s">
        <v>9724</v>
      </c>
      <c r="M13505" s="223"/>
      <c r="N13505" s="203"/>
      <c r="O13505" s="222" t="s">
        <v>326</v>
      </c>
    </row>
    <row r="13506" spans="1:15" ht="29.25" customHeight="1">
      <c r="A13506" s="221" t="s">
        <v>2860</v>
      </c>
      <c r="B13506" s="221" t="s">
        <v>190</v>
      </c>
      <c r="C13506" s="222" t="s">
        <v>50</v>
      </c>
      <c r="D13506" s="222" t="s">
        <v>191</v>
      </c>
      <c r="E13506" s="199" t="s">
        <v>163</v>
      </c>
      <c r="F13506" s="200" t="s">
        <v>5181</v>
      </c>
      <c r="G13506" s="200" t="s">
        <v>5182</v>
      </c>
      <c r="H13506" s="200"/>
      <c r="I13506" s="200">
        <v>45853</v>
      </c>
      <c r="J13506" s="143">
        <f t="shared" si="210"/>
        <v>45853</v>
      </c>
      <c r="K13506" s="202">
        <v>1.5</v>
      </c>
      <c r="L13506" s="284" t="s">
        <v>9726</v>
      </c>
      <c r="M13506" s="223"/>
      <c r="N13506" s="203"/>
      <c r="O13506" s="222" t="s">
        <v>326</v>
      </c>
    </row>
    <row r="13507" spans="1:15" ht="29.25" customHeight="1">
      <c r="A13507" s="221" t="s">
        <v>2860</v>
      </c>
      <c r="B13507" s="221" t="s">
        <v>190</v>
      </c>
      <c r="C13507" s="222" t="s">
        <v>50</v>
      </c>
      <c r="D13507" s="222" t="s">
        <v>191</v>
      </c>
      <c r="E13507" s="199" t="s">
        <v>163</v>
      </c>
      <c r="F13507" s="200" t="s">
        <v>5212</v>
      </c>
      <c r="G13507" s="200" t="s">
        <v>5213</v>
      </c>
      <c r="H13507" s="200"/>
      <c r="I13507" s="200">
        <v>45853</v>
      </c>
      <c r="J13507" s="143">
        <f t="shared" ref="J13507:J13570" si="211">I13507</f>
        <v>45853</v>
      </c>
      <c r="K13507" s="202">
        <v>5</v>
      </c>
      <c r="L13507" s="284" t="s">
        <v>9727</v>
      </c>
      <c r="M13507" s="223"/>
      <c r="N13507" s="203"/>
      <c r="O13507" s="222" t="s">
        <v>326</v>
      </c>
    </row>
    <row r="13508" spans="1:15" ht="29.25" customHeight="1">
      <c r="A13508" s="221" t="s">
        <v>2860</v>
      </c>
      <c r="B13508" s="221" t="s">
        <v>190</v>
      </c>
      <c r="C13508" s="222" t="s">
        <v>50</v>
      </c>
      <c r="D13508" s="222" t="s">
        <v>191</v>
      </c>
      <c r="E13508" s="199" t="s">
        <v>163</v>
      </c>
      <c r="F13508" s="200" t="s">
        <v>2241</v>
      </c>
      <c r="G13508" s="200" t="s">
        <v>2242</v>
      </c>
      <c r="H13508" s="200" t="s">
        <v>118</v>
      </c>
      <c r="I13508" s="200">
        <v>45853</v>
      </c>
      <c r="J13508" s="143">
        <f t="shared" si="211"/>
        <v>45853</v>
      </c>
      <c r="K13508" s="202">
        <v>0.5</v>
      </c>
      <c r="L13508" s="285" t="s">
        <v>9725</v>
      </c>
      <c r="M13508" s="223"/>
      <c r="N13508" s="203">
        <v>0.8125</v>
      </c>
      <c r="O13508" s="222" t="s">
        <v>943</v>
      </c>
    </row>
    <row r="13509" spans="1:15" ht="29.25" customHeight="1">
      <c r="A13509" s="221" t="s">
        <v>2860</v>
      </c>
      <c r="B13509" s="221" t="s">
        <v>190</v>
      </c>
      <c r="C13509" s="222" t="s">
        <v>50</v>
      </c>
      <c r="D13509" s="222" t="s">
        <v>191</v>
      </c>
      <c r="E13509" s="199" t="s">
        <v>163</v>
      </c>
      <c r="F13509" s="200" t="s">
        <v>5212</v>
      </c>
      <c r="G13509" s="200" t="s">
        <v>5213</v>
      </c>
      <c r="H13509" s="200"/>
      <c r="I13509" s="200">
        <v>45854</v>
      </c>
      <c r="J13509" s="143">
        <f t="shared" si="211"/>
        <v>45854</v>
      </c>
      <c r="K13509" s="202">
        <v>4</v>
      </c>
      <c r="L13509" s="284" t="s">
        <v>9729</v>
      </c>
      <c r="M13509" s="223"/>
      <c r="N13509" s="203"/>
      <c r="O13509" s="222" t="s">
        <v>326</v>
      </c>
    </row>
    <row r="13510" spans="1:15" ht="29.25" customHeight="1">
      <c r="A13510" s="221" t="s">
        <v>2860</v>
      </c>
      <c r="B13510" s="221" t="s">
        <v>190</v>
      </c>
      <c r="C13510" s="222" t="s">
        <v>50</v>
      </c>
      <c r="D13510" s="222" t="s">
        <v>191</v>
      </c>
      <c r="E13510" s="199" t="s">
        <v>163</v>
      </c>
      <c r="F13510" s="200" t="s">
        <v>7923</v>
      </c>
      <c r="G13510" s="200" t="s">
        <v>7924</v>
      </c>
      <c r="H13510" s="200" t="s">
        <v>8138</v>
      </c>
      <c r="I13510" s="200">
        <v>45854</v>
      </c>
      <c r="J13510" s="143">
        <f t="shared" si="211"/>
        <v>45854</v>
      </c>
      <c r="K13510" s="202">
        <v>5.5</v>
      </c>
      <c r="L13510" s="285" t="s">
        <v>9728</v>
      </c>
      <c r="M13510" s="223"/>
      <c r="N13510" s="203">
        <v>2.5208333333333299</v>
      </c>
      <c r="O13510" s="222" t="s">
        <v>941</v>
      </c>
    </row>
    <row r="13511" spans="1:15" ht="29.25" customHeight="1">
      <c r="A13511" s="221" t="s">
        <v>2860</v>
      </c>
      <c r="B13511" s="221" t="s">
        <v>190</v>
      </c>
      <c r="C13511" s="222" t="s">
        <v>50</v>
      </c>
      <c r="D13511" s="222" t="s">
        <v>191</v>
      </c>
      <c r="E13511" s="199" t="s">
        <v>176</v>
      </c>
      <c r="F13511" s="200"/>
      <c r="G13511" s="200"/>
      <c r="H13511" s="200"/>
      <c r="I13511" s="200">
        <v>45855</v>
      </c>
      <c r="J13511" s="143">
        <f t="shared" si="211"/>
        <v>45855</v>
      </c>
      <c r="K13511" s="202">
        <v>0.5</v>
      </c>
      <c r="L13511" s="285" t="s">
        <v>10051</v>
      </c>
      <c r="M13511" s="223" t="s">
        <v>10052</v>
      </c>
      <c r="N13511" s="203"/>
      <c r="O13511" s="222" t="s">
        <v>326</v>
      </c>
    </row>
    <row r="13512" spans="1:15" ht="29.25" customHeight="1">
      <c r="A13512" s="221" t="s">
        <v>2860</v>
      </c>
      <c r="B13512" s="221" t="s">
        <v>190</v>
      </c>
      <c r="C13512" s="222" t="s">
        <v>50</v>
      </c>
      <c r="D13512" s="222" t="s">
        <v>191</v>
      </c>
      <c r="E13512" s="199" t="s">
        <v>176</v>
      </c>
      <c r="F13512" s="200"/>
      <c r="G13512" s="200"/>
      <c r="H13512" s="200"/>
      <c r="I13512" s="200">
        <v>45855</v>
      </c>
      <c r="J13512" s="143">
        <f t="shared" si="211"/>
        <v>45855</v>
      </c>
      <c r="K13512" s="202">
        <v>1.5</v>
      </c>
      <c r="L13512" s="285" t="s">
        <v>10053</v>
      </c>
      <c r="M13512" s="223" t="s">
        <v>10054</v>
      </c>
      <c r="N13512" s="203"/>
      <c r="O13512" s="222" t="s">
        <v>326</v>
      </c>
    </row>
    <row r="13513" spans="1:15" ht="29.25" customHeight="1">
      <c r="A13513" s="221" t="s">
        <v>2860</v>
      </c>
      <c r="B13513" s="221" t="s">
        <v>190</v>
      </c>
      <c r="C13513" s="222" t="s">
        <v>50</v>
      </c>
      <c r="D13513" s="222" t="s">
        <v>191</v>
      </c>
      <c r="E13513" s="199" t="s">
        <v>176</v>
      </c>
      <c r="F13513" s="200"/>
      <c r="G13513" s="200"/>
      <c r="H13513" s="200"/>
      <c r="I13513" s="200">
        <v>45855</v>
      </c>
      <c r="J13513" s="143">
        <f t="shared" si="211"/>
        <v>45855</v>
      </c>
      <c r="K13513" s="202">
        <v>0.5</v>
      </c>
      <c r="L13513" s="285" t="s">
        <v>10055</v>
      </c>
      <c r="M13513" s="223" t="s">
        <v>10056</v>
      </c>
      <c r="N13513" s="203"/>
      <c r="O13513" s="222" t="s">
        <v>326</v>
      </c>
    </row>
    <row r="13514" spans="1:15" ht="29.25" customHeight="1">
      <c r="A13514" s="221" t="s">
        <v>2860</v>
      </c>
      <c r="B13514" s="221" t="s">
        <v>190</v>
      </c>
      <c r="C13514" s="222" t="s">
        <v>50</v>
      </c>
      <c r="D13514" s="222" t="s">
        <v>191</v>
      </c>
      <c r="E13514" s="199" t="s">
        <v>179</v>
      </c>
      <c r="F13514" s="200"/>
      <c r="G13514" s="200"/>
      <c r="H13514" s="200"/>
      <c r="I13514" s="200">
        <v>45855</v>
      </c>
      <c r="J13514" s="143">
        <f t="shared" si="211"/>
        <v>45855</v>
      </c>
      <c r="K13514" s="202">
        <v>2</v>
      </c>
      <c r="L13514" s="284" t="s">
        <v>10061</v>
      </c>
      <c r="M13514" s="223"/>
      <c r="N13514" s="203"/>
      <c r="O13514" s="222" t="s">
        <v>326</v>
      </c>
    </row>
    <row r="13515" spans="1:15" ht="29.25" customHeight="1">
      <c r="A13515" s="221" t="s">
        <v>2860</v>
      </c>
      <c r="B13515" s="221" t="s">
        <v>190</v>
      </c>
      <c r="C13515" s="222" t="s">
        <v>50</v>
      </c>
      <c r="D13515" s="222" t="s">
        <v>191</v>
      </c>
      <c r="E13515" s="199" t="s">
        <v>179</v>
      </c>
      <c r="F13515" s="200"/>
      <c r="G13515" s="200"/>
      <c r="H13515" s="200"/>
      <c r="I13515" s="200">
        <v>45855</v>
      </c>
      <c r="J13515" s="143">
        <f t="shared" si="211"/>
        <v>45855</v>
      </c>
      <c r="K13515" s="202">
        <v>1</v>
      </c>
      <c r="L13515" s="284" t="s">
        <v>10062</v>
      </c>
      <c r="M13515" s="223"/>
      <c r="N13515" s="203"/>
      <c r="O13515" s="222" t="s">
        <v>326</v>
      </c>
    </row>
    <row r="13516" spans="1:15" ht="29.25" customHeight="1">
      <c r="A13516" s="221" t="s">
        <v>2860</v>
      </c>
      <c r="B13516" s="221" t="s">
        <v>190</v>
      </c>
      <c r="C13516" s="222" t="s">
        <v>50</v>
      </c>
      <c r="D13516" s="222" t="s">
        <v>191</v>
      </c>
      <c r="E13516" s="199" t="s">
        <v>178</v>
      </c>
      <c r="F13516" s="200"/>
      <c r="G13516" s="200"/>
      <c r="H13516" s="200"/>
      <c r="I13516" s="200">
        <v>45855</v>
      </c>
      <c r="J13516" s="143">
        <f t="shared" si="211"/>
        <v>45855</v>
      </c>
      <c r="K13516" s="202">
        <v>1.5</v>
      </c>
      <c r="L13516" s="285" t="s">
        <v>4247</v>
      </c>
      <c r="M13516" s="223"/>
      <c r="N13516" s="203"/>
      <c r="O13516" s="222" t="s">
        <v>326</v>
      </c>
    </row>
    <row r="13517" spans="1:15" ht="29.25" customHeight="1">
      <c r="A13517" s="221" t="s">
        <v>2860</v>
      </c>
      <c r="B13517" s="221" t="s">
        <v>190</v>
      </c>
      <c r="C13517" s="222" t="s">
        <v>50</v>
      </c>
      <c r="D13517" s="222" t="s">
        <v>191</v>
      </c>
      <c r="E13517" s="199" t="s">
        <v>177</v>
      </c>
      <c r="F13517" s="200"/>
      <c r="G13517" s="200"/>
      <c r="H13517" s="200"/>
      <c r="I13517" s="200">
        <v>45855</v>
      </c>
      <c r="J13517" s="143">
        <f t="shared" si="211"/>
        <v>45855</v>
      </c>
      <c r="K13517" s="202">
        <v>1</v>
      </c>
      <c r="L13517" s="285" t="s">
        <v>10060</v>
      </c>
      <c r="M13517" s="223"/>
      <c r="N13517" s="203"/>
      <c r="O13517" s="222" t="s">
        <v>326</v>
      </c>
    </row>
    <row r="13518" spans="1:15" ht="29.25" customHeight="1">
      <c r="A13518" s="221" t="s">
        <v>2860</v>
      </c>
      <c r="B13518" s="221" t="s">
        <v>190</v>
      </c>
      <c r="C13518" s="222" t="s">
        <v>50</v>
      </c>
      <c r="D13518" s="222" t="s">
        <v>191</v>
      </c>
      <c r="E13518" s="199" t="s">
        <v>176</v>
      </c>
      <c r="F13518" s="200"/>
      <c r="G13518" s="200"/>
      <c r="H13518" s="200"/>
      <c r="I13518" s="200">
        <v>45855</v>
      </c>
      <c r="J13518" s="143">
        <f t="shared" si="211"/>
        <v>45855</v>
      </c>
      <c r="K13518" s="202">
        <v>0.5</v>
      </c>
      <c r="L13518" s="285" t="s">
        <v>10058</v>
      </c>
      <c r="M13518" s="223" t="s">
        <v>10059</v>
      </c>
      <c r="N13518" s="203"/>
      <c r="O13518" s="222" t="s">
        <v>326</v>
      </c>
    </row>
    <row r="13519" spans="1:15" ht="29.25" customHeight="1">
      <c r="A13519" s="221" t="s">
        <v>2860</v>
      </c>
      <c r="B13519" s="221" t="s">
        <v>190</v>
      </c>
      <c r="C13519" s="222" t="s">
        <v>50</v>
      </c>
      <c r="D13519" s="222" t="s">
        <v>191</v>
      </c>
      <c r="E13519" s="199" t="s">
        <v>163</v>
      </c>
      <c r="F13519" s="200" t="s">
        <v>7923</v>
      </c>
      <c r="G13519" s="200" t="s">
        <v>7924</v>
      </c>
      <c r="H13519" s="200" t="s">
        <v>8139</v>
      </c>
      <c r="I13519" s="200">
        <v>45855</v>
      </c>
      <c r="J13519" s="143">
        <f t="shared" si="211"/>
        <v>45855</v>
      </c>
      <c r="K13519" s="202">
        <v>1</v>
      </c>
      <c r="L13519" s="285" t="s">
        <v>10057</v>
      </c>
      <c r="M13519" s="223"/>
      <c r="N13519" s="203">
        <v>0.1953125</v>
      </c>
      <c r="O13519" s="222" t="s">
        <v>988</v>
      </c>
    </row>
    <row r="13520" spans="1:15" ht="29.25" customHeight="1">
      <c r="A13520" s="221" t="s">
        <v>2860</v>
      </c>
      <c r="B13520" s="221" t="s">
        <v>190</v>
      </c>
      <c r="C13520" s="222" t="s">
        <v>50</v>
      </c>
      <c r="D13520" s="222" t="s">
        <v>191</v>
      </c>
      <c r="E13520" s="199" t="s">
        <v>165</v>
      </c>
      <c r="F13520" s="200"/>
      <c r="G13520" s="200"/>
      <c r="H13520" s="200"/>
      <c r="I13520" s="200">
        <v>45856</v>
      </c>
      <c r="J13520" s="143">
        <f t="shared" si="211"/>
        <v>45856</v>
      </c>
      <c r="K13520" s="202">
        <v>8</v>
      </c>
      <c r="L13520" s="285" t="s">
        <v>172</v>
      </c>
      <c r="M13520" s="223"/>
      <c r="N13520" s="203"/>
      <c r="O13520" s="222" t="s">
        <v>326</v>
      </c>
    </row>
    <row r="13521" spans="1:15" ht="29.25" customHeight="1">
      <c r="A13521" s="221" t="s">
        <v>2860</v>
      </c>
      <c r="B13521" s="221" t="s">
        <v>190</v>
      </c>
      <c r="C13521" s="222" t="s">
        <v>50</v>
      </c>
      <c r="D13521" s="222" t="s">
        <v>191</v>
      </c>
      <c r="E13521" s="199" t="s">
        <v>163</v>
      </c>
      <c r="F13521" s="200" t="s">
        <v>4557</v>
      </c>
      <c r="G13521" s="200" t="s">
        <v>4558</v>
      </c>
      <c r="H13521" s="200"/>
      <c r="I13521" s="200">
        <v>45859</v>
      </c>
      <c r="J13521" s="143">
        <f t="shared" si="211"/>
        <v>45859</v>
      </c>
      <c r="K13521" s="202">
        <v>1</v>
      </c>
      <c r="L13521" s="284" t="s">
        <v>10063</v>
      </c>
      <c r="M13521" s="223"/>
      <c r="N13521" s="203"/>
      <c r="O13521" s="222" t="s">
        <v>326</v>
      </c>
    </row>
    <row r="13522" spans="1:15" ht="29.25" customHeight="1">
      <c r="A13522" s="221" t="s">
        <v>2860</v>
      </c>
      <c r="B13522" s="221" t="s">
        <v>190</v>
      </c>
      <c r="C13522" s="222" t="s">
        <v>50</v>
      </c>
      <c r="D13522" s="222" t="s">
        <v>191</v>
      </c>
      <c r="E13522" s="199" t="s">
        <v>179</v>
      </c>
      <c r="F13522" s="200"/>
      <c r="G13522" s="200"/>
      <c r="H13522" s="200"/>
      <c r="I13522" s="200">
        <v>45859</v>
      </c>
      <c r="J13522" s="143">
        <f t="shared" si="211"/>
        <v>45859</v>
      </c>
      <c r="K13522" s="202">
        <v>4.5</v>
      </c>
      <c r="L13522" s="284" t="s">
        <v>10067</v>
      </c>
      <c r="M13522" s="223"/>
      <c r="N13522" s="203"/>
      <c r="O13522" s="222" t="s">
        <v>326</v>
      </c>
    </row>
    <row r="13523" spans="1:15" ht="29.25" customHeight="1">
      <c r="A13523" s="221" t="s">
        <v>2860</v>
      </c>
      <c r="B13523" s="221" t="s">
        <v>190</v>
      </c>
      <c r="C13523" s="222" t="s">
        <v>50</v>
      </c>
      <c r="D13523" s="222" t="s">
        <v>191</v>
      </c>
      <c r="E13523" s="199" t="s">
        <v>178</v>
      </c>
      <c r="F13523" s="200"/>
      <c r="G13523" s="200"/>
      <c r="H13523" s="200"/>
      <c r="I13523" s="200">
        <v>45859</v>
      </c>
      <c r="J13523" s="143">
        <f t="shared" si="211"/>
        <v>45859</v>
      </c>
      <c r="K13523" s="202">
        <v>1</v>
      </c>
      <c r="L13523" s="285" t="s">
        <v>10064</v>
      </c>
      <c r="M13523" s="223"/>
      <c r="N13523" s="203"/>
      <c r="O13523" s="222" t="s">
        <v>326</v>
      </c>
    </row>
    <row r="13524" spans="1:15" ht="29.25" customHeight="1">
      <c r="A13524" s="221" t="s">
        <v>2860</v>
      </c>
      <c r="B13524" s="221" t="s">
        <v>190</v>
      </c>
      <c r="C13524" s="222" t="s">
        <v>50</v>
      </c>
      <c r="D13524" s="222" t="s">
        <v>191</v>
      </c>
      <c r="E13524" s="199" t="s">
        <v>163</v>
      </c>
      <c r="F13524" s="200" t="s">
        <v>7923</v>
      </c>
      <c r="G13524" s="200" t="s">
        <v>7924</v>
      </c>
      <c r="H13524" s="200"/>
      <c r="I13524" s="200">
        <v>45859</v>
      </c>
      <c r="J13524" s="143">
        <f t="shared" si="211"/>
        <v>45859</v>
      </c>
      <c r="K13524" s="202">
        <v>1</v>
      </c>
      <c r="L13524" s="284" t="s">
        <v>10065</v>
      </c>
      <c r="M13524" s="223"/>
      <c r="N13524" s="203"/>
      <c r="O13524" s="222" t="s">
        <v>326</v>
      </c>
    </row>
    <row r="13525" spans="1:15" ht="29.25" customHeight="1">
      <c r="A13525" s="221" t="s">
        <v>2860</v>
      </c>
      <c r="B13525" s="221" t="s">
        <v>190</v>
      </c>
      <c r="C13525" s="222" t="s">
        <v>50</v>
      </c>
      <c r="D13525" s="222" t="s">
        <v>191</v>
      </c>
      <c r="E13525" s="199" t="s">
        <v>163</v>
      </c>
      <c r="F13525" s="200" t="s">
        <v>2849</v>
      </c>
      <c r="G13525" s="200" t="s">
        <v>2850</v>
      </c>
      <c r="H13525" s="200" t="s">
        <v>2855</v>
      </c>
      <c r="I13525" s="200">
        <v>45859</v>
      </c>
      <c r="J13525" s="143">
        <f t="shared" si="211"/>
        <v>45859</v>
      </c>
      <c r="K13525" s="202">
        <v>2</v>
      </c>
      <c r="L13525" s="285" t="s">
        <v>10066</v>
      </c>
      <c r="M13525" s="223"/>
      <c r="N13525" s="203">
        <v>6.34375</v>
      </c>
      <c r="O13525" s="222" t="s">
        <v>942</v>
      </c>
    </row>
    <row r="13526" spans="1:15" ht="29.25" customHeight="1">
      <c r="A13526" s="221" t="s">
        <v>2860</v>
      </c>
      <c r="B13526" s="221" t="s">
        <v>190</v>
      </c>
      <c r="C13526" s="222" t="s">
        <v>50</v>
      </c>
      <c r="D13526" s="222" t="s">
        <v>191</v>
      </c>
      <c r="E13526" s="199" t="s">
        <v>178</v>
      </c>
      <c r="F13526" s="200"/>
      <c r="G13526" s="200"/>
      <c r="H13526" s="200"/>
      <c r="I13526" s="200">
        <v>45860</v>
      </c>
      <c r="J13526" s="143">
        <f t="shared" si="211"/>
        <v>45860</v>
      </c>
      <c r="K13526" s="202">
        <v>3</v>
      </c>
      <c r="L13526" s="285" t="s">
        <v>7085</v>
      </c>
      <c r="M13526" s="223"/>
      <c r="N13526" s="203"/>
      <c r="O13526" s="222" t="s">
        <v>326</v>
      </c>
    </row>
    <row r="13527" spans="1:15" ht="29.25" customHeight="1">
      <c r="A13527" s="221" t="s">
        <v>2860</v>
      </c>
      <c r="B13527" s="221" t="s">
        <v>190</v>
      </c>
      <c r="C13527" s="222" t="s">
        <v>50</v>
      </c>
      <c r="D13527" s="222" t="s">
        <v>191</v>
      </c>
      <c r="E13527" s="199" t="s">
        <v>179</v>
      </c>
      <c r="F13527" s="200"/>
      <c r="G13527" s="200"/>
      <c r="H13527" s="200"/>
      <c r="I13527" s="200">
        <v>45860</v>
      </c>
      <c r="J13527" s="143">
        <f t="shared" si="211"/>
        <v>45860</v>
      </c>
      <c r="K13527" s="202">
        <v>3</v>
      </c>
      <c r="L13527" s="284" t="s">
        <v>10070</v>
      </c>
      <c r="M13527" s="223"/>
      <c r="N13527" s="203"/>
      <c r="O13527" s="222" t="s">
        <v>326</v>
      </c>
    </row>
    <row r="13528" spans="1:15" ht="29.25" customHeight="1">
      <c r="A13528" s="221" t="s">
        <v>2860</v>
      </c>
      <c r="B13528" s="221" t="s">
        <v>190</v>
      </c>
      <c r="C13528" s="222" t="s">
        <v>50</v>
      </c>
      <c r="D13528" s="222" t="s">
        <v>191</v>
      </c>
      <c r="E13528" s="199" t="s">
        <v>163</v>
      </c>
      <c r="F13528" s="200" t="s">
        <v>2849</v>
      </c>
      <c r="G13528" s="200" t="s">
        <v>2850</v>
      </c>
      <c r="H13528" s="200" t="s">
        <v>2856</v>
      </c>
      <c r="I13528" s="200">
        <v>45860</v>
      </c>
      <c r="J13528" s="143">
        <f t="shared" si="211"/>
        <v>45860</v>
      </c>
      <c r="K13528" s="202">
        <v>3.5</v>
      </c>
      <c r="L13528" s="284" t="s">
        <v>10068</v>
      </c>
      <c r="M13528" s="223" t="s">
        <v>10069</v>
      </c>
      <c r="N13528" s="203">
        <v>7.375</v>
      </c>
      <c r="O13528" s="222" t="s">
        <v>968</v>
      </c>
    </row>
    <row r="13529" spans="1:15" ht="29.25" customHeight="1">
      <c r="A13529" s="221" t="s">
        <v>2860</v>
      </c>
      <c r="B13529" s="221" t="s">
        <v>190</v>
      </c>
      <c r="C13529" s="222" t="s">
        <v>50</v>
      </c>
      <c r="D13529" s="222" t="s">
        <v>191</v>
      </c>
      <c r="E13529" s="199" t="s">
        <v>177</v>
      </c>
      <c r="F13529" s="200"/>
      <c r="G13529" s="200"/>
      <c r="H13529" s="200"/>
      <c r="I13529" s="200">
        <v>45861</v>
      </c>
      <c r="J13529" s="143">
        <f t="shared" si="211"/>
        <v>45861</v>
      </c>
      <c r="K13529" s="202">
        <v>1.5</v>
      </c>
      <c r="L13529" s="284" t="s">
        <v>10073</v>
      </c>
      <c r="M13529" s="223"/>
      <c r="N13529" s="203"/>
      <c r="O13529" s="222" t="s">
        <v>326</v>
      </c>
    </row>
    <row r="13530" spans="1:15" ht="29.25" customHeight="1">
      <c r="A13530" s="221" t="s">
        <v>2860</v>
      </c>
      <c r="B13530" s="221" t="s">
        <v>190</v>
      </c>
      <c r="C13530" s="222" t="s">
        <v>50</v>
      </c>
      <c r="D13530" s="222" t="s">
        <v>191</v>
      </c>
      <c r="E13530" s="199" t="s">
        <v>163</v>
      </c>
      <c r="F13530" s="200" t="s">
        <v>2849</v>
      </c>
      <c r="G13530" s="200" t="s">
        <v>2850</v>
      </c>
      <c r="H13530" s="200" t="s">
        <v>2851</v>
      </c>
      <c r="I13530" s="200">
        <v>45861</v>
      </c>
      <c r="J13530" s="143">
        <f t="shared" si="211"/>
        <v>45861</v>
      </c>
      <c r="K13530" s="202">
        <v>1</v>
      </c>
      <c r="L13530" s="285" t="s">
        <v>6310</v>
      </c>
      <c r="M13530" s="223"/>
      <c r="N13530" s="203">
        <v>7.5</v>
      </c>
      <c r="O13530" s="222" t="s">
        <v>991</v>
      </c>
    </row>
    <row r="13531" spans="1:15" ht="29.25" customHeight="1">
      <c r="A13531" s="221" t="s">
        <v>2860</v>
      </c>
      <c r="B13531" s="221" t="s">
        <v>190</v>
      </c>
      <c r="C13531" s="222" t="s">
        <v>50</v>
      </c>
      <c r="D13531" s="222" t="s">
        <v>191</v>
      </c>
      <c r="E13531" s="199" t="s">
        <v>163</v>
      </c>
      <c r="F13531" s="200" t="s">
        <v>7923</v>
      </c>
      <c r="G13531" s="200" t="s">
        <v>7924</v>
      </c>
      <c r="H13531" s="200" t="s">
        <v>8138</v>
      </c>
      <c r="I13531" s="200">
        <v>45861</v>
      </c>
      <c r="J13531" s="143">
        <f t="shared" si="211"/>
        <v>45861</v>
      </c>
      <c r="K13531" s="202">
        <v>2</v>
      </c>
      <c r="L13531" s="285" t="s">
        <v>10074</v>
      </c>
      <c r="M13531" s="223"/>
      <c r="N13531" s="203">
        <v>2.5208333333333299</v>
      </c>
      <c r="O13531" s="222" t="s">
        <v>941</v>
      </c>
    </row>
    <row r="13532" spans="1:15" ht="29.25" customHeight="1">
      <c r="A13532" s="221" t="s">
        <v>2860</v>
      </c>
      <c r="B13532" s="221" t="s">
        <v>190</v>
      </c>
      <c r="C13532" s="222" t="s">
        <v>50</v>
      </c>
      <c r="D13532" s="222" t="s">
        <v>191</v>
      </c>
      <c r="E13532" s="199" t="s">
        <v>163</v>
      </c>
      <c r="F13532" s="200" t="s">
        <v>2849</v>
      </c>
      <c r="G13532" s="200" t="s">
        <v>2850</v>
      </c>
      <c r="H13532" s="200" t="s">
        <v>2856</v>
      </c>
      <c r="I13532" s="200">
        <v>45861</v>
      </c>
      <c r="J13532" s="143">
        <f t="shared" si="211"/>
        <v>45861</v>
      </c>
      <c r="K13532" s="202">
        <v>2</v>
      </c>
      <c r="L13532" s="285" t="s">
        <v>10071</v>
      </c>
      <c r="M13532" s="223" t="s">
        <v>10072</v>
      </c>
      <c r="N13532" s="203">
        <v>7.375</v>
      </c>
      <c r="O13532" s="222" t="s">
        <v>968</v>
      </c>
    </row>
    <row r="13533" spans="1:15" ht="29.25" customHeight="1">
      <c r="A13533" s="221" t="s">
        <v>2860</v>
      </c>
      <c r="B13533" s="221" t="s">
        <v>190</v>
      </c>
      <c r="C13533" s="222" t="s">
        <v>50</v>
      </c>
      <c r="D13533" s="222" t="s">
        <v>191</v>
      </c>
      <c r="E13533" s="199" t="s">
        <v>163</v>
      </c>
      <c r="F13533" s="200" t="s">
        <v>1494</v>
      </c>
      <c r="G13533" s="200" t="s">
        <v>1495</v>
      </c>
      <c r="H13533" s="200" t="s">
        <v>257</v>
      </c>
      <c r="I13533" s="200">
        <v>45861</v>
      </c>
      <c r="J13533" s="143">
        <f t="shared" si="211"/>
        <v>45861</v>
      </c>
      <c r="K13533" s="202">
        <v>1.5</v>
      </c>
      <c r="L13533" s="284" t="s">
        <v>10075</v>
      </c>
      <c r="M13533" s="223"/>
      <c r="N13533" s="203">
        <v>0.266666666666667</v>
      </c>
      <c r="O13533" s="222" t="s">
        <v>7089</v>
      </c>
    </row>
    <row r="13534" spans="1:15" ht="29.25" customHeight="1">
      <c r="A13534" s="221" t="s">
        <v>2860</v>
      </c>
      <c r="B13534" s="221" t="s">
        <v>190</v>
      </c>
      <c r="C13534" s="222" t="s">
        <v>50</v>
      </c>
      <c r="D13534" s="222" t="s">
        <v>191</v>
      </c>
      <c r="E13534" s="199" t="s">
        <v>163</v>
      </c>
      <c r="F13534" s="200" t="s">
        <v>2849</v>
      </c>
      <c r="G13534" s="200" t="s">
        <v>2850</v>
      </c>
      <c r="H13534" s="200" t="s">
        <v>2857</v>
      </c>
      <c r="I13534" s="200">
        <v>45861</v>
      </c>
      <c r="J13534" s="143">
        <f t="shared" si="211"/>
        <v>45861</v>
      </c>
      <c r="K13534" s="202">
        <v>1.5</v>
      </c>
      <c r="L13534" s="285" t="s">
        <v>10071</v>
      </c>
      <c r="M13534" s="223"/>
      <c r="N13534" s="203">
        <v>1</v>
      </c>
      <c r="O13534" s="222" t="s">
        <v>968</v>
      </c>
    </row>
    <row r="13535" spans="1:15" ht="29.25" customHeight="1">
      <c r="A13535" s="221" t="s">
        <v>2860</v>
      </c>
      <c r="B13535" s="221" t="s">
        <v>190</v>
      </c>
      <c r="C13535" s="222" t="s">
        <v>50</v>
      </c>
      <c r="D13535" s="222" t="s">
        <v>191</v>
      </c>
      <c r="E13535" s="199" t="s">
        <v>177</v>
      </c>
      <c r="F13535" s="200"/>
      <c r="G13535" s="200"/>
      <c r="H13535" s="200"/>
      <c r="I13535" s="200">
        <v>45862</v>
      </c>
      <c r="J13535" s="143">
        <f t="shared" si="211"/>
        <v>45862</v>
      </c>
      <c r="K13535" s="202">
        <v>1.5</v>
      </c>
      <c r="L13535" s="285" t="s">
        <v>10078</v>
      </c>
      <c r="M13535" s="223"/>
      <c r="N13535" s="203"/>
      <c r="O13535" s="222" t="s">
        <v>326</v>
      </c>
    </row>
    <row r="13536" spans="1:15" ht="29.25" customHeight="1">
      <c r="A13536" s="221" t="s">
        <v>2860</v>
      </c>
      <c r="B13536" s="221" t="s">
        <v>190</v>
      </c>
      <c r="C13536" s="222" t="s">
        <v>50</v>
      </c>
      <c r="D13536" s="222" t="s">
        <v>191</v>
      </c>
      <c r="E13536" s="199" t="s">
        <v>178</v>
      </c>
      <c r="F13536" s="200"/>
      <c r="G13536" s="200"/>
      <c r="H13536" s="200"/>
      <c r="I13536" s="200">
        <v>45862</v>
      </c>
      <c r="J13536" s="143">
        <f t="shared" si="211"/>
        <v>45862</v>
      </c>
      <c r="K13536" s="202">
        <v>2</v>
      </c>
      <c r="L13536" s="285" t="s">
        <v>4247</v>
      </c>
      <c r="M13536" s="223"/>
      <c r="N13536" s="203"/>
      <c r="O13536" s="222" t="s">
        <v>326</v>
      </c>
    </row>
    <row r="13537" spans="1:15" ht="29.25" customHeight="1">
      <c r="A13537" s="221" t="s">
        <v>2860</v>
      </c>
      <c r="B13537" s="221" t="s">
        <v>190</v>
      </c>
      <c r="C13537" s="222" t="s">
        <v>50</v>
      </c>
      <c r="D13537" s="222" t="s">
        <v>191</v>
      </c>
      <c r="E13537" s="199" t="s">
        <v>179</v>
      </c>
      <c r="F13537" s="200"/>
      <c r="G13537" s="200"/>
      <c r="H13537" s="200"/>
      <c r="I13537" s="200">
        <v>45862</v>
      </c>
      <c r="J13537" s="143">
        <f t="shared" si="211"/>
        <v>45862</v>
      </c>
      <c r="K13537" s="202">
        <v>2.5</v>
      </c>
      <c r="L13537" s="285" t="s">
        <v>10080</v>
      </c>
      <c r="M13537" s="223"/>
      <c r="N13537" s="203"/>
      <c r="O13537" s="222" t="s">
        <v>326</v>
      </c>
    </row>
    <row r="13538" spans="1:15" ht="29.25" customHeight="1">
      <c r="A13538" s="221" t="s">
        <v>2860</v>
      </c>
      <c r="B13538" s="221" t="s">
        <v>190</v>
      </c>
      <c r="C13538" s="222" t="s">
        <v>50</v>
      </c>
      <c r="D13538" s="222" t="s">
        <v>191</v>
      </c>
      <c r="E13538" s="199" t="s">
        <v>163</v>
      </c>
      <c r="F13538" s="200" t="s">
        <v>2849</v>
      </c>
      <c r="G13538" s="200" t="s">
        <v>2850</v>
      </c>
      <c r="H13538" s="200" t="s">
        <v>2858</v>
      </c>
      <c r="I13538" s="200">
        <v>45862</v>
      </c>
      <c r="J13538" s="143">
        <f t="shared" si="211"/>
        <v>45862</v>
      </c>
      <c r="K13538" s="202">
        <v>1</v>
      </c>
      <c r="L13538" s="284" t="s">
        <v>10079</v>
      </c>
      <c r="M13538" s="223"/>
      <c r="N13538" s="203">
        <v>0.375</v>
      </c>
      <c r="O13538" s="222" t="s">
        <v>968</v>
      </c>
    </row>
    <row r="13539" spans="1:15" ht="29.25" customHeight="1">
      <c r="A13539" s="221" t="s">
        <v>2860</v>
      </c>
      <c r="B13539" s="221" t="s">
        <v>190</v>
      </c>
      <c r="C13539" s="222" t="s">
        <v>50</v>
      </c>
      <c r="D13539" s="222" t="s">
        <v>191</v>
      </c>
      <c r="E13539" s="199" t="s">
        <v>163</v>
      </c>
      <c r="F13539" s="200" t="s">
        <v>2849</v>
      </c>
      <c r="G13539" s="200" t="s">
        <v>2850</v>
      </c>
      <c r="H13539" s="200" t="s">
        <v>2856</v>
      </c>
      <c r="I13539" s="200">
        <v>45862</v>
      </c>
      <c r="J13539" s="143">
        <f t="shared" si="211"/>
        <v>45862</v>
      </c>
      <c r="K13539" s="202">
        <v>1.5</v>
      </c>
      <c r="L13539" s="284" t="s">
        <v>10077</v>
      </c>
      <c r="M13539" s="223" t="s">
        <v>10072</v>
      </c>
      <c r="N13539" s="203">
        <v>7.375</v>
      </c>
      <c r="O13539" s="222" t="s">
        <v>968</v>
      </c>
    </row>
    <row r="13540" spans="1:15" ht="29.25" customHeight="1">
      <c r="A13540" s="221" t="s">
        <v>2860</v>
      </c>
      <c r="B13540" s="221" t="s">
        <v>190</v>
      </c>
      <c r="C13540" s="222" t="s">
        <v>50</v>
      </c>
      <c r="D13540" s="222" t="s">
        <v>191</v>
      </c>
      <c r="E13540" s="199" t="s">
        <v>163</v>
      </c>
      <c r="F13540" s="200" t="s">
        <v>2849</v>
      </c>
      <c r="G13540" s="200" t="s">
        <v>2850</v>
      </c>
      <c r="H13540" s="200" t="s">
        <v>2857</v>
      </c>
      <c r="I13540" s="200">
        <v>45862</v>
      </c>
      <c r="J13540" s="143">
        <f t="shared" si="211"/>
        <v>45862</v>
      </c>
      <c r="K13540" s="202">
        <v>1</v>
      </c>
      <c r="L13540" s="284" t="s">
        <v>10076</v>
      </c>
      <c r="M13540" s="223"/>
      <c r="N13540" s="203">
        <v>1</v>
      </c>
      <c r="O13540" s="222" t="s">
        <v>968</v>
      </c>
    </row>
    <row r="13541" spans="1:15" ht="29.25" customHeight="1">
      <c r="A13541" s="221" t="s">
        <v>2860</v>
      </c>
      <c r="B13541" s="221" t="s">
        <v>190</v>
      </c>
      <c r="C13541" s="222" t="s">
        <v>50</v>
      </c>
      <c r="D13541" s="222" t="s">
        <v>191</v>
      </c>
      <c r="E13541" s="199" t="s">
        <v>178</v>
      </c>
      <c r="F13541" s="200"/>
      <c r="G13541" s="200"/>
      <c r="H13541" s="200"/>
      <c r="I13541" s="200">
        <v>45863</v>
      </c>
      <c r="J13541" s="143">
        <f t="shared" si="211"/>
        <v>45863</v>
      </c>
      <c r="K13541" s="202">
        <v>1</v>
      </c>
      <c r="L13541" s="285" t="s">
        <v>10082</v>
      </c>
      <c r="M13541" s="223"/>
      <c r="N13541" s="203"/>
      <c r="O13541" s="222" t="s">
        <v>326</v>
      </c>
    </row>
    <row r="13542" spans="1:15" ht="29.25" customHeight="1">
      <c r="A13542" s="221" t="s">
        <v>2860</v>
      </c>
      <c r="B13542" s="221" t="s">
        <v>190</v>
      </c>
      <c r="C13542" s="222" t="s">
        <v>50</v>
      </c>
      <c r="D13542" s="222" t="s">
        <v>191</v>
      </c>
      <c r="E13542" s="199" t="s">
        <v>179</v>
      </c>
      <c r="F13542" s="200"/>
      <c r="G13542" s="200"/>
      <c r="H13542" s="200"/>
      <c r="I13542" s="200">
        <v>45863</v>
      </c>
      <c r="J13542" s="143">
        <f t="shared" si="211"/>
        <v>45863</v>
      </c>
      <c r="K13542" s="202">
        <v>1</v>
      </c>
      <c r="L13542" s="284" t="s">
        <v>10083</v>
      </c>
      <c r="M13542" s="223"/>
      <c r="N13542" s="203"/>
      <c r="O13542" s="222" t="s">
        <v>326</v>
      </c>
    </row>
    <row r="13543" spans="1:15" ht="29.25" customHeight="1">
      <c r="A13543" s="221" t="s">
        <v>2860</v>
      </c>
      <c r="B13543" s="221" t="s">
        <v>190</v>
      </c>
      <c r="C13543" s="222" t="s">
        <v>50</v>
      </c>
      <c r="D13543" s="222" t="s">
        <v>191</v>
      </c>
      <c r="E13543" s="199" t="s">
        <v>177</v>
      </c>
      <c r="F13543" s="200"/>
      <c r="G13543" s="200"/>
      <c r="H13543" s="200"/>
      <c r="I13543" s="200">
        <v>45863</v>
      </c>
      <c r="J13543" s="143">
        <f t="shared" si="211"/>
        <v>45863</v>
      </c>
      <c r="K13543" s="202">
        <v>1.5</v>
      </c>
      <c r="L13543" s="284" t="s">
        <v>10084</v>
      </c>
      <c r="M13543" s="223"/>
      <c r="N13543" s="203"/>
      <c r="O13543" s="222" t="s">
        <v>326</v>
      </c>
    </row>
    <row r="13544" spans="1:15" ht="29.25" customHeight="1">
      <c r="A13544" s="221" t="s">
        <v>2860</v>
      </c>
      <c r="B13544" s="221" t="s">
        <v>190</v>
      </c>
      <c r="C13544" s="222" t="s">
        <v>50</v>
      </c>
      <c r="D13544" s="222" t="s">
        <v>191</v>
      </c>
      <c r="E13544" s="199" t="s">
        <v>169</v>
      </c>
      <c r="F13544" s="200"/>
      <c r="G13544" s="200"/>
      <c r="H13544" s="200"/>
      <c r="I13544" s="200">
        <v>45863</v>
      </c>
      <c r="J13544" s="143">
        <f t="shared" si="211"/>
        <v>45863</v>
      </c>
      <c r="K13544" s="202">
        <v>1</v>
      </c>
      <c r="L13544" s="284" t="s">
        <v>10088</v>
      </c>
      <c r="M13544" s="223"/>
      <c r="N13544" s="203"/>
      <c r="O13544" s="222" t="s">
        <v>326</v>
      </c>
    </row>
    <row r="13545" spans="1:15" ht="29.25" customHeight="1">
      <c r="A13545" s="221" t="s">
        <v>2860</v>
      </c>
      <c r="B13545" s="221" t="s">
        <v>190</v>
      </c>
      <c r="C13545" s="222" t="s">
        <v>50</v>
      </c>
      <c r="D13545" s="222" t="s">
        <v>191</v>
      </c>
      <c r="E13545" s="199" t="s">
        <v>187</v>
      </c>
      <c r="F13545" s="200"/>
      <c r="G13545" s="200"/>
      <c r="H13545" s="200"/>
      <c r="I13545" s="200">
        <v>45863</v>
      </c>
      <c r="J13545" s="143">
        <f t="shared" si="211"/>
        <v>45863</v>
      </c>
      <c r="K13545" s="202">
        <v>1</v>
      </c>
      <c r="L13545" s="284" t="s">
        <v>10087</v>
      </c>
      <c r="M13545" s="223"/>
      <c r="N13545" s="203"/>
      <c r="O13545" s="222" t="s">
        <v>326</v>
      </c>
    </row>
    <row r="13546" spans="1:15" ht="29.25" customHeight="1">
      <c r="A13546" s="221" t="s">
        <v>2860</v>
      </c>
      <c r="B13546" s="221" t="s">
        <v>190</v>
      </c>
      <c r="C13546" s="222" t="s">
        <v>50</v>
      </c>
      <c r="D13546" s="222" t="s">
        <v>191</v>
      </c>
      <c r="E13546" s="199" t="s">
        <v>163</v>
      </c>
      <c r="F13546" s="200" t="s">
        <v>2849</v>
      </c>
      <c r="G13546" s="200" t="s">
        <v>2850</v>
      </c>
      <c r="H13546" s="200" t="s">
        <v>2851</v>
      </c>
      <c r="I13546" s="200">
        <v>45863</v>
      </c>
      <c r="J13546" s="143">
        <f t="shared" si="211"/>
        <v>45863</v>
      </c>
      <c r="K13546" s="202">
        <v>1</v>
      </c>
      <c r="L13546" s="284" t="s">
        <v>10085</v>
      </c>
      <c r="M13546" s="223"/>
      <c r="N13546" s="203">
        <v>7.5</v>
      </c>
      <c r="O13546" s="222" t="s">
        <v>991</v>
      </c>
    </row>
    <row r="13547" spans="1:15" ht="29.25" customHeight="1">
      <c r="A13547" s="221" t="s">
        <v>2860</v>
      </c>
      <c r="B13547" s="221" t="s">
        <v>190</v>
      </c>
      <c r="C13547" s="222" t="s">
        <v>50</v>
      </c>
      <c r="D13547" s="222" t="s">
        <v>191</v>
      </c>
      <c r="E13547" s="199" t="s">
        <v>163</v>
      </c>
      <c r="F13547" s="200" t="s">
        <v>7923</v>
      </c>
      <c r="G13547" s="200" t="s">
        <v>7924</v>
      </c>
      <c r="H13547" s="200" t="s">
        <v>8139</v>
      </c>
      <c r="I13547" s="200">
        <v>45863</v>
      </c>
      <c r="J13547" s="143">
        <f t="shared" si="211"/>
        <v>45863</v>
      </c>
      <c r="K13547" s="202">
        <v>1</v>
      </c>
      <c r="L13547" s="284" t="s">
        <v>10081</v>
      </c>
      <c r="M13547" s="223"/>
      <c r="N13547" s="203">
        <v>0.1953125</v>
      </c>
      <c r="O13547" s="222" t="s">
        <v>988</v>
      </c>
    </row>
    <row r="13548" spans="1:15" ht="29.25" customHeight="1">
      <c r="A13548" s="221" t="s">
        <v>2860</v>
      </c>
      <c r="B13548" s="221" t="s">
        <v>190</v>
      </c>
      <c r="C13548" s="222" t="s">
        <v>50</v>
      </c>
      <c r="D13548" s="222" t="s">
        <v>191</v>
      </c>
      <c r="E13548" s="199" t="s">
        <v>163</v>
      </c>
      <c r="F13548" s="200" t="s">
        <v>1494</v>
      </c>
      <c r="G13548" s="200" t="s">
        <v>1495</v>
      </c>
      <c r="H13548" s="200" t="s">
        <v>257</v>
      </c>
      <c r="I13548" s="200">
        <v>45863</v>
      </c>
      <c r="J13548" s="143">
        <f t="shared" si="211"/>
        <v>45863</v>
      </c>
      <c r="K13548" s="202">
        <v>2</v>
      </c>
      <c r="L13548" s="284" t="s">
        <v>10086</v>
      </c>
      <c r="M13548" s="223"/>
      <c r="N13548" s="203">
        <v>0.266666666666667</v>
      </c>
      <c r="O13548" s="222" t="s">
        <v>7089</v>
      </c>
    </row>
    <row r="13549" spans="1:15" ht="29.25" customHeight="1">
      <c r="A13549" s="221" t="s">
        <v>2860</v>
      </c>
      <c r="B13549" s="221" t="s">
        <v>190</v>
      </c>
      <c r="C13549" s="222" t="s">
        <v>50</v>
      </c>
      <c r="D13549" s="222" t="s">
        <v>191</v>
      </c>
      <c r="E13549" s="199" t="s">
        <v>163</v>
      </c>
      <c r="F13549" s="200" t="s">
        <v>4557</v>
      </c>
      <c r="G13549" s="200" t="s">
        <v>4558</v>
      </c>
      <c r="H13549" s="200"/>
      <c r="I13549" s="200">
        <v>45866</v>
      </c>
      <c r="J13549" s="143">
        <f t="shared" si="211"/>
        <v>45866</v>
      </c>
      <c r="K13549" s="202">
        <v>0.5</v>
      </c>
      <c r="L13549" s="284" t="s">
        <v>10090</v>
      </c>
      <c r="M13549" s="223"/>
      <c r="N13549" s="203"/>
      <c r="O13549" s="222" t="s">
        <v>326</v>
      </c>
    </row>
    <row r="13550" spans="1:15" ht="29.25" customHeight="1">
      <c r="A13550" s="221" t="s">
        <v>2860</v>
      </c>
      <c r="B13550" s="221" t="s">
        <v>190</v>
      </c>
      <c r="C13550" s="222" t="s">
        <v>50</v>
      </c>
      <c r="D13550" s="222" t="s">
        <v>191</v>
      </c>
      <c r="E13550" s="199" t="s">
        <v>163</v>
      </c>
      <c r="F13550" s="200" t="s">
        <v>630</v>
      </c>
      <c r="G13550" s="200" t="s">
        <v>631</v>
      </c>
      <c r="H13550" s="200"/>
      <c r="I13550" s="200">
        <v>45866</v>
      </c>
      <c r="J13550" s="143">
        <f t="shared" si="211"/>
        <v>45866</v>
      </c>
      <c r="K13550" s="202">
        <v>1</v>
      </c>
      <c r="L13550" s="284" t="s">
        <v>10091</v>
      </c>
      <c r="M13550" s="223"/>
      <c r="N13550" s="203"/>
      <c r="O13550" s="222" t="s">
        <v>326</v>
      </c>
    </row>
    <row r="13551" spans="1:15" ht="29.25" customHeight="1">
      <c r="A13551" s="221" t="s">
        <v>2860</v>
      </c>
      <c r="B13551" s="221" t="s">
        <v>190</v>
      </c>
      <c r="C13551" s="222" t="s">
        <v>50</v>
      </c>
      <c r="D13551" s="222" t="s">
        <v>191</v>
      </c>
      <c r="E13551" s="199" t="s">
        <v>169</v>
      </c>
      <c r="F13551" s="200"/>
      <c r="G13551" s="200"/>
      <c r="H13551" s="200"/>
      <c r="I13551" s="200">
        <v>45866</v>
      </c>
      <c r="J13551" s="143">
        <f t="shared" si="211"/>
        <v>45866</v>
      </c>
      <c r="K13551" s="202">
        <v>2.5</v>
      </c>
      <c r="L13551" s="284" t="s">
        <v>10093</v>
      </c>
      <c r="M13551" s="223"/>
      <c r="N13551" s="203"/>
      <c r="O13551" s="222" t="s">
        <v>326</v>
      </c>
    </row>
    <row r="13552" spans="1:15" ht="29.25" customHeight="1">
      <c r="A13552" s="221" t="s">
        <v>2860</v>
      </c>
      <c r="B13552" s="221" t="s">
        <v>190</v>
      </c>
      <c r="C13552" s="222" t="s">
        <v>50</v>
      </c>
      <c r="D13552" s="222" t="s">
        <v>191</v>
      </c>
      <c r="E13552" s="199" t="s">
        <v>179</v>
      </c>
      <c r="F13552" s="200"/>
      <c r="G13552" s="200"/>
      <c r="H13552" s="200"/>
      <c r="I13552" s="200">
        <v>45866</v>
      </c>
      <c r="J13552" s="143">
        <f t="shared" si="211"/>
        <v>45866</v>
      </c>
      <c r="K13552" s="202">
        <v>0.5</v>
      </c>
      <c r="L13552" s="284" t="s">
        <v>10094</v>
      </c>
      <c r="M13552" s="223"/>
      <c r="N13552" s="203"/>
      <c r="O13552" s="222" t="s">
        <v>326</v>
      </c>
    </row>
    <row r="13553" spans="1:15" ht="29.25" customHeight="1">
      <c r="A13553" s="221" t="s">
        <v>2860</v>
      </c>
      <c r="B13553" s="221" t="s">
        <v>190</v>
      </c>
      <c r="C13553" s="222" t="s">
        <v>50</v>
      </c>
      <c r="D13553" s="222" t="s">
        <v>191</v>
      </c>
      <c r="E13553" s="199" t="s">
        <v>163</v>
      </c>
      <c r="F13553" s="200" t="s">
        <v>2849</v>
      </c>
      <c r="G13553" s="200" t="s">
        <v>2850</v>
      </c>
      <c r="H13553" s="200" t="s">
        <v>2851</v>
      </c>
      <c r="I13553" s="200">
        <v>45866</v>
      </c>
      <c r="J13553" s="143">
        <f t="shared" si="211"/>
        <v>45866</v>
      </c>
      <c r="K13553" s="202">
        <v>4</v>
      </c>
      <c r="L13553" s="284" t="s">
        <v>10092</v>
      </c>
      <c r="M13553" s="223"/>
      <c r="N13553" s="203">
        <v>7.5</v>
      </c>
      <c r="O13553" s="222" t="s">
        <v>991</v>
      </c>
    </row>
    <row r="13554" spans="1:15" ht="29.25" customHeight="1">
      <c r="A13554" s="221" t="s">
        <v>2860</v>
      </c>
      <c r="B13554" s="221" t="s">
        <v>190</v>
      </c>
      <c r="C13554" s="222" t="s">
        <v>50</v>
      </c>
      <c r="D13554" s="222" t="s">
        <v>191</v>
      </c>
      <c r="E13554" s="199" t="s">
        <v>163</v>
      </c>
      <c r="F13554" s="200" t="s">
        <v>7923</v>
      </c>
      <c r="G13554" s="200" t="s">
        <v>7924</v>
      </c>
      <c r="H13554" s="200" t="s">
        <v>8139</v>
      </c>
      <c r="I13554" s="200">
        <v>45866</v>
      </c>
      <c r="J13554" s="143">
        <f t="shared" si="211"/>
        <v>45866</v>
      </c>
      <c r="K13554" s="202">
        <v>1</v>
      </c>
      <c r="L13554" s="284" t="s">
        <v>10089</v>
      </c>
      <c r="M13554" s="223"/>
      <c r="N13554" s="203">
        <v>0.1953125</v>
      </c>
      <c r="O13554" s="222" t="s">
        <v>988</v>
      </c>
    </row>
    <row r="13555" spans="1:15" ht="29.25" customHeight="1">
      <c r="A13555" s="221" t="s">
        <v>2860</v>
      </c>
      <c r="B13555" s="221" t="s">
        <v>190</v>
      </c>
      <c r="C13555" s="222" t="s">
        <v>50</v>
      </c>
      <c r="D13555" s="222" t="s">
        <v>191</v>
      </c>
      <c r="E13555" s="199" t="s">
        <v>176</v>
      </c>
      <c r="F13555" s="200"/>
      <c r="G13555" s="200"/>
      <c r="H13555" s="200"/>
      <c r="I13555" s="200">
        <v>45867</v>
      </c>
      <c r="J13555" s="143">
        <f t="shared" si="211"/>
        <v>45867</v>
      </c>
      <c r="K13555" s="202">
        <v>0.5</v>
      </c>
      <c r="L13555" s="284" t="s">
        <v>10096</v>
      </c>
      <c r="M13555" s="223" t="s">
        <v>10097</v>
      </c>
      <c r="N13555" s="203"/>
      <c r="O13555" s="222" t="s">
        <v>326</v>
      </c>
    </row>
    <row r="13556" spans="1:15" ht="29.25" customHeight="1">
      <c r="A13556" s="221" t="s">
        <v>2860</v>
      </c>
      <c r="B13556" s="221" t="s">
        <v>190</v>
      </c>
      <c r="C13556" s="222" t="s">
        <v>50</v>
      </c>
      <c r="D13556" s="222" t="s">
        <v>191</v>
      </c>
      <c r="E13556" s="199" t="s">
        <v>205</v>
      </c>
      <c r="F13556" s="200"/>
      <c r="G13556" s="200"/>
      <c r="H13556" s="200"/>
      <c r="I13556" s="200">
        <v>45867</v>
      </c>
      <c r="J13556" s="143">
        <f t="shared" si="211"/>
        <v>45867</v>
      </c>
      <c r="K13556" s="202">
        <v>0.5</v>
      </c>
      <c r="L13556" s="284" t="s">
        <v>10098</v>
      </c>
      <c r="M13556" s="223"/>
      <c r="N13556" s="203"/>
      <c r="O13556" s="222" t="s">
        <v>326</v>
      </c>
    </row>
    <row r="13557" spans="1:15" ht="29.25" customHeight="1">
      <c r="A13557" s="221" t="s">
        <v>2860</v>
      </c>
      <c r="B13557" s="221" t="s">
        <v>190</v>
      </c>
      <c r="C13557" s="222" t="s">
        <v>50</v>
      </c>
      <c r="D13557" s="222" t="s">
        <v>191</v>
      </c>
      <c r="E13557" s="199" t="s">
        <v>169</v>
      </c>
      <c r="F13557" s="200"/>
      <c r="G13557" s="200"/>
      <c r="H13557" s="200"/>
      <c r="I13557" s="200">
        <v>45867</v>
      </c>
      <c r="J13557" s="143">
        <f t="shared" si="211"/>
        <v>45867</v>
      </c>
      <c r="K13557" s="202">
        <v>0.5</v>
      </c>
      <c r="L13557" s="284" t="s">
        <v>10100</v>
      </c>
      <c r="M13557" s="223"/>
      <c r="N13557" s="203"/>
      <c r="O13557" s="222" t="s">
        <v>326</v>
      </c>
    </row>
    <row r="13558" spans="1:15" ht="29.25" customHeight="1">
      <c r="A13558" s="221" t="s">
        <v>2860</v>
      </c>
      <c r="B13558" s="221" t="s">
        <v>190</v>
      </c>
      <c r="C13558" s="222" t="s">
        <v>50</v>
      </c>
      <c r="D13558" s="222" t="s">
        <v>191</v>
      </c>
      <c r="E13558" s="199" t="s">
        <v>179</v>
      </c>
      <c r="F13558" s="200"/>
      <c r="G13558" s="200"/>
      <c r="H13558" s="200"/>
      <c r="I13558" s="200">
        <v>45867</v>
      </c>
      <c r="J13558" s="143">
        <f t="shared" si="211"/>
        <v>45867</v>
      </c>
      <c r="K13558" s="202">
        <v>3.5</v>
      </c>
      <c r="L13558" s="284" t="s">
        <v>10101</v>
      </c>
      <c r="M13558" s="223"/>
      <c r="N13558" s="203"/>
      <c r="O13558" s="222" t="s">
        <v>326</v>
      </c>
    </row>
    <row r="13559" spans="1:15" ht="29.25" customHeight="1">
      <c r="A13559" s="221" t="s">
        <v>2860</v>
      </c>
      <c r="B13559" s="221" t="s">
        <v>190</v>
      </c>
      <c r="C13559" s="222" t="s">
        <v>50</v>
      </c>
      <c r="D13559" s="222" t="s">
        <v>191</v>
      </c>
      <c r="E13559" s="199" t="s">
        <v>163</v>
      </c>
      <c r="F13559" s="200" t="s">
        <v>4557</v>
      </c>
      <c r="G13559" s="200" t="s">
        <v>4558</v>
      </c>
      <c r="H13559" s="200" t="s">
        <v>487</v>
      </c>
      <c r="I13559" s="200">
        <v>45867</v>
      </c>
      <c r="J13559" s="143">
        <f t="shared" si="211"/>
        <v>45867</v>
      </c>
      <c r="K13559" s="202">
        <v>0.5</v>
      </c>
      <c r="L13559" s="284" t="s">
        <v>10095</v>
      </c>
      <c r="M13559" s="223"/>
      <c r="N13559" s="203">
        <v>2.8250000000000002</v>
      </c>
      <c r="O13559" s="222" t="s">
        <v>943</v>
      </c>
    </row>
    <row r="13560" spans="1:15" ht="29.25" customHeight="1">
      <c r="A13560" s="221" t="s">
        <v>2860</v>
      </c>
      <c r="B13560" s="221" t="s">
        <v>190</v>
      </c>
      <c r="C13560" s="222" t="s">
        <v>50</v>
      </c>
      <c r="D13560" s="222" t="s">
        <v>191</v>
      </c>
      <c r="E13560" s="199" t="s">
        <v>163</v>
      </c>
      <c r="F13560" s="200" t="s">
        <v>7923</v>
      </c>
      <c r="G13560" s="200" t="s">
        <v>7924</v>
      </c>
      <c r="H13560" s="200" t="s">
        <v>8138</v>
      </c>
      <c r="I13560" s="200">
        <v>45867</v>
      </c>
      <c r="J13560" s="143">
        <f t="shared" si="211"/>
        <v>45867</v>
      </c>
      <c r="K13560" s="202">
        <v>4</v>
      </c>
      <c r="L13560" s="284" t="s">
        <v>10099</v>
      </c>
      <c r="M13560" s="223"/>
      <c r="N13560" s="203">
        <v>2.5208333333333299</v>
      </c>
      <c r="O13560" s="222" t="s">
        <v>941</v>
      </c>
    </row>
    <row r="13561" spans="1:15" ht="29.25" customHeight="1">
      <c r="A13561" s="221" t="s">
        <v>2860</v>
      </c>
      <c r="B13561" s="221" t="s">
        <v>190</v>
      </c>
      <c r="C13561" s="222" t="s">
        <v>50</v>
      </c>
      <c r="D13561" s="222" t="s">
        <v>191</v>
      </c>
      <c r="E13561" s="199" t="s">
        <v>178</v>
      </c>
      <c r="F13561" s="200"/>
      <c r="G13561" s="200"/>
      <c r="H13561" s="200"/>
      <c r="I13561" s="200">
        <v>45868</v>
      </c>
      <c r="J13561" s="143">
        <f t="shared" si="211"/>
        <v>45868</v>
      </c>
      <c r="K13561" s="202">
        <v>1</v>
      </c>
      <c r="L13561" s="285" t="s">
        <v>10103</v>
      </c>
      <c r="M13561" s="223"/>
      <c r="N13561" s="203"/>
      <c r="O13561" s="222" t="s">
        <v>326</v>
      </c>
    </row>
    <row r="13562" spans="1:15" ht="29.25" customHeight="1">
      <c r="A13562" s="221" t="s">
        <v>2860</v>
      </c>
      <c r="B13562" s="221" t="s">
        <v>190</v>
      </c>
      <c r="C13562" s="222" t="s">
        <v>50</v>
      </c>
      <c r="D13562" s="222" t="s">
        <v>191</v>
      </c>
      <c r="E13562" s="199" t="s">
        <v>176</v>
      </c>
      <c r="F13562" s="200"/>
      <c r="G13562" s="200"/>
      <c r="H13562" s="200"/>
      <c r="I13562" s="200">
        <v>45868</v>
      </c>
      <c r="J13562" s="143">
        <f t="shared" si="211"/>
        <v>45868</v>
      </c>
      <c r="K13562" s="202">
        <v>1</v>
      </c>
      <c r="L13562" s="284" t="s">
        <v>10104</v>
      </c>
      <c r="M13562" s="223" t="s">
        <v>10105</v>
      </c>
      <c r="N13562" s="203"/>
      <c r="O13562" s="222" t="s">
        <v>326</v>
      </c>
    </row>
    <row r="13563" spans="1:15" ht="29.25" customHeight="1">
      <c r="A13563" s="221" t="s">
        <v>2860</v>
      </c>
      <c r="B13563" s="221" t="s">
        <v>190</v>
      </c>
      <c r="C13563" s="222" t="s">
        <v>50</v>
      </c>
      <c r="D13563" s="222" t="s">
        <v>191</v>
      </c>
      <c r="E13563" s="199" t="s">
        <v>163</v>
      </c>
      <c r="F13563" s="200" t="s">
        <v>2849</v>
      </c>
      <c r="G13563" s="200" t="s">
        <v>2850</v>
      </c>
      <c r="H13563" s="200" t="s">
        <v>2851</v>
      </c>
      <c r="I13563" s="200">
        <v>45868</v>
      </c>
      <c r="J13563" s="143">
        <f t="shared" si="211"/>
        <v>45868</v>
      </c>
      <c r="K13563" s="202">
        <v>3</v>
      </c>
      <c r="L13563" s="284" t="s">
        <v>10106</v>
      </c>
      <c r="M13563" s="223"/>
      <c r="N13563" s="203">
        <v>7.5</v>
      </c>
      <c r="O13563" s="222" t="s">
        <v>991</v>
      </c>
    </row>
    <row r="13564" spans="1:15" ht="29.25" customHeight="1">
      <c r="A13564" s="221" t="s">
        <v>2860</v>
      </c>
      <c r="B13564" s="221" t="s">
        <v>190</v>
      </c>
      <c r="C13564" s="222" t="s">
        <v>50</v>
      </c>
      <c r="D13564" s="222" t="s">
        <v>191</v>
      </c>
      <c r="E13564" s="199" t="s">
        <v>163</v>
      </c>
      <c r="F13564" s="200" t="s">
        <v>7923</v>
      </c>
      <c r="G13564" s="200" t="s">
        <v>7924</v>
      </c>
      <c r="H13564" s="200" t="s">
        <v>8138</v>
      </c>
      <c r="I13564" s="200">
        <v>45868</v>
      </c>
      <c r="J13564" s="143">
        <f t="shared" si="211"/>
        <v>45868</v>
      </c>
      <c r="K13564" s="202">
        <v>3</v>
      </c>
      <c r="L13564" s="284" t="s">
        <v>10102</v>
      </c>
      <c r="M13564" s="223"/>
      <c r="N13564" s="203">
        <v>2.5208333333333299</v>
      </c>
      <c r="O13564" s="222" t="s">
        <v>941</v>
      </c>
    </row>
    <row r="13565" spans="1:15" ht="29.25" customHeight="1">
      <c r="A13565" s="221" t="s">
        <v>2860</v>
      </c>
      <c r="B13565" s="221" t="s">
        <v>190</v>
      </c>
      <c r="C13565" s="222" t="s">
        <v>50</v>
      </c>
      <c r="D13565" s="222" t="s">
        <v>191</v>
      </c>
      <c r="E13565" s="199" t="s">
        <v>163</v>
      </c>
      <c r="F13565" s="200" t="s">
        <v>4557</v>
      </c>
      <c r="G13565" s="200" t="s">
        <v>4558</v>
      </c>
      <c r="H13565" s="200" t="s">
        <v>118</v>
      </c>
      <c r="I13565" s="200">
        <v>45868</v>
      </c>
      <c r="J13565" s="143">
        <f t="shared" si="211"/>
        <v>45868</v>
      </c>
      <c r="K13565" s="202">
        <v>1.5</v>
      </c>
      <c r="L13565" s="284" t="s">
        <v>10107</v>
      </c>
      <c r="M13565" s="223"/>
      <c r="N13565" s="203">
        <v>5.6</v>
      </c>
      <c r="O13565" s="222" t="s">
        <v>940</v>
      </c>
    </row>
    <row r="13566" spans="1:15" ht="29.25" customHeight="1">
      <c r="A13566" s="221" t="s">
        <v>2860</v>
      </c>
      <c r="B13566" s="221" t="s">
        <v>190</v>
      </c>
      <c r="C13566" s="222" t="s">
        <v>50</v>
      </c>
      <c r="D13566" s="222" t="s">
        <v>191</v>
      </c>
      <c r="E13566" s="199" t="s">
        <v>177</v>
      </c>
      <c r="F13566" s="200"/>
      <c r="G13566" s="200"/>
      <c r="H13566" s="200"/>
      <c r="I13566" s="200">
        <v>45869</v>
      </c>
      <c r="J13566" s="143">
        <f t="shared" si="211"/>
        <v>45869</v>
      </c>
      <c r="K13566" s="202">
        <v>1.5</v>
      </c>
      <c r="L13566" s="284" t="s">
        <v>10349</v>
      </c>
      <c r="M13566" s="223"/>
      <c r="N13566" s="203"/>
      <c r="O13566" s="222" t="s">
        <v>326</v>
      </c>
    </row>
    <row r="13567" spans="1:15" ht="29.25" customHeight="1">
      <c r="A13567" s="221" t="s">
        <v>2860</v>
      </c>
      <c r="B13567" s="221" t="s">
        <v>190</v>
      </c>
      <c r="C13567" s="222" t="s">
        <v>50</v>
      </c>
      <c r="D13567" s="222" t="s">
        <v>191</v>
      </c>
      <c r="E13567" s="199" t="s">
        <v>178</v>
      </c>
      <c r="F13567" s="200"/>
      <c r="G13567" s="200"/>
      <c r="H13567" s="200"/>
      <c r="I13567" s="200">
        <v>45869</v>
      </c>
      <c r="J13567" s="143">
        <f t="shared" si="211"/>
        <v>45869</v>
      </c>
      <c r="K13567" s="202">
        <v>2</v>
      </c>
      <c r="L13567" s="284" t="s">
        <v>10351</v>
      </c>
      <c r="M13567" s="223"/>
      <c r="N13567" s="203"/>
      <c r="O13567" s="222" t="s">
        <v>326</v>
      </c>
    </row>
    <row r="13568" spans="1:15" ht="29.25" customHeight="1">
      <c r="A13568" s="221" t="s">
        <v>2860</v>
      </c>
      <c r="B13568" s="221" t="s">
        <v>190</v>
      </c>
      <c r="C13568" s="222" t="s">
        <v>50</v>
      </c>
      <c r="D13568" s="222" t="s">
        <v>191</v>
      </c>
      <c r="E13568" s="199" t="s">
        <v>179</v>
      </c>
      <c r="F13568" s="200"/>
      <c r="G13568" s="200"/>
      <c r="H13568" s="200"/>
      <c r="I13568" s="200">
        <v>45869</v>
      </c>
      <c r="J13568" s="143">
        <f t="shared" si="211"/>
        <v>45869</v>
      </c>
      <c r="K13568" s="202">
        <v>4</v>
      </c>
      <c r="L13568" s="284" t="s">
        <v>10352</v>
      </c>
      <c r="M13568" s="223"/>
      <c r="N13568" s="203"/>
      <c r="O13568" s="222" t="s">
        <v>326</v>
      </c>
    </row>
    <row r="13569" spans="1:15" ht="29.25" customHeight="1">
      <c r="A13569" s="221" t="s">
        <v>2860</v>
      </c>
      <c r="B13569" s="221" t="s">
        <v>190</v>
      </c>
      <c r="C13569" s="222" t="s">
        <v>50</v>
      </c>
      <c r="D13569" s="222" t="s">
        <v>191</v>
      </c>
      <c r="E13569" s="199" t="s">
        <v>163</v>
      </c>
      <c r="F13569" s="200" t="s">
        <v>7923</v>
      </c>
      <c r="G13569" s="200" t="s">
        <v>7924</v>
      </c>
      <c r="H13569" s="200" t="s">
        <v>8141</v>
      </c>
      <c r="I13569" s="200">
        <v>45869</v>
      </c>
      <c r="J13569" s="143">
        <f t="shared" si="211"/>
        <v>45869</v>
      </c>
      <c r="K13569" s="202">
        <v>1</v>
      </c>
      <c r="L13569" s="285" t="s">
        <v>10348</v>
      </c>
      <c r="M13569" s="223"/>
      <c r="N13569" s="203">
        <v>0.92500000000000004</v>
      </c>
      <c r="O13569" s="222" t="s">
        <v>943</v>
      </c>
    </row>
    <row r="13570" spans="1:15" ht="29.25" customHeight="1">
      <c r="A13570" s="221" t="s">
        <v>2860</v>
      </c>
      <c r="B13570" s="221" t="s">
        <v>190</v>
      </c>
      <c r="C13570" s="222" t="s">
        <v>50</v>
      </c>
      <c r="D13570" s="222" t="s">
        <v>191</v>
      </c>
      <c r="E13570" s="199" t="s">
        <v>163</v>
      </c>
      <c r="F13570" s="200" t="s">
        <v>1494</v>
      </c>
      <c r="G13570" s="200" t="s">
        <v>1495</v>
      </c>
      <c r="H13570" s="200" t="s">
        <v>257</v>
      </c>
      <c r="I13570" s="200">
        <v>45869</v>
      </c>
      <c r="J13570" s="143">
        <f t="shared" si="211"/>
        <v>45869</v>
      </c>
      <c r="K13570" s="202">
        <v>1</v>
      </c>
      <c r="L13570" s="284" t="s">
        <v>10350</v>
      </c>
      <c r="M13570" s="223"/>
      <c r="N13570" s="203">
        <v>0.266666666666667</v>
      </c>
      <c r="O13570" s="222" t="s">
        <v>7089</v>
      </c>
    </row>
    <row r="13571" spans="1:15" ht="29.25" customHeight="1">
      <c r="A13571" s="221" t="s">
        <v>2860</v>
      </c>
      <c r="B13571" s="221" t="s">
        <v>190</v>
      </c>
      <c r="C13571" s="222" t="s">
        <v>50</v>
      </c>
      <c r="D13571" s="222" t="s">
        <v>191</v>
      </c>
      <c r="E13571" s="199" t="s">
        <v>165</v>
      </c>
      <c r="F13571" s="200"/>
      <c r="G13571" s="200"/>
      <c r="H13571" s="200"/>
      <c r="I13571" s="200">
        <v>45870</v>
      </c>
      <c r="J13571" s="143">
        <f t="shared" ref="J13571:J13634" si="212">I13571</f>
        <v>45870</v>
      </c>
      <c r="K13571" s="202">
        <v>8</v>
      </c>
      <c r="L13571" s="285" t="s">
        <v>172</v>
      </c>
      <c r="M13571" s="223"/>
      <c r="N13571" s="203"/>
      <c r="O13571" s="222" t="s">
        <v>326</v>
      </c>
    </row>
    <row r="13572" spans="1:15" ht="29.25" customHeight="1">
      <c r="A13572" s="221" t="s">
        <v>2860</v>
      </c>
      <c r="B13572" s="221" t="s">
        <v>190</v>
      </c>
      <c r="C13572" s="222" t="s">
        <v>50</v>
      </c>
      <c r="D13572" s="222" t="s">
        <v>191</v>
      </c>
      <c r="E13572" s="199" t="s">
        <v>169</v>
      </c>
      <c r="F13572" s="200"/>
      <c r="G13572" s="200"/>
      <c r="H13572" s="200"/>
      <c r="I13572" s="200">
        <v>45873</v>
      </c>
      <c r="J13572" s="143">
        <f t="shared" si="212"/>
        <v>45873</v>
      </c>
      <c r="K13572" s="202">
        <v>2</v>
      </c>
      <c r="L13572" s="284" t="s">
        <v>10353</v>
      </c>
      <c r="M13572" s="223"/>
      <c r="N13572" s="203"/>
      <c r="O13572" s="222" t="s">
        <v>326</v>
      </c>
    </row>
    <row r="13573" spans="1:15" ht="29.25" customHeight="1">
      <c r="A13573" s="221" t="s">
        <v>2860</v>
      </c>
      <c r="B13573" s="221" t="s">
        <v>190</v>
      </c>
      <c r="C13573" s="222" t="s">
        <v>50</v>
      </c>
      <c r="D13573" s="222" t="s">
        <v>191</v>
      </c>
      <c r="E13573" s="199" t="s">
        <v>176</v>
      </c>
      <c r="F13573" s="200"/>
      <c r="G13573" s="200"/>
      <c r="H13573" s="200"/>
      <c r="I13573" s="200">
        <v>45873</v>
      </c>
      <c r="J13573" s="143">
        <f t="shared" si="212"/>
        <v>45873</v>
      </c>
      <c r="K13573" s="202">
        <v>1.5</v>
      </c>
      <c r="L13573" s="284" t="s">
        <v>10354</v>
      </c>
      <c r="M13573" s="223" t="s">
        <v>10355</v>
      </c>
      <c r="N13573" s="203"/>
      <c r="O13573" s="222" t="s">
        <v>326</v>
      </c>
    </row>
    <row r="13574" spans="1:15" ht="29.25" customHeight="1">
      <c r="A13574" s="221" t="s">
        <v>2860</v>
      </c>
      <c r="B13574" s="221" t="s">
        <v>190</v>
      </c>
      <c r="C13574" s="222" t="s">
        <v>50</v>
      </c>
      <c r="D13574" s="222" t="s">
        <v>191</v>
      </c>
      <c r="E13574" s="199" t="s">
        <v>177</v>
      </c>
      <c r="F13574" s="200"/>
      <c r="G13574" s="200"/>
      <c r="H13574" s="200"/>
      <c r="I13574" s="200">
        <v>45873</v>
      </c>
      <c r="J13574" s="143">
        <f t="shared" si="212"/>
        <v>45873</v>
      </c>
      <c r="K13574" s="202">
        <v>1.5</v>
      </c>
      <c r="L13574" s="284" t="s">
        <v>10356</v>
      </c>
      <c r="M13574" s="223"/>
      <c r="N13574" s="203"/>
      <c r="O13574" s="222" t="s">
        <v>326</v>
      </c>
    </row>
    <row r="13575" spans="1:15" ht="29.25" customHeight="1">
      <c r="A13575" s="221" t="s">
        <v>2860</v>
      </c>
      <c r="B13575" s="221" t="s">
        <v>190</v>
      </c>
      <c r="C13575" s="222" t="s">
        <v>50</v>
      </c>
      <c r="D13575" s="222" t="s">
        <v>191</v>
      </c>
      <c r="E13575" s="199" t="s">
        <v>179</v>
      </c>
      <c r="F13575" s="200"/>
      <c r="G13575" s="200"/>
      <c r="H13575" s="200"/>
      <c r="I13575" s="200">
        <v>45873</v>
      </c>
      <c r="J13575" s="143">
        <f t="shared" si="212"/>
        <v>45873</v>
      </c>
      <c r="K13575" s="202">
        <v>3.5</v>
      </c>
      <c r="L13575" s="284" t="s">
        <v>10357</v>
      </c>
      <c r="M13575" s="223"/>
      <c r="N13575" s="203"/>
      <c r="O13575" s="222" t="s">
        <v>326</v>
      </c>
    </row>
    <row r="13576" spans="1:15" ht="29.25" customHeight="1">
      <c r="A13576" s="221" t="s">
        <v>2860</v>
      </c>
      <c r="B13576" s="221" t="s">
        <v>190</v>
      </c>
      <c r="C13576" s="222" t="s">
        <v>50</v>
      </c>
      <c r="D13576" s="222" t="s">
        <v>191</v>
      </c>
      <c r="E13576" s="199" t="s">
        <v>176</v>
      </c>
      <c r="F13576" s="200"/>
      <c r="G13576" s="200"/>
      <c r="H13576" s="200"/>
      <c r="I13576" s="200">
        <v>45873</v>
      </c>
      <c r="J13576" s="143">
        <f t="shared" si="212"/>
        <v>45873</v>
      </c>
      <c r="K13576" s="202">
        <v>1</v>
      </c>
      <c r="L13576" s="285" t="s">
        <v>10358</v>
      </c>
      <c r="M13576" s="223" t="s">
        <v>10359</v>
      </c>
      <c r="N13576" s="203"/>
      <c r="O13576" s="222" t="s">
        <v>326</v>
      </c>
    </row>
    <row r="13577" spans="1:15" ht="29.25" customHeight="1">
      <c r="A13577" s="221" t="s">
        <v>2860</v>
      </c>
      <c r="B13577" s="221" t="s">
        <v>190</v>
      </c>
      <c r="C13577" s="222" t="s">
        <v>50</v>
      </c>
      <c r="D13577" s="222" t="s">
        <v>191</v>
      </c>
      <c r="E13577" s="199" t="s">
        <v>166</v>
      </c>
      <c r="F13577" s="200"/>
      <c r="G13577" s="200"/>
      <c r="H13577" s="200"/>
      <c r="I13577" s="200">
        <v>45874</v>
      </c>
      <c r="J13577" s="143">
        <f t="shared" si="212"/>
        <v>45874</v>
      </c>
      <c r="K13577" s="202">
        <v>1.5</v>
      </c>
      <c r="L13577" s="284" t="s">
        <v>10360</v>
      </c>
      <c r="M13577" s="223"/>
      <c r="N13577" s="203"/>
      <c r="O13577" s="222" t="s">
        <v>326</v>
      </c>
    </row>
    <row r="13578" spans="1:15" ht="29.25" customHeight="1">
      <c r="A13578" s="221" t="s">
        <v>2860</v>
      </c>
      <c r="B13578" s="221" t="s">
        <v>190</v>
      </c>
      <c r="C13578" s="222" t="s">
        <v>50</v>
      </c>
      <c r="D13578" s="222" t="s">
        <v>191</v>
      </c>
      <c r="E13578" s="199" t="s">
        <v>176</v>
      </c>
      <c r="F13578" s="200"/>
      <c r="G13578" s="200"/>
      <c r="H13578" s="200"/>
      <c r="I13578" s="200">
        <v>45874</v>
      </c>
      <c r="J13578" s="143">
        <f t="shared" si="212"/>
        <v>45874</v>
      </c>
      <c r="K13578" s="202">
        <v>0.5</v>
      </c>
      <c r="L13578" s="285" t="s">
        <v>10362</v>
      </c>
      <c r="M13578" s="223" t="s">
        <v>10072</v>
      </c>
      <c r="N13578" s="203"/>
      <c r="O13578" s="222" t="s">
        <v>326</v>
      </c>
    </row>
    <row r="13579" spans="1:15" ht="29.25" customHeight="1">
      <c r="A13579" s="221" t="s">
        <v>2860</v>
      </c>
      <c r="B13579" s="221" t="s">
        <v>190</v>
      </c>
      <c r="C13579" s="222" t="s">
        <v>50</v>
      </c>
      <c r="D13579" s="222" t="s">
        <v>191</v>
      </c>
      <c r="E13579" s="199" t="s">
        <v>179</v>
      </c>
      <c r="F13579" s="200"/>
      <c r="G13579" s="200"/>
      <c r="H13579" s="200"/>
      <c r="I13579" s="200">
        <v>45874</v>
      </c>
      <c r="J13579" s="143">
        <f t="shared" si="212"/>
        <v>45874</v>
      </c>
      <c r="K13579" s="202">
        <v>1.5</v>
      </c>
      <c r="L13579" s="284" t="s">
        <v>10363</v>
      </c>
      <c r="M13579" s="223"/>
      <c r="N13579" s="203"/>
      <c r="O13579" s="222" t="s">
        <v>326</v>
      </c>
    </row>
    <row r="13580" spans="1:15" ht="29.25" customHeight="1">
      <c r="A13580" s="221" t="s">
        <v>2860</v>
      </c>
      <c r="B13580" s="221" t="s">
        <v>190</v>
      </c>
      <c r="C13580" s="222" t="s">
        <v>50</v>
      </c>
      <c r="D13580" s="222" t="s">
        <v>191</v>
      </c>
      <c r="E13580" s="199" t="s">
        <v>205</v>
      </c>
      <c r="F13580" s="200"/>
      <c r="G13580" s="200"/>
      <c r="H13580" s="200"/>
      <c r="I13580" s="200">
        <v>45874</v>
      </c>
      <c r="J13580" s="143">
        <f t="shared" si="212"/>
        <v>45874</v>
      </c>
      <c r="K13580" s="202">
        <v>2</v>
      </c>
      <c r="L13580" s="284" t="s">
        <v>10364</v>
      </c>
      <c r="M13580" s="223"/>
      <c r="N13580" s="203"/>
      <c r="O13580" s="222" t="s">
        <v>326</v>
      </c>
    </row>
    <row r="13581" spans="1:15" ht="29.25" customHeight="1">
      <c r="A13581" s="221" t="s">
        <v>2860</v>
      </c>
      <c r="B13581" s="221" t="s">
        <v>190</v>
      </c>
      <c r="C13581" s="222" t="s">
        <v>50</v>
      </c>
      <c r="D13581" s="222" t="s">
        <v>191</v>
      </c>
      <c r="E13581" s="199" t="s">
        <v>177</v>
      </c>
      <c r="F13581" s="200"/>
      <c r="G13581" s="200"/>
      <c r="H13581" s="200"/>
      <c r="I13581" s="200">
        <v>45874</v>
      </c>
      <c r="J13581" s="143">
        <f t="shared" si="212"/>
        <v>45874</v>
      </c>
      <c r="K13581" s="202">
        <v>1</v>
      </c>
      <c r="L13581" s="284" t="s">
        <v>10365</v>
      </c>
      <c r="M13581" s="223"/>
      <c r="N13581" s="203"/>
      <c r="O13581" s="222" t="s">
        <v>326</v>
      </c>
    </row>
    <row r="13582" spans="1:15" ht="29.25" customHeight="1">
      <c r="A13582" s="221" t="s">
        <v>2860</v>
      </c>
      <c r="B13582" s="221" t="s">
        <v>190</v>
      </c>
      <c r="C13582" s="222" t="s">
        <v>50</v>
      </c>
      <c r="D13582" s="222" t="s">
        <v>191</v>
      </c>
      <c r="E13582" s="199" t="s">
        <v>179</v>
      </c>
      <c r="F13582" s="200"/>
      <c r="G13582" s="200"/>
      <c r="H13582" s="200"/>
      <c r="I13582" s="200">
        <v>45874</v>
      </c>
      <c r="J13582" s="143">
        <f t="shared" si="212"/>
        <v>45874</v>
      </c>
      <c r="K13582" s="202">
        <v>2</v>
      </c>
      <c r="L13582" s="284" t="s">
        <v>10366</v>
      </c>
      <c r="M13582" s="223"/>
      <c r="N13582" s="203"/>
      <c r="O13582" s="222" t="s">
        <v>326</v>
      </c>
    </row>
    <row r="13583" spans="1:15" ht="29.25" customHeight="1">
      <c r="A13583" s="221" t="s">
        <v>2860</v>
      </c>
      <c r="B13583" s="221" t="s">
        <v>190</v>
      </c>
      <c r="C13583" s="222" t="s">
        <v>50</v>
      </c>
      <c r="D13583" s="222" t="s">
        <v>191</v>
      </c>
      <c r="E13583" s="199" t="s">
        <v>163</v>
      </c>
      <c r="F13583" s="200" t="s">
        <v>2849</v>
      </c>
      <c r="G13583" s="200" t="s">
        <v>2850</v>
      </c>
      <c r="H13583" s="200" t="s">
        <v>2851</v>
      </c>
      <c r="I13583" s="200">
        <v>45874</v>
      </c>
      <c r="J13583" s="143">
        <f t="shared" si="212"/>
        <v>45874</v>
      </c>
      <c r="K13583" s="202">
        <v>1</v>
      </c>
      <c r="L13583" s="284" t="s">
        <v>10361</v>
      </c>
      <c r="M13583" s="223"/>
      <c r="N13583" s="203">
        <v>7.5</v>
      </c>
      <c r="O13583" s="222" t="s">
        <v>991</v>
      </c>
    </row>
    <row r="13584" spans="1:15" ht="29.25" customHeight="1">
      <c r="A13584" s="221" t="s">
        <v>2860</v>
      </c>
      <c r="B13584" s="221" t="s">
        <v>190</v>
      </c>
      <c r="C13584" s="222" t="s">
        <v>50</v>
      </c>
      <c r="D13584" s="222" t="s">
        <v>191</v>
      </c>
      <c r="E13584" s="199" t="s">
        <v>163</v>
      </c>
      <c r="F13584" s="200" t="s">
        <v>1494</v>
      </c>
      <c r="G13584" s="200" t="s">
        <v>1495</v>
      </c>
      <c r="H13584" s="200"/>
      <c r="I13584" s="200">
        <v>45875</v>
      </c>
      <c r="J13584" s="143">
        <f t="shared" si="212"/>
        <v>45875</v>
      </c>
      <c r="K13584" s="202">
        <v>1</v>
      </c>
      <c r="L13584" s="284" t="s">
        <v>10367</v>
      </c>
      <c r="M13584" s="223"/>
      <c r="N13584" s="203"/>
      <c r="O13584" s="222" t="s">
        <v>326</v>
      </c>
    </row>
    <row r="13585" spans="1:15" ht="29.25" customHeight="1">
      <c r="A13585" s="221" t="s">
        <v>2860</v>
      </c>
      <c r="B13585" s="221" t="s">
        <v>190</v>
      </c>
      <c r="C13585" s="222" t="s">
        <v>50</v>
      </c>
      <c r="D13585" s="222" t="s">
        <v>191</v>
      </c>
      <c r="E13585" s="199" t="s">
        <v>205</v>
      </c>
      <c r="F13585" s="200"/>
      <c r="G13585" s="200"/>
      <c r="H13585" s="200"/>
      <c r="I13585" s="200">
        <v>45875</v>
      </c>
      <c r="J13585" s="143">
        <f t="shared" si="212"/>
        <v>45875</v>
      </c>
      <c r="K13585" s="202">
        <v>1.5</v>
      </c>
      <c r="L13585" s="284" t="s">
        <v>10368</v>
      </c>
      <c r="M13585" s="223"/>
      <c r="N13585" s="203"/>
      <c r="O13585" s="222" t="s">
        <v>326</v>
      </c>
    </row>
    <row r="13586" spans="1:15" ht="29.25" customHeight="1">
      <c r="A13586" s="221" t="s">
        <v>2860</v>
      </c>
      <c r="B13586" s="221" t="s">
        <v>190</v>
      </c>
      <c r="C13586" s="222" t="s">
        <v>50</v>
      </c>
      <c r="D13586" s="222" t="s">
        <v>191</v>
      </c>
      <c r="E13586" s="199" t="s">
        <v>176</v>
      </c>
      <c r="F13586" s="200"/>
      <c r="G13586" s="200"/>
      <c r="H13586" s="200"/>
      <c r="I13586" s="200">
        <v>45875</v>
      </c>
      <c r="J13586" s="143">
        <f t="shared" si="212"/>
        <v>45875</v>
      </c>
      <c r="K13586" s="202">
        <v>1.5</v>
      </c>
      <c r="L13586" s="284" t="s">
        <v>10369</v>
      </c>
      <c r="M13586" s="223" t="s">
        <v>8304</v>
      </c>
      <c r="N13586" s="203"/>
      <c r="O13586" s="222" t="s">
        <v>326</v>
      </c>
    </row>
    <row r="13587" spans="1:15" ht="29.25" customHeight="1">
      <c r="A13587" s="221" t="s">
        <v>2860</v>
      </c>
      <c r="B13587" s="221" t="s">
        <v>190</v>
      </c>
      <c r="C13587" s="222" t="s">
        <v>50</v>
      </c>
      <c r="D13587" s="222" t="s">
        <v>191</v>
      </c>
      <c r="E13587" s="199" t="s">
        <v>178</v>
      </c>
      <c r="F13587" s="200"/>
      <c r="G13587" s="200"/>
      <c r="H13587" s="200"/>
      <c r="I13587" s="200">
        <v>45875</v>
      </c>
      <c r="J13587" s="143">
        <f t="shared" si="212"/>
        <v>45875</v>
      </c>
      <c r="K13587" s="202">
        <v>2</v>
      </c>
      <c r="L13587" s="284" t="s">
        <v>10370</v>
      </c>
      <c r="M13587" s="223"/>
      <c r="N13587" s="203"/>
      <c r="O13587" s="222" t="s">
        <v>326</v>
      </c>
    </row>
    <row r="13588" spans="1:15" ht="29.25" customHeight="1">
      <c r="A13588" s="221" t="s">
        <v>2860</v>
      </c>
      <c r="B13588" s="221" t="s">
        <v>190</v>
      </c>
      <c r="C13588" s="222" t="s">
        <v>50</v>
      </c>
      <c r="D13588" s="222" t="s">
        <v>191</v>
      </c>
      <c r="E13588" s="199" t="s">
        <v>169</v>
      </c>
      <c r="F13588" s="200"/>
      <c r="G13588" s="200"/>
      <c r="H13588" s="200"/>
      <c r="I13588" s="200">
        <v>45875</v>
      </c>
      <c r="J13588" s="143">
        <f t="shared" si="212"/>
        <v>45875</v>
      </c>
      <c r="K13588" s="202">
        <v>2.5</v>
      </c>
      <c r="L13588" s="284" t="s">
        <v>10371</v>
      </c>
      <c r="M13588" s="223" t="s">
        <v>10372</v>
      </c>
      <c r="N13588" s="203"/>
      <c r="O13588" s="222" t="s">
        <v>326</v>
      </c>
    </row>
    <row r="13589" spans="1:15" ht="29.25" customHeight="1">
      <c r="A13589" s="221" t="s">
        <v>2860</v>
      </c>
      <c r="B13589" s="221" t="s">
        <v>190</v>
      </c>
      <c r="C13589" s="222" t="s">
        <v>50</v>
      </c>
      <c r="D13589" s="222" t="s">
        <v>191</v>
      </c>
      <c r="E13589" s="199" t="s">
        <v>163</v>
      </c>
      <c r="F13589" s="200" t="s">
        <v>2849</v>
      </c>
      <c r="G13589" s="200" t="s">
        <v>2850</v>
      </c>
      <c r="H13589" s="200" t="s">
        <v>2851</v>
      </c>
      <c r="I13589" s="200">
        <v>45875</v>
      </c>
      <c r="J13589" s="143">
        <f t="shared" si="212"/>
        <v>45875</v>
      </c>
      <c r="K13589" s="202">
        <v>1</v>
      </c>
      <c r="L13589" s="284" t="s">
        <v>10373</v>
      </c>
      <c r="M13589" s="223"/>
      <c r="N13589" s="203">
        <v>7.5</v>
      </c>
      <c r="O13589" s="222" t="s">
        <v>991</v>
      </c>
    </row>
    <row r="13590" spans="1:15" ht="29.25" customHeight="1">
      <c r="A13590" s="221" t="s">
        <v>2860</v>
      </c>
      <c r="B13590" s="221" t="s">
        <v>190</v>
      </c>
      <c r="C13590" s="222" t="s">
        <v>50</v>
      </c>
      <c r="D13590" s="222" t="s">
        <v>191</v>
      </c>
      <c r="E13590" s="199" t="s">
        <v>169</v>
      </c>
      <c r="F13590" s="200"/>
      <c r="G13590" s="200"/>
      <c r="H13590" s="200"/>
      <c r="I13590" s="200">
        <v>45876</v>
      </c>
      <c r="J13590" s="143">
        <f t="shared" si="212"/>
        <v>45876</v>
      </c>
      <c r="K13590" s="202">
        <v>1</v>
      </c>
      <c r="L13590" s="284" t="s">
        <v>10561</v>
      </c>
      <c r="M13590" s="223" t="s">
        <v>10372</v>
      </c>
      <c r="N13590" s="203"/>
      <c r="O13590" s="222" t="s">
        <v>326</v>
      </c>
    </row>
    <row r="13591" spans="1:15" ht="29.25" customHeight="1">
      <c r="A13591" s="221" t="s">
        <v>2860</v>
      </c>
      <c r="B13591" s="221" t="s">
        <v>190</v>
      </c>
      <c r="C13591" s="222" t="s">
        <v>50</v>
      </c>
      <c r="D13591" s="222" t="s">
        <v>191</v>
      </c>
      <c r="E13591" s="199" t="s">
        <v>178</v>
      </c>
      <c r="F13591" s="200"/>
      <c r="G13591" s="200"/>
      <c r="H13591" s="200"/>
      <c r="I13591" s="200">
        <v>45876</v>
      </c>
      <c r="J13591" s="143">
        <f t="shared" si="212"/>
        <v>45876</v>
      </c>
      <c r="K13591" s="202">
        <v>1</v>
      </c>
      <c r="L13591" s="284" t="s">
        <v>10563</v>
      </c>
      <c r="M13591" s="223"/>
      <c r="N13591" s="203"/>
      <c r="O13591" s="222" t="s">
        <v>326</v>
      </c>
    </row>
    <row r="13592" spans="1:15" ht="29.25" customHeight="1">
      <c r="A13592" s="221" t="s">
        <v>2860</v>
      </c>
      <c r="B13592" s="221" t="s">
        <v>190</v>
      </c>
      <c r="C13592" s="222" t="s">
        <v>50</v>
      </c>
      <c r="D13592" s="222" t="s">
        <v>191</v>
      </c>
      <c r="E13592" s="199" t="s">
        <v>163</v>
      </c>
      <c r="F13592" s="200" t="s">
        <v>2849</v>
      </c>
      <c r="G13592" s="200" t="s">
        <v>2850</v>
      </c>
      <c r="H13592" s="200" t="s">
        <v>80</v>
      </c>
      <c r="I13592" s="200">
        <v>45876</v>
      </c>
      <c r="J13592" s="143">
        <f t="shared" si="212"/>
        <v>45876</v>
      </c>
      <c r="K13592" s="202">
        <v>4.5</v>
      </c>
      <c r="L13592" s="284" t="s">
        <v>10562</v>
      </c>
      <c r="M13592" s="223"/>
      <c r="N13592" s="203">
        <v>1.1625000000000001</v>
      </c>
      <c r="O13592" s="222" t="s">
        <v>992</v>
      </c>
    </row>
    <row r="13593" spans="1:15" ht="29.25" customHeight="1">
      <c r="A13593" s="221" t="s">
        <v>2860</v>
      </c>
      <c r="B13593" s="221" t="s">
        <v>190</v>
      </c>
      <c r="C13593" s="222" t="s">
        <v>50</v>
      </c>
      <c r="D13593" s="222" t="s">
        <v>191</v>
      </c>
      <c r="E13593" s="199" t="s">
        <v>163</v>
      </c>
      <c r="F13593" s="200" t="s">
        <v>1494</v>
      </c>
      <c r="G13593" s="200" t="s">
        <v>1495</v>
      </c>
      <c r="H13593" s="200" t="s">
        <v>258</v>
      </c>
      <c r="I13593" s="200">
        <v>45876</v>
      </c>
      <c r="J13593" s="143">
        <f t="shared" si="212"/>
        <v>45876</v>
      </c>
      <c r="K13593" s="202">
        <v>3</v>
      </c>
      <c r="L13593" s="284" t="s">
        <v>10559</v>
      </c>
      <c r="M13593" s="223" t="s">
        <v>10560</v>
      </c>
      <c r="N13593" s="203">
        <v>2.0499999999999998</v>
      </c>
      <c r="O13593" s="222" t="s">
        <v>990</v>
      </c>
    </row>
    <row r="13594" spans="1:15" ht="29.25" customHeight="1">
      <c r="A13594" s="221" t="s">
        <v>2860</v>
      </c>
      <c r="B13594" s="221" t="s">
        <v>190</v>
      </c>
      <c r="C13594" s="222" t="s">
        <v>50</v>
      </c>
      <c r="D13594" s="222" t="s">
        <v>191</v>
      </c>
      <c r="E13594" s="199" t="s">
        <v>176</v>
      </c>
      <c r="F13594" s="200"/>
      <c r="G13594" s="200"/>
      <c r="H13594" s="200"/>
      <c r="I13594" s="200">
        <v>45877</v>
      </c>
      <c r="J13594" s="143">
        <f t="shared" si="212"/>
        <v>45877</v>
      </c>
      <c r="K13594" s="202">
        <v>1</v>
      </c>
      <c r="L13594" s="284" t="s">
        <v>10567</v>
      </c>
      <c r="M13594" s="223" t="s">
        <v>10054</v>
      </c>
      <c r="N13594" s="203"/>
      <c r="O13594" s="222" t="s">
        <v>326</v>
      </c>
    </row>
    <row r="13595" spans="1:15" ht="29.25" customHeight="1">
      <c r="A13595" s="221" t="s">
        <v>2860</v>
      </c>
      <c r="B13595" s="221" t="s">
        <v>190</v>
      </c>
      <c r="C13595" s="222" t="s">
        <v>50</v>
      </c>
      <c r="D13595" s="222" t="s">
        <v>191</v>
      </c>
      <c r="E13595" s="199" t="s">
        <v>163</v>
      </c>
      <c r="F13595" s="200" t="s">
        <v>2849</v>
      </c>
      <c r="G13595" s="200" t="s">
        <v>2850</v>
      </c>
      <c r="H13595" s="200" t="s">
        <v>2851</v>
      </c>
      <c r="I13595" s="200">
        <v>45877</v>
      </c>
      <c r="J13595" s="143">
        <f t="shared" si="212"/>
        <v>45877</v>
      </c>
      <c r="K13595" s="202">
        <v>3.5</v>
      </c>
      <c r="L13595" s="284" t="s">
        <v>10565</v>
      </c>
      <c r="M13595" s="223"/>
      <c r="N13595" s="203">
        <v>7.5</v>
      </c>
      <c r="O13595" s="222" t="s">
        <v>991</v>
      </c>
    </row>
    <row r="13596" spans="1:15" ht="29.25" customHeight="1">
      <c r="A13596" s="221" t="s">
        <v>2860</v>
      </c>
      <c r="B13596" s="221" t="s">
        <v>190</v>
      </c>
      <c r="C13596" s="222" t="s">
        <v>50</v>
      </c>
      <c r="D13596" s="222" t="s">
        <v>191</v>
      </c>
      <c r="E13596" s="199" t="s">
        <v>163</v>
      </c>
      <c r="F13596" s="200" t="s">
        <v>7923</v>
      </c>
      <c r="G13596" s="200" t="s">
        <v>7924</v>
      </c>
      <c r="H13596" s="200" t="s">
        <v>8141</v>
      </c>
      <c r="I13596" s="200">
        <v>45877</v>
      </c>
      <c r="J13596" s="143">
        <f t="shared" si="212"/>
        <v>45877</v>
      </c>
      <c r="K13596" s="202">
        <v>3</v>
      </c>
      <c r="L13596" s="284" t="s">
        <v>10564</v>
      </c>
      <c r="M13596" s="223"/>
      <c r="N13596" s="203">
        <v>0.92500000000000004</v>
      </c>
      <c r="O13596" s="222" t="s">
        <v>943</v>
      </c>
    </row>
    <row r="13597" spans="1:15" ht="29.25" customHeight="1">
      <c r="A13597" s="221" t="s">
        <v>2860</v>
      </c>
      <c r="B13597" s="221" t="s">
        <v>190</v>
      </c>
      <c r="C13597" s="222" t="s">
        <v>50</v>
      </c>
      <c r="D13597" s="222" t="s">
        <v>191</v>
      </c>
      <c r="E13597" s="199" t="s">
        <v>163</v>
      </c>
      <c r="F13597" s="200" t="s">
        <v>1494</v>
      </c>
      <c r="G13597" s="200" t="s">
        <v>1495</v>
      </c>
      <c r="H13597" s="200" t="s">
        <v>257</v>
      </c>
      <c r="I13597" s="200">
        <v>45877</v>
      </c>
      <c r="J13597" s="143">
        <f t="shared" si="212"/>
        <v>45877</v>
      </c>
      <c r="K13597" s="202">
        <v>1</v>
      </c>
      <c r="L13597" s="284" t="s">
        <v>10566</v>
      </c>
      <c r="M13597" s="223"/>
      <c r="N13597" s="203">
        <v>0.266666666666667</v>
      </c>
      <c r="O13597" s="222" t="s">
        <v>7089</v>
      </c>
    </row>
    <row r="13598" spans="1:15" ht="29.25" customHeight="1">
      <c r="A13598" s="221" t="s">
        <v>2860</v>
      </c>
      <c r="B13598" s="221" t="s">
        <v>190</v>
      </c>
      <c r="C13598" s="222" t="s">
        <v>50</v>
      </c>
      <c r="D13598" s="222" t="s">
        <v>191</v>
      </c>
      <c r="E13598" s="199" t="s">
        <v>176</v>
      </c>
      <c r="F13598" s="200"/>
      <c r="G13598" s="200"/>
      <c r="H13598" s="200"/>
      <c r="I13598" s="200">
        <v>45880</v>
      </c>
      <c r="J13598" s="143">
        <f t="shared" si="212"/>
        <v>45880</v>
      </c>
      <c r="K13598" s="202">
        <v>1</v>
      </c>
      <c r="L13598" s="284" t="s">
        <v>10571</v>
      </c>
      <c r="M13598" s="223"/>
      <c r="N13598" s="203"/>
      <c r="O13598" s="222" t="s">
        <v>326</v>
      </c>
    </row>
    <row r="13599" spans="1:15" ht="29.25" customHeight="1">
      <c r="A13599" s="221" t="s">
        <v>2860</v>
      </c>
      <c r="B13599" s="221" t="s">
        <v>190</v>
      </c>
      <c r="C13599" s="222" t="s">
        <v>50</v>
      </c>
      <c r="D13599" s="222" t="s">
        <v>191</v>
      </c>
      <c r="E13599" s="199" t="s">
        <v>163</v>
      </c>
      <c r="F13599" s="200" t="s">
        <v>1386</v>
      </c>
      <c r="G13599" s="200" t="s">
        <v>1607</v>
      </c>
      <c r="H13599" s="200" t="s">
        <v>118</v>
      </c>
      <c r="I13599" s="200">
        <v>45880</v>
      </c>
      <c r="J13599" s="143">
        <f t="shared" si="212"/>
        <v>45880</v>
      </c>
      <c r="K13599" s="202">
        <v>1</v>
      </c>
      <c r="L13599" s="284" t="s">
        <v>10569</v>
      </c>
      <c r="M13599" s="223"/>
      <c r="N13599" s="203">
        <v>0</v>
      </c>
      <c r="O13599" s="222" t="s">
        <v>326</v>
      </c>
    </row>
    <row r="13600" spans="1:15" ht="29.25" customHeight="1">
      <c r="A13600" s="221" t="s">
        <v>2860</v>
      </c>
      <c r="B13600" s="221" t="s">
        <v>190</v>
      </c>
      <c r="C13600" s="222" t="s">
        <v>50</v>
      </c>
      <c r="D13600" s="222" t="s">
        <v>191</v>
      </c>
      <c r="E13600" s="199" t="s">
        <v>163</v>
      </c>
      <c r="F13600" s="200" t="s">
        <v>2849</v>
      </c>
      <c r="G13600" s="200" t="s">
        <v>2850</v>
      </c>
      <c r="H13600" s="200" t="s">
        <v>2851</v>
      </c>
      <c r="I13600" s="200">
        <v>45880</v>
      </c>
      <c r="J13600" s="143">
        <f t="shared" si="212"/>
        <v>45880</v>
      </c>
      <c r="K13600" s="202">
        <v>6.5</v>
      </c>
      <c r="L13600" s="284" t="s">
        <v>10568</v>
      </c>
      <c r="M13600" s="223"/>
      <c r="N13600" s="203">
        <v>7.5</v>
      </c>
      <c r="O13600" s="222" t="s">
        <v>991</v>
      </c>
    </row>
    <row r="13601" spans="1:15" ht="29.25" customHeight="1">
      <c r="A13601" s="221" t="s">
        <v>2860</v>
      </c>
      <c r="B13601" s="221" t="s">
        <v>190</v>
      </c>
      <c r="C13601" s="222" t="s">
        <v>50</v>
      </c>
      <c r="D13601" s="222" t="s">
        <v>191</v>
      </c>
      <c r="E13601" s="199" t="s">
        <v>163</v>
      </c>
      <c r="F13601" s="200" t="s">
        <v>1494</v>
      </c>
      <c r="G13601" s="200" t="s">
        <v>1495</v>
      </c>
      <c r="H13601" s="200" t="s">
        <v>258</v>
      </c>
      <c r="I13601" s="200">
        <v>45880</v>
      </c>
      <c r="J13601" s="143">
        <f t="shared" si="212"/>
        <v>45880</v>
      </c>
      <c r="K13601" s="202">
        <v>1</v>
      </c>
      <c r="L13601" s="285" t="s">
        <v>10570</v>
      </c>
      <c r="M13601" s="223" t="s">
        <v>10560</v>
      </c>
      <c r="N13601" s="203">
        <v>2.0499999999999998</v>
      </c>
      <c r="O13601" s="222" t="s">
        <v>990</v>
      </c>
    </row>
    <row r="13602" spans="1:15" ht="29.25" customHeight="1">
      <c r="A13602" s="221" t="s">
        <v>2860</v>
      </c>
      <c r="B13602" s="221" t="s">
        <v>190</v>
      </c>
      <c r="C13602" s="222" t="s">
        <v>50</v>
      </c>
      <c r="D13602" s="222" t="s">
        <v>191</v>
      </c>
      <c r="E13602" s="199" t="s">
        <v>179</v>
      </c>
      <c r="F13602" s="200"/>
      <c r="G13602" s="200"/>
      <c r="H13602" s="200"/>
      <c r="I13602" s="200">
        <v>45881</v>
      </c>
      <c r="J13602" s="143">
        <f t="shared" si="212"/>
        <v>45881</v>
      </c>
      <c r="K13602" s="202">
        <v>3.5</v>
      </c>
      <c r="L13602" s="284" t="s">
        <v>10574</v>
      </c>
      <c r="M13602" s="223"/>
      <c r="N13602" s="203"/>
      <c r="O13602" s="222" t="s">
        <v>326</v>
      </c>
    </row>
    <row r="13603" spans="1:15" ht="29.25" customHeight="1">
      <c r="A13603" s="221" t="s">
        <v>2860</v>
      </c>
      <c r="B13603" s="221" t="s">
        <v>190</v>
      </c>
      <c r="C13603" s="222" t="s">
        <v>50</v>
      </c>
      <c r="D13603" s="222" t="s">
        <v>191</v>
      </c>
      <c r="E13603" s="199" t="s">
        <v>166</v>
      </c>
      <c r="F13603" s="200"/>
      <c r="G13603" s="200"/>
      <c r="H13603" s="200"/>
      <c r="I13603" s="200">
        <v>45881</v>
      </c>
      <c r="J13603" s="143">
        <f t="shared" si="212"/>
        <v>45881</v>
      </c>
      <c r="K13603" s="202">
        <v>1</v>
      </c>
      <c r="L13603" s="285" t="s">
        <v>10575</v>
      </c>
      <c r="M13603" s="223"/>
      <c r="N13603" s="203"/>
      <c r="O13603" s="222" t="s">
        <v>326</v>
      </c>
    </row>
    <row r="13604" spans="1:15" ht="29.25" customHeight="1">
      <c r="A13604" s="221" t="s">
        <v>2860</v>
      </c>
      <c r="B13604" s="221" t="s">
        <v>190</v>
      </c>
      <c r="C13604" s="222" t="s">
        <v>50</v>
      </c>
      <c r="D13604" s="222" t="s">
        <v>191</v>
      </c>
      <c r="E13604" s="199" t="s">
        <v>163</v>
      </c>
      <c r="F13604" s="200" t="s">
        <v>2849</v>
      </c>
      <c r="G13604" s="200" t="s">
        <v>2850</v>
      </c>
      <c r="H13604" s="200" t="s">
        <v>2856</v>
      </c>
      <c r="I13604" s="200">
        <v>45881</v>
      </c>
      <c r="J13604" s="143">
        <f t="shared" si="212"/>
        <v>45881</v>
      </c>
      <c r="K13604" s="202">
        <v>4.5</v>
      </c>
      <c r="L13604" s="284" t="s">
        <v>10573</v>
      </c>
      <c r="M13604" s="223"/>
      <c r="N13604" s="203">
        <v>7.375</v>
      </c>
      <c r="O13604" s="222" t="s">
        <v>968</v>
      </c>
    </row>
    <row r="13605" spans="1:15" ht="29.25" customHeight="1">
      <c r="A13605" s="221" t="s">
        <v>2860</v>
      </c>
      <c r="B13605" s="221" t="s">
        <v>190</v>
      </c>
      <c r="C13605" s="222" t="s">
        <v>50</v>
      </c>
      <c r="D13605" s="222" t="s">
        <v>191</v>
      </c>
      <c r="E13605" s="199" t="s">
        <v>163</v>
      </c>
      <c r="F13605" s="200" t="s">
        <v>1494</v>
      </c>
      <c r="G13605" s="200" t="s">
        <v>1495</v>
      </c>
      <c r="H13605" s="200" t="s">
        <v>258</v>
      </c>
      <c r="I13605" s="200">
        <v>45881</v>
      </c>
      <c r="J13605" s="143">
        <f t="shared" si="212"/>
        <v>45881</v>
      </c>
      <c r="K13605" s="202">
        <v>0.5</v>
      </c>
      <c r="L13605" s="284" t="s">
        <v>10572</v>
      </c>
      <c r="M13605" s="223" t="s">
        <v>10560</v>
      </c>
      <c r="N13605" s="203">
        <v>2.0499999999999998</v>
      </c>
      <c r="O13605" s="222" t="s">
        <v>990</v>
      </c>
    </row>
    <row r="13606" spans="1:15" ht="29.25" customHeight="1">
      <c r="A13606" s="221" t="s">
        <v>2860</v>
      </c>
      <c r="B13606" s="221" t="s">
        <v>190</v>
      </c>
      <c r="C13606" s="222" t="s">
        <v>50</v>
      </c>
      <c r="D13606" s="222" t="s">
        <v>191</v>
      </c>
      <c r="E13606" s="199" t="s">
        <v>178</v>
      </c>
      <c r="F13606" s="200"/>
      <c r="G13606" s="200"/>
      <c r="H13606" s="200"/>
      <c r="I13606" s="200">
        <v>45882</v>
      </c>
      <c r="J13606" s="143">
        <f t="shared" si="212"/>
        <v>45882</v>
      </c>
      <c r="K13606" s="202">
        <v>1</v>
      </c>
      <c r="L13606" s="284" t="s">
        <v>10578</v>
      </c>
      <c r="M13606" s="223"/>
      <c r="N13606" s="203"/>
      <c r="O13606" s="222" t="s">
        <v>326</v>
      </c>
    </row>
    <row r="13607" spans="1:15" ht="29.25" customHeight="1">
      <c r="A13607" s="221" t="s">
        <v>2860</v>
      </c>
      <c r="B13607" s="221" t="s">
        <v>190</v>
      </c>
      <c r="C13607" s="222" t="s">
        <v>50</v>
      </c>
      <c r="D13607" s="222" t="s">
        <v>191</v>
      </c>
      <c r="E13607" s="199" t="s">
        <v>163</v>
      </c>
      <c r="F13607" s="200" t="s">
        <v>2849</v>
      </c>
      <c r="G13607" s="200" t="s">
        <v>2850</v>
      </c>
      <c r="H13607" s="200" t="s">
        <v>2851</v>
      </c>
      <c r="I13607" s="200">
        <v>45882</v>
      </c>
      <c r="J13607" s="143">
        <f t="shared" si="212"/>
        <v>45882</v>
      </c>
      <c r="K13607" s="202">
        <v>7.5</v>
      </c>
      <c r="L13607" s="284" t="s">
        <v>10577</v>
      </c>
      <c r="M13607" s="223"/>
      <c r="N13607" s="203">
        <v>7.5</v>
      </c>
      <c r="O13607" s="222" t="s">
        <v>991</v>
      </c>
    </row>
    <row r="13608" spans="1:15" ht="29.25" customHeight="1">
      <c r="A13608" s="221" t="s">
        <v>2860</v>
      </c>
      <c r="B13608" s="221" t="s">
        <v>190</v>
      </c>
      <c r="C13608" s="222" t="s">
        <v>50</v>
      </c>
      <c r="D13608" s="222" t="s">
        <v>191</v>
      </c>
      <c r="E13608" s="199" t="s">
        <v>163</v>
      </c>
      <c r="F13608" s="200" t="s">
        <v>4557</v>
      </c>
      <c r="G13608" s="200" t="s">
        <v>4558</v>
      </c>
      <c r="H13608" s="200" t="s">
        <v>118</v>
      </c>
      <c r="I13608" s="200">
        <v>45882</v>
      </c>
      <c r="J13608" s="143">
        <f t="shared" si="212"/>
        <v>45882</v>
      </c>
      <c r="K13608" s="202">
        <v>1</v>
      </c>
      <c r="L13608" s="284" t="s">
        <v>10576</v>
      </c>
      <c r="M13608" s="223"/>
      <c r="N13608" s="203">
        <v>5.6</v>
      </c>
      <c r="O13608" s="222" t="s">
        <v>940</v>
      </c>
    </row>
    <row r="13609" spans="1:15" ht="29.25" customHeight="1">
      <c r="A13609" s="221" t="s">
        <v>2860</v>
      </c>
      <c r="B13609" s="221" t="s">
        <v>190</v>
      </c>
      <c r="C13609" s="222" t="s">
        <v>50</v>
      </c>
      <c r="D13609" s="222" t="s">
        <v>191</v>
      </c>
      <c r="E13609" s="199" t="s">
        <v>178</v>
      </c>
      <c r="F13609" s="200"/>
      <c r="G13609" s="200"/>
      <c r="H13609" s="200"/>
      <c r="I13609" s="200">
        <v>45883</v>
      </c>
      <c r="J13609" s="143">
        <f t="shared" si="212"/>
        <v>45883</v>
      </c>
      <c r="K13609" s="202">
        <v>1.5</v>
      </c>
      <c r="L13609" s="284" t="s">
        <v>10728</v>
      </c>
      <c r="M13609" s="223"/>
      <c r="N13609" s="203"/>
      <c r="O13609" s="222" t="s">
        <v>326</v>
      </c>
    </row>
    <row r="13610" spans="1:15" ht="29.25" customHeight="1">
      <c r="A13610" s="221" t="s">
        <v>2860</v>
      </c>
      <c r="B13610" s="221" t="s">
        <v>190</v>
      </c>
      <c r="C13610" s="222" t="s">
        <v>50</v>
      </c>
      <c r="D13610" s="222" t="s">
        <v>191</v>
      </c>
      <c r="E13610" s="199" t="s">
        <v>178</v>
      </c>
      <c r="F13610" s="200"/>
      <c r="G13610" s="200"/>
      <c r="H13610" s="200"/>
      <c r="I13610" s="200">
        <v>45883</v>
      </c>
      <c r="J13610" s="143">
        <f t="shared" si="212"/>
        <v>45883</v>
      </c>
      <c r="K13610" s="202">
        <v>2</v>
      </c>
      <c r="L13610" s="285" t="s">
        <v>10729</v>
      </c>
      <c r="M13610" s="223"/>
      <c r="N13610" s="203"/>
      <c r="O13610" s="222" t="s">
        <v>326</v>
      </c>
    </row>
    <row r="13611" spans="1:15" ht="29.25" customHeight="1">
      <c r="A13611" s="221" t="s">
        <v>2860</v>
      </c>
      <c r="B13611" s="221" t="s">
        <v>190</v>
      </c>
      <c r="C13611" s="222" t="s">
        <v>50</v>
      </c>
      <c r="D13611" s="222" t="s">
        <v>191</v>
      </c>
      <c r="E13611" s="199" t="s">
        <v>176</v>
      </c>
      <c r="F13611" s="200"/>
      <c r="G13611" s="200"/>
      <c r="H13611" s="200"/>
      <c r="I13611" s="200">
        <v>45883</v>
      </c>
      <c r="J13611" s="143">
        <f t="shared" si="212"/>
        <v>45883</v>
      </c>
      <c r="K13611" s="202">
        <v>1.5</v>
      </c>
      <c r="L13611" s="284" t="s">
        <v>10731</v>
      </c>
      <c r="M13611" s="223" t="s">
        <v>10732</v>
      </c>
      <c r="N13611" s="203"/>
      <c r="O13611" s="222" t="s">
        <v>326</v>
      </c>
    </row>
    <row r="13612" spans="1:15" ht="29.25" customHeight="1">
      <c r="A13612" s="221" t="s">
        <v>2860</v>
      </c>
      <c r="B13612" s="221" t="s">
        <v>190</v>
      </c>
      <c r="C13612" s="222" t="s">
        <v>50</v>
      </c>
      <c r="D13612" s="222" t="s">
        <v>191</v>
      </c>
      <c r="E13612" s="199" t="s">
        <v>163</v>
      </c>
      <c r="F13612" s="200" t="s">
        <v>2849</v>
      </c>
      <c r="G13612" s="200" t="s">
        <v>2850</v>
      </c>
      <c r="H13612" s="200" t="s">
        <v>2851</v>
      </c>
      <c r="I13612" s="200">
        <v>45883</v>
      </c>
      <c r="J13612" s="143">
        <f t="shared" si="212"/>
        <v>45883</v>
      </c>
      <c r="K13612" s="202">
        <v>4.5</v>
      </c>
      <c r="L13612" s="284" t="s">
        <v>10730</v>
      </c>
      <c r="M13612" s="223"/>
      <c r="N13612" s="203">
        <v>7.5</v>
      </c>
      <c r="O13612" s="222" t="s">
        <v>991</v>
      </c>
    </row>
    <row r="13613" spans="1:15" ht="29.25" customHeight="1">
      <c r="A13613" s="221" t="s">
        <v>2860</v>
      </c>
      <c r="B13613" s="221" t="s">
        <v>190</v>
      </c>
      <c r="C13613" s="222" t="s">
        <v>50</v>
      </c>
      <c r="D13613" s="222" t="s">
        <v>191</v>
      </c>
      <c r="E13613" s="199" t="s">
        <v>176</v>
      </c>
      <c r="F13613" s="200"/>
      <c r="G13613" s="200"/>
      <c r="H13613" s="200"/>
      <c r="I13613" s="200">
        <v>45884</v>
      </c>
      <c r="J13613" s="143">
        <f t="shared" si="212"/>
        <v>45884</v>
      </c>
      <c r="K13613" s="202">
        <v>2.5</v>
      </c>
      <c r="L13613" s="284" t="s">
        <v>10733</v>
      </c>
      <c r="M13613" s="223" t="s">
        <v>10734</v>
      </c>
      <c r="N13613" s="203"/>
      <c r="O13613" s="222" t="s">
        <v>326</v>
      </c>
    </row>
    <row r="13614" spans="1:15" ht="29.25" customHeight="1">
      <c r="A13614" s="221" t="s">
        <v>2860</v>
      </c>
      <c r="B13614" s="221" t="s">
        <v>190</v>
      </c>
      <c r="C13614" s="222" t="s">
        <v>50</v>
      </c>
      <c r="D13614" s="222" t="s">
        <v>191</v>
      </c>
      <c r="E13614" s="199" t="s">
        <v>179</v>
      </c>
      <c r="F13614" s="200"/>
      <c r="G13614" s="200"/>
      <c r="H13614" s="200"/>
      <c r="I13614" s="200">
        <v>45884</v>
      </c>
      <c r="J13614" s="143">
        <f t="shared" si="212"/>
        <v>45884</v>
      </c>
      <c r="K13614" s="202">
        <v>3.5</v>
      </c>
      <c r="L13614" s="284" t="s">
        <v>10735</v>
      </c>
      <c r="M13614" s="223" t="s">
        <v>10736</v>
      </c>
      <c r="N13614" s="203"/>
      <c r="O13614" s="222" t="s">
        <v>326</v>
      </c>
    </row>
    <row r="13615" spans="1:15" ht="29.25" customHeight="1">
      <c r="A13615" s="221" t="s">
        <v>2860</v>
      </c>
      <c r="B13615" s="221" t="s">
        <v>190</v>
      </c>
      <c r="C13615" s="222" t="s">
        <v>50</v>
      </c>
      <c r="D13615" s="222" t="s">
        <v>191</v>
      </c>
      <c r="E13615" s="199" t="s">
        <v>163</v>
      </c>
      <c r="F13615" s="200" t="s">
        <v>2849</v>
      </c>
      <c r="G13615" s="200" t="s">
        <v>2850</v>
      </c>
      <c r="H13615" s="200" t="s">
        <v>2851</v>
      </c>
      <c r="I13615" s="200">
        <v>45884</v>
      </c>
      <c r="J13615" s="143">
        <f t="shared" si="212"/>
        <v>45884</v>
      </c>
      <c r="K13615" s="202">
        <v>3.5</v>
      </c>
      <c r="L13615" s="284" t="s">
        <v>10737</v>
      </c>
      <c r="M13615" s="223"/>
      <c r="N13615" s="203">
        <v>7.5</v>
      </c>
      <c r="O13615" s="222" t="s">
        <v>991</v>
      </c>
    </row>
    <row r="13616" spans="1:15" ht="29.25" customHeight="1">
      <c r="A13616" s="221" t="s">
        <v>2860</v>
      </c>
      <c r="B13616" s="221" t="s">
        <v>190</v>
      </c>
      <c r="C13616" s="222" t="s">
        <v>50</v>
      </c>
      <c r="D13616" s="222" t="s">
        <v>191</v>
      </c>
      <c r="E13616" s="199" t="s">
        <v>163</v>
      </c>
      <c r="F13616" s="200" t="s">
        <v>2241</v>
      </c>
      <c r="G13616" s="200" t="s">
        <v>2242</v>
      </c>
      <c r="H13616" s="200"/>
      <c r="I13616" s="200">
        <v>45887</v>
      </c>
      <c r="J13616" s="143">
        <f t="shared" si="212"/>
        <v>45887</v>
      </c>
      <c r="K13616" s="202">
        <v>1</v>
      </c>
      <c r="L13616" s="284" t="s">
        <v>10738</v>
      </c>
      <c r="M13616" s="223"/>
      <c r="N13616" s="203"/>
      <c r="O13616" s="222" t="s">
        <v>326</v>
      </c>
    </row>
    <row r="13617" spans="1:15" ht="29.25" customHeight="1">
      <c r="A13617" s="221" t="s">
        <v>2860</v>
      </c>
      <c r="B13617" s="221" t="s">
        <v>190</v>
      </c>
      <c r="C13617" s="222" t="s">
        <v>50</v>
      </c>
      <c r="D13617" s="222" t="s">
        <v>191</v>
      </c>
      <c r="E13617" s="199" t="s">
        <v>176</v>
      </c>
      <c r="F13617" s="200"/>
      <c r="G13617" s="200"/>
      <c r="H13617" s="200"/>
      <c r="I13617" s="200">
        <v>45887</v>
      </c>
      <c r="J13617" s="143">
        <f t="shared" si="212"/>
        <v>45887</v>
      </c>
      <c r="K13617" s="202">
        <v>0.5</v>
      </c>
      <c r="L13617" s="284" t="s">
        <v>10739</v>
      </c>
      <c r="M13617" s="223" t="s">
        <v>10740</v>
      </c>
      <c r="N13617" s="203"/>
      <c r="O13617" s="222" t="s">
        <v>326</v>
      </c>
    </row>
    <row r="13618" spans="1:15" ht="29.25" customHeight="1">
      <c r="A13618" s="221" t="s">
        <v>2860</v>
      </c>
      <c r="B13618" s="221" t="s">
        <v>190</v>
      </c>
      <c r="C13618" s="222" t="s">
        <v>50</v>
      </c>
      <c r="D13618" s="222" t="s">
        <v>191</v>
      </c>
      <c r="E13618" s="199" t="s">
        <v>163</v>
      </c>
      <c r="F13618" s="200" t="s">
        <v>2053</v>
      </c>
      <c r="G13618" s="200" t="s">
        <v>9089</v>
      </c>
      <c r="H13618" s="200"/>
      <c r="I13618" s="200">
        <v>45887</v>
      </c>
      <c r="J13618" s="143">
        <f t="shared" si="212"/>
        <v>45887</v>
      </c>
      <c r="K13618" s="202">
        <v>1</v>
      </c>
      <c r="L13618" s="284" t="s">
        <v>10744</v>
      </c>
      <c r="M13618" s="223"/>
      <c r="N13618" s="203"/>
      <c r="O13618" s="222" t="s">
        <v>326</v>
      </c>
    </row>
    <row r="13619" spans="1:15" ht="29.25" customHeight="1">
      <c r="A13619" s="221" t="s">
        <v>2860</v>
      </c>
      <c r="B13619" s="221" t="s">
        <v>190</v>
      </c>
      <c r="C13619" s="222" t="s">
        <v>50</v>
      </c>
      <c r="D13619" s="222" t="s">
        <v>191</v>
      </c>
      <c r="E13619" s="199" t="s">
        <v>176</v>
      </c>
      <c r="F13619" s="200"/>
      <c r="G13619" s="200"/>
      <c r="H13619" s="200"/>
      <c r="I13619" s="200">
        <v>45887</v>
      </c>
      <c r="J13619" s="143">
        <f t="shared" si="212"/>
        <v>45887</v>
      </c>
      <c r="K13619" s="202">
        <v>1</v>
      </c>
      <c r="L13619" s="284" t="s">
        <v>10742</v>
      </c>
      <c r="M13619" s="223" t="s">
        <v>10743</v>
      </c>
      <c r="N13619" s="203"/>
      <c r="O13619" s="222" t="s">
        <v>326</v>
      </c>
    </row>
    <row r="13620" spans="1:15" ht="29.25" customHeight="1">
      <c r="A13620" s="221" t="s">
        <v>2860</v>
      </c>
      <c r="B13620" s="221" t="s">
        <v>190</v>
      </c>
      <c r="C13620" s="222" t="s">
        <v>50</v>
      </c>
      <c r="D13620" s="222" t="s">
        <v>191</v>
      </c>
      <c r="E13620" s="199" t="s">
        <v>178</v>
      </c>
      <c r="F13620" s="200"/>
      <c r="G13620" s="200"/>
      <c r="H13620" s="200"/>
      <c r="I13620" s="200">
        <v>45887</v>
      </c>
      <c r="J13620" s="143">
        <f t="shared" si="212"/>
        <v>45887</v>
      </c>
      <c r="K13620" s="202">
        <v>2</v>
      </c>
      <c r="L13620" s="284" t="s">
        <v>10745</v>
      </c>
      <c r="M13620" s="223"/>
      <c r="N13620" s="203"/>
      <c r="O13620" s="222" t="s">
        <v>326</v>
      </c>
    </row>
    <row r="13621" spans="1:15" ht="29.25" customHeight="1">
      <c r="A13621" s="221" t="s">
        <v>2860</v>
      </c>
      <c r="B13621" s="221" t="s">
        <v>190</v>
      </c>
      <c r="C13621" s="222" t="s">
        <v>50</v>
      </c>
      <c r="D13621" s="222" t="s">
        <v>191</v>
      </c>
      <c r="E13621" s="199" t="s">
        <v>163</v>
      </c>
      <c r="F13621" s="200" t="s">
        <v>2849</v>
      </c>
      <c r="G13621" s="200" t="s">
        <v>2850</v>
      </c>
      <c r="H13621" s="200" t="s">
        <v>2851</v>
      </c>
      <c r="I13621" s="200">
        <v>45887</v>
      </c>
      <c r="J13621" s="143">
        <f t="shared" si="212"/>
        <v>45887</v>
      </c>
      <c r="K13621" s="202">
        <v>4</v>
      </c>
      <c r="L13621" s="284" t="s">
        <v>10741</v>
      </c>
      <c r="M13621" s="223"/>
      <c r="N13621" s="203">
        <v>7.5</v>
      </c>
      <c r="O13621" s="222" t="s">
        <v>991</v>
      </c>
    </row>
    <row r="13622" spans="1:15" ht="29.25" customHeight="1">
      <c r="A13622" s="221" t="s">
        <v>2860</v>
      </c>
      <c r="B13622" s="221" t="s">
        <v>190</v>
      </c>
      <c r="C13622" s="222" t="s">
        <v>50</v>
      </c>
      <c r="D13622" s="222" t="s">
        <v>191</v>
      </c>
      <c r="E13622" s="199" t="s">
        <v>205</v>
      </c>
      <c r="F13622" s="200"/>
      <c r="G13622" s="200"/>
      <c r="H13622" s="200"/>
      <c r="I13622" s="200">
        <v>45888</v>
      </c>
      <c r="J13622" s="143">
        <f t="shared" si="212"/>
        <v>45888</v>
      </c>
      <c r="K13622" s="202">
        <v>1</v>
      </c>
      <c r="L13622" s="285" t="s">
        <v>10746</v>
      </c>
      <c r="M13622" s="223"/>
      <c r="N13622" s="203"/>
      <c r="O13622" s="222" t="s">
        <v>326</v>
      </c>
    </row>
    <row r="13623" spans="1:15" ht="29.25" customHeight="1">
      <c r="A13623" s="221" t="s">
        <v>2860</v>
      </c>
      <c r="B13623" s="221" t="s">
        <v>190</v>
      </c>
      <c r="C13623" s="222" t="s">
        <v>50</v>
      </c>
      <c r="D13623" s="222" t="s">
        <v>191</v>
      </c>
      <c r="E13623" s="199" t="s">
        <v>177</v>
      </c>
      <c r="F13623" s="200"/>
      <c r="G13623" s="200"/>
      <c r="H13623" s="200"/>
      <c r="I13623" s="200">
        <v>45888</v>
      </c>
      <c r="J13623" s="143">
        <f t="shared" si="212"/>
        <v>45888</v>
      </c>
      <c r="K13623" s="202">
        <v>3.5</v>
      </c>
      <c r="L13623" s="284" t="s">
        <v>10749</v>
      </c>
      <c r="M13623" s="223"/>
      <c r="N13623" s="203"/>
      <c r="O13623" s="222" t="s">
        <v>326</v>
      </c>
    </row>
    <row r="13624" spans="1:15" ht="29.25" customHeight="1">
      <c r="A13624" s="221" t="s">
        <v>2860</v>
      </c>
      <c r="B13624" s="221" t="s">
        <v>190</v>
      </c>
      <c r="C13624" s="222" t="s">
        <v>50</v>
      </c>
      <c r="D13624" s="222" t="s">
        <v>191</v>
      </c>
      <c r="E13624" s="199" t="s">
        <v>187</v>
      </c>
      <c r="F13624" s="200"/>
      <c r="G13624" s="200"/>
      <c r="H13624" s="200"/>
      <c r="I13624" s="200">
        <v>45888</v>
      </c>
      <c r="J13624" s="143">
        <f t="shared" si="212"/>
        <v>45888</v>
      </c>
      <c r="K13624" s="202">
        <v>0.5</v>
      </c>
      <c r="L13624" s="284" t="s">
        <v>10750</v>
      </c>
      <c r="M13624" s="223" t="s">
        <v>10751</v>
      </c>
      <c r="N13624" s="203"/>
      <c r="O13624" s="222" t="s">
        <v>326</v>
      </c>
    </row>
    <row r="13625" spans="1:15" ht="29.25" customHeight="1">
      <c r="A13625" s="221" t="s">
        <v>2860</v>
      </c>
      <c r="B13625" s="221" t="s">
        <v>190</v>
      </c>
      <c r="C13625" s="222" t="s">
        <v>50</v>
      </c>
      <c r="D13625" s="222" t="s">
        <v>191</v>
      </c>
      <c r="E13625" s="199" t="s">
        <v>163</v>
      </c>
      <c r="F13625" s="200" t="s">
        <v>4557</v>
      </c>
      <c r="G13625" s="200" t="s">
        <v>4558</v>
      </c>
      <c r="H13625" s="200" t="s">
        <v>118</v>
      </c>
      <c r="I13625" s="200">
        <v>45888</v>
      </c>
      <c r="J13625" s="143">
        <f t="shared" si="212"/>
        <v>45888</v>
      </c>
      <c r="K13625" s="202">
        <v>1</v>
      </c>
      <c r="L13625" s="284" t="s">
        <v>10747</v>
      </c>
      <c r="M13625" s="223"/>
      <c r="N13625" s="203">
        <v>5.6</v>
      </c>
      <c r="O13625" s="222" t="s">
        <v>940</v>
      </c>
    </row>
    <row r="13626" spans="1:15" ht="29.25" customHeight="1">
      <c r="A13626" s="221" t="s">
        <v>2860</v>
      </c>
      <c r="B13626" s="221" t="s">
        <v>190</v>
      </c>
      <c r="C13626" s="222" t="s">
        <v>50</v>
      </c>
      <c r="D13626" s="222" t="s">
        <v>191</v>
      </c>
      <c r="E13626" s="199" t="s">
        <v>163</v>
      </c>
      <c r="F13626" s="200" t="s">
        <v>1494</v>
      </c>
      <c r="G13626" s="200" t="s">
        <v>1495</v>
      </c>
      <c r="H13626" s="200" t="s">
        <v>258</v>
      </c>
      <c r="I13626" s="200">
        <v>45888</v>
      </c>
      <c r="J13626" s="143">
        <f t="shared" si="212"/>
        <v>45888</v>
      </c>
      <c r="K13626" s="202">
        <v>3.5</v>
      </c>
      <c r="L13626" s="284" t="s">
        <v>10748</v>
      </c>
      <c r="M13626" s="223"/>
      <c r="N13626" s="203">
        <v>2.0499999999999998</v>
      </c>
      <c r="O13626" s="222" t="s">
        <v>990</v>
      </c>
    </row>
    <row r="13627" spans="1:15" ht="29.25" customHeight="1">
      <c r="A13627" s="221" t="s">
        <v>2860</v>
      </c>
      <c r="B13627" s="221" t="s">
        <v>190</v>
      </c>
      <c r="C13627" s="222" t="s">
        <v>50</v>
      </c>
      <c r="D13627" s="222" t="s">
        <v>191</v>
      </c>
      <c r="E13627" s="199" t="s">
        <v>176</v>
      </c>
      <c r="F13627" s="200"/>
      <c r="G13627" s="200"/>
      <c r="H13627" s="200"/>
      <c r="I13627" s="200">
        <v>45889</v>
      </c>
      <c r="J13627" s="143">
        <f t="shared" si="212"/>
        <v>45889</v>
      </c>
      <c r="K13627" s="202">
        <v>0.5</v>
      </c>
      <c r="L13627" s="284" t="s">
        <v>10755</v>
      </c>
      <c r="M13627" s="223" t="s">
        <v>10756</v>
      </c>
      <c r="N13627" s="203"/>
      <c r="O13627" s="222" t="s">
        <v>326</v>
      </c>
    </row>
    <row r="13628" spans="1:15" ht="29.25" customHeight="1">
      <c r="A13628" s="221" t="s">
        <v>2860</v>
      </c>
      <c r="B13628" s="221" t="s">
        <v>190</v>
      </c>
      <c r="C13628" s="222" t="s">
        <v>50</v>
      </c>
      <c r="D13628" s="222" t="s">
        <v>191</v>
      </c>
      <c r="E13628" s="199" t="s">
        <v>163</v>
      </c>
      <c r="F13628" s="200" t="s">
        <v>2849</v>
      </c>
      <c r="G13628" s="200" t="s">
        <v>2850</v>
      </c>
      <c r="H13628" s="200" t="s">
        <v>2851</v>
      </c>
      <c r="I13628" s="200">
        <v>45889</v>
      </c>
      <c r="J13628" s="143">
        <f t="shared" si="212"/>
        <v>45889</v>
      </c>
      <c r="K13628" s="202">
        <v>1</v>
      </c>
      <c r="L13628" s="284" t="s">
        <v>10757</v>
      </c>
      <c r="M13628" s="223"/>
      <c r="N13628" s="203">
        <v>7.5</v>
      </c>
      <c r="O13628" s="222" t="s">
        <v>991</v>
      </c>
    </row>
    <row r="13629" spans="1:15" ht="29.25" customHeight="1">
      <c r="A13629" s="221" t="s">
        <v>2860</v>
      </c>
      <c r="B13629" s="221" t="s">
        <v>190</v>
      </c>
      <c r="C13629" s="222" t="s">
        <v>50</v>
      </c>
      <c r="D13629" s="222" t="s">
        <v>191</v>
      </c>
      <c r="E13629" s="199" t="s">
        <v>163</v>
      </c>
      <c r="F13629" s="200" t="s">
        <v>7923</v>
      </c>
      <c r="G13629" s="200" t="s">
        <v>7924</v>
      </c>
      <c r="H13629" s="200" t="s">
        <v>8142</v>
      </c>
      <c r="I13629" s="200">
        <v>45889</v>
      </c>
      <c r="J13629" s="143">
        <f t="shared" si="212"/>
        <v>45889</v>
      </c>
      <c r="K13629" s="202">
        <v>5</v>
      </c>
      <c r="L13629" s="284" t="s">
        <v>10752</v>
      </c>
      <c r="M13629" s="223"/>
      <c r="N13629" s="203">
        <v>1</v>
      </c>
      <c r="O13629" s="222" t="s">
        <v>959</v>
      </c>
    </row>
    <row r="13630" spans="1:15" ht="29.25" customHeight="1">
      <c r="A13630" s="221" t="s">
        <v>2860</v>
      </c>
      <c r="B13630" s="221" t="s">
        <v>190</v>
      </c>
      <c r="C13630" s="222" t="s">
        <v>50</v>
      </c>
      <c r="D13630" s="222" t="s">
        <v>191</v>
      </c>
      <c r="E13630" s="199" t="s">
        <v>163</v>
      </c>
      <c r="F13630" s="200" t="s">
        <v>1494</v>
      </c>
      <c r="G13630" s="200" t="s">
        <v>1495</v>
      </c>
      <c r="H13630" s="200" t="s">
        <v>258</v>
      </c>
      <c r="I13630" s="200">
        <v>45889</v>
      </c>
      <c r="J13630" s="143">
        <f t="shared" si="212"/>
        <v>45889</v>
      </c>
      <c r="K13630" s="202">
        <v>3</v>
      </c>
      <c r="L13630" s="284" t="s">
        <v>10753</v>
      </c>
      <c r="M13630" s="223" t="s">
        <v>10754</v>
      </c>
      <c r="N13630" s="203">
        <v>2.0499999999999998</v>
      </c>
      <c r="O13630" s="222" t="s">
        <v>990</v>
      </c>
    </row>
    <row r="13631" spans="1:15" ht="29.25" customHeight="1">
      <c r="A13631" s="221" t="s">
        <v>2860</v>
      </c>
      <c r="B13631" s="221" t="s">
        <v>190</v>
      </c>
      <c r="C13631" s="222" t="s">
        <v>50</v>
      </c>
      <c r="D13631" s="222" t="s">
        <v>191</v>
      </c>
      <c r="E13631" s="199" t="s">
        <v>178</v>
      </c>
      <c r="F13631" s="200"/>
      <c r="G13631" s="200"/>
      <c r="H13631" s="200"/>
      <c r="I13631" s="200">
        <v>45890</v>
      </c>
      <c r="J13631" s="143">
        <f t="shared" si="212"/>
        <v>45890</v>
      </c>
      <c r="K13631" s="202">
        <v>1</v>
      </c>
      <c r="L13631" s="284" t="s">
        <v>11004</v>
      </c>
      <c r="M13631" s="223"/>
      <c r="N13631" s="203"/>
      <c r="O13631" s="222" t="s">
        <v>326</v>
      </c>
    </row>
    <row r="13632" spans="1:15" ht="29.25" customHeight="1">
      <c r="A13632" s="221" t="s">
        <v>2860</v>
      </c>
      <c r="B13632" s="221" t="s">
        <v>190</v>
      </c>
      <c r="C13632" s="222" t="s">
        <v>50</v>
      </c>
      <c r="D13632" s="222" t="s">
        <v>191</v>
      </c>
      <c r="E13632" s="199" t="s">
        <v>178</v>
      </c>
      <c r="F13632" s="200"/>
      <c r="G13632" s="200"/>
      <c r="H13632" s="200"/>
      <c r="I13632" s="200">
        <v>45890</v>
      </c>
      <c r="J13632" s="143">
        <f t="shared" si="212"/>
        <v>45890</v>
      </c>
      <c r="K13632" s="202">
        <v>1.5</v>
      </c>
      <c r="L13632" s="284" t="s">
        <v>11007</v>
      </c>
      <c r="M13632" s="223"/>
      <c r="N13632" s="203"/>
      <c r="O13632" s="222" t="s">
        <v>326</v>
      </c>
    </row>
    <row r="13633" spans="1:15" ht="29.25" customHeight="1">
      <c r="A13633" s="221" t="s">
        <v>2860</v>
      </c>
      <c r="B13633" s="221" t="s">
        <v>190</v>
      </c>
      <c r="C13633" s="222" t="s">
        <v>50</v>
      </c>
      <c r="D13633" s="222" t="s">
        <v>191</v>
      </c>
      <c r="E13633" s="199" t="s">
        <v>178</v>
      </c>
      <c r="F13633" s="200"/>
      <c r="G13633" s="200"/>
      <c r="H13633" s="200"/>
      <c r="I13633" s="200">
        <v>45890</v>
      </c>
      <c r="J13633" s="143">
        <f t="shared" si="212"/>
        <v>45890</v>
      </c>
      <c r="K13633" s="202">
        <v>1</v>
      </c>
      <c r="L13633" s="284" t="s">
        <v>11006</v>
      </c>
      <c r="M13633" s="223"/>
      <c r="N13633" s="203"/>
      <c r="O13633" s="222" t="s">
        <v>326</v>
      </c>
    </row>
    <row r="13634" spans="1:15" ht="29.25" customHeight="1">
      <c r="A13634" s="221" t="s">
        <v>2860</v>
      </c>
      <c r="B13634" s="221" t="s">
        <v>190</v>
      </c>
      <c r="C13634" s="222" t="s">
        <v>50</v>
      </c>
      <c r="D13634" s="222" t="s">
        <v>191</v>
      </c>
      <c r="E13634" s="199" t="s">
        <v>163</v>
      </c>
      <c r="F13634" s="200" t="s">
        <v>937</v>
      </c>
      <c r="G13634" s="200" t="s">
        <v>938</v>
      </c>
      <c r="H13634" s="200" t="s">
        <v>38</v>
      </c>
      <c r="I13634" s="200">
        <v>45890</v>
      </c>
      <c r="J13634" s="143">
        <f t="shared" si="212"/>
        <v>45890</v>
      </c>
      <c r="K13634" s="202">
        <v>1.5</v>
      </c>
      <c r="L13634" s="284" t="s">
        <v>11008</v>
      </c>
      <c r="M13634" s="223"/>
      <c r="N13634" s="203">
        <v>3.0833333333333299</v>
      </c>
      <c r="O13634" s="222" t="s">
        <v>941</v>
      </c>
    </row>
    <row r="13635" spans="1:15" ht="29.25" customHeight="1">
      <c r="A13635" s="221" t="s">
        <v>2860</v>
      </c>
      <c r="B13635" s="221" t="s">
        <v>190</v>
      </c>
      <c r="C13635" s="222" t="s">
        <v>50</v>
      </c>
      <c r="D13635" s="222" t="s">
        <v>191</v>
      </c>
      <c r="E13635" s="199" t="s">
        <v>163</v>
      </c>
      <c r="F13635" s="200" t="s">
        <v>7923</v>
      </c>
      <c r="G13635" s="200" t="s">
        <v>7924</v>
      </c>
      <c r="H13635" s="200" t="s">
        <v>8141</v>
      </c>
      <c r="I13635" s="200">
        <v>45890</v>
      </c>
      <c r="J13635" s="143">
        <f t="shared" ref="J13635:J13698" si="213">I13635</f>
        <v>45890</v>
      </c>
      <c r="K13635" s="202">
        <v>3</v>
      </c>
      <c r="L13635" s="284" t="s">
        <v>11005</v>
      </c>
      <c r="M13635" s="223"/>
      <c r="N13635" s="203">
        <v>0.92500000000000004</v>
      </c>
      <c r="O13635" s="222" t="s">
        <v>943</v>
      </c>
    </row>
    <row r="13636" spans="1:15" ht="29.25" customHeight="1">
      <c r="A13636" s="221" t="s">
        <v>2860</v>
      </c>
      <c r="B13636" s="221" t="s">
        <v>190</v>
      </c>
      <c r="C13636" s="222" t="s">
        <v>50</v>
      </c>
      <c r="D13636" s="222" t="s">
        <v>191</v>
      </c>
      <c r="E13636" s="199" t="s">
        <v>163</v>
      </c>
      <c r="F13636" s="200" t="s">
        <v>1494</v>
      </c>
      <c r="G13636" s="200" t="s">
        <v>1495</v>
      </c>
      <c r="H13636" s="200" t="s">
        <v>258</v>
      </c>
      <c r="I13636" s="200">
        <v>45890</v>
      </c>
      <c r="J13636" s="143">
        <f t="shared" si="213"/>
        <v>45890</v>
      </c>
      <c r="K13636" s="202">
        <v>1.5</v>
      </c>
      <c r="L13636" s="284" t="s">
        <v>11009</v>
      </c>
      <c r="M13636" s="223"/>
      <c r="N13636" s="203">
        <v>2.0499999999999998</v>
      </c>
      <c r="O13636" s="222" t="s">
        <v>990</v>
      </c>
    </row>
    <row r="13637" spans="1:15" ht="29.25" customHeight="1">
      <c r="A13637" s="221" t="s">
        <v>2860</v>
      </c>
      <c r="B13637" s="221" t="s">
        <v>190</v>
      </c>
      <c r="C13637" s="222" t="s">
        <v>50</v>
      </c>
      <c r="D13637" s="222" t="s">
        <v>191</v>
      </c>
      <c r="E13637" s="199" t="s">
        <v>177</v>
      </c>
      <c r="F13637" s="200"/>
      <c r="G13637" s="200"/>
      <c r="H13637" s="200"/>
      <c r="I13637" s="200">
        <v>45891</v>
      </c>
      <c r="J13637" s="143">
        <f t="shared" si="213"/>
        <v>45891</v>
      </c>
      <c r="K13637" s="202">
        <v>2.5</v>
      </c>
      <c r="L13637" s="284" t="s">
        <v>11010</v>
      </c>
      <c r="M13637" s="223"/>
      <c r="N13637" s="203"/>
      <c r="O13637" s="222" t="s">
        <v>326</v>
      </c>
    </row>
    <row r="13638" spans="1:15" ht="29.25" customHeight="1">
      <c r="A13638" s="221" t="s">
        <v>2860</v>
      </c>
      <c r="B13638" s="221" t="s">
        <v>190</v>
      </c>
      <c r="C13638" s="222" t="s">
        <v>50</v>
      </c>
      <c r="D13638" s="222" t="s">
        <v>191</v>
      </c>
      <c r="E13638" s="199" t="s">
        <v>163</v>
      </c>
      <c r="F13638" s="200" t="s">
        <v>2849</v>
      </c>
      <c r="G13638" s="200" t="s">
        <v>2850</v>
      </c>
      <c r="H13638" s="200" t="s">
        <v>2851</v>
      </c>
      <c r="I13638" s="200">
        <v>45891</v>
      </c>
      <c r="J13638" s="143">
        <f t="shared" si="213"/>
        <v>45891</v>
      </c>
      <c r="K13638" s="202">
        <v>1</v>
      </c>
      <c r="L13638" s="284" t="s">
        <v>11011</v>
      </c>
      <c r="M13638" s="223"/>
      <c r="N13638" s="203">
        <v>7.5</v>
      </c>
      <c r="O13638" s="222" t="s">
        <v>991</v>
      </c>
    </row>
    <row r="13639" spans="1:15" ht="29.25" customHeight="1">
      <c r="A13639" s="221" t="s">
        <v>2860</v>
      </c>
      <c r="B13639" s="221" t="s">
        <v>190</v>
      </c>
      <c r="C13639" s="222" t="s">
        <v>50</v>
      </c>
      <c r="D13639" s="222" t="s">
        <v>191</v>
      </c>
      <c r="E13639" s="199" t="s">
        <v>163</v>
      </c>
      <c r="F13639" s="200" t="s">
        <v>7923</v>
      </c>
      <c r="G13639" s="200" t="s">
        <v>7924</v>
      </c>
      <c r="H13639" s="200" t="s">
        <v>8141</v>
      </c>
      <c r="I13639" s="200">
        <v>45891</v>
      </c>
      <c r="J13639" s="143">
        <f t="shared" si="213"/>
        <v>45891</v>
      </c>
      <c r="K13639" s="202">
        <v>3.5</v>
      </c>
      <c r="L13639" s="284" t="s">
        <v>11012</v>
      </c>
      <c r="M13639" s="223"/>
      <c r="N13639" s="203">
        <v>0.92500000000000004</v>
      </c>
      <c r="O13639" s="222" t="s">
        <v>943</v>
      </c>
    </row>
    <row r="13640" spans="1:15" ht="29.25" customHeight="1">
      <c r="A13640" s="221" t="s">
        <v>2860</v>
      </c>
      <c r="B13640" s="221" t="s">
        <v>190</v>
      </c>
      <c r="C13640" s="222" t="s">
        <v>50</v>
      </c>
      <c r="D13640" s="222" t="s">
        <v>191</v>
      </c>
      <c r="E13640" s="199" t="s">
        <v>163</v>
      </c>
      <c r="F13640" s="200" t="s">
        <v>2241</v>
      </c>
      <c r="G13640" s="200" t="s">
        <v>2242</v>
      </c>
      <c r="H13640" s="200" t="s">
        <v>49</v>
      </c>
      <c r="I13640" s="200">
        <v>45891</v>
      </c>
      <c r="J13640" s="143">
        <f t="shared" si="213"/>
        <v>45891</v>
      </c>
      <c r="K13640" s="202">
        <v>2.5</v>
      </c>
      <c r="L13640" s="284" t="s">
        <v>11013</v>
      </c>
      <c r="M13640" s="223"/>
      <c r="N13640" s="203">
        <v>7</v>
      </c>
      <c r="O13640" s="222" t="s">
        <v>968</v>
      </c>
    </row>
    <row r="13641" spans="1:15" ht="29.25" customHeight="1">
      <c r="A13641" s="221" t="s">
        <v>2860</v>
      </c>
      <c r="B13641" s="221" t="s">
        <v>190</v>
      </c>
      <c r="C13641" s="222" t="s">
        <v>50</v>
      </c>
      <c r="D13641" s="222" t="s">
        <v>191</v>
      </c>
      <c r="E13641" s="199" t="s">
        <v>163</v>
      </c>
      <c r="F13641" s="200" t="s">
        <v>2849</v>
      </c>
      <c r="G13641" s="200" t="s">
        <v>2850</v>
      </c>
      <c r="H13641" s="200"/>
      <c r="I13641" s="200">
        <v>45894</v>
      </c>
      <c r="J13641" s="143">
        <f t="shared" si="213"/>
        <v>45894</v>
      </c>
      <c r="K13641" s="202">
        <v>1</v>
      </c>
      <c r="L13641" s="284" t="s">
        <v>11014</v>
      </c>
      <c r="M13641" s="223"/>
      <c r="N13641" s="203"/>
      <c r="O13641" s="222" t="s">
        <v>326</v>
      </c>
    </row>
    <row r="13642" spans="1:15" ht="29.25" customHeight="1">
      <c r="A13642" s="221" t="s">
        <v>2860</v>
      </c>
      <c r="B13642" s="221" t="s">
        <v>190</v>
      </c>
      <c r="C13642" s="222" t="s">
        <v>50</v>
      </c>
      <c r="D13642" s="222" t="s">
        <v>191</v>
      </c>
      <c r="E13642" s="199" t="s">
        <v>163</v>
      </c>
      <c r="F13642" s="200" t="s">
        <v>1494</v>
      </c>
      <c r="G13642" s="200" t="s">
        <v>1495</v>
      </c>
      <c r="H13642" s="200"/>
      <c r="I13642" s="200">
        <v>45894</v>
      </c>
      <c r="J13642" s="143">
        <f t="shared" si="213"/>
        <v>45894</v>
      </c>
      <c r="K13642" s="202">
        <v>1.5</v>
      </c>
      <c r="L13642" s="284" t="s">
        <v>11015</v>
      </c>
      <c r="M13642" s="223"/>
      <c r="N13642" s="203"/>
      <c r="O13642" s="222" t="s">
        <v>326</v>
      </c>
    </row>
    <row r="13643" spans="1:15" ht="29.25" customHeight="1">
      <c r="A13643" s="221" t="s">
        <v>2860</v>
      </c>
      <c r="B13643" s="221" t="s">
        <v>190</v>
      </c>
      <c r="C13643" s="222" t="s">
        <v>50</v>
      </c>
      <c r="D13643" s="222" t="s">
        <v>191</v>
      </c>
      <c r="E13643" s="199" t="s">
        <v>179</v>
      </c>
      <c r="F13643" s="200"/>
      <c r="G13643" s="200"/>
      <c r="H13643" s="200"/>
      <c r="I13643" s="200">
        <v>45894</v>
      </c>
      <c r="J13643" s="143">
        <f t="shared" si="213"/>
        <v>45894</v>
      </c>
      <c r="K13643" s="202">
        <v>7</v>
      </c>
      <c r="L13643" s="284" t="s">
        <v>11016</v>
      </c>
      <c r="M13643" s="223"/>
      <c r="N13643" s="203"/>
      <c r="O13643" s="222" t="s">
        <v>326</v>
      </c>
    </row>
    <row r="13644" spans="1:15" ht="29.25" customHeight="1">
      <c r="A13644" s="221" t="s">
        <v>2860</v>
      </c>
      <c r="B13644" s="221" t="s">
        <v>190</v>
      </c>
      <c r="C13644" s="222" t="s">
        <v>50</v>
      </c>
      <c r="D13644" s="222" t="s">
        <v>191</v>
      </c>
      <c r="E13644" s="199" t="s">
        <v>177</v>
      </c>
      <c r="F13644" s="200"/>
      <c r="G13644" s="200"/>
      <c r="H13644" s="200"/>
      <c r="I13644" s="200">
        <v>45895</v>
      </c>
      <c r="J13644" s="143">
        <f t="shared" si="213"/>
        <v>45895</v>
      </c>
      <c r="K13644" s="202">
        <v>1.5</v>
      </c>
      <c r="L13644" s="284" t="s">
        <v>11019</v>
      </c>
      <c r="M13644" s="223"/>
      <c r="N13644" s="203"/>
      <c r="O13644" s="222" t="s">
        <v>326</v>
      </c>
    </row>
    <row r="13645" spans="1:15" ht="29.25" customHeight="1">
      <c r="A13645" s="221" t="s">
        <v>2860</v>
      </c>
      <c r="B13645" s="221" t="s">
        <v>190</v>
      </c>
      <c r="C13645" s="222" t="s">
        <v>50</v>
      </c>
      <c r="D13645" s="222" t="s">
        <v>191</v>
      </c>
      <c r="E13645" s="199" t="s">
        <v>166</v>
      </c>
      <c r="F13645" s="200"/>
      <c r="G13645" s="200"/>
      <c r="H13645" s="200"/>
      <c r="I13645" s="200">
        <v>45895</v>
      </c>
      <c r="J13645" s="143">
        <f t="shared" si="213"/>
        <v>45895</v>
      </c>
      <c r="K13645" s="202">
        <v>2.5</v>
      </c>
      <c r="L13645" s="284" t="s">
        <v>11020</v>
      </c>
      <c r="M13645" s="223"/>
      <c r="N13645" s="203"/>
      <c r="O13645" s="222" t="s">
        <v>326</v>
      </c>
    </row>
    <row r="13646" spans="1:15" ht="29.25" customHeight="1">
      <c r="A13646" s="221" t="s">
        <v>2860</v>
      </c>
      <c r="B13646" s="221" t="s">
        <v>190</v>
      </c>
      <c r="C13646" s="222" t="s">
        <v>50</v>
      </c>
      <c r="D13646" s="222" t="s">
        <v>191</v>
      </c>
      <c r="E13646" s="199" t="s">
        <v>163</v>
      </c>
      <c r="F13646" s="200" t="s">
        <v>7923</v>
      </c>
      <c r="G13646" s="200" t="s">
        <v>7924</v>
      </c>
      <c r="H13646" s="200" t="s">
        <v>8141</v>
      </c>
      <c r="I13646" s="200">
        <v>45895</v>
      </c>
      <c r="J13646" s="143">
        <f t="shared" si="213"/>
        <v>45895</v>
      </c>
      <c r="K13646" s="202">
        <v>4</v>
      </c>
      <c r="L13646" s="284" t="s">
        <v>11018</v>
      </c>
      <c r="M13646" s="223"/>
      <c r="N13646" s="203">
        <v>0.92500000000000004</v>
      </c>
      <c r="O13646" s="222" t="s">
        <v>943</v>
      </c>
    </row>
    <row r="13647" spans="1:15" ht="29.25" customHeight="1">
      <c r="A13647" s="221" t="s">
        <v>2860</v>
      </c>
      <c r="B13647" s="221" t="s">
        <v>190</v>
      </c>
      <c r="C13647" s="222" t="s">
        <v>50</v>
      </c>
      <c r="D13647" s="222" t="s">
        <v>191</v>
      </c>
      <c r="E13647" s="199" t="s">
        <v>163</v>
      </c>
      <c r="F13647" s="200" t="s">
        <v>2241</v>
      </c>
      <c r="G13647" s="200" t="s">
        <v>2242</v>
      </c>
      <c r="H13647" s="200" t="s">
        <v>49</v>
      </c>
      <c r="I13647" s="200">
        <v>45895</v>
      </c>
      <c r="J13647" s="143">
        <f t="shared" si="213"/>
        <v>45895</v>
      </c>
      <c r="K13647" s="202">
        <v>1.5</v>
      </c>
      <c r="L13647" s="284" t="s">
        <v>11017</v>
      </c>
      <c r="M13647" s="223"/>
      <c r="N13647" s="203">
        <v>7</v>
      </c>
      <c r="O13647" s="222" t="s">
        <v>968</v>
      </c>
    </row>
    <row r="13648" spans="1:15" ht="29.25" customHeight="1">
      <c r="A13648" s="221" t="s">
        <v>2860</v>
      </c>
      <c r="B13648" s="221" t="s">
        <v>190</v>
      </c>
      <c r="C13648" s="222" t="s">
        <v>50</v>
      </c>
      <c r="D13648" s="222" t="s">
        <v>191</v>
      </c>
      <c r="E13648" s="199" t="s">
        <v>176</v>
      </c>
      <c r="F13648" s="200"/>
      <c r="G13648" s="200"/>
      <c r="H13648" s="200"/>
      <c r="I13648" s="200">
        <v>45896</v>
      </c>
      <c r="J13648" s="143">
        <f t="shared" si="213"/>
        <v>45896</v>
      </c>
      <c r="K13648" s="202">
        <v>2</v>
      </c>
      <c r="L13648" s="284" t="s">
        <v>11021</v>
      </c>
      <c r="M13648" s="223" t="s">
        <v>11022</v>
      </c>
      <c r="N13648" s="203"/>
      <c r="O13648" s="222" t="s">
        <v>326</v>
      </c>
    </row>
    <row r="13649" spans="1:15" ht="29.25" customHeight="1">
      <c r="A13649" s="221" t="s">
        <v>2860</v>
      </c>
      <c r="B13649" s="221" t="s">
        <v>190</v>
      </c>
      <c r="C13649" s="222" t="s">
        <v>50</v>
      </c>
      <c r="D13649" s="222" t="s">
        <v>191</v>
      </c>
      <c r="E13649" s="199" t="s">
        <v>178</v>
      </c>
      <c r="F13649" s="200"/>
      <c r="G13649" s="200"/>
      <c r="H13649" s="200"/>
      <c r="I13649" s="200">
        <v>45896</v>
      </c>
      <c r="J13649" s="143">
        <f t="shared" si="213"/>
        <v>45896</v>
      </c>
      <c r="K13649" s="202">
        <v>1</v>
      </c>
      <c r="L13649" s="285" t="s">
        <v>10943</v>
      </c>
      <c r="M13649" s="223"/>
      <c r="N13649" s="203"/>
      <c r="O13649" s="222" t="s">
        <v>326</v>
      </c>
    </row>
    <row r="13650" spans="1:15" ht="29.25" customHeight="1">
      <c r="A13650" s="221" t="s">
        <v>2860</v>
      </c>
      <c r="B13650" s="221" t="s">
        <v>190</v>
      </c>
      <c r="C13650" s="222" t="s">
        <v>50</v>
      </c>
      <c r="D13650" s="222" t="s">
        <v>191</v>
      </c>
      <c r="E13650" s="199" t="s">
        <v>163</v>
      </c>
      <c r="F13650" s="200" t="s">
        <v>2849</v>
      </c>
      <c r="G13650" s="200" t="s">
        <v>2850</v>
      </c>
      <c r="H13650" s="200" t="s">
        <v>2851</v>
      </c>
      <c r="I13650" s="200">
        <v>45896</v>
      </c>
      <c r="J13650" s="143">
        <f t="shared" si="213"/>
        <v>45896</v>
      </c>
      <c r="K13650" s="202">
        <v>1.5</v>
      </c>
      <c r="L13650" s="284" t="s">
        <v>11024</v>
      </c>
      <c r="M13650" s="223"/>
      <c r="N13650" s="203">
        <v>7.5</v>
      </c>
      <c r="O13650" s="222" t="s">
        <v>991</v>
      </c>
    </row>
    <row r="13651" spans="1:15" ht="29.25" customHeight="1">
      <c r="A13651" s="221" t="s">
        <v>2860</v>
      </c>
      <c r="B13651" s="221" t="s">
        <v>190</v>
      </c>
      <c r="C13651" s="222" t="s">
        <v>50</v>
      </c>
      <c r="D13651" s="222" t="s">
        <v>191</v>
      </c>
      <c r="E13651" s="199" t="s">
        <v>163</v>
      </c>
      <c r="F13651" s="200" t="s">
        <v>7923</v>
      </c>
      <c r="G13651" s="200" t="s">
        <v>7924</v>
      </c>
      <c r="H13651" s="200" t="s">
        <v>8141</v>
      </c>
      <c r="I13651" s="200">
        <v>45896</v>
      </c>
      <c r="J13651" s="143">
        <f t="shared" si="213"/>
        <v>45896</v>
      </c>
      <c r="K13651" s="202">
        <v>3.5</v>
      </c>
      <c r="L13651" s="284" t="s">
        <v>11025</v>
      </c>
      <c r="M13651" s="223"/>
      <c r="N13651" s="203">
        <v>0.92500000000000004</v>
      </c>
      <c r="O13651" s="222" t="s">
        <v>943</v>
      </c>
    </row>
    <row r="13652" spans="1:15" ht="29.25" customHeight="1">
      <c r="A13652" s="221" t="s">
        <v>2860</v>
      </c>
      <c r="B13652" s="221" t="s">
        <v>190</v>
      </c>
      <c r="C13652" s="222" t="s">
        <v>50</v>
      </c>
      <c r="D13652" s="222" t="s">
        <v>191</v>
      </c>
      <c r="E13652" s="199" t="s">
        <v>163</v>
      </c>
      <c r="F13652" s="200" t="s">
        <v>1494</v>
      </c>
      <c r="G13652" s="200" t="s">
        <v>1495</v>
      </c>
      <c r="H13652" s="200" t="s">
        <v>258</v>
      </c>
      <c r="I13652" s="200">
        <v>45896</v>
      </c>
      <c r="J13652" s="143">
        <f t="shared" si="213"/>
        <v>45896</v>
      </c>
      <c r="K13652" s="202">
        <v>1</v>
      </c>
      <c r="L13652" s="284" t="s">
        <v>11023</v>
      </c>
      <c r="M13652" s="223"/>
      <c r="N13652" s="203">
        <v>2.0499999999999998</v>
      </c>
      <c r="O13652" s="222" t="s">
        <v>990</v>
      </c>
    </row>
    <row r="13653" spans="1:15" ht="29.25" customHeight="1">
      <c r="A13653" s="221" t="s">
        <v>2860</v>
      </c>
      <c r="B13653" s="221" t="s">
        <v>190</v>
      </c>
      <c r="C13653" s="222" t="s">
        <v>50</v>
      </c>
      <c r="D13653" s="222" t="s">
        <v>191</v>
      </c>
      <c r="E13653" s="199" t="s">
        <v>163</v>
      </c>
      <c r="F13653" s="200" t="s">
        <v>2241</v>
      </c>
      <c r="G13653" s="200" t="s">
        <v>2242</v>
      </c>
      <c r="H13653" s="200" t="s">
        <v>49</v>
      </c>
      <c r="I13653" s="200">
        <v>45896</v>
      </c>
      <c r="J13653" s="143">
        <f t="shared" si="213"/>
        <v>45896</v>
      </c>
      <c r="K13653" s="202">
        <v>0.5</v>
      </c>
      <c r="L13653" s="284" t="s">
        <v>11026</v>
      </c>
      <c r="M13653" s="223"/>
      <c r="N13653" s="203">
        <v>7</v>
      </c>
      <c r="O13653" s="222" t="s">
        <v>968</v>
      </c>
    </row>
    <row r="13654" spans="1:15" ht="29.25" customHeight="1">
      <c r="A13654" s="221" t="s">
        <v>2860</v>
      </c>
      <c r="B13654" s="221" t="s">
        <v>190</v>
      </c>
      <c r="C13654" s="222" t="s">
        <v>50</v>
      </c>
      <c r="D13654" s="222" t="s">
        <v>191</v>
      </c>
      <c r="E13654" s="199" t="s">
        <v>178</v>
      </c>
      <c r="F13654" s="200"/>
      <c r="G13654" s="200"/>
      <c r="H13654" s="200"/>
      <c r="I13654" s="200">
        <v>45897</v>
      </c>
      <c r="J13654" s="143">
        <f t="shared" si="213"/>
        <v>45897</v>
      </c>
      <c r="K13654" s="202">
        <v>1.5</v>
      </c>
      <c r="L13654" s="284" t="s">
        <v>11168</v>
      </c>
      <c r="M13654" s="223"/>
      <c r="N13654" s="203"/>
      <c r="O13654" s="222" t="s">
        <v>326</v>
      </c>
    </row>
    <row r="13655" spans="1:15" ht="29.25" customHeight="1">
      <c r="A13655" s="221" t="s">
        <v>2860</v>
      </c>
      <c r="B13655" s="221" t="s">
        <v>190</v>
      </c>
      <c r="C13655" s="222" t="s">
        <v>50</v>
      </c>
      <c r="D13655" s="222" t="s">
        <v>191</v>
      </c>
      <c r="E13655" s="199" t="s">
        <v>176</v>
      </c>
      <c r="F13655" s="200"/>
      <c r="G13655" s="200"/>
      <c r="H13655" s="200"/>
      <c r="I13655" s="200">
        <v>45897</v>
      </c>
      <c r="J13655" s="143">
        <f t="shared" si="213"/>
        <v>45897</v>
      </c>
      <c r="K13655" s="202">
        <v>1</v>
      </c>
      <c r="L13655" s="284" t="s">
        <v>11170</v>
      </c>
      <c r="M13655" s="223" t="s">
        <v>11171</v>
      </c>
      <c r="N13655" s="203"/>
      <c r="O13655" s="222" t="s">
        <v>326</v>
      </c>
    </row>
    <row r="13656" spans="1:15" ht="29.25" customHeight="1">
      <c r="A13656" s="221" t="s">
        <v>2860</v>
      </c>
      <c r="B13656" s="221" t="s">
        <v>190</v>
      </c>
      <c r="C13656" s="222" t="s">
        <v>50</v>
      </c>
      <c r="D13656" s="222" t="s">
        <v>191</v>
      </c>
      <c r="E13656" s="199" t="s">
        <v>163</v>
      </c>
      <c r="F13656" s="200" t="s">
        <v>3160</v>
      </c>
      <c r="G13656" s="200" t="s">
        <v>3161</v>
      </c>
      <c r="H13656" s="200" t="s">
        <v>279</v>
      </c>
      <c r="I13656" s="200">
        <v>45897</v>
      </c>
      <c r="J13656" s="143">
        <f t="shared" si="213"/>
        <v>45897</v>
      </c>
      <c r="K13656" s="202">
        <v>1</v>
      </c>
      <c r="L13656" s="284" t="s">
        <v>11167</v>
      </c>
      <c r="M13656" s="223"/>
      <c r="N13656" s="203">
        <v>0</v>
      </c>
      <c r="O13656" s="222" t="s">
        <v>326</v>
      </c>
    </row>
    <row r="13657" spans="1:15" ht="29.25" customHeight="1">
      <c r="A13657" s="221" t="s">
        <v>2860</v>
      </c>
      <c r="B13657" s="221" t="s">
        <v>190</v>
      </c>
      <c r="C13657" s="222" t="s">
        <v>50</v>
      </c>
      <c r="D13657" s="222" t="s">
        <v>191</v>
      </c>
      <c r="E13657" s="199" t="s">
        <v>163</v>
      </c>
      <c r="F13657" s="200" t="s">
        <v>7923</v>
      </c>
      <c r="G13657" s="200" t="s">
        <v>7924</v>
      </c>
      <c r="H13657" s="200" t="s">
        <v>8141</v>
      </c>
      <c r="I13657" s="200">
        <v>45897</v>
      </c>
      <c r="J13657" s="143">
        <f t="shared" si="213"/>
        <v>45897</v>
      </c>
      <c r="K13657" s="202">
        <v>4.5</v>
      </c>
      <c r="L13657" s="284" t="s">
        <v>11169</v>
      </c>
      <c r="M13657" s="223"/>
      <c r="N13657" s="203">
        <v>0.92500000000000004</v>
      </c>
      <c r="O13657" s="222" t="s">
        <v>943</v>
      </c>
    </row>
    <row r="13658" spans="1:15" ht="29.25" customHeight="1">
      <c r="A13658" s="221" t="s">
        <v>2860</v>
      </c>
      <c r="B13658" s="221" t="s">
        <v>190</v>
      </c>
      <c r="C13658" s="222" t="s">
        <v>50</v>
      </c>
      <c r="D13658" s="222" t="s">
        <v>191</v>
      </c>
      <c r="E13658" s="199" t="s">
        <v>166</v>
      </c>
      <c r="F13658" s="200"/>
      <c r="G13658" s="200"/>
      <c r="H13658" s="200"/>
      <c r="I13658" s="200">
        <v>45898</v>
      </c>
      <c r="J13658" s="143">
        <f t="shared" si="213"/>
        <v>45898</v>
      </c>
      <c r="K13658" s="202">
        <v>1</v>
      </c>
      <c r="L13658" s="284" t="s">
        <v>11173</v>
      </c>
      <c r="M13658" s="223"/>
      <c r="N13658" s="203"/>
      <c r="O13658" s="222" t="s">
        <v>326</v>
      </c>
    </row>
    <row r="13659" spans="1:15" ht="29.25" customHeight="1">
      <c r="A13659" s="221" t="s">
        <v>2860</v>
      </c>
      <c r="B13659" s="221" t="s">
        <v>190</v>
      </c>
      <c r="C13659" s="222" t="s">
        <v>50</v>
      </c>
      <c r="D13659" s="222" t="s">
        <v>191</v>
      </c>
      <c r="E13659" s="199" t="s">
        <v>165</v>
      </c>
      <c r="F13659" s="200"/>
      <c r="G13659" s="200"/>
      <c r="H13659" s="200"/>
      <c r="I13659" s="200">
        <v>45898</v>
      </c>
      <c r="J13659" s="143">
        <f t="shared" si="213"/>
        <v>45898</v>
      </c>
      <c r="K13659" s="202">
        <v>4.5</v>
      </c>
      <c r="L13659" s="285" t="s">
        <v>172</v>
      </c>
      <c r="M13659" s="223"/>
      <c r="N13659" s="203"/>
      <c r="O13659" s="222" t="s">
        <v>326</v>
      </c>
    </row>
    <row r="13660" spans="1:15" ht="29.25" customHeight="1">
      <c r="A13660" s="221" t="s">
        <v>2860</v>
      </c>
      <c r="B13660" s="221" t="s">
        <v>190</v>
      </c>
      <c r="C13660" s="222" t="s">
        <v>50</v>
      </c>
      <c r="D13660" s="222" t="s">
        <v>191</v>
      </c>
      <c r="E13660" s="199" t="s">
        <v>163</v>
      </c>
      <c r="F13660" s="200" t="s">
        <v>7923</v>
      </c>
      <c r="G13660" s="200" t="s">
        <v>7924</v>
      </c>
      <c r="H13660" s="200" t="s">
        <v>8141</v>
      </c>
      <c r="I13660" s="200">
        <v>45898</v>
      </c>
      <c r="J13660" s="143">
        <f t="shared" si="213"/>
        <v>45898</v>
      </c>
      <c r="K13660" s="202">
        <v>2.5</v>
      </c>
      <c r="L13660" s="284" t="s">
        <v>11172</v>
      </c>
      <c r="M13660" s="223"/>
      <c r="N13660" s="203">
        <v>0.92500000000000004</v>
      </c>
      <c r="O13660" s="222" t="s">
        <v>943</v>
      </c>
    </row>
    <row r="13661" spans="1:15" ht="29.25" customHeight="1">
      <c r="A13661" s="221" t="s">
        <v>2860</v>
      </c>
      <c r="B13661" s="221" t="s">
        <v>190</v>
      </c>
      <c r="C13661" s="222" t="s">
        <v>50</v>
      </c>
      <c r="D13661" s="222" t="s">
        <v>191</v>
      </c>
      <c r="E13661" s="199" t="s">
        <v>163</v>
      </c>
      <c r="F13661" s="200" t="s">
        <v>1494</v>
      </c>
      <c r="G13661" s="200" t="s">
        <v>1495</v>
      </c>
      <c r="H13661" s="200"/>
      <c r="I13661" s="200">
        <v>45901</v>
      </c>
      <c r="J13661" s="143">
        <f t="shared" si="213"/>
        <v>45901</v>
      </c>
      <c r="K13661" s="202">
        <v>1</v>
      </c>
      <c r="L13661" s="284" t="s">
        <v>11174</v>
      </c>
      <c r="M13661" s="223"/>
      <c r="N13661" s="203"/>
      <c r="O13661" s="222" t="s">
        <v>326</v>
      </c>
    </row>
    <row r="13662" spans="1:15" ht="29.25" customHeight="1">
      <c r="A13662" s="221" t="s">
        <v>2860</v>
      </c>
      <c r="B13662" s="221" t="s">
        <v>190</v>
      </c>
      <c r="C13662" s="222" t="s">
        <v>50</v>
      </c>
      <c r="D13662" s="222" t="s">
        <v>191</v>
      </c>
      <c r="E13662" s="199" t="s">
        <v>163</v>
      </c>
      <c r="F13662" s="200" t="s">
        <v>8347</v>
      </c>
      <c r="G13662" s="200" t="s">
        <v>8348</v>
      </c>
      <c r="H13662" s="200"/>
      <c r="I13662" s="200">
        <v>45901</v>
      </c>
      <c r="J13662" s="143">
        <f t="shared" si="213"/>
        <v>45901</v>
      </c>
      <c r="K13662" s="202">
        <v>1.5</v>
      </c>
      <c r="L13662" s="284" t="s">
        <v>11175</v>
      </c>
      <c r="M13662" s="223"/>
      <c r="N13662" s="203"/>
      <c r="O13662" s="222" t="s">
        <v>326</v>
      </c>
    </row>
    <row r="13663" spans="1:15" ht="29.25" customHeight="1">
      <c r="A13663" s="221" t="s">
        <v>2860</v>
      </c>
      <c r="B13663" s="221" t="s">
        <v>190</v>
      </c>
      <c r="C13663" s="222" t="s">
        <v>50</v>
      </c>
      <c r="D13663" s="222" t="s">
        <v>191</v>
      </c>
      <c r="E13663" s="199" t="s">
        <v>163</v>
      </c>
      <c r="F13663" s="200" t="s">
        <v>2849</v>
      </c>
      <c r="G13663" s="200" t="s">
        <v>2850</v>
      </c>
      <c r="H13663" s="200"/>
      <c r="I13663" s="200">
        <v>45901</v>
      </c>
      <c r="J13663" s="143">
        <f t="shared" si="213"/>
        <v>45901</v>
      </c>
      <c r="K13663" s="202">
        <v>0.5</v>
      </c>
      <c r="L13663" s="284" t="s">
        <v>11176</v>
      </c>
      <c r="M13663" s="223"/>
      <c r="N13663" s="203"/>
      <c r="O13663" s="222" t="s">
        <v>326</v>
      </c>
    </row>
    <row r="13664" spans="1:15" ht="29.25" customHeight="1">
      <c r="A13664" s="221" t="s">
        <v>2860</v>
      </c>
      <c r="B13664" s="221" t="s">
        <v>190</v>
      </c>
      <c r="C13664" s="222" t="s">
        <v>50</v>
      </c>
      <c r="D13664" s="222" t="s">
        <v>191</v>
      </c>
      <c r="E13664" s="199" t="s">
        <v>163</v>
      </c>
      <c r="F13664" s="200" t="s">
        <v>3160</v>
      </c>
      <c r="G13664" s="200" t="s">
        <v>3161</v>
      </c>
      <c r="H13664" s="200"/>
      <c r="I13664" s="200">
        <v>45901</v>
      </c>
      <c r="J13664" s="143">
        <f t="shared" si="213"/>
        <v>45901</v>
      </c>
      <c r="K13664" s="202">
        <v>1.5</v>
      </c>
      <c r="L13664" s="284" t="s">
        <v>11177</v>
      </c>
      <c r="M13664" s="223"/>
      <c r="N13664" s="203"/>
      <c r="O13664" s="222" t="s">
        <v>326</v>
      </c>
    </row>
    <row r="13665" spans="1:15" ht="29.25" customHeight="1">
      <c r="A13665" s="221" t="s">
        <v>2860</v>
      </c>
      <c r="B13665" s="221" t="s">
        <v>190</v>
      </c>
      <c r="C13665" s="222" t="s">
        <v>50</v>
      </c>
      <c r="D13665" s="222" t="s">
        <v>191</v>
      </c>
      <c r="E13665" s="199" t="s">
        <v>176</v>
      </c>
      <c r="F13665" s="200"/>
      <c r="G13665" s="200"/>
      <c r="H13665" s="200"/>
      <c r="I13665" s="200">
        <v>45901</v>
      </c>
      <c r="J13665" s="143">
        <f t="shared" si="213"/>
        <v>45901</v>
      </c>
      <c r="K13665" s="202">
        <v>0.5</v>
      </c>
      <c r="L13665" s="284" t="s">
        <v>11180</v>
      </c>
      <c r="M13665" s="223" t="s">
        <v>11181</v>
      </c>
      <c r="N13665" s="203"/>
      <c r="O13665" s="222" t="s">
        <v>326</v>
      </c>
    </row>
    <row r="13666" spans="1:15" ht="29.25" customHeight="1">
      <c r="A13666" s="221" t="s">
        <v>2860</v>
      </c>
      <c r="B13666" s="221" t="s">
        <v>190</v>
      </c>
      <c r="C13666" s="222" t="s">
        <v>50</v>
      </c>
      <c r="D13666" s="222" t="s">
        <v>191</v>
      </c>
      <c r="E13666" s="199" t="s">
        <v>163</v>
      </c>
      <c r="F13666" s="200" t="s">
        <v>2241</v>
      </c>
      <c r="G13666" s="200" t="s">
        <v>2242</v>
      </c>
      <c r="H13666" s="200"/>
      <c r="I13666" s="200">
        <v>45901</v>
      </c>
      <c r="J13666" s="143">
        <f t="shared" si="213"/>
        <v>45901</v>
      </c>
      <c r="K13666" s="202">
        <v>1.5</v>
      </c>
      <c r="L13666" s="284" t="s">
        <v>11182</v>
      </c>
      <c r="M13666" s="223"/>
      <c r="N13666" s="203"/>
      <c r="O13666" s="222" t="s">
        <v>326</v>
      </c>
    </row>
    <row r="13667" spans="1:15" ht="29.25" customHeight="1">
      <c r="A13667" s="221" t="s">
        <v>2860</v>
      </c>
      <c r="B13667" s="221" t="s">
        <v>190</v>
      </c>
      <c r="C13667" s="222" t="s">
        <v>50</v>
      </c>
      <c r="D13667" s="222" t="s">
        <v>191</v>
      </c>
      <c r="E13667" s="199" t="s">
        <v>163</v>
      </c>
      <c r="F13667" s="200" t="s">
        <v>7923</v>
      </c>
      <c r="G13667" s="200" t="s">
        <v>7924</v>
      </c>
      <c r="H13667" s="200" t="s">
        <v>8141</v>
      </c>
      <c r="I13667" s="200">
        <v>45901</v>
      </c>
      <c r="J13667" s="143">
        <f t="shared" si="213"/>
        <v>45901</v>
      </c>
      <c r="K13667" s="202">
        <v>1.5</v>
      </c>
      <c r="L13667" s="284" t="s">
        <v>11179</v>
      </c>
      <c r="M13667" s="223"/>
      <c r="N13667" s="203">
        <v>0.92500000000000004</v>
      </c>
      <c r="O13667" s="222" t="s">
        <v>943</v>
      </c>
    </row>
    <row r="13668" spans="1:15" ht="29.25" customHeight="1">
      <c r="A13668" s="221" t="s">
        <v>2860</v>
      </c>
      <c r="B13668" s="221" t="s">
        <v>190</v>
      </c>
      <c r="C13668" s="222" t="s">
        <v>50</v>
      </c>
      <c r="D13668" s="222" t="s">
        <v>191</v>
      </c>
      <c r="E13668" s="199" t="s">
        <v>163</v>
      </c>
      <c r="F13668" s="200" t="s">
        <v>1494</v>
      </c>
      <c r="G13668" s="200" t="s">
        <v>1495</v>
      </c>
      <c r="H13668" s="200" t="s">
        <v>257</v>
      </c>
      <c r="I13668" s="200">
        <v>45901</v>
      </c>
      <c r="J13668" s="143">
        <f t="shared" si="213"/>
        <v>45901</v>
      </c>
      <c r="K13668" s="202">
        <v>1.5</v>
      </c>
      <c r="L13668" s="284" t="s">
        <v>11178</v>
      </c>
      <c r="M13668" s="223"/>
      <c r="N13668" s="203">
        <v>0.266666666666667</v>
      </c>
      <c r="O13668" s="222" t="s">
        <v>7089</v>
      </c>
    </row>
    <row r="13669" spans="1:15" ht="29.25" customHeight="1">
      <c r="A13669" s="221" t="s">
        <v>2860</v>
      </c>
      <c r="B13669" s="221" t="s">
        <v>190</v>
      </c>
      <c r="C13669" s="222" t="s">
        <v>50</v>
      </c>
      <c r="D13669" s="222" t="s">
        <v>191</v>
      </c>
      <c r="E13669" s="199" t="s">
        <v>176</v>
      </c>
      <c r="F13669" s="200"/>
      <c r="G13669" s="200"/>
      <c r="H13669" s="200"/>
      <c r="I13669" s="200">
        <v>45902</v>
      </c>
      <c r="J13669" s="143">
        <f t="shared" si="213"/>
        <v>45902</v>
      </c>
      <c r="K13669" s="202">
        <v>1</v>
      </c>
      <c r="L13669" s="284" t="s">
        <v>11183</v>
      </c>
      <c r="M13669" s="223" t="s">
        <v>11181</v>
      </c>
      <c r="N13669" s="203"/>
      <c r="O13669" s="222" t="s">
        <v>326</v>
      </c>
    </row>
    <row r="13670" spans="1:15" ht="29.25" customHeight="1">
      <c r="A13670" s="221" t="s">
        <v>2860</v>
      </c>
      <c r="B13670" s="221" t="s">
        <v>190</v>
      </c>
      <c r="C13670" s="222" t="s">
        <v>50</v>
      </c>
      <c r="D13670" s="222" t="s">
        <v>191</v>
      </c>
      <c r="E13670" s="199" t="s">
        <v>163</v>
      </c>
      <c r="F13670" s="200" t="s">
        <v>2241</v>
      </c>
      <c r="G13670" s="200" t="s">
        <v>2242</v>
      </c>
      <c r="H13670" s="200" t="s">
        <v>118</v>
      </c>
      <c r="I13670" s="200">
        <v>45902</v>
      </c>
      <c r="J13670" s="143">
        <f t="shared" si="213"/>
        <v>45902</v>
      </c>
      <c r="K13670" s="202">
        <v>1.5</v>
      </c>
      <c r="L13670" s="284" t="s">
        <v>11184</v>
      </c>
      <c r="M13670" s="223"/>
      <c r="N13670" s="203">
        <v>0</v>
      </c>
      <c r="O13670" s="222" t="s">
        <v>326</v>
      </c>
    </row>
    <row r="13671" spans="1:15" ht="29.25" customHeight="1">
      <c r="A13671" s="221" t="s">
        <v>2860</v>
      </c>
      <c r="B13671" s="221" t="s">
        <v>190</v>
      </c>
      <c r="C13671" s="222" t="s">
        <v>50</v>
      </c>
      <c r="D13671" s="222" t="s">
        <v>191</v>
      </c>
      <c r="E13671" s="199" t="s">
        <v>163</v>
      </c>
      <c r="F13671" s="200" t="s">
        <v>2849</v>
      </c>
      <c r="G13671" s="200" t="s">
        <v>2850</v>
      </c>
      <c r="H13671" s="200" t="s">
        <v>2851</v>
      </c>
      <c r="I13671" s="200">
        <v>45902</v>
      </c>
      <c r="J13671" s="143">
        <f t="shared" si="213"/>
        <v>45902</v>
      </c>
      <c r="K13671" s="202">
        <v>2</v>
      </c>
      <c r="L13671" s="284" t="s">
        <v>11186</v>
      </c>
      <c r="M13671" s="223"/>
      <c r="N13671" s="203">
        <v>7.5</v>
      </c>
      <c r="O13671" s="222" t="s">
        <v>991</v>
      </c>
    </row>
    <row r="13672" spans="1:15" ht="29.25" customHeight="1">
      <c r="A13672" s="221" t="s">
        <v>2860</v>
      </c>
      <c r="B13672" s="221" t="s">
        <v>190</v>
      </c>
      <c r="C13672" s="222" t="s">
        <v>50</v>
      </c>
      <c r="D13672" s="222" t="s">
        <v>191</v>
      </c>
      <c r="E13672" s="199" t="s">
        <v>163</v>
      </c>
      <c r="F13672" s="200" t="s">
        <v>2849</v>
      </c>
      <c r="G13672" s="200" t="s">
        <v>2850</v>
      </c>
      <c r="H13672" s="200" t="s">
        <v>2855</v>
      </c>
      <c r="I13672" s="200">
        <v>45902</v>
      </c>
      <c r="J13672" s="143">
        <f t="shared" si="213"/>
        <v>45902</v>
      </c>
      <c r="K13672" s="202">
        <v>1.5</v>
      </c>
      <c r="L13672" s="284" t="s">
        <v>11187</v>
      </c>
      <c r="M13672" s="223"/>
      <c r="N13672" s="203">
        <v>6.34375</v>
      </c>
      <c r="O13672" s="222" t="s">
        <v>942</v>
      </c>
    </row>
    <row r="13673" spans="1:15" ht="29.25" customHeight="1">
      <c r="A13673" s="221" t="s">
        <v>2860</v>
      </c>
      <c r="B13673" s="221" t="s">
        <v>190</v>
      </c>
      <c r="C13673" s="222" t="s">
        <v>50</v>
      </c>
      <c r="D13673" s="222" t="s">
        <v>191</v>
      </c>
      <c r="E13673" s="199" t="s">
        <v>163</v>
      </c>
      <c r="F13673" s="200" t="s">
        <v>1494</v>
      </c>
      <c r="G13673" s="200" t="s">
        <v>1495</v>
      </c>
      <c r="H13673" s="200" t="s">
        <v>257</v>
      </c>
      <c r="I13673" s="200">
        <v>45902</v>
      </c>
      <c r="J13673" s="143">
        <f t="shared" si="213"/>
        <v>45902</v>
      </c>
      <c r="K13673" s="202">
        <v>2</v>
      </c>
      <c r="L13673" s="284" t="s">
        <v>11185</v>
      </c>
      <c r="M13673" s="223"/>
      <c r="N13673" s="203">
        <v>0.266666666666667</v>
      </c>
      <c r="O13673" s="222" t="s">
        <v>7089</v>
      </c>
    </row>
    <row r="13674" spans="1:15" ht="29.25" customHeight="1">
      <c r="A13674" s="221" t="s">
        <v>2860</v>
      </c>
      <c r="B13674" s="221" t="s">
        <v>190</v>
      </c>
      <c r="C13674" s="222" t="s">
        <v>50</v>
      </c>
      <c r="D13674" s="222" t="s">
        <v>191</v>
      </c>
      <c r="E13674" s="199" t="s">
        <v>163</v>
      </c>
      <c r="F13674" s="200" t="s">
        <v>2849</v>
      </c>
      <c r="G13674" s="200" t="s">
        <v>2850</v>
      </c>
      <c r="H13674" s="200" t="s">
        <v>2851</v>
      </c>
      <c r="I13674" s="200">
        <v>45903</v>
      </c>
      <c r="J13674" s="143">
        <f t="shared" si="213"/>
        <v>45903</v>
      </c>
      <c r="K13674" s="202">
        <v>0.5</v>
      </c>
      <c r="L13674" s="285" t="s">
        <v>11188</v>
      </c>
      <c r="M13674" s="223"/>
      <c r="N13674" s="203">
        <v>7.5</v>
      </c>
      <c r="O13674" s="222" t="s">
        <v>991</v>
      </c>
    </row>
    <row r="13675" spans="1:15" ht="29.25" customHeight="1">
      <c r="A13675" s="221" t="s">
        <v>2860</v>
      </c>
      <c r="B13675" s="221" t="s">
        <v>190</v>
      </c>
      <c r="C13675" s="222" t="s">
        <v>50</v>
      </c>
      <c r="D13675" s="222" t="s">
        <v>191</v>
      </c>
      <c r="E13675" s="199" t="s">
        <v>163</v>
      </c>
      <c r="F13675" s="200" t="s">
        <v>3160</v>
      </c>
      <c r="G13675" s="200" t="s">
        <v>3161</v>
      </c>
      <c r="H13675" s="200" t="s">
        <v>49</v>
      </c>
      <c r="I13675" s="200">
        <v>45903</v>
      </c>
      <c r="J13675" s="143">
        <f t="shared" si="213"/>
        <v>45903</v>
      </c>
      <c r="K13675" s="202">
        <v>1.5</v>
      </c>
      <c r="L13675" s="284" t="s">
        <v>11189</v>
      </c>
      <c r="M13675" s="223"/>
      <c r="N13675" s="203">
        <v>0</v>
      </c>
      <c r="O13675" s="222" t="s">
        <v>326</v>
      </c>
    </row>
    <row r="13676" spans="1:15" ht="29.25" customHeight="1">
      <c r="A13676" s="221" t="s">
        <v>2860</v>
      </c>
      <c r="B13676" s="221" t="s">
        <v>190</v>
      </c>
      <c r="C13676" s="222" t="s">
        <v>50</v>
      </c>
      <c r="D13676" s="222" t="s">
        <v>191</v>
      </c>
      <c r="E13676" s="199" t="s">
        <v>163</v>
      </c>
      <c r="F13676" s="200" t="s">
        <v>2241</v>
      </c>
      <c r="G13676" s="200" t="s">
        <v>2242</v>
      </c>
      <c r="H13676" s="200" t="s">
        <v>49</v>
      </c>
      <c r="I13676" s="200">
        <v>45903</v>
      </c>
      <c r="J13676" s="143">
        <f t="shared" si="213"/>
        <v>45903</v>
      </c>
      <c r="K13676" s="202">
        <v>7.5</v>
      </c>
      <c r="L13676" s="284" t="s">
        <v>11190</v>
      </c>
      <c r="M13676" s="223"/>
      <c r="N13676" s="203">
        <v>7</v>
      </c>
      <c r="O13676" s="222" t="s">
        <v>968</v>
      </c>
    </row>
    <row r="13677" spans="1:15" ht="29.25" customHeight="1">
      <c r="A13677" s="221" t="s">
        <v>2860</v>
      </c>
      <c r="B13677" s="221" t="s">
        <v>190</v>
      </c>
      <c r="C13677" s="222" t="s">
        <v>50</v>
      </c>
      <c r="D13677" s="222" t="s">
        <v>191</v>
      </c>
      <c r="E13677" s="199" t="s">
        <v>178</v>
      </c>
      <c r="F13677" s="200"/>
      <c r="G13677" s="200"/>
      <c r="H13677" s="200"/>
      <c r="I13677" s="200">
        <v>45904</v>
      </c>
      <c r="J13677" s="143">
        <f t="shared" si="213"/>
        <v>45904</v>
      </c>
      <c r="K13677" s="202">
        <v>2</v>
      </c>
      <c r="L13677" s="284" t="s">
        <v>11393</v>
      </c>
      <c r="M13677" s="223"/>
      <c r="N13677" s="203"/>
      <c r="O13677" s="222" t="s">
        <v>326</v>
      </c>
    </row>
    <row r="13678" spans="1:15" ht="29.25" customHeight="1">
      <c r="A13678" s="221" t="s">
        <v>2860</v>
      </c>
      <c r="B13678" s="221" t="s">
        <v>190</v>
      </c>
      <c r="C13678" s="222" t="s">
        <v>50</v>
      </c>
      <c r="D13678" s="222" t="s">
        <v>191</v>
      </c>
      <c r="E13678" s="199" t="s">
        <v>179</v>
      </c>
      <c r="F13678" s="200"/>
      <c r="G13678" s="200"/>
      <c r="H13678" s="200"/>
      <c r="I13678" s="200">
        <v>45904</v>
      </c>
      <c r="J13678" s="143">
        <f t="shared" si="213"/>
        <v>45904</v>
      </c>
      <c r="K13678" s="202">
        <v>3.5</v>
      </c>
      <c r="L13678" s="284" t="s">
        <v>11394</v>
      </c>
      <c r="M13678" s="223"/>
      <c r="N13678" s="203"/>
      <c r="O13678" s="222" t="s">
        <v>326</v>
      </c>
    </row>
    <row r="13679" spans="1:15" ht="29.25" customHeight="1">
      <c r="A13679" s="221" t="s">
        <v>2860</v>
      </c>
      <c r="B13679" s="221" t="s">
        <v>190</v>
      </c>
      <c r="C13679" s="222" t="s">
        <v>50</v>
      </c>
      <c r="D13679" s="222" t="s">
        <v>191</v>
      </c>
      <c r="E13679" s="199" t="s">
        <v>166</v>
      </c>
      <c r="F13679" s="200"/>
      <c r="G13679" s="200"/>
      <c r="H13679" s="200"/>
      <c r="I13679" s="200">
        <v>45904</v>
      </c>
      <c r="J13679" s="143">
        <f t="shared" si="213"/>
        <v>45904</v>
      </c>
      <c r="K13679" s="202">
        <v>1.5</v>
      </c>
      <c r="L13679" s="285" t="s">
        <v>11396</v>
      </c>
      <c r="M13679" s="223"/>
      <c r="N13679" s="203"/>
      <c r="O13679" s="222" t="s">
        <v>326</v>
      </c>
    </row>
    <row r="13680" spans="1:15" ht="29.25" customHeight="1">
      <c r="A13680" s="221" t="s">
        <v>2860</v>
      </c>
      <c r="B13680" s="221" t="s">
        <v>190</v>
      </c>
      <c r="C13680" s="222" t="s">
        <v>50</v>
      </c>
      <c r="D13680" s="222" t="s">
        <v>191</v>
      </c>
      <c r="E13680" s="199" t="s">
        <v>163</v>
      </c>
      <c r="F13680" s="200" t="s">
        <v>3160</v>
      </c>
      <c r="G13680" s="200" t="s">
        <v>3161</v>
      </c>
      <c r="H13680" s="200" t="s">
        <v>49</v>
      </c>
      <c r="I13680" s="200">
        <v>45904</v>
      </c>
      <c r="J13680" s="143">
        <f t="shared" si="213"/>
        <v>45904</v>
      </c>
      <c r="K13680" s="202">
        <v>1.5</v>
      </c>
      <c r="L13680" s="284" t="s">
        <v>11395</v>
      </c>
      <c r="M13680" s="223"/>
      <c r="N13680" s="203">
        <v>0</v>
      </c>
      <c r="O13680" s="222" t="s">
        <v>326</v>
      </c>
    </row>
    <row r="13681" spans="1:15" ht="29.25" customHeight="1">
      <c r="A13681" s="221" t="s">
        <v>2860</v>
      </c>
      <c r="B13681" s="221" t="s">
        <v>190</v>
      </c>
      <c r="C13681" s="222" t="s">
        <v>50</v>
      </c>
      <c r="D13681" s="222" t="s">
        <v>191</v>
      </c>
      <c r="E13681" s="199" t="s">
        <v>163</v>
      </c>
      <c r="F13681" s="200" t="s">
        <v>2241</v>
      </c>
      <c r="G13681" s="200" t="s">
        <v>2242</v>
      </c>
      <c r="H13681" s="200" t="s">
        <v>49</v>
      </c>
      <c r="I13681" s="200">
        <v>45904</v>
      </c>
      <c r="J13681" s="143">
        <f t="shared" si="213"/>
        <v>45904</v>
      </c>
      <c r="K13681" s="202">
        <v>1</v>
      </c>
      <c r="L13681" s="284" t="s">
        <v>11392</v>
      </c>
      <c r="M13681" s="223"/>
      <c r="N13681" s="203">
        <v>7</v>
      </c>
      <c r="O13681" s="222" t="s">
        <v>968</v>
      </c>
    </row>
    <row r="13682" spans="1:15" ht="29.25" customHeight="1">
      <c r="A13682" s="221" t="s">
        <v>2860</v>
      </c>
      <c r="B13682" s="221" t="s">
        <v>190</v>
      </c>
      <c r="C13682" s="222" t="s">
        <v>50</v>
      </c>
      <c r="D13682" s="222" t="s">
        <v>191</v>
      </c>
      <c r="E13682" s="199" t="s">
        <v>179</v>
      </c>
      <c r="F13682" s="200"/>
      <c r="G13682" s="200"/>
      <c r="H13682" s="200"/>
      <c r="I13682" s="200">
        <v>45905</v>
      </c>
      <c r="J13682" s="143">
        <f t="shared" si="213"/>
        <v>45905</v>
      </c>
      <c r="K13682" s="202">
        <v>3</v>
      </c>
      <c r="L13682" s="284" t="s">
        <v>11398</v>
      </c>
      <c r="M13682" s="223"/>
      <c r="N13682" s="203"/>
      <c r="O13682" s="222" t="s">
        <v>326</v>
      </c>
    </row>
    <row r="13683" spans="1:15" ht="29.25" customHeight="1">
      <c r="A13683" s="221" t="s">
        <v>2860</v>
      </c>
      <c r="B13683" s="221" t="s">
        <v>190</v>
      </c>
      <c r="C13683" s="222" t="s">
        <v>50</v>
      </c>
      <c r="D13683" s="222" t="s">
        <v>191</v>
      </c>
      <c r="E13683" s="199" t="s">
        <v>163</v>
      </c>
      <c r="F13683" s="200" t="s">
        <v>2241</v>
      </c>
      <c r="G13683" s="200" t="s">
        <v>2242</v>
      </c>
      <c r="H13683" s="200" t="s">
        <v>52</v>
      </c>
      <c r="I13683" s="200">
        <v>45905</v>
      </c>
      <c r="J13683" s="143">
        <f t="shared" si="213"/>
        <v>45905</v>
      </c>
      <c r="K13683" s="202">
        <v>5.5</v>
      </c>
      <c r="L13683" s="284" t="s">
        <v>11397</v>
      </c>
      <c r="M13683" s="223"/>
      <c r="N13683" s="203">
        <v>1.3958333333333299</v>
      </c>
      <c r="O13683" s="222" t="s">
        <v>993</v>
      </c>
    </row>
    <row r="13684" spans="1:15" ht="29.25" customHeight="1">
      <c r="A13684" s="221" t="s">
        <v>2860</v>
      </c>
      <c r="B13684" s="221" t="s">
        <v>190</v>
      </c>
      <c r="C13684" s="222" t="s">
        <v>50</v>
      </c>
      <c r="D13684" s="222" t="s">
        <v>191</v>
      </c>
      <c r="E13684" s="199" t="s">
        <v>163</v>
      </c>
      <c r="F13684" s="200" t="s">
        <v>7923</v>
      </c>
      <c r="G13684" s="200" t="s">
        <v>7924</v>
      </c>
      <c r="H13684" s="200" t="s">
        <v>8139</v>
      </c>
      <c r="I13684" s="200">
        <v>45905</v>
      </c>
      <c r="J13684" s="143">
        <f t="shared" si="213"/>
        <v>45905</v>
      </c>
      <c r="K13684" s="202">
        <v>1</v>
      </c>
      <c r="L13684" s="284" t="s">
        <v>11399</v>
      </c>
      <c r="M13684" s="223"/>
      <c r="N13684" s="203">
        <v>0.1953125</v>
      </c>
      <c r="O13684" s="222" t="s">
        <v>988</v>
      </c>
    </row>
    <row r="13685" spans="1:15" ht="29.25" customHeight="1">
      <c r="A13685" s="221" t="s">
        <v>2860</v>
      </c>
      <c r="B13685" s="221" t="s">
        <v>190</v>
      </c>
      <c r="C13685" s="222" t="s">
        <v>50</v>
      </c>
      <c r="D13685" s="222" t="s">
        <v>191</v>
      </c>
      <c r="E13685" s="199" t="s">
        <v>163</v>
      </c>
      <c r="F13685" s="200" t="s">
        <v>2241</v>
      </c>
      <c r="G13685" s="200" t="s">
        <v>2242</v>
      </c>
      <c r="H13685" s="200"/>
      <c r="I13685" s="200">
        <v>45908</v>
      </c>
      <c r="J13685" s="143">
        <f t="shared" si="213"/>
        <v>45908</v>
      </c>
      <c r="K13685" s="202">
        <v>1.5</v>
      </c>
      <c r="L13685" s="284" t="s">
        <v>11400</v>
      </c>
      <c r="M13685" s="223"/>
      <c r="N13685" s="203"/>
      <c r="O13685" s="222" t="s">
        <v>326</v>
      </c>
    </row>
    <row r="13686" spans="1:15" ht="29.25" customHeight="1">
      <c r="A13686" s="221" t="s">
        <v>2860</v>
      </c>
      <c r="B13686" s="221" t="s">
        <v>190</v>
      </c>
      <c r="C13686" s="222" t="s">
        <v>50</v>
      </c>
      <c r="D13686" s="222" t="s">
        <v>191</v>
      </c>
      <c r="E13686" s="199" t="s">
        <v>176</v>
      </c>
      <c r="F13686" s="200"/>
      <c r="G13686" s="200"/>
      <c r="H13686" s="200"/>
      <c r="I13686" s="200">
        <v>45908</v>
      </c>
      <c r="J13686" s="143">
        <f t="shared" si="213"/>
        <v>45908</v>
      </c>
      <c r="K13686" s="202">
        <v>0.5</v>
      </c>
      <c r="L13686" s="285" t="s">
        <v>11401</v>
      </c>
      <c r="M13686" s="223" t="s">
        <v>11193</v>
      </c>
      <c r="N13686" s="203"/>
      <c r="O13686" s="222" t="s">
        <v>326</v>
      </c>
    </row>
    <row r="13687" spans="1:15" ht="29.25" customHeight="1">
      <c r="A13687" s="221" t="s">
        <v>2860</v>
      </c>
      <c r="B13687" s="221" t="s">
        <v>190</v>
      </c>
      <c r="C13687" s="222" t="s">
        <v>50</v>
      </c>
      <c r="D13687" s="222" t="s">
        <v>191</v>
      </c>
      <c r="E13687" s="199" t="s">
        <v>163</v>
      </c>
      <c r="F13687" s="200" t="s">
        <v>7923</v>
      </c>
      <c r="G13687" s="200" t="s">
        <v>7924</v>
      </c>
      <c r="H13687" s="200" t="s">
        <v>8144</v>
      </c>
      <c r="I13687" s="200">
        <v>45908</v>
      </c>
      <c r="J13687" s="143">
        <f t="shared" si="213"/>
        <v>45908</v>
      </c>
      <c r="K13687" s="202">
        <v>2</v>
      </c>
      <c r="L13687" s="284" t="s">
        <v>11403</v>
      </c>
      <c r="M13687" s="223"/>
      <c r="N13687" s="203">
        <v>0.234375</v>
      </c>
      <c r="O13687" s="222" t="s">
        <v>961</v>
      </c>
    </row>
    <row r="13688" spans="1:15" ht="29.25" customHeight="1">
      <c r="A13688" s="221" t="s">
        <v>2860</v>
      </c>
      <c r="B13688" s="221" t="s">
        <v>190</v>
      </c>
      <c r="C13688" s="222" t="s">
        <v>50</v>
      </c>
      <c r="D13688" s="222" t="s">
        <v>191</v>
      </c>
      <c r="E13688" s="199" t="s">
        <v>163</v>
      </c>
      <c r="F13688" s="200" t="s">
        <v>2241</v>
      </c>
      <c r="G13688" s="200" t="s">
        <v>2242</v>
      </c>
      <c r="H13688" s="200" t="s">
        <v>52</v>
      </c>
      <c r="I13688" s="200">
        <v>45908</v>
      </c>
      <c r="J13688" s="143">
        <f t="shared" si="213"/>
        <v>45908</v>
      </c>
      <c r="K13688" s="202">
        <v>1.5</v>
      </c>
      <c r="L13688" s="284" t="s">
        <v>11404</v>
      </c>
      <c r="M13688" s="223"/>
      <c r="N13688" s="203">
        <v>1.3958333333333299</v>
      </c>
      <c r="O13688" s="222" t="s">
        <v>993</v>
      </c>
    </row>
    <row r="13689" spans="1:15" ht="29.25" customHeight="1">
      <c r="A13689" s="221" t="s">
        <v>2860</v>
      </c>
      <c r="B13689" s="221" t="s">
        <v>190</v>
      </c>
      <c r="C13689" s="222" t="s">
        <v>50</v>
      </c>
      <c r="D13689" s="222" t="s">
        <v>191</v>
      </c>
      <c r="E13689" s="199" t="s">
        <v>163</v>
      </c>
      <c r="F13689" s="200" t="s">
        <v>2849</v>
      </c>
      <c r="G13689" s="200" t="s">
        <v>2850</v>
      </c>
      <c r="H13689" s="200" t="s">
        <v>2856</v>
      </c>
      <c r="I13689" s="200">
        <v>45908</v>
      </c>
      <c r="J13689" s="143">
        <f t="shared" si="213"/>
        <v>45908</v>
      </c>
      <c r="K13689" s="202">
        <v>4</v>
      </c>
      <c r="L13689" s="284" t="s">
        <v>11402</v>
      </c>
      <c r="M13689" s="223"/>
      <c r="N13689" s="203">
        <v>7.375</v>
      </c>
      <c r="O13689" s="222" t="s">
        <v>968</v>
      </c>
    </row>
    <row r="13690" spans="1:15" ht="29.25" customHeight="1">
      <c r="A13690" s="221" t="s">
        <v>2860</v>
      </c>
      <c r="B13690" s="221" t="s">
        <v>190</v>
      </c>
      <c r="C13690" s="222" t="s">
        <v>50</v>
      </c>
      <c r="D13690" s="222" t="s">
        <v>191</v>
      </c>
      <c r="E13690" s="199" t="s">
        <v>163</v>
      </c>
      <c r="F13690" s="200" t="s">
        <v>2849</v>
      </c>
      <c r="G13690" s="200" t="s">
        <v>2850</v>
      </c>
      <c r="H13690" s="200" t="s">
        <v>2854</v>
      </c>
      <c r="I13690" s="200">
        <v>45909</v>
      </c>
      <c r="J13690" s="143">
        <f t="shared" si="213"/>
        <v>45909</v>
      </c>
      <c r="K13690" s="202">
        <v>9.5</v>
      </c>
      <c r="L13690" s="284" t="s">
        <v>11405</v>
      </c>
      <c r="M13690" s="223"/>
      <c r="N13690" s="203">
        <v>4.1875</v>
      </c>
      <c r="O13690" s="222" t="s">
        <v>943</v>
      </c>
    </row>
    <row r="13691" spans="1:15" ht="29.25" customHeight="1">
      <c r="A13691" s="221" t="s">
        <v>2860</v>
      </c>
      <c r="B13691" s="221" t="s">
        <v>190</v>
      </c>
      <c r="C13691" s="222" t="s">
        <v>50</v>
      </c>
      <c r="D13691" s="222" t="s">
        <v>191</v>
      </c>
      <c r="E13691" s="199" t="s">
        <v>178</v>
      </c>
      <c r="F13691" s="200"/>
      <c r="G13691" s="200"/>
      <c r="H13691" s="200"/>
      <c r="I13691" s="200">
        <v>45910</v>
      </c>
      <c r="J13691" s="143">
        <f t="shared" si="213"/>
        <v>45910</v>
      </c>
      <c r="K13691" s="202">
        <v>1</v>
      </c>
      <c r="L13691" s="284" t="s">
        <v>11406</v>
      </c>
      <c r="M13691" s="223"/>
      <c r="N13691" s="203"/>
      <c r="O13691" s="222" t="s">
        <v>326</v>
      </c>
    </row>
    <row r="13692" spans="1:15" ht="29.25" customHeight="1">
      <c r="A13692" s="221" t="s">
        <v>2860</v>
      </c>
      <c r="B13692" s="221" t="s">
        <v>190</v>
      </c>
      <c r="C13692" s="222" t="s">
        <v>50</v>
      </c>
      <c r="D13692" s="222" t="s">
        <v>191</v>
      </c>
      <c r="E13692" s="199" t="s">
        <v>177</v>
      </c>
      <c r="F13692" s="200"/>
      <c r="G13692" s="200"/>
      <c r="H13692" s="200"/>
      <c r="I13692" s="200">
        <v>45910</v>
      </c>
      <c r="J13692" s="143">
        <f t="shared" si="213"/>
        <v>45910</v>
      </c>
      <c r="K13692" s="202">
        <v>1.5</v>
      </c>
      <c r="L13692" s="285" t="s">
        <v>11407</v>
      </c>
      <c r="M13692" s="223"/>
      <c r="N13692" s="203"/>
      <c r="O13692" s="222" t="s">
        <v>326</v>
      </c>
    </row>
    <row r="13693" spans="1:15" ht="29.25" customHeight="1">
      <c r="A13693" s="221" t="s">
        <v>2860</v>
      </c>
      <c r="B13693" s="221" t="s">
        <v>190</v>
      </c>
      <c r="C13693" s="222" t="s">
        <v>50</v>
      </c>
      <c r="D13693" s="222" t="s">
        <v>191</v>
      </c>
      <c r="E13693" s="199" t="s">
        <v>176</v>
      </c>
      <c r="F13693" s="200"/>
      <c r="G13693" s="200"/>
      <c r="H13693" s="200"/>
      <c r="I13693" s="200">
        <v>45910</v>
      </c>
      <c r="J13693" s="143">
        <f t="shared" si="213"/>
        <v>45910</v>
      </c>
      <c r="K13693" s="202">
        <v>2</v>
      </c>
      <c r="L13693" s="284" t="s">
        <v>11409</v>
      </c>
      <c r="M13693" s="223" t="s">
        <v>11410</v>
      </c>
      <c r="N13693" s="203"/>
      <c r="O13693" s="222" t="s">
        <v>326</v>
      </c>
    </row>
    <row r="13694" spans="1:15" ht="29.25" customHeight="1">
      <c r="A13694" s="221" t="s">
        <v>2860</v>
      </c>
      <c r="B13694" s="221" t="s">
        <v>190</v>
      </c>
      <c r="C13694" s="222" t="s">
        <v>50</v>
      </c>
      <c r="D13694" s="222" t="s">
        <v>191</v>
      </c>
      <c r="E13694" s="199" t="s">
        <v>163</v>
      </c>
      <c r="F13694" s="200" t="s">
        <v>2849</v>
      </c>
      <c r="G13694" s="200" t="s">
        <v>2850</v>
      </c>
      <c r="H13694" s="200" t="s">
        <v>2851</v>
      </c>
      <c r="I13694" s="200">
        <v>45910</v>
      </c>
      <c r="J13694" s="143">
        <f t="shared" si="213"/>
        <v>45910</v>
      </c>
      <c r="K13694" s="202">
        <v>4</v>
      </c>
      <c r="L13694" s="284" t="s">
        <v>11411</v>
      </c>
      <c r="M13694" s="223"/>
      <c r="N13694" s="203">
        <v>7.5</v>
      </c>
      <c r="O13694" s="222" t="s">
        <v>991</v>
      </c>
    </row>
    <row r="13695" spans="1:15" ht="29.25" customHeight="1">
      <c r="A13695" s="221" t="s">
        <v>2860</v>
      </c>
      <c r="B13695" s="221" t="s">
        <v>190</v>
      </c>
      <c r="C13695" s="222" t="s">
        <v>50</v>
      </c>
      <c r="D13695" s="222" t="s">
        <v>191</v>
      </c>
      <c r="E13695" s="199" t="s">
        <v>163</v>
      </c>
      <c r="F13695" s="200" t="s">
        <v>7923</v>
      </c>
      <c r="G13695" s="200" t="s">
        <v>7924</v>
      </c>
      <c r="H13695" s="200" t="s">
        <v>8141</v>
      </c>
      <c r="I13695" s="200">
        <v>45910</v>
      </c>
      <c r="J13695" s="143">
        <f t="shared" si="213"/>
        <v>45910</v>
      </c>
      <c r="K13695" s="202">
        <v>1</v>
      </c>
      <c r="L13695" s="284" t="s">
        <v>11408</v>
      </c>
      <c r="M13695" s="223"/>
      <c r="N13695" s="203">
        <v>0.92500000000000004</v>
      </c>
      <c r="O13695" s="222" t="s">
        <v>943</v>
      </c>
    </row>
    <row r="13696" spans="1:15" ht="29.25" customHeight="1">
      <c r="A13696" s="221" t="s">
        <v>2860</v>
      </c>
      <c r="B13696" s="221" t="s">
        <v>190</v>
      </c>
      <c r="C13696" s="222" t="s">
        <v>50</v>
      </c>
      <c r="D13696" s="222" t="s">
        <v>191</v>
      </c>
      <c r="E13696" s="199" t="s">
        <v>165</v>
      </c>
      <c r="F13696" s="200"/>
      <c r="G13696" s="200"/>
      <c r="H13696" s="200"/>
      <c r="I13696" s="200">
        <v>45911</v>
      </c>
      <c r="J13696" s="143">
        <f t="shared" si="213"/>
        <v>45911</v>
      </c>
      <c r="K13696" s="202">
        <v>8</v>
      </c>
      <c r="L13696" s="285" t="s">
        <v>197</v>
      </c>
      <c r="M13696" s="223"/>
      <c r="N13696" s="203"/>
      <c r="O13696" s="222" t="s">
        <v>326</v>
      </c>
    </row>
    <row r="13697" spans="1:15" ht="29.25" customHeight="1">
      <c r="A13697" s="221" t="s">
        <v>2860</v>
      </c>
      <c r="B13697" s="221" t="s">
        <v>190</v>
      </c>
      <c r="C13697" s="222" t="s">
        <v>50</v>
      </c>
      <c r="D13697" s="222" t="s">
        <v>191</v>
      </c>
      <c r="E13697" s="199" t="s">
        <v>165</v>
      </c>
      <c r="F13697" s="200"/>
      <c r="G13697" s="200"/>
      <c r="H13697" s="200"/>
      <c r="I13697" s="200">
        <v>45912</v>
      </c>
      <c r="J13697" s="143">
        <f t="shared" si="213"/>
        <v>45912</v>
      </c>
      <c r="K13697" s="202">
        <v>8</v>
      </c>
      <c r="L13697" s="285" t="s">
        <v>197</v>
      </c>
      <c r="M13697" s="223"/>
      <c r="N13697" s="203"/>
      <c r="O13697" s="222" t="s">
        <v>326</v>
      </c>
    </row>
    <row r="13698" spans="1:15" ht="29.25" customHeight="1">
      <c r="A13698" s="221" t="s">
        <v>2860</v>
      </c>
      <c r="B13698" s="221" t="s">
        <v>190</v>
      </c>
      <c r="C13698" s="222" t="s">
        <v>50</v>
      </c>
      <c r="D13698" s="222" t="s">
        <v>191</v>
      </c>
      <c r="E13698" s="199" t="s">
        <v>171</v>
      </c>
      <c r="F13698" s="200"/>
      <c r="G13698" s="200"/>
      <c r="H13698" s="200"/>
      <c r="I13698" s="200">
        <v>45915</v>
      </c>
      <c r="J13698" s="143">
        <f t="shared" si="213"/>
        <v>45915</v>
      </c>
      <c r="K13698" s="202">
        <v>2</v>
      </c>
      <c r="L13698" s="284" t="s">
        <v>11572</v>
      </c>
      <c r="M13698" s="223"/>
      <c r="N13698" s="203"/>
      <c r="O13698" s="222" t="s">
        <v>326</v>
      </c>
    </row>
    <row r="13699" spans="1:15" ht="29.25" customHeight="1">
      <c r="A13699" s="221" t="s">
        <v>2860</v>
      </c>
      <c r="B13699" s="221" t="s">
        <v>190</v>
      </c>
      <c r="C13699" s="222" t="s">
        <v>50</v>
      </c>
      <c r="D13699" s="222" t="s">
        <v>191</v>
      </c>
      <c r="E13699" s="199" t="s">
        <v>163</v>
      </c>
      <c r="F13699" s="200" t="s">
        <v>2849</v>
      </c>
      <c r="G13699" s="200" t="s">
        <v>2850</v>
      </c>
      <c r="H13699" s="200" t="s">
        <v>2856</v>
      </c>
      <c r="I13699" s="200">
        <v>45915</v>
      </c>
      <c r="J13699" s="143">
        <f t="shared" ref="J13699:J13762" si="214">I13699</f>
        <v>45915</v>
      </c>
      <c r="K13699" s="202">
        <v>3.5</v>
      </c>
      <c r="L13699" s="284" t="s">
        <v>11571</v>
      </c>
      <c r="M13699" s="223"/>
      <c r="N13699" s="203">
        <v>7.375</v>
      </c>
      <c r="O13699" s="222" t="s">
        <v>968</v>
      </c>
    </row>
    <row r="13700" spans="1:15" ht="29.25" customHeight="1">
      <c r="A13700" s="221" t="s">
        <v>2860</v>
      </c>
      <c r="B13700" s="221" t="s">
        <v>190</v>
      </c>
      <c r="C13700" s="222" t="s">
        <v>50</v>
      </c>
      <c r="D13700" s="222" t="s">
        <v>191</v>
      </c>
      <c r="E13700" s="199" t="s">
        <v>163</v>
      </c>
      <c r="F13700" s="200" t="s">
        <v>1494</v>
      </c>
      <c r="G13700" s="200" t="s">
        <v>1495</v>
      </c>
      <c r="H13700" s="200" t="s">
        <v>257</v>
      </c>
      <c r="I13700" s="200">
        <v>45915</v>
      </c>
      <c r="J13700" s="143">
        <f t="shared" si="214"/>
        <v>45915</v>
      </c>
      <c r="K13700" s="202">
        <v>2</v>
      </c>
      <c r="L13700" s="284" t="s">
        <v>11573</v>
      </c>
      <c r="M13700" s="223"/>
      <c r="N13700" s="203">
        <v>0.266666666666667</v>
      </c>
      <c r="O13700" s="222" t="s">
        <v>7089</v>
      </c>
    </row>
    <row r="13701" spans="1:15" ht="29.25" customHeight="1">
      <c r="A13701" s="221" t="s">
        <v>2860</v>
      </c>
      <c r="B13701" s="221" t="s">
        <v>190</v>
      </c>
      <c r="C13701" s="222" t="s">
        <v>50</v>
      </c>
      <c r="D13701" s="222" t="s">
        <v>191</v>
      </c>
      <c r="E13701" s="199" t="s">
        <v>163</v>
      </c>
      <c r="F13701" s="200" t="s">
        <v>5212</v>
      </c>
      <c r="G13701" s="200" t="s">
        <v>5213</v>
      </c>
      <c r="H13701" s="200" t="s">
        <v>52</v>
      </c>
      <c r="I13701" s="200">
        <v>45915</v>
      </c>
      <c r="J13701" s="143">
        <f t="shared" si="214"/>
        <v>45915</v>
      </c>
      <c r="K13701" s="202">
        <v>2</v>
      </c>
      <c r="L13701" s="284" t="s">
        <v>11574</v>
      </c>
      <c r="M13701" s="223"/>
      <c r="N13701" s="203">
        <v>1.9375</v>
      </c>
      <c r="O13701" s="222" t="s">
        <v>943</v>
      </c>
    </row>
    <row r="13702" spans="1:15" ht="29.25" customHeight="1">
      <c r="A13702" s="221" t="s">
        <v>2860</v>
      </c>
      <c r="B13702" s="221" t="s">
        <v>190</v>
      </c>
      <c r="C13702" s="222" t="s">
        <v>50</v>
      </c>
      <c r="D13702" s="222" t="s">
        <v>191</v>
      </c>
      <c r="E13702" s="199" t="s">
        <v>171</v>
      </c>
      <c r="F13702" s="200"/>
      <c r="G13702" s="200"/>
      <c r="H13702" s="200"/>
      <c r="I13702" s="200">
        <v>45916</v>
      </c>
      <c r="J13702" s="143">
        <f t="shared" si="214"/>
        <v>45916</v>
      </c>
      <c r="K13702" s="202">
        <v>1.5</v>
      </c>
      <c r="L13702" s="284" t="s">
        <v>11576</v>
      </c>
      <c r="M13702" s="223"/>
      <c r="N13702" s="203"/>
      <c r="O13702" s="222" t="s">
        <v>326</v>
      </c>
    </row>
    <row r="13703" spans="1:15" ht="29.25" customHeight="1">
      <c r="A13703" s="221" t="s">
        <v>2860</v>
      </c>
      <c r="B13703" s="221" t="s">
        <v>190</v>
      </c>
      <c r="C13703" s="222" t="s">
        <v>50</v>
      </c>
      <c r="D13703" s="222" t="s">
        <v>191</v>
      </c>
      <c r="E13703" s="199" t="s">
        <v>163</v>
      </c>
      <c r="F13703" s="200" t="s">
        <v>2241</v>
      </c>
      <c r="G13703" s="200" t="s">
        <v>2242</v>
      </c>
      <c r="H13703" s="200" t="s">
        <v>487</v>
      </c>
      <c r="I13703" s="200">
        <v>45916</v>
      </c>
      <c r="J13703" s="143">
        <f t="shared" si="214"/>
        <v>45916</v>
      </c>
      <c r="K13703" s="202">
        <v>4</v>
      </c>
      <c r="L13703" s="284" t="s">
        <v>11575</v>
      </c>
      <c r="M13703" s="223"/>
      <c r="N13703" s="203">
        <v>0.1</v>
      </c>
      <c r="O13703" s="222" t="s">
        <v>992</v>
      </c>
    </row>
    <row r="13704" spans="1:15" ht="29.25" customHeight="1">
      <c r="A13704" s="221" t="s">
        <v>2860</v>
      </c>
      <c r="B13704" s="221" t="s">
        <v>190</v>
      </c>
      <c r="C13704" s="222" t="s">
        <v>50</v>
      </c>
      <c r="D13704" s="222" t="s">
        <v>191</v>
      </c>
      <c r="E13704" s="199" t="s">
        <v>163</v>
      </c>
      <c r="F13704" s="200" t="s">
        <v>7923</v>
      </c>
      <c r="G13704" s="200" t="s">
        <v>7924</v>
      </c>
      <c r="H13704" s="200" t="s">
        <v>8141</v>
      </c>
      <c r="I13704" s="200">
        <v>45916</v>
      </c>
      <c r="J13704" s="143">
        <f t="shared" si="214"/>
        <v>45916</v>
      </c>
      <c r="K13704" s="202">
        <v>4</v>
      </c>
      <c r="L13704" s="284" t="s">
        <v>11577</v>
      </c>
      <c r="M13704" s="223"/>
      <c r="N13704" s="203">
        <v>0.92500000000000004</v>
      </c>
      <c r="O13704" s="222" t="s">
        <v>943</v>
      </c>
    </row>
    <row r="13705" spans="1:15" ht="29.25" customHeight="1">
      <c r="A13705" s="221" t="s">
        <v>2860</v>
      </c>
      <c r="B13705" s="221" t="s">
        <v>190</v>
      </c>
      <c r="C13705" s="222" t="s">
        <v>50</v>
      </c>
      <c r="D13705" s="222" t="s">
        <v>191</v>
      </c>
      <c r="E13705" s="199" t="s">
        <v>176</v>
      </c>
      <c r="F13705" s="200"/>
      <c r="G13705" s="200"/>
      <c r="H13705" s="200"/>
      <c r="I13705" s="200">
        <v>45917</v>
      </c>
      <c r="J13705" s="143">
        <f t="shared" si="214"/>
        <v>45917</v>
      </c>
      <c r="K13705" s="202">
        <v>2</v>
      </c>
      <c r="L13705" s="284" t="s">
        <v>11582</v>
      </c>
      <c r="M13705" s="223" t="s">
        <v>11583</v>
      </c>
      <c r="N13705" s="203"/>
      <c r="O13705" s="222" t="s">
        <v>326</v>
      </c>
    </row>
    <row r="13706" spans="1:15" ht="29.25" customHeight="1">
      <c r="A13706" s="221" t="s">
        <v>2860</v>
      </c>
      <c r="B13706" s="221" t="s">
        <v>190</v>
      </c>
      <c r="C13706" s="222" t="s">
        <v>50</v>
      </c>
      <c r="D13706" s="222" t="s">
        <v>191</v>
      </c>
      <c r="E13706" s="199" t="s">
        <v>163</v>
      </c>
      <c r="F13706" s="200" t="s">
        <v>2241</v>
      </c>
      <c r="G13706" s="200" t="s">
        <v>2242</v>
      </c>
      <c r="H13706" s="200" t="s">
        <v>487</v>
      </c>
      <c r="I13706" s="200">
        <v>45917</v>
      </c>
      <c r="J13706" s="143">
        <f t="shared" si="214"/>
        <v>45917</v>
      </c>
      <c r="K13706" s="202">
        <v>2</v>
      </c>
      <c r="L13706" s="284" t="s">
        <v>11578</v>
      </c>
      <c r="M13706" s="223"/>
      <c r="N13706" s="203">
        <v>0.1</v>
      </c>
      <c r="O13706" s="222" t="s">
        <v>992</v>
      </c>
    </row>
    <row r="13707" spans="1:15" ht="29.25" customHeight="1">
      <c r="A13707" s="221" t="s">
        <v>2860</v>
      </c>
      <c r="B13707" s="221" t="s">
        <v>190</v>
      </c>
      <c r="C13707" s="222" t="s">
        <v>50</v>
      </c>
      <c r="D13707" s="222" t="s">
        <v>191</v>
      </c>
      <c r="E13707" s="199" t="s">
        <v>163</v>
      </c>
      <c r="F13707" s="200" t="s">
        <v>2849</v>
      </c>
      <c r="G13707" s="200" t="s">
        <v>2850</v>
      </c>
      <c r="H13707" s="200" t="s">
        <v>2851</v>
      </c>
      <c r="I13707" s="200">
        <v>45917</v>
      </c>
      <c r="J13707" s="143">
        <f t="shared" si="214"/>
        <v>45917</v>
      </c>
      <c r="K13707" s="202">
        <v>1</v>
      </c>
      <c r="L13707" s="284" t="s">
        <v>11579</v>
      </c>
      <c r="M13707" s="223"/>
      <c r="N13707" s="203">
        <v>7.5</v>
      </c>
      <c r="O13707" s="222" t="s">
        <v>991</v>
      </c>
    </row>
    <row r="13708" spans="1:15" ht="29.25" customHeight="1">
      <c r="A13708" s="221" t="s">
        <v>2860</v>
      </c>
      <c r="B13708" s="221" t="s">
        <v>190</v>
      </c>
      <c r="C13708" s="222" t="s">
        <v>50</v>
      </c>
      <c r="D13708" s="222" t="s">
        <v>191</v>
      </c>
      <c r="E13708" s="199" t="s">
        <v>163</v>
      </c>
      <c r="F13708" s="200" t="s">
        <v>7923</v>
      </c>
      <c r="G13708" s="200" t="s">
        <v>7924</v>
      </c>
      <c r="H13708" s="200" t="s">
        <v>8141</v>
      </c>
      <c r="I13708" s="200">
        <v>45917</v>
      </c>
      <c r="J13708" s="143">
        <f t="shared" si="214"/>
        <v>45917</v>
      </c>
      <c r="K13708" s="202">
        <v>4</v>
      </c>
      <c r="L13708" s="284" t="s">
        <v>11580</v>
      </c>
      <c r="M13708" s="223"/>
      <c r="N13708" s="203">
        <v>0.92500000000000004</v>
      </c>
      <c r="O13708" s="222" t="s">
        <v>943</v>
      </c>
    </row>
    <row r="13709" spans="1:15" ht="29.25" customHeight="1">
      <c r="A13709" s="221" t="s">
        <v>2860</v>
      </c>
      <c r="B13709" s="221" t="s">
        <v>190</v>
      </c>
      <c r="C13709" s="222" t="s">
        <v>50</v>
      </c>
      <c r="D13709" s="222" t="s">
        <v>191</v>
      </c>
      <c r="E13709" s="199" t="s">
        <v>163</v>
      </c>
      <c r="F13709" s="200" t="s">
        <v>630</v>
      </c>
      <c r="G13709" s="200" t="s">
        <v>631</v>
      </c>
      <c r="H13709" s="200" t="s">
        <v>80</v>
      </c>
      <c r="I13709" s="200">
        <v>45917</v>
      </c>
      <c r="J13709" s="143">
        <f t="shared" si="214"/>
        <v>45917</v>
      </c>
      <c r="K13709" s="202">
        <v>0.5</v>
      </c>
      <c r="L13709" s="284" t="s">
        <v>11581</v>
      </c>
      <c r="M13709" s="223"/>
      <c r="N13709" s="203">
        <v>5.3218750000000004</v>
      </c>
      <c r="O13709" s="222" t="s">
        <v>960</v>
      </c>
    </row>
    <row r="13710" spans="1:15" ht="29.25" customHeight="1">
      <c r="A13710" s="221" t="s">
        <v>2860</v>
      </c>
      <c r="B13710" s="221" t="s">
        <v>190</v>
      </c>
      <c r="C13710" s="222" t="s">
        <v>50</v>
      </c>
      <c r="D13710" s="222" t="s">
        <v>191</v>
      </c>
      <c r="E13710" s="199" t="s">
        <v>178</v>
      </c>
      <c r="F13710" s="200"/>
      <c r="G13710" s="200"/>
      <c r="H13710" s="200"/>
      <c r="I13710" s="200">
        <v>45918</v>
      </c>
      <c r="J13710" s="143">
        <f t="shared" si="214"/>
        <v>45918</v>
      </c>
      <c r="K13710" s="202">
        <v>1</v>
      </c>
      <c r="L13710" s="284" t="s">
        <v>11742</v>
      </c>
      <c r="M13710" s="223"/>
      <c r="N13710" s="203"/>
      <c r="O13710" s="222" t="s">
        <v>326</v>
      </c>
    </row>
    <row r="13711" spans="1:15" ht="29.25" customHeight="1">
      <c r="A13711" s="221" t="s">
        <v>2860</v>
      </c>
      <c r="B13711" s="221" t="s">
        <v>190</v>
      </c>
      <c r="C13711" s="222" t="s">
        <v>50</v>
      </c>
      <c r="D13711" s="222" t="s">
        <v>191</v>
      </c>
      <c r="E13711" s="199" t="s">
        <v>171</v>
      </c>
      <c r="F13711" s="200"/>
      <c r="G13711" s="200"/>
      <c r="H13711" s="200"/>
      <c r="I13711" s="200">
        <v>45918</v>
      </c>
      <c r="J13711" s="143">
        <f t="shared" si="214"/>
        <v>45918</v>
      </c>
      <c r="K13711" s="202">
        <v>5.5</v>
      </c>
      <c r="L13711" s="284" t="s">
        <v>11743</v>
      </c>
      <c r="M13711" s="223"/>
      <c r="N13711" s="203"/>
      <c r="O13711" s="222" t="s">
        <v>326</v>
      </c>
    </row>
    <row r="13712" spans="1:15" ht="29.25" customHeight="1">
      <c r="A13712" s="221" t="s">
        <v>2860</v>
      </c>
      <c r="B13712" s="221" t="s">
        <v>190</v>
      </c>
      <c r="C13712" s="222" t="s">
        <v>50</v>
      </c>
      <c r="D13712" s="222" t="s">
        <v>191</v>
      </c>
      <c r="E13712" s="199" t="s">
        <v>163</v>
      </c>
      <c r="F13712" s="200" t="s">
        <v>2849</v>
      </c>
      <c r="G13712" s="200" t="s">
        <v>2850</v>
      </c>
      <c r="H13712" s="200" t="s">
        <v>80</v>
      </c>
      <c r="I13712" s="200">
        <v>45918</v>
      </c>
      <c r="J13712" s="143">
        <f t="shared" si="214"/>
        <v>45918</v>
      </c>
      <c r="K13712" s="202">
        <v>0.5</v>
      </c>
      <c r="L13712" s="285" t="s">
        <v>11741</v>
      </c>
      <c r="M13712" s="223"/>
      <c r="N13712" s="203">
        <v>1.1625000000000001</v>
      </c>
      <c r="O13712" s="222" t="s">
        <v>992</v>
      </c>
    </row>
    <row r="13713" spans="1:15" ht="29.25" customHeight="1">
      <c r="A13713" s="221" t="s">
        <v>2860</v>
      </c>
      <c r="B13713" s="221" t="s">
        <v>190</v>
      </c>
      <c r="C13713" s="222" t="s">
        <v>50</v>
      </c>
      <c r="D13713" s="222" t="s">
        <v>191</v>
      </c>
      <c r="E13713" s="199" t="s">
        <v>163</v>
      </c>
      <c r="F13713" s="200" t="s">
        <v>1494</v>
      </c>
      <c r="G13713" s="200" t="s">
        <v>1495</v>
      </c>
      <c r="H13713" s="200" t="s">
        <v>257</v>
      </c>
      <c r="I13713" s="200">
        <v>45918</v>
      </c>
      <c r="J13713" s="143">
        <f t="shared" si="214"/>
        <v>45918</v>
      </c>
      <c r="K13713" s="202">
        <v>1</v>
      </c>
      <c r="L13713" s="284" t="s">
        <v>11740</v>
      </c>
      <c r="M13713" s="223"/>
      <c r="N13713" s="203">
        <v>0.266666666666667</v>
      </c>
      <c r="O13713" s="222" t="s">
        <v>7089</v>
      </c>
    </row>
    <row r="13714" spans="1:15" ht="29.25" customHeight="1">
      <c r="A13714" s="221" t="s">
        <v>2860</v>
      </c>
      <c r="B13714" s="221" t="s">
        <v>190</v>
      </c>
      <c r="C13714" s="222" t="s">
        <v>50</v>
      </c>
      <c r="D13714" s="222" t="s">
        <v>191</v>
      </c>
      <c r="E13714" s="199" t="s">
        <v>176</v>
      </c>
      <c r="F13714" s="200"/>
      <c r="G13714" s="200"/>
      <c r="H13714" s="200"/>
      <c r="I13714" s="200">
        <v>45919</v>
      </c>
      <c r="J13714" s="143">
        <f t="shared" si="214"/>
        <v>45919</v>
      </c>
      <c r="K13714" s="202">
        <v>2.5</v>
      </c>
      <c r="L13714" s="284" t="s">
        <v>11746</v>
      </c>
      <c r="M13714" s="223" t="s">
        <v>11747</v>
      </c>
      <c r="N13714" s="203"/>
      <c r="O13714" s="222" t="s">
        <v>326</v>
      </c>
    </row>
    <row r="13715" spans="1:15" ht="29.25" customHeight="1">
      <c r="A13715" s="221" t="s">
        <v>2860</v>
      </c>
      <c r="B13715" s="221" t="s">
        <v>190</v>
      </c>
      <c r="C13715" s="222" t="s">
        <v>50</v>
      </c>
      <c r="D13715" s="222" t="s">
        <v>191</v>
      </c>
      <c r="E13715" s="199" t="s">
        <v>163</v>
      </c>
      <c r="F13715" s="200" t="s">
        <v>7923</v>
      </c>
      <c r="G13715" s="200" t="s">
        <v>7924</v>
      </c>
      <c r="H13715" s="200" t="s">
        <v>8143</v>
      </c>
      <c r="I13715" s="200">
        <v>45919</v>
      </c>
      <c r="J13715" s="143">
        <f t="shared" si="214"/>
        <v>45919</v>
      </c>
      <c r="K13715" s="202">
        <v>2.5</v>
      </c>
      <c r="L13715" s="284" t="s">
        <v>11745</v>
      </c>
      <c r="M13715" s="223"/>
      <c r="N13715" s="203">
        <v>0.107142857142857</v>
      </c>
      <c r="O13715" s="222" t="s">
        <v>970</v>
      </c>
    </row>
    <row r="13716" spans="1:15" ht="29.25" customHeight="1">
      <c r="A13716" s="221" t="s">
        <v>2860</v>
      </c>
      <c r="B13716" s="221" t="s">
        <v>190</v>
      </c>
      <c r="C13716" s="222" t="s">
        <v>50</v>
      </c>
      <c r="D13716" s="222" t="s">
        <v>191</v>
      </c>
      <c r="E13716" s="199" t="s">
        <v>163</v>
      </c>
      <c r="F13716" s="200" t="s">
        <v>2849</v>
      </c>
      <c r="G13716" s="200" t="s">
        <v>2850</v>
      </c>
      <c r="H13716" s="200" t="s">
        <v>80</v>
      </c>
      <c r="I13716" s="200">
        <v>45919</v>
      </c>
      <c r="J13716" s="143">
        <f t="shared" si="214"/>
        <v>45919</v>
      </c>
      <c r="K13716" s="202">
        <v>3.5</v>
      </c>
      <c r="L13716" s="284" t="s">
        <v>11744</v>
      </c>
      <c r="M13716" s="223"/>
      <c r="N13716" s="203">
        <v>1.1625000000000001</v>
      </c>
      <c r="O13716" s="222" t="s">
        <v>992</v>
      </c>
    </row>
    <row r="13717" spans="1:15" ht="29.25" customHeight="1">
      <c r="A13717" s="221" t="s">
        <v>2860</v>
      </c>
      <c r="B13717" s="221" t="s">
        <v>190</v>
      </c>
      <c r="C13717" s="222" t="s">
        <v>50</v>
      </c>
      <c r="D13717" s="222" t="s">
        <v>191</v>
      </c>
      <c r="E13717" s="199" t="s">
        <v>163</v>
      </c>
      <c r="F13717" s="200" t="s">
        <v>5212</v>
      </c>
      <c r="G13717" s="200" t="s">
        <v>5213</v>
      </c>
      <c r="H13717" s="200" t="s">
        <v>146</v>
      </c>
      <c r="I13717" s="200">
        <v>45919</v>
      </c>
      <c r="J13717" s="143">
        <f t="shared" si="214"/>
        <v>45919</v>
      </c>
      <c r="K13717" s="202">
        <v>1</v>
      </c>
      <c r="L13717" s="284" t="s">
        <v>11748</v>
      </c>
      <c r="M13717" s="223"/>
      <c r="N13717" s="203">
        <v>0.116666666666667</v>
      </c>
      <c r="O13717" s="222" t="s">
        <v>991</v>
      </c>
    </row>
    <row r="13718" spans="1:15" ht="29.25" customHeight="1">
      <c r="A13718" s="221" t="s">
        <v>2860</v>
      </c>
      <c r="B13718" s="221" t="s">
        <v>190</v>
      </c>
      <c r="C13718" s="222" t="s">
        <v>50</v>
      </c>
      <c r="D13718" s="222" t="s">
        <v>191</v>
      </c>
      <c r="E13718" s="199" t="s">
        <v>163</v>
      </c>
      <c r="F13718" s="200" t="s">
        <v>7923</v>
      </c>
      <c r="G13718" s="200" t="s">
        <v>7924</v>
      </c>
      <c r="H13718" s="200"/>
      <c r="I13718" s="200">
        <v>45922</v>
      </c>
      <c r="J13718" s="143">
        <f t="shared" si="214"/>
        <v>45922</v>
      </c>
      <c r="K13718" s="202">
        <v>1</v>
      </c>
      <c r="L13718" s="284" t="s">
        <v>11752</v>
      </c>
      <c r="M13718" s="223"/>
      <c r="N13718" s="203"/>
      <c r="O13718" s="222" t="s">
        <v>326</v>
      </c>
    </row>
    <row r="13719" spans="1:15" ht="29.25" customHeight="1">
      <c r="A13719" s="221" t="s">
        <v>2860</v>
      </c>
      <c r="B13719" s="221" t="s">
        <v>190</v>
      </c>
      <c r="C13719" s="222" t="s">
        <v>50</v>
      </c>
      <c r="D13719" s="222" t="s">
        <v>191</v>
      </c>
      <c r="E13719" s="199" t="s">
        <v>163</v>
      </c>
      <c r="F13719" s="200" t="s">
        <v>2241</v>
      </c>
      <c r="G13719" s="200" t="s">
        <v>2242</v>
      </c>
      <c r="H13719" s="200" t="s">
        <v>487</v>
      </c>
      <c r="I13719" s="200">
        <v>45922</v>
      </c>
      <c r="J13719" s="143">
        <f t="shared" si="214"/>
        <v>45922</v>
      </c>
      <c r="K13719" s="202">
        <v>0.5</v>
      </c>
      <c r="L13719" s="284" t="s">
        <v>11751</v>
      </c>
      <c r="M13719" s="223"/>
      <c r="N13719" s="203">
        <v>0.1</v>
      </c>
      <c r="O13719" s="222" t="s">
        <v>992</v>
      </c>
    </row>
    <row r="13720" spans="1:15" ht="29.25" customHeight="1">
      <c r="A13720" s="221" t="s">
        <v>2860</v>
      </c>
      <c r="B13720" s="221" t="s">
        <v>190</v>
      </c>
      <c r="C13720" s="222" t="s">
        <v>50</v>
      </c>
      <c r="D13720" s="222" t="s">
        <v>191</v>
      </c>
      <c r="E13720" s="199" t="s">
        <v>163</v>
      </c>
      <c r="F13720" s="200" t="s">
        <v>2849</v>
      </c>
      <c r="G13720" s="200" t="s">
        <v>2850</v>
      </c>
      <c r="H13720" s="200" t="s">
        <v>80</v>
      </c>
      <c r="I13720" s="200">
        <v>45922</v>
      </c>
      <c r="J13720" s="143">
        <f t="shared" si="214"/>
        <v>45922</v>
      </c>
      <c r="K13720" s="202">
        <v>3.5</v>
      </c>
      <c r="L13720" s="284" t="s">
        <v>11750</v>
      </c>
      <c r="M13720" s="223"/>
      <c r="N13720" s="203">
        <v>1.1625000000000001</v>
      </c>
      <c r="O13720" s="222" t="s">
        <v>992</v>
      </c>
    </row>
    <row r="13721" spans="1:15" ht="29.25" customHeight="1">
      <c r="A13721" s="221" t="s">
        <v>2860</v>
      </c>
      <c r="B13721" s="221" t="s">
        <v>190</v>
      </c>
      <c r="C13721" s="222" t="s">
        <v>50</v>
      </c>
      <c r="D13721" s="222" t="s">
        <v>191</v>
      </c>
      <c r="E13721" s="199" t="s">
        <v>163</v>
      </c>
      <c r="F13721" s="200" t="s">
        <v>5212</v>
      </c>
      <c r="G13721" s="200" t="s">
        <v>5213</v>
      </c>
      <c r="H13721" s="200" t="s">
        <v>487</v>
      </c>
      <c r="I13721" s="200">
        <v>45922</v>
      </c>
      <c r="J13721" s="143">
        <f t="shared" si="214"/>
        <v>45922</v>
      </c>
      <c r="K13721" s="202">
        <v>4.5</v>
      </c>
      <c r="L13721" s="284" t="s">
        <v>11749</v>
      </c>
      <c r="M13721" s="223"/>
      <c r="N13721" s="203">
        <v>3.2875000000000001</v>
      </c>
      <c r="O13721" s="222" t="s">
        <v>943</v>
      </c>
    </row>
    <row r="13722" spans="1:15" ht="29.25" customHeight="1">
      <c r="A13722" s="221" t="s">
        <v>2860</v>
      </c>
      <c r="B13722" s="221" t="s">
        <v>190</v>
      </c>
      <c r="C13722" s="222" t="s">
        <v>50</v>
      </c>
      <c r="D13722" s="222" t="s">
        <v>191</v>
      </c>
      <c r="E13722" s="199" t="s">
        <v>178</v>
      </c>
      <c r="F13722" s="200"/>
      <c r="G13722" s="200"/>
      <c r="H13722" s="200"/>
      <c r="I13722" s="200">
        <v>45923</v>
      </c>
      <c r="J13722" s="143">
        <f t="shared" si="214"/>
        <v>45923</v>
      </c>
      <c r="K13722" s="202">
        <v>4</v>
      </c>
      <c r="L13722" s="284" t="s">
        <v>11755</v>
      </c>
      <c r="M13722" s="223"/>
      <c r="N13722" s="203"/>
      <c r="O13722" s="222" t="s">
        <v>326</v>
      </c>
    </row>
    <row r="13723" spans="1:15" ht="29.25" customHeight="1">
      <c r="A13723" s="221" t="s">
        <v>2860</v>
      </c>
      <c r="B13723" s="221" t="s">
        <v>190</v>
      </c>
      <c r="C13723" s="222" t="s">
        <v>50</v>
      </c>
      <c r="D13723" s="222" t="s">
        <v>191</v>
      </c>
      <c r="E13723" s="199" t="s">
        <v>166</v>
      </c>
      <c r="F13723" s="200"/>
      <c r="G13723" s="200"/>
      <c r="H13723" s="200"/>
      <c r="I13723" s="200">
        <v>45923</v>
      </c>
      <c r="J13723" s="143">
        <f t="shared" si="214"/>
        <v>45923</v>
      </c>
      <c r="K13723" s="202">
        <v>2</v>
      </c>
      <c r="L13723" s="284" t="s">
        <v>11756</v>
      </c>
      <c r="M13723" s="223"/>
      <c r="N13723" s="203"/>
      <c r="O13723" s="222" t="s">
        <v>326</v>
      </c>
    </row>
    <row r="13724" spans="1:15" ht="29.25" customHeight="1">
      <c r="A13724" s="221" t="s">
        <v>2860</v>
      </c>
      <c r="B13724" s="221" t="s">
        <v>190</v>
      </c>
      <c r="C13724" s="222" t="s">
        <v>50</v>
      </c>
      <c r="D13724" s="222" t="s">
        <v>191</v>
      </c>
      <c r="E13724" s="199" t="s">
        <v>163</v>
      </c>
      <c r="F13724" s="200" t="s">
        <v>937</v>
      </c>
      <c r="G13724" s="200" t="s">
        <v>938</v>
      </c>
      <c r="H13724" s="200" t="s">
        <v>91</v>
      </c>
      <c r="I13724" s="200">
        <v>45923</v>
      </c>
      <c r="J13724" s="143">
        <f t="shared" si="214"/>
        <v>45923</v>
      </c>
      <c r="K13724" s="202">
        <v>1.5</v>
      </c>
      <c r="L13724" s="284" t="s">
        <v>11754</v>
      </c>
      <c r="M13724" s="223"/>
      <c r="N13724" s="203">
        <v>21.3125</v>
      </c>
      <c r="O13724" s="222" t="s">
        <v>968</v>
      </c>
    </row>
    <row r="13725" spans="1:15" ht="29.25" customHeight="1">
      <c r="A13725" s="221" t="s">
        <v>2860</v>
      </c>
      <c r="B13725" s="221" t="s">
        <v>190</v>
      </c>
      <c r="C13725" s="222" t="s">
        <v>50</v>
      </c>
      <c r="D13725" s="222" t="s">
        <v>191</v>
      </c>
      <c r="E13725" s="199" t="s">
        <v>163</v>
      </c>
      <c r="F13725" s="200" t="s">
        <v>7923</v>
      </c>
      <c r="G13725" s="200" t="s">
        <v>7924</v>
      </c>
      <c r="H13725" s="200" t="s">
        <v>8139</v>
      </c>
      <c r="I13725" s="200">
        <v>45923</v>
      </c>
      <c r="J13725" s="143">
        <f t="shared" si="214"/>
        <v>45923</v>
      </c>
      <c r="K13725" s="202">
        <v>1.5</v>
      </c>
      <c r="L13725" s="284" t="s">
        <v>11757</v>
      </c>
      <c r="M13725" s="223"/>
      <c r="N13725" s="203">
        <v>0.1953125</v>
      </c>
      <c r="O13725" s="222" t="s">
        <v>988</v>
      </c>
    </row>
    <row r="13726" spans="1:15" ht="29.25" customHeight="1">
      <c r="A13726" s="221" t="s">
        <v>2860</v>
      </c>
      <c r="B13726" s="221" t="s">
        <v>190</v>
      </c>
      <c r="C13726" s="222" t="s">
        <v>50</v>
      </c>
      <c r="D13726" s="222" t="s">
        <v>191</v>
      </c>
      <c r="E13726" s="199" t="s">
        <v>163</v>
      </c>
      <c r="F13726" s="200" t="s">
        <v>5212</v>
      </c>
      <c r="G13726" s="200" t="s">
        <v>5213</v>
      </c>
      <c r="H13726" s="200" t="s">
        <v>146</v>
      </c>
      <c r="I13726" s="200">
        <v>45923</v>
      </c>
      <c r="J13726" s="143">
        <f t="shared" si="214"/>
        <v>45923</v>
      </c>
      <c r="K13726" s="202">
        <v>0.5</v>
      </c>
      <c r="L13726" s="284" t="s">
        <v>11753</v>
      </c>
      <c r="M13726" s="223"/>
      <c r="N13726" s="203">
        <v>0.116666666666667</v>
      </c>
      <c r="O13726" s="222" t="s">
        <v>991</v>
      </c>
    </row>
    <row r="13727" spans="1:15" ht="29.25" customHeight="1">
      <c r="A13727" s="221" t="s">
        <v>2860</v>
      </c>
      <c r="B13727" s="221" t="s">
        <v>190</v>
      </c>
      <c r="C13727" s="222" t="s">
        <v>50</v>
      </c>
      <c r="D13727" s="222" t="s">
        <v>191</v>
      </c>
      <c r="E13727" s="199" t="s">
        <v>178</v>
      </c>
      <c r="F13727" s="200"/>
      <c r="G13727" s="200"/>
      <c r="H13727" s="200"/>
      <c r="I13727" s="200">
        <v>45924</v>
      </c>
      <c r="J13727" s="143">
        <f t="shared" si="214"/>
        <v>45924</v>
      </c>
      <c r="K13727" s="202">
        <v>1.5</v>
      </c>
      <c r="L13727" s="285" t="s">
        <v>11759</v>
      </c>
      <c r="M13727" s="223"/>
      <c r="N13727" s="203"/>
      <c r="O13727" s="222" t="s">
        <v>326</v>
      </c>
    </row>
    <row r="13728" spans="1:15" ht="29.25" customHeight="1">
      <c r="A13728" s="221" t="s">
        <v>2860</v>
      </c>
      <c r="B13728" s="221" t="s">
        <v>190</v>
      </c>
      <c r="C13728" s="222" t="s">
        <v>50</v>
      </c>
      <c r="D13728" s="222" t="s">
        <v>191</v>
      </c>
      <c r="E13728" s="199" t="s">
        <v>163</v>
      </c>
      <c r="F13728" s="200" t="s">
        <v>2849</v>
      </c>
      <c r="G13728" s="200" t="s">
        <v>2850</v>
      </c>
      <c r="H13728" s="200" t="s">
        <v>80</v>
      </c>
      <c r="I13728" s="200">
        <v>45924</v>
      </c>
      <c r="J13728" s="143">
        <f t="shared" si="214"/>
        <v>45924</v>
      </c>
      <c r="K13728" s="202">
        <v>8</v>
      </c>
      <c r="L13728" s="284" t="s">
        <v>11758</v>
      </c>
      <c r="M13728" s="223"/>
      <c r="N13728" s="203">
        <v>1.1625000000000001</v>
      </c>
      <c r="O13728" s="222" t="s">
        <v>992</v>
      </c>
    </row>
    <row r="13729" spans="1:15" ht="29.25" customHeight="1">
      <c r="A13729" s="221" t="s">
        <v>2860</v>
      </c>
      <c r="B13729" s="221" t="s">
        <v>190</v>
      </c>
      <c r="C13729" s="222" t="s">
        <v>50</v>
      </c>
      <c r="D13729" s="222" t="s">
        <v>191</v>
      </c>
      <c r="E13729" s="199" t="s">
        <v>166</v>
      </c>
      <c r="F13729" s="200"/>
      <c r="G13729" s="200"/>
      <c r="H13729" s="200"/>
      <c r="I13729" s="200">
        <v>45925</v>
      </c>
      <c r="J13729" s="143">
        <f t="shared" si="214"/>
        <v>45925</v>
      </c>
      <c r="K13729" s="202">
        <v>2</v>
      </c>
      <c r="L13729" s="284" t="s">
        <v>11896</v>
      </c>
      <c r="M13729" s="223"/>
      <c r="N13729" s="203"/>
      <c r="O13729" s="222" t="s">
        <v>326</v>
      </c>
    </row>
    <row r="13730" spans="1:15" ht="29.25" customHeight="1">
      <c r="A13730" s="221" t="s">
        <v>2860</v>
      </c>
      <c r="B13730" s="221" t="s">
        <v>190</v>
      </c>
      <c r="C13730" s="222" t="s">
        <v>50</v>
      </c>
      <c r="D13730" s="222" t="s">
        <v>191</v>
      </c>
      <c r="E13730" s="199" t="s">
        <v>178</v>
      </c>
      <c r="F13730" s="200"/>
      <c r="G13730" s="200"/>
      <c r="H13730" s="200"/>
      <c r="I13730" s="200">
        <v>45925</v>
      </c>
      <c r="J13730" s="143">
        <f t="shared" si="214"/>
        <v>45925</v>
      </c>
      <c r="K13730" s="202">
        <v>1</v>
      </c>
      <c r="L13730" s="284" t="s">
        <v>11898</v>
      </c>
      <c r="M13730" s="223"/>
      <c r="N13730" s="203"/>
      <c r="O13730" s="222" t="s">
        <v>326</v>
      </c>
    </row>
    <row r="13731" spans="1:15" ht="29.25" customHeight="1">
      <c r="A13731" s="221" t="s">
        <v>2860</v>
      </c>
      <c r="B13731" s="221" t="s">
        <v>190</v>
      </c>
      <c r="C13731" s="222" t="s">
        <v>50</v>
      </c>
      <c r="D13731" s="222" t="s">
        <v>191</v>
      </c>
      <c r="E13731" s="199" t="s">
        <v>163</v>
      </c>
      <c r="F13731" s="200" t="s">
        <v>937</v>
      </c>
      <c r="G13731" s="200" t="s">
        <v>938</v>
      </c>
      <c r="H13731" s="200" t="s">
        <v>487</v>
      </c>
      <c r="I13731" s="200">
        <v>45925</v>
      </c>
      <c r="J13731" s="143">
        <f t="shared" si="214"/>
        <v>45925</v>
      </c>
      <c r="K13731" s="202">
        <v>2</v>
      </c>
      <c r="L13731" s="284" t="s">
        <v>11895</v>
      </c>
      <c r="M13731" s="223"/>
      <c r="N13731" s="203">
        <v>14.3125</v>
      </c>
      <c r="O13731" s="222" t="s">
        <v>942</v>
      </c>
    </row>
    <row r="13732" spans="1:15" ht="29.25" customHeight="1">
      <c r="A13732" s="221" t="s">
        <v>2860</v>
      </c>
      <c r="B13732" s="221" t="s">
        <v>190</v>
      </c>
      <c r="C13732" s="222" t="s">
        <v>50</v>
      </c>
      <c r="D13732" s="222" t="s">
        <v>191</v>
      </c>
      <c r="E13732" s="199" t="s">
        <v>163</v>
      </c>
      <c r="F13732" s="200" t="s">
        <v>2849</v>
      </c>
      <c r="G13732" s="200" t="s">
        <v>2850</v>
      </c>
      <c r="H13732" s="200" t="s">
        <v>80</v>
      </c>
      <c r="I13732" s="200">
        <v>45925</v>
      </c>
      <c r="J13732" s="143">
        <f t="shared" si="214"/>
        <v>45925</v>
      </c>
      <c r="K13732" s="202">
        <v>4.5</v>
      </c>
      <c r="L13732" s="284" t="s">
        <v>11897</v>
      </c>
      <c r="M13732" s="223"/>
      <c r="N13732" s="203">
        <v>1.1625000000000001</v>
      </c>
      <c r="O13732" s="222" t="s">
        <v>992</v>
      </c>
    </row>
    <row r="13733" spans="1:15" ht="29.25" customHeight="1">
      <c r="A13733" s="221" t="s">
        <v>2860</v>
      </c>
      <c r="B13733" s="221" t="s">
        <v>190</v>
      </c>
      <c r="C13733" s="222" t="s">
        <v>50</v>
      </c>
      <c r="D13733" s="222" t="s">
        <v>191</v>
      </c>
      <c r="E13733" s="199" t="s">
        <v>165</v>
      </c>
      <c r="F13733" s="200"/>
      <c r="G13733" s="200"/>
      <c r="H13733" s="200"/>
      <c r="I13733" s="200">
        <v>45926</v>
      </c>
      <c r="J13733" s="143">
        <f t="shared" si="214"/>
        <v>45926</v>
      </c>
      <c r="K13733" s="202">
        <v>4.5</v>
      </c>
      <c r="L13733" s="285" t="s">
        <v>172</v>
      </c>
      <c r="M13733" s="223"/>
      <c r="N13733" s="203"/>
      <c r="O13733" s="222" t="s">
        <v>326</v>
      </c>
    </row>
    <row r="13734" spans="1:15" ht="29.25" customHeight="1">
      <c r="A13734" s="221" t="s">
        <v>2860</v>
      </c>
      <c r="B13734" s="221" t="s">
        <v>190</v>
      </c>
      <c r="C13734" s="222" t="s">
        <v>50</v>
      </c>
      <c r="D13734" s="222" t="s">
        <v>191</v>
      </c>
      <c r="E13734" s="199" t="s">
        <v>163</v>
      </c>
      <c r="F13734" s="200" t="s">
        <v>2849</v>
      </c>
      <c r="G13734" s="200" t="s">
        <v>2850</v>
      </c>
      <c r="H13734" s="200" t="s">
        <v>80</v>
      </c>
      <c r="I13734" s="200">
        <v>45926</v>
      </c>
      <c r="J13734" s="143">
        <f t="shared" si="214"/>
        <v>45926</v>
      </c>
      <c r="K13734" s="202">
        <v>3.5</v>
      </c>
      <c r="L13734" s="284" t="s">
        <v>11899</v>
      </c>
      <c r="M13734" s="223"/>
      <c r="N13734" s="203">
        <v>1.1625000000000001</v>
      </c>
      <c r="O13734" s="222" t="s">
        <v>992</v>
      </c>
    </row>
    <row r="13735" spans="1:15" ht="29.25" customHeight="1">
      <c r="A13735" s="221" t="s">
        <v>2860</v>
      </c>
      <c r="B13735" s="221" t="s">
        <v>190</v>
      </c>
      <c r="C13735" s="222" t="s">
        <v>50</v>
      </c>
      <c r="D13735" s="222" t="s">
        <v>191</v>
      </c>
      <c r="E13735" s="199" t="s">
        <v>169</v>
      </c>
      <c r="F13735" s="200"/>
      <c r="G13735" s="200"/>
      <c r="H13735" s="200"/>
      <c r="I13735" s="200">
        <v>45930</v>
      </c>
      <c r="J13735" s="143">
        <f t="shared" si="214"/>
        <v>45930</v>
      </c>
      <c r="K13735" s="202">
        <v>1.5</v>
      </c>
      <c r="L13735" s="284" t="s">
        <v>11900</v>
      </c>
      <c r="M13735" s="223"/>
      <c r="N13735" s="203"/>
      <c r="O13735" s="222" t="s">
        <v>326</v>
      </c>
    </row>
    <row r="13736" spans="1:15" ht="29.25" customHeight="1">
      <c r="A13736" s="221" t="s">
        <v>2860</v>
      </c>
      <c r="B13736" s="221" t="s">
        <v>190</v>
      </c>
      <c r="C13736" s="222" t="s">
        <v>50</v>
      </c>
      <c r="D13736" s="222" t="s">
        <v>191</v>
      </c>
      <c r="E13736" s="199" t="s">
        <v>163</v>
      </c>
      <c r="F13736" s="200" t="s">
        <v>937</v>
      </c>
      <c r="G13736" s="200" t="s">
        <v>938</v>
      </c>
      <c r="H13736" s="200" t="s">
        <v>91</v>
      </c>
      <c r="I13736" s="200">
        <v>45930</v>
      </c>
      <c r="J13736" s="143">
        <f t="shared" si="214"/>
        <v>45930</v>
      </c>
      <c r="K13736" s="202">
        <v>1</v>
      </c>
      <c r="L13736" s="285" t="s">
        <v>11902</v>
      </c>
      <c r="M13736" s="223"/>
      <c r="N13736" s="203">
        <v>21.3125</v>
      </c>
      <c r="O13736" s="222" t="s">
        <v>968</v>
      </c>
    </row>
    <row r="13737" spans="1:15" ht="29.25" customHeight="1">
      <c r="A13737" s="221" t="s">
        <v>2860</v>
      </c>
      <c r="B13737" s="221" t="s">
        <v>190</v>
      </c>
      <c r="C13737" s="222" t="s">
        <v>50</v>
      </c>
      <c r="D13737" s="222" t="s">
        <v>191</v>
      </c>
      <c r="E13737" s="199" t="s">
        <v>163</v>
      </c>
      <c r="F13737" s="200" t="s">
        <v>2849</v>
      </c>
      <c r="G13737" s="200" t="s">
        <v>2850</v>
      </c>
      <c r="H13737" s="200" t="s">
        <v>80</v>
      </c>
      <c r="I13737" s="200">
        <v>45930</v>
      </c>
      <c r="J13737" s="143">
        <f t="shared" si="214"/>
        <v>45930</v>
      </c>
      <c r="K13737" s="202">
        <v>7</v>
      </c>
      <c r="L13737" s="284" t="s">
        <v>11901</v>
      </c>
      <c r="M13737" s="223"/>
      <c r="N13737" s="203">
        <v>1.1625000000000001</v>
      </c>
      <c r="O13737" s="222" t="s">
        <v>992</v>
      </c>
    </row>
    <row r="13738" spans="1:15" ht="29.25" customHeight="1">
      <c r="A13738" s="221" t="s">
        <v>2860</v>
      </c>
      <c r="B13738" s="221" t="s">
        <v>190</v>
      </c>
      <c r="C13738" s="222" t="s">
        <v>50</v>
      </c>
      <c r="D13738" s="222" t="s">
        <v>191</v>
      </c>
      <c r="E13738" s="199" t="s">
        <v>163</v>
      </c>
      <c r="F13738" s="200" t="s">
        <v>2849</v>
      </c>
      <c r="G13738" s="200" t="s">
        <v>2850</v>
      </c>
      <c r="H13738" s="200" t="s">
        <v>80</v>
      </c>
      <c r="I13738" s="200">
        <v>45931</v>
      </c>
      <c r="J13738" s="143">
        <f t="shared" si="214"/>
        <v>45931</v>
      </c>
      <c r="K13738" s="202">
        <v>6</v>
      </c>
      <c r="L13738" s="284" t="s">
        <v>11903</v>
      </c>
      <c r="M13738" s="223"/>
      <c r="N13738" s="203">
        <v>1.1625000000000001</v>
      </c>
      <c r="O13738" s="222" t="s">
        <v>992</v>
      </c>
    </row>
    <row r="13739" spans="1:15" ht="29.25" customHeight="1">
      <c r="A13739" s="221" t="s">
        <v>2860</v>
      </c>
      <c r="B13739" s="221" t="s">
        <v>190</v>
      </c>
      <c r="C13739" s="222" t="s">
        <v>50</v>
      </c>
      <c r="D13739" s="222" t="s">
        <v>191</v>
      </c>
      <c r="E13739" s="199" t="s">
        <v>163</v>
      </c>
      <c r="F13739" s="200" t="s">
        <v>1494</v>
      </c>
      <c r="G13739" s="200" t="s">
        <v>1495</v>
      </c>
      <c r="H13739" s="200" t="s">
        <v>257</v>
      </c>
      <c r="I13739" s="200">
        <v>45931</v>
      </c>
      <c r="J13739" s="143">
        <f t="shared" si="214"/>
        <v>45931</v>
      </c>
      <c r="K13739" s="202">
        <v>3.5</v>
      </c>
      <c r="L13739" s="284" t="s">
        <v>11904</v>
      </c>
      <c r="M13739" s="223"/>
      <c r="N13739" s="203">
        <v>0.266666666666667</v>
      </c>
      <c r="O13739" s="222" t="s">
        <v>7089</v>
      </c>
    </row>
    <row r="13740" spans="1:15" ht="29.25" customHeight="1">
      <c r="A13740" s="221" t="s">
        <v>2860</v>
      </c>
      <c r="B13740" s="221" t="s">
        <v>190</v>
      </c>
      <c r="C13740" s="222" t="s">
        <v>50</v>
      </c>
      <c r="D13740" s="222" t="s">
        <v>191</v>
      </c>
      <c r="E13740" s="199" t="s">
        <v>165</v>
      </c>
      <c r="F13740" s="200"/>
      <c r="G13740" s="200"/>
      <c r="H13740" s="200"/>
      <c r="I13740" s="200">
        <v>45932</v>
      </c>
      <c r="J13740" s="143">
        <f t="shared" si="214"/>
        <v>45932</v>
      </c>
      <c r="K13740" s="202">
        <v>8</v>
      </c>
      <c r="L13740" s="285" t="s">
        <v>172</v>
      </c>
      <c r="M13740" s="223"/>
      <c r="N13740" s="203"/>
      <c r="O13740" s="222" t="s">
        <v>326</v>
      </c>
    </row>
    <row r="13741" spans="1:15" ht="29.25" customHeight="1">
      <c r="A13741" s="221" t="s">
        <v>2860</v>
      </c>
      <c r="B13741" s="221" t="s">
        <v>190</v>
      </c>
      <c r="C13741" s="222" t="s">
        <v>50</v>
      </c>
      <c r="D13741" s="222" t="s">
        <v>191</v>
      </c>
      <c r="E13741" s="199" t="s">
        <v>177</v>
      </c>
      <c r="F13741" s="200"/>
      <c r="G13741" s="200"/>
      <c r="H13741" s="200"/>
      <c r="I13741" s="200">
        <v>45933</v>
      </c>
      <c r="J13741" s="143">
        <f t="shared" si="214"/>
        <v>45933</v>
      </c>
      <c r="K13741" s="202">
        <v>1</v>
      </c>
      <c r="L13741" s="285" t="s">
        <v>12037</v>
      </c>
      <c r="M13741" s="223"/>
      <c r="N13741" s="203"/>
      <c r="O13741" s="222" t="s">
        <v>326</v>
      </c>
    </row>
    <row r="13742" spans="1:15" ht="29.25" customHeight="1">
      <c r="A13742" s="221" t="s">
        <v>2860</v>
      </c>
      <c r="B13742" s="221" t="s">
        <v>190</v>
      </c>
      <c r="C13742" s="222" t="s">
        <v>50</v>
      </c>
      <c r="D13742" s="222" t="s">
        <v>191</v>
      </c>
      <c r="E13742" s="199" t="s">
        <v>178</v>
      </c>
      <c r="F13742" s="200"/>
      <c r="G13742" s="200"/>
      <c r="H13742" s="200"/>
      <c r="I13742" s="200">
        <v>45933</v>
      </c>
      <c r="J13742" s="143">
        <f t="shared" si="214"/>
        <v>45933</v>
      </c>
      <c r="K13742" s="202">
        <v>1</v>
      </c>
      <c r="L13742" s="284" t="s">
        <v>12035</v>
      </c>
      <c r="M13742" s="223"/>
      <c r="N13742" s="203"/>
      <c r="O13742" s="222" t="s">
        <v>326</v>
      </c>
    </row>
    <row r="13743" spans="1:15" ht="29.25" customHeight="1">
      <c r="A13743" s="221" t="s">
        <v>2860</v>
      </c>
      <c r="B13743" s="221" t="s">
        <v>190</v>
      </c>
      <c r="C13743" s="222" t="s">
        <v>50</v>
      </c>
      <c r="D13743" s="222" t="s">
        <v>191</v>
      </c>
      <c r="E13743" s="199" t="s">
        <v>163</v>
      </c>
      <c r="F13743" s="200" t="s">
        <v>937</v>
      </c>
      <c r="G13743" s="200" t="s">
        <v>938</v>
      </c>
      <c r="H13743" s="200" t="s">
        <v>91</v>
      </c>
      <c r="I13743" s="200">
        <v>45933</v>
      </c>
      <c r="J13743" s="143">
        <f t="shared" si="214"/>
        <v>45933</v>
      </c>
      <c r="K13743" s="202">
        <v>2</v>
      </c>
      <c r="L13743" s="285" t="s">
        <v>12034</v>
      </c>
      <c r="M13743" s="223"/>
      <c r="N13743" s="203">
        <v>21.3125</v>
      </c>
      <c r="O13743" s="222" t="s">
        <v>968</v>
      </c>
    </row>
    <row r="13744" spans="1:15" ht="29.25" customHeight="1">
      <c r="A13744" s="221" t="s">
        <v>2860</v>
      </c>
      <c r="B13744" s="221" t="s">
        <v>190</v>
      </c>
      <c r="C13744" s="222" t="s">
        <v>50</v>
      </c>
      <c r="D13744" s="222" t="s">
        <v>191</v>
      </c>
      <c r="E13744" s="199" t="s">
        <v>163</v>
      </c>
      <c r="F13744" s="200" t="s">
        <v>2849</v>
      </c>
      <c r="G13744" s="200" t="s">
        <v>2850</v>
      </c>
      <c r="H13744" s="200" t="s">
        <v>2851</v>
      </c>
      <c r="I13744" s="200">
        <v>45933</v>
      </c>
      <c r="J13744" s="143">
        <f t="shared" si="214"/>
        <v>45933</v>
      </c>
      <c r="K13744" s="202">
        <v>2</v>
      </c>
      <c r="L13744" s="284" t="s">
        <v>12036</v>
      </c>
      <c r="M13744" s="223"/>
      <c r="N13744" s="203">
        <v>7.5</v>
      </c>
      <c r="O13744" s="222" t="s">
        <v>991</v>
      </c>
    </row>
    <row r="13745" spans="1:15" ht="29.25" customHeight="1">
      <c r="A13745" s="221" t="s">
        <v>2860</v>
      </c>
      <c r="B13745" s="221" t="s">
        <v>190</v>
      </c>
      <c r="C13745" s="222" t="s">
        <v>50</v>
      </c>
      <c r="D13745" s="222" t="s">
        <v>191</v>
      </c>
      <c r="E13745" s="199" t="s">
        <v>163</v>
      </c>
      <c r="F13745" s="200" t="s">
        <v>6337</v>
      </c>
      <c r="G13745" s="200" t="s">
        <v>6338</v>
      </c>
      <c r="H13745" s="200" t="s">
        <v>7382</v>
      </c>
      <c r="I13745" s="200">
        <v>45933</v>
      </c>
      <c r="J13745" s="143">
        <f t="shared" si="214"/>
        <v>45933</v>
      </c>
      <c r="K13745" s="202">
        <v>1</v>
      </c>
      <c r="L13745" s="285" t="s">
        <v>12039</v>
      </c>
      <c r="M13745" s="223"/>
      <c r="N13745" s="203">
        <v>21.9375</v>
      </c>
      <c r="O13745" s="222" t="s">
        <v>968</v>
      </c>
    </row>
    <row r="13746" spans="1:15" ht="29.25" customHeight="1">
      <c r="A13746" s="221" t="s">
        <v>2860</v>
      </c>
      <c r="B13746" s="221" t="s">
        <v>190</v>
      </c>
      <c r="C13746" s="222" t="s">
        <v>50</v>
      </c>
      <c r="D13746" s="222" t="s">
        <v>191</v>
      </c>
      <c r="E13746" s="199" t="s">
        <v>163</v>
      </c>
      <c r="F13746" s="200" t="s">
        <v>5212</v>
      </c>
      <c r="G13746" s="200" t="s">
        <v>5213</v>
      </c>
      <c r="H13746" s="200" t="s">
        <v>487</v>
      </c>
      <c r="I13746" s="200">
        <v>45933</v>
      </c>
      <c r="J13746" s="143">
        <f t="shared" si="214"/>
        <v>45933</v>
      </c>
      <c r="K13746" s="202">
        <v>1</v>
      </c>
      <c r="L13746" s="284" t="s">
        <v>12038</v>
      </c>
      <c r="M13746" s="223"/>
      <c r="N13746" s="203">
        <v>3.2875000000000001</v>
      </c>
      <c r="O13746" s="222" t="s">
        <v>943</v>
      </c>
    </row>
    <row r="13747" spans="1:15" ht="29.25" customHeight="1">
      <c r="A13747" s="221" t="s">
        <v>2860</v>
      </c>
      <c r="B13747" s="221" t="s">
        <v>190</v>
      </c>
      <c r="C13747" s="222" t="s">
        <v>50</v>
      </c>
      <c r="D13747" s="222" t="s">
        <v>191</v>
      </c>
      <c r="E13747" s="199" t="s">
        <v>176</v>
      </c>
      <c r="F13747" s="200"/>
      <c r="G13747" s="200"/>
      <c r="H13747" s="200"/>
      <c r="I13747" s="200">
        <v>45937</v>
      </c>
      <c r="J13747" s="143">
        <f t="shared" si="214"/>
        <v>45937</v>
      </c>
      <c r="K13747" s="202">
        <v>1</v>
      </c>
      <c r="L13747" s="284" t="s">
        <v>12040</v>
      </c>
      <c r="M13747" s="223" t="s">
        <v>12041</v>
      </c>
      <c r="N13747" s="203"/>
      <c r="O13747" s="222" t="s">
        <v>326</v>
      </c>
    </row>
    <row r="13748" spans="1:15" ht="29.25" customHeight="1">
      <c r="A13748" s="221" t="s">
        <v>2860</v>
      </c>
      <c r="B13748" s="221" t="s">
        <v>190</v>
      </c>
      <c r="C13748" s="222" t="s">
        <v>50</v>
      </c>
      <c r="D13748" s="222" t="s">
        <v>191</v>
      </c>
      <c r="E13748" s="199" t="s">
        <v>163</v>
      </c>
      <c r="F13748" s="200" t="s">
        <v>2849</v>
      </c>
      <c r="G13748" s="200" t="s">
        <v>2850</v>
      </c>
      <c r="H13748" s="200" t="s">
        <v>2851</v>
      </c>
      <c r="I13748" s="200">
        <v>45937</v>
      </c>
      <c r="J13748" s="143">
        <f t="shared" si="214"/>
        <v>45937</v>
      </c>
      <c r="K13748" s="202">
        <v>5.5</v>
      </c>
      <c r="L13748" s="284" t="s">
        <v>12043</v>
      </c>
      <c r="M13748" s="223"/>
      <c r="N13748" s="203">
        <v>7.5</v>
      </c>
      <c r="O13748" s="222" t="s">
        <v>991</v>
      </c>
    </row>
    <row r="13749" spans="1:15" ht="29.25" customHeight="1">
      <c r="A13749" s="221" t="s">
        <v>2860</v>
      </c>
      <c r="B13749" s="221" t="s">
        <v>190</v>
      </c>
      <c r="C13749" s="222" t="s">
        <v>50</v>
      </c>
      <c r="D13749" s="222" t="s">
        <v>191</v>
      </c>
      <c r="E13749" s="199" t="s">
        <v>163</v>
      </c>
      <c r="F13749" s="200" t="s">
        <v>5212</v>
      </c>
      <c r="G13749" s="200" t="s">
        <v>5213</v>
      </c>
      <c r="H13749" s="200" t="s">
        <v>487</v>
      </c>
      <c r="I13749" s="200">
        <v>45937</v>
      </c>
      <c r="J13749" s="143">
        <f t="shared" si="214"/>
        <v>45937</v>
      </c>
      <c r="K13749" s="202">
        <v>0.5</v>
      </c>
      <c r="L13749" s="285" t="s">
        <v>12044</v>
      </c>
      <c r="M13749" s="223"/>
      <c r="N13749" s="203">
        <v>3.2875000000000001</v>
      </c>
      <c r="O13749" s="222" t="s">
        <v>943</v>
      </c>
    </row>
    <row r="13750" spans="1:15" ht="29.25" customHeight="1">
      <c r="A13750" s="221" t="s">
        <v>2860</v>
      </c>
      <c r="B13750" s="221" t="s">
        <v>190</v>
      </c>
      <c r="C13750" s="222" t="s">
        <v>50</v>
      </c>
      <c r="D13750" s="222" t="s">
        <v>191</v>
      </c>
      <c r="E13750" s="199" t="s">
        <v>163</v>
      </c>
      <c r="F13750" s="200" t="s">
        <v>4557</v>
      </c>
      <c r="G13750" s="200" t="s">
        <v>4558</v>
      </c>
      <c r="H13750" s="200" t="s">
        <v>97</v>
      </c>
      <c r="I13750" s="200">
        <v>45937</v>
      </c>
      <c r="J13750" s="143">
        <f t="shared" si="214"/>
        <v>45937</v>
      </c>
      <c r="K13750" s="202">
        <v>2.5</v>
      </c>
      <c r="L13750" s="284" t="s">
        <v>12042</v>
      </c>
      <c r="M13750" s="223"/>
      <c r="N13750" s="203">
        <v>4.8375000000000004</v>
      </c>
      <c r="O13750" s="222" t="s">
        <v>992</v>
      </c>
    </row>
    <row r="13751" spans="1:15" ht="29.25" customHeight="1">
      <c r="A13751" s="221" t="s">
        <v>2860</v>
      </c>
      <c r="B13751" s="221" t="s">
        <v>190</v>
      </c>
      <c r="C13751" s="222" t="s">
        <v>50</v>
      </c>
      <c r="D13751" s="222" t="s">
        <v>191</v>
      </c>
      <c r="E13751" s="199" t="s">
        <v>176</v>
      </c>
      <c r="F13751" s="200"/>
      <c r="G13751" s="200"/>
      <c r="H13751" s="200"/>
      <c r="I13751" s="200">
        <v>45938</v>
      </c>
      <c r="J13751" s="143">
        <f t="shared" si="214"/>
        <v>45938</v>
      </c>
      <c r="K13751" s="202">
        <v>3.5</v>
      </c>
      <c r="L13751" s="284" t="s">
        <v>12047</v>
      </c>
      <c r="M13751" s="223" t="s">
        <v>12048</v>
      </c>
      <c r="N13751" s="203"/>
      <c r="O13751" s="222" t="s">
        <v>326</v>
      </c>
    </row>
    <row r="13752" spans="1:15" ht="29.25" customHeight="1">
      <c r="A13752" s="221" t="s">
        <v>2860</v>
      </c>
      <c r="B13752" s="221" t="s">
        <v>190</v>
      </c>
      <c r="C13752" s="222" t="s">
        <v>50</v>
      </c>
      <c r="D13752" s="222" t="s">
        <v>191</v>
      </c>
      <c r="E13752" s="199" t="s">
        <v>163</v>
      </c>
      <c r="F13752" s="200" t="s">
        <v>6005</v>
      </c>
      <c r="G13752" s="200" t="s">
        <v>6006</v>
      </c>
      <c r="H13752" s="200" t="s">
        <v>80</v>
      </c>
      <c r="I13752" s="200">
        <v>45938</v>
      </c>
      <c r="J13752" s="143">
        <f t="shared" si="214"/>
        <v>45938</v>
      </c>
      <c r="K13752" s="202">
        <v>3</v>
      </c>
      <c r="L13752" s="284" t="s">
        <v>12050</v>
      </c>
      <c r="M13752" s="223"/>
      <c r="N13752" s="203">
        <v>0.375</v>
      </c>
      <c r="O13752" s="222" t="s">
        <v>943</v>
      </c>
    </row>
    <row r="13753" spans="1:15" ht="29.25" customHeight="1">
      <c r="A13753" s="221" t="s">
        <v>2860</v>
      </c>
      <c r="B13753" s="221" t="s">
        <v>190</v>
      </c>
      <c r="C13753" s="222" t="s">
        <v>50</v>
      </c>
      <c r="D13753" s="222" t="s">
        <v>191</v>
      </c>
      <c r="E13753" s="199" t="s">
        <v>163</v>
      </c>
      <c r="F13753" s="200" t="s">
        <v>11929</v>
      </c>
      <c r="G13753" s="200" t="s">
        <v>11930</v>
      </c>
      <c r="H13753" s="200" t="s">
        <v>586</v>
      </c>
      <c r="I13753" s="200">
        <v>45938</v>
      </c>
      <c r="J13753" s="143">
        <f t="shared" si="214"/>
        <v>45938</v>
      </c>
      <c r="K13753" s="202">
        <v>1.5</v>
      </c>
      <c r="L13753" s="285" t="s">
        <v>12049</v>
      </c>
      <c r="M13753" s="223"/>
      <c r="N13753" s="203">
        <v>0.875</v>
      </c>
      <c r="O13753" s="222" t="s">
        <v>968</v>
      </c>
    </row>
    <row r="13754" spans="1:15" ht="29.25" customHeight="1">
      <c r="A13754" s="221" t="s">
        <v>2860</v>
      </c>
      <c r="B13754" s="221" t="s">
        <v>190</v>
      </c>
      <c r="C13754" s="222" t="s">
        <v>50</v>
      </c>
      <c r="D13754" s="222" t="s">
        <v>191</v>
      </c>
      <c r="E13754" s="199" t="s">
        <v>163</v>
      </c>
      <c r="F13754" s="200" t="s">
        <v>937</v>
      </c>
      <c r="G13754" s="200" t="s">
        <v>938</v>
      </c>
      <c r="H13754" s="200" t="s">
        <v>487</v>
      </c>
      <c r="I13754" s="200">
        <v>45938</v>
      </c>
      <c r="J13754" s="143">
        <f t="shared" si="214"/>
        <v>45938</v>
      </c>
      <c r="K13754" s="202">
        <v>1</v>
      </c>
      <c r="L13754" s="285" t="s">
        <v>12046</v>
      </c>
      <c r="M13754" s="223"/>
      <c r="N13754" s="203">
        <v>14.3125</v>
      </c>
      <c r="O13754" s="222" t="s">
        <v>942</v>
      </c>
    </row>
    <row r="13755" spans="1:15" ht="29.25" customHeight="1">
      <c r="A13755" s="221" t="s">
        <v>2860</v>
      </c>
      <c r="B13755" s="221" t="s">
        <v>190</v>
      </c>
      <c r="C13755" s="222" t="s">
        <v>50</v>
      </c>
      <c r="D13755" s="222" t="s">
        <v>191</v>
      </c>
      <c r="E13755" s="199" t="s">
        <v>163</v>
      </c>
      <c r="F13755" s="200" t="s">
        <v>2849</v>
      </c>
      <c r="G13755" s="200" t="s">
        <v>2850</v>
      </c>
      <c r="H13755" s="200" t="s">
        <v>80</v>
      </c>
      <c r="I13755" s="200">
        <v>45938</v>
      </c>
      <c r="J13755" s="143">
        <f t="shared" si="214"/>
        <v>45938</v>
      </c>
      <c r="K13755" s="202">
        <v>0.5</v>
      </c>
      <c r="L13755" s="285" t="s">
        <v>12045</v>
      </c>
      <c r="M13755" s="223"/>
      <c r="N13755" s="203">
        <v>1.1625000000000001</v>
      </c>
      <c r="O13755" s="222" t="s">
        <v>992</v>
      </c>
    </row>
    <row r="13756" spans="1:15" ht="29.25" customHeight="1">
      <c r="A13756" s="221" t="s">
        <v>2860</v>
      </c>
      <c r="B13756" s="221" t="s">
        <v>190</v>
      </c>
      <c r="C13756" s="222" t="s">
        <v>50</v>
      </c>
      <c r="D13756" s="222" t="s">
        <v>191</v>
      </c>
      <c r="E13756" s="199" t="s">
        <v>178</v>
      </c>
      <c r="F13756" s="200"/>
      <c r="G13756" s="200"/>
      <c r="H13756" s="200"/>
      <c r="I13756" s="200">
        <v>45939</v>
      </c>
      <c r="J13756" s="143">
        <f t="shared" si="214"/>
        <v>45939</v>
      </c>
      <c r="K13756" s="202">
        <v>2</v>
      </c>
      <c r="L13756" s="284" t="s">
        <v>12224</v>
      </c>
      <c r="M13756" s="223"/>
      <c r="N13756" s="203"/>
      <c r="O13756" s="222" t="s">
        <v>326</v>
      </c>
    </row>
    <row r="13757" spans="1:15" ht="29.25" customHeight="1">
      <c r="A13757" s="221" t="s">
        <v>2860</v>
      </c>
      <c r="B13757" s="221" t="s">
        <v>190</v>
      </c>
      <c r="C13757" s="222" t="s">
        <v>50</v>
      </c>
      <c r="D13757" s="222" t="s">
        <v>191</v>
      </c>
      <c r="E13757" s="199" t="s">
        <v>178</v>
      </c>
      <c r="F13757" s="200"/>
      <c r="G13757" s="200"/>
      <c r="H13757" s="200"/>
      <c r="I13757" s="200">
        <v>45939</v>
      </c>
      <c r="J13757" s="143">
        <f t="shared" si="214"/>
        <v>45939</v>
      </c>
      <c r="K13757" s="202">
        <v>0.5</v>
      </c>
      <c r="L13757" s="284" t="s">
        <v>12225</v>
      </c>
      <c r="M13757" s="223"/>
      <c r="N13757" s="203"/>
      <c r="O13757" s="222" t="s">
        <v>326</v>
      </c>
    </row>
    <row r="13758" spans="1:15" ht="29.25" customHeight="1">
      <c r="A13758" s="221" t="s">
        <v>2860</v>
      </c>
      <c r="B13758" s="221" t="s">
        <v>190</v>
      </c>
      <c r="C13758" s="222" t="s">
        <v>50</v>
      </c>
      <c r="D13758" s="222" t="s">
        <v>191</v>
      </c>
      <c r="E13758" s="199" t="s">
        <v>166</v>
      </c>
      <c r="F13758" s="200"/>
      <c r="G13758" s="200"/>
      <c r="H13758" s="200"/>
      <c r="I13758" s="200">
        <v>45939</v>
      </c>
      <c r="J13758" s="143">
        <f t="shared" si="214"/>
        <v>45939</v>
      </c>
      <c r="K13758" s="202">
        <v>1.5</v>
      </c>
      <c r="L13758" s="285" t="s">
        <v>12226</v>
      </c>
      <c r="M13758" s="223"/>
      <c r="N13758" s="203"/>
      <c r="O13758" s="222" t="s">
        <v>326</v>
      </c>
    </row>
    <row r="13759" spans="1:15" ht="29.25" customHeight="1">
      <c r="A13759" s="221" t="s">
        <v>2860</v>
      </c>
      <c r="B13759" s="221" t="s">
        <v>190</v>
      </c>
      <c r="C13759" s="222" t="s">
        <v>50</v>
      </c>
      <c r="D13759" s="222" t="s">
        <v>191</v>
      </c>
      <c r="E13759" s="199" t="s">
        <v>163</v>
      </c>
      <c r="F13759" s="200" t="s">
        <v>11929</v>
      </c>
      <c r="G13759" s="200" t="s">
        <v>11930</v>
      </c>
      <c r="H13759" s="200" t="s">
        <v>586</v>
      </c>
      <c r="I13759" s="200">
        <v>45939</v>
      </c>
      <c r="J13759" s="143">
        <f t="shared" si="214"/>
        <v>45939</v>
      </c>
      <c r="K13759" s="202">
        <v>5.5</v>
      </c>
      <c r="L13759" s="284" t="s">
        <v>12227</v>
      </c>
      <c r="M13759" s="223"/>
      <c r="N13759" s="203">
        <v>0.875</v>
      </c>
      <c r="O13759" s="222" t="s">
        <v>968</v>
      </c>
    </row>
    <row r="13760" spans="1:15" ht="29.25" customHeight="1">
      <c r="A13760" s="221" t="s">
        <v>2860</v>
      </c>
      <c r="B13760" s="221" t="s">
        <v>190</v>
      </c>
      <c r="C13760" s="222" t="s">
        <v>50</v>
      </c>
      <c r="D13760" s="222" t="s">
        <v>191</v>
      </c>
      <c r="E13760" s="199" t="s">
        <v>163</v>
      </c>
      <c r="F13760" s="200" t="s">
        <v>2241</v>
      </c>
      <c r="G13760" s="200" t="s">
        <v>2242</v>
      </c>
      <c r="H13760" s="200" t="s">
        <v>80</v>
      </c>
      <c r="I13760" s="200">
        <v>45943</v>
      </c>
      <c r="J13760" s="143">
        <f t="shared" si="214"/>
        <v>45943</v>
      </c>
      <c r="K13760" s="202">
        <v>1.5</v>
      </c>
      <c r="L13760" s="284" t="s">
        <v>12228</v>
      </c>
      <c r="M13760" s="223"/>
      <c r="N13760" s="203">
        <v>1.9659090909090899</v>
      </c>
      <c r="O13760" s="222" t="s">
        <v>5638</v>
      </c>
    </row>
    <row r="13761" spans="1:15" ht="29.25" customHeight="1">
      <c r="A13761" s="221" t="s">
        <v>2860</v>
      </c>
      <c r="B13761" s="221" t="s">
        <v>190</v>
      </c>
      <c r="C13761" s="222" t="s">
        <v>50</v>
      </c>
      <c r="D13761" s="222" t="s">
        <v>191</v>
      </c>
      <c r="E13761" s="199" t="s">
        <v>163</v>
      </c>
      <c r="F13761" s="200" t="s">
        <v>6005</v>
      </c>
      <c r="G13761" s="200" t="s">
        <v>6006</v>
      </c>
      <c r="H13761" s="200" t="s">
        <v>80</v>
      </c>
      <c r="I13761" s="200">
        <v>45943</v>
      </c>
      <c r="J13761" s="143">
        <f t="shared" si="214"/>
        <v>45943</v>
      </c>
      <c r="K13761" s="202">
        <v>1</v>
      </c>
      <c r="L13761" s="284" t="s">
        <v>12229</v>
      </c>
      <c r="M13761" s="223"/>
      <c r="N13761" s="203">
        <v>0.375</v>
      </c>
      <c r="O13761" s="222" t="s">
        <v>943</v>
      </c>
    </row>
    <row r="13762" spans="1:15" ht="29.25" customHeight="1">
      <c r="A13762" s="221" t="s">
        <v>2860</v>
      </c>
      <c r="B13762" s="221" t="s">
        <v>190</v>
      </c>
      <c r="C13762" s="222" t="s">
        <v>50</v>
      </c>
      <c r="D13762" s="222" t="s">
        <v>191</v>
      </c>
      <c r="E13762" s="199" t="s">
        <v>163</v>
      </c>
      <c r="F13762" s="200" t="s">
        <v>11929</v>
      </c>
      <c r="G13762" s="200" t="s">
        <v>11930</v>
      </c>
      <c r="H13762" s="200" t="s">
        <v>12111</v>
      </c>
      <c r="I13762" s="200">
        <v>45943</v>
      </c>
      <c r="J13762" s="143">
        <f t="shared" si="214"/>
        <v>45943</v>
      </c>
      <c r="K13762" s="202">
        <v>2</v>
      </c>
      <c r="L13762" s="285" t="s">
        <v>12230</v>
      </c>
      <c r="M13762" s="223"/>
      <c r="N13762" s="203">
        <v>0.48</v>
      </c>
      <c r="O13762" s="222" t="s">
        <v>987</v>
      </c>
    </row>
    <row r="13763" spans="1:15" ht="29.25" customHeight="1">
      <c r="A13763" s="221" t="s">
        <v>2860</v>
      </c>
      <c r="B13763" s="221" t="s">
        <v>190</v>
      </c>
      <c r="C13763" s="222" t="s">
        <v>50</v>
      </c>
      <c r="D13763" s="222" t="s">
        <v>191</v>
      </c>
      <c r="E13763" s="199" t="s">
        <v>163</v>
      </c>
      <c r="F13763" s="200" t="s">
        <v>7923</v>
      </c>
      <c r="G13763" s="200" t="s">
        <v>7924</v>
      </c>
      <c r="H13763" s="200" t="s">
        <v>8138</v>
      </c>
      <c r="I13763" s="200">
        <v>45943</v>
      </c>
      <c r="J13763" s="143">
        <f t="shared" ref="J13763:J13826" si="215">I13763</f>
        <v>45943</v>
      </c>
      <c r="K13763" s="202">
        <v>1.5</v>
      </c>
      <c r="L13763" s="284" t="s">
        <v>12231</v>
      </c>
      <c r="M13763" s="223"/>
      <c r="N13763" s="203">
        <v>2.5208333333333299</v>
      </c>
      <c r="O13763" s="222" t="s">
        <v>941</v>
      </c>
    </row>
    <row r="13764" spans="1:15" ht="29.25" customHeight="1">
      <c r="A13764" s="221" t="s">
        <v>2860</v>
      </c>
      <c r="B13764" s="221" t="s">
        <v>190</v>
      </c>
      <c r="C13764" s="222" t="s">
        <v>50</v>
      </c>
      <c r="D13764" s="222" t="s">
        <v>191</v>
      </c>
      <c r="E13764" s="199" t="s">
        <v>163</v>
      </c>
      <c r="F13764" s="200" t="s">
        <v>2849</v>
      </c>
      <c r="G13764" s="200" t="s">
        <v>2850</v>
      </c>
      <c r="H13764" s="200" t="s">
        <v>80</v>
      </c>
      <c r="I13764" s="200">
        <v>45943</v>
      </c>
      <c r="J13764" s="143">
        <f t="shared" si="215"/>
        <v>45943</v>
      </c>
      <c r="K13764" s="202">
        <v>2</v>
      </c>
      <c r="L13764" s="284" t="s">
        <v>12232</v>
      </c>
      <c r="M13764" s="223"/>
      <c r="N13764" s="203">
        <v>1.1625000000000001</v>
      </c>
      <c r="O13764" s="222" t="s">
        <v>992</v>
      </c>
    </row>
    <row r="13765" spans="1:15" ht="29.25" customHeight="1">
      <c r="A13765" s="221" t="s">
        <v>2860</v>
      </c>
      <c r="B13765" s="221" t="s">
        <v>190</v>
      </c>
      <c r="C13765" s="222" t="s">
        <v>50</v>
      </c>
      <c r="D13765" s="222" t="s">
        <v>191</v>
      </c>
      <c r="E13765" s="199" t="s">
        <v>163</v>
      </c>
      <c r="F13765" s="200" t="s">
        <v>1494</v>
      </c>
      <c r="G13765" s="200" t="s">
        <v>1495</v>
      </c>
      <c r="H13765" s="200" t="s">
        <v>328</v>
      </c>
      <c r="I13765" s="200">
        <v>45943</v>
      </c>
      <c r="J13765" s="143">
        <f t="shared" si="215"/>
        <v>45943</v>
      </c>
      <c r="K13765" s="202">
        <v>1.5</v>
      </c>
      <c r="L13765" s="284" t="s">
        <v>12233</v>
      </c>
      <c r="M13765" s="223"/>
      <c r="N13765" s="203">
        <v>1.45</v>
      </c>
      <c r="O13765" s="222" t="s">
        <v>939</v>
      </c>
    </row>
    <row r="13766" spans="1:15" ht="29.25" customHeight="1">
      <c r="A13766" s="221" t="s">
        <v>2860</v>
      </c>
      <c r="B13766" s="221" t="s">
        <v>190</v>
      </c>
      <c r="C13766" s="222" t="s">
        <v>50</v>
      </c>
      <c r="D13766" s="222" t="s">
        <v>191</v>
      </c>
      <c r="E13766" s="199" t="s">
        <v>176</v>
      </c>
      <c r="F13766" s="200"/>
      <c r="G13766" s="200"/>
      <c r="H13766" s="200"/>
      <c r="I13766" s="200">
        <v>45944</v>
      </c>
      <c r="J13766" s="143">
        <f t="shared" si="215"/>
        <v>45944</v>
      </c>
      <c r="K13766" s="202">
        <v>1</v>
      </c>
      <c r="L13766" s="284" t="s">
        <v>12234</v>
      </c>
      <c r="M13766" s="223" t="s">
        <v>12235</v>
      </c>
      <c r="N13766" s="203"/>
      <c r="O13766" s="222" t="s">
        <v>326</v>
      </c>
    </row>
    <row r="13767" spans="1:15" ht="29.25" customHeight="1">
      <c r="A13767" s="221" t="s">
        <v>2860</v>
      </c>
      <c r="B13767" s="221" t="s">
        <v>190</v>
      </c>
      <c r="C13767" s="222" t="s">
        <v>50</v>
      </c>
      <c r="D13767" s="222" t="s">
        <v>191</v>
      </c>
      <c r="E13767" s="199" t="s">
        <v>163</v>
      </c>
      <c r="F13767" s="200" t="s">
        <v>2849</v>
      </c>
      <c r="G13767" s="200" t="s">
        <v>2850</v>
      </c>
      <c r="H13767" s="200" t="s">
        <v>2851</v>
      </c>
      <c r="I13767" s="200">
        <v>45944</v>
      </c>
      <c r="J13767" s="143">
        <f t="shared" si="215"/>
        <v>45944</v>
      </c>
      <c r="K13767" s="202">
        <v>1</v>
      </c>
      <c r="L13767" s="284" t="s">
        <v>12236</v>
      </c>
      <c r="M13767" s="223"/>
      <c r="N13767" s="203">
        <v>7.5</v>
      </c>
      <c r="O13767" s="222" t="s">
        <v>991</v>
      </c>
    </row>
    <row r="13768" spans="1:15" ht="29.25" customHeight="1">
      <c r="A13768" s="221" t="s">
        <v>2860</v>
      </c>
      <c r="B13768" s="221" t="s">
        <v>190</v>
      </c>
      <c r="C13768" s="222" t="s">
        <v>50</v>
      </c>
      <c r="D13768" s="222" t="s">
        <v>191</v>
      </c>
      <c r="E13768" s="199" t="s">
        <v>163</v>
      </c>
      <c r="F13768" s="200" t="s">
        <v>2241</v>
      </c>
      <c r="G13768" s="200" t="s">
        <v>2242</v>
      </c>
      <c r="H13768" s="200" t="s">
        <v>52</v>
      </c>
      <c r="I13768" s="200">
        <v>45944</v>
      </c>
      <c r="J13768" s="143">
        <f t="shared" si="215"/>
        <v>45944</v>
      </c>
      <c r="K13768" s="202">
        <v>1.5</v>
      </c>
      <c r="L13768" s="284" t="s">
        <v>12237</v>
      </c>
      <c r="M13768" s="223"/>
      <c r="N13768" s="203">
        <v>1.3958333333333299</v>
      </c>
      <c r="O13768" s="222" t="s">
        <v>993</v>
      </c>
    </row>
    <row r="13769" spans="1:15" ht="29.25" customHeight="1">
      <c r="A13769" s="221" t="s">
        <v>2860</v>
      </c>
      <c r="B13769" s="221" t="s">
        <v>190</v>
      </c>
      <c r="C13769" s="222" t="s">
        <v>50</v>
      </c>
      <c r="D13769" s="222" t="s">
        <v>191</v>
      </c>
      <c r="E13769" s="199" t="s">
        <v>163</v>
      </c>
      <c r="F13769" s="200" t="s">
        <v>8347</v>
      </c>
      <c r="G13769" s="200" t="s">
        <v>8348</v>
      </c>
      <c r="H13769" s="200" t="s">
        <v>8707</v>
      </c>
      <c r="I13769" s="200">
        <v>45944</v>
      </c>
      <c r="J13769" s="143">
        <f t="shared" si="215"/>
        <v>45944</v>
      </c>
      <c r="K13769" s="202">
        <v>1</v>
      </c>
      <c r="L13769" s="284" t="s">
        <v>12238</v>
      </c>
      <c r="M13769" s="223"/>
      <c r="N13769" s="203">
        <v>1.5625E-2</v>
      </c>
      <c r="O13769" s="222" t="s">
        <v>988</v>
      </c>
    </row>
    <row r="13770" spans="1:15" ht="29.25" customHeight="1">
      <c r="A13770" s="221" t="s">
        <v>2860</v>
      </c>
      <c r="B13770" s="221" t="s">
        <v>190</v>
      </c>
      <c r="C13770" s="222" t="s">
        <v>50</v>
      </c>
      <c r="D13770" s="222" t="s">
        <v>191</v>
      </c>
      <c r="E13770" s="199" t="s">
        <v>163</v>
      </c>
      <c r="F13770" s="200" t="s">
        <v>5212</v>
      </c>
      <c r="G13770" s="200" t="s">
        <v>5213</v>
      </c>
      <c r="H13770" s="200" t="s">
        <v>487</v>
      </c>
      <c r="I13770" s="200">
        <v>45944</v>
      </c>
      <c r="J13770" s="143">
        <f t="shared" si="215"/>
        <v>45944</v>
      </c>
      <c r="K13770" s="202">
        <v>3</v>
      </c>
      <c r="L13770" s="284" t="s">
        <v>12239</v>
      </c>
      <c r="M13770" s="223"/>
      <c r="N13770" s="203">
        <v>3.2875000000000001</v>
      </c>
      <c r="O13770" s="222" t="s">
        <v>943</v>
      </c>
    </row>
    <row r="13771" spans="1:15" ht="29.25" customHeight="1">
      <c r="A13771" s="221" t="s">
        <v>2860</v>
      </c>
      <c r="B13771" s="221" t="s">
        <v>190</v>
      </c>
      <c r="C13771" s="222" t="s">
        <v>50</v>
      </c>
      <c r="D13771" s="222" t="s">
        <v>191</v>
      </c>
      <c r="E13771" s="199" t="s">
        <v>163</v>
      </c>
      <c r="F13771" s="200" t="s">
        <v>1494</v>
      </c>
      <c r="G13771" s="200" t="s">
        <v>1495</v>
      </c>
      <c r="H13771" s="200" t="s">
        <v>2713</v>
      </c>
      <c r="I13771" s="200">
        <v>45944</v>
      </c>
      <c r="J13771" s="143">
        <f t="shared" si="215"/>
        <v>45944</v>
      </c>
      <c r="K13771" s="202">
        <v>2</v>
      </c>
      <c r="L13771" s="284" t="s">
        <v>12240</v>
      </c>
      <c r="M13771" s="223"/>
      <c r="N13771" s="203">
        <v>0.133333333333333</v>
      </c>
      <c r="O13771" s="222" t="s">
        <v>939</v>
      </c>
    </row>
    <row r="13772" spans="1:15" ht="29.25" customHeight="1">
      <c r="A13772" s="221" t="s">
        <v>2860</v>
      </c>
      <c r="B13772" s="221" t="s">
        <v>190</v>
      </c>
      <c r="C13772" s="222" t="s">
        <v>50</v>
      </c>
      <c r="D13772" s="222" t="s">
        <v>191</v>
      </c>
      <c r="E13772" s="199" t="s">
        <v>163</v>
      </c>
      <c r="F13772" s="200" t="s">
        <v>2241</v>
      </c>
      <c r="G13772" s="200" t="s">
        <v>2242</v>
      </c>
      <c r="H13772" s="200" t="s">
        <v>80</v>
      </c>
      <c r="I13772" s="200">
        <v>45945</v>
      </c>
      <c r="J13772" s="143">
        <f t="shared" si="215"/>
        <v>45945</v>
      </c>
      <c r="K13772" s="202">
        <v>2.5</v>
      </c>
      <c r="L13772" s="284" t="s">
        <v>12241</v>
      </c>
      <c r="M13772" s="223"/>
      <c r="N13772" s="203">
        <v>1.9659090909090899</v>
      </c>
      <c r="O13772" s="222" t="s">
        <v>5638</v>
      </c>
    </row>
    <row r="13773" spans="1:15" ht="29.25" customHeight="1">
      <c r="A13773" s="221" t="s">
        <v>2860</v>
      </c>
      <c r="B13773" s="221" t="s">
        <v>190</v>
      </c>
      <c r="C13773" s="222" t="s">
        <v>50</v>
      </c>
      <c r="D13773" s="222" t="s">
        <v>191</v>
      </c>
      <c r="E13773" s="199" t="s">
        <v>163</v>
      </c>
      <c r="F13773" s="200" t="s">
        <v>2849</v>
      </c>
      <c r="G13773" s="200" t="s">
        <v>2850</v>
      </c>
      <c r="H13773" s="200" t="s">
        <v>2851</v>
      </c>
      <c r="I13773" s="200">
        <v>45945</v>
      </c>
      <c r="J13773" s="143">
        <f t="shared" si="215"/>
        <v>45945</v>
      </c>
      <c r="K13773" s="202">
        <v>2.5</v>
      </c>
      <c r="L13773" s="284" t="s">
        <v>12242</v>
      </c>
      <c r="M13773" s="223"/>
      <c r="N13773" s="203">
        <v>7.5</v>
      </c>
      <c r="O13773" s="222" t="s">
        <v>991</v>
      </c>
    </row>
    <row r="13774" spans="1:15" ht="29.25" customHeight="1">
      <c r="A13774" s="221" t="s">
        <v>2860</v>
      </c>
      <c r="B13774" s="221" t="s">
        <v>190</v>
      </c>
      <c r="C13774" s="222" t="s">
        <v>50</v>
      </c>
      <c r="D13774" s="222" t="s">
        <v>191</v>
      </c>
      <c r="E13774" s="199" t="s">
        <v>163</v>
      </c>
      <c r="F13774" s="200" t="s">
        <v>1494</v>
      </c>
      <c r="G13774" s="200" t="s">
        <v>1495</v>
      </c>
      <c r="H13774" s="200" t="s">
        <v>328</v>
      </c>
      <c r="I13774" s="200">
        <v>45945</v>
      </c>
      <c r="J13774" s="143">
        <f t="shared" si="215"/>
        <v>45945</v>
      </c>
      <c r="K13774" s="202">
        <v>1.5</v>
      </c>
      <c r="L13774" s="284" t="s">
        <v>12243</v>
      </c>
      <c r="M13774" s="223"/>
      <c r="N13774" s="203">
        <v>1.45</v>
      </c>
      <c r="O13774" s="222" t="s">
        <v>939</v>
      </c>
    </row>
    <row r="13775" spans="1:15" ht="29.25" customHeight="1">
      <c r="A13775" s="221" t="s">
        <v>2860</v>
      </c>
      <c r="B13775" s="221" t="s">
        <v>190</v>
      </c>
      <c r="C13775" s="222" t="s">
        <v>50</v>
      </c>
      <c r="D13775" s="222" t="s">
        <v>191</v>
      </c>
      <c r="E13775" s="199" t="s">
        <v>163</v>
      </c>
      <c r="F13775" s="200" t="s">
        <v>5212</v>
      </c>
      <c r="G13775" s="200" t="s">
        <v>5213</v>
      </c>
      <c r="H13775" s="200" t="s">
        <v>487</v>
      </c>
      <c r="I13775" s="200">
        <v>45945</v>
      </c>
      <c r="J13775" s="143">
        <f t="shared" si="215"/>
        <v>45945</v>
      </c>
      <c r="K13775" s="202">
        <v>3</v>
      </c>
      <c r="L13775" s="284" t="s">
        <v>12244</v>
      </c>
      <c r="M13775" s="223"/>
      <c r="N13775" s="203">
        <v>3.2875000000000001</v>
      </c>
      <c r="O13775" s="222" t="s">
        <v>943</v>
      </c>
    </row>
    <row r="13776" spans="1:15" ht="29.25" customHeight="1">
      <c r="A13776" s="221" t="s">
        <v>2860</v>
      </c>
      <c r="B13776" s="221" t="s">
        <v>190</v>
      </c>
      <c r="C13776" s="222" t="s">
        <v>50</v>
      </c>
      <c r="D13776" s="222" t="s">
        <v>191</v>
      </c>
      <c r="E13776" s="199" t="s">
        <v>178</v>
      </c>
      <c r="F13776" s="200"/>
      <c r="G13776" s="200"/>
      <c r="H13776" s="200"/>
      <c r="I13776" s="200">
        <v>45946</v>
      </c>
      <c r="J13776" s="143">
        <f t="shared" si="215"/>
        <v>45946</v>
      </c>
      <c r="K13776" s="202">
        <v>1</v>
      </c>
      <c r="L13776" s="284" t="s">
        <v>12444</v>
      </c>
      <c r="M13776" s="223"/>
      <c r="N13776" s="203"/>
      <c r="O13776" s="222" t="s">
        <v>326</v>
      </c>
    </row>
    <row r="13777" spans="1:15" ht="29.25" customHeight="1">
      <c r="A13777" s="221" t="s">
        <v>2860</v>
      </c>
      <c r="B13777" s="221" t="s">
        <v>190</v>
      </c>
      <c r="C13777" s="222" t="s">
        <v>50</v>
      </c>
      <c r="D13777" s="222" t="s">
        <v>191</v>
      </c>
      <c r="E13777" s="199" t="s">
        <v>177</v>
      </c>
      <c r="F13777" s="200"/>
      <c r="G13777" s="200"/>
      <c r="H13777" s="200"/>
      <c r="I13777" s="200">
        <v>45946</v>
      </c>
      <c r="J13777" s="143">
        <f t="shared" si="215"/>
        <v>45946</v>
      </c>
      <c r="K13777" s="202">
        <v>1.5</v>
      </c>
      <c r="L13777" s="284" t="s">
        <v>12448</v>
      </c>
      <c r="M13777" s="223"/>
      <c r="N13777" s="203"/>
      <c r="O13777" s="222" t="s">
        <v>326</v>
      </c>
    </row>
    <row r="13778" spans="1:15" ht="29.25" customHeight="1">
      <c r="A13778" s="221" t="s">
        <v>2860</v>
      </c>
      <c r="B13778" s="221" t="s">
        <v>190</v>
      </c>
      <c r="C13778" s="222" t="s">
        <v>50</v>
      </c>
      <c r="D13778" s="222" t="s">
        <v>191</v>
      </c>
      <c r="E13778" s="199" t="s">
        <v>163</v>
      </c>
      <c r="F13778" s="200" t="s">
        <v>2241</v>
      </c>
      <c r="G13778" s="200" t="s">
        <v>2242</v>
      </c>
      <c r="H13778" s="200" t="s">
        <v>80</v>
      </c>
      <c r="I13778" s="200">
        <v>45946</v>
      </c>
      <c r="J13778" s="143">
        <f t="shared" si="215"/>
        <v>45946</v>
      </c>
      <c r="K13778" s="202">
        <v>2.5</v>
      </c>
      <c r="L13778" s="284" t="s">
        <v>12449</v>
      </c>
      <c r="M13778" s="223"/>
      <c r="N13778" s="203">
        <v>1.9659090909090899</v>
      </c>
      <c r="O13778" s="222" t="s">
        <v>5638</v>
      </c>
    </row>
    <row r="13779" spans="1:15" ht="29.25" customHeight="1">
      <c r="A13779" s="221" t="s">
        <v>2860</v>
      </c>
      <c r="B13779" s="221" t="s">
        <v>190</v>
      </c>
      <c r="C13779" s="222" t="s">
        <v>50</v>
      </c>
      <c r="D13779" s="222" t="s">
        <v>191</v>
      </c>
      <c r="E13779" s="199" t="s">
        <v>163</v>
      </c>
      <c r="F13779" s="200" t="s">
        <v>7923</v>
      </c>
      <c r="G13779" s="200" t="s">
        <v>7924</v>
      </c>
      <c r="H13779" s="200" t="s">
        <v>8138</v>
      </c>
      <c r="I13779" s="200">
        <v>45946</v>
      </c>
      <c r="J13779" s="143">
        <f t="shared" si="215"/>
        <v>45946</v>
      </c>
      <c r="K13779" s="202">
        <v>1.5</v>
      </c>
      <c r="L13779" s="284" t="s">
        <v>12445</v>
      </c>
      <c r="M13779" s="223"/>
      <c r="N13779" s="203">
        <v>2.5208333333333299</v>
      </c>
      <c r="O13779" s="222" t="s">
        <v>941</v>
      </c>
    </row>
    <row r="13780" spans="1:15" ht="29.25" customHeight="1">
      <c r="A13780" s="221" t="s">
        <v>2860</v>
      </c>
      <c r="B13780" s="221" t="s">
        <v>190</v>
      </c>
      <c r="C13780" s="222" t="s">
        <v>50</v>
      </c>
      <c r="D13780" s="222" t="s">
        <v>191</v>
      </c>
      <c r="E13780" s="199" t="s">
        <v>163</v>
      </c>
      <c r="F13780" s="200" t="s">
        <v>1494</v>
      </c>
      <c r="G13780" s="200" t="s">
        <v>1495</v>
      </c>
      <c r="H13780" s="200" t="s">
        <v>328</v>
      </c>
      <c r="I13780" s="200">
        <v>45946</v>
      </c>
      <c r="J13780" s="143">
        <f t="shared" si="215"/>
        <v>45946</v>
      </c>
      <c r="K13780" s="202">
        <v>0.5</v>
      </c>
      <c r="L13780" s="285" t="s">
        <v>12447</v>
      </c>
      <c r="M13780" s="223"/>
      <c r="N13780" s="203">
        <v>1.45</v>
      </c>
      <c r="O13780" s="222" t="s">
        <v>939</v>
      </c>
    </row>
    <row r="13781" spans="1:15" ht="29.25" customHeight="1">
      <c r="A13781" s="221" t="s">
        <v>2860</v>
      </c>
      <c r="B13781" s="221" t="s">
        <v>190</v>
      </c>
      <c r="C13781" s="222" t="s">
        <v>50</v>
      </c>
      <c r="D13781" s="222" t="s">
        <v>191</v>
      </c>
      <c r="E13781" s="199" t="s">
        <v>163</v>
      </c>
      <c r="F13781" s="200" t="s">
        <v>2849</v>
      </c>
      <c r="G13781" s="200" t="s">
        <v>2850</v>
      </c>
      <c r="H13781" s="200" t="s">
        <v>2856</v>
      </c>
      <c r="I13781" s="200">
        <v>45946</v>
      </c>
      <c r="J13781" s="143">
        <f t="shared" si="215"/>
        <v>45946</v>
      </c>
      <c r="K13781" s="202">
        <v>2.5</v>
      </c>
      <c r="L13781" s="284" t="s">
        <v>12446</v>
      </c>
      <c r="M13781" s="223"/>
      <c r="N13781" s="203">
        <v>7.375</v>
      </c>
      <c r="O13781" s="222" t="s">
        <v>968</v>
      </c>
    </row>
    <row r="13782" spans="1:15" ht="29.25" customHeight="1">
      <c r="A13782" s="221" t="s">
        <v>2860</v>
      </c>
      <c r="B13782" s="221" t="s">
        <v>190</v>
      </c>
      <c r="C13782" s="222" t="s">
        <v>50</v>
      </c>
      <c r="D13782" s="222" t="s">
        <v>191</v>
      </c>
      <c r="E13782" s="199" t="s">
        <v>178</v>
      </c>
      <c r="F13782" s="200"/>
      <c r="G13782" s="200"/>
      <c r="H13782" s="200"/>
      <c r="I13782" s="200">
        <v>45947</v>
      </c>
      <c r="J13782" s="143">
        <f t="shared" si="215"/>
        <v>45947</v>
      </c>
      <c r="K13782" s="202">
        <v>3</v>
      </c>
      <c r="L13782" s="284" t="s">
        <v>12450</v>
      </c>
      <c r="M13782" s="223"/>
      <c r="N13782" s="203"/>
      <c r="O13782" s="222" t="s">
        <v>326</v>
      </c>
    </row>
    <row r="13783" spans="1:15" ht="29.25" customHeight="1">
      <c r="A13783" s="221" t="s">
        <v>2860</v>
      </c>
      <c r="B13783" s="221" t="s">
        <v>190</v>
      </c>
      <c r="C13783" s="222" t="s">
        <v>50</v>
      </c>
      <c r="D13783" s="222" t="s">
        <v>191</v>
      </c>
      <c r="E13783" s="199" t="s">
        <v>163</v>
      </c>
      <c r="F13783" s="200" t="s">
        <v>2849</v>
      </c>
      <c r="G13783" s="200" t="s">
        <v>2850</v>
      </c>
      <c r="H13783" s="200" t="s">
        <v>2851</v>
      </c>
      <c r="I13783" s="200">
        <v>45947</v>
      </c>
      <c r="J13783" s="143">
        <f t="shared" si="215"/>
        <v>45947</v>
      </c>
      <c r="K13783" s="202">
        <v>1</v>
      </c>
      <c r="L13783" s="284" t="s">
        <v>12451</v>
      </c>
      <c r="M13783" s="223"/>
      <c r="N13783" s="203">
        <v>7.5</v>
      </c>
      <c r="O13783" s="222" t="s">
        <v>991</v>
      </c>
    </row>
    <row r="13784" spans="1:15" ht="29.25" customHeight="1">
      <c r="A13784" s="221" t="s">
        <v>2860</v>
      </c>
      <c r="B13784" s="221" t="s">
        <v>190</v>
      </c>
      <c r="C13784" s="222" t="s">
        <v>50</v>
      </c>
      <c r="D13784" s="222" t="s">
        <v>191</v>
      </c>
      <c r="E13784" s="199" t="s">
        <v>163</v>
      </c>
      <c r="F13784" s="200" t="s">
        <v>11929</v>
      </c>
      <c r="G13784" s="200" t="s">
        <v>11930</v>
      </c>
      <c r="H13784" s="200" t="s">
        <v>12111</v>
      </c>
      <c r="I13784" s="200">
        <v>45947</v>
      </c>
      <c r="J13784" s="143">
        <f t="shared" si="215"/>
        <v>45947</v>
      </c>
      <c r="K13784" s="202">
        <v>1.5</v>
      </c>
      <c r="L13784" s="285" t="s">
        <v>12230</v>
      </c>
      <c r="M13784" s="223"/>
      <c r="N13784" s="203">
        <v>0.48</v>
      </c>
      <c r="O13784" s="222" t="s">
        <v>987</v>
      </c>
    </row>
    <row r="13785" spans="1:15" ht="29.25" customHeight="1">
      <c r="A13785" s="221" t="s">
        <v>2860</v>
      </c>
      <c r="B13785" s="221" t="s">
        <v>190</v>
      </c>
      <c r="C13785" s="222" t="s">
        <v>50</v>
      </c>
      <c r="D13785" s="222" t="s">
        <v>191</v>
      </c>
      <c r="E13785" s="199" t="s">
        <v>163</v>
      </c>
      <c r="F13785" s="200" t="s">
        <v>12277</v>
      </c>
      <c r="G13785" s="200" t="s">
        <v>12278</v>
      </c>
      <c r="H13785" s="200" t="s">
        <v>7922</v>
      </c>
      <c r="I13785" s="200">
        <v>45947</v>
      </c>
      <c r="J13785" s="143">
        <f t="shared" si="215"/>
        <v>45947</v>
      </c>
      <c r="K13785" s="202">
        <v>1</v>
      </c>
      <c r="L13785" s="284" t="s">
        <v>12452</v>
      </c>
      <c r="M13785" s="223"/>
      <c r="N13785" s="203">
        <v>1</v>
      </c>
      <c r="O13785" s="222" t="s">
        <v>958</v>
      </c>
    </row>
    <row r="13786" spans="1:15" ht="29.25" customHeight="1">
      <c r="A13786" s="221" t="s">
        <v>2860</v>
      </c>
      <c r="B13786" s="221" t="s">
        <v>190</v>
      </c>
      <c r="C13786" s="222" t="s">
        <v>50</v>
      </c>
      <c r="D13786" s="222" t="s">
        <v>191</v>
      </c>
      <c r="E13786" s="199" t="s">
        <v>163</v>
      </c>
      <c r="F13786" s="200" t="s">
        <v>2849</v>
      </c>
      <c r="G13786" s="200" t="s">
        <v>2850</v>
      </c>
      <c r="H13786" s="200" t="s">
        <v>80</v>
      </c>
      <c r="I13786" s="200">
        <v>45947</v>
      </c>
      <c r="J13786" s="143">
        <f t="shared" si="215"/>
        <v>45947</v>
      </c>
      <c r="K13786" s="202">
        <v>1.5</v>
      </c>
      <c r="L13786" s="284" t="s">
        <v>12454</v>
      </c>
      <c r="M13786" s="223"/>
      <c r="N13786" s="203">
        <v>1.1625000000000001</v>
      </c>
      <c r="O13786" s="222" t="s">
        <v>992</v>
      </c>
    </row>
    <row r="13787" spans="1:15" ht="29.25" customHeight="1">
      <c r="A13787" s="221" t="s">
        <v>2860</v>
      </c>
      <c r="B13787" s="221" t="s">
        <v>190</v>
      </c>
      <c r="C13787" s="222" t="s">
        <v>50</v>
      </c>
      <c r="D13787" s="222" t="s">
        <v>191</v>
      </c>
      <c r="E13787" s="199" t="s">
        <v>163</v>
      </c>
      <c r="F13787" s="200" t="s">
        <v>1494</v>
      </c>
      <c r="G13787" s="200" t="s">
        <v>1495</v>
      </c>
      <c r="H13787" s="200" t="s">
        <v>328</v>
      </c>
      <c r="I13787" s="200">
        <v>45947</v>
      </c>
      <c r="J13787" s="143">
        <f t="shared" si="215"/>
        <v>45947</v>
      </c>
      <c r="K13787" s="202">
        <v>1.5</v>
      </c>
      <c r="L13787" s="284" t="s">
        <v>12453</v>
      </c>
      <c r="M13787" s="223"/>
      <c r="N13787" s="203">
        <v>1.45</v>
      </c>
      <c r="O13787" s="222" t="s">
        <v>939</v>
      </c>
    </row>
    <row r="13788" spans="1:15" ht="29.25" customHeight="1">
      <c r="A13788" s="221" t="s">
        <v>2860</v>
      </c>
      <c r="B13788" s="221" t="s">
        <v>190</v>
      </c>
      <c r="C13788" s="222" t="s">
        <v>50</v>
      </c>
      <c r="D13788" s="222" t="s">
        <v>191</v>
      </c>
      <c r="E13788" s="199" t="s">
        <v>163</v>
      </c>
      <c r="F13788" s="200" t="s">
        <v>937</v>
      </c>
      <c r="G13788" s="200" t="s">
        <v>938</v>
      </c>
      <c r="H13788" s="200" t="s">
        <v>49</v>
      </c>
      <c r="I13788" s="200">
        <v>45950</v>
      </c>
      <c r="J13788" s="143">
        <f t="shared" si="215"/>
        <v>45950</v>
      </c>
      <c r="K13788" s="202">
        <v>2</v>
      </c>
      <c r="L13788" s="284" t="s">
        <v>12458</v>
      </c>
      <c r="M13788" s="223"/>
      <c r="N13788" s="203">
        <v>6.40625</v>
      </c>
      <c r="O13788" s="222" t="s">
        <v>942</v>
      </c>
    </row>
    <row r="13789" spans="1:15" ht="29.25" customHeight="1">
      <c r="A13789" s="221" t="s">
        <v>2860</v>
      </c>
      <c r="B13789" s="221" t="s">
        <v>190</v>
      </c>
      <c r="C13789" s="222" t="s">
        <v>50</v>
      </c>
      <c r="D13789" s="222" t="s">
        <v>191</v>
      </c>
      <c r="E13789" s="199" t="s">
        <v>163</v>
      </c>
      <c r="F13789" s="200" t="s">
        <v>2849</v>
      </c>
      <c r="G13789" s="200" t="s">
        <v>2850</v>
      </c>
      <c r="H13789" s="200" t="s">
        <v>2851</v>
      </c>
      <c r="I13789" s="200">
        <v>45950</v>
      </c>
      <c r="J13789" s="143">
        <f t="shared" si="215"/>
        <v>45950</v>
      </c>
      <c r="K13789" s="202">
        <v>1.5</v>
      </c>
      <c r="L13789" s="284" t="s">
        <v>12459</v>
      </c>
      <c r="M13789" s="223"/>
      <c r="N13789" s="203">
        <v>7.5</v>
      </c>
      <c r="O13789" s="222" t="s">
        <v>991</v>
      </c>
    </row>
    <row r="13790" spans="1:15" ht="29.25" customHeight="1">
      <c r="A13790" s="221" t="s">
        <v>2860</v>
      </c>
      <c r="B13790" s="221" t="s">
        <v>190</v>
      </c>
      <c r="C13790" s="222" t="s">
        <v>50</v>
      </c>
      <c r="D13790" s="222" t="s">
        <v>191</v>
      </c>
      <c r="E13790" s="199" t="s">
        <v>163</v>
      </c>
      <c r="F13790" s="200" t="s">
        <v>2241</v>
      </c>
      <c r="G13790" s="200" t="s">
        <v>2242</v>
      </c>
      <c r="H13790" s="200" t="s">
        <v>118</v>
      </c>
      <c r="I13790" s="200">
        <v>45950</v>
      </c>
      <c r="J13790" s="143">
        <f t="shared" si="215"/>
        <v>45950</v>
      </c>
      <c r="K13790" s="202">
        <v>0.5</v>
      </c>
      <c r="L13790" s="285" t="s">
        <v>12456</v>
      </c>
      <c r="M13790" s="223"/>
      <c r="N13790" s="203">
        <v>0.8125</v>
      </c>
      <c r="O13790" s="222" t="s">
        <v>943</v>
      </c>
    </row>
    <row r="13791" spans="1:15" ht="29.25" customHeight="1">
      <c r="A13791" s="221" t="s">
        <v>2860</v>
      </c>
      <c r="B13791" s="221" t="s">
        <v>190</v>
      </c>
      <c r="C13791" s="222" t="s">
        <v>50</v>
      </c>
      <c r="D13791" s="222" t="s">
        <v>191</v>
      </c>
      <c r="E13791" s="199" t="s">
        <v>163</v>
      </c>
      <c r="F13791" s="200" t="s">
        <v>630</v>
      </c>
      <c r="G13791" s="200" t="s">
        <v>631</v>
      </c>
      <c r="H13791" s="200" t="s">
        <v>80</v>
      </c>
      <c r="I13791" s="200">
        <v>45950</v>
      </c>
      <c r="J13791" s="143">
        <f t="shared" si="215"/>
        <v>45950</v>
      </c>
      <c r="K13791" s="202">
        <v>1.5</v>
      </c>
      <c r="L13791" s="284" t="s">
        <v>12455</v>
      </c>
      <c r="M13791" s="223"/>
      <c r="N13791" s="203">
        <v>5.3218750000000004</v>
      </c>
      <c r="O13791" s="222" t="s">
        <v>960</v>
      </c>
    </row>
    <row r="13792" spans="1:15" ht="29.25" customHeight="1">
      <c r="A13792" s="221" t="s">
        <v>2860</v>
      </c>
      <c r="B13792" s="221" t="s">
        <v>190</v>
      </c>
      <c r="C13792" s="222" t="s">
        <v>50</v>
      </c>
      <c r="D13792" s="222" t="s">
        <v>191</v>
      </c>
      <c r="E13792" s="199" t="s">
        <v>163</v>
      </c>
      <c r="F13792" s="200" t="s">
        <v>5212</v>
      </c>
      <c r="G13792" s="200" t="s">
        <v>5213</v>
      </c>
      <c r="H13792" s="200" t="s">
        <v>52</v>
      </c>
      <c r="I13792" s="200">
        <v>45950</v>
      </c>
      <c r="J13792" s="143">
        <f t="shared" si="215"/>
        <v>45950</v>
      </c>
      <c r="K13792" s="202">
        <v>4</v>
      </c>
      <c r="L13792" s="284" t="s">
        <v>12457</v>
      </c>
      <c r="M13792" s="223"/>
      <c r="N13792" s="203">
        <v>1.9375</v>
      </c>
      <c r="O13792" s="222" t="s">
        <v>943</v>
      </c>
    </row>
    <row r="13793" spans="1:15" ht="29.25" customHeight="1">
      <c r="A13793" s="221" t="s">
        <v>2860</v>
      </c>
      <c r="B13793" s="221" t="s">
        <v>190</v>
      </c>
      <c r="C13793" s="222" t="s">
        <v>50</v>
      </c>
      <c r="D13793" s="222" t="s">
        <v>191</v>
      </c>
      <c r="E13793" s="199" t="s">
        <v>163</v>
      </c>
      <c r="F13793" s="200" t="s">
        <v>937</v>
      </c>
      <c r="G13793" s="200" t="s">
        <v>938</v>
      </c>
      <c r="H13793" s="200" t="s">
        <v>91</v>
      </c>
      <c r="I13793" s="200">
        <v>45951</v>
      </c>
      <c r="J13793" s="143">
        <f t="shared" si="215"/>
        <v>45951</v>
      </c>
      <c r="K13793" s="202">
        <v>1</v>
      </c>
      <c r="L13793" s="284" t="s">
        <v>12460</v>
      </c>
      <c r="M13793" s="223"/>
      <c r="N13793" s="203">
        <v>21.3125</v>
      </c>
      <c r="O13793" s="222" t="s">
        <v>968</v>
      </c>
    </row>
    <row r="13794" spans="1:15" ht="29.25" customHeight="1">
      <c r="A13794" s="221" t="s">
        <v>2860</v>
      </c>
      <c r="B13794" s="221" t="s">
        <v>190</v>
      </c>
      <c r="C13794" s="222" t="s">
        <v>50</v>
      </c>
      <c r="D13794" s="222" t="s">
        <v>191</v>
      </c>
      <c r="E13794" s="199" t="s">
        <v>163</v>
      </c>
      <c r="F13794" s="200" t="s">
        <v>5212</v>
      </c>
      <c r="G13794" s="200" t="s">
        <v>5213</v>
      </c>
      <c r="H13794" s="200" t="s">
        <v>49</v>
      </c>
      <c r="I13794" s="200">
        <v>45951</v>
      </c>
      <c r="J13794" s="143">
        <f t="shared" si="215"/>
        <v>45951</v>
      </c>
      <c r="K13794" s="202">
        <v>4.5</v>
      </c>
      <c r="L13794" s="284" t="s">
        <v>12463</v>
      </c>
      <c r="M13794" s="223"/>
      <c r="N13794" s="203">
        <v>3.375</v>
      </c>
      <c r="O13794" s="222" t="s">
        <v>968</v>
      </c>
    </row>
    <row r="13795" spans="1:15" ht="29.25" customHeight="1">
      <c r="A13795" s="221" t="s">
        <v>2860</v>
      </c>
      <c r="B13795" s="221" t="s">
        <v>190</v>
      </c>
      <c r="C13795" s="222" t="s">
        <v>50</v>
      </c>
      <c r="D13795" s="222" t="s">
        <v>191</v>
      </c>
      <c r="E13795" s="199" t="s">
        <v>163</v>
      </c>
      <c r="F13795" s="200" t="s">
        <v>2241</v>
      </c>
      <c r="G13795" s="200" t="s">
        <v>2242</v>
      </c>
      <c r="H13795" s="200" t="s">
        <v>118</v>
      </c>
      <c r="I13795" s="200">
        <v>45951</v>
      </c>
      <c r="J13795" s="143">
        <f t="shared" si="215"/>
        <v>45951</v>
      </c>
      <c r="K13795" s="202">
        <v>2.5</v>
      </c>
      <c r="L13795" s="284" t="s">
        <v>12462</v>
      </c>
      <c r="M13795" s="223"/>
      <c r="N13795" s="203">
        <v>0.8125</v>
      </c>
      <c r="O13795" s="222" t="s">
        <v>943</v>
      </c>
    </row>
    <row r="13796" spans="1:15" ht="29.25" customHeight="1">
      <c r="A13796" s="221" t="s">
        <v>2860</v>
      </c>
      <c r="B13796" s="221" t="s">
        <v>190</v>
      </c>
      <c r="C13796" s="222" t="s">
        <v>50</v>
      </c>
      <c r="D13796" s="222" t="s">
        <v>191</v>
      </c>
      <c r="E13796" s="199" t="s">
        <v>163</v>
      </c>
      <c r="F13796" s="200" t="s">
        <v>7923</v>
      </c>
      <c r="G13796" s="200" t="s">
        <v>7924</v>
      </c>
      <c r="H13796" s="200" t="s">
        <v>8138</v>
      </c>
      <c r="I13796" s="200">
        <v>45951</v>
      </c>
      <c r="J13796" s="143">
        <f t="shared" si="215"/>
        <v>45951</v>
      </c>
      <c r="K13796" s="202">
        <v>0.5</v>
      </c>
      <c r="L13796" s="285" t="s">
        <v>12464</v>
      </c>
      <c r="M13796" s="223"/>
      <c r="N13796" s="203">
        <v>2.5208333333333299</v>
      </c>
      <c r="O13796" s="222" t="s">
        <v>941</v>
      </c>
    </row>
    <row r="13797" spans="1:15" ht="29.25" customHeight="1">
      <c r="A13797" s="221" t="s">
        <v>2860</v>
      </c>
      <c r="B13797" s="221" t="s">
        <v>190</v>
      </c>
      <c r="C13797" s="222" t="s">
        <v>50</v>
      </c>
      <c r="D13797" s="222" t="s">
        <v>191</v>
      </c>
      <c r="E13797" s="199" t="s">
        <v>163</v>
      </c>
      <c r="F13797" s="200" t="s">
        <v>1494</v>
      </c>
      <c r="G13797" s="200" t="s">
        <v>1495</v>
      </c>
      <c r="H13797" s="200" t="s">
        <v>328</v>
      </c>
      <c r="I13797" s="200">
        <v>45951</v>
      </c>
      <c r="J13797" s="143">
        <f t="shared" si="215"/>
        <v>45951</v>
      </c>
      <c r="K13797" s="202">
        <v>1</v>
      </c>
      <c r="L13797" s="285" t="s">
        <v>12461</v>
      </c>
      <c r="M13797" s="223"/>
      <c r="N13797" s="203">
        <v>1.45</v>
      </c>
      <c r="O13797" s="222" t="s">
        <v>939</v>
      </c>
    </row>
    <row r="13798" spans="1:15" ht="29.25" customHeight="1">
      <c r="A13798" s="221" t="s">
        <v>2860</v>
      </c>
      <c r="B13798" s="221" t="s">
        <v>190</v>
      </c>
      <c r="C13798" s="222" t="s">
        <v>50</v>
      </c>
      <c r="D13798" s="222" t="s">
        <v>191</v>
      </c>
      <c r="E13798" s="199" t="s">
        <v>163</v>
      </c>
      <c r="F13798" s="200" t="s">
        <v>2241</v>
      </c>
      <c r="G13798" s="200" t="s">
        <v>2242</v>
      </c>
      <c r="H13798" s="200" t="s">
        <v>118</v>
      </c>
      <c r="I13798" s="200">
        <v>45952</v>
      </c>
      <c r="J13798" s="143">
        <f t="shared" si="215"/>
        <v>45952</v>
      </c>
      <c r="K13798" s="202">
        <v>1</v>
      </c>
      <c r="L13798" s="285" t="s">
        <v>12466</v>
      </c>
      <c r="M13798" s="223"/>
      <c r="N13798" s="203">
        <v>0.8125</v>
      </c>
      <c r="O13798" s="222" t="s">
        <v>943</v>
      </c>
    </row>
    <row r="13799" spans="1:15" ht="29.25" customHeight="1">
      <c r="A13799" s="221" t="s">
        <v>2860</v>
      </c>
      <c r="B13799" s="221" t="s">
        <v>190</v>
      </c>
      <c r="C13799" s="222" t="s">
        <v>50</v>
      </c>
      <c r="D13799" s="222" t="s">
        <v>191</v>
      </c>
      <c r="E13799" s="199" t="s">
        <v>163</v>
      </c>
      <c r="F13799" s="200" t="s">
        <v>5212</v>
      </c>
      <c r="G13799" s="200" t="s">
        <v>5213</v>
      </c>
      <c r="H13799" s="200" t="s">
        <v>38</v>
      </c>
      <c r="I13799" s="200">
        <v>45952</v>
      </c>
      <c r="J13799" s="143">
        <f t="shared" si="215"/>
        <v>45952</v>
      </c>
      <c r="K13799" s="202">
        <v>8.5</v>
      </c>
      <c r="L13799" s="284" t="s">
        <v>12465</v>
      </c>
      <c r="M13799" s="223"/>
      <c r="N13799" s="203">
        <v>0.35</v>
      </c>
      <c r="O13799" s="222" t="s">
        <v>943</v>
      </c>
    </row>
    <row r="13800" spans="1:15" ht="29.25" customHeight="1">
      <c r="A13800" s="221" t="s">
        <v>2860</v>
      </c>
      <c r="B13800" s="221" t="s">
        <v>190</v>
      </c>
      <c r="C13800" s="222" t="s">
        <v>50</v>
      </c>
      <c r="D13800" s="222" t="s">
        <v>191</v>
      </c>
      <c r="E13800" s="199" t="s">
        <v>178</v>
      </c>
      <c r="F13800" s="200"/>
      <c r="G13800" s="200"/>
      <c r="H13800" s="200"/>
      <c r="I13800" s="200">
        <v>45953</v>
      </c>
      <c r="J13800" s="143">
        <f t="shared" si="215"/>
        <v>45953</v>
      </c>
      <c r="K13800" s="202">
        <v>1</v>
      </c>
      <c r="L13800" s="284" t="s">
        <v>12612</v>
      </c>
      <c r="M13800" s="223"/>
      <c r="N13800" s="203"/>
      <c r="O13800" s="222" t="s">
        <v>326</v>
      </c>
    </row>
    <row r="13801" spans="1:15" ht="29.25" customHeight="1">
      <c r="A13801" s="221" t="s">
        <v>2860</v>
      </c>
      <c r="B13801" s="221" t="s">
        <v>190</v>
      </c>
      <c r="C13801" s="222" t="s">
        <v>50</v>
      </c>
      <c r="D13801" s="222" t="s">
        <v>191</v>
      </c>
      <c r="E13801" s="199" t="s">
        <v>177</v>
      </c>
      <c r="F13801" s="200"/>
      <c r="G13801" s="200"/>
      <c r="H13801" s="200"/>
      <c r="I13801" s="200">
        <v>45953</v>
      </c>
      <c r="J13801" s="143">
        <f t="shared" si="215"/>
        <v>45953</v>
      </c>
      <c r="K13801" s="202">
        <v>1</v>
      </c>
      <c r="L13801" s="284" t="s">
        <v>12616</v>
      </c>
      <c r="M13801" s="223"/>
      <c r="N13801" s="203"/>
      <c r="O13801" s="222" t="s">
        <v>326</v>
      </c>
    </row>
    <row r="13802" spans="1:15" ht="29.25" customHeight="1">
      <c r="A13802" s="221" t="s">
        <v>2860</v>
      </c>
      <c r="B13802" s="221" t="s">
        <v>190</v>
      </c>
      <c r="C13802" s="222" t="s">
        <v>50</v>
      </c>
      <c r="D13802" s="222" t="s">
        <v>191</v>
      </c>
      <c r="E13802" s="199" t="s">
        <v>163</v>
      </c>
      <c r="F13802" s="200" t="s">
        <v>2849</v>
      </c>
      <c r="G13802" s="200" t="s">
        <v>2850</v>
      </c>
      <c r="H13802" s="200" t="s">
        <v>2851</v>
      </c>
      <c r="I13802" s="200">
        <v>45953</v>
      </c>
      <c r="J13802" s="143">
        <f t="shared" si="215"/>
        <v>45953</v>
      </c>
      <c r="K13802" s="202">
        <v>2.5</v>
      </c>
      <c r="L13802" s="284" t="s">
        <v>12615</v>
      </c>
      <c r="M13802" s="223"/>
      <c r="N13802" s="203">
        <v>7.5</v>
      </c>
      <c r="O13802" s="222" t="s">
        <v>991</v>
      </c>
    </row>
    <row r="13803" spans="1:15" ht="29.25" customHeight="1">
      <c r="A13803" s="221" t="s">
        <v>2860</v>
      </c>
      <c r="B13803" s="221" t="s">
        <v>190</v>
      </c>
      <c r="C13803" s="222" t="s">
        <v>50</v>
      </c>
      <c r="D13803" s="222" t="s">
        <v>191</v>
      </c>
      <c r="E13803" s="199" t="s">
        <v>163</v>
      </c>
      <c r="F13803" s="200" t="s">
        <v>5212</v>
      </c>
      <c r="G13803" s="200" t="s">
        <v>5213</v>
      </c>
      <c r="H13803" s="200" t="s">
        <v>265</v>
      </c>
      <c r="I13803" s="200">
        <v>45953</v>
      </c>
      <c r="J13803" s="143">
        <f t="shared" si="215"/>
        <v>45953</v>
      </c>
      <c r="K13803" s="202">
        <v>2.5</v>
      </c>
      <c r="L13803" s="284" t="s">
        <v>12617</v>
      </c>
      <c r="M13803" s="223"/>
      <c r="N13803" s="203">
        <v>1.4</v>
      </c>
      <c r="O13803" s="222" t="s">
        <v>940</v>
      </c>
    </row>
    <row r="13804" spans="1:15" ht="29.25" customHeight="1">
      <c r="A13804" s="221" t="s">
        <v>2860</v>
      </c>
      <c r="B13804" s="221" t="s">
        <v>190</v>
      </c>
      <c r="C13804" s="222" t="s">
        <v>50</v>
      </c>
      <c r="D13804" s="222" t="s">
        <v>191</v>
      </c>
      <c r="E13804" s="199" t="s">
        <v>163</v>
      </c>
      <c r="F13804" s="200" t="s">
        <v>1494</v>
      </c>
      <c r="G13804" s="200" t="s">
        <v>1495</v>
      </c>
      <c r="H13804" s="200" t="s">
        <v>258</v>
      </c>
      <c r="I13804" s="200">
        <v>45953</v>
      </c>
      <c r="J13804" s="143">
        <f t="shared" si="215"/>
        <v>45953</v>
      </c>
      <c r="K13804" s="202">
        <v>2.5</v>
      </c>
      <c r="L13804" s="284" t="s">
        <v>12613</v>
      </c>
      <c r="M13804" s="223" t="s">
        <v>12614</v>
      </c>
      <c r="N13804" s="203">
        <v>2.0499999999999998</v>
      </c>
      <c r="O13804" s="222" t="s">
        <v>990</v>
      </c>
    </row>
    <row r="13805" spans="1:15" ht="29.25" customHeight="1">
      <c r="A13805" s="221" t="s">
        <v>2860</v>
      </c>
      <c r="B13805" s="221" t="s">
        <v>190</v>
      </c>
      <c r="C13805" s="222" t="s">
        <v>50</v>
      </c>
      <c r="D13805" s="222" t="s">
        <v>191</v>
      </c>
      <c r="E13805" s="199" t="s">
        <v>178</v>
      </c>
      <c r="F13805" s="200"/>
      <c r="G13805" s="200"/>
      <c r="H13805" s="200"/>
      <c r="I13805" s="200">
        <v>45957</v>
      </c>
      <c r="J13805" s="143">
        <f t="shared" si="215"/>
        <v>45957</v>
      </c>
      <c r="K13805" s="202">
        <v>3</v>
      </c>
      <c r="L13805" s="284" t="s">
        <v>12618</v>
      </c>
      <c r="M13805" s="223"/>
      <c r="N13805" s="203"/>
      <c r="O13805" s="222" t="s">
        <v>326</v>
      </c>
    </row>
    <row r="13806" spans="1:15" ht="29.25" customHeight="1">
      <c r="A13806" s="221" t="s">
        <v>2860</v>
      </c>
      <c r="B13806" s="221" t="s">
        <v>190</v>
      </c>
      <c r="C13806" s="222" t="s">
        <v>50</v>
      </c>
      <c r="D13806" s="222" t="s">
        <v>191</v>
      </c>
      <c r="E13806" s="199" t="s">
        <v>177</v>
      </c>
      <c r="F13806" s="200"/>
      <c r="G13806" s="200"/>
      <c r="H13806" s="200"/>
      <c r="I13806" s="200">
        <v>45957</v>
      </c>
      <c r="J13806" s="143">
        <f t="shared" si="215"/>
        <v>45957</v>
      </c>
      <c r="K13806" s="202">
        <v>2</v>
      </c>
      <c r="L13806" s="284" t="s">
        <v>12619</v>
      </c>
      <c r="M13806" s="223"/>
      <c r="N13806" s="203"/>
      <c r="O13806" s="222" t="s">
        <v>326</v>
      </c>
    </row>
    <row r="13807" spans="1:15" ht="29.25" customHeight="1">
      <c r="A13807" s="221" t="s">
        <v>2860</v>
      </c>
      <c r="B13807" s="221" t="s">
        <v>190</v>
      </c>
      <c r="C13807" s="222" t="s">
        <v>50</v>
      </c>
      <c r="D13807" s="222" t="s">
        <v>191</v>
      </c>
      <c r="E13807" s="199" t="s">
        <v>163</v>
      </c>
      <c r="F13807" s="200" t="s">
        <v>2849</v>
      </c>
      <c r="G13807" s="200" t="s">
        <v>2850</v>
      </c>
      <c r="H13807" s="200" t="s">
        <v>2851</v>
      </c>
      <c r="I13807" s="200">
        <v>45957</v>
      </c>
      <c r="J13807" s="143">
        <f t="shared" si="215"/>
        <v>45957</v>
      </c>
      <c r="K13807" s="202">
        <v>2</v>
      </c>
      <c r="L13807" s="284" t="s">
        <v>12620</v>
      </c>
      <c r="M13807" s="223"/>
      <c r="N13807" s="203">
        <v>7.5</v>
      </c>
      <c r="O13807" s="222" t="s">
        <v>991</v>
      </c>
    </row>
    <row r="13808" spans="1:15" ht="29.25" customHeight="1">
      <c r="A13808" s="221" t="s">
        <v>2860</v>
      </c>
      <c r="B13808" s="221" t="s">
        <v>190</v>
      </c>
      <c r="C13808" s="222" t="s">
        <v>50</v>
      </c>
      <c r="D13808" s="222" t="s">
        <v>191</v>
      </c>
      <c r="E13808" s="199" t="s">
        <v>163</v>
      </c>
      <c r="F13808" s="200" t="s">
        <v>937</v>
      </c>
      <c r="G13808" s="200" t="s">
        <v>938</v>
      </c>
      <c r="H13808" s="200" t="s">
        <v>487</v>
      </c>
      <c r="I13808" s="200">
        <v>45957</v>
      </c>
      <c r="J13808" s="143">
        <f t="shared" si="215"/>
        <v>45957</v>
      </c>
      <c r="K13808" s="202">
        <v>2</v>
      </c>
      <c r="L13808" s="284" t="s">
        <v>12622</v>
      </c>
      <c r="M13808" s="223"/>
      <c r="N13808" s="203">
        <v>14.3125</v>
      </c>
      <c r="O13808" s="222" t="s">
        <v>942</v>
      </c>
    </row>
    <row r="13809" spans="1:15" ht="29.25" customHeight="1">
      <c r="A13809" s="221" t="s">
        <v>2860</v>
      </c>
      <c r="B13809" s="221" t="s">
        <v>190</v>
      </c>
      <c r="C13809" s="222" t="s">
        <v>50</v>
      </c>
      <c r="D13809" s="222" t="s">
        <v>191</v>
      </c>
      <c r="E13809" s="199" t="s">
        <v>163</v>
      </c>
      <c r="F13809" s="200" t="s">
        <v>2241</v>
      </c>
      <c r="G13809" s="200" t="s">
        <v>2242</v>
      </c>
      <c r="H13809" s="200" t="s">
        <v>49</v>
      </c>
      <c r="I13809" s="200">
        <v>45957</v>
      </c>
      <c r="J13809" s="143">
        <f t="shared" si="215"/>
        <v>45957</v>
      </c>
      <c r="K13809" s="202">
        <v>0.5</v>
      </c>
      <c r="L13809" s="284" t="s">
        <v>12621</v>
      </c>
      <c r="M13809" s="223"/>
      <c r="N13809" s="203">
        <v>7</v>
      </c>
      <c r="O13809" s="222" t="s">
        <v>968</v>
      </c>
    </row>
    <row r="13810" spans="1:15" ht="29.25" customHeight="1">
      <c r="A13810" s="221" t="s">
        <v>2860</v>
      </c>
      <c r="B13810" s="221" t="s">
        <v>190</v>
      </c>
      <c r="C13810" s="222" t="s">
        <v>50</v>
      </c>
      <c r="D13810" s="222" t="s">
        <v>191</v>
      </c>
      <c r="E13810" s="199" t="s">
        <v>166</v>
      </c>
      <c r="F13810" s="200"/>
      <c r="G13810" s="200"/>
      <c r="H13810" s="200"/>
      <c r="I13810" s="200">
        <v>45958</v>
      </c>
      <c r="J13810" s="143">
        <f t="shared" si="215"/>
        <v>45958</v>
      </c>
      <c r="K13810" s="202">
        <v>2</v>
      </c>
      <c r="L13810" s="285" t="s">
        <v>12623</v>
      </c>
      <c r="M13810" s="223"/>
      <c r="N13810" s="203"/>
      <c r="O13810" s="222" t="s">
        <v>326</v>
      </c>
    </row>
    <row r="13811" spans="1:15" ht="29.25" customHeight="1">
      <c r="A13811" s="221" t="s">
        <v>2860</v>
      </c>
      <c r="B13811" s="221" t="s">
        <v>190</v>
      </c>
      <c r="C13811" s="222" t="s">
        <v>50</v>
      </c>
      <c r="D13811" s="222" t="s">
        <v>191</v>
      </c>
      <c r="E13811" s="199" t="s">
        <v>163</v>
      </c>
      <c r="F13811" s="200" t="s">
        <v>937</v>
      </c>
      <c r="G13811" s="200" t="s">
        <v>938</v>
      </c>
      <c r="H13811" s="200" t="s">
        <v>487</v>
      </c>
      <c r="I13811" s="200">
        <v>45958</v>
      </c>
      <c r="J13811" s="143">
        <f t="shared" si="215"/>
        <v>45958</v>
      </c>
      <c r="K13811" s="202">
        <v>3.5</v>
      </c>
      <c r="L13811" s="284" t="s">
        <v>12626</v>
      </c>
      <c r="M13811" s="223"/>
      <c r="N13811" s="203">
        <v>14.3125</v>
      </c>
      <c r="O13811" s="222" t="s">
        <v>942</v>
      </c>
    </row>
    <row r="13812" spans="1:15" ht="29.25" customHeight="1">
      <c r="A13812" s="221" t="s">
        <v>2860</v>
      </c>
      <c r="B13812" s="221" t="s">
        <v>190</v>
      </c>
      <c r="C13812" s="222" t="s">
        <v>50</v>
      </c>
      <c r="D13812" s="222" t="s">
        <v>191</v>
      </c>
      <c r="E13812" s="199" t="s">
        <v>163</v>
      </c>
      <c r="F13812" s="200" t="s">
        <v>1494</v>
      </c>
      <c r="G13812" s="200" t="s">
        <v>1495</v>
      </c>
      <c r="H13812" s="200" t="s">
        <v>258</v>
      </c>
      <c r="I13812" s="200">
        <v>45958</v>
      </c>
      <c r="J13812" s="143">
        <f t="shared" si="215"/>
        <v>45958</v>
      </c>
      <c r="K13812" s="202">
        <v>1.5</v>
      </c>
      <c r="L13812" s="284" t="s">
        <v>12625</v>
      </c>
      <c r="M13812" s="223" t="s">
        <v>12614</v>
      </c>
      <c r="N13812" s="203">
        <v>2.0499999999999998</v>
      </c>
      <c r="O13812" s="222" t="s">
        <v>990</v>
      </c>
    </row>
    <row r="13813" spans="1:15" ht="29.25" customHeight="1">
      <c r="A13813" s="221" t="s">
        <v>2860</v>
      </c>
      <c r="B13813" s="221" t="s">
        <v>190</v>
      </c>
      <c r="C13813" s="222" t="s">
        <v>50</v>
      </c>
      <c r="D13813" s="222" t="s">
        <v>191</v>
      </c>
      <c r="E13813" s="199" t="s">
        <v>163</v>
      </c>
      <c r="F13813" s="200" t="s">
        <v>2241</v>
      </c>
      <c r="G13813" s="200" t="s">
        <v>2242</v>
      </c>
      <c r="H13813" s="200" t="s">
        <v>49</v>
      </c>
      <c r="I13813" s="200">
        <v>45958</v>
      </c>
      <c r="J13813" s="143">
        <f t="shared" si="215"/>
        <v>45958</v>
      </c>
      <c r="K13813" s="202">
        <v>2.5</v>
      </c>
      <c r="L13813" s="284" t="s">
        <v>12624</v>
      </c>
      <c r="M13813" s="223"/>
      <c r="N13813" s="203">
        <v>7</v>
      </c>
      <c r="O13813" s="222" t="s">
        <v>968</v>
      </c>
    </row>
    <row r="13814" spans="1:15" ht="29.25" customHeight="1">
      <c r="A13814" s="221" t="s">
        <v>2860</v>
      </c>
      <c r="B13814" s="221" t="s">
        <v>190</v>
      </c>
      <c r="C13814" s="222" t="s">
        <v>50</v>
      </c>
      <c r="D13814" s="222" t="s">
        <v>191</v>
      </c>
      <c r="E13814" s="199" t="s">
        <v>163</v>
      </c>
      <c r="F13814" s="200" t="s">
        <v>5212</v>
      </c>
      <c r="G13814" s="200" t="s">
        <v>5213</v>
      </c>
      <c r="H13814" s="200" t="s">
        <v>49</v>
      </c>
      <c r="I13814" s="200">
        <v>45959</v>
      </c>
      <c r="J13814" s="143">
        <f t="shared" si="215"/>
        <v>45959</v>
      </c>
      <c r="K13814" s="202">
        <v>2.5</v>
      </c>
      <c r="L13814" s="285" t="s">
        <v>12627</v>
      </c>
      <c r="M13814" s="223"/>
      <c r="N13814" s="203">
        <v>3.375</v>
      </c>
      <c r="O13814" s="222" t="s">
        <v>968</v>
      </c>
    </row>
    <row r="13815" spans="1:15" ht="29.25" customHeight="1">
      <c r="A13815" s="221" t="s">
        <v>2860</v>
      </c>
      <c r="B13815" s="221" t="s">
        <v>190</v>
      </c>
      <c r="C13815" s="222" t="s">
        <v>50</v>
      </c>
      <c r="D13815" s="222" t="s">
        <v>191</v>
      </c>
      <c r="E13815" s="199" t="s">
        <v>163</v>
      </c>
      <c r="F13815" s="200" t="s">
        <v>937</v>
      </c>
      <c r="G13815" s="200" t="s">
        <v>938</v>
      </c>
      <c r="H13815" s="200" t="s">
        <v>487</v>
      </c>
      <c r="I13815" s="200">
        <v>45959</v>
      </c>
      <c r="J13815" s="143">
        <f t="shared" si="215"/>
        <v>45959</v>
      </c>
      <c r="K13815" s="202">
        <v>2</v>
      </c>
      <c r="L13815" s="284" t="s">
        <v>12628</v>
      </c>
      <c r="M13815" s="223"/>
      <c r="N13815" s="203">
        <v>14.3125</v>
      </c>
      <c r="O13815" s="222" t="s">
        <v>942</v>
      </c>
    </row>
    <row r="13816" spans="1:15" ht="29.25" customHeight="1">
      <c r="A13816" s="221" t="s">
        <v>2860</v>
      </c>
      <c r="B13816" s="221" t="s">
        <v>190</v>
      </c>
      <c r="C13816" s="222" t="s">
        <v>50</v>
      </c>
      <c r="D13816" s="222" t="s">
        <v>191</v>
      </c>
      <c r="E13816" s="199" t="s">
        <v>163</v>
      </c>
      <c r="F13816" s="200" t="s">
        <v>7923</v>
      </c>
      <c r="G13816" s="200" t="s">
        <v>7924</v>
      </c>
      <c r="H13816" s="200" t="s">
        <v>8139</v>
      </c>
      <c r="I13816" s="200">
        <v>45959</v>
      </c>
      <c r="J13816" s="143">
        <f t="shared" si="215"/>
        <v>45959</v>
      </c>
      <c r="K13816" s="202">
        <v>1</v>
      </c>
      <c r="L13816" s="284" t="s">
        <v>12630</v>
      </c>
      <c r="M13816" s="223"/>
      <c r="N13816" s="203">
        <v>0.1953125</v>
      </c>
      <c r="O13816" s="222" t="s">
        <v>988</v>
      </c>
    </row>
    <row r="13817" spans="1:15" ht="29.25" customHeight="1">
      <c r="A13817" s="221" t="s">
        <v>2860</v>
      </c>
      <c r="B13817" s="221" t="s">
        <v>190</v>
      </c>
      <c r="C13817" s="222" t="s">
        <v>50</v>
      </c>
      <c r="D13817" s="222" t="s">
        <v>191</v>
      </c>
      <c r="E13817" s="199" t="s">
        <v>163</v>
      </c>
      <c r="F13817" s="200" t="s">
        <v>1494</v>
      </c>
      <c r="G13817" s="200" t="s">
        <v>1495</v>
      </c>
      <c r="H13817" s="200" t="s">
        <v>257</v>
      </c>
      <c r="I13817" s="200">
        <v>45959</v>
      </c>
      <c r="J13817" s="143">
        <f t="shared" si="215"/>
        <v>45959</v>
      </c>
      <c r="K13817" s="202">
        <v>4</v>
      </c>
      <c r="L13817" s="284" t="s">
        <v>12629</v>
      </c>
      <c r="M13817" s="223"/>
      <c r="N13817" s="203">
        <v>0.266666666666667</v>
      </c>
      <c r="O13817" s="222" t="s">
        <v>7089</v>
      </c>
    </row>
    <row r="13818" spans="1:15" ht="29.25" customHeight="1">
      <c r="A13818" s="221" t="s">
        <v>2860</v>
      </c>
      <c r="B13818" s="221" t="s">
        <v>190</v>
      </c>
      <c r="C13818" s="222" t="s">
        <v>50</v>
      </c>
      <c r="D13818" s="222" t="s">
        <v>191</v>
      </c>
      <c r="E13818" s="199" t="s">
        <v>178</v>
      </c>
      <c r="F13818" s="200"/>
      <c r="G13818" s="200"/>
      <c r="H13818" s="200"/>
      <c r="I13818" s="200">
        <v>45960</v>
      </c>
      <c r="J13818" s="143">
        <f t="shared" si="215"/>
        <v>45960</v>
      </c>
      <c r="K13818" s="202">
        <v>1.5</v>
      </c>
      <c r="L13818" s="284" t="s">
        <v>12780</v>
      </c>
      <c r="M13818" s="223"/>
      <c r="N13818" s="203"/>
      <c r="O13818" s="222" t="s">
        <v>326</v>
      </c>
    </row>
    <row r="13819" spans="1:15" ht="29.25" customHeight="1">
      <c r="A13819" s="221" t="s">
        <v>2860</v>
      </c>
      <c r="B13819" s="221" t="s">
        <v>190</v>
      </c>
      <c r="C13819" s="222" t="s">
        <v>50</v>
      </c>
      <c r="D13819" s="222" t="s">
        <v>191</v>
      </c>
      <c r="E13819" s="199" t="s">
        <v>163</v>
      </c>
      <c r="F13819" s="200" t="s">
        <v>937</v>
      </c>
      <c r="G13819" s="200" t="s">
        <v>938</v>
      </c>
      <c r="H13819" s="200" t="s">
        <v>91</v>
      </c>
      <c r="I13819" s="200">
        <v>45960</v>
      </c>
      <c r="J13819" s="143">
        <f t="shared" si="215"/>
        <v>45960</v>
      </c>
      <c r="K13819" s="202">
        <v>0.5</v>
      </c>
      <c r="L13819" s="285" t="s">
        <v>12781</v>
      </c>
      <c r="M13819" s="223"/>
      <c r="N13819" s="203">
        <v>21.3125</v>
      </c>
      <c r="O13819" s="222" t="s">
        <v>968</v>
      </c>
    </row>
    <row r="13820" spans="1:15" ht="29.25" customHeight="1">
      <c r="A13820" s="221" t="s">
        <v>2860</v>
      </c>
      <c r="B13820" s="221" t="s">
        <v>190</v>
      </c>
      <c r="C13820" s="222" t="s">
        <v>50</v>
      </c>
      <c r="D13820" s="222" t="s">
        <v>191</v>
      </c>
      <c r="E13820" s="199" t="s">
        <v>163</v>
      </c>
      <c r="F13820" s="200" t="s">
        <v>2849</v>
      </c>
      <c r="G13820" s="200" t="s">
        <v>2850</v>
      </c>
      <c r="H13820" s="200" t="s">
        <v>2851</v>
      </c>
      <c r="I13820" s="200">
        <v>45960</v>
      </c>
      <c r="J13820" s="143">
        <f t="shared" si="215"/>
        <v>45960</v>
      </c>
      <c r="K13820" s="202">
        <v>1.5</v>
      </c>
      <c r="L13820" s="284" t="s">
        <v>12779</v>
      </c>
      <c r="M13820" s="223"/>
      <c r="N13820" s="203">
        <v>7.5</v>
      </c>
      <c r="O13820" s="222" t="s">
        <v>991</v>
      </c>
    </row>
    <row r="13821" spans="1:15" ht="29.25" customHeight="1">
      <c r="A13821" s="221" t="s">
        <v>2860</v>
      </c>
      <c r="B13821" s="221" t="s">
        <v>190</v>
      </c>
      <c r="C13821" s="222" t="s">
        <v>50</v>
      </c>
      <c r="D13821" s="222" t="s">
        <v>191</v>
      </c>
      <c r="E13821" s="199" t="s">
        <v>163</v>
      </c>
      <c r="F13821" s="200" t="s">
        <v>7923</v>
      </c>
      <c r="G13821" s="200" t="s">
        <v>7924</v>
      </c>
      <c r="H13821" s="200" t="s">
        <v>8143</v>
      </c>
      <c r="I13821" s="200">
        <v>45960</v>
      </c>
      <c r="J13821" s="143">
        <f t="shared" si="215"/>
        <v>45960</v>
      </c>
      <c r="K13821" s="202">
        <v>3.5</v>
      </c>
      <c r="L13821" s="284" t="s">
        <v>12784</v>
      </c>
      <c r="M13821" s="223"/>
      <c r="N13821" s="203">
        <v>0.107142857142857</v>
      </c>
      <c r="O13821" s="222" t="s">
        <v>970</v>
      </c>
    </row>
    <row r="13822" spans="1:15" ht="29.25" customHeight="1">
      <c r="A13822" s="221" t="s">
        <v>2860</v>
      </c>
      <c r="B13822" s="221" t="s">
        <v>190</v>
      </c>
      <c r="C13822" s="222" t="s">
        <v>50</v>
      </c>
      <c r="D13822" s="222" t="s">
        <v>191</v>
      </c>
      <c r="E13822" s="199" t="s">
        <v>163</v>
      </c>
      <c r="F13822" s="200" t="s">
        <v>1494</v>
      </c>
      <c r="G13822" s="200" t="s">
        <v>1495</v>
      </c>
      <c r="H13822" s="200" t="s">
        <v>257</v>
      </c>
      <c r="I13822" s="200">
        <v>45960</v>
      </c>
      <c r="J13822" s="143">
        <f t="shared" si="215"/>
        <v>45960</v>
      </c>
      <c r="K13822" s="202">
        <v>1.5</v>
      </c>
      <c r="L13822" s="284" t="s">
        <v>12782</v>
      </c>
      <c r="M13822" s="223"/>
      <c r="N13822" s="203">
        <v>0.266666666666667</v>
      </c>
      <c r="O13822" s="222" t="s">
        <v>7089</v>
      </c>
    </row>
    <row r="13823" spans="1:15" ht="29.25" customHeight="1">
      <c r="A13823" s="221" t="s">
        <v>2860</v>
      </c>
      <c r="B13823" s="221" t="s">
        <v>190</v>
      </c>
      <c r="C13823" s="222" t="s">
        <v>50</v>
      </c>
      <c r="D13823" s="222" t="s">
        <v>191</v>
      </c>
      <c r="E13823" s="199" t="s">
        <v>163</v>
      </c>
      <c r="F13823" s="200" t="s">
        <v>2241</v>
      </c>
      <c r="G13823" s="200" t="s">
        <v>2242</v>
      </c>
      <c r="H13823" s="200" t="s">
        <v>49</v>
      </c>
      <c r="I13823" s="200">
        <v>45960</v>
      </c>
      <c r="J13823" s="143">
        <f t="shared" si="215"/>
        <v>45960</v>
      </c>
      <c r="K13823" s="202">
        <v>1</v>
      </c>
      <c r="L13823" s="284" t="s">
        <v>12783</v>
      </c>
      <c r="M13823" s="223"/>
      <c r="N13823" s="203">
        <v>7</v>
      </c>
      <c r="O13823" s="222" t="s">
        <v>968</v>
      </c>
    </row>
    <row r="13824" spans="1:15" ht="29.25" customHeight="1">
      <c r="A13824" s="221" t="s">
        <v>2860</v>
      </c>
      <c r="B13824" s="221" t="s">
        <v>190</v>
      </c>
      <c r="C13824" s="222" t="s">
        <v>50</v>
      </c>
      <c r="D13824" s="222" t="s">
        <v>191</v>
      </c>
      <c r="E13824" s="199" t="s">
        <v>163</v>
      </c>
      <c r="F13824" s="200" t="s">
        <v>937</v>
      </c>
      <c r="G13824" s="200" t="s">
        <v>938</v>
      </c>
      <c r="H13824" s="200" t="s">
        <v>91</v>
      </c>
      <c r="I13824" s="200">
        <v>45961</v>
      </c>
      <c r="J13824" s="143">
        <f t="shared" si="215"/>
        <v>45961</v>
      </c>
      <c r="K13824" s="202">
        <v>3</v>
      </c>
      <c r="L13824" s="284" t="s">
        <v>12787</v>
      </c>
      <c r="M13824" s="223"/>
      <c r="N13824" s="203">
        <v>21.3125</v>
      </c>
      <c r="O13824" s="222" t="s">
        <v>968</v>
      </c>
    </row>
    <row r="13825" spans="1:15" ht="29.25" customHeight="1">
      <c r="A13825" s="221" t="s">
        <v>2860</v>
      </c>
      <c r="B13825" s="221" t="s">
        <v>190</v>
      </c>
      <c r="C13825" s="222" t="s">
        <v>50</v>
      </c>
      <c r="D13825" s="222" t="s">
        <v>191</v>
      </c>
      <c r="E13825" s="199" t="s">
        <v>163</v>
      </c>
      <c r="F13825" s="200" t="s">
        <v>2849</v>
      </c>
      <c r="G13825" s="200" t="s">
        <v>2850</v>
      </c>
      <c r="H13825" s="200" t="s">
        <v>2851</v>
      </c>
      <c r="I13825" s="200">
        <v>45961</v>
      </c>
      <c r="J13825" s="143">
        <f t="shared" si="215"/>
        <v>45961</v>
      </c>
      <c r="K13825" s="202">
        <v>2.5</v>
      </c>
      <c r="L13825" s="284" t="s">
        <v>12785</v>
      </c>
      <c r="M13825" s="223"/>
      <c r="N13825" s="203">
        <v>7.5</v>
      </c>
      <c r="O13825" s="222" t="s">
        <v>991</v>
      </c>
    </row>
    <row r="13826" spans="1:15" ht="29.25" customHeight="1">
      <c r="A13826" s="221" t="s">
        <v>2860</v>
      </c>
      <c r="B13826" s="221" t="s">
        <v>190</v>
      </c>
      <c r="C13826" s="222" t="s">
        <v>50</v>
      </c>
      <c r="D13826" s="222" t="s">
        <v>191</v>
      </c>
      <c r="E13826" s="199" t="s">
        <v>163</v>
      </c>
      <c r="F13826" s="200" t="s">
        <v>630</v>
      </c>
      <c r="G13826" s="200" t="s">
        <v>631</v>
      </c>
      <c r="H13826" s="200" t="s">
        <v>49</v>
      </c>
      <c r="I13826" s="200">
        <v>45961</v>
      </c>
      <c r="J13826" s="143">
        <f t="shared" si="215"/>
        <v>45961</v>
      </c>
      <c r="K13826" s="202">
        <v>2.5</v>
      </c>
      <c r="L13826" s="284" t="s">
        <v>12786</v>
      </c>
      <c r="M13826" s="223"/>
      <c r="N13826" s="203">
        <v>1.925</v>
      </c>
      <c r="O13826" s="222" t="s">
        <v>940</v>
      </c>
    </row>
    <row r="13827" spans="1:15" ht="29.25" customHeight="1">
      <c r="A13827" s="221" t="s">
        <v>2860</v>
      </c>
      <c r="B13827" s="221" t="s">
        <v>190</v>
      </c>
      <c r="C13827" s="222" t="s">
        <v>50</v>
      </c>
      <c r="D13827" s="222" t="s">
        <v>191</v>
      </c>
      <c r="E13827" s="199" t="s">
        <v>178</v>
      </c>
      <c r="F13827" s="200"/>
      <c r="G13827" s="200"/>
      <c r="H13827" s="200"/>
      <c r="I13827" s="200">
        <v>45964</v>
      </c>
      <c r="J13827" s="143">
        <f t="shared" ref="J13827:J13890" si="216">I13827</f>
        <v>45964</v>
      </c>
      <c r="K13827" s="202">
        <v>1</v>
      </c>
      <c r="L13827" s="284" t="s">
        <v>12790</v>
      </c>
      <c r="M13827" s="223"/>
      <c r="N13827" s="203"/>
      <c r="O13827" s="222" t="s">
        <v>326</v>
      </c>
    </row>
    <row r="13828" spans="1:15" ht="29.25" customHeight="1">
      <c r="A13828" s="221" t="s">
        <v>2860</v>
      </c>
      <c r="B13828" s="221" t="s">
        <v>190</v>
      </c>
      <c r="C13828" s="222" t="s">
        <v>50</v>
      </c>
      <c r="D13828" s="222" t="s">
        <v>191</v>
      </c>
      <c r="E13828" s="199" t="s">
        <v>177</v>
      </c>
      <c r="F13828" s="200"/>
      <c r="G13828" s="200"/>
      <c r="H13828" s="200"/>
      <c r="I13828" s="200">
        <v>45964</v>
      </c>
      <c r="J13828" s="143">
        <f t="shared" si="216"/>
        <v>45964</v>
      </c>
      <c r="K13828" s="202">
        <v>1</v>
      </c>
      <c r="L13828" s="284" t="s">
        <v>12788</v>
      </c>
      <c r="M13828" s="223"/>
      <c r="N13828" s="203"/>
      <c r="O13828" s="222" t="s">
        <v>326</v>
      </c>
    </row>
    <row r="13829" spans="1:15" ht="29.25" customHeight="1">
      <c r="A13829" s="221" t="s">
        <v>2860</v>
      </c>
      <c r="B13829" s="221" t="s">
        <v>190</v>
      </c>
      <c r="C13829" s="222" t="s">
        <v>50</v>
      </c>
      <c r="D13829" s="222" t="s">
        <v>191</v>
      </c>
      <c r="E13829" s="199" t="s">
        <v>163</v>
      </c>
      <c r="F13829" s="200" t="s">
        <v>2849</v>
      </c>
      <c r="G13829" s="200" t="s">
        <v>2850</v>
      </c>
      <c r="H13829" s="200" t="s">
        <v>2851</v>
      </c>
      <c r="I13829" s="200">
        <v>45964</v>
      </c>
      <c r="J13829" s="143">
        <f t="shared" si="216"/>
        <v>45964</v>
      </c>
      <c r="K13829" s="202">
        <v>5.5</v>
      </c>
      <c r="L13829" s="284" t="s">
        <v>12791</v>
      </c>
      <c r="M13829" s="223"/>
      <c r="N13829" s="203">
        <v>7.5</v>
      </c>
      <c r="O13829" s="222" t="s">
        <v>991</v>
      </c>
    </row>
    <row r="13830" spans="1:15" ht="29.25" customHeight="1">
      <c r="A13830" s="221" t="s">
        <v>2860</v>
      </c>
      <c r="B13830" s="221" t="s">
        <v>190</v>
      </c>
      <c r="C13830" s="222" t="s">
        <v>50</v>
      </c>
      <c r="D13830" s="222" t="s">
        <v>191</v>
      </c>
      <c r="E13830" s="199" t="s">
        <v>163</v>
      </c>
      <c r="F13830" s="200" t="s">
        <v>937</v>
      </c>
      <c r="G13830" s="200" t="s">
        <v>938</v>
      </c>
      <c r="H13830" s="200" t="s">
        <v>487</v>
      </c>
      <c r="I13830" s="200">
        <v>45964</v>
      </c>
      <c r="J13830" s="143">
        <f t="shared" si="216"/>
        <v>45964</v>
      </c>
      <c r="K13830" s="202">
        <v>0.5</v>
      </c>
      <c r="L13830" s="285" t="s">
        <v>12792</v>
      </c>
      <c r="M13830" s="223"/>
      <c r="N13830" s="203">
        <v>14.3125</v>
      </c>
      <c r="O13830" s="222" t="s">
        <v>942</v>
      </c>
    </row>
    <row r="13831" spans="1:15" ht="29.25" customHeight="1">
      <c r="A13831" s="221" t="s">
        <v>2860</v>
      </c>
      <c r="B13831" s="221" t="s">
        <v>190</v>
      </c>
      <c r="C13831" s="222" t="s">
        <v>50</v>
      </c>
      <c r="D13831" s="222" t="s">
        <v>191</v>
      </c>
      <c r="E13831" s="199" t="s">
        <v>163</v>
      </c>
      <c r="F13831" s="200" t="s">
        <v>1494</v>
      </c>
      <c r="G13831" s="200" t="s">
        <v>1495</v>
      </c>
      <c r="H13831" s="200" t="s">
        <v>257</v>
      </c>
      <c r="I13831" s="200">
        <v>45964</v>
      </c>
      <c r="J13831" s="143">
        <f t="shared" si="216"/>
        <v>45964</v>
      </c>
      <c r="K13831" s="202">
        <v>1.5</v>
      </c>
      <c r="L13831" s="284" t="s">
        <v>12789</v>
      </c>
      <c r="M13831" s="223"/>
      <c r="N13831" s="203">
        <v>0.266666666666667</v>
      </c>
      <c r="O13831" s="222" t="s">
        <v>7089</v>
      </c>
    </row>
    <row r="13832" spans="1:15" ht="29.25" customHeight="1">
      <c r="A13832" s="221" t="s">
        <v>2860</v>
      </c>
      <c r="B13832" s="221" t="s">
        <v>190</v>
      </c>
      <c r="C13832" s="222" t="s">
        <v>50</v>
      </c>
      <c r="D13832" s="222" t="s">
        <v>191</v>
      </c>
      <c r="E13832" s="199" t="s">
        <v>171</v>
      </c>
      <c r="F13832" s="200"/>
      <c r="G13832" s="200"/>
      <c r="H13832" s="200"/>
      <c r="I13832" s="200">
        <v>45965</v>
      </c>
      <c r="J13832" s="143">
        <f t="shared" si="216"/>
        <v>45965</v>
      </c>
      <c r="K13832" s="202">
        <v>4.5</v>
      </c>
      <c r="L13832" s="284" t="s">
        <v>12794</v>
      </c>
      <c r="M13832" s="223"/>
      <c r="N13832" s="203"/>
      <c r="O13832" s="222" t="s">
        <v>326</v>
      </c>
    </row>
    <row r="13833" spans="1:15" ht="29.25" customHeight="1">
      <c r="A13833" s="221" t="s">
        <v>2860</v>
      </c>
      <c r="B13833" s="221" t="s">
        <v>190</v>
      </c>
      <c r="C13833" s="222" t="s">
        <v>50</v>
      </c>
      <c r="D13833" s="222" t="s">
        <v>191</v>
      </c>
      <c r="E13833" s="199" t="s">
        <v>163</v>
      </c>
      <c r="F13833" s="200" t="s">
        <v>937</v>
      </c>
      <c r="G13833" s="200" t="s">
        <v>938</v>
      </c>
      <c r="H13833" s="200" t="s">
        <v>91</v>
      </c>
      <c r="I13833" s="200">
        <v>45965</v>
      </c>
      <c r="J13833" s="143">
        <f t="shared" si="216"/>
        <v>45965</v>
      </c>
      <c r="K13833" s="202">
        <v>0.5</v>
      </c>
      <c r="L13833" s="284" t="s">
        <v>12797</v>
      </c>
      <c r="M13833" s="223"/>
      <c r="N13833" s="203">
        <v>21.3125</v>
      </c>
      <c r="O13833" s="222" t="s">
        <v>968</v>
      </c>
    </row>
    <row r="13834" spans="1:15" ht="29.25" customHeight="1">
      <c r="A13834" s="221" t="s">
        <v>2860</v>
      </c>
      <c r="B13834" s="221" t="s">
        <v>190</v>
      </c>
      <c r="C13834" s="222" t="s">
        <v>50</v>
      </c>
      <c r="D13834" s="222" t="s">
        <v>191</v>
      </c>
      <c r="E13834" s="199" t="s">
        <v>163</v>
      </c>
      <c r="F13834" s="200" t="s">
        <v>5212</v>
      </c>
      <c r="G13834" s="200" t="s">
        <v>5213</v>
      </c>
      <c r="H13834" s="200" t="s">
        <v>49</v>
      </c>
      <c r="I13834" s="200">
        <v>45965</v>
      </c>
      <c r="J13834" s="143">
        <f t="shared" si="216"/>
        <v>45965</v>
      </c>
      <c r="K13834" s="202">
        <v>1</v>
      </c>
      <c r="L13834" s="284" t="s">
        <v>12796</v>
      </c>
      <c r="M13834" s="223"/>
      <c r="N13834" s="203">
        <v>3.375</v>
      </c>
      <c r="O13834" s="222" t="s">
        <v>968</v>
      </c>
    </row>
    <row r="13835" spans="1:15" ht="29.25" customHeight="1">
      <c r="A13835" s="221" t="s">
        <v>2860</v>
      </c>
      <c r="B13835" s="221" t="s">
        <v>190</v>
      </c>
      <c r="C13835" s="222" t="s">
        <v>50</v>
      </c>
      <c r="D13835" s="222" t="s">
        <v>191</v>
      </c>
      <c r="E13835" s="199" t="s">
        <v>163</v>
      </c>
      <c r="F13835" s="200" t="s">
        <v>2849</v>
      </c>
      <c r="G13835" s="200" t="s">
        <v>2850</v>
      </c>
      <c r="H13835" s="200" t="s">
        <v>2851</v>
      </c>
      <c r="I13835" s="200">
        <v>45965</v>
      </c>
      <c r="J13835" s="143">
        <f t="shared" si="216"/>
        <v>45965</v>
      </c>
      <c r="K13835" s="202">
        <v>1</v>
      </c>
      <c r="L13835" s="284" t="s">
        <v>12793</v>
      </c>
      <c r="M13835" s="223"/>
      <c r="N13835" s="203">
        <v>7.5</v>
      </c>
      <c r="O13835" s="222" t="s">
        <v>991</v>
      </c>
    </row>
    <row r="13836" spans="1:15" ht="29.25" customHeight="1">
      <c r="A13836" s="221" t="s">
        <v>2860</v>
      </c>
      <c r="B13836" s="221" t="s">
        <v>190</v>
      </c>
      <c r="C13836" s="222" t="s">
        <v>50</v>
      </c>
      <c r="D13836" s="222" t="s">
        <v>191</v>
      </c>
      <c r="E13836" s="199" t="s">
        <v>163</v>
      </c>
      <c r="F13836" s="200" t="s">
        <v>1494</v>
      </c>
      <c r="G13836" s="200" t="s">
        <v>1495</v>
      </c>
      <c r="H13836" s="200" t="s">
        <v>257</v>
      </c>
      <c r="I13836" s="200">
        <v>45965</v>
      </c>
      <c r="J13836" s="143">
        <f t="shared" si="216"/>
        <v>45965</v>
      </c>
      <c r="K13836" s="202">
        <v>2.5</v>
      </c>
      <c r="L13836" s="284" t="s">
        <v>12795</v>
      </c>
      <c r="M13836" s="223"/>
      <c r="N13836" s="203">
        <v>0.266666666666667</v>
      </c>
      <c r="O13836" s="222" t="s">
        <v>7089</v>
      </c>
    </row>
    <row r="13837" spans="1:15" ht="29.25" customHeight="1">
      <c r="A13837" s="221" t="s">
        <v>2860</v>
      </c>
      <c r="B13837" s="221" t="s">
        <v>190</v>
      </c>
      <c r="C13837" s="222" t="s">
        <v>50</v>
      </c>
      <c r="D13837" s="222" t="s">
        <v>191</v>
      </c>
      <c r="E13837" s="199" t="s">
        <v>166</v>
      </c>
      <c r="F13837" s="200"/>
      <c r="G13837" s="200"/>
      <c r="H13837" s="200"/>
      <c r="I13837" s="200">
        <v>45966</v>
      </c>
      <c r="J13837" s="143">
        <f t="shared" si="216"/>
        <v>45966</v>
      </c>
      <c r="K13837" s="202">
        <v>0.5</v>
      </c>
      <c r="L13837" s="285" t="s">
        <v>12801</v>
      </c>
      <c r="M13837" s="223"/>
      <c r="N13837" s="203"/>
      <c r="O13837" s="222" t="s">
        <v>326</v>
      </c>
    </row>
    <row r="13838" spans="1:15" ht="29.25" customHeight="1">
      <c r="A13838" s="221" t="s">
        <v>2860</v>
      </c>
      <c r="B13838" s="221" t="s">
        <v>190</v>
      </c>
      <c r="C13838" s="222" t="s">
        <v>50</v>
      </c>
      <c r="D13838" s="222" t="s">
        <v>191</v>
      </c>
      <c r="E13838" s="199" t="s">
        <v>163</v>
      </c>
      <c r="F13838" s="200" t="s">
        <v>937</v>
      </c>
      <c r="G13838" s="200" t="s">
        <v>938</v>
      </c>
      <c r="H13838" s="200" t="s">
        <v>91</v>
      </c>
      <c r="I13838" s="200">
        <v>45966</v>
      </c>
      <c r="J13838" s="143">
        <f t="shared" si="216"/>
        <v>45966</v>
      </c>
      <c r="K13838" s="202">
        <v>2.5</v>
      </c>
      <c r="L13838" s="284" t="s">
        <v>12798</v>
      </c>
      <c r="M13838" s="223"/>
      <c r="N13838" s="203">
        <v>21.3125</v>
      </c>
      <c r="O13838" s="222" t="s">
        <v>968</v>
      </c>
    </row>
    <row r="13839" spans="1:15" ht="29.25" customHeight="1">
      <c r="A13839" s="221" t="s">
        <v>2860</v>
      </c>
      <c r="B13839" s="221" t="s">
        <v>190</v>
      </c>
      <c r="C13839" s="222" t="s">
        <v>50</v>
      </c>
      <c r="D13839" s="222" t="s">
        <v>191</v>
      </c>
      <c r="E13839" s="199" t="s">
        <v>163</v>
      </c>
      <c r="F13839" s="200" t="s">
        <v>2849</v>
      </c>
      <c r="G13839" s="200" t="s">
        <v>2850</v>
      </c>
      <c r="H13839" s="200" t="s">
        <v>2851</v>
      </c>
      <c r="I13839" s="200">
        <v>45966</v>
      </c>
      <c r="J13839" s="143">
        <f t="shared" si="216"/>
        <v>45966</v>
      </c>
      <c r="K13839" s="202">
        <v>3.5</v>
      </c>
      <c r="L13839" s="284" t="s">
        <v>12803</v>
      </c>
      <c r="M13839" s="223"/>
      <c r="N13839" s="203">
        <v>7.5</v>
      </c>
      <c r="O13839" s="222" t="s">
        <v>991</v>
      </c>
    </row>
    <row r="13840" spans="1:15" ht="29.25" customHeight="1">
      <c r="A13840" s="221" t="s">
        <v>2860</v>
      </c>
      <c r="B13840" s="221" t="s">
        <v>190</v>
      </c>
      <c r="C13840" s="222" t="s">
        <v>50</v>
      </c>
      <c r="D13840" s="222" t="s">
        <v>191</v>
      </c>
      <c r="E13840" s="199" t="s">
        <v>163</v>
      </c>
      <c r="F13840" s="200" t="s">
        <v>11929</v>
      </c>
      <c r="G13840" s="200" t="s">
        <v>11930</v>
      </c>
      <c r="H13840" s="200" t="s">
        <v>12111</v>
      </c>
      <c r="I13840" s="200">
        <v>45966</v>
      </c>
      <c r="J13840" s="143">
        <f t="shared" si="216"/>
        <v>45966</v>
      </c>
      <c r="K13840" s="202">
        <v>1</v>
      </c>
      <c r="L13840" s="285" t="s">
        <v>12802</v>
      </c>
      <c r="M13840" s="223"/>
      <c r="N13840" s="203">
        <v>0.48</v>
      </c>
      <c r="O13840" s="222" t="s">
        <v>987</v>
      </c>
    </row>
    <row r="13841" spans="1:15" ht="29.25" customHeight="1">
      <c r="A13841" s="221" t="s">
        <v>2860</v>
      </c>
      <c r="B13841" s="221" t="s">
        <v>190</v>
      </c>
      <c r="C13841" s="222" t="s">
        <v>50</v>
      </c>
      <c r="D13841" s="222" t="s">
        <v>191</v>
      </c>
      <c r="E13841" s="199" t="s">
        <v>163</v>
      </c>
      <c r="F13841" s="200" t="s">
        <v>5212</v>
      </c>
      <c r="G13841" s="200" t="s">
        <v>5213</v>
      </c>
      <c r="H13841" s="200" t="s">
        <v>487</v>
      </c>
      <c r="I13841" s="200">
        <v>45966</v>
      </c>
      <c r="J13841" s="143">
        <f t="shared" si="216"/>
        <v>45966</v>
      </c>
      <c r="K13841" s="202">
        <v>1</v>
      </c>
      <c r="L13841" s="284" t="s">
        <v>12800</v>
      </c>
      <c r="M13841" s="223"/>
      <c r="N13841" s="203">
        <v>3.2875000000000001</v>
      </c>
      <c r="O13841" s="222" t="s">
        <v>943</v>
      </c>
    </row>
    <row r="13842" spans="1:15" ht="29.25" customHeight="1">
      <c r="A13842" s="221" t="s">
        <v>2860</v>
      </c>
      <c r="B13842" s="221" t="s">
        <v>190</v>
      </c>
      <c r="C13842" s="222" t="s">
        <v>50</v>
      </c>
      <c r="D13842" s="222" t="s">
        <v>191</v>
      </c>
      <c r="E13842" s="199" t="s">
        <v>163</v>
      </c>
      <c r="F13842" s="200" t="s">
        <v>1494</v>
      </c>
      <c r="G13842" s="200" t="s">
        <v>1495</v>
      </c>
      <c r="H13842" s="200" t="s">
        <v>257</v>
      </c>
      <c r="I13842" s="200">
        <v>45966</v>
      </c>
      <c r="J13842" s="143">
        <f t="shared" si="216"/>
        <v>45966</v>
      </c>
      <c r="K13842" s="202">
        <v>1</v>
      </c>
      <c r="L13842" s="284" t="s">
        <v>12799</v>
      </c>
      <c r="M13842" s="223"/>
      <c r="N13842" s="203">
        <v>0.266666666666667</v>
      </c>
      <c r="O13842" s="222" t="s">
        <v>7089</v>
      </c>
    </row>
    <row r="13843" spans="1:15" ht="29.25" customHeight="1">
      <c r="A13843" s="221" t="s">
        <v>2860</v>
      </c>
      <c r="B13843" s="221" t="s">
        <v>190</v>
      </c>
      <c r="C13843" s="222" t="s">
        <v>50</v>
      </c>
      <c r="D13843" s="222" t="s">
        <v>191</v>
      </c>
      <c r="E13843" s="199" t="s">
        <v>178</v>
      </c>
      <c r="F13843" s="200"/>
      <c r="G13843" s="200"/>
      <c r="H13843" s="200"/>
      <c r="I13843" s="200">
        <v>45967</v>
      </c>
      <c r="J13843" s="143">
        <f t="shared" si="216"/>
        <v>45967</v>
      </c>
      <c r="K13843" s="202">
        <v>2</v>
      </c>
      <c r="L13843" s="284" t="s">
        <v>12963</v>
      </c>
      <c r="M13843" s="223"/>
      <c r="N13843" s="203"/>
      <c r="O13843" s="222" t="s">
        <v>326</v>
      </c>
    </row>
    <row r="13844" spans="1:15" ht="29.25" customHeight="1">
      <c r="A13844" s="221" t="s">
        <v>2860</v>
      </c>
      <c r="B13844" s="221" t="s">
        <v>190</v>
      </c>
      <c r="C13844" s="222" t="s">
        <v>50</v>
      </c>
      <c r="D13844" s="222" t="s">
        <v>191</v>
      </c>
      <c r="E13844" s="199" t="s">
        <v>178</v>
      </c>
      <c r="F13844" s="200"/>
      <c r="G13844" s="200"/>
      <c r="H13844" s="200"/>
      <c r="I13844" s="200">
        <v>45967</v>
      </c>
      <c r="J13844" s="143">
        <f t="shared" si="216"/>
        <v>45967</v>
      </c>
      <c r="K13844" s="202">
        <v>2</v>
      </c>
      <c r="L13844" s="285" t="s">
        <v>12964</v>
      </c>
      <c r="M13844" s="223"/>
      <c r="N13844" s="203"/>
      <c r="O13844" s="222" t="s">
        <v>326</v>
      </c>
    </row>
    <row r="13845" spans="1:15" ht="29.25" customHeight="1">
      <c r="A13845" s="221" t="s">
        <v>2860</v>
      </c>
      <c r="B13845" s="221" t="s">
        <v>190</v>
      </c>
      <c r="C13845" s="222" t="s">
        <v>50</v>
      </c>
      <c r="D13845" s="222" t="s">
        <v>191</v>
      </c>
      <c r="E13845" s="199" t="s">
        <v>166</v>
      </c>
      <c r="F13845" s="200"/>
      <c r="G13845" s="200"/>
      <c r="H13845" s="200"/>
      <c r="I13845" s="200">
        <v>45967</v>
      </c>
      <c r="J13845" s="143">
        <f t="shared" si="216"/>
        <v>45967</v>
      </c>
      <c r="K13845" s="202">
        <v>1</v>
      </c>
      <c r="L13845" s="284" t="s">
        <v>12967</v>
      </c>
      <c r="M13845" s="223"/>
      <c r="N13845" s="203"/>
      <c r="O13845" s="222" t="s">
        <v>326</v>
      </c>
    </row>
    <row r="13846" spans="1:15" ht="29.25" customHeight="1">
      <c r="A13846" s="221" t="s">
        <v>2860</v>
      </c>
      <c r="B13846" s="221" t="s">
        <v>190</v>
      </c>
      <c r="C13846" s="222" t="s">
        <v>50</v>
      </c>
      <c r="D13846" s="222" t="s">
        <v>191</v>
      </c>
      <c r="E13846" s="199" t="s">
        <v>163</v>
      </c>
      <c r="F13846" s="200" t="s">
        <v>2849</v>
      </c>
      <c r="G13846" s="200" t="s">
        <v>2850</v>
      </c>
      <c r="H13846" s="200" t="s">
        <v>2851</v>
      </c>
      <c r="I13846" s="200">
        <v>45967</v>
      </c>
      <c r="J13846" s="143">
        <f t="shared" si="216"/>
        <v>45967</v>
      </c>
      <c r="K13846" s="202">
        <v>3.5</v>
      </c>
      <c r="L13846" s="284" t="s">
        <v>12965</v>
      </c>
      <c r="M13846" s="223"/>
      <c r="N13846" s="203">
        <v>7.5</v>
      </c>
      <c r="O13846" s="222" t="s">
        <v>991</v>
      </c>
    </row>
    <row r="13847" spans="1:15" ht="29.25" customHeight="1">
      <c r="A13847" s="221" t="s">
        <v>2860</v>
      </c>
      <c r="B13847" s="221" t="s">
        <v>190</v>
      </c>
      <c r="C13847" s="222" t="s">
        <v>50</v>
      </c>
      <c r="D13847" s="222" t="s">
        <v>191</v>
      </c>
      <c r="E13847" s="199" t="s">
        <v>163</v>
      </c>
      <c r="F13847" s="200" t="s">
        <v>1494</v>
      </c>
      <c r="G13847" s="200" t="s">
        <v>1495</v>
      </c>
      <c r="H13847" s="200" t="s">
        <v>257</v>
      </c>
      <c r="I13847" s="200">
        <v>45967</v>
      </c>
      <c r="J13847" s="143">
        <f t="shared" si="216"/>
        <v>45967</v>
      </c>
      <c r="K13847" s="202">
        <v>1</v>
      </c>
      <c r="L13847" s="284" t="s">
        <v>12966</v>
      </c>
      <c r="M13847" s="223"/>
      <c r="N13847" s="203">
        <v>0.266666666666667</v>
      </c>
      <c r="O13847" s="222" t="s">
        <v>7089</v>
      </c>
    </row>
    <row r="13848" spans="1:15" ht="29.25" customHeight="1">
      <c r="A13848" s="221" t="s">
        <v>2860</v>
      </c>
      <c r="B13848" s="221" t="s">
        <v>190</v>
      </c>
      <c r="C13848" s="222" t="s">
        <v>50</v>
      </c>
      <c r="D13848" s="222" t="s">
        <v>191</v>
      </c>
      <c r="E13848" s="199" t="s">
        <v>165</v>
      </c>
      <c r="F13848" s="200"/>
      <c r="G13848" s="200"/>
      <c r="H13848" s="200"/>
      <c r="I13848" s="200">
        <v>45968</v>
      </c>
      <c r="J13848" s="143">
        <f t="shared" si="216"/>
        <v>45968</v>
      </c>
      <c r="K13848" s="202">
        <v>4.5</v>
      </c>
      <c r="L13848" s="285" t="s">
        <v>172</v>
      </c>
      <c r="M13848" s="223"/>
      <c r="N13848" s="203"/>
      <c r="O13848" s="222" t="s">
        <v>326</v>
      </c>
    </row>
    <row r="13849" spans="1:15" ht="29.25" customHeight="1">
      <c r="A13849" s="221" t="s">
        <v>2860</v>
      </c>
      <c r="B13849" s="221" t="s">
        <v>190</v>
      </c>
      <c r="C13849" s="222" t="s">
        <v>50</v>
      </c>
      <c r="D13849" s="222" t="s">
        <v>191</v>
      </c>
      <c r="E13849" s="199" t="s">
        <v>163</v>
      </c>
      <c r="F13849" s="200" t="s">
        <v>1494</v>
      </c>
      <c r="G13849" s="200" t="s">
        <v>1495</v>
      </c>
      <c r="H13849" s="200" t="s">
        <v>257</v>
      </c>
      <c r="I13849" s="200">
        <v>45968</v>
      </c>
      <c r="J13849" s="143">
        <f t="shared" si="216"/>
        <v>45968</v>
      </c>
      <c r="K13849" s="202">
        <v>3.5</v>
      </c>
      <c r="L13849" s="284" t="s">
        <v>12968</v>
      </c>
      <c r="M13849" s="223"/>
      <c r="N13849" s="203">
        <v>0.266666666666667</v>
      </c>
      <c r="O13849" s="222" t="s">
        <v>7089</v>
      </c>
    </row>
    <row r="13850" spans="1:15" ht="29.25" customHeight="1">
      <c r="A13850" s="221" t="s">
        <v>2860</v>
      </c>
      <c r="B13850" s="221" t="s">
        <v>190</v>
      </c>
      <c r="C13850" s="222" t="s">
        <v>50</v>
      </c>
      <c r="D13850" s="222" t="s">
        <v>191</v>
      </c>
      <c r="E13850" s="199" t="s">
        <v>171</v>
      </c>
      <c r="F13850" s="200"/>
      <c r="G13850" s="200"/>
      <c r="H13850" s="200"/>
      <c r="I13850" s="200">
        <v>45971</v>
      </c>
      <c r="J13850" s="143">
        <f t="shared" si="216"/>
        <v>45971</v>
      </c>
      <c r="K13850" s="202">
        <v>1.5</v>
      </c>
      <c r="L13850" s="284" t="s">
        <v>12969</v>
      </c>
      <c r="M13850" s="223"/>
      <c r="N13850" s="203"/>
      <c r="O13850" s="222" t="s">
        <v>326</v>
      </c>
    </row>
    <row r="13851" spans="1:15" ht="29.25" customHeight="1">
      <c r="A13851" s="221" t="s">
        <v>2860</v>
      </c>
      <c r="B13851" s="221" t="s">
        <v>190</v>
      </c>
      <c r="C13851" s="222" t="s">
        <v>50</v>
      </c>
      <c r="D13851" s="222" t="s">
        <v>191</v>
      </c>
      <c r="E13851" s="199" t="s">
        <v>177</v>
      </c>
      <c r="F13851" s="200"/>
      <c r="G13851" s="200"/>
      <c r="H13851" s="200"/>
      <c r="I13851" s="200">
        <v>45971</v>
      </c>
      <c r="J13851" s="143">
        <f t="shared" si="216"/>
        <v>45971</v>
      </c>
      <c r="K13851" s="202">
        <v>2</v>
      </c>
      <c r="L13851" s="284" t="s">
        <v>12970</v>
      </c>
      <c r="M13851" s="223"/>
      <c r="N13851" s="203"/>
      <c r="O13851" s="222" t="s">
        <v>326</v>
      </c>
    </row>
    <row r="13852" spans="1:15" ht="29.25" customHeight="1">
      <c r="A13852" s="221" t="s">
        <v>2860</v>
      </c>
      <c r="B13852" s="221" t="s">
        <v>190</v>
      </c>
      <c r="C13852" s="222" t="s">
        <v>50</v>
      </c>
      <c r="D13852" s="222" t="s">
        <v>191</v>
      </c>
      <c r="E13852" s="199" t="s">
        <v>163</v>
      </c>
      <c r="F13852" s="200" t="s">
        <v>7923</v>
      </c>
      <c r="G13852" s="200" t="s">
        <v>7924</v>
      </c>
      <c r="H13852" s="200"/>
      <c r="I13852" s="200">
        <v>45971</v>
      </c>
      <c r="J13852" s="143">
        <f t="shared" si="216"/>
        <v>45971</v>
      </c>
      <c r="K13852" s="202">
        <v>0.5</v>
      </c>
      <c r="L13852" s="285" t="s">
        <v>12971</v>
      </c>
      <c r="M13852" s="223"/>
      <c r="N13852" s="203"/>
      <c r="O13852" s="222" t="s">
        <v>326</v>
      </c>
    </row>
    <row r="13853" spans="1:15" ht="29.25" customHeight="1">
      <c r="A13853" s="221" t="s">
        <v>2860</v>
      </c>
      <c r="B13853" s="221" t="s">
        <v>190</v>
      </c>
      <c r="C13853" s="222" t="s">
        <v>50</v>
      </c>
      <c r="D13853" s="222" t="s">
        <v>191</v>
      </c>
      <c r="E13853" s="199" t="s">
        <v>178</v>
      </c>
      <c r="F13853" s="200"/>
      <c r="G13853" s="200"/>
      <c r="H13853" s="200"/>
      <c r="I13853" s="200">
        <v>45971</v>
      </c>
      <c r="J13853" s="143">
        <f t="shared" si="216"/>
        <v>45971</v>
      </c>
      <c r="K13853" s="202">
        <v>1</v>
      </c>
      <c r="L13853" s="285" t="s">
        <v>12972</v>
      </c>
      <c r="M13853" s="223"/>
      <c r="N13853" s="203"/>
      <c r="O13853" s="222" t="s">
        <v>326</v>
      </c>
    </row>
    <row r="13854" spans="1:15" ht="29.25" customHeight="1">
      <c r="A13854" s="221" t="s">
        <v>2860</v>
      </c>
      <c r="B13854" s="221" t="s">
        <v>190</v>
      </c>
      <c r="C13854" s="222" t="s">
        <v>50</v>
      </c>
      <c r="D13854" s="222" t="s">
        <v>191</v>
      </c>
      <c r="E13854" s="199" t="s">
        <v>163</v>
      </c>
      <c r="F13854" s="200" t="s">
        <v>630</v>
      </c>
      <c r="G13854" s="200" t="s">
        <v>631</v>
      </c>
      <c r="H13854" s="200"/>
      <c r="I13854" s="200">
        <v>45971</v>
      </c>
      <c r="J13854" s="143">
        <f t="shared" si="216"/>
        <v>45971</v>
      </c>
      <c r="K13854" s="202">
        <v>1.5</v>
      </c>
      <c r="L13854" s="284" t="s">
        <v>12973</v>
      </c>
      <c r="M13854" s="223"/>
      <c r="N13854" s="203"/>
      <c r="O13854" s="222" t="s">
        <v>326</v>
      </c>
    </row>
    <row r="13855" spans="1:15" ht="29.25" customHeight="1">
      <c r="A13855" s="221" t="s">
        <v>2860</v>
      </c>
      <c r="B13855" s="221" t="s">
        <v>190</v>
      </c>
      <c r="C13855" s="222" t="s">
        <v>50</v>
      </c>
      <c r="D13855" s="222" t="s">
        <v>191</v>
      </c>
      <c r="E13855" s="199" t="s">
        <v>163</v>
      </c>
      <c r="F13855" s="200" t="s">
        <v>2849</v>
      </c>
      <c r="G13855" s="200" t="s">
        <v>2850</v>
      </c>
      <c r="H13855" s="200"/>
      <c r="I13855" s="200">
        <v>45971</v>
      </c>
      <c r="J13855" s="143">
        <f t="shared" si="216"/>
        <v>45971</v>
      </c>
      <c r="K13855" s="202">
        <v>2</v>
      </c>
      <c r="L13855" s="284" t="s">
        <v>12974</v>
      </c>
      <c r="M13855" s="223"/>
      <c r="N13855" s="203"/>
      <c r="O13855" s="222" t="s">
        <v>326</v>
      </c>
    </row>
    <row r="13856" spans="1:15" ht="29.25" customHeight="1">
      <c r="A13856" s="221" t="s">
        <v>2860</v>
      </c>
      <c r="B13856" s="221" t="s">
        <v>190</v>
      </c>
      <c r="C13856" s="222" t="s">
        <v>50</v>
      </c>
      <c r="D13856" s="222" t="s">
        <v>191</v>
      </c>
      <c r="E13856" s="199" t="s">
        <v>178</v>
      </c>
      <c r="F13856" s="200"/>
      <c r="G13856" s="200"/>
      <c r="H13856" s="200"/>
      <c r="I13856" s="200">
        <v>45971</v>
      </c>
      <c r="J13856" s="143">
        <f t="shared" si="216"/>
        <v>45971</v>
      </c>
      <c r="K13856" s="202">
        <v>1</v>
      </c>
      <c r="L13856" s="285" t="s">
        <v>12975</v>
      </c>
      <c r="M13856" s="223"/>
      <c r="N13856" s="203"/>
      <c r="O13856" s="222" t="s">
        <v>326</v>
      </c>
    </row>
    <row r="13857" spans="1:15" ht="29.25" customHeight="1">
      <c r="A13857" s="221" t="s">
        <v>2860</v>
      </c>
      <c r="B13857" s="221" t="s">
        <v>190</v>
      </c>
      <c r="C13857" s="222" t="s">
        <v>50</v>
      </c>
      <c r="D13857" s="222" t="s">
        <v>191</v>
      </c>
      <c r="E13857" s="199" t="s">
        <v>171</v>
      </c>
      <c r="F13857" s="200"/>
      <c r="G13857" s="200"/>
      <c r="H13857" s="200"/>
      <c r="I13857" s="200">
        <v>45972</v>
      </c>
      <c r="J13857" s="143">
        <f t="shared" si="216"/>
        <v>45972</v>
      </c>
      <c r="K13857" s="202">
        <v>2.5</v>
      </c>
      <c r="L13857" s="284" t="s">
        <v>12976</v>
      </c>
      <c r="M13857" s="223"/>
      <c r="N13857" s="203"/>
      <c r="O13857" s="222" t="s">
        <v>326</v>
      </c>
    </row>
    <row r="13858" spans="1:15" ht="29.25" customHeight="1">
      <c r="A13858" s="221" t="s">
        <v>2860</v>
      </c>
      <c r="B13858" s="221" t="s">
        <v>190</v>
      </c>
      <c r="C13858" s="222" t="s">
        <v>50</v>
      </c>
      <c r="D13858" s="222" t="s">
        <v>191</v>
      </c>
      <c r="E13858" s="199" t="s">
        <v>171</v>
      </c>
      <c r="F13858" s="200"/>
      <c r="G13858" s="200"/>
      <c r="H13858" s="200"/>
      <c r="I13858" s="200">
        <v>45972</v>
      </c>
      <c r="J13858" s="143">
        <f t="shared" si="216"/>
        <v>45972</v>
      </c>
      <c r="K13858" s="202">
        <v>1</v>
      </c>
      <c r="L13858" s="285" t="s">
        <v>12977</v>
      </c>
      <c r="M13858" s="223"/>
      <c r="N13858" s="203"/>
      <c r="O13858" s="222" t="s">
        <v>326</v>
      </c>
    </row>
    <row r="13859" spans="1:15" ht="29.25" customHeight="1">
      <c r="A13859" s="221" t="s">
        <v>2860</v>
      </c>
      <c r="B13859" s="221" t="s">
        <v>190</v>
      </c>
      <c r="C13859" s="222" t="s">
        <v>50</v>
      </c>
      <c r="D13859" s="222" t="s">
        <v>191</v>
      </c>
      <c r="E13859" s="199" t="s">
        <v>163</v>
      </c>
      <c r="F13859" s="200" t="s">
        <v>2849</v>
      </c>
      <c r="G13859" s="200" t="s">
        <v>2850</v>
      </c>
      <c r="H13859" s="200" t="s">
        <v>2851</v>
      </c>
      <c r="I13859" s="200">
        <v>45972</v>
      </c>
      <c r="J13859" s="143">
        <f t="shared" si="216"/>
        <v>45972</v>
      </c>
      <c r="K13859" s="202">
        <v>2.5</v>
      </c>
      <c r="L13859" s="284" t="s">
        <v>12978</v>
      </c>
      <c r="M13859" s="223"/>
      <c r="N13859" s="203">
        <v>7.5</v>
      </c>
      <c r="O13859" s="222" t="s">
        <v>991</v>
      </c>
    </row>
    <row r="13860" spans="1:15" ht="29.25" customHeight="1">
      <c r="A13860" s="221" t="s">
        <v>2860</v>
      </c>
      <c r="B13860" s="221" t="s">
        <v>190</v>
      </c>
      <c r="C13860" s="222" t="s">
        <v>50</v>
      </c>
      <c r="D13860" s="222" t="s">
        <v>191</v>
      </c>
      <c r="E13860" s="199" t="s">
        <v>163</v>
      </c>
      <c r="F13860" s="200" t="s">
        <v>1494</v>
      </c>
      <c r="G13860" s="200" t="s">
        <v>1495</v>
      </c>
      <c r="H13860" s="200" t="s">
        <v>257</v>
      </c>
      <c r="I13860" s="200">
        <v>45972</v>
      </c>
      <c r="J13860" s="143">
        <f t="shared" si="216"/>
        <v>45972</v>
      </c>
      <c r="K13860" s="202">
        <v>3.5</v>
      </c>
      <c r="L13860" s="284" t="s">
        <v>12979</v>
      </c>
      <c r="M13860" s="223"/>
      <c r="N13860" s="203">
        <v>0.266666666666667</v>
      </c>
      <c r="O13860" s="222" t="s">
        <v>7089</v>
      </c>
    </row>
    <row r="13861" spans="1:15" ht="29.25" customHeight="1">
      <c r="A13861" s="221" t="s">
        <v>2860</v>
      </c>
      <c r="B13861" s="221" t="s">
        <v>190</v>
      </c>
      <c r="C13861" s="222" t="s">
        <v>50</v>
      </c>
      <c r="D13861" s="222" t="s">
        <v>191</v>
      </c>
      <c r="E13861" s="199" t="s">
        <v>163</v>
      </c>
      <c r="F13861" s="200" t="s">
        <v>2849</v>
      </c>
      <c r="G13861" s="200" t="s">
        <v>2850</v>
      </c>
      <c r="H13861" s="200" t="s">
        <v>2851</v>
      </c>
      <c r="I13861" s="200">
        <v>45973</v>
      </c>
      <c r="J13861" s="143">
        <f t="shared" si="216"/>
        <v>45973</v>
      </c>
      <c r="K13861" s="202">
        <v>4.5</v>
      </c>
      <c r="L13861" s="284" t="s">
        <v>12981</v>
      </c>
      <c r="M13861" s="223"/>
      <c r="N13861" s="203">
        <v>7.5</v>
      </c>
      <c r="O13861" s="222" t="s">
        <v>991</v>
      </c>
    </row>
    <row r="13862" spans="1:15" ht="29.25" customHeight="1">
      <c r="A13862" s="221" t="s">
        <v>2860</v>
      </c>
      <c r="B13862" s="221" t="s">
        <v>190</v>
      </c>
      <c r="C13862" s="222" t="s">
        <v>50</v>
      </c>
      <c r="D13862" s="222" t="s">
        <v>191</v>
      </c>
      <c r="E13862" s="199" t="s">
        <v>163</v>
      </c>
      <c r="F13862" s="200" t="s">
        <v>11927</v>
      </c>
      <c r="G13862" s="200" t="s">
        <v>11928</v>
      </c>
      <c r="H13862" s="200" t="s">
        <v>52</v>
      </c>
      <c r="I13862" s="200">
        <v>45973</v>
      </c>
      <c r="J13862" s="143">
        <f t="shared" si="216"/>
        <v>45973</v>
      </c>
      <c r="K13862" s="202">
        <v>0.5</v>
      </c>
      <c r="L13862" s="285" t="s">
        <v>12982</v>
      </c>
      <c r="M13862" s="223"/>
      <c r="N13862" s="203">
        <v>3.8541666666666701</v>
      </c>
      <c r="O13862" s="222" t="s">
        <v>941</v>
      </c>
    </row>
    <row r="13863" spans="1:15" ht="29.25" customHeight="1">
      <c r="A13863" s="221" t="s">
        <v>2860</v>
      </c>
      <c r="B13863" s="221" t="s">
        <v>190</v>
      </c>
      <c r="C13863" s="222" t="s">
        <v>50</v>
      </c>
      <c r="D13863" s="222" t="s">
        <v>191</v>
      </c>
      <c r="E13863" s="199" t="s">
        <v>163</v>
      </c>
      <c r="F13863" s="200" t="s">
        <v>5212</v>
      </c>
      <c r="G13863" s="200" t="s">
        <v>5213</v>
      </c>
      <c r="H13863" s="200" t="s">
        <v>487</v>
      </c>
      <c r="I13863" s="200">
        <v>45973</v>
      </c>
      <c r="J13863" s="143">
        <f t="shared" si="216"/>
        <v>45973</v>
      </c>
      <c r="K13863" s="202">
        <v>4.5</v>
      </c>
      <c r="L13863" s="284" t="s">
        <v>12980</v>
      </c>
      <c r="M13863" s="223"/>
      <c r="N13863" s="203">
        <v>3.2875000000000001</v>
      </c>
      <c r="O13863" s="222" t="s">
        <v>943</v>
      </c>
    </row>
    <row r="13864" spans="1:15" ht="29.25" customHeight="1">
      <c r="A13864" s="221" t="s">
        <v>2860</v>
      </c>
      <c r="B13864" s="221" t="s">
        <v>190</v>
      </c>
      <c r="C13864" s="222" t="s">
        <v>50</v>
      </c>
      <c r="D13864" s="222" t="s">
        <v>191</v>
      </c>
      <c r="E13864" s="199" t="s">
        <v>178</v>
      </c>
      <c r="F13864" s="200"/>
      <c r="G13864" s="200"/>
      <c r="H13864" s="200"/>
      <c r="I13864" s="200">
        <v>45974</v>
      </c>
      <c r="J13864" s="143">
        <f t="shared" si="216"/>
        <v>45974</v>
      </c>
      <c r="K13864" s="202">
        <v>1</v>
      </c>
      <c r="L13864" s="284" t="s">
        <v>13144</v>
      </c>
      <c r="M13864" s="223"/>
      <c r="N13864" s="203"/>
      <c r="O13864" s="222" t="s">
        <v>326</v>
      </c>
    </row>
    <row r="13865" spans="1:15" ht="29.25" customHeight="1">
      <c r="A13865" s="221" t="s">
        <v>2860</v>
      </c>
      <c r="B13865" s="221" t="s">
        <v>190</v>
      </c>
      <c r="C13865" s="222" t="s">
        <v>50</v>
      </c>
      <c r="D13865" s="222" t="s">
        <v>191</v>
      </c>
      <c r="E13865" s="199" t="s">
        <v>163</v>
      </c>
      <c r="F13865" s="200" t="s">
        <v>2849</v>
      </c>
      <c r="G13865" s="200" t="s">
        <v>2850</v>
      </c>
      <c r="H13865" s="200" t="s">
        <v>2851</v>
      </c>
      <c r="I13865" s="200">
        <v>45974</v>
      </c>
      <c r="J13865" s="143">
        <f t="shared" si="216"/>
        <v>45974</v>
      </c>
      <c r="K13865" s="202">
        <v>2</v>
      </c>
      <c r="L13865" s="284" t="s">
        <v>13146</v>
      </c>
      <c r="M13865" s="223"/>
      <c r="N13865" s="203">
        <v>7.5</v>
      </c>
      <c r="O13865" s="222" t="s">
        <v>991</v>
      </c>
    </row>
    <row r="13866" spans="1:15" ht="29.25" customHeight="1">
      <c r="A13866" s="221" t="s">
        <v>2860</v>
      </c>
      <c r="B13866" s="221" t="s">
        <v>190</v>
      </c>
      <c r="C13866" s="222" t="s">
        <v>50</v>
      </c>
      <c r="D13866" s="222" t="s">
        <v>191</v>
      </c>
      <c r="E13866" s="199" t="s">
        <v>163</v>
      </c>
      <c r="F13866" s="200" t="s">
        <v>6005</v>
      </c>
      <c r="G13866" s="200" t="s">
        <v>6006</v>
      </c>
      <c r="H13866" s="200" t="s">
        <v>38</v>
      </c>
      <c r="I13866" s="200">
        <v>45974</v>
      </c>
      <c r="J13866" s="143">
        <f t="shared" si="216"/>
        <v>45974</v>
      </c>
      <c r="K13866" s="202">
        <v>3</v>
      </c>
      <c r="L13866" s="284" t="s">
        <v>13145</v>
      </c>
      <c r="M13866" s="223"/>
      <c r="N13866" s="203">
        <v>3.25</v>
      </c>
      <c r="O13866" s="222" t="s">
        <v>968</v>
      </c>
    </row>
    <row r="13867" spans="1:15" ht="29.25" customHeight="1">
      <c r="A13867" s="221" t="s">
        <v>2860</v>
      </c>
      <c r="B13867" s="221" t="s">
        <v>190</v>
      </c>
      <c r="C13867" s="222" t="s">
        <v>50</v>
      </c>
      <c r="D13867" s="222" t="s">
        <v>191</v>
      </c>
      <c r="E13867" s="199" t="s">
        <v>163</v>
      </c>
      <c r="F13867" s="200" t="s">
        <v>5212</v>
      </c>
      <c r="G13867" s="200" t="s">
        <v>5213</v>
      </c>
      <c r="H13867" s="200" t="s">
        <v>487</v>
      </c>
      <c r="I13867" s="200">
        <v>45974</v>
      </c>
      <c r="J13867" s="143">
        <f t="shared" si="216"/>
        <v>45974</v>
      </c>
      <c r="K13867" s="202">
        <v>3.5</v>
      </c>
      <c r="L13867" s="284" t="s">
        <v>13147</v>
      </c>
      <c r="M13867" s="223"/>
      <c r="N13867" s="203">
        <v>3.2875000000000001</v>
      </c>
      <c r="O13867" s="222" t="s">
        <v>943</v>
      </c>
    </row>
    <row r="13868" spans="1:15" ht="29.25" customHeight="1">
      <c r="A13868" s="221" t="s">
        <v>2860</v>
      </c>
      <c r="B13868" s="221" t="s">
        <v>190</v>
      </c>
      <c r="C13868" s="222" t="s">
        <v>50</v>
      </c>
      <c r="D13868" s="222" t="s">
        <v>191</v>
      </c>
      <c r="E13868" s="199" t="s">
        <v>166</v>
      </c>
      <c r="F13868" s="200"/>
      <c r="G13868" s="200"/>
      <c r="H13868" s="200"/>
      <c r="I13868" s="200">
        <v>45975</v>
      </c>
      <c r="J13868" s="143">
        <f t="shared" si="216"/>
        <v>45975</v>
      </c>
      <c r="K13868" s="202">
        <v>1</v>
      </c>
      <c r="L13868" s="285" t="s">
        <v>13149</v>
      </c>
      <c r="M13868" s="223"/>
      <c r="N13868" s="203"/>
      <c r="O13868" s="222" t="s">
        <v>326</v>
      </c>
    </row>
    <row r="13869" spans="1:15" ht="29.25" customHeight="1">
      <c r="A13869" s="221" t="s">
        <v>2860</v>
      </c>
      <c r="B13869" s="221" t="s">
        <v>190</v>
      </c>
      <c r="C13869" s="222" t="s">
        <v>50</v>
      </c>
      <c r="D13869" s="222" t="s">
        <v>191</v>
      </c>
      <c r="E13869" s="199" t="s">
        <v>171</v>
      </c>
      <c r="F13869" s="200"/>
      <c r="G13869" s="200"/>
      <c r="H13869" s="200"/>
      <c r="I13869" s="200">
        <v>45975</v>
      </c>
      <c r="J13869" s="143">
        <f t="shared" si="216"/>
        <v>45975</v>
      </c>
      <c r="K13869" s="202">
        <v>3.5</v>
      </c>
      <c r="L13869" s="284" t="s">
        <v>13150</v>
      </c>
      <c r="M13869" s="223"/>
      <c r="N13869" s="203"/>
      <c r="O13869" s="222" t="s">
        <v>326</v>
      </c>
    </row>
    <row r="13870" spans="1:15" ht="29.25" customHeight="1">
      <c r="A13870" s="221" t="s">
        <v>2860</v>
      </c>
      <c r="B13870" s="221" t="s">
        <v>190</v>
      </c>
      <c r="C13870" s="222" t="s">
        <v>50</v>
      </c>
      <c r="D13870" s="222" t="s">
        <v>191</v>
      </c>
      <c r="E13870" s="199" t="s">
        <v>163</v>
      </c>
      <c r="F13870" s="200" t="s">
        <v>2849</v>
      </c>
      <c r="G13870" s="200" t="s">
        <v>2850</v>
      </c>
      <c r="H13870" s="200" t="s">
        <v>2851</v>
      </c>
      <c r="I13870" s="200">
        <v>45975</v>
      </c>
      <c r="J13870" s="143">
        <f t="shared" si="216"/>
        <v>45975</v>
      </c>
      <c r="K13870" s="202">
        <v>3.5</v>
      </c>
      <c r="L13870" s="284" t="s">
        <v>13148</v>
      </c>
      <c r="M13870" s="223"/>
      <c r="N13870" s="203">
        <v>7.5</v>
      </c>
      <c r="O13870" s="222" t="s">
        <v>991</v>
      </c>
    </row>
    <row r="13871" spans="1:15" ht="29.25" customHeight="1">
      <c r="A13871" s="221" t="s">
        <v>2860</v>
      </c>
      <c r="B13871" s="221" t="s">
        <v>190</v>
      </c>
      <c r="C13871" s="222" t="s">
        <v>50</v>
      </c>
      <c r="D13871" s="222" t="s">
        <v>191</v>
      </c>
      <c r="E13871" s="199" t="s">
        <v>163</v>
      </c>
      <c r="F13871" s="200" t="s">
        <v>11927</v>
      </c>
      <c r="G13871" s="200" t="s">
        <v>11928</v>
      </c>
      <c r="H13871" s="200"/>
      <c r="I13871" s="200">
        <v>45978</v>
      </c>
      <c r="J13871" s="143">
        <f t="shared" si="216"/>
        <v>45978</v>
      </c>
      <c r="K13871" s="202">
        <v>1</v>
      </c>
      <c r="L13871" s="285" t="s">
        <v>13152</v>
      </c>
      <c r="M13871" s="223"/>
      <c r="N13871" s="203"/>
      <c r="O13871" s="222" t="s">
        <v>326</v>
      </c>
    </row>
    <row r="13872" spans="1:15" ht="29.25" customHeight="1">
      <c r="A13872" s="221" t="s">
        <v>2860</v>
      </c>
      <c r="B13872" s="221" t="s">
        <v>190</v>
      </c>
      <c r="C13872" s="222" t="s">
        <v>50</v>
      </c>
      <c r="D13872" s="222" t="s">
        <v>191</v>
      </c>
      <c r="E13872" s="199" t="s">
        <v>177</v>
      </c>
      <c r="F13872" s="200"/>
      <c r="G13872" s="200"/>
      <c r="H13872" s="200"/>
      <c r="I13872" s="200">
        <v>45978</v>
      </c>
      <c r="J13872" s="143">
        <f t="shared" si="216"/>
        <v>45978</v>
      </c>
      <c r="K13872" s="202">
        <v>2</v>
      </c>
      <c r="L13872" s="284" t="s">
        <v>13153</v>
      </c>
      <c r="M13872" s="223"/>
      <c r="N13872" s="203"/>
      <c r="O13872" s="222" t="s">
        <v>326</v>
      </c>
    </row>
    <row r="13873" spans="1:15" ht="29.25" customHeight="1">
      <c r="A13873" s="221" t="s">
        <v>2860</v>
      </c>
      <c r="B13873" s="221" t="s">
        <v>190</v>
      </c>
      <c r="C13873" s="222" t="s">
        <v>50</v>
      </c>
      <c r="D13873" s="222" t="s">
        <v>191</v>
      </c>
      <c r="E13873" s="199" t="s">
        <v>163</v>
      </c>
      <c r="F13873" s="200" t="s">
        <v>11929</v>
      </c>
      <c r="G13873" s="200" t="s">
        <v>11930</v>
      </c>
      <c r="H13873" s="200" t="s">
        <v>57</v>
      </c>
      <c r="I13873" s="200">
        <v>45978</v>
      </c>
      <c r="J13873" s="143">
        <f t="shared" si="216"/>
        <v>45978</v>
      </c>
      <c r="K13873" s="202">
        <v>2</v>
      </c>
      <c r="L13873" s="285" t="s">
        <v>12802</v>
      </c>
      <c r="M13873" s="223"/>
      <c r="N13873" s="203">
        <v>0.66666666666666696</v>
      </c>
      <c r="O13873" s="222" t="s">
        <v>965</v>
      </c>
    </row>
    <row r="13874" spans="1:15" ht="29.25" customHeight="1">
      <c r="A13874" s="221" t="s">
        <v>2860</v>
      </c>
      <c r="B13874" s="221" t="s">
        <v>190</v>
      </c>
      <c r="C13874" s="222" t="s">
        <v>50</v>
      </c>
      <c r="D13874" s="222" t="s">
        <v>191</v>
      </c>
      <c r="E13874" s="199" t="s">
        <v>163</v>
      </c>
      <c r="F13874" s="200" t="s">
        <v>2849</v>
      </c>
      <c r="G13874" s="200" t="s">
        <v>2850</v>
      </c>
      <c r="H13874" s="200" t="s">
        <v>2851</v>
      </c>
      <c r="I13874" s="200">
        <v>45978</v>
      </c>
      <c r="J13874" s="143">
        <f t="shared" si="216"/>
        <v>45978</v>
      </c>
      <c r="K13874" s="202">
        <v>3.5</v>
      </c>
      <c r="L13874" s="284" t="s">
        <v>13151</v>
      </c>
      <c r="M13874" s="223"/>
      <c r="N13874" s="203">
        <v>7.5</v>
      </c>
      <c r="O13874" s="222" t="s">
        <v>991</v>
      </c>
    </row>
    <row r="13875" spans="1:15" ht="29.25" customHeight="1">
      <c r="A13875" s="221" t="s">
        <v>2860</v>
      </c>
      <c r="B13875" s="221" t="s">
        <v>190</v>
      </c>
      <c r="C13875" s="222" t="s">
        <v>50</v>
      </c>
      <c r="D13875" s="222" t="s">
        <v>191</v>
      </c>
      <c r="E13875" s="199" t="s">
        <v>163</v>
      </c>
      <c r="F13875" s="200" t="s">
        <v>1494</v>
      </c>
      <c r="G13875" s="200" t="s">
        <v>1495</v>
      </c>
      <c r="H13875" s="200" t="s">
        <v>257</v>
      </c>
      <c r="I13875" s="200">
        <v>45978</v>
      </c>
      <c r="J13875" s="143">
        <f t="shared" si="216"/>
        <v>45978</v>
      </c>
      <c r="K13875" s="202">
        <v>1</v>
      </c>
      <c r="L13875" s="284" t="s">
        <v>13154</v>
      </c>
      <c r="M13875" s="223"/>
      <c r="N13875" s="203">
        <v>0.266666666666667</v>
      </c>
      <c r="O13875" s="222" t="s">
        <v>7089</v>
      </c>
    </row>
    <row r="13876" spans="1:15" ht="29.25" customHeight="1">
      <c r="A13876" s="221" t="s">
        <v>2860</v>
      </c>
      <c r="B13876" s="221" t="s">
        <v>190</v>
      </c>
      <c r="C13876" s="222" t="s">
        <v>50</v>
      </c>
      <c r="D13876" s="222" t="s">
        <v>191</v>
      </c>
      <c r="E13876" s="199" t="s">
        <v>178</v>
      </c>
      <c r="F13876" s="200"/>
      <c r="G13876" s="200"/>
      <c r="H13876" s="200"/>
      <c r="I13876" s="200">
        <v>45979</v>
      </c>
      <c r="J13876" s="143">
        <f t="shared" si="216"/>
        <v>45979</v>
      </c>
      <c r="K13876" s="202">
        <v>1</v>
      </c>
      <c r="L13876" s="285" t="s">
        <v>13157</v>
      </c>
      <c r="M13876" s="223"/>
      <c r="N13876" s="203"/>
      <c r="O13876" s="222" t="s">
        <v>326</v>
      </c>
    </row>
    <row r="13877" spans="1:15" ht="29.25" customHeight="1">
      <c r="A13877" s="221" t="s">
        <v>2860</v>
      </c>
      <c r="B13877" s="221" t="s">
        <v>190</v>
      </c>
      <c r="C13877" s="222" t="s">
        <v>50</v>
      </c>
      <c r="D13877" s="222" t="s">
        <v>191</v>
      </c>
      <c r="E13877" s="199" t="s">
        <v>163</v>
      </c>
      <c r="F13877" s="200" t="s">
        <v>2849</v>
      </c>
      <c r="G13877" s="200" t="s">
        <v>2850</v>
      </c>
      <c r="H13877" s="200" t="s">
        <v>2851</v>
      </c>
      <c r="I13877" s="200">
        <v>45979</v>
      </c>
      <c r="J13877" s="143">
        <f t="shared" si="216"/>
        <v>45979</v>
      </c>
      <c r="K13877" s="202">
        <v>3</v>
      </c>
      <c r="L13877" s="284" t="s">
        <v>13156</v>
      </c>
      <c r="M13877" s="223"/>
      <c r="N13877" s="203">
        <v>7.5</v>
      </c>
      <c r="O13877" s="222" t="s">
        <v>991</v>
      </c>
    </row>
    <row r="13878" spans="1:15" ht="29.25" customHeight="1">
      <c r="A13878" s="221" t="s">
        <v>2860</v>
      </c>
      <c r="B13878" s="221" t="s">
        <v>190</v>
      </c>
      <c r="C13878" s="222" t="s">
        <v>50</v>
      </c>
      <c r="D13878" s="222" t="s">
        <v>191</v>
      </c>
      <c r="E13878" s="199" t="s">
        <v>163</v>
      </c>
      <c r="F13878" s="200" t="s">
        <v>5212</v>
      </c>
      <c r="G13878" s="200" t="s">
        <v>5213</v>
      </c>
      <c r="H13878" s="200" t="s">
        <v>146</v>
      </c>
      <c r="I13878" s="200">
        <v>45979</v>
      </c>
      <c r="J13878" s="143">
        <f t="shared" si="216"/>
        <v>45979</v>
      </c>
      <c r="K13878" s="202">
        <v>5.5</v>
      </c>
      <c r="L13878" s="284" t="s">
        <v>13155</v>
      </c>
      <c r="M13878" s="223"/>
      <c r="N13878" s="203">
        <v>0.116666666666667</v>
      </c>
      <c r="O13878" s="222" t="s">
        <v>991</v>
      </c>
    </row>
    <row r="13879" spans="1:15" ht="29.25" customHeight="1">
      <c r="A13879" s="221" t="s">
        <v>2860</v>
      </c>
      <c r="B13879" s="221" t="s">
        <v>190</v>
      </c>
      <c r="C13879" s="222" t="s">
        <v>50</v>
      </c>
      <c r="D13879" s="222" t="s">
        <v>191</v>
      </c>
      <c r="E13879" s="199" t="s">
        <v>178</v>
      </c>
      <c r="F13879" s="200"/>
      <c r="G13879" s="200"/>
      <c r="H13879" s="200"/>
      <c r="I13879" s="200">
        <v>45980</v>
      </c>
      <c r="J13879" s="143">
        <f t="shared" si="216"/>
        <v>45980</v>
      </c>
      <c r="K13879" s="202">
        <v>1.5</v>
      </c>
      <c r="L13879" s="284" t="s">
        <v>13158</v>
      </c>
      <c r="M13879" s="223"/>
      <c r="N13879" s="203"/>
      <c r="O13879" s="222" t="s">
        <v>326</v>
      </c>
    </row>
    <row r="13880" spans="1:15" ht="29.25" customHeight="1">
      <c r="A13880" s="221" t="s">
        <v>2860</v>
      </c>
      <c r="B13880" s="221" t="s">
        <v>190</v>
      </c>
      <c r="C13880" s="222" t="s">
        <v>50</v>
      </c>
      <c r="D13880" s="222" t="s">
        <v>191</v>
      </c>
      <c r="E13880" s="199" t="s">
        <v>178</v>
      </c>
      <c r="F13880" s="200"/>
      <c r="G13880" s="200"/>
      <c r="H13880" s="200"/>
      <c r="I13880" s="200">
        <v>45980</v>
      </c>
      <c r="J13880" s="143">
        <f t="shared" si="216"/>
        <v>45980</v>
      </c>
      <c r="K13880" s="202">
        <v>1</v>
      </c>
      <c r="L13880" s="285" t="s">
        <v>13161</v>
      </c>
      <c r="M13880" s="223"/>
      <c r="N13880" s="203"/>
      <c r="O13880" s="222" t="s">
        <v>326</v>
      </c>
    </row>
    <row r="13881" spans="1:15" ht="29.25" customHeight="1">
      <c r="A13881" s="221" t="s">
        <v>2860</v>
      </c>
      <c r="B13881" s="221" t="s">
        <v>190</v>
      </c>
      <c r="C13881" s="222" t="s">
        <v>50</v>
      </c>
      <c r="D13881" s="222" t="s">
        <v>191</v>
      </c>
      <c r="E13881" s="199" t="s">
        <v>163</v>
      </c>
      <c r="F13881" s="200" t="s">
        <v>2849</v>
      </c>
      <c r="G13881" s="200" t="s">
        <v>2850</v>
      </c>
      <c r="H13881" s="200" t="s">
        <v>2851</v>
      </c>
      <c r="I13881" s="200">
        <v>45980</v>
      </c>
      <c r="J13881" s="143">
        <f t="shared" si="216"/>
        <v>45980</v>
      </c>
      <c r="K13881" s="202">
        <v>3</v>
      </c>
      <c r="L13881" s="284" t="s">
        <v>13159</v>
      </c>
      <c r="M13881" s="223"/>
      <c r="N13881" s="203">
        <v>7.5</v>
      </c>
      <c r="O13881" s="222" t="s">
        <v>991</v>
      </c>
    </row>
    <row r="13882" spans="1:15" ht="29.25" customHeight="1">
      <c r="A13882" s="221" t="s">
        <v>2860</v>
      </c>
      <c r="B13882" s="221" t="s">
        <v>190</v>
      </c>
      <c r="C13882" s="222" t="s">
        <v>50</v>
      </c>
      <c r="D13882" s="222" t="s">
        <v>191</v>
      </c>
      <c r="E13882" s="199" t="s">
        <v>163</v>
      </c>
      <c r="F13882" s="200" t="s">
        <v>11927</v>
      </c>
      <c r="G13882" s="200" t="s">
        <v>11928</v>
      </c>
      <c r="H13882" s="200" t="s">
        <v>624</v>
      </c>
      <c r="I13882" s="200">
        <v>45980</v>
      </c>
      <c r="J13882" s="143">
        <f t="shared" si="216"/>
        <v>45980</v>
      </c>
      <c r="K13882" s="202">
        <v>3.5</v>
      </c>
      <c r="L13882" s="284" t="s">
        <v>13162</v>
      </c>
      <c r="M13882" s="223"/>
      <c r="N13882" s="203">
        <v>0.8125</v>
      </c>
      <c r="O13882" s="222" t="s">
        <v>968</v>
      </c>
    </row>
    <row r="13883" spans="1:15" ht="29.25" customHeight="1">
      <c r="A13883" s="221" t="s">
        <v>2860</v>
      </c>
      <c r="B13883" s="221" t="s">
        <v>190</v>
      </c>
      <c r="C13883" s="222" t="s">
        <v>50</v>
      </c>
      <c r="D13883" s="222" t="s">
        <v>191</v>
      </c>
      <c r="E13883" s="199" t="s">
        <v>163</v>
      </c>
      <c r="F13883" s="200" t="s">
        <v>7923</v>
      </c>
      <c r="G13883" s="200" t="s">
        <v>7924</v>
      </c>
      <c r="H13883" s="200" t="s">
        <v>8138</v>
      </c>
      <c r="I13883" s="200">
        <v>45980</v>
      </c>
      <c r="J13883" s="143">
        <f t="shared" si="216"/>
        <v>45980</v>
      </c>
      <c r="K13883" s="202">
        <v>0.5</v>
      </c>
      <c r="L13883" s="284" t="s">
        <v>13160</v>
      </c>
      <c r="M13883" s="223"/>
      <c r="N13883" s="203">
        <v>2.5208333333333299</v>
      </c>
      <c r="O13883" s="222" t="s">
        <v>941</v>
      </c>
    </row>
    <row r="13884" spans="1:15" ht="29.25" customHeight="1">
      <c r="A13884" s="221" t="s">
        <v>2860</v>
      </c>
      <c r="B13884" s="221" t="s">
        <v>190</v>
      </c>
      <c r="C13884" s="222" t="s">
        <v>50</v>
      </c>
      <c r="D13884" s="222" t="s">
        <v>191</v>
      </c>
      <c r="E13884" s="199" t="s">
        <v>178</v>
      </c>
      <c r="F13884" s="200"/>
      <c r="G13884" s="200"/>
      <c r="H13884" s="200"/>
      <c r="I13884" s="200">
        <v>45981</v>
      </c>
      <c r="J13884" s="143">
        <f t="shared" si="216"/>
        <v>45981</v>
      </c>
      <c r="K13884" s="202">
        <v>3</v>
      </c>
      <c r="L13884" s="284" t="s">
        <v>13331</v>
      </c>
      <c r="M13884" s="223"/>
      <c r="N13884" s="203"/>
      <c r="O13884" s="222" t="s">
        <v>326</v>
      </c>
    </row>
    <row r="13885" spans="1:15" ht="29.25" customHeight="1">
      <c r="A13885" s="221" t="s">
        <v>2860</v>
      </c>
      <c r="B13885" s="221" t="s">
        <v>190</v>
      </c>
      <c r="C13885" s="222" t="s">
        <v>50</v>
      </c>
      <c r="D13885" s="222" t="s">
        <v>191</v>
      </c>
      <c r="E13885" s="199" t="s">
        <v>178</v>
      </c>
      <c r="F13885" s="200"/>
      <c r="G13885" s="200"/>
      <c r="H13885" s="200"/>
      <c r="I13885" s="200">
        <v>45981</v>
      </c>
      <c r="J13885" s="143">
        <f t="shared" si="216"/>
        <v>45981</v>
      </c>
      <c r="K13885" s="202">
        <v>8.5</v>
      </c>
      <c r="L13885" s="285" t="s">
        <v>13333</v>
      </c>
      <c r="M13885" s="223"/>
      <c r="N13885" s="203"/>
      <c r="O13885" s="222" t="s">
        <v>326</v>
      </c>
    </row>
    <row r="13886" spans="1:15" ht="29.25" customHeight="1">
      <c r="A13886" s="221" t="s">
        <v>2860</v>
      </c>
      <c r="B13886" s="221" t="s">
        <v>190</v>
      </c>
      <c r="C13886" s="222" t="s">
        <v>50</v>
      </c>
      <c r="D13886" s="222" t="s">
        <v>191</v>
      </c>
      <c r="E13886" s="199" t="s">
        <v>166</v>
      </c>
      <c r="F13886" s="200"/>
      <c r="G13886" s="200"/>
      <c r="H13886" s="200"/>
      <c r="I13886" s="200">
        <v>45981</v>
      </c>
      <c r="J13886" s="143">
        <f t="shared" si="216"/>
        <v>45981</v>
      </c>
      <c r="K13886" s="202">
        <v>1</v>
      </c>
      <c r="L13886" s="285" t="s">
        <v>13334</v>
      </c>
      <c r="M13886" s="223"/>
      <c r="N13886" s="203"/>
      <c r="O13886" s="222" t="s">
        <v>326</v>
      </c>
    </row>
    <row r="13887" spans="1:15" ht="29.25" customHeight="1">
      <c r="A13887" s="221" t="s">
        <v>2860</v>
      </c>
      <c r="B13887" s="221" t="s">
        <v>190</v>
      </c>
      <c r="C13887" s="222" t="s">
        <v>50</v>
      </c>
      <c r="D13887" s="222" t="s">
        <v>191</v>
      </c>
      <c r="E13887" s="199" t="s">
        <v>163</v>
      </c>
      <c r="F13887" s="200" t="s">
        <v>2849</v>
      </c>
      <c r="G13887" s="200" t="s">
        <v>2850</v>
      </c>
      <c r="H13887" s="200" t="s">
        <v>2851</v>
      </c>
      <c r="I13887" s="200">
        <v>45981</v>
      </c>
      <c r="J13887" s="143">
        <f t="shared" si="216"/>
        <v>45981</v>
      </c>
      <c r="K13887" s="202">
        <v>5.5</v>
      </c>
      <c r="L13887" s="284" t="s">
        <v>13332</v>
      </c>
      <c r="M13887" s="223"/>
      <c r="N13887" s="203">
        <v>7.5</v>
      </c>
      <c r="O13887" s="222" t="s">
        <v>991</v>
      </c>
    </row>
    <row r="13888" spans="1:15" ht="29.25" customHeight="1">
      <c r="A13888" s="221" t="s">
        <v>2860</v>
      </c>
      <c r="B13888" s="221" t="s">
        <v>190</v>
      </c>
      <c r="C13888" s="222" t="s">
        <v>50</v>
      </c>
      <c r="D13888" s="222" t="s">
        <v>191</v>
      </c>
      <c r="E13888" s="199" t="s">
        <v>163</v>
      </c>
      <c r="F13888" s="200" t="s">
        <v>2849</v>
      </c>
      <c r="G13888" s="200" t="s">
        <v>2850</v>
      </c>
      <c r="H13888" s="200"/>
      <c r="I13888" s="200">
        <v>45985</v>
      </c>
      <c r="J13888" s="143">
        <f t="shared" si="216"/>
        <v>45985</v>
      </c>
      <c r="K13888" s="202">
        <v>5</v>
      </c>
      <c r="L13888" s="285" t="s">
        <v>13335</v>
      </c>
      <c r="M13888" s="223"/>
      <c r="N13888" s="203"/>
      <c r="O13888" s="222" t="s">
        <v>326</v>
      </c>
    </row>
    <row r="13889" spans="1:15" ht="29.25" customHeight="1">
      <c r="A13889" s="221" t="s">
        <v>2860</v>
      </c>
      <c r="B13889" s="221" t="s">
        <v>190</v>
      </c>
      <c r="C13889" s="222" t="s">
        <v>50</v>
      </c>
      <c r="D13889" s="222" t="s">
        <v>191</v>
      </c>
      <c r="E13889" s="199" t="s">
        <v>163</v>
      </c>
      <c r="F13889" s="200" t="s">
        <v>2849</v>
      </c>
      <c r="G13889" s="200" t="s">
        <v>2850</v>
      </c>
      <c r="H13889" s="200" t="s">
        <v>80</v>
      </c>
      <c r="I13889" s="200">
        <v>45985</v>
      </c>
      <c r="J13889" s="143">
        <f t="shared" si="216"/>
        <v>45985</v>
      </c>
      <c r="K13889" s="202">
        <v>4.5</v>
      </c>
      <c r="L13889" s="284" t="s">
        <v>13336</v>
      </c>
      <c r="M13889" s="223"/>
      <c r="N13889" s="203">
        <v>1.1625000000000001</v>
      </c>
      <c r="O13889" s="222" t="s">
        <v>992</v>
      </c>
    </row>
    <row r="13890" spans="1:15" ht="29.25" customHeight="1">
      <c r="A13890" s="221" t="s">
        <v>2860</v>
      </c>
      <c r="B13890" s="221" t="s">
        <v>190</v>
      </c>
      <c r="C13890" s="222" t="s">
        <v>50</v>
      </c>
      <c r="D13890" s="222" t="s">
        <v>191</v>
      </c>
      <c r="E13890" s="199" t="s">
        <v>163</v>
      </c>
      <c r="F13890" s="200" t="s">
        <v>11927</v>
      </c>
      <c r="G13890" s="200" t="s">
        <v>11928</v>
      </c>
      <c r="H13890" s="200" t="s">
        <v>52</v>
      </c>
      <c r="I13890" s="200">
        <v>45986</v>
      </c>
      <c r="J13890" s="143">
        <f t="shared" si="216"/>
        <v>45986</v>
      </c>
      <c r="K13890" s="202">
        <v>2</v>
      </c>
      <c r="L13890" s="285" t="s">
        <v>13337</v>
      </c>
      <c r="M13890" s="223"/>
      <c r="N13890" s="203">
        <v>3.8541666666666701</v>
      </c>
      <c r="O13890" s="222" t="s">
        <v>941</v>
      </c>
    </row>
    <row r="13891" spans="1:15" ht="29.25" customHeight="1">
      <c r="A13891" s="221" t="s">
        <v>2860</v>
      </c>
      <c r="B13891" s="221" t="s">
        <v>190</v>
      </c>
      <c r="C13891" s="222" t="s">
        <v>50</v>
      </c>
      <c r="D13891" s="222" t="s">
        <v>191</v>
      </c>
      <c r="E13891" s="199" t="s">
        <v>163</v>
      </c>
      <c r="F13891" s="200" t="s">
        <v>11929</v>
      </c>
      <c r="G13891" s="200" t="s">
        <v>11930</v>
      </c>
      <c r="H13891" s="200" t="s">
        <v>12111</v>
      </c>
      <c r="I13891" s="200">
        <v>45986</v>
      </c>
      <c r="J13891" s="143">
        <f t="shared" ref="J13891:J13954" si="217">I13891</f>
        <v>45986</v>
      </c>
      <c r="K13891" s="202">
        <v>7.5</v>
      </c>
      <c r="L13891" s="285" t="s">
        <v>13338</v>
      </c>
      <c r="M13891" s="223"/>
      <c r="N13891" s="203">
        <v>0.48</v>
      </c>
      <c r="O13891" s="222" t="s">
        <v>987</v>
      </c>
    </row>
    <row r="13892" spans="1:15" ht="29.25" customHeight="1">
      <c r="A13892" s="221" t="s">
        <v>2860</v>
      </c>
      <c r="B13892" s="221" t="s">
        <v>190</v>
      </c>
      <c r="C13892" s="222" t="s">
        <v>50</v>
      </c>
      <c r="D13892" s="222" t="s">
        <v>191</v>
      </c>
      <c r="E13892" s="199" t="s">
        <v>171</v>
      </c>
      <c r="F13892" s="200"/>
      <c r="G13892" s="200"/>
      <c r="H13892" s="200"/>
      <c r="I13892" s="200">
        <v>45987</v>
      </c>
      <c r="J13892" s="143">
        <f t="shared" si="217"/>
        <v>45987</v>
      </c>
      <c r="K13892" s="202">
        <v>6.5</v>
      </c>
      <c r="L13892" s="284" t="s">
        <v>13340</v>
      </c>
      <c r="M13892" s="223"/>
      <c r="N13892" s="203"/>
      <c r="O13892" s="222" t="s">
        <v>326</v>
      </c>
    </row>
    <row r="13893" spans="1:15" ht="29.25" customHeight="1">
      <c r="A13893" s="221" t="s">
        <v>2860</v>
      </c>
      <c r="B13893" s="221" t="s">
        <v>190</v>
      </c>
      <c r="C13893" s="222" t="s">
        <v>50</v>
      </c>
      <c r="D13893" s="222" t="s">
        <v>191</v>
      </c>
      <c r="E13893" s="199" t="s">
        <v>163</v>
      </c>
      <c r="F13893" s="200" t="s">
        <v>2241</v>
      </c>
      <c r="G13893" s="200" t="s">
        <v>2242</v>
      </c>
      <c r="H13893" s="200" t="s">
        <v>91</v>
      </c>
      <c r="I13893" s="200">
        <v>45987</v>
      </c>
      <c r="J13893" s="143">
        <f t="shared" si="217"/>
        <v>45987</v>
      </c>
      <c r="K13893" s="202">
        <v>1</v>
      </c>
      <c r="L13893" s="285" t="s">
        <v>13341</v>
      </c>
      <c r="M13893" s="223"/>
      <c r="N13893" s="203">
        <v>3.375</v>
      </c>
      <c r="O13893" s="222" t="s">
        <v>968</v>
      </c>
    </row>
    <row r="13894" spans="1:15" ht="29.25" customHeight="1">
      <c r="A13894" s="221" t="s">
        <v>2860</v>
      </c>
      <c r="B13894" s="221" t="s">
        <v>190</v>
      </c>
      <c r="C13894" s="222" t="s">
        <v>50</v>
      </c>
      <c r="D13894" s="222" t="s">
        <v>191</v>
      </c>
      <c r="E13894" s="199" t="s">
        <v>163</v>
      </c>
      <c r="F13894" s="200" t="s">
        <v>1494</v>
      </c>
      <c r="G13894" s="200" t="s">
        <v>1495</v>
      </c>
      <c r="H13894" s="200" t="s">
        <v>257</v>
      </c>
      <c r="I13894" s="200">
        <v>45987</v>
      </c>
      <c r="J13894" s="143">
        <f t="shared" si="217"/>
        <v>45987</v>
      </c>
      <c r="K13894" s="202">
        <v>2</v>
      </c>
      <c r="L13894" s="284" t="s">
        <v>13339</v>
      </c>
      <c r="M13894" s="223"/>
      <c r="N13894" s="203">
        <v>0.266666666666667</v>
      </c>
      <c r="O13894" s="222" t="s">
        <v>7089</v>
      </c>
    </row>
    <row r="13895" spans="1:15" ht="29.25" customHeight="1">
      <c r="A13895" s="221" t="s">
        <v>2860</v>
      </c>
      <c r="B13895" s="221" t="s">
        <v>190</v>
      </c>
      <c r="C13895" s="222" t="s">
        <v>50</v>
      </c>
      <c r="D13895" s="222" t="s">
        <v>191</v>
      </c>
      <c r="E13895" s="199" t="s">
        <v>178</v>
      </c>
      <c r="F13895" s="200"/>
      <c r="G13895" s="200"/>
      <c r="H13895" s="200"/>
      <c r="I13895" s="200">
        <v>45988</v>
      </c>
      <c r="J13895" s="143">
        <f t="shared" si="217"/>
        <v>45988</v>
      </c>
      <c r="K13895" s="202">
        <v>1</v>
      </c>
      <c r="L13895" s="285" t="s">
        <v>13505</v>
      </c>
      <c r="M13895" s="223"/>
      <c r="N13895" s="203"/>
      <c r="O13895" s="222" t="s">
        <v>326</v>
      </c>
    </row>
    <row r="13896" spans="1:15" ht="29.25" customHeight="1">
      <c r="A13896" s="221" t="s">
        <v>2860</v>
      </c>
      <c r="B13896" s="221" t="s">
        <v>190</v>
      </c>
      <c r="C13896" s="222" t="s">
        <v>50</v>
      </c>
      <c r="D13896" s="222" t="s">
        <v>191</v>
      </c>
      <c r="E13896" s="199" t="s">
        <v>178</v>
      </c>
      <c r="F13896" s="200"/>
      <c r="G13896" s="200"/>
      <c r="H13896" s="200"/>
      <c r="I13896" s="200">
        <v>45988</v>
      </c>
      <c r="J13896" s="143">
        <f t="shared" si="217"/>
        <v>45988</v>
      </c>
      <c r="K13896" s="202">
        <v>1</v>
      </c>
      <c r="L13896" s="284" t="s">
        <v>13507</v>
      </c>
      <c r="M13896" s="223"/>
      <c r="N13896" s="203"/>
      <c r="O13896" s="222" t="s">
        <v>326</v>
      </c>
    </row>
    <row r="13897" spans="1:15" ht="29.25" customHeight="1">
      <c r="A13897" s="221" t="s">
        <v>2860</v>
      </c>
      <c r="B13897" s="221" t="s">
        <v>190</v>
      </c>
      <c r="C13897" s="222" t="s">
        <v>50</v>
      </c>
      <c r="D13897" s="222" t="s">
        <v>191</v>
      </c>
      <c r="E13897" s="199" t="s">
        <v>163</v>
      </c>
      <c r="F13897" s="200" t="s">
        <v>6005</v>
      </c>
      <c r="G13897" s="200" t="s">
        <v>6006</v>
      </c>
      <c r="H13897" s="200" t="s">
        <v>49</v>
      </c>
      <c r="I13897" s="200">
        <v>45988</v>
      </c>
      <c r="J13897" s="143">
        <f t="shared" si="217"/>
        <v>45988</v>
      </c>
      <c r="K13897" s="202">
        <v>2.5</v>
      </c>
      <c r="L13897" s="284" t="s">
        <v>13506</v>
      </c>
      <c r="M13897" s="223"/>
      <c r="N13897" s="203">
        <v>3.9375</v>
      </c>
      <c r="O13897" s="222" t="s">
        <v>942</v>
      </c>
    </row>
    <row r="13898" spans="1:15" ht="29.25" customHeight="1">
      <c r="A13898" s="221" t="s">
        <v>2860</v>
      </c>
      <c r="B13898" s="221" t="s">
        <v>190</v>
      </c>
      <c r="C13898" s="222" t="s">
        <v>50</v>
      </c>
      <c r="D13898" s="222" t="s">
        <v>191</v>
      </c>
      <c r="E13898" s="199" t="s">
        <v>163</v>
      </c>
      <c r="F13898" s="200" t="s">
        <v>1494</v>
      </c>
      <c r="G13898" s="200" t="s">
        <v>1495</v>
      </c>
      <c r="H13898" s="200" t="s">
        <v>257</v>
      </c>
      <c r="I13898" s="200">
        <v>45988</v>
      </c>
      <c r="J13898" s="143">
        <f t="shared" si="217"/>
        <v>45988</v>
      </c>
      <c r="K13898" s="202">
        <v>5</v>
      </c>
      <c r="L13898" s="284" t="s">
        <v>13504</v>
      </c>
      <c r="M13898" s="223"/>
      <c r="N13898" s="203">
        <v>0.266666666666667</v>
      </c>
      <c r="O13898" s="222" t="s">
        <v>7089</v>
      </c>
    </row>
    <row r="13899" spans="1:15" ht="29.25" customHeight="1">
      <c r="A13899" s="221" t="s">
        <v>2860</v>
      </c>
      <c r="B13899" s="221" t="s">
        <v>190</v>
      </c>
      <c r="C13899" s="222" t="s">
        <v>50</v>
      </c>
      <c r="D13899" s="222" t="s">
        <v>191</v>
      </c>
      <c r="E13899" s="199" t="s">
        <v>163</v>
      </c>
      <c r="F13899" s="200" t="s">
        <v>11927</v>
      </c>
      <c r="G13899" s="200" t="s">
        <v>11928</v>
      </c>
      <c r="H13899" s="200"/>
      <c r="I13899" s="200">
        <v>45989</v>
      </c>
      <c r="J13899" s="143">
        <f t="shared" si="217"/>
        <v>45989</v>
      </c>
      <c r="K13899" s="202">
        <v>1</v>
      </c>
      <c r="L13899" s="285" t="s">
        <v>12443</v>
      </c>
      <c r="M13899" s="223"/>
      <c r="N13899" s="203"/>
      <c r="O13899" s="222" t="s">
        <v>326</v>
      </c>
    </row>
    <row r="13900" spans="1:15" ht="29.25" customHeight="1">
      <c r="A13900" s="221" t="s">
        <v>2860</v>
      </c>
      <c r="B13900" s="221" t="s">
        <v>190</v>
      </c>
      <c r="C13900" s="222" t="s">
        <v>50</v>
      </c>
      <c r="D13900" s="222" t="s">
        <v>191</v>
      </c>
      <c r="E13900" s="199" t="s">
        <v>171</v>
      </c>
      <c r="F13900" s="200"/>
      <c r="G13900" s="200"/>
      <c r="H13900" s="200"/>
      <c r="I13900" s="200">
        <v>45989</v>
      </c>
      <c r="J13900" s="143">
        <f t="shared" si="217"/>
        <v>45989</v>
      </c>
      <c r="K13900" s="202">
        <v>1</v>
      </c>
      <c r="L13900" s="285" t="s">
        <v>13511</v>
      </c>
      <c r="M13900" s="223"/>
      <c r="N13900" s="203"/>
      <c r="O13900" s="222" t="s">
        <v>326</v>
      </c>
    </row>
    <row r="13901" spans="1:15" ht="29.25" customHeight="1">
      <c r="A13901" s="221" t="s">
        <v>2860</v>
      </c>
      <c r="B13901" s="221" t="s">
        <v>190</v>
      </c>
      <c r="C13901" s="222" t="s">
        <v>50</v>
      </c>
      <c r="D13901" s="222" t="s">
        <v>191</v>
      </c>
      <c r="E13901" s="199" t="s">
        <v>163</v>
      </c>
      <c r="F13901" s="200" t="s">
        <v>2849</v>
      </c>
      <c r="G13901" s="200" t="s">
        <v>2850</v>
      </c>
      <c r="H13901" s="200" t="s">
        <v>2851</v>
      </c>
      <c r="I13901" s="200">
        <v>45989</v>
      </c>
      <c r="J13901" s="143">
        <f t="shared" si="217"/>
        <v>45989</v>
      </c>
      <c r="K13901" s="202">
        <v>3.5</v>
      </c>
      <c r="L13901" s="284" t="s">
        <v>13508</v>
      </c>
      <c r="M13901" s="223"/>
      <c r="N13901" s="203">
        <v>7.5</v>
      </c>
      <c r="O13901" s="222" t="s">
        <v>991</v>
      </c>
    </row>
    <row r="13902" spans="1:15" ht="29.25" customHeight="1">
      <c r="A13902" s="221" t="s">
        <v>2860</v>
      </c>
      <c r="B13902" s="221" t="s">
        <v>190</v>
      </c>
      <c r="C13902" s="222" t="s">
        <v>50</v>
      </c>
      <c r="D13902" s="222" t="s">
        <v>191</v>
      </c>
      <c r="E13902" s="199" t="s">
        <v>163</v>
      </c>
      <c r="F13902" s="200" t="s">
        <v>1494</v>
      </c>
      <c r="G13902" s="200" t="s">
        <v>1495</v>
      </c>
      <c r="H13902" s="200" t="s">
        <v>257</v>
      </c>
      <c r="I13902" s="200">
        <v>45989</v>
      </c>
      <c r="J13902" s="143">
        <f t="shared" si="217"/>
        <v>45989</v>
      </c>
      <c r="K13902" s="202">
        <v>2.5</v>
      </c>
      <c r="L13902" s="284" t="s">
        <v>13509</v>
      </c>
      <c r="M13902" s="223"/>
      <c r="N13902" s="203">
        <v>0.266666666666667</v>
      </c>
      <c r="O13902" s="222" t="s">
        <v>7089</v>
      </c>
    </row>
    <row r="13903" spans="1:15" ht="29.25" customHeight="1">
      <c r="A13903" s="221" t="s">
        <v>2860</v>
      </c>
      <c r="B13903" s="221" t="s">
        <v>190</v>
      </c>
      <c r="C13903" s="222" t="s">
        <v>50</v>
      </c>
      <c r="D13903" s="222" t="s">
        <v>191</v>
      </c>
      <c r="E13903" s="199" t="s">
        <v>163</v>
      </c>
      <c r="F13903" s="200" t="s">
        <v>11929</v>
      </c>
      <c r="G13903" s="200" t="s">
        <v>11930</v>
      </c>
      <c r="H13903" s="200" t="s">
        <v>55</v>
      </c>
      <c r="I13903" s="200">
        <v>45989</v>
      </c>
      <c r="J13903" s="143">
        <f t="shared" si="217"/>
        <v>45989</v>
      </c>
      <c r="K13903" s="202">
        <v>1.5</v>
      </c>
      <c r="L13903" s="285" t="s">
        <v>13510</v>
      </c>
      <c r="M13903" s="223"/>
      <c r="N13903" s="203">
        <v>1.1666666666666701</v>
      </c>
      <c r="O13903" s="222" t="s">
        <v>965</v>
      </c>
    </row>
    <row r="13904" spans="1:15" ht="29.25" customHeight="1">
      <c r="A13904" s="221" t="s">
        <v>2860</v>
      </c>
      <c r="B13904" s="221" t="s">
        <v>190</v>
      </c>
      <c r="C13904" s="222" t="s">
        <v>50</v>
      </c>
      <c r="D13904" s="222" t="s">
        <v>191</v>
      </c>
      <c r="E13904" s="199" t="s">
        <v>163</v>
      </c>
      <c r="F13904" s="200" t="s">
        <v>11927</v>
      </c>
      <c r="G13904" s="200" t="s">
        <v>11928</v>
      </c>
      <c r="H13904" s="200"/>
      <c r="I13904" s="200">
        <v>45992</v>
      </c>
      <c r="J13904" s="143">
        <f t="shared" si="217"/>
        <v>45992</v>
      </c>
      <c r="K13904" s="202">
        <v>1</v>
      </c>
      <c r="L13904" s="284" t="s">
        <v>13513</v>
      </c>
      <c r="M13904" s="223"/>
      <c r="N13904" s="203"/>
      <c r="O13904" s="222" t="s">
        <v>326</v>
      </c>
    </row>
    <row r="13905" spans="1:15" ht="29.25" customHeight="1">
      <c r="A13905" s="221" t="s">
        <v>2860</v>
      </c>
      <c r="B13905" s="221" t="s">
        <v>190</v>
      </c>
      <c r="C13905" s="222" t="s">
        <v>50</v>
      </c>
      <c r="D13905" s="222" t="s">
        <v>191</v>
      </c>
      <c r="E13905" s="199" t="s">
        <v>163</v>
      </c>
      <c r="F13905" s="200" t="s">
        <v>2241</v>
      </c>
      <c r="G13905" s="200" t="s">
        <v>2242</v>
      </c>
      <c r="H13905" s="200"/>
      <c r="I13905" s="200">
        <v>45992</v>
      </c>
      <c r="J13905" s="143">
        <f t="shared" si="217"/>
        <v>45992</v>
      </c>
      <c r="K13905" s="202">
        <v>0.5</v>
      </c>
      <c r="L13905" s="284" t="s">
        <v>13514</v>
      </c>
      <c r="M13905" s="223"/>
      <c r="N13905" s="203"/>
      <c r="O13905" s="222" t="s">
        <v>326</v>
      </c>
    </row>
    <row r="13906" spans="1:15" ht="29.25" customHeight="1">
      <c r="A13906" s="221" t="s">
        <v>2860</v>
      </c>
      <c r="B13906" s="221" t="s">
        <v>190</v>
      </c>
      <c r="C13906" s="222" t="s">
        <v>50</v>
      </c>
      <c r="D13906" s="222" t="s">
        <v>191</v>
      </c>
      <c r="E13906" s="199" t="s">
        <v>163</v>
      </c>
      <c r="F13906" s="200" t="s">
        <v>1494</v>
      </c>
      <c r="G13906" s="200" t="s">
        <v>1495</v>
      </c>
      <c r="H13906" s="200"/>
      <c r="I13906" s="200">
        <v>45992</v>
      </c>
      <c r="J13906" s="143">
        <f t="shared" si="217"/>
        <v>45992</v>
      </c>
      <c r="K13906" s="202">
        <v>0.5</v>
      </c>
      <c r="L13906" s="284" t="s">
        <v>13516</v>
      </c>
      <c r="M13906" s="223"/>
      <c r="N13906" s="203"/>
      <c r="O13906" s="222" t="s">
        <v>326</v>
      </c>
    </row>
    <row r="13907" spans="1:15" ht="29.25" customHeight="1">
      <c r="A13907" s="221" t="s">
        <v>2860</v>
      </c>
      <c r="B13907" s="221" t="s">
        <v>190</v>
      </c>
      <c r="C13907" s="222" t="s">
        <v>50</v>
      </c>
      <c r="D13907" s="222" t="s">
        <v>191</v>
      </c>
      <c r="E13907" s="199" t="s">
        <v>163</v>
      </c>
      <c r="F13907" s="200" t="s">
        <v>2849</v>
      </c>
      <c r="G13907" s="200" t="s">
        <v>2850</v>
      </c>
      <c r="H13907" s="200" t="s">
        <v>2851</v>
      </c>
      <c r="I13907" s="200">
        <v>45992</v>
      </c>
      <c r="J13907" s="143">
        <f t="shared" si="217"/>
        <v>45992</v>
      </c>
      <c r="K13907" s="202">
        <v>5</v>
      </c>
      <c r="L13907" s="284" t="s">
        <v>13515</v>
      </c>
      <c r="M13907" s="223"/>
      <c r="N13907" s="203">
        <v>7.5</v>
      </c>
      <c r="O13907" s="222" t="s">
        <v>991</v>
      </c>
    </row>
    <row r="13908" spans="1:15" ht="29.25" customHeight="1">
      <c r="A13908" s="221" t="s">
        <v>2860</v>
      </c>
      <c r="B13908" s="221" t="s">
        <v>190</v>
      </c>
      <c r="C13908" s="222" t="s">
        <v>50</v>
      </c>
      <c r="D13908" s="222" t="s">
        <v>191</v>
      </c>
      <c r="E13908" s="199" t="s">
        <v>163</v>
      </c>
      <c r="F13908" s="200" t="s">
        <v>6005</v>
      </c>
      <c r="G13908" s="200" t="s">
        <v>6006</v>
      </c>
      <c r="H13908" s="200" t="s">
        <v>80</v>
      </c>
      <c r="I13908" s="200">
        <v>45992</v>
      </c>
      <c r="J13908" s="143">
        <f t="shared" si="217"/>
        <v>45992</v>
      </c>
      <c r="K13908" s="202">
        <v>2.5</v>
      </c>
      <c r="L13908" s="284" t="s">
        <v>13512</v>
      </c>
      <c r="M13908" s="223"/>
      <c r="N13908" s="203">
        <v>0.375</v>
      </c>
      <c r="O13908" s="222" t="s">
        <v>943</v>
      </c>
    </row>
    <row r="13909" spans="1:15" ht="29.25" customHeight="1">
      <c r="A13909" s="221" t="s">
        <v>2860</v>
      </c>
      <c r="B13909" s="221" t="s">
        <v>190</v>
      </c>
      <c r="C13909" s="222" t="s">
        <v>50</v>
      </c>
      <c r="D13909" s="222" t="s">
        <v>191</v>
      </c>
      <c r="E13909" s="199" t="s">
        <v>175</v>
      </c>
      <c r="F13909" s="200"/>
      <c r="G13909" s="200"/>
      <c r="H13909" s="200"/>
      <c r="I13909" s="200">
        <v>45993</v>
      </c>
      <c r="J13909" s="143">
        <f t="shared" si="217"/>
        <v>45993</v>
      </c>
      <c r="K13909" s="202">
        <v>8</v>
      </c>
      <c r="L13909" s="284" t="s">
        <v>13517</v>
      </c>
      <c r="M13909" s="223"/>
      <c r="N13909" s="203"/>
      <c r="O13909" s="222" t="s">
        <v>326</v>
      </c>
    </row>
    <row r="13910" spans="1:15" ht="29.25" customHeight="1">
      <c r="A13910" s="221" t="s">
        <v>2860</v>
      </c>
      <c r="B13910" s="221" t="s">
        <v>190</v>
      </c>
      <c r="C13910" s="222" t="s">
        <v>50</v>
      </c>
      <c r="D13910" s="222" t="s">
        <v>191</v>
      </c>
      <c r="E13910" s="199" t="s">
        <v>175</v>
      </c>
      <c r="F13910" s="200"/>
      <c r="G13910" s="200"/>
      <c r="H13910" s="200"/>
      <c r="I13910" s="200">
        <v>45994</v>
      </c>
      <c r="J13910" s="143">
        <f t="shared" si="217"/>
        <v>45994</v>
      </c>
      <c r="K13910" s="202">
        <v>8</v>
      </c>
      <c r="L13910" s="284" t="s">
        <v>13518</v>
      </c>
      <c r="M13910" s="223"/>
      <c r="N13910" s="203"/>
      <c r="O13910" s="222" t="s">
        <v>326</v>
      </c>
    </row>
    <row r="13911" spans="1:15" ht="29.25" customHeight="1">
      <c r="A13911" s="221" t="s">
        <v>2860</v>
      </c>
      <c r="B13911" s="221" t="s">
        <v>190</v>
      </c>
      <c r="C13911" s="222" t="s">
        <v>50</v>
      </c>
      <c r="D13911" s="222" t="s">
        <v>191</v>
      </c>
      <c r="E13911" s="199" t="s">
        <v>175</v>
      </c>
      <c r="F13911" s="200"/>
      <c r="G13911" s="200"/>
      <c r="H13911" s="200"/>
      <c r="I13911" s="200">
        <v>45995</v>
      </c>
      <c r="J13911" s="143">
        <f t="shared" si="217"/>
        <v>45995</v>
      </c>
      <c r="K13911" s="202">
        <v>8</v>
      </c>
      <c r="L13911" s="285" t="s">
        <v>13689</v>
      </c>
      <c r="M13911" s="223"/>
      <c r="N13911" s="203"/>
      <c r="O13911" s="222" t="s">
        <v>326</v>
      </c>
    </row>
    <row r="13912" spans="1:15" ht="29.25" customHeight="1">
      <c r="A13912" s="221" t="s">
        <v>2860</v>
      </c>
      <c r="B13912" s="221" t="s">
        <v>190</v>
      </c>
      <c r="C13912" s="222" t="s">
        <v>50</v>
      </c>
      <c r="D13912" s="222" t="s">
        <v>191</v>
      </c>
      <c r="E13912" s="199" t="s">
        <v>175</v>
      </c>
      <c r="F13912" s="200"/>
      <c r="G13912" s="200"/>
      <c r="H13912" s="200"/>
      <c r="I13912" s="200">
        <v>45996</v>
      </c>
      <c r="J13912" s="143">
        <f t="shared" si="217"/>
        <v>45996</v>
      </c>
      <c r="K13912" s="202">
        <v>8</v>
      </c>
      <c r="L13912" s="284" t="s">
        <v>13690</v>
      </c>
      <c r="M13912" s="223"/>
      <c r="N13912" s="203"/>
      <c r="O13912" s="222" t="s">
        <v>326</v>
      </c>
    </row>
    <row r="13913" spans="1:15" ht="29.25" customHeight="1">
      <c r="A13913" s="221" t="s">
        <v>2860</v>
      </c>
      <c r="B13913" s="221" t="s">
        <v>190</v>
      </c>
      <c r="C13913" s="222" t="s">
        <v>50</v>
      </c>
      <c r="D13913" s="222" t="s">
        <v>191</v>
      </c>
      <c r="E13913" s="199" t="s">
        <v>175</v>
      </c>
      <c r="F13913" s="200"/>
      <c r="G13913" s="200"/>
      <c r="H13913" s="200"/>
      <c r="I13913" s="200">
        <v>45999</v>
      </c>
      <c r="J13913" s="143">
        <f t="shared" si="217"/>
        <v>45999</v>
      </c>
      <c r="K13913" s="202">
        <v>5.5</v>
      </c>
      <c r="L13913" s="284" t="s">
        <v>13692</v>
      </c>
      <c r="M13913" s="223"/>
      <c r="N13913" s="203"/>
      <c r="O13913" s="222" t="s">
        <v>326</v>
      </c>
    </row>
    <row r="13914" spans="1:15" ht="29.25" customHeight="1">
      <c r="A13914" s="221" t="s">
        <v>2860</v>
      </c>
      <c r="B13914" s="221" t="s">
        <v>190</v>
      </c>
      <c r="C13914" s="222" t="s">
        <v>50</v>
      </c>
      <c r="D13914" s="222" t="s">
        <v>191</v>
      </c>
      <c r="E13914" s="199" t="s">
        <v>163</v>
      </c>
      <c r="F13914" s="200" t="s">
        <v>2849</v>
      </c>
      <c r="G13914" s="200" t="s">
        <v>2850</v>
      </c>
      <c r="H13914" s="200" t="s">
        <v>2851</v>
      </c>
      <c r="I13914" s="200">
        <v>45999</v>
      </c>
      <c r="J13914" s="143">
        <f t="shared" si="217"/>
        <v>45999</v>
      </c>
      <c r="K13914" s="202">
        <v>3</v>
      </c>
      <c r="L13914" s="284" t="s">
        <v>13691</v>
      </c>
      <c r="M13914" s="223"/>
      <c r="N13914" s="203">
        <v>7.5</v>
      </c>
      <c r="O13914" s="222" t="s">
        <v>991</v>
      </c>
    </row>
    <row r="13915" spans="1:15" ht="29.25" customHeight="1">
      <c r="A13915" s="221" t="s">
        <v>2860</v>
      </c>
      <c r="B13915" s="221" t="s">
        <v>190</v>
      </c>
      <c r="C13915" s="222" t="s">
        <v>50</v>
      </c>
      <c r="D13915" s="222" t="s">
        <v>191</v>
      </c>
      <c r="E13915" s="199" t="s">
        <v>163</v>
      </c>
      <c r="F13915" s="200" t="s">
        <v>1494</v>
      </c>
      <c r="G13915" s="200" t="s">
        <v>1495</v>
      </c>
      <c r="H13915" s="200" t="s">
        <v>257</v>
      </c>
      <c r="I13915" s="200">
        <v>45999</v>
      </c>
      <c r="J13915" s="143">
        <f t="shared" si="217"/>
        <v>45999</v>
      </c>
      <c r="K13915" s="202">
        <v>1</v>
      </c>
      <c r="L13915" s="284" t="s">
        <v>13693</v>
      </c>
      <c r="M13915" s="223"/>
      <c r="N13915" s="203">
        <v>0.266666666666667</v>
      </c>
      <c r="O13915" s="222" t="s">
        <v>7089</v>
      </c>
    </row>
    <row r="13916" spans="1:15" ht="29.25" customHeight="1">
      <c r="A13916" s="221" t="s">
        <v>2860</v>
      </c>
      <c r="B13916" s="221" t="s">
        <v>190</v>
      </c>
      <c r="C13916" s="222" t="s">
        <v>50</v>
      </c>
      <c r="D13916" s="222" t="s">
        <v>191</v>
      </c>
      <c r="E13916" s="199" t="s">
        <v>178</v>
      </c>
      <c r="F13916" s="200"/>
      <c r="G13916" s="200"/>
      <c r="H13916" s="200"/>
      <c r="I13916" s="200">
        <v>46000</v>
      </c>
      <c r="J13916" s="143">
        <f t="shared" si="217"/>
        <v>46000</v>
      </c>
      <c r="K13916" s="202">
        <v>1</v>
      </c>
      <c r="L13916" s="284" t="s">
        <v>13695</v>
      </c>
      <c r="M13916" s="223"/>
      <c r="N13916" s="203"/>
      <c r="O13916" s="222" t="s">
        <v>326</v>
      </c>
    </row>
    <row r="13917" spans="1:15" ht="29.25" customHeight="1">
      <c r="A13917" s="221" t="s">
        <v>2860</v>
      </c>
      <c r="B13917" s="221" t="s">
        <v>190</v>
      </c>
      <c r="C13917" s="222" t="s">
        <v>50</v>
      </c>
      <c r="D13917" s="222" t="s">
        <v>191</v>
      </c>
      <c r="E13917" s="199" t="s">
        <v>178</v>
      </c>
      <c r="F13917" s="200"/>
      <c r="G13917" s="200"/>
      <c r="H13917" s="200"/>
      <c r="I13917" s="200">
        <v>46000</v>
      </c>
      <c r="J13917" s="143">
        <f t="shared" si="217"/>
        <v>46000</v>
      </c>
      <c r="K13917" s="202">
        <v>1</v>
      </c>
      <c r="L13917" s="284" t="s">
        <v>13696</v>
      </c>
      <c r="M13917" s="223"/>
      <c r="N13917" s="203"/>
      <c r="O13917" s="222" t="s">
        <v>326</v>
      </c>
    </row>
    <row r="13918" spans="1:15" ht="29.25" customHeight="1">
      <c r="A13918" s="221" t="s">
        <v>2860</v>
      </c>
      <c r="B13918" s="221" t="s">
        <v>190</v>
      </c>
      <c r="C13918" s="222" t="s">
        <v>50</v>
      </c>
      <c r="D13918" s="222" t="s">
        <v>191</v>
      </c>
      <c r="E13918" s="199" t="s">
        <v>163</v>
      </c>
      <c r="F13918" s="200" t="s">
        <v>2849</v>
      </c>
      <c r="G13918" s="200" t="s">
        <v>2850</v>
      </c>
      <c r="H13918" s="200" t="s">
        <v>2851</v>
      </c>
      <c r="I13918" s="200">
        <v>46000</v>
      </c>
      <c r="J13918" s="143">
        <f t="shared" si="217"/>
        <v>46000</v>
      </c>
      <c r="K13918" s="202">
        <v>7.5</v>
      </c>
      <c r="L13918" s="284" t="s">
        <v>13694</v>
      </c>
      <c r="M13918" s="223"/>
      <c r="N13918" s="203">
        <v>7.5</v>
      </c>
      <c r="O13918" s="222" t="s">
        <v>991</v>
      </c>
    </row>
    <row r="13919" spans="1:15" ht="29.25" customHeight="1">
      <c r="A13919" s="221" t="s">
        <v>2860</v>
      </c>
      <c r="B13919" s="221" t="s">
        <v>190</v>
      </c>
      <c r="C13919" s="222" t="s">
        <v>50</v>
      </c>
      <c r="D13919" s="222" t="s">
        <v>191</v>
      </c>
      <c r="E13919" s="199" t="s">
        <v>163</v>
      </c>
      <c r="F13919" s="200" t="s">
        <v>2849</v>
      </c>
      <c r="G13919" s="200" t="s">
        <v>2850</v>
      </c>
      <c r="H13919" s="200" t="s">
        <v>2851</v>
      </c>
      <c r="I13919" s="200">
        <v>46001</v>
      </c>
      <c r="J13919" s="143">
        <f t="shared" si="217"/>
        <v>46001</v>
      </c>
      <c r="K13919" s="202">
        <v>9.5</v>
      </c>
      <c r="L13919" s="284" t="s">
        <v>13697</v>
      </c>
      <c r="M13919" s="223"/>
      <c r="N13919" s="203">
        <v>7.5</v>
      </c>
      <c r="O13919" s="222" t="s">
        <v>991</v>
      </c>
    </row>
    <row r="13920" spans="1:15" ht="29.25" customHeight="1">
      <c r="A13920" s="221" t="s">
        <v>2860</v>
      </c>
      <c r="B13920" s="221" t="s">
        <v>190</v>
      </c>
      <c r="C13920" s="222" t="s">
        <v>50</v>
      </c>
      <c r="D13920" s="222" t="s">
        <v>191</v>
      </c>
      <c r="E13920" s="199" t="s">
        <v>177</v>
      </c>
      <c r="F13920" s="200"/>
      <c r="G13920" s="200"/>
      <c r="H13920" s="200"/>
      <c r="I13920" s="200">
        <v>46002</v>
      </c>
      <c r="J13920" s="143">
        <f t="shared" si="217"/>
        <v>46002</v>
      </c>
      <c r="K13920" s="202">
        <v>1</v>
      </c>
      <c r="L13920" s="285" t="s">
        <v>14707</v>
      </c>
      <c r="M13920" s="223"/>
      <c r="N13920" s="203"/>
      <c r="O13920" s="222" t="s">
        <v>326</v>
      </c>
    </row>
    <row r="13921" spans="1:15" ht="29.25" customHeight="1">
      <c r="A13921" s="221" t="s">
        <v>2860</v>
      </c>
      <c r="B13921" s="221" t="s">
        <v>190</v>
      </c>
      <c r="C13921" s="222" t="s">
        <v>50</v>
      </c>
      <c r="D13921" s="222" t="s">
        <v>191</v>
      </c>
      <c r="E13921" s="199" t="s">
        <v>178</v>
      </c>
      <c r="F13921" s="200"/>
      <c r="G13921" s="200"/>
      <c r="H13921" s="200"/>
      <c r="I13921" s="200">
        <v>46002</v>
      </c>
      <c r="J13921" s="143">
        <f t="shared" si="217"/>
        <v>46002</v>
      </c>
      <c r="K13921" s="202">
        <v>0.5</v>
      </c>
      <c r="L13921" s="285" t="s">
        <v>14708</v>
      </c>
      <c r="M13921" s="223"/>
      <c r="N13921" s="203"/>
      <c r="O13921" s="222" t="s">
        <v>326</v>
      </c>
    </row>
    <row r="13922" spans="1:15" ht="29.25" customHeight="1">
      <c r="A13922" s="221" t="s">
        <v>2860</v>
      </c>
      <c r="B13922" s="221" t="s">
        <v>190</v>
      </c>
      <c r="C13922" s="222" t="s">
        <v>50</v>
      </c>
      <c r="D13922" s="222" t="s">
        <v>191</v>
      </c>
      <c r="E13922" s="199" t="s">
        <v>178</v>
      </c>
      <c r="F13922" s="200"/>
      <c r="G13922" s="200"/>
      <c r="H13922" s="200"/>
      <c r="I13922" s="200">
        <v>46002</v>
      </c>
      <c r="J13922" s="143">
        <f t="shared" si="217"/>
        <v>46002</v>
      </c>
      <c r="K13922" s="202">
        <v>2</v>
      </c>
      <c r="L13922" s="284" t="s">
        <v>14709</v>
      </c>
      <c r="M13922" s="223"/>
      <c r="N13922" s="203"/>
      <c r="O13922" s="222" t="s">
        <v>326</v>
      </c>
    </row>
    <row r="13923" spans="1:15" ht="29.25" customHeight="1">
      <c r="A13923" s="221" t="s">
        <v>2860</v>
      </c>
      <c r="B13923" s="221" t="s">
        <v>190</v>
      </c>
      <c r="C13923" s="222" t="s">
        <v>50</v>
      </c>
      <c r="D13923" s="222" t="s">
        <v>191</v>
      </c>
      <c r="E13923" s="199" t="s">
        <v>163</v>
      </c>
      <c r="F13923" s="200" t="s">
        <v>2849</v>
      </c>
      <c r="G13923" s="200" t="s">
        <v>2850</v>
      </c>
      <c r="H13923" s="200" t="s">
        <v>2851</v>
      </c>
      <c r="I13923" s="200">
        <v>46002</v>
      </c>
      <c r="J13923" s="143">
        <f t="shared" si="217"/>
        <v>46002</v>
      </c>
      <c r="K13923" s="202">
        <v>6</v>
      </c>
      <c r="L13923" s="284" t="s">
        <v>14706</v>
      </c>
      <c r="M13923" s="223"/>
      <c r="N13923" s="203">
        <v>7.5</v>
      </c>
      <c r="O13923" s="222" t="s">
        <v>991</v>
      </c>
    </row>
    <row r="13924" spans="1:15" ht="29.25" customHeight="1">
      <c r="A13924" s="221" t="s">
        <v>2860</v>
      </c>
      <c r="B13924" s="221" t="s">
        <v>190</v>
      </c>
      <c r="C13924" s="222" t="s">
        <v>50</v>
      </c>
      <c r="D13924" s="222" t="s">
        <v>191</v>
      </c>
      <c r="E13924" s="199" t="s">
        <v>178</v>
      </c>
      <c r="F13924" s="200"/>
      <c r="G13924" s="200"/>
      <c r="H13924" s="200"/>
      <c r="I13924" s="200">
        <v>46003</v>
      </c>
      <c r="J13924" s="143">
        <f t="shared" si="217"/>
        <v>46003</v>
      </c>
      <c r="K13924" s="202">
        <v>1.5</v>
      </c>
      <c r="L13924" s="285" t="s">
        <v>14712</v>
      </c>
      <c r="M13924" s="223"/>
      <c r="N13924" s="203"/>
      <c r="O13924" s="222" t="s">
        <v>326</v>
      </c>
    </row>
    <row r="13925" spans="1:15" ht="29.25" customHeight="1">
      <c r="A13925" s="221" t="s">
        <v>2860</v>
      </c>
      <c r="B13925" s="221" t="s">
        <v>190</v>
      </c>
      <c r="C13925" s="222" t="s">
        <v>50</v>
      </c>
      <c r="D13925" s="222" t="s">
        <v>191</v>
      </c>
      <c r="E13925" s="199" t="s">
        <v>163</v>
      </c>
      <c r="F13925" s="200" t="s">
        <v>2849</v>
      </c>
      <c r="G13925" s="200" t="s">
        <v>2850</v>
      </c>
      <c r="H13925" s="200" t="s">
        <v>2851</v>
      </c>
      <c r="I13925" s="200">
        <v>46003</v>
      </c>
      <c r="J13925" s="143">
        <f t="shared" si="217"/>
        <v>46003</v>
      </c>
      <c r="K13925" s="202">
        <v>2</v>
      </c>
      <c r="L13925" s="284" t="s">
        <v>14710</v>
      </c>
      <c r="M13925" s="223"/>
      <c r="N13925" s="203">
        <v>7.5</v>
      </c>
      <c r="O13925" s="222" t="s">
        <v>991</v>
      </c>
    </row>
    <row r="13926" spans="1:15" ht="29.25" customHeight="1">
      <c r="A13926" s="221" t="s">
        <v>2860</v>
      </c>
      <c r="B13926" s="221" t="s">
        <v>190</v>
      </c>
      <c r="C13926" s="222" t="s">
        <v>50</v>
      </c>
      <c r="D13926" s="222" t="s">
        <v>191</v>
      </c>
      <c r="E13926" s="199" t="s">
        <v>163</v>
      </c>
      <c r="F13926" s="200" t="s">
        <v>1494</v>
      </c>
      <c r="G13926" s="200" t="s">
        <v>1495</v>
      </c>
      <c r="H13926" s="200" t="s">
        <v>258</v>
      </c>
      <c r="I13926" s="200">
        <v>46003</v>
      </c>
      <c r="J13926" s="143">
        <f t="shared" si="217"/>
        <v>46003</v>
      </c>
      <c r="K13926" s="202">
        <v>6</v>
      </c>
      <c r="L13926" s="284" t="s">
        <v>14711</v>
      </c>
      <c r="M13926" s="223"/>
      <c r="N13926" s="203">
        <v>2.0499999999999998</v>
      </c>
      <c r="O13926" s="222" t="s">
        <v>990</v>
      </c>
    </row>
    <row r="13927" spans="1:15" ht="29.25" customHeight="1">
      <c r="A13927" s="221" t="s">
        <v>2860</v>
      </c>
      <c r="B13927" s="221" t="s">
        <v>190</v>
      </c>
      <c r="C13927" s="222" t="s">
        <v>50</v>
      </c>
      <c r="D13927" s="222" t="s">
        <v>191</v>
      </c>
      <c r="E13927" s="199" t="s">
        <v>163</v>
      </c>
      <c r="F13927" s="200" t="s">
        <v>5212</v>
      </c>
      <c r="G13927" s="200" t="s">
        <v>5213</v>
      </c>
      <c r="H13927" s="200" t="s">
        <v>49</v>
      </c>
      <c r="I13927" s="200">
        <v>46006</v>
      </c>
      <c r="J13927" s="143">
        <f t="shared" si="217"/>
        <v>46006</v>
      </c>
      <c r="K13927" s="202">
        <v>3</v>
      </c>
      <c r="L13927" s="284" t="s">
        <v>14714</v>
      </c>
      <c r="M13927" s="223"/>
      <c r="N13927" s="203">
        <v>3.375</v>
      </c>
      <c r="O13927" s="222" t="s">
        <v>968</v>
      </c>
    </row>
    <row r="13928" spans="1:15" ht="29.25" customHeight="1">
      <c r="A13928" s="221" t="s">
        <v>2860</v>
      </c>
      <c r="B13928" s="221" t="s">
        <v>190</v>
      </c>
      <c r="C13928" s="222" t="s">
        <v>50</v>
      </c>
      <c r="D13928" s="222" t="s">
        <v>191</v>
      </c>
      <c r="E13928" s="199" t="s">
        <v>163</v>
      </c>
      <c r="F13928" s="200" t="s">
        <v>2849</v>
      </c>
      <c r="G13928" s="200" t="s">
        <v>2850</v>
      </c>
      <c r="H13928" s="200" t="s">
        <v>2851</v>
      </c>
      <c r="I13928" s="200">
        <v>46006</v>
      </c>
      <c r="J13928" s="143">
        <f t="shared" si="217"/>
        <v>46006</v>
      </c>
      <c r="K13928" s="202">
        <v>5</v>
      </c>
      <c r="L13928" s="284" t="s">
        <v>14715</v>
      </c>
      <c r="M13928" s="223"/>
      <c r="N13928" s="203">
        <v>7.5</v>
      </c>
      <c r="O13928" s="222" t="s">
        <v>991</v>
      </c>
    </row>
    <row r="13929" spans="1:15" ht="29.25" customHeight="1">
      <c r="A13929" s="221" t="s">
        <v>2860</v>
      </c>
      <c r="B13929" s="221" t="s">
        <v>190</v>
      </c>
      <c r="C13929" s="222" t="s">
        <v>50</v>
      </c>
      <c r="D13929" s="222" t="s">
        <v>191</v>
      </c>
      <c r="E13929" s="199" t="s">
        <v>163</v>
      </c>
      <c r="F13929" s="200" t="s">
        <v>1494</v>
      </c>
      <c r="G13929" s="200" t="s">
        <v>1495</v>
      </c>
      <c r="H13929" s="200" t="s">
        <v>258</v>
      </c>
      <c r="I13929" s="200">
        <v>46006</v>
      </c>
      <c r="J13929" s="143">
        <f t="shared" si="217"/>
        <v>46006</v>
      </c>
      <c r="K13929" s="202">
        <v>1.5</v>
      </c>
      <c r="L13929" s="284" t="s">
        <v>14713</v>
      </c>
      <c r="M13929" s="223"/>
      <c r="N13929" s="203">
        <v>2.0499999999999998</v>
      </c>
      <c r="O13929" s="222" t="s">
        <v>990</v>
      </c>
    </row>
    <row r="13930" spans="1:15" ht="29.25" customHeight="1">
      <c r="A13930" s="221" t="s">
        <v>2860</v>
      </c>
      <c r="B13930" s="221" t="s">
        <v>190</v>
      </c>
      <c r="C13930" s="222" t="s">
        <v>50</v>
      </c>
      <c r="D13930" s="222" t="s">
        <v>191</v>
      </c>
      <c r="E13930" s="199" t="s">
        <v>163</v>
      </c>
      <c r="F13930" s="200" t="s">
        <v>5212</v>
      </c>
      <c r="G13930" s="200" t="s">
        <v>5213</v>
      </c>
      <c r="H13930" s="200" t="s">
        <v>49</v>
      </c>
      <c r="I13930" s="200">
        <v>46007</v>
      </c>
      <c r="J13930" s="143">
        <f t="shared" si="217"/>
        <v>46007</v>
      </c>
      <c r="K13930" s="202">
        <v>3.5</v>
      </c>
      <c r="L13930" s="284" t="s">
        <v>14717</v>
      </c>
      <c r="M13930" s="223"/>
      <c r="N13930" s="203">
        <v>3.375</v>
      </c>
      <c r="O13930" s="222" t="s">
        <v>968</v>
      </c>
    </row>
    <row r="13931" spans="1:15" ht="29.25" customHeight="1">
      <c r="A13931" s="221" t="s">
        <v>2860</v>
      </c>
      <c r="B13931" s="221" t="s">
        <v>190</v>
      </c>
      <c r="C13931" s="222" t="s">
        <v>50</v>
      </c>
      <c r="D13931" s="222" t="s">
        <v>191</v>
      </c>
      <c r="E13931" s="199" t="s">
        <v>163</v>
      </c>
      <c r="F13931" s="200" t="s">
        <v>1494</v>
      </c>
      <c r="G13931" s="200" t="s">
        <v>1495</v>
      </c>
      <c r="H13931" s="200" t="s">
        <v>258</v>
      </c>
      <c r="I13931" s="200">
        <v>46007</v>
      </c>
      <c r="J13931" s="143">
        <f t="shared" si="217"/>
        <v>46007</v>
      </c>
      <c r="K13931" s="202">
        <v>6</v>
      </c>
      <c r="L13931" s="284" t="s">
        <v>14716</v>
      </c>
      <c r="M13931" s="223"/>
      <c r="N13931" s="203">
        <v>2.0499999999999998</v>
      </c>
      <c r="O13931" s="222" t="s">
        <v>990</v>
      </c>
    </row>
    <row r="13932" spans="1:15" ht="29.25" customHeight="1">
      <c r="A13932" s="221" t="s">
        <v>2860</v>
      </c>
      <c r="B13932" s="221" t="s">
        <v>190</v>
      </c>
      <c r="C13932" s="222" t="s">
        <v>50</v>
      </c>
      <c r="D13932" s="222" t="s">
        <v>191</v>
      </c>
      <c r="E13932" s="199" t="s">
        <v>166</v>
      </c>
      <c r="F13932" s="200"/>
      <c r="G13932" s="200"/>
      <c r="H13932" s="200"/>
      <c r="I13932" s="200">
        <v>46009</v>
      </c>
      <c r="J13932" s="143">
        <f t="shared" si="217"/>
        <v>46009</v>
      </c>
      <c r="K13932" s="202">
        <v>3.5</v>
      </c>
      <c r="L13932" s="284" t="s">
        <v>14718</v>
      </c>
      <c r="M13932" s="223"/>
      <c r="N13932" s="203"/>
      <c r="O13932" s="222" t="s">
        <v>326</v>
      </c>
    </row>
    <row r="13933" spans="1:15" ht="29.25" customHeight="1">
      <c r="A13933" s="221" t="s">
        <v>2860</v>
      </c>
      <c r="B13933" s="221" t="s">
        <v>190</v>
      </c>
      <c r="C13933" s="222" t="s">
        <v>50</v>
      </c>
      <c r="D13933" s="222" t="s">
        <v>191</v>
      </c>
      <c r="E13933" s="199" t="s">
        <v>178</v>
      </c>
      <c r="F13933" s="200"/>
      <c r="G13933" s="200"/>
      <c r="H13933" s="200"/>
      <c r="I13933" s="200">
        <v>46009</v>
      </c>
      <c r="J13933" s="143">
        <f t="shared" si="217"/>
        <v>46009</v>
      </c>
      <c r="K13933" s="202">
        <v>1.5</v>
      </c>
      <c r="L13933" s="284" t="s">
        <v>14720</v>
      </c>
      <c r="M13933" s="223"/>
      <c r="N13933" s="203"/>
      <c r="O13933" s="222" t="s">
        <v>326</v>
      </c>
    </row>
    <row r="13934" spans="1:15" ht="29.25" customHeight="1">
      <c r="A13934" s="221" t="s">
        <v>2860</v>
      </c>
      <c r="B13934" s="221" t="s">
        <v>190</v>
      </c>
      <c r="C13934" s="222" t="s">
        <v>50</v>
      </c>
      <c r="D13934" s="222" t="s">
        <v>191</v>
      </c>
      <c r="E13934" s="199" t="s">
        <v>163</v>
      </c>
      <c r="F13934" s="200" t="s">
        <v>2849</v>
      </c>
      <c r="G13934" s="200" t="s">
        <v>2850</v>
      </c>
      <c r="H13934" s="200" t="s">
        <v>80</v>
      </c>
      <c r="I13934" s="200">
        <v>46009</v>
      </c>
      <c r="J13934" s="143">
        <f t="shared" si="217"/>
        <v>46009</v>
      </c>
      <c r="K13934" s="202">
        <v>3.5</v>
      </c>
      <c r="L13934" s="284" t="s">
        <v>14719</v>
      </c>
      <c r="M13934" s="223"/>
      <c r="N13934" s="203">
        <v>1.1625000000000001</v>
      </c>
      <c r="O13934" s="222" t="s">
        <v>992</v>
      </c>
    </row>
    <row r="13935" spans="1:15" ht="29.25" customHeight="1">
      <c r="A13935" s="221" t="s">
        <v>2860</v>
      </c>
      <c r="B13935" s="221" t="s">
        <v>190</v>
      </c>
      <c r="C13935" s="222" t="s">
        <v>50</v>
      </c>
      <c r="D13935" s="222" t="s">
        <v>191</v>
      </c>
      <c r="E13935" s="199" t="s">
        <v>163</v>
      </c>
      <c r="F13935" s="200" t="s">
        <v>1494</v>
      </c>
      <c r="G13935" s="200" t="s">
        <v>1495</v>
      </c>
      <c r="H13935" s="200" t="s">
        <v>328</v>
      </c>
      <c r="I13935" s="200">
        <v>46009</v>
      </c>
      <c r="J13935" s="143">
        <f t="shared" si="217"/>
        <v>46009</v>
      </c>
      <c r="K13935" s="202">
        <v>1</v>
      </c>
      <c r="L13935" s="285" t="s">
        <v>14721</v>
      </c>
      <c r="M13935" s="223"/>
      <c r="N13935" s="203">
        <v>1.45</v>
      </c>
      <c r="O13935" s="222" t="s">
        <v>939</v>
      </c>
    </row>
    <row r="13936" spans="1:15" ht="29.25" customHeight="1">
      <c r="A13936" s="221" t="s">
        <v>2860</v>
      </c>
      <c r="B13936" s="221" t="s">
        <v>190</v>
      </c>
      <c r="C13936" s="222" t="s">
        <v>50</v>
      </c>
      <c r="D13936" s="222" t="s">
        <v>191</v>
      </c>
      <c r="E13936" s="199" t="s">
        <v>178</v>
      </c>
      <c r="F13936" s="200"/>
      <c r="G13936" s="200"/>
      <c r="H13936" s="200"/>
      <c r="I13936" s="200">
        <v>46010</v>
      </c>
      <c r="J13936" s="143">
        <f t="shared" si="217"/>
        <v>46010</v>
      </c>
      <c r="K13936" s="202">
        <v>4.5</v>
      </c>
      <c r="L13936" s="284" t="s">
        <v>14722</v>
      </c>
      <c r="M13936" s="223"/>
      <c r="N13936" s="203"/>
      <c r="O13936" s="222" t="s">
        <v>326</v>
      </c>
    </row>
    <row r="13937" spans="1:15" ht="29.25" customHeight="1">
      <c r="A13937" s="221" t="s">
        <v>2860</v>
      </c>
      <c r="B13937" s="221" t="s">
        <v>190</v>
      </c>
      <c r="C13937" s="222" t="s">
        <v>50</v>
      </c>
      <c r="D13937" s="222" t="s">
        <v>191</v>
      </c>
      <c r="E13937" s="199" t="s">
        <v>163</v>
      </c>
      <c r="F13937" s="200" t="s">
        <v>2849</v>
      </c>
      <c r="G13937" s="200" t="s">
        <v>2850</v>
      </c>
      <c r="H13937" s="200" t="s">
        <v>80</v>
      </c>
      <c r="I13937" s="200">
        <v>46010</v>
      </c>
      <c r="J13937" s="143">
        <f t="shared" si="217"/>
        <v>46010</v>
      </c>
      <c r="K13937" s="202">
        <v>1.5</v>
      </c>
      <c r="L13937" s="285" t="s">
        <v>14724</v>
      </c>
      <c r="M13937" s="223"/>
      <c r="N13937" s="203">
        <v>1.1625000000000001</v>
      </c>
      <c r="O13937" s="222" t="s">
        <v>992</v>
      </c>
    </row>
    <row r="13938" spans="1:15" ht="29.25" customHeight="1">
      <c r="A13938" s="221" t="s">
        <v>2860</v>
      </c>
      <c r="B13938" s="221" t="s">
        <v>190</v>
      </c>
      <c r="C13938" s="222" t="s">
        <v>50</v>
      </c>
      <c r="D13938" s="222" t="s">
        <v>191</v>
      </c>
      <c r="E13938" s="199" t="s">
        <v>163</v>
      </c>
      <c r="F13938" s="200" t="s">
        <v>1494</v>
      </c>
      <c r="G13938" s="200" t="s">
        <v>1495</v>
      </c>
      <c r="H13938" s="200" t="s">
        <v>328</v>
      </c>
      <c r="I13938" s="200">
        <v>46010</v>
      </c>
      <c r="J13938" s="143">
        <f t="shared" si="217"/>
        <v>46010</v>
      </c>
      <c r="K13938" s="202">
        <v>3.5</v>
      </c>
      <c r="L13938" s="285" t="s">
        <v>14723</v>
      </c>
      <c r="M13938" s="223"/>
      <c r="N13938" s="203">
        <v>1.45</v>
      </c>
      <c r="O13938" s="222" t="s">
        <v>939</v>
      </c>
    </row>
    <row r="13939" spans="1:15" ht="29.25" customHeight="1">
      <c r="A13939" s="221" t="s">
        <v>2860</v>
      </c>
      <c r="B13939" s="221" t="s">
        <v>190</v>
      </c>
      <c r="C13939" s="222" t="s">
        <v>50</v>
      </c>
      <c r="D13939" s="222" t="s">
        <v>191</v>
      </c>
      <c r="E13939" s="199" t="s">
        <v>178</v>
      </c>
      <c r="F13939" s="200"/>
      <c r="G13939" s="200"/>
      <c r="H13939" s="200"/>
      <c r="I13939" s="200">
        <v>46013</v>
      </c>
      <c r="J13939" s="143">
        <f t="shared" si="217"/>
        <v>46013</v>
      </c>
      <c r="K13939" s="202">
        <v>1</v>
      </c>
      <c r="L13939" s="284" t="s">
        <v>14725</v>
      </c>
      <c r="M13939" s="223"/>
      <c r="N13939" s="203"/>
      <c r="O13939" s="222" t="s">
        <v>326</v>
      </c>
    </row>
    <row r="13940" spans="1:15" ht="29.25" customHeight="1">
      <c r="A13940" s="221" t="s">
        <v>2860</v>
      </c>
      <c r="B13940" s="221" t="s">
        <v>190</v>
      </c>
      <c r="C13940" s="222" t="s">
        <v>50</v>
      </c>
      <c r="D13940" s="222" t="s">
        <v>191</v>
      </c>
      <c r="E13940" s="199" t="s">
        <v>163</v>
      </c>
      <c r="F13940" s="200" t="s">
        <v>13399</v>
      </c>
      <c r="G13940" s="200" t="s">
        <v>13556</v>
      </c>
      <c r="H13940" s="200"/>
      <c r="I13940" s="200">
        <v>46013</v>
      </c>
      <c r="J13940" s="143">
        <f t="shared" si="217"/>
        <v>46013</v>
      </c>
      <c r="K13940" s="202">
        <v>1</v>
      </c>
      <c r="L13940" s="284" t="s">
        <v>14726</v>
      </c>
      <c r="M13940" s="223"/>
      <c r="N13940" s="203"/>
      <c r="O13940" s="222" t="s">
        <v>326</v>
      </c>
    </row>
    <row r="13941" spans="1:15" ht="29.25" customHeight="1">
      <c r="A13941" s="221" t="s">
        <v>2860</v>
      </c>
      <c r="B13941" s="221" t="s">
        <v>190</v>
      </c>
      <c r="C13941" s="222" t="s">
        <v>50</v>
      </c>
      <c r="D13941" s="222" t="s">
        <v>191</v>
      </c>
      <c r="E13941" s="199" t="s">
        <v>163</v>
      </c>
      <c r="F13941" s="200" t="s">
        <v>937</v>
      </c>
      <c r="G13941" s="200" t="s">
        <v>938</v>
      </c>
      <c r="H13941" s="200"/>
      <c r="I13941" s="200">
        <v>46013</v>
      </c>
      <c r="J13941" s="143">
        <f t="shared" si="217"/>
        <v>46013</v>
      </c>
      <c r="K13941" s="202">
        <v>2</v>
      </c>
      <c r="L13941" s="284" t="s">
        <v>14727</v>
      </c>
      <c r="M13941" s="223"/>
      <c r="N13941" s="203"/>
      <c r="O13941" s="222" t="s">
        <v>326</v>
      </c>
    </row>
    <row r="13942" spans="1:15" ht="29.25" customHeight="1">
      <c r="A13942" s="221" t="s">
        <v>2860</v>
      </c>
      <c r="B13942" s="221" t="s">
        <v>190</v>
      </c>
      <c r="C13942" s="222" t="s">
        <v>50</v>
      </c>
      <c r="D13942" s="222" t="s">
        <v>191</v>
      </c>
      <c r="E13942" s="199" t="s">
        <v>163</v>
      </c>
      <c r="F13942" s="200" t="s">
        <v>2849</v>
      </c>
      <c r="G13942" s="200" t="s">
        <v>2850</v>
      </c>
      <c r="H13942" s="200"/>
      <c r="I13942" s="200">
        <v>46013</v>
      </c>
      <c r="J13942" s="143">
        <f t="shared" si="217"/>
        <v>46013</v>
      </c>
      <c r="K13942" s="202">
        <v>2</v>
      </c>
      <c r="L13942" s="284" t="s">
        <v>14728</v>
      </c>
      <c r="M13942" s="223"/>
      <c r="N13942" s="203"/>
      <c r="O13942" s="222" t="s">
        <v>326</v>
      </c>
    </row>
    <row r="13943" spans="1:15" ht="29.25" customHeight="1">
      <c r="A13943" s="221" t="s">
        <v>2860</v>
      </c>
      <c r="B13943" s="221" t="s">
        <v>190</v>
      </c>
      <c r="C13943" s="222" t="s">
        <v>50</v>
      </c>
      <c r="D13943" s="222" t="s">
        <v>191</v>
      </c>
      <c r="E13943" s="199" t="s">
        <v>163</v>
      </c>
      <c r="F13943" s="200" t="s">
        <v>1494</v>
      </c>
      <c r="G13943" s="200" t="s">
        <v>1495</v>
      </c>
      <c r="H13943" s="200"/>
      <c r="I13943" s="200">
        <v>46013</v>
      </c>
      <c r="J13943" s="143">
        <f t="shared" si="217"/>
        <v>46013</v>
      </c>
      <c r="K13943" s="202">
        <v>1.5</v>
      </c>
      <c r="L13943" s="284" t="s">
        <v>14729</v>
      </c>
      <c r="M13943" s="223"/>
      <c r="N13943" s="203"/>
      <c r="O13943" s="222" t="s">
        <v>326</v>
      </c>
    </row>
    <row r="13944" spans="1:15" ht="29.25" customHeight="1">
      <c r="A13944" s="221" t="s">
        <v>2860</v>
      </c>
      <c r="B13944" s="221" t="s">
        <v>190</v>
      </c>
      <c r="C13944" s="222" t="s">
        <v>50</v>
      </c>
      <c r="D13944" s="222" t="s">
        <v>191</v>
      </c>
      <c r="E13944" s="199" t="s">
        <v>163</v>
      </c>
      <c r="F13944" s="200" t="s">
        <v>2849</v>
      </c>
      <c r="G13944" s="200" t="s">
        <v>2850</v>
      </c>
      <c r="H13944" s="200" t="s">
        <v>2851</v>
      </c>
      <c r="I13944" s="200">
        <v>46013</v>
      </c>
      <c r="J13944" s="143">
        <f t="shared" si="217"/>
        <v>46013</v>
      </c>
      <c r="K13944" s="202">
        <v>2</v>
      </c>
      <c r="L13944" s="284" t="s">
        <v>14730</v>
      </c>
      <c r="M13944" s="223"/>
      <c r="N13944" s="203">
        <v>7.5</v>
      </c>
      <c r="O13944" s="222" t="s">
        <v>991</v>
      </c>
    </row>
    <row r="13945" spans="1:15" ht="29.25" customHeight="1">
      <c r="A13945" s="221" t="s">
        <v>2860</v>
      </c>
      <c r="B13945" s="221" t="s">
        <v>190</v>
      </c>
      <c r="C13945" s="222" t="s">
        <v>50</v>
      </c>
      <c r="D13945" s="222" t="s">
        <v>191</v>
      </c>
      <c r="E13945" s="199" t="s">
        <v>177</v>
      </c>
      <c r="F13945" s="200"/>
      <c r="G13945" s="200"/>
      <c r="H13945" s="200"/>
      <c r="I13945" s="200">
        <v>46014</v>
      </c>
      <c r="J13945" s="143">
        <f t="shared" si="217"/>
        <v>46014</v>
      </c>
      <c r="K13945" s="202">
        <v>3</v>
      </c>
      <c r="L13945" s="284" t="s">
        <v>14732</v>
      </c>
      <c r="M13945" s="223"/>
      <c r="N13945" s="203"/>
      <c r="O13945" s="222" t="s">
        <v>326</v>
      </c>
    </row>
    <row r="13946" spans="1:15" ht="29.25" customHeight="1">
      <c r="A13946" s="221" t="s">
        <v>2860</v>
      </c>
      <c r="B13946" s="221" t="s">
        <v>190</v>
      </c>
      <c r="C13946" s="222" t="s">
        <v>50</v>
      </c>
      <c r="D13946" s="222" t="s">
        <v>191</v>
      </c>
      <c r="E13946" s="199" t="s">
        <v>163</v>
      </c>
      <c r="F13946" s="200" t="s">
        <v>2849</v>
      </c>
      <c r="G13946" s="200" t="s">
        <v>2850</v>
      </c>
      <c r="H13946" s="200" t="s">
        <v>80</v>
      </c>
      <c r="I13946" s="200">
        <v>46014</v>
      </c>
      <c r="J13946" s="143">
        <f t="shared" si="217"/>
        <v>46014</v>
      </c>
      <c r="K13946" s="202">
        <v>2.5</v>
      </c>
      <c r="L13946" s="284" t="s">
        <v>14733</v>
      </c>
      <c r="M13946" s="223"/>
      <c r="N13946" s="203">
        <v>1.1625000000000001</v>
      </c>
      <c r="O13946" s="222" t="s">
        <v>992</v>
      </c>
    </row>
    <row r="13947" spans="1:15" ht="29.25" customHeight="1">
      <c r="A13947" s="221" t="s">
        <v>2860</v>
      </c>
      <c r="B13947" s="221" t="s">
        <v>190</v>
      </c>
      <c r="C13947" s="222" t="s">
        <v>50</v>
      </c>
      <c r="D13947" s="222" t="s">
        <v>191</v>
      </c>
      <c r="E13947" s="199" t="s">
        <v>163</v>
      </c>
      <c r="F13947" s="200" t="s">
        <v>1494</v>
      </c>
      <c r="G13947" s="200" t="s">
        <v>1495</v>
      </c>
      <c r="H13947" s="200" t="s">
        <v>257</v>
      </c>
      <c r="I13947" s="200">
        <v>46014</v>
      </c>
      <c r="J13947" s="143">
        <f t="shared" si="217"/>
        <v>46014</v>
      </c>
      <c r="K13947" s="202">
        <v>4</v>
      </c>
      <c r="L13947" s="284" t="s">
        <v>14731</v>
      </c>
      <c r="M13947" s="223"/>
      <c r="N13947" s="203">
        <v>0.266666666666667</v>
      </c>
      <c r="O13947" s="222" t="s">
        <v>7089</v>
      </c>
    </row>
    <row r="13948" spans="1:15" ht="29.25" customHeight="1">
      <c r="A13948" s="221" t="s">
        <v>2860</v>
      </c>
      <c r="B13948" s="221" t="s">
        <v>190</v>
      </c>
      <c r="C13948" s="222" t="s">
        <v>50</v>
      </c>
      <c r="D13948" s="222" t="s">
        <v>191</v>
      </c>
      <c r="E13948" s="199" t="s">
        <v>178</v>
      </c>
      <c r="F13948" s="200"/>
      <c r="G13948" s="200"/>
      <c r="H13948" s="200"/>
      <c r="I13948" s="200">
        <v>46015</v>
      </c>
      <c r="J13948" s="143">
        <f t="shared" si="217"/>
        <v>46015</v>
      </c>
      <c r="K13948" s="202">
        <v>1</v>
      </c>
      <c r="L13948" s="285" t="s">
        <v>14737</v>
      </c>
      <c r="M13948" s="223"/>
      <c r="N13948" s="203"/>
      <c r="O13948" s="222" t="s">
        <v>326</v>
      </c>
    </row>
    <row r="13949" spans="1:15" ht="29.25" customHeight="1">
      <c r="A13949" s="221" t="s">
        <v>2860</v>
      </c>
      <c r="B13949" s="221" t="s">
        <v>190</v>
      </c>
      <c r="C13949" s="222" t="s">
        <v>50</v>
      </c>
      <c r="D13949" s="222" t="s">
        <v>191</v>
      </c>
      <c r="E13949" s="199" t="s">
        <v>163</v>
      </c>
      <c r="F13949" s="200" t="s">
        <v>2849</v>
      </c>
      <c r="G13949" s="200" t="s">
        <v>2850</v>
      </c>
      <c r="H13949" s="200" t="s">
        <v>2855</v>
      </c>
      <c r="I13949" s="200">
        <v>46015</v>
      </c>
      <c r="J13949" s="143">
        <f t="shared" si="217"/>
        <v>46015</v>
      </c>
      <c r="K13949" s="202">
        <v>0.5</v>
      </c>
      <c r="L13949" s="285" t="s">
        <v>14734</v>
      </c>
      <c r="M13949" s="223"/>
      <c r="N13949" s="203">
        <v>6.34375</v>
      </c>
      <c r="O13949" s="222" t="s">
        <v>942</v>
      </c>
    </row>
    <row r="13950" spans="1:15" ht="29.25" customHeight="1">
      <c r="A13950" s="221" t="s">
        <v>2860</v>
      </c>
      <c r="B13950" s="221" t="s">
        <v>190</v>
      </c>
      <c r="C13950" s="222" t="s">
        <v>50</v>
      </c>
      <c r="D13950" s="222" t="s">
        <v>191</v>
      </c>
      <c r="E13950" s="199" t="s">
        <v>163</v>
      </c>
      <c r="F13950" s="200" t="s">
        <v>11927</v>
      </c>
      <c r="G13950" s="200" t="s">
        <v>11928</v>
      </c>
      <c r="H13950" s="200" t="s">
        <v>351</v>
      </c>
      <c r="I13950" s="200">
        <v>46015</v>
      </c>
      <c r="J13950" s="143">
        <f t="shared" si="217"/>
        <v>46015</v>
      </c>
      <c r="K13950" s="202">
        <v>0.5</v>
      </c>
      <c r="L13950" s="284" t="s">
        <v>14736</v>
      </c>
      <c r="M13950" s="223"/>
      <c r="N13950" s="203">
        <v>14.5</v>
      </c>
      <c r="O13950" s="222" t="s">
        <v>947</v>
      </c>
    </row>
    <row r="13951" spans="1:15" ht="29.25" customHeight="1">
      <c r="A13951" s="221" t="s">
        <v>2860</v>
      </c>
      <c r="B13951" s="221" t="s">
        <v>190</v>
      </c>
      <c r="C13951" s="222" t="s">
        <v>50</v>
      </c>
      <c r="D13951" s="222" t="s">
        <v>191</v>
      </c>
      <c r="E13951" s="199" t="s">
        <v>163</v>
      </c>
      <c r="F13951" s="200" t="s">
        <v>1494</v>
      </c>
      <c r="G13951" s="200" t="s">
        <v>1495</v>
      </c>
      <c r="H13951" s="200" t="s">
        <v>328</v>
      </c>
      <c r="I13951" s="200">
        <v>46015</v>
      </c>
      <c r="J13951" s="143">
        <f t="shared" si="217"/>
        <v>46015</v>
      </c>
      <c r="K13951" s="202">
        <v>6</v>
      </c>
      <c r="L13951" s="284" t="s">
        <v>14735</v>
      </c>
      <c r="M13951" s="223"/>
      <c r="N13951" s="203">
        <v>1.45</v>
      </c>
      <c r="O13951" s="222" t="s">
        <v>939</v>
      </c>
    </row>
    <row r="13952" spans="1:15" ht="29.25" customHeight="1">
      <c r="A13952" s="221" t="s">
        <v>2860</v>
      </c>
      <c r="B13952" s="221" t="s">
        <v>190</v>
      </c>
      <c r="C13952" s="222" t="s">
        <v>50</v>
      </c>
      <c r="D13952" s="222" t="s">
        <v>191</v>
      </c>
      <c r="E13952" s="199" t="s">
        <v>165</v>
      </c>
      <c r="F13952" s="200"/>
      <c r="G13952" s="200"/>
      <c r="H13952" s="200"/>
      <c r="I13952" s="200">
        <v>46017</v>
      </c>
      <c r="J13952" s="143">
        <f t="shared" si="217"/>
        <v>46017</v>
      </c>
      <c r="K13952" s="202">
        <v>8</v>
      </c>
      <c r="L13952" s="285" t="s">
        <v>12337</v>
      </c>
      <c r="M13952" s="223"/>
      <c r="N13952" s="203"/>
      <c r="O13952" s="222" t="s">
        <v>326</v>
      </c>
    </row>
    <row r="13953" spans="1:15" ht="29.25" customHeight="1">
      <c r="A13953" s="221" t="s">
        <v>2860</v>
      </c>
      <c r="B13953" s="221" t="s">
        <v>190</v>
      </c>
      <c r="C13953" s="222" t="s">
        <v>50</v>
      </c>
      <c r="D13953" s="222" t="s">
        <v>191</v>
      </c>
      <c r="E13953" s="199" t="s">
        <v>163</v>
      </c>
      <c r="F13953" s="200" t="s">
        <v>2849</v>
      </c>
      <c r="G13953" s="200" t="s">
        <v>2850</v>
      </c>
      <c r="H13953" s="200"/>
      <c r="I13953" s="200">
        <v>46020</v>
      </c>
      <c r="J13953" s="143">
        <f t="shared" si="217"/>
        <v>46020</v>
      </c>
      <c r="K13953" s="202">
        <v>2</v>
      </c>
      <c r="L13953" s="284" t="s">
        <v>14915</v>
      </c>
      <c r="M13953" s="223"/>
      <c r="N13953" s="203"/>
      <c r="O13953" s="222" t="s">
        <v>326</v>
      </c>
    </row>
    <row r="13954" spans="1:15" ht="29.25" customHeight="1">
      <c r="A13954" s="221" t="s">
        <v>2860</v>
      </c>
      <c r="B13954" s="221" t="s">
        <v>190</v>
      </c>
      <c r="C13954" s="222" t="s">
        <v>50</v>
      </c>
      <c r="D13954" s="222" t="s">
        <v>191</v>
      </c>
      <c r="E13954" s="199" t="s">
        <v>171</v>
      </c>
      <c r="F13954" s="200"/>
      <c r="G13954" s="200"/>
      <c r="H13954" s="200"/>
      <c r="I13954" s="200">
        <v>46020</v>
      </c>
      <c r="J13954" s="143">
        <f t="shared" si="217"/>
        <v>46020</v>
      </c>
      <c r="K13954" s="202">
        <v>3.5</v>
      </c>
      <c r="L13954" s="284" t="s">
        <v>14916</v>
      </c>
      <c r="M13954" s="223"/>
      <c r="N13954" s="203"/>
      <c r="O13954" s="222" t="s">
        <v>326</v>
      </c>
    </row>
    <row r="13955" spans="1:15" ht="29.25" customHeight="1">
      <c r="A13955" s="221" t="s">
        <v>2860</v>
      </c>
      <c r="B13955" s="221" t="s">
        <v>190</v>
      </c>
      <c r="C13955" s="222" t="s">
        <v>50</v>
      </c>
      <c r="D13955" s="222" t="s">
        <v>191</v>
      </c>
      <c r="E13955" s="199" t="s">
        <v>163</v>
      </c>
      <c r="F13955" s="200" t="s">
        <v>2849</v>
      </c>
      <c r="G13955" s="200" t="s">
        <v>2850</v>
      </c>
      <c r="H13955" s="200" t="s">
        <v>2851</v>
      </c>
      <c r="I13955" s="200">
        <v>46020</v>
      </c>
      <c r="J13955" s="143">
        <f t="shared" ref="J13955:J14018" si="218">I13955</f>
        <v>46020</v>
      </c>
      <c r="K13955" s="202">
        <v>3</v>
      </c>
      <c r="L13955" s="284" t="s">
        <v>14917</v>
      </c>
      <c r="M13955" s="223"/>
      <c r="N13955" s="203">
        <v>7.5</v>
      </c>
      <c r="O13955" s="222" t="s">
        <v>991</v>
      </c>
    </row>
    <row r="13956" spans="1:15" ht="29.25" customHeight="1">
      <c r="A13956" s="221" t="s">
        <v>2860</v>
      </c>
      <c r="B13956" s="221" t="s">
        <v>190</v>
      </c>
      <c r="C13956" s="222" t="s">
        <v>50</v>
      </c>
      <c r="D13956" s="222" t="s">
        <v>191</v>
      </c>
      <c r="E13956" s="199" t="s">
        <v>163</v>
      </c>
      <c r="F13956" s="200" t="s">
        <v>1494</v>
      </c>
      <c r="G13956" s="200" t="s">
        <v>1495</v>
      </c>
      <c r="H13956" s="200" t="s">
        <v>328</v>
      </c>
      <c r="I13956" s="200">
        <v>46020</v>
      </c>
      <c r="J13956" s="143">
        <f t="shared" si="218"/>
        <v>46020</v>
      </c>
      <c r="K13956" s="202">
        <v>1</v>
      </c>
      <c r="L13956" s="285" t="s">
        <v>14918</v>
      </c>
      <c r="M13956" s="223"/>
      <c r="N13956" s="203">
        <v>1.45</v>
      </c>
      <c r="O13956" s="222" t="s">
        <v>939</v>
      </c>
    </row>
    <row r="13957" spans="1:15" ht="29.25" customHeight="1">
      <c r="A13957" s="221" t="s">
        <v>2860</v>
      </c>
      <c r="B13957" s="221" t="s">
        <v>190</v>
      </c>
      <c r="C13957" s="222" t="s">
        <v>50</v>
      </c>
      <c r="D13957" s="222" t="s">
        <v>191</v>
      </c>
      <c r="E13957" s="199" t="s">
        <v>171</v>
      </c>
      <c r="F13957" s="200"/>
      <c r="G13957" s="200"/>
      <c r="H13957" s="200"/>
      <c r="I13957" s="200">
        <v>46021</v>
      </c>
      <c r="J13957" s="143">
        <f t="shared" si="218"/>
        <v>46021</v>
      </c>
      <c r="K13957" s="202">
        <v>4.5</v>
      </c>
      <c r="L13957" s="284" t="s">
        <v>14919</v>
      </c>
      <c r="M13957" s="223"/>
      <c r="N13957" s="203"/>
      <c r="O13957" s="222" t="s">
        <v>326</v>
      </c>
    </row>
    <row r="13958" spans="1:15" ht="29.25" customHeight="1">
      <c r="A13958" s="221" t="s">
        <v>2860</v>
      </c>
      <c r="B13958" s="221" t="s">
        <v>190</v>
      </c>
      <c r="C13958" s="222" t="s">
        <v>50</v>
      </c>
      <c r="D13958" s="222" t="s">
        <v>191</v>
      </c>
      <c r="E13958" s="199" t="s">
        <v>163</v>
      </c>
      <c r="F13958" s="200" t="s">
        <v>2849</v>
      </c>
      <c r="G13958" s="200" t="s">
        <v>2850</v>
      </c>
      <c r="H13958" s="200" t="s">
        <v>2851</v>
      </c>
      <c r="I13958" s="200">
        <v>46021</v>
      </c>
      <c r="J13958" s="143">
        <f t="shared" si="218"/>
        <v>46021</v>
      </c>
      <c r="K13958" s="202">
        <v>5</v>
      </c>
      <c r="L13958" s="285" t="s">
        <v>14920</v>
      </c>
      <c r="M13958" s="223"/>
      <c r="N13958" s="203">
        <v>7.5</v>
      </c>
      <c r="O13958" s="222" t="s">
        <v>991</v>
      </c>
    </row>
    <row r="13959" spans="1:15" ht="29.25" customHeight="1">
      <c r="A13959" s="221" t="s">
        <v>2860</v>
      </c>
      <c r="B13959" s="221" t="s">
        <v>190</v>
      </c>
      <c r="C13959" s="222" t="s">
        <v>50</v>
      </c>
      <c r="D13959" s="222" t="s">
        <v>191</v>
      </c>
      <c r="E13959" s="199" t="s">
        <v>171</v>
      </c>
      <c r="F13959" s="200"/>
      <c r="G13959" s="200"/>
      <c r="H13959" s="200"/>
      <c r="I13959" s="200">
        <v>46022</v>
      </c>
      <c r="J13959" s="143">
        <f t="shared" si="218"/>
        <v>46022</v>
      </c>
      <c r="K13959" s="202">
        <v>4</v>
      </c>
      <c r="L13959" s="284" t="s">
        <v>14921</v>
      </c>
      <c r="M13959" s="223"/>
      <c r="N13959" s="203"/>
      <c r="O13959" s="222" t="s">
        <v>326</v>
      </c>
    </row>
    <row r="13960" spans="1:15" ht="29.25" customHeight="1">
      <c r="A13960" s="221" t="s">
        <v>2860</v>
      </c>
      <c r="B13960" s="221" t="s">
        <v>190</v>
      </c>
      <c r="C13960" s="222" t="s">
        <v>50</v>
      </c>
      <c r="D13960" s="222" t="s">
        <v>191</v>
      </c>
      <c r="E13960" s="199" t="s">
        <v>163</v>
      </c>
      <c r="F13960" s="200" t="s">
        <v>2849</v>
      </c>
      <c r="G13960" s="200" t="s">
        <v>2850</v>
      </c>
      <c r="H13960" s="200" t="s">
        <v>2851</v>
      </c>
      <c r="I13960" s="200">
        <v>46022</v>
      </c>
      <c r="J13960" s="143">
        <f t="shared" si="218"/>
        <v>46022</v>
      </c>
      <c r="K13960" s="202">
        <v>2</v>
      </c>
      <c r="L13960" s="284" t="s">
        <v>14922</v>
      </c>
      <c r="M13960" s="223"/>
      <c r="N13960" s="203">
        <v>7.5</v>
      </c>
      <c r="O13960" s="222" t="s">
        <v>991</v>
      </c>
    </row>
    <row r="13961" spans="1:15" ht="29.25" customHeight="1">
      <c r="A13961" s="221" t="s">
        <v>2860</v>
      </c>
      <c r="B13961" s="221" t="s">
        <v>190</v>
      </c>
      <c r="C13961" s="222" t="s">
        <v>50</v>
      </c>
      <c r="D13961" s="222" t="s">
        <v>191</v>
      </c>
      <c r="E13961" s="199" t="s">
        <v>163</v>
      </c>
      <c r="F13961" s="200" t="s">
        <v>1494</v>
      </c>
      <c r="G13961" s="200" t="s">
        <v>1495</v>
      </c>
      <c r="H13961" s="200" t="s">
        <v>328</v>
      </c>
      <c r="I13961" s="200">
        <v>46022</v>
      </c>
      <c r="J13961" s="143">
        <f t="shared" si="218"/>
        <v>46022</v>
      </c>
      <c r="K13961" s="202">
        <v>2</v>
      </c>
      <c r="L13961" s="284" t="s">
        <v>14923</v>
      </c>
      <c r="M13961" s="223"/>
      <c r="N13961" s="203">
        <v>1.45</v>
      </c>
      <c r="O13961" s="222" t="s">
        <v>939</v>
      </c>
    </row>
    <row r="13962" spans="1:15" ht="29.25" customHeight="1">
      <c r="A13962" s="221" t="s">
        <v>2860</v>
      </c>
      <c r="B13962" s="221" t="s">
        <v>190</v>
      </c>
      <c r="C13962" s="222" t="s">
        <v>50</v>
      </c>
      <c r="D13962" s="222" t="s">
        <v>191</v>
      </c>
      <c r="E13962" s="199" t="s">
        <v>171</v>
      </c>
      <c r="F13962" s="200"/>
      <c r="G13962" s="200"/>
      <c r="H13962" s="200"/>
      <c r="I13962" s="200">
        <v>46024</v>
      </c>
      <c r="J13962" s="143">
        <f t="shared" si="218"/>
        <v>46024</v>
      </c>
      <c r="K13962" s="202">
        <v>1</v>
      </c>
      <c r="L13962" s="285" t="s">
        <v>15178</v>
      </c>
      <c r="M13962" s="223"/>
      <c r="N13962" s="203"/>
      <c r="O13962" s="222" t="s">
        <v>326</v>
      </c>
    </row>
    <row r="13963" spans="1:15" ht="29.25" customHeight="1">
      <c r="A13963" s="221" t="s">
        <v>2860</v>
      </c>
      <c r="B13963" s="221" t="s">
        <v>190</v>
      </c>
      <c r="C13963" s="222" t="s">
        <v>50</v>
      </c>
      <c r="D13963" s="222" t="s">
        <v>191</v>
      </c>
      <c r="E13963" s="199" t="s">
        <v>178</v>
      </c>
      <c r="F13963" s="200"/>
      <c r="G13963" s="200"/>
      <c r="H13963" s="200"/>
      <c r="I13963" s="200">
        <v>46024</v>
      </c>
      <c r="J13963" s="143">
        <f t="shared" si="218"/>
        <v>46024</v>
      </c>
      <c r="K13963" s="202">
        <v>1.5</v>
      </c>
      <c r="L13963" s="284" t="s">
        <v>15179</v>
      </c>
      <c r="M13963" s="223"/>
      <c r="N13963" s="203"/>
      <c r="O13963" s="222" t="s">
        <v>326</v>
      </c>
    </row>
    <row r="13964" spans="1:15" ht="29.25" customHeight="1">
      <c r="A13964" s="221" t="s">
        <v>2860</v>
      </c>
      <c r="B13964" s="221" t="s">
        <v>190</v>
      </c>
      <c r="C13964" s="222" t="s">
        <v>50</v>
      </c>
      <c r="D13964" s="222" t="s">
        <v>191</v>
      </c>
      <c r="E13964" s="199" t="s">
        <v>163</v>
      </c>
      <c r="F13964" s="200" t="s">
        <v>2849</v>
      </c>
      <c r="G13964" s="200" t="s">
        <v>2850</v>
      </c>
      <c r="H13964" s="200" t="s">
        <v>2851</v>
      </c>
      <c r="I13964" s="200">
        <v>46024</v>
      </c>
      <c r="J13964" s="143">
        <f t="shared" si="218"/>
        <v>46024</v>
      </c>
      <c r="K13964" s="202">
        <v>0.5</v>
      </c>
      <c r="L13964" s="285" t="s">
        <v>15180</v>
      </c>
      <c r="M13964" s="223"/>
      <c r="N13964" s="203">
        <v>7.5</v>
      </c>
      <c r="O13964" s="222" t="s">
        <v>991</v>
      </c>
    </row>
    <row r="13965" spans="1:15" ht="29.25" customHeight="1">
      <c r="A13965" s="221" t="s">
        <v>2860</v>
      </c>
      <c r="B13965" s="221" t="s">
        <v>190</v>
      </c>
      <c r="C13965" s="222" t="s">
        <v>50</v>
      </c>
      <c r="D13965" s="222" t="s">
        <v>191</v>
      </c>
      <c r="E13965" s="199" t="s">
        <v>163</v>
      </c>
      <c r="F13965" s="200" t="s">
        <v>11927</v>
      </c>
      <c r="G13965" s="200" t="s">
        <v>11928</v>
      </c>
      <c r="H13965" s="200" t="s">
        <v>13408</v>
      </c>
      <c r="I13965" s="200">
        <v>46024</v>
      </c>
      <c r="J13965" s="143">
        <f t="shared" si="218"/>
        <v>46024</v>
      </c>
      <c r="K13965" s="202">
        <v>2</v>
      </c>
      <c r="L13965" s="284" t="s">
        <v>15181</v>
      </c>
      <c r="M13965" s="223"/>
      <c r="N13965" s="203">
        <v>0.5</v>
      </c>
      <c r="O13965" s="222" t="s">
        <v>961</v>
      </c>
    </row>
    <row r="13966" spans="1:15" ht="29.25" customHeight="1">
      <c r="A13966" s="221" t="s">
        <v>2860</v>
      </c>
      <c r="B13966" s="221" t="s">
        <v>190</v>
      </c>
      <c r="C13966" s="222" t="s">
        <v>50</v>
      </c>
      <c r="D13966" s="222" t="s">
        <v>191</v>
      </c>
      <c r="E13966" s="199" t="s">
        <v>163</v>
      </c>
      <c r="F13966" s="200" t="s">
        <v>1494</v>
      </c>
      <c r="G13966" s="200" t="s">
        <v>1495</v>
      </c>
      <c r="H13966" s="200" t="s">
        <v>328</v>
      </c>
      <c r="I13966" s="200">
        <v>46024</v>
      </c>
      <c r="J13966" s="143">
        <f t="shared" si="218"/>
        <v>46024</v>
      </c>
      <c r="K13966" s="202">
        <v>3</v>
      </c>
      <c r="L13966" s="284" t="s">
        <v>15182</v>
      </c>
      <c r="M13966" s="223"/>
      <c r="N13966" s="203">
        <v>1.45</v>
      </c>
      <c r="O13966" s="222" t="s">
        <v>939</v>
      </c>
    </row>
    <row r="13967" spans="1:15" ht="29.25" customHeight="1">
      <c r="A13967" s="221" t="s">
        <v>2860</v>
      </c>
      <c r="B13967" s="221" t="s">
        <v>190</v>
      </c>
      <c r="C13967" s="222" t="s">
        <v>50</v>
      </c>
      <c r="D13967" s="222" t="s">
        <v>191</v>
      </c>
      <c r="E13967" s="199" t="s">
        <v>163</v>
      </c>
      <c r="F13967" s="200" t="s">
        <v>2849</v>
      </c>
      <c r="G13967" s="200" t="s">
        <v>2850</v>
      </c>
      <c r="H13967" s="200"/>
      <c r="I13967" s="200">
        <v>46027</v>
      </c>
      <c r="J13967" s="143">
        <f t="shared" si="218"/>
        <v>46027</v>
      </c>
      <c r="K13967" s="202">
        <v>2</v>
      </c>
      <c r="L13967" s="284" t="s">
        <v>15183</v>
      </c>
      <c r="M13967" s="223"/>
      <c r="N13967" s="203"/>
      <c r="O13967" s="222" t="s">
        <v>326</v>
      </c>
    </row>
    <row r="13968" spans="1:15" ht="29.25" customHeight="1">
      <c r="A13968" s="221" t="s">
        <v>2860</v>
      </c>
      <c r="B13968" s="221" t="s">
        <v>190</v>
      </c>
      <c r="C13968" s="222" t="s">
        <v>50</v>
      </c>
      <c r="D13968" s="222" t="s">
        <v>191</v>
      </c>
      <c r="E13968" s="199" t="s">
        <v>163</v>
      </c>
      <c r="F13968" s="200" t="s">
        <v>2849</v>
      </c>
      <c r="G13968" s="200" t="s">
        <v>2850</v>
      </c>
      <c r="H13968" s="200" t="s">
        <v>2851</v>
      </c>
      <c r="I13968" s="200">
        <v>46027</v>
      </c>
      <c r="J13968" s="143">
        <f t="shared" si="218"/>
        <v>46027</v>
      </c>
      <c r="K13968" s="202">
        <v>5.5</v>
      </c>
      <c r="L13968" s="284" t="s">
        <v>15184</v>
      </c>
      <c r="M13968" s="223"/>
      <c r="N13968" s="203">
        <v>7.5</v>
      </c>
      <c r="O13968" s="222" t="s">
        <v>991</v>
      </c>
    </row>
    <row r="13969" spans="1:15" ht="29.25" customHeight="1">
      <c r="A13969" s="221" t="s">
        <v>2860</v>
      </c>
      <c r="B13969" s="221" t="s">
        <v>190</v>
      </c>
      <c r="C13969" s="222" t="s">
        <v>50</v>
      </c>
      <c r="D13969" s="222" t="s">
        <v>191</v>
      </c>
      <c r="E13969" s="199" t="s">
        <v>163</v>
      </c>
      <c r="F13969" s="200" t="s">
        <v>11927</v>
      </c>
      <c r="G13969" s="200" t="s">
        <v>11928</v>
      </c>
      <c r="H13969" s="200" t="s">
        <v>351</v>
      </c>
      <c r="I13969" s="200">
        <v>46027</v>
      </c>
      <c r="J13969" s="143">
        <f t="shared" si="218"/>
        <v>46027</v>
      </c>
      <c r="K13969" s="202">
        <v>1</v>
      </c>
      <c r="L13969" s="284" t="s">
        <v>15185</v>
      </c>
      <c r="M13969" s="223"/>
      <c r="N13969" s="203">
        <v>14.5</v>
      </c>
      <c r="O13969" s="222" t="s">
        <v>947</v>
      </c>
    </row>
    <row r="13970" spans="1:15" ht="29.25" customHeight="1">
      <c r="A13970" s="221" t="s">
        <v>2860</v>
      </c>
      <c r="B13970" s="221" t="s">
        <v>190</v>
      </c>
      <c r="C13970" s="222" t="s">
        <v>50</v>
      </c>
      <c r="D13970" s="222" t="s">
        <v>191</v>
      </c>
      <c r="E13970" s="199" t="s">
        <v>163</v>
      </c>
      <c r="F13970" s="200" t="s">
        <v>1494</v>
      </c>
      <c r="G13970" s="200" t="s">
        <v>1495</v>
      </c>
      <c r="H13970" s="200" t="s">
        <v>328</v>
      </c>
      <c r="I13970" s="200">
        <v>46027</v>
      </c>
      <c r="J13970" s="143">
        <f t="shared" si="218"/>
        <v>46027</v>
      </c>
      <c r="K13970" s="202">
        <v>1</v>
      </c>
      <c r="L13970" s="285" t="s">
        <v>15186</v>
      </c>
      <c r="M13970" s="223"/>
      <c r="N13970" s="203">
        <v>1.45</v>
      </c>
      <c r="O13970" s="222" t="s">
        <v>939</v>
      </c>
    </row>
    <row r="13971" spans="1:15" ht="29.25" customHeight="1">
      <c r="A13971" s="221" t="s">
        <v>2860</v>
      </c>
      <c r="B13971" s="221" t="s">
        <v>190</v>
      </c>
      <c r="C13971" s="222" t="s">
        <v>50</v>
      </c>
      <c r="D13971" s="222" t="s">
        <v>191</v>
      </c>
      <c r="E13971" s="199" t="s">
        <v>171</v>
      </c>
      <c r="F13971" s="200"/>
      <c r="G13971" s="200"/>
      <c r="H13971" s="200"/>
      <c r="I13971" s="200">
        <v>46028</v>
      </c>
      <c r="J13971" s="143">
        <f t="shared" si="218"/>
        <v>46028</v>
      </c>
      <c r="K13971" s="202">
        <v>1.5</v>
      </c>
      <c r="L13971" s="285" t="s">
        <v>15187</v>
      </c>
      <c r="M13971" s="223"/>
      <c r="N13971" s="203"/>
      <c r="O13971" s="222" t="s">
        <v>326</v>
      </c>
    </row>
    <row r="13972" spans="1:15" ht="29.25" customHeight="1">
      <c r="A13972" s="221" t="s">
        <v>2860</v>
      </c>
      <c r="B13972" s="221" t="s">
        <v>190</v>
      </c>
      <c r="C13972" s="222" t="s">
        <v>50</v>
      </c>
      <c r="D13972" s="222" t="s">
        <v>191</v>
      </c>
      <c r="E13972" s="199" t="s">
        <v>163</v>
      </c>
      <c r="F13972" s="200" t="s">
        <v>2849</v>
      </c>
      <c r="G13972" s="200" t="s">
        <v>2850</v>
      </c>
      <c r="H13972" s="200" t="s">
        <v>2851</v>
      </c>
      <c r="I13972" s="200">
        <v>46028</v>
      </c>
      <c r="J13972" s="143">
        <f t="shared" si="218"/>
        <v>46028</v>
      </c>
      <c r="K13972" s="202">
        <v>5.5</v>
      </c>
      <c r="L13972" s="284" t="s">
        <v>15188</v>
      </c>
      <c r="M13972" s="223"/>
      <c r="N13972" s="203">
        <v>7.5</v>
      </c>
      <c r="O13972" s="222" t="s">
        <v>991</v>
      </c>
    </row>
    <row r="13973" spans="1:15" ht="29.25" customHeight="1">
      <c r="A13973" s="221" t="s">
        <v>2860</v>
      </c>
      <c r="B13973" s="221" t="s">
        <v>190</v>
      </c>
      <c r="C13973" s="222" t="s">
        <v>50</v>
      </c>
      <c r="D13973" s="222" t="s">
        <v>191</v>
      </c>
      <c r="E13973" s="199" t="s">
        <v>163</v>
      </c>
      <c r="F13973" s="200" t="s">
        <v>1494</v>
      </c>
      <c r="G13973" s="200" t="s">
        <v>1495</v>
      </c>
      <c r="H13973" s="200" t="s">
        <v>328</v>
      </c>
      <c r="I13973" s="200">
        <v>46028</v>
      </c>
      <c r="J13973" s="143">
        <f t="shared" si="218"/>
        <v>46028</v>
      </c>
      <c r="K13973" s="202">
        <v>1</v>
      </c>
      <c r="L13973" s="284" t="s">
        <v>15189</v>
      </c>
      <c r="M13973" s="223"/>
      <c r="N13973" s="203">
        <v>1.45</v>
      </c>
      <c r="O13973" s="222" t="s">
        <v>939</v>
      </c>
    </row>
    <row r="13974" spans="1:15" ht="29.25" customHeight="1">
      <c r="A13974" s="221" t="s">
        <v>2860</v>
      </c>
      <c r="B13974" s="221" t="s">
        <v>190</v>
      </c>
      <c r="C13974" s="222" t="s">
        <v>50</v>
      </c>
      <c r="D13974" s="222" t="s">
        <v>191</v>
      </c>
      <c r="E13974" s="199" t="s">
        <v>163</v>
      </c>
      <c r="F13974" s="200" t="s">
        <v>11927</v>
      </c>
      <c r="G13974" s="200" t="s">
        <v>11928</v>
      </c>
      <c r="H13974" s="200" t="s">
        <v>13409</v>
      </c>
      <c r="I13974" s="200">
        <v>46028</v>
      </c>
      <c r="J13974" s="143">
        <f t="shared" si="218"/>
        <v>46028</v>
      </c>
      <c r="K13974" s="202">
        <v>1.5</v>
      </c>
      <c r="L13974" s="284" t="s">
        <v>15190</v>
      </c>
      <c r="M13974" s="223"/>
      <c r="N13974" s="203">
        <v>1.96875</v>
      </c>
      <c r="O13974" s="222" t="s">
        <v>961</v>
      </c>
    </row>
    <row r="13975" spans="1:15" ht="29.25" customHeight="1">
      <c r="A13975" s="221" t="s">
        <v>2860</v>
      </c>
      <c r="B13975" s="221" t="s">
        <v>190</v>
      </c>
      <c r="C13975" s="222" t="s">
        <v>50</v>
      </c>
      <c r="D13975" s="222" t="s">
        <v>191</v>
      </c>
      <c r="E13975" s="199" t="s">
        <v>163</v>
      </c>
      <c r="F13975" s="200" t="s">
        <v>2241</v>
      </c>
      <c r="G13975" s="200" t="s">
        <v>2242</v>
      </c>
      <c r="H13975" s="200" t="s">
        <v>487</v>
      </c>
      <c r="I13975" s="200">
        <v>46029</v>
      </c>
      <c r="J13975" s="143">
        <f t="shared" si="218"/>
        <v>46029</v>
      </c>
      <c r="K13975" s="202">
        <v>1.5</v>
      </c>
      <c r="L13975" s="285" t="s">
        <v>15191</v>
      </c>
      <c r="M13975" s="223"/>
      <c r="N13975" s="203">
        <v>0.1</v>
      </c>
      <c r="O13975" s="222" t="s">
        <v>992</v>
      </c>
    </row>
    <row r="13976" spans="1:15" ht="29.25" customHeight="1">
      <c r="A13976" s="221" t="s">
        <v>2860</v>
      </c>
      <c r="B13976" s="221" t="s">
        <v>190</v>
      </c>
      <c r="C13976" s="222" t="s">
        <v>50</v>
      </c>
      <c r="D13976" s="222" t="s">
        <v>191</v>
      </c>
      <c r="E13976" s="199" t="s">
        <v>163</v>
      </c>
      <c r="F13976" s="200" t="s">
        <v>2849</v>
      </c>
      <c r="G13976" s="200" t="s">
        <v>2850</v>
      </c>
      <c r="H13976" s="200" t="s">
        <v>2851</v>
      </c>
      <c r="I13976" s="200">
        <v>46029</v>
      </c>
      <c r="J13976" s="143">
        <f t="shared" si="218"/>
        <v>46029</v>
      </c>
      <c r="K13976" s="202">
        <v>5</v>
      </c>
      <c r="L13976" s="284" t="s">
        <v>15192</v>
      </c>
      <c r="M13976" s="223"/>
      <c r="N13976" s="203">
        <v>7.5</v>
      </c>
      <c r="O13976" s="222" t="s">
        <v>991</v>
      </c>
    </row>
    <row r="13977" spans="1:15" ht="29.25" customHeight="1">
      <c r="A13977" s="221" t="s">
        <v>2860</v>
      </c>
      <c r="B13977" s="221" t="s">
        <v>190</v>
      </c>
      <c r="C13977" s="222" t="s">
        <v>50</v>
      </c>
      <c r="D13977" s="222" t="s">
        <v>191</v>
      </c>
      <c r="E13977" s="199" t="s">
        <v>163</v>
      </c>
      <c r="F13977" s="200" t="s">
        <v>11927</v>
      </c>
      <c r="G13977" s="200" t="s">
        <v>11928</v>
      </c>
      <c r="H13977" s="200" t="s">
        <v>13408</v>
      </c>
      <c r="I13977" s="200">
        <v>46029</v>
      </c>
      <c r="J13977" s="143">
        <f t="shared" si="218"/>
        <v>46029</v>
      </c>
      <c r="K13977" s="202">
        <v>3</v>
      </c>
      <c r="L13977" s="284" t="s">
        <v>15193</v>
      </c>
      <c r="M13977" s="223"/>
      <c r="N13977" s="203">
        <v>0.5</v>
      </c>
      <c r="O13977" s="222" t="s">
        <v>961</v>
      </c>
    </row>
    <row r="13978" spans="1:15" ht="29.25" customHeight="1">
      <c r="A13978" s="221" t="s">
        <v>2860</v>
      </c>
      <c r="B13978" s="221" t="s">
        <v>190</v>
      </c>
      <c r="C13978" s="222" t="s">
        <v>50</v>
      </c>
      <c r="D13978" s="222" t="s">
        <v>191</v>
      </c>
      <c r="E13978" s="199" t="s">
        <v>178</v>
      </c>
      <c r="F13978" s="200"/>
      <c r="G13978" s="200"/>
      <c r="H13978" s="200"/>
      <c r="I13978" s="200">
        <v>46030</v>
      </c>
      <c r="J13978" s="143">
        <f t="shared" si="218"/>
        <v>46030</v>
      </c>
      <c r="K13978" s="202">
        <v>1</v>
      </c>
      <c r="L13978" s="284" t="s">
        <v>15910</v>
      </c>
      <c r="M13978" s="223"/>
      <c r="N13978" s="203"/>
      <c r="O13978" s="222" t="s">
        <v>326</v>
      </c>
    </row>
    <row r="13979" spans="1:15" ht="29.25" customHeight="1">
      <c r="A13979" s="221" t="s">
        <v>2860</v>
      </c>
      <c r="B13979" s="221" t="s">
        <v>190</v>
      </c>
      <c r="C13979" s="222" t="s">
        <v>50</v>
      </c>
      <c r="D13979" s="222" t="s">
        <v>191</v>
      </c>
      <c r="E13979" s="199" t="s">
        <v>176</v>
      </c>
      <c r="F13979" s="200"/>
      <c r="G13979" s="200"/>
      <c r="H13979" s="200"/>
      <c r="I13979" s="200">
        <v>46030</v>
      </c>
      <c r="J13979" s="143">
        <f t="shared" si="218"/>
        <v>46030</v>
      </c>
      <c r="K13979" s="202">
        <v>3</v>
      </c>
      <c r="L13979" s="284" t="s">
        <v>15911</v>
      </c>
      <c r="M13979" s="223"/>
      <c r="N13979" s="203"/>
      <c r="O13979" s="222" t="s">
        <v>326</v>
      </c>
    </row>
    <row r="13980" spans="1:15" ht="29.25" customHeight="1">
      <c r="A13980" s="221" t="s">
        <v>2860</v>
      </c>
      <c r="B13980" s="221" t="s">
        <v>190</v>
      </c>
      <c r="C13980" s="222" t="s">
        <v>50</v>
      </c>
      <c r="D13980" s="222" t="s">
        <v>191</v>
      </c>
      <c r="E13980" s="199" t="s">
        <v>163</v>
      </c>
      <c r="F13980" s="200" t="s">
        <v>2849</v>
      </c>
      <c r="G13980" s="200" t="s">
        <v>2850</v>
      </c>
      <c r="H13980" s="200" t="s">
        <v>2851</v>
      </c>
      <c r="I13980" s="200">
        <v>46030</v>
      </c>
      <c r="J13980" s="143">
        <f t="shared" si="218"/>
        <v>46030</v>
      </c>
      <c r="K13980" s="202">
        <v>1</v>
      </c>
      <c r="L13980" s="285" t="s">
        <v>15912</v>
      </c>
      <c r="M13980" s="223"/>
      <c r="N13980" s="203">
        <v>7.5</v>
      </c>
      <c r="O13980" s="222" t="s">
        <v>991</v>
      </c>
    </row>
    <row r="13981" spans="1:15" ht="29.25" customHeight="1">
      <c r="A13981" s="221" t="s">
        <v>2860</v>
      </c>
      <c r="B13981" s="221" t="s">
        <v>190</v>
      </c>
      <c r="C13981" s="222" t="s">
        <v>50</v>
      </c>
      <c r="D13981" s="222" t="s">
        <v>191</v>
      </c>
      <c r="E13981" s="199" t="s">
        <v>163</v>
      </c>
      <c r="F13981" s="200" t="s">
        <v>11927</v>
      </c>
      <c r="G13981" s="200" t="s">
        <v>11928</v>
      </c>
      <c r="H13981" s="200" t="s">
        <v>13408</v>
      </c>
      <c r="I13981" s="200">
        <v>46030</v>
      </c>
      <c r="J13981" s="143">
        <f t="shared" si="218"/>
        <v>46030</v>
      </c>
      <c r="K13981" s="202">
        <v>2</v>
      </c>
      <c r="L13981" s="284" t="s">
        <v>15913</v>
      </c>
      <c r="M13981" s="223"/>
      <c r="N13981" s="203">
        <v>0.5</v>
      </c>
      <c r="O13981" s="222" t="s">
        <v>961</v>
      </c>
    </row>
    <row r="13982" spans="1:15" ht="29.25" customHeight="1">
      <c r="A13982" s="221" t="s">
        <v>2860</v>
      </c>
      <c r="B13982" s="221" t="s">
        <v>190</v>
      </c>
      <c r="C13982" s="222" t="s">
        <v>50</v>
      </c>
      <c r="D13982" s="222" t="s">
        <v>191</v>
      </c>
      <c r="E13982" s="199" t="s">
        <v>163</v>
      </c>
      <c r="F13982" s="200" t="s">
        <v>937</v>
      </c>
      <c r="G13982" s="200" t="s">
        <v>938</v>
      </c>
      <c r="H13982" s="200" t="s">
        <v>38</v>
      </c>
      <c r="I13982" s="200">
        <v>46030</v>
      </c>
      <c r="J13982" s="143">
        <f t="shared" si="218"/>
        <v>46030</v>
      </c>
      <c r="K13982" s="202">
        <v>2.5</v>
      </c>
      <c r="L13982" s="284" t="s">
        <v>15914</v>
      </c>
      <c r="M13982" s="223"/>
      <c r="N13982" s="203">
        <v>3.0833333333333299</v>
      </c>
      <c r="O13982" s="222" t="s">
        <v>941</v>
      </c>
    </row>
    <row r="13983" spans="1:15" ht="29.25" customHeight="1">
      <c r="A13983" s="221" t="s">
        <v>2860</v>
      </c>
      <c r="B13983" s="221" t="s">
        <v>190</v>
      </c>
      <c r="C13983" s="222" t="s">
        <v>50</v>
      </c>
      <c r="D13983" s="222" t="s">
        <v>191</v>
      </c>
      <c r="E13983" s="199" t="s">
        <v>165</v>
      </c>
      <c r="F13983" s="200"/>
      <c r="G13983" s="200"/>
      <c r="H13983" s="200"/>
      <c r="I13983" s="200">
        <v>46031</v>
      </c>
      <c r="J13983" s="143">
        <f t="shared" si="218"/>
        <v>46031</v>
      </c>
      <c r="K13983" s="202">
        <v>4.5</v>
      </c>
      <c r="L13983" s="285" t="s">
        <v>197</v>
      </c>
      <c r="M13983" s="223"/>
      <c r="N13983" s="203"/>
      <c r="O13983" s="222" t="s">
        <v>326</v>
      </c>
    </row>
    <row r="13984" spans="1:15" ht="29.25" customHeight="1">
      <c r="A13984" s="221" t="s">
        <v>2860</v>
      </c>
      <c r="B13984" s="221" t="s">
        <v>190</v>
      </c>
      <c r="C13984" s="222" t="s">
        <v>50</v>
      </c>
      <c r="D13984" s="222" t="s">
        <v>191</v>
      </c>
      <c r="E13984" s="199" t="s">
        <v>163</v>
      </c>
      <c r="F13984" s="200" t="s">
        <v>2849</v>
      </c>
      <c r="G13984" s="200" t="s">
        <v>2850</v>
      </c>
      <c r="H13984" s="200" t="s">
        <v>2851</v>
      </c>
      <c r="I13984" s="200">
        <v>46031</v>
      </c>
      <c r="J13984" s="143">
        <f t="shared" si="218"/>
        <v>46031</v>
      </c>
      <c r="K13984" s="202">
        <v>1.5</v>
      </c>
      <c r="L13984" s="285" t="s">
        <v>15915</v>
      </c>
      <c r="M13984" s="223"/>
      <c r="N13984" s="203">
        <v>7.5</v>
      </c>
      <c r="O13984" s="222" t="s">
        <v>991</v>
      </c>
    </row>
    <row r="13985" spans="1:15" ht="29.25" customHeight="1">
      <c r="A13985" s="221" t="s">
        <v>2860</v>
      </c>
      <c r="B13985" s="221" t="s">
        <v>190</v>
      </c>
      <c r="C13985" s="222" t="s">
        <v>50</v>
      </c>
      <c r="D13985" s="222" t="s">
        <v>191</v>
      </c>
      <c r="E13985" s="199" t="s">
        <v>163</v>
      </c>
      <c r="F13985" s="200" t="s">
        <v>1494</v>
      </c>
      <c r="G13985" s="200" t="s">
        <v>1495</v>
      </c>
      <c r="H13985" s="200" t="s">
        <v>328</v>
      </c>
      <c r="I13985" s="200">
        <v>46031</v>
      </c>
      <c r="J13985" s="143">
        <f t="shared" si="218"/>
        <v>46031</v>
      </c>
      <c r="K13985" s="202">
        <v>2</v>
      </c>
      <c r="L13985" s="284" t="s">
        <v>15916</v>
      </c>
      <c r="M13985" s="223"/>
      <c r="N13985" s="203">
        <v>1.45</v>
      </c>
      <c r="O13985" s="222" t="s">
        <v>939</v>
      </c>
    </row>
    <row r="13986" spans="1:15" ht="29.25" customHeight="1">
      <c r="A13986" s="221" t="s">
        <v>2860</v>
      </c>
      <c r="B13986" s="221" t="s">
        <v>190</v>
      </c>
      <c r="C13986" s="222" t="s">
        <v>50</v>
      </c>
      <c r="D13986" s="222" t="s">
        <v>191</v>
      </c>
      <c r="E13986" s="199" t="s">
        <v>163</v>
      </c>
      <c r="F13986" s="200" t="s">
        <v>13407</v>
      </c>
      <c r="G13986" s="200" t="s">
        <v>13400</v>
      </c>
      <c r="H13986" s="200"/>
      <c r="I13986" s="200">
        <v>46034</v>
      </c>
      <c r="J13986" s="143">
        <f t="shared" si="218"/>
        <v>46034</v>
      </c>
      <c r="K13986" s="202">
        <v>1</v>
      </c>
      <c r="L13986" s="284" t="s">
        <v>15917</v>
      </c>
      <c r="M13986" s="223"/>
      <c r="N13986" s="203"/>
      <c r="O13986" s="222" t="s">
        <v>326</v>
      </c>
    </row>
    <row r="13987" spans="1:15" ht="29.25" customHeight="1">
      <c r="A13987" s="221" t="s">
        <v>2860</v>
      </c>
      <c r="B13987" s="221" t="s">
        <v>190</v>
      </c>
      <c r="C13987" s="222" t="s">
        <v>50</v>
      </c>
      <c r="D13987" s="222" t="s">
        <v>191</v>
      </c>
      <c r="E13987" s="199" t="s">
        <v>163</v>
      </c>
      <c r="F13987" s="200" t="s">
        <v>13399</v>
      </c>
      <c r="G13987" s="200" t="s">
        <v>13556</v>
      </c>
      <c r="H13987" s="200"/>
      <c r="I13987" s="200">
        <v>46034</v>
      </c>
      <c r="J13987" s="143">
        <f t="shared" si="218"/>
        <v>46034</v>
      </c>
      <c r="K13987" s="202">
        <v>1</v>
      </c>
      <c r="L13987" s="284" t="s">
        <v>15918</v>
      </c>
      <c r="M13987" s="223"/>
      <c r="N13987" s="203"/>
      <c r="O13987" s="222" t="s">
        <v>326</v>
      </c>
    </row>
    <row r="13988" spans="1:15" ht="29.25" customHeight="1">
      <c r="A13988" s="221" t="s">
        <v>2860</v>
      </c>
      <c r="B13988" s="221" t="s">
        <v>190</v>
      </c>
      <c r="C13988" s="222" t="s">
        <v>50</v>
      </c>
      <c r="D13988" s="222" t="s">
        <v>191</v>
      </c>
      <c r="E13988" s="199" t="s">
        <v>163</v>
      </c>
      <c r="F13988" s="200" t="s">
        <v>2849</v>
      </c>
      <c r="G13988" s="200" t="s">
        <v>2850</v>
      </c>
      <c r="H13988" s="200"/>
      <c r="I13988" s="200">
        <v>46034</v>
      </c>
      <c r="J13988" s="143">
        <f t="shared" si="218"/>
        <v>46034</v>
      </c>
      <c r="K13988" s="202">
        <v>2.5</v>
      </c>
      <c r="L13988" s="284" t="s">
        <v>15919</v>
      </c>
      <c r="M13988" s="223"/>
      <c r="N13988" s="203"/>
      <c r="O13988" s="222" t="s">
        <v>326</v>
      </c>
    </row>
    <row r="13989" spans="1:15" ht="29.25" customHeight="1">
      <c r="A13989" s="221" t="s">
        <v>2860</v>
      </c>
      <c r="B13989" s="221" t="s">
        <v>190</v>
      </c>
      <c r="C13989" s="222" t="s">
        <v>50</v>
      </c>
      <c r="D13989" s="222" t="s">
        <v>191</v>
      </c>
      <c r="E13989" s="199" t="s">
        <v>163</v>
      </c>
      <c r="F13989" s="200" t="s">
        <v>13781</v>
      </c>
      <c r="G13989" s="200" t="s">
        <v>13782</v>
      </c>
      <c r="H13989" s="200"/>
      <c r="I13989" s="200">
        <v>46034</v>
      </c>
      <c r="J13989" s="143">
        <f t="shared" si="218"/>
        <v>46034</v>
      </c>
      <c r="K13989" s="202">
        <v>1</v>
      </c>
      <c r="L13989" s="285" t="s">
        <v>15920</v>
      </c>
      <c r="M13989" s="223"/>
      <c r="N13989" s="203"/>
      <c r="O13989" s="222" t="s">
        <v>326</v>
      </c>
    </row>
    <row r="13990" spans="1:15" ht="29.25" customHeight="1">
      <c r="A13990" s="221" t="s">
        <v>2860</v>
      </c>
      <c r="B13990" s="221" t="s">
        <v>190</v>
      </c>
      <c r="C13990" s="222" t="s">
        <v>50</v>
      </c>
      <c r="D13990" s="222" t="s">
        <v>191</v>
      </c>
      <c r="E13990" s="199" t="s">
        <v>178</v>
      </c>
      <c r="F13990" s="200"/>
      <c r="G13990" s="200"/>
      <c r="H13990" s="200"/>
      <c r="I13990" s="200">
        <v>46034</v>
      </c>
      <c r="J13990" s="143">
        <f t="shared" si="218"/>
        <v>46034</v>
      </c>
      <c r="K13990" s="202">
        <v>0.5</v>
      </c>
      <c r="L13990" s="285" t="s">
        <v>15921</v>
      </c>
      <c r="M13990" s="223"/>
      <c r="N13990" s="203"/>
      <c r="O13990" s="222" t="s">
        <v>326</v>
      </c>
    </row>
    <row r="13991" spans="1:15" ht="29.25" customHeight="1">
      <c r="A13991" s="221" t="s">
        <v>2860</v>
      </c>
      <c r="B13991" s="221" t="s">
        <v>190</v>
      </c>
      <c r="C13991" s="222" t="s">
        <v>50</v>
      </c>
      <c r="D13991" s="222" t="s">
        <v>191</v>
      </c>
      <c r="E13991" s="199" t="s">
        <v>163</v>
      </c>
      <c r="F13991" s="200" t="s">
        <v>1494</v>
      </c>
      <c r="G13991" s="200" t="s">
        <v>1495</v>
      </c>
      <c r="H13991" s="200"/>
      <c r="I13991" s="200">
        <v>46034</v>
      </c>
      <c r="J13991" s="143">
        <f t="shared" si="218"/>
        <v>46034</v>
      </c>
      <c r="K13991" s="202">
        <v>1.5</v>
      </c>
      <c r="L13991" s="284" t="s">
        <v>15922</v>
      </c>
      <c r="M13991" s="223"/>
      <c r="N13991" s="203"/>
      <c r="O13991" s="222" t="s">
        <v>326</v>
      </c>
    </row>
    <row r="13992" spans="1:15" ht="29.25" customHeight="1">
      <c r="A13992" s="221" t="s">
        <v>2860</v>
      </c>
      <c r="B13992" s="221" t="s">
        <v>190</v>
      </c>
      <c r="C13992" s="222" t="s">
        <v>50</v>
      </c>
      <c r="D13992" s="222" t="s">
        <v>191</v>
      </c>
      <c r="E13992" s="199" t="s">
        <v>171</v>
      </c>
      <c r="F13992" s="200"/>
      <c r="G13992" s="200"/>
      <c r="H13992" s="200"/>
      <c r="I13992" s="200">
        <v>46034</v>
      </c>
      <c r="J13992" s="143">
        <f t="shared" si="218"/>
        <v>46034</v>
      </c>
      <c r="K13992" s="202">
        <v>1</v>
      </c>
      <c r="L13992" s="284" t="s">
        <v>15923</v>
      </c>
      <c r="M13992" s="223"/>
      <c r="N13992" s="203"/>
      <c r="O13992" s="222" t="s">
        <v>326</v>
      </c>
    </row>
    <row r="13993" spans="1:15" ht="29.25" customHeight="1">
      <c r="A13993" s="221" t="s">
        <v>2860</v>
      </c>
      <c r="B13993" s="221" t="s">
        <v>190</v>
      </c>
      <c r="C13993" s="222" t="s">
        <v>50</v>
      </c>
      <c r="D13993" s="222" t="s">
        <v>191</v>
      </c>
      <c r="E13993" s="199" t="s">
        <v>163</v>
      </c>
      <c r="F13993" s="200" t="s">
        <v>11927</v>
      </c>
      <c r="G13993" s="200" t="s">
        <v>11928</v>
      </c>
      <c r="H13993" s="200" t="s">
        <v>52</v>
      </c>
      <c r="I13993" s="200">
        <v>46034</v>
      </c>
      <c r="J13993" s="143">
        <f t="shared" si="218"/>
        <v>46034</v>
      </c>
      <c r="K13993" s="202">
        <v>1</v>
      </c>
      <c r="L13993" s="284" t="s">
        <v>15924</v>
      </c>
      <c r="M13993" s="223"/>
      <c r="N13993" s="203">
        <v>3.8541666666666701</v>
      </c>
      <c r="O13993" s="222" t="s">
        <v>941</v>
      </c>
    </row>
    <row r="13994" spans="1:15" ht="29.25" customHeight="1">
      <c r="A13994" s="221" t="s">
        <v>2860</v>
      </c>
      <c r="B13994" s="221" t="s">
        <v>190</v>
      </c>
      <c r="C13994" s="222" t="s">
        <v>50</v>
      </c>
      <c r="D13994" s="222" t="s">
        <v>191</v>
      </c>
      <c r="E13994" s="199" t="s">
        <v>163</v>
      </c>
      <c r="F13994" s="200" t="s">
        <v>2849</v>
      </c>
      <c r="G13994" s="200" t="s">
        <v>2850</v>
      </c>
      <c r="H13994" s="200" t="s">
        <v>2851</v>
      </c>
      <c r="I13994" s="200">
        <v>46035</v>
      </c>
      <c r="J13994" s="143">
        <f t="shared" si="218"/>
        <v>46035</v>
      </c>
      <c r="K13994" s="202">
        <v>2.5</v>
      </c>
      <c r="L13994" s="284" t="s">
        <v>15925</v>
      </c>
      <c r="M13994" s="223"/>
      <c r="N13994" s="203">
        <v>7.5</v>
      </c>
      <c r="O13994" s="222" t="s">
        <v>991</v>
      </c>
    </row>
    <row r="13995" spans="1:15" ht="29.25" customHeight="1">
      <c r="A13995" s="221" t="s">
        <v>2860</v>
      </c>
      <c r="B13995" s="221" t="s">
        <v>190</v>
      </c>
      <c r="C13995" s="222" t="s">
        <v>50</v>
      </c>
      <c r="D13995" s="222" t="s">
        <v>191</v>
      </c>
      <c r="E13995" s="199" t="s">
        <v>163</v>
      </c>
      <c r="F13995" s="200" t="s">
        <v>11927</v>
      </c>
      <c r="G13995" s="200" t="s">
        <v>11928</v>
      </c>
      <c r="H13995" s="200" t="s">
        <v>52</v>
      </c>
      <c r="I13995" s="200">
        <v>46035</v>
      </c>
      <c r="J13995" s="143">
        <f t="shared" si="218"/>
        <v>46035</v>
      </c>
      <c r="K13995" s="202">
        <v>4</v>
      </c>
      <c r="L13995" s="284" t="s">
        <v>15926</v>
      </c>
      <c r="M13995" s="223"/>
      <c r="N13995" s="203">
        <v>3.8541666666666701</v>
      </c>
      <c r="O13995" s="222" t="s">
        <v>941</v>
      </c>
    </row>
    <row r="13996" spans="1:15" ht="29.25" customHeight="1">
      <c r="A13996" s="221" t="s">
        <v>2860</v>
      </c>
      <c r="B13996" s="221" t="s">
        <v>190</v>
      </c>
      <c r="C13996" s="222" t="s">
        <v>50</v>
      </c>
      <c r="D13996" s="222" t="s">
        <v>191</v>
      </c>
      <c r="E13996" s="199" t="s">
        <v>163</v>
      </c>
      <c r="F13996" s="200" t="s">
        <v>2849</v>
      </c>
      <c r="G13996" s="200" t="s">
        <v>2850</v>
      </c>
      <c r="H13996" s="200" t="s">
        <v>2855</v>
      </c>
      <c r="I13996" s="200">
        <v>46035</v>
      </c>
      <c r="J13996" s="143">
        <f t="shared" si="218"/>
        <v>46035</v>
      </c>
      <c r="K13996" s="202">
        <v>2</v>
      </c>
      <c r="L13996" s="284" t="s">
        <v>15927</v>
      </c>
      <c r="M13996" s="223"/>
      <c r="N13996" s="203">
        <v>6.34375</v>
      </c>
      <c r="O13996" s="222" t="s">
        <v>942</v>
      </c>
    </row>
    <row r="13997" spans="1:15" ht="29.25" customHeight="1">
      <c r="A13997" s="221" t="s">
        <v>2860</v>
      </c>
      <c r="B13997" s="221" t="s">
        <v>190</v>
      </c>
      <c r="C13997" s="222" t="s">
        <v>50</v>
      </c>
      <c r="D13997" s="222" t="s">
        <v>191</v>
      </c>
      <c r="E13997" s="199" t="s">
        <v>163</v>
      </c>
      <c r="F13997" s="200" t="s">
        <v>1494</v>
      </c>
      <c r="G13997" s="200" t="s">
        <v>1495</v>
      </c>
      <c r="H13997" s="200" t="s">
        <v>328</v>
      </c>
      <c r="I13997" s="200">
        <v>46035</v>
      </c>
      <c r="J13997" s="143">
        <f t="shared" si="218"/>
        <v>46035</v>
      </c>
      <c r="K13997" s="202">
        <v>1</v>
      </c>
      <c r="L13997" s="285" t="s">
        <v>15928</v>
      </c>
      <c r="M13997" s="223"/>
      <c r="N13997" s="203">
        <v>1.45</v>
      </c>
      <c r="O13997" s="222" t="s">
        <v>939</v>
      </c>
    </row>
    <row r="13998" spans="1:15" ht="29.25" customHeight="1">
      <c r="A13998" s="221" t="s">
        <v>2860</v>
      </c>
      <c r="B13998" s="221" t="s">
        <v>190</v>
      </c>
      <c r="C13998" s="222" t="s">
        <v>50</v>
      </c>
      <c r="D13998" s="222" t="s">
        <v>191</v>
      </c>
      <c r="E13998" s="199" t="s">
        <v>166</v>
      </c>
      <c r="F13998" s="200"/>
      <c r="G13998" s="200"/>
      <c r="H13998" s="200"/>
      <c r="I13998" s="200">
        <v>46036</v>
      </c>
      <c r="J13998" s="143">
        <f t="shared" si="218"/>
        <v>46036</v>
      </c>
      <c r="K13998" s="202">
        <v>1</v>
      </c>
      <c r="L13998" s="285" t="s">
        <v>15929</v>
      </c>
      <c r="M13998" s="223"/>
      <c r="N13998" s="203"/>
      <c r="O13998" s="222" t="s">
        <v>326</v>
      </c>
    </row>
    <row r="13999" spans="1:15" ht="29.25" customHeight="1">
      <c r="A13999" s="221" t="s">
        <v>2860</v>
      </c>
      <c r="B13999" s="221" t="s">
        <v>190</v>
      </c>
      <c r="C13999" s="222" t="s">
        <v>50</v>
      </c>
      <c r="D13999" s="222" t="s">
        <v>191</v>
      </c>
      <c r="E13999" s="199" t="s">
        <v>163</v>
      </c>
      <c r="F13999" s="200" t="s">
        <v>2849</v>
      </c>
      <c r="G13999" s="200" t="s">
        <v>2850</v>
      </c>
      <c r="H13999" s="200" t="s">
        <v>2851</v>
      </c>
      <c r="I13999" s="200">
        <v>46036</v>
      </c>
      <c r="J13999" s="143">
        <f t="shared" si="218"/>
        <v>46036</v>
      </c>
      <c r="K13999" s="202">
        <v>1</v>
      </c>
      <c r="L13999" s="284" t="s">
        <v>15930</v>
      </c>
      <c r="M13999" s="223"/>
      <c r="N13999" s="203">
        <v>7.5</v>
      </c>
      <c r="O13999" s="222" t="s">
        <v>991</v>
      </c>
    </row>
    <row r="14000" spans="1:15" ht="29.25" customHeight="1">
      <c r="A14000" s="221" t="s">
        <v>2860</v>
      </c>
      <c r="B14000" s="221" t="s">
        <v>190</v>
      </c>
      <c r="C14000" s="222" t="s">
        <v>50</v>
      </c>
      <c r="D14000" s="222" t="s">
        <v>191</v>
      </c>
      <c r="E14000" s="199" t="s">
        <v>163</v>
      </c>
      <c r="F14000" s="200" t="s">
        <v>11927</v>
      </c>
      <c r="G14000" s="200" t="s">
        <v>11928</v>
      </c>
      <c r="H14000" s="200" t="s">
        <v>52</v>
      </c>
      <c r="I14000" s="200">
        <v>46036</v>
      </c>
      <c r="J14000" s="143">
        <f t="shared" si="218"/>
        <v>46036</v>
      </c>
      <c r="K14000" s="202">
        <v>4.5</v>
      </c>
      <c r="L14000" s="284" t="s">
        <v>15931</v>
      </c>
      <c r="M14000" s="223"/>
      <c r="N14000" s="203">
        <v>3.8541666666666701</v>
      </c>
      <c r="O14000" s="222" t="s">
        <v>941</v>
      </c>
    </row>
    <row r="14001" spans="1:15" ht="29.25" customHeight="1">
      <c r="A14001" s="221" t="s">
        <v>2860</v>
      </c>
      <c r="B14001" s="221" t="s">
        <v>190</v>
      </c>
      <c r="C14001" s="222" t="s">
        <v>50</v>
      </c>
      <c r="D14001" s="222" t="s">
        <v>191</v>
      </c>
      <c r="E14001" s="199" t="s">
        <v>163</v>
      </c>
      <c r="F14001" s="200" t="s">
        <v>1494</v>
      </c>
      <c r="G14001" s="200" t="s">
        <v>1495</v>
      </c>
      <c r="H14001" s="200" t="s">
        <v>258</v>
      </c>
      <c r="I14001" s="200">
        <v>46036</v>
      </c>
      <c r="J14001" s="143">
        <f t="shared" si="218"/>
        <v>46036</v>
      </c>
      <c r="K14001" s="202">
        <v>3</v>
      </c>
      <c r="L14001" s="284" t="s">
        <v>15932</v>
      </c>
      <c r="M14001" s="223"/>
      <c r="N14001" s="203">
        <v>2.0499999999999998</v>
      </c>
      <c r="O14001" s="222" t="s">
        <v>990</v>
      </c>
    </row>
    <row r="14002" spans="1:15" ht="29.25" customHeight="1">
      <c r="A14002" s="221" t="s">
        <v>2860</v>
      </c>
      <c r="B14002" s="221" t="s">
        <v>190</v>
      </c>
      <c r="C14002" s="222" t="s">
        <v>50</v>
      </c>
      <c r="D14002" s="222" t="s">
        <v>191</v>
      </c>
      <c r="E14002" s="199" t="s">
        <v>178</v>
      </c>
      <c r="F14002" s="200"/>
      <c r="G14002" s="200"/>
      <c r="H14002" s="200"/>
      <c r="I14002" s="200">
        <v>46037</v>
      </c>
      <c r="J14002" s="143">
        <f t="shared" si="218"/>
        <v>46037</v>
      </c>
      <c r="K14002" s="202">
        <v>1</v>
      </c>
      <c r="L14002" s="284" t="s">
        <v>16195</v>
      </c>
      <c r="M14002" s="223"/>
      <c r="N14002" s="203"/>
      <c r="O14002" s="222" t="s">
        <v>326</v>
      </c>
    </row>
    <row r="14003" spans="1:15" ht="29.25" customHeight="1">
      <c r="A14003" s="221" t="s">
        <v>2860</v>
      </c>
      <c r="B14003" s="221" t="s">
        <v>190</v>
      </c>
      <c r="C14003" s="222" t="s">
        <v>50</v>
      </c>
      <c r="D14003" s="222" t="s">
        <v>191</v>
      </c>
      <c r="E14003" s="199" t="s">
        <v>163</v>
      </c>
      <c r="F14003" s="200" t="s">
        <v>5212</v>
      </c>
      <c r="G14003" s="200" t="s">
        <v>5213</v>
      </c>
      <c r="H14003" s="200" t="s">
        <v>49</v>
      </c>
      <c r="I14003" s="200">
        <v>46037</v>
      </c>
      <c r="J14003" s="143">
        <f t="shared" si="218"/>
        <v>46037</v>
      </c>
      <c r="K14003" s="202">
        <v>3</v>
      </c>
      <c r="L14003" s="284" t="s">
        <v>16196</v>
      </c>
      <c r="M14003" s="223"/>
      <c r="N14003" s="203">
        <v>3.375</v>
      </c>
      <c r="O14003" s="222" t="s">
        <v>968</v>
      </c>
    </row>
    <row r="14004" spans="1:15" ht="29.25" customHeight="1">
      <c r="A14004" s="221" t="s">
        <v>2860</v>
      </c>
      <c r="B14004" s="221" t="s">
        <v>190</v>
      </c>
      <c r="C14004" s="222" t="s">
        <v>50</v>
      </c>
      <c r="D14004" s="222" t="s">
        <v>191</v>
      </c>
      <c r="E14004" s="199" t="s">
        <v>163</v>
      </c>
      <c r="F14004" s="200" t="s">
        <v>2849</v>
      </c>
      <c r="G14004" s="200" t="s">
        <v>2850</v>
      </c>
      <c r="H14004" s="200" t="s">
        <v>2851</v>
      </c>
      <c r="I14004" s="200">
        <v>46037</v>
      </c>
      <c r="J14004" s="143">
        <f t="shared" si="218"/>
        <v>46037</v>
      </c>
      <c r="K14004" s="202">
        <v>1</v>
      </c>
      <c r="L14004" s="284" t="s">
        <v>16197</v>
      </c>
      <c r="M14004" s="223"/>
      <c r="N14004" s="203">
        <v>7.5</v>
      </c>
      <c r="O14004" s="222" t="s">
        <v>991</v>
      </c>
    </row>
    <row r="14005" spans="1:15" ht="29.25" customHeight="1">
      <c r="A14005" s="221" t="s">
        <v>2860</v>
      </c>
      <c r="B14005" s="221" t="s">
        <v>190</v>
      </c>
      <c r="C14005" s="222" t="s">
        <v>50</v>
      </c>
      <c r="D14005" s="222" t="s">
        <v>191</v>
      </c>
      <c r="E14005" s="199" t="s">
        <v>163</v>
      </c>
      <c r="F14005" s="200" t="s">
        <v>11927</v>
      </c>
      <c r="G14005" s="200" t="s">
        <v>11928</v>
      </c>
      <c r="H14005" s="200" t="s">
        <v>52</v>
      </c>
      <c r="I14005" s="200">
        <v>46037</v>
      </c>
      <c r="J14005" s="143">
        <f t="shared" si="218"/>
        <v>46037</v>
      </c>
      <c r="K14005" s="202">
        <v>2</v>
      </c>
      <c r="L14005" s="284" t="s">
        <v>16198</v>
      </c>
      <c r="M14005" s="223"/>
      <c r="N14005" s="203">
        <v>3.8541666666666701</v>
      </c>
      <c r="O14005" s="222" t="s">
        <v>941</v>
      </c>
    </row>
    <row r="14006" spans="1:15" ht="29.25" customHeight="1">
      <c r="A14006" s="221" t="s">
        <v>2860</v>
      </c>
      <c r="B14006" s="221" t="s">
        <v>190</v>
      </c>
      <c r="C14006" s="222" t="s">
        <v>50</v>
      </c>
      <c r="D14006" s="222" t="s">
        <v>191</v>
      </c>
      <c r="E14006" s="199" t="s">
        <v>163</v>
      </c>
      <c r="F14006" s="200" t="s">
        <v>1494</v>
      </c>
      <c r="G14006" s="200" t="s">
        <v>1495</v>
      </c>
      <c r="H14006" s="200" t="s">
        <v>258</v>
      </c>
      <c r="I14006" s="200">
        <v>46037</v>
      </c>
      <c r="J14006" s="143">
        <f t="shared" si="218"/>
        <v>46037</v>
      </c>
      <c r="K14006" s="202">
        <v>2.5</v>
      </c>
      <c r="L14006" s="284" t="s">
        <v>16199</v>
      </c>
      <c r="M14006" s="223"/>
      <c r="N14006" s="203">
        <v>2.0499999999999998</v>
      </c>
      <c r="O14006" s="222" t="s">
        <v>990</v>
      </c>
    </row>
    <row r="14007" spans="1:15" ht="29.25" customHeight="1">
      <c r="A14007" s="221" t="s">
        <v>2860</v>
      </c>
      <c r="B14007" s="221" t="s">
        <v>190</v>
      </c>
      <c r="C14007" s="222" t="s">
        <v>50</v>
      </c>
      <c r="D14007" s="222" t="s">
        <v>191</v>
      </c>
      <c r="E14007" s="199" t="s">
        <v>163</v>
      </c>
      <c r="F14007" s="200" t="s">
        <v>5212</v>
      </c>
      <c r="G14007" s="200" t="s">
        <v>5213</v>
      </c>
      <c r="H14007" s="200" t="s">
        <v>49</v>
      </c>
      <c r="I14007" s="200">
        <v>46038</v>
      </c>
      <c r="J14007" s="143">
        <f t="shared" si="218"/>
        <v>46038</v>
      </c>
      <c r="K14007" s="202">
        <v>0.5</v>
      </c>
      <c r="L14007" s="284" t="s">
        <v>16200</v>
      </c>
      <c r="M14007" s="223"/>
      <c r="N14007" s="203">
        <v>3.375</v>
      </c>
      <c r="O14007" s="222" t="s">
        <v>968</v>
      </c>
    </row>
    <row r="14008" spans="1:15" ht="29.25" customHeight="1">
      <c r="A14008" s="221" t="s">
        <v>2860</v>
      </c>
      <c r="B14008" s="221" t="s">
        <v>190</v>
      </c>
      <c r="C14008" s="222" t="s">
        <v>50</v>
      </c>
      <c r="D14008" s="222" t="s">
        <v>191</v>
      </c>
      <c r="E14008" s="199" t="s">
        <v>163</v>
      </c>
      <c r="F14008" s="200" t="s">
        <v>11927</v>
      </c>
      <c r="G14008" s="200" t="s">
        <v>11928</v>
      </c>
      <c r="H14008" s="200" t="s">
        <v>38</v>
      </c>
      <c r="I14008" s="200">
        <v>46038</v>
      </c>
      <c r="J14008" s="143">
        <f t="shared" si="218"/>
        <v>46038</v>
      </c>
      <c r="K14008" s="202">
        <v>2</v>
      </c>
      <c r="L14008" s="284" t="s">
        <v>16201</v>
      </c>
      <c r="M14008" s="223"/>
      <c r="N14008" s="203">
        <v>5.25</v>
      </c>
      <c r="O14008" s="222" t="s">
        <v>958</v>
      </c>
    </row>
    <row r="14009" spans="1:15" ht="29.25" customHeight="1">
      <c r="A14009" s="221" t="s">
        <v>2860</v>
      </c>
      <c r="B14009" s="221" t="s">
        <v>190</v>
      </c>
      <c r="C14009" s="222" t="s">
        <v>50</v>
      </c>
      <c r="D14009" s="222" t="s">
        <v>191</v>
      </c>
      <c r="E14009" s="199" t="s">
        <v>163</v>
      </c>
      <c r="F14009" s="200" t="s">
        <v>2849</v>
      </c>
      <c r="G14009" s="200" t="s">
        <v>2850</v>
      </c>
      <c r="H14009" s="200" t="s">
        <v>2856</v>
      </c>
      <c r="I14009" s="200">
        <v>46038</v>
      </c>
      <c r="J14009" s="143">
        <f t="shared" si="218"/>
        <v>46038</v>
      </c>
      <c r="K14009" s="202">
        <v>5.5</v>
      </c>
      <c r="L14009" s="284" t="s">
        <v>16202</v>
      </c>
      <c r="M14009" s="223"/>
      <c r="N14009" s="203">
        <v>7.375</v>
      </c>
      <c r="O14009" s="222" t="s">
        <v>968</v>
      </c>
    </row>
    <row r="14010" spans="1:15" ht="29.25" customHeight="1">
      <c r="A14010" s="221" t="s">
        <v>2860</v>
      </c>
      <c r="B14010" s="221" t="s">
        <v>190</v>
      </c>
      <c r="C14010" s="222" t="s">
        <v>50</v>
      </c>
      <c r="D14010" s="222" t="s">
        <v>191</v>
      </c>
      <c r="E14010" s="199" t="s">
        <v>163</v>
      </c>
      <c r="F14010" s="200" t="s">
        <v>1494</v>
      </c>
      <c r="G14010" s="200" t="s">
        <v>1495</v>
      </c>
      <c r="H14010" s="200" t="s">
        <v>258</v>
      </c>
      <c r="I14010" s="200">
        <v>46038</v>
      </c>
      <c r="J14010" s="143">
        <f t="shared" si="218"/>
        <v>46038</v>
      </c>
      <c r="K14010" s="202">
        <v>1.5</v>
      </c>
      <c r="L14010" s="284" t="s">
        <v>16203</v>
      </c>
      <c r="M14010" s="223"/>
      <c r="N14010" s="203">
        <v>2.0499999999999998</v>
      </c>
      <c r="O14010" s="222" t="s">
        <v>990</v>
      </c>
    </row>
    <row r="14011" spans="1:15" ht="29.25" customHeight="1">
      <c r="A14011" s="221" t="s">
        <v>2860</v>
      </c>
      <c r="B14011" s="221" t="s">
        <v>190</v>
      </c>
      <c r="C14011" s="222" t="s">
        <v>50</v>
      </c>
      <c r="D14011" s="222" t="s">
        <v>191</v>
      </c>
      <c r="E14011" s="199" t="s">
        <v>177</v>
      </c>
      <c r="F14011" s="200"/>
      <c r="G14011" s="200"/>
      <c r="H14011" s="200"/>
      <c r="I14011" s="200">
        <v>46041</v>
      </c>
      <c r="J14011" s="143">
        <f t="shared" si="218"/>
        <v>46041</v>
      </c>
      <c r="K14011" s="202">
        <v>1.5</v>
      </c>
      <c r="L14011" s="284" t="s">
        <v>16204</v>
      </c>
      <c r="M14011" s="223"/>
      <c r="N14011" s="203"/>
      <c r="O14011" s="222" t="s">
        <v>326</v>
      </c>
    </row>
    <row r="14012" spans="1:15" ht="29.25" customHeight="1">
      <c r="A14012" s="221" t="s">
        <v>2860</v>
      </c>
      <c r="B14012" s="221" t="s">
        <v>190</v>
      </c>
      <c r="C14012" s="222" t="s">
        <v>50</v>
      </c>
      <c r="D14012" s="222" t="s">
        <v>191</v>
      </c>
      <c r="E14012" s="199" t="s">
        <v>163</v>
      </c>
      <c r="F14012" s="200" t="s">
        <v>2849</v>
      </c>
      <c r="G14012" s="200" t="s">
        <v>2850</v>
      </c>
      <c r="H14012" s="200" t="s">
        <v>2851</v>
      </c>
      <c r="I14012" s="200">
        <v>46041</v>
      </c>
      <c r="J14012" s="143">
        <f t="shared" si="218"/>
        <v>46041</v>
      </c>
      <c r="K14012" s="202">
        <v>5</v>
      </c>
      <c r="L14012" s="284" t="s">
        <v>16205</v>
      </c>
      <c r="M14012" s="223"/>
      <c r="N14012" s="203">
        <v>7.5</v>
      </c>
      <c r="O14012" s="222" t="s">
        <v>991</v>
      </c>
    </row>
    <row r="14013" spans="1:15" ht="29.25" customHeight="1">
      <c r="A14013" s="221" t="s">
        <v>2860</v>
      </c>
      <c r="B14013" s="221" t="s">
        <v>190</v>
      </c>
      <c r="C14013" s="222" t="s">
        <v>50</v>
      </c>
      <c r="D14013" s="222" t="s">
        <v>191</v>
      </c>
      <c r="E14013" s="199" t="s">
        <v>163</v>
      </c>
      <c r="F14013" s="200" t="s">
        <v>11927</v>
      </c>
      <c r="G14013" s="200" t="s">
        <v>11928</v>
      </c>
      <c r="H14013" s="200" t="s">
        <v>38</v>
      </c>
      <c r="I14013" s="200">
        <v>46041</v>
      </c>
      <c r="J14013" s="143">
        <f t="shared" si="218"/>
        <v>46041</v>
      </c>
      <c r="K14013" s="202">
        <v>3</v>
      </c>
      <c r="L14013" s="284" t="s">
        <v>16206</v>
      </c>
      <c r="M14013" s="223"/>
      <c r="N14013" s="203">
        <v>5.25</v>
      </c>
      <c r="O14013" s="222" t="s">
        <v>958</v>
      </c>
    </row>
    <row r="14014" spans="1:15" ht="29.25" customHeight="1">
      <c r="A14014" s="221" t="s">
        <v>2860</v>
      </c>
      <c r="B14014" s="221" t="s">
        <v>190</v>
      </c>
      <c r="C14014" s="222" t="s">
        <v>50</v>
      </c>
      <c r="D14014" s="222" t="s">
        <v>191</v>
      </c>
      <c r="E14014" s="199" t="s">
        <v>163</v>
      </c>
      <c r="F14014" s="200" t="s">
        <v>11927</v>
      </c>
      <c r="G14014" s="200" t="s">
        <v>11928</v>
      </c>
      <c r="H14014" s="200" t="s">
        <v>38</v>
      </c>
      <c r="I14014" s="200">
        <v>46042</v>
      </c>
      <c r="J14014" s="143">
        <f t="shared" si="218"/>
        <v>46042</v>
      </c>
      <c r="K14014" s="202">
        <v>8</v>
      </c>
      <c r="L14014" s="284" t="s">
        <v>16207</v>
      </c>
      <c r="M14014" s="223"/>
      <c r="N14014" s="203">
        <v>5.25</v>
      </c>
      <c r="O14014" s="222" t="s">
        <v>958</v>
      </c>
    </row>
    <row r="14015" spans="1:15" ht="29.25" customHeight="1">
      <c r="A14015" s="221" t="s">
        <v>2860</v>
      </c>
      <c r="B14015" s="221" t="s">
        <v>190</v>
      </c>
      <c r="C14015" s="222" t="s">
        <v>50</v>
      </c>
      <c r="D14015" s="222" t="s">
        <v>191</v>
      </c>
      <c r="E14015" s="199" t="s">
        <v>163</v>
      </c>
      <c r="F14015" s="200" t="s">
        <v>2241</v>
      </c>
      <c r="G14015" s="200" t="s">
        <v>2242</v>
      </c>
      <c r="H14015" s="200" t="s">
        <v>49</v>
      </c>
      <c r="I14015" s="200">
        <v>46042</v>
      </c>
      <c r="J14015" s="143">
        <f t="shared" si="218"/>
        <v>46042</v>
      </c>
      <c r="K14015" s="202">
        <v>1.5</v>
      </c>
      <c r="L14015" s="285" t="s">
        <v>16208</v>
      </c>
      <c r="M14015" s="223"/>
      <c r="N14015" s="203">
        <v>7</v>
      </c>
      <c r="O14015" s="222" t="s">
        <v>968</v>
      </c>
    </row>
    <row r="14016" spans="1:15" ht="29.25" customHeight="1">
      <c r="A14016" s="221" t="s">
        <v>2860</v>
      </c>
      <c r="B14016" s="221" t="s">
        <v>190</v>
      </c>
      <c r="C14016" s="222" t="s">
        <v>50</v>
      </c>
      <c r="D14016" s="222" t="s">
        <v>191</v>
      </c>
      <c r="E14016" s="199" t="s">
        <v>163</v>
      </c>
      <c r="F14016" s="200" t="s">
        <v>11927</v>
      </c>
      <c r="G14016" s="200" t="s">
        <v>11928</v>
      </c>
      <c r="H14016" s="200" t="s">
        <v>13408</v>
      </c>
      <c r="I14016" s="200">
        <v>46043</v>
      </c>
      <c r="J14016" s="143">
        <f t="shared" si="218"/>
        <v>46043</v>
      </c>
      <c r="K14016" s="202">
        <v>1</v>
      </c>
      <c r="L14016" s="284" t="s">
        <v>16209</v>
      </c>
      <c r="M14016" s="223"/>
      <c r="N14016" s="203">
        <v>0.5</v>
      </c>
      <c r="O14016" s="222" t="s">
        <v>961</v>
      </c>
    </row>
    <row r="14017" spans="1:15" ht="29.25" customHeight="1">
      <c r="A14017" s="221" t="s">
        <v>2860</v>
      </c>
      <c r="B14017" s="221" t="s">
        <v>190</v>
      </c>
      <c r="C14017" s="222" t="s">
        <v>50</v>
      </c>
      <c r="D14017" s="222" t="s">
        <v>191</v>
      </c>
      <c r="E14017" s="199" t="s">
        <v>163</v>
      </c>
      <c r="F14017" s="200" t="s">
        <v>11927</v>
      </c>
      <c r="G14017" s="200" t="s">
        <v>11928</v>
      </c>
      <c r="H14017" s="200" t="s">
        <v>49</v>
      </c>
      <c r="I14017" s="200">
        <v>46043</v>
      </c>
      <c r="J14017" s="143">
        <f t="shared" si="218"/>
        <v>46043</v>
      </c>
      <c r="K14017" s="202">
        <v>2</v>
      </c>
      <c r="L14017" s="285" t="s">
        <v>16210</v>
      </c>
      <c r="M14017" s="223"/>
      <c r="N14017" s="203">
        <v>8.3333333333333301E-2</v>
      </c>
      <c r="O14017" s="222" t="s">
        <v>941</v>
      </c>
    </row>
    <row r="14018" spans="1:15" ht="29.25" customHeight="1">
      <c r="A14018" s="221" t="s">
        <v>2860</v>
      </c>
      <c r="B14018" s="221" t="s">
        <v>190</v>
      </c>
      <c r="C14018" s="222" t="s">
        <v>50</v>
      </c>
      <c r="D14018" s="222" t="s">
        <v>191</v>
      </c>
      <c r="E14018" s="199" t="s">
        <v>163</v>
      </c>
      <c r="F14018" s="200" t="s">
        <v>11927</v>
      </c>
      <c r="G14018" s="200" t="s">
        <v>11928</v>
      </c>
      <c r="H14018" s="200" t="s">
        <v>38</v>
      </c>
      <c r="I14018" s="200">
        <v>46043</v>
      </c>
      <c r="J14018" s="143">
        <f t="shared" si="218"/>
        <v>46043</v>
      </c>
      <c r="K14018" s="202">
        <v>2</v>
      </c>
      <c r="L14018" s="284" t="s">
        <v>16211</v>
      </c>
      <c r="M14018" s="223"/>
      <c r="N14018" s="203">
        <v>5.25</v>
      </c>
      <c r="O14018" s="222" t="s">
        <v>958</v>
      </c>
    </row>
    <row r="14019" spans="1:15" ht="29.25" customHeight="1">
      <c r="A14019" s="221" t="s">
        <v>2860</v>
      </c>
      <c r="B14019" s="221" t="s">
        <v>190</v>
      </c>
      <c r="C14019" s="222" t="s">
        <v>50</v>
      </c>
      <c r="D14019" s="222" t="s">
        <v>191</v>
      </c>
      <c r="E14019" s="199" t="s">
        <v>163</v>
      </c>
      <c r="F14019" s="200" t="s">
        <v>11927</v>
      </c>
      <c r="G14019" s="200" t="s">
        <v>11928</v>
      </c>
      <c r="H14019" s="200" t="s">
        <v>13409</v>
      </c>
      <c r="I14019" s="200">
        <v>46043</v>
      </c>
      <c r="J14019" s="143">
        <f t="shared" ref="J14019:J14082" si="219">I14019</f>
        <v>46043</v>
      </c>
      <c r="K14019" s="202">
        <v>1</v>
      </c>
      <c r="L14019" s="284" t="s">
        <v>16212</v>
      </c>
      <c r="M14019" s="223"/>
      <c r="N14019" s="203">
        <v>1.96875</v>
      </c>
      <c r="O14019" s="222" t="s">
        <v>961</v>
      </c>
    </row>
    <row r="14020" spans="1:15" ht="29.25" customHeight="1">
      <c r="A14020" s="221" t="s">
        <v>2860</v>
      </c>
      <c r="B14020" s="221" t="s">
        <v>190</v>
      </c>
      <c r="C14020" s="222" t="s">
        <v>50</v>
      </c>
      <c r="D14020" s="222" t="s">
        <v>191</v>
      </c>
      <c r="E14020" s="199" t="s">
        <v>163</v>
      </c>
      <c r="F14020" s="200" t="s">
        <v>11927</v>
      </c>
      <c r="G14020" s="200" t="s">
        <v>11928</v>
      </c>
      <c r="H14020" s="200" t="s">
        <v>13565</v>
      </c>
      <c r="I14020" s="200">
        <v>46043</v>
      </c>
      <c r="J14020" s="143">
        <f t="shared" si="219"/>
        <v>46043</v>
      </c>
      <c r="K14020" s="202">
        <v>0.5</v>
      </c>
      <c r="L14020" s="285" t="s">
        <v>16213</v>
      </c>
      <c r="M14020" s="223"/>
      <c r="N14020" s="203">
        <v>0.328125</v>
      </c>
      <c r="O14020" s="222" t="s">
        <v>961</v>
      </c>
    </row>
    <row r="14021" spans="1:15" ht="29.25" customHeight="1">
      <c r="A14021" s="221" t="s">
        <v>2860</v>
      </c>
      <c r="B14021" s="221" t="s">
        <v>190</v>
      </c>
      <c r="C14021" s="222" t="s">
        <v>50</v>
      </c>
      <c r="D14021" s="222" t="s">
        <v>191</v>
      </c>
      <c r="E14021" s="199" t="s">
        <v>163</v>
      </c>
      <c r="F14021" s="200" t="s">
        <v>11927</v>
      </c>
      <c r="G14021" s="200" t="s">
        <v>11928</v>
      </c>
      <c r="H14021" s="200" t="s">
        <v>48</v>
      </c>
      <c r="I14021" s="200">
        <v>46043</v>
      </c>
      <c r="J14021" s="143">
        <f t="shared" si="219"/>
        <v>46043</v>
      </c>
      <c r="K14021" s="202">
        <v>3</v>
      </c>
      <c r="L14021" s="285" t="s">
        <v>16214</v>
      </c>
      <c r="M14021" s="223"/>
      <c r="N14021" s="203">
        <v>0.375</v>
      </c>
      <c r="O14021" s="222" t="s">
        <v>968</v>
      </c>
    </row>
    <row r="14022" spans="1:15" ht="29.25" customHeight="1">
      <c r="A14022" s="221" t="s">
        <v>2860</v>
      </c>
      <c r="B14022" s="221" t="s">
        <v>786</v>
      </c>
      <c r="C14022" s="222" t="s">
        <v>562</v>
      </c>
      <c r="D14022" s="222" t="s">
        <v>164</v>
      </c>
      <c r="E14022" s="199" t="s">
        <v>163</v>
      </c>
      <c r="F14022" s="200" t="s">
        <v>512</v>
      </c>
      <c r="G14022" s="200" t="s">
        <v>513</v>
      </c>
      <c r="H14022" s="200" t="s">
        <v>531</v>
      </c>
      <c r="I14022" s="200">
        <v>45470</v>
      </c>
      <c r="J14022" s="143">
        <f t="shared" si="219"/>
        <v>45470</v>
      </c>
      <c r="K14022" s="202">
        <v>3</v>
      </c>
      <c r="L14022" s="284" t="s">
        <v>1179</v>
      </c>
      <c r="M14022" s="223"/>
      <c r="N14022" s="203">
        <v>7.625</v>
      </c>
      <c r="O14022" s="222" t="s">
        <v>943</v>
      </c>
    </row>
    <row r="14023" spans="1:15" ht="29.25" customHeight="1">
      <c r="A14023" s="221" t="s">
        <v>2860</v>
      </c>
      <c r="B14023" s="221" t="s">
        <v>786</v>
      </c>
      <c r="C14023" s="222" t="s">
        <v>562</v>
      </c>
      <c r="D14023" s="222" t="s">
        <v>164</v>
      </c>
      <c r="E14023" s="199" t="s">
        <v>163</v>
      </c>
      <c r="F14023" s="200" t="s">
        <v>582</v>
      </c>
      <c r="G14023" s="200" t="s">
        <v>500</v>
      </c>
      <c r="H14023" s="200" t="s">
        <v>49</v>
      </c>
      <c r="I14023" s="200">
        <v>45470</v>
      </c>
      <c r="J14023" s="143">
        <f t="shared" si="219"/>
        <v>45470</v>
      </c>
      <c r="K14023" s="202">
        <v>2.5</v>
      </c>
      <c r="L14023" s="285" t="s">
        <v>838</v>
      </c>
      <c r="M14023" s="223"/>
      <c r="N14023" s="203">
        <v>2</v>
      </c>
      <c r="O14023" s="222" t="s">
        <v>968</v>
      </c>
    </row>
    <row r="14024" spans="1:15" ht="29.25" customHeight="1">
      <c r="A14024" s="221" t="s">
        <v>2860</v>
      </c>
      <c r="B14024" s="221" t="s">
        <v>786</v>
      </c>
      <c r="C14024" s="222" t="s">
        <v>562</v>
      </c>
      <c r="D14024" s="222" t="s">
        <v>164</v>
      </c>
      <c r="E14024" s="199" t="s">
        <v>163</v>
      </c>
      <c r="F14024" s="200" t="s">
        <v>582</v>
      </c>
      <c r="G14024" s="200" t="s">
        <v>500</v>
      </c>
      <c r="H14024" s="200" t="s">
        <v>118</v>
      </c>
      <c r="I14024" s="200">
        <v>45470</v>
      </c>
      <c r="J14024" s="143">
        <f t="shared" si="219"/>
        <v>45470</v>
      </c>
      <c r="K14024" s="202">
        <v>0.5</v>
      </c>
      <c r="L14024" s="285" t="s">
        <v>840</v>
      </c>
      <c r="M14024" s="223"/>
      <c r="N14024" s="203">
        <v>5.4375</v>
      </c>
      <c r="O14024" s="222" t="s">
        <v>943</v>
      </c>
    </row>
    <row r="14025" spans="1:15" ht="29.25" customHeight="1">
      <c r="A14025" s="221" t="s">
        <v>2860</v>
      </c>
      <c r="B14025" s="221" t="s">
        <v>786</v>
      </c>
      <c r="C14025" s="222" t="s">
        <v>562</v>
      </c>
      <c r="D14025" s="222" t="s">
        <v>164</v>
      </c>
      <c r="E14025" s="199" t="s">
        <v>163</v>
      </c>
      <c r="F14025" s="200" t="s">
        <v>582</v>
      </c>
      <c r="G14025" s="200" t="s">
        <v>500</v>
      </c>
      <c r="H14025" s="200" t="s">
        <v>90</v>
      </c>
      <c r="I14025" s="200">
        <v>45470</v>
      </c>
      <c r="J14025" s="143">
        <f t="shared" si="219"/>
        <v>45470</v>
      </c>
      <c r="K14025" s="202">
        <v>1</v>
      </c>
      <c r="L14025" s="285" t="s">
        <v>839</v>
      </c>
      <c r="M14025" s="223"/>
      <c r="N14025" s="203">
        <v>0.6875</v>
      </c>
      <c r="O14025" s="222" t="s">
        <v>941</v>
      </c>
    </row>
    <row r="14026" spans="1:15" ht="29.25" customHeight="1">
      <c r="A14026" s="221" t="s">
        <v>2860</v>
      </c>
      <c r="B14026" s="221" t="s">
        <v>786</v>
      </c>
      <c r="C14026" s="222" t="s">
        <v>562</v>
      </c>
      <c r="D14026" s="222" t="s">
        <v>164</v>
      </c>
      <c r="E14026" s="199" t="s">
        <v>163</v>
      </c>
      <c r="F14026" s="200" t="s">
        <v>670</v>
      </c>
      <c r="G14026" s="200" t="s">
        <v>671</v>
      </c>
      <c r="H14026" s="200" t="s">
        <v>682</v>
      </c>
      <c r="I14026" s="200">
        <v>45470</v>
      </c>
      <c r="J14026" s="143">
        <f t="shared" si="219"/>
        <v>45470</v>
      </c>
      <c r="K14026" s="202">
        <v>2</v>
      </c>
      <c r="L14026" s="285" t="s">
        <v>841</v>
      </c>
      <c r="M14026" s="223"/>
      <c r="N14026" s="203">
        <v>8.9749999999999996</v>
      </c>
      <c r="O14026" s="222" t="s">
        <v>940</v>
      </c>
    </row>
    <row r="14027" spans="1:15" ht="29.25" customHeight="1">
      <c r="A14027" s="221" t="s">
        <v>2860</v>
      </c>
      <c r="B14027" s="221" t="s">
        <v>786</v>
      </c>
      <c r="C14027" s="222" t="s">
        <v>562</v>
      </c>
      <c r="D14027" s="222" t="s">
        <v>164</v>
      </c>
      <c r="E14027" s="199" t="s">
        <v>177</v>
      </c>
      <c r="F14027" s="200"/>
      <c r="G14027" s="200"/>
      <c r="H14027" s="200"/>
      <c r="I14027" s="200">
        <v>45471</v>
      </c>
      <c r="J14027" s="143">
        <f t="shared" si="219"/>
        <v>45471</v>
      </c>
      <c r="K14027" s="202">
        <v>1.5</v>
      </c>
      <c r="L14027" s="284" t="s">
        <v>1180</v>
      </c>
      <c r="M14027" s="223"/>
      <c r="N14027" s="203"/>
      <c r="O14027" s="222" t="s">
        <v>326</v>
      </c>
    </row>
    <row r="14028" spans="1:15" ht="29.25" customHeight="1">
      <c r="A14028" s="221" t="s">
        <v>2860</v>
      </c>
      <c r="B14028" s="221" t="s">
        <v>786</v>
      </c>
      <c r="C14028" s="222" t="s">
        <v>562</v>
      </c>
      <c r="D14028" s="222" t="s">
        <v>164</v>
      </c>
      <c r="E14028" s="199" t="s">
        <v>163</v>
      </c>
      <c r="F14028" s="200" t="s">
        <v>582</v>
      </c>
      <c r="G14028" s="200" t="s">
        <v>500</v>
      </c>
      <c r="H14028" s="200"/>
      <c r="I14028" s="200">
        <v>45471</v>
      </c>
      <c r="J14028" s="143">
        <f t="shared" si="219"/>
        <v>45471</v>
      </c>
      <c r="K14028" s="202">
        <v>1.5</v>
      </c>
      <c r="L14028" s="285" t="s">
        <v>842</v>
      </c>
      <c r="M14028" s="223"/>
      <c r="N14028" s="203"/>
      <c r="O14028" s="222" t="s">
        <v>326</v>
      </c>
    </row>
    <row r="14029" spans="1:15" ht="29.25" customHeight="1">
      <c r="A14029" s="221" t="s">
        <v>2860</v>
      </c>
      <c r="B14029" s="221" t="s">
        <v>786</v>
      </c>
      <c r="C14029" s="222" t="s">
        <v>562</v>
      </c>
      <c r="D14029" s="222" t="s">
        <v>164</v>
      </c>
      <c r="E14029" s="199" t="s">
        <v>163</v>
      </c>
      <c r="F14029" s="200" t="s">
        <v>582</v>
      </c>
      <c r="G14029" s="200" t="s">
        <v>500</v>
      </c>
      <c r="H14029" s="200" t="s">
        <v>90</v>
      </c>
      <c r="I14029" s="200">
        <v>45471</v>
      </c>
      <c r="J14029" s="143">
        <f t="shared" si="219"/>
        <v>45471</v>
      </c>
      <c r="K14029" s="202">
        <v>1</v>
      </c>
      <c r="L14029" s="285" t="s">
        <v>844</v>
      </c>
      <c r="M14029" s="223"/>
      <c r="N14029" s="203">
        <v>0.6875</v>
      </c>
      <c r="O14029" s="222" t="s">
        <v>941</v>
      </c>
    </row>
    <row r="14030" spans="1:15" ht="29.25" customHeight="1">
      <c r="A14030" s="221" t="s">
        <v>2860</v>
      </c>
      <c r="B14030" s="221" t="s">
        <v>786</v>
      </c>
      <c r="C14030" s="222" t="s">
        <v>562</v>
      </c>
      <c r="D14030" s="222" t="s">
        <v>164</v>
      </c>
      <c r="E14030" s="199" t="s">
        <v>163</v>
      </c>
      <c r="F14030" s="200" t="s">
        <v>582</v>
      </c>
      <c r="G14030" s="200" t="s">
        <v>500</v>
      </c>
      <c r="H14030" s="200" t="s">
        <v>45</v>
      </c>
      <c r="I14030" s="200">
        <v>45471</v>
      </c>
      <c r="J14030" s="143">
        <f t="shared" si="219"/>
        <v>45471</v>
      </c>
      <c r="K14030" s="202">
        <v>4</v>
      </c>
      <c r="L14030" s="285" t="s">
        <v>843</v>
      </c>
      <c r="M14030" s="223"/>
      <c r="N14030" s="203">
        <v>0.5</v>
      </c>
      <c r="O14030" s="222" t="s">
        <v>968</v>
      </c>
    </row>
    <row r="14031" spans="1:15" ht="29.25" customHeight="1">
      <c r="A14031" s="221" t="s">
        <v>2860</v>
      </c>
      <c r="B14031" s="221" t="s">
        <v>786</v>
      </c>
      <c r="C14031" s="222" t="s">
        <v>562</v>
      </c>
      <c r="D14031" s="222" t="s">
        <v>164</v>
      </c>
      <c r="E14031" s="199" t="s">
        <v>163</v>
      </c>
      <c r="F14031" s="200" t="s">
        <v>645</v>
      </c>
      <c r="G14031" s="200" t="s">
        <v>646</v>
      </c>
      <c r="H14031" s="200"/>
      <c r="I14031" s="200">
        <v>45474</v>
      </c>
      <c r="J14031" s="143">
        <f t="shared" si="219"/>
        <v>45474</v>
      </c>
      <c r="K14031" s="202">
        <v>1</v>
      </c>
      <c r="L14031" s="285" t="s">
        <v>654</v>
      </c>
      <c r="M14031" s="223"/>
      <c r="N14031" s="203"/>
      <c r="O14031" s="222" t="s">
        <v>326</v>
      </c>
    </row>
    <row r="14032" spans="1:15" ht="29.25" customHeight="1">
      <c r="A14032" s="221" t="s">
        <v>2860</v>
      </c>
      <c r="B14032" s="221" t="s">
        <v>786</v>
      </c>
      <c r="C14032" s="222" t="s">
        <v>562</v>
      </c>
      <c r="D14032" s="222" t="s">
        <v>164</v>
      </c>
      <c r="E14032" s="199" t="s">
        <v>163</v>
      </c>
      <c r="F14032" s="200" t="s">
        <v>582</v>
      </c>
      <c r="G14032" s="200" t="s">
        <v>500</v>
      </c>
      <c r="H14032" s="200"/>
      <c r="I14032" s="200">
        <v>45474</v>
      </c>
      <c r="J14032" s="143">
        <f t="shared" si="219"/>
        <v>45474</v>
      </c>
      <c r="K14032" s="202">
        <v>1</v>
      </c>
      <c r="L14032" s="285" t="s">
        <v>653</v>
      </c>
      <c r="M14032" s="223"/>
      <c r="N14032" s="203"/>
      <c r="O14032" s="222" t="s">
        <v>326</v>
      </c>
    </row>
    <row r="14033" spans="1:15" ht="29.25" customHeight="1">
      <c r="A14033" s="221" t="s">
        <v>2860</v>
      </c>
      <c r="B14033" s="221" t="s">
        <v>786</v>
      </c>
      <c r="C14033" s="222" t="s">
        <v>562</v>
      </c>
      <c r="D14033" s="222" t="s">
        <v>164</v>
      </c>
      <c r="E14033" s="199" t="s">
        <v>163</v>
      </c>
      <c r="F14033" s="200" t="s">
        <v>670</v>
      </c>
      <c r="G14033" s="200" t="s">
        <v>671</v>
      </c>
      <c r="H14033" s="200" t="s">
        <v>714</v>
      </c>
      <c r="I14033" s="200">
        <v>45474</v>
      </c>
      <c r="J14033" s="143">
        <f t="shared" si="219"/>
        <v>45474</v>
      </c>
      <c r="K14033" s="202">
        <v>2</v>
      </c>
      <c r="L14033" s="284" t="s">
        <v>1183</v>
      </c>
      <c r="M14033" s="223"/>
      <c r="N14033" s="203">
        <v>7.6</v>
      </c>
      <c r="O14033" s="222" t="s">
        <v>940</v>
      </c>
    </row>
    <row r="14034" spans="1:15" ht="29.25" customHeight="1">
      <c r="A14034" s="221" t="s">
        <v>2860</v>
      </c>
      <c r="B14034" s="221" t="s">
        <v>786</v>
      </c>
      <c r="C14034" s="222" t="s">
        <v>562</v>
      </c>
      <c r="D14034" s="222" t="s">
        <v>164</v>
      </c>
      <c r="E14034" s="199" t="s">
        <v>163</v>
      </c>
      <c r="F14034" s="200" t="s">
        <v>645</v>
      </c>
      <c r="G14034" s="200" t="s">
        <v>646</v>
      </c>
      <c r="H14034" s="200" t="s">
        <v>52</v>
      </c>
      <c r="I14034" s="200">
        <v>45474</v>
      </c>
      <c r="J14034" s="143">
        <f t="shared" si="219"/>
        <v>45474</v>
      </c>
      <c r="K14034" s="202">
        <v>3.5</v>
      </c>
      <c r="L14034" s="284" t="s">
        <v>1182</v>
      </c>
      <c r="M14034" s="223"/>
      <c r="N14034" s="203">
        <v>1.4750000000000001</v>
      </c>
      <c r="O14034" s="222" t="s">
        <v>943</v>
      </c>
    </row>
    <row r="14035" spans="1:15" ht="29.25" customHeight="1">
      <c r="A14035" s="221" t="s">
        <v>2860</v>
      </c>
      <c r="B14035" s="221" t="s">
        <v>786</v>
      </c>
      <c r="C14035" s="222" t="s">
        <v>562</v>
      </c>
      <c r="D14035" s="222" t="s">
        <v>164</v>
      </c>
      <c r="E14035" s="199" t="s">
        <v>163</v>
      </c>
      <c r="F14035" s="200" t="s">
        <v>645</v>
      </c>
      <c r="G14035" s="200" t="s">
        <v>646</v>
      </c>
      <c r="H14035" s="200" t="s">
        <v>647</v>
      </c>
      <c r="I14035" s="200">
        <v>45474</v>
      </c>
      <c r="J14035" s="143">
        <f t="shared" si="219"/>
        <v>45474</v>
      </c>
      <c r="K14035" s="202">
        <v>2</v>
      </c>
      <c r="L14035" s="284" t="s">
        <v>1181</v>
      </c>
      <c r="M14035" s="223"/>
      <c r="N14035" s="203">
        <v>8.15625</v>
      </c>
      <c r="O14035" s="222" t="s">
        <v>942</v>
      </c>
    </row>
    <row r="14036" spans="1:15" ht="29.25" customHeight="1">
      <c r="A14036" s="221" t="s">
        <v>2860</v>
      </c>
      <c r="B14036" s="221" t="s">
        <v>786</v>
      </c>
      <c r="C14036" s="222" t="s">
        <v>562</v>
      </c>
      <c r="D14036" s="222" t="s">
        <v>164</v>
      </c>
      <c r="E14036" s="199" t="s">
        <v>163</v>
      </c>
      <c r="F14036" s="200" t="s">
        <v>582</v>
      </c>
      <c r="G14036" s="200" t="s">
        <v>500</v>
      </c>
      <c r="H14036" s="200" t="s">
        <v>118</v>
      </c>
      <c r="I14036" s="200">
        <v>45475</v>
      </c>
      <c r="J14036" s="143">
        <f t="shared" si="219"/>
        <v>45475</v>
      </c>
      <c r="K14036" s="202">
        <v>1</v>
      </c>
      <c r="L14036" s="285" t="s">
        <v>845</v>
      </c>
      <c r="M14036" s="223"/>
      <c r="N14036" s="203">
        <v>5.4375</v>
      </c>
      <c r="O14036" s="222" t="s">
        <v>943</v>
      </c>
    </row>
    <row r="14037" spans="1:15" ht="29.25" customHeight="1">
      <c r="A14037" s="221" t="s">
        <v>2860</v>
      </c>
      <c r="B14037" s="221" t="s">
        <v>786</v>
      </c>
      <c r="C14037" s="222" t="s">
        <v>562</v>
      </c>
      <c r="D14037" s="222" t="s">
        <v>164</v>
      </c>
      <c r="E14037" s="199" t="s">
        <v>163</v>
      </c>
      <c r="F14037" s="200" t="s">
        <v>645</v>
      </c>
      <c r="G14037" s="200" t="s">
        <v>646</v>
      </c>
      <c r="H14037" s="200" t="s">
        <v>52</v>
      </c>
      <c r="I14037" s="200">
        <v>45475</v>
      </c>
      <c r="J14037" s="143">
        <f t="shared" si="219"/>
        <v>45475</v>
      </c>
      <c r="K14037" s="202">
        <v>3.5</v>
      </c>
      <c r="L14037" s="284" t="s">
        <v>1185</v>
      </c>
      <c r="M14037" s="223"/>
      <c r="N14037" s="203">
        <v>1.4750000000000001</v>
      </c>
      <c r="O14037" s="222" t="s">
        <v>943</v>
      </c>
    </row>
    <row r="14038" spans="1:15" ht="29.25" customHeight="1">
      <c r="A14038" s="221" t="s">
        <v>2860</v>
      </c>
      <c r="B14038" s="221" t="s">
        <v>786</v>
      </c>
      <c r="C14038" s="222" t="s">
        <v>562</v>
      </c>
      <c r="D14038" s="222" t="s">
        <v>164</v>
      </c>
      <c r="E14038" s="199" t="s">
        <v>163</v>
      </c>
      <c r="F14038" s="200" t="s">
        <v>670</v>
      </c>
      <c r="G14038" s="200" t="s">
        <v>671</v>
      </c>
      <c r="H14038" s="200" t="s">
        <v>682</v>
      </c>
      <c r="I14038" s="200">
        <v>45475</v>
      </c>
      <c r="J14038" s="143">
        <f t="shared" si="219"/>
        <v>45475</v>
      </c>
      <c r="K14038" s="202">
        <v>2</v>
      </c>
      <c r="L14038" s="284" t="s">
        <v>1186</v>
      </c>
      <c r="M14038" s="223"/>
      <c r="N14038" s="203">
        <v>8.9749999999999996</v>
      </c>
      <c r="O14038" s="222" t="s">
        <v>940</v>
      </c>
    </row>
    <row r="14039" spans="1:15" ht="29.25" customHeight="1">
      <c r="A14039" s="221" t="s">
        <v>2860</v>
      </c>
      <c r="B14039" s="221" t="s">
        <v>786</v>
      </c>
      <c r="C14039" s="222" t="s">
        <v>562</v>
      </c>
      <c r="D14039" s="222" t="s">
        <v>164</v>
      </c>
      <c r="E14039" s="199" t="s">
        <v>163</v>
      </c>
      <c r="F14039" s="200" t="s">
        <v>645</v>
      </c>
      <c r="G14039" s="200" t="s">
        <v>646</v>
      </c>
      <c r="H14039" s="200" t="s">
        <v>48</v>
      </c>
      <c r="I14039" s="200">
        <v>45475</v>
      </c>
      <c r="J14039" s="143">
        <f t="shared" si="219"/>
        <v>45475</v>
      </c>
      <c r="K14039" s="202">
        <v>4</v>
      </c>
      <c r="L14039" s="284" t="s">
        <v>1184</v>
      </c>
      <c r="M14039" s="223"/>
      <c r="N14039" s="203">
        <v>1.06666666666667</v>
      </c>
      <c r="O14039" s="222" t="s">
        <v>966</v>
      </c>
    </row>
    <row r="14040" spans="1:15" ht="29.25" customHeight="1">
      <c r="A14040" s="221" t="s">
        <v>2860</v>
      </c>
      <c r="B14040" s="221" t="s">
        <v>786</v>
      </c>
      <c r="C14040" s="222" t="s">
        <v>562</v>
      </c>
      <c r="D14040" s="222" t="s">
        <v>164</v>
      </c>
      <c r="E14040" s="199" t="s">
        <v>163</v>
      </c>
      <c r="F14040" s="200" t="s">
        <v>645</v>
      </c>
      <c r="G14040" s="200" t="s">
        <v>646</v>
      </c>
      <c r="H14040" s="200" t="s">
        <v>52</v>
      </c>
      <c r="I14040" s="200">
        <v>45476</v>
      </c>
      <c r="J14040" s="143">
        <f t="shared" si="219"/>
        <v>45476</v>
      </c>
      <c r="K14040" s="202">
        <v>6</v>
      </c>
      <c r="L14040" s="284" t="s">
        <v>1187</v>
      </c>
      <c r="M14040" s="223"/>
      <c r="N14040" s="203">
        <v>1.4750000000000001</v>
      </c>
      <c r="O14040" s="222" t="s">
        <v>943</v>
      </c>
    </row>
    <row r="14041" spans="1:15" ht="29.25" customHeight="1">
      <c r="A14041" s="221" t="s">
        <v>2860</v>
      </c>
      <c r="B14041" s="221" t="s">
        <v>786</v>
      </c>
      <c r="C14041" s="222" t="s">
        <v>562</v>
      </c>
      <c r="D14041" s="222" t="s">
        <v>164</v>
      </c>
      <c r="E14041" s="199" t="s">
        <v>163</v>
      </c>
      <c r="F14041" s="200" t="s">
        <v>670</v>
      </c>
      <c r="G14041" s="200" t="s">
        <v>671</v>
      </c>
      <c r="H14041" s="200" t="s">
        <v>682</v>
      </c>
      <c r="I14041" s="200">
        <v>45476</v>
      </c>
      <c r="J14041" s="143">
        <f t="shared" si="219"/>
        <v>45476</v>
      </c>
      <c r="K14041" s="202">
        <v>3</v>
      </c>
      <c r="L14041" s="284" t="s">
        <v>1188</v>
      </c>
      <c r="M14041" s="223"/>
      <c r="N14041" s="203">
        <v>8.9749999999999996</v>
      </c>
      <c r="O14041" s="222" t="s">
        <v>940</v>
      </c>
    </row>
    <row r="14042" spans="1:15" ht="29.25" customHeight="1">
      <c r="A14042" s="221" t="s">
        <v>2860</v>
      </c>
      <c r="B14042" s="221" t="s">
        <v>786</v>
      </c>
      <c r="C14042" s="222" t="s">
        <v>562</v>
      </c>
      <c r="D14042" s="222" t="s">
        <v>164</v>
      </c>
      <c r="E14042" s="199" t="s">
        <v>163</v>
      </c>
      <c r="F14042" s="200" t="s">
        <v>670</v>
      </c>
      <c r="G14042" s="200" t="s">
        <v>671</v>
      </c>
      <c r="H14042" s="200"/>
      <c r="I14042" s="200">
        <v>45477</v>
      </c>
      <c r="J14042" s="143">
        <f t="shared" si="219"/>
        <v>45477</v>
      </c>
      <c r="K14042" s="202">
        <v>0.5</v>
      </c>
      <c r="L14042" s="285" t="s">
        <v>869</v>
      </c>
      <c r="M14042" s="223"/>
      <c r="N14042" s="203"/>
      <c r="O14042" s="222" t="s">
        <v>326</v>
      </c>
    </row>
    <row r="14043" spans="1:15" ht="29.25" customHeight="1">
      <c r="A14043" s="221" t="s">
        <v>2860</v>
      </c>
      <c r="B14043" s="221" t="s">
        <v>786</v>
      </c>
      <c r="C14043" s="222" t="s">
        <v>562</v>
      </c>
      <c r="D14043" s="222" t="s">
        <v>164</v>
      </c>
      <c r="E14043" s="199" t="s">
        <v>163</v>
      </c>
      <c r="F14043" s="200" t="s">
        <v>645</v>
      </c>
      <c r="G14043" s="200" t="s">
        <v>646</v>
      </c>
      <c r="H14043" s="200" t="s">
        <v>38</v>
      </c>
      <c r="I14043" s="200">
        <v>45477</v>
      </c>
      <c r="J14043" s="143">
        <f t="shared" si="219"/>
        <v>45477</v>
      </c>
      <c r="K14043" s="202">
        <v>7.5</v>
      </c>
      <c r="L14043" s="284" t="s">
        <v>1189</v>
      </c>
      <c r="M14043" s="223"/>
      <c r="N14043" s="203">
        <v>3.22857142857143</v>
      </c>
      <c r="O14043" s="222" t="s">
        <v>962</v>
      </c>
    </row>
    <row r="14044" spans="1:15" ht="29.25" customHeight="1">
      <c r="A14044" s="221" t="s">
        <v>2860</v>
      </c>
      <c r="B14044" s="221" t="s">
        <v>786</v>
      </c>
      <c r="C14044" s="222" t="s">
        <v>562</v>
      </c>
      <c r="D14044" s="222" t="s">
        <v>164</v>
      </c>
      <c r="E14044" s="199" t="s">
        <v>163</v>
      </c>
      <c r="F14044" s="200" t="s">
        <v>645</v>
      </c>
      <c r="G14044" s="200" t="s">
        <v>646</v>
      </c>
      <c r="H14044" s="200" t="s">
        <v>38</v>
      </c>
      <c r="I14044" s="200">
        <v>45478</v>
      </c>
      <c r="J14044" s="143">
        <f t="shared" si="219"/>
        <v>45478</v>
      </c>
      <c r="K14044" s="202">
        <v>7</v>
      </c>
      <c r="L14044" s="284" t="s">
        <v>1191</v>
      </c>
      <c r="M14044" s="223"/>
      <c r="N14044" s="203">
        <v>3.22857142857143</v>
      </c>
      <c r="O14044" s="222" t="s">
        <v>962</v>
      </c>
    </row>
    <row r="14045" spans="1:15" ht="29.25" customHeight="1">
      <c r="A14045" s="221" t="s">
        <v>2860</v>
      </c>
      <c r="B14045" s="221" t="s">
        <v>786</v>
      </c>
      <c r="C14045" s="222" t="s">
        <v>562</v>
      </c>
      <c r="D14045" s="222" t="s">
        <v>164</v>
      </c>
      <c r="E14045" s="199" t="s">
        <v>163</v>
      </c>
      <c r="F14045" s="200" t="s">
        <v>670</v>
      </c>
      <c r="G14045" s="200" t="s">
        <v>671</v>
      </c>
      <c r="H14045" s="200" t="s">
        <v>682</v>
      </c>
      <c r="I14045" s="200">
        <v>45478</v>
      </c>
      <c r="J14045" s="143">
        <f t="shared" si="219"/>
        <v>45478</v>
      </c>
      <c r="K14045" s="202">
        <v>2</v>
      </c>
      <c r="L14045" s="285" t="s">
        <v>1190</v>
      </c>
      <c r="M14045" s="223"/>
      <c r="N14045" s="203">
        <v>8.9749999999999996</v>
      </c>
      <c r="O14045" s="222" t="s">
        <v>940</v>
      </c>
    </row>
    <row r="14046" spans="1:15" ht="29.25" customHeight="1">
      <c r="A14046" s="221" t="s">
        <v>2860</v>
      </c>
      <c r="B14046" s="221" t="s">
        <v>786</v>
      </c>
      <c r="C14046" s="222" t="s">
        <v>562</v>
      </c>
      <c r="D14046" s="222" t="s">
        <v>164</v>
      </c>
      <c r="E14046" s="199" t="s">
        <v>163</v>
      </c>
      <c r="F14046" s="200" t="s">
        <v>582</v>
      </c>
      <c r="G14046" s="200" t="s">
        <v>500</v>
      </c>
      <c r="H14046" s="200"/>
      <c r="I14046" s="200">
        <v>45481</v>
      </c>
      <c r="J14046" s="143">
        <f t="shared" si="219"/>
        <v>45481</v>
      </c>
      <c r="K14046" s="202">
        <v>1</v>
      </c>
      <c r="L14046" s="284" t="s">
        <v>1194</v>
      </c>
      <c r="M14046" s="223"/>
      <c r="N14046" s="203"/>
      <c r="O14046" s="222" t="s">
        <v>326</v>
      </c>
    </row>
    <row r="14047" spans="1:15" ht="29.25" customHeight="1">
      <c r="A14047" s="221" t="s">
        <v>2860</v>
      </c>
      <c r="B14047" s="221" t="s">
        <v>786</v>
      </c>
      <c r="C14047" s="222" t="s">
        <v>562</v>
      </c>
      <c r="D14047" s="222" t="s">
        <v>164</v>
      </c>
      <c r="E14047" s="199" t="s">
        <v>163</v>
      </c>
      <c r="F14047" s="200" t="s">
        <v>645</v>
      </c>
      <c r="G14047" s="200" t="s">
        <v>646</v>
      </c>
      <c r="H14047" s="200"/>
      <c r="I14047" s="200">
        <v>45481</v>
      </c>
      <c r="J14047" s="143">
        <f t="shared" si="219"/>
        <v>45481</v>
      </c>
      <c r="K14047" s="202">
        <v>1</v>
      </c>
      <c r="L14047" s="284" t="s">
        <v>1195</v>
      </c>
      <c r="M14047" s="223"/>
      <c r="N14047" s="203"/>
      <c r="O14047" s="222" t="s">
        <v>326</v>
      </c>
    </row>
    <row r="14048" spans="1:15" ht="29.25" customHeight="1">
      <c r="A14048" s="221" t="s">
        <v>2860</v>
      </c>
      <c r="B14048" s="221" t="s">
        <v>786</v>
      </c>
      <c r="C14048" s="222" t="s">
        <v>562</v>
      </c>
      <c r="D14048" s="222" t="s">
        <v>164</v>
      </c>
      <c r="E14048" s="199" t="s">
        <v>163</v>
      </c>
      <c r="F14048" s="200" t="s">
        <v>645</v>
      </c>
      <c r="G14048" s="200" t="s">
        <v>646</v>
      </c>
      <c r="H14048" s="200" t="s">
        <v>52</v>
      </c>
      <c r="I14048" s="200">
        <v>45481</v>
      </c>
      <c r="J14048" s="143">
        <f t="shared" si="219"/>
        <v>45481</v>
      </c>
      <c r="K14048" s="202">
        <v>3</v>
      </c>
      <c r="L14048" s="285" t="s">
        <v>1193</v>
      </c>
      <c r="M14048" s="223"/>
      <c r="N14048" s="203">
        <v>1.4750000000000001</v>
      </c>
      <c r="O14048" s="222" t="s">
        <v>943</v>
      </c>
    </row>
    <row r="14049" spans="1:15" ht="29.25" customHeight="1">
      <c r="A14049" s="221" t="s">
        <v>2860</v>
      </c>
      <c r="B14049" s="221" t="s">
        <v>786</v>
      </c>
      <c r="C14049" s="222" t="s">
        <v>562</v>
      </c>
      <c r="D14049" s="222" t="s">
        <v>164</v>
      </c>
      <c r="E14049" s="199" t="s">
        <v>163</v>
      </c>
      <c r="F14049" s="200" t="s">
        <v>645</v>
      </c>
      <c r="G14049" s="200" t="s">
        <v>646</v>
      </c>
      <c r="H14049" s="200" t="s">
        <v>118</v>
      </c>
      <c r="I14049" s="200">
        <v>45481</v>
      </c>
      <c r="J14049" s="143">
        <f t="shared" si="219"/>
        <v>45481</v>
      </c>
      <c r="K14049" s="202">
        <v>4</v>
      </c>
      <c r="L14049" s="284" t="s">
        <v>1192</v>
      </c>
      <c r="M14049" s="223"/>
      <c r="N14049" s="203">
        <v>1.8125</v>
      </c>
      <c r="O14049" s="222" t="s">
        <v>961</v>
      </c>
    </row>
    <row r="14050" spans="1:15" ht="29.25" customHeight="1">
      <c r="A14050" s="221" t="s">
        <v>2860</v>
      </c>
      <c r="B14050" s="221" t="s">
        <v>786</v>
      </c>
      <c r="C14050" s="222" t="s">
        <v>562</v>
      </c>
      <c r="D14050" s="222" t="s">
        <v>164</v>
      </c>
      <c r="E14050" s="199" t="s">
        <v>163</v>
      </c>
      <c r="F14050" s="200" t="s">
        <v>582</v>
      </c>
      <c r="G14050" s="200" t="s">
        <v>500</v>
      </c>
      <c r="H14050" s="200" t="s">
        <v>95</v>
      </c>
      <c r="I14050" s="200">
        <v>45482</v>
      </c>
      <c r="J14050" s="143">
        <f t="shared" si="219"/>
        <v>45482</v>
      </c>
      <c r="K14050" s="202">
        <v>4</v>
      </c>
      <c r="L14050" s="284" t="s">
        <v>1196</v>
      </c>
      <c r="M14050" s="223"/>
      <c r="N14050" s="203">
        <v>1</v>
      </c>
      <c r="O14050" s="222" t="s">
        <v>958</v>
      </c>
    </row>
    <row r="14051" spans="1:15" ht="29.25" customHeight="1">
      <c r="A14051" s="221" t="s">
        <v>2860</v>
      </c>
      <c r="B14051" s="221" t="s">
        <v>786</v>
      </c>
      <c r="C14051" s="222" t="s">
        <v>562</v>
      </c>
      <c r="D14051" s="222" t="s">
        <v>164</v>
      </c>
      <c r="E14051" s="199" t="s">
        <v>163</v>
      </c>
      <c r="F14051" s="200" t="s">
        <v>582</v>
      </c>
      <c r="G14051" s="200" t="s">
        <v>500</v>
      </c>
      <c r="H14051" s="200" t="s">
        <v>98</v>
      </c>
      <c r="I14051" s="200">
        <v>45482</v>
      </c>
      <c r="J14051" s="143">
        <f t="shared" si="219"/>
        <v>45482</v>
      </c>
      <c r="K14051" s="202">
        <v>3</v>
      </c>
      <c r="L14051" s="285" t="s">
        <v>1197</v>
      </c>
      <c r="M14051" s="223"/>
      <c r="N14051" s="203">
        <v>0.875</v>
      </c>
      <c r="O14051" s="222" t="s">
        <v>968</v>
      </c>
    </row>
    <row r="14052" spans="1:15" ht="29.25" customHeight="1">
      <c r="A14052" s="221" t="s">
        <v>2860</v>
      </c>
      <c r="B14052" s="221" t="s">
        <v>786</v>
      </c>
      <c r="C14052" s="222" t="s">
        <v>562</v>
      </c>
      <c r="D14052" s="222" t="s">
        <v>164</v>
      </c>
      <c r="E14052" s="199" t="s">
        <v>163</v>
      </c>
      <c r="F14052" s="200" t="s">
        <v>645</v>
      </c>
      <c r="G14052" s="200" t="s">
        <v>646</v>
      </c>
      <c r="H14052" s="200" t="s">
        <v>647</v>
      </c>
      <c r="I14052" s="200">
        <v>45482</v>
      </c>
      <c r="J14052" s="143">
        <f t="shared" si="219"/>
        <v>45482</v>
      </c>
      <c r="K14052" s="202">
        <v>2</v>
      </c>
      <c r="L14052" s="284" t="s">
        <v>1198</v>
      </c>
      <c r="M14052" s="223"/>
      <c r="N14052" s="203">
        <v>8.15625</v>
      </c>
      <c r="O14052" s="222" t="s">
        <v>942</v>
      </c>
    </row>
    <row r="14053" spans="1:15" ht="29.25" customHeight="1">
      <c r="A14053" s="221" t="s">
        <v>2860</v>
      </c>
      <c r="B14053" s="221" t="s">
        <v>786</v>
      </c>
      <c r="C14053" s="222" t="s">
        <v>562</v>
      </c>
      <c r="D14053" s="222" t="s">
        <v>164</v>
      </c>
      <c r="E14053" s="199" t="s">
        <v>163</v>
      </c>
      <c r="F14053" s="200" t="s">
        <v>582</v>
      </c>
      <c r="G14053" s="200" t="s">
        <v>500</v>
      </c>
      <c r="H14053" s="200" t="s">
        <v>98</v>
      </c>
      <c r="I14053" s="200">
        <v>45483</v>
      </c>
      <c r="J14053" s="143">
        <f t="shared" si="219"/>
        <v>45483</v>
      </c>
      <c r="K14053" s="202">
        <v>2</v>
      </c>
      <c r="L14053" s="285" t="s">
        <v>1201</v>
      </c>
      <c r="M14053" s="223"/>
      <c r="N14053" s="203">
        <v>0.875</v>
      </c>
      <c r="O14053" s="222" t="s">
        <v>968</v>
      </c>
    </row>
    <row r="14054" spans="1:15" ht="29.25" customHeight="1">
      <c r="A14054" s="221" t="s">
        <v>2860</v>
      </c>
      <c r="B14054" s="221" t="s">
        <v>786</v>
      </c>
      <c r="C14054" s="222" t="s">
        <v>562</v>
      </c>
      <c r="D14054" s="222" t="s">
        <v>164</v>
      </c>
      <c r="E14054" s="199" t="s">
        <v>163</v>
      </c>
      <c r="F14054" s="200" t="s">
        <v>670</v>
      </c>
      <c r="G14054" s="200" t="s">
        <v>671</v>
      </c>
      <c r="H14054" s="200" t="s">
        <v>682</v>
      </c>
      <c r="I14054" s="200">
        <v>45483</v>
      </c>
      <c r="J14054" s="143">
        <f t="shared" si="219"/>
        <v>45483</v>
      </c>
      <c r="K14054" s="202">
        <v>2</v>
      </c>
      <c r="L14054" s="284" t="s">
        <v>1199</v>
      </c>
      <c r="M14054" s="223"/>
      <c r="N14054" s="203">
        <v>8.9749999999999996</v>
      </c>
      <c r="O14054" s="222" t="s">
        <v>940</v>
      </c>
    </row>
    <row r="14055" spans="1:15" ht="29.25" customHeight="1">
      <c r="A14055" s="221" t="s">
        <v>2860</v>
      </c>
      <c r="B14055" s="221" t="s">
        <v>786</v>
      </c>
      <c r="C14055" s="222" t="s">
        <v>562</v>
      </c>
      <c r="D14055" s="222" t="s">
        <v>164</v>
      </c>
      <c r="E14055" s="199" t="s">
        <v>163</v>
      </c>
      <c r="F14055" s="200" t="s">
        <v>645</v>
      </c>
      <c r="G14055" s="200" t="s">
        <v>646</v>
      </c>
      <c r="H14055" s="200" t="s">
        <v>647</v>
      </c>
      <c r="I14055" s="200">
        <v>45483</v>
      </c>
      <c r="J14055" s="143">
        <f t="shared" si="219"/>
        <v>45483</v>
      </c>
      <c r="K14055" s="202">
        <v>1.5</v>
      </c>
      <c r="L14055" s="285" t="s">
        <v>1200</v>
      </c>
      <c r="M14055" s="223"/>
      <c r="N14055" s="203">
        <v>8.15625</v>
      </c>
      <c r="O14055" s="222" t="s">
        <v>942</v>
      </c>
    </row>
    <row r="14056" spans="1:15" ht="29.25" customHeight="1">
      <c r="A14056" s="221" t="s">
        <v>2860</v>
      </c>
      <c r="B14056" s="221" t="s">
        <v>786</v>
      </c>
      <c r="C14056" s="222" t="s">
        <v>562</v>
      </c>
      <c r="D14056" s="222" t="s">
        <v>164</v>
      </c>
      <c r="E14056" s="199" t="s">
        <v>163</v>
      </c>
      <c r="F14056" s="200" t="s">
        <v>645</v>
      </c>
      <c r="G14056" s="200" t="s">
        <v>646</v>
      </c>
      <c r="H14056" s="200" t="s">
        <v>48</v>
      </c>
      <c r="I14056" s="200">
        <v>45483</v>
      </c>
      <c r="J14056" s="143">
        <f t="shared" si="219"/>
        <v>45483</v>
      </c>
      <c r="K14056" s="202">
        <v>4</v>
      </c>
      <c r="L14056" s="284" t="s">
        <v>1202</v>
      </c>
      <c r="M14056" s="223"/>
      <c r="N14056" s="203">
        <v>1.06666666666667</v>
      </c>
      <c r="O14056" s="222" t="s">
        <v>966</v>
      </c>
    </row>
    <row r="14057" spans="1:15" ht="29.25" customHeight="1">
      <c r="A14057" s="221" t="s">
        <v>2860</v>
      </c>
      <c r="B14057" s="221" t="s">
        <v>786</v>
      </c>
      <c r="C14057" s="222" t="s">
        <v>562</v>
      </c>
      <c r="D14057" s="222" t="s">
        <v>164</v>
      </c>
      <c r="E14057" s="199" t="s">
        <v>178</v>
      </c>
      <c r="F14057" s="200"/>
      <c r="G14057" s="200"/>
      <c r="H14057" s="200"/>
      <c r="I14057" s="200">
        <v>45484</v>
      </c>
      <c r="J14057" s="143">
        <f t="shared" si="219"/>
        <v>45484</v>
      </c>
      <c r="K14057" s="202">
        <v>0.5</v>
      </c>
      <c r="L14057" s="285" t="s">
        <v>1203</v>
      </c>
      <c r="M14057" s="223"/>
      <c r="N14057" s="203"/>
      <c r="O14057" s="222" t="s">
        <v>326</v>
      </c>
    </row>
    <row r="14058" spans="1:15" ht="29.25" customHeight="1">
      <c r="A14058" s="221" t="s">
        <v>2860</v>
      </c>
      <c r="B14058" s="221" t="s">
        <v>786</v>
      </c>
      <c r="C14058" s="222" t="s">
        <v>562</v>
      </c>
      <c r="D14058" s="222" t="s">
        <v>164</v>
      </c>
      <c r="E14058" s="199" t="s">
        <v>163</v>
      </c>
      <c r="F14058" s="200" t="s">
        <v>670</v>
      </c>
      <c r="G14058" s="200" t="s">
        <v>671</v>
      </c>
      <c r="H14058" s="200"/>
      <c r="I14058" s="200">
        <v>45484</v>
      </c>
      <c r="J14058" s="143">
        <f t="shared" si="219"/>
        <v>45484</v>
      </c>
      <c r="K14058" s="202">
        <v>0.5</v>
      </c>
      <c r="L14058" s="285" t="s">
        <v>869</v>
      </c>
      <c r="M14058" s="223"/>
      <c r="N14058" s="203"/>
      <c r="O14058" s="222" t="s">
        <v>326</v>
      </c>
    </row>
    <row r="14059" spans="1:15" ht="29.25" customHeight="1">
      <c r="A14059" s="221" t="s">
        <v>2860</v>
      </c>
      <c r="B14059" s="221" t="s">
        <v>786</v>
      </c>
      <c r="C14059" s="222" t="s">
        <v>562</v>
      </c>
      <c r="D14059" s="222" t="s">
        <v>164</v>
      </c>
      <c r="E14059" s="199" t="s">
        <v>163</v>
      </c>
      <c r="F14059" s="200" t="s">
        <v>670</v>
      </c>
      <c r="G14059" s="200" t="s">
        <v>671</v>
      </c>
      <c r="H14059" s="200" t="s">
        <v>682</v>
      </c>
      <c r="I14059" s="200">
        <v>45484</v>
      </c>
      <c r="J14059" s="143">
        <f t="shared" si="219"/>
        <v>45484</v>
      </c>
      <c r="K14059" s="202">
        <v>7.5</v>
      </c>
      <c r="L14059" s="284" t="s">
        <v>1205</v>
      </c>
      <c r="M14059" s="223"/>
      <c r="N14059" s="203">
        <v>8.9749999999999996</v>
      </c>
      <c r="O14059" s="222" t="s">
        <v>940</v>
      </c>
    </row>
    <row r="14060" spans="1:15" ht="29.25" customHeight="1">
      <c r="A14060" s="221" t="s">
        <v>2860</v>
      </c>
      <c r="B14060" s="221" t="s">
        <v>786</v>
      </c>
      <c r="C14060" s="222" t="s">
        <v>562</v>
      </c>
      <c r="D14060" s="222" t="s">
        <v>164</v>
      </c>
      <c r="E14060" s="199" t="s">
        <v>163</v>
      </c>
      <c r="F14060" s="200" t="s">
        <v>582</v>
      </c>
      <c r="G14060" s="200" t="s">
        <v>500</v>
      </c>
      <c r="H14060" s="200" t="s">
        <v>97</v>
      </c>
      <c r="I14060" s="200">
        <v>45484</v>
      </c>
      <c r="J14060" s="143">
        <f t="shared" si="219"/>
        <v>45484</v>
      </c>
      <c r="K14060" s="202">
        <v>1</v>
      </c>
      <c r="L14060" s="285" t="s">
        <v>1204</v>
      </c>
      <c r="M14060" s="223"/>
      <c r="N14060" s="203">
        <v>1.78125</v>
      </c>
      <c r="O14060" s="222" t="s">
        <v>942</v>
      </c>
    </row>
    <row r="14061" spans="1:15" ht="29.25" customHeight="1">
      <c r="A14061" s="221" t="s">
        <v>2860</v>
      </c>
      <c r="B14061" s="221" t="s">
        <v>786</v>
      </c>
      <c r="C14061" s="222" t="s">
        <v>562</v>
      </c>
      <c r="D14061" s="222" t="s">
        <v>164</v>
      </c>
      <c r="E14061" s="199" t="s">
        <v>163</v>
      </c>
      <c r="F14061" s="200" t="s">
        <v>670</v>
      </c>
      <c r="G14061" s="200" t="s">
        <v>671</v>
      </c>
      <c r="H14061" s="200" t="s">
        <v>714</v>
      </c>
      <c r="I14061" s="200">
        <v>45485</v>
      </c>
      <c r="J14061" s="143">
        <f t="shared" si="219"/>
        <v>45485</v>
      </c>
      <c r="K14061" s="202">
        <v>5</v>
      </c>
      <c r="L14061" s="284" t="s">
        <v>1207</v>
      </c>
      <c r="M14061" s="223"/>
      <c r="N14061" s="203">
        <v>7.6</v>
      </c>
      <c r="O14061" s="222" t="s">
        <v>940</v>
      </c>
    </row>
    <row r="14062" spans="1:15" ht="29.25" customHeight="1">
      <c r="A14062" s="221" t="s">
        <v>2860</v>
      </c>
      <c r="B14062" s="221" t="s">
        <v>786</v>
      </c>
      <c r="C14062" s="222" t="s">
        <v>562</v>
      </c>
      <c r="D14062" s="222" t="s">
        <v>164</v>
      </c>
      <c r="E14062" s="199" t="s">
        <v>163</v>
      </c>
      <c r="F14062" s="200" t="s">
        <v>582</v>
      </c>
      <c r="G14062" s="200" t="s">
        <v>500</v>
      </c>
      <c r="H14062" s="200" t="s">
        <v>584</v>
      </c>
      <c r="I14062" s="200">
        <v>45485</v>
      </c>
      <c r="J14062" s="143">
        <f t="shared" si="219"/>
        <v>45485</v>
      </c>
      <c r="K14062" s="202">
        <v>3</v>
      </c>
      <c r="L14062" s="284" t="s">
        <v>1206</v>
      </c>
      <c r="M14062" s="223"/>
      <c r="N14062" s="203">
        <v>8.4166666666666607</v>
      </c>
      <c r="O14062" s="222" t="s">
        <v>941</v>
      </c>
    </row>
    <row r="14063" spans="1:15" ht="29.25" customHeight="1">
      <c r="A14063" s="221" t="s">
        <v>2860</v>
      </c>
      <c r="B14063" s="221" t="s">
        <v>786</v>
      </c>
      <c r="C14063" s="222" t="s">
        <v>562</v>
      </c>
      <c r="D14063" s="222" t="s">
        <v>164</v>
      </c>
      <c r="E14063" s="199" t="s">
        <v>163</v>
      </c>
      <c r="F14063" s="200" t="s">
        <v>645</v>
      </c>
      <c r="G14063" s="200" t="s">
        <v>646</v>
      </c>
      <c r="H14063" s="200" t="s">
        <v>48</v>
      </c>
      <c r="I14063" s="200">
        <v>45485</v>
      </c>
      <c r="J14063" s="143">
        <f t="shared" si="219"/>
        <v>45485</v>
      </c>
      <c r="K14063" s="202">
        <v>1</v>
      </c>
      <c r="L14063" s="285" t="s">
        <v>1208</v>
      </c>
      <c r="M14063" s="223"/>
      <c r="N14063" s="203">
        <v>1.06666666666667</v>
      </c>
      <c r="O14063" s="222" t="s">
        <v>966</v>
      </c>
    </row>
    <row r="14064" spans="1:15" ht="29.25" customHeight="1">
      <c r="A14064" s="221" t="s">
        <v>2860</v>
      </c>
      <c r="B14064" s="221" t="s">
        <v>786</v>
      </c>
      <c r="C14064" s="222" t="s">
        <v>562</v>
      </c>
      <c r="D14064" s="222" t="s">
        <v>164</v>
      </c>
      <c r="E14064" s="199" t="s">
        <v>163</v>
      </c>
      <c r="F14064" s="200" t="s">
        <v>582</v>
      </c>
      <c r="G14064" s="200" t="s">
        <v>500</v>
      </c>
      <c r="H14064" s="200"/>
      <c r="I14064" s="200">
        <v>45488</v>
      </c>
      <c r="J14064" s="143">
        <f t="shared" si="219"/>
        <v>45488</v>
      </c>
      <c r="K14064" s="202">
        <v>0.5</v>
      </c>
      <c r="L14064" s="285" t="s">
        <v>653</v>
      </c>
      <c r="M14064" s="223"/>
      <c r="N14064" s="203"/>
      <c r="O14064" s="222" t="s">
        <v>326</v>
      </c>
    </row>
    <row r="14065" spans="1:15" ht="29.25" customHeight="1">
      <c r="A14065" s="221" t="s">
        <v>2860</v>
      </c>
      <c r="B14065" s="221" t="s">
        <v>786</v>
      </c>
      <c r="C14065" s="222" t="s">
        <v>562</v>
      </c>
      <c r="D14065" s="222" t="s">
        <v>164</v>
      </c>
      <c r="E14065" s="199" t="s">
        <v>163</v>
      </c>
      <c r="F14065" s="200" t="s">
        <v>670</v>
      </c>
      <c r="G14065" s="200" t="s">
        <v>671</v>
      </c>
      <c r="H14065" s="200"/>
      <c r="I14065" s="200">
        <v>45488</v>
      </c>
      <c r="J14065" s="143">
        <f t="shared" si="219"/>
        <v>45488</v>
      </c>
      <c r="K14065" s="202">
        <v>0.5</v>
      </c>
      <c r="L14065" s="285" t="s">
        <v>1213</v>
      </c>
      <c r="M14065" s="223"/>
      <c r="N14065" s="203"/>
      <c r="O14065" s="222" t="s">
        <v>326</v>
      </c>
    </row>
    <row r="14066" spans="1:15" ht="29.25" customHeight="1">
      <c r="A14066" s="221" t="s">
        <v>2860</v>
      </c>
      <c r="B14066" s="221" t="s">
        <v>786</v>
      </c>
      <c r="C14066" s="222" t="s">
        <v>562</v>
      </c>
      <c r="D14066" s="222" t="s">
        <v>164</v>
      </c>
      <c r="E14066" s="199" t="s">
        <v>163</v>
      </c>
      <c r="F14066" s="200" t="s">
        <v>670</v>
      </c>
      <c r="G14066" s="200" t="s">
        <v>671</v>
      </c>
      <c r="H14066" s="200" t="s">
        <v>714</v>
      </c>
      <c r="I14066" s="200">
        <v>45488</v>
      </c>
      <c r="J14066" s="143">
        <f t="shared" si="219"/>
        <v>45488</v>
      </c>
      <c r="K14066" s="202">
        <v>3</v>
      </c>
      <c r="L14066" s="284" t="s">
        <v>1209</v>
      </c>
      <c r="M14066" s="223"/>
      <c r="N14066" s="203">
        <v>7.6</v>
      </c>
      <c r="O14066" s="222" t="s">
        <v>940</v>
      </c>
    </row>
    <row r="14067" spans="1:15" ht="29.25" customHeight="1">
      <c r="A14067" s="221" t="s">
        <v>2860</v>
      </c>
      <c r="B14067" s="221" t="s">
        <v>786</v>
      </c>
      <c r="C14067" s="222" t="s">
        <v>562</v>
      </c>
      <c r="D14067" s="222" t="s">
        <v>164</v>
      </c>
      <c r="E14067" s="199" t="s">
        <v>163</v>
      </c>
      <c r="F14067" s="200" t="s">
        <v>582</v>
      </c>
      <c r="G14067" s="200" t="s">
        <v>500</v>
      </c>
      <c r="H14067" s="200" t="s">
        <v>91</v>
      </c>
      <c r="I14067" s="200">
        <v>45488</v>
      </c>
      <c r="J14067" s="143">
        <f t="shared" si="219"/>
        <v>45488</v>
      </c>
      <c r="K14067" s="202">
        <v>0.5</v>
      </c>
      <c r="L14067" s="285" t="s">
        <v>1211</v>
      </c>
      <c r="M14067" s="223"/>
      <c r="N14067" s="203">
        <v>2</v>
      </c>
      <c r="O14067" s="222" t="s">
        <v>958</v>
      </c>
    </row>
    <row r="14068" spans="1:15" ht="29.25" customHeight="1">
      <c r="A14068" s="221" t="s">
        <v>2860</v>
      </c>
      <c r="B14068" s="221" t="s">
        <v>786</v>
      </c>
      <c r="C14068" s="222" t="s">
        <v>562</v>
      </c>
      <c r="D14068" s="222" t="s">
        <v>164</v>
      </c>
      <c r="E14068" s="199" t="s">
        <v>163</v>
      </c>
      <c r="F14068" s="200" t="s">
        <v>582</v>
      </c>
      <c r="G14068" s="200" t="s">
        <v>500</v>
      </c>
      <c r="H14068" s="200" t="s">
        <v>118</v>
      </c>
      <c r="I14068" s="200">
        <v>45488</v>
      </c>
      <c r="J14068" s="143">
        <f t="shared" si="219"/>
        <v>45488</v>
      </c>
      <c r="K14068" s="202">
        <v>1</v>
      </c>
      <c r="L14068" s="284" t="s">
        <v>1210</v>
      </c>
      <c r="M14068" s="223"/>
      <c r="N14068" s="203">
        <v>5.4375</v>
      </c>
      <c r="O14068" s="222" t="s">
        <v>943</v>
      </c>
    </row>
    <row r="14069" spans="1:15" ht="29.25" customHeight="1">
      <c r="A14069" s="221" t="s">
        <v>2860</v>
      </c>
      <c r="B14069" s="221" t="s">
        <v>786</v>
      </c>
      <c r="C14069" s="222" t="s">
        <v>562</v>
      </c>
      <c r="D14069" s="222" t="s">
        <v>164</v>
      </c>
      <c r="E14069" s="199" t="s">
        <v>163</v>
      </c>
      <c r="F14069" s="200" t="s">
        <v>582</v>
      </c>
      <c r="G14069" s="200" t="s">
        <v>500</v>
      </c>
      <c r="H14069" s="200" t="s">
        <v>584</v>
      </c>
      <c r="I14069" s="200">
        <v>45488</v>
      </c>
      <c r="J14069" s="143">
        <f t="shared" si="219"/>
        <v>45488</v>
      </c>
      <c r="K14069" s="202">
        <v>1</v>
      </c>
      <c r="L14069" s="285" t="s">
        <v>1214</v>
      </c>
      <c r="M14069" s="223"/>
      <c r="N14069" s="203">
        <v>8.4166666666666607</v>
      </c>
      <c r="O14069" s="222" t="s">
        <v>941</v>
      </c>
    </row>
    <row r="14070" spans="1:15" ht="29.25" customHeight="1">
      <c r="A14070" s="221" t="s">
        <v>2860</v>
      </c>
      <c r="B14070" s="221" t="s">
        <v>786</v>
      </c>
      <c r="C14070" s="222" t="s">
        <v>562</v>
      </c>
      <c r="D14070" s="222" t="s">
        <v>164</v>
      </c>
      <c r="E14070" s="199" t="s">
        <v>163</v>
      </c>
      <c r="F14070" s="200" t="s">
        <v>645</v>
      </c>
      <c r="G14070" s="200" t="s">
        <v>646</v>
      </c>
      <c r="H14070" s="200" t="s">
        <v>647</v>
      </c>
      <c r="I14070" s="200">
        <v>45488</v>
      </c>
      <c r="J14070" s="143">
        <f t="shared" si="219"/>
        <v>45488</v>
      </c>
      <c r="K14070" s="202">
        <v>2</v>
      </c>
      <c r="L14070" s="285" t="s">
        <v>1212</v>
      </c>
      <c r="M14070" s="223"/>
      <c r="N14070" s="203">
        <v>8.15625</v>
      </c>
      <c r="O14070" s="222" t="s">
        <v>942</v>
      </c>
    </row>
    <row r="14071" spans="1:15" ht="29.25" customHeight="1">
      <c r="A14071" s="221" t="s">
        <v>2860</v>
      </c>
      <c r="B14071" s="221" t="s">
        <v>786</v>
      </c>
      <c r="C14071" s="222" t="s">
        <v>562</v>
      </c>
      <c r="D14071" s="222" t="s">
        <v>164</v>
      </c>
      <c r="E14071" s="199" t="s">
        <v>163</v>
      </c>
      <c r="F14071" s="200" t="s">
        <v>582</v>
      </c>
      <c r="G14071" s="200" t="s">
        <v>500</v>
      </c>
      <c r="H14071" s="200" t="s">
        <v>118</v>
      </c>
      <c r="I14071" s="200">
        <v>45489</v>
      </c>
      <c r="J14071" s="143">
        <f t="shared" si="219"/>
        <v>45489</v>
      </c>
      <c r="K14071" s="202">
        <v>1</v>
      </c>
      <c r="L14071" s="284" t="s">
        <v>1219</v>
      </c>
      <c r="M14071" s="223"/>
      <c r="N14071" s="203">
        <v>0</v>
      </c>
      <c r="O14071" s="222" t="s">
        <v>326</v>
      </c>
    </row>
    <row r="14072" spans="1:15" ht="29.25" customHeight="1">
      <c r="A14072" s="221" t="s">
        <v>2860</v>
      </c>
      <c r="B14072" s="221" t="s">
        <v>786</v>
      </c>
      <c r="C14072" s="222" t="s">
        <v>562</v>
      </c>
      <c r="D14072" s="222" t="s">
        <v>164</v>
      </c>
      <c r="E14072" s="199" t="s">
        <v>163</v>
      </c>
      <c r="F14072" s="200" t="s">
        <v>582</v>
      </c>
      <c r="G14072" s="200" t="s">
        <v>500</v>
      </c>
      <c r="H14072" s="200" t="s">
        <v>91</v>
      </c>
      <c r="I14072" s="200">
        <v>45489</v>
      </c>
      <c r="J14072" s="143">
        <f t="shared" si="219"/>
        <v>45489</v>
      </c>
      <c r="K14072" s="202">
        <v>1.5</v>
      </c>
      <c r="L14072" s="284" t="s">
        <v>1218</v>
      </c>
      <c r="M14072" s="223"/>
      <c r="N14072" s="203">
        <v>2</v>
      </c>
      <c r="O14072" s="222" t="s">
        <v>958</v>
      </c>
    </row>
    <row r="14073" spans="1:15" ht="29.25" customHeight="1">
      <c r="A14073" s="221" t="s">
        <v>2860</v>
      </c>
      <c r="B14073" s="221" t="s">
        <v>786</v>
      </c>
      <c r="C14073" s="222" t="s">
        <v>562</v>
      </c>
      <c r="D14073" s="222" t="s">
        <v>164</v>
      </c>
      <c r="E14073" s="199" t="s">
        <v>163</v>
      </c>
      <c r="F14073" s="200" t="s">
        <v>582</v>
      </c>
      <c r="G14073" s="200" t="s">
        <v>500</v>
      </c>
      <c r="H14073" s="200" t="s">
        <v>97</v>
      </c>
      <c r="I14073" s="200">
        <v>45489</v>
      </c>
      <c r="J14073" s="143">
        <f t="shared" si="219"/>
        <v>45489</v>
      </c>
      <c r="K14073" s="202">
        <v>1</v>
      </c>
      <c r="L14073" s="285" t="s">
        <v>1216</v>
      </c>
      <c r="M14073" s="223"/>
      <c r="N14073" s="203">
        <v>1.78125</v>
      </c>
      <c r="O14073" s="222" t="s">
        <v>942</v>
      </c>
    </row>
    <row r="14074" spans="1:15" ht="29.25" customHeight="1">
      <c r="A14074" s="221" t="s">
        <v>2860</v>
      </c>
      <c r="B14074" s="221" t="s">
        <v>786</v>
      </c>
      <c r="C14074" s="222" t="s">
        <v>562</v>
      </c>
      <c r="D14074" s="222" t="s">
        <v>164</v>
      </c>
      <c r="E14074" s="199" t="s">
        <v>163</v>
      </c>
      <c r="F14074" s="200" t="s">
        <v>645</v>
      </c>
      <c r="G14074" s="200" t="s">
        <v>646</v>
      </c>
      <c r="H14074" s="200" t="s">
        <v>647</v>
      </c>
      <c r="I14074" s="200">
        <v>45489</v>
      </c>
      <c r="J14074" s="143">
        <f t="shared" si="219"/>
        <v>45489</v>
      </c>
      <c r="K14074" s="202">
        <v>4</v>
      </c>
      <c r="L14074" s="284" t="s">
        <v>1215</v>
      </c>
      <c r="M14074" s="223"/>
      <c r="N14074" s="203">
        <v>8.15625</v>
      </c>
      <c r="O14074" s="222" t="s">
        <v>942</v>
      </c>
    </row>
    <row r="14075" spans="1:15" ht="29.25" customHeight="1">
      <c r="A14075" s="221" t="s">
        <v>2860</v>
      </c>
      <c r="B14075" s="221" t="s">
        <v>786</v>
      </c>
      <c r="C14075" s="222" t="s">
        <v>562</v>
      </c>
      <c r="D14075" s="222" t="s">
        <v>164</v>
      </c>
      <c r="E14075" s="199" t="s">
        <v>163</v>
      </c>
      <c r="F14075" s="200" t="s">
        <v>645</v>
      </c>
      <c r="G14075" s="200" t="s">
        <v>646</v>
      </c>
      <c r="H14075" s="200" t="s">
        <v>48</v>
      </c>
      <c r="I14075" s="200">
        <v>45489</v>
      </c>
      <c r="J14075" s="143">
        <f t="shared" si="219"/>
        <v>45489</v>
      </c>
      <c r="K14075" s="202">
        <v>1</v>
      </c>
      <c r="L14075" s="285" t="s">
        <v>1217</v>
      </c>
      <c r="M14075" s="223"/>
      <c r="N14075" s="203">
        <v>1.06666666666667</v>
      </c>
      <c r="O14075" s="222" t="s">
        <v>966</v>
      </c>
    </row>
    <row r="14076" spans="1:15" ht="29.25" customHeight="1">
      <c r="A14076" s="221" t="s">
        <v>2860</v>
      </c>
      <c r="B14076" s="221" t="s">
        <v>786</v>
      </c>
      <c r="C14076" s="222" t="s">
        <v>562</v>
      </c>
      <c r="D14076" s="222" t="s">
        <v>164</v>
      </c>
      <c r="E14076" s="199" t="s">
        <v>163</v>
      </c>
      <c r="F14076" s="200" t="s">
        <v>645</v>
      </c>
      <c r="G14076" s="200" t="s">
        <v>646</v>
      </c>
      <c r="H14076" s="200" t="s">
        <v>91</v>
      </c>
      <c r="I14076" s="200">
        <v>45490</v>
      </c>
      <c r="J14076" s="143">
        <f t="shared" si="219"/>
        <v>45490</v>
      </c>
      <c r="K14076" s="202">
        <v>3</v>
      </c>
      <c r="L14076" s="284" t="s">
        <v>1220</v>
      </c>
      <c r="M14076" s="223"/>
      <c r="N14076" s="203">
        <v>0</v>
      </c>
      <c r="O14076" s="222" t="s">
        <v>326</v>
      </c>
    </row>
    <row r="14077" spans="1:15" ht="29.25" customHeight="1">
      <c r="A14077" s="221" t="s">
        <v>2860</v>
      </c>
      <c r="B14077" s="221" t="s">
        <v>786</v>
      </c>
      <c r="C14077" s="222" t="s">
        <v>562</v>
      </c>
      <c r="D14077" s="222" t="s">
        <v>164</v>
      </c>
      <c r="E14077" s="199" t="s">
        <v>163</v>
      </c>
      <c r="F14077" s="200" t="s">
        <v>645</v>
      </c>
      <c r="G14077" s="200" t="s">
        <v>646</v>
      </c>
      <c r="H14077" s="200" t="s">
        <v>38</v>
      </c>
      <c r="I14077" s="200">
        <v>45490</v>
      </c>
      <c r="J14077" s="143">
        <f t="shared" si="219"/>
        <v>45490</v>
      </c>
      <c r="K14077" s="202">
        <v>5.5</v>
      </c>
      <c r="L14077" s="284" t="s">
        <v>1221</v>
      </c>
      <c r="M14077" s="223"/>
      <c r="N14077" s="203">
        <v>3.22857142857143</v>
      </c>
      <c r="O14077" s="222" t="s">
        <v>962</v>
      </c>
    </row>
    <row r="14078" spans="1:15" ht="29.25" customHeight="1">
      <c r="A14078" s="221" t="s">
        <v>2860</v>
      </c>
      <c r="B14078" s="221" t="s">
        <v>786</v>
      </c>
      <c r="C14078" s="222" t="s">
        <v>562</v>
      </c>
      <c r="D14078" s="222" t="s">
        <v>164</v>
      </c>
      <c r="E14078" s="199" t="s">
        <v>178</v>
      </c>
      <c r="F14078" s="200"/>
      <c r="G14078" s="200"/>
      <c r="H14078" s="200"/>
      <c r="I14078" s="200">
        <v>45491</v>
      </c>
      <c r="J14078" s="143">
        <f t="shared" si="219"/>
        <v>45491</v>
      </c>
      <c r="K14078" s="202">
        <v>1</v>
      </c>
      <c r="L14078" s="285" t="s">
        <v>1538</v>
      </c>
      <c r="M14078" s="223"/>
      <c r="N14078" s="203"/>
      <c r="O14078" s="222" t="s">
        <v>326</v>
      </c>
    </row>
    <row r="14079" spans="1:15" ht="29.25" customHeight="1">
      <c r="A14079" s="221" t="s">
        <v>2860</v>
      </c>
      <c r="B14079" s="221" t="s">
        <v>786</v>
      </c>
      <c r="C14079" s="222" t="s">
        <v>562</v>
      </c>
      <c r="D14079" s="222" t="s">
        <v>164</v>
      </c>
      <c r="E14079" s="199" t="s">
        <v>163</v>
      </c>
      <c r="F14079" s="200" t="s">
        <v>670</v>
      </c>
      <c r="G14079" s="200" t="s">
        <v>671</v>
      </c>
      <c r="H14079" s="200"/>
      <c r="I14079" s="200">
        <v>45491</v>
      </c>
      <c r="J14079" s="143">
        <f t="shared" si="219"/>
        <v>45491</v>
      </c>
      <c r="K14079" s="202">
        <v>0.5</v>
      </c>
      <c r="L14079" s="285" t="s">
        <v>869</v>
      </c>
      <c r="M14079" s="223"/>
      <c r="N14079" s="203"/>
      <c r="O14079" s="222" t="s">
        <v>326</v>
      </c>
    </row>
    <row r="14080" spans="1:15" ht="29.25" customHeight="1">
      <c r="A14080" s="221" t="s">
        <v>2860</v>
      </c>
      <c r="B14080" s="221" t="s">
        <v>786</v>
      </c>
      <c r="C14080" s="222" t="s">
        <v>562</v>
      </c>
      <c r="D14080" s="222" t="s">
        <v>164</v>
      </c>
      <c r="E14080" s="199" t="s">
        <v>163</v>
      </c>
      <c r="F14080" s="200" t="s">
        <v>582</v>
      </c>
      <c r="G14080" s="200" t="s">
        <v>500</v>
      </c>
      <c r="H14080" s="200" t="s">
        <v>91</v>
      </c>
      <c r="I14080" s="200">
        <v>45491</v>
      </c>
      <c r="J14080" s="143">
        <f t="shared" si="219"/>
        <v>45491</v>
      </c>
      <c r="K14080" s="202">
        <v>6</v>
      </c>
      <c r="L14080" s="284" t="s">
        <v>1537</v>
      </c>
      <c r="M14080" s="223"/>
      <c r="N14080" s="203">
        <v>2</v>
      </c>
      <c r="O14080" s="222" t="s">
        <v>958</v>
      </c>
    </row>
    <row r="14081" spans="1:15" ht="29.25" customHeight="1">
      <c r="A14081" s="221" t="s">
        <v>2860</v>
      </c>
      <c r="B14081" s="221" t="s">
        <v>786</v>
      </c>
      <c r="C14081" s="222" t="s">
        <v>562</v>
      </c>
      <c r="D14081" s="222" t="s">
        <v>164</v>
      </c>
      <c r="E14081" s="199" t="s">
        <v>163</v>
      </c>
      <c r="F14081" s="200" t="s">
        <v>582</v>
      </c>
      <c r="G14081" s="200" t="s">
        <v>500</v>
      </c>
      <c r="H14081" s="200" t="s">
        <v>90</v>
      </c>
      <c r="I14081" s="200">
        <v>45491</v>
      </c>
      <c r="J14081" s="143">
        <f t="shared" si="219"/>
        <v>45491</v>
      </c>
      <c r="K14081" s="202">
        <v>0.5</v>
      </c>
      <c r="L14081" s="285" t="s">
        <v>1541</v>
      </c>
      <c r="M14081" s="223"/>
      <c r="N14081" s="203">
        <v>0.6875</v>
      </c>
      <c r="O14081" s="222" t="s">
        <v>941</v>
      </c>
    </row>
    <row r="14082" spans="1:15" ht="29.25" customHeight="1">
      <c r="A14082" s="221" t="s">
        <v>2860</v>
      </c>
      <c r="B14082" s="221" t="s">
        <v>786</v>
      </c>
      <c r="C14082" s="222" t="s">
        <v>562</v>
      </c>
      <c r="D14082" s="222" t="s">
        <v>164</v>
      </c>
      <c r="E14082" s="199" t="s">
        <v>163</v>
      </c>
      <c r="F14082" s="200" t="s">
        <v>645</v>
      </c>
      <c r="G14082" s="200" t="s">
        <v>646</v>
      </c>
      <c r="H14082" s="200" t="s">
        <v>261</v>
      </c>
      <c r="I14082" s="200">
        <v>45491</v>
      </c>
      <c r="J14082" s="143">
        <f t="shared" si="219"/>
        <v>45491</v>
      </c>
      <c r="K14082" s="202">
        <v>1</v>
      </c>
      <c r="L14082" s="285" t="s">
        <v>1540</v>
      </c>
      <c r="M14082" s="223"/>
      <c r="N14082" s="203">
        <v>2.5000000000000001E-2</v>
      </c>
      <c r="O14082" s="222" t="s">
        <v>991</v>
      </c>
    </row>
    <row r="14083" spans="1:15" ht="29.25" customHeight="1">
      <c r="A14083" s="221" t="s">
        <v>2860</v>
      </c>
      <c r="B14083" s="221" t="s">
        <v>786</v>
      </c>
      <c r="C14083" s="222" t="s">
        <v>562</v>
      </c>
      <c r="D14083" s="222" t="s">
        <v>164</v>
      </c>
      <c r="E14083" s="199" t="s">
        <v>163</v>
      </c>
      <c r="F14083" s="200" t="s">
        <v>645</v>
      </c>
      <c r="G14083" s="200" t="s">
        <v>646</v>
      </c>
      <c r="H14083" s="200" t="s">
        <v>91</v>
      </c>
      <c r="I14083" s="200">
        <v>45491</v>
      </c>
      <c r="J14083" s="143">
        <f t="shared" ref="J14083:J14146" si="220">I14083</f>
        <v>45491</v>
      </c>
      <c r="K14083" s="202">
        <v>0.5</v>
      </c>
      <c r="L14083" s="285" t="s">
        <v>1539</v>
      </c>
      <c r="M14083" s="223"/>
      <c r="N14083" s="203">
        <v>0.61250000000000004</v>
      </c>
      <c r="O14083" s="222" t="s">
        <v>943</v>
      </c>
    </row>
    <row r="14084" spans="1:15" ht="29.25" customHeight="1">
      <c r="A14084" s="221" t="s">
        <v>2860</v>
      </c>
      <c r="B14084" s="221" t="s">
        <v>786</v>
      </c>
      <c r="C14084" s="222" t="s">
        <v>562</v>
      </c>
      <c r="D14084" s="222" t="s">
        <v>164</v>
      </c>
      <c r="E14084" s="199" t="s">
        <v>178</v>
      </c>
      <c r="F14084" s="200"/>
      <c r="G14084" s="200"/>
      <c r="H14084" s="200"/>
      <c r="I14084" s="200">
        <v>45492</v>
      </c>
      <c r="J14084" s="143">
        <f t="shared" si="220"/>
        <v>45492</v>
      </c>
      <c r="K14084" s="202">
        <v>1</v>
      </c>
      <c r="L14084" s="284" t="s">
        <v>1544</v>
      </c>
      <c r="M14084" s="223"/>
      <c r="N14084" s="203"/>
      <c r="O14084" s="222" t="s">
        <v>326</v>
      </c>
    </row>
    <row r="14085" spans="1:15" ht="29.25" customHeight="1">
      <c r="A14085" s="221" t="s">
        <v>2860</v>
      </c>
      <c r="B14085" s="221" t="s">
        <v>786</v>
      </c>
      <c r="C14085" s="222" t="s">
        <v>562</v>
      </c>
      <c r="D14085" s="222" t="s">
        <v>164</v>
      </c>
      <c r="E14085" s="199" t="s">
        <v>163</v>
      </c>
      <c r="F14085" s="200" t="s">
        <v>645</v>
      </c>
      <c r="G14085" s="200" t="s">
        <v>646</v>
      </c>
      <c r="H14085" s="200" t="s">
        <v>52</v>
      </c>
      <c r="I14085" s="200">
        <v>45492</v>
      </c>
      <c r="J14085" s="143">
        <f t="shared" si="220"/>
        <v>45492</v>
      </c>
      <c r="K14085" s="202">
        <v>1</v>
      </c>
      <c r="L14085" s="285" t="s">
        <v>1547</v>
      </c>
      <c r="M14085" s="223"/>
      <c r="N14085" s="203">
        <v>1.4750000000000001</v>
      </c>
      <c r="O14085" s="222" t="s">
        <v>943</v>
      </c>
    </row>
    <row r="14086" spans="1:15" ht="29.25" customHeight="1">
      <c r="A14086" s="221" t="s">
        <v>2860</v>
      </c>
      <c r="B14086" s="221" t="s">
        <v>786</v>
      </c>
      <c r="C14086" s="222" t="s">
        <v>562</v>
      </c>
      <c r="D14086" s="222" t="s">
        <v>164</v>
      </c>
      <c r="E14086" s="199" t="s">
        <v>163</v>
      </c>
      <c r="F14086" s="200" t="s">
        <v>582</v>
      </c>
      <c r="G14086" s="200" t="s">
        <v>500</v>
      </c>
      <c r="H14086" s="200" t="s">
        <v>90</v>
      </c>
      <c r="I14086" s="200">
        <v>45492</v>
      </c>
      <c r="J14086" s="143">
        <f t="shared" si="220"/>
        <v>45492</v>
      </c>
      <c r="K14086" s="202">
        <v>1</v>
      </c>
      <c r="L14086" s="285" t="s">
        <v>1542</v>
      </c>
      <c r="M14086" s="223"/>
      <c r="N14086" s="203">
        <v>0.6875</v>
      </c>
      <c r="O14086" s="222" t="s">
        <v>941</v>
      </c>
    </row>
    <row r="14087" spans="1:15" ht="29.25" customHeight="1">
      <c r="A14087" s="221" t="s">
        <v>2860</v>
      </c>
      <c r="B14087" s="221" t="s">
        <v>786</v>
      </c>
      <c r="C14087" s="222" t="s">
        <v>562</v>
      </c>
      <c r="D14087" s="222" t="s">
        <v>164</v>
      </c>
      <c r="E14087" s="199" t="s">
        <v>163</v>
      </c>
      <c r="F14087" s="200" t="s">
        <v>645</v>
      </c>
      <c r="G14087" s="200" t="s">
        <v>646</v>
      </c>
      <c r="H14087" s="200" t="s">
        <v>261</v>
      </c>
      <c r="I14087" s="200">
        <v>45492</v>
      </c>
      <c r="J14087" s="143">
        <f t="shared" si="220"/>
        <v>45492</v>
      </c>
      <c r="K14087" s="202">
        <v>0.5</v>
      </c>
      <c r="L14087" s="284" t="s">
        <v>1543</v>
      </c>
      <c r="M14087" s="223"/>
      <c r="N14087" s="203">
        <v>2.5000000000000001E-2</v>
      </c>
      <c r="O14087" s="222" t="s">
        <v>991</v>
      </c>
    </row>
    <row r="14088" spans="1:15" ht="29.25" customHeight="1">
      <c r="A14088" s="221" t="s">
        <v>2860</v>
      </c>
      <c r="B14088" s="221" t="s">
        <v>786</v>
      </c>
      <c r="C14088" s="222" t="s">
        <v>562</v>
      </c>
      <c r="D14088" s="222" t="s">
        <v>164</v>
      </c>
      <c r="E14088" s="199" t="s">
        <v>163</v>
      </c>
      <c r="F14088" s="200" t="s">
        <v>582</v>
      </c>
      <c r="G14088" s="200" t="s">
        <v>500</v>
      </c>
      <c r="H14088" s="200" t="s">
        <v>600</v>
      </c>
      <c r="I14088" s="200">
        <v>45492</v>
      </c>
      <c r="J14088" s="143">
        <f t="shared" si="220"/>
        <v>45492</v>
      </c>
      <c r="K14088" s="202">
        <v>3.5</v>
      </c>
      <c r="L14088" s="284" t="s">
        <v>1546</v>
      </c>
      <c r="M14088" s="223"/>
      <c r="N14088" s="203">
        <v>2.6459999999999999</v>
      </c>
      <c r="O14088" s="222" t="s">
        <v>1124</v>
      </c>
    </row>
    <row r="14089" spans="1:15" ht="29.25" customHeight="1">
      <c r="A14089" s="221" t="s">
        <v>2860</v>
      </c>
      <c r="B14089" s="221" t="s">
        <v>786</v>
      </c>
      <c r="C14089" s="222" t="s">
        <v>562</v>
      </c>
      <c r="D14089" s="222" t="s">
        <v>164</v>
      </c>
      <c r="E14089" s="199" t="s">
        <v>163</v>
      </c>
      <c r="F14089" s="200" t="s">
        <v>670</v>
      </c>
      <c r="G14089" s="200" t="s">
        <v>671</v>
      </c>
      <c r="H14089" s="200" t="s">
        <v>682</v>
      </c>
      <c r="I14089" s="200">
        <v>45492</v>
      </c>
      <c r="J14089" s="143">
        <f t="shared" si="220"/>
        <v>45492</v>
      </c>
      <c r="K14089" s="202">
        <v>1</v>
      </c>
      <c r="L14089" s="284" t="s">
        <v>1545</v>
      </c>
      <c r="M14089" s="223"/>
      <c r="N14089" s="203">
        <v>8.9749999999999996</v>
      </c>
      <c r="O14089" s="222" t="s">
        <v>940</v>
      </c>
    </row>
    <row r="14090" spans="1:15" ht="29.25" customHeight="1">
      <c r="A14090" s="221" t="s">
        <v>2860</v>
      </c>
      <c r="B14090" s="221" t="s">
        <v>786</v>
      </c>
      <c r="C14090" s="222" t="s">
        <v>562</v>
      </c>
      <c r="D14090" s="222" t="s">
        <v>164</v>
      </c>
      <c r="E14090" s="199" t="s">
        <v>163</v>
      </c>
      <c r="F14090" s="200" t="s">
        <v>645</v>
      </c>
      <c r="G14090" s="200" t="s">
        <v>646</v>
      </c>
      <c r="H14090" s="200"/>
      <c r="I14090" s="200">
        <v>45495</v>
      </c>
      <c r="J14090" s="143">
        <f t="shared" si="220"/>
        <v>45495</v>
      </c>
      <c r="K14090" s="202">
        <v>1</v>
      </c>
      <c r="L14090" s="285" t="s">
        <v>654</v>
      </c>
      <c r="M14090" s="223"/>
      <c r="N14090" s="203"/>
      <c r="O14090" s="222" t="s">
        <v>326</v>
      </c>
    </row>
    <row r="14091" spans="1:15" ht="29.25" customHeight="1">
      <c r="A14091" s="221" t="s">
        <v>2860</v>
      </c>
      <c r="B14091" s="221" t="s">
        <v>786</v>
      </c>
      <c r="C14091" s="222" t="s">
        <v>562</v>
      </c>
      <c r="D14091" s="222" t="s">
        <v>164</v>
      </c>
      <c r="E14091" s="199" t="s">
        <v>163</v>
      </c>
      <c r="F14091" s="200" t="s">
        <v>582</v>
      </c>
      <c r="G14091" s="200" t="s">
        <v>500</v>
      </c>
      <c r="H14091" s="200"/>
      <c r="I14091" s="200">
        <v>45495</v>
      </c>
      <c r="J14091" s="143">
        <f t="shared" si="220"/>
        <v>45495</v>
      </c>
      <c r="K14091" s="202">
        <v>0.5</v>
      </c>
      <c r="L14091" s="285" t="s">
        <v>653</v>
      </c>
      <c r="M14091" s="223"/>
      <c r="N14091" s="203"/>
      <c r="O14091" s="222" t="s">
        <v>326</v>
      </c>
    </row>
    <row r="14092" spans="1:15" ht="29.25" customHeight="1">
      <c r="A14092" s="221" t="s">
        <v>2860</v>
      </c>
      <c r="B14092" s="221" t="s">
        <v>786</v>
      </c>
      <c r="C14092" s="222" t="s">
        <v>562</v>
      </c>
      <c r="D14092" s="222" t="s">
        <v>164</v>
      </c>
      <c r="E14092" s="199" t="s">
        <v>163</v>
      </c>
      <c r="F14092" s="200" t="s">
        <v>582</v>
      </c>
      <c r="G14092" s="200" t="s">
        <v>500</v>
      </c>
      <c r="H14092" s="200" t="s">
        <v>49</v>
      </c>
      <c r="I14092" s="200">
        <v>45495</v>
      </c>
      <c r="J14092" s="143">
        <f t="shared" si="220"/>
        <v>45495</v>
      </c>
      <c r="K14092" s="202">
        <v>1.5</v>
      </c>
      <c r="L14092" s="285" t="s">
        <v>1548</v>
      </c>
      <c r="M14092" s="223"/>
      <c r="N14092" s="203">
        <v>2</v>
      </c>
      <c r="O14092" s="222" t="s">
        <v>968</v>
      </c>
    </row>
    <row r="14093" spans="1:15" ht="29.25" customHeight="1">
      <c r="A14093" s="221" t="s">
        <v>2860</v>
      </c>
      <c r="B14093" s="221" t="s">
        <v>786</v>
      </c>
      <c r="C14093" s="222" t="s">
        <v>562</v>
      </c>
      <c r="D14093" s="222" t="s">
        <v>164</v>
      </c>
      <c r="E14093" s="199" t="s">
        <v>163</v>
      </c>
      <c r="F14093" s="200" t="s">
        <v>645</v>
      </c>
      <c r="G14093" s="200" t="s">
        <v>646</v>
      </c>
      <c r="H14093" s="200" t="s">
        <v>52</v>
      </c>
      <c r="I14093" s="200">
        <v>45495</v>
      </c>
      <c r="J14093" s="143">
        <f t="shared" si="220"/>
        <v>45495</v>
      </c>
      <c r="K14093" s="202">
        <v>3.5</v>
      </c>
      <c r="L14093" s="284" t="s">
        <v>1550</v>
      </c>
      <c r="M14093" s="223"/>
      <c r="N14093" s="203">
        <v>1.4750000000000001</v>
      </c>
      <c r="O14093" s="222" t="s">
        <v>943</v>
      </c>
    </row>
    <row r="14094" spans="1:15" ht="29.25" customHeight="1">
      <c r="A14094" s="221" t="s">
        <v>2860</v>
      </c>
      <c r="B14094" s="221" t="s">
        <v>786</v>
      </c>
      <c r="C14094" s="222" t="s">
        <v>562</v>
      </c>
      <c r="D14094" s="222" t="s">
        <v>164</v>
      </c>
      <c r="E14094" s="199" t="s">
        <v>163</v>
      </c>
      <c r="F14094" s="200" t="s">
        <v>670</v>
      </c>
      <c r="G14094" s="200" t="s">
        <v>671</v>
      </c>
      <c r="H14094" s="200" t="s">
        <v>682</v>
      </c>
      <c r="I14094" s="200">
        <v>45495</v>
      </c>
      <c r="J14094" s="143">
        <f t="shared" si="220"/>
        <v>45495</v>
      </c>
      <c r="K14094" s="202">
        <v>3</v>
      </c>
      <c r="L14094" s="284" t="s">
        <v>1549</v>
      </c>
      <c r="M14094" s="223"/>
      <c r="N14094" s="203">
        <v>8.9749999999999996</v>
      </c>
      <c r="O14094" s="222" t="s">
        <v>940</v>
      </c>
    </row>
    <row r="14095" spans="1:15" ht="29.25" customHeight="1">
      <c r="A14095" s="221" t="s">
        <v>2860</v>
      </c>
      <c r="B14095" s="221" t="s">
        <v>786</v>
      </c>
      <c r="C14095" s="222" t="s">
        <v>562</v>
      </c>
      <c r="D14095" s="222" t="s">
        <v>164</v>
      </c>
      <c r="E14095" s="199" t="s">
        <v>163</v>
      </c>
      <c r="F14095" s="200" t="s">
        <v>645</v>
      </c>
      <c r="G14095" s="200" t="s">
        <v>646</v>
      </c>
      <c r="H14095" s="200" t="s">
        <v>52</v>
      </c>
      <c r="I14095" s="200">
        <v>45496</v>
      </c>
      <c r="J14095" s="143">
        <f t="shared" si="220"/>
        <v>45496</v>
      </c>
      <c r="K14095" s="202">
        <v>2</v>
      </c>
      <c r="L14095" s="285" t="s">
        <v>1551</v>
      </c>
      <c r="M14095" s="223"/>
      <c r="N14095" s="203">
        <v>1.4750000000000001</v>
      </c>
      <c r="O14095" s="222" t="s">
        <v>943</v>
      </c>
    </row>
    <row r="14096" spans="1:15" ht="29.25" customHeight="1">
      <c r="A14096" s="221" t="s">
        <v>2860</v>
      </c>
      <c r="B14096" s="221" t="s">
        <v>786</v>
      </c>
      <c r="C14096" s="222" t="s">
        <v>562</v>
      </c>
      <c r="D14096" s="222" t="s">
        <v>164</v>
      </c>
      <c r="E14096" s="199" t="s">
        <v>163</v>
      </c>
      <c r="F14096" s="200" t="s">
        <v>582</v>
      </c>
      <c r="G14096" s="200" t="s">
        <v>500</v>
      </c>
      <c r="H14096" s="200" t="s">
        <v>97</v>
      </c>
      <c r="I14096" s="200">
        <v>45496</v>
      </c>
      <c r="J14096" s="143">
        <f t="shared" si="220"/>
        <v>45496</v>
      </c>
      <c r="K14096" s="202">
        <v>1.5</v>
      </c>
      <c r="L14096" s="284" t="s">
        <v>1553</v>
      </c>
      <c r="M14096" s="223"/>
      <c r="N14096" s="203">
        <v>1.78125</v>
      </c>
      <c r="O14096" s="222" t="s">
        <v>942</v>
      </c>
    </row>
    <row r="14097" spans="1:15" ht="29.25" customHeight="1">
      <c r="A14097" s="221" t="s">
        <v>2860</v>
      </c>
      <c r="B14097" s="221" t="s">
        <v>786</v>
      </c>
      <c r="C14097" s="222" t="s">
        <v>562</v>
      </c>
      <c r="D14097" s="222" t="s">
        <v>164</v>
      </c>
      <c r="E14097" s="199" t="s">
        <v>163</v>
      </c>
      <c r="F14097" s="200" t="s">
        <v>645</v>
      </c>
      <c r="G14097" s="200" t="s">
        <v>646</v>
      </c>
      <c r="H14097" s="200" t="s">
        <v>118</v>
      </c>
      <c r="I14097" s="200">
        <v>45496</v>
      </c>
      <c r="J14097" s="143">
        <f t="shared" si="220"/>
        <v>45496</v>
      </c>
      <c r="K14097" s="202">
        <v>1.5</v>
      </c>
      <c r="L14097" s="285" t="s">
        <v>1554</v>
      </c>
      <c r="M14097" s="223"/>
      <c r="N14097" s="203">
        <v>1.8125</v>
      </c>
      <c r="O14097" s="222" t="s">
        <v>961</v>
      </c>
    </row>
    <row r="14098" spans="1:15" ht="29.25" customHeight="1">
      <c r="A14098" s="221" t="s">
        <v>2860</v>
      </c>
      <c r="B14098" s="221" t="s">
        <v>786</v>
      </c>
      <c r="C14098" s="222" t="s">
        <v>562</v>
      </c>
      <c r="D14098" s="222" t="s">
        <v>164</v>
      </c>
      <c r="E14098" s="199" t="s">
        <v>163</v>
      </c>
      <c r="F14098" s="200" t="s">
        <v>645</v>
      </c>
      <c r="G14098" s="200" t="s">
        <v>646</v>
      </c>
      <c r="H14098" s="200" t="s">
        <v>647</v>
      </c>
      <c r="I14098" s="200">
        <v>45496</v>
      </c>
      <c r="J14098" s="143">
        <f t="shared" si="220"/>
        <v>45496</v>
      </c>
      <c r="K14098" s="202">
        <v>4.5</v>
      </c>
      <c r="L14098" s="284" t="s">
        <v>1552</v>
      </c>
      <c r="M14098" s="223"/>
      <c r="N14098" s="203">
        <v>8.15625</v>
      </c>
      <c r="O14098" s="222" t="s">
        <v>942</v>
      </c>
    </row>
    <row r="14099" spans="1:15" ht="29.25" customHeight="1">
      <c r="A14099" s="221" t="s">
        <v>2860</v>
      </c>
      <c r="B14099" s="221" t="s">
        <v>786</v>
      </c>
      <c r="C14099" s="222" t="s">
        <v>562</v>
      </c>
      <c r="D14099" s="222" t="s">
        <v>164</v>
      </c>
      <c r="E14099" s="199" t="s">
        <v>165</v>
      </c>
      <c r="F14099" s="200"/>
      <c r="G14099" s="200"/>
      <c r="H14099" s="200"/>
      <c r="I14099" s="200">
        <v>45497</v>
      </c>
      <c r="J14099" s="143">
        <f t="shared" si="220"/>
        <v>45497</v>
      </c>
      <c r="K14099" s="202">
        <v>8</v>
      </c>
      <c r="L14099" s="285" t="s">
        <v>1680</v>
      </c>
      <c r="M14099" s="223"/>
      <c r="N14099" s="203"/>
      <c r="O14099" s="222" t="s">
        <v>326</v>
      </c>
    </row>
    <row r="14100" spans="1:15" ht="29.25" customHeight="1">
      <c r="A14100" s="221" t="s">
        <v>2860</v>
      </c>
      <c r="B14100" s="221" t="s">
        <v>786</v>
      </c>
      <c r="C14100" s="222" t="s">
        <v>562</v>
      </c>
      <c r="D14100" s="222" t="s">
        <v>164</v>
      </c>
      <c r="E14100" s="199" t="s">
        <v>165</v>
      </c>
      <c r="F14100" s="200"/>
      <c r="G14100" s="200"/>
      <c r="H14100" s="200"/>
      <c r="I14100" s="200">
        <v>45498</v>
      </c>
      <c r="J14100" s="143">
        <f t="shared" si="220"/>
        <v>45498</v>
      </c>
      <c r="K14100" s="202">
        <v>8</v>
      </c>
      <c r="L14100" s="285" t="s">
        <v>1680</v>
      </c>
      <c r="M14100" s="223"/>
      <c r="N14100" s="203"/>
      <c r="O14100" s="222" t="s">
        <v>326</v>
      </c>
    </row>
    <row r="14101" spans="1:15" ht="29.25" customHeight="1">
      <c r="A14101" s="221" t="s">
        <v>2860</v>
      </c>
      <c r="B14101" s="221" t="s">
        <v>786</v>
      </c>
      <c r="C14101" s="222" t="s">
        <v>562</v>
      </c>
      <c r="D14101" s="222" t="s">
        <v>164</v>
      </c>
      <c r="E14101" s="199" t="s">
        <v>163</v>
      </c>
      <c r="F14101" s="200" t="s">
        <v>582</v>
      </c>
      <c r="G14101" s="200" t="s">
        <v>500</v>
      </c>
      <c r="H14101" s="200" t="s">
        <v>131</v>
      </c>
      <c r="I14101" s="200">
        <v>45499</v>
      </c>
      <c r="J14101" s="143">
        <f t="shared" si="220"/>
        <v>45499</v>
      </c>
      <c r="K14101" s="202">
        <v>1</v>
      </c>
      <c r="L14101" s="285" t="s">
        <v>1681</v>
      </c>
      <c r="M14101" s="223"/>
      <c r="N14101" s="203">
        <v>0</v>
      </c>
      <c r="O14101" s="222" t="s">
        <v>326</v>
      </c>
    </row>
    <row r="14102" spans="1:15" ht="29.25" customHeight="1">
      <c r="A14102" s="221" t="s">
        <v>2860</v>
      </c>
      <c r="B14102" s="221" t="s">
        <v>786</v>
      </c>
      <c r="C14102" s="222" t="s">
        <v>562</v>
      </c>
      <c r="D14102" s="222" t="s">
        <v>164</v>
      </c>
      <c r="E14102" s="199" t="s">
        <v>163</v>
      </c>
      <c r="F14102" s="200" t="s">
        <v>645</v>
      </c>
      <c r="G14102" s="200" t="s">
        <v>646</v>
      </c>
      <c r="H14102" s="200" t="s">
        <v>52</v>
      </c>
      <c r="I14102" s="200">
        <v>45499</v>
      </c>
      <c r="J14102" s="143">
        <f t="shared" si="220"/>
        <v>45499</v>
      </c>
      <c r="K14102" s="202">
        <v>4.5</v>
      </c>
      <c r="L14102" s="285" t="s">
        <v>1682</v>
      </c>
      <c r="M14102" s="223"/>
      <c r="N14102" s="203">
        <v>1.4750000000000001</v>
      </c>
      <c r="O14102" s="222" t="s">
        <v>943</v>
      </c>
    </row>
    <row r="14103" spans="1:15" ht="29.25" customHeight="1">
      <c r="A14103" s="221" t="s">
        <v>2860</v>
      </c>
      <c r="B14103" s="221" t="s">
        <v>786</v>
      </c>
      <c r="C14103" s="222" t="s">
        <v>562</v>
      </c>
      <c r="D14103" s="222" t="s">
        <v>164</v>
      </c>
      <c r="E14103" s="199" t="s">
        <v>163</v>
      </c>
      <c r="F14103" s="200" t="s">
        <v>582</v>
      </c>
      <c r="G14103" s="200" t="s">
        <v>500</v>
      </c>
      <c r="H14103" s="200" t="s">
        <v>90</v>
      </c>
      <c r="I14103" s="200">
        <v>45499</v>
      </c>
      <c r="J14103" s="143">
        <f t="shared" si="220"/>
        <v>45499</v>
      </c>
      <c r="K14103" s="202">
        <v>1</v>
      </c>
      <c r="L14103" s="285" t="s">
        <v>1683</v>
      </c>
      <c r="M14103" s="223"/>
      <c r="N14103" s="203">
        <v>0.6875</v>
      </c>
      <c r="O14103" s="222" t="s">
        <v>941</v>
      </c>
    </row>
    <row r="14104" spans="1:15" ht="29.25" customHeight="1">
      <c r="A14104" s="221" t="s">
        <v>2860</v>
      </c>
      <c r="B14104" s="221" t="s">
        <v>786</v>
      </c>
      <c r="C14104" s="222" t="s">
        <v>562</v>
      </c>
      <c r="D14104" s="222" t="s">
        <v>164</v>
      </c>
      <c r="E14104" s="199" t="s">
        <v>163</v>
      </c>
      <c r="F14104" s="200" t="s">
        <v>645</v>
      </c>
      <c r="G14104" s="200" t="s">
        <v>646</v>
      </c>
      <c r="H14104" s="200" t="s">
        <v>49</v>
      </c>
      <c r="I14104" s="200">
        <v>45499</v>
      </c>
      <c r="J14104" s="143">
        <f t="shared" si="220"/>
        <v>45499</v>
      </c>
      <c r="K14104" s="202">
        <v>2</v>
      </c>
      <c r="L14104" s="285" t="s">
        <v>1684</v>
      </c>
      <c r="M14104" s="223"/>
      <c r="N14104" s="203">
        <v>1.5</v>
      </c>
      <c r="O14104" s="222" t="s">
        <v>943</v>
      </c>
    </row>
    <row r="14105" spans="1:15" ht="29.25" customHeight="1">
      <c r="A14105" s="221" t="s">
        <v>2860</v>
      </c>
      <c r="B14105" s="221" t="s">
        <v>786</v>
      </c>
      <c r="C14105" s="222" t="s">
        <v>562</v>
      </c>
      <c r="D14105" s="222" t="s">
        <v>164</v>
      </c>
      <c r="E14105" s="199" t="s">
        <v>163</v>
      </c>
      <c r="F14105" s="200" t="s">
        <v>645</v>
      </c>
      <c r="G14105" s="200" t="s">
        <v>646</v>
      </c>
      <c r="H14105" s="200"/>
      <c r="I14105" s="200">
        <v>45502</v>
      </c>
      <c r="J14105" s="143">
        <f t="shared" si="220"/>
        <v>45502</v>
      </c>
      <c r="K14105" s="202">
        <v>0.5</v>
      </c>
      <c r="L14105" s="285" t="s">
        <v>654</v>
      </c>
      <c r="M14105" s="223"/>
      <c r="N14105" s="203"/>
      <c r="O14105" s="222" t="s">
        <v>326</v>
      </c>
    </row>
    <row r="14106" spans="1:15" ht="29.25" customHeight="1">
      <c r="A14106" s="221" t="s">
        <v>2860</v>
      </c>
      <c r="B14106" s="221" t="s">
        <v>786</v>
      </c>
      <c r="C14106" s="222" t="s">
        <v>562</v>
      </c>
      <c r="D14106" s="222" t="s">
        <v>164</v>
      </c>
      <c r="E14106" s="199" t="s">
        <v>163</v>
      </c>
      <c r="F14106" s="200" t="s">
        <v>582</v>
      </c>
      <c r="G14106" s="200" t="s">
        <v>500</v>
      </c>
      <c r="H14106" s="200"/>
      <c r="I14106" s="200">
        <v>45502</v>
      </c>
      <c r="J14106" s="143">
        <f t="shared" si="220"/>
        <v>45502</v>
      </c>
      <c r="K14106" s="202">
        <v>0.5</v>
      </c>
      <c r="L14106" s="285" t="s">
        <v>653</v>
      </c>
      <c r="M14106" s="223"/>
      <c r="N14106" s="203"/>
      <c r="O14106" s="222" t="s">
        <v>326</v>
      </c>
    </row>
    <row r="14107" spans="1:15" ht="29.25" customHeight="1">
      <c r="A14107" s="221" t="s">
        <v>2860</v>
      </c>
      <c r="B14107" s="221" t="s">
        <v>786</v>
      </c>
      <c r="C14107" s="222" t="s">
        <v>562</v>
      </c>
      <c r="D14107" s="222" t="s">
        <v>164</v>
      </c>
      <c r="E14107" s="199" t="s">
        <v>163</v>
      </c>
      <c r="F14107" s="200" t="s">
        <v>645</v>
      </c>
      <c r="G14107" s="200" t="s">
        <v>646</v>
      </c>
      <c r="H14107" s="200" t="s">
        <v>49</v>
      </c>
      <c r="I14107" s="200">
        <v>45502</v>
      </c>
      <c r="J14107" s="143">
        <f t="shared" si="220"/>
        <v>45502</v>
      </c>
      <c r="K14107" s="202">
        <v>4</v>
      </c>
      <c r="L14107" s="284" t="s">
        <v>1686</v>
      </c>
      <c r="M14107" s="223"/>
      <c r="N14107" s="203">
        <v>1.5</v>
      </c>
      <c r="O14107" s="222" t="s">
        <v>943</v>
      </c>
    </row>
    <row r="14108" spans="1:15" ht="29.25" customHeight="1">
      <c r="A14108" s="221" t="s">
        <v>2860</v>
      </c>
      <c r="B14108" s="221" t="s">
        <v>786</v>
      </c>
      <c r="C14108" s="222" t="s">
        <v>562</v>
      </c>
      <c r="D14108" s="222" t="s">
        <v>164</v>
      </c>
      <c r="E14108" s="199" t="s">
        <v>163</v>
      </c>
      <c r="F14108" s="200" t="s">
        <v>645</v>
      </c>
      <c r="G14108" s="200" t="s">
        <v>646</v>
      </c>
      <c r="H14108" s="200" t="s">
        <v>90</v>
      </c>
      <c r="I14108" s="200">
        <v>45502</v>
      </c>
      <c r="J14108" s="143">
        <f t="shared" si="220"/>
        <v>45502</v>
      </c>
      <c r="K14108" s="202">
        <v>4</v>
      </c>
      <c r="L14108" s="284" t="s">
        <v>1685</v>
      </c>
      <c r="M14108" s="223"/>
      <c r="N14108" s="203">
        <v>6.6666666666666693E-2</v>
      </c>
      <c r="O14108" s="222" t="s">
        <v>991</v>
      </c>
    </row>
    <row r="14109" spans="1:15" ht="29.25" customHeight="1">
      <c r="A14109" s="221" t="s">
        <v>2860</v>
      </c>
      <c r="B14109" s="221" t="s">
        <v>786</v>
      </c>
      <c r="C14109" s="222" t="s">
        <v>562</v>
      </c>
      <c r="D14109" s="222" t="s">
        <v>164</v>
      </c>
      <c r="E14109" s="199" t="s">
        <v>178</v>
      </c>
      <c r="F14109" s="200"/>
      <c r="G14109" s="200"/>
      <c r="H14109" s="200"/>
      <c r="I14109" s="200">
        <v>45503</v>
      </c>
      <c r="J14109" s="143">
        <f t="shared" si="220"/>
        <v>45503</v>
      </c>
      <c r="K14109" s="202">
        <v>0.5</v>
      </c>
      <c r="L14109" s="285" t="s">
        <v>1687</v>
      </c>
      <c r="M14109" s="223"/>
      <c r="N14109" s="203"/>
      <c r="O14109" s="222" t="s">
        <v>326</v>
      </c>
    </row>
    <row r="14110" spans="1:15" ht="29.25" customHeight="1">
      <c r="A14110" s="221" t="s">
        <v>2860</v>
      </c>
      <c r="B14110" s="221" t="s">
        <v>786</v>
      </c>
      <c r="C14110" s="222" t="s">
        <v>562</v>
      </c>
      <c r="D14110" s="222" t="s">
        <v>164</v>
      </c>
      <c r="E14110" s="199" t="s">
        <v>163</v>
      </c>
      <c r="F14110" s="200" t="s">
        <v>582</v>
      </c>
      <c r="G14110" s="200" t="s">
        <v>500</v>
      </c>
      <c r="H14110" s="200" t="s">
        <v>600</v>
      </c>
      <c r="I14110" s="200">
        <v>45503</v>
      </c>
      <c r="J14110" s="143">
        <f t="shared" si="220"/>
        <v>45503</v>
      </c>
      <c r="K14110" s="202">
        <v>1</v>
      </c>
      <c r="L14110" s="284" t="s">
        <v>1689</v>
      </c>
      <c r="M14110" s="223"/>
      <c r="N14110" s="203">
        <v>2.6459999999999999</v>
      </c>
      <c r="O14110" s="222" t="s">
        <v>1124</v>
      </c>
    </row>
    <row r="14111" spans="1:15" ht="29.25" customHeight="1">
      <c r="A14111" s="221" t="s">
        <v>2860</v>
      </c>
      <c r="B14111" s="221" t="s">
        <v>786</v>
      </c>
      <c r="C14111" s="222" t="s">
        <v>562</v>
      </c>
      <c r="D14111" s="222" t="s">
        <v>164</v>
      </c>
      <c r="E14111" s="199" t="s">
        <v>163</v>
      </c>
      <c r="F14111" s="200" t="s">
        <v>645</v>
      </c>
      <c r="G14111" s="200" t="s">
        <v>646</v>
      </c>
      <c r="H14111" s="200" t="s">
        <v>49</v>
      </c>
      <c r="I14111" s="200">
        <v>45503</v>
      </c>
      <c r="J14111" s="143">
        <f t="shared" si="220"/>
        <v>45503</v>
      </c>
      <c r="K14111" s="202">
        <v>8</v>
      </c>
      <c r="L14111" s="284" t="s">
        <v>1688</v>
      </c>
      <c r="M14111" s="223"/>
      <c r="N14111" s="203">
        <v>1.5</v>
      </c>
      <c r="O14111" s="222" t="s">
        <v>943</v>
      </c>
    </row>
    <row r="14112" spans="1:15" ht="29.25" customHeight="1">
      <c r="A14112" s="221" t="s">
        <v>2860</v>
      </c>
      <c r="B14112" s="221" t="s">
        <v>786</v>
      </c>
      <c r="C14112" s="222" t="s">
        <v>562</v>
      </c>
      <c r="D14112" s="222" t="s">
        <v>164</v>
      </c>
      <c r="E14112" s="199" t="s">
        <v>163</v>
      </c>
      <c r="F14112" s="200" t="s">
        <v>582</v>
      </c>
      <c r="G14112" s="200" t="s">
        <v>500</v>
      </c>
      <c r="H14112" s="200" t="s">
        <v>98</v>
      </c>
      <c r="I14112" s="200">
        <v>45504</v>
      </c>
      <c r="J14112" s="143">
        <f t="shared" si="220"/>
        <v>45504</v>
      </c>
      <c r="K14112" s="202">
        <v>2</v>
      </c>
      <c r="L14112" s="284" t="s">
        <v>1691</v>
      </c>
      <c r="M14112" s="223"/>
      <c r="N14112" s="203">
        <v>0.875</v>
      </c>
      <c r="O14112" s="222" t="s">
        <v>968</v>
      </c>
    </row>
    <row r="14113" spans="1:15" ht="29.25" customHeight="1">
      <c r="A14113" s="221" t="s">
        <v>2860</v>
      </c>
      <c r="B14113" s="221" t="s">
        <v>786</v>
      </c>
      <c r="C14113" s="222" t="s">
        <v>562</v>
      </c>
      <c r="D14113" s="222" t="s">
        <v>164</v>
      </c>
      <c r="E14113" s="199" t="s">
        <v>163</v>
      </c>
      <c r="F14113" s="200" t="s">
        <v>645</v>
      </c>
      <c r="G14113" s="200" t="s">
        <v>646</v>
      </c>
      <c r="H14113" s="200" t="s">
        <v>49</v>
      </c>
      <c r="I14113" s="200">
        <v>45504</v>
      </c>
      <c r="J14113" s="143">
        <f t="shared" si="220"/>
        <v>45504</v>
      </c>
      <c r="K14113" s="202">
        <v>6</v>
      </c>
      <c r="L14113" s="284" t="s">
        <v>1690</v>
      </c>
      <c r="M14113" s="223"/>
      <c r="N14113" s="203">
        <v>1.5</v>
      </c>
      <c r="O14113" s="222" t="s">
        <v>943</v>
      </c>
    </row>
    <row r="14114" spans="1:15" ht="29.25" customHeight="1">
      <c r="A14114" s="221" t="s">
        <v>2860</v>
      </c>
      <c r="B14114" s="221" t="s">
        <v>786</v>
      </c>
      <c r="C14114" s="222" t="s">
        <v>562</v>
      </c>
      <c r="D14114" s="222" t="s">
        <v>164</v>
      </c>
      <c r="E14114" s="199" t="s">
        <v>163</v>
      </c>
      <c r="F14114" s="200" t="s">
        <v>582</v>
      </c>
      <c r="G14114" s="200" t="s">
        <v>500</v>
      </c>
      <c r="H14114" s="200" t="s">
        <v>108</v>
      </c>
      <c r="I14114" s="200">
        <v>45504</v>
      </c>
      <c r="J14114" s="143">
        <f t="shared" si="220"/>
        <v>45504</v>
      </c>
      <c r="K14114" s="202">
        <v>0.5</v>
      </c>
      <c r="L14114" s="285" t="s">
        <v>1692</v>
      </c>
      <c r="M14114" s="223"/>
      <c r="N14114" s="203">
        <v>2.625</v>
      </c>
      <c r="O14114" s="222" t="s">
        <v>958</v>
      </c>
    </row>
    <row r="14115" spans="1:15" ht="29.25" customHeight="1">
      <c r="A14115" s="221" t="s">
        <v>2860</v>
      </c>
      <c r="B14115" s="221" t="s">
        <v>786</v>
      </c>
      <c r="C14115" s="222" t="s">
        <v>562</v>
      </c>
      <c r="D14115" s="222" t="s">
        <v>164</v>
      </c>
      <c r="E14115" s="199" t="s">
        <v>163</v>
      </c>
      <c r="F14115" s="200" t="s">
        <v>670</v>
      </c>
      <c r="G14115" s="200" t="s">
        <v>671</v>
      </c>
      <c r="H14115" s="200"/>
      <c r="I14115" s="200">
        <v>45505</v>
      </c>
      <c r="J14115" s="143">
        <f t="shared" si="220"/>
        <v>45505</v>
      </c>
      <c r="K14115" s="202">
        <v>0.5</v>
      </c>
      <c r="L14115" s="285" t="s">
        <v>869</v>
      </c>
      <c r="M14115" s="223"/>
      <c r="N14115" s="203"/>
      <c r="O14115" s="222" t="s">
        <v>326</v>
      </c>
    </row>
    <row r="14116" spans="1:15" ht="29.25" customHeight="1">
      <c r="A14116" s="221" t="s">
        <v>2860</v>
      </c>
      <c r="B14116" s="221" t="s">
        <v>786</v>
      </c>
      <c r="C14116" s="222" t="s">
        <v>562</v>
      </c>
      <c r="D14116" s="222" t="s">
        <v>164</v>
      </c>
      <c r="E14116" s="199" t="s">
        <v>163</v>
      </c>
      <c r="F14116" s="200" t="s">
        <v>670</v>
      </c>
      <c r="G14116" s="200" t="s">
        <v>671</v>
      </c>
      <c r="H14116" s="200" t="s">
        <v>682</v>
      </c>
      <c r="I14116" s="200">
        <v>45505</v>
      </c>
      <c r="J14116" s="143">
        <f t="shared" si="220"/>
        <v>45505</v>
      </c>
      <c r="K14116" s="202">
        <v>8.5</v>
      </c>
      <c r="L14116" s="284" t="s">
        <v>1814</v>
      </c>
      <c r="M14116" s="223"/>
      <c r="N14116" s="203">
        <v>8.9749999999999996</v>
      </c>
      <c r="O14116" s="222" t="s">
        <v>940</v>
      </c>
    </row>
    <row r="14117" spans="1:15" ht="29.25" customHeight="1">
      <c r="A14117" s="221" t="s">
        <v>2860</v>
      </c>
      <c r="B14117" s="221" t="s">
        <v>786</v>
      </c>
      <c r="C14117" s="222" t="s">
        <v>562</v>
      </c>
      <c r="D14117" s="222" t="s">
        <v>164</v>
      </c>
      <c r="E14117" s="199" t="s">
        <v>163</v>
      </c>
      <c r="F14117" s="200" t="s">
        <v>582</v>
      </c>
      <c r="G14117" s="200" t="s">
        <v>500</v>
      </c>
      <c r="H14117" s="200" t="s">
        <v>108</v>
      </c>
      <c r="I14117" s="200">
        <v>45506</v>
      </c>
      <c r="J14117" s="143">
        <f t="shared" si="220"/>
        <v>45506</v>
      </c>
      <c r="K14117" s="202">
        <v>0.5</v>
      </c>
      <c r="L14117" s="285" t="s">
        <v>1815</v>
      </c>
      <c r="M14117" s="223"/>
      <c r="N14117" s="203">
        <v>2.625</v>
      </c>
      <c r="O14117" s="222" t="s">
        <v>958</v>
      </c>
    </row>
    <row r="14118" spans="1:15" ht="29.25" customHeight="1">
      <c r="A14118" s="221" t="s">
        <v>2860</v>
      </c>
      <c r="B14118" s="221" t="s">
        <v>786</v>
      </c>
      <c r="C14118" s="222" t="s">
        <v>562</v>
      </c>
      <c r="D14118" s="222" t="s">
        <v>164</v>
      </c>
      <c r="E14118" s="199" t="s">
        <v>163</v>
      </c>
      <c r="F14118" s="200" t="s">
        <v>670</v>
      </c>
      <c r="G14118" s="200" t="s">
        <v>671</v>
      </c>
      <c r="H14118" s="200" t="s">
        <v>682</v>
      </c>
      <c r="I14118" s="200">
        <v>45506</v>
      </c>
      <c r="J14118" s="143">
        <f t="shared" si="220"/>
        <v>45506</v>
      </c>
      <c r="K14118" s="202">
        <v>7</v>
      </c>
      <c r="L14118" s="284" t="s">
        <v>1817</v>
      </c>
      <c r="M14118" s="223"/>
      <c r="N14118" s="203">
        <v>8.9749999999999996</v>
      </c>
      <c r="O14118" s="222" t="s">
        <v>940</v>
      </c>
    </row>
    <row r="14119" spans="1:15" ht="29.25" customHeight="1">
      <c r="A14119" s="221" t="s">
        <v>2860</v>
      </c>
      <c r="B14119" s="221" t="s">
        <v>786</v>
      </c>
      <c r="C14119" s="222" t="s">
        <v>562</v>
      </c>
      <c r="D14119" s="222" t="s">
        <v>164</v>
      </c>
      <c r="E14119" s="199" t="s">
        <v>163</v>
      </c>
      <c r="F14119" s="200" t="s">
        <v>645</v>
      </c>
      <c r="G14119" s="200" t="s">
        <v>646</v>
      </c>
      <c r="H14119" s="200" t="s">
        <v>118</v>
      </c>
      <c r="I14119" s="200">
        <v>45506</v>
      </c>
      <c r="J14119" s="143">
        <f t="shared" si="220"/>
        <v>45506</v>
      </c>
      <c r="K14119" s="202">
        <v>0.5</v>
      </c>
      <c r="L14119" s="285" t="s">
        <v>1816</v>
      </c>
      <c r="M14119" s="223"/>
      <c r="N14119" s="203">
        <v>1.8125</v>
      </c>
      <c r="O14119" s="222" t="s">
        <v>961</v>
      </c>
    </row>
    <row r="14120" spans="1:15" ht="29.25" customHeight="1">
      <c r="A14120" s="221" t="s">
        <v>2860</v>
      </c>
      <c r="B14120" s="221" t="s">
        <v>786</v>
      </c>
      <c r="C14120" s="222" t="s">
        <v>562</v>
      </c>
      <c r="D14120" s="222" t="s">
        <v>164</v>
      </c>
      <c r="E14120" s="199" t="s">
        <v>163</v>
      </c>
      <c r="F14120" s="200" t="s">
        <v>1742</v>
      </c>
      <c r="G14120" s="200" t="s">
        <v>1743</v>
      </c>
      <c r="H14120" s="200" t="s">
        <v>52</v>
      </c>
      <c r="I14120" s="200">
        <v>45509</v>
      </c>
      <c r="J14120" s="143">
        <f t="shared" si="220"/>
        <v>45509</v>
      </c>
      <c r="K14120" s="202">
        <v>6.5</v>
      </c>
      <c r="L14120" s="284" t="s">
        <v>1818</v>
      </c>
      <c r="M14120" s="223"/>
      <c r="N14120" s="203">
        <v>1.25</v>
      </c>
      <c r="O14120" s="222" t="s">
        <v>943</v>
      </c>
    </row>
    <row r="14121" spans="1:15" ht="29.25" customHeight="1">
      <c r="A14121" s="221" t="s">
        <v>2860</v>
      </c>
      <c r="B14121" s="221" t="s">
        <v>786</v>
      </c>
      <c r="C14121" s="222" t="s">
        <v>562</v>
      </c>
      <c r="D14121" s="222" t="s">
        <v>164</v>
      </c>
      <c r="E14121" s="199" t="s">
        <v>163</v>
      </c>
      <c r="F14121" s="200" t="s">
        <v>582</v>
      </c>
      <c r="G14121" s="200" t="s">
        <v>500</v>
      </c>
      <c r="H14121" s="200" t="s">
        <v>63</v>
      </c>
      <c r="I14121" s="200">
        <v>45509</v>
      </c>
      <c r="J14121" s="143">
        <f t="shared" si="220"/>
        <v>45509</v>
      </c>
      <c r="K14121" s="202">
        <v>1</v>
      </c>
      <c r="L14121" s="285" t="s">
        <v>1820</v>
      </c>
      <c r="M14121" s="223"/>
      <c r="N14121" s="203">
        <v>0.875</v>
      </c>
      <c r="O14121" s="222" t="s">
        <v>968</v>
      </c>
    </row>
    <row r="14122" spans="1:15" ht="29.25" customHeight="1">
      <c r="A14122" s="221" t="s">
        <v>2860</v>
      </c>
      <c r="B14122" s="221" t="s">
        <v>786</v>
      </c>
      <c r="C14122" s="222" t="s">
        <v>562</v>
      </c>
      <c r="D14122" s="222" t="s">
        <v>164</v>
      </c>
      <c r="E14122" s="199" t="s">
        <v>163</v>
      </c>
      <c r="F14122" s="200" t="s">
        <v>645</v>
      </c>
      <c r="G14122" s="200" t="s">
        <v>646</v>
      </c>
      <c r="H14122" s="200" t="s">
        <v>647</v>
      </c>
      <c r="I14122" s="200">
        <v>45509</v>
      </c>
      <c r="J14122" s="143">
        <f t="shared" si="220"/>
        <v>45509</v>
      </c>
      <c r="K14122" s="202">
        <v>2</v>
      </c>
      <c r="L14122" s="284" t="s">
        <v>1819</v>
      </c>
      <c r="M14122" s="223"/>
      <c r="N14122" s="203">
        <v>8.15625</v>
      </c>
      <c r="O14122" s="222" t="s">
        <v>942</v>
      </c>
    </row>
    <row r="14123" spans="1:15" ht="29.25" customHeight="1">
      <c r="A14123" s="221" t="s">
        <v>2860</v>
      </c>
      <c r="B14123" s="221" t="s">
        <v>786</v>
      </c>
      <c r="C14123" s="222" t="s">
        <v>562</v>
      </c>
      <c r="D14123" s="222" t="s">
        <v>164</v>
      </c>
      <c r="E14123" s="199" t="s">
        <v>163</v>
      </c>
      <c r="F14123" s="200" t="s">
        <v>1742</v>
      </c>
      <c r="G14123" s="200" t="s">
        <v>1743</v>
      </c>
      <c r="H14123" s="200" t="s">
        <v>55</v>
      </c>
      <c r="I14123" s="200">
        <v>45510</v>
      </c>
      <c r="J14123" s="143">
        <f t="shared" si="220"/>
        <v>45510</v>
      </c>
      <c r="K14123" s="202">
        <v>2</v>
      </c>
      <c r="L14123" s="285" t="s">
        <v>1821</v>
      </c>
      <c r="M14123" s="223"/>
      <c r="N14123" s="203">
        <v>1.5</v>
      </c>
      <c r="O14123" s="222" t="s">
        <v>968</v>
      </c>
    </row>
    <row r="14124" spans="1:15" ht="29.25" customHeight="1">
      <c r="A14124" s="221" t="s">
        <v>2860</v>
      </c>
      <c r="B14124" s="221" t="s">
        <v>786</v>
      </c>
      <c r="C14124" s="222" t="s">
        <v>562</v>
      </c>
      <c r="D14124" s="222" t="s">
        <v>164</v>
      </c>
      <c r="E14124" s="199" t="s">
        <v>163</v>
      </c>
      <c r="F14124" s="200" t="s">
        <v>1742</v>
      </c>
      <c r="G14124" s="200" t="s">
        <v>1743</v>
      </c>
      <c r="H14124" s="200" t="s">
        <v>52</v>
      </c>
      <c r="I14124" s="200">
        <v>45510</v>
      </c>
      <c r="J14124" s="143">
        <f t="shared" si="220"/>
        <v>45510</v>
      </c>
      <c r="K14124" s="202">
        <v>6.5</v>
      </c>
      <c r="L14124" s="284" t="s">
        <v>1822</v>
      </c>
      <c r="M14124" s="223"/>
      <c r="N14124" s="203">
        <v>1.25</v>
      </c>
      <c r="O14124" s="222" t="s">
        <v>943</v>
      </c>
    </row>
    <row r="14125" spans="1:15" ht="29.25" customHeight="1">
      <c r="A14125" s="221" t="s">
        <v>2860</v>
      </c>
      <c r="B14125" s="221" t="s">
        <v>786</v>
      </c>
      <c r="C14125" s="222" t="s">
        <v>562</v>
      </c>
      <c r="D14125" s="222" t="s">
        <v>164</v>
      </c>
      <c r="E14125" s="199" t="s">
        <v>163</v>
      </c>
      <c r="F14125" s="200" t="s">
        <v>1742</v>
      </c>
      <c r="G14125" s="200" t="s">
        <v>1743</v>
      </c>
      <c r="H14125" s="200" t="s">
        <v>52</v>
      </c>
      <c r="I14125" s="200">
        <v>45511</v>
      </c>
      <c r="J14125" s="143">
        <f t="shared" si="220"/>
        <v>45511</v>
      </c>
      <c r="K14125" s="202">
        <v>6.5</v>
      </c>
      <c r="L14125" s="284" t="s">
        <v>1823</v>
      </c>
      <c r="M14125" s="223"/>
      <c r="N14125" s="203">
        <v>1.25</v>
      </c>
      <c r="O14125" s="222" t="s">
        <v>943</v>
      </c>
    </row>
    <row r="14126" spans="1:15" ht="29.25" customHeight="1">
      <c r="A14126" s="221" t="s">
        <v>2860</v>
      </c>
      <c r="B14126" s="221" t="s">
        <v>786</v>
      </c>
      <c r="C14126" s="222" t="s">
        <v>562</v>
      </c>
      <c r="D14126" s="222" t="s">
        <v>164</v>
      </c>
      <c r="E14126" s="199" t="s">
        <v>163</v>
      </c>
      <c r="F14126" s="200" t="s">
        <v>582</v>
      </c>
      <c r="G14126" s="200" t="s">
        <v>500</v>
      </c>
      <c r="H14126" s="200" t="s">
        <v>97</v>
      </c>
      <c r="I14126" s="200">
        <v>45511</v>
      </c>
      <c r="J14126" s="143">
        <f t="shared" si="220"/>
        <v>45511</v>
      </c>
      <c r="K14126" s="202">
        <v>2.5</v>
      </c>
      <c r="L14126" s="284" t="s">
        <v>1824</v>
      </c>
      <c r="M14126" s="223"/>
      <c r="N14126" s="203">
        <v>1.78125</v>
      </c>
      <c r="O14126" s="222" t="s">
        <v>942</v>
      </c>
    </row>
    <row r="14127" spans="1:15" ht="29.25" customHeight="1">
      <c r="A14127" s="221" t="s">
        <v>2860</v>
      </c>
      <c r="B14127" s="221" t="s">
        <v>786</v>
      </c>
      <c r="C14127" s="222" t="s">
        <v>562</v>
      </c>
      <c r="D14127" s="222" t="s">
        <v>164</v>
      </c>
      <c r="E14127" s="199" t="s">
        <v>171</v>
      </c>
      <c r="F14127" s="200"/>
      <c r="G14127" s="200"/>
      <c r="H14127" s="200"/>
      <c r="I14127" s="200">
        <v>45512</v>
      </c>
      <c r="J14127" s="143">
        <f t="shared" si="220"/>
        <v>45512</v>
      </c>
      <c r="K14127" s="202">
        <v>1.5</v>
      </c>
      <c r="L14127" s="285" t="s">
        <v>1955</v>
      </c>
      <c r="M14127" s="223"/>
      <c r="N14127" s="203"/>
      <c r="O14127" s="222" t="s">
        <v>326</v>
      </c>
    </row>
    <row r="14128" spans="1:15" ht="29.25" customHeight="1">
      <c r="A14128" s="221" t="s">
        <v>2860</v>
      </c>
      <c r="B14128" s="221" t="s">
        <v>786</v>
      </c>
      <c r="C14128" s="222" t="s">
        <v>562</v>
      </c>
      <c r="D14128" s="222" t="s">
        <v>164</v>
      </c>
      <c r="E14128" s="199" t="s">
        <v>163</v>
      </c>
      <c r="F14128" s="200" t="s">
        <v>582</v>
      </c>
      <c r="G14128" s="200" t="s">
        <v>500</v>
      </c>
      <c r="H14128" s="200"/>
      <c r="I14128" s="200">
        <v>45512</v>
      </c>
      <c r="J14128" s="143">
        <f t="shared" si="220"/>
        <v>45512</v>
      </c>
      <c r="K14128" s="202">
        <v>0.5</v>
      </c>
      <c r="L14128" s="285" t="s">
        <v>1956</v>
      </c>
      <c r="M14128" s="223"/>
      <c r="N14128" s="203"/>
      <c r="O14128" s="222" t="s">
        <v>326</v>
      </c>
    </row>
    <row r="14129" spans="1:15" ht="29.25" customHeight="1">
      <c r="A14129" s="221" t="s">
        <v>2860</v>
      </c>
      <c r="B14129" s="221" t="s">
        <v>786</v>
      </c>
      <c r="C14129" s="222" t="s">
        <v>562</v>
      </c>
      <c r="D14129" s="222" t="s">
        <v>164</v>
      </c>
      <c r="E14129" s="199" t="s">
        <v>163</v>
      </c>
      <c r="F14129" s="200" t="s">
        <v>1742</v>
      </c>
      <c r="G14129" s="200" t="s">
        <v>1743</v>
      </c>
      <c r="H14129" s="200" t="s">
        <v>52</v>
      </c>
      <c r="I14129" s="200">
        <v>45512</v>
      </c>
      <c r="J14129" s="143">
        <f t="shared" si="220"/>
        <v>45512</v>
      </c>
      <c r="K14129" s="202">
        <v>2</v>
      </c>
      <c r="L14129" s="285" t="s">
        <v>1953</v>
      </c>
      <c r="M14129" s="223"/>
      <c r="N14129" s="203">
        <v>1.25</v>
      </c>
      <c r="O14129" s="222" t="s">
        <v>943</v>
      </c>
    </row>
    <row r="14130" spans="1:15" ht="29.25" customHeight="1">
      <c r="A14130" s="221" t="s">
        <v>2860</v>
      </c>
      <c r="B14130" s="221" t="s">
        <v>786</v>
      </c>
      <c r="C14130" s="222" t="s">
        <v>562</v>
      </c>
      <c r="D14130" s="222" t="s">
        <v>164</v>
      </c>
      <c r="E14130" s="199" t="s">
        <v>163</v>
      </c>
      <c r="F14130" s="200" t="s">
        <v>582</v>
      </c>
      <c r="G14130" s="200" t="s">
        <v>500</v>
      </c>
      <c r="H14130" s="200" t="s">
        <v>97</v>
      </c>
      <c r="I14130" s="200">
        <v>45512</v>
      </c>
      <c r="J14130" s="143">
        <f t="shared" si="220"/>
        <v>45512</v>
      </c>
      <c r="K14130" s="202">
        <v>4.5</v>
      </c>
      <c r="L14130" s="285" t="s">
        <v>1954</v>
      </c>
      <c r="M14130" s="223"/>
      <c r="N14130" s="203">
        <v>1.78125</v>
      </c>
      <c r="O14130" s="222" t="s">
        <v>942</v>
      </c>
    </row>
    <row r="14131" spans="1:15" ht="29.25" customHeight="1">
      <c r="A14131" s="221" t="s">
        <v>2860</v>
      </c>
      <c r="B14131" s="221" t="s">
        <v>786</v>
      </c>
      <c r="C14131" s="222" t="s">
        <v>562</v>
      </c>
      <c r="D14131" s="222" t="s">
        <v>164</v>
      </c>
      <c r="E14131" s="199" t="s">
        <v>171</v>
      </c>
      <c r="F14131" s="200"/>
      <c r="G14131" s="200"/>
      <c r="H14131" s="200"/>
      <c r="I14131" s="200">
        <v>45513</v>
      </c>
      <c r="J14131" s="143">
        <f t="shared" si="220"/>
        <v>45513</v>
      </c>
      <c r="K14131" s="202">
        <v>2</v>
      </c>
      <c r="L14131" s="285" t="s">
        <v>1955</v>
      </c>
      <c r="M14131" s="223"/>
      <c r="N14131" s="203"/>
      <c r="O14131" s="222" t="s">
        <v>326</v>
      </c>
    </row>
    <row r="14132" spans="1:15" ht="29.25" customHeight="1">
      <c r="A14132" s="221" t="s">
        <v>2860</v>
      </c>
      <c r="B14132" s="221" t="s">
        <v>786</v>
      </c>
      <c r="C14132" s="222" t="s">
        <v>562</v>
      </c>
      <c r="D14132" s="222" t="s">
        <v>164</v>
      </c>
      <c r="E14132" s="199" t="s">
        <v>163</v>
      </c>
      <c r="F14132" s="200" t="s">
        <v>1742</v>
      </c>
      <c r="G14132" s="200" t="s">
        <v>1743</v>
      </c>
      <c r="H14132" s="200" t="s">
        <v>52</v>
      </c>
      <c r="I14132" s="200">
        <v>45513</v>
      </c>
      <c r="J14132" s="143">
        <f t="shared" si="220"/>
        <v>45513</v>
      </c>
      <c r="K14132" s="202">
        <v>2</v>
      </c>
      <c r="L14132" s="284" t="s">
        <v>1957</v>
      </c>
      <c r="M14132" s="223"/>
      <c r="N14132" s="203">
        <v>1.25</v>
      </c>
      <c r="O14132" s="222" t="s">
        <v>943</v>
      </c>
    </row>
    <row r="14133" spans="1:15" ht="29.25" customHeight="1">
      <c r="A14133" s="221" t="s">
        <v>2860</v>
      </c>
      <c r="B14133" s="221" t="s">
        <v>786</v>
      </c>
      <c r="C14133" s="222" t="s">
        <v>562</v>
      </c>
      <c r="D14133" s="222" t="s">
        <v>164</v>
      </c>
      <c r="E14133" s="199" t="s">
        <v>163</v>
      </c>
      <c r="F14133" s="200" t="s">
        <v>582</v>
      </c>
      <c r="G14133" s="200" t="s">
        <v>500</v>
      </c>
      <c r="H14133" s="200" t="s">
        <v>97</v>
      </c>
      <c r="I14133" s="200">
        <v>45513</v>
      </c>
      <c r="J14133" s="143">
        <f t="shared" si="220"/>
        <v>45513</v>
      </c>
      <c r="K14133" s="202">
        <v>5</v>
      </c>
      <c r="L14133" s="285" t="s">
        <v>1954</v>
      </c>
      <c r="M14133" s="223"/>
      <c r="N14133" s="203">
        <v>1.78125</v>
      </c>
      <c r="O14133" s="222" t="s">
        <v>942</v>
      </c>
    </row>
    <row r="14134" spans="1:15" ht="29.25" customHeight="1">
      <c r="A14134" s="221" t="s">
        <v>2860</v>
      </c>
      <c r="B14134" s="221" t="s">
        <v>786</v>
      </c>
      <c r="C14134" s="222" t="s">
        <v>562</v>
      </c>
      <c r="D14134" s="222" t="s">
        <v>164</v>
      </c>
      <c r="E14134" s="199" t="s">
        <v>163</v>
      </c>
      <c r="F14134" s="200" t="s">
        <v>1742</v>
      </c>
      <c r="G14134" s="200" t="s">
        <v>1743</v>
      </c>
      <c r="H14134" s="200" t="s">
        <v>52</v>
      </c>
      <c r="I14134" s="200">
        <v>45516</v>
      </c>
      <c r="J14134" s="143">
        <f t="shared" si="220"/>
        <v>45516</v>
      </c>
      <c r="K14134" s="202">
        <v>4.5</v>
      </c>
      <c r="L14134" s="284" t="s">
        <v>1958</v>
      </c>
      <c r="M14134" s="223"/>
      <c r="N14134" s="203">
        <v>1.25</v>
      </c>
      <c r="O14134" s="222" t="s">
        <v>943</v>
      </c>
    </row>
    <row r="14135" spans="1:15" ht="29.25" customHeight="1">
      <c r="A14135" s="221" t="s">
        <v>2860</v>
      </c>
      <c r="B14135" s="221" t="s">
        <v>786</v>
      </c>
      <c r="C14135" s="222" t="s">
        <v>562</v>
      </c>
      <c r="D14135" s="222" t="s">
        <v>164</v>
      </c>
      <c r="E14135" s="199" t="s">
        <v>163</v>
      </c>
      <c r="F14135" s="200" t="s">
        <v>582</v>
      </c>
      <c r="G14135" s="200" t="s">
        <v>500</v>
      </c>
      <c r="H14135" s="200" t="s">
        <v>97</v>
      </c>
      <c r="I14135" s="200">
        <v>45516</v>
      </c>
      <c r="J14135" s="143">
        <f t="shared" si="220"/>
        <v>45516</v>
      </c>
      <c r="K14135" s="202">
        <v>3.5</v>
      </c>
      <c r="L14135" s="285" t="s">
        <v>1954</v>
      </c>
      <c r="M14135" s="223"/>
      <c r="N14135" s="203">
        <v>1.78125</v>
      </c>
      <c r="O14135" s="222" t="s">
        <v>942</v>
      </c>
    </row>
    <row r="14136" spans="1:15" ht="29.25" customHeight="1">
      <c r="A14136" s="221" t="s">
        <v>2860</v>
      </c>
      <c r="B14136" s="221" t="s">
        <v>786</v>
      </c>
      <c r="C14136" s="222" t="s">
        <v>562</v>
      </c>
      <c r="D14136" s="222" t="s">
        <v>164</v>
      </c>
      <c r="E14136" s="199" t="s">
        <v>163</v>
      </c>
      <c r="F14136" s="200" t="s">
        <v>645</v>
      </c>
      <c r="G14136" s="200" t="s">
        <v>646</v>
      </c>
      <c r="H14136" s="200" t="s">
        <v>49</v>
      </c>
      <c r="I14136" s="200">
        <v>45517</v>
      </c>
      <c r="J14136" s="143">
        <f t="shared" si="220"/>
        <v>45517</v>
      </c>
      <c r="K14136" s="202">
        <v>7</v>
      </c>
      <c r="L14136" s="284" t="s">
        <v>1959</v>
      </c>
      <c r="M14136" s="223"/>
      <c r="N14136" s="203">
        <v>1.5</v>
      </c>
      <c r="O14136" s="222" t="s">
        <v>943</v>
      </c>
    </row>
    <row r="14137" spans="1:15" ht="29.25" customHeight="1">
      <c r="A14137" s="221" t="s">
        <v>2860</v>
      </c>
      <c r="B14137" s="221" t="s">
        <v>786</v>
      </c>
      <c r="C14137" s="222" t="s">
        <v>562</v>
      </c>
      <c r="D14137" s="222" t="s">
        <v>164</v>
      </c>
      <c r="E14137" s="199" t="s">
        <v>163</v>
      </c>
      <c r="F14137" s="200" t="s">
        <v>582</v>
      </c>
      <c r="G14137" s="200" t="s">
        <v>500</v>
      </c>
      <c r="H14137" s="200" t="s">
        <v>125</v>
      </c>
      <c r="I14137" s="200">
        <v>45517</v>
      </c>
      <c r="J14137" s="143">
        <f t="shared" si="220"/>
        <v>45517</v>
      </c>
      <c r="K14137" s="202">
        <v>2</v>
      </c>
      <c r="L14137" s="285" t="s">
        <v>1960</v>
      </c>
      <c r="M14137" s="223"/>
      <c r="N14137" s="203">
        <v>0.5</v>
      </c>
      <c r="O14137" s="222" t="s">
        <v>941</v>
      </c>
    </row>
    <row r="14138" spans="1:15" ht="29.25" customHeight="1">
      <c r="A14138" s="221" t="s">
        <v>2860</v>
      </c>
      <c r="B14138" s="221" t="s">
        <v>786</v>
      </c>
      <c r="C14138" s="222" t="s">
        <v>562</v>
      </c>
      <c r="D14138" s="222" t="s">
        <v>164</v>
      </c>
      <c r="E14138" s="199" t="s">
        <v>163</v>
      </c>
      <c r="F14138" s="200" t="s">
        <v>1742</v>
      </c>
      <c r="G14138" s="200" t="s">
        <v>1743</v>
      </c>
      <c r="H14138" s="200"/>
      <c r="I14138" s="200">
        <v>45518</v>
      </c>
      <c r="J14138" s="143">
        <f t="shared" si="220"/>
        <v>45518</v>
      </c>
      <c r="K14138" s="202">
        <v>1</v>
      </c>
      <c r="L14138" s="285" t="s">
        <v>654</v>
      </c>
      <c r="M14138" s="223"/>
      <c r="N14138" s="203"/>
      <c r="O14138" s="222" t="s">
        <v>326</v>
      </c>
    </row>
    <row r="14139" spans="1:15" ht="29.25" customHeight="1">
      <c r="A14139" s="221" t="s">
        <v>2860</v>
      </c>
      <c r="B14139" s="221" t="s">
        <v>786</v>
      </c>
      <c r="C14139" s="222" t="s">
        <v>562</v>
      </c>
      <c r="D14139" s="222" t="s">
        <v>164</v>
      </c>
      <c r="E14139" s="199" t="s">
        <v>163</v>
      </c>
      <c r="F14139" s="200" t="s">
        <v>1742</v>
      </c>
      <c r="G14139" s="200" t="s">
        <v>1743</v>
      </c>
      <c r="H14139" s="200" t="s">
        <v>1746</v>
      </c>
      <c r="I14139" s="200">
        <v>45518</v>
      </c>
      <c r="J14139" s="143">
        <f t="shared" si="220"/>
        <v>45518</v>
      </c>
      <c r="K14139" s="202">
        <v>5.5</v>
      </c>
      <c r="L14139" s="284" t="s">
        <v>1962</v>
      </c>
      <c r="M14139" s="223"/>
      <c r="N14139" s="203">
        <v>3.875</v>
      </c>
      <c r="O14139" s="222" t="s">
        <v>942</v>
      </c>
    </row>
    <row r="14140" spans="1:15" ht="29.25" customHeight="1">
      <c r="A14140" s="221" t="s">
        <v>2860</v>
      </c>
      <c r="B14140" s="221" t="s">
        <v>786</v>
      </c>
      <c r="C14140" s="222" t="s">
        <v>562</v>
      </c>
      <c r="D14140" s="222" t="s">
        <v>164</v>
      </c>
      <c r="E14140" s="199" t="s">
        <v>163</v>
      </c>
      <c r="F14140" s="200" t="s">
        <v>645</v>
      </c>
      <c r="G14140" s="200" t="s">
        <v>646</v>
      </c>
      <c r="H14140" s="200" t="s">
        <v>49</v>
      </c>
      <c r="I14140" s="200">
        <v>45518</v>
      </c>
      <c r="J14140" s="143">
        <f t="shared" si="220"/>
        <v>45518</v>
      </c>
      <c r="K14140" s="202">
        <v>2</v>
      </c>
      <c r="L14140" s="285" t="s">
        <v>1961</v>
      </c>
      <c r="M14140" s="223"/>
      <c r="N14140" s="203">
        <v>1.5</v>
      </c>
      <c r="O14140" s="222" t="s">
        <v>943</v>
      </c>
    </row>
    <row r="14141" spans="1:15" ht="29.25" customHeight="1">
      <c r="A14141" s="221" t="s">
        <v>2860</v>
      </c>
      <c r="B14141" s="221" t="s">
        <v>786</v>
      </c>
      <c r="C14141" s="222" t="s">
        <v>562</v>
      </c>
      <c r="D14141" s="222" t="s">
        <v>164</v>
      </c>
      <c r="E14141" s="199" t="s">
        <v>166</v>
      </c>
      <c r="F14141" s="200"/>
      <c r="G14141" s="200"/>
      <c r="H14141" s="200"/>
      <c r="I14141" s="200">
        <v>45519</v>
      </c>
      <c r="J14141" s="143">
        <f t="shared" si="220"/>
        <v>45519</v>
      </c>
      <c r="K14141" s="202">
        <v>5</v>
      </c>
      <c r="L14141" s="285" t="s">
        <v>2098</v>
      </c>
      <c r="M14141" s="223"/>
      <c r="N14141" s="203"/>
      <c r="O14141" s="222" t="s">
        <v>326</v>
      </c>
    </row>
    <row r="14142" spans="1:15" ht="29.25" customHeight="1">
      <c r="A14142" s="221" t="s">
        <v>2860</v>
      </c>
      <c r="B14142" s="221" t="s">
        <v>786</v>
      </c>
      <c r="C14142" s="222" t="s">
        <v>562</v>
      </c>
      <c r="D14142" s="222" t="s">
        <v>164</v>
      </c>
      <c r="E14142" s="199" t="s">
        <v>163</v>
      </c>
      <c r="F14142" s="200" t="s">
        <v>1742</v>
      </c>
      <c r="G14142" s="200" t="s">
        <v>1743</v>
      </c>
      <c r="H14142" s="200" t="s">
        <v>52</v>
      </c>
      <c r="I14142" s="200">
        <v>45519</v>
      </c>
      <c r="J14142" s="143">
        <f t="shared" si="220"/>
        <v>45519</v>
      </c>
      <c r="K14142" s="202">
        <v>2</v>
      </c>
      <c r="L14142" s="284" t="s">
        <v>2099</v>
      </c>
      <c r="M14142" s="223"/>
      <c r="N14142" s="203">
        <v>1.25</v>
      </c>
      <c r="O14142" s="222" t="s">
        <v>943</v>
      </c>
    </row>
    <row r="14143" spans="1:15" ht="29.25" customHeight="1">
      <c r="A14143" s="221" t="s">
        <v>2860</v>
      </c>
      <c r="B14143" s="221" t="s">
        <v>786</v>
      </c>
      <c r="C14143" s="222" t="s">
        <v>562</v>
      </c>
      <c r="D14143" s="222" t="s">
        <v>164</v>
      </c>
      <c r="E14143" s="199" t="s">
        <v>163</v>
      </c>
      <c r="F14143" s="200" t="s">
        <v>582</v>
      </c>
      <c r="G14143" s="200" t="s">
        <v>500</v>
      </c>
      <c r="H14143" s="200" t="s">
        <v>600</v>
      </c>
      <c r="I14143" s="200">
        <v>45519</v>
      </c>
      <c r="J14143" s="143">
        <f t="shared" si="220"/>
        <v>45519</v>
      </c>
      <c r="K14143" s="202">
        <v>1</v>
      </c>
      <c r="L14143" s="285" t="s">
        <v>2100</v>
      </c>
      <c r="M14143" s="223"/>
      <c r="N14143" s="203">
        <v>2.6459999999999999</v>
      </c>
      <c r="O14143" s="222" t="s">
        <v>1124</v>
      </c>
    </row>
    <row r="14144" spans="1:15" ht="29.25" customHeight="1">
      <c r="A14144" s="221" t="s">
        <v>2860</v>
      </c>
      <c r="B14144" s="221" t="s">
        <v>786</v>
      </c>
      <c r="C14144" s="222" t="s">
        <v>562</v>
      </c>
      <c r="D14144" s="222" t="s">
        <v>164</v>
      </c>
      <c r="E14144" s="199" t="s">
        <v>163</v>
      </c>
      <c r="F14144" s="200" t="s">
        <v>1742</v>
      </c>
      <c r="G14144" s="200" t="s">
        <v>1743</v>
      </c>
      <c r="H14144" s="200" t="s">
        <v>1746</v>
      </c>
      <c r="I14144" s="200">
        <v>45520</v>
      </c>
      <c r="J14144" s="143">
        <f t="shared" si="220"/>
        <v>45520</v>
      </c>
      <c r="K14144" s="202">
        <v>1</v>
      </c>
      <c r="L14144" s="285" t="s">
        <v>2102</v>
      </c>
      <c r="M14144" s="223"/>
      <c r="N14144" s="203">
        <v>3.875</v>
      </c>
      <c r="O14144" s="222" t="s">
        <v>942</v>
      </c>
    </row>
    <row r="14145" spans="1:15" ht="29.25" customHeight="1">
      <c r="A14145" s="221" t="s">
        <v>2860</v>
      </c>
      <c r="B14145" s="221" t="s">
        <v>786</v>
      </c>
      <c r="C14145" s="222" t="s">
        <v>562</v>
      </c>
      <c r="D14145" s="222" t="s">
        <v>164</v>
      </c>
      <c r="E14145" s="199" t="s">
        <v>163</v>
      </c>
      <c r="F14145" s="200" t="s">
        <v>582</v>
      </c>
      <c r="G14145" s="200" t="s">
        <v>500</v>
      </c>
      <c r="H14145" s="200" t="s">
        <v>108</v>
      </c>
      <c r="I14145" s="200">
        <v>45520</v>
      </c>
      <c r="J14145" s="143">
        <f t="shared" si="220"/>
        <v>45520</v>
      </c>
      <c r="K14145" s="202">
        <v>7.5</v>
      </c>
      <c r="L14145" s="285" t="s">
        <v>2101</v>
      </c>
      <c r="M14145" s="223"/>
      <c r="N14145" s="203">
        <v>2.625</v>
      </c>
      <c r="O14145" s="222" t="s">
        <v>958</v>
      </c>
    </row>
    <row r="14146" spans="1:15" ht="29.25" customHeight="1">
      <c r="A14146" s="221" t="s">
        <v>2860</v>
      </c>
      <c r="B14146" s="221" t="s">
        <v>786</v>
      </c>
      <c r="C14146" s="222" t="s">
        <v>562</v>
      </c>
      <c r="D14146" s="222" t="s">
        <v>164</v>
      </c>
      <c r="E14146" s="199" t="s">
        <v>163</v>
      </c>
      <c r="F14146" s="200" t="s">
        <v>670</v>
      </c>
      <c r="G14146" s="200" t="s">
        <v>671</v>
      </c>
      <c r="H14146" s="200" t="s">
        <v>714</v>
      </c>
      <c r="I14146" s="200">
        <v>45523</v>
      </c>
      <c r="J14146" s="143">
        <f t="shared" si="220"/>
        <v>45523</v>
      </c>
      <c r="K14146" s="202">
        <v>1</v>
      </c>
      <c r="L14146" s="285" t="s">
        <v>2104</v>
      </c>
      <c r="M14146" s="223"/>
      <c r="N14146" s="203">
        <v>7.6</v>
      </c>
      <c r="O14146" s="222" t="s">
        <v>940</v>
      </c>
    </row>
    <row r="14147" spans="1:15" ht="29.25" customHeight="1">
      <c r="A14147" s="221" t="s">
        <v>2860</v>
      </c>
      <c r="B14147" s="221" t="s">
        <v>786</v>
      </c>
      <c r="C14147" s="222" t="s">
        <v>562</v>
      </c>
      <c r="D14147" s="222" t="s">
        <v>164</v>
      </c>
      <c r="E14147" s="199" t="s">
        <v>163</v>
      </c>
      <c r="F14147" s="200" t="s">
        <v>1742</v>
      </c>
      <c r="G14147" s="200" t="s">
        <v>1743</v>
      </c>
      <c r="H14147" s="200" t="s">
        <v>49</v>
      </c>
      <c r="I14147" s="200">
        <v>45523</v>
      </c>
      <c r="J14147" s="143">
        <f t="shared" ref="J14147:J14210" si="221">I14147</f>
        <v>45523</v>
      </c>
      <c r="K14147" s="202">
        <v>5</v>
      </c>
      <c r="L14147" s="284" t="s">
        <v>2105</v>
      </c>
      <c r="M14147" s="223"/>
      <c r="N14147" s="203">
        <v>2.2749999999999999</v>
      </c>
      <c r="O14147" s="222" t="s">
        <v>940</v>
      </c>
    </row>
    <row r="14148" spans="1:15" ht="29.25" customHeight="1">
      <c r="A14148" s="221" t="s">
        <v>2860</v>
      </c>
      <c r="B14148" s="221" t="s">
        <v>786</v>
      </c>
      <c r="C14148" s="222" t="s">
        <v>562</v>
      </c>
      <c r="D14148" s="222" t="s">
        <v>164</v>
      </c>
      <c r="E14148" s="199" t="s">
        <v>163</v>
      </c>
      <c r="F14148" s="200" t="s">
        <v>1742</v>
      </c>
      <c r="G14148" s="200" t="s">
        <v>1743</v>
      </c>
      <c r="H14148" s="200" t="s">
        <v>1746</v>
      </c>
      <c r="I14148" s="200">
        <v>45523</v>
      </c>
      <c r="J14148" s="143">
        <f t="shared" si="221"/>
        <v>45523</v>
      </c>
      <c r="K14148" s="202">
        <v>3</v>
      </c>
      <c r="L14148" s="285" t="s">
        <v>2103</v>
      </c>
      <c r="M14148" s="223"/>
      <c r="N14148" s="203">
        <v>3.875</v>
      </c>
      <c r="O14148" s="222" t="s">
        <v>942</v>
      </c>
    </row>
    <row r="14149" spans="1:15" ht="29.25" customHeight="1">
      <c r="A14149" s="221" t="s">
        <v>2860</v>
      </c>
      <c r="B14149" s="221" t="s">
        <v>786</v>
      </c>
      <c r="C14149" s="222" t="s">
        <v>562</v>
      </c>
      <c r="D14149" s="222" t="s">
        <v>164</v>
      </c>
      <c r="E14149" s="199" t="s">
        <v>163</v>
      </c>
      <c r="F14149" s="200" t="s">
        <v>2053</v>
      </c>
      <c r="G14149" s="200" t="s">
        <v>9089</v>
      </c>
      <c r="H14149" s="200"/>
      <c r="I14149" s="200">
        <v>45524</v>
      </c>
      <c r="J14149" s="143">
        <f t="shared" si="221"/>
        <v>45524</v>
      </c>
      <c r="K14149" s="202">
        <v>3</v>
      </c>
      <c r="L14149" s="285" t="s">
        <v>2108</v>
      </c>
      <c r="M14149" s="223"/>
      <c r="N14149" s="203"/>
      <c r="O14149" s="222" t="s">
        <v>326</v>
      </c>
    </row>
    <row r="14150" spans="1:15" ht="29.25" customHeight="1">
      <c r="A14150" s="221" t="s">
        <v>2860</v>
      </c>
      <c r="B14150" s="221" t="s">
        <v>786</v>
      </c>
      <c r="C14150" s="222" t="s">
        <v>562</v>
      </c>
      <c r="D14150" s="222" t="s">
        <v>164</v>
      </c>
      <c r="E14150" s="199" t="s">
        <v>163</v>
      </c>
      <c r="F14150" s="200" t="s">
        <v>1742</v>
      </c>
      <c r="G14150" s="200" t="s">
        <v>1743</v>
      </c>
      <c r="H14150" s="200" t="s">
        <v>1746</v>
      </c>
      <c r="I14150" s="200">
        <v>45524</v>
      </c>
      <c r="J14150" s="143">
        <f t="shared" si="221"/>
        <v>45524</v>
      </c>
      <c r="K14150" s="202">
        <v>4.5</v>
      </c>
      <c r="L14150" s="285" t="s">
        <v>2107</v>
      </c>
      <c r="M14150" s="223"/>
      <c r="N14150" s="203">
        <v>3.875</v>
      </c>
      <c r="O14150" s="222" t="s">
        <v>942</v>
      </c>
    </row>
    <row r="14151" spans="1:15" ht="29.25" customHeight="1">
      <c r="A14151" s="221" t="s">
        <v>2860</v>
      </c>
      <c r="B14151" s="221" t="s">
        <v>786</v>
      </c>
      <c r="C14151" s="222" t="s">
        <v>562</v>
      </c>
      <c r="D14151" s="222" t="s">
        <v>164</v>
      </c>
      <c r="E14151" s="199" t="s">
        <v>163</v>
      </c>
      <c r="F14151" s="200" t="s">
        <v>2053</v>
      </c>
      <c r="G14151" s="200" t="s">
        <v>9089</v>
      </c>
      <c r="H14151" s="200" t="s">
        <v>55</v>
      </c>
      <c r="I14151" s="200">
        <v>45524</v>
      </c>
      <c r="J14151" s="143">
        <f t="shared" si="221"/>
        <v>45524</v>
      </c>
      <c r="K14151" s="202">
        <v>1</v>
      </c>
      <c r="L14151" s="285" t="s">
        <v>2106</v>
      </c>
      <c r="M14151" s="223"/>
      <c r="N14151" s="203">
        <v>1.125</v>
      </c>
      <c r="O14151" s="222" t="s">
        <v>968</v>
      </c>
    </row>
    <row r="14152" spans="1:15" ht="29.25" customHeight="1">
      <c r="A14152" s="221" t="s">
        <v>2860</v>
      </c>
      <c r="B14152" s="221" t="s">
        <v>786</v>
      </c>
      <c r="C14152" s="222" t="s">
        <v>562</v>
      </c>
      <c r="D14152" s="222" t="s">
        <v>164</v>
      </c>
      <c r="E14152" s="199" t="s">
        <v>178</v>
      </c>
      <c r="F14152" s="200"/>
      <c r="G14152" s="200"/>
      <c r="H14152" s="200"/>
      <c r="I14152" s="200">
        <v>45525</v>
      </c>
      <c r="J14152" s="143">
        <f t="shared" si="221"/>
        <v>45525</v>
      </c>
      <c r="K14152" s="202">
        <v>2</v>
      </c>
      <c r="L14152" s="284" t="s">
        <v>2109</v>
      </c>
      <c r="M14152" s="223"/>
      <c r="N14152" s="203"/>
      <c r="O14152" s="222" t="s">
        <v>326</v>
      </c>
    </row>
    <row r="14153" spans="1:15" ht="29.25" customHeight="1">
      <c r="A14153" s="221" t="s">
        <v>2860</v>
      </c>
      <c r="B14153" s="221" t="s">
        <v>786</v>
      </c>
      <c r="C14153" s="222" t="s">
        <v>562</v>
      </c>
      <c r="D14153" s="222" t="s">
        <v>164</v>
      </c>
      <c r="E14153" s="199" t="s">
        <v>178</v>
      </c>
      <c r="F14153" s="200"/>
      <c r="G14153" s="200"/>
      <c r="H14153" s="200"/>
      <c r="I14153" s="200">
        <v>45525</v>
      </c>
      <c r="J14153" s="143">
        <f t="shared" si="221"/>
        <v>45525</v>
      </c>
      <c r="K14153" s="202">
        <v>1</v>
      </c>
      <c r="L14153" s="285" t="s">
        <v>2112</v>
      </c>
      <c r="M14153" s="223"/>
      <c r="N14153" s="203"/>
      <c r="O14153" s="222" t="s">
        <v>326</v>
      </c>
    </row>
    <row r="14154" spans="1:15" ht="29.25" customHeight="1">
      <c r="A14154" s="221" t="s">
        <v>2860</v>
      </c>
      <c r="B14154" s="221" t="s">
        <v>786</v>
      </c>
      <c r="C14154" s="222" t="s">
        <v>562</v>
      </c>
      <c r="D14154" s="222" t="s">
        <v>164</v>
      </c>
      <c r="E14154" s="199" t="s">
        <v>163</v>
      </c>
      <c r="F14154" s="200" t="s">
        <v>670</v>
      </c>
      <c r="G14154" s="200" t="s">
        <v>671</v>
      </c>
      <c r="H14154" s="200" t="s">
        <v>714</v>
      </c>
      <c r="I14154" s="200">
        <v>45525</v>
      </c>
      <c r="J14154" s="143">
        <f t="shared" si="221"/>
        <v>45525</v>
      </c>
      <c r="K14154" s="202">
        <v>3</v>
      </c>
      <c r="L14154" s="284" t="s">
        <v>2111</v>
      </c>
      <c r="M14154" s="223"/>
      <c r="N14154" s="203">
        <v>7.6</v>
      </c>
      <c r="O14154" s="222" t="s">
        <v>940</v>
      </c>
    </row>
    <row r="14155" spans="1:15" ht="29.25" customHeight="1">
      <c r="A14155" s="221" t="s">
        <v>2860</v>
      </c>
      <c r="B14155" s="221" t="s">
        <v>786</v>
      </c>
      <c r="C14155" s="222" t="s">
        <v>562</v>
      </c>
      <c r="D14155" s="222" t="s">
        <v>164</v>
      </c>
      <c r="E14155" s="199" t="s">
        <v>163</v>
      </c>
      <c r="F14155" s="200" t="s">
        <v>1742</v>
      </c>
      <c r="G14155" s="200" t="s">
        <v>1743</v>
      </c>
      <c r="H14155" s="200" t="s">
        <v>1746</v>
      </c>
      <c r="I14155" s="200">
        <v>45525</v>
      </c>
      <c r="J14155" s="143">
        <f t="shared" si="221"/>
        <v>45525</v>
      </c>
      <c r="K14155" s="202">
        <v>3</v>
      </c>
      <c r="L14155" s="284" t="s">
        <v>2110</v>
      </c>
      <c r="M14155" s="223"/>
      <c r="N14155" s="203">
        <v>3.875</v>
      </c>
      <c r="O14155" s="222" t="s">
        <v>942</v>
      </c>
    </row>
    <row r="14156" spans="1:15" ht="29.25" customHeight="1">
      <c r="A14156" s="221" t="s">
        <v>2860</v>
      </c>
      <c r="B14156" s="221" t="s">
        <v>786</v>
      </c>
      <c r="C14156" s="222" t="s">
        <v>562</v>
      </c>
      <c r="D14156" s="222" t="s">
        <v>164</v>
      </c>
      <c r="E14156" s="199" t="s">
        <v>163</v>
      </c>
      <c r="F14156" s="200" t="s">
        <v>1742</v>
      </c>
      <c r="G14156" s="200" t="s">
        <v>1743</v>
      </c>
      <c r="H14156" s="200" t="s">
        <v>1746</v>
      </c>
      <c r="I14156" s="200">
        <v>45526</v>
      </c>
      <c r="J14156" s="143">
        <f t="shared" si="221"/>
        <v>45526</v>
      </c>
      <c r="K14156" s="202">
        <v>3</v>
      </c>
      <c r="L14156" s="285" t="s">
        <v>2306</v>
      </c>
      <c r="M14156" s="223"/>
      <c r="N14156" s="203">
        <v>3.875</v>
      </c>
      <c r="O14156" s="222" t="s">
        <v>942</v>
      </c>
    </row>
    <row r="14157" spans="1:15" ht="29.25" customHeight="1">
      <c r="A14157" s="221" t="s">
        <v>2860</v>
      </c>
      <c r="B14157" s="221" t="s">
        <v>786</v>
      </c>
      <c r="C14157" s="222" t="s">
        <v>562</v>
      </c>
      <c r="D14157" s="222" t="s">
        <v>164</v>
      </c>
      <c r="E14157" s="199" t="s">
        <v>178</v>
      </c>
      <c r="F14157" s="200"/>
      <c r="G14157" s="200"/>
      <c r="H14157" s="200"/>
      <c r="I14157" s="200">
        <v>45527</v>
      </c>
      <c r="J14157" s="143">
        <f t="shared" si="221"/>
        <v>45527</v>
      </c>
      <c r="K14157" s="202">
        <v>0.5</v>
      </c>
      <c r="L14157" s="285" t="s">
        <v>2307</v>
      </c>
      <c r="M14157" s="223"/>
      <c r="N14157" s="203"/>
      <c r="O14157" s="222" t="s">
        <v>326</v>
      </c>
    </row>
    <row r="14158" spans="1:15" ht="29.25" customHeight="1">
      <c r="A14158" s="221" t="s">
        <v>2860</v>
      </c>
      <c r="B14158" s="221" t="s">
        <v>786</v>
      </c>
      <c r="C14158" s="222" t="s">
        <v>562</v>
      </c>
      <c r="D14158" s="222" t="s">
        <v>164</v>
      </c>
      <c r="E14158" s="199" t="s">
        <v>166</v>
      </c>
      <c r="F14158" s="200"/>
      <c r="G14158" s="200"/>
      <c r="H14158" s="200"/>
      <c r="I14158" s="200">
        <v>45527</v>
      </c>
      <c r="J14158" s="143">
        <f t="shared" si="221"/>
        <v>45527</v>
      </c>
      <c r="K14158" s="202">
        <v>1</v>
      </c>
      <c r="L14158" s="285" t="s">
        <v>2309</v>
      </c>
      <c r="M14158" s="223"/>
      <c r="N14158" s="203"/>
      <c r="O14158" s="222" t="s">
        <v>326</v>
      </c>
    </row>
    <row r="14159" spans="1:15" ht="29.25" customHeight="1">
      <c r="A14159" s="221" t="s">
        <v>2860</v>
      </c>
      <c r="B14159" s="221" t="s">
        <v>786</v>
      </c>
      <c r="C14159" s="222" t="s">
        <v>562</v>
      </c>
      <c r="D14159" s="222" t="s">
        <v>164</v>
      </c>
      <c r="E14159" s="199" t="s">
        <v>163</v>
      </c>
      <c r="F14159" s="200" t="s">
        <v>1742</v>
      </c>
      <c r="G14159" s="200" t="s">
        <v>1743</v>
      </c>
      <c r="H14159" s="200" t="s">
        <v>1746</v>
      </c>
      <c r="I14159" s="200">
        <v>45527</v>
      </c>
      <c r="J14159" s="143">
        <f t="shared" si="221"/>
        <v>45527</v>
      </c>
      <c r="K14159" s="202">
        <v>7.5</v>
      </c>
      <c r="L14159" s="284" t="s">
        <v>2308</v>
      </c>
      <c r="M14159" s="223"/>
      <c r="N14159" s="203">
        <v>3.875</v>
      </c>
      <c r="O14159" s="222" t="s">
        <v>942</v>
      </c>
    </row>
    <row r="14160" spans="1:15" ht="29.25" customHeight="1">
      <c r="A14160" s="221" t="s">
        <v>2860</v>
      </c>
      <c r="B14160" s="221" t="s">
        <v>786</v>
      </c>
      <c r="C14160" s="222" t="s">
        <v>562</v>
      </c>
      <c r="D14160" s="222" t="s">
        <v>164</v>
      </c>
      <c r="E14160" s="199" t="s">
        <v>179</v>
      </c>
      <c r="F14160" s="200"/>
      <c r="G14160" s="200"/>
      <c r="H14160" s="200"/>
      <c r="I14160" s="200">
        <v>45530</v>
      </c>
      <c r="J14160" s="143">
        <f t="shared" si="221"/>
        <v>45530</v>
      </c>
      <c r="K14160" s="202">
        <v>1</v>
      </c>
      <c r="L14160" s="285" t="s">
        <v>2313</v>
      </c>
      <c r="M14160" s="223"/>
      <c r="N14160" s="203"/>
      <c r="O14160" s="222" t="s">
        <v>326</v>
      </c>
    </row>
    <row r="14161" spans="1:15" ht="29.25" customHeight="1">
      <c r="A14161" s="221" t="s">
        <v>2860</v>
      </c>
      <c r="B14161" s="221" t="s">
        <v>786</v>
      </c>
      <c r="C14161" s="222" t="s">
        <v>562</v>
      </c>
      <c r="D14161" s="222" t="s">
        <v>164</v>
      </c>
      <c r="E14161" s="199" t="s">
        <v>163</v>
      </c>
      <c r="F14161" s="200" t="s">
        <v>1742</v>
      </c>
      <c r="G14161" s="200" t="s">
        <v>1743</v>
      </c>
      <c r="H14161" s="200" t="s">
        <v>1746</v>
      </c>
      <c r="I14161" s="200">
        <v>45530</v>
      </c>
      <c r="J14161" s="143">
        <f t="shared" si="221"/>
        <v>45530</v>
      </c>
      <c r="K14161" s="202">
        <v>2</v>
      </c>
      <c r="L14161" s="284" t="s">
        <v>2310</v>
      </c>
      <c r="M14161" s="223"/>
      <c r="N14161" s="203">
        <v>3.875</v>
      </c>
      <c r="O14161" s="222" t="s">
        <v>942</v>
      </c>
    </row>
    <row r="14162" spans="1:15" ht="29.25" customHeight="1">
      <c r="A14162" s="221" t="s">
        <v>2860</v>
      </c>
      <c r="B14162" s="221" t="s">
        <v>786</v>
      </c>
      <c r="C14162" s="222" t="s">
        <v>562</v>
      </c>
      <c r="D14162" s="222" t="s">
        <v>164</v>
      </c>
      <c r="E14162" s="199" t="s">
        <v>163</v>
      </c>
      <c r="F14162" s="200" t="s">
        <v>582</v>
      </c>
      <c r="G14162" s="200" t="s">
        <v>500</v>
      </c>
      <c r="H14162" s="200" t="s">
        <v>118</v>
      </c>
      <c r="I14162" s="200">
        <v>45530</v>
      </c>
      <c r="J14162" s="143">
        <f t="shared" si="221"/>
        <v>45530</v>
      </c>
      <c r="K14162" s="202">
        <v>3.5</v>
      </c>
      <c r="L14162" s="285" t="s">
        <v>2311</v>
      </c>
      <c r="M14162" s="223"/>
      <c r="N14162" s="203">
        <v>5.4375</v>
      </c>
      <c r="O14162" s="222" t="s">
        <v>943</v>
      </c>
    </row>
    <row r="14163" spans="1:15" ht="29.25" customHeight="1">
      <c r="A14163" s="221" t="s">
        <v>2860</v>
      </c>
      <c r="B14163" s="221" t="s">
        <v>786</v>
      </c>
      <c r="C14163" s="222" t="s">
        <v>562</v>
      </c>
      <c r="D14163" s="222" t="s">
        <v>164</v>
      </c>
      <c r="E14163" s="199" t="s">
        <v>163</v>
      </c>
      <c r="F14163" s="200" t="s">
        <v>1742</v>
      </c>
      <c r="G14163" s="200" t="s">
        <v>1743</v>
      </c>
      <c r="H14163" s="200" t="s">
        <v>118</v>
      </c>
      <c r="I14163" s="200">
        <v>45530</v>
      </c>
      <c r="J14163" s="143">
        <f t="shared" si="221"/>
        <v>45530</v>
      </c>
      <c r="K14163" s="202">
        <v>3</v>
      </c>
      <c r="L14163" s="284" t="s">
        <v>2312</v>
      </c>
      <c r="M14163" s="223"/>
      <c r="N14163" s="203">
        <v>0.953125</v>
      </c>
      <c r="O14163" s="222" t="s">
        <v>961</v>
      </c>
    </row>
    <row r="14164" spans="1:15" ht="29.25" customHeight="1">
      <c r="A14164" s="221" t="s">
        <v>2860</v>
      </c>
      <c r="B14164" s="221" t="s">
        <v>786</v>
      </c>
      <c r="C14164" s="222" t="s">
        <v>562</v>
      </c>
      <c r="D14164" s="222" t="s">
        <v>164</v>
      </c>
      <c r="E14164" s="199" t="s">
        <v>163</v>
      </c>
      <c r="F14164" s="200" t="s">
        <v>1742</v>
      </c>
      <c r="G14164" s="200" t="s">
        <v>1743</v>
      </c>
      <c r="H14164" s="200" t="s">
        <v>1746</v>
      </c>
      <c r="I14164" s="200">
        <v>45531</v>
      </c>
      <c r="J14164" s="143">
        <f t="shared" si="221"/>
        <v>45531</v>
      </c>
      <c r="K14164" s="202">
        <v>1.5</v>
      </c>
      <c r="L14164" s="284" t="s">
        <v>2314</v>
      </c>
      <c r="M14164" s="223"/>
      <c r="N14164" s="203">
        <v>3.875</v>
      </c>
      <c r="O14164" s="222" t="s">
        <v>942</v>
      </c>
    </row>
    <row r="14165" spans="1:15" ht="29.25" customHeight="1">
      <c r="A14165" s="221" t="s">
        <v>2860</v>
      </c>
      <c r="B14165" s="221" t="s">
        <v>786</v>
      </c>
      <c r="C14165" s="222" t="s">
        <v>562</v>
      </c>
      <c r="D14165" s="222" t="s">
        <v>164</v>
      </c>
      <c r="E14165" s="199" t="s">
        <v>163</v>
      </c>
      <c r="F14165" s="200" t="s">
        <v>1742</v>
      </c>
      <c r="G14165" s="200" t="s">
        <v>1743</v>
      </c>
      <c r="H14165" s="200" t="s">
        <v>52</v>
      </c>
      <c r="I14165" s="200">
        <v>45531</v>
      </c>
      <c r="J14165" s="143">
        <f t="shared" si="221"/>
        <v>45531</v>
      </c>
      <c r="K14165" s="202">
        <v>7</v>
      </c>
      <c r="L14165" s="284" t="s">
        <v>2315</v>
      </c>
      <c r="M14165" s="223"/>
      <c r="N14165" s="203">
        <v>1.25</v>
      </c>
      <c r="O14165" s="222" t="s">
        <v>943</v>
      </c>
    </row>
    <row r="14166" spans="1:15" ht="29.25" customHeight="1">
      <c r="A14166" s="221" t="s">
        <v>2860</v>
      </c>
      <c r="B14166" s="221" t="s">
        <v>786</v>
      </c>
      <c r="C14166" s="222" t="s">
        <v>562</v>
      </c>
      <c r="D14166" s="222" t="s">
        <v>164</v>
      </c>
      <c r="E14166" s="199" t="s">
        <v>163</v>
      </c>
      <c r="F14166" s="200" t="s">
        <v>582</v>
      </c>
      <c r="G14166" s="200" t="s">
        <v>500</v>
      </c>
      <c r="H14166" s="200" t="s">
        <v>125</v>
      </c>
      <c r="I14166" s="200">
        <v>45531</v>
      </c>
      <c r="J14166" s="143">
        <f t="shared" si="221"/>
        <v>45531</v>
      </c>
      <c r="K14166" s="202">
        <v>1</v>
      </c>
      <c r="L14166" s="285" t="s">
        <v>2316</v>
      </c>
      <c r="M14166" s="223"/>
      <c r="N14166" s="203">
        <v>0.5</v>
      </c>
      <c r="O14166" s="222" t="s">
        <v>941</v>
      </c>
    </row>
    <row r="14167" spans="1:15" ht="29.25" customHeight="1">
      <c r="A14167" s="221" t="s">
        <v>2860</v>
      </c>
      <c r="B14167" s="221" t="s">
        <v>786</v>
      </c>
      <c r="C14167" s="222" t="s">
        <v>562</v>
      </c>
      <c r="D14167" s="222" t="s">
        <v>164</v>
      </c>
      <c r="E14167" s="199" t="s">
        <v>178</v>
      </c>
      <c r="F14167" s="200"/>
      <c r="G14167" s="200"/>
      <c r="H14167" s="200"/>
      <c r="I14167" s="200">
        <v>45532</v>
      </c>
      <c r="J14167" s="143">
        <f t="shared" si="221"/>
        <v>45532</v>
      </c>
      <c r="K14167" s="202">
        <v>1.5</v>
      </c>
      <c r="L14167" s="285" t="s">
        <v>2320</v>
      </c>
      <c r="M14167" s="223"/>
      <c r="N14167" s="203"/>
      <c r="O14167" s="222" t="s">
        <v>326</v>
      </c>
    </row>
    <row r="14168" spans="1:15" ht="29.25" customHeight="1">
      <c r="A14168" s="221" t="s">
        <v>2860</v>
      </c>
      <c r="B14168" s="221" t="s">
        <v>786</v>
      </c>
      <c r="C14168" s="222" t="s">
        <v>562</v>
      </c>
      <c r="D14168" s="222" t="s">
        <v>164</v>
      </c>
      <c r="E14168" s="199" t="s">
        <v>163</v>
      </c>
      <c r="F14168" s="200" t="s">
        <v>1742</v>
      </c>
      <c r="G14168" s="200" t="s">
        <v>1743</v>
      </c>
      <c r="H14168" s="200" t="s">
        <v>39</v>
      </c>
      <c r="I14168" s="200">
        <v>45532</v>
      </c>
      <c r="J14168" s="143">
        <f t="shared" si="221"/>
        <v>45532</v>
      </c>
      <c r="K14168" s="202">
        <v>1.5</v>
      </c>
      <c r="L14168" s="285" t="s">
        <v>2318</v>
      </c>
      <c r="M14168" s="223"/>
      <c r="N14168" s="203">
        <v>0.375</v>
      </c>
      <c r="O14168" s="222" t="s">
        <v>958</v>
      </c>
    </row>
    <row r="14169" spans="1:15" ht="29.25" customHeight="1">
      <c r="A14169" s="221" t="s">
        <v>2860</v>
      </c>
      <c r="B14169" s="221" t="s">
        <v>786</v>
      </c>
      <c r="C14169" s="222" t="s">
        <v>562</v>
      </c>
      <c r="D14169" s="222" t="s">
        <v>164</v>
      </c>
      <c r="E14169" s="199" t="s">
        <v>163</v>
      </c>
      <c r="F14169" s="200" t="s">
        <v>1742</v>
      </c>
      <c r="G14169" s="200" t="s">
        <v>1743</v>
      </c>
      <c r="H14169" s="200" t="s">
        <v>52</v>
      </c>
      <c r="I14169" s="200">
        <v>45532</v>
      </c>
      <c r="J14169" s="143">
        <f t="shared" si="221"/>
        <v>45532</v>
      </c>
      <c r="K14169" s="202">
        <v>2.5</v>
      </c>
      <c r="L14169" s="285" t="s">
        <v>2321</v>
      </c>
      <c r="M14169" s="223"/>
      <c r="N14169" s="203">
        <v>1.25</v>
      </c>
      <c r="O14169" s="222" t="s">
        <v>943</v>
      </c>
    </row>
    <row r="14170" spans="1:15" ht="29.25" customHeight="1">
      <c r="A14170" s="221" t="s">
        <v>2860</v>
      </c>
      <c r="B14170" s="221" t="s">
        <v>786</v>
      </c>
      <c r="C14170" s="222" t="s">
        <v>562</v>
      </c>
      <c r="D14170" s="222" t="s">
        <v>164</v>
      </c>
      <c r="E14170" s="199" t="s">
        <v>163</v>
      </c>
      <c r="F14170" s="200" t="s">
        <v>582</v>
      </c>
      <c r="G14170" s="200" t="s">
        <v>500</v>
      </c>
      <c r="H14170" s="200" t="s">
        <v>125</v>
      </c>
      <c r="I14170" s="200">
        <v>45532</v>
      </c>
      <c r="J14170" s="143">
        <f t="shared" si="221"/>
        <v>45532</v>
      </c>
      <c r="K14170" s="202">
        <v>1</v>
      </c>
      <c r="L14170" s="285" t="s">
        <v>2319</v>
      </c>
      <c r="M14170" s="223"/>
      <c r="N14170" s="203">
        <v>0.5</v>
      </c>
      <c r="O14170" s="222" t="s">
        <v>941</v>
      </c>
    </row>
    <row r="14171" spans="1:15" ht="29.25" customHeight="1">
      <c r="A14171" s="221" t="s">
        <v>2860</v>
      </c>
      <c r="B14171" s="221" t="s">
        <v>786</v>
      </c>
      <c r="C14171" s="222" t="s">
        <v>562</v>
      </c>
      <c r="D14171" s="222" t="s">
        <v>164</v>
      </c>
      <c r="E14171" s="199" t="s">
        <v>163</v>
      </c>
      <c r="F14171" s="200" t="s">
        <v>582</v>
      </c>
      <c r="G14171" s="200" t="s">
        <v>500</v>
      </c>
      <c r="H14171" s="200" t="s">
        <v>97</v>
      </c>
      <c r="I14171" s="200">
        <v>45532</v>
      </c>
      <c r="J14171" s="143">
        <f t="shared" si="221"/>
        <v>45532</v>
      </c>
      <c r="K14171" s="202">
        <v>1</v>
      </c>
      <c r="L14171" s="285" t="s">
        <v>2317</v>
      </c>
      <c r="M14171" s="223"/>
      <c r="N14171" s="203">
        <v>1.78125</v>
      </c>
      <c r="O14171" s="222" t="s">
        <v>942</v>
      </c>
    </row>
    <row r="14172" spans="1:15" ht="29.25" customHeight="1">
      <c r="A14172" s="221" t="s">
        <v>2860</v>
      </c>
      <c r="B14172" s="221" t="s">
        <v>786</v>
      </c>
      <c r="C14172" s="222" t="s">
        <v>562</v>
      </c>
      <c r="D14172" s="222" t="s">
        <v>164</v>
      </c>
      <c r="E14172" s="199" t="s">
        <v>163</v>
      </c>
      <c r="F14172" s="200" t="s">
        <v>2053</v>
      </c>
      <c r="G14172" s="200" t="s">
        <v>9089</v>
      </c>
      <c r="H14172" s="200" t="s">
        <v>55</v>
      </c>
      <c r="I14172" s="200">
        <v>45532</v>
      </c>
      <c r="J14172" s="143">
        <f t="shared" si="221"/>
        <v>45532</v>
      </c>
      <c r="K14172" s="202">
        <v>2</v>
      </c>
      <c r="L14172" s="285" t="s">
        <v>2518</v>
      </c>
      <c r="M14172" s="223"/>
      <c r="N14172" s="203">
        <v>1.125</v>
      </c>
      <c r="O14172" s="222" t="s">
        <v>968</v>
      </c>
    </row>
    <row r="14173" spans="1:15" ht="29.25" customHeight="1">
      <c r="A14173" s="221" t="s">
        <v>2860</v>
      </c>
      <c r="B14173" s="221" t="s">
        <v>786</v>
      </c>
      <c r="C14173" s="222" t="s">
        <v>562</v>
      </c>
      <c r="D14173" s="222" t="s">
        <v>164</v>
      </c>
      <c r="E14173" s="199" t="s">
        <v>178</v>
      </c>
      <c r="F14173" s="200"/>
      <c r="G14173" s="200"/>
      <c r="H14173" s="200"/>
      <c r="I14173" s="200">
        <v>45533</v>
      </c>
      <c r="J14173" s="143">
        <f t="shared" si="221"/>
        <v>45533</v>
      </c>
      <c r="K14173" s="202">
        <v>1</v>
      </c>
      <c r="L14173" s="285" t="s">
        <v>2521</v>
      </c>
      <c r="M14173" s="223"/>
      <c r="N14173" s="203"/>
      <c r="O14173" s="222" t="s">
        <v>326</v>
      </c>
    </row>
    <row r="14174" spans="1:15" ht="29.25" customHeight="1">
      <c r="A14174" s="221" t="s">
        <v>2860</v>
      </c>
      <c r="B14174" s="221" t="s">
        <v>786</v>
      </c>
      <c r="C14174" s="222" t="s">
        <v>562</v>
      </c>
      <c r="D14174" s="222" t="s">
        <v>164</v>
      </c>
      <c r="E14174" s="199" t="s">
        <v>178</v>
      </c>
      <c r="F14174" s="200"/>
      <c r="G14174" s="200"/>
      <c r="H14174" s="200"/>
      <c r="I14174" s="200">
        <v>45533</v>
      </c>
      <c r="J14174" s="143">
        <f t="shared" si="221"/>
        <v>45533</v>
      </c>
      <c r="K14174" s="202">
        <v>0.5</v>
      </c>
      <c r="L14174" s="285" t="s">
        <v>2522</v>
      </c>
      <c r="M14174" s="223"/>
      <c r="N14174" s="203"/>
      <c r="O14174" s="222" t="s">
        <v>326</v>
      </c>
    </row>
    <row r="14175" spans="1:15" ht="29.25" customHeight="1">
      <c r="A14175" s="221" t="s">
        <v>2860</v>
      </c>
      <c r="B14175" s="221" t="s">
        <v>786</v>
      </c>
      <c r="C14175" s="222" t="s">
        <v>562</v>
      </c>
      <c r="D14175" s="222" t="s">
        <v>164</v>
      </c>
      <c r="E14175" s="199" t="s">
        <v>163</v>
      </c>
      <c r="F14175" s="200" t="s">
        <v>670</v>
      </c>
      <c r="G14175" s="200" t="s">
        <v>671</v>
      </c>
      <c r="H14175" s="200"/>
      <c r="I14175" s="200">
        <v>45533</v>
      </c>
      <c r="J14175" s="143">
        <f t="shared" si="221"/>
        <v>45533</v>
      </c>
      <c r="K14175" s="202">
        <v>0.5</v>
      </c>
      <c r="L14175" s="285" t="s">
        <v>869</v>
      </c>
      <c r="M14175" s="223"/>
      <c r="N14175" s="203"/>
      <c r="O14175" s="222" t="s">
        <v>326</v>
      </c>
    </row>
    <row r="14176" spans="1:15" ht="29.25" customHeight="1">
      <c r="A14176" s="221" t="s">
        <v>2860</v>
      </c>
      <c r="B14176" s="221" t="s">
        <v>786</v>
      </c>
      <c r="C14176" s="222" t="s">
        <v>562</v>
      </c>
      <c r="D14176" s="222" t="s">
        <v>164</v>
      </c>
      <c r="E14176" s="199" t="s">
        <v>163</v>
      </c>
      <c r="F14176" s="200" t="s">
        <v>670</v>
      </c>
      <c r="G14176" s="200" t="s">
        <v>671</v>
      </c>
      <c r="H14176" s="200" t="s">
        <v>714</v>
      </c>
      <c r="I14176" s="200">
        <v>45533</v>
      </c>
      <c r="J14176" s="143">
        <f t="shared" si="221"/>
        <v>45533</v>
      </c>
      <c r="K14176" s="202">
        <v>3</v>
      </c>
      <c r="L14176" s="284" t="s">
        <v>2520</v>
      </c>
      <c r="M14176" s="223"/>
      <c r="N14176" s="203">
        <v>7.6</v>
      </c>
      <c r="O14176" s="222" t="s">
        <v>940</v>
      </c>
    </row>
    <row r="14177" spans="1:15" ht="29.25" customHeight="1">
      <c r="A14177" s="221" t="s">
        <v>2860</v>
      </c>
      <c r="B14177" s="221" t="s">
        <v>786</v>
      </c>
      <c r="C14177" s="222" t="s">
        <v>562</v>
      </c>
      <c r="D14177" s="222" t="s">
        <v>164</v>
      </c>
      <c r="E14177" s="199" t="s">
        <v>163</v>
      </c>
      <c r="F14177" s="200" t="s">
        <v>2053</v>
      </c>
      <c r="G14177" s="200" t="s">
        <v>9089</v>
      </c>
      <c r="H14177" s="200" t="s">
        <v>97</v>
      </c>
      <c r="I14177" s="200">
        <v>45533</v>
      </c>
      <c r="J14177" s="143">
        <f t="shared" si="221"/>
        <v>45533</v>
      </c>
      <c r="K14177" s="202">
        <v>2</v>
      </c>
      <c r="L14177" s="284" t="s">
        <v>2523</v>
      </c>
      <c r="M14177" s="223"/>
      <c r="N14177" s="203">
        <v>1.8125</v>
      </c>
      <c r="O14177" s="222" t="s">
        <v>943</v>
      </c>
    </row>
    <row r="14178" spans="1:15" ht="29.25" customHeight="1">
      <c r="A14178" s="221" t="s">
        <v>2860</v>
      </c>
      <c r="B14178" s="221" t="s">
        <v>786</v>
      </c>
      <c r="C14178" s="222" t="s">
        <v>562</v>
      </c>
      <c r="D14178" s="222" t="s">
        <v>164</v>
      </c>
      <c r="E14178" s="199" t="s">
        <v>163</v>
      </c>
      <c r="F14178" s="200" t="s">
        <v>1391</v>
      </c>
      <c r="G14178" s="200" t="s">
        <v>1392</v>
      </c>
      <c r="H14178" s="200" t="s">
        <v>1426</v>
      </c>
      <c r="I14178" s="200">
        <v>45533</v>
      </c>
      <c r="J14178" s="143">
        <f t="shared" si="221"/>
        <v>45533</v>
      </c>
      <c r="K14178" s="202">
        <v>2</v>
      </c>
      <c r="L14178" s="285" t="s">
        <v>2519</v>
      </c>
      <c r="M14178" s="223"/>
      <c r="N14178" s="203">
        <v>0.26250000000000001</v>
      </c>
      <c r="O14178" s="222" t="s">
        <v>943</v>
      </c>
    </row>
    <row r="14179" spans="1:15" ht="29.25" customHeight="1">
      <c r="A14179" s="221" t="s">
        <v>2860</v>
      </c>
      <c r="B14179" s="221" t="s">
        <v>786</v>
      </c>
      <c r="C14179" s="222" t="s">
        <v>562</v>
      </c>
      <c r="D14179" s="222" t="s">
        <v>164</v>
      </c>
      <c r="E14179" s="199" t="s">
        <v>166</v>
      </c>
      <c r="F14179" s="200"/>
      <c r="G14179" s="200"/>
      <c r="H14179" s="200"/>
      <c r="I14179" s="200">
        <v>45534</v>
      </c>
      <c r="J14179" s="143">
        <f t="shared" si="221"/>
        <v>45534</v>
      </c>
      <c r="K14179" s="202">
        <v>1</v>
      </c>
      <c r="L14179" s="285" t="s">
        <v>2525</v>
      </c>
      <c r="M14179" s="223"/>
      <c r="N14179" s="203"/>
      <c r="O14179" s="222" t="s">
        <v>326</v>
      </c>
    </row>
    <row r="14180" spans="1:15" ht="29.25" customHeight="1">
      <c r="A14180" s="221" t="s">
        <v>2860</v>
      </c>
      <c r="B14180" s="221" t="s">
        <v>786</v>
      </c>
      <c r="C14180" s="222" t="s">
        <v>562</v>
      </c>
      <c r="D14180" s="222" t="s">
        <v>164</v>
      </c>
      <c r="E14180" s="199" t="s">
        <v>163</v>
      </c>
      <c r="F14180" s="200" t="s">
        <v>670</v>
      </c>
      <c r="G14180" s="200" t="s">
        <v>671</v>
      </c>
      <c r="H14180" s="200" t="s">
        <v>714</v>
      </c>
      <c r="I14180" s="200">
        <v>45534</v>
      </c>
      <c r="J14180" s="143">
        <f t="shared" si="221"/>
        <v>45534</v>
      </c>
      <c r="K14180" s="202">
        <v>2</v>
      </c>
      <c r="L14180" s="284" t="s">
        <v>2526</v>
      </c>
      <c r="M14180" s="223"/>
      <c r="N14180" s="203">
        <v>7.6</v>
      </c>
      <c r="O14180" s="222" t="s">
        <v>940</v>
      </c>
    </row>
    <row r="14181" spans="1:15" ht="29.25" customHeight="1">
      <c r="A14181" s="221" t="s">
        <v>2860</v>
      </c>
      <c r="B14181" s="221" t="s">
        <v>786</v>
      </c>
      <c r="C14181" s="222" t="s">
        <v>562</v>
      </c>
      <c r="D14181" s="222" t="s">
        <v>164</v>
      </c>
      <c r="E14181" s="199" t="s">
        <v>163</v>
      </c>
      <c r="F14181" s="200" t="s">
        <v>582</v>
      </c>
      <c r="G14181" s="200" t="s">
        <v>500</v>
      </c>
      <c r="H14181" s="200" t="s">
        <v>118</v>
      </c>
      <c r="I14181" s="200">
        <v>45534</v>
      </c>
      <c r="J14181" s="143">
        <f t="shared" si="221"/>
        <v>45534</v>
      </c>
      <c r="K14181" s="202">
        <v>0.5</v>
      </c>
      <c r="L14181" s="285" t="s">
        <v>2527</v>
      </c>
      <c r="M14181" s="223"/>
      <c r="N14181" s="203">
        <v>5.4375</v>
      </c>
      <c r="O14181" s="222" t="s">
        <v>943</v>
      </c>
    </row>
    <row r="14182" spans="1:15" ht="29.25" customHeight="1">
      <c r="A14182" s="221" t="s">
        <v>2860</v>
      </c>
      <c r="B14182" s="221" t="s">
        <v>786</v>
      </c>
      <c r="C14182" s="222" t="s">
        <v>562</v>
      </c>
      <c r="D14182" s="222" t="s">
        <v>164</v>
      </c>
      <c r="E14182" s="199" t="s">
        <v>163</v>
      </c>
      <c r="F14182" s="200" t="s">
        <v>582</v>
      </c>
      <c r="G14182" s="200" t="s">
        <v>500</v>
      </c>
      <c r="H14182" s="200" t="s">
        <v>97</v>
      </c>
      <c r="I14182" s="200">
        <v>45534</v>
      </c>
      <c r="J14182" s="143">
        <f t="shared" si="221"/>
        <v>45534</v>
      </c>
      <c r="K14182" s="202">
        <v>5</v>
      </c>
      <c r="L14182" s="284" t="s">
        <v>2524</v>
      </c>
      <c r="M14182" s="223"/>
      <c r="N14182" s="203">
        <v>1.78125</v>
      </c>
      <c r="O14182" s="222" t="s">
        <v>942</v>
      </c>
    </row>
    <row r="14183" spans="1:15" ht="29.25" customHeight="1">
      <c r="A14183" s="221" t="s">
        <v>2860</v>
      </c>
      <c r="B14183" s="221" t="s">
        <v>786</v>
      </c>
      <c r="C14183" s="222" t="s">
        <v>562</v>
      </c>
      <c r="D14183" s="222" t="s">
        <v>164</v>
      </c>
      <c r="E14183" s="199" t="s">
        <v>163</v>
      </c>
      <c r="F14183" s="200" t="s">
        <v>2053</v>
      </c>
      <c r="G14183" s="200" t="s">
        <v>9089</v>
      </c>
      <c r="H14183" s="200" t="s">
        <v>55</v>
      </c>
      <c r="I14183" s="200">
        <v>45537</v>
      </c>
      <c r="J14183" s="143">
        <f t="shared" si="221"/>
        <v>45537</v>
      </c>
      <c r="K14183" s="202">
        <v>1</v>
      </c>
      <c r="L14183" s="285" t="s">
        <v>2518</v>
      </c>
      <c r="M14183" s="223"/>
      <c r="N14183" s="203">
        <v>0</v>
      </c>
      <c r="O14183" s="222" t="s">
        <v>326</v>
      </c>
    </row>
    <row r="14184" spans="1:15" ht="29.25" customHeight="1">
      <c r="A14184" s="221" t="s">
        <v>2860</v>
      </c>
      <c r="B14184" s="221" t="s">
        <v>786</v>
      </c>
      <c r="C14184" s="222" t="s">
        <v>562</v>
      </c>
      <c r="D14184" s="222" t="s">
        <v>164</v>
      </c>
      <c r="E14184" s="199" t="s">
        <v>163</v>
      </c>
      <c r="F14184" s="200" t="s">
        <v>1742</v>
      </c>
      <c r="G14184" s="200" t="s">
        <v>1743</v>
      </c>
      <c r="H14184" s="200" t="s">
        <v>52</v>
      </c>
      <c r="I14184" s="200">
        <v>45537</v>
      </c>
      <c r="J14184" s="143">
        <f t="shared" si="221"/>
        <v>45537</v>
      </c>
      <c r="K14184" s="202">
        <v>1</v>
      </c>
      <c r="L14184" s="285" t="s">
        <v>2528</v>
      </c>
      <c r="M14184" s="223"/>
      <c r="N14184" s="203">
        <v>1.25</v>
      </c>
      <c r="O14184" s="222" t="s">
        <v>943</v>
      </c>
    </row>
    <row r="14185" spans="1:15" ht="29.25" customHeight="1">
      <c r="A14185" s="221" t="s">
        <v>2860</v>
      </c>
      <c r="B14185" s="221" t="s">
        <v>786</v>
      </c>
      <c r="C14185" s="222" t="s">
        <v>562</v>
      </c>
      <c r="D14185" s="222" t="s">
        <v>164</v>
      </c>
      <c r="E14185" s="199" t="s">
        <v>163</v>
      </c>
      <c r="F14185" s="200" t="s">
        <v>645</v>
      </c>
      <c r="G14185" s="200" t="s">
        <v>646</v>
      </c>
      <c r="H14185" s="200" t="s">
        <v>49</v>
      </c>
      <c r="I14185" s="200">
        <v>45537</v>
      </c>
      <c r="J14185" s="143">
        <f t="shared" si="221"/>
        <v>45537</v>
      </c>
      <c r="K14185" s="202">
        <v>7.5</v>
      </c>
      <c r="L14185" s="284" t="s">
        <v>2529</v>
      </c>
      <c r="M14185" s="223"/>
      <c r="N14185" s="203">
        <v>1.5</v>
      </c>
      <c r="O14185" s="222" t="s">
        <v>943</v>
      </c>
    </row>
    <row r="14186" spans="1:15" ht="29.25" customHeight="1">
      <c r="A14186" s="221" t="s">
        <v>2860</v>
      </c>
      <c r="B14186" s="221" t="s">
        <v>786</v>
      </c>
      <c r="C14186" s="222" t="s">
        <v>562</v>
      </c>
      <c r="D14186" s="222" t="s">
        <v>164</v>
      </c>
      <c r="E14186" s="199" t="s">
        <v>163</v>
      </c>
      <c r="F14186" s="200" t="s">
        <v>1742</v>
      </c>
      <c r="G14186" s="200" t="s">
        <v>1743</v>
      </c>
      <c r="H14186" s="200" t="s">
        <v>1746</v>
      </c>
      <c r="I14186" s="200">
        <v>45538</v>
      </c>
      <c r="J14186" s="143">
        <f t="shared" si="221"/>
        <v>45538</v>
      </c>
      <c r="K14186" s="202">
        <v>1</v>
      </c>
      <c r="L14186" s="284" t="s">
        <v>2531</v>
      </c>
      <c r="M14186" s="223"/>
      <c r="N14186" s="203">
        <v>3.875</v>
      </c>
      <c r="O14186" s="222" t="s">
        <v>942</v>
      </c>
    </row>
    <row r="14187" spans="1:15" ht="29.25" customHeight="1">
      <c r="A14187" s="221" t="s">
        <v>2860</v>
      </c>
      <c r="B14187" s="221" t="s">
        <v>786</v>
      </c>
      <c r="C14187" s="222" t="s">
        <v>562</v>
      </c>
      <c r="D14187" s="222" t="s">
        <v>164</v>
      </c>
      <c r="E14187" s="199" t="s">
        <v>163</v>
      </c>
      <c r="F14187" s="200" t="s">
        <v>645</v>
      </c>
      <c r="G14187" s="200" t="s">
        <v>646</v>
      </c>
      <c r="H14187" s="200" t="s">
        <v>49</v>
      </c>
      <c r="I14187" s="200">
        <v>45538</v>
      </c>
      <c r="J14187" s="143">
        <f t="shared" si="221"/>
        <v>45538</v>
      </c>
      <c r="K14187" s="202">
        <v>5.5</v>
      </c>
      <c r="L14187" s="285" t="s">
        <v>2532</v>
      </c>
      <c r="M14187" s="223"/>
      <c r="N14187" s="203">
        <v>1.5</v>
      </c>
      <c r="O14187" s="222" t="s">
        <v>943</v>
      </c>
    </row>
    <row r="14188" spans="1:15" ht="29.25" customHeight="1">
      <c r="A14188" s="221" t="s">
        <v>2860</v>
      </c>
      <c r="B14188" s="221" t="s">
        <v>786</v>
      </c>
      <c r="C14188" s="222" t="s">
        <v>562</v>
      </c>
      <c r="D14188" s="222" t="s">
        <v>164</v>
      </c>
      <c r="E14188" s="199" t="s">
        <v>163</v>
      </c>
      <c r="F14188" s="200" t="s">
        <v>2053</v>
      </c>
      <c r="G14188" s="200" t="s">
        <v>9089</v>
      </c>
      <c r="H14188" s="200" t="s">
        <v>55</v>
      </c>
      <c r="I14188" s="200">
        <v>45538</v>
      </c>
      <c r="J14188" s="143">
        <f t="shared" si="221"/>
        <v>45538</v>
      </c>
      <c r="K14188" s="202">
        <v>3</v>
      </c>
      <c r="L14188" s="284" t="s">
        <v>2530</v>
      </c>
      <c r="M14188" s="223"/>
      <c r="N14188" s="203">
        <v>1.125</v>
      </c>
      <c r="O14188" s="222" t="s">
        <v>968</v>
      </c>
    </row>
    <row r="14189" spans="1:15" ht="29.25" customHeight="1">
      <c r="A14189" s="221" t="s">
        <v>2860</v>
      </c>
      <c r="B14189" s="221" t="s">
        <v>786</v>
      </c>
      <c r="C14189" s="222" t="s">
        <v>562</v>
      </c>
      <c r="D14189" s="222" t="s">
        <v>164</v>
      </c>
      <c r="E14189" s="199" t="s">
        <v>166</v>
      </c>
      <c r="F14189" s="200"/>
      <c r="G14189" s="200"/>
      <c r="H14189" s="200"/>
      <c r="I14189" s="200">
        <v>45539</v>
      </c>
      <c r="J14189" s="143">
        <f t="shared" si="221"/>
        <v>45539</v>
      </c>
      <c r="K14189" s="202">
        <v>0.5</v>
      </c>
      <c r="L14189" s="285" t="s">
        <v>2533</v>
      </c>
      <c r="M14189" s="223"/>
      <c r="N14189" s="203"/>
      <c r="O14189" s="222" t="s">
        <v>326</v>
      </c>
    </row>
    <row r="14190" spans="1:15" ht="29.25" customHeight="1">
      <c r="A14190" s="221" t="s">
        <v>2860</v>
      </c>
      <c r="B14190" s="221" t="s">
        <v>786</v>
      </c>
      <c r="C14190" s="222" t="s">
        <v>562</v>
      </c>
      <c r="D14190" s="222" t="s">
        <v>164</v>
      </c>
      <c r="E14190" s="199" t="s">
        <v>166</v>
      </c>
      <c r="F14190" s="200"/>
      <c r="G14190" s="200"/>
      <c r="H14190" s="200"/>
      <c r="I14190" s="200">
        <v>45539</v>
      </c>
      <c r="J14190" s="143">
        <f t="shared" si="221"/>
        <v>45539</v>
      </c>
      <c r="K14190" s="202">
        <v>5.5</v>
      </c>
      <c r="L14190" s="285" t="s">
        <v>2534</v>
      </c>
      <c r="M14190" s="223"/>
      <c r="N14190" s="203"/>
      <c r="O14190" s="222" t="s">
        <v>326</v>
      </c>
    </row>
    <row r="14191" spans="1:15" ht="29.25" customHeight="1">
      <c r="A14191" s="221" t="s">
        <v>2860</v>
      </c>
      <c r="B14191" s="221" t="s">
        <v>786</v>
      </c>
      <c r="C14191" s="222" t="s">
        <v>562</v>
      </c>
      <c r="D14191" s="222" t="s">
        <v>164</v>
      </c>
      <c r="E14191" s="199" t="s">
        <v>171</v>
      </c>
      <c r="F14191" s="200"/>
      <c r="G14191" s="200"/>
      <c r="H14191" s="200"/>
      <c r="I14191" s="200">
        <v>45539</v>
      </c>
      <c r="J14191" s="143">
        <f t="shared" si="221"/>
        <v>45539</v>
      </c>
      <c r="K14191" s="202">
        <v>1.5</v>
      </c>
      <c r="L14191" s="285" t="s">
        <v>1955</v>
      </c>
      <c r="M14191" s="223"/>
      <c r="N14191" s="203"/>
      <c r="O14191" s="222" t="s">
        <v>326</v>
      </c>
    </row>
    <row r="14192" spans="1:15" ht="29.25" customHeight="1">
      <c r="A14192" s="221" t="s">
        <v>2860</v>
      </c>
      <c r="B14192" s="221" t="s">
        <v>786</v>
      </c>
      <c r="C14192" s="222" t="s">
        <v>562</v>
      </c>
      <c r="D14192" s="222" t="s">
        <v>164</v>
      </c>
      <c r="E14192" s="199" t="s">
        <v>163</v>
      </c>
      <c r="F14192" s="200" t="s">
        <v>1742</v>
      </c>
      <c r="G14192" s="200" t="s">
        <v>1743</v>
      </c>
      <c r="H14192" s="200" t="s">
        <v>52</v>
      </c>
      <c r="I14192" s="200">
        <v>45539</v>
      </c>
      <c r="J14192" s="143">
        <f t="shared" si="221"/>
        <v>45539</v>
      </c>
      <c r="K14192" s="202">
        <v>2</v>
      </c>
      <c r="L14192" s="284" t="s">
        <v>2535</v>
      </c>
      <c r="M14192" s="223"/>
      <c r="N14192" s="203">
        <v>1.25</v>
      </c>
      <c r="O14192" s="222" t="s">
        <v>943</v>
      </c>
    </row>
    <row r="14193" spans="1:15" ht="29.25" customHeight="1">
      <c r="A14193" s="221" t="s">
        <v>2860</v>
      </c>
      <c r="B14193" s="221" t="s">
        <v>786</v>
      </c>
      <c r="C14193" s="222" t="s">
        <v>562</v>
      </c>
      <c r="D14193" s="222" t="s">
        <v>164</v>
      </c>
      <c r="E14193" s="199" t="s">
        <v>163</v>
      </c>
      <c r="F14193" s="200" t="s">
        <v>1742</v>
      </c>
      <c r="G14193" s="200" t="s">
        <v>1743</v>
      </c>
      <c r="H14193" s="200" t="s">
        <v>1746</v>
      </c>
      <c r="I14193" s="200">
        <v>45540</v>
      </c>
      <c r="J14193" s="143">
        <f t="shared" si="221"/>
        <v>45540</v>
      </c>
      <c r="K14193" s="202">
        <v>1.5</v>
      </c>
      <c r="L14193" s="284" t="s">
        <v>2646</v>
      </c>
      <c r="M14193" s="223"/>
      <c r="N14193" s="203">
        <v>3.875</v>
      </c>
      <c r="O14193" s="222" t="s">
        <v>942</v>
      </c>
    </row>
    <row r="14194" spans="1:15" ht="29.25" customHeight="1">
      <c r="A14194" s="221" t="s">
        <v>2860</v>
      </c>
      <c r="B14194" s="221" t="s">
        <v>786</v>
      </c>
      <c r="C14194" s="222" t="s">
        <v>562</v>
      </c>
      <c r="D14194" s="222" t="s">
        <v>164</v>
      </c>
      <c r="E14194" s="199" t="s">
        <v>163</v>
      </c>
      <c r="F14194" s="200" t="s">
        <v>2053</v>
      </c>
      <c r="G14194" s="200" t="s">
        <v>9089</v>
      </c>
      <c r="H14194" s="200" t="s">
        <v>52</v>
      </c>
      <c r="I14194" s="200">
        <v>45540</v>
      </c>
      <c r="J14194" s="143">
        <f t="shared" si="221"/>
        <v>45540</v>
      </c>
      <c r="K14194" s="202">
        <v>5</v>
      </c>
      <c r="L14194" s="284" t="s">
        <v>2647</v>
      </c>
      <c r="M14194" s="223"/>
      <c r="N14194" s="203">
        <v>2.16</v>
      </c>
      <c r="O14194" s="222" t="s">
        <v>1124</v>
      </c>
    </row>
    <row r="14195" spans="1:15" ht="29.25" customHeight="1">
      <c r="A14195" s="221" t="s">
        <v>2860</v>
      </c>
      <c r="B14195" s="221" t="s">
        <v>786</v>
      </c>
      <c r="C14195" s="222" t="s">
        <v>562</v>
      </c>
      <c r="D14195" s="222" t="s">
        <v>164</v>
      </c>
      <c r="E14195" s="199" t="s">
        <v>163</v>
      </c>
      <c r="F14195" s="200" t="s">
        <v>2053</v>
      </c>
      <c r="G14195" s="200" t="s">
        <v>9089</v>
      </c>
      <c r="H14195" s="200" t="s">
        <v>55</v>
      </c>
      <c r="I14195" s="200">
        <v>45540</v>
      </c>
      <c r="J14195" s="143">
        <f t="shared" si="221"/>
        <v>45540</v>
      </c>
      <c r="K14195" s="202">
        <v>2</v>
      </c>
      <c r="L14195" s="284" t="s">
        <v>2645</v>
      </c>
      <c r="M14195" s="223"/>
      <c r="N14195" s="203">
        <v>1.125</v>
      </c>
      <c r="O14195" s="222" t="s">
        <v>968</v>
      </c>
    </row>
    <row r="14196" spans="1:15" ht="29.25" customHeight="1">
      <c r="A14196" s="221" t="s">
        <v>2860</v>
      </c>
      <c r="B14196" s="221" t="s">
        <v>786</v>
      </c>
      <c r="C14196" s="222" t="s">
        <v>562</v>
      </c>
      <c r="D14196" s="222" t="s">
        <v>164</v>
      </c>
      <c r="E14196" s="199" t="s">
        <v>171</v>
      </c>
      <c r="F14196" s="200"/>
      <c r="G14196" s="200"/>
      <c r="H14196" s="200"/>
      <c r="I14196" s="200">
        <v>45541</v>
      </c>
      <c r="J14196" s="143">
        <f t="shared" si="221"/>
        <v>45541</v>
      </c>
      <c r="K14196" s="202">
        <v>0.5</v>
      </c>
      <c r="L14196" s="285" t="s">
        <v>1955</v>
      </c>
      <c r="M14196" s="223"/>
      <c r="N14196" s="203"/>
      <c r="O14196" s="222" t="s">
        <v>326</v>
      </c>
    </row>
    <row r="14197" spans="1:15" ht="29.25" customHeight="1">
      <c r="A14197" s="221" t="s">
        <v>2860</v>
      </c>
      <c r="B14197" s="221" t="s">
        <v>786</v>
      </c>
      <c r="C14197" s="222" t="s">
        <v>562</v>
      </c>
      <c r="D14197" s="222" t="s">
        <v>164</v>
      </c>
      <c r="E14197" s="199" t="s">
        <v>163</v>
      </c>
      <c r="F14197" s="200" t="s">
        <v>2053</v>
      </c>
      <c r="G14197" s="200" t="s">
        <v>9089</v>
      </c>
      <c r="H14197" s="200" t="s">
        <v>52</v>
      </c>
      <c r="I14197" s="200">
        <v>45541</v>
      </c>
      <c r="J14197" s="143">
        <f t="shared" si="221"/>
        <v>45541</v>
      </c>
      <c r="K14197" s="202">
        <v>8</v>
      </c>
      <c r="L14197" s="285" t="s">
        <v>2648</v>
      </c>
      <c r="M14197" s="223"/>
      <c r="N14197" s="203">
        <v>2.16</v>
      </c>
      <c r="O14197" s="222" t="s">
        <v>1124</v>
      </c>
    </row>
    <row r="14198" spans="1:15" ht="29.25" customHeight="1">
      <c r="A14198" s="221" t="s">
        <v>2860</v>
      </c>
      <c r="B14198" s="221" t="s">
        <v>786</v>
      </c>
      <c r="C14198" s="222" t="s">
        <v>562</v>
      </c>
      <c r="D14198" s="222" t="s">
        <v>164</v>
      </c>
      <c r="E14198" s="199" t="s">
        <v>178</v>
      </c>
      <c r="F14198" s="200"/>
      <c r="G14198" s="200"/>
      <c r="H14198" s="200"/>
      <c r="I14198" s="200">
        <v>45544</v>
      </c>
      <c r="J14198" s="143">
        <f t="shared" si="221"/>
        <v>45544</v>
      </c>
      <c r="K14198" s="202">
        <v>1.5</v>
      </c>
      <c r="L14198" s="285" t="s">
        <v>2649</v>
      </c>
      <c r="M14198" s="223"/>
      <c r="N14198" s="203"/>
      <c r="O14198" s="222" t="s">
        <v>326</v>
      </c>
    </row>
    <row r="14199" spans="1:15" ht="29.25" customHeight="1">
      <c r="A14199" s="221" t="s">
        <v>2860</v>
      </c>
      <c r="B14199" s="221" t="s">
        <v>786</v>
      </c>
      <c r="C14199" s="222" t="s">
        <v>562</v>
      </c>
      <c r="D14199" s="222" t="s">
        <v>164</v>
      </c>
      <c r="E14199" s="199" t="s">
        <v>163</v>
      </c>
      <c r="F14199" s="200" t="s">
        <v>1742</v>
      </c>
      <c r="G14199" s="200" t="s">
        <v>1743</v>
      </c>
      <c r="H14199" s="200" t="s">
        <v>52</v>
      </c>
      <c r="I14199" s="200">
        <v>45544</v>
      </c>
      <c r="J14199" s="143">
        <f t="shared" si="221"/>
        <v>45544</v>
      </c>
      <c r="K14199" s="202">
        <v>3.5</v>
      </c>
      <c r="L14199" s="285" t="s">
        <v>2651</v>
      </c>
      <c r="M14199" s="223"/>
      <c r="N14199" s="203">
        <v>1.25</v>
      </c>
      <c r="O14199" s="222" t="s">
        <v>943</v>
      </c>
    </row>
    <row r="14200" spans="1:15" ht="29.25" customHeight="1">
      <c r="A14200" s="221" t="s">
        <v>2860</v>
      </c>
      <c r="B14200" s="221" t="s">
        <v>786</v>
      </c>
      <c r="C14200" s="222" t="s">
        <v>562</v>
      </c>
      <c r="D14200" s="222" t="s">
        <v>164</v>
      </c>
      <c r="E14200" s="199" t="s">
        <v>163</v>
      </c>
      <c r="F14200" s="200" t="s">
        <v>2053</v>
      </c>
      <c r="G14200" s="200" t="s">
        <v>9089</v>
      </c>
      <c r="H14200" s="200" t="s">
        <v>52</v>
      </c>
      <c r="I14200" s="200">
        <v>45544</v>
      </c>
      <c r="J14200" s="143">
        <f t="shared" si="221"/>
        <v>45544</v>
      </c>
      <c r="K14200" s="202">
        <v>2</v>
      </c>
      <c r="L14200" s="285" t="s">
        <v>2652</v>
      </c>
      <c r="M14200" s="223"/>
      <c r="N14200" s="203">
        <v>2.16</v>
      </c>
      <c r="O14200" s="222" t="s">
        <v>1124</v>
      </c>
    </row>
    <row r="14201" spans="1:15" ht="29.25" customHeight="1">
      <c r="A14201" s="221" t="s">
        <v>2860</v>
      </c>
      <c r="B14201" s="221" t="s">
        <v>786</v>
      </c>
      <c r="C14201" s="222" t="s">
        <v>562</v>
      </c>
      <c r="D14201" s="222" t="s">
        <v>164</v>
      </c>
      <c r="E14201" s="199" t="s">
        <v>163</v>
      </c>
      <c r="F14201" s="200" t="s">
        <v>645</v>
      </c>
      <c r="G14201" s="200" t="s">
        <v>646</v>
      </c>
      <c r="H14201" s="200" t="s">
        <v>49</v>
      </c>
      <c r="I14201" s="200">
        <v>45544</v>
      </c>
      <c r="J14201" s="143">
        <f t="shared" si="221"/>
        <v>45544</v>
      </c>
      <c r="K14201" s="202">
        <v>2</v>
      </c>
      <c r="L14201" s="284" t="s">
        <v>2650</v>
      </c>
      <c r="M14201" s="223"/>
      <c r="N14201" s="203">
        <v>1.5</v>
      </c>
      <c r="O14201" s="222" t="s">
        <v>943</v>
      </c>
    </row>
    <row r="14202" spans="1:15" ht="29.25" customHeight="1">
      <c r="A14202" s="221" t="s">
        <v>2860</v>
      </c>
      <c r="B14202" s="221" t="s">
        <v>786</v>
      </c>
      <c r="C14202" s="222" t="s">
        <v>562</v>
      </c>
      <c r="D14202" s="222" t="s">
        <v>164</v>
      </c>
      <c r="E14202" s="199" t="s">
        <v>163</v>
      </c>
      <c r="F14202" s="200" t="s">
        <v>645</v>
      </c>
      <c r="G14202" s="200" t="s">
        <v>646</v>
      </c>
      <c r="H14202" s="200" t="s">
        <v>52</v>
      </c>
      <c r="I14202" s="200">
        <v>45545</v>
      </c>
      <c r="J14202" s="143">
        <f t="shared" si="221"/>
        <v>45545</v>
      </c>
      <c r="K14202" s="202">
        <v>1</v>
      </c>
      <c r="L14202" s="285" t="s">
        <v>2654</v>
      </c>
      <c r="M14202" s="223"/>
      <c r="N14202" s="203">
        <v>1.4750000000000001</v>
      </c>
      <c r="O14202" s="222" t="s">
        <v>943</v>
      </c>
    </row>
    <row r="14203" spans="1:15" ht="29.25" customHeight="1">
      <c r="A14203" s="221" t="s">
        <v>2860</v>
      </c>
      <c r="B14203" s="221" t="s">
        <v>786</v>
      </c>
      <c r="C14203" s="222" t="s">
        <v>562</v>
      </c>
      <c r="D14203" s="222" t="s">
        <v>164</v>
      </c>
      <c r="E14203" s="199" t="s">
        <v>163</v>
      </c>
      <c r="F14203" s="200" t="s">
        <v>2053</v>
      </c>
      <c r="G14203" s="200" t="s">
        <v>9089</v>
      </c>
      <c r="H14203" s="200" t="s">
        <v>52</v>
      </c>
      <c r="I14203" s="200">
        <v>45545</v>
      </c>
      <c r="J14203" s="143">
        <f t="shared" si="221"/>
        <v>45545</v>
      </c>
      <c r="K14203" s="202">
        <v>8</v>
      </c>
      <c r="L14203" s="284" t="s">
        <v>2653</v>
      </c>
      <c r="M14203" s="223"/>
      <c r="N14203" s="203">
        <v>2.16</v>
      </c>
      <c r="O14203" s="222" t="s">
        <v>1124</v>
      </c>
    </row>
    <row r="14204" spans="1:15" ht="29.25" customHeight="1">
      <c r="A14204" s="221" t="s">
        <v>2860</v>
      </c>
      <c r="B14204" s="221" t="s">
        <v>786</v>
      </c>
      <c r="C14204" s="222" t="s">
        <v>562</v>
      </c>
      <c r="D14204" s="222" t="s">
        <v>164</v>
      </c>
      <c r="E14204" s="199" t="s">
        <v>163</v>
      </c>
      <c r="F14204" s="200" t="s">
        <v>2053</v>
      </c>
      <c r="G14204" s="200" t="s">
        <v>9089</v>
      </c>
      <c r="H14204" s="200" t="s">
        <v>52</v>
      </c>
      <c r="I14204" s="200">
        <v>45546</v>
      </c>
      <c r="J14204" s="143">
        <f t="shared" si="221"/>
        <v>45546</v>
      </c>
      <c r="K14204" s="202">
        <v>8.5</v>
      </c>
      <c r="L14204" s="285" t="s">
        <v>2652</v>
      </c>
      <c r="M14204" s="223"/>
      <c r="N14204" s="203">
        <v>2.16</v>
      </c>
      <c r="O14204" s="222" t="s">
        <v>1124</v>
      </c>
    </row>
    <row r="14205" spans="1:15" ht="29.25" customHeight="1">
      <c r="A14205" s="221" t="s">
        <v>2860</v>
      </c>
      <c r="B14205" s="221" t="s">
        <v>786</v>
      </c>
      <c r="C14205" s="222" t="s">
        <v>562</v>
      </c>
      <c r="D14205" s="222" t="s">
        <v>164</v>
      </c>
      <c r="E14205" s="199" t="s">
        <v>163</v>
      </c>
      <c r="F14205" s="200" t="s">
        <v>1742</v>
      </c>
      <c r="G14205" s="200" t="s">
        <v>1743</v>
      </c>
      <c r="H14205" s="200" t="s">
        <v>1746</v>
      </c>
      <c r="I14205" s="200">
        <v>45547</v>
      </c>
      <c r="J14205" s="143">
        <f t="shared" si="221"/>
        <v>45547</v>
      </c>
      <c r="K14205" s="202">
        <v>2</v>
      </c>
      <c r="L14205" s="284" t="s">
        <v>2803</v>
      </c>
      <c r="M14205" s="223"/>
      <c r="N14205" s="203">
        <v>3.875</v>
      </c>
      <c r="O14205" s="222" t="s">
        <v>942</v>
      </c>
    </row>
    <row r="14206" spans="1:15" ht="29.25" customHeight="1">
      <c r="A14206" s="221" t="s">
        <v>2860</v>
      </c>
      <c r="B14206" s="221" t="s">
        <v>786</v>
      </c>
      <c r="C14206" s="222" t="s">
        <v>562</v>
      </c>
      <c r="D14206" s="222" t="s">
        <v>164</v>
      </c>
      <c r="E14206" s="199" t="s">
        <v>163</v>
      </c>
      <c r="F14206" s="200" t="s">
        <v>2053</v>
      </c>
      <c r="G14206" s="200" t="s">
        <v>9089</v>
      </c>
      <c r="H14206" s="200" t="s">
        <v>52</v>
      </c>
      <c r="I14206" s="200">
        <v>45547</v>
      </c>
      <c r="J14206" s="143">
        <f t="shared" si="221"/>
        <v>45547</v>
      </c>
      <c r="K14206" s="202">
        <v>7</v>
      </c>
      <c r="L14206" s="285" t="s">
        <v>2652</v>
      </c>
      <c r="M14206" s="223"/>
      <c r="N14206" s="203">
        <v>2.16</v>
      </c>
      <c r="O14206" s="222" t="s">
        <v>1124</v>
      </c>
    </row>
    <row r="14207" spans="1:15" ht="29.25" customHeight="1">
      <c r="A14207" s="221" t="s">
        <v>2860</v>
      </c>
      <c r="B14207" s="221" t="s">
        <v>786</v>
      </c>
      <c r="C14207" s="222" t="s">
        <v>562</v>
      </c>
      <c r="D14207" s="222" t="s">
        <v>164</v>
      </c>
      <c r="E14207" s="199" t="s">
        <v>166</v>
      </c>
      <c r="F14207" s="200"/>
      <c r="G14207" s="200"/>
      <c r="H14207" s="200"/>
      <c r="I14207" s="200">
        <v>45548</v>
      </c>
      <c r="J14207" s="143">
        <f t="shared" si="221"/>
        <v>45548</v>
      </c>
      <c r="K14207" s="202">
        <v>2</v>
      </c>
      <c r="L14207" s="285" t="s">
        <v>2804</v>
      </c>
      <c r="M14207" s="223"/>
      <c r="N14207" s="203"/>
      <c r="O14207" s="222" t="s">
        <v>326</v>
      </c>
    </row>
    <row r="14208" spans="1:15" ht="29.25" customHeight="1">
      <c r="A14208" s="221" t="s">
        <v>2860</v>
      </c>
      <c r="B14208" s="221" t="s">
        <v>786</v>
      </c>
      <c r="C14208" s="222" t="s">
        <v>562</v>
      </c>
      <c r="D14208" s="222" t="s">
        <v>164</v>
      </c>
      <c r="E14208" s="199" t="s">
        <v>163</v>
      </c>
      <c r="F14208" s="200" t="s">
        <v>2053</v>
      </c>
      <c r="G14208" s="200" t="s">
        <v>9089</v>
      </c>
      <c r="H14208" s="200" t="s">
        <v>52</v>
      </c>
      <c r="I14208" s="200">
        <v>45548</v>
      </c>
      <c r="J14208" s="143">
        <f t="shared" si="221"/>
        <v>45548</v>
      </c>
      <c r="K14208" s="202">
        <v>6.5</v>
      </c>
      <c r="L14208" s="284" t="s">
        <v>2805</v>
      </c>
      <c r="M14208" s="223"/>
      <c r="N14208" s="203">
        <v>2.16</v>
      </c>
      <c r="O14208" s="222" t="s">
        <v>1124</v>
      </c>
    </row>
    <row r="14209" spans="1:15" ht="29.25" customHeight="1">
      <c r="A14209" s="221" t="s">
        <v>2860</v>
      </c>
      <c r="B14209" s="221" t="s">
        <v>786</v>
      </c>
      <c r="C14209" s="222" t="s">
        <v>562</v>
      </c>
      <c r="D14209" s="222" t="s">
        <v>164</v>
      </c>
      <c r="E14209" s="199" t="s">
        <v>163</v>
      </c>
      <c r="F14209" s="200" t="s">
        <v>582</v>
      </c>
      <c r="G14209" s="200" t="s">
        <v>500</v>
      </c>
      <c r="H14209" s="200"/>
      <c r="I14209" s="200">
        <v>45551</v>
      </c>
      <c r="J14209" s="143">
        <f t="shared" si="221"/>
        <v>45551</v>
      </c>
      <c r="K14209" s="202">
        <v>1</v>
      </c>
      <c r="L14209" s="285" t="s">
        <v>2806</v>
      </c>
      <c r="M14209" s="223"/>
      <c r="N14209" s="203"/>
      <c r="O14209" s="222" t="s">
        <v>326</v>
      </c>
    </row>
    <row r="14210" spans="1:15" ht="29.25" customHeight="1">
      <c r="A14210" s="221" t="s">
        <v>2860</v>
      </c>
      <c r="B14210" s="221" t="s">
        <v>786</v>
      </c>
      <c r="C14210" s="222" t="s">
        <v>562</v>
      </c>
      <c r="D14210" s="222" t="s">
        <v>164</v>
      </c>
      <c r="E14210" s="199" t="s">
        <v>178</v>
      </c>
      <c r="F14210" s="200"/>
      <c r="G14210" s="200"/>
      <c r="H14210" s="200"/>
      <c r="I14210" s="200">
        <v>45551</v>
      </c>
      <c r="J14210" s="143">
        <f t="shared" si="221"/>
        <v>45551</v>
      </c>
      <c r="K14210" s="202">
        <v>1.5</v>
      </c>
      <c r="L14210" s="285" t="s">
        <v>2809</v>
      </c>
      <c r="M14210" s="223"/>
      <c r="N14210" s="203"/>
      <c r="O14210" s="222" t="s">
        <v>326</v>
      </c>
    </row>
    <row r="14211" spans="1:15" ht="29.25" customHeight="1">
      <c r="A14211" s="221" t="s">
        <v>2860</v>
      </c>
      <c r="B14211" s="221" t="s">
        <v>786</v>
      </c>
      <c r="C14211" s="222" t="s">
        <v>562</v>
      </c>
      <c r="D14211" s="222" t="s">
        <v>164</v>
      </c>
      <c r="E14211" s="199" t="s">
        <v>163</v>
      </c>
      <c r="F14211" s="200" t="s">
        <v>1742</v>
      </c>
      <c r="G14211" s="200" t="s">
        <v>1743</v>
      </c>
      <c r="H14211" s="200" t="s">
        <v>1746</v>
      </c>
      <c r="I14211" s="200">
        <v>45551</v>
      </c>
      <c r="J14211" s="143">
        <f t="shared" ref="J14211:J14274" si="222">I14211</f>
        <v>45551</v>
      </c>
      <c r="K14211" s="202">
        <v>0.5</v>
      </c>
      <c r="L14211" s="285" t="s">
        <v>2807</v>
      </c>
      <c r="M14211" s="223"/>
      <c r="N14211" s="203">
        <v>3.875</v>
      </c>
      <c r="O14211" s="222" t="s">
        <v>942</v>
      </c>
    </row>
    <row r="14212" spans="1:15" ht="29.25" customHeight="1">
      <c r="A14212" s="221" t="s">
        <v>2860</v>
      </c>
      <c r="B14212" s="221" t="s">
        <v>786</v>
      </c>
      <c r="C14212" s="222" t="s">
        <v>562</v>
      </c>
      <c r="D14212" s="222" t="s">
        <v>164</v>
      </c>
      <c r="E14212" s="199" t="s">
        <v>163</v>
      </c>
      <c r="F14212" s="200" t="s">
        <v>2053</v>
      </c>
      <c r="G14212" s="200" t="s">
        <v>9089</v>
      </c>
      <c r="H14212" s="200" t="s">
        <v>52</v>
      </c>
      <c r="I14212" s="200">
        <v>45551</v>
      </c>
      <c r="J14212" s="143">
        <f t="shared" si="222"/>
        <v>45551</v>
      </c>
      <c r="K14212" s="202">
        <v>6</v>
      </c>
      <c r="L14212" s="285" t="s">
        <v>2808</v>
      </c>
      <c r="M14212" s="223"/>
      <c r="N14212" s="203">
        <v>2.16</v>
      </c>
      <c r="O14212" s="222" t="s">
        <v>1124</v>
      </c>
    </row>
    <row r="14213" spans="1:15" ht="29.25" customHeight="1">
      <c r="A14213" s="221" t="s">
        <v>2860</v>
      </c>
      <c r="B14213" s="221" t="s">
        <v>786</v>
      </c>
      <c r="C14213" s="222" t="s">
        <v>562</v>
      </c>
      <c r="D14213" s="222" t="s">
        <v>164</v>
      </c>
      <c r="E14213" s="199" t="s">
        <v>163</v>
      </c>
      <c r="F14213" s="200" t="s">
        <v>491</v>
      </c>
      <c r="G14213" s="200" t="s">
        <v>492</v>
      </c>
      <c r="H14213" s="200"/>
      <c r="I14213" s="200">
        <v>45553</v>
      </c>
      <c r="J14213" s="143">
        <f t="shared" si="222"/>
        <v>45553</v>
      </c>
      <c r="K14213" s="202">
        <v>3</v>
      </c>
      <c r="L14213" s="285" t="s">
        <v>2810</v>
      </c>
      <c r="M14213" s="223"/>
      <c r="N14213" s="203"/>
      <c r="O14213" s="222" t="s">
        <v>326</v>
      </c>
    </row>
    <row r="14214" spans="1:15" ht="29.25" customHeight="1">
      <c r="A14214" s="221" t="s">
        <v>2860</v>
      </c>
      <c r="B14214" s="221" t="s">
        <v>786</v>
      </c>
      <c r="C14214" s="222" t="s">
        <v>562</v>
      </c>
      <c r="D14214" s="222" t="s">
        <v>164</v>
      </c>
      <c r="E14214" s="199" t="s">
        <v>163</v>
      </c>
      <c r="F14214" s="200" t="s">
        <v>2053</v>
      </c>
      <c r="G14214" s="200" t="s">
        <v>9089</v>
      </c>
      <c r="H14214" s="200" t="s">
        <v>52</v>
      </c>
      <c r="I14214" s="200">
        <v>45553</v>
      </c>
      <c r="J14214" s="143">
        <f t="shared" si="222"/>
        <v>45553</v>
      </c>
      <c r="K14214" s="202">
        <v>6</v>
      </c>
      <c r="L14214" s="285" t="s">
        <v>2808</v>
      </c>
      <c r="M14214" s="223"/>
      <c r="N14214" s="203">
        <v>2.16</v>
      </c>
      <c r="O14214" s="222" t="s">
        <v>1124</v>
      </c>
    </row>
    <row r="14215" spans="1:15" ht="29.25" customHeight="1">
      <c r="A14215" s="221" t="s">
        <v>2860</v>
      </c>
      <c r="B14215" s="221" t="s">
        <v>786</v>
      </c>
      <c r="C14215" s="222" t="s">
        <v>562</v>
      </c>
      <c r="D14215" s="222" t="s">
        <v>164</v>
      </c>
      <c r="E14215" s="199" t="s">
        <v>163</v>
      </c>
      <c r="F14215" s="200" t="s">
        <v>1742</v>
      </c>
      <c r="G14215" s="200" t="s">
        <v>1743</v>
      </c>
      <c r="H14215" s="200" t="s">
        <v>1746</v>
      </c>
      <c r="I14215" s="200">
        <v>45554</v>
      </c>
      <c r="J14215" s="143">
        <f t="shared" si="222"/>
        <v>45554</v>
      </c>
      <c r="K14215" s="202">
        <v>1.5</v>
      </c>
      <c r="L14215" s="284" t="s">
        <v>3079</v>
      </c>
      <c r="M14215" s="223"/>
      <c r="N14215" s="203">
        <v>3.875</v>
      </c>
      <c r="O14215" s="222" t="s">
        <v>942</v>
      </c>
    </row>
    <row r="14216" spans="1:15" ht="29.25" customHeight="1">
      <c r="A14216" s="221" t="s">
        <v>2860</v>
      </c>
      <c r="B14216" s="221" t="s">
        <v>786</v>
      </c>
      <c r="C14216" s="222" t="s">
        <v>562</v>
      </c>
      <c r="D14216" s="222" t="s">
        <v>164</v>
      </c>
      <c r="E14216" s="199" t="s">
        <v>163</v>
      </c>
      <c r="F14216" s="200" t="s">
        <v>2053</v>
      </c>
      <c r="G14216" s="200" t="s">
        <v>9089</v>
      </c>
      <c r="H14216" s="200" t="s">
        <v>52</v>
      </c>
      <c r="I14216" s="200">
        <v>45554</v>
      </c>
      <c r="J14216" s="143">
        <f t="shared" si="222"/>
        <v>45554</v>
      </c>
      <c r="K14216" s="202">
        <v>7.5</v>
      </c>
      <c r="L14216" s="284" t="s">
        <v>3078</v>
      </c>
      <c r="M14216" s="223"/>
      <c r="N14216" s="203">
        <v>2.16</v>
      </c>
      <c r="O14216" s="222" t="s">
        <v>1124</v>
      </c>
    </row>
    <row r="14217" spans="1:15" ht="29.25" customHeight="1">
      <c r="A14217" s="221" t="s">
        <v>2860</v>
      </c>
      <c r="B14217" s="221" t="s">
        <v>786</v>
      </c>
      <c r="C14217" s="222" t="s">
        <v>562</v>
      </c>
      <c r="D14217" s="222" t="s">
        <v>164</v>
      </c>
      <c r="E14217" s="199" t="s">
        <v>166</v>
      </c>
      <c r="F14217" s="200"/>
      <c r="G14217" s="200"/>
      <c r="H14217" s="200"/>
      <c r="I14217" s="200">
        <v>45555</v>
      </c>
      <c r="J14217" s="143">
        <f t="shared" si="222"/>
        <v>45555</v>
      </c>
      <c r="K14217" s="202">
        <v>1.5</v>
      </c>
      <c r="L14217" s="285" t="s">
        <v>3081</v>
      </c>
      <c r="M14217" s="223"/>
      <c r="N14217" s="203"/>
      <c r="O14217" s="222" t="s">
        <v>326</v>
      </c>
    </row>
    <row r="14218" spans="1:15" ht="29.25" customHeight="1">
      <c r="A14218" s="221" t="s">
        <v>2860</v>
      </c>
      <c r="B14218" s="221" t="s">
        <v>786</v>
      </c>
      <c r="C14218" s="222" t="s">
        <v>562</v>
      </c>
      <c r="D14218" s="222" t="s">
        <v>164</v>
      </c>
      <c r="E14218" s="199" t="s">
        <v>178</v>
      </c>
      <c r="F14218" s="200"/>
      <c r="G14218" s="200"/>
      <c r="H14218" s="200"/>
      <c r="I14218" s="200">
        <v>45555</v>
      </c>
      <c r="J14218" s="143">
        <f t="shared" si="222"/>
        <v>45555</v>
      </c>
      <c r="K14218" s="202">
        <v>1.5</v>
      </c>
      <c r="L14218" s="285" t="s">
        <v>3082</v>
      </c>
      <c r="M14218" s="223"/>
      <c r="N14218" s="203"/>
      <c r="O14218" s="222" t="s">
        <v>326</v>
      </c>
    </row>
    <row r="14219" spans="1:15" ht="29.25" customHeight="1">
      <c r="A14219" s="221" t="s">
        <v>2860</v>
      </c>
      <c r="B14219" s="221" t="s">
        <v>786</v>
      </c>
      <c r="C14219" s="222" t="s">
        <v>562</v>
      </c>
      <c r="D14219" s="222" t="s">
        <v>164</v>
      </c>
      <c r="E14219" s="199" t="s">
        <v>163</v>
      </c>
      <c r="F14219" s="200" t="s">
        <v>2053</v>
      </c>
      <c r="G14219" s="200" t="s">
        <v>9089</v>
      </c>
      <c r="H14219" s="200" t="s">
        <v>52</v>
      </c>
      <c r="I14219" s="200">
        <v>45555</v>
      </c>
      <c r="J14219" s="143">
        <f t="shared" si="222"/>
        <v>45555</v>
      </c>
      <c r="K14219" s="202">
        <v>3</v>
      </c>
      <c r="L14219" s="285" t="s">
        <v>2808</v>
      </c>
      <c r="M14219" s="223"/>
      <c r="N14219" s="203">
        <v>2.16</v>
      </c>
      <c r="O14219" s="222" t="s">
        <v>1124</v>
      </c>
    </row>
    <row r="14220" spans="1:15" ht="29.25" customHeight="1">
      <c r="A14220" s="221" t="s">
        <v>2860</v>
      </c>
      <c r="B14220" s="221" t="s">
        <v>786</v>
      </c>
      <c r="C14220" s="222" t="s">
        <v>562</v>
      </c>
      <c r="D14220" s="222" t="s">
        <v>164</v>
      </c>
      <c r="E14220" s="199" t="s">
        <v>163</v>
      </c>
      <c r="F14220" s="200" t="s">
        <v>645</v>
      </c>
      <c r="G14220" s="200" t="s">
        <v>646</v>
      </c>
      <c r="H14220" s="200" t="s">
        <v>118</v>
      </c>
      <c r="I14220" s="200">
        <v>45555</v>
      </c>
      <c r="J14220" s="143">
        <f t="shared" si="222"/>
        <v>45555</v>
      </c>
      <c r="K14220" s="202">
        <v>2</v>
      </c>
      <c r="L14220" s="284" t="s">
        <v>3080</v>
      </c>
      <c r="M14220" s="223"/>
      <c r="N14220" s="203">
        <v>1.8125</v>
      </c>
      <c r="O14220" s="222" t="s">
        <v>961</v>
      </c>
    </row>
    <row r="14221" spans="1:15" ht="29.25" customHeight="1">
      <c r="A14221" s="221" t="s">
        <v>2860</v>
      </c>
      <c r="B14221" s="221" t="s">
        <v>786</v>
      </c>
      <c r="C14221" s="222" t="s">
        <v>562</v>
      </c>
      <c r="D14221" s="222" t="s">
        <v>164</v>
      </c>
      <c r="E14221" s="199" t="s">
        <v>163</v>
      </c>
      <c r="F14221" s="200" t="s">
        <v>670</v>
      </c>
      <c r="G14221" s="200" t="s">
        <v>671</v>
      </c>
      <c r="H14221" s="200" t="s">
        <v>714</v>
      </c>
      <c r="I14221" s="200">
        <v>45559</v>
      </c>
      <c r="J14221" s="143">
        <f t="shared" si="222"/>
        <v>45559</v>
      </c>
      <c r="K14221" s="202">
        <v>1.5</v>
      </c>
      <c r="L14221" s="285" t="s">
        <v>3084</v>
      </c>
      <c r="M14221" s="223"/>
      <c r="N14221" s="203">
        <v>7.6</v>
      </c>
      <c r="O14221" s="222" t="s">
        <v>940</v>
      </c>
    </row>
    <row r="14222" spans="1:15" ht="29.25" customHeight="1">
      <c r="A14222" s="221" t="s">
        <v>2860</v>
      </c>
      <c r="B14222" s="221" t="s">
        <v>786</v>
      </c>
      <c r="C14222" s="222" t="s">
        <v>562</v>
      </c>
      <c r="D14222" s="222" t="s">
        <v>164</v>
      </c>
      <c r="E14222" s="199" t="s">
        <v>163</v>
      </c>
      <c r="F14222" s="200" t="s">
        <v>582</v>
      </c>
      <c r="G14222" s="200" t="s">
        <v>500</v>
      </c>
      <c r="H14222" s="200" t="s">
        <v>118</v>
      </c>
      <c r="I14222" s="200">
        <v>45559</v>
      </c>
      <c r="J14222" s="143">
        <f t="shared" si="222"/>
        <v>45559</v>
      </c>
      <c r="K14222" s="202">
        <v>2</v>
      </c>
      <c r="L14222" s="284" t="s">
        <v>3086</v>
      </c>
      <c r="M14222" s="223"/>
      <c r="N14222" s="203">
        <v>5.4375</v>
      </c>
      <c r="O14222" s="222" t="s">
        <v>943</v>
      </c>
    </row>
    <row r="14223" spans="1:15" ht="29.25" customHeight="1">
      <c r="A14223" s="221" t="s">
        <v>2860</v>
      </c>
      <c r="B14223" s="221" t="s">
        <v>786</v>
      </c>
      <c r="C14223" s="222" t="s">
        <v>562</v>
      </c>
      <c r="D14223" s="222" t="s">
        <v>164</v>
      </c>
      <c r="E14223" s="199" t="s">
        <v>163</v>
      </c>
      <c r="F14223" s="200" t="s">
        <v>582</v>
      </c>
      <c r="G14223" s="200" t="s">
        <v>500</v>
      </c>
      <c r="H14223" s="200" t="s">
        <v>97</v>
      </c>
      <c r="I14223" s="200">
        <v>45559</v>
      </c>
      <c r="J14223" s="143">
        <f t="shared" si="222"/>
        <v>45559</v>
      </c>
      <c r="K14223" s="202">
        <v>1</v>
      </c>
      <c r="L14223" s="285" t="s">
        <v>3085</v>
      </c>
      <c r="M14223" s="223"/>
      <c r="N14223" s="203">
        <v>1.78125</v>
      </c>
      <c r="O14223" s="222" t="s">
        <v>942</v>
      </c>
    </row>
    <row r="14224" spans="1:15" ht="29.25" customHeight="1">
      <c r="A14224" s="221" t="s">
        <v>2860</v>
      </c>
      <c r="B14224" s="221" t="s">
        <v>786</v>
      </c>
      <c r="C14224" s="222" t="s">
        <v>562</v>
      </c>
      <c r="D14224" s="222" t="s">
        <v>164</v>
      </c>
      <c r="E14224" s="199" t="s">
        <v>163</v>
      </c>
      <c r="F14224" s="200" t="s">
        <v>2022</v>
      </c>
      <c r="G14224" s="200" t="s">
        <v>2023</v>
      </c>
      <c r="H14224" s="200" t="s">
        <v>329</v>
      </c>
      <c r="I14224" s="200">
        <v>45559</v>
      </c>
      <c r="J14224" s="143">
        <f t="shared" si="222"/>
        <v>45559</v>
      </c>
      <c r="K14224" s="202">
        <v>2</v>
      </c>
      <c r="L14224" s="285" t="s">
        <v>3083</v>
      </c>
      <c r="M14224" s="223"/>
      <c r="N14224" s="203">
        <v>0</v>
      </c>
      <c r="O14224" s="222" t="s">
        <v>326</v>
      </c>
    </row>
    <row r="14225" spans="1:15" ht="29.25" customHeight="1">
      <c r="A14225" s="221" t="s">
        <v>2860</v>
      </c>
      <c r="B14225" s="221" t="s">
        <v>786</v>
      </c>
      <c r="C14225" s="222" t="s">
        <v>562</v>
      </c>
      <c r="D14225" s="222" t="s">
        <v>164</v>
      </c>
      <c r="E14225" s="199" t="s">
        <v>163</v>
      </c>
      <c r="F14225" s="200" t="s">
        <v>645</v>
      </c>
      <c r="G14225" s="200" t="s">
        <v>646</v>
      </c>
      <c r="H14225" s="200" t="s">
        <v>118</v>
      </c>
      <c r="I14225" s="200">
        <v>45559</v>
      </c>
      <c r="J14225" s="143">
        <f t="shared" si="222"/>
        <v>45559</v>
      </c>
      <c r="K14225" s="202">
        <v>2</v>
      </c>
      <c r="L14225" s="285" t="s">
        <v>3087</v>
      </c>
      <c r="M14225" s="223"/>
      <c r="N14225" s="203">
        <v>1.8125</v>
      </c>
      <c r="O14225" s="222" t="s">
        <v>961</v>
      </c>
    </row>
    <row r="14226" spans="1:15" ht="29.25" customHeight="1">
      <c r="A14226" s="221" t="s">
        <v>2860</v>
      </c>
      <c r="B14226" s="221" t="s">
        <v>786</v>
      </c>
      <c r="C14226" s="222" t="s">
        <v>562</v>
      </c>
      <c r="D14226" s="222" t="s">
        <v>164</v>
      </c>
      <c r="E14226" s="199" t="s">
        <v>178</v>
      </c>
      <c r="F14226" s="200"/>
      <c r="G14226" s="200"/>
      <c r="H14226" s="200"/>
      <c r="I14226" s="200">
        <v>45560</v>
      </c>
      <c r="J14226" s="143">
        <f t="shared" si="222"/>
        <v>45560</v>
      </c>
      <c r="K14226" s="202">
        <v>1</v>
      </c>
      <c r="L14226" s="285" t="s">
        <v>613</v>
      </c>
      <c r="M14226" s="223"/>
      <c r="N14226" s="203"/>
      <c r="O14226" s="222" t="s">
        <v>326</v>
      </c>
    </row>
    <row r="14227" spans="1:15" ht="29.25" customHeight="1">
      <c r="A14227" s="221" t="s">
        <v>2860</v>
      </c>
      <c r="B14227" s="221" t="s">
        <v>786</v>
      </c>
      <c r="C14227" s="222" t="s">
        <v>562</v>
      </c>
      <c r="D14227" s="222" t="s">
        <v>164</v>
      </c>
      <c r="E14227" s="199" t="s">
        <v>163</v>
      </c>
      <c r="F14227" s="200" t="s">
        <v>670</v>
      </c>
      <c r="G14227" s="200" t="s">
        <v>671</v>
      </c>
      <c r="H14227" s="200" t="s">
        <v>714</v>
      </c>
      <c r="I14227" s="200">
        <v>45560</v>
      </c>
      <c r="J14227" s="143">
        <f t="shared" si="222"/>
        <v>45560</v>
      </c>
      <c r="K14227" s="202">
        <v>2</v>
      </c>
      <c r="L14227" s="284" t="s">
        <v>3089</v>
      </c>
      <c r="M14227" s="223"/>
      <c r="N14227" s="203">
        <v>7.6</v>
      </c>
      <c r="O14227" s="222" t="s">
        <v>940</v>
      </c>
    </row>
    <row r="14228" spans="1:15" ht="29.25" customHeight="1">
      <c r="A14228" s="221" t="s">
        <v>2860</v>
      </c>
      <c r="B14228" s="221" t="s">
        <v>786</v>
      </c>
      <c r="C14228" s="222" t="s">
        <v>562</v>
      </c>
      <c r="D14228" s="222" t="s">
        <v>164</v>
      </c>
      <c r="E14228" s="199" t="s">
        <v>163</v>
      </c>
      <c r="F14228" s="200" t="s">
        <v>1742</v>
      </c>
      <c r="G14228" s="200" t="s">
        <v>1743</v>
      </c>
      <c r="H14228" s="200" t="s">
        <v>1746</v>
      </c>
      <c r="I14228" s="200">
        <v>45560</v>
      </c>
      <c r="J14228" s="143">
        <f t="shared" si="222"/>
        <v>45560</v>
      </c>
      <c r="K14228" s="202">
        <v>1</v>
      </c>
      <c r="L14228" s="284" t="s">
        <v>3091</v>
      </c>
      <c r="M14228" s="223"/>
      <c r="N14228" s="203">
        <v>3.875</v>
      </c>
      <c r="O14228" s="222" t="s">
        <v>942</v>
      </c>
    </row>
    <row r="14229" spans="1:15" ht="29.25" customHeight="1">
      <c r="A14229" s="221" t="s">
        <v>2860</v>
      </c>
      <c r="B14229" s="221" t="s">
        <v>786</v>
      </c>
      <c r="C14229" s="222" t="s">
        <v>562</v>
      </c>
      <c r="D14229" s="222" t="s">
        <v>164</v>
      </c>
      <c r="E14229" s="199" t="s">
        <v>163</v>
      </c>
      <c r="F14229" s="200" t="s">
        <v>645</v>
      </c>
      <c r="G14229" s="200" t="s">
        <v>646</v>
      </c>
      <c r="H14229" s="200" t="s">
        <v>97</v>
      </c>
      <c r="I14229" s="200">
        <v>45560</v>
      </c>
      <c r="J14229" s="143">
        <f t="shared" si="222"/>
        <v>45560</v>
      </c>
      <c r="K14229" s="202">
        <v>1</v>
      </c>
      <c r="L14229" s="285" t="s">
        <v>3088</v>
      </c>
      <c r="M14229" s="223"/>
      <c r="N14229" s="203">
        <v>0.27916666666666701</v>
      </c>
      <c r="O14229" s="222" t="s">
        <v>993</v>
      </c>
    </row>
    <row r="14230" spans="1:15" ht="29.25" customHeight="1">
      <c r="A14230" s="221" t="s">
        <v>2860</v>
      </c>
      <c r="B14230" s="221" t="s">
        <v>786</v>
      </c>
      <c r="C14230" s="222" t="s">
        <v>562</v>
      </c>
      <c r="D14230" s="222" t="s">
        <v>164</v>
      </c>
      <c r="E14230" s="199" t="s">
        <v>163</v>
      </c>
      <c r="F14230" s="200" t="s">
        <v>2053</v>
      </c>
      <c r="G14230" s="200" t="s">
        <v>9089</v>
      </c>
      <c r="H14230" s="200" t="s">
        <v>52</v>
      </c>
      <c r="I14230" s="200">
        <v>45560</v>
      </c>
      <c r="J14230" s="143">
        <f t="shared" si="222"/>
        <v>45560</v>
      </c>
      <c r="K14230" s="202">
        <v>4</v>
      </c>
      <c r="L14230" s="284" t="s">
        <v>3090</v>
      </c>
      <c r="M14230" s="223"/>
      <c r="N14230" s="203">
        <v>2.16</v>
      </c>
      <c r="O14230" s="222" t="s">
        <v>1124</v>
      </c>
    </row>
    <row r="14231" spans="1:15" ht="29.25" customHeight="1">
      <c r="A14231" s="221" t="s">
        <v>2860</v>
      </c>
      <c r="B14231" s="221" t="s">
        <v>786</v>
      </c>
      <c r="C14231" s="222" t="s">
        <v>562</v>
      </c>
      <c r="D14231" s="222" t="s">
        <v>164</v>
      </c>
      <c r="E14231" s="199" t="s">
        <v>163</v>
      </c>
      <c r="F14231" s="200" t="s">
        <v>670</v>
      </c>
      <c r="G14231" s="200" t="s">
        <v>671</v>
      </c>
      <c r="H14231" s="200" t="s">
        <v>714</v>
      </c>
      <c r="I14231" s="200">
        <v>45561</v>
      </c>
      <c r="J14231" s="143">
        <f t="shared" si="222"/>
        <v>45561</v>
      </c>
      <c r="K14231" s="202">
        <v>3.5</v>
      </c>
      <c r="L14231" s="284" t="s">
        <v>3092</v>
      </c>
      <c r="M14231" s="223"/>
      <c r="N14231" s="203">
        <v>7.6</v>
      </c>
      <c r="O14231" s="222" t="s">
        <v>940</v>
      </c>
    </row>
    <row r="14232" spans="1:15" ht="29.25" customHeight="1">
      <c r="A14232" s="221" t="s">
        <v>2860</v>
      </c>
      <c r="B14232" s="221" t="s">
        <v>786</v>
      </c>
      <c r="C14232" s="222" t="s">
        <v>562</v>
      </c>
      <c r="D14232" s="222" t="s">
        <v>164</v>
      </c>
      <c r="E14232" s="199" t="s">
        <v>163</v>
      </c>
      <c r="F14232" s="200" t="s">
        <v>2053</v>
      </c>
      <c r="G14232" s="200" t="s">
        <v>9089</v>
      </c>
      <c r="H14232" s="200" t="s">
        <v>52</v>
      </c>
      <c r="I14232" s="200">
        <v>45561</v>
      </c>
      <c r="J14232" s="143">
        <f t="shared" si="222"/>
        <v>45561</v>
      </c>
      <c r="K14232" s="202">
        <v>5</v>
      </c>
      <c r="L14232" s="285" t="s">
        <v>3093</v>
      </c>
      <c r="M14232" s="223"/>
      <c r="N14232" s="203">
        <v>2.16</v>
      </c>
      <c r="O14232" s="222" t="s">
        <v>1124</v>
      </c>
    </row>
    <row r="14233" spans="1:15" ht="29.25" customHeight="1">
      <c r="A14233" s="221" t="s">
        <v>2860</v>
      </c>
      <c r="B14233" s="221" t="s">
        <v>786</v>
      </c>
      <c r="C14233" s="222" t="s">
        <v>562</v>
      </c>
      <c r="D14233" s="222" t="s">
        <v>164</v>
      </c>
      <c r="E14233" s="199" t="s">
        <v>178</v>
      </c>
      <c r="F14233" s="200"/>
      <c r="G14233" s="200"/>
      <c r="H14233" s="200"/>
      <c r="I14233" s="200">
        <v>45562</v>
      </c>
      <c r="J14233" s="143">
        <f t="shared" si="222"/>
        <v>45562</v>
      </c>
      <c r="K14233" s="202">
        <v>1</v>
      </c>
      <c r="L14233" s="285" t="s">
        <v>3094</v>
      </c>
      <c r="M14233" s="223"/>
      <c r="N14233" s="203"/>
      <c r="O14233" s="222" t="s">
        <v>326</v>
      </c>
    </row>
    <row r="14234" spans="1:15" ht="29.25" customHeight="1">
      <c r="A14234" s="221" t="s">
        <v>2860</v>
      </c>
      <c r="B14234" s="221" t="s">
        <v>786</v>
      </c>
      <c r="C14234" s="222" t="s">
        <v>562</v>
      </c>
      <c r="D14234" s="222" t="s">
        <v>164</v>
      </c>
      <c r="E14234" s="199" t="s">
        <v>163</v>
      </c>
      <c r="F14234" s="200" t="s">
        <v>670</v>
      </c>
      <c r="G14234" s="200" t="s">
        <v>671</v>
      </c>
      <c r="H14234" s="200" t="s">
        <v>714</v>
      </c>
      <c r="I14234" s="200">
        <v>45562</v>
      </c>
      <c r="J14234" s="143">
        <f t="shared" si="222"/>
        <v>45562</v>
      </c>
      <c r="K14234" s="202">
        <v>5</v>
      </c>
      <c r="L14234" s="284" t="s">
        <v>3096</v>
      </c>
      <c r="M14234" s="223"/>
      <c r="N14234" s="203">
        <v>7.6</v>
      </c>
      <c r="O14234" s="222" t="s">
        <v>940</v>
      </c>
    </row>
    <row r="14235" spans="1:15" ht="29.25" customHeight="1">
      <c r="A14235" s="221" t="s">
        <v>2860</v>
      </c>
      <c r="B14235" s="221" t="s">
        <v>786</v>
      </c>
      <c r="C14235" s="222" t="s">
        <v>562</v>
      </c>
      <c r="D14235" s="222" t="s">
        <v>164</v>
      </c>
      <c r="E14235" s="199" t="s">
        <v>163</v>
      </c>
      <c r="F14235" s="200" t="s">
        <v>645</v>
      </c>
      <c r="G14235" s="200" t="s">
        <v>646</v>
      </c>
      <c r="H14235" s="200" t="s">
        <v>118</v>
      </c>
      <c r="I14235" s="200">
        <v>45562</v>
      </c>
      <c r="J14235" s="143">
        <f t="shared" si="222"/>
        <v>45562</v>
      </c>
      <c r="K14235" s="202">
        <v>2</v>
      </c>
      <c r="L14235" s="285" t="s">
        <v>3095</v>
      </c>
      <c r="M14235" s="223"/>
      <c r="N14235" s="203">
        <v>1.8125</v>
      </c>
      <c r="O14235" s="222" t="s">
        <v>961</v>
      </c>
    </row>
    <row r="14236" spans="1:15" ht="29.25" customHeight="1">
      <c r="A14236" s="221" t="s">
        <v>2860</v>
      </c>
      <c r="B14236" s="221" t="s">
        <v>786</v>
      </c>
      <c r="C14236" s="222" t="s">
        <v>562</v>
      </c>
      <c r="D14236" s="222" t="s">
        <v>164</v>
      </c>
      <c r="E14236" s="199" t="s">
        <v>178</v>
      </c>
      <c r="F14236" s="200"/>
      <c r="G14236" s="200"/>
      <c r="H14236" s="200"/>
      <c r="I14236" s="200">
        <v>45565</v>
      </c>
      <c r="J14236" s="143">
        <f t="shared" si="222"/>
        <v>45565</v>
      </c>
      <c r="K14236" s="202">
        <v>0.5</v>
      </c>
      <c r="L14236" s="285" t="s">
        <v>3097</v>
      </c>
      <c r="M14236" s="223"/>
      <c r="N14236" s="203"/>
      <c r="O14236" s="222" t="s">
        <v>326</v>
      </c>
    </row>
    <row r="14237" spans="1:15" ht="29.25" customHeight="1">
      <c r="A14237" s="221" t="s">
        <v>2860</v>
      </c>
      <c r="B14237" s="221" t="s">
        <v>786</v>
      </c>
      <c r="C14237" s="222" t="s">
        <v>562</v>
      </c>
      <c r="D14237" s="222" t="s">
        <v>164</v>
      </c>
      <c r="E14237" s="199" t="s">
        <v>163</v>
      </c>
      <c r="F14237" s="200" t="s">
        <v>1742</v>
      </c>
      <c r="G14237" s="200" t="s">
        <v>1743</v>
      </c>
      <c r="H14237" s="200" t="s">
        <v>1746</v>
      </c>
      <c r="I14237" s="200">
        <v>45565</v>
      </c>
      <c r="J14237" s="143">
        <f t="shared" si="222"/>
        <v>45565</v>
      </c>
      <c r="K14237" s="202">
        <v>0.5</v>
      </c>
      <c r="L14237" s="285" t="s">
        <v>3099</v>
      </c>
      <c r="M14237" s="223"/>
      <c r="N14237" s="203">
        <v>3.875</v>
      </c>
      <c r="O14237" s="222" t="s">
        <v>942</v>
      </c>
    </row>
    <row r="14238" spans="1:15" ht="29.25" customHeight="1">
      <c r="A14238" s="221" t="s">
        <v>2860</v>
      </c>
      <c r="B14238" s="221" t="s">
        <v>786</v>
      </c>
      <c r="C14238" s="222" t="s">
        <v>562</v>
      </c>
      <c r="D14238" s="222" t="s">
        <v>164</v>
      </c>
      <c r="E14238" s="199" t="s">
        <v>163</v>
      </c>
      <c r="F14238" s="200" t="s">
        <v>2053</v>
      </c>
      <c r="G14238" s="200" t="s">
        <v>9089</v>
      </c>
      <c r="H14238" s="200" t="s">
        <v>52</v>
      </c>
      <c r="I14238" s="200">
        <v>45565</v>
      </c>
      <c r="J14238" s="143">
        <f t="shared" si="222"/>
        <v>45565</v>
      </c>
      <c r="K14238" s="202">
        <v>8</v>
      </c>
      <c r="L14238" s="285" t="s">
        <v>3098</v>
      </c>
      <c r="M14238" s="223"/>
      <c r="N14238" s="203">
        <v>2.16</v>
      </c>
      <c r="O14238" s="222" t="s">
        <v>1124</v>
      </c>
    </row>
    <row r="14239" spans="1:15" ht="29.25" customHeight="1">
      <c r="A14239" s="221" t="s">
        <v>2860</v>
      </c>
      <c r="B14239" s="221" t="s">
        <v>786</v>
      </c>
      <c r="C14239" s="222" t="s">
        <v>562</v>
      </c>
      <c r="D14239" s="222" t="s">
        <v>164</v>
      </c>
      <c r="E14239" s="199" t="s">
        <v>163</v>
      </c>
      <c r="F14239" s="200" t="s">
        <v>1742</v>
      </c>
      <c r="G14239" s="200" t="s">
        <v>1743</v>
      </c>
      <c r="H14239" s="200" t="s">
        <v>52</v>
      </c>
      <c r="I14239" s="200">
        <v>45566</v>
      </c>
      <c r="J14239" s="143">
        <f t="shared" si="222"/>
        <v>45566</v>
      </c>
      <c r="K14239" s="202">
        <v>3</v>
      </c>
      <c r="L14239" s="284" t="s">
        <v>3101</v>
      </c>
      <c r="M14239" s="223"/>
      <c r="N14239" s="203">
        <v>1.25</v>
      </c>
      <c r="O14239" s="222" t="s">
        <v>943</v>
      </c>
    </row>
    <row r="14240" spans="1:15" ht="29.25" customHeight="1">
      <c r="A14240" s="221" t="s">
        <v>2860</v>
      </c>
      <c r="B14240" s="221" t="s">
        <v>786</v>
      </c>
      <c r="C14240" s="222" t="s">
        <v>562</v>
      </c>
      <c r="D14240" s="222" t="s">
        <v>164</v>
      </c>
      <c r="E14240" s="199" t="s">
        <v>163</v>
      </c>
      <c r="F14240" s="200" t="s">
        <v>2053</v>
      </c>
      <c r="G14240" s="200" t="s">
        <v>9089</v>
      </c>
      <c r="H14240" s="200" t="s">
        <v>52</v>
      </c>
      <c r="I14240" s="200">
        <v>45566</v>
      </c>
      <c r="J14240" s="143">
        <f t="shared" si="222"/>
        <v>45566</v>
      </c>
      <c r="K14240" s="202">
        <v>6</v>
      </c>
      <c r="L14240" s="284" t="s">
        <v>3100</v>
      </c>
      <c r="M14240" s="223"/>
      <c r="N14240" s="203">
        <v>2.16</v>
      </c>
      <c r="O14240" s="222" t="s">
        <v>1124</v>
      </c>
    </row>
    <row r="14241" spans="1:15" ht="29.25" customHeight="1">
      <c r="A14241" s="221" t="s">
        <v>2860</v>
      </c>
      <c r="B14241" s="221" t="s">
        <v>786</v>
      </c>
      <c r="C14241" s="222" t="s">
        <v>562</v>
      </c>
      <c r="D14241" s="222" t="s">
        <v>164</v>
      </c>
      <c r="E14241" s="199" t="s">
        <v>165</v>
      </c>
      <c r="F14241" s="200"/>
      <c r="G14241" s="200"/>
      <c r="H14241" s="200"/>
      <c r="I14241" s="200">
        <v>45567</v>
      </c>
      <c r="J14241" s="143">
        <f t="shared" si="222"/>
        <v>45567</v>
      </c>
      <c r="K14241" s="202">
        <v>8</v>
      </c>
      <c r="L14241" s="285" t="s">
        <v>1680</v>
      </c>
      <c r="M14241" s="223"/>
      <c r="N14241" s="203"/>
      <c r="O14241" s="222" t="s">
        <v>326</v>
      </c>
    </row>
    <row r="14242" spans="1:15" ht="29.25" customHeight="1">
      <c r="A14242" s="221" t="s">
        <v>2860</v>
      </c>
      <c r="B14242" s="221" t="s">
        <v>786</v>
      </c>
      <c r="C14242" s="222" t="s">
        <v>562</v>
      </c>
      <c r="D14242" s="222" t="s">
        <v>164</v>
      </c>
      <c r="E14242" s="199" t="s">
        <v>165</v>
      </c>
      <c r="F14242" s="200"/>
      <c r="G14242" s="200"/>
      <c r="H14242" s="200"/>
      <c r="I14242" s="200">
        <v>45568</v>
      </c>
      <c r="J14242" s="143">
        <f t="shared" si="222"/>
        <v>45568</v>
      </c>
      <c r="K14242" s="202">
        <v>8</v>
      </c>
      <c r="L14242" s="285" t="s">
        <v>1680</v>
      </c>
      <c r="M14242" s="223"/>
      <c r="N14242" s="203"/>
      <c r="O14242" s="222" t="s">
        <v>326</v>
      </c>
    </row>
    <row r="14243" spans="1:15" ht="29.25" customHeight="1">
      <c r="A14243" s="221" t="s">
        <v>2860</v>
      </c>
      <c r="B14243" s="221" t="s">
        <v>786</v>
      </c>
      <c r="C14243" s="222" t="s">
        <v>562</v>
      </c>
      <c r="D14243" s="222" t="s">
        <v>164</v>
      </c>
      <c r="E14243" s="199" t="s">
        <v>163</v>
      </c>
      <c r="F14243" s="200" t="s">
        <v>670</v>
      </c>
      <c r="G14243" s="200" t="s">
        <v>671</v>
      </c>
      <c r="H14243" s="200" t="s">
        <v>714</v>
      </c>
      <c r="I14243" s="200">
        <v>45569</v>
      </c>
      <c r="J14243" s="143">
        <f t="shared" si="222"/>
        <v>45569</v>
      </c>
      <c r="K14243" s="202">
        <v>4</v>
      </c>
      <c r="L14243" s="284" t="s">
        <v>3255</v>
      </c>
      <c r="M14243" s="223"/>
      <c r="N14243" s="203">
        <v>7.6</v>
      </c>
      <c r="O14243" s="222" t="s">
        <v>940</v>
      </c>
    </row>
    <row r="14244" spans="1:15" ht="29.25" customHeight="1">
      <c r="A14244" s="221" t="s">
        <v>2860</v>
      </c>
      <c r="B14244" s="221" t="s">
        <v>786</v>
      </c>
      <c r="C14244" s="222" t="s">
        <v>562</v>
      </c>
      <c r="D14244" s="222" t="s">
        <v>164</v>
      </c>
      <c r="E14244" s="199" t="s">
        <v>163</v>
      </c>
      <c r="F14244" s="200" t="s">
        <v>1742</v>
      </c>
      <c r="G14244" s="200" t="s">
        <v>1743</v>
      </c>
      <c r="H14244" s="200" t="s">
        <v>1746</v>
      </c>
      <c r="I14244" s="200">
        <v>45569</v>
      </c>
      <c r="J14244" s="143">
        <f t="shared" si="222"/>
        <v>45569</v>
      </c>
      <c r="K14244" s="202">
        <v>2</v>
      </c>
      <c r="L14244" s="284" t="s">
        <v>3254</v>
      </c>
      <c r="M14244" s="223"/>
      <c r="N14244" s="203">
        <v>3.875</v>
      </c>
      <c r="O14244" s="222" t="s">
        <v>942</v>
      </c>
    </row>
    <row r="14245" spans="1:15" ht="29.25" customHeight="1">
      <c r="A14245" s="221" t="s">
        <v>2860</v>
      </c>
      <c r="B14245" s="221" t="s">
        <v>786</v>
      </c>
      <c r="C14245" s="222" t="s">
        <v>562</v>
      </c>
      <c r="D14245" s="222" t="s">
        <v>164</v>
      </c>
      <c r="E14245" s="199" t="s">
        <v>163</v>
      </c>
      <c r="F14245" s="200" t="s">
        <v>645</v>
      </c>
      <c r="G14245" s="200" t="s">
        <v>646</v>
      </c>
      <c r="H14245" s="200" t="s">
        <v>97</v>
      </c>
      <c r="I14245" s="200">
        <v>45569</v>
      </c>
      <c r="J14245" s="143">
        <f t="shared" si="222"/>
        <v>45569</v>
      </c>
      <c r="K14245" s="202">
        <v>0.5</v>
      </c>
      <c r="L14245" s="285" t="s">
        <v>3253</v>
      </c>
      <c r="M14245" s="223"/>
      <c r="N14245" s="203">
        <v>0.27916666666666701</v>
      </c>
      <c r="O14245" s="222" t="s">
        <v>993</v>
      </c>
    </row>
    <row r="14246" spans="1:15" ht="29.25" customHeight="1">
      <c r="A14246" s="221" t="s">
        <v>2860</v>
      </c>
      <c r="B14246" s="221" t="s">
        <v>786</v>
      </c>
      <c r="C14246" s="222" t="s">
        <v>562</v>
      </c>
      <c r="D14246" s="222" t="s">
        <v>164</v>
      </c>
      <c r="E14246" s="199" t="s">
        <v>163</v>
      </c>
      <c r="F14246" s="200" t="s">
        <v>2053</v>
      </c>
      <c r="G14246" s="200" t="s">
        <v>9089</v>
      </c>
      <c r="H14246" s="200" t="s">
        <v>52</v>
      </c>
      <c r="I14246" s="200">
        <v>45569</v>
      </c>
      <c r="J14246" s="143">
        <f t="shared" si="222"/>
        <v>45569</v>
      </c>
      <c r="K14246" s="202">
        <v>1.5</v>
      </c>
      <c r="L14246" s="285" t="s">
        <v>3252</v>
      </c>
      <c r="M14246" s="223"/>
      <c r="N14246" s="203">
        <v>2.16</v>
      </c>
      <c r="O14246" s="222" t="s">
        <v>1124</v>
      </c>
    </row>
    <row r="14247" spans="1:15" ht="29.25" customHeight="1">
      <c r="A14247" s="221" t="s">
        <v>2860</v>
      </c>
      <c r="B14247" s="221" t="s">
        <v>786</v>
      </c>
      <c r="C14247" s="222" t="s">
        <v>562</v>
      </c>
      <c r="D14247" s="222" t="s">
        <v>164</v>
      </c>
      <c r="E14247" s="199" t="s">
        <v>171</v>
      </c>
      <c r="F14247" s="200"/>
      <c r="G14247" s="200"/>
      <c r="H14247" s="200"/>
      <c r="I14247" s="200">
        <v>45572</v>
      </c>
      <c r="J14247" s="143">
        <f t="shared" si="222"/>
        <v>45572</v>
      </c>
      <c r="K14247" s="202">
        <v>2.5</v>
      </c>
      <c r="L14247" s="285" t="s">
        <v>1955</v>
      </c>
      <c r="M14247" s="223"/>
      <c r="N14247" s="203"/>
      <c r="O14247" s="222" t="s">
        <v>326</v>
      </c>
    </row>
    <row r="14248" spans="1:15" ht="29.25" customHeight="1">
      <c r="A14248" s="221" t="s">
        <v>2860</v>
      </c>
      <c r="B14248" s="221" t="s">
        <v>786</v>
      </c>
      <c r="C14248" s="222" t="s">
        <v>562</v>
      </c>
      <c r="D14248" s="222" t="s">
        <v>164</v>
      </c>
      <c r="E14248" s="199" t="s">
        <v>163</v>
      </c>
      <c r="F14248" s="200" t="s">
        <v>2053</v>
      </c>
      <c r="G14248" s="200" t="s">
        <v>9089</v>
      </c>
      <c r="H14248" s="200" t="s">
        <v>52</v>
      </c>
      <c r="I14248" s="200">
        <v>45572</v>
      </c>
      <c r="J14248" s="143">
        <f t="shared" si="222"/>
        <v>45572</v>
      </c>
      <c r="K14248" s="202">
        <v>6</v>
      </c>
      <c r="L14248" s="285" t="s">
        <v>3252</v>
      </c>
      <c r="M14248" s="223"/>
      <c r="N14248" s="203">
        <v>2.16</v>
      </c>
      <c r="O14248" s="222" t="s">
        <v>1124</v>
      </c>
    </row>
    <row r="14249" spans="1:15" ht="29.25" customHeight="1">
      <c r="A14249" s="221" t="s">
        <v>2860</v>
      </c>
      <c r="B14249" s="221" t="s">
        <v>786</v>
      </c>
      <c r="C14249" s="222" t="s">
        <v>562</v>
      </c>
      <c r="D14249" s="222" t="s">
        <v>164</v>
      </c>
      <c r="E14249" s="199" t="s">
        <v>178</v>
      </c>
      <c r="F14249" s="200"/>
      <c r="G14249" s="200"/>
      <c r="H14249" s="200"/>
      <c r="I14249" s="200">
        <v>45573</v>
      </c>
      <c r="J14249" s="143">
        <f t="shared" si="222"/>
        <v>45573</v>
      </c>
      <c r="K14249" s="202">
        <v>0.5</v>
      </c>
      <c r="L14249" s="285" t="s">
        <v>3258</v>
      </c>
      <c r="M14249" s="223"/>
      <c r="N14249" s="203"/>
      <c r="O14249" s="222" t="s">
        <v>326</v>
      </c>
    </row>
    <row r="14250" spans="1:15" ht="29.25" customHeight="1">
      <c r="A14250" s="221" t="s">
        <v>2860</v>
      </c>
      <c r="B14250" s="221" t="s">
        <v>786</v>
      </c>
      <c r="C14250" s="222" t="s">
        <v>562</v>
      </c>
      <c r="D14250" s="222" t="s">
        <v>164</v>
      </c>
      <c r="E14250" s="199" t="s">
        <v>163</v>
      </c>
      <c r="F14250" s="200" t="s">
        <v>670</v>
      </c>
      <c r="G14250" s="200" t="s">
        <v>671</v>
      </c>
      <c r="H14250" s="200" t="s">
        <v>714</v>
      </c>
      <c r="I14250" s="200">
        <v>45573</v>
      </c>
      <c r="J14250" s="143">
        <f t="shared" si="222"/>
        <v>45573</v>
      </c>
      <c r="K14250" s="202">
        <v>1</v>
      </c>
      <c r="L14250" s="284" t="s">
        <v>3257</v>
      </c>
      <c r="M14250" s="223"/>
      <c r="N14250" s="203">
        <v>7.6</v>
      </c>
      <c r="O14250" s="222" t="s">
        <v>940</v>
      </c>
    </row>
    <row r="14251" spans="1:15" ht="29.25" customHeight="1">
      <c r="A14251" s="221" t="s">
        <v>2860</v>
      </c>
      <c r="B14251" s="221" t="s">
        <v>786</v>
      </c>
      <c r="C14251" s="222" t="s">
        <v>562</v>
      </c>
      <c r="D14251" s="222" t="s">
        <v>164</v>
      </c>
      <c r="E14251" s="199" t="s">
        <v>163</v>
      </c>
      <c r="F14251" s="200" t="s">
        <v>1742</v>
      </c>
      <c r="G14251" s="200" t="s">
        <v>1743</v>
      </c>
      <c r="H14251" s="200" t="s">
        <v>1746</v>
      </c>
      <c r="I14251" s="200">
        <v>45573</v>
      </c>
      <c r="J14251" s="143">
        <f t="shared" si="222"/>
        <v>45573</v>
      </c>
      <c r="K14251" s="202">
        <v>1</v>
      </c>
      <c r="L14251" s="284" t="s">
        <v>3256</v>
      </c>
      <c r="M14251" s="223"/>
      <c r="N14251" s="203">
        <v>3.875</v>
      </c>
      <c r="O14251" s="222" t="s">
        <v>942</v>
      </c>
    </row>
    <row r="14252" spans="1:15" ht="29.25" customHeight="1">
      <c r="A14252" s="221" t="s">
        <v>2860</v>
      </c>
      <c r="B14252" s="221" t="s">
        <v>786</v>
      </c>
      <c r="C14252" s="222" t="s">
        <v>562</v>
      </c>
      <c r="D14252" s="222" t="s">
        <v>164</v>
      </c>
      <c r="E14252" s="199" t="s">
        <v>163</v>
      </c>
      <c r="F14252" s="200" t="s">
        <v>2053</v>
      </c>
      <c r="G14252" s="200" t="s">
        <v>9089</v>
      </c>
      <c r="H14252" s="200" t="s">
        <v>52</v>
      </c>
      <c r="I14252" s="200">
        <v>45573</v>
      </c>
      <c r="J14252" s="143">
        <f t="shared" si="222"/>
        <v>45573</v>
      </c>
      <c r="K14252" s="202">
        <v>6.5</v>
      </c>
      <c r="L14252" s="285" t="s">
        <v>3252</v>
      </c>
      <c r="M14252" s="223"/>
      <c r="N14252" s="203">
        <v>2.16</v>
      </c>
      <c r="O14252" s="222" t="s">
        <v>1124</v>
      </c>
    </row>
    <row r="14253" spans="1:15" ht="29.25" customHeight="1">
      <c r="A14253" s="221" t="s">
        <v>2860</v>
      </c>
      <c r="B14253" s="221" t="s">
        <v>786</v>
      </c>
      <c r="C14253" s="222" t="s">
        <v>562</v>
      </c>
      <c r="D14253" s="222" t="s">
        <v>164</v>
      </c>
      <c r="E14253" s="199" t="s">
        <v>163</v>
      </c>
      <c r="F14253" s="200" t="s">
        <v>670</v>
      </c>
      <c r="G14253" s="200" t="s">
        <v>671</v>
      </c>
      <c r="H14253" s="200" t="s">
        <v>714</v>
      </c>
      <c r="I14253" s="200">
        <v>45574</v>
      </c>
      <c r="J14253" s="143">
        <f t="shared" si="222"/>
        <v>45574</v>
      </c>
      <c r="K14253" s="202">
        <v>1</v>
      </c>
      <c r="L14253" s="285" t="s">
        <v>3260</v>
      </c>
      <c r="M14253" s="223"/>
      <c r="N14253" s="203">
        <v>7.6</v>
      </c>
      <c r="O14253" s="222" t="s">
        <v>940</v>
      </c>
    </row>
    <row r="14254" spans="1:15" ht="29.25" customHeight="1">
      <c r="A14254" s="221" t="s">
        <v>2860</v>
      </c>
      <c r="B14254" s="221" t="s">
        <v>786</v>
      </c>
      <c r="C14254" s="222" t="s">
        <v>562</v>
      </c>
      <c r="D14254" s="222" t="s">
        <v>164</v>
      </c>
      <c r="E14254" s="199" t="s">
        <v>163</v>
      </c>
      <c r="F14254" s="200" t="s">
        <v>1742</v>
      </c>
      <c r="G14254" s="200" t="s">
        <v>1743</v>
      </c>
      <c r="H14254" s="200" t="s">
        <v>1746</v>
      </c>
      <c r="I14254" s="200">
        <v>45574</v>
      </c>
      <c r="J14254" s="143">
        <f t="shared" si="222"/>
        <v>45574</v>
      </c>
      <c r="K14254" s="202">
        <v>1</v>
      </c>
      <c r="L14254" s="284" t="s">
        <v>3259</v>
      </c>
      <c r="M14254" s="223"/>
      <c r="N14254" s="203">
        <v>3.875</v>
      </c>
      <c r="O14254" s="222" t="s">
        <v>942</v>
      </c>
    </row>
    <row r="14255" spans="1:15" ht="29.25" customHeight="1">
      <c r="A14255" s="221" t="s">
        <v>2860</v>
      </c>
      <c r="B14255" s="221" t="s">
        <v>786</v>
      </c>
      <c r="C14255" s="222" t="s">
        <v>562</v>
      </c>
      <c r="D14255" s="222" t="s">
        <v>164</v>
      </c>
      <c r="E14255" s="199" t="s">
        <v>163</v>
      </c>
      <c r="F14255" s="200" t="s">
        <v>2053</v>
      </c>
      <c r="G14255" s="200" t="s">
        <v>9089</v>
      </c>
      <c r="H14255" s="200" t="s">
        <v>52</v>
      </c>
      <c r="I14255" s="200">
        <v>45574</v>
      </c>
      <c r="J14255" s="143">
        <f t="shared" si="222"/>
        <v>45574</v>
      </c>
      <c r="K14255" s="202">
        <v>5.5</v>
      </c>
      <c r="L14255" s="285" t="s">
        <v>3252</v>
      </c>
      <c r="M14255" s="223"/>
      <c r="N14255" s="203">
        <v>2.16</v>
      </c>
      <c r="O14255" s="222" t="s">
        <v>1124</v>
      </c>
    </row>
    <row r="14256" spans="1:15" ht="29.25" customHeight="1">
      <c r="A14256" s="221" t="s">
        <v>2860</v>
      </c>
      <c r="B14256" s="221" t="s">
        <v>786</v>
      </c>
      <c r="C14256" s="222" t="s">
        <v>562</v>
      </c>
      <c r="D14256" s="222" t="s">
        <v>164</v>
      </c>
      <c r="E14256" s="199" t="s">
        <v>163</v>
      </c>
      <c r="F14256" s="200" t="s">
        <v>582</v>
      </c>
      <c r="G14256" s="200" t="s">
        <v>500</v>
      </c>
      <c r="H14256" s="200" t="s">
        <v>97</v>
      </c>
      <c r="I14256" s="200">
        <v>45574</v>
      </c>
      <c r="J14256" s="143">
        <f t="shared" si="222"/>
        <v>45574</v>
      </c>
      <c r="K14256" s="202">
        <v>0.5</v>
      </c>
      <c r="L14256" s="285" t="s">
        <v>3261</v>
      </c>
      <c r="M14256" s="223"/>
      <c r="N14256" s="203">
        <v>1.78125</v>
      </c>
      <c r="O14256" s="222" t="s">
        <v>942</v>
      </c>
    </row>
    <row r="14257" spans="1:15" ht="29.25" customHeight="1">
      <c r="A14257" s="221" t="s">
        <v>2860</v>
      </c>
      <c r="B14257" s="221" t="s">
        <v>786</v>
      </c>
      <c r="C14257" s="222" t="s">
        <v>562</v>
      </c>
      <c r="D14257" s="222" t="s">
        <v>164</v>
      </c>
      <c r="E14257" s="199" t="s">
        <v>163</v>
      </c>
      <c r="F14257" s="200" t="s">
        <v>645</v>
      </c>
      <c r="G14257" s="200" t="s">
        <v>646</v>
      </c>
      <c r="H14257" s="200" t="s">
        <v>118</v>
      </c>
      <c r="I14257" s="200">
        <v>45574</v>
      </c>
      <c r="J14257" s="143">
        <f t="shared" si="222"/>
        <v>45574</v>
      </c>
      <c r="K14257" s="202">
        <v>1</v>
      </c>
      <c r="L14257" s="285" t="s">
        <v>3260</v>
      </c>
      <c r="M14257" s="223"/>
      <c r="N14257" s="203">
        <v>1.8125</v>
      </c>
      <c r="O14257" s="222" t="s">
        <v>961</v>
      </c>
    </row>
    <row r="14258" spans="1:15" ht="29.25" customHeight="1">
      <c r="A14258" s="221" t="s">
        <v>2860</v>
      </c>
      <c r="B14258" s="221" t="s">
        <v>786</v>
      </c>
      <c r="C14258" s="222" t="s">
        <v>562</v>
      </c>
      <c r="D14258" s="222" t="s">
        <v>164</v>
      </c>
      <c r="E14258" s="199" t="s">
        <v>166</v>
      </c>
      <c r="F14258" s="200"/>
      <c r="G14258" s="200"/>
      <c r="H14258" s="200"/>
      <c r="I14258" s="200">
        <v>45579</v>
      </c>
      <c r="J14258" s="143">
        <f t="shared" si="222"/>
        <v>45579</v>
      </c>
      <c r="K14258" s="202">
        <v>1</v>
      </c>
      <c r="L14258" s="285" t="s">
        <v>3385</v>
      </c>
      <c r="M14258" s="223"/>
      <c r="N14258" s="203"/>
      <c r="O14258" s="222" t="s">
        <v>326</v>
      </c>
    </row>
    <row r="14259" spans="1:15" ht="29.25" customHeight="1">
      <c r="A14259" s="221" t="s">
        <v>2860</v>
      </c>
      <c r="B14259" s="221" t="s">
        <v>786</v>
      </c>
      <c r="C14259" s="222" t="s">
        <v>562</v>
      </c>
      <c r="D14259" s="222" t="s">
        <v>164</v>
      </c>
      <c r="E14259" s="199" t="s">
        <v>163</v>
      </c>
      <c r="F14259" s="200" t="s">
        <v>1742</v>
      </c>
      <c r="G14259" s="200" t="s">
        <v>1743</v>
      </c>
      <c r="H14259" s="200" t="s">
        <v>1746</v>
      </c>
      <c r="I14259" s="200">
        <v>45579</v>
      </c>
      <c r="J14259" s="143">
        <f t="shared" si="222"/>
        <v>45579</v>
      </c>
      <c r="K14259" s="202">
        <v>4</v>
      </c>
      <c r="L14259" s="284" t="s">
        <v>3382</v>
      </c>
      <c r="M14259" s="223"/>
      <c r="N14259" s="203">
        <v>3.875</v>
      </c>
      <c r="O14259" s="222" t="s">
        <v>942</v>
      </c>
    </row>
    <row r="14260" spans="1:15" ht="29.25" customHeight="1">
      <c r="A14260" s="221" t="s">
        <v>2860</v>
      </c>
      <c r="B14260" s="221" t="s">
        <v>786</v>
      </c>
      <c r="C14260" s="222" t="s">
        <v>562</v>
      </c>
      <c r="D14260" s="222" t="s">
        <v>164</v>
      </c>
      <c r="E14260" s="199" t="s">
        <v>163</v>
      </c>
      <c r="F14260" s="200" t="s">
        <v>2053</v>
      </c>
      <c r="G14260" s="200" t="s">
        <v>9089</v>
      </c>
      <c r="H14260" s="200" t="s">
        <v>52</v>
      </c>
      <c r="I14260" s="200">
        <v>45579</v>
      </c>
      <c r="J14260" s="143">
        <f t="shared" si="222"/>
        <v>45579</v>
      </c>
      <c r="K14260" s="202">
        <v>3</v>
      </c>
      <c r="L14260" s="285" t="s">
        <v>3384</v>
      </c>
      <c r="M14260" s="223"/>
      <c r="N14260" s="203">
        <v>2.16</v>
      </c>
      <c r="O14260" s="222" t="s">
        <v>1124</v>
      </c>
    </row>
    <row r="14261" spans="1:15" ht="29.25" customHeight="1">
      <c r="A14261" s="221" t="s">
        <v>2860</v>
      </c>
      <c r="B14261" s="221" t="s">
        <v>786</v>
      </c>
      <c r="C14261" s="222" t="s">
        <v>562</v>
      </c>
      <c r="D14261" s="222" t="s">
        <v>164</v>
      </c>
      <c r="E14261" s="199" t="s">
        <v>163</v>
      </c>
      <c r="F14261" s="200" t="s">
        <v>645</v>
      </c>
      <c r="G14261" s="200" t="s">
        <v>646</v>
      </c>
      <c r="H14261" s="200" t="s">
        <v>48</v>
      </c>
      <c r="I14261" s="200">
        <v>45579</v>
      </c>
      <c r="J14261" s="143">
        <f t="shared" si="222"/>
        <v>45579</v>
      </c>
      <c r="K14261" s="202">
        <v>1.5</v>
      </c>
      <c r="L14261" s="285" t="s">
        <v>3383</v>
      </c>
      <c r="M14261" s="223"/>
      <c r="N14261" s="203">
        <v>1.06666666666667</v>
      </c>
      <c r="O14261" s="222" t="s">
        <v>966</v>
      </c>
    </row>
    <row r="14262" spans="1:15" ht="29.25" customHeight="1">
      <c r="A14262" s="221" t="s">
        <v>2860</v>
      </c>
      <c r="B14262" s="221" t="s">
        <v>786</v>
      </c>
      <c r="C14262" s="222" t="s">
        <v>562</v>
      </c>
      <c r="D14262" s="222" t="s">
        <v>164</v>
      </c>
      <c r="E14262" s="199" t="s">
        <v>166</v>
      </c>
      <c r="F14262" s="200"/>
      <c r="G14262" s="200"/>
      <c r="H14262" s="200"/>
      <c r="I14262" s="200">
        <v>45580</v>
      </c>
      <c r="J14262" s="143">
        <f t="shared" si="222"/>
        <v>45580</v>
      </c>
      <c r="K14262" s="202">
        <v>0.5</v>
      </c>
      <c r="L14262" s="285" t="s">
        <v>3385</v>
      </c>
      <c r="M14262" s="223"/>
      <c r="N14262" s="203"/>
      <c r="O14262" s="222" t="s">
        <v>326</v>
      </c>
    </row>
    <row r="14263" spans="1:15" ht="29.25" customHeight="1">
      <c r="A14263" s="221" t="s">
        <v>2860</v>
      </c>
      <c r="B14263" s="221" t="s">
        <v>786</v>
      </c>
      <c r="C14263" s="222" t="s">
        <v>562</v>
      </c>
      <c r="D14263" s="222" t="s">
        <v>164</v>
      </c>
      <c r="E14263" s="199" t="s">
        <v>163</v>
      </c>
      <c r="F14263" s="200" t="s">
        <v>1742</v>
      </c>
      <c r="G14263" s="200" t="s">
        <v>1743</v>
      </c>
      <c r="H14263" s="200" t="s">
        <v>1746</v>
      </c>
      <c r="I14263" s="200">
        <v>45580</v>
      </c>
      <c r="J14263" s="143">
        <f t="shared" si="222"/>
        <v>45580</v>
      </c>
      <c r="K14263" s="202">
        <v>3</v>
      </c>
      <c r="L14263" s="284" t="s">
        <v>3386</v>
      </c>
      <c r="M14263" s="223"/>
      <c r="N14263" s="203">
        <v>3.875</v>
      </c>
      <c r="O14263" s="222" t="s">
        <v>942</v>
      </c>
    </row>
    <row r="14264" spans="1:15" ht="29.25" customHeight="1">
      <c r="A14264" s="221" t="s">
        <v>2860</v>
      </c>
      <c r="B14264" s="221" t="s">
        <v>786</v>
      </c>
      <c r="C14264" s="222" t="s">
        <v>562</v>
      </c>
      <c r="D14264" s="222" t="s">
        <v>164</v>
      </c>
      <c r="E14264" s="199" t="s">
        <v>163</v>
      </c>
      <c r="F14264" s="200" t="s">
        <v>582</v>
      </c>
      <c r="G14264" s="200" t="s">
        <v>500</v>
      </c>
      <c r="H14264" s="200" t="s">
        <v>118</v>
      </c>
      <c r="I14264" s="200">
        <v>45580</v>
      </c>
      <c r="J14264" s="143">
        <f t="shared" si="222"/>
        <v>45580</v>
      </c>
      <c r="K14264" s="202">
        <v>1</v>
      </c>
      <c r="L14264" s="284" t="s">
        <v>3387</v>
      </c>
      <c r="M14264" s="223"/>
      <c r="N14264" s="203">
        <v>5.4375</v>
      </c>
      <c r="O14264" s="222" t="s">
        <v>943</v>
      </c>
    </row>
    <row r="14265" spans="1:15" ht="29.25" customHeight="1">
      <c r="A14265" s="221" t="s">
        <v>2860</v>
      </c>
      <c r="B14265" s="221" t="s">
        <v>786</v>
      </c>
      <c r="C14265" s="222" t="s">
        <v>562</v>
      </c>
      <c r="D14265" s="222" t="s">
        <v>164</v>
      </c>
      <c r="E14265" s="199" t="s">
        <v>163</v>
      </c>
      <c r="F14265" s="200" t="s">
        <v>2053</v>
      </c>
      <c r="G14265" s="200" t="s">
        <v>9089</v>
      </c>
      <c r="H14265" s="200" t="s">
        <v>52</v>
      </c>
      <c r="I14265" s="200">
        <v>45580</v>
      </c>
      <c r="J14265" s="143">
        <f t="shared" si="222"/>
        <v>45580</v>
      </c>
      <c r="K14265" s="202">
        <v>3.5</v>
      </c>
      <c r="L14265" s="285" t="s">
        <v>3388</v>
      </c>
      <c r="M14265" s="223"/>
      <c r="N14265" s="203">
        <v>2.16</v>
      </c>
      <c r="O14265" s="222" t="s">
        <v>1124</v>
      </c>
    </row>
    <row r="14266" spans="1:15" ht="29.25" customHeight="1">
      <c r="A14266" s="221" t="s">
        <v>2860</v>
      </c>
      <c r="B14266" s="221" t="s">
        <v>786</v>
      </c>
      <c r="C14266" s="222" t="s">
        <v>562</v>
      </c>
      <c r="D14266" s="222" t="s">
        <v>164</v>
      </c>
      <c r="E14266" s="199" t="s">
        <v>163</v>
      </c>
      <c r="F14266" s="200" t="s">
        <v>670</v>
      </c>
      <c r="G14266" s="200" t="s">
        <v>671</v>
      </c>
      <c r="H14266" s="200" t="s">
        <v>682</v>
      </c>
      <c r="I14266" s="200">
        <v>45580</v>
      </c>
      <c r="J14266" s="143">
        <f t="shared" si="222"/>
        <v>45580</v>
      </c>
      <c r="K14266" s="202">
        <v>1</v>
      </c>
      <c r="L14266" s="285" t="s">
        <v>3389</v>
      </c>
      <c r="M14266" s="223"/>
      <c r="N14266" s="203">
        <v>8.9749999999999996</v>
      </c>
      <c r="O14266" s="222" t="s">
        <v>940</v>
      </c>
    </row>
    <row r="14267" spans="1:15" ht="29.25" customHeight="1">
      <c r="A14267" s="221" t="s">
        <v>2860</v>
      </c>
      <c r="B14267" s="221" t="s">
        <v>786</v>
      </c>
      <c r="C14267" s="222" t="s">
        <v>562</v>
      </c>
      <c r="D14267" s="222" t="s">
        <v>164</v>
      </c>
      <c r="E14267" s="199" t="s">
        <v>178</v>
      </c>
      <c r="F14267" s="200"/>
      <c r="G14267" s="200"/>
      <c r="H14267" s="200"/>
      <c r="I14267" s="200">
        <v>45581</v>
      </c>
      <c r="J14267" s="143">
        <f t="shared" si="222"/>
        <v>45581</v>
      </c>
      <c r="K14267" s="202">
        <v>0.5</v>
      </c>
      <c r="L14267" s="285" t="s">
        <v>3391</v>
      </c>
      <c r="M14267" s="223"/>
      <c r="N14267" s="203"/>
      <c r="O14267" s="222" t="s">
        <v>326</v>
      </c>
    </row>
    <row r="14268" spans="1:15" ht="29.25" customHeight="1">
      <c r="A14268" s="221" t="s">
        <v>2860</v>
      </c>
      <c r="B14268" s="221" t="s">
        <v>786</v>
      </c>
      <c r="C14268" s="222" t="s">
        <v>562</v>
      </c>
      <c r="D14268" s="222" t="s">
        <v>164</v>
      </c>
      <c r="E14268" s="199" t="s">
        <v>163</v>
      </c>
      <c r="F14268" s="200" t="s">
        <v>1742</v>
      </c>
      <c r="G14268" s="200" t="s">
        <v>1743</v>
      </c>
      <c r="H14268" s="200" t="s">
        <v>1746</v>
      </c>
      <c r="I14268" s="200">
        <v>45581</v>
      </c>
      <c r="J14268" s="143">
        <f t="shared" si="222"/>
        <v>45581</v>
      </c>
      <c r="K14268" s="202">
        <v>2</v>
      </c>
      <c r="L14268" s="284" t="s">
        <v>3390</v>
      </c>
      <c r="M14268" s="223"/>
      <c r="N14268" s="203">
        <v>3.875</v>
      </c>
      <c r="O14268" s="222" t="s">
        <v>942</v>
      </c>
    </row>
    <row r="14269" spans="1:15" ht="29.25" customHeight="1">
      <c r="A14269" s="221" t="s">
        <v>2860</v>
      </c>
      <c r="B14269" s="221" t="s">
        <v>786</v>
      </c>
      <c r="C14269" s="222" t="s">
        <v>562</v>
      </c>
      <c r="D14269" s="222" t="s">
        <v>164</v>
      </c>
      <c r="E14269" s="199" t="s">
        <v>163</v>
      </c>
      <c r="F14269" s="200" t="s">
        <v>2053</v>
      </c>
      <c r="G14269" s="200" t="s">
        <v>9089</v>
      </c>
      <c r="H14269" s="200" t="s">
        <v>52</v>
      </c>
      <c r="I14269" s="200">
        <v>45581</v>
      </c>
      <c r="J14269" s="143">
        <f t="shared" si="222"/>
        <v>45581</v>
      </c>
      <c r="K14269" s="202">
        <v>4</v>
      </c>
      <c r="L14269" s="285" t="s">
        <v>3388</v>
      </c>
      <c r="M14269" s="223"/>
      <c r="N14269" s="203">
        <v>2.16</v>
      </c>
      <c r="O14269" s="222" t="s">
        <v>1124</v>
      </c>
    </row>
    <row r="14270" spans="1:15" ht="29.25" customHeight="1">
      <c r="A14270" s="221" t="s">
        <v>2860</v>
      </c>
      <c r="B14270" s="221" t="s">
        <v>786</v>
      </c>
      <c r="C14270" s="222" t="s">
        <v>562</v>
      </c>
      <c r="D14270" s="222" t="s">
        <v>164</v>
      </c>
      <c r="E14270" s="199" t="s">
        <v>163</v>
      </c>
      <c r="F14270" s="200" t="s">
        <v>582</v>
      </c>
      <c r="G14270" s="200" t="s">
        <v>500</v>
      </c>
      <c r="H14270" s="200" t="s">
        <v>97</v>
      </c>
      <c r="I14270" s="200">
        <v>45581</v>
      </c>
      <c r="J14270" s="143">
        <f t="shared" si="222"/>
        <v>45581</v>
      </c>
      <c r="K14270" s="202">
        <v>2</v>
      </c>
      <c r="L14270" s="284" t="s">
        <v>3392</v>
      </c>
      <c r="M14270" s="223"/>
      <c r="N14270" s="203">
        <v>1.78125</v>
      </c>
      <c r="O14270" s="222" t="s">
        <v>942</v>
      </c>
    </row>
    <row r="14271" spans="1:15" ht="29.25" customHeight="1">
      <c r="A14271" s="221" t="s">
        <v>2860</v>
      </c>
      <c r="B14271" s="221" t="s">
        <v>786</v>
      </c>
      <c r="C14271" s="222" t="s">
        <v>562</v>
      </c>
      <c r="D14271" s="222" t="s">
        <v>164</v>
      </c>
      <c r="E14271" s="199" t="s">
        <v>163</v>
      </c>
      <c r="F14271" s="200" t="s">
        <v>2053</v>
      </c>
      <c r="G14271" s="200" t="s">
        <v>9089</v>
      </c>
      <c r="H14271" s="200" t="s">
        <v>52</v>
      </c>
      <c r="I14271" s="200">
        <v>45582</v>
      </c>
      <c r="J14271" s="143">
        <f t="shared" si="222"/>
        <v>45582</v>
      </c>
      <c r="K14271" s="202">
        <v>5.5</v>
      </c>
      <c r="L14271" s="284" t="s">
        <v>3502</v>
      </c>
      <c r="M14271" s="223"/>
      <c r="N14271" s="203">
        <v>2.16</v>
      </c>
      <c r="O14271" s="222" t="s">
        <v>1124</v>
      </c>
    </row>
    <row r="14272" spans="1:15" ht="29.25" customHeight="1">
      <c r="A14272" s="221" t="s">
        <v>2860</v>
      </c>
      <c r="B14272" s="221" t="s">
        <v>786</v>
      </c>
      <c r="C14272" s="222" t="s">
        <v>562</v>
      </c>
      <c r="D14272" s="222" t="s">
        <v>164</v>
      </c>
      <c r="E14272" s="199" t="s">
        <v>163</v>
      </c>
      <c r="F14272" s="200" t="s">
        <v>937</v>
      </c>
      <c r="G14272" s="200" t="s">
        <v>938</v>
      </c>
      <c r="H14272" s="200" t="s">
        <v>4795</v>
      </c>
      <c r="I14272" s="200">
        <v>45582</v>
      </c>
      <c r="J14272" s="143">
        <f t="shared" si="222"/>
        <v>45582</v>
      </c>
      <c r="K14272" s="202">
        <v>3</v>
      </c>
      <c r="L14272" s="284" t="s">
        <v>3503</v>
      </c>
      <c r="M14272" s="223"/>
      <c r="N14272" s="203">
        <v>0.66666666666666696</v>
      </c>
      <c r="O14272" s="222" t="s">
        <v>941</v>
      </c>
    </row>
    <row r="14273" spans="1:15" ht="29.25" customHeight="1">
      <c r="A14273" s="221" t="s">
        <v>2860</v>
      </c>
      <c r="B14273" s="221" t="s">
        <v>786</v>
      </c>
      <c r="C14273" s="222" t="s">
        <v>562</v>
      </c>
      <c r="D14273" s="222" t="s">
        <v>164</v>
      </c>
      <c r="E14273" s="199" t="s">
        <v>171</v>
      </c>
      <c r="F14273" s="200"/>
      <c r="G14273" s="200"/>
      <c r="H14273" s="200"/>
      <c r="I14273" s="200">
        <v>45583</v>
      </c>
      <c r="J14273" s="143">
        <f t="shared" si="222"/>
        <v>45583</v>
      </c>
      <c r="K14273" s="202">
        <v>1</v>
      </c>
      <c r="L14273" s="285" t="s">
        <v>1955</v>
      </c>
      <c r="M14273" s="223"/>
      <c r="N14273" s="203"/>
      <c r="O14273" s="222" t="s">
        <v>326</v>
      </c>
    </row>
    <row r="14274" spans="1:15" ht="29.25" customHeight="1">
      <c r="A14274" s="221" t="s">
        <v>2860</v>
      </c>
      <c r="B14274" s="221" t="s">
        <v>786</v>
      </c>
      <c r="C14274" s="222" t="s">
        <v>562</v>
      </c>
      <c r="D14274" s="222" t="s">
        <v>164</v>
      </c>
      <c r="E14274" s="199" t="s">
        <v>163</v>
      </c>
      <c r="F14274" s="200" t="s">
        <v>2053</v>
      </c>
      <c r="G14274" s="200" t="s">
        <v>9089</v>
      </c>
      <c r="H14274" s="200" t="s">
        <v>52</v>
      </c>
      <c r="I14274" s="200">
        <v>45583</v>
      </c>
      <c r="J14274" s="143">
        <f t="shared" si="222"/>
        <v>45583</v>
      </c>
      <c r="K14274" s="202">
        <v>6</v>
      </c>
      <c r="L14274" s="285" t="s">
        <v>3388</v>
      </c>
      <c r="M14274" s="223"/>
      <c r="N14274" s="203">
        <v>2.16</v>
      </c>
      <c r="O14274" s="222" t="s">
        <v>1124</v>
      </c>
    </row>
    <row r="14275" spans="1:15" ht="29.25" customHeight="1">
      <c r="A14275" s="221" t="s">
        <v>2860</v>
      </c>
      <c r="B14275" s="221" t="s">
        <v>786</v>
      </c>
      <c r="C14275" s="222" t="s">
        <v>562</v>
      </c>
      <c r="D14275" s="222" t="s">
        <v>164</v>
      </c>
      <c r="E14275" s="199" t="s">
        <v>163</v>
      </c>
      <c r="F14275" s="200" t="s">
        <v>937</v>
      </c>
      <c r="G14275" s="200" t="s">
        <v>938</v>
      </c>
      <c r="H14275" s="200" t="s">
        <v>4778</v>
      </c>
      <c r="I14275" s="200">
        <v>45583</v>
      </c>
      <c r="J14275" s="143">
        <f t="shared" ref="J14275:J14338" si="223">I14275</f>
        <v>45583</v>
      </c>
      <c r="K14275" s="202">
        <v>1.5</v>
      </c>
      <c r="L14275" s="285" t="s">
        <v>3504</v>
      </c>
      <c r="M14275" s="223"/>
      <c r="N14275" s="203">
        <v>5.8333333333333304</v>
      </c>
      <c r="O14275" s="222" t="s">
        <v>969</v>
      </c>
    </row>
    <row r="14276" spans="1:15" ht="29.25" customHeight="1">
      <c r="A14276" s="221" t="s">
        <v>2860</v>
      </c>
      <c r="B14276" s="221" t="s">
        <v>786</v>
      </c>
      <c r="C14276" s="222" t="s">
        <v>562</v>
      </c>
      <c r="D14276" s="222" t="s">
        <v>164</v>
      </c>
      <c r="E14276" s="199" t="s">
        <v>166</v>
      </c>
      <c r="F14276" s="200"/>
      <c r="G14276" s="200"/>
      <c r="H14276" s="200"/>
      <c r="I14276" s="200">
        <v>45586</v>
      </c>
      <c r="J14276" s="143">
        <f t="shared" si="223"/>
        <v>45586</v>
      </c>
      <c r="K14276" s="202">
        <v>2</v>
      </c>
      <c r="L14276" s="285" t="s">
        <v>3505</v>
      </c>
      <c r="M14276" s="223"/>
      <c r="N14276" s="203"/>
      <c r="O14276" s="222" t="s">
        <v>326</v>
      </c>
    </row>
    <row r="14277" spans="1:15" ht="29.25" customHeight="1">
      <c r="A14277" s="221" t="s">
        <v>2860</v>
      </c>
      <c r="B14277" s="221" t="s">
        <v>786</v>
      </c>
      <c r="C14277" s="222" t="s">
        <v>562</v>
      </c>
      <c r="D14277" s="222" t="s">
        <v>164</v>
      </c>
      <c r="E14277" s="199" t="s">
        <v>163</v>
      </c>
      <c r="F14277" s="200" t="s">
        <v>2053</v>
      </c>
      <c r="G14277" s="200" t="s">
        <v>9089</v>
      </c>
      <c r="H14277" s="200"/>
      <c r="I14277" s="200">
        <v>45586</v>
      </c>
      <c r="J14277" s="143">
        <f t="shared" si="223"/>
        <v>45586</v>
      </c>
      <c r="K14277" s="202">
        <v>1</v>
      </c>
      <c r="L14277" s="285" t="s">
        <v>3506</v>
      </c>
      <c r="M14277" s="223"/>
      <c r="N14277" s="203"/>
      <c r="O14277" s="222" t="s">
        <v>326</v>
      </c>
    </row>
    <row r="14278" spans="1:15" ht="29.25" customHeight="1">
      <c r="A14278" s="221" t="s">
        <v>2860</v>
      </c>
      <c r="B14278" s="221" t="s">
        <v>786</v>
      </c>
      <c r="C14278" s="222" t="s">
        <v>562</v>
      </c>
      <c r="D14278" s="222" t="s">
        <v>164</v>
      </c>
      <c r="E14278" s="199" t="s">
        <v>163</v>
      </c>
      <c r="F14278" s="200" t="s">
        <v>2053</v>
      </c>
      <c r="G14278" s="200" t="s">
        <v>9089</v>
      </c>
      <c r="H14278" s="200" t="s">
        <v>52</v>
      </c>
      <c r="I14278" s="200">
        <v>45586</v>
      </c>
      <c r="J14278" s="143">
        <f t="shared" si="223"/>
        <v>45586</v>
      </c>
      <c r="K14278" s="202">
        <v>6</v>
      </c>
      <c r="L14278" s="285" t="s">
        <v>3388</v>
      </c>
      <c r="M14278" s="223"/>
      <c r="N14278" s="203">
        <v>2.16</v>
      </c>
      <c r="O14278" s="222" t="s">
        <v>1124</v>
      </c>
    </row>
    <row r="14279" spans="1:15" ht="29.25" customHeight="1">
      <c r="A14279" s="221" t="s">
        <v>2860</v>
      </c>
      <c r="B14279" s="221" t="s">
        <v>786</v>
      </c>
      <c r="C14279" s="222" t="s">
        <v>562</v>
      </c>
      <c r="D14279" s="222" t="s">
        <v>164</v>
      </c>
      <c r="E14279" s="199" t="s">
        <v>163</v>
      </c>
      <c r="F14279" s="200" t="s">
        <v>1742</v>
      </c>
      <c r="G14279" s="200" t="s">
        <v>1743</v>
      </c>
      <c r="H14279" s="200" t="s">
        <v>1746</v>
      </c>
      <c r="I14279" s="200">
        <v>45587</v>
      </c>
      <c r="J14279" s="143">
        <f t="shared" si="223"/>
        <v>45587</v>
      </c>
      <c r="K14279" s="202">
        <v>1</v>
      </c>
      <c r="L14279" s="285" t="s">
        <v>3507</v>
      </c>
      <c r="M14279" s="223"/>
      <c r="N14279" s="203">
        <v>3.875</v>
      </c>
      <c r="O14279" s="222" t="s">
        <v>942</v>
      </c>
    </row>
    <row r="14280" spans="1:15" ht="29.25" customHeight="1">
      <c r="A14280" s="221" t="s">
        <v>2860</v>
      </c>
      <c r="B14280" s="221" t="s">
        <v>786</v>
      </c>
      <c r="C14280" s="222" t="s">
        <v>562</v>
      </c>
      <c r="D14280" s="222" t="s">
        <v>164</v>
      </c>
      <c r="E14280" s="199" t="s">
        <v>163</v>
      </c>
      <c r="F14280" s="200" t="s">
        <v>2053</v>
      </c>
      <c r="G14280" s="200" t="s">
        <v>9089</v>
      </c>
      <c r="H14280" s="200" t="s">
        <v>52</v>
      </c>
      <c r="I14280" s="200">
        <v>45587</v>
      </c>
      <c r="J14280" s="143">
        <f t="shared" si="223"/>
        <v>45587</v>
      </c>
      <c r="K14280" s="202">
        <v>7.5</v>
      </c>
      <c r="L14280" s="285" t="s">
        <v>3388</v>
      </c>
      <c r="M14280" s="223"/>
      <c r="N14280" s="203">
        <v>2.16</v>
      </c>
      <c r="O14280" s="222" t="s">
        <v>1124</v>
      </c>
    </row>
    <row r="14281" spans="1:15" ht="29.25" customHeight="1">
      <c r="A14281" s="221" t="s">
        <v>2860</v>
      </c>
      <c r="B14281" s="221" t="s">
        <v>786</v>
      </c>
      <c r="C14281" s="222" t="s">
        <v>562</v>
      </c>
      <c r="D14281" s="222" t="s">
        <v>164</v>
      </c>
      <c r="E14281" s="199" t="s">
        <v>178</v>
      </c>
      <c r="F14281" s="200"/>
      <c r="G14281" s="200"/>
      <c r="H14281" s="200"/>
      <c r="I14281" s="200">
        <v>45588</v>
      </c>
      <c r="J14281" s="143">
        <f t="shared" si="223"/>
        <v>45588</v>
      </c>
      <c r="K14281" s="202">
        <v>1</v>
      </c>
      <c r="L14281" s="285" t="s">
        <v>622</v>
      </c>
      <c r="M14281" s="223"/>
      <c r="N14281" s="203"/>
      <c r="O14281" s="222" t="s">
        <v>326</v>
      </c>
    </row>
    <row r="14282" spans="1:15" ht="29.25" customHeight="1">
      <c r="A14282" s="221" t="s">
        <v>2860</v>
      </c>
      <c r="B14282" s="221" t="s">
        <v>786</v>
      </c>
      <c r="C14282" s="222" t="s">
        <v>562</v>
      </c>
      <c r="D14282" s="222" t="s">
        <v>164</v>
      </c>
      <c r="E14282" s="199" t="s">
        <v>163</v>
      </c>
      <c r="F14282" s="200" t="s">
        <v>2053</v>
      </c>
      <c r="G14282" s="200" t="s">
        <v>9089</v>
      </c>
      <c r="H14282" s="200" t="s">
        <v>52</v>
      </c>
      <c r="I14282" s="200">
        <v>45588</v>
      </c>
      <c r="J14282" s="143">
        <f t="shared" si="223"/>
        <v>45588</v>
      </c>
      <c r="K14282" s="202">
        <v>3.5</v>
      </c>
      <c r="L14282" s="285" t="s">
        <v>3388</v>
      </c>
      <c r="M14282" s="223"/>
      <c r="N14282" s="203">
        <v>2.16</v>
      </c>
      <c r="O14282" s="222" t="s">
        <v>1124</v>
      </c>
    </row>
    <row r="14283" spans="1:15" ht="29.25" customHeight="1">
      <c r="A14283" s="221" t="s">
        <v>2860</v>
      </c>
      <c r="B14283" s="221" t="s">
        <v>786</v>
      </c>
      <c r="C14283" s="222" t="s">
        <v>562</v>
      </c>
      <c r="D14283" s="222" t="s">
        <v>164</v>
      </c>
      <c r="E14283" s="199" t="s">
        <v>163</v>
      </c>
      <c r="F14283" s="200" t="s">
        <v>645</v>
      </c>
      <c r="G14283" s="200" t="s">
        <v>646</v>
      </c>
      <c r="H14283" s="200" t="s">
        <v>49</v>
      </c>
      <c r="I14283" s="200">
        <v>45588</v>
      </c>
      <c r="J14283" s="143">
        <f t="shared" si="223"/>
        <v>45588</v>
      </c>
      <c r="K14283" s="202">
        <v>5</v>
      </c>
      <c r="L14283" s="284" t="s">
        <v>3508</v>
      </c>
      <c r="M14283" s="223"/>
      <c r="N14283" s="203">
        <v>1.5</v>
      </c>
      <c r="O14283" s="222" t="s">
        <v>943</v>
      </c>
    </row>
    <row r="14284" spans="1:15" ht="29.25" customHeight="1">
      <c r="A14284" s="221" t="s">
        <v>2860</v>
      </c>
      <c r="B14284" s="221" t="s">
        <v>786</v>
      </c>
      <c r="C14284" s="222" t="s">
        <v>562</v>
      </c>
      <c r="D14284" s="222" t="s">
        <v>164</v>
      </c>
      <c r="E14284" s="199" t="s">
        <v>166</v>
      </c>
      <c r="F14284" s="200"/>
      <c r="G14284" s="200"/>
      <c r="H14284" s="200"/>
      <c r="I14284" s="200">
        <v>45589</v>
      </c>
      <c r="J14284" s="143">
        <f t="shared" si="223"/>
        <v>45589</v>
      </c>
      <c r="K14284" s="202">
        <v>1</v>
      </c>
      <c r="L14284" s="284" t="s">
        <v>3646</v>
      </c>
      <c r="M14284" s="223"/>
      <c r="N14284" s="203"/>
      <c r="O14284" s="222" t="s">
        <v>326</v>
      </c>
    </row>
    <row r="14285" spans="1:15" ht="29.25" customHeight="1">
      <c r="A14285" s="221" t="s">
        <v>2860</v>
      </c>
      <c r="B14285" s="221" t="s">
        <v>786</v>
      </c>
      <c r="C14285" s="222" t="s">
        <v>562</v>
      </c>
      <c r="D14285" s="222" t="s">
        <v>164</v>
      </c>
      <c r="E14285" s="199" t="s">
        <v>178</v>
      </c>
      <c r="F14285" s="200"/>
      <c r="G14285" s="200"/>
      <c r="H14285" s="200"/>
      <c r="I14285" s="200">
        <v>45589</v>
      </c>
      <c r="J14285" s="143">
        <f t="shared" si="223"/>
        <v>45589</v>
      </c>
      <c r="K14285" s="202">
        <v>1</v>
      </c>
      <c r="L14285" s="285" t="s">
        <v>3648</v>
      </c>
      <c r="M14285" s="223"/>
      <c r="N14285" s="203"/>
      <c r="O14285" s="222" t="s">
        <v>326</v>
      </c>
    </row>
    <row r="14286" spans="1:15" ht="29.25" customHeight="1">
      <c r="A14286" s="221" t="s">
        <v>2860</v>
      </c>
      <c r="B14286" s="221" t="s">
        <v>786</v>
      </c>
      <c r="C14286" s="222" t="s">
        <v>562</v>
      </c>
      <c r="D14286" s="222" t="s">
        <v>164</v>
      </c>
      <c r="E14286" s="199" t="s">
        <v>178</v>
      </c>
      <c r="F14286" s="200"/>
      <c r="G14286" s="200"/>
      <c r="H14286" s="200"/>
      <c r="I14286" s="200">
        <v>45589</v>
      </c>
      <c r="J14286" s="143">
        <f t="shared" si="223"/>
        <v>45589</v>
      </c>
      <c r="K14286" s="202">
        <v>1</v>
      </c>
      <c r="L14286" s="285" t="s">
        <v>3649</v>
      </c>
      <c r="M14286" s="223"/>
      <c r="N14286" s="203"/>
      <c r="O14286" s="222" t="s">
        <v>326</v>
      </c>
    </row>
    <row r="14287" spans="1:15" ht="29.25" customHeight="1">
      <c r="A14287" s="221" t="s">
        <v>2860</v>
      </c>
      <c r="B14287" s="221" t="s">
        <v>786</v>
      </c>
      <c r="C14287" s="222" t="s">
        <v>562</v>
      </c>
      <c r="D14287" s="222" t="s">
        <v>164</v>
      </c>
      <c r="E14287" s="199" t="s">
        <v>163</v>
      </c>
      <c r="F14287" s="200" t="s">
        <v>645</v>
      </c>
      <c r="G14287" s="200" t="s">
        <v>646</v>
      </c>
      <c r="H14287" s="200" t="s">
        <v>49</v>
      </c>
      <c r="I14287" s="200">
        <v>45589</v>
      </c>
      <c r="J14287" s="143">
        <f t="shared" si="223"/>
        <v>45589</v>
      </c>
      <c r="K14287" s="202">
        <v>6</v>
      </c>
      <c r="L14287" s="284" t="s">
        <v>3647</v>
      </c>
      <c r="M14287" s="223"/>
      <c r="N14287" s="203">
        <v>1.5</v>
      </c>
      <c r="O14287" s="222" t="s">
        <v>943</v>
      </c>
    </row>
    <row r="14288" spans="1:15" ht="29.25" customHeight="1">
      <c r="A14288" s="221" t="s">
        <v>2860</v>
      </c>
      <c r="B14288" s="221" t="s">
        <v>786</v>
      </c>
      <c r="C14288" s="222" t="s">
        <v>562</v>
      </c>
      <c r="D14288" s="222" t="s">
        <v>164</v>
      </c>
      <c r="E14288" s="199" t="s">
        <v>163</v>
      </c>
      <c r="F14288" s="200" t="s">
        <v>670</v>
      </c>
      <c r="G14288" s="200" t="s">
        <v>671</v>
      </c>
      <c r="H14288" s="200" t="s">
        <v>714</v>
      </c>
      <c r="I14288" s="200">
        <v>45590</v>
      </c>
      <c r="J14288" s="143">
        <f t="shared" si="223"/>
        <v>45590</v>
      </c>
      <c r="K14288" s="202">
        <v>1</v>
      </c>
      <c r="L14288" s="284" t="s">
        <v>3650</v>
      </c>
      <c r="M14288" s="223"/>
      <c r="N14288" s="203">
        <v>7.6</v>
      </c>
      <c r="O14288" s="222" t="s">
        <v>940</v>
      </c>
    </row>
    <row r="14289" spans="1:15" ht="29.25" customHeight="1">
      <c r="A14289" s="221" t="s">
        <v>2860</v>
      </c>
      <c r="B14289" s="221" t="s">
        <v>786</v>
      </c>
      <c r="C14289" s="222" t="s">
        <v>562</v>
      </c>
      <c r="D14289" s="222" t="s">
        <v>164</v>
      </c>
      <c r="E14289" s="199" t="s">
        <v>163</v>
      </c>
      <c r="F14289" s="200" t="s">
        <v>645</v>
      </c>
      <c r="G14289" s="200" t="s">
        <v>646</v>
      </c>
      <c r="H14289" s="200" t="s">
        <v>49</v>
      </c>
      <c r="I14289" s="200">
        <v>45590</v>
      </c>
      <c r="J14289" s="143">
        <f t="shared" si="223"/>
        <v>45590</v>
      </c>
      <c r="K14289" s="202">
        <v>3</v>
      </c>
      <c r="L14289" s="284" t="s">
        <v>3651</v>
      </c>
      <c r="M14289" s="223"/>
      <c r="N14289" s="203">
        <v>1.5</v>
      </c>
      <c r="O14289" s="222" t="s">
        <v>943</v>
      </c>
    </row>
    <row r="14290" spans="1:15" ht="29.25" customHeight="1">
      <c r="A14290" s="221" t="s">
        <v>2860</v>
      </c>
      <c r="B14290" s="221" t="s">
        <v>786</v>
      </c>
      <c r="C14290" s="222" t="s">
        <v>562</v>
      </c>
      <c r="D14290" s="222" t="s">
        <v>164</v>
      </c>
      <c r="E14290" s="199" t="s">
        <v>163</v>
      </c>
      <c r="F14290" s="200" t="s">
        <v>582</v>
      </c>
      <c r="G14290" s="200" t="s">
        <v>500</v>
      </c>
      <c r="H14290" s="200" t="s">
        <v>48</v>
      </c>
      <c r="I14290" s="200">
        <v>45590</v>
      </c>
      <c r="J14290" s="143">
        <f t="shared" si="223"/>
        <v>45590</v>
      </c>
      <c r="K14290" s="202">
        <v>4.5</v>
      </c>
      <c r="L14290" s="284" t="s">
        <v>3652</v>
      </c>
      <c r="M14290" s="223"/>
      <c r="N14290" s="203">
        <v>3.1875</v>
      </c>
      <c r="O14290" s="222" t="s">
        <v>968</v>
      </c>
    </row>
    <row r="14291" spans="1:15" ht="29.25" customHeight="1">
      <c r="A14291" s="221" t="s">
        <v>2860</v>
      </c>
      <c r="B14291" s="221" t="s">
        <v>786</v>
      </c>
      <c r="C14291" s="222" t="s">
        <v>562</v>
      </c>
      <c r="D14291" s="222" t="s">
        <v>164</v>
      </c>
      <c r="E14291" s="199" t="s">
        <v>163</v>
      </c>
      <c r="F14291" s="200" t="s">
        <v>2053</v>
      </c>
      <c r="G14291" s="200" t="s">
        <v>9089</v>
      </c>
      <c r="H14291" s="200"/>
      <c r="I14291" s="200">
        <v>45593</v>
      </c>
      <c r="J14291" s="143">
        <f t="shared" si="223"/>
        <v>45593</v>
      </c>
      <c r="K14291" s="202">
        <v>1.5</v>
      </c>
      <c r="L14291" s="284" t="s">
        <v>3655</v>
      </c>
      <c r="M14291" s="223"/>
      <c r="N14291" s="203"/>
      <c r="O14291" s="222" t="s">
        <v>326</v>
      </c>
    </row>
    <row r="14292" spans="1:15" ht="29.25" customHeight="1">
      <c r="A14292" s="221" t="s">
        <v>2860</v>
      </c>
      <c r="B14292" s="221" t="s">
        <v>786</v>
      </c>
      <c r="C14292" s="222" t="s">
        <v>562</v>
      </c>
      <c r="D14292" s="222" t="s">
        <v>164</v>
      </c>
      <c r="E14292" s="199" t="s">
        <v>163</v>
      </c>
      <c r="F14292" s="200" t="s">
        <v>670</v>
      </c>
      <c r="G14292" s="200" t="s">
        <v>671</v>
      </c>
      <c r="H14292" s="200" t="s">
        <v>714</v>
      </c>
      <c r="I14292" s="200">
        <v>45593</v>
      </c>
      <c r="J14292" s="143">
        <f t="shared" si="223"/>
        <v>45593</v>
      </c>
      <c r="K14292" s="202">
        <v>3</v>
      </c>
      <c r="L14292" s="284" t="s">
        <v>3654</v>
      </c>
      <c r="M14292" s="223"/>
      <c r="N14292" s="203">
        <v>7.6</v>
      </c>
      <c r="O14292" s="222" t="s">
        <v>940</v>
      </c>
    </row>
    <row r="14293" spans="1:15" ht="29.25" customHeight="1">
      <c r="A14293" s="221" t="s">
        <v>2860</v>
      </c>
      <c r="B14293" s="221" t="s">
        <v>786</v>
      </c>
      <c r="C14293" s="222" t="s">
        <v>562</v>
      </c>
      <c r="D14293" s="222" t="s">
        <v>164</v>
      </c>
      <c r="E14293" s="199" t="s">
        <v>163</v>
      </c>
      <c r="F14293" s="200" t="s">
        <v>2053</v>
      </c>
      <c r="G14293" s="200" t="s">
        <v>9089</v>
      </c>
      <c r="H14293" s="200" t="s">
        <v>52</v>
      </c>
      <c r="I14293" s="200">
        <v>45593</v>
      </c>
      <c r="J14293" s="143">
        <f t="shared" si="223"/>
        <v>45593</v>
      </c>
      <c r="K14293" s="202">
        <v>4.5</v>
      </c>
      <c r="L14293" s="285" t="s">
        <v>3653</v>
      </c>
      <c r="M14293" s="223"/>
      <c r="N14293" s="203">
        <v>2.16</v>
      </c>
      <c r="O14293" s="222" t="s">
        <v>1124</v>
      </c>
    </row>
    <row r="14294" spans="1:15" ht="29.25" customHeight="1">
      <c r="A14294" s="221" t="s">
        <v>2860</v>
      </c>
      <c r="B14294" s="221" t="s">
        <v>786</v>
      </c>
      <c r="C14294" s="222" t="s">
        <v>562</v>
      </c>
      <c r="D14294" s="222" t="s">
        <v>164</v>
      </c>
      <c r="E14294" s="199" t="s">
        <v>163</v>
      </c>
      <c r="F14294" s="200" t="s">
        <v>2053</v>
      </c>
      <c r="G14294" s="200" t="s">
        <v>9089</v>
      </c>
      <c r="H14294" s="200" t="s">
        <v>52</v>
      </c>
      <c r="I14294" s="200">
        <v>45594</v>
      </c>
      <c r="J14294" s="143">
        <f t="shared" si="223"/>
        <v>45594</v>
      </c>
      <c r="K14294" s="202">
        <v>9</v>
      </c>
      <c r="L14294" s="284" t="s">
        <v>3656</v>
      </c>
      <c r="M14294" s="223"/>
      <c r="N14294" s="203">
        <v>2.16</v>
      </c>
      <c r="O14294" s="222" t="s">
        <v>1124</v>
      </c>
    </row>
    <row r="14295" spans="1:15" ht="29.25" customHeight="1">
      <c r="A14295" s="221" t="s">
        <v>2860</v>
      </c>
      <c r="B14295" s="221" t="s">
        <v>786</v>
      </c>
      <c r="C14295" s="222" t="s">
        <v>562</v>
      </c>
      <c r="D14295" s="222" t="s">
        <v>164</v>
      </c>
      <c r="E14295" s="199" t="s">
        <v>163</v>
      </c>
      <c r="F14295" s="200" t="s">
        <v>582</v>
      </c>
      <c r="G14295" s="200" t="s">
        <v>500</v>
      </c>
      <c r="H14295" s="200"/>
      <c r="I14295" s="200">
        <v>45595</v>
      </c>
      <c r="J14295" s="143">
        <f t="shared" si="223"/>
        <v>45595</v>
      </c>
      <c r="K14295" s="202">
        <v>3</v>
      </c>
      <c r="L14295" s="285" t="s">
        <v>3658</v>
      </c>
      <c r="M14295" s="223"/>
      <c r="N14295" s="203"/>
      <c r="O14295" s="222" t="s">
        <v>326</v>
      </c>
    </row>
    <row r="14296" spans="1:15" ht="29.25" customHeight="1">
      <c r="A14296" s="221" t="s">
        <v>2860</v>
      </c>
      <c r="B14296" s="221" t="s">
        <v>786</v>
      </c>
      <c r="C14296" s="222" t="s">
        <v>562</v>
      </c>
      <c r="D14296" s="222" t="s">
        <v>164</v>
      </c>
      <c r="E14296" s="199" t="s">
        <v>163</v>
      </c>
      <c r="F14296" s="200" t="s">
        <v>2053</v>
      </c>
      <c r="G14296" s="200" t="s">
        <v>9089</v>
      </c>
      <c r="H14296" s="200" t="s">
        <v>118</v>
      </c>
      <c r="I14296" s="200">
        <v>45595</v>
      </c>
      <c r="J14296" s="143">
        <f t="shared" si="223"/>
        <v>45595</v>
      </c>
      <c r="K14296" s="202">
        <v>5.5</v>
      </c>
      <c r="L14296" s="284" t="s">
        <v>3657</v>
      </c>
      <c r="M14296" s="223"/>
      <c r="N14296" s="203">
        <v>14.35</v>
      </c>
      <c r="O14296" s="222" t="s">
        <v>940</v>
      </c>
    </row>
    <row r="14297" spans="1:15" ht="29.25" customHeight="1">
      <c r="A14297" s="221" t="s">
        <v>2860</v>
      </c>
      <c r="B14297" s="221" t="s">
        <v>786</v>
      </c>
      <c r="C14297" s="222" t="s">
        <v>562</v>
      </c>
      <c r="D14297" s="222" t="s">
        <v>164</v>
      </c>
      <c r="E14297" s="199" t="s">
        <v>179</v>
      </c>
      <c r="F14297" s="200"/>
      <c r="G14297" s="200"/>
      <c r="H14297" s="200"/>
      <c r="I14297" s="200">
        <v>45597</v>
      </c>
      <c r="J14297" s="143">
        <f t="shared" si="223"/>
        <v>45597</v>
      </c>
      <c r="K14297" s="202">
        <v>5</v>
      </c>
      <c r="L14297" s="284" t="s">
        <v>3796</v>
      </c>
      <c r="M14297" s="223"/>
      <c r="N14297" s="203"/>
      <c r="O14297" s="222" t="s">
        <v>326</v>
      </c>
    </row>
    <row r="14298" spans="1:15" ht="29.25" customHeight="1">
      <c r="A14298" s="221" t="s">
        <v>2860</v>
      </c>
      <c r="B14298" s="221" t="s">
        <v>786</v>
      </c>
      <c r="C14298" s="222" t="s">
        <v>562</v>
      </c>
      <c r="D14298" s="222" t="s">
        <v>164</v>
      </c>
      <c r="E14298" s="199" t="s">
        <v>163</v>
      </c>
      <c r="F14298" s="200" t="s">
        <v>2053</v>
      </c>
      <c r="G14298" s="200" t="s">
        <v>9089</v>
      </c>
      <c r="H14298" s="200" t="s">
        <v>52</v>
      </c>
      <c r="I14298" s="200">
        <v>45597</v>
      </c>
      <c r="J14298" s="143">
        <f t="shared" si="223"/>
        <v>45597</v>
      </c>
      <c r="K14298" s="202">
        <v>4</v>
      </c>
      <c r="L14298" s="284" t="s">
        <v>3795</v>
      </c>
      <c r="M14298" s="223"/>
      <c r="N14298" s="203">
        <v>2.16</v>
      </c>
      <c r="O14298" s="222" t="s">
        <v>1124</v>
      </c>
    </row>
    <row r="14299" spans="1:15" ht="29.25" customHeight="1">
      <c r="A14299" s="221" t="s">
        <v>2860</v>
      </c>
      <c r="B14299" s="221" t="s">
        <v>786</v>
      </c>
      <c r="C14299" s="222" t="s">
        <v>562</v>
      </c>
      <c r="D14299" s="222" t="s">
        <v>164</v>
      </c>
      <c r="E14299" s="199" t="s">
        <v>179</v>
      </c>
      <c r="F14299" s="200"/>
      <c r="G14299" s="200"/>
      <c r="H14299" s="200"/>
      <c r="I14299" s="200">
        <v>45600</v>
      </c>
      <c r="J14299" s="143">
        <f t="shared" si="223"/>
        <v>45600</v>
      </c>
      <c r="K14299" s="202">
        <v>7.5</v>
      </c>
      <c r="L14299" s="285" t="s">
        <v>3797</v>
      </c>
      <c r="M14299" s="223"/>
      <c r="N14299" s="203"/>
      <c r="O14299" s="222" t="s">
        <v>326</v>
      </c>
    </row>
    <row r="14300" spans="1:15" ht="29.25" customHeight="1">
      <c r="A14300" s="221" t="s">
        <v>2860</v>
      </c>
      <c r="B14300" s="221" t="s">
        <v>786</v>
      </c>
      <c r="C14300" s="222" t="s">
        <v>562</v>
      </c>
      <c r="D14300" s="222" t="s">
        <v>164</v>
      </c>
      <c r="E14300" s="199" t="s">
        <v>163</v>
      </c>
      <c r="F14300" s="200" t="s">
        <v>1742</v>
      </c>
      <c r="G14300" s="200" t="s">
        <v>1743</v>
      </c>
      <c r="H14300" s="200" t="s">
        <v>52</v>
      </c>
      <c r="I14300" s="200">
        <v>45600</v>
      </c>
      <c r="J14300" s="143">
        <f t="shared" si="223"/>
        <v>45600</v>
      </c>
      <c r="K14300" s="202">
        <v>1</v>
      </c>
      <c r="L14300" s="285" t="s">
        <v>3798</v>
      </c>
      <c r="M14300" s="223"/>
      <c r="N14300" s="203">
        <v>1.25</v>
      </c>
      <c r="O14300" s="222" t="s">
        <v>943</v>
      </c>
    </row>
    <row r="14301" spans="1:15" ht="29.25" customHeight="1">
      <c r="A14301" s="221" t="s">
        <v>2860</v>
      </c>
      <c r="B14301" s="221" t="s">
        <v>786</v>
      </c>
      <c r="C14301" s="222" t="s">
        <v>562</v>
      </c>
      <c r="D14301" s="222" t="s">
        <v>164</v>
      </c>
      <c r="E14301" s="199" t="s">
        <v>179</v>
      </c>
      <c r="F14301" s="200"/>
      <c r="G14301" s="200"/>
      <c r="H14301" s="200"/>
      <c r="I14301" s="200">
        <v>45601</v>
      </c>
      <c r="J14301" s="143">
        <f t="shared" si="223"/>
        <v>45601</v>
      </c>
      <c r="K14301" s="202">
        <v>8.5</v>
      </c>
      <c r="L14301" s="284" t="s">
        <v>3799</v>
      </c>
      <c r="M14301" s="223"/>
      <c r="N14301" s="203"/>
      <c r="O14301" s="222" t="s">
        <v>326</v>
      </c>
    </row>
    <row r="14302" spans="1:15" ht="29.25" customHeight="1">
      <c r="A14302" s="221" t="s">
        <v>2860</v>
      </c>
      <c r="B14302" s="221" t="s">
        <v>786</v>
      </c>
      <c r="C14302" s="222" t="s">
        <v>562</v>
      </c>
      <c r="D14302" s="222" t="s">
        <v>164</v>
      </c>
      <c r="E14302" s="199" t="s">
        <v>163</v>
      </c>
      <c r="F14302" s="200" t="s">
        <v>1742</v>
      </c>
      <c r="G14302" s="200" t="s">
        <v>1743</v>
      </c>
      <c r="H14302" s="200" t="s">
        <v>1746</v>
      </c>
      <c r="I14302" s="200">
        <v>45601</v>
      </c>
      <c r="J14302" s="143">
        <f t="shared" si="223"/>
        <v>45601</v>
      </c>
      <c r="K14302" s="202">
        <v>1</v>
      </c>
      <c r="L14302" s="284" t="s">
        <v>3800</v>
      </c>
      <c r="M14302" s="223"/>
      <c r="N14302" s="203">
        <v>3.875</v>
      </c>
      <c r="O14302" s="222" t="s">
        <v>942</v>
      </c>
    </row>
    <row r="14303" spans="1:15" ht="29.25" customHeight="1">
      <c r="A14303" s="221" t="s">
        <v>2860</v>
      </c>
      <c r="B14303" s="221" t="s">
        <v>786</v>
      </c>
      <c r="C14303" s="222" t="s">
        <v>562</v>
      </c>
      <c r="D14303" s="222" t="s">
        <v>164</v>
      </c>
      <c r="E14303" s="199" t="s">
        <v>179</v>
      </c>
      <c r="F14303" s="200"/>
      <c r="G14303" s="200"/>
      <c r="H14303" s="200"/>
      <c r="I14303" s="200">
        <v>45602</v>
      </c>
      <c r="J14303" s="143">
        <f t="shared" si="223"/>
        <v>45602</v>
      </c>
      <c r="K14303" s="202">
        <v>7.5</v>
      </c>
      <c r="L14303" s="285" t="s">
        <v>3802</v>
      </c>
      <c r="M14303" s="223"/>
      <c r="N14303" s="203"/>
      <c r="O14303" s="222" t="s">
        <v>326</v>
      </c>
    </row>
    <row r="14304" spans="1:15" ht="29.25" customHeight="1">
      <c r="A14304" s="221" t="s">
        <v>2860</v>
      </c>
      <c r="B14304" s="221" t="s">
        <v>786</v>
      </c>
      <c r="C14304" s="222" t="s">
        <v>562</v>
      </c>
      <c r="D14304" s="222" t="s">
        <v>164</v>
      </c>
      <c r="E14304" s="199" t="s">
        <v>163</v>
      </c>
      <c r="F14304" s="200" t="s">
        <v>645</v>
      </c>
      <c r="G14304" s="200" t="s">
        <v>646</v>
      </c>
      <c r="H14304" s="200" t="s">
        <v>118</v>
      </c>
      <c r="I14304" s="200">
        <v>45602</v>
      </c>
      <c r="J14304" s="143">
        <f t="shared" si="223"/>
        <v>45602</v>
      </c>
      <c r="K14304" s="202">
        <v>1</v>
      </c>
      <c r="L14304" s="284" t="s">
        <v>3801</v>
      </c>
      <c r="M14304" s="223"/>
      <c r="N14304" s="203">
        <v>1.8125</v>
      </c>
      <c r="O14304" s="222" t="s">
        <v>961</v>
      </c>
    </row>
    <row r="14305" spans="1:15" ht="29.25" customHeight="1">
      <c r="A14305" s="221" t="s">
        <v>2860</v>
      </c>
      <c r="B14305" s="221" t="s">
        <v>786</v>
      </c>
      <c r="C14305" s="222" t="s">
        <v>562</v>
      </c>
      <c r="D14305" s="222" t="s">
        <v>164</v>
      </c>
      <c r="E14305" s="199" t="s">
        <v>179</v>
      </c>
      <c r="F14305" s="200"/>
      <c r="G14305" s="200"/>
      <c r="H14305" s="200"/>
      <c r="I14305" s="200">
        <v>45604</v>
      </c>
      <c r="J14305" s="143">
        <f t="shared" si="223"/>
        <v>45604</v>
      </c>
      <c r="K14305" s="202">
        <v>6</v>
      </c>
      <c r="L14305" s="284" t="s">
        <v>3944</v>
      </c>
      <c r="M14305" s="223"/>
      <c r="N14305" s="203"/>
      <c r="O14305" s="222" t="s">
        <v>326</v>
      </c>
    </row>
    <row r="14306" spans="1:15" ht="29.25" customHeight="1">
      <c r="A14306" s="221" t="s">
        <v>2860</v>
      </c>
      <c r="B14306" s="221" t="s">
        <v>786</v>
      </c>
      <c r="C14306" s="222" t="s">
        <v>562</v>
      </c>
      <c r="D14306" s="222" t="s">
        <v>164</v>
      </c>
      <c r="E14306" s="199" t="s">
        <v>163</v>
      </c>
      <c r="F14306" s="200" t="s">
        <v>582</v>
      </c>
      <c r="G14306" s="200" t="s">
        <v>500</v>
      </c>
      <c r="H14306" s="200" t="s">
        <v>108</v>
      </c>
      <c r="I14306" s="200">
        <v>45604</v>
      </c>
      <c r="J14306" s="143">
        <f t="shared" si="223"/>
        <v>45604</v>
      </c>
      <c r="K14306" s="202">
        <v>2</v>
      </c>
      <c r="L14306" s="285" t="s">
        <v>3945</v>
      </c>
      <c r="M14306" s="223"/>
      <c r="N14306" s="203">
        <v>2.625</v>
      </c>
      <c r="O14306" s="222" t="s">
        <v>958</v>
      </c>
    </row>
    <row r="14307" spans="1:15" ht="29.25" customHeight="1">
      <c r="A14307" s="221" t="s">
        <v>2860</v>
      </c>
      <c r="B14307" s="221" t="s">
        <v>786</v>
      </c>
      <c r="C14307" s="222" t="s">
        <v>562</v>
      </c>
      <c r="D14307" s="222" t="s">
        <v>164</v>
      </c>
      <c r="E14307" s="199" t="s">
        <v>179</v>
      </c>
      <c r="F14307" s="200"/>
      <c r="G14307" s="200"/>
      <c r="H14307" s="200"/>
      <c r="I14307" s="200">
        <v>45607</v>
      </c>
      <c r="J14307" s="143">
        <f t="shared" si="223"/>
        <v>45607</v>
      </c>
      <c r="K14307" s="202">
        <v>6</v>
      </c>
      <c r="L14307" s="284" t="s">
        <v>3946</v>
      </c>
      <c r="M14307" s="223"/>
      <c r="N14307" s="203"/>
      <c r="O14307" s="222" t="s">
        <v>326</v>
      </c>
    </row>
    <row r="14308" spans="1:15" ht="29.25" customHeight="1">
      <c r="A14308" s="221" t="s">
        <v>2860</v>
      </c>
      <c r="B14308" s="221" t="s">
        <v>786</v>
      </c>
      <c r="C14308" s="222" t="s">
        <v>562</v>
      </c>
      <c r="D14308" s="222" t="s">
        <v>164</v>
      </c>
      <c r="E14308" s="199" t="s">
        <v>163</v>
      </c>
      <c r="F14308" s="200" t="s">
        <v>2053</v>
      </c>
      <c r="G14308" s="200" t="s">
        <v>9089</v>
      </c>
      <c r="H14308" s="200"/>
      <c r="I14308" s="200">
        <v>45607</v>
      </c>
      <c r="J14308" s="143">
        <f t="shared" si="223"/>
        <v>45607</v>
      </c>
      <c r="K14308" s="202">
        <v>3</v>
      </c>
      <c r="L14308" s="284" t="s">
        <v>3947</v>
      </c>
      <c r="M14308" s="223"/>
      <c r="N14308" s="203"/>
      <c r="O14308" s="222" t="s">
        <v>326</v>
      </c>
    </row>
    <row r="14309" spans="1:15" ht="29.25" customHeight="1">
      <c r="A14309" s="221" t="s">
        <v>2860</v>
      </c>
      <c r="B14309" s="221" t="s">
        <v>786</v>
      </c>
      <c r="C14309" s="222" t="s">
        <v>562</v>
      </c>
      <c r="D14309" s="222" t="s">
        <v>164</v>
      </c>
      <c r="E14309" s="199" t="s">
        <v>179</v>
      </c>
      <c r="F14309" s="200"/>
      <c r="G14309" s="200"/>
      <c r="H14309" s="200"/>
      <c r="I14309" s="200">
        <v>45608</v>
      </c>
      <c r="J14309" s="143">
        <f t="shared" si="223"/>
        <v>45608</v>
      </c>
      <c r="K14309" s="202">
        <v>9</v>
      </c>
      <c r="L14309" s="284" t="s">
        <v>3949</v>
      </c>
      <c r="M14309" s="223"/>
      <c r="N14309" s="203"/>
      <c r="O14309" s="222" t="s">
        <v>326</v>
      </c>
    </row>
    <row r="14310" spans="1:15" ht="29.25" customHeight="1">
      <c r="A14310" s="221" t="s">
        <v>2860</v>
      </c>
      <c r="B14310" s="221" t="s">
        <v>786</v>
      </c>
      <c r="C14310" s="222" t="s">
        <v>562</v>
      </c>
      <c r="D14310" s="222" t="s">
        <v>164</v>
      </c>
      <c r="E14310" s="199" t="s">
        <v>163</v>
      </c>
      <c r="F14310" s="200" t="s">
        <v>582</v>
      </c>
      <c r="G14310" s="200" t="s">
        <v>500</v>
      </c>
      <c r="H14310" s="200" t="s">
        <v>118</v>
      </c>
      <c r="I14310" s="200">
        <v>45608</v>
      </c>
      <c r="J14310" s="143">
        <f t="shared" si="223"/>
        <v>45608</v>
      </c>
      <c r="K14310" s="202">
        <v>0.5</v>
      </c>
      <c r="L14310" s="285" t="s">
        <v>3948</v>
      </c>
      <c r="M14310" s="223"/>
      <c r="N14310" s="203">
        <v>5.4375</v>
      </c>
      <c r="O14310" s="222" t="s">
        <v>943</v>
      </c>
    </row>
    <row r="14311" spans="1:15" ht="29.25" customHeight="1">
      <c r="A14311" s="221" t="s">
        <v>2860</v>
      </c>
      <c r="B14311" s="221" t="s">
        <v>786</v>
      </c>
      <c r="C14311" s="222" t="s">
        <v>562</v>
      </c>
      <c r="D14311" s="222" t="s">
        <v>164</v>
      </c>
      <c r="E14311" s="199" t="s">
        <v>179</v>
      </c>
      <c r="F14311" s="200"/>
      <c r="G14311" s="200"/>
      <c r="H14311" s="200"/>
      <c r="I14311" s="200">
        <v>45609</v>
      </c>
      <c r="J14311" s="143">
        <f t="shared" si="223"/>
        <v>45609</v>
      </c>
      <c r="K14311" s="202">
        <v>3</v>
      </c>
      <c r="L14311" s="284" t="s">
        <v>3950</v>
      </c>
      <c r="M14311" s="223"/>
      <c r="N14311" s="203"/>
      <c r="O14311" s="222" t="s">
        <v>326</v>
      </c>
    </row>
    <row r="14312" spans="1:15" ht="29.25" customHeight="1">
      <c r="A14312" s="221" t="s">
        <v>2860</v>
      </c>
      <c r="B14312" s="221" t="s">
        <v>786</v>
      </c>
      <c r="C14312" s="222" t="s">
        <v>562</v>
      </c>
      <c r="D14312" s="222" t="s">
        <v>164</v>
      </c>
      <c r="E14312" s="199" t="s">
        <v>176</v>
      </c>
      <c r="F14312" s="200"/>
      <c r="G14312" s="200"/>
      <c r="H14312" s="200"/>
      <c r="I14312" s="200">
        <v>45609</v>
      </c>
      <c r="J14312" s="143">
        <f t="shared" si="223"/>
        <v>45609</v>
      </c>
      <c r="K14312" s="202">
        <v>2</v>
      </c>
      <c r="L14312" s="285" t="s">
        <v>3952</v>
      </c>
      <c r="M14312" s="223" t="s">
        <v>3953</v>
      </c>
      <c r="N14312" s="203"/>
      <c r="O14312" s="222" t="s">
        <v>326</v>
      </c>
    </row>
    <row r="14313" spans="1:15" ht="29.25" customHeight="1">
      <c r="A14313" s="221" t="s">
        <v>2860</v>
      </c>
      <c r="B14313" s="221" t="s">
        <v>786</v>
      </c>
      <c r="C14313" s="222" t="s">
        <v>562</v>
      </c>
      <c r="D14313" s="222" t="s">
        <v>164</v>
      </c>
      <c r="E14313" s="199" t="s">
        <v>163</v>
      </c>
      <c r="F14313" s="200" t="s">
        <v>2053</v>
      </c>
      <c r="G14313" s="200" t="s">
        <v>9089</v>
      </c>
      <c r="H14313" s="200" t="s">
        <v>38</v>
      </c>
      <c r="I14313" s="200">
        <v>45609</v>
      </c>
      <c r="J14313" s="143">
        <f t="shared" si="223"/>
        <v>45609</v>
      </c>
      <c r="K14313" s="202">
        <v>3.5</v>
      </c>
      <c r="L14313" s="284" t="s">
        <v>3951</v>
      </c>
      <c r="M14313" s="223"/>
      <c r="N14313" s="203">
        <v>3.93333333333333</v>
      </c>
      <c r="O14313" s="222" t="s">
        <v>939</v>
      </c>
    </row>
    <row r="14314" spans="1:15" ht="29.25" customHeight="1">
      <c r="A14314" s="221" t="s">
        <v>2860</v>
      </c>
      <c r="B14314" s="221" t="s">
        <v>786</v>
      </c>
      <c r="C14314" s="222" t="s">
        <v>562</v>
      </c>
      <c r="D14314" s="222" t="s">
        <v>164</v>
      </c>
      <c r="E14314" s="199" t="s">
        <v>163</v>
      </c>
      <c r="F14314" s="200" t="s">
        <v>2053</v>
      </c>
      <c r="G14314" s="200" t="s">
        <v>9089</v>
      </c>
      <c r="H14314" s="200" t="s">
        <v>118</v>
      </c>
      <c r="I14314" s="200">
        <v>45610</v>
      </c>
      <c r="J14314" s="143">
        <f t="shared" si="223"/>
        <v>45610</v>
      </c>
      <c r="K14314" s="202">
        <v>5</v>
      </c>
      <c r="L14314" s="285" t="s">
        <v>4120</v>
      </c>
      <c r="M14314" s="223"/>
      <c r="N14314" s="203">
        <v>14.35</v>
      </c>
      <c r="O14314" s="222" t="s">
        <v>940</v>
      </c>
    </row>
    <row r="14315" spans="1:15" ht="29.25" customHeight="1">
      <c r="A14315" s="221" t="s">
        <v>2860</v>
      </c>
      <c r="B14315" s="221" t="s">
        <v>786</v>
      </c>
      <c r="C14315" s="222" t="s">
        <v>562</v>
      </c>
      <c r="D14315" s="222" t="s">
        <v>164</v>
      </c>
      <c r="E14315" s="199" t="s">
        <v>163</v>
      </c>
      <c r="F14315" s="200" t="s">
        <v>2053</v>
      </c>
      <c r="G14315" s="200" t="s">
        <v>9089</v>
      </c>
      <c r="H14315" s="200" t="s">
        <v>38</v>
      </c>
      <c r="I14315" s="200">
        <v>45610</v>
      </c>
      <c r="J14315" s="143">
        <f t="shared" si="223"/>
        <v>45610</v>
      </c>
      <c r="K14315" s="202">
        <v>4</v>
      </c>
      <c r="L14315" s="285" t="s">
        <v>4119</v>
      </c>
      <c r="M14315" s="223"/>
      <c r="N14315" s="203">
        <v>3.93333333333333</v>
      </c>
      <c r="O14315" s="222" t="s">
        <v>939</v>
      </c>
    </row>
    <row r="14316" spans="1:15" ht="29.25" customHeight="1">
      <c r="A14316" s="221" t="s">
        <v>2860</v>
      </c>
      <c r="B14316" s="221" t="s">
        <v>786</v>
      </c>
      <c r="C14316" s="222" t="s">
        <v>562</v>
      </c>
      <c r="D14316" s="222" t="s">
        <v>164</v>
      </c>
      <c r="E14316" s="199" t="s">
        <v>179</v>
      </c>
      <c r="F14316" s="200"/>
      <c r="G14316" s="200"/>
      <c r="H14316" s="200"/>
      <c r="I14316" s="200">
        <v>45611</v>
      </c>
      <c r="J14316" s="143">
        <f t="shared" si="223"/>
        <v>45611</v>
      </c>
      <c r="K14316" s="202">
        <v>3</v>
      </c>
      <c r="L14316" s="285" t="s">
        <v>4121</v>
      </c>
      <c r="M14316" s="223"/>
      <c r="N14316" s="203"/>
      <c r="O14316" s="222" t="s">
        <v>326</v>
      </c>
    </row>
    <row r="14317" spans="1:15" ht="29.25" customHeight="1">
      <c r="A14317" s="221" t="s">
        <v>2860</v>
      </c>
      <c r="B14317" s="221" t="s">
        <v>786</v>
      </c>
      <c r="C14317" s="222" t="s">
        <v>562</v>
      </c>
      <c r="D14317" s="222" t="s">
        <v>164</v>
      </c>
      <c r="E14317" s="199" t="s">
        <v>163</v>
      </c>
      <c r="F14317" s="200" t="s">
        <v>2053</v>
      </c>
      <c r="G14317" s="200" t="s">
        <v>9089</v>
      </c>
      <c r="H14317" s="200" t="s">
        <v>38</v>
      </c>
      <c r="I14317" s="200">
        <v>45611</v>
      </c>
      <c r="J14317" s="143">
        <f t="shared" si="223"/>
        <v>45611</v>
      </c>
      <c r="K14317" s="202">
        <v>5</v>
      </c>
      <c r="L14317" s="285" t="s">
        <v>4119</v>
      </c>
      <c r="M14317" s="223"/>
      <c r="N14317" s="203">
        <v>3.93333333333333</v>
      </c>
      <c r="O14317" s="222" t="s">
        <v>939</v>
      </c>
    </row>
    <row r="14318" spans="1:15" ht="29.25" customHeight="1">
      <c r="A14318" s="221" t="s">
        <v>2860</v>
      </c>
      <c r="B14318" s="221" t="s">
        <v>786</v>
      </c>
      <c r="C14318" s="222" t="s">
        <v>562</v>
      </c>
      <c r="D14318" s="222" t="s">
        <v>164</v>
      </c>
      <c r="E14318" s="199" t="s">
        <v>163</v>
      </c>
      <c r="F14318" s="200" t="s">
        <v>645</v>
      </c>
      <c r="G14318" s="200" t="s">
        <v>646</v>
      </c>
      <c r="H14318" s="200"/>
      <c r="I14318" s="200">
        <v>45614</v>
      </c>
      <c r="J14318" s="143">
        <f t="shared" si="223"/>
        <v>45614</v>
      </c>
      <c r="K14318" s="202">
        <v>2.5</v>
      </c>
      <c r="L14318" s="284" t="s">
        <v>4123</v>
      </c>
      <c r="M14318" s="223"/>
      <c r="N14318" s="203"/>
      <c r="O14318" s="222" t="s">
        <v>326</v>
      </c>
    </row>
    <row r="14319" spans="1:15" ht="29.25" customHeight="1">
      <c r="A14319" s="221" t="s">
        <v>2860</v>
      </c>
      <c r="B14319" s="221" t="s">
        <v>786</v>
      </c>
      <c r="C14319" s="222" t="s">
        <v>562</v>
      </c>
      <c r="D14319" s="222" t="s">
        <v>164</v>
      </c>
      <c r="E14319" s="199" t="s">
        <v>163</v>
      </c>
      <c r="F14319" s="200" t="s">
        <v>645</v>
      </c>
      <c r="G14319" s="200" t="s">
        <v>646</v>
      </c>
      <c r="H14319" s="200"/>
      <c r="I14319" s="200">
        <v>45614</v>
      </c>
      <c r="J14319" s="143">
        <f t="shared" si="223"/>
        <v>45614</v>
      </c>
      <c r="K14319" s="202">
        <v>3.5</v>
      </c>
      <c r="L14319" s="284" t="s">
        <v>4124</v>
      </c>
      <c r="M14319" s="223"/>
      <c r="N14319" s="203"/>
      <c r="O14319" s="222" t="s">
        <v>326</v>
      </c>
    </row>
    <row r="14320" spans="1:15" ht="29.25" customHeight="1">
      <c r="A14320" s="221" t="s">
        <v>2860</v>
      </c>
      <c r="B14320" s="221" t="s">
        <v>786</v>
      </c>
      <c r="C14320" s="222" t="s">
        <v>562</v>
      </c>
      <c r="D14320" s="222" t="s">
        <v>164</v>
      </c>
      <c r="E14320" s="199" t="s">
        <v>179</v>
      </c>
      <c r="F14320" s="200"/>
      <c r="G14320" s="200"/>
      <c r="H14320" s="200"/>
      <c r="I14320" s="200">
        <v>45614</v>
      </c>
      <c r="J14320" s="143">
        <f t="shared" si="223"/>
        <v>45614</v>
      </c>
      <c r="K14320" s="202">
        <v>1.5</v>
      </c>
      <c r="L14320" s="284" t="s">
        <v>4125</v>
      </c>
      <c r="M14320" s="223"/>
      <c r="N14320" s="203"/>
      <c r="O14320" s="222" t="s">
        <v>326</v>
      </c>
    </row>
    <row r="14321" spans="1:15" ht="29.25" customHeight="1">
      <c r="A14321" s="221" t="s">
        <v>2860</v>
      </c>
      <c r="B14321" s="221" t="s">
        <v>786</v>
      </c>
      <c r="C14321" s="222" t="s">
        <v>562</v>
      </c>
      <c r="D14321" s="222" t="s">
        <v>164</v>
      </c>
      <c r="E14321" s="199" t="s">
        <v>163</v>
      </c>
      <c r="F14321" s="200" t="s">
        <v>2053</v>
      </c>
      <c r="G14321" s="200" t="s">
        <v>9089</v>
      </c>
      <c r="H14321" s="200"/>
      <c r="I14321" s="200">
        <v>45614</v>
      </c>
      <c r="J14321" s="143">
        <f t="shared" si="223"/>
        <v>45614</v>
      </c>
      <c r="K14321" s="202">
        <v>1</v>
      </c>
      <c r="L14321" s="285" t="s">
        <v>4126</v>
      </c>
      <c r="M14321" s="223"/>
      <c r="N14321" s="203"/>
      <c r="O14321" s="222" t="s">
        <v>326</v>
      </c>
    </row>
    <row r="14322" spans="1:15" ht="29.25" customHeight="1">
      <c r="A14322" s="221" t="s">
        <v>2860</v>
      </c>
      <c r="B14322" s="221" t="s">
        <v>786</v>
      </c>
      <c r="C14322" s="222" t="s">
        <v>562</v>
      </c>
      <c r="D14322" s="222" t="s">
        <v>164</v>
      </c>
      <c r="E14322" s="199" t="s">
        <v>163</v>
      </c>
      <c r="F14322" s="200" t="s">
        <v>2053</v>
      </c>
      <c r="G14322" s="200" t="s">
        <v>9089</v>
      </c>
      <c r="H14322" s="200" t="s">
        <v>118</v>
      </c>
      <c r="I14322" s="200">
        <v>45614</v>
      </c>
      <c r="J14322" s="143">
        <f t="shared" si="223"/>
        <v>45614</v>
      </c>
      <c r="K14322" s="202">
        <v>1</v>
      </c>
      <c r="L14322" s="285" t="s">
        <v>4122</v>
      </c>
      <c r="M14322" s="223"/>
      <c r="N14322" s="203">
        <v>14.35</v>
      </c>
      <c r="O14322" s="222" t="s">
        <v>940</v>
      </c>
    </row>
    <row r="14323" spans="1:15" ht="29.25" customHeight="1">
      <c r="A14323" s="221" t="s">
        <v>2860</v>
      </c>
      <c r="B14323" s="221" t="s">
        <v>786</v>
      </c>
      <c r="C14323" s="222" t="s">
        <v>562</v>
      </c>
      <c r="D14323" s="222" t="s">
        <v>164</v>
      </c>
      <c r="E14323" s="199" t="s">
        <v>163</v>
      </c>
      <c r="F14323" s="200" t="s">
        <v>582</v>
      </c>
      <c r="G14323" s="200" t="s">
        <v>500</v>
      </c>
      <c r="H14323" s="200" t="s">
        <v>49</v>
      </c>
      <c r="I14323" s="200">
        <v>45615</v>
      </c>
      <c r="J14323" s="143">
        <f t="shared" si="223"/>
        <v>45615</v>
      </c>
      <c r="K14323" s="202">
        <v>2</v>
      </c>
      <c r="L14323" s="285" t="s">
        <v>4128</v>
      </c>
      <c r="M14323" s="223"/>
      <c r="N14323" s="203">
        <v>2</v>
      </c>
      <c r="O14323" s="222" t="s">
        <v>968</v>
      </c>
    </row>
    <row r="14324" spans="1:15" ht="29.25" customHeight="1">
      <c r="A14324" s="221" t="s">
        <v>2860</v>
      </c>
      <c r="B14324" s="221" t="s">
        <v>786</v>
      </c>
      <c r="C14324" s="222" t="s">
        <v>562</v>
      </c>
      <c r="D14324" s="222" t="s">
        <v>164</v>
      </c>
      <c r="E14324" s="199" t="s">
        <v>163</v>
      </c>
      <c r="F14324" s="200" t="s">
        <v>1391</v>
      </c>
      <c r="G14324" s="200" t="s">
        <v>1392</v>
      </c>
      <c r="H14324" s="200" t="s">
        <v>1426</v>
      </c>
      <c r="I14324" s="200">
        <v>45615</v>
      </c>
      <c r="J14324" s="143">
        <f t="shared" si="223"/>
        <v>45615</v>
      </c>
      <c r="K14324" s="202">
        <v>6.5</v>
      </c>
      <c r="L14324" s="284" t="s">
        <v>4127</v>
      </c>
      <c r="M14324" s="223"/>
      <c r="N14324" s="203">
        <v>0.26250000000000001</v>
      </c>
      <c r="O14324" s="222" t="s">
        <v>943</v>
      </c>
    </row>
    <row r="14325" spans="1:15" ht="29.25" customHeight="1">
      <c r="A14325" s="221" t="s">
        <v>2860</v>
      </c>
      <c r="B14325" s="221" t="s">
        <v>786</v>
      </c>
      <c r="C14325" s="222" t="s">
        <v>562</v>
      </c>
      <c r="D14325" s="222" t="s">
        <v>164</v>
      </c>
      <c r="E14325" s="199" t="s">
        <v>178</v>
      </c>
      <c r="F14325" s="200"/>
      <c r="G14325" s="200"/>
      <c r="H14325" s="200"/>
      <c r="I14325" s="200">
        <v>45616</v>
      </c>
      <c r="J14325" s="143">
        <f t="shared" si="223"/>
        <v>45616</v>
      </c>
      <c r="K14325" s="202">
        <v>1.5</v>
      </c>
      <c r="L14325" s="284" t="s">
        <v>4129</v>
      </c>
      <c r="M14325" s="223"/>
      <c r="N14325" s="203"/>
      <c r="O14325" s="222" t="s">
        <v>326</v>
      </c>
    </row>
    <row r="14326" spans="1:15" ht="29.25" customHeight="1">
      <c r="A14326" s="221" t="s">
        <v>2860</v>
      </c>
      <c r="B14326" s="221" t="s">
        <v>786</v>
      </c>
      <c r="C14326" s="222" t="s">
        <v>562</v>
      </c>
      <c r="D14326" s="222" t="s">
        <v>164</v>
      </c>
      <c r="E14326" s="199" t="s">
        <v>163</v>
      </c>
      <c r="F14326" s="200" t="s">
        <v>937</v>
      </c>
      <c r="G14326" s="200" t="s">
        <v>938</v>
      </c>
      <c r="H14326" s="200" t="s">
        <v>4795</v>
      </c>
      <c r="I14326" s="200">
        <v>45616</v>
      </c>
      <c r="J14326" s="143">
        <f t="shared" si="223"/>
        <v>45616</v>
      </c>
      <c r="K14326" s="202">
        <v>3</v>
      </c>
      <c r="L14326" s="285" t="s">
        <v>4131</v>
      </c>
      <c r="M14326" s="223"/>
      <c r="N14326" s="203">
        <v>0.66666666666666696</v>
      </c>
      <c r="O14326" s="222" t="s">
        <v>941</v>
      </c>
    </row>
    <row r="14327" spans="1:15" ht="29.25" customHeight="1">
      <c r="A14327" s="221" t="s">
        <v>2860</v>
      </c>
      <c r="B14327" s="221" t="s">
        <v>786</v>
      </c>
      <c r="C14327" s="222" t="s">
        <v>562</v>
      </c>
      <c r="D14327" s="222" t="s">
        <v>164</v>
      </c>
      <c r="E14327" s="199" t="s">
        <v>163</v>
      </c>
      <c r="F14327" s="200" t="s">
        <v>2053</v>
      </c>
      <c r="G14327" s="200" t="s">
        <v>9089</v>
      </c>
      <c r="H14327" s="200" t="s">
        <v>38</v>
      </c>
      <c r="I14327" s="200">
        <v>45616</v>
      </c>
      <c r="J14327" s="143">
        <f t="shared" si="223"/>
        <v>45616</v>
      </c>
      <c r="K14327" s="202">
        <v>5</v>
      </c>
      <c r="L14327" s="284" t="s">
        <v>4130</v>
      </c>
      <c r="M14327" s="223"/>
      <c r="N14327" s="203">
        <v>3.93333333333333</v>
      </c>
      <c r="O14327" s="222" t="s">
        <v>939</v>
      </c>
    </row>
    <row r="14328" spans="1:15" ht="29.25" customHeight="1">
      <c r="A14328" s="221" t="s">
        <v>2860</v>
      </c>
      <c r="B14328" s="221" t="s">
        <v>786</v>
      </c>
      <c r="C14328" s="222" t="s">
        <v>562</v>
      </c>
      <c r="D14328" s="222" t="s">
        <v>164</v>
      </c>
      <c r="E14328" s="199" t="s">
        <v>178</v>
      </c>
      <c r="F14328" s="200"/>
      <c r="G14328" s="200"/>
      <c r="H14328" s="200"/>
      <c r="I14328" s="200">
        <v>45617</v>
      </c>
      <c r="J14328" s="143">
        <f t="shared" si="223"/>
        <v>45617</v>
      </c>
      <c r="K14328" s="202">
        <v>0.5</v>
      </c>
      <c r="L14328" s="285" t="s">
        <v>4263</v>
      </c>
      <c r="M14328" s="223"/>
      <c r="N14328" s="203"/>
      <c r="O14328" s="222" t="s">
        <v>326</v>
      </c>
    </row>
    <row r="14329" spans="1:15" ht="29.25" customHeight="1">
      <c r="A14329" s="221" t="s">
        <v>2860</v>
      </c>
      <c r="B14329" s="221" t="s">
        <v>786</v>
      </c>
      <c r="C14329" s="222" t="s">
        <v>562</v>
      </c>
      <c r="D14329" s="222" t="s">
        <v>164</v>
      </c>
      <c r="E14329" s="199" t="s">
        <v>178</v>
      </c>
      <c r="F14329" s="200"/>
      <c r="G14329" s="200"/>
      <c r="H14329" s="200"/>
      <c r="I14329" s="200">
        <v>45617</v>
      </c>
      <c r="J14329" s="143">
        <f t="shared" si="223"/>
        <v>45617</v>
      </c>
      <c r="K14329" s="202">
        <v>1</v>
      </c>
      <c r="L14329" s="285" t="s">
        <v>4267</v>
      </c>
      <c r="M14329" s="223"/>
      <c r="N14329" s="203"/>
      <c r="O14329" s="222" t="s">
        <v>326</v>
      </c>
    </row>
    <row r="14330" spans="1:15" ht="29.25" customHeight="1">
      <c r="A14330" s="221" t="s">
        <v>2860</v>
      </c>
      <c r="B14330" s="221" t="s">
        <v>786</v>
      </c>
      <c r="C14330" s="222" t="s">
        <v>562</v>
      </c>
      <c r="D14330" s="222" t="s">
        <v>164</v>
      </c>
      <c r="E14330" s="199" t="s">
        <v>163</v>
      </c>
      <c r="F14330" s="200" t="s">
        <v>1742</v>
      </c>
      <c r="G14330" s="200" t="s">
        <v>1743</v>
      </c>
      <c r="H14330" s="200" t="s">
        <v>118</v>
      </c>
      <c r="I14330" s="200">
        <v>45617</v>
      </c>
      <c r="J14330" s="143">
        <f t="shared" si="223"/>
        <v>45617</v>
      </c>
      <c r="K14330" s="202">
        <v>2</v>
      </c>
      <c r="L14330" s="284" t="s">
        <v>4266</v>
      </c>
      <c r="M14330" s="223"/>
      <c r="N14330" s="203">
        <v>0.953125</v>
      </c>
      <c r="O14330" s="222" t="s">
        <v>961</v>
      </c>
    </row>
    <row r="14331" spans="1:15" ht="29.25" customHeight="1">
      <c r="A14331" s="221" t="s">
        <v>2860</v>
      </c>
      <c r="B14331" s="221" t="s">
        <v>786</v>
      </c>
      <c r="C14331" s="222" t="s">
        <v>562</v>
      </c>
      <c r="D14331" s="222" t="s">
        <v>164</v>
      </c>
      <c r="E14331" s="199" t="s">
        <v>163</v>
      </c>
      <c r="F14331" s="200" t="s">
        <v>937</v>
      </c>
      <c r="G14331" s="200" t="s">
        <v>938</v>
      </c>
      <c r="H14331" s="200" t="s">
        <v>4795</v>
      </c>
      <c r="I14331" s="200">
        <v>45617</v>
      </c>
      <c r="J14331" s="143">
        <f t="shared" si="223"/>
        <v>45617</v>
      </c>
      <c r="K14331" s="202">
        <v>1</v>
      </c>
      <c r="L14331" s="285" t="s">
        <v>4265</v>
      </c>
      <c r="M14331" s="223"/>
      <c r="N14331" s="203">
        <v>0.66666666666666696</v>
      </c>
      <c r="O14331" s="222" t="s">
        <v>941</v>
      </c>
    </row>
    <row r="14332" spans="1:15" ht="29.25" customHeight="1">
      <c r="A14332" s="221" t="s">
        <v>2860</v>
      </c>
      <c r="B14332" s="221" t="s">
        <v>786</v>
      </c>
      <c r="C14332" s="222" t="s">
        <v>562</v>
      </c>
      <c r="D14332" s="222" t="s">
        <v>164</v>
      </c>
      <c r="E14332" s="199" t="s">
        <v>163</v>
      </c>
      <c r="F14332" s="200" t="s">
        <v>2053</v>
      </c>
      <c r="G14332" s="200" t="s">
        <v>9089</v>
      </c>
      <c r="H14332" s="200" t="s">
        <v>38</v>
      </c>
      <c r="I14332" s="200">
        <v>45617</v>
      </c>
      <c r="J14332" s="143">
        <f t="shared" si="223"/>
        <v>45617</v>
      </c>
      <c r="K14332" s="202">
        <v>4</v>
      </c>
      <c r="L14332" s="284" t="s">
        <v>4264</v>
      </c>
      <c r="M14332" s="223"/>
      <c r="N14332" s="203">
        <v>3.93333333333333</v>
      </c>
      <c r="O14332" s="222" t="s">
        <v>939</v>
      </c>
    </row>
    <row r="14333" spans="1:15" ht="29.25" customHeight="1">
      <c r="A14333" s="221" t="s">
        <v>2860</v>
      </c>
      <c r="B14333" s="221" t="s">
        <v>786</v>
      </c>
      <c r="C14333" s="222" t="s">
        <v>562</v>
      </c>
      <c r="D14333" s="222" t="s">
        <v>164</v>
      </c>
      <c r="E14333" s="199" t="s">
        <v>165</v>
      </c>
      <c r="F14333" s="200"/>
      <c r="G14333" s="200"/>
      <c r="H14333" s="200"/>
      <c r="I14333" s="200">
        <v>45618</v>
      </c>
      <c r="J14333" s="143">
        <f t="shared" si="223"/>
        <v>45618</v>
      </c>
      <c r="K14333" s="202">
        <v>8</v>
      </c>
      <c r="L14333" s="285" t="s">
        <v>217</v>
      </c>
      <c r="M14333" s="223"/>
      <c r="N14333" s="203"/>
      <c r="O14333" s="222" t="s">
        <v>326</v>
      </c>
    </row>
    <row r="14334" spans="1:15" ht="29.25" customHeight="1">
      <c r="A14334" s="221" t="s">
        <v>2860</v>
      </c>
      <c r="B14334" s="221" t="s">
        <v>786</v>
      </c>
      <c r="C14334" s="222" t="s">
        <v>562</v>
      </c>
      <c r="D14334" s="222" t="s">
        <v>164</v>
      </c>
      <c r="E14334" s="199" t="s">
        <v>163</v>
      </c>
      <c r="F14334" s="200" t="s">
        <v>1742</v>
      </c>
      <c r="G14334" s="200" t="s">
        <v>1743</v>
      </c>
      <c r="H14334" s="200" t="s">
        <v>118</v>
      </c>
      <c r="I14334" s="200">
        <v>45621</v>
      </c>
      <c r="J14334" s="143">
        <f t="shared" si="223"/>
        <v>45621</v>
      </c>
      <c r="K14334" s="202">
        <v>2</v>
      </c>
      <c r="L14334" s="284" t="s">
        <v>4269</v>
      </c>
      <c r="M14334" s="223"/>
      <c r="N14334" s="203">
        <v>0.953125</v>
      </c>
      <c r="O14334" s="222" t="s">
        <v>961</v>
      </c>
    </row>
    <row r="14335" spans="1:15" ht="29.25" customHeight="1">
      <c r="A14335" s="221" t="s">
        <v>2860</v>
      </c>
      <c r="B14335" s="221" t="s">
        <v>786</v>
      </c>
      <c r="C14335" s="222" t="s">
        <v>562</v>
      </c>
      <c r="D14335" s="222" t="s">
        <v>164</v>
      </c>
      <c r="E14335" s="199" t="s">
        <v>163</v>
      </c>
      <c r="F14335" s="200" t="s">
        <v>2053</v>
      </c>
      <c r="G14335" s="200" t="s">
        <v>9089</v>
      </c>
      <c r="H14335" s="200" t="s">
        <v>52</v>
      </c>
      <c r="I14335" s="200">
        <v>45621</v>
      </c>
      <c r="J14335" s="143">
        <f t="shared" si="223"/>
        <v>45621</v>
      </c>
      <c r="K14335" s="202">
        <v>7</v>
      </c>
      <c r="L14335" s="284" t="s">
        <v>4268</v>
      </c>
      <c r="M14335" s="223"/>
      <c r="N14335" s="203">
        <v>2.16</v>
      </c>
      <c r="O14335" s="222" t="s">
        <v>1124</v>
      </c>
    </row>
    <row r="14336" spans="1:15" ht="29.25" customHeight="1">
      <c r="A14336" s="221" t="s">
        <v>2860</v>
      </c>
      <c r="B14336" s="221" t="s">
        <v>786</v>
      </c>
      <c r="C14336" s="222" t="s">
        <v>562</v>
      </c>
      <c r="D14336" s="222" t="s">
        <v>164</v>
      </c>
      <c r="E14336" s="199" t="s">
        <v>179</v>
      </c>
      <c r="F14336" s="200"/>
      <c r="G14336" s="200"/>
      <c r="H14336" s="200"/>
      <c r="I14336" s="200">
        <v>45622</v>
      </c>
      <c r="J14336" s="143">
        <f t="shared" si="223"/>
        <v>45622</v>
      </c>
      <c r="K14336" s="202">
        <v>3</v>
      </c>
      <c r="L14336" s="285" t="s">
        <v>4270</v>
      </c>
      <c r="M14336" s="223"/>
      <c r="N14336" s="203"/>
      <c r="O14336" s="222" t="s">
        <v>326</v>
      </c>
    </row>
    <row r="14337" spans="1:15" ht="29.25" customHeight="1">
      <c r="A14337" s="221" t="s">
        <v>2860</v>
      </c>
      <c r="B14337" s="221" t="s">
        <v>786</v>
      </c>
      <c r="C14337" s="222" t="s">
        <v>562</v>
      </c>
      <c r="D14337" s="222" t="s">
        <v>164</v>
      </c>
      <c r="E14337" s="199" t="s">
        <v>163</v>
      </c>
      <c r="F14337" s="200" t="s">
        <v>670</v>
      </c>
      <c r="G14337" s="200" t="s">
        <v>671</v>
      </c>
      <c r="H14337" s="200" t="s">
        <v>714</v>
      </c>
      <c r="I14337" s="200">
        <v>45622</v>
      </c>
      <c r="J14337" s="143">
        <f t="shared" si="223"/>
        <v>45622</v>
      </c>
      <c r="K14337" s="202">
        <v>1</v>
      </c>
      <c r="L14337" s="285" t="s">
        <v>4272</v>
      </c>
      <c r="M14337" s="223"/>
      <c r="N14337" s="203">
        <v>7.6</v>
      </c>
      <c r="O14337" s="222" t="s">
        <v>940</v>
      </c>
    </row>
    <row r="14338" spans="1:15" ht="29.25" customHeight="1">
      <c r="A14338" s="221" t="s">
        <v>2860</v>
      </c>
      <c r="B14338" s="221" t="s">
        <v>786</v>
      </c>
      <c r="C14338" s="222" t="s">
        <v>562</v>
      </c>
      <c r="D14338" s="222" t="s">
        <v>164</v>
      </c>
      <c r="E14338" s="199" t="s">
        <v>163</v>
      </c>
      <c r="F14338" s="200" t="s">
        <v>1742</v>
      </c>
      <c r="G14338" s="200" t="s">
        <v>1743</v>
      </c>
      <c r="H14338" s="200" t="s">
        <v>118</v>
      </c>
      <c r="I14338" s="200">
        <v>45622</v>
      </c>
      <c r="J14338" s="143">
        <f t="shared" si="223"/>
        <v>45622</v>
      </c>
      <c r="K14338" s="202">
        <v>2</v>
      </c>
      <c r="L14338" s="284" t="s">
        <v>4273</v>
      </c>
      <c r="M14338" s="223"/>
      <c r="N14338" s="203">
        <v>0.953125</v>
      </c>
      <c r="O14338" s="222" t="s">
        <v>961</v>
      </c>
    </row>
    <row r="14339" spans="1:15" ht="29.25" customHeight="1">
      <c r="A14339" s="221" t="s">
        <v>2860</v>
      </c>
      <c r="B14339" s="221" t="s">
        <v>786</v>
      </c>
      <c r="C14339" s="222" t="s">
        <v>562</v>
      </c>
      <c r="D14339" s="222" t="s">
        <v>164</v>
      </c>
      <c r="E14339" s="199" t="s">
        <v>163</v>
      </c>
      <c r="F14339" s="200" t="s">
        <v>2053</v>
      </c>
      <c r="G14339" s="200" t="s">
        <v>9089</v>
      </c>
      <c r="H14339" s="200" t="s">
        <v>52</v>
      </c>
      <c r="I14339" s="200">
        <v>45622</v>
      </c>
      <c r="J14339" s="143">
        <f t="shared" ref="J14339:J14402" si="224">I14339</f>
        <v>45622</v>
      </c>
      <c r="K14339" s="202">
        <v>3</v>
      </c>
      <c r="L14339" s="284" t="s">
        <v>4271</v>
      </c>
      <c r="M14339" s="223"/>
      <c r="N14339" s="203">
        <v>2.16</v>
      </c>
      <c r="O14339" s="222" t="s">
        <v>1124</v>
      </c>
    </row>
    <row r="14340" spans="1:15" ht="29.25" customHeight="1">
      <c r="A14340" s="221" t="s">
        <v>2860</v>
      </c>
      <c r="B14340" s="221" t="s">
        <v>786</v>
      </c>
      <c r="C14340" s="222" t="s">
        <v>562</v>
      </c>
      <c r="D14340" s="222" t="s">
        <v>164</v>
      </c>
      <c r="E14340" s="199" t="s">
        <v>163</v>
      </c>
      <c r="F14340" s="200" t="s">
        <v>1742</v>
      </c>
      <c r="G14340" s="200" t="s">
        <v>1743</v>
      </c>
      <c r="H14340" s="200" t="s">
        <v>118</v>
      </c>
      <c r="I14340" s="200">
        <v>45623</v>
      </c>
      <c r="J14340" s="143">
        <f t="shared" si="224"/>
        <v>45623</v>
      </c>
      <c r="K14340" s="202">
        <v>8.5</v>
      </c>
      <c r="L14340" s="284" t="s">
        <v>4274</v>
      </c>
      <c r="M14340" s="223"/>
      <c r="N14340" s="203">
        <v>0.953125</v>
      </c>
      <c r="O14340" s="222" t="s">
        <v>961</v>
      </c>
    </row>
    <row r="14341" spans="1:15" ht="29.25" customHeight="1">
      <c r="A14341" s="221" t="s">
        <v>2860</v>
      </c>
      <c r="B14341" s="221" t="s">
        <v>786</v>
      </c>
      <c r="C14341" s="222" t="s">
        <v>562</v>
      </c>
      <c r="D14341" s="222" t="s">
        <v>164</v>
      </c>
      <c r="E14341" s="199" t="s">
        <v>178</v>
      </c>
      <c r="F14341" s="200"/>
      <c r="G14341" s="200"/>
      <c r="H14341" s="200"/>
      <c r="I14341" s="200">
        <v>45624</v>
      </c>
      <c r="J14341" s="143">
        <f t="shared" si="224"/>
        <v>45624</v>
      </c>
      <c r="K14341" s="202">
        <v>0.5</v>
      </c>
      <c r="L14341" s="285" t="s">
        <v>4263</v>
      </c>
      <c r="M14341" s="223"/>
      <c r="N14341" s="203"/>
      <c r="O14341" s="222" t="s">
        <v>326</v>
      </c>
    </row>
    <row r="14342" spans="1:15" ht="29.25" customHeight="1">
      <c r="A14342" s="221" t="s">
        <v>2860</v>
      </c>
      <c r="B14342" s="221" t="s">
        <v>786</v>
      </c>
      <c r="C14342" s="222" t="s">
        <v>562</v>
      </c>
      <c r="D14342" s="222" t="s">
        <v>164</v>
      </c>
      <c r="E14342" s="199" t="s">
        <v>163</v>
      </c>
      <c r="F14342" s="200" t="s">
        <v>937</v>
      </c>
      <c r="G14342" s="200" t="s">
        <v>938</v>
      </c>
      <c r="H14342" s="200" t="s">
        <v>4783</v>
      </c>
      <c r="I14342" s="200">
        <v>45624</v>
      </c>
      <c r="J14342" s="143">
        <f t="shared" si="224"/>
        <v>45624</v>
      </c>
      <c r="K14342" s="202">
        <v>1</v>
      </c>
      <c r="L14342" s="285" t="s">
        <v>4391</v>
      </c>
      <c r="M14342" s="223"/>
      <c r="N14342" s="203">
        <v>18.78125</v>
      </c>
      <c r="O14342" s="222" t="s">
        <v>942</v>
      </c>
    </row>
    <row r="14343" spans="1:15" ht="29.25" customHeight="1">
      <c r="A14343" s="221" t="s">
        <v>2860</v>
      </c>
      <c r="B14343" s="221" t="s">
        <v>786</v>
      </c>
      <c r="C14343" s="222" t="s">
        <v>562</v>
      </c>
      <c r="D14343" s="222" t="s">
        <v>164</v>
      </c>
      <c r="E14343" s="199" t="s">
        <v>163</v>
      </c>
      <c r="F14343" s="200" t="s">
        <v>2053</v>
      </c>
      <c r="G14343" s="200" t="s">
        <v>9089</v>
      </c>
      <c r="H14343" s="200" t="s">
        <v>118</v>
      </c>
      <c r="I14343" s="200">
        <v>45624</v>
      </c>
      <c r="J14343" s="143">
        <f t="shared" si="224"/>
        <v>45624</v>
      </c>
      <c r="K14343" s="202">
        <v>3</v>
      </c>
      <c r="L14343" s="284" t="s">
        <v>4389</v>
      </c>
      <c r="M14343" s="223"/>
      <c r="N14343" s="203">
        <v>14.35</v>
      </c>
      <c r="O14343" s="222" t="s">
        <v>940</v>
      </c>
    </row>
    <row r="14344" spans="1:15" ht="29.25" customHeight="1">
      <c r="A14344" s="221" t="s">
        <v>2860</v>
      </c>
      <c r="B14344" s="221" t="s">
        <v>786</v>
      </c>
      <c r="C14344" s="222" t="s">
        <v>562</v>
      </c>
      <c r="D14344" s="222" t="s">
        <v>164</v>
      </c>
      <c r="E14344" s="199" t="s">
        <v>163</v>
      </c>
      <c r="F14344" s="200" t="s">
        <v>2053</v>
      </c>
      <c r="G14344" s="200" t="s">
        <v>9089</v>
      </c>
      <c r="H14344" s="200" t="s">
        <v>38</v>
      </c>
      <c r="I14344" s="200">
        <v>45624</v>
      </c>
      <c r="J14344" s="143">
        <f t="shared" si="224"/>
        <v>45624</v>
      </c>
      <c r="K14344" s="202">
        <v>4.5</v>
      </c>
      <c r="L14344" s="284" t="s">
        <v>4390</v>
      </c>
      <c r="M14344" s="223"/>
      <c r="N14344" s="203">
        <v>3.93333333333333</v>
      </c>
      <c r="O14344" s="222" t="s">
        <v>939</v>
      </c>
    </row>
    <row r="14345" spans="1:15" ht="29.25" customHeight="1">
      <c r="A14345" s="221" t="s">
        <v>2860</v>
      </c>
      <c r="B14345" s="221" t="s">
        <v>786</v>
      </c>
      <c r="C14345" s="222" t="s">
        <v>562</v>
      </c>
      <c r="D14345" s="222" t="s">
        <v>164</v>
      </c>
      <c r="E14345" s="199" t="s">
        <v>163</v>
      </c>
      <c r="F14345" s="200" t="s">
        <v>937</v>
      </c>
      <c r="G14345" s="200" t="s">
        <v>938</v>
      </c>
      <c r="H14345" s="200"/>
      <c r="I14345" s="200">
        <v>45625</v>
      </c>
      <c r="J14345" s="143">
        <f t="shared" si="224"/>
        <v>45625</v>
      </c>
      <c r="K14345" s="202">
        <v>2</v>
      </c>
      <c r="L14345" s="285" t="s">
        <v>4393</v>
      </c>
      <c r="M14345" s="223"/>
      <c r="N14345" s="203"/>
      <c r="O14345" s="222" t="s">
        <v>326</v>
      </c>
    </row>
    <row r="14346" spans="1:15" ht="29.25" customHeight="1">
      <c r="A14346" s="221" t="s">
        <v>2860</v>
      </c>
      <c r="B14346" s="221" t="s">
        <v>786</v>
      </c>
      <c r="C14346" s="222" t="s">
        <v>562</v>
      </c>
      <c r="D14346" s="222" t="s">
        <v>164</v>
      </c>
      <c r="E14346" s="199" t="s">
        <v>163</v>
      </c>
      <c r="F14346" s="200" t="s">
        <v>2053</v>
      </c>
      <c r="G14346" s="200" t="s">
        <v>9089</v>
      </c>
      <c r="H14346" s="200" t="s">
        <v>38</v>
      </c>
      <c r="I14346" s="200">
        <v>45625</v>
      </c>
      <c r="J14346" s="143">
        <f t="shared" si="224"/>
        <v>45625</v>
      </c>
      <c r="K14346" s="202">
        <v>6.5</v>
      </c>
      <c r="L14346" s="285" t="s">
        <v>4392</v>
      </c>
      <c r="M14346" s="223"/>
      <c r="N14346" s="203">
        <v>3.93333333333333</v>
      </c>
      <c r="O14346" s="222" t="s">
        <v>939</v>
      </c>
    </row>
    <row r="14347" spans="1:15" ht="29.25" customHeight="1">
      <c r="A14347" s="221" t="s">
        <v>2860</v>
      </c>
      <c r="B14347" s="221" t="s">
        <v>786</v>
      </c>
      <c r="C14347" s="222" t="s">
        <v>562</v>
      </c>
      <c r="D14347" s="222" t="s">
        <v>164</v>
      </c>
      <c r="E14347" s="199" t="s">
        <v>179</v>
      </c>
      <c r="F14347" s="200"/>
      <c r="G14347" s="200"/>
      <c r="H14347" s="200"/>
      <c r="I14347" s="200">
        <v>45628</v>
      </c>
      <c r="J14347" s="143">
        <f t="shared" si="224"/>
        <v>45628</v>
      </c>
      <c r="K14347" s="202">
        <v>2</v>
      </c>
      <c r="L14347" s="285" t="s">
        <v>4394</v>
      </c>
      <c r="M14347" s="223"/>
      <c r="N14347" s="203"/>
      <c r="O14347" s="222" t="s">
        <v>326</v>
      </c>
    </row>
    <row r="14348" spans="1:15" ht="29.25" customHeight="1">
      <c r="A14348" s="221" t="s">
        <v>2860</v>
      </c>
      <c r="B14348" s="221" t="s">
        <v>786</v>
      </c>
      <c r="C14348" s="222" t="s">
        <v>562</v>
      </c>
      <c r="D14348" s="222" t="s">
        <v>164</v>
      </c>
      <c r="E14348" s="199" t="s">
        <v>178</v>
      </c>
      <c r="F14348" s="200"/>
      <c r="G14348" s="200"/>
      <c r="H14348" s="200"/>
      <c r="I14348" s="200">
        <v>45628</v>
      </c>
      <c r="J14348" s="143">
        <f t="shared" si="224"/>
        <v>45628</v>
      </c>
      <c r="K14348" s="202">
        <v>1</v>
      </c>
      <c r="L14348" s="285" t="s">
        <v>4396</v>
      </c>
      <c r="M14348" s="223"/>
      <c r="N14348" s="203"/>
      <c r="O14348" s="222" t="s">
        <v>326</v>
      </c>
    </row>
    <row r="14349" spans="1:15" ht="29.25" customHeight="1">
      <c r="A14349" s="221" t="s">
        <v>2860</v>
      </c>
      <c r="B14349" s="221" t="s">
        <v>786</v>
      </c>
      <c r="C14349" s="222" t="s">
        <v>562</v>
      </c>
      <c r="D14349" s="222" t="s">
        <v>164</v>
      </c>
      <c r="E14349" s="199" t="s">
        <v>163</v>
      </c>
      <c r="F14349" s="200" t="s">
        <v>670</v>
      </c>
      <c r="G14349" s="200" t="s">
        <v>671</v>
      </c>
      <c r="H14349" s="200" t="s">
        <v>714</v>
      </c>
      <c r="I14349" s="200">
        <v>45628</v>
      </c>
      <c r="J14349" s="143">
        <f t="shared" si="224"/>
        <v>45628</v>
      </c>
      <c r="K14349" s="202">
        <v>3</v>
      </c>
      <c r="L14349" s="285" t="s">
        <v>4397</v>
      </c>
      <c r="M14349" s="223"/>
      <c r="N14349" s="203">
        <v>7.6</v>
      </c>
      <c r="O14349" s="222" t="s">
        <v>940</v>
      </c>
    </row>
    <row r="14350" spans="1:15" ht="29.25" customHeight="1">
      <c r="A14350" s="221" t="s">
        <v>2860</v>
      </c>
      <c r="B14350" s="221" t="s">
        <v>786</v>
      </c>
      <c r="C14350" s="222" t="s">
        <v>562</v>
      </c>
      <c r="D14350" s="222" t="s">
        <v>164</v>
      </c>
      <c r="E14350" s="199" t="s">
        <v>163</v>
      </c>
      <c r="F14350" s="200" t="s">
        <v>1742</v>
      </c>
      <c r="G14350" s="200" t="s">
        <v>1743</v>
      </c>
      <c r="H14350" s="200" t="s">
        <v>118</v>
      </c>
      <c r="I14350" s="200">
        <v>45628</v>
      </c>
      <c r="J14350" s="143">
        <f t="shared" si="224"/>
        <v>45628</v>
      </c>
      <c r="K14350" s="202">
        <v>3.5</v>
      </c>
      <c r="L14350" s="285" t="s">
        <v>4395</v>
      </c>
      <c r="M14350" s="223"/>
      <c r="N14350" s="203">
        <v>0.953125</v>
      </c>
      <c r="O14350" s="222" t="s">
        <v>961</v>
      </c>
    </row>
    <row r="14351" spans="1:15" ht="29.25" customHeight="1">
      <c r="A14351" s="221" t="s">
        <v>2860</v>
      </c>
      <c r="B14351" s="221" t="s">
        <v>786</v>
      </c>
      <c r="C14351" s="222" t="s">
        <v>562</v>
      </c>
      <c r="D14351" s="222" t="s">
        <v>164</v>
      </c>
      <c r="E14351" s="199" t="s">
        <v>163</v>
      </c>
      <c r="F14351" s="200" t="s">
        <v>2053</v>
      </c>
      <c r="G14351" s="200" t="s">
        <v>9089</v>
      </c>
      <c r="H14351" s="200" t="s">
        <v>118</v>
      </c>
      <c r="I14351" s="200">
        <v>45629</v>
      </c>
      <c r="J14351" s="143">
        <f t="shared" si="224"/>
        <v>45629</v>
      </c>
      <c r="K14351" s="202">
        <v>1</v>
      </c>
      <c r="L14351" s="285" t="s">
        <v>4399</v>
      </c>
      <c r="M14351" s="223"/>
      <c r="N14351" s="203">
        <v>0</v>
      </c>
      <c r="O14351" s="222" t="s">
        <v>326</v>
      </c>
    </row>
    <row r="14352" spans="1:15" ht="29.25" customHeight="1">
      <c r="A14352" s="221" t="s">
        <v>2860</v>
      </c>
      <c r="B14352" s="221" t="s">
        <v>786</v>
      </c>
      <c r="C14352" s="222" t="s">
        <v>562</v>
      </c>
      <c r="D14352" s="222" t="s">
        <v>164</v>
      </c>
      <c r="E14352" s="199" t="s">
        <v>163</v>
      </c>
      <c r="F14352" s="200" t="s">
        <v>670</v>
      </c>
      <c r="G14352" s="200" t="s">
        <v>671</v>
      </c>
      <c r="H14352" s="200" t="s">
        <v>714</v>
      </c>
      <c r="I14352" s="200">
        <v>45629</v>
      </c>
      <c r="J14352" s="143">
        <f t="shared" si="224"/>
        <v>45629</v>
      </c>
      <c r="K14352" s="202">
        <v>7.5</v>
      </c>
      <c r="L14352" s="284" t="s">
        <v>4398</v>
      </c>
      <c r="M14352" s="223"/>
      <c r="N14352" s="203">
        <v>7.6</v>
      </c>
      <c r="O14352" s="222" t="s">
        <v>940</v>
      </c>
    </row>
    <row r="14353" spans="1:15" ht="29.25" customHeight="1">
      <c r="A14353" s="221" t="s">
        <v>2860</v>
      </c>
      <c r="B14353" s="221" t="s">
        <v>786</v>
      </c>
      <c r="C14353" s="222" t="s">
        <v>562</v>
      </c>
      <c r="D14353" s="222" t="s">
        <v>164</v>
      </c>
      <c r="E14353" s="199" t="s">
        <v>166</v>
      </c>
      <c r="F14353" s="200"/>
      <c r="G14353" s="200"/>
      <c r="H14353" s="200"/>
      <c r="I14353" s="200">
        <v>45630</v>
      </c>
      <c r="J14353" s="143">
        <f t="shared" si="224"/>
        <v>45630</v>
      </c>
      <c r="K14353" s="202">
        <v>1</v>
      </c>
      <c r="L14353" s="285" t="s">
        <v>4400</v>
      </c>
      <c r="M14353" s="223"/>
      <c r="N14353" s="203"/>
      <c r="O14353" s="222" t="s">
        <v>326</v>
      </c>
    </row>
    <row r="14354" spans="1:15" ht="29.25" customHeight="1">
      <c r="A14354" s="221" t="s">
        <v>2860</v>
      </c>
      <c r="B14354" s="221" t="s">
        <v>786</v>
      </c>
      <c r="C14354" s="222" t="s">
        <v>562</v>
      </c>
      <c r="D14354" s="222" t="s">
        <v>164</v>
      </c>
      <c r="E14354" s="199" t="s">
        <v>163</v>
      </c>
      <c r="F14354" s="200" t="s">
        <v>670</v>
      </c>
      <c r="G14354" s="200" t="s">
        <v>671</v>
      </c>
      <c r="H14354" s="200" t="s">
        <v>714</v>
      </c>
      <c r="I14354" s="200">
        <v>45630</v>
      </c>
      <c r="J14354" s="143">
        <f t="shared" si="224"/>
        <v>45630</v>
      </c>
      <c r="K14354" s="202">
        <v>7.5</v>
      </c>
      <c r="L14354" s="285" t="s">
        <v>4401</v>
      </c>
      <c r="M14354" s="223"/>
      <c r="N14354" s="203">
        <v>7.6</v>
      </c>
      <c r="O14354" s="222" t="s">
        <v>940</v>
      </c>
    </row>
    <row r="14355" spans="1:15" ht="29.25" customHeight="1">
      <c r="A14355" s="221" t="s">
        <v>2860</v>
      </c>
      <c r="B14355" s="221" t="s">
        <v>786</v>
      </c>
      <c r="C14355" s="222" t="s">
        <v>562</v>
      </c>
      <c r="D14355" s="222" t="s">
        <v>164</v>
      </c>
      <c r="E14355" s="199" t="s">
        <v>178</v>
      </c>
      <c r="F14355" s="200"/>
      <c r="G14355" s="200"/>
      <c r="H14355" s="200"/>
      <c r="I14355" s="200">
        <v>45631</v>
      </c>
      <c r="J14355" s="143">
        <f t="shared" si="224"/>
        <v>45631</v>
      </c>
      <c r="K14355" s="202">
        <v>0.5</v>
      </c>
      <c r="L14355" s="285" t="s">
        <v>4263</v>
      </c>
      <c r="M14355" s="223"/>
      <c r="N14355" s="203"/>
      <c r="O14355" s="222" t="s">
        <v>326</v>
      </c>
    </row>
    <row r="14356" spans="1:15" ht="29.25" customHeight="1">
      <c r="A14356" s="221" t="s">
        <v>2860</v>
      </c>
      <c r="B14356" s="221" t="s">
        <v>786</v>
      </c>
      <c r="C14356" s="222" t="s">
        <v>562</v>
      </c>
      <c r="D14356" s="222" t="s">
        <v>164</v>
      </c>
      <c r="E14356" s="199" t="s">
        <v>176</v>
      </c>
      <c r="F14356" s="200"/>
      <c r="G14356" s="200"/>
      <c r="H14356" s="200"/>
      <c r="I14356" s="200">
        <v>45631</v>
      </c>
      <c r="J14356" s="143">
        <f t="shared" si="224"/>
        <v>45631</v>
      </c>
      <c r="K14356" s="202">
        <v>7</v>
      </c>
      <c r="L14356" s="284" t="s">
        <v>4529</v>
      </c>
      <c r="M14356" s="223" t="s">
        <v>4530</v>
      </c>
      <c r="N14356" s="203"/>
      <c r="O14356" s="222" t="s">
        <v>326</v>
      </c>
    </row>
    <row r="14357" spans="1:15" ht="29.25" customHeight="1">
      <c r="A14357" s="221" t="s">
        <v>2860</v>
      </c>
      <c r="B14357" s="221" t="s">
        <v>786</v>
      </c>
      <c r="C14357" s="222" t="s">
        <v>562</v>
      </c>
      <c r="D14357" s="222" t="s">
        <v>164</v>
      </c>
      <c r="E14357" s="199" t="s">
        <v>163</v>
      </c>
      <c r="F14357" s="200" t="s">
        <v>582</v>
      </c>
      <c r="G14357" s="200" t="s">
        <v>500</v>
      </c>
      <c r="H14357" s="200" t="s">
        <v>118</v>
      </c>
      <c r="I14357" s="200">
        <v>45631</v>
      </c>
      <c r="J14357" s="143">
        <f t="shared" si="224"/>
        <v>45631</v>
      </c>
      <c r="K14357" s="202">
        <v>1</v>
      </c>
      <c r="L14357" s="284" t="s">
        <v>4531</v>
      </c>
      <c r="M14357" s="223"/>
      <c r="N14357" s="203">
        <v>5.4375</v>
      </c>
      <c r="O14357" s="222" t="s">
        <v>943</v>
      </c>
    </row>
    <row r="14358" spans="1:15" ht="29.25" customHeight="1">
      <c r="A14358" s="221" t="s">
        <v>2860</v>
      </c>
      <c r="B14358" s="221" t="s">
        <v>786</v>
      </c>
      <c r="C14358" s="222" t="s">
        <v>562</v>
      </c>
      <c r="D14358" s="222" t="s">
        <v>164</v>
      </c>
      <c r="E14358" s="199" t="s">
        <v>166</v>
      </c>
      <c r="F14358" s="200"/>
      <c r="G14358" s="200"/>
      <c r="H14358" s="200"/>
      <c r="I14358" s="200">
        <v>45632</v>
      </c>
      <c r="J14358" s="143">
        <f t="shared" si="224"/>
        <v>45632</v>
      </c>
      <c r="K14358" s="202">
        <v>2.5</v>
      </c>
      <c r="L14358" s="284" t="s">
        <v>4533</v>
      </c>
      <c r="M14358" s="223"/>
      <c r="N14358" s="203"/>
      <c r="O14358" s="222" t="s">
        <v>326</v>
      </c>
    </row>
    <row r="14359" spans="1:15" ht="29.25" customHeight="1">
      <c r="A14359" s="221" t="s">
        <v>2860</v>
      </c>
      <c r="B14359" s="221" t="s">
        <v>786</v>
      </c>
      <c r="C14359" s="222" t="s">
        <v>562</v>
      </c>
      <c r="D14359" s="222" t="s">
        <v>164</v>
      </c>
      <c r="E14359" s="199" t="s">
        <v>163</v>
      </c>
      <c r="F14359" s="200" t="s">
        <v>2053</v>
      </c>
      <c r="G14359" s="200" t="s">
        <v>9089</v>
      </c>
      <c r="H14359" s="200" t="s">
        <v>38</v>
      </c>
      <c r="I14359" s="200">
        <v>45632</v>
      </c>
      <c r="J14359" s="143">
        <f t="shared" si="224"/>
        <v>45632</v>
      </c>
      <c r="K14359" s="202">
        <v>6</v>
      </c>
      <c r="L14359" s="285" t="s">
        <v>4532</v>
      </c>
      <c r="M14359" s="223"/>
      <c r="N14359" s="203">
        <v>0</v>
      </c>
      <c r="O14359" s="222" t="s">
        <v>326</v>
      </c>
    </row>
    <row r="14360" spans="1:15" ht="29.25" customHeight="1">
      <c r="A14360" s="221" t="s">
        <v>2860</v>
      </c>
      <c r="B14360" s="221" t="s">
        <v>786</v>
      </c>
      <c r="C14360" s="222" t="s">
        <v>562</v>
      </c>
      <c r="D14360" s="222" t="s">
        <v>164</v>
      </c>
      <c r="E14360" s="199" t="s">
        <v>163</v>
      </c>
      <c r="F14360" s="200" t="s">
        <v>2053</v>
      </c>
      <c r="G14360" s="200" t="s">
        <v>9089</v>
      </c>
      <c r="H14360" s="200" t="s">
        <v>38</v>
      </c>
      <c r="I14360" s="200">
        <v>45635</v>
      </c>
      <c r="J14360" s="143">
        <f t="shared" si="224"/>
        <v>45635</v>
      </c>
      <c r="K14360" s="202">
        <v>7.5</v>
      </c>
      <c r="L14360" s="284" t="s">
        <v>4534</v>
      </c>
      <c r="M14360" s="223"/>
      <c r="N14360" s="203">
        <v>3.93333333333333</v>
      </c>
      <c r="O14360" s="222" t="s">
        <v>939</v>
      </c>
    </row>
    <row r="14361" spans="1:15" ht="29.25" customHeight="1">
      <c r="A14361" s="221" t="s">
        <v>2860</v>
      </c>
      <c r="B14361" s="221" t="s">
        <v>786</v>
      </c>
      <c r="C14361" s="222" t="s">
        <v>562</v>
      </c>
      <c r="D14361" s="222" t="s">
        <v>164</v>
      </c>
      <c r="E14361" s="199" t="s">
        <v>163</v>
      </c>
      <c r="F14361" s="200" t="s">
        <v>1391</v>
      </c>
      <c r="G14361" s="200" t="s">
        <v>1392</v>
      </c>
      <c r="H14361" s="200" t="s">
        <v>1426</v>
      </c>
      <c r="I14361" s="200">
        <v>45635</v>
      </c>
      <c r="J14361" s="143">
        <f t="shared" si="224"/>
        <v>45635</v>
      </c>
      <c r="K14361" s="202">
        <v>2</v>
      </c>
      <c r="L14361" s="285" t="s">
        <v>4535</v>
      </c>
      <c r="M14361" s="223"/>
      <c r="N14361" s="203">
        <v>0.26250000000000001</v>
      </c>
      <c r="O14361" s="222" t="s">
        <v>943</v>
      </c>
    </row>
    <row r="14362" spans="1:15" ht="29.25" customHeight="1">
      <c r="A14362" s="221" t="s">
        <v>2860</v>
      </c>
      <c r="B14362" s="221" t="s">
        <v>786</v>
      </c>
      <c r="C14362" s="222" t="s">
        <v>562</v>
      </c>
      <c r="D14362" s="222" t="s">
        <v>164</v>
      </c>
      <c r="E14362" s="199" t="s">
        <v>163</v>
      </c>
      <c r="F14362" s="200" t="s">
        <v>2053</v>
      </c>
      <c r="G14362" s="200" t="s">
        <v>9089</v>
      </c>
      <c r="H14362" s="200" t="s">
        <v>52</v>
      </c>
      <c r="I14362" s="200">
        <v>45636</v>
      </c>
      <c r="J14362" s="143">
        <f t="shared" si="224"/>
        <v>45636</v>
      </c>
      <c r="K14362" s="202">
        <v>7</v>
      </c>
      <c r="L14362" s="284" t="s">
        <v>4537</v>
      </c>
      <c r="M14362" s="223"/>
      <c r="N14362" s="203">
        <v>2.16</v>
      </c>
      <c r="O14362" s="222" t="s">
        <v>1124</v>
      </c>
    </row>
    <row r="14363" spans="1:15" ht="29.25" customHeight="1">
      <c r="A14363" s="221" t="s">
        <v>2860</v>
      </c>
      <c r="B14363" s="221" t="s">
        <v>786</v>
      </c>
      <c r="C14363" s="222" t="s">
        <v>562</v>
      </c>
      <c r="D14363" s="222" t="s">
        <v>164</v>
      </c>
      <c r="E14363" s="199" t="s">
        <v>163</v>
      </c>
      <c r="F14363" s="200" t="s">
        <v>645</v>
      </c>
      <c r="G14363" s="200" t="s">
        <v>646</v>
      </c>
      <c r="H14363" s="200" t="s">
        <v>49</v>
      </c>
      <c r="I14363" s="200">
        <v>45636</v>
      </c>
      <c r="J14363" s="143">
        <f t="shared" si="224"/>
        <v>45636</v>
      </c>
      <c r="K14363" s="202">
        <v>2</v>
      </c>
      <c r="L14363" s="285" t="s">
        <v>4536</v>
      </c>
      <c r="M14363" s="223"/>
      <c r="N14363" s="203">
        <v>1.5</v>
      </c>
      <c r="O14363" s="222" t="s">
        <v>943</v>
      </c>
    </row>
    <row r="14364" spans="1:15" ht="29.25" customHeight="1">
      <c r="A14364" s="221" t="s">
        <v>2860</v>
      </c>
      <c r="B14364" s="221" t="s">
        <v>786</v>
      </c>
      <c r="C14364" s="222" t="s">
        <v>562</v>
      </c>
      <c r="D14364" s="222" t="s">
        <v>164</v>
      </c>
      <c r="E14364" s="199" t="s">
        <v>178</v>
      </c>
      <c r="F14364" s="200"/>
      <c r="G14364" s="200"/>
      <c r="H14364" s="200"/>
      <c r="I14364" s="200">
        <v>45637</v>
      </c>
      <c r="J14364" s="143">
        <f t="shared" si="224"/>
        <v>45637</v>
      </c>
      <c r="K14364" s="202">
        <v>1.5</v>
      </c>
      <c r="L14364" s="285" t="s">
        <v>4538</v>
      </c>
      <c r="M14364" s="223"/>
      <c r="N14364" s="203"/>
      <c r="O14364" s="222" t="s">
        <v>326</v>
      </c>
    </row>
    <row r="14365" spans="1:15" ht="29.25" customHeight="1">
      <c r="A14365" s="221" t="s">
        <v>2860</v>
      </c>
      <c r="B14365" s="221" t="s">
        <v>786</v>
      </c>
      <c r="C14365" s="222" t="s">
        <v>562</v>
      </c>
      <c r="D14365" s="222" t="s">
        <v>164</v>
      </c>
      <c r="E14365" s="199" t="s">
        <v>176</v>
      </c>
      <c r="F14365" s="200"/>
      <c r="G14365" s="200"/>
      <c r="H14365" s="200"/>
      <c r="I14365" s="200">
        <v>45637</v>
      </c>
      <c r="J14365" s="143">
        <f t="shared" si="224"/>
        <v>45637</v>
      </c>
      <c r="K14365" s="202">
        <v>2.5</v>
      </c>
      <c r="L14365" s="285" t="s">
        <v>4539</v>
      </c>
      <c r="M14365" s="223"/>
      <c r="N14365" s="203"/>
      <c r="O14365" s="222" t="s">
        <v>326</v>
      </c>
    </row>
    <row r="14366" spans="1:15" ht="29.25" customHeight="1">
      <c r="A14366" s="221" t="s">
        <v>2860</v>
      </c>
      <c r="B14366" s="221" t="s">
        <v>786</v>
      </c>
      <c r="C14366" s="222" t="s">
        <v>562</v>
      </c>
      <c r="D14366" s="222" t="s">
        <v>164</v>
      </c>
      <c r="E14366" s="199" t="s">
        <v>163</v>
      </c>
      <c r="F14366" s="200" t="s">
        <v>2053</v>
      </c>
      <c r="G14366" s="200" t="s">
        <v>9089</v>
      </c>
      <c r="H14366" s="200" t="s">
        <v>52</v>
      </c>
      <c r="I14366" s="200">
        <v>45637</v>
      </c>
      <c r="J14366" s="143">
        <f t="shared" si="224"/>
        <v>45637</v>
      </c>
      <c r="K14366" s="202">
        <v>5</v>
      </c>
      <c r="L14366" s="284" t="s">
        <v>4540</v>
      </c>
      <c r="M14366" s="223"/>
      <c r="N14366" s="203">
        <v>2.16</v>
      </c>
      <c r="O14366" s="222" t="s">
        <v>1124</v>
      </c>
    </row>
    <row r="14367" spans="1:15" ht="29.25" customHeight="1">
      <c r="A14367" s="221" t="s">
        <v>2860</v>
      </c>
      <c r="B14367" s="221" t="s">
        <v>786</v>
      </c>
      <c r="C14367" s="222" t="s">
        <v>562</v>
      </c>
      <c r="D14367" s="222" t="s">
        <v>164</v>
      </c>
      <c r="E14367" s="199" t="s">
        <v>178</v>
      </c>
      <c r="F14367" s="200"/>
      <c r="G14367" s="200"/>
      <c r="H14367" s="200"/>
      <c r="I14367" s="200">
        <v>45638</v>
      </c>
      <c r="J14367" s="143">
        <f t="shared" si="224"/>
        <v>45638</v>
      </c>
      <c r="K14367" s="202">
        <v>0.5</v>
      </c>
      <c r="L14367" s="285" t="s">
        <v>4263</v>
      </c>
      <c r="M14367" s="223"/>
      <c r="N14367" s="203"/>
      <c r="O14367" s="222" t="s">
        <v>326</v>
      </c>
    </row>
    <row r="14368" spans="1:15" ht="29.25" customHeight="1">
      <c r="A14368" s="221" t="s">
        <v>2860</v>
      </c>
      <c r="B14368" s="221" t="s">
        <v>786</v>
      </c>
      <c r="C14368" s="222" t="s">
        <v>562</v>
      </c>
      <c r="D14368" s="222" t="s">
        <v>164</v>
      </c>
      <c r="E14368" s="199" t="s">
        <v>163</v>
      </c>
      <c r="F14368" s="200" t="s">
        <v>2053</v>
      </c>
      <c r="G14368" s="200" t="s">
        <v>9089</v>
      </c>
      <c r="H14368" s="200" t="s">
        <v>52</v>
      </c>
      <c r="I14368" s="200">
        <v>45638</v>
      </c>
      <c r="J14368" s="143">
        <f t="shared" si="224"/>
        <v>45638</v>
      </c>
      <c r="K14368" s="202">
        <v>3</v>
      </c>
      <c r="L14368" s="284" t="s">
        <v>4692</v>
      </c>
      <c r="M14368" s="223"/>
      <c r="N14368" s="203">
        <v>0</v>
      </c>
      <c r="O14368" s="222" t="s">
        <v>326</v>
      </c>
    </row>
    <row r="14369" spans="1:15" ht="29.25" customHeight="1">
      <c r="A14369" s="221" t="s">
        <v>2860</v>
      </c>
      <c r="B14369" s="221" t="s">
        <v>786</v>
      </c>
      <c r="C14369" s="222" t="s">
        <v>562</v>
      </c>
      <c r="D14369" s="222" t="s">
        <v>164</v>
      </c>
      <c r="E14369" s="199" t="s">
        <v>163</v>
      </c>
      <c r="F14369" s="200" t="s">
        <v>670</v>
      </c>
      <c r="G14369" s="200" t="s">
        <v>671</v>
      </c>
      <c r="H14369" s="200" t="s">
        <v>714</v>
      </c>
      <c r="I14369" s="200">
        <v>45638</v>
      </c>
      <c r="J14369" s="143">
        <f t="shared" si="224"/>
        <v>45638</v>
      </c>
      <c r="K14369" s="202">
        <v>5</v>
      </c>
      <c r="L14369" s="284" t="s">
        <v>4691</v>
      </c>
      <c r="M14369" s="223"/>
      <c r="N14369" s="203">
        <v>7.6</v>
      </c>
      <c r="O14369" s="222" t="s">
        <v>940</v>
      </c>
    </row>
    <row r="14370" spans="1:15" ht="29.25" customHeight="1">
      <c r="A14370" s="221" t="s">
        <v>2860</v>
      </c>
      <c r="B14370" s="221" t="s">
        <v>786</v>
      </c>
      <c r="C14370" s="222" t="s">
        <v>562</v>
      </c>
      <c r="D14370" s="222" t="s">
        <v>164</v>
      </c>
      <c r="E14370" s="199" t="s">
        <v>176</v>
      </c>
      <c r="F14370" s="200"/>
      <c r="G14370" s="200"/>
      <c r="H14370" s="200"/>
      <c r="I14370" s="200">
        <v>45639</v>
      </c>
      <c r="J14370" s="143">
        <f t="shared" si="224"/>
        <v>45639</v>
      </c>
      <c r="K14370" s="202">
        <v>6</v>
      </c>
      <c r="L14370" s="284" t="s">
        <v>4693</v>
      </c>
      <c r="M14370" s="223" t="s">
        <v>4694</v>
      </c>
      <c r="N14370" s="203"/>
      <c r="O14370" s="222" t="s">
        <v>326</v>
      </c>
    </row>
    <row r="14371" spans="1:15" ht="29.25" customHeight="1">
      <c r="A14371" s="221" t="s">
        <v>2860</v>
      </c>
      <c r="B14371" s="221" t="s">
        <v>786</v>
      </c>
      <c r="C14371" s="222" t="s">
        <v>562</v>
      </c>
      <c r="D14371" s="222" t="s">
        <v>164</v>
      </c>
      <c r="E14371" s="199" t="s">
        <v>163</v>
      </c>
      <c r="F14371" s="200" t="s">
        <v>2053</v>
      </c>
      <c r="G14371" s="200" t="s">
        <v>9089</v>
      </c>
      <c r="H14371" s="200" t="s">
        <v>118</v>
      </c>
      <c r="I14371" s="200">
        <v>45639</v>
      </c>
      <c r="J14371" s="143">
        <f t="shared" si="224"/>
        <v>45639</v>
      </c>
      <c r="K14371" s="202">
        <v>2.5</v>
      </c>
      <c r="L14371" s="284" t="s">
        <v>4695</v>
      </c>
      <c r="M14371" s="223"/>
      <c r="N14371" s="203">
        <v>14.35</v>
      </c>
      <c r="O14371" s="222" t="s">
        <v>940</v>
      </c>
    </row>
    <row r="14372" spans="1:15" ht="29.25" customHeight="1">
      <c r="A14372" s="221" t="s">
        <v>2860</v>
      </c>
      <c r="B14372" s="221" t="s">
        <v>786</v>
      </c>
      <c r="C14372" s="222" t="s">
        <v>562</v>
      </c>
      <c r="D14372" s="222" t="s">
        <v>164</v>
      </c>
      <c r="E14372" s="199" t="s">
        <v>163</v>
      </c>
      <c r="F14372" s="200" t="s">
        <v>2053</v>
      </c>
      <c r="G14372" s="200" t="s">
        <v>9089</v>
      </c>
      <c r="H14372" s="200"/>
      <c r="I14372" s="200">
        <v>45642</v>
      </c>
      <c r="J14372" s="143">
        <f t="shared" si="224"/>
        <v>45642</v>
      </c>
      <c r="K14372" s="202">
        <v>0.5</v>
      </c>
      <c r="L14372" s="285" t="s">
        <v>4697</v>
      </c>
      <c r="M14372" s="223"/>
      <c r="N14372" s="203"/>
      <c r="O14372" s="222" t="s">
        <v>326</v>
      </c>
    </row>
    <row r="14373" spans="1:15" ht="29.25" customHeight="1">
      <c r="A14373" s="221" t="s">
        <v>2860</v>
      </c>
      <c r="B14373" s="221" t="s">
        <v>786</v>
      </c>
      <c r="C14373" s="222" t="s">
        <v>562</v>
      </c>
      <c r="D14373" s="222" t="s">
        <v>164</v>
      </c>
      <c r="E14373" s="199" t="s">
        <v>163</v>
      </c>
      <c r="F14373" s="200" t="s">
        <v>2053</v>
      </c>
      <c r="G14373" s="200" t="s">
        <v>9089</v>
      </c>
      <c r="H14373" s="200" t="s">
        <v>52</v>
      </c>
      <c r="I14373" s="200">
        <v>45642</v>
      </c>
      <c r="J14373" s="143">
        <f t="shared" si="224"/>
        <v>45642</v>
      </c>
      <c r="K14373" s="202">
        <v>8</v>
      </c>
      <c r="L14373" s="284" t="s">
        <v>4696</v>
      </c>
      <c r="M14373" s="223"/>
      <c r="N14373" s="203">
        <v>2.16</v>
      </c>
      <c r="O14373" s="222" t="s">
        <v>1124</v>
      </c>
    </row>
    <row r="14374" spans="1:15" ht="29.25" customHeight="1">
      <c r="A14374" s="221" t="s">
        <v>2860</v>
      </c>
      <c r="B14374" s="221" t="s">
        <v>786</v>
      </c>
      <c r="C14374" s="222" t="s">
        <v>562</v>
      </c>
      <c r="D14374" s="222" t="s">
        <v>164</v>
      </c>
      <c r="E14374" s="199" t="s">
        <v>163</v>
      </c>
      <c r="F14374" s="200" t="s">
        <v>645</v>
      </c>
      <c r="G14374" s="200" t="s">
        <v>646</v>
      </c>
      <c r="H14374" s="200" t="s">
        <v>97</v>
      </c>
      <c r="I14374" s="200">
        <v>45643</v>
      </c>
      <c r="J14374" s="143">
        <f t="shared" si="224"/>
        <v>45643</v>
      </c>
      <c r="K14374" s="202">
        <v>8</v>
      </c>
      <c r="L14374" s="284" t="s">
        <v>4698</v>
      </c>
      <c r="M14374" s="223"/>
      <c r="N14374" s="203">
        <v>0.27916666666666701</v>
      </c>
      <c r="O14374" s="222" t="s">
        <v>993</v>
      </c>
    </row>
    <row r="14375" spans="1:15" ht="29.25" customHeight="1">
      <c r="A14375" s="221" t="s">
        <v>2860</v>
      </c>
      <c r="B14375" s="221" t="s">
        <v>786</v>
      </c>
      <c r="C14375" s="222" t="s">
        <v>562</v>
      </c>
      <c r="D14375" s="222" t="s">
        <v>164</v>
      </c>
      <c r="E14375" s="199" t="s">
        <v>163</v>
      </c>
      <c r="F14375" s="200" t="s">
        <v>2053</v>
      </c>
      <c r="G14375" s="200" t="s">
        <v>9089</v>
      </c>
      <c r="H14375" s="200" t="s">
        <v>52</v>
      </c>
      <c r="I14375" s="200">
        <v>45643</v>
      </c>
      <c r="J14375" s="143">
        <f t="shared" si="224"/>
        <v>45643</v>
      </c>
      <c r="K14375" s="202">
        <v>1</v>
      </c>
      <c r="L14375" s="284" t="s">
        <v>4699</v>
      </c>
      <c r="M14375" s="223"/>
      <c r="N14375" s="203">
        <v>2.16</v>
      </c>
      <c r="O14375" s="222" t="s">
        <v>1124</v>
      </c>
    </row>
    <row r="14376" spans="1:15" ht="29.25" customHeight="1">
      <c r="A14376" s="221" t="s">
        <v>2860</v>
      </c>
      <c r="B14376" s="221" t="s">
        <v>786</v>
      </c>
      <c r="C14376" s="222" t="s">
        <v>562</v>
      </c>
      <c r="D14376" s="222" t="s">
        <v>164</v>
      </c>
      <c r="E14376" s="199" t="s">
        <v>163</v>
      </c>
      <c r="F14376" s="200" t="s">
        <v>1742</v>
      </c>
      <c r="G14376" s="200" t="s">
        <v>1743</v>
      </c>
      <c r="H14376" s="200"/>
      <c r="I14376" s="200">
        <v>45644</v>
      </c>
      <c r="J14376" s="143">
        <f t="shared" si="224"/>
        <v>45644</v>
      </c>
      <c r="K14376" s="202">
        <v>0.5</v>
      </c>
      <c r="L14376" s="285" t="s">
        <v>4702</v>
      </c>
      <c r="M14376" s="223"/>
      <c r="N14376" s="203"/>
      <c r="O14376" s="222" t="s">
        <v>326</v>
      </c>
    </row>
    <row r="14377" spans="1:15" ht="29.25" customHeight="1">
      <c r="A14377" s="221" t="s">
        <v>2860</v>
      </c>
      <c r="B14377" s="221" t="s">
        <v>786</v>
      </c>
      <c r="C14377" s="222" t="s">
        <v>562</v>
      </c>
      <c r="D14377" s="222" t="s">
        <v>164</v>
      </c>
      <c r="E14377" s="199" t="s">
        <v>178</v>
      </c>
      <c r="F14377" s="200"/>
      <c r="G14377" s="200"/>
      <c r="H14377" s="200"/>
      <c r="I14377" s="200">
        <v>45644</v>
      </c>
      <c r="J14377" s="143">
        <f t="shared" si="224"/>
        <v>45644</v>
      </c>
      <c r="K14377" s="202">
        <v>2</v>
      </c>
      <c r="L14377" s="284" t="s">
        <v>4703</v>
      </c>
      <c r="M14377" s="223"/>
      <c r="N14377" s="203"/>
      <c r="O14377" s="222" t="s">
        <v>326</v>
      </c>
    </row>
    <row r="14378" spans="1:15" ht="29.25" customHeight="1">
      <c r="A14378" s="221" t="s">
        <v>2860</v>
      </c>
      <c r="B14378" s="221" t="s">
        <v>786</v>
      </c>
      <c r="C14378" s="222" t="s">
        <v>562</v>
      </c>
      <c r="D14378" s="222" t="s">
        <v>164</v>
      </c>
      <c r="E14378" s="199" t="s">
        <v>163</v>
      </c>
      <c r="F14378" s="200" t="s">
        <v>1742</v>
      </c>
      <c r="G14378" s="200" t="s">
        <v>1743</v>
      </c>
      <c r="H14378" s="200" t="s">
        <v>97</v>
      </c>
      <c r="I14378" s="200">
        <v>45644</v>
      </c>
      <c r="J14378" s="143">
        <f t="shared" si="224"/>
        <v>45644</v>
      </c>
      <c r="K14378" s="202">
        <v>5</v>
      </c>
      <c r="L14378" s="284" t="s">
        <v>4700</v>
      </c>
      <c r="M14378" s="223"/>
      <c r="N14378" s="203">
        <v>7.0000000000000007E-2</v>
      </c>
      <c r="O14378" s="222" t="s">
        <v>972</v>
      </c>
    </row>
    <row r="14379" spans="1:15" ht="29.25" customHeight="1">
      <c r="A14379" s="221" t="s">
        <v>2860</v>
      </c>
      <c r="B14379" s="221" t="s">
        <v>786</v>
      </c>
      <c r="C14379" s="222" t="s">
        <v>562</v>
      </c>
      <c r="D14379" s="222" t="s">
        <v>164</v>
      </c>
      <c r="E14379" s="199" t="s">
        <v>163</v>
      </c>
      <c r="F14379" s="200" t="s">
        <v>582</v>
      </c>
      <c r="G14379" s="200" t="s">
        <v>500</v>
      </c>
      <c r="H14379" s="200" t="s">
        <v>118</v>
      </c>
      <c r="I14379" s="200">
        <v>45644</v>
      </c>
      <c r="J14379" s="143">
        <f t="shared" si="224"/>
        <v>45644</v>
      </c>
      <c r="K14379" s="202">
        <v>1</v>
      </c>
      <c r="L14379" s="284" t="s">
        <v>4701</v>
      </c>
      <c r="M14379" s="223"/>
      <c r="N14379" s="203">
        <v>5.4375</v>
      </c>
      <c r="O14379" s="222" t="s">
        <v>943</v>
      </c>
    </row>
    <row r="14380" spans="1:15" ht="29.25" customHeight="1">
      <c r="A14380" s="221" t="s">
        <v>2860</v>
      </c>
      <c r="B14380" s="221" t="s">
        <v>786</v>
      </c>
      <c r="C14380" s="222" t="s">
        <v>562</v>
      </c>
      <c r="D14380" s="222" t="s">
        <v>164</v>
      </c>
      <c r="E14380" s="199" t="s">
        <v>178</v>
      </c>
      <c r="F14380" s="200"/>
      <c r="G14380" s="200"/>
      <c r="H14380" s="200"/>
      <c r="I14380" s="200">
        <v>45645</v>
      </c>
      <c r="J14380" s="143">
        <f t="shared" si="224"/>
        <v>45645</v>
      </c>
      <c r="K14380" s="202">
        <v>0.5</v>
      </c>
      <c r="L14380" s="285" t="s">
        <v>4263</v>
      </c>
      <c r="M14380" s="223"/>
      <c r="N14380" s="203"/>
      <c r="O14380" s="222" t="s">
        <v>326</v>
      </c>
    </row>
    <row r="14381" spans="1:15" ht="29.25" customHeight="1">
      <c r="A14381" s="221" t="s">
        <v>2860</v>
      </c>
      <c r="B14381" s="221" t="s">
        <v>786</v>
      </c>
      <c r="C14381" s="222" t="s">
        <v>562</v>
      </c>
      <c r="D14381" s="222" t="s">
        <v>164</v>
      </c>
      <c r="E14381" s="199" t="s">
        <v>176</v>
      </c>
      <c r="F14381" s="200"/>
      <c r="G14381" s="200"/>
      <c r="H14381" s="200"/>
      <c r="I14381" s="200">
        <v>45645</v>
      </c>
      <c r="J14381" s="143">
        <f t="shared" si="224"/>
        <v>45645</v>
      </c>
      <c r="K14381" s="202">
        <v>1</v>
      </c>
      <c r="L14381" s="285" t="s">
        <v>4895</v>
      </c>
      <c r="M14381" s="223" t="s">
        <v>4896</v>
      </c>
      <c r="N14381" s="203"/>
      <c r="O14381" s="222" t="s">
        <v>326</v>
      </c>
    </row>
    <row r="14382" spans="1:15" ht="29.25" customHeight="1">
      <c r="A14382" s="221" t="s">
        <v>2860</v>
      </c>
      <c r="B14382" s="221" t="s">
        <v>786</v>
      </c>
      <c r="C14382" s="222" t="s">
        <v>562</v>
      </c>
      <c r="D14382" s="222" t="s">
        <v>164</v>
      </c>
      <c r="E14382" s="199" t="s">
        <v>166</v>
      </c>
      <c r="F14382" s="200"/>
      <c r="G14382" s="200"/>
      <c r="H14382" s="200"/>
      <c r="I14382" s="200">
        <v>45645</v>
      </c>
      <c r="J14382" s="143">
        <f t="shared" si="224"/>
        <v>45645</v>
      </c>
      <c r="K14382" s="202">
        <v>1.5</v>
      </c>
      <c r="L14382" s="285" t="s">
        <v>4897</v>
      </c>
      <c r="M14382" s="223"/>
      <c r="N14382" s="203"/>
      <c r="O14382" s="222" t="s">
        <v>326</v>
      </c>
    </row>
    <row r="14383" spans="1:15" ht="29.25" customHeight="1">
      <c r="A14383" s="221" t="s">
        <v>2860</v>
      </c>
      <c r="B14383" s="221" t="s">
        <v>786</v>
      </c>
      <c r="C14383" s="222" t="s">
        <v>562</v>
      </c>
      <c r="D14383" s="222" t="s">
        <v>164</v>
      </c>
      <c r="E14383" s="199" t="s">
        <v>163</v>
      </c>
      <c r="F14383" s="200" t="s">
        <v>670</v>
      </c>
      <c r="G14383" s="200" t="s">
        <v>671</v>
      </c>
      <c r="H14383" s="200" t="s">
        <v>714</v>
      </c>
      <c r="I14383" s="200">
        <v>45645</v>
      </c>
      <c r="J14383" s="143">
        <f t="shared" si="224"/>
        <v>45645</v>
      </c>
      <c r="K14383" s="202">
        <v>1</v>
      </c>
      <c r="L14383" s="285" t="s">
        <v>4894</v>
      </c>
      <c r="M14383" s="223"/>
      <c r="N14383" s="203">
        <v>7.6</v>
      </c>
      <c r="O14383" s="222" t="s">
        <v>940</v>
      </c>
    </row>
    <row r="14384" spans="1:15" ht="29.25" customHeight="1">
      <c r="A14384" s="221" t="s">
        <v>2860</v>
      </c>
      <c r="B14384" s="221" t="s">
        <v>786</v>
      </c>
      <c r="C14384" s="222" t="s">
        <v>562</v>
      </c>
      <c r="D14384" s="222" t="s">
        <v>164</v>
      </c>
      <c r="E14384" s="199" t="s">
        <v>163</v>
      </c>
      <c r="F14384" s="200" t="s">
        <v>2053</v>
      </c>
      <c r="G14384" s="200" t="s">
        <v>9089</v>
      </c>
      <c r="H14384" s="200" t="s">
        <v>118</v>
      </c>
      <c r="I14384" s="200">
        <v>45645</v>
      </c>
      <c r="J14384" s="143">
        <f t="shared" si="224"/>
        <v>45645</v>
      </c>
      <c r="K14384" s="202">
        <v>2</v>
      </c>
      <c r="L14384" s="284" t="s">
        <v>4893</v>
      </c>
      <c r="M14384" s="223"/>
      <c r="N14384" s="203">
        <v>14.35</v>
      </c>
      <c r="O14384" s="222" t="s">
        <v>940</v>
      </c>
    </row>
    <row r="14385" spans="1:15" ht="29.25" customHeight="1">
      <c r="A14385" s="221" t="s">
        <v>2860</v>
      </c>
      <c r="B14385" s="221" t="s">
        <v>786</v>
      </c>
      <c r="C14385" s="222" t="s">
        <v>562</v>
      </c>
      <c r="D14385" s="222" t="s">
        <v>164</v>
      </c>
      <c r="E14385" s="199" t="s">
        <v>163</v>
      </c>
      <c r="F14385" s="200" t="s">
        <v>2053</v>
      </c>
      <c r="G14385" s="200" t="s">
        <v>9089</v>
      </c>
      <c r="H14385" s="200" t="s">
        <v>38</v>
      </c>
      <c r="I14385" s="200">
        <v>45645</v>
      </c>
      <c r="J14385" s="143">
        <f t="shared" si="224"/>
        <v>45645</v>
      </c>
      <c r="K14385" s="202">
        <v>3.5</v>
      </c>
      <c r="L14385" s="285" t="s">
        <v>4898</v>
      </c>
      <c r="M14385" s="223"/>
      <c r="N14385" s="203">
        <v>3.93333333333333</v>
      </c>
      <c r="O14385" s="222" t="s">
        <v>939</v>
      </c>
    </row>
    <row r="14386" spans="1:15" ht="29.25" customHeight="1">
      <c r="A14386" s="221" t="s">
        <v>2860</v>
      </c>
      <c r="B14386" s="221" t="s">
        <v>786</v>
      </c>
      <c r="C14386" s="222" t="s">
        <v>562</v>
      </c>
      <c r="D14386" s="222" t="s">
        <v>164</v>
      </c>
      <c r="E14386" s="199" t="s">
        <v>176</v>
      </c>
      <c r="F14386" s="200"/>
      <c r="G14386" s="200"/>
      <c r="H14386" s="200"/>
      <c r="I14386" s="200">
        <v>45646</v>
      </c>
      <c r="J14386" s="143">
        <f t="shared" si="224"/>
        <v>45646</v>
      </c>
      <c r="K14386" s="202">
        <v>8</v>
      </c>
      <c r="L14386" s="284" t="s">
        <v>4900</v>
      </c>
      <c r="M14386" s="223" t="s">
        <v>4901</v>
      </c>
      <c r="N14386" s="203"/>
      <c r="O14386" s="222" t="s">
        <v>326</v>
      </c>
    </row>
    <row r="14387" spans="1:15" ht="29.25" customHeight="1">
      <c r="A14387" s="221" t="s">
        <v>2860</v>
      </c>
      <c r="B14387" s="221" t="s">
        <v>786</v>
      </c>
      <c r="C14387" s="222" t="s">
        <v>562</v>
      </c>
      <c r="D14387" s="222" t="s">
        <v>164</v>
      </c>
      <c r="E14387" s="199" t="s">
        <v>163</v>
      </c>
      <c r="F14387" s="200" t="s">
        <v>582</v>
      </c>
      <c r="G14387" s="200" t="s">
        <v>500</v>
      </c>
      <c r="H14387" s="200" t="s">
        <v>620</v>
      </c>
      <c r="I14387" s="200">
        <v>45646</v>
      </c>
      <c r="J14387" s="143">
        <f t="shared" si="224"/>
        <v>45646</v>
      </c>
      <c r="K14387" s="202">
        <v>0.5</v>
      </c>
      <c r="L14387" s="285" t="s">
        <v>4899</v>
      </c>
      <c r="M14387" s="223"/>
      <c r="N14387" s="203">
        <v>6.25E-2</v>
      </c>
      <c r="O14387" s="222" t="s">
        <v>968</v>
      </c>
    </row>
    <row r="14388" spans="1:15" ht="29.25" customHeight="1">
      <c r="A14388" s="221" t="s">
        <v>2860</v>
      </c>
      <c r="B14388" s="221" t="s">
        <v>786</v>
      </c>
      <c r="C14388" s="222" t="s">
        <v>562</v>
      </c>
      <c r="D14388" s="222" t="s">
        <v>164</v>
      </c>
      <c r="E14388" s="199" t="s">
        <v>163</v>
      </c>
      <c r="F14388" s="200" t="s">
        <v>1742</v>
      </c>
      <c r="G14388" s="200" t="s">
        <v>1743</v>
      </c>
      <c r="H14388" s="200" t="s">
        <v>49</v>
      </c>
      <c r="I14388" s="200">
        <v>45650</v>
      </c>
      <c r="J14388" s="143">
        <f t="shared" si="224"/>
        <v>45650</v>
      </c>
      <c r="K14388" s="202">
        <v>4</v>
      </c>
      <c r="L14388" s="285" t="s">
        <v>4904</v>
      </c>
      <c r="M14388" s="223"/>
      <c r="N14388" s="203">
        <v>2.2749999999999999</v>
      </c>
      <c r="O14388" s="222" t="s">
        <v>940</v>
      </c>
    </row>
    <row r="14389" spans="1:15" ht="29.25" customHeight="1">
      <c r="A14389" s="221" t="s">
        <v>2860</v>
      </c>
      <c r="B14389" s="221" t="s">
        <v>786</v>
      </c>
      <c r="C14389" s="222" t="s">
        <v>562</v>
      </c>
      <c r="D14389" s="222" t="s">
        <v>164</v>
      </c>
      <c r="E14389" s="199" t="s">
        <v>163</v>
      </c>
      <c r="F14389" s="200" t="s">
        <v>1742</v>
      </c>
      <c r="G14389" s="200" t="s">
        <v>1743</v>
      </c>
      <c r="H14389" s="200" t="s">
        <v>97</v>
      </c>
      <c r="I14389" s="200">
        <v>45650</v>
      </c>
      <c r="J14389" s="143">
        <f t="shared" si="224"/>
        <v>45650</v>
      </c>
      <c r="K14389" s="202">
        <v>2</v>
      </c>
      <c r="L14389" s="284" t="s">
        <v>4903</v>
      </c>
      <c r="M14389" s="223"/>
      <c r="N14389" s="203">
        <v>7.0000000000000007E-2</v>
      </c>
      <c r="O14389" s="222" t="s">
        <v>972</v>
      </c>
    </row>
    <row r="14390" spans="1:15" ht="29.25" customHeight="1">
      <c r="A14390" s="221" t="s">
        <v>2860</v>
      </c>
      <c r="B14390" s="221" t="s">
        <v>786</v>
      </c>
      <c r="C14390" s="222" t="s">
        <v>562</v>
      </c>
      <c r="D14390" s="222" t="s">
        <v>164</v>
      </c>
      <c r="E14390" s="199" t="s">
        <v>163</v>
      </c>
      <c r="F14390" s="200" t="s">
        <v>2053</v>
      </c>
      <c r="G14390" s="200" t="s">
        <v>9089</v>
      </c>
      <c r="H14390" s="200" t="s">
        <v>38</v>
      </c>
      <c r="I14390" s="200">
        <v>45650</v>
      </c>
      <c r="J14390" s="143">
        <f t="shared" si="224"/>
        <v>45650</v>
      </c>
      <c r="K14390" s="202">
        <v>3</v>
      </c>
      <c r="L14390" s="285" t="s">
        <v>4902</v>
      </c>
      <c r="M14390" s="223"/>
      <c r="N14390" s="203">
        <v>3.93333333333333</v>
      </c>
      <c r="O14390" s="222" t="s">
        <v>939</v>
      </c>
    </row>
    <row r="14391" spans="1:15" ht="29.25" customHeight="1">
      <c r="A14391" s="221" t="s">
        <v>2860</v>
      </c>
      <c r="B14391" s="221" t="s">
        <v>786</v>
      </c>
      <c r="C14391" s="222" t="s">
        <v>562</v>
      </c>
      <c r="D14391" s="222" t="s">
        <v>164</v>
      </c>
      <c r="E14391" s="199" t="s">
        <v>178</v>
      </c>
      <c r="F14391" s="200"/>
      <c r="G14391" s="200"/>
      <c r="H14391" s="200"/>
      <c r="I14391" s="200">
        <v>45651</v>
      </c>
      <c r="J14391" s="143">
        <f t="shared" si="224"/>
        <v>45651</v>
      </c>
      <c r="K14391" s="202">
        <v>3</v>
      </c>
      <c r="L14391" s="284" t="s">
        <v>4905</v>
      </c>
      <c r="M14391" s="223"/>
      <c r="N14391" s="203"/>
      <c r="O14391" s="222" t="s">
        <v>326</v>
      </c>
    </row>
    <row r="14392" spans="1:15" ht="29.25" customHeight="1">
      <c r="A14392" s="221" t="s">
        <v>2860</v>
      </c>
      <c r="B14392" s="221" t="s">
        <v>786</v>
      </c>
      <c r="C14392" s="222" t="s">
        <v>562</v>
      </c>
      <c r="D14392" s="222" t="s">
        <v>164</v>
      </c>
      <c r="E14392" s="199" t="s">
        <v>163</v>
      </c>
      <c r="F14392" s="200" t="s">
        <v>2053</v>
      </c>
      <c r="G14392" s="200" t="s">
        <v>9089</v>
      </c>
      <c r="H14392" s="200" t="s">
        <v>38</v>
      </c>
      <c r="I14392" s="200">
        <v>45651</v>
      </c>
      <c r="J14392" s="143">
        <f t="shared" si="224"/>
        <v>45651</v>
      </c>
      <c r="K14392" s="202">
        <v>5.5</v>
      </c>
      <c r="L14392" s="284" t="s">
        <v>4906</v>
      </c>
      <c r="M14392" s="223"/>
      <c r="N14392" s="203">
        <v>3.93333333333333</v>
      </c>
      <c r="O14392" s="222" t="s">
        <v>939</v>
      </c>
    </row>
    <row r="14393" spans="1:15" ht="29.25" customHeight="1">
      <c r="A14393" s="221" t="s">
        <v>2860</v>
      </c>
      <c r="B14393" s="221" t="s">
        <v>786</v>
      </c>
      <c r="C14393" s="222" t="s">
        <v>562</v>
      </c>
      <c r="D14393" s="222" t="s">
        <v>164</v>
      </c>
      <c r="E14393" s="199" t="s">
        <v>178</v>
      </c>
      <c r="F14393" s="200"/>
      <c r="G14393" s="200"/>
      <c r="H14393" s="200"/>
      <c r="I14393" s="200">
        <v>45652</v>
      </c>
      <c r="J14393" s="143">
        <f t="shared" si="224"/>
        <v>45652</v>
      </c>
      <c r="K14393" s="202">
        <v>0.5</v>
      </c>
      <c r="L14393" s="285" t="s">
        <v>4263</v>
      </c>
      <c r="M14393" s="223"/>
      <c r="N14393" s="203"/>
      <c r="O14393" s="222" t="s">
        <v>326</v>
      </c>
    </row>
    <row r="14394" spans="1:15" ht="29.25" customHeight="1">
      <c r="A14394" s="221" t="s">
        <v>2860</v>
      </c>
      <c r="B14394" s="221" t="s">
        <v>786</v>
      </c>
      <c r="C14394" s="222" t="s">
        <v>562</v>
      </c>
      <c r="D14394" s="222" t="s">
        <v>164</v>
      </c>
      <c r="E14394" s="199" t="s">
        <v>163</v>
      </c>
      <c r="F14394" s="200" t="s">
        <v>2053</v>
      </c>
      <c r="G14394" s="200" t="s">
        <v>9089</v>
      </c>
      <c r="H14394" s="200" t="s">
        <v>38</v>
      </c>
      <c r="I14394" s="200">
        <v>45652</v>
      </c>
      <c r="J14394" s="143">
        <f t="shared" si="224"/>
        <v>45652</v>
      </c>
      <c r="K14394" s="202">
        <v>8</v>
      </c>
      <c r="L14394" s="285" t="s">
        <v>5019</v>
      </c>
      <c r="M14394" s="223"/>
      <c r="N14394" s="203">
        <v>3.93333333333333</v>
      </c>
      <c r="O14394" s="222" t="s">
        <v>939</v>
      </c>
    </row>
    <row r="14395" spans="1:15" ht="29.25" customHeight="1">
      <c r="A14395" s="221" t="s">
        <v>2860</v>
      </c>
      <c r="B14395" s="221" t="s">
        <v>786</v>
      </c>
      <c r="C14395" s="222" t="s">
        <v>562</v>
      </c>
      <c r="D14395" s="222" t="s">
        <v>164</v>
      </c>
      <c r="E14395" s="199" t="s">
        <v>166</v>
      </c>
      <c r="F14395" s="200"/>
      <c r="G14395" s="200"/>
      <c r="H14395" s="200"/>
      <c r="I14395" s="200">
        <v>45653</v>
      </c>
      <c r="J14395" s="143">
        <f t="shared" si="224"/>
        <v>45653</v>
      </c>
      <c r="K14395" s="202">
        <v>0.5</v>
      </c>
      <c r="L14395" s="285" t="s">
        <v>5021</v>
      </c>
      <c r="M14395" s="223"/>
      <c r="N14395" s="203"/>
      <c r="O14395" s="222" t="s">
        <v>326</v>
      </c>
    </row>
    <row r="14396" spans="1:15" ht="29.25" customHeight="1">
      <c r="A14396" s="221" t="s">
        <v>2860</v>
      </c>
      <c r="B14396" s="221" t="s">
        <v>786</v>
      </c>
      <c r="C14396" s="222" t="s">
        <v>562</v>
      </c>
      <c r="D14396" s="222" t="s">
        <v>164</v>
      </c>
      <c r="E14396" s="199" t="s">
        <v>163</v>
      </c>
      <c r="F14396" s="200" t="s">
        <v>670</v>
      </c>
      <c r="G14396" s="200" t="s">
        <v>671</v>
      </c>
      <c r="H14396" s="200" t="s">
        <v>714</v>
      </c>
      <c r="I14396" s="200">
        <v>45653</v>
      </c>
      <c r="J14396" s="143">
        <f t="shared" si="224"/>
        <v>45653</v>
      </c>
      <c r="K14396" s="202">
        <v>3</v>
      </c>
      <c r="L14396" s="285" t="s">
        <v>5022</v>
      </c>
      <c r="M14396" s="223"/>
      <c r="N14396" s="203">
        <v>7.6</v>
      </c>
      <c r="O14396" s="222" t="s">
        <v>940</v>
      </c>
    </row>
    <row r="14397" spans="1:15" ht="29.25" customHeight="1">
      <c r="A14397" s="221" t="s">
        <v>2860</v>
      </c>
      <c r="B14397" s="221" t="s">
        <v>786</v>
      </c>
      <c r="C14397" s="222" t="s">
        <v>562</v>
      </c>
      <c r="D14397" s="222" t="s">
        <v>164</v>
      </c>
      <c r="E14397" s="199" t="s">
        <v>163</v>
      </c>
      <c r="F14397" s="200" t="s">
        <v>2053</v>
      </c>
      <c r="G14397" s="200" t="s">
        <v>9089</v>
      </c>
      <c r="H14397" s="200" t="s">
        <v>38</v>
      </c>
      <c r="I14397" s="200">
        <v>45653</v>
      </c>
      <c r="J14397" s="143">
        <f t="shared" si="224"/>
        <v>45653</v>
      </c>
      <c r="K14397" s="202">
        <v>4.5</v>
      </c>
      <c r="L14397" s="285" t="s">
        <v>5020</v>
      </c>
      <c r="M14397" s="223"/>
      <c r="N14397" s="203">
        <v>3.93333333333333</v>
      </c>
      <c r="O14397" s="222" t="s">
        <v>939</v>
      </c>
    </row>
    <row r="14398" spans="1:15" ht="29.25" customHeight="1">
      <c r="A14398" s="221" t="s">
        <v>2860</v>
      </c>
      <c r="B14398" s="221" t="s">
        <v>786</v>
      </c>
      <c r="C14398" s="222" t="s">
        <v>562</v>
      </c>
      <c r="D14398" s="222" t="s">
        <v>164</v>
      </c>
      <c r="E14398" s="199" t="s">
        <v>163</v>
      </c>
      <c r="F14398" s="200" t="s">
        <v>2053</v>
      </c>
      <c r="G14398" s="200" t="s">
        <v>9089</v>
      </c>
      <c r="H14398" s="200"/>
      <c r="I14398" s="200">
        <v>45656</v>
      </c>
      <c r="J14398" s="143">
        <f t="shared" si="224"/>
        <v>45656</v>
      </c>
      <c r="K14398" s="202">
        <v>0.5</v>
      </c>
      <c r="L14398" s="285" t="s">
        <v>5024</v>
      </c>
      <c r="M14398" s="223"/>
      <c r="N14398" s="203"/>
      <c r="O14398" s="222" t="s">
        <v>326</v>
      </c>
    </row>
    <row r="14399" spans="1:15" ht="29.25" customHeight="1">
      <c r="A14399" s="221" t="s">
        <v>2860</v>
      </c>
      <c r="B14399" s="221" t="s">
        <v>786</v>
      </c>
      <c r="C14399" s="222" t="s">
        <v>562</v>
      </c>
      <c r="D14399" s="222" t="s">
        <v>164</v>
      </c>
      <c r="E14399" s="199" t="s">
        <v>163</v>
      </c>
      <c r="F14399" s="200" t="s">
        <v>2053</v>
      </c>
      <c r="G14399" s="200" t="s">
        <v>9089</v>
      </c>
      <c r="H14399" s="200" t="s">
        <v>52</v>
      </c>
      <c r="I14399" s="200">
        <v>45656</v>
      </c>
      <c r="J14399" s="143">
        <f t="shared" si="224"/>
        <v>45656</v>
      </c>
      <c r="K14399" s="202">
        <v>8</v>
      </c>
      <c r="L14399" s="284" t="s">
        <v>5023</v>
      </c>
      <c r="M14399" s="223"/>
      <c r="N14399" s="203">
        <v>2.16</v>
      </c>
      <c r="O14399" s="222" t="s">
        <v>1124</v>
      </c>
    </row>
    <row r="14400" spans="1:15" ht="29.25" customHeight="1">
      <c r="A14400" s="221" t="s">
        <v>2860</v>
      </c>
      <c r="B14400" s="221" t="s">
        <v>786</v>
      </c>
      <c r="C14400" s="222" t="s">
        <v>562</v>
      </c>
      <c r="D14400" s="222" t="s">
        <v>164</v>
      </c>
      <c r="E14400" s="199" t="s">
        <v>163</v>
      </c>
      <c r="F14400" s="200" t="s">
        <v>2053</v>
      </c>
      <c r="G14400" s="200" t="s">
        <v>9089</v>
      </c>
      <c r="H14400" s="200" t="s">
        <v>38</v>
      </c>
      <c r="I14400" s="200">
        <v>45657</v>
      </c>
      <c r="J14400" s="143">
        <f t="shared" si="224"/>
        <v>45657</v>
      </c>
      <c r="K14400" s="202">
        <v>8</v>
      </c>
      <c r="L14400" s="284" t="s">
        <v>5025</v>
      </c>
      <c r="M14400" s="223"/>
      <c r="N14400" s="203">
        <v>3.93333333333333</v>
      </c>
      <c r="O14400" s="222" t="s">
        <v>939</v>
      </c>
    </row>
    <row r="14401" spans="1:15" ht="29.25" customHeight="1">
      <c r="A14401" s="221" t="s">
        <v>2860</v>
      </c>
      <c r="B14401" s="221" t="s">
        <v>786</v>
      </c>
      <c r="C14401" s="222" t="s">
        <v>562</v>
      </c>
      <c r="D14401" s="222" t="s">
        <v>164</v>
      </c>
      <c r="E14401" s="199" t="s">
        <v>178</v>
      </c>
      <c r="F14401" s="200"/>
      <c r="G14401" s="200"/>
      <c r="H14401" s="200"/>
      <c r="I14401" s="200">
        <v>45659</v>
      </c>
      <c r="J14401" s="143">
        <f t="shared" si="224"/>
        <v>45659</v>
      </c>
      <c r="K14401" s="202">
        <v>1</v>
      </c>
      <c r="L14401" s="285" t="s">
        <v>4263</v>
      </c>
      <c r="M14401" s="223"/>
      <c r="N14401" s="203"/>
      <c r="O14401" s="222" t="s">
        <v>326</v>
      </c>
    </row>
    <row r="14402" spans="1:15" ht="29.25" customHeight="1">
      <c r="A14402" s="221" t="s">
        <v>2860</v>
      </c>
      <c r="B14402" s="221" t="s">
        <v>786</v>
      </c>
      <c r="C14402" s="222" t="s">
        <v>562</v>
      </c>
      <c r="D14402" s="222" t="s">
        <v>164</v>
      </c>
      <c r="E14402" s="199" t="s">
        <v>163</v>
      </c>
      <c r="F14402" s="200" t="s">
        <v>670</v>
      </c>
      <c r="G14402" s="200" t="s">
        <v>671</v>
      </c>
      <c r="H14402" s="200" t="s">
        <v>714</v>
      </c>
      <c r="I14402" s="200">
        <v>45659</v>
      </c>
      <c r="J14402" s="143">
        <f t="shared" si="224"/>
        <v>45659</v>
      </c>
      <c r="K14402" s="202">
        <v>8</v>
      </c>
      <c r="L14402" s="284" t="s">
        <v>5151</v>
      </c>
      <c r="M14402" s="223"/>
      <c r="N14402" s="203">
        <v>7.6</v>
      </c>
      <c r="O14402" s="222" t="s">
        <v>940</v>
      </c>
    </row>
    <row r="14403" spans="1:15" ht="29.25" customHeight="1">
      <c r="A14403" s="221" t="s">
        <v>2860</v>
      </c>
      <c r="B14403" s="221" t="s">
        <v>786</v>
      </c>
      <c r="C14403" s="222" t="s">
        <v>562</v>
      </c>
      <c r="D14403" s="222" t="s">
        <v>164</v>
      </c>
      <c r="E14403" s="199" t="s">
        <v>176</v>
      </c>
      <c r="F14403" s="200"/>
      <c r="G14403" s="200"/>
      <c r="H14403" s="200"/>
      <c r="I14403" s="200">
        <v>45660</v>
      </c>
      <c r="J14403" s="143">
        <f t="shared" ref="J14403:J14466" si="225">I14403</f>
        <v>45660</v>
      </c>
      <c r="K14403" s="202">
        <v>1.5</v>
      </c>
      <c r="L14403" s="284" t="s">
        <v>5152</v>
      </c>
      <c r="M14403" s="223" t="s">
        <v>5153</v>
      </c>
      <c r="N14403" s="203"/>
      <c r="O14403" s="222" t="s">
        <v>326</v>
      </c>
    </row>
    <row r="14404" spans="1:15" ht="29.25" customHeight="1">
      <c r="A14404" s="221" t="s">
        <v>2860</v>
      </c>
      <c r="B14404" s="221" t="s">
        <v>786</v>
      </c>
      <c r="C14404" s="222" t="s">
        <v>562</v>
      </c>
      <c r="D14404" s="222" t="s">
        <v>164</v>
      </c>
      <c r="E14404" s="199" t="s">
        <v>178</v>
      </c>
      <c r="F14404" s="200"/>
      <c r="G14404" s="200"/>
      <c r="H14404" s="200"/>
      <c r="I14404" s="200">
        <v>45660</v>
      </c>
      <c r="J14404" s="143">
        <f t="shared" si="225"/>
        <v>45660</v>
      </c>
      <c r="K14404" s="202">
        <v>2.5</v>
      </c>
      <c r="L14404" s="284" t="s">
        <v>5155</v>
      </c>
      <c r="M14404" s="223"/>
      <c r="N14404" s="203"/>
      <c r="O14404" s="222" t="s">
        <v>326</v>
      </c>
    </row>
    <row r="14405" spans="1:15" ht="29.25" customHeight="1">
      <c r="A14405" s="221" t="s">
        <v>2860</v>
      </c>
      <c r="B14405" s="221" t="s">
        <v>786</v>
      </c>
      <c r="C14405" s="222" t="s">
        <v>562</v>
      </c>
      <c r="D14405" s="222" t="s">
        <v>164</v>
      </c>
      <c r="E14405" s="199" t="s">
        <v>166</v>
      </c>
      <c r="F14405" s="200"/>
      <c r="G14405" s="200"/>
      <c r="H14405" s="200"/>
      <c r="I14405" s="200">
        <v>45660</v>
      </c>
      <c r="J14405" s="143">
        <f t="shared" si="225"/>
        <v>45660</v>
      </c>
      <c r="K14405" s="202">
        <v>2</v>
      </c>
      <c r="L14405" s="284" t="s">
        <v>5156</v>
      </c>
      <c r="M14405" s="223"/>
      <c r="N14405" s="203"/>
      <c r="O14405" s="222" t="s">
        <v>326</v>
      </c>
    </row>
    <row r="14406" spans="1:15" ht="29.25" customHeight="1">
      <c r="A14406" s="221" t="s">
        <v>2860</v>
      </c>
      <c r="B14406" s="221" t="s">
        <v>786</v>
      </c>
      <c r="C14406" s="222" t="s">
        <v>562</v>
      </c>
      <c r="D14406" s="222" t="s">
        <v>164</v>
      </c>
      <c r="E14406" s="199" t="s">
        <v>163</v>
      </c>
      <c r="F14406" s="200" t="s">
        <v>670</v>
      </c>
      <c r="G14406" s="200" t="s">
        <v>671</v>
      </c>
      <c r="H14406" s="200" t="s">
        <v>714</v>
      </c>
      <c r="I14406" s="200">
        <v>45660</v>
      </c>
      <c r="J14406" s="143">
        <f t="shared" si="225"/>
        <v>45660</v>
      </c>
      <c r="K14406" s="202">
        <v>3</v>
      </c>
      <c r="L14406" s="284" t="s">
        <v>5154</v>
      </c>
      <c r="M14406" s="223"/>
      <c r="N14406" s="203">
        <v>7.6</v>
      </c>
      <c r="O14406" s="222" t="s">
        <v>940</v>
      </c>
    </row>
    <row r="14407" spans="1:15" ht="29.25" customHeight="1">
      <c r="A14407" s="221" t="s">
        <v>2860</v>
      </c>
      <c r="B14407" s="221" t="s">
        <v>786</v>
      </c>
      <c r="C14407" s="222" t="s">
        <v>562</v>
      </c>
      <c r="D14407" s="222" t="s">
        <v>164</v>
      </c>
      <c r="E14407" s="199" t="s">
        <v>163</v>
      </c>
      <c r="F14407" s="200" t="s">
        <v>2053</v>
      </c>
      <c r="G14407" s="200" t="s">
        <v>9089</v>
      </c>
      <c r="H14407" s="200"/>
      <c r="I14407" s="200">
        <v>45663</v>
      </c>
      <c r="J14407" s="143">
        <f t="shared" si="225"/>
        <v>45663</v>
      </c>
      <c r="K14407" s="202">
        <v>1</v>
      </c>
      <c r="L14407" s="285" t="s">
        <v>5024</v>
      </c>
      <c r="M14407" s="223"/>
      <c r="N14407" s="203"/>
      <c r="O14407" s="222" t="s">
        <v>326</v>
      </c>
    </row>
    <row r="14408" spans="1:15" ht="29.25" customHeight="1">
      <c r="A14408" s="221" t="s">
        <v>2860</v>
      </c>
      <c r="B14408" s="221" t="s">
        <v>786</v>
      </c>
      <c r="C14408" s="222" t="s">
        <v>562</v>
      </c>
      <c r="D14408" s="222" t="s">
        <v>164</v>
      </c>
      <c r="E14408" s="199" t="s">
        <v>163</v>
      </c>
      <c r="F14408" s="200" t="s">
        <v>670</v>
      </c>
      <c r="G14408" s="200" t="s">
        <v>671</v>
      </c>
      <c r="H14408" s="200" t="s">
        <v>714</v>
      </c>
      <c r="I14408" s="200">
        <v>45663</v>
      </c>
      <c r="J14408" s="143">
        <f t="shared" si="225"/>
        <v>45663</v>
      </c>
      <c r="K14408" s="202">
        <v>7</v>
      </c>
      <c r="L14408" s="284" t="s">
        <v>5157</v>
      </c>
      <c r="M14408" s="223"/>
      <c r="N14408" s="203">
        <v>7.6</v>
      </c>
      <c r="O14408" s="222" t="s">
        <v>940</v>
      </c>
    </row>
    <row r="14409" spans="1:15" ht="29.25" customHeight="1">
      <c r="A14409" s="221" t="s">
        <v>2860</v>
      </c>
      <c r="B14409" s="221" t="s">
        <v>786</v>
      </c>
      <c r="C14409" s="222" t="s">
        <v>562</v>
      </c>
      <c r="D14409" s="222" t="s">
        <v>164</v>
      </c>
      <c r="E14409" s="199" t="s">
        <v>166</v>
      </c>
      <c r="F14409" s="200"/>
      <c r="G14409" s="200"/>
      <c r="H14409" s="200"/>
      <c r="I14409" s="200">
        <v>45664</v>
      </c>
      <c r="J14409" s="143">
        <f t="shared" si="225"/>
        <v>45664</v>
      </c>
      <c r="K14409" s="202">
        <v>5.5</v>
      </c>
      <c r="L14409" s="284" t="s">
        <v>5159</v>
      </c>
      <c r="M14409" s="223"/>
      <c r="N14409" s="203"/>
      <c r="O14409" s="222" t="s">
        <v>326</v>
      </c>
    </row>
    <row r="14410" spans="1:15" ht="29.25" customHeight="1">
      <c r="A14410" s="221" t="s">
        <v>2860</v>
      </c>
      <c r="B14410" s="221" t="s">
        <v>786</v>
      </c>
      <c r="C14410" s="222" t="s">
        <v>562</v>
      </c>
      <c r="D14410" s="222" t="s">
        <v>164</v>
      </c>
      <c r="E14410" s="199" t="s">
        <v>163</v>
      </c>
      <c r="F14410" s="200" t="s">
        <v>670</v>
      </c>
      <c r="G14410" s="200" t="s">
        <v>671</v>
      </c>
      <c r="H14410" s="200" t="s">
        <v>714</v>
      </c>
      <c r="I14410" s="200">
        <v>45664</v>
      </c>
      <c r="J14410" s="143">
        <f t="shared" si="225"/>
        <v>45664</v>
      </c>
      <c r="K14410" s="202">
        <v>4</v>
      </c>
      <c r="L14410" s="284" t="s">
        <v>5158</v>
      </c>
      <c r="M14410" s="223"/>
      <c r="N14410" s="203">
        <v>7.6</v>
      </c>
      <c r="O14410" s="222" t="s">
        <v>940</v>
      </c>
    </row>
    <row r="14411" spans="1:15" ht="29.25" customHeight="1">
      <c r="A14411" s="221" t="s">
        <v>2860</v>
      </c>
      <c r="B14411" s="221" t="s">
        <v>786</v>
      </c>
      <c r="C14411" s="222" t="s">
        <v>562</v>
      </c>
      <c r="D14411" s="222" t="s">
        <v>164</v>
      </c>
      <c r="E14411" s="199" t="s">
        <v>178</v>
      </c>
      <c r="F14411" s="200"/>
      <c r="G14411" s="200"/>
      <c r="H14411" s="200"/>
      <c r="I14411" s="200">
        <v>45665</v>
      </c>
      <c r="J14411" s="143">
        <f t="shared" si="225"/>
        <v>45665</v>
      </c>
      <c r="K14411" s="202">
        <v>3</v>
      </c>
      <c r="L14411" s="284" t="s">
        <v>5160</v>
      </c>
      <c r="M14411" s="223"/>
      <c r="N14411" s="203"/>
      <c r="O14411" s="222" t="s">
        <v>326</v>
      </c>
    </row>
    <row r="14412" spans="1:15" ht="29.25" customHeight="1">
      <c r="A14412" s="221" t="s">
        <v>2860</v>
      </c>
      <c r="B14412" s="221" t="s">
        <v>786</v>
      </c>
      <c r="C14412" s="222" t="s">
        <v>562</v>
      </c>
      <c r="D14412" s="222" t="s">
        <v>164</v>
      </c>
      <c r="E14412" s="199" t="s">
        <v>163</v>
      </c>
      <c r="F14412" s="200" t="s">
        <v>670</v>
      </c>
      <c r="G14412" s="200" t="s">
        <v>671</v>
      </c>
      <c r="H14412" s="200" t="s">
        <v>714</v>
      </c>
      <c r="I14412" s="200">
        <v>45665</v>
      </c>
      <c r="J14412" s="143">
        <f t="shared" si="225"/>
        <v>45665</v>
      </c>
      <c r="K14412" s="202">
        <v>3.5</v>
      </c>
      <c r="L14412" s="284" t="s">
        <v>5161</v>
      </c>
      <c r="M14412" s="223"/>
      <c r="N14412" s="203">
        <v>7.6</v>
      </c>
      <c r="O14412" s="222" t="s">
        <v>940</v>
      </c>
    </row>
    <row r="14413" spans="1:15" ht="29.25" customHeight="1">
      <c r="A14413" s="221" t="s">
        <v>2860</v>
      </c>
      <c r="B14413" s="221" t="s">
        <v>786</v>
      </c>
      <c r="C14413" s="222" t="s">
        <v>562</v>
      </c>
      <c r="D14413" s="222" t="s">
        <v>164</v>
      </c>
      <c r="E14413" s="199" t="s">
        <v>163</v>
      </c>
      <c r="F14413" s="200" t="s">
        <v>2053</v>
      </c>
      <c r="G14413" s="200" t="s">
        <v>9089</v>
      </c>
      <c r="H14413" s="200" t="s">
        <v>3811</v>
      </c>
      <c r="I14413" s="200">
        <v>45665</v>
      </c>
      <c r="J14413" s="143">
        <f t="shared" si="225"/>
        <v>45665</v>
      </c>
      <c r="K14413" s="202">
        <v>2.5</v>
      </c>
      <c r="L14413" s="284" t="s">
        <v>5162</v>
      </c>
      <c r="M14413" s="223"/>
      <c r="N14413" s="203">
        <v>0</v>
      </c>
      <c r="O14413" s="222" t="s">
        <v>326</v>
      </c>
    </row>
    <row r="14414" spans="1:15" ht="29.25" customHeight="1">
      <c r="A14414" s="221" t="s">
        <v>2860</v>
      </c>
      <c r="B14414" s="221" t="s">
        <v>786</v>
      </c>
      <c r="C14414" s="222" t="s">
        <v>562</v>
      </c>
      <c r="D14414" s="222" t="s">
        <v>164</v>
      </c>
      <c r="E14414" s="199" t="s">
        <v>166</v>
      </c>
      <c r="F14414" s="200"/>
      <c r="G14414" s="200"/>
      <c r="H14414" s="200"/>
      <c r="I14414" s="200">
        <v>45666</v>
      </c>
      <c r="J14414" s="143">
        <f t="shared" si="225"/>
        <v>45666</v>
      </c>
      <c r="K14414" s="202">
        <v>4.5</v>
      </c>
      <c r="L14414" s="284" t="s">
        <v>5314</v>
      </c>
      <c r="M14414" s="223"/>
      <c r="N14414" s="203"/>
      <c r="O14414" s="222" t="s">
        <v>326</v>
      </c>
    </row>
    <row r="14415" spans="1:15" ht="29.25" customHeight="1">
      <c r="A14415" s="221" t="s">
        <v>2860</v>
      </c>
      <c r="B14415" s="221" t="s">
        <v>786</v>
      </c>
      <c r="C14415" s="222" t="s">
        <v>562</v>
      </c>
      <c r="D14415" s="222" t="s">
        <v>164</v>
      </c>
      <c r="E14415" s="199" t="s">
        <v>163</v>
      </c>
      <c r="F14415" s="200" t="s">
        <v>670</v>
      </c>
      <c r="G14415" s="200" t="s">
        <v>671</v>
      </c>
      <c r="H14415" s="200" t="s">
        <v>714</v>
      </c>
      <c r="I14415" s="200">
        <v>45666</v>
      </c>
      <c r="J14415" s="143">
        <f t="shared" si="225"/>
        <v>45666</v>
      </c>
      <c r="K14415" s="202">
        <v>3</v>
      </c>
      <c r="L14415" s="284" t="s">
        <v>5313</v>
      </c>
      <c r="M14415" s="223"/>
      <c r="N14415" s="203">
        <v>7.6</v>
      </c>
      <c r="O14415" s="222" t="s">
        <v>940</v>
      </c>
    </row>
    <row r="14416" spans="1:15" ht="29.25" customHeight="1">
      <c r="A14416" s="221" t="s">
        <v>2860</v>
      </c>
      <c r="B14416" s="221" t="s">
        <v>786</v>
      </c>
      <c r="C14416" s="222" t="s">
        <v>562</v>
      </c>
      <c r="D14416" s="222" t="s">
        <v>164</v>
      </c>
      <c r="E14416" s="199" t="s">
        <v>163</v>
      </c>
      <c r="F14416" s="200" t="s">
        <v>2053</v>
      </c>
      <c r="G14416" s="200" t="s">
        <v>9089</v>
      </c>
      <c r="H14416" s="200" t="s">
        <v>118</v>
      </c>
      <c r="I14416" s="200">
        <v>45666</v>
      </c>
      <c r="J14416" s="143">
        <f t="shared" si="225"/>
        <v>45666</v>
      </c>
      <c r="K14416" s="202">
        <v>1</v>
      </c>
      <c r="L14416" s="284" t="s">
        <v>5312</v>
      </c>
      <c r="M14416" s="223"/>
      <c r="N14416" s="203">
        <v>14.35</v>
      </c>
      <c r="O14416" s="222" t="s">
        <v>940</v>
      </c>
    </row>
    <row r="14417" spans="1:15" ht="29.25" customHeight="1">
      <c r="A14417" s="221" t="s">
        <v>2860</v>
      </c>
      <c r="B14417" s="221" t="s">
        <v>786</v>
      </c>
      <c r="C14417" s="222" t="s">
        <v>562</v>
      </c>
      <c r="D14417" s="222" t="s">
        <v>164</v>
      </c>
      <c r="E14417" s="199" t="s">
        <v>166</v>
      </c>
      <c r="F14417" s="200"/>
      <c r="G14417" s="200"/>
      <c r="H14417" s="200"/>
      <c r="I14417" s="200">
        <v>45667</v>
      </c>
      <c r="J14417" s="143">
        <f t="shared" si="225"/>
        <v>45667</v>
      </c>
      <c r="K14417" s="202">
        <v>3.5</v>
      </c>
      <c r="L14417" s="284" t="s">
        <v>5315</v>
      </c>
      <c r="M14417" s="223"/>
      <c r="N14417" s="203"/>
      <c r="O14417" s="222" t="s">
        <v>326</v>
      </c>
    </row>
    <row r="14418" spans="1:15" ht="29.25" customHeight="1">
      <c r="A14418" s="221" t="s">
        <v>2860</v>
      </c>
      <c r="B14418" s="221" t="s">
        <v>786</v>
      </c>
      <c r="C14418" s="222" t="s">
        <v>562</v>
      </c>
      <c r="D14418" s="222" t="s">
        <v>164</v>
      </c>
      <c r="E14418" s="199" t="s">
        <v>163</v>
      </c>
      <c r="F14418" s="200" t="s">
        <v>670</v>
      </c>
      <c r="G14418" s="200" t="s">
        <v>671</v>
      </c>
      <c r="H14418" s="200"/>
      <c r="I14418" s="200">
        <v>45667</v>
      </c>
      <c r="J14418" s="143">
        <f t="shared" si="225"/>
        <v>45667</v>
      </c>
      <c r="K14418" s="202">
        <v>1.5</v>
      </c>
      <c r="L14418" s="285" t="s">
        <v>5316</v>
      </c>
      <c r="M14418" s="223"/>
      <c r="N14418" s="203"/>
      <c r="O14418" s="222" t="s">
        <v>326</v>
      </c>
    </row>
    <row r="14419" spans="1:15" ht="29.25" customHeight="1">
      <c r="A14419" s="221" t="s">
        <v>2860</v>
      </c>
      <c r="B14419" s="221" t="s">
        <v>786</v>
      </c>
      <c r="C14419" s="222" t="s">
        <v>562</v>
      </c>
      <c r="D14419" s="222" t="s">
        <v>164</v>
      </c>
      <c r="E14419" s="199" t="s">
        <v>163</v>
      </c>
      <c r="F14419" s="200" t="s">
        <v>670</v>
      </c>
      <c r="G14419" s="200" t="s">
        <v>671</v>
      </c>
      <c r="H14419" s="200"/>
      <c r="I14419" s="200">
        <v>45670</v>
      </c>
      <c r="J14419" s="143">
        <f t="shared" si="225"/>
        <v>45670</v>
      </c>
      <c r="K14419" s="202">
        <v>5</v>
      </c>
      <c r="L14419" s="284" t="s">
        <v>5317</v>
      </c>
      <c r="M14419" s="223"/>
      <c r="N14419" s="203"/>
      <c r="O14419" s="222" t="s">
        <v>326</v>
      </c>
    </row>
    <row r="14420" spans="1:15" ht="29.25" customHeight="1">
      <c r="A14420" s="221" t="s">
        <v>2860</v>
      </c>
      <c r="B14420" s="221" t="s">
        <v>786</v>
      </c>
      <c r="C14420" s="222" t="s">
        <v>562</v>
      </c>
      <c r="D14420" s="222" t="s">
        <v>164</v>
      </c>
      <c r="E14420" s="199" t="s">
        <v>163</v>
      </c>
      <c r="F14420" s="200" t="s">
        <v>2053</v>
      </c>
      <c r="G14420" s="200" t="s">
        <v>9089</v>
      </c>
      <c r="H14420" s="200"/>
      <c r="I14420" s="200">
        <v>45670</v>
      </c>
      <c r="J14420" s="143">
        <f t="shared" si="225"/>
        <v>45670</v>
      </c>
      <c r="K14420" s="202">
        <v>1</v>
      </c>
      <c r="L14420" s="285" t="s">
        <v>5024</v>
      </c>
      <c r="M14420" s="223"/>
      <c r="N14420" s="203"/>
      <c r="O14420" s="222" t="s">
        <v>326</v>
      </c>
    </row>
    <row r="14421" spans="1:15" ht="29.25" customHeight="1">
      <c r="A14421" s="221" t="s">
        <v>2860</v>
      </c>
      <c r="B14421" s="221" t="s">
        <v>786</v>
      </c>
      <c r="C14421" s="222" t="s">
        <v>562</v>
      </c>
      <c r="D14421" s="222" t="s">
        <v>164</v>
      </c>
      <c r="E14421" s="199" t="s">
        <v>163</v>
      </c>
      <c r="F14421" s="200" t="s">
        <v>2053</v>
      </c>
      <c r="G14421" s="200" t="s">
        <v>9089</v>
      </c>
      <c r="H14421" s="200" t="s">
        <v>118</v>
      </c>
      <c r="I14421" s="200">
        <v>45670</v>
      </c>
      <c r="J14421" s="143">
        <f t="shared" si="225"/>
        <v>45670</v>
      </c>
      <c r="K14421" s="202">
        <v>2</v>
      </c>
      <c r="L14421" s="284" t="s">
        <v>5318</v>
      </c>
      <c r="M14421" s="223"/>
      <c r="N14421" s="203">
        <v>14.35</v>
      </c>
      <c r="O14421" s="222" t="s">
        <v>940</v>
      </c>
    </row>
    <row r="14422" spans="1:15" ht="29.25" customHeight="1">
      <c r="A14422" s="221" t="s">
        <v>2860</v>
      </c>
      <c r="B14422" s="221" t="s">
        <v>786</v>
      </c>
      <c r="C14422" s="222" t="s">
        <v>562</v>
      </c>
      <c r="D14422" s="222" t="s">
        <v>164</v>
      </c>
      <c r="E14422" s="199" t="s">
        <v>163</v>
      </c>
      <c r="F14422" s="200" t="s">
        <v>670</v>
      </c>
      <c r="G14422" s="200" t="s">
        <v>671</v>
      </c>
      <c r="H14422" s="200"/>
      <c r="I14422" s="200">
        <v>45671</v>
      </c>
      <c r="J14422" s="143">
        <f t="shared" si="225"/>
        <v>45671</v>
      </c>
      <c r="K14422" s="202">
        <v>3</v>
      </c>
      <c r="L14422" s="285" t="s">
        <v>5320</v>
      </c>
      <c r="M14422" s="223"/>
      <c r="N14422" s="203"/>
      <c r="O14422" s="222" t="s">
        <v>326</v>
      </c>
    </row>
    <row r="14423" spans="1:15" ht="29.25" customHeight="1">
      <c r="A14423" s="221" t="s">
        <v>2860</v>
      </c>
      <c r="B14423" s="221" t="s">
        <v>786</v>
      </c>
      <c r="C14423" s="222" t="s">
        <v>562</v>
      </c>
      <c r="D14423" s="222" t="s">
        <v>164</v>
      </c>
      <c r="E14423" s="199" t="s">
        <v>163</v>
      </c>
      <c r="F14423" s="200" t="s">
        <v>2053</v>
      </c>
      <c r="G14423" s="200" t="s">
        <v>9089</v>
      </c>
      <c r="H14423" s="200"/>
      <c r="I14423" s="200">
        <v>45671</v>
      </c>
      <c r="J14423" s="143">
        <f t="shared" si="225"/>
        <v>45671</v>
      </c>
      <c r="K14423" s="202">
        <v>1</v>
      </c>
      <c r="L14423" s="285" t="s">
        <v>5321</v>
      </c>
      <c r="M14423" s="223"/>
      <c r="N14423" s="203"/>
      <c r="O14423" s="222" t="s">
        <v>326</v>
      </c>
    </row>
    <row r="14424" spans="1:15" ht="29.25" customHeight="1">
      <c r="A14424" s="221" t="s">
        <v>2860</v>
      </c>
      <c r="B14424" s="221" t="s">
        <v>786</v>
      </c>
      <c r="C14424" s="222" t="s">
        <v>562</v>
      </c>
      <c r="D14424" s="222" t="s">
        <v>164</v>
      </c>
      <c r="E14424" s="199" t="s">
        <v>163</v>
      </c>
      <c r="F14424" s="200" t="s">
        <v>582</v>
      </c>
      <c r="G14424" s="200" t="s">
        <v>500</v>
      </c>
      <c r="H14424" s="200" t="s">
        <v>49</v>
      </c>
      <c r="I14424" s="200">
        <v>45671</v>
      </c>
      <c r="J14424" s="143">
        <f t="shared" si="225"/>
        <v>45671</v>
      </c>
      <c r="K14424" s="202">
        <v>5</v>
      </c>
      <c r="L14424" s="285" t="s">
        <v>5319</v>
      </c>
      <c r="M14424" s="223"/>
      <c r="N14424" s="203">
        <v>2</v>
      </c>
      <c r="O14424" s="222" t="s">
        <v>968</v>
      </c>
    </row>
    <row r="14425" spans="1:15" ht="29.25" customHeight="1">
      <c r="A14425" s="221" t="s">
        <v>2860</v>
      </c>
      <c r="B14425" s="221" t="s">
        <v>786</v>
      </c>
      <c r="C14425" s="222" t="s">
        <v>562</v>
      </c>
      <c r="D14425" s="222" t="s">
        <v>164</v>
      </c>
      <c r="E14425" s="199" t="s">
        <v>178</v>
      </c>
      <c r="F14425" s="200"/>
      <c r="G14425" s="200"/>
      <c r="H14425" s="200"/>
      <c r="I14425" s="200">
        <v>45672</v>
      </c>
      <c r="J14425" s="143">
        <f t="shared" si="225"/>
        <v>45672</v>
      </c>
      <c r="K14425" s="202">
        <v>2</v>
      </c>
      <c r="L14425" s="284" t="s">
        <v>5323</v>
      </c>
      <c r="M14425" s="223"/>
      <c r="N14425" s="203"/>
      <c r="O14425" s="222" t="s">
        <v>326</v>
      </c>
    </row>
    <row r="14426" spans="1:15" ht="29.25" customHeight="1">
      <c r="A14426" s="221" t="s">
        <v>2860</v>
      </c>
      <c r="B14426" s="221" t="s">
        <v>786</v>
      </c>
      <c r="C14426" s="222" t="s">
        <v>562</v>
      </c>
      <c r="D14426" s="222" t="s">
        <v>164</v>
      </c>
      <c r="E14426" s="199" t="s">
        <v>163</v>
      </c>
      <c r="F14426" s="200" t="s">
        <v>582</v>
      </c>
      <c r="G14426" s="200" t="s">
        <v>500</v>
      </c>
      <c r="H14426" s="200" t="s">
        <v>49</v>
      </c>
      <c r="I14426" s="200">
        <v>45672</v>
      </c>
      <c r="J14426" s="143">
        <f t="shared" si="225"/>
        <v>45672</v>
      </c>
      <c r="K14426" s="202">
        <v>5</v>
      </c>
      <c r="L14426" s="284" t="s">
        <v>5322</v>
      </c>
      <c r="M14426" s="223"/>
      <c r="N14426" s="203">
        <v>2</v>
      </c>
      <c r="O14426" s="222" t="s">
        <v>968</v>
      </c>
    </row>
    <row r="14427" spans="1:15" ht="29.25" customHeight="1">
      <c r="A14427" s="221" t="s">
        <v>2860</v>
      </c>
      <c r="B14427" s="221" t="s">
        <v>786</v>
      </c>
      <c r="C14427" s="222" t="s">
        <v>562</v>
      </c>
      <c r="D14427" s="222" t="s">
        <v>164</v>
      </c>
      <c r="E14427" s="199" t="s">
        <v>163</v>
      </c>
      <c r="F14427" s="200" t="s">
        <v>2053</v>
      </c>
      <c r="G14427" s="200" t="s">
        <v>9089</v>
      </c>
      <c r="H14427" s="200" t="s">
        <v>52</v>
      </c>
      <c r="I14427" s="200">
        <v>45672</v>
      </c>
      <c r="J14427" s="143">
        <f t="shared" si="225"/>
        <v>45672</v>
      </c>
      <c r="K14427" s="202">
        <v>1.5</v>
      </c>
      <c r="L14427" s="285" t="s">
        <v>5324</v>
      </c>
      <c r="M14427" s="223"/>
      <c r="N14427" s="203">
        <v>2.16</v>
      </c>
      <c r="O14427" s="222" t="s">
        <v>1124</v>
      </c>
    </row>
    <row r="14428" spans="1:15" ht="29.25" customHeight="1">
      <c r="A14428" s="221" t="s">
        <v>2860</v>
      </c>
      <c r="B14428" s="221" t="s">
        <v>786</v>
      </c>
      <c r="C14428" s="222" t="s">
        <v>562</v>
      </c>
      <c r="D14428" s="222" t="s">
        <v>164</v>
      </c>
      <c r="E14428" s="199" t="s">
        <v>178</v>
      </c>
      <c r="F14428" s="200"/>
      <c r="G14428" s="200"/>
      <c r="H14428" s="200"/>
      <c r="I14428" s="200">
        <v>45673</v>
      </c>
      <c r="J14428" s="143">
        <f t="shared" si="225"/>
        <v>45673</v>
      </c>
      <c r="K14428" s="202">
        <v>0.5</v>
      </c>
      <c r="L14428" s="285" t="s">
        <v>4263</v>
      </c>
      <c r="M14428" s="223"/>
      <c r="N14428" s="203"/>
      <c r="O14428" s="222" t="s">
        <v>326</v>
      </c>
    </row>
    <row r="14429" spans="1:15" ht="29.25" customHeight="1">
      <c r="A14429" s="221" t="s">
        <v>2860</v>
      </c>
      <c r="B14429" s="221" t="s">
        <v>786</v>
      </c>
      <c r="C14429" s="222" t="s">
        <v>562</v>
      </c>
      <c r="D14429" s="222" t="s">
        <v>164</v>
      </c>
      <c r="E14429" s="199" t="s">
        <v>163</v>
      </c>
      <c r="F14429" s="200" t="s">
        <v>5181</v>
      </c>
      <c r="G14429" s="200" t="s">
        <v>5182</v>
      </c>
      <c r="H14429" s="200"/>
      <c r="I14429" s="200">
        <v>45673</v>
      </c>
      <c r="J14429" s="143">
        <f t="shared" si="225"/>
        <v>45673</v>
      </c>
      <c r="K14429" s="202">
        <v>2</v>
      </c>
      <c r="L14429" s="285" t="s">
        <v>5476</v>
      </c>
      <c r="M14429" s="223"/>
      <c r="N14429" s="203"/>
      <c r="O14429" s="222" t="s">
        <v>326</v>
      </c>
    </row>
    <row r="14430" spans="1:15" ht="29.25" customHeight="1">
      <c r="A14430" s="221" t="s">
        <v>2860</v>
      </c>
      <c r="B14430" s="221" t="s">
        <v>786</v>
      </c>
      <c r="C14430" s="222" t="s">
        <v>562</v>
      </c>
      <c r="D14430" s="222" t="s">
        <v>164</v>
      </c>
      <c r="E14430" s="199" t="s">
        <v>163</v>
      </c>
      <c r="F14430" s="200" t="s">
        <v>1742</v>
      </c>
      <c r="G14430" s="200" t="s">
        <v>1743</v>
      </c>
      <c r="H14430" s="200"/>
      <c r="I14430" s="200">
        <v>45673</v>
      </c>
      <c r="J14430" s="143">
        <f t="shared" si="225"/>
        <v>45673</v>
      </c>
      <c r="K14430" s="202">
        <v>0.5</v>
      </c>
      <c r="L14430" s="285" t="s">
        <v>5478</v>
      </c>
      <c r="M14430" s="223"/>
      <c r="N14430" s="203"/>
      <c r="O14430" s="222" t="s">
        <v>326</v>
      </c>
    </row>
    <row r="14431" spans="1:15" ht="29.25" customHeight="1">
      <c r="A14431" s="221" t="s">
        <v>2860</v>
      </c>
      <c r="B14431" s="221" t="s">
        <v>786</v>
      </c>
      <c r="C14431" s="222" t="s">
        <v>562</v>
      </c>
      <c r="D14431" s="222" t="s">
        <v>164</v>
      </c>
      <c r="E14431" s="199" t="s">
        <v>163</v>
      </c>
      <c r="F14431" s="200" t="s">
        <v>2053</v>
      </c>
      <c r="G14431" s="200" t="s">
        <v>9089</v>
      </c>
      <c r="H14431" s="200" t="s">
        <v>52</v>
      </c>
      <c r="I14431" s="200">
        <v>45673</v>
      </c>
      <c r="J14431" s="143">
        <f t="shared" si="225"/>
        <v>45673</v>
      </c>
      <c r="K14431" s="202">
        <v>5.5</v>
      </c>
      <c r="L14431" s="285" t="s">
        <v>5477</v>
      </c>
      <c r="M14431" s="223"/>
      <c r="N14431" s="203">
        <v>2.16</v>
      </c>
      <c r="O14431" s="222" t="s">
        <v>1124</v>
      </c>
    </row>
    <row r="14432" spans="1:15" ht="29.25" customHeight="1">
      <c r="A14432" s="221" t="s">
        <v>2860</v>
      </c>
      <c r="B14432" s="221" t="s">
        <v>786</v>
      </c>
      <c r="C14432" s="222" t="s">
        <v>562</v>
      </c>
      <c r="D14432" s="222" t="s">
        <v>164</v>
      </c>
      <c r="E14432" s="199" t="s">
        <v>163</v>
      </c>
      <c r="F14432" s="200" t="s">
        <v>5181</v>
      </c>
      <c r="G14432" s="200" t="s">
        <v>5182</v>
      </c>
      <c r="H14432" s="200"/>
      <c r="I14432" s="200">
        <v>45674</v>
      </c>
      <c r="J14432" s="143">
        <f t="shared" si="225"/>
        <v>45674</v>
      </c>
      <c r="K14432" s="202">
        <v>1</v>
      </c>
      <c r="L14432" s="285" t="s">
        <v>5480</v>
      </c>
      <c r="M14432" s="223"/>
      <c r="N14432" s="203"/>
      <c r="O14432" s="222" t="s">
        <v>326</v>
      </c>
    </row>
    <row r="14433" spans="1:15" ht="29.25" customHeight="1">
      <c r="A14433" s="221" t="s">
        <v>2860</v>
      </c>
      <c r="B14433" s="221" t="s">
        <v>786</v>
      </c>
      <c r="C14433" s="222" t="s">
        <v>562</v>
      </c>
      <c r="D14433" s="222" t="s">
        <v>164</v>
      </c>
      <c r="E14433" s="199" t="s">
        <v>163</v>
      </c>
      <c r="F14433" s="200" t="s">
        <v>670</v>
      </c>
      <c r="G14433" s="200" t="s">
        <v>671</v>
      </c>
      <c r="H14433" s="200"/>
      <c r="I14433" s="200">
        <v>45674</v>
      </c>
      <c r="J14433" s="143">
        <f t="shared" si="225"/>
        <v>45674</v>
      </c>
      <c r="K14433" s="202">
        <v>5</v>
      </c>
      <c r="L14433" s="285" t="s">
        <v>5481</v>
      </c>
      <c r="M14433" s="223"/>
      <c r="N14433" s="203"/>
      <c r="O14433" s="222" t="s">
        <v>326</v>
      </c>
    </row>
    <row r="14434" spans="1:15" ht="29.25" customHeight="1">
      <c r="A14434" s="221" t="s">
        <v>2860</v>
      </c>
      <c r="B14434" s="221" t="s">
        <v>786</v>
      </c>
      <c r="C14434" s="222" t="s">
        <v>562</v>
      </c>
      <c r="D14434" s="222" t="s">
        <v>164</v>
      </c>
      <c r="E14434" s="199" t="s">
        <v>163</v>
      </c>
      <c r="F14434" s="200" t="s">
        <v>2053</v>
      </c>
      <c r="G14434" s="200" t="s">
        <v>9089</v>
      </c>
      <c r="H14434" s="200" t="s">
        <v>52</v>
      </c>
      <c r="I14434" s="200">
        <v>45674</v>
      </c>
      <c r="J14434" s="143">
        <f t="shared" si="225"/>
        <v>45674</v>
      </c>
      <c r="K14434" s="202">
        <v>3</v>
      </c>
      <c r="L14434" s="284" t="s">
        <v>5479</v>
      </c>
      <c r="M14434" s="223"/>
      <c r="N14434" s="203">
        <v>2.16</v>
      </c>
      <c r="O14434" s="222" t="s">
        <v>1124</v>
      </c>
    </row>
    <row r="14435" spans="1:15" ht="29.25" customHeight="1">
      <c r="A14435" s="221" t="s">
        <v>2860</v>
      </c>
      <c r="B14435" s="221" t="s">
        <v>786</v>
      </c>
      <c r="C14435" s="222" t="s">
        <v>562</v>
      </c>
      <c r="D14435" s="222" t="s">
        <v>164</v>
      </c>
      <c r="E14435" s="199" t="s">
        <v>163</v>
      </c>
      <c r="F14435" s="200" t="s">
        <v>2053</v>
      </c>
      <c r="G14435" s="200" t="s">
        <v>9089</v>
      </c>
      <c r="H14435" s="200"/>
      <c r="I14435" s="200">
        <v>45677</v>
      </c>
      <c r="J14435" s="143">
        <f t="shared" si="225"/>
        <v>45677</v>
      </c>
      <c r="K14435" s="202">
        <v>1</v>
      </c>
      <c r="L14435" s="285" t="s">
        <v>5024</v>
      </c>
      <c r="M14435" s="223"/>
      <c r="N14435" s="203"/>
      <c r="O14435" s="222" t="s">
        <v>326</v>
      </c>
    </row>
    <row r="14436" spans="1:15" ht="29.25" customHeight="1">
      <c r="A14436" s="221" t="s">
        <v>2860</v>
      </c>
      <c r="B14436" s="221" t="s">
        <v>786</v>
      </c>
      <c r="C14436" s="222" t="s">
        <v>562</v>
      </c>
      <c r="D14436" s="222" t="s">
        <v>164</v>
      </c>
      <c r="E14436" s="199" t="s">
        <v>163</v>
      </c>
      <c r="F14436" s="200" t="s">
        <v>670</v>
      </c>
      <c r="G14436" s="200" t="s">
        <v>671</v>
      </c>
      <c r="H14436" s="200"/>
      <c r="I14436" s="200">
        <v>45677</v>
      </c>
      <c r="J14436" s="143">
        <f t="shared" si="225"/>
        <v>45677</v>
      </c>
      <c r="K14436" s="202">
        <v>2</v>
      </c>
      <c r="L14436" s="285" t="s">
        <v>5484</v>
      </c>
      <c r="M14436" s="223"/>
      <c r="N14436" s="203"/>
      <c r="O14436" s="222" t="s">
        <v>326</v>
      </c>
    </row>
    <row r="14437" spans="1:15" ht="29.25" customHeight="1">
      <c r="A14437" s="221" t="s">
        <v>2860</v>
      </c>
      <c r="B14437" s="221" t="s">
        <v>786</v>
      </c>
      <c r="C14437" s="222" t="s">
        <v>562</v>
      </c>
      <c r="D14437" s="222" t="s">
        <v>164</v>
      </c>
      <c r="E14437" s="199" t="s">
        <v>163</v>
      </c>
      <c r="F14437" s="200" t="s">
        <v>2053</v>
      </c>
      <c r="G14437" s="200" t="s">
        <v>9089</v>
      </c>
      <c r="H14437" s="200" t="s">
        <v>118</v>
      </c>
      <c r="I14437" s="200">
        <v>45677</v>
      </c>
      <c r="J14437" s="143">
        <f t="shared" si="225"/>
        <v>45677</v>
      </c>
      <c r="K14437" s="202">
        <v>2</v>
      </c>
      <c r="L14437" s="284" t="s">
        <v>5483</v>
      </c>
      <c r="M14437" s="223"/>
      <c r="N14437" s="203">
        <v>14.35</v>
      </c>
      <c r="O14437" s="222" t="s">
        <v>940</v>
      </c>
    </row>
    <row r="14438" spans="1:15" ht="29.25" customHeight="1">
      <c r="A14438" s="221" t="s">
        <v>2860</v>
      </c>
      <c r="B14438" s="221" t="s">
        <v>786</v>
      </c>
      <c r="C14438" s="222" t="s">
        <v>562</v>
      </c>
      <c r="D14438" s="222" t="s">
        <v>164</v>
      </c>
      <c r="E14438" s="199" t="s">
        <v>163</v>
      </c>
      <c r="F14438" s="200" t="s">
        <v>2053</v>
      </c>
      <c r="G14438" s="200" t="s">
        <v>9089</v>
      </c>
      <c r="H14438" s="200" t="s">
        <v>52</v>
      </c>
      <c r="I14438" s="200">
        <v>45677</v>
      </c>
      <c r="J14438" s="143">
        <f t="shared" si="225"/>
        <v>45677</v>
      </c>
      <c r="K14438" s="202">
        <v>4</v>
      </c>
      <c r="L14438" s="284" t="s">
        <v>5482</v>
      </c>
      <c r="M14438" s="223"/>
      <c r="N14438" s="203">
        <v>2.16</v>
      </c>
      <c r="O14438" s="222" t="s">
        <v>1124</v>
      </c>
    </row>
    <row r="14439" spans="1:15" ht="29.25" customHeight="1">
      <c r="A14439" s="221" t="s">
        <v>2860</v>
      </c>
      <c r="B14439" s="221" t="s">
        <v>786</v>
      </c>
      <c r="C14439" s="222" t="s">
        <v>562</v>
      </c>
      <c r="D14439" s="222" t="s">
        <v>164</v>
      </c>
      <c r="E14439" s="199" t="s">
        <v>163</v>
      </c>
      <c r="F14439" s="200" t="s">
        <v>670</v>
      </c>
      <c r="G14439" s="200" t="s">
        <v>671</v>
      </c>
      <c r="H14439" s="200"/>
      <c r="I14439" s="200">
        <v>45678</v>
      </c>
      <c r="J14439" s="143">
        <f t="shared" si="225"/>
        <v>45678</v>
      </c>
      <c r="K14439" s="202">
        <v>1.5</v>
      </c>
      <c r="L14439" s="284" t="s">
        <v>5485</v>
      </c>
      <c r="M14439" s="223"/>
      <c r="N14439" s="203"/>
      <c r="O14439" s="222" t="s">
        <v>326</v>
      </c>
    </row>
    <row r="14440" spans="1:15" ht="29.25" customHeight="1">
      <c r="A14440" s="221" t="s">
        <v>2860</v>
      </c>
      <c r="B14440" s="221" t="s">
        <v>786</v>
      </c>
      <c r="C14440" s="222" t="s">
        <v>562</v>
      </c>
      <c r="D14440" s="222" t="s">
        <v>164</v>
      </c>
      <c r="E14440" s="199" t="s">
        <v>163</v>
      </c>
      <c r="F14440" s="200" t="s">
        <v>1742</v>
      </c>
      <c r="G14440" s="200" t="s">
        <v>1743</v>
      </c>
      <c r="H14440" s="200" t="s">
        <v>49</v>
      </c>
      <c r="I14440" s="200">
        <v>45678</v>
      </c>
      <c r="J14440" s="143">
        <f t="shared" si="225"/>
        <v>45678</v>
      </c>
      <c r="K14440" s="202">
        <v>1</v>
      </c>
      <c r="L14440" s="285" t="s">
        <v>5487</v>
      </c>
      <c r="M14440" s="223"/>
      <c r="N14440" s="203">
        <v>2.2749999999999999</v>
      </c>
      <c r="O14440" s="222" t="s">
        <v>940</v>
      </c>
    </row>
    <row r="14441" spans="1:15" ht="29.25" customHeight="1">
      <c r="A14441" s="221" t="s">
        <v>2860</v>
      </c>
      <c r="B14441" s="221" t="s">
        <v>786</v>
      </c>
      <c r="C14441" s="222" t="s">
        <v>562</v>
      </c>
      <c r="D14441" s="222" t="s">
        <v>164</v>
      </c>
      <c r="E14441" s="199" t="s">
        <v>163</v>
      </c>
      <c r="F14441" s="200" t="s">
        <v>2053</v>
      </c>
      <c r="G14441" s="200" t="s">
        <v>9089</v>
      </c>
      <c r="H14441" s="200" t="s">
        <v>38</v>
      </c>
      <c r="I14441" s="200">
        <v>45678</v>
      </c>
      <c r="J14441" s="143">
        <f t="shared" si="225"/>
        <v>45678</v>
      </c>
      <c r="K14441" s="202">
        <v>6.5</v>
      </c>
      <c r="L14441" s="284" t="s">
        <v>5486</v>
      </c>
      <c r="M14441" s="223"/>
      <c r="N14441" s="203">
        <v>3.93333333333333</v>
      </c>
      <c r="O14441" s="222" t="s">
        <v>939</v>
      </c>
    </row>
    <row r="14442" spans="1:15" ht="29.25" customHeight="1">
      <c r="A14442" s="221" t="s">
        <v>2860</v>
      </c>
      <c r="B14442" s="221" t="s">
        <v>786</v>
      </c>
      <c r="C14442" s="222" t="s">
        <v>562</v>
      </c>
      <c r="D14442" s="222" t="s">
        <v>164</v>
      </c>
      <c r="E14442" s="199" t="s">
        <v>163</v>
      </c>
      <c r="F14442" s="200" t="s">
        <v>670</v>
      </c>
      <c r="G14442" s="200" t="s">
        <v>671</v>
      </c>
      <c r="H14442" s="200"/>
      <c r="I14442" s="200">
        <v>45679</v>
      </c>
      <c r="J14442" s="143">
        <f t="shared" si="225"/>
        <v>45679</v>
      </c>
      <c r="K14442" s="202">
        <v>3</v>
      </c>
      <c r="L14442" s="285" t="s">
        <v>5489</v>
      </c>
      <c r="M14442" s="223"/>
      <c r="N14442" s="203"/>
      <c r="O14442" s="222" t="s">
        <v>326</v>
      </c>
    </row>
    <row r="14443" spans="1:15" ht="29.25" customHeight="1">
      <c r="A14443" s="221" t="s">
        <v>2860</v>
      </c>
      <c r="B14443" s="221" t="s">
        <v>786</v>
      </c>
      <c r="C14443" s="222" t="s">
        <v>562</v>
      </c>
      <c r="D14443" s="222" t="s">
        <v>164</v>
      </c>
      <c r="E14443" s="199" t="s">
        <v>166</v>
      </c>
      <c r="F14443" s="200"/>
      <c r="G14443" s="200"/>
      <c r="H14443" s="200"/>
      <c r="I14443" s="200">
        <v>45679</v>
      </c>
      <c r="J14443" s="143">
        <f t="shared" si="225"/>
        <v>45679</v>
      </c>
      <c r="K14443" s="202">
        <v>1</v>
      </c>
      <c r="L14443" s="285" t="s">
        <v>5490</v>
      </c>
      <c r="M14443" s="223"/>
      <c r="N14443" s="203"/>
      <c r="O14443" s="222" t="s">
        <v>326</v>
      </c>
    </row>
    <row r="14444" spans="1:15" ht="29.25" customHeight="1">
      <c r="A14444" s="221" t="s">
        <v>2860</v>
      </c>
      <c r="B14444" s="221" t="s">
        <v>786</v>
      </c>
      <c r="C14444" s="222" t="s">
        <v>562</v>
      </c>
      <c r="D14444" s="222" t="s">
        <v>164</v>
      </c>
      <c r="E14444" s="199" t="s">
        <v>163</v>
      </c>
      <c r="F14444" s="200" t="s">
        <v>1742</v>
      </c>
      <c r="G14444" s="200" t="s">
        <v>1743</v>
      </c>
      <c r="H14444" s="200" t="s">
        <v>49</v>
      </c>
      <c r="I14444" s="200">
        <v>45679</v>
      </c>
      <c r="J14444" s="143">
        <f t="shared" si="225"/>
        <v>45679</v>
      </c>
      <c r="K14444" s="202">
        <v>2.5</v>
      </c>
      <c r="L14444" s="284" t="s">
        <v>5488</v>
      </c>
      <c r="M14444" s="223"/>
      <c r="N14444" s="203">
        <v>2.2749999999999999</v>
      </c>
      <c r="O14444" s="222" t="s">
        <v>940</v>
      </c>
    </row>
    <row r="14445" spans="1:15" ht="29.25" customHeight="1">
      <c r="A14445" s="221" t="s">
        <v>2860</v>
      </c>
      <c r="B14445" s="221" t="s">
        <v>786</v>
      </c>
      <c r="C14445" s="222" t="s">
        <v>562</v>
      </c>
      <c r="D14445" s="222" t="s">
        <v>164</v>
      </c>
      <c r="E14445" s="199" t="s">
        <v>163</v>
      </c>
      <c r="F14445" s="200" t="s">
        <v>582</v>
      </c>
      <c r="G14445" s="200" t="s">
        <v>500</v>
      </c>
      <c r="H14445" s="200" t="s">
        <v>48</v>
      </c>
      <c r="I14445" s="200">
        <v>45679</v>
      </c>
      <c r="J14445" s="143">
        <f t="shared" si="225"/>
        <v>45679</v>
      </c>
      <c r="K14445" s="202">
        <v>3</v>
      </c>
      <c r="L14445" s="284" t="s">
        <v>5491</v>
      </c>
      <c r="M14445" s="223"/>
      <c r="N14445" s="203">
        <v>3.1875</v>
      </c>
      <c r="O14445" s="222" t="s">
        <v>968</v>
      </c>
    </row>
    <row r="14446" spans="1:15" ht="29.25" customHeight="1">
      <c r="A14446" s="221" t="s">
        <v>2860</v>
      </c>
      <c r="B14446" s="221" t="s">
        <v>786</v>
      </c>
      <c r="C14446" s="222" t="s">
        <v>562</v>
      </c>
      <c r="D14446" s="222" t="s">
        <v>164</v>
      </c>
      <c r="E14446" s="199" t="s">
        <v>165</v>
      </c>
      <c r="F14446" s="200"/>
      <c r="G14446" s="200"/>
      <c r="H14446" s="200"/>
      <c r="I14446" s="200">
        <v>45680</v>
      </c>
      <c r="J14446" s="143">
        <f t="shared" si="225"/>
        <v>45680</v>
      </c>
      <c r="K14446" s="202">
        <v>8</v>
      </c>
      <c r="L14446" s="285" t="s">
        <v>217</v>
      </c>
      <c r="M14446" s="223"/>
      <c r="N14446" s="203"/>
      <c r="O14446" s="222" t="s">
        <v>326</v>
      </c>
    </row>
    <row r="14447" spans="1:15" ht="29.25" customHeight="1">
      <c r="A14447" s="221" t="s">
        <v>2860</v>
      </c>
      <c r="B14447" s="221" t="s">
        <v>786</v>
      </c>
      <c r="C14447" s="222" t="s">
        <v>562</v>
      </c>
      <c r="D14447" s="222" t="s">
        <v>164</v>
      </c>
      <c r="E14447" s="199" t="s">
        <v>166</v>
      </c>
      <c r="F14447" s="200"/>
      <c r="G14447" s="200"/>
      <c r="H14447" s="200"/>
      <c r="I14447" s="200">
        <v>45681</v>
      </c>
      <c r="J14447" s="143">
        <f t="shared" si="225"/>
        <v>45681</v>
      </c>
      <c r="K14447" s="202">
        <v>2.5</v>
      </c>
      <c r="L14447" s="285" t="s">
        <v>515</v>
      </c>
      <c r="M14447" s="223"/>
      <c r="N14447" s="203"/>
      <c r="O14447" s="222" t="s">
        <v>326</v>
      </c>
    </row>
    <row r="14448" spans="1:15" ht="29.25" customHeight="1">
      <c r="A14448" s="221" t="s">
        <v>2860</v>
      </c>
      <c r="B14448" s="221" t="s">
        <v>786</v>
      </c>
      <c r="C14448" s="222" t="s">
        <v>562</v>
      </c>
      <c r="D14448" s="222" t="s">
        <v>164</v>
      </c>
      <c r="E14448" s="199" t="s">
        <v>163</v>
      </c>
      <c r="F14448" s="200" t="s">
        <v>2053</v>
      </c>
      <c r="G14448" s="200" t="s">
        <v>9089</v>
      </c>
      <c r="H14448" s="200" t="s">
        <v>118</v>
      </c>
      <c r="I14448" s="200">
        <v>45681</v>
      </c>
      <c r="J14448" s="143">
        <f t="shared" si="225"/>
        <v>45681</v>
      </c>
      <c r="K14448" s="202">
        <v>1</v>
      </c>
      <c r="L14448" s="285" t="s">
        <v>5642</v>
      </c>
      <c r="M14448" s="223"/>
      <c r="N14448" s="203">
        <v>14.35</v>
      </c>
      <c r="O14448" s="222" t="s">
        <v>940</v>
      </c>
    </row>
    <row r="14449" spans="1:15" ht="29.25" customHeight="1">
      <c r="A14449" s="221" t="s">
        <v>2860</v>
      </c>
      <c r="B14449" s="221" t="s">
        <v>786</v>
      </c>
      <c r="C14449" s="222" t="s">
        <v>562</v>
      </c>
      <c r="D14449" s="222" t="s">
        <v>164</v>
      </c>
      <c r="E14449" s="199" t="s">
        <v>163</v>
      </c>
      <c r="F14449" s="200" t="s">
        <v>1742</v>
      </c>
      <c r="G14449" s="200" t="s">
        <v>1743</v>
      </c>
      <c r="H14449" s="200" t="s">
        <v>48</v>
      </c>
      <c r="I14449" s="200">
        <v>45681</v>
      </c>
      <c r="J14449" s="143">
        <f t="shared" si="225"/>
        <v>45681</v>
      </c>
      <c r="K14449" s="202">
        <v>2</v>
      </c>
      <c r="L14449" s="285" t="s">
        <v>5641</v>
      </c>
      <c r="M14449" s="223"/>
      <c r="N14449" s="203">
        <v>1.0333333333333301</v>
      </c>
      <c r="O14449" s="222" t="s">
        <v>966</v>
      </c>
    </row>
    <row r="14450" spans="1:15" ht="29.25" customHeight="1">
      <c r="A14450" s="221" t="s">
        <v>2860</v>
      </c>
      <c r="B14450" s="221" t="s">
        <v>786</v>
      </c>
      <c r="C14450" s="222" t="s">
        <v>562</v>
      </c>
      <c r="D14450" s="222" t="s">
        <v>164</v>
      </c>
      <c r="E14450" s="199" t="s">
        <v>165</v>
      </c>
      <c r="F14450" s="200"/>
      <c r="G14450" s="200"/>
      <c r="H14450" s="200"/>
      <c r="I14450" s="200">
        <v>45691</v>
      </c>
      <c r="J14450" s="143">
        <f t="shared" si="225"/>
        <v>45691</v>
      </c>
      <c r="K14450" s="202">
        <v>3</v>
      </c>
      <c r="L14450" s="285" t="s">
        <v>217</v>
      </c>
      <c r="M14450" s="223"/>
      <c r="N14450" s="203"/>
      <c r="O14450" s="222" t="s">
        <v>326</v>
      </c>
    </row>
    <row r="14451" spans="1:15" ht="29.25" customHeight="1">
      <c r="A14451" s="221" t="s">
        <v>2860</v>
      </c>
      <c r="B14451" s="221" t="s">
        <v>786</v>
      </c>
      <c r="C14451" s="222" t="s">
        <v>562</v>
      </c>
      <c r="D14451" s="222" t="s">
        <v>164</v>
      </c>
      <c r="E14451" s="199" t="s">
        <v>176</v>
      </c>
      <c r="F14451" s="200"/>
      <c r="G14451" s="200"/>
      <c r="H14451" s="200"/>
      <c r="I14451" s="200">
        <v>45691</v>
      </c>
      <c r="J14451" s="143">
        <f t="shared" si="225"/>
        <v>45691</v>
      </c>
      <c r="K14451" s="202">
        <v>1</v>
      </c>
      <c r="L14451" s="285" t="s">
        <v>1540</v>
      </c>
      <c r="M14451" s="223" t="s">
        <v>5643</v>
      </c>
      <c r="N14451" s="203"/>
      <c r="O14451" s="222" t="s">
        <v>326</v>
      </c>
    </row>
    <row r="14452" spans="1:15" ht="29.25" customHeight="1">
      <c r="A14452" s="221" t="s">
        <v>2860</v>
      </c>
      <c r="B14452" s="221" t="s">
        <v>786</v>
      </c>
      <c r="C14452" s="222" t="s">
        <v>562</v>
      </c>
      <c r="D14452" s="222" t="s">
        <v>164</v>
      </c>
      <c r="E14452" s="199" t="s">
        <v>163</v>
      </c>
      <c r="F14452" s="200" t="s">
        <v>2053</v>
      </c>
      <c r="G14452" s="200" t="s">
        <v>9089</v>
      </c>
      <c r="H14452" s="200"/>
      <c r="I14452" s="200">
        <v>45691</v>
      </c>
      <c r="J14452" s="143">
        <f t="shared" si="225"/>
        <v>45691</v>
      </c>
      <c r="K14452" s="202">
        <v>2</v>
      </c>
      <c r="L14452" s="285" t="s">
        <v>5644</v>
      </c>
      <c r="M14452" s="223"/>
      <c r="N14452" s="203"/>
      <c r="O14452" s="222" t="s">
        <v>326</v>
      </c>
    </row>
    <row r="14453" spans="1:15" ht="29.25" customHeight="1">
      <c r="A14453" s="221" t="s">
        <v>2860</v>
      </c>
      <c r="B14453" s="221" t="s">
        <v>786</v>
      </c>
      <c r="C14453" s="222" t="s">
        <v>562</v>
      </c>
      <c r="D14453" s="222" t="s">
        <v>164</v>
      </c>
      <c r="E14453" s="199" t="s">
        <v>163</v>
      </c>
      <c r="F14453" s="200" t="s">
        <v>2053</v>
      </c>
      <c r="G14453" s="200" t="s">
        <v>9089</v>
      </c>
      <c r="H14453" s="200" t="s">
        <v>118</v>
      </c>
      <c r="I14453" s="200">
        <v>45691</v>
      </c>
      <c r="J14453" s="143">
        <f t="shared" si="225"/>
        <v>45691</v>
      </c>
      <c r="K14453" s="202">
        <v>2.5</v>
      </c>
      <c r="L14453" s="284" t="s">
        <v>5645</v>
      </c>
      <c r="M14453" s="223"/>
      <c r="N14453" s="203">
        <v>14.35</v>
      </c>
      <c r="O14453" s="222" t="s">
        <v>940</v>
      </c>
    </row>
    <row r="14454" spans="1:15" ht="29.25" customHeight="1">
      <c r="A14454" s="221" t="s">
        <v>2860</v>
      </c>
      <c r="B14454" s="221" t="s">
        <v>786</v>
      </c>
      <c r="C14454" s="222" t="s">
        <v>562</v>
      </c>
      <c r="D14454" s="222" t="s">
        <v>164</v>
      </c>
      <c r="E14454" s="199" t="s">
        <v>176</v>
      </c>
      <c r="F14454" s="200"/>
      <c r="G14454" s="200"/>
      <c r="H14454" s="200"/>
      <c r="I14454" s="200">
        <v>45692</v>
      </c>
      <c r="J14454" s="143">
        <f t="shared" si="225"/>
        <v>45692</v>
      </c>
      <c r="K14454" s="202">
        <v>1</v>
      </c>
      <c r="L14454" s="285" t="s">
        <v>5646</v>
      </c>
      <c r="M14454" s="223" t="s">
        <v>5647</v>
      </c>
      <c r="N14454" s="203"/>
      <c r="O14454" s="222" t="s">
        <v>326</v>
      </c>
    </row>
    <row r="14455" spans="1:15" ht="29.25" customHeight="1">
      <c r="A14455" s="221" t="s">
        <v>2860</v>
      </c>
      <c r="B14455" s="221" t="s">
        <v>786</v>
      </c>
      <c r="C14455" s="222" t="s">
        <v>562</v>
      </c>
      <c r="D14455" s="222" t="s">
        <v>164</v>
      </c>
      <c r="E14455" s="199" t="s">
        <v>166</v>
      </c>
      <c r="F14455" s="200"/>
      <c r="G14455" s="200"/>
      <c r="H14455" s="200"/>
      <c r="I14455" s="200">
        <v>45692</v>
      </c>
      <c r="J14455" s="143">
        <f t="shared" si="225"/>
        <v>45692</v>
      </c>
      <c r="K14455" s="202">
        <v>2</v>
      </c>
      <c r="L14455" s="285" t="s">
        <v>5648</v>
      </c>
      <c r="M14455" s="223"/>
      <c r="N14455" s="203"/>
      <c r="O14455" s="222" t="s">
        <v>326</v>
      </c>
    </row>
    <row r="14456" spans="1:15" ht="29.25" customHeight="1">
      <c r="A14456" s="221" t="s">
        <v>2860</v>
      </c>
      <c r="B14456" s="221" t="s">
        <v>786</v>
      </c>
      <c r="C14456" s="222" t="s">
        <v>562</v>
      </c>
      <c r="D14456" s="222" t="s">
        <v>164</v>
      </c>
      <c r="E14456" s="199" t="s">
        <v>178</v>
      </c>
      <c r="F14456" s="200"/>
      <c r="G14456" s="200"/>
      <c r="H14456" s="200"/>
      <c r="I14456" s="200">
        <v>45692</v>
      </c>
      <c r="J14456" s="143">
        <f t="shared" si="225"/>
        <v>45692</v>
      </c>
      <c r="K14456" s="202">
        <v>1</v>
      </c>
      <c r="L14456" s="285" t="s">
        <v>5650</v>
      </c>
      <c r="M14456" s="223"/>
      <c r="N14456" s="203"/>
      <c r="O14456" s="222" t="s">
        <v>326</v>
      </c>
    </row>
    <row r="14457" spans="1:15" ht="29.25" customHeight="1">
      <c r="A14457" s="221" t="s">
        <v>2860</v>
      </c>
      <c r="B14457" s="221" t="s">
        <v>786</v>
      </c>
      <c r="C14457" s="222" t="s">
        <v>562</v>
      </c>
      <c r="D14457" s="222" t="s">
        <v>164</v>
      </c>
      <c r="E14457" s="199" t="s">
        <v>163</v>
      </c>
      <c r="F14457" s="200" t="s">
        <v>2053</v>
      </c>
      <c r="G14457" s="200" t="s">
        <v>9089</v>
      </c>
      <c r="H14457" s="200" t="s">
        <v>118</v>
      </c>
      <c r="I14457" s="200">
        <v>45692</v>
      </c>
      <c r="J14457" s="143">
        <f t="shared" si="225"/>
        <v>45692</v>
      </c>
      <c r="K14457" s="202">
        <v>1</v>
      </c>
      <c r="L14457" s="285" t="s">
        <v>5651</v>
      </c>
      <c r="M14457" s="223"/>
      <c r="N14457" s="203">
        <v>14.35</v>
      </c>
      <c r="O14457" s="222" t="s">
        <v>940</v>
      </c>
    </row>
    <row r="14458" spans="1:15" ht="29.25" customHeight="1">
      <c r="A14458" s="221" t="s">
        <v>2860</v>
      </c>
      <c r="B14458" s="221" t="s">
        <v>786</v>
      </c>
      <c r="C14458" s="222" t="s">
        <v>562</v>
      </c>
      <c r="D14458" s="222" t="s">
        <v>164</v>
      </c>
      <c r="E14458" s="199" t="s">
        <v>163</v>
      </c>
      <c r="F14458" s="200" t="s">
        <v>5181</v>
      </c>
      <c r="G14458" s="200" t="s">
        <v>5182</v>
      </c>
      <c r="H14458" s="200" t="s">
        <v>328</v>
      </c>
      <c r="I14458" s="200">
        <v>45692</v>
      </c>
      <c r="J14458" s="143">
        <f t="shared" si="225"/>
        <v>45692</v>
      </c>
      <c r="K14458" s="202">
        <v>1.5</v>
      </c>
      <c r="L14458" s="285" t="s">
        <v>5649</v>
      </c>
      <c r="M14458" s="223"/>
      <c r="N14458" s="203">
        <v>0.21538461538461501</v>
      </c>
      <c r="O14458" s="222" t="s">
        <v>1177</v>
      </c>
    </row>
    <row r="14459" spans="1:15" ht="29.25" customHeight="1">
      <c r="A14459" s="221" t="s">
        <v>2860</v>
      </c>
      <c r="B14459" s="221" t="s">
        <v>786</v>
      </c>
      <c r="C14459" s="222" t="s">
        <v>562</v>
      </c>
      <c r="D14459" s="222" t="s">
        <v>164</v>
      </c>
      <c r="E14459" s="199" t="s">
        <v>163</v>
      </c>
      <c r="F14459" s="200" t="s">
        <v>670</v>
      </c>
      <c r="G14459" s="200" t="s">
        <v>671</v>
      </c>
      <c r="H14459" s="200" t="s">
        <v>49</v>
      </c>
      <c r="I14459" s="200">
        <v>45692</v>
      </c>
      <c r="J14459" s="143">
        <f t="shared" si="225"/>
        <v>45692</v>
      </c>
      <c r="K14459" s="202">
        <v>1.5</v>
      </c>
      <c r="L14459" s="284" t="s">
        <v>5652</v>
      </c>
      <c r="M14459" s="223"/>
      <c r="N14459" s="203">
        <v>1.2</v>
      </c>
      <c r="O14459" s="222" t="s">
        <v>940</v>
      </c>
    </row>
    <row r="14460" spans="1:15" ht="29.25" customHeight="1">
      <c r="A14460" s="221" t="s">
        <v>2860</v>
      </c>
      <c r="B14460" s="221" t="s">
        <v>786</v>
      </c>
      <c r="C14460" s="222" t="s">
        <v>562</v>
      </c>
      <c r="D14460" s="222" t="s">
        <v>164</v>
      </c>
      <c r="E14460" s="199" t="s">
        <v>163</v>
      </c>
      <c r="F14460" s="200" t="s">
        <v>670</v>
      </c>
      <c r="G14460" s="200" t="s">
        <v>671</v>
      </c>
      <c r="H14460" s="200"/>
      <c r="I14460" s="200">
        <v>45693</v>
      </c>
      <c r="J14460" s="143">
        <f t="shared" si="225"/>
        <v>45693</v>
      </c>
      <c r="K14460" s="202">
        <v>1.5</v>
      </c>
      <c r="L14460" s="285" t="s">
        <v>5654</v>
      </c>
      <c r="M14460" s="223"/>
      <c r="N14460" s="203"/>
      <c r="O14460" s="222" t="s">
        <v>326</v>
      </c>
    </row>
    <row r="14461" spans="1:15" ht="29.25" customHeight="1">
      <c r="A14461" s="221" t="s">
        <v>2860</v>
      </c>
      <c r="B14461" s="221" t="s">
        <v>786</v>
      </c>
      <c r="C14461" s="222" t="s">
        <v>562</v>
      </c>
      <c r="D14461" s="222" t="s">
        <v>164</v>
      </c>
      <c r="E14461" s="199" t="s">
        <v>163</v>
      </c>
      <c r="F14461" s="200" t="s">
        <v>2053</v>
      </c>
      <c r="G14461" s="200" t="s">
        <v>9089</v>
      </c>
      <c r="H14461" s="200" t="s">
        <v>38</v>
      </c>
      <c r="I14461" s="200">
        <v>45693</v>
      </c>
      <c r="J14461" s="143">
        <f t="shared" si="225"/>
        <v>45693</v>
      </c>
      <c r="K14461" s="202">
        <v>7.5</v>
      </c>
      <c r="L14461" s="285" t="s">
        <v>5653</v>
      </c>
      <c r="M14461" s="223"/>
      <c r="N14461" s="203">
        <v>3.93333333333333</v>
      </c>
      <c r="O14461" s="222" t="s">
        <v>939</v>
      </c>
    </row>
    <row r="14462" spans="1:15" ht="29.25" customHeight="1">
      <c r="A14462" s="221" t="s">
        <v>2860</v>
      </c>
      <c r="B14462" s="221" t="s">
        <v>786</v>
      </c>
      <c r="C14462" s="222" t="s">
        <v>562</v>
      </c>
      <c r="D14462" s="222" t="s">
        <v>164</v>
      </c>
      <c r="E14462" s="199" t="s">
        <v>178</v>
      </c>
      <c r="F14462" s="200"/>
      <c r="G14462" s="200"/>
      <c r="H14462" s="200"/>
      <c r="I14462" s="200">
        <v>45694</v>
      </c>
      <c r="J14462" s="143">
        <f t="shared" si="225"/>
        <v>45694</v>
      </c>
      <c r="K14462" s="202">
        <v>0.5</v>
      </c>
      <c r="L14462" s="285" t="s">
        <v>4263</v>
      </c>
      <c r="M14462" s="223"/>
      <c r="N14462" s="203"/>
      <c r="O14462" s="222" t="s">
        <v>326</v>
      </c>
    </row>
    <row r="14463" spans="1:15" ht="29.25" customHeight="1">
      <c r="A14463" s="221" t="s">
        <v>2860</v>
      </c>
      <c r="B14463" s="221" t="s">
        <v>786</v>
      </c>
      <c r="C14463" s="222" t="s">
        <v>562</v>
      </c>
      <c r="D14463" s="222" t="s">
        <v>164</v>
      </c>
      <c r="E14463" s="199" t="s">
        <v>163</v>
      </c>
      <c r="F14463" s="200" t="s">
        <v>670</v>
      </c>
      <c r="G14463" s="200" t="s">
        <v>671</v>
      </c>
      <c r="H14463" s="200" t="s">
        <v>714</v>
      </c>
      <c r="I14463" s="200">
        <v>45694</v>
      </c>
      <c r="J14463" s="143">
        <f t="shared" si="225"/>
        <v>45694</v>
      </c>
      <c r="K14463" s="202">
        <v>4</v>
      </c>
      <c r="L14463" s="284" t="s">
        <v>5809</v>
      </c>
      <c r="M14463" s="223"/>
      <c r="N14463" s="203">
        <v>7.6</v>
      </c>
      <c r="O14463" s="222" t="s">
        <v>940</v>
      </c>
    </row>
    <row r="14464" spans="1:15" ht="29.25" customHeight="1">
      <c r="A14464" s="221" t="s">
        <v>2860</v>
      </c>
      <c r="B14464" s="221" t="s">
        <v>786</v>
      </c>
      <c r="C14464" s="222" t="s">
        <v>562</v>
      </c>
      <c r="D14464" s="222" t="s">
        <v>164</v>
      </c>
      <c r="E14464" s="199" t="s">
        <v>163</v>
      </c>
      <c r="F14464" s="200" t="s">
        <v>2053</v>
      </c>
      <c r="G14464" s="200" t="s">
        <v>9089</v>
      </c>
      <c r="H14464" s="200" t="s">
        <v>118</v>
      </c>
      <c r="I14464" s="200">
        <v>45694</v>
      </c>
      <c r="J14464" s="143">
        <f t="shared" si="225"/>
        <v>45694</v>
      </c>
      <c r="K14464" s="202">
        <v>4.5</v>
      </c>
      <c r="L14464" s="284" t="s">
        <v>5810</v>
      </c>
      <c r="M14464" s="223"/>
      <c r="N14464" s="203">
        <v>14.35</v>
      </c>
      <c r="O14464" s="222" t="s">
        <v>940</v>
      </c>
    </row>
    <row r="14465" spans="1:15" ht="29.25" customHeight="1">
      <c r="A14465" s="221" t="s">
        <v>2860</v>
      </c>
      <c r="B14465" s="221" t="s">
        <v>786</v>
      </c>
      <c r="C14465" s="222" t="s">
        <v>562</v>
      </c>
      <c r="D14465" s="222" t="s">
        <v>164</v>
      </c>
      <c r="E14465" s="199" t="s">
        <v>176</v>
      </c>
      <c r="F14465" s="200"/>
      <c r="G14465" s="200"/>
      <c r="H14465" s="200"/>
      <c r="I14465" s="200">
        <v>45695</v>
      </c>
      <c r="J14465" s="143">
        <f t="shared" si="225"/>
        <v>45695</v>
      </c>
      <c r="K14465" s="202">
        <v>2</v>
      </c>
      <c r="L14465" s="285" t="s">
        <v>5811</v>
      </c>
      <c r="M14465" s="223" t="s">
        <v>5812</v>
      </c>
      <c r="N14465" s="203"/>
      <c r="O14465" s="222" t="s">
        <v>326</v>
      </c>
    </row>
    <row r="14466" spans="1:15" ht="29.25" customHeight="1">
      <c r="A14466" s="221" t="s">
        <v>2860</v>
      </c>
      <c r="B14466" s="221" t="s">
        <v>786</v>
      </c>
      <c r="C14466" s="222" t="s">
        <v>562</v>
      </c>
      <c r="D14466" s="222" t="s">
        <v>164</v>
      </c>
      <c r="E14466" s="199" t="s">
        <v>176</v>
      </c>
      <c r="F14466" s="200"/>
      <c r="G14466" s="200"/>
      <c r="H14466" s="200"/>
      <c r="I14466" s="200">
        <v>45695</v>
      </c>
      <c r="J14466" s="143">
        <f t="shared" si="225"/>
        <v>45695</v>
      </c>
      <c r="K14466" s="202">
        <v>2</v>
      </c>
      <c r="L14466" s="285" t="s">
        <v>1540</v>
      </c>
      <c r="M14466" s="223" t="s">
        <v>5643</v>
      </c>
      <c r="N14466" s="203"/>
      <c r="O14466" s="222" t="s">
        <v>326</v>
      </c>
    </row>
    <row r="14467" spans="1:15" ht="29.25" customHeight="1">
      <c r="A14467" s="221" t="s">
        <v>2860</v>
      </c>
      <c r="B14467" s="221" t="s">
        <v>786</v>
      </c>
      <c r="C14467" s="222" t="s">
        <v>562</v>
      </c>
      <c r="D14467" s="222" t="s">
        <v>164</v>
      </c>
      <c r="E14467" s="199" t="s">
        <v>163</v>
      </c>
      <c r="F14467" s="200" t="s">
        <v>670</v>
      </c>
      <c r="G14467" s="200" t="s">
        <v>671</v>
      </c>
      <c r="H14467" s="200" t="s">
        <v>714</v>
      </c>
      <c r="I14467" s="200">
        <v>45695</v>
      </c>
      <c r="J14467" s="143">
        <f t="shared" ref="J14467:J14530" si="226">I14467</f>
        <v>45695</v>
      </c>
      <c r="K14467" s="202">
        <v>4</v>
      </c>
      <c r="L14467" s="285" t="s">
        <v>5813</v>
      </c>
      <c r="M14467" s="223"/>
      <c r="N14467" s="203">
        <v>7.6</v>
      </c>
      <c r="O14467" s="222" t="s">
        <v>940</v>
      </c>
    </row>
    <row r="14468" spans="1:15" ht="29.25" customHeight="1">
      <c r="A14468" s="221" t="s">
        <v>2860</v>
      </c>
      <c r="B14468" s="221" t="s">
        <v>786</v>
      </c>
      <c r="C14468" s="222" t="s">
        <v>562</v>
      </c>
      <c r="D14468" s="222" t="s">
        <v>164</v>
      </c>
      <c r="E14468" s="199" t="s">
        <v>163</v>
      </c>
      <c r="F14468" s="200" t="s">
        <v>2053</v>
      </c>
      <c r="G14468" s="200" t="s">
        <v>9089</v>
      </c>
      <c r="H14468" s="200" t="s">
        <v>2235</v>
      </c>
      <c r="I14468" s="200">
        <v>45695</v>
      </c>
      <c r="J14468" s="143">
        <f t="shared" si="226"/>
        <v>45695</v>
      </c>
      <c r="K14468" s="202">
        <v>1</v>
      </c>
      <c r="L14468" s="285" t="s">
        <v>5814</v>
      </c>
      <c r="M14468" s="223"/>
      <c r="N14468" s="203">
        <v>4.1500000000000004</v>
      </c>
      <c r="O14468" s="222" t="s">
        <v>967</v>
      </c>
    </row>
    <row r="14469" spans="1:15" ht="29.25" customHeight="1">
      <c r="A14469" s="221" t="s">
        <v>2860</v>
      </c>
      <c r="B14469" s="221" t="s">
        <v>786</v>
      </c>
      <c r="C14469" s="222" t="s">
        <v>562</v>
      </c>
      <c r="D14469" s="222" t="s">
        <v>164</v>
      </c>
      <c r="E14469" s="199" t="s">
        <v>163</v>
      </c>
      <c r="F14469" s="200" t="s">
        <v>582</v>
      </c>
      <c r="G14469" s="200" t="s">
        <v>500</v>
      </c>
      <c r="H14469" s="200"/>
      <c r="I14469" s="200">
        <v>45696</v>
      </c>
      <c r="J14469" s="143">
        <f t="shared" si="226"/>
        <v>45696</v>
      </c>
      <c r="K14469" s="202">
        <v>2</v>
      </c>
      <c r="L14469" s="284" t="s">
        <v>5815</v>
      </c>
      <c r="M14469" s="223"/>
      <c r="N14469" s="203"/>
      <c r="O14469" s="222" t="s">
        <v>326</v>
      </c>
    </row>
    <row r="14470" spans="1:15" ht="29.25" customHeight="1">
      <c r="A14470" s="221" t="s">
        <v>2860</v>
      </c>
      <c r="B14470" s="221" t="s">
        <v>786</v>
      </c>
      <c r="C14470" s="222" t="s">
        <v>562</v>
      </c>
      <c r="D14470" s="222" t="s">
        <v>164</v>
      </c>
      <c r="E14470" s="199" t="s">
        <v>163</v>
      </c>
      <c r="F14470" s="200" t="s">
        <v>2053</v>
      </c>
      <c r="G14470" s="200" t="s">
        <v>9089</v>
      </c>
      <c r="H14470" s="200" t="s">
        <v>38</v>
      </c>
      <c r="I14470" s="200">
        <v>45696</v>
      </c>
      <c r="J14470" s="143">
        <f t="shared" si="226"/>
        <v>45696</v>
      </c>
      <c r="K14470" s="202">
        <v>6</v>
      </c>
      <c r="L14470" s="285" t="s">
        <v>5816</v>
      </c>
      <c r="M14470" s="223"/>
      <c r="N14470" s="203">
        <v>3.93333333333333</v>
      </c>
      <c r="O14470" s="222" t="s">
        <v>939</v>
      </c>
    </row>
    <row r="14471" spans="1:15" ht="29.25" customHeight="1">
      <c r="A14471" s="221" t="s">
        <v>2860</v>
      </c>
      <c r="B14471" s="221" t="s">
        <v>786</v>
      </c>
      <c r="C14471" s="222" t="s">
        <v>562</v>
      </c>
      <c r="D14471" s="222" t="s">
        <v>164</v>
      </c>
      <c r="E14471" s="199" t="s">
        <v>163</v>
      </c>
      <c r="F14471" s="200" t="s">
        <v>2053</v>
      </c>
      <c r="G14471" s="200" t="s">
        <v>9089</v>
      </c>
      <c r="H14471" s="200" t="s">
        <v>118</v>
      </c>
      <c r="I14471" s="200">
        <v>45698</v>
      </c>
      <c r="J14471" s="143">
        <f t="shared" si="226"/>
        <v>45698</v>
      </c>
      <c r="K14471" s="202">
        <v>3</v>
      </c>
      <c r="L14471" s="285" t="s">
        <v>5817</v>
      </c>
      <c r="M14471" s="223"/>
      <c r="N14471" s="203">
        <v>14.35</v>
      </c>
      <c r="O14471" s="222" t="s">
        <v>940</v>
      </c>
    </row>
    <row r="14472" spans="1:15" ht="29.25" customHeight="1">
      <c r="A14472" s="221" t="s">
        <v>2860</v>
      </c>
      <c r="B14472" s="221" t="s">
        <v>786</v>
      </c>
      <c r="C14472" s="222" t="s">
        <v>562</v>
      </c>
      <c r="D14472" s="222" t="s">
        <v>164</v>
      </c>
      <c r="E14472" s="199" t="s">
        <v>163</v>
      </c>
      <c r="F14472" s="200" t="s">
        <v>2053</v>
      </c>
      <c r="G14472" s="200" t="s">
        <v>9089</v>
      </c>
      <c r="H14472" s="200" t="s">
        <v>2235</v>
      </c>
      <c r="I14472" s="200">
        <v>45698</v>
      </c>
      <c r="J14472" s="143">
        <f t="shared" si="226"/>
        <v>45698</v>
      </c>
      <c r="K14472" s="202">
        <v>5</v>
      </c>
      <c r="L14472" s="284" t="s">
        <v>5818</v>
      </c>
      <c r="M14472" s="223"/>
      <c r="N14472" s="203">
        <v>4.1500000000000004</v>
      </c>
      <c r="O14472" s="222" t="s">
        <v>967</v>
      </c>
    </row>
    <row r="14473" spans="1:15" ht="29.25" customHeight="1">
      <c r="A14473" s="221" t="s">
        <v>2860</v>
      </c>
      <c r="B14473" s="221" t="s">
        <v>786</v>
      </c>
      <c r="C14473" s="222" t="s">
        <v>562</v>
      </c>
      <c r="D14473" s="222" t="s">
        <v>164</v>
      </c>
      <c r="E14473" s="199" t="s">
        <v>163</v>
      </c>
      <c r="F14473" s="200" t="s">
        <v>2849</v>
      </c>
      <c r="G14473" s="200" t="s">
        <v>2850</v>
      </c>
      <c r="H14473" s="200" t="s">
        <v>2855</v>
      </c>
      <c r="I14473" s="200">
        <v>45699</v>
      </c>
      <c r="J14473" s="143">
        <f t="shared" si="226"/>
        <v>45699</v>
      </c>
      <c r="K14473" s="202">
        <v>6</v>
      </c>
      <c r="L14473" s="285" t="s">
        <v>5820</v>
      </c>
      <c r="M14473" s="223"/>
      <c r="N14473" s="203">
        <v>6.34375</v>
      </c>
      <c r="O14473" s="222" t="s">
        <v>942</v>
      </c>
    </row>
    <row r="14474" spans="1:15" ht="29.25" customHeight="1">
      <c r="A14474" s="221" t="s">
        <v>2860</v>
      </c>
      <c r="B14474" s="221" t="s">
        <v>786</v>
      </c>
      <c r="C14474" s="222" t="s">
        <v>562</v>
      </c>
      <c r="D14474" s="222" t="s">
        <v>164</v>
      </c>
      <c r="E14474" s="199" t="s">
        <v>163</v>
      </c>
      <c r="F14474" s="200" t="s">
        <v>2053</v>
      </c>
      <c r="G14474" s="200" t="s">
        <v>9089</v>
      </c>
      <c r="H14474" s="200" t="s">
        <v>2235</v>
      </c>
      <c r="I14474" s="200">
        <v>45699</v>
      </c>
      <c r="J14474" s="143">
        <f t="shared" si="226"/>
        <v>45699</v>
      </c>
      <c r="K14474" s="202">
        <v>2.5</v>
      </c>
      <c r="L14474" s="285" t="s">
        <v>5819</v>
      </c>
      <c r="M14474" s="223"/>
      <c r="N14474" s="203">
        <v>4.1500000000000004</v>
      </c>
      <c r="O14474" s="222" t="s">
        <v>967</v>
      </c>
    </row>
    <row r="14475" spans="1:15" ht="29.25" customHeight="1">
      <c r="A14475" s="221" t="s">
        <v>2860</v>
      </c>
      <c r="B14475" s="221" t="s">
        <v>786</v>
      </c>
      <c r="C14475" s="222" t="s">
        <v>562</v>
      </c>
      <c r="D14475" s="222" t="s">
        <v>164</v>
      </c>
      <c r="E14475" s="199" t="s">
        <v>163</v>
      </c>
      <c r="F14475" s="200" t="s">
        <v>5181</v>
      </c>
      <c r="G14475" s="200" t="s">
        <v>5182</v>
      </c>
      <c r="H14475" s="200"/>
      <c r="I14475" s="200">
        <v>45700</v>
      </c>
      <c r="J14475" s="143">
        <f t="shared" si="226"/>
        <v>45700</v>
      </c>
      <c r="K14475" s="202">
        <v>1</v>
      </c>
      <c r="L14475" s="285" t="s">
        <v>5823</v>
      </c>
      <c r="M14475" s="223"/>
      <c r="N14475" s="203"/>
      <c r="O14475" s="222" t="s">
        <v>326</v>
      </c>
    </row>
    <row r="14476" spans="1:15" ht="29.25" customHeight="1">
      <c r="A14476" s="221" t="s">
        <v>2860</v>
      </c>
      <c r="B14476" s="221" t="s">
        <v>786</v>
      </c>
      <c r="C14476" s="222" t="s">
        <v>562</v>
      </c>
      <c r="D14476" s="222" t="s">
        <v>164</v>
      </c>
      <c r="E14476" s="199" t="s">
        <v>163</v>
      </c>
      <c r="F14476" s="200" t="s">
        <v>2053</v>
      </c>
      <c r="G14476" s="200" t="s">
        <v>9089</v>
      </c>
      <c r="H14476" s="200" t="s">
        <v>118</v>
      </c>
      <c r="I14476" s="200">
        <v>45700</v>
      </c>
      <c r="J14476" s="143">
        <f t="shared" si="226"/>
        <v>45700</v>
      </c>
      <c r="K14476" s="202">
        <v>4</v>
      </c>
      <c r="L14476" s="284" t="s">
        <v>5821</v>
      </c>
      <c r="M14476" s="223"/>
      <c r="N14476" s="203">
        <v>14.35</v>
      </c>
      <c r="O14476" s="222" t="s">
        <v>940</v>
      </c>
    </row>
    <row r="14477" spans="1:15" ht="29.25" customHeight="1">
      <c r="A14477" s="221" t="s">
        <v>2860</v>
      </c>
      <c r="B14477" s="221" t="s">
        <v>786</v>
      </c>
      <c r="C14477" s="222" t="s">
        <v>562</v>
      </c>
      <c r="D14477" s="222" t="s">
        <v>164</v>
      </c>
      <c r="E14477" s="199" t="s">
        <v>163</v>
      </c>
      <c r="F14477" s="200" t="s">
        <v>2849</v>
      </c>
      <c r="G14477" s="200" t="s">
        <v>2850</v>
      </c>
      <c r="H14477" s="200" t="s">
        <v>2855</v>
      </c>
      <c r="I14477" s="200">
        <v>45700</v>
      </c>
      <c r="J14477" s="143">
        <f t="shared" si="226"/>
        <v>45700</v>
      </c>
      <c r="K14477" s="202">
        <v>1.5</v>
      </c>
      <c r="L14477" s="285" t="s">
        <v>5822</v>
      </c>
      <c r="M14477" s="223"/>
      <c r="N14477" s="203">
        <v>6.34375</v>
      </c>
      <c r="O14477" s="222" t="s">
        <v>942</v>
      </c>
    </row>
    <row r="14478" spans="1:15" ht="29.25" customHeight="1">
      <c r="A14478" s="221" t="s">
        <v>2860</v>
      </c>
      <c r="B14478" s="221" t="s">
        <v>786</v>
      </c>
      <c r="C14478" s="222" t="s">
        <v>562</v>
      </c>
      <c r="D14478" s="222" t="s">
        <v>164</v>
      </c>
      <c r="E14478" s="199" t="s">
        <v>163</v>
      </c>
      <c r="F14478" s="200" t="s">
        <v>5181</v>
      </c>
      <c r="G14478" s="200" t="s">
        <v>5182</v>
      </c>
      <c r="H14478" s="200" t="s">
        <v>328</v>
      </c>
      <c r="I14478" s="200">
        <v>45700</v>
      </c>
      <c r="J14478" s="143">
        <f t="shared" si="226"/>
        <v>45700</v>
      </c>
      <c r="K14478" s="202">
        <v>2</v>
      </c>
      <c r="L14478" s="285" t="s">
        <v>5967</v>
      </c>
      <c r="M14478" s="223"/>
      <c r="N14478" s="203">
        <v>0.21538461538461501</v>
      </c>
      <c r="O14478" s="222" t="s">
        <v>1177</v>
      </c>
    </row>
    <row r="14479" spans="1:15" ht="29.25" customHeight="1">
      <c r="A14479" s="221" t="s">
        <v>2860</v>
      </c>
      <c r="B14479" s="221" t="s">
        <v>786</v>
      </c>
      <c r="C14479" s="222" t="s">
        <v>562</v>
      </c>
      <c r="D14479" s="222" t="s">
        <v>164</v>
      </c>
      <c r="E14479" s="199" t="s">
        <v>163</v>
      </c>
      <c r="F14479" s="200" t="s">
        <v>5181</v>
      </c>
      <c r="G14479" s="200" t="s">
        <v>5182</v>
      </c>
      <c r="H14479" s="200" t="s">
        <v>258</v>
      </c>
      <c r="I14479" s="200">
        <v>45701</v>
      </c>
      <c r="J14479" s="143">
        <f t="shared" si="226"/>
        <v>45701</v>
      </c>
      <c r="K14479" s="202">
        <v>2</v>
      </c>
      <c r="L14479" s="285" t="s">
        <v>5968</v>
      </c>
      <c r="M14479" s="223"/>
      <c r="N14479" s="203">
        <v>8.2874999999999996</v>
      </c>
      <c r="O14479" s="222" t="s">
        <v>943</v>
      </c>
    </row>
    <row r="14480" spans="1:15" ht="29.25" customHeight="1">
      <c r="A14480" s="221" t="s">
        <v>2860</v>
      </c>
      <c r="B14480" s="221" t="s">
        <v>786</v>
      </c>
      <c r="C14480" s="222" t="s">
        <v>562</v>
      </c>
      <c r="D14480" s="222" t="s">
        <v>164</v>
      </c>
      <c r="E14480" s="199" t="s">
        <v>163</v>
      </c>
      <c r="F14480" s="200" t="s">
        <v>2053</v>
      </c>
      <c r="G14480" s="200" t="s">
        <v>9089</v>
      </c>
      <c r="H14480" s="200" t="s">
        <v>118</v>
      </c>
      <c r="I14480" s="200">
        <v>45701</v>
      </c>
      <c r="J14480" s="143">
        <f t="shared" si="226"/>
        <v>45701</v>
      </c>
      <c r="K14480" s="202">
        <v>6</v>
      </c>
      <c r="L14480" s="285" t="s">
        <v>5969</v>
      </c>
      <c r="M14480" s="223"/>
      <c r="N14480" s="203">
        <v>14.35</v>
      </c>
      <c r="O14480" s="222" t="s">
        <v>940</v>
      </c>
    </row>
    <row r="14481" spans="1:15" ht="29.25" customHeight="1">
      <c r="A14481" s="221" t="s">
        <v>2860</v>
      </c>
      <c r="B14481" s="221" t="s">
        <v>786</v>
      </c>
      <c r="C14481" s="222" t="s">
        <v>562</v>
      </c>
      <c r="D14481" s="222" t="s">
        <v>164</v>
      </c>
      <c r="E14481" s="199" t="s">
        <v>163</v>
      </c>
      <c r="F14481" s="200" t="s">
        <v>2053</v>
      </c>
      <c r="G14481" s="200" t="s">
        <v>9089</v>
      </c>
      <c r="H14481" s="200" t="s">
        <v>118</v>
      </c>
      <c r="I14481" s="200">
        <v>45702</v>
      </c>
      <c r="J14481" s="143">
        <f t="shared" si="226"/>
        <v>45702</v>
      </c>
      <c r="K14481" s="202">
        <v>2</v>
      </c>
      <c r="L14481" s="284" t="s">
        <v>5971</v>
      </c>
      <c r="M14481" s="223"/>
      <c r="N14481" s="203">
        <v>14.35</v>
      </c>
      <c r="O14481" s="222" t="s">
        <v>940</v>
      </c>
    </row>
    <row r="14482" spans="1:15" ht="29.25" customHeight="1">
      <c r="A14482" s="221" t="s">
        <v>2860</v>
      </c>
      <c r="B14482" s="221" t="s">
        <v>786</v>
      </c>
      <c r="C14482" s="222" t="s">
        <v>562</v>
      </c>
      <c r="D14482" s="222" t="s">
        <v>164</v>
      </c>
      <c r="E14482" s="199" t="s">
        <v>163</v>
      </c>
      <c r="F14482" s="200" t="s">
        <v>2053</v>
      </c>
      <c r="G14482" s="200" t="s">
        <v>9089</v>
      </c>
      <c r="H14482" s="200" t="s">
        <v>2235</v>
      </c>
      <c r="I14482" s="200">
        <v>45702</v>
      </c>
      <c r="J14482" s="143">
        <f t="shared" si="226"/>
        <v>45702</v>
      </c>
      <c r="K14482" s="202">
        <v>6</v>
      </c>
      <c r="L14482" s="284" t="s">
        <v>5970</v>
      </c>
      <c r="M14482" s="223"/>
      <c r="N14482" s="203">
        <v>4.1500000000000004</v>
      </c>
      <c r="O14482" s="222" t="s">
        <v>967</v>
      </c>
    </row>
    <row r="14483" spans="1:15" ht="29.25" customHeight="1">
      <c r="A14483" s="221" t="s">
        <v>2860</v>
      </c>
      <c r="B14483" s="221" t="s">
        <v>786</v>
      </c>
      <c r="C14483" s="222" t="s">
        <v>562</v>
      </c>
      <c r="D14483" s="222" t="s">
        <v>164</v>
      </c>
      <c r="E14483" s="199" t="s">
        <v>163</v>
      </c>
      <c r="F14483" s="200" t="s">
        <v>2053</v>
      </c>
      <c r="G14483" s="200" t="s">
        <v>9089</v>
      </c>
      <c r="H14483" s="200"/>
      <c r="I14483" s="200">
        <v>45705</v>
      </c>
      <c r="J14483" s="143">
        <f t="shared" si="226"/>
        <v>45705</v>
      </c>
      <c r="K14483" s="202">
        <v>5</v>
      </c>
      <c r="L14483" s="285" t="s">
        <v>5972</v>
      </c>
      <c r="M14483" s="223"/>
      <c r="N14483" s="203"/>
      <c r="O14483" s="222" t="s">
        <v>326</v>
      </c>
    </row>
    <row r="14484" spans="1:15" ht="29.25" customHeight="1">
      <c r="A14484" s="221" t="s">
        <v>2860</v>
      </c>
      <c r="B14484" s="221" t="s">
        <v>786</v>
      </c>
      <c r="C14484" s="222" t="s">
        <v>562</v>
      </c>
      <c r="D14484" s="222" t="s">
        <v>164</v>
      </c>
      <c r="E14484" s="199" t="s">
        <v>163</v>
      </c>
      <c r="F14484" s="200" t="s">
        <v>2053</v>
      </c>
      <c r="G14484" s="200" t="s">
        <v>9089</v>
      </c>
      <c r="H14484" s="200"/>
      <c r="I14484" s="200">
        <v>45705</v>
      </c>
      <c r="J14484" s="143">
        <f t="shared" si="226"/>
        <v>45705</v>
      </c>
      <c r="K14484" s="202">
        <v>2</v>
      </c>
      <c r="L14484" s="285" t="s">
        <v>5973</v>
      </c>
      <c r="M14484" s="223"/>
      <c r="N14484" s="203"/>
      <c r="O14484" s="222" t="s">
        <v>326</v>
      </c>
    </row>
    <row r="14485" spans="1:15" ht="29.25" customHeight="1">
      <c r="A14485" s="221" t="s">
        <v>2860</v>
      </c>
      <c r="B14485" s="221" t="s">
        <v>786</v>
      </c>
      <c r="C14485" s="222" t="s">
        <v>562</v>
      </c>
      <c r="D14485" s="222" t="s">
        <v>164</v>
      </c>
      <c r="E14485" s="199" t="s">
        <v>163</v>
      </c>
      <c r="F14485" s="200" t="s">
        <v>2053</v>
      </c>
      <c r="G14485" s="200" t="s">
        <v>9089</v>
      </c>
      <c r="H14485" s="200" t="s">
        <v>2235</v>
      </c>
      <c r="I14485" s="200">
        <v>45705</v>
      </c>
      <c r="J14485" s="143">
        <f t="shared" si="226"/>
        <v>45705</v>
      </c>
      <c r="K14485" s="202">
        <v>1.5</v>
      </c>
      <c r="L14485" s="284" t="s">
        <v>5974</v>
      </c>
      <c r="M14485" s="223"/>
      <c r="N14485" s="203">
        <v>4.1500000000000004</v>
      </c>
      <c r="O14485" s="222" t="s">
        <v>967</v>
      </c>
    </row>
    <row r="14486" spans="1:15" ht="29.25" customHeight="1">
      <c r="A14486" s="221" t="s">
        <v>2860</v>
      </c>
      <c r="B14486" s="221" t="s">
        <v>786</v>
      </c>
      <c r="C14486" s="222" t="s">
        <v>562</v>
      </c>
      <c r="D14486" s="222" t="s">
        <v>164</v>
      </c>
      <c r="E14486" s="199" t="s">
        <v>163</v>
      </c>
      <c r="F14486" s="200" t="s">
        <v>2053</v>
      </c>
      <c r="G14486" s="200" t="s">
        <v>9089</v>
      </c>
      <c r="H14486" s="200"/>
      <c r="I14486" s="200">
        <v>45706</v>
      </c>
      <c r="J14486" s="143">
        <f t="shared" si="226"/>
        <v>45706</v>
      </c>
      <c r="K14486" s="202">
        <v>3</v>
      </c>
      <c r="L14486" s="285" t="s">
        <v>5975</v>
      </c>
      <c r="M14486" s="223"/>
      <c r="N14486" s="203"/>
      <c r="O14486" s="222" t="s">
        <v>326</v>
      </c>
    </row>
    <row r="14487" spans="1:15" ht="29.25" customHeight="1">
      <c r="A14487" s="221" t="s">
        <v>2860</v>
      </c>
      <c r="B14487" s="221" t="s">
        <v>786</v>
      </c>
      <c r="C14487" s="222" t="s">
        <v>562</v>
      </c>
      <c r="D14487" s="222" t="s">
        <v>164</v>
      </c>
      <c r="E14487" s="199" t="s">
        <v>163</v>
      </c>
      <c r="F14487" s="200" t="s">
        <v>2053</v>
      </c>
      <c r="G14487" s="200" t="s">
        <v>9089</v>
      </c>
      <c r="H14487" s="200" t="s">
        <v>2235</v>
      </c>
      <c r="I14487" s="200">
        <v>45706</v>
      </c>
      <c r="J14487" s="143">
        <f t="shared" si="226"/>
        <v>45706</v>
      </c>
      <c r="K14487" s="202">
        <v>5.5</v>
      </c>
      <c r="L14487" s="284" t="s">
        <v>5976</v>
      </c>
      <c r="M14487" s="223"/>
      <c r="N14487" s="203">
        <v>4.1500000000000004</v>
      </c>
      <c r="O14487" s="222" t="s">
        <v>967</v>
      </c>
    </row>
    <row r="14488" spans="1:15" ht="29.25" customHeight="1">
      <c r="A14488" s="221" t="s">
        <v>2860</v>
      </c>
      <c r="B14488" s="221" t="s">
        <v>786</v>
      </c>
      <c r="C14488" s="222" t="s">
        <v>562</v>
      </c>
      <c r="D14488" s="222" t="s">
        <v>164</v>
      </c>
      <c r="E14488" s="199" t="s">
        <v>166</v>
      </c>
      <c r="F14488" s="200"/>
      <c r="G14488" s="200"/>
      <c r="H14488" s="200"/>
      <c r="I14488" s="200">
        <v>45707</v>
      </c>
      <c r="J14488" s="143">
        <f t="shared" si="226"/>
        <v>45707</v>
      </c>
      <c r="K14488" s="202">
        <v>2</v>
      </c>
      <c r="L14488" s="284" t="s">
        <v>5977</v>
      </c>
      <c r="M14488" s="223"/>
      <c r="N14488" s="203"/>
      <c r="O14488" s="222" t="s">
        <v>326</v>
      </c>
    </row>
    <row r="14489" spans="1:15" ht="29.25" customHeight="1">
      <c r="A14489" s="221" t="s">
        <v>2860</v>
      </c>
      <c r="B14489" s="221" t="s">
        <v>786</v>
      </c>
      <c r="C14489" s="222" t="s">
        <v>562</v>
      </c>
      <c r="D14489" s="222" t="s">
        <v>164</v>
      </c>
      <c r="E14489" s="199" t="s">
        <v>176</v>
      </c>
      <c r="F14489" s="200"/>
      <c r="G14489" s="200"/>
      <c r="H14489" s="200"/>
      <c r="I14489" s="200">
        <v>45707</v>
      </c>
      <c r="J14489" s="143">
        <f t="shared" si="226"/>
        <v>45707</v>
      </c>
      <c r="K14489" s="202">
        <v>2</v>
      </c>
      <c r="L14489" s="285" t="s">
        <v>5978</v>
      </c>
      <c r="M14489" s="223" t="s">
        <v>5979</v>
      </c>
      <c r="N14489" s="203"/>
      <c r="O14489" s="222" t="s">
        <v>326</v>
      </c>
    </row>
    <row r="14490" spans="1:15" ht="29.25" customHeight="1">
      <c r="A14490" s="221" t="s">
        <v>2860</v>
      </c>
      <c r="B14490" s="221" t="s">
        <v>786</v>
      </c>
      <c r="C14490" s="222" t="s">
        <v>562</v>
      </c>
      <c r="D14490" s="222" t="s">
        <v>164</v>
      </c>
      <c r="E14490" s="199" t="s">
        <v>163</v>
      </c>
      <c r="F14490" s="200" t="s">
        <v>5181</v>
      </c>
      <c r="G14490" s="200" t="s">
        <v>5182</v>
      </c>
      <c r="H14490" s="200"/>
      <c r="I14490" s="200">
        <v>45707</v>
      </c>
      <c r="J14490" s="143">
        <f t="shared" si="226"/>
        <v>45707</v>
      </c>
      <c r="K14490" s="202">
        <v>1</v>
      </c>
      <c r="L14490" s="285" t="s">
        <v>5981</v>
      </c>
      <c r="M14490" s="223"/>
      <c r="N14490" s="203"/>
      <c r="O14490" s="222" t="s">
        <v>326</v>
      </c>
    </row>
    <row r="14491" spans="1:15" ht="29.25" customHeight="1">
      <c r="A14491" s="221" t="s">
        <v>2860</v>
      </c>
      <c r="B14491" s="221" t="s">
        <v>786</v>
      </c>
      <c r="C14491" s="222" t="s">
        <v>562</v>
      </c>
      <c r="D14491" s="222" t="s">
        <v>164</v>
      </c>
      <c r="E14491" s="199" t="s">
        <v>163</v>
      </c>
      <c r="F14491" s="200" t="s">
        <v>2053</v>
      </c>
      <c r="G14491" s="200" t="s">
        <v>9089</v>
      </c>
      <c r="H14491" s="200" t="s">
        <v>118</v>
      </c>
      <c r="I14491" s="200">
        <v>45707</v>
      </c>
      <c r="J14491" s="143">
        <f t="shared" si="226"/>
        <v>45707</v>
      </c>
      <c r="K14491" s="202">
        <v>2</v>
      </c>
      <c r="L14491" s="284" t="s">
        <v>5980</v>
      </c>
      <c r="M14491" s="223"/>
      <c r="N14491" s="203">
        <v>14.35</v>
      </c>
      <c r="O14491" s="222" t="s">
        <v>940</v>
      </c>
    </row>
    <row r="14492" spans="1:15" ht="29.25" customHeight="1">
      <c r="A14492" s="221" t="s">
        <v>2860</v>
      </c>
      <c r="B14492" s="221" t="s">
        <v>786</v>
      </c>
      <c r="C14492" s="222" t="s">
        <v>562</v>
      </c>
      <c r="D14492" s="222" t="s">
        <v>164</v>
      </c>
      <c r="E14492" s="199" t="s">
        <v>163</v>
      </c>
      <c r="F14492" s="200" t="s">
        <v>2053</v>
      </c>
      <c r="G14492" s="200" t="s">
        <v>9089</v>
      </c>
      <c r="H14492" s="200" t="s">
        <v>2235</v>
      </c>
      <c r="I14492" s="200">
        <v>45707</v>
      </c>
      <c r="J14492" s="143">
        <f t="shared" si="226"/>
        <v>45707</v>
      </c>
      <c r="K14492" s="202">
        <v>1.5</v>
      </c>
      <c r="L14492" s="285" t="s">
        <v>5982</v>
      </c>
      <c r="M14492" s="223"/>
      <c r="N14492" s="203">
        <v>4.1500000000000004</v>
      </c>
      <c r="O14492" s="222" t="s">
        <v>967</v>
      </c>
    </row>
    <row r="14493" spans="1:15" ht="29.25" customHeight="1">
      <c r="A14493" s="221" t="s">
        <v>2860</v>
      </c>
      <c r="B14493" s="221" t="s">
        <v>786</v>
      </c>
      <c r="C14493" s="222" t="s">
        <v>562</v>
      </c>
      <c r="D14493" s="222" t="s">
        <v>164</v>
      </c>
      <c r="E14493" s="199" t="s">
        <v>178</v>
      </c>
      <c r="F14493" s="200"/>
      <c r="G14493" s="200"/>
      <c r="H14493" s="200"/>
      <c r="I14493" s="200">
        <v>45708</v>
      </c>
      <c r="J14493" s="143">
        <f t="shared" si="226"/>
        <v>45708</v>
      </c>
      <c r="K14493" s="202">
        <v>0.5</v>
      </c>
      <c r="L14493" s="285" t="s">
        <v>4263</v>
      </c>
      <c r="M14493" s="223"/>
      <c r="N14493" s="203"/>
      <c r="O14493" s="222" t="s">
        <v>326</v>
      </c>
    </row>
    <row r="14494" spans="1:15" ht="29.25" customHeight="1">
      <c r="A14494" s="221" t="s">
        <v>2860</v>
      </c>
      <c r="B14494" s="221" t="s">
        <v>786</v>
      </c>
      <c r="C14494" s="222" t="s">
        <v>562</v>
      </c>
      <c r="D14494" s="222" t="s">
        <v>164</v>
      </c>
      <c r="E14494" s="199" t="s">
        <v>163</v>
      </c>
      <c r="F14494" s="200" t="s">
        <v>2053</v>
      </c>
      <c r="G14494" s="200" t="s">
        <v>9089</v>
      </c>
      <c r="H14494" s="200" t="s">
        <v>118</v>
      </c>
      <c r="I14494" s="200">
        <v>45708</v>
      </c>
      <c r="J14494" s="143">
        <f t="shared" si="226"/>
        <v>45708</v>
      </c>
      <c r="K14494" s="202">
        <v>1</v>
      </c>
      <c r="L14494" s="284" t="s">
        <v>6183</v>
      </c>
      <c r="M14494" s="223"/>
      <c r="N14494" s="203">
        <v>14.35</v>
      </c>
      <c r="O14494" s="222" t="s">
        <v>940</v>
      </c>
    </row>
    <row r="14495" spans="1:15" ht="29.25" customHeight="1">
      <c r="A14495" s="221" t="s">
        <v>2860</v>
      </c>
      <c r="B14495" s="221" t="s">
        <v>786</v>
      </c>
      <c r="C14495" s="222" t="s">
        <v>562</v>
      </c>
      <c r="D14495" s="222" t="s">
        <v>164</v>
      </c>
      <c r="E14495" s="199" t="s">
        <v>163</v>
      </c>
      <c r="F14495" s="200" t="s">
        <v>2053</v>
      </c>
      <c r="G14495" s="200" t="s">
        <v>9089</v>
      </c>
      <c r="H14495" s="200" t="s">
        <v>38</v>
      </c>
      <c r="I14495" s="200">
        <v>45708</v>
      </c>
      <c r="J14495" s="143">
        <f t="shared" si="226"/>
        <v>45708</v>
      </c>
      <c r="K14495" s="202">
        <v>7</v>
      </c>
      <c r="L14495" s="284" t="s">
        <v>6182</v>
      </c>
      <c r="M14495" s="223"/>
      <c r="N14495" s="203">
        <v>3.93333333333333</v>
      </c>
      <c r="O14495" s="222" t="s">
        <v>939</v>
      </c>
    </row>
    <row r="14496" spans="1:15" ht="29.25" customHeight="1">
      <c r="A14496" s="221" t="s">
        <v>2860</v>
      </c>
      <c r="B14496" s="221" t="s">
        <v>786</v>
      </c>
      <c r="C14496" s="222" t="s">
        <v>562</v>
      </c>
      <c r="D14496" s="222" t="s">
        <v>164</v>
      </c>
      <c r="E14496" s="199" t="s">
        <v>163</v>
      </c>
      <c r="F14496" s="200" t="s">
        <v>2053</v>
      </c>
      <c r="G14496" s="200" t="s">
        <v>9089</v>
      </c>
      <c r="H14496" s="200" t="s">
        <v>118</v>
      </c>
      <c r="I14496" s="200">
        <v>45709</v>
      </c>
      <c r="J14496" s="143">
        <f t="shared" si="226"/>
        <v>45709</v>
      </c>
      <c r="K14496" s="202">
        <v>6</v>
      </c>
      <c r="L14496" s="284" t="s">
        <v>6185</v>
      </c>
      <c r="M14496" s="223"/>
      <c r="N14496" s="203">
        <v>14.35</v>
      </c>
      <c r="O14496" s="222" t="s">
        <v>940</v>
      </c>
    </row>
    <row r="14497" spans="1:15" ht="29.25" customHeight="1">
      <c r="A14497" s="221" t="s">
        <v>2860</v>
      </c>
      <c r="B14497" s="221" t="s">
        <v>786</v>
      </c>
      <c r="C14497" s="222" t="s">
        <v>562</v>
      </c>
      <c r="D14497" s="222" t="s">
        <v>164</v>
      </c>
      <c r="E14497" s="199" t="s">
        <v>163</v>
      </c>
      <c r="F14497" s="200" t="s">
        <v>2053</v>
      </c>
      <c r="G14497" s="200" t="s">
        <v>9089</v>
      </c>
      <c r="H14497" s="200" t="s">
        <v>2235</v>
      </c>
      <c r="I14497" s="200">
        <v>45709</v>
      </c>
      <c r="J14497" s="143">
        <f t="shared" si="226"/>
        <v>45709</v>
      </c>
      <c r="K14497" s="202">
        <v>2</v>
      </c>
      <c r="L14497" s="284" t="s">
        <v>6184</v>
      </c>
      <c r="M14497" s="223"/>
      <c r="N14497" s="203">
        <v>4.1500000000000004</v>
      </c>
      <c r="O14497" s="222" t="s">
        <v>967</v>
      </c>
    </row>
    <row r="14498" spans="1:15" ht="29.25" customHeight="1">
      <c r="A14498" s="221" t="s">
        <v>2860</v>
      </c>
      <c r="B14498" s="221" t="s">
        <v>786</v>
      </c>
      <c r="C14498" s="222" t="s">
        <v>562</v>
      </c>
      <c r="D14498" s="222" t="s">
        <v>164</v>
      </c>
      <c r="E14498" s="199" t="s">
        <v>163</v>
      </c>
      <c r="F14498" s="200" t="s">
        <v>2053</v>
      </c>
      <c r="G14498" s="200" t="s">
        <v>9089</v>
      </c>
      <c r="H14498" s="200" t="s">
        <v>38</v>
      </c>
      <c r="I14498" s="200">
        <v>45712</v>
      </c>
      <c r="J14498" s="143">
        <f t="shared" si="226"/>
        <v>45712</v>
      </c>
      <c r="K14498" s="202">
        <v>3</v>
      </c>
      <c r="L14498" s="284" t="s">
        <v>6187</v>
      </c>
      <c r="M14498" s="223"/>
      <c r="N14498" s="203">
        <v>3.93333333333333</v>
      </c>
      <c r="O14498" s="222" t="s">
        <v>939</v>
      </c>
    </row>
    <row r="14499" spans="1:15" ht="29.25" customHeight="1">
      <c r="A14499" s="221" t="s">
        <v>2860</v>
      </c>
      <c r="B14499" s="221" t="s">
        <v>786</v>
      </c>
      <c r="C14499" s="222" t="s">
        <v>562</v>
      </c>
      <c r="D14499" s="222" t="s">
        <v>164</v>
      </c>
      <c r="E14499" s="199" t="s">
        <v>163</v>
      </c>
      <c r="F14499" s="200" t="s">
        <v>2053</v>
      </c>
      <c r="G14499" s="200" t="s">
        <v>9089</v>
      </c>
      <c r="H14499" s="200" t="s">
        <v>2235</v>
      </c>
      <c r="I14499" s="200">
        <v>45712</v>
      </c>
      <c r="J14499" s="143">
        <f t="shared" si="226"/>
        <v>45712</v>
      </c>
      <c r="K14499" s="202">
        <v>6</v>
      </c>
      <c r="L14499" s="284" t="s">
        <v>6186</v>
      </c>
      <c r="M14499" s="223"/>
      <c r="N14499" s="203">
        <v>4.1500000000000004</v>
      </c>
      <c r="O14499" s="222" t="s">
        <v>967</v>
      </c>
    </row>
    <row r="14500" spans="1:15" ht="29.25" customHeight="1">
      <c r="A14500" s="221" t="s">
        <v>2860</v>
      </c>
      <c r="B14500" s="221" t="s">
        <v>786</v>
      </c>
      <c r="C14500" s="222" t="s">
        <v>562</v>
      </c>
      <c r="D14500" s="222" t="s">
        <v>164</v>
      </c>
      <c r="E14500" s="199" t="s">
        <v>163</v>
      </c>
      <c r="F14500" s="200" t="s">
        <v>2053</v>
      </c>
      <c r="G14500" s="200" t="s">
        <v>9089</v>
      </c>
      <c r="H14500" s="200" t="s">
        <v>38</v>
      </c>
      <c r="I14500" s="200">
        <v>45713</v>
      </c>
      <c r="J14500" s="143">
        <f t="shared" si="226"/>
        <v>45713</v>
      </c>
      <c r="K14500" s="202">
        <v>8.5</v>
      </c>
      <c r="L14500" s="284" t="s">
        <v>6188</v>
      </c>
      <c r="M14500" s="223"/>
      <c r="N14500" s="203">
        <v>3.93333333333333</v>
      </c>
      <c r="O14500" s="222" t="s">
        <v>939</v>
      </c>
    </row>
    <row r="14501" spans="1:15" ht="29.25" customHeight="1">
      <c r="A14501" s="221" t="s">
        <v>2860</v>
      </c>
      <c r="B14501" s="221" t="s">
        <v>786</v>
      </c>
      <c r="C14501" s="222" t="s">
        <v>562</v>
      </c>
      <c r="D14501" s="222" t="s">
        <v>164</v>
      </c>
      <c r="E14501" s="199" t="s">
        <v>163</v>
      </c>
      <c r="F14501" s="200" t="s">
        <v>5181</v>
      </c>
      <c r="G14501" s="200" t="s">
        <v>5182</v>
      </c>
      <c r="H14501" s="200" t="s">
        <v>258</v>
      </c>
      <c r="I14501" s="200">
        <v>45714</v>
      </c>
      <c r="J14501" s="143">
        <f t="shared" si="226"/>
        <v>45714</v>
      </c>
      <c r="K14501" s="202">
        <v>1</v>
      </c>
      <c r="L14501" s="284" t="s">
        <v>6189</v>
      </c>
      <c r="M14501" s="223"/>
      <c r="N14501" s="203">
        <v>8.2874999999999996</v>
      </c>
      <c r="O14501" s="222" t="s">
        <v>943</v>
      </c>
    </row>
    <row r="14502" spans="1:15" ht="29.25" customHeight="1">
      <c r="A14502" s="221" t="s">
        <v>2860</v>
      </c>
      <c r="B14502" s="221" t="s">
        <v>786</v>
      </c>
      <c r="C14502" s="222" t="s">
        <v>562</v>
      </c>
      <c r="D14502" s="222" t="s">
        <v>164</v>
      </c>
      <c r="E14502" s="199" t="s">
        <v>163</v>
      </c>
      <c r="F14502" s="200" t="s">
        <v>2053</v>
      </c>
      <c r="G14502" s="200" t="s">
        <v>9089</v>
      </c>
      <c r="H14502" s="200" t="s">
        <v>52</v>
      </c>
      <c r="I14502" s="200">
        <v>45714</v>
      </c>
      <c r="J14502" s="143">
        <f t="shared" si="226"/>
        <v>45714</v>
      </c>
      <c r="K14502" s="202">
        <v>7.5</v>
      </c>
      <c r="L14502" s="284" t="s">
        <v>6190</v>
      </c>
      <c r="M14502" s="223"/>
      <c r="N14502" s="203">
        <v>2.16</v>
      </c>
      <c r="O14502" s="222" t="s">
        <v>1124</v>
      </c>
    </row>
    <row r="14503" spans="1:15" ht="29.25" customHeight="1">
      <c r="A14503" s="221" t="s">
        <v>2860</v>
      </c>
      <c r="B14503" s="221" t="s">
        <v>786</v>
      </c>
      <c r="C14503" s="222" t="s">
        <v>562</v>
      </c>
      <c r="D14503" s="222" t="s">
        <v>164</v>
      </c>
      <c r="E14503" s="199" t="s">
        <v>178</v>
      </c>
      <c r="F14503" s="200"/>
      <c r="G14503" s="200"/>
      <c r="H14503" s="200"/>
      <c r="I14503" s="200">
        <v>45715</v>
      </c>
      <c r="J14503" s="143">
        <f t="shared" si="226"/>
        <v>45715</v>
      </c>
      <c r="K14503" s="202">
        <v>0.5</v>
      </c>
      <c r="L14503" s="285" t="s">
        <v>4263</v>
      </c>
      <c r="M14503" s="223"/>
      <c r="N14503" s="203"/>
      <c r="O14503" s="222" t="s">
        <v>326</v>
      </c>
    </row>
    <row r="14504" spans="1:15" ht="29.25" customHeight="1">
      <c r="A14504" s="221" t="s">
        <v>2860</v>
      </c>
      <c r="B14504" s="221" t="s">
        <v>786</v>
      </c>
      <c r="C14504" s="222" t="s">
        <v>562</v>
      </c>
      <c r="D14504" s="222" t="s">
        <v>164</v>
      </c>
      <c r="E14504" s="199" t="s">
        <v>163</v>
      </c>
      <c r="F14504" s="200" t="s">
        <v>2053</v>
      </c>
      <c r="G14504" s="200" t="s">
        <v>9089</v>
      </c>
      <c r="H14504" s="200" t="s">
        <v>118</v>
      </c>
      <c r="I14504" s="200">
        <v>45715</v>
      </c>
      <c r="J14504" s="143">
        <f t="shared" si="226"/>
        <v>45715</v>
      </c>
      <c r="K14504" s="202">
        <v>7.5</v>
      </c>
      <c r="L14504" s="284" t="s">
        <v>6314</v>
      </c>
      <c r="M14504" s="223"/>
      <c r="N14504" s="203">
        <v>14.35</v>
      </c>
      <c r="O14504" s="222" t="s">
        <v>940</v>
      </c>
    </row>
    <row r="14505" spans="1:15" ht="29.25" customHeight="1">
      <c r="A14505" s="221" t="s">
        <v>2860</v>
      </c>
      <c r="B14505" s="221" t="s">
        <v>786</v>
      </c>
      <c r="C14505" s="222" t="s">
        <v>562</v>
      </c>
      <c r="D14505" s="222" t="s">
        <v>164</v>
      </c>
      <c r="E14505" s="199" t="s">
        <v>165</v>
      </c>
      <c r="F14505" s="200"/>
      <c r="G14505" s="200"/>
      <c r="H14505" s="200"/>
      <c r="I14505" s="200">
        <v>45719</v>
      </c>
      <c r="J14505" s="143">
        <f t="shared" si="226"/>
        <v>45719</v>
      </c>
      <c r="K14505" s="202">
        <v>8</v>
      </c>
      <c r="L14505" s="285" t="s">
        <v>217</v>
      </c>
      <c r="M14505" s="223"/>
      <c r="N14505" s="203"/>
      <c r="O14505" s="222" t="s">
        <v>326</v>
      </c>
    </row>
    <row r="14506" spans="1:15" ht="29.25" customHeight="1">
      <c r="A14506" s="221" t="s">
        <v>2860</v>
      </c>
      <c r="B14506" s="221" t="s">
        <v>786</v>
      </c>
      <c r="C14506" s="222" t="s">
        <v>562</v>
      </c>
      <c r="D14506" s="222" t="s">
        <v>164</v>
      </c>
      <c r="E14506" s="199" t="s">
        <v>165</v>
      </c>
      <c r="F14506" s="200"/>
      <c r="G14506" s="200"/>
      <c r="H14506" s="200"/>
      <c r="I14506" s="200">
        <v>45720</v>
      </c>
      <c r="J14506" s="143">
        <f t="shared" si="226"/>
        <v>45720</v>
      </c>
      <c r="K14506" s="202">
        <v>8</v>
      </c>
      <c r="L14506" s="285" t="s">
        <v>217</v>
      </c>
      <c r="M14506" s="223"/>
      <c r="N14506" s="203"/>
      <c r="O14506" s="222" t="s">
        <v>326</v>
      </c>
    </row>
    <row r="14507" spans="1:15" ht="29.25" customHeight="1">
      <c r="A14507" s="221" t="s">
        <v>2860</v>
      </c>
      <c r="B14507" s="221" t="s">
        <v>786</v>
      </c>
      <c r="C14507" s="222" t="s">
        <v>562</v>
      </c>
      <c r="D14507" s="222" t="s">
        <v>164</v>
      </c>
      <c r="E14507" s="199" t="s">
        <v>165</v>
      </c>
      <c r="F14507" s="200"/>
      <c r="G14507" s="200"/>
      <c r="H14507" s="200"/>
      <c r="I14507" s="200">
        <v>45721</v>
      </c>
      <c r="J14507" s="143">
        <f t="shared" si="226"/>
        <v>45721</v>
      </c>
      <c r="K14507" s="202">
        <v>8</v>
      </c>
      <c r="L14507" s="285" t="s">
        <v>217</v>
      </c>
      <c r="M14507" s="223"/>
      <c r="N14507" s="203"/>
      <c r="O14507" s="222" t="s">
        <v>326</v>
      </c>
    </row>
    <row r="14508" spans="1:15" ht="29.25" customHeight="1">
      <c r="A14508" s="221" t="s">
        <v>2860</v>
      </c>
      <c r="B14508" s="221" t="s">
        <v>786</v>
      </c>
      <c r="C14508" s="222" t="s">
        <v>562</v>
      </c>
      <c r="D14508" s="222" t="s">
        <v>164</v>
      </c>
      <c r="E14508" s="199" t="s">
        <v>165</v>
      </c>
      <c r="F14508" s="200"/>
      <c r="G14508" s="200"/>
      <c r="H14508" s="200"/>
      <c r="I14508" s="200">
        <v>45722</v>
      </c>
      <c r="J14508" s="143">
        <f t="shared" si="226"/>
        <v>45722</v>
      </c>
      <c r="K14508" s="202">
        <v>8</v>
      </c>
      <c r="L14508" s="285" t="s">
        <v>217</v>
      </c>
      <c r="M14508" s="223"/>
      <c r="N14508" s="203"/>
      <c r="O14508" s="222" t="s">
        <v>326</v>
      </c>
    </row>
    <row r="14509" spans="1:15" ht="29.25" customHeight="1">
      <c r="A14509" s="221" t="s">
        <v>2860</v>
      </c>
      <c r="B14509" s="221" t="s">
        <v>786</v>
      </c>
      <c r="C14509" s="222" t="s">
        <v>562</v>
      </c>
      <c r="D14509" s="222" t="s">
        <v>164</v>
      </c>
      <c r="E14509" s="199" t="s">
        <v>165</v>
      </c>
      <c r="F14509" s="200"/>
      <c r="G14509" s="200"/>
      <c r="H14509" s="200"/>
      <c r="I14509" s="200">
        <v>45723</v>
      </c>
      <c r="J14509" s="143">
        <f t="shared" si="226"/>
        <v>45723</v>
      </c>
      <c r="K14509" s="202">
        <v>8</v>
      </c>
      <c r="L14509" s="285" t="s">
        <v>217</v>
      </c>
      <c r="M14509" s="223"/>
      <c r="N14509" s="203"/>
      <c r="O14509" s="222" t="s">
        <v>326</v>
      </c>
    </row>
    <row r="14510" spans="1:15" ht="29.25" customHeight="1">
      <c r="A14510" s="221" t="s">
        <v>2860</v>
      </c>
      <c r="B14510" s="221" t="s">
        <v>786</v>
      </c>
      <c r="C14510" s="222" t="s">
        <v>562</v>
      </c>
      <c r="D14510" s="222" t="s">
        <v>164</v>
      </c>
      <c r="E14510" s="199" t="s">
        <v>163</v>
      </c>
      <c r="F14510" s="200" t="s">
        <v>2053</v>
      </c>
      <c r="G14510" s="200" t="s">
        <v>9089</v>
      </c>
      <c r="H14510" s="200" t="s">
        <v>118</v>
      </c>
      <c r="I14510" s="200">
        <v>45726</v>
      </c>
      <c r="J14510" s="143">
        <f t="shared" si="226"/>
        <v>45726</v>
      </c>
      <c r="K14510" s="202">
        <v>5</v>
      </c>
      <c r="L14510" s="284" t="s">
        <v>6488</v>
      </c>
      <c r="M14510" s="223"/>
      <c r="N14510" s="203">
        <v>14.35</v>
      </c>
      <c r="O14510" s="222" t="s">
        <v>940</v>
      </c>
    </row>
    <row r="14511" spans="1:15" ht="29.25" customHeight="1">
      <c r="A14511" s="221" t="s">
        <v>2860</v>
      </c>
      <c r="B14511" s="221" t="s">
        <v>786</v>
      </c>
      <c r="C14511" s="222" t="s">
        <v>562</v>
      </c>
      <c r="D14511" s="222" t="s">
        <v>164</v>
      </c>
      <c r="E14511" s="199" t="s">
        <v>163</v>
      </c>
      <c r="F14511" s="200" t="s">
        <v>2053</v>
      </c>
      <c r="G14511" s="200" t="s">
        <v>9089</v>
      </c>
      <c r="H14511" s="200" t="s">
        <v>2235</v>
      </c>
      <c r="I14511" s="200">
        <v>45726</v>
      </c>
      <c r="J14511" s="143">
        <f t="shared" si="226"/>
        <v>45726</v>
      </c>
      <c r="K14511" s="202">
        <v>4</v>
      </c>
      <c r="L14511" s="284" t="s">
        <v>6489</v>
      </c>
      <c r="M14511" s="223"/>
      <c r="N14511" s="203">
        <v>4.1500000000000004</v>
      </c>
      <c r="O14511" s="222" t="s">
        <v>967</v>
      </c>
    </row>
    <row r="14512" spans="1:15" ht="29.25" customHeight="1">
      <c r="A14512" s="221" t="s">
        <v>2860</v>
      </c>
      <c r="B14512" s="221" t="s">
        <v>786</v>
      </c>
      <c r="C14512" s="222" t="s">
        <v>562</v>
      </c>
      <c r="D14512" s="222" t="s">
        <v>164</v>
      </c>
      <c r="E14512" s="199" t="s">
        <v>163</v>
      </c>
      <c r="F14512" s="200" t="s">
        <v>2053</v>
      </c>
      <c r="G14512" s="200" t="s">
        <v>9089</v>
      </c>
      <c r="H14512" s="200" t="s">
        <v>118</v>
      </c>
      <c r="I14512" s="200">
        <v>45727</v>
      </c>
      <c r="J14512" s="143">
        <f t="shared" si="226"/>
        <v>45727</v>
      </c>
      <c r="K14512" s="202">
        <v>5</v>
      </c>
      <c r="L14512" s="284" t="s">
        <v>6491</v>
      </c>
      <c r="M14512" s="223"/>
      <c r="N14512" s="203">
        <v>14.35</v>
      </c>
      <c r="O14512" s="222" t="s">
        <v>940</v>
      </c>
    </row>
    <row r="14513" spans="1:15" ht="29.25" customHeight="1">
      <c r="A14513" s="221" t="s">
        <v>2860</v>
      </c>
      <c r="B14513" s="221" t="s">
        <v>786</v>
      </c>
      <c r="C14513" s="222" t="s">
        <v>562</v>
      </c>
      <c r="D14513" s="222" t="s">
        <v>164</v>
      </c>
      <c r="E14513" s="199" t="s">
        <v>163</v>
      </c>
      <c r="F14513" s="200" t="s">
        <v>2053</v>
      </c>
      <c r="G14513" s="200" t="s">
        <v>9089</v>
      </c>
      <c r="H14513" s="200" t="s">
        <v>2235</v>
      </c>
      <c r="I14513" s="200">
        <v>45727</v>
      </c>
      <c r="J14513" s="143">
        <f t="shared" si="226"/>
        <v>45727</v>
      </c>
      <c r="K14513" s="202">
        <v>3.5</v>
      </c>
      <c r="L14513" s="284" t="s">
        <v>6490</v>
      </c>
      <c r="M14513" s="223"/>
      <c r="N14513" s="203">
        <v>4.1500000000000004</v>
      </c>
      <c r="O14513" s="222" t="s">
        <v>967</v>
      </c>
    </row>
    <row r="14514" spans="1:15" ht="29.25" customHeight="1">
      <c r="A14514" s="221" t="s">
        <v>2860</v>
      </c>
      <c r="B14514" s="221" t="s">
        <v>786</v>
      </c>
      <c r="C14514" s="222" t="s">
        <v>562</v>
      </c>
      <c r="D14514" s="222" t="s">
        <v>164</v>
      </c>
      <c r="E14514" s="199" t="s">
        <v>163</v>
      </c>
      <c r="F14514" s="200" t="s">
        <v>2053</v>
      </c>
      <c r="G14514" s="200" t="s">
        <v>9089</v>
      </c>
      <c r="H14514" s="200" t="s">
        <v>52</v>
      </c>
      <c r="I14514" s="200">
        <v>45728</v>
      </c>
      <c r="J14514" s="143">
        <f t="shared" si="226"/>
        <v>45728</v>
      </c>
      <c r="K14514" s="202">
        <v>8.5</v>
      </c>
      <c r="L14514" s="284" t="s">
        <v>6492</v>
      </c>
      <c r="M14514" s="223"/>
      <c r="N14514" s="203">
        <v>2.16</v>
      </c>
      <c r="O14514" s="222" t="s">
        <v>1124</v>
      </c>
    </row>
    <row r="14515" spans="1:15" ht="29.25" customHeight="1">
      <c r="A14515" s="221" t="s">
        <v>2860</v>
      </c>
      <c r="B14515" s="221" t="s">
        <v>786</v>
      </c>
      <c r="C14515" s="222" t="s">
        <v>562</v>
      </c>
      <c r="D14515" s="222" t="s">
        <v>164</v>
      </c>
      <c r="E14515" s="199" t="s">
        <v>178</v>
      </c>
      <c r="F14515" s="200"/>
      <c r="G14515" s="200"/>
      <c r="H14515" s="200"/>
      <c r="I14515" s="200">
        <v>45729</v>
      </c>
      <c r="J14515" s="143">
        <f t="shared" si="226"/>
        <v>45729</v>
      </c>
      <c r="K14515" s="202">
        <v>1</v>
      </c>
      <c r="L14515" s="285" t="s">
        <v>4263</v>
      </c>
      <c r="M14515" s="223"/>
      <c r="N14515" s="203"/>
      <c r="O14515" s="222" t="s">
        <v>326</v>
      </c>
    </row>
    <row r="14516" spans="1:15" ht="29.25" customHeight="1">
      <c r="A14516" s="221" t="s">
        <v>2860</v>
      </c>
      <c r="B14516" s="221" t="s">
        <v>786</v>
      </c>
      <c r="C14516" s="222" t="s">
        <v>562</v>
      </c>
      <c r="D14516" s="222" t="s">
        <v>164</v>
      </c>
      <c r="E14516" s="199" t="s">
        <v>163</v>
      </c>
      <c r="F14516" s="200" t="s">
        <v>1742</v>
      </c>
      <c r="G14516" s="200" t="s">
        <v>1743</v>
      </c>
      <c r="H14516" s="200" t="s">
        <v>49</v>
      </c>
      <c r="I14516" s="200">
        <v>45729</v>
      </c>
      <c r="J14516" s="143">
        <f t="shared" si="226"/>
        <v>45729</v>
      </c>
      <c r="K14516" s="202">
        <v>4</v>
      </c>
      <c r="L14516" s="285" t="s">
        <v>6651</v>
      </c>
      <c r="M14516" s="223"/>
      <c r="N14516" s="203">
        <v>2.2749999999999999</v>
      </c>
      <c r="O14516" s="222" t="s">
        <v>940</v>
      </c>
    </row>
    <row r="14517" spans="1:15" ht="29.25" customHeight="1">
      <c r="A14517" s="221" t="s">
        <v>2860</v>
      </c>
      <c r="B14517" s="221" t="s">
        <v>786</v>
      </c>
      <c r="C14517" s="222" t="s">
        <v>562</v>
      </c>
      <c r="D14517" s="222" t="s">
        <v>164</v>
      </c>
      <c r="E14517" s="199" t="s">
        <v>163</v>
      </c>
      <c r="F14517" s="200" t="s">
        <v>2053</v>
      </c>
      <c r="G14517" s="200" t="s">
        <v>9089</v>
      </c>
      <c r="H14517" s="200" t="s">
        <v>118</v>
      </c>
      <c r="I14517" s="200">
        <v>45729</v>
      </c>
      <c r="J14517" s="143">
        <f t="shared" si="226"/>
        <v>45729</v>
      </c>
      <c r="K14517" s="202">
        <v>2.5</v>
      </c>
      <c r="L14517" s="285" t="s">
        <v>6649</v>
      </c>
      <c r="M14517" s="223"/>
      <c r="N14517" s="203">
        <v>14.35</v>
      </c>
      <c r="O14517" s="222" t="s">
        <v>940</v>
      </c>
    </row>
    <row r="14518" spans="1:15" ht="29.25" customHeight="1">
      <c r="A14518" s="221" t="s">
        <v>2860</v>
      </c>
      <c r="B14518" s="221" t="s">
        <v>786</v>
      </c>
      <c r="C14518" s="222" t="s">
        <v>562</v>
      </c>
      <c r="D14518" s="222" t="s">
        <v>164</v>
      </c>
      <c r="E14518" s="199" t="s">
        <v>163</v>
      </c>
      <c r="F14518" s="200" t="s">
        <v>5181</v>
      </c>
      <c r="G14518" s="200" t="s">
        <v>5182</v>
      </c>
      <c r="H14518" s="200" t="s">
        <v>328</v>
      </c>
      <c r="I14518" s="200">
        <v>45729</v>
      </c>
      <c r="J14518" s="143">
        <f t="shared" si="226"/>
        <v>45729</v>
      </c>
      <c r="K14518" s="202">
        <v>1.5</v>
      </c>
      <c r="L14518" s="285" t="s">
        <v>6650</v>
      </c>
      <c r="M14518" s="223"/>
      <c r="N14518" s="203">
        <v>0.21538461538461501</v>
      </c>
      <c r="O14518" s="222" t="s">
        <v>1177</v>
      </c>
    </row>
    <row r="14519" spans="1:15" ht="29.25" customHeight="1">
      <c r="A14519" s="221" t="s">
        <v>2860</v>
      </c>
      <c r="B14519" s="221" t="s">
        <v>786</v>
      </c>
      <c r="C14519" s="222" t="s">
        <v>562</v>
      </c>
      <c r="D14519" s="222" t="s">
        <v>164</v>
      </c>
      <c r="E14519" s="199" t="s">
        <v>163</v>
      </c>
      <c r="F14519" s="200" t="s">
        <v>6337</v>
      </c>
      <c r="G14519" s="200" t="s">
        <v>6338</v>
      </c>
      <c r="H14519" s="200"/>
      <c r="I14519" s="200">
        <v>45730</v>
      </c>
      <c r="J14519" s="143">
        <f t="shared" si="226"/>
        <v>45730</v>
      </c>
      <c r="K14519" s="202">
        <v>1</v>
      </c>
      <c r="L14519" s="284" t="s">
        <v>6653</v>
      </c>
      <c r="M14519" s="223"/>
      <c r="N14519" s="203"/>
      <c r="O14519" s="222" t="s">
        <v>326</v>
      </c>
    </row>
    <row r="14520" spans="1:15" ht="29.25" customHeight="1">
      <c r="A14520" s="221" t="s">
        <v>2860</v>
      </c>
      <c r="B14520" s="221" t="s">
        <v>786</v>
      </c>
      <c r="C14520" s="222" t="s">
        <v>562</v>
      </c>
      <c r="D14520" s="222" t="s">
        <v>164</v>
      </c>
      <c r="E14520" s="199" t="s">
        <v>163</v>
      </c>
      <c r="F14520" s="200" t="s">
        <v>1742</v>
      </c>
      <c r="G14520" s="200" t="s">
        <v>1743</v>
      </c>
      <c r="H14520" s="200" t="s">
        <v>49</v>
      </c>
      <c r="I14520" s="200">
        <v>45730</v>
      </c>
      <c r="J14520" s="143">
        <f t="shared" si="226"/>
        <v>45730</v>
      </c>
      <c r="K14520" s="202">
        <v>3</v>
      </c>
      <c r="L14520" s="285" t="s">
        <v>6651</v>
      </c>
      <c r="M14520" s="223"/>
      <c r="N14520" s="203">
        <v>2.2749999999999999</v>
      </c>
      <c r="O14520" s="222" t="s">
        <v>940</v>
      </c>
    </row>
    <row r="14521" spans="1:15" ht="29.25" customHeight="1">
      <c r="A14521" s="221" t="s">
        <v>2860</v>
      </c>
      <c r="B14521" s="221" t="s">
        <v>786</v>
      </c>
      <c r="C14521" s="222" t="s">
        <v>562</v>
      </c>
      <c r="D14521" s="222" t="s">
        <v>164</v>
      </c>
      <c r="E14521" s="199" t="s">
        <v>163</v>
      </c>
      <c r="F14521" s="200" t="s">
        <v>2053</v>
      </c>
      <c r="G14521" s="200" t="s">
        <v>9089</v>
      </c>
      <c r="H14521" s="200" t="s">
        <v>118</v>
      </c>
      <c r="I14521" s="200">
        <v>45730</v>
      </c>
      <c r="J14521" s="143">
        <f t="shared" si="226"/>
        <v>45730</v>
      </c>
      <c r="K14521" s="202">
        <v>4</v>
      </c>
      <c r="L14521" s="284" t="s">
        <v>6652</v>
      </c>
      <c r="M14521" s="223"/>
      <c r="N14521" s="203">
        <v>14.35</v>
      </c>
      <c r="O14521" s="222" t="s">
        <v>940</v>
      </c>
    </row>
    <row r="14522" spans="1:15" ht="29.25" customHeight="1">
      <c r="A14522" s="221" t="s">
        <v>2860</v>
      </c>
      <c r="B14522" s="221" t="s">
        <v>786</v>
      </c>
      <c r="C14522" s="222" t="s">
        <v>562</v>
      </c>
      <c r="D14522" s="222" t="s">
        <v>164</v>
      </c>
      <c r="E14522" s="199" t="s">
        <v>163</v>
      </c>
      <c r="F14522" s="200" t="s">
        <v>6337</v>
      </c>
      <c r="G14522" s="200" t="s">
        <v>6338</v>
      </c>
      <c r="H14522" s="200" t="s">
        <v>52</v>
      </c>
      <c r="I14522" s="200">
        <v>45733</v>
      </c>
      <c r="J14522" s="143">
        <f t="shared" si="226"/>
        <v>45733</v>
      </c>
      <c r="K14522" s="202">
        <v>8.5</v>
      </c>
      <c r="L14522" s="284" t="s">
        <v>6654</v>
      </c>
      <c r="M14522" s="223"/>
      <c r="N14522" s="203">
        <v>0.75</v>
      </c>
      <c r="O14522" s="222" t="s">
        <v>992</v>
      </c>
    </row>
    <row r="14523" spans="1:15" ht="29.25" customHeight="1">
      <c r="A14523" s="221" t="s">
        <v>2860</v>
      </c>
      <c r="B14523" s="221" t="s">
        <v>786</v>
      </c>
      <c r="C14523" s="222" t="s">
        <v>562</v>
      </c>
      <c r="D14523" s="222" t="s">
        <v>164</v>
      </c>
      <c r="E14523" s="199" t="s">
        <v>176</v>
      </c>
      <c r="F14523" s="200"/>
      <c r="G14523" s="200"/>
      <c r="H14523" s="200"/>
      <c r="I14523" s="200">
        <v>45734</v>
      </c>
      <c r="J14523" s="143">
        <f t="shared" si="226"/>
        <v>45734</v>
      </c>
      <c r="K14523" s="202">
        <v>2</v>
      </c>
      <c r="L14523" s="285" t="s">
        <v>6656</v>
      </c>
      <c r="M14523" s="223" t="s">
        <v>6657</v>
      </c>
      <c r="N14523" s="203"/>
      <c r="O14523" s="222" t="s">
        <v>326</v>
      </c>
    </row>
    <row r="14524" spans="1:15" ht="29.25" customHeight="1">
      <c r="A14524" s="221" t="s">
        <v>2860</v>
      </c>
      <c r="B14524" s="221" t="s">
        <v>786</v>
      </c>
      <c r="C14524" s="222" t="s">
        <v>562</v>
      </c>
      <c r="D14524" s="222" t="s">
        <v>164</v>
      </c>
      <c r="E14524" s="199" t="s">
        <v>163</v>
      </c>
      <c r="F14524" s="200" t="s">
        <v>5181</v>
      </c>
      <c r="G14524" s="200" t="s">
        <v>5182</v>
      </c>
      <c r="H14524" s="200" t="s">
        <v>328</v>
      </c>
      <c r="I14524" s="200">
        <v>45734</v>
      </c>
      <c r="J14524" s="143">
        <f t="shared" si="226"/>
        <v>45734</v>
      </c>
      <c r="K14524" s="202">
        <v>3</v>
      </c>
      <c r="L14524" s="284" t="s">
        <v>6655</v>
      </c>
      <c r="M14524" s="223"/>
      <c r="N14524" s="203">
        <v>0.21538461538461501</v>
      </c>
      <c r="O14524" s="222" t="s">
        <v>1177</v>
      </c>
    </row>
    <row r="14525" spans="1:15" ht="29.25" customHeight="1">
      <c r="A14525" s="221" t="s">
        <v>2860</v>
      </c>
      <c r="B14525" s="221" t="s">
        <v>786</v>
      </c>
      <c r="C14525" s="222" t="s">
        <v>562</v>
      </c>
      <c r="D14525" s="222" t="s">
        <v>164</v>
      </c>
      <c r="E14525" s="199" t="s">
        <v>163</v>
      </c>
      <c r="F14525" s="200" t="s">
        <v>6337</v>
      </c>
      <c r="G14525" s="200" t="s">
        <v>6338</v>
      </c>
      <c r="H14525" s="200" t="s">
        <v>52</v>
      </c>
      <c r="I14525" s="200">
        <v>45734</v>
      </c>
      <c r="J14525" s="143">
        <f t="shared" si="226"/>
        <v>45734</v>
      </c>
      <c r="K14525" s="202">
        <v>4</v>
      </c>
      <c r="L14525" s="284" t="s">
        <v>6658</v>
      </c>
      <c r="M14525" s="223"/>
      <c r="N14525" s="203">
        <v>0.75</v>
      </c>
      <c r="O14525" s="222" t="s">
        <v>992</v>
      </c>
    </row>
    <row r="14526" spans="1:15" ht="29.25" customHeight="1">
      <c r="A14526" s="221" t="s">
        <v>2860</v>
      </c>
      <c r="B14526" s="221" t="s">
        <v>786</v>
      </c>
      <c r="C14526" s="222" t="s">
        <v>562</v>
      </c>
      <c r="D14526" s="222" t="s">
        <v>164</v>
      </c>
      <c r="E14526" s="199" t="s">
        <v>163</v>
      </c>
      <c r="F14526" s="200" t="s">
        <v>5181</v>
      </c>
      <c r="G14526" s="200" t="s">
        <v>5182</v>
      </c>
      <c r="H14526" s="200"/>
      <c r="I14526" s="200">
        <v>45735</v>
      </c>
      <c r="J14526" s="143">
        <f t="shared" si="226"/>
        <v>45735</v>
      </c>
      <c r="K14526" s="202">
        <v>0.5</v>
      </c>
      <c r="L14526" s="285" t="s">
        <v>5981</v>
      </c>
      <c r="M14526" s="223"/>
      <c r="N14526" s="203"/>
      <c r="O14526" s="222" t="s">
        <v>326</v>
      </c>
    </row>
    <row r="14527" spans="1:15" ht="29.25" customHeight="1">
      <c r="A14527" s="221" t="s">
        <v>2860</v>
      </c>
      <c r="B14527" s="221" t="s">
        <v>786</v>
      </c>
      <c r="C14527" s="222" t="s">
        <v>562</v>
      </c>
      <c r="D14527" s="222" t="s">
        <v>164</v>
      </c>
      <c r="E14527" s="199" t="s">
        <v>163</v>
      </c>
      <c r="F14527" s="200" t="s">
        <v>2053</v>
      </c>
      <c r="G14527" s="200" t="s">
        <v>9089</v>
      </c>
      <c r="H14527" s="200" t="s">
        <v>118</v>
      </c>
      <c r="I14527" s="200">
        <v>45735</v>
      </c>
      <c r="J14527" s="143">
        <f t="shared" si="226"/>
        <v>45735</v>
      </c>
      <c r="K14527" s="202">
        <v>4</v>
      </c>
      <c r="L14527" s="284" t="s">
        <v>6659</v>
      </c>
      <c r="M14527" s="223"/>
      <c r="N14527" s="203">
        <v>14.35</v>
      </c>
      <c r="O14527" s="222" t="s">
        <v>940</v>
      </c>
    </row>
    <row r="14528" spans="1:15" ht="29.25" customHeight="1">
      <c r="A14528" s="221" t="s">
        <v>2860</v>
      </c>
      <c r="B14528" s="221" t="s">
        <v>786</v>
      </c>
      <c r="C14528" s="222" t="s">
        <v>562</v>
      </c>
      <c r="D14528" s="222" t="s">
        <v>164</v>
      </c>
      <c r="E14528" s="199" t="s">
        <v>163</v>
      </c>
      <c r="F14528" s="200" t="s">
        <v>6337</v>
      </c>
      <c r="G14528" s="200" t="s">
        <v>6338</v>
      </c>
      <c r="H14528" s="200" t="s">
        <v>52</v>
      </c>
      <c r="I14528" s="200">
        <v>45735</v>
      </c>
      <c r="J14528" s="143">
        <f t="shared" si="226"/>
        <v>45735</v>
      </c>
      <c r="K14528" s="202">
        <v>4</v>
      </c>
      <c r="L14528" s="284" t="s">
        <v>6658</v>
      </c>
      <c r="M14528" s="223"/>
      <c r="N14528" s="203">
        <v>0.75</v>
      </c>
      <c r="O14528" s="222" t="s">
        <v>992</v>
      </c>
    </row>
    <row r="14529" spans="1:15" ht="29.25" customHeight="1">
      <c r="A14529" s="221" t="s">
        <v>2860</v>
      </c>
      <c r="B14529" s="221" t="s">
        <v>786</v>
      </c>
      <c r="C14529" s="222" t="s">
        <v>562</v>
      </c>
      <c r="D14529" s="222" t="s">
        <v>164</v>
      </c>
      <c r="E14529" s="199" t="s">
        <v>178</v>
      </c>
      <c r="F14529" s="200"/>
      <c r="G14529" s="200"/>
      <c r="H14529" s="200"/>
      <c r="I14529" s="200">
        <v>45736</v>
      </c>
      <c r="J14529" s="143">
        <f t="shared" si="226"/>
        <v>45736</v>
      </c>
      <c r="K14529" s="202">
        <v>0.5</v>
      </c>
      <c r="L14529" s="285" t="s">
        <v>4263</v>
      </c>
      <c r="M14529" s="223"/>
      <c r="N14529" s="203"/>
      <c r="O14529" s="222" t="s">
        <v>326</v>
      </c>
    </row>
    <row r="14530" spans="1:15" ht="29.25" customHeight="1">
      <c r="A14530" s="221" t="s">
        <v>2860</v>
      </c>
      <c r="B14530" s="221" t="s">
        <v>786</v>
      </c>
      <c r="C14530" s="222" t="s">
        <v>562</v>
      </c>
      <c r="D14530" s="222" t="s">
        <v>164</v>
      </c>
      <c r="E14530" s="199" t="s">
        <v>176</v>
      </c>
      <c r="F14530" s="200"/>
      <c r="G14530" s="200"/>
      <c r="H14530" s="200"/>
      <c r="I14530" s="200">
        <v>45736</v>
      </c>
      <c r="J14530" s="143">
        <f t="shared" si="226"/>
        <v>45736</v>
      </c>
      <c r="K14530" s="202">
        <v>1</v>
      </c>
      <c r="L14530" s="285" t="s">
        <v>6830</v>
      </c>
      <c r="M14530" s="223" t="s">
        <v>6831</v>
      </c>
      <c r="N14530" s="203"/>
      <c r="O14530" s="222" t="s">
        <v>326</v>
      </c>
    </row>
    <row r="14531" spans="1:15" ht="29.25" customHeight="1">
      <c r="A14531" s="221" t="s">
        <v>2860</v>
      </c>
      <c r="B14531" s="221" t="s">
        <v>786</v>
      </c>
      <c r="C14531" s="222" t="s">
        <v>562</v>
      </c>
      <c r="D14531" s="222" t="s">
        <v>164</v>
      </c>
      <c r="E14531" s="199" t="s">
        <v>163</v>
      </c>
      <c r="F14531" s="200" t="s">
        <v>5181</v>
      </c>
      <c r="G14531" s="200" t="s">
        <v>5182</v>
      </c>
      <c r="H14531" s="200" t="s">
        <v>258</v>
      </c>
      <c r="I14531" s="200">
        <v>45736</v>
      </c>
      <c r="J14531" s="143">
        <f t="shared" ref="J14531:J14594" si="227">I14531</f>
        <v>45736</v>
      </c>
      <c r="K14531" s="202">
        <v>3</v>
      </c>
      <c r="L14531" s="284" t="s">
        <v>6829</v>
      </c>
      <c r="M14531" s="223"/>
      <c r="N14531" s="203">
        <v>8.2874999999999996</v>
      </c>
      <c r="O14531" s="222" t="s">
        <v>943</v>
      </c>
    </row>
    <row r="14532" spans="1:15" ht="29.25" customHeight="1">
      <c r="A14532" s="221" t="s">
        <v>2860</v>
      </c>
      <c r="B14532" s="221" t="s">
        <v>786</v>
      </c>
      <c r="C14532" s="222" t="s">
        <v>562</v>
      </c>
      <c r="D14532" s="222" t="s">
        <v>164</v>
      </c>
      <c r="E14532" s="199" t="s">
        <v>163</v>
      </c>
      <c r="F14532" s="200" t="s">
        <v>2053</v>
      </c>
      <c r="G14532" s="200" t="s">
        <v>9089</v>
      </c>
      <c r="H14532" s="200" t="s">
        <v>118</v>
      </c>
      <c r="I14532" s="200">
        <v>45736</v>
      </c>
      <c r="J14532" s="143">
        <f t="shared" si="227"/>
        <v>45736</v>
      </c>
      <c r="K14532" s="202">
        <v>2</v>
      </c>
      <c r="L14532" s="285" t="s">
        <v>6832</v>
      </c>
      <c r="M14532" s="223"/>
      <c r="N14532" s="203">
        <v>14.35</v>
      </c>
      <c r="O14532" s="222" t="s">
        <v>940</v>
      </c>
    </row>
    <row r="14533" spans="1:15" ht="29.25" customHeight="1">
      <c r="A14533" s="221" t="s">
        <v>2860</v>
      </c>
      <c r="B14533" s="221" t="s">
        <v>786</v>
      </c>
      <c r="C14533" s="222" t="s">
        <v>562</v>
      </c>
      <c r="D14533" s="222" t="s">
        <v>164</v>
      </c>
      <c r="E14533" s="199" t="s">
        <v>163</v>
      </c>
      <c r="F14533" s="200" t="s">
        <v>5181</v>
      </c>
      <c r="G14533" s="200" t="s">
        <v>5182</v>
      </c>
      <c r="H14533" s="200" t="s">
        <v>328</v>
      </c>
      <c r="I14533" s="200">
        <v>45736</v>
      </c>
      <c r="J14533" s="143">
        <f t="shared" si="227"/>
        <v>45736</v>
      </c>
      <c r="K14533" s="202">
        <v>2.5</v>
      </c>
      <c r="L14533" s="284" t="s">
        <v>6833</v>
      </c>
      <c r="M14533" s="223"/>
      <c r="N14533" s="203">
        <v>0.21538461538461501</v>
      </c>
      <c r="O14533" s="222" t="s">
        <v>1177</v>
      </c>
    </row>
    <row r="14534" spans="1:15" ht="29.25" customHeight="1">
      <c r="A14534" s="221" t="s">
        <v>2860</v>
      </c>
      <c r="B14534" s="221" t="s">
        <v>786</v>
      </c>
      <c r="C14534" s="222" t="s">
        <v>562</v>
      </c>
      <c r="D14534" s="222" t="s">
        <v>164</v>
      </c>
      <c r="E14534" s="199" t="s">
        <v>163</v>
      </c>
      <c r="F14534" s="200" t="s">
        <v>1742</v>
      </c>
      <c r="G14534" s="200" t="s">
        <v>1743</v>
      </c>
      <c r="H14534" s="200" t="s">
        <v>49</v>
      </c>
      <c r="I14534" s="200">
        <v>45737</v>
      </c>
      <c r="J14534" s="143">
        <f t="shared" si="227"/>
        <v>45737</v>
      </c>
      <c r="K14534" s="202">
        <v>4</v>
      </c>
      <c r="L14534" s="284" t="s">
        <v>6836</v>
      </c>
      <c r="M14534" s="223"/>
      <c r="N14534" s="203">
        <v>2.2749999999999999</v>
      </c>
      <c r="O14534" s="222" t="s">
        <v>940</v>
      </c>
    </row>
    <row r="14535" spans="1:15" ht="29.25" customHeight="1">
      <c r="A14535" s="221" t="s">
        <v>2860</v>
      </c>
      <c r="B14535" s="221" t="s">
        <v>786</v>
      </c>
      <c r="C14535" s="222" t="s">
        <v>562</v>
      </c>
      <c r="D14535" s="222" t="s">
        <v>164</v>
      </c>
      <c r="E14535" s="199" t="s">
        <v>163</v>
      </c>
      <c r="F14535" s="200" t="s">
        <v>5181</v>
      </c>
      <c r="G14535" s="200" t="s">
        <v>5182</v>
      </c>
      <c r="H14535" s="200" t="s">
        <v>258</v>
      </c>
      <c r="I14535" s="200">
        <v>45737</v>
      </c>
      <c r="J14535" s="143">
        <f t="shared" si="227"/>
        <v>45737</v>
      </c>
      <c r="K14535" s="202">
        <v>1</v>
      </c>
      <c r="L14535" s="285" t="s">
        <v>6837</v>
      </c>
      <c r="M14535" s="223"/>
      <c r="N14535" s="203">
        <v>8.2874999999999996</v>
      </c>
      <c r="O14535" s="222" t="s">
        <v>943</v>
      </c>
    </row>
    <row r="14536" spans="1:15" ht="29.25" customHeight="1">
      <c r="A14536" s="221" t="s">
        <v>2860</v>
      </c>
      <c r="B14536" s="221" t="s">
        <v>786</v>
      </c>
      <c r="C14536" s="222" t="s">
        <v>562</v>
      </c>
      <c r="D14536" s="222" t="s">
        <v>164</v>
      </c>
      <c r="E14536" s="199" t="s">
        <v>163</v>
      </c>
      <c r="F14536" s="200" t="s">
        <v>5181</v>
      </c>
      <c r="G14536" s="200" t="s">
        <v>5182</v>
      </c>
      <c r="H14536" s="200" t="s">
        <v>328</v>
      </c>
      <c r="I14536" s="200">
        <v>45737</v>
      </c>
      <c r="J14536" s="143">
        <f t="shared" si="227"/>
        <v>45737</v>
      </c>
      <c r="K14536" s="202">
        <v>2</v>
      </c>
      <c r="L14536" s="284" t="s">
        <v>6835</v>
      </c>
      <c r="M14536" s="223"/>
      <c r="N14536" s="203">
        <v>0.21538461538461501</v>
      </c>
      <c r="O14536" s="222" t="s">
        <v>1177</v>
      </c>
    </row>
    <row r="14537" spans="1:15" ht="29.25" customHeight="1">
      <c r="A14537" s="221" t="s">
        <v>2860</v>
      </c>
      <c r="B14537" s="221" t="s">
        <v>786</v>
      </c>
      <c r="C14537" s="222" t="s">
        <v>562</v>
      </c>
      <c r="D14537" s="222" t="s">
        <v>164</v>
      </c>
      <c r="E14537" s="199" t="s">
        <v>163</v>
      </c>
      <c r="F14537" s="200" t="s">
        <v>6337</v>
      </c>
      <c r="G14537" s="200" t="s">
        <v>6338</v>
      </c>
      <c r="H14537" s="200" t="s">
        <v>52</v>
      </c>
      <c r="I14537" s="200">
        <v>45737</v>
      </c>
      <c r="J14537" s="143">
        <f t="shared" si="227"/>
        <v>45737</v>
      </c>
      <c r="K14537" s="202">
        <v>1</v>
      </c>
      <c r="L14537" s="285" t="s">
        <v>6834</v>
      </c>
      <c r="M14537" s="223"/>
      <c r="N14537" s="203">
        <v>0.75</v>
      </c>
      <c r="O14537" s="222" t="s">
        <v>992</v>
      </c>
    </row>
    <row r="14538" spans="1:15" ht="29.25" customHeight="1">
      <c r="A14538" s="221" t="s">
        <v>2860</v>
      </c>
      <c r="B14538" s="221" t="s">
        <v>786</v>
      </c>
      <c r="C14538" s="222" t="s">
        <v>562</v>
      </c>
      <c r="D14538" s="222" t="s">
        <v>164</v>
      </c>
      <c r="E14538" s="199" t="s">
        <v>178</v>
      </c>
      <c r="F14538" s="200"/>
      <c r="G14538" s="200"/>
      <c r="H14538" s="200"/>
      <c r="I14538" s="200">
        <v>45740</v>
      </c>
      <c r="J14538" s="143">
        <f t="shared" si="227"/>
        <v>45740</v>
      </c>
      <c r="K14538" s="202">
        <v>0.5</v>
      </c>
      <c r="L14538" s="285" t="s">
        <v>6840</v>
      </c>
      <c r="M14538" s="223"/>
      <c r="N14538" s="203"/>
      <c r="O14538" s="222" t="s">
        <v>326</v>
      </c>
    </row>
    <row r="14539" spans="1:15" ht="29.25" customHeight="1">
      <c r="A14539" s="221" t="s">
        <v>2860</v>
      </c>
      <c r="B14539" s="221" t="s">
        <v>786</v>
      </c>
      <c r="C14539" s="222" t="s">
        <v>562</v>
      </c>
      <c r="D14539" s="222" t="s">
        <v>164</v>
      </c>
      <c r="E14539" s="199" t="s">
        <v>163</v>
      </c>
      <c r="F14539" s="200" t="s">
        <v>2053</v>
      </c>
      <c r="G14539" s="200" t="s">
        <v>9089</v>
      </c>
      <c r="H14539" s="200"/>
      <c r="I14539" s="200">
        <v>45740</v>
      </c>
      <c r="J14539" s="143">
        <f t="shared" si="227"/>
        <v>45740</v>
      </c>
      <c r="K14539" s="202">
        <v>2</v>
      </c>
      <c r="L14539" s="284" t="s">
        <v>6843</v>
      </c>
      <c r="M14539" s="223"/>
      <c r="N14539" s="203"/>
      <c r="O14539" s="222" t="s">
        <v>326</v>
      </c>
    </row>
    <row r="14540" spans="1:15" ht="29.25" customHeight="1">
      <c r="A14540" s="221" t="s">
        <v>2860</v>
      </c>
      <c r="B14540" s="221" t="s">
        <v>786</v>
      </c>
      <c r="C14540" s="222" t="s">
        <v>562</v>
      </c>
      <c r="D14540" s="222" t="s">
        <v>164</v>
      </c>
      <c r="E14540" s="199" t="s">
        <v>163</v>
      </c>
      <c r="F14540" s="200" t="s">
        <v>5181</v>
      </c>
      <c r="G14540" s="200" t="s">
        <v>5182</v>
      </c>
      <c r="H14540" s="200" t="s">
        <v>328</v>
      </c>
      <c r="I14540" s="200">
        <v>45740</v>
      </c>
      <c r="J14540" s="143">
        <f t="shared" si="227"/>
        <v>45740</v>
      </c>
      <c r="K14540" s="202">
        <v>1.5</v>
      </c>
      <c r="L14540" s="284" t="s">
        <v>6838</v>
      </c>
      <c r="M14540" s="223"/>
      <c r="N14540" s="203">
        <v>0.21538461538461501</v>
      </c>
      <c r="O14540" s="222" t="s">
        <v>1177</v>
      </c>
    </row>
    <row r="14541" spans="1:15" ht="29.25" customHeight="1">
      <c r="A14541" s="221" t="s">
        <v>2860</v>
      </c>
      <c r="B14541" s="221" t="s">
        <v>786</v>
      </c>
      <c r="C14541" s="222" t="s">
        <v>562</v>
      </c>
      <c r="D14541" s="222" t="s">
        <v>164</v>
      </c>
      <c r="E14541" s="199" t="s">
        <v>163</v>
      </c>
      <c r="F14541" s="200" t="s">
        <v>6337</v>
      </c>
      <c r="G14541" s="200" t="s">
        <v>6338</v>
      </c>
      <c r="H14541" s="200" t="s">
        <v>55</v>
      </c>
      <c r="I14541" s="200">
        <v>45740</v>
      </c>
      <c r="J14541" s="143">
        <f t="shared" si="227"/>
        <v>45740</v>
      </c>
      <c r="K14541" s="202">
        <v>1</v>
      </c>
      <c r="L14541" s="285" t="s">
        <v>6841</v>
      </c>
      <c r="M14541" s="223"/>
      <c r="N14541" s="203">
        <v>0.1</v>
      </c>
      <c r="O14541" s="222" t="s">
        <v>943</v>
      </c>
    </row>
    <row r="14542" spans="1:15" ht="29.25" customHeight="1">
      <c r="A14542" s="221" t="s">
        <v>2860</v>
      </c>
      <c r="B14542" s="221" t="s">
        <v>786</v>
      </c>
      <c r="C14542" s="222" t="s">
        <v>562</v>
      </c>
      <c r="D14542" s="222" t="s">
        <v>164</v>
      </c>
      <c r="E14542" s="199" t="s">
        <v>163</v>
      </c>
      <c r="F14542" s="200" t="s">
        <v>6337</v>
      </c>
      <c r="G14542" s="200" t="s">
        <v>6338</v>
      </c>
      <c r="H14542" s="200" t="s">
        <v>52</v>
      </c>
      <c r="I14542" s="200">
        <v>45740</v>
      </c>
      <c r="J14542" s="143">
        <f t="shared" si="227"/>
        <v>45740</v>
      </c>
      <c r="K14542" s="202">
        <v>1.5</v>
      </c>
      <c r="L14542" s="285" t="s">
        <v>6839</v>
      </c>
      <c r="M14542" s="223"/>
      <c r="N14542" s="203">
        <v>0.75</v>
      </c>
      <c r="O14542" s="222" t="s">
        <v>992</v>
      </c>
    </row>
    <row r="14543" spans="1:15" ht="29.25" customHeight="1">
      <c r="A14543" s="221" t="s">
        <v>2860</v>
      </c>
      <c r="B14543" s="221" t="s">
        <v>786</v>
      </c>
      <c r="C14543" s="222" t="s">
        <v>562</v>
      </c>
      <c r="D14543" s="222" t="s">
        <v>164</v>
      </c>
      <c r="E14543" s="199" t="s">
        <v>163</v>
      </c>
      <c r="F14543" s="200" t="s">
        <v>2053</v>
      </c>
      <c r="G14543" s="200" t="s">
        <v>9089</v>
      </c>
      <c r="H14543" s="200" t="s">
        <v>2235</v>
      </c>
      <c r="I14543" s="200">
        <v>45740</v>
      </c>
      <c r="J14543" s="143">
        <f t="shared" si="227"/>
        <v>45740</v>
      </c>
      <c r="K14543" s="202">
        <v>3</v>
      </c>
      <c r="L14543" s="285" t="s">
        <v>6842</v>
      </c>
      <c r="M14543" s="223"/>
      <c r="N14543" s="203">
        <v>4.1500000000000004</v>
      </c>
      <c r="O14543" s="222" t="s">
        <v>967</v>
      </c>
    </row>
    <row r="14544" spans="1:15" ht="29.25" customHeight="1">
      <c r="A14544" s="221" t="s">
        <v>2860</v>
      </c>
      <c r="B14544" s="221" t="s">
        <v>786</v>
      </c>
      <c r="C14544" s="222" t="s">
        <v>562</v>
      </c>
      <c r="D14544" s="222" t="s">
        <v>164</v>
      </c>
      <c r="E14544" s="199" t="s">
        <v>163</v>
      </c>
      <c r="F14544" s="200" t="s">
        <v>5181</v>
      </c>
      <c r="G14544" s="200" t="s">
        <v>5182</v>
      </c>
      <c r="H14544" s="200" t="s">
        <v>589</v>
      </c>
      <c r="I14544" s="200">
        <v>45741</v>
      </c>
      <c r="J14544" s="143">
        <f t="shared" si="227"/>
        <v>45741</v>
      </c>
      <c r="K14544" s="202">
        <v>1</v>
      </c>
      <c r="L14544" s="285" t="s">
        <v>6847</v>
      </c>
      <c r="M14544" s="223"/>
      <c r="N14544" s="203">
        <v>2.5000000000000001E-2</v>
      </c>
      <c r="O14544" s="222" t="s">
        <v>943</v>
      </c>
    </row>
    <row r="14545" spans="1:15" ht="29.25" customHeight="1">
      <c r="A14545" s="221" t="s">
        <v>2860</v>
      </c>
      <c r="B14545" s="221" t="s">
        <v>786</v>
      </c>
      <c r="C14545" s="222" t="s">
        <v>562</v>
      </c>
      <c r="D14545" s="222" t="s">
        <v>164</v>
      </c>
      <c r="E14545" s="199" t="s">
        <v>163</v>
      </c>
      <c r="F14545" s="200" t="s">
        <v>5181</v>
      </c>
      <c r="G14545" s="200" t="s">
        <v>5182</v>
      </c>
      <c r="H14545" s="200" t="s">
        <v>258</v>
      </c>
      <c r="I14545" s="200">
        <v>45741</v>
      </c>
      <c r="J14545" s="143">
        <f t="shared" si="227"/>
        <v>45741</v>
      </c>
      <c r="K14545" s="202">
        <v>4</v>
      </c>
      <c r="L14545" s="284" t="s">
        <v>6844</v>
      </c>
      <c r="M14545" s="223"/>
      <c r="N14545" s="203">
        <v>8.2874999999999996</v>
      </c>
      <c r="O14545" s="222" t="s">
        <v>943</v>
      </c>
    </row>
    <row r="14546" spans="1:15" ht="29.25" customHeight="1">
      <c r="A14546" s="221" t="s">
        <v>2860</v>
      </c>
      <c r="B14546" s="221" t="s">
        <v>786</v>
      </c>
      <c r="C14546" s="222" t="s">
        <v>562</v>
      </c>
      <c r="D14546" s="222" t="s">
        <v>164</v>
      </c>
      <c r="E14546" s="199" t="s">
        <v>163</v>
      </c>
      <c r="F14546" s="200" t="s">
        <v>2053</v>
      </c>
      <c r="G14546" s="200" t="s">
        <v>9089</v>
      </c>
      <c r="H14546" s="200" t="s">
        <v>118</v>
      </c>
      <c r="I14546" s="200">
        <v>45741</v>
      </c>
      <c r="J14546" s="143">
        <f t="shared" si="227"/>
        <v>45741</v>
      </c>
      <c r="K14546" s="202">
        <v>1.5</v>
      </c>
      <c r="L14546" s="285" t="s">
        <v>6846</v>
      </c>
      <c r="M14546" s="223"/>
      <c r="N14546" s="203">
        <v>14.35</v>
      </c>
      <c r="O14546" s="222" t="s">
        <v>940</v>
      </c>
    </row>
    <row r="14547" spans="1:15" ht="29.25" customHeight="1">
      <c r="A14547" s="221" t="s">
        <v>2860</v>
      </c>
      <c r="B14547" s="221" t="s">
        <v>786</v>
      </c>
      <c r="C14547" s="222" t="s">
        <v>562</v>
      </c>
      <c r="D14547" s="222" t="s">
        <v>164</v>
      </c>
      <c r="E14547" s="199" t="s">
        <v>163</v>
      </c>
      <c r="F14547" s="200" t="s">
        <v>6525</v>
      </c>
      <c r="G14547" s="200" t="s">
        <v>6697</v>
      </c>
      <c r="H14547" s="200" t="s">
        <v>52</v>
      </c>
      <c r="I14547" s="200">
        <v>45741</v>
      </c>
      <c r="J14547" s="143">
        <f t="shared" si="227"/>
        <v>45741</v>
      </c>
      <c r="K14547" s="202">
        <v>2</v>
      </c>
      <c r="L14547" s="284" t="s">
        <v>6845</v>
      </c>
      <c r="M14547" s="223"/>
      <c r="N14547" s="203">
        <v>0.61499999999999999</v>
      </c>
      <c r="O14547" s="222" t="s">
        <v>972</v>
      </c>
    </row>
    <row r="14548" spans="1:15" ht="29.25" customHeight="1">
      <c r="A14548" s="221" t="s">
        <v>2860</v>
      </c>
      <c r="B14548" s="221" t="s">
        <v>786</v>
      </c>
      <c r="C14548" s="222" t="s">
        <v>562</v>
      </c>
      <c r="D14548" s="222" t="s">
        <v>164</v>
      </c>
      <c r="E14548" s="199" t="s">
        <v>178</v>
      </c>
      <c r="F14548" s="200"/>
      <c r="G14548" s="200"/>
      <c r="H14548" s="200"/>
      <c r="I14548" s="200">
        <v>45742</v>
      </c>
      <c r="J14548" s="143">
        <f t="shared" si="227"/>
        <v>45742</v>
      </c>
      <c r="K14548" s="202">
        <v>2</v>
      </c>
      <c r="L14548" s="285" t="s">
        <v>706</v>
      </c>
      <c r="M14548" s="223"/>
      <c r="N14548" s="203"/>
      <c r="O14548" s="222" t="s">
        <v>326</v>
      </c>
    </row>
    <row r="14549" spans="1:15" ht="29.25" customHeight="1">
      <c r="A14549" s="221" t="s">
        <v>2860</v>
      </c>
      <c r="B14549" s="221" t="s">
        <v>786</v>
      </c>
      <c r="C14549" s="222" t="s">
        <v>562</v>
      </c>
      <c r="D14549" s="222" t="s">
        <v>164</v>
      </c>
      <c r="E14549" s="199" t="s">
        <v>179</v>
      </c>
      <c r="F14549" s="200"/>
      <c r="G14549" s="200"/>
      <c r="H14549" s="200"/>
      <c r="I14549" s="200">
        <v>45742</v>
      </c>
      <c r="J14549" s="143">
        <f t="shared" si="227"/>
        <v>45742</v>
      </c>
      <c r="K14549" s="202">
        <v>4</v>
      </c>
      <c r="L14549" s="285" t="s">
        <v>6849</v>
      </c>
      <c r="M14549" s="223"/>
      <c r="N14549" s="203"/>
      <c r="O14549" s="222" t="s">
        <v>326</v>
      </c>
    </row>
    <row r="14550" spans="1:15" ht="29.25" customHeight="1">
      <c r="A14550" s="221" t="s">
        <v>2860</v>
      </c>
      <c r="B14550" s="221" t="s">
        <v>786</v>
      </c>
      <c r="C14550" s="222" t="s">
        <v>562</v>
      </c>
      <c r="D14550" s="222" t="s">
        <v>164</v>
      </c>
      <c r="E14550" s="199" t="s">
        <v>163</v>
      </c>
      <c r="F14550" s="200" t="s">
        <v>5181</v>
      </c>
      <c r="G14550" s="200" t="s">
        <v>5182</v>
      </c>
      <c r="H14550" s="200" t="s">
        <v>258</v>
      </c>
      <c r="I14550" s="200">
        <v>45742</v>
      </c>
      <c r="J14550" s="143">
        <f t="shared" si="227"/>
        <v>45742</v>
      </c>
      <c r="K14550" s="202">
        <v>3</v>
      </c>
      <c r="L14550" s="284" t="s">
        <v>6848</v>
      </c>
      <c r="M14550" s="223"/>
      <c r="N14550" s="203">
        <v>8.2874999999999996</v>
      </c>
      <c r="O14550" s="222" t="s">
        <v>943</v>
      </c>
    </row>
    <row r="14551" spans="1:15" ht="29.25" customHeight="1">
      <c r="A14551" s="221" t="s">
        <v>2860</v>
      </c>
      <c r="B14551" s="221" t="s">
        <v>786</v>
      </c>
      <c r="C14551" s="222" t="s">
        <v>562</v>
      </c>
      <c r="D14551" s="222" t="s">
        <v>164</v>
      </c>
      <c r="E14551" s="199" t="s">
        <v>166</v>
      </c>
      <c r="F14551" s="200"/>
      <c r="G14551" s="200"/>
      <c r="H14551" s="200"/>
      <c r="I14551" s="200">
        <v>45743</v>
      </c>
      <c r="J14551" s="143">
        <f t="shared" si="227"/>
        <v>45743</v>
      </c>
      <c r="K14551" s="202">
        <v>1</v>
      </c>
      <c r="L14551" s="285" t="s">
        <v>7096</v>
      </c>
      <c r="M14551" s="223"/>
      <c r="N14551" s="203"/>
      <c r="O14551" s="222" t="s">
        <v>326</v>
      </c>
    </row>
    <row r="14552" spans="1:15" ht="29.25" customHeight="1">
      <c r="A14552" s="221" t="s">
        <v>2860</v>
      </c>
      <c r="B14552" s="221" t="s">
        <v>786</v>
      </c>
      <c r="C14552" s="222" t="s">
        <v>562</v>
      </c>
      <c r="D14552" s="222" t="s">
        <v>164</v>
      </c>
      <c r="E14552" s="199" t="s">
        <v>179</v>
      </c>
      <c r="F14552" s="200"/>
      <c r="G14552" s="200"/>
      <c r="H14552" s="200"/>
      <c r="I14552" s="200">
        <v>45743</v>
      </c>
      <c r="J14552" s="143">
        <f t="shared" si="227"/>
        <v>45743</v>
      </c>
      <c r="K14552" s="202">
        <v>6.5</v>
      </c>
      <c r="L14552" s="284" t="s">
        <v>7097</v>
      </c>
      <c r="M14552" s="223"/>
      <c r="N14552" s="203"/>
      <c r="O14552" s="222" t="s">
        <v>326</v>
      </c>
    </row>
    <row r="14553" spans="1:15" ht="29.25" customHeight="1">
      <c r="A14553" s="221" t="s">
        <v>2860</v>
      </c>
      <c r="B14553" s="221" t="s">
        <v>786</v>
      </c>
      <c r="C14553" s="222" t="s">
        <v>562</v>
      </c>
      <c r="D14553" s="222" t="s">
        <v>164</v>
      </c>
      <c r="E14553" s="199" t="s">
        <v>178</v>
      </c>
      <c r="F14553" s="200"/>
      <c r="G14553" s="200"/>
      <c r="H14553" s="200"/>
      <c r="I14553" s="200">
        <v>45743</v>
      </c>
      <c r="J14553" s="143">
        <f t="shared" si="227"/>
        <v>45743</v>
      </c>
      <c r="K14553" s="202">
        <v>1</v>
      </c>
      <c r="L14553" s="285" t="s">
        <v>7098</v>
      </c>
      <c r="M14553" s="223"/>
      <c r="N14553" s="203"/>
      <c r="O14553" s="222" t="s">
        <v>326</v>
      </c>
    </row>
    <row r="14554" spans="1:15" ht="29.25" customHeight="1">
      <c r="A14554" s="221" t="s">
        <v>2860</v>
      </c>
      <c r="B14554" s="221" t="s">
        <v>786</v>
      </c>
      <c r="C14554" s="222" t="s">
        <v>562</v>
      </c>
      <c r="D14554" s="222" t="s">
        <v>164</v>
      </c>
      <c r="E14554" s="199" t="s">
        <v>163</v>
      </c>
      <c r="F14554" s="200" t="s">
        <v>6525</v>
      </c>
      <c r="G14554" s="200" t="s">
        <v>6697</v>
      </c>
      <c r="H14554" s="200" t="s">
        <v>52</v>
      </c>
      <c r="I14554" s="200">
        <v>45743</v>
      </c>
      <c r="J14554" s="143">
        <f t="shared" si="227"/>
        <v>45743</v>
      </c>
      <c r="K14554" s="202">
        <v>1</v>
      </c>
      <c r="L14554" s="285" t="s">
        <v>7099</v>
      </c>
      <c r="M14554" s="223"/>
      <c r="N14554" s="203">
        <v>0.61499999999999999</v>
      </c>
      <c r="O14554" s="222" t="s">
        <v>972</v>
      </c>
    </row>
    <row r="14555" spans="1:15" ht="29.25" customHeight="1">
      <c r="A14555" s="221" t="s">
        <v>2860</v>
      </c>
      <c r="B14555" s="221" t="s">
        <v>786</v>
      </c>
      <c r="C14555" s="222" t="s">
        <v>562</v>
      </c>
      <c r="D14555" s="222" t="s">
        <v>164</v>
      </c>
      <c r="E14555" s="199" t="s">
        <v>165</v>
      </c>
      <c r="F14555" s="200"/>
      <c r="G14555" s="200"/>
      <c r="H14555" s="200"/>
      <c r="I14555" s="200">
        <v>45744</v>
      </c>
      <c r="J14555" s="143">
        <f t="shared" si="227"/>
        <v>45744</v>
      </c>
      <c r="K14555" s="202">
        <v>8</v>
      </c>
      <c r="L14555" s="285" t="s">
        <v>217</v>
      </c>
      <c r="M14555" s="223"/>
      <c r="N14555" s="203"/>
      <c r="O14555" s="222" t="s">
        <v>326</v>
      </c>
    </row>
    <row r="14556" spans="1:15" ht="29.25" customHeight="1">
      <c r="A14556" s="221" t="s">
        <v>2860</v>
      </c>
      <c r="B14556" s="221" t="s">
        <v>786</v>
      </c>
      <c r="C14556" s="222" t="s">
        <v>562</v>
      </c>
      <c r="D14556" s="222" t="s">
        <v>164</v>
      </c>
      <c r="E14556" s="199" t="s">
        <v>163</v>
      </c>
      <c r="F14556" s="200" t="s">
        <v>2053</v>
      </c>
      <c r="G14556" s="200" t="s">
        <v>9089</v>
      </c>
      <c r="H14556" s="200"/>
      <c r="I14556" s="200">
        <v>45747</v>
      </c>
      <c r="J14556" s="143">
        <f t="shared" si="227"/>
        <v>45747</v>
      </c>
      <c r="K14556" s="202">
        <v>2</v>
      </c>
      <c r="L14556" s="285" t="s">
        <v>7102</v>
      </c>
      <c r="M14556" s="223"/>
      <c r="N14556" s="203"/>
      <c r="O14556" s="222" t="s">
        <v>326</v>
      </c>
    </row>
    <row r="14557" spans="1:15" ht="29.25" customHeight="1">
      <c r="A14557" s="221" t="s">
        <v>2860</v>
      </c>
      <c r="B14557" s="221" t="s">
        <v>786</v>
      </c>
      <c r="C14557" s="222" t="s">
        <v>562</v>
      </c>
      <c r="D14557" s="222" t="s">
        <v>164</v>
      </c>
      <c r="E14557" s="199" t="s">
        <v>179</v>
      </c>
      <c r="F14557" s="200"/>
      <c r="G14557" s="200"/>
      <c r="H14557" s="200"/>
      <c r="I14557" s="200">
        <v>45747</v>
      </c>
      <c r="J14557" s="143">
        <f t="shared" si="227"/>
        <v>45747</v>
      </c>
      <c r="K14557" s="202">
        <v>2</v>
      </c>
      <c r="L14557" s="285" t="s">
        <v>7103</v>
      </c>
      <c r="M14557" s="223"/>
      <c r="N14557" s="203"/>
      <c r="O14557" s="222" t="s">
        <v>326</v>
      </c>
    </row>
    <row r="14558" spans="1:15" ht="29.25" customHeight="1">
      <c r="A14558" s="221" t="s">
        <v>2860</v>
      </c>
      <c r="B14558" s="221" t="s">
        <v>786</v>
      </c>
      <c r="C14558" s="222" t="s">
        <v>562</v>
      </c>
      <c r="D14558" s="222" t="s">
        <v>164</v>
      </c>
      <c r="E14558" s="199" t="s">
        <v>163</v>
      </c>
      <c r="F14558" s="200" t="s">
        <v>2053</v>
      </c>
      <c r="G14558" s="200" t="s">
        <v>9089</v>
      </c>
      <c r="H14558" s="200" t="s">
        <v>118</v>
      </c>
      <c r="I14558" s="200">
        <v>45747</v>
      </c>
      <c r="J14558" s="143">
        <f t="shared" si="227"/>
        <v>45747</v>
      </c>
      <c r="K14558" s="202">
        <v>2</v>
      </c>
      <c r="L14558" s="284" t="s">
        <v>7100</v>
      </c>
      <c r="M14558" s="223"/>
      <c r="N14558" s="203">
        <v>14.35</v>
      </c>
      <c r="O14558" s="222" t="s">
        <v>940</v>
      </c>
    </row>
    <row r="14559" spans="1:15" ht="29.25" customHeight="1">
      <c r="A14559" s="221" t="s">
        <v>2860</v>
      </c>
      <c r="B14559" s="221" t="s">
        <v>786</v>
      </c>
      <c r="C14559" s="222" t="s">
        <v>562</v>
      </c>
      <c r="D14559" s="222" t="s">
        <v>164</v>
      </c>
      <c r="E14559" s="199" t="s">
        <v>163</v>
      </c>
      <c r="F14559" s="200" t="s">
        <v>2053</v>
      </c>
      <c r="G14559" s="200" t="s">
        <v>9089</v>
      </c>
      <c r="H14559" s="200" t="s">
        <v>49</v>
      </c>
      <c r="I14559" s="200">
        <v>45747</v>
      </c>
      <c r="J14559" s="143">
        <f t="shared" si="227"/>
        <v>45747</v>
      </c>
      <c r="K14559" s="202">
        <v>2.5</v>
      </c>
      <c r="L14559" s="285" t="s">
        <v>7101</v>
      </c>
      <c r="M14559" s="223"/>
      <c r="N14559" s="203">
        <v>1.4750000000000001</v>
      </c>
      <c r="O14559" s="222" t="s">
        <v>940</v>
      </c>
    </row>
    <row r="14560" spans="1:15" ht="29.25" customHeight="1">
      <c r="A14560" s="221" t="s">
        <v>2860</v>
      </c>
      <c r="B14560" s="221" t="s">
        <v>786</v>
      </c>
      <c r="C14560" s="222" t="s">
        <v>562</v>
      </c>
      <c r="D14560" s="222" t="s">
        <v>164</v>
      </c>
      <c r="E14560" s="199" t="s">
        <v>163</v>
      </c>
      <c r="F14560" s="200" t="s">
        <v>6337</v>
      </c>
      <c r="G14560" s="200" t="s">
        <v>6338</v>
      </c>
      <c r="H14560" s="200"/>
      <c r="I14560" s="200">
        <v>45748</v>
      </c>
      <c r="J14560" s="143">
        <f t="shared" si="227"/>
        <v>45748</v>
      </c>
      <c r="K14560" s="202">
        <v>3</v>
      </c>
      <c r="L14560" s="285" t="s">
        <v>7105</v>
      </c>
      <c r="M14560" s="223"/>
      <c r="N14560" s="203"/>
      <c r="O14560" s="222" t="s">
        <v>326</v>
      </c>
    </row>
    <row r="14561" spans="1:15" ht="29.25" customHeight="1">
      <c r="A14561" s="221" t="s">
        <v>2860</v>
      </c>
      <c r="B14561" s="221" t="s">
        <v>786</v>
      </c>
      <c r="C14561" s="222" t="s">
        <v>562</v>
      </c>
      <c r="D14561" s="222" t="s">
        <v>164</v>
      </c>
      <c r="E14561" s="199" t="s">
        <v>163</v>
      </c>
      <c r="F14561" s="200" t="s">
        <v>2053</v>
      </c>
      <c r="G14561" s="200" t="s">
        <v>9089</v>
      </c>
      <c r="H14561" s="200" t="s">
        <v>49</v>
      </c>
      <c r="I14561" s="200">
        <v>45748</v>
      </c>
      <c r="J14561" s="143">
        <f t="shared" si="227"/>
        <v>45748</v>
      </c>
      <c r="K14561" s="202">
        <v>5.5</v>
      </c>
      <c r="L14561" s="284" t="s">
        <v>7104</v>
      </c>
      <c r="M14561" s="223"/>
      <c r="N14561" s="203">
        <v>1.4750000000000001</v>
      </c>
      <c r="O14561" s="222" t="s">
        <v>940</v>
      </c>
    </row>
    <row r="14562" spans="1:15" ht="29.25" customHeight="1">
      <c r="A14562" s="221" t="s">
        <v>2860</v>
      </c>
      <c r="B14562" s="221" t="s">
        <v>786</v>
      </c>
      <c r="C14562" s="222" t="s">
        <v>562</v>
      </c>
      <c r="D14562" s="222" t="s">
        <v>164</v>
      </c>
      <c r="E14562" s="199" t="s">
        <v>163</v>
      </c>
      <c r="F14562" s="200" t="s">
        <v>5181</v>
      </c>
      <c r="G14562" s="200" t="s">
        <v>5182</v>
      </c>
      <c r="H14562" s="200"/>
      <c r="I14562" s="200">
        <v>45749</v>
      </c>
      <c r="J14562" s="143">
        <f t="shared" si="227"/>
        <v>45749</v>
      </c>
      <c r="K14562" s="202">
        <v>1</v>
      </c>
      <c r="L14562" s="285" t="s">
        <v>7107</v>
      </c>
      <c r="M14562" s="223"/>
      <c r="N14562" s="203"/>
      <c r="O14562" s="222" t="s">
        <v>326</v>
      </c>
    </row>
    <row r="14563" spans="1:15" ht="29.25" customHeight="1">
      <c r="A14563" s="221" t="s">
        <v>2860</v>
      </c>
      <c r="B14563" s="221" t="s">
        <v>786</v>
      </c>
      <c r="C14563" s="222" t="s">
        <v>562</v>
      </c>
      <c r="D14563" s="222" t="s">
        <v>164</v>
      </c>
      <c r="E14563" s="199" t="s">
        <v>163</v>
      </c>
      <c r="F14563" s="200" t="s">
        <v>5181</v>
      </c>
      <c r="G14563" s="200" t="s">
        <v>5182</v>
      </c>
      <c r="H14563" s="200" t="s">
        <v>258</v>
      </c>
      <c r="I14563" s="200">
        <v>45749</v>
      </c>
      <c r="J14563" s="143">
        <f t="shared" si="227"/>
        <v>45749</v>
      </c>
      <c r="K14563" s="202">
        <v>3</v>
      </c>
      <c r="L14563" s="284" t="s">
        <v>7108</v>
      </c>
      <c r="M14563" s="223"/>
      <c r="N14563" s="203">
        <v>8.2874999999999996</v>
      </c>
      <c r="O14563" s="222" t="s">
        <v>943</v>
      </c>
    </row>
    <row r="14564" spans="1:15" ht="29.25" customHeight="1">
      <c r="A14564" s="221" t="s">
        <v>2860</v>
      </c>
      <c r="B14564" s="221" t="s">
        <v>786</v>
      </c>
      <c r="C14564" s="222" t="s">
        <v>562</v>
      </c>
      <c r="D14564" s="222" t="s">
        <v>164</v>
      </c>
      <c r="E14564" s="199" t="s">
        <v>163</v>
      </c>
      <c r="F14564" s="200" t="s">
        <v>2053</v>
      </c>
      <c r="G14564" s="200" t="s">
        <v>9089</v>
      </c>
      <c r="H14564" s="200" t="s">
        <v>49</v>
      </c>
      <c r="I14564" s="200">
        <v>45749</v>
      </c>
      <c r="J14564" s="143">
        <f t="shared" si="227"/>
        <v>45749</v>
      </c>
      <c r="K14564" s="202">
        <v>5</v>
      </c>
      <c r="L14564" s="284" t="s">
        <v>7106</v>
      </c>
      <c r="M14564" s="223"/>
      <c r="N14564" s="203">
        <v>1.4750000000000001</v>
      </c>
      <c r="O14564" s="222" t="s">
        <v>940</v>
      </c>
    </row>
    <row r="14565" spans="1:15" ht="29.25" customHeight="1">
      <c r="A14565" s="221" t="s">
        <v>2860</v>
      </c>
      <c r="B14565" s="221" t="s">
        <v>786</v>
      </c>
      <c r="C14565" s="222" t="s">
        <v>562</v>
      </c>
      <c r="D14565" s="222" t="s">
        <v>164</v>
      </c>
      <c r="E14565" s="199" t="s">
        <v>163</v>
      </c>
      <c r="F14565" s="200" t="s">
        <v>6337</v>
      </c>
      <c r="G14565" s="200" t="s">
        <v>6338</v>
      </c>
      <c r="H14565" s="200" t="s">
        <v>52</v>
      </c>
      <c r="I14565" s="200">
        <v>45754</v>
      </c>
      <c r="J14565" s="143">
        <f t="shared" si="227"/>
        <v>45754</v>
      </c>
      <c r="K14565" s="202">
        <v>4</v>
      </c>
      <c r="L14565" s="284" t="s">
        <v>7110</v>
      </c>
      <c r="M14565" s="223"/>
      <c r="N14565" s="203">
        <v>0.75</v>
      </c>
      <c r="O14565" s="222" t="s">
        <v>992</v>
      </c>
    </row>
    <row r="14566" spans="1:15" ht="29.25" customHeight="1">
      <c r="A14566" s="221" t="s">
        <v>2860</v>
      </c>
      <c r="B14566" s="221" t="s">
        <v>786</v>
      </c>
      <c r="C14566" s="222" t="s">
        <v>562</v>
      </c>
      <c r="D14566" s="222" t="s">
        <v>164</v>
      </c>
      <c r="E14566" s="199" t="s">
        <v>163</v>
      </c>
      <c r="F14566" s="200" t="s">
        <v>2053</v>
      </c>
      <c r="G14566" s="200" t="s">
        <v>9089</v>
      </c>
      <c r="H14566" s="200" t="s">
        <v>49</v>
      </c>
      <c r="I14566" s="200">
        <v>45754</v>
      </c>
      <c r="J14566" s="143">
        <f t="shared" si="227"/>
        <v>45754</v>
      </c>
      <c r="K14566" s="202">
        <v>5</v>
      </c>
      <c r="L14566" s="284" t="s">
        <v>7109</v>
      </c>
      <c r="M14566" s="223"/>
      <c r="N14566" s="203">
        <v>1.4750000000000001</v>
      </c>
      <c r="O14566" s="222" t="s">
        <v>940</v>
      </c>
    </row>
    <row r="14567" spans="1:15" ht="29.25" customHeight="1">
      <c r="A14567" s="221" t="s">
        <v>2860</v>
      </c>
      <c r="B14567" s="221" t="s">
        <v>786</v>
      </c>
      <c r="C14567" s="222" t="s">
        <v>562</v>
      </c>
      <c r="D14567" s="222" t="s">
        <v>164</v>
      </c>
      <c r="E14567" s="199" t="s">
        <v>163</v>
      </c>
      <c r="F14567" s="200" t="s">
        <v>2053</v>
      </c>
      <c r="G14567" s="200" t="s">
        <v>9089</v>
      </c>
      <c r="H14567" s="200"/>
      <c r="I14567" s="200">
        <v>45755</v>
      </c>
      <c r="J14567" s="143">
        <f t="shared" si="227"/>
        <v>45755</v>
      </c>
      <c r="K14567" s="202">
        <v>1</v>
      </c>
      <c r="L14567" s="285" t="s">
        <v>7113</v>
      </c>
      <c r="M14567" s="223"/>
      <c r="N14567" s="203"/>
      <c r="O14567" s="222" t="s">
        <v>326</v>
      </c>
    </row>
    <row r="14568" spans="1:15" ht="29.25" customHeight="1">
      <c r="A14568" s="221" t="s">
        <v>2860</v>
      </c>
      <c r="B14568" s="221" t="s">
        <v>786</v>
      </c>
      <c r="C14568" s="222" t="s">
        <v>562</v>
      </c>
      <c r="D14568" s="222" t="s">
        <v>164</v>
      </c>
      <c r="E14568" s="199" t="s">
        <v>163</v>
      </c>
      <c r="F14568" s="200" t="s">
        <v>2053</v>
      </c>
      <c r="G14568" s="200" t="s">
        <v>9089</v>
      </c>
      <c r="H14568" s="200" t="s">
        <v>118</v>
      </c>
      <c r="I14568" s="200">
        <v>45755</v>
      </c>
      <c r="J14568" s="143">
        <f t="shared" si="227"/>
        <v>45755</v>
      </c>
      <c r="K14568" s="202">
        <v>2</v>
      </c>
      <c r="L14568" s="284" t="s">
        <v>7112</v>
      </c>
      <c r="M14568" s="223"/>
      <c r="N14568" s="203">
        <v>14.35</v>
      </c>
      <c r="O14568" s="222" t="s">
        <v>940</v>
      </c>
    </row>
    <row r="14569" spans="1:15" ht="29.25" customHeight="1">
      <c r="A14569" s="221" t="s">
        <v>2860</v>
      </c>
      <c r="B14569" s="221" t="s">
        <v>786</v>
      </c>
      <c r="C14569" s="222" t="s">
        <v>562</v>
      </c>
      <c r="D14569" s="222" t="s">
        <v>164</v>
      </c>
      <c r="E14569" s="199" t="s">
        <v>163</v>
      </c>
      <c r="F14569" s="200" t="s">
        <v>6337</v>
      </c>
      <c r="G14569" s="200" t="s">
        <v>6338</v>
      </c>
      <c r="H14569" s="200" t="s">
        <v>52</v>
      </c>
      <c r="I14569" s="200">
        <v>45755</v>
      </c>
      <c r="J14569" s="143">
        <f t="shared" si="227"/>
        <v>45755</v>
      </c>
      <c r="K14569" s="202">
        <v>6</v>
      </c>
      <c r="L14569" s="284" t="s">
        <v>7111</v>
      </c>
      <c r="M14569" s="223"/>
      <c r="N14569" s="203">
        <v>0.75</v>
      </c>
      <c r="O14569" s="222" t="s">
        <v>992</v>
      </c>
    </row>
    <row r="14570" spans="1:15" ht="29.25" customHeight="1">
      <c r="A14570" s="221" t="s">
        <v>2860</v>
      </c>
      <c r="B14570" s="221" t="s">
        <v>786</v>
      </c>
      <c r="C14570" s="222" t="s">
        <v>562</v>
      </c>
      <c r="D14570" s="222" t="s">
        <v>164</v>
      </c>
      <c r="E14570" s="199" t="s">
        <v>165</v>
      </c>
      <c r="F14570" s="200"/>
      <c r="G14570" s="200"/>
      <c r="H14570" s="200"/>
      <c r="I14570" s="200">
        <v>45756</v>
      </c>
      <c r="J14570" s="143">
        <f t="shared" si="227"/>
        <v>45756</v>
      </c>
      <c r="K14570" s="202">
        <v>8</v>
      </c>
      <c r="L14570" s="285" t="s">
        <v>217</v>
      </c>
      <c r="M14570" s="223"/>
      <c r="N14570" s="203"/>
      <c r="O14570" s="222" t="s">
        <v>326</v>
      </c>
    </row>
    <row r="14571" spans="1:15" ht="29.25" customHeight="1">
      <c r="A14571" s="221" t="s">
        <v>2860</v>
      </c>
      <c r="B14571" s="221" t="s">
        <v>786</v>
      </c>
      <c r="C14571" s="222" t="s">
        <v>562</v>
      </c>
      <c r="D14571" s="222" t="s">
        <v>164</v>
      </c>
      <c r="E14571" s="199" t="s">
        <v>163</v>
      </c>
      <c r="F14571" s="200" t="s">
        <v>1742</v>
      </c>
      <c r="G14571" s="200" t="s">
        <v>1743</v>
      </c>
      <c r="H14571" s="200"/>
      <c r="I14571" s="200">
        <v>45757</v>
      </c>
      <c r="J14571" s="143">
        <f t="shared" si="227"/>
        <v>45757</v>
      </c>
      <c r="K14571" s="202">
        <v>2</v>
      </c>
      <c r="L14571" s="285" t="s">
        <v>7304</v>
      </c>
      <c r="M14571" s="223"/>
      <c r="N14571" s="203"/>
      <c r="O14571" s="222" t="s">
        <v>326</v>
      </c>
    </row>
    <row r="14572" spans="1:15" ht="29.25" customHeight="1">
      <c r="A14572" s="221" t="s">
        <v>2860</v>
      </c>
      <c r="B14572" s="221" t="s">
        <v>786</v>
      </c>
      <c r="C14572" s="222" t="s">
        <v>562</v>
      </c>
      <c r="D14572" s="222" t="s">
        <v>164</v>
      </c>
      <c r="E14572" s="199" t="s">
        <v>178</v>
      </c>
      <c r="F14572" s="200"/>
      <c r="G14572" s="200"/>
      <c r="H14572" s="200"/>
      <c r="I14572" s="200">
        <v>45757</v>
      </c>
      <c r="J14572" s="143">
        <f t="shared" si="227"/>
        <v>45757</v>
      </c>
      <c r="K14572" s="202">
        <v>1</v>
      </c>
      <c r="L14572" s="285" t="s">
        <v>7098</v>
      </c>
      <c r="M14572" s="223"/>
      <c r="N14572" s="203"/>
      <c r="O14572" s="222" t="s">
        <v>326</v>
      </c>
    </row>
    <row r="14573" spans="1:15" ht="29.25" customHeight="1">
      <c r="A14573" s="221" t="s">
        <v>2860</v>
      </c>
      <c r="B14573" s="221" t="s">
        <v>786</v>
      </c>
      <c r="C14573" s="222" t="s">
        <v>562</v>
      </c>
      <c r="D14573" s="222" t="s">
        <v>164</v>
      </c>
      <c r="E14573" s="199" t="s">
        <v>176</v>
      </c>
      <c r="F14573" s="200"/>
      <c r="G14573" s="200"/>
      <c r="H14573" s="200"/>
      <c r="I14573" s="200">
        <v>45757</v>
      </c>
      <c r="J14573" s="143">
        <f t="shared" si="227"/>
        <v>45757</v>
      </c>
      <c r="K14573" s="202">
        <v>1.5</v>
      </c>
      <c r="L14573" s="284" t="s">
        <v>7305</v>
      </c>
      <c r="M14573" s="223" t="s">
        <v>7306</v>
      </c>
      <c r="N14573" s="203"/>
      <c r="O14573" s="222" t="s">
        <v>326</v>
      </c>
    </row>
    <row r="14574" spans="1:15" ht="29.25" customHeight="1">
      <c r="A14574" s="221" t="s">
        <v>2860</v>
      </c>
      <c r="B14574" s="221" t="s">
        <v>786</v>
      </c>
      <c r="C14574" s="222" t="s">
        <v>562</v>
      </c>
      <c r="D14574" s="222" t="s">
        <v>164</v>
      </c>
      <c r="E14574" s="199" t="s">
        <v>163</v>
      </c>
      <c r="F14574" s="200" t="s">
        <v>6337</v>
      </c>
      <c r="G14574" s="200" t="s">
        <v>6338</v>
      </c>
      <c r="H14574" s="200" t="s">
        <v>52</v>
      </c>
      <c r="I14574" s="200">
        <v>45757</v>
      </c>
      <c r="J14574" s="143">
        <f t="shared" si="227"/>
        <v>45757</v>
      </c>
      <c r="K14574" s="202">
        <v>4.5</v>
      </c>
      <c r="L14574" s="284" t="s">
        <v>7303</v>
      </c>
      <c r="M14574" s="223"/>
      <c r="N14574" s="203">
        <v>0.75</v>
      </c>
      <c r="O14574" s="222" t="s">
        <v>992</v>
      </c>
    </row>
    <row r="14575" spans="1:15" ht="29.25" customHeight="1">
      <c r="A14575" s="221" t="s">
        <v>2860</v>
      </c>
      <c r="B14575" s="221" t="s">
        <v>786</v>
      </c>
      <c r="C14575" s="222" t="s">
        <v>562</v>
      </c>
      <c r="D14575" s="222" t="s">
        <v>164</v>
      </c>
      <c r="E14575" s="199" t="s">
        <v>163</v>
      </c>
      <c r="F14575" s="200" t="s">
        <v>1742</v>
      </c>
      <c r="G14575" s="200" t="s">
        <v>1743</v>
      </c>
      <c r="H14575" s="200" t="s">
        <v>49</v>
      </c>
      <c r="I14575" s="200">
        <v>45758</v>
      </c>
      <c r="J14575" s="143">
        <f t="shared" si="227"/>
        <v>45758</v>
      </c>
      <c r="K14575" s="202">
        <v>7</v>
      </c>
      <c r="L14575" s="284" t="s">
        <v>7307</v>
      </c>
      <c r="M14575" s="223"/>
      <c r="N14575" s="203">
        <v>2.2749999999999999</v>
      </c>
      <c r="O14575" s="222" t="s">
        <v>940</v>
      </c>
    </row>
    <row r="14576" spans="1:15" ht="29.25" customHeight="1">
      <c r="A14576" s="221" t="s">
        <v>2860</v>
      </c>
      <c r="B14576" s="221" t="s">
        <v>786</v>
      </c>
      <c r="C14576" s="222" t="s">
        <v>562</v>
      </c>
      <c r="D14576" s="222" t="s">
        <v>164</v>
      </c>
      <c r="E14576" s="199" t="s">
        <v>163</v>
      </c>
      <c r="F14576" s="200" t="s">
        <v>6337</v>
      </c>
      <c r="G14576" s="200" t="s">
        <v>6338</v>
      </c>
      <c r="H14576" s="200" t="s">
        <v>52</v>
      </c>
      <c r="I14576" s="200">
        <v>45758</v>
      </c>
      <c r="J14576" s="143">
        <f t="shared" si="227"/>
        <v>45758</v>
      </c>
      <c r="K14576" s="202">
        <v>2</v>
      </c>
      <c r="L14576" s="284" t="s">
        <v>7308</v>
      </c>
      <c r="M14576" s="223"/>
      <c r="N14576" s="203">
        <v>0.75</v>
      </c>
      <c r="O14576" s="222" t="s">
        <v>992</v>
      </c>
    </row>
    <row r="14577" spans="1:15" ht="29.25" customHeight="1">
      <c r="A14577" s="221" t="s">
        <v>2860</v>
      </c>
      <c r="B14577" s="221" t="s">
        <v>786</v>
      </c>
      <c r="C14577" s="222" t="s">
        <v>562</v>
      </c>
      <c r="D14577" s="222" t="s">
        <v>164</v>
      </c>
      <c r="E14577" s="199" t="s">
        <v>179</v>
      </c>
      <c r="F14577" s="200"/>
      <c r="G14577" s="200"/>
      <c r="H14577" s="200"/>
      <c r="I14577" s="200">
        <v>45761</v>
      </c>
      <c r="J14577" s="143">
        <f t="shared" si="227"/>
        <v>45761</v>
      </c>
      <c r="K14577" s="202">
        <v>8</v>
      </c>
      <c r="L14577" s="285" t="s">
        <v>7309</v>
      </c>
      <c r="M14577" s="223"/>
      <c r="N14577" s="203"/>
      <c r="O14577" s="222" t="s">
        <v>326</v>
      </c>
    </row>
    <row r="14578" spans="1:15" ht="29.25" customHeight="1">
      <c r="A14578" s="221" t="s">
        <v>2860</v>
      </c>
      <c r="B14578" s="221" t="s">
        <v>786</v>
      </c>
      <c r="C14578" s="222" t="s">
        <v>562</v>
      </c>
      <c r="D14578" s="222" t="s">
        <v>164</v>
      </c>
      <c r="E14578" s="199" t="s">
        <v>179</v>
      </c>
      <c r="F14578" s="200"/>
      <c r="G14578" s="200"/>
      <c r="H14578" s="200"/>
      <c r="I14578" s="200">
        <v>45761</v>
      </c>
      <c r="J14578" s="143">
        <f t="shared" si="227"/>
        <v>45761</v>
      </c>
      <c r="K14578" s="202">
        <v>1</v>
      </c>
      <c r="L14578" s="284" t="s">
        <v>7310</v>
      </c>
      <c r="M14578" s="223"/>
      <c r="N14578" s="203"/>
      <c r="O14578" s="222" t="s">
        <v>326</v>
      </c>
    </row>
    <row r="14579" spans="1:15" ht="29.25" customHeight="1">
      <c r="A14579" s="221" t="s">
        <v>2860</v>
      </c>
      <c r="B14579" s="221" t="s">
        <v>786</v>
      </c>
      <c r="C14579" s="222" t="s">
        <v>562</v>
      </c>
      <c r="D14579" s="222" t="s">
        <v>164</v>
      </c>
      <c r="E14579" s="199" t="s">
        <v>163</v>
      </c>
      <c r="F14579" s="200" t="s">
        <v>5181</v>
      </c>
      <c r="G14579" s="200" t="s">
        <v>5182</v>
      </c>
      <c r="H14579" s="200" t="s">
        <v>258</v>
      </c>
      <c r="I14579" s="200">
        <v>45761</v>
      </c>
      <c r="J14579" s="143">
        <f t="shared" si="227"/>
        <v>45761</v>
      </c>
      <c r="K14579" s="202">
        <v>0.5</v>
      </c>
      <c r="L14579" s="284" t="s">
        <v>7311</v>
      </c>
      <c r="M14579" s="223"/>
      <c r="N14579" s="203">
        <v>8.2874999999999996</v>
      </c>
      <c r="O14579" s="222" t="s">
        <v>943</v>
      </c>
    </row>
    <row r="14580" spans="1:15" ht="29.25" customHeight="1">
      <c r="A14580" s="221" t="s">
        <v>2860</v>
      </c>
      <c r="B14580" s="221" t="s">
        <v>786</v>
      </c>
      <c r="C14580" s="222" t="s">
        <v>562</v>
      </c>
      <c r="D14580" s="222" t="s">
        <v>164</v>
      </c>
      <c r="E14580" s="199" t="s">
        <v>179</v>
      </c>
      <c r="F14580" s="200"/>
      <c r="G14580" s="200"/>
      <c r="H14580" s="200"/>
      <c r="I14580" s="200">
        <v>45762</v>
      </c>
      <c r="J14580" s="143">
        <f t="shared" si="227"/>
        <v>45762</v>
      </c>
      <c r="K14580" s="202">
        <v>1.5</v>
      </c>
      <c r="L14580" s="285" t="s">
        <v>7309</v>
      </c>
      <c r="M14580" s="223"/>
      <c r="N14580" s="203"/>
      <c r="O14580" s="222" t="s">
        <v>326</v>
      </c>
    </row>
    <row r="14581" spans="1:15" ht="29.25" customHeight="1">
      <c r="A14581" s="221" t="s">
        <v>2860</v>
      </c>
      <c r="B14581" s="221" t="s">
        <v>786</v>
      </c>
      <c r="C14581" s="222" t="s">
        <v>562</v>
      </c>
      <c r="D14581" s="222" t="s">
        <v>164</v>
      </c>
      <c r="E14581" s="199" t="s">
        <v>163</v>
      </c>
      <c r="F14581" s="200" t="s">
        <v>6525</v>
      </c>
      <c r="G14581" s="200" t="s">
        <v>6697</v>
      </c>
      <c r="H14581" s="200" t="s">
        <v>52</v>
      </c>
      <c r="I14581" s="200">
        <v>45762</v>
      </c>
      <c r="J14581" s="143">
        <f t="shared" si="227"/>
        <v>45762</v>
      </c>
      <c r="K14581" s="202">
        <v>7</v>
      </c>
      <c r="L14581" s="284" t="s">
        <v>7312</v>
      </c>
      <c r="M14581" s="223"/>
      <c r="N14581" s="203">
        <v>0.61499999999999999</v>
      </c>
      <c r="O14581" s="222" t="s">
        <v>972</v>
      </c>
    </row>
    <row r="14582" spans="1:15" ht="29.25" customHeight="1">
      <c r="A14582" s="221" t="s">
        <v>2860</v>
      </c>
      <c r="B14582" s="221" t="s">
        <v>786</v>
      </c>
      <c r="C14582" s="222" t="s">
        <v>562</v>
      </c>
      <c r="D14582" s="222" t="s">
        <v>164</v>
      </c>
      <c r="E14582" s="199" t="s">
        <v>179</v>
      </c>
      <c r="F14582" s="200"/>
      <c r="G14582" s="200"/>
      <c r="H14582" s="200"/>
      <c r="I14582" s="200">
        <v>45763</v>
      </c>
      <c r="J14582" s="143">
        <f t="shared" si="227"/>
        <v>45763</v>
      </c>
      <c r="K14582" s="202">
        <v>3</v>
      </c>
      <c r="L14582" s="284" t="s">
        <v>7313</v>
      </c>
      <c r="M14582" s="223"/>
      <c r="N14582" s="203"/>
      <c r="O14582" s="222" t="s">
        <v>326</v>
      </c>
    </row>
    <row r="14583" spans="1:15" ht="29.25" customHeight="1">
      <c r="A14583" s="221" t="s">
        <v>2860</v>
      </c>
      <c r="B14583" s="221" t="s">
        <v>786</v>
      </c>
      <c r="C14583" s="222" t="s">
        <v>562</v>
      </c>
      <c r="D14583" s="222" t="s">
        <v>164</v>
      </c>
      <c r="E14583" s="199" t="s">
        <v>163</v>
      </c>
      <c r="F14583" s="200" t="s">
        <v>5181</v>
      </c>
      <c r="G14583" s="200" t="s">
        <v>5182</v>
      </c>
      <c r="H14583" s="200"/>
      <c r="I14583" s="200">
        <v>45763</v>
      </c>
      <c r="J14583" s="143">
        <f t="shared" si="227"/>
        <v>45763</v>
      </c>
      <c r="K14583" s="202">
        <v>0.5</v>
      </c>
      <c r="L14583" s="285" t="s">
        <v>7314</v>
      </c>
      <c r="M14583" s="223"/>
      <c r="N14583" s="203"/>
      <c r="O14583" s="222" t="s">
        <v>326</v>
      </c>
    </row>
    <row r="14584" spans="1:15" ht="29.25" customHeight="1">
      <c r="A14584" s="221" t="s">
        <v>2860</v>
      </c>
      <c r="B14584" s="221" t="s">
        <v>786</v>
      </c>
      <c r="C14584" s="222" t="s">
        <v>562</v>
      </c>
      <c r="D14584" s="222" t="s">
        <v>164</v>
      </c>
      <c r="E14584" s="199" t="s">
        <v>163</v>
      </c>
      <c r="F14584" s="200" t="s">
        <v>6525</v>
      </c>
      <c r="G14584" s="200" t="s">
        <v>6697</v>
      </c>
      <c r="H14584" s="200" t="s">
        <v>52</v>
      </c>
      <c r="I14584" s="200">
        <v>45763</v>
      </c>
      <c r="J14584" s="143">
        <f t="shared" si="227"/>
        <v>45763</v>
      </c>
      <c r="K14584" s="202">
        <v>5</v>
      </c>
      <c r="L14584" s="284" t="s">
        <v>7315</v>
      </c>
      <c r="M14584" s="223"/>
      <c r="N14584" s="203">
        <v>0.61499999999999999</v>
      </c>
      <c r="O14584" s="222" t="s">
        <v>972</v>
      </c>
    </row>
    <row r="14585" spans="1:15" ht="29.25" customHeight="1">
      <c r="A14585" s="221" t="s">
        <v>2860</v>
      </c>
      <c r="B14585" s="221" t="s">
        <v>786</v>
      </c>
      <c r="C14585" s="222" t="s">
        <v>562</v>
      </c>
      <c r="D14585" s="222" t="s">
        <v>164</v>
      </c>
      <c r="E14585" s="199" t="s">
        <v>178</v>
      </c>
      <c r="F14585" s="200"/>
      <c r="G14585" s="200"/>
      <c r="H14585" s="200"/>
      <c r="I14585" s="200">
        <v>45764</v>
      </c>
      <c r="J14585" s="143">
        <f t="shared" si="227"/>
        <v>45764</v>
      </c>
      <c r="K14585" s="202">
        <v>0.5</v>
      </c>
      <c r="L14585" s="285" t="s">
        <v>7102</v>
      </c>
      <c r="M14585" s="223"/>
      <c r="N14585" s="203"/>
      <c r="O14585" s="222" t="s">
        <v>326</v>
      </c>
    </row>
    <row r="14586" spans="1:15" ht="29.25" customHeight="1">
      <c r="A14586" s="221" t="s">
        <v>2860</v>
      </c>
      <c r="B14586" s="221" t="s">
        <v>786</v>
      </c>
      <c r="C14586" s="222" t="s">
        <v>562</v>
      </c>
      <c r="D14586" s="222" t="s">
        <v>164</v>
      </c>
      <c r="E14586" s="199" t="s">
        <v>163</v>
      </c>
      <c r="F14586" s="200" t="s">
        <v>5181</v>
      </c>
      <c r="G14586" s="200" t="s">
        <v>5182</v>
      </c>
      <c r="H14586" s="200" t="s">
        <v>258</v>
      </c>
      <c r="I14586" s="200">
        <v>45764</v>
      </c>
      <c r="J14586" s="143">
        <f t="shared" si="227"/>
        <v>45764</v>
      </c>
      <c r="K14586" s="202">
        <v>1</v>
      </c>
      <c r="L14586" s="285" t="s">
        <v>7515</v>
      </c>
      <c r="M14586" s="223"/>
      <c r="N14586" s="203">
        <v>8.2874999999999996</v>
      </c>
      <c r="O14586" s="222" t="s">
        <v>943</v>
      </c>
    </row>
    <row r="14587" spans="1:15" ht="29.25" customHeight="1">
      <c r="A14587" s="221" t="s">
        <v>2860</v>
      </c>
      <c r="B14587" s="221" t="s">
        <v>786</v>
      </c>
      <c r="C14587" s="222" t="s">
        <v>562</v>
      </c>
      <c r="D14587" s="222" t="s">
        <v>164</v>
      </c>
      <c r="E14587" s="199" t="s">
        <v>163</v>
      </c>
      <c r="F14587" s="200" t="s">
        <v>6337</v>
      </c>
      <c r="G14587" s="200" t="s">
        <v>6338</v>
      </c>
      <c r="H14587" s="200" t="s">
        <v>52</v>
      </c>
      <c r="I14587" s="200">
        <v>45764</v>
      </c>
      <c r="J14587" s="143">
        <f t="shared" si="227"/>
        <v>45764</v>
      </c>
      <c r="K14587" s="202">
        <v>6</v>
      </c>
      <c r="L14587" s="285" t="s">
        <v>7516</v>
      </c>
      <c r="M14587" s="223"/>
      <c r="N14587" s="203">
        <v>0.75</v>
      </c>
      <c r="O14587" s="222" t="s">
        <v>992</v>
      </c>
    </row>
    <row r="14588" spans="1:15" ht="29.25" customHeight="1">
      <c r="A14588" s="221" t="s">
        <v>2860</v>
      </c>
      <c r="B14588" s="221" t="s">
        <v>786</v>
      </c>
      <c r="C14588" s="222" t="s">
        <v>562</v>
      </c>
      <c r="D14588" s="222" t="s">
        <v>164</v>
      </c>
      <c r="E14588" s="199" t="s">
        <v>163</v>
      </c>
      <c r="F14588" s="200" t="s">
        <v>2053</v>
      </c>
      <c r="G14588" s="200" t="s">
        <v>9089</v>
      </c>
      <c r="H14588" s="200" t="s">
        <v>49</v>
      </c>
      <c r="I14588" s="200">
        <v>45764</v>
      </c>
      <c r="J14588" s="143">
        <f t="shared" si="227"/>
        <v>45764</v>
      </c>
      <c r="K14588" s="202">
        <v>1.5</v>
      </c>
      <c r="L14588" s="285" t="s">
        <v>7517</v>
      </c>
      <c r="M14588" s="223"/>
      <c r="N14588" s="203">
        <v>1.4750000000000001</v>
      </c>
      <c r="O14588" s="222" t="s">
        <v>940</v>
      </c>
    </row>
    <row r="14589" spans="1:15" ht="29.25" customHeight="1">
      <c r="A14589" s="221" t="s">
        <v>2860</v>
      </c>
      <c r="B14589" s="221" t="s">
        <v>786</v>
      </c>
      <c r="C14589" s="222" t="s">
        <v>562</v>
      </c>
      <c r="D14589" s="222" t="s">
        <v>164</v>
      </c>
      <c r="E14589" s="199" t="s">
        <v>163</v>
      </c>
      <c r="F14589" s="200" t="s">
        <v>6525</v>
      </c>
      <c r="G14589" s="200" t="s">
        <v>6697</v>
      </c>
      <c r="H14589" s="200" t="s">
        <v>52</v>
      </c>
      <c r="I14589" s="200">
        <v>45765</v>
      </c>
      <c r="J14589" s="143">
        <f t="shared" si="227"/>
        <v>45765</v>
      </c>
      <c r="K14589" s="202">
        <v>3</v>
      </c>
      <c r="L14589" s="285" t="s">
        <v>7519</v>
      </c>
      <c r="M14589" s="223"/>
      <c r="N14589" s="203">
        <v>0.61499999999999999</v>
      </c>
      <c r="O14589" s="222" t="s">
        <v>972</v>
      </c>
    </row>
    <row r="14590" spans="1:15" ht="29.25" customHeight="1">
      <c r="A14590" s="221" t="s">
        <v>2860</v>
      </c>
      <c r="B14590" s="221" t="s">
        <v>786</v>
      </c>
      <c r="C14590" s="222" t="s">
        <v>562</v>
      </c>
      <c r="D14590" s="222" t="s">
        <v>164</v>
      </c>
      <c r="E14590" s="199" t="s">
        <v>163</v>
      </c>
      <c r="F14590" s="200" t="s">
        <v>6337</v>
      </c>
      <c r="G14590" s="200" t="s">
        <v>6338</v>
      </c>
      <c r="H14590" s="200" t="s">
        <v>52</v>
      </c>
      <c r="I14590" s="200">
        <v>45765</v>
      </c>
      <c r="J14590" s="143">
        <f t="shared" si="227"/>
        <v>45765</v>
      </c>
      <c r="K14590" s="202">
        <v>5</v>
      </c>
      <c r="L14590" s="285" t="s">
        <v>7518</v>
      </c>
      <c r="M14590" s="223"/>
      <c r="N14590" s="203">
        <v>0.75</v>
      </c>
      <c r="O14590" s="222" t="s">
        <v>992</v>
      </c>
    </row>
    <row r="14591" spans="1:15" ht="29.25" customHeight="1">
      <c r="A14591" s="221" t="s">
        <v>2860</v>
      </c>
      <c r="B14591" s="221" t="s">
        <v>786</v>
      </c>
      <c r="C14591" s="222" t="s">
        <v>562</v>
      </c>
      <c r="D14591" s="222" t="s">
        <v>164</v>
      </c>
      <c r="E14591" s="199" t="s">
        <v>163</v>
      </c>
      <c r="F14591" s="200" t="s">
        <v>6525</v>
      </c>
      <c r="G14591" s="200" t="s">
        <v>6697</v>
      </c>
      <c r="H14591" s="200" t="s">
        <v>52</v>
      </c>
      <c r="I14591" s="200">
        <v>45768</v>
      </c>
      <c r="J14591" s="143">
        <f t="shared" si="227"/>
        <v>45768</v>
      </c>
      <c r="K14591" s="202">
        <v>7.5</v>
      </c>
      <c r="L14591" s="284" t="s">
        <v>7521</v>
      </c>
      <c r="M14591" s="223"/>
      <c r="N14591" s="203">
        <v>0.61499999999999999</v>
      </c>
      <c r="O14591" s="222" t="s">
        <v>972</v>
      </c>
    </row>
    <row r="14592" spans="1:15" ht="29.25" customHeight="1">
      <c r="A14592" s="221" t="s">
        <v>2860</v>
      </c>
      <c r="B14592" s="221" t="s">
        <v>786</v>
      </c>
      <c r="C14592" s="222" t="s">
        <v>562</v>
      </c>
      <c r="D14592" s="222" t="s">
        <v>164</v>
      </c>
      <c r="E14592" s="199" t="s">
        <v>163</v>
      </c>
      <c r="F14592" s="200" t="s">
        <v>6337</v>
      </c>
      <c r="G14592" s="200" t="s">
        <v>6338</v>
      </c>
      <c r="H14592" s="200" t="s">
        <v>52</v>
      </c>
      <c r="I14592" s="200">
        <v>45768</v>
      </c>
      <c r="J14592" s="143">
        <f t="shared" si="227"/>
        <v>45768</v>
      </c>
      <c r="K14592" s="202">
        <v>1.5</v>
      </c>
      <c r="L14592" s="285" t="s">
        <v>7520</v>
      </c>
      <c r="M14592" s="223"/>
      <c r="N14592" s="203">
        <v>0.75</v>
      </c>
      <c r="O14592" s="222" t="s">
        <v>992</v>
      </c>
    </row>
    <row r="14593" spans="1:15" ht="29.25" customHeight="1">
      <c r="A14593" s="221" t="s">
        <v>2860</v>
      </c>
      <c r="B14593" s="221" t="s">
        <v>786</v>
      </c>
      <c r="C14593" s="222" t="s">
        <v>562</v>
      </c>
      <c r="D14593" s="222" t="s">
        <v>164</v>
      </c>
      <c r="E14593" s="199" t="s">
        <v>163</v>
      </c>
      <c r="F14593" s="200" t="s">
        <v>5181</v>
      </c>
      <c r="G14593" s="200" t="s">
        <v>5182</v>
      </c>
      <c r="H14593" s="200" t="s">
        <v>258</v>
      </c>
      <c r="I14593" s="200">
        <v>45769</v>
      </c>
      <c r="J14593" s="143">
        <f t="shared" si="227"/>
        <v>45769</v>
      </c>
      <c r="K14593" s="202">
        <v>6</v>
      </c>
      <c r="L14593" s="284" t="s">
        <v>7522</v>
      </c>
      <c r="M14593" s="223"/>
      <c r="N14593" s="203">
        <v>8.2874999999999996</v>
      </c>
      <c r="O14593" s="222" t="s">
        <v>943</v>
      </c>
    </row>
    <row r="14594" spans="1:15" ht="29.25" customHeight="1">
      <c r="A14594" s="221" t="s">
        <v>2860</v>
      </c>
      <c r="B14594" s="221" t="s">
        <v>786</v>
      </c>
      <c r="C14594" s="222" t="s">
        <v>562</v>
      </c>
      <c r="D14594" s="222" t="s">
        <v>164</v>
      </c>
      <c r="E14594" s="199" t="s">
        <v>163</v>
      </c>
      <c r="F14594" s="200" t="s">
        <v>6337</v>
      </c>
      <c r="G14594" s="200" t="s">
        <v>6338</v>
      </c>
      <c r="H14594" s="200" t="s">
        <v>52</v>
      </c>
      <c r="I14594" s="200">
        <v>45769</v>
      </c>
      <c r="J14594" s="143">
        <f t="shared" si="227"/>
        <v>45769</v>
      </c>
      <c r="K14594" s="202">
        <v>3</v>
      </c>
      <c r="L14594" s="285" t="s">
        <v>7523</v>
      </c>
      <c r="M14594" s="223"/>
      <c r="N14594" s="203">
        <v>0.75</v>
      </c>
      <c r="O14594" s="222" t="s">
        <v>992</v>
      </c>
    </row>
    <row r="14595" spans="1:15" ht="29.25" customHeight="1">
      <c r="A14595" s="221" t="s">
        <v>2860</v>
      </c>
      <c r="B14595" s="221" t="s">
        <v>786</v>
      </c>
      <c r="C14595" s="222" t="s">
        <v>562</v>
      </c>
      <c r="D14595" s="222" t="s">
        <v>164</v>
      </c>
      <c r="E14595" s="199" t="s">
        <v>163</v>
      </c>
      <c r="F14595" s="200" t="s">
        <v>5181</v>
      </c>
      <c r="G14595" s="200" t="s">
        <v>5182</v>
      </c>
      <c r="H14595" s="200"/>
      <c r="I14595" s="200">
        <v>45770</v>
      </c>
      <c r="J14595" s="143">
        <f t="shared" ref="J14595:J14658" si="228">I14595</f>
        <v>45770</v>
      </c>
      <c r="K14595" s="202">
        <v>0.5</v>
      </c>
      <c r="L14595" s="285" t="s">
        <v>7524</v>
      </c>
      <c r="M14595" s="223"/>
      <c r="N14595" s="203"/>
      <c r="O14595" s="222" t="s">
        <v>326</v>
      </c>
    </row>
    <row r="14596" spans="1:15" ht="29.25" customHeight="1">
      <c r="A14596" s="221" t="s">
        <v>2860</v>
      </c>
      <c r="B14596" s="221" t="s">
        <v>786</v>
      </c>
      <c r="C14596" s="222" t="s">
        <v>562</v>
      </c>
      <c r="D14596" s="222" t="s">
        <v>164</v>
      </c>
      <c r="E14596" s="199" t="s">
        <v>178</v>
      </c>
      <c r="F14596" s="200"/>
      <c r="G14596" s="200"/>
      <c r="H14596" s="200"/>
      <c r="I14596" s="200">
        <v>45770</v>
      </c>
      <c r="J14596" s="143">
        <f t="shared" si="228"/>
        <v>45770</v>
      </c>
      <c r="K14596" s="202">
        <v>1.5</v>
      </c>
      <c r="L14596" s="285" t="s">
        <v>719</v>
      </c>
      <c r="M14596" s="223"/>
      <c r="N14596" s="203"/>
      <c r="O14596" s="222" t="s">
        <v>326</v>
      </c>
    </row>
    <row r="14597" spans="1:15" ht="29.25" customHeight="1">
      <c r="A14597" s="221" t="s">
        <v>2860</v>
      </c>
      <c r="B14597" s="221" t="s">
        <v>786</v>
      </c>
      <c r="C14597" s="222" t="s">
        <v>562</v>
      </c>
      <c r="D14597" s="222" t="s">
        <v>164</v>
      </c>
      <c r="E14597" s="199" t="s">
        <v>163</v>
      </c>
      <c r="F14597" s="200" t="s">
        <v>5181</v>
      </c>
      <c r="G14597" s="200" t="s">
        <v>5182</v>
      </c>
      <c r="H14597" s="200" t="s">
        <v>258</v>
      </c>
      <c r="I14597" s="200">
        <v>45770</v>
      </c>
      <c r="J14597" s="143">
        <f t="shared" si="228"/>
        <v>45770</v>
      </c>
      <c r="K14597" s="202">
        <v>7</v>
      </c>
      <c r="L14597" s="285" t="s">
        <v>7525</v>
      </c>
      <c r="M14597" s="223"/>
      <c r="N14597" s="203">
        <v>8.2874999999999996</v>
      </c>
      <c r="O14597" s="222" t="s">
        <v>943</v>
      </c>
    </row>
    <row r="14598" spans="1:15" ht="29.25" customHeight="1">
      <c r="A14598" s="221" t="s">
        <v>2860</v>
      </c>
      <c r="B14598" s="221" t="s">
        <v>786</v>
      </c>
      <c r="C14598" s="222" t="s">
        <v>562</v>
      </c>
      <c r="D14598" s="222" t="s">
        <v>164</v>
      </c>
      <c r="E14598" s="199" t="s">
        <v>178</v>
      </c>
      <c r="F14598" s="200"/>
      <c r="G14598" s="200"/>
      <c r="H14598" s="200"/>
      <c r="I14598" s="200">
        <v>45771</v>
      </c>
      <c r="J14598" s="143">
        <f t="shared" si="228"/>
        <v>45771</v>
      </c>
      <c r="K14598" s="202">
        <v>1</v>
      </c>
      <c r="L14598" s="285" t="s">
        <v>7102</v>
      </c>
      <c r="M14598" s="223"/>
      <c r="N14598" s="203"/>
      <c r="O14598" s="222" t="s">
        <v>326</v>
      </c>
    </row>
    <row r="14599" spans="1:15" ht="29.25" customHeight="1">
      <c r="A14599" s="221" t="s">
        <v>2860</v>
      </c>
      <c r="B14599" s="221" t="s">
        <v>786</v>
      </c>
      <c r="C14599" s="222" t="s">
        <v>562</v>
      </c>
      <c r="D14599" s="222" t="s">
        <v>164</v>
      </c>
      <c r="E14599" s="199" t="s">
        <v>163</v>
      </c>
      <c r="F14599" s="200" t="s">
        <v>5181</v>
      </c>
      <c r="G14599" s="200" t="s">
        <v>5182</v>
      </c>
      <c r="H14599" s="200" t="s">
        <v>258</v>
      </c>
      <c r="I14599" s="200">
        <v>45771</v>
      </c>
      <c r="J14599" s="143">
        <f t="shared" si="228"/>
        <v>45771</v>
      </c>
      <c r="K14599" s="202">
        <v>7.5</v>
      </c>
      <c r="L14599" s="285" t="s">
        <v>7525</v>
      </c>
      <c r="M14599" s="223"/>
      <c r="N14599" s="203">
        <v>8.2874999999999996</v>
      </c>
      <c r="O14599" s="222" t="s">
        <v>943</v>
      </c>
    </row>
    <row r="14600" spans="1:15" ht="29.25" customHeight="1">
      <c r="A14600" s="221" t="s">
        <v>2860</v>
      </c>
      <c r="B14600" s="221" t="s">
        <v>786</v>
      </c>
      <c r="C14600" s="222" t="s">
        <v>562</v>
      </c>
      <c r="D14600" s="222" t="s">
        <v>164</v>
      </c>
      <c r="E14600" s="199" t="s">
        <v>163</v>
      </c>
      <c r="F14600" s="200" t="s">
        <v>6337</v>
      </c>
      <c r="G14600" s="200" t="s">
        <v>6338</v>
      </c>
      <c r="H14600" s="200"/>
      <c r="I14600" s="200">
        <v>45772</v>
      </c>
      <c r="J14600" s="143">
        <f t="shared" si="228"/>
        <v>45772</v>
      </c>
      <c r="K14600" s="202">
        <v>1.5</v>
      </c>
      <c r="L14600" s="285" t="s">
        <v>7720</v>
      </c>
      <c r="M14600" s="223"/>
      <c r="N14600" s="203"/>
      <c r="O14600" s="222" t="s">
        <v>326</v>
      </c>
    </row>
    <row r="14601" spans="1:15" ht="29.25" customHeight="1">
      <c r="A14601" s="221" t="s">
        <v>2860</v>
      </c>
      <c r="B14601" s="221" t="s">
        <v>786</v>
      </c>
      <c r="C14601" s="222" t="s">
        <v>562</v>
      </c>
      <c r="D14601" s="222" t="s">
        <v>164</v>
      </c>
      <c r="E14601" s="199" t="s">
        <v>163</v>
      </c>
      <c r="F14601" s="200" t="s">
        <v>5181</v>
      </c>
      <c r="G14601" s="200" t="s">
        <v>5182</v>
      </c>
      <c r="H14601" s="200" t="s">
        <v>258</v>
      </c>
      <c r="I14601" s="200">
        <v>45772</v>
      </c>
      <c r="J14601" s="143">
        <f t="shared" si="228"/>
        <v>45772</v>
      </c>
      <c r="K14601" s="202">
        <v>3</v>
      </c>
      <c r="L14601" s="285" t="s">
        <v>7718</v>
      </c>
      <c r="M14601" s="223"/>
      <c r="N14601" s="203">
        <v>8.2874999999999996</v>
      </c>
      <c r="O14601" s="222" t="s">
        <v>943</v>
      </c>
    </row>
    <row r="14602" spans="1:15" ht="29.25" customHeight="1">
      <c r="A14602" s="221" t="s">
        <v>2860</v>
      </c>
      <c r="B14602" s="221" t="s">
        <v>786</v>
      </c>
      <c r="C14602" s="222" t="s">
        <v>562</v>
      </c>
      <c r="D14602" s="222" t="s">
        <v>164</v>
      </c>
      <c r="E14602" s="199" t="s">
        <v>163</v>
      </c>
      <c r="F14602" s="200" t="s">
        <v>6525</v>
      </c>
      <c r="G14602" s="200" t="s">
        <v>6697</v>
      </c>
      <c r="H14602" s="200" t="s">
        <v>52</v>
      </c>
      <c r="I14602" s="200">
        <v>45772</v>
      </c>
      <c r="J14602" s="143">
        <f t="shared" si="228"/>
        <v>45772</v>
      </c>
      <c r="K14602" s="202">
        <v>4</v>
      </c>
      <c r="L14602" s="284" t="s">
        <v>7719</v>
      </c>
      <c r="M14602" s="223"/>
      <c r="N14602" s="203">
        <v>0.61499999999999999</v>
      </c>
      <c r="O14602" s="222" t="s">
        <v>972</v>
      </c>
    </row>
    <row r="14603" spans="1:15" ht="29.25" customHeight="1">
      <c r="A14603" s="221" t="s">
        <v>2860</v>
      </c>
      <c r="B14603" s="221" t="s">
        <v>786</v>
      </c>
      <c r="C14603" s="222" t="s">
        <v>562</v>
      </c>
      <c r="D14603" s="222" t="s">
        <v>164</v>
      </c>
      <c r="E14603" s="199" t="s">
        <v>163</v>
      </c>
      <c r="F14603" s="200" t="s">
        <v>5181</v>
      </c>
      <c r="G14603" s="200" t="s">
        <v>5182</v>
      </c>
      <c r="H14603" s="200" t="s">
        <v>258</v>
      </c>
      <c r="I14603" s="200">
        <v>45775</v>
      </c>
      <c r="J14603" s="143">
        <f t="shared" si="228"/>
        <v>45775</v>
      </c>
      <c r="K14603" s="202">
        <v>6</v>
      </c>
      <c r="L14603" s="285" t="s">
        <v>7525</v>
      </c>
      <c r="M14603" s="223"/>
      <c r="N14603" s="203">
        <v>8.2874999999999996</v>
      </c>
      <c r="O14603" s="222" t="s">
        <v>943</v>
      </c>
    </row>
    <row r="14604" spans="1:15" ht="29.25" customHeight="1">
      <c r="A14604" s="221" t="s">
        <v>2860</v>
      </c>
      <c r="B14604" s="221" t="s">
        <v>786</v>
      </c>
      <c r="C14604" s="222" t="s">
        <v>562</v>
      </c>
      <c r="D14604" s="222" t="s">
        <v>164</v>
      </c>
      <c r="E14604" s="199" t="s">
        <v>163</v>
      </c>
      <c r="F14604" s="200" t="s">
        <v>6525</v>
      </c>
      <c r="G14604" s="200" t="s">
        <v>6697</v>
      </c>
      <c r="H14604" s="200" t="s">
        <v>52</v>
      </c>
      <c r="I14604" s="200">
        <v>45775</v>
      </c>
      <c r="J14604" s="143">
        <f t="shared" si="228"/>
        <v>45775</v>
      </c>
      <c r="K14604" s="202">
        <v>3</v>
      </c>
      <c r="L14604" s="284" t="s">
        <v>7721</v>
      </c>
      <c r="M14604" s="223"/>
      <c r="N14604" s="203">
        <v>0.61499999999999999</v>
      </c>
      <c r="O14604" s="222" t="s">
        <v>972</v>
      </c>
    </row>
    <row r="14605" spans="1:15" ht="29.25" customHeight="1">
      <c r="A14605" s="221" t="s">
        <v>2860</v>
      </c>
      <c r="B14605" s="221" t="s">
        <v>786</v>
      </c>
      <c r="C14605" s="222" t="s">
        <v>562</v>
      </c>
      <c r="D14605" s="222" t="s">
        <v>164</v>
      </c>
      <c r="E14605" s="199" t="s">
        <v>163</v>
      </c>
      <c r="F14605" s="200" t="s">
        <v>5181</v>
      </c>
      <c r="G14605" s="200" t="s">
        <v>5182</v>
      </c>
      <c r="H14605" s="200" t="s">
        <v>258</v>
      </c>
      <c r="I14605" s="200">
        <v>45776</v>
      </c>
      <c r="J14605" s="143">
        <f t="shared" si="228"/>
        <v>45776</v>
      </c>
      <c r="K14605" s="202">
        <v>5</v>
      </c>
      <c r="L14605" s="284" t="s">
        <v>7722</v>
      </c>
      <c r="M14605" s="223"/>
      <c r="N14605" s="203">
        <v>8.2874999999999996</v>
      </c>
      <c r="O14605" s="222" t="s">
        <v>943</v>
      </c>
    </row>
    <row r="14606" spans="1:15" ht="29.25" customHeight="1">
      <c r="A14606" s="221" t="s">
        <v>2860</v>
      </c>
      <c r="B14606" s="221" t="s">
        <v>786</v>
      </c>
      <c r="C14606" s="222" t="s">
        <v>562</v>
      </c>
      <c r="D14606" s="222" t="s">
        <v>164</v>
      </c>
      <c r="E14606" s="199" t="s">
        <v>163</v>
      </c>
      <c r="F14606" s="200" t="s">
        <v>6525</v>
      </c>
      <c r="G14606" s="200" t="s">
        <v>6697</v>
      </c>
      <c r="H14606" s="200" t="s">
        <v>52</v>
      </c>
      <c r="I14606" s="200">
        <v>45776</v>
      </c>
      <c r="J14606" s="143">
        <f t="shared" si="228"/>
        <v>45776</v>
      </c>
      <c r="K14606" s="202">
        <v>4</v>
      </c>
      <c r="L14606" s="285" t="s">
        <v>7723</v>
      </c>
      <c r="M14606" s="223"/>
      <c r="N14606" s="203">
        <v>0.61499999999999999</v>
      </c>
      <c r="O14606" s="222" t="s">
        <v>972</v>
      </c>
    </row>
    <row r="14607" spans="1:15" ht="29.25" customHeight="1">
      <c r="A14607" s="221" t="s">
        <v>2860</v>
      </c>
      <c r="B14607" s="221" t="s">
        <v>786</v>
      </c>
      <c r="C14607" s="222" t="s">
        <v>562</v>
      </c>
      <c r="D14607" s="222" t="s">
        <v>164</v>
      </c>
      <c r="E14607" s="199" t="s">
        <v>163</v>
      </c>
      <c r="F14607" s="200" t="s">
        <v>5181</v>
      </c>
      <c r="G14607" s="200" t="s">
        <v>5182</v>
      </c>
      <c r="H14607" s="200" t="s">
        <v>258</v>
      </c>
      <c r="I14607" s="200">
        <v>45777</v>
      </c>
      <c r="J14607" s="143">
        <f t="shared" si="228"/>
        <v>45777</v>
      </c>
      <c r="K14607" s="202">
        <v>7.5</v>
      </c>
      <c r="L14607" s="284" t="s">
        <v>7724</v>
      </c>
      <c r="M14607" s="223"/>
      <c r="N14607" s="203">
        <v>8.2874999999999996</v>
      </c>
      <c r="O14607" s="222" t="s">
        <v>943</v>
      </c>
    </row>
    <row r="14608" spans="1:15" ht="29.25" customHeight="1">
      <c r="A14608" s="221" t="s">
        <v>2860</v>
      </c>
      <c r="B14608" s="221" t="s">
        <v>786</v>
      </c>
      <c r="C14608" s="222" t="s">
        <v>562</v>
      </c>
      <c r="D14608" s="222" t="s">
        <v>164</v>
      </c>
      <c r="E14608" s="199" t="s">
        <v>163</v>
      </c>
      <c r="F14608" s="200" t="s">
        <v>2053</v>
      </c>
      <c r="G14608" s="200" t="s">
        <v>9089</v>
      </c>
      <c r="H14608" s="200" t="s">
        <v>118</v>
      </c>
      <c r="I14608" s="200">
        <v>45777</v>
      </c>
      <c r="J14608" s="143">
        <f t="shared" si="228"/>
        <v>45777</v>
      </c>
      <c r="K14608" s="202">
        <v>1</v>
      </c>
      <c r="L14608" s="285" t="s">
        <v>7725</v>
      </c>
      <c r="M14608" s="223"/>
      <c r="N14608" s="203">
        <v>14.35</v>
      </c>
      <c r="O14608" s="222" t="s">
        <v>940</v>
      </c>
    </row>
    <row r="14609" spans="1:15" ht="29.25" customHeight="1">
      <c r="A14609" s="221" t="s">
        <v>2860</v>
      </c>
      <c r="B14609" s="221" t="s">
        <v>786</v>
      </c>
      <c r="C14609" s="222" t="s">
        <v>562</v>
      </c>
      <c r="D14609" s="222" t="s">
        <v>164</v>
      </c>
      <c r="E14609" s="199" t="s">
        <v>165</v>
      </c>
      <c r="F14609" s="200"/>
      <c r="G14609" s="200"/>
      <c r="H14609" s="200"/>
      <c r="I14609" s="200">
        <v>45778</v>
      </c>
      <c r="J14609" s="143">
        <f t="shared" si="228"/>
        <v>45778</v>
      </c>
      <c r="K14609" s="202">
        <v>8</v>
      </c>
      <c r="L14609" s="285" t="s">
        <v>7867</v>
      </c>
      <c r="M14609" s="223"/>
      <c r="N14609" s="203"/>
      <c r="O14609" s="222" t="s">
        <v>326</v>
      </c>
    </row>
    <row r="14610" spans="1:15" ht="29.25" customHeight="1">
      <c r="A14610" s="221" t="s">
        <v>2860</v>
      </c>
      <c r="B14610" s="221" t="s">
        <v>786</v>
      </c>
      <c r="C14610" s="222" t="s">
        <v>562</v>
      </c>
      <c r="D14610" s="222" t="s">
        <v>164</v>
      </c>
      <c r="E14610" s="199" t="s">
        <v>163</v>
      </c>
      <c r="F14610" s="200" t="s">
        <v>2053</v>
      </c>
      <c r="G14610" s="200" t="s">
        <v>9089</v>
      </c>
      <c r="H14610" s="200" t="s">
        <v>118</v>
      </c>
      <c r="I14610" s="200">
        <v>45779</v>
      </c>
      <c r="J14610" s="143">
        <f t="shared" si="228"/>
        <v>45779</v>
      </c>
      <c r="K14610" s="202">
        <v>7.5</v>
      </c>
      <c r="L14610" s="284" t="s">
        <v>7868</v>
      </c>
      <c r="M14610" s="223"/>
      <c r="N14610" s="203">
        <v>14.35</v>
      </c>
      <c r="O14610" s="222" t="s">
        <v>940</v>
      </c>
    </row>
    <row r="14611" spans="1:15" ht="29.25" customHeight="1">
      <c r="A14611" s="221" t="s">
        <v>2860</v>
      </c>
      <c r="B14611" s="221" t="s">
        <v>786</v>
      </c>
      <c r="C14611" s="222" t="s">
        <v>562</v>
      </c>
      <c r="D14611" s="222" t="s">
        <v>164</v>
      </c>
      <c r="E14611" s="199" t="s">
        <v>163</v>
      </c>
      <c r="F14611" s="200" t="s">
        <v>6337</v>
      </c>
      <c r="G14611" s="200" t="s">
        <v>6338</v>
      </c>
      <c r="H14611" s="200" t="s">
        <v>52</v>
      </c>
      <c r="I14611" s="200">
        <v>45779</v>
      </c>
      <c r="J14611" s="143">
        <f t="shared" si="228"/>
        <v>45779</v>
      </c>
      <c r="K14611" s="202">
        <v>1</v>
      </c>
      <c r="L14611" s="285" t="s">
        <v>7869</v>
      </c>
      <c r="M14611" s="223"/>
      <c r="N14611" s="203">
        <v>0.75</v>
      </c>
      <c r="O14611" s="222" t="s">
        <v>992</v>
      </c>
    </row>
    <row r="14612" spans="1:15" ht="29.25" customHeight="1">
      <c r="A14612" s="221" t="s">
        <v>2860</v>
      </c>
      <c r="B14612" s="221" t="s">
        <v>786</v>
      </c>
      <c r="C14612" s="222" t="s">
        <v>562</v>
      </c>
      <c r="D14612" s="222" t="s">
        <v>164</v>
      </c>
      <c r="E14612" s="199" t="s">
        <v>163</v>
      </c>
      <c r="F14612" s="200" t="s">
        <v>2053</v>
      </c>
      <c r="G14612" s="200" t="s">
        <v>9089</v>
      </c>
      <c r="H14612" s="200" t="s">
        <v>118</v>
      </c>
      <c r="I14612" s="200">
        <v>45782</v>
      </c>
      <c r="J14612" s="143">
        <f t="shared" si="228"/>
        <v>45782</v>
      </c>
      <c r="K14612" s="202">
        <v>1</v>
      </c>
      <c r="L14612" s="284" t="s">
        <v>7871</v>
      </c>
      <c r="M14612" s="223"/>
      <c r="N14612" s="203">
        <v>14.35</v>
      </c>
      <c r="O14612" s="222" t="s">
        <v>940</v>
      </c>
    </row>
    <row r="14613" spans="1:15" ht="29.25" customHeight="1">
      <c r="A14613" s="221" t="s">
        <v>2860</v>
      </c>
      <c r="B14613" s="221" t="s">
        <v>786</v>
      </c>
      <c r="C14613" s="222" t="s">
        <v>562</v>
      </c>
      <c r="D14613" s="222" t="s">
        <v>164</v>
      </c>
      <c r="E14613" s="199" t="s">
        <v>163</v>
      </c>
      <c r="F14613" s="200" t="s">
        <v>6337</v>
      </c>
      <c r="G14613" s="200" t="s">
        <v>6338</v>
      </c>
      <c r="H14613" s="200" t="s">
        <v>39</v>
      </c>
      <c r="I14613" s="200">
        <v>45782</v>
      </c>
      <c r="J14613" s="143">
        <f t="shared" si="228"/>
        <v>45782</v>
      </c>
      <c r="K14613" s="202">
        <v>3</v>
      </c>
      <c r="L14613" s="284" t="s">
        <v>7872</v>
      </c>
      <c r="M14613" s="223"/>
      <c r="N14613" s="203">
        <v>0.4375</v>
      </c>
      <c r="O14613" s="222" t="s">
        <v>942</v>
      </c>
    </row>
    <row r="14614" spans="1:15" ht="29.25" customHeight="1">
      <c r="A14614" s="221" t="s">
        <v>2860</v>
      </c>
      <c r="B14614" s="221" t="s">
        <v>786</v>
      </c>
      <c r="C14614" s="222" t="s">
        <v>562</v>
      </c>
      <c r="D14614" s="222" t="s">
        <v>164</v>
      </c>
      <c r="E14614" s="199" t="s">
        <v>163</v>
      </c>
      <c r="F14614" s="200" t="s">
        <v>6525</v>
      </c>
      <c r="G14614" s="200" t="s">
        <v>6697</v>
      </c>
      <c r="H14614" s="200" t="s">
        <v>52</v>
      </c>
      <c r="I14614" s="200">
        <v>45782</v>
      </c>
      <c r="J14614" s="143">
        <f t="shared" si="228"/>
        <v>45782</v>
      </c>
      <c r="K14614" s="202">
        <v>5</v>
      </c>
      <c r="L14614" s="284" t="s">
        <v>7870</v>
      </c>
      <c r="M14614" s="223"/>
      <c r="N14614" s="203">
        <v>0.61499999999999999</v>
      </c>
      <c r="O14614" s="222" t="s">
        <v>972</v>
      </c>
    </row>
    <row r="14615" spans="1:15" ht="29.25" customHeight="1">
      <c r="A14615" s="221" t="s">
        <v>2860</v>
      </c>
      <c r="B14615" s="221" t="s">
        <v>786</v>
      </c>
      <c r="C14615" s="222" t="s">
        <v>562</v>
      </c>
      <c r="D14615" s="222" t="s">
        <v>164</v>
      </c>
      <c r="E14615" s="199" t="s">
        <v>176</v>
      </c>
      <c r="F14615" s="200"/>
      <c r="G14615" s="200"/>
      <c r="H14615" s="200"/>
      <c r="I14615" s="200">
        <v>45783</v>
      </c>
      <c r="J14615" s="143">
        <f t="shared" si="228"/>
        <v>45783</v>
      </c>
      <c r="K14615" s="202">
        <v>2</v>
      </c>
      <c r="L14615" s="284" t="s">
        <v>7874</v>
      </c>
      <c r="M14615" s="223" t="s">
        <v>7875</v>
      </c>
      <c r="N14615" s="203"/>
      <c r="O14615" s="222" t="s">
        <v>326</v>
      </c>
    </row>
    <row r="14616" spans="1:15" ht="29.25" customHeight="1">
      <c r="A14616" s="221" t="s">
        <v>2860</v>
      </c>
      <c r="B14616" s="221" t="s">
        <v>786</v>
      </c>
      <c r="C14616" s="222" t="s">
        <v>562</v>
      </c>
      <c r="D14616" s="222" t="s">
        <v>164</v>
      </c>
      <c r="E14616" s="199" t="s">
        <v>163</v>
      </c>
      <c r="F14616" s="200" t="s">
        <v>6337</v>
      </c>
      <c r="G14616" s="200" t="s">
        <v>6338</v>
      </c>
      <c r="H14616" s="200" t="s">
        <v>39</v>
      </c>
      <c r="I14616" s="200">
        <v>45783</v>
      </c>
      <c r="J14616" s="143">
        <f t="shared" si="228"/>
        <v>45783</v>
      </c>
      <c r="K14616" s="202">
        <v>3</v>
      </c>
      <c r="L14616" s="284" t="s">
        <v>7873</v>
      </c>
      <c r="M14616" s="223"/>
      <c r="N14616" s="203">
        <v>0.4375</v>
      </c>
      <c r="O14616" s="222" t="s">
        <v>942</v>
      </c>
    </row>
    <row r="14617" spans="1:15" ht="29.25" customHeight="1">
      <c r="A14617" s="221" t="s">
        <v>2860</v>
      </c>
      <c r="B14617" s="221" t="s">
        <v>786</v>
      </c>
      <c r="C14617" s="222" t="s">
        <v>562</v>
      </c>
      <c r="D14617" s="222" t="s">
        <v>164</v>
      </c>
      <c r="E14617" s="199" t="s">
        <v>163</v>
      </c>
      <c r="F14617" s="200" t="s">
        <v>6525</v>
      </c>
      <c r="G14617" s="200" t="s">
        <v>6697</v>
      </c>
      <c r="H14617" s="200" t="s">
        <v>52</v>
      </c>
      <c r="I14617" s="200">
        <v>45783</v>
      </c>
      <c r="J14617" s="143">
        <f t="shared" si="228"/>
        <v>45783</v>
      </c>
      <c r="K14617" s="202">
        <v>4</v>
      </c>
      <c r="L14617" s="284" t="s">
        <v>7876</v>
      </c>
      <c r="M14617" s="223"/>
      <c r="N14617" s="203">
        <v>0.61499999999999999</v>
      </c>
      <c r="O14617" s="222" t="s">
        <v>972</v>
      </c>
    </row>
    <row r="14618" spans="1:15" ht="29.25" customHeight="1">
      <c r="A14618" s="221" t="s">
        <v>2860</v>
      </c>
      <c r="B14618" s="221" t="s">
        <v>786</v>
      </c>
      <c r="C14618" s="222" t="s">
        <v>562</v>
      </c>
      <c r="D14618" s="222" t="s">
        <v>164</v>
      </c>
      <c r="E14618" s="199" t="s">
        <v>163</v>
      </c>
      <c r="F14618" s="200" t="s">
        <v>6337</v>
      </c>
      <c r="G14618" s="200" t="s">
        <v>6338</v>
      </c>
      <c r="H14618" s="200" t="s">
        <v>38</v>
      </c>
      <c r="I14618" s="200">
        <v>45784</v>
      </c>
      <c r="J14618" s="143">
        <f t="shared" si="228"/>
        <v>45784</v>
      </c>
      <c r="K14618" s="202">
        <v>5</v>
      </c>
      <c r="L14618" s="284" t="s">
        <v>7878</v>
      </c>
      <c r="M14618" s="223"/>
      <c r="N14618" s="203">
        <v>2.9375</v>
      </c>
      <c r="O14618" s="222" t="s">
        <v>942</v>
      </c>
    </row>
    <row r="14619" spans="1:15" ht="29.25" customHeight="1">
      <c r="A14619" s="221" t="s">
        <v>2860</v>
      </c>
      <c r="B14619" s="221" t="s">
        <v>786</v>
      </c>
      <c r="C14619" s="222" t="s">
        <v>562</v>
      </c>
      <c r="D14619" s="222" t="s">
        <v>164</v>
      </c>
      <c r="E14619" s="199" t="s">
        <v>163</v>
      </c>
      <c r="F14619" s="200" t="s">
        <v>6525</v>
      </c>
      <c r="G14619" s="200" t="s">
        <v>6697</v>
      </c>
      <c r="H14619" s="200" t="s">
        <v>52</v>
      </c>
      <c r="I14619" s="200">
        <v>45784</v>
      </c>
      <c r="J14619" s="143">
        <f t="shared" si="228"/>
        <v>45784</v>
      </c>
      <c r="K14619" s="202">
        <v>2</v>
      </c>
      <c r="L14619" s="285" t="s">
        <v>7877</v>
      </c>
      <c r="M14619" s="223"/>
      <c r="N14619" s="203">
        <v>0.61499999999999999</v>
      </c>
      <c r="O14619" s="222" t="s">
        <v>972</v>
      </c>
    </row>
    <row r="14620" spans="1:15" ht="29.25" customHeight="1">
      <c r="A14620" s="221" t="s">
        <v>2860</v>
      </c>
      <c r="B14620" s="221" t="s">
        <v>786</v>
      </c>
      <c r="C14620" s="222" t="s">
        <v>562</v>
      </c>
      <c r="D14620" s="222" t="s">
        <v>164</v>
      </c>
      <c r="E14620" s="199" t="s">
        <v>163</v>
      </c>
      <c r="F14620" s="200" t="s">
        <v>6525</v>
      </c>
      <c r="G14620" s="200" t="s">
        <v>6697</v>
      </c>
      <c r="H14620" s="200" t="s">
        <v>38</v>
      </c>
      <c r="I14620" s="200">
        <v>45784</v>
      </c>
      <c r="J14620" s="143">
        <f t="shared" si="228"/>
        <v>45784</v>
      </c>
      <c r="K14620" s="202">
        <v>2</v>
      </c>
      <c r="L14620" s="285" t="s">
        <v>7879</v>
      </c>
      <c r="M14620" s="223"/>
      <c r="N14620" s="203">
        <v>3.5</v>
      </c>
      <c r="O14620" s="222" t="s">
        <v>942</v>
      </c>
    </row>
    <row r="14621" spans="1:15" ht="29.25" customHeight="1">
      <c r="A14621" s="221" t="s">
        <v>2860</v>
      </c>
      <c r="B14621" s="221" t="s">
        <v>786</v>
      </c>
      <c r="C14621" s="222" t="s">
        <v>562</v>
      </c>
      <c r="D14621" s="222" t="s">
        <v>164</v>
      </c>
      <c r="E14621" s="199" t="s">
        <v>178</v>
      </c>
      <c r="F14621" s="200"/>
      <c r="G14621" s="200"/>
      <c r="H14621" s="200"/>
      <c r="I14621" s="200">
        <v>45785</v>
      </c>
      <c r="J14621" s="143">
        <f t="shared" si="228"/>
        <v>45785</v>
      </c>
      <c r="K14621" s="202">
        <v>1</v>
      </c>
      <c r="L14621" s="285" t="s">
        <v>7102</v>
      </c>
      <c r="M14621" s="223"/>
      <c r="N14621" s="203"/>
      <c r="O14621" s="222" t="s">
        <v>326</v>
      </c>
    </row>
    <row r="14622" spans="1:15" ht="29.25" customHeight="1">
      <c r="A14622" s="221" t="s">
        <v>2860</v>
      </c>
      <c r="B14622" s="221" t="s">
        <v>786</v>
      </c>
      <c r="C14622" s="222" t="s">
        <v>562</v>
      </c>
      <c r="D14622" s="222" t="s">
        <v>164</v>
      </c>
      <c r="E14622" s="199" t="s">
        <v>163</v>
      </c>
      <c r="F14622" s="200" t="s">
        <v>6337</v>
      </c>
      <c r="G14622" s="200" t="s">
        <v>6338</v>
      </c>
      <c r="H14622" s="200" t="s">
        <v>343</v>
      </c>
      <c r="I14622" s="200">
        <v>45785</v>
      </c>
      <c r="J14622" s="143">
        <f t="shared" si="228"/>
        <v>45785</v>
      </c>
      <c r="K14622" s="202">
        <v>6.5</v>
      </c>
      <c r="L14622" s="284" t="s">
        <v>8110</v>
      </c>
      <c r="M14622" s="223"/>
      <c r="N14622" s="203">
        <v>3.9375</v>
      </c>
      <c r="O14622" s="222" t="s">
        <v>968</v>
      </c>
    </row>
    <row r="14623" spans="1:15" ht="29.25" customHeight="1">
      <c r="A14623" s="221" t="s">
        <v>2860</v>
      </c>
      <c r="B14623" s="221" t="s">
        <v>786</v>
      </c>
      <c r="C14623" s="222" t="s">
        <v>562</v>
      </c>
      <c r="D14623" s="222" t="s">
        <v>164</v>
      </c>
      <c r="E14623" s="199" t="s">
        <v>163</v>
      </c>
      <c r="F14623" s="200" t="s">
        <v>6525</v>
      </c>
      <c r="G14623" s="200" t="s">
        <v>6697</v>
      </c>
      <c r="H14623" s="200" t="s">
        <v>38</v>
      </c>
      <c r="I14623" s="200">
        <v>45785</v>
      </c>
      <c r="J14623" s="143">
        <f t="shared" si="228"/>
        <v>45785</v>
      </c>
      <c r="K14623" s="202">
        <v>1</v>
      </c>
      <c r="L14623" s="285" t="s">
        <v>7879</v>
      </c>
      <c r="M14623" s="223"/>
      <c r="N14623" s="203">
        <v>3.5</v>
      </c>
      <c r="O14623" s="222" t="s">
        <v>942</v>
      </c>
    </row>
    <row r="14624" spans="1:15" ht="29.25" customHeight="1">
      <c r="A14624" s="221" t="s">
        <v>2860</v>
      </c>
      <c r="B14624" s="221" t="s">
        <v>786</v>
      </c>
      <c r="C14624" s="222" t="s">
        <v>562</v>
      </c>
      <c r="D14624" s="222" t="s">
        <v>164</v>
      </c>
      <c r="E14624" s="199" t="s">
        <v>163</v>
      </c>
      <c r="F14624" s="200" t="s">
        <v>2053</v>
      </c>
      <c r="G14624" s="200" t="s">
        <v>9089</v>
      </c>
      <c r="H14624" s="200" t="s">
        <v>118</v>
      </c>
      <c r="I14624" s="200">
        <v>45786</v>
      </c>
      <c r="J14624" s="143">
        <f t="shared" si="228"/>
        <v>45786</v>
      </c>
      <c r="K14624" s="202">
        <v>8</v>
      </c>
      <c r="L14624" s="284" t="s">
        <v>8111</v>
      </c>
      <c r="M14624" s="223"/>
      <c r="N14624" s="203">
        <v>14.35</v>
      </c>
      <c r="O14624" s="222" t="s">
        <v>940</v>
      </c>
    </row>
    <row r="14625" spans="1:15" ht="29.25" customHeight="1">
      <c r="A14625" s="221" t="s">
        <v>2860</v>
      </c>
      <c r="B14625" s="221" t="s">
        <v>786</v>
      </c>
      <c r="C14625" s="222" t="s">
        <v>562</v>
      </c>
      <c r="D14625" s="222" t="s">
        <v>164</v>
      </c>
      <c r="E14625" s="199" t="s">
        <v>163</v>
      </c>
      <c r="F14625" s="200" t="s">
        <v>5181</v>
      </c>
      <c r="G14625" s="200" t="s">
        <v>5182</v>
      </c>
      <c r="H14625" s="200" t="s">
        <v>258</v>
      </c>
      <c r="I14625" s="200">
        <v>45789</v>
      </c>
      <c r="J14625" s="143">
        <f t="shared" si="228"/>
        <v>45789</v>
      </c>
      <c r="K14625" s="202">
        <v>1</v>
      </c>
      <c r="L14625" s="284" t="s">
        <v>8112</v>
      </c>
      <c r="M14625" s="223"/>
      <c r="N14625" s="203">
        <v>8.2874999999999996</v>
      </c>
      <c r="O14625" s="222" t="s">
        <v>943</v>
      </c>
    </row>
    <row r="14626" spans="1:15" ht="29.25" customHeight="1">
      <c r="A14626" s="221" t="s">
        <v>2860</v>
      </c>
      <c r="B14626" s="221" t="s">
        <v>786</v>
      </c>
      <c r="C14626" s="222" t="s">
        <v>562</v>
      </c>
      <c r="D14626" s="222" t="s">
        <v>164</v>
      </c>
      <c r="E14626" s="199" t="s">
        <v>163</v>
      </c>
      <c r="F14626" s="200" t="s">
        <v>2053</v>
      </c>
      <c r="G14626" s="200" t="s">
        <v>9089</v>
      </c>
      <c r="H14626" s="200" t="s">
        <v>118</v>
      </c>
      <c r="I14626" s="200">
        <v>45789</v>
      </c>
      <c r="J14626" s="143">
        <f t="shared" si="228"/>
        <v>45789</v>
      </c>
      <c r="K14626" s="202">
        <v>8.5</v>
      </c>
      <c r="L14626" s="284" t="s">
        <v>8113</v>
      </c>
      <c r="M14626" s="223"/>
      <c r="N14626" s="203">
        <v>14.35</v>
      </c>
      <c r="O14626" s="222" t="s">
        <v>940</v>
      </c>
    </row>
    <row r="14627" spans="1:15" ht="29.25" customHeight="1">
      <c r="A14627" s="221" t="s">
        <v>2860</v>
      </c>
      <c r="B14627" s="221" t="s">
        <v>786</v>
      </c>
      <c r="C14627" s="222" t="s">
        <v>562</v>
      </c>
      <c r="D14627" s="222" t="s">
        <v>164</v>
      </c>
      <c r="E14627" s="199" t="s">
        <v>163</v>
      </c>
      <c r="F14627" s="200" t="s">
        <v>6337</v>
      </c>
      <c r="G14627" s="200" t="s">
        <v>6338</v>
      </c>
      <c r="H14627" s="200" t="s">
        <v>117</v>
      </c>
      <c r="I14627" s="200">
        <v>45790</v>
      </c>
      <c r="J14627" s="143">
        <f t="shared" si="228"/>
        <v>45790</v>
      </c>
      <c r="K14627" s="202">
        <v>8.5</v>
      </c>
      <c r="L14627" s="284" t="s">
        <v>8114</v>
      </c>
      <c r="M14627" s="223"/>
      <c r="N14627" s="203">
        <v>3.625</v>
      </c>
      <c r="O14627" s="222" t="s">
        <v>968</v>
      </c>
    </row>
    <row r="14628" spans="1:15" ht="29.25" customHeight="1">
      <c r="A14628" s="221" t="s">
        <v>2860</v>
      </c>
      <c r="B14628" s="221" t="s">
        <v>786</v>
      </c>
      <c r="C14628" s="222" t="s">
        <v>562</v>
      </c>
      <c r="D14628" s="222" t="s">
        <v>164</v>
      </c>
      <c r="E14628" s="199" t="s">
        <v>163</v>
      </c>
      <c r="F14628" s="200" t="s">
        <v>5181</v>
      </c>
      <c r="G14628" s="200" t="s">
        <v>5182</v>
      </c>
      <c r="H14628" s="200" t="s">
        <v>258</v>
      </c>
      <c r="I14628" s="200">
        <v>45791</v>
      </c>
      <c r="J14628" s="143">
        <f t="shared" si="228"/>
        <v>45791</v>
      </c>
      <c r="K14628" s="202">
        <v>2</v>
      </c>
      <c r="L14628" s="284" t="s">
        <v>8116</v>
      </c>
      <c r="M14628" s="223"/>
      <c r="N14628" s="203">
        <v>8.2874999999999996</v>
      </c>
      <c r="O14628" s="222" t="s">
        <v>943</v>
      </c>
    </row>
    <row r="14629" spans="1:15" ht="29.25" customHeight="1">
      <c r="A14629" s="221" t="s">
        <v>2860</v>
      </c>
      <c r="B14629" s="221" t="s">
        <v>786</v>
      </c>
      <c r="C14629" s="222" t="s">
        <v>562</v>
      </c>
      <c r="D14629" s="222" t="s">
        <v>164</v>
      </c>
      <c r="E14629" s="199" t="s">
        <v>163</v>
      </c>
      <c r="F14629" s="200" t="s">
        <v>6337</v>
      </c>
      <c r="G14629" s="200" t="s">
        <v>6338</v>
      </c>
      <c r="H14629" s="200" t="s">
        <v>117</v>
      </c>
      <c r="I14629" s="200">
        <v>45791</v>
      </c>
      <c r="J14629" s="143">
        <f t="shared" si="228"/>
        <v>45791</v>
      </c>
      <c r="K14629" s="202">
        <v>7</v>
      </c>
      <c r="L14629" s="284" t="s">
        <v>8115</v>
      </c>
      <c r="M14629" s="223"/>
      <c r="N14629" s="203">
        <v>3.625</v>
      </c>
      <c r="O14629" s="222" t="s">
        <v>968</v>
      </c>
    </row>
    <row r="14630" spans="1:15" ht="29.25" customHeight="1">
      <c r="A14630" s="221" t="s">
        <v>2860</v>
      </c>
      <c r="B14630" s="221" t="s">
        <v>786</v>
      </c>
      <c r="C14630" s="222" t="s">
        <v>562</v>
      </c>
      <c r="D14630" s="222" t="s">
        <v>164</v>
      </c>
      <c r="E14630" s="199" t="s">
        <v>178</v>
      </c>
      <c r="F14630" s="200"/>
      <c r="G14630" s="200"/>
      <c r="H14630" s="200"/>
      <c r="I14630" s="200">
        <v>45792</v>
      </c>
      <c r="J14630" s="143">
        <f t="shared" si="228"/>
        <v>45792</v>
      </c>
      <c r="K14630" s="202">
        <v>0.5</v>
      </c>
      <c r="L14630" s="285" t="s">
        <v>7102</v>
      </c>
      <c r="M14630" s="223"/>
      <c r="N14630" s="203"/>
      <c r="O14630" s="222" t="s">
        <v>326</v>
      </c>
    </row>
    <row r="14631" spans="1:15" ht="29.25" customHeight="1">
      <c r="A14631" s="221" t="s">
        <v>2860</v>
      </c>
      <c r="B14631" s="221" t="s">
        <v>786</v>
      </c>
      <c r="C14631" s="222" t="s">
        <v>562</v>
      </c>
      <c r="D14631" s="222" t="s">
        <v>164</v>
      </c>
      <c r="E14631" s="199" t="s">
        <v>163</v>
      </c>
      <c r="F14631" s="200" t="s">
        <v>6337</v>
      </c>
      <c r="G14631" s="200" t="s">
        <v>6338</v>
      </c>
      <c r="H14631" s="200" t="s">
        <v>344</v>
      </c>
      <c r="I14631" s="200">
        <v>45792</v>
      </c>
      <c r="J14631" s="143">
        <f t="shared" si="228"/>
        <v>45792</v>
      </c>
      <c r="K14631" s="202">
        <v>4</v>
      </c>
      <c r="L14631" s="284" t="s">
        <v>8315</v>
      </c>
      <c r="M14631" s="223"/>
      <c r="N14631" s="203">
        <v>1</v>
      </c>
      <c r="O14631" s="222" t="s">
        <v>958</v>
      </c>
    </row>
    <row r="14632" spans="1:15" ht="29.25" customHeight="1">
      <c r="A14632" s="221" t="s">
        <v>2860</v>
      </c>
      <c r="B14632" s="221" t="s">
        <v>786</v>
      </c>
      <c r="C14632" s="222" t="s">
        <v>562</v>
      </c>
      <c r="D14632" s="222" t="s">
        <v>164</v>
      </c>
      <c r="E14632" s="199" t="s">
        <v>163</v>
      </c>
      <c r="F14632" s="200" t="s">
        <v>6525</v>
      </c>
      <c r="G14632" s="200" t="s">
        <v>6697</v>
      </c>
      <c r="H14632" s="200" t="s">
        <v>52</v>
      </c>
      <c r="I14632" s="200">
        <v>45792</v>
      </c>
      <c r="J14632" s="143">
        <f t="shared" si="228"/>
        <v>45792</v>
      </c>
      <c r="K14632" s="202">
        <v>2</v>
      </c>
      <c r="L14632" s="285" t="s">
        <v>8316</v>
      </c>
      <c r="M14632" s="223"/>
      <c r="N14632" s="203">
        <v>0.61499999999999999</v>
      </c>
      <c r="O14632" s="222" t="s">
        <v>972</v>
      </c>
    </row>
    <row r="14633" spans="1:15" ht="29.25" customHeight="1">
      <c r="A14633" s="221" t="s">
        <v>2860</v>
      </c>
      <c r="B14633" s="221" t="s">
        <v>786</v>
      </c>
      <c r="C14633" s="222" t="s">
        <v>562</v>
      </c>
      <c r="D14633" s="222" t="s">
        <v>164</v>
      </c>
      <c r="E14633" s="199" t="s">
        <v>163</v>
      </c>
      <c r="F14633" s="200" t="s">
        <v>6337</v>
      </c>
      <c r="G14633" s="200" t="s">
        <v>6338</v>
      </c>
      <c r="H14633" s="200" t="s">
        <v>52</v>
      </c>
      <c r="I14633" s="200">
        <v>45792</v>
      </c>
      <c r="J14633" s="143">
        <f t="shared" si="228"/>
        <v>45792</v>
      </c>
      <c r="K14633" s="202">
        <v>1.5</v>
      </c>
      <c r="L14633" s="284" t="s">
        <v>8314</v>
      </c>
      <c r="M14633" s="223"/>
      <c r="N14633" s="203">
        <v>0.75</v>
      </c>
      <c r="O14633" s="222" t="s">
        <v>992</v>
      </c>
    </row>
    <row r="14634" spans="1:15" ht="29.25" customHeight="1">
      <c r="A14634" s="221" t="s">
        <v>2860</v>
      </c>
      <c r="B14634" s="221" t="s">
        <v>786</v>
      </c>
      <c r="C14634" s="222" t="s">
        <v>562</v>
      </c>
      <c r="D14634" s="222" t="s">
        <v>164</v>
      </c>
      <c r="E14634" s="199" t="s">
        <v>163</v>
      </c>
      <c r="F14634" s="200" t="s">
        <v>645</v>
      </c>
      <c r="G14634" s="200" t="s">
        <v>646</v>
      </c>
      <c r="H14634" s="200"/>
      <c r="I14634" s="200">
        <v>45793</v>
      </c>
      <c r="J14634" s="143">
        <f t="shared" si="228"/>
        <v>45793</v>
      </c>
      <c r="K14634" s="202">
        <v>6</v>
      </c>
      <c r="L14634" s="284" t="s">
        <v>8317</v>
      </c>
      <c r="M14634" s="223"/>
      <c r="N14634" s="203"/>
      <c r="O14634" s="222" t="s">
        <v>326</v>
      </c>
    </row>
    <row r="14635" spans="1:15" ht="29.25" customHeight="1">
      <c r="A14635" s="221" t="s">
        <v>2860</v>
      </c>
      <c r="B14635" s="221" t="s">
        <v>786</v>
      </c>
      <c r="C14635" s="222" t="s">
        <v>562</v>
      </c>
      <c r="D14635" s="222" t="s">
        <v>164</v>
      </c>
      <c r="E14635" s="199" t="s">
        <v>163</v>
      </c>
      <c r="F14635" s="200" t="s">
        <v>6337</v>
      </c>
      <c r="G14635" s="200" t="s">
        <v>6338</v>
      </c>
      <c r="H14635" s="200"/>
      <c r="I14635" s="200">
        <v>45793</v>
      </c>
      <c r="J14635" s="143">
        <f t="shared" si="228"/>
        <v>45793</v>
      </c>
      <c r="K14635" s="202">
        <v>2</v>
      </c>
      <c r="L14635" s="284" t="s">
        <v>8318</v>
      </c>
      <c r="M14635" s="223"/>
      <c r="N14635" s="203"/>
      <c r="O14635" s="222" t="s">
        <v>326</v>
      </c>
    </row>
    <row r="14636" spans="1:15" ht="29.25" customHeight="1">
      <c r="A14636" s="221" t="s">
        <v>2860</v>
      </c>
      <c r="B14636" s="221" t="s">
        <v>786</v>
      </c>
      <c r="C14636" s="222" t="s">
        <v>562</v>
      </c>
      <c r="D14636" s="222" t="s">
        <v>164</v>
      </c>
      <c r="E14636" s="199" t="s">
        <v>163</v>
      </c>
      <c r="F14636" s="200" t="s">
        <v>6525</v>
      </c>
      <c r="G14636" s="200" t="s">
        <v>6697</v>
      </c>
      <c r="H14636" s="200"/>
      <c r="I14636" s="200">
        <v>45793</v>
      </c>
      <c r="J14636" s="143">
        <f t="shared" si="228"/>
        <v>45793</v>
      </c>
      <c r="K14636" s="202">
        <v>1</v>
      </c>
      <c r="L14636" s="285" t="s">
        <v>8319</v>
      </c>
      <c r="M14636" s="223"/>
      <c r="N14636" s="203"/>
      <c r="O14636" s="222" t="s">
        <v>326</v>
      </c>
    </row>
    <row r="14637" spans="1:15" ht="29.25" customHeight="1">
      <c r="A14637" s="221" t="s">
        <v>2860</v>
      </c>
      <c r="B14637" s="221" t="s">
        <v>786</v>
      </c>
      <c r="C14637" s="222" t="s">
        <v>562</v>
      </c>
      <c r="D14637" s="222" t="s">
        <v>164</v>
      </c>
      <c r="E14637" s="199" t="s">
        <v>163</v>
      </c>
      <c r="F14637" s="200" t="s">
        <v>5181</v>
      </c>
      <c r="G14637" s="200" t="s">
        <v>5182</v>
      </c>
      <c r="H14637" s="200" t="s">
        <v>258</v>
      </c>
      <c r="I14637" s="200">
        <v>45796</v>
      </c>
      <c r="J14637" s="143">
        <f t="shared" si="228"/>
        <v>45796</v>
      </c>
      <c r="K14637" s="202">
        <v>1</v>
      </c>
      <c r="L14637" s="285" t="s">
        <v>8322</v>
      </c>
      <c r="M14637" s="223"/>
      <c r="N14637" s="203">
        <v>8.2874999999999996</v>
      </c>
      <c r="O14637" s="222" t="s">
        <v>943</v>
      </c>
    </row>
    <row r="14638" spans="1:15" ht="29.25" customHeight="1">
      <c r="A14638" s="221" t="s">
        <v>2860</v>
      </c>
      <c r="B14638" s="221" t="s">
        <v>786</v>
      </c>
      <c r="C14638" s="222" t="s">
        <v>562</v>
      </c>
      <c r="D14638" s="222" t="s">
        <v>164</v>
      </c>
      <c r="E14638" s="199" t="s">
        <v>163</v>
      </c>
      <c r="F14638" s="200" t="s">
        <v>6525</v>
      </c>
      <c r="G14638" s="200" t="s">
        <v>6697</v>
      </c>
      <c r="H14638" s="200" t="s">
        <v>52</v>
      </c>
      <c r="I14638" s="200">
        <v>45796</v>
      </c>
      <c r="J14638" s="143">
        <f t="shared" si="228"/>
        <v>45796</v>
      </c>
      <c r="K14638" s="202">
        <v>4</v>
      </c>
      <c r="L14638" s="284" t="s">
        <v>8320</v>
      </c>
      <c r="M14638" s="223"/>
      <c r="N14638" s="203">
        <v>0.61499999999999999</v>
      </c>
      <c r="O14638" s="222" t="s">
        <v>972</v>
      </c>
    </row>
    <row r="14639" spans="1:15" ht="29.25" customHeight="1">
      <c r="A14639" s="221" t="s">
        <v>2860</v>
      </c>
      <c r="B14639" s="221" t="s">
        <v>786</v>
      </c>
      <c r="C14639" s="222" t="s">
        <v>562</v>
      </c>
      <c r="D14639" s="222" t="s">
        <v>164</v>
      </c>
      <c r="E14639" s="199" t="s">
        <v>163</v>
      </c>
      <c r="F14639" s="200" t="s">
        <v>6525</v>
      </c>
      <c r="G14639" s="200" t="s">
        <v>6697</v>
      </c>
      <c r="H14639" s="200" t="s">
        <v>39</v>
      </c>
      <c r="I14639" s="200">
        <v>45796</v>
      </c>
      <c r="J14639" s="143">
        <f t="shared" si="228"/>
        <v>45796</v>
      </c>
      <c r="K14639" s="202">
        <v>4.5</v>
      </c>
      <c r="L14639" s="285" t="s">
        <v>8321</v>
      </c>
      <c r="M14639" s="223"/>
      <c r="N14639" s="203">
        <v>0.6875</v>
      </c>
      <c r="O14639" s="222" t="s">
        <v>968</v>
      </c>
    </row>
    <row r="14640" spans="1:15" ht="29.25" customHeight="1">
      <c r="A14640" s="221" t="s">
        <v>2860</v>
      </c>
      <c r="B14640" s="221" t="s">
        <v>786</v>
      </c>
      <c r="C14640" s="222" t="s">
        <v>562</v>
      </c>
      <c r="D14640" s="222" t="s">
        <v>164</v>
      </c>
      <c r="E14640" s="199" t="s">
        <v>165</v>
      </c>
      <c r="F14640" s="200"/>
      <c r="G14640" s="200"/>
      <c r="H14640" s="200"/>
      <c r="I14640" s="200">
        <v>45797</v>
      </c>
      <c r="J14640" s="143">
        <f t="shared" si="228"/>
        <v>45797</v>
      </c>
      <c r="K14640" s="202">
        <v>8</v>
      </c>
      <c r="L14640" s="285" t="s">
        <v>8323</v>
      </c>
      <c r="M14640" s="223"/>
      <c r="N14640" s="203"/>
      <c r="O14640" s="222" t="s">
        <v>326</v>
      </c>
    </row>
    <row r="14641" spans="1:15" ht="29.25" customHeight="1">
      <c r="A14641" s="221" t="s">
        <v>2860</v>
      </c>
      <c r="B14641" s="221" t="s">
        <v>786</v>
      </c>
      <c r="C14641" s="222" t="s">
        <v>562</v>
      </c>
      <c r="D14641" s="222" t="s">
        <v>164</v>
      </c>
      <c r="E14641" s="199" t="s">
        <v>163</v>
      </c>
      <c r="F14641" s="200" t="s">
        <v>6525</v>
      </c>
      <c r="G14641" s="200" t="s">
        <v>6697</v>
      </c>
      <c r="H14641" s="200" t="s">
        <v>83</v>
      </c>
      <c r="I14641" s="200">
        <v>45798</v>
      </c>
      <c r="J14641" s="143">
        <f t="shared" si="228"/>
        <v>45798</v>
      </c>
      <c r="K14641" s="202">
        <v>2.5</v>
      </c>
      <c r="L14641" s="284" t="s">
        <v>8324</v>
      </c>
      <c r="M14641" s="223"/>
      <c r="N14641" s="203">
        <v>0.84375</v>
      </c>
      <c r="O14641" s="222" t="s">
        <v>942</v>
      </c>
    </row>
    <row r="14642" spans="1:15" ht="29.25" customHeight="1">
      <c r="A14642" s="221" t="s">
        <v>2860</v>
      </c>
      <c r="B14642" s="221" t="s">
        <v>786</v>
      </c>
      <c r="C14642" s="222" t="s">
        <v>562</v>
      </c>
      <c r="D14642" s="222" t="s">
        <v>164</v>
      </c>
      <c r="E14642" s="199" t="s">
        <v>163</v>
      </c>
      <c r="F14642" s="200" t="s">
        <v>6525</v>
      </c>
      <c r="G14642" s="200" t="s">
        <v>6697</v>
      </c>
      <c r="H14642" s="200" t="s">
        <v>39</v>
      </c>
      <c r="I14642" s="200">
        <v>45798</v>
      </c>
      <c r="J14642" s="143">
        <f t="shared" si="228"/>
        <v>45798</v>
      </c>
      <c r="K14642" s="202">
        <v>1</v>
      </c>
      <c r="L14642" s="285" t="s">
        <v>8326</v>
      </c>
      <c r="M14642" s="223"/>
      <c r="N14642" s="203">
        <v>0.6875</v>
      </c>
      <c r="O14642" s="222" t="s">
        <v>968</v>
      </c>
    </row>
    <row r="14643" spans="1:15" ht="29.25" customHeight="1">
      <c r="A14643" s="221" t="s">
        <v>2860</v>
      </c>
      <c r="B14643" s="221" t="s">
        <v>786</v>
      </c>
      <c r="C14643" s="222" t="s">
        <v>562</v>
      </c>
      <c r="D14643" s="222" t="s">
        <v>164</v>
      </c>
      <c r="E14643" s="199" t="s">
        <v>163</v>
      </c>
      <c r="F14643" s="200" t="s">
        <v>6525</v>
      </c>
      <c r="G14643" s="200" t="s">
        <v>6697</v>
      </c>
      <c r="H14643" s="200" t="s">
        <v>38</v>
      </c>
      <c r="I14643" s="200">
        <v>45798</v>
      </c>
      <c r="J14643" s="143">
        <f t="shared" si="228"/>
        <v>45798</v>
      </c>
      <c r="K14643" s="202">
        <v>6</v>
      </c>
      <c r="L14643" s="284" t="s">
        <v>8325</v>
      </c>
      <c r="M14643" s="223"/>
      <c r="N14643" s="203">
        <v>3.5</v>
      </c>
      <c r="O14643" s="222" t="s">
        <v>942</v>
      </c>
    </row>
    <row r="14644" spans="1:15" ht="29.25" customHeight="1">
      <c r="A14644" s="221" t="s">
        <v>2860</v>
      </c>
      <c r="B14644" s="221" t="s">
        <v>786</v>
      </c>
      <c r="C14644" s="222" t="s">
        <v>562</v>
      </c>
      <c r="D14644" s="222" t="s">
        <v>164</v>
      </c>
      <c r="E14644" s="199" t="s">
        <v>178</v>
      </c>
      <c r="F14644" s="200"/>
      <c r="G14644" s="200"/>
      <c r="H14644" s="200"/>
      <c r="I14644" s="200">
        <v>45799</v>
      </c>
      <c r="J14644" s="143">
        <f t="shared" si="228"/>
        <v>45799</v>
      </c>
      <c r="K14644" s="202">
        <v>0.5</v>
      </c>
      <c r="L14644" s="285" t="s">
        <v>7102</v>
      </c>
      <c r="M14644" s="223"/>
      <c r="N14644" s="203"/>
      <c r="O14644" s="222" t="s">
        <v>326</v>
      </c>
    </row>
    <row r="14645" spans="1:15" ht="29.25" customHeight="1">
      <c r="A14645" s="221" t="s">
        <v>2860</v>
      </c>
      <c r="B14645" s="221" t="s">
        <v>786</v>
      </c>
      <c r="C14645" s="222" t="s">
        <v>562</v>
      </c>
      <c r="D14645" s="222" t="s">
        <v>164</v>
      </c>
      <c r="E14645" s="199" t="s">
        <v>163</v>
      </c>
      <c r="F14645" s="200" t="s">
        <v>670</v>
      </c>
      <c r="G14645" s="200" t="s">
        <v>671</v>
      </c>
      <c r="H14645" s="200" t="s">
        <v>714</v>
      </c>
      <c r="I14645" s="200">
        <v>45799</v>
      </c>
      <c r="J14645" s="143">
        <f t="shared" si="228"/>
        <v>45799</v>
      </c>
      <c r="K14645" s="202">
        <v>1</v>
      </c>
      <c r="L14645" s="285" t="s">
        <v>8650</v>
      </c>
      <c r="M14645" s="223"/>
      <c r="N14645" s="203">
        <v>7.6</v>
      </c>
      <c r="O14645" s="222" t="s">
        <v>940</v>
      </c>
    </row>
    <row r="14646" spans="1:15" ht="29.25" customHeight="1">
      <c r="A14646" s="221" t="s">
        <v>2860</v>
      </c>
      <c r="B14646" s="221" t="s">
        <v>786</v>
      </c>
      <c r="C14646" s="222" t="s">
        <v>562</v>
      </c>
      <c r="D14646" s="222" t="s">
        <v>164</v>
      </c>
      <c r="E14646" s="199" t="s">
        <v>163</v>
      </c>
      <c r="F14646" s="200" t="s">
        <v>5181</v>
      </c>
      <c r="G14646" s="200" t="s">
        <v>5182</v>
      </c>
      <c r="H14646" s="200" t="s">
        <v>258</v>
      </c>
      <c r="I14646" s="200">
        <v>45799</v>
      </c>
      <c r="J14646" s="143">
        <f t="shared" si="228"/>
        <v>45799</v>
      </c>
      <c r="K14646" s="202">
        <v>8</v>
      </c>
      <c r="L14646" s="285" t="s">
        <v>8651</v>
      </c>
      <c r="M14646" s="223"/>
      <c r="N14646" s="203">
        <v>8.2874999999999996</v>
      </c>
      <c r="O14646" s="222" t="s">
        <v>943</v>
      </c>
    </row>
    <row r="14647" spans="1:15" ht="29.25" customHeight="1">
      <c r="A14647" s="221" t="s">
        <v>2860</v>
      </c>
      <c r="B14647" s="221" t="s">
        <v>786</v>
      </c>
      <c r="C14647" s="222" t="s">
        <v>562</v>
      </c>
      <c r="D14647" s="222" t="s">
        <v>164</v>
      </c>
      <c r="E14647" s="199" t="s">
        <v>163</v>
      </c>
      <c r="F14647" s="200" t="s">
        <v>5181</v>
      </c>
      <c r="G14647" s="200" t="s">
        <v>5182</v>
      </c>
      <c r="H14647" s="200" t="s">
        <v>258</v>
      </c>
      <c r="I14647" s="200">
        <v>45800</v>
      </c>
      <c r="J14647" s="143">
        <f t="shared" si="228"/>
        <v>45800</v>
      </c>
      <c r="K14647" s="202">
        <v>6.5</v>
      </c>
      <c r="L14647" s="285" t="s">
        <v>8651</v>
      </c>
      <c r="M14647" s="223"/>
      <c r="N14647" s="203">
        <v>8.2874999999999996</v>
      </c>
      <c r="O14647" s="222" t="s">
        <v>943</v>
      </c>
    </row>
    <row r="14648" spans="1:15" ht="29.25" customHeight="1">
      <c r="A14648" s="221" t="s">
        <v>2860</v>
      </c>
      <c r="B14648" s="221" t="s">
        <v>786</v>
      </c>
      <c r="C14648" s="222" t="s">
        <v>562</v>
      </c>
      <c r="D14648" s="222" t="s">
        <v>164</v>
      </c>
      <c r="E14648" s="199" t="s">
        <v>163</v>
      </c>
      <c r="F14648" s="200" t="s">
        <v>6337</v>
      </c>
      <c r="G14648" s="200" t="s">
        <v>6338</v>
      </c>
      <c r="H14648" s="200" t="s">
        <v>52</v>
      </c>
      <c r="I14648" s="200">
        <v>45800</v>
      </c>
      <c r="J14648" s="143">
        <f t="shared" si="228"/>
        <v>45800</v>
      </c>
      <c r="K14648" s="202">
        <v>1.5</v>
      </c>
      <c r="L14648" s="284" t="s">
        <v>8652</v>
      </c>
      <c r="M14648" s="223"/>
      <c r="N14648" s="203">
        <v>0.75</v>
      </c>
      <c r="O14648" s="222" t="s">
        <v>992</v>
      </c>
    </row>
    <row r="14649" spans="1:15" ht="29.25" customHeight="1">
      <c r="A14649" s="221" t="s">
        <v>2860</v>
      </c>
      <c r="B14649" s="221" t="s">
        <v>786</v>
      </c>
      <c r="C14649" s="222" t="s">
        <v>562</v>
      </c>
      <c r="D14649" s="222" t="s">
        <v>164</v>
      </c>
      <c r="E14649" s="199" t="s">
        <v>163</v>
      </c>
      <c r="F14649" s="200" t="s">
        <v>5181</v>
      </c>
      <c r="G14649" s="200" t="s">
        <v>5182</v>
      </c>
      <c r="H14649" s="200"/>
      <c r="I14649" s="200">
        <v>45803</v>
      </c>
      <c r="J14649" s="143">
        <f t="shared" si="228"/>
        <v>45803</v>
      </c>
      <c r="K14649" s="202">
        <v>1</v>
      </c>
      <c r="L14649" s="285" t="s">
        <v>592</v>
      </c>
      <c r="M14649" s="223"/>
      <c r="N14649" s="203"/>
      <c r="O14649" s="222" t="s">
        <v>326</v>
      </c>
    </row>
    <row r="14650" spans="1:15" ht="29.25" customHeight="1">
      <c r="A14650" s="221" t="s">
        <v>2860</v>
      </c>
      <c r="B14650" s="221" t="s">
        <v>786</v>
      </c>
      <c r="C14650" s="222" t="s">
        <v>562</v>
      </c>
      <c r="D14650" s="222" t="s">
        <v>164</v>
      </c>
      <c r="E14650" s="199" t="s">
        <v>163</v>
      </c>
      <c r="F14650" s="200" t="s">
        <v>5181</v>
      </c>
      <c r="G14650" s="200" t="s">
        <v>5182</v>
      </c>
      <c r="H14650" s="200" t="s">
        <v>258</v>
      </c>
      <c r="I14650" s="200">
        <v>45803</v>
      </c>
      <c r="J14650" s="143">
        <f t="shared" si="228"/>
        <v>45803</v>
      </c>
      <c r="K14650" s="202">
        <v>7</v>
      </c>
      <c r="L14650" s="284" t="s">
        <v>8653</v>
      </c>
      <c r="M14650" s="223"/>
      <c r="N14650" s="203">
        <v>8.2874999999999996</v>
      </c>
      <c r="O14650" s="222" t="s">
        <v>943</v>
      </c>
    </row>
    <row r="14651" spans="1:15" ht="29.25" customHeight="1">
      <c r="A14651" s="221" t="s">
        <v>2860</v>
      </c>
      <c r="B14651" s="221" t="s">
        <v>786</v>
      </c>
      <c r="C14651" s="222" t="s">
        <v>562</v>
      </c>
      <c r="D14651" s="222" t="s">
        <v>164</v>
      </c>
      <c r="E14651" s="199" t="s">
        <v>163</v>
      </c>
      <c r="F14651" s="200" t="s">
        <v>6337</v>
      </c>
      <c r="G14651" s="200" t="s">
        <v>6338</v>
      </c>
      <c r="H14651" s="200" t="s">
        <v>52</v>
      </c>
      <c r="I14651" s="200">
        <v>45803</v>
      </c>
      <c r="J14651" s="143">
        <f t="shared" si="228"/>
        <v>45803</v>
      </c>
      <c r="K14651" s="202">
        <v>0.5</v>
      </c>
      <c r="L14651" s="285" t="s">
        <v>8654</v>
      </c>
      <c r="M14651" s="223"/>
      <c r="N14651" s="203">
        <v>0.75</v>
      </c>
      <c r="O14651" s="222" t="s">
        <v>992</v>
      </c>
    </row>
    <row r="14652" spans="1:15" ht="29.25" customHeight="1">
      <c r="A14652" s="221" t="s">
        <v>2860</v>
      </c>
      <c r="B14652" s="221" t="s">
        <v>786</v>
      </c>
      <c r="C14652" s="222" t="s">
        <v>562</v>
      </c>
      <c r="D14652" s="222" t="s">
        <v>164</v>
      </c>
      <c r="E14652" s="199" t="s">
        <v>163</v>
      </c>
      <c r="F14652" s="200" t="s">
        <v>1742</v>
      </c>
      <c r="G14652" s="200" t="s">
        <v>1743</v>
      </c>
      <c r="H14652" s="200"/>
      <c r="I14652" s="200">
        <v>45804</v>
      </c>
      <c r="J14652" s="143">
        <f t="shared" si="228"/>
        <v>45804</v>
      </c>
      <c r="K14652" s="202">
        <v>1</v>
      </c>
      <c r="L14652" s="285" t="s">
        <v>8655</v>
      </c>
      <c r="M14652" s="223"/>
      <c r="N14652" s="203"/>
      <c r="O14652" s="222" t="s">
        <v>326</v>
      </c>
    </row>
    <row r="14653" spans="1:15" ht="29.25" customHeight="1">
      <c r="A14653" s="221" t="s">
        <v>2860</v>
      </c>
      <c r="B14653" s="221" t="s">
        <v>786</v>
      </c>
      <c r="C14653" s="222" t="s">
        <v>562</v>
      </c>
      <c r="D14653" s="222" t="s">
        <v>164</v>
      </c>
      <c r="E14653" s="199" t="s">
        <v>163</v>
      </c>
      <c r="F14653" s="200" t="s">
        <v>6525</v>
      </c>
      <c r="G14653" s="200" t="s">
        <v>6697</v>
      </c>
      <c r="H14653" s="200"/>
      <c r="I14653" s="200">
        <v>45804</v>
      </c>
      <c r="J14653" s="143">
        <f t="shared" si="228"/>
        <v>45804</v>
      </c>
      <c r="K14653" s="202">
        <v>3</v>
      </c>
      <c r="L14653" s="284" t="s">
        <v>8657</v>
      </c>
      <c r="M14653" s="223"/>
      <c r="N14653" s="203"/>
      <c r="O14653" s="222" t="s">
        <v>326</v>
      </c>
    </row>
    <row r="14654" spans="1:15" ht="29.25" customHeight="1">
      <c r="A14654" s="221" t="s">
        <v>2860</v>
      </c>
      <c r="B14654" s="221" t="s">
        <v>786</v>
      </c>
      <c r="C14654" s="222" t="s">
        <v>562</v>
      </c>
      <c r="D14654" s="222" t="s">
        <v>164</v>
      </c>
      <c r="E14654" s="199" t="s">
        <v>163</v>
      </c>
      <c r="F14654" s="200" t="s">
        <v>5181</v>
      </c>
      <c r="G14654" s="200" t="s">
        <v>5182</v>
      </c>
      <c r="H14654" s="200" t="s">
        <v>258</v>
      </c>
      <c r="I14654" s="200">
        <v>45804</v>
      </c>
      <c r="J14654" s="143">
        <f t="shared" si="228"/>
        <v>45804</v>
      </c>
      <c r="K14654" s="202">
        <v>5</v>
      </c>
      <c r="L14654" s="285" t="s">
        <v>8656</v>
      </c>
      <c r="M14654" s="223"/>
      <c r="N14654" s="203">
        <v>8.2874999999999996</v>
      </c>
      <c r="O14654" s="222" t="s">
        <v>943</v>
      </c>
    </row>
    <row r="14655" spans="1:15" ht="29.25" customHeight="1">
      <c r="A14655" s="221" t="s">
        <v>2860</v>
      </c>
      <c r="B14655" s="221" t="s">
        <v>786</v>
      </c>
      <c r="C14655" s="222" t="s">
        <v>562</v>
      </c>
      <c r="D14655" s="222" t="s">
        <v>164</v>
      </c>
      <c r="E14655" s="199" t="s">
        <v>163</v>
      </c>
      <c r="F14655" s="200" t="s">
        <v>2053</v>
      </c>
      <c r="G14655" s="200" t="s">
        <v>9089</v>
      </c>
      <c r="H14655" s="200" t="s">
        <v>2236</v>
      </c>
      <c r="I14655" s="200">
        <v>45805</v>
      </c>
      <c r="J14655" s="143">
        <f t="shared" si="228"/>
        <v>45805</v>
      </c>
      <c r="K14655" s="202">
        <v>5</v>
      </c>
      <c r="L14655" s="284" t="s">
        <v>8658</v>
      </c>
      <c r="M14655" s="223"/>
      <c r="N14655" s="203">
        <v>2.2999999999999998</v>
      </c>
      <c r="O14655" s="222" t="s">
        <v>967</v>
      </c>
    </row>
    <row r="14656" spans="1:15" ht="29.25" customHeight="1">
      <c r="A14656" s="221" t="s">
        <v>2860</v>
      </c>
      <c r="B14656" s="221" t="s">
        <v>786</v>
      </c>
      <c r="C14656" s="222" t="s">
        <v>562</v>
      </c>
      <c r="D14656" s="222" t="s">
        <v>164</v>
      </c>
      <c r="E14656" s="199" t="s">
        <v>163</v>
      </c>
      <c r="F14656" s="200" t="s">
        <v>5181</v>
      </c>
      <c r="G14656" s="200" t="s">
        <v>5182</v>
      </c>
      <c r="H14656" s="200" t="s">
        <v>258</v>
      </c>
      <c r="I14656" s="200">
        <v>45805</v>
      </c>
      <c r="J14656" s="143">
        <f t="shared" si="228"/>
        <v>45805</v>
      </c>
      <c r="K14656" s="202">
        <v>4</v>
      </c>
      <c r="L14656" s="285" t="s">
        <v>8656</v>
      </c>
      <c r="M14656" s="223"/>
      <c r="N14656" s="203">
        <v>8.2874999999999996</v>
      </c>
      <c r="O14656" s="222" t="s">
        <v>943</v>
      </c>
    </row>
    <row r="14657" spans="1:15" ht="29.25" customHeight="1">
      <c r="A14657" s="221" t="s">
        <v>2860</v>
      </c>
      <c r="B14657" s="221" t="s">
        <v>786</v>
      </c>
      <c r="C14657" s="222" t="s">
        <v>562</v>
      </c>
      <c r="D14657" s="222" t="s">
        <v>164</v>
      </c>
      <c r="E14657" s="199" t="s">
        <v>178</v>
      </c>
      <c r="F14657" s="200"/>
      <c r="G14657" s="200"/>
      <c r="H14657" s="200"/>
      <c r="I14657" s="200">
        <v>45806</v>
      </c>
      <c r="J14657" s="143">
        <f t="shared" si="228"/>
        <v>45806</v>
      </c>
      <c r="K14657" s="202">
        <v>1</v>
      </c>
      <c r="L14657" s="285" t="s">
        <v>8659</v>
      </c>
      <c r="M14657" s="223"/>
      <c r="N14657" s="203"/>
      <c r="O14657" s="222" t="s">
        <v>326</v>
      </c>
    </row>
    <row r="14658" spans="1:15" ht="29.25" customHeight="1">
      <c r="A14658" s="221" t="s">
        <v>2860</v>
      </c>
      <c r="B14658" s="221" t="s">
        <v>786</v>
      </c>
      <c r="C14658" s="222" t="s">
        <v>562</v>
      </c>
      <c r="D14658" s="222" t="s">
        <v>164</v>
      </c>
      <c r="E14658" s="199" t="s">
        <v>178</v>
      </c>
      <c r="F14658" s="200"/>
      <c r="G14658" s="200"/>
      <c r="H14658" s="200"/>
      <c r="I14658" s="200">
        <v>45806</v>
      </c>
      <c r="J14658" s="143">
        <f t="shared" si="228"/>
        <v>45806</v>
      </c>
      <c r="K14658" s="202">
        <v>1.5</v>
      </c>
      <c r="L14658" s="285" t="s">
        <v>8660</v>
      </c>
      <c r="M14658" s="223"/>
      <c r="N14658" s="203"/>
      <c r="O14658" s="222" t="s">
        <v>326</v>
      </c>
    </row>
    <row r="14659" spans="1:15" ht="29.25" customHeight="1">
      <c r="A14659" s="221" t="s">
        <v>2860</v>
      </c>
      <c r="B14659" s="221" t="s">
        <v>786</v>
      </c>
      <c r="C14659" s="222" t="s">
        <v>562</v>
      </c>
      <c r="D14659" s="222" t="s">
        <v>164</v>
      </c>
      <c r="E14659" s="199" t="s">
        <v>163</v>
      </c>
      <c r="F14659" s="200" t="s">
        <v>5181</v>
      </c>
      <c r="G14659" s="200" t="s">
        <v>5182</v>
      </c>
      <c r="H14659" s="200" t="s">
        <v>258</v>
      </c>
      <c r="I14659" s="200">
        <v>45806</v>
      </c>
      <c r="J14659" s="143">
        <f t="shared" ref="J14659:J14722" si="229">I14659</f>
        <v>45806</v>
      </c>
      <c r="K14659" s="202">
        <v>6</v>
      </c>
      <c r="L14659" s="285" t="s">
        <v>8656</v>
      </c>
      <c r="M14659" s="223"/>
      <c r="N14659" s="203">
        <v>8.2874999999999996</v>
      </c>
      <c r="O14659" s="222" t="s">
        <v>943</v>
      </c>
    </row>
    <row r="14660" spans="1:15" ht="29.25" customHeight="1">
      <c r="A14660" s="221" t="s">
        <v>2860</v>
      </c>
      <c r="B14660" s="221" t="s">
        <v>786</v>
      </c>
      <c r="C14660" s="222" t="s">
        <v>562</v>
      </c>
      <c r="D14660" s="222" t="s">
        <v>164</v>
      </c>
      <c r="E14660" s="199" t="s">
        <v>165</v>
      </c>
      <c r="F14660" s="200"/>
      <c r="G14660" s="200"/>
      <c r="H14660" s="200"/>
      <c r="I14660" s="200">
        <v>45807</v>
      </c>
      <c r="J14660" s="143">
        <f t="shared" si="229"/>
        <v>45807</v>
      </c>
      <c r="K14660" s="202">
        <v>8</v>
      </c>
      <c r="L14660" s="285" t="s">
        <v>559</v>
      </c>
      <c r="M14660" s="223"/>
      <c r="N14660" s="203"/>
      <c r="O14660" s="222" t="s">
        <v>326</v>
      </c>
    </row>
    <row r="14661" spans="1:15" ht="29.25" customHeight="1">
      <c r="A14661" s="221" t="s">
        <v>2860</v>
      </c>
      <c r="B14661" s="221" t="s">
        <v>786</v>
      </c>
      <c r="C14661" s="222" t="s">
        <v>562</v>
      </c>
      <c r="D14661" s="222" t="s">
        <v>164</v>
      </c>
      <c r="E14661" s="199" t="s">
        <v>163</v>
      </c>
      <c r="F14661" s="200" t="s">
        <v>5181</v>
      </c>
      <c r="G14661" s="200" t="s">
        <v>5182</v>
      </c>
      <c r="H14661" s="200" t="s">
        <v>258</v>
      </c>
      <c r="I14661" s="200">
        <v>45810</v>
      </c>
      <c r="J14661" s="143">
        <f t="shared" si="229"/>
        <v>45810</v>
      </c>
      <c r="K14661" s="202">
        <v>6.5</v>
      </c>
      <c r="L14661" s="285" t="s">
        <v>8662</v>
      </c>
      <c r="M14661" s="223"/>
      <c r="N14661" s="203">
        <v>8.2874999999999996</v>
      </c>
      <c r="O14661" s="222" t="s">
        <v>943</v>
      </c>
    </row>
    <row r="14662" spans="1:15" ht="29.25" customHeight="1">
      <c r="A14662" s="221" t="s">
        <v>2860</v>
      </c>
      <c r="B14662" s="221" t="s">
        <v>786</v>
      </c>
      <c r="C14662" s="222" t="s">
        <v>562</v>
      </c>
      <c r="D14662" s="222" t="s">
        <v>164</v>
      </c>
      <c r="E14662" s="199" t="s">
        <v>163</v>
      </c>
      <c r="F14662" s="200" t="s">
        <v>2053</v>
      </c>
      <c r="G14662" s="200" t="s">
        <v>9089</v>
      </c>
      <c r="H14662" s="200" t="s">
        <v>118</v>
      </c>
      <c r="I14662" s="200">
        <v>45810</v>
      </c>
      <c r="J14662" s="143">
        <f t="shared" si="229"/>
        <v>45810</v>
      </c>
      <c r="K14662" s="202">
        <v>2</v>
      </c>
      <c r="L14662" s="285" t="s">
        <v>8661</v>
      </c>
      <c r="M14662" s="223"/>
      <c r="N14662" s="203">
        <v>14.35</v>
      </c>
      <c r="O14662" s="222" t="s">
        <v>940</v>
      </c>
    </row>
    <row r="14663" spans="1:15" ht="29.25" customHeight="1">
      <c r="A14663" s="221" t="s">
        <v>2860</v>
      </c>
      <c r="B14663" s="221" t="s">
        <v>786</v>
      </c>
      <c r="C14663" s="222" t="s">
        <v>562</v>
      </c>
      <c r="D14663" s="222" t="s">
        <v>164</v>
      </c>
      <c r="E14663" s="199" t="s">
        <v>163</v>
      </c>
      <c r="F14663" s="200" t="s">
        <v>5181</v>
      </c>
      <c r="G14663" s="200" t="s">
        <v>5182</v>
      </c>
      <c r="H14663" s="200" t="s">
        <v>258</v>
      </c>
      <c r="I14663" s="200">
        <v>45811</v>
      </c>
      <c r="J14663" s="143">
        <f t="shared" si="229"/>
        <v>45811</v>
      </c>
      <c r="K14663" s="202">
        <v>1</v>
      </c>
      <c r="L14663" s="285" t="s">
        <v>8663</v>
      </c>
      <c r="M14663" s="223"/>
      <c r="N14663" s="203">
        <v>8.2874999999999996</v>
      </c>
      <c r="O14663" s="222" t="s">
        <v>943</v>
      </c>
    </row>
    <row r="14664" spans="1:15" ht="29.25" customHeight="1">
      <c r="A14664" s="221" t="s">
        <v>2860</v>
      </c>
      <c r="B14664" s="221" t="s">
        <v>786</v>
      </c>
      <c r="C14664" s="222" t="s">
        <v>562</v>
      </c>
      <c r="D14664" s="222" t="s">
        <v>164</v>
      </c>
      <c r="E14664" s="199" t="s">
        <v>163</v>
      </c>
      <c r="F14664" s="200" t="s">
        <v>2053</v>
      </c>
      <c r="G14664" s="200" t="s">
        <v>9089</v>
      </c>
      <c r="H14664" s="200" t="s">
        <v>118</v>
      </c>
      <c r="I14664" s="200">
        <v>45811</v>
      </c>
      <c r="J14664" s="143">
        <f t="shared" si="229"/>
        <v>45811</v>
      </c>
      <c r="K14664" s="202">
        <v>8</v>
      </c>
      <c r="L14664" s="285" t="s">
        <v>8664</v>
      </c>
      <c r="M14664" s="223"/>
      <c r="N14664" s="203">
        <v>14.35</v>
      </c>
      <c r="O14664" s="222" t="s">
        <v>940</v>
      </c>
    </row>
    <row r="14665" spans="1:15" ht="29.25" customHeight="1">
      <c r="A14665" s="221" t="s">
        <v>2860</v>
      </c>
      <c r="B14665" s="221" t="s">
        <v>786</v>
      </c>
      <c r="C14665" s="222" t="s">
        <v>562</v>
      </c>
      <c r="D14665" s="222" t="s">
        <v>164</v>
      </c>
      <c r="E14665" s="199" t="s">
        <v>163</v>
      </c>
      <c r="F14665" s="200" t="s">
        <v>6337</v>
      </c>
      <c r="G14665" s="200" t="s">
        <v>6338</v>
      </c>
      <c r="H14665" s="200"/>
      <c r="I14665" s="200">
        <v>45812</v>
      </c>
      <c r="J14665" s="143">
        <f t="shared" si="229"/>
        <v>45812</v>
      </c>
      <c r="K14665" s="202">
        <v>3</v>
      </c>
      <c r="L14665" s="285" t="s">
        <v>8665</v>
      </c>
      <c r="M14665" s="223"/>
      <c r="N14665" s="203"/>
      <c r="O14665" s="222" t="s">
        <v>326</v>
      </c>
    </row>
    <row r="14666" spans="1:15" ht="29.25" customHeight="1">
      <c r="A14666" s="221" t="s">
        <v>2860</v>
      </c>
      <c r="B14666" s="221" t="s">
        <v>786</v>
      </c>
      <c r="C14666" s="222" t="s">
        <v>562</v>
      </c>
      <c r="D14666" s="222" t="s">
        <v>164</v>
      </c>
      <c r="E14666" s="199" t="s">
        <v>163</v>
      </c>
      <c r="F14666" s="200" t="s">
        <v>5181</v>
      </c>
      <c r="G14666" s="200" t="s">
        <v>5182</v>
      </c>
      <c r="H14666" s="200" t="s">
        <v>258</v>
      </c>
      <c r="I14666" s="200">
        <v>45812</v>
      </c>
      <c r="J14666" s="143">
        <f t="shared" si="229"/>
        <v>45812</v>
      </c>
      <c r="K14666" s="202">
        <v>6</v>
      </c>
      <c r="L14666" s="285" t="s">
        <v>8666</v>
      </c>
      <c r="M14666" s="223"/>
      <c r="N14666" s="203">
        <v>8.2874999999999996</v>
      </c>
      <c r="O14666" s="222" t="s">
        <v>943</v>
      </c>
    </row>
    <row r="14667" spans="1:15" ht="29.25" customHeight="1">
      <c r="A14667" s="221" t="s">
        <v>2860</v>
      </c>
      <c r="B14667" s="221" t="s">
        <v>786</v>
      </c>
      <c r="C14667" s="222" t="s">
        <v>562</v>
      </c>
      <c r="D14667" s="222" t="s">
        <v>164</v>
      </c>
      <c r="E14667" s="199" t="s">
        <v>178</v>
      </c>
      <c r="F14667" s="200"/>
      <c r="G14667" s="200"/>
      <c r="H14667" s="200"/>
      <c r="I14667" s="200">
        <v>45813</v>
      </c>
      <c r="J14667" s="143">
        <f t="shared" si="229"/>
        <v>45813</v>
      </c>
      <c r="K14667" s="202">
        <v>1</v>
      </c>
      <c r="L14667" s="285" t="s">
        <v>8659</v>
      </c>
      <c r="M14667" s="223"/>
      <c r="N14667" s="203"/>
      <c r="O14667" s="222" t="s">
        <v>326</v>
      </c>
    </row>
    <row r="14668" spans="1:15" ht="29.25" customHeight="1">
      <c r="A14668" s="221" t="s">
        <v>2860</v>
      </c>
      <c r="B14668" s="221" t="s">
        <v>786</v>
      </c>
      <c r="C14668" s="222" t="s">
        <v>562</v>
      </c>
      <c r="D14668" s="222" t="s">
        <v>164</v>
      </c>
      <c r="E14668" s="199" t="s">
        <v>163</v>
      </c>
      <c r="F14668" s="200" t="s">
        <v>5181</v>
      </c>
      <c r="G14668" s="200" t="s">
        <v>5182</v>
      </c>
      <c r="H14668" s="200" t="s">
        <v>258</v>
      </c>
      <c r="I14668" s="200">
        <v>45813</v>
      </c>
      <c r="J14668" s="143">
        <f t="shared" si="229"/>
        <v>45813</v>
      </c>
      <c r="K14668" s="202">
        <v>8.5</v>
      </c>
      <c r="L14668" s="284" t="s">
        <v>8868</v>
      </c>
      <c r="M14668" s="223"/>
      <c r="N14668" s="203">
        <v>8.2874999999999996</v>
      </c>
      <c r="O14668" s="222" t="s">
        <v>943</v>
      </c>
    </row>
    <row r="14669" spans="1:15" ht="29.25" customHeight="1">
      <c r="A14669" s="221" t="s">
        <v>2860</v>
      </c>
      <c r="B14669" s="221" t="s">
        <v>786</v>
      </c>
      <c r="C14669" s="222" t="s">
        <v>562</v>
      </c>
      <c r="D14669" s="222" t="s">
        <v>164</v>
      </c>
      <c r="E14669" s="199" t="s">
        <v>163</v>
      </c>
      <c r="F14669" s="200" t="s">
        <v>2053</v>
      </c>
      <c r="G14669" s="200" t="s">
        <v>9089</v>
      </c>
      <c r="H14669" s="200" t="s">
        <v>2236</v>
      </c>
      <c r="I14669" s="200">
        <v>45814</v>
      </c>
      <c r="J14669" s="143">
        <f t="shared" si="229"/>
        <v>45814</v>
      </c>
      <c r="K14669" s="202">
        <v>1</v>
      </c>
      <c r="L14669" s="285" t="s">
        <v>8870</v>
      </c>
      <c r="M14669" s="223"/>
      <c r="N14669" s="203">
        <v>2.2999999999999998</v>
      </c>
      <c r="O14669" s="222" t="s">
        <v>967</v>
      </c>
    </row>
    <row r="14670" spans="1:15" ht="29.25" customHeight="1">
      <c r="A14670" s="221" t="s">
        <v>2860</v>
      </c>
      <c r="B14670" s="221" t="s">
        <v>786</v>
      </c>
      <c r="C14670" s="222" t="s">
        <v>562</v>
      </c>
      <c r="D14670" s="222" t="s">
        <v>164</v>
      </c>
      <c r="E14670" s="199" t="s">
        <v>163</v>
      </c>
      <c r="F14670" s="200" t="s">
        <v>5181</v>
      </c>
      <c r="G14670" s="200" t="s">
        <v>5182</v>
      </c>
      <c r="H14670" s="200" t="s">
        <v>258</v>
      </c>
      <c r="I14670" s="200">
        <v>45814</v>
      </c>
      <c r="J14670" s="143">
        <f t="shared" si="229"/>
        <v>45814</v>
      </c>
      <c r="K14670" s="202">
        <v>7</v>
      </c>
      <c r="L14670" s="284" t="s">
        <v>8869</v>
      </c>
      <c r="M14670" s="223"/>
      <c r="N14670" s="203">
        <v>8.2874999999999996</v>
      </c>
      <c r="O14670" s="222" t="s">
        <v>943</v>
      </c>
    </row>
    <row r="14671" spans="1:15" ht="29.25" customHeight="1">
      <c r="A14671" s="221" t="s">
        <v>2860</v>
      </c>
      <c r="B14671" s="221" t="s">
        <v>786</v>
      </c>
      <c r="C14671" s="222" t="s">
        <v>562</v>
      </c>
      <c r="D14671" s="222" t="s">
        <v>164</v>
      </c>
      <c r="E14671" s="199" t="s">
        <v>163</v>
      </c>
      <c r="F14671" s="200" t="s">
        <v>2053</v>
      </c>
      <c r="G14671" s="200" t="s">
        <v>9089</v>
      </c>
      <c r="H14671" s="200"/>
      <c r="I14671" s="200">
        <v>45817</v>
      </c>
      <c r="J14671" s="143">
        <f t="shared" si="229"/>
        <v>45817</v>
      </c>
      <c r="K14671" s="202">
        <v>1.5</v>
      </c>
      <c r="L14671" s="285" t="s">
        <v>8871</v>
      </c>
      <c r="M14671" s="223"/>
      <c r="N14671" s="203"/>
      <c r="O14671" s="222" t="s">
        <v>326</v>
      </c>
    </row>
    <row r="14672" spans="1:15" ht="29.25" customHeight="1">
      <c r="A14672" s="221" t="s">
        <v>2860</v>
      </c>
      <c r="B14672" s="221" t="s">
        <v>786</v>
      </c>
      <c r="C14672" s="222" t="s">
        <v>562</v>
      </c>
      <c r="D14672" s="222" t="s">
        <v>164</v>
      </c>
      <c r="E14672" s="199" t="s">
        <v>163</v>
      </c>
      <c r="F14672" s="200" t="s">
        <v>2053</v>
      </c>
      <c r="G14672" s="200" t="s">
        <v>9089</v>
      </c>
      <c r="H14672" s="200" t="s">
        <v>2236</v>
      </c>
      <c r="I14672" s="200">
        <v>45817</v>
      </c>
      <c r="J14672" s="143">
        <f t="shared" si="229"/>
        <v>45817</v>
      </c>
      <c r="K14672" s="202">
        <v>2</v>
      </c>
      <c r="L14672" s="285" t="s">
        <v>8872</v>
      </c>
      <c r="M14672" s="223"/>
      <c r="N14672" s="203">
        <v>2.2999999999999998</v>
      </c>
      <c r="O14672" s="222" t="s">
        <v>967</v>
      </c>
    </row>
    <row r="14673" spans="1:15" ht="29.25" customHeight="1">
      <c r="A14673" s="221" t="s">
        <v>2860</v>
      </c>
      <c r="B14673" s="221" t="s">
        <v>786</v>
      </c>
      <c r="C14673" s="222" t="s">
        <v>562</v>
      </c>
      <c r="D14673" s="222" t="s">
        <v>164</v>
      </c>
      <c r="E14673" s="199" t="s">
        <v>163</v>
      </c>
      <c r="F14673" s="200" t="s">
        <v>5181</v>
      </c>
      <c r="G14673" s="200" t="s">
        <v>5182</v>
      </c>
      <c r="H14673" s="200" t="s">
        <v>258</v>
      </c>
      <c r="I14673" s="200">
        <v>45817</v>
      </c>
      <c r="J14673" s="143">
        <f t="shared" si="229"/>
        <v>45817</v>
      </c>
      <c r="K14673" s="202">
        <v>5</v>
      </c>
      <c r="L14673" s="285" t="s">
        <v>8873</v>
      </c>
      <c r="M14673" s="223"/>
      <c r="N14673" s="203">
        <v>8.2874999999999996</v>
      </c>
      <c r="O14673" s="222" t="s">
        <v>943</v>
      </c>
    </row>
    <row r="14674" spans="1:15" ht="29.25" customHeight="1">
      <c r="A14674" s="221" t="s">
        <v>2860</v>
      </c>
      <c r="B14674" s="221" t="s">
        <v>786</v>
      </c>
      <c r="C14674" s="222" t="s">
        <v>562</v>
      </c>
      <c r="D14674" s="222" t="s">
        <v>164</v>
      </c>
      <c r="E14674" s="199" t="s">
        <v>163</v>
      </c>
      <c r="F14674" s="200" t="s">
        <v>5181</v>
      </c>
      <c r="G14674" s="200" t="s">
        <v>5182</v>
      </c>
      <c r="H14674" s="200" t="s">
        <v>258</v>
      </c>
      <c r="I14674" s="200">
        <v>45818</v>
      </c>
      <c r="J14674" s="143">
        <f t="shared" si="229"/>
        <v>45818</v>
      </c>
      <c r="K14674" s="202">
        <v>7</v>
      </c>
      <c r="L14674" s="285" t="s">
        <v>8873</v>
      </c>
      <c r="M14674" s="223"/>
      <c r="N14674" s="203">
        <v>8.2874999999999996</v>
      </c>
      <c r="O14674" s="222" t="s">
        <v>943</v>
      </c>
    </row>
    <row r="14675" spans="1:15" ht="29.25" customHeight="1">
      <c r="A14675" s="221" t="s">
        <v>2860</v>
      </c>
      <c r="B14675" s="221" t="s">
        <v>786</v>
      </c>
      <c r="C14675" s="222" t="s">
        <v>562</v>
      </c>
      <c r="D14675" s="222" t="s">
        <v>164</v>
      </c>
      <c r="E14675" s="199" t="s">
        <v>163</v>
      </c>
      <c r="F14675" s="200" t="s">
        <v>6337</v>
      </c>
      <c r="G14675" s="200" t="s">
        <v>6338</v>
      </c>
      <c r="H14675" s="200" t="s">
        <v>38</v>
      </c>
      <c r="I14675" s="200">
        <v>45818</v>
      </c>
      <c r="J14675" s="143">
        <f t="shared" si="229"/>
        <v>45818</v>
      </c>
      <c r="K14675" s="202">
        <v>2</v>
      </c>
      <c r="L14675" s="284" t="s">
        <v>8874</v>
      </c>
      <c r="M14675" s="223"/>
      <c r="N14675" s="203">
        <v>2.9375</v>
      </c>
      <c r="O14675" s="222" t="s">
        <v>942</v>
      </c>
    </row>
    <row r="14676" spans="1:15" ht="29.25" customHeight="1">
      <c r="A14676" s="221" t="s">
        <v>2860</v>
      </c>
      <c r="B14676" s="221" t="s">
        <v>786</v>
      </c>
      <c r="C14676" s="222" t="s">
        <v>562</v>
      </c>
      <c r="D14676" s="222" t="s">
        <v>164</v>
      </c>
      <c r="E14676" s="199" t="s">
        <v>176</v>
      </c>
      <c r="F14676" s="200"/>
      <c r="G14676" s="200"/>
      <c r="H14676" s="200"/>
      <c r="I14676" s="200">
        <v>45819</v>
      </c>
      <c r="J14676" s="143">
        <f t="shared" si="229"/>
        <v>45819</v>
      </c>
      <c r="K14676" s="202">
        <v>2</v>
      </c>
      <c r="L14676" s="284" t="s">
        <v>8875</v>
      </c>
      <c r="M14676" s="223" t="s">
        <v>8876</v>
      </c>
      <c r="N14676" s="203"/>
      <c r="O14676" s="222" t="s">
        <v>326</v>
      </c>
    </row>
    <row r="14677" spans="1:15" ht="29.25" customHeight="1">
      <c r="A14677" s="221" t="s">
        <v>2860</v>
      </c>
      <c r="B14677" s="221" t="s">
        <v>786</v>
      </c>
      <c r="C14677" s="222" t="s">
        <v>562</v>
      </c>
      <c r="D14677" s="222" t="s">
        <v>164</v>
      </c>
      <c r="E14677" s="199" t="s">
        <v>163</v>
      </c>
      <c r="F14677" s="200" t="s">
        <v>2053</v>
      </c>
      <c r="G14677" s="200" t="s">
        <v>9089</v>
      </c>
      <c r="H14677" s="200" t="s">
        <v>118</v>
      </c>
      <c r="I14677" s="200">
        <v>45819</v>
      </c>
      <c r="J14677" s="143">
        <f t="shared" si="229"/>
        <v>45819</v>
      </c>
      <c r="K14677" s="202">
        <v>4.5</v>
      </c>
      <c r="L14677" s="284" t="s">
        <v>8877</v>
      </c>
      <c r="M14677" s="223"/>
      <c r="N14677" s="203">
        <v>14.35</v>
      </c>
      <c r="O14677" s="222" t="s">
        <v>940</v>
      </c>
    </row>
    <row r="14678" spans="1:15" ht="29.25" customHeight="1">
      <c r="A14678" s="221" t="s">
        <v>2860</v>
      </c>
      <c r="B14678" s="221" t="s">
        <v>786</v>
      </c>
      <c r="C14678" s="222" t="s">
        <v>562</v>
      </c>
      <c r="D14678" s="222" t="s">
        <v>164</v>
      </c>
      <c r="E14678" s="199" t="s">
        <v>163</v>
      </c>
      <c r="F14678" s="200" t="s">
        <v>6525</v>
      </c>
      <c r="G14678" s="200" t="s">
        <v>6697</v>
      </c>
      <c r="H14678" s="200" t="s">
        <v>38</v>
      </c>
      <c r="I14678" s="200">
        <v>45819</v>
      </c>
      <c r="J14678" s="143">
        <f t="shared" si="229"/>
        <v>45819</v>
      </c>
      <c r="K14678" s="202">
        <v>2</v>
      </c>
      <c r="L14678" s="284" t="s">
        <v>8878</v>
      </c>
      <c r="M14678" s="223"/>
      <c r="N14678" s="203">
        <v>3.5</v>
      </c>
      <c r="O14678" s="222" t="s">
        <v>942</v>
      </c>
    </row>
    <row r="14679" spans="1:15" ht="29.25" customHeight="1">
      <c r="A14679" s="221" t="s">
        <v>2860</v>
      </c>
      <c r="B14679" s="221" t="s">
        <v>786</v>
      </c>
      <c r="C14679" s="222" t="s">
        <v>562</v>
      </c>
      <c r="D14679" s="222" t="s">
        <v>164</v>
      </c>
      <c r="E14679" s="199" t="s">
        <v>178</v>
      </c>
      <c r="F14679" s="200"/>
      <c r="G14679" s="200"/>
      <c r="H14679" s="200"/>
      <c r="I14679" s="200">
        <v>45820</v>
      </c>
      <c r="J14679" s="143">
        <f t="shared" si="229"/>
        <v>45820</v>
      </c>
      <c r="K14679" s="202">
        <v>1</v>
      </c>
      <c r="L14679" s="285" t="s">
        <v>9062</v>
      </c>
      <c r="M14679" s="223"/>
      <c r="N14679" s="203"/>
      <c r="O14679" s="222" t="s">
        <v>326</v>
      </c>
    </row>
    <row r="14680" spans="1:15" ht="29.25" customHeight="1">
      <c r="A14680" s="221" t="s">
        <v>2860</v>
      </c>
      <c r="B14680" s="221" t="s">
        <v>786</v>
      </c>
      <c r="C14680" s="222" t="s">
        <v>562</v>
      </c>
      <c r="D14680" s="222" t="s">
        <v>164</v>
      </c>
      <c r="E14680" s="199" t="s">
        <v>163</v>
      </c>
      <c r="F14680" s="200" t="s">
        <v>2053</v>
      </c>
      <c r="G14680" s="200" t="s">
        <v>9089</v>
      </c>
      <c r="H14680" s="200" t="s">
        <v>118</v>
      </c>
      <c r="I14680" s="200">
        <v>45820</v>
      </c>
      <c r="J14680" s="143">
        <f t="shared" si="229"/>
        <v>45820</v>
      </c>
      <c r="K14680" s="202">
        <v>7</v>
      </c>
      <c r="L14680" s="284" t="s">
        <v>9064</v>
      </c>
      <c r="M14680" s="223"/>
      <c r="N14680" s="203">
        <v>14.35</v>
      </c>
      <c r="O14680" s="222" t="s">
        <v>940</v>
      </c>
    </row>
    <row r="14681" spans="1:15" ht="29.25" customHeight="1">
      <c r="A14681" s="221" t="s">
        <v>2860</v>
      </c>
      <c r="B14681" s="221" t="s">
        <v>786</v>
      </c>
      <c r="C14681" s="222" t="s">
        <v>562</v>
      </c>
      <c r="D14681" s="222" t="s">
        <v>164</v>
      </c>
      <c r="E14681" s="199" t="s">
        <v>163</v>
      </c>
      <c r="F14681" s="200" t="s">
        <v>6525</v>
      </c>
      <c r="G14681" s="200" t="s">
        <v>6697</v>
      </c>
      <c r="H14681" s="200" t="s">
        <v>38</v>
      </c>
      <c r="I14681" s="200">
        <v>45820</v>
      </c>
      <c r="J14681" s="143">
        <f t="shared" si="229"/>
        <v>45820</v>
      </c>
      <c r="K14681" s="202">
        <v>1</v>
      </c>
      <c r="L14681" s="285" t="s">
        <v>9063</v>
      </c>
      <c r="M14681" s="223"/>
      <c r="N14681" s="203">
        <v>3.5</v>
      </c>
      <c r="O14681" s="222" t="s">
        <v>942</v>
      </c>
    </row>
    <row r="14682" spans="1:15" ht="29.25" customHeight="1">
      <c r="A14682" s="221" t="s">
        <v>2860</v>
      </c>
      <c r="B14682" s="221" t="s">
        <v>786</v>
      </c>
      <c r="C14682" s="222" t="s">
        <v>562</v>
      </c>
      <c r="D14682" s="222" t="s">
        <v>164</v>
      </c>
      <c r="E14682" s="199" t="s">
        <v>163</v>
      </c>
      <c r="F14682" s="200" t="s">
        <v>2053</v>
      </c>
      <c r="G14682" s="200" t="s">
        <v>9089</v>
      </c>
      <c r="H14682" s="200" t="s">
        <v>118</v>
      </c>
      <c r="I14682" s="200">
        <v>45821</v>
      </c>
      <c r="J14682" s="143">
        <f t="shared" si="229"/>
        <v>45821</v>
      </c>
      <c r="K14682" s="202">
        <v>8</v>
      </c>
      <c r="L14682" s="284" t="s">
        <v>9065</v>
      </c>
      <c r="M14682" s="223"/>
      <c r="N14682" s="203">
        <v>14.35</v>
      </c>
      <c r="O14682" s="222" t="s">
        <v>940</v>
      </c>
    </row>
    <row r="14683" spans="1:15" ht="29.25" customHeight="1">
      <c r="A14683" s="221" t="s">
        <v>2860</v>
      </c>
      <c r="B14683" s="221" t="s">
        <v>786</v>
      </c>
      <c r="C14683" s="222" t="s">
        <v>562</v>
      </c>
      <c r="D14683" s="222" t="s">
        <v>164</v>
      </c>
      <c r="E14683" s="199" t="s">
        <v>163</v>
      </c>
      <c r="F14683" s="200" t="s">
        <v>2053</v>
      </c>
      <c r="G14683" s="200" t="s">
        <v>9089</v>
      </c>
      <c r="H14683" s="200"/>
      <c r="I14683" s="200">
        <v>45824</v>
      </c>
      <c r="J14683" s="143">
        <f t="shared" si="229"/>
        <v>45824</v>
      </c>
      <c r="K14683" s="202">
        <v>2</v>
      </c>
      <c r="L14683" s="284" t="s">
        <v>9067</v>
      </c>
      <c r="M14683" s="223"/>
      <c r="N14683" s="203"/>
      <c r="O14683" s="222" t="s">
        <v>326</v>
      </c>
    </row>
    <row r="14684" spans="1:15" ht="29.25" customHeight="1">
      <c r="A14684" s="221" t="s">
        <v>2860</v>
      </c>
      <c r="B14684" s="221" t="s">
        <v>786</v>
      </c>
      <c r="C14684" s="222" t="s">
        <v>562</v>
      </c>
      <c r="D14684" s="222" t="s">
        <v>164</v>
      </c>
      <c r="E14684" s="199" t="s">
        <v>163</v>
      </c>
      <c r="F14684" s="200" t="s">
        <v>2053</v>
      </c>
      <c r="G14684" s="200" t="s">
        <v>9089</v>
      </c>
      <c r="H14684" s="200" t="s">
        <v>118</v>
      </c>
      <c r="I14684" s="200">
        <v>45824</v>
      </c>
      <c r="J14684" s="143">
        <f t="shared" si="229"/>
        <v>45824</v>
      </c>
      <c r="K14684" s="202">
        <v>7.5</v>
      </c>
      <c r="L14684" s="284" t="s">
        <v>9066</v>
      </c>
      <c r="M14684" s="223"/>
      <c r="N14684" s="203">
        <v>14.35</v>
      </c>
      <c r="O14684" s="222" t="s">
        <v>940</v>
      </c>
    </row>
    <row r="14685" spans="1:15" ht="29.25" customHeight="1">
      <c r="A14685" s="221" t="s">
        <v>2860</v>
      </c>
      <c r="B14685" s="221" t="s">
        <v>786</v>
      </c>
      <c r="C14685" s="222" t="s">
        <v>562</v>
      </c>
      <c r="D14685" s="222" t="s">
        <v>164</v>
      </c>
      <c r="E14685" s="199" t="s">
        <v>163</v>
      </c>
      <c r="F14685" s="200" t="s">
        <v>2053</v>
      </c>
      <c r="G14685" s="200" t="s">
        <v>9089</v>
      </c>
      <c r="H14685" s="200" t="s">
        <v>2236</v>
      </c>
      <c r="I14685" s="200">
        <v>45825</v>
      </c>
      <c r="J14685" s="143">
        <f t="shared" si="229"/>
        <v>45825</v>
      </c>
      <c r="K14685" s="202">
        <v>2</v>
      </c>
      <c r="L14685" s="285" t="s">
        <v>9068</v>
      </c>
      <c r="M14685" s="223"/>
      <c r="N14685" s="203">
        <v>2.2999999999999998</v>
      </c>
      <c r="O14685" s="222" t="s">
        <v>967</v>
      </c>
    </row>
    <row r="14686" spans="1:15" ht="29.25" customHeight="1">
      <c r="A14686" s="221" t="s">
        <v>2860</v>
      </c>
      <c r="B14686" s="221" t="s">
        <v>786</v>
      </c>
      <c r="C14686" s="222" t="s">
        <v>562</v>
      </c>
      <c r="D14686" s="222" t="s">
        <v>164</v>
      </c>
      <c r="E14686" s="199" t="s">
        <v>163</v>
      </c>
      <c r="F14686" s="200" t="s">
        <v>5181</v>
      </c>
      <c r="G14686" s="200" t="s">
        <v>5182</v>
      </c>
      <c r="H14686" s="200" t="s">
        <v>258</v>
      </c>
      <c r="I14686" s="200">
        <v>45825</v>
      </c>
      <c r="J14686" s="143">
        <f t="shared" si="229"/>
        <v>45825</v>
      </c>
      <c r="K14686" s="202">
        <v>7</v>
      </c>
      <c r="L14686" s="284" t="s">
        <v>9069</v>
      </c>
      <c r="M14686" s="223"/>
      <c r="N14686" s="203">
        <v>8.2874999999999996</v>
      </c>
      <c r="O14686" s="222" t="s">
        <v>943</v>
      </c>
    </row>
    <row r="14687" spans="1:15" ht="29.25" customHeight="1">
      <c r="A14687" s="221" t="s">
        <v>2860</v>
      </c>
      <c r="B14687" s="221" t="s">
        <v>786</v>
      </c>
      <c r="C14687" s="222" t="s">
        <v>562</v>
      </c>
      <c r="D14687" s="222" t="s">
        <v>164</v>
      </c>
      <c r="E14687" s="199" t="s">
        <v>176</v>
      </c>
      <c r="F14687" s="200"/>
      <c r="G14687" s="200"/>
      <c r="H14687" s="200"/>
      <c r="I14687" s="200">
        <v>45826</v>
      </c>
      <c r="J14687" s="143">
        <f t="shared" si="229"/>
        <v>45826</v>
      </c>
      <c r="K14687" s="202">
        <v>2</v>
      </c>
      <c r="L14687" s="284" t="s">
        <v>9070</v>
      </c>
      <c r="M14687" s="223" t="s">
        <v>9071</v>
      </c>
      <c r="N14687" s="203"/>
      <c r="O14687" s="222" t="s">
        <v>326</v>
      </c>
    </row>
    <row r="14688" spans="1:15" ht="29.25" customHeight="1">
      <c r="A14688" s="221" t="s">
        <v>2860</v>
      </c>
      <c r="B14688" s="221" t="s">
        <v>786</v>
      </c>
      <c r="C14688" s="222" t="s">
        <v>562</v>
      </c>
      <c r="D14688" s="222" t="s">
        <v>164</v>
      </c>
      <c r="E14688" s="199" t="s">
        <v>163</v>
      </c>
      <c r="F14688" s="200" t="s">
        <v>5181</v>
      </c>
      <c r="G14688" s="200" t="s">
        <v>5182</v>
      </c>
      <c r="H14688" s="200" t="s">
        <v>258</v>
      </c>
      <c r="I14688" s="200">
        <v>45826</v>
      </c>
      <c r="J14688" s="143">
        <f t="shared" si="229"/>
        <v>45826</v>
      </c>
      <c r="K14688" s="202">
        <v>7</v>
      </c>
      <c r="L14688" s="284" t="s">
        <v>9072</v>
      </c>
      <c r="M14688" s="223"/>
      <c r="N14688" s="203">
        <v>8.2874999999999996</v>
      </c>
      <c r="O14688" s="222" t="s">
        <v>943</v>
      </c>
    </row>
    <row r="14689" spans="1:15" ht="29.25" customHeight="1">
      <c r="A14689" s="221" t="s">
        <v>2860</v>
      </c>
      <c r="B14689" s="221" t="s">
        <v>786</v>
      </c>
      <c r="C14689" s="222" t="s">
        <v>562</v>
      </c>
      <c r="D14689" s="222" t="s">
        <v>164</v>
      </c>
      <c r="E14689" s="199" t="s">
        <v>163</v>
      </c>
      <c r="F14689" s="200" t="s">
        <v>2053</v>
      </c>
      <c r="G14689" s="200" t="s">
        <v>9089</v>
      </c>
      <c r="H14689" s="200"/>
      <c r="I14689" s="200">
        <v>45827</v>
      </c>
      <c r="J14689" s="143">
        <f t="shared" si="229"/>
        <v>45827</v>
      </c>
      <c r="K14689" s="202">
        <v>1.5</v>
      </c>
      <c r="L14689" s="285" t="s">
        <v>9243</v>
      </c>
      <c r="M14689" s="223"/>
      <c r="N14689" s="203"/>
      <c r="O14689" s="222" t="s">
        <v>326</v>
      </c>
    </row>
    <row r="14690" spans="1:15" ht="29.25" customHeight="1">
      <c r="A14690" s="221" t="s">
        <v>2860</v>
      </c>
      <c r="B14690" s="221" t="s">
        <v>786</v>
      </c>
      <c r="C14690" s="222" t="s">
        <v>562</v>
      </c>
      <c r="D14690" s="222" t="s">
        <v>164</v>
      </c>
      <c r="E14690" s="199" t="s">
        <v>178</v>
      </c>
      <c r="F14690" s="200"/>
      <c r="G14690" s="200"/>
      <c r="H14690" s="200"/>
      <c r="I14690" s="200">
        <v>45827</v>
      </c>
      <c r="J14690" s="143">
        <f t="shared" si="229"/>
        <v>45827</v>
      </c>
      <c r="K14690" s="202">
        <v>1.5</v>
      </c>
      <c r="L14690" s="285" t="s">
        <v>9244</v>
      </c>
      <c r="M14690" s="223"/>
      <c r="N14690" s="203"/>
      <c r="O14690" s="222" t="s">
        <v>326</v>
      </c>
    </row>
    <row r="14691" spans="1:15" ht="29.25" customHeight="1">
      <c r="A14691" s="221" t="s">
        <v>2860</v>
      </c>
      <c r="B14691" s="221" t="s">
        <v>786</v>
      </c>
      <c r="C14691" s="222" t="s">
        <v>562</v>
      </c>
      <c r="D14691" s="222" t="s">
        <v>164</v>
      </c>
      <c r="E14691" s="199" t="s">
        <v>163</v>
      </c>
      <c r="F14691" s="200" t="s">
        <v>2053</v>
      </c>
      <c r="G14691" s="200" t="s">
        <v>9089</v>
      </c>
      <c r="H14691" s="200" t="s">
        <v>2236</v>
      </c>
      <c r="I14691" s="200">
        <v>45827</v>
      </c>
      <c r="J14691" s="143">
        <f t="shared" si="229"/>
        <v>45827</v>
      </c>
      <c r="K14691" s="202">
        <v>2</v>
      </c>
      <c r="L14691" s="284" t="s">
        <v>9242</v>
      </c>
      <c r="M14691" s="223"/>
      <c r="N14691" s="203">
        <v>2.2999999999999998</v>
      </c>
      <c r="O14691" s="222" t="s">
        <v>967</v>
      </c>
    </row>
    <row r="14692" spans="1:15" ht="29.25" customHeight="1">
      <c r="A14692" s="221" t="s">
        <v>2860</v>
      </c>
      <c r="B14692" s="221" t="s">
        <v>786</v>
      </c>
      <c r="C14692" s="222" t="s">
        <v>562</v>
      </c>
      <c r="D14692" s="222" t="s">
        <v>164</v>
      </c>
      <c r="E14692" s="199" t="s">
        <v>163</v>
      </c>
      <c r="F14692" s="200" t="s">
        <v>5181</v>
      </c>
      <c r="G14692" s="200" t="s">
        <v>5182</v>
      </c>
      <c r="H14692" s="200" t="s">
        <v>258</v>
      </c>
      <c r="I14692" s="200">
        <v>45827</v>
      </c>
      <c r="J14692" s="143">
        <f t="shared" si="229"/>
        <v>45827</v>
      </c>
      <c r="K14692" s="202">
        <v>4</v>
      </c>
      <c r="L14692" s="284" t="s">
        <v>9241</v>
      </c>
      <c r="M14692" s="223"/>
      <c r="N14692" s="203">
        <v>8.2874999999999996</v>
      </c>
      <c r="O14692" s="222" t="s">
        <v>943</v>
      </c>
    </row>
    <row r="14693" spans="1:15" ht="29.25" customHeight="1">
      <c r="A14693" s="221" t="s">
        <v>2860</v>
      </c>
      <c r="B14693" s="221" t="s">
        <v>786</v>
      </c>
      <c r="C14693" s="222" t="s">
        <v>562</v>
      </c>
      <c r="D14693" s="222" t="s">
        <v>164</v>
      </c>
      <c r="E14693" s="199" t="s">
        <v>163</v>
      </c>
      <c r="F14693" s="200" t="s">
        <v>2053</v>
      </c>
      <c r="G14693" s="200" t="s">
        <v>9089</v>
      </c>
      <c r="H14693" s="200"/>
      <c r="I14693" s="200">
        <v>45828</v>
      </c>
      <c r="J14693" s="143">
        <f t="shared" si="229"/>
        <v>45828</v>
      </c>
      <c r="K14693" s="202">
        <v>1.5</v>
      </c>
      <c r="L14693" s="285" t="s">
        <v>9247</v>
      </c>
      <c r="M14693" s="223"/>
      <c r="N14693" s="203"/>
      <c r="O14693" s="222" t="s">
        <v>326</v>
      </c>
    </row>
    <row r="14694" spans="1:15" ht="29.25" customHeight="1">
      <c r="A14694" s="221" t="s">
        <v>2860</v>
      </c>
      <c r="B14694" s="221" t="s">
        <v>786</v>
      </c>
      <c r="C14694" s="222" t="s">
        <v>562</v>
      </c>
      <c r="D14694" s="222" t="s">
        <v>164</v>
      </c>
      <c r="E14694" s="199" t="s">
        <v>178</v>
      </c>
      <c r="F14694" s="200"/>
      <c r="G14694" s="200"/>
      <c r="H14694" s="200"/>
      <c r="I14694" s="200">
        <v>45828</v>
      </c>
      <c r="J14694" s="143">
        <f t="shared" si="229"/>
        <v>45828</v>
      </c>
      <c r="K14694" s="202">
        <v>1</v>
      </c>
      <c r="L14694" s="285" t="s">
        <v>9248</v>
      </c>
      <c r="M14694" s="223"/>
      <c r="N14694" s="203"/>
      <c r="O14694" s="222" t="s">
        <v>326</v>
      </c>
    </row>
    <row r="14695" spans="1:15" ht="29.25" customHeight="1">
      <c r="A14695" s="221" t="s">
        <v>2860</v>
      </c>
      <c r="B14695" s="221" t="s">
        <v>786</v>
      </c>
      <c r="C14695" s="222" t="s">
        <v>562</v>
      </c>
      <c r="D14695" s="222" t="s">
        <v>164</v>
      </c>
      <c r="E14695" s="199" t="s">
        <v>163</v>
      </c>
      <c r="F14695" s="200" t="s">
        <v>5181</v>
      </c>
      <c r="G14695" s="200" t="s">
        <v>5182</v>
      </c>
      <c r="H14695" s="200" t="s">
        <v>258</v>
      </c>
      <c r="I14695" s="200">
        <v>45828</v>
      </c>
      <c r="J14695" s="143">
        <f t="shared" si="229"/>
        <v>45828</v>
      </c>
      <c r="K14695" s="202">
        <v>3</v>
      </c>
      <c r="L14695" s="285" t="s">
        <v>9246</v>
      </c>
      <c r="M14695" s="223"/>
      <c r="N14695" s="203">
        <v>8.2874999999999996</v>
      </c>
      <c r="O14695" s="222" t="s">
        <v>943</v>
      </c>
    </row>
    <row r="14696" spans="1:15" ht="29.25" customHeight="1">
      <c r="A14696" s="221" t="s">
        <v>2860</v>
      </c>
      <c r="B14696" s="221" t="s">
        <v>786</v>
      </c>
      <c r="C14696" s="222" t="s">
        <v>562</v>
      </c>
      <c r="D14696" s="222" t="s">
        <v>164</v>
      </c>
      <c r="E14696" s="199" t="s">
        <v>163</v>
      </c>
      <c r="F14696" s="200" t="s">
        <v>2053</v>
      </c>
      <c r="G14696" s="200" t="s">
        <v>9089</v>
      </c>
      <c r="H14696" s="200" t="s">
        <v>68</v>
      </c>
      <c r="I14696" s="200">
        <v>45828</v>
      </c>
      <c r="J14696" s="143">
        <f t="shared" si="229"/>
        <v>45828</v>
      </c>
      <c r="K14696" s="202">
        <v>3</v>
      </c>
      <c r="L14696" s="284" t="s">
        <v>9245</v>
      </c>
      <c r="M14696" s="223"/>
      <c r="N14696" s="203">
        <v>1.5</v>
      </c>
      <c r="O14696" s="222" t="s">
        <v>958</v>
      </c>
    </row>
    <row r="14697" spans="1:15" ht="29.25" customHeight="1">
      <c r="A14697" s="221" t="s">
        <v>2860</v>
      </c>
      <c r="B14697" s="221" t="s">
        <v>786</v>
      </c>
      <c r="C14697" s="222" t="s">
        <v>562</v>
      </c>
      <c r="D14697" s="222" t="s">
        <v>164</v>
      </c>
      <c r="E14697" s="199" t="s">
        <v>166</v>
      </c>
      <c r="F14697" s="200"/>
      <c r="G14697" s="200"/>
      <c r="H14697" s="200"/>
      <c r="I14697" s="200">
        <v>45831</v>
      </c>
      <c r="J14697" s="143">
        <f t="shared" si="229"/>
        <v>45831</v>
      </c>
      <c r="K14697" s="202">
        <v>1</v>
      </c>
      <c r="L14697" s="285" t="s">
        <v>9249</v>
      </c>
      <c r="M14697" s="223"/>
      <c r="N14697" s="203"/>
      <c r="O14697" s="222" t="s">
        <v>326</v>
      </c>
    </row>
    <row r="14698" spans="1:15" ht="29.25" customHeight="1">
      <c r="A14698" s="221" t="s">
        <v>2860</v>
      </c>
      <c r="B14698" s="221" t="s">
        <v>786</v>
      </c>
      <c r="C14698" s="222" t="s">
        <v>562</v>
      </c>
      <c r="D14698" s="222" t="s">
        <v>164</v>
      </c>
      <c r="E14698" s="199" t="s">
        <v>178</v>
      </c>
      <c r="F14698" s="200"/>
      <c r="G14698" s="200"/>
      <c r="H14698" s="200"/>
      <c r="I14698" s="200">
        <v>45831</v>
      </c>
      <c r="J14698" s="143">
        <f t="shared" si="229"/>
        <v>45831</v>
      </c>
      <c r="K14698" s="202">
        <v>2</v>
      </c>
      <c r="L14698" s="284" t="s">
        <v>9251</v>
      </c>
      <c r="M14698" s="223"/>
      <c r="N14698" s="203"/>
      <c r="O14698" s="222" t="s">
        <v>326</v>
      </c>
    </row>
    <row r="14699" spans="1:15" ht="29.25" customHeight="1">
      <c r="A14699" s="221" t="s">
        <v>2860</v>
      </c>
      <c r="B14699" s="221" t="s">
        <v>786</v>
      </c>
      <c r="C14699" s="222" t="s">
        <v>562</v>
      </c>
      <c r="D14699" s="222" t="s">
        <v>164</v>
      </c>
      <c r="E14699" s="199" t="s">
        <v>163</v>
      </c>
      <c r="F14699" s="200" t="s">
        <v>582</v>
      </c>
      <c r="G14699" s="200" t="s">
        <v>500</v>
      </c>
      <c r="H14699" s="200" t="s">
        <v>118</v>
      </c>
      <c r="I14699" s="200">
        <v>45831</v>
      </c>
      <c r="J14699" s="143">
        <f t="shared" si="229"/>
        <v>45831</v>
      </c>
      <c r="K14699" s="202">
        <v>1</v>
      </c>
      <c r="L14699" s="285" t="s">
        <v>9250</v>
      </c>
      <c r="M14699" s="223"/>
      <c r="N14699" s="203">
        <v>5.4375</v>
      </c>
      <c r="O14699" s="222" t="s">
        <v>943</v>
      </c>
    </row>
    <row r="14700" spans="1:15" ht="29.25" customHeight="1">
      <c r="A14700" s="221" t="s">
        <v>2860</v>
      </c>
      <c r="B14700" s="221" t="s">
        <v>786</v>
      </c>
      <c r="C14700" s="222" t="s">
        <v>562</v>
      </c>
      <c r="D14700" s="222" t="s">
        <v>164</v>
      </c>
      <c r="E14700" s="199" t="s">
        <v>163</v>
      </c>
      <c r="F14700" s="200" t="s">
        <v>2053</v>
      </c>
      <c r="G14700" s="200" t="s">
        <v>9089</v>
      </c>
      <c r="H14700" s="200" t="s">
        <v>68</v>
      </c>
      <c r="I14700" s="200">
        <v>45831</v>
      </c>
      <c r="J14700" s="143">
        <f t="shared" si="229"/>
        <v>45831</v>
      </c>
      <c r="K14700" s="202">
        <v>3</v>
      </c>
      <c r="L14700" s="284" t="s">
        <v>9252</v>
      </c>
      <c r="M14700" s="223"/>
      <c r="N14700" s="203">
        <v>1.5</v>
      </c>
      <c r="O14700" s="222" t="s">
        <v>958</v>
      </c>
    </row>
    <row r="14701" spans="1:15" ht="29.25" customHeight="1">
      <c r="A14701" s="221" t="s">
        <v>2860</v>
      </c>
      <c r="B14701" s="221" t="s">
        <v>786</v>
      </c>
      <c r="C14701" s="222" t="s">
        <v>562</v>
      </c>
      <c r="D14701" s="222" t="s">
        <v>164</v>
      </c>
      <c r="E14701" s="199" t="s">
        <v>163</v>
      </c>
      <c r="F14701" s="200" t="s">
        <v>6525</v>
      </c>
      <c r="G14701" s="200" t="s">
        <v>6697</v>
      </c>
      <c r="H14701" s="200" t="s">
        <v>38</v>
      </c>
      <c r="I14701" s="200">
        <v>45831</v>
      </c>
      <c r="J14701" s="143">
        <f t="shared" si="229"/>
        <v>45831</v>
      </c>
      <c r="K14701" s="202">
        <v>2.5</v>
      </c>
      <c r="L14701" s="284" t="s">
        <v>9253</v>
      </c>
      <c r="M14701" s="223"/>
      <c r="N14701" s="203">
        <v>3.5</v>
      </c>
      <c r="O14701" s="222" t="s">
        <v>942</v>
      </c>
    </row>
    <row r="14702" spans="1:15" ht="29.25" customHeight="1">
      <c r="A14702" s="221" t="s">
        <v>2860</v>
      </c>
      <c r="B14702" s="221" t="s">
        <v>786</v>
      </c>
      <c r="C14702" s="222" t="s">
        <v>562</v>
      </c>
      <c r="D14702" s="222" t="s">
        <v>164</v>
      </c>
      <c r="E14702" s="199" t="s">
        <v>166</v>
      </c>
      <c r="F14702" s="200"/>
      <c r="G14702" s="200"/>
      <c r="H14702" s="200"/>
      <c r="I14702" s="200">
        <v>45832</v>
      </c>
      <c r="J14702" s="143">
        <f t="shared" si="229"/>
        <v>45832</v>
      </c>
      <c r="K14702" s="202">
        <v>1</v>
      </c>
      <c r="L14702" s="285" t="s">
        <v>9254</v>
      </c>
      <c r="M14702" s="223"/>
      <c r="N14702" s="203"/>
      <c r="O14702" s="222" t="s">
        <v>326</v>
      </c>
    </row>
    <row r="14703" spans="1:15" ht="29.25" customHeight="1">
      <c r="A14703" s="221" t="s">
        <v>2860</v>
      </c>
      <c r="B14703" s="221" t="s">
        <v>786</v>
      </c>
      <c r="C14703" s="222" t="s">
        <v>562</v>
      </c>
      <c r="D14703" s="222" t="s">
        <v>164</v>
      </c>
      <c r="E14703" s="199" t="s">
        <v>163</v>
      </c>
      <c r="F14703" s="200" t="s">
        <v>2053</v>
      </c>
      <c r="G14703" s="200" t="s">
        <v>9089</v>
      </c>
      <c r="H14703" s="200"/>
      <c r="I14703" s="200">
        <v>45832</v>
      </c>
      <c r="J14703" s="143">
        <f t="shared" si="229"/>
        <v>45832</v>
      </c>
      <c r="K14703" s="202">
        <v>1</v>
      </c>
      <c r="L14703" s="285" t="s">
        <v>9255</v>
      </c>
      <c r="M14703" s="223"/>
      <c r="N14703" s="203"/>
      <c r="O14703" s="222" t="s">
        <v>326</v>
      </c>
    </row>
    <row r="14704" spans="1:15" ht="29.25" customHeight="1">
      <c r="A14704" s="221" t="s">
        <v>2860</v>
      </c>
      <c r="B14704" s="221" t="s">
        <v>786</v>
      </c>
      <c r="C14704" s="222" t="s">
        <v>562</v>
      </c>
      <c r="D14704" s="222" t="s">
        <v>164</v>
      </c>
      <c r="E14704" s="199" t="s">
        <v>163</v>
      </c>
      <c r="F14704" s="200" t="s">
        <v>5181</v>
      </c>
      <c r="G14704" s="200" t="s">
        <v>5182</v>
      </c>
      <c r="H14704" s="200" t="s">
        <v>258</v>
      </c>
      <c r="I14704" s="200">
        <v>45832</v>
      </c>
      <c r="J14704" s="143">
        <f t="shared" si="229"/>
        <v>45832</v>
      </c>
      <c r="K14704" s="202">
        <v>4.5</v>
      </c>
      <c r="L14704" s="284" t="s">
        <v>9256</v>
      </c>
      <c r="M14704" s="223"/>
      <c r="N14704" s="203">
        <v>8.2874999999999996</v>
      </c>
      <c r="O14704" s="222" t="s">
        <v>943</v>
      </c>
    </row>
    <row r="14705" spans="1:15" ht="29.25" customHeight="1">
      <c r="A14705" s="221" t="s">
        <v>2860</v>
      </c>
      <c r="B14705" s="221" t="s">
        <v>786</v>
      </c>
      <c r="C14705" s="222" t="s">
        <v>562</v>
      </c>
      <c r="D14705" s="222" t="s">
        <v>164</v>
      </c>
      <c r="E14705" s="199" t="s">
        <v>163</v>
      </c>
      <c r="F14705" s="200" t="s">
        <v>6525</v>
      </c>
      <c r="G14705" s="200" t="s">
        <v>6697</v>
      </c>
      <c r="H14705" s="200" t="s">
        <v>38</v>
      </c>
      <c r="I14705" s="200">
        <v>45832</v>
      </c>
      <c r="J14705" s="143">
        <f t="shared" si="229"/>
        <v>45832</v>
      </c>
      <c r="K14705" s="202">
        <v>2.5</v>
      </c>
      <c r="L14705" s="284" t="s">
        <v>9257</v>
      </c>
      <c r="M14705" s="223"/>
      <c r="N14705" s="203">
        <v>3.5</v>
      </c>
      <c r="O14705" s="222" t="s">
        <v>942</v>
      </c>
    </row>
    <row r="14706" spans="1:15" ht="29.25" customHeight="1">
      <c r="A14706" s="221" t="s">
        <v>2860</v>
      </c>
      <c r="B14706" s="221" t="s">
        <v>786</v>
      </c>
      <c r="C14706" s="222" t="s">
        <v>562</v>
      </c>
      <c r="D14706" s="222" t="s">
        <v>164</v>
      </c>
      <c r="E14706" s="199" t="s">
        <v>178</v>
      </c>
      <c r="F14706" s="200"/>
      <c r="G14706" s="200"/>
      <c r="H14706" s="200"/>
      <c r="I14706" s="200">
        <v>45833</v>
      </c>
      <c r="J14706" s="143">
        <f t="shared" si="229"/>
        <v>45833</v>
      </c>
      <c r="K14706" s="202">
        <v>2</v>
      </c>
      <c r="L14706" s="284" t="s">
        <v>9259</v>
      </c>
      <c r="M14706" s="223"/>
      <c r="N14706" s="203"/>
      <c r="O14706" s="222" t="s">
        <v>326</v>
      </c>
    </row>
    <row r="14707" spans="1:15" ht="29.25" customHeight="1">
      <c r="A14707" s="221" t="s">
        <v>2860</v>
      </c>
      <c r="B14707" s="221" t="s">
        <v>786</v>
      </c>
      <c r="C14707" s="222" t="s">
        <v>562</v>
      </c>
      <c r="D14707" s="222" t="s">
        <v>164</v>
      </c>
      <c r="E14707" s="199" t="s">
        <v>163</v>
      </c>
      <c r="F14707" s="200" t="s">
        <v>2053</v>
      </c>
      <c r="G14707" s="200" t="s">
        <v>9089</v>
      </c>
      <c r="H14707" s="200" t="s">
        <v>118</v>
      </c>
      <c r="I14707" s="200">
        <v>45833</v>
      </c>
      <c r="J14707" s="143">
        <f t="shared" si="229"/>
        <v>45833</v>
      </c>
      <c r="K14707" s="202">
        <v>6.5</v>
      </c>
      <c r="L14707" s="284" t="s">
        <v>9258</v>
      </c>
      <c r="M14707" s="223"/>
      <c r="N14707" s="203">
        <v>14.35</v>
      </c>
      <c r="O14707" s="222" t="s">
        <v>940</v>
      </c>
    </row>
    <row r="14708" spans="1:15" ht="29.25" customHeight="1">
      <c r="A14708" s="221" t="s">
        <v>2860</v>
      </c>
      <c r="B14708" s="221" t="s">
        <v>786</v>
      </c>
      <c r="C14708" s="222" t="s">
        <v>562</v>
      </c>
      <c r="D14708" s="222" t="s">
        <v>164</v>
      </c>
      <c r="E14708" s="199" t="s">
        <v>178</v>
      </c>
      <c r="F14708" s="200"/>
      <c r="G14708" s="200"/>
      <c r="H14708" s="200"/>
      <c r="I14708" s="200">
        <v>45834</v>
      </c>
      <c r="J14708" s="143">
        <f t="shared" si="229"/>
        <v>45834</v>
      </c>
      <c r="K14708" s="202">
        <v>1</v>
      </c>
      <c r="L14708" s="285" t="s">
        <v>9439</v>
      </c>
      <c r="M14708" s="223"/>
      <c r="N14708" s="203"/>
      <c r="O14708" s="222" t="s">
        <v>326</v>
      </c>
    </row>
    <row r="14709" spans="1:15" ht="29.25" customHeight="1">
      <c r="A14709" s="221" t="s">
        <v>2860</v>
      </c>
      <c r="B14709" s="221" t="s">
        <v>786</v>
      </c>
      <c r="C14709" s="222" t="s">
        <v>562</v>
      </c>
      <c r="D14709" s="222" t="s">
        <v>164</v>
      </c>
      <c r="E14709" s="199" t="s">
        <v>163</v>
      </c>
      <c r="F14709" s="200" t="s">
        <v>5181</v>
      </c>
      <c r="G14709" s="200" t="s">
        <v>5182</v>
      </c>
      <c r="H14709" s="200" t="s">
        <v>258</v>
      </c>
      <c r="I14709" s="200">
        <v>45834</v>
      </c>
      <c r="J14709" s="143">
        <f t="shared" si="229"/>
        <v>45834</v>
      </c>
      <c r="K14709" s="202">
        <v>1.5</v>
      </c>
      <c r="L14709" s="284" t="s">
        <v>9440</v>
      </c>
      <c r="M14709" s="223"/>
      <c r="N14709" s="203">
        <v>8.2874999999999996</v>
      </c>
      <c r="O14709" s="222" t="s">
        <v>943</v>
      </c>
    </row>
    <row r="14710" spans="1:15" ht="29.25" customHeight="1">
      <c r="A14710" s="221" t="s">
        <v>2860</v>
      </c>
      <c r="B14710" s="221" t="s">
        <v>786</v>
      </c>
      <c r="C14710" s="222" t="s">
        <v>562</v>
      </c>
      <c r="D14710" s="222" t="s">
        <v>164</v>
      </c>
      <c r="E14710" s="199" t="s">
        <v>163</v>
      </c>
      <c r="F14710" s="200" t="s">
        <v>2053</v>
      </c>
      <c r="G14710" s="200" t="s">
        <v>9089</v>
      </c>
      <c r="H14710" s="200" t="s">
        <v>80</v>
      </c>
      <c r="I14710" s="200">
        <v>45834</v>
      </c>
      <c r="J14710" s="143">
        <f t="shared" si="229"/>
        <v>45834</v>
      </c>
      <c r="K14710" s="202">
        <v>6</v>
      </c>
      <c r="L14710" s="284" t="s">
        <v>9438</v>
      </c>
      <c r="M14710" s="223"/>
      <c r="N14710" s="203">
        <v>2.3624999999999998</v>
      </c>
      <c r="O14710" s="222" t="s">
        <v>943</v>
      </c>
    </row>
    <row r="14711" spans="1:15" ht="29.25" customHeight="1">
      <c r="A14711" s="221" t="s">
        <v>2860</v>
      </c>
      <c r="B14711" s="221" t="s">
        <v>786</v>
      </c>
      <c r="C14711" s="222" t="s">
        <v>562</v>
      </c>
      <c r="D14711" s="222" t="s">
        <v>164</v>
      </c>
      <c r="E14711" s="199" t="s">
        <v>163</v>
      </c>
      <c r="F14711" s="200" t="s">
        <v>6525</v>
      </c>
      <c r="G14711" s="200" t="s">
        <v>6697</v>
      </c>
      <c r="H14711" s="200" t="s">
        <v>38</v>
      </c>
      <c r="I14711" s="200">
        <v>45834</v>
      </c>
      <c r="J14711" s="143">
        <f t="shared" si="229"/>
        <v>45834</v>
      </c>
      <c r="K14711" s="202">
        <v>0.5</v>
      </c>
      <c r="L14711" s="285" t="s">
        <v>9441</v>
      </c>
      <c r="M14711" s="223"/>
      <c r="N14711" s="203">
        <v>3.5</v>
      </c>
      <c r="O14711" s="222" t="s">
        <v>942</v>
      </c>
    </row>
    <row r="14712" spans="1:15" ht="29.25" customHeight="1">
      <c r="A14712" s="221" t="s">
        <v>2860</v>
      </c>
      <c r="B14712" s="221" t="s">
        <v>786</v>
      </c>
      <c r="C14712" s="222" t="s">
        <v>562</v>
      </c>
      <c r="D14712" s="222" t="s">
        <v>164</v>
      </c>
      <c r="E14712" s="199" t="s">
        <v>176</v>
      </c>
      <c r="F14712" s="200"/>
      <c r="G14712" s="200"/>
      <c r="H14712" s="200"/>
      <c r="I14712" s="200">
        <v>45835</v>
      </c>
      <c r="J14712" s="143">
        <f t="shared" si="229"/>
        <v>45835</v>
      </c>
      <c r="K14712" s="202">
        <v>3</v>
      </c>
      <c r="L14712" s="284" t="s">
        <v>9442</v>
      </c>
      <c r="M14712" s="223" t="s">
        <v>9443</v>
      </c>
      <c r="N14712" s="203"/>
      <c r="O14712" s="222" t="s">
        <v>326</v>
      </c>
    </row>
    <row r="14713" spans="1:15" ht="29.25" customHeight="1">
      <c r="A14713" s="221" t="s">
        <v>2860</v>
      </c>
      <c r="B14713" s="221" t="s">
        <v>786</v>
      </c>
      <c r="C14713" s="222" t="s">
        <v>562</v>
      </c>
      <c r="D14713" s="222" t="s">
        <v>164</v>
      </c>
      <c r="E14713" s="199" t="s">
        <v>176</v>
      </c>
      <c r="F14713" s="200"/>
      <c r="G14713" s="200"/>
      <c r="H14713" s="200"/>
      <c r="I14713" s="200">
        <v>45835</v>
      </c>
      <c r="J14713" s="143">
        <f t="shared" si="229"/>
        <v>45835</v>
      </c>
      <c r="K14713" s="202">
        <v>1.5</v>
      </c>
      <c r="L14713" s="284" t="s">
        <v>9446</v>
      </c>
      <c r="M14713" s="223" t="s">
        <v>9447</v>
      </c>
      <c r="N14713" s="203"/>
      <c r="O14713" s="222" t="s">
        <v>326</v>
      </c>
    </row>
    <row r="14714" spans="1:15" ht="29.25" customHeight="1">
      <c r="A14714" s="221" t="s">
        <v>2860</v>
      </c>
      <c r="B14714" s="221" t="s">
        <v>786</v>
      </c>
      <c r="C14714" s="222" t="s">
        <v>562</v>
      </c>
      <c r="D14714" s="222" t="s">
        <v>164</v>
      </c>
      <c r="E14714" s="199" t="s">
        <v>163</v>
      </c>
      <c r="F14714" s="200" t="s">
        <v>2053</v>
      </c>
      <c r="G14714" s="200" t="s">
        <v>9089</v>
      </c>
      <c r="H14714" s="200" t="s">
        <v>2236</v>
      </c>
      <c r="I14714" s="200">
        <v>45835</v>
      </c>
      <c r="J14714" s="143">
        <f t="shared" si="229"/>
        <v>45835</v>
      </c>
      <c r="K14714" s="202">
        <v>1</v>
      </c>
      <c r="L14714" s="285" t="s">
        <v>9445</v>
      </c>
      <c r="M14714" s="223"/>
      <c r="N14714" s="203">
        <v>2.2999999999999998</v>
      </c>
      <c r="O14714" s="222" t="s">
        <v>967</v>
      </c>
    </row>
    <row r="14715" spans="1:15" ht="29.25" customHeight="1">
      <c r="A14715" s="221" t="s">
        <v>2860</v>
      </c>
      <c r="B14715" s="221" t="s">
        <v>786</v>
      </c>
      <c r="C14715" s="222" t="s">
        <v>562</v>
      </c>
      <c r="D14715" s="222" t="s">
        <v>164</v>
      </c>
      <c r="E14715" s="199" t="s">
        <v>163</v>
      </c>
      <c r="F14715" s="200" t="s">
        <v>5181</v>
      </c>
      <c r="G14715" s="200" t="s">
        <v>5182</v>
      </c>
      <c r="H14715" s="200" t="s">
        <v>258</v>
      </c>
      <c r="I14715" s="200">
        <v>45835</v>
      </c>
      <c r="J14715" s="143">
        <f t="shared" si="229"/>
        <v>45835</v>
      </c>
      <c r="K14715" s="202">
        <v>3</v>
      </c>
      <c r="L14715" s="285" t="s">
        <v>9444</v>
      </c>
      <c r="M14715" s="223"/>
      <c r="N14715" s="203">
        <v>8.2874999999999996</v>
      </c>
      <c r="O14715" s="222" t="s">
        <v>943</v>
      </c>
    </row>
    <row r="14716" spans="1:15" ht="29.25" customHeight="1">
      <c r="A14716" s="221" t="s">
        <v>2860</v>
      </c>
      <c r="B14716" s="221" t="s">
        <v>786</v>
      </c>
      <c r="C14716" s="222" t="s">
        <v>562</v>
      </c>
      <c r="D14716" s="222" t="s">
        <v>164</v>
      </c>
      <c r="E14716" s="199" t="s">
        <v>178</v>
      </c>
      <c r="F14716" s="200"/>
      <c r="G14716" s="200"/>
      <c r="H14716" s="200"/>
      <c r="I14716" s="200">
        <v>45838</v>
      </c>
      <c r="J14716" s="143">
        <f t="shared" si="229"/>
        <v>45838</v>
      </c>
      <c r="K14716" s="202">
        <v>1</v>
      </c>
      <c r="L14716" s="284" t="s">
        <v>9448</v>
      </c>
      <c r="M14716" s="223"/>
      <c r="N14716" s="203"/>
      <c r="O14716" s="222" t="s">
        <v>326</v>
      </c>
    </row>
    <row r="14717" spans="1:15" ht="29.25" customHeight="1">
      <c r="A14717" s="221" t="s">
        <v>2860</v>
      </c>
      <c r="B14717" s="221" t="s">
        <v>786</v>
      </c>
      <c r="C14717" s="222" t="s">
        <v>562</v>
      </c>
      <c r="D14717" s="222" t="s">
        <v>164</v>
      </c>
      <c r="E14717" s="199" t="s">
        <v>176</v>
      </c>
      <c r="F14717" s="200"/>
      <c r="G14717" s="200"/>
      <c r="H14717" s="200"/>
      <c r="I14717" s="200">
        <v>45838</v>
      </c>
      <c r="J14717" s="143">
        <f t="shared" si="229"/>
        <v>45838</v>
      </c>
      <c r="K14717" s="202">
        <v>2</v>
      </c>
      <c r="L14717" s="284" t="s">
        <v>9449</v>
      </c>
      <c r="M14717" s="223" t="s">
        <v>9447</v>
      </c>
      <c r="N14717" s="203"/>
      <c r="O14717" s="222" t="s">
        <v>326</v>
      </c>
    </row>
    <row r="14718" spans="1:15" ht="29.25" customHeight="1">
      <c r="A14718" s="221" t="s">
        <v>2860</v>
      </c>
      <c r="B14718" s="221" t="s">
        <v>786</v>
      </c>
      <c r="C14718" s="222" t="s">
        <v>562</v>
      </c>
      <c r="D14718" s="222" t="s">
        <v>164</v>
      </c>
      <c r="E14718" s="199" t="s">
        <v>163</v>
      </c>
      <c r="F14718" s="200" t="s">
        <v>5181</v>
      </c>
      <c r="G14718" s="200" t="s">
        <v>5182</v>
      </c>
      <c r="H14718" s="200" t="s">
        <v>258</v>
      </c>
      <c r="I14718" s="200">
        <v>45838</v>
      </c>
      <c r="J14718" s="143">
        <f t="shared" si="229"/>
        <v>45838</v>
      </c>
      <c r="K14718" s="202">
        <v>3.5</v>
      </c>
      <c r="L14718" s="284" t="s">
        <v>9451</v>
      </c>
      <c r="M14718" s="223"/>
      <c r="N14718" s="203">
        <v>8.2874999999999996</v>
      </c>
      <c r="O14718" s="222" t="s">
        <v>943</v>
      </c>
    </row>
    <row r="14719" spans="1:15" ht="29.25" customHeight="1">
      <c r="A14719" s="221" t="s">
        <v>2860</v>
      </c>
      <c r="B14719" s="221" t="s">
        <v>786</v>
      </c>
      <c r="C14719" s="222" t="s">
        <v>562</v>
      </c>
      <c r="D14719" s="222" t="s">
        <v>164</v>
      </c>
      <c r="E14719" s="199" t="s">
        <v>163</v>
      </c>
      <c r="F14719" s="200" t="s">
        <v>2053</v>
      </c>
      <c r="G14719" s="200" t="s">
        <v>9089</v>
      </c>
      <c r="H14719" s="200" t="s">
        <v>80</v>
      </c>
      <c r="I14719" s="200">
        <v>45838</v>
      </c>
      <c r="J14719" s="143">
        <f t="shared" si="229"/>
        <v>45838</v>
      </c>
      <c r="K14719" s="202">
        <v>2</v>
      </c>
      <c r="L14719" s="285" t="s">
        <v>9452</v>
      </c>
      <c r="M14719" s="223"/>
      <c r="N14719" s="203">
        <v>2.3624999999999998</v>
      </c>
      <c r="O14719" s="222" t="s">
        <v>943</v>
      </c>
    </row>
    <row r="14720" spans="1:15" ht="29.25" customHeight="1">
      <c r="A14720" s="221" t="s">
        <v>2860</v>
      </c>
      <c r="B14720" s="221" t="s">
        <v>786</v>
      </c>
      <c r="C14720" s="222" t="s">
        <v>562</v>
      </c>
      <c r="D14720" s="222" t="s">
        <v>164</v>
      </c>
      <c r="E14720" s="199" t="s">
        <v>163</v>
      </c>
      <c r="F14720" s="200" t="s">
        <v>6525</v>
      </c>
      <c r="G14720" s="200" t="s">
        <v>6697</v>
      </c>
      <c r="H14720" s="200" t="s">
        <v>38</v>
      </c>
      <c r="I14720" s="200">
        <v>45838</v>
      </c>
      <c r="J14720" s="143">
        <f t="shared" si="229"/>
        <v>45838</v>
      </c>
      <c r="K14720" s="202">
        <v>1</v>
      </c>
      <c r="L14720" s="285" t="s">
        <v>9450</v>
      </c>
      <c r="M14720" s="223"/>
      <c r="N14720" s="203">
        <v>3.5</v>
      </c>
      <c r="O14720" s="222" t="s">
        <v>942</v>
      </c>
    </row>
    <row r="14721" spans="1:15" ht="29.25" customHeight="1">
      <c r="A14721" s="221" t="s">
        <v>2860</v>
      </c>
      <c r="B14721" s="221" t="s">
        <v>786</v>
      </c>
      <c r="C14721" s="222" t="s">
        <v>562</v>
      </c>
      <c r="D14721" s="222" t="s">
        <v>164</v>
      </c>
      <c r="E14721" s="199" t="s">
        <v>163</v>
      </c>
      <c r="F14721" s="200" t="s">
        <v>2053</v>
      </c>
      <c r="G14721" s="200" t="s">
        <v>9089</v>
      </c>
      <c r="H14721" s="200" t="s">
        <v>38</v>
      </c>
      <c r="I14721" s="200">
        <v>45839</v>
      </c>
      <c r="J14721" s="143">
        <f t="shared" si="229"/>
        <v>45839</v>
      </c>
      <c r="K14721" s="202">
        <v>7</v>
      </c>
      <c r="L14721" s="284" t="s">
        <v>9454</v>
      </c>
      <c r="M14721" s="223"/>
      <c r="N14721" s="203">
        <v>3.93333333333333</v>
      </c>
      <c r="O14721" s="222" t="s">
        <v>939</v>
      </c>
    </row>
    <row r="14722" spans="1:15" ht="29.25" customHeight="1">
      <c r="A14722" s="221" t="s">
        <v>2860</v>
      </c>
      <c r="B14722" s="221" t="s">
        <v>786</v>
      </c>
      <c r="C14722" s="222" t="s">
        <v>562</v>
      </c>
      <c r="D14722" s="222" t="s">
        <v>164</v>
      </c>
      <c r="E14722" s="199" t="s">
        <v>163</v>
      </c>
      <c r="F14722" s="200" t="s">
        <v>6525</v>
      </c>
      <c r="G14722" s="200" t="s">
        <v>6697</v>
      </c>
      <c r="H14722" s="200" t="s">
        <v>38</v>
      </c>
      <c r="I14722" s="200">
        <v>45839</v>
      </c>
      <c r="J14722" s="143">
        <f t="shared" si="229"/>
        <v>45839</v>
      </c>
      <c r="K14722" s="202">
        <v>1.5</v>
      </c>
      <c r="L14722" s="284" t="s">
        <v>9453</v>
      </c>
      <c r="M14722" s="223"/>
      <c r="N14722" s="203">
        <v>3.5</v>
      </c>
      <c r="O14722" s="222" t="s">
        <v>942</v>
      </c>
    </row>
    <row r="14723" spans="1:15" ht="29.25" customHeight="1">
      <c r="A14723" s="221" t="s">
        <v>2860</v>
      </c>
      <c r="B14723" s="221" t="s">
        <v>786</v>
      </c>
      <c r="C14723" s="222" t="s">
        <v>562</v>
      </c>
      <c r="D14723" s="222" t="s">
        <v>164</v>
      </c>
      <c r="E14723" s="199" t="s">
        <v>163</v>
      </c>
      <c r="F14723" s="200" t="s">
        <v>2053</v>
      </c>
      <c r="G14723" s="200" t="s">
        <v>9089</v>
      </c>
      <c r="H14723" s="200" t="s">
        <v>48</v>
      </c>
      <c r="I14723" s="200">
        <v>45840</v>
      </c>
      <c r="J14723" s="143">
        <f t="shared" ref="J14723:J14786" si="230">I14723</f>
        <v>45840</v>
      </c>
      <c r="K14723" s="202">
        <v>7.5</v>
      </c>
      <c r="L14723" s="285" t="s">
        <v>9456</v>
      </c>
      <c r="M14723" s="223"/>
      <c r="N14723" s="203">
        <v>0.4</v>
      </c>
      <c r="O14723" s="222" t="s">
        <v>943</v>
      </c>
    </row>
    <row r="14724" spans="1:15" ht="29.25" customHeight="1">
      <c r="A14724" s="221" t="s">
        <v>2860</v>
      </c>
      <c r="B14724" s="221" t="s">
        <v>786</v>
      </c>
      <c r="C14724" s="222" t="s">
        <v>562</v>
      </c>
      <c r="D14724" s="222" t="s">
        <v>164</v>
      </c>
      <c r="E14724" s="199" t="s">
        <v>163</v>
      </c>
      <c r="F14724" s="200" t="s">
        <v>6525</v>
      </c>
      <c r="G14724" s="200" t="s">
        <v>6697</v>
      </c>
      <c r="H14724" s="200" t="s">
        <v>38</v>
      </c>
      <c r="I14724" s="200">
        <v>45840</v>
      </c>
      <c r="J14724" s="143">
        <f t="shared" si="230"/>
        <v>45840</v>
      </c>
      <c r="K14724" s="202">
        <v>1</v>
      </c>
      <c r="L14724" s="285" t="s">
        <v>9455</v>
      </c>
      <c r="M14724" s="223"/>
      <c r="N14724" s="203">
        <v>3.5</v>
      </c>
      <c r="O14724" s="222" t="s">
        <v>942</v>
      </c>
    </row>
    <row r="14725" spans="1:15" ht="29.25" customHeight="1">
      <c r="A14725" s="221" t="s">
        <v>2860</v>
      </c>
      <c r="B14725" s="221" t="s">
        <v>786</v>
      </c>
      <c r="C14725" s="222" t="s">
        <v>562</v>
      </c>
      <c r="D14725" s="222" t="s">
        <v>164</v>
      </c>
      <c r="E14725" s="199" t="s">
        <v>178</v>
      </c>
      <c r="F14725" s="200"/>
      <c r="G14725" s="200"/>
      <c r="H14725" s="200"/>
      <c r="I14725" s="200">
        <v>45841</v>
      </c>
      <c r="J14725" s="143">
        <f t="shared" si="230"/>
        <v>45841</v>
      </c>
      <c r="K14725" s="202">
        <v>1</v>
      </c>
      <c r="L14725" s="285" t="s">
        <v>9732</v>
      </c>
      <c r="M14725" s="223"/>
      <c r="N14725" s="203"/>
      <c r="O14725" s="222" t="s">
        <v>326</v>
      </c>
    </row>
    <row r="14726" spans="1:15" ht="29.25" customHeight="1">
      <c r="A14726" s="221" t="s">
        <v>2860</v>
      </c>
      <c r="B14726" s="221" t="s">
        <v>786</v>
      </c>
      <c r="C14726" s="222" t="s">
        <v>562</v>
      </c>
      <c r="D14726" s="222" t="s">
        <v>164</v>
      </c>
      <c r="E14726" s="199" t="s">
        <v>163</v>
      </c>
      <c r="F14726" s="200" t="s">
        <v>2053</v>
      </c>
      <c r="G14726" s="200" t="s">
        <v>9089</v>
      </c>
      <c r="H14726" s="200" t="s">
        <v>2236</v>
      </c>
      <c r="I14726" s="200">
        <v>45841</v>
      </c>
      <c r="J14726" s="143">
        <f t="shared" si="230"/>
        <v>45841</v>
      </c>
      <c r="K14726" s="202">
        <v>2</v>
      </c>
      <c r="L14726" s="284" t="s">
        <v>9730</v>
      </c>
      <c r="M14726" s="223"/>
      <c r="N14726" s="203">
        <v>2.2999999999999998</v>
      </c>
      <c r="O14726" s="222" t="s">
        <v>967</v>
      </c>
    </row>
    <row r="14727" spans="1:15" ht="29.25" customHeight="1">
      <c r="A14727" s="221" t="s">
        <v>2860</v>
      </c>
      <c r="B14727" s="221" t="s">
        <v>786</v>
      </c>
      <c r="C14727" s="222" t="s">
        <v>562</v>
      </c>
      <c r="D14727" s="222" t="s">
        <v>164</v>
      </c>
      <c r="E14727" s="199" t="s">
        <v>163</v>
      </c>
      <c r="F14727" s="200" t="s">
        <v>2053</v>
      </c>
      <c r="G14727" s="200" t="s">
        <v>9089</v>
      </c>
      <c r="H14727" s="200" t="s">
        <v>118</v>
      </c>
      <c r="I14727" s="200">
        <v>45841</v>
      </c>
      <c r="J14727" s="143">
        <f t="shared" si="230"/>
        <v>45841</v>
      </c>
      <c r="K14727" s="202">
        <v>5.5</v>
      </c>
      <c r="L14727" s="284" t="s">
        <v>9731</v>
      </c>
      <c r="M14727" s="223"/>
      <c r="N14727" s="203">
        <v>14.35</v>
      </c>
      <c r="O14727" s="222" t="s">
        <v>940</v>
      </c>
    </row>
    <row r="14728" spans="1:15" ht="29.25" customHeight="1">
      <c r="A14728" s="221" t="s">
        <v>2860</v>
      </c>
      <c r="B14728" s="221" t="s">
        <v>786</v>
      </c>
      <c r="C14728" s="222" t="s">
        <v>562</v>
      </c>
      <c r="D14728" s="222" t="s">
        <v>164</v>
      </c>
      <c r="E14728" s="199" t="s">
        <v>163</v>
      </c>
      <c r="F14728" s="200" t="s">
        <v>2053</v>
      </c>
      <c r="G14728" s="200" t="s">
        <v>9089</v>
      </c>
      <c r="H14728" s="200" t="s">
        <v>95</v>
      </c>
      <c r="I14728" s="200">
        <v>45841</v>
      </c>
      <c r="J14728" s="143">
        <f t="shared" si="230"/>
        <v>45841</v>
      </c>
      <c r="K14728" s="202">
        <v>1</v>
      </c>
      <c r="L14728" s="285" t="s">
        <v>9733</v>
      </c>
      <c r="M14728" s="223"/>
      <c r="N14728" s="203">
        <v>0.25</v>
      </c>
      <c r="O14728" s="222" t="s">
        <v>958</v>
      </c>
    </row>
    <row r="14729" spans="1:15" ht="29.25" customHeight="1">
      <c r="A14729" s="221" t="s">
        <v>2860</v>
      </c>
      <c r="B14729" s="221" t="s">
        <v>786</v>
      </c>
      <c r="C14729" s="222" t="s">
        <v>562</v>
      </c>
      <c r="D14729" s="222" t="s">
        <v>164</v>
      </c>
      <c r="E14729" s="199" t="s">
        <v>178</v>
      </c>
      <c r="F14729" s="200"/>
      <c r="G14729" s="200"/>
      <c r="H14729" s="200"/>
      <c r="I14729" s="200">
        <v>45842</v>
      </c>
      <c r="J14729" s="143">
        <f t="shared" si="230"/>
        <v>45842</v>
      </c>
      <c r="K14729" s="202">
        <v>1</v>
      </c>
      <c r="L14729" s="285" t="s">
        <v>9737</v>
      </c>
      <c r="M14729" s="223"/>
      <c r="N14729" s="203"/>
      <c r="O14729" s="222" t="s">
        <v>326</v>
      </c>
    </row>
    <row r="14730" spans="1:15" ht="29.25" customHeight="1">
      <c r="A14730" s="221" t="s">
        <v>2860</v>
      </c>
      <c r="B14730" s="221" t="s">
        <v>786</v>
      </c>
      <c r="C14730" s="222" t="s">
        <v>562</v>
      </c>
      <c r="D14730" s="222" t="s">
        <v>164</v>
      </c>
      <c r="E14730" s="199" t="s">
        <v>163</v>
      </c>
      <c r="F14730" s="200" t="s">
        <v>2053</v>
      </c>
      <c r="G14730" s="200" t="s">
        <v>9089</v>
      </c>
      <c r="H14730" s="200" t="s">
        <v>2236</v>
      </c>
      <c r="I14730" s="200">
        <v>45842</v>
      </c>
      <c r="J14730" s="143">
        <f t="shared" si="230"/>
        <v>45842</v>
      </c>
      <c r="K14730" s="202">
        <v>1.5</v>
      </c>
      <c r="L14730" s="284" t="s">
        <v>9735</v>
      </c>
      <c r="M14730" s="223"/>
      <c r="N14730" s="203">
        <v>2.2999999999999998</v>
      </c>
      <c r="O14730" s="222" t="s">
        <v>967</v>
      </c>
    </row>
    <row r="14731" spans="1:15" ht="29.25" customHeight="1">
      <c r="A14731" s="221" t="s">
        <v>2860</v>
      </c>
      <c r="B14731" s="221" t="s">
        <v>786</v>
      </c>
      <c r="C14731" s="222" t="s">
        <v>562</v>
      </c>
      <c r="D14731" s="222" t="s">
        <v>164</v>
      </c>
      <c r="E14731" s="199" t="s">
        <v>163</v>
      </c>
      <c r="F14731" s="200" t="s">
        <v>2053</v>
      </c>
      <c r="G14731" s="200" t="s">
        <v>9089</v>
      </c>
      <c r="H14731" s="200" t="s">
        <v>80</v>
      </c>
      <c r="I14731" s="200">
        <v>45842</v>
      </c>
      <c r="J14731" s="143">
        <f t="shared" si="230"/>
        <v>45842</v>
      </c>
      <c r="K14731" s="202">
        <v>2.5</v>
      </c>
      <c r="L14731" s="284" t="s">
        <v>9736</v>
      </c>
      <c r="M14731" s="223"/>
      <c r="N14731" s="203">
        <v>2.3624999999999998</v>
      </c>
      <c r="O14731" s="222" t="s">
        <v>943</v>
      </c>
    </row>
    <row r="14732" spans="1:15" ht="29.25" customHeight="1">
      <c r="A14732" s="221" t="s">
        <v>2860</v>
      </c>
      <c r="B14732" s="221" t="s">
        <v>786</v>
      </c>
      <c r="C14732" s="222" t="s">
        <v>562</v>
      </c>
      <c r="D14732" s="222" t="s">
        <v>164</v>
      </c>
      <c r="E14732" s="199" t="s">
        <v>163</v>
      </c>
      <c r="F14732" s="200" t="s">
        <v>2053</v>
      </c>
      <c r="G14732" s="200" t="s">
        <v>9089</v>
      </c>
      <c r="H14732" s="200" t="s">
        <v>48</v>
      </c>
      <c r="I14732" s="200">
        <v>45842</v>
      </c>
      <c r="J14732" s="143">
        <f t="shared" si="230"/>
        <v>45842</v>
      </c>
      <c r="K14732" s="202">
        <v>3</v>
      </c>
      <c r="L14732" s="285" t="s">
        <v>9734</v>
      </c>
      <c r="M14732" s="223"/>
      <c r="N14732" s="203">
        <v>0.4</v>
      </c>
      <c r="O14732" s="222" t="s">
        <v>943</v>
      </c>
    </row>
    <row r="14733" spans="1:15" ht="29.25" customHeight="1">
      <c r="A14733" s="221" t="s">
        <v>2860</v>
      </c>
      <c r="B14733" s="221" t="s">
        <v>786</v>
      </c>
      <c r="C14733" s="222" t="s">
        <v>562</v>
      </c>
      <c r="D14733" s="222" t="s">
        <v>164</v>
      </c>
      <c r="E14733" s="199" t="s">
        <v>178</v>
      </c>
      <c r="F14733" s="200"/>
      <c r="G14733" s="200"/>
      <c r="H14733" s="200"/>
      <c r="I14733" s="200">
        <v>45845</v>
      </c>
      <c r="J14733" s="143">
        <f t="shared" si="230"/>
        <v>45845</v>
      </c>
      <c r="K14733" s="202">
        <v>1</v>
      </c>
      <c r="L14733" s="284" t="s">
        <v>9739</v>
      </c>
      <c r="M14733" s="223"/>
      <c r="N14733" s="203"/>
      <c r="O14733" s="222" t="s">
        <v>326</v>
      </c>
    </row>
    <row r="14734" spans="1:15" ht="29.25" customHeight="1">
      <c r="A14734" s="221" t="s">
        <v>2860</v>
      </c>
      <c r="B14734" s="221" t="s">
        <v>786</v>
      </c>
      <c r="C14734" s="222" t="s">
        <v>562</v>
      </c>
      <c r="D14734" s="222" t="s">
        <v>164</v>
      </c>
      <c r="E14734" s="199" t="s">
        <v>163</v>
      </c>
      <c r="F14734" s="200" t="s">
        <v>5181</v>
      </c>
      <c r="G14734" s="200" t="s">
        <v>5182</v>
      </c>
      <c r="H14734" s="200" t="s">
        <v>258</v>
      </c>
      <c r="I14734" s="200">
        <v>45845</v>
      </c>
      <c r="J14734" s="143">
        <f t="shared" si="230"/>
        <v>45845</v>
      </c>
      <c r="K14734" s="202">
        <v>4.5</v>
      </c>
      <c r="L14734" s="285" t="s">
        <v>9740</v>
      </c>
      <c r="M14734" s="223"/>
      <c r="N14734" s="203">
        <v>8.2874999999999996</v>
      </c>
      <c r="O14734" s="222" t="s">
        <v>943</v>
      </c>
    </row>
    <row r="14735" spans="1:15" ht="29.25" customHeight="1">
      <c r="A14735" s="221" t="s">
        <v>2860</v>
      </c>
      <c r="B14735" s="221" t="s">
        <v>786</v>
      </c>
      <c r="C14735" s="222" t="s">
        <v>562</v>
      </c>
      <c r="D14735" s="222" t="s">
        <v>164</v>
      </c>
      <c r="E14735" s="199" t="s">
        <v>163</v>
      </c>
      <c r="F14735" s="200" t="s">
        <v>2053</v>
      </c>
      <c r="G14735" s="200" t="s">
        <v>9089</v>
      </c>
      <c r="H14735" s="200" t="s">
        <v>80</v>
      </c>
      <c r="I14735" s="200">
        <v>45845</v>
      </c>
      <c r="J14735" s="143">
        <f t="shared" si="230"/>
        <v>45845</v>
      </c>
      <c r="K14735" s="202">
        <v>3</v>
      </c>
      <c r="L14735" s="285" t="s">
        <v>9738</v>
      </c>
      <c r="M14735" s="223"/>
      <c r="N14735" s="203">
        <v>2.3624999999999998</v>
      </c>
      <c r="O14735" s="222" t="s">
        <v>943</v>
      </c>
    </row>
    <row r="14736" spans="1:15" ht="29.25" customHeight="1">
      <c r="A14736" s="221" t="s">
        <v>2860</v>
      </c>
      <c r="B14736" s="221" t="s">
        <v>786</v>
      </c>
      <c r="C14736" s="222" t="s">
        <v>562</v>
      </c>
      <c r="D14736" s="222" t="s">
        <v>164</v>
      </c>
      <c r="E14736" s="199" t="s">
        <v>163</v>
      </c>
      <c r="F14736" s="200" t="s">
        <v>937</v>
      </c>
      <c r="G14736" s="200" t="s">
        <v>938</v>
      </c>
      <c r="H14736" s="200"/>
      <c r="I14736" s="200">
        <v>45846</v>
      </c>
      <c r="J14736" s="143">
        <f t="shared" si="230"/>
        <v>45846</v>
      </c>
      <c r="K14736" s="202">
        <v>1</v>
      </c>
      <c r="L14736" s="285" t="s">
        <v>9741</v>
      </c>
      <c r="M14736" s="223"/>
      <c r="N14736" s="203"/>
      <c r="O14736" s="222" t="s">
        <v>326</v>
      </c>
    </row>
    <row r="14737" spans="1:15" ht="29.25" customHeight="1">
      <c r="A14737" s="221" t="s">
        <v>2860</v>
      </c>
      <c r="B14737" s="221" t="s">
        <v>786</v>
      </c>
      <c r="C14737" s="222" t="s">
        <v>562</v>
      </c>
      <c r="D14737" s="222" t="s">
        <v>164</v>
      </c>
      <c r="E14737" s="199" t="s">
        <v>163</v>
      </c>
      <c r="F14737" s="200" t="s">
        <v>5181</v>
      </c>
      <c r="G14737" s="200" t="s">
        <v>5182</v>
      </c>
      <c r="H14737" s="200" t="s">
        <v>258</v>
      </c>
      <c r="I14737" s="200">
        <v>45846</v>
      </c>
      <c r="J14737" s="143">
        <f t="shared" si="230"/>
        <v>45846</v>
      </c>
      <c r="K14737" s="202">
        <v>8</v>
      </c>
      <c r="L14737" s="285" t="s">
        <v>9740</v>
      </c>
      <c r="M14737" s="223"/>
      <c r="N14737" s="203">
        <v>8.2874999999999996</v>
      </c>
      <c r="O14737" s="222" t="s">
        <v>943</v>
      </c>
    </row>
    <row r="14738" spans="1:15" ht="29.25" customHeight="1">
      <c r="A14738" s="221" t="s">
        <v>2860</v>
      </c>
      <c r="B14738" s="221" t="s">
        <v>786</v>
      </c>
      <c r="C14738" s="222" t="s">
        <v>562</v>
      </c>
      <c r="D14738" s="222" t="s">
        <v>164</v>
      </c>
      <c r="E14738" s="199" t="s">
        <v>165</v>
      </c>
      <c r="F14738" s="200"/>
      <c r="G14738" s="200"/>
      <c r="H14738" s="200"/>
      <c r="I14738" s="200">
        <v>45847</v>
      </c>
      <c r="J14738" s="143">
        <f t="shared" si="230"/>
        <v>45847</v>
      </c>
      <c r="K14738" s="202">
        <v>5</v>
      </c>
      <c r="L14738" s="285" t="s">
        <v>9742</v>
      </c>
      <c r="M14738" s="223"/>
      <c r="N14738" s="203"/>
      <c r="O14738" s="222" t="s">
        <v>326</v>
      </c>
    </row>
    <row r="14739" spans="1:15" ht="29.25" customHeight="1">
      <c r="A14739" s="221" t="s">
        <v>2860</v>
      </c>
      <c r="B14739" s="221" t="s">
        <v>786</v>
      </c>
      <c r="C14739" s="222" t="s">
        <v>562</v>
      </c>
      <c r="D14739" s="222" t="s">
        <v>164</v>
      </c>
      <c r="E14739" s="199" t="s">
        <v>163</v>
      </c>
      <c r="F14739" s="200" t="s">
        <v>5181</v>
      </c>
      <c r="G14739" s="200" t="s">
        <v>5182</v>
      </c>
      <c r="H14739" s="200" t="s">
        <v>258</v>
      </c>
      <c r="I14739" s="200">
        <v>45847</v>
      </c>
      <c r="J14739" s="143">
        <f t="shared" si="230"/>
        <v>45847</v>
      </c>
      <c r="K14739" s="202">
        <v>3</v>
      </c>
      <c r="L14739" s="285" t="s">
        <v>9740</v>
      </c>
      <c r="M14739" s="223"/>
      <c r="N14739" s="203">
        <v>8.2874999999999996</v>
      </c>
      <c r="O14739" s="222" t="s">
        <v>943</v>
      </c>
    </row>
    <row r="14740" spans="1:15" ht="29.25" customHeight="1">
      <c r="A14740" s="221" t="s">
        <v>2860</v>
      </c>
      <c r="B14740" s="221" t="s">
        <v>786</v>
      </c>
      <c r="C14740" s="222" t="s">
        <v>562</v>
      </c>
      <c r="D14740" s="222" t="s">
        <v>164</v>
      </c>
      <c r="E14740" s="199" t="s">
        <v>178</v>
      </c>
      <c r="F14740" s="200"/>
      <c r="G14740" s="200"/>
      <c r="H14740" s="200"/>
      <c r="I14740" s="200">
        <v>45848</v>
      </c>
      <c r="J14740" s="143">
        <f t="shared" si="230"/>
        <v>45848</v>
      </c>
      <c r="K14740" s="202">
        <v>1</v>
      </c>
      <c r="L14740" s="285" t="s">
        <v>3922</v>
      </c>
      <c r="M14740" s="223"/>
      <c r="N14740" s="203"/>
      <c r="O14740" s="222" t="s">
        <v>326</v>
      </c>
    </row>
    <row r="14741" spans="1:15" ht="29.25" customHeight="1">
      <c r="A14741" s="221" t="s">
        <v>2860</v>
      </c>
      <c r="B14741" s="221" t="s">
        <v>786</v>
      </c>
      <c r="C14741" s="222" t="s">
        <v>562</v>
      </c>
      <c r="D14741" s="222" t="s">
        <v>164</v>
      </c>
      <c r="E14741" s="199" t="s">
        <v>163</v>
      </c>
      <c r="F14741" s="200" t="s">
        <v>5181</v>
      </c>
      <c r="G14741" s="200" t="s">
        <v>5182</v>
      </c>
      <c r="H14741" s="200" t="s">
        <v>258</v>
      </c>
      <c r="I14741" s="200">
        <v>45848</v>
      </c>
      <c r="J14741" s="143">
        <f t="shared" si="230"/>
        <v>45848</v>
      </c>
      <c r="K14741" s="202">
        <v>5</v>
      </c>
      <c r="L14741" s="284" t="s">
        <v>9745</v>
      </c>
      <c r="M14741" s="223"/>
      <c r="N14741" s="203">
        <v>8.2874999999999996</v>
      </c>
      <c r="O14741" s="222" t="s">
        <v>943</v>
      </c>
    </row>
    <row r="14742" spans="1:15" ht="29.25" customHeight="1">
      <c r="A14742" s="221" t="s">
        <v>2860</v>
      </c>
      <c r="B14742" s="221" t="s">
        <v>786</v>
      </c>
      <c r="C14742" s="222" t="s">
        <v>562</v>
      </c>
      <c r="D14742" s="222" t="s">
        <v>164</v>
      </c>
      <c r="E14742" s="199" t="s">
        <v>163</v>
      </c>
      <c r="F14742" s="200" t="s">
        <v>2053</v>
      </c>
      <c r="G14742" s="200" t="s">
        <v>9089</v>
      </c>
      <c r="H14742" s="200" t="s">
        <v>80</v>
      </c>
      <c r="I14742" s="200">
        <v>45848</v>
      </c>
      <c r="J14742" s="143">
        <f t="shared" si="230"/>
        <v>45848</v>
      </c>
      <c r="K14742" s="202">
        <v>2</v>
      </c>
      <c r="L14742" s="284" t="s">
        <v>9743</v>
      </c>
      <c r="M14742" s="223"/>
      <c r="N14742" s="203">
        <v>2.3624999999999998</v>
      </c>
      <c r="O14742" s="222" t="s">
        <v>943</v>
      </c>
    </row>
    <row r="14743" spans="1:15" ht="29.25" customHeight="1">
      <c r="A14743" s="221" t="s">
        <v>2860</v>
      </c>
      <c r="B14743" s="221" t="s">
        <v>786</v>
      </c>
      <c r="C14743" s="222" t="s">
        <v>562</v>
      </c>
      <c r="D14743" s="222" t="s">
        <v>164</v>
      </c>
      <c r="E14743" s="199" t="s">
        <v>163</v>
      </c>
      <c r="F14743" s="200" t="s">
        <v>6337</v>
      </c>
      <c r="G14743" s="200" t="s">
        <v>6338</v>
      </c>
      <c r="H14743" s="200" t="s">
        <v>38</v>
      </c>
      <c r="I14743" s="200">
        <v>45848</v>
      </c>
      <c r="J14743" s="143">
        <f t="shared" si="230"/>
        <v>45848</v>
      </c>
      <c r="K14743" s="202">
        <v>1</v>
      </c>
      <c r="L14743" s="285" t="s">
        <v>9744</v>
      </c>
      <c r="M14743" s="223"/>
      <c r="N14743" s="203">
        <v>2.9375</v>
      </c>
      <c r="O14743" s="222" t="s">
        <v>942</v>
      </c>
    </row>
    <row r="14744" spans="1:15" ht="29.25" customHeight="1">
      <c r="A14744" s="221" t="s">
        <v>2860</v>
      </c>
      <c r="B14744" s="221" t="s">
        <v>786</v>
      </c>
      <c r="C14744" s="222" t="s">
        <v>562</v>
      </c>
      <c r="D14744" s="222" t="s">
        <v>164</v>
      </c>
      <c r="E14744" s="199" t="s">
        <v>163</v>
      </c>
      <c r="F14744" s="200" t="s">
        <v>6337</v>
      </c>
      <c r="G14744" s="200" t="s">
        <v>6338</v>
      </c>
      <c r="H14744" s="200" t="s">
        <v>38</v>
      </c>
      <c r="I14744" s="200">
        <v>45849</v>
      </c>
      <c r="J14744" s="143">
        <f t="shared" si="230"/>
        <v>45849</v>
      </c>
      <c r="K14744" s="202">
        <v>3.5</v>
      </c>
      <c r="L14744" s="284" t="s">
        <v>9747</v>
      </c>
      <c r="M14744" s="223"/>
      <c r="N14744" s="203">
        <v>2.9375</v>
      </c>
      <c r="O14744" s="222" t="s">
        <v>942</v>
      </c>
    </row>
    <row r="14745" spans="1:15" ht="29.25" customHeight="1">
      <c r="A14745" s="221" t="s">
        <v>2860</v>
      </c>
      <c r="B14745" s="221" t="s">
        <v>786</v>
      </c>
      <c r="C14745" s="222" t="s">
        <v>562</v>
      </c>
      <c r="D14745" s="222" t="s">
        <v>164</v>
      </c>
      <c r="E14745" s="199" t="s">
        <v>163</v>
      </c>
      <c r="F14745" s="200" t="s">
        <v>2053</v>
      </c>
      <c r="G14745" s="200" t="s">
        <v>9089</v>
      </c>
      <c r="H14745" s="200" t="s">
        <v>90</v>
      </c>
      <c r="I14745" s="200">
        <v>45849</v>
      </c>
      <c r="J14745" s="143">
        <f t="shared" si="230"/>
        <v>45849</v>
      </c>
      <c r="K14745" s="202">
        <v>5</v>
      </c>
      <c r="L14745" s="284" t="s">
        <v>9746</v>
      </c>
      <c r="M14745" s="223"/>
      <c r="N14745" s="203">
        <v>0.40625</v>
      </c>
      <c r="O14745" s="222" t="s">
        <v>942</v>
      </c>
    </row>
    <row r="14746" spans="1:15" ht="29.25" customHeight="1">
      <c r="A14746" s="221" t="s">
        <v>2860</v>
      </c>
      <c r="B14746" s="221" t="s">
        <v>786</v>
      </c>
      <c r="C14746" s="222" t="s">
        <v>562</v>
      </c>
      <c r="D14746" s="222" t="s">
        <v>164</v>
      </c>
      <c r="E14746" s="199" t="s">
        <v>178</v>
      </c>
      <c r="F14746" s="200"/>
      <c r="G14746" s="200"/>
      <c r="H14746" s="200"/>
      <c r="I14746" s="200">
        <v>45852</v>
      </c>
      <c r="J14746" s="143">
        <f t="shared" si="230"/>
        <v>45852</v>
      </c>
      <c r="K14746" s="202">
        <v>0.5</v>
      </c>
      <c r="L14746" s="284" t="s">
        <v>9749</v>
      </c>
      <c r="M14746" s="223"/>
      <c r="N14746" s="203"/>
      <c r="O14746" s="222" t="s">
        <v>326</v>
      </c>
    </row>
    <row r="14747" spans="1:15" ht="29.25" customHeight="1">
      <c r="A14747" s="221" t="s">
        <v>2860</v>
      </c>
      <c r="B14747" s="221" t="s">
        <v>786</v>
      </c>
      <c r="C14747" s="222" t="s">
        <v>562</v>
      </c>
      <c r="D14747" s="222" t="s">
        <v>164</v>
      </c>
      <c r="E14747" s="199" t="s">
        <v>163</v>
      </c>
      <c r="F14747" s="200" t="s">
        <v>6337</v>
      </c>
      <c r="G14747" s="200" t="s">
        <v>6338</v>
      </c>
      <c r="H14747" s="200" t="s">
        <v>343</v>
      </c>
      <c r="I14747" s="200">
        <v>45852</v>
      </c>
      <c r="J14747" s="143">
        <f t="shared" si="230"/>
        <v>45852</v>
      </c>
      <c r="K14747" s="202">
        <v>8.5</v>
      </c>
      <c r="L14747" s="284" t="s">
        <v>9748</v>
      </c>
      <c r="M14747" s="223"/>
      <c r="N14747" s="203">
        <v>3.9375</v>
      </c>
      <c r="O14747" s="222" t="s">
        <v>968</v>
      </c>
    </row>
    <row r="14748" spans="1:15" ht="29.25" customHeight="1">
      <c r="A14748" s="221" t="s">
        <v>2860</v>
      </c>
      <c r="B14748" s="221" t="s">
        <v>786</v>
      </c>
      <c r="C14748" s="222" t="s">
        <v>562</v>
      </c>
      <c r="D14748" s="222" t="s">
        <v>164</v>
      </c>
      <c r="E14748" s="199" t="s">
        <v>163</v>
      </c>
      <c r="F14748" s="200" t="s">
        <v>2053</v>
      </c>
      <c r="G14748" s="200" t="s">
        <v>9089</v>
      </c>
      <c r="H14748" s="200"/>
      <c r="I14748" s="200">
        <v>45853</v>
      </c>
      <c r="J14748" s="143">
        <f t="shared" si="230"/>
        <v>45853</v>
      </c>
      <c r="K14748" s="202">
        <v>1.5</v>
      </c>
      <c r="L14748" s="285" t="s">
        <v>9750</v>
      </c>
      <c r="M14748" s="223"/>
      <c r="N14748" s="203"/>
      <c r="O14748" s="222" t="s">
        <v>326</v>
      </c>
    </row>
    <row r="14749" spans="1:15" ht="29.25" customHeight="1">
      <c r="A14749" s="221" t="s">
        <v>2860</v>
      </c>
      <c r="B14749" s="221" t="s">
        <v>786</v>
      </c>
      <c r="C14749" s="222" t="s">
        <v>562</v>
      </c>
      <c r="D14749" s="222" t="s">
        <v>164</v>
      </c>
      <c r="E14749" s="199" t="s">
        <v>163</v>
      </c>
      <c r="F14749" s="200" t="s">
        <v>6525</v>
      </c>
      <c r="G14749" s="200" t="s">
        <v>6697</v>
      </c>
      <c r="H14749" s="200" t="s">
        <v>80</v>
      </c>
      <c r="I14749" s="200">
        <v>45853</v>
      </c>
      <c r="J14749" s="143">
        <f t="shared" si="230"/>
        <v>45853</v>
      </c>
      <c r="K14749" s="202">
        <v>1.5</v>
      </c>
      <c r="L14749" s="285" t="s">
        <v>9752</v>
      </c>
      <c r="M14749" s="223"/>
      <c r="N14749" s="203">
        <v>1.32083333333333</v>
      </c>
      <c r="O14749" s="222" t="s">
        <v>993</v>
      </c>
    </row>
    <row r="14750" spans="1:15" ht="29.25" customHeight="1">
      <c r="A14750" s="221" t="s">
        <v>2860</v>
      </c>
      <c r="B14750" s="221" t="s">
        <v>786</v>
      </c>
      <c r="C14750" s="222" t="s">
        <v>562</v>
      </c>
      <c r="D14750" s="222" t="s">
        <v>164</v>
      </c>
      <c r="E14750" s="199" t="s">
        <v>163</v>
      </c>
      <c r="F14750" s="200" t="s">
        <v>6337</v>
      </c>
      <c r="G14750" s="200" t="s">
        <v>6338</v>
      </c>
      <c r="H14750" s="200" t="s">
        <v>38</v>
      </c>
      <c r="I14750" s="200">
        <v>45853</v>
      </c>
      <c r="J14750" s="143">
        <f t="shared" si="230"/>
        <v>45853</v>
      </c>
      <c r="K14750" s="202">
        <v>6</v>
      </c>
      <c r="L14750" s="284" t="s">
        <v>9751</v>
      </c>
      <c r="M14750" s="223"/>
      <c r="N14750" s="203">
        <v>2.9375</v>
      </c>
      <c r="O14750" s="222" t="s">
        <v>942</v>
      </c>
    </row>
    <row r="14751" spans="1:15" ht="29.25" customHeight="1">
      <c r="A14751" s="221" t="s">
        <v>2860</v>
      </c>
      <c r="B14751" s="221" t="s">
        <v>786</v>
      </c>
      <c r="C14751" s="222" t="s">
        <v>562</v>
      </c>
      <c r="D14751" s="222" t="s">
        <v>164</v>
      </c>
      <c r="E14751" s="199" t="s">
        <v>163</v>
      </c>
      <c r="F14751" s="200" t="s">
        <v>5181</v>
      </c>
      <c r="G14751" s="200" t="s">
        <v>5182</v>
      </c>
      <c r="H14751" s="200" t="s">
        <v>258</v>
      </c>
      <c r="I14751" s="200">
        <v>45854</v>
      </c>
      <c r="J14751" s="143">
        <f t="shared" si="230"/>
        <v>45854</v>
      </c>
      <c r="K14751" s="202">
        <v>8.5</v>
      </c>
      <c r="L14751" s="284" t="s">
        <v>9753</v>
      </c>
      <c r="M14751" s="223"/>
      <c r="N14751" s="203">
        <v>8.2874999999999996</v>
      </c>
      <c r="O14751" s="222" t="s">
        <v>943</v>
      </c>
    </row>
    <row r="14752" spans="1:15" ht="29.25" customHeight="1">
      <c r="A14752" s="221" t="s">
        <v>2860</v>
      </c>
      <c r="B14752" s="221" t="s">
        <v>786</v>
      </c>
      <c r="C14752" s="222" t="s">
        <v>562</v>
      </c>
      <c r="D14752" s="222" t="s">
        <v>164</v>
      </c>
      <c r="E14752" s="199" t="s">
        <v>178</v>
      </c>
      <c r="F14752" s="200"/>
      <c r="G14752" s="200"/>
      <c r="H14752" s="200"/>
      <c r="I14752" s="200">
        <v>45855</v>
      </c>
      <c r="J14752" s="143">
        <f t="shared" si="230"/>
        <v>45855</v>
      </c>
      <c r="K14752" s="202">
        <v>1</v>
      </c>
      <c r="L14752" s="285" t="s">
        <v>9732</v>
      </c>
      <c r="M14752" s="223"/>
      <c r="N14752" s="203"/>
      <c r="O14752" s="222" t="s">
        <v>326</v>
      </c>
    </row>
    <row r="14753" spans="1:15" ht="29.25" customHeight="1">
      <c r="A14753" s="221" t="s">
        <v>2860</v>
      </c>
      <c r="B14753" s="221" t="s">
        <v>786</v>
      </c>
      <c r="C14753" s="222" t="s">
        <v>562</v>
      </c>
      <c r="D14753" s="222" t="s">
        <v>164</v>
      </c>
      <c r="E14753" s="199" t="s">
        <v>163</v>
      </c>
      <c r="F14753" s="200" t="s">
        <v>5181</v>
      </c>
      <c r="G14753" s="200" t="s">
        <v>5182</v>
      </c>
      <c r="H14753" s="200" t="s">
        <v>258</v>
      </c>
      <c r="I14753" s="200">
        <v>45855</v>
      </c>
      <c r="J14753" s="143">
        <f t="shared" si="230"/>
        <v>45855</v>
      </c>
      <c r="K14753" s="202">
        <v>5</v>
      </c>
      <c r="L14753" s="284" t="s">
        <v>10108</v>
      </c>
      <c r="M14753" s="223"/>
      <c r="N14753" s="203">
        <v>8.2874999999999996</v>
      </c>
      <c r="O14753" s="222" t="s">
        <v>943</v>
      </c>
    </row>
    <row r="14754" spans="1:15" ht="29.25" customHeight="1">
      <c r="A14754" s="221" t="s">
        <v>2860</v>
      </c>
      <c r="B14754" s="221" t="s">
        <v>786</v>
      </c>
      <c r="C14754" s="222" t="s">
        <v>562</v>
      </c>
      <c r="D14754" s="222" t="s">
        <v>164</v>
      </c>
      <c r="E14754" s="199" t="s">
        <v>163</v>
      </c>
      <c r="F14754" s="200" t="s">
        <v>2053</v>
      </c>
      <c r="G14754" s="200" t="s">
        <v>9089</v>
      </c>
      <c r="H14754" s="200" t="s">
        <v>118</v>
      </c>
      <c r="I14754" s="200">
        <v>45855</v>
      </c>
      <c r="J14754" s="143">
        <f t="shared" si="230"/>
        <v>45855</v>
      </c>
      <c r="K14754" s="202">
        <v>2.5</v>
      </c>
      <c r="L14754" s="284" t="s">
        <v>10109</v>
      </c>
      <c r="M14754" s="223"/>
      <c r="N14754" s="203">
        <v>14.35</v>
      </c>
      <c r="O14754" s="222" t="s">
        <v>940</v>
      </c>
    </row>
    <row r="14755" spans="1:15" ht="29.25" customHeight="1">
      <c r="A14755" s="221" t="s">
        <v>2860</v>
      </c>
      <c r="B14755" s="221" t="s">
        <v>786</v>
      </c>
      <c r="C14755" s="222" t="s">
        <v>562</v>
      </c>
      <c r="D14755" s="222" t="s">
        <v>164</v>
      </c>
      <c r="E14755" s="199" t="s">
        <v>163</v>
      </c>
      <c r="F14755" s="200" t="s">
        <v>5181</v>
      </c>
      <c r="G14755" s="200" t="s">
        <v>5182</v>
      </c>
      <c r="H14755" s="200" t="s">
        <v>258</v>
      </c>
      <c r="I14755" s="200">
        <v>45856</v>
      </c>
      <c r="J14755" s="143">
        <f t="shared" si="230"/>
        <v>45856</v>
      </c>
      <c r="K14755" s="202">
        <v>5</v>
      </c>
      <c r="L14755" s="284" t="s">
        <v>10110</v>
      </c>
      <c r="M14755" s="223"/>
      <c r="N14755" s="203">
        <v>8.2874999999999996</v>
      </c>
      <c r="O14755" s="222" t="s">
        <v>943</v>
      </c>
    </row>
    <row r="14756" spans="1:15" ht="29.25" customHeight="1">
      <c r="A14756" s="221" t="s">
        <v>2860</v>
      </c>
      <c r="B14756" s="221" t="s">
        <v>786</v>
      </c>
      <c r="C14756" s="222" t="s">
        <v>562</v>
      </c>
      <c r="D14756" s="222" t="s">
        <v>164</v>
      </c>
      <c r="E14756" s="199" t="s">
        <v>163</v>
      </c>
      <c r="F14756" s="200" t="s">
        <v>6525</v>
      </c>
      <c r="G14756" s="200" t="s">
        <v>6697</v>
      </c>
      <c r="H14756" s="200" t="s">
        <v>38</v>
      </c>
      <c r="I14756" s="200">
        <v>45856</v>
      </c>
      <c r="J14756" s="143">
        <f t="shared" si="230"/>
        <v>45856</v>
      </c>
      <c r="K14756" s="202">
        <v>3</v>
      </c>
      <c r="L14756" s="284" t="s">
        <v>10111</v>
      </c>
      <c r="M14756" s="223"/>
      <c r="N14756" s="203">
        <v>3.5</v>
      </c>
      <c r="O14756" s="222" t="s">
        <v>942</v>
      </c>
    </row>
    <row r="14757" spans="1:15" ht="29.25" customHeight="1">
      <c r="A14757" s="221" t="s">
        <v>2860</v>
      </c>
      <c r="B14757" s="221" t="s">
        <v>786</v>
      </c>
      <c r="C14757" s="222" t="s">
        <v>562</v>
      </c>
      <c r="D14757" s="222" t="s">
        <v>164</v>
      </c>
      <c r="E14757" s="199" t="s">
        <v>178</v>
      </c>
      <c r="F14757" s="200"/>
      <c r="G14757" s="200"/>
      <c r="H14757" s="200"/>
      <c r="I14757" s="200">
        <v>45859</v>
      </c>
      <c r="J14757" s="143">
        <f t="shared" si="230"/>
        <v>45859</v>
      </c>
      <c r="K14757" s="202">
        <v>0.5</v>
      </c>
      <c r="L14757" s="285" t="s">
        <v>10113</v>
      </c>
      <c r="M14757" s="223"/>
      <c r="N14757" s="203"/>
      <c r="O14757" s="222" t="s">
        <v>326</v>
      </c>
    </row>
    <row r="14758" spans="1:15" ht="29.25" customHeight="1">
      <c r="A14758" s="221" t="s">
        <v>2860</v>
      </c>
      <c r="B14758" s="221" t="s">
        <v>786</v>
      </c>
      <c r="C14758" s="222" t="s">
        <v>562</v>
      </c>
      <c r="D14758" s="222" t="s">
        <v>164</v>
      </c>
      <c r="E14758" s="199" t="s">
        <v>163</v>
      </c>
      <c r="F14758" s="200" t="s">
        <v>5181</v>
      </c>
      <c r="G14758" s="200" t="s">
        <v>5182</v>
      </c>
      <c r="H14758" s="200" t="s">
        <v>258</v>
      </c>
      <c r="I14758" s="200">
        <v>45859</v>
      </c>
      <c r="J14758" s="143">
        <f t="shared" si="230"/>
        <v>45859</v>
      </c>
      <c r="K14758" s="202">
        <v>1.5</v>
      </c>
      <c r="L14758" s="285" t="s">
        <v>10114</v>
      </c>
      <c r="M14758" s="223"/>
      <c r="N14758" s="203">
        <v>8.2874999999999996</v>
      </c>
      <c r="O14758" s="222" t="s">
        <v>943</v>
      </c>
    </row>
    <row r="14759" spans="1:15" ht="29.25" customHeight="1">
      <c r="A14759" s="221" t="s">
        <v>2860</v>
      </c>
      <c r="B14759" s="221" t="s">
        <v>786</v>
      </c>
      <c r="C14759" s="222" t="s">
        <v>562</v>
      </c>
      <c r="D14759" s="222" t="s">
        <v>164</v>
      </c>
      <c r="E14759" s="199" t="s">
        <v>163</v>
      </c>
      <c r="F14759" s="200" t="s">
        <v>6525</v>
      </c>
      <c r="G14759" s="200" t="s">
        <v>6697</v>
      </c>
      <c r="H14759" s="200" t="s">
        <v>38</v>
      </c>
      <c r="I14759" s="200">
        <v>45859</v>
      </c>
      <c r="J14759" s="143">
        <f t="shared" si="230"/>
        <v>45859</v>
      </c>
      <c r="K14759" s="202">
        <v>7</v>
      </c>
      <c r="L14759" s="284" t="s">
        <v>10112</v>
      </c>
      <c r="M14759" s="223"/>
      <c r="N14759" s="203">
        <v>3.5</v>
      </c>
      <c r="O14759" s="222" t="s">
        <v>942</v>
      </c>
    </row>
    <row r="14760" spans="1:15" ht="29.25" customHeight="1">
      <c r="A14760" s="221" t="s">
        <v>2860</v>
      </c>
      <c r="B14760" s="221" t="s">
        <v>786</v>
      </c>
      <c r="C14760" s="222" t="s">
        <v>562</v>
      </c>
      <c r="D14760" s="222" t="s">
        <v>164</v>
      </c>
      <c r="E14760" s="199" t="s">
        <v>163</v>
      </c>
      <c r="F14760" s="200" t="s">
        <v>6525</v>
      </c>
      <c r="G14760" s="200" t="s">
        <v>6697</v>
      </c>
      <c r="H14760" s="200" t="s">
        <v>38</v>
      </c>
      <c r="I14760" s="200">
        <v>45860</v>
      </c>
      <c r="J14760" s="143">
        <f t="shared" si="230"/>
        <v>45860</v>
      </c>
      <c r="K14760" s="202">
        <v>8.5</v>
      </c>
      <c r="L14760" s="284" t="s">
        <v>10115</v>
      </c>
      <c r="M14760" s="223"/>
      <c r="N14760" s="203">
        <v>3.5</v>
      </c>
      <c r="O14760" s="222" t="s">
        <v>942</v>
      </c>
    </row>
    <row r="14761" spans="1:15" ht="29.25" customHeight="1">
      <c r="A14761" s="221" t="s">
        <v>2860</v>
      </c>
      <c r="B14761" s="221" t="s">
        <v>786</v>
      </c>
      <c r="C14761" s="222" t="s">
        <v>562</v>
      </c>
      <c r="D14761" s="222" t="s">
        <v>164</v>
      </c>
      <c r="E14761" s="199" t="s">
        <v>163</v>
      </c>
      <c r="F14761" s="200" t="s">
        <v>5181</v>
      </c>
      <c r="G14761" s="200" t="s">
        <v>5182</v>
      </c>
      <c r="H14761" s="200" t="s">
        <v>258</v>
      </c>
      <c r="I14761" s="200">
        <v>45861</v>
      </c>
      <c r="J14761" s="143">
        <f t="shared" si="230"/>
        <v>45861</v>
      </c>
      <c r="K14761" s="202">
        <v>8</v>
      </c>
      <c r="L14761" s="284" t="s">
        <v>10116</v>
      </c>
      <c r="M14761" s="223"/>
      <c r="N14761" s="203">
        <v>8.2874999999999996</v>
      </c>
      <c r="O14761" s="222" t="s">
        <v>943</v>
      </c>
    </row>
    <row r="14762" spans="1:15" ht="29.25" customHeight="1">
      <c r="A14762" s="221" t="s">
        <v>2860</v>
      </c>
      <c r="B14762" s="221" t="s">
        <v>786</v>
      </c>
      <c r="C14762" s="222" t="s">
        <v>562</v>
      </c>
      <c r="D14762" s="222" t="s">
        <v>164</v>
      </c>
      <c r="E14762" s="199" t="s">
        <v>165</v>
      </c>
      <c r="F14762" s="200"/>
      <c r="G14762" s="200"/>
      <c r="H14762" s="200"/>
      <c r="I14762" s="200">
        <v>45862</v>
      </c>
      <c r="J14762" s="143">
        <f t="shared" si="230"/>
        <v>45862</v>
      </c>
      <c r="K14762" s="202">
        <v>5</v>
      </c>
      <c r="L14762" s="285" t="s">
        <v>10118</v>
      </c>
      <c r="M14762" s="223"/>
      <c r="N14762" s="203"/>
      <c r="O14762" s="222" t="s">
        <v>326</v>
      </c>
    </row>
    <row r="14763" spans="1:15" ht="29.25" customHeight="1">
      <c r="A14763" s="221" t="s">
        <v>2860</v>
      </c>
      <c r="B14763" s="221" t="s">
        <v>786</v>
      </c>
      <c r="C14763" s="222" t="s">
        <v>562</v>
      </c>
      <c r="D14763" s="222" t="s">
        <v>164</v>
      </c>
      <c r="E14763" s="199" t="s">
        <v>178</v>
      </c>
      <c r="F14763" s="200"/>
      <c r="G14763" s="200"/>
      <c r="H14763" s="200"/>
      <c r="I14763" s="200">
        <v>45862</v>
      </c>
      <c r="J14763" s="143">
        <f t="shared" si="230"/>
        <v>45862</v>
      </c>
      <c r="K14763" s="202">
        <v>1.5</v>
      </c>
      <c r="L14763" s="285" t="s">
        <v>9732</v>
      </c>
      <c r="M14763" s="223"/>
      <c r="N14763" s="203"/>
      <c r="O14763" s="222" t="s">
        <v>326</v>
      </c>
    </row>
    <row r="14764" spans="1:15" ht="29.25" customHeight="1">
      <c r="A14764" s="221" t="s">
        <v>2860</v>
      </c>
      <c r="B14764" s="221" t="s">
        <v>786</v>
      </c>
      <c r="C14764" s="222" t="s">
        <v>562</v>
      </c>
      <c r="D14764" s="222" t="s">
        <v>164</v>
      </c>
      <c r="E14764" s="199" t="s">
        <v>163</v>
      </c>
      <c r="F14764" s="200" t="s">
        <v>5181</v>
      </c>
      <c r="G14764" s="200" t="s">
        <v>5182</v>
      </c>
      <c r="H14764" s="200" t="s">
        <v>258</v>
      </c>
      <c r="I14764" s="200">
        <v>45862</v>
      </c>
      <c r="J14764" s="143">
        <f t="shared" si="230"/>
        <v>45862</v>
      </c>
      <c r="K14764" s="202">
        <v>1.5</v>
      </c>
      <c r="L14764" s="284" t="s">
        <v>10117</v>
      </c>
      <c r="M14764" s="223"/>
      <c r="N14764" s="203">
        <v>8.2874999999999996</v>
      </c>
      <c r="O14764" s="222" t="s">
        <v>943</v>
      </c>
    </row>
    <row r="14765" spans="1:15" ht="29.25" customHeight="1">
      <c r="A14765" s="221" t="s">
        <v>2860</v>
      </c>
      <c r="B14765" s="221" t="s">
        <v>786</v>
      </c>
      <c r="C14765" s="222" t="s">
        <v>562</v>
      </c>
      <c r="D14765" s="222" t="s">
        <v>164</v>
      </c>
      <c r="E14765" s="199" t="s">
        <v>178</v>
      </c>
      <c r="F14765" s="200"/>
      <c r="G14765" s="200"/>
      <c r="H14765" s="200"/>
      <c r="I14765" s="200">
        <v>45863</v>
      </c>
      <c r="J14765" s="143">
        <f t="shared" si="230"/>
        <v>45863</v>
      </c>
      <c r="K14765" s="202">
        <v>0.5</v>
      </c>
      <c r="L14765" s="285" t="s">
        <v>10119</v>
      </c>
      <c r="M14765" s="223"/>
      <c r="N14765" s="203"/>
      <c r="O14765" s="222" t="s">
        <v>326</v>
      </c>
    </row>
    <row r="14766" spans="1:15" ht="29.25" customHeight="1">
      <c r="A14766" s="221" t="s">
        <v>2860</v>
      </c>
      <c r="B14766" s="221" t="s">
        <v>786</v>
      </c>
      <c r="C14766" s="222" t="s">
        <v>562</v>
      </c>
      <c r="D14766" s="222" t="s">
        <v>164</v>
      </c>
      <c r="E14766" s="199" t="s">
        <v>163</v>
      </c>
      <c r="F14766" s="200" t="s">
        <v>5181</v>
      </c>
      <c r="G14766" s="200" t="s">
        <v>5182</v>
      </c>
      <c r="H14766" s="200" t="s">
        <v>258</v>
      </c>
      <c r="I14766" s="200">
        <v>45863</v>
      </c>
      <c r="J14766" s="143">
        <f t="shared" si="230"/>
        <v>45863</v>
      </c>
      <c r="K14766" s="202">
        <v>5</v>
      </c>
      <c r="L14766" s="284" t="s">
        <v>10120</v>
      </c>
      <c r="M14766" s="223"/>
      <c r="N14766" s="203">
        <v>8.2874999999999996</v>
      </c>
      <c r="O14766" s="222" t="s">
        <v>943</v>
      </c>
    </row>
    <row r="14767" spans="1:15" ht="29.25" customHeight="1">
      <c r="A14767" s="221" t="s">
        <v>2860</v>
      </c>
      <c r="B14767" s="221" t="s">
        <v>786</v>
      </c>
      <c r="C14767" s="222" t="s">
        <v>562</v>
      </c>
      <c r="D14767" s="222" t="s">
        <v>164</v>
      </c>
      <c r="E14767" s="199" t="s">
        <v>163</v>
      </c>
      <c r="F14767" s="200" t="s">
        <v>2053</v>
      </c>
      <c r="G14767" s="200" t="s">
        <v>9089</v>
      </c>
      <c r="H14767" s="200" t="s">
        <v>118</v>
      </c>
      <c r="I14767" s="200">
        <v>45863</v>
      </c>
      <c r="J14767" s="143">
        <f t="shared" si="230"/>
        <v>45863</v>
      </c>
      <c r="K14767" s="202">
        <v>2</v>
      </c>
      <c r="L14767" s="284" t="s">
        <v>10121</v>
      </c>
      <c r="M14767" s="223"/>
      <c r="N14767" s="203">
        <v>14.35</v>
      </c>
      <c r="O14767" s="222" t="s">
        <v>940</v>
      </c>
    </row>
    <row r="14768" spans="1:15" ht="29.25" customHeight="1">
      <c r="A14768" s="221" t="s">
        <v>2860</v>
      </c>
      <c r="B14768" s="221" t="s">
        <v>786</v>
      </c>
      <c r="C14768" s="222" t="s">
        <v>562</v>
      </c>
      <c r="D14768" s="222" t="s">
        <v>164</v>
      </c>
      <c r="E14768" s="199" t="s">
        <v>163</v>
      </c>
      <c r="F14768" s="200" t="s">
        <v>6337</v>
      </c>
      <c r="G14768" s="200" t="s">
        <v>6338</v>
      </c>
      <c r="H14768" s="200" t="s">
        <v>38</v>
      </c>
      <c r="I14768" s="200">
        <v>45863</v>
      </c>
      <c r="J14768" s="143">
        <f t="shared" si="230"/>
        <v>45863</v>
      </c>
      <c r="K14768" s="202">
        <v>1</v>
      </c>
      <c r="L14768" s="285" t="s">
        <v>10122</v>
      </c>
      <c r="M14768" s="223"/>
      <c r="N14768" s="203">
        <v>2.9375</v>
      </c>
      <c r="O14768" s="222" t="s">
        <v>942</v>
      </c>
    </row>
    <row r="14769" spans="1:15" ht="29.25" customHeight="1">
      <c r="A14769" s="221" t="s">
        <v>2860</v>
      </c>
      <c r="B14769" s="221" t="s">
        <v>786</v>
      </c>
      <c r="C14769" s="222" t="s">
        <v>562</v>
      </c>
      <c r="D14769" s="222" t="s">
        <v>164</v>
      </c>
      <c r="E14769" s="199" t="s">
        <v>178</v>
      </c>
      <c r="F14769" s="200"/>
      <c r="G14769" s="200"/>
      <c r="H14769" s="200"/>
      <c r="I14769" s="200">
        <v>45866</v>
      </c>
      <c r="J14769" s="143">
        <f t="shared" si="230"/>
        <v>45866</v>
      </c>
      <c r="K14769" s="202">
        <v>0.5</v>
      </c>
      <c r="L14769" s="285" t="s">
        <v>10123</v>
      </c>
      <c r="M14769" s="223"/>
      <c r="N14769" s="203"/>
      <c r="O14769" s="222" t="s">
        <v>326</v>
      </c>
    </row>
    <row r="14770" spans="1:15" ht="29.25" customHeight="1">
      <c r="A14770" s="221" t="s">
        <v>2860</v>
      </c>
      <c r="B14770" s="221" t="s">
        <v>786</v>
      </c>
      <c r="C14770" s="222" t="s">
        <v>562</v>
      </c>
      <c r="D14770" s="222" t="s">
        <v>164</v>
      </c>
      <c r="E14770" s="199" t="s">
        <v>163</v>
      </c>
      <c r="F14770" s="200" t="s">
        <v>5181</v>
      </c>
      <c r="G14770" s="200" t="s">
        <v>5182</v>
      </c>
      <c r="H14770" s="200" t="s">
        <v>258</v>
      </c>
      <c r="I14770" s="200">
        <v>45866</v>
      </c>
      <c r="J14770" s="143">
        <f t="shared" si="230"/>
        <v>45866</v>
      </c>
      <c r="K14770" s="202">
        <v>4.5</v>
      </c>
      <c r="L14770" s="284" t="s">
        <v>10124</v>
      </c>
      <c r="M14770" s="223"/>
      <c r="N14770" s="203">
        <v>8.2874999999999996</v>
      </c>
      <c r="O14770" s="222" t="s">
        <v>943</v>
      </c>
    </row>
    <row r="14771" spans="1:15" ht="29.25" customHeight="1">
      <c r="A14771" s="221" t="s">
        <v>2860</v>
      </c>
      <c r="B14771" s="221" t="s">
        <v>786</v>
      </c>
      <c r="C14771" s="222" t="s">
        <v>562</v>
      </c>
      <c r="D14771" s="222" t="s">
        <v>164</v>
      </c>
      <c r="E14771" s="199" t="s">
        <v>163</v>
      </c>
      <c r="F14771" s="200" t="s">
        <v>6525</v>
      </c>
      <c r="G14771" s="200" t="s">
        <v>6697</v>
      </c>
      <c r="H14771" s="200" t="s">
        <v>38</v>
      </c>
      <c r="I14771" s="200">
        <v>45866</v>
      </c>
      <c r="J14771" s="143">
        <f t="shared" si="230"/>
        <v>45866</v>
      </c>
      <c r="K14771" s="202">
        <v>4</v>
      </c>
      <c r="L14771" s="284" t="s">
        <v>10125</v>
      </c>
      <c r="M14771" s="223"/>
      <c r="N14771" s="203">
        <v>3.5</v>
      </c>
      <c r="O14771" s="222" t="s">
        <v>942</v>
      </c>
    </row>
    <row r="14772" spans="1:15" ht="29.25" customHeight="1">
      <c r="A14772" s="221" t="s">
        <v>2860</v>
      </c>
      <c r="B14772" s="221" t="s">
        <v>786</v>
      </c>
      <c r="C14772" s="222" t="s">
        <v>562</v>
      </c>
      <c r="D14772" s="222" t="s">
        <v>164</v>
      </c>
      <c r="E14772" s="199" t="s">
        <v>163</v>
      </c>
      <c r="F14772" s="200" t="s">
        <v>2053</v>
      </c>
      <c r="G14772" s="200" t="s">
        <v>9089</v>
      </c>
      <c r="H14772" s="200" t="s">
        <v>2236</v>
      </c>
      <c r="I14772" s="200">
        <v>45867</v>
      </c>
      <c r="J14772" s="143">
        <f t="shared" si="230"/>
        <v>45867</v>
      </c>
      <c r="K14772" s="202">
        <v>1.5</v>
      </c>
      <c r="L14772" s="285" t="s">
        <v>10127</v>
      </c>
      <c r="M14772" s="223"/>
      <c r="N14772" s="203">
        <v>2.2999999999999998</v>
      </c>
      <c r="O14772" s="222" t="s">
        <v>967</v>
      </c>
    </row>
    <row r="14773" spans="1:15" ht="29.25" customHeight="1">
      <c r="A14773" s="221" t="s">
        <v>2860</v>
      </c>
      <c r="B14773" s="221" t="s">
        <v>786</v>
      </c>
      <c r="C14773" s="222" t="s">
        <v>562</v>
      </c>
      <c r="D14773" s="222" t="s">
        <v>164</v>
      </c>
      <c r="E14773" s="199" t="s">
        <v>163</v>
      </c>
      <c r="F14773" s="200" t="s">
        <v>6525</v>
      </c>
      <c r="G14773" s="200" t="s">
        <v>6697</v>
      </c>
      <c r="H14773" s="200" t="s">
        <v>83</v>
      </c>
      <c r="I14773" s="200">
        <v>45867</v>
      </c>
      <c r="J14773" s="143">
        <f t="shared" si="230"/>
        <v>45867</v>
      </c>
      <c r="K14773" s="202">
        <v>2</v>
      </c>
      <c r="L14773" s="284" t="s">
        <v>10126</v>
      </c>
      <c r="M14773" s="223"/>
      <c r="N14773" s="203">
        <v>0.84375</v>
      </c>
      <c r="O14773" s="222" t="s">
        <v>942</v>
      </c>
    </row>
    <row r="14774" spans="1:15" ht="29.25" customHeight="1">
      <c r="A14774" s="221" t="s">
        <v>2860</v>
      </c>
      <c r="B14774" s="221" t="s">
        <v>786</v>
      </c>
      <c r="C14774" s="222" t="s">
        <v>562</v>
      </c>
      <c r="D14774" s="222" t="s">
        <v>164</v>
      </c>
      <c r="E14774" s="199" t="s">
        <v>163</v>
      </c>
      <c r="F14774" s="200" t="s">
        <v>5181</v>
      </c>
      <c r="G14774" s="200" t="s">
        <v>5182</v>
      </c>
      <c r="H14774" s="200" t="s">
        <v>258</v>
      </c>
      <c r="I14774" s="200">
        <v>45867</v>
      </c>
      <c r="J14774" s="143">
        <f t="shared" si="230"/>
        <v>45867</v>
      </c>
      <c r="K14774" s="202">
        <v>2</v>
      </c>
      <c r="L14774" s="284" t="s">
        <v>10128</v>
      </c>
      <c r="M14774" s="223"/>
      <c r="N14774" s="203">
        <v>8.2874999999999996</v>
      </c>
      <c r="O14774" s="222" t="s">
        <v>943</v>
      </c>
    </row>
    <row r="14775" spans="1:15" ht="29.25" customHeight="1">
      <c r="A14775" s="221" t="s">
        <v>2860</v>
      </c>
      <c r="B14775" s="221" t="s">
        <v>786</v>
      </c>
      <c r="C14775" s="222" t="s">
        <v>562</v>
      </c>
      <c r="D14775" s="222" t="s">
        <v>164</v>
      </c>
      <c r="E14775" s="199" t="s">
        <v>163</v>
      </c>
      <c r="F14775" s="200" t="s">
        <v>6337</v>
      </c>
      <c r="G14775" s="200" t="s">
        <v>6338</v>
      </c>
      <c r="H14775" s="200" t="s">
        <v>38</v>
      </c>
      <c r="I14775" s="200">
        <v>45867</v>
      </c>
      <c r="J14775" s="143">
        <f t="shared" si="230"/>
        <v>45867</v>
      </c>
      <c r="K14775" s="202">
        <v>3</v>
      </c>
      <c r="L14775" s="284" t="s">
        <v>10129</v>
      </c>
      <c r="M14775" s="223"/>
      <c r="N14775" s="203">
        <v>2.9375</v>
      </c>
      <c r="O14775" s="222" t="s">
        <v>942</v>
      </c>
    </row>
    <row r="14776" spans="1:15" ht="29.25" customHeight="1">
      <c r="A14776" s="221" t="s">
        <v>2860</v>
      </c>
      <c r="B14776" s="221" t="s">
        <v>786</v>
      </c>
      <c r="C14776" s="222" t="s">
        <v>562</v>
      </c>
      <c r="D14776" s="222" t="s">
        <v>164</v>
      </c>
      <c r="E14776" s="199" t="s">
        <v>178</v>
      </c>
      <c r="F14776" s="200"/>
      <c r="G14776" s="200"/>
      <c r="H14776" s="200"/>
      <c r="I14776" s="200">
        <v>45868</v>
      </c>
      <c r="J14776" s="143">
        <f t="shared" si="230"/>
        <v>45868</v>
      </c>
      <c r="K14776" s="202">
        <v>1.5</v>
      </c>
      <c r="L14776" s="284" t="s">
        <v>10132</v>
      </c>
      <c r="M14776" s="223"/>
      <c r="N14776" s="203"/>
      <c r="O14776" s="222" t="s">
        <v>326</v>
      </c>
    </row>
    <row r="14777" spans="1:15" ht="29.25" customHeight="1">
      <c r="A14777" s="221" t="s">
        <v>2860</v>
      </c>
      <c r="B14777" s="221" t="s">
        <v>786</v>
      </c>
      <c r="C14777" s="222" t="s">
        <v>562</v>
      </c>
      <c r="D14777" s="222" t="s">
        <v>164</v>
      </c>
      <c r="E14777" s="199" t="s">
        <v>163</v>
      </c>
      <c r="F14777" s="200" t="s">
        <v>2053</v>
      </c>
      <c r="G14777" s="200" t="s">
        <v>9089</v>
      </c>
      <c r="H14777" s="200" t="s">
        <v>2236</v>
      </c>
      <c r="I14777" s="200">
        <v>45868</v>
      </c>
      <c r="J14777" s="143">
        <f t="shared" si="230"/>
        <v>45868</v>
      </c>
      <c r="K14777" s="202">
        <v>2</v>
      </c>
      <c r="L14777" s="285" t="s">
        <v>10130</v>
      </c>
      <c r="M14777" s="223"/>
      <c r="N14777" s="203">
        <v>2.2999999999999998</v>
      </c>
      <c r="O14777" s="222" t="s">
        <v>967</v>
      </c>
    </row>
    <row r="14778" spans="1:15" ht="29.25" customHeight="1">
      <c r="A14778" s="221" t="s">
        <v>2860</v>
      </c>
      <c r="B14778" s="221" t="s">
        <v>786</v>
      </c>
      <c r="C14778" s="222" t="s">
        <v>562</v>
      </c>
      <c r="D14778" s="222" t="s">
        <v>164</v>
      </c>
      <c r="E14778" s="199" t="s">
        <v>163</v>
      </c>
      <c r="F14778" s="200" t="s">
        <v>1742</v>
      </c>
      <c r="G14778" s="200" t="s">
        <v>1743</v>
      </c>
      <c r="H14778" s="200" t="s">
        <v>49</v>
      </c>
      <c r="I14778" s="200">
        <v>45868</v>
      </c>
      <c r="J14778" s="143">
        <f t="shared" si="230"/>
        <v>45868</v>
      </c>
      <c r="K14778" s="202">
        <v>2</v>
      </c>
      <c r="L14778" s="284" t="s">
        <v>10131</v>
      </c>
      <c r="M14778" s="223"/>
      <c r="N14778" s="203">
        <v>2.2749999999999999</v>
      </c>
      <c r="O14778" s="222" t="s">
        <v>940</v>
      </c>
    </row>
    <row r="14779" spans="1:15" ht="29.25" customHeight="1">
      <c r="A14779" s="221" t="s">
        <v>2860</v>
      </c>
      <c r="B14779" s="221" t="s">
        <v>786</v>
      </c>
      <c r="C14779" s="222" t="s">
        <v>562</v>
      </c>
      <c r="D14779" s="222" t="s">
        <v>164</v>
      </c>
      <c r="E14779" s="199" t="s">
        <v>163</v>
      </c>
      <c r="F14779" s="200" t="s">
        <v>6337</v>
      </c>
      <c r="G14779" s="200" t="s">
        <v>6338</v>
      </c>
      <c r="H14779" s="200" t="s">
        <v>38</v>
      </c>
      <c r="I14779" s="200">
        <v>45868</v>
      </c>
      <c r="J14779" s="143">
        <f t="shared" si="230"/>
        <v>45868</v>
      </c>
      <c r="K14779" s="202">
        <v>2</v>
      </c>
      <c r="L14779" s="284" t="s">
        <v>10133</v>
      </c>
      <c r="M14779" s="223"/>
      <c r="N14779" s="203">
        <v>2.9375</v>
      </c>
      <c r="O14779" s="222" t="s">
        <v>942</v>
      </c>
    </row>
    <row r="14780" spans="1:15" ht="29.25" customHeight="1">
      <c r="A14780" s="221" t="s">
        <v>2860</v>
      </c>
      <c r="B14780" s="221" t="s">
        <v>786</v>
      </c>
      <c r="C14780" s="222" t="s">
        <v>562</v>
      </c>
      <c r="D14780" s="222" t="s">
        <v>164</v>
      </c>
      <c r="E14780" s="199" t="s">
        <v>163</v>
      </c>
      <c r="F14780" s="200" t="s">
        <v>2053</v>
      </c>
      <c r="G14780" s="200" t="s">
        <v>9089</v>
      </c>
      <c r="H14780" s="200" t="s">
        <v>90</v>
      </c>
      <c r="I14780" s="200">
        <v>45868</v>
      </c>
      <c r="J14780" s="143">
        <f t="shared" si="230"/>
        <v>45868</v>
      </c>
      <c r="K14780" s="202">
        <v>1.5</v>
      </c>
      <c r="L14780" s="285" t="s">
        <v>10134</v>
      </c>
      <c r="M14780" s="223"/>
      <c r="N14780" s="203">
        <v>0.40625</v>
      </c>
      <c r="O14780" s="222" t="s">
        <v>942</v>
      </c>
    </row>
    <row r="14781" spans="1:15" ht="29.25" customHeight="1">
      <c r="A14781" s="221" t="s">
        <v>2860</v>
      </c>
      <c r="B14781" s="221" t="s">
        <v>786</v>
      </c>
      <c r="C14781" s="222" t="s">
        <v>562</v>
      </c>
      <c r="D14781" s="222" t="s">
        <v>164</v>
      </c>
      <c r="E14781" s="199" t="s">
        <v>178</v>
      </c>
      <c r="F14781" s="200"/>
      <c r="G14781" s="200"/>
      <c r="H14781" s="200"/>
      <c r="I14781" s="200">
        <v>45869</v>
      </c>
      <c r="J14781" s="143">
        <f t="shared" si="230"/>
        <v>45869</v>
      </c>
      <c r="K14781" s="202">
        <v>1.5</v>
      </c>
      <c r="L14781" s="285" t="s">
        <v>3922</v>
      </c>
      <c r="M14781" s="223"/>
      <c r="N14781" s="203"/>
      <c r="O14781" s="222" t="s">
        <v>326</v>
      </c>
    </row>
    <row r="14782" spans="1:15" ht="29.25" customHeight="1">
      <c r="A14782" s="221" t="s">
        <v>2860</v>
      </c>
      <c r="B14782" s="221" t="s">
        <v>786</v>
      </c>
      <c r="C14782" s="222" t="s">
        <v>562</v>
      </c>
      <c r="D14782" s="222" t="s">
        <v>164</v>
      </c>
      <c r="E14782" s="199" t="s">
        <v>163</v>
      </c>
      <c r="F14782" s="200" t="s">
        <v>1742</v>
      </c>
      <c r="G14782" s="200" t="s">
        <v>1743</v>
      </c>
      <c r="H14782" s="200" t="s">
        <v>49</v>
      </c>
      <c r="I14782" s="200">
        <v>45869</v>
      </c>
      <c r="J14782" s="143">
        <f t="shared" si="230"/>
        <v>45869</v>
      </c>
      <c r="K14782" s="202">
        <v>4</v>
      </c>
      <c r="L14782" s="285" t="s">
        <v>10374</v>
      </c>
      <c r="M14782" s="223"/>
      <c r="N14782" s="203">
        <v>2.2749999999999999</v>
      </c>
      <c r="O14782" s="222" t="s">
        <v>940</v>
      </c>
    </row>
    <row r="14783" spans="1:15" ht="29.25" customHeight="1">
      <c r="A14783" s="221" t="s">
        <v>2860</v>
      </c>
      <c r="B14783" s="221" t="s">
        <v>786</v>
      </c>
      <c r="C14783" s="222" t="s">
        <v>562</v>
      </c>
      <c r="D14783" s="222" t="s">
        <v>164</v>
      </c>
      <c r="E14783" s="199" t="s">
        <v>163</v>
      </c>
      <c r="F14783" s="200" t="s">
        <v>5181</v>
      </c>
      <c r="G14783" s="200" t="s">
        <v>5182</v>
      </c>
      <c r="H14783" s="200" t="s">
        <v>258</v>
      </c>
      <c r="I14783" s="200">
        <v>45869</v>
      </c>
      <c r="J14783" s="143">
        <f t="shared" si="230"/>
        <v>45869</v>
      </c>
      <c r="K14783" s="202">
        <v>1</v>
      </c>
      <c r="L14783" s="285" t="s">
        <v>10376</v>
      </c>
      <c r="M14783" s="223"/>
      <c r="N14783" s="203">
        <v>8.2874999999999996</v>
      </c>
      <c r="O14783" s="222" t="s">
        <v>943</v>
      </c>
    </row>
    <row r="14784" spans="1:15" ht="29.25" customHeight="1">
      <c r="A14784" s="221" t="s">
        <v>2860</v>
      </c>
      <c r="B14784" s="221" t="s">
        <v>786</v>
      </c>
      <c r="C14784" s="222" t="s">
        <v>562</v>
      </c>
      <c r="D14784" s="222" t="s">
        <v>164</v>
      </c>
      <c r="E14784" s="199" t="s">
        <v>163</v>
      </c>
      <c r="F14784" s="200" t="s">
        <v>6337</v>
      </c>
      <c r="G14784" s="200" t="s">
        <v>6338</v>
      </c>
      <c r="H14784" s="200" t="s">
        <v>38</v>
      </c>
      <c r="I14784" s="200">
        <v>45869</v>
      </c>
      <c r="J14784" s="143">
        <f t="shared" si="230"/>
        <v>45869</v>
      </c>
      <c r="K14784" s="202">
        <v>2</v>
      </c>
      <c r="L14784" s="284" t="s">
        <v>10375</v>
      </c>
      <c r="M14784" s="223"/>
      <c r="N14784" s="203">
        <v>2.9375</v>
      </c>
      <c r="O14784" s="222" t="s">
        <v>942</v>
      </c>
    </row>
    <row r="14785" spans="1:15" ht="29.25" customHeight="1">
      <c r="A14785" s="221" t="s">
        <v>2860</v>
      </c>
      <c r="B14785" s="221" t="s">
        <v>786</v>
      </c>
      <c r="C14785" s="222" t="s">
        <v>562</v>
      </c>
      <c r="D14785" s="222" t="s">
        <v>164</v>
      </c>
      <c r="E14785" s="199" t="s">
        <v>163</v>
      </c>
      <c r="F14785" s="200" t="s">
        <v>1742</v>
      </c>
      <c r="G14785" s="200" t="s">
        <v>1743</v>
      </c>
      <c r="H14785" s="200" t="s">
        <v>49</v>
      </c>
      <c r="I14785" s="200">
        <v>45870</v>
      </c>
      <c r="J14785" s="143">
        <f t="shared" si="230"/>
        <v>45870</v>
      </c>
      <c r="K14785" s="202">
        <v>5</v>
      </c>
      <c r="L14785" s="285" t="s">
        <v>10374</v>
      </c>
      <c r="M14785" s="223"/>
      <c r="N14785" s="203">
        <v>2.2749999999999999</v>
      </c>
      <c r="O14785" s="222" t="s">
        <v>940</v>
      </c>
    </row>
    <row r="14786" spans="1:15" ht="29.25" customHeight="1">
      <c r="A14786" s="221" t="s">
        <v>2860</v>
      </c>
      <c r="B14786" s="221" t="s">
        <v>786</v>
      </c>
      <c r="C14786" s="222" t="s">
        <v>562</v>
      </c>
      <c r="D14786" s="222" t="s">
        <v>164</v>
      </c>
      <c r="E14786" s="199" t="s">
        <v>163</v>
      </c>
      <c r="F14786" s="200" t="s">
        <v>6337</v>
      </c>
      <c r="G14786" s="200" t="s">
        <v>6338</v>
      </c>
      <c r="H14786" s="200" t="s">
        <v>38</v>
      </c>
      <c r="I14786" s="200">
        <v>45870</v>
      </c>
      <c r="J14786" s="143">
        <f t="shared" si="230"/>
        <v>45870</v>
      </c>
      <c r="K14786" s="202">
        <v>3</v>
      </c>
      <c r="L14786" s="284" t="s">
        <v>10375</v>
      </c>
      <c r="M14786" s="223"/>
      <c r="N14786" s="203">
        <v>2.9375</v>
      </c>
      <c r="O14786" s="222" t="s">
        <v>942</v>
      </c>
    </row>
    <row r="14787" spans="1:15" ht="29.25" customHeight="1">
      <c r="A14787" s="221" t="s">
        <v>2860</v>
      </c>
      <c r="B14787" s="221" t="s">
        <v>786</v>
      </c>
      <c r="C14787" s="222" t="s">
        <v>562</v>
      </c>
      <c r="D14787" s="222" t="s">
        <v>164</v>
      </c>
      <c r="E14787" s="199" t="s">
        <v>178</v>
      </c>
      <c r="F14787" s="200"/>
      <c r="G14787" s="200"/>
      <c r="H14787" s="200"/>
      <c r="I14787" s="200">
        <v>45873</v>
      </c>
      <c r="J14787" s="143">
        <f t="shared" ref="J14787:J14850" si="231">I14787</f>
        <v>45873</v>
      </c>
      <c r="K14787" s="202">
        <v>1</v>
      </c>
      <c r="L14787" s="285" t="s">
        <v>10377</v>
      </c>
      <c r="M14787" s="223"/>
      <c r="N14787" s="203"/>
      <c r="O14787" s="222" t="s">
        <v>326</v>
      </c>
    </row>
    <row r="14788" spans="1:15" ht="29.25" customHeight="1">
      <c r="A14788" s="221" t="s">
        <v>2860</v>
      </c>
      <c r="B14788" s="221" t="s">
        <v>786</v>
      </c>
      <c r="C14788" s="222" t="s">
        <v>562</v>
      </c>
      <c r="D14788" s="222" t="s">
        <v>164</v>
      </c>
      <c r="E14788" s="199" t="s">
        <v>163</v>
      </c>
      <c r="F14788" s="200" t="s">
        <v>1742</v>
      </c>
      <c r="G14788" s="200" t="s">
        <v>1743</v>
      </c>
      <c r="H14788" s="200" t="s">
        <v>49</v>
      </c>
      <c r="I14788" s="200">
        <v>45873</v>
      </c>
      <c r="J14788" s="143">
        <f t="shared" si="231"/>
        <v>45873</v>
      </c>
      <c r="K14788" s="202">
        <v>4</v>
      </c>
      <c r="L14788" s="284" t="s">
        <v>10378</v>
      </c>
      <c r="M14788" s="223"/>
      <c r="N14788" s="203">
        <v>2.2749999999999999</v>
      </c>
      <c r="O14788" s="222" t="s">
        <v>940</v>
      </c>
    </row>
    <row r="14789" spans="1:15" ht="29.25" customHeight="1">
      <c r="A14789" s="221" t="s">
        <v>2860</v>
      </c>
      <c r="B14789" s="221" t="s">
        <v>786</v>
      </c>
      <c r="C14789" s="222" t="s">
        <v>562</v>
      </c>
      <c r="D14789" s="222" t="s">
        <v>164</v>
      </c>
      <c r="E14789" s="199" t="s">
        <v>163</v>
      </c>
      <c r="F14789" s="200" t="s">
        <v>2053</v>
      </c>
      <c r="G14789" s="200" t="s">
        <v>9089</v>
      </c>
      <c r="H14789" s="200" t="s">
        <v>118</v>
      </c>
      <c r="I14789" s="200">
        <v>45873</v>
      </c>
      <c r="J14789" s="143">
        <f t="shared" si="231"/>
        <v>45873</v>
      </c>
      <c r="K14789" s="202">
        <v>1</v>
      </c>
      <c r="L14789" s="285" t="s">
        <v>10379</v>
      </c>
      <c r="M14789" s="223"/>
      <c r="N14789" s="203">
        <v>14.35</v>
      </c>
      <c r="O14789" s="222" t="s">
        <v>940</v>
      </c>
    </row>
    <row r="14790" spans="1:15" ht="29.25" customHeight="1">
      <c r="A14790" s="221" t="s">
        <v>2860</v>
      </c>
      <c r="B14790" s="221" t="s">
        <v>786</v>
      </c>
      <c r="C14790" s="222" t="s">
        <v>562</v>
      </c>
      <c r="D14790" s="222" t="s">
        <v>164</v>
      </c>
      <c r="E14790" s="199" t="s">
        <v>163</v>
      </c>
      <c r="F14790" s="200" t="s">
        <v>6337</v>
      </c>
      <c r="G14790" s="200" t="s">
        <v>6338</v>
      </c>
      <c r="H14790" s="200" t="s">
        <v>38</v>
      </c>
      <c r="I14790" s="200">
        <v>45873</v>
      </c>
      <c r="J14790" s="143">
        <f t="shared" si="231"/>
        <v>45873</v>
      </c>
      <c r="K14790" s="202">
        <v>2.5</v>
      </c>
      <c r="L14790" s="284" t="s">
        <v>10380</v>
      </c>
      <c r="M14790" s="223"/>
      <c r="N14790" s="203">
        <v>2.9375</v>
      </c>
      <c r="O14790" s="222" t="s">
        <v>942</v>
      </c>
    </row>
    <row r="14791" spans="1:15" ht="29.25" customHeight="1">
      <c r="A14791" s="221" t="s">
        <v>2860</v>
      </c>
      <c r="B14791" s="221" t="s">
        <v>786</v>
      </c>
      <c r="C14791" s="222" t="s">
        <v>562</v>
      </c>
      <c r="D14791" s="222" t="s">
        <v>164</v>
      </c>
      <c r="E14791" s="199" t="s">
        <v>163</v>
      </c>
      <c r="F14791" s="200" t="s">
        <v>5181</v>
      </c>
      <c r="G14791" s="200" t="s">
        <v>5182</v>
      </c>
      <c r="H14791" s="200" t="s">
        <v>258</v>
      </c>
      <c r="I14791" s="200">
        <v>45874</v>
      </c>
      <c r="J14791" s="143">
        <f t="shared" si="231"/>
        <v>45874</v>
      </c>
      <c r="K14791" s="202">
        <v>6</v>
      </c>
      <c r="L14791" s="284" t="s">
        <v>10382</v>
      </c>
      <c r="M14791" s="223"/>
      <c r="N14791" s="203">
        <v>8.2874999999999996</v>
      </c>
      <c r="O14791" s="222" t="s">
        <v>943</v>
      </c>
    </row>
    <row r="14792" spans="1:15" ht="29.25" customHeight="1">
      <c r="A14792" s="221" t="s">
        <v>2860</v>
      </c>
      <c r="B14792" s="221" t="s">
        <v>786</v>
      </c>
      <c r="C14792" s="222" t="s">
        <v>562</v>
      </c>
      <c r="D14792" s="222" t="s">
        <v>164</v>
      </c>
      <c r="E14792" s="199" t="s">
        <v>163</v>
      </c>
      <c r="F14792" s="200" t="s">
        <v>6337</v>
      </c>
      <c r="G14792" s="200" t="s">
        <v>6338</v>
      </c>
      <c r="H14792" s="200" t="s">
        <v>343</v>
      </c>
      <c r="I14792" s="200">
        <v>45874</v>
      </c>
      <c r="J14792" s="143">
        <f t="shared" si="231"/>
        <v>45874</v>
      </c>
      <c r="K14792" s="202">
        <v>3</v>
      </c>
      <c r="L14792" s="284" t="s">
        <v>10381</v>
      </c>
      <c r="M14792" s="223"/>
      <c r="N14792" s="203">
        <v>3.9375</v>
      </c>
      <c r="O14792" s="222" t="s">
        <v>968</v>
      </c>
    </row>
    <row r="14793" spans="1:15" ht="29.25" customHeight="1">
      <c r="A14793" s="221" t="s">
        <v>2860</v>
      </c>
      <c r="B14793" s="221" t="s">
        <v>786</v>
      </c>
      <c r="C14793" s="222" t="s">
        <v>562</v>
      </c>
      <c r="D14793" s="222" t="s">
        <v>164</v>
      </c>
      <c r="E14793" s="199" t="s">
        <v>163</v>
      </c>
      <c r="F14793" s="200" t="s">
        <v>5181</v>
      </c>
      <c r="G14793" s="200" t="s">
        <v>5182</v>
      </c>
      <c r="H14793" s="200" t="s">
        <v>258</v>
      </c>
      <c r="I14793" s="200">
        <v>45875</v>
      </c>
      <c r="J14793" s="143">
        <f t="shared" si="231"/>
        <v>45875</v>
      </c>
      <c r="K14793" s="202">
        <v>8</v>
      </c>
      <c r="L14793" s="284" t="s">
        <v>10384</v>
      </c>
      <c r="M14793" s="223"/>
      <c r="N14793" s="203">
        <v>8.2874999999999996</v>
      </c>
      <c r="O14793" s="222" t="s">
        <v>943</v>
      </c>
    </row>
    <row r="14794" spans="1:15" ht="29.25" customHeight="1">
      <c r="A14794" s="221" t="s">
        <v>2860</v>
      </c>
      <c r="B14794" s="221" t="s">
        <v>786</v>
      </c>
      <c r="C14794" s="222" t="s">
        <v>562</v>
      </c>
      <c r="D14794" s="222" t="s">
        <v>164</v>
      </c>
      <c r="E14794" s="199" t="s">
        <v>163</v>
      </c>
      <c r="F14794" s="200" t="s">
        <v>6337</v>
      </c>
      <c r="G14794" s="200" t="s">
        <v>6338</v>
      </c>
      <c r="H14794" s="200" t="s">
        <v>343</v>
      </c>
      <c r="I14794" s="200">
        <v>45875</v>
      </c>
      <c r="J14794" s="143">
        <f t="shared" si="231"/>
        <v>45875</v>
      </c>
      <c r="K14794" s="202">
        <v>1</v>
      </c>
      <c r="L14794" s="285" t="s">
        <v>10383</v>
      </c>
      <c r="M14794" s="223"/>
      <c r="N14794" s="203">
        <v>3.9375</v>
      </c>
      <c r="O14794" s="222" t="s">
        <v>968</v>
      </c>
    </row>
    <row r="14795" spans="1:15" ht="29.25" customHeight="1">
      <c r="A14795" s="221" t="s">
        <v>2860</v>
      </c>
      <c r="B14795" s="221" t="s">
        <v>786</v>
      </c>
      <c r="C14795" s="222" t="s">
        <v>562</v>
      </c>
      <c r="D14795" s="222" t="s">
        <v>164</v>
      </c>
      <c r="E14795" s="199" t="s">
        <v>178</v>
      </c>
      <c r="F14795" s="200"/>
      <c r="G14795" s="200"/>
      <c r="H14795" s="200"/>
      <c r="I14795" s="200">
        <v>45876</v>
      </c>
      <c r="J14795" s="143">
        <f t="shared" si="231"/>
        <v>45876</v>
      </c>
      <c r="K14795" s="202">
        <v>1</v>
      </c>
      <c r="L14795" s="285" t="s">
        <v>3922</v>
      </c>
      <c r="M14795" s="223"/>
      <c r="N14795" s="203"/>
      <c r="O14795" s="222" t="s">
        <v>326</v>
      </c>
    </row>
    <row r="14796" spans="1:15" ht="29.25" customHeight="1">
      <c r="A14796" s="221" t="s">
        <v>2860</v>
      </c>
      <c r="B14796" s="221" t="s">
        <v>786</v>
      </c>
      <c r="C14796" s="222" t="s">
        <v>562</v>
      </c>
      <c r="D14796" s="222" t="s">
        <v>164</v>
      </c>
      <c r="E14796" s="199" t="s">
        <v>163</v>
      </c>
      <c r="F14796" s="200" t="s">
        <v>5181</v>
      </c>
      <c r="G14796" s="200" t="s">
        <v>5182</v>
      </c>
      <c r="H14796" s="200" t="s">
        <v>258</v>
      </c>
      <c r="I14796" s="200">
        <v>45876</v>
      </c>
      <c r="J14796" s="143">
        <f t="shared" si="231"/>
        <v>45876</v>
      </c>
      <c r="K14796" s="202">
        <v>6</v>
      </c>
      <c r="L14796" s="285" t="s">
        <v>10580</v>
      </c>
      <c r="M14796" s="223"/>
      <c r="N14796" s="203">
        <v>8.2874999999999996</v>
      </c>
      <c r="O14796" s="222" t="s">
        <v>943</v>
      </c>
    </row>
    <row r="14797" spans="1:15" ht="29.25" customHeight="1">
      <c r="A14797" s="221" t="s">
        <v>2860</v>
      </c>
      <c r="B14797" s="221" t="s">
        <v>786</v>
      </c>
      <c r="C14797" s="222" t="s">
        <v>562</v>
      </c>
      <c r="D14797" s="222" t="s">
        <v>164</v>
      </c>
      <c r="E14797" s="199" t="s">
        <v>163</v>
      </c>
      <c r="F14797" s="200" t="s">
        <v>2053</v>
      </c>
      <c r="G14797" s="200" t="s">
        <v>9089</v>
      </c>
      <c r="H14797" s="200" t="s">
        <v>118</v>
      </c>
      <c r="I14797" s="200">
        <v>45876</v>
      </c>
      <c r="J14797" s="143">
        <f t="shared" si="231"/>
        <v>45876</v>
      </c>
      <c r="K14797" s="202">
        <v>1.5</v>
      </c>
      <c r="L14797" s="285" t="s">
        <v>10579</v>
      </c>
      <c r="M14797" s="223"/>
      <c r="N14797" s="203">
        <v>14.35</v>
      </c>
      <c r="O14797" s="222" t="s">
        <v>940</v>
      </c>
    </row>
    <row r="14798" spans="1:15" ht="29.25" customHeight="1">
      <c r="A14798" s="221" t="s">
        <v>2860</v>
      </c>
      <c r="B14798" s="221" t="s">
        <v>786</v>
      </c>
      <c r="C14798" s="222" t="s">
        <v>562</v>
      </c>
      <c r="D14798" s="222" t="s">
        <v>164</v>
      </c>
      <c r="E14798" s="199" t="s">
        <v>178</v>
      </c>
      <c r="F14798" s="200"/>
      <c r="G14798" s="200"/>
      <c r="H14798" s="200"/>
      <c r="I14798" s="200">
        <v>45877</v>
      </c>
      <c r="J14798" s="143">
        <f t="shared" si="231"/>
        <v>45877</v>
      </c>
      <c r="K14798" s="202">
        <v>1.5</v>
      </c>
      <c r="L14798" s="284" t="s">
        <v>10582</v>
      </c>
      <c r="M14798" s="223"/>
      <c r="N14798" s="203"/>
      <c r="O14798" s="222" t="s">
        <v>326</v>
      </c>
    </row>
    <row r="14799" spans="1:15" ht="29.25" customHeight="1">
      <c r="A14799" s="221" t="s">
        <v>2860</v>
      </c>
      <c r="B14799" s="221" t="s">
        <v>786</v>
      </c>
      <c r="C14799" s="222" t="s">
        <v>562</v>
      </c>
      <c r="D14799" s="222" t="s">
        <v>164</v>
      </c>
      <c r="E14799" s="199" t="s">
        <v>163</v>
      </c>
      <c r="F14799" s="200" t="s">
        <v>6337</v>
      </c>
      <c r="G14799" s="200" t="s">
        <v>6338</v>
      </c>
      <c r="H14799" s="200" t="s">
        <v>343</v>
      </c>
      <c r="I14799" s="200">
        <v>45877</v>
      </c>
      <c r="J14799" s="143">
        <f t="shared" si="231"/>
        <v>45877</v>
      </c>
      <c r="K14799" s="202">
        <v>3.5</v>
      </c>
      <c r="L14799" s="284" t="s">
        <v>10581</v>
      </c>
      <c r="M14799" s="223"/>
      <c r="N14799" s="203">
        <v>3.9375</v>
      </c>
      <c r="O14799" s="222" t="s">
        <v>968</v>
      </c>
    </row>
    <row r="14800" spans="1:15" ht="29.25" customHeight="1">
      <c r="A14800" s="221" t="s">
        <v>2860</v>
      </c>
      <c r="B14800" s="221" t="s">
        <v>786</v>
      </c>
      <c r="C14800" s="222" t="s">
        <v>562</v>
      </c>
      <c r="D14800" s="222" t="s">
        <v>164</v>
      </c>
      <c r="E14800" s="199" t="s">
        <v>163</v>
      </c>
      <c r="F14800" s="200" t="s">
        <v>2053</v>
      </c>
      <c r="G14800" s="200" t="s">
        <v>9089</v>
      </c>
      <c r="H14800" s="200" t="s">
        <v>487</v>
      </c>
      <c r="I14800" s="200">
        <v>45877</v>
      </c>
      <c r="J14800" s="143">
        <f t="shared" si="231"/>
        <v>45877</v>
      </c>
      <c r="K14800" s="202">
        <v>3</v>
      </c>
      <c r="L14800" s="284" t="s">
        <v>10583</v>
      </c>
      <c r="M14800" s="223"/>
      <c r="N14800" s="203">
        <v>0.11874999999999999</v>
      </c>
      <c r="O14800" s="222" t="s">
        <v>992</v>
      </c>
    </row>
    <row r="14801" spans="1:15" ht="29.25" customHeight="1">
      <c r="A14801" s="221" t="s">
        <v>2860</v>
      </c>
      <c r="B14801" s="221" t="s">
        <v>786</v>
      </c>
      <c r="C14801" s="222" t="s">
        <v>562</v>
      </c>
      <c r="D14801" s="222" t="s">
        <v>164</v>
      </c>
      <c r="E14801" s="199" t="s">
        <v>163</v>
      </c>
      <c r="F14801" s="200" t="s">
        <v>6337</v>
      </c>
      <c r="G14801" s="200" t="s">
        <v>6338</v>
      </c>
      <c r="H14801" s="200"/>
      <c r="I14801" s="200">
        <v>45880</v>
      </c>
      <c r="J14801" s="143">
        <f t="shared" si="231"/>
        <v>45880</v>
      </c>
      <c r="K14801" s="202">
        <v>3</v>
      </c>
      <c r="L14801" s="284" t="s">
        <v>10584</v>
      </c>
      <c r="M14801" s="223"/>
      <c r="N14801" s="203"/>
      <c r="O14801" s="222" t="s">
        <v>326</v>
      </c>
    </row>
    <row r="14802" spans="1:15" ht="29.25" customHeight="1">
      <c r="A14802" s="221" t="s">
        <v>2860</v>
      </c>
      <c r="B14802" s="221" t="s">
        <v>786</v>
      </c>
      <c r="C14802" s="222" t="s">
        <v>562</v>
      </c>
      <c r="D14802" s="222" t="s">
        <v>164</v>
      </c>
      <c r="E14802" s="199" t="s">
        <v>163</v>
      </c>
      <c r="F14802" s="200" t="s">
        <v>670</v>
      </c>
      <c r="G14802" s="200" t="s">
        <v>671</v>
      </c>
      <c r="H14802" s="200" t="s">
        <v>714</v>
      </c>
      <c r="I14802" s="200">
        <v>45880</v>
      </c>
      <c r="J14802" s="143">
        <f t="shared" si="231"/>
        <v>45880</v>
      </c>
      <c r="K14802" s="202">
        <v>1.5</v>
      </c>
      <c r="L14802" s="285" t="s">
        <v>626</v>
      </c>
      <c r="M14802" s="223"/>
      <c r="N14802" s="203">
        <v>7.6</v>
      </c>
      <c r="O14802" s="222" t="s">
        <v>940</v>
      </c>
    </row>
    <row r="14803" spans="1:15" ht="29.25" customHeight="1">
      <c r="A14803" s="221" t="s">
        <v>2860</v>
      </c>
      <c r="B14803" s="221" t="s">
        <v>786</v>
      </c>
      <c r="C14803" s="222" t="s">
        <v>562</v>
      </c>
      <c r="D14803" s="222" t="s">
        <v>164</v>
      </c>
      <c r="E14803" s="199" t="s">
        <v>163</v>
      </c>
      <c r="F14803" s="200" t="s">
        <v>3279</v>
      </c>
      <c r="G14803" s="200" t="s">
        <v>3280</v>
      </c>
      <c r="H14803" s="200" t="s">
        <v>10436</v>
      </c>
      <c r="I14803" s="200">
        <v>45880</v>
      </c>
      <c r="J14803" s="143">
        <f t="shared" si="231"/>
        <v>45880</v>
      </c>
      <c r="K14803" s="202">
        <v>2.5</v>
      </c>
      <c r="L14803" s="284" t="s">
        <v>10586</v>
      </c>
      <c r="M14803" s="223"/>
      <c r="N14803" s="203">
        <v>7.8125E-2</v>
      </c>
      <c r="O14803" s="222" t="s">
        <v>961</v>
      </c>
    </row>
    <row r="14804" spans="1:15" ht="29.25" customHeight="1">
      <c r="A14804" s="221" t="s">
        <v>2860</v>
      </c>
      <c r="B14804" s="221" t="s">
        <v>786</v>
      </c>
      <c r="C14804" s="222" t="s">
        <v>562</v>
      </c>
      <c r="D14804" s="222" t="s">
        <v>164</v>
      </c>
      <c r="E14804" s="199" t="s">
        <v>163</v>
      </c>
      <c r="F14804" s="200" t="s">
        <v>2053</v>
      </c>
      <c r="G14804" s="200" t="s">
        <v>9089</v>
      </c>
      <c r="H14804" s="200" t="s">
        <v>45</v>
      </c>
      <c r="I14804" s="200">
        <v>45880</v>
      </c>
      <c r="J14804" s="143">
        <f t="shared" si="231"/>
        <v>45880</v>
      </c>
      <c r="K14804" s="202">
        <v>2</v>
      </c>
      <c r="L14804" s="285" t="s">
        <v>10585</v>
      </c>
      <c r="M14804" s="223"/>
      <c r="N14804" s="203">
        <v>0.5</v>
      </c>
      <c r="O14804" s="222" t="s">
        <v>958</v>
      </c>
    </row>
    <row r="14805" spans="1:15" ht="29.25" customHeight="1">
      <c r="A14805" s="221" t="s">
        <v>2860</v>
      </c>
      <c r="B14805" s="221" t="s">
        <v>786</v>
      </c>
      <c r="C14805" s="222" t="s">
        <v>562</v>
      </c>
      <c r="D14805" s="222" t="s">
        <v>164</v>
      </c>
      <c r="E14805" s="199" t="s">
        <v>163</v>
      </c>
      <c r="F14805" s="200" t="s">
        <v>2053</v>
      </c>
      <c r="G14805" s="200" t="s">
        <v>9089</v>
      </c>
      <c r="H14805" s="200" t="s">
        <v>80</v>
      </c>
      <c r="I14805" s="200">
        <v>45881</v>
      </c>
      <c r="J14805" s="143">
        <f t="shared" si="231"/>
        <v>45881</v>
      </c>
      <c r="K14805" s="202">
        <v>5.5</v>
      </c>
      <c r="L14805" s="285" t="s">
        <v>10587</v>
      </c>
      <c r="M14805" s="223"/>
      <c r="N14805" s="203">
        <v>2.3624999999999998</v>
      </c>
      <c r="O14805" s="222" t="s">
        <v>943</v>
      </c>
    </row>
    <row r="14806" spans="1:15" ht="29.25" customHeight="1">
      <c r="A14806" s="221" t="s">
        <v>2860</v>
      </c>
      <c r="B14806" s="221" t="s">
        <v>786</v>
      </c>
      <c r="C14806" s="222" t="s">
        <v>562</v>
      </c>
      <c r="D14806" s="222" t="s">
        <v>164</v>
      </c>
      <c r="E14806" s="199" t="s">
        <v>163</v>
      </c>
      <c r="F14806" s="200" t="s">
        <v>2053</v>
      </c>
      <c r="G14806" s="200" t="s">
        <v>9089</v>
      </c>
      <c r="H14806" s="200" t="s">
        <v>118</v>
      </c>
      <c r="I14806" s="200">
        <v>45881</v>
      </c>
      <c r="J14806" s="143">
        <f t="shared" si="231"/>
        <v>45881</v>
      </c>
      <c r="K14806" s="202">
        <v>2</v>
      </c>
      <c r="L14806" s="284" t="s">
        <v>10589</v>
      </c>
      <c r="M14806" s="223"/>
      <c r="N14806" s="203">
        <v>14.35</v>
      </c>
      <c r="O14806" s="222" t="s">
        <v>940</v>
      </c>
    </row>
    <row r="14807" spans="1:15" ht="29.25" customHeight="1">
      <c r="A14807" s="221" t="s">
        <v>2860</v>
      </c>
      <c r="B14807" s="221" t="s">
        <v>786</v>
      </c>
      <c r="C14807" s="222" t="s">
        <v>562</v>
      </c>
      <c r="D14807" s="222" t="s">
        <v>164</v>
      </c>
      <c r="E14807" s="199" t="s">
        <v>163</v>
      </c>
      <c r="F14807" s="200" t="s">
        <v>6337</v>
      </c>
      <c r="G14807" s="200" t="s">
        <v>6338</v>
      </c>
      <c r="H14807" s="200" t="s">
        <v>38</v>
      </c>
      <c r="I14807" s="200">
        <v>45881</v>
      </c>
      <c r="J14807" s="143">
        <f t="shared" si="231"/>
        <v>45881</v>
      </c>
      <c r="K14807" s="202">
        <v>1</v>
      </c>
      <c r="L14807" s="285" t="s">
        <v>10588</v>
      </c>
      <c r="M14807" s="223"/>
      <c r="N14807" s="203">
        <v>2.9375</v>
      </c>
      <c r="O14807" s="222" t="s">
        <v>942</v>
      </c>
    </row>
    <row r="14808" spans="1:15" ht="29.25" customHeight="1">
      <c r="A14808" s="221" t="s">
        <v>2860</v>
      </c>
      <c r="B14808" s="221" t="s">
        <v>786</v>
      </c>
      <c r="C14808" s="222" t="s">
        <v>562</v>
      </c>
      <c r="D14808" s="222" t="s">
        <v>164</v>
      </c>
      <c r="E14808" s="199" t="s">
        <v>163</v>
      </c>
      <c r="F14808" s="200" t="s">
        <v>5181</v>
      </c>
      <c r="G14808" s="200" t="s">
        <v>5182</v>
      </c>
      <c r="H14808" s="200" t="s">
        <v>258</v>
      </c>
      <c r="I14808" s="200">
        <v>45882</v>
      </c>
      <c r="J14808" s="143">
        <f t="shared" si="231"/>
        <v>45882</v>
      </c>
      <c r="K14808" s="202">
        <v>2</v>
      </c>
      <c r="L14808" s="285" t="s">
        <v>10591</v>
      </c>
      <c r="M14808" s="223"/>
      <c r="N14808" s="203">
        <v>8.2874999999999996</v>
      </c>
      <c r="O14808" s="222" t="s">
        <v>943</v>
      </c>
    </row>
    <row r="14809" spans="1:15" ht="29.25" customHeight="1">
      <c r="A14809" s="221" t="s">
        <v>2860</v>
      </c>
      <c r="B14809" s="221" t="s">
        <v>786</v>
      </c>
      <c r="C14809" s="222" t="s">
        <v>562</v>
      </c>
      <c r="D14809" s="222" t="s">
        <v>164</v>
      </c>
      <c r="E14809" s="199" t="s">
        <v>163</v>
      </c>
      <c r="F14809" s="200" t="s">
        <v>2053</v>
      </c>
      <c r="G14809" s="200" t="s">
        <v>9089</v>
      </c>
      <c r="H14809" s="200" t="s">
        <v>118</v>
      </c>
      <c r="I14809" s="200">
        <v>45882</v>
      </c>
      <c r="J14809" s="143">
        <f t="shared" si="231"/>
        <v>45882</v>
      </c>
      <c r="K14809" s="202">
        <v>6.5</v>
      </c>
      <c r="L14809" s="284" t="s">
        <v>10590</v>
      </c>
      <c r="M14809" s="223"/>
      <c r="N14809" s="203">
        <v>14.35</v>
      </c>
      <c r="O14809" s="222" t="s">
        <v>940</v>
      </c>
    </row>
    <row r="14810" spans="1:15" ht="29.25" customHeight="1">
      <c r="A14810" s="221" t="s">
        <v>2860</v>
      </c>
      <c r="B14810" s="221" t="s">
        <v>786</v>
      </c>
      <c r="C14810" s="222" t="s">
        <v>562</v>
      </c>
      <c r="D14810" s="222" t="s">
        <v>164</v>
      </c>
      <c r="E14810" s="199" t="s">
        <v>178</v>
      </c>
      <c r="F14810" s="200"/>
      <c r="G14810" s="200"/>
      <c r="H14810" s="200"/>
      <c r="I14810" s="200">
        <v>45883</v>
      </c>
      <c r="J14810" s="143">
        <f t="shared" si="231"/>
        <v>45883</v>
      </c>
      <c r="K14810" s="202">
        <v>1.5</v>
      </c>
      <c r="L14810" s="285" t="s">
        <v>10759</v>
      </c>
      <c r="M14810" s="223"/>
      <c r="N14810" s="203"/>
      <c r="O14810" s="222" t="s">
        <v>326</v>
      </c>
    </row>
    <row r="14811" spans="1:15" ht="29.25" customHeight="1">
      <c r="A14811" s="221" t="s">
        <v>2860</v>
      </c>
      <c r="B14811" s="221" t="s">
        <v>786</v>
      </c>
      <c r="C14811" s="222" t="s">
        <v>562</v>
      </c>
      <c r="D14811" s="222" t="s">
        <v>164</v>
      </c>
      <c r="E14811" s="199" t="s">
        <v>178</v>
      </c>
      <c r="F14811" s="200"/>
      <c r="G14811" s="200"/>
      <c r="H14811" s="200"/>
      <c r="I14811" s="200">
        <v>45883</v>
      </c>
      <c r="J14811" s="143">
        <f t="shared" si="231"/>
        <v>45883</v>
      </c>
      <c r="K14811" s="202">
        <v>1</v>
      </c>
      <c r="L14811" s="285" t="s">
        <v>3922</v>
      </c>
      <c r="M14811" s="223"/>
      <c r="N14811" s="203"/>
      <c r="O14811" s="222" t="s">
        <v>326</v>
      </c>
    </row>
    <row r="14812" spans="1:15" ht="29.25" customHeight="1">
      <c r="A14812" s="221" t="s">
        <v>2860</v>
      </c>
      <c r="B14812" s="221" t="s">
        <v>786</v>
      </c>
      <c r="C14812" s="222" t="s">
        <v>562</v>
      </c>
      <c r="D14812" s="222" t="s">
        <v>164</v>
      </c>
      <c r="E14812" s="199" t="s">
        <v>163</v>
      </c>
      <c r="F14812" s="200" t="s">
        <v>2053</v>
      </c>
      <c r="G14812" s="200" t="s">
        <v>9089</v>
      </c>
      <c r="H14812" s="200" t="s">
        <v>80</v>
      </c>
      <c r="I14812" s="200">
        <v>45883</v>
      </c>
      <c r="J14812" s="143">
        <f t="shared" si="231"/>
        <v>45883</v>
      </c>
      <c r="K14812" s="202">
        <v>4</v>
      </c>
      <c r="L14812" s="285" t="s">
        <v>10760</v>
      </c>
      <c r="M14812" s="223"/>
      <c r="N14812" s="203">
        <v>2.3624999999999998</v>
      </c>
      <c r="O14812" s="222" t="s">
        <v>943</v>
      </c>
    </row>
    <row r="14813" spans="1:15" ht="29.25" customHeight="1">
      <c r="A14813" s="221" t="s">
        <v>2860</v>
      </c>
      <c r="B14813" s="221" t="s">
        <v>786</v>
      </c>
      <c r="C14813" s="222" t="s">
        <v>562</v>
      </c>
      <c r="D14813" s="222" t="s">
        <v>164</v>
      </c>
      <c r="E14813" s="199" t="s">
        <v>163</v>
      </c>
      <c r="F14813" s="200" t="s">
        <v>6337</v>
      </c>
      <c r="G14813" s="200" t="s">
        <v>6338</v>
      </c>
      <c r="H14813" s="200" t="s">
        <v>38</v>
      </c>
      <c r="I14813" s="200">
        <v>45883</v>
      </c>
      <c r="J14813" s="143">
        <f t="shared" si="231"/>
        <v>45883</v>
      </c>
      <c r="K14813" s="202">
        <v>1.5</v>
      </c>
      <c r="L14813" s="285" t="s">
        <v>10758</v>
      </c>
      <c r="M14813" s="223"/>
      <c r="N14813" s="203">
        <v>2.9375</v>
      </c>
      <c r="O14813" s="222" t="s">
        <v>942</v>
      </c>
    </row>
    <row r="14814" spans="1:15" ht="29.25" customHeight="1">
      <c r="A14814" s="221" t="s">
        <v>2860</v>
      </c>
      <c r="B14814" s="221" t="s">
        <v>786</v>
      </c>
      <c r="C14814" s="222" t="s">
        <v>562</v>
      </c>
      <c r="D14814" s="222" t="s">
        <v>164</v>
      </c>
      <c r="E14814" s="199" t="s">
        <v>163</v>
      </c>
      <c r="F14814" s="200" t="s">
        <v>670</v>
      </c>
      <c r="G14814" s="200" t="s">
        <v>671</v>
      </c>
      <c r="H14814" s="200"/>
      <c r="I14814" s="200">
        <v>45884</v>
      </c>
      <c r="J14814" s="143">
        <f t="shared" si="231"/>
        <v>45884</v>
      </c>
      <c r="K14814" s="202">
        <v>1</v>
      </c>
      <c r="L14814" s="285" t="s">
        <v>10762</v>
      </c>
      <c r="M14814" s="223"/>
      <c r="N14814" s="203"/>
      <c r="O14814" s="222" t="s">
        <v>326</v>
      </c>
    </row>
    <row r="14815" spans="1:15" ht="29.25" customHeight="1">
      <c r="A14815" s="221" t="s">
        <v>2860</v>
      </c>
      <c r="B14815" s="221" t="s">
        <v>786</v>
      </c>
      <c r="C14815" s="222" t="s">
        <v>562</v>
      </c>
      <c r="D14815" s="222" t="s">
        <v>164</v>
      </c>
      <c r="E14815" s="199" t="s">
        <v>163</v>
      </c>
      <c r="F14815" s="200" t="s">
        <v>2053</v>
      </c>
      <c r="G14815" s="200" t="s">
        <v>9089</v>
      </c>
      <c r="H14815" s="200" t="s">
        <v>118</v>
      </c>
      <c r="I14815" s="200">
        <v>45884</v>
      </c>
      <c r="J14815" s="143">
        <f t="shared" si="231"/>
        <v>45884</v>
      </c>
      <c r="K14815" s="202">
        <v>8</v>
      </c>
      <c r="L14815" s="284" t="s">
        <v>10761</v>
      </c>
      <c r="M14815" s="223"/>
      <c r="N14815" s="203">
        <v>14.35</v>
      </c>
      <c r="O14815" s="222" t="s">
        <v>940</v>
      </c>
    </row>
    <row r="14816" spans="1:15" ht="29.25" customHeight="1">
      <c r="A14816" s="221" t="s">
        <v>2860</v>
      </c>
      <c r="B14816" s="221" t="s">
        <v>786</v>
      </c>
      <c r="C14816" s="222" t="s">
        <v>562</v>
      </c>
      <c r="D14816" s="222" t="s">
        <v>164</v>
      </c>
      <c r="E14816" s="199" t="s">
        <v>178</v>
      </c>
      <c r="F14816" s="200"/>
      <c r="G14816" s="200"/>
      <c r="H14816" s="200"/>
      <c r="I14816" s="200">
        <v>45887</v>
      </c>
      <c r="J14816" s="143">
        <f t="shared" si="231"/>
        <v>45887</v>
      </c>
      <c r="K14816" s="202">
        <v>1</v>
      </c>
      <c r="L14816" s="285" t="s">
        <v>10763</v>
      </c>
      <c r="M14816" s="223"/>
      <c r="N14816" s="203"/>
      <c r="O14816" s="222" t="s">
        <v>326</v>
      </c>
    </row>
    <row r="14817" spans="1:15" ht="29.25" customHeight="1">
      <c r="A14817" s="221" t="s">
        <v>2860</v>
      </c>
      <c r="B14817" s="221" t="s">
        <v>786</v>
      </c>
      <c r="C14817" s="222" t="s">
        <v>562</v>
      </c>
      <c r="D14817" s="222" t="s">
        <v>164</v>
      </c>
      <c r="E14817" s="199" t="s">
        <v>163</v>
      </c>
      <c r="F14817" s="200" t="s">
        <v>2053</v>
      </c>
      <c r="G14817" s="200" t="s">
        <v>9089</v>
      </c>
      <c r="H14817" s="200"/>
      <c r="I14817" s="200">
        <v>45887</v>
      </c>
      <c r="J14817" s="143">
        <f t="shared" si="231"/>
        <v>45887</v>
      </c>
      <c r="K14817" s="202">
        <v>7.5</v>
      </c>
      <c r="L14817" s="284" t="s">
        <v>10764</v>
      </c>
      <c r="M14817" s="223"/>
      <c r="N14817" s="203"/>
      <c r="O14817" s="222" t="s">
        <v>326</v>
      </c>
    </row>
    <row r="14818" spans="1:15" ht="29.25" customHeight="1">
      <c r="A14818" s="221" t="s">
        <v>2860</v>
      </c>
      <c r="B14818" s="221" t="s">
        <v>786</v>
      </c>
      <c r="C14818" s="222" t="s">
        <v>562</v>
      </c>
      <c r="D14818" s="222" t="s">
        <v>164</v>
      </c>
      <c r="E14818" s="199" t="s">
        <v>163</v>
      </c>
      <c r="F14818" s="200" t="s">
        <v>5181</v>
      </c>
      <c r="G14818" s="200" t="s">
        <v>5182</v>
      </c>
      <c r="H14818" s="200" t="s">
        <v>258</v>
      </c>
      <c r="I14818" s="200">
        <v>45888</v>
      </c>
      <c r="J14818" s="143">
        <f t="shared" si="231"/>
        <v>45888</v>
      </c>
      <c r="K14818" s="202">
        <v>2</v>
      </c>
      <c r="L14818" s="285" t="s">
        <v>10765</v>
      </c>
      <c r="M14818" s="223"/>
      <c r="N14818" s="203">
        <v>8.2874999999999996</v>
      </c>
      <c r="O14818" s="222" t="s">
        <v>943</v>
      </c>
    </row>
    <row r="14819" spans="1:15" ht="29.25" customHeight="1">
      <c r="A14819" s="221" t="s">
        <v>2860</v>
      </c>
      <c r="B14819" s="221" t="s">
        <v>786</v>
      </c>
      <c r="C14819" s="222" t="s">
        <v>562</v>
      </c>
      <c r="D14819" s="222" t="s">
        <v>164</v>
      </c>
      <c r="E14819" s="199" t="s">
        <v>163</v>
      </c>
      <c r="F14819" s="200" t="s">
        <v>2053</v>
      </c>
      <c r="G14819" s="200" t="s">
        <v>9089</v>
      </c>
      <c r="H14819" s="200" t="s">
        <v>118</v>
      </c>
      <c r="I14819" s="200">
        <v>45888</v>
      </c>
      <c r="J14819" s="143">
        <f t="shared" si="231"/>
        <v>45888</v>
      </c>
      <c r="K14819" s="202">
        <v>6</v>
      </c>
      <c r="L14819" s="284" t="s">
        <v>10766</v>
      </c>
      <c r="M14819" s="223"/>
      <c r="N14819" s="203">
        <v>14.35</v>
      </c>
      <c r="O14819" s="222" t="s">
        <v>940</v>
      </c>
    </row>
    <row r="14820" spans="1:15" ht="29.25" customHeight="1">
      <c r="A14820" s="221" t="s">
        <v>2860</v>
      </c>
      <c r="B14820" s="221" t="s">
        <v>786</v>
      </c>
      <c r="C14820" s="222" t="s">
        <v>562</v>
      </c>
      <c r="D14820" s="222" t="s">
        <v>164</v>
      </c>
      <c r="E14820" s="199" t="s">
        <v>163</v>
      </c>
      <c r="F14820" s="200" t="s">
        <v>6337</v>
      </c>
      <c r="G14820" s="200" t="s">
        <v>6338</v>
      </c>
      <c r="H14820" s="200" t="s">
        <v>343</v>
      </c>
      <c r="I14820" s="200">
        <v>45888</v>
      </c>
      <c r="J14820" s="143">
        <f t="shared" si="231"/>
        <v>45888</v>
      </c>
      <c r="K14820" s="202">
        <v>1</v>
      </c>
      <c r="L14820" s="284" t="s">
        <v>10767</v>
      </c>
      <c r="M14820" s="223"/>
      <c r="N14820" s="203">
        <v>3.9375</v>
      </c>
      <c r="O14820" s="222" t="s">
        <v>968</v>
      </c>
    </row>
    <row r="14821" spans="1:15" ht="29.25" customHeight="1">
      <c r="A14821" s="221" t="s">
        <v>2860</v>
      </c>
      <c r="B14821" s="221" t="s">
        <v>786</v>
      </c>
      <c r="C14821" s="222" t="s">
        <v>562</v>
      </c>
      <c r="D14821" s="222" t="s">
        <v>164</v>
      </c>
      <c r="E14821" s="199" t="s">
        <v>163</v>
      </c>
      <c r="F14821" s="200" t="s">
        <v>2053</v>
      </c>
      <c r="G14821" s="200" t="s">
        <v>9089</v>
      </c>
      <c r="H14821" s="200" t="s">
        <v>80</v>
      </c>
      <c r="I14821" s="200">
        <v>45889</v>
      </c>
      <c r="J14821" s="143">
        <f t="shared" si="231"/>
        <v>45889</v>
      </c>
      <c r="K14821" s="202">
        <v>5.5</v>
      </c>
      <c r="L14821" s="285" t="s">
        <v>10769</v>
      </c>
      <c r="M14821" s="223"/>
      <c r="N14821" s="203">
        <v>2.3624999999999998</v>
      </c>
      <c r="O14821" s="222" t="s">
        <v>943</v>
      </c>
    </row>
    <row r="14822" spans="1:15" ht="29.25" customHeight="1">
      <c r="A14822" s="221" t="s">
        <v>2860</v>
      </c>
      <c r="B14822" s="221" t="s">
        <v>786</v>
      </c>
      <c r="C14822" s="222" t="s">
        <v>562</v>
      </c>
      <c r="D14822" s="222" t="s">
        <v>164</v>
      </c>
      <c r="E14822" s="199" t="s">
        <v>163</v>
      </c>
      <c r="F14822" s="200" t="s">
        <v>6337</v>
      </c>
      <c r="G14822" s="200" t="s">
        <v>6338</v>
      </c>
      <c r="H14822" s="200" t="s">
        <v>343</v>
      </c>
      <c r="I14822" s="200">
        <v>45889</v>
      </c>
      <c r="J14822" s="143">
        <f t="shared" si="231"/>
        <v>45889</v>
      </c>
      <c r="K14822" s="202">
        <v>3</v>
      </c>
      <c r="L14822" s="285" t="s">
        <v>10768</v>
      </c>
      <c r="M14822" s="223"/>
      <c r="N14822" s="203">
        <v>3.9375</v>
      </c>
      <c r="O14822" s="222" t="s">
        <v>968</v>
      </c>
    </row>
    <row r="14823" spans="1:15" ht="29.25" customHeight="1">
      <c r="A14823" s="221" t="s">
        <v>2860</v>
      </c>
      <c r="B14823" s="221" t="s">
        <v>786</v>
      </c>
      <c r="C14823" s="222" t="s">
        <v>562</v>
      </c>
      <c r="D14823" s="222" t="s">
        <v>164</v>
      </c>
      <c r="E14823" s="199" t="s">
        <v>166</v>
      </c>
      <c r="F14823" s="200"/>
      <c r="G14823" s="200"/>
      <c r="H14823" s="200"/>
      <c r="I14823" s="200">
        <v>45890</v>
      </c>
      <c r="J14823" s="143">
        <f t="shared" si="231"/>
        <v>45890</v>
      </c>
      <c r="K14823" s="202">
        <v>1.5</v>
      </c>
      <c r="L14823" s="285" t="s">
        <v>11027</v>
      </c>
      <c r="M14823" s="223"/>
      <c r="N14823" s="203"/>
      <c r="O14823" s="222" t="s">
        <v>326</v>
      </c>
    </row>
    <row r="14824" spans="1:15" ht="29.25" customHeight="1">
      <c r="A14824" s="221" t="s">
        <v>2860</v>
      </c>
      <c r="B14824" s="221" t="s">
        <v>786</v>
      </c>
      <c r="C14824" s="222" t="s">
        <v>562</v>
      </c>
      <c r="D14824" s="222" t="s">
        <v>164</v>
      </c>
      <c r="E14824" s="199" t="s">
        <v>163</v>
      </c>
      <c r="F14824" s="200" t="s">
        <v>2053</v>
      </c>
      <c r="G14824" s="200" t="s">
        <v>9089</v>
      </c>
      <c r="H14824" s="200"/>
      <c r="I14824" s="200">
        <v>45890</v>
      </c>
      <c r="J14824" s="143">
        <f t="shared" si="231"/>
        <v>45890</v>
      </c>
      <c r="K14824" s="202">
        <v>6</v>
      </c>
      <c r="L14824" s="285" t="s">
        <v>11028</v>
      </c>
      <c r="M14824" s="223"/>
      <c r="N14824" s="203"/>
      <c r="O14824" s="222" t="s">
        <v>326</v>
      </c>
    </row>
    <row r="14825" spans="1:15" ht="29.25" customHeight="1">
      <c r="A14825" s="221" t="s">
        <v>2860</v>
      </c>
      <c r="B14825" s="221" t="s">
        <v>786</v>
      </c>
      <c r="C14825" s="222" t="s">
        <v>562</v>
      </c>
      <c r="D14825" s="222" t="s">
        <v>164</v>
      </c>
      <c r="E14825" s="199" t="s">
        <v>178</v>
      </c>
      <c r="F14825" s="200"/>
      <c r="G14825" s="200"/>
      <c r="H14825" s="200"/>
      <c r="I14825" s="200">
        <v>45890</v>
      </c>
      <c r="J14825" s="143">
        <f t="shared" si="231"/>
        <v>45890</v>
      </c>
      <c r="K14825" s="202">
        <v>1</v>
      </c>
      <c r="L14825" s="285" t="s">
        <v>4247</v>
      </c>
      <c r="M14825" s="223"/>
      <c r="N14825" s="203"/>
      <c r="O14825" s="222" t="s">
        <v>326</v>
      </c>
    </row>
    <row r="14826" spans="1:15" ht="29.25" customHeight="1">
      <c r="A14826" s="221" t="s">
        <v>2860</v>
      </c>
      <c r="B14826" s="221" t="s">
        <v>786</v>
      </c>
      <c r="C14826" s="222" t="s">
        <v>562</v>
      </c>
      <c r="D14826" s="222" t="s">
        <v>164</v>
      </c>
      <c r="E14826" s="199" t="s">
        <v>163</v>
      </c>
      <c r="F14826" s="200" t="s">
        <v>2053</v>
      </c>
      <c r="G14826" s="200" t="s">
        <v>9089</v>
      </c>
      <c r="H14826" s="200" t="s">
        <v>118</v>
      </c>
      <c r="I14826" s="200">
        <v>45891</v>
      </c>
      <c r="J14826" s="143">
        <f t="shared" si="231"/>
        <v>45891</v>
      </c>
      <c r="K14826" s="202">
        <v>8</v>
      </c>
      <c r="L14826" s="284" t="s">
        <v>11029</v>
      </c>
      <c r="M14826" s="223"/>
      <c r="N14826" s="203">
        <v>14.35</v>
      </c>
      <c r="O14826" s="222" t="s">
        <v>940</v>
      </c>
    </row>
    <row r="14827" spans="1:15" ht="29.25" customHeight="1">
      <c r="A14827" s="221" t="s">
        <v>2860</v>
      </c>
      <c r="B14827" s="221" t="s">
        <v>786</v>
      </c>
      <c r="C14827" s="222" t="s">
        <v>562</v>
      </c>
      <c r="D14827" s="222" t="s">
        <v>164</v>
      </c>
      <c r="E14827" s="199" t="s">
        <v>178</v>
      </c>
      <c r="F14827" s="200"/>
      <c r="G14827" s="200"/>
      <c r="H14827" s="200"/>
      <c r="I14827" s="200">
        <v>45894</v>
      </c>
      <c r="J14827" s="143">
        <f t="shared" si="231"/>
        <v>45894</v>
      </c>
      <c r="K14827" s="202">
        <v>1</v>
      </c>
      <c r="L14827" s="285" t="s">
        <v>11030</v>
      </c>
      <c r="M14827" s="223"/>
      <c r="N14827" s="203"/>
      <c r="O14827" s="222" t="s">
        <v>326</v>
      </c>
    </row>
    <row r="14828" spans="1:15" ht="29.25" customHeight="1">
      <c r="A14828" s="221" t="s">
        <v>2860</v>
      </c>
      <c r="B14828" s="221" t="s">
        <v>786</v>
      </c>
      <c r="C14828" s="222" t="s">
        <v>562</v>
      </c>
      <c r="D14828" s="222" t="s">
        <v>164</v>
      </c>
      <c r="E14828" s="199" t="s">
        <v>163</v>
      </c>
      <c r="F14828" s="200" t="s">
        <v>2053</v>
      </c>
      <c r="G14828" s="200" t="s">
        <v>9089</v>
      </c>
      <c r="H14828" s="200" t="s">
        <v>118</v>
      </c>
      <c r="I14828" s="200">
        <v>45894</v>
      </c>
      <c r="J14828" s="143">
        <f t="shared" si="231"/>
        <v>45894</v>
      </c>
      <c r="K14828" s="202">
        <v>8</v>
      </c>
      <c r="L14828" s="284" t="s">
        <v>11031</v>
      </c>
      <c r="M14828" s="223"/>
      <c r="N14828" s="203">
        <v>14.35</v>
      </c>
      <c r="O14828" s="222" t="s">
        <v>940</v>
      </c>
    </row>
    <row r="14829" spans="1:15" ht="29.25" customHeight="1">
      <c r="A14829" s="221" t="s">
        <v>2860</v>
      </c>
      <c r="B14829" s="221" t="s">
        <v>786</v>
      </c>
      <c r="C14829" s="222" t="s">
        <v>562</v>
      </c>
      <c r="D14829" s="222" t="s">
        <v>164</v>
      </c>
      <c r="E14829" s="199" t="s">
        <v>163</v>
      </c>
      <c r="F14829" s="200" t="s">
        <v>582</v>
      </c>
      <c r="G14829" s="200" t="s">
        <v>500</v>
      </c>
      <c r="H14829" s="200"/>
      <c r="I14829" s="200">
        <v>45895</v>
      </c>
      <c r="J14829" s="143">
        <f t="shared" si="231"/>
        <v>45895</v>
      </c>
      <c r="K14829" s="202">
        <v>0.5</v>
      </c>
      <c r="L14829" s="285" t="s">
        <v>11032</v>
      </c>
      <c r="M14829" s="223"/>
      <c r="N14829" s="203"/>
      <c r="O14829" s="222" t="s">
        <v>326</v>
      </c>
    </row>
    <row r="14830" spans="1:15" ht="29.25" customHeight="1">
      <c r="A14830" s="221" t="s">
        <v>2860</v>
      </c>
      <c r="B14830" s="221" t="s">
        <v>786</v>
      </c>
      <c r="C14830" s="222" t="s">
        <v>562</v>
      </c>
      <c r="D14830" s="222" t="s">
        <v>164</v>
      </c>
      <c r="E14830" s="199" t="s">
        <v>178</v>
      </c>
      <c r="F14830" s="200"/>
      <c r="G14830" s="200"/>
      <c r="H14830" s="200"/>
      <c r="I14830" s="200">
        <v>45895</v>
      </c>
      <c r="J14830" s="143">
        <f t="shared" si="231"/>
        <v>45895</v>
      </c>
      <c r="K14830" s="202">
        <v>0.5</v>
      </c>
      <c r="L14830" s="285" t="s">
        <v>11033</v>
      </c>
      <c r="M14830" s="223"/>
      <c r="N14830" s="203"/>
      <c r="O14830" s="222" t="s">
        <v>326</v>
      </c>
    </row>
    <row r="14831" spans="1:15" ht="29.25" customHeight="1">
      <c r="A14831" s="221" t="s">
        <v>2860</v>
      </c>
      <c r="B14831" s="221" t="s">
        <v>786</v>
      </c>
      <c r="C14831" s="222" t="s">
        <v>562</v>
      </c>
      <c r="D14831" s="222" t="s">
        <v>164</v>
      </c>
      <c r="E14831" s="199" t="s">
        <v>163</v>
      </c>
      <c r="F14831" s="200" t="s">
        <v>670</v>
      </c>
      <c r="G14831" s="200" t="s">
        <v>671</v>
      </c>
      <c r="H14831" s="200"/>
      <c r="I14831" s="200">
        <v>45895</v>
      </c>
      <c r="J14831" s="143">
        <f t="shared" si="231"/>
        <v>45895</v>
      </c>
      <c r="K14831" s="202">
        <v>6.5</v>
      </c>
      <c r="L14831" s="284" t="s">
        <v>11034</v>
      </c>
      <c r="M14831" s="223"/>
      <c r="N14831" s="203"/>
      <c r="O14831" s="222" t="s">
        <v>326</v>
      </c>
    </row>
    <row r="14832" spans="1:15" ht="29.25" customHeight="1">
      <c r="A14832" s="221" t="s">
        <v>2860</v>
      </c>
      <c r="B14832" s="221" t="s">
        <v>786</v>
      </c>
      <c r="C14832" s="222" t="s">
        <v>562</v>
      </c>
      <c r="D14832" s="222" t="s">
        <v>164</v>
      </c>
      <c r="E14832" s="199" t="s">
        <v>163</v>
      </c>
      <c r="F14832" s="200" t="s">
        <v>2053</v>
      </c>
      <c r="G14832" s="200" t="s">
        <v>9089</v>
      </c>
      <c r="H14832" s="200" t="s">
        <v>118</v>
      </c>
      <c r="I14832" s="200">
        <v>45895</v>
      </c>
      <c r="J14832" s="143">
        <f t="shared" si="231"/>
        <v>45895</v>
      </c>
      <c r="K14832" s="202">
        <v>1</v>
      </c>
      <c r="L14832" s="284" t="s">
        <v>11031</v>
      </c>
      <c r="M14832" s="223"/>
      <c r="N14832" s="203">
        <v>14.35</v>
      </c>
      <c r="O14832" s="222" t="s">
        <v>940</v>
      </c>
    </row>
    <row r="14833" spans="1:15" ht="29.25" customHeight="1">
      <c r="A14833" s="221" t="s">
        <v>2860</v>
      </c>
      <c r="B14833" s="221" t="s">
        <v>786</v>
      </c>
      <c r="C14833" s="222" t="s">
        <v>562</v>
      </c>
      <c r="D14833" s="222" t="s">
        <v>164</v>
      </c>
      <c r="E14833" s="199" t="s">
        <v>178</v>
      </c>
      <c r="F14833" s="200"/>
      <c r="G14833" s="200"/>
      <c r="H14833" s="200"/>
      <c r="I14833" s="200">
        <v>45896</v>
      </c>
      <c r="J14833" s="143">
        <f t="shared" si="231"/>
        <v>45896</v>
      </c>
      <c r="K14833" s="202">
        <v>1.5</v>
      </c>
      <c r="L14833" s="285" t="s">
        <v>11037</v>
      </c>
      <c r="M14833" s="223"/>
      <c r="N14833" s="203"/>
      <c r="O14833" s="222" t="s">
        <v>326</v>
      </c>
    </row>
    <row r="14834" spans="1:15" ht="29.25" customHeight="1">
      <c r="A14834" s="221" t="s">
        <v>2860</v>
      </c>
      <c r="B14834" s="221" t="s">
        <v>786</v>
      </c>
      <c r="C14834" s="222" t="s">
        <v>562</v>
      </c>
      <c r="D14834" s="222" t="s">
        <v>164</v>
      </c>
      <c r="E14834" s="199" t="s">
        <v>163</v>
      </c>
      <c r="F14834" s="200" t="s">
        <v>5181</v>
      </c>
      <c r="G14834" s="200" t="s">
        <v>5182</v>
      </c>
      <c r="H14834" s="200" t="s">
        <v>258</v>
      </c>
      <c r="I14834" s="200">
        <v>45896</v>
      </c>
      <c r="J14834" s="143">
        <f t="shared" si="231"/>
        <v>45896</v>
      </c>
      <c r="K14834" s="202">
        <v>5</v>
      </c>
      <c r="L14834" s="284" t="s">
        <v>11036</v>
      </c>
      <c r="M14834" s="223"/>
      <c r="N14834" s="203">
        <v>8.2874999999999996</v>
      </c>
      <c r="O14834" s="222" t="s">
        <v>943</v>
      </c>
    </row>
    <row r="14835" spans="1:15" ht="29.25" customHeight="1">
      <c r="A14835" s="221" t="s">
        <v>2860</v>
      </c>
      <c r="B14835" s="221" t="s">
        <v>786</v>
      </c>
      <c r="C14835" s="222" t="s">
        <v>562</v>
      </c>
      <c r="D14835" s="222" t="s">
        <v>164</v>
      </c>
      <c r="E14835" s="199" t="s">
        <v>163</v>
      </c>
      <c r="F14835" s="200" t="s">
        <v>6337</v>
      </c>
      <c r="G14835" s="200" t="s">
        <v>6338</v>
      </c>
      <c r="H14835" s="200" t="s">
        <v>7382</v>
      </c>
      <c r="I14835" s="200">
        <v>45896</v>
      </c>
      <c r="J14835" s="143">
        <f t="shared" si="231"/>
        <v>45896</v>
      </c>
      <c r="K14835" s="202">
        <v>2</v>
      </c>
      <c r="L14835" s="285" t="s">
        <v>11035</v>
      </c>
      <c r="M14835" s="223"/>
      <c r="N14835" s="203">
        <v>21.9375</v>
      </c>
      <c r="O14835" s="222" t="s">
        <v>968</v>
      </c>
    </row>
    <row r="14836" spans="1:15" ht="29.25" customHeight="1">
      <c r="A14836" s="221" t="s">
        <v>2860</v>
      </c>
      <c r="B14836" s="221" t="s">
        <v>786</v>
      </c>
      <c r="C14836" s="222" t="s">
        <v>562</v>
      </c>
      <c r="D14836" s="222" t="s">
        <v>164</v>
      </c>
      <c r="E14836" s="199" t="s">
        <v>163</v>
      </c>
      <c r="F14836" s="200" t="s">
        <v>2053</v>
      </c>
      <c r="G14836" s="200" t="s">
        <v>9089</v>
      </c>
      <c r="H14836" s="200"/>
      <c r="I14836" s="200">
        <v>45897</v>
      </c>
      <c r="J14836" s="143">
        <f t="shared" si="231"/>
        <v>45897</v>
      </c>
      <c r="K14836" s="202">
        <v>4.5</v>
      </c>
      <c r="L14836" s="284" t="s">
        <v>11191</v>
      </c>
      <c r="M14836" s="223"/>
      <c r="N14836" s="203"/>
      <c r="O14836" s="222" t="s">
        <v>326</v>
      </c>
    </row>
    <row r="14837" spans="1:15" ht="29.25" customHeight="1">
      <c r="A14837" s="221" t="s">
        <v>2860</v>
      </c>
      <c r="B14837" s="221" t="s">
        <v>786</v>
      </c>
      <c r="C14837" s="222" t="s">
        <v>562</v>
      </c>
      <c r="D14837" s="222" t="s">
        <v>164</v>
      </c>
      <c r="E14837" s="199" t="s">
        <v>178</v>
      </c>
      <c r="F14837" s="200"/>
      <c r="G14837" s="200"/>
      <c r="H14837" s="200"/>
      <c r="I14837" s="200">
        <v>45897</v>
      </c>
      <c r="J14837" s="143">
        <f t="shared" si="231"/>
        <v>45897</v>
      </c>
      <c r="K14837" s="202">
        <v>1</v>
      </c>
      <c r="L14837" s="285" t="s">
        <v>4247</v>
      </c>
      <c r="M14837" s="223"/>
      <c r="N14837" s="203"/>
      <c r="O14837" s="222" t="s">
        <v>326</v>
      </c>
    </row>
    <row r="14838" spans="1:15" ht="29.25" customHeight="1">
      <c r="A14838" s="221" t="s">
        <v>2860</v>
      </c>
      <c r="B14838" s="221" t="s">
        <v>786</v>
      </c>
      <c r="C14838" s="222" t="s">
        <v>562</v>
      </c>
      <c r="D14838" s="222" t="s">
        <v>164</v>
      </c>
      <c r="E14838" s="199" t="s">
        <v>176</v>
      </c>
      <c r="F14838" s="200"/>
      <c r="G14838" s="200"/>
      <c r="H14838" s="200"/>
      <c r="I14838" s="200">
        <v>45897</v>
      </c>
      <c r="J14838" s="143">
        <f t="shared" si="231"/>
        <v>45897</v>
      </c>
      <c r="K14838" s="202">
        <v>2.5</v>
      </c>
      <c r="L14838" s="284" t="s">
        <v>11192</v>
      </c>
      <c r="M14838" s="223" t="s">
        <v>11193</v>
      </c>
      <c r="N14838" s="203"/>
      <c r="O14838" s="222" t="s">
        <v>326</v>
      </c>
    </row>
    <row r="14839" spans="1:15" ht="29.25" customHeight="1">
      <c r="A14839" s="221" t="s">
        <v>2860</v>
      </c>
      <c r="B14839" s="221" t="s">
        <v>786</v>
      </c>
      <c r="C14839" s="222" t="s">
        <v>562</v>
      </c>
      <c r="D14839" s="222" t="s">
        <v>164</v>
      </c>
      <c r="E14839" s="199" t="s">
        <v>163</v>
      </c>
      <c r="F14839" s="200" t="s">
        <v>2053</v>
      </c>
      <c r="G14839" s="200" t="s">
        <v>9089</v>
      </c>
      <c r="H14839" s="200"/>
      <c r="I14839" s="200">
        <v>45898</v>
      </c>
      <c r="J14839" s="143">
        <f t="shared" si="231"/>
        <v>45898</v>
      </c>
      <c r="K14839" s="202">
        <v>7</v>
      </c>
      <c r="L14839" s="284" t="s">
        <v>11194</v>
      </c>
      <c r="M14839" s="223"/>
      <c r="N14839" s="203"/>
      <c r="O14839" s="222" t="s">
        <v>326</v>
      </c>
    </row>
    <row r="14840" spans="1:15" ht="29.25" customHeight="1">
      <c r="A14840" s="221" t="s">
        <v>2860</v>
      </c>
      <c r="B14840" s="221" t="s">
        <v>786</v>
      </c>
      <c r="C14840" s="222" t="s">
        <v>562</v>
      </c>
      <c r="D14840" s="222" t="s">
        <v>164</v>
      </c>
      <c r="E14840" s="199" t="s">
        <v>163</v>
      </c>
      <c r="F14840" s="200" t="s">
        <v>670</v>
      </c>
      <c r="G14840" s="200" t="s">
        <v>671</v>
      </c>
      <c r="H14840" s="200"/>
      <c r="I14840" s="200">
        <v>45898</v>
      </c>
      <c r="J14840" s="143">
        <f t="shared" si="231"/>
        <v>45898</v>
      </c>
      <c r="K14840" s="202">
        <v>1</v>
      </c>
      <c r="L14840" s="285" t="s">
        <v>11195</v>
      </c>
      <c r="M14840" s="223"/>
      <c r="N14840" s="203"/>
      <c r="O14840" s="222" t="s">
        <v>326</v>
      </c>
    </row>
    <row r="14841" spans="1:15" ht="29.25" customHeight="1">
      <c r="A14841" s="221" t="s">
        <v>2860</v>
      </c>
      <c r="B14841" s="221" t="s">
        <v>786</v>
      </c>
      <c r="C14841" s="222" t="s">
        <v>562</v>
      </c>
      <c r="D14841" s="222" t="s">
        <v>164</v>
      </c>
      <c r="E14841" s="199" t="s">
        <v>178</v>
      </c>
      <c r="F14841" s="200"/>
      <c r="G14841" s="200"/>
      <c r="H14841" s="200"/>
      <c r="I14841" s="200">
        <v>45901</v>
      </c>
      <c r="J14841" s="143">
        <f t="shared" si="231"/>
        <v>45901</v>
      </c>
      <c r="K14841" s="202">
        <v>1.5</v>
      </c>
      <c r="L14841" s="285" t="s">
        <v>268</v>
      </c>
      <c r="M14841" s="223"/>
      <c r="N14841" s="203"/>
      <c r="O14841" s="222" t="s">
        <v>326</v>
      </c>
    </row>
    <row r="14842" spans="1:15" ht="29.25" customHeight="1">
      <c r="A14842" s="221" t="s">
        <v>2860</v>
      </c>
      <c r="B14842" s="221" t="s">
        <v>786</v>
      </c>
      <c r="C14842" s="222" t="s">
        <v>562</v>
      </c>
      <c r="D14842" s="222" t="s">
        <v>164</v>
      </c>
      <c r="E14842" s="199" t="s">
        <v>163</v>
      </c>
      <c r="F14842" s="200" t="s">
        <v>2053</v>
      </c>
      <c r="G14842" s="200" t="s">
        <v>9089</v>
      </c>
      <c r="H14842" s="200"/>
      <c r="I14842" s="200">
        <v>45901</v>
      </c>
      <c r="J14842" s="143">
        <f t="shared" si="231"/>
        <v>45901</v>
      </c>
      <c r="K14842" s="202">
        <v>2</v>
      </c>
      <c r="L14842" s="284" t="s">
        <v>11197</v>
      </c>
      <c r="M14842" s="223"/>
      <c r="N14842" s="203"/>
      <c r="O14842" s="222" t="s">
        <v>326</v>
      </c>
    </row>
    <row r="14843" spans="1:15" ht="29.25" customHeight="1">
      <c r="A14843" s="221" t="s">
        <v>2860</v>
      </c>
      <c r="B14843" s="221" t="s">
        <v>786</v>
      </c>
      <c r="C14843" s="222" t="s">
        <v>562</v>
      </c>
      <c r="D14843" s="222" t="s">
        <v>164</v>
      </c>
      <c r="E14843" s="199" t="s">
        <v>163</v>
      </c>
      <c r="F14843" s="200" t="s">
        <v>6337</v>
      </c>
      <c r="G14843" s="200" t="s">
        <v>6338</v>
      </c>
      <c r="H14843" s="200" t="s">
        <v>38</v>
      </c>
      <c r="I14843" s="200">
        <v>45901</v>
      </c>
      <c r="J14843" s="143">
        <f t="shared" si="231"/>
        <v>45901</v>
      </c>
      <c r="K14843" s="202">
        <v>5.5</v>
      </c>
      <c r="L14843" s="284" t="s">
        <v>11196</v>
      </c>
      <c r="M14843" s="223"/>
      <c r="N14843" s="203">
        <v>2.9375</v>
      </c>
      <c r="O14843" s="222" t="s">
        <v>942</v>
      </c>
    </row>
    <row r="14844" spans="1:15" ht="29.25" customHeight="1">
      <c r="A14844" s="221" t="s">
        <v>2860</v>
      </c>
      <c r="B14844" s="221" t="s">
        <v>786</v>
      </c>
      <c r="C14844" s="222" t="s">
        <v>562</v>
      </c>
      <c r="D14844" s="222" t="s">
        <v>164</v>
      </c>
      <c r="E14844" s="199" t="s">
        <v>163</v>
      </c>
      <c r="F14844" s="200" t="s">
        <v>6337</v>
      </c>
      <c r="G14844" s="200" t="s">
        <v>6338</v>
      </c>
      <c r="H14844" s="200"/>
      <c r="I14844" s="200">
        <v>45902</v>
      </c>
      <c r="J14844" s="143">
        <f t="shared" si="231"/>
        <v>45902</v>
      </c>
      <c r="K14844" s="202">
        <v>1</v>
      </c>
      <c r="L14844" s="284" t="s">
        <v>11198</v>
      </c>
      <c r="M14844" s="223"/>
      <c r="N14844" s="203"/>
      <c r="O14844" s="222" t="s">
        <v>326</v>
      </c>
    </row>
    <row r="14845" spans="1:15" ht="29.25" customHeight="1">
      <c r="A14845" s="221" t="s">
        <v>2860</v>
      </c>
      <c r="B14845" s="221" t="s">
        <v>786</v>
      </c>
      <c r="C14845" s="222" t="s">
        <v>562</v>
      </c>
      <c r="D14845" s="222" t="s">
        <v>164</v>
      </c>
      <c r="E14845" s="199" t="s">
        <v>163</v>
      </c>
      <c r="F14845" s="200" t="s">
        <v>2053</v>
      </c>
      <c r="G14845" s="200" t="s">
        <v>9089</v>
      </c>
      <c r="H14845" s="200"/>
      <c r="I14845" s="200">
        <v>45902</v>
      </c>
      <c r="J14845" s="143">
        <f t="shared" si="231"/>
        <v>45902</v>
      </c>
      <c r="K14845" s="202">
        <v>6.5</v>
      </c>
      <c r="L14845" s="284" t="s">
        <v>11199</v>
      </c>
      <c r="M14845" s="223"/>
      <c r="N14845" s="203"/>
      <c r="O14845" s="222" t="s">
        <v>326</v>
      </c>
    </row>
    <row r="14846" spans="1:15" ht="29.25" customHeight="1">
      <c r="A14846" s="221" t="s">
        <v>2860</v>
      </c>
      <c r="B14846" s="221" t="s">
        <v>786</v>
      </c>
      <c r="C14846" s="222" t="s">
        <v>562</v>
      </c>
      <c r="D14846" s="222" t="s">
        <v>164</v>
      </c>
      <c r="E14846" s="199" t="s">
        <v>163</v>
      </c>
      <c r="F14846" s="200" t="s">
        <v>5181</v>
      </c>
      <c r="G14846" s="200" t="s">
        <v>5182</v>
      </c>
      <c r="H14846" s="200"/>
      <c r="I14846" s="200">
        <v>45902</v>
      </c>
      <c r="J14846" s="143">
        <f t="shared" si="231"/>
        <v>45902</v>
      </c>
      <c r="K14846" s="202">
        <v>1</v>
      </c>
      <c r="L14846" s="285" t="s">
        <v>11200</v>
      </c>
      <c r="M14846" s="223"/>
      <c r="N14846" s="203"/>
      <c r="O14846" s="222" t="s">
        <v>326</v>
      </c>
    </row>
    <row r="14847" spans="1:15" ht="29.25" customHeight="1">
      <c r="A14847" s="221" t="s">
        <v>2860</v>
      </c>
      <c r="B14847" s="221" t="s">
        <v>786</v>
      </c>
      <c r="C14847" s="222" t="s">
        <v>562</v>
      </c>
      <c r="D14847" s="222" t="s">
        <v>164</v>
      </c>
      <c r="E14847" s="199" t="s">
        <v>163</v>
      </c>
      <c r="F14847" s="200" t="s">
        <v>6337</v>
      </c>
      <c r="G14847" s="200" t="s">
        <v>6338</v>
      </c>
      <c r="H14847" s="200"/>
      <c r="I14847" s="200">
        <v>45903</v>
      </c>
      <c r="J14847" s="143">
        <f t="shared" si="231"/>
        <v>45903</v>
      </c>
      <c r="K14847" s="202">
        <v>1.5</v>
      </c>
      <c r="L14847" s="284" t="s">
        <v>11203</v>
      </c>
      <c r="M14847" s="223"/>
      <c r="N14847" s="203"/>
      <c r="O14847" s="222" t="s">
        <v>326</v>
      </c>
    </row>
    <row r="14848" spans="1:15" ht="29.25" customHeight="1">
      <c r="A14848" s="221" t="s">
        <v>2860</v>
      </c>
      <c r="B14848" s="221" t="s">
        <v>786</v>
      </c>
      <c r="C14848" s="222" t="s">
        <v>562</v>
      </c>
      <c r="D14848" s="222" t="s">
        <v>164</v>
      </c>
      <c r="E14848" s="199" t="s">
        <v>163</v>
      </c>
      <c r="F14848" s="200" t="s">
        <v>2053</v>
      </c>
      <c r="G14848" s="200" t="s">
        <v>9089</v>
      </c>
      <c r="H14848" s="200" t="s">
        <v>118</v>
      </c>
      <c r="I14848" s="200">
        <v>45903</v>
      </c>
      <c r="J14848" s="143">
        <f t="shared" si="231"/>
        <v>45903</v>
      </c>
      <c r="K14848" s="202">
        <v>6</v>
      </c>
      <c r="L14848" s="284" t="s">
        <v>11202</v>
      </c>
      <c r="M14848" s="223"/>
      <c r="N14848" s="203">
        <v>14.35</v>
      </c>
      <c r="O14848" s="222" t="s">
        <v>940</v>
      </c>
    </row>
    <row r="14849" spans="1:15" ht="29.25" customHeight="1">
      <c r="A14849" s="221" t="s">
        <v>2860</v>
      </c>
      <c r="B14849" s="221" t="s">
        <v>786</v>
      </c>
      <c r="C14849" s="222" t="s">
        <v>562</v>
      </c>
      <c r="D14849" s="222" t="s">
        <v>164</v>
      </c>
      <c r="E14849" s="199" t="s">
        <v>163</v>
      </c>
      <c r="F14849" s="200" t="s">
        <v>6337</v>
      </c>
      <c r="G14849" s="200" t="s">
        <v>6338</v>
      </c>
      <c r="H14849" s="200" t="s">
        <v>7382</v>
      </c>
      <c r="I14849" s="200">
        <v>45903</v>
      </c>
      <c r="J14849" s="143">
        <f t="shared" si="231"/>
        <v>45903</v>
      </c>
      <c r="K14849" s="202">
        <v>1</v>
      </c>
      <c r="L14849" s="285" t="s">
        <v>11201</v>
      </c>
      <c r="M14849" s="223"/>
      <c r="N14849" s="203">
        <v>21.9375</v>
      </c>
      <c r="O14849" s="222" t="s">
        <v>968</v>
      </c>
    </row>
    <row r="14850" spans="1:15" ht="29.25" customHeight="1">
      <c r="A14850" s="221" t="s">
        <v>2860</v>
      </c>
      <c r="B14850" s="221" t="s">
        <v>786</v>
      </c>
      <c r="C14850" s="222" t="s">
        <v>562</v>
      </c>
      <c r="D14850" s="222" t="s">
        <v>164</v>
      </c>
      <c r="E14850" s="199" t="s">
        <v>163</v>
      </c>
      <c r="F14850" s="200" t="s">
        <v>6337</v>
      </c>
      <c r="G14850" s="200" t="s">
        <v>6338</v>
      </c>
      <c r="H14850" s="200"/>
      <c r="I14850" s="200">
        <v>45904</v>
      </c>
      <c r="J14850" s="143">
        <f t="shared" si="231"/>
        <v>45904</v>
      </c>
      <c r="K14850" s="202">
        <v>6</v>
      </c>
      <c r="L14850" s="285" t="s">
        <v>11412</v>
      </c>
      <c r="M14850" s="223"/>
      <c r="N14850" s="203"/>
      <c r="O14850" s="222" t="s">
        <v>326</v>
      </c>
    </row>
    <row r="14851" spans="1:15" ht="29.25" customHeight="1">
      <c r="A14851" s="221" t="s">
        <v>2860</v>
      </c>
      <c r="B14851" s="221" t="s">
        <v>786</v>
      </c>
      <c r="C14851" s="222" t="s">
        <v>562</v>
      </c>
      <c r="D14851" s="222" t="s">
        <v>164</v>
      </c>
      <c r="E14851" s="199" t="s">
        <v>163</v>
      </c>
      <c r="F14851" s="200" t="s">
        <v>6525</v>
      </c>
      <c r="G14851" s="200" t="s">
        <v>6697</v>
      </c>
      <c r="H14851" s="200"/>
      <c r="I14851" s="200">
        <v>45904</v>
      </c>
      <c r="J14851" s="143">
        <f t="shared" ref="J14851:J14914" si="232">I14851</f>
        <v>45904</v>
      </c>
      <c r="K14851" s="202">
        <v>2</v>
      </c>
      <c r="L14851" s="285" t="s">
        <v>11413</v>
      </c>
      <c r="M14851" s="223"/>
      <c r="N14851" s="203"/>
      <c r="O14851" s="222" t="s">
        <v>326</v>
      </c>
    </row>
    <row r="14852" spans="1:15" ht="29.25" customHeight="1">
      <c r="A14852" s="221" t="s">
        <v>2860</v>
      </c>
      <c r="B14852" s="221" t="s">
        <v>786</v>
      </c>
      <c r="C14852" s="222" t="s">
        <v>562</v>
      </c>
      <c r="D14852" s="222" t="s">
        <v>164</v>
      </c>
      <c r="E14852" s="199" t="s">
        <v>163</v>
      </c>
      <c r="F14852" s="200" t="s">
        <v>670</v>
      </c>
      <c r="G14852" s="200" t="s">
        <v>671</v>
      </c>
      <c r="H14852" s="200"/>
      <c r="I14852" s="200">
        <v>45904</v>
      </c>
      <c r="J14852" s="143">
        <f t="shared" si="232"/>
        <v>45904</v>
      </c>
      <c r="K14852" s="202">
        <v>1</v>
      </c>
      <c r="L14852" s="285" t="s">
        <v>11414</v>
      </c>
      <c r="M14852" s="223"/>
      <c r="N14852" s="203"/>
      <c r="O14852" s="222" t="s">
        <v>326</v>
      </c>
    </row>
    <row r="14853" spans="1:15" ht="29.25" customHeight="1">
      <c r="A14853" s="221" t="s">
        <v>2860</v>
      </c>
      <c r="B14853" s="221" t="s">
        <v>786</v>
      </c>
      <c r="C14853" s="222" t="s">
        <v>562</v>
      </c>
      <c r="D14853" s="222" t="s">
        <v>164</v>
      </c>
      <c r="E14853" s="199" t="s">
        <v>163</v>
      </c>
      <c r="F14853" s="200" t="s">
        <v>11054</v>
      </c>
      <c r="G14853" s="200" t="s">
        <v>11055</v>
      </c>
      <c r="H14853" s="200"/>
      <c r="I14853" s="200">
        <v>45905</v>
      </c>
      <c r="J14853" s="143">
        <f t="shared" si="232"/>
        <v>45905</v>
      </c>
      <c r="K14853" s="202">
        <v>6</v>
      </c>
      <c r="L14853" s="285" t="s">
        <v>11416</v>
      </c>
      <c r="M14853" s="223"/>
      <c r="N14853" s="203"/>
      <c r="O14853" s="222" t="s">
        <v>326</v>
      </c>
    </row>
    <row r="14854" spans="1:15" ht="29.25" customHeight="1">
      <c r="A14854" s="221" t="s">
        <v>2860</v>
      </c>
      <c r="B14854" s="221" t="s">
        <v>786</v>
      </c>
      <c r="C14854" s="222" t="s">
        <v>562</v>
      </c>
      <c r="D14854" s="222" t="s">
        <v>164</v>
      </c>
      <c r="E14854" s="199" t="s">
        <v>163</v>
      </c>
      <c r="F14854" s="200" t="s">
        <v>2053</v>
      </c>
      <c r="G14854" s="200" t="s">
        <v>9089</v>
      </c>
      <c r="H14854" s="200" t="s">
        <v>118</v>
      </c>
      <c r="I14854" s="200">
        <v>45905</v>
      </c>
      <c r="J14854" s="143">
        <f t="shared" si="232"/>
        <v>45905</v>
      </c>
      <c r="K14854" s="202">
        <v>1.5</v>
      </c>
      <c r="L14854" s="285" t="s">
        <v>11417</v>
      </c>
      <c r="M14854" s="223"/>
      <c r="N14854" s="203">
        <v>14.35</v>
      </c>
      <c r="O14854" s="222" t="s">
        <v>940</v>
      </c>
    </row>
    <row r="14855" spans="1:15" ht="29.25" customHeight="1">
      <c r="A14855" s="221" t="s">
        <v>2860</v>
      </c>
      <c r="B14855" s="221" t="s">
        <v>786</v>
      </c>
      <c r="C14855" s="222" t="s">
        <v>562</v>
      </c>
      <c r="D14855" s="222" t="s">
        <v>164</v>
      </c>
      <c r="E14855" s="199" t="s">
        <v>163</v>
      </c>
      <c r="F14855" s="200" t="s">
        <v>6337</v>
      </c>
      <c r="G14855" s="200" t="s">
        <v>6338</v>
      </c>
      <c r="H14855" s="200" t="s">
        <v>7382</v>
      </c>
      <c r="I14855" s="200">
        <v>45905</v>
      </c>
      <c r="J14855" s="143">
        <f t="shared" si="232"/>
        <v>45905</v>
      </c>
      <c r="K14855" s="202">
        <v>0.5</v>
      </c>
      <c r="L14855" s="285" t="s">
        <v>11415</v>
      </c>
      <c r="M14855" s="223"/>
      <c r="N14855" s="203">
        <v>21.9375</v>
      </c>
      <c r="O14855" s="222" t="s">
        <v>968</v>
      </c>
    </row>
    <row r="14856" spans="1:15" ht="29.25" customHeight="1">
      <c r="A14856" s="221" t="s">
        <v>2860</v>
      </c>
      <c r="B14856" s="221" t="s">
        <v>786</v>
      </c>
      <c r="C14856" s="222" t="s">
        <v>562</v>
      </c>
      <c r="D14856" s="222" t="s">
        <v>164</v>
      </c>
      <c r="E14856" s="199" t="s">
        <v>178</v>
      </c>
      <c r="F14856" s="200"/>
      <c r="G14856" s="200"/>
      <c r="H14856" s="200"/>
      <c r="I14856" s="200">
        <v>45908</v>
      </c>
      <c r="J14856" s="143">
        <f t="shared" si="232"/>
        <v>45908</v>
      </c>
      <c r="K14856" s="202">
        <v>1</v>
      </c>
      <c r="L14856" s="284" t="s">
        <v>11419</v>
      </c>
      <c r="M14856" s="223"/>
      <c r="N14856" s="203"/>
      <c r="O14856" s="222" t="s">
        <v>326</v>
      </c>
    </row>
    <row r="14857" spans="1:15" ht="29.25" customHeight="1">
      <c r="A14857" s="221" t="s">
        <v>2860</v>
      </c>
      <c r="B14857" s="221" t="s">
        <v>786</v>
      </c>
      <c r="C14857" s="222" t="s">
        <v>562</v>
      </c>
      <c r="D14857" s="222" t="s">
        <v>164</v>
      </c>
      <c r="E14857" s="199" t="s">
        <v>163</v>
      </c>
      <c r="F14857" s="200" t="s">
        <v>6337</v>
      </c>
      <c r="G14857" s="200" t="s">
        <v>6338</v>
      </c>
      <c r="H14857" s="200"/>
      <c r="I14857" s="200">
        <v>45908</v>
      </c>
      <c r="J14857" s="143">
        <f t="shared" si="232"/>
        <v>45908</v>
      </c>
      <c r="K14857" s="202">
        <v>2</v>
      </c>
      <c r="L14857" s="284" t="s">
        <v>11420</v>
      </c>
      <c r="M14857" s="223"/>
      <c r="N14857" s="203"/>
      <c r="O14857" s="222" t="s">
        <v>326</v>
      </c>
    </row>
    <row r="14858" spans="1:15" ht="29.25" customHeight="1">
      <c r="A14858" s="221" t="s">
        <v>2860</v>
      </c>
      <c r="B14858" s="221" t="s">
        <v>786</v>
      </c>
      <c r="C14858" s="222" t="s">
        <v>562</v>
      </c>
      <c r="D14858" s="222" t="s">
        <v>164</v>
      </c>
      <c r="E14858" s="199" t="s">
        <v>163</v>
      </c>
      <c r="F14858" s="200" t="s">
        <v>2053</v>
      </c>
      <c r="G14858" s="200" t="s">
        <v>9089</v>
      </c>
      <c r="H14858" s="200" t="s">
        <v>487</v>
      </c>
      <c r="I14858" s="200">
        <v>45908</v>
      </c>
      <c r="J14858" s="143">
        <f t="shared" si="232"/>
        <v>45908</v>
      </c>
      <c r="K14858" s="202">
        <v>6</v>
      </c>
      <c r="L14858" s="284" t="s">
        <v>11418</v>
      </c>
      <c r="M14858" s="223"/>
      <c r="N14858" s="203">
        <v>0.11874999999999999</v>
      </c>
      <c r="O14858" s="222" t="s">
        <v>992</v>
      </c>
    </row>
    <row r="14859" spans="1:15" ht="29.25" customHeight="1">
      <c r="A14859" s="221" t="s">
        <v>2860</v>
      </c>
      <c r="B14859" s="221" t="s">
        <v>786</v>
      </c>
      <c r="C14859" s="222" t="s">
        <v>562</v>
      </c>
      <c r="D14859" s="222" t="s">
        <v>164</v>
      </c>
      <c r="E14859" s="199" t="s">
        <v>163</v>
      </c>
      <c r="F14859" s="200" t="s">
        <v>2053</v>
      </c>
      <c r="G14859" s="200" t="s">
        <v>9089</v>
      </c>
      <c r="H14859" s="200"/>
      <c r="I14859" s="200">
        <v>45909</v>
      </c>
      <c r="J14859" s="143">
        <f t="shared" si="232"/>
        <v>45909</v>
      </c>
      <c r="K14859" s="202">
        <v>5.5</v>
      </c>
      <c r="L14859" s="284" t="s">
        <v>11421</v>
      </c>
      <c r="M14859" s="223"/>
      <c r="N14859" s="203"/>
      <c r="O14859" s="222" t="s">
        <v>326</v>
      </c>
    </row>
    <row r="14860" spans="1:15" ht="29.25" customHeight="1">
      <c r="A14860" s="221" t="s">
        <v>2860</v>
      </c>
      <c r="B14860" s="221" t="s">
        <v>786</v>
      </c>
      <c r="C14860" s="222" t="s">
        <v>562</v>
      </c>
      <c r="D14860" s="222" t="s">
        <v>164</v>
      </c>
      <c r="E14860" s="199" t="s">
        <v>163</v>
      </c>
      <c r="F14860" s="200" t="s">
        <v>6337</v>
      </c>
      <c r="G14860" s="200" t="s">
        <v>6338</v>
      </c>
      <c r="H14860" s="200"/>
      <c r="I14860" s="200">
        <v>45909</v>
      </c>
      <c r="J14860" s="143">
        <f t="shared" si="232"/>
        <v>45909</v>
      </c>
      <c r="K14860" s="202">
        <v>1.5</v>
      </c>
      <c r="L14860" s="285" t="s">
        <v>11422</v>
      </c>
      <c r="M14860" s="223"/>
      <c r="N14860" s="203"/>
      <c r="O14860" s="222" t="s">
        <v>326</v>
      </c>
    </row>
    <row r="14861" spans="1:15" ht="29.25" customHeight="1">
      <c r="A14861" s="221" t="s">
        <v>2860</v>
      </c>
      <c r="B14861" s="221" t="s">
        <v>786</v>
      </c>
      <c r="C14861" s="222" t="s">
        <v>562</v>
      </c>
      <c r="D14861" s="222" t="s">
        <v>164</v>
      </c>
      <c r="E14861" s="199" t="s">
        <v>163</v>
      </c>
      <c r="F14861" s="200" t="s">
        <v>6337</v>
      </c>
      <c r="G14861" s="200" t="s">
        <v>6338</v>
      </c>
      <c r="H14861" s="200" t="s">
        <v>7382</v>
      </c>
      <c r="I14861" s="200">
        <v>45909</v>
      </c>
      <c r="J14861" s="143">
        <f t="shared" si="232"/>
        <v>45909</v>
      </c>
      <c r="K14861" s="202">
        <v>2</v>
      </c>
      <c r="L14861" s="284" t="s">
        <v>11423</v>
      </c>
      <c r="M14861" s="223"/>
      <c r="N14861" s="203">
        <v>21.9375</v>
      </c>
      <c r="O14861" s="222" t="s">
        <v>968</v>
      </c>
    </row>
    <row r="14862" spans="1:15" ht="29.25" customHeight="1">
      <c r="A14862" s="221" t="s">
        <v>2860</v>
      </c>
      <c r="B14862" s="221" t="s">
        <v>786</v>
      </c>
      <c r="C14862" s="222" t="s">
        <v>562</v>
      </c>
      <c r="D14862" s="222" t="s">
        <v>164</v>
      </c>
      <c r="E14862" s="199" t="s">
        <v>178</v>
      </c>
      <c r="F14862" s="200"/>
      <c r="G14862" s="200"/>
      <c r="H14862" s="200"/>
      <c r="I14862" s="200">
        <v>45910</v>
      </c>
      <c r="J14862" s="143">
        <f t="shared" si="232"/>
        <v>45910</v>
      </c>
      <c r="K14862" s="202">
        <v>1</v>
      </c>
      <c r="L14862" s="285" t="s">
        <v>3922</v>
      </c>
      <c r="M14862" s="223"/>
      <c r="N14862" s="203"/>
      <c r="O14862" s="222" t="s">
        <v>326</v>
      </c>
    </row>
    <row r="14863" spans="1:15" ht="29.25" customHeight="1">
      <c r="A14863" s="221" t="s">
        <v>2860</v>
      </c>
      <c r="B14863" s="221" t="s">
        <v>786</v>
      </c>
      <c r="C14863" s="222" t="s">
        <v>562</v>
      </c>
      <c r="D14863" s="222" t="s">
        <v>164</v>
      </c>
      <c r="E14863" s="199" t="s">
        <v>163</v>
      </c>
      <c r="F14863" s="200" t="s">
        <v>2053</v>
      </c>
      <c r="G14863" s="200" t="s">
        <v>9089</v>
      </c>
      <c r="H14863" s="200"/>
      <c r="I14863" s="200">
        <v>45910</v>
      </c>
      <c r="J14863" s="143">
        <f t="shared" si="232"/>
        <v>45910</v>
      </c>
      <c r="K14863" s="202">
        <v>4</v>
      </c>
      <c r="L14863" s="284" t="s">
        <v>11424</v>
      </c>
      <c r="M14863" s="223"/>
      <c r="N14863" s="203"/>
      <c r="O14863" s="222" t="s">
        <v>326</v>
      </c>
    </row>
    <row r="14864" spans="1:15" ht="29.25" customHeight="1">
      <c r="A14864" s="221" t="s">
        <v>2860</v>
      </c>
      <c r="B14864" s="221" t="s">
        <v>786</v>
      </c>
      <c r="C14864" s="222" t="s">
        <v>562</v>
      </c>
      <c r="D14864" s="222" t="s">
        <v>164</v>
      </c>
      <c r="E14864" s="199" t="s">
        <v>163</v>
      </c>
      <c r="F14864" s="200" t="s">
        <v>6337</v>
      </c>
      <c r="G14864" s="200" t="s">
        <v>6338</v>
      </c>
      <c r="H14864" s="200" t="s">
        <v>7382</v>
      </c>
      <c r="I14864" s="200">
        <v>45910</v>
      </c>
      <c r="J14864" s="143">
        <f t="shared" si="232"/>
        <v>45910</v>
      </c>
      <c r="K14864" s="202">
        <v>4</v>
      </c>
      <c r="L14864" s="284" t="s">
        <v>11425</v>
      </c>
      <c r="M14864" s="223"/>
      <c r="N14864" s="203">
        <v>21.9375</v>
      </c>
      <c r="O14864" s="222" t="s">
        <v>968</v>
      </c>
    </row>
    <row r="14865" spans="1:15" ht="29.25" customHeight="1">
      <c r="A14865" s="221" t="s">
        <v>2860</v>
      </c>
      <c r="B14865" s="221" t="s">
        <v>786</v>
      </c>
      <c r="C14865" s="222" t="s">
        <v>562</v>
      </c>
      <c r="D14865" s="222" t="s">
        <v>164</v>
      </c>
      <c r="E14865" s="199" t="s">
        <v>163</v>
      </c>
      <c r="F14865" s="200" t="s">
        <v>2053</v>
      </c>
      <c r="G14865" s="200" t="s">
        <v>9089</v>
      </c>
      <c r="H14865" s="200" t="s">
        <v>118</v>
      </c>
      <c r="I14865" s="200">
        <v>45911</v>
      </c>
      <c r="J14865" s="143">
        <f t="shared" si="232"/>
        <v>45911</v>
      </c>
      <c r="K14865" s="202">
        <v>4</v>
      </c>
      <c r="L14865" s="284" t="s">
        <v>11585</v>
      </c>
      <c r="M14865" s="223"/>
      <c r="N14865" s="203">
        <v>14.35</v>
      </c>
      <c r="O14865" s="222" t="s">
        <v>940</v>
      </c>
    </row>
    <row r="14866" spans="1:15" ht="29.25" customHeight="1">
      <c r="A14866" s="221" t="s">
        <v>2860</v>
      </c>
      <c r="B14866" s="221" t="s">
        <v>786</v>
      </c>
      <c r="C14866" s="222" t="s">
        <v>562</v>
      </c>
      <c r="D14866" s="222" t="s">
        <v>164</v>
      </c>
      <c r="E14866" s="199" t="s">
        <v>163</v>
      </c>
      <c r="F14866" s="200" t="s">
        <v>6337</v>
      </c>
      <c r="G14866" s="200" t="s">
        <v>6338</v>
      </c>
      <c r="H14866" s="200" t="s">
        <v>7382</v>
      </c>
      <c r="I14866" s="200">
        <v>45911</v>
      </c>
      <c r="J14866" s="143">
        <f t="shared" si="232"/>
        <v>45911</v>
      </c>
      <c r="K14866" s="202">
        <v>4.5</v>
      </c>
      <c r="L14866" s="284" t="s">
        <v>11584</v>
      </c>
      <c r="M14866" s="223"/>
      <c r="N14866" s="203">
        <v>21.9375</v>
      </c>
      <c r="O14866" s="222" t="s">
        <v>968</v>
      </c>
    </row>
    <row r="14867" spans="1:15" ht="29.25" customHeight="1">
      <c r="A14867" s="221" t="s">
        <v>2860</v>
      </c>
      <c r="B14867" s="221" t="s">
        <v>786</v>
      </c>
      <c r="C14867" s="222" t="s">
        <v>562</v>
      </c>
      <c r="D14867" s="222" t="s">
        <v>164</v>
      </c>
      <c r="E14867" s="199" t="s">
        <v>163</v>
      </c>
      <c r="F14867" s="200" t="s">
        <v>2053</v>
      </c>
      <c r="G14867" s="200" t="s">
        <v>9089</v>
      </c>
      <c r="H14867" s="200" t="s">
        <v>118</v>
      </c>
      <c r="I14867" s="200">
        <v>45912</v>
      </c>
      <c r="J14867" s="143">
        <f t="shared" si="232"/>
        <v>45912</v>
      </c>
      <c r="K14867" s="202">
        <v>4</v>
      </c>
      <c r="L14867" s="284" t="s">
        <v>11586</v>
      </c>
      <c r="M14867" s="223"/>
      <c r="N14867" s="203">
        <v>14.35</v>
      </c>
      <c r="O14867" s="222" t="s">
        <v>940</v>
      </c>
    </row>
    <row r="14868" spans="1:15" ht="29.25" customHeight="1">
      <c r="A14868" s="221" t="s">
        <v>2860</v>
      </c>
      <c r="B14868" s="221" t="s">
        <v>786</v>
      </c>
      <c r="C14868" s="222" t="s">
        <v>562</v>
      </c>
      <c r="D14868" s="222" t="s">
        <v>164</v>
      </c>
      <c r="E14868" s="199" t="s">
        <v>163</v>
      </c>
      <c r="F14868" s="200" t="s">
        <v>6337</v>
      </c>
      <c r="G14868" s="200" t="s">
        <v>6338</v>
      </c>
      <c r="H14868" s="200" t="s">
        <v>7382</v>
      </c>
      <c r="I14868" s="200">
        <v>45912</v>
      </c>
      <c r="J14868" s="143">
        <f t="shared" si="232"/>
        <v>45912</v>
      </c>
      <c r="K14868" s="202">
        <v>4.5</v>
      </c>
      <c r="L14868" s="284" t="s">
        <v>11587</v>
      </c>
      <c r="M14868" s="223"/>
      <c r="N14868" s="203">
        <v>21.9375</v>
      </c>
      <c r="O14868" s="222" t="s">
        <v>968</v>
      </c>
    </row>
    <row r="14869" spans="1:15" ht="29.25" customHeight="1">
      <c r="A14869" s="221" t="s">
        <v>2860</v>
      </c>
      <c r="B14869" s="221" t="s">
        <v>786</v>
      </c>
      <c r="C14869" s="222" t="s">
        <v>562</v>
      </c>
      <c r="D14869" s="222" t="s">
        <v>164</v>
      </c>
      <c r="E14869" s="199" t="s">
        <v>163</v>
      </c>
      <c r="F14869" s="200" t="s">
        <v>2053</v>
      </c>
      <c r="G14869" s="200" t="s">
        <v>9089</v>
      </c>
      <c r="H14869" s="200"/>
      <c r="I14869" s="200">
        <v>45915</v>
      </c>
      <c r="J14869" s="143">
        <f t="shared" si="232"/>
        <v>45915</v>
      </c>
      <c r="K14869" s="202">
        <v>4</v>
      </c>
      <c r="L14869" s="284" t="s">
        <v>11588</v>
      </c>
      <c r="M14869" s="223"/>
      <c r="N14869" s="203"/>
      <c r="O14869" s="222" t="s">
        <v>326</v>
      </c>
    </row>
    <row r="14870" spans="1:15" ht="29.25" customHeight="1">
      <c r="A14870" s="221" t="s">
        <v>2860</v>
      </c>
      <c r="B14870" s="221" t="s">
        <v>786</v>
      </c>
      <c r="C14870" s="222" t="s">
        <v>562</v>
      </c>
      <c r="D14870" s="222" t="s">
        <v>164</v>
      </c>
      <c r="E14870" s="199" t="s">
        <v>163</v>
      </c>
      <c r="F14870" s="200" t="s">
        <v>6337</v>
      </c>
      <c r="G14870" s="200" t="s">
        <v>6338</v>
      </c>
      <c r="H14870" s="200"/>
      <c r="I14870" s="200">
        <v>45915</v>
      </c>
      <c r="J14870" s="143">
        <f t="shared" si="232"/>
        <v>45915</v>
      </c>
      <c r="K14870" s="202">
        <v>1</v>
      </c>
      <c r="L14870" s="285" t="s">
        <v>11589</v>
      </c>
      <c r="M14870" s="223"/>
      <c r="N14870" s="203"/>
      <c r="O14870" s="222" t="s">
        <v>326</v>
      </c>
    </row>
    <row r="14871" spans="1:15" ht="29.25" customHeight="1">
      <c r="A14871" s="221" t="s">
        <v>2860</v>
      </c>
      <c r="B14871" s="221" t="s">
        <v>786</v>
      </c>
      <c r="C14871" s="222" t="s">
        <v>562</v>
      </c>
      <c r="D14871" s="222" t="s">
        <v>164</v>
      </c>
      <c r="E14871" s="199" t="s">
        <v>163</v>
      </c>
      <c r="F14871" s="200" t="s">
        <v>6337</v>
      </c>
      <c r="G14871" s="200" t="s">
        <v>6338</v>
      </c>
      <c r="H14871" s="200" t="s">
        <v>38</v>
      </c>
      <c r="I14871" s="200">
        <v>45915</v>
      </c>
      <c r="J14871" s="143">
        <f t="shared" si="232"/>
        <v>45915</v>
      </c>
      <c r="K14871" s="202">
        <v>3.5</v>
      </c>
      <c r="L14871" s="284" t="s">
        <v>11590</v>
      </c>
      <c r="M14871" s="223"/>
      <c r="N14871" s="203">
        <v>2.9375</v>
      </c>
      <c r="O14871" s="222" t="s">
        <v>942</v>
      </c>
    </row>
    <row r="14872" spans="1:15" ht="29.25" customHeight="1">
      <c r="A14872" s="221" t="s">
        <v>2860</v>
      </c>
      <c r="B14872" s="221" t="s">
        <v>786</v>
      </c>
      <c r="C14872" s="222" t="s">
        <v>562</v>
      </c>
      <c r="D14872" s="222" t="s">
        <v>164</v>
      </c>
      <c r="E14872" s="199" t="s">
        <v>163</v>
      </c>
      <c r="F14872" s="200" t="s">
        <v>6337</v>
      </c>
      <c r="G14872" s="200" t="s">
        <v>6338</v>
      </c>
      <c r="H14872" s="200"/>
      <c r="I14872" s="200">
        <v>45916</v>
      </c>
      <c r="J14872" s="143">
        <f t="shared" si="232"/>
        <v>45916</v>
      </c>
      <c r="K14872" s="202">
        <v>9.5</v>
      </c>
      <c r="L14872" s="284" t="s">
        <v>11591</v>
      </c>
      <c r="M14872" s="223"/>
      <c r="N14872" s="203"/>
      <c r="O14872" s="222" t="s">
        <v>326</v>
      </c>
    </row>
    <row r="14873" spans="1:15" ht="29.25" customHeight="1">
      <c r="A14873" s="221" t="s">
        <v>2860</v>
      </c>
      <c r="B14873" s="221" t="s">
        <v>786</v>
      </c>
      <c r="C14873" s="222" t="s">
        <v>562</v>
      </c>
      <c r="D14873" s="222" t="s">
        <v>164</v>
      </c>
      <c r="E14873" s="199" t="s">
        <v>163</v>
      </c>
      <c r="F14873" s="200" t="s">
        <v>2053</v>
      </c>
      <c r="G14873" s="200" t="s">
        <v>9089</v>
      </c>
      <c r="H14873" s="200" t="s">
        <v>80</v>
      </c>
      <c r="I14873" s="200">
        <v>45917</v>
      </c>
      <c r="J14873" s="143">
        <f t="shared" si="232"/>
        <v>45917</v>
      </c>
      <c r="K14873" s="202">
        <v>3</v>
      </c>
      <c r="L14873" s="284" t="s">
        <v>11592</v>
      </c>
      <c r="M14873" s="223"/>
      <c r="N14873" s="203">
        <v>2.3624999999999998</v>
      </c>
      <c r="O14873" s="222" t="s">
        <v>943</v>
      </c>
    </row>
    <row r="14874" spans="1:15" ht="29.25" customHeight="1">
      <c r="A14874" s="221" t="s">
        <v>2860</v>
      </c>
      <c r="B14874" s="221" t="s">
        <v>786</v>
      </c>
      <c r="C14874" s="222" t="s">
        <v>562</v>
      </c>
      <c r="D14874" s="222" t="s">
        <v>164</v>
      </c>
      <c r="E14874" s="199" t="s">
        <v>163</v>
      </c>
      <c r="F14874" s="200" t="s">
        <v>6337</v>
      </c>
      <c r="G14874" s="200" t="s">
        <v>6338</v>
      </c>
      <c r="H14874" s="200" t="s">
        <v>7382</v>
      </c>
      <c r="I14874" s="200">
        <v>45917</v>
      </c>
      <c r="J14874" s="143">
        <f t="shared" si="232"/>
        <v>45917</v>
      </c>
      <c r="K14874" s="202">
        <v>5</v>
      </c>
      <c r="L14874" s="284" t="s">
        <v>11593</v>
      </c>
      <c r="M14874" s="223"/>
      <c r="N14874" s="203">
        <v>21.9375</v>
      </c>
      <c r="O14874" s="222" t="s">
        <v>968</v>
      </c>
    </row>
    <row r="14875" spans="1:15" ht="29.25" customHeight="1">
      <c r="A14875" s="221" t="s">
        <v>2860</v>
      </c>
      <c r="B14875" s="221" t="s">
        <v>786</v>
      </c>
      <c r="C14875" s="222" t="s">
        <v>562</v>
      </c>
      <c r="D14875" s="222" t="s">
        <v>164</v>
      </c>
      <c r="E14875" s="199" t="s">
        <v>178</v>
      </c>
      <c r="F14875" s="200"/>
      <c r="G14875" s="200"/>
      <c r="H14875" s="200"/>
      <c r="I14875" s="200">
        <v>45918</v>
      </c>
      <c r="J14875" s="143">
        <f t="shared" si="232"/>
        <v>45918</v>
      </c>
      <c r="K14875" s="202">
        <v>1</v>
      </c>
      <c r="L14875" s="285" t="s">
        <v>3922</v>
      </c>
      <c r="M14875" s="223"/>
      <c r="N14875" s="203"/>
      <c r="O14875" s="222" t="s">
        <v>326</v>
      </c>
    </row>
    <row r="14876" spans="1:15" ht="29.25" customHeight="1">
      <c r="A14876" s="221" t="s">
        <v>2860</v>
      </c>
      <c r="B14876" s="221" t="s">
        <v>786</v>
      </c>
      <c r="C14876" s="222" t="s">
        <v>562</v>
      </c>
      <c r="D14876" s="222" t="s">
        <v>164</v>
      </c>
      <c r="E14876" s="199" t="s">
        <v>163</v>
      </c>
      <c r="F14876" s="200" t="s">
        <v>5181</v>
      </c>
      <c r="G14876" s="200" t="s">
        <v>5182</v>
      </c>
      <c r="H14876" s="200" t="s">
        <v>258</v>
      </c>
      <c r="I14876" s="200">
        <v>45918</v>
      </c>
      <c r="J14876" s="143">
        <f t="shared" si="232"/>
        <v>45918</v>
      </c>
      <c r="K14876" s="202">
        <v>3.5</v>
      </c>
      <c r="L14876" s="284" t="s">
        <v>11762</v>
      </c>
      <c r="M14876" s="223"/>
      <c r="N14876" s="203">
        <v>8.2874999999999996</v>
      </c>
      <c r="O14876" s="222" t="s">
        <v>943</v>
      </c>
    </row>
    <row r="14877" spans="1:15" ht="29.25" customHeight="1">
      <c r="A14877" s="221" t="s">
        <v>2860</v>
      </c>
      <c r="B14877" s="221" t="s">
        <v>786</v>
      </c>
      <c r="C14877" s="222" t="s">
        <v>562</v>
      </c>
      <c r="D14877" s="222" t="s">
        <v>164</v>
      </c>
      <c r="E14877" s="199" t="s">
        <v>163</v>
      </c>
      <c r="F14877" s="200" t="s">
        <v>2053</v>
      </c>
      <c r="G14877" s="200" t="s">
        <v>9089</v>
      </c>
      <c r="H14877" s="200" t="s">
        <v>118</v>
      </c>
      <c r="I14877" s="200">
        <v>45918</v>
      </c>
      <c r="J14877" s="143">
        <f t="shared" si="232"/>
        <v>45918</v>
      </c>
      <c r="K14877" s="202">
        <v>1</v>
      </c>
      <c r="L14877" s="285" t="s">
        <v>11760</v>
      </c>
      <c r="M14877" s="223"/>
      <c r="N14877" s="203">
        <v>14.35</v>
      </c>
      <c r="O14877" s="222" t="s">
        <v>940</v>
      </c>
    </row>
    <row r="14878" spans="1:15" ht="29.25" customHeight="1">
      <c r="A14878" s="221" t="s">
        <v>2860</v>
      </c>
      <c r="B14878" s="221" t="s">
        <v>786</v>
      </c>
      <c r="C14878" s="222" t="s">
        <v>562</v>
      </c>
      <c r="D14878" s="222" t="s">
        <v>164</v>
      </c>
      <c r="E14878" s="199" t="s">
        <v>163</v>
      </c>
      <c r="F14878" s="200" t="s">
        <v>6337</v>
      </c>
      <c r="G14878" s="200" t="s">
        <v>6338</v>
      </c>
      <c r="H14878" s="200" t="s">
        <v>7382</v>
      </c>
      <c r="I14878" s="200">
        <v>45918</v>
      </c>
      <c r="J14878" s="143">
        <f t="shared" si="232"/>
        <v>45918</v>
      </c>
      <c r="K14878" s="202">
        <v>3</v>
      </c>
      <c r="L14878" s="284" t="s">
        <v>11761</v>
      </c>
      <c r="M14878" s="223"/>
      <c r="N14878" s="203">
        <v>21.9375</v>
      </c>
      <c r="O14878" s="222" t="s">
        <v>968</v>
      </c>
    </row>
    <row r="14879" spans="1:15" ht="29.25" customHeight="1">
      <c r="A14879" s="221" t="s">
        <v>2860</v>
      </c>
      <c r="B14879" s="221" t="s">
        <v>786</v>
      </c>
      <c r="C14879" s="222" t="s">
        <v>562</v>
      </c>
      <c r="D14879" s="222" t="s">
        <v>164</v>
      </c>
      <c r="E14879" s="199" t="s">
        <v>163</v>
      </c>
      <c r="F14879" s="200" t="s">
        <v>670</v>
      </c>
      <c r="G14879" s="200" t="s">
        <v>671</v>
      </c>
      <c r="H14879" s="200"/>
      <c r="I14879" s="200">
        <v>45919</v>
      </c>
      <c r="J14879" s="143">
        <f t="shared" si="232"/>
        <v>45919</v>
      </c>
      <c r="K14879" s="202">
        <v>1</v>
      </c>
      <c r="L14879" s="284" t="s">
        <v>11764</v>
      </c>
      <c r="M14879" s="223"/>
      <c r="N14879" s="203"/>
      <c r="O14879" s="222" t="s">
        <v>326</v>
      </c>
    </row>
    <row r="14880" spans="1:15" ht="29.25" customHeight="1">
      <c r="A14880" s="221" t="s">
        <v>2860</v>
      </c>
      <c r="B14880" s="221" t="s">
        <v>786</v>
      </c>
      <c r="C14880" s="222" t="s">
        <v>562</v>
      </c>
      <c r="D14880" s="222" t="s">
        <v>164</v>
      </c>
      <c r="E14880" s="199" t="s">
        <v>163</v>
      </c>
      <c r="F14880" s="200" t="s">
        <v>5181</v>
      </c>
      <c r="G14880" s="200" t="s">
        <v>5182</v>
      </c>
      <c r="H14880" s="200" t="s">
        <v>258</v>
      </c>
      <c r="I14880" s="200">
        <v>45919</v>
      </c>
      <c r="J14880" s="143">
        <f t="shared" si="232"/>
        <v>45919</v>
      </c>
      <c r="K14880" s="202">
        <v>4</v>
      </c>
      <c r="L14880" s="284" t="s">
        <v>11763</v>
      </c>
      <c r="M14880" s="223"/>
      <c r="N14880" s="203">
        <v>8.2874999999999996</v>
      </c>
      <c r="O14880" s="222" t="s">
        <v>943</v>
      </c>
    </row>
    <row r="14881" spans="1:15" ht="29.25" customHeight="1">
      <c r="A14881" s="221" t="s">
        <v>2860</v>
      </c>
      <c r="B14881" s="221" t="s">
        <v>786</v>
      </c>
      <c r="C14881" s="222" t="s">
        <v>562</v>
      </c>
      <c r="D14881" s="222" t="s">
        <v>164</v>
      </c>
      <c r="E14881" s="199" t="s">
        <v>163</v>
      </c>
      <c r="F14881" s="200" t="s">
        <v>2053</v>
      </c>
      <c r="G14881" s="200" t="s">
        <v>9089</v>
      </c>
      <c r="H14881" s="200" t="s">
        <v>118</v>
      </c>
      <c r="I14881" s="200">
        <v>45919</v>
      </c>
      <c r="J14881" s="143">
        <f t="shared" si="232"/>
        <v>45919</v>
      </c>
      <c r="K14881" s="202">
        <v>3.5</v>
      </c>
      <c r="L14881" s="284" t="s">
        <v>11765</v>
      </c>
      <c r="M14881" s="223"/>
      <c r="N14881" s="203">
        <v>14.35</v>
      </c>
      <c r="O14881" s="222" t="s">
        <v>940</v>
      </c>
    </row>
    <row r="14882" spans="1:15" ht="29.25" customHeight="1">
      <c r="A14882" s="221" t="s">
        <v>2860</v>
      </c>
      <c r="B14882" s="221" t="s">
        <v>786</v>
      </c>
      <c r="C14882" s="222" t="s">
        <v>562</v>
      </c>
      <c r="D14882" s="222" t="s">
        <v>164</v>
      </c>
      <c r="E14882" s="199" t="s">
        <v>178</v>
      </c>
      <c r="F14882" s="200"/>
      <c r="G14882" s="200"/>
      <c r="H14882" s="200"/>
      <c r="I14882" s="200">
        <v>45922</v>
      </c>
      <c r="J14882" s="143">
        <f t="shared" si="232"/>
        <v>45922</v>
      </c>
      <c r="K14882" s="202">
        <v>1</v>
      </c>
      <c r="L14882" s="285" t="s">
        <v>11767</v>
      </c>
      <c r="M14882" s="223"/>
      <c r="N14882" s="203"/>
      <c r="O14882" s="222" t="s">
        <v>326</v>
      </c>
    </row>
    <row r="14883" spans="1:15" ht="29.25" customHeight="1">
      <c r="A14883" s="221" t="s">
        <v>2860</v>
      </c>
      <c r="B14883" s="221" t="s">
        <v>786</v>
      </c>
      <c r="C14883" s="222" t="s">
        <v>562</v>
      </c>
      <c r="D14883" s="222" t="s">
        <v>164</v>
      </c>
      <c r="E14883" s="199" t="s">
        <v>163</v>
      </c>
      <c r="F14883" s="200" t="s">
        <v>2053</v>
      </c>
      <c r="G14883" s="200" t="s">
        <v>9089</v>
      </c>
      <c r="H14883" s="200" t="s">
        <v>80</v>
      </c>
      <c r="I14883" s="200">
        <v>45922</v>
      </c>
      <c r="J14883" s="143">
        <f t="shared" si="232"/>
        <v>45922</v>
      </c>
      <c r="K14883" s="202">
        <v>8</v>
      </c>
      <c r="L14883" s="284" t="s">
        <v>11766</v>
      </c>
      <c r="M14883" s="223"/>
      <c r="N14883" s="203">
        <v>2.3624999999999998</v>
      </c>
      <c r="O14883" s="222" t="s">
        <v>943</v>
      </c>
    </row>
    <row r="14884" spans="1:15" ht="29.25" customHeight="1">
      <c r="A14884" s="221" t="s">
        <v>2860</v>
      </c>
      <c r="B14884" s="221" t="s">
        <v>786</v>
      </c>
      <c r="C14884" s="222" t="s">
        <v>562</v>
      </c>
      <c r="D14884" s="222" t="s">
        <v>164</v>
      </c>
      <c r="E14884" s="199" t="s">
        <v>163</v>
      </c>
      <c r="F14884" s="200" t="s">
        <v>5181</v>
      </c>
      <c r="G14884" s="200" t="s">
        <v>5182</v>
      </c>
      <c r="H14884" s="200" t="s">
        <v>258</v>
      </c>
      <c r="I14884" s="200">
        <v>45923</v>
      </c>
      <c r="J14884" s="143">
        <f t="shared" si="232"/>
        <v>45923</v>
      </c>
      <c r="K14884" s="202">
        <v>6.5</v>
      </c>
      <c r="L14884" s="284" t="s">
        <v>11769</v>
      </c>
      <c r="M14884" s="223"/>
      <c r="N14884" s="203">
        <v>8.2874999999999996</v>
      </c>
      <c r="O14884" s="222" t="s">
        <v>943</v>
      </c>
    </row>
    <row r="14885" spans="1:15" ht="29.25" customHeight="1">
      <c r="A14885" s="221" t="s">
        <v>2860</v>
      </c>
      <c r="B14885" s="221" t="s">
        <v>786</v>
      </c>
      <c r="C14885" s="222" t="s">
        <v>562</v>
      </c>
      <c r="D14885" s="222" t="s">
        <v>164</v>
      </c>
      <c r="E14885" s="199" t="s">
        <v>163</v>
      </c>
      <c r="F14885" s="200" t="s">
        <v>6337</v>
      </c>
      <c r="G14885" s="200" t="s">
        <v>6338</v>
      </c>
      <c r="H14885" s="200" t="s">
        <v>7382</v>
      </c>
      <c r="I14885" s="200">
        <v>45923</v>
      </c>
      <c r="J14885" s="143">
        <f t="shared" si="232"/>
        <v>45923</v>
      </c>
      <c r="K14885" s="202">
        <v>3</v>
      </c>
      <c r="L14885" s="284" t="s">
        <v>11768</v>
      </c>
      <c r="M14885" s="223"/>
      <c r="N14885" s="203">
        <v>21.9375</v>
      </c>
      <c r="O14885" s="222" t="s">
        <v>968</v>
      </c>
    </row>
    <row r="14886" spans="1:15" ht="29.25" customHeight="1">
      <c r="A14886" s="221" t="s">
        <v>2860</v>
      </c>
      <c r="B14886" s="221" t="s">
        <v>786</v>
      </c>
      <c r="C14886" s="222" t="s">
        <v>562</v>
      </c>
      <c r="D14886" s="222" t="s">
        <v>164</v>
      </c>
      <c r="E14886" s="199" t="s">
        <v>163</v>
      </c>
      <c r="F14886" s="200" t="s">
        <v>5181</v>
      </c>
      <c r="G14886" s="200" t="s">
        <v>5182</v>
      </c>
      <c r="H14886" s="200" t="s">
        <v>258</v>
      </c>
      <c r="I14886" s="200">
        <v>45924</v>
      </c>
      <c r="J14886" s="143">
        <f t="shared" si="232"/>
        <v>45924</v>
      </c>
      <c r="K14886" s="202">
        <v>8</v>
      </c>
      <c r="L14886" s="284" t="s">
        <v>11770</v>
      </c>
      <c r="M14886" s="223"/>
      <c r="N14886" s="203">
        <v>8.2874999999999996</v>
      </c>
      <c r="O14886" s="222" t="s">
        <v>943</v>
      </c>
    </row>
    <row r="14887" spans="1:15" ht="29.25" customHeight="1">
      <c r="A14887" s="221" t="s">
        <v>2860</v>
      </c>
      <c r="B14887" s="221" t="s">
        <v>786</v>
      </c>
      <c r="C14887" s="222" t="s">
        <v>562</v>
      </c>
      <c r="D14887" s="222" t="s">
        <v>164</v>
      </c>
      <c r="E14887" s="199" t="s">
        <v>163</v>
      </c>
      <c r="F14887" s="200" t="s">
        <v>6337</v>
      </c>
      <c r="G14887" s="200" t="s">
        <v>6338</v>
      </c>
      <c r="H14887" s="200" t="s">
        <v>7382</v>
      </c>
      <c r="I14887" s="200">
        <v>45924</v>
      </c>
      <c r="J14887" s="143">
        <f t="shared" si="232"/>
        <v>45924</v>
      </c>
      <c r="K14887" s="202">
        <v>0.5</v>
      </c>
      <c r="L14887" s="285" t="s">
        <v>11771</v>
      </c>
      <c r="M14887" s="223"/>
      <c r="N14887" s="203">
        <v>21.9375</v>
      </c>
      <c r="O14887" s="222" t="s">
        <v>968</v>
      </c>
    </row>
    <row r="14888" spans="1:15" ht="29.25" customHeight="1">
      <c r="A14888" s="221" t="s">
        <v>2860</v>
      </c>
      <c r="B14888" s="221" t="s">
        <v>786</v>
      </c>
      <c r="C14888" s="222" t="s">
        <v>562</v>
      </c>
      <c r="D14888" s="222" t="s">
        <v>164</v>
      </c>
      <c r="E14888" s="199" t="s">
        <v>165</v>
      </c>
      <c r="F14888" s="200"/>
      <c r="G14888" s="200"/>
      <c r="H14888" s="200"/>
      <c r="I14888" s="200">
        <v>45925</v>
      </c>
      <c r="J14888" s="143">
        <f t="shared" si="232"/>
        <v>45925</v>
      </c>
      <c r="K14888" s="202">
        <v>8</v>
      </c>
      <c r="L14888" s="285" t="s">
        <v>11905</v>
      </c>
      <c r="M14888" s="223"/>
      <c r="N14888" s="203"/>
      <c r="O14888" s="222" t="s">
        <v>326</v>
      </c>
    </row>
    <row r="14889" spans="1:15" ht="29.25" customHeight="1">
      <c r="A14889" s="221" t="s">
        <v>2860</v>
      </c>
      <c r="B14889" s="221" t="s">
        <v>786</v>
      </c>
      <c r="C14889" s="222" t="s">
        <v>562</v>
      </c>
      <c r="D14889" s="222" t="s">
        <v>164</v>
      </c>
      <c r="E14889" s="199" t="s">
        <v>178</v>
      </c>
      <c r="F14889" s="200"/>
      <c r="G14889" s="200"/>
      <c r="H14889" s="200"/>
      <c r="I14889" s="200">
        <v>45926</v>
      </c>
      <c r="J14889" s="143">
        <f t="shared" si="232"/>
        <v>45926</v>
      </c>
      <c r="K14889" s="202">
        <v>1.5</v>
      </c>
      <c r="L14889" s="284" t="s">
        <v>11906</v>
      </c>
      <c r="M14889" s="223"/>
      <c r="N14889" s="203"/>
      <c r="O14889" s="222" t="s">
        <v>326</v>
      </c>
    </row>
    <row r="14890" spans="1:15" ht="29.25" customHeight="1">
      <c r="A14890" s="221" t="s">
        <v>2860</v>
      </c>
      <c r="B14890" s="221" t="s">
        <v>786</v>
      </c>
      <c r="C14890" s="222" t="s">
        <v>562</v>
      </c>
      <c r="D14890" s="222" t="s">
        <v>164</v>
      </c>
      <c r="E14890" s="199" t="s">
        <v>163</v>
      </c>
      <c r="F14890" s="200" t="s">
        <v>5181</v>
      </c>
      <c r="G14890" s="200" t="s">
        <v>5182</v>
      </c>
      <c r="H14890" s="200" t="s">
        <v>258</v>
      </c>
      <c r="I14890" s="200">
        <v>45926</v>
      </c>
      <c r="J14890" s="143">
        <f t="shared" si="232"/>
        <v>45926</v>
      </c>
      <c r="K14890" s="202">
        <v>7</v>
      </c>
      <c r="L14890" s="284" t="s">
        <v>11907</v>
      </c>
      <c r="M14890" s="223"/>
      <c r="N14890" s="203">
        <v>8.2874999999999996</v>
      </c>
      <c r="O14890" s="222" t="s">
        <v>943</v>
      </c>
    </row>
    <row r="14891" spans="1:15" ht="29.25" customHeight="1">
      <c r="A14891" s="221" t="s">
        <v>2860</v>
      </c>
      <c r="B14891" s="221" t="s">
        <v>786</v>
      </c>
      <c r="C14891" s="222" t="s">
        <v>562</v>
      </c>
      <c r="D14891" s="222" t="s">
        <v>164</v>
      </c>
      <c r="E14891" s="199" t="s">
        <v>166</v>
      </c>
      <c r="F14891" s="200"/>
      <c r="G14891" s="200"/>
      <c r="H14891" s="200"/>
      <c r="I14891" s="200">
        <v>45930</v>
      </c>
      <c r="J14891" s="143">
        <f t="shared" si="232"/>
        <v>45930</v>
      </c>
      <c r="K14891" s="202">
        <v>1</v>
      </c>
      <c r="L14891" s="285" t="s">
        <v>11908</v>
      </c>
      <c r="M14891" s="223"/>
      <c r="N14891" s="203"/>
      <c r="O14891" s="222" t="s">
        <v>326</v>
      </c>
    </row>
    <row r="14892" spans="1:15" ht="29.25" customHeight="1">
      <c r="A14892" s="221" t="s">
        <v>2860</v>
      </c>
      <c r="B14892" s="221" t="s">
        <v>786</v>
      </c>
      <c r="C14892" s="222" t="s">
        <v>562</v>
      </c>
      <c r="D14892" s="222" t="s">
        <v>164</v>
      </c>
      <c r="E14892" s="199" t="s">
        <v>163</v>
      </c>
      <c r="F14892" s="200" t="s">
        <v>2053</v>
      </c>
      <c r="G14892" s="200" t="s">
        <v>9089</v>
      </c>
      <c r="H14892" s="200"/>
      <c r="I14892" s="200">
        <v>45930</v>
      </c>
      <c r="J14892" s="143">
        <f t="shared" si="232"/>
        <v>45930</v>
      </c>
      <c r="K14892" s="202">
        <v>1</v>
      </c>
      <c r="L14892" s="285" t="s">
        <v>11909</v>
      </c>
      <c r="M14892" s="223"/>
      <c r="N14892" s="203"/>
      <c r="O14892" s="222" t="s">
        <v>326</v>
      </c>
    </row>
    <row r="14893" spans="1:15" ht="29.25" customHeight="1">
      <c r="A14893" s="221" t="s">
        <v>2860</v>
      </c>
      <c r="B14893" s="221" t="s">
        <v>786</v>
      </c>
      <c r="C14893" s="222" t="s">
        <v>562</v>
      </c>
      <c r="D14893" s="222" t="s">
        <v>164</v>
      </c>
      <c r="E14893" s="199" t="s">
        <v>163</v>
      </c>
      <c r="F14893" s="200" t="s">
        <v>5181</v>
      </c>
      <c r="G14893" s="200" t="s">
        <v>5182</v>
      </c>
      <c r="H14893" s="200" t="s">
        <v>258</v>
      </c>
      <c r="I14893" s="200">
        <v>45930</v>
      </c>
      <c r="J14893" s="143">
        <f t="shared" si="232"/>
        <v>45930</v>
      </c>
      <c r="K14893" s="202">
        <v>6.5</v>
      </c>
      <c r="L14893" s="284" t="s">
        <v>11910</v>
      </c>
      <c r="M14893" s="223"/>
      <c r="N14893" s="203">
        <v>8.2874999999999996</v>
      </c>
      <c r="O14893" s="222" t="s">
        <v>943</v>
      </c>
    </row>
    <row r="14894" spans="1:15" ht="29.25" customHeight="1">
      <c r="A14894" s="221" t="s">
        <v>2860</v>
      </c>
      <c r="B14894" s="221" t="s">
        <v>786</v>
      </c>
      <c r="C14894" s="222" t="s">
        <v>562</v>
      </c>
      <c r="D14894" s="222" t="s">
        <v>164</v>
      </c>
      <c r="E14894" s="199" t="s">
        <v>165</v>
      </c>
      <c r="F14894" s="200"/>
      <c r="G14894" s="200"/>
      <c r="H14894" s="200"/>
      <c r="I14894" s="200">
        <v>45931</v>
      </c>
      <c r="J14894" s="143">
        <f t="shared" si="232"/>
        <v>45931</v>
      </c>
      <c r="K14894" s="202">
        <v>5</v>
      </c>
      <c r="L14894" s="285" t="s">
        <v>11911</v>
      </c>
      <c r="M14894" s="223"/>
      <c r="N14894" s="203"/>
      <c r="O14894" s="222" t="s">
        <v>326</v>
      </c>
    </row>
    <row r="14895" spans="1:15" ht="29.25" customHeight="1">
      <c r="A14895" s="221" t="s">
        <v>2860</v>
      </c>
      <c r="B14895" s="221" t="s">
        <v>786</v>
      </c>
      <c r="C14895" s="222" t="s">
        <v>562</v>
      </c>
      <c r="D14895" s="222" t="s">
        <v>164</v>
      </c>
      <c r="E14895" s="199" t="s">
        <v>163</v>
      </c>
      <c r="F14895" s="200" t="s">
        <v>5181</v>
      </c>
      <c r="G14895" s="200" t="s">
        <v>5182</v>
      </c>
      <c r="H14895" s="200" t="s">
        <v>258</v>
      </c>
      <c r="I14895" s="200">
        <v>45931</v>
      </c>
      <c r="J14895" s="143">
        <f t="shared" si="232"/>
        <v>45931</v>
      </c>
      <c r="K14895" s="202">
        <v>3</v>
      </c>
      <c r="L14895" s="284" t="s">
        <v>11912</v>
      </c>
      <c r="M14895" s="223"/>
      <c r="N14895" s="203">
        <v>8.2874999999999996</v>
      </c>
      <c r="O14895" s="222" t="s">
        <v>943</v>
      </c>
    </row>
    <row r="14896" spans="1:15" ht="29.25" customHeight="1">
      <c r="A14896" s="221" t="s">
        <v>2860</v>
      </c>
      <c r="B14896" s="221" t="s">
        <v>786</v>
      </c>
      <c r="C14896" s="222" t="s">
        <v>562</v>
      </c>
      <c r="D14896" s="222" t="s">
        <v>164</v>
      </c>
      <c r="E14896" s="199" t="s">
        <v>163</v>
      </c>
      <c r="F14896" s="200" t="s">
        <v>5181</v>
      </c>
      <c r="G14896" s="200" t="s">
        <v>5182</v>
      </c>
      <c r="H14896" s="200" t="s">
        <v>258</v>
      </c>
      <c r="I14896" s="200">
        <v>45932</v>
      </c>
      <c r="J14896" s="143">
        <f t="shared" si="232"/>
        <v>45932</v>
      </c>
      <c r="K14896" s="202">
        <v>5</v>
      </c>
      <c r="L14896" s="284" t="s">
        <v>12053</v>
      </c>
      <c r="M14896" s="223"/>
      <c r="N14896" s="203">
        <v>8.2874999999999996</v>
      </c>
      <c r="O14896" s="222" t="s">
        <v>943</v>
      </c>
    </row>
    <row r="14897" spans="1:15" ht="29.25" customHeight="1">
      <c r="A14897" s="221" t="s">
        <v>2860</v>
      </c>
      <c r="B14897" s="221" t="s">
        <v>786</v>
      </c>
      <c r="C14897" s="222" t="s">
        <v>562</v>
      </c>
      <c r="D14897" s="222" t="s">
        <v>164</v>
      </c>
      <c r="E14897" s="199" t="s">
        <v>163</v>
      </c>
      <c r="F14897" s="200" t="s">
        <v>6337</v>
      </c>
      <c r="G14897" s="200" t="s">
        <v>6338</v>
      </c>
      <c r="H14897" s="200" t="s">
        <v>7382</v>
      </c>
      <c r="I14897" s="200">
        <v>45932</v>
      </c>
      <c r="J14897" s="143">
        <f t="shared" si="232"/>
        <v>45932</v>
      </c>
      <c r="K14897" s="202">
        <v>3</v>
      </c>
      <c r="L14897" s="284" t="s">
        <v>12052</v>
      </c>
      <c r="M14897" s="223"/>
      <c r="N14897" s="203">
        <v>21.9375</v>
      </c>
      <c r="O14897" s="222" t="s">
        <v>968</v>
      </c>
    </row>
    <row r="14898" spans="1:15" ht="29.25" customHeight="1">
      <c r="A14898" s="221" t="s">
        <v>2860</v>
      </c>
      <c r="B14898" s="221" t="s">
        <v>786</v>
      </c>
      <c r="C14898" s="222" t="s">
        <v>562</v>
      </c>
      <c r="D14898" s="222" t="s">
        <v>164</v>
      </c>
      <c r="E14898" s="199" t="s">
        <v>163</v>
      </c>
      <c r="F14898" s="200" t="s">
        <v>2053</v>
      </c>
      <c r="G14898" s="200" t="s">
        <v>9089</v>
      </c>
      <c r="H14898" s="200" t="s">
        <v>487</v>
      </c>
      <c r="I14898" s="200">
        <v>45932</v>
      </c>
      <c r="J14898" s="143">
        <f t="shared" si="232"/>
        <v>45932</v>
      </c>
      <c r="K14898" s="202">
        <v>0.5</v>
      </c>
      <c r="L14898" s="285" t="s">
        <v>12051</v>
      </c>
      <c r="M14898" s="223"/>
      <c r="N14898" s="203">
        <v>0.11874999999999999</v>
      </c>
      <c r="O14898" s="222" t="s">
        <v>992</v>
      </c>
    </row>
    <row r="14899" spans="1:15" ht="29.25" customHeight="1">
      <c r="A14899" s="221" t="s">
        <v>2860</v>
      </c>
      <c r="B14899" s="221" t="s">
        <v>786</v>
      </c>
      <c r="C14899" s="222" t="s">
        <v>562</v>
      </c>
      <c r="D14899" s="222" t="s">
        <v>164</v>
      </c>
      <c r="E14899" s="199" t="s">
        <v>178</v>
      </c>
      <c r="F14899" s="200"/>
      <c r="G14899" s="200"/>
      <c r="H14899" s="200"/>
      <c r="I14899" s="200">
        <v>45933</v>
      </c>
      <c r="J14899" s="143">
        <f t="shared" si="232"/>
        <v>45933</v>
      </c>
      <c r="K14899" s="202">
        <v>1</v>
      </c>
      <c r="L14899" s="285" t="s">
        <v>3922</v>
      </c>
      <c r="M14899" s="223"/>
      <c r="N14899" s="203"/>
      <c r="O14899" s="222" t="s">
        <v>326</v>
      </c>
    </row>
    <row r="14900" spans="1:15" ht="29.25" customHeight="1">
      <c r="A14900" s="221" t="s">
        <v>2860</v>
      </c>
      <c r="B14900" s="221" t="s">
        <v>786</v>
      </c>
      <c r="C14900" s="222" t="s">
        <v>562</v>
      </c>
      <c r="D14900" s="222" t="s">
        <v>164</v>
      </c>
      <c r="E14900" s="199" t="s">
        <v>163</v>
      </c>
      <c r="F14900" s="200" t="s">
        <v>5181</v>
      </c>
      <c r="G14900" s="200" t="s">
        <v>5182</v>
      </c>
      <c r="H14900" s="200" t="s">
        <v>258</v>
      </c>
      <c r="I14900" s="200">
        <v>45933</v>
      </c>
      <c r="J14900" s="143">
        <f t="shared" si="232"/>
        <v>45933</v>
      </c>
      <c r="K14900" s="202">
        <v>1</v>
      </c>
      <c r="L14900" s="285" t="s">
        <v>12054</v>
      </c>
      <c r="M14900" s="223"/>
      <c r="N14900" s="203">
        <v>8.2874999999999996</v>
      </c>
      <c r="O14900" s="222" t="s">
        <v>943</v>
      </c>
    </row>
    <row r="14901" spans="1:15" ht="29.25" customHeight="1">
      <c r="A14901" s="221" t="s">
        <v>2860</v>
      </c>
      <c r="B14901" s="221" t="s">
        <v>786</v>
      </c>
      <c r="C14901" s="222" t="s">
        <v>562</v>
      </c>
      <c r="D14901" s="222" t="s">
        <v>164</v>
      </c>
      <c r="E14901" s="199" t="s">
        <v>163</v>
      </c>
      <c r="F14901" s="200" t="s">
        <v>2053</v>
      </c>
      <c r="G14901" s="200" t="s">
        <v>9089</v>
      </c>
      <c r="H14901" s="200" t="s">
        <v>80</v>
      </c>
      <c r="I14901" s="200">
        <v>45933</v>
      </c>
      <c r="J14901" s="143">
        <f t="shared" si="232"/>
        <v>45933</v>
      </c>
      <c r="K14901" s="202">
        <v>4</v>
      </c>
      <c r="L14901" s="284" t="s">
        <v>12055</v>
      </c>
      <c r="M14901" s="223"/>
      <c r="N14901" s="203">
        <v>2.3624999999999998</v>
      </c>
      <c r="O14901" s="222" t="s">
        <v>943</v>
      </c>
    </row>
    <row r="14902" spans="1:15" ht="29.25" customHeight="1">
      <c r="A14902" s="221" t="s">
        <v>2860</v>
      </c>
      <c r="B14902" s="221" t="s">
        <v>786</v>
      </c>
      <c r="C14902" s="222" t="s">
        <v>562</v>
      </c>
      <c r="D14902" s="222" t="s">
        <v>164</v>
      </c>
      <c r="E14902" s="199" t="s">
        <v>163</v>
      </c>
      <c r="F14902" s="200" t="s">
        <v>6337</v>
      </c>
      <c r="G14902" s="200" t="s">
        <v>6338</v>
      </c>
      <c r="H14902" s="200" t="s">
        <v>7382</v>
      </c>
      <c r="I14902" s="200">
        <v>45933</v>
      </c>
      <c r="J14902" s="143">
        <f t="shared" si="232"/>
        <v>45933</v>
      </c>
      <c r="K14902" s="202">
        <v>2</v>
      </c>
      <c r="L14902" s="284" t="s">
        <v>12056</v>
      </c>
      <c r="M14902" s="223"/>
      <c r="N14902" s="203">
        <v>21.9375</v>
      </c>
      <c r="O14902" s="222" t="s">
        <v>968</v>
      </c>
    </row>
    <row r="14903" spans="1:15" ht="29.25" customHeight="1">
      <c r="A14903" s="221" t="s">
        <v>2860</v>
      </c>
      <c r="B14903" s="221" t="s">
        <v>786</v>
      </c>
      <c r="C14903" s="222" t="s">
        <v>562</v>
      </c>
      <c r="D14903" s="222" t="s">
        <v>164</v>
      </c>
      <c r="E14903" s="199" t="s">
        <v>163</v>
      </c>
      <c r="F14903" s="200" t="s">
        <v>6525</v>
      </c>
      <c r="G14903" s="200" t="s">
        <v>6697</v>
      </c>
      <c r="H14903" s="200" t="s">
        <v>83</v>
      </c>
      <c r="I14903" s="200">
        <v>45937</v>
      </c>
      <c r="J14903" s="143">
        <f t="shared" si="232"/>
        <v>45937</v>
      </c>
      <c r="K14903" s="202">
        <v>1</v>
      </c>
      <c r="L14903" s="285" t="s">
        <v>12058</v>
      </c>
      <c r="M14903" s="223"/>
      <c r="N14903" s="203">
        <v>0</v>
      </c>
      <c r="O14903" s="222" t="s">
        <v>326</v>
      </c>
    </row>
    <row r="14904" spans="1:15" ht="29.25" customHeight="1">
      <c r="A14904" s="221" t="s">
        <v>2860</v>
      </c>
      <c r="B14904" s="221" t="s">
        <v>786</v>
      </c>
      <c r="C14904" s="222" t="s">
        <v>562</v>
      </c>
      <c r="D14904" s="222" t="s">
        <v>164</v>
      </c>
      <c r="E14904" s="199" t="s">
        <v>163</v>
      </c>
      <c r="F14904" s="200" t="s">
        <v>2053</v>
      </c>
      <c r="G14904" s="200" t="s">
        <v>9089</v>
      </c>
      <c r="H14904" s="200" t="s">
        <v>118</v>
      </c>
      <c r="I14904" s="200">
        <v>45937</v>
      </c>
      <c r="J14904" s="143">
        <f t="shared" si="232"/>
        <v>45937</v>
      </c>
      <c r="K14904" s="202">
        <v>4.5</v>
      </c>
      <c r="L14904" s="285" t="s">
        <v>12057</v>
      </c>
      <c r="M14904" s="223"/>
      <c r="N14904" s="203">
        <v>14.35</v>
      </c>
      <c r="O14904" s="222" t="s">
        <v>940</v>
      </c>
    </row>
    <row r="14905" spans="1:15" ht="29.25" customHeight="1">
      <c r="A14905" s="221" t="s">
        <v>2860</v>
      </c>
      <c r="B14905" s="221" t="s">
        <v>786</v>
      </c>
      <c r="C14905" s="222" t="s">
        <v>562</v>
      </c>
      <c r="D14905" s="222" t="s">
        <v>164</v>
      </c>
      <c r="E14905" s="199" t="s">
        <v>163</v>
      </c>
      <c r="F14905" s="200" t="s">
        <v>6337</v>
      </c>
      <c r="G14905" s="200" t="s">
        <v>6338</v>
      </c>
      <c r="H14905" s="200" t="s">
        <v>7382</v>
      </c>
      <c r="I14905" s="200">
        <v>45937</v>
      </c>
      <c r="J14905" s="143">
        <f t="shared" si="232"/>
        <v>45937</v>
      </c>
      <c r="K14905" s="202">
        <v>3.5</v>
      </c>
      <c r="L14905" s="284" t="s">
        <v>12059</v>
      </c>
      <c r="M14905" s="223"/>
      <c r="N14905" s="203">
        <v>21.9375</v>
      </c>
      <c r="O14905" s="222" t="s">
        <v>968</v>
      </c>
    </row>
    <row r="14906" spans="1:15" ht="29.25" customHeight="1">
      <c r="A14906" s="221" t="s">
        <v>2860</v>
      </c>
      <c r="B14906" s="221" t="s">
        <v>786</v>
      </c>
      <c r="C14906" s="222" t="s">
        <v>562</v>
      </c>
      <c r="D14906" s="222" t="s">
        <v>164</v>
      </c>
      <c r="E14906" s="199" t="s">
        <v>178</v>
      </c>
      <c r="F14906" s="200"/>
      <c r="G14906" s="200"/>
      <c r="H14906" s="200"/>
      <c r="I14906" s="200">
        <v>45938</v>
      </c>
      <c r="J14906" s="143">
        <f t="shared" si="232"/>
        <v>45938</v>
      </c>
      <c r="K14906" s="202">
        <v>1</v>
      </c>
      <c r="L14906" s="285" t="s">
        <v>12063</v>
      </c>
      <c r="M14906" s="223"/>
      <c r="N14906" s="203"/>
      <c r="O14906" s="222" t="s">
        <v>326</v>
      </c>
    </row>
    <row r="14907" spans="1:15" ht="29.25" customHeight="1">
      <c r="A14907" s="221" t="s">
        <v>2860</v>
      </c>
      <c r="B14907" s="221" t="s">
        <v>786</v>
      </c>
      <c r="C14907" s="222" t="s">
        <v>562</v>
      </c>
      <c r="D14907" s="222" t="s">
        <v>164</v>
      </c>
      <c r="E14907" s="199" t="s">
        <v>163</v>
      </c>
      <c r="F14907" s="200" t="s">
        <v>5181</v>
      </c>
      <c r="G14907" s="200" t="s">
        <v>5182</v>
      </c>
      <c r="H14907" s="200" t="s">
        <v>258</v>
      </c>
      <c r="I14907" s="200">
        <v>45938</v>
      </c>
      <c r="J14907" s="143">
        <f t="shared" si="232"/>
        <v>45938</v>
      </c>
      <c r="K14907" s="202">
        <v>1.5</v>
      </c>
      <c r="L14907" s="284" t="s">
        <v>12062</v>
      </c>
      <c r="M14907" s="223"/>
      <c r="N14907" s="203">
        <v>8.2874999999999996</v>
      </c>
      <c r="O14907" s="222" t="s">
        <v>943</v>
      </c>
    </row>
    <row r="14908" spans="1:15" ht="29.25" customHeight="1">
      <c r="A14908" s="221" t="s">
        <v>2860</v>
      </c>
      <c r="B14908" s="221" t="s">
        <v>786</v>
      </c>
      <c r="C14908" s="222" t="s">
        <v>562</v>
      </c>
      <c r="D14908" s="222" t="s">
        <v>164</v>
      </c>
      <c r="E14908" s="199" t="s">
        <v>163</v>
      </c>
      <c r="F14908" s="200" t="s">
        <v>2053</v>
      </c>
      <c r="G14908" s="200" t="s">
        <v>9089</v>
      </c>
      <c r="H14908" s="200" t="s">
        <v>80</v>
      </c>
      <c r="I14908" s="200">
        <v>45938</v>
      </c>
      <c r="J14908" s="143">
        <f t="shared" si="232"/>
        <v>45938</v>
      </c>
      <c r="K14908" s="202">
        <v>2.5</v>
      </c>
      <c r="L14908" s="284" t="s">
        <v>12061</v>
      </c>
      <c r="M14908" s="223"/>
      <c r="N14908" s="203">
        <v>2.3624999999999998</v>
      </c>
      <c r="O14908" s="222" t="s">
        <v>943</v>
      </c>
    </row>
    <row r="14909" spans="1:15" ht="29.25" customHeight="1">
      <c r="A14909" s="221" t="s">
        <v>2860</v>
      </c>
      <c r="B14909" s="221" t="s">
        <v>786</v>
      </c>
      <c r="C14909" s="222" t="s">
        <v>562</v>
      </c>
      <c r="D14909" s="222" t="s">
        <v>164</v>
      </c>
      <c r="E14909" s="199" t="s">
        <v>163</v>
      </c>
      <c r="F14909" s="200" t="s">
        <v>6337</v>
      </c>
      <c r="G14909" s="200" t="s">
        <v>6338</v>
      </c>
      <c r="H14909" s="200" t="s">
        <v>7382</v>
      </c>
      <c r="I14909" s="200">
        <v>45938</v>
      </c>
      <c r="J14909" s="143">
        <f t="shared" si="232"/>
        <v>45938</v>
      </c>
      <c r="K14909" s="202">
        <v>4</v>
      </c>
      <c r="L14909" s="284" t="s">
        <v>12060</v>
      </c>
      <c r="M14909" s="223"/>
      <c r="N14909" s="203">
        <v>21.9375</v>
      </c>
      <c r="O14909" s="222" t="s">
        <v>968</v>
      </c>
    </row>
    <row r="14910" spans="1:15" ht="29.25" customHeight="1">
      <c r="A14910" s="221" t="s">
        <v>2860</v>
      </c>
      <c r="B14910" s="221" t="s">
        <v>786</v>
      </c>
      <c r="C14910" s="222" t="s">
        <v>562</v>
      </c>
      <c r="D14910" s="222" t="s">
        <v>164</v>
      </c>
      <c r="E14910" s="199" t="s">
        <v>163</v>
      </c>
      <c r="F14910" s="200" t="s">
        <v>6337</v>
      </c>
      <c r="G14910" s="200" t="s">
        <v>6338</v>
      </c>
      <c r="H14910" s="200"/>
      <c r="I14910" s="200">
        <v>45939</v>
      </c>
      <c r="J14910" s="143">
        <f t="shared" si="232"/>
        <v>45939</v>
      </c>
      <c r="K14910" s="202">
        <v>1</v>
      </c>
      <c r="L14910" s="285" t="s">
        <v>12245</v>
      </c>
      <c r="M14910" s="223"/>
      <c r="N14910" s="203"/>
      <c r="O14910" s="222" t="s">
        <v>326</v>
      </c>
    </row>
    <row r="14911" spans="1:15" ht="29.25" customHeight="1">
      <c r="A14911" s="221" t="s">
        <v>2860</v>
      </c>
      <c r="B14911" s="221" t="s">
        <v>786</v>
      </c>
      <c r="C14911" s="222" t="s">
        <v>562</v>
      </c>
      <c r="D14911" s="222" t="s">
        <v>164</v>
      </c>
      <c r="E14911" s="199" t="s">
        <v>163</v>
      </c>
      <c r="F14911" s="200" t="s">
        <v>5181</v>
      </c>
      <c r="G14911" s="200" t="s">
        <v>5182</v>
      </c>
      <c r="H14911" s="200" t="s">
        <v>258</v>
      </c>
      <c r="I14911" s="200">
        <v>45939</v>
      </c>
      <c r="J14911" s="143">
        <f t="shared" si="232"/>
        <v>45939</v>
      </c>
      <c r="K14911" s="202">
        <v>2</v>
      </c>
      <c r="L14911" s="284" t="s">
        <v>12246</v>
      </c>
      <c r="M14911" s="223"/>
      <c r="N14911" s="203">
        <v>8.2874999999999996</v>
      </c>
      <c r="O14911" s="222" t="s">
        <v>943</v>
      </c>
    </row>
    <row r="14912" spans="1:15" ht="29.25" customHeight="1">
      <c r="A14912" s="221" t="s">
        <v>2860</v>
      </c>
      <c r="B14912" s="221" t="s">
        <v>786</v>
      </c>
      <c r="C14912" s="222" t="s">
        <v>562</v>
      </c>
      <c r="D14912" s="222" t="s">
        <v>164</v>
      </c>
      <c r="E14912" s="199" t="s">
        <v>163</v>
      </c>
      <c r="F14912" s="200" t="s">
        <v>6337</v>
      </c>
      <c r="G14912" s="200" t="s">
        <v>6338</v>
      </c>
      <c r="H14912" s="200" t="s">
        <v>7382</v>
      </c>
      <c r="I14912" s="200">
        <v>45939</v>
      </c>
      <c r="J14912" s="143">
        <f t="shared" si="232"/>
        <v>45939</v>
      </c>
      <c r="K14912" s="202">
        <v>5</v>
      </c>
      <c r="L14912" s="284" t="s">
        <v>12247</v>
      </c>
      <c r="M14912" s="223"/>
      <c r="N14912" s="203">
        <v>21.9375</v>
      </c>
      <c r="O14912" s="222" t="s">
        <v>968</v>
      </c>
    </row>
    <row r="14913" spans="1:15" ht="29.25" customHeight="1">
      <c r="A14913" s="221" t="s">
        <v>2860</v>
      </c>
      <c r="B14913" s="221" t="s">
        <v>786</v>
      </c>
      <c r="C14913" s="222" t="s">
        <v>562</v>
      </c>
      <c r="D14913" s="222" t="s">
        <v>164</v>
      </c>
      <c r="E14913" s="199" t="s">
        <v>163</v>
      </c>
      <c r="F14913" s="200" t="s">
        <v>6525</v>
      </c>
      <c r="G14913" s="200" t="s">
        <v>6697</v>
      </c>
      <c r="H14913" s="200" t="s">
        <v>83</v>
      </c>
      <c r="I14913" s="200">
        <v>45943</v>
      </c>
      <c r="J14913" s="143">
        <f t="shared" si="232"/>
        <v>45943</v>
      </c>
      <c r="K14913" s="202">
        <v>1</v>
      </c>
      <c r="L14913" s="285" t="s">
        <v>12248</v>
      </c>
      <c r="M14913" s="223"/>
      <c r="N14913" s="203">
        <v>0.84375</v>
      </c>
      <c r="O14913" s="222" t="s">
        <v>942</v>
      </c>
    </row>
    <row r="14914" spans="1:15" ht="29.25" customHeight="1">
      <c r="A14914" s="221" t="s">
        <v>2860</v>
      </c>
      <c r="B14914" s="221" t="s">
        <v>786</v>
      </c>
      <c r="C14914" s="222" t="s">
        <v>562</v>
      </c>
      <c r="D14914" s="222" t="s">
        <v>164</v>
      </c>
      <c r="E14914" s="199" t="s">
        <v>163</v>
      </c>
      <c r="F14914" s="200" t="s">
        <v>2053</v>
      </c>
      <c r="G14914" s="200" t="s">
        <v>9089</v>
      </c>
      <c r="H14914" s="200" t="s">
        <v>80</v>
      </c>
      <c r="I14914" s="200">
        <v>45943</v>
      </c>
      <c r="J14914" s="143">
        <f t="shared" si="232"/>
        <v>45943</v>
      </c>
      <c r="K14914" s="202">
        <v>4.5</v>
      </c>
      <c r="L14914" s="284" t="s">
        <v>12249</v>
      </c>
      <c r="M14914" s="223"/>
      <c r="N14914" s="203">
        <v>2.3624999999999998</v>
      </c>
      <c r="O14914" s="222" t="s">
        <v>943</v>
      </c>
    </row>
    <row r="14915" spans="1:15" ht="29.25" customHeight="1">
      <c r="A14915" s="221" t="s">
        <v>2860</v>
      </c>
      <c r="B14915" s="221" t="s">
        <v>786</v>
      </c>
      <c r="C14915" s="222" t="s">
        <v>562</v>
      </c>
      <c r="D14915" s="222" t="s">
        <v>164</v>
      </c>
      <c r="E14915" s="199" t="s">
        <v>163</v>
      </c>
      <c r="F14915" s="200" t="s">
        <v>6337</v>
      </c>
      <c r="G14915" s="200" t="s">
        <v>6338</v>
      </c>
      <c r="H14915" s="200" t="s">
        <v>7382</v>
      </c>
      <c r="I14915" s="200">
        <v>45943</v>
      </c>
      <c r="J14915" s="143">
        <f t="shared" ref="J14915:J14978" si="233">I14915</f>
        <v>45943</v>
      </c>
      <c r="K14915" s="202">
        <v>3</v>
      </c>
      <c r="L14915" s="284" t="s">
        <v>12250</v>
      </c>
      <c r="M14915" s="223"/>
      <c r="N14915" s="203">
        <v>21.9375</v>
      </c>
      <c r="O14915" s="222" t="s">
        <v>968</v>
      </c>
    </row>
    <row r="14916" spans="1:15" ht="29.25" customHeight="1">
      <c r="A14916" s="221" t="s">
        <v>2860</v>
      </c>
      <c r="B14916" s="221" t="s">
        <v>786</v>
      </c>
      <c r="C14916" s="222" t="s">
        <v>562</v>
      </c>
      <c r="D14916" s="222" t="s">
        <v>164</v>
      </c>
      <c r="E14916" s="199" t="s">
        <v>176</v>
      </c>
      <c r="F14916" s="200"/>
      <c r="G14916" s="200"/>
      <c r="H14916" s="200"/>
      <c r="I14916" s="200">
        <v>45944</v>
      </c>
      <c r="J14916" s="143">
        <f t="shared" si="233"/>
        <v>45944</v>
      </c>
      <c r="K14916" s="202">
        <v>8</v>
      </c>
      <c r="L14916" s="284" t="s">
        <v>12251</v>
      </c>
      <c r="M14916" s="223" t="s">
        <v>12252</v>
      </c>
      <c r="N14916" s="203"/>
      <c r="O14916" s="222" t="s">
        <v>326</v>
      </c>
    </row>
    <row r="14917" spans="1:15" ht="29.25" customHeight="1">
      <c r="A14917" s="221" t="s">
        <v>2860</v>
      </c>
      <c r="B14917" s="221" t="s">
        <v>786</v>
      </c>
      <c r="C14917" s="222" t="s">
        <v>562</v>
      </c>
      <c r="D14917" s="222" t="s">
        <v>164</v>
      </c>
      <c r="E14917" s="199" t="s">
        <v>163</v>
      </c>
      <c r="F14917" s="200" t="s">
        <v>670</v>
      </c>
      <c r="G14917" s="200" t="s">
        <v>671</v>
      </c>
      <c r="H14917" s="200" t="s">
        <v>714</v>
      </c>
      <c r="I14917" s="200">
        <v>45944</v>
      </c>
      <c r="J14917" s="143">
        <f t="shared" si="233"/>
        <v>45944</v>
      </c>
      <c r="K14917" s="202">
        <v>1</v>
      </c>
      <c r="L14917" s="285" t="s">
        <v>12253</v>
      </c>
      <c r="M14917" s="223"/>
      <c r="N14917" s="203">
        <v>7.6</v>
      </c>
      <c r="O14917" s="222" t="s">
        <v>940</v>
      </c>
    </row>
    <row r="14918" spans="1:15" ht="29.25" customHeight="1">
      <c r="A14918" s="221" t="s">
        <v>2860</v>
      </c>
      <c r="B14918" s="221" t="s">
        <v>786</v>
      </c>
      <c r="C14918" s="222" t="s">
        <v>562</v>
      </c>
      <c r="D14918" s="222" t="s">
        <v>164</v>
      </c>
      <c r="E14918" s="199" t="s">
        <v>163</v>
      </c>
      <c r="F14918" s="200" t="s">
        <v>670</v>
      </c>
      <c r="G14918" s="200" t="s">
        <v>671</v>
      </c>
      <c r="H14918" s="200" t="s">
        <v>714</v>
      </c>
      <c r="I14918" s="200">
        <v>45945</v>
      </c>
      <c r="J14918" s="143">
        <f t="shared" si="233"/>
        <v>45945</v>
      </c>
      <c r="K14918" s="202">
        <v>1</v>
      </c>
      <c r="L14918" s="285" t="s">
        <v>12254</v>
      </c>
      <c r="M14918" s="223"/>
      <c r="N14918" s="203">
        <v>7.6</v>
      </c>
      <c r="O14918" s="222" t="s">
        <v>940</v>
      </c>
    </row>
    <row r="14919" spans="1:15" ht="29.25" customHeight="1">
      <c r="A14919" s="221" t="s">
        <v>2860</v>
      </c>
      <c r="B14919" s="221" t="s">
        <v>786</v>
      </c>
      <c r="C14919" s="222" t="s">
        <v>562</v>
      </c>
      <c r="D14919" s="222" t="s">
        <v>164</v>
      </c>
      <c r="E14919" s="199" t="s">
        <v>163</v>
      </c>
      <c r="F14919" s="200" t="s">
        <v>6337</v>
      </c>
      <c r="G14919" s="200" t="s">
        <v>6338</v>
      </c>
      <c r="H14919" s="200" t="s">
        <v>7382</v>
      </c>
      <c r="I14919" s="200">
        <v>45945</v>
      </c>
      <c r="J14919" s="143">
        <f t="shared" si="233"/>
        <v>45945</v>
      </c>
      <c r="K14919" s="202">
        <v>7.5</v>
      </c>
      <c r="L14919" s="284" t="s">
        <v>12255</v>
      </c>
      <c r="M14919" s="223"/>
      <c r="N14919" s="203">
        <v>21.9375</v>
      </c>
      <c r="O14919" s="222" t="s">
        <v>968</v>
      </c>
    </row>
    <row r="14920" spans="1:15" ht="29.25" customHeight="1">
      <c r="A14920" s="221" t="s">
        <v>2860</v>
      </c>
      <c r="B14920" s="221" t="s">
        <v>786</v>
      </c>
      <c r="C14920" s="222" t="s">
        <v>562</v>
      </c>
      <c r="D14920" s="222" t="s">
        <v>164</v>
      </c>
      <c r="E14920" s="199" t="s">
        <v>178</v>
      </c>
      <c r="F14920" s="200"/>
      <c r="G14920" s="200"/>
      <c r="H14920" s="200"/>
      <c r="I14920" s="200">
        <v>45946</v>
      </c>
      <c r="J14920" s="143">
        <f t="shared" si="233"/>
        <v>45946</v>
      </c>
      <c r="K14920" s="202">
        <v>1</v>
      </c>
      <c r="L14920" s="285" t="s">
        <v>12468</v>
      </c>
      <c r="M14920" s="223"/>
      <c r="N14920" s="203"/>
      <c r="O14920" s="222" t="s">
        <v>326</v>
      </c>
    </row>
    <row r="14921" spans="1:15" ht="29.25" customHeight="1">
      <c r="A14921" s="221" t="s">
        <v>2860</v>
      </c>
      <c r="B14921" s="221" t="s">
        <v>786</v>
      </c>
      <c r="C14921" s="222" t="s">
        <v>562</v>
      </c>
      <c r="D14921" s="222" t="s">
        <v>164</v>
      </c>
      <c r="E14921" s="199" t="s">
        <v>163</v>
      </c>
      <c r="F14921" s="200" t="s">
        <v>5181</v>
      </c>
      <c r="G14921" s="200" t="s">
        <v>5182</v>
      </c>
      <c r="H14921" s="200" t="s">
        <v>258</v>
      </c>
      <c r="I14921" s="200">
        <v>45946</v>
      </c>
      <c r="J14921" s="143">
        <f t="shared" si="233"/>
        <v>45946</v>
      </c>
      <c r="K14921" s="202">
        <v>2.5</v>
      </c>
      <c r="L14921" s="285" t="s">
        <v>12469</v>
      </c>
      <c r="M14921" s="223"/>
      <c r="N14921" s="203">
        <v>8.2874999999999996</v>
      </c>
      <c r="O14921" s="222" t="s">
        <v>943</v>
      </c>
    </row>
    <row r="14922" spans="1:15" ht="29.25" customHeight="1">
      <c r="A14922" s="221" t="s">
        <v>2860</v>
      </c>
      <c r="B14922" s="221" t="s">
        <v>786</v>
      </c>
      <c r="C14922" s="222" t="s">
        <v>562</v>
      </c>
      <c r="D14922" s="222" t="s">
        <v>164</v>
      </c>
      <c r="E14922" s="199" t="s">
        <v>163</v>
      </c>
      <c r="F14922" s="200" t="s">
        <v>6337</v>
      </c>
      <c r="G14922" s="200" t="s">
        <v>6338</v>
      </c>
      <c r="H14922" s="200" t="s">
        <v>7382</v>
      </c>
      <c r="I14922" s="200">
        <v>45946</v>
      </c>
      <c r="J14922" s="143">
        <f t="shared" si="233"/>
        <v>45946</v>
      </c>
      <c r="K14922" s="202">
        <v>5</v>
      </c>
      <c r="L14922" s="284" t="s">
        <v>12467</v>
      </c>
      <c r="M14922" s="223"/>
      <c r="N14922" s="203">
        <v>21.9375</v>
      </c>
      <c r="O14922" s="222" t="s">
        <v>968</v>
      </c>
    </row>
    <row r="14923" spans="1:15" ht="29.25" customHeight="1">
      <c r="A14923" s="221" t="s">
        <v>2860</v>
      </c>
      <c r="B14923" s="221" t="s">
        <v>786</v>
      </c>
      <c r="C14923" s="222" t="s">
        <v>562</v>
      </c>
      <c r="D14923" s="222" t="s">
        <v>164</v>
      </c>
      <c r="E14923" s="199" t="s">
        <v>176</v>
      </c>
      <c r="F14923" s="200"/>
      <c r="G14923" s="200"/>
      <c r="H14923" s="200"/>
      <c r="I14923" s="200">
        <v>45947</v>
      </c>
      <c r="J14923" s="143">
        <f t="shared" si="233"/>
        <v>45947</v>
      </c>
      <c r="K14923" s="202">
        <v>3.5</v>
      </c>
      <c r="L14923" s="284" t="s">
        <v>12470</v>
      </c>
      <c r="M14923" s="223" t="s">
        <v>12252</v>
      </c>
      <c r="N14923" s="203"/>
      <c r="O14923" s="222" t="s">
        <v>326</v>
      </c>
    </row>
    <row r="14924" spans="1:15" ht="29.25" customHeight="1">
      <c r="A14924" s="221" t="s">
        <v>2860</v>
      </c>
      <c r="B14924" s="221" t="s">
        <v>786</v>
      </c>
      <c r="C14924" s="222" t="s">
        <v>562</v>
      </c>
      <c r="D14924" s="222" t="s">
        <v>164</v>
      </c>
      <c r="E14924" s="199" t="s">
        <v>163</v>
      </c>
      <c r="F14924" s="200" t="s">
        <v>6337</v>
      </c>
      <c r="G14924" s="200" t="s">
        <v>6338</v>
      </c>
      <c r="H14924" s="200"/>
      <c r="I14924" s="200">
        <v>45947</v>
      </c>
      <c r="J14924" s="143">
        <f t="shared" si="233"/>
        <v>45947</v>
      </c>
      <c r="K14924" s="202">
        <v>4</v>
      </c>
      <c r="L14924" s="284" t="s">
        <v>12471</v>
      </c>
      <c r="M14924" s="223"/>
      <c r="N14924" s="203"/>
      <c r="O14924" s="222" t="s">
        <v>326</v>
      </c>
    </row>
    <row r="14925" spans="1:15" ht="29.25" customHeight="1">
      <c r="A14925" s="221" t="s">
        <v>2860</v>
      </c>
      <c r="B14925" s="221" t="s">
        <v>786</v>
      </c>
      <c r="C14925" s="222" t="s">
        <v>562</v>
      </c>
      <c r="D14925" s="222" t="s">
        <v>164</v>
      </c>
      <c r="E14925" s="199" t="s">
        <v>163</v>
      </c>
      <c r="F14925" s="200" t="s">
        <v>5181</v>
      </c>
      <c r="G14925" s="200" t="s">
        <v>5182</v>
      </c>
      <c r="H14925" s="200"/>
      <c r="I14925" s="200">
        <v>45947</v>
      </c>
      <c r="J14925" s="143">
        <f t="shared" si="233"/>
        <v>45947</v>
      </c>
      <c r="K14925" s="202">
        <v>1</v>
      </c>
      <c r="L14925" s="284" t="s">
        <v>12472</v>
      </c>
      <c r="M14925" s="223"/>
      <c r="N14925" s="203"/>
      <c r="O14925" s="222" t="s">
        <v>326</v>
      </c>
    </row>
    <row r="14926" spans="1:15" ht="29.25" customHeight="1">
      <c r="A14926" s="221" t="s">
        <v>2860</v>
      </c>
      <c r="B14926" s="221" t="s">
        <v>786</v>
      </c>
      <c r="C14926" s="222" t="s">
        <v>562</v>
      </c>
      <c r="D14926" s="222" t="s">
        <v>164</v>
      </c>
      <c r="E14926" s="199" t="s">
        <v>163</v>
      </c>
      <c r="F14926" s="200" t="s">
        <v>6337</v>
      </c>
      <c r="G14926" s="200" t="s">
        <v>6338</v>
      </c>
      <c r="H14926" s="200"/>
      <c r="I14926" s="200">
        <v>45950</v>
      </c>
      <c r="J14926" s="143">
        <f t="shared" si="233"/>
        <v>45950</v>
      </c>
      <c r="K14926" s="202">
        <v>1</v>
      </c>
      <c r="L14926" s="285" t="s">
        <v>12474</v>
      </c>
      <c r="M14926" s="223"/>
      <c r="N14926" s="203"/>
      <c r="O14926" s="222" t="s">
        <v>326</v>
      </c>
    </row>
    <row r="14927" spans="1:15" ht="29.25" customHeight="1">
      <c r="A14927" s="221" t="s">
        <v>2860</v>
      </c>
      <c r="B14927" s="221" t="s">
        <v>786</v>
      </c>
      <c r="C14927" s="222" t="s">
        <v>562</v>
      </c>
      <c r="D14927" s="222" t="s">
        <v>164</v>
      </c>
      <c r="E14927" s="199" t="s">
        <v>163</v>
      </c>
      <c r="F14927" s="200" t="s">
        <v>2053</v>
      </c>
      <c r="G14927" s="200" t="s">
        <v>9089</v>
      </c>
      <c r="H14927" s="200"/>
      <c r="I14927" s="200">
        <v>45950</v>
      </c>
      <c r="J14927" s="143">
        <f t="shared" si="233"/>
        <v>45950</v>
      </c>
      <c r="K14927" s="202">
        <v>2</v>
      </c>
      <c r="L14927" s="284" t="s">
        <v>12475</v>
      </c>
      <c r="M14927" s="223"/>
      <c r="N14927" s="203"/>
      <c r="O14927" s="222" t="s">
        <v>326</v>
      </c>
    </row>
    <row r="14928" spans="1:15" ht="29.25" customHeight="1">
      <c r="A14928" s="221" t="s">
        <v>2860</v>
      </c>
      <c r="B14928" s="221" t="s">
        <v>786</v>
      </c>
      <c r="C14928" s="222" t="s">
        <v>562</v>
      </c>
      <c r="D14928" s="222" t="s">
        <v>164</v>
      </c>
      <c r="E14928" s="199" t="s">
        <v>163</v>
      </c>
      <c r="F14928" s="200" t="s">
        <v>2053</v>
      </c>
      <c r="G14928" s="200" t="s">
        <v>9089</v>
      </c>
      <c r="H14928" s="200"/>
      <c r="I14928" s="200">
        <v>45950</v>
      </c>
      <c r="J14928" s="143">
        <f t="shared" si="233"/>
        <v>45950</v>
      </c>
      <c r="K14928" s="202">
        <v>1</v>
      </c>
      <c r="L14928" s="285" t="s">
        <v>188</v>
      </c>
      <c r="M14928" s="223"/>
      <c r="N14928" s="203"/>
      <c r="O14928" s="222" t="s">
        <v>326</v>
      </c>
    </row>
    <row r="14929" spans="1:15" ht="29.25" customHeight="1">
      <c r="A14929" s="221" t="s">
        <v>2860</v>
      </c>
      <c r="B14929" s="221" t="s">
        <v>786</v>
      </c>
      <c r="C14929" s="222" t="s">
        <v>562</v>
      </c>
      <c r="D14929" s="222" t="s">
        <v>164</v>
      </c>
      <c r="E14929" s="199" t="s">
        <v>163</v>
      </c>
      <c r="F14929" s="200" t="s">
        <v>6337</v>
      </c>
      <c r="G14929" s="200" t="s">
        <v>6338</v>
      </c>
      <c r="H14929" s="200" t="s">
        <v>7382</v>
      </c>
      <c r="I14929" s="200">
        <v>45950</v>
      </c>
      <c r="J14929" s="143">
        <f t="shared" si="233"/>
        <v>45950</v>
      </c>
      <c r="K14929" s="202">
        <v>5</v>
      </c>
      <c r="L14929" s="284" t="s">
        <v>12473</v>
      </c>
      <c r="M14929" s="223"/>
      <c r="N14929" s="203">
        <v>21.9375</v>
      </c>
      <c r="O14929" s="222" t="s">
        <v>968</v>
      </c>
    </row>
    <row r="14930" spans="1:15" ht="29.25" customHeight="1">
      <c r="A14930" s="221" t="s">
        <v>2860</v>
      </c>
      <c r="B14930" s="221" t="s">
        <v>786</v>
      </c>
      <c r="C14930" s="222" t="s">
        <v>562</v>
      </c>
      <c r="D14930" s="222" t="s">
        <v>164</v>
      </c>
      <c r="E14930" s="199" t="s">
        <v>163</v>
      </c>
      <c r="F14930" s="200" t="s">
        <v>5181</v>
      </c>
      <c r="G14930" s="200" t="s">
        <v>5182</v>
      </c>
      <c r="H14930" s="200" t="s">
        <v>258</v>
      </c>
      <c r="I14930" s="200">
        <v>45951</v>
      </c>
      <c r="J14930" s="143">
        <f t="shared" si="233"/>
        <v>45951</v>
      </c>
      <c r="K14930" s="202">
        <v>1</v>
      </c>
      <c r="L14930" s="285" t="s">
        <v>12478</v>
      </c>
      <c r="M14930" s="223"/>
      <c r="N14930" s="203">
        <v>8.2874999999999996</v>
      </c>
      <c r="O14930" s="222" t="s">
        <v>943</v>
      </c>
    </row>
    <row r="14931" spans="1:15" ht="29.25" customHeight="1">
      <c r="A14931" s="221" t="s">
        <v>2860</v>
      </c>
      <c r="B14931" s="221" t="s">
        <v>786</v>
      </c>
      <c r="C14931" s="222" t="s">
        <v>562</v>
      </c>
      <c r="D14931" s="222" t="s">
        <v>164</v>
      </c>
      <c r="E14931" s="199" t="s">
        <v>163</v>
      </c>
      <c r="F14931" s="200" t="s">
        <v>2053</v>
      </c>
      <c r="G14931" s="200" t="s">
        <v>9089</v>
      </c>
      <c r="H14931" s="200" t="s">
        <v>80</v>
      </c>
      <c r="I14931" s="200">
        <v>45951</v>
      </c>
      <c r="J14931" s="143">
        <f t="shared" si="233"/>
        <v>45951</v>
      </c>
      <c r="K14931" s="202">
        <v>2</v>
      </c>
      <c r="L14931" s="284" t="s">
        <v>12477</v>
      </c>
      <c r="M14931" s="223"/>
      <c r="N14931" s="203">
        <v>2.3624999999999998</v>
      </c>
      <c r="O14931" s="222" t="s">
        <v>943</v>
      </c>
    </row>
    <row r="14932" spans="1:15" ht="29.25" customHeight="1">
      <c r="A14932" s="221" t="s">
        <v>2860</v>
      </c>
      <c r="B14932" s="221" t="s">
        <v>786</v>
      </c>
      <c r="C14932" s="222" t="s">
        <v>562</v>
      </c>
      <c r="D14932" s="222" t="s">
        <v>164</v>
      </c>
      <c r="E14932" s="199" t="s">
        <v>163</v>
      </c>
      <c r="F14932" s="200" t="s">
        <v>6337</v>
      </c>
      <c r="G14932" s="200" t="s">
        <v>6338</v>
      </c>
      <c r="H14932" s="200" t="s">
        <v>7382</v>
      </c>
      <c r="I14932" s="200">
        <v>45951</v>
      </c>
      <c r="J14932" s="143">
        <f t="shared" si="233"/>
        <v>45951</v>
      </c>
      <c r="K14932" s="202">
        <v>6</v>
      </c>
      <c r="L14932" s="284" t="s">
        <v>12476</v>
      </c>
      <c r="M14932" s="223"/>
      <c r="N14932" s="203">
        <v>21.9375</v>
      </c>
      <c r="O14932" s="222" t="s">
        <v>968</v>
      </c>
    </row>
    <row r="14933" spans="1:15" ht="29.25" customHeight="1">
      <c r="A14933" s="221" t="s">
        <v>2860</v>
      </c>
      <c r="B14933" s="221" t="s">
        <v>786</v>
      </c>
      <c r="C14933" s="222" t="s">
        <v>562</v>
      </c>
      <c r="D14933" s="222" t="s">
        <v>164</v>
      </c>
      <c r="E14933" s="199" t="s">
        <v>163</v>
      </c>
      <c r="F14933" s="200" t="s">
        <v>2053</v>
      </c>
      <c r="G14933" s="200" t="s">
        <v>9089</v>
      </c>
      <c r="H14933" s="200" t="s">
        <v>80</v>
      </c>
      <c r="I14933" s="200">
        <v>45952</v>
      </c>
      <c r="J14933" s="143">
        <f t="shared" si="233"/>
        <v>45952</v>
      </c>
      <c r="K14933" s="202">
        <v>2</v>
      </c>
      <c r="L14933" s="284" t="s">
        <v>12479</v>
      </c>
      <c r="M14933" s="223"/>
      <c r="N14933" s="203">
        <v>2.3624999999999998</v>
      </c>
      <c r="O14933" s="222" t="s">
        <v>943</v>
      </c>
    </row>
    <row r="14934" spans="1:15" ht="29.25" customHeight="1">
      <c r="A14934" s="221" t="s">
        <v>2860</v>
      </c>
      <c r="B14934" s="221" t="s">
        <v>786</v>
      </c>
      <c r="C14934" s="222" t="s">
        <v>562</v>
      </c>
      <c r="D14934" s="222" t="s">
        <v>164</v>
      </c>
      <c r="E14934" s="199" t="s">
        <v>163</v>
      </c>
      <c r="F14934" s="200" t="s">
        <v>6337</v>
      </c>
      <c r="G14934" s="200" t="s">
        <v>6338</v>
      </c>
      <c r="H14934" s="200" t="s">
        <v>7382</v>
      </c>
      <c r="I14934" s="200">
        <v>45952</v>
      </c>
      <c r="J14934" s="143">
        <f t="shared" si="233"/>
        <v>45952</v>
      </c>
      <c r="K14934" s="202">
        <v>7</v>
      </c>
      <c r="L14934" s="284" t="s">
        <v>12480</v>
      </c>
      <c r="M14934" s="223"/>
      <c r="N14934" s="203">
        <v>21.9375</v>
      </c>
      <c r="O14934" s="222" t="s">
        <v>968</v>
      </c>
    </row>
    <row r="14935" spans="1:15" ht="29.25" customHeight="1">
      <c r="A14935" s="221" t="s">
        <v>2860</v>
      </c>
      <c r="B14935" s="221" t="s">
        <v>786</v>
      </c>
      <c r="C14935" s="222" t="s">
        <v>562</v>
      </c>
      <c r="D14935" s="222" t="s">
        <v>164</v>
      </c>
      <c r="E14935" s="199" t="s">
        <v>178</v>
      </c>
      <c r="F14935" s="200"/>
      <c r="G14935" s="200"/>
      <c r="H14935" s="200"/>
      <c r="I14935" s="200">
        <v>45953</v>
      </c>
      <c r="J14935" s="143">
        <f t="shared" si="233"/>
        <v>45953</v>
      </c>
      <c r="K14935" s="202">
        <v>1</v>
      </c>
      <c r="L14935" s="285" t="s">
        <v>9732</v>
      </c>
      <c r="M14935" s="223"/>
      <c r="N14935" s="203"/>
      <c r="O14935" s="222" t="s">
        <v>326</v>
      </c>
    </row>
    <row r="14936" spans="1:15" ht="29.25" customHeight="1">
      <c r="A14936" s="221" t="s">
        <v>2860</v>
      </c>
      <c r="B14936" s="221" t="s">
        <v>786</v>
      </c>
      <c r="C14936" s="222" t="s">
        <v>562</v>
      </c>
      <c r="D14936" s="222" t="s">
        <v>164</v>
      </c>
      <c r="E14936" s="199" t="s">
        <v>163</v>
      </c>
      <c r="F14936" s="200" t="s">
        <v>2053</v>
      </c>
      <c r="G14936" s="200" t="s">
        <v>9089</v>
      </c>
      <c r="H14936" s="200" t="s">
        <v>118</v>
      </c>
      <c r="I14936" s="200">
        <v>45953</v>
      </c>
      <c r="J14936" s="143">
        <f t="shared" si="233"/>
        <v>45953</v>
      </c>
      <c r="K14936" s="202">
        <v>5.5</v>
      </c>
      <c r="L14936" s="284" t="s">
        <v>12631</v>
      </c>
      <c r="M14936" s="223"/>
      <c r="N14936" s="203">
        <v>14.35</v>
      </c>
      <c r="O14936" s="222" t="s">
        <v>940</v>
      </c>
    </row>
    <row r="14937" spans="1:15" ht="29.25" customHeight="1">
      <c r="A14937" s="221" t="s">
        <v>2860</v>
      </c>
      <c r="B14937" s="221" t="s">
        <v>786</v>
      </c>
      <c r="C14937" s="222" t="s">
        <v>562</v>
      </c>
      <c r="D14937" s="222" t="s">
        <v>164</v>
      </c>
      <c r="E14937" s="199" t="s">
        <v>163</v>
      </c>
      <c r="F14937" s="200" t="s">
        <v>6337</v>
      </c>
      <c r="G14937" s="200" t="s">
        <v>6338</v>
      </c>
      <c r="H14937" s="200" t="s">
        <v>7382</v>
      </c>
      <c r="I14937" s="200">
        <v>45953</v>
      </c>
      <c r="J14937" s="143">
        <f t="shared" si="233"/>
        <v>45953</v>
      </c>
      <c r="K14937" s="202">
        <v>2</v>
      </c>
      <c r="L14937" s="284" t="s">
        <v>12632</v>
      </c>
      <c r="M14937" s="223"/>
      <c r="N14937" s="203">
        <v>21.9375</v>
      </c>
      <c r="O14937" s="222" t="s">
        <v>968</v>
      </c>
    </row>
    <row r="14938" spans="1:15" ht="29.25" customHeight="1">
      <c r="A14938" s="221" t="s">
        <v>2860</v>
      </c>
      <c r="B14938" s="221" t="s">
        <v>786</v>
      </c>
      <c r="C14938" s="222" t="s">
        <v>562</v>
      </c>
      <c r="D14938" s="222" t="s">
        <v>164</v>
      </c>
      <c r="E14938" s="199" t="s">
        <v>163</v>
      </c>
      <c r="F14938" s="200" t="s">
        <v>2053</v>
      </c>
      <c r="G14938" s="200" t="s">
        <v>9089</v>
      </c>
      <c r="H14938" s="200"/>
      <c r="I14938" s="200">
        <v>45957</v>
      </c>
      <c r="J14938" s="143">
        <f t="shared" si="233"/>
        <v>45957</v>
      </c>
      <c r="K14938" s="202">
        <v>0.5</v>
      </c>
      <c r="L14938" s="285" t="s">
        <v>12635</v>
      </c>
      <c r="M14938" s="223"/>
      <c r="N14938" s="203"/>
      <c r="O14938" s="222" t="s">
        <v>326</v>
      </c>
    </row>
    <row r="14939" spans="1:15" ht="29.25" customHeight="1">
      <c r="A14939" s="221" t="s">
        <v>2860</v>
      </c>
      <c r="B14939" s="221" t="s">
        <v>786</v>
      </c>
      <c r="C14939" s="222" t="s">
        <v>562</v>
      </c>
      <c r="D14939" s="222" t="s">
        <v>164</v>
      </c>
      <c r="E14939" s="199" t="s">
        <v>163</v>
      </c>
      <c r="F14939" s="200" t="s">
        <v>5181</v>
      </c>
      <c r="G14939" s="200" t="s">
        <v>5182</v>
      </c>
      <c r="H14939" s="200" t="s">
        <v>258</v>
      </c>
      <c r="I14939" s="200">
        <v>45957</v>
      </c>
      <c r="J14939" s="143">
        <f t="shared" si="233"/>
        <v>45957</v>
      </c>
      <c r="K14939" s="202">
        <v>2</v>
      </c>
      <c r="L14939" s="284" t="s">
        <v>12633</v>
      </c>
      <c r="M14939" s="223"/>
      <c r="N14939" s="203">
        <v>8.2874999999999996</v>
      </c>
      <c r="O14939" s="222" t="s">
        <v>943</v>
      </c>
    </row>
    <row r="14940" spans="1:15" ht="29.25" customHeight="1">
      <c r="A14940" s="221" t="s">
        <v>2860</v>
      </c>
      <c r="B14940" s="221" t="s">
        <v>786</v>
      </c>
      <c r="C14940" s="222" t="s">
        <v>562</v>
      </c>
      <c r="D14940" s="222" t="s">
        <v>164</v>
      </c>
      <c r="E14940" s="199" t="s">
        <v>163</v>
      </c>
      <c r="F14940" s="200" t="s">
        <v>2053</v>
      </c>
      <c r="G14940" s="200" t="s">
        <v>9089</v>
      </c>
      <c r="H14940" s="200" t="s">
        <v>80</v>
      </c>
      <c r="I14940" s="200">
        <v>45957</v>
      </c>
      <c r="J14940" s="143">
        <f t="shared" si="233"/>
        <v>45957</v>
      </c>
      <c r="K14940" s="202">
        <v>6.5</v>
      </c>
      <c r="L14940" s="284" t="s">
        <v>12634</v>
      </c>
      <c r="M14940" s="223"/>
      <c r="N14940" s="203">
        <v>2.3624999999999998</v>
      </c>
      <c r="O14940" s="222" t="s">
        <v>943</v>
      </c>
    </row>
    <row r="14941" spans="1:15" ht="29.25" customHeight="1">
      <c r="A14941" s="221" t="s">
        <v>2860</v>
      </c>
      <c r="B14941" s="221" t="s">
        <v>786</v>
      </c>
      <c r="C14941" s="222" t="s">
        <v>562</v>
      </c>
      <c r="D14941" s="222" t="s">
        <v>164</v>
      </c>
      <c r="E14941" s="199" t="s">
        <v>163</v>
      </c>
      <c r="F14941" s="200" t="s">
        <v>2053</v>
      </c>
      <c r="G14941" s="200" t="s">
        <v>9089</v>
      </c>
      <c r="H14941" s="200" t="s">
        <v>80</v>
      </c>
      <c r="I14941" s="200">
        <v>45958</v>
      </c>
      <c r="J14941" s="143">
        <f t="shared" si="233"/>
        <v>45958</v>
      </c>
      <c r="K14941" s="202">
        <v>1.5</v>
      </c>
      <c r="L14941" s="284" t="s">
        <v>12637</v>
      </c>
      <c r="M14941" s="223"/>
      <c r="N14941" s="203">
        <v>2.3624999999999998</v>
      </c>
      <c r="O14941" s="222" t="s">
        <v>943</v>
      </c>
    </row>
    <row r="14942" spans="1:15" ht="29.25" customHeight="1">
      <c r="A14942" s="221" t="s">
        <v>2860</v>
      </c>
      <c r="B14942" s="221" t="s">
        <v>786</v>
      </c>
      <c r="C14942" s="222" t="s">
        <v>562</v>
      </c>
      <c r="D14942" s="222" t="s">
        <v>164</v>
      </c>
      <c r="E14942" s="199" t="s">
        <v>163</v>
      </c>
      <c r="F14942" s="200" t="s">
        <v>2053</v>
      </c>
      <c r="G14942" s="200" t="s">
        <v>9089</v>
      </c>
      <c r="H14942" s="200" t="s">
        <v>118</v>
      </c>
      <c r="I14942" s="200">
        <v>45958</v>
      </c>
      <c r="J14942" s="143">
        <f t="shared" si="233"/>
        <v>45958</v>
      </c>
      <c r="K14942" s="202">
        <v>7</v>
      </c>
      <c r="L14942" s="285" t="s">
        <v>12636</v>
      </c>
      <c r="M14942" s="223"/>
      <c r="N14942" s="203">
        <v>14.35</v>
      </c>
      <c r="O14942" s="222" t="s">
        <v>940</v>
      </c>
    </row>
    <row r="14943" spans="1:15" ht="29.25" customHeight="1">
      <c r="A14943" s="221" t="s">
        <v>2860</v>
      </c>
      <c r="B14943" s="221" t="s">
        <v>786</v>
      </c>
      <c r="C14943" s="222" t="s">
        <v>562</v>
      </c>
      <c r="D14943" s="222" t="s">
        <v>164</v>
      </c>
      <c r="E14943" s="199" t="s">
        <v>163</v>
      </c>
      <c r="F14943" s="200" t="s">
        <v>5181</v>
      </c>
      <c r="G14943" s="200" t="s">
        <v>5182</v>
      </c>
      <c r="H14943" s="200" t="s">
        <v>258</v>
      </c>
      <c r="I14943" s="200">
        <v>45959</v>
      </c>
      <c r="J14943" s="143">
        <f t="shared" si="233"/>
        <v>45959</v>
      </c>
      <c r="K14943" s="202">
        <v>6</v>
      </c>
      <c r="L14943" s="284" t="s">
        <v>12639</v>
      </c>
      <c r="M14943" s="223"/>
      <c r="N14943" s="203">
        <v>8.2874999999999996</v>
      </c>
      <c r="O14943" s="222" t="s">
        <v>943</v>
      </c>
    </row>
    <row r="14944" spans="1:15" ht="29.25" customHeight="1">
      <c r="A14944" s="221" t="s">
        <v>2860</v>
      </c>
      <c r="B14944" s="221" t="s">
        <v>786</v>
      </c>
      <c r="C14944" s="222" t="s">
        <v>562</v>
      </c>
      <c r="D14944" s="222" t="s">
        <v>164</v>
      </c>
      <c r="E14944" s="199" t="s">
        <v>163</v>
      </c>
      <c r="F14944" s="200" t="s">
        <v>6337</v>
      </c>
      <c r="G14944" s="200" t="s">
        <v>6338</v>
      </c>
      <c r="H14944" s="200" t="s">
        <v>7382</v>
      </c>
      <c r="I14944" s="200">
        <v>45959</v>
      </c>
      <c r="J14944" s="143">
        <f t="shared" si="233"/>
        <v>45959</v>
      </c>
      <c r="K14944" s="202">
        <v>2.5</v>
      </c>
      <c r="L14944" s="284" t="s">
        <v>12638</v>
      </c>
      <c r="M14944" s="223"/>
      <c r="N14944" s="203">
        <v>21.9375</v>
      </c>
      <c r="O14944" s="222" t="s">
        <v>968</v>
      </c>
    </row>
    <row r="14945" spans="1:15" ht="29.25" customHeight="1">
      <c r="A14945" s="221" t="s">
        <v>2860</v>
      </c>
      <c r="B14945" s="221" t="s">
        <v>786</v>
      </c>
      <c r="C14945" s="222" t="s">
        <v>562</v>
      </c>
      <c r="D14945" s="222" t="s">
        <v>164</v>
      </c>
      <c r="E14945" s="199" t="s">
        <v>178</v>
      </c>
      <c r="F14945" s="200"/>
      <c r="G14945" s="200"/>
      <c r="H14945" s="200"/>
      <c r="I14945" s="200">
        <v>45960</v>
      </c>
      <c r="J14945" s="143">
        <f t="shared" si="233"/>
        <v>45960</v>
      </c>
      <c r="K14945" s="202">
        <v>1</v>
      </c>
      <c r="L14945" s="285" t="s">
        <v>3922</v>
      </c>
      <c r="M14945" s="223"/>
      <c r="N14945" s="203"/>
      <c r="O14945" s="222" t="s">
        <v>326</v>
      </c>
    </row>
    <row r="14946" spans="1:15" ht="29.25" customHeight="1">
      <c r="A14946" s="221" t="s">
        <v>2860</v>
      </c>
      <c r="B14946" s="221" t="s">
        <v>786</v>
      </c>
      <c r="C14946" s="222" t="s">
        <v>562</v>
      </c>
      <c r="D14946" s="222" t="s">
        <v>164</v>
      </c>
      <c r="E14946" s="199" t="s">
        <v>176</v>
      </c>
      <c r="F14946" s="200"/>
      <c r="G14946" s="200"/>
      <c r="H14946" s="200"/>
      <c r="I14946" s="200">
        <v>45960</v>
      </c>
      <c r="J14946" s="143">
        <f t="shared" si="233"/>
        <v>45960</v>
      </c>
      <c r="K14946" s="202">
        <v>5</v>
      </c>
      <c r="L14946" s="284" t="s">
        <v>12804</v>
      </c>
      <c r="M14946" s="223" t="s">
        <v>12805</v>
      </c>
      <c r="N14946" s="203"/>
      <c r="O14946" s="222" t="s">
        <v>326</v>
      </c>
    </row>
    <row r="14947" spans="1:15" ht="29.25" customHeight="1">
      <c r="A14947" s="221" t="s">
        <v>2860</v>
      </c>
      <c r="B14947" s="221" t="s">
        <v>786</v>
      </c>
      <c r="C14947" s="222" t="s">
        <v>562</v>
      </c>
      <c r="D14947" s="222" t="s">
        <v>164</v>
      </c>
      <c r="E14947" s="199" t="s">
        <v>163</v>
      </c>
      <c r="F14947" s="200" t="s">
        <v>5181</v>
      </c>
      <c r="G14947" s="200" t="s">
        <v>5182</v>
      </c>
      <c r="H14947" s="200" t="s">
        <v>258</v>
      </c>
      <c r="I14947" s="200">
        <v>45960</v>
      </c>
      <c r="J14947" s="143">
        <f t="shared" si="233"/>
        <v>45960</v>
      </c>
      <c r="K14947" s="202">
        <v>1</v>
      </c>
      <c r="L14947" s="284" t="s">
        <v>12807</v>
      </c>
      <c r="M14947" s="223"/>
      <c r="N14947" s="203">
        <v>8.2874999999999996</v>
      </c>
      <c r="O14947" s="222" t="s">
        <v>943</v>
      </c>
    </row>
    <row r="14948" spans="1:15" ht="29.25" customHeight="1">
      <c r="A14948" s="221" t="s">
        <v>2860</v>
      </c>
      <c r="B14948" s="221" t="s">
        <v>786</v>
      </c>
      <c r="C14948" s="222" t="s">
        <v>562</v>
      </c>
      <c r="D14948" s="222" t="s">
        <v>164</v>
      </c>
      <c r="E14948" s="199" t="s">
        <v>163</v>
      </c>
      <c r="F14948" s="200" t="s">
        <v>2053</v>
      </c>
      <c r="G14948" s="200" t="s">
        <v>9089</v>
      </c>
      <c r="H14948" s="200" t="s">
        <v>80</v>
      </c>
      <c r="I14948" s="200">
        <v>45960</v>
      </c>
      <c r="J14948" s="143">
        <f t="shared" si="233"/>
        <v>45960</v>
      </c>
      <c r="K14948" s="202">
        <v>0.5</v>
      </c>
      <c r="L14948" s="285" t="s">
        <v>12806</v>
      </c>
      <c r="M14948" s="223"/>
      <c r="N14948" s="203">
        <v>2.3624999999999998</v>
      </c>
      <c r="O14948" s="222" t="s">
        <v>943</v>
      </c>
    </row>
    <row r="14949" spans="1:15" ht="29.25" customHeight="1">
      <c r="A14949" s="221" t="s">
        <v>2860</v>
      </c>
      <c r="B14949" s="221" t="s">
        <v>786</v>
      </c>
      <c r="C14949" s="222" t="s">
        <v>562</v>
      </c>
      <c r="D14949" s="222" t="s">
        <v>164</v>
      </c>
      <c r="E14949" s="199" t="s">
        <v>163</v>
      </c>
      <c r="F14949" s="200" t="s">
        <v>6337</v>
      </c>
      <c r="G14949" s="200" t="s">
        <v>6338</v>
      </c>
      <c r="H14949" s="200" t="s">
        <v>7382</v>
      </c>
      <c r="I14949" s="200">
        <v>45960</v>
      </c>
      <c r="J14949" s="143">
        <f t="shared" si="233"/>
        <v>45960</v>
      </c>
      <c r="K14949" s="202">
        <v>1</v>
      </c>
      <c r="L14949" s="284" t="s">
        <v>12808</v>
      </c>
      <c r="M14949" s="223"/>
      <c r="N14949" s="203">
        <v>21.9375</v>
      </c>
      <c r="O14949" s="222" t="s">
        <v>968</v>
      </c>
    </row>
    <row r="14950" spans="1:15" ht="29.25" customHeight="1">
      <c r="A14950" s="221" t="s">
        <v>2860</v>
      </c>
      <c r="B14950" s="221" t="s">
        <v>786</v>
      </c>
      <c r="C14950" s="222" t="s">
        <v>562</v>
      </c>
      <c r="D14950" s="222" t="s">
        <v>164</v>
      </c>
      <c r="E14950" s="199" t="s">
        <v>163</v>
      </c>
      <c r="F14950" s="200" t="s">
        <v>2053</v>
      </c>
      <c r="G14950" s="200" t="s">
        <v>9089</v>
      </c>
      <c r="H14950" s="200" t="s">
        <v>80</v>
      </c>
      <c r="I14950" s="200">
        <v>45961</v>
      </c>
      <c r="J14950" s="143">
        <f t="shared" si="233"/>
        <v>45961</v>
      </c>
      <c r="K14950" s="202">
        <v>1</v>
      </c>
      <c r="L14950" s="284" t="s">
        <v>12809</v>
      </c>
      <c r="M14950" s="223"/>
      <c r="N14950" s="203">
        <v>2.3624999999999998</v>
      </c>
      <c r="O14950" s="222" t="s">
        <v>943</v>
      </c>
    </row>
    <row r="14951" spans="1:15" ht="29.25" customHeight="1">
      <c r="A14951" s="221" t="s">
        <v>2860</v>
      </c>
      <c r="B14951" s="221" t="s">
        <v>786</v>
      </c>
      <c r="C14951" s="222" t="s">
        <v>562</v>
      </c>
      <c r="D14951" s="222" t="s">
        <v>164</v>
      </c>
      <c r="E14951" s="199" t="s">
        <v>163</v>
      </c>
      <c r="F14951" s="200" t="s">
        <v>6337</v>
      </c>
      <c r="G14951" s="200" t="s">
        <v>6338</v>
      </c>
      <c r="H14951" s="200" t="s">
        <v>7382</v>
      </c>
      <c r="I14951" s="200">
        <v>45961</v>
      </c>
      <c r="J14951" s="143">
        <f t="shared" si="233"/>
        <v>45961</v>
      </c>
      <c r="K14951" s="202">
        <v>6</v>
      </c>
      <c r="L14951" s="284" t="s">
        <v>12811</v>
      </c>
      <c r="M14951" s="223"/>
      <c r="N14951" s="203">
        <v>21.9375</v>
      </c>
      <c r="O14951" s="222" t="s">
        <v>968</v>
      </c>
    </row>
    <row r="14952" spans="1:15" ht="29.25" customHeight="1">
      <c r="A14952" s="221" t="s">
        <v>2860</v>
      </c>
      <c r="B14952" s="221" t="s">
        <v>786</v>
      </c>
      <c r="C14952" s="222" t="s">
        <v>562</v>
      </c>
      <c r="D14952" s="222" t="s">
        <v>164</v>
      </c>
      <c r="E14952" s="199" t="s">
        <v>163</v>
      </c>
      <c r="F14952" s="200" t="s">
        <v>6525</v>
      </c>
      <c r="G14952" s="200" t="s">
        <v>6697</v>
      </c>
      <c r="H14952" s="200" t="s">
        <v>7920</v>
      </c>
      <c r="I14952" s="200">
        <v>45961</v>
      </c>
      <c r="J14952" s="143">
        <f t="shared" si="233"/>
        <v>45961</v>
      </c>
      <c r="K14952" s="202">
        <v>1</v>
      </c>
      <c r="L14952" s="284" t="s">
        <v>12810</v>
      </c>
      <c r="M14952" s="223"/>
      <c r="N14952" s="203">
        <v>0.9375</v>
      </c>
      <c r="O14952" s="222" t="s">
        <v>968</v>
      </c>
    </row>
    <row r="14953" spans="1:15" ht="29.25" customHeight="1">
      <c r="A14953" s="221" t="s">
        <v>2860</v>
      </c>
      <c r="B14953" s="221" t="s">
        <v>786</v>
      </c>
      <c r="C14953" s="222" t="s">
        <v>562</v>
      </c>
      <c r="D14953" s="222" t="s">
        <v>164</v>
      </c>
      <c r="E14953" s="199" t="s">
        <v>163</v>
      </c>
      <c r="F14953" s="200" t="s">
        <v>2053</v>
      </c>
      <c r="G14953" s="200" t="s">
        <v>9089</v>
      </c>
      <c r="H14953" s="200" t="s">
        <v>80</v>
      </c>
      <c r="I14953" s="200">
        <v>45964</v>
      </c>
      <c r="J14953" s="143">
        <f t="shared" si="233"/>
        <v>45964</v>
      </c>
      <c r="K14953" s="202">
        <v>3</v>
      </c>
      <c r="L14953" s="284" t="s">
        <v>12812</v>
      </c>
      <c r="M14953" s="223"/>
      <c r="N14953" s="203">
        <v>2.3624999999999998</v>
      </c>
      <c r="O14953" s="222" t="s">
        <v>943</v>
      </c>
    </row>
    <row r="14954" spans="1:15" ht="29.25" customHeight="1">
      <c r="A14954" s="221" t="s">
        <v>2860</v>
      </c>
      <c r="B14954" s="221" t="s">
        <v>786</v>
      </c>
      <c r="C14954" s="222" t="s">
        <v>562</v>
      </c>
      <c r="D14954" s="222" t="s">
        <v>164</v>
      </c>
      <c r="E14954" s="199" t="s">
        <v>163</v>
      </c>
      <c r="F14954" s="200" t="s">
        <v>6337</v>
      </c>
      <c r="G14954" s="200" t="s">
        <v>6338</v>
      </c>
      <c r="H14954" s="200" t="s">
        <v>7382</v>
      </c>
      <c r="I14954" s="200">
        <v>45964</v>
      </c>
      <c r="J14954" s="143">
        <f t="shared" si="233"/>
        <v>45964</v>
      </c>
      <c r="K14954" s="202">
        <v>1</v>
      </c>
      <c r="L14954" s="284" t="s">
        <v>12814</v>
      </c>
      <c r="M14954" s="223"/>
      <c r="N14954" s="203">
        <v>21.9375</v>
      </c>
      <c r="O14954" s="222" t="s">
        <v>968</v>
      </c>
    </row>
    <row r="14955" spans="1:15" ht="29.25" customHeight="1">
      <c r="A14955" s="221" t="s">
        <v>2860</v>
      </c>
      <c r="B14955" s="221" t="s">
        <v>786</v>
      </c>
      <c r="C14955" s="222" t="s">
        <v>562</v>
      </c>
      <c r="D14955" s="222" t="s">
        <v>164</v>
      </c>
      <c r="E14955" s="199" t="s">
        <v>163</v>
      </c>
      <c r="F14955" s="200" t="s">
        <v>6525</v>
      </c>
      <c r="G14955" s="200" t="s">
        <v>6697</v>
      </c>
      <c r="H14955" s="200" t="s">
        <v>7920</v>
      </c>
      <c r="I14955" s="200">
        <v>45964</v>
      </c>
      <c r="J14955" s="143">
        <f t="shared" si="233"/>
        <v>45964</v>
      </c>
      <c r="K14955" s="202">
        <v>4.5</v>
      </c>
      <c r="L14955" s="284" t="s">
        <v>12813</v>
      </c>
      <c r="M14955" s="223"/>
      <c r="N14955" s="203">
        <v>0.9375</v>
      </c>
      <c r="O14955" s="222" t="s">
        <v>968</v>
      </c>
    </row>
    <row r="14956" spans="1:15" ht="29.25" customHeight="1">
      <c r="A14956" s="221" t="s">
        <v>2860</v>
      </c>
      <c r="B14956" s="221" t="s">
        <v>786</v>
      </c>
      <c r="C14956" s="222" t="s">
        <v>562</v>
      </c>
      <c r="D14956" s="222" t="s">
        <v>164</v>
      </c>
      <c r="E14956" s="199" t="s">
        <v>163</v>
      </c>
      <c r="F14956" s="200" t="s">
        <v>2053</v>
      </c>
      <c r="G14956" s="200" t="s">
        <v>9089</v>
      </c>
      <c r="H14956" s="200" t="s">
        <v>80</v>
      </c>
      <c r="I14956" s="200">
        <v>45965</v>
      </c>
      <c r="J14956" s="143">
        <f t="shared" si="233"/>
        <v>45965</v>
      </c>
      <c r="K14956" s="202">
        <v>5.5</v>
      </c>
      <c r="L14956" s="284" t="s">
        <v>12816</v>
      </c>
      <c r="M14956" s="223"/>
      <c r="N14956" s="203">
        <v>2.3624999999999998</v>
      </c>
      <c r="O14956" s="222" t="s">
        <v>943</v>
      </c>
    </row>
    <row r="14957" spans="1:15" ht="29.25" customHeight="1">
      <c r="A14957" s="221" t="s">
        <v>2860</v>
      </c>
      <c r="B14957" s="221" t="s">
        <v>786</v>
      </c>
      <c r="C14957" s="222" t="s">
        <v>562</v>
      </c>
      <c r="D14957" s="222" t="s">
        <v>164</v>
      </c>
      <c r="E14957" s="199" t="s">
        <v>163</v>
      </c>
      <c r="F14957" s="200" t="s">
        <v>6337</v>
      </c>
      <c r="G14957" s="200" t="s">
        <v>6338</v>
      </c>
      <c r="H14957" s="200" t="s">
        <v>7382</v>
      </c>
      <c r="I14957" s="200">
        <v>45965</v>
      </c>
      <c r="J14957" s="143">
        <f t="shared" si="233"/>
        <v>45965</v>
      </c>
      <c r="K14957" s="202">
        <v>1</v>
      </c>
      <c r="L14957" s="284" t="s">
        <v>12815</v>
      </c>
      <c r="M14957" s="223"/>
      <c r="N14957" s="203">
        <v>21.9375</v>
      </c>
      <c r="O14957" s="222" t="s">
        <v>968</v>
      </c>
    </row>
    <row r="14958" spans="1:15" ht="29.25" customHeight="1">
      <c r="A14958" s="221" t="s">
        <v>2860</v>
      </c>
      <c r="B14958" s="221" t="s">
        <v>786</v>
      </c>
      <c r="C14958" s="222" t="s">
        <v>562</v>
      </c>
      <c r="D14958" s="222" t="s">
        <v>164</v>
      </c>
      <c r="E14958" s="199" t="s">
        <v>163</v>
      </c>
      <c r="F14958" s="200" t="s">
        <v>6525</v>
      </c>
      <c r="G14958" s="200" t="s">
        <v>6697</v>
      </c>
      <c r="H14958" s="200" t="s">
        <v>7920</v>
      </c>
      <c r="I14958" s="200">
        <v>45965</v>
      </c>
      <c r="J14958" s="143">
        <f t="shared" si="233"/>
        <v>45965</v>
      </c>
      <c r="K14958" s="202">
        <v>2</v>
      </c>
      <c r="L14958" s="284" t="s">
        <v>12817</v>
      </c>
      <c r="M14958" s="223"/>
      <c r="N14958" s="203">
        <v>0.9375</v>
      </c>
      <c r="O14958" s="222" t="s">
        <v>968</v>
      </c>
    </row>
    <row r="14959" spans="1:15" ht="29.25" customHeight="1">
      <c r="A14959" s="221" t="s">
        <v>2860</v>
      </c>
      <c r="B14959" s="221" t="s">
        <v>786</v>
      </c>
      <c r="C14959" s="222" t="s">
        <v>562</v>
      </c>
      <c r="D14959" s="222" t="s">
        <v>164</v>
      </c>
      <c r="E14959" s="199" t="s">
        <v>163</v>
      </c>
      <c r="F14959" s="200" t="s">
        <v>5181</v>
      </c>
      <c r="G14959" s="200" t="s">
        <v>5182</v>
      </c>
      <c r="H14959" s="200" t="s">
        <v>258</v>
      </c>
      <c r="I14959" s="200">
        <v>45966</v>
      </c>
      <c r="J14959" s="143">
        <f t="shared" si="233"/>
        <v>45966</v>
      </c>
      <c r="K14959" s="202">
        <v>2</v>
      </c>
      <c r="L14959" s="284" t="s">
        <v>12821</v>
      </c>
      <c r="M14959" s="223"/>
      <c r="N14959" s="203">
        <v>8.2874999999999996</v>
      </c>
      <c r="O14959" s="222" t="s">
        <v>943</v>
      </c>
    </row>
    <row r="14960" spans="1:15" ht="29.25" customHeight="1">
      <c r="A14960" s="221" t="s">
        <v>2860</v>
      </c>
      <c r="B14960" s="221" t="s">
        <v>786</v>
      </c>
      <c r="C14960" s="222" t="s">
        <v>562</v>
      </c>
      <c r="D14960" s="222" t="s">
        <v>164</v>
      </c>
      <c r="E14960" s="199" t="s">
        <v>163</v>
      </c>
      <c r="F14960" s="200" t="s">
        <v>2053</v>
      </c>
      <c r="G14960" s="200" t="s">
        <v>9089</v>
      </c>
      <c r="H14960" s="200" t="s">
        <v>80</v>
      </c>
      <c r="I14960" s="200">
        <v>45966</v>
      </c>
      <c r="J14960" s="143">
        <f t="shared" si="233"/>
        <v>45966</v>
      </c>
      <c r="K14960" s="202">
        <v>1</v>
      </c>
      <c r="L14960" s="285" t="s">
        <v>12820</v>
      </c>
      <c r="M14960" s="223"/>
      <c r="N14960" s="203">
        <v>2.3624999999999998</v>
      </c>
      <c r="O14960" s="222" t="s">
        <v>943</v>
      </c>
    </row>
    <row r="14961" spans="1:15" ht="29.25" customHeight="1">
      <c r="A14961" s="221" t="s">
        <v>2860</v>
      </c>
      <c r="B14961" s="221" t="s">
        <v>786</v>
      </c>
      <c r="C14961" s="222" t="s">
        <v>562</v>
      </c>
      <c r="D14961" s="222" t="s">
        <v>164</v>
      </c>
      <c r="E14961" s="199" t="s">
        <v>163</v>
      </c>
      <c r="F14961" s="200" t="s">
        <v>8347</v>
      </c>
      <c r="G14961" s="200" t="s">
        <v>8348</v>
      </c>
      <c r="H14961" s="200" t="s">
        <v>8713</v>
      </c>
      <c r="I14961" s="200">
        <v>45966</v>
      </c>
      <c r="J14961" s="143">
        <f t="shared" si="233"/>
        <v>45966</v>
      </c>
      <c r="K14961" s="202">
        <v>4.5</v>
      </c>
      <c r="L14961" s="285" t="s">
        <v>12818</v>
      </c>
      <c r="M14961" s="223"/>
      <c r="N14961" s="203">
        <v>1.0520833333333299</v>
      </c>
      <c r="O14961" s="222" t="s">
        <v>1014</v>
      </c>
    </row>
    <row r="14962" spans="1:15" ht="29.25" customHeight="1">
      <c r="A14962" s="221" t="s">
        <v>2860</v>
      </c>
      <c r="B14962" s="221" t="s">
        <v>786</v>
      </c>
      <c r="C14962" s="222" t="s">
        <v>562</v>
      </c>
      <c r="D14962" s="222" t="s">
        <v>164</v>
      </c>
      <c r="E14962" s="199" t="s">
        <v>163</v>
      </c>
      <c r="F14962" s="200" t="s">
        <v>6337</v>
      </c>
      <c r="G14962" s="200" t="s">
        <v>6338</v>
      </c>
      <c r="H14962" s="200" t="s">
        <v>7382</v>
      </c>
      <c r="I14962" s="200">
        <v>45966</v>
      </c>
      <c r="J14962" s="143">
        <f t="shared" si="233"/>
        <v>45966</v>
      </c>
      <c r="K14962" s="202">
        <v>2</v>
      </c>
      <c r="L14962" s="284" t="s">
        <v>12819</v>
      </c>
      <c r="M14962" s="223"/>
      <c r="N14962" s="203">
        <v>21.9375</v>
      </c>
      <c r="O14962" s="222" t="s">
        <v>968</v>
      </c>
    </row>
    <row r="14963" spans="1:15" ht="29.25" customHeight="1">
      <c r="A14963" s="221" t="s">
        <v>2860</v>
      </c>
      <c r="B14963" s="221" t="s">
        <v>786</v>
      </c>
      <c r="C14963" s="222" t="s">
        <v>562</v>
      </c>
      <c r="D14963" s="222" t="s">
        <v>164</v>
      </c>
      <c r="E14963" s="199" t="s">
        <v>178</v>
      </c>
      <c r="F14963" s="200"/>
      <c r="G14963" s="200"/>
      <c r="H14963" s="200"/>
      <c r="I14963" s="200">
        <v>45967</v>
      </c>
      <c r="J14963" s="143">
        <f t="shared" si="233"/>
        <v>45967</v>
      </c>
      <c r="K14963" s="202">
        <v>1</v>
      </c>
      <c r="L14963" s="285" t="s">
        <v>3922</v>
      </c>
      <c r="M14963" s="223"/>
      <c r="N14963" s="203"/>
      <c r="O14963" s="222" t="s">
        <v>326</v>
      </c>
    </row>
    <row r="14964" spans="1:15" ht="29.25" customHeight="1">
      <c r="A14964" s="221" t="s">
        <v>2860</v>
      </c>
      <c r="B14964" s="221" t="s">
        <v>786</v>
      </c>
      <c r="C14964" s="222" t="s">
        <v>562</v>
      </c>
      <c r="D14964" s="222" t="s">
        <v>164</v>
      </c>
      <c r="E14964" s="199" t="s">
        <v>163</v>
      </c>
      <c r="F14964" s="200" t="s">
        <v>2053</v>
      </c>
      <c r="G14964" s="200" t="s">
        <v>9089</v>
      </c>
      <c r="H14964" s="200" t="s">
        <v>80</v>
      </c>
      <c r="I14964" s="200">
        <v>45967</v>
      </c>
      <c r="J14964" s="143">
        <f t="shared" si="233"/>
        <v>45967</v>
      </c>
      <c r="K14964" s="202">
        <v>1</v>
      </c>
      <c r="L14964" s="285" t="s">
        <v>12983</v>
      </c>
      <c r="M14964" s="223"/>
      <c r="N14964" s="203">
        <v>2.3624999999999998</v>
      </c>
      <c r="O14964" s="222" t="s">
        <v>943</v>
      </c>
    </row>
    <row r="14965" spans="1:15" ht="29.25" customHeight="1">
      <c r="A14965" s="221" t="s">
        <v>2860</v>
      </c>
      <c r="B14965" s="221" t="s">
        <v>786</v>
      </c>
      <c r="C14965" s="222" t="s">
        <v>562</v>
      </c>
      <c r="D14965" s="222" t="s">
        <v>164</v>
      </c>
      <c r="E14965" s="199" t="s">
        <v>163</v>
      </c>
      <c r="F14965" s="200" t="s">
        <v>8347</v>
      </c>
      <c r="G14965" s="200" t="s">
        <v>8348</v>
      </c>
      <c r="H14965" s="200" t="s">
        <v>8713</v>
      </c>
      <c r="I14965" s="200">
        <v>45967</v>
      </c>
      <c r="J14965" s="143">
        <f t="shared" si="233"/>
        <v>45967</v>
      </c>
      <c r="K14965" s="202">
        <v>4.5</v>
      </c>
      <c r="L14965" s="285" t="s">
        <v>12818</v>
      </c>
      <c r="M14965" s="223"/>
      <c r="N14965" s="203">
        <v>1.0520833333333299</v>
      </c>
      <c r="O14965" s="222" t="s">
        <v>1014</v>
      </c>
    </row>
    <row r="14966" spans="1:15" ht="29.25" customHeight="1">
      <c r="A14966" s="221" t="s">
        <v>2860</v>
      </c>
      <c r="B14966" s="221" t="s">
        <v>786</v>
      </c>
      <c r="C14966" s="222" t="s">
        <v>562</v>
      </c>
      <c r="D14966" s="222" t="s">
        <v>164</v>
      </c>
      <c r="E14966" s="199" t="s">
        <v>163</v>
      </c>
      <c r="F14966" s="200" t="s">
        <v>6337</v>
      </c>
      <c r="G14966" s="200" t="s">
        <v>6338</v>
      </c>
      <c r="H14966" s="200" t="s">
        <v>7382</v>
      </c>
      <c r="I14966" s="200">
        <v>45967</v>
      </c>
      <c r="J14966" s="143">
        <f t="shared" si="233"/>
        <v>45967</v>
      </c>
      <c r="K14966" s="202">
        <v>2.5</v>
      </c>
      <c r="L14966" s="284" t="s">
        <v>12984</v>
      </c>
      <c r="M14966" s="223"/>
      <c r="N14966" s="203">
        <v>21.9375</v>
      </c>
      <c r="O14966" s="222" t="s">
        <v>968</v>
      </c>
    </row>
    <row r="14967" spans="1:15" ht="29.25" customHeight="1">
      <c r="A14967" s="221" t="s">
        <v>2860</v>
      </c>
      <c r="B14967" s="221" t="s">
        <v>786</v>
      </c>
      <c r="C14967" s="222" t="s">
        <v>562</v>
      </c>
      <c r="D14967" s="222" t="s">
        <v>164</v>
      </c>
      <c r="E14967" s="199" t="s">
        <v>163</v>
      </c>
      <c r="F14967" s="200" t="s">
        <v>2053</v>
      </c>
      <c r="G14967" s="200" t="s">
        <v>9089</v>
      </c>
      <c r="H14967" s="200" t="s">
        <v>80</v>
      </c>
      <c r="I14967" s="200">
        <v>45968</v>
      </c>
      <c r="J14967" s="143">
        <f t="shared" si="233"/>
        <v>45968</v>
      </c>
      <c r="K14967" s="202">
        <v>2.5</v>
      </c>
      <c r="L14967" s="284" t="s">
        <v>12985</v>
      </c>
      <c r="M14967" s="223"/>
      <c r="N14967" s="203">
        <v>2.3624999999999998</v>
      </c>
      <c r="O14967" s="222" t="s">
        <v>943</v>
      </c>
    </row>
    <row r="14968" spans="1:15" ht="29.25" customHeight="1">
      <c r="A14968" s="221" t="s">
        <v>2860</v>
      </c>
      <c r="B14968" s="221" t="s">
        <v>786</v>
      </c>
      <c r="C14968" s="222" t="s">
        <v>562</v>
      </c>
      <c r="D14968" s="222" t="s">
        <v>164</v>
      </c>
      <c r="E14968" s="199" t="s">
        <v>163</v>
      </c>
      <c r="F14968" s="200" t="s">
        <v>6337</v>
      </c>
      <c r="G14968" s="200" t="s">
        <v>6338</v>
      </c>
      <c r="H14968" s="200" t="s">
        <v>343</v>
      </c>
      <c r="I14968" s="200">
        <v>45968</v>
      </c>
      <c r="J14968" s="143">
        <f t="shared" si="233"/>
        <v>45968</v>
      </c>
      <c r="K14968" s="202">
        <v>2</v>
      </c>
      <c r="L14968" s="284" t="s">
        <v>12986</v>
      </c>
      <c r="M14968" s="223"/>
      <c r="N14968" s="203">
        <v>3.9375</v>
      </c>
      <c r="O14968" s="222" t="s">
        <v>968</v>
      </c>
    </row>
    <row r="14969" spans="1:15" ht="29.25" customHeight="1">
      <c r="A14969" s="221" t="s">
        <v>2860</v>
      </c>
      <c r="B14969" s="221" t="s">
        <v>786</v>
      </c>
      <c r="C14969" s="222" t="s">
        <v>562</v>
      </c>
      <c r="D14969" s="222" t="s">
        <v>164</v>
      </c>
      <c r="E14969" s="199" t="s">
        <v>163</v>
      </c>
      <c r="F14969" s="200" t="s">
        <v>8347</v>
      </c>
      <c r="G14969" s="200" t="s">
        <v>8348</v>
      </c>
      <c r="H14969" s="200" t="s">
        <v>8713</v>
      </c>
      <c r="I14969" s="200">
        <v>45968</v>
      </c>
      <c r="J14969" s="143">
        <f t="shared" si="233"/>
        <v>45968</v>
      </c>
      <c r="K14969" s="202">
        <v>4</v>
      </c>
      <c r="L14969" s="285" t="s">
        <v>12818</v>
      </c>
      <c r="M14969" s="223"/>
      <c r="N14969" s="203">
        <v>1.0520833333333299</v>
      </c>
      <c r="O14969" s="222" t="s">
        <v>1014</v>
      </c>
    </row>
    <row r="14970" spans="1:15" ht="29.25" customHeight="1">
      <c r="A14970" s="221" t="s">
        <v>2860</v>
      </c>
      <c r="B14970" s="221" t="s">
        <v>786</v>
      </c>
      <c r="C14970" s="222" t="s">
        <v>562</v>
      </c>
      <c r="D14970" s="222" t="s">
        <v>164</v>
      </c>
      <c r="E14970" s="199" t="s">
        <v>163</v>
      </c>
      <c r="F14970" s="200" t="s">
        <v>2053</v>
      </c>
      <c r="G14970" s="200" t="s">
        <v>9089</v>
      </c>
      <c r="H14970" s="200" t="s">
        <v>80</v>
      </c>
      <c r="I14970" s="200">
        <v>45971</v>
      </c>
      <c r="J14970" s="143">
        <f t="shared" si="233"/>
        <v>45971</v>
      </c>
      <c r="K14970" s="202">
        <v>5.5</v>
      </c>
      <c r="L14970" s="284" t="s">
        <v>12989</v>
      </c>
      <c r="M14970" s="223"/>
      <c r="N14970" s="203">
        <v>2.3624999999999998</v>
      </c>
      <c r="O14970" s="222" t="s">
        <v>943</v>
      </c>
    </row>
    <row r="14971" spans="1:15" ht="29.25" customHeight="1">
      <c r="A14971" s="221" t="s">
        <v>2860</v>
      </c>
      <c r="B14971" s="221" t="s">
        <v>786</v>
      </c>
      <c r="C14971" s="222" t="s">
        <v>562</v>
      </c>
      <c r="D14971" s="222" t="s">
        <v>164</v>
      </c>
      <c r="E14971" s="199" t="s">
        <v>163</v>
      </c>
      <c r="F14971" s="200" t="s">
        <v>6525</v>
      </c>
      <c r="G14971" s="200" t="s">
        <v>6697</v>
      </c>
      <c r="H14971" s="200" t="s">
        <v>98</v>
      </c>
      <c r="I14971" s="200">
        <v>45971</v>
      </c>
      <c r="J14971" s="143">
        <f t="shared" si="233"/>
        <v>45971</v>
      </c>
      <c r="K14971" s="202">
        <v>0.5</v>
      </c>
      <c r="L14971" s="285" t="s">
        <v>12988</v>
      </c>
      <c r="M14971" s="223"/>
      <c r="N14971" s="203">
        <v>1.2500000000000001E-2</v>
      </c>
      <c r="O14971" s="222" t="s">
        <v>943</v>
      </c>
    </row>
    <row r="14972" spans="1:15" ht="29.25" customHeight="1">
      <c r="A14972" s="221" t="s">
        <v>2860</v>
      </c>
      <c r="B14972" s="221" t="s">
        <v>786</v>
      </c>
      <c r="C14972" s="222" t="s">
        <v>562</v>
      </c>
      <c r="D14972" s="222" t="s">
        <v>164</v>
      </c>
      <c r="E14972" s="199" t="s">
        <v>163</v>
      </c>
      <c r="F14972" s="200" t="s">
        <v>6337</v>
      </c>
      <c r="G14972" s="200" t="s">
        <v>6338</v>
      </c>
      <c r="H14972" s="200" t="s">
        <v>7382</v>
      </c>
      <c r="I14972" s="200">
        <v>45971</v>
      </c>
      <c r="J14972" s="143">
        <f t="shared" si="233"/>
        <v>45971</v>
      </c>
      <c r="K14972" s="202">
        <v>3</v>
      </c>
      <c r="L14972" s="284" t="s">
        <v>12987</v>
      </c>
      <c r="M14972" s="223"/>
      <c r="N14972" s="203">
        <v>21.9375</v>
      </c>
      <c r="O14972" s="222" t="s">
        <v>968</v>
      </c>
    </row>
    <row r="14973" spans="1:15" ht="29.25" customHeight="1">
      <c r="A14973" s="221" t="s">
        <v>2860</v>
      </c>
      <c r="B14973" s="221" t="s">
        <v>786</v>
      </c>
      <c r="C14973" s="222" t="s">
        <v>562</v>
      </c>
      <c r="D14973" s="222" t="s">
        <v>164</v>
      </c>
      <c r="E14973" s="199" t="s">
        <v>163</v>
      </c>
      <c r="F14973" s="200" t="s">
        <v>2053</v>
      </c>
      <c r="G14973" s="200" t="s">
        <v>9089</v>
      </c>
      <c r="H14973" s="200" t="s">
        <v>80</v>
      </c>
      <c r="I14973" s="200">
        <v>45972</v>
      </c>
      <c r="J14973" s="143">
        <f t="shared" si="233"/>
        <v>45972</v>
      </c>
      <c r="K14973" s="202">
        <v>2</v>
      </c>
      <c r="L14973" s="285" t="s">
        <v>12990</v>
      </c>
      <c r="M14973" s="223"/>
      <c r="N14973" s="203">
        <v>2.3624999999999998</v>
      </c>
      <c r="O14973" s="222" t="s">
        <v>943</v>
      </c>
    </row>
    <row r="14974" spans="1:15" ht="29.25" customHeight="1">
      <c r="A14974" s="221" t="s">
        <v>2860</v>
      </c>
      <c r="B14974" s="221" t="s">
        <v>786</v>
      </c>
      <c r="C14974" s="222" t="s">
        <v>562</v>
      </c>
      <c r="D14974" s="222" t="s">
        <v>164</v>
      </c>
      <c r="E14974" s="199" t="s">
        <v>163</v>
      </c>
      <c r="F14974" s="200" t="s">
        <v>6337</v>
      </c>
      <c r="G14974" s="200" t="s">
        <v>6338</v>
      </c>
      <c r="H14974" s="200" t="s">
        <v>7382</v>
      </c>
      <c r="I14974" s="200">
        <v>45972</v>
      </c>
      <c r="J14974" s="143">
        <f t="shared" si="233"/>
        <v>45972</v>
      </c>
      <c r="K14974" s="202">
        <v>6.5</v>
      </c>
      <c r="L14974" s="284" t="s">
        <v>12991</v>
      </c>
      <c r="M14974" s="223"/>
      <c r="N14974" s="203">
        <v>21.9375</v>
      </c>
      <c r="O14974" s="222" t="s">
        <v>968</v>
      </c>
    </row>
    <row r="14975" spans="1:15" ht="29.25" customHeight="1">
      <c r="A14975" s="221" t="s">
        <v>2860</v>
      </c>
      <c r="B14975" s="221" t="s">
        <v>786</v>
      </c>
      <c r="C14975" s="222" t="s">
        <v>562</v>
      </c>
      <c r="D14975" s="222" t="s">
        <v>164</v>
      </c>
      <c r="E14975" s="199" t="s">
        <v>163</v>
      </c>
      <c r="F14975" s="200" t="s">
        <v>2053</v>
      </c>
      <c r="G14975" s="200" t="s">
        <v>9089</v>
      </c>
      <c r="H14975" s="200" t="s">
        <v>118</v>
      </c>
      <c r="I14975" s="200">
        <v>45973</v>
      </c>
      <c r="J14975" s="143">
        <f t="shared" si="233"/>
        <v>45973</v>
      </c>
      <c r="K14975" s="202">
        <v>4</v>
      </c>
      <c r="L14975" s="284" t="s">
        <v>12993</v>
      </c>
      <c r="M14975" s="223"/>
      <c r="N14975" s="203">
        <v>14.35</v>
      </c>
      <c r="O14975" s="222" t="s">
        <v>940</v>
      </c>
    </row>
    <row r="14976" spans="1:15" ht="29.25" customHeight="1">
      <c r="A14976" s="221" t="s">
        <v>2860</v>
      </c>
      <c r="B14976" s="221" t="s">
        <v>786</v>
      </c>
      <c r="C14976" s="222" t="s">
        <v>562</v>
      </c>
      <c r="D14976" s="222" t="s">
        <v>164</v>
      </c>
      <c r="E14976" s="199" t="s">
        <v>163</v>
      </c>
      <c r="F14976" s="200" t="s">
        <v>6337</v>
      </c>
      <c r="G14976" s="200" t="s">
        <v>6338</v>
      </c>
      <c r="H14976" s="200" t="s">
        <v>7382</v>
      </c>
      <c r="I14976" s="200">
        <v>45973</v>
      </c>
      <c r="J14976" s="143">
        <f t="shared" si="233"/>
        <v>45973</v>
      </c>
      <c r="K14976" s="202">
        <v>4.5</v>
      </c>
      <c r="L14976" s="284" t="s">
        <v>12992</v>
      </c>
      <c r="M14976" s="223"/>
      <c r="N14976" s="203">
        <v>21.9375</v>
      </c>
      <c r="O14976" s="222" t="s">
        <v>968</v>
      </c>
    </row>
    <row r="14977" spans="1:15" ht="29.25" customHeight="1">
      <c r="A14977" s="221" t="s">
        <v>2860</v>
      </c>
      <c r="B14977" s="221" t="s">
        <v>786</v>
      </c>
      <c r="C14977" s="222" t="s">
        <v>562</v>
      </c>
      <c r="D14977" s="222" t="s">
        <v>164</v>
      </c>
      <c r="E14977" s="199" t="s">
        <v>178</v>
      </c>
      <c r="F14977" s="200"/>
      <c r="G14977" s="200"/>
      <c r="H14977" s="200"/>
      <c r="I14977" s="200">
        <v>45974</v>
      </c>
      <c r="J14977" s="143">
        <f t="shared" si="233"/>
        <v>45974</v>
      </c>
      <c r="K14977" s="202">
        <v>1</v>
      </c>
      <c r="L14977" s="285" t="s">
        <v>9732</v>
      </c>
      <c r="M14977" s="223"/>
      <c r="N14977" s="203"/>
      <c r="O14977" s="222" t="s">
        <v>326</v>
      </c>
    </row>
    <row r="14978" spans="1:15" ht="29.25" customHeight="1">
      <c r="A14978" s="221" t="s">
        <v>2860</v>
      </c>
      <c r="B14978" s="221" t="s">
        <v>786</v>
      </c>
      <c r="C14978" s="222" t="s">
        <v>562</v>
      </c>
      <c r="D14978" s="222" t="s">
        <v>164</v>
      </c>
      <c r="E14978" s="199" t="s">
        <v>163</v>
      </c>
      <c r="F14978" s="200" t="s">
        <v>6337</v>
      </c>
      <c r="G14978" s="200" t="s">
        <v>6338</v>
      </c>
      <c r="H14978" s="200" t="s">
        <v>7382</v>
      </c>
      <c r="I14978" s="200">
        <v>45974</v>
      </c>
      <c r="J14978" s="143">
        <f t="shared" si="233"/>
        <v>45974</v>
      </c>
      <c r="K14978" s="202">
        <v>7.5</v>
      </c>
      <c r="L14978" s="284" t="s">
        <v>13163</v>
      </c>
      <c r="M14978" s="223"/>
      <c r="N14978" s="203">
        <v>21.9375</v>
      </c>
      <c r="O14978" s="222" t="s">
        <v>968</v>
      </c>
    </row>
    <row r="14979" spans="1:15" ht="29.25" customHeight="1">
      <c r="A14979" s="221" t="s">
        <v>2860</v>
      </c>
      <c r="B14979" s="221" t="s">
        <v>786</v>
      </c>
      <c r="C14979" s="222" t="s">
        <v>562</v>
      </c>
      <c r="D14979" s="222" t="s">
        <v>164</v>
      </c>
      <c r="E14979" s="199" t="s">
        <v>163</v>
      </c>
      <c r="F14979" s="200" t="s">
        <v>2053</v>
      </c>
      <c r="G14979" s="200" t="s">
        <v>9089</v>
      </c>
      <c r="H14979" s="200" t="s">
        <v>80</v>
      </c>
      <c r="I14979" s="200">
        <v>45975</v>
      </c>
      <c r="J14979" s="143">
        <f t="shared" ref="J14979:J15042" si="234">I14979</f>
        <v>45975</v>
      </c>
      <c r="K14979" s="202">
        <v>5</v>
      </c>
      <c r="L14979" s="284" t="s">
        <v>13165</v>
      </c>
      <c r="M14979" s="223"/>
      <c r="N14979" s="203">
        <v>2.3624999999999998</v>
      </c>
      <c r="O14979" s="222" t="s">
        <v>943</v>
      </c>
    </row>
    <row r="14980" spans="1:15" ht="29.25" customHeight="1">
      <c r="A14980" s="221" t="s">
        <v>2860</v>
      </c>
      <c r="B14980" s="221" t="s">
        <v>786</v>
      </c>
      <c r="C14980" s="222" t="s">
        <v>562</v>
      </c>
      <c r="D14980" s="222" t="s">
        <v>164</v>
      </c>
      <c r="E14980" s="199" t="s">
        <v>163</v>
      </c>
      <c r="F14980" s="200" t="s">
        <v>6337</v>
      </c>
      <c r="G14980" s="200" t="s">
        <v>6338</v>
      </c>
      <c r="H14980" s="200" t="s">
        <v>7382</v>
      </c>
      <c r="I14980" s="200">
        <v>45975</v>
      </c>
      <c r="J14980" s="143">
        <f t="shared" si="234"/>
        <v>45975</v>
      </c>
      <c r="K14980" s="202">
        <v>3</v>
      </c>
      <c r="L14980" s="284" t="s">
        <v>13164</v>
      </c>
      <c r="M14980" s="223"/>
      <c r="N14980" s="203">
        <v>21.9375</v>
      </c>
      <c r="O14980" s="222" t="s">
        <v>968</v>
      </c>
    </row>
    <row r="14981" spans="1:15" ht="29.25" customHeight="1">
      <c r="A14981" s="221" t="s">
        <v>2860</v>
      </c>
      <c r="B14981" s="221" t="s">
        <v>786</v>
      </c>
      <c r="C14981" s="222" t="s">
        <v>562</v>
      </c>
      <c r="D14981" s="222" t="s">
        <v>164</v>
      </c>
      <c r="E14981" s="199" t="s">
        <v>176</v>
      </c>
      <c r="F14981" s="200"/>
      <c r="G14981" s="200"/>
      <c r="H14981" s="200"/>
      <c r="I14981" s="200">
        <v>45978</v>
      </c>
      <c r="J14981" s="143">
        <f t="shared" si="234"/>
        <v>45978</v>
      </c>
      <c r="K14981" s="202">
        <v>5</v>
      </c>
      <c r="L14981" s="284" t="s">
        <v>13167</v>
      </c>
      <c r="M14981" s="223" t="s">
        <v>12805</v>
      </c>
      <c r="N14981" s="203"/>
      <c r="O14981" s="222" t="s">
        <v>326</v>
      </c>
    </row>
    <row r="14982" spans="1:15" ht="29.25" customHeight="1">
      <c r="A14982" s="221" t="s">
        <v>2860</v>
      </c>
      <c r="B14982" s="221" t="s">
        <v>786</v>
      </c>
      <c r="C14982" s="222" t="s">
        <v>562</v>
      </c>
      <c r="D14982" s="222" t="s">
        <v>164</v>
      </c>
      <c r="E14982" s="199" t="s">
        <v>163</v>
      </c>
      <c r="F14982" s="200" t="s">
        <v>2053</v>
      </c>
      <c r="G14982" s="200" t="s">
        <v>9089</v>
      </c>
      <c r="H14982" s="200" t="s">
        <v>118</v>
      </c>
      <c r="I14982" s="200">
        <v>45978</v>
      </c>
      <c r="J14982" s="143">
        <f t="shared" si="234"/>
        <v>45978</v>
      </c>
      <c r="K14982" s="202">
        <v>3</v>
      </c>
      <c r="L14982" s="284" t="s">
        <v>13168</v>
      </c>
      <c r="M14982" s="223"/>
      <c r="N14982" s="203">
        <v>14.35</v>
      </c>
      <c r="O14982" s="222" t="s">
        <v>940</v>
      </c>
    </row>
    <row r="14983" spans="1:15" ht="29.25" customHeight="1">
      <c r="A14983" s="221" t="s">
        <v>2860</v>
      </c>
      <c r="B14983" s="221" t="s">
        <v>786</v>
      </c>
      <c r="C14983" s="222" t="s">
        <v>562</v>
      </c>
      <c r="D14983" s="222" t="s">
        <v>164</v>
      </c>
      <c r="E14983" s="199" t="s">
        <v>163</v>
      </c>
      <c r="F14983" s="200" t="s">
        <v>6337</v>
      </c>
      <c r="G14983" s="200" t="s">
        <v>6338</v>
      </c>
      <c r="H14983" s="200" t="s">
        <v>7382</v>
      </c>
      <c r="I14983" s="200">
        <v>45978</v>
      </c>
      <c r="J14983" s="143">
        <f t="shared" si="234"/>
        <v>45978</v>
      </c>
      <c r="K14983" s="202">
        <v>1</v>
      </c>
      <c r="L14983" s="285" t="s">
        <v>13166</v>
      </c>
      <c r="M14983" s="223"/>
      <c r="N14983" s="203">
        <v>21.9375</v>
      </c>
      <c r="O14983" s="222" t="s">
        <v>968</v>
      </c>
    </row>
    <row r="14984" spans="1:15" ht="29.25" customHeight="1">
      <c r="A14984" s="221" t="s">
        <v>2860</v>
      </c>
      <c r="B14984" s="221" t="s">
        <v>786</v>
      </c>
      <c r="C14984" s="222" t="s">
        <v>562</v>
      </c>
      <c r="D14984" s="222" t="s">
        <v>164</v>
      </c>
      <c r="E14984" s="199" t="s">
        <v>163</v>
      </c>
      <c r="F14984" s="200" t="s">
        <v>6525</v>
      </c>
      <c r="G14984" s="200" t="s">
        <v>6697</v>
      </c>
      <c r="H14984" s="200" t="s">
        <v>48</v>
      </c>
      <c r="I14984" s="200">
        <v>45979</v>
      </c>
      <c r="J14984" s="143">
        <f t="shared" si="234"/>
        <v>45979</v>
      </c>
      <c r="K14984" s="202">
        <v>3</v>
      </c>
      <c r="L14984" s="284" t="s">
        <v>13171</v>
      </c>
      <c r="M14984" s="223"/>
      <c r="N14984" s="203">
        <v>0.1875</v>
      </c>
      <c r="O14984" s="222" t="s">
        <v>942</v>
      </c>
    </row>
    <row r="14985" spans="1:15" ht="29.25" customHeight="1">
      <c r="A14985" s="221" t="s">
        <v>2860</v>
      </c>
      <c r="B14985" s="221" t="s">
        <v>786</v>
      </c>
      <c r="C14985" s="222" t="s">
        <v>562</v>
      </c>
      <c r="D14985" s="222" t="s">
        <v>164</v>
      </c>
      <c r="E14985" s="199" t="s">
        <v>163</v>
      </c>
      <c r="F14985" s="200" t="s">
        <v>2053</v>
      </c>
      <c r="G14985" s="200" t="s">
        <v>9089</v>
      </c>
      <c r="H14985" s="200" t="s">
        <v>80</v>
      </c>
      <c r="I14985" s="200">
        <v>45979</v>
      </c>
      <c r="J14985" s="143">
        <f t="shared" si="234"/>
        <v>45979</v>
      </c>
      <c r="K14985" s="202">
        <v>3</v>
      </c>
      <c r="L14985" s="284" t="s">
        <v>13169</v>
      </c>
      <c r="M14985" s="223"/>
      <c r="N14985" s="203">
        <v>2.3624999999999998</v>
      </c>
      <c r="O14985" s="222" t="s">
        <v>943</v>
      </c>
    </row>
    <row r="14986" spans="1:15" ht="29.25" customHeight="1">
      <c r="A14986" s="221" t="s">
        <v>2860</v>
      </c>
      <c r="B14986" s="221" t="s">
        <v>786</v>
      </c>
      <c r="C14986" s="222" t="s">
        <v>562</v>
      </c>
      <c r="D14986" s="222" t="s">
        <v>164</v>
      </c>
      <c r="E14986" s="199" t="s">
        <v>163</v>
      </c>
      <c r="F14986" s="200" t="s">
        <v>6337</v>
      </c>
      <c r="G14986" s="200" t="s">
        <v>6338</v>
      </c>
      <c r="H14986" s="200" t="s">
        <v>7382</v>
      </c>
      <c r="I14986" s="200">
        <v>45979</v>
      </c>
      <c r="J14986" s="143">
        <f t="shared" si="234"/>
        <v>45979</v>
      </c>
      <c r="K14986" s="202">
        <v>2.5</v>
      </c>
      <c r="L14986" s="284" t="s">
        <v>13170</v>
      </c>
      <c r="M14986" s="223"/>
      <c r="N14986" s="203">
        <v>21.9375</v>
      </c>
      <c r="O14986" s="222" t="s">
        <v>968</v>
      </c>
    </row>
    <row r="14987" spans="1:15" ht="29.25" customHeight="1">
      <c r="A14987" s="221" t="s">
        <v>2860</v>
      </c>
      <c r="B14987" s="221" t="s">
        <v>786</v>
      </c>
      <c r="C14987" s="222" t="s">
        <v>562</v>
      </c>
      <c r="D14987" s="222" t="s">
        <v>164</v>
      </c>
      <c r="E14987" s="199" t="s">
        <v>178</v>
      </c>
      <c r="F14987" s="200"/>
      <c r="G14987" s="200"/>
      <c r="H14987" s="200"/>
      <c r="I14987" s="200">
        <v>45980</v>
      </c>
      <c r="J14987" s="143">
        <f t="shared" si="234"/>
        <v>45980</v>
      </c>
      <c r="K14987" s="202">
        <v>2</v>
      </c>
      <c r="L14987" s="284" t="s">
        <v>13173</v>
      </c>
      <c r="M14987" s="223" t="s">
        <v>13174</v>
      </c>
      <c r="N14987" s="203"/>
      <c r="O14987" s="222" t="s">
        <v>326</v>
      </c>
    </row>
    <row r="14988" spans="1:15" ht="29.25" customHeight="1">
      <c r="A14988" s="221" t="s">
        <v>2860</v>
      </c>
      <c r="B14988" s="221" t="s">
        <v>786</v>
      </c>
      <c r="C14988" s="222" t="s">
        <v>562</v>
      </c>
      <c r="D14988" s="222" t="s">
        <v>164</v>
      </c>
      <c r="E14988" s="199" t="s">
        <v>163</v>
      </c>
      <c r="F14988" s="200" t="s">
        <v>2053</v>
      </c>
      <c r="G14988" s="200" t="s">
        <v>9089</v>
      </c>
      <c r="H14988" s="200"/>
      <c r="I14988" s="200">
        <v>45980</v>
      </c>
      <c r="J14988" s="143">
        <f t="shared" si="234"/>
        <v>45980</v>
      </c>
      <c r="K14988" s="202">
        <v>2</v>
      </c>
      <c r="L14988" s="285" t="s">
        <v>13177</v>
      </c>
      <c r="M14988" s="223"/>
      <c r="N14988" s="203"/>
      <c r="O14988" s="222" t="s">
        <v>326</v>
      </c>
    </row>
    <row r="14989" spans="1:15" ht="29.25" customHeight="1">
      <c r="A14989" s="221" t="s">
        <v>2860</v>
      </c>
      <c r="B14989" s="221" t="s">
        <v>786</v>
      </c>
      <c r="C14989" s="222" t="s">
        <v>562</v>
      </c>
      <c r="D14989" s="222" t="s">
        <v>164</v>
      </c>
      <c r="E14989" s="199" t="s">
        <v>163</v>
      </c>
      <c r="F14989" s="200" t="s">
        <v>2053</v>
      </c>
      <c r="G14989" s="200" t="s">
        <v>9089</v>
      </c>
      <c r="H14989" s="200" t="s">
        <v>118</v>
      </c>
      <c r="I14989" s="200">
        <v>45980</v>
      </c>
      <c r="J14989" s="143">
        <f t="shared" si="234"/>
        <v>45980</v>
      </c>
      <c r="K14989" s="202">
        <v>3</v>
      </c>
      <c r="L14989" s="284" t="s">
        <v>13176</v>
      </c>
      <c r="M14989" s="223"/>
      <c r="N14989" s="203">
        <v>14.35</v>
      </c>
      <c r="O14989" s="222" t="s">
        <v>940</v>
      </c>
    </row>
    <row r="14990" spans="1:15" ht="29.25" customHeight="1">
      <c r="A14990" s="221" t="s">
        <v>2860</v>
      </c>
      <c r="B14990" s="221" t="s">
        <v>786</v>
      </c>
      <c r="C14990" s="222" t="s">
        <v>562</v>
      </c>
      <c r="D14990" s="222" t="s">
        <v>164</v>
      </c>
      <c r="E14990" s="199" t="s">
        <v>163</v>
      </c>
      <c r="F14990" s="200" t="s">
        <v>6337</v>
      </c>
      <c r="G14990" s="200" t="s">
        <v>6338</v>
      </c>
      <c r="H14990" s="200" t="s">
        <v>38</v>
      </c>
      <c r="I14990" s="200">
        <v>45980</v>
      </c>
      <c r="J14990" s="143">
        <f t="shared" si="234"/>
        <v>45980</v>
      </c>
      <c r="K14990" s="202">
        <v>1.5</v>
      </c>
      <c r="L14990" s="284" t="s">
        <v>13172</v>
      </c>
      <c r="M14990" s="223"/>
      <c r="N14990" s="203">
        <v>2.9375</v>
      </c>
      <c r="O14990" s="222" t="s">
        <v>942</v>
      </c>
    </row>
    <row r="14991" spans="1:15" ht="29.25" customHeight="1">
      <c r="A14991" s="221" t="s">
        <v>2860</v>
      </c>
      <c r="B14991" s="221" t="s">
        <v>786</v>
      </c>
      <c r="C14991" s="222" t="s">
        <v>562</v>
      </c>
      <c r="D14991" s="222" t="s">
        <v>164</v>
      </c>
      <c r="E14991" s="199" t="s">
        <v>163</v>
      </c>
      <c r="F14991" s="200" t="s">
        <v>6525</v>
      </c>
      <c r="G14991" s="200" t="s">
        <v>6697</v>
      </c>
      <c r="H14991" s="200" t="s">
        <v>38</v>
      </c>
      <c r="I14991" s="200">
        <v>45980</v>
      </c>
      <c r="J14991" s="143">
        <f t="shared" si="234"/>
        <v>45980</v>
      </c>
      <c r="K14991" s="202">
        <v>1</v>
      </c>
      <c r="L14991" s="284" t="s">
        <v>13175</v>
      </c>
      <c r="M14991" s="223"/>
      <c r="N14991" s="203">
        <v>3.5</v>
      </c>
      <c r="O14991" s="222" t="s">
        <v>942</v>
      </c>
    </row>
    <row r="14992" spans="1:15" ht="29.25" customHeight="1">
      <c r="A14992" s="221" t="s">
        <v>2860</v>
      </c>
      <c r="B14992" s="221" t="s">
        <v>786</v>
      </c>
      <c r="C14992" s="222" t="s">
        <v>562</v>
      </c>
      <c r="D14992" s="222" t="s">
        <v>164</v>
      </c>
      <c r="E14992" s="199" t="s">
        <v>178</v>
      </c>
      <c r="F14992" s="200"/>
      <c r="G14992" s="200"/>
      <c r="H14992" s="200"/>
      <c r="I14992" s="200">
        <v>45981</v>
      </c>
      <c r="J14992" s="143">
        <f t="shared" si="234"/>
        <v>45981</v>
      </c>
      <c r="K14992" s="202">
        <v>4.5</v>
      </c>
      <c r="L14992" s="284" t="s">
        <v>13342</v>
      </c>
      <c r="M14992" s="223"/>
      <c r="N14992" s="203"/>
      <c r="O14992" s="222" t="s">
        <v>326</v>
      </c>
    </row>
    <row r="14993" spans="1:15" ht="29.25" customHeight="1">
      <c r="A14993" s="221" t="s">
        <v>2860</v>
      </c>
      <c r="B14993" s="221" t="s">
        <v>786</v>
      </c>
      <c r="C14993" s="222" t="s">
        <v>562</v>
      </c>
      <c r="D14993" s="222" t="s">
        <v>164</v>
      </c>
      <c r="E14993" s="199" t="s">
        <v>163</v>
      </c>
      <c r="F14993" s="200" t="s">
        <v>2053</v>
      </c>
      <c r="G14993" s="200" t="s">
        <v>9089</v>
      </c>
      <c r="H14993" s="200" t="s">
        <v>2236</v>
      </c>
      <c r="I14993" s="200">
        <v>45981</v>
      </c>
      <c r="J14993" s="143">
        <f t="shared" si="234"/>
        <v>45981</v>
      </c>
      <c r="K14993" s="202">
        <v>3</v>
      </c>
      <c r="L14993" s="284" t="s">
        <v>13344</v>
      </c>
      <c r="M14993" s="223"/>
      <c r="N14993" s="203">
        <v>2.2999999999999998</v>
      </c>
      <c r="O14993" s="222" t="s">
        <v>967</v>
      </c>
    </row>
    <row r="14994" spans="1:15" ht="29.25" customHeight="1">
      <c r="A14994" s="221" t="s">
        <v>2860</v>
      </c>
      <c r="B14994" s="221" t="s">
        <v>786</v>
      </c>
      <c r="C14994" s="222" t="s">
        <v>562</v>
      </c>
      <c r="D14994" s="222" t="s">
        <v>164</v>
      </c>
      <c r="E14994" s="199" t="s">
        <v>163</v>
      </c>
      <c r="F14994" s="200" t="s">
        <v>2053</v>
      </c>
      <c r="G14994" s="200" t="s">
        <v>9089</v>
      </c>
      <c r="H14994" s="200" t="s">
        <v>97</v>
      </c>
      <c r="I14994" s="200">
        <v>45981</v>
      </c>
      <c r="J14994" s="143">
        <f t="shared" si="234"/>
        <v>45981</v>
      </c>
      <c r="K14994" s="202">
        <v>2</v>
      </c>
      <c r="L14994" s="285" t="s">
        <v>13343</v>
      </c>
      <c r="M14994" s="223"/>
      <c r="N14994" s="203">
        <v>1.8125</v>
      </c>
      <c r="O14994" s="222" t="s">
        <v>943</v>
      </c>
    </row>
    <row r="14995" spans="1:15" ht="29.25" customHeight="1">
      <c r="A14995" s="221" t="s">
        <v>2860</v>
      </c>
      <c r="B14995" s="221" t="s">
        <v>786</v>
      </c>
      <c r="C14995" s="222" t="s">
        <v>562</v>
      </c>
      <c r="D14995" s="222" t="s">
        <v>164</v>
      </c>
      <c r="E14995" s="199" t="s">
        <v>163</v>
      </c>
      <c r="F14995" s="200" t="s">
        <v>2053</v>
      </c>
      <c r="G14995" s="200" t="s">
        <v>9089</v>
      </c>
      <c r="H14995" s="200" t="s">
        <v>97</v>
      </c>
      <c r="I14995" s="200">
        <v>45982</v>
      </c>
      <c r="J14995" s="143">
        <f t="shared" si="234"/>
        <v>45982</v>
      </c>
      <c r="K14995" s="202">
        <v>3.5</v>
      </c>
      <c r="L14995" s="284" t="s">
        <v>13346</v>
      </c>
      <c r="M14995" s="223"/>
      <c r="N14995" s="203">
        <v>1.8125</v>
      </c>
      <c r="O14995" s="222" t="s">
        <v>943</v>
      </c>
    </row>
    <row r="14996" spans="1:15" ht="29.25" customHeight="1">
      <c r="A14996" s="221" t="s">
        <v>2860</v>
      </c>
      <c r="B14996" s="221" t="s">
        <v>786</v>
      </c>
      <c r="C14996" s="222" t="s">
        <v>562</v>
      </c>
      <c r="D14996" s="222" t="s">
        <v>164</v>
      </c>
      <c r="E14996" s="199" t="s">
        <v>163</v>
      </c>
      <c r="F14996" s="200" t="s">
        <v>6337</v>
      </c>
      <c r="G14996" s="200" t="s">
        <v>6338</v>
      </c>
      <c r="H14996" s="200" t="s">
        <v>7382</v>
      </c>
      <c r="I14996" s="200">
        <v>45982</v>
      </c>
      <c r="J14996" s="143">
        <f t="shared" si="234"/>
        <v>45982</v>
      </c>
      <c r="K14996" s="202">
        <v>5</v>
      </c>
      <c r="L14996" s="284" t="s">
        <v>13345</v>
      </c>
      <c r="M14996" s="223"/>
      <c r="N14996" s="203">
        <v>21.9375</v>
      </c>
      <c r="O14996" s="222" t="s">
        <v>968</v>
      </c>
    </row>
    <row r="14997" spans="1:15" ht="29.25" customHeight="1">
      <c r="A14997" s="221" t="s">
        <v>2860</v>
      </c>
      <c r="B14997" s="221" t="s">
        <v>786</v>
      </c>
      <c r="C14997" s="222" t="s">
        <v>562</v>
      </c>
      <c r="D14997" s="222" t="s">
        <v>164</v>
      </c>
      <c r="E14997" s="199" t="s">
        <v>163</v>
      </c>
      <c r="F14997" s="200" t="s">
        <v>2053</v>
      </c>
      <c r="G14997" s="200" t="s">
        <v>9089</v>
      </c>
      <c r="H14997" s="200"/>
      <c r="I14997" s="200">
        <v>45985</v>
      </c>
      <c r="J14997" s="143">
        <f t="shared" si="234"/>
        <v>45985</v>
      </c>
      <c r="K14997" s="202">
        <v>1</v>
      </c>
      <c r="L14997" s="285" t="s">
        <v>13349</v>
      </c>
      <c r="M14997" s="223"/>
      <c r="N14997" s="203"/>
      <c r="O14997" s="222" t="s">
        <v>326</v>
      </c>
    </row>
    <row r="14998" spans="1:15" ht="29.25" customHeight="1">
      <c r="A14998" s="221" t="s">
        <v>2860</v>
      </c>
      <c r="B14998" s="221" t="s">
        <v>786</v>
      </c>
      <c r="C14998" s="222" t="s">
        <v>562</v>
      </c>
      <c r="D14998" s="222" t="s">
        <v>164</v>
      </c>
      <c r="E14998" s="199" t="s">
        <v>163</v>
      </c>
      <c r="F14998" s="200" t="s">
        <v>5181</v>
      </c>
      <c r="G14998" s="200" t="s">
        <v>5182</v>
      </c>
      <c r="H14998" s="200" t="s">
        <v>258</v>
      </c>
      <c r="I14998" s="200">
        <v>45985</v>
      </c>
      <c r="J14998" s="143">
        <f t="shared" si="234"/>
        <v>45985</v>
      </c>
      <c r="K14998" s="202">
        <v>2</v>
      </c>
      <c r="L14998" s="284" t="s">
        <v>13348</v>
      </c>
      <c r="M14998" s="223"/>
      <c r="N14998" s="203">
        <v>8.2874999999999996</v>
      </c>
      <c r="O14998" s="222" t="s">
        <v>943</v>
      </c>
    </row>
    <row r="14999" spans="1:15" ht="29.25" customHeight="1">
      <c r="A14999" s="221" t="s">
        <v>2860</v>
      </c>
      <c r="B14999" s="221" t="s">
        <v>786</v>
      </c>
      <c r="C14999" s="222" t="s">
        <v>562</v>
      </c>
      <c r="D14999" s="222" t="s">
        <v>164</v>
      </c>
      <c r="E14999" s="199" t="s">
        <v>163</v>
      </c>
      <c r="F14999" s="200" t="s">
        <v>6337</v>
      </c>
      <c r="G14999" s="200" t="s">
        <v>6338</v>
      </c>
      <c r="H14999" s="200" t="s">
        <v>7382</v>
      </c>
      <c r="I14999" s="200">
        <v>45985</v>
      </c>
      <c r="J14999" s="143">
        <f t="shared" si="234"/>
        <v>45985</v>
      </c>
      <c r="K14999" s="202">
        <v>6</v>
      </c>
      <c r="L14999" s="284" t="s">
        <v>13347</v>
      </c>
      <c r="M14999" s="223"/>
      <c r="N14999" s="203">
        <v>21.9375</v>
      </c>
      <c r="O14999" s="222" t="s">
        <v>968</v>
      </c>
    </row>
    <row r="15000" spans="1:15" ht="29.25" customHeight="1">
      <c r="A15000" s="221" t="s">
        <v>2860</v>
      </c>
      <c r="B15000" s="221" t="s">
        <v>786</v>
      </c>
      <c r="C15000" s="222" t="s">
        <v>562</v>
      </c>
      <c r="D15000" s="222" t="s">
        <v>164</v>
      </c>
      <c r="E15000" s="199" t="s">
        <v>163</v>
      </c>
      <c r="F15000" s="200" t="s">
        <v>6337</v>
      </c>
      <c r="G15000" s="200" t="s">
        <v>6338</v>
      </c>
      <c r="H15000" s="200"/>
      <c r="I15000" s="200">
        <v>45986</v>
      </c>
      <c r="J15000" s="143">
        <f t="shared" si="234"/>
        <v>45986</v>
      </c>
      <c r="K15000" s="202">
        <v>1.5</v>
      </c>
      <c r="L15000" s="284" t="s">
        <v>13350</v>
      </c>
      <c r="M15000" s="223"/>
      <c r="N15000" s="203"/>
      <c r="O15000" s="222" t="s">
        <v>326</v>
      </c>
    </row>
    <row r="15001" spans="1:15" ht="29.25" customHeight="1">
      <c r="A15001" s="221" t="s">
        <v>2860</v>
      </c>
      <c r="B15001" s="221" t="s">
        <v>786</v>
      </c>
      <c r="C15001" s="222" t="s">
        <v>562</v>
      </c>
      <c r="D15001" s="222" t="s">
        <v>164</v>
      </c>
      <c r="E15001" s="199" t="s">
        <v>163</v>
      </c>
      <c r="F15001" s="200" t="s">
        <v>2053</v>
      </c>
      <c r="G15001" s="200" t="s">
        <v>9089</v>
      </c>
      <c r="H15001" s="200" t="s">
        <v>97</v>
      </c>
      <c r="I15001" s="200">
        <v>45986</v>
      </c>
      <c r="J15001" s="143">
        <f t="shared" si="234"/>
        <v>45986</v>
      </c>
      <c r="K15001" s="202">
        <v>7</v>
      </c>
      <c r="L15001" s="284" t="s">
        <v>13351</v>
      </c>
      <c r="M15001" s="223"/>
      <c r="N15001" s="203">
        <v>1.8125</v>
      </c>
      <c r="O15001" s="222" t="s">
        <v>943</v>
      </c>
    </row>
    <row r="15002" spans="1:15" ht="29.25" customHeight="1">
      <c r="A15002" s="221" t="s">
        <v>2860</v>
      </c>
      <c r="B15002" s="221" t="s">
        <v>786</v>
      </c>
      <c r="C15002" s="222" t="s">
        <v>562</v>
      </c>
      <c r="D15002" s="222" t="s">
        <v>164</v>
      </c>
      <c r="E15002" s="199" t="s">
        <v>176</v>
      </c>
      <c r="F15002" s="200"/>
      <c r="G15002" s="200"/>
      <c r="H15002" s="200"/>
      <c r="I15002" s="200">
        <v>45987</v>
      </c>
      <c r="J15002" s="143">
        <f t="shared" si="234"/>
        <v>45987</v>
      </c>
      <c r="K15002" s="202">
        <v>3</v>
      </c>
      <c r="L15002" s="284" t="s">
        <v>13354</v>
      </c>
      <c r="M15002" s="223"/>
      <c r="N15002" s="203"/>
      <c r="O15002" s="222" t="s">
        <v>326</v>
      </c>
    </row>
    <row r="15003" spans="1:15" ht="29.25" customHeight="1">
      <c r="A15003" s="221" t="s">
        <v>2860</v>
      </c>
      <c r="B15003" s="221" t="s">
        <v>786</v>
      </c>
      <c r="C15003" s="222" t="s">
        <v>562</v>
      </c>
      <c r="D15003" s="222" t="s">
        <v>164</v>
      </c>
      <c r="E15003" s="199" t="s">
        <v>163</v>
      </c>
      <c r="F15003" s="200" t="s">
        <v>2053</v>
      </c>
      <c r="G15003" s="200" t="s">
        <v>9089</v>
      </c>
      <c r="H15003" s="200" t="s">
        <v>97</v>
      </c>
      <c r="I15003" s="200">
        <v>45987</v>
      </c>
      <c r="J15003" s="143">
        <f t="shared" si="234"/>
        <v>45987</v>
      </c>
      <c r="K15003" s="202">
        <v>1</v>
      </c>
      <c r="L15003" s="284" t="s">
        <v>13352</v>
      </c>
      <c r="M15003" s="223"/>
      <c r="N15003" s="203">
        <v>1.8125</v>
      </c>
      <c r="O15003" s="222" t="s">
        <v>943</v>
      </c>
    </row>
    <row r="15004" spans="1:15" ht="29.25" customHeight="1">
      <c r="A15004" s="221" t="s">
        <v>2860</v>
      </c>
      <c r="B15004" s="221" t="s">
        <v>786</v>
      </c>
      <c r="C15004" s="222" t="s">
        <v>562</v>
      </c>
      <c r="D15004" s="222" t="s">
        <v>164</v>
      </c>
      <c r="E15004" s="199" t="s">
        <v>163</v>
      </c>
      <c r="F15004" s="200" t="s">
        <v>6525</v>
      </c>
      <c r="G15004" s="200" t="s">
        <v>6697</v>
      </c>
      <c r="H15004" s="200" t="s">
        <v>38</v>
      </c>
      <c r="I15004" s="200">
        <v>45987</v>
      </c>
      <c r="J15004" s="143">
        <f t="shared" si="234"/>
        <v>45987</v>
      </c>
      <c r="K15004" s="202">
        <v>5.5</v>
      </c>
      <c r="L15004" s="284" t="s">
        <v>13353</v>
      </c>
      <c r="M15004" s="223"/>
      <c r="N15004" s="203">
        <v>3.5</v>
      </c>
      <c r="O15004" s="222" t="s">
        <v>942</v>
      </c>
    </row>
    <row r="15005" spans="1:15" ht="29.25" customHeight="1">
      <c r="A15005" s="221" t="s">
        <v>2860</v>
      </c>
      <c r="B15005" s="221" t="s">
        <v>786</v>
      </c>
      <c r="C15005" s="222" t="s">
        <v>562</v>
      </c>
      <c r="D15005" s="222" t="s">
        <v>164</v>
      </c>
      <c r="E15005" s="199" t="s">
        <v>178</v>
      </c>
      <c r="F15005" s="200"/>
      <c r="G15005" s="200"/>
      <c r="H15005" s="200"/>
      <c r="I15005" s="200">
        <v>45988</v>
      </c>
      <c r="J15005" s="143">
        <f t="shared" si="234"/>
        <v>45988</v>
      </c>
      <c r="K15005" s="202">
        <v>1</v>
      </c>
      <c r="L15005" s="285" t="s">
        <v>13519</v>
      </c>
      <c r="M15005" s="223"/>
      <c r="N15005" s="203"/>
      <c r="O15005" s="222" t="s">
        <v>326</v>
      </c>
    </row>
    <row r="15006" spans="1:15" ht="29.25" customHeight="1">
      <c r="A15006" s="221" t="s">
        <v>2860</v>
      </c>
      <c r="B15006" s="221" t="s">
        <v>786</v>
      </c>
      <c r="C15006" s="222" t="s">
        <v>562</v>
      </c>
      <c r="D15006" s="222" t="s">
        <v>164</v>
      </c>
      <c r="E15006" s="199" t="s">
        <v>163</v>
      </c>
      <c r="F15006" s="200" t="s">
        <v>2053</v>
      </c>
      <c r="G15006" s="200" t="s">
        <v>9089</v>
      </c>
      <c r="H15006" s="200" t="s">
        <v>97</v>
      </c>
      <c r="I15006" s="200">
        <v>45988</v>
      </c>
      <c r="J15006" s="143">
        <f t="shared" si="234"/>
        <v>45988</v>
      </c>
      <c r="K15006" s="202">
        <v>3</v>
      </c>
      <c r="L15006" s="284" t="s">
        <v>13522</v>
      </c>
      <c r="M15006" s="223"/>
      <c r="N15006" s="203">
        <v>1.8125</v>
      </c>
      <c r="O15006" s="222" t="s">
        <v>943</v>
      </c>
    </row>
    <row r="15007" spans="1:15" ht="29.25" customHeight="1">
      <c r="A15007" s="221" t="s">
        <v>2860</v>
      </c>
      <c r="B15007" s="221" t="s">
        <v>786</v>
      </c>
      <c r="C15007" s="222" t="s">
        <v>562</v>
      </c>
      <c r="D15007" s="222" t="s">
        <v>164</v>
      </c>
      <c r="E15007" s="199" t="s">
        <v>163</v>
      </c>
      <c r="F15007" s="200" t="s">
        <v>6337</v>
      </c>
      <c r="G15007" s="200" t="s">
        <v>6338</v>
      </c>
      <c r="H15007" s="200" t="s">
        <v>7382</v>
      </c>
      <c r="I15007" s="200">
        <v>45988</v>
      </c>
      <c r="J15007" s="143">
        <f t="shared" si="234"/>
        <v>45988</v>
      </c>
      <c r="K15007" s="202">
        <v>1.5</v>
      </c>
      <c r="L15007" s="284" t="s">
        <v>13521</v>
      </c>
      <c r="M15007" s="223"/>
      <c r="N15007" s="203">
        <v>21.9375</v>
      </c>
      <c r="O15007" s="222" t="s">
        <v>968</v>
      </c>
    </row>
    <row r="15008" spans="1:15" ht="29.25" customHeight="1">
      <c r="A15008" s="221" t="s">
        <v>2860</v>
      </c>
      <c r="B15008" s="221" t="s">
        <v>786</v>
      </c>
      <c r="C15008" s="222" t="s">
        <v>562</v>
      </c>
      <c r="D15008" s="222" t="s">
        <v>164</v>
      </c>
      <c r="E15008" s="199" t="s">
        <v>163</v>
      </c>
      <c r="F15008" s="200" t="s">
        <v>6525</v>
      </c>
      <c r="G15008" s="200" t="s">
        <v>6697</v>
      </c>
      <c r="H15008" s="200" t="s">
        <v>38</v>
      </c>
      <c r="I15008" s="200">
        <v>45988</v>
      </c>
      <c r="J15008" s="143">
        <f t="shared" si="234"/>
        <v>45988</v>
      </c>
      <c r="K15008" s="202">
        <v>4</v>
      </c>
      <c r="L15008" s="284" t="s">
        <v>13520</v>
      </c>
      <c r="M15008" s="223"/>
      <c r="N15008" s="203">
        <v>3.5</v>
      </c>
      <c r="O15008" s="222" t="s">
        <v>942</v>
      </c>
    </row>
    <row r="15009" spans="1:15" ht="29.25" customHeight="1">
      <c r="A15009" s="221" t="s">
        <v>2860</v>
      </c>
      <c r="B15009" s="221" t="s">
        <v>786</v>
      </c>
      <c r="C15009" s="222" t="s">
        <v>562</v>
      </c>
      <c r="D15009" s="222" t="s">
        <v>164</v>
      </c>
      <c r="E15009" s="199" t="s">
        <v>163</v>
      </c>
      <c r="F15009" s="200" t="s">
        <v>2053</v>
      </c>
      <c r="G15009" s="200" t="s">
        <v>9089</v>
      </c>
      <c r="H15009" s="200"/>
      <c r="I15009" s="200">
        <v>45989</v>
      </c>
      <c r="J15009" s="143">
        <f t="shared" si="234"/>
        <v>45989</v>
      </c>
      <c r="K15009" s="202">
        <v>3</v>
      </c>
      <c r="L15009" s="284" t="s">
        <v>13525</v>
      </c>
      <c r="M15009" s="223"/>
      <c r="N15009" s="203"/>
      <c r="O15009" s="222" t="s">
        <v>326</v>
      </c>
    </row>
    <row r="15010" spans="1:15" ht="29.25" customHeight="1">
      <c r="A15010" s="221" t="s">
        <v>2860</v>
      </c>
      <c r="B15010" s="221" t="s">
        <v>786</v>
      </c>
      <c r="C15010" s="222" t="s">
        <v>562</v>
      </c>
      <c r="D15010" s="222" t="s">
        <v>164</v>
      </c>
      <c r="E15010" s="199" t="s">
        <v>163</v>
      </c>
      <c r="F15010" s="200" t="s">
        <v>6337</v>
      </c>
      <c r="G15010" s="200" t="s">
        <v>6338</v>
      </c>
      <c r="H15010" s="200" t="s">
        <v>7382</v>
      </c>
      <c r="I15010" s="200">
        <v>45989</v>
      </c>
      <c r="J15010" s="143">
        <f t="shared" si="234"/>
        <v>45989</v>
      </c>
      <c r="K15010" s="202">
        <v>3.5</v>
      </c>
      <c r="L15010" s="284" t="s">
        <v>13523</v>
      </c>
      <c r="M15010" s="223"/>
      <c r="N15010" s="203">
        <v>21.9375</v>
      </c>
      <c r="O15010" s="222" t="s">
        <v>968</v>
      </c>
    </row>
    <row r="15011" spans="1:15" ht="29.25" customHeight="1">
      <c r="A15011" s="221" t="s">
        <v>2860</v>
      </c>
      <c r="B15011" s="221" t="s">
        <v>786</v>
      </c>
      <c r="C15011" s="222" t="s">
        <v>562</v>
      </c>
      <c r="D15011" s="222" t="s">
        <v>164</v>
      </c>
      <c r="E15011" s="199" t="s">
        <v>163</v>
      </c>
      <c r="F15011" s="200" t="s">
        <v>6525</v>
      </c>
      <c r="G15011" s="200" t="s">
        <v>6697</v>
      </c>
      <c r="H15011" s="200" t="s">
        <v>38</v>
      </c>
      <c r="I15011" s="200">
        <v>45989</v>
      </c>
      <c r="J15011" s="143">
        <f t="shared" si="234"/>
        <v>45989</v>
      </c>
      <c r="K15011" s="202">
        <v>2</v>
      </c>
      <c r="L15011" s="284" t="s">
        <v>13524</v>
      </c>
      <c r="M15011" s="223"/>
      <c r="N15011" s="203">
        <v>3.5</v>
      </c>
      <c r="O15011" s="222" t="s">
        <v>942</v>
      </c>
    </row>
    <row r="15012" spans="1:15" ht="29.25" customHeight="1">
      <c r="A15012" s="221" t="s">
        <v>2860</v>
      </c>
      <c r="B15012" s="221" t="s">
        <v>786</v>
      </c>
      <c r="C15012" s="222" t="s">
        <v>562</v>
      </c>
      <c r="D15012" s="222" t="s">
        <v>164</v>
      </c>
      <c r="E15012" s="199" t="s">
        <v>178</v>
      </c>
      <c r="F15012" s="200"/>
      <c r="G15012" s="200"/>
      <c r="H15012" s="200"/>
      <c r="I15012" s="200">
        <v>45992</v>
      </c>
      <c r="J15012" s="143">
        <f t="shared" si="234"/>
        <v>45992</v>
      </c>
      <c r="K15012" s="202">
        <v>2</v>
      </c>
      <c r="L15012" s="284" t="s">
        <v>13526</v>
      </c>
      <c r="M15012" s="223"/>
      <c r="N15012" s="203"/>
      <c r="O15012" s="222" t="s">
        <v>326</v>
      </c>
    </row>
    <row r="15013" spans="1:15" ht="29.25" customHeight="1">
      <c r="A15013" s="221" t="s">
        <v>2860</v>
      </c>
      <c r="B15013" s="221" t="s">
        <v>786</v>
      </c>
      <c r="C15013" s="222" t="s">
        <v>562</v>
      </c>
      <c r="D15013" s="222" t="s">
        <v>164</v>
      </c>
      <c r="E15013" s="199" t="s">
        <v>163</v>
      </c>
      <c r="F15013" s="200" t="s">
        <v>6337</v>
      </c>
      <c r="G15013" s="200" t="s">
        <v>6338</v>
      </c>
      <c r="H15013" s="200" t="s">
        <v>7382</v>
      </c>
      <c r="I15013" s="200">
        <v>45992</v>
      </c>
      <c r="J15013" s="143">
        <f t="shared" si="234"/>
        <v>45992</v>
      </c>
      <c r="K15013" s="202">
        <v>7</v>
      </c>
      <c r="L15013" s="284" t="s">
        <v>13527</v>
      </c>
      <c r="M15013" s="223"/>
      <c r="N15013" s="203">
        <v>21.9375</v>
      </c>
      <c r="O15013" s="222" t="s">
        <v>968</v>
      </c>
    </row>
    <row r="15014" spans="1:15" ht="29.25" customHeight="1">
      <c r="A15014" s="221" t="s">
        <v>2860</v>
      </c>
      <c r="B15014" s="221" t="s">
        <v>786</v>
      </c>
      <c r="C15014" s="222" t="s">
        <v>562</v>
      </c>
      <c r="D15014" s="222" t="s">
        <v>164</v>
      </c>
      <c r="E15014" s="199" t="s">
        <v>163</v>
      </c>
      <c r="F15014" s="200" t="s">
        <v>6337</v>
      </c>
      <c r="G15014" s="200" t="s">
        <v>6338</v>
      </c>
      <c r="H15014" s="200"/>
      <c r="I15014" s="200">
        <v>45993</v>
      </c>
      <c r="J15014" s="143">
        <f t="shared" si="234"/>
        <v>45993</v>
      </c>
      <c r="K15014" s="202">
        <v>2</v>
      </c>
      <c r="L15014" s="284" t="s">
        <v>13529</v>
      </c>
      <c r="M15014" s="223"/>
      <c r="N15014" s="203"/>
      <c r="O15014" s="222" t="s">
        <v>326</v>
      </c>
    </row>
    <row r="15015" spans="1:15" ht="29.25" customHeight="1">
      <c r="A15015" s="221" t="s">
        <v>2860</v>
      </c>
      <c r="B15015" s="221" t="s">
        <v>786</v>
      </c>
      <c r="C15015" s="222" t="s">
        <v>562</v>
      </c>
      <c r="D15015" s="222" t="s">
        <v>164</v>
      </c>
      <c r="E15015" s="199" t="s">
        <v>163</v>
      </c>
      <c r="F15015" s="200" t="s">
        <v>2053</v>
      </c>
      <c r="G15015" s="200" t="s">
        <v>9089</v>
      </c>
      <c r="H15015" s="200" t="s">
        <v>97</v>
      </c>
      <c r="I15015" s="200">
        <v>45993</v>
      </c>
      <c r="J15015" s="143">
        <f t="shared" si="234"/>
        <v>45993</v>
      </c>
      <c r="K15015" s="202">
        <v>4</v>
      </c>
      <c r="L15015" s="284" t="s">
        <v>13528</v>
      </c>
      <c r="M15015" s="223"/>
      <c r="N15015" s="203">
        <v>1.8125</v>
      </c>
      <c r="O15015" s="222" t="s">
        <v>943</v>
      </c>
    </row>
    <row r="15016" spans="1:15" ht="29.25" customHeight="1">
      <c r="A15016" s="221" t="s">
        <v>2860</v>
      </c>
      <c r="B15016" s="221" t="s">
        <v>786</v>
      </c>
      <c r="C15016" s="222" t="s">
        <v>562</v>
      </c>
      <c r="D15016" s="222" t="s">
        <v>164</v>
      </c>
      <c r="E15016" s="199" t="s">
        <v>163</v>
      </c>
      <c r="F15016" s="200" t="s">
        <v>2849</v>
      </c>
      <c r="G15016" s="200" t="s">
        <v>2850</v>
      </c>
      <c r="H15016" s="200" t="s">
        <v>2854</v>
      </c>
      <c r="I15016" s="200">
        <v>45993</v>
      </c>
      <c r="J15016" s="143">
        <f t="shared" si="234"/>
        <v>45993</v>
      </c>
      <c r="K15016" s="202">
        <v>3</v>
      </c>
      <c r="L15016" s="284" t="s">
        <v>13530</v>
      </c>
      <c r="M15016" s="223"/>
      <c r="N15016" s="203">
        <v>4.1875</v>
      </c>
      <c r="O15016" s="222" t="s">
        <v>943</v>
      </c>
    </row>
    <row r="15017" spans="1:15" ht="29.25" customHeight="1">
      <c r="A15017" s="221" t="s">
        <v>2860</v>
      </c>
      <c r="B15017" s="221" t="s">
        <v>786</v>
      </c>
      <c r="C15017" s="222" t="s">
        <v>562</v>
      </c>
      <c r="D15017" s="222" t="s">
        <v>164</v>
      </c>
      <c r="E15017" s="199" t="s">
        <v>163</v>
      </c>
      <c r="F15017" s="200" t="s">
        <v>11927</v>
      </c>
      <c r="G15017" s="200" t="s">
        <v>11928</v>
      </c>
      <c r="H15017" s="200" t="s">
        <v>52</v>
      </c>
      <c r="I15017" s="200">
        <v>45994</v>
      </c>
      <c r="J15017" s="143">
        <f t="shared" si="234"/>
        <v>45994</v>
      </c>
      <c r="K15017" s="202">
        <v>3.5</v>
      </c>
      <c r="L15017" s="284" t="s">
        <v>13532</v>
      </c>
      <c r="M15017" s="223"/>
      <c r="N15017" s="203">
        <v>3.8541666666666701</v>
      </c>
      <c r="O15017" s="222" t="s">
        <v>941</v>
      </c>
    </row>
    <row r="15018" spans="1:15" ht="29.25" customHeight="1">
      <c r="A15018" s="221" t="s">
        <v>2860</v>
      </c>
      <c r="B15018" s="221" t="s">
        <v>786</v>
      </c>
      <c r="C15018" s="222" t="s">
        <v>562</v>
      </c>
      <c r="D15018" s="222" t="s">
        <v>164</v>
      </c>
      <c r="E15018" s="199" t="s">
        <v>163</v>
      </c>
      <c r="F15018" s="200" t="s">
        <v>2053</v>
      </c>
      <c r="G15018" s="200" t="s">
        <v>9089</v>
      </c>
      <c r="H15018" s="200" t="s">
        <v>97</v>
      </c>
      <c r="I15018" s="200">
        <v>45994</v>
      </c>
      <c r="J15018" s="143">
        <f t="shared" si="234"/>
        <v>45994</v>
      </c>
      <c r="K15018" s="202">
        <v>4</v>
      </c>
      <c r="L15018" s="284" t="s">
        <v>13531</v>
      </c>
      <c r="M15018" s="223"/>
      <c r="N15018" s="203">
        <v>1.8125</v>
      </c>
      <c r="O15018" s="222" t="s">
        <v>943</v>
      </c>
    </row>
    <row r="15019" spans="1:15" ht="29.25" customHeight="1">
      <c r="A15019" s="221" t="s">
        <v>2860</v>
      </c>
      <c r="B15019" s="221" t="s">
        <v>786</v>
      </c>
      <c r="C15019" s="222" t="s">
        <v>562</v>
      </c>
      <c r="D15019" s="222" t="s">
        <v>164</v>
      </c>
      <c r="E15019" s="199" t="s">
        <v>163</v>
      </c>
      <c r="F15019" s="200" t="s">
        <v>2849</v>
      </c>
      <c r="G15019" s="200" t="s">
        <v>2850</v>
      </c>
      <c r="H15019" s="200" t="s">
        <v>2854</v>
      </c>
      <c r="I15019" s="200">
        <v>45994</v>
      </c>
      <c r="J15019" s="143">
        <f t="shared" si="234"/>
        <v>45994</v>
      </c>
      <c r="K15019" s="202">
        <v>1</v>
      </c>
      <c r="L15019" s="284" t="s">
        <v>13533</v>
      </c>
      <c r="M15019" s="223"/>
      <c r="N15019" s="203">
        <v>4.1875</v>
      </c>
      <c r="O15019" s="222" t="s">
        <v>943</v>
      </c>
    </row>
    <row r="15020" spans="1:15" ht="29.25" customHeight="1">
      <c r="A15020" s="221" t="s">
        <v>2860</v>
      </c>
      <c r="B15020" s="221" t="s">
        <v>786</v>
      </c>
      <c r="C15020" s="222" t="s">
        <v>562</v>
      </c>
      <c r="D15020" s="222" t="s">
        <v>164</v>
      </c>
      <c r="E15020" s="199" t="s">
        <v>178</v>
      </c>
      <c r="F15020" s="200"/>
      <c r="G15020" s="200"/>
      <c r="H15020" s="200"/>
      <c r="I15020" s="200">
        <v>45995</v>
      </c>
      <c r="J15020" s="143">
        <f t="shared" si="234"/>
        <v>45995</v>
      </c>
      <c r="K15020" s="202">
        <v>1</v>
      </c>
      <c r="L15020" s="285" t="s">
        <v>13699</v>
      </c>
      <c r="M15020" s="223"/>
      <c r="N15020" s="203"/>
      <c r="O15020" s="222" t="s">
        <v>326</v>
      </c>
    </row>
    <row r="15021" spans="1:15" ht="29.25" customHeight="1">
      <c r="A15021" s="221" t="s">
        <v>2860</v>
      </c>
      <c r="B15021" s="221" t="s">
        <v>786</v>
      </c>
      <c r="C15021" s="222" t="s">
        <v>562</v>
      </c>
      <c r="D15021" s="222" t="s">
        <v>164</v>
      </c>
      <c r="E15021" s="199" t="s">
        <v>163</v>
      </c>
      <c r="F15021" s="200" t="s">
        <v>2053</v>
      </c>
      <c r="G15021" s="200" t="s">
        <v>9089</v>
      </c>
      <c r="H15021" s="200" t="s">
        <v>97</v>
      </c>
      <c r="I15021" s="200">
        <v>45995</v>
      </c>
      <c r="J15021" s="143">
        <f t="shared" si="234"/>
        <v>45995</v>
      </c>
      <c r="K15021" s="202">
        <v>5</v>
      </c>
      <c r="L15021" s="284" t="s">
        <v>13698</v>
      </c>
      <c r="M15021" s="223"/>
      <c r="N15021" s="203">
        <v>1.8125</v>
      </c>
      <c r="O15021" s="222" t="s">
        <v>943</v>
      </c>
    </row>
    <row r="15022" spans="1:15" ht="29.25" customHeight="1">
      <c r="A15022" s="221" t="s">
        <v>2860</v>
      </c>
      <c r="B15022" s="221" t="s">
        <v>786</v>
      </c>
      <c r="C15022" s="222" t="s">
        <v>562</v>
      </c>
      <c r="D15022" s="222" t="s">
        <v>164</v>
      </c>
      <c r="E15022" s="199" t="s">
        <v>163</v>
      </c>
      <c r="F15022" s="200" t="s">
        <v>2849</v>
      </c>
      <c r="G15022" s="200" t="s">
        <v>2850</v>
      </c>
      <c r="H15022" s="200" t="s">
        <v>2855</v>
      </c>
      <c r="I15022" s="200">
        <v>45995</v>
      </c>
      <c r="J15022" s="143">
        <f t="shared" si="234"/>
        <v>45995</v>
      </c>
      <c r="K15022" s="202">
        <v>3</v>
      </c>
      <c r="L15022" s="284" t="s">
        <v>13700</v>
      </c>
      <c r="M15022" s="223"/>
      <c r="N15022" s="203">
        <v>6.34375</v>
      </c>
      <c r="O15022" s="222" t="s">
        <v>942</v>
      </c>
    </row>
    <row r="15023" spans="1:15" ht="29.25" customHeight="1">
      <c r="A15023" s="221" t="s">
        <v>2860</v>
      </c>
      <c r="B15023" s="221" t="s">
        <v>786</v>
      </c>
      <c r="C15023" s="222" t="s">
        <v>562</v>
      </c>
      <c r="D15023" s="222" t="s">
        <v>164</v>
      </c>
      <c r="E15023" s="199" t="s">
        <v>163</v>
      </c>
      <c r="F15023" s="200" t="s">
        <v>2849</v>
      </c>
      <c r="G15023" s="200" t="s">
        <v>2850</v>
      </c>
      <c r="H15023" s="200"/>
      <c r="I15023" s="200">
        <v>45996</v>
      </c>
      <c r="J15023" s="143">
        <f t="shared" si="234"/>
        <v>45996</v>
      </c>
      <c r="K15023" s="202">
        <v>3</v>
      </c>
      <c r="L15023" s="285" t="s">
        <v>13701</v>
      </c>
      <c r="M15023" s="223"/>
      <c r="N15023" s="203"/>
      <c r="O15023" s="222" t="s">
        <v>326</v>
      </c>
    </row>
    <row r="15024" spans="1:15" ht="29.25" customHeight="1">
      <c r="A15024" s="221" t="s">
        <v>2860</v>
      </c>
      <c r="B15024" s="221" t="s">
        <v>786</v>
      </c>
      <c r="C15024" s="222" t="s">
        <v>562</v>
      </c>
      <c r="D15024" s="222" t="s">
        <v>164</v>
      </c>
      <c r="E15024" s="199" t="s">
        <v>163</v>
      </c>
      <c r="F15024" s="200" t="s">
        <v>2053</v>
      </c>
      <c r="G15024" s="200" t="s">
        <v>9089</v>
      </c>
      <c r="H15024" s="200"/>
      <c r="I15024" s="200">
        <v>45996</v>
      </c>
      <c r="J15024" s="143">
        <f t="shared" si="234"/>
        <v>45996</v>
      </c>
      <c r="K15024" s="202">
        <v>2.5</v>
      </c>
      <c r="L15024" s="284" t="s">
        <v>13702</v>
      </c>
      <c r="M15024" s="223"/>
      <c r="N15024" s="203"/>
      <c r="O15024" s="222" t="s">
        <v>326</v>
      </c>
    </row>
    <row r="15025" spans="1:15" ht="29.25" customHeight="1">
      <c r="A15025" s="221" t="s">
        <v>2860</v>
      </c>
      <c r="B15025" s="221" t="s">
        <v>786</v>
      </c>
      <c r="C15025" s="222" t="s">
        <v>562</v>
      </c>
      <c r="D15025" s="222" t="s">
        <v>164</v>
      </c>
      <c r="E15025" s="199" t="s">
        <v>163</v>
      </c>
      <c r="F15025" s="200" t="s">
        <v>11927</v>
      </c>
      <c r="G15025" s="200" t="s">
        <v>11928</v>
      </c>
      <c r="H15025" s="200" t="s">
        <v>13409</v>
      </c>
      <c r="I15025" s="200">
        <v>45996</v>
      </c>
      <c r="J15025" s="143">
        <f t="shared" si="234"/>
        <v>45996</v>
      </c>
      <c r="K15025" s="202">
        <v>3</v>
      </c>
      <c r="L15025" s="285" t="s">
        <v>13703</v>
      </c>
      <c r="M15025" s="223"/>
      <c r="N15025" s="203">
        <v>1.96875</v>
      </c>
      <c r="O15025" s="222" t="s">
        <v>961</v>
      </c>
    </row>
    <row r="15026" spans="1:15" ht="29.25" customHeight="1">
      <c r="A15026" s="221" t="s">
        <v>2860</v>
      </c>
      <c r="B15026" s="221" t="s">
        <v>786</v>
      </c>
      <c r="C15026" s="222" t="s">
        <v>562</v>
      </c>
      <c r="D15026" s="222" t="s">
        <v>164</v>
      </c>
      <c r="E15026" s="199" t="s">
        <v>176</v>
      </c>
      <c r="F15026" s="200"/>
      <c r="G15026" s="200"/>
      <c r="H15026" s="200"/>
      <c r="I15026" s="200">
        <v>45999</v>
      </c>
      <c r="J15026" s="143">
        <f t="shared" si="234"/>
        <v>45999</v>
      </c>
      <c r="K15026" s="202">
        <v>4</v>
      </c>
      <c r="L15026" s="284" t="s">
        <v>13704</v>
      </c>
      <c r="M15026" s="223" t="s">
        <v>13705</v>
      </c>
      <c r="N15026" s="203"/>
      <c r="O15026" s="222" t="s">
        <v>326</v>
      </c>
    </row>
    <row r="15027" spans="1:15" ht="29.25" customHeight="1">
      <c r="A15027" s="221" t="s">
        <v>2860</v>
      </c>
      <c r="B15027" s="221" t="s">
        <v>786</v>
      </c>
      <c r="C15027" s="222" t="s">
        <v>562</v>
      </c>
      <c r="D15027" s="222" t="s">
        <v>164</v>
      </c>
      <c r="E15027" s="199" t="s">
        <v>163</v>
      </c>
      <c r="F15027" s="200" t="s">
        <v>2053</v>
      </c>
      <c r="G15027" s="200" t="s">
        <v>9089</v>
      </c>
      <c r="H15027" s="200" t="s">
        <v>97</v>
      </c>
      <c r="I15027" s="200">
        <v>45999</v>
      </c>
      <c r="J15027" s="143">
        <f t="shared" si="234"/>
        <v>45999</v>
      </c>
      <c r="K15027" s="202">
        <v>5</v>
      </c>
      <c r="L15027" s="284" t="s">
        <v>13706</v>
      </c>
      <c r="M15027" s="223"/>
      <c r="N15027" s="203">
        <v>1.8125</v>
      </c>
      <c r="O15027" s="222" t="s">
        <v>943</v>
      </c>
    </row>
    <row r="15028" spans="1:15" ht="29.25" customHeight="1">
      <c r="A15028" s="221" t="s">
        <v>2860</v>
      </c>
      <c r="B15028" s="221" t="s">
        <v>786</v>
      </c>
      <c r="C15028" s="222" t="s">
        <v>562</v>
      </c>
      <c r="D15028" s="222" t="s">
        <v>164</v>
      </c>
      <c r="E15028" s="199" t="s">
        <v>163</v>
      </c>
      <c r="F15028" s="200" t="s">
        <v>2849</v>
      </c>
      <c r="G15028" s="200" t="s">
        <v>2850</v>
      </c>
      <c r="H15028" s="200"/>
      <c r="I15028" s="200">
        <v>46000</v>
      </c>
      <c r="J15028" s="143">
        <f t="shared" si="234"/>
        <v>46000</v>
      </c>
      <c r="K15028" s="202">
        <v>1</v>
      </c>
      <c r="L15028" s="285" t="s">
        <v>13707</v>
      </c>
      <c r="M15028" s="223"/>
      <c r="N15028" s="203"/>
      <c r="O15028" s="222" t="s">
        <v>326</v>
      </c>
    </row>
    <row r="15029" spans="1:15" ht="29.25" customHeight="1">
      <c r="A15029" s="221" t="s">
        <v>2860</v>
      </c>
      <c r="B15029" s="221" t="s">
        <v>786</v>
      </c>
      <c r="C15029" s="222" t="s">
        <v>562</v>
      </c>
      <c r="D15029" s="222" t="s">
        <v>164</v>
      </c>
      <c r="E15029" s="199" t="s">
        <v>163</v>
      </c>
      <c r="F15029" s="200" t="s">
        <v>2053</v>
      </c>
      <c r="G15029" s="200" t="s">
        <v>9089</v>
      </c>
      <c r="H15029" s="200"/>
      <c r="I15029" s="200">
        <v>46000</v>
      </c>
      <c r="J15029" s="143">
        <f t="shared" si="234"/>
        <v>46000</v>
      </c>
      <c r="K15029" s="202">
        <v>5</v>
      </c>
      <c r="L15029" s="284" t="s">
        <v>13709</v>
      </c>
      <c r="M15029" s="223"/>
      <c r="N15029" s="203"/>
      <c r="O15029" s="222" t="s">
        <v>326</v>
      </c>
    </row>
    <row r="15030" spans="1:15" ht="29.25" customHeight="1">
      <c r="A15030" s="221" t="s">
        <v>2860</v>
      </c>
      <c r="B15030" s="221" t="s">
        <v>786</v>
      </c>
      <c r="C15030" s="222" t="s">
        <v>562</v>
      </c>
      <c r="D15030" s="222" t="s">
        <v>164</v>
      </c>
      <c r="E15030" s="199" t="s">
        <v>163</v>
      </c>
      <c r="F15030" s="200" t="s">
        <v>2053</v>
      </c>
      <c r="G15030" s="200" t="s">
        <v>9089</v>
      </c>
      <c r="H15030" s="200" t="s">
        <v>97</v>
      </c>
      <c r="I15030" s="200">
        <v>46000</v>
      </c>
      <c r="J15030" s="143">
        <f t="shared" si="234"/>
        <v>46000</v>
      </c>
      <c r="K15030" s="202">
        <v>2.5</v>
      </c>
      <c r="L15030" s="284" t="s">
        <v>13708</v>
      </c>
      <c r="M15030" s="223"/>
      <c r="N15030" s="203">
        <v>1.8125</v>
      </c>
      <c r="O15030" s="222" t="s">
        <v>943</v>
      </c>
    </row>
    <row r="15031" spans="1:15" ht="29.25" customHeight="1">
      <c r="A15031" s="221" t="s">
        <v>2860</v>
      </c>
      <c r="B15031" s="221" t="s">
        <v>786</v>
      </c>
      <c r="C15031" s="222" t="s">
        <v>562</v>
      </c>
      <c r="D15031" s="222" t="s">
        <v>164</v>
      </c>
      <c r="E15031" s="199" t="s">
        <v>176</v>
      </c>
      <c r="F15031" s="200"/>
      <c r="G15031" s="200"/>
      <c r="H15031" s="200"/>
      <c r="I15031" s="200">
        <v>46001</v>
      </c>
      <c r="J15031" s="143">
        <f t="shared" si="234"/>
        <v>46001</v>
      </c>
      <c r="K15031" s="202">
        <v>4</v>
      </c>
      <c r="L15031" s="284" t="s">
        <v>13710</v>
      </c>
      <c r="M15031" s="223" t="s">
        <v>13711</v>
      </c>
      <c r="N15031" s="203"/>
      <c r="O15031" s="222" t="s">
        <v>326</v>
      </c>
    </row>
    <row r="15032" spans="1:15" ht="29.25" customHeight="1">
      <c r="A15032" s="221" t="s">
        <v>2860</v>
      </c>
      <c r="B15032" s="221" t="s">
        <v>786</v>
      </c>
      <c r="C15032" s="222" t="s">
        <v>562</v>
      </c>
      <c r="D15032" s="222" t="s">
        <v>164</v>
      </c>
      <c r="E15032" s="199" t="s">
        <v>178</v>
      </c>
      <c r="F15032" s="200"/>
      <c r="G15032" s="200"/>
      <c r="H15032" s="200"/>
      <c r="I15032" s="200">
        <v>46001</v>
      </c>
      <c r="J15032" s="143">
        <f t="shared" si="234"/>
        <v>46001</v>
      </c>
      <c r="K15032" s="202">
        <v>1.5</v>
      </c>
      <c r="L15032" s="285" t="s">
        <v>13713</v>
      </c>
      <c r="M15032" s="223"/>
      <c r="N15032" s="203"/>
      <c r="O15032" s="222" t="s">
        <v>326</v>
      </c>
    </row>
    <row r="15033" spans="1:15" ht="29.25" customHeight="1">
      <c r="A15033" s="221" t="s">
        <v>2860</v>
      </c>
      <c r="B15033" s="221" t="s">
        <v>786</v>
      </c>
      <c r="C15033" s="222" t="s">
        <v>562</v>
      </c>
      <c r="D15033" s="222" t="s">
        <v>164</v>
      </c>
      <c r="E15033" s="199" t="s">
        <v>163</v>
      </c>
      <c r="F15033" s="200" t="s">
        <v>2053</v>
      </c>
      <c r="G15033" s="200" t="s">
        <v>9089</v>
      </c>
      <c r="H15033" s="200" t="s">
        <v>97</v>
      </c>
      <c r="I15033" s="200">
        <v>46001</v>
      </c>
      <c r="J15033" s="143">
        <f t="shared" si="234"/>
        <v>46001</v>
      </c>
      <c r="K15033" s="202">
        <v>3.5</v>
      </c>
      <c r="L15033" s="284" t="s">
        <v>13712</v>
      </c>
      <c r="M15033" s="223"/>
      <c r="N15033" s="203">
        <v>1.8125</v>
      </c>
      <c r="O15033" s="222" t="s">
        <v>943</v>
      </c>
    </row>
    <row r="15034" spans="1:15" ht="29.25" customHeight="1">
      <c r="A15034" s="221" t="s">
        <v>2860</v>
      </c>
      <c r="B15034" s="221" t="s">
        <v>786</v>
      </c>
      <c r="C15034" s="222" t="s">
        <v>562</v>
      </c>
      <c r="D15034" s="222" t="s">
        <v>164</v>
      </c>
      <c r="E15034" s="199" t="s">
        <v>178</v>
      </c>
      <c r="F15034" s="200"/>
      <c r="G15034" s="200"/>
      <c r="H15034" s="200"/>
      <c r="I15034" s="200">
        <v>46002</v>
      </c>
      <c r="J15034" s="143">
        <f t="shared" si="234"/>
        <v>46002</v>
      </c>
      <c r="K15034" s="202">
        <v>1</v>
      </c>
      <c r="L15034" s="285" t="s">
        <v>13699</v>
      </c>
      <c r="M15034" s="223"/>
      <c r="N15034" s="203"/>
      <c r="O15034" s="222" t="s">
        <v>326</v>
      </c>
    </row>
    <row r="15035" spans="1:15" ht="29.25" customHeight="1">
      <c r="A15035" s="221" t="s">
        <v>2860</v>
      </c>
      <c r="B15035" s="221" t="s">
        <v>786</v>
      </c>
      <c r="C15035" s="222" t="s">
        <v>562</v>
      </c>
      <c r="D15035" s="222" t="s">
        <v>164</v>
      </c>
      <c r="E15035" s="199" t="s">
        <v>163</v>
      </c>
      <c r="F15035" s="200" t="s">
        <v>2053</v>
      </c>
      <c r="G15035" s="200" t="s">
        <v>9089</v>
      </c>
      <c r="H15035" s="200" t="s">
        <v>97</v>
      </c>
      <c r="I15035" s="200">
        <v>46002</v>
      </c>
      <c r="J15035" s="143">
        <f t="shared" si="234"/>
        <v>46002</v>
      </c>
      <c r="K15035" s="202">
        <v>5</v>
      </c>
      <c r="L15035" s="284" t="s">
        <v>14738</v>
      </c>
      <c r="M15035" s="223"/>
      <c r="N15035" s="203">
        <v>1.8125</v>
      </c>
      <c r="O15035" s="222" t="s">
        <v>943</v>
      </c>
    </row>
    <row r="15036" spans="1:15" ht="29.25" customHeight="1">
      <c r="A15036" s="221" t="s">
        <v>2860</v>
      </c>
      <c r="B15036" s="221" t="s">
        <v>786</v>
      </c>
      <c r="C15036" s="222" t="s">
        <v>562</v>
      </c>
      <c r="D15036" s="222" t="s">
        <v>164</v>
      </c>
      <c r="E15036" s="199" t="s">
        <v>163</v>
      </c>
      <c r="F15036" s="200" t="s">
        <v>8347</v>
      </c>
      <c r="G15036" s="200" t="s">
        <v>8348</v>
      </c>
      <c r="H15036" s="200" t="s">
        <v>9287</v>
      </c>
      <c r="I15036" s="200">
        <v>46002</v>
      </c>
      <c r="J15036" s="143">
        <f t="shared" si="234"/>
        <v>46002</v>
      </c>
      <c r="K15036" s="202">
        <v>3</v>
      </c>
      <c r="L15036" s="285" t="s">
        <v>14739</v>
      </c>
      <c r="M15036" s="223"/>
      <c r="N15036" s="203">
        <v>3.7642857142857098</v>
      </c>
      <c r="O15036" s="222" t="s">
        <v>971</v>
      </c>
    </row>
    <row r="15037" spans="1:15" ht="29.25" customHeight="1">
      <c r="A15037" s="221" t="s">
        <v>2860</v>
      </c>
      <c r="B15037" s="221" t="s">
        <v>786</v>
      </c>
      <c r="C15037" s="222" t="s">
        <v>562</v>
      </c>
      <c r="D15037" s="222" t="s">
        <v>164</v>
      </c>
      <c r="E15037" s="199" t="s">
        <v>163</v>
      </c>
      <c r="F15037" s="200" t="s">
        <v>2053</v>
      </c>
      <c r="G15037" s="200" t="s">
        <v>9089</v>
      </c>
      <c r="H15037" s="200" t="s">
        <v>118</v>
      </c>
      <c r="I15037" s="200">
        <v>46003</v>
      </c>
      <c r="J15037" s="143">
        <f t="shared" si="234"/>
        <v>46003</v>
      </c>
      <c r="K15037" s="202">
        <v>1</v>
      </c>
      <c r="L15037" s="284" t="s">
        <v>14741</v>
      </c>
      <c r="M15037" s="223"/>
      <c r="N15037" s="203">
        <v>14.35</v>
      </c>
      <c r="O15037" s="222" t="s">
        <v>940</v>
      </c>
    </row>
    <row r="15038" spans="1:15" ht="29.25" customHeight="1">
      <c r="A15038" s="221" t="s">
        <v>2860</v>
      </c>
      <c r="B15038" s="221" t="s">
        <v>786</v>
      </c>
      <c r="C15038" s="222" t="s">
        <v>562</v>
      </c>
      <c r="D15038" s="222" t="s">
        <v>164</v>
      </c>
      <c r="E15038" s="199" t="s">
        <v>163</v>
      </c>
      <c r="F15038" s="200" t="s">
        <v>8347</v>
      </c>
      <c r="G15038" s="200" t="s">
        <v>8348</v>
      </c>
      <c r="H15038" s="200" t="s">
        <v>9287</v>
      </c>
      <c r="I15038" s="200">
        <v>46003</v>
      </c>
      <c r="J15038" s="143">
        <f t="shared" si="234"/>
        <v>46003</v>
      </c>
      <c r="K15038" s="202">
        <v>7.5</v>
      </c>
      <c r="L15038" s="285" t="s">
        <v>14740</v>
      </c>
      <c r="M15038" s="223"/>
      <c r="N15038" s="203">
        <v>3.7642857142857098</v>
      </c>
      <c r="O15038" s="222" t="s">
        <v>971</v>
      </c>
    </row>
    <row r="15039" spans="1:15" ht="29.25" customHeight="1">
      <c r="A15039" s="221" t="s">
        <v>2860</v>
      </c>
      <c r="B15039" s="221" t="s">
        <v>786</v>
      </c>
      <c r="C15039" s="222" t="s">
        <v>562</v>
      </c>
      <c r="D15039" s="222" t="s">
        <v>164</v>
      </c>
      <c r="E15039" s="199" t="s">
        <v>178</v>
      </c>
      <c r="F15039" s="200"/>
      <c r="G15039" s="200"/>
      <c r="H15039" s="200"/>
      <c r="I15039" s="200">
        <v>46006</v>
      </c>
      <c r="J15039" s="143">
        <f t="shared" si="234"/>
        <v>46006</v>
      </c>
      <c r="K15039" s="202">
        <v>1</v>
      </c>
      <c r="L15039" s="285" t="s">
        <v>14742</v>
      </c>
      <c r="M15039" s="223"/>
      <c r="N15039" s="203"/>
      <c r="O15039" s="222" t="s">
        <v>326</v>
      </c>
    </row>
    <row r="15040" spans="1:15" ht="29.25" customHeight="1">
      <c r="A15040" s="221" t="s">
        <v>2860</v>
      </c>
      <c r="B15040" s="221" t="s">
        <v>786</v>
      </c>
      <c r="C15040" s="222" t="s">
        <v>562</v>
      </c>
      <c r="D15040" s="222" t="s">
        <v>164</v>
      </c>
      <c r="E15040" s="199" t="s">
        <v>163</v>
      </c>
      <c r="F15040" s="200" t="s">
        <v>2053</v>
      </c>
      <c r="G15040" s="200" t="s">
        <v>9089</v>
      </c>
      <c r="H15040" s="200" t="s">
        <v>97</v>
      </c>
      <c r="I15040" s="200">
        <v>46006</v>
      </c>
      <c r="J15040" s="143">
        <f t="shared" si="234"/>
        <v>46006</v>
      </c>
      <c r="K15040" s="202">
        <v>1</v>
      </c>
      <c r="L15040" s="284" t="s">
        <v>14743</v>
      </c>
      <c r="M15040" s="223"/>
      <c r="N15040" s="203">
        <v>1.8125</v>
      </c>
      <c r="O15040" s="222" t="s">
        <v>943</v>
      </c>
    </row>
    <row r="15041" spans="1:15" ht="29.25" customHeight="1">
      <c r="A15041" s="221" t="s">
        <v>2860</v>
      </c>
      <c r="B15041" s="221" t="s">
        <v>786</v>
      </c>
      <c r="C15041" s="222" t="s">
        <v>562</v>
      </c>
      <c r="D15041" s="222" t="s">
        <v>164</v>
      </c>
      <c r="E15041" s="199" t="s">
        <v>163</v>
      </c>
      <c r="F15041" s="200" t="s">
        <v>8347</v>
      </c>
      <c r="G15041" s="200" t="s">
        <v>8348</v>
      </c>
      <c r="H15041" s="200" t="s">
        <v>9287</v>
      </c>
      <c r="I15041" s="200">
        <v>46006</v>
      </c>
      <c r="J15041" s="143">
        <f t="shared" si="234"/>
        <v>46006</v>
      </c>
      <c r="K15041" s="202">
        <v>6.5</v>
      </c>
      <c r="L15041" s="285" t="s">
        <v>14740</v>
      </c>
      <c r="M15041" s="223"/>
      <c r="N15041" s="203">
        <v>3.7642857142857098</v>
      </c>
      <c r="O15041" s="222" t="s">
        <v>971</v>
      </c>
    </row>
    <row r="15042" spans="1:15" ht="29.25" customHeight="1">
      <c r="A15042" s="221" t="s">
        <v>2860</v>
      </c>
      <c r="B15042" s="221" t="s">
        <v>786</v>
      </c>
      <c r="C15042" s="222" t="s">
        <v>562</v>
      </c>
      <c r="D15042" s="222" t="s">
        <v>164</v>
      </c>
      <c r="E15042" s="199" t="s">
        <v>163</v>
      </c>
      <c r="F15042" s="200" t="s">
        <v>2053</v>
      </c>
      <c r="G15042" s="200" t="s">
        <v>9089</v>
      </c>
      <c r="H15042" s="200" t="s">
        <v>118</v>
      </c>
      <c r="I15042" s="200">
        <v>46007</v>
      </c>
      <c r="J15042" s="143">
        <f t="shared" si="234"/>
        <v>46007</v>
      </c>
      <c r="K15042" s="202">
        <v>2.5</v>
      </c>
      <c r="L15042" s="285" t="s">
        <v>14745</v>
      </c>
      <c r="M15042" s="223"/>
      <c r="N15042" s="203">
        <v>14.35</v>
      </c>
      <c r="O15042" s="222" t="s">
        <v>940</v>
      </c>
    </row>
    <row r="15043" spans="1:15" ht="29.25" customHeight="1">
      <c r="A15043" s="221" t="s">
        <v>2860</v>
      </c>
      <c r="B15043" s="221" t="s">
        <v>786</v>
      </c>
      <c r="C15043" s="222" t="s">
        <v>562</v>
      </c>
      <c r="D15043" s="222" t="s">
        <v>164</v>
      </c>
      <c r="E15043" s="199" t="s">
        <v>163</v>
      </c>
      <c r="F15043" s="200" t="s">
        <v>8347</v>
      </c>
      <c r="G15043" s="200" t="s">
        <v>8348</v>
      </c>
      <c r="H15043" s="200" t="s">
        <v>9287</v>
      </c>
      <c r="I15043" s="200">
        <v>46007</v>
      </c>
      <c r="J15043" s="143">
        <f t="shared" ref="J15043:J15106" si="235">I15043</f>
        <v>46007</v>
      </c>
      <c r="K15043" s="202">
        <v>6</v>
      </c>
      <c r="L15043" s="285" t="s">
        <v>14744</v>
      </c>
      <c r="M15043" s="223"/>
      <c r="N15043" s="203">
        <v>3.7642857142857098</v>
      </c>
      <c r="O15043" s="222" t="s">
        <v>971</v>
      </c>
    </row>
    <row r="15044" spans="1:15" ht="29.25" customHeight="1">
      <c r="A15044" s="221" t="s">
        <v>2860</v>
      </c>
      <c r="B15044" s="221" t="s">
        <v>786</v>
      </c>
      <c r="C15044" s="222" t="s">
        <v>562</v>
      </c>
      <c r="D15044" s="222" t="s">
        <v>164</v>
      </c>
      <c r="E15044" s="199" t="s">
        <v>166</v>
      </c>
      <c r="F15044" s="200"/>
      <c r="G15044" s="200"/>
      <c r="H15044" s="200"/>
      <c r="I15044" s="200">
        <v>46008</v>
      </c>
      <c r="J15044" s="143">
        <f t="shared" si="235"/>
        <v>46008</v>
      </c>
      <c r="K15044" s="202">
        <v>2</v>
      </c>
      <c r="L15044" s="285" t="s">
        <v>14746</v>
      </c>
      <c r="M15044" s="223"/>
      <c r="N15044" s="203"/>
      <c r="O15044" s="222" t="s">
        <v>326</v>
      </c>
    </row>
    <row r="15045" spans="1:15" ht="29.25" customHeight="1">
      <c r="A15045" s="221" t="s">
        <v>2860</v>
      </c>
      <c r="B15045" s="221" t="s">
        <v>786</v>
      </c>
      <c r="C15045" s="222" t="s">
        <v>562</v>
      </c>
      <c r="D15045" s="222" t="s">
        <v>164</v>
      </c>
      <c r="E15045" s="199" t="s">
        <v>163</v>
      </c>
      <c r="F15045" s="200" t="s">
        <v>2053</v>
      </c>
      <c r="G15045" s="200" t="s">
        <v>9089</v>
      </c>
      <c r="H15045" s="200" t="s">
        <v>118</v>
      </c>
      <c r="I15045" s="200">
        <v>46008</v>
      </c>
      <c r="J15045" s="143">
        <f t="shared" si="235"/>
        <v>46008</v>
      </c>
      <c r="K15045" s="202">
        <v>6.5</v>
      </c>
      <c r="L15045" s="284" t="s">
        <v>14747</v>
      </c>
      <c r="M15045" s="223"/>
      <c r="N15045" s="203">
        <v>14.35</v>
      </c>
      <c r="O15045" s="222" t="s">
        <v>940</v>
      </c>
    </row>
    <row r="15046" spans="1:15" ht="29.25" customHeight="1">
      <c r="A15046" s="221" t="s">
        <v>2860</v>
      </c>
      <c r="B15046" s="221" t="s">
        <v>786</v>
      </c>
      <c r="C15046" s="222" t="s">
        <v>562</v>
      </c>
      <c r="D15046" s="222" t="s">
        <v>164</v>
      </c>
      <c r="E15046" s="199" t="s">
        <v>178</v>
      </c>
      <c r="F15046" s="200"/>
      <c r="G15046" s="200"/>
      <c r="H15046" s="200"/>
      <c r="I15046" s="200">
        <v>46009</v>
      </c>
      <c r="J15046" s="143">
        <f t="shared" si="235"/>
        <v>46009</v>
      </c>
      <c r="K15046" s="202">
        <v>1</v>
      </c>
      <c r="L15046" s="285" t="s">
        <v>9732</v>
      </c>
      <c r="M15046" s="223"/>
      <c r="N15046" s="203"/>
      <c r="O15046" s="222" t="s">
        <v>326</v>
      </c>
    </row>
    <row r="15047" spans="1:15" ht="29.25" customHeight="1">
      <c r="A15047" s="221" t="s">
        <v>2860</v>
      </c>
      <c r="B15047" s="221" t="s">
        <v>786</v>
      </c>
      <c r="C15047" s="222" t="s">
        <v>562</v>
      </c>
      <c r="D15047" s="222" t="s">
        <v>164</v>
      </c>
      <c r="E15047" s="199" t="s">
        <v>176</v>
      </c>
      <c r="F15047" s="200"/>
      <c r="G15047" s="200"/>
      <c r="H15047" s="200"/>
      <c r="I15047" s="200">
        <v>46009</v>
      </c>
      <c r="J15047" s="143">
        <f t="shared" si="235"/>
        <v>46009</v>
      </c>
      <c r="K15047" s="202">
        <v>4</v>
      </c>
      <c r="L15047" s="284" t="s">
        <v>14749</v>
      </c>
      <c r="M15047" s="223" t="s">
        <v>14750</v>
      </c>
      <c r="N15047" s="203"/>
      <c r="O15047" s="222" t="s">
        <v>326</v>
      </c>
    </row>
    <row r="15048" spans="1:15" ht="29.25" customHeight="1">
      <c r="A15048" s="221" t="s">
        <v>2860</v>
      </c>
      <c r="B15048" s="221" t="s">
        <v>786</v>
      </c>
      <c r="C15048" s="222" t="s">
        <v>562</v>
      </c>
      <c r="D15048" s="222" t="s">
        <v>164</v>
      </c>
      <c r="E15048" s="199" t="s">
        <v>163</v>
      </c>
      <c r="F15048" s="200" t="s">
        <v>2053</v>
      </c>
      <c r="G15048" s="200" t="s">
        <v>9089</v>
      </c>
      <c r="H15048" s="200" t="s">
        <v>118</v>
      </c>
      <c r="I15048" s="200">
        <v>46009</v>
      </c>
      <c r="J15048" s="143">
        <f t="shared" si="235"/>
        <v>46009</v>
      </c>
      <c r="K15048" s="202">
        <v>4</v>
      </c>
      <c r="L15048" s="284" t="s">
        <v>14748</v>
      </c>
      <c r="M15048" s="223"/>
      <c r="N15048" s="203">
        <v>14.35</v>
      </c>
      <c r="O15048" s="222" t="s">
        <v>940</v>
      </c>
    </row>
    <row r="15049" spans="1:15" ht="29.25" customHeight="1">
      <c r="A15049" s="221" t="s">
        <v>2860</v>
      </c>
      <c r="B15049" s="221" t="s">
        <v>786</v>
      </c>
      <c r="C15049" s="222" t="s">
        <v>562</v>
      </c>
      <c r="D15049" s="222" t="s">
        <v>164</v>
      </c>
      <c r="E15049" s="199" t="s">
        <v>178</v>
      </c>
      <c r="F15049" s="200"/>
      <c r="G15049" s="200"/>
      <c r="H15049" s="200"/>
      <c r="I15049" s="200">
        <v>46010</v>
      </c>
      <c r="J15049" s="143">
        <f t="shared" si="235"/>
        <v>46010</v>
      </c>
      <c r="K15049" s="202">
        <v>1</v>
      </c>
      <c r="L15049" s="285" t="s">
        <v>14751</v>
      </c>
      <c r="M15049" s="223"/>
      <c r="N15049" s="203"/>
      <c r="O15049" s="222" t="s">
        <v>326</v>
      </c>
    </row>
    <row r="15050" spans="1:15" ht="29.25" customHeight="1">
      <c r="A15050" s="221" t="s">
        <v>2860</v>
      </c>
      <c r="B15050" s="221" t="s">
        <v>786</v>
      </c>
      <c r="C15050" s="222" t="s">
        <v>562</v>
      </c>
      <c r="D15050" s="222" t="s">
        <v>164</v>
      </c>
      <c r="E15050" s="199" t="s">
        <v>163</v>
      </c>
      <c r="F15050" s="200" t="s">
        <v>2053</v>
      </c>
      <c r="G15050" s="200" t="s">
        <v>9089</v>
      </c>
      <c r="H15050" s="200" t="s">
        <v>118</v>
      </c>
      <c r="I15050" s="200">
        <v>46010</v>
      </c>
      <c r="J15050" s="143">
        <f t="shared" si="235"/>
        <v>46010</v>
      </c>
      <c r="K15050" s="202">
        <v>5.5</v>
      </c>
      <c r="L15050" s="284" t="s">
        <v>14752</v>
      </c>
      <c r="M15050" s="223"/>
      <c r="N15050" s="203">
        <v>14.35</v>
      </c>
      <c r="O15050" s="222" t="s">
        <v>940</v>
      </c>
    </row>
    <row r="15051" spans="1:15" ht="29.25" customHeight="1">
      <c r="A15051" s="221" t="s">
        <v>2860</v>
      </c>
      <c r="B15051" s="221" t="s">
        <v>786</v>
      </c>
      <c r="C15051" s="222" t="s">
        <v>562</v>
      </c>
      <c r="D15051" s="222" t="s">
        <v>164</v>
      </c>
      <c r="E15051" s="199" t="s">
        <v>163</v>
      </c>
      <c r="F15051" s="200" t="s">
        <v>6337</v>
      </c>
      <c r="G15051" s="200" t="s">
        <v>6338</v>
      </c>
      <c r="H15051" s="200" t="s">
        <v>7382</v>
      </c>
      <c r="I15051" s="200">
        <v>46010</v>
      </c>
      <c r="J15051" s="143">
        <f t="shared" si="235"/>
        <v>46010</v>
      </c>
      <c r="K15051" s="202">
        <v>2</v>
      </c>
      <c r="L15051" s="285" t="s">
        <v>14753</v>
      </c>
      <c r="M15051" s="223"/>
      <c r="N15051" s="203">
        <v>21.9375</v>
      </c>
      <c r="O15051" s="222" t="s">
        <v>968</v>
      </c>
    </row>
    <row r="15052" spans="1:15" ht="29.25" customHeight="1">
      <c r="A15052" s="221" t="s">
        <v>2860</v>
      </c>
      <c r="B15052" s="221" t="s">
        <v>786</v>
      </c>
      <c r="C15052" s="222" t="s">
        <v>562</v>
      </c>
      <c r="D15052" s="222" t="s">
        <v>164</v>
      </c>
      <c r="E15052" s="199" t="s">
        <v>163</v>
      </c>
      <c r="F15052" s="200" t="s">
        <v>1742</v>
      </c>
      <c r="G15052" s="200" t="s">
        <v>1743</v>
      </c>
      <c r="H15052" s="200" t="s">
        <v>118</v>
      </c>
      <c r="I15052" s="200">
        <v>46013</v>
      </c>
      <c r="J15052" s="143">
        <f t="shared" si="235"/>
        <v>46013</v>
      </c>
      <c r="K15052" s="202">
        <v>2</v>
      </c>
      <c r="L15052" s="285" t="s">
        <v>14756</v>
      </c>
      <c r="M15052" s="223"/>
      <c r="N15052" s="203">
        <v>0.953125</v>
      </c>
      <c r="O15052" s="222" t="s">
        <v>961</v>
      </c>
    </row>
    <row r="15053" spans="1:15" ht="29.25" customHeight="1">
      <c r="A15053" s="221" t="s">
        <v>2860</v>
      </c>
      <c r="B15053" s="221" t="s">
        <v>786</v>
      </c>
      <c r="C15053" s="222" t="s">
        <v>562</v>
      </c>
      <c r="D15053" s="222" t="s">
        <v>164</v>
      </c>
      <c r="E15053" s="199" t="s">
        <v>163</v>
      </c>
      <c r="F15053" s="200" t="s">
        <v>2053</v>
      </c>
      <c r="G15053" s="200" t="s">
        <v>9089</v>
      </c>
      <c r="H15053" s="200" t="s">
        <v>97</v>
      </c>
      <c r="I15053" s="200">
        <v>46013</v>
      </c>
      <c r="J15053" s="143">
        <f t="shared" si="235"/>
        <v>46013</v>
      </c>
      <c r="K15053" s="202">
        <v>5</v>
      </c>
      <c r="L15053" s="284" t="s">
        <v>14755</v>
      </c>
      <c r="M15053" s="223"/>
      <c r="N15053" s="203">
        <v>1.8125</v>
      </c>
      <c r="O15053" s="222" t="s">
        <v>943</v>
      </c>
    </row>
    <row r="15054" spans="1:15" ht="29.25" customHeight="1">
      <c r="A15054" s="221" t="s">
        <v>2860</v>
      </c>
      <c r="B15054" s="221" t="s">
        <v>786</v>
      </c>
      <c r="C15054" s="222" t="s">
        <v>562</v>
      </c>
      <c r="D15054" s="222" t="s">
        <v>164</v>
      </c>
      <c r="E15054" s="199" t="s">
        <v>163</v>
      </c>
      <c r="F15054" s="200" t="s">
        <v>6337</v>
      </c>
      <c r="G15054" s="200" t="s">
        <v>6338</v>
      </c>
      <c r="H15054" s="200" t="s">
        <v>7382</v>
      </c>
      <c r="I15054" s="200">
        <v>46013</v>
      </c>
      <c r="J15054" s="143">
        <f t="shared" si="235"/>
        <v>46013</v>
      </c>
      <c r="K15054" s="202">
        <v>2.5</v>
      </c>
      <c r="L15054" s="284" t="s">
        <v>14754</v>
      </c>
      <c r="M15054" s="223"/>
      <c r="N15054" s="203">
        <v>21.9375</v>
      </c>
      <c r="O15054" s="222" t="s">
        <v>968</v>
      </c>
    </row>
    <row r="15055" spans="1:15" ht="29.25" customHeight="1">
      <c r="A15055" s="221" t="s">
        <v>2860</v>
      </c>
      <c r="B15055" s="221" t="s">
        <v>786</v>
      </c>
      <c r="C15055" s="222" t="s">
        <v>562</v>
      </c>
      <c r="D15055" s="222" t="s">
        <v>164</v>
      </c>
      <c r="E15055" s="199" t="s">
        <v>178</v>
      </c>
      <c r="F15055" s="200"/>
      <c r="G15055" s="200"/>
      <c r="H15055" s="200"/>
      <c r="I15055" s="200">
        <v>46014</v>
      </c>
      <c r="J15055" s="143">
        <f t="shared" si="235"/>
        <v>46014</v>
      </c>
      <c r="K15055" s="202">
        <v>3.5</v>
      </c>
      <c r="L15055" s="284" t="s">
        <v>14759</v>
      </c>
      <c r="M15055" s="223"/>
      <c r="N15055" s="203"/>
      <c r="O15055" s="222" t="s">
        <v>326</v>
      </c>
    </row>
    <row r="15056" spans="1:15" ht="29.25" customHeight="1">
      <c r="A15056" s="221" t="s">
        <v>2860</v>
      </c>
      <c r="B15056" s="221" t="s">
        <v>786</v>
      </c>
      <c r="C15056" s="222" t="s">
        <v>562</v>
      </c>
      <c r="D15056" s="222" t="s">
        <v>164</v>
      </c>
      <c r="E15056" s="199" t="s">
        <v>163</v>
      </c>
      <c r="F15056" s="200" t="s">
        <v>1742</v>
      </c>
      <c r="G15056" s="200" t="s">
        <v>1743</v>
      </c>
      <c r="H15056" s="200" t="s">
        <v>118</v>
      </c>
      <c r="I15056" s="200">
        <v>46014</v>
      </c>
      <c r="J15056" s="143">
        <f t="shared" si="235"/>
        <v>46014</v>
      </c>
      <c r="K15056" s="202">
        <v>4.5</v>
      </c>
      <c r="L15056" s="284" t="s">
        <v>14758</v>
      </c>
      <c r="M15056" s="223"/>
      <c r="N15056" s="203">
        <v>0.953125</v>
      </c>
      <c r="O15056" s="222" t="s">
        <v>961</v>
      </c>
    </row>
    <row r="15057" spans="1:15" ht="29.25" customHeight="1">
      <c r="A15057" s="221" t="s">
        <v>2860</v>
      </c>
      <c r="B15057" s="221" t="s">
        <v>786</v>
      </c>
      <c r="C15057" s="222" t="s">
        <v>562</v>
      </c>
      <c r="D15057" s="222" t="s">
        <v>164</v>
      </c>
      <c r="E15057" s="199" t="s">
        <v>163</v>
      </c>
      <c r="F15057" s="200" t="s">
        <v>4557</v>
      </c>
      <c r="G15057" s="200" t="s">
        <v>4558</v>
      </c>
      <c r="H15057" s="200" t="s">
        <v>118</v>
      </c>
      <c r="I15057" s="200">
        <v>46014</v>
      </c>
      <c r="J15057" s="143">
        <f t="shared" si="235"/>
        <v>46014</v>
      </c>
      <c r="K15057" s="202">
        <v>0.5</v>
      </c>
      <c r="L15057" s="285" t="s">
        <v>14757</v>
      </c>
      <c r="M15057" s="223"/>
      <c r="N15057" s="203">
        <v>5.6</v>
      </c>
      <c r="O15057" s="222" t="s">
        <v>940</v>
      </c>
    </row>
    <row r="15058" spans="1:15" ht="29.25" customHeight="1">
      <c r="A15058" s="221" t="s">
        <v>2860</v>
      </c>
      <c r="B15058" s="221" t="s">
        <v>786</v>
      </c>
      <c r="C15058" s="222" t="s">
        <v>562</v>
      </c>
      <c r="D15058" s="222" t="s">
        <v>164</v>
      </c>
      <c r="E15058" s="199" t="s">
        <v>165</v>
      </c>
      <c r="F15058" s="200"/>
      <c r="G15058" s="200"/>
      <c r="H15058" s="200"/>
      <c r="I15058" s="200">
        <v>46015</v>
      </c>
      <c r="J15058" s="143">
        <f t="shared" si="235"/>
        <v>46015</v>
      </c>
      <c r="K15058" s="202">
        <v>8</v>
      </c>
      <c r="L15058" s="285" t="s">
        <v>14760</v>
      </c>
      <c r="M15058" s="223"/>
      <c r="N15058" s="203"/>
      <c r="O15058" s="222" t="s">
        <v>326</v>
      </c>
    </row>
    <row r="15059" spans="1:15" ht="29.25" customHeight="1">
      <c r="A15059" s="221" t="s">
        <v>2860</v>
      </c>
      <c r="B15059" s="221" t="s">
        <v>786</v>
      </c>
      <c r="C15059" s="222" t="s">
        <v>562</v>
      </c>
      <c r="D15059" s="222" t="s">
        <v>164</v>
      </c>
      <c r="E15059" s="199" t="s">
        <v>165</v>
      </c>
      <c r="F15059" s="200"/>
      <c r="G15059" s="200"/>
      <c r="H15059" s="200"/>
      <c r="I15059" s="200">
        <v>46017</v>
      </c>
      <c r="J15059" s="143">
        <f t="shared" si="235"/>
        <v>46017</v>
      </c>
      <c r="K15059" s="202">
        <v>8</v>
      </c>
      <c r="L15059" s="285" t="s">
        <v>14760</v>
      </c>
      <c r="M15059" s="223"/>
      <c r="N15059" s="203"/>
      <c r="O15059" s="222" t="s">
        <v>326</v>
      </c>
    </row>
    <row r="15060" spans="1:15" ht="29.25" customHeight="1">
      <c r="A15060" s="221" t="s">
        <v>2860</v>
      </c>
      <c r="B15060" s="221" t="s">
        <v>786</v>
      </c>
      <c r="C15060" s="222" t="s">
        <v>562</v>
      </c>
      <c r="D15060" s="222" t="s">
        <v>164</v>
      </c>
      <c r="E15060" s="199" t="s">
        <v>163</v>
      </c>
      <c r="F15060" s="200" t="s">
        <v>2053</v>
      </c>
      <c r="G15060" s="200" t="s">
        <v>9089</v>
      </c>
      <c r="H15060" s="200" t="s">
        <v>118</v>
      </c>
      <c r="I15060" s="200">
        <v>46020</v>
      </c>
      <c r="J15060" s="143">
        <f t="shared" si="235"/>
        <v>46020</v>
      </c>
      <c r="K15060" s="202">
        <v>0.5</v>
      </c>
      <c r="L15060" s="285" t="s">
        <v>14924</v>
      </c>
      <c r="M15060" s="223"/>
      <c r="N15060" s="203">
        <v>14.35</v>
      </c>
      <c r="O15060" s="222" t="s">
        <v>940</v>
      </c>
    </row>
    <row r="15061" spans="1:15" ht="29.25" customHeight="1">
      <c r="A15061" s="221" t="s">
        <v>2860</v>
      </c>
      <c r="B15061" s="221" t="s">
        <v>786</v>
      </c>
      <c r="C15061" s="222" t="s">
        <v>562</v>
      </c>
      <c r="D15061" s="222" t="s">
        <v>164</v>
      </c>
      <c r="E15061" s="199" t="s">
        <v>163</v>
      </c>
      <c r="F15061" s="200" t="s">
        <v>2053</v>
      </c>
      <c r="G15061" s="200" t="s">
        <v>9089</v>
      </c>
      <c r="H15061" s="200" t="s">
        <v>118</v>
      </c>
      <c r="I15061" s="200">
        <v>46020</v>
      </c>
      <c r="J15061" s="143">
        <f t="shared" si="235"/>
        <v>46020</v>
      </c>
      <c r="K15061" s="202">
        <v>0.5</v>
      </c>
      <c r="L15061" s="285" t="s">
        <v>14924</v>
      </c>
      <c r="M15061" s="223"/>
      <c r="N15061" s="203">
        <v>14.35</v>
      </c>
      <c r="O15061" s="222" t="s">
        <v>940</v>
      </c>
    </row>
    <row r="15062" spans="1:15" ht="29.25" customHeight="1">
      <c r="A15062" s="221" t="s">
        <v>2860</v>
      </c>
      <c r="B15062" s="221" t="s">
        <v>786</v>
      </c>
      <c r="C15062" s="222" t="s">
        <v>562</v>
      </c>
      <c r="D15062" s="222" t="s">
        <v>164</v>
      </c>
      <c r="E15062" s="199" t="s">
        <v>163</v>
      </c>
      <c r="F15062" s="200" t="s">
        <v>1742</v>
      </c>
      <c r="G15062" s="200" t="s">
        <v>1743</v>
      </c>
      <c r="H15062" s="200" t="s">
        <v>118</v>
      </c>
      <c r="I15062" s="200">
        <v>46020</v>
      </c>
      <c r="J15062" s="143">
        <f t="shared" si="235"/>
        <v>46020</v>
      </c>
      <c r="K15062" s="202">
        <v>1.5</v>
      </c>
      <c r="L15062" s="284" t="s">
        <v>14925</v>
      </c>
      <c r="M15062" s="223"/>
      <c r="N15062" s="203">
        <v>0.953125</v>
      </c>
      <c r="O15062" s="222" t="s">
        <v>961</v>
      </c>
    </row>
    <row r="15063" spans="1:15" ht="29.25" customHeight="1">
      <c r="A15063" s="221" t="s">
        <v>2860</v>
      </c>
      <c r="B15063" s="221" t="s">
        <v>786</v>
      </c>
      <c r="C15063" s="222" t="s">
        <v>562</v>
      </c>
      <c r="D15063" s="222" t="s">
        <v>164</v>
      </c>
      <c r="E15063" s="199" t="s">
        <v>163</v>
      </c>
      <c r="F15063" s="200" t="s">
        <v>1742</v>
      </c>
      <c r="G15063" s="200" t="s">
        <v>1743</v>
      </c>
      <c r="H15063" s="200" t="s">
        <v>118</v>
      </c>
      <c r="I15063" s="200">
        <v>46020</v>
      </c>
      <c r="J15063" s="143">
        <f t="shared" si="235"/>
        <v>46020</v>
      </c>
      <c r="K15063" s="202">
        <v>1.5</v>
      </c>
      <c r="L15063" s="284" t="s">
        <v>14925</v>
      </c>
      <c r="M15063" s="223"/>
      <c r="N15063" s="203">
        <v>0.953125</v>
      </c>
      <c r="O15063" s="222" t="s">
        <v>961</v>
      </c>
    </row>
    <row r="15064" spans="1:15" ht="29.25" customHeight="1">
      <c r="A15064" s="221" t="s">
        <v>2860</v>
      </c>
      <c r="B15064" s="221" t="s">
        <v>786</v>
      </c>
      <c r="C15064" s="222" t="s">
        <v>562</v>
      </c>
      <c r="D15064" s="222" t="s">
        <v>164</v>
      </c>
      <c r="E15064" s="199" t="s">
        <v>163</v>
      </c>
      <c r="F15064" s="200" t="s">
        <v>6337</v>
      </c>
      <c r="G15064" s="200" t="s">
        <v>6338</v>
      </c>
      <c r="H15064" s="200" t="s">
        <v>7382</v>
      </c>
      <c r="I15064" s="200">
        <v>46020</v>
      </c>
      <c r="J15064" s="143">
        <f t="shared" si="235"/>
        <v>46020</v>
      </c>
      <c r="K15064" s="202">
        <v>3</v>
      </c>
      <c r="L15064" s="284" t="s">
        <v>14926</v>
      </c>
      <c r="M15064" s="223"/>
      <c r="N15064" s="203">
        <v>21.9375</v>
      </c>
      <c r="O15064" s="222" t="s">
        <v>968</v>
      </c>
    </row>
    <row r="15065" spans="1:15" ht="29.25" customHeight="1">
      <c r="A15065" s="221" t="s">
        <v>2860</v>
      </c>
      <c r="B15065" s="221" t="s">
        <v>786</v>
      </c>
      <c r="C15065" s="222" t="s">
        <v>562</v>
      </c>
      <c r="D15065" s="222" t="s">
        <v>164</v>
      </c>
      <c r="E15065" s="199" t="s">
        <v>163</v>
      </c>
      <c r="F15065" s="200" t="s">
        <v>6337</v>
      </c>
      <c r="G15065" s="200" t="s">
        <v>6338</v>
      </c>
      <c r="H15065" s="200" t="s">
        <v>7382</v>
      </c>
      <c r="I15065" s="200">
        <v>46020</v>
      </c>
      <c r="J15065" s="143">
        <f t="shared" si="235"/>
        <v>46020</v>
      </c>
      <c r="K15065" s="202">
        <v>3</v>
      </c>
      <c r="L15065" s="284" t="s">
        <v>14926</v>
      </c>
      <c r="M15065" s="223"/>
      <c r="N15065" s="203">
        <v>21.9375</v>
      </c>
      <c r="O15065" s="222" t="s">
        <v>968</v>
      </c>
    </row>
    <row r="15066" spans="1:15" ht="29.25" customHeight="1">
      <c r="A15066" s="221" t="s">
        <v>2860</v>
      </c>
      <c r="B15066" s="221" t="s">
        <v>786</v>
      </c>
      <c r="C15066" s="222" t="s">
        <v>562</v>
      </c>
      <c r="D15066" s="222" t="s">
        <v>164</v>
      </c>
      <c r="E15066" s="199" t="s">
        <v>163</v>
      </c>
      <c r="F15066" s="200" t="s">
        <v>4557</v>
      </c>
      <c r="G15066" s="200" t="s">
        <v>4558</v>
      </c>
      <c r="H15066" s="200" t="s">
        <v>118</v>
      </c>
      <c r="I15066" s="200">
        <v>46020</v>
      </c>
      <c r="J15066" s="143">
        <f t="shared" si="235"/>
        <v>46020</v>
      </c>
      <c r="K15066" s="202">
        <v>4</v>
      </c>
      <c r="L15066" s="284" t="s">
        <v>14927</v>
      </c>
      <c r="M15066" s="223"/>
      <c r="N15066" s="203">
        <v>5.6</v>
      </c>
      <c r="O15066" s="222" t="s">
        <v>940</v>
      </c>
    </row>
    <row r="15067" spans="1:15" ht="29.25" customHeight="1">
      <c r="A15067" s="221" t="s">
        <v>2860</v>
      </c>
      <c r="B15067" s="221" t="s">
        <v>786</v>
      </c>
      <c r="C15067" s="222" t="s">
        <v>562</v>
      </c>
      <c r="D15067" s="222" t="s">
        <v>164</v>
      </c>
      <c r="E15067" s="199" t="s">
        <v>163</v>
      </c>
      <c r="F15067" s="200" t="s">
        <v>4557</v>
      </c>
      <c r="G15067" s="200" t="s">
        <v>4558</v>
      </c>
      <c r="H15067" s="200" t="s">
        <v>49</v>
      </c>
      <c r="I15067" s="200">
        <v>46020</v>
      </c>
      <c r="J15067" s="143">
        <f t="shared" si="235"/>
        <v>46020</v>
      </c>
      <c r="K15067" s="202">
        <v>4</v>
      </c>
      <c r="L15067" s="284" t="s">
        <v>14927</v>
      </c>
      <c r="M15067" s="223"/>
      <c r="N15067" s="203">
        <v>3.1666666666666701</v>
      </c>
      <c r="O15067" s="222" t="s">
        <v>939</v>
      </c>
    </row>
    <row r="15068" spans="1:15" ht="29.25" customHeight="1">
      <c r="A15068" s="221" t="s">
        <v>2860</v>
      </c>
      <c r="B15068" s="221" t="s">
        <v>786</v>
      </c>
      <c r="C15068" s="222" t="s">
        <v>562</v>
      </c>
      <c r="D15068" s="222" t="s">
        <v>164</v>
      </c>
      <c r="E15068" s="199" t="s">
        <v>178</v>
      </c>
      <c r="F15068" s="200"/>
      <c r="G15068" s="200"/>
      <c r="H15068" s="200"/>
      <c r="I15068" s="200">
        <v>46021</v>
      </c>
      <c r="J15068" s="143">
        <f t="shared" si="235"/>
        <v>46021</v>
      </c>
      <c r="K15068" s="202">
        <v>1</v>
      </c>
      <c r="L15068" s="285" t="s">
        <v>14928</v>
      </c>
      <c r="M15068" s="223"/>
      <c r="N15068" s="203"/>
      <c r="O15068" s="222" t="s">
        <v>326</v>
      </c>
    </row>
    <row r="15069" spans="1:15" ht="29.25" customHeight="1">
      <c r="A15069" s="221" t="s">
        <v>2860</v>
      </c>
      <c r="B15069" s="221" t="s">
        <v>786</v>
      </c>
      <c r="C15069" s="222" t="s">
        <v>562</v>
      </c>
      <c r="D15069" s="222" t="s">
        <v>164</v>
      </c>
      <c r="E15069" s="199" t="s">
        <v>163</v>
      </c>
      <c r="F15069" s="200" t="s">
        <v>2053</v>
      </c>
      <c r="G15069" s="200" t="s">
        <v>9089</v>
      </c>
      <c r="H15069" s="200" t="s">
        <v>97</v>
      </c>
      <c r="I15069" s="200">
        <v>46021</v>
      </c>
      <c r="J15069" s="143">
        <f t="shared" si="235"/>
        <v>46021</v>
      </c>
      <c r="K15069" s="202">
        <v>3.5</v>
      </c>
      <c r="L15069" s="284" t="s">
        <v>14929</v>
      </c>
      <c r="M15069" s="223"/>
      <c r="N15069" s="203">
        <v>1.8125</v>
      </c>
      <c r="O15069" s="222" t="s">
        <v>943</v>
      </c>
    </row>
    <row r="15070" spans="1:15" ht="29.25" customHeight="1">
      <c r="A15070" s="221" t="s">
        <v>2860</v>
      </c>
      <c r="B15070" s="221" t="s">
        <v>786</v>
      </c>
      <c r="C15070" s="222" t="s">
        <v>562</v>
      </c>
      <c r="D15070" s="222" t="s">
        <v>164</v>
      </c>
      <c r="E15070" s="199" t="s">
        <v>163</v>
      </c>
      <c r="F15070" s="200" t="s">
        <v>4557</v>
      </c>
      <c r="G15070" s="200" t="s">
        <v>4558</v>
      </c>
      <c r="H15070" s="200" t="s">
        <v>118</v>
      </c>
      <c r="I15070" s="200">
        <v>46021</v>
      </c>
      <c r="J15070" s="143">
        <f t="shared" si="235"/>
        <v>46021</v>
      </c>
      <c r="K15070" s="202">
        <v>4</v>
      </c>
      <c r="L15070" s="285" t="s">
        <v>14930</v>
      </c>
      <c r="M15070" s="223"/>
      <c r="N15070" s="203">
        <v>5.6</v>
      </c>
      <c r="O15070" s="222" t="s">
        <v>940</v>
      </c>
    </row>
    <row r="15071" spans="1:15" ht="29.25" customHeight="1">
      <c r="A15071" s="221" t="s">
        <v>2860</v>
      </c>
      <c r="B15071" s="221" t="s">
        <v>786</v>
      </c>
      <c r="C15071" s="222" t="s">
        <v>562</v>
      </c>
      <c r="D15071" s="222" t="s">
        <v>164</v>
      </c>
      <c r="E15071" s="199" t="s">
        <v>176</v>
      </c>
      <c r="F15071" s="200"/>
      <c r="G15071" s="200"/>
      <c r="H15071" s="200"/>
      <c r="I15071" s="200">
        <v>46022</v>
      </c>
      <c r="J15071" s="143">
        <f t="shared" si="235"/>
        <v>46022</v>
      </c>
      <c r="K15071" s="202">
        <v>2</v>
      </c>
      <c r="L15071" s="284" t="s">
        <v>14931</v>
      </c>
      <c r="M15071" s="223"/>
      <c r="N15071" s="203"/>
      <c r="O15071" s="222" t="s">
        <v>326</v>
      </c>
    </row>
    <row r="15072" spans="1:15" ht="29.25" customHeight="1">
      <c r="A15072" s="221" t="s">
        <v>2860</v>
      </c>
      <c r="B15072" s="221" t="s">
        <v>786</v>
      </c>
      <c r="C15072" s="222" t="s">
        <v>562</v>
      </c>
      <c r="D15072" s="222" t="s">
        <v>164</v>
      </c>
      <c r="E15072" s="199" t="s">
        <v>165</v>
      </c>
      <c r="F15072" s="200"/>
      <c r="G15072" s="200"/>
      <c r="H15072" s="200"/>
      <c r="I15072" s="200">
        <v>46022</v>
      </c>
      <c r="J15072" s="143">
        <f t="shared" si="235"/>
        <v>46022</v>
      </c>
      <c r="K15072" s="202">
        <v>5</v>
      </c>
      <c r="L15072" s="285" t="s">
        <v>12362</v>
      </c>
      <c r="M15072" s="223"/>
      <c r="N15072" s="203"/>
      <c r="O15072" s="222" t="s">
        <v>326</v>
      </c>
    </row>
    <row r="15073" spans="1:15" ht="29.25" customHeight="1">
      <c r="A15073" s="221" t="s">
        <v>2860</v>
      </c>
      <c r="B15073" s="221" t="s">
        <v>786</v>
      </c>
      <c r="C15073" s="222" t="s">
        <v>562</v>
      </c>
      <c r="D15073" s="222" t="s">
        <v>164</v>
      </c>
      <c r="E15073" s="199" t="s">
        <v>163</v>
      </c>
      <c r="F15073" s="200" t="s">
        <v>6337</v>
      </c>
      <c r="G15073" s="200" t="s">
        <v>6338</v>
      </c>
      <c r="H15073" s="200" t="s">
        <v>7382</v>
      </c>
      <c r="I15073" s="200">
        <v>46022</v>
      </c>
      <c r="J15073" s="143">
        <f t="shared" si="235"/>
        <v>46022</v>
      </c>
      <c r="K15073" s="202">
        <v>1</v>
      </c>
      <c r="L15073" s="285" t="s">
        <v>14932</v>
      </c>
      <c r="M15073" s="223"/>
      <c r="N15073" s="203">
        <v>21.9375</v>
      </c>
      <c r="O15073" s="222" t="s">
        <v>968</v>
      </c>
    </row>
    <row r="15074" spans="1:15" ht="29.25" customHeight="1">
      <c r="A15074" s="221" t="s">
        <v>2860</v>
      </c>
      <c r="B15074" s="221" t="s">
        <v>786</v>
      </c>
      <c r="C15074" s="222" t="s">
        <v>562</v>
      </c>
      <c r="D15074" s="222" t="s">
        <v>164</v>
      </c>
      <c r="E15074" s="199" t="s">
        <v>178</v>
      </c>
      <c r="F15074" s="200"/>
      <c r="G15074" s="200"/>
      <c r="H15074" s="200"/>
      <c r="I15074" s="200">
        <v>46024</v>
      </c>
      <c r="J15074" s="143">
        <f t="shared" si="235"/>
        <v>46024</v>
      </c>
      <c r="K15074" s="202">
        <v>0.5</v>
      </c>
      <c r="L15074" s="285" t="s">
        <v>3922</v>
      </c>
      <c r="M15074" s="223"/>
      <c r="N15074" s="203"/>
      <c r="O15074" s="222" t="s">
        <v>326</v>
      </c>
    </row>
    <row r="15075" spans="1:15" ht="29.25" customHeight="1">
      <c r="A15075" s="221" t="s">
        <v>2860</v>
      </c>
      <c r="B15075" s="221" t="s">
        <v>786</v>
      </c>
      <c r="C15075" s="222" t="s">
        <v>562</v>
      </c>
      <c r="D15075" s="222" t="s">
        <v>164</v>
      </c>
      <c r="E15075" s="199" t="s">
        <v>163</v>
      </c>
      <c r="F15075" s="200" t="s">
        <v>2053</v>
      </c>
      <c r="G15075" s="200" t="s">
        <v>9089</v>
      </c>
      <c r="H15075" s="200" t="s">
        <v>97</v>
      </c>
      <c r="I15075" s="200">
        <v>46024</v>
      </c>
      <c r="J15075" s="143">
        <f t="shared" si="235"/>
        <v>46024</v>
      </c>
      <c r="K15075" s="202">
        <v>1</v>
      </c>
      <c r="L15075" s="284" t="s">
        <v>15194</v>
      </c>
      <c r="M15075" s="223"/>
      <c r="N15075" s="203">
        <v>1.8125</v>
      </c>
      <c r="O15075" s="222" t="s">
        <v>943</v>
      </c>
    </row>
    <row r="15076" spans="1:15" ht="29.25" customHeight="1">
      <c r="A15076" s="221" t="s">
        <v>2860</v>
      </c>
      <c r="B15076" s="221" t="s">
        <v>786</v>
      </c>
      <c r="C15076" s="222" t="s">
        <v>562</v>
      </c>
      <c r="D15076" s="222" t="s">
        <v>164</v>
      </c>
      <c r="E15076" s="199" t="s">
        <v>163</v>
      </c>
      <c r="F15076" s="200" t="s">
        <v>6337</v>
      </c>
      <c r="G15076" s="200" t="s">
        <v>6338</v>
      </c>
      <c r="H15076" s="200" t="s">
        <v>7382</v>
      </c>
      <c r="I15076" s="200">
        <v>46024</v>
      </c>
      <c r="J15076" s="143">
        <f t="shared" si="235"/>
        <v>46024</v>
      </c>
      <c r="K15076" s="202">
        <v>5.5</v>
      </c>
      <c r="L15076" s="284" t="s">
        <v>15195</v>
      </c>
      <c r="M15076" s="223"/>
      <c r="N15076" s="203">
        <v>21.9375</v>
      </c>
      <c r="O15076" s="222" t="s">
        <v>968</v>
      </c>
    </row>
    <row r="15077" spans="1:15" ht="29.25" customHeight="1">
      <c r="A15077" s="221" t="s">
        <v>2860</v>
      </c>
      <c r="B15077" s="221" t="s">
        <v>786</v>
      </c>
      <c r="C15077" s="222" t="s">
        <v>562</v>
      </c>
      <c r="D15077" s="222" t="s">
        <v>164</v>
      </c>
      <c r="E15077" s="199" t="s">
        <v>163</v>
      </c>
      <c r="F15077" s="200" t="s">
        <v>4557</v>
      </c>
      <c r="G15077" s="200" t="s">
        <v>4558</v>
      </c>
      <c r="H15077" s="200" t="s">
        <v>118</v>
      </c>
      <c r="I15077" s="200">
        <v>46024</v>
      </c>
      <c r="J15077" s="143">
        <f t="shared" si="235"/>
        <v>46024</v>
      </c>
      <c r="K15077" s="202">
        <v>1</v>
      </c>
      <c r="L15077" s="285" t="s">
        <v>15196</v>
      </c>
      <c r="M15077" s="223"/>
      <c r="N15077" s="203">
        <v>5.6</v>
      </c>
      <c r="O15077" s="222" t="s">
        <v>940</v>
      </c>
    </row>
    <row r="15078" spans="1:15" ht="29.25" customHeight="1">
      <c r="A15078" s="221" t="s">
        <v>2860</v>
      </c>
      <c r="B15078" s="221" t="s">
        <v>786</v>
      </c>
      <c r="C15078" s="222" t="s">
        <v>562</v>
      </c>
      <c r="D15078" s="222" t="s">
        <v>164</v>
      </c>
      <c r="E15078" s="199" t="s">
        <v>163</v>
      </c>
      <c r="F15078" s="200" t="s">
        <v>2053</v>
      </c>
      <c r="G15078" s="200" t="s">
        <v>9089</v>
      </c>
      <c r="H15078" s="200" t="s">
        <v>48</v>
      </c>
      <c r="I15078" s="200">
        <v>46027</v>
      </c>
      <c r="J15078" s="143">
        <f t="shared" si="235"/>
        <v>46027</v>
      </c>
      <c r="K15078" s="202">
        <v>5.5</v>
      </c>
      <c r="L15078" s="285" t="s">
        <v>15197</v>
      </c>
      <c r="M15078" s="223"/>
      <c r="N15078" s="203">
        <v>0.4</v>
      </c>
      <c r="O15078" s="222" t="s">
        <v>943</v>
      </c>
    </row>
    <row r="15079" spans="1:15" ht="29.25" customHeight="1">
      <c r="A15079" s="221" t="s">
        <v>2860</v>
      </c>
      <c r="B15079" s="221" t="s">
        <v>786</v>
      </c>
      <c r="C15079" s="222" t="s">
        <v>562</v>
      </c>
      <c r="D15079" s="222" t="s">
        <v>164</v>
      </c>
      <c r="E15079" s="199" t="s">
        <v>163</v>
      </c>
      <c r="F15079" s="200" t="s">
        <v>2053</v>
      </c>
      <c r="G15079" s="200" t="s">
        <v>9089</v>
      </c>
      <c r="H15079" s="200" t="s">
        <v>49</v>
      </c>
      <c r="I15079" s="200">
        <v>46027</v>
      </c>
      <c r="J15079" s="143">
        <f t="shared" si="235"/>
        <v>46027</v>
      </c>
      <c r="K15079" s="202">
        <v>3</v>
      </c>
      <c r="L15079" s="284" t="s">
        <v>15198</v>
      </c>
      <c r="M15079" s="223"/>
      <c r="N15079" s="203">
        <v>1.4750000000000001</v>
      </c>
      <c r="O15079" s="222" t="s">
        <v>940</v>
      </c>
    </row>
    <row r="15080" spans="1:15" ht="29.25" customHeight="1">
      <c r="A15080" s="221" t="s">
        <v>2860</v>
      </c>
      <c r="B15080" s="221" t="s">
        <v>786</v>
      </c>
      <c r="C15080" s="222" t="s">
        <v>562</v>
      </c>
      <c r="D15080" s="222" t="s">
        <v>164</v>
      </c>
      <c r="E15080" s="199" t="s">
        <v>176</v>
      </c>
      <c r="F15080" s="200"/>
      <c r="G15080" s="200"/>
      <c r="H15080" s="200"/>
      <c r="I15080" s="200">
        <v>46028</v>
      </c>
      <c r="J15080" s="143">
        <f t="shared" si="235"/>
        <v>46028</v>
      </c>
      <c r="K15080" s="202">
        <v>1.5</v>
      </c>
      <c r="L15080" s="284" t="s">
        <v>15199</v>
      </c>
      <c r="M15080" s="223" t="s">
        <v>12805</v>
      </c>
      <c r="N15080" s="203"/>
      <c r="O15080" s="222" t="s">
        <v>326</v>
      </c>
    </row>
    <row r="15081" spans="1:15" ht="29.25" customHeight="1">
      <c r="A15081" s="221" t="s">
        <v>2860</v>
      </c>
      <c r="B15081" s="221" t="s">
        <v>786</v>
      </c>
      <c r="C15081" s="222" t="s">
        <v>562</v>
      </c>
      <c r="D15081" s="222" t="s">
        <v>164</v>
      </c>
      <c r="E15081" s="199" t="s">
        <v>163</v>
      </c>
      <c r="F15081" s="200" t="s">
        <v>2053</v>
      </c>
      <c r="G15081" s="200" t="s">
        <v>9089</v>
      </c>
      <c r="H15081" s="200" t="s">
        <v>49</v>
      </c>
      <c r="I15081" s="200">
        <v>46028</v>
      </c>
      <c r="J15081" s="143">
        <f t="shared" si="235"/>
        <v>46028</v>
      </c>
      <c r="K15081" s="202">
        <v>7</v>
      </c>
      <c r="L15081" s="284" t="s">
        <v>15200</v>
      </c>
      <c r="M15081" s="223"/>
      <c r="N15081" s="203">
        <v>1.4750000000000001</v>
      </c>
      <c r="O15081" s="222" t="s">
        <v>940</v>
      </c>
    </row>
    <row r="15082" spans="1:15" ht="29.25" customHeight="1">
      <c r="A15082" s="221" t="s">
        <v>2860</v>
      </c>
      <c r="B15082" s="221" t="s">
        <v>786</v>
      </c>
      <c r="C15082" s="222" t="s">
        <v>562</v>
      </c>
      <c r="D15082" s="222" t="s">
        <v>164</v>
      </c>
      <c r="E15082" s="199" t="s">
        <v>176</v>
      </c>
      <c r="F15082" s="200"/>
      <c r="G15082" s="200"/>
      <c r="H15082" s="200"/>
      <c r="I15082" s="200">
        <v>46029</v>
      </c>
      <c r="J15082" s="143">
        <f t="shared" si="235"/>
        <v>46029</v>
      </c>
      <c r="K15082" s="202">
        <v>2</v>
      </c>
      <c r="L15082" s="285" t="s">
        <v>15201</v>
      </c>
      <c r="M15082" s="223" t="s">
        <v>12805</v>
      </c>
      <c r="N15082" s="203"/>
      <c r="O15082" s="222" t="s">
        <v>326</v>
      </c>
    </row>
    <row r="15083" spans="1:15" ht="29.25" customHeight="1">
      <c r="A15083" s="221" t="s">
        <v>2860</v>
      </c>
      <c r="B15083" s="221" t="s">
        <v>786</v>
      </c>
      <c r="C15083" s="222" t="s">
        <v>562</v>
      </c>
      <c r="D15083" s="222" t="s">
        <v>164</v>
      </c>
      <c r="E15083" s="199" t="s">
        <v>163</v>
      </c>
      <c r="F15083" s="200" t="s">
        <v>6337</v>
      </c>
      <c r="G15083" s="200" t="s">
        <v>6338</v>
      </c>
      <c r="H15083" s="200" t="s">
        <v>117</v>
      </c>
      <c r="I15083" s="200">
        <v>46029</v>
      </c>
      <c r="J15083" s="143">
        <f t="shared" si="235"/>
        <v>46029</v>
      </c>
      <c r="K15083" s="202">
        <v>7.5</v>
      </c>
      <c r="L15083" s="284" t="s">
        <v>15202</v>
      </c>
      <c r="M15083" s="223"/>
      <c r="N15083" s="203">
        <v>3.625</v>
      </c>
      <c r="O15083" s="222" t="s">
        <v>968</v>
      </c>
    </row>
    <row r="15084" spans="1:15" ht="29.25" customHeight="1">
      <c r="A15084" s="221" t="s">
        <v>2860</v>
      </c>
      <c r="B15084" s="221" t="s">
        <v>786</v>
      </c>
      <c r="C15084" s="222" t="s">
        <v>562</v>
      </c>
      <c r="D15084" s="222" t="s">
        <v>164</v>
      </c>
      <c r="E15084" s="199" t="s">
        <v>178</v>
      </c>
      <c r="F15084" s="200"/>
      <c r="G15084" s="200"/>
      <c r="H15084" s="200"/>
      <c r="I15084" s="200">
        <v>46030</v>
      </c>
      <c r="J15084" s="143">
        <f t="shared" si="235"/>
        <v>46030</v>
      </c>
      <c r="K15084" s="202">
        <v>1</v>
      </c>
      <c r="L15084" s="285" t="s">
        <v>9732</v>
      </c>
      <c r="M15084" s="223"/>
      <c r="N15084" s="203"/>
      <c r="O15084" s="222" t="s">
        <v>326</v>
      </c>
    </row>
    <row r="15085" spans="1:15" ht="29.25" customHeight="1">
      <c r="A15085" s="221" t="s">
        <v>2860</v>
      </c>
      <c r="B15085" s="221" t="s">
        <v>786</v>
      </c>
      <c r="C15085" s="222" t="s">
        <v>562</v>
      </c>
      <c r="D15085" s="222" t="s">
        <v>164</v>
      </c>
      <c r="E15085" s="199" t="s">
        <v>163</v>
      </c>
      <c r="F15085" s="200" t="s">
        <v>6337</v>
      </c>
      <c r="G15085" s="200" t="s">
        <v>6338</v>
      </c>
      <c r="H15085" s="200" t="s">
        <v>117</v>
      </c>
      <c r="I15085" s="200">
        <v>46030</v>
      </c>
      <c r="J15085" s="143">
        <f t="shared" si="235"/>
        <v>46030</v>
      </c>
      <c r="K15085" s="202">
        <v>6</v>
      </c>
      <c r="L15085" s="284" t="s">
        <v>15933</v>
      </c>
      <c r="M15085" s="223"/>
      <c r="N15085" s="203">
        <v>3.625</v>
      </c>
      <c r="O15085" s="222" t="s">
        <v>968</v>
      </c>
    </row>
    <row r="15086" spans="1:15" ht="29.25" customHeight="1">
      <c r="A15086" s="221" t="s">
        <v>2860</v>
      </c>
      <c r="B15086" s="221" t="s">
        <v>786</v>
      </c>
      <c r="C15086" s="222" t="s">
        <v>562</v>
      </c>
      <c r="D15086" s="222" t="s">
        <v>164</v>
      </c>
      <c r="E15086" s="199" t="s">
        <v>163</v>
      </c>
      <c r="F15086" s="200" t="s">
        <v>6337</v>
      </c>
      <c r="G15086" s="200" t="s">
        <v>6338</v>
      </c>
      <c r="H15086" s="200" t="s">
        <v>343</v>
      </c>
      <c r="I15086" s="200">
        <v>46030</v>
      </c>
      <c r="J15086" s="143">
        <f t="shared" si="235"/>
        <v>46030</v>
      </c>
      <c r="K15086" s="202">
        <v>2</v>
      </c>
      <c r="L15086" s="284" t="s">
        <v>15934</v>
      </c>
      <c r="M15086" s="223"/>
      <c r="N15086" s="203">
        <v>3.9375</v>
      </c>
      <c r="O15086" s="222" t="s">
        <v>968</v>
      </c>
    </row>
    <row r="15087" spans="1:15" ht="29.25" customHeight="1">
      <c r="A15087" s="221" t="s">
        <v>2860</v>
      </c>
      <c r="B15087" s="221" t="s">
        <v>786</v>
      </c>
      <c r="C15087" s="222" t="s">
        <v>562</v>
      </c>
      <c r="D15087" s="222" t="s">
        <v>164</v>
      </c>
      <c r="E15087" s="199" t="s">
        <v>163</v>
      </c>
      <c r="F15087" s="200" t="s">
        <v>2053</v>
      </c>
      <c r="G15087" s="200" t="s">
        <v>9089</v>
      </c>
      <c r="H15087" s="200" t="s">
        <v>97</v>
      </c>
      <c r="I15087" s="200">
        <v>46031</v>
      </c>
      <c r="J15087" s="143">
        <f t="shared" si="235"/>
        <v>46031</v>
      </c>
      <c r="K15087" s="202">
        <v>7</v>
      </c>
      <c r="L15087" s="284" t="s">
        <v>15935</v>
      </c>
      <c r="M15087" s="223"/>
      <c r="N15087" s="203">
        <v>1.8125</v>
      </c>
      <c r="O15087" s="222" t="s">
        <v>943</v>
      </c>
    </row>
    <row r="15088" spans="1:15" ht="29.25" customHeight="1">
      <c r="A15088" s="221" t="s">
        <v>2860</v>
      </c>
      <c r="B15088" s="221" t="s">
        <v>786</v>
      </c>
      <c r="C15088" s="222" t="s">
        <v>562</v>
      </c>
      <c r="D15088" s="222" t="s">
        <v>164</v>
      </c>
      <c r="E15088" s="199" t="s">
        <v>163</v>
      </c>
      <c r="F15088" s="200" t="s">
        <v>8347</v>
      </c>
      <c r="G15088" s="200" t="s">
        <v>8348</v>
      </c>
      <c r="H15088" s="200" t="s">
        <v>9287</v>
      </c>
      <c r="I15088" s="200">
        <v>46031</v>
      </c>
      <c r="J15088" s="143">
        <f t="shared" si="235"/>
        <v>46031</v>
      </c>
      <c r="K15088" s="202">
        <v>1</v>
      </c>
      <c r="L15088" s="285" t="s">
        <v>15936</v>
      </c>
      <c r="M15088" s="223"/>
      <c r="N15088" s="203">
        <v>3.7642857142857098</v>
      </c>
      <c r="O15088" s="222" t="s">
        <v>971</v>
      </c>
    </row>
    <row r="15089" spans="1:15" ht="29.25" customHeight="1">
      <c r="A15089" s="221" t="s">
        <v>2860</v>
      </c>
      <c r="B15089" s="221" t="s">
        <v>786</v>
      </c>
      <c r="C15089" s="222" t="s">
        <v>562</v>
      </c>
      <c r="D15089" s="222" t="s">
        <v>164</v>
      </c>
      <c r="E15089" s="199" t="s">
        <v>163</v>
      </c>
      <c r="F15089" s="200" t="s">
        <v>2053</v>
      </c>
      <c r="G15089" s="200" t="s">
        <v>9089</v>
      </c>
      <c r="H15089" s="200" t="s">
        <v>97</v>
      </c>
      <c r="I15089" s="200">
        <v>46034</v>
      </c>
      <c r="J15089" s="143">
        <f t="shared" si="235"/>
        <v>46034</v>
      </c>
      <c r="K15089" s="202">
        <v>5.5</v>
      </c>
      <c r="L15089" s="284" t="s">
        <v>15937</v>
      </c>
      <c r="M15089" s="223"/>
      <c r="N15089" s="203">
        <v>1.8125</v>
      </c>
      <c r="O15089" s="222" t="s">
        <v>943</v>
      </c>
    </row>
    <row r="15090" spans="1:15" ht="29.25" customHeight="1">
      <c r="A15090" s="221" t="s">
        <v>2860</v>
      </c>
      <c r="B15090" s="221" t="s">
        <v>786</v>
      </c>
      <c r="C15090" s="222" t="s">
        <v>562</v>
      </c>
      <c r="D15090" s="222" t="s">
        <v>164</v>
      </c>
      <c r="E15090" s="199" t="s">
        <v>163</v>
      </c>
      <c r="F15090" s="200" t="s">
        <v>6337</v>
      </c>
      <c r="G15090" s="200" t="s">
        <v>6338</v>
      </c>
      <c r="H15090" s="200" t="s">
        <v>7382</v>
      </c>
      <c r="I15090" s="200">
        <v>46034</v>
      </c>
      <c r="J15090" s="143">
        <f t="shared" si="235"/>
        <v>46034</v>
      </c>
      <c r="K15090" s="202">
        <v>4</v>
      </c>
      <c r="L15090" s="284" t="s">
        <v>15938</v>
      </c>
      <c r="M15090" s="223"/>
      <c r="N15090" s="203">
        <v>21.9375</v>
      </c>
      <c r="O15090" s="222" t="s">
        <v>968</v>
      </c>
    </row>
    <row r="15091" spans="1:15" ht="29.25" customHeight="1">
      <c r="A15091" s="221" t="s">
        <v>2860</v>
      </c>
      <c r="B15091" s="221" t="s">
        <v>786</v>
      </c>
      <c r="C15091" s="222" t="s">
        <v>562</v>
      </c>
      <c r="D15091" s="222" t="s">
        <v>164</v>
      </c>
      <c r="E15091" s="199" t="s">
        <v>176</v>
      </c>
      <c r="F15091" s="200"/>
      <c r="G15091" s="200"/>
      <c r="H15091" s="200"/>
      <c r="I15091" s="200">
        <v>46035</v>
      </c>
      <c r="J15091" s="143">
        <f t="shared" si="235"/>
        <v>46035</v>
      </c>
      <c r="K15091" s="202">
        <v>1.5</v>
      </c>
      <c r="L15091" s="285" t="s">
        <v>1541</v>
      </c>
      <c r="M15091" s="223" t="s">
        <v>12805</v>
      </c>
      <c r="N15091" s="203"/>
      <c r="O15091" s="222" t="s">
        <v>326</v>
      </c>
    </row>
    <row r="15092" spans="1:15" ht="29.25" customHeight="1">
      <c r="A15092" s="221" t="s">
        <v>2860</v>
      </c>
      <c r="B15092" s="221" t="s">
        <v>786</v>
      </c>
      <c r="C15092" s="222" t="s">
        <v>562</v>
      </c>
      <c r="D15092" s="222" t="s">
        <v>164</v>
      </c>
      <c r="E15092" s="199" t="s">
        <v>163</v>
      </c>
      <c r="F15092" s="200" t="s">
        <v>2053</v>
      </c>
      <c r="G15092" s="200" t="s">
        <v>9089</v>
      </c>
      <c r="H15092" s="200" t="s">
        <v>118</v>
      </c>
      <c r="I15092" s="200">
        <v>46035</v>
      </c>
      <c r="J15092" s="143">
        <f t="shared" si="235"/>
        <v>46035</v>
      </c>
      <c r="K15092" s="202">
        <v>4.5</v>
      </c>
      <c r="L15092" s="284" t="s">
        <v>15939</v>
      </c>
      <c r="M15092" s="223"/>
      <c r="N15092" s="203">
        <v>14.35</v>
      </c>
      <c r="O15092" s="222" t="s">
        <v>940</v>
      </c>
    </row>
    <row r="15093" spans="1:15" ht="29.25" customHeight="1">
      <c r="A15093" s="221" t="s">
        <v>2860</v>
      </c>
      <c r="B15093" s="221" t="s">
        <v>786</v>
      </c>
      <c r="C15093" s="222" t="s">
        <v>562</v>
      </c>
      <c r="D15093" s="222" t="s">
        <v>164</v>
      </c>
      <c r="E15093" s="199" t="s">
        <v>163</v>
      </c>
      <c r="F15093" s="200" t="s">
        <v>6337</v>
      </c>
      <c r="G15093" s="200" t="s">
        <v>6338</v>
      </c>
      <c r="H15093" s="200" t="s">
        <v>7382</v>
      </c>
      <c r="I15093" s="200">
        <v>46035</v>
      </c>
      <c r="J15093" s="143">
        <f t="shared" si="235"/>
        <v>46035</v>
      </c>
      <c r="K15093" s="202">
        <v>3</v>
      </c>
      <c r="L15093" s="284" t="s">
        <v>15940</v>
      </c>
      <c r="M15093" s="223"/>
      <c r="N15093" s="203">
        <v>21.9375</v>
      </c>
      <c r="O15093" s="222" t="s">
        <v>968</v>
      </c>
    </row>
    <row r="15094" spans="1:15" ht="29.25" customHeight="1">
      <c r="A15094" s="221" t="s">
        <v>2860</v>
      </c>
      <c r="B15094" s="221" t="s">
        <v>786</v>
      </c>
      <c r="C15094" s="222" t="s">
        <v>562</v>
      </c>
      <c r="D15094" s="222" t="s">
        <v>164</v>
      </c>
      <c r="E15094" s="199" t="s">
        <v>163</v>
      </c>
      <c r="F15094" s="200" t="s">
        <v>13399</v>
      </c>
      <c r="G15094" s="200" t="s">
        <v>13556</v>
      </c>
      <c r="H15094" s="200" t="s">
        <v>52</v>
      </c>
      <c r="I15094" s="200">
        <v>46036</v>
      </c>
      <c r="J15094" s="143">
        <f t="shared" si="235"/>
        <v>46036</v>
      </c>
      <c r="K15094" s="202">
        <v>3.5</v>
      </c>
      <c r="L15094" s="284" t="s">
        <v>15941</v>
      </c>
      <c r="M15094" s="223"/>
      <c r="N15094" s="203">
        <v>0.72750000000000004</v>
      </c>
      <c r="O15094" s="222" t="s">
        <v>8630</v>
      </c>
    </row>
    <row r="15095" spans="1:15" ht="29.25" customHeight="1">
      <c r="A15095" s="221" t="s">
        <v>2860</v>
      </c>
      <c r="B15095" s="221" t="s">
        <v>786</v>
      </c>
      <c r="C15095" s="222" t="s">
        <v>562</v>
      </c>
      <c r="D15095" s="222" t="s">
        <v>164</v>
      </c>
      <c r="E15095" s="199" t="s">
        <v>163</v>
      </c>
      <c r="F15095" s="200" t="s">
        <v>6337</v>
      </c>
      <c r="G15095" s="200" t="s">
        <v>6338</v>
      </c>
      <c r="H15095" s="200" t="s">
        <v>38</v>
      </c>
      <c r="I15095" s="200">
        <v>46036</v>
      </c>
      <c r="J15095" s="143">
        <f t="shared" si="235"/>
        <v>46036</v>
      </c>
      <c r="K15095" s="202">
        <v>3</v>
      </c>
      <c r="L15095" s="285" t="s">
        <v>15942</v>
      </c>
      <c r="M15095" s="223"/>
      <c r="N15095" s="203">
        <v>2.9375</v>
      </c>
      <c r="O15095" s="222" t="s">
        <v>942</v>
      </c>
    </row>
    <row r="15096" spans="1:15" ht="29.25" customHeight="1">
      <c r="A15096" s="221" t="s">
        <v>2860</v>
      </c>
      <c r="B15096" s="221" t="s">
        <v>786</v>
      </c>
      <c r="C15096" s="222" t="s">
        <v>562</v>
      </c>
      <c r="D15096" s="222" t="s">
        <v>164</v>
      </c>
      <c r="E15096" s="199" t="s">
        <v>163</v>
      </c>
      <c r="F15096" s="200" t="s">
        <v>2053</v>
      </c>
      <c r="G15096" s="200" t="s">
        <v>9089</v>
      </c>
      <c r="H15096" s="200" t="s">
        <v>97</v>
      </c>
      <c r="I15096" s="200">
        <v>46036</v>
      </c>
      <c r="J15096" s="143">
        <f t="shared" si="235"/>
        <v>46036</v>
      </c>
      <c r="K15096" s="202">
        <v>2</v>
      </c>
      <c r="L15096" s="284" t="s">
        <v>15943</v>
      </c>
      <c r="M15096" s="223"/>
      <c r="N15096" s="203">
        <v>1.8125</v>
      </c>
      <c r="O15096" s="222" t="s">
        <v>943</v>
      </c>
    </row>
    <row r="15097" spans="1:15" ht="29.25" customHeight="1">
      <c r="A15097" s="221" t="s">
        <v>2860</v>
      </c>
      <c r="B15097" s="221" t="s">
        <v>786</v>
      </c>
      <c r="C15097" s="222" t="s">
        <v>562</v>
      </c>
      <c r="D15097" s="222" t="s">
        <v>164</v>
      </c>
      <c r="E15097" s="199" t="s">
        <v>178</v>
      </c>
      <c r="F15097" s="200"/>
      <c r="G15097" s="200"/>
      <c r="H15097" s="200"/>
      <c r="I15097" s="200">
        <v>46037</v>
      </c>
      <c r="J15097" s="143">
        <f t="shared" si="235"/>
        <v>46037</v>
      </c>
      <c r="K15097" s="202">
        <v>1</v>
      </c>
      <c r="L15097" s="285" t="s">
        <v>9732</v>
      </c>
      <c r="M15097" s="223"/>
      <c r="N15097" s="203"/>
      <c r="O15097" s="222" t="s">
        <v>326</v>
      </c>
    </row>
    <row r="15098" spans="1:15" ht="29.25" customHeight="1">
      <c r="A15098" s="221" t="s">
        <v>2860</v>
      </c>
      <c r="B15098" s="221" t="s">
        <v>786</v>
      </c>
      <c r="C15098" s="222" t="s">
        <v>562</v>
      </c>
      <c r="D15098" s="222" t="s">
        <v>164</v>
      </c>
      <c r="E15098" s="199" t="s">
        <v>163</v>
      </c>
      <c r="F15098" s="200" t="s">
        <v>13399</v>
      </c>
      <c r="G15098" s="200" t="s">
        <v>13556</v>
      </c>
      <c r="H15098" s="200" t="s">
        <v>52</v>
      </c>
      <c r="I15098" s="200">
        <v>46037</v>
      </c>
      <c r="J15098" s="143">
        <f t="shared" si="235"/>
        <v>46037</v>
      </c>
      <c r="K15098" s="202">
        <v>7.5</v>
      </c>
      <c r="L15098" s="284" t="s">
        <v>16215</v>
      </c>
      <c r="M15098" s="223"/>
      <c r="N15098" s="203">
        <v>0.72750000000000004</v>
      </c>
      <c r="O15098" s="222" t="s">
        <v>8630</v>
      </c>
    </row>
    <row r="15099" spans="1:15" ht="29.25" customHeight="1">
      <c r="A15099" s="221" t="s">
        <v>2860</v>
      </c>
      <c r="B15099" s="221" t="s">
        <v>786</v>
      </c>
      <c r="C15099" s="222" t="s">
        <v>562</v>
      </c>
      <c r="D15099" s="222" t="s">
        <v>164</v>
      </c>
      <c r="E15099" s="199" t="s">
        <v>163</v>
      </c>
      <c r="F15099" s="200" t="s">
        <v>6337</v>
      </c>
      <c r="G15099" s="200" t="s">
        <v>6338</v>
      </c>
      <c r="H15099" s="200"/>
      <c r="I15099" s="200">
        <v>46038</v>
      </c>
      <c r="J15099" s="143">
        <f t="shared" si="235"/>
        <v>46038</v>
      </c>
      <c r="K15099" s="202">
        <v>1.5</v>
      </c>
      <c r="L15099" s="284" t="s">
        <v>16216</v>
      </c>
      <c r="M15099" s="223"/>
      <c r="N15099" s="203"/>
      <c r="O15099" s="222" t="s">
        <v>326</v>
      </c>
    </row>
    <row r="15100" spans="1:15" ht="29.25" customHeight="1">
      <c r="A15100" s="221" t="s">
        <v>2860</v>
      </c>
      <c r="B15100" s="221" t="s">
        <v>786</v>
      </c>
      <c r="C15100" s="222" t="s">
        <v>562</v>
      </c>
      <c r="D15100" s="222" t="s">
        <v>164</v>
      </c>
      <c r="E15100" s="199" t="s">
        <v>163</v>
      </c>
      <c r="F15100" s="200" t="s">
        <v>13399</v>
      </c>
      <c r="G15100" s="200" t="s">
        <v>13556</v>
      </c>
      <c r="H15100" s="200" t="s">
        <v>52</v>
      </c>
      <c r="I15100" s="200">
        <v>46038</v>
      </c>
      <c r="J15100" s="143">
        <f t="shared" si="235"/>
        <v>46038</v>
      </c>
      <c r="K15100" s="202">
        <v>6.5</v>
      </c>
      <c r="L15100" s="284" t="s">
        <v>16217</v>
      </c>
      <c r="M15100" s="223"/>
      <c r="N15100" s="203">
        <v>0.72750000000000004</v>
      </c>
      <c r="O15100" s="222" t="s">
        <v>8630</v>
      </c>
    </row>
    <row r="15101" spans="1:15" ht="29.25" customHeight="1">
      <c r="A15101" s="221" t="s">
        <v>2860</v>
      </c>
      <c r="B15101" s="221" t="s">
        <v>786</v>
      </c>
      <c r="C15101" s="222" t="s">
        <v>562</v>
      </c>
      <c r="D15101" s="222" t="s">
        <v>164</v>
      </c>
      <c r="E15101" s="199" t="s">
        <v>163</v>
      </c>
      <c r="F15101" s="200" t="s">
        <v>13399</v>
      </c>
      <c r="G15101" s="200" t="s">
        <v>13556</v>
      </c>
      <c r="H15101" s="200" t="s">
        <v>52</v>
      </c>
      <c r="I15101" s="200">
        <v>46041</v>
      </c>
      <c r="J15101" s="143">
        <f t="shared" si="235"/>
        <v>46041</v>
      </c>
      <c r="K15101" s="202">
        <v>8.5</v>
      </c>
      <c r="L15101" s="284" t="s">
        <v>16218</v>
      </c>
      <c r="M15101" s="223"/>
      <c r="N15101" s="203">
        <v>0.72750000000000004</v>
      </c>
      <c r="O15101" s="222" t="s">
        <v>8630</v>
      </c>
    </row>
    <row r="15102" spans="1:15" ht="29.25" customHeight="1">
      <c r="A15102" s="221" t="s">
        <v>2860</v>
      </c>
      <c r="B15102" s="221" t="s">
        <v>786</v>
      </c>
      <c r="C15102" s="222" t="s">
        <v>562</v>
      </c>
      <c r="D15102" s="222" t="s">
        <v>164</v>
      </c>
      <c r="E15102" s="199" t="s">
        <v>163</v>
      </c>
      <c r="F15102" s="200" t="s">
        <v>6337</v>
      </c>
      <c r="G15102" s="200" t="s">
        <v>6338</v>
      </c>
      <c r="H15102" s="200" t="s">
        <v>8701</v>
      </c>
      <c r="I15102" s="200">
        <v>46042</v>
      </c>
      <c r="J15102" s="143">
        <f t="shared" si="235"/>
        <v>46042</v>
      </c>
      <c r="K15102" s="202">
        <v>1</v>
      </c>
      <c r="L15102" s="284" t="s">
        <v>16219</v>
      </c>
      <c r="M15102" s="223"/>
      <c r="N15102" s="203">
        <v>2.6875</v>
      </c>
      <c r="O15102" s="222" t="s">
        <v>942</v>
      </c>
    </row>
    <row r="15103" spans="1:15" ht="29.25" customHeight="1">
      <c r="A15103" s="221" t="s">
        <v>2860</v>
      </c>
      <c r="B15103" s="221" t="s">
        <v>786</v>
      </c>
      <c r="C15103" s="222" t="s">
        <v>562</v>
      </c>
      <c r="D15103" s="222" t="s">
        <v>164</v>
      </c>
      <c r="E15103" s="199" t="s">
        <v>163</v>
      </c>
      <c r="F15103" s="200" t="s">
        <v>13399</v>
      </c>
      <c r="G15103" s="200" t="s">
        <v>13556</v>
      </c>
      <c r="H15103" s="200" t="s">
        <v>52</v>
      </c>
      <c r="I15103" s="200">
        <v>46042</v>
      </c>
      <c r="J15103" s="143">
        <f t="shared" si="235"/>
        <v>46042</v>
      </c>
      <c r="K15103" s="202">
        <v>7</v>
      </c>
      <c r="L15103" s="284" t="s">
        <v>16220</v>
      </c>
      <c r="M15103" s="223"/>
      <c r="N15103" s="203">
        <v>0.72750000000000004</v>
      </c>
      <c r="O15103" s="222" t="s">
        <v>8630</v>
      </c>
    </row>
    <row r="15104" spans="1:15" ht="29.25" customHeight="1">
      <c r="A15104" s="221" t="s">
        <v>2860</v>
      </c>
      <c r="B15104" s="221" t="s">
        <v>786</v>
      </c>
      <c r="C15104" s="222" t="s">
        <v>562</v>
      </c>
      <c r="D15104" s="222" t="s">
        <v>164</v>
      </c>
      <c r="E15104" s="199" t="s">
        <v>163</v>
      </c>
      <c r="F15104" s="200" t="s">
        <v>2053</v>
      </c>
      <c r="G15104" s="200" t="s">
        <v>9089</v>
      </c>
      <c r="H15104" s="200" t="s">
        <v>118</v>
      </c>
      <c r="I15104" s="200">
        <v>46042</v>
      </c>
      <c r="J15104" s="143">
        <f t="shared" si="235"/>
        <v>46042</v>
      </c>
      <c r="K15104" s="202">
        <v>1</v>
      </c>
      <c r="L15104" s="284" t="s">
        <v>16221</v>
      </c>
      <c r="M15104" s="223"/>
      <c r="N15104" s="203">
        <v>14.35</v>
      </c>
      <c r="O15104" s="222" t="s">
        <v>940</v>
      </c>
    </row>
    <row r="15105" spans="1:15" ht="29.25" customHeight="1">
      <c r="A15105" s="221" t="s">
        <v>2860</v>
      </c>
      <c r="B15105" s="221" t="s">
        <v>786</v>
      </c>
      <c r="C15105" s="222" t="s">
        <v>562</v>
      </c>
      <c r="D15105" s="222" t="s">
        <v>164</v>
      </c>
      <c r="E15105" s="199" t="s">
        <v>163</v>
      </c>
      <c r="F15105" s="200" t="s">
        <v>13399</v>
      </c>
      <c r="G15105" s="200" t="s">
        <v>13556</v>
      </c>
      <c r="H15105" s="200" t="s">
        <v>52</v>
      </c>
      <c r="I15105" s="200">
        <v>46043</v>
      </c>
      <c r="J15105" s="143">
        <f t="shared" si="235"/>
        <v>46043</v>
      </c>
      <c r="K15105" s="202">
        <v>8.5</v>
      </c>
      <c r="L15105" s="284" t="s">
        <v>16222</v>
      </c>
      <c r="M15105" s="223"/>
      <c r="N15105" s="203">
        <v>0.72750000000000004</v>
      </c>
      <c r="O15105" s="222" t="s">
        <v>8630</v>
      </c>
    </row>
    <row r="15106" spans="1:15" ht="29.25" customHeight="1">
      <c r="A15106" s="221" t="s">
        <v>2860</v>
      </c>
      <c r="B15106" s="221" t="s">
        <v>786</v>
      </c>
      <c r="C15106" s="222" t="s">
        <v>562</v>
      </c>
      <c r="D15106" s="222" t="s">
        <v>164</v>
      </c>
      <c r="E15106" s="199" t="s">
        <v>163</v>
      </c>
      <c r="F15106" s="200" t="s">
        <v>6337</v>
      </c>
      <c r="G15106" s="200" t="s">
        <v>6338</v>
      </c>
      <c r="H15106" s="200" t="s">
        <v>7382</v>
      </c>
      <c r="I15106" s="200">
        <v>46043</v>
      </c>
      <c r="J15106" s="143">
        <f t="shared" si="235"/>
        <v>46043</v>
      </c>
      <c r="K15106" s="202">
        <v>0.5</v>
      </c>
      <c r="L15106" s="284" t="s">
        <v>16223</v>
      </c>
      <c r="M15106" s="223"/>
      <c r="N15106" s="203">
        <v>21.9375</v>
      </c>
      <c r="O15106" s="222" t="s">
        <v>968</v>
      </c>
    </row>
    <row r="15107" spans="1:15" ht="29.25" customHeight="1">
      <c r="A15107" s="221" t="s">
        <v>2860</v>
      </c>
      <c r="B15107" s="221" t="s">
        <v>795</v>
      </c>
      <c r="C15107" s="222" t="s">
        <v>796</v>
      </c>
      <c r="D15107" s="222" t="s">
        <v>167</v>
      </c>
      <c r="E15107" s="199" t="s">
        <v>166</v>
      </c>
      <c r="F15107" s="200"/>
      <c r="G15107" s="200"/>
      <c r="H15107" s="200"/>
      <c r="I15107" s="200">
        <v>45474</v>
      </c>
      <c r="J15107" s="143">
        <f t="shared" ref="J15107:J15170" si="236">I15107</f>
        <v>45474</v>
      </c>
      <c r="K15107" s="202">
        <v>2</v>
      </c>
      <c r="L15107" s="285" t="s">
        <v>854</v>
      </c>
      <c r="M15107" s="223"/>
      <c r="N15107" s="203"/>
      <c r="O15107" s="222" t="s">
        <v>326</v>
      </c>
    </row>
    <row r="15108" spans="1:15" ht="29.25" customHeight="1">
      <c r="A15108" s="221" t="s">
        <v>2860</v>
      </c>
      <c r="B15108" s="221" t="s">
        <v>795</v>
      </c>
      <c r="C15108" s="222" t="s">
        <v>796</v>
      </c>
      <c r="D15108" s="222" t="s">
        <v>167</v>
      </c>
      <c r="E15108" s="199" t="s">
        <v>163</v>
      </c>
      <c r="F15108" s="200" t="s">
        <v>670</v>
      </c>
      <c r="G15108" s="200" t="s">
        <v>671</v>
      </c>
      <c r="H15108" s="200" t="s">
        <v>682</v>
      </c>
      <c r="I15108" s="200">
        <v>45474</v>
      </c>
      <c r="J15108" s="143">
        <f t="shared" si="236"/>
        <v>45474</v>
      </c>
      <c r="K15108" s="202">
        <v>4.5</v>
      </c>
      <c r="L15108" s="284" t="s">
        <v>1290</v>
      </c>
      <c r="M15108" s="223"/>
      <c r="N15108" s="203">
        <v>8.9749999999999996</v>
      </c>
      <c r="O15108" s="222" t="s">
        <v>940</v>
      </c>
    </row>
    <row r="15109" spans="1:15" ht="29.25" customHeight="1">
      <c r="A15109" s="221" t="s">
        <v>2860</v>
      </c>
      <c r="B15109" s="221" t="s">
        <v>795</v>
      </c>
      <c r="C15109" s="222" t="s">
        <v>796</v>
      </c>
      <c r="D15109" s="222" t="s">
        <v>167</v>
      </c>
      <c r="E15109" s="199" t="s">
        <v>163</v>
      </c>
      <c r="F15109" s="200" t="s">
        <v>645</v>
      </c>
      <c r="G15109" s="200" t="s">
        <v>646</v>
      </c>
      <c r="H15109" s="200" t="s">
        <v>647</v>
      </c>
      <c r="I15109" s="200">
        <v>45474</v>
      </c>
      <c r="J15109" s="143">
        <f t="shared" si="236"/>
        <v>45474</v>
      </c>
      <c r="K15109" s="202">
        <v>1.5</v>
      </c>
      <c r="L15109" s="285" t="s">
        <v>474</v>
      </c>
      <c r="M15109" s="223"/>
      <c r="N15109" s="203">
        <v>8.15625</v>
      </c>
      <c r="O15109" s="222" t="s">
        <v>942</v>
      </c>
    </row>
    <row r="15110" spans="1:15" ht="29.25" customHeight="1">
      <c r="A15110" s="221" t="s">
        <v>2860</v>
      </c>
      <c r="B15110" s="221" t="s">
        <v>795</v>
      </c>
      <c r="C15110" s="222" t="s">
        <v>796</v>
      </c>
      <c r="D15110" s="222" t="s">
        <v>167</v>
      </c>
      <c r="E15110" s="199" t="s">
        <v>176</v>
      </c>
      <c r="F15110" s="200"/>
      <c r="G15110" s="200"/>
      <c r="H15110" s="200"/>
      <c r="I15110" s="200">
        <v>45475</v>
      </c>
      <c r="J15110" s="143">
        <f t="shared" si="236"/>
        <v>45475</v>
      </c>
      <c r="K15110" s="202">
        <v>2</v>
      </c>
      <c r="L15110" s="284" t="s">
        <v>1292</v>
      </c>
      <c r="M15110" s="223" t="s">
        <v>855</v>
      </c>
      <c r="N15110" s="203"/>
      <c r="O15110" s="222" t="s">
        <v>326</v>
      </c>
    </row>
    <row r="15111" spans="1:15" ht="29.25" customHeight="1">
      <c r="A15111" s="221" t="s">
        <v>2860</v>
      </c>
      <c r="B15111" s="221" t="s">
        <v>795</v>
      </c>
      <c r="C15111" s="222" t="s">
        <v>796</v>
      </c>
      <c r="D15111" s="222" t="s">
        <v>167</v>
      </c>
      <c r="E15111" s="199" t="s">
        <v>163</v>
      </c>
      <c r="F15111" s="200" t="s">
        <v>670</v>
      </c>
      <c r="G15111" s="200" t="s">
        <v>671</v>
      </c>
      <c r="H15111" s="200" t="s">
        <v>682</v>
      </c>
      <c r="I15111" s="200">
        <v>45475</v>
      </c>
      <c r="J15111" s="143">
        <f t="shared" si="236"/>
        <v>45475</v>
      </c>
      <c r="K15111" s="202">
        <v>4.5</v>
      </c>
      <c r="L15111" s="284" t="s">
        <v>1293</v>
      </c>
      <c r="M15111" s="223"/>
      <c r="N15111" s="203">
        <v>8.9749999999999996</v>
      </c>
      <c r="O15111" s="222" t="s">
        <v>940</v>
      </c>
    </row>
    <row r="15112" spans="1:15" ht="29.25" customHeight="1">
      <c r="A15112" s="221" t="s">
        <v>2860</v>
      </c>
      <c r="B15112" s="221" t="s">
        <v>795</v>
      </c>
      <c r="C15112" s="222" t="s">
        <v>796</v>
      </c>
      <c r="D15112" s="222" t="s">
        <v>167</v>
      </c>
      <c r="E15112" s="199" t="s">
        <v>163</v>
      </c>
      <c r="F15112" s="200" t="s">
        <v>645</v>
      </c>
      <c r="G15112" s="200" t="s">
        <v>646</v>
      </c>
      <c r="H15112" s="200" t="s">
        <v>48</v>
      </c>
      <c r="I15112" s="200">
        <v>45475</v>
      </c>
      <c r="J15112" s="143">
        <f t="shared" si="236"/>
        <v>45475</v>
      </c>
      <c r="K15112" s="202">
        <v>1.5</v>
      </c>
      <c r="L15112" s="284" t="s">
        <v>1291</v>
      </c>
      <c r="M15112" s="223"/>
      <c r="N15112" s="203">
        <v>1.06666666666667</v>
      </c>
      <c r="O15112" s="222" t="s">
        <v>966</v>
      </c>
    </row>
    <row r="15113" spans="1:15" ht="29.25" customHeight="1">
      <c r="A15113" s="221" t="s">
        <v>2860</v>
      </c>
      <c r="B15113" s="221" t="s">
        <v>795</v>
      </c>
      <c r="C15113" s="222" t="s">
        <v>796</v>
      </c>
      <c r="D15113" s="222" t="s">
        <v>167</v>
      </c>
      <c r="E15113" s="199" t="s">
        <v>176</v>
      </c>
      <c r="F15113" s="200"/>
      <c r="G15113" s="200"/>
      <c r="H15113" s="200"/>
      <c r="I15113" s="200">
        <v>45476</v>
      </c>
      <c r="J15113" s="143">
        <f t="shared" si="236"/>
        <v>45476</v>
      </c>
      <c r="K15113" s="202">
        <v>2</v>
      </c>
      <c r="L15113" s="284" t="s">
        <v>1292</v>
      </c>
      <c r="M15113" s="223" t="s">
        <v>871</v>
      </c>
      <c r="N15113" s="203"/>
      <c r="O15113" s="222" t="s">
        <v>326</v>
      </c>
    </row>
    <row r="15114" spans="1:15" ht="29.25" customHeight="1">
      <c r="A15114" s="221" t="s">
        <v>2860</v>
      </c>
      <c r="B15114" s="221" t="s">
        <v>795</v>
      </c>
      <c r="C15114" s="222" t="s">
        <v>796</v>
      </c>
      <c r="D15114" s="222" t="s">
        <v>167</v>
      </c>
      <c r="E15114" s="199" t="s">
        <v>176</v>
      </c>
      <c r="F15114" s="200"/>
      <c r="G15114" s="200"/>
      <c r="H15114" s="200"/>
      <c r="I15114" s="200">
        <v>45476</v>
      </c>
      <c r="J15114" s="143">
        <f t="shared" si="236"/>
        <v>45476</v>
      </c>
      <c r="K15114" s="202">
        <v>2</v>
      </c>
      <c r="L15114" s="284" t="s">
        <v>1292</v>
      </c>
      <c r="M15114" s="223" t="s">
        <v>872</v>
      </c>
      <c r="N15114" s="203"/>
      <c r="O15114" s="222" t="s">
        <v>326</v>
      </c>
    </row>
    <row r="15115" spans="1:15" ht="29.25" customHeight="1">
      <c r="A15115" s="221" t="s">
        <v>2860</v>
      </c>
      <c r="B15115" s="221" t="s">
        <v>795</v>
      </c>
      <c r="C15115" s="222" t="s">
        <v>796</v>
      </c>
      <c r="D15115" s="222" t="s">
        <v>167</v>
      </c>
      <c r="E15115" s="199" t="s">
        <v>176</v>
      </c>
      <c r="F15115" s="200"/>
      <c r="G15115" s="200"/>
      <c r="H15115" s="200"/>
      <c r="I15115" s="200">
        <v>45476</v>
      </c>
      <c r="J15115" s="143">
        <f t="shared" si="236"/>
        <v>45476</v>
      </c>
      <c r="K15115" s="202">
        <v>2</v>
      </c>
      <c r="L15115" s="284" t="s">
        <v>1292</v>
      </c>
      <c r="M15115" s="223" t="s">
        <v>873</v>
      </c>
      <c r="N15115" s="203"/>
      <c r="O15115" s="222" t="s">
        <v>326</v>
      </c>
    </row>
    <row r="15116" spans="1:15" ht="29.25" customHeight="1">
      <c r="A15116" s="221" t="s">
        <v>2860</v>
      </c>
      <c r="B15116" s="221" t="s">
        <v>795</v>
      </c>
      <c r="C15116" s="222" t="s">
        <v>796</v>
      </c>
      <c r="D15116" s="222" t="s">
        <v>167</v>
      </c>
      <c r="E15116" s="199" t="s">
        <v>176</v>
      </c>
      <c r="F15116" s="200"/>
      <c r="G15116" s="200"/>
      <c r="H15116" s="200"/>
      <c r="I15116" s="200">
        <v>45476</v>
      </c>
      <c r="J15116" s="143">
        <f t="shared" si="236"/>
        <v>45476</v>
      </c>
      <c r="K15116" s="202">
        <v>2</v>
      </c>
      <c r="L15116" s="284" t="s">
        <v>1292</v>
      </c>
      <c r="M15116" s="223" t="s">
        <v>874</v>
      </c>
      <c r="N15116" s="203"/>
      <c r="O15116" s="222" t="s">
        <v>326</v>
      </c>
    </row>
    <row r="15117" spans="1:15" ht="29.25" customHeight="1">
      <c r="A15117" s="221" t="s">
        <v>2860</v>
      </c>
      <c r="B15117" s="221" t="s">
        <v>795</v>
      </c>
      <c r="C15117" s="222" t="s">
        <v>796</v>
      </c>
      <c r="D15117" s="222" t="s">
        <v>167</v>
      </c>
      <c r="E15117" s="199" t="s">
        <v>178</v>
      </c>
      <c r="F15117" s="200"/>
      <c r="G15117" s="200"/>
      <c r="H15117" s="200"/>
      <c r="I15117" s="200">
        <v>45477</v>
      </c>
      <c r="J15117" s="143">
        <f t="shared" si="236"/>
        <v>45477</v>
      </c>
      <c r="K15117" s="202">
        <v>8</v>
      </c>
      <c r="L15117" s="285" t="s">
        <v>875</v>
      </c>
      <c r="M15117" s="223"/>
      <c r="N15117" s="203"/>
      <c r="O15117" s="222" t="s">
        <v>326</v>
      </c>
    </row>
    <row r="15118" spans="1:15" ht="29.25" customHeight="1">
      <c r="A15118" s="221" t="s">
        <v>2860</v>
      </c>
      <c r="B15118" s="221" t="s">
        <v>795</v>
      </c>
      <c r="C15118" s="222" t="s">
        <v>796</v>
      </c>
      <c r="D15118" s="222" t="s">
        <v>167</v>
      </c>
      <c r="E15118" s="199" t="s">
        <v>176</v>
      </c>
      <c r="F15118" s="200"/>
      <c r="G15118" s="200"/>
      <c r="H15118" s="200"/>
      <c r="I15118" s="200">
        <v>45478</v>
      </c>
      <c r="J15118" s="143">
        <f t="shared" si="236"/>
        <v>45478</v>
      </c>
      <c r="K15118" s="202">
        <v>3.5</v>
      </c>
      <c r="L15118" s="284" t="s">
        <v>1294</v>
      </c>
      <c r="M15118" s="223" t="s">
        <v>872</v>
      </c>
      <c r="N15118" s="203"/>
      <c r="O15118" s="222" t="s">
        <v>326</v>
      </c>
    </row>
    <row r="15119" spans="1:15" ht="29.25" customHeight="1">
      <c r="A15119" s="221" t="s">
        <v>2860</v>
      </c>
      <c r="B15119" s="221" t="s">
        <v>795</v>
      </c>
      <c r="C15119" s="222" t="s">
        <v>796</v>
      </c>
      <c r="D15119" s="222" t="s">
        <v>167</v>
      </c>
      <c r="E15119" s="199" t="s">
        <v>163</v>
      </c>
      <c r="F15119" s="200" t="s">
        <v>670</v>
      </c>
      <c r="G15119" s="200" t="s">
        <v>671</v>
      </c>
      <c r="H15119" s="200" t="s">
        <v>682</v>
      </c>
      <c r="I15119" s="200">
        <v>45478</v>
      </c>
      <c r="J15119" s="143">
        <f t="shared" si="236"/>
        <v>45478</v>
      </c>
      <c r="K15119" s="202">
        <v>4.5</v>
      </c>
      <c r="L15119" s="285" t="s">
        <v>1295</v>
      </c>
      <c r="M15119" s="223"/>
      <c r="N15119" s="203">
        <v>8.9749999999999996</v>
      </c>
      <c r="O15119" s="222" t="s">
        <v>940</v>
      </c>
    </row>
    <row r="15120" spans="1:15" ht="29.25" customHeight="1">
      <c r="A15120" s="221" t="s">
        <v>2860</v>
      </c>
      <c r="B15120" s="221" t="s">
        <v>795</v>
      </c>
      <c r="C15120" s="222" t="s">
        <v>796</v>
      </c>
      <c r="D15120" s="222" t="s">
        <v>167</v>
      </c>
      <c r="E15120" s="199" t="s">
        <v>163</v>
      </c>
      <c r="F15120" s="200" t="s">
        <v>645</v>
      </c>
      <c r="G15120" s="200" t="s">
        <v>646</v>
      </c>
      <c r="H15120" s="200" t="s">
        <v>12668</v>
      </c>
      <c r="I15120" s="200">
        <v>45481</v>
      </c>
      <c r="J15120" s="143">
        <f t="shared" si="236"/>
        <v>45481</v>
      </c>
      <c r="K15120" s="202">
        <v>8</v>
      </c>
      <c r="L15120" s="284" t="s">
        <v>1296</v>
      </c>
      <c r="M15120" s="223"/>
      <c r="N15120" s="203">
        <v>0</v>
      </c>
      <c r="O15120" s="222" t="s">
        <v>326</v>
      </c>
    </row>
    <row r="15121" spans="1:15" ht="29.25" customHeight="1">
      <c r="A15121" s="221" t="s">
        <v>2860</v>
      </c>
      <c r="B15121" s="221" t="s">
        <v>795</v>
      </c>
      <c r="C15121" s="222" t="s">
        <v>796</v>
      </c>
      <c r="D15121" s="222" t="s">
        <v>167</v>
      </c>
      <c r="E15121" s="199" t="s">
        <v>178</v>
      </c>
      <c r="F15121" s="200"/>
      <c r="G15121" s="200"/>
      <c r="H15121" s="200"/>
      <c r="I15121" s="200">
        <v>45482</v>
      </c>
      <c r="J15121" s="143">
        <f t="shared" si="236"/>
        <v>45482</v>
      </c>
      <c r="K15121" s="202">
        <v>2</v>
      </c>
      <c r="L15121" s="285" t="s">
        <v>700</v>
      </c>
      <c r="M15121" s="223"/>
      <c r="N15121" s="203"/>
      <c r="O15121" s="222" t="s">
        <v>326</v>
      </c>
    </row>
    <row r="15122" spans="1:15" ht="29.25" customHeight="1">
      <c r="A15122" s="221" t="s">
        <v>2860</v>
      </c>
      <c r="B15122" s="221" t="s">
        <v>795</v>
      </c>
      <c r="C15122" s="222" t="s">
        <v>796</v>
      </c>
      <c r="D15122" s="222" t="s">
        <v>167</v>
      </c>
      <c r="E15122" s="199" t="s">
        <v>163</v>
      </c>
      <c r="F15122" s="200" t="s">
        <v>645</v>
      </c>
      <c r="G15122" s="200" t="s">
        <v>646</v>
      </c>
      <c r="H15122" s="200" t="s">
        <v>12668</v>
      </c>
      <c r="I15122" s="200">
        <v>45482</v>
      </c>
      <c r="J15122" s="143">
        <f t="shared" si="236"/>
        <v>45482</v>
      </c>
      <c r="K15122" s="202">
        <v>6</v>
      </c>
      <c r="L15122" s="284" t="s">
        <v>1297</v>
      </c>
      <c r="M15122" s="223"/>
      <c r="N15122" s="203">
        <v>0</v>
      </c>
      <c r="O15122" s="222" t="s">
        <v>326</v>
      </c>
    </row>
    <row r="15123" spans="1:15" ht="29.25" customHeight="1">
      <c r="A15123" s="221" t="s">
        <v>2860</v>
      </c>
      <c r="B15123" s="221" t="s">
        <v>795</v>
      </c>
      <c r="C15123" s="222" t="s">
        <v>796</v>
      </c>
      <c r="D15123" s="222" t="s">
        <v>167</v>
      </c>
      <c r="E15123" s="199" t="s">
        <v>163</v>
      </c>
      <c r="F15123" s="200" t="s">
        <v>645</v>
      </c>
      <c r="G15123" s="200" t="s">
        <v>646</v>
      </c>
      <c r="H15123" s="200"/>
      <c r="I15123" s="200">
        <v>45483</v>
      </c>
      <c r="J15123" s="143">
        <f t="shared" si="236"/>
        <v>45483</v>
      </c>
      <c r="K15123" s="202">
        <v>4</v>
      </c>
      <c r="L15123" s="284" t="s">
        <v>1298</v>
      </c>
      <c r="M15123" s="223"/>
      <c r="N15123" s="203"/>
      <c r="O15123" s="222" t="s">
        <v>326</v>
      </c>
    </row>
    <row r="15124" spans="1:15" ht="29.25" customHeight="1">
      <c r="A15124" s="221" t="s">
        <v>2860</v>
      </c>
      <c r="B15124" s="221" t="s">
        <v>795</v>
      </c>
      <c r="C15124" s="222" t="s">
        <v>796</v>
      </c>
      <c r="D15124" s="222" t="s">
        <v>167</v>
      </c>
      <c r="E15124" s="199" t="s">
        <v>176</v>
      </c>
      <c r="F15124" s="200"/>
      <c r="G15124" s="200"/>
      <c r="H15124" s="200"/>
      <c r="I15124" s="200">
        <v>45483</v>
      </c>
      <c r="J15124" s="143">
        <f t="shared" si="236"/>
        <v>45483</v>
      </c>
      <c r="K15124" s="202">
        <v>2</v>
      </c>
      <c r="L15124" s="284" t="s">
        <v>1294</v>
      </c>
      <c r="M15124" s="223" t="s">
        <v>872</v>
      </c>
      <c r="N15124" s="203"/>
      <c r="O15124" s="222" t="s">
        <v>326</v>
      </c>
    </row>
    <row r="15125" spans="1:15" ht="29.25" customHeight="1">
      <c r="A15125" s="221" t="s">
        <v>2860</v>
      </c>
      <c r="B15125" s="221" t="s">
        <v>795</v>
      </c>
      <c r="C15125" s="222" t="s">
        <v>796</v>
      </c>
      <c r="D15125" s="222" t="s">
        <v>167</v>
      </c>
      <c r="E15125" s="199" t="s">
        <v>163</v>
      </c>
      <c r="F15125" s="200" t="s">
        <v>670</v>
      </c>
      <c r="G15125" s="200" t="s">
        <v>671</v>
      </c>
      <c r="H15125" s="200" t="s">
        <v>682</v>
      </c>
      <c r="I15125" s="200">
        <v>45483</v>
      </c>
      <c r="J15125" s="143">
        <f t="shared" si="236"/>
        <v>45483</v>
      </c>
      <c r="K15125" s="202">
        <v>2</v>
      </c>
      <c r="L15125" s="285" t="s">
        <v>1299</v>
      </c>
      <c r="M15125" s="223"/>
      <c r="N15125" s="203">
        <v>8.9749999999999996</v>
      </c>
      <c r="O15125" s="222" t="s">
        <v>940</v>
      </c>
    </row>
    <row r="15126" spans="1:15" ht="29.25" customHeight="1">
      <c r="A15126" s="221" t="s">
        <v>2860</v>
      </c>
      <c r="B15126" s="221" t="s">
        <v>795</v>
      </c>
      <c r="C15126" s="222" t="s">
        <v>796</v>
      </c>
      <c r="D15126" s="222" t="s">
        <v>167</v>
      </c>
      <c r="E15126" s="199" t="s">
        <v>163</v>
      </c>
      <c r="F15126" s="200" t="s">
        <v>566</v>
      </c>
      <c r="G15126" s="200" t="s">
        <v>567</v>
      </c>
      <c r="H15126" s="200"/>
      <c r="I15126" s="200">
        <v>45484</v>
      </c>
      <c r="J15126" s="143">
        <f t="shared" si="236"/>
        <v>45484</v>
      </c>
      <c r="K15126" s="202">
        <v>3</v>
      </c>
      <c r="L15126" s="285" t="s">
        <v>1300</v>
      </c>
      <c r="M15126" s="223"/>
      <c r="N15126" s="203"/>
      <c r="O15126" s="222" t="s">
        <v>326</v>
      </c>
    </row>
    <row r="15127" spans="1:15" ht="29.25" customHeight="1">
      <c r="A15127" s="221" t="s">
        <v>2860</v>
      </c>
      <c r="B15127" s="221" t="s">
        <v>795</v>
      </c>
      <c r="C15127" s="222" t="s">
        <v>796</v>
      </c>
      <c r="D15127" s="222" t="s">
        <v>167</v>
      </c>
      <c r="E15127" s="199" t="s">
        <v>176</v>
      </c>
      <c r="F15127" s="200"/>
      <c r="G15127" s="200"/>
      <c r="H15127" s="200"/>
      <c r="I15127" s="200">
        <v>45484</v>
      </c>
      <c r="J15127" s="143">
        <f t="shared" si="236"/>
        <v>45484</v>
      </c>
      <c r="K15127" s="202">
        <v>1</v>
      </c>
      <c r="L15127" s="284" t="s">
        <v>1294</v>
      </c>
      <c r="M15127" s="223" t="s">
        <v>871</v>
      </c>
      <c r="N15127" s="203"/>
      <c r="O15127" s="222" t="s">
        <v>326</v>
      </c>
    </row>
    <row r="15128" spans="1:15" ht="29.25" customHeight="1">
      <c r="A15128" s="221" t="s">
        <v>2860</v>
      </c>
      <c r="B15128" s="221" t="s">
        <v>795</v>
      </c>
      <c r="C15128" s="222" t="s">
        <v>796</v>
      </c>
      <c r="D15128" s="222" t="s">
        <v>167</v>
      </c>
      <c r="E15128" s="199" t="s">
        <v>163</v>
      </c>
      <c r="F15128" s="200" t="s">
        <v>670</v>
      </c>
      <c r="G15128" s="200" t="s">
        <v>671</v>
      </c>
      <c r="H15128" s="200" t="s">
        <v>682</v>
      </c>
      <c r="I15128" s="200">
        <v>45484</v>
      </c>
      <c r="J15128" s="143">
        <f t="shared" si="236"/>
        <v>45484</v>
      </c>
      <c r="K15128" s="202">
        <v>4</v>
      </c>
      <c r="L15128" s="285" t="s">
        <v>1301</v>
      </c>
      <c r="M15128" s="223"/>
      <c r="N15128" s="203">
        <v>8.9749999999999996</v>
      </c>
      <c r="O15128" s="222" t="s">
        <v>940</v>
      </c>
    </row>
    <row r="15129" spans="1:15" ht="29.25" customHeight="1">
      <c r="A15129" s="221" t="s">
        <v>2860</v>
      </c>
      <c r="B15129" s="221" t="s">
        <v>795</v>
      </c>
      <c r="C15129" s="222" t="s">
        <v>796</v>
      </c>
      <c r="D15129" s="222" t="s">
        <v>167</v>
      </c>
      <c r="E15129" s="199" t="s">
        <v>176</v>
      </c>
      <c r="F15129" s="200"/>
      <c r="G15129" s="200"/>
      <c r="H15129" s="200"/>
      <c r="I15129" s="200">
        <v>45485</v>
      </c>
      <c r="J15129" s="143">
        <f t="shared" si="236"/>
        <v>45485</v>
      </c>
      <c r="K15129" s="202">
        <v>5</v>
      </c>
      <c r="L15129" s="284" t="s">
        <v>1294</v>
      </c>
      <c r="M15129" s="223" t="s">
        <v>873</v>
      </c>
      <c r="N15129" s="203"/>
      <c r="O15129" s="222" t="s">
        <v>326</v>
      </c>
    </row>
    <row r="15130" spans="1:15" ht="29.25" customHeight="1">
      <c r="A15130" s="221" t="s">
        <v>2860</v>
      </c>
      <c r="B15130" s="221" t="s">
        <v>795</v>
      </c>
      <c r="C15130" s="222" t="s">
        <v>796</v>
      </c>
      <c r="D15130" s="222" t="s">
        <v>167</v>
      </c>
      <c r="E15130" s="199" t="s">
        <v>163</v>
      </c>
      <c r="F15130" s="200" t="s">
        <v>566</v>
      </c>
      <c r="G15130" s="200" t="s">
        <v>567</v>
      </c>
      <c r="H15130" s="200"/>
      <c r="I15130" s="200">
        <v>45485</v>
      </c>
      <c r="J15130" s="143">
        <f t="shared" si="236"/>
        <v>45485</v>
      </c>
      <c r="K15130" s="202">
        <v>3</v>
      </c>
      <c r="L15130" s="285" t="s">
        <v>1300</v>
      </c>
      <c r="M15130" s="223"/>
      <c r="N15130" s="203"/>
      <c r="O15130" s="222" t="s">
        <v>326</v>
      </c>
    </row>
    <row r="15131" spans="1:15" ht="29.25" customHeight="1">
      <c r="A15131" s="221" t="s">
        <v>2860</v>
      </c>
      <c r="B15131" s="221" t="s">
        <v>795</v>
      </c>
      <c r="C15131" s="222" t="s">
        <v>796</v>
      </c>
      <c r="D15131" s="222" t="s">
        <v>167</v>
      </c>
      <c r="E15131" s="199" t="s">
        <v>165</v>
      </c>
      <c r="F15131" s="200"/>
      <c r="G15131" s="200"/>
      <c r="H15131" s="200"/>
      <c r="I15131" s="200">
        <v>45488</v>
      </c>
      <c r="J15131" s="143">
        <f t="shared" si="236"/>
        <v>45488</v>
      </c>
      <c r="K15131" s="202">
        <v>8</v>
      </c>
      <c r="L15131" s="284" t="s">
        <v>1302</v>
      </c>
      <c r="M15131" s="223"/>
      <c r="N15131" s="203"/>
      <c r="O15131" s="222" t="s">
        <v>326</v>
      </c>
    </row>
    <row r="15132" spans="1:15" ht="29.25" customHeight="1">
      <c r="A15132" s="221" t="s">
        <v>2860</v>
      </c>
      <c r="B15132" s="221" t="s">
        <v>795</v>
      </c>
      <c r="C15132" s="222" t="s">
        <v>796</v>
      </c>
      <c r="D15132" s="222" t="s">
        <v>167</v>
      </c>
      <c r="E15132" s="199" t="s">
        <v>176</v>
      </c>
      <c r="F15132" s="200"/>
      <c r="G15132" s="200"/>
      <c r="H15132" s="200"/>
      <c r="I15132" s="200">
        <v>45489</v>
      </c>
      <c r="J15132" s="143">
        <f t="shared" si="236"/>
        <v>45489</v>
      </c>
      <c r="K15132" s="202">
        <v>1</v>
      </c>
      <c r="L15132" s="284" t="s">
        <v>1303</v>
      </c>
      <c r="M15132" s="223" t="s">
        <v>1304</v>
      </c>
      <c r="N15132" s="203"/>
      <c r="O15132" s="222" t="s">
        <v>326</v>
      </c>
    </row>
    <row r="15133" spans="1:15" ht="29.25" customHeight="1">
      <c r="A15133" s="221" t="s">
        <v>2860</v>
      </c>
      <c r="B15133" s="221" t="s">
        <v>795</v>
      </c>
      <c r="C15133" s="222" t="s">
        <v>796</v>
      </c>
      <c r="D15133" s="222" t="s">
        <v>167</v>
      </c>
      <c r="E15133" s="199" t="s">
        <v>163</v>
      </c>
      <c r="F15133" s="200" t="s">
        <v>645</v>
      </c>
      <c r="G15133" s="200" t="s">
        <v>646</v>
      </c>
      <c r="H15133" s="200" t="s">
        <v>52</v>
      </c>
      <c r="I15133" s="200">
        <v>45489</v>
      </c>
      <c r="J15133" s="143">
        <f t="shared" si="236"/>
        <v>45489</v>
      </c>
      <c r="K15133" s="202">
        <v>3.5</v>
      </c>
      <c r="L15133" s="284" t="s">
        <v>1306</v>
      </c>
      <c r="M15133" s="223"/>
      <c r="N15133" s="203">
        <v>0</v>
      </c>
      <c r="O15133" s="222" t="s">
        <v>326</v>
      </c>
    </row>
    <row r="15134" spans="1:15" ht="29.25" customHeight="1">
      <c r="A15134" s="221" t="s">
        <v>2860</v>
      </c>
      <c r="B15134" s="221" t="s">
        <v>795</v>
      </c>
      <c r="C15134" s="222" t="s">
        <v>796</v>
      </c>
      <c r="D15134" s="222" t="s">
        <v>167</v>
      </c>
      <c r="E15134" s="199" t="s">
        <v>163</v>
      </c>
      <c r="F15134" s="200" t="s">
        <v>645</v>
      </c>
      <c r="G15134" s="200" t="s">
        <v>646</v>
      </c>
      <c r="H15134" s="200" t="s">
        <v>52</v>
      </c>
      <c r="I15134" s="200">
        <v>45489</v>
      </c>
      <c r="J15134" s="143">
        <f t="shared" si="236"/>
        <v>45489</v>
      </c>
      <c r="K15134" s="202">
        <v>3.5</v>
      </c>
      <c r="L15134" s="284" t="s">
        <v>1305</v>
      </c>
      <c r="M15134" s="223"/>
      <c r="N15134" s="203">
        <v>1.4750000000000001</v>
      </c>
      <c r="O15134" s="222" t="s">
        <v>943</v>
      </c>
    </row>
    <row r="15135" spans="1:15" ht="29.25" customHeight="1">
      <c r="A15135" s="221" t="s">
        <v>2860</v>
      </c>
      <c r="B15135" s="221" t="s">
        <v>795</v>
      </c>
      <c r="C15135" s="222" t="s">
        <v>796</v>
      </c>
      <c r="D15135" s="222" t="s">
        <v>167</v>
      </c>
      <c r="E15135" s="199" t="s">
        <v>176</v>
      </c>
      <c r="F15135" s="200"/>
      <c r="G15135" s="200"/>
      <c r="H15135" s="200"/>
      <c r="I15135" s="200">
        <v>45490</v>
      </c>
      <c r="J15135" s="143">
        <f t="shared" si="236"/>
        <v>45490</v>
      </c>
      <c r="K15135" s="202">
        <v>2</v>
      </c>
      <c r="L15135" s="284" t="s">
        <v>1303</v>
      </c>
      <c r="M15135" s="223" t="s">
        <v>1304</v>
      </c>
      <c r="N15135" s="203"/>
      <c r="O15135" s="222" t="s">
        <v>326</v>
      </c>
    </row>
    <row r="15136" spans="1:15" ht="29.25" customHeight="1">
      <c r="A15136" s="221" t="s">
        <v>2860</v>
      </c>
      <c r="B15136" s="221" t="s">
        <v>795</v>
      </c>
      <c r="C15136" s="222" t="s">
        <v>796</v>
      </c>
      <c r="D15136" s="222" t="s">
        <v>167</v>
      </c>
      <c r="E15136" s="199" t="s">
        <v>163</v>
      </c>
      <c r="F15136" s="200" t="s">
        <v>645</v>
      </c>
      <c r="G15136" s="200" t="s">
        <v>646</v>
      </c>
      <c r="H15136" s="200"/>
      <c r="I15136" s="200">
        <v>45490</v>
      </c>
      <c r="J15136" s="143">
        <f t="shared" si="236"/>
        <v>45490</v>
      </c>
      <c r="K15136" s="202">
        <v>6</v>
      </c>
      <c r="L15136" s="284" t="s">
        <v>1306</v>
      </c>
      <c r="M15136" s="223"/>
      <c r="N15136" s="203"/>
      <c r="O15136" s="222" t="s">
        <v>326</v>
      </c>
    </row>
    <row r="15137" spans="1:15" ht="29.25" customHeight="1">
      <c r="A15137" s="221" t="s">
        <v>2860</v>
      </c>
      <c r="B15137" s="221" t="s">
        <v>795</v>
      </c>
      <c r="C15137" s="222" t="s">
        <v>796</v>
      </c>
      <c r="D15137" s="222" t="s">
        <v>167</v>
      </c>
      <c r="E15137" s="199" t="s">
        <v>178</v>
      </c>
      <c r="F15137" s="200"/>
      <c r="G15137" s="200"/>
      <c r="H15137" s="200"/>
      <c r="I15137" s="200">
        <v>45491</v>
      </c>
      <c r="J15137" s="143">
        <f t="shared" si="236"/>
        <v>45491</v>
      </c>
      <c r="K15137" s="202">
        <v>1</v>
      </c>
      <c r="L15137" s="285" t="s">
        <v>1572</v>
      </c>
      <c r="M15137" s="223"/>
      <c r="N15137" s="203"/>
      <c r="O15137" s="222" t="s">
        <v>326</v>
      </c>
    </row>
    <row r="15138" spans="1:15" ht="29.25" customHeight="1">
      <c r="A15138" s="221" t="s">
        <v>2860</v>
      </c>
      <c r="B15138" s="221" t="s">
        <v>795</v>
      </c>
      <c r="C15138" s="222" t="s">
        <v>796</v>
      </c>
      <c r="D15138" s="222" t="s">
        <v>167</v>
      </c>
      <c r="E15138" s="199" t="s">
        <v>163</v>
      </c>
      <c r="F15138" s="200" t="s">
        <v>645</v>
      </c>
      <c r="G15138" s="200" t="s">
        <v>646</v>
      </c>
      <c r="H15138" s="200" t="s">
        <v>52</v>
      </c>
      <c r="I15138" s="200">
        <v>45491</v>
      </c>
      <c r="J15138" s="143">
        <f t="shared" si="236"/>
        <v>45491</v>
      </c>
      <c r="K15138" s="202">
        <v>6</v>
      </c>
      <c r="L15138" s="284" t="s">
        <v>1571</v>
      </c>
      <c r="M15138" s="223"/>
      <c r="N15138" s="203">
        <v>0</v>
      </c>
      <c r="O15138" s="222" t="s">
        <v>326</v>
      </c>
    </row>
    <row r="15139" spans="1:15" ht="29.25" customHeight="1">
      <c r="A15139" s="221" t="s">
        <v>2860</v>
      </c>
      <c r="B15139" s="221" t="s">
        <v>795</v>
      </c>
      <c r="C15139" s="222" t="s">
        <v>796</v>
      </c>
      <c r="D15139" s="222" t="s">
        <v>167</v>
      </c>
      <c r="E15139" s="199" t="s">
        <v>163</v>
      </c>
      <c r="F15139" s="200" t="s">
        <v>512</v>
      </c>
      <c r="G15139" s="200" t="s">
        <v>513</v>
      </c>
      <c r="H15139" s="200" t="s">
        <v>533</v>
      </c>
      <c r="I15139" s="200">
        <v>45491</v>
      </c>
      <c r="J15139" s="143">
        <f t="shared" si="236"/>
        <v>45491</v>
      </c>
      <c r="K15139" s="202">
        <v>1</v>
      </c>
      <c r="L15139" s="285" t="s">
        <v>1573</v>
      </c>
      <c r="M15139" s="223"/>
      <c r="N15139" s="203">
        <v>12.1666666666667</v>
      </c>
      <c r="O15139" s="222" t="s">
        <v>941</v>
      </c>
    </row>
    <row r="15140" spans="1:15" ht="29.25" customHeight="1">
      <c r="A15140" s="221" t="s">
        <v>2860</v>
      </c>
      <c r="B15140" s="221" t="s">
        <v>795</v>
      </c>
      <c r="C15140" s="222" t="s">
        <v>796</v>
      </c>
      <c r="D15140" s="222" t="s">
        <v>167</v>
      </c>
      <c r="E15140" s="199" t="s">
        <v>178</v>
      </c>
      <c r="F15140" s="200"/>
      <c r="G15140" s="200"/>
      <c r="H15140" s="200"/>
      <c r="I15140" s="200">
        <v>45492</v>
      </c>
      <c r="J15140" s="143">
        <f t="shared" si="236"/>
        <v>45492</v>
      </c>
      <c r="K15140" s="202">
        <v>1</v>
      </c>
      <c r="L15140" s="285" t="s">
        <v>1530</v>
      </c>
      <c r="M15140" s="223"/>
      <c r="N15140" s="203"/>
      <c r="O15140" s="222" t="s">
        <v>326</v>
      </c>
    </row>
    <row r="15141" spans="1:15" ht="29.25" customHeight="1">
      <c r="A15141" s="221" t="s">
        <v>2860</v>
      </c>
      <c r="B15141" s="221" t="s">
        <v>795</v>
      </c>
      <c r="C15141" s="222" t="s">
        <v>796</v>
      </c>
      <c r="D15141" s="222" t="s">
        <v>167</v>
      </c>
      <c r="E15141" s="199" t="s">
        <v>163</v>
      </c>
      <c r="F15141" s="200" t="s">
        <v>512</v>
      </c>
      <c r="G15141" s="200" t="s">
        <v>513</v>
      </c>
      <c r="H15141" s="200" t="s">
        <v>533</v>
      </c>
      <c r="I15141" s="200">
        <v>45492</v>
      </c>
      <c r="J15141" s="143">
        <f t="shared" si="236"/>
        <v>45492</v>
      </c>
      <c r="K15141" s="202">
        <v>1.5</v>
      </c>
      <c r="L15141" s="284" t="s">
        <v>1574</v>
      </c>
      <c r="M15141" s="223"/>
      <c r="N15141" s="203">
        <v>12.1666666666667</v>
      </c>
      <c r="O15141" s="222" t="s">
        <v>941</v>
      </c>
    </row>
    <row r="15142" spans="1:15" ht="29.25" customHeight="1">
      <c r="A15142" s="221" t="s">
        <v>2860</v>
      </c>
      <c r="B15142" s="221" t="s">
        <v>795</v>
      </c>
      <c r="C15142" s="222" t="s">
        <v>796</v>
      </c>
      <c r="D15142" s="222" t="s">
        <v>167</v>
      </c>
      <c r="E15142" s="199" t="s">
        <v>163</v>
      </c>
      <c r="F15142" s="200" t="s">
        <v>645</v>
      </c>
      <c r="G15142" s="200" t="s">
        <v>646</v>
      </c>
      <c r="H15142" s="200" t="s">
        <v>52</v>
      </c>
      <c r="I15142" s="200">
        <v>45492</v>
      </c>
      <c r="J15142" s="143">
        <f t="shared" si="236"/>
        <v>45492</v>
      </c>
      <c r="K15142" s="202">
        <v>4.5</v>
      </c>
      <c r="L15142" s="284" t="s">
        <v>1571</v>
      </c>
      <c r="M15142" s="223"/>
      <c r="N15142" s="203">
        <v>1.4750000000000001</v>
      </c>
      <c r="O15142" s="222" t="s">
        <v>943</v>
      </c>
    </row>
    <row r="15143" spans="1:15" ht="29.25" customHeight="1">
      <c r="A15143" s="221" t="s">
        <v>2860</v>
      </c>
      <c r="B15143" s="221" t="s">
        <v>795</v>
      </c>
      <c r="C15143" s="222" t="s">
        <v>796</v>
      </c>
      <c r="D15143" s="222" t="s">
        <v>167</v>
      </c>
      <c r="E15143" s="199" t="s">
        <v>163</v>
      </c>
      <c r="F15143" s="200" t="s">
        <v>512</v>
      </c>
      <c r="G15143" s="200" t="s">
        <v>513</v>
      </c>
      <c r="H15143" s="200"/>
      <c r="I15143" s="200">
        <v>45495</v>
      </c>
      <c r="J15143" s="143">
        <f t="shared" si="236"/>
        <v>45495</v>
      </c>
      <c r="K15143" s="202">
        <v>0.5</v>
      </c>
      <c r="L15143" s="285" t="s">
        <v>1575</v>
      </c>
      <c r="M15143" s="223"/>
      <c r="N15143" s="203"/>
      <c r="O15143" s="222" t="s">
        <v>326</v>
      </c>
    </row>
    <row r="15144" spans="1:15" ht="29.25" customHeight="1">
      <c r="A15144" s="221" t="s">
        <v>2860</v>
      </c>
      <c r="B15144" s="221" t="s">
        <v>795</v>
      </c>
      <c r="C15144" s="222" t="s">
        <v>796</v>
      </c>
      <c r="D15144" s="222" t="s">
        <v>167</v>
      </c>
      <c r="E15144" s="199" t="s">
        <v>163</v>
      </c>
      <c r="F15144" s="200" t="s">
        <v>670</v>
      </c>
      <c r="G15144" s="200" t="s">
        <v>671</v>
      </c>
      <c r="H15144" s="200" t="s">
        <v>682</v>
      </c>
      <c r="I15144" s="200">
        <v>45495</v>
      </c>
      <c r="J15144" s="143">
        <f t="shared" si="236"/>
        <v>45495</v>
      </c>
      <c r="K15144" s="202">
        <v>7.5</v>
      </c>
      <c r="L15144" s="285" t="s">
        <v>1576</v>
      </c>
      <c r="M15144" s="223"/>
      <c r="N15144" s="203">
        <v>8.9749999999999996</v>
      </c>
      <c r="O15144" s="222" t="s">
        <v>940</v>
      </c>
    </row>
    <row r="15145" spans="1:15" ht="29.25" customHeight="1">
      <c r="A15145" s="221" t="s">
        <v>2860</v>
      </c>
      <c r="B15145" s="221" t="s">
        <v>795</v>
      </c>
      <c r="C15145" s="222" t="s">
        <v>796</v>
      </c>
      <c r="D15145" s="222" t="s">
        <v>167</v>
      </c>
      <c r="E15145" s="199" t="s">
        <v>176</v>
      </c>
      <c r="F15145" s="200"/>
      <c r="G15145" s="200"/>
      <c r="H15145" s="200"/>
      <c r="I15145" s="200">
        <v>45496</v>
      </c>
      <c r="J15145" s="143">
        <f t="shared" si="236"/>
        <v>45496</v>
      </c>
      <c r="K15145" s="202">
        <v>0.5</v>
      </c>
      <c r="L15145" s="284" t="s">
        <v>1577</v>
      </c>
      <c r="M15145" s="223" t="s">
        <v>1578</v>
      </c>
      <c r="N15145" s="203"/>
      <c r="O15145" s="222" t="s">
        <v>326</v>
      </c>
    </row>
    <row r="15146" spans="1:15" ht="29.25" customHeight="1">
      <c r="A15146" s="221" t="s">
        <v>2860</v>
      </c>
      <c r="B15146" s="221" t="s">
        <v>795</v>
      </c>
      <c r="C15146" s="222" t="s">
        <v>796</v>
      </c>
      <c r="D15146" s="222" t="s">
        <v>167</v>
      </c>
      <c r="E15146" s="199" t="s">
        <v>163</v>
      </c>
      <c r="F15146" s="200" t="s">
        <v>512</v>
      </c>
      <c r="G15146" s="200" t="s">
        <v>513</v>
      </c>
      <c r="H15146" s="200" t="s">
        <v>533</v>
      </c>
      <c r="I15146" s="200">
        <v>45496</v>
      </c>
      <c r="J15146" s="143">
        <f t="shared" si="236"/>
        <v>45496</v>
      </c>
      <c r="K15146" s="202">
        <v>1.5</v>
      </c>
      <c r="L15146" s="284" t="s">
        <v>1574</v>
      </c>
      <c r="M15146" s="223"/>
      <c r="N15146" s="203">
        <v>12.1666666666667</v>
      </c>
      <c r="O15146" s="222" t="s">
        <v>941</v>
      </c>
    </row>
    <row r="15147" spans="1:15" ht="29.25" customHeight="1">
      <c r="A15147" s="221" t="s">
        <v>2860</v>
      </c>
      <c r="B15147" s="221" t="s">
        <v>795</v>
      </c>
      <c r="C15147" s="222" t="s">
        <v>796</v>
      </c>
      <c r="D15147" s="222" t="s">
        <v>167</v>
      </c>
      <c r="E15147" s="199" t="s">
        <v>163</v>
      </c>
      <c r="F15147" s="200" t="s">
        <v>582</v>
      </c>
      <c r="G15147" s="200" t="s">
        <v>500</v>
      </c>
      <c r="H15147" s="200" t="s">
        <v>583</v>
      </c>
      <c r="I15147" s="200">
        <v>45496</v>
      </c>
      <c r="J15147" s="143">
        <f t="shared" si="236"/>
        <v>45496</v>
      </c>
      <c r="K15147" s="202">
        <v>6</v>
      </c>
      <c r="L15147" s="284" t="s">
        <v>1579</v>
      </c>
      <c r="M15147" s="223"/>
      <c r="N15147" s="203">
        <v>1.1375</v>
      </c>
      <c r="O15147" s="222" t="s">
        <v>943</v>
      </c>
    </row>
    <row r="15148" spans="1:15" ht="29.25" customHeight="1">
      <c r="A15148" s="221" t="s">
        <v>2860</v>
      </c>
      <c r="B15148" s="221" t="s">
        <v>795</v>
      </c>
      <c r="C15148" s="222" t="s">
        <v>796</v>
      </c>
      <c r="D15148" s="222" t="s">
        <v>167</v>
      </c>
      <c r="E15148" s="199" t="s">
        <v>165</v>
      </c>
      <c r="F15148" s="200"/>
      <c r="G15148" s="200"/>
      <c r="H15148" s="200"/>
      <c r="I15148" s="200">
        <v>45497</v>
      </c>
      <c r="J15148" s="143">
        <f t="shared" si="236"/>
        <v>45497</v>
      </c>
      <c r="K15148" s="202">
        <v>8</v>
      </c>
      <c r="L15148" s="284" t="s">
        <v>1707</v>
      </c>
      <c r="M15148" s="223"/>
      <c r="N15148" s="203"/>
      <c r="O15148" s="222" t="s">
        <v>326</v>
      </c>
    </row>
    <row r="15149" spans="1:15" ht="29.25" customHeight="1">
      <c r="A15149" s="221" t="s">
        <v>2860</v>
      </c>
      <c r="B15149" s="221" t="s">
        <v>795</v>
      </c>
      <c r="C15149" s="222" t="s">
        <v>796</v>
      </c>
      <c r="D15149" s="222" t="s">
        <v>167</v>
      </c>
      <c r="E15149" s="199" t="s">
        <v>165</v>
      </c>
      <c r="F15149" s="200"/>
      <c r="G15149" s="200"/>
      <c r="H15149" s="200"/>
      <c r="I15149" s="200">
        <v>45498</v>
      </c>
      <c r="J15149" s="143">
        <f t="shared" si="236"/>
        <v>45498</v>
      </c>
      <c r="K15149" s="202">
        <v>8</v>
      </c>
      <c r="L15149" s="284" t="s">
        <v>1707</v>
      </c>
      <c r="M15149" s="223"/>
      <c r="N15149" s="203"/>
      <c r="O15149" s="222" t="s">
        <v>326</v>
      </c>
    </row>
    <row r="15150" spans="1:15" ht="29.25" customHeight="1">
      <c r="A15150" s="221" t="s">
        <v>2860</v>
      </c>
      <c r="B15150" s="221" t="s">
        <v>795</v>
      </c>
      <c r="C15150" s="222" t="s">
        <v>796</v>
      </c>
      <c r="D15150" s="222" t="s">
        <v>167</v>
      </c>
      <c r="E15150" s="199" t="s">
        <v>163</v>
      </c>
      <c r="F15150" s="200" t="s">
        <v>582</v>
      </c>
      <c r="G15150" s="200" t="s">
        <v>500</v>
      </c>
      <c r="H15150" s="200" t="s">
        <v>90</v>
      </c>
      <c r="I15150" s="200">
        <v>45499</v>
      </c>
      <c r="J15150" s="143">
        <f t="shared" si="236"/>
        <v>45499</v>
      </c>
      <c r="K15150" s="202">
        <v>4</v>
      </c>
      <c r="L15150" s="284" t="s">
        <v>1708</v>
      </c>
      <c r="M15150" s="223"/>
      <c r="N15150" s="203">
        <v>0</v>
      </c>
      <c r="O15150" s="222" t="s">
        <v>326</v>
      </c>
    </row>
    <row r="15151" spans="1:15" ht="29.25" customHeight="1">
      <c r="A15151" s="221" t="s">
        <v>2860</v>
      </c>
      <c r="B15151" s="221" t="s">
        <v>795</v>
      </c>
      <c r="C15151" s="222" t="s">
        <v>796</v>
      </c>
      <c r="D15151" s="222" t="s">
        <v>167</v>
      </c>
      <c r="E15151" s="199" t="s">
        <v>163</v>
      </c>
      <c r="F15151" s="200" t="s">
        <v>2053</v>
      </c>
      <c r="G15151" s="200" t="s">
        <v>9089</v>
      </c>
      <c r="H15151" s="200" t="s">
        <v>52</v>
      </c>
      <c r="I15151" s="200">
        <v>45499</v>
      </c>
      <c r="J15151" s="143">
        <f t="shared" si="236"/>
        <v>45499</v>
      </c>
      <c r="K15151" s="202">
        <v>4</v>
      </c>
      <c r="L15151" s="284" t="s">
        <v>1709</v>
      </c>
      <c r="M15151" s="223"/>
      <c r="N15151" s="203">
        <v>2.16</v>
      </c>
      <c r="O15151" s="222" t="s">
        <v>1124</v>
      </c>
    </row>
    <row r="15152" spans="1:15" ht="29.25" customHeight="1">
      <c r="A15152" s="221" t="s">
        <v>2860</v>
      </c>
      <c r="B15152" s="221" t="s">
        <v>795</v>
      </c>
      <c r="C15152" s="222" t="s">
        <v>796</v>
      </c>
      <c r="D15152" s="222" t="s">
        <v>167</v>
      </c>
      <c r="E15152" s="199" t="s">
        <v>163</v>
      </c>
      <c r="F15152" s="200" t="s">
        <v>582</v>
      </c>
      <c r="G15152" s="200" t="s">
        <v>500</v>
      </c>
      <c r="H15152" s="200" t="s">
        <v>90</v>
      </c>
      <c r="I15152" s="200">
        <v>45502</v>
      </c>
      <c r="J15152" s="143">
        <f t="shared" si="236"/>
        <v>45502</v>
      </c>
      <c r="K15152" s="202">
        <v>3.5</v>
      </c>
      <c r="L15152" s="284" t="s">
        <v>1708</v>
      </c>
      <c r="M15152" s="223"/>
      <c r="N15152" s="203">
        <v>0.6875</v>
      </c>
      <c r="O15152" s="222" t="s">
        <v>941</v>
      </c>
    </row>
    <row r="15153" spans="1:15" ht="29.25" customHeight="1">
      <c r="A15153" s="221" t="s">
        <v>2860</v>
      </c>
      <c r="B15153" s="221" t="s">
        <v>795</v>
      </c>
      <c r="C15153" s="222" t="s">
        <v>796</v>
      </c>
      <c r="D15153" s="222" t="s">
        <v>167</v>
      </c>
      <c r="E15153" s="199" t="s">
        <v>163</v>
      </c>
      <c r="F15153" s="200" t="s">
        <v>2053</v>
      </c>
      <c r="G15153" s="200" t="s">
        <v>9089</v>
      </c>
      <c r="H15153" s="200" t="s">
        <v>52</v>
      </c>
      <c r="I15153" s="200">
        <v>45502</v>
      </c>
      <c r="J15153" s="143">
        <f t="shared" si="236"/>
        <v>45502</v>
      </c>
      <c r="K15153" s="202">
        <v>4.5</v>
      </c>
      <c r="L15153" s="284" t="s">
        <v>1709</v>
      </c>
      <c r="M15153" s="223"/>
      <c r="N15153" s="203">
        <v>2.16</v>
      </c>
      <c r="O15153" s="222" t="s">
        <v>1124</v>
      </c>
    </row>
    <row r="15154" spans="1:15" ht="29.25" customHeight="1">
      <c r="A15154" s="221" t="s">
        <v>2860</v>
      </c>
      <c r="B15154" s="221" t="s">
        <v>795</v>
      </c>
      <c r="C15154" s="222" t="s">
        <v>796</v>
      </c>
      <c r="D15154" s="222" t="s">
        <v>167</v>
      </c>
      <c r="E15154" s="199" t="s">
        <v>163</v>
      </c>
      <c r="F15154" s="200" t="s">
        <v>2053</v>
      </c>
      <c r="G15154" s="200" t="s">
        <v>9089</v>
      </c>
      <c r="H15154" s="200" t="s">
        <v>52</v>
      </c>
      <c r="I15154" s="200">
        <v>45503</v>
      </c>
      <c r="J15154" s="143">
        <f t="shared" si="236"/>
        <v>45503</v>
      </c>
      <c r="K15154" s="202">
        <v>8</v>
      </c>
      <c r="L15154" s="284" t="s">
        <v>2132</v>
      </c>
      <c r="M15154" s="223"/>
      <c r="N15154" s="203">
        <v>2.16</v>
      </c>
      <c r="O15154" s="222" t="s">
        <v>1124</v>
      </c>
    </row>
    <row r="15155" spans="1:15" ht="29.25" customHeight="1">
      <c r="A15155" s="221" t="s">
        <v>2860</v>
      </c>
      <c r="B15155" s="221" t="s">
        <v>795</v>
      </c>
      <c r="C15155" s="222" t="s">
        <v>796</v>
      </c>
      <c r="D15155" s="222" t="s">
        <v>167</v>
      </c>
      <c r="E15155" s="199" t="s">
        <v>171</v>
      </c>
      <c r="F15155" s="200"/>
      <c r="G15155" s="200"/>
      <c r="H15155" s="200"/>
      <c r="I15155" s="200">
        <v>45504</v>
      </c>
      <c r="J15155" s="143">
        <f t="shared" si="236"/>
        <v>45504</v>
      </c>
      <c r="K15155" s="202">
        <v>4.5</v>
      </c>
      <c r="L15155" s="284" t="s">
        <v>1984</v>
      </c>
      <c r="M15155" s="223"/>
      <c r="N15155" s="203"/>
      <c r="O15155" s="222" t="s">
        <v>326</v>
      </c>
    </row>
    <row r="15156" spans="1:15" ht="29.25" customHeight="1">
      <c r="A15156" s="221" t="s">
        <v>2860</v>
      </c>
      <c r="B15156" s="221" t="s">
        <v>795</v>
      </c>
      <c r="C15156" s="222" t="s">
        <v>796</v>
      </c>
      <c r="D15156" s="222" t="s">
        <v>167</v>
      </c>
      <c r="E15156" s="199" t="s">
        <v>163</v>
      </c>
      <c r="F15156" s="200" t="s">
        <v>2053</v>
      </c>
      <c r="G15156" s="200" t="s">
        <v>9089</v>
      </c>
      <c r="H15156" s="200" t="s">
        <v>52</v>
      </c>
      <c r="I15156" s="200">
        <v>45504</v>
      </c>
      <c r="J15156" s="143">
        <f t="shared" si="236"/>
        <v>45504</v>
      </c>
      <c r="K15156" s="202">
        <v>3.5</v>
      </c>
      <c r="L15156" s="284" t="s">
        <v>2132</v>
      </c>
      <c r="M15156" s="223"/>
      <c r="N15156" s="203">
        <v>2.16</v>
      </c>
      <c r="O15156" s="222" t="s">
        <v>1124</v>
      </c>
    </row>
    <row r="15157" spans="1:15" ht="29.25" customHeight="1">
      <c r="A15157" s="221" t="s">
        <v>2860</v>
      </c>
      <c r="B15157" s="221" t="s">
        <v>795</v>
      </c>
      <c r="C15157" s="222" t="s">
        <v>796</v>
      </c>
      <c r="D15157" s="222" t="s">
        <v>167</v>
      </c>
      <c r="E15157" s="199" t="s">
        <v>171</v>
      </c>
      <c r="F15157" s="200"/>
      <c r="G15157" s="200"/>
      <c r="H15157" s="200"/>
      <c r="I15157" s="200">
        <v>45505</v>
      </c>
      <c r="J15157" s="143">
        <f t="shared" si="236"/>
        <v>45505</v>
      </c>
      <c r="K15157" s="202">
        <v>2</v>
      </c>
      <c r="L15157" s="284" t="s">
        <v>1985</v>
      </c>
      <c r="M15157" s="223"/>
      <c r="N15157" s="203"/>
      <c r="O15157" s="222" t="s">
        <v>326</v>
      </c>
    </row>
    <row r="15158" spans="1:15" ht="29.25" customHeight="1">
      <c r="A15158" s="221" t="s">
        <v>2860</v>
      </c>
      <c r="B15158" s="221" t="s">
        <v>795</v>
      </c>
      <c r="C15158" s="222" t="s">
        <v>796</v>
      </c>
      <c r="D15158" s="222" t="s">
        <v>167</v>
      </c>
      <c r="E15158" s="199" t="s">
        <v>163</v>
      </c>
      <c r="F15158" s="200" t="s">
        <v>2053</v>
      </c>
      <c r="G15158" s="200" t="s">
        <v>9089</v>
      </c>
      <c r="H15158" s="200" t="s">
        <v>52</v>
      </c>
      <c r="I15158" s="200">
        <v>45505</v>
      </c>
      <c r="J15158" s="143">
        <f t="shared" si="236"/>
        <v>45505</v>
      </c>
      <c r="K15158" s="202">
        <v>6</v>
      </c>
      <c r="L15158" s="284" t="s">
        <v>2132</v>
      </c>
      <c r="M15158" s="223"/>
      <c r="N15158" s="203">
        <v>2.16</v>
      </c>
      <c r="O15158" s="222" t="s">
        <v>1124</v>
      </c>
    </row>
    <row r="15159" spans="1:15" ht="29.25" customHeight="1">
      <c r="A15159" s="221" t="s">
        <v>2860</v>
      </c>
      <c r="B15159" s="221" t="s">
        <v>795</v>
      </c>
      <c r="C15159" s="222" t="s">
        <v>796</v>
      </c>
      <c r="D15159" s="222" t="s">
        <v>167</v>
      </c>
      <c r="E15159" s="199" t="s">
        <v>163</v>
      </c>
      <c r="F15159" s="200" t="s">
        <v>2053</v>
      </c>
      <c r="G15159" s="200" t="s">
        <v>9089</v>
      </c>
      <c r="H15159" s="200" t="s">
        <v>52</v>
      </c>
      <c r="I15159" s="200">
        <v>45506</v>
      </c>
      <c r="J15159" s="143">
        <f t="shared" si="236"/>
        <v>45506</v>
      </c>
      <c r="K15159" s="202">
        <v>8</v>
      </c>
      <c r="L15159" s="284" t="s">
        <v>2132</v>
      </c>
      <c r="M15159" s="223"/>
      <c r="N15159" s="203">
        <v>2.16</v>
      </c>
      <c r="O15159" s="222" t="s">
        <v>1124</v>
      </c>
    </row>
    <row r="15160" spans="1:15" ht="29.25" customHeight="1">
      <c r="A15160" s="221" t="s">
        <v>2860</v>
      </c>
      <c r="B15160" s="221" t="s">
        <v>795</v>
      </c>
      <c r="C15160" s="222" t="s">
        <v>796</v>
      </c>
      <c r="D15160" s="222" t="s">
        <v>167</v>
      </c>
      <c r="E15160" s="199" t="s">
        <v>163</v>
      </c>
      <c r="F15160" s="200" t="s">
        <v>582</v>
      </c>
      <c r="G15160" s="200" t="s">
        <v>500</v>
      </c>
      <c r="H15160" s="200" t="s">
        <v>90</v>
      </c>
      <c r="I15160" s="200">
        <v>45509</v>
      </c>
      <c r="J15160" s="143">
        <f t="shared" si="236"/>
        <v>45509</v>
      </c>
      <c r="K15160" s="202">
        <v>2</v>
      </c>
      <c r="L15160" s="285" t="s">
        <v>1836</v>
      </c>
      <c r="M15160" s="223"/>
      <c r="N15160" s="203">
        <v>0.6875</v>
      </c>
      <c r="O15160" s="222" t="s">
        <v>941</v>
      </c>
    </row>
    <row r="15161" spans="1:15" ht="29.25" customHeight="1">
      <c r="A15161" s="221" t="s">
        <v>2860</v>
      </c>
      <c r="B15161" s="221" t="s">
        <v>795</v>
      </c>
      <c r="C15161" s="222" t="s">
        <v>796</v>
      </c>
      <c r="D15161" s="222" t="s">
        <v>167</v>
      </c>
      <c r="E15161" s="199" t="s">
        <v>163</v>
      </c>
      <c r="F15161" s="200" t="s">
        <v>2053</v>
      </c>
      <c r="G15161" s="200" t="s">
        <v>9089</v>
      </c>
      <c r="H15161" s="200" t="s">
        <v>52</v>
      </c>
      <c r="I15161" s="200">
        <v>45509</v>
      </c>
      <c r="J15161" s="143">
        <f t="shared" si="236"/>
        <v>45509</v>
      </c>
      <c r="K15161" s="202">
        <v>6</v>
      </c>
      <c r="L15161" s="284" t="s">
        <v>2132</v>
      </c>
      <c r="M15161" s="223"/>
      <c r="N15161" s="203">
        <v>2.16</v>
      </c>
      <c r="O15161" s="222" t="s">
        <v>1124</v>
      </c>
    </row>
    <row r="15162" spans="1:15" ht="29.25" customHeight="1">
      <c r="A15162" s="221" t="s">
        <v>2860</v>
      </c>
      <c r="B15162" s="221" t="s">
        <v>795</v>
      </c>
      <c r="C15162" s="222" t="s">
        <v>796</v>
      </c>
      <c r="D15162" s="222" t="s">
        <v>167</v>
      </c>
      <c r="E15162" s="199" t="s">
        <v>163</v>
      </c>
      <c r="F15162" s="200" t="s">
        <v>2053</v>
      </c>
      <c r="G15162" s="200" t="s">
        <v>9089</v>
      </c>
      <c r="H15162" s="200" t="s">
        <v>52</v>
      </c>
      <c r="I15162" s="200">
        <v>45510</v>
      </c>
      <c r="J15162" s="143">
        <f t="shared" si="236"/>
        <v>45510</v>
      </c>
      <c r="K15162" s="202">
        <v>4</v>
      </c>
      <c r="L15162" s="284" t="s">
        <v>2132</v>
      </c>
      <c r="M15162" s="223"/>
      <c r="N15162" s="203">
        <v>2.16</v>
      </c>
      <c r="O15162" s="222" t="s">
        <v>1124</v>
      </c>
    </row>
    <row r="15163" spans="1:15" ht="29.25" customHeight="1">
      <c r="A15163" s="221" t="s">
        <v>2860</v>
      </c>
      <c r="B15163" s="221" t="s">
        <v>795</v>
      </c>
      <c r="C15163" s="222" t="s">
        <v>796</v>
      </c>
      <c r="D15163" s="222" t="s">
        <v>167</v>
      </c>
      <c r="E15163" s="199" t="s">
        <v>163</v>
      </c>
      <c r="F15163" s="200" t="s">
        <v>582</v>
      </c>
      <c r="G15163" s="200" t="s">
        <v>500</v>
      </c>
      <c r="H15163" s="200" t="s">
        <v>583</v>
      </c>
      <c r="I15163" s="200">
        <v>45510</v>
      </c>
      <c r="J15163" s="143">
        <f t="shared" si="236"/>
        <v>45510</v>
      </c>
      <c r="K15163" s="202">
        <v>4</v>
      </c>
      <c r="L15163" s="284" t="s">
        <v>1837</v>
      </c>
      <c r="M15163" s="223"/>
      <c r="N15163" s="203">
        <v>1.1375</v>
      </c>
      <c r="O15163" s="222" t="s">
        <v>943</v>
      </c>
    </row>
    <row r="15164" spans="1:15" ht="29.25" customHeight="1">
      <c r="A15164" s="221" t="s">
        <v>2860</v>
      </c>
      <c r="B15164" s="221" t="s">
        <v>795</v>
      </c>
      <c r="C15164" s="222" t="s">
        <v>796</v>
      </c>
      <c r="D15164" s="222" t="s">
        <v>167</v>
      </c>
      <c r="E15164" s="199" t="s">
        <v>171</v>
      </c>
      <c r="F15164" s="200"/>
      <c r="G15164" s="200"/>
      <c r="H15164" s="200"/>
      <c r="I15164" s="200">
        <v>45511</v>
      </c>
      <c r="J15164" s="143">
        <f t="shared" si="236"/>
        <v>45511</v>
      </c>
      <c r="K15164" s="202">
        <v>8</v>
      </c>
      <c r="L15164" s="285" t="s">
        <v>1838</v>
      </c>
      <c r="M15164" s="223"/>
      <c r="N15164" s="203"/>
      <c r="O15164" s="222" t="s">
        <v>326</v>
      </c>
    </row>
    <row r="15165" spans="1:15" ht="29.25" customHeight="1">
      <c r="A15165" s="221" t="s">
        <v>2860</v>
      </c>
      <c r="B15165" s="221" t="s">
        <v>795</v>
      </c>
      <c r="C15165" s="222" t="s">
        <v>796</v>
      </c>
      <c r="D15165" s="222" t="s">
        <v>167</v>
      </c>
      <c r="E15165" s="199" t="s">
        <v>163</v>
      </c>
      <c r="F15165" s="200" t="s">
        <v>2053</v>
      </c>
      <c r="G15165" s="200" t="s">
        <v>9089</v>
      </c>
      <c r="H15165" s="200" t="s">
        <v>52</v>
      </c>
      <c r="I15165" s="200">
        <v>45512</v>
      </c>
      <c r="J15165" s="143">
        <f t="shared" si="236"/>
        <v>45512</v>
      </c>
      <c r="K15165" s="202">
        <v>4</v>
      </c>
      <c r="L15165" s="284" t="s">
        <v>2132</v>
      </c>
      <c r="M15165" s="223"/>
      <c r="N15165" s="203">
        <v>2.16</v>
      </c>
      <c r="O15165" s="222" t="s">
        <v>1124</v>
      </c>
    </row>
    <row r="15166" spans="1:15" ht="29.25" customHeight="1">
      <c r="A15166" s="221" t="s">
        <v>2860</v>
      </c>
      <c r="B15166" s="221" t="s">
        <v>795</v>
      </c>
      <c r="C15166" s="222" t="s">
        <v>796</v>
      </c>
      <c r="D15166" s="222" t="s">
        <v>167</v>
      </c>
      <c r="E15166" s="199" t="s">
        <v>163</v>
      </c>
      <c r="F15166" s="200" t="s">
        <v>1735</v>
      </c>
      <c r="G15166" s="200" t="s">
        <v>1736</v>
      </c>
      <c r="H15166" s="200" t="s">
        <v>1739</v>
      </c>
      <c r="I15166" s="200">
        <v>45512</v>
      </c>
      <c r="J15166" s="143">
        <f t="shared" si="236"/>
        <v>45512</v>
      </c>
      <c r="K15166" s="202">
        <v>4</v>
      </c>
      <c r="L15166" s="285" t="s">
        <v>1986</v>
      </c>
      <c r="M15166" s="223"/>
      <c r="N15166" s="203">
        <v>0.266666666666667</v>
      </c>
      <c r="O15166" s="222" t="s">
        <v>939</v>
      </c>
    </row>
    <row r="15167" spans="1:15" ht="29.25" customHeight="1">
      <c r="A15167" s="221" t="s">
        <v>2860</v>
      </c>
      <c r="B15167" s="221" t="s">
        <v>795</v>
      </c>
      <c r="C15167" s="222" t="s">
        <v>796</v>
      </c>
      <c r="D15167" s="222" t="s">
        <v>167</v>
      </c>
      <c r="E15167" s="199" t="s">
        <v>163</v>
      </c>
      <c r="F15167" s="200" t="s">
        <v>2053</v>
      </c>
      <c r="G15167" s="200" t="s">
        <v>9089</v>
      </c>
      <c r="H15167" s="200" t="s">
        <v>52</v>
      </c>
      <c r="I15167" s="200">
        <v>45513</v>
      </c>
      <c r="J15167" s="143">
        <f t="shared" si="236"/>
        <v>45513</v>
      </c>
      <c r="K15167" s="202">
        <v>4</v>
      </c>
      <c r="L15167" s="284" t="s">
        <v>2132</v>
      </c>
      <c r="M15167" s="223"/>
      <c r="N15167" s="203">
        <v>2.16</v>
      </c>
      <c r="O15167" s="222" t="s">
        <v>1124</v>
      </c>
    </row>
    <row r="15168" spans="1:15" ht="29.25" customHeight="1">
      <c r="A15168" s="221" t="s">
        <v>2860</v>
      </c>
      <c r="B15168" s="221" t="s">
        <v>795</v>
      </c>
      <c r="C15168" s="222" t="s">
        <v>796</v>
      </c>
      <c r="D15168" s="222" t="s">
        <v>167</v>
      </c>
      <c r="E15168" s="199" t="s">
        <v>163</v>
      </c>
      <c r="F15168" s="200" t="s">
        <v>1735</v>
      </c>
      <c r="G15168" s="200" t="s">
        <v>1736</v>
      </c>
      <c r="H15168" s="200" t="s">
        <v>1739</v>
      </c>
      <c r="I15168" s="200">
        <v>45513</v>
      </c>
      <c r="J15168" s="143">
        <f t="shared" si="236"/>
        <v>45513</v>
      </c>
      <c r="K15168" s="202">
        <v>4</v>
      </c>
      <c r="L15168" s="285" t="s">
        <v>1986</v>
      </c>
      <c r="M15168" s="223"/>
      <c r="N15168" s="203">
        <v>0.266666666666667</v>
      </c>
      <c r="O15168" s="222" t="s">
        <v>939</v>
      </c>
    </row>
    <row r="15169" spans="1:15" ht="29.25" customHeight="1">
      <c r="A15169" s="221" t="s">
        <v>2860</v>
      </c>
      <c r="B15169" s="221" t="s">
        <v>795</v>
      </c>
      <c r="C15169" s="222" t="s">
        <v>796</v>
      </c>
      <c r="D15169" s="222" t="s">
        <v>167</v>
      </c>
      <c r="E15169" s="199" t="s">
        <v>165</v>
      </c>
      <c r="F15169" s="200"/>
      <c r="G15169" s="200"/>
      <c r="H15169" s="200"/>
      <c r="I15169" s="200">
        <v>45516</v>
      </c>
      <c r="J15169" s="143">
        <f t="shared" si="236"/>
        <v>45516</v>
      </c>
      <c r="K15169" s="202">
        <v>8</v>
      </c>
      <c r="L15169" s="284" t="s">
        <v>1987</v>
      </c>
      <c r="M15169" s="223"/>
      <c r="N15169" s="203"/>
      <c r="O15169" s="222" t="s">
        <v>326</v>
      </c>
    </row>
    <row r="15170" spans="1:15" ht="29.25" customHeight="1">
      <c r="A15170" s="221" t="s">
        <v>2860</v>
      </c>
      <c r="B15170" s="221" t="s">
        <v>795</v>
      </c>
      <c r="C15170" s="222" t="s">
        <v>796</v>
      </c>
      <c r="D15170" s="222" t="s">
        <v>167</v>
      </c>
      <c r="E15170" s="199" t="s">
        <v>163</v>
      </c>
      <c r="F15170" s="200" t="s">
        <v>582</v>
      </c>
      <c r="G15170" s="200" t="s">
        <v>500</v>
      </c>
      <c r="H15170" s="200" t="s">
        <v>583</v>
      </c>
      <c r="I15170" s="200">
        <v>45517</v>
      </c>
      <c r="J15170" s="143">
        <f t="shared" si="236"/>
        <v>45517</v>
      </c>
      <c r="K15170" s="202">
        <v>8</v>
      </c>
      <c r="L15170" s="285" t="s">
        <v>1988</v>
      </c>
      <c r="M15170" s="223"/>
      <c r="N15170" s="203">
        <v>1.1375</v>
      </c>
      <c r="O15170" s="222" t="s">
        <v>943</v>
      </c>
    </row>
    <row r="15171" spans="1:15" ht="29.25" customHeight="1">
      <c r="A15171" s="221" t="s">
        <v>2860</v>
      </c>
      <c r="B15171" s="221" t="s">
        <v>795</v>
      </c>
      <c r="C15171" s="222" t="s">
        <v>796</v>
      </c>
      <c r="D15171" s="222" t="s">
        <v>167</v>
      </c>
      <c r="E15171" s="199" t="s">
        <v>163</v>
      </c>
      <c r="F15171" s="200" t="s">
        <v>2053</v>
      </c>
      <c r="G15171" s="200" t="s">
        <v>9089</v>
      </c>
      <c r="H15171" s="200" t="s">
        <v>52</v>
      </c>
      <c r="I15171" s="200">
        <v>45518</v>
      </c>
      <c r="J15171" s="143">
        <f t="shared" ref="J15171:J15234" si="237">I15171</f>
        <v>45518</v>
      </c>
      <c r="K15171" s="202">
        <v>3.5</v>
      </c>
      <c r="L15171" s="284" t="s">
        <v>1990</v>
      </c>
      <c r="M15171" s="223"/>
      <c r="N15171" s="203">
        <v>2.16</v>
      </c>
      <c r="O15171" s="222" t="s">
        <v>1124</v>
      </c>
    </row>
    <row r="15172" spans="1:15" ht="29.25" customHeight="1">
      <c r="A15172" s="221" t="s">
        <v>2860</v>
      </c>
      <c r="B15172" s="221" t="s">
        <v>795</v>
      </c>
      <c r="C15172" s="222" t="s">
        <v>796</v>
      </c>
      <c r="D15172" s="222" t="s">
        <v>167</v>
      </c>
      <c r="E15172" s="199" t="s">
        <v>163</v>
      </c>
      <c r="F15172" s="200" t="s">
        <v>582</v>
      </c>
      <c r="G15172" s="200" t="s">
        <v>500</v>
      </c>
      <c r="H15172" s="200" t="s">
        <v>583</v>
      </c>
      <c r="I15172" s="200">
        <v>45518</v>
      </c>
      <c r="J15172" s="143">
        <f t="shared" si="237"/>
        <v>45518</v>
      </c>
      <c r="K15172" s="202">
        <v>4.5</v>
      </c>
      <c r="L15172" s="285" t="s">
        <v>1989</v>
      </c>
      <c r="M15172" s="223"/>
      <c r="N15172" s="203">
        <v>1.1375</v>
      </c>
      <c r="O15172" s="222" t="s">
        <v>943</v>
      </c>
    </row>
    <row r="15173" spans="1:15" ht="29.25" customHeight="1">
      <c r="A15173" s="221" t="s">
        <v>2860</v>
      </c>
      <c r="B15173" s="221" t="s">
        <v>795</v>
      </c>
      <c r="C15173" s="222" t="s">
        <v>796</v>
      </c>
      <c r="D15173" s="222" t="s">
        <v>167</v>
      </c>
      <c r="E15173" s="199" t="s">
        <v>176</v>
      </c>
      <c r="F15173" s="200"/>
      <c r="G15173" s="200"/>
      <c r="H15173" s="200"/>
      <c r="I15173" s="200">
        <v>45519</v>
      </c>
      <c r="J15173" s="143">
        <f t="shared" si="237"/>
        <v>45519</v>
      </c>
      <c r="K15173" s="202">
        <v>2.5</v>
      </c>
      <c r="L15173" s="284" t="s">
        <v>2134</v>
      </c>
      <c r="M15173" s="223"/>
      <c r="N15173" s="203"/>
      <c r="O15173" s="222" t="s">
        <v>326</v>
      </c>
    </row>
    <row r="15174" spans="1:15" ht="29.25" customHeight="1">
      <c r="A15174" s="221" t="s">
        <v>2860</v>
      </c>
      <c r="B15174" s="221" t="s">
        <v>795</v>
      </c>
      <c r="C15174" s="222" t="s">
        <v>796</v>
      </c>
      <c r="D15174" s="222" t="s">
        <v>167</v>
      </c>
      <c r="E15174" s="199" t="s">
        <v>163</v>
      </c>
      <c r="F15174" s="200" t="s">
        <v>670</v>
      </c>
      <c r="G15174" s="200" t="s">
        <v>671</v>
      </c>
      <c r="H15174" s="200" t="s">
        <v>682</v>
      </c>
      <c r="I15174" s="200">
        <v>45519</v>
      </c>
      <c r="J15174" s="143">
        <f t="shared" si="237"/>
        <v>45519</v>
      </c>
      <c r="K15174" s="202">
        <v>5.5</v>
      </c>
      <c r="L15174" s="285" t="s">
        <v>2133</v>
      </c>
      <c r="M15174" s="223"/>
      <c r="N15174" s="203">
        <v>8.9749999999999996</v>
      </c>
      <c r="O15174" s="222" t="s">
        <v>940</v>
      </c>
    </row>
    <row r="15175" spans="1:15" ht="29.25" customHeight="1">
      <c r="A15175" s="221" t="s">
        <v>2860</v>
      </c>
      <c r="B15175" s="221" t="s">
        <v>795</v>
      </c>
      <c r="C15175" s="222" t="s">
        <v>796</v>
      </c>
      <c r="D15175" s="222" t="s">
        <v>167</v>
      </c>
      <c r="E15175" s="199" t="s">
        <v>176</v>
      </c>
      <c r="F15175" s="200"/>
      <c r="G15175" s="200"/>
      <c r="H15175" s="200"/>
      <c r="I15175" s="200">
        <v>45520</v>
      </c>
      <c r="J15175" s="143">
        <f t="shared" si="237"/>
        <v>45520</v>
      </c>
      <c r="K15175" s="202">
        <v>1.5</v>
      </c>
      <c r="L15175" s="284" t="s">
        <v>2134</v>
      </c>
      <c r="M15175" s="223"/>
      <c r="N15175" s="203"/>
      <c r="O15175" s="222" t="s">
        <v>326</v>
      </c>
    </row>
    <row r="15176" spans="1:15" ht="29.25" customHeight="1">
      <c r="A15176" s="221" t="s">
        <v>2860</v>
      </c>
      <c r="B15176" s="221" t="s">
        <v>795</v>
      </c>
      <c r="C15176" s="222" t="s">
        <v>796</v>
      </c>
      <c r="D15176" s="222" t="s">
        <v>167</v>
      </c>
      <c r="E15176" s="199" t="s">
        <v>163</v>
      </c>
      <c r="F15176" s="200" t="s">
        <v>573</v>
      </c>
      <c r="G15176" s="200" t="s">
        <v>574</v>
      </c>
      <c r="H15176" s="200"/>
      <c r="I15176" s="200">
        <v>45520</v>
      </c>
      <c r="J15176" s="143">
        <f t="shared" si="237"/>
        <v>45520</v>
      </c>
      <c r="K15176" s="202">
        <v>1</v>
      </c>
      <c r="L15176" s="285" t="s">
        <v>2135</v>
      </c>
      <c r="M15176" s="223"/>
      <c r="N15176" s="203"/>
      <c r="O15176" s="222" t="s">
        <v>326</v>
      </c>
    </row>
    <row r="15177" spans="1:15" ht="29.25" customHeight="1">
      <c r="A15177" s="221" t="s">
        <v>2860</v>
      </c>
      <c r="B15177" s="221" t="s">
        <v>795</v>
      </c>
      <c r="C15177" s="222" t="s">
        <v>796</v>
      </c>
      <c r="D15177" s="222" t="s">
        <v>167</v>
      </c>
      <c r="E15177" s="199" t="s">
        <v>171</v>
      </c>
      <c r="F15177" s="200"/>
      <c r="G15177" s="200"/>
      <c r="H15177" s="200"/>
      <c r="I15177" s="200">
        <v>45520</v>
      </c>
      <c r="J15177" s="143">
        <f t="shared" si="237"/>
        <v>45520</v>
      </c>
      <c r="K15177" s="202">
        <v>2</v>
      </c>
      <c r="L15177" s="285" t="s">
        <v>2137</v>
      </c>
      <c r="M15177" s="223"/>
      <c r="N15177" s="203"/>
      <c r="O15177" s="222" t="s">
        <v>326</v>
      </c>
    </row>
    <row r="15178" spans="1:15" ht="29.25" customHeight="1">
      <c r="A15178" s="221" t="s">
        <v>2860</v>
      </c>
      <c r="B15178" s="221" t="s">
        <v>795</v>
      </c>
      <c r="C15178" s="222" t="s">
        <v>796</v>
      </c>
      <c r="D15178" s="222" t="s">
        <v>167</v>
      </c>
      <c r="E15178" s="199" t="s">
        <v>163</v>
      </c>
      <c r="F15178" s="200" t="s">
        <v>582</v>
      </c>
      <c r="G15178" s="200" t="s">
        <v>500</v>
      </c>
      <c r="H15178" s="200" t="s">
        <v>600</v>
      </c>
      <c r="I15178" s="200">
        <v>45520</v>
      </c>
      <c r="J15178" s="143">
        <f t="shared" si="237"/>
        <v>45520</v>
      </c>
      <c r="K15178" s="202">
        <v>1.5</v>
      </c>
      <c r="L15178" s="284" t="s">
        <v>1990</v>
      </c>
      <c r="M15178" s="223"/>
      <c r="N15178" s="203">
        <v>2.6459999999999999</v>
      </c>
      <c r="O15178" s="222" t="s">
        <v>1124</v>
      </c>
    </row>
    <row r="15179" spans="1:15" ht="29.25" customHeight="1">
      <c r="A15179" s="221" t="s">
        <v>2860</v>
      </c>
      <c r="B15179" s="221" t="s">
        <v>795</v>
      </c>
      <c r="C15179" s="222" t="s">
        <v>796</v>
      </c>
      <c r="D15179" s="222" t="s">
        <v>167</v>
      </c>
      <c r="E15179" s="199" t="s">
        <v>163</v>
      </c>
      <c r="F15179" s="200" t="s">
        <v>670</v>
      </c>
      <c r="G15179" s="200" t="s">
        <v>671</v>
      </c>
      <c r="H15179" s="200" t="s">
        <v>49</v>
      </c>
      <c r="I15179" s="200">
        <v>45520</v>
      </c>
      <c r="J15179" s="143">
        <f t="shared" si="237"/>
        <v>45520</v>
      </c>
      <c r="K15179" s="202">
        <v>2</v>
      </c>
      <c r="L15179" s="285" t="s">
        <v>2136</v>
      </c>
      <c r="M15179" s="223"/>
      <c r="N15179" s="203">
        <v>1.2</v>
      </c>
      <c r="O15179" s="222" t="s">
        <v>940</v>
      </c>
    </row>
    <row r="15180" spans="1:15" ht="29.25" customHeight="1">
      <c r="A15180" s="221" t="s">
        <v>2860</v>
      </c>
      <c r="B15180" s="221" t="s">
        <v>795</v>
      </c>
      <c r="C15180" s="222" t="s">
        <v>796</v>
      </c>
      <c r="D15180" s="222" t="s">
        <v>167</v>
      </c>
      <c r="E15180" s="199" t="s">
        <v>176</v>
      </c>
      <c r="F15180" s="200"/>
      <c r="G15180" s="200"/>
      <c r="H15180" s="200"/>
      <c r="I15180" s="200">
        <v>45523</v>
      </c>
      <c r="J15180" s="143">
        <f t="shared" si="237"/>
        <v>45523</v>
      </c>
      <c r="K15180" s="202">
        <v>2</v>
      </c>
      <c r="L15180" s="284" t="s">
        <v>2138</v>
      </c>
      <c r="M15180" s="223"/>
      <c r="N15180" s="203"/>
      <c r="O15180" s="222" t="s">
        <v>326</v>
      </c>
    </row>
    <row r="15181" spans="1:15" ht="29.25" customHeight="1">
      <c r="A15181" s="221" t="s">
        <v>2860</v>
      </c>
      <c r="B15181" s="221" t="s">
        <v>795</v>
      </c>
      <c r="C15181" s="222" t="s">
        <v>796</v>
      </c>
      <c r="D15181" s="222" t="s">
        <v>167</v>
      </c>
      <c r="E15181" s="199" t="s">
        <v>163</v>
      </c>
      <c r="F15181" s="200" t="s">
        <v>2053</v>
      </c>
      <c r="G15181" s="200" t="s">
        <v>9089</v>
      </c>
      <c r="H15181" s="200" t="s">
        <v>52</v>
      </c>
      <c r="I15181" s="200">
        <v>45523</v>
      </c>
      <c r="J15181" s="143">
        <f t="shared" si="237"/>
        <v>45523</v>
      </c>
      <c r="K15181" s="202">
        <v>6</v>
      </c>
      <c r="L15181" s="284" t="s">
        <v>1990</v>
      </c>
      <c r="M15181" s="223"/>
      <c r="N15181" s="203">
        <v>2.16</v>
      </c>
      <c r="O15181" s="222" t="s">
        <v>1124</v>
      </c>
    </row>
    <row r="15182" spans="1:15" ht="29.25" customHeight="1">
      <c r="A15182" s="221" t="s">
        <v>2860</v>
      </c>
      <c r="B15182" s="221" t="s">
        <v>795</v>
      </c>
      <c r="C15182" s="222" t="s">
        <v>796</v>
      </c>
      <c r="D15182" s="222" t="s">
        <v>167</v>
      </c>
      <c r="E15182" s="199" t="s">
        <v>163</v>
      </c>
      <c r="F15182" s="200" t="s">
        <v>2022</v>
      </c>
      <c r="G15182" s="200" t="s">
        <v>2023</v>
      </c>
      <c r="H15182" s="200" t="s">
        <v>329</v>
      </c>
      <c r="I15182" s="200">
        <v>45524</v>
      </c>
      <c r="J15182" s="143">
        <f t="shared" si="237"/>
        <v>45524</v>
      </c>
      <c r="K15182" s="202">
        <v>8</v>
      </c>
      <c r="L15182" s="285" t="s">
        <v>2351</v>
      </c>
      <c r="M15182" s="223"/>
      <c r="N15182" s="203">
        <v>0</v>
      </c>
      <c r="O15182" s="222" t="s">
        <v>326</v>
      </c>
    </row>
    <row r="15183" spans="1:15" ht="29.25" customHeight="1">
      <c r="A15183" s="221" t="s">
        <v>2860</v>
      </c>
      <c r="B15183" s="221" t="s">
        <v>795</v>
      </c>
      <c r="C15183" s="222" t="s">
        <v>796</v>
      </c>
      <c r="D15183" s="222" t="s">
        <v>167</v>
      </c>
      <c r="E15183" s="199" t="s">
        <v>178</v>
      </c>
      <c r="F15183" s="200"/>
      <c r="G15183" s="200"/>
      <c r="H15183" s="200"/>
      <c r="I15183" s="200">
        <v>45525</v>
      </c>
      <c r="J15183" s="143">
        <f t="shared" si="237"/>
        <v>45525</v>
      </c>
      <c r="K15183" s="202">
        <v>1</v>
      </c>
      <c r="L15183" s="285" t="s">
        <v>2352</v>
      </c>
      <c r="M15183" s="223"/>
      <c r="N15183" s="203"/>
      <c r="O15183" s="222" t="s">
        <v>326</v>
      </c>
    </row>
    <row r="15184" spans="1:15" ht="29.25" customHeight="1">
      <c r="A15184" s="221" t="s">
        <v>2860</v>
      </c>
      <c r="B15184" s="221" t="s">
        <v>795</v>
      </c>
      <c r="C15184" s="222" t="s">
        <v>796</v>
      </c>
      <c r="D15184" s="222" t="s">
        <v>167</v>
      </c>
      <c r="E15184" s="199" t="s">
        <v>178</v>
      </c>
      <c r="F15184" s="200"/>
      <c r="G15184" s="200"/>
      <c r="H15184" s="200"/>
      <c r="I15184" s="200">
        <v>45525</v>
      </c>
      <c r="J15184" s="143">
        <f t="shared" si="237"/>
        <v>45525</v>
      </c>
      <c r="K15184" s="202">
        <v>1</v>
      </c>
      <c r="L15184" s="284" t="s">
        <v>2353</v>
      </c>
      <c r="M15184" s="223"/>
      <c r="N15184" s="203"/>
      <c r="O15184" s="222" t="s">
        <v>326</v>
      </c>
    </row>
    <row r="15185" spans="1:15" ht="29.25" customHeight="1">
      <c r="A15185" s="221" t="s">
        <v>2860</v>
      </c>
      <c r="B15185" s="221" t="s">
        <v>795</v>
      </c>
      <c r="C15185" s="222" t="s">
        <v>796</v>
      </c>
      <c r="D15185" s="222" t="s">
        <v>167</v>
      </c>
      <c r="E15185" s="199" t="s">
        <v>163</v>
      </c>
      <c r="F15185" s="200" t="s">
        <v>2022</v>
      </c>
      <c r="G15185" s="200" t="s">
        <v>2023</v>
      </c>
      <c r="H15185" s="200" t="s">
        <v>329</v>
      </c>
      <c r="I15185" s="200">
        <v>45525</v>
      </c>
      <c r="J15185" s="143">
        <f t="shared" si="237"/>
        <v>45525</v>
      </c>
      <c r="K15185" s="202">
        <v>6</v>
      </c>
      <c r="L15185" s="285" t="s">
        <v>2351</v>
      </c>
      <c r="M15185" s="223"/>
      <c r="N15185" s="203">
        <v>0</v>
      </c>
      <c r="O15185" s="222" t="s">
        <v>326</v>
      </c>
    </row>
    <row r="15186" spans="1:15" ht="29.25" customHeight="1">
      <c r="A15186" s="221" t="s">
        <v>2860</v>
      </c>
      <c r="B15186" s="221" t="s">
        <v>795</v>
      </c>
      <c r="C15186" s="222" t="s">
        <v>796</v>
      </c>
      <c r="D15186" s="222" t="s">
        <v>167</v>
      </c>
      <c r="E15186" s="199" t="s">
        <v>178</v>
      </c>
      <c r="F15186" s="200"/>
      <c r="G15186" s="200"/>
      <c r="H15186" s="200"/>
      <c r="I15186" s="200">
        <v>45526</v>
      </c>
      <c r="J15186" s="143">
        <f t="shared" si="237"/>
        <v>45526</v>
      </c>
      <c r="K15186" s="202">
        <v>1</v>
      </c>
      <c r="L15186" s="285" t="s">
        <v>2354</v>
      </c>
      <c r="M15186" s="223"/>
      <c r="N15186" s="203"/>
      <c r="O15186" s="222" t="s">
        <v>326</v>
      </c>
    </row>
    <row r="15187" spans="1:15" ht="29.25" customHeight="1">
      <c r="A15187" s="221" t="s">
        <v>2860</v>
      </c>
      <c r="B15187" s="221" t="s">
        <v>795</v>
      </c>
      <c r="C15187" s="222" t="s">
        <v>796</v>
      </c>
      <c r="D15187" s="222" t="s">
        <v>167</v>
      </c>
      <c r="E15187" s="199" t="s">
        <v>178</v>
      </c>
      <c r="F15187" s="200"/>
      <c r="G15187" s="200"/>
      <c r="H15187" s="200"/>
      <c r="I15187" s="200">
        <v>45526</v>
      </c>
      <c r="J15187" s="143">
        <f t="shared" si="237"/>
        <v>45526</v>
      </c>
      <c r="K15187" s="202">
        <v>0.5</v>
      </c>
      <c r="L15187" s="285" t="s">
        <v>2355</v>
      </c>
      <c r="M15187" s="223"/>
      <c r="N15187" s="203"/>
      <c r="O15187" s="222" t="s">
        <v>326</v>
      </c>
    </row>
    <row r="15188" spans="1:15" ht="29.25" customHeight="1">
      <c r="A15188" s="221" t="s">
        <v>2860</v>
      </c>
      <c r="B15188" s="221" t="s">
        <v>795</v>
      </c>
      <c r="C15188" s="222" t="s">
        <v>796</v>
      </c>
      <c r="D15188" s="222" t="s">
        <v>167</v>
      </c>
      <c r="E15188" s="199" t="s">
        <v>163</v>
      </c>
      <c r="F15188" s="200" t="s">
        <v>2022</v>
      </c>
      <c r="G15188" s="200" t="s">
        <v>2023</v>
      </c>
      <c r="H15188" s="200" t="s">
        <v>329</v>
      </c>
      <c r="I15188" s="200">
        <v>45526</v>
      </c>
      <c r="J15188" s="143">
        <f t="shared" si="237"/>
        <v>45526</v>
      </c>
      <c r="K15188" s="202">
        <v>6.5</v>
      </c>
      <c r="L15188" s="285" t="s">
        <v>2351</v>
      </c>
      <c r="M15188" s="223"/>
      <c r="N15188" s="203">
        <v>0</v>
      </c>
      <c r="O15188" s="222" t="s">
        <v>326</v>
      </c>
    </row>
    <row r="15189" spans="1:15" ht="29.25" customHeight="1">
      <c r="A15189" s="221" t="s">
        <v>2860</v>
      </c>
      <c r="B15189" s="221" t="s">
        <v>795</v>
      </c>
      <c r="C15189" s="222" t="s">
        <v>796</v>
      </c>
      <c r="D15189" s="222" t="s">
        <v>167</v>
      </c>
      <c r="E15189" s="199" t="s">
        <v>176</v>
      </c>
      <c r="F15189" s="200"/>
      <c r="G15189" s="200"/>
      <c r="H15189" s="200"/>
      <c r="I15189" s="200">
        <v>45527</v>
      </c>
      <c r="J15189" s="143">
        <f t="shared" si="237"/>
        <v>45527</v>
      </c>
      <c r="K15189" s="202">
        <v>1</v>
      </c>
      <c r="L15189" s="284" t="s">
        <v>2357</v>
      </c>
      <c r="M15189" s="223"/>
      <c r="N15189" s="203"/>
      <c r="O15189" s="222" t="s">
        <v>326</v>
      </c>
    </row>
    <row r="15190" spans="1:15" ht="29.25" customHeight="1">
      <c r="A15190" s="221" t="s">
        <v>2860</v>
      </c>
      <c r="B15190" s="221" t="s">
        <v>795</v>
      </c>
      <c r="C15190" s="222" t="s">
        <v>796</v>
      </c>
      <c r="D15190" s="222" t="s">
        <v>167</v>
      </c>
      <c r="E15190" s="199" t="s">
        <v>163</v>
      </c>
      <c r="F15190" s="200" t="s">
        <v>2022</v>
      </c>
      <c r="G15190" s="200" t="s">
        <v>2023</v>
      </c>
      <c r="H15190" s="200" t="s">
        <v>329</v>
      </c>
      <c r="I15190" s="200">
        <v>45527</v>
      </c>
      <c r="J15190" s="143">
        <f t="shared" si="237"/>
        <v>45527</v>
      </c>
      <c r="K15190" s="202">
        <v>6.5</v>
      </c>
      <c r="L15190" s="285" t="s">
        <v>2351</v>
      </c>
      <c r="M15190" s="223"/>
      <c r="N15190" s="203">
        <v>0</v>
      </c>
      <c r="O15190" s="222" t="s">
        <v>326</v>
      </c>
    </row>
    <row r="15191" spans="1:15" ht="29.25" customHeight="1">
      <c r="A15191" s="221" t="s">
        <v>2860</v>
      </c>
      <c r="B15191" s="221" t="s">
        <v>795</v>
      </c>
      <c r="C15191" s="222" t="s">
        <v>796</v>
      </c>
      <c r="D15191" s="222" t="s">
        <v>167</v>
      </c>
      <c r="E15191" s="199" t="s">
        <v>163</v>
      </c>
      <c r="F15191" s="200" t="s">
        <v>573</v>
      </c>
      <c r="G15191" s="200" t="s">
        <v>574</v>
      </c>
      <c r="H15191" s="200" t="s">
        <v>577</v>
      </c>
      <c r="I15191" s="200">
        <v>45527</v>
      </c>
      <c r="J15191" s="143">
        <f t="shared" si="237"/>
        <v>45527</v>
      </c>
      <c r="K15191" s="202">
        <v>0.5</v>
      </c>
      <c r="L15191" s="285" t="s">
        <v>2356</v>
      </c>
      <c r="M15191" s="223"/>
      <c r="N15191" s="203">
        <v>5.2291666666666696</v>
      </c>
      <c r="O15191" s="222" t="s">
        <v>941</v>
      </c>
    </row>
    <row r="15192" spans="1:15" ht="29.25" customHeight="1">
      <c r="A15192" s="221" t="s">
        <v>2860</v>
      </c>
      <c r="B15192" s="221" t="s">
        <v>795</v>
      </c>
      <c r="C15192" s="222" t="s">
        <v>796</v>
      </c>
      <c r="D15192" s="222" t="s">
        <v>167</v>
      </c>
      <c r="E15192" s="199" t="s">
        <v>163</v>
      </c>
      <c r="F15192" s="200" t="s">
        <v>2053</v>
      </c>
      <c r="G15192" s="200" t="s">
        <v>9089</v>
      </c>
      <c r="H15192" s="200"/>
      <c r="I15192" s="200">
        <v>45530</v>
      </c>
      <c r="J15192" s="143">
        <f t="shared" si="237"/>
        <v>45530</v>
      </c>
      <c r="K15192" s="202">
        <v>4.5</v>
      </c>
      <c r="L15192" s="284" t="s">
        <v>1990</v>
      </c>
      <c r="M15192" s="223"/>
      <c r="N15192" s="203"/>
      <c r="O15192" s="222" t="s">
        <v>326</v>
      </c>
    </row>
    <row r="15193" spans="1:15" ht="29.25" customHeight="1">
      <c r="A15193" s="221" t="s">
        <v>2860</v>
      </c>
      <c r="B15193" s="221" t="s">
        <v>795</v>
      </c>
      <c r="C15193" s="222" t="s">
        <v>796</v>
      </c>
      <c r="D15193" s="222" t="s">
        <v>167</v>
      </c>
      <c r="E15193" s="199" t="s">
        <v>163</v>
      </c>
      <c r="F15193" s="200" t="s">
        <v>2022</v>
      </c>
      <c r="G15193" s="200" t="s">
        <v>2023</v>
      </c>
      <c r="H15193" s="200" t="s">
        <v>329</v>
      </c>
      <c r="I15193" s="200">
        <v>45530</v>
      </c>
      <c r="J15193" s="143">
        <f t="shared" si="237"/>
        <v>45530</v>
      </c>
      <c r="K15193" s="202">
        <v>3.5</v>
      </c>
      <c r="L15193" s="285" t="s">
        <v>2351</v>
      </c>
      <c r="M15193" s="223"/>
      <c r="N15193" s="203">
        <v>0</v>
      </c>
      <c r="O15193" s="222" t="s">
        <v>326</v>
      </c>
    </row>
    <row r="15194" spans="1:15" ht="29.25" customHeight="1">
      <c r="A15194" s="221" t="s">
        <v>2860</v>
      </c>
      <c r="B15194" s="221" t="s">
        <v>795</v>
      </c>
      <c r="C15194" s="222" t="s">
        <v>796</v>
      </c>
      <c r="D15194" s="222" t="s">
        <v>167</v>
      </c>
      <c r="E15194" s="199" t="s">
        <v>163</v>
      </c>
      <c r="F15194" s="200" t="s">
        <v>2022</v>
      </c>
      <c r="G15194" s="200" t="s">
        <v>2023</v>
      </c>
      <c r="H15194" s="200" t="s">
        <v>329</v>
      </c>
      <c r="I15194" s="200">
        <v>45531</v>
      </c>
      <c r="J15194" s="143">
        <f t="shared" si="237"/>
        <v>45531</v>
      </c>
      <c r="K15194" s="202">
        <v>8</v>
      </c>
      <c r="L15194" s="284" t="s">
        <v>2358</v>
      </c>
      <c r="M15194" s="223"/>
      <c r="N15194" s="203">
        <v>0</v>
      </c>
      <c r="O15194" s="222" t="s">
        <v>326</v>
      </c>
    </row>
    <row r="15195" spans="1:15" ht="29.25" customHeight="1">
      <c r="A15195" s="221" t="s">
        <v>2860</v>
      </c>
      <c r="B15195" s="221" t="s">
        <v>795</v>
      </c>
      <c r="C15195" s="222" t="s">
        <v>796</v>
      </c>
      <c r="D15195" s="222" t="s">
        <v>167</v>
      </c>
      <c r="E15195" s="199" t="s">
        <v>163</v>
      </c>
      <c r="F15195" s="200" t="s">
        <v>2022</v>
      </c>
      <c r="G15195" s="200" t="s">
        <v>2023</v>
      </c>
      <c r="H15195" s="200" t="s">
        <v>329</v>
      </c>
      <c r="I15195" s="200">
        <v>45532</v>
      </c>
      <c r="J15195" s="143">
        <f t="shared" si="237"/>
        <v>45532</v>
      </c>
      <c r="K15195" s="202">
        <v>8</v>
      </c>
      <c r="L15195" s="284" t="s">
        <v>2538</v>
      </c>
      <c r="M15195" s="223"/>
      <c r="N15195" s="203">
        <v>0</v>
      </c>
      <c r="O15195" s="222" t="s">
        <v>326</v>
      </c>
    </row>
    <row r="15196" spans="1:15" ht="29.25" customHeight="1">
      <c r="A15196" s="221" t="s">
        <v>2860</v>
      </c>
      <c r="B15196" s="221" t="s">
        <v>795</v>
      </c>
      <c r="C15196" s="222" t="s">
        <v>796</v>
      </c>
      <c r="D15196" s="222" t="s">
        <v>167</v>
      </c>
      <c r="E15196" s="199" t="s">
        <v>178</v>
      </c>
      <c r="F15196" s="200"/>
      <c r="G15196" s="200"/>
      <c r="H15196" s="200"/>
      <c r="I15196" s="200">
        <v>45533</v>
      </c>
      <c r="J15196" s="143">
        <f t="shared" si="237"/>
        <v>45533</v>
      </c>
      <c r="K15196" s="202">
        <v>1</v>
      </c>
      <c r="L15196" s="285" t="s">
        <v>2473</v>
      </c>
      <c r="M15196" s="223"/>
      <c r="N15196" s="203"/>
      <c r="O15196" s="222" t="s">
        <v>326</v>
      </c>
    </row>
    <row r="15197" spans="1:15" ht="29.25" customHeight="1">
      <c r="A15197" s="221" t="s">
        <v>2860</v>
      </c>
      <c r="B15197" s="221" t="s">
        <v>795</v>
      </c>
      <c r="C15197" s="222" t="s">
        <v>796</v>
      </c>
      <c r="D15197" s="222" t="s">
        <v>167</v>
      </c>
      <c r="E15197" s="199" t="s">
        <v>163</v>
      </c>
      <c r="F15197" s="200" t="s">
        <v>2022</v>
      </c>
      <c r="G15197" s="200" t="s">
        <v>2023</v>
      </c>
      <c r="H15197" s="200" t="s">
        <v>329</v>
      </c>
      <c r="I15197" s="200">
        <v>45533</v>
      </c>
      <c r="J15197" s="143">
        <f t="shared" si="237"/>
        <v>45533</v>
      </c>
      <c r="K15197" s="202">
        <v>7</v>
      </c>
      <c r="L15197" s="284" t="s">
        <v>2539</v>
      </c>
      <c r="M15197" s="223"/>
      <c r="N15197" s="203">
        <v>0</v>
      </c>
      <c r="O15197" s="222" t="s">
        <v>326</v>
      </c>
    </row>
    <row r="15198" spans="1:15" ht="29.25" customHeight="1">
      <c r="A15198" s="221" t="s">
        <v>2860</v>
      </c>
      <c r="B15198" s="221" t="s">
        <v>795</v>
      </c>
      <c r="C15198" s="222" t="s">
        <v>796</v>
      </c>
      <c r="D15198" s="222" t="s">
        <v>167</v>
      </c>
      <c r="E15198" s="199" t="s">
        <v>163</v>
      </c>
      <c r="F15198" s="200" t="s">
        <v>2022</v>
      </c>
      <c r="G15198" s="200" t="s">
        <v>2023</v>
      </c>
      <c r="H15198" s="200" t="s">
        <v>329</v>
      </c>
      <c r="I15198" s="200">
        <v>45534</v>
      </c>
      <c r="J15198" s="143">
        <f t="shared" si="237"/>
        <v>45534</v>
      </c>
      <c r="K15198" s="202">
        <v>8</v>
      </c>
      <c r="L15198" s="285" t="s">
        <v>2540</v>
      </c>
      <c r="M15198" s="223"/>
      <c r="N15198" s="203">
        <v>0</v>
      </c>
      <c r="O15198" s="222" t="s">
        <v>326</v>
      </c>
    </row>
    <row r="15199" spans="1:15" ht="29.25" customHeight="1">
      <c r="A15199" s="221" t="s">
        <v>2860</v>
      </c>
      <c r="B15199" s="221" t="s">
        <v>795</v>
      </c>
      <c r="C15199" s="222" t="s">
        <v>796</v>
      </c>
      <c r="D15199" s="222" t="s">
        <v>167</v>
      </c>
      <c r="E15199" s="199" t="s">
        <v>165</v>
      </c>
      <c r="F15199" s="200"/>
      <c r="G15199" s="200"/>
      <c r="H15199" s="200"/>
      <c r="I15199" s="200">
        <v>45537</v>
      </c>
      <c r="J15199" s="143">
        <f t="shared" si="237"/>
        <v>45537</v>
      </c>
      <c r="K15199" s="202">
        <v>8</v>
      </c>
      <c r="L15199" s="285" t="s">
        <v>503</v>
      </c>
      <c r="M15199" s="223"/>
      <c r="N15199" s="203"/>
      <c r="O15199" s="222" t="s">
        <v>326</v>
      </c>
    </row>
    <row r="15200" spans="1:15" ht="29.25" customHeight="1">
      <c r="A15200" s="221" t="s">
        <v>2860</v>
      </c>
      <c r="B15200" s="221" t="s">
        <v>795</v>
      </c>
      <c r="C15200" s="222" t="s">
        <v>796</v>
      </c>
      <c r="D15200" s="222" t="s">
        <v>167</v>
      </c>
      <c r="E15200" s="199" t="s">
        <v>163</v>
      </c>
      <c r="F15200" s="200" t="s">
        <v>2053</v>
      </c>
      <c r="G15200" s="200" t="s">
        <v>9089</v>
      </c>
      <c r="H15200" s="200" t="s">
        <v>52</v>
      </c>
      <c r="I15200" s="200">
        <v>45538</v>
      </c>
      <c r="J15200" s="143">
        <f t="shared" si="237"/>
        <v>45538</v>
      </c>
      <c r="K15200" s="202">
        <v>8</v>
      </c>
      <c r="L15200" s="284" t="s">
        <v>2541</v>
      </c>
      <c r="M15200" s="223"/>
      <c r="N15200" s="203">
        <v>0</v>
      </c>
      <c r="O15200" s="222" t="s">
        <v>326</v>
      </c>
    </row>
    <row r="15201" spans="1:15" ht="29.25" customHeight="1">
      <c r="A15201" s="221" t="s">
        <v>2860</v>
      </c>
      <c r="B15201" s="221" t="s">
        <v>795</v>
      </c>
      <c r="C15201" s="222" t="s">
        <v>796</v>
      </c>
      <c r="D15201" s="222" t="s">
        <v>167</v>
      </c>
      <c r="E15201" s="199" t="s">
        <v>166</v>
      </c>
      <c r="F15201" s="200"/>
      <c r="G15201" s="200"/>
      <c r="H15201" s="200"/>
      <c r="I15201" s="200">
        <v>45539</v>
      </c>
      <c r="J15201" s="143">
        <f t="shared" si="237"/>
        <v>45539</v>
      </c>
      <c r="K15201" s="202">
        <v>4.5</v>
      </c>
      <c r="L15201" s="285" t="s">
        <v>2542</v>
      </c>
      <c r="M15201" s="223"/>
      <c r="N15201" s="203"/>
      <c r="O15201" s="222" t="s">
        <v>326</v>
      </c>
    </row>
    <row r="15202" spans="1:15" ht="29.25" customHeight="1">
      <c r="A15202" s="221" t="s">
        <v>2860</v>
      </c>
      <c r="B15202" s="221" t="s">
        <v>795</v>
      </c>
      <c r="C15202" s="222" t="s">
        <v>796</v>
      </c>
      <c r="D15202" s="222" t="s">
        <v>167</v>
      </c>
      <c r="E15202" s="199" t="s">
        <v>163</v>
      </c>
      <c r="F15202" s="200" t="s">
        <v>2022</v>
      </c>
      <c r="G15202" s="200" t="s">
        <v>2023</v>
      </c>
      <c r="H15202" s="200" t="s">
        <v>329</v>
      </c>
      <c r="I15202" s="200">
        <v>45539</v>
      </c>
      <c r="J15202" s="143">
        <f t="shared" si="237"/>
        <v>45539</v>
      </c>
      <c r="K15202" s="202">
        <v>3.5</v>
      </c>
      <c r="L15202" s="284" t="s">
        <v>2543</v>
      </c>
      <c r="M15202" s="223"/>
      <c r="N15202" s="203">
        <v>0</v>
      </c>
      <c r="O15202" s="222" t="s">
        <v>326</v>
      </c>
    </row>
    <row r="15203" spans="1:15" ht="29.25" customHeight="1">
      <c r="A15203" s="221" t="s">
        <v>2860</v>
      </c>
      <c r="B15203" s="221" t="s">
        <v>795</v>
      </c>
      <c r="C15203" s="222" t="s">
        <v>796</v>
      </c>
      <c r="D15203" s="222" t="s">
        <v>167</v>
      </c>
      <c r="E15203" s="199" t="s">
        <v>163</v>
      </c>
      <c r="F15203" s="200" t="s">
        <v>2022</v>
      </c>
      <c r="G15203" s="200" t="s">
        <v>2023</v>
      </c>
      <c r="H15203" s="200" t="s">
        <v>329</v>
      </c>
      <c r="I15203" s="200">
        <v>45540</v>
      </c>
      <c r="J15203" s="143">
        <f t="shared" si="237"/>
        <v>45540</v>
      </c>
      <c r="K15203" s="202">
        <v>8</v>
      </c>
      <c r="L15203" s="284" t="s">
        <v>2655</v>
      </c>
      <c r="M15203" s="223"/>
      <c r="N15203" s="203">
        <v>0</v>
      </c>
      <c r="O15203" s="222" t="s">
        <v>326</v>
      </c>
    </row>
    <row r="15204" spans="1:15" ht="29.25" customHeight="1">
      <c r="A15204" s="221" t="s">
        <v>2860</v>
      </c>
      <c r="B15204" s="221" t="s">
        <v>795</v>
      </c>
      <c r="C15204" s="222" t="s">
        <v>796</v>
      </c>
      <c r="D15204" s="222" t="s">
        <v>167</v>
      </c>
      <c r="E15204" s="199" t="s">
        <v>163</v>
      </c>
      <c r="F15204" s="200" t="s">
        <v>2053</v>
      </c>
      <c r="G15204" s="200" t="s">
        <v>9089</v>
      </c>
      <c r="H15204" s="200" t="s">
        <v>52</v>
      </c>
      <c r="I15204" s="200">
        <v>45541</v>
      </c>
      <c r="J15204" s="143">
        <f t="shared" si="237"/>
        <v>45541</v>
      </c>
      <c r="K15204" s="202">
        <v>3.5</v>
      </c>
      <c r="L15204" s="284" t="s">
        <v>2657</v>
      </c>
      <c r="M15204" s="223"/>
      <c r="N15204" s="203">
        <v>2.16</v>
      </c>
      <c r="O15204" s="222" t="s">
        <v>1124</v>
      </c>
    </row>
    <row r="15205" spans="1:15" ht="29.25" customHeight="1">
      <c r="A15205" s="221" t="s">
        <v>2860</v>
      </c>
      <c r="B15205" s="221" t="s">
        <v>795</v>
      </c>
      <c r="C15205" s="222" t="s">
        <v>796</v>
      </c>
      <c r="D15205" s="222" t="s">
        <v>167</v>
      </c>
      <c r="E15205" s="199" t="s">
        <v>163</v>
      </c>
      <c r="F15205" s="200" t="s">
        <v>2022</v>
      </c>
      <c r="G15205" s="200" t="s">
        <v>2023</v>
      </c>
      <c r="H15205" s="200" t="s">
        <v>329</v>
      </c>
      <c r="I15205" s="200">
        <v>45541</v>
      </c>
      <c r="J15205" s="143">
        <f t="shared" si="237"/>
        <v>45541</v>
      </c>
      <c r="K15205" s="202">
        <v>1.5</v>
      </c>
      <c r="L15205" s="285" t="s">
        <v>2656</v>
      </c>
      <c r="M15205" s="223"/>
      <c r="N15205" s="203">
        <v>0</v>
      </c>
      <c r="O15205" s="222" t="s">
        <v>326</v>
      </c>
    </row>
    <row r="15206" spans="1:15" ht="29.25" customHeight="1">
      <c r="A15206" s="221" t="s">
        <v>2860</v>
      </c>
      <c r="B15206" s="221" t="s">
        <v>795</v>
      </c>
      <c r="C15206" s="222" t="s">
        <v>796</v>
      </c>
      <c r="D15206" s="222" t="s">
        <v>167</v>
      </c>
      <c r="E15206" s="199" t="s">
        <v>163</v>
      </c>
      <c r="F15206" s="200" t="s">
        <v>645</v>
      </c>
      <c r="G15206" s="200" t="s">
        <v>646</v>
      </c>
      <c r="H15206" s="200" t="s">
        <v>48</v>
      </c>
      <c r="I15206" s="200">
        <v>45541</v>
      </c>
      <c r="J15206" s="143">
        <f t="shared" si="237"/>
        <v>45541</v>
      </c>
      <c r="K15206" s="202">
        <v>3</v>
      </c>
      <c r="L15206" s="284" t="s">
        <v>2658</v>
      </c>
      <c r="M15206" s="223"/>
      <c r="N15206" s="203">
        <v>1.06666666666667</v>
      </c>
      <c r="O15206" s="222" t="s">
        <v>966</v>
      </c>
    </row>
    <row r="15207" spans="1:15" ht="29.25" customHeight="1">
      <c r="A15207" s="221" t="s">
        <v>2860</v>
      </c>
      <c r="B15207" s="221" t="s">
        <v>795</v>
      </c>
      <c r="C15207" s="222" t="s">
        <v>796</v>
      </c>
      <c r="D15207" s="222" t="s">
        <v>167</v>
      </c>
      <c r="E15207" s="199" t="s">
        <v>165</v>
      </c>
      <c r="F15207" s="200"/>
      <c r="G15207" s="200"/>
      <c r="H15207" s="200"/>
      <c r="I15207" s="200">
        <v>45544</v>
      </c>
      <c r="J15207" s="143">
        <f t="shared" si="237"/>
        <v>45544</v>
      </c>
      <c r="K15207" s="202">
        <v>8</v>
      </c>
      <c r="L15207" s="284" t="s">
        <v>1987</v>
      </c>
      <c r="M15207" s="223"/>
      <c r="N15207" s="203"/>
      <c r="O15207" s="222" t="s">
        <v>326</v>
      </c>
    </row>
    <row r="15208" spans="1:15" ht="29.25" customHeight="1">
      <c r="A15208" s="221" t="s">
        <v>2860</v>
      </c>
      <c r="B15208" s="221" t="s">
        <v>795</v>
      </c>
      <c r="C15208" s="222" t="s">
        <v>796</v>
      </c>
      <c r="D15208" s="222" t="s">
        <v>167</v>
      </c>
      <c r="E15208" s="199" t="s">
        <v>163</v>
      </c>
      <c r="F15208" s="200" t="s">
        <v>2022</v>
      </c>
      <c r="G15208" s="200" t="s">
        <v>2023</v>
      </c>
      <c r="H15208" s="200" t="s">
        <v>329</v>
      </c>
      <c r="I15208" s="200">
        <v>45545</v>
      </c>
      <c r="J15208" s="143">
        <f t="shared" si="237"/>
        <v>45545</v>
      </c>
      <c r="K15208" s="202">
        <v>8</v>
      </c>
      <c r="L15208" s="284" t="s">
        <v>2659</v>
      </c>
      <c r="M15208" s="223"/>
      <c r="N15208" s="203">
        <v>0</v>
      </c>
      <c r="O15208" s="222" t="s">
        <v>326</v>
      </c>
    </row>
    <row r="15209" spans="1:15" ht="29.25" customHeight="1">
      <c r="A15209" s="221" t="s">
        <v>2860</v>
      </c>
      <c r="B15209" s="221" t="s">
        <v>795</v>
      </c>
      <c r="C15209" s="222" t="s">
        <v>796</v>
      </c>
      <c r="D15209" s="222" t="s">
        <v>167</v>
      </c>
      <c r="E15209" s="199" t="s">
        <v>171</v>
      </c>
      <c r="F15209" s="200"/>
      <c r="G15209" s="200"/>
      <c r="H15209" s="200"/>
      <c r="I15209" s="200">
        <v>45546</v>
      </c>
      <c r="J15209" s="143">
        <f t="shared" si="237"/>
        <v>45546</v>
      </c>
      <c r="K15209" s="202">
        <v>0.5</v>
      </c>
      <c r="L15209" s="285" t="s">
        <v>2661</v>
      </c>
      <c r="M15209" s="223"/>
      <c r="N15209" s="203"/>
      <c r="O15209" s="222" t="s">
        <v>326</v>
      </c>
    </row>
    <row r="15210" spans="1:15" ht="29.25" customHeight="1">
      <c r="A15210" s="221" t="s">
        <v>2860</v>
      </c>
      <c r="B15210" s="221" t="s">
        <v>795</v>
      </c>
      <c r="C15210" s="222" t="s">
        <v>796</v>
      </c>
      <c r="D15210" s="222" t="s">
        <v>167</v>
      </c>
      <c r="E15210" s="199" t="s">
        <v>163</v>
      </c>
      <c r="F15210" s="200" t="s">
        <v>2022</v>
      </c>
      <c r="G15210" s="200" t="s">
        <v>2023</v>
      </c>
      <c r="H15210" s="200" t="s">
        <v>329</v>
      </c>
      <c r="I15210" s="200">
        <v>45546</v>
      </c>
      <c r="J15210" s="143">
        <f t="shared" si="237"/>
        <v>45546</v>
      </c>
      <c r="K15210" s="202">
        <v>7.5</v>
      </c>
      <c r="L15210" s="284" t="s">
        <v>2660</v>
      </c>
      <c r="M15210" s="223"/>
      <c r="N15210" s="203">
        <v>0</v>
      </c>
      <c r="O15210" s="222" t="s">
        <v>326</v>
      </c>
    </row>
    <row r="15211" spans="1:15" ht="29.25" customHeight="1">
      <c r="A15211" s="221" t="s">
        <v>2860</v>
      </c>
      <c r="B15211" s="221" t="s">
        <v>795</v>
      </c>
      <c r="C15211" s="222" t="s">
        <v>796</v>
      </c>
      <c r="D15211" s="222" t="s">
        <v>167</v>
      </c>
      <c r="E15211" s="199" t="s">
        <v>171</v>
      </c>
      <c r="F15211" s="200"/>
      <c r="G15211" s="200"/>
      <c r="H15211" s="200"/>
      <c r="I15211" s="200">
        <v>45547</v>
      </c>
      <c r="J15211" s="143">
        <f t="shared" si="237"/>
        <v>45547</v>
      </c>
      <c r="K15211" s="202">
        <v>2</v>
      </c>
      <c r="L15211" s="285" t="s">
        <v>2661</v>
      </c>
      <c r="M15211" s="223"/>
      <c r="N15211" s="203"/>
      <c r="O15211" s="222" t="s">
        <v>326</v>
      </c>
    </row>
    <row r="15212" spans="1:15" ht="29.25" customHeight="1">
      <c r="A15212" s="221" t="s">
        <v>2860</v>
      </c>
      <c r="B15212" s="221" t="s">
        <v>795</v>
      </c>
      <c r="C15212" s="222" t="s">
        <v>796</v>
      </c>
      <c r="D15212" s="222" t="s">
        <v>167</v>
      </c>
      <c r="E15212" s="199" t="s">
        <v>163</v>
      </c>
      <c r="F15212" s="200" t="s">
        <v>2022</v>
      </c>
      <c r="G15212" s="200" t="s">
        <v>2023</v>
      </c>
      <c r="H15212" s="200" t="s">
        <v>329</v>
      </c>
      <c r="I15212" s="200">
        <v>45547</v>
      </c>
      <c r="J15212" s="143">
        <f t="shared" si="237"/>
        <v>45547</v>
      </c>
      <c r="K15212" s="202">
        <v>6</v>
      </c>
      <c r="L15212" s="284" t="s">
        <v>2811</v>
      </c>
      <c r="M15212" s="223"/>
      <c r="N15212" s="203">
        <v>0</v>
      </c>
      <c r="O15212" s="222" t="s">
        <v>326</v>
      </c>
    </row>
    <row r="15213" spans="1:15" ht="29.25" customHeight="1">
      <c r="A15213" s="221" t="s">
        <v>2860</v>
      </c>
      <c r="B15213" s="221" t="s">
        <v>795</v>
      </c>
      <c r="C15213" s="222" t="s">
        <v>796</v>
      </c>
      <c r="D15213" s="222" t="s">
        <v>167</v>
      </c>
      <c r="E15213" s="199" t="s">
        <v>163</v>
      </c>
      <c r="F15213" s="200" t="s">
        <v>2053</v>
      </c>
      <c r="G15213" s="200" t="s">
        <v>9089</v>
      </c>
      <c r="H15213" s="200" t="s">
        <v>52</v>
      </c>
      <c r="I15213" s="200">
        <v>45548</v>
      </c>
      <c r="J15213" s="143">
        <f t="shared" si="237"/>
        <v>45548</v>
      </c>
      <c r="K15213" s="202">
        <v>3</v>
      </c>
      <c r="L15213" s="284" t="s">
        <v>2812</v>
      </c>
      <c r="M15213" s="223"/>
      <c r="N15213" s="203">
        <v>2.16</v>
      </c>
      <c r="O15213" s="222" t="s">
        <v>1124</v>
      </c>
    </row>
    <row r="15214" spans="1:15" ht="29.25" customHeight="1">
      <c r="A15214" s="221" t="s">
        <v>2860</v>
      </c>
      <c r="B15214" s="221" t="s">
        <v>795</v>
      </c>
      <c r="C15214" s="222" t="s">
        <v>796</v>
      </c>
      <c r="D15214" s="222" t="s">
        <v>167</v>
      </c>
      <c r="E15214" s="199" t="s">
        <v>163</v>
      </c>
      <c r="F15214" s="200" t="s">
        <v>2022</v>
      </c>
      <c r="G15214" s="200" t="s">
        <v>2023</v>
      </c>
      <c r="H15214" s="200" t="s">
        <v>329</v>
      </c>
      <c r="I15214" s="200">
        <v>45548</v>
      </c>
      <c r="J15214" s="143">
        <f t="shared" si="237"/>
        <v>45548</v>
      </c>
      <c r="K15214" s="202">
        <v>5</v>
      </c>
      <c r="L15214" s="284" t="s">
        <v>2813</v>
      </c>
      <c r="M15214" s="223"/>
      <c r="N15214" s="203">
        <v>0</v>
      </c>
      <c r="O15214" s="222" t="s">
        <v>326</v>
      </c>
    </row>
    <row r="15215" spans="1:15" ht="29.25" customHeight="1">
      <c r="A15215" s="221" t="s">
        <v>2860</v>
      </c>
      <c r="B15215" s="221" t="s">
        <v>795</v>
      </c>
      <c r="C15215" s="222" t="s">
        <v>796</v>
      </c>
      <c r="D15215" s="222" t="s">
        <v>167</v>
      </c>
      <c r="E15215" s="199" t="s">
        <v>165</v>
      </c>
      <c r="F15215" s="200"/>
      <c r="G15215" s="200"/>
      <c r="H15215" s="200"/>
      <c r="I15215" s="200">
        <v>45551</v>
      </c>
      <c r="J15215" s="143">
        <f t="shared" si="237"/>
        <v>45551</v>
      </c>
      <c r="K15215" s="202">
        <v>8</v>
      </c>
      <c r="L15215" s="284" t="s">
        <v>2814</v>
      </c>
      <c r="M15215" s="223"/>
      <c r="N15215" s="203"/>
      <c r="O15215" s="222" t="s">
        <v>326</v>
      </c>
    </row>
    <row r="15216" spans="1:15" ht="29.25" customHeight="1">
      <c r="A15216" s="221" t="s">
        <v>2860</v>
      </c>
      <c r="B15216" s="221" t="s">
        <v>795</v>
      </c>
      <c r="C15216" s="222" t="s">
        <v>796</v>
      </c>
      <c r="D15216" s="222" t="s">
        <v>167</v>
      </c>
      <c r="E15216" s="199" t="s">
        <v>165</v>
      </c>
      <c r="F15216" s="200"/>
      <c r="G15216" s="200"/>
      <c r="H15216" s="200"/>
      <c r="I15216" s="200">
        <v>45552</v>
      </c>
      <c r="J15216" s="143">
        <f t="shared" si="237"/>
        <v>45552</v>
      </c>
      <c r="K15216" s="202">
        <v>8</v>
      </c>
      <c r="L15216" s="284" t="s">
        <v>2815</v>
      </c>
      <c r="M15216" s="223"/>
      <c r="N15216" s="203"/>
      <c r="O15216" s="222" t="s">
        <v>326</v>
      </c>
    </row>
    <row r="15217" spans="1:15" ht="29.25" customHeight="1">
      <c r="A15217" s="221" t="s">
        <v>2860</v>
      </c>
      <c r="B15217" s="221" t="s">
        <v>795</v>
      </c>
      <c r="C15217" s="222" t="s">
        <v>796</v>
      </c>
      <c r="D15217" s="222" t="s">
        <v>167</v>
      </c>
      <c r="E15217" s="199" t="s">
        <v>163</v>
      </c>
      <c r="F15217" s="200" t="s">
        <v>2022</v>
      </c>
      <c r="G15217" s="200" t="s">
        <v>2023</v>
      </c>
      <c r="H15217" s="200" t="s">
        <v>329</v>
      </c>
      <c r="I15217" s="200">
        <v>45553</v>
      </c>
      <c r="J15217" s="143">
        <f t="shared" si="237"/>
        <v>45553</v>
      </c>
      <c r="K15217" s="202">
        <v>8</v>
      </c>
      <c r="L15217" s="284" t="s">
        <v>2816</v>
      </c>
      <c r="M15217" s="223"/>
      <c r="N15217" s="203">
        <v>0</v>
      </c>
      <c r="O15217" s="222" t="s">
        <v>326</v>
      </c>
    </row>
    <row r="15218" spans="1:15" ht="29.25" customHeight="1">
      <c r="A15218" s="221" t="s">
        <v>2860</v>
      </c>
      <c r="B15218" s="221" t="s">
        <v>795</v>
      </c>
      <c r="C15218" s="222" t="s">
        <v>796</v>
      </c>
      <c r="D15218" s="222" t="s">
        <v>167</v>
      </c>
      <c r="E15218" s="199" t="s">
        <v>178</v>
      </c>
      <c r="F15218" s="200"/>
      <c r="G15218" s="200"/>
      <c r="H15218" s="200"/>
      <c r="I15218" s="200">
        <v>45554</v>
      </c>
      <c r="J15218" s="143">
        <f t="shared" si="237"/>
        <v>45554</v>
      </c>
      <c r="K15218" s="202">
        <v>0.5</v>
      </c>
      <c r="L15218" s="285" t="s">
        <v>3102</v>
      </c>
      <c r="M15218" s="223"/>
      <c r="N15218" s="203"/>
      <c r="O15218" s="222" t="s">
        <v>326</v>
      </c>
    </row>
    <row r="15219" spans="1:15" ht="29.25" customHeight="1">
      <c r="A15219" s="221" t="s">
        <v>2860</v>
      </c>
      <c r="B15219" s="221" t="s">
        <v>795</v>
      </c>
      <c r="C15219" s="222" t="s">
        <v>796</v>
      </c>
      <c r="D15219" s="222" t="s">
        <v>167</v>
      </c>
      <c r="E15219" s="199" t="s">
        <v>163</v>
      </c>
      <c r="F15219" s="200" t="s">
        <v>2022</v>
      </c>
      <c r="G15219" s="200" t="s">
        <v>2023</v>
      </c>
      <c r="H15219" s="200" t="s">
        <v>329</v>
      </c>
      <c r="I15219" s="200">
        <v>45554</v>
      </c>
      <c r="J15219" s="143">
        <f t="shared" si="237"/>
        <v>45554</v>
      </c>
      <c r="K15219" s="202">
        <v>7.5</v>
      </c>
      <c r="L15219" s="285" t="s">
        <v>3103</v>
      </c>
      <c r="M15219" s="223"/>
      <c r="N15219" s="203">
        <v>0</v>
      </c>
      <c r="O15219" s="222" t="s">
        <v>326</v>
      </c>
    </row>
    <row r="15220" spans="1:15" ht="29.25" customHeight="1">
      <c r="A15220" s="221" t="s">
        <v>2860</v>
      </c>
      <c r="B15220" s="221" t="s">
        <v>795</v>
      </c>
      <c r="C15220" s="222" t="s">
        <v>796</v>
      </c>
      <c r="D15220" s="222" t="s">
        <v>167</v>
      </c>
      <c r="E15220" s="199" t="s">
        <v>178</v>
      </c>
      <c r="F15220" s="200"/>
      <c r="G15220" s="200"/>
      <c r="H15220" s="200"/>
      <c r="I15220" s="200">
        <v>45555</v>
      </c>
      <c r="J15220" s="143">
        <f t="shared" si="237"/>
        <v>45555</v>
      </c>
      <c r="K15220" s="202">
        <v>2</v>
      </c>
      <c r="L15220" s="284" t="s">
        <v>3104</v>
      </c>
      <c r="M15220" s="223"/>
      <c r="N15220" s="203"/>
      <c r="O15220" s="222" t="s">
        <v>326</v>
      </c>
    </row>
    <row r="15221" spans="1:15" ht="29.25" customHeight="1">
      <c r="A15221" s="221" t="s">
        <v>2860</v>
      </c>
      <c r="B15221" s="221" t="s">
        <v>795</v>
      </c>
      <c r="C15221" s="222" t="s">
        <v>796</v>
      </c>
      <c r="D15221" s="222" t="s">
        <v>167</v>
      </c>
      <c r="E15221" s="199" t="s">
        <v>166</v>
      </c>
      <c r="F15221" s="200"/>
      <c r="G15221" s="200"/>
      <c r="H15221" s="200"/>
      <c r="I15221" s="200">
        <v>45555</v>
      </c>
      <c r="J15221" s="143">
        <f t="shared" si="237"/>
        <v>45555</v>
      </c>
      <c r="K15221" s="202">
        <v>1.5</v>
      </c>
      <c r="L15221" s="285" t="s">
        <v>3105</v>
      </c>
      <c r="M15221" s="223"/>
      <c r="N15221" s="203"/>
      <c r="O15221" s="222" t="s">
        <v>326</v>
      </c>
    </row>
    <row r="15222" spans="1:15" ht="29.25" customHeight="1">
      <c r="A15222" s="221" t="s">
        <v>2860</v>
      </c>
      <c r="B15222" s="221" t="s">
        <v>795</v>
      </c>
      <c r="C15222" s="222" t="s">
        <v>796</v>
      </c>
      <c r="D15222" s="222" t="s">
        <v>167</v>
      </c>
      <c r="E15222" s="199" t="s">
        <v>163</v>
      </c>
      <c r="F15222" s="200" t="s">
        <v>2022</v>
      </c>
      <c r="G15222" s="200" t="s">
        <v>2023</v>
      </c>
      <c r="H15222" s="200" t="s">
        <v>329</v>
      </c>
      <c r="I15222" s="200">
        <v>45555</v>
      </c>
      <c r="J15222" s="143">
        <f t="shared" si="237"/>
        <v>45555</v>
      </c>
      <c r="K15222" s="202">
        <v>4</v>
      </c>
      <c r="L15222" s="285" t="s">
        <v>3103</v>
      </c>
      <c r="M15222" s="223"/>
      <c r="N15222" s="203">
        <v>0</v>
      </c>
      <c r="O15222" s="222" t="s">
        <v>326</v>
      </c>
    </row>
    <row r="15223" spans="1:15" ht="29.25" customHeight="1">
      <c r="A15223" s="221" t="s">
        <v>2860</v>
      </c>
      <c r="B15223" s="221" t="s">
        <v>795</v>
      </c>
      <c r="C15223" s="222" t="s">
        <v>796</v>
      </c>
      <c r="D15223" s="222" t="s">
        <v>167</v>
      </c>
      <c r="E15223" s="199" t="s">
        <v>178</v>
      </c>
      <c r="F15223" s="200"/>
      <c r="G15223" s="200"/>
      <c r="H15223" s="200"/>
      <c r="I15223" s="200">
        <v>45558</v>
      </c>
      <c r="J15223" s="143">
        <f t="shared" si="237"/>
        <v>45558</v>
      </c>
      <c r="K15223" s="202">
        <v>2</v>
      </c>
      <c r="L15223" s="285" t="s">
        <v>3108</v>
      </c>
      <c r="M15223" s="223"/>
      <c r="N15223" s="203"/>
      <c r="O15223" s="222" t="s">
        <v>326</v>
      </c>
    </row>
    <row r="15224" spans="1:15" ht="29.25" customHeight="1">
      <c r="A15224" s="221" t="s">
        <v>2860</v>
      </c>
      <c r="B15224" s="221" t="s">
        <v>795</v>
      </c>
      <c r="C15224" s="222" t="s">
        <v>796</v>
      </c>
      <c r="D15224" s="222" t="s">
        <v>167</v>
      </c>
      <c r="E15224" s="199" t="s">
        <v>163</v>
      </c>
      <c r="F15224" s="200" t="s">
        <v>2022</v>
      </c>
      <c r="G15224" s="200" t="s">
        <v>2023</v>
      </c>
      <c r="H15224" s="200" t="s">
        <v>329</v>
      </c>
      <c r="I15224" s="200">
        <v>45558</v>
      </c>
      <c r="J15224" s="143">
        <f t="shared" si="237"/>
        <v>45558</v>
      </c>
      <c r="K15224" s="202">
        <v>1.5</v>
      </c>
      <c r="L15224" s="285" t="s">
        <v>3107</v>
      </c>
      <c r="M15224" s="223"/>
      <c r="N15224" s="203">
        <v>0</v>
      </c>
      <c r="O15224" s="222" t="s">
        <v>326</v>
      </c>
    </row>
    <row r="15225" spans="1:15" ht="29.25" customHeight="1">
      <c r="A15225" s="221" t="s">
        <v>2860</v>
      </c>
      <c r="B15225" s="221" t="s">
        <v>795</v>
      </c>
      <c r="C15225" s="222" t="s">
        <v>796</v>
      </c>
      <c r="D15225" s="222" t="s">
        <v>167</v>
      </c>
      <c r="E15225" s="199" t="s">
        <v>163</v>
      </c>
      <c r="F15225" s="200" t="s">
        <v>645</v>
      </c>
      <c r="G15225" s="200" t="s">
        <v>646</v>
      </c>
      <c r="H15225" s="200" t="s">
        <v>118</v>
      </c>
      <c r="I15225" s="200">
        <v>45558</v>
      </c>
      <c r="J15225" s="143">
        <f t="shared" si="237"/>
        <v>45558</v>
      </c>
      <c r="K15225" s="202">
        <v>4.5</v>
      </c>
      <c r="L15225" s="284" t="s">
        <v>3106</v>
      </c>
      <c r="M15225" s="223"/>
      <c r="N15225" s="203">
        <v>1.8125</v>
      </c>
      <c r="O15225" s="222" t="s">
        <v>961</v>
      </c>
    </row>
    <row r="15226" spans="1:15" ht="29.25" customHeight="1">
      <c r="A15226" s="221" t="s">
        <v>2860</v>
      </c>
      <c r="B15226" s="221" t="s">
        <v>795</v>
      </c>
      <c r="C15226" s="222" t="s">
        <v>796</v>
      </c>
      <c r="D15226" s="222" t="s">
        <v>167</v>
      </c>
      <c r="E15226" s="199" t="s">
        <v>163</v>
      </c>
      <c r="F15226" s="200" t="s">
        <v>604</v>
      </c>
      <c r="G15226" s="200" t="s">
        <v>605</v>
      </c>
      <c r="H15226" s="200" t="s">
        <v>388</v>
      </c>
      <c r="I15226" s="200">
        <v>45559</v>
      </c>
      <c r="J15226" s="143">
        <f t="shared" si="237"/>
        <v>45559</v>
      </c>
      <c r="K15226" s="202">
        <v>8</v>
      </c>
      <c r="L15226" s="284" t="s">
        <v>3109</v>
      </c>
      <c r="M15226" s="223"/>
      <c r="N15226" s="203">
        <v>28</v>
      </c>
      <c r="O15226" s="222" t="s">
        <v>958</v>
      </c>
    </row>
    <row r="15227" spans="1:15" ht="29.25" customHeight="1">
      <c r="A15227" s="221" t="s">
        <v>2860</v>
      </c>
      <c r="B15227" s="221" t="s">
        <v>795</v>
      </c>
      <c r="C15227" s="222" t="s">
        <v>796</v>
      </c>
      <c r="D15227" s="222" t="s">
        <v>167</v>
      </c>
      <c r="E15227" s="199" t="s">
        <v>178</v>
      </c>
      <c r="F15227" s="200"/>
      <c r="G15227" s="200"/>
      <c r="H15227" s="200"/>
      <c r="I15227" s="200">
        <v>45560</v>
      </c>
      <c r="J15227" s="143">
        <f t="shared" si="237"/>
        <v>45560</v>
      </c>
      <c r="K15227" s="202">
        <v>1</v>
      </c>
      <c r="L15227" s="285" t="s">
        <v>3111</v>
      </c>
      <c r="M15227" s="223"/>
      <c r="N15227" s="203"/>
      <c r="O15227" s="222" t="s">
        <v>326</v>
      </c>
    </row>
    <row r="15228" spans="1:15" ht="29.25" customHeight="1">
      <c r="A15228" s="221" t="s">
        <v>2860</v>
      </c>
      <c r="B15228" s="221" t="s">
        <v>795</v>
      </c>
      <c r="C15228" s="222" t="s">
        <v>796</v>
      </c>
      <c r="D15228" s="222" t="s">
        <v>167</v>
      </c>
      <c r="E15228" s="199" t="s">
        <v>163</v>
      </c>
      <c r="F15228" s="200" t="s">
        <v>604</v>
      </c>
      <c r="G15228" s="200" t="s">
        <v>605</v>
      </c>
      <c r="H15228" s="200" t="s">
        <v>388</v>
      </c>
      <c r="I15228" s="200">
        <v>45560</v>
      </c>
      <c r="J15228" s="143">
        <f t="shared" si="237"/>
        <v>45560</v>
      </c>
      <c r="K15228" s="202">
        <v>7</v>
      </c>
      <c r="L15228" s="284" t="s">
        <v>3110</v>
      </c>
      <c r="M15228" s="223"/>
      <c r="N15228" s="203">
        <v>28</v>
      </c>
      <c r="O15228" s="222" t="s">
        <v>958</v>
      </c>
    </row>
    <row r="15229" spans="1:15" ht="29.25" customHeight="1">
      <c r="A15229" s="221" t="s">
        <v>2860</v>
      </c>
      <c r="B15229" s="221" t="s">
        <v>795</v>
      </c>
      <c r="C15229" s="222" t="s">
        <v>796</v>
      </c>
      <c r="D15229" s="222" t="s">
        <v>167</v>
      </c>
      <c r="E15229" s="199" t="s">
        <v>178</v>
      </c>
      <c r="F15229" s="200"/>
      <c r="G15229" s="200"/>
      <c r="H15229" s="200"/>
      <c r="I15229" s="200">
        <v>45561</v>
      </c>
      <c r="J15229" s="143">
        <f t="shared" si="237"/>
        <v>45561</v>
      </c>
      <c r="K15229" s="202">
        <v>2</v>
      </c>
      <c r="L15229" s="285" t="s">
        <v>3061</v>
      </c>
      <c r="M15229" s="223"/>
      <c r="N15229" s="203"/>
      <c r="O15229" s="222" t="s">
        <v>326</v>
      </c>
    </row>
    <row r="15230" spans="1:15" ht="29.25" customHeight="1">
      <c r="A15230" s="221" t="s">
        <v>2860</v>
      </c>
      <c r="B15230" s="221" t="s">
        <v>795</v>
      </c>
      <c r="C15230" s="222" t="s">
        <v>796</v>
      </c>
      <c r="D15230" s="222" t="s">
        <v>167</v>
      </c>
      <c r="E15230" s="199" t="s">
        <v>163</v>
      </c>
      <c r="F15230" s="200" t="s">
        <v>2022</v>
      </c>
      <c r="G15230" s="200" t="s">
        <v>2023</v>
      </c>
      <c r="H15230" s="200" t="s">
        <v>329</v>
      </c>
      <c r="I15230" s="200">
        <v>45561</v>
      </c>
      <c r="J15230" s="143">
        <f t="shared" si="237"/>
        <v>45561</v>
      </c>
      <c r="K15230" s="202">
        <v>6</v>
      </c>
      <c r="L15230" s="284" t="s">
        <v>3112</v>
      </c>
      <c r="M15230" s="223"/>
      <c r="N15230" s="203">
        <v>0</v>
      </c>
      <c r="O15230" s="222" t="s">
        <v>326</v>
      </c>
    </row>
    <row r="15231" spans="1:15" ht="29.25" customHeight="1">
      <c r="A15231" s="221" t="s">
        <v>2860</v>
      </c>
      <c r="B15231" s="221" t="s">
        <v>795</v>
      </c>
      <c r="C15231" s="222" t="s">
        <v>796</v>
      </c>
      <c r="D15231" s="222" t="s">
        <v>167</v>
      </c>
      <c r="E15231" s="199" t="s">
        <v>178</v>
      </c>
      <c r="F15231" s="200"/>
      <c r="G15231" s="200"/>
      <c r="H15231" s="200"/>
      <c r="I15231" s="200">
        <v>45562</v>
      </c>
      <c r="J15231" s="143">
        <f t="shared" si="237"/>
        <v>45562</v>
      </c>
      <c r="K15231" s="202">
        <v>1</v>
      </c>
      <c r="L15231" s="285" t="s">
        <v>3113</v>
      </c>
      <c r="M15231" s="223"/>
      <c r="N15231" s="203"/>
      <c r="O15231" s="222" t="s">
        <v>326</v>
      </c>
    </row>
    <row r="15232" spans="1:15" ht="29.25" customHeight="1">
      <c r="A15232" s="221" t="s">
        <v>2860</v>
      </c>
      <c r="B15232" s="221" t="s">
        <v>795</v>
      </c>
      <c r="C15232" s="222" t="s">
        <v>796</v>
      </c>
      <c r="D15232" s="222" t="s">
        <v>167</v>
      </c>
      <c r="E15232" s="199" t="s">
        <v>163</v>
      </c>
      <c r="F15232" s="200" t="s">
        <v>604</v>
      </c>
      <c r="G15232" s="200" t="s">
        <v>605</v>
      </c>
      <c r="H15232" s="200" t="s">
        <v>388</v>
      </c>
      <c r="I15232" s="200">
        <v>45562</v>
      </c>
      <c r="J15232" s="143">
        <f t="shared" si="237"/>
        <v>45562</v>
      </c>
      <c r="K15232" s="202">
        <v>7</v>
      </c>
      <c r="L15232" s="284" t="s">
        <v>3114</v>
      </c>
      <c r="M15232" s="223"/>
      <c r="N15232" s="203">
        <v>28</v>
      </c>
      <c r="O15232" s="222" t="s">
        <v>958</v>
      </c>
    </row>
    <row r="15233" spans="1:15" ht="29.25" customHeight="1">
      <c r="A15233" s="221" t="s">
        <v>2860</v>
      </c>
      <c r="B15233" s="221" t="s">
        <v>795</v>
      </c>
      <c r="C15233" s="222" t="s">
        <v>796</v>
      </c>
      <c r="D15233" s="222" t="s">
        <v>167</v>
      </c>
      <c r="E15233" s="199" t="s">
        <v>165</v>
      </c>
      <c r="F15233" s="200"/>
      <c r="G15233" s="200"/>
      <c r="H15233" s="200"/>
      <c r="I15233" s="200">
        <v>45565</v>
      </c>
      <c r="J15233" s="143">
        <f t="shared" si="237"/>
        <v>45565</v>
      </c>
      <c r="K15233" s="202">
        <v>8</v>
      </c>
      <c r="L15233" s="284" t="s">
        <v>1064</v>
      </c>
      <c r="M15233" s="223"/>
      <c r="N15233" s="203"/>
      <c r="O15233" s="222" t="s">
        <v>326</v>
      </c>
    </row>
    <row r="15234" spans="1:15" ht="29.25" customHeight="1">
      <c r="A15234" s="221" t="s">
        <v>2860</v>
      </c>
      <c r="B15234" s="221" t="s">
        <v>795</v>
      </c>
      <c r="C15234" s="222" t="s">
        <v>796</v>
      </c>
      <c r="D15234" s="222" t="s">
        <v>167</v>
      </c>
      <c r="E15234" s="199" t="s">
        <v>166</v>
      </c>
      <c r="F15234" s="200"/>
      <c r="G15234" s="200"/>
      <c r="H15234" s="200"/>
      <c r="I15234" s="200">
        <v>45566</v>
      </c>
      <c r="J15234" s="143">
        <f t="shared" si="237"/>
        <v>45566</v>
      </c>
      <c r="K15234" s="202">
        <v>1.5</v>
      </c>
      <c r="L15234" s="285" t="s">
        <v>3116</v>
      </c>
      <c r="M15234" s="223"/>
      <c r="N15234" s="203"/>
      <c r="O15234" s="222" t="s">
        <v>326</v>
      </c>
    </row>
    <row r="15235" spans="1:15" ht="29.25" customHeight="1">
      <c r="A15235" s="221" t="s">
        <v>2860</v>
      </c>
      <c r="B15235" s="221" t="s">
        <v>795</v>
      </c>
      <c r="C15235" s="222" t="s">
        <v>796</v>
      </c>
      <c r="D15235" s="222" t="s">
        <v>167</v>
      </c>
      <c r="E15235" s="199" t="s">
        <v>163</v>
      </c>
      <c r="F15235" s="200" t="s">
        <v>2053</v>
      </c>
      <c r="G15235" s="200" t="s">
        <v>9089</v>
      </c>
      <c r="H15235" s="200" t="s">
        <v>52</v>
      </c>
      <c r="I15235" s="200">
        <v>45566</v>
      </c>
      <c r="J15235" s="143">
        <f t="shared" ref="J15235:J15298" si="238">I15235</f>
        <v>45566</v>
      </c>
      <c r="K15235" s="202">
        <v>1.5</v>
      </c>
      <c r="L15235" s="285" t="s">
        <v>3115</v>
      </c>
      <c r="M15235" s="223"/>
      <c r="N15235" s="203">
        <v>2.16</v>
      </c>
      <c r="O15235" s="222" t="s">
        <v>1124</v>
      </c>
    </row>
    <row r="15236" spans="1:15" ht="29.25" customHeight="1">
      <c r="A15236" s="221" t="s">
        <v>2860</v>
      </c>
      <c r="B15236" s="221" t="s">
        <v>795</v>
      </c>
      <c r="C15236" s="222" t="s">
        <v>796</v>
      </c>
      <c r="D15236" s="222" t="s">
        <v>167</v>
      </c>
      <c r="E15236" s="199" t="s">
        <v>163</v>
      </c>
      <c r="F15236" s="200" t="s">
        <v>2022</v>
      </c>
      <c r="G15236" s="200" t="s">
        <v>2023</v>
      </c>
      <c r="H15236" s="200" t="s">
        <v>329</v>
      </c>
      <c r="I15236" s="200">
        <v>45566</v>
      </c>
      <c r="J15236" s="143">
        <f t="shared" si="238"/>
        <v>45566</v>
      </c>
      <c r="K15236" s="202">
        <v>5</v>
      </c>
      <c r="L15236" s="284" t="s">
        <v>3117</v>
      </c>
      <c r="M15236" s="223"/>
      <c r="N15236" s="203">
        <v>0</v>
      </c>
      <c r="O15236" s="222" t="s">
        <v>326</v>
      </c>
    </row>
    <row r="15237" spans="1:15" ht="29.25" customHeight="1">
      <c r="A15237" s="221" t="s">
        <v>2860</v>
      </c>
      <c r="B15237" s="221" t="s">
        <v>795</v>
      </c>
      <c r="C15237" s="222" t="s">
        <v>796</v>
      </c>
      <c r="D15237" s="222" t="s">
        <v>167</v>
      </c>
      <c r="E15237" s="199" t="s">
        <v>165</v>
      </c>
      <c r="F15237" s="200"/>
      <c r="G15237" s="200"/>
      <c r="H15237" s="200"/>
      <c r="I15237" s="200">
        <v>45567</v>
      </c>
      <c r="J15237" s="143">
        <f t="shared" si="238"/>
        <v>45567</v>
      </c>
      <c r="K15237" s="202">
        <v>8</v>
      </c>
      <c r="L15237" s="285" t="s">
        <v>593</v>
      </c>
      <c r="M15237" s="223"/>
      <c r="N15237" s="203"/>
      <c r="O15237" s="222" t="s">
        <v>326</v>
      </c>
    </row>
    <row r="15238" spans="1:15" ht="29.25" customHeight="1">
      <c r="A15238" s="221" t="s">
        <v>2860</v>
      </c>
      <c r="B15238" s="221" t="s">
        <v>795</v>
      </c>
      <c r="C15238" s="222" t="s">
        <v>796</v>
      </c>
      <c r="D15238" s="222" t="s">
        <v>167</v>
      </c>
      <c r="E15238" s="199" t="s">
        <v>165</v>
      </c>
      <c r="F15238" s="200"/>
      <c r="G15238" s="200"/>
      <c r="H15238" s="200"/>
      <c r="I15238" s="200">
        <v>45568</v>
      </c>
      <c r="J15238" s="143">
        <f t="shared" si="238"/>
        <v>45568</v>
      </c>
      <c r="K15238" s="202">
        <v>8</v>
      </c>
      <c r="L15238" s="285" t="s">
        <v>593</v>
      </c>
      <c r="M15238" s="223"/>
      <c r="N15238" s="203"/>
      <c r="O15238" s="222" t="s">
        <v>326</v>
      </c>
    </row>
    <row r="15239" spans="1:15" ht="29.25" customHeight="1">
      <c r="A15239" s="221" t="s">
        <v>2860</v>
      </c>
      <c r="B15239" s="221" t="s">
        <v>795</v>
      </c>
      <c r="C15239" s="222" t="s">
        <v>796</v>
      </c>
      <c r="D15239" s="222" t="s">
        <v>167</v>
      </c>
      <c r="E15239" s="199" t="s">
        <v>166</v>
      </c>
      <c r="F15239" s="200"/>
      <c r="G15239" s="200"/>
      <c r="H15239" s="200"/>
      <c r="I15239" s="200">
        <v>45569</v>
      </c>
      <c r="J15239" s="143">
        <f t="shared" si="238"/>
        <v>45569</v>
      </c>
      <c r="K15239" s="202">
        <v>3.5</v>
      </c>
      <c r="L15239" s="285" t="s">
        <v>3116</v>
      </c>
      <c r="M15239" s="223"/>
      <c r="N15239" s="203"/>
      <c r="O15239" s="222" t="s">
        <v>326</v>
      </c>
    </row>
    <row r="15240" spans="1:15" ht="29.25" customHeight="1">
      <c r="A15240" s="221" t="s">
        <v>2860</v>
      </c>
      <c r="B15240" s="221" t="s">
        <v>795</v>
      </c>
      <c r="C15240" s="222" t="s">
        <v>796</v>
      </c>
      <c r="D15240" s="222" t="s">
        <v>167</v>
      </c>
      <c r="E15240" s="199" t="s">
        <v>163</v>
      </c>
      <c r="F15240" s="200" t="s">
        <v>2053</v>
      </c>
      <c r="G15240" s="200" t="s">
        <v>9089</v>
      </c>
      <c r="H15240" s="200" t="s">
        <v>52</v>
      </c>
      <c r="I15240" s="200">
        <v>45569</v>
      </c>
      <c r="J15240" s="143">
        <f t="shared" si="238"/>
        <v>45569</v>
      </c>
      <c r="K15240" s="202">
        <v>4.5</v>
      </c>
      <c r="L15240" s="285" t="s">
        <v>3262</v>
      </c>
      <c r="M15240" s="223"/>
      <c r="N15240" s="203">
        <v>2.16</v>
      </c>
      <c r="O15240" s="222" t="s">
        <v>1124</v>
      </c>
    </row>
    <row r="15241" spans="1:15" ht="29.25" customHeight="1">
      <c r="A15241" s="221" t="s">
        <v>2860</v>
      </c>
      <c r="B15241" s="221" t="s">
        <v>795</v>
      </c>
      <c r="C15241" s="222" t="s">
        <v>796</v>
      </c>
      <c r="D15241" s="222" t="s">
        <v>167</v>
      </c>
      <c r="E15241" s="199" t="s">
        <v>178</v>
      </c>
      <c r="F15241" s="200"/>
      <c r="G15241" s="200"/>
      <c r="H15241" s="200"/>
      <c r="I15241" s="200">
        <v>45572</v>
      </c>
      <c r="J15241" s="143">
        <f t="shared" si="238"/>
        <v>45572</v>
      </c>
      <c r="K15241" s="202">
        <v>2</v>
      </c>
      <c r="L15241" s="284" t="s">
        <v>3263</v>
      </c>
      <c r="M15241" s="223"/>
      <c r="N15241" s="203"/>
      <c r="O15241" s="222" t="s">
        <v>326</v>
      </c>
    </row>
    <row r="15242" spans="1:15" ht="29.25" customHeight="1">
      <c r="A15242" s="221" t="s">
        <v>2860</v>
      </c>
      <c r="B15242" s="221" t="s">
        <v>795</v>
      </c>
      <c r="C15242" s="222" t="s">
        <v>796</v>
      </c>
      <c r="D15242" s="222" t="s">
        <v>167</v>
      </c>
      <c r="E15242" s="199" t="s">
        <v>163</v>
      </c>
      <c r="F15242" s="200" t="s">
        <v>2053</v>
      </c>
      <c r="G15242" s="200" t="s">
        <v>9089</v>
      </c>
      <c r="H15242" s="200" t="s">
        <v>52</v>
      </c>
      <c r="I15242" s="200">
        <v>45572</v>
      </c>
      <c r="J15242" s="143">
        <f t="shared" si="238"/>
        <v>45572</v>
      </c>
      <c r="K15242" s="202">
        <v>1.5</v>
      </c>
      <c r="L15242" s="284" t="s">
        <v>3264</v>
      </c>
      <c r="M15242" s="223"/>
      <c r="N15242" s="203">
        <v>2.16</v>
      </c>
      <c r="O15242" s="222" t="s">
        <v>1124</v>
      </c>
    </row>
    <row r="15243" spans="1:15" ht="29.25" customHeight="1">
      <c r="A15243" s="221" t="s">
        <v>2860</v>
      </c>
      <c r="B15243" s="221" t="s">
        <v>795</v>
      </c>
      <c r="C15243" s="222" t="s">
        <v>796</v>
      </c>
      <c r="D15243" s="222" t="s">
        <v>167</v>
      </c>
      <c r="E15243" s="199" t="s">
        <v>163</v>
      </c>
      <c r="F15243" s="200" t="s">
        <v>2022</v>
      </c>
      <c r="G15243" s="200" t="s">
        <v>2023</v>
      </c>
      <c r="H15243" s="200" t="s">
        <v>329</v>
      </c>
      <c r="I15243" s="200">
        <v>45572</v>
      </c>
      <c r="J15243" s="143">
        <f t="shared" si="238"/>
        <v>45572</v>
      </c>
      <c r="K15243" s="202">
        <v>4.5</v>
      </c>
      <c r="L15243" s="284" t="s">
        <v>3265</v>
      </c>
      <c r="M15243" s="223"/>
      <c r="N15243" s="203">
        <v>0</v>
      </c>
      <c r="O15243" s="222" t="s">
        <v>326</v>
      </c>
    </row>
    <row r="15244" spans="1:15" ht="29.25" customHeight="1">
      <c r="A15244" s="221" t="s">
        <v>2860</v>
      </c>
      <c r="B15244" s="221" t="s">
        <v>795</v>
      </c>
      <c r="C15244" s="222" t="s">
        <v>796</v>
      </c>
      <c r="D15244" s="222" t="s">
        <v>167</v>
      </c>
      <c r="E15244" s="199" t="s">
        <v>178</v>
      </c>
      <c r="F15244" s="200"/>
      <c r="G15244" s="200"/>
      <c r="H15244" s="200"/>
      <c r="I15244" s="200">
        <v>45573</v>
      </c>
      <c r="J15244" s="143">
        <f t="shared" si="238"/>
        <v>45573</v>
      </c>
      <c r="K15244" s="202">
        <v>0.5</v>
      </c>
      <c r="L15244" s="285" t="s">
        <v>211</v>
      </c>
      <c r="M15244" s="223"/>
      <c r="N15244" s="203"/>
      <c r="O15244" s="222" t="s">
        <v>326</v>
      </c>
    </row>
    <row r="15245" spans="1:15" ht="29.25" customHeight="1">
      <c r="A15245" s="221" t="s">
        <v>2860</v>
      </c>
      <c r="B15245" s="221" t="s">
        <v>795</v>
      </c>
      <c r="C15245" s="222" t="s">
        <v>796</v>
      </c>
      <c r="D15245" s="222" t="s">
        <v>167</v>
      </c>
      <c r="E15245" s="199" t="s">
        <v>163</v>
      </c>
      <c r="F15245" s="200" t="s">
        <v>2053</v>
      </c>
      <c r="G15245" s="200" t="s">
        <v>9089</v>
      </c>
      <c r="H15245" s="200" t="s">
        <v>52</v>
      </c>
      <c r="I15245" s="200">
        <v>45573</v>
      </c>
      <c r="J15245" s="143">
        <f t="shared" si="238"/>
        <v>45573</v>
      </c>
      <c r="K15245" s="202">
        <v>3.5</v>
      </c>
      <c r="L15245" s="284" t="s">
        <v>3264</v>
      </c>
      <c r="M15245" s="223"/>
      <c r="N15245" s="203">
        <v>2.16</v>
      </c>
      <c r="O15245" s="222" t="s">
        <v>1124</v>
      </c>
    </row>
    <row r="15246" spans="1:15" ht="29.25" customHeight="1">
      <c r="A15246" s="221" t="s">
        <v>2860</v>
      </c>
      <c r="B15246" s="221" t="s">
        <v>795</v>
      </c>
      <c r="C15246" s="222" t="s">
        <v>796</v>
      </c>
      <c r="D15246" s="222" t="s">
        <v>167</v>
      </c>
      <c r="E15246" s="199" t="s">
        <v>163</v>
      </c>
      <c r="F15246" s="200" t="s">
        <v>604</v>
      </c>
      <c r="G15246" s="200" t="s">
        <v>605</v>
      </c>
      <c r="H15246" s="200" t="s">
        <v>388</v>
      </c>
      <c r="I15246" s="200">
        <v>45573</v>
      </c>
      <c r="J15246" s="143">
        <f t="shared" si="238"/>
        <v>45573</v>
      </c>
      <c r="K15246" s="202">
        <v>4</v>
      </c>
      <c r="L15246" s="285" t="s">
        <v>3266</v>
      </c>
      <c r="M15246" s="223"/>
      <c r="N15246" s="203">
        <v>28</v>
      </c>
      <c r="O15246" s="222" t="s">
        <v>958</v>
      </c>
    </row>
    <row r="15247" spans="1:15" ht="29.25" customHeight="1">
      <c r="A15247" s="221" t="s">
        <v>2860</v>
      </c>
      <c r="B15247" s="221" t="s">
        <v>795</v>
      </c>
      <c r="C15247" s="222" t="s">
        <v>796</v>
      </c>
      <c r="D15247" s="222" t="s">
        <v>167</v>
      </c>
      <c r="E15247" s="199" t="s">
        <v>166</v>
      </c>
      <c r="F15247" s="200"/>
      <c r="G15247" s="200"/>
      <c r="H15247" s="200"/>
      <c r="I15247" s="200">
        <v>45574</v>
      </c>
      <c r="J15247" s="143">
        <f t="shared" si="238"/>
        <v>45574</v>
      </c>
      <c r="K15247" s="202">
        <v>2</v>
      </c>
      <c r="L15247" s="285" t="s">
        <v>3116</v>
      </c>
      <c r="M15247" s="223"/>
      <c r="N15247" s="203"/>
      <c r="O15247" s="222" t="s">
        <v>326</v>
      </c>
    </row>
    <row r="15248" spans="1:15" ht="29.25" customHeight="1">
      <c r="A15248" s="221" t="s">
        <v>2860</v>
      </c>
      <c r="B15248" s="221" t="s">
        <v>795</v>
      </c>
      <c r="C15248" s="222" t="s">
        <v>796</v>
      </c>
      <c r="D15248" s="222" t="s">
        <v>167</v>
      </c>
      <c r="E15248" s="199" t="s">
        <v>163</v>
      </c>
      <c r="F15248" s="200" t="s">
        <v>2053</v>
      </c>
      <c r="G15248" s="200" t="s">
        <v>9089</v>
      </c>
      <c r="H15248" s="200" t="s">
        <v>52</v>
      </c>
      <c r="I15248" s="200">
        <v>45574</v>
      </c>
      <c r="J15248" s="143">
        <f t="shared" si="238"/>
        <v>45574</v>
      </c>
      <c r="K15248" s="202">
        <v>2.5</v>
      </c>
      <c r="L15248" s="284" t="s">
        <v>3264</v>
      </c>
      <c r="M15248" s="223"/>
      <c r="N15248" s="203">
        <v>2.16</v>
      </c>
      <c r="O15248" s="222" t="s">
        <v>1124</v>
      </c>
    </row>
    <row r="15249" spans="1:15" ht="29.25" customHeight="1">
      <c r="A15249" s="221" t="s">
        <v>2860</v>
      </c>
      <c r="B15249" s="221" t="s">
        <v>795</v>
      </c>
      <c r="C15249" s="222" t="s">
        <v>796</v>
      </c>
      <c r="D15249" s="222" t="s">
        <v>167</v>
      </c>
      <c r="E15249" s="199" t="s">
        <v>163</v>
      </c>
      <c r="F15249" s="200" t="s">
        <v>604</v>
      </c>
      <c r="G15249" s="200" t="s">
        <v>605</v>
      </c>
      <c r="H15249" s="200" t="s">
        <v>388</v>
      </c>
      <c r="I15249" s="200">
        <v>45574</v>
      </c>
      <c r="J15249" s="143">
        <f t="shared" si="238"/>
        <v>45574</v>
      </c>
      <c r="K15249" s="202">
        <v>3.5</v>
      </c>
      <c r="L15249" s="284" t="s">
        <v>3267</v>
      </c>
      <c r="M15249" s="223"/>
      <c r="N15249" s="203">
        <v>28</v>
      </c>
      <c r="O15249" s="222" t="s">
        <v>958</v>
      </c>
    </row>
    <row r="15250" spans="1:15" ht="29.25" customHeight="1">
      <c r="A15250" s="221" t="s">
        <v>2860</v>
      </c>
      <c r="B15250" s="221" t="s">
        <v>795</v>
      </c>
      <c r="C15250" s="222" t="s">
        <v>796</v>
      </c>
      <c r="D15250" s="222" t="s">
        <v>167</v>
      </c>
      <c r="E15250" s="199" t="s">
        <v>171</v>
      </c>
      <c r="F15250" s="200"/>
      <c r="G15250" s="200"/>
      <c r="H15250" s="200"/>
      <c r="I15250" s="200">
        <v>45576</v>
      </c>
      <c r="J15250" s="143">
        <f t="shared" si="238"/>
        <v>45576</v>
      </c>
      <c r="K15250" s="202">
        <v>2</v>
      </c>
      <c r="L15250" s="285" t="s">
        <v>3393</v>
      </c>
      <c r="M15250" s="223"/>
      <c r="N15250" s="203"/>
      <c r="O15250" s="222" t="s">
        <v>326</v>
      </c>
    </row>
    <row r="15251" spans="1:15" ht="29.25" customHeight="1">
      <c r="A15251" s="221" t="s">
        <v>2860</v>
      </c>
      <c r="B15251" s="221" t="s">
        <v>795</v>
      </c>
      <c r="C15251" s="222" t="s">
        <v>796</v>
      </c>
      <c r="D15251" s="222" t="s">
        <v>167</v>
      </c>
      <c r="E15251" s="199" t="s">
        <v>163</v>
      </c>
      <c r="F15251" s="200" t="s">
        <v>2022</v>
      </c>
      <c r="G15251" s="200" t="s">
        <v>2023</v>
      </c>
      <c r="H15251" s="200" t="s">
        <v>329</v>
      </c>
      <c r="I15251" s="200">
        <v>45576</v>
      </c>
      <c r="J15251" s="143">
        <f t="shared" si="238"/>
        <v>45576</v>
      </c>
      <c r="K15251" s="202">
        <v>6</v>
      </c>
      <c r="L15251" s="284" t="s">
        <v>3394</v>
      </c>
      <c r="M15251" s="223"/>
      <c r="N15251" s="203">
        <v>0</v>
      </c>
      <c r="O15251" s="222" t="s">
        <v>326</v>
      </c>
    </row>
    <row r="15252" spans="1:15" ht="29.25" customHeight="1">
      <c r="A15252" s="221" t="s">
        <v>2860</v>
      </c>
      <c r="B15252" s="221" t="s">
        <v>795</v>
      </c>
      <c r="C15252" s="222" t="s">
        <v>796</v>
      </c>
      <c r="D15252" s="222" t="s">
        <v>167</v>
      </c>
      <c r="E15252" s="199" t="s">
        <v>178</v>
      </c>
      <c r="F15252" s="200"/>
      <c r="G15252" s="200"/>
      <c r="H15252" s="200"/>
      <c r="I15252" s="200">
        <v>45579</v>
      </c>
      <c r="J15252" s="143">
        <f t="shared" si="238"/>
        <v>45579</v>
      </c>
      <c r="K15252" s="202">
        <v>1</v>
      </c>
      <c r="L15252" s="284" t="s">
        <v>3397</v>
      </c>
      <c r="M15252" s="223"/>
      <c r="N15252" s="203"/>
      <c r="O15252" s="222" t="s">
        <v>326</v>
      </c>
    </row>
    <row r="15253" spans="1:15" ht="29.25" customHeight="1">
      <c r="A15253" s="221" t="s">
        <v>2860</v>
      </c>
      <c r="B15253" s="221" t="s">
        <v>795</v>
      </c>
      <c r="C15253" s="222" t="s">
        <v>796</v>
      </c>
      <c r="D15253" s="222" t="s">
        <v>167</v>
      </c>
      <c r="E15253" s="199" t="s">
        <v>163</v>
      </c>
      <c r="F15253" s="200" t="s">
        <v>604</v>
      </c>
      <c r="G15253" s="200" t="s">
        <v>605</v>
      </c>
      <c r="H15253" s="200" t="s">
        <v>388</v>
      </c>
      <c r="I15253" s="200">
        <v>45579</v>
      </c>
      <c r="J15253" s="143">
        <f t="shared" si="238"/>
        <v>45579</v>
      </c>
      <c r="K15253" s="202">
        <v>2</v>
      </c>
      <c r="L15253" s="284" t="s">
        <v>3395</v>
      </c>
      <c r="M15253" s="223"/>
      <c r="N15253" s="203">
        <v>28</v>
      </c>
      <c r="O15253" s="222" t="s">
        <v>958</v>
      </c>
    </row>
    <row r="15254" spans="1:15" ht="29.25" customHeight="1">
      <c r="A15254" s="221" t="s">
        <v>2860</v>
      </c>
      <c r="B15254" s="221" t="s">
        <v>795</v>
      </c>
      <c r="C15254" s="222" t="s">
        <v>796</v>
      </c>
      <c r="D15254" s="222" t="s">
        <v>167</v>
      </c>
      <c r="E15254" s="199" t="s">
        <v>163</v>
      </c>
      <c r="F15254" s="200" t="s">
        <v>670</v>
      </c>
      <c r="G15254" s="200" t="s">
        <v>671</v>
      </c>
      <c r="H15254" s="200" t="s">
        <v>49</v>
      </c>
      <c r="I15254" s="200">
        <v>45579</v>
      </c>
      <c r="J15254" s="143">
        <f t="shared" si="238"/>
        <v>45579</v>
      </c>
      <c r="K15254" s="202">
        <v>2</v>
      </c>
      <c r="L15254" s="285" t="s">
        <v>3396</v>
      </c>
      <c r="M15254" s="223"/>
      <c r="N15254" s="203">
        <v>1.2</v>
      </c>
      <c r="O15254" s="222" t="s">
        <v>940</v>
      </c>
    </row>
    <row r="15255" spans="1:15" ht="29.25" customHeight="1">
      <c r="A15255" s="221" t="s">
        <v>2860</v>
      </c>
      <c r="B15255" s="221" t="s">
        <v>795</v>
      </c>
      <c r="C15255" s="222" t="s">
        <v>796</v>
      </c>
      <c r="D15255" s="222" t="s">
        <v>167</v>
      </c>
      <c r="E15255" s="199" t="s">
        <v>163</v>
      </c>
      <c r="F15255" s="200" t="s">
        <v>2022</v>
      </c>
      <c r="G15255" s="200" t="s">
        <v>2023</v>
      </c>
      <c r="H15255" s="200" t="s">
        <v>329</v>
      </c>
      <c r="I15255" s="200">
        <v>45579</v>
      </c>
      <c r="J15255" s="143">
        <f t="shared" si="238"/>
        <v>45579</v>
      </c>
      <c r="K15255" s="202">
        <v>3</v>
      </c>
      <c r="L15255" s="285" t="s">
        <v>3398</v>
      </c>
      <c r="M15255" s="223"/>
      <c r="N15255" s="203">
        <v>0</v>
      </c>
      <c r="O15255" s="222" t="s">
        <v>326</v>
      </c>
    </row>
    <row r="15256" spans="1:15" ht="29.25" customHeight="1">
      <c r="A15256" s="221" t="s">
        <v>2860</v>
      </c>
      <c r="B15256" s="221" t="s">
        <v>795</v>
      </c>
      <c r="C15256" s="222" t="s">
        <v>796</v>
      </c>
      <c r="D15256" s="222" t="s">
        <v>167</v>
      </c>
      <c r="E15256" s="199" t="s">
        <v>163</v>
      </c>
      <c r="F15256" s="200" t="s">
        <v>604</v>
      </c>
      <c r="G15256" s="200" t="s">
        <v>605</v>
      </c>
      <c r="H15256" s="200" t="s">
        <v>388</v>
      </c>
      <c r="I15256" s="200">
        <v>45580</v>
      </c>
      <c r="J15256" s="143">
        <f t="shared" si="238"/>
        <v>45580</v>
      </c>
      <c r="K15256" s="202">
        <v>1</v>
      </c>
      <c r="L15256" s="285" t="s">
        <v>3399</v>
      </c>
      <c r="M15256" s="223"/>
      <c r="N15256" s="203">
        <v>28</v>
      </c>
      <c r="O15256" s="222" t="s">
        <v>958</v>
      </c>
    </row>
    <row r="15257" spans="1:15" ht="29.25" customHeight="1">
      <c r="A15257" s="221" t="s">
        <v>2860</v>
      </c>
      <c r="B15257" s="221" t="s">
        <v>795</v>
      </c>
      <c r="C15257" s="222" t="s">
        <v>796</v>
      </c>
      <c r="D15257" s="222" t="s">
        <v>167</v>
      </c>
      <c r="E15257" s="199" t="s">
        <v>163</v>
      </c>
      <c r="F15257" s="200" t="s">
        <v>670</v>
      </c>
      <c r="G15257" s="200" t="s">
        <v>671</v>
      </c>
      <c r="H15257" s="200" t="s">
        <v>49</v>
      </c>
      <c r="I15257" s="200">
        <v>45580</v>
      </c>
      <c r="J15257" s="143">
        <f t="shared" si="238"/>
        <v>45580</v>
      </c>
      <c r="K15257" s="202">
        <v>1</v>
      </c>
      <c r="L15257" s="285" t="s">
        <v>3396</v>
      </c>
      <c r="M15257" s="223"/>
      <c r="N15257" s="203">
        <v>1.2</v>
      </c>
      <c r="O15257" s="222" t="s">
        <v>940</v>
      </c>
    </row>
    <row r="15258" spans="1:15" ht="29.25" customHeight="1">
      <c r="A15258" s="221" t="s">
        <v>2860</v>
      </c>
      <c r="B15258" s="221" t="s">
        <v>795</v>
      </c>
      <c r="C15258" s="222" t="s">
        <v>796</v>
      </c>
      <c r="D15258" s="222" t="s">
        <v>167</v>
      </c>
      <c r="E15258" s="199" t="s">
        <v>163</v>
      </c>
      <c r="F15258" s="200" t="s">
        <v>2022</v>
      </c>
      <c r="G15258" s="200" t="s">
        <v>2023</v>
      </c>
      <c r="H15258" s="200" t="s">
        <v>329</v>
      </c>
      <c r="I15258" s="200">
        <v>45580</v>
      </c>
      <c r="J15258" s="143">
        <f t="shared" si="238"/>
        <v>45580</v>
      </c>
      <c r="K15258" s="202">
        <v>6</v>
      </c>
      <c r="L15258" s="285" t="s">
        <v>3398</v>
      </c>
      <c r="M15258" s="223"/>
      <c r="N15258" s="203">
        <v>0</v>
      </c>
      <c r="O15258" s="222" t="s">
        <v>326</v>
      </c>
    </row>
    <row r="15259" spans="1:15" ht="29.25" customHeight="1">
      <c r="A15259" s="221" t="s">
        <v>2860</v>
      </c>
      <c r="B15259" s="221" t="s">
        <v>795</v>
      </c>
      <c r="C15259" s="222" t="s">
        <v>796</v>
      </c>
      <c r="D15259" s="222" t="s">
        <v>167</v>
      </c>
      <c r="E15259" s="199" t="s">
        <v>178</v>
      </c>
      <c r="F15259" s="200"/>
      <c r="G15259" s="200"/>
      <c r="H15259" s="200"/>
      <c r="I15259" s="200">
        <v>45581</v>
      </c>
      <c r="J15259" s="143">
        <f t="shared" si="238"/>
        <v>45581</v>
      </c>
      <c r="K15259" s="202">
        <v>0.5</v>
      </c>
      <c r="L15259" s="285" t="s">
        <v>3400</v>
      </c>
      <c r="M15259" s="223"/>
      <c r="N15259" s="203"/>
      <c r="O15259" s="222" t="s">
        <v>326</v>
      </c>
    </row>
    <row r="15260" spans="1:15" ht="29.25" customHeight="1">
      <c r="A15260" s="221" t="s">
        <v>2860</v>
      </c>
      <c r="B15260" s="221" t="s">
        <v>795</v>
      </c>
      <c r="C15260" s="222" t="s">
        <v>796</v>
      </c>
      <c r="D15260" s="222" t="s">
        <v>167</v>
      </c>
      <c r="E15260" s="199" t="s">
        <v>163</v>
      </c>
      <c r="F15260" s="200" t="s">
        <v>2022</v>
      </c>
      <c r="G15260" s="200" t="s">
        <v>2023</v>
      </c>
      <c r="H15260" s="200" t="s">
        <v>329</v>
      </c>
      <c r="I15260" s="200">
        <v>45581</v>
      </c>
      <c r="J15260" s="143">
        <f t="shared" si="238"/>
        <v>45581</v>
      </c>
      <c r="K15260" s="202">
        <v>7.5</v>
      </c>
      <c r="L15260" s="285" t="s">
        <v>3401</v>
      </c>
      <c r="M15260" s="223"/>
      <c r="N15260" s="203">
        <v>0</v>
      </c>
      <c r="O15260" s="222" t="s">
        <v>326</v>
      </c>
    </row>
    <row r="15261" spans="1:15" ht="29.25" customHeight="1">
      <c r="A15261" s="221" t="s">
        <v>2860</v>
      </c>
      <c r="B15261" s="221" t="s">
        <v>795</v>
      </c>
      <c r="C15261" s="222" t="s">
        <v>796</v>
      </c>
      <c r="D15261" s="222" t="s">
        <v>167</v>
      </c>
      <c r="E15261" s="199" t="s">
        <v>171</v>
      </c>
      <c r="F15261" s="200"/>
      <c r="G15261" s="200"/>
      <c r="H15261" s="200"/>
      <c r="I15261" s="200">
        <v>45582</v>
      </c>
      <c r="J15261" s="143">
        <f t="shared" si="238"/>
        <v>45582</v>
      </c>
      <c r="K15261" s="202">
        <v>0.5</v>
      </c>
      <c r="L15261" s="285" t="s">
        <v>3509</v>
      </c>
      <c r="M15261" s="223"/>
      <c r="N15261" s="203"/>
      <c r="O15261" s="222" t="s">
        <v>326</v>
      </c>
    </row>
    <row r="15262" spans="1:15" ht="29.25" customHeight="1">
      <c r="A15262" s="221" t="s">
        <v>2860</v>
      </c>
      <c r="B15262" s="221" t="s">
        <v>795</v>
      </c>
      <c r="C15262" s="222" t="s">
        <v>796</v>
      </c>
      <c r="D15262" s="222" t="s">
        <v>167</v>
      </c>
      <c r="E15262" s="199" t="s">
        <v>163</v>
      </c>
      <c r="F15262" s="200" t="s">
        <v>2022</v>
      </c>
      <c r="G15262" s="200" t="s">
        <v>2023</v>
      </c>
      <c r="H15262" s="200" t="s">
        <v>329</v>
      </c>
      <c r="I15262" s="200">
        <v>45582</v>
      </c>
      <c r="J15262" s="143">
        <f t="shared" si="238"/>
        <v>45582</v>
      </c>
      <c r="K15262" s="202">
        <v>7.5</v>
      </c>
      <c r="L15262" s="285" t="s">
        <v>3510</v>
      </c>
      <c r="M15262" s="223"/>
      <c r="N15262" s="203">
        <v>0</v>
      </c>
      <c r="O15262" s="222" t="s">
        <v>326</v>
      </c>
    </row>
    <row r="15263" spans="1:15" ht="29.25" customHeight="1">
      <c r="A15263" s="221" t="s">
        <v>2860</v>
      </c>
      <c r="B15263" s="221" t="s">
        <v>795</v>
      </c>
      <c r="C15263" s="222" t="s">
        <v>796</v>
      </c>
      <c r="D15263" s="222" t="s">
        <v>167</v>
      </c>
      <c r="E15263" s="199" t="s">
        <v>163</v>
      </c>
      <c r="F15263" s="200" t="s">
        <v>1742</v>
      </c>
      <c r="G15263" s="200" t="s">
        <v>1743</v>
      </c>
      <c r="H15263" s="200" t="s">
        <v>48</v>
      </c>
      <c r="I15263" s="200">
        <v>45583</v>
      </c>
      <c r="J15263" s="143">
        <f t="shared" si="238"/>
        <v>45583</v>
      </c>
      <c r="K15263" s="202">
        <v>8</v>
      </c>
      <c r="L15263" s="284" t="s">
        <v>3511</v>
      </c>
      <c r="M15263" s="223"/>
      <c r="N15263" s="203">
        <v>1.0333333333333301</v>
      </c>
      <c r="O15263" s="222" t="s">
        <v>966</v>
      </c>
    </row>
    <row r="15264" spans="1:15" ht="29.25" customHeight="1">
      <c r="A15264" s="221" t="s">
        <v>2860</v>
      </c>
      <c r="B15264" s="221" t="s">
        <v>795</v>
      </c>
      <c r="C15264" s="222" t="s">
        <v>796</v>
      </c>
      <c r="D15264" s="222" t="s">
        <v>167</v>
      </c>
      <c r="E15264" s="199" t="s">
        <v>165</v>
      </c>
      <c r="F15264" s="200"/>
      <c r="G15264" s="200"/>
      <c r="H15264" s="200"/>
      <c r="I15264" s="200">
        <v>45586</v>
      </c>
      <c r="J15264" s="143">
        <f t="shared" si="238"/>
        <v>45586</v>
      </c>
      <c r="K15264" s="202">
        <v>4.5</v>
      </c>
      <c r="L15264" s="284" t="s">
        <v>1062</v>
      </c>
      <c r="M15264" s="223"/>
      <c r="N15264" s="203"/>
      <c r="O15264" s="222" t="s">
        <v>326</v>
      </c>
    </row>
    <row r="15265" spans="1:15" ht="29.25" customHeight="1">
      <c r="A15265" s="221" t="s">
        <v>2860</v>
      </c>
      <c r="B15265" s="221" t="s">
        <v>795</v>
      </c>
      <c r="C15265" s="222" t="s">
        <v>796</v>
      </c>
      <c r="D15265" s="222" t="s">
        <v>167</v>
      </c>
      <c r="E15265" s="199" t="s">
        <v>166</v>
      </c>
      <c r="F15265" s="200"/>
      <c r="G15265" s="200"/>
      <c r="H15265" s="200"/>
      <c r="I15265" s="200">
        <v>45586</v>
      </c>
      <c r="J15265" s="143">
        <f t="shared" si="238"/>
        <v>45586</v>
      </c>
      <c r="K15265" s="202">
        <v>1.5</v>
      </c>
      <c r="L15265" s="284" t="s">
        <v>3512</v>
      </c>
      <c r="M15265" s="223"/>
      <c r="N15265" s="203"/>
      <c r="O15265" s="222" t="s">
        <v>326</v>
      </c>
    </row>
    <row r="15266" spans="1:15" ht="29.25" customHeight="1">
      <c r="A15266" s="221" t="s">
        <v>2860</v>
      </c>
      <c r="B15266" s="221" t="s">
        <v>795</v>
      </c>
      <c r="C15266" s="222" t="s">
        <v>796</v>
      </c>
      <c r="D15266" s="222" t="s">
        <v>167</v>
      </c>
      <c r="E15266" s="199" t="s">
        <v>163</v>
      </c>
      <c r="F15266" s="200" t="s">
        <v>1742</v>
      </c>
      <c r="G15266" s="200" t="s">
        <v>1743</v>
      </c>
      <c r="H15266" s="200" t="s">
        <v>48</v>
      </c>
      <c r="I15266" s="200">
        <v>45586</v>
      </c>
      <c r="J15266" s="143">
        <f t="shared" si="238"/>
        <v>45586</v>
      </c>
      <c r="K15266" s="202">
        <v>2</v>
      </c>
      <c r="L15266" s="284" t="s">
        <v>3511</v>
      </c>
      <c r="M15266" s="223"/>
      <c r="N15266" s="203">
        <v>1.0333333333333301</v>
      </c>
      <c r="O15266" s="222" t="s">
        <v>966</v>
      </c>
    </row>
    <row r="15267" spans="1:15" ht="29.25" customHeight="1">
      <c r="A15267" s="221" t="s">
        <v>2860</v>
      </c>
      <c r="B15267" s="221" t="s">
        <v>795</v>
      </c>
      <c r="C15267" s="222" t="s">
        <v>796</v>
      </c>
      <c r="D15267" s="222" t="s">
        <v>167</v>
      </c>
      <c r="E15267" s="199" t="s">
        <v>163</v>
      </c>
      <c r="F15267" s="200" t="s">
        <v>604</v>
      </c>
      <c r="G15267" s="200" t="s">
        <v>605</v>
      </c>
      <c r="H15267" s="200" t="s">
        <v>388</v>
      </c>
      <c r="I15267" s="200">
        <v>45587</v>
      </c>
      <c r="J15267" s="143">
        <f t="shared" si="238"/>
        <v>45587</v>
      </c>
      <c r="K15267" s="202">
        <v>4.5</v>
      </c>
      <c r="L15267" s="285" t="s">
        <v>3513</v>
      </c>
      <c r="M15267" s="223"/>
      <c r="N15267" s="203">
        <v>28</v>
      </c>
      <c r="O15267" s="222" t="s">
        <v>958</v>
      </c>
    </row>
    <row r="15268" spans="1:15" ht="29.25" customHeight="1">
      <c r="A15268" s="221" t="s">
        <v>2860</v>
      </c>
      <c r="B15268" s="221" t="s">
        <v>795</v>
      </c>
      <c r="C15268" s="222" t="s">
        <v>796</v>
      </c>
      <c r="D15268" s="222" t="s">
        <v>167</v>
      </c>
      <c r="E15268" s="199" t="s">
        <v>163</v>
      </c>
      <c r="F15268" s="200" t="s">
        <v>1742</v>
      </c>
      <c r="G15268" s="200" t="s">
        <v>1743</v>
      </c>
      <c r="H15268" s="200" t="s">
        <v>48</v>
      </c>
      <c r="I15268" s="200">
        <v>45587</v>
      </c>
      <c r="J15268" s="143">
        <f t="shared" si="238"/>
        <v>45587</v>
      </c>
      <c r="K15268" s="202">
        <v>3.5</v>
      </c>
      <c r="L15268" s="284" t="s">
        <v>3511</v>
      </c>
      <c r="M15268" s="223"/>
      <c r="N15268" s="203">
        <v>1.0333333333333301</v>
      </c>
      <c r="O15268" s="222" t="s">
        <v>966</v>
      </c>
    </row>
    <row r="15269" spans="1:15" ht="29.25" customHeight="1">
      <c r="A15269" s="221" t="s">
        <v>2860</v>
      </c>
      <c r="B15269" s="221" t="s">
        <v>795</v>
      </c>
      <c r="C15269" s="222" t="s">
        <v>796</v>
      </c>
      <c r="D15269" s="222" t="s">
        <v>167</v>
      </c>
      <c r="E15269" s="199" t="s">
        <v>178</v>
      </c>
      <c r="F15269" s="200"/>
      <c r="G15269" s="200"/>
      <c r="H15269" s="200"/>
      <c r="I15269" s="200">
        <v>45588</v>
      </c>
      <c r="J15269" s="143">
        <f t="shared" si="238"/>
        <v>45588</v>
      </c>
      <c r="K15269" s="202">
        <v>1</v>
      </c>
      <c r="L15269" s="285" t="s">
        <v>3514</v>
      </c>
      <c r="M15269" s="223"/>
      <c r="N15269" s="203"/>
      <c r="O15269" s="222" t="s">
        <v>326</v>
      </c>
    </row>
    <row r="15270" spans="1:15" ht="29.25" customHeight="1">
      <c r="A15270" s="221" t="s">
        <v>2860</v>
      </c>
      <c r="B15270" s="221" t="s">
        <v>795</v>
      </c>
      <c r="C15270" s="222" t="s">
        <v>796</v>
      </c>
      <c r="D15270" s="222" t="s">
        <v>167</v>
      </c>
      <c r="E15270" s="199" t="s">
        <v>163</v>
      </c>
      <c r="F15270" s="200" t="s">
        <v>604</v>
      </c>
      <c r="G15270" s="200" t="s">
        <v>605</v>
      </c>
      <c r="H15270" s="200" t="s">
        <v>388</v>
      </c>
      <c r="I15270" s="200">
        <v>45588</v>
      </c>
      <c r="J15270" s="143">
        <f t="shared" si="238"/>
        <v>45588</v>
      </c>
      <c r="K15270" s="202">
        <v>7</v>
      </c>
      <c r="L15270" s="284" t="s">
        <v>3515</v>
      </c>
      <c r="M15270" s="223"/>
      <c r="N15270" s="203">
        <v>28</v>
      </c>
      <c r="O15270" s="222" t="s">
        <v>958</v>
      </c>
    </row>
    <row r="15271" spans="1:15" ht="29.25" customHeight="1">
      <c r="A15271" s="221" t="s">
        <v>2860</v>
      </c>
      <c r="B15271" s="221" t="s">
        <v>795</v>
      </c>
      <c r="C15271" s="222" t="s">
        <v>796</v>
      </c>
      <c r="D15271" s="222" t="s">
        <v>167</v>
      </c>
      <c r="E15271" s="199" t="s">
        <v>178</v>
      </c>
      <c r="F15271" s="200"/>
      <c r="G15271" s="200"/>
      <c r="H15271" s="200"/>
      <c r="I15271" s="200">
        <v>45589</v>
      </c>
      <c r="J15271" s="143">
        <f t="shared" si="238"/>
        <v>45589</v>
      </c>
      <c r="K15271" s="202">
        <v>1</v>
      </c>
      <c r="L15271" s="285" t="s">
        <v>469</v>
      </c>
      <c r="M15271" s="223"/>
      <c r="N15271" s="203"/>
      <c r="O15271" s="222" t="s">
        <v>326</v>
      </c>
    </row>
    <row r="15272" spans="1:15" ht="29.25" customHeight="1">
      <c r="A15272" s="221" t="s">
        <v>2860</v>
      </c>
      <c r="B15272" s="221" t="s">
        <v>795</v>
      </c>
      <c r="C15272" s="222" t="s">
        <v>796</v>
      </c>
      <c r="D15272" s="222" t="s">
        <v>167</v>
      </c>
      <c r="E15272" s="199" t="s">
        <v>178</v>
      </c>
      <c r="F15272" s="200"/>
      <c r="G15272" s="200"/>
      <c r="H15272" s="200"/>
      <c r="I15272" s="200">
        <v>45589</v>
      </c>
      <c r="J15272" s="143">
        <f t="shared" si="238"/>
        <v>45589</v>
      </c>
      <c r="K15272" s="202">
        <v>1</v>
      </c>
      <c r="L15272" s="285" t="s">
        <v>3400</v>
      </c>
      <c r="M15272" s="223"/>
      <c r="N15272" s="203"/>
      <c r="O15272" s="222" t="s">
        <v>326</v>
      </c>
    </row>
    <row r="15273" spans="1:15" ht="29.25" customHeight="1">
      <c r="A15273" s="221" t="s">
        <v>2860</v>
      </c>
      <c r="B15273" s="221" t="s">
        <v>795</v>
      </c>
      <c r="C15273" s="222" t="s">
        <v>796</v>
      </c>
      <c r="D15273" s="222" t="s">
        <v>167</v>
      </c>
      <c r="E15273" s="199" t="s">
        <v>163</v>
      </c>
      <c r="F15273" s="200" t="s">
        <v>1386</v>
      </c>
      <c r="G15273" s="200" t="s">
        <v>1607</v>
      </c>
      <c r="H15273" s="200" t="s">
        <v>118</v>
      </c>
      <c r="I15273" s="200">
        <v>45589</v>
      </c>
      <c r="J15273" s="143">
        <f t="shared" si="238"/>
        <v>45589</v>
      </c>
      <c r="K15273" s="202">
        <v>4</v>
      </c>
      <c r="L15273" s="284" t="s">
        <v>3659</v>
      </c>
      <c r="M15273" s="223"/>
      <c r="N15273" s="203">
        <v>0</v>
      </c>
      <c r="O15273" s="222" t="s">
        <v>326</v>
      </c>
    </row>
    <row r="15274" spans="1:15" ht="29.25" customHeight="1">
      <c r="A15274" s="221" t="s">
        <v>2860</v>
      </c>
      <c r="B15274" s="221" t="s">
        <v>795</v>
      </c>
      <c r="C15274" s="222" t="s">
        <v>796</v>
      </c>
      <c r="D15274" s="222" t="s">
        <v>167</v>
      </c>
      <c r="E15274" s="199" t="s">
        <v>163</v>
      </c>
      <c r="F15274" s="200" t="s">
        <v>604</v>
      </c>
      <c r="G15274" s="200" t="s">
        <v>605</v>
      </c>
      <c r="H15274" s="200" t="s">
        <v>388</v>
      </c>
      <c r="I15274" s="200">
        <v>45589</v>
      </c>
      <c r="J15274" s="143">
        <f t="shared" si="238"/>
        <v>45589</v>
      </c>
      <c r="K15274" s="202">
        <v>2</v>
      </c>
      <c r="L15274" s="285" t="s">
        <v>3660</v>
      </c>
      <c r="M15274" s="223"/>
      <c r="N15274" s="203">
        <v>28</v>
      </c>
      <c r="O15274" s="222" t="s">
        <v>958</v>
      </c>
    </row>
    <row r="15275" spans="1:15" ht="29.25" customHeight="1">
      <c r="A15275" s="221" t="s">
        <v>2860</v>
      </c>
      <c r="B15275" s="221" t="s">
        <v>795</v>
      </c>
      <c r="C15275" s="222" t="s">
        <v>796</v>
      </c>
      <c r="D15275" s="222" t="s">
        <v>167</v>
      </c>
      <c r="E15275" s="199" t="s">
        <v>165</v>
      </c>
      <c r="F15275" s="200"/>
      <c r="G15275" s="200"/>
      <c r="H15275" s="200"/>
      <c r="I15275" s="200">
        <v>45590</v>
      </c>
      <c r="J15275" s="143">
        <f t="shared" si="238"/>
        <v>45590</v>
      </c>
      <c r="K15275" s="202">
        <v>8</v>
      </c>
      <c r="L15275" s="285" t="s">
        <v>556</v>
      </c>
      <c r="M15275" s="223"/>
      <c r="N15275" s="203"/>
      <c r="O15275" s="222" t="s">
        <v>326</v>
      </c>
    </row>
    <row r="15276" spans="1:15" ht="29.25" customHeight="1">
      <c r="A15276" s="221" t="s">
        <v>2860</v>
      </c>
      <c r="B15276" s="221" t="s">
        <v>795</v>
      </c>
      <c r="C15276" s="222" t="s">
        <v>796</v>
      </c>
      <c r="D15276" s="222" t="s">
        <v>167</v>
      </c>
      <c r="E15276" s="199" t="s">
        <v>178</v>
      </c>
      <c r="F15276" s="200"/>
      <c r="G15276" s="200"/>
      <c r="H15276" s="200"/>
      <c r="I15276" s="200">
        <v>45593</v>
      </c>
      <c r="J15276" s="143">
        <f t="shared" si="238"/>
        <v>45593</v>
      </c>
      <c r="K15276" s="202">
        <v>1.5</v>
      </c>
      <c r="L15276" s="284" t="s">
        <v>3662</v>
      </c>
      <c r="M15276" s="223"/>
      <c r="N15276" s="203"/>
      <c r="O15276" s="222" t="s">
        <v>326</v>
      </c>
    </row>
    <row r="15277" spans="1:15" ht="29.25" customHeight="1">
      <c r="A15277" s="221" t="s">
        <v>2860</v>
      </c>
      <c r="B15277" s="221" t="s">
        <v>795</v>
      </c>
      <c r="C15277" s="222" t="s">
        <v>796</v>
      </c>
      <c r="D15277" s="222" t="s">
        <v>167</v>
      </c>
      <c r="E15277" s="199" t="s">
        <v>163</v>
      </c>
      <c r="F15277" s="200" t="s">
        <v>1386</v>
      </c>
      <c r="G15277" s="200" t="s">
        <v>1607</v>
      </c>
      <c r="H15277" s="200" t="s">
        <v>118</v>
      </c>
      <c r="I15277" s="200">
        <v>45593</v>
      </c>
      <c r="J15277" s="143">
        <f t="shared" si="238"/>
        <v>45593</v>
      </c>
      <c r="K15277" s="202">
        <v>3.5</v>
      </c>
      <c r="L15277" s="284" t="s">
        <v>3663</v>
      </c>
      <c r="M15277" s="223"/>
      <c r="N15277" s="203">
        <v>0</v>
      </c>
      <c r="O15277" s="222" t="s">
        <v>326</v>
      </c>
    </row>
    <row r="15278" spans="1:15" ht="29.25" customHeight="1">
      <c r="A15278" s="221" t="s">
        <v>2860</v>
      </c>
      <c r="B15278" s="221" t="s">
        <v>795</v>
      </c>
      <c r="C15278" s="222" t="s">
        <v>796</v>
      </c>
      <c r="D15278" s="222" t="s">
        <v>167</v>
      </c>
      <c r="E15278" s="199" t="s">
        <v>163</v>
      </c>
      <c r="F15278" s="200" t="s">
        <v>604</v>
      </c>
      <c r="G15278" s="200" t="s">
        <v>605</v>
      </c>
      <c r="H15278" s="200" t="s">
        <v>388</v>
      </c>
      <c r="I15278" s="200">
        <v>45593</v>
      </c>
      <c r="J15278" s="143">
        <f t="shared" si="238"/>
        <v>45593</v>
      </c>
      <c r="K15278" s="202">
        <v>2</v>
      </c>
      <c r="L15278" s="285" t="s">
        <v>3661</v>
      </c>
      <c r="M15278" s="223"/>
      <c r="N15278" s="203">
        <v>28</v>
      </c>
      <c r="O15278" s="222" t="s">
        <v>958</v>
      </c>
    </row>
    <row r="15279" spans="1:15" ht="29.25" customHeight="1">
      <c r="A15279" s="221" t="s">
        <v>2860</v>
      </c>
      <c r="B15279" s="221" t="s">
        <v>795</v>
      </c>
      <c r="C15279" s="222" t="s">
        <v>796</v>
      </c>
      <c r="D15279" s="222" t="s">
        <v>167</v>
      </c>
      <c r="E15279" s="199" t="s">
        <v>163</v>
      </c>
      <c r="F15279" s="200" t="s">
        <v>2022</v>
      </c>
      <c r="G15279" s="200" t="s">
        <v>2023</v>
      </c>
      <c r="H15279" s="200" t="s">
        <v>329</v>
      </c>
      <c r="I15279" s="200">
        <v>45594</v>
      </c>
      <c r="J15279" s="143">
        <f t="shared" si="238"/>
        <v>45594</v>
      </c>
      <c r="K15279" s="202">
        <v>8</v>
      </c>
      <c r="L15279" s="284" t="s">
        <v>3664</v>
      </c>
      <c r="M15279" s="223"/>
      <c r="N15279" s="203">
        <v>0</v>
      </c>
      <c r="O15279" s="222" t="s">
        <v>326</v>
      </c>
    </row>
    <row r="15280" spans="1:15" ht="29.25" customHeight="1">
      <c r="A15280" s="221" t="s">
        <v>2860</v>
      </c>
      <c r="B15280" s="221" t="s">
        <v>795</v>
      </c>
      <c r="C15280" s="222" t="s">
        <v>796</v>
      </c>
      <c r="D15280" s="222" t="s">
        <v>167</v>
      </c>
      <c r="E15280" s="199" t="s">
        <v>163</v>
      </c>
      <c r="F15280" s="200" t="s">
        <v>2022</v>
      </c>
      <c r="G15280" s="200" t="s">
        <v>2023</v>
      </c>
      <c r="H15280" s="200" t="s">
        <v>329</v>
      </c>
      <c r="I15280" s="200">
        <v>45595</v>
      </c>
      <c r="J15280" s="143">
        <f t="shared" si="238"/>
        <v>45595</v>
      </c>
      <c r="K15280" s="202">
        <v>8</v>
      </c>
      <c r="L15280" s="285" t="s">
        <v>3665</v>
      </c>
      <c r="M15280" s="223"/>
      <c r="N15280" s="203">
        <v>0</v>
      </c>
      <c r="O15280" s="222" t="s">
        <v>326</v>
      </c>
    </row>
    <row r="15281" spans="1:15" ht="29.25" customHeight="1">
      <c r="A15281" s="221" t="s">
        <v>2860</v>
      </c>
      <c r="B15281" s="221" t="s">
        <v>795</v>
      </c>
      <c r="C15281" s="222" t="s">
        <v>796</v>
      </c>
      <c r="D15281" s="222" t="s">
        <v>167</v>
      </c>
      <c r="E15281" s="199" t="s">
        <v>165</v>
      </c>
      <c r="F15281" s="200"/>
      <c r="G15281" s="200"/>
      <c r="H15281" s="200"/>
      <c r="I15281" s="200">
        <v>45596</v>
      </c>
      <c r="J15281" s="143">
        <f t="shared" si="238"/>
        <v>45596</v>
      </c>
      <c r="K15281" s="202">
        <v>8</v>
      </c>
      <c r="L15281" s="284" t="s">
        <v>1707</v>
      </c>
      <c r="M15281" s="223"/>
      <c r="N15281" s="203"/>
      <c r="O15281" s="222" t="s">
        <v>326</v>
      </c>
    </row>
    <row r="15282" spans="1:15" ht="29.25" customHeight="1">
      <c r="A15282" s="221" t="s">
        <v>2860</v>
      </c>
      <c r="B15282" s="221" t="s">
        <v>795</v>
      </c>
      <c r="C15282" s="222" t="s">
        <v>796</v>
      </c>
      <c r="D15282" s="222" t="s">
        <v>167</v>
      </c>
      <c r="E15282" s="199" t="s">
        <v>163</v>
      </c>
      <c r="F15282" s="200" t="s">
        <v>2022</v>
      </c>
      <c r="G15282" s="200" t="s">
        <v>2023</v>
      </c>
      <c r="H15282" s="200" t="s">
        <v>329</v>
      </c>
      <c r="I15282" s="200">
        <v>45597</v>
      </c>
      <c r="J15282" s="143">
        <f t="shared" si="238"/>
        <v>45597</v>
      </c>
      <c r="K15282" s="202">
        <v>8</v>
      </c>
      <c r="L15282" s="284" t="s">
        <v>3803</v>
      </c>
      <c r="M15282" s="223"/>
      <c r="N15282" s="203">
        <v>0</v>
      </c>
      <c r="O15282" s="222" t="s">
        <v>326</v>
      </c>
    </row>
    <row r="15283" spans="1:15" ht="29.25" customHeight="1">
      <c r="A15283" s="221" t="s">
        <v>2860</v>
      </c>
      <c r="B15283" s="221" t="s">
        <v>795</v>
      </c>
      <c r="C15283" s="222" t="s">
        <v>796</v>
      </c>
      <c r="D15283" s="222" t="s">
        <v>167</v>
      </c>
      <c r="E15283" s="199" t="s">
        <v>163</v>
      </c>
      <c r="F15283" s="200" t="s">
        <v>2022</v>
      </c>
      <c r="G15283" s="200" t="s">
        <v>2023</v>
      </c>
      <c r="H15283" s="200" t="s">
        <v>329</v>
      </c>
      <c r="I15283" s="200">
        <v>45600</v>
      </c>
      <c r="J15283" s="143">
        <f t="shared" si="238"/>
        <v>45600</v>
      </c>
      <c r="K15283" s="202">
        <v>8</v>
      </c>
      <c r="L15283" s="284" t="s">
        <v>3804</v>
      </c>
      <c r="M15283" s="223"/>
      <c r="N15283" s="203">
        <v>0</v>
      </c>
      <c r="O15283" s="222" t="s">
        <v>326</v>
      </c>
    </row>
    <row r="15284" spans="1:15" ht="29.25" customHeight="1">
      <c r="A15284" s="221" t="s">
        <v>2860</v>
      </c>
      <c r="B15284" s="221" t="s">
        <v>795</v>
      </c>
      <c r="C15284" s="222" t="s">
        <v>796</v>
      </c>
      <c r="D15284" s="222" t="s">
        <v>167</v>
      </c>
      <c r="E15284" s="199" t="s">
        <v>171</v>
      </c>
      <c r="F15284" s="200"/>
      <c r="G15284" s="200"/>
      <c r="H15284" s="200"/>
      <c r="I15284" s="200">
        <v>45601</v>
      </c>
      <c r="J15284" s="143">
        <f t="shared" si="238"/>
        <v>45601</v>
      </c>
      <c r="K15284" s="202">
        <v>7</v>
      </c>
      <c r="L15284" s="284" t="s">
        <v>3954</v>
      </c>
      <c r="M15284" s="223"/>
      <c r="N15284" s="203"/>
      <c r="O15284" s="222" t="s">
        <v>326</v>
      </c>
    </row>
    <row r="15285" spans="1:15" ht="29.25" customHeight="1">
      <c r="A15285" s="221" t="s">
        <v>2860</v>
      </c>
      <c r="B15285" s="221" t="s">
        <v>795</v>
      </c>
      <c r="C15285" s="222" t="s">
        <v>796</v>
      </c>
      <c r="D15285" s="222" t="s">
        <v>167</v>
      </c>
      <c r="E15285" s="199" t="s">
        <v>163</v>
      </c>
      <c r="F15285" s="200" t="s">
        <v>604</v>
      </c>
      <c r="G15285" s="200" t="s">
        <v>605</v>
      </c>
      <c r="H15285" s="200"/>
      <c r="I15285" s="200">
        <v>45601</v>
      </c>
      <c r="J15285" s="143">
        <f t="shared" si="238"/>
        <v>45601</v>
      </c>
      <c r="K15285" s="202">
        <v>1</v>
      </c>
      <c r="L15285" s="285" t="s">
        <v>3955</v>
      </c>
      <c r="M15285" s="223"/>
      <c r="N15285" s="203"/>
      <c r="O15285" s="222" t="s">
        <v>326</v>
      </c>
    </row>
    <row r="15286" spans="1:15" ht="29.25" customHeight="1">
      <c r="A15286" s="221" t="s">
        <v>2860</v>
      </c>
      <c r="B15286" s="221" t="s">
        <v>795</v>
      </c>
      <c r="C15286" s="222" t="s">
        <v>796</v>
      </c>
      <c r="D15286" s="222" t="s">
        <v>167</v>
      </c>
      <c r="E15286" s="199" t="s">
        <v>171</v>
      </c>
      <c r="F15286" s="200"/>
      <c r="G15286" s="200"/>
      <c r="H15286" s="200"/>
      <c r="I15286" s="200">
        <v>45602</v>
      </c>
      <c r="J15286" s="143">
        <f t="shared" si="238"/>
        <v>45602</v>
      </c>
      <c r="K15286" s="202">
        <v>3.5</v>
      </c>
      <c r="L15286" s="284" t="s">
        <v>3954</v>
      </c>
      <c r="M15286" s="223"/>
      <c r="N15286" s="203"/>
      <c r="O15286" s="222" t="s">
        <v>326</v>
      </c>
    </row>
    <row r="15287" spans="1:15" ht="29.25" customHeight="1">
      <c r="A15287" s="221" t="s">
        <v>2860</v>
      </c>
      <c r="B15287" s="221" t="s">
        <v>795</v>
      </c>
      <c r="C15287" s="222" t="s">
        <v>796</v>
      </c>
      <c r="D15287" s="222" t="s">
        <v>167</v>
      </c>
      <c r="E15287" s="199" t="s">
        <v>163</v>
      </c>
      <c r="F15287" s="200" t="s">
        <v>937</v>
      </c>
      <c r="G15287" s="200" t="s">
        <v>938</v>
      </c>
      <c r="H15287" s="200" t="s">
        <v>4768</v>
      </c>
      <c r="I15287" s="200">
        <v>45602</v>
      </c>
      <c r="J15287" s="143">
        <f t="shared" si="238"/>
        <v>45602</v>
      </c>
      <c r="K15287" s="202">
        <v>4.5</v>
      </c>
      <c r="L15287" s="284" t="s">
        <v>3956</v>
      </c>
      <c r="M15287" s="223"/>
      <c r="N15287" s="203">
        <v>3.625</v>
      </c>
      <c r="O15287" s="222" t="s">
        <v>943</v>
      </c>
    </row>
    <row r="15288" spans="1:15" ht="29.25" customHeight="1">
      <c r="A15288" s="221" t="s">
        <v>2860</v>
      </c>
      <c r="B15288" s="221" t="s">
        <v>795</v>
      </c>
      <c r="C15288" s="222" t="s">
        <v>796</v>
      </c>
      <c r="D15288" s="222" t="s">
        <v>167</v>
      </c>
      <c r="E15288" s="199" t="s">
        <v>178</v>
      </c>
      <c r="F15288" s="200"/>
      <c r="G15288" s="200"/>
      <c r="H15288" s="200"/>
      <c r="I15288" s="200">
        <v>45603</v>
      </c>
      <c r="J15288" s="143">
        <f t="shared" si="238"/>
        <v>45603</v>
      </c>
      <c r="K15288" s="202">
        <v>1</v>
      </c>
      <c r="L15288" s="285" t="s">
        <v>3957</v>
      </c>
      <c r="M15288" s="223"/>
      <c r="N15288" s="203"/>
      <c r="O15288" s="222" t="s">
        <v>326</v>
      </c>
    </row>
    <row r="15289" spans="1:15" ht="29.25" customHeight="1">
      <c r="A15289" s="221" t="s">
        <v>2860</v>
      </c>
      <c r="B15289" s="221" t="s">
        <v>795</v>
      </c>
      <c r="C15289" s="222" t="s">
        <v>796</v>
      </c>
      <c r="D15289" s="222" t="s">
        <v>167</v>
      </c>
      <c r="E15289" s="199" t="s">
        <v>163</v>
      </c>
      <c r="F15289" s="200" t="s">
        <v>937</v>
      </c>
      <c r="G15289" s="200" t="s">
        <v>938</v>
      </c>
      <c r="H15289" s="200" t="s">
        <v>4768</v>
      </c>
      <c r="I15289" s="200">
        <v>45603</v>
      </c>
      <c r="J15289" s="143">
        <f t="shared" si="238"/>
        <v>45603</v>
      </c>
      <c r="K15289" s="202">
        <v>3.5</v>
      </c>
      <c r="L15289" s="284" t="s">
        <v>3956</v>
      </c>
      <c r="M15289" s="223"/>
      <c r="N15289" s="203">
        <v>3.625</v>
      </c>
      <c r="O15289" s="222" t="s">
        <v>943</v>
      </c>
    </row>
    <row r="15290" spans="1:15" ht="29.25" customHeight="1">
      <c r="A15290" s="221" t="s">
        <v>2860</v>
      </c>
      <c r="B15290" s="221" t="s">
        <v>795</v>
      </c>
      <c r="C15290" s="222" t="s">
        <v>796</v>
      </c>
      <c r="D15290" s="222" t="s">
        <v>167</v>
      </c>
      <c r="E15290" s="199" t="s">
        <v>163</v>
      </c>
      <c r="F15290" s="200" t="s">
        <v>3279</v>
      </c>
      <c r="G15290" s="200" t="s">
        <v>3280</v>
      </c>
      <c r="H15290" s="200" t="s">
        <v>97</v>
      </c>
      <c r="I15290" s="200">
        <v>45604</v>
      </c>
      <c r="J15290" s="143">
        <f t="shared" si="238"/>
        <v>45604</v>
      </c>
      <c r="K15290" s="202">
        <v>1.5</v>
      </c>
      <c r="L15290" s="285" t="s">
        <v>3958</v>
      </c>
      <c r="M15290" s="223"/>
      <c r="N15290" s="203">
        <v>0.52083333333333304</v>
      </c>
      <c r="O15290" s="222" t="s">
        <v>941</v>
      </c>
    </row>
    <row r="15291" spans="1:15" ht="29.25" customHeight="1">
      <c r="A15291" s="221" t="s">
        <v>2860</v>
      </c>
      <c r="B15291" s="221" t="s">
        <v>795</v>
      </c>
      <c r="C15291" s="222" t="s">
        <v>796</v>
      </c>
      <c r="D15291" s="222" t="s">
        <v>167</v>
      </c>
      <c r="E15291" s="199" t="s">
        <v>163</v>
      </c>
      <c r="F15291" s="200" t="s">
        <v>2580</v>
      </c>
      <c r="G15291" s="200" t="s">
        <v>2581</v>
      </c>
      <c r="H15291" s="200" t="s">
        <v>2697</v>
      </c>
      <c r="I15291" s="200">
        <v>45604</v>
      </c>
      <c r="J15291" s="143">
        <f t="shared" si="238"/>
        <v>45604</v>
      </c>
      <c r="K15291" s="202">
        <v>2</v>
      </c>
      <c r="L15291" s="284" t="s">
        <v>3959</v>
      </c>
      <c r="M15291" s="223"/>
      <c r="N15291" s="203">
        <v>2.4583333333333299</v>
      </c>
      <c r="O15291" s="222" t="s">
        <v>941</v>
      </c>
    </row>
    <row r="15292" spans="1:15" ht="29.25" customHeight="1">
      <c r="A15292" s="221" t="s">
        <v>2860</v>
      </c>
      <c r="B15292" s="221" t="s">
        <v>795</v>
      </c>
      <c r="C15292" s="222" t="s">
        <v>796</v>
      </c>
      <c r="D15292" s="222" t="s">
        <v>167</v>
      </c>
      <c r="E15292" s="199" t="s">
        <v>163</v>
      </c>
      <c r="F15292" s="200" t="s">
        <v>2580</v>
      </c>
      <c r="G15292" s="200" t="s">
        <v>2581</v>
      </c>
      <c r="H15292" s="200" t="s">
        <v>2697</v>
      </c>
      <c r="I15292" s="200">
        <v>45607</v>
      </c>
      <c r="J15292" s="143">
        <f t="shared" si="238"/>
        <v>45607</v>
      </c>
      <c r="K15292" s="202">
        <v>8</v>
      </c>
      <c r="L15292" s="285" t="s">
        <v>3960</v>
      </c>
      <c r="M15292" s="223"/>
      <c r="N15292" s="203">
        <v>2.4583333333333299</v>
      </c>
      <c r="O15292" s="222" t="s">
        <v>941</v>
      </c>
    </row>
    <row r="15293" spans="1:15" ht="29.25" customHeight="1">
      <c r="A15293" s="221" t="s">
        <v>2860</v>
      </c>
      <c r="B15293" s="221" t="s">
        <v>795</v>
      </c>
      <c r="C15293" s="222" t="s">
        <v>796</v>
      </c>
      <c r="D15293" s="222" t="s">
        <v>167</v>
      </c>
      <c r="E15293" s="199" t="s">
        <v>163</v>
      </c>
      <c r="F15293" s="200" t="s">
        <v>3279</v>
      </c>
      <c r="G15293" s="200" t="s">
        <v>3280</v>
      </c>
      <c r="H15293" s="200" t="s">
        <v>97</v>
      </c>
      <c r="I15293" s="200">
        <v>45608</v>
      </c>
      <c r="J15293" s="143">
        <f t="shared" si="238"/>
        <v>45608</v>
      </c>
      <c r="K15293" s="202">
        <v>6</v>
      </c>
      <c r="L15293" s="284" t="s">
        <v>4132</v>
      </c>
      <c r="M15293" s="223"/>
      <c r="N15293" s="203">
        <v>0.52083333333333304</v>
      </c>
      <c r="O15293" s="222" t="s">
        <v>941</v>
      </c>
    </row>
    <row r="15294" spans="1:15" ht="29.25" customHeight="1">
      <c r="A15294" s="221" t="s">
        <v>2860</v>
      </c>
      <c r="B15294" s="221" t="s">
        <v>795</v>
      </c>
      <c r="C15294" s="222" t="s">
        <v>796</v>
      </c>
      <c r="D15294" s="222" t="s">
        <v>167</v>
      </c>
      <c r="E15294" s="199" t="s">
        <v>163</v>
      </c>
      <c r="F15294" s="200" t="s">
        <v>2580</v>
      </c>
      <c r="G15294" s="200" t="s">
        <v>2581</v>
      </c>
      <c r="H15294" s="200" t="s">
        <v>2697</v>
      </c>
      <c r="I15294" s="200">
        <v>45608</v>
      </c>
      <c r="J15294" s="143">
        <f t="shared" si="238"/>
        <v>45608</v>
      </c>
      <c r="K15294" s="202">
        <v>2</v>
      </c>
      <c r="L15294" s="284" t="s">
        <v>3961</v>
      </c>
      <c r="M15294" s="223"/>
      <c r="N15294" s="203">
        <v>2.4583333333333299</v>
      </c>
      <c r="O15294" s="222" t="s">
        <v>941</v>
      </c>
    </row>
    <row r="15295" spans="1:15" ht="29.25" customHeight="1">
      <c r="A15295" s="221" t="s">
        <v>2860</v>
      </c>
      <c r="B15295" s="221" t="s">
        <v>795</v>
      </c>
      <c r="C15295" s="222" t="s">
        <v>796</v>
      </c>
      <c r="D15295" s="222" t="s">
        <v>167</v>
      </c>
      <c r="E15295" s="199" t="s">
        <v>163</v>
      </c>
      <c r="F15295" s="200" t="s">
        <v>3279</v>
      </c>
      <c r="G15295" s="200" t="s">
        <v>3280</v>
      </c>
      <c r="H15295" s="200" t="s">
        <v>97</v>
      </c>
      <c r="I15295" s="200">
        <v>45609</v>
      </c>
      <c r="J15295" s="143">
        <f t="shared" si="238"/>
        <v>45609</v>
      </c>
      <c r="K15295" s="202">
        <v>3</v>
      </c>
      <c r="L15295" s="284" t="s">
        <v>4133</v>
      </c>
      <c r="M15295" s="223"/>
      <c r="N15295" s="203">
        <v>0.52083333333333304</v>
      </c>
      <c r="O15295" s="222" t="s">
        <v>941</v>
      </c>
    </row>
    <row r="15296" spans="1:15" ht="29.25" customHeight="1">
      <c r="A15296" s="221" t="s">
        <v>2860</v>
      </c>
      <c r="B15296" s="221" t="s">
        <v>795</v>
      </c>
      <c r="C15296" s="222" t="s">
        <v>796</v>
      </c>
      <c r="D15296" s="222" t="s">
        <v>167</v>
      </c>
      <c r="E15296" s="199" t="s">
        <v>163</v>
      </c>
      <c r="F15296" s="200" t="s">
        <v>2580</v>
      </c>
      <c r="G15296" s="200" t="s">
        <v>2581</v>
      </c>
      <c r="H15296" s="200" t="s">
        <v>2697</v>
      </c>
      <c r="I15296" s="200">
        <v>45609</v>
      </c>
      <c r="J15296" s="143">
        <f t="shared" si="238"/>
        <v>45609</v>
      </c>
      <c r="K15296" s="202">
        <v>5</v>
      </c>
      <c r="L15296" s="284" t="s">
        <v>4134</v>
      </c>
      <c r="M15296" s="223"/>
      <c r="N15296" s="203">
        <v>2.4583333333333299</v>
      </c>
      <c r="O15296" s="222" t="s">
        <v>941</v>
      </c>
    </row>
    <row r="15297" spans="1:15" ht="29.25" customHeight="1">
      <c r="A15297" s="221" t="s">
        <v>2860</v>
      </c>
      <c r="B15297" s="221" t="s">
        <v>795</v>
      </c>
      <c r="C15297" s="222" t="s">
        <v>796</v>
      </c>
      <c r="D15297" s="222" t="s">
        <v>167</v>
      </c>
      <c r="E15297" s="199" t="s">
        <v>178</v>
      </c>
      <c r="F15297" s="200"/>
      <c r="G15297" s="200"/>
      <c r="H15297" s="200"/>
      <c r="I15297" s="200">
        <v>45610</v>
      </c>
      <c r="J15297" s="143">
        <f t="shared" si="238"/>
        <v>45610</v>
      </c>
      <c r="K15297" s="202">
        <v>0.5</v>
      </c>
      <c r="L15297" s="284" t="s">
        <v>4137</v>
      </c>
      <c r="M15297" s="223"/>
      <c r="N15297" s="203"/>
      <c r="O15297" s="222" t="s">
        <v>326</v>
      </c>
    </row>
    <row r="15298" spans="1:15" ht="29.25" customHeight="1">
      <c r="A15298" s="221" t="s">
        <v>2860</v>
      </c>
      <c r="B15298" s="221" t="s">
        <v>795</v>
      </c>
      <c r="C15298" s="222" t="s">
        <v>796</v>
      </c>
      <c r="D15298" s="222" t="s">
        <v>167</v>
      </c>
      <c r="E15298" s="199" t="s">
        <v>163</v>
      </c>
      <c r="F15298" s="200" t="s">
        <v>3279</v>
      </c>
      <c r="G15298" s="200" t="s">
        <v>3280</v>
      </c>
      <c r="H15298" s="200" t="s">
        <v>97</v>
      </c>
      <c r="I15298" s="200">
        <v>45610</v>
      </c>
      <c r="J15298" s="143">
        <f t="shared" si="238"/>
        <v>45610</v>
      </c>
      <c r="K15298" s="202">
        <v>2</v>
      </c>
      <c r="L15298" s="284" t="s">
        <v>4133</v>
      </c>
      <c r="M15298" s="223"/>
      <c r="N15298" s="203">
        <v>0.52083333333333304</v>
      </c>
      <c r="O15298" s="222" t="s">
        <v>941</v>
      </c>
    </row>
    <row r="15299" spans="1:15" ht="29.25" customHeight="1">
      <c r="A15299" s="221" t="s">
        <v>2860</v>
      </c>
      <c r="B15299" s="221" t="s">
        <v>795</v>
      </c>
      <c r="C15299" s="222" t="s">
        <v>796</v>
      </c>
      <c r="D15299" s="222" t="s">
        <v>167</v>
      </c>
      <c r="E15299" s="199" t="s">
        <v>163</v>
      </c>
      <c r="F15299" s="200" t="s">
        <v>670</v>
      </c>
      <c r="G15299" s="200" t="s">
        <v>671</v>
      </c>
      <c r="H15299" s="200" t="s">
        <v>81</v>
      </c>
      <c r="I15299" s="200">
        <v>45610</v>
      </c>
      <c r="J15299" s="143">
        <f t="shared" ref="J15299:J15362" si="239">I15299</f>
        <v>45610</v>
      </c>
      <c r="K15299" s="202">
        <v>2</v>
      </c>
      <c r="L15299" s="284" t="s">
        <v>4135</v>
      </c>
      <c r="M15299" s="223"/>
      <c r="N15299" s="203">
        <v>0.88749999999999996</v>
      </c>
      <c r="O15299" s="222" t="s">
        <v>943</v>
      </c>
    </row>
    <row r="15300" spans="1:15" ht="29.25" customHeight="1">
      <c r="A15300" s="221" t="s">
        <v>2860</v>
      </c>
      <c r="B15300" s="221" t="s">
        <v>795</v>
      </c>
      <c r="C15300" s="222" t="s">
        <v>796</v>
      </c>
      <c r="D15300" s="222" t="s">
        <v>167</v>
      </c>
      <c r="E15300" s="199" t="s">
        <v>163</v>
      </c>
      <c r="F15300" s="200" t="s">
        <v>2580</v>
      </c>
      <c r="G15300" s="200" t="s">
        <v>2581</v>
      </c>
      <c r="H15300" s="200" t="s">
        <v>2859</v>
      </c>
      <c r="I15300" s="200">
        <v>45610</v>
      </c>
      <c r="J15300" s="143">
        <f t="shared" si="239"/>
        <v>45610</v>
      </c>
      <c r="K15300" s="202">
        <v>3.5</v>
      </c>
      <c r="L15300" s="284" t="s">
        <v>4136</v>
      </c>
      <c r="M15300" s="223"/>
      <c r="N15300" s="203">
        <v>1.4</v>
      </c>
      <c r="O15300" s="222" t="s">
        <v>940</v>
      </c>
    </row>
    <row r="15301" spans="1:15" ht="29.25" customHeight="1">
      <c r="A15301" s="221" t="s">
        <v>2860</v>
      </c>
      <c r="B15301" s="221" t="s">
        <v>795</v>
      </c>
      <c r="C15301" s="222" t="s">
        <v>796</v>
      </c>
      <c r="D15301" s="222" t="s">
        <v>167</v>
      </c>
      <c r="E15301" s="199" t="s">
        <v>165</v>
      </c>
      <c r="F15301" s="200"/>
      <c r="G15301" s="200"/>
      <c r="H15301" s="200"/>
      <c r="I15301" s="200">
        <v>45611</v>
      </c>
      <c r="J15301" s="143">
        <f t="shared" si="239"/>
        <v>45611</v>
      </c>
      <c r="K15301" s="202">
        <v>4.5</v>
      </c>
      <c r="L15301" s="285" t="s">
        <v>4139</v>
      </c>
      <c r="M15301" s="223"/>
      <c r="N15301" s="203"/>
      <c r="O15301" s="222" t="s">
        <v>326</v>
      </c>
    </row>
    <row r="15302" spans="1:15" ht="29.25" customHeight="1">
      <c r="A15302" s="221" t="s">
        <v>2860</v>
      </c>
      <c r="B15302" s="221" t="s">
        <v>795</v>
      </c>
      <c r="C15302" s="222" t="s">
        <v>796</v>
      </c>
      <c r="D15302" s="222" t="s">
        <v>167</v>
      </c>
      <c r="E15302" s="199" t="s">
        <v>163</v>
      </c>
      <c r="F15302" s="200" t="s">
        <v>2580</v>
      </c>
      <c r="G15302" s="200" t="s">
        <v>2581</v>
      </c>
      <c r="H15302" s="200" t="s">
        <v>2859</v>
      </c>
      <c r="I15302" s="200">
        <v>45611</v>
      </c>
      <c r="J15302" s="143">
        <f t="shared" si="239"/>
        <v>45611</v>
      </c>
      <c r="K15302" s="202">
        <v>3.5</v>
      </c>
      <c r="L15302" s="284" t="s">
        <v>4138</v>
      </c>
      <c r="M15302" s="223"/>
      <c r="N15302" s="203">
        <v>1.4</v>
      </c>
      <c r="O15302" s="222" t="s">
        <v>940</v>
      </c>
    </row>
    <row r="15303" spans="1:15" ht="29.25" customHeight="1">
      <c r="A15303" s="221" t="s">
        <v>2860</v>
      </c>
      <c r="B15303" s="221" t="s">
        <v>795</v>
      </c>
      <c r="C15303" s="222" t="s">
        <v>796</v>
      </c>
      <c r="D15303" s="222" t="s">
        <v>167</v>
      </c>
      <c r="E15303" s="199" t="s">
        <v>163</v>
      </c>
      <c r="F15303" s="200" t="s">
        <v>642</v>
      </c>
      <c r="G15303" s="200" t="s">
        <v>754</v>
      </c>
      <c r="H15303" s="200" t="s">
        <v>52</v>
      </c>
      <c r="I15303" s="200">
        <v>45614</v>
      </c>
      <c r="J15303" s="143">
        <f t="shared" si="239"/>
        <v>45614</v>
      </c>
      <c r="K15303" s="202">
        <v>4</v>
      </c>
      <c r="L15303" s="285" t="s">
        <v>439</v>
      </c>
      <c r="M15303" s="223"/>
      <c r="N15303" s="203">
        <v>1.296875</v>
      </c>
      <c r="O15303" s="222" t="s">
        <v>961</v>
      </c>
    </row>
    <row r="15304" spans="1:15" ht="29.25" customHeight="1">
      <c r="A15304" s="221" t="s">
        <v>2860</v>
      </c>
      <c r="B15304" s="221" t="s">
        <v>795</v>
      </c>
      <c r="C15304" s="222" t="s">
        <v>796</v>
      </c>
      <c r="D15304" s="222" t="s">
        <v>167</v>
      </c>
      <c r="E15304" s="199" t="s">
        <v>163</v>
      </c>
      <c r="F15304" s="200" t="s">
        <v>3279</v>
      </c>
      <c r="G15304" s="200" t="s">
        <v>3280</v>
      </c>
      <c r="H15304" s="200" t="s">
        <v>119</v>
      </c>
      <c r="I15304" s="200">
        <v>45615</v>
      </c>
      <c r="J15304" s="143">
        <f t="shared" si="239"/>
        <v>45615</v>
      </c>
      <c r="K15304" s="202">
        <v>2</v>
      </c>
      <c r="L15304" s="285" t="s">
        <v>4141</v>
      </c>
      <c r="M15304" s="223"/>
      <c r="N15304" s="203">
        <v>0.23749999999999999</v>
      </c>
      <c r="O15304" s="222" t="s">
        <v>943</v>
      </c>
    </row>
    <row r="15305" spans="1:15" ht="29.25" customHeight="1">
      <c r="A15305" s="221" t="s">
        <v>2860</v>
      </c>
      <c r="B15305" s="221" t="s">
        <v>795</v>
      </c>
      <c r="C15305" s="222" t="s">
        <v>796</v>
      </c>
      <c r="D15305" s="222" t="s">
        <v>167</v>
      </c>
      <c r="E15305" s="199" t="s">
        <v>163</v>
      </c>
      <c r="F15305" s="200" t="s">
        <v>670</v>
      </c>
      <c r="G15305" s="200" t="s">
        <v>671</v>
      </c>
      <c r="H15305" s="200" t="s">
        <v>673</v>
      </c>
      <c r="I15305" s="200">
        <v>45615</v>
      </c>
      <c r="J15305" s="143">
        <f t="shared" si="239"/>
        <v>45615</v>
      </c>
      <c r="K15305" s="202">
        <v>6</v>
      </c>
      <c r="L15305" s="284" t="s">
        <v>4140</v>
      </c>
      <c r="M15305" s="223"/>
      <c r="N15305" s="203">
        <v>2.875</v>
      </c>
      <c r="O15305" s="222" t="s">
        <v>958</v>
      </c>
    </row>
    <row r="15306" spans="1:15" ht="29.25" customHeight="1">
      <c r="A15306" s="221" t="s">
        <v>2860</v>
      </c>
      <c r="B15306" s="221" t="s">
        <v>795</v>
      </c>
      <c r="C15306" s="222" t="s">
        <v>796</v>
      </c>
      <c r="D15306" s="222" t="s">
        <v>167</v>
      </c>
      <c r="E15306" s="199" t="s">
        <v>178</v>
      </c>
      <c r="F15306" s="200"/>
      <c r="G15306" s="200"/>
      <c r="H15306" s="200"/>
      <c r="I15306" s="200">
        <v>45616</v>
      </c>
      <c r="J15306" s="143">
        <f t="shared" si="239"/>
        <v>45616</v>
      </c>
      <c r="K15306" s="202">
        <v>0.5</v>
      </c>
      <c r="L15306" s="285" t="s">
        <v>501</v>
      </c>
      <c r="M15306" s="223"/>
      <c r="N15306" s="203"/>
      <c r="O15306" s="222" t="s">
        <v>326</v>
      </c>
    </row>
    <row r="15307" spans="1:15" ht="29.25" customHeight="1">
      <c r="A15307" s="221" t="s">
        <v>2860</v>
      </c>
      <c r="B15307" s="221" t="s">
        <v>795</v>
      </c>
      <c r="C15307" s="222" t="s">
        <v>796</v>
      </c>
      <c r="D15307" s="222" t="s">
        <v>167</v>
      </c>
      <c r="E15307" s="199" t="s">
        <v>163</v>
      </c>
      <c r="F15307" s="200" t="s">
        <v>3279</v>
      </c>
      <c r="G15307" s="200" t="s">
        <v>3280</v>
      </c>
      <c r="H15307" s="200" t="s">
        <v>119</v>
      </c>
      <c r="I15307" s="200">
        <v>45616</v>
      </c>
      <c r="J15307" s="143">
        <f t="shared" si="239"/>
        <v>45616</v>
      </c>
      <c r="K15307" s="202">
        <v>2</v>
      </c>
      <c r="L15307" s="285" t="s">
        <v>4142</v>
      </c>
      <c r="M15307" s="223"/>
      <c r="N15307" s="203">
        <v>0.23749999999999999</v>
      </c>
      <c r="O15307" s="222" t="s">
        <v>943</v>
      </c>
    </row>
    <row r="15308" spans="1:15" ht="29.25" customHeight="1">
      <c r="A15308" s="221" t="s">
        <v>2860</v>
      </c>
      <c r="B15308" s="221" t="s">
        <v>795</v>
      </c>
      <c r="C15308" s="222" t="s">
        <v>796</v>
      </c>
      <c r="D15308" s="222" t="s">
        <v>167</v>
      </c>
      <c r="E15308" s="199" t="s">
        <v>163</v>
      </c>
      <c r="F15308" s="200" t="s">
        <v>670</v>
      </c>
      <c r="G15308" s="200" t="s">
        <v>671</v>
      </c>
      <c r="H15308" s="200" t="s">
        <v>673</v>
      </c>
      <c r="I15308" s="200">
        <v>45616</v>
      </c>
      <c r="J15308" s="143">
        <f t="shared" si="239"/>
        <v>45616</v>
      </c>
      <c r="K15308" s="202">
        <v>3.5</v>
      </c>
      <c r="L15308" s="284" t="s">
        <v>4140</v>
      </c>
      <c r="M15308" s="223"/>
      <c r="N15308" s="203">
        <v>2.875</v>
      </c>
      <c r="O15308" s="222" t="s">
        <v>958</v>
      </c>
    </row>
    <row r="15309" spans="1:15" ht="29.25" customHeight="1">
      <c r="A15309" s="221" t="s">
        <v>2860</v>
      </c>
      <c r="B15309" s="221" t="s">
        <v>795</v>
      </c>
      <c r="C15309" s="222" t="s">
        <v>796</v>
      </c>
      <c r="D15309" s="222" t="s">
        <v>167</v>
      </c>
      <c r="E15309" s="199" t="s">
        <v>178</v>
      </c>
      <c r="F15309" s="200"/>
      <c r="G15309" s="200"/>
      <c r="H15309" s="200"/>
      <c r="I15309" s="200">
        <v>45617</v>
      </c>
      <c r="J15309" s="143">
        <f t="shared" si="239"/>
        <v>45617</v>
      </c>
      <c r="K15309" s="202">
        <v>0.5</v>
      </c>
      <c r="L15309" s="285" t="s">
        <v>4276</v>
      </c>
      <c r="M15309" s="223"/>
      <c r="N15309" s="203"/>
      <c r="O15309" s="222" t="s">
        <v>326</v>
      </c>
    </row>
    <row r="15310" spans="1:15" ht="29.25" customHeight="1">
      <c r="A15310" s="221" t="s">
        <v>2860</v>
      </c>
      <c r="B15310" s="221" t="s">
        <v>795</v>
      </c>
      <c r="C15310" s="222" t="s">
        <v>796</v>
      </c>
      <c r="D15310" s="222" t="s">
        <v>167</v>
      </c>
      <c r="E15310" s="199" t="s">
        <v>163</v>
      </c>
      <c r="F15310" s="200" t="s">
        <v>937</v>
      </c>
      <c r="G15310" s="200" t="s">
        <v>938</v>
      </c>
      <c r="H15310" s="200" t="s">
        <v>4768</v>
      </c>
      <c r="I15310" s="200">
        <v>45617</v>
      </c>
      <c r="J15310" s="143">
        <f t="shared" si="239"/>
        <v>45617</v>
      </c>
      <c r="K15310" s="202">
        <v>4.5</v>
      </c>
      <c r="L15310" s="284" t="s">
        <v>4277</v>
      </c>
      <c r="M15310" s="223"/>
      <c r="N15310" s="203">
        <v>3.625</v>
      </c>
      <c r="O15310" s="222" t="s">
        <v>943</v>
      </c>
    </row>
    <row r="15311" spans="1:15" ht="29.25" customHeight="1">
      <c r="A15311" s="221" t="s">
        <v>2860</v>
      </c>
      <c r="B15311" s="221" t="s">
        <v>795</v>
      </c>
      <c r="C15311" s="222" t="s">
        <v>796</v>
      </c>
      <c r="D15311" s="222" t="s">
        <v>167</v>
      </c>
      <c r="E15311" s="199" t="s">
        <v>163</v>
      </c>
      <c r="F15311" s="200" t="s">
        <v>3279</v>
      </c>
      <c r="G15311" s="200" t="s">
        <v>3280</v>
      </c>
      <c r="H15311" s="200" t="s">
        <v>119</v>
      </c>
      <c r="I15311" s="200">
        <v>45617</v>
      </c>
      <c r="J15311" s="143">
        <f t="shared" si="239"/>
        <v>45617</v>
      </c>
      <c r="K15311" s="202">
        <v>3</v>
      </c>
      <c r="L15311" s="284" t="s">
        <v>4275</v>
      </c>
      <c r="M15311" s="223"/>
      <c r="N15311" s="203">
        <v>0.23749999999999999</v>
      </c>
      <c r="O15311" s="222" t="s">
        <v>943</v>
      </c>
    </row>
    <row r="15312" spans="1:15" ht="29.25" customHeight="1">
      <c r="A15312" s="221" t="s">
        <v>2860</v>
      </c>
      <c r="B15312" s="221" t="s">
        <v>795</v>
      </c>
      <c r="C15312" s="222" t="s">
        <v>796</v>
      </c>
      <c r="D15312" s="222" t="s">
        <v>167</v>
      </c>
      <c r="E15312" s="199" t="s">
        <v>165</v>
      </c>
      <c r="F15312" s="200"/>
      <c r="G15312" s="200"/>
      <c r="H15312" s="200"/>
      <c r="I15312" s="200">
        <v>45618</v>
      </c>
      <c r="J15312" s="143">
        <f t="shared" si="239"/>
        <v>45618</v>
      </c>
      <c r="K15312" s="202">
        <v>4.5</v>
      </c>
      <c r="L15312" s="285" t="s">
        <v>556</v>
      </c>
      <c r="M15312" s="223"/>
      <c r="N15312" s="203"/>
      <c r="O15312" s="222" t="s">
        <v>326</v>
      </c>
    </row>
    <row r="15313" spans="1:15" ht="29.25" customHeight="1">
      <c r="A15313" s="221" t="s">
        <v>2860</v>
      </c>
      <c r="B15313" s="221" t="s">
        <v>795</v>
      </c>
      <c r="C15313" s="222" t="s">
        <v>796</v>
      </c>
      <c r="D15313" s="222" t="s">
        <v>167</v>
      </c>
      <c r="E15313" s="199" t="s">
        <v>163</v>
      </c>
      <c r="F15313" s="200" t="s">
        <v>3279</v>
      </c>
      <c r="G15313" s="200" t="s">
        <v>3280</v>
      </c>
      <c r="H15313" s="200" t="s">
        <v>119</v>
      </c>
      <c r="I15313" s="200">
        <v>45618</v>
      </c>
      <c r="J15313" s="143">
        <f t="shared" si="239"/>
        <v>45618</v>
      </c>
      <c r="K15313" s="202">
        <v>1</v>
      </c>
      <c r="L15313" s="284" t="s">
        <v>4275</v>
      </c>
      <c r="M15313" s="223"/>
      <c r="N15313" s="203">
        <v>0.23749999999999999</v>
      </c>
      <c r="O15313" s="222" t="s">
        <v>943</v>
      </c>
    </row>
    <row r="15314" spans="1:15" ht="29.25" customHeight="1">
      <c r="A15314" s="221" t="s">
        <v>2860</v>
      </c>
      <c r="B15314" s="221" t="s">
        <v>795</v>
      </c>
      <c r="C15314" s="222" t="s">
        <v>796</v>
      </c>
      <c r="D15314" s="222" t="s">
        <v>167</v>
      </c>
      <c r="E15314" s="199" t="s">
        <v>165</v>
      </c>
      <c r="F15314" s="200"/>
      <c r="G15314" s="200"/>
      <c r="H15314" s="200"/>
      <c r="I15314" s="200">
        <v>45621</v>
      </c>
      <c r="J15314" s="143">
        <f t="shared" si="239"/>
        <v>45621</v>
      </c>
      <c r="K15314" s="202">
        <v>8</v>
      </c>
      <c r="L15314" s="285" t="s">
        <v>173</v>
      </c>
      <c r="M15314" s="223"/>
      <c r="N15314" s="203"/>
      <c r="O15314" s="222" t="s">
        <v>326</v>
      </c>
    </row>
    <row r="15315" spans="1:15" ht="29.25" customHeight="1">
      <c r="A15315" s="221" t="s">
        <v>2860</v>
      </c>
      <c r="B15315" s="221" t="s">
        <v>795</v>
      </c>
      <c r="C15315" s="222" t="s">
        <v>796</v>
      </c>
      <c r="D15315" s="222" t="s">
        <v>167</v>
      </c>
      <c r="E15315" s="199" t="s">
        <v>171</v>
      </c>
      <c r="F15315" s="200"/>
      <c r="G15315" s="200"/>
      <c r="H15315" s="200"/>
      <c r="I15315" s="200">
        <v>45622</v>
      </c>
      <c r="J15315" s="143">
        <f t="shared" si="239"/>
        <v>45622</v>
      </c>
      <c r="K15315" s="202">
        <v>3.5</v>
      </c>
      <c r="L15315" s="284" t="s">
        <v>4278</v>
      </c>
      <c r="M15315" s="223"/>
      <c r="N15315" s="203"/>
      <c r="O15315" s="222" t="s">
        <v>326</v>
      </c>
    </row>
    <row r="15316" spans="1:15" ht="29.25" customHeight="1">
      <c r="A15316" s="221" t="s">
        <v>2860</v>
      </c>
      <c r="B15316" s="221" t="s">
        <v>795</v>
      </c>
      <c r="C15316" s="222" t="s">
        <v>796</v>
      </c>
      <c r="D15316" s="222" t="s">
        <v>167</v>
      </c>
      <c r="E15316" s="199" t="s">
        <v>166</v>
      </c>
      <c r="F15316" s="200"/>
      <c r="G15316" s="200"/>
      <c r="H15316" s="200"/>
      <c r="I15316" s="200">
        <v>45623</v>
      </c>
      <c r="J15316" s="143">
        <f t="shared" si="239"/>
        <v>45623</v>
      </c>
      <c r="K15316" s="202">
        <v>3.5</v>
      </c>
      <c r="L15316" s="285" t="s">
        <v>4402</v>
      </c>
      <c r="M15316" s="223"/>
      <c r="N15316" s="203"/>
      <c r="O15316" s="222" t="s">
        <v>326</v>
      </c>
    </row>
    <row r="15317" spans="1:15" ht="29.25" customHeight="1">
      <c r="A15317" s="221" t="s">
        <v>2860</v>
      </c>
      <c r="B15317" s="221" t="s">
        <v>795</v>
      </c>
      <c r="C15317" s="222" t="s">
        <v>796</v>
      </c>
      <c r="D15317" s="222" t="s">
        <v>167</v>
      </c>
      <c r="E15317" s="199" t="s">
        <v>178</v>
      </c>
      <c r="F15317" s="200"/>
      <c r="G15317" s="200"/>
      <c r="H15317" s="200"/>
      <c r="I15317" s="200">
        <v>45623</v>
      </c>
      <c r="J15317" s="143">
        <f t="shared" si="239"/>
        <v>45623</v>
      </c>
      <c r="K15317" s="202">
        <v>1.5</v>
      </c>
      <c r="L15317" s="285" t="s">
        <v>4279</v>
      </c>
      <c r="M15317" s="223"/>
      <c r="N15317" s="203"/>
      <c r="O15317" s="222" t="s">
        <v>326</v>
      </c>
    </row>
    <row r="15318" spans="1:15" ht="29.25" customHeight="1">
      <c r="A15318" s="221" t="s">
        <v>2860</v>
      </c>
      <c r="B15318" s="221" t="s">
        <v>795</v>
      </c>
      <c r="C15318" s="222" t="s">
        <v>796</v>
      </c>
      <c r="D15318" s="222" t="s">
        <v>167</v>
      </c>
      <c r="E15318" s="199" t="s">
        <v>163</v>
      </c>
      <c r="F15318" s="200" t="s">
        <v>3279</v>
      </c>
      <c r="G15318" s="200" t="s">
        <v>3280</v>
      </c>
      <c r="H15318" s="200" t="s">
        <v>330</v>
      </c>
      <c r="I15318" s="200">
        <v>45623</v>
      </c>
      <c r="J15318" s="143">
        <f t="shared" si="239"/>
        <v>45623</v>
      </c>
      <c r="K15318" s="202">
        <v>3</v>
      </c>
      <c r="L15318" s="285" t="s">
        <v>4403</v>
      </c>
      <c r="M15318" s="223"/>
      <c r="N15318" s="203">
        <v>0.75</v>
      </c>
      <c r="O15318" s="222" t="s">
        <v>968</v>
      </c>
    </row>
    <row r="15319" spans="1:15" ht="29.25" customHeight="1">
      <c r="A15319" s="221" t="s">
        <v>2860</v>
      </c>
      <c r="B15319" s="221" t="s">
        <v>795</v>
      </c>
      <c r="C15319" s="222" t="s">
        <v>796</v>
      </c>
      <c r="D15319" s="222" t="s">
        <v>167</v>
      </c>
      <c r="E15319" s="199" t="s">
        <v>178</v>
      </c>
      <c r="F15319" s="200"/>
      <c r="G15319" s="200"/>
      <c r="H15319" s="200"/>
      <c r="I15319" s="200">
        <v>45624</v>
      </c>
      <c r="J15319" s="143">
        <f t="shared" si="239"/>
        <v>45624</v>
      </c>
      <c r="K15319" s="202">
        <v>0.5</v>
      </c>
      <c r="L15319" s="285" t="s">
        <v>4276</v>
      </c>
      <c r="M15319" s="223"/>
      <c r="N15319" s="203"/>
      <c r="O15319" s="222" t="s">
        <v>326</v>
      </c>
    </row>
    <row r="15320" spans="1:15" ht="29.25" customHeight="1">
      <c r="A15320" s="221" t="s">
        <v>2860</v>
      </c>
      <c r="B15320" s="221" t="s">
        <v>795</v>
      </c>
      <c r="C15320" s="222" t="s">
        <v>796</v>
      </c>
      <c r="D15320" s="222" t="s">
        <v>167</v>
      </c>
      <c r="E15320" s="199" t="s">
        <v>163</v>
      </c>
      <c r="F15320" s="200" t="s">
        <v>4750</v>
      </c>
      <c r="G15320" s="200" t="s">
        <v>4751</v>
      </c>
      <c r="H15320" s="200" t="s">
        <v>52</v>
      </c>
      <c r="I15320" s="200">
        <v>45624</v>
      </c>
      <c r="J15320" s="143">
        <f t="shared" si="239"/>
        <v>45624</v>
      </c>
      <c r="K15320" s="202">
        <v>5.5</v>
      </c>
      <c r="L15320" s="285" t="s">
        <v>4402</v>
      </c>
      <c r="M15320" s="223"/>
      <c r="N15320" s="203">
        <v>1.8660714285714299</v>
      </c>
      <c r="O15320" s="222" t="s">
        <v>970</v>
      </c>
    </row>
    <row r="15321" spans="1:15" ht="29.25" customHeight="1">
      <c r="A15321" s="221" t="s">
        <v>2860</v>
      </c>
      <c r="B15321" s="221" t="s">
        <v>795</v>
      </c>
      <c r="C15321" s="222" t="s">
        <v>796</v>
      </c>
      <c r="D15321" s="222" t="s">
        <v>167</v>
      </c>
      <c r="E15321" s="199" t="s">
        <v>163</v>
      </c>
      <c r="F15321" s="200" t="s">
        <v>3279</v>
      </c>
      <c r="G15321" s="200" t="s">
        <v>3280</v>
      </c>
      <c r="H15321" s="200" t="s">
        <v>330</v>
      </c>
      <c r="I15321" s="200">
        <v>45624</v>
      </c>
      <c r="J15321" s="143">
        <f t="shared" si="239"/>
        <v>45624</v>
      </c>
      <c r="K15321" s="202">
        <v>2</v>
      </c>
      <c r="L15321" s="284" t="s">
        <v>4404</v>
      </c>
      <c r="M15321" s="223"/>
      <c r="N15321" s="203">
        <v>0.75</v>
      </c>
      <c r="O15321" s="222" t="s">
        <v>968</v>
      </c>
    </row>
    <row r="15322" spans="1:15" ht="29.25" customHeight="1">
      <c r="A15322" s="221" t="s">
        <v>2860</v>
      </c>
      <c r="B15322" s="221" t="s">
        <v>795</v>
      </c>
      <c r="C15322" s="222" t="s">
        <v>796</v>
      </c>
      <c r="D15322" s="222" t="s">
        <v>167</v>
      </c>
      <c r="E15322" s="199" t="s">
        <v>178</v>
      </c>
      <c r="F15322" s="200"/>
      <c r="G15322" s="200"/>
      <c r="H15322" s="200"/>
      <c r="I15322" s="200">
        <v>45625</v>
      </c>
      <c r="J15322" s="143">
        <f t="shared" si="239"/>
        <v>45625</v>
      </c>
      <c r="K15322" s="202">
        <v>2</v>
      </c>
      <c r="L15322" s="285" t="s">
        <v>4407</v>
      </c>
      <c r="M15322" s="223"/>
      <c r="N15322" s="203"/>
      <c r="O15322" s="222" t="s">
        <v>326</v>
      </c>
    </row>
    <row r="15323" spans="1:15" ht="29.25" customHeight="1">
      <c r="A15323" s="221" t="s">
        <v>2860</v>
      </c>
      <c r="B15323" s="221" t="s">
        <v>795</v>
      </c>
      <c r="C15323" s="222" t="s">
        <v>796</v>
      </c>
      <c r="D15323" s="222" t="s">
        <v>167</v>
      </c>
      <c r="E15323" s="199" t="s">
        <v>166</v>
      </c>
      <c r="F15323" s="200"/>
      <c r="G15323" s="200"/>
      <c r="H15323" s="200"/>
      <c r="I15323" s="200">
        <v>45625</v>
      </c>
      <c r="J15323" s="143">
        <f t="shared" si="239"/>
        <v>45625</v>
      </c>
      <c r="K15323" s="202">
        <v>1</v>
      </c>
      <c r="L15323" s="285" t="s">
        <v>4408</v>
      </c>
      <c r="M15323" s="223"/>
      <c r="N15323" s="203"/>
      <c r="O15323" s="222" t="s">
        <v>326</v>
      </c>
    </row>
    <row r="15324" spans="1:15" ht="29.25" customHeight="1">
      <c r="A15324" s="221" t="s">
        <v>2860</v>
      </c>
      <c r="B15324" s="221" t="s">
        <v>795</v>
      </c>
      <c r="C15324" s="222" t="s">
        <v>796</v>
      </c>
      <c r="D15324" s="222" t="s">
        <v>167</v>
      </c>
      <c r="E15324" s="199" t="s">
        <v>163</v>
      </c>
      <c r="F15324" s="200" t="s">
        <v>670</v>
      </c>
      <c r="G15324" s="200" t="s">
        <v>671</v>
      </c>
      <c r="H15324" s="200" t="s">
        <v>568</v>
      </c>
      <c r="I15324" s="200">
        <v>45625</v>
      </c>
      <c r="J15324" s="143">
        <f t="shared" si="239"/>
        <v>45625</v>
      </c>
      <c r="K15324" s="202">
        <v>1.5</v>
      </c>
      <c r="L15324" s="284" t="s">
        <v>4406</v>
      </c>
      <c r="M15324" s="223"/>
      <c r="N15324" s="203">
        <v>2.3125</v>
      </c>
      <c r="O15324" s="222" t="s">
        <v>968</v>
      </c>
    </row>
    <row r="15325" spans="1:15" ht="29.25" customHeight="1">
      <c r="A15325" s="221" t="s">
        <v>2860</v>
      </c>
      <c r="B15325" s="221" t="s">
        <v>795</v>
      </c>
      <c r="C15325" s="222" t="s">
        <v>796</v>
      </c>
      <c r="D15325" s="222" t="s">
        <v>167</v>
      </c>
      <c r="E15325" s="199" t="s">
        <v>163</v>
      </c>
      <c r="F15325" s="200" t="s">
        <v>3279</v>
      </c>
      <c r="G15325" s="200" t="s">
        <v>3280</v>
      </c>
      <c r="H15325" s="200" t="s">
        <v>119</v>
      </c>
      <c r="I15325" s="200">
        <v>45625</v>
      </c>
      <c r="J15325" s="143">
        <f t="shared" si="239"/>
        <v>45625</v>
      </c>
      <c r="K15325" s="202">
        <v>1.5</v>
      </c>
      <c r="L15325" s="285" t="s">
        <v>4405</v>
      </c>
      <c r="M15325" s="223"/>
      <c r="N15325" s="203">
        <v>0.23749999999999999</v>
      </c>
      <c r="O15325" s="222" t="s">
        <v>943</v>
      </c>
    </row>
    <row r="15326" spans="1:15" ht="29.25" customHeight="1">
      <c r="A15326" s="221" t="s">
        <v>2860</v>
      </c>
      <c r="B15326" s="221" t="s">
        <v>795</v>
      </c>
      <c r="C15326" s="222" t="s">
        <v>796</v>
      </c>
      <c r="D15326" s="222" t="s">
        <v>167</v>
      </c>
      <c r="E15326" s="199" t="s">
        <v>163</v>
      </c>
      <c r="F15326" s="200" t="s">
        <v>4750</v>
      </c>
      <c r="G15326" s="200" t="s">
        <v>4751</v>
      </c>
      <c r="H15326" s="200" t="s">
        <v>52</v>
      </c>
      <c r="I15326" s="200">
        <v>45625</v>
      </c>
      <c r="J15326" s="143">
        <f t="shared" si="239"/>
        <v>45625</v>
      </c>
      <c r="K15326" s="202">
        <v>2</v>
      </c>
      <c r="L15326" s="285" t="s">
        <v>4402</v>
      </c>
      <c r="M15326" s="223"/>
      <c r="N15326" s="203">
        <v>1.8660714285714299</v>
      </c>
      <c r="O15326" s="222" t="s">
        <v>970</v>
      </c>
    </row>
    <row r="15327" spans="1:15" ht="29.25" customHeight="1">
      <c r="A15327" s="221" t="s">
        <v>2860</v>
      </c>
      <c r="B15327" s="221" t="s">
        <v>795</v>
      </c>
      <c r="C15327" s="222" t="s">
        <v>796</v>
      </c>
      <c r="D15327" s="222" t="s">
        <v>167</v>
      </c>
      <c r="E15327" s="199" t="s">
        <v>178</v>
      </c>
      <c r="F15327" s="200"/>
      <c r="G15327" s="200"/>
      <c r="H15327" s="200"/>
      <c r="I15327" s="200">
        <v>45628</v>
      </c>
      <c r="J15327" s="143">
        <f t="shared" si="239"/>
        <v>45628</v>
      </c>
      <c r="K15327" s="202">
        <v>1</v>
      </c>
      <c r="L15327" s="285" t="s">
        <v>4409</v>
      </c>
      <c r="M15327" s="223"/>
      <c r="N15327" s="203"/>
      <c r="O15327" s="222" t="s">
        <v>326</v>
      </c>
    </row>
    <row r="15328" spans="1:15" ht="29.25" customHeight="1">
      <c r="A15328" s="221" t="s">
        <v>2860</v>
      </c>
      <c r="B15328" s="221" t="s">
        <v>795</v>
      </c>
      <c r="C15328" s="222" t="s">
        <v>796</v>
      </c>
      <c r="D15328" s="222" t="s">
        <v>167</v>
      </c>
      <c r="E15328" s="199" t="s">
        <v>163</v>
      </c>
      <c r="F15328" s="200" t="s">
        <v>4750</v>
      </c>
      <c r="G15328" s="200" t="s">
        <v>4751</v>
      </c>
      <c r="H15328" s="200" t="s">
        <v>52</v>
      </c>
      <c r="I15328" s="200">
        <v>45628</v>
      </c>
      <c r="J15328" s="143">
        <f t="shared" si="239"/>
        <v>45628</v>
      </c>
      <c r="K15328" s="202">
        <v>7</v>
      </c>
      <c r="L15328" s="285" t="s">
        <v>4402</v>
      </c>
      <c r="M15328" s="223"/>
      <c r="N15328" s="203">
        <v>1.8660714285714299</v>
      </c>
      <c r="O15328" s="222" t="s">
        <v>970</v>
      </c>
    </row>
    <row r="15329" spans="1:15" ht="29.25" customHeight="1">
      <c r="A15329" s="221" t="s">
        <v>2860</v>
      </c>
      <c r="B15329" s="221" t="s">
        <v>795</v>
      </c>
      <c r="C15329" s="222" t="s">
        <v>796</v>
      </c>
      <c r="D15329" s="222" t="s">
        <v>167</v>
      </c>
      <c r="E15329" s="199" t="s">
        <v>163</v>
      </c>
      <c r="F15329" s="200" t="s">
        <v>4750</v>
      </c>
      <c r="G15329" s="200" t="s">
        <v>4751</v>
      </c>
      <c r="H15329" s="200" t="s">
        <v>52</v>
      </c>
      <c r="I15329" s="200">
        <v>45629</v>
      </c>
      <c r="J15329" s="143">
        <f t="shared" si="239"/>
        <v>45629</v>
      </c>
      <c r="K15329" s="202">
        <v>7</v>
      </c>
      <c r="L15329" s="285" t="s">
        <v>4402</v>
      </c>
      <c r="M15329" s="223"/>
      <c r="N15329" s="203">
        <v>1.8660714285714299</v>
      </c>
      <c r="O15329" s="222" t="s">
        <v>970</v>
      </c>
    </row>
    <row r="15330" spans="1:15" ht="29.25" customHeight="1">
      <c r="A15330" s="221" t="s">
        <v>2860</v>
      </c>
      <c r="B15330" s="221" t="s">
        <v>795</v>
      </c>
      <c r="C15330" s="222" t="s">
        <v>796</v>
      </c>
      <c r="D15330" s="222" t="s">
        <v>167</v>
      </c>
      <c r="E15330" s="199" t="s">
        <v>163</v>
      </c>
      <c r="F15330" s="200" t="s">
        <v>3279</v>
      </c>
      <c r="G15330" s="200" t="s">
        <v>3280</v>
      </c>
      <c r="H15330" s="200" t="s">
        <v>330</v>
      </c>
      <c r="I15330" s="200">
        <v>45629</v>
      </c>
      <c r="J15330" s="143">
        <f t="shared" si="239"/>
        <v>45629</v>
      </c>
      <c r="K15330" s="202">
        <v>1</v>
      </c>
      <c r="L15330" s="285" t="s">
        <v>4410</v>
      </c>
      <c r="M15330" s="223"/>
      <c r="N15330" s="203">
        <v>0.75</v>
      </c>
      <c r="O15330" s="222" t="s">
        <v>968</v>
      </c>
    </row>
    <row r="15331" spans="1:15" ht="29.25" customHeight="1">
      <c r="A15331" s="221" t="s">
        <v>2860</v>
      </c>
      <c r="B15331" s="221" t="s">
        <v>795</v>
      </c>
      <c r="C15331" s="222" t="s">
        <v>796</v>
      </c>
      <c r="D15331" s="222" t="s">
        <v>167</v>
      </c>
      <c r="E15331" s="199" t="s">
        <v>163</v>
      </c>
      <c r="F15331" s="200" t="s">
        <v>4750</v>
      </c>
      <c r="G15331" s="200" t="s">
        <v>4751</v>
      </c>
      <c r="H15331" s="200" t="s">
        <v>52</v>
      </c>
      <c r="I15331" s="200">
        <v>45630</v>
      </c>
      <c r="J15331" s="143">
        <f t="shared" si="239"/>
        <v>45630</v>
      </c>
      <c r="K15331" s="202">
        <v>8</v>
      </c>
      <c r="L15331" s="285" t="s">
        <v>4402</v>
      </c>
      <c r="M15331" s="223"/>
      <c r="N15331" s="203">
        <v>1.8660714285714299</v>
      </c>
      <c r="O15331" s="222" t="s">
        <v>970</v>
      </c>
    </row>
    <row r="15332" spans="1:15" ht="29.25" customHeight="1">
      <c r="A15332" s="221" t="s">
        <v>2860</v>
      </c>
      <c r="B15332" s="221" t="s">
        <v>795</v>
      </c>
      <c r="C15332" s="222" t="s">
        <v>796</v>
      </c>
      <c r="D15332" s="222" t="s">
        <v>167</v>
      </c>
      <c r="E15332" s="199" t="s">
        <v>163</v>
      </c>
      <c r="F15332" s="200" t="s">
        <v>2580</v>
      </c>
      <c r="G15332" s="200" t="s">
        <v>2581</v>
      </c>
      <c r="H15332" s="200"/>
      <c r="I15332" s="200">
        <v>45631</v>
      </c>
      <c r="J15332" s="143">
        <f t="shared" si="239"/>
        <v>45631</v>
      </c>
      <c r="K15332" s="202">
        <v>1.5</v>
      </c>
      <c r="L15332" s="285" t="s">
        <v>3960</v>
      </c>
      <c r="M15332" s="223"/>
      <c r="N15332" s="203"/>
      <c r="O15332" s="222" t="s">
        <v>326</v>
      </c>
    </row>
    <row r="15333" spans="1:15" ht="29.25" customHeight="1">
      <c r="A15333" s="221" t="s">
        <v>2860</v>
      </c>
      <c r="B15333" s="221" t="s">
        <v>795</v>
      </c>
      <c r="C15333" s="222" t="s">
        <v>796</v>
      </c>
      <c r="D15333" s="222" t="s">
        <v>167</v>
      </c>
      <c r="E15333" s="199" t="s">
        <v>163</v>
      </c>
      <c r="F15333" s="200" t="s">
        <v>4750</v>
      </c>
      <c r="G15333" s="200" t="s">
        <v>4751</v>
      </c>
      <c r="H15333" s="200" t="s">
        <v>52</v>
      </c>
      <c r="I15333" s="200">
        <v>45631</v>
      </c>
      <c r="J15333" s="143">
        <f t="shared" si="239"/>
        <v>45631</v>
      </c>
      <c r="K15333" s="202">
        <v>6.5</v>
      </c>
      <c r="L15333" s="285" t="s">
        <v>4402</v>
      </c>
      <c r="M15333" s="223"/>
      <c r="N15333" s="203">
        <v>1.8660714285714299</v>
      </c>
      <c r="O15333" s="222" t="s">
        <v>970</v>
      </c>
    </row>
    <row r="15334" spans="1:15" ht="29.25" customHeight="1">
      <c r="A15334" s="221" t="s">
        <v>2860</v>
      </c>
      <c r="B15334" s="221" t="s">
        <v>795</v>
      </c>
      <c r="C15334" s="222" t="s">
        <v>796</v>
      </c>
      <c r="D15334" s="222" t="s">
        <v>167</v>
      </c>
      <c r="E15334" s="199" t="s">
        <v>163</v>
      </c>
      <c r="F15334" s="200" t="s">
        <v>2580</v>
      </c>
      <c r="G15334" s="200" t="s">
        <v>2581</v>
      </c>
      <c r="H15334" s="200"/>
      <c r="I15334" s="200">
        <v>45635</v>
      </c>
      <c r="J15334" s="143">
        <f t="shared" si="239"/>
        <v>45635</v>
      </c>
      <c r="K15334" s="202">
        <v>3.5</v>
      </c>
      <c r="L15334" s="285" t="s">
        <v>4541</v>
      </c>
      <c r="M15334" s="223"/>
      <c r="N15334" s="203"/>
      <c r="O15334" s="222" t="s">
        <v>326</v>
      </c>
    </row>
    <row r="15335" spans="1:15" ht="29.25" customHeight="1">
      <c r="A15335" s="221" t="s">
        <v>2860</v>
      </c>
      <c r="B15335" s="221" t="s">
        <v>795</v>
      </c>
      <c r="C15335" s="222" t="s">
        <v>796</v>
      </c>
      <c r="D15335" s="222" t="s">
        <v>167</v>
      </c>
      <c r="E15335" s="199" t="s">
        <v>163</v>
      </c>
      <c r="F15335" s="200" t="s">
        <v>3279</v>
      </c>
      <c r="G15335" s="200" t="s">
        <v>3280</v>
      </c>
      <c r="H15335" s="200"/>
      <c r="I15335" s="200">
        <v>45635</v>
      </c>
      <c r="J15335" s="143">
        <f t="shared" si="239"/>
        <v>45635</v>
      </c>
      <c r="K15335" s="202">
        <v>2</v>
      </c>
      <c r="L15335" s="285" t="s">
        <v>4542</v>
      </c>
      <c r="M15335" s="223"/>
      <c r="N15335" s="203"/>
      <c r="O15335" s="222" t="s">
        <v>326</v>
      </c>
    </row>
    <row r="15336" spans="1:15" ht="29.25" customHeight="1">
      <c r="A15336" s="221" t="s">
        <v>2860</v>
      </c>
      <c r="B15336" s="221" t="s">
        <v>795</v>
      </c>
      <c r="C15336" s="222" t="s">
        <v>796</v>
      </c>
      <c r="D15336" s="222" t="s">
        <v>167</v>
      </c>
      <c r="E15336" s="199" t="s">
        <v>163</v>
      </c>
      <c r="F15336" s="200" t="s">
        <v>4750</v>
      </c>
      <c r="G15336" s="200" t="s">
        <v>4751</v>
      </c>
      <c r="H15336" s="200" t="s">
        <v>52</v>
      </c>
      <c r="I15336" s="200">
        <v>45635</v>
      </c>
      <c r="J15336" s="143">
        <f t="shared" si="239"/>
        <v>45635</v>
      </c>
      <c r="K15336" s="202">
        <v>2.5</v>
      </c>
      <c r="L15336" s="285" t="s">
        <v>4402</v>
      </c>
      <c r="M15336" s="223"/>
      <c r="N15336" s="203">
        <v>1.8660714285714299</v>
      </c>
      <c r="O15336" s="222" t="s">
        <v>970</v>
      </c>
    </row>
    <row r="15337" spans="1:15" ht="29.25" customHeight="1">
      <c r="A15337" s="221" t="s">
        <v>2860</v>
      </c>
      <c r="B15337" s="221" t="s">
        <v>795</v>
      </c>
      <c r="C15337" s="222" t="s">
        <v>796</v>
      </c>
      <c r="D15337" s="222" t="s">
        <v>167</v>
      </c>
      <c r="E15337" s="199" t="s">
        <v>165</v>
      </c>
      <c r="F15337" s="200"/>
      <c r="G15337" s="200"/>
      <c r="H15337" s="200"/>
      <c r="I15337" s="200">
        <v>45636</v>
      </c>
      <c r="J15337" s="143">
        <f t="shared" si="239"/>
        <v>45636</v>
      </c>
      <c r="K15337" s="202">
        <v>8</v>
      </c>
      <c r="L15337" s="284" t="s">
        <v>4543</v>
      </c>
      <c r="M15337" s="223"/>
      <c r="N15337" s="203"/>
      <c r="O15337" s="222" t="s">
        <v>326</v>
      </c>
    </row>
    <row r="15338" spans="1:15" ht="29.25" customHeight="1">
      <c r="A15338" s="221" t="s">
        <v>2860</v>
      </c>
      <c r="B15338" s="221" t="s">
        <v>795</v>
      </c>
      <c r="C15338" s="222" t="s">
        <v>796</v>
      </c>
      <c r="D15338" s="222" t="s">
        <v>167</v>
      </c>
      <c r="E15338" s="199" t="s">
        <v>178</v>
      </c>
      <c r="F15338" s="200"/>
      <c r="G15338" s="200"/>
      <c r="H15338" s="200"/>
      <c r="I15338" s="200">
        <v>45637</v>
      </c>
      <c r="J15338" s="143">
        <f t="shared" si="239"/>
        <v>45637</v>
      </c>
      <c r="K15338" s="202">
        <v>1</v>
      </c>
      <c r="L15338" s="285" t="s">
        <v>4544</v>
      </c>
      <c r="M15338" s="223"/>
      <c r="N15338" s="203"/>
      <c r="O15338" s="222" t="s">
        <v>326</v>
      </c>
    </row>
    <row r="15339" spans="1:15" ht="29.25" customHeight="1">
      <c r="A15339" s="221" t="s">
        <v>2860</v>
      </c>
      <c r="B15339" s="221" t="s">
        <v>795</v>
      </c>
      <c r="C15339" s="222" t="s">
        <v>796</v>
      </c>
      <c r="D15339" s="222" t="s">
        <v>167</v>
      </c>
      <c r="E15339" s="199" t="s">
        <v>163</v>
      </c>
      <c r="F15339" s="200" t="s">
        <v>4750</v>
      </c>
      <c r="G15339" s="200" t="s">
        <v>4751</v>
      </c>
      <c r="H15339" s="200" t="s">
        <v>52</v>
      </c>
      <c r="I15339" s="200">
        <v>45637</v>
      </c>
      <c r="J15339" s="143">
        <f t="shared" si="239"/>
        <v>45637</v>
      </c>
      <c r="K15339" s="202">
        <v>3.5</v>
      </c>
      <c r="L15339" s="285" t="s">
        <v>4545</v>
      </c>
      <c r="M15339" s="223"/>
      <c r="N15339" s="203">
        <v>1.8660714285714299</v>
      </c>
      <c r="O15339" s="222" t="s">
        <v>970</v>
      </c>
    </row>
    <row r="15340" spans="1:15" ht="29.25" customHeight="1">
      <c r="A15340" s="221" t="s">
        <v>2860</v>
      </c>
      <c r="B15340" s="221" t="s">
        <v>795</v>
      </c>
      <c r="C15340" s="222" t="s">
        <v>796</v>
      </c>
      <c r="D15340" s="222" t="s">
        <v>167</v>
      </c>
      <c r="E15340" s="199" t="s">
        <v>163</v>
      </c>
      <c r="F15340" s="200" t="s">
        <v>2022</v>
      </c>
      <c r="G15340" s="200" t="s">
        <v>2023</v>
      </c>
      <c r="H15340" s="200" t="s">
        <v>329</v>
      </c>
      <c r="I15340" s="200">
        <v>45637</v>
      </c>
      <c r="J15340" s="143">
        <f t="shared" si="239"/>
        <v>45637</v>
      </c>
      <c r="K15340" s="202">
        <v>3.5</v>
      </c>
      <c r="L15340" s="284" t="s">
        <v>4546</v>
      </c>
      <c r="M15340" s="223"/>
      <c r="N15340" s="203">
        <v>0</v>
      </c>
      <c r="O15340" s="222" t="s">
        <v>326</v>
      </c>
    </row>
    <row r="15341" spans="1:15" ht="29.25" customHeight="1">
      <c r="A15341" s="221" t="s">
        <v>2860</v>
      </c>
      <c r="B15341" s="221" t="s">
        <v>795</v>
      </c>
      <c r="C15341" s="222" t="s">
        <v>796</v>
      </c>
      <c r="D15341" s="222" t="s">
        <v>167</v>
      </c>
      <c r="E15341" s="199" t="s">
        <v>178</v>
      </c>
      <c r="F15341" s="200"/>
      <c r="G15341" s="200"/>
      <c r="H15341" s="200"/>
      <c r="I15341" s="200">
        <v>45638</v>
      </c>
      <c r="J15341" s="143">
        <f t="shared" si="239"/>
        <v>45638</v>
      </c>
      <c r="K15341" s="202">
        <v>1</v>
      </c>
      <c r="L15341" s="284" t="s">
        <v>4705</v>
      </c>
      <c r="M15341" s="223"/>
      <c r="N15341" s="203"/>
      <c r="O15341" s="222" t="s">
        <v>326</v>
      </c>
    </row>
    <row r="15342" spans="1:15" ht="29.25" customHeight="1">
      <c r="A15342" s="221" t="s">
        <v>2860</v>
      </c>
      <c r="B15342" s="221" t="s">
        <v>795</v>
      </c>
      <c r="C15342" s="222" t="s">
        <v>796</v>
      </c>
      <c r="D15342" s="222" t="s">
        <v>167</v>
      </c>
      <c r="E15342" s="199" t="s">
        <v>163</v>
      </c>
      <c r="F15342" s="200" t="s">
        <v>3279</v>
      </c>
      <c r="G15342" s="200" t="s">
        <v>3280</v>
      </c>
      <c r="H15342" s="200" t="s">
        <v>329</v>
      </c>
      <c r="I15342" s="200">
        <v>45638</v>
      </c>
      <c r="J15342" s="143">
        <f t="shared" si="239"/>
        <v>45638</v>
      </c>
      <c r="K15342" s="202">
        <v>3</v>
      </c>
      <c r="L15342" s="285" t="s">
        <v>470</v>
      </c>
      <c r="M15342" s="223"/>
      <c r="N15342" s="203">
        <v>0.375</v>
      </c>
      <c r="O15342" s="222" t="s">
        <v>968</v>
      </c>
    </row>
    <row r="15343" spans="1:15" ht="29.25" customHeight="1">
      <c r="A15343" s="221" t="s">
        <v>2860</v>
      </c>
      <c r="B15343" s="221" t="s">
        <v>795</v>
      </c>
      <c r="C15343" s="222" t="s">
        <v>796</v>
      </c>
      <c r="D15343" s="222" t="s">
        <v>167</v>
      </c>
      <c r="E15343" s="199" t="s">
        <v>163</v>
      </c>
      <c r="F15343" s="200" t="s">
        <v>4750</v>
      </c>
      <c r="G15343" s="200" t="s">
        <v>4751</v>
      </c>
      <c r="H15343" s="200" t="s">
        <v>52</v>
      </c>
      <c r="I15343" s="200">
        <v>45638</v>
      </c>
      <c r="J15343" s="143">
        <f t="shared" si="239"/>
        <v>45638</v>
      </c>
      <c r="K15343" s="202">
        <v>2</v>
      </c>
      <c r="L15343" s="285" t="s">
        <v>4545</v>
      </c>
      <c r="M15343" s="223"/>
      <c r="N15343" s="203">
        <v>1.8660714285714299</v>
      </c>
      <c r="O15343" s="222" t="s">
        <v>970</v>
      </c>
    </row>
    <row r="15344" spans="1:15" ht="29.25" customHeight="1">
      <c r="A15344" s="221" t="s">
        <v>2860</v>
      </c>
      <c r="B15344" s="221" t="s">
        <v>795</v>
      </c>
      <c r="C15344" s="222" t="s">
        <v>796</v>
      </c>
      <c r="D15344" s="222" t="s">
        <v>167</v>
      </c>
      <c r="E15344" s="199" t="s">
        <v>163</v>
      </c>
      <c r="F15344" s="200" t="s">
        <v>2022</v>
      </c>
      <c r="G15344" s="200" t="s">
        <v>2023</v>
      </c>
      <c r="H15344" s="200" t="s">
        <v>329</v>
      </c>
      <c r="I15344" s="200">
        <v>45638</v>
      </c>
      <c r="J15344" s="143">
        <f t="shared" si="239"/>
        <v>45638</v>
      </c>
      <c r="K15344" s="202">
        <v>2</v>
      </c>
      <c r="L15344" s="285" t="s">
        <v>4704</v>
      </c>
      <c r="M15344" s="223"/>
      <c r="N15344" s="203">
        <v>0</v>
      </c>
      <c r="O15344" s="222" t="s">
        <v>326</v>
      </c>
    </row>
    <row r="15345" spans="1:15" ht="29.25" customHeight="1">
      <c r="A15345" s="221" t="s">
        <v>2860</v>
      </c>
      <c r="B15345" s="221" t="s">
        <v>795</v>
      </c>
      <c r="C15345" s="222" t="s">
        <v>796</v>
      </c>
      <c r="D15345" s="222" t="s">
        <v>167</v>
      </c>
      <c r="E15345" s="199" t="s">
        <v>163</v>
      </c>
      <c r="F15345" s="200" t="s">
        <v>2580</v>
      </c>
      <c r="G15345" s="200" t="s">
        <v>2581</v>
      </c>
      <c r="H15345" s="200"/>
      <c r="I15345" s="200">
        <v>45639</v>
      </c>
      <c r="J15345" s="143">
        <f t="shared" si="239"/>
        <v>45639</v>
      </c>
      <c r="K15345" s="202">
        <v>2</v>
      </c>
      <c r="L15345" s="285" t="s">
        <v>4707</v>
      </c>
      <c r="M15345" s="223"/>
      <c r="N15345" s="203"/>
      <c r="O15345" s="222" t="s">
        <v>326</v>
      </c>
    </row>
    <row r="15346" spans="1:15" ht="29.25" customHeight="1">
      <c r="A15346" s="221" t="s">
        <v>2860</v>
      </c>
      <c r="B15346" s="221" t="s">
        <v>795</v>
      </c>
      <c r="C15346" s="222" t="s">
        <v>796</v>
      </c>
      <c r="D15346" s="222" t="s">
        <v>167</v>
      </c>
      <c r="E15346" s="199" t="s">
        <v>166</v>
      </c>
      <c r="F15346" s="200"/>
      <c r="G15346" s="200"/>
      <c r="H15346" s="200"/>
      <c r="I15346" s="200">
        <v>45639</v>
      </c>
      <c r="J15346" s="143">
        <f t="shared" si="239"/>
        <v>45639</v>
      </c>
      <c r="K15346" s="202">
        <v>2</v>
      </c>
      <c r="L15346" s="285" t="s">
        <v>4708</v>
      </c>
      <c r="M15346" s="223"/>
      <c r="N15346" s="203"/>
      <c r="O15346" s="222" t="s">
        <v>326</v>
      </c>
    </row>
    <row r="15347" spans="1:15" ht="29.25" customHeight="1">
      <c r="A15347" s="221" t="s">
        <v>2860</v>
      </c>
      <c r="B15347" s="221" t="s">
        <v>795</v>
      </c>
      <c r="C15347" s="222" t="s">
        <v>796</v>
      </c>
      <c r="D15347" s="222" t="s">
        <v>167</v>
      </c>
      <c r="E15347" s="199" t="s">
        <v>163</v>
      </c>
      <c r="F15347" s="200" t="s">
        <v>4750</v>
      </c>
      <c r="G15347" s="200" t="s">
        <v>4751</v>
      </c>
      <c r="H15347" s="200" t="s">
        <v>52</v>
      </c>
      <c r="I15347" s="200">
        <v>45639</v>
      </c>
      <c r="J15347" s="143">
        <f t="shared" si="239"/>
        <v>45639</v>
      </c>
      <c r="K15347" s="202">
        <v>4</v>
      </c>
      <c r="L15347" s="285" t="s">
        <v>4706</v>
      </c>
      <c r="M15347" s="223"/>
      <c r="N15347" s="203">
        <v>1.8660714285714299</v>
      </c>
      <c r="O15347" s="222" t="s">
        <v>970</v>
      </c>
    </row>
    <row r="15348" spans="1:15" ht="29.25" customHeight="1">
      <c r="A15348" s="221" t="s">
        <v>2860</v>
      </c>
      <c r="B15348" s="221" t="s">
        <v>795</v>
      </c>
      <c r="C15348" s="222" t="s">
        <v>796</v>
      </c>
      <c r="D15348" s="222" t="s">
        <v>167</v>
      </c>
      <c r="E15348" s="199" t="s">
        <v>163</v>
      </c>
      <c r="F15348" s="200" t="s">
        <v>4557</v>
      </c>
      <c r="G15348" s="200" t="s">
        <v>4558</v>
      </c>
      <c r="H15348" s="200"/>
      <c r="I15348" s="200">
        <v>45642</v>
      </c>
      <c r="J15348" s="143">
        <f t="shared" si="239"/>
        <v>45642</v>
      </c>
      <c r="K15348" s="202">
        <v>3</v>
      </c>
      <c r="L15348" s="284" t="s">
        <v>4709</v>
      </c>
      <c r="M15348" s="223"/>
      <c r="N15348" s="203"/>
      <c r="O15348" s="222" t="s">
        <v>326</v>
      </c>
    </row>
    <row r="15349" spans="1:15" ht="29.25" customHeight="1">
      <c r="A15349" s="221" t="s">
        <v>2860</v>
      </c>
      <c r="B15349" s="221" t="s">
        <v>795</v>
      </c>
      <c r="C15349" s="222" t="s">
        <v>796</v>
      </c>
      <c r="D15349" s="222" t="s">
        <v>167</v>
      </c>
      <c r="E15349" s="199" t="s">
        <v>165</v>
      </c>
      <c r="F15349" s="200"/>
      <c r="G15349" s="200"/>
      <c r="H15349" s="200"/>
      <c r="I15349" s="200">
        <v>45642</v>
      </c>
      <c r="J15349" s="143">
        <f t="shared" si="239"/>
        <v>45642</v>
      </c>
      <c r="K15349" s="202">
        <v>4</v>
      </c>
      <c r="L15349" s="285" t="s">
        <v>4907</v>
      </c>
      <c r="M15349" s="223"/>
      <c r="N15349" s="203"/>
      <c r="O15349" s="222" t="s">
        <v>326</v>
      </c>
    </row>
    <row r="15350" spans="1:15" ht="29.25" customHeight="1">
      <c r="A15350" s="221" t="s">
        <v>2860</v>
      </c>
      <c r="B15350" s="221" t="s">
        <v>795</v>
      </c>
      <c r="C15350" s="222" t="s">
        <v>796</v>
      </c>
      <c r="D15350" s="222" t="s">
        <v>167</v>
      </c>
      <c r="E15350" s="199" t="s">
        <v>178</v>
      </c>
      <c r="F15350" s="200"/>
      <c r="G15350" s="200"/>
      <c r="H15350" s="200"/>
      <c r="I15350" s="200">
        <v>45642</v>
      </c>
      <c r="J15350" s="143">
        <f t="shared" si="239"/>
        <v>45642</v>
      </c>
      <c r="K15350" s="202">
        <v>1</v>
      </c>
      <c r="L15350" s="284" t="s">
        <v>4710</v>
      </c>
      <c r="M15350" s="223"/>
      <c r="N15350" s="203"/>
      <c r="O15350" s="222" t="s">
        <v>326</v>
      </c>
    </row>
    <row r="15351" spans="1:15" ht="29.25" customHeight="1">
      <c r="A15351" s="221" t="s">
        <v>2860</v>
      </c>
      <c r="B15351" s="221" t="s">
        <v>795</v>
      </c>
      <c r="C15351" s="222" t="s">
        <v>796</v>
      </c>
      <c r="D15351" s="222" t="s">
        <v>167</v>
      </c>
      <c r="E15351" s="199" t="s">
        <v>163</v>
      </c>
      <c r="F15351" s="200" t="s">
        <v>4557</v>
      </c>
      <c r="G15351" s="200" t="s">
        <v>4558</v>
      </c>
      <c r="H15351" s="200"/>
      <c r="I15351" s="200">
        <v>45643</v>
      </c>
      <c r="J15351" s="143">
        <f t="shared" si="239"/>
        <v>45643</v>
      </c>
      <c r="K15351" s="202">
        <v>4</v>
      </c>
      <c r="L15351" s="285" t="s">
        <v>4712</v>
      </c>
      <c r="M15351" s="223"/>
      <c r="N15351" s="203"/>
      <c r="O15351" s="222" t="s">
        <v>326</v>
      </c>
    </row>
    <row r="15352" spans="1:15" ht="29.25" customHeight="1">
      <c r="A15352" s="221" t="s">
        <v>2860</v>
      </c>
      <c r="B15352" s="221" t="s">
        <v>795</v>
      </c>
      <c r="C15352" s="222" t="s">
        <v>796</v>
      </c>
      <c r="D15352" s="222" t="s">
        <v>167</v>
      </c>
      <c r="E15352" s="199" t="s">
        <v>163</v>
      </c>
      <c r="F15352" s="200" t="s">
        <v>2580</v>
      </c>
      <c r="G15352" s="200" t="s">
        <v>2581</v>
      </c>
      <c r="H15352" s="200" t="s">
        <v>4559</v>
      </c>
      <c r="I15352" s="200">
        <v>45643</v>
      </c>
      <c r="J15352" s="143">
        <f t="shared" si="239"/>
        <v>45643</v>
      </c>
      <c r="K15352" s="202">
        <v>4</v>
      </c>
      <c r="L15352" s="284" t="s">
        <v>4711</v>
      </c>
      <c r="M15352" s="223"/>
      <c r="N15352" s="203">
        <v>3.625</v>
      </c>
      <c r="O15352" s="222" t="s">
        <v>968</v>
      </c>
    </row>
    <row r="15353" spans="1:15" ht="29.25" customHeight="1">
      <c r="A15353" s="221" t="s">
        <v>2860</v>
      </c>
      <c r="B15353" s="221" t="s">
        <v>795</v>
      </c>
      <c r="C15353" s="222" t="s">
        <v>796</v>
      </c>
      <c r="D15353" s="222" t="s">
        <v>167</v>
      </c>
      <c r="E15353" s="199" t="s">
        <v>163</v>
      </c>
      <c r="F15353" s="200" t="s">
        <v>4557</v>
      </c>
      <c r="G15353" s="200" t="s">
        <v>4558</v>
      </c>
      <c r="H15353" s="200" t="s">
        <v>52</v>
      </c>
      <c r="I15353" s="200">
        <v>45644</v>
      </c>
      <c r="J15353" s="143">
        <f t="shared" si="239"/>
        <v>45644</v>
      </c>
      <c r="K15353" s="202">
        <v>8</v>
      </c>
      <c r="L15353" s="284" t="s">
        <v>4138</v>
      </c>
      <c r="M15353" s="223"/>
      <c r="N15353" s="203">
        <v>25.375</v>
      </c>
      <c r="O15353" s="222" t="s">
        <v>958</v>
      </c>
    </row>
    <row r="15354" spans="1:15" ht="29.25" customHeight="1">
      <c r="A15354" s="221" t="s">
        <v>2860</v>
      </c>
      <c r="B15354" s="221" t="s">
        <v>795</v>
      </c>
      <c r="C15354" s="222" t="s">
        <v>796</v>
      </c>
      <c r="D15354" s="222" t="s">
        <v>167</v>
      </c>
      <c r="E15354" s="199" t="s">
        <v>165</v>
      </c>
      <c r="F15354" s="200"/>
      <c r="G15354" s="200"/>
      <c r="H15354" s="200"/>
      <c r="I15354" s="200">
        <v>45645</v>
      </c>
      <c r="J15354" s="143">
        <f t="shared" si="239"/>
        <v>45645</v>
      </c>
      <c r="K15354" s="202">
        <v>8</v>
      </c>
      <c r="L15354" s="284" t="s">
        <v>1064</v>
      </c>
      <c r="M15354" s="223"/>
      <c r="N15354" s="203"/>
      <c r="O15354" s="222" t="s">
        <v>326</v>
      </c>
    </row>
    <row r="15355" spans="1:15" ht="29.25" customHeight="1">
      <c r="A15355" s="221" t="s">
        <v>2860</v>
      </c>
      <c r="B15355" s="221" t="s">
        <v>795</v>
      </c>
      <c r="C15355" s="222" t="s">
        <v>796</v>
      </c>
      <c r="D15355" s="222" t="s">
        <v>167</v>
      </c>
      <c r="E15355" s="199" t="s">
        <v>178</v>
      </c>
      <c r="F15355" s="200"/>
      <c r="G15355" s="200"/>
      <c r="H15355" s="200"/>
      <c r="I15355" s="200">
        <v>45646</v>
      </c>
      <c r="J15355" s="143">
        <f t="shared" si="239"/>
        <v>45646</v>
      </c>
      <c r="K15355" s="202">
        <v>1</v>
      </c>
      <c r="L15355" s="285" t="s">
        <v>4908</v>
      </c>
      <c r="M15355" s="223"/>
      <c r="N15355" s="203"/>
      <c r="O15355" s="222" t="s">
        <v>326</v>
      </c>
    </row>
    <row r="15356" spans="1:15" ht="29.25" customHeight="1">
      <c r="A15356" s="221" t="s">
        <v>2860</v>
      </c>
      <c r="B15356" s="221" t="s">
        <v>795</v>
      </c>
      <c r="C15356" s="222" t="s">
        <v>796</v>
      </c>
      <c r="D15356" s="222" t="s">
        <v>167</v>
      </c>
      <c r="E15356" s="199" t="s">
        <v>171</v>
      </c>
      <c r="F15356" s="200"/>
      <c r="G15356" s="200"/>
      <c r="H15356" s="200"/>
      <c r="I15356" s="200">
        <v>45646</v>
      </c>
      <c r="J15356" s="143">
        <f t="shared" si="239"/>
        <v>45646</v>
      </c>
      <c r="K15356" s="202">
        <v>2</v>
      </c>
      <c r="L15356" s="284" t="s">
        <v>4909</v>
      </c>
      <c r="M15356" s="223"/>
      <c r="N15356" s="203"/>
      <c r="O15356" s="222" t="s">
        <v>326</v>
      </c>
    </row>
    <row r="15357" spans="1:15" ht="29.25" customHeight="1">
      <c r="A15357" s="221" t="s">
        <v>2860</v>
      </c>
      <c r="B15357" s="221" t="s">
        <v>795</v>
      </c>
      <c r="C15357" s="222" t="s">
        <v>796</v>
      </c>
      <c r="D15357" s="222" t="s">
        <v>167</v>
      </c>
      <c r="E15357" s="199" t="s">
        <v>163</v>
      </c>
      <c r="F15357" s="200" t="s">
        <v>4557</v>
      </c>
      <c r="G15357" s="200" t="s">
        <v>4558</v>
      </c>
      <c r="H15357" s="200" t="s">
        <v>52</v>
      </c>
      <c r="I15357" s="200">
        <v>45646</v>
      </c>
      <c r="J15357" s="143">
        <f t="shared" si="239"/>
        <v>45646</v>
      </c>
      <c r="K15357" s="202">
        <v>7</v>
      </c>
      <c r="L15357" s="284" t="s">
        <v>4910</v>
      </c>
      <c r="M15357" s="223"/>
      <c r="N15357" s="203">
        <v>25.375</v>
      </c>
      <c r="O15357" s="222" t="s">
        <v>958</v>
      </c>
    </row>
    <row r="15358" spans="1:15" ht="29.25" customHeight="1">
      <c r="A15358" s="221" t="s">
        <v>2860</v>
      </c>
      <c r="B15358" s="221" t="s">
        <v>795</v>
      </c>
      <c r="C15358" s="222" t="s">
        <v>796</v>
      </c>
      <c r="D15358" s="222" t="s">
        <v>167</v>
      </c>
      <c r="E15358" s="199" t="s">
        <v>163</v>
      </c>
      <c r="F15358" s="200" t="s">
        <v>4557</v>
      </c>
      <c r="G15358" s="200" t="s">
        <v>4558</v>
      </c>
      <c r="H15358" s="200" t="s">
        <v>52</v>
      </c>
      <c r="I15358" s="200">
        <v>45649</v>
      </c>
      <c r="J15358" s="143">
        <f t="shared" si="239"/>
        <v>45649</v>
      </c>
      <c r="K15358" s="202">
        <v>8</v>
      </c>
      <c r="L15358" s="284" t="s">
        <v>5026</v>
      </c>
      <c r="M15358" s="223"/>
      <c r="N15358" s="203">
        <v>25.375</v>
      </c>
      <c r="O15358" s="222" t="s">
        <v>958</v>
      </c>
    </row>
    <row r="15359" spans="1:15" ht="29.25" customHeight="1">
      <c r="A15359" s="221" t="s">
        <v>2860</v>
      </c>
      <c r="B15359" s="221" t="s">
        <v>795</v>
      </c>
      <c r="C15359" s="222" t="s">
        <v>796</v>
      </c>
      <c r="D15359" s="222" t="s">
        <v>167</v>
      </c>
      <c r="E15359" s="199" t="s">
        <v>163</v>
      </c>
      <c r="F15359" s="200" t="s">
        <v>2580</v>
      </c>
      <c r="G15359" s="200" t="s">
        <v>2581</v>
      </c>
      <c r="H15359" s="200" t="s">
        <v>4559</v>
      </c>
      <c r="I15359" s="200">
        <v>45650</v>
      </c>
      <c r="J15359" s="143">
        <f t="shared" si="239"/>
        <v>45650</v>
      </c>
      <c r="K15359" s="202">
        <v>8</v>
      </c>
      <c r="L15359" s="285" t="s">
        <v>5027</v>
      </c>
      <c r="M15359" s="223"/>
      <c r="N15359" s="203">
        <v>3.625</v>
      </c>
      <c r="O15359" s="222" t="s">
        <v>968</v>
      </c>
    </row>
    <row r="15360" spans="1:15" ht="29.25" customHeight="1">
      <c r="A15360" s="221" t="s">
        <v>2860</v>
      </c>
      <c r="B15360" s="221" t="s">
        <v>795</v>
      </c>
      <c r="C15360" s="222" t="s">
        <v>796</v>
      </c>
      <c r="D15360" s="222" t="s">
        <v>167</v>
      </c>
      <c r="E15360" s="199" t="s">
        <v>178</v>
      </c>
      <c r="F15360" s="200"/>
      <c r="G15360" s="200"/>
      <c r="H15360" s="200"/>
      <c r="I15360" s="200">
        <v>45651</v>
      </c>
      <c r="J15360" s="143">
        <f t="shared" si="239"/>
        <v>45651</v>
      </c>
      <c r="K15360" s="202">
        <v>1.5</v>
      </c>
      <c r="L15360" s="285" t="s">
        <v>5029</v>
      </c>
      <c r="M15360" s="223"/>
      <c r="N15360" s="203"/>
      <c r="O15360" s="222" t="s">
        <v>326</v>
      </c>
    </row>
    <row r="15361" spans="1:15" ht="29.25" customHeight="1">
      <c r="A15361" s="221" t="s">
        <v>2860</v>
      </c>
      <c r="B15361" s="221" t="s">
        <v>795</v>
      </c>
      <c r="C15361" s="222" t="s">
        <v>796</v>
      </c>
      <c r="D15361" s="222" t="s">
        <v>167</v>
      </c>
      <c r="E15361" s="199" t="s">
        <v>165</v>
      </c>
      <c r="F15361" s="200"/>
      <c r="G15361" s="200"/>
      <c r="H15361" s="200"/>
      <c r="I15361" s="200">
        <v>45651</v>
      </c>
      <c r="J15361" s="143">
        <f t="shared" si="239"/>
        <v>45651</v>
      </c>
      <c r="K15361" s="202">
        <v>3.5</v>
      </c>
      <c r="L15361" s="284" t="s">
        <v>5030</v>
      </c>
      <c r="M15361" s="223"/>
      <c r="N15361" s="203"/>
      <c r="O15361" s="222" t="s">
        <v>326</v>
      </c>
    </row>
    <row r="15362" spans="1:15" ht="29.25" customHeight="1">
      <c r="A15362" s="221" t="s">
        <v>2860</v>
      </c>
      <c r="B15362" s="221" t="s">
        <v>795</v>
      </c>
      <c r="C15362" s="222" t="s">
        <v>796</v>
      </c>
      <c r="D15362" s="222" t="s">
        <v>167</v>
      </c>
      <c r="E15362" s="199" t="s">
        <v>163</v>
      </c>
      <c r="F15362" s="200" t="s">
        <v>4557</v>
      </c>
      <c r="G15362" s="200" t="s">
        <v>4558</v>
      </c>
      <c r="H15362" s="200" t="s">
        <v>81</v>
      </c>
      <c r="I15362" s="200">
        <v>45651</v>
      </c>
      <c r="J15362" s="143">
        <f t="shared" si="239"/>
        <v>45651</v>
      </c>
      <c r="K15362" s="202">
        <v>3</v>
      </c>
      <c r="L15362" s="285" t="s">
        <v>5028</v>
      </c>
      <c r="M15362" s="223"/>
      <c r="N15362" s="203">
        <v>0.46250000000000002</v>
      </c>
      <c r="O15362" s="222" t="s">
        <v>943</v>
      </c>
    </row>
    <row r="15363" spans="1:15" ht="29.25" customHeight="1">
      <c r="A15363" s="221" t="s">
        <v>2860</v>
      </c>
      <c r="B15363" s="221" t="s">
        <v>795</v>
      </c>
      <c r="C15363" s="222" t="s">
        <v>796</v>
      </c>
      <c r="D15363" s="222" t="s">
        <v>167</v>
      </c>
      <c r="E15363" s="199" t="s">
        <v>178</v>
      </c>
      <c r="F15363" s="200"/>
      <c r="G15363" s="200"/>
      <c r="H15363" s="200"/>
      <c r="I15363" s="200">
        <v>45652</v>
      </c>
      <c r="J15363" s="143">
        <f t="shared" ref="J15363:J15426" si="240">I15363</f>
        <v>45652</v>
      </c>
      <c r="K15363" s="202">
        <v>1</v>
      </c>
      <c r="L15363" s="285" t="s">
        <v>3400</v>
      </c>
      <c r="M15363" s="223"/>
      <c r="N15363" s="203"/>
      <c r="O15363" s="222" t="s">
        <v>326</v>
      </c>
    </row>
    <row r="15364" spans="1:15" ht="29.25" customHeight="1">
      <c r="A15364" s="221" t="s">
        <v>2860</v>
      </c>
      <c r="B15364" s="221" t="s">
        <v>795</v>
      </c>
      <c r="C15364" s="222" t="s">
        <v>796</v>
      </c>
      <c r="D15364" s="222" t="s">
        <v>167</v>
      </c>
      <c r="E15364" s="199" t="s">
        <v>163</v>
      </c>
      <c r="F15364" s="200" t="s">
        <v>4557</v>
      </c>
      <c r="G15364" s="200" t="s">
        <v>4558</v>
      </c>
      <c r="H15364" s="200" t="s">
        <v>52</v>
      </c>
      <c r="I15364" s="200">
        <v>45652</v>
      </c>
      <c r="J15364" s="143">
        <f t="shared" si="240"/>
        <v>45652</v>
      </c>
      <c r="K15364" s="202">
        <v>7</v>
      </c>
      <c r="L15364" s="285" t="s">
        <v>5031</v>
      </c>
      <c r="M15364" s="223"/>
      <c r="N15364" s="203">
        <v>25.375</v>
      </c>
      <c r="O15364" s="222" t="s">
        <v>958</v>
      </c>
    </row>
    <row r="15365" spans="1:15" ht="29.25" customHeight="1">
      <c r="A15365" s="221" t="s">
        <v>2860</v>
      </c>
      <c r="B15365" s="221" t="s">
        <v>795</v>
      </c>
      <c r="C15365" s="222" t="s">
        <v>796</v>
      </c>
      <c r="D15365" s="222" t="s">
        <v>167</v>
      </c>
      <c r="E15365" s="199" t="s">
        <v>163</v>
      </c>
      <c r="F15365" s="200" t="s">
        <v>4557</v>
      </c>
      <c r="G15365" s="200" t="s">
        <v>4558</v>
      </c>
      <c r="H15365" s="200" t="s">
        <v>81</v>
      </c>
      <c r="I15365" s="200">
        <v>45653</v>
      </c>
      <c r="J15365" s="143">
        <f t="shared" si="240"/>
        <v>45653</v>
      </c>
      <c r="K15365" s="202">
        <v>4</v>
      </c>
      <c r="L15365" s="285" t="s">
        <v>5032</v>
      </c>
      <c r="M15365" s="223"/>
      <c r="N15365" s="203">
        <v>0.46250000000000002</v>
      </c>
      <c r="O15365" s="222" t="s">
        <v>943</v>
      </c>
    </row>
    <row r="15366" spans="1:15" ht="29.25" customHeight="1">
      <c r="A15366" s="221" t="s">
        <v>2860</v>
      </c>
      <c r="B15366" s="221" t="s">
        <v>795</v>
      </c>
      <c r="C15366" s="222" t="s">
        <v>796</v>
      </c>
      <c r="D15366" s="222" t="s">
        <v>167</v>
      </c>
      <c r="E15366" s="199" t="s">
        <v>163</v>
      </c>
      <c r="F15366" s="200" t="s">
        <v>4750</v>
      </c>
      <c r="G15366" s="200" t="s">
        <v>4751</v>
      </c>
      <c r="H15366" s="200" t="s">
        <v>52</v>
      </c>
      <c r="I15366" s="200">
        <v>45653</v>
      </c>
      <c r="J15366" s="143">
        <f t="shared" si="240"/>
        <v>45653</v>
      </c>
      <c r="K15366" s="202">
        <v>4</v>
      </c>
      <c r="L15366" s="285" t="s">
        <v>4402</v>
      </c>
      <c r="M15366" s="223"/>
      <c r="N15366" s="203">
        <v>1.8660714285714299</v>
      </c>
      <c r="O15366" s="222" t="s">
        <v>970</v>
      </c>
    </row>
    <row r="15367" spans="1:15" ht="29.25" customHeight="1">
      <c r="A15367" s="221" t="s">
        <v>2860</v>
      </c>
      <c r="B15367" s="221" t="s">
        <v>795</v>
      </c>
      <c r="C15367" s="222" t="s">
        <v>796</v>
      </c>
      <c r="D15367" s="222" t="s">
        <v>167</v>
      </c>
      <c r="E15367" s="199" t="s">
        <v>178</v>
      </c>
      <c r="F15367" s="200"/>
      <c r="G15367" s="200"/>
      <c r="H15367" s="200"/>
      <c r="I15367" s="200">
        <v>45656</v>
      </c>
      <c r="J15367" s="143">
        <f t="shared" si="240"/>
        <v>45656</v>
      </c>
      <c r="K15367" s="202">
        <v>2</v>
      </c>
      <c r="L15367" s="284" t="s">
        <v>5033</v>
      </c>
      <c r="M15367" s="223"/>
      <c r="N15367" s="203"/>
      <c r="O15367" s="222" t="s">
        <v>326</v>
      </c>
    </row>
    <row r="15368" spans="1:15" ht="29.25" customHeight="1">
      <c r="A15368" s="221" t="s">
        <v>2860</v>
      </c>
      <c r="B15368" s="221" t="s">
        <v>795</v>
      </c>
      <c r="C15368" s="222" t="s">
        <v>796</v>
      </c>
      <c r="D15368" s="222" t="s">
        <v>167</v>
      </c>
      <c r="E15368" s="199" t="s">
        <v>163</v>
      </c>
      <c r="F15368" s="200" t="s">
        <v>4557</v>
      </c>
      <c r="G15368" s="200" t="s">
        <v>4558</v>
      </c>
      <c r="H15368" s="200" t="s">
        <v>52</v>
      </c>
      <c r="I15368" s="200">
        <v>45656</v>
      </c>
      <c r="J15368" s="143">
        <f t="shared" si="240"/>
        <v>45656</v>
      </c>
      <c r="K15368" s="202">
        <v>6</v>
      </c>
      <c r="L15368" s="285" t="s">
        <v>5034</v>
      </c>
      <c r="M15368" s="223"/>
      <c r="N15368" s="203">
        <v>25.375</v>
      </c>
      <c r="O15368" s="222" t="s">
        <v>958</v>
      </c>
    </row>
    <row r="15369" spans="1:15" ht="29.25" customHeight="1">
      <c r="A15369" s="221" t="s">
        <v>2860</v>
      </c>
      <c r="B15369" s="221" t="s">
        <v>795</v>
      </c>
      <c r="C15369" s="222" t="s">
        <v>796</v>
      </c>
      <c r="D15369" s="222" t="s">
        <v>167</v>
      </c>
      <c r="E15369" s="199" t="s">
        <v>165</v>
      </c>
      <c r="F15369" s="200"/>
      <c r="G15369" s="200"/>
      <c r="H15369" s="200"/>
      <c r="I15369" s="200">
        <v>45657</v>
      </c>
      <c r="J15369" s="143">
        <f t="shared" si="240"/>
        <v>45657</v>
      </c>
      <c r="K15369" s="202">
        <v>3.5</v>
      </c>
      <c r="L15369" s="284" t="s">
        <v>5030</v>
      </c>
      <c r="M15369" s="223"/>
      <c r="N15369" s="203"/>
      <c r="O15369" s="222" t="s">
        <v>326</v>
      </c>
    </row>
    <row r="15370" spans="1:15" ht="29.25" customHeight="1">
      <c r="A15370" s="221" t="s">
        <v>2860</v>
      </c>
      <c r="B15370" s="221" t="s">
        <v>795</v>
      </c>
      <c r="C15370" s="222" t="s">
        <v>796</v>
      </c>
      <c r="D15370" s="222" t="s">
        <v>167</v>
      </c>
      <c r="E15370" s="199" t="s">
        <v>163</v>
      </c>
      <c r="F15370" s="200" t="s">
        <v>2580</v>
      </c>
      <c r="G15370" s="200" t="s">
        <v>2581</v>
      </c>
      <c r="H15370" s="200" t="s">
        <v>4559</v>
      </c>
      <c r="I15370" s="200">
        <v>45657</v>
      </c>
      <c r="J15370" s="143">
        <f t="shared" si="240"/>
        <v>45657</v>
      </c>
      <c r="K15370" s="202">
        <v>2</v>
      </c>
      <c r="L15370" s="284" t="s">
        <v>5035</v>
      </c>
      <c r="M15370" s="223"/>
      <c r="N15370" s="203">
        <v>3.625</v>
      </c>
      <c r="O15370" s="222" t="s">
        <v>968</v>
      </c>
    </row>
    <row r="15371" spans="1:15" ht="29.25" customHeight="1">
      <c r="A15371" s="221" t="s">
        <v>2860</v>
      </c>
      <c r="B15371" s="221" t="s">
        <v>795</v>
      </c>
      <c r="C15371" s="222" t="s">
        <v>796</v>
      </c>
      <c r="D15371" s="222" t="s">
        <v>167</v>
      </c>
      <c r="E15371" s="199" t="s">
        <v>163</v>
      </c>
      <c r="F15371" s="200" t="s">
        <v>4557</v>
      </c>
      <c r="G15371" s="200" t="s">
        <v>4558</v>
      </c>
      <c r="H15371" s="200" t="s">
        <v>81</v>
      </c>
      <c r="I15371" s="200">
        <v>45657</v>
      </c>
      <c r="J15371" s="143">
        <f t="shared" si="240"/>
        <v>45657</v>
      </c>
      <c r="K15371" s="202">
        <v>2.5</v>
      </c>
      <c r="L15371" s="285" t="s">
        <v>5036</v>
      </c>
      <c r="M15371" s="223"/>
      <c r="N15371" s="203">
        <v>0.46250000000000002</v>
      </c>
      <c r="O15371" s="222" t="s">
        <v>943</v>
      </c>
    </row>
    <row r="15372" spans="1:15" ht="29.25" customHeight="1">
      <c r="A15372" s="221" t="s">
        <v>2860</v>
      </c>
      <c r="B15372" s="221" t="s">
        <v>795</v>
      </c>
      <c r="C15372" s="222" t="s">
        <v>796</v>
      </c>
      <c r="D15372" s="222" t="s">
        <v>167</v>
      </c>
      <c r="E15372" s="199" t="s">
        <v>165</v>
      </c>
      <c r="F15372" s="200"/>
      <c r="G15372" s="200"/>
      <c r="H15372" s="200"/>
      <c r="I15372" s="200">
        <v>45658</v>
      </c>
      <c r="J15372" s="143">
        <f t="shared" si="240"/>
        <v>45658</v>
      </c>
      <c r="K15372" s="202">
        <v>8</v>
      </c>
      <c r="L15372" s="284" t="s">
        <v>5163</v>
      </c>
      <c r="M15372" s="223"/>
      <c r="N15372" s="203"/>
      <c r="O15372" s="222" t="s">
        <v>326</v>
      </c>
    </row>
    <row r="15373" spans="1:15" ht="29.25" customHeight="1">
      <c r="A15373" s="221" t="s">
        <v>2860</v>
      </c>
      <c r="B15373" s="221" t="s">
        <v>795</v>
      </c>
      <c r="C15373" s="222" t="s">
        <v>796</v>
      </c>
      <c r="D15373" s="222" t="s">
        <v>167</v>
      </c>
      <c r="E15373" s="199" t="s">
        <v>178</v>
      </c>
      <c r="F15373" s="200"/>
      <c r="G15373" s="200"/>
      <c r="H15373" s="200"/>
      <c r="I15373" s="200">
        <v>45659</v>
      </c>
      <c r="J15373" s="143">
        <f t="shared" si="240"/>
        <v>45659</v>
      </c>
      <c r="K15373" s="202">
        <v>1</v>
      </c>
      <c r="L15373" s="285" t="s">
        <v>218</v>
      </c>
      <c r="M15373" s="223"/>
      <c r="N15373" s="203"/>
      <c r="O15373" s="222" t="s">
        <v>326</v>
      </c>
    </row>
    <row r="15374" spans="1:15" ht="29.25" customHeight="1">
      <c r="A15374" s="221" t="s">
        <v>2860</v>
      </c>
      <c r="B15374" s="221" t="s">
        <v>795</v>
      </c>
      <c r="C15374" s="222" t="s">
        <v>796</v>
      </c>
      <c r="D15374" s="222" t="s">
        <v>167</v>
      </c>
      <c r="E15374" s="199" t="s">
        <v>163</v>
      </c>
      <c r="F15374" s="200" t="s">
        <v>4557</v>
      </c>
      <c r="G15374" s="200" t="s">
        <v>4558</v>
      </c>
      <c r="H15374" s="200" t="s">
        <v>81</v>
      </c>
      <c r="I15374" s="200">
        <v>45659</v>
      </c>
      <c r="J15374" s="143">
        <f t="shared" si="240"/>
        <v>45659</v>
      </c>
      <c r="K15374" s="202">
        <v>7</v>
      </c>
      <c r="L15374" s="284" t="s">
        <v>5164</v>
      </c>
      <c r="M15374" s="223"/>
      <c r="N15374" s="203">
        <v>0.46250000000000002</v>
      </c>
      <c r="O15374" s="222" t="s">
        <v>943</v>
      </c>
    </row>
    <row r="15375" spans="1:15" ht="29.25" customHeight="1">
      <c r="A15375" s="221" t="s">
        <v>2860</v>
      </c>
      <c r="B15375" s="221" t="s">
        <v>795</v>
      </c>
      <c r="C15375" s="222" t="s">
        <v>796</v>
      </c>
      <c r="D15375" s="222" t="s">
        <v>167</v>
      </c>
      <c r="E15375" s="199" t="s">
        <v>178</v>
      </c>
      <c r="F15375" s="200"/>
      <c r="G15375" s="200"/>
      <c r="H15375" s="200"/>
      <c r="I15375" s="200">
        <v>45660</v>
      </c>
      <c r="J15375" s="143">
        <f t="shared" si="240"/>
        <v>45660</v>
      </c>
      <c r="K15375" s="202">
        <v>2</v>
      </c>
      <c r="L15375" s="284" t="s">
        <v>5166</v>
      </c>
      <c r="M15375" s="223"/>
      <c r="N15375" s="203"/>
      <c r="O15375" s="222" t="s">
        <v>326</v>
      </c>
    </row>
    <row r="15376" spans="1:15" ht="29.25" customHeight="1">
      <c r="A15376" s="221" t="s">
        <v>2860</v>
      </c>
      <c r="B15376" s="221" t="s">
        <v>795</v>
      </c>
      <c r="C15376" s="222" t="s">
        <v>796</v>
      </c>
      <c r="D15376" s="222" t="s">
        <v>167</v>
      </c>
      <c r="E15376" s="199" t="s">
        <v>163</v>
      </c>
      <c r="F15376" s="200" t="s">
        <v>4750</v>
      </c>
      <c r="G15376" s="200" t="s">
        <v>4751</v>
      </c>
      <c r="H15376" s="200" t="s">
        <v>52</v>
      </c>
      <c r="I15376" s="200">
        <v>45660</v>
      </c>
      <c r="J15376" s="143">
        <f t="shared" si="240"/>
        <v>45660</v>
      </c>
      <c r="K15376" s="202">
        <v>6</v>
      </c>
      <c r="L15376" s="284" t="s">
        <v>5165</v>
      </c>
      <c r="M15376" s="223"/>
      <c r="N15376" s="203">
        <v>1.8660714285714299</v>
      </c>
      <c r="O15376" s="222" t="s">
        <v>970</v>
      </c>
    </row>
    <row r="15377" spans="1:15" ht="29.25" customHeight="1">
      <c r="A15377" s="221" t="s">
        <v>2860</v>
      </c>
      <c r="B15377" s="221" t="s">
        <v>795</v>
      </c>
      <c r="C15377" s="222" t="s">
        <v>796</v>
      </c>
      <c r="D15377" s="222" t="s">
        <v>167</v>
      </c>
      <c r="E15377" s="199" t="s">
        <v>163</v>
      </c>
      <c r="F15377" s="200" t="s">
        <v>4750</v>
      </c>
      <c r="G15377" s="200" t="s">
        <v>4751</v>
      </c>
      <c r="H15377" s="200" t="s">
        <v>52</v>
      </c>
      <c r="I15377" s="200">
        <v>45663</v>
      </c>
      <c r="J15377" s="143">
        <f t="shared" si="240"/>
        <v>45663</v>
      </c>
      <c r="K15377" s="202">
        <v>8</v>
      </c>
      <c r="L15377" s="285" t="s">
        <v>52</v>
      </c>
      <c r="M15377" s="223"/>
      <c r="N15377" s="203">
        <v>1.8660714285714299</v>
      </c>
      <c r="O15377" s="222" t="s">
        <v>970</v>
      </c>
    </row>
    <row r="15378" spans="1:15" ht="29.25" customHeight="1">
      <c r="A15378" s="221" t="s">
        <v>2860</v>
      </c>
      <c r="B15378" s="221" t="s">
        <v>795</v>
      </c>
      <c r="C15378" s="222" t="s">
        <v>796</v>
      </c>
      <c r="D15378" s="222" t="s">
        <v>167</v>
      </c>
      <c r="E15378" s="199" t="s">
        <v>166</v>
      </c>
      <c r="F15378" s="200"/>
      <c r="G15378" s="200"/>
      <c r="H15378" s="200"/>
      <c r="I15378" s="200">
        <v>45664</v>
      </c>
      <c r="J15378" s="143">
        <f t="shared" si="240"/>
        <v>45664</v>
      </c>
      <c r="K15378" s="202">
        <v>0.5</v>
      </c>
      <c r="L15378" s="285" t="s">
        <v>5327</v>
      </c>
      <c r="M15378" s="223"/>
      <c r="N15378" s="203"/>
      <c r="O15378" s="222" t="s">
        <v>326</v>
      </c>
    </row>
    <row r="15379" spans="1:15" ht="29.25" customHeight="1">
      <c r="A15379" s="221" t="s">
        <v>2860</v>
      </c>
      <c r="B15379" s="221" t="s">
        <v>795</v>
      </c>
      <c r="C15379" s="222" t="s">
        <v>796</v>
      </c>
      <c r="D15379" s="222" t="s">
        <v>167</v>
      </c>
      <c r="E15379" s="199" t="s">
        <v>163</v>
      </c>
      <c r="F15379" s="200" t="s">
        <v>4557</v>
      </c>
      <c r="G15379" s="200" t="s">
        <v>4558</v>
      </c>
      <c r="H15379" s="200" t="s">
        <v>52</v>
      </c>
      <c r="I15379" s="200">
        <v>45664</v>
      </c>
      <c r="J15379" s="143">
        <f t="shared" si="240"/>
        <v>45664</v>
      </c>
      <c r="K15379" s="202">
        <v>2.5</v>
      </c>
      <c r="L15379" s="284" t="s">
        <v>5325</v>
      </c>
      <c r="M15379" s="223"/>
      <c r="N15379" s="203">
        <v>25.375</v>
      </c>
      <c r="O15379" s="222" t="s">
        <v>958</v>
      </c>
    </row>
    <row r="15380" spans="1:15" ht="29.25" customHeight="1">
      <c r="A15380" s="221" t="s">
        <v>2860</v>
      </c>
      <c r="B15380" s="221" t="s">
        <v>795</v>
      </c>
      <c r="C15380" s="222" t="s">
        <v>796</v>
      </c>
      <c r="D15380" s="222" t="s">
        <v>167</v>
      </c>
      <c r="E15380" s="199" t="s">
        <v>163</v>
      </c>
      <c r="F15380" s="200" t="s">
        <v>4750</v>
      </c>
      <c r="G15380" s="200" t="s">
        <v>4751</v>
      </c>
      <c r="H15380" s="200" t="s">
        <v>52</v>
      </c>
      <c r="I15380" s="200">
        <v>45664</v>
      </c>
      <c r="J15380" s="143">
        <f t="shared" si="240"/>
        <v>45664</v>
      </c>
      <c r="K15380" s="202">
        <v>5</v>
      </c>
      <c r="L15380" s="284" t="s">
        <v>5326</v>
      </c>
      <c r="M15380" s="223"/>
      <c r="N15380" s="203">
        <v>1.8660714285714299</v>
      </c>
      <c r="O15380" s="222" t="s">
        <v>970</v>
      </c>
    </row>
    <row r="15381" spans="1:15" ht="29.25" customHeight="1">
      <c r="A15381" s="221" t="s">
        <v>2860</v>
      </c>
      <c r="B15381" s="221" t="s">
        <v>795</v>
      </c>
      <c r="C15381" s="222" t="s">
        <v>796</v>
      </c>
      <c r="D15381" s="222" t="s">
        <v>167</v>
      </c>
      <c r="E15381" s="199" t="s">
        <v>165</v>
      </c>
      <c r="F15381" s="200"/>
      <c r="G15381" s="200"/>
      <c r="H15381" s="200"/>
      <c r="I15381" s="200">
        <v>45665</v>
      </c>
      <c r="J15381" s="143">
        <f t="shared" si="240"/>
        <v>45665</v>
      </c>
      <c r="K15381" s="202">
        <v>8</v>
      </c>
      <c r="L15381" s="284" t="s">
        <v>1987</v>
      </c>
      <c r="M15381" s="223"/>
      <c r="N15381" s="203"/>
      <c r="O15381" s="222" t="s">
        <v>326</v>
      </c>
    </row>
    <row r="15382" spans="1:15" ht="29.25" customHeight="1">
      <c r="A15382" s="221" t="s">
        <v>2860</v>
      </c>
      <c r="B15382" s="221" t="s">
        <v>795</v>
      </c>
      <c r="C15382" s="222" t="s">
        <v>796</v>
      </c>
      <c r="D15382" s="222" t="s">
        <v>167</v>
      </c>
      <c r="E15382" s="199" t="s">
        <v>163</v>
      </c>
      <c r="F15382" s="200" t="s">
        <v>4557</v>
      </c>
      <c r="G15382" s="200" t="s">
        <v>4558</v>
      </c>
      <c r="H15382" s="200" t="s">
        <v>52</v>
      </c>
      <c r="I15382" s="200">
        <v>45666</v>
      </c>
      <c r="J15382" s="143">
        <f t="shared" si="240"/>
        <v>45666</v>
      </c>
      <c r="K15382" s="202">
        <v>8</v>
      </c>
      <c r="L15382" s="285" t="s">
        <v>5328</v>
      </c>
      <c r="M15382" s="223"/>
      <c r="N15382" s="203">
        <v>25.375</v>
      </c>
      <c r="O15382" s="222" t="s">
        <v>958</v>
      </c>
    </row>
    <row r="15383" spans="1:15" ht="29.25" customHeight="1">
      <c r="A15383" s="221" t="s">
        <v>2860</v>
      </c>
      <c r="B15383" s="221" t="s">
        <v>795</v>
      </c>
      <c r="C15383" s="222" t="s">
        <v>796</v>
      </c>
      <c r="D15383" s="222" t="s">
        <v>167</v>
      </c>
      <c r="E15383" s="199" t="s">
        <v>163</v>
      </c>
      <c r="F15383" s="200" t="s">
        <v>4557</v>
      </c>
      <c r="G15383" s="200" t="s">
        <v>4558</v>
      </c>
      <c r="H15383" s="200" t="s">
        <v>52</v>
      </c>
      <c r="I15383" s="200">
        <v>45667</v>
      </c>
      <c r="J15383" s="143">
        <f t="shared" si="240"/>
        <v>45667</v>
      </c>
      <c r="K15383" s="202">
        <v>8</v>
      </c>
      <c r="L15383" s="284" t="s">
        <v>5329</v>
      </c>
      <c r="M15383" s="223"/>
      <c r="N15383" s="203">
        <v>25.375</v>
      </c>
      <c r="O15383" s="222" t="s">
        <v>958</v>
      </c>
    </row>
    <row r="15384" spans="1:15" ht="29.25" customHeight="1">
      <c r="A15384" s="221" t="s">
        <v>2860</v>
      </c>
      <c r="B15384" s="221" t="s">
        <v>795</v>
      </c>
      <c r="C15384" s="222" t="s">
        <v>796</v>
      </c>
      <c r="D15384" s="222" t="s">
        <v>167</v>
      </c>
      <c r="E15384" s="199" t="s">
        <v>178</v>
      </c>
      <c r="F15384" s="200"/>
      <c r="G15384" s="200"/>
      <c r="H15384" s="200"/>
      <c r="I15384" s="200">
        <v>45670</v>
      </c>
      <c r="J15384" s="143">
        <f t="shared" si="240"/>
        <v>45670</v>
      </c>
      <c r="K15384" s="202">
        <v>2</v>
      </c>
      <c r="L15384" s="285" t="s">
        <v>5330</v>
      </c>
      <c r="M15384" s="223"/>
      <c r="N15384" s="203"/>
      <c r="O15384" s="222" t="s">
        <v>326</v>
      </c>
    </row>
    <row r="15385" spans="1:15" ht="29.25" customHeight="1">
      <c r="A15385" s="221" t="s">
        <v>2860</v>
      </c>
      <c r="B15385" s="221" t="s">
        <v>795</v>
      </c>
      <c r="C15385" s="222" t="s">
        <v>796</v>
      </c>
      <c r="D15385" s="222" t="s">
        <v>167</v>
      </c>
      <c r="E15385" s="199" t="s">
        <v>163</v>
      </c>
      <c r="F15385" s="200" t="s">
        <v>4557</v>
      </c>
      <c r="G15385" s="200" t="s">
        <v>4558</v>
      </c>
      <c r="H15385" s="200" t="s">
        <v>52</v>
      </c>
      <c r="I15385" s="200">
        <v>45670</v>
      </c>
      <c r="J15385" s="143">
        <f t="shared" si="240"/>
        <v>45670</v>
      </c>
      <c r="K15385" s="202">
        <v>3.5</v>
      </c>
      <c r="L15385" s="284" t="s">
        <v>5332</v>
      </c>
      <c r="M15385" s="223"/>
      <c r="N15385" s="203">
        <v>25.375</v>
      </c>
      <c r="O15385" s="222" t="s">
        <v>958</v>
      </c>
    </row>
    <row r="15386" spans="1:15" ht="29.25" customHeight="1">
      <c r="A15386" s="221" t="s">
        <v>2860</v>
      </c>
      <c r="B15386" s="221" t="s">
        <v>795</v>
      </c>
      <c r="C15386" s="222" t="s">
        <v>796</v>
      </c>
      <c r="D15386" s="222" t="s">
        <v>167</v>
      </c>
      <c r="E15386" s="199" t="s">
        <v>163</v>
      </c>
      <c r="F15386" s="200" t="s">
        <v>4750</v>
      </c>
      <c r="G15386" s="200" t="s">
        <v>4751</v>
      </c>
      <c r="H15386" s="200" t="s">
        <v>52</v>
      </c>
      <c r="I15386" s="200">
        <v>45670</v>
      </c>
      <c r="J15386" s="143">
        <f t="shared" si="240"/>
        <v>45670</v>
      </c>
      <c r="K15386" s="202">
        <v>2</v>
      </c>
      <c r="L15386" s="284" t="s">
        <v>5331</v>
      </c>
      <c r="M15386" s="223"/>
      <c r="N15386" s="203">
        <v>1.8660714285714299</v>
      </c>
      <c r="O15386" s="222" t="s">
        <v>970</v>
      </c>
    </row>
    <row r="15387" spans="1:15" ht="29.25" customHeight="1">
      <c r="A15387" s="221" t="s">
        <v>2860</v>
      </c>
      <c r="B15387" s="221" t="s">
        <v>795</v>
      </c>
      <c r="C15387" s="222" t="s">
        <v>796</v>
      </c>
      <c r="D15387" s="222" t="s">
        <v>167</v>
      </c>
      <c r="E15387" s="199" t="s">
        <v>163</v>
      </c>
      <c r="F15387" s="200" t="s">
        <v>3279</v>
      </c>
      <c r="G15387" s="200" t="s">
        <v>3280</v>
      </c>
      <c r="H15387" s="200" t="s">
        <v>49</v>
      </c>
      <c r="I15387" s="200">
        <v>45671</v>
      </c>
      <c r="J15387" s="143">
        <f t="shared" si="240"/>
        <v>45671</v>
      </c>
      <c r="K15387" s="202">
        <v>3</v>
      </c>
      <c r="L15387" s="284" t="s">
        <v>5333</v>
      </c>
      <c r="M15387" s="223"/>
      <c r="N15387" s="203">
        <v>0.75</v>
      </c>
      <c r="O15387" s="222" t="s">
        <v>942</v>
      </c>
    </row>
    <row r="15388" spans="1:15" ht="29.25" customHeight="1">
      <c r="A15388" s="221" t="s">
        <v>2860</v>
      </c>
      <c r="B15388" s="221" t="s">
        <v>795</v>
      </c>
      <c r="C15388" s="222" t="s">
        <v>796</v>
      </c>
      <c r="D15388" s="222" t="s">
        <v>167</v>
      </c>
      <c r="E15388" s="199" t="s">
        <v>163</v>
      </c>
      <c r="F15388" s="200" t="s">
        <v>4750</v>
      </c>
      <c r="G15388" s="200" t="s">
        <v>4751</v>
      </c>
      <c r="H15388" s="200" t="s">
        <v>52</v>
      </c>
      <c r="I15388" s="200">
        <v>45671</v>
      </c>
      <c r="J15388" s="143">
        <f t="shared" si="240"/>
        <v>45671</v>
      </c>
      <c r="K15388" s="202">
        <v>2</v>
      </c>
      <c r="L15388" s="284" t="s">
        <v>5334</v>
      </c>
      <c r="M15388" s="223"/>
      <c r="N15388" s="203">
        <v>1.8660714285714299</v>
      </c>
      <c r="O15388" s="222" t="s">
        <v>970</v>
      </c>
    </row>
    <row r="15389" spans="1:15" ht="29.25" customHeight="1">
      <c r="A15389" s="221" t="s">
        <v>2860</v>
      </c>
      <c r="B15389" s="221" t="s">
        <v>795</v>
      </c>
      <c r="C15389" s="222" t="s">
        <v>796</v>
      </c>
      <c r="D15389" s="222" t="s">
        <v>167</v>
      </c>
      <c r="E15389" s="199" t="s">
        <v>163</v>
      </c>
      <c r="F15389" s="200" t="s">
        <v>4557</v>
      </c>
      <c r="G15389" s="200" t="s">
        <v>4558</v>
      </c>
      <c r="H15389" s="200" t="s">
        <v>113</v>
      </c>
      <c r="I15389" s="200">
        <v>45671</v>
      </c>
      <c r="J15389" s="143">
        <f t="shared" si="240"/>
        <v>45671</v>
      </c>
      <c r="K15389" s="202">
        <v>3</v>
      </c>
      <c r="L15389" s="284" t="s">
        <v>5335</v>
      </c>
      <c r="M15389" s="223"/>
      <c r="N15389" s="203">
        <v>0.3</v>
      </c>
      <c r="O15389" s="222" t="s">
        <v>967</v>
      </c>
    </row>
    <row r="15390" spans="1:15" ht="29.25" customHeight="1">
      <c r="A15390" s="221" t="s">
        <v>2860</v>
      </c>
      <c r="B15390" s="221" t="s">
        <v>795</v>
      </c>
      <c r="C15390" s="222" t="s">
        <v>796</v>
      </c>
      <c r="D15390" s="222" t="s">
        <v>167</v>
      </c>
      <c r="E15390" s="199" t="s">
        <v>163</v>
      </c>
      <c r="F15390" s="200" t="s">
        <v>4557</v>
      </c>
      <c r="G15390" s="200" t="s">
        <v>4558</v>
      </c>
      <c r="H15390" s="200" t="s">
        <v>52</v>
      </c>
      <c r="I15390" s="200">
        <v>45672</v>
      </c>
      <c r="J15390" s="143">
        <f t="shared" si="240"/>
        <v>45672</v>
      </c>
      <c r="K15390" s="202">
        <v>8</v>
      </c>
      <c r="L15390" s="285" t="s">
        <v>5492</v>
      </c>
      <c r="M15390" s="223"/>
      <c r="N15390" s="203">
        <v>25.375</v>
      </c>
      <c r="O15390" s="222" t="s">
        <v>958</v>
      </c>
    </row>
    <row r="15391" spans="1:15" ht="29.25" customHeight="1">
      <c r="A15391" s="221" t="s">
        <v>2860</v>
      </c>
      <c r="B15391" s="221" t="s">
        <v>795</v>
      </c>
      <c r="C15391" s="222" t="s">
        <v>796</v>
      </c>
      <c r="D15391" s="222" t="s">
        <v>167</v>
      </c>
      <c r="E15391" s="199" t="s">
        <v>163</v>
      </c>
      <c r="F15391" s="200" t="s">
        <v>4557</v>
      </c>
      <c r="G15391" s="200" t="s">
        <v>4558</v>
      </c>
      <c r="H15391" s="200" t="s">
        <v>52</v>
      </c>
      <c r="I15391" s="200">
        <v>45673</v>
      </c>
      <c r="J15391" s="143">
        <f t="shared" si="240"/>
        <v>45673</v>
      </c>
      <c r="K15391" s="202">
        <v>4</v>
      </c>
      <c r="L15391" s="284" t="s">
        <v>5493</v>
      </c>
      <c r="M15391" s="223"/>
      <c r="N15391" s="203">
        <v>25.375</v>
      </c>
      <c r="O15391" s="222" t="s">
        <v>958</v>
      </c>
    </row>
    <row r="15392" spans="1:15" ht="29.25" customHeight="1">
      <c r="A15392" s="221" t="s">
        <v>2860</v>
      </c>
      <c r="B15392" s="221" t="s">
        <v>795</v>
      </c>
      <c r="C15392" s="222" t="s">
        <v>796</v>
      </c>
      <c r="D15392" s="222" t="s">
        <v>167</v>
      </c>
      <c r="E15392" s="199" t="s">
        <v>163</v>
      </c>
      <c r="F15392" s="200" t="s">
        <v>4750</v>
      </c>
      <c r="G15392" s="200" t="s">
        <v>4751</v>
      </c>
      <c r="H15392" s="200" t="s">
        <v>52</v>
      </c>
      <c r="I15392" s="200">
        <v>45673</v>
      </c>
      <c r="J15392" s="143">
        <f t="shared" si="240"/>
        <v>45673</v>
      </c>
      <c r="K15392" s="202">
        <v>4</v>
      </c>
      <c r="L15392" s="284" t="s">
        <v>5494</v>
      </c>
      <c r="M15392" s="223"/>
      <c r="N15392" s="203">
        <v>1.8660714285714299</v>
      </c>
      <c r="O15392" s="222" t="s">
        <v>970</v>
      </c>
    </row>
    <row r="15393" spans="1:15" ht="29.25" customHeight="1">
      <c r="A15393" s="221" t="s">
        <v>2860</v>
      </c>
      <c r="B15393" s="221" t="s">
        <v>795</v>
      </c>
      <c r="C15393" s="222" t="s">
        <v>796</v>
      </c>
      <c r="D15393" s="222" t="s">
        <v>167</v>
      </c>
      <c r="E15393" s="199" t="s">
        <v>163</v>
      </c>
      <c r="F15393" s="200" t="s">
        <v>3279</v>
      </c>
      <c r="G15393" s="200" t="s">
        <v>3280</v>
      </c>
      <c r="H15393" s="200" t="s">
        <v>49</v>
      </c>
      <c r="I15393" s="200">
        <v>45674</v>
      </c>
      <c r="J15393" s="143">
        <f t="shared" si="240"/>
        <v>45674</v>
      </c>
      <c r="K15393" s="202">
        <v>3.5</v>
      </c>
      <c r="L15393" s="284" t="s">
        <v>5496</v>
      </c>
      <c r="M15393" s="223"/>
      <c r="N15393" s="203">
        <v>0.75</v>
      </c>
      <c r="O15393" s="222" t="s">
        <v>942</v>
      </c>
    </row>
    <row r="15394" spans="1:15" ht="29.25" customHeight="1">
      <c r="A15394" s="221" t="s">
        <v>2860</v>
      </c>
      <c r="B15394" s="221" t="s">
        <v>795</v>
      </c>
      <c r="C15394" s="222" t="s">
        <v>796</v>
      </c>
      <c r="D15394" s="222" t="s">
        <v>167</v>
      </c>
      <c r="E15394" s="199" t="s">
        <v>163</v>
      </c>
      <c r="F15394" s="200" t="s">
        <v>4557</v>
      </c>
      <c r="G15394" s="200" t="s">
        <v>4558</v>
      </c>
      <c r="H15394" s="200" t="s">
        <v>52</v>
      </c>
      <c r="I15394" s="200">
        <v>45674</v>
      </c>
      <c r="J15394" s="143">
        <f t="shared" si="240"/>
        <v>45674</v>
      </c>
      <c r="K15394" s="202">
        <v>4.5</v>
      </c>
      <c r="L15394" s="284" t="s">
        <v>5495</v>
      </c>
      <c r="M15394" s="223"/>
      <c r="N15394" s="203">
        <v>25.375</v>
      </c>
      <c r="O15394" s="222" t="s">
        <v>958</v>
      </c>
    </row>
    <row r="15395" spans="1:15" ht="29.25" customHeight="1">
      <c r="A15395" s="221" t="s">
        <v>2860</v>
      </c>
      <c r="B15395" s="221" t="s">
        <v>795</v>
      </c>
      <c r="C15395" s="222" t="s">
        <v>796</v>
      </c>
      <c r="D15395" s="222" t="s">
        <v>167</v>
      </c>
      <c r="E15395" s="199" t="s">
        <v>178</v>
      </c>
      <c r="F15395" s="200"/>
      <c r="G15395" s="200"/>
      <c r="H15395" s="200"/>
      <c r="I15395" s="200">
        <v>45677</v>
      </c>
      <c r="J15395" s="143">
        <f t="shared" si="240"/>
        <v>45677</v>
      </c>
      <c r="K15395" s="202">
        <v>1</v>
      </c>
      <c r="L15395" s="285" t="s">
        <v>5330</v>
      </c>
      <c r="M15395" s="223"/>
      <c r="N15395" s="203"/>
      <c r="O15395" s="222" t="s">
        <v>326</v>
      </c>
    </row>
    <row r="15396" spans="1:15" ht="29.25" customHeight="1">
      <c r="A15396" s="221" t="s">
        <v>2860</v>
      </c>
      <c r="B15396" s="221" t="s">
        <v>795</v>
      </c>
      <c r="C15396" s="222" t="s">
        <v>796</v>
      </c>
      <c r="D15396" s="222" t="s">
        <v>167</v>
      </c>
      <c r="E15396" s="199" t="s">
        <v>163</v>
      </c>
      <c r="F15396" s="200" t="s">
        <v>3279</v>
      </c>
      <c r="G15396" s="200" t="s">
        <v>3280</v>
      </c>
      <c r="H15396" s="200" t="s">
        <v>49</v>
      </c>
      <c r="I15396" s="200">
        <v>45677</v>
      </c>
      <c r="J15396" s="143">
        <f t="shared" si="240"/>
        <v>45677</v>
      </c>
      <c r="K15396" s="202">
        <v>3.5</v>
      </c>
      <c r="L15396" s="284" t="s">
        <v>5497</v>
      </c>
      <c r="M15396" s="223"/>
      <c r="N15396" s="203">
        <v>0.75</v>
      </c>
      <c r="O15396" s="222" t="s">
        <v>942</v>
      </c>
    </row>
    <row r="15397" spans="1:15" ht="29.25" customHeight="1">
      <c r="A15397" s="221" t="s">
        <v>2860</v>
      </c>
      <c r="B15397" s="221" t="s">
        <v>795</v>
      </c>
      <c r="C15397" s="222" t="s">
        <v>796</v>
      </c>
      <c r="D15397" s="222" t="s">
        <v>167</v>
      </c>
      <c r="E15397" s="199" t="s">
        <v>163</v>
      </c>
      <c r="F15397" s="200" t="s">
        <v>4557</v>
      </c>
      <c r="G15397" s="200" t="s">
        <v>4558</v>
      </c>
      <c r="H15397" s="200" t="s">
        <v>52</v>
      </c>
      <c r="I15397" s="200">
        <v>45677</v>
      </c>
      <c r="J15397" s="143">
        <f t="shared" si="240"/>
        <v>45677</v>
      </c>
      <c r="K15397" s="202">
        <v>3.5</v>
      </c>
      <c r="L15397" s="285" t="s">
        <v>5492</v>
      </c>
      <c r="M15397" s="223"/>
      <c r="N15397" s="203">
        <v>25.375</v>
      </c>
      <c r="O15397" s="222" t="s">
        <v>958</v>
      </c>
    </row>
    <row r="15398" spans="1:15" ht="29.25" customHeight="1">
      <c r="A15398" s="221" t="s">
        <v>2860</v>
      </c>
      <c r="B15398" s="221" t="s">
        <v>795</v>
      </c>
      <c r="C15398" s="222" t="s">
        <v>796</v>
      </c>
      <c r="D15398" s="222" t="s">
        <v>167</v>
      </c>
      <c r="E15398" s="199" t="s">
        <v>163</v>
      </c>
      <c r="F15398" s="200" t="s">
        <v>3279</v>
      </c>
      <c r="G15398" s="200" t="s">
        <v>3280</v>
      </c>
      <c r="H15398" s="200" t="s">
        <v>49</v>
      </c>
      <c r="I15398" s="200">
        <v>45678</v>
      </c>
      <c r="J15398" s="143">
        <f t="shared" si="240"/>
        <v>45678</v>
      </c>
      <c r="K15398" s="202">
        <v>2</v>
      </c>
      <c r="L15398" s="284" t="s">
        <v>5500</v>
      </c>
      <c r="M15398" s="223"/>
      <c r="N15398" s="203">
        <v>0.75</v>
      </c>
      <c r="O15398" s="222" t="s">
        <v>942</v>
      </c>
    </row>
    <row r="15399" spans="1:15" ht="29.25" customHeight="1">
      <c r="A15399" s="221" t="s">
        <v>2860</v>
      </c>
      <c r="B15399" s="221" t="s">
        <v>795</v>
      </c>
      <c r="C15399" s="222" t="s">
        <v>796</v>
      </c>
      <c r="D15399" s="222" t="s">
        <v>167</v>
      </c>
      <c r="E15399" s="199" t="s">
        <v>163</v>
      </c>
      <c r="F15399" s="200" t="s">
        <v>4557</v>
      </c>
      <c r="G15399" s="200" t="s">
        <v>4558</v>
      </c>
      <c r="H15399" s="200" t="s">
        <v>52</v>
      </c>
      <c r="I15399" s="200">
        <v>45678</v>
      </c>
      <c r="J15399" s="143">
        <f t="shared" si="240"/>
        <v>45678</v>
      </c>
      <c r="K15399" s="202">
        <v>3</v>
      </c>
      <c r="L15399" s="284" t="s">
        <v>5498</v>
      </c>
      <c r="M15399" s="223"/>
      <c r="N15399" s="203">
        <v>25.375</v>
      </c>
      <c r="O15399" s="222" t="s">
        <v>958</v>
      </c>
    </row>
    <row r="15400" spans="1:15" ht="29.25" customHeight="1">
      <c r="A15400" s="221" t="s">
        <v>2860</v>
      </c>
      <c r="B15400" s="221" t="s">
        <v>795</v>
      </c>
      <c r="C15400" s="222" t="s">
        <v>796</v>
      </c>
      <c r="D15400" s="222" t="s">
        <v>167</v>
      </c>
      <c r="E15400" s="199" t="s">
        <v>163</v>
      </c>
      <c r="F15400" s="200" t="s">
        <v>2580</v>
      </c>
      <c r="G15400" s="200" t="s">
        <v>2581</v>
      </c>
      <c r="H15400" s="200" t="s">
        <v>2690</v>
      </c>
      <c r="I15400" s="200">
        <v>45678</v>
      </c>
      <c r="J15400" s="143">
        <f t="shared" si="240"/>
        <v>45678</v>
      </c>
      <c r="K15400" s="202">
        <v>3</v>
      </c>
      <c r="L15400" s="285" t="s">
        <v>5499</v>
      </c>
      <c r="M15400" s="223"/>
      <c r="N15400" s="203">
        <v>2.1041666666666701</v>
      </c>
      <c r="O15400" s="222" t="s">
        <v>941</v>
      </c>
    </row>
    <row r="15401" spans="1:15" ht="29.25" customHeight="1">
      <c r="A15401" s="221" t="s">
        <v>2860</v>
      </c>
      <c r="B15401" s="221" t="s">
        <v>795</v>
      </c>
      <c r="C15401" s="222" t="s">
        <v>796</v>
      </c>
      <c r="D15401" s="222" t="s">
        <v>167</v>
      </c>
      <c r="E15401" s="199" t="s">
        <v>163</v>
      </c>
      <c r="F15401" s="200" t="s">
        <v>4557</v>
      </c>
      <c r="G15401" s="200" t="s">
        <v>4558</v>
      </c>
      <c r="H15401" s="200" t="s">
        <v>52</v>
      </c>
      <c r="I15401" s="200">
        <v>45679</v>
      </c>
      <c r="J15401" s="143">
        <f t="shared" si="240"/>
        <v>45679</v>
      </c>
      <c r="K15401" s="202">
        <v>8</v>
      </c>
      <c r="L15401" s="285" t="s">
        <v>52</v>
      </c>
      <c r="M15401" s="223"/>
      <c r="N15401" s="203">
        <v>25.375</v>
      </c>
      <c r="O15401" s="222" t="s">
        <v>958</v>
      </c>
    </row>
    <row r="15402" spans="1:15" ht="29.25" customHeight="1">
      <c r="A15402" s="221" t="s">
        <v>2860</v>
      </c>
      <c r="B15402" s="221" t="s">
        <v>795</v>
      </c>
      <c r="C15402" s="222" t="s">
        <v>796</v>
      </c>
      <c r="D15402" s="222" t="s">
        <v>167</v>
      </c>
      <c r="E15402" s="199" t="s">
        <v>163</v>
      </c>
      <c r="F15402" s="200" t="s">
        <v>4557</v>
      </c>
      <c r="G15402" s="200" t="s">
        <v>4558</v>
      </c>
      <c r="H15402" s="200" t="s">
        <v>52</v>
      </c>
      <c r="I15402" s="200">
        <v>45680</v>
      </c>
      <c r="J15402" s="143">
        <f t="shared" si="240"/>
        <v>45680</v>
      </c>
      <c r="K15402" s="202">
        <v>8</v>
      </c>
      <c r="L15402" s="285" t="s">
        <v>52</v>
      </c>
      <c r="M15402" s="223"/>
      <c r="N15402" s="203">
        <v>25.375</v>
      </c>
      <c r="O15402" s="222" t="s">
        <v>958</v>
      </c>
    </row>
    <row r="15403" spans="1:15" ht="29.25" customHeight="1">
      <c r="A15403" s="221" t="s">
        <v>2860</v>
      </c>
      <c r="B15403" s="221" t="s">
        <v>795</v>
      </c>
      <c r="C15403" s="222" t="s">
        <v>796</v>
      </c>
      <c r="D15403" s="222" t="s">
        <v>167</v>
      </c>
      <c r="E15403" s="199" t="s">
        <v>166</v>
      </c>
      <c r="F15403" s="200"/>
      <c r="G15403" s="200"/>
      <c r="H15403" s="200"/>
      <c r="I15403" s="200">
        <v>45681</v>
      </c>
      <c r="J15403" s="143">
        <f t="shared" si="240"/>
        <v>45681</v>
      </c>
      <c r="K15403" s="202">
        <v>4.5</v>
      </c>
      <c r="L15403" s="285" t="s">
        <v>665</v>
      </c>
      <c r="M15403" s="223"/>
      <c r="N15403" s="203"/>
      <c r="O15403" s="222" t="s">
        <v>326</v>
      </c>
    </row>
    <row r="15404" spans="1:15" ht="29.25" customHeight="1">
      <c r="A15404" s="221" t="s">
        <v>2860</v>
      </c>
      <c r="B15404" s="221" t="s">
        <v>795</v>
      </c>
      <c r="C15404" s="222" t="s">
        <v>796</v>
      </c>
      <c r="D15404" s="222" t="s">
        <v>167</v>
      </c>
      <c r="E15404" s="199" t="s">
        <v>163</v>
      </c>
      <c r="F15404" s="200" t="s">
        <v>4557</v>
      </c>
      <c r="G15404" s="200" t="s">
        <v>4558</v>
      </c>
      <c r="H15404" s="200" t="s">
        <v>39</v>
      </c>
      <c r="I15404" s="200">
        <v>45681</v>
      </c>
      <c r="J15404" s="143">
        <f t="shared" si="240"/>
        <v>45681</v>
      </c>
      <c r="K15404" s="202">
        <v>3.5</v>
      </c>
      <c r="L15404" s="284" t="s">
        <v>5655</v>
      </c>
      <c r="M15404" s="223"/>
      <c r="N15404" s="203">
        <v>3.5</v>
      </c>
      <c r="O15404" s="222" t="s">
        <v>958</v>
      </c>
    </row>
    <row r="15405" spans="1:15" ht="29.25" customHeight="1">
      <c r="A15405" s="221" t="s">
        <v>2860</v>
      </c>
      <c r="B15405" s="221" t="s">
        <v>795</v>
      </c>
      <c r="C15405" s="222" t="s">
        <v>796</v>
      </c>
      <c r="D15405" s="222" t="s">
        <v>167</v>
      </c>
      <c r="E15405" s="199" t="s">
        <v>178</v>
      </c>
      <c r="F15405" s="200"/>
      <c r="G15405" s="200"/>
      <c r="H15405" s="200"/>
      <c r="I15405" s="200">
        <v>45691</v>
      </c>
      <c r="J15405" s="143">
        <f t="shared" si="240"/>
        <v>45691</v>
      </c>
      <c r="K15405" s="202">
        <v>2</v>
      </c>
      <c r="L15405" s="285" t="s">
        <v>5656</v>
      </c>
      <c r="M15405" s="223"/>
      <c r="N15405" s="203"/>
      <c r="O15405" s="222" t="s">
        <v>326</v>
      </c>
    </row>
    <row r="15406" spans="1:15" ht="29.25" customHeight="1">
      <c r="A15406" s="221" t="s">
        <v>2860</v>
      </c>
      <c r="B15406" s="221" t="s">
        <v>795</v>
      </c>
      <c r="C15406" s="222" t="s">
        <v>796</v>
      </c>
      <c r="D15406" s="222" t="s">
        <v>167</v>
      </c>
      <c r="E15406" s="199" t="s">
        <v>163</v>
      </c>
      <c r="F15406" s="200" t="s">
        <v>4557</v>
      </c>
      <c r="G15406" s="200" t="s">
        <v>4558</v>
      </c>
      <c r="H15406" s="200" t="s">
        <v>38</v>
      </c>
      <c r="I15406" s="200">
        <v>45691</v>
      </c>
      <c r="J15406" s="143">
        <f t="shared" si="240"/>
        <v>45691</v>
      </c>
      <c r="K15406" s="202">
        <v>6</v>
      </c>
      <c r="L15406" s="285" t="s">
        <v>5657</v>
      </c>
      <c r="M15406" s="223"/>
      <c r="N15406" s="203">
        <v>1.2291666666666701</v>
      </c>
      <c r="O15406" s="222" t="s">
        <v>941</v>
      </c>
    </row>
    <row r="15407" spans="1:15" ht="29.25" customHeight="1">
      <c r="A15407" s="221" t="s">
        <v>2860</v>
      </c>
      <c r="B15407" s="221" t="s">
        <v>795</v>
      </c>
      <c r="C15407" s="222" t="s">
        <v>796</v>
      </c>
      <c r="D15407" s="222" t="s">
        <v>167</v>
      </c>
      <c r="E15407" s="199" t="s">
        <v>178</v>
      </c>
      <c r="F15407" s="200"/>
      <c r="G15407" s="200"/>
      <c r="H15407" s="200"/>
      <c r="I15407" s="200">
        <v>45692</v>
      </c>
      <c r="J15407" s="143">
        <f t="shared" si="240"/>
        <v>45692</v>
      </c>
      <c r="K15407" s="202">
        <v>1</v>
      </c>
      <c r="L15407" s="285" t="s">
        <v>5658</v>
      </c>
      <c r="M15407" s="223"/>
      <c r="N15407" s="203"/>
      <c r="O15407" s="222" t="s">
        <v>326</v>
      </c>
    </row>
    <row r="15408" spans="1:15" ht="29.25" customHeight="1">
      <c r="A15408" s="221" t="s">
        <v>2860</v>
      </c>
      <c r="B15408" s="221" t="s">
        <v>795</v>
      </c>
      <c r="C15408" s="222" t="s">
        <v>796</v>
      </c>
      <c r="D15408" s="222" t="s">
        <v>167</v>
      </c>
      <c r="E15408" s="199" t="s">
        <v>163</v>
      </c>
      <c r="F15408" s="200" t="s">
        <v>4750</v>
      </c>
      <c r="G15408" s="200" t="s">
        <v>4751</v>
      </c>
      <c r="H15408" s="200"/>
      <c r="I15408" s="200">
        <v>45692</v>
      </c>
      <c r="J15408" s="143">
        <f t="shared" si="240"/>
        <v>45692</v>
      </c>
      <c r="K15408" s="202">
        <v>2.5</v>
      </c>
      <c r="L15408" s="285" t="s">
        <v>5657</v>
      </c>
      <c r="M15408" s="223"/>
      <c r="N15408" s="203"/>
      <c r="O15408" s="222" t="s">
        <v>326</v>
      </c>
    </row>
    <row r="15409" spans="1:15" ht="29.25" customHeight="1">
      <c r="A15409" s="221" t="s">
        <v>2860</v>
      </c>
      <c r="B15409" s="221" t="s">
        <v>795</v>
      </c>
      <c r="C15409" s="222" t="s">
        <v>796</v>
      </c>
      <c r="D15409" s="222" t="s">
        <v>167</v>
      </c>
      <c r="E15409" s="199" t="s">
        <v>163</v>
      </c>
      <c r="F15409" s="200" t="s">
        <v>4557</v>
      </c>
      <c r="G15409" s="200" t="s">
        <v>4558</v>
      </c>
      <c r="H15409" s="200" t="s">
        <v>38</v>
      </c>
      <c r="I15409" s="200">
        <v>45692</v>
      </c>
      <c r="J15409" s="143">
        <f t="shared" si="240"/>
        <v>45692</v>
      </c>
      <c r="K15409" s="202">
        <v>4.5</v>
      </c>
      <c r="L15409" s="284" t="s">
        <v>5659</v>
      </c>
      <c r="M15409" s="223"/>
      <c r="N15409" s="203">
        <v>1.2291666666666701</v>
      </c>
      <c r="O15409" s="222" t="s">
        <v>941</v>
      </c>
    </row>
    <row r="15410" spans="1:15" ht="29.25" customHeight="1">
      <c r="A15410" s="221" t="s">
        <v>2860</v>
      </c>
      <c r="B15410" s="221" t="s">
        <v>795</v>
      </c>
      <c r="C15410" s="222" t="s">
        <v>796</v>
      </c>
      <c r="D15410" s="222" t="s">
        <v>167</v>
      </c>
      <c r="E15410" s="199" t="s">
        <v>165</v>
      </c>
      <c r="F15410" s="200"/>
      <c r="G15410" s="200"/>
      <c r="H15410" s="200"/>
      <c r="I15410" s="200">
        <v>45693</v>
      </c>
      <c r="J15410" s="143">
        <f t="shared" si="240"/>
        <v>45693</v>
      </c>
      <c r="K15410" s="202">
        <v>8</v>
      </c>
      <c r="L15410" s="285" t="s">
        <v>556</v>
      </c>
      <c r="M15410" s="223"/>
      <c r="N15410" s="203"/>
      <c r="O15410" s="222" t="s">
        <v>326</v>
      </c>
    </row>
    <row r="15411" spans="1:15" ht="29.25" customHeight="1">
      <c r="A15411" s="221" t="s">
        <v>2860</v>
      </c>
      <c r="B15411" s="221" t="s">
        <v>795</v>
      </c>
      <c r="C15411" s="222" t="s">
        <v>796</v>
      </c>
      <c r="D15411" s="222" t="s">
        <v>167</v>
      </c>
      <c r="E15411" s="199" t="s">
        <v>178</v>
      </c>
      <c r="F15411" s="200"/>
      <c r="G15411" s="200"/>
      <c r="H15411" s="200"/>
      <c r="I15411" s="200">
        <v>45694</v>
      </c>
      <c r="J15411" s="143">
        <f t="shared" si="240"/>
        <v>45694</v>
      </c>
      <c r="K15411" s="202">
        <v>1</v>
      </c>
      <c r="L15411" s="285" t="s">
        <v>5824</v>
      </c>
      <c r="M15411" s="223"/>
      <c r="N15411" s="203"/>
      <c r="O15411" s="222" t="s">
        <v>326</v>
      </c>
    </row>
    <row r="15412" spans="1:15" ht="29.25" customHeight="1">
      <c r="A15412" s="221" t="s">
        <v>2860</v>
      </c>
      <c r="B15412" s="221" t="s">
        <v>795</v>
      </c>
      <c r="C15412" s="222" t="s">
        <v>796</v>
      </c>
      <c r="D15412" s="222" t="s">
        <v>167</v>
      </c>
      <c r="E15412" s="199" t="s">
        <v>165</v>
      </c>
      <c r="F15412" s="200"/>
      <c r="G15412" s="200"/>
      <c r="H15412" s="200"/>
      <c r="I15412" s="200">
        <v>45695</v>
      </c>
      <c r="J15412" s="143">
        <f t="shared" si="240"/>
        <v>45695</v>
      </c>
      <c r="K15412" s="202">
        <v>3.5</v>
      </c>
      <c r="L15412" s="285" t="s">
        <v>5825</v>
      </c>
      <c r="M15412" s="223"/>
      <c r="N15412" s="203"/>
      <c r="O15412" s="222" t="s">
        <v>326</v>
      </c>
    </row>
    <row r="15413" spans="1:15" ht="29.25" customHeight="1">
      <c r="A15413" s="221" t="s">
        <v>2860</v>
      </c>
      <c r="B15413" s="221" t="s">
        <v>795</v>
      </c>
      <c r="C15413" s="222" t="s">
        <v>796</v>
      </c>
      <c r="D15413" s="222" t="s">
        <v>167</v>
      </c>
      <c r="E15413" s="199" t="s">
        <v>163</v>
      </c>
      <c r="F15413" s="200" t="s">
        <v>4557</v>
      </c>
      <c r="G15413" s="200" t="s">
        <v>4558</v>
      </c>
      <c r="H15413" s="200" t="s">
        <v>39</v>
      </c>
      <c r="I15413" s="200">
        <v>45695</v>
      </c>
      <c r="J15413" s="143">
        <f t="shared" si="240"/>
        <v>45695</v>
      </c>
      <c r="K15413" s="202">
        <v>4.5</v>
      </c>
      <c r="L15413" s="285" t="s">
        <v>5826</v>
      </c>
      <c r="M15413" s="223"/>
      <c r="N15413" s="203">
        <v>0</v>
      </c>
      <c r="O15413" s="222" t="s">
        <v>326</v>
      </c>
    </row>
    <row r="15414" spans="1:15" ht="29.25" customHeight="1">
      <c r="A15414" s="221" t="s">
        <v>2860</v>
      </c>
      <c r="B15414" s="221" t="s">
        <v>795</v>
      </c>
      <c r="C15414" s="222" t="s">
        <v>796</v>
      </c>
      <c r="D15414" s="222" t="s">
        <v>167</v>
      </c>
      <c r="E15414" s="199" t="s">
        <v>163</v>
      </c>
      <c r="F15414" s="200" t="s">
        <v>4750</v>
      </c>
      <c r="G15414" s="200" t="s">
        <v>4751</v>
      </c>
      <c r="H15414" s="200" t="s">
        <v>39</v>
      </c>
      <c r="I15414" s="200">
        <v>45695</v>
      </c>
      <c r="J15414" s="143">
        <f t="shared" si="240"/>
        <v>45695</v>
      </c>
      <c r="K15414" s="202">
        <v>3</v>
      </c>
      <c r="L15414" s="285" t="s">
        <v>5826</v>
      </c>
      <c r="M15414" s="223"/>
      <c r="N15414" s="203">
        <v>2.5</v>
      </c>
      <c r="O15414" s="222" t="s">
        <v>958</v>
      </c>
    </row>
    <row r="15415" spans="1:15" ht="29.25" customHeight="1">
      <c r="A15415" s="221" t="s">
        <v>2860</v>
      </c>
      <c r="B15415" s="221" t="s">
        <v>795</v>
      </c>
      <c r="C15415" s="222" t="s">
        <v>796</v>
      </c>
      <c r="D15415" s="222" t="s">
        <v>167</v>
      </c>
      <c r="E15415" s="199" t="s">
        <v>178</v>
      </c>
      <c r="F15415" s="200"/>
      <c r="G15415" s="200"/>
      <c r="H15415" s="200"/>
      <c r="I15415" s="200">
        <v>45696</v>
      </c>
      <c r="J15415" s="143">
        <f t="shared" si="240"/>
        <v>45696</v>
      </c>
      <c r="K15415" s="202">
        <v>2</v>
      </c>
      <c r="L15415" s="285" t="s">
        <v>5827</v>
      </c>
      <c r="M15415" s="223"/>
      <c r="N15415" s="203"/>
      <c r="O15415" s="222" t="s">
        <v>326</v>
      </c>
    </row>
    <row r="15416" spans="1:15" ht="29.25" customHeight="1">
      <c r="A15416" s="221" t="s">
        <v>2860</v>
      </c>
      <c r="B15416" s="221" t="s">
        <v>795</v>
      </c>
      <c r="C15416" s="222" t="s">
        <v>796</v>
      </c>
      <c r="D15416" s="222" t="s">
        <v>167</v>
      </c>
      <c r="E15416" s="199" t="s">
        <v>163</v>
      </c>
      <c r="F15416" s="200" t="s">
        <v>4557</v>
      </c>
      <c r="G15416" s="200" t="s">
        <v>4558</v>
      </c>
      <c r="H15416" s="200" t="s">
        <v>39</v>
      </c>
      <c r="I15416" s="200">
        <v>45696</v>
      </c>
      <c r="J15416" s="143">
        <f t="shared" si="240"/>
        <v>45696</v>
      </c>
      <c r="K15416" s="202">
        <v>4.5</v>
      </c>
      <c r="L15416" s="284" t="s">
        <v>5829</v>
      </c>
      <c r="M15416" s="223"/>
      <c r="N15416" s="203">
        <v>3.5</v>
      </c>
      <c r="O15416" s="222" t="s">
        <v>958</v>
      </c>
    </row>
    <row r="15417" spans="1:15" ht="29.25" customHeight="1">
      <c r="A15417" s="221" t="s">
        <v>2860</v>
      </c>
      <c r="B15417" s="221" t="s">
        <v>795</v>
      </c>
      <c r="C15417" s="222" t="s">
        <v>796</v>
      </c>
      <c r="D15417" s="222" t="s">
        <v>167</v>
      </c>
      <c r="E15417" s="199" t="s">
        <v>163</v>
      </c>
      <c r="F15417" s="200" t="s">
        <v>4750</v>
      </c>
      <c r="G15417" s="200" t="s">
        <v>4751</v>
      </c>
      <c r="H15417" s="200" t="s">
        <v>39</v>
      </c>
      <c r="I15417" s="200">
        <v>45696</v>
      </c>
      <c r="J15417" s="143">
        <f t="shared" si="240"/>
        <v>45696</v>
      </c>
      <c r="K15417" s="202">
        <v>1.5</v>
      </c>
      <c r="L15417" s="285" t="s">
        <v>5828</v>
      </c>
      <c r="M15417" s="223"/>
      <c r="N15417" s="203">
        <v>2.5</v>
      </c>
      <c r="O15417" s="222" t="s">
        <v>958</v>
      </c>
    </row>
    <row r="15418" spans="1:15" ht="29.25" customHeight="1">
      <c r="A15418" s="221" t="s">
        <v>2860</v>
      </c>
      <c r="B15418" s="221" t="s">
        <v>795</v>
      </c>
      <c r="C15418" s="222" t="s">
        <v>796</v>
      </c>
      <c r="D15418" s="222" t="s">
        <v>167</v>
      </c>
      <c r="E15418" s="199" t="s">
        <v>165</v>
      </c>
      <c r="F15418" s="200"/>
      <c r="G15418" s="200"/>
      <c r="H15418" s="200"/>
      <c r="I15418" s="200">
        <v>45698</v>
      </c>
      <c r="J15418" s="143">
        <f t="shared" si="240"/>
        <v>45698</v>
      </c>
      <c r="K15418" s="202">
        <v>8</v>
      </c>
      <c r="L15418" s="285" t="s">
        <v>5830</v>
      </c>
      <c r="M15418" s="223"/>
      <c r="N15418" s="203"/>
      <c r="O15418" s="222" t="s">
        <v>326</v>
      </c>
    </row>
    <row r="15419" spans="1:15" ht="29.25" customHeight="1">
      <c r="A15419" s="221" t="s">
        <v>2860</v>
      </c>
      <c r="B15419" s="221" t="s">
        <v>795</v>
      </c>
      <c r="C15419" s="222" t="s">
        <v>796</v>
      </c>
      <c r="D15419" s="222" t="s">
        <v>167</v>
      </c>
      <c r="E15419" s="199" t="s">
        <v>163</v>
      </c>
      <c r="F15419" s="200" t="s">
        <v>4557</v>
      </c>
      <c r="G15419" s="200" t="s">
        <v>4558</v>
      </c>
      <c r="H15419" s="200" t="s">
        <v>52</v>
      </c>
      <c r="I15419" s="200">
        <v>45699</v>
      </c>
      <c r="J15419" s="143">
        <f t="shared" si="240"/>
        <v>45699</v>
      </c>
      <c r="K15419" s="202">
        <v>4.5</v>
      </c>
      <c r="L15419" s="284" t="s">
        <v>5832</v>
      </c>
      <c r="M15419" s="223"/>
      <c r="N15419" s="203">
        <v>25.375</v>
      </c>
      <c r="O15419" s="222" t="s">
        <v>958</v>
      </c>
    </row>
    <row r="15420" spans="1:15" ht="29.25" customHeight="1">
      <c r="A15420" s="221" t="s">
        <v>2860</v>
      </c>
      <c r="B15420" s="221" t="s">
        <v>795</v>
      </c>
      <c r="C15420" s="222" t="s">
        <v>796</v>
      </c>
      <c r="D15420" s="222" t="s">
        <v>167</v>
      </c>
      <c r="E15420" s="199" t="s">
        <v>163</v>
      </c>
      <c r="F15420" s="200" t="s">
        <v>4750</v>
      </c>
      <c r="G15420" s="200" t="s">
        <v>4751</v>
      </c>
      <c r="H15420" s="200" t="s">
        <v>52</v>
      </c>
      <c r="I15420" s="200">
        <v>45699</v>
      </c>
      <c r="J15420" s="143">
        <f t="shared" si="240"/>
        <v>45699</v>
      </c>
      <c r="K15420" s="202">
        <v>3.5</v>
      </c>
      <c r="L15420" s="284" t="s">
        <v>5831</v>
      </c>
      <c r="M15420" s="223"/>
      <c r="N15420" s="203">
        <v>1.8660714285714299</v>
      </c>
      <c r="O15420" s="222" t="s">
        <v>970</v>
      </c>
    </row>
    <row r="15421" spans="1:15" ht="29.25" customHeight="1">
      <c r="A15421" s="221" t="s">
        <v>2860</v>
      </c>
      <c r="B15421" s="221" t="s">
        <v>795</v>
      </c>
      <c r="C15421" s="222" t="s">
        <v>796</v>
      </c>
      <c r="D15421" s="222" t="s">
        <v>167</v>
      </c>
      <c r="E15421" s="199" t="s">
        <v>163</v>
      </c>
      <c r="F15421" s="200" t="s">
        <v>4750</v>
      </c>
      <c r="G15421" s="200" t="s">
        <v>4751</v>
      </c>
      <c r="H15421" s="200" t="s">
        <v>52</v>
      </c>
      <c r="I15421" s="200">
        <v>45700</v>
      </c>
      <c r="J15421" s="143">
        <f t="shared" si="240"/>
        <v>45700</v>
      </c>
      <c r="K15421" s="202">
        <v>8</v>
      </c>
      <c r="L15421" s="284" t="s">
        <v>5983</v>
      </c>
      <c r="M15421" s="223"/>
      <c r="N15421" s="203">
        <v>1.8660714285714299</v>
      </c>
      <c r="O15421" s="222" t="s">
        <v>970</v>
      </c>
    </row>
    <row r="15422" spans="1:15" ht="29.25" customHeight="1">
      <c r="A15422" s="221" t="s">
        <v>2860</v>
      </c>
      <c r="B15422" s="221" t="s">
        <v>795</v>
      </c>
      <c r="C15422" s="222" t="s">
        <v>796</v>
      </c>
      <c r="D15422" s="222" t="s">
        <v>167</v>
      </c>
      <c r="E15422" s="199" t="s">
        <v>165</v>
      </c>
      <c r="F15422" s="200"/>
      <c r="G15422" s="200"/>
      <c r="H15422" s="200"/>
      <c r="I15422" s="200">
        <v>45701</v>
      </c>
      <c r="J15422" s="143">
        <f t="shared" si="240"/>
        <v>45701</v>
      </c>
      <c r="K15422" s="202">
        <v>3.5</v>
      </c>
      <c r="L15422" s="285" t="s">
        <v>197</v>
      </c>
      <c r="M15422" s="223"/>
      <c r="N15422" s="203"/>
      <c r="O15422" s="222" t="s">
        <v>326</v>
      </c>
    </row>
    <row r="15423" spans="1:15" ht="29.25" customHeight="1">
      <c r="A15423" s="221" t="s">
        <v>2860</v>
      </c>
      <c r="B15423" s="221" t="s">
        <v>795</v>
      </c>
      <c r="C15423" s="222" t="s">
        <v>796</v>
      </c>
      <c r="D15423" s="222" t="s">
        <v>167</v>
      </c>
      <c r="E15423" s="199" t="s">
        <v>163</v>
      </c>
      <c r="F15423" s="200" t="s">
        <v>4750</v>
      </c>
      <c r="G15423" s="200" t="s">
        <v>4751</v>
      </c>
      <c r="H15423" s="200" t="s">
        <v>38</v>
      </c>
      <c r="I15423" s="200">
        <v>45701</v>
      </c>
      <c r="J15423" s="143">
        <f t="shared" si="240"/>
        <v>45701</v>
      </c>
      <c r="K15423" s="202">
        <v>4.5</v>
      </c>
      <c r="L15423" s="285" t="s">
        <v>5984</v>
      </c>
      <c r="M15423" s="223"/>
      <c r="N15423" s="203">
        <v>0.5625</v>
      </c>
      <c r="O15423" s="222" t="s">
        <v>943</v>
      </c>
    </row>
    <row r="15424" spans="1:15" ht="29.25" customHeight="1">
      <c r="A15424" s="221" t="s">
        <v>2860</v>
      </c>
      <c r="B15424" s="221" t="s">
        <v>795</v>
      </c>
      <c r="C15424" s="222" t="s">
        <v>796</v>
      </c>
      <c r="D15424" s="222" t="s">
        <v>167</v>
      </c>
      <c r="E15424" s="199" t="s">
        <v>163</v>
      </c>
      <c r="F15424" s="200" t="s">
        <v>4750</v>
      </c>
      <c r="G15424" s="200" t="s">
        <v>4751</v>
      </c>
      <c r="H15424" s="200" t="s">
        <v>38</v>
      </c>
      <c r="I15424" s="200">
        <v>45702</v>
      </c>
      <c r="J15424" s="143">
        <f t="shared" si="240"/>
        <v>45702</v>
      </c>
      <c r="K15424" s="202">
        <v>3.5</v>
      </c>
      <c r="L15424" s="284" t="s">
        <v>5985</v>
      </c>
      <c r="M15424" s="223"/>
      <c r="N15424" s="203">
        <v>0.5625</v>
      </c>
      <c r="O15424" s="222" t="s">
        <v>943</v>
      </c>
    </row>
    <row r="15425" spans="1:15" ht="29.25" customHeight="1">
      <c r="A15425" s="221" t="s">
        <v>2860</v>
      </c>
      <c r="B15425" s="221" t="s">
        <v>795</v>
      </c>
      <c r="C15425" s="222" t="s">
        <v>796</v>
      </c>
      <c r="D15425" s="222" t="s">
        <v>167</v>
      </c>
      <c r="E15425" s="199" t="s">
        <v>163</v>
      </c>
      <c r="F15425" s="200" t="s">
        <v>2580</v>
      </c>
      <c r="G15425" s="200" t="s">
        <v>2581</v>
      </c>
      <c r="H15425" s="200" t="s">
        <v>2690</v>
      </c>
      <c r="I15425" s="200">
        <v>45702</v>
      </c>
      <c r="J15425" s="143">
        <f t="shared" si="240"/>
        <v>45702</v>
      </c>
      <c r="K15425" s="202">
        <v>4.5</v>
      </c>
      <c r="L15425" s="285" t="s">
        <v>5986</v>
      </c>
      <c r="M15425" s="223"/>
      <c r="N15425" s="203">
        <v>2.1041666666666701</v>
      </c>
      <c r="O15425" s="222" t="s">
        <v>941</v>
      </c>
    </row>
    <row r="15426" spans="1:15" ht="29.25" customHeight="1">
      <c r="A15426" s="221" t="s">
        <v>2860</v>
      </c>
      <c r="B15426" s="221" t="s">
        <v>795</v>
      </c>
      <c r="C15426" s="222" t="s">
        <v>796</v>
      </c>
      <c r="D15426" s="222" t="s">
        <v>167</v>
      </c>
      <c r="E15426" s="199" t="s">
        <v>178</v>
      </c>
      <c r="F15426" s="200"/>
      <c r="G15426" s="200"/>
      <c r="H15426" s="200"/>
      <c r="I15426" s="200">
        <v>45705</v>
      </c>
      <c r="J15426" s="143">
        <f t="shared" si="240"/>
        <v>45705</v>
      </c>
      <c r="K15426" s="202">
        <v>1</v>
      </c>
      <c r="L15426" s="285" t="s">
        <v>5330</v>
      </c>
      <c r="M15426" s="223"/>
      <c r="N15426" s="203"/>
      <c r="O15426" s="222" t="s">
        <v>326</v>
      </c>
    </row>
    <row r="15427" spans="1:15" ht="29.25" customHeight="1">
      <c r="A15427" s="221" t="s">
        <v>2860</v>
      </c>
      <c r="B15427" s="221" t="s">
        <v>795</v>
      </c>
      <c r="C15427" s="222" t="s">
        <v>796</v>
      </c>
      <c r="D15427" s="222" t="s">
        <v>167</v>
      </c>
      <c r="E15427" s="199" t="s">
        <v>163</v>
      </c>
      <c r="F15427" s="200" t="s">
        <v>2580</v>
      </c>
      <c r="G15427" s="200" t="s">
        <v>2581</v>
      </c>
      <c r="H15427" s="200" t="s">
        <v>2690</v>
      </c>
      <c r="I15427" s="200">
        <v>45705</v>
      </c>
      <c r="J15427" s="143">
        <f t="shared" ref="J15427:J15490" si="241">I15427</f>
        <v>45705</v>
      </c>
      <c r="K15427" s="202">
        <v>7</v>
      </c>
      <c r="L15427" s="285" t="s">
        <v>5987</v>
      </c>
      <c r="M15427" s="223"/>
      <c r="N15427" s="203">
        <v>2.1041666666666701</v>
      </c>
      <c r="O15427" s="222" t="s">
        <v>941</v>
      </c>
    </row>
    <row r="15428" spans="1:15" ht="29.25" customHeight="1">
      <c r="A15428" s="221" t="s">
        <v>2860</v>
      </c>
      <c r="B15428" s="221" t="s">
        <v>795</v>
      </c>
      <c r="C15428" s="222" t="s">
        <v>796</v>
      </c>
      <c r="D15428" s="222" t="s">
        <v>167</v>
      </c>
      <c r="E15428" s="199" t="s">
        <v>163</v>
      </c>
      <c r="F15428" s="200" t="s">
        <v>2580</v>
      </c>
      <c r="G15428" s="200" t="s">
        <v>2581</v>
      </c>
      <c r="H15428" s="200" t="s">
        <v>2690</v>
      </c>
      <c r="I15428" s="200">
        <v>45706</v>
      </c>
      <c r="J15428" s="143">
        <f t="shared" si="241"/>
        <v>45706</v>
      </c>
      <c r="K15428" s="202">
        <v>3.5</v>
      </c>
      <c r="L15428" s="285" t="s">
        <v>5989</v>
      </c>
      <c r="M15428" s="223"/>
      <c r="N15428" s="203">
        <v>2.1041666666666701</v>
      </c>
      <c r="O15428" s="222" t="s">
        <v>941</v>
      </c>
    </row>
    <row r="15429" spans="1:15" ht="29.25" customHeight="1">
      <c r="A15429" s="221" t="s">
        <v>2860</v>
      </c>
      <c r="B15429" s="221" t="s">
        <v>795</v>
      </c>
      <c r="C15429" s="222" t="s">
        <v>796</v>
      </c>
      <c r="D15429" s="222" t="s">
        <v>167</v>
      </c>
      <c r="E15429" s="199" t="s">
        <v>163</v>
      </c>
      <c r="F15429" s="200" t="s">
        <v>4557</v>
      </c>
      <c r="G15429" s="200" t="s">
        <v>4558</v>
      </c>
      <c r="H15429" s="200" t="s">
        <v>38</v>
      </c>
      <c r="I15429" s="200">
        <v>45706</v>
      </c>
      <c r="J15429" s="143">
        <f t="shared" si="241"/>
        <v>45706</v>
      </c>
      <c r="K15429" s="202">
        <v>4.5</v>
      </c>
      <c r="L15429" s="285" t="s">
        <v>5988</v>
      </c>
      <c r="M15429" s="223"/>
      <c r="N15429" s="203">
        <v>1.2291666666666701</v>
      </c>
      <c r="O15429" s="222" t="s">
        <v>941</v>
      </c>
    </row>
    <row r="15430" spans="1:15" ht="29.25" customHeight="1">
      <c r="A15430" s="221" t="s">
        <v>2860</v>
      </c>
      <c r="B15430" s="221" t="s">
        <v>795</v>
      </c>
      <c r="C15430" s="222" t="s">
        <v>796</v>
      </c>
      <c r="D15430" s="222" t="s">
        <v>167</v>
      </c>
      <c r="E15430" s="199" t="s">
        <v>165</v>
      </c>
      <c r="F15430" s="200"/>
      <c r="G15430" s="200"/>
      <c r="H15430" s="200"/>
      <c r="I15430" s="200">
        <v>45707</v>
      </c>
      <c r="J15430" s="143">
        <f t="shared" si="241"/>
        <v>45707</v>
      </c>
      <c r="K15430" s="202">
        <v>3.5</v>
      </c>
      <c r="L15430" s="285" t="s">
        <v>172</v>
      </c>
      <c r="M15430" s="223"/>
      <c r="N15430" s="203"/>
      <c r="O15430" s="222" t="s">
        <v>326</v>
      </c>
    </row>
    <row r="15431" spans="1:15" ht="29.25" customHeight="1">
      <c r="A15431" s="221" t="s">
        <v>2860</v>
      </c>
      <c r="B15431" s="221" t="s">
        <v>795</v>
      </c>
      <c r="C15431" s="222" t="s">
        <v>796</v>
      </c>
      <c r="D15431" s="222" t="s">
        <v>167</v>
      </c>
      <c r="E15431" s="199" t="s">
        <v>163</v>
      </c>
      <c r="F15431" s="200" t="s">
        <v>4557</v>
      </c>
      <c r="G15431" s="200" t="s">
        <v>4558</v>
      </c>
      <c r="H15431" s="200" t="s">
        <v>38</v>
      </c>
      <c r="I15431" s="200">
        <v>45707</v>
      </c>
      <c r="J15431" s="143">
        <f t="shared" si="241"/>
        <v>45707</v>
      </c>
      <c r="K15431" s="202">
        <v>4.5</v>
      </c>
      <c r="L15431" s="285" t="s">
        <v>5990</v>
      </c>
      <c r="M15431" s="223"/>
      <c r="N15431" s="203">
        <v>1.2291666666666701</v>
      </c>
      <c r="O15431" s="222" t="s">
        <v>941</v>
      </c>
    </row>
    <row r="15432" spans="1:15" ht="29.25" customHeight="1">
      <c r="A15432" s="221" t="s">
        <v>2860</v>
      </c>
      <c r="B15432" s="221" t="s">
        <v>795</v>
      </c>
      <c r="C15432" s="222" t="s">
        <v>796</v>
      </c>
      <c r="D15432" s="222" t="s">
        <v>167</v>
      </c>
      <c r="E15432" s="199" t="s">
        <v>178</v>
      </c>
      <c r="F15432" s="200"/>
      <c r="G15432" s="200"/>
      <c r="H15432" s="200"/>
      <c r="I15432" s="200">
        <v>45708</v>
      </c>
      <c r="J15432" s="143">
        <f t="shared" si="241"/>
        <v>45708</v>
      </c>
      <c r="K15432" s="202">
        <v>1</v>
      </c>
      <c r="L15432" s="284" t="s">
        <v>6191</v>
      </c>
      <c r="M15432" s="223"/>
      <c r="N15432" s="203"/>
      <c r="O15432" s="222" t="s">
        <v>326</v>
      </c>
    </row>
    <row r="15433" spans="1:15" ht="29.25" customHeight="1">
      <c r="A15433" s="221" t="s">
        <v>2860</v>
      </c>
      <c r="B15433" s="221" t="s">
        <v>795</v>
      </c>
      <c r="C15433" s="222" t="s">
        <v>796</v>
      </c>
      <c r="D15433" s="222" t="s">
        <v>167</v>
      </c>
      <c r="E15433" s="199" t="s">
        <v>163</v>
      </c>
      <c r="F15433" s="200" t="s">
        <v>4750</v>
      </c>
      <c r="G15433" s="200" t="s">
        <v>4751</v>
      </c>
      <c r="H15433" s="200" t="s">
        <v>38</v>
      </c>
      <c r="I15433" s="200">
        <v>45708</v>
      </c>
      <c r="J15433" s="143">
        <f t="shared" si="241"/>
        <v>45708</v>
      </c>
      <c r="K15433" s="202">
        <v>7</v>
      </c>
      <c r="L15433" s="285" t="s">
        <v>6192</v>
      </c>
      <c r="M15433" s="223"/>
      <c r="N15433" s="203">
        <v>0.5625</v>
      </c>
      <c r="O15433" s="222" t="s">
        <v>943</v>
      </c>
    </row>
    <row r="15434" spans="1:15" ht="29.25" customHeight="1">
      <c r="A15434" s="221" t="s">
        <v>2860</v>
      </c>
      <c r="B15434" s="221" t="s">
        <v>795</v>
      </c>
      <c r="C15434" s="222" t="s">
        <v>796</v>
      </c>
      <c r="D15434" s="222" t="s">
        <v>167</v>
      </c>
      <c r="E15434" s="199" t="s">
        <v>163</v>
      </c>
      <c r="F15434" s="200" t="s">
        <v>4557</v>
      </c>
      <c r="G15434" s="200" t="s">
        <v>4558</v>
      </c>
      <c r="H15434" s="200" t="s">
        <v>39</v>
      </c>
      <c r="I15434" s="200">
        <v>45709</v>
      </c>
      <c r="J15434" s="143">
        <f t="shared" si="241"/>
        <v>45709</v>
      </c>
      <c r="K15434" s="202">
        <v>2.5</v>
      </c>
      <c r="L15434" s="285" t="s">
        <v>6193</v>
      </c>
      <c r="M15434" s="223"/>
      <c r="N15434" s="203">
        <v>3.5</v>
      </c>
      <c r="O15434" s="222" t="s">
        <v>958</v>
      </c>
    </row>
    <row r="15435" spans="1:15" ht="29.25" customHeight="1">
      <c r="A15435" s="221" t="s">
        <v>2860</v>
      </c>
      <c r="B15435" s="221" t="s">
        <v>795</v>
      </c>
      <c r="C15435" s="222" t="s">
        <v>796</v>
      </c>
      <c r="D15435" s="222" t="s">
        <v>167</v>
      </c>
      <c r="E15435" s="199" t="s">
        <v>163</v>
      </c>
      <c r="F15435" s="200" t="s">
        <v>2580</v>
      </c>
      <c r="G15435" s="200" t="s">
        <v>2581</v>
      </c>
      <c r="H15435" s="200" t="s">
        <v>2690</v>
      </c>
      <c r="I15435" s="200">
        <v>45709</v>
      </c>
      <c r="J15435" s="143">
        <f t="shared" si="241"/>
        <v>45709</v>
      </c>
      <c r="K15435" s="202">
        <v>4.5</v>
      </c>
      <c r="L15435" s="284" t="s">
        <v>6194</v>
      </c>
      <c r="M15435" s="223"/>
      <c r="N15435" s="203">
        <v>2.1041666666666701</v>
      </c>
      <c r="O15435" s="222" t="s">
        <v>941</v>
      </c>
    </row>
    <row r="15436" spans="1:15" ht="29.25" customHeight="1">
      <c r="A15436" s="221" t="s">
        <v>2860</v>
      </c>
      <c r="B15436" s="221" t="s">
        <v>795</v>
      </c>
      <c r="C15436" s="222" t="s">
        <v>796</v>
      </c>
      <c r="D15436" s="222" t="s">
        <v>167</v>
      </c>
      <c r="E15436" s="199" t="s">
        <v>163</v>
      </c>
      <c r="F15436" s="200" t="s">
        <v>4750</v>
      </c>
      <c r="G15436" s="200" t="s">
        <v>4751</v>
      </c>
      <c r="H15436" s="200" t="s">
        <v>39</v>
      </c>
      <c r="I15436" s="200">
        <v>45709</v>
      </c>
      <c r="J15436" s="143">
        <f t="shared" si="241"/>
        <v>45709</v>
      </c>
      <c r="K15436" s="202">
        <v>1</v>
      </c>
      <c r="L15436" s="285" t="s">
        <v>6193</v>
      </c>
      <c r="M15436" s="223"/>
      <c r="N15436" s="203">
        <v>2.5</v>
      </c>
      <c r="O15436" s="222" t="s">
        <v>958</v>
      </c>
    </row>
    <row r="15437" spans="1:15" ht="29.25" customHeight="1">
      <c r="A15437" s="221" t="s">
        <v>2860</v>
      </c>
      <c r="B15437" s="221" t="s">
        <v>795</v>
      </c>
      <c r="C15437" s="222" t="s">
        <v>796</v>
      </c>
      <c r="D15437" s="222" t="s">
        <v>167</v>
      </c>
      <c r="E15437" s="199" t="s">
        <v>163</v>
      </c>
      <c r="F15437" s="200" t="s">
        <v>2580</v>
      </c>
      <c r="G15437" s="200" t="s">
        <v>2581</v>
      </c>
      <c r="H15437" s="200" t="s">
        <v>2690</v>
      </c>
      <c r="I15437" s="200">
        <v>45712</v>
      </c>
      <c r="J15437" s="143">
        <f t="shared" si="241"/>
        <v>45712</v>
      </c>
      <c r="K15437" s="202">
        <v>8</v>
      </c>
      <c r="L15437" s="284" t="s">
        <v>6195</v>
      </c>
      <c r="M15437" s="223"/>
      <c r="N15437" s="203">
        <v>2.1041666666666701</v>
      </c>
      <c r="O15437" s="222" t="s">
        <v>941</v>
      </c>
    </row>
    <row r="15438" spans="1:15" ht="29.25" customHeight="1">
      <c r="A15438" s="221" t="s">
        <v>2860</v>
      </c>
      <c r="B15438" s="221" t="s">
        <v>795</v>
      </c>
      <c r="C15438" s="222" t="s">
        <v>796</v>
      </c>
      <c r="D15438" s="222" t="s">
        <v>167</v>
      </c>
      <c r="E15438" s="199" t="s">
        <v>163</v>
      </c>
      <c r="F15438" s="200" t="s">
        <v>4750</v>
      </c>
      <c r="G15438" s="200" t="s">
        <v>4751</v>
      </c>
      <c r="H15438" s="200" t="s">
        <v>38</v>
      </c>
      <c r="I15438" s="200">
        <v>45713</v>
      </c>
      <c r="J15438" s="143">
        <f t="shared" si="241"/>
        <v>45713</v>
      </c>
      <c r="K15438" s="202">
        <v>1</v>
      </c>
      <c r="L15438" s="284" t="s">
        <v>6197</v>
      </c>
      <c r="M15438" s="223"/>
      <c r="N15438" s="203">
        <v>0.5625</v>
      </c>
      <c r="O15438" s="222" t="s">
        <v>943</v>
      </c>
    </row>
    <row r="15439" spans="1:15" ht="29.25" customHeight="1">
      <c r="A15439" s="221" t="s">
        <v>2860</v>
      </c>
      <c r="B15439" s="221" t="s">
        <v>795</v>
      </c>
      <c r="C15439" s="222" t="s">
        <v>796</v>
      </c>
      <c r="D15439" s="222" t="s">
        <v>167</v>
      </c>
      <c r="E15439" s="199" t="s">
        <v>163</v>
      </c>
      <c r="F15439" s="200" t="s">
        <v>4557</v>
      </c>
      <c r="G15439" s="200" t="s">
        <v>4558</v>
      </c>
      <c r="H15439" s="200" t="s">
        <v>49</v>
      </c>
      <c r="I15439" s="200">
        <v>45713</v>
      </c>
      <c r="J15439" s="143">
        <f t="shared" si="241"/>
        <v>45713</v>
      </c>
      <c r="K15439" s="202">
        <v>7</v>
      </c>
      <c r="L15439" s="285" t="s">
        <v>6196</v>
      </c>
      <c r="M15439" s="223"/>
      <c r="N15439" s="203">
        <v>3.1666666666666701</v>
      </c>
      <c r="O15439" s="222" t="s">
        <v>939</v>
      </c>
    </row>
    <row r="15440" spans="1:15" ht="29.25" customHeight="1">
      <c r="A15440" s="221" t="s">
        <v>2860</v>
      </c>
      <c r="B15440" s="221" t="s">
        <v>795</v>
      </c>
      <c r="C15440" s="222" t="s">
        <v>796</v>
      </c>
      <c r="D15440" s="222" t="s">
        <v>167</v>
      </c>
      <c r="E15440" s="199" t="s">
        <v>163</v>
      </c>
      <c r="F15440" s="200" t="s">
        <v>4750</v>
      </c>
      <c r="G15440" s="200" t="s">
        <v>4751</v>
      </c>
      <c r="H15440" s="200" t="s">
        <v>38</v>
      </c>
      <c r="I15440" s="200">
        <v>45714</v>
      </c>
      <c r="J15440" s="143">
        <f t="shared" si="241"/>
        <v>45714</v>
      </c>
      <c r="K15440" s="202">
        <v>3</v>
      </c>
      <c r="L15440" s="285" t="s">
        <v>6316</v>
      </c>
      <c r="M15440" s="223"/>
      <c r="N15440" s="203">
        <v>0.5625</v>
      </c>
      <c r="O15440" s="222" t="s">
        <v>943</v>
      </c>
    </row>
    <row r="15441" spans="1:15" ht="29.25" customHeight="1">
      <c r="A15441" s="221" t="s">
        <v>2860</v>
      </c>
      <c r="B15441" s="221" t="s">
        <v>795</v>
      </c>
      <c r="C15441" s="222" t="s">
        <v>796</v>
      </c>
      <c r="D15441" s="222" t="s">
        <v>167</v>
      </c>
      <c r="E15441" s="199" t="s">
        <v>163</v>
      </c>
      <c r="F15441" s="200" t="s">
        <v>4557</v>
      </c>
      <c r="G15441" s="200" t="s">
        <v>4558</v>
      </c>
      <c r="H15441" s="200" t="s">
        <v>39</v>
      </c>
      <c r="I15441" s="200">
        <v>45714</v>
      </c>
      <c r="J15441" s="143">
        <f t="shared" si="241"/>
        <v>45714</v>
      </c>
      <c r="K15441" s="202">
        <v>1</v>
      </c>
      <c r="L15441" s="285" t="s">
        <v>6315</v>
      </c>
      <c r="M15441" s="223"/>
      <c r="N15441" s="203">
        <v>3.5</v>
      </c>
      <c r="O15441" s="222" t="s">
        <v>958</v>
      </c>
    </row>
    <row r="15442" spans="1:15" ht="29.25" customHeight="1">
      <c r="A15442" s="221" t="s">
        <v>2860</v>
      </c>
      <c r="B15442" s="221" t="s">
        <v>795</v>
      </c>
      <c r="C15442" s="222" t="s">
        <v>796</v>
      </c>
      <c r="D15442" s="222" t="s">
        <v>167</v>
      </c>
      <c r="E15442" s="199" t="s">
        <v>163</v>
      </c>
      <c r="F15442" s="200" t="s">
        <v>4750</v>
      </c>
      <c r="G15442" s="200" t="s">
        <v>4751</v>
      </c>
      <c r="H15442" s="200" t="s">
        <v>39</v>
      </c>
      <c r="I15442" s="200">
        <v>45714</v>
      </c>
      <c r="J15442" s="143">
        <f t="shared" si="241"/>
        <v>45714</v>
      </c>
      <c r="K15442" s="202">
        <v>1</v>
      </c>
      <c r="L15442" s="285" t="s">
        <v>6315</v>
      </c>
      <c r="M15442" s="223"/>
      <c r="N15442" s="203">
        <v>2.5</v>
      </c>
      <c r="O15442" s="222" t="s">
        <v>958</v>
      </c>
    </row>
    <row r="15443" spans="1:15" ht="29.25" customHeight="1">
      <c r="A15443" s="221" t="s">
        <v>2860</v>
      </c>
      <c r="B15443" s="221" t="s">
        <v>795</v>
      </c>
      <c r="C15443" s="222" t="s">
        <v>796</v>
      </c>
      <c r="D15443" s="222" t="s">
        <v>167</v>
      </c>
      <c r="E15443" s="199" t="s">
        <v>165</v>
      </c>
      <c r="F15443" s="200"/>
      <c r="G15443" s="200"/>
      <c r="H15443" s="200"/>
      <c r="I15443" s="200">
        <v>45715</v>
      </c>
      <c r="J15443" s="143">
        <f t="shared" si="241"/>
        <v>45715</v>
      </c>
      <c r="K15443" s="202">
        <v>8</v>
      </c>
      <c r="L15443" s="285" t="s">
        <v>6317</v>
      </c>
      <c r="M15443" s="223"/>
      <c r="N15443" s="203"/>
      <c r="O15443" s="222" t="s">
        <v>326</v>
      </c>
    </row>
    <row r="15444" spans="1:15" ht="29.25" customHeight="1">
      <c r="A15444" s="221" t="s">
        <v>2860</v>
      </c>
      <c r="B15444" s="221" t="s">
        <v>795</v>
      </c>
      <c r="C15444" s="222" t="s">
        <v>796</v>
      </c>
      <c r="D15444" s="222" t="s">
        <v>167</v>
      </c>
      <c r="E15444" s="199" t="s">
        <v>165</v>
      </c>
      <c r="F15444" s="200"/>
      <c r="G15444" s="200"/>
      <c r="H15444" s="200"/>
      <c r="I15444" s="200">
        <v>45719</v>
      </c>
      <c r="J15444" s="143">
        <f t="shared" si="241"/>
        <v>45719</v>
      </c>
      <c r="K15444" s="202">
        <v>4.5</v>
      </c>
      <c r="L15444" s="285" t="s">
        <v>6318</v>
      </c>
      <c r="M15444" s="223"/>
      <c r="N15444" s="203"/>
      <c r="O15444" s="222" t="s">
        <v>326</v>
      </c>
    </row>
    <row r="15445" spans="1:15" ht="29.25" customHeight="1">
      <c r="A15445" s="221" t="s">
        <v>2860</v>
      </c>
      <c r="B15445" s="221" t="s">
        <v>795</v>
      </c>
      <c r="C15445" s="222" t="s">
        <v>796</v>
      </c>
      <c r="D15445" s="222" t="s">
        <v>167</v>
      </c>
      <c r="E15445" s="199" t="s">
        <v>163</v>
      </c>
      <c r="F15445" s="200" t="s">
        <v>4557</v>
      </c>
      <c r="G15445" s="200" t="s">
        <v>4558</v>
      </c>
      <c r="H15445" s="200" t="s">
        <v>38</v>
      </c>
      <c r="I15445" s="200">
        <v>45719</v>
      </c>
      <c r="J15445" s="143">
        <f t="shared" si="241"/>
        <v>45719</v>
      </c>
      <c r="K15445" s="202">
        <v>3.5</v>
      </c>
      <c r="L15445" s="285" t="s">
        <v>6316</v>
      </c>
      <c r="M15445" s="223"/>
      <c r="N15445" s="203">
        <v>1.2291666666666701</v>
      </c>
      <c r="O15445" s="222" t="s">
        <v>941</v>
      </c>
    </row>
    <row r="15446" spans="1:15" ht="29.25" customHeight="1">
      <c r="A15446" s="221" t="s">
        <v>2860</v>
      </c>
      <c r="B15446" s="221" t="s">
        <v>795</v>
      </c>
      <c r="C15446" s="222" t="s">
        <v>796</v>
      </c>
      <c r="D15446" s="222" t="s">
        <v>167</v>
      </c>
      <c r="E15446" s="199" t="s">
        <v>163</v>
      </c>
      <c r="F15446" s="200" t="s">
        <v>4750</v>
      </c>
      <c r="G15446" s="200" t="s">
        <v>4751</v>
      </c>
      <c r="H15446" s="200" t="s">
        <v>5516</v>
      </c>
      <c r="I15446" s="200">
        <v>45720</v>
      </c>
      <c r="J15446" s="143">
        <f t="shared" si="241"/>
        <v>45720</v>
      </c>
      <c r="K15446" s="202">
        <v>8</v>
      </c>
      <c r="L15446" s="284" t="s">
        <v>6319</v>
      </c>
      <c r="M15446" s="223"/>
      <c r="N15446" s="203">
        <v>0.78571428571428603</v>
      </c>
      <c r="O15446" s="222" t="s">
        <v>963</v>
      </c>
    </row>
    <row r="15447" spans="1:15" ht="29.25" customHeight="1">
      <c r="A15447" s="221" t="s">
        <v>2860</v>
      </c>
      <c r="B15447" s="221" t="s">
        <v>795</v>
      </c>
      <c r="C15447" s="222" t="s">
        <v>796</v>
      </c>
      <c r="D15447" s="222" t="s">
        <v>167</v>
      </c>
      <c r="E15447" s="199" t="s">
        <v>163</v>
      </c>
      <c r="F15447" s="200" t="s">
        <v>4750</v>
      </c>
      <c r="G15447" s="200" t="s">
        <v>4751</v>
      </c>
      <c r="H15447" s="200" t="s">
        <v>5516</v>
      </c>
      <c r="I15447" s="200">
        <v>45721</v>
      </c>
      <c r="J15447" s="143">
        <f t="shared" si="241"/>
        <v>45721</v>
      </c>
      <c r="K15447" s="202">
        <v>3</v>
      </c>
      <c r="L15447" s="284" t="s">
        <v>6321</v>
      </c>
      <c r="M15447" s="223"/>
      <c r="N15447" s="203">
        <v>0.78571428571428603</v>
      </c>
      <c r="O15447" s="222" t="s">
        <v>963</v>
      </c>
    </row>
    <row r="15448" spans="1:15" ht="29.25" customHeight="1">
      <c r="A15448" s="221" t="s">
        <v>2860</v>
      </c>
      <c r="B15448" s="221" t="s">
        <v>795</v>
      </c>
      <c r="C15448" s="222" t="s">
        <v>796</v>
      </c>
      <c r="D15448" s="222" t="s">
        <v>167</v>
      </c>
      <c r="E15448" s="199" t="s">
        <v>163</v>
      </c>
      <c r="F15448" s="200" t="s">
        <v>4557</v>
      </c>
      <c r="G15448" s="200" t="s">
        <v>4558</v>
      </c>
      <c r="H15448" s="200" t="s">
        <v>118</v>
      </c>
      <c r="I15448" s="200">
        <v>45721</v>
      </c>
      <c r="J15448" s="143">
        <f t="shared" si="241"/>
        <v>45721</v>
      </c>
      <c r="K15448" s="202">
        <v>5</v>
      </c>
      <c r="L15448" s="284" t="s">
        <v>6320</v>
      </c>
      <c r="M15448" s="223"/>
      <c r="N15448" s="203">
        <v>5.6</v>
      </c>
      <c r="O15448" s="222" t="s">
        <v>940</v>
      </c>
    </row>
    <row r="15449" spans="1:15" ht="29.25" customHeight="1">
      <c r="A15449" s="221" t="s">
        <v>2860</v>
      </c>
      <c r="B15449" s="221" t="s">
        <v>795</v>
      </c>
      <c r="C15449" s="222" t="s">
        <v>796</v>
      </c>
      <c r="D15449" s="222" t="s">
        <v>167</v>
      </c>
      <c r="E15449" s="199" t="s">
        <v>165</v>
      </c>
      <c r="F15449" s="200"/>
      <c r="G15449" s="200"/>
      <c r="H15449" s="200"/>
      <c r="I15449" s="200">
        <v>45722</v>
      </c>
      <c r="J15449" s="143">
        <f t="shared" si="241"/>
        <v>45722</v>
      </c>
      <c r="K15449" s="202">
        <v>3.5</v>
      </c>
      <c r="L15449" s="284" t="s">
        <v>6493</v>
      </c>
      <c r="M15449" s="223"/>
      <c r="N15449" s="203"/>
      <c r="O15449" s="222" t="s">
        <v>326</v>
      </c>
    </row>
    <row r="15450" spans="1:15" ht="29.25" customHeight="1">
      <c r="A15450" s="221" t="s">
        <v>2860</v>
      </c>
      <c r="B15450" s="221" t="s">
        <v>795</v>
      </c>
      <c r="C15450" s="222" t="s">
        <v>796</v>
      </c>
      <c r="D15450" s="222" t="s">
        <v>167</v>
      </c>
      <c r="E15450" s="199" t="s">
        <v>163</v>
      </c>
      <c r="F15450" s="200" t="s">
        <v>4557</v>
      </c>
      <c r="G15450" s="200" t="s">
        <v>4558</v>
      </c>
      <c r="H15450" s="200" t="s">
        <v>118</v>
      </c>
      <c r="I15450" s="200">
        <v>45722</v>
      </c>
      <c r="J15450" s="143">
        <f t="shared" si="241"/>
        <v>45722</v>
      </c>
      <c r="K15450" s="202">
        <v>2.5</v>
      </c>
      <c r="L15450" s="284" t="s">
        <v>6494</v>
      </c>
      <c r="M15450" s="223"/>
      <c r="N15450" s="203">
        <v>5.6</v>
      </c>
      <c r="O15450" s="222" t="s">
        <v>940</v>
      </c>
    </row>
    <row r="15451" spans="1:15" ht="29.25" customHeight="1">
      <c r="A15451" s="221" t="s">
        <v>2860</v>
      </c>
      <c r="B15451" s="221" t="s">
        <v>795</v>
      </c>
      <c r="C15451" s="222" t="s">
        <v>796</v>
      </c>
      <c r="D15451" s="222" t="s">
        <v>167</v>
      </c>
      <c r="E15451" s="199" t="s">
        <v>163</v>
      </c>
      <c r="F15451" s="200" t="s">
        <v>4750</v>
      </c>
      <c r="G15451" s="200" t="s">
        <v>4751</v>
      </c>
      <c r="H15451" s="200" t="s">
        <v>270</v>
      </c>
      <c r="I15451" s="200">
        <v>45722</v>
      </c>
      <c r="J15451" s="143">
        <f t="shared" si="241"/>
        <v>45722</v>
      </c>
      <c r="K15451" s="202">
        <v>2</v>
      </c>
      <c r="L15451" s="284" t="s">
        <v>6495</v>
      </c>
      <c r="M15451" s="223"/>
      <c r="N15451" s="203">
        <v>0.4</v>
      </c>
      <c r="O15451" s="222" t="s">
        <v>943</v>
      </c>
    </row>
    <row r="15452" spans="1:15" ht="29.25" customHeight="1">
      <c r="A15452" s="221" t="s">
        <v>2860</v>
      </c>
      <c r="B15452" s="221" t="s">
        <v>795</v>
      </c>
      <c r="C15452" s="222" t="s">
        <v>796</v>
      </c>
      <c r="D15452" s="222" t="s">
        <v>167</v>
      </c>
      <c r="E15452" s="199" t="s">
        <v>163</v>
      </c>
      <c r="F15452" s="200" t="s">
        <v>4557</v>
      </c>
      <c r="G15452" s="200" t="s">
        <v>4558</v>
      </c>
      <c r="H15452" s="200" t="s">
        <v>118</v>
      </c>
      <c r="I15452" s="200">
        <v>45723</v>
      </c>
      <c r="J15452" s="143">
        <f t="shared" si="241"/>
        <v>45723</v>
      </c>
      <c r="K15452" s="202">
        <v>4.5</v>
      </c>
      <c r="L15452" s="284" t="s">
        <v>6494</v>
      </c>
      <c r="M15452" s="223"/>
      <c r="N15452" s="203">
        <v>5.6</v>
      </c>
      <c r="O15452" s="222" t="s">
        <v>940</v>
      </c>
    </row>
    <row r="15453" spans="1:15" ht="29.25" customHeight="1">
      <c r="A15453" s="221" t="s">
        <v>2860</v>
      </c>
      <c r="B15453" s="221" t="s">
        <v>795</v>
      </c>
      <c r="C15453" s="222" t="s">
        <v>796</v>
      </c>
      <c r="D15453" s="222" t="s">
        <v>167</v>
      </c>
      <c r="E15453" s="199" t="s">
        <v>163</v>
      </c>
      <c r="F15453" s="200" t="s">
        <v>4750</v>
      </c>
      <c r="G15453" s="200" t="s">
        <v>4751</v>
      </c>
      <c r="H15453" s="200" t="s">
        <v>270</v>
      </c>
      <c r="I15453" s="200">
        <v>45723</v>
      </c>
      <c r="J15453" s="143">
        <f t="shared" si="241"/>
        <v>45723</v>
      </c>
      <c r="K15453" s="202">
        <v>3.5</v>
      </c>
      <c r="L15453" s="284" t="s">
        <v>6496</v>
      </c>
      <c r="M15453" s="223"/>
      <c r="N15453" s="203">
        <v>0.4</v>
      </c>
      <c r="O15453" s="222" t="s">
        <v>943</v>
      </c>
    </row>
    <row r="15454" spans="1:15" ht="29.25" customHeight="1">
      <c r="A15454" s="221" t="s">
        <v>2860</v>
      </c>
      <c r="B15454" s="221" t="s">
        <v>795</v>
      </c>
      <c r="C15454" s="222" t="s">
        <v>796</v>
      </c>
      <c r="D15454" s="222" t="s">
        <v>167</v>
      </c>
      <c r="E15454" s="199" t="s">
        <v>163</v>
      </c>
      <c r="F15454" s="200" t="s">
        <v>4557</v>
      </c>
      <c r="G15454" s="200" t="s">
        <v>4558</v>
      </c>
      <c r="H15454" s="200" t="s">
        <v>118</v>
      </c>
      <c r="I15454" s="200">
        <v>45726</v>
      </c>
      <c r="J15454" s="143">
        <f t="shared" si="241"/>
        <v>45726</v>
      </c>
      <c r="K15454" s="202">
        <v>4</v>
      </c>
      <c r="L15454" s="284" t="s">
        <v>6498</v>
      </c>
      <c r="M15454" s="223"/>
      <c r="N15454" s="203">
        <v>5.6</v>
      </c>
      <c r="O15454" s="222" t="s">
        <v>940</v>
      </c>
    </row>
    <row r="15455" spans="1:15" ht="29.25" customHeight="1">
      <c r="A15455" s="221" t="s">
        <v>2860</v>
      </c>
      <c r="B15455" s="221" t="s">
        <v>795</v>
      </c>
      <c r="C15455" s="222" t="s">
        <v>796</v>
      </c>
      <c r="D15455" s="222" t="s">
        <v>167</v>
      </c>
      <c r="E15455" s="199" t="s">
        <v>163</v>
      </c>
      <c r="F15455" s="200" t="s">
        <v>4750</v>
      </c>
      <c r="G15455" s="200" t="s">
        <v>4751</v>
      </c>
      <c r="H15455" s="200" t="s">
        <v>52</v>
      </c>
      <c r="I15455" s="200">
        <v>45726</v>
      </c>
      <c r="J15455" s="143">
        <f t="shared" si="241"/>
        <v>45726</v>
      </c>
      <c r="K15455" s="202">
        <v>3</v>
      </c>
      <c r="L15455" s="284" t="s">
        <v>6497</v>
      </c>
      <c r="M15455" s="223"/>
      <c r="N15455" s="203">
        <v>1.8660714285714299</v>
      </c>
      <c r="O15455" s="222" t="s">
        <v>970</v>
      </c>
    </row>
    <row r="15456" spans="1:15" ht="29.25" customHeight="1">
      <c r="A15456" s="221" t="s">
        <v>2860</v>
      </c>
      <c r="B15456" s="221" t="s">
        <v>795</v>
      </c>
      <c r="C15456" s="222" t="s">
        <v>796</v>
      </c>
      <c r="D15456" s="222" t="s">
        <v>167</v>
      </c>
      <c r="E15456" s="199" t="s">
        <v>163</v>
      </c>
      <c r="F15456" s="200" t="s">
        <v>4750</v>
      </c>
      <c r="G15456" s="200" t="s">
        <v>4751</v>
      </c>
      <c r="H15456" s="200" t="s">
        <v>270</v>
      </c>
      <c r="I15456" s="200">
        <v>45726</v>
      </c>
      <c r="J15456" s="143">
        <f t="shared" si="241"/>
        <v>45726</v>
      </c>
      <c r="K15456" s="202">
        <v>1</v>
      </c>
      <c r="L15456" s="284" t="s">
        <v>6499</v>
      </c>
      <c r="M15456" s="223"/>
      <c r="N15456" s="203">
        <v>0.4</v>
      </c>
      <c r="O15456" s="222" t="s">
        <v>943</v>
      </c>
    </row>
    <row r="15457" spans="1:15" ht="29.25" customHeight="1">
      <c r="A15457" s="221" t="s">
        <v>2860</v>
      </c>
      <c r="B15457" s="221" t="s">
        <v>795</v>
      </c>
      <c r="C15457" s="222" t="s">
        <v>796</v>
      </c>
      <c r="D15457" s="222" t="s">
        <v>167</v>
      </c>
      <c r="E15457" s="199" t="s">
        <v>163</v>
      </c>
      <c r="F15457" s="200" t="s">
        <v>4557</v>
      </c>
      <c r="G15457" s="200" t="s">
        <v>4558</v>
      </c>
      <c r="H15457" s="200" t="s">
        <v>118</v>
      </c>
      <c r="I15457" s="200">
        <v>45727</v>
      </c>
      <c r="J15457" s="143">
        <f t="shared" si="241"/>
        <v>45727</v>
      </c>
      <c r="K15457" s="202">
        <v>5.5</v>
      </c>
      <c r="L15457" s="285" t="s">
        <v>6501</v>
      </c>
      <c r="M15457" s="223"/>
      <c r="N15457" s="203">
        <v>5.6</v>
      </c>
      <c r="O15457" s="222" t="s">
        <v>940</v>
      </c>
    </row>
    <row r="15458" spans="1:15" ht="29.25" customHeight="1">
      <c r="A15458" s="221" t="s">
        <v>2860</v>
      </c>
      <c r="B15458" s="221" t="s">
        <v>795</v>
      </c>
      <c r="C15458" s="222" t="s">
        <v>796</v>
      </c>
      <c r="D15458" s="222" t="s">
        <v>167</v>
      </c>
      <c r="E15458" s="199" t="s">
        <v>163</v>
      </c>
      <c r="F15458" s="200" t="s">
        <v>4750</v>
      </c>
      <c r="G15458" s="200" t="s">
        <v>4751</v>
      </c>
      <c r="H15458" s="200" t="s">
        <v>118</v>
      </c>
      <c r="I15458" s="200">
        <v>45727</v>
      </c>
      <c r="J15458" s="143">
        <f t="shared" si="241"/>
        <v>45727</v>
      </c>
      <c r="K15458" s="202">
        <v>2.5</v>
      </c>
      <c r="L15458" s="285" t="s">
        <v>6500</v>
      </c>
      <c r="M15458" s="223"/>
      <c r="N15458" s="203">
        <v>0.4</v>
      </c>
      <c r="O15458" s="222" t="s">
        <v>967</v>
      </c>
    </row>
    <row r="15459" spans="1:15" ht="29.25" customHeight="1">
      <c r="A15459" s="221" t="s">
        <v>2860</v>
      </c>
      <c r="B15459" s="221" t="s">
        <v>795</v>
      </c>
      <c r="C15459" s="222" t="s">
        <v>796</v>
      </c>
      <c r="D15459" s="222" t="s">
        <v>167</v>
      </c>
      <c r="E15459" s="199" t="s">
        <v>163</v>
      </c>
      <c r="F15459" s="200" t="s">
        <v>4557</v>
      </c>
      <c r="G15459" s="200" t="s">
        <v>4558</v>
      </c>
      <c r="H15459" s="200" t="s">
        <v>118</v>
      </c>
      <c r="I15459" s="200">
        <v>45728</v>
      </c>
      <c r="J15459" s="143">
        <f t="shared" si="241"/>
        <v>45728</v>
      </c>
      <c r="K15459" s="202">
        <v>4.5</v>
      </c>
      <c r="L15459" s="285" t="s">
        <v>6660</v>
      </c>
      <c r="M15459" s="223"/>
      <c r="N15459" s="203">
        <v>0</v>
      </c>
      <c r="O15459" s="222" t="s">
        <v>326</v>
      </c>
    </row>
    <row r="15460" spans="1:15" ht="29.25" customHeight="1">
      <c r="A15460" s="221" t="s">
        <v>2860</v>
      </c>
      <c r="B15460" s="221" t="s">
        <v>795</v>
      </c>
      <c r="C15460" s="222" t="s">
        <v>796</v>
      </c>
      <c r="D15460" s="222" t="s">
        <v>167</v>
      </c>
      <c r="E15460" s="199" t="s">
        <v>163</v>
      </c>
      <c r="F15460" s="200" t="s">
        <v>2580</v>
      </c>
      <c r="G15460" s="200" t="s">
        <v>2581</v>
      </c>
      <c r="H15460" s="200" t="s">
        <v>4559</v>
      </c>
      <c r="I15460" s="200">
        <v>45728</v>
      </c>
      <c r="J15460" s="143">
        <f t="shared" si="241"/>
        <v>45728</v>
      </c>
      <c r="K15460" s="202">
        <v>1.5</v>
      </c>
      <c r="L15460" s="285" t="s">
        <v>6661</v>
      </c>
      <c r="M15460" s="223"/>
      <c r="N15460" s="203">
        <v>3.625</v>
      </c>
      <c r="O15460" s="222" t="s">
        <v>968</v>
      </c>
    </row>
    <row r="15461" spans="1:15" ht="29.25" customHeight="1">
      <c r="A15461" s="221" t="s">
        <v>2860</v>
      </c>
      <c r="B15461" s="221" t="s">
        <v>795</v>
      </c>
      <c r="C15461" s="222" t="s">
        <v>796</v>
      </c>
      <c r="D15461" s="222" t="s">
        <v>167</v>
      </c>
      <c r="E15461" s="199" t="s">
        <v>163</v>
      </c>
      <c r="F15461" s="200" t="s">
        <v>4750</v>
      </c>
      <c r="G15461" s="200" t="s">
        <v>4751</v>
      </c>
      <c r="H15461" s="200" t="s">
        <v>52</v>
      </c>
      <c r="I15461" s="200">
        <v>45728</v>
      </c>
      <c r="J15461" s="143">
        <f t="shared" si="241"/>
        <v>45728</v>
      </c>
      <c r="K15461" s="202">
        <v>2</v>
      </c>
      <c r="L15461" s="285" t="s">
        <v>6662</v>
      </c>
      <c r="M15461" s="223"/>
      <c r="N15461" s="203">
        <v>1.8660714285714299</v>
      </c>
      <c r="O15461" s="222" t="s">
        <v>970</v>
      </c>
    </row>
    <row r="15462" spans="1:15" ht="29.25" customHeight="1">
      <c r="A15462" s="221" t="s">
        <v>2860</v>
      </c>
      <c r="B15462" s="221" t="s">
        <v>795</v>
      </c>
      <c r="C15462" s="222" t="s">
        <v>796</v>
      </c>
      <c r="D15462" s="222" t="s">
        <v>167</v>
      </c>
      <c r="E15462" s="199" t="s">
        <v>178</v>
      </c>
      <c r="F15462" s="200"/>
      <c r="G15462" s="200"/>
      <c r="H15462" s="200"/>
      <c r="I15462" s="200">
        <v>45729</v>
      </c>
      <c r="J15462" s="143">
        <f t="shared" si="241"/>
        <v>45729</v>
      </c>
      <c r="K15462" s="202">
        <v>1</v>
      </c>
      <c r="L15462" s="284" t="s">
        <v>6663</v>
      </c>
      <c r="M15462" s="223"/>
      <c r="N15462" s="203"/>
      <c r="O15462" s="222" t="s">
        <v>326</v>
      </c>
    </row>
    <row r="15463" spans="1:15" ht="29.25" customHeight="1">
      <c r="A15463" s="221" t="s">
        <v>2860</v>
      </c>
      <c r="B15463" s="221" t="s">
        <v>795</v>
      </c>
      <c r="C15463" s="222" t="s">
        <v>796</v>
      </c>
      <c r="D15463" s="222" t="s">
        <v>167</v>
      </c>
      <c r="E15463" s="199" t="s">
        <v>163</v>
      </c>
      <c r="F15463" s="200" t="s">
        <v>4557</v>
      </c>
      <c r="G15463" s="200" t="s">
        <v>4558</v>
      </c>
      <c r="H15463" s="200" t="s">
        <v>118</v>
      </c>
      <c r="I15463" s="200">
        <v>45729</v>
      </c>
      <c r="J15463" s="143">
        <f t="shared" si="241"/>
        <v>45729</v>
      </c>
      <c r="K15463" s="202">
        <v>7</v>
      </c>
      <c r="L15463" s="285" t="s">
        <v>6660</v>
      </c>
      <c r="M15463" s="223"/>
      <c r="N15463" s="203">
        <v>5.6</v>
      </c>
      <c r="O15463" s="222" t="s">
        <v>940</v>
      </c>
    </row>
    <row r="15464" spans="1:15" ht="29.25" customHeight="1">
      <c r="A15464" s="221" t="s">
        <v>2860</v>
      </c>
      <c r="B15464" s="221" t="s">
        <v>795</v>
      </c>
      <c r="C15464" s="222" t="s">
        <v>796</v>
      </c>
      <c r="D15464" s="222" t="s">
        <v>167</v>
      </c>
      <c r="E15464" s="199" t="s">
        <v>165</v>
      </c>
      <c r="F15464" s="200"/>
      <c r="G15464" s="200"/>
      <c r="H15464" s="200"/>
      <c r="I15464" s="200">
        <v>45730</v>
      </c>
      <c r="J15464" s="143">
        <f t="shared" si="241"/>
        <v>45730</v>
      </c>
      <c r="K15464" s="202">
        <v>8</v>
      </c>
      <c r="L15464" s="284" t="s">
        <v>989</v>
      </c>
      <c r="M15464" s="223"/>
      <c r="N15464" s="203"/>
      <c r="O15464" s="222" t="s">
        <v>326</v>
      </c>
    </row>
    <row r="15465" spans="1:15" ht="29.25" customHeight="1">
      <c r="A15465" s="221" t="s">
        <v>2860</v>
      </c>
      <c r="B15465" s="221" t="s">
        <v>795</v>
      </c>
      <c r="C15465" s="222" t="s">
        <v>796</v>
      </c>
      <c r="D15465" s="222" t="s">
        <v>167</v>
      </c>
      <c r="E15465" s="199" t="s">
        <v>178</v>
      </c>
      <c r="F15465" s="200"/>
      <c r="G15465" s="200"/>
      <c r="H15465" s="200"/>
      <c r="I15465" s="200">
        <v>45733</v>
      </c>
      <c r="J15465" s="143">
        <f t="shared" si="241"/>
        <v>45733</v>
      </c>
      <c r="K15465" s="202">
        <v>1.5</v>
      </c>
      <c r="L15465" s="284" t="s">
        <v>3263</v>
      </c>
      <c r="M15465" s="223"/>
      <c r="N15465" s="203"/>
      <c r="O15465" s="222" t="s">
        <v>326</v>
      </c>
    </row>
    <row r="15466" spans="1:15" ht="29.25" customHeight="1">
      <c r="A15466" s="221" t="s">
        <v>2860</v>
      </c>
      <c r="B15466" s="221" t="s">
        <v>795</v>
      </c>
      <c r="C15466" s="222" t="s">
        <v>796</v>
      </c>
      <c r="D15466" s="222" t="s">
        <v>167</v>
      </c>
      <c r="E15466" s="199" t="s">
        <v>163</v>
      </c>
      <c r="F15466" s="200" t="s">
        <v>4557</v>
      </c>
      <c r="G15466" s="200" t="s">
        <v>4558</v>
      </c>
      <c r="H15466" s="200" t="s">
        <v>118</v>
      </c>
      <c r="I15466" s="200">
        <v>45733</v>
      </c>
      <c r="J15466" s="143">
        <f t="shared" si="241"/>
        <v>45733</v>
      </c>
      <c r="K15466" s="202">
        <v>6.5</v>
      </c>
      <c r="L15466" s="285" t="s">
        <v>6660</v>
      </c>
      <c r="M15466" s="223"/>
      <c r="N15466" s="203">
        <v>0</v>
      </c>
      <c r="O15466" s="222" t="s">
        <v>326</v>
      </c>
    </row>
    <row r="15467" spans="1:15" ht="29.25" customHeight="1">
      <c r="A15467" s="221" t="s">
        <v>2860</v>
      </c>
      <c r="B15467" s="221" t="s">
        <v>795</v>
      </c>
      <c r="C15467" s="222" t="s">
        <v>796</v>
      </c>
      <c r="D15467" s="222" t="s">
        <v>167</v>
      </c>
      <c r="E15467" s="199" t="s">
        <v>165</v>
      </c>
      <c r="F15467" s="200"/>
      <c r="G15467" s="200"/>
      <c r="H15467" s="200"/>
      <c r="I15467" s="200">
        <v>45734</v>
      </c>
      <c r="J15467" s="143">
        <f t="shared" si="241"/>
        <v>45734</v>
      </c>
      <c r="K15467" s="202">
        <v>3.5</v>
      </c>
      <c r="L15467" s="284" t="s">
        <v>1065</v>
      </c>
      <c r="M15467" s="223"/>
      <c r="N15467" s="203"/>
      <c r="O15467" s="222" t="s">
        <v>326</v>
      </c>
    </row>
    <row r="15468" spans="1:15" ht="29.25" customHeight="1">
      <c r="A15468" s="221" t="s">
        <v>2860</v>
      </c>
      <c r="B15468" s="221" t="s">
        <v>795</v>
      </c>
      <c r="C15468" s="222" t="s">
        <v>796</v>
      </c>
      <c r="D15468" s="222" t="s">
        <v>167</v>
      </c>
      <c r="E15468" s="199" t="s">
        <v>163</v>
      </c>
      <c r="F15468" s="200" t="s">
        <v>4557</v>
      </c>
      <c r="G15468" s="200" t="s">
        <v>4558</v>
      </c>
      <c r="H15468" s="200" t="s">
        <v>118</v>
      </c>
      <c r="I15468" s="200">
        <v>45734</v>
      </c>
      <c r="J15468" s="143">
        <f t="shared" si="241"/>
        <v>45734</v>
      </c>
      <c r="K15468" s="202">
        <v>4.5</v>
      </c>
      <c r="L15468" s="285" t="s">
        <v>6660</v>
      </c>
      <c r="M15468" s="223"/>
      <c r="N15468" s="203">
        <v>0</v>
      </c>
      <c r="O15468" s="222" t="s">
        <v>326</v>
      </c>
    </row>
    <row r="15469" spans="1:15" ht="29.25" customHeight="1">
      <c r="A15469" s="221" t="s">
        <v>2860</v>
      </c>
      <c r="B15469" s="221" t="s">
        <v>795</v>
      </c>
      <c r="C15469" s="222" t="s">
        <v>796</v>
      </c>
      <c r="D15469" s="222" t="s">
        <v>167</v>
      </c>
      <c r="E15469" s="199" t="s">
        <v>163</v>
      </c>
      <c r="F15469" s="200" t="s">
        <v>4557</v>
      </c>
      <c r="G15469" s="200" t="s">
        <v>4558</v>
      </c>
      <c r="H15469" s="200" t="s">
        <v>118</v>
      </c>
      <c r="I15469" s="200">
        <v>45735</v>
      </c>
      <c r="J15469" s="143">
        <f t="shared" si="241"/>
        <v>45735</v>
      </c>
      <c r="K15469" s="202">
        <v>6.5</v>
      </c>
      <c r="L15469" s="284" t="s">
        <v>6664</v>
      </c>
      <c r="M15469" s="223"/>
      <c r="N15469" s="203">
        <v>0</v>
      </c>
      <c r="O15469" s="222" t="s">
        <v>326</v>
      </c>
    </row>
    <row r="15470" spans="1:15" ht="29.25" customHeight="1">
      <c r="A15470" s="221" t="s">
        <v>2860</v>
      </c>
      <c r="B15470" s="221" t="s">
        <v>795</v>
      </c>
      <c r="C15470" s="222" t="s">
        <v>796</v>
      </c>
      <c r="D15470" s="222" t="s">
        <v>167</v>
      </c>
      <c r="E15470" s="199" t="s">
        <v>163</v>
      </c>
      <c r="F15470" s="200" t="s">
        <v>2580</v>
      </c>
      <c r="G15470" s="200" t="s">
        <v>2581</v>
      </c>
      <c r="H15470" s="200" t="s">
        <v>4559</v>
      </c>
      <c r="I15470" s="200">
        <v>45735</v>
      </c>
      <c r="J15470" s="143">
        <f t="shared" si="241"/>
        <v>45735</v>
      </c>
      <c r="K15470" s="202">
        <v>1.5</v>
      </c>
      <c r="L15470" s="284" t="s">
        <v>6665</v>
      </c>
      <c r="M15470" s="223"/>
      <c r="N15470" s="203">
        <v>3.625</v>
      </c>
      <c r="O15470" s="222" t="s">
        <v>968</v>
      </c>
    </row>
    <row r="15471" spans="1:15" ht="29.25" customHeight="1">
      <c r="A15471" s="221" t="s">
        <v>2860</v>
      </c>
      <c r="B15471" s="221" t="s">
        <v>795</v>
      </c>
      <c r="C15471" s="222" t="s">
        <v>796</v>
      </c>
      <c r="D15471" s="222" t="s">
        <v>167</v>
      </c>
      <c r="E15471" s="199" t="s">
        <v>166</v>
      </c>
      <c r="F15471" s="200"/>
      <c r="G15471" s="200"/>
      <c r="H15471" s="200"/>
      <c r="I15471" s="200">
        <v>45736</v>
      </c>
      <c r="J15471" s="143">
        <f t="shared" si="241"/>
        <v>45736</v>
      </c>
      <c r="K15471" s="202">
        <v>2</v>
      </c>
      <c r="L15471" s="285" t="s">
        <v>6851</v>
      </c>
      <c r="M15471" s="223"/>
      <c r="N15471" s="203"/>
      <c r="O15471" s="222" t="s">
        <v>326</v>
      </c>
    </row>
    <row r="15472" spans="1:15" ht="29.25" customHeight="1">
      <c r="A15472" s="221" t="s">
        <v>2860</v>
      </c>
      <c r="B15472" s="221" t="s">
        <v>795</v>
      </c>
      <c r="C15472" s="222" t="s">
        <v>796</v>
      </c>
      <c r="D15472" s="222" t="s">
        <v>167</v>
      </c>
      <c r="E15472" s="199" t="s">
        <v>178</v>
      </c>
      <c r="F15472" s="200"/>
      <c r="G15472" s="200"/>
      <c r="H15472" s="200"/>
      <c r="I15472" s="200">
        <v>45736</v>
      </c>
      <c r="J15472" s="143">
        <f t="shared" si="241"/>
        <v>45736</v>
      </c>
      <c r="K15472" s="202">
        <v>1</v>
      </c>
      <c r="L15472" s="284" t="s">
        <v>6852</v>
      </c>
      <c r="M15472" s="223"/>
      <c r="N15472" s="203"/>
      <c r="O15472" s="222" t="s">
        <v>326</v>
      </c>
    </row>
    <row r="15473" spans="1:15" ht="29.25" customHeight="1">
      <c r="A15473" s="221" t="s">
        <v>2860</v>
      </c>
      <c r="B15473" s="221" t="s">
        <v>795</v>
      </c>
      <c r="C15473" s="222" t="s">
        <v>796</v>
      </c>
      <c r="D15473" s="222" t="s">
        <v>167</v>
      </c>
      <c r="E15473" s="199" t="s">
        <v>163</v>
      </c>
      <c r="F15473" s="200" t="s">
        <v>2580</v>
      </c>
      <c r="G15473" s="200" t="s">
        <v>2581</v>
      </c>
      <c r="H15473" s="200" t="s">
        <v>4559</v>
      </c>
      <c r="I15473" s="200">
        <v>45736</v>
      </c>
      <c r="J15473" s="143">
        <f t="shared" si="241"/>
        <v>45736</v>
      </c>
      <c r="K15473" s="202">
        <v>3</v>
      </c>
      <c r="L15473" s="284" t="s">
        <v>6850</v>
      </c>
      <c r="M15473" s="223"/>
      <c r="N15473" s="203">
        <v>3.625</v>
      </c>
      <c r="O15473" s="222" t="s">
        <v>968</v>
      </c>
    </row>
    <row r="15474" spans="1:15" ht="29.25" customHeight="1">
      <c r="A15474" s="221" t="s">
        <v>2860</v>
      </c>
      <c r="B15474" s="221" t="s">
        <v>795</v>
      </c>
      <c r="C15474" s="222" t="s">
        <v>796</v>
      </c>
      <c r="D15474" s="222" t="s">
        <v>167</v>
      </c>
      <c r="E15474" s="199" t="s">
        <v>163</v>
      </c>
      <c r="F15474" s="200" t="s">
        <v>4557</v>
      </c>
      <c r="G15474" s="200" t="s">
        <v>4558</v>
      </c>
      <c r="H15474" s="200" t="s">
        <v>118</v>
      </c>
      <c r="I15474" s="200">
        <v>45736</v>
      </c>
      <c r="J15474" s="143">
        <f t="shared" si="241"/>
        <v>45736</v>
      </c>
      <c r="K15474" s="202">
        <v>2</v>
      </c>
      <c r="L15474" s="285" t="s">
        <v>6853</v>
      </c>
      <c r="M15474" s="223"/>
      <c r="N15474" s="203">
        <v>5.6</v>
      </c>
      <c r="O15474" s="222" t="s">
        <v>940</v>
      </c>
    </row>
    <row r="15475" spans="1:15" ht="29.25" customHeight="1">
      <c r="A15475" s="221" t="s">
        <v>2860</v>
      </c>
      <c r="B15475" s="221" t="s">
        <v>795</v>
      </c>
      <c r="C15475" s="222" t="s">
        <v>796</v>
      </c>
      <c r="D15475" s="222" t="s">
        <v>167</v>
      </c>
      <c r="E15475" s="199" t="s">
        <v>165</v>
      </c>
      <c r="F15475" s="200"/>
      <c r="G15475" s="200"/>
      <c r="H15475" s="200"/>
      <c r="I15475" s="200">
        <v>45737</v>
      </c>
      <c r="J15475" s="143">
        <f t="shared" si="241"/>
        <v>45737</v>
      </c>
      <c r="K15475" s="202">
        <v>4.5</v>
      </c>
      <c r="L15475" s="285" t="s">
        <v>206</v>
      </c>
      <c r="M15475" s="223"/>
      <c r="N15475" s="203"/>
      <c r="O15475" s="222" t="s">
        <v>326</v>
      </c>
    </row>
    <row r="15476" spans="1:15" ht="29.25" customHeight="1">
      <c r="A15476" s="221" t="s">
        <v>2860</v>
      </c>
      <c r="B15476" s="221" t="s">
        <v>795</v>
      </c>
      <c r="C15476" s="222" t="s">
        <v>796</v>
      </c>
      <c r="D15476" s="222" t="s">
        <v>167</v>
      </c>
      <c r="E15476" s="199" t="s">
        <v>163</v>
      </c>
      <c r="F15476" s="200" t="s">
        <v>2580</v>
      </c>
      <c r="G15476" s="200" t="s">
        <v>2581</v>
      </c>
      <c r="H15476" s="200" t="s">
        <v>4559</v>
      </c>
      <c r="I15476" s="200">
        <v>45737</v>
      </c>
      <c r="J15476" s="143">
        <f t="shared" si="241"/>
        <v>45737</v>
      </c>
      <c r="K15476" s="202">
        <v>3.5</v>
      </c>
      <c r="L15476" s="284" t="s">
        <v>6854</v>
      </c>
      <c r="M15476" s="223"/>
      <c r="N15476" s="203">
        <v>3.625</v>
      </c>
      <c r="O15476" s="222" t="s">
        <v>968</v>
      </c>
    </row>
    <row r="15477" spans="1:15" ht="29.25" customHeight="1">
      <c r="A15477" s="221" t="s">
        <v>2860</v>
      </c>
      <c r="B15477" s="221" t="s">
        <v>795</v>
      </c>
      <c r="C15477" s="222" t="s">
        <v>796</v>
      </c>
      <c r="D15477" s="222" t="s">
        <v>167</v>
      </c>
      <c r="E15477" s="199" t="s">
        <v>163</v>
      </c>
      <c r="F15477" s="200" t="s">
        <v>4750</v>
      </c>
      <c r="G15477" s="200" t="s">
        <v>4751</v>
      </c>
      <c r="H15477" s="200" t="s">
        <v>52</v>
      </c>
      <c r="I15477" s="200">
        <v>45740</v>
      </c>
      <c r="J15477" s="143">
        <f t="shared" si="241"/>
        <v>45740</v>
      </c>
      <c r="K15477" s="202">
        <v>8</v>
      </c>
      <c r="L15477" s="284" t="s">
        <v>7114</v>
      </c>
      <c r="M15477" s="223"/>
      <c r="N15477" s="203">
        <v>1.8660714285714299</v>
      </c>
      <c r="O15477" s="222" t="s">
        <v>970</v>
      </c>
    </row>
    <row r="15478" spans="1:15" ht="29.25" customHeight="1">
      <c r="A15478" s="221" t="s">
        <v>2860</v>
      </c>
      <c r="B15478" s="221" t="s">
        <v>795</v>
      </c>
      <c r="C15478" s="222" t="s">
        <v>796</v>
      </c>
      <c r="D15478" s="222" t="s">
        <v>167</v>
      </c>
      <c r="E15478" s="199" t="s">
        <v>163</v>
      </c>
      <c r="F15478" s="200" t="s">
        <v>2580</v>
      </c>
      <c r="G15478" s="200" t="s">
        <v>2581</v>
      </c>
      <c r="H15478" s="200" t="s">
        <v>4559</v>
      </c>
      <c r="I15478" s="200">
        <v>45741</v>
      </c>
      <c r="J15478" s="143">
        <f t="shared" si="241"/>
        <v>45741</v>
      </c>
      <c r="K15478" s="202">
        <v>3.5</v>
      </c>
      <c r="L15478" s="284" t="s">
        <v>7116</v>
      </c>
      <c r="M15478" s="223"/>
      <c r="N15478" s="203">
        <v>3.625</v>
      </c>
      <c r="O15478" s="222" t="s">
        <v>968</v>
      </c>
    </row>
    <row r="15479" spans="1:15" ht="29.25" customHeight="1">
      <c r="A15479" s="221" t="s">
        <v>2860</v>
      </c>
      <c r="B15479" s="221" t="s">
        <v>795</v>
      </c>
      <c r="C15479" s="222" t="s">
        <v>796</v>
      </c>
      <c r="D15479" s="222" t="s">
        <v>167</v>
      </c>
      <c r="E15479" s="199" t="s">
        <v>163</v>
      </c>
      <c r="F15479" s="200" t="s">
        <v>4557</v>
      </c>
      <c r="G15479" s="200" t="s">
        <v>4558</v>
      </c>
      <c r="H15479" s="200" t="s">
        <v>118</v>
      </c>
      <c r="I15479" s="200">
        <v>45741</v>
      </c>
      <c r="J15479" s="143">
        <f t="shared" si="241"/>
        <v>45741</v>
      </c>
      <c r="K15479" s="202">
        <v>4.5</v>
      </c>
      <c r="L15479" s="284" t="s">
        <v>7115</v>
      </c>
      <c r="M15479" s="223"/>
      <c r="N15479" s="203">
        <v>5.6</v>
      </c>
      <c r="O15479" s="222" t="s">
        <v>940</v>
      </c>
    </row>
    <row r="15480" spans="1:15" ht="29.25" customHeight="1">
      <c r="A15480" s="221" t="s">
        <v>2860</v>
      </c>
      <c r="B15480" s="221" t="s">
        <v>795</v>
      </c>
      <c r="C15480" s="222" t="s">
        <v>796</v>
      </c>
      <c r="D15480" s="222" t="s">
        <v>167</v>
      </c>
      <c r="E15480" s="199" t="s">
        <v>165</v>
      </c>
      <c r="F15480" s="200"/>
      <c r="G15480" s="200"/>
      <c r="H15480" s="200"/>
      <c r="I15480" s="200">
        <v>45742</v>
      </c>
      <c r="J15480" s="143">
        <f t="shared" si="241"/>
        <v>45742</v>
      </c>
      <c r="K15480" s="202">
        <v>8</v>
      </c>
      <c r="L15480" s="284" t="s">
        <v>1062</v>
      </c>
      <c r="M15480" s="223"/>
      <c r="N15480" s="203"/>
      <c r="O15480" s="222" t="s">
        <v>326</v>
      </c>
    </row>
    <row r="15481" spans="1:15" ht="29.25" customHeight="1">
      <c r="A15481" s="221" t="s">
        <v>2860</v>
      </c>
      <c r="B15481" s="221" t="s">
        <v>795</v>
      </c>
      <c r="C15481" s="222" t="s">
        <v>796</v>
      </c>
      <c r="D15481" s="222" t="s">
        <v>167</v>
      </c>
      <c r="E15481" s="199" t="s">
        <v>163</v>
      </c>
      <c r="F15481" s="200" t="s">
        <v>4557</v>
      </c>
      <c r="G15481" s="200" t="s">
        <v>4558</v>
      </c>
      <c r="H15481" s="200" t="s">
        <v>38</v>
      </c>
      <c r="I15481" s="200">
        <v>45742</v>
      </c>
      <c r="J15481" s="143">
        <f t="shared" si="241"/>
        <v>45742</v>
      </c>
      <c r="K15481" s="202">
        <v>3</v>
      </c>
      <c r="L15481" s="285" t="s">
        <v>6316</v>
      </c>
      <c r="M15481" s="223"/>
      <c r="N15481" s="203">
        <v>1.2291666666666701</v>
      </c>
      <c r="O15481" s="222" t="s">
        <v>941</v>
      </c>
    </row>
    <row r="15482" spans="1:15" ht="29.25" customHeight="1">
      <c r="A15482" s="221" t="s">
        <v>2860</v>
      </c>
      <c r="B15482" s="221" t="s">
        <v>795</v>
      </c>
      <c r="C15482" s="222" t="s">
        <v>796</v>
      </c>
      <c r="D15482" s="222" t="s">
        <v>167</v>
      </c>
      <c r="E15482" s="199" t="s">
        <v>178</v>
      </c>
      <c r="F15482" s="200"/>
      <c r="G15482" s="200"/>
      <c r="H15482" s="200"/>
      <c r="I15482" s="200">
        <v>45743</v>
      </c>
      <c r="J15482" s="143">
        <f t="shared" si="241"/>
        <v>45743</v>
      </c>
      <c r="K15482" s="202">
        <v>1</v>
      </c>
      <c r="L15482" s="284" t="s">
        <v>7117</v>
      </c>
      <c r="M15482" s="223"/>
      <c r="N15482" s="203"/>
      <c r="O15482" s="222" t="s">
        <v>326</v>
      </c>
    </row>
    <row r="15483" spans="1:15" ht="29.25" customHeight="1">
      <c r="A15483" s="221" t="s">
        <v>2860</v>
      </c>
      <c r="B15483" s="221" t="s">
        <v>795</v>
      </c>
      <c r="C15483" s="222" t="s">
        <v>796</v>
      </c>
      <c r="D15483" s="222" t="s">
        <v>167</v>
      </c>
      <c r="E15483" s="199" t="s">
        <v>163</v>
      </c>
      <c r="F15483" s="200" t="s">
        <v>4750</v>
      </c>
      <c r="G15483" s="200" t="s">
        <v>4751</v>
      </c>
      <c r="H15483" s="200" t="s">
        <v>52</v>
      </c>
      <c r="I15483" s="200">
        <v>45743</v>
      </c>
      <c r="J15483" s="143">
        <f t="shared" si="241"/>
        <v>45743</v>
      </c>
      <c r="K15483" s="202">
        <v>3</v>
      </c>
      <c r="L15483" s="284" t="s">
        <v>7120</v>
      </c>
      <c r="M15483" s="223"/>
      <c r="N15483" s="203">
        <v>0</v>
      </c>
      <c r="O15483" s="222" t="s">
        <v>326</v>
      </c>
    </row>
    <row r="15484" spans="1:15" ht="29.25" customHeight="1">
      <c r="A15484" s="221" t="s">
        <v>2860</v>
      </c>
      <c r="B15484" s="221" t="s">
        <v>795</v>
      </c>
      <c r="C15484" s="222" t="s">
        <v>796</v>
      </c>
      <c r="D15484" s="222" t="s">
        <v>167</v>
      </c>
      <c r="E15484" s="199" t="s">
        <v>163</v>
      </c>
      <c r="F15484" s="200" t="s">
        <v>2580</v>
      </c>
      <c r="G15484" s="200" t="s">
        <v>2581</v>
      </c>
      <c r="H15484" s="200" t="s">
        <v>4559</v>
      </c>
      <c r="I15484" s="200">
        <v>45743</v>
      </c>
      <c r="J15484" s="143">
        <f t="shared" si="241"/>
        <v>45743</v>
      </c>
      <c r="K15484" s="202">
        <v>2</v>
      </c>
      <c r="L15484" s="285" t="s">
        <v>7118</v>
      </c>
      <c r="M15484" s="223"/>
      <c r="N15484" s="203">
        <v>3.625</v>
      </c>
      <c r="O15484" s="222" t="s">
        <v>968</v>
      </c>
    </row>
    <row r="15485" spans="1:15" ht="29.25" customHeight="1">
      <c r="A15485" s="221" t="s">
        <v>2860</v>
      </c>
      <c r="B15485" s="221" t="s">
        <v>795</v>
      </c>
      <c r="C15485" s="222" t="s">
        <v>796</v>
      </c>
      <c r="D15485" s="222" t="s">
        <v>167</v>
      </c>
      <c r="E15485" s="199" t="s">
        <v>163</v>
      </c>
      <c r="F15485" s="200" t="s">
        <v>4557</v>
      </c>
      <c r="G15485" s="200" t="s">
        <v>4558</v>
      </c>
      <c r="H15485" s="200" t="s">
        <v>118</v>
      </c>
      <c r="I15485" s="200">
        <v>45743</v>
      </c>
      <c r="J15485" s="143">
        <f t="shared" si="241"/>
        <v>45743</v>
      </c>
      <c r="K15485" s="202">
        <v>2</v>
      </c>
      <c r="L15485" s="284" t="s">
        <v>7119</v>
      </c>
      <c r="M15485" s="223"/>
      <c r="N15485" s="203">
        <v>5.6</v>
      </c>
      <c r="O15485" s="222" t="s">
        <v>940</v>
      </c>
    </row>
    <row r="15486" spans="1:15" ht="29.25" customHeight="1">
      <c r="A15486" s="221" t="s">
        <v>2860</v>
      </c>
      <c r="B15486" s="221" t="s">
        <v>795</v>
      </c>
      <c r="C15486" s="222" t="s">
        <v>796</v>
      </c>
      <c r="D15486" s="222" t="s">
        <v>167</v>
      </c>
      <c r="E15486" s="199" t="s">
        <v>178</v>
      </c>
      <c r="F15486" s="200"/>
      <c r="G15486" s="200"/>
      <c r="H15486" s="200"/>
      <c r="I15486" s="200">
        <v>45747</v>
      </c>
      <c r="J15486" s="143">
        <f t="shared" si="241"/>
        <v>45747</v>
      </c>
      <c r="K15486" s="202">
        <v>2</v>
      </c>
      <c r="L15486" s="285" t="s">
        <v>5330</v>
      </c>
      <c r="M15486" s="223"/>
      <c r="N15486" s="203"/>
      <c r="O15486" s="222" t="s">
        <v>326</v>
      </c>
    </row>
    <row r="15487" spans="1:15" ht="29.25" customHeight="1">
      <c r="A15487" s="221" t="s">
        <v>2860</v>
      </c>
      <c r="B15487" s="221" t="s">
        <v>795</v>
      </c>
      <c r="C15487" s="222" t="s">
        <v>796</v>
      </c>
      <c r="D15487" s="222" t="s">
        <v>167</v>
      </c>
      <c r="E15487" s="199" t="s">
        <v>165</v>
      </c>
      <c r="F15487" s="200"/>
      <c r="G15487" s="200"/>
      <c r="H15487" s="200"/>
      <c r="I15487" s="200">
        <v>45747</v>
      </c>
      <c r="J15487" s="143">
        <f t="shared" si="241"/>
        <v>45747</v>
      </c>
      <c r="K15487" s="202">
        <v>3.5</v>
      </c>
      <c r="L15487" s="284" t="s">
        <v>7122</v>
      </c>
      <c r="M15487" s="223"/>
      <c r="N15487" s="203"/>
      <c r="O15487" s="222" t="s">
        <v>326</v>
      </c>
    </row>
    <row r="15488" spans="1:15" ht="29.25" customHeight="1">
      <c r="A15488" s="221" t="s">
        <v>2860</v>
      </c>
      <c r="B15488" s="221" t="s">
        <v>795</v>
      </c>
      <c r="C15488" s="222" t="s">
        <v>796</v>
      </c>
      <c r="D15488" s="222" t="s">
        <v>167</v>
      </c>
      <c r="E15488" s="199" t="s">
        <v>163</v>
      </c>
      <c r="F15488" s="200" t="s">
        <v>4557</v>
      </c>
      <c r="G15488" s="200" t="s">
        <v>4558</v>
      </c>
      <c r="H15488" s="200" t="s">
        <v>118</v>
      </c>
      <c r="I15488" s="200">
        <v>45747</v>
      </c>
      <c r="J15488" s="143">
        <f t="shared" si="241"/>
        <v>45747</v>
      </c>
      <c r="K15488" s="202">
        <v>1.5</v>
      </c>
      <c r="L15488" s="284" t="s">
        <v>7121</v>
      </c>
      <c r="M15488" s="223"/>
      <c r="N15488" s="203">
        <v>5.6</v>
      </c>
      <c r="O15488" s="222" t="s">
        <v>940</v>
      </c>
    </row>
    <row r="15489" spans="1:15" ht="29.25" customHeight="1">
      <c r="A15489" s="221" t="s">
        <v>2860</v>
      </c>
      <c r="B15489" s="221" t="s">
        <v>795</v>
      </c>
      <c r="C15489" s="222" t="s">
        <v>796</v>
      </c>
      <c r="D15489" s="222" t="s">
        <v>167</v>
      </c>
      <c r="E15489" s="199" t="s">
        <v>163</v>
      </c>
      <c r="F15489" s="200" t="s">
        <v>4750</v>
      </c>
      <c r="G15489" s="200" t="s">
        <v>4751</v>
      </c>
      <c r="H15489" s="200" t="s">
        <v>52</v>
      </c>
      <c r="I15489" s="200">
        <v>45747</v>
      </c>
      <c r="J15489" s="143">
        <f t="shared" si="241"/>
        <v>45747</v>
      </c>
      <c r="K15489" s="202">
        <v>1</v>
      </c>
      <c r="L15489" s="284" t="s">
        <v>7121</v>
      </c>
      <c r="M15489" s="223"/>
      <c r="N15489" s="203">
        <v>1.8660714285714299</v>
      </c>
      <c r="O15489" s="222" t="s">
        <v>970</v>
      </c>
    </row>
    <row r="15490" spans="1:15" ht="29.25" customHeight="1">
      <c r="A15490" s="221" t="s">
        <v>2860</v>
      </c>
      <c r="B15490" s="221" t="s">
        <v>795</v>
      </c>
      <c r="C15490" s="222" t="s">
        <v>796</v>
      </c>
      <c r="D15490" s="222" t="s">
        <v>167</v>
      </c>
      <c r="E15490" s="199" t="s">
        <v>163</v>
      </c>
      <c r="F15490" s="200" t="s">
        <v>3135</v>
      </c>
      <c r="G15490" s="200" t="s">
        <v>3136</v>
      </c>
      <c r="H15490" s="200" t="s">
        <v>5074</v>
      </c>
      <c r="I15490" s="200">
        <v>45748</v>
      </c>
      <c r="J15490" s="143">
        <f t="shared" si="241"/>
        <v>45748</v>
      </c>
      <c r="K15490" s="202">
        <v>8</v>
      </c>
      <c r="L15490" s="284" t="s">
        <v>7123</v>
      </c>
      <c r="M15490" s="223"/>
      <c r="N15490" s="203">
        <v>0.70833333333333404</v>
      </c>
      <c r="O15490" s="222" t="s">
        <v>941</v>
      </c>
    </row>
    <row r="15491" spans="1:15" ht="29.25" customHeight="1">
      <c r="A15491" s="221" t="s">
        <v>2860</v>
      </c>
      <c r="B15491" s="221" t="s">
        <v>795</v>
      </c>
      <c r="C15491" s="222" t="s">
        <v>796</v>
      </c>
      <c r="D15491" s="222" t="s">
        <v>167</v>
      </c>
      <c r="E15491" s="199" t="s">
        <v>163</v>
      </c>
      <c r="F15491" s="200" t="s">
        <v>3135</v>
      </c>
      <c r="G15491" s="200" t="s">
        <v>3136</v>
      </c>
      <c r="H15491" s="200" t="s">
        <v>6901</v>
      </c>
      <c r="I15491" s="200">
        <v>45749</v>
      </c>
      <c r="J15491" s="143">
        <f t="shared" ref="J15491:J15554" si="242">I15491</f>
        <v>45749</v>
      </c>
      <c r="K15491" s="202">
        <v>3.5</v>
      </c>
      <c r="L15491" s="284" t="s">
        <v>7124</v>
      </c>
      <c r="M15491" s="223"/>
      <c r="N15491" s="203">
        <v>0.14583333333333301</v>
      </c>
      <c r="O15491" s="222" t="s">
        <v>941</v>
      </c>
    </row>
    <row r="15492" spans="1:15" ht="29.25" customHeight="1">
      <c r="A15492" s="221" t="s">
        <v>2860</v>
      </c>
      <c r="B15492" s="221" t="s">
        <v>795</v>
      </c>
      <c r="C15492" s="222" t="s">
        <v>796</v>
      </c>
      <c r="D15492" s="222" t="s">
        <v>167</v>
      </c>
      <c r="E15492" s="199" t="s">
        <v>163</v>
      </c>
      <c r="F15492" s="200" t="s">
        <v>2580</v>
      </c>
      <c r="G15492" s="200" t="s">
        <v>2581</v>
      </c>
      <c r="H15492" s="200" t="s">
        <v>2697</v>
      </c>
      <c r="I15492" s="200">
        <v>45749</v>
      </c>
      <c r="J15492" s="143">
        <f t="shared" si="242"/>
        <v>45749</v>
      </c>
      <c r="K15492" s="202">
        <v>4.5</v>
      </c>
      <c r="L15492" s="284" t="s">
        <v>7125</v>
      </c>
      <c r="M15492" s="223"/>
      <c r="N15492" s="203">
        <v>2.4583333333333299</v>
      </c>
      <c r="O15492" s="222" t="s">
        <v>941</v>
      </c>
    </row>
    <row r="15493" spans="1:15" ht="29.25" customHeight="1">
      <c r="A15493" s="221" t="s">
        <v>2860</v>
      </c>
      <c r="B15493" s="221" t="s">
        <v>795</v>
      </c>
      <c r="C15493" s="222" t="s">
        <v>796</v>
      </c>
      <c r="D15493" s="222" t="s">
        <v>167</v>
      </c>
      <c r="E15493" s="199" t="s">
        <v>165</v>
      </c>
      <c r="F15493" s="200"/>
      <c r="G15493" s="200"/>
      <c r="H15493" s="200"/>
      <c r="I15493" s="200">
        <v>45754</v>
      </c>
      <c r="J15493" s="143">
        <f t="shared" si="242"/>
        <v>45754</v>
      </c>
      <c r="K15493" s="202">
        <v>8</v>
      </c>
      <c r="L15493" s="285" t="s">
        <v>556</v>
      </c>
      <c r="M15493" s="223"/>
      <c r="N15493" s="203"/>
      <c r="O15493" s="222" t="s">
        <v>326</v>
      </c>
    </row>
    <row r="15494" spans="1:15" ht="29.25" customHeight="1">
      <c r="A15494" s="221" t="s">
        <v>2860</v>
      </c>
      <c r="B15494" s="221" t="s">
        <v>795</v>
      </c>
      <c r="C15494" s="222" t="s">
        <v>796</v>
      </c>
      <c r="D15494" s="222" t="s">
        <v>167</v>
      </c>
      <c r="E15494" s="199" t="s">
        <v>163</v>
      </c>
      <c r="F15494" s="200" t="s">
        <v>4750</v>
      </c>
      <c r="G15494" s="200" t="s">
        <v>4751</v>
      </c>
      <c r="H15494" s="200" t="s">
        <v>38</v>
      </c>
      <c r="I15494" s="200">
        <v>45755</v>
      </c>
      <c r="J15494" s="143">
        <f t="shared" si="242"/>
        <v>45755</v>
      </c>
      <c r="K15494" s="202">
        <v>3.5</v>
      </c>
      <c r="L15494" s="284" t="s">
        <v>7127</v>
      </c>
      <c r="M15494" s="223"/>
      <c r="N15494" s="203">
        <v>0.5625</v>
      </c>
      <c r="O15494" s="222" t="s">
        <v>943</v>
      </c>
    </row>
    <row r="15495" spans="1:15" ht="29.25" customHeight="1">
      <c r="A15495" s="221" t="s">
        <v>2860</v>
      </c>
      <c r="B15495" s="221" t="s">
        <v>795</v>
      </c>
      <c r="C15495" s="222" t="s">
        <v>796</v>
      </c>
      <c r="D15495" s="222" t="s">
        <v>167</v>
      </c>
      <c r="E15495" s="199" t="s">
        <v>163</v>
      </c>
      <c r="F15495" s="200" t="s">
        <v>2580</v>
      </c>
      <c r="G15495" s="200" t="s">
        <v>2581</v>
      </c>
      <c r="H15495" s="200" t="s">
        <v>2697</v>
      </c>
      <c r="I15495" s="200">
        <v>45755</v>
      </c>
      <c r="J15495" s="143">
        <f t="shared" si="242"/>
        <v>45755</v>
      </c>
      <c r="K15495" s="202">
        <v>4.5</v>
      </c>
      <c r="L15495" s="284" t="s">
        <v>7126</v>
      </c>
      <c r="M15495" s="223"/>
      <c r="N15495" s="203">
        <v>2.4583333333333299</v>
      </c>
      <c r="O15495" s="222" t="s">
        <v>941</v>
      </c>
    </row>
    <row r="15496" spans="1:15" ht="29.25" customHeight="1">
      <c r="A15496" s="221" t="s">
        <v>2860</v>
      </c>
      <c r="B15496" s="221" t="s">
        <v>795</v>
      </c>
      <c r="C15496" s="222" t="s">
        <v>796</v>
      </c>
      <c r="D15496" s="222" t="s">
        <v>167</v>
      </c>
      <c r="E15496" s="199" t="s">
        <v>163</v>
      </c>
      <c r="F15496" s="200" t="s">
        <v>2580</v>
      </c>
      <c r="G15496" s="200" t="s">
        <v>2581</v>
      </c>
      <c r="H15496" s="200" t="s">
        <v>2697</v>
      </c>
      <c r="I15496" s="200">
        <v>45756</v>
      </c>
      <c r="J15496" s="143">
        <f t="shared" si="242"/>
        <v>45756</v>
      </c>
      <c r="K15496" s="202">
        <v>8</v>
      </c>
      <c r="L15496" s="284" t="s">
        <v>7128</v>
      </c>
      <c r="M15496" s="223"/>
      <c r="N15496" s="203">
        <v>2.4583333333333299</v>
      </c>
      <c r="O15496" s="222" t="s">
        <v>941</v>
      </c>
    </row>
    <row r="15497" spans="1:15" ht="29.25" customHeight="1">
      <c r="A15497" s="221" t="s">
        <v>2860</v>
      </c>
      <c r="B15497" s="221" t="s">
        <v>795</v>
      </c>
      <c r="C15497" s="222" t="s">
        <v>796</v>
      </c>
      <c r="D15497" s="222" t="s">
        <v>167</v>
      </c>
      <c r="E15497" s="199" t="s">
        <v>165</v>
      </c>
      <c r="F15497" s="200"/>
      <c r="G15497" s="200"/>
      <c r="H15497" s="200"/>
      <c r="I15497" s="200">
        <v>45757</v>
      </c>
      <c r="J15497" s="143">
        <f t="shared" si="242"/>
        <v>45757</v>
      </c>
      <c r="K15497" s="202">
        <v>3.5</v>
      </c>
      <c r="L15497" s="284" t="s">
        <v>1065</v>
      </c>
      <c r="M15497" s="223"/>
      <c r="N15497" s="203"/>
      <c r="O15497" s="222" t="s">
        <v>326</v>
      </c>
    </row>
    <row r="15498" spans="1:15" ht="29.25" customHeight="1">
      <c r="A15498" s="221" t="s">
        <v>2860</v>
      </c>
      <c r="B15498" s="221" t="s">
        <v>795</v>
      </c>
      <c r="C15498" s="222" t="s">
        <v>796</v>
      </c>
      <c r="D15498" s="222" t="s">
        <v>167</v>
      </c>
      <c r="E15498" s="199" t="s">
        <v>163</v>
      </c>
      <c r="F15498" s="200" t="s">
        <v>2580</v>
      </c>
      <c r="G15498" s="200" t="s">
        <v>2581</v>
      </c>
      <c r="H15498" s="200" t="s">
        <v>2697</v>
      </c>
      <c r="I15498" s="200">
        <v>45757</v>
      </c>
      <c r="J15498" s="143">
        <f t="shared" si="242"/>
        <v>45757</v>
      </c>
      <c r="K15498" s="202">
        <v>4.5</v>
      </c>
      <c r="L15498" s="284" t="s">
        <v>7316</v>
      </c>
      <c r="M15498" s="223"/>
      <c r="N15498" s="203">
        <v>2.4583333333333299</v>
      </c>
      <c r="O15498" s="222" t="s">
        <v>941</v>
      </c>
    </row>
    <row r="15499" spans="1:15" ht="29.25" customHeight="1">
      <c r="A15499" s="221" t="s">
        <v>2860</v>
      </c>
      <c r="B15499" s="221" t="s">
        <v>795</v>
      </c>
      <c r="C15499" s="222" t="s">
        <v>796</v>
      </c>
      <c r="D15499" s="222" t="s">
        <v>167</v>
      </c>
      <c r="E15499" s="199" t="s">
        <v>163</v>
      </c>
      <c r="F15499" s="200" t="s">
        <v>3135</v>
      </c>
      <c r="G15499" s="200" t="s">
        <v>3136</v>
      </c>
      <c r="H15499" s="200" t="s">
        <v>3152</v>
      </c>
      <c r="I15499" s="200">
        <v>45761</v>
      </c>
      <c r="J15499" s="143">
        <f t="shared" si="242"/>
        <v>45761</v>
      </c>
      <c r="K15499" s="202">
        <v>8</v>
      </c>
      <c r="L15499" s="284" t="s">
        <v>7317</v>
      </c>
      <c r="M15499" s="223"/>
      <c r="N15499" s="203">
        <v>13.5</v>
      </c>
      <c r="O15499" s="222" t="s">
        <v>968</v>
      </c>
    </row>
    <row r="15500" spans="1:15" ht="29.25" customHeight="1">
      <c r="A15500" s="221" t="s">
        <v>2860</v>
      </c>
      <c r="B15500" s="221" t="s">
        <v>795</v>
      </c>
      <c r="C15500" s="222" t="s">
        <v>796</v>
      </c>
      <c r="D15500" s="222" t="s">
        <v>167</v>
      </c>
      <c r="E15500" s="199" t="s">
        <v>163</v>
      </c>
      <c r="F15500" s="200" t="s">
        <v>3135</v>
      </c>
      <c r="G15500" s="200" t="s">
        <v>3136</v>
      </c>
      <c r="H15500" s="200" t="s">
        <v>3152</v>
      </c>
      <c r="I15500" s="200">
        <v>45762</v>
      </c>
      <c r="J15500" s="143">
        <f t="shared" si="242"/>
        <v>45762</v>
      </c>
      <c r="K15500" s="202">
        <v>8</v>
      </c>
      <c r="L15500" s="284" t="s">
        <v>7318</v>
      </c>
      <c r="M15500" s="223"/>
      <c r="N15500" s="203">
        <v>13.5</v>
      </c>
      <c r="O15500" s="222" t="s">
        <v>968</v>
      </c>
    </row>
    <row r="15501" spans="1:15" ht="29.25" customHeight="1">
      <c r="A15501" s="221" t="s">
        <v>2860</v>
      </c>
      <c r="B15501" s="221" t="s">
        <v>795</v>
      </c>
      <c r="C15501" s="222" t="s">
        <v>796</v>
      </c>
      <c r="D15501" s="222" t="s">
        <v>167</v>
      </c>
      <c r="E15501" s="199" t="s">
        <v>163</v>
      </c>
      <c r="F15501" s="200" t="s">
        <v>3135</v>
      </c>
      <c r="G15501" s="200" t="s">
        <v>3136</v>
      </c>
      <c r="H15501" s="200" t="s">
        <v>3152</v>
      </c>
      <c r="I15501" s="200">
        <v>45763</v>
      </c>
      <c r="J15501" s="143">
        <f t="shared" si="242"/>
        <v>45763</v>
      </c>
      <c r="K15501" s="202">
        <v>7</v>
      </c>
      <c r="L15501" s="284" t="s">
        <v>7526</v>
      </c>
      <c r="M15501" s="223"/>
      <c r="N15501" s="203">
        <v>13.5</v>
      </c>
      <c r="O15501" s="222" t="s">
        <v>968</v>
      </c>
    </row>
    <row r="15502" spans="1:15" ht="29.25" customHeight="1">
      <c r="A15502" s="221" t="s">
        <v>2860</v>
      </c>
      <c r="B15502" s="221" t="s">
        <v>795</v>
      </c>
      <c r="C15502" s="222" t="s">
        <v>796</v>
      </c>
      <c r="D15502" s="222" t="s">
        <v>167</v>
      </c>
      <c r="E15502" s="199" t="s">
        <v>163</v>
      </c>
      <c r="F15502" s="200" t="s">
        <v>2580</v>
      </c>
      <c r="G15502" s="200" t="s">
        <v>2581</v>
      </c>
      <c r="H15502" s="200" t="s">
        <v>2697</v>
      </c>
      <c r="I15502" s="200">
        <v>45763</v>
      </c>
      <c r="J15502" s="143">
        <f t="shared" si="242"/>
        <v>45763</v>
      </c>
      <c r="K15502" s="202">
        <v>1</v>
      </c>
      <c r="L15502" s="284" t="s">
        <v>7319</v>
      </c>
      <c r="M15502" s="223"/>
      <c r="N15502" s="203">
        <v>2.4583333333333299</v>
      </c>
      <c r="O15502" s="222" t="s">
        <v>941</v>
      </c>
    </row>
    <row r="15503" spans="1:15" ht="29.25" customHeight="1">
      <c r="A15503" s="221" t="s">
        <v>2860</v>
      </c>
      <c r="B15503" s="221" t="s">
        <v>795</v>
      </c>
      <c r="C15503" s="222" t="s">
        <v>796</v>
      </c>
      <c r="D15503" s="222" t="s">
        <v>167</v>
      </c>
      <c r="E15503" s="199" t="s">
        <v>178</v>
      </c>
      <c r="F15503" s="200"/>
      <c r="G15503" s="200"/>
      <c r="H15503" s="200"/>
      <c r="I15503" s="200">
        <v>45764</v>
      </c>
      <c r="J15503" s="143">
        <f t="shared" si="242"/>
        <v>45764</v>
      </c>
      <c r="K15503" s="202">
        <v>1</v>
      </c>
      <c r="L15503" s="284" t="s">
        <v>7527</v>
      </c>
      <c r="M15503" s="223"/>
      <c r="N15503" s="203"/>
      <c r="O15503" s="222" t="s">
        <v>326</v>
      </c>
    </row>
    <row r="15504" spans="1:15" ht="29.25" customHeight="1">
      <c r="A15504" s="221" t="s">
        <v>2860</v>
      </c>
      <c r="B15504" s="221" t="s">
        <v>795</v>
      </c>
      <c r="C15504" s="222" t="s">
        <v>796</v>
      </c>
      <c r="D15504" s="222" t="s">
        <v>167</v>
      </c>
      <c r="E15504" s="199" t="s">
        <v>163</v>
      </c>
      <c r="F15504" s="200" t="s">
        <v>3135</v>
      </c>
      <c r="G15504" s="200" t="s">
        <v>3136</v>
      </c>
      <c r="H15504" s="200" t="s">
        <v>3152</v>
      </c>
      <c r="I15504" s="200">
        <v>45764</v>
      </c>
      <c r="J15504" s="143">
        <f t="shared" si="242"/>
        <v>45764</v>
      </c>
      <c r="K15504" s="202">
        <v>7</v>
      </c>
      <c r="L15504" s="284" t="s">
        <v>7528</v>
      </c>
      <c r="M15504" s="223"/>
      <c r="N15504" s="203">
        <v>13.5</v>
      </c>
      <c r="O15504" s="222" t="s">
        <v>968</v>
      </c>
    </row>
    <row r="15505" spans="1:15" ht="29.25" customHeight="1">
      <c r="A15505" s="221" t="s">
        <v>2860</v>
      </c>
      <c r="B15505" s="221" t="s">
        <v>795</v>
      </c>
      <c r="C15505" s="222" t="s">
        <v>796</v>
      </c>
      <c r="D15505" s="222" t="s">
        <v>167</v>
      </c>
      <c r="E15505" s="199" t="s">
        <v>163</v>
      </c>
      <c r="F15505" s="200" t="s">
        <v>3135</v>
      </c>
      <c r="G15505" s="200" t="s">
        <v>3136</v>
      </c>
      <c r="H15505" s="200" t="s">
        <v>3152</v>
      </c>
      <c r="I15505" s="200">
        <v>45765</v>
      </c>
      <c r="J15505" s="143">
        <f t="shared" si="242"/>
        <v>45765</v>
      </c>
      <c r="K15505" s="202">
        <v>8</v>
      </c>
      <c r="L15505" s="284" t="s">
        <v>7529</v>
      </c>
      <c r="M15505" s="223"/>
      <c r="N15505" s="203">
        <v>13.5</v>
      </c>
      <c r="O15505" s="222" t="s">
        <v>968</v>
      </c>
    </row>
    <row r="15506" spans="1:15" ht="29.25" customHeight="1">
      <c r="A15506" s="221" t="s">
        <v>2860</v>
      </c>
      <c r="B15506" s="221" t="s">
        <v>795</v>
      </c>
      <c r="C15506" s="222" t="s">
        <v>796</v>
      </c>
      <c r="D15506" s="222" t="s">
        <v>167</v>
      </c>
      <c r="E15506" s="199" t="s">
        <v>163</v>
      </c>
      <c r="F15506" s="200" t="s">
        <v>3135</v>
      </c>
      <c r="G15506" s="200" t="s">
        <v>3136</v>
      </c>
      <c r="H15506" s="200" t="s">
        <v>3152</v>
      </c>
      <c r="I15506" s="200">
        <v>45768</v>
      </c>
      <c r="J15506" s="143">
        <f t="shared" si="242"/>
        <v>45768</v>
      </c>
      <c r="K15506" s="202">
        <v>8</v>
      </c>
      <c r="L15506" s="284" t="s">
        <v>7530</v>
      </c>
      <c r="M15506" s="223"/>
      <c r="N15506" s="203">
        <v>13.5</v>
      </c>
      <c r="O15506" s="222" t="s">
        <v>968</v>
      </c>
    </row>
    <row r="15507" spans="1:15" ht="29.25" customHeight="1">
      <c r="A15507" s="221" t="s">
        <v>2860</v>
      </c>
      <c r="B15507" s="221" t="s">
        <v>795</v>
      </c>
      <c r="C15507" s="222" t="s">
        <v>796</v>
      </c>
      <c r="D15507" s="222" t="s">
        <v>167</v>
      </c>
      <c r="E15507" s="199" t="s">
        <v>163</v>
      </c>
      <c r="F15507" s="200" t="s">
        <v>3135</v>
      </c>
      <c r="G15507" s="200" t="s">
        <v>3136</v>
      </c>
      <c r="H15507" s="200" t="s">
        <v>3152</v>
      </c>
      <c r="I15507" s="200">
        <v>45769</v>
      </c>
      <c r="J15507" s="143">
        <f t="shared" si="242"/>
        <v>45769</v>
      </c>
      <c r="K15507" s="202">
        <v>8</v>
      </c>
      <c r="L15507" s="284" t="s">
        <v>7531</v>
      </c>
      <c r="M15507" s="223"/>
      <c r="N15507" s="203">
        <v>13.5</v>
      </c>
      <c r="O15507" s="222" t="s">
        <v>968</v>
      </c>
    </row>
    <row r="15508" spans="1:15" ht="29.25" customHeight="1">
      <c r="A15508" s="221" t="s">
        <v>2860</v>
      </c>
      <c r="B15508" s="221" t="s">
        <v>795</v>
      </c>
      <c r="C15508" s="222" t="s">
        <v>796</v>
      </c>
      <c r="D15508" s="222" t="s">
        <v>167</v>
      </c>
      <c r="E15508" s="199" t="s">
        <v>178</v>
      </c>
      <c r="F15508" s="200"/>
      <c r="G15508" s="200"/>
      <c r="H15508" s="200"/>
      <c r="I15508" s="200">
        <v>45770</v>
      </c>
      <c r="J15508" s="143">
        <f t="shared" si="242"/>
        <v>45770</v>
      </c>
      <c r="K15508" s="202">
        <v>1</v>
      </c>
      <c r="L15508" s="284" t="s">
        <v>944</v>
      </c>
      <c r="M15508" s="223"/>
      <c r="N15508" s="203"/>
      <c r="O15508" s="222" t="s">
        <v>326</v>
      </c>
    </row>
    <row r="15509" spans="1:15" ht="29.25" customHeight="1">
      <c r="A15509" s="221" t="s">
        <v>2860</v>
      </c>
      <c r="B15509" s="221" t="s">
        <v>795</v>
      </c>
      <c r="C15509" s="222" t="s">
        <v>796</v>
      </c>
      <c r="D15509" s="222" t="s">
        <v>167</v>
      </c>
      <c r="E15509" s="199" t="s">
        <v>163</v>
      </c>
      <c r="F15509" s="200" t="s">
        <v>3135</v>
      </c>
      <c r="G15509" s="200" t="s">
        <v>3136</v>
      </c>
      <c r="H15509" s="200" t="s">
        <v>3152</v>
      </c>
      <c r="I15509" s="200">
        <v>45770</v>
      </c>
      <c r="J15509" s="143">
        <f t="shared" si="242"/>
        <v>45770</v>
      </c>
      <c r="K15509" s="202">
        <v>3.5</v>
      </c>
      <c r="L15509" s="285" t="s">
        <v>7726</v>
      </c>
      <c r="M15509" s="223"/>
      <c r="N15509" s="203">
        <v>13.5</v>
      </c>
      <c r="O15509" s="222" t="s">
        <v>968</v>
      </c>
    </row>
    <row r="15510" spans="1:15" ht="29.25" customHeight="1">
      <c r="A15510" s="221" t="s">
        <v>2860</v>
      </c>
      <c r="B15510" s="221" t="s">
        <v>795</v>
      </c>
      <c r="C15510" s="222" t="s">
        <v>796</v>
      </c>
      <c r="D15510" s="222" t="s">
        <v>167</v>
      </c>
      <c r="E15510" s="199" t="s">
        <v>163</v>
      </c>
      <c r="F15510" s="200" t="s">
        <v>4557</v>
      </c>
      <c r="G15510" s="200" t="s">
        <v>4558</v>
      </c>
      <c r="H15510" s="200" t="s">
        <v>38</v>
      </c>
      <c r="I15510" s="200">
        <v>45770</v>
      </c>
      <c r="J15510" s="143">
        <f t="shared" si="242"/>
        <v>45770</v>
      </c>
      <c r="K15510" s="202">
        <v>3.5</v>
      </c>
      <c r="L15510" s="285" t="s">
        <v>7727</v>
      </c>
      <c r="M15510" s="223"/>
      <c r="N15510" s="203">
        <v>1.2291666666666701</v>
      </c>
      <c r="O15510" s="222" t="s">
        <v>941</v>
      </c>
    </row>
    <row r="15511" spans="1:15" ht="29.25" customHeight="1">
      <c r="A15511" s="221" t="s">
        <v>2860</v>
      </c>
      <c r="B15511" s="221" t="s">
        <v>795</v>
      </c>
      <c r="C15511" s="222" t="s">
        <v>796</v>
      </c>
      <c r="D15511" s="222" t="s">
        <v>167</v>
      </c>
      <c r="E15511" s="199" t="s">
        <v>178</v>
      </c>
      <c r="F15511" s="200"/>
      <c r="G15511" s="200"/>
      <c r="H15511" s="200"/>
      <c r="I15511" s="200">
        <v>45771</v>
      </c>
      <c r="J15511" s="143">
        <f t="shared" si="242"/>
        <v>45771</v>
      </c>
      <c r="K15511" s="202">
        <v>1</v>
      </c>
      <c r="L15511" s="284" t="s">
        <v>4137</v>
      </c>
      <c r="M15511" s="223"/>
      <c r="N15511" s="203"/>
      <c r="O15511" s="222" t="s">
        <v>326</v>
      </c>
    </row>
    <row r="15512" spans="1:15" ht="29.25" customHeight="1">
      <c r="A15512" s="221" t="s">
        <v>2860</v>
      </c>
      <c r="B15512" s="221" t="s">
        <v>795</v>
      </c>
      <c r="C15512" s="222" t="s">
        <v>796</v>
      </c>
      <c r="D15512" s="222" t="s">
        <v>167</v>
      </c>
      <c r="E15512" s="199" t="s">
        <v>163</v>
      </c>
      <c r="F15512" s="200" t="s">
        <v>3135</v>
      </c>
      <c r="G15512" s="200" t="s">
        <v>3136</v>
      </c>
      <c r="H15512" s="200" t="s">
        <v>3152</v>
      </c>
      <c r="I15512" s="200">
        <v>45771</v>
      </c>
      <c r="J15512" s="143">
        <f t="shared" si="242"/>
        <v>45771</v>
      </c>
      <c r="K15512" s="202">
        <v>7</v>
      </c>
      <c r="L15512" s="284" t="s">
        <v>7728</v>
      </c>
      <c r="M15512" s="223"/>
      <c r="N15512" s="203">
        <v>13.5</v>
      </c>
      <c r="O15512" s="222" t="s">
        <v>968</v>
      </c>
    </row>
    <row r="15513" spans="1:15" ht="29.25" customHeight="1">
      <c r="A15513" s="221" t="s">
        <v>2860</v>
      </c>
      <c r="B15513" s="221" t="s">
        <v>795</v>
      </c>
      <c r="C15513" s="222" t="s">
        <v>796</v>
      </c>
      <c r="D15513" s="222" t="s">
        <v>167</v>
      </c>
      <c r="E15513" s="199" t="s">
        <v>163</v>
      </c>
      <c r="F15513" s="200" t="s">
        <v>3135</v>
      </c>
      <c r="G15513" s="200" t="s">
        <v>3136</v>
      </c>
      <c r="H15513" s="200" t="s">
        <v>3152</v>
      </c>
      <c r="I15513" s="200">
        <v>45772</v>
      </c>
      <c r="J15513" s="143">
        <f t="shared" si="242"/>
        <v>45772</v>
      </c>
      <c r="K15513" s="202">
        <v>8</v>
      </c>
      <c r="L15513" s="284" t="s">
        <v>7729</v>
      </c>
      <c r="M15513" s="223"/>
      <c r="N15513" s="203">
        <v>13.5</v>
      </c>
      <c r="O15513" s="222" t="s">
        <v>968</v>
      </c>
    </row>
    <row r="15514" spans="1:15" ht="29.25" customHeight="1">
      <c r="A15514" s="221" t="s">
        <v>2860</v>
      </c>
      <c r="B15514" s="221" t="s">
        <v>795</v>
      </c>
      <c r="C15514" s="222" t="s">
        <v>796</v>
      </c>
      <c r="D15514" s="222" t="s">
        <v>167</v>
      </c>
      <c r="E15514" s="199" t="s">
        <v>163</v>
      </c>
      <c r="F15514" s="200" t="s">
        <v>3135</v>
      </c>
      <c r="G15514" s="200" t="s">
        <v>3136</v>
      </c>
      <c r="H15514" s="200" t="s">
        <v>3152</v>
      </c>
      <c r="I15514" s="200">
        <v>45775</v>
      </c>
      <c r="J15514" s="143">
        <f t="shared" si="242"/>
        <v>45775</v>
      </c>
      <c r="K15514" s="202">
        <v>4.5</v>
      </c>
      <c r="L15514" s="284" t="s">
        <v>7731</v>
      </c>
      <c r="M15514" s="223"/>
      <c r="N15514" s="203">
        <v>13.5</v>
      </c>
      <c r="O15514" s="222" t="s">
        <v>968</v>
      </c>
    </row>
    <row r="15515" spans="1:15" ht="29.25" customHeight="1">
      <c r="A15515" s="221" t="s">
        <v>2860</v>
      </c>
      <c r="B15515" s="221" t="s">
        <v>795</v>
      </c>
      <c r="C15515" s="222" t="s">
        <v>796</v>
      </c>
      <c r="D15515" s="222" t="s">
        <v>167</v>
      </c>
      <c r="E15515" s="199" t="s">
        <v>163</v>
      </c>
      <c r="F15515" s="200" t="s">
        <v>3277</v>
      </c>
      <c r="G15515" s="200" t="s">
        <v>3278</v>
      </c>
      <c r="H15515" s="200" t="s">
        <v>258</v>
      </c>
      <c r="I15515" s="200">
        <v>45775</v>
      </c>
      <c r="J15515" s="143">
        <f t="shared" si="242"/>
        <v>45775</v>
      </c>
      <c r="K15515" s="202">
        <v>3.5</v>
      </c>
      <c r="L15515" s="284" t="s">
        <v>7730</v>
      </c>
      <c r="M15515" s="223"/>
      <c r="N15515" s="203">
        <v>0.28333333333333299</v>
      </c>
      <c r="O15515" s="222" t="s">
        <v>939</v>
      </c>
    </row>
    <row r="15516" spans="1:15" ht="29.25" customHeight="1">
      <c r="A15516" s="221" t="s">
        <v>2860</v>
      </c>
      <c r="B15516" s="221" t="s">
        <v>795</v>
      </c>
      <c r="C15516" s="222" t="s">
        <v>796</v>
      </c>
      <c r="D15516" s="222" t="s">
        <v>167</v>
      </c>
      <c r="E15516" s="199" t="s">
        <v>163</v>
      </c>
      <c r="F15516" s="200" t="s">
        <v>1494</v>
      </c>
      <c r="G15516" s="200" t="s">
        <v>1495</v>
      </c>
      <c r="H15516" s="200" t="s">
        <v>258</v>
      </c>
      <c r="I15516" s="200">
        <v>45776</v>
      </c>
      <c r="J15516" s="143">
        <f t="shared" si="242"/>
        <v>45776</v>
      </c>
      <c r="K15516" s="202">
        <v>4.5</v>
      </c>
      <c r="L15516" s="285" t="s">
        <v>7880</v>
      </c>
      <c r="M15516" s="223"/>
      <c r="N15516" s="203">
        <v>2.0499999999999998</v>
      </c>
      <c r="O15516" s="222" t="s">
        <v>990</v>
      </c>
    </row>
    <row r="15517" spans="1:15" ht="29.25" customHeight="1">
      <c r="A15517" s="221" t="s">
        <v>2860</v>
      </c>
      <c r="B15517" s="221" t="s">
        <v>795</v>
      </c>
      <c r="C15517" s="222" t="s">
        <v>796</v>
      </c>
      <c r="D15517" s="222" t="s">
        <v>167</v>
      </c>
      <c r="E15517" s="199" t="s">
        <v>163</v>
      </c>
      <c r="F15517" s="200" t="s">
        <v>3277</v>
      </c>
      <c r="G15517" s="200" t="s">
        <v>3278</v>
      </c>
      <c r="H15517" s="200" t="s">
        <v>258</v>
      </c>
      <c r="I15517" s="200">
        <v>45776</v>
      </c>
      <c r="J15517" s="143">
        <f t="shared" si="242"/>
        <v>45776</v>
      </c>
      <c r="K15517" s="202">
        <v>3.5</v>
      </c>
      <c r="L15517" s="284" t="s">
        <v>7881</v>
      </c>
      <c r="M15517" s="223"/>
      <c r="N15517" s="203">
        <v>0.28333333333333299</v>
      </c>
      <c r="O15517" s="222" t="s">
        <v>939</v>
      </c>
    </row>
    <row r="15518" spans="1:15" ht="29.25" customHeight="1">
      <c r="A15518" s="221" t="s">
        <v>2860</v>
      </c>
      <c r="B15518" s="221" t="s">
        <v>795</v>
      </c>
      <c r="C15518" s="222" t="s">
        <v>796</v>
      </c>
      <c r="D15518" s="222" t="s">
        <v>167</v>
      </c>
      <c r="E15518" s="199" t="s">
        <v>163</v>
      </c>
      <c r="F15518" s="200" t="s">
        <v>2580</v>
      </c>
      <c r="G15518" s="200" t="s">
        <v>2581</v>
      </c>
      <c r="H15518" s="200" t="s">
        <v>48</v>
      </c>
      <c r="I15518" s="200">
        <v>45777</v>
      </c>
      <c r="J15518" s="143">
        <f t="shared" si="242"/>
        <v>45777</v>
      </c>
      <c r="K15518" s="202">
        <v>4.5</v>
      </c>
      <c r="L15518" s="285" t="s">
        <v>48</v>
      </c>
      <c r="M15518" s="223"/>
      <c r="N15518" s="203">
        <v>3.875</v>
      </c>
      <c r="O15518" s="222" t="s">
        <v>968</v>
      </c>
    </row>
    <row r="15519" spans="1:15" ht="29.25" customHeight="1">
      <c r="A15519" s="221" t="s">
        <v>2860</v>
      </c>
      <c r="B15519" s="221" t="s">
        <v>795</v>
      </c>
      <c r="C15519" s="222" t="s">
        <v>796</v>
      </c>
      <c r="D15519" s="222" t="s">
        <v>167</v>
      </c>
      <c r="E15519" s="199" t="s">
        <v>163</v>
      </c>
      <c r="F15519" s="200" t="s">
        <v>1494</v>
      </c>
      <c r="G15519" s="200" t="s">
        <v>1495</v>
      </c>
      <c r="H15519" s="200" t="s">
        <v>258</v>
      </c>
      <c r="I15519" s="200">
        <v>45777</v>
      </c>
      <c r="J15519" s="143">
        <f t="shared" si="242"/>
        <v>45777</v>
      </c>
      <c r="K15519" s="202">
        <v>3.5</v>
      </c>
      <c r="L15519" s="285" t="s">
        <v>7880</v>
      </c>
      <c r="M15519" s="223"/>
      <c r="N15519" s="203">
        <v>2.0499999999999998</v>
      </c>
      <c r="O15519" s="222" t="s">
        <v>990</v>
      </c>
    </row>
    <row r="15520" spans="1:15" ht="29.25" customHeight="1">
      <c r="A15520" s="221" t="s">
        <v>2860</v>
      </c>
      <c r="B15520" s="221" t="s">
        <v>795</v>
      </c>
      <c r="C15520" s="222" t="s">
        <v>796</v>
      </c>
      <c r="D15520" s="222" t="s">
        <v>167</v>
      </c>
      <c r="E15520" s="199" t="s">
        <v>165</v>
      </c>
      <c r="F15520" s="200"/>
      <c r="G15520" s="200"/>
      <c r="H15520" s="200"/>
      <c r="I15520" s="200">
        <v>45778</v>
      </c>
      <c r="J15520" s="143">
        <f t="shared" si="242"/>
        <v>45778</v>
      </c>
      <c r="K15520" s="202">
        <v>8</v>
      </c>
      <c r="L15520" s="285" t="s">
        <v>557</v>
      </c>
      <c r="M15520" s="223"/>
      <c r="N15520" s="203"/>
      <c r="O15520" s="222" t="s">
        <v>326</v>
      </c>
    </row>
    <row r="15521" spans="1:15" ht="29.25" customHeight="1">
      <c r="A15521" s="221" t="s">
        <v>2860</v>
      </c>
      <c r="B15521" s="221" t="s">
        <v>795</v>
      </c>
      <c r="C15521" s="222" t="s">
        <v>796</v>
      </c>
      <c r="D15521" s="222" t="s">
        <v>167</v>
      </c>
      <c r="E15521" s="199" t="s">
        <v>163</v>
      </c>
      <c r="F15521" s="200" t="s">
        <v>2580</v>
      </c>
      <c r="G15521" s="200" t="s">
        <v>2581</v>
      </c>
      <c r="H15521" s="200" t="s">
        <v>48</v>
      </c>
      <c r="I15521" s="200">
        <v>45779</v>
      </c>
      <c r="J15521" s="143">
        <f t="shared" si="242"/>
        <v>45779</v>
      </c>
      <c r="K15521" s="202">
        <v>8</v>
      </c>
      <c r="L15521" s="284" t="s">
        <v>7882</v>
      </c>
      <c r="M15521" s="223"/>
      <c r="N15521" s="203">
        <v>3.875</v>
      </c>
      <c r="O15521" s="222" t="s">
        <v>968</v>
      </c>
    </row>
    <row r="15522" spans="1:15" ht="29.25" customHeight="1">
      <c r="A15522" s="221" t="s">
        <v>2860</v>
      </c>
      <c r="B15522" s="221" t="s">
        <v>795</v>
      </c>
      <c r="C15522" s="222" t="s">
        <v>796</v>
      </c>
      <c r="D15522" s="222" t="s">
        <v>167</v>
      </c>
      <c r="E15522" s="199" t="s">
        <v>165</v>
      </c>
      <c r="F15522" s="200"/>
      <c r="G15522" s="200"/>
      <c r="H15522" s="200"/>
      <c r="I15522" s="200">
        <v>45782</v>
      </c>
      <c r="J15522" s="143">
        <f t="shared" si="242"/>
        <v>45782</v>
      </c>
      <c r="K15522" s="202">
        <v>8</v>
      </c>
      <c r="L15522" s="285" t="s">
        <v>556</v>
      </c>
      <c r="M15522" s="223"/>
      <c r="N15522" s="203"/>
      <c r="O15522" s="222" t="s">
        <v>326</v>
      </c>
    </row>
    <row r="15523" spans="1:15" ht="29.25" customHeight="1">
      <c r="A15523" s="221" t="s">
        <v>2860</v>
      </c>
      <c r="B15523" s="221" t="s">
        <v>795</v>
      </c>
      <c r="C15523" s="222" t="s">
        <v>796</v>
      </c>
      <c r="D15523" s="222" t="s">
        <v>167</v>
      </c>
      <c r="E15523" s="199" t="s">
        <v>163</v>
      </c>
      <c r="F15523" s="200" t="s">
        <v>2580</v>
      </c>
      <c r="G15523" s="200" t="s">
        <v>2581</v>
      </c>
      <c r="H15523" s="200" t="s">
        <v>48</v>
      </c>
      <c r="I15523" s="200">
        <v>45783</v>
      </c>
      <c r="J15523" s="143">
        <f t="shared" si="242"/>
        <v>45783</v>
      </c>
      <c r="K15523" s="202">
        <v>3.5</v>
      </c>
      <c r="L15523" s="284" t="s">
        <v>7882</v>
      </c>
      <c r="M15523" s="223"/>
      <c r="N15523" s="203">
        <v>3.875</v>
      </c>
      <c r="O15523" s="222" t="s">
        <v>968</v>
      </c>
    </row>
    <row r="15524" spans="1:15" ht="29.25" customHeight="1">
      <c r="A15524" s="221" t="s">
        <v>2860</v>
      </c>
      <c r="B15524" s="221" t="s">
        <v>795</v>
      </c>
      <c r="C15524" s="222" t="s">
        <v>796</v>
      </c>
      <c r="D15524" s="222" t="s">
        <v>167</v>
      </c>
      <c r="E15524" s="199" t="s">
        <v>163</v>
      </c>
      <c r="F15524" s="200" t="s">
        <v>4750</v>
      </c>
      <c r="G15524" s="200" t="s">
        <v>4751</v>
      </c>
      <c r="H15524" s="200" t="s">
        <v>270</v>
      </c>
      <c r="I15524" s="200">
        <v>45783</v>
      </c>
      <c r="J15524" s="143">
        <f t="shared" si="242"/>
        <v>45783</v>
      </c>
      <c r="K15524" s="202">
        <v>4.5</v>
      </c>
      <c r="L15524" s="284" t="s">
        <v>7883</v>
      </c>
      <c r="M15524" s="223"/>
      <c r="N15524" s="203">
        <v>0.4</v>
      </c>
      <c r="O15524" s="222" t="s">
        <v>943</v>
      </c>
    </row>
    <row r="15525" spans="1:15" ht="29.25" customHeight="1">
      <c r="A15525" s="221" t="s">
        <v>2860</v>
      </c>
      <c r="B15525" s="221" t="s">
        <v>795</v>
      </c>
      <c r="C15525" s="222" t="s">
        <v>796</v>
      </c>
      <c r="D15525" s="222" t="s">
        <v>167</v>
      </c>
      <c r="E15525" s="199" t="s">
        <v>163</v>
      </c>
      <c r="F15525" s="200" t="s">
        <v>4557</v>
      </c>
      <c r="G15525" s="200" t="s">
        <v>4558</v>
      </c>
      <c r="H15525" s="200" t="s">
        <v>4755</v>
      </c>
      <c r="I15525" s="200">
        <v>45784</v>
      </c>
      <c r="J15525" s="143">
        <f t="shared" si="242"/>
        <v>45784</v>
      </c>
      <c r="K15525" s="202">
        <v>1.5</v>
      </c>
      <c r="L15525" s="285" t="s">
        <v>198</v>
      </c>
      <c r="M15525" s="223"/>
      <c r="N15525" s="203">
        <v>0.375</v>
      </c>
      <c r="O15525" s="222" t="s">
        <v>968</v>
      </c>
    </row>
    <row r="15526" spans="1:15" ht="29.25" customHeight="1">
      <c r="A15526" s="221" t="s">
        <v>2860</v>
      </c>
      <c r="B15526" s="221" t="s">
        <v>795</v>
      </c>
      <c r="C15526" s="222" t="s">
        <v>796</v>
      </c>
      <c r="D15526" s="222" t="s">
        <v>167</v>
      </c>
      <c r="E15526" s="199" t="s">
        <v>163</v>
      </c>
      <c r="F15526" s="200" t="s">
        <v>4750</v>
      </c>
      <c r="G15526" s="200" t="s">
        <v>4751</v>
      </c>
      <c r="H15526" s="200" t="s">
        <v>270</v>
      </c>
      <c r="I15526" s="200">
        <v>45784</v>
      </c>
      <c r="J15526" s="143">
        <f t="shared" si="242"/>
        <v>45784</v>
      </c>
      <c r="K15526" s="202">
        <v>5</v>
      </c>
      <c r="L15526" s="284" t="s">
        <v>8117</v>
      </c>
      <c r="M15526" s="223"/>
      <c r="N15526" s="203">
        <v>0.4</v>
      </c>
      <c r="O15526" s="222" t="s">
        <v>943</v>
      </c>
    </row>
    <row r="15527" spans="1:15" ht="29.25" customHeight="1">
      <c r="A15527" s="221" t="s">
        <v>2860</v>
      </c>
      <c r="B15527" s="221" t="s">
        <v>795</v>
      </c>
      <c r="C15527" s="222" t="s">
        <v>796</v>
      </c>
      <c r="D15527" s="222" t="s">
        <v>167</v>
      </c>
      <c r="E15527" s="199" t="s">
        <v>163</v>
      </c>
      <c r="F15527" s="200" t="s">
        <v>2580</v>
      </c>
      <c r="G15527" s="200" t="s">
        <v>2581</v>
      </c>
      <c r="H15527" s="200" t="s">
        <v>2697</v>
      </c>
      <c r="I15527" s="200">
        <v>45784</v>
      </c>
      <c r="J15527" s="143">
        <f t="shared" si="242"/>
        <v>45784</v>
      </c>
      <c r="K15527" s="202">
        <v>1.5</v>
      </c>
      <c r="L15527" s="285" t="s">
        <v>8118</v>
      </c>
      <c r="M15527" s="223"/>
      <c r="N15527" s="203">
        <v>2.4583333333333299</v>
      </c>
      <c r="O15527" s="222" t="s">
        <v>941</v>
      </c>
    </row>
    <row r="15528" spans="1:15" ht="29.25" customHeight="1">
      <c r="A15528" s="221" t="s">
        <v>2860</v>
      </c>
      <c r="B15528" s="221" t="s">
        <v>795</v>
      </c>
      <c r="C15528" s="222" t="s">
        <v>796</v>
      </c>
      <c r="D15528" s="222" t="s">
        <v>167</v>
      </c>
      <c r="E15528" s="199" t="s">
        <v>178</v>
      </c>
      <c r="F15528" s="200"/>
      <c r="G15528" s="200"/>
      <c r="H15528" s="200"/>
      <c r="I15528" s="200">
        <v>45785</v>
      </c>
      <c r="J15528" s="143">
        <f t="shared" si="242"/>
        <v>45785</v>
      </c>
      <c r="K15528" s="202">
        <v>1</v>
      </c>
      <c r="L15528" s="284" t="s">
        <v>8119</v>
      </c>
      <c r="M15528" s="223"/>
      <c r="N15528" s="203"/>
      <c r="O15528" s="222" t="s">
        <v>326</v>
      </c>
    </row>
    <row r="15529" spans="1:15" ht="29.25" customHeight="1">
      <c r="A15529" s="221" t="s">
        <v>2860</v>
      </c>
      <c r="B15529" s="221" t="s">
        <v>795</v>
      </c>
      <c r="C15529" s="222" t="s">
        <v>796</v>
      </c>
      <c r="D15529" s="222" t="s">
        <v>167</v>
      </c>
      <c r="E15529" s="199" t="s">
        <v>163</v>
      </c>
      <c r="F15529" s="200" t="s">
        <v>1494</v>
      </c>
      <c r="G15529" s="200" t="s">
        <v>1495</v>
      </c>
      <c r="H15529" s="200" t="s">
        <v>258</v>
      </c>
      <c r="I15529" s="200">
        <v>45785</v>
      </c>
      <c r="J15529" s="143">
        <f t="shared" si="242"/>
        <v>45785</v>
      </c>
      <c r="K15529" s="202">
        <v>7</v>
      </c>
      <c r="L15529" s="285" t="s">
        <v>8120</v>
      </c>
      <c r="M15529" s="223"/>
      <c r="N15529" s="203">
        <v>2.0499999999999998</v>
      </c>
      <c r="O15529" s="222" t="s">
        <v>990</v>
      </c>
    </row>
    <row r="15530" spans="1:15" ht="29.25" customHeight="1">
      <c r="A15530" s="221" t="s">
        <v>2860</v>
      </c>
      <c r="B15530" s="221" t="s">
        <v>795</v>
      </c>
      <c r="C15530" s="222" t="s">
        <v>796</v>
      </c>
      <c r="D15530" s="222" t="s">
        <v>167</v>
      </c>
      <c r="E15530" s="199" t="s">
        <v>163</v>
      </c>
      <c r="F15530" s="200" t="s">
        <v>2580</v>
      </c>
      <c r="G15530" s="200" t="s">
        <v>2581</v>
      </c>
      <c r="H15530" s="200" t="s">
        <v>2697</v>
      </c>
      <c r="I15530" s="200">
        <v>45786</v>
      </c>
      <c r="J15530" s="143">
        <f t="shared" si="242"/>
        <v>45786</v>
      </c>
      <c r="K15530" s="202">
        <v>8</v>
      </c>
      <c r="L15530" s="284" t="s">
        <v>8121</v>
      </c>
      <c r="M15530" s="223"/>
      <c r="N15530" s="203">
        <v>2.4583333333333299</v>
      </c>
      <c r="O15530" s="222" t="s">
        <v>941</v>
      </c>
    </row>
    <row r="15531" spans="1:15" ht="29.25" customHeight="1">
      <c r="A15531" s="221" t="s">
        <v>2860</v>
      </c>
      <c r="B15531" s="221" t="s">
        <v>795</v>
      </c>
      <c r="C15531" s="222" t="s">
        <v>796</v>
      </c>
      <c r="D15531" s="222" t="s">
        <v>167</v>
      </c>
      <c r="E15531" s="199" t="s">
        <v>165</v>
      </c>
      <c r="F15531" s="200"/>
      <c r="G15531" s="200"/>
      <c r="H15531" s="200"/>
      <c r="I15531" s="200">
        <v>45789</v>
      </c>
      <c r="J15531" s="143">
        <f t="shared" si="242"/>
        <v>45789</v>
      </c>
      <c r="K15531" s="202">
        <v>8</v>
      </c>
      <c r="L15531" s="284" t="s">
        <v>989</v>
      </c>
      <c r="M15531" s="223"/>
      <c r="N15531" s="203"/>
      <c r="O15531" s="222" t="s">
        <v>326</v>
      </c>
    </row>
    <row r="15532" spans="1:15" ht="29.25" customHeight="1">
      <c r="A15532" s="221" t="s">
        <v>2860</v>
      </c>
      <c r="B15532" s="221" t="s">
        <v>795</v>
      </c>
      <c r="C15532" s="222" t="s">
        <v>796</v>
      </c>
      <c r="D15532" s="222" t="s">
        <v>167</v>
      </c>
      <c r="E15532" s="199" t="s">
        <v>163</v>
      </c>
      <c r="F15532" s="200" t="s">
        <v>2580</v>
      </c>
      <c r="G15532" s="200" t="s">
        <v>2581</v>
      </c>
      <c r="H15532" s="200" t="s">
        <v>2697</v>
      </c>
      <c r="I15532" s="200">
        <v>45790</v>
      </c>
      <c r="J15532" s="143">
        <f t="shared" si="242"/>
        <v>45790</v>
      </c>
      <c r="K15532" s="202">
        <v>4.5</v>
      </c>
      <c r="L15532" s="284" t="s">
        <v>8121</v>
      </c>
      <c r="M15532" s="223"/>
      <c r="N15532" s="203">
        <v>2.4583333333333299</v>
      </c>
      <c r="O15532" s="222" t="s">
        <v>941</v>
      </c>
    </row>
    <row r="15533" spans="1:15" ht="29.25" customHeight="1">
      <c r="A15533" s="221" t="s">
        <v>2860</v>
      </c>
      <c r="B15533" s="221" t="s">
        <v>795</v>
      </c>
      <c r="C15533" s="222" t="s">
        <v>796</v>
      </c>
      <c r="D15533" s="222" t="s">
        <v>167</v>
      </c>
      <c r="E15533" s="199" t="s">
        <v>163</v>
      </c>
      <c r="F15533" s="200" t="s">
        <v>1494</v>
      </c>
      <c r="G15533" s="200" t="s">
        <v>1495</v>
      </c>
      <c r="H15533" s="200" t="s">
        <v>258</v>
      </c>
      <c r="I15533" s="200">
        <v>45790</v>
      </c>
      <c r="J15533" s="143">
        <f t="shared" si="242"/>
        <v>45790</v>
      </c>
      <c r="K15533" s="202">
        <v>3.5</v>
      </c>
      <c r="L15533" s="285" t="s">
        <v>8120</v>
      </c>
      <c r="M15533" s="223"/>
      <c r="N15533" s="203">
        <v>2.0499999999999998</v>
      </c>
      <c r="O15533" s="222" t="s">
        <v>990</v>
      </c>
    </row>
    <row r="15534" spans="1:15" ht="29.25" customHeight="1">
      <c r="A15534" s="221" t="s">
        <v>2860</v>
      </c>
      <c r="B15534" s="221" t="s">
        <v>795</v>
      </c>
      <c r="C15534" s="222" t="s">
        <v>796</v>
      </c>
      <c r="D15534" s="222" t="s">
        <v>167</v>
      </c>
      <c r="E15534" s="199" t="s">
        <v>163</v>
      </c>
      <c r="F15534" s="200" t="s">
        <v>4557</v>
      </c>
      <c r="G15534" s="200" t="s">
        <v>4558</v>
      </c>
      <c r="H15534" s="200" t="s">
        <v>118</v>
      </c>
      <c r="I15534" s="200">
        <v>45791</v>
      </c>
      <c r="J15534" s="143">
        <f t="shared" si="242"/>
        <v>45791</v>
      </c>
      <c r="K15534" s="202">
        <v>6.5</v>
      </c>
      <c r="L15534" s="284" t="s">
        <v>8122</v>
      </c>
      <c r="M15534" s="223"/>
      <c r="N15534" s="203">
        <v>5.6</v>
      </c>
      <c r="O15534" s="222" t="s">
        <v>940</v>
      </c>
    </row>
    <row r="15535" spans="1:15" ht="29.25" customHeight="1">
      <c r="A15535" s="221" t="s">
        <v>2860</v>
      </c>
      <c r="B15535" s="221" t="s">
        <v>795</v>
      </c>
      <c r="C15535" s="222" t="s">
        <v>796</v>
      </c>
      <c r="D15535" s="222" t="s">
        <v>167</v>
      </c>
      <c r="E15535" s="199" t="s">
        <v>163</v>
      </c>
      <c r="F15535" s="200" t="s">
        <v>1494</v>
      </c>
      <c r="G15535" s="200" t="s">
        <v>1495</v>
      </c>
      <c r="H15535" s="200" t="s">
        <v>258</v>
      </c>
      <c r="I15535" s="200">
        <v>45791</v>
      </c>
      <c r="J15535" s="143">
        <f t="shared" si="242"/>
        <v>45791</v>
      </c>
      <c r="K15535" s="202">
        <v>1.5</v>
      </c>
      <c r="L15535" s="285" t="s">
        <v>8123</v>
      </c>
      <c r="M15535" s="223"/>
      <c r="N15535" s="203">
        <v>2.0499999999999998</v>
      </c>
      <c r="O15535" s="222" t="s">
        <v>990</v>
      </c>
    </row>
    <row r="15536" spans="1:15" ht="29.25" customHeight="1">
      <c r="A15536" s="221" t="s">
        <v>2860</v>
      </c>
      <c r="B15536" s="221" t="s">
        <v>795</v>
      </c>
      <c r="C15536" s="222" t="s">
        <v>796</v>
      </c>
      <c r="D15536" s="222" t="s">
        <v>167</v>
      </c>
      <c r="E15536" s="199" t="s">
        <v>178</v>
      </c>
      <c r="F15536" s="200"/>
      <c r="G15536" s="200"/>
      <c r="H15536" s="200"/>
      <c r="I15536" s="200">
        <v>45792</v>
      </c>
      <c r="J15536" s="143">
        <f t="shared" si="242"/>
        <v>45792</v>
      </c>
      <c r="K15536" s="202">
        <v>1</v>
      </c>
      <c r="L15536" s="285" t="s">
        <v>4276</v>
      </c>
      <c r="M15536" s="223"/>
      <c r="N15536" s="203"/>
      <c r="O15536" s="222" t="s">
        <v>326</v>
      </c>
    </row>
    <row r="15537" spans="1:15" ht="29.25" customHeight="1">
      <c r="A15537" s="221" t="s">
        <v>2860</v>
      </c>
      <c r="B15537" s="221" t="s">
        <v>795</v>
      </c>
      <c r="C15537" s="222" t="s">
        <v>796</v>
      </c>
      <c r="D15537" s="222" t="s">
        <v>167</v>
      </c>
      <c r="E15537" s="199" t="s">
        <v>163</v>
      </c>
      <c r="F15537" s="200" t="s">
        <v>2580</v>
      </c>
      <c r="G15537" s="200" t="s">
        <v>2581</v>
      </c>
      <c r="H15537" s="200" t="s">
        <v>2697</v>
      </c>
      <c r="I15537" s="200">
        <v>45792</v>
      </c>
      <c r="J15537" s="143">
        <f t="shared" si="242"/>
        <v>45792</v>
      </c>
      <c r="K15537" s="202">
        <v>3.5</v>
      </c>
      <c r="L15537" s="284" t="s">
        <v>8328</v>
      </c>
      <c r="M15537" s="223"/>
      <c r="N15537" s="203">
        <v>2.4583333333333299</v>
      </c>
      <c r="O15537" s="222" t="s">
        <v>941</v>
      </c>
    </row>
    <row r="15538" spans="1:15" ht="29.25" customHeight="1">
      <c r="A15538" s="221" t="s">
        <v>2860</v>
      </c>
      <c r="B15538" s="221" t="s">
        <v>795</v>
      </c>
      <c r="C15538" s="222" t="s">
        <v>796</v>
      </c>
      <c r="D15538" s="222" t="s">
        <v>167</v>
      </c>
      <c r="E15538" s="199" t="s">
        <v>163</v>
      </c>
      <c r="F15538" s="200" t="s">
        <v>1494</v>
      </c>
      <c r="G15538" s="200" t="s">
        <v>1495</v>
      </c>
      <c r="H15538" s="200" t="s">
        <v>258</v>
      </c>
      <c r="I15538" s="200">
        <v>45792</v>
      </c>
      <c r="J15538" s="143">
        <f t="shared" si="242"/>
        <v>45792</v>
      </c>
      <c r="K15538" s="202">
        <v>1.5</v>
      </c>
      <c r="L15538" s="285" t="s">
        <v>8327</v>
      </c>
      <c r="M15538" s="223"/>
      <c r="N15538" s="203">
        <v>2.0499999999999998</v>
      </c>
      <c r="O15538" s="222" t="s">
        <v>990</v>
      </c>
    </row>
    <row r="15539" spans="1:15" ht="29.25" customHeight="1">
      <c r="A15539" s="221" t="s">
        <v>2860</v>
      </c>
      <c r="B15539" s="221" t="s">
        <v>795</v>
      </c>
      <c r="C15539" s="222" t="s">
        <v>796</v>
      </c>
      <c r="D15539" s="222" t="s">
        <v>167</v>
      </c>
      <c r="E15539" s="199" t="s">
        <v>163</v>
      </c>
      <c r="F15539" s="200" t="s">
        <v>4557</v>
      </c>
      <c r="G15539" s="200" t="s">
        <v>4558</v>
      </c>
      <c r="H15539" s="200" t="s">
        <v>49</v>
      </c>
      <c r="I15539" s="200">
        <v>45792</v>
      </c>
      <c r="J15539" s="143">
        <f t="shared" si="242"/>
        <v>45792</v>
      </c>
      <c r="K15539" s="202">
        <v>2</v>
      </c>
      <c r="L15539" s="284" t="s">
        <v>8329</v>
      </c>
      <c r="M15539" s="223"/>
      <c r="N15539" s="203">
        <v>3.1666666666666701</v>
      </c>
      <c r="O15539" s="222" t="s">
        <v>939</v>
      </c>
    </row>
    <row r="15540" spans="1:15" ht="29.25" customHeight="1">
      <c r="A15540" s="221" t="s">
        <v>2860</v>
      </c>
      <c r="B15540" s="221" t="s">
        <v>795</v>
      </c>
      <c r="C15540" s="222" t="s">
        <v>796</v>
      </c>
      <c r="D15540" s="222" t="s">
        <v>167</v>
      </c>
      <c r="E15540" s="199" t="s">
        <v>165</v>
      </c>
      <c r="F15540" s="200"/>
      <c r="G15540" s="200"/>
      <c r="H15540" s="200"/>
      <c r="I15540" s="200">
        <v>45793</v>
      </c>
      <c r="J15540" s="143">
        <f t="shared" si="242"/>
        <v>45793</v>
      </c>
      <c r="K15540" s="202">
        <v>3.5</v>
      </c>
      <c r="L15540" s="285" t="s">
        <v>173</v>
      </c>
      <c r="M15540" s="223"/>
      <c r="N15540" s="203"/>
      <c r="O15540" s="222" t="s">
        <v>326</v>
      </c>
    </row>
    <row r="15541" spans="1:15" ht="29.25" customHeight="1">
      <c r="A15541" s="221" t="s">
        <v>2860</v>
      </c>
      <c r="B15541" s="221" t="s">
        <v>795</v>
      </c>
      <c r="C15541" s="222" t="s">
        <v>796</v>
      </c>
      <c r="D15541" s="222" t="s">
        <v>167</v>
      </c>
      <c r="E15541" s="199" t="s">
        <v>163</v>
      </c>
      <c r="F15541" s="200" t="s">
        <v>3135</v>
      </c>
      <c r="G15541" s="200" t="s">
        <v>3136</v>
      </c>
      <c r="H15541" s="200" t="s">
        <v>3152</v>
      </c>
      <c r="I15541" s="200">
        <v>45793</v>
      </c>
      <c r="J15541" s="143">
        <f t="shared" si="242"/>
        <v>45793</v>
      </c>
      <c r="K15541" s="202">
        <v>4.5</v>
      </c>
      <c r="L15541" s="284" t="s">
        <v>8330</v>
      </c>
      <c r="M15541" s="223"/>
      <c r="N15541" s="203">
        <v>13.5</v>
      </c>
      <c r="O15541" s="222" t="s">
        <v>968</v>
      </c>
    </row>
    <row r="15542" spans="1:15" ht="29.25" customHeight="1">
      <c r="A15542" s="221" t="s">
        <v>2860</v>
      </c>
      <c r="B15542" s="221" t="s">
        <v>795</v>
      </c>
      <c r="C15542" s="222" t="s">
        <v>796</v>
      </c>
      <c r="D15542" s="222" t="s">
        <v>167</v>
      </c>
      <c r="E15542" s="199" t="s">
        <v>163</v>
      </c>
      <c r="F15542" s="200" t="s">
        <v>3135</v>
      </c>
      <c r="G15542" s="200" t="s">
        <v>3136</v>
      </c>
      <c r="H15542" s="200" t="s">
        <v>3152</v>
      </c>
      <c r="I15542" s="200">
        <v>45796</v>
      </c>
      <c r="J15542" s="143">
        <f t="shared" si="242"/>
        <v>45796</v>
      </c>
      <c r="K15542" s="202">
        <v>4.5</v>
      </c>
      <c r="L15542" s="284" t="s">
        <v>8332</v>
      </c>
      <c r="M15542" s="223"/>
      <c r="N15542" s="203">
        <v>13.5</v>
      </c>
      <c r="O15542" s="222" t="s">
        <v>968</v>
      </c>
    </row>
    <row r="15543" spans="1:15" ht="29.25" customHeight="1">
      <c r="A15543" s="221" t="s">
        <v>2860</v>
      </c>
      <c r="B15543" s="221" t="s">
        <v>795</v>
      </c>
      <c r="C15543" s="222" t="s">
        <v>796</v>
      </c>
      <c r="D15543" s="222" t="s">
        <v>167</v>
      </c>
      <c r="E15543" s="199" t="s">
        <v>163</v>
      </c>
      <c r="F15543" s="200" t="s">
        <v>4557</v>
      </c>
      <c r="G15543" s="200" t="s">
        <v>4558</v>
      </c>
      <c r="H15543" s="200" t="s">
        <v>49</v>
      </c>
      <c r="I15543" s="200">
        <v>45796</v>
      </c>
      <c r="J15543" s="143">
        <f t="shared" si="242"/>
        <v>45796</v>
      </c>
      <c r="K15543" s="202">
        <v>3.5</v>
      </c>
      <c r="L15543" s="284" t="s">
        <v>8331</v>
      </c>
      <c r="M15543" s="223"/>
      <c r="N15543" s="203">
        <v>3.1666666666666701</v>
      </c>
      <c r="O15543" s="222" t="s">
        <v>939</v>
      </c>
    </row>
    <row r="15544" spans="1:15" ht="29.25" customHeight="1">
      <c r="A15544" s="221" t="s">
        <v>2860</v>
      </c>
      <c r="B15544" s="221" t="s">
        <v>795</v>
      </c>
      <c r="C15544" s="222" t="s">
        <v>796</v>
      </c>
      <c r="D15544" s="222" t="s">
        <v>167</v>
      </c>
      <c r="E15544" s="199" t="s">
        <v>163</v>
      </c>
      <c r="F15544" s="200" t="s">
        <v>3135</v>
      </c>
      <c r="G15544" s="200" t="s">
        <v>3136</v>
      </c>
      <c r="H15544" s="200" t="s">
        <v>3152</v>
      </c>
      <c r="I15544" s="200">
        <v>45797</v>
      </c>
      <c r="J15544" s="143">
        <f t="shared" si="242"/>
        <v>45797</v>
      </c>
      <c r="K15544" s="202">
        <v>4.5</v>
      </c>
      <c r="L15544" s="285" t="s">
        <v>8667</v>
      </c>
      <c r="M15544" s="223"/>
      <c r="N15544" s="203">
        <v>13.5</v>
      </c>
      <c r="O15544" s="222" t="s">
        <v>968</v>
      </c>
    </row>
    <row r="15545" spans="1:15" ht="29.25" customHeight="1">
      <c r="A15545" s="221" t="s">
        <v>2860</v>
      </c>
      <c r="B15545" s="221" t="s">
        <v>795</v>
      </c>
      <c r="C15545" s="222" t="s">
        <v>796</v>
      </c>
      <c r="D15545" s="222" t="s">
        <v>167</v>
      </c>
      <c r="E15545" s="199" t="s">
        <v>163</v>
      </c>
      <c r="F15545" s="200" t="s">
        <v>4557</v>
      </c>
      <c r="G15545" s="200" t="s">
        <v>4558</v>
      </c>
      <c r="H15545" s="200" t="s">
        <v>118</v>
      </c>
      <c r="I15545" s="200">
        <v>45797</v>
      </c>
      <c r="J15545" s="143">
        <f t="shared" si="242"/>
        <v>45797</v>
      </c>
      <c r="K15545" s="202">
        <v>3.5</v>
      </c>
      <c r="L15545" s="285" t="s">
        <v>891</v>
      </c>
      <c r="M15545" s="223"/>
      <c r="N15545" s="203">
        <v>5.6</v>
      </c>
      <c r="O15545" s="222" t="s">
        <v>940</v>
      </c>
    </row>
    <row r="15546" spans="1:15" ht="29.25" customHeight="1">
      <c r="A15546" s="221" t="s">
        <v>2860</v>
      </c>
      <c r="B15546" s="221" t="s">
        <v>795</v>
      </c>
      <c r="C15546" s="222" t="s">
        <v>796</v>
      </c>
      <c r="D15546" s="222" t="s">
        <v>167</v>
      </c>
      <c r="E15546" s="199" t="s">
        <v>163</v>
      </c>
      <c r="F15546" s="200" t="s">
        <v>1494</v>
      </c>
      <c r="G15546" s="200" t="s">
        <v>1495</v>
      </c>
      <c r="H15546" s="200" t="s">
        <v>258</v>
      </c>
      <c r="I15546" s="200">
        <v>45798</v>
      </c>
      <c r="J15546" s="143">
        <f t="shared" si="242"/>
        <v>45798</v>
      </c>
      <c r="K15546" s="202">
        <v>1</v>
      </c>
      <c r="L15546" s="285" t="s">
        <v>8668</v>
      </c>
      <c r="M15546" s="223"/>
      <c r="N15546" s="203">
        <v>2.0499999999999998</v>
      </c>
      <c r="O15546" s="222" t="s">
        <v>990</v>
      </c>
    </row>
    <row r="15547" spans="1:15" ht="29.25" customHeight="1">
      <c r="A15547" s="221" t="s">
        <v>2860</v>
      </c>
      <c r="B15547" s="221" t="s">
        <v>795</v>
      </c>
      <c r="C15547" s="222" t="s">
        <v>796</v>
      </c>
      <c r="D15547" s="222" t="s">
        <v>167</v>
      </c>
      <c r="E15547" s="199" t="s">
        <v>163</v>
      </c>
      <c r="F15547" s="200" t="s">
        <v>4557</v>
      </c>
      <c r="G15547" s="200" t="s">
        <v>4558</v>
      </c>
      <c r="H15547" s="200" t="s">
        <v>49</v>
      </c>
      <c r="I15547" s="200">
        <v>45798</v>
      </c>
      <c r="J15547" s="143">
        <f t="shared" si="242"/>
        <v>45798</v>
      </c>
      <c r="K15547" s="202">
        <v>7</v>
      </c>
      <c r="L15547" s="284" t="s">
        <v>8669</v>
      </c>
      <c r="M15547" s="223"/>
      <c r="N15547" s="203">
        <v>3.1666666666666701</v>
      </c>
      <c r="O15547" s="222" t="s">
        <v>939</v>
      </c>
    </row>
    <row r="15548" spans="1:15" ht="29.25" customHeight="1">
      <c r="A15548" s="221" t="s">
        <v>2860</v>
      </c>
      <c r="B15548" s="221" t="s">
        <v>795</v>
      </c>
      <c r="C15548" s="222" t="s">
        <v>796</v>
      </c>
      <c r="D15548" s="222" t="s">
        <v>167</v>
      </c>
      <c r="E15548" s="199" t="s">
        <v>165</v>
      </c>
      <c r="F15548" s="200"/>
      <c r="G15548" s="200"/>
      <c r="H15548" s="200"/>
      <c r="I15548" s="200">
        <v>45799</v>
      </c>
      <c r="J15548" s="143">
        <f t="shared" si="242"/>
        <v>45799</v>
      </c>
      <c r="K15548" s="202">
        <v>8</v>
      </c>
      <c r="L15548" s="284" t="s">
        <v>1062</v>
      </c>
      <c r="M15548" s="223"/>
      <c r="N15548" s="203"/>
      <c r="O15548" s="222" t="s">
        <v>326</v>
      </c>
    </row>
    <row r="15549" spans="1:15" ht="29.25" customHeight="1">
      <c r="A15549" s="221" t="s">
        <v>2860</v>
      </c>
      <c r="B15549" s="221" t="s">
        <v>795</v>
      </c>
      <c r="C15549" s="222" t="s">
        <v>796</v>
      </c>
      <c r="D15549" s="222" t="s">
        <v>167</v>
      </c>
      <c r="E15549" s="199" t="s">
        <v>163</v>
      </c>
      <c r="F15549" s="200" t="s">
        <v>4557</v>
      </c>
      <c r="G15549" s="200" t="s">
        <v>4558</v>
      </c>
      <c r="H15549" s="200" t="s">
        <v>118</v>
      </c>
      <c r="I15549" s="200">
        <v>45800</v>
      </c>
      <c r="J15549" s="143">
        <f t="shared" si="242"/>
        <v>45800</v>
      </c>
      <c r="K15549" s="202">
        <v>7</v>
      </c>
      <c r="L15549" s="285" t="s">
        <v>8671</v>
      </c>
      <c r="M15549" s="223"/>
      <c r="N15549" s="203">
        <v>5.6</v>
      </c>
      <c r="O15549" s="222" t="s">
        <v>940</v>
      </c>
    </row>
    <row r="15550" spans="1:15" ht="29.25" customHeight="1">
      <c r="A15550" s="221" t="s">
        <v>2860</v>
      </c>
      <c r="B15550" s="221" t="s">
        <v>795</v>
      </c>
      <c r="C15550" s="222" t="s">
        <v>796</v>
      </c>
      <c r="D15550" s="222" t="s">
        <v>167</v>
      </c>
      <c r="E15550" s="199" t="s">
        <v>163</v>
      </c>
      <c r="F15550" s="200" t="s">
        <v>2580</v>
      </c>
      <c r="G15550" s="200" t="s">
        <v>2581</v>
      </c>
      <c r="H15550" s="200" t="s">
        <v>2697</v>
      </c>
      <c r="I15550" s="200">
        <v>45800</v>
      </c>
      <c r="J15550" s="143">
        <f t="shared" si="242"/>
        <v>45800</v>
      </c>
      <c r="K15550" s="202">
        <v>1</v>
      </c>
      <c r="L15550" s="284" t="s">
        <v>8670</v>
      </c>
      <c r="M15550" s="223"/>
      <c r="N15550" s="203">
        <v>2.4583333333333299</v>
      </c>
      <c r="O15550" s="222" t="s">
        <v>941</v>
      </c>
    </row>
    <row r="15551" spans="1:15" ht="29.25" customHeight="1">
      <c r="A15551" s="221" t="s">
        <v>2860</v>
      </c>
      <c r="B15551" s="221" t="s">
        <v>795</v>
      </c>
      <c r="C15551" s="222" t="s">
        <v>796</v>
      </c>
      <c r="D15551" s="222" t="s">
        <v>167</v>
      </c>
      <c r="E15551" s="199" t="s">
        <v>163</v>
      </c>
      <c r="F15551" s="200" t="s">
        <v>4557</v>
      </c>
      <c r="G15551" s="200" t="s">
        <v>4558</v>
      </c>
      <c r="H15551" s="200" t="s">
        <v>118</v>
      </c>
      <c r="I15551" s="200">
        <v>45803</v>
      </c>
      <c r="J15551" s="143">
        <f t="shared" si="242"/>
        <v>45803</v>
      </c>
      <c r="K15551" s="202">
        <v>8</v>
      </c>
      <c r="L15551" s="285" t="s">
        <v>891</v>
      </c>
      <c r="M15551" s="223"/>
      <c r="N15551" s="203">
        <v>5.6</v>
      </c>
      <c r="O15551" s="222" t="s">
        <v>940</v>
      </c>
    </row>
    <row r="15552" spans="1:15" ht="29.25" customHeight="1">
      <c r="A15552" s="221" t="s">
        <v>2860</v>
      </c>
      <c r="B15552" s="221" t="s">
        <v>795</v>
      </c>
      <c r="C15552" s="222" t="s">
        <v>796</v>
      </c>
      <c r="D15552" s="222" t="s">
        <v>167</v>
      </c>
      <c r="E15552" s="199" t="s">
        <v>163</v>
      </c>
      <c r="F15552" s="200" t="s">
        <v>4557</v>
      </c>
      <c r="G15552" s="200" t="s">
        <v>4558</v>
      </c>
      <c r="H15552" s="200" t="s">
        <v>118</v>
      </c>
      <c r="I15552" s="200">
        <v>45804</v>
      </c>
      <c r="J15552" s="143">
        <f t="shared" si="242"/>
        <v>45804</v>
      </c>
      <c r="K15552" s="202">
        <v>8</v>
      </c>
      <c r="L15552" s="285" t="s">
        <v>8672</v>
      </c>
      <c r="M15552" s="223"/>
      <c r="N15552" s="203">
        <v>5.6</v>
      </c>
      <c r="O15552" s="222" t="s">
        <v>940</v>
      </c>
    </row>
    <row r="15553" spans="1:15" ht="29.25" customHeight="1">
      <c r="A15553" s="221" t="s">
        <v>2860</v>
      </c>
      <c r="B15553" s="221" t="s">
        <v>795</v>
      </c>
      <c r="C15553" s="222" t="s">
        <v>796</v>
      </c>
      <c r="D15553" s="222" t="s">
        <v>167</v>
      </c>
      <c r="E15553" s="199" t="s">
        <v>163</v>
      </c>
      <c r="F15553" s="200" t="s">
        <v>4557</v>
      </c>
      <c r="G15553" s="200" t="s">
        <v>4558</v>
      </c>
      <c r="H15553" s="200" t="s">
        <v>48</v>
      </c>
      <c r="I15553" s="200">
        <v>45805</v>
      </c>
      <c r="J15553" s="143">
        <f t="shared" si="242"/>
        <v>45805</v>
      </c>
      <c r="K15553" s="202">
        <v>5</v>
      </c>
      <c r="L15553" s="284" t="s">
        <v>8673</v>
      </c>
      <c r="M15553" s="223"/>
      <c r="N15553" s="203">
        <v>0.65</v>
      </c>
      <c r="O15553" s="222" t="s">
        <v>940</v>
      </c>
    </row>
    <row r="15554" spans="1:15" ht="29.25" customHeight="1">
      <c r="A15554" s="221" t="s">
        <v>2860</v>
      </c>
      <c r="B15554" s="221" t="s">
        <v>795</v>
      </c>
      <c r="C15554" s="222" t="s">
        <v>796</v>
      </c>
      <c r="D15554" s="222" t="s">
        <v>167</v>
      </c>
      <c r="E15554" s="199" t="s">
        <v>178</v>
      </c>
      <c r="F15554" s="200"/>
      <c r="G15554" s="200"/>
      <c r="H15554" s="200"/>
      <c r="I15554" s="200">
        <v>45806</v>
      </c>
      <c r="J15554" s="143">
        <f t="shared" si="242"/>
        <v>45806</v>
      </c>
      <c r="K15554" s="202">
        <v>1</v>
      </c>
      <c r="L15554" s="284" t="s">
        <v>8674</v>
      </c>
      <c r="M15554" s="223"/>
      <c r="N15554" s="203"/>
      <c r="O15554" s="222" t="s">
        <v>326</v>
      </c>
    </row>
    <row r="15555" spans="1:15" ht="29.25" customHeight="1">
      <c r="A15555" s="221" t="s">
        <v>2860</v>
      </c>
      <c r="B15555" s="221" t="s">
        <v>795</v>
      </c>
      <c r="C15555" s="222" t="s">
        <v>796</v>
      </c>
      <c r="D15555" s="222" t="s">
        <v>167</v>
      </c>
      <c r="E15555" s="199" t="s">
        <v>163</v>
      </c>
      <c r="F15555" s="200" t="s">
        <v>8347</v>
      </c>
      <c r="G15555" s="200" t="s">
        <v>8348</v>
      </c>
      <c r="H15555" s="200" t="s">
        <v>8708</v>
      </c>
      <c r="I15555" s="200">
        <v>45806</v>
      </c>
      <c r="J15555" s="143">
        <f t="shared" ref="J15555:J15618" si="243">I15555</f>
        <v>45806</v>
      </c>
      <c r="K15555" s="202">
        <v>7</v>
      </c>
      <c r="L15555" s="284" t="s">
        <v>8879</v>
      </c>
      <c r="M15555" s="223"/>
      <c r="N15555" s="203">
        <v>1.6354166666666701</v>
      </c>
      <c r="O15555" s="222" t="s">
        <v>1014</v>
      </c>
    </row>
    <row r="15556" spans="1:15" ht="29.25" customHeight="1">
      <c r="A15556" s="221" t="s">
        <v>2860</v>
      </c>
      <c r="B15556" s="221" t="s">
        <v>795</v>
      </c>
      <c r="C15556" s="222" t="s">
        <v>796</v>
      </c>
      <c r="D15556" s="222" t="s">
        <v>167</v>
      </c>
      <c r="E15556" s="199" t="s">
        <v>165</v>
      </c>
      <c r="F15556" s="200"/>
      <c r="G15556" s="200"/>
      <c r="H15556" s="200"/>
      <c r="I15556" s="200">
        <v>45807</v>
      </c>
      <c r="J15556" s="143">
        <f t="shared" si="243"/>
        <v>45807</v>
      </c>
      <c r="K15556" s="202">
        <v>8</v>
      </c>
      <c r="L15556" s="285" t="s">
        <v>8880</v>
      </c>
      <c r="M15556" s="223"/>
      <c r="N15556" s="203"/>
      <c r="O15556" s="222" t="s">
        <v>326</v>
      </c>
    </row>
    <row r="15557" spans="1:15" ht="29.25" customHeight="1">
      <c r="A15557" s="221" t="s">
        <v>2860</v>
      </c>
      <c r="B15557" s="221" t="s">
        <v>795</v>
      </c>
      <c r="C15557" s="222" t="s">
        <v>796</v>
      </c>
      <c r="D15557" s="222" t="s">
        <v>167</v>
      </c>
      <c r="E15557" s="199" t="s">
        <v>165</v>
      </c>
      <c r="F15557" s="200"/>
      <c r="G15557" s="200"/>
      <c r="H15557" s="200"/>
      <c r="I15557" s="200">
        <v>45810</v>
      </c>
      <c r="J15557" s="143">
        <f t="shared" si="243"/>
        <v>45810</v>
      </c>
      <c r="K15557" s="202">
        <v>8</v>
      </c>
      <c r="L15557" s="284" t="s">
        <v>1987</v>
      </c>
      <c r="M15557" s="223"/>
      <c r="N15557" s="203"/>
      <c r="O15557" s="222" t="s">
        <v>326</v>
      </c>
    </row>
    <row r="15558" spans="1:15" ht="29.25" customHeight="1">
      <c r="A15558" s="221" t="s">
        <v>2860</v>
      </c>
      <c r="B15558" s="221" t="s">
        <v>795</v>
      </c>
      <c r="C15558" s="222" t="s">
        <v>796</v>
      </c>
      <c r="D15558" s="222" t="s">
        <v>167</v>
      </c>
      <c r="E15558" s="199" t="s">
        <v>163</v>
      </c>
      <c r="F15558" s="200" t="s">
        <v>8347</v>
      </c>
      <c r="G15558" s="200" t="s">
        <v>8348</v>
      </c>
      <c r="H15558" s="200" t="s">
        <v>8708</v>
      </c>
      <c r="I15558" s="200">
        <v>45811</v>
      </c>
      <c r="J15558" s="143">
        <f t="shared" si="243"/>
        <v>45811</v>
      </c>
      <c r="K15558" s="202">
        <v>8</v>
      </c>
      <c r="L15558" s="284" t="s">
        <v>8879</v>
      </c>
      <c r="M15558" s="223"/>
      <c r="N15558" s="203">
        <v>1.6354166666666701</v>
      </c>
      <c r="O15558" s="222" t="s">
        <v>1014</v>
      </c>
    </row>
    <row r="15559" spans="1:15" ht="29.25" customHeight="1">
      <c r="A15559" s="221" t="s">
        <v>2860</v>
      </c>
      <c r="B15559" s="221" t="s">
        <v>795</v>
      </c>
      <c r="C15559" s="222" t="s">
        <v>796</v>
      </c>
      <c r="D15559" s="222" t="s">
        <v>167</v>
      </c>
      <c r="E15559" s="199" t="s">
        <v>163</v>
      </c>
      <c r="F15559" s="200" t="s">
        <v>8347</v>
      </c>
      <c r="G15559" s="200" t="s">
        <v>8348</v>
      </c>
      <c r="H15559" s="200" t="s">
        <v>8708</v>
      </c>
      <c r="I15559" s="200">
        <v>45812</v>
      </c>
      <c r="J15559" s="143">
        <f t="shared" si="243"/>
        <v>45812</v>
      </c>
      <c r="K15559" s="202">
        <v>8</v>
      </c>
      <c r="L15559" s="284" t="s">
        <v>8879</v>
      </c>
      <c r="M15559" s="223"/>
      <c r="N15559" s="203">
        <v>1.6354166666666701</v>
      </c>
      <c r="O15559" s="222" t="s">
        <v>1014</v>
      </c>
    </row>
    <row r="15560" spans="1:15" ht="29.25" customHeight="1">
      <c r="A15560" s="221" t="s">
        <v>2860</v>
      </c>
      <c r="B15560" s="221" t="s">
        <v>795</v>
      </c>
      <c r="C15560" s="222" t="s">
        <v>796</v>
      </c>
      <c r="D15560" s="222" t="s">
        <v>167</v>
      </c>
      <c r="E15560" s="199" t="s">
        <v>178</v>
      </c>
      <c r="F15560" s="200"/>
      <c r="G15560" s="200"/>
      <c r="H15560" s="200"/>
      <c r="I15560" s="200">
        <v>45813</v>
      </c>
      <c r="J15560" s="143">
        <f t="shared" si="243"/>
        <v>45813</v>
      </c>
      <c r="K15560" s="202">
        <v>1</v>
      </c>
      <c r="L15560" s="284" t="s">
        <v>8881</v>
      </c>
      <c r="M15560" s="223"/>
      <c r="N15560" s="203"/>
      <c r="O15560" s="222" t="s">
        <v>326</v>
      </c>
    </row>
    <row r="15561" spans="1:15" ht="29.25" customHeight="1">
      <c r="A15561" s="221" t="s">
        <v>2860</v>
      </c>
      <c r="B15561" s="221" t="s">
        <v>795</v>
      </c>
      <c r="C15561" s="222" t="s">
        <v>796</v>
      </c>
      <c r="D15561" s="222" t="s">
        <v>167</v>
      </c>
      <c r="E15561" s="199" t="s">
        <v>163</v>
      </c>
      <c r="F15561" s="200" t="s">
        <v>3135</v>
      </c>
      <c r="G15561" s="200" t="s">
        <v>3136</v>
      </c>
      <c r="H15561" s="200" t="s">
        <v>3152</v>
      </c>
      <c r="I15561" s="200">
        <v>45813</v>
      </c>
      <c r="J15561" s="143">
        <f t="shared" si="243"/>
        <v>45813</v>
      </c>
      <c r="K15561" s="202">
        <v>3</v>
      </c>
      <c r="L15561" s="285" t="s">
        <v>8883</v>
      </c>
      <c r="M15561" s="223"/>
      <c r="N15561" s="203">
        <v>13.5</v>
      </c>
      <c r="O15561" s="222" t="s">
        <v>968</v>
      </c>
    </row>
    <row r="15562" spans="1:15" ht="29.25" customHeight="1">
      <c r="A15562" s="221" t="s">
        <v>2860</v>
      </c>
      <c r="B15562" s="221" t="s">
        <v>795</v>
      </c>
      <c r="C15562" s="222" t="s">
        <v>796</v>
      </c>
      <c r="D15562" s="222" t="s">
        <v>167</v>
      </c>
      <c r="E15562" s="199" t="s">
        <v>163</v>
      </c>
      <c r="F15562" s="200" t="s">
        <v>4557</v>
      </c>
      <c r="G15562" s="200" t="s">
        <v>4558</v>
      </c>
      <c r="H15562" s="200" t="s">
        <v>49</v>
      </c>
      <c r="I15562" s="200">
        <v>45813</v>
      </c>
      <c r="J15562" s="143">
        <f t="shared" si="243"/>
        <v>45813</v>
      </c>
      <c r="K15562" s="202">
        <v>4</v>
      </c>
      <c r="L15562" s="284" t="s">
        <v>8882</v>
      </c>
      <c r="M15562" s="223"/>
      <c r="N15562" s="203">
        <v>3.1666666666666701</v>
      </c>
      <c r="O15562" s="222" t="s">
        <v>939</v>
      </c>
    </row>
    <row r="15563" spans="1:15" ht="29.25" customHeight="1">
      <c r="A15563" s="221" t="s">
        <v>2860</v>
      </c>
      <c r="B15563" s="221" t="s">
        <v>795</v>
      </c>
      <c r="C15563" s="222" t="s">
        <v>796</v>
      </c>
      <c r="D15563" s="222" t="s">
        <v>167</v>
      </c>
      <c r="E15563" s="199" t="s">
        <v>165</v>
      </c>
      <c r="F15563" s="200"/>
      <c r="G15563" s="200"/>
      <c r="H15563" s="200"/>
      <c r="I15563" s="200">
        <v>45817</v>
      </c>
      <c r="J15563" s="143">
        <f t="shared" si="243"/>
        <v>45817</v>
      </c>
      <c r="K15563" s="202">
        <v>8</v>
      </c>
      <c r="L15563" s="285" t="s">
        <v>173</v>
      </c>
      <c r="M15563" s="223"/>
      <c r="N15563" s="203"/>
      <c r="O15563" s="222" t="s">
        <v>326</v>
      </c>
    </row>
    <row r="15564" spans="1:15" ht="29.25" customHeight="1">
      <c r="A15564" s="221" t="s">
        <v>2860</v>
      </c>
      <c r="B15564" s="221" t="s">
        <v>795</v>
      </c>
      <c r="C15564" s="222" t="s">
        <v>796</v>
      </c>
      <c r="D15564" s="222" t="s">
        <v>167</v>
      </c>
      <c r="E15564" s="199" t="s">
        <v>163</v>
      </c>
      <c r="F15564" s="200" t="s">
        <v>4557</v>
      </c>
      <c r="G15564" s="200" t="s">
        <v>4558</v>
      </c>
      <c r="H15564" s="200" t="s">
        <v>118</v>
      </c>
      <c r="I15564" s="200">
        <v>45818</v>
      </c>
      <c r="J15564" s="143">
        <f t="shared" si="243"/>
        <v>45818</v>
      </c>
      <c r="K15564" s="202">
        <v>8</v>
      </c>
      <c r="L15564" s="284" t="s">
        <v>8884</v>
      </c>
      <c r="M15564" s="223"/>
      <c r="N15564" s="203">
        <v>5.6</v>
      </c>
      <c r="O15564" s="222" t="s">
        <v>940</v>
      </c>
    </row>
    <row r="15565" spans="1:15" ht="29.25" customHeight="1">
      <c r="A15565" s="221" t="s">
        <v>2860</v>
      </c>
      <c r="B15565" s="221" t="s">
        <v>795</v>
      </c>
      <c r="C15565" s="222" t="s">
        <v>796</v>
      </c>
      <c r="D15565" s="222" t="s">
        <v>167</v>
      </c>
      <c r="E15565" s="199" t="s">
        <v>163</v>
      </c>
      <c r="F15565" s="200" t="s">
        <v>4557</v>
      </c>
      <c r="G15565" s="200" t="s">
        <v>4558</v>
      </c>
      <c r="H15565" s="200" t="s">
        <v>118</v>
      </c>
      <c r="I15565" s="200">
        <v>45819</v>
      </c>
      <c r="J15565" s="143">
        <f t="shared" si="243"/>
        <v>45819</v>
      </c>
      <c r="K15565" s="202">
        <v>2.5</v>
      </c>
      <c r="L15565" s="284" t="s">
        <v>8885</v>
      </c>
      <c r="M15565" s="223"/>
      <c r="N15565" s="203">
        <v>5.6</v>
      </c>
      <c r="O15565" s="222" t="s">
        <v>940</v>
      </c>
    </row>
    <row r="15566" spans="1:15" ht="29.25" customHeight="1">
      <c r="A15566" s="221" t="s">
        <v>2860</v>
      </c>
      <c r="B15566" s="221" t="s">
        <v>795</v>
      </c>
      <c r="C15566" s="222" t="s">
        <v>796</v>
      </c>
      <c r="D15566" s="222" t="s">
        <v>167</v>
      </c>
      <c r="E15566" s="199" t="s">
        <v>163</v>
      </c>
      <c r="F15566" s="200" t="s">
        <v>8347</v>
      </c>
      <c r="G15566" s="200" t="s">
        <v>8348</v>
      </c>
      <c r="H15566" s="200" t="s">
        <v>8708</v>
      </c>
      <c r="I15566" s="200">
        <v>45819</v>
      </c>
      <c r="J15566" s="143">
        <f t="shared" si="243"/>
        <v>45819</v>
      </c>
      <c r="K15566" s="202">
        <v>5.5</v>
      </c>
      <c r="L15566" s="284" t="s">
        <v>8879</v>
      </c>
      <c r="M15566" s="223"/>
      <c r="N15566" s="203">
        <v>1.6354166666666701</v>
      </c>
      <c r="O15566" s="222" t="s">
        <v>1014</v>
      </c>
    </row>
    <row r="15567" spans="1:15" ht="29.25" customHeight="1">
      <c r="A15567" s="221" t="s">
        <v>2860</v>
      </c>
      <c r="B15567" s="221" t="s">
        <v>795</v>
      </c>
      <c r="C15567" s="222" t="s">
        <v>796</v>
      </c>
      <c r="D15567" s="222" t="s">
        <v>167</v>
      </c>
      <c r="E15567" s="199" t="s">
        <v>178</v>
      </c>
      <c r="F15567" s="200"/>
      <c r="G15567" s="200"/>
      <c r="H15567" s="200"/>
      <c r="I15567" s="200">
        <v>45820</v>
      </c>
      <c r="J15567" s="143">
        <f t="shared" si="243"/>
        <v>45820</v>
      </c>
      <c r="K15567" s="202">
        <v>1.5</v>
      </c>
      <c r="L15567" s="285" t="s">
        <v>4276</v>
      </c>
      <c r="M15567" s="223"/>
      <c r="N15567" s="203"/>
      <c r="O15567" s="222" t="s">
        <v>326</v>
      </c>
    </row>
    <row r="15568" spans="1:15" ht="29.25" customHeight="1">
      <c r="A15568" s="221" t="s">
        <v>2860</v>
      </c>
      <c r="B15568" s="221" t="s">
        <v>795</v>
      </c>
      <c r="C15568" s="222" t="s">
        <v>796</v>
      </c>
      <c r="D15568" s="222" t="s">
        <v>167</v>
      </c>
      <c r="E15568" s="199" t="s">
        <v>163</v>
      </c>
      <c r="F15568" s="200" t="s">
        <v>8347</v>
      </c>
      <c r="G15568" s="200" t="s">
        <v>8348</v>
      </c>
      <c r="H15568" s="200" t="s">
        <v>8708</v>
      </c>
      <c r="I15568" s="200">
        <v>45820</v>
      </c>
      <c r="J15568" s="143">
        <f t="shared" si="243"/>
        <v>45820</v>
      </c>
      <c r="K15568" s="202">
        <v>3.5</v>
      </c>
      <c r="L15568" s="285" t="s">
        <v>9073</v>
      </c>
      <c r="M15568" s="223"/>
      <c r="N15568" s="203">
        <v>1.6354166666666701</v>
      </c>
      <c r="O15568" s="222" t="s">
        <v>1014</v>
      </c>
    </row>
    <row r="15569" spans="1:15" ht="29.25" customHeight="1">
      <c r="A15569" s="221" t="s">
        <v>2860</v>
      </c>
      <c r="B15569" s="221" t="s">
        <v>795</v>
      </c>
      <c r="C15569" s="222" t="s">
        <v>796</v>
      </c>
      <c r="D15569" s="222" t="s">
        <v>167</v>
      </c>
      <c r="E15569" s="199" t="s">
        <v>163</v>
      </c>
      <c r="F15569" s="200" t="s">
        <v>1494</v>
      </c>
      <c r="G15569" s="200" t="s">
        <v>1495</v>
      </c>
      <c r="H15569" s="200" t="s">
        <v>258</v>
      </c>
      <c r="I15569" s="200">
        <v>45820</v>
      </c>
      <c r="J15569" s="143">
        <f t="shared" si="243"/>
        <v>45820</v>
      </c>
      <c r="K15569" s="202">
        <v>3</v>
      </c>
      <c r="L15569" s="284" t="s">
        <v>9074</v>
      </c>
      <c r="M15569" s="223"/>
      <c r="N15569" s="203">
        <v>2.0499999999999998</v>
      </c>
      <c r="O15569" s="222" t="s">
        <v>990</v>
      </c>
    </row>
    <row r="15570" spans="1:15" ht="29.25" customHeight="1">
      <c r="A15570" s="221" t="s">
        <v>2860</v>
      </c>
      <c r="B15570" s="221" t="s">
        <v>795</v>
      </c>
      <c r="C15570" s="222" t="s">
        <v>796</v>
      </c>
      <c r="D15570" s="222" t="s">
        <v>167</v>
      </c>
      <c r="E15570" s="199" t="s">
        <v>163</v>
      </c>
      <c r="F15570" s="200" t="s">
        <v>1494</v>
      </c>
      <c r="G15570" s="200" t="s">
        <v>1495</v>
      </c>
      <c r="H15570" s="200" t="s">
        <v>258</v>
      </c>
      <c r="I15570" s="200">
        <v>45821</v>
      </c>
      <c r="J15570" s="143">
        <f t="shared" si="243"/>
        <v>45821</v>
      </c>
      <c r="K15570" s="202">
        <v>8</v>
      </c>
      <c r="L15570" s="284" t="s">
        <v>9074</v>
      </c>
      <c r="M15570" s="223"/>
      <c r="N15570" s="203">
        <v>2.0499999999999998</v>
      </c>
      <c r="O15570" s="222" t="s">
        <v>990</v>
      </c>
    </row>
    <row r="15571" spans="1:15" ht="29.25" customHeight="1">
      <c r="A15571" s="221" t="s">
        <v>2860</v>
      </c>
      <c r="B15571" s="221" t="s">
        <v>795</v>
      </c>
      <c r="C15571" s="222" t="s">
        <v>796</v>
      </c>
      <c r="D15571" s="222" t="s">
        <v>167</v>
      </c>
      <c r="E15571" s="199" t="s">
        <v>178</v>
      </c>
      <c r="F15571" s="200"/>
      <c r="G15571" s="200"/>
      <c r="H15571" s="200"/>
      <c r="I15571" s="200">
        <v>45824</v>
      </c>
      <c r="J15571" s="143">
        <f t="shared" si="243"/>
        <v>45824</v>
      </c>
      <c r="K15571" s="202">
        <v>1.5</v>
      </c>
      <c r="L15571" s="285" t="s">
        <v>210</v>
      </c>
      <c r="M15571" s="223"/>
      <c r="N15571" s="203"/>
      <c r="O15571" s="222" t="s">
        <v>326</v>
      </c>
    </row>
    <row r="15572" spans="1:15" ht="29.25" customHeight="1">
      <c r="A15572" s="221" t="s">
        <v>2860</v>
      </c>
      <c r="B15572" s="221" t="s">
        <v>795</v>
      </c>
      <c r="C15572" s="222" t="s">
        <v>796</v>
      </c>
      <c r="D15572" s="222" t="s">
        <v>167</v>
      </c>
      <c r="E15572" s="199" t="s">
        <v>163</v>
      </c>
      <c r="F15572" s="200" t="s">
        <v>4557</v>
      </c>
      <c r="G15572" s="200" t="s">
        <v>4558</v>
      </c>
      <c r="H15572" s="200" t="s">
        <v>118</v>
      </c>
      <c r="I15572" s="200">
        <v>45824</v>
      </c>
      <c r="J15572" s="143">
        <f t="shared" si="243"/>
        <v>45824</v>
      </c>
      <c r="K15572" s="202">
        <v>1</v>
      </c>
      <c r="L15572" s="285" t="s">
        <v>9075</v>
      </c>
      <c r="M15572" s="223"/>
      <c r="N15572" s="203">
        <v>5.6</v>
      </c>
      <c r="O15572" s="222" t="s">
        <v>940</v>
      </c>
    </row>
    <row r="15573" spans="1:15" ht="29.25" customHeight="1">
      <c r="A15573" s="221" t="s">
        <v>2860</v>
      </c>
      <c r="B15573" s="221" t="s">
        <v>795</v>
      </c>
      <c r="C15573" s="222" t="s">
        <v>796</v>
      </c>
      <c r="D15573" s="222" t="s">
        <v>167</v>
      </c>
      <c r="E15573" s="199" t="s">
        <v>163</v>
      </c>
      <c r="F15573" s="200" t="s">
        <v>1494</v>
      </c>
      <c r="G15573" s="200" t="s">
        <v>1495</v>
      </c>
      <c r="H15573" s="200" t="s">
        <v>258</v>
      </c>
      <c r="I15573" s="200">
        <v>45824</v>
      </c>
      <c r="J15573" s="143">
        <f t="shared" si="243"/>
        <v>45824</v>
      </c>
      <c r="K15573" s="202">
        <v>5.5</v>
      </c>
      <c r="L15573" s="284" t="s">
        <v>9074</v>
      </c>
      <c r="M15573" s="223"/>
      <c r="N15573" s="203">
        <v>2.0499999999999998</v>
      </c>
      <c r="O15573" s="222" t="s">
        <v>990</v>
      </c>
    </row>
    <row r="15574" spans="1:15" ht="29.25" customHeight="1">
      <c r="A15574" s="221" t="s">
        <v>2860</v>
      </c>
      <c r="B15574" s="221" t="s">
        <v>795</v>
      </c>
      <c r="C15574" s="222" t="s">
        <v>796</v>
      </c>
      <c r="D15574" s="222" t="s">
        <v>167</v>
      </c>
      <c r="E15574" s="199" t="s">
        <v>163</v>
      </c>
      <c r="F15574" s="200" t="s">
        <v>4557</v>
      </c>
      <c r="G15574" s="200" t="s">
        <v>4558</v>
      </c>
      <c r="H15574" s="200" t="s">
        <v>118</v>
      </c>
      <c r="I15574" s="200">
        <v>45825</v>
      </c>
      <c r="J15574" s="143">
        <f t="shared" si="243"/>
        <v>45825</v>
      </c>
      <c r="K15574" s="202">
        <v>4.5</v>
      </c>
      <c r="L15574" s="285" t="s">
        <v>9076</v>
      </c>
      <c r="M15574" s="223"/>
      <c r="N15574" s="203">
        <v>5.6</v>
      </c>
      <c r="O15574" s="222" t="s">
        <v>940</v>
      </c>
    </row>
    <row r="15575" spans="1:15" ht="29.25" customHeight="1">
      <c r="A15575" s="221" t="s">
        <v>2860</v>
      </c>
      <c r="B15575" s="221" t="s">
        <v>795</v>
      </c>
      <c r="C15575" s="222" t="s">
        <v>796</v>
      </c>
      <c r="D15575" s="222" t="s">
        <v>167</v>
      </c>
      <c r="E15575" s="199" t="s">
        <v>163</v>
      </c>
      <c r="F15575" s="200" t="s">
        <v>1494</v>
      </c>
      <c r="G15575" s="200" t="s">
        <v>1495</v>
      </c>
      <c r="H15575" s="200" t="s">
        <v>258</v>
      </c>
      <c r="I15575" s="200">
        <v>45825</v>
      </c>
      <c r="J15575" s="143">
        <f t="shared" si="243"/>
        <v>45825</v>
      </c>
      <c r="K15575" s="202">
        <v>3.5</v>
      </c>
      <c r="L15575" s="285" t="s">
        <v>9077</v>
      </c>
      <c r="M15575" s="223"/>
      <c r="N15575" s="203">
        <v>2.0499999999999998</v>
      </c>
      <c r="O15575" s="222" t="s">
        <v>990</v>
      </c>
    </row>
    <row r="15576" spans="1:15" ht="29.25" customHeight="1">
      <c r="A15576" s="221" t="s">
        <v>2860</v>
      </c>
      <c r="B15576" s="221" t="s">
        <v>795</v>
      </c>
      <c r="C15576" s="222" t="s">
        <v>796</v>
      </c>
      <c r="D15576" s="222" t="s">
        <v>167</v>
      </c>
      <c r="E15576" s="199" t="s">
        <v>163</v>
      </c>
      <c r="F15576" s="200" t="s">
        <v>4557</v>
      </c>
      <c r="G15576" s="200" t="s">
        <v>4558</v>
      </c>
      <c r="H15576" s="200" t="s">
        <v>97</v>
      </c>
      <c r="I15576" s="200">
        <v>45826</v>
      </c>
      <c r="J15576" s="143">
        <f t="shared" si="243"/>
        <v>45826</v>
      </c>
      <c r="K15576" s="202">
        <v>8</v>
      </c>
      <c r="L15576" s="285" t="s">
        <v>9076</v>
      </c>
      <c r="M15576" s="223"/>
      <c r="N15576" s="203">
        <v>4.8375000000000004</v>
      </c>
      <c r="O15576" s="222" t="s">
        <v>992</v>
      </c>
    </row>
    <row r="15577" spans="1:15" ht="29.25" customHeight="1">
      <c r="A15577" s="221" t="s">
        <v>2860</v>
      </c>
      <c r="B15577" s="221" t="s">
        <v>795</v>
      </c>
      <c r="C15577" s="222" t="s">
        <v>796</v>
      </c>
      <c r="D15577" s="222" t="s">
        <v>167</v>
      </c>
      <c r="E15577" s="199" t="s">
        <v>163</v>
      </c>
      <c r="F15577" s="200" t="s">
        <v>1494</v>
      </c>
      <c r="G15577" s="200" t="s">
        <v>1495</v>
      </c>
      <c r="H15577" s="200" t="s">
        <v>258</v>
      </c>
      <c r="I15577" s="200">
        <v>45827</v>
      </c>
      <c r="J15577" s="143">
        <f t="shared" si="243"/>
        <v>45827</v>
      </c>
      <c r="K15577" s="202">
        <v>8</v>
      </c>
      <c r="L15577" s="284" t="s">
        <v>9457</v>
      </c>
      <c r="M15577" s="223"/>
      <c r="N15577" s="203">
        <v>2.0499999999999998</v>
      </c>
      <c r="O15577" s="222" t="s">
        <v>990</v>
      </c>
    </row>
    <row r="15578" spans="1:15" ht="29.25" customHeight="1">
      <c r="A15578" s="221" t="s">
        <v>2860</v>
      </c>
      <c r="B15578" s="221" t="s">
        <v>795</v>
      </c>
      <c r="C15578" s="222" t="s">
        <v>796</v>
      </c>
      <c r="D15578" s="222" t="s">
        <v>167</v>
      </c>
      <c r="E15578" s="199" t="s">
        <v>165</v>
      </c>
      <c r="F15578" s="200"/>
      <c r="G15578" s="200"/>
      <c r="H15578" s="200"/>
      <c r="I15578" s="200">
        <v>45828</v>
      </c>
      <c r="J15578" s="143">
        <f t="shared" si="243"/>
        <v>45828</v>
      </c>
      <c r="K15578" s="202">
        <v>8</v>
      </c>
      <c r="L15578" s="285" t="s">
        <v>173</v>
      </c>
      <c r="M15578" s="223"/>
      <c r="N15578" s="203"/>
      <c r="O15578" s="222" t="s">
        <v>326</v>
      </c>
    </row>
    <row r="15579" spans="1:15" ht="29.25" customHeight="1">
      <c r="A15579" s="221" t="s">
        <v>2860</v>
      </c>
      <c r="B15579" s="221" t="s">
        <v>795</v>
      </c>
      <c r="C15579" s="222" t="s">
        <v>796</v>
      </c>
      <c r="D15579" s="222" t="s">
        <v>167</v>
      </c>
      <c r="E15579" s="199" t="s">
        <v>165</v>
      </c>
      <c r="F15579" s="200"/>
      <c r="G15579" s="200"/>
      <c r="H15579" s="200"/>
      <c r="I15579" s="200">
        <v>45831</v>
      </c>
      <c r="J15579" s="143">
        <f t="shared" si="243"/>
        <v>45831</v>
      </c>
      <c r="K15579" s="202">
        <v>8</v>
      </c>
      <c r="L15579" s="285" t="s">
        <v>173</v>
      </c>
      <c r="M15579" s="223"/>
      <c r="N15579" s="203"/>
      <c r="O15579" s="222" t="s">
        <v>326</v>
      </c>
    </row>
    <row r="15580" spans="1:15" ht="29.25" customHeight="1">
      <c r="A15580" s="221" t="s">
        <v>2860</v>
      </c>
      <c r="B15580" s="221" t="s">
        <v>795</v>
      </c>
      <c r="C15580" s="222" t="s">
        <v>796</v>
      </c>
      <c r="D15580" s="222" t="s">
        <v>167</v>
      </c>
      <c r="E15580" s="199" t="s">
        <v>163</v>
      </c>
      <c r="F15580" s="200" t="s">
        <v>4557</v>
      </c>
      <c r="G15580" s="200" t="s">
        <v>4558</v>
      </c>
      <c r="H15580" s="200" t="s">
        <v>97</v>
      </c>
      <c r="I15580" s="200">
        <v>45832</v>
      </c>
      <c r="J15580" s="143">
        <f t="shared" si="243"/>
        <v>45832</v>
      </c>
      <c r="K15580" s="202">
        <v>4</v>
      </c>
      <c r="L15580" s="285" t="s">
        <v>9076</v>
      </c>
      <c r="M15580" s="223"/>
      <c r="N15580" s="203">
        <v>4.8375000000000004</v>
      </c>
      <c r="O15580" s="222" t="s">
        <v>992</v>
      </c>
    </row>
    <row r="15581" spans="1:15" ht="29.25" customHeight="1">
      <c r="A15581" s="221" t="s">
        <v>2860</v>
      </c>
      <c r="B15581" s="221" t="s">
        <v>795</v>
      </c>
      <c r="C15581" s="222" t="s">
        <v>796</v>
      </c>
      <c r="D15581" s="222" t="s">
        <v>167</v>
      </c>
      <c r="E15581" s="199" t="s">
        <v>163</v>
      </c>
      <c r="F15581" s="200" t="s">
        <v>1494</v>
      </c>
      <c r="G15581" s="200" t="s">
        <v>1495</v>
      </c>
      <c r="H15581" s="200" t="s">
        <v>258</v>
      </c>
      <c r="I15581" s="200">
        <v>45832</v>
      </c>
      <c r="J15581" s="143">
        <f t="shared" si="243"/>
        <v>45832</v>
      </c>
      <c r="K15581" s="202">
        <v>4</v>
      </c>
      <c r="L15581" s="284" t="s">
        <v>9458</v>
      </c>
      <c r="M15581" s="223"/>
      <c r="N15581" s="203">
        <v>2.0499999999999998</v>
      </c>
      <c r="O15581" s="222" t="s">
        <v>990</v>
      </c>
    </row>
    <row r="15582" spans="1:15" ht="29.25" customHeight="1">
      <c r="A15582" s="221" t="s">
        <v>2860</v>
      </c>
      <c r="B15582" s="221" t="s">
        <v>795</v>
      </c>
      <c r="C15582" s="222" t="s">
        <v>796</v>
      </c>
      <c r="D15582" s="222" t="s">
        <v>167</v>
      </c>
      <c r="E15582" s="199" t="s">
        <v>165</v>
      </c>
      <c r="F15582" s="200"/>
      <c r="G15582" s="200"/>
      <c r="H15582" s="200"/>
      <c r="I15582" s="200">
        <v>45833</v>
      </c>
      <c r="J15582" s="143">
        <f t="shared" si="243"/>
        <v>45833</v>
      </c>
      <c r="K15582" s="202">
        <v>3.5</v>
      </c>
      <c r="L15582" s="284" t="s">
        <v>989</v>
      </c>
      <c r="M15582" s="223"/>
      <c r="N15582" s="203"/>
      <c r="O15582" s="222" t="s">
        <v>326</v>
      </c>
    </row>
    <row r="15583" spans="1:15" ht="29.25" customHeight="1">
      <c r="A15583" s="221" t="s">
        <v>2860</v>
      </c>
      <c r="B15583" s="221" t="s">
        <v>795</v>
      </c>
      <c r="C15583" s="222" t="s">
        <v>796</v>
      </c>
      <c r="D15583" s="222" t="s">
        <v>167</v>
      </c>
      <c r="E15583" s="199" t="s">
        <v>163</v>
      </c>
      <c r="F15583" s="200" t="s">
        <v>4557</v>
      </c>
      <c r="G15583" s="200" t="s">
        <v>4558</v>
      </c>
      <c r="H15583" s="200" t="s">
        <v>118</v>
      </c>
      <c r="I15583" s="200">
        <v>45833</v>
      </c>
      <c r="J15583" s="143">
        <f t="shared" si="243"/>
        <v>45833</v>
      </c>
      <c r="K15583" s="202">
        <v>5.5</v>
      </c>
      <c r="L15583" s="284" t="s">
        <v>9459</v>
      </c>
      <c r="M15583" s="223"/>
      <c r="N15583" s="203">
        <v>5.6</v>
      </c>
      <c r="O15583" s="222" t="s">
        <v>940</v>
      </c>
    </row>
    <row r="15584" spans="1:15" ht="29.25" customHeight="1">
      <c r="A15584" s="221" t="s">
        <v>2860</v>
      </c>
      <c r="B15584" s="221" t="s">
        <v>795</v>
      </c>
      <c r="C15584" s="222" t="s">
        <v>796</v>
      </c>
      <c r="D15584" s="222" t="s">
        <v>167</v>
      </c>
      <c r="E15584" s="199" t="s">
        <v>163</v>
      </c>
      <c r="F15584" s="200" t="s">
        <v>4557</v>
      </c>
      <c r="G15584" s="200" t="s">
        <v>4558</v>
      </c>
      <c r="H15584" s="200" t="s">
        <v>97</v>
      </c>
      <c r="I15584" s="200">
        <v>45834</v>
      </c>
      <c r="J15584" s="143">
        <f t="shared" si="243"/>
        <v>45834</v>
      </c>
      <c r="K15584" s="202">
        <v>8</v>
      </c>
      <c r="L15584" s="285" t="s">
        <v>9076</v>
      </c>
      <c r="M15584" s="223"/>
      <c r="N15584" s="203">
        <v>4.8375000000000004</v>
      </c>
      <c r="O15584" s="222" t="s">
        <v>992</v>
      </c>
    </row>
    <row r="15585" spans="1:15" ht="29.25" customHeight="1">
      <c r="A15585" s="221" t="s">
        <v>2860</v>
      </c>
      <c r="B15585" s="221" t="s">
        <v>795</v>
      </c>
      <c r="C15585" s="222" t="s">
        <v>796</v>
      </c>
      <c r="D15585" s="222" t="s">
        <v>167</v>
      </c>
      <c r="E15585" s="199" t="s">
        <v>163</v>
      </c>
      <c r="F15585" s="200" t="s">
        <v>8347</v>
      </c>
      <c r="G15585" s="200" t="s">
        <v>8348</v>
      </c>
      <c r="H15585" s="200" t="s">
        <v>8708</v>
      </c>
      <c r="I15585" s="200">
        <v>45835</v>
      </c>
      <c r="J15585" s="143">
        <f t="shared" si="243"/>
        <v>45835</v>
      </c>
      <c r="K15585" s="202">
        <v>8</v>
      </c>
      <c r="L15585" s="284" t="s">
        <v>9460</v>
      </c>
      <c r="M15585" s="223"/>
      <c r="N15585" s="203">
        <v>1.6354166666666701</v>
      </c>
      <c r="O15585" s="222" t="s">
        <v>1014</v>
      </c>
    </row>
    <row r="15586" spans="1:15" ht="29.25" customHeight="1">
      <c r="A15586" s="221" t="s">
        <v>2860</v>
      </c>
      <c r="B15586" s="221" t="s">
        <v>795</v>
      </c>
      <c r="C15586" s="222" t="s">
        <v>796</v>
      </c>
      <c r="D15586" s="222" t="s">
        <v>167</v>
      </c>
      <c r="E15586" s="199" t="s">
        <v>163</v>
      </c>
      <c r="F15586" s="200" t="s">
        <v>8347</v>
      </c>
      <c r="G15586" s="200" t="s">
        <v>8348</v>
      </c>
      <c r="H15586" s="200" t="s">
        <v>8708</v>
      </c>
      <c r="I15586" s="200">
        <v>45838</v>
      </c>
      <c r="J15586" s="143">
        <f t="shared" si="243"/>
        <v>45838</v>
      </c>
      <c r="K15586" s="202">
        <v>4.5</v>
      </c>
      <c r="L15586" s="284" t="s">
        <v>9460</v>
      </c>
      <c r="M15586" s="223"/>
      <c r="N15586" s="203">
        <v>1.6354166666666701</v>
      </c>
      <c r="O15586" s="222" t="s">
        <v>1014</v>
      </c>
    </row>
    <row r="15587" spans="1:15" ht="29.25" customHeight="1">
      <c r="A15587" s="221" t="s">
        <v>2860</v>
      </c>
      <c r="B15587" s="221" t="s">
        <v>795</v>
      </c>
      <c r="C15587" s="222" t="s">
        <v>796</v>
      </c>
      <c r="D15587" s="222" t="s">
        <v>167</v>
      </c>
      <c r="E15587" s="199" t="s">
        <v>163</v>
      </c>
      <c r="F15587" s="200" t="s">
        <v>1494</v>
      </c>
      <c r="G15587" s="200" t="s">
        <v>1495</v>
      </c>
      <c r="H15587" s="200" t="s">
        <v>258</v>
      </c>
      <c r="I15587" s="200">
        <v>45838</v>
      </c>
      <c r="J15587" s="143">
        <f t="shared" si="243"/>
        <v>45838</v>
      </c>
      <c r="K15587" s="202">
        <v>1</v>
      </c>
      <c r="L15587" s="285" t="s">
        <v>9461</v>
      </c>
      <c r="M15587" s="223"/>
      <c r="N15587" s="203">
        <v>2.0499999999999998</v>
      </c>
      <c r="O15587" s="222" t="s">
        <v>990</v>
      </c>
    </row>
    <row r="15588" spans="1:15" ht="29.25" customHeight="1">
      <c r="A15588" s="221" t="s">
        <v>2860</v>
      </c>
      <c r="B15588" s="221" t="s">
        <v>795</v>
      </c>
      <c r="C15588" s="222" t="s">
        <v>796</v>
      </c>
      <c r="D15588" s="222" t="s">
        <v>167</v>
      </c>
      <c r="E15588" s="199" t="s">
        <v>163</v>
      </c>
      <c r="F15588" s="200" t="s">
        <v>4557</v>
      </c>
      <c r="G15588" s="200" t="s">
        <v>4558</v>
      </c>
      <c r="H15588" s="200" t="s">
        <v>49</v>
      </c>
      <c r="I15588" s="200">
        <v>45838</v>
      </c>
      <c r="J15588" s="143">
        <f t="shared" si="243"/>
        <v>45838</v>
      </c>
      <c r="K15588" s="202">
        <v>3.5</v>
      </c>
      <c r="L15588" s="284" t="s">
        <v>9462</v>
      </c>
      <c r="M15588" s="223"/>
      <c r="N15588" s="203">
        <v>3.1666666666666701</v>
      </c>
      <c r="O15588" s="222" t="s">
        <v>939</v>
      </c>
    </row>
    <row r="15589" spans="1:15" ht="29.25" customHeight="1">
      <c r="A15589" s="221" t="s">
        <v>2860</v>
      </c>
      <c r="B15589" s="221" t="s">
        <v>795</v>
      </c>
      <c r="C15589" s="222" t="s">
        <v>796</v>
      </c>
      <c r="D15589" s="222" t="s">
        <v>167</v>
      </c>
      <c r="E15589" s="199" t="s">
        <v>163</v>
      </c>
      <c r="F15589" s="200" t="s">
        <v>8347</v>
      </c>
      <c r="G15589" s="200" t="s">
        <v>8348</v>
      </c>
      <c r="H15589" s="200" t="s">
        <v>8708</v>
      </c>
      <c r="I15589" s="200">
        <v>45839</v>
      </c>
      <c r="J15589" s="143">
        <f t="shared" si="243"/>
        <v>45839</v>
      </c>
      <c r="K15589" s="202">
        <v>8</v>
      </c>
      <c r="L15589" s="284" t="s">
        <v>9754</v>
      </c>
      <c r="M15589" s="223"/>
      <c r="N15589" s="203">
        <v>1.6354166666666701</v>
      </c>
      <c r="O15589" s="222" t="s">
        <v>1014</v>
      </c>
    </row>
    <row r="15590" spans="1:15" ht="29.25" customHeight="1">
      <c r="A15590" s="221" t="s">
        <v>2860</v>
      </c>
      <c r="B15590" s="221" t="s">
        <v>795</v>
      </c>
      <c r="C15590" s="222" t="s">
        <v>796</v>
      </c>
      <c r="D15590" s="222" t="s">
        <v>167</v>
      </c>
      <c r="E15590" s="199" t="s">
        <v>178</v>
      </c>
      <c r="F15590" s="200"/>
      <c r="G15590" s="200"/>
      <c r="H15590" s="200"/>
      <c r="I15590" s="200">
        <v>45840</v>
      </c>
      <c r="J15590" s="143">
        <f t="shared" si="243"/>
        <v>45840</v>
      </c>
      <c r="K15590" s="202">
        <v>1.5</v>
      </c>
      <c r="L15590" s="284" t="s">
        <v>9755</v>
      </c>
      <c r="M15590" s="223"/>
      <c r="N15590" s="203"/>
      <c r="O15590" s="222" t="s">
        <v>326</v>
      </c>
    </row>
    <row r="15591" spans="1:15" ht="29.25" customHeight="1">
      <c r="A15591" s="221" t="s">
        <v>2860</v>
      </c>
      <c r="B15591" s="221" t="s">
        <v>795</v>
      </c>
      <c r="C15591" s="222" t="s">
        <v>796</v>
      </c>
      <c r="D15591" s="222" t="s">
        <v>167</v>
      </c>
      <c r="E15591" s="199" t="s">
        <v>163</v>
      </c>
      <c r="F15591" s="200" t="s">
        <v>4557</v>
      </c>
      <c r="G15591" s="200" t="s">
        <v>4558</v>
      </c>
      <c r="H15591" s="200" t="s">
        <v>97</v>
      </c>
      <c r="I15591" s="200">
        <v>45840</v>
      </c>
      <c r="J15591" s="143">
        <f t="shared" si="243"/>
        <v>45840</v>
      </c>
      <c r="K15591" s="202">
        <v>6.5</v>
      </c>
      <c r="L15591" s="284" t="s">
        <v>9756</v>
      </c>
      <c r="M15591" s="223"/>
      <c r="N15591" s="203">
        <v>4.8375000000000004</v>
      </c>
      <c r="O15591" s="222" t="s">
        <v>992</v>
      </c>
    </row>
    <row r="15592" spans="1:15" ht="29.25" customHeight="1">
      <c r="A15592" s="221" t="s">
        <v>2860</v>
      </c>
      <c r="B15592" s="221" t="s">
        <v>795</v>
      </c>
      <c r="C15592" s="222" t="s">
        <v>796</v>
      </c>
      <c r="D15592" s="222" t="s">
        <v>167</v>
      </c>
      <c r="E15592" s="199" t="s">
        <v>163</v>
      </c>
      <c r="F15592" s="200" t="s">
        <v>4557</v>
      </c>
      <c r="G15592" s="200" t="s">
        <v>4558</v>
      </c>
      <c r="H15592" s="200" t="s">
        <v>97</v>
      </c>
      <c r="I15592" s="200">
        <v>45841</v>
      </c>
      <c r="J15592" s="143">
        <f t="shared" si="243"/>
        <v>45841</v>
      </c>
      <c r="K15592" s="202">
        <v>8</v>
      </c>
      <c r="L15592" s="284" t="s">
        <v>9756</v>
      </c>
      <c r="M15592" s="223"/>
      <c r="N15592" s="203">
        <v>4.8375000000000004</v>
      </c>
      <c r="O15592" s="222" t="s">
        <v>992</v>
      </c>
    </row>
    <row r="15593" spans="1:15" ht="29.25" customHeight="1">
      <c r="A15593" s="221" t="s">
        <v>2860</v>
      </c>
      <c r="B15593" s="221" t="s">
        <v>795</v>
      </c>
      <c r="C15593" s="222" t="s">
        <v>796</v>
      </c>
      <c r="D15593" s="222" t="s">
        <v>167</v>
      </c>
      <c r="E15593" s="199" t="s">
        <v>166</v>
      </c>
      <c r="F15593" s="200"/>
      <c r="G15593" s="200"/>
      <c r="H15593" s="200"/>
      <c r="I15593" s="200">
        <v>45842</v>
      </c>
      <c r="J15593" s="143">
        <f t="shared" si="243"/>
        <v>45842</v>
      </c>
      <c r="K15593" s="202">
        <v>8</v>
      </c>
      <c r="L15593" s="285" t="s">
        <v>9757</v>
      </c>
      <c r="M15593" s="223"/>
      <c r="N15593" s="203"/>
      <c r="O15593" s="222" t="s">
        <v>326</v>
      </c>
    </row>
    <row r="15594" spans="1:15" ht="29.25" customHeight="1">
      <c r="A15594" s="221" t="s">
        <v>2860</v>
      </c>
      <c r="B15594" s="221" t="s">
        <v>795</v>
      </c>
      <c r="C15594" s="222" t="s">
        <v>796</v>
      </c>
      <c r="D15594" s="222" t="s">
        <v>167</v>
      </c>
      <c r="E15594" s="199" t="s">
        <v>166</v>
      </c>
      <c r="F15594" s="200"/>
      <c r="G15594" s="200"/>
      <c r="H15594" s="200"/>
      <c r="I15594" s="200">
        <v>45845</v>
      </c>
      <c r="J15594" s="143">
        <f t="shared" si="243"/>
        <v>45845</v>
      </c>
      <c r="K15594" s="202">
        <v>4</v>
      </c>
      <c r="L15594" s="285" t="s">
        <v>9757</v>
      </c>
      <c r="M15594" s="223"/>
      <c r="N15594" s="203"/>
      <c r="O15594" s="222" t="s">
        <v>326</v>
      </c>
    </row>
    <row r="15595" spans="1:15" ht="29.25" customHeight="1">
      <c r="A15595" s="221" t="s">
        <v>2860</v>
      </c>
      <c r="B15595" s="221" t="s">
        <v>795</v>
      </c>
      <c r="C15595" s="222" t="s">
        <v>796</v>
      </c>
      <c r="D15595" s="222" t="s">
        <v>167</v>
      </c>
      <c r="E15595" s="199" t="s">
        <v>163</v>
      </c>
      <c r="F15595" s="200" t="s">
        <v>4557</v>
      </c>
      <c r="G15595" s="200" t="s">
        <v>4558</v>
      </c>
      <c r="H15595" s="200" t="s">
        <v>97</v>
      </c>
      <c r="I15595" s="200">
        <v>45845</v>
      </c>
      <c r="J15595" s="143">
        <f t="shared" si="243"/>
        <v>45845</v>
      </c>
      <c r="K15595" s="202">
        <v>4</v>
      </c>
      <c r="L15595" s="284" t="s">
        <v>9756</v>
      </c>
      <c r="M15595" s="223"/>
      <c r="N15595" s="203">
        <v>4.8375000000000004</v>
      </c>
      <c r="O15595" s="222" t="s">
        <v>992</v>
      </c>
    </row>
    <row r="15596" spans="1:15" ht="29.25" customHeight="1">
      <c r="A15596" s="221" t="s">
        <v>2860</v>
      </c>
      <c r="B15596" s="221" t="s">
        <v>795</v>
      </c>
      <c r="C15596" s="222" t="s">
        <v>796</v>
      </c>
      <c r="D15596" s="222" t="s">
        <v>167</v>
      </c>
      <c r="E15596" s="199" t="s">
        <v>163</v>
      </c>
      <c r="F15596" s="200" t="s">
        <v>6337</v>
      </c>
      <c r="G15596" s="200" t="s">
        <v>6338</v>
      </c>
      <c r="H15596" s="200"/>
      <c r="I15596" s="200">
        <v>45846</v>
      </c>
      <c r="J15596" s="143">
        <f t="shared" si="243"/>
        <v>45846</v>
      </c>
      <c r="K15596" s="202">
        <v>8</v>
      </c>
      <c r="L15596" s="285" t="s">
        <v>9757</v>
      </c>
      <c r="M15596" s="223"/>
      <c r="N15596" s="203"/>
      <c r="O15596" s="222" t="s">
        <v>326</v>
      </c>
    </row>
    <row r="15597" spans="1:15" ht="29.25" customHeight="1">
      <c r="A15597" s="221" t="s">
        <v>2860</v>
      </c>
      <c r="B15597" s="221" t="s">
        <v>795</v>
      </c>
      <c r="C15597" s="222" t="s">
        <v>796</v>
      </c>
      <c r="D15597" s="222" t="s">
        <v>167</v>
      </c>
      <c r="E15597" s="199" t="s">
        <v>166</v>
      </c>
      <c r="F15597" s="200"/>
      <c r="G15597" s="200"/>
      <c r="H15597" s="200"/>
      <c r="I15597" s="200">
        <v>45847</v>
      </c>
      <c r="J15597" s="143">
        <f t="shared" si="243"/>
        <v>45847</v>
      </c>
      <c r="K15597" s="202">
        <v>8</v>
      </c>
      <c r="L15597" s="285" t="s">
        <v>9757</v>
      </c>
      <c r="M15597" s="223"/>
      <c r="N15597" s="203"/>
      <c r="O15597" s="222" t="s">
        <v>326</v>
      </c>
    </row>
    <row r="15598" spans="1:15" ht="29.25" customHeight="1">
      <c r="A15598" s="221" t="s">
        <v>2860</v>
      </c>
      <c r="B15598" s="221" t="s">
        <v>795</v>
      </c>
      <c r="C15598" s="222" t="s">
        <v>796</v>
      </c>
      <c r="D15598" s="222" t="s">
        <v>167</v>
      </c>
      <c r="E15598" s="199" t="s">
        <v>166</v>
      </c>
      <c r="F15598" s="200"/>
      <c r="G15598" s="200"/>
      <c r="H15598" s="200"/>
      <c r="I15598" s="200">
        <v>45848</v>
      </c>
      <c r="J15598" s="143">
        <f t="shared" si="243"/>
        <v>45848</v>
      </c>
      <c r="K15598" s="202">
        <v>6</v>
      </c>
      <c r="L15598" s="285" t="s">
        <v>9757</v>
      </c>
      <c r="M15598" s="223"/>
      <c r="N15598" s="203"/>
      <c r="O15598" s="222" t="s">
        <v>326</v>
      </c>
    </row>
    <row r="15599" spans="1:15" ht="29.25" customHeight="1">
      <c r="A15599" s="221" t="s">
        <v>2860</v>
      </c>
      <c r="B15599" s="221" t="s">
        <v>795</v>
      </c>
      <c r="C15599" s="222" t="s">
        <v>796</v>
      </c>
      <c r="D15599" s="222" t="s">
        <v>167</v>
      </c>
      <c r="E15599" s="199" t="s">
        <v>178</v>
      </c>
      <c r="F15599" s="200"/>
      <c r="G15599" s="200"/>
      <c r="H15599" s="200"/>
      <c r="I15599" s="200">
        <v>45848</v>
      </c>
      <c r="J15599" s="143">
        <f t="shared" si="243"/>
        <v>45848</v>
      </c>
      <c r="K15599" s="202">
        <v>1</v>
      </c>
      <c r="L15599" s="285" t="s">
        <v>218</v>
      </c>
      <c r="M15599" s="223"/>
      <c r="N15599" s="203"/>
      <c r="O15599" s="222" t="s">
        <v>326</v>
      </c>
    </row>
    <row r="15600" spans="1:15" ht="29.25" customHeight="1">
      <c r="A15600" s="221" t="s">
        <v>2860</v>
      </c>
      <c r="B15600" s="221" t="s">
        <v>795</v>
      </c>
      <c r="C15600" s="222" t="s">
        <v>796</v>
      </c>
      <c r="D15600" s="222" t="s">
        <v>167</v>
      </c>
      <c r="E15600" s="199" t="s">
        <v>163</v>
      </c>
      <c r="F15600" s="200" t="s">
        <v>4557</v>
      </c>
      <c r="G15600" s="200" t="s">
        <v>4558</v>
      </c>
      <c r="H15600" s="200" t="s">
        <v>118</v>
      </c>
      <c r="I15600" s="200">
        <v>45848</v>
      </c>
      <c r="J15600" s="143">
        <f t="shared" si="243"/>
        <v>45848</v>
      </c>
      <c r="K15600" s="202">
        <v>1</v>
      </c>
      <c r="L15600" s="284" t="s">
        <v>10135</v>
      </c>
      <c r="M15600" s="223"/>
      <c r="N15600" s="203">
        <v>5.6</v>
      </c>
      <c r="O15600" s="222" t="s">
        <v>940</v>
      </c>
    </row>
    <row r="15601" spans="1:15" ht="29.25" customHeight="1">
      <c r="A15601" s="221" t="s">
        <v>2860</v>
      </c>
      <c r="B15601" s="221" t="s">
        <v>795</v>
      </c>
      <c r="C15601" s="222" t="s">
        <v>796</v>
      </c>
      <c r="D15601" s="222" t="s">
        <v>167</v>
      </c>
      <c r="E15601" s="199" t="s">
        <v>166</v>
      </c>
      <c r="F15601" s="200"/>
      <c r="G15601" s="200"/>
      <c r="H15601" s="200"/>
      <c r="I15601" s="200">
        <v>45849</v>
      </c>
      <c r="J15601" s="143">
        <f t="shared" si="243"/>
        <v>45849</v>
      </c>
      <c r="K15601" s="202">
        <v>2</v>
      </c>
      <c r="L15601" s="285" t="s">
        <v>10136</v>
      </c>
      <c r="M15601" s="223"/>
      <c r="N15601" s="203"/>
      <c r="O15601" s="222" t="s">
        <v>326</v>
      </c>
    </row>
    <row r="15602" spans="1:15" ht="29.25" customHeight="1">
      <c r="A15602" s="221" t="s">
        <v>2860</v>
      </c>
      <c r="B15602" s="221" t="s">
        <v>795</v>
      </c>
      <c r="C15602" s="222" t="s">
        <v>796</v>
      </c>
      <c r="D15602" s="222" t="s">
        <v>167</v>
      </c>
      <c r="E15602" s="199" t="s">
        <v>163</v>
      </c>
      <c r="F15602" s="200" t="s">
        <v>4557</v>
      </c>
      <c r="G15602" s="200" t="s">
        <v>4558</v>
      </c>
      <c r="H15602" s="200" t="s">
        <v>97</v>
      </c>
      <c r="I15602" s="200">
        <v>45849</v>
      </c>
      <c r="J15602" s="143">
        <f t="shared" si="243"/>
        <v>45849</v>
      </c>
      <c r="K15602" s="202">
        <v>6</v>
      </c>
      <c r="L15602" s="284" t="s">
        <v>9756</v>
      </c>
      <c r="M15602" s="223"/>
      <c r="N15602" s="203">
        <v>4.8375000000000004</v>
      </c>
      <c r="O15602" s="222" t="s">
        <v>992</v>
      </c>
    </row>
    <row r="15603" spans="1:15" ht="29.25" customHeight="1">
      <c r="A15603" s="221" t="s">
        <v>2860</v>
      </c>
      <c r="B15603" s="221" t="s">
        <v>795</v>
      </c>
      <c r="C15603" s="222" t="s">
        <v>796</v>
      </c>
      <c r="D15603" s="222" t="s">
        <v>167</v>
      </c>
      <c r="E15603" s="199" t="s">
        <v>178</v>
      </c>
      <c r="F15603" s="200"/>
      <c r="G15603" s="200"/>
      <c r="H15603" s="200"/>
      <c r="I15603" s="200">
        <v>45852</v>
      </c>
      <c r="J15603" s="143">
        <f t="shared" si="243"/>
        <v>45852</v>
      </c>
      <c r="K15603" s="202">
        <v>1.5</v>
      </c>
      <c r="L15603" s="284" t="s">
        <v>10137</v>
      </c>
      <c r="M15603" s="223"/>
      <c r="N15603" s="203"/>
      <c r="O15603" s="222" t="s">
        <v>326</v>
      </c>
    </row>
    <row r="15604" spans="1:15" ht="29.25" customHeight="1">
      <c r="A15604" s="221" t="s">
        <v>2860</v>
      </c>
      <c r="B15604" s="221" t="s">
        <v>795</v>
      </c>
      <c r="C15604" s="222" t="s">
        <v>796</v>
      </c>
      <c r="D15604" s="222" t="s">
        <v>167</v>
      </c>
      <c r="E15604" s="199" t="s">
        <v>166</v>
      </c>
      <c r="F15604" s="200"/>
      <c r="G15604" s="200"/>
      <c r="H15604" s="200"/>
      <c r="I15604" s="200">
        <v>45852</v>
      </c>
      <c r="J15604" s="143">
        <f t="shared" si="243"/>
        <v>45852</v>
      </c>
      <c r="K15604" s="202">
        <v>1.5</v>
      </c>
      <c r="L15604" s="285" t="s">
        <v>9757</v>
      </c>
      <c r="M15604" s="223"/>
      <c r="N15604" s="203"/>
      <c r="O15604" s="222" t="s">
        <v>326</v>
      </c>
    </row>
    <row r="15605" spans="1:15" ht="29.25" customHeight="1">
      <c r="A15605" s="221" t="s">
        <v>2860</v>
      </c>
      <c r="B15605" s="221" t="s">
        <v>795</v>
      </c>
      <c r="C15605" s="222" t="s">
        <v>796</v>
      </c>
      <c r="D15605" s="222" t="s">
        <v>167</v>
      </c>
      <c r="E15605" s="199" t="s">
        <v>163</v>
      </c>
      <c r="F15605" s="200" t="s">
        <v>4557</v>
      </c>
      <c r="G15605" s="200" t="s">
        <v>4558</v>
      </c>
      <c r="H15605" s="200" t="s">
        <v>97</v>
      </c>
      <c r="I15605" s="200">
        <v>45852</v>
      </c>
      <c r="J15605" s="143">
        <f t="shared" si="243"/>
        <v>45852</v>
      </c>
      <c r="K15605" s="202">
        <v>5</v>
      </c>
      <c r="L15605" s="284" t="s">
        <v>9756</v>
      </c>
      <c r="M15605" s="223"/>
      <c r="N15605" s="203">
        <v>4.8375000000000004</v>
      </c>
      <c r="O15605" s="222" t="s">
        <v>992</v>
      </c>
    </row>
    <row r="15606" spans="1:15" ht="29.25" customHeight="1">
      <c r="A15606" s="221" t="s">
        <v>2860</v>
      </c>
      <c r="B15606" s="221" t="s">
        <v>795</v>
      </c>
      <c r="C15606" s="222" t="s">
        <v>796</v>
      </c>
      <c r="D15606" s="222" t="s">
        <v>167</v>
      </c>
      <c r="E15606" s="199" t="s">
        <v>165</v>
      </c>
      <c r="F15606" s="200"/>
      <c r="G15606" s="200"/>
      <c r="H15606" s="200"/>
      <c r="I15606" s="200">
        <v>45853</v>
      </c>
      <c r="J15606" s="143">
        <f t="shared" si="243"/>
        <v>45853</v>
      </c>
      <c r="K15606" s="202">
        <v>8</v>
      </c>
      <c r="L15606" s="285" t="s">
        <v>556</v>
      </c>
      <c r="M15606" s="223"/>
      <c r="N15606" s="203"/>
      <c r="O15606" s="222" t="s">
        <v>326</v>
      </c>
    </row>
    <row r="15607" spans="1:15" ht="29.25" customHeight="1">
      <c r="A15607" s="221" t="s">
        <v>2860</v>
      </c>
      <c r="B15607" s="221" t="s">
        <v>795</v>
      </c>
      <c r="C15607" s="222" t="s">
        <v>796</v>
      </c>
      <c r="D15607" s="222" t="s">
        <v>167</v>
      </c>
      <c r="E15607" s="199" t="s">
        <v>163</v>
      </c>
      <c r="F15607" s="200" t="s">
        <v>4557</v>
      </c>
      <c r="G15607" s="200" t="s">
        <v>4558</v>
      </c>
      <c r="H15607" s="200" t="s">
        <v>97</v>
      </c>
      <c r="I15607" s="200">
        <v>45854</v>
      </c>
      <c r="J15607" s="143">
        <f t="shared" si="243"/>
        <v>45854</v>
      </c>
      <c r="K15607" s="202">
        <v>8</v>
      </c>
      <c r="L15607" s="284" t="s">
        <v>10138</v>
      </c>
      <c r="M15607" s="223"/>
      <c r="N15607" s="203">
        <v>4.8375000000000004</v>
      </c>
      <c r="O15607" s="222" t="s">
        <v>992</v>
      </c>
    </row>
    <row r="15608" spans="1:15" ht="29.25" customHeight="1">
      <c r="A15608" s="221" t="s">
        <v>2860</v>
      </c>
      <c r="B15608" s="221" t="s">
        <v>795</v>
      </c>
      <c r="C15608" s="222" t="s">
        <v>796</v>
      </c>
      <c r="D15608" s="222" t="s">
        <v>167</v>
      </c>
      <c r="E15608" s="199" t="s">
        <v>163</v>
      </c>
      <c r="F15608" s="200" t="s">
        <v>4557</v>
      </c>
      <c r="G15608" s="200" t="s">
        <v>4558</v>
      </c>
      <c r="H15608" s="200" t="s">
        <v>97</v>
      </c>
      <c r="I15608" s="200">
        <v>45855</v>
      </c>
      <c r="J15608" s="143">
        <f t="shared" si="243"/>
        <v>45855</v>
      </c>
      <c r="K15608" s="202">
        <v>8</v>
      </c>
      <c r="L15608" s="284" t="s">
        <v>10139</v>
      </c>
      <c r="M15608" s="223"/>
      <c r="N15608" s="203">
        <v>4.8375000000000004</v>
      </c>
      <c r="O15608" s="222" t="s">
        <v>992</v>
      </c>
    </row>
    <row r="15609" spans="1:15" ht="29.25" customHeight="1">
      <c r="A15609" s="221" t="s">
        <v>2860</v>
      </c>
      <c r="B15609" s="221" t="s">
        <v>795</v>
      </c>
      <c r="C15609" s="222" t="s">
        <v>796</v>
      </c>
      <c r="D15609" s="222" t="s">
        <v>167</v>
      </c>
      <c r="E15609" s="199" t="s">
        <v>178</v>
      </c>
      <c r="F15609" s="200"/>
      <c r="G15609" s="200"/>
      <c r="H15609" s="200"/>
      <c r="I15609" s="200">
        <v>45862</v>
      </c>
      <c r="J15609" s="143">
        <f t="shared" si="243"/>
        <v>45862</v>
      </c>
      <c r="K15609" s="202">
        <v>1.5</v>
      </c>
      <c r="L15609" s="284" t="s">
        <v>4137</v>
      </c>
      <c r="M15609" s="223"/>
      <c r="N15609" s="203"/>
      <c r="O15609" s="222" t="s">
        <v>326</v>
      </c>
    </row>
    <row r="15610" spans="1:15" ht="29.25" customHeight="1">
      <c r="A15610" s="221" t="s">
        <v>2860</v>
      </c>
      <c r="B15610" s="221" t="s">
        <v>795</v>
      </c>
      <c r="C15610" s="222" t="s">
        <v>796</v>
      </c>
      <c r="D15610" s="222" t="s">
        <v>167</v>
      </c>
      <c r="E15610" s="199" t="s">
        <v>163</v>
      </c>
      <c r="F15610" s="200" t="s">
        <v>4557</v>
      </c>
      <c r="G15610" s="200" t="s">
        <v>4558</v>
      </c>
      <c r="H15610" s="200" t="s">
        <v>97</v>
      </c>
      <c r="I15610" s="200">
        <v>45862</v>
      </c>
      <c r="J15610" s="143">
        <f t="shared" si="243"/>
        <v>45862</v>
      </c>
      <c r="K15610" s="202">
        <v>6.5</v>
      </c>
      <c r="L15610" s="285" t="s">
        <v>10140</v>
      </c>
      <c r="M15610" s="223"/>
      <c r="N15610" s="203">
        <v>4.8375000000000004</v>
      </c>
      <c r="O15610" s="222" t="s">
        <v>992</v>
      </c>
    </row>
    <row r="15611" spans="1:15" ht="29.25" customHeight="1">
      <c r="A15611" s="221" t="s">
        <v>2860</v>
      </c>
      <c r="B15611" s="221" t="s">
        <v>795</v>
      </c>
      <c r="C15611" s="222" t="s">
        <v>796</v>
      </c>
      <c r="D15611" s="222" t="s">
        <v>167</v>
      </c>
      <c r="E15611" s="199" t="s">
        <v>166</v>
      </c>
      <c r="F15611" s="200"/>
      <c r="G15611" s="200"/>
      <c r="H15611" s="200"/>
      <c r="I15611" s="200">
        <v>45863</v>
      </c>
      <c r="J15611" s="143">
        <f t="shared" si="243"/>
        <v>45863</v>
      </c>
      <c r="K15611" s="202">
        <v>4</v>
      </c>
      <c r="L15611" s="285" t="s">
        <v>10142</v>
      </c>
      <c r="M15611" s="223"/>
      <c r="N15611" s="203"/>
      <c r="O15611" s="222" t="s">
        <v>326</v>
      </c>
    </row>
    <row r="15612" spans="1:15" ht="29.25" customHeight="1">
      <c r="A15612" s="221" t="s">
        <v>2860</v>
      </c>
      <c r="B15612" s="221" t="s">
        <v>795</v>
      </c>
      <c r="C15612" s="222" t="s">
        <v>796</v>
      </c>
      <c r="D15612" s="222" t="s">
        <v>167</v>
      </c>
      <c r="E15612" s="199" t="s">
        <v>163</v>
      </c>
      <c r="F15612" s="200" t="s">
        <v>4557</v>
      </c>
      <c r="G15612" s="200" t="s">
        <v>4558</v>
      </c>
      <c r="H15612" s="200" t="s">
        <v>97</v>
      </c>
      <c r="I15612" s="200">
        <v>45863</v>
      </c>
      <c r="J15612" s="143">
        <f t="shared" si="243"/>
        <v>45863</v>
      </c>
      <c r="K15612" s="202">
        <v>4</v>
      </c>
      <c r="L15612" s="284" t="s">
        <v>10141</v>
      </c>
      <c r="M15612" s="223"/>
      <c r="N15612" s="203">
        <v>4.8375000000000004</v>
      </c>
      <c r="O15612" s="222" t="s">
        <v>992</v>
      </c>
    </row>
    <row r="15613" spans="1:15" ht="29.25" customHeight="1">
      <c r="A15613" s="221" t="s">
        <v>2860</v>
      </c>
      <c r="B15613" s="221" t="s">
        <v>795</v>
      </c>
      <c r="C15613" s="222" t="s">
        <v>796</v>
      </c>
      <c r="D15613" s="222" t="s">
        <v>167</v>
      </c>
      <c r="E15613" s="199" t="s">
        <v>166</v>
      </c>
      <c r="F15613" s="200"/>
      <c r="G15613" s="200"/>
      <c r="H15613" s="200"/>
      <c r="I15613" s="200">
        <v>45866</v>
      </c>
      <c r="J15613" s="143">
        <f t="shared" si="243"/>
        <v>45866</v>
      </c>
      <c r="K15613" s="202">
        <v>4</v>
      </c>
      <c r="L15613" s="285" t="s">
        <v>10143</v>
      </c>
      <c r="M15613" s="223"/>
      <c r="N15613" s="203"/>
      <c r="O15613" s="222" t="s">
        <v>326</v>
      </c>
    </row>
    <row r="15614" spans="1:15" ht="29.25" customHeight="1">
      <c r="A15614" s="221" t="s">
        <v>2860</v>
      </c>
      <c r="B15614" s="221" t="s">
        <v>795</v>
      </c>
      <c r="C15614" s="222" t="s">
        <v>796</v>
      </c>
      <c r="D15614" s="222" t="s">
        <v>167</v>
      </c>
      <c r="E15614" s="199" t="s">
        <v>165</v>
      </c>
      <c r="F15614" s="200"/>
      <c r="G15614" s="200"/>
      <c r="H15614" s="200"/>
      <c r="I15614" s="200">
        <v>45873</v>
      </c>
      <c r="J15614" s="143">
        <f t="shared" si="243"/>
        <v>45873</v>
      </c>
      <c r="K15614" s="202">
        <v>8</v>
      </c>
      <c r="L15614" s="284" t="s">
        <v>1987</v>
      </c>
      <c r="M15614" s="223"/>
      <c r="N15614" s="203"/>
      <c r="O15614" s="222" t="s">
        <v>326</v>
      </c>
    </row>
    <row r="15615" spans="1:15" ht="29.25" customHeight="1">
      <c r="A15615" s="221" t="s">
        <v>2860</v>
      </c>
      <c r="B15615" s="221" t="s">
        <v>795</v>
      </c>
      <c r="C15615" s="222" t="s">
        <v>796</v>
      </c>
      <c r="D15615" s="222" t="s">
        <v>167</v>
      </c>
      <c r="E15615" s="199" t="s">
        <v>163</v>
      </c>
      <c r="F15615" s="200" t="s">
        <v>2241</v>
      </c>
      <c r="G15615" s="200" t="s">
        <v>2242</v>
      </c>
      <c r="H15615" s="200" t="s">
        <v>52</v>
      </c>
      <c r="I15615" s="200">
        <v>45874</v>
      </c>
      <c r="J15615" s="143">
        <f t="shared" si="243"/>
        <v>45874</v>
      </c>
      <c r="K15615" s="202">
        <v>6</v>
      </c>
      <c r="L15615" s="284" t="s">
        <v>10770</v>
      </c>
      <c r="M15615" s="223"/>
      <c r="N15615" s="203">
        <v>1.3958333333333299</v>
      </c>
      <c r="O15615" s="222" t="s">
        <v>993</v>
      </c>
    </row>
    <row r="15616" spans="1:15" ht="29.25" customHeight="1">
      <c r="A15616" s="221" t="s">
        <v>2860</v>
      </c>
      <c r="B15616" s="221" t="s">
        <v>795</v>
      </c>
      <c r="C15616" s="222" t="s">
        <v>796</v>
      </c>
      <c r="D15616" s="222" t="s">
        <v>167</v>
      </c>
      <c r="E15616" s="199" t="s">
        <v>163</v>
      </c>
      <c r="F15616" s="200" t="s">
        <v>4557</v>
      </c>
      <c r="G15616" s="200" t="s">
        <v>4558</v>
      </c>
      <c r="H15616" s="200" t="s">
        <v>81</v>
      </c>
      <c r="I15616" s="200">
        <v>45874</v>
      </c>
      <c r="J15616" s="143">
        <f t="shared" si="243"/>
        <v>45874</v>
      </c>
      <c r="K15616" s="202">
        <v>2</v>
      </c>
      <c r="L15616" s="284" t="s">
        <v>10771</v>
      </c>
      <c r="M15616" s="223"/>
      <c r="N15616" s="203">
        <v>0.46250000000000002</v>
      </c>
      <c r="O15616" s="222" t="s">
        <v>943</v>
      </c>
    </row>
    <row r="15617" spans="1:15" ht="29.25" customHeight="1">
      <c r="A15617" s="221" t="s">
        <v>2860</v>
      </c>
      <c r="B15617" s="221" t="s">
        <v>795</v>
      </c>
      <c r="C15617" s="222" t="s">
        <v>796</v>
      </c>
      <c r="D15617" s="222" t="s">
        <v>167</v>
      </c>
      <c r="E15617" s="199" t="s">
        <v>163</v>
      </c>
      <c r="F15617" s="200" t="s">
        <v>4557</v>
      </c>
      <c r="G15617" s="200" t="s">
        <v>4558</v>
      </c>
      <c r="H15617" s="200" t="s">
        <v>49</v>
      </c>
      <c r="I15617" s="200">
        <v>45875</v>
      </c>
      <c r="J15617" s="143">
        <f t="shared" si="243"/>
        <v>45875</v>
      </c>
      <c r="K15617" s="202">
        <v>8</v>
      </c>
      <c r="L15617" s="284" t="s">
        <v>10772</v>
      </c>
      <c r="M15617" s="223"/>
      <c r="N15617" s="203">
        <v>3.1666666666666701</v>
      </c>
      <c r="O15617" s="222" t="s">
        <v>939</v>
      </c>
    </row>
    <row r="15618" spans="1:15" ht="29.25" customHeight="1">
      <c r="A15618" s="221" t="s">
        <v>2860</v>
      </c>
      <c r="B15618" s="221" t="s">
        <v>795</v>
      </c>
      <c r="C15618" s="222" t="s">
        <v>796</v>
      </c>
      <c r="D15618" s="222" t="s">
        <v>167</v>
      </c>
      <c r="E15618" s="199" t="s">
        <v>178</v>
      </c>
      <c r="F15618" s="200"/>
      <c r="G15618" s="200"/>
      <c r="H15618" s="200"/>
      <c r="I15618" s="200">
        <v>45876</v>
      </c>
      <c r="J15618" s="143">
        <f t="shared" si="243"/>
        <v>45876</v>
      </c>
      <c r="K15618" s="202">
        <v>1</v>
      </c>
      <c r="L15618" s="285" t="s">
        <v>4276</v>
      </c>
      <c r="M15618" s="223"/>
      <c r="N15618" s="203"/>
      <c r="O15618" s="222" t="s">
        <v>326</v>
      </c>
    </row>
    <row r="15619" spans="1:15" ht="29.25" customHeight="1">
      <c r="A15619" s="221" t="s">
        <v>2860</v>
      </c>
      <c r="B15619" s="221" t="s">
        <v>795</v>
      </c>
      <c r="C15619" s="222" t="s">
        <v>796</v>
      </c>
      <c r="D15619" s="222" t="s">
        <v>167</v>
      </c>
      <c r="E15619" s="199" t="s">
        <v>163</v>
      </c>
      <c r="F15619" s="200" t="s">
        <v>4557</v>
      </c>
      <c r="G15619" s="200" t="s">
        <v>4558</v>
      </c>
      <c r="H15619" s="200" t="s">
        <v>49</v>
      </c>
      <c r="I15619" s="200">
        <v>45876</v>
      </c>
      <c r="J15619" s="143">
        <f t="shared" ref="J15619:J15682" si="244">I15619</f>
        <v>45876</v>
      </c>
      <c r="K15619" s="202">
        <v>7</v>
      </c>
      <c r="L15619" s="284" t="s">
        <v>10772</v>
      </c>
      <c r="M15619" s="223"/>
      <c r="N15619" s="203">
        <v>3.1666666666666701</v>
      </c>
      <c r="O15619" s="222" t="s">
        <v>939</v>
      </c>
    </row>
    <row r="15620" spans="1:15" ht="29.25" customHeight="1">
      <c r="A15620" s="221" t="s">
        <v>2860</v>
      </c>
      <c r="B15620" s="221" t="s">
        <v>795</v>
      </c>
      <c r="C15620" s="222" t="s">
        <v>796</v>
      </c>
      <c r="D15620" s="222" t="s">
        <v>167</v>
      </c>
      <c r="E15620" s="199" t="s">
        <v>163</v>
      </c>
      <c r="F15620" s="200" t="s">
        <v>4557</v>
      </c>
      <c r="G15620" s="200" t="s">
        <v>4558</v>
      </c>
      <c r="H15620" s="200" t="s">
        <v>49</v>
      </c>
      <c r="I15620" s="200">
        <v>45877</v>
      </c>
      <c r="J15620" s="143">
        <f t="shared" si="244"/>
        <v>45877</v>
      </c>
      <c r="K15620" s="202">
        <v>8</v>
      </c>
      <c r="L15620" s="284" t="s">
        <v>10773</v>
      </c>
      <c r="M15620" s="223"/>
      <c r="N15620" s="203">
        <v>3.1666666666666701</v>
      </c>
      <c r="O15620" s="222" t="s">
        <v>939</v>
      </c>
    </row>
    <row r="15621" spans="1:15" ht="29.25" customHeight="1">
      <c r="A15621" s="221" t="s">
        <v>2860</v>
      </c>
      <c r="B15621" s="221" t="s">
        <v>795</v>
      </c>
      <c r="C15621" s="222" t="s">
        <v>796</v>
      </c>
      <c r="D15621" s="222" t="s">
        <v>167</v>
      </c>
      <c r="E15621" s="199" t="s">
        <v>165</v>
      </c>
      <c r="F15621" s="200"/>
      <c r="G15621" s="200"/>
      <c r="H15621" s="200"/>
      <c r="I15621" s="200">
        <v>45880</v>
      </c>
      <c r="J15621" s="143">
        <f t="shared" si="244"/>
        <v>45880</v>
      </c>
      <c r="K15621" s="202">
        <v>8</v>
      </c>
      <c r="L15621" s="285" t="s">
        <v>165</v>
      </c>
      <c r="M15621" s="223"/>
      <c r="N15621" s="203"/>
      <c r="O15621" s="222" t="s">
        <v>326</v>
      </c>
    </row>
    <row r="15622" spans="1:15" ht="29.25" customHeight="1">
      <c r="A15622" s="221" t="s">
        <v>2860</v>
      </c>
      <c r="B15622" s="221" t="s">
        <v>795</v>
      </c>
      <c r="C15622" s="222" t="s">
        <v>796</v>
      </c>
      <c r="D15622" s="222" t="s">
        <v>167</v>
      </c>
      <c r="E15622" s="199" t="s">
        <v>165</v>
      </c>
      <c r="F15622" s="200"/>
      <c r="G15622" s="200"/>
      <c r="H15622" s="200"/>
      <c r="I15622" s="200">
        <v>45881</v>
      </c>
      <c r="J15622" s="143">
        <f t="shared" si="244"/>
        <v>45881</v>
      </c>
      <c r="K15622" s="202">
        <v>8</v>
      </c>
      <c r="L15622" s="285" t="s">
        <v>165</v>
      </c>
      <c r="M15622" s="223"/>
      <c r="N15622" s="203"/>
      <c r="O15622" s="222" t="s">
        <v>326</v>
      </c>
    </row>
    <row r="15623" spans="1:15" ht="29.25" customHeight="1">
      <c r="A15623" s="221" t="s">
        <v>2860</v>
      </c>
      <c r="B15623" s="221" t="s">
        <v>795</v>
      </c>
      <c r="C15623" s="222" t="s">
        <v>796</v>
      </c>
      <c r="D15623" s="222" t="s">
        <v>167</v>
      </c>
      <c r="E15623" s="199" t="s">
        <v>163</v>
      </c>
      <c r="F15623" s="200" t="s">
        <v>4557</v>
      </c>
      <c r="G15623" s="200" t="s">
        <v>4558</v>
      </c>
      <c r="H15623" s="200" t="s">
        <v>49</v>
      </c>
      <c r="I15623" s="200">
        <v>45882</v>
      </c>
      <c r="J15623" s="143">
        <f t="shared" si="244"/>
        <v>45882</v>
      </c>
      <c r="K15623" s="202">
        <v>8</v>
      </c>
      <c r="L15623" s="284" t="s">
        <v>10774</v>
      </c>
      <c r="M15623" s="223"/>
      <c r="N15623" s="203">
        <v>3.1666666666666701</v>
      </c>
      <c r="O15623" s="222" t="s">
        <v>939</v>
      </c>
    </row>
    <row r="15624" spans="1:15" ht="29.25" customHeight="1">
      <c r="A15624" s="221" t="s">
        <v>2860</v>
      </c>
      <c r="B15624" s="221" t="s">
        <v>795</v>
      </c>
      <c r="C15624" s="222" t="s">
        <v>796</v>
      </c>
      <c r="D15624" s="222" t="s">
        <v>167</v>
      </c>
      <c r="E15624" s="199" t="s">
        <v>178</v>
      </c>
      <c r="F15624" s="200"/>
      <c r="G15624" s="200"/>
      <c r="H15624" s="200"/>
      <c r="I15624" s="200">
        <v>45883</v>
      </c>
      <c r="J15624" s="143">
        <f t="shared" si="244"/>
        <v>45883</v>
      </c>
      <c r="K15624" s="202">
        <v>1</v>
      </c>
      <c r="L15624" s="285" t="s">
        <v>4276</v>
      </c>
      <c r="M15624" s="223"/>
      <c r="N15624" s="203"/>
      <c r="O15624" s="222" t="s">
        <v>326</v>
      </c>
    </row>
    <row r="15625" spans="1:15" ht="29.25" customHeight="1">
      <c r="A15625" s="221" t="s">
        <v>2860</v>
      </c>
      <c r="B15625" s="221" t="s">
        <v>795</v>
      </c>
      <c r="C15625" s="222" t="s">
        <v>796</v>
      </c>
      <c r="D15625" s="222" t="s">
        <v>167</v>
      </c>
      <c r="E15625" s="199" t="s">
        <v>163</v>
      </c>
      <c r="F15625" s="200" t="s">
        <v>4557</v>
      </c>
      <c r="G15625" s="200" t="s">
        <v>4558</v>
      </c>
      <c r="H15625" s="200" t="s">
        <v>49</v>
      </c>
      <c r="I15625" s="200">
        <v>45883</v>
      </c>
      <c r="J15625" s="143">
        <f t="shared" si="244"/>
        <v>45883</v>
      </c>
      <c r="K15625" s="202">
        <v>4</v>
      </c>
      <c r="L15625" s="284" t="s">
        <v>10776</v>
      </c>
      <c r="M15625" s="223"/>
      <c r="N15625" s="203">
        <v>0</v>
      </c>
      <c r="O15625" s="222" t="s">
        <v>326</v>
      </c>
    </row>
    <row r="15626" spans="1:15" ht="29.25" customHeight="1">
      <c r="A15626" s="221" t="s">
        <v>2860</v>
      </c>
      <c r="B15626" s="221" t="s">
        <v>795</v>
      </c>
      <c r="C15626" s="222" t="s">
        <v>796</v>
      </c>
      <c r="D15626" s="222" t="s">
        <v>167</v>
      </c>
      <c r="E15626" s="199" t="s">
        <v>163</v>
      </c>
      <c r="F15626" s="200" t="s">
        <v>2241</v>
      </c>
      <c r="G15626" s="200" t="s">
        <v>2242</v>
      </c>
      <c r="H15626" s="200" t="s">
        <v>81</v>
      </c>
      <c r="I15626" s="200">
        <v>45883</v>
      </c>
      <c r="J15626" s="143">
        <f t="shared" si="244"/>
        <v>45883</v>
      </c>
      <c r="K15626" s="202">
        <v>3</v>
      </c>
      <c r="L15626" s="284" t="s">
        <v>10775</v>
      </c>
      <c r="M15626" s="223"/>
      <c r="N15626" s="203">
        <v>0.75</v>
      </c>
      <c r="O15626" s="222" t="s">
        <v>942</v>
      </c>
    </row>
    <row r="15627" spans="1:15" ht="29.25" customHeight="1">
      <c r="A15627" s="221" t="s">
        <v>2860</v>
      </c>
      <c r="B15627" s="221" t="s">
        <v>795</v>
      </c>
      <c r="C15627" s="222" t="s">
        <v>796</v>
      </c>
      <c r="D15627" s="222" t="s">
        <v>167</v>
      </c>
      <c r="E15627" s="199" t="s">
        <v>163</v>
      </c>
      <c r="F15627" s="200" t="s">
        <v>4557</v>
      </c>
      <c r="G15627" s="200" t="s">
        <v>4558</v>
      </c>
      <c r="H15627" s="200" t="s">
        <v>49</v>
      </c>
      <c r="I15627" s="200">
        <v>45884</v>
      </c>
      <c r="J15627" s="143">
        <f t="shared" si="244"/>
        <v>45884</v>
      </c>
      <c r="K15627" s="202">
        <v>8</v>
      </c>
      <c r="L15627" s="285" t="s">
        <v>11204</v>
      </c>
      <c r="M15627" s="223"/>
      <c r="N15627" s="203">
        <v>3.1666666666666701</v>
      </c>
      <c r="O15627" s="222" t="s">
        <v>939</v>
      </c>
    </row>
    <row r="15628" spans="1:15" ht="29.25" customHeight="1">
      <c r="A15628" s="221" t="s">
        <v>2860</v>
      </c>
      <c r="B15628" s="221" t="s">
        <v>795</v>
      </c>
      <c r="C15628" s="222" t="s">
        <v>796</v>
      </c>
      <c r="D15628" s="222" t="s">
        <v>167</v>
      </c>
      <c r="E15628" s="199" t="s">
        <v>163</v>
      </c>
      <c r="F15628" s="200" t="s">
        <v>4557</v>
      </c>
      <c r="G15628" s="200" t="s">
        <v>4558</v>
      </c>
      <c r="H15628" s="200" t="s">
        <v>49</v>
      </c>
      <c r="I15628" s="200">
        <v>45887</v>
      </c>
      <c r="J15628" s="143">
        <f t="shared" si="244"/>
        <v>45887</v>
      </c>
      <c r="K15628" s="202">
        <v>8</v>
      </c>
      <c r="L15628" s="284" t="s">
        <v>11205</v>
      </c>
      <c r="M15628" s="223"/>
      <c r="N15628" s="203">
        <v>3.1666666666666701</v>
      </c>
      <c r="O15628" s="222" t="s">
        <v>939</v>
      </c>
    </row>
    <row r="15629" spans="1:15" ht="29.25" customHeight="1">
      <c r="A15629" s="221" t="s">
        <v>2860</v>
      </c>
      <c r="B15629" s="221" t="s">
        <v>795</v>
      </c>
      <c r="C15629" s="222" t="s">
        <v>796</v>
      </c>
      <c r="D15629" s="222" t="s">
        <v>167</v>
      </c>
      <c r="E15629" s="199" t="s">
        <v>163</v>
      </c>
      <c r="F15629" s="200" t="s">
        <v>4557</v>
      </c>
      <c r="G15629" s="200" t="s">
        <v>4558</v>
      </c>
      <c r="H15629" s="200" t="s">
        <v>47</v>
      </c>
      <c r="I15629" s="200">
        <v>45888</v>
      </c>
      <c r="J15629" s="143">
        <f t="shared" si="244"/>
        <v>45888</v>
      </c>
      <c r="K15629" s="202">
        <v>8</v>
      </c>
      <c r="L15629" s="284" t="s">
        <v>11206</v>
      </c>
      <c r="M15629" s="223"/>
      <c r="N15629" s="203">
        <v>0.4</v>
      </c>
      <c r="O15629" s="222" t="s">
        <v>940</v>
      </c>
    </row>
    <row r="15630" spans="1:15" ht="29.25" customHeight="1">
      <c r="A15630" s="221" t="s">
        <v>2860</v>
      </c>
      <c r="B15630" s="221" t="s">
        <v>795</v>
      </c>
      <c r="C15630" s="222" t="s">
        <v>796</v>
      </c>
      <c r="D15630" s="222" t="s">
        <v>167</v>
      </c>
      <c r="E15630" s="199" t="s">
        <v>176</v>
      </c>
      <c r="F15630" s="200"/>
      <c r="G15630" s="200"/>
      <c r="H15630" s="200"/>
      <c r="I15630" s="200">
        <v>45889</v>
      </c>
      <c r="J15630" s="143">
        <f t="shared" si="244"/>
        <v>45889</v>
      </c>
      <c r="K15630" s="202">
        <v>8</v>
      </c>
      <c r="L15630" s="285" t="s">
        <v>11207</v>
      </c>
      <c r="M15630" s="223" t="s">
        <v>8304</v>
      </c>
      <c r="N15630" s="203"/>
      <c r="O15630" s="222" t="s">
        <v>326</v>
      </c>
    </row>
    <row r="15631" spans="1:15" ht="29.25" customHeight="1">
      <c r="A15631" s="221" t="s">
        <v>2860</v>
      </c>
      <c r="B15631" s="221" t="s">
        <v>795</v>
      </c>
      <c r="C15631" s="222" t="s">
        <v>796</v>
      </c>
      <c r="D15631" s="222" t="s">
        <v>167</v>
      </c>
      <c r="E15631" s="199" t="s">
        <v>178</v>
      </c>
      <c r="F15631" s="200"/>
      <c r="G15631" s="200"/>
      <c r="H15631" s="200"/>
      <c r="I15631" s="200">
        <v>45890</v>
      </c>
      <c r="J15631" s="143">
        <f t="shared" si="244"/>
        <v>45890</v>
      </c>
      <c r="K15631" s="202">
        <v>1</v>
      </c>
      <c r="L15631" s="285" t="s">
        <v>3400</v>
      </c>
      <c r="M15631" s="223"/>
      <c r="N15631" s="203"/>
      <c r="O15631" s="222" t="s">
        <v>326</v>
      </c>
    </row>
    <row r="15632" spans="1:15" ht="29.25" customHeight="1">
      <c r="A15632" s="221" t="s">
        <v>2860</v>
      </c>
      <c r="B15632" s="221" t="s">
        <v>795</v>
      </c>
      <c r="C15632" s="222" t="s">
        <v>796</v>
      </c>
      <c r="D15632" s="222" t="s">
        <v>167</v>
      </c>
      <c r="E15632" s="199" t="s">
        <v>163</v>
      </c>
      <c r="F15632" s="200" t="s">
        <v>1494</v>
      </c>
      <c r="G15632" s="200" t="s">
        <v>1495</v>
      </c>
      <c r="H15632" s="200" t="s">
        <v>258</v>
      </c>
      <c r="I15632" s="200">
        <v>45890</v>
      </c>
      <c r="J15632" s="143">
        <f t="shared" si="244"/>
        <v>45890</v>
      </c>
      <c r="K15632" s="202">
        <v>1</v>
      </c>
      <c r="L15632" s="284" t="s">
        <v>11209</v>
      </c>
      <c r="M15632" s="223"/>
      <c r="N15632" s="203">
        <v>2.0499999999999998</v>
      </c>
      <c r="O15632" s="222" t="s">
        <v>990</v>
      </c>
    </row>
    <row r="15633" spans="1:15" ht="29.25" customHeight="1">
      <c r="A15633" s="221" t="s">
        <v>2860</v>
      </c>
      <c r="B15633" s="221" t="s">
        <v>795</v>
      </c>
      <c r="C15633" s="222" t="s">
        <v>796</v>
      </c>
      <c r="D15633" s="222" t="s">
        <v>167</v>
      </c>
      <c r="E15633" s="199" t="s">
        <v>163</v>
      </c>
      <c r="F15633" s="200" t="s">
        <v>4557</v>
      </c>
      <c r="G15633" s="200" t="s">
        <v>4558</v>
      </c>
      <c r="H15633" s="200" t="s">
        <v>49</v>
      </c>
      <c r="I15633" s="200">
        <v>45890</v>
      </c>
      <c r="J15633" s="143">
        <f t="shared" si="244"/>
        <v>45890</v>
      </c>
      <c r="K15633" s="202">
        <v>6</v>
      </c>
      <c r="L15633" s="284" t="s">
        <v>11208</v>
      </c>
      <c r="M15633" s="223"/>
      <c r="N15633" s="203">
        <v>3.1666666666666701</v>
      </c>
      <c r="O15633" s="222" t="s">
        <v>939</v>
      </c>
    </row>
    <row r="15634" spans="1:15" ht="29.25" customHeight="1">
      <c r="A15634" s="221" t="s">
        <v>2860</v>
      </c>
      <c r="B15634" s="221" t="s">
        <v>795</v>
      </c>
      <c r="C15634" s="222" t="s">
        <v>796</v>
      </c>
      <c r="D15634" s="222" t="s">
        <v>167</v>
      </c>
      <c r="E15634" s="199" t="s">
        <v>176</v>
      </c>
      <c r="F15634" s="200"/>
      <c r="G15634" s="200"/>
      <c r="H15634" s="200"/>
      <c r="I15634" s="200">
        <v>45891</v>
      </c>
      <c r="J15634" s="143">
        <f t="shared" si="244"/>
        <v>45891</v>
      </c>
      <c r="K15634" s="202">
        <v>8</v>
      </c>
      <c r="L15634" s="284" t="s">
        <v>11210</v>
      </c>
      <c r="M15634" s="223" t="s">
        <v>8304</v>
      </c>
      <c r="N15634" s="203"/>
      <c r="O15634" s="222" t="s">
        <v>326</v>
      </c>
    </row>
    <row r="15635" spans="1:15" ht="29.25" customHeight="1">
      <c r="A15635" s="221" t="s">
        <v>2860</v>
      </c>
      <c r="B15635" s="221" t="s">
        <v>795</v>
      </c>
      <c r="C15635" s="222" t="s">
        <v>796</v>
      </c>
      <c r="D15635" s="222" t="s">
        <v>167</v>
      </c>
      <c r="E15635" s="199" t="s">
        <v>176</v>
      </c>
      <c r="F15635" s="200"/>
      <c r="G15635" s="200"/>
      <c r="H15635" s="200"/>
      <c r="I15635" s="200">
        <v>45894</v>
      </c>
      <c r="J15635" s="143">
        <f t="shared" si="244"/>
        <v>45894</v>
      </c>
      <c r="K15635" s="202">
        <v>3.5</v>
      </c>
      <c r="L15635" s="285" t="s">
        <v>11211</v>
      </c>
      <c r="M15635" s="223" t="s">
        <v>8304</v>
      </c>
      <c r="N15635" s="203"/>
      <c r="O15635" s="222" t="s">
        <v>326</v>
      </c>
    </row>
    <row r="15636" spans="1:15" ht="29.25" customHeight="1">
      <c r="A15636" s="221" t="s">
        <v>2860</v>
      </c>
      <c r="B15636" s="221" t="s">
        <v>795</v>
      </c>
      <c r="C15636" s="222" t="s">
        <v>796</v>
      </c>
      <c r="D15636" s="222" t="s">
        <v>167</v>
      </c>
      <c r="E15636" s="199" t="s">
        <v>163</v>
      </c>
      <c r="F15636" s="200" t="s">
        <v>1494</v>
      </c>
      <c r="G15636" s="200" t="s">
        <v>1495</v>
      </c>
      <c r="H15636" s="200" t="s">
        <v>258</v>
      </c>
      <c r="I15636" s="200">
        <v>45894</v>
      </c>
      <c r="J15636" s="143">
        <f t="shared" si="244"/>
        <v>45894</v>
      </c>
      <c r="K15636" s="202">
        <v>3</v>
      </c>
      <c r="L15636" s="285" t="s">
        <v>11213</v>
      </c>
      <c r="M15636" s="223"/>
      <c r="N15636" s="203">
        <v>2.0499999999999998</v>
      </c>
      <c r="O15636" s="222" t="s">
        <v>990</v>
      </c>
    </row>
    <row r="15637" spans="1:15" ht="29.25" customHeight="1">
      <c r="A15637" s="221" t="s">
        <v>2860</v>
      </c>
      <c r="B15637" s="221" t="s">
        <v>795</v>
      </c>
      <c r="C15637" s="222" t="s">
        <v>796</v>
      </c>
      <c r="D15637" s="222" t="s">
        <v>167</v>
      </c>
      <c r="E15637" s="199" t="s">
        <v>163</v>
      </c>
      <c r="F15637" s="200" t="s">
        <v>4557</v>
      </c>
      <c r="G15637" s="200" t="s">
        <v>4558</v>
      </c>
      <c r="H15637" s="200" t="s">
        <v>49</v>
      </c>
      <c r="I15637" s="200">
        <v>45894</v>
      </c>
      <c r="J15637" s="143">
        <f t="shared" si="244"/>
        <v>45894</v>
      </c>
      <c r="K15637" s="202">
        <v>1.5</v>
      </c>
      <c r="L15637" s="284" t="s">
        <v>11212</v>
      </c>
      <c r="M15637" s="223"/>
      <c r="N15637" s="203">
        <v>3.1666666666666701</v>
      </c>
      <c r="O15637" s="222" t="s">
        <v>939</v>
      </c>
    </row>
    <row r="15638" spans="1:15" ht="29.25" customHeight="1">
      <c r="A15638" s="221" t="s">
        <v>2860</v>
      </c>
      <c r="B15638" s="221" t="s">
        <v>795</v>
      </c>
      <c r="C15638" s="222" t="s">
        <v>796</v>
      </c>
      <c r="D15638" s="222" t="s">
        <v>167</v>
      </c>
      <c r="E15638" s="199" t="s">
        <v>176</v>
      </c>
      <c r="F15638" s="200"/>
      <c r="G15638" s="200"/>
      <c r="H15638" s="200"/>
      <c r="I15638" s="200">
        <v>45895</v>
      </c>
      <c r="J15638" s="143">
        <f t="shared" si="244"/>
        <v>45895</v>
      </c>
      <c r="K15638" s="202">
        <v>8</v>
      </c>
      <c r="L15638" s="285" t="s">
        <v>11214</v>
      </c>
      <c r="M15638" s="223" t="s">
        <v>8304</v>
      </c>
      <c r="N15638" s="203"/>
      <c r="O15638" s="222" t="s">
        <v>326</v>
      </c>
    </row>
    <row r="15639" spans="1:15" ht="29.25" customHeight="1">
      <c r="A15639" s="221" t="s">
        <v>2860</v>
      </c>
      <c r="B15639" s="221" t="s">
        <v>795</v>
      </c>
      <c r="C15639" s="222" t="s">
        <v>796</v>
      </c>
      <c r="D15639" s="222" t="s">
        <v>167</v>
      </c>
      <c r="E15639" s="199" t="s">
        <v>176</v>
      </c>
      <c r="F15639" s="200"/>
      <c r="G15639" s="200"/>
      <c r="H15639" s="200"/>
      <c r="I15639" s="200">
        <v>45896</v>
      </c>
      <c r="J15639" s="143">
        <f t="shared" si="244"/>
        <v>45896</v>
      </c>
      <c r="K15639" s="202">
        <v>4.5</v>
      </c>
      <c r="L15639" s="285" t="s">
        <v>11216</v>
      </c>
      <c r="M15639" s="223" t="s">
        <v>8304</v>
      </c>
      <c r="N15639" s="203"/>
      <c r="O15639" s="222" t="s">
        <v>326</v>
      </c>
    </row>
    <row r="15640" spans="1:15" ht="29.25" customHeight="1">
      <c r="A15640" s="221" t="s">
        <v>2860</v>
      </c>
      <c r="B15640" s="221" t="s">
        <v>795</v>
      </c>
      <c r="C15640" s="222" t="s">
        <v>796</v>
      </c>
      <c r="D15640" s="222" t="s">
        <v>167</v>
      </c>
      <c r="E15640" s="199" t="s">
        <v>163</v>
      </c>
      <c r="F15640" s="200" t="s">
        <v>3135</v>
      </c>
      <c r="G15640" s="200" t="s">
        <v>3136</v>
      </c>
      <c r="H15640" s="200" t="s">
        <v>3152</v>
      </c>
      <c r="I15640" s="200">
        <v>45896</v>
      </c>
      <c r="J15640" s="143">
        <f t="shared" si="244"/>
        <v>45896</v>
      </c>
      <c r="K15640" s="202">
        <v>1.5</v>
      </c>
      <c r="L15640" s="285" t="s">
        <v>11215</v>
      </c>
      <c r="M15640" s="223"/>
      <c r="N15640" s="203">
        <v>13.5</v>
      </c>
      <c r="O15640" s="222" t="s">
        <v>968</v>
      </c>
    </row>
    <row r="15641" spans="1:15" ht="29.25" customHeight="1">
      <c r="A15641" s="221" t="s">
        <v>2860</v>
      </c>
      <c r="B15641" s="221" t="s">
        <v>795</v>
      </c>
      <c r="C15641" s="222" t="s">
        <v>796</v>
      </c>
      <c r="D15641" s="222" t="s">
        <v>167</v>
      </c>
      <c r="E15641" s="199" t="s">
        <v>163</v>
      </c>
      <c r="F15641" s="200" t="s">
        <v>4557</v>
      </c>
      <c r="G15641" s="200" t="s">
        <v>4558</v>
      </c>
      <c r="H15641" s="200" t="s">
        <v>49</v>
      </c>
      <c r="I15641" s="200">
        <v>45896</v>
      </c>
      <c r="J15641" s="143">
        <f t="shared" si="244"/>
        <v>45896</v>
      </c>
      <c r="K15641" s="202">
        <v>2</v>
      </c>
      <c r="L15641" s="284" t="s">
        <v>11217</v>
      </c>
      <c r="M15641" s="223"/>
      <c r="N15641" s="203">
        <v>3.1666666666666701</v>
      </c>
      <c r="O15641" s="222" t="s">
        <v>939</v>
      </c>
    </row>
    <row r="15642" spans="1:15" ht="29.25" customHeight="1">
      <c r="A15642" s="221" t="s">
        <v>2860</v>
      </c>
      <c r="B15642" s="221" t="s">
        <v>795</v>
      </c>
      <c r="C15642" s="222" t="s">
        <v>796</v>
      </c>
      <c r="D15642" s="222" t="s">
        <v>167</v>
      </c>
      <c r="E15642" s="199" t="s">
        <v>176</v>
      </c>
      <c r="F15642" s="200"/>
      <c r="G15642" s="200"/>
      <c r="H15642" s="200"/>
      <c r="I15642" s="200">
        <v>45897</v>
      </c>
      <c r="J15642" s="143">
        <f t="shared" si="244"/>
        <v>45897</v>
      </c>
      <c r="K15642" s="202">
        <v>4.5</v>
      </c>
      <c r="L15642" s="284" t="s">
        <v>11218</v>
      </c>
      <c r="M15642" s="223" t="s">
        <v>8304</v>
      </c>
      <c r="N15642" s="203"/>
      <c r="O15642" s="222" t="s">
        <v>326</v>
      </c>
    </row>
    <row r="15643" spans="1:15" ht="29.25" customHeight="1">
      <c r="A15643" s="221" t="s">
        <v>2860</v>
      </c>
      <c r="B15643" s="221" t="s">
        <v>795</v>
      </c>
      <c r="C15643" s="222" t="s">
        <v>796</v>
      </c>
      <c r="D15643" s="222" t="s">
        <v>167</v>
      </c>
      <c r="E15643" s="199" t="s">
        <v>178</v>
      </c>
      <c r="F15643" s="200"/>
      <c r="G15643" s="200"/>
      <c r="H15643" s="200"/>
      <c r="I15643" s="200">
        <v>45897</v>
      </c>
      <c r="J15643" s="143">
        <f t="shared" si="244"/>
        <v>45897</v>
      </c>
      <c r="K15643" s="202">
        <v>1</v>
      </c>
      <c r="L15643" s="285" t="s">
        <v>3400</v>
      </c>
      <c r="M15643" s="223"/>
      <c r="N15643" s="203"/>
      <c r="O15643" s="222" t="s">
        <v>326</v>
      </c>
    </row>
    <row r="15644" spans="1:15" ht="29.25" customHeight="1">
      <c r="A15644" s="221" t="s">
        <v>2860</v>
      </c>
      <c r="B15644" s="221" t="s">
        <v>795</v>
      </c>
      <c r="C15644" s="222" t="s">
        <v>796</v>
      </c>
      <c r="D15644" s="222" t="s">
        <v>167</v>
      </c>
      <c r="E15644" s="199" t="s">
        <v>163</v>
      </c>
      <c r="F15644" s="200" t="s">
        <v>4557</v>
      </c>
      <c r="G15644" s="200" t="s">
        <v>4558</v>
      </c>
      <c r="H15644" s="200" t="s">
        <v>97</v>
      </c>
      <c r="I15644" s="200">
        <v>45897</v>
      </c>
      <c r="J15644" s="143">
        <f t="shared" si="244"/>
        <v>45897</v>
      </c>
      <c r="K15644" s="202">
        <v>2.5</v>
      </c>
      <c r="L15644" s="284" t="s">
        <v>11219</v>
      </c>
      <c r="M15644" s="223"/>
      <c r="N15644" s="203">
        <v>4.8375000000000004</v>
      </c>
      <c r="O15644" s="222" t="s">
        <v>992</v>
      </c>
    </row>
    <row r="15645" spans="1:15" ht="29.25" customHeight="1">
      <c r="A15645" s="221" t="s">
        <v>2860</v>
      </c>
      <c r="B15645" s="221" t="s">
        <v>795</v>
      </c>
      <c r="C15645" s="222" t="s">
        <v>796</v>
      </c>
      <c r="D15645" s="222" t="s">
        <v>167</v>
      </c>
      <c r="E15645" s="199" t="s">
        <v>176</v>
      </c>
      <c r="F15645" s="200"/>
      <c r="G15645" s="200"/>
      <c r="H15645" s="200"/>
      <c r="I15645" s="200">
        <v>45898</v>
      </c>
      <c r="J15645" s="143">
        <f t="shared" si="244"/>
        <v>45898</v>
      </c>
      <c r="K15645" s="202">
        <v>8</v>
      </c>
      <c r="L15645" s="284" t="s">
        <v>11218</v>
      </c>
      <c r="M15645" s="223" t="s">
        <v>8304</v>
      </c>
      <c r="N15645" s="203"/>
      <c r="O15645" s="222" t="s">
        <v>326</v>
      </c>
    </row>
    <row r="15646" spans="1:15" ht="29.25" customHeight="1">
      <c r="A15646" s="221" t="s">
        <v>2860</v>
      </c>
      <c r="B15646" s="221" t="s">
        <v>795</v>
      </c>
      <c r="C15646" s="222" t="s">
        <v>796</v>
      </c>
      <c r="D15646" s="222" t="s">
        <v>167</v>
      </c>
      <c r="E15646" s="199" t="s">
        <v>176</v>
      </c>
      <c r="F15646" s="200"/>
      <c r="G15646" s="200"/>
      <c r="H15646" s="200"/>
      <c r="I15646" s="200">
        <v>45901</v>
      </c>
      <c r="J15646" s="143">
        <f t="shared" si="244"/>
        <v>45901</v>
      </c>
      <c r="K15646" s="202">
        <v>3.5</v>
      </c>
      <c r="L15646" s="284" t="s">
        <v>11427</v>
      </c>
      <c r="M15646" s="223" t="s">
        <v>8304</v>
      </c>
      <c r="N15646" s="203"/>
      <c r="O15646" s="222" t="s">
        <v>326</v>
      </c>
    </row>
    <row r="15647" spans="1:15" ht="29.25" customHeight="1">
      <c r="A15647" s="221" t="s">
        <v>2860</v>
      </c>
      <c r="B15647" s="221" t="s">
        <v>795</v>
      </c>
      <c r="C15647" s="222" t="s">
        <v>796</v>
      </c>
      <c r="D15647" s="222" t="s">
        <v>167</v>
      </c>
      <c r="E15647" s="199" t="s">
        <v>163</v>
      </c>
      <c r="F15647" s="200" t="s">
        <v>3135</v>
      </c>
      <c r="G15647" s="200" t="s">
        <v>3136</v>
      </c>
      <c r="H15647" s="200" t="s">
        <v>3152</v>
      </c>
      <c r="I15647" s="200">
        <v>45901</v>
      </c>
      <c r="J15647" s="143">
        <f t="shared" si="244"/>
        <v>45901</v>
      </c>
      <c r="K15647" s="202">
        <v>4.5</v>
      </c>
      <c r="L15647" s="285" t="s">
        <v>11426</v>
      </c>
      <c r="M15647" s="223"/>
      <c r="N15647" s="203">
        <v>13.5</v>
      </c>
      <c r="O15647" s="222" t="s">
        <v>968</v>
      </c>
    </row>
    <row r="15648" spans="1:15" ht="29.25" customHeight="1">
      <c r="A15648" s="221" t="s">
        <v>2860</v>
      </c>
      <c r="B15648" s="221" t="s">
        <v>795</v>
      </c>
      <c r="C15648" s="222" t="s">
        <v>796</v>
      </c>
      <c r="D15648" s="222" t="s">
        <v>167</v>
      </c>
      <c r="E15648" s="199" t="s">
        <v>176</v>
      </c>
      <c r="F15648" s="200"/>
      <c r="G15648" s="200"/>
      <c r="H15648" s="200"/>
      <c r="I15648" s="200">
        <v>45902</v>
      </c>
      <c r="J15648" s="143">
        <f t="shared" si="244"/>
        <v>45902</v>
      </c>
      <c r="K15648" s="202">
        <v>8</v>
      </c>
      <c r="L15648" s="284" t="s">
        <v>11428</v>
      </c>
      <c r="M15648" s="223" t="s">
        <v>8304</v>
      </c>
      <c r="N15648" s="203"/>
      <c r="O15648" s="222" t="s">
        <v>326</v>
      </c>
    </row>
    <row r="15649" spans="1:15" ht="29.25" customHeight="1">
      <c r="A15649" s="221" t="s">
        <v>2860</v>
      </c>
      <c r="B15649" s="221" t="s">
        <v>795</v>
      </c>
      <c r="C15649" s="222" t="s">
        <v>796</v>
      </c>
      <c r="D15649" s="222" t="s">
        <v>167</v>
      </c>
      <c r="E15649" s="199" t="s">
        <v>165</v>
      </c>
      <c r="F15649" s="200"/>
      <c r="G15649" s="200"/>
      <c r="H15649" s="200"/>
      <c r="I15649" s="200">
        <v>45903</v>
      </c>
      <c r="J15649" s="143">
        <f t="shared" si="244"/>
        <v>45903</v>
      </c>
      <c r="K15649" s="202">
        <v>8</v>
      </c>
      <c r="L15649" s="285" t="s">
        <v>556</v>
      </c>
      <c r="M15649" s="223"/>
      <c r="N15649" s="203"/>
      <c r="O15649" s="222" t="s">
        <v>326</v>
      </c>
    </row>
    <row r="15650" spans="1:15" ht="29.25" customHeight="1">
      <c r="A15650" s="221" t="s">
        <v>2860</v>
      </c>
      <c r="B15650" s="221" t="s">
        <v>795</v>
      </c>
      <c r="C15650" s="222" t="s">
        <v>796</v>
      </c>
      <c r="D15650" s="222" t="s">
        <v>167</v>
      </c>
      <c r="E15650" s="199" t="s">
        <v>176</v>
      </c>
      <c r="F15650" s="200"/>
      <c r="G15650" s="200"/>
      <c r="H15650" s="200"/>
      <c r="I15650" s="200">
        <v>45904</v>
      </c>
      <c r="J15650" s="143">
        <f t="shared" si="244"/>
        <v>45904</v>
      </c>
      <c r="K15650" s="202">
        <v>7</v>
      </c>
      <c r="L15650" s="284" t="s">
        <v>11429</v>
      </c>
      <c r="M15650" s="223" t="s">
        <v>8304</v>
      </c>
      <c r="N15650" s="203"/>
      <c r="O15650" s="222" t="s">
        <v>326</v>
      </c>
    </row>
    <row r="15651" spans="1:15" ht="29.25" customHeight="1">
      <c r="A15651" s="221" t="s">
        <v>2860</v>
      </c>
      <c r="B15651" s="221" t="s">
        <v>795</v>
      </c>
      <c r="C15651" s="222" t="s">
        <v>796</v>
      </c>
      <c r="D15651" s="222" t="s">
        <v>167</v>
      </c>
      <c r="E15651" s="199" t="s">
        <v>178</v>
      </c>
      <c r="F15651" s="200"/>
      <c r="G15651" s="200"/>
      <c r="H15651" s="200"/>
      <c r="I15651" s="200">
        <v>45904</v>
      </c>
      <c r="J15651" s="143">
        <f t="shared" si="244"/>
        <v>45904</v>
      </c>
      <c r="K15651" s="202">
        <v>1</v>
      </c>
      <c r="L15651" s="285" t="s">
        <v>3400</v>
      </c>
      <c r="M15651" s="223"/>
      <c r="N15651" s="203"/>
      <c r="O15651" s="222" t="s">
        <v>326</v>
      </c>
    </row>
    <row r="15652" spans="1:15" ht="29.25" customHeight="1">
      <c r="A15652" s="221" t="s">
        <v>2860</v>
      </c>
      <c r="B15652" s="221" t="s">
        <v>795</v>
      </c>
      <c r="C15652" s="222" t="s">
        <v>796</v>
      </c>
      <c r="D15652" s="222" t="s">
        <v>167</v>
      </c>
      <c r="E15652" s="199" t="s">
        <v>165</v>
      </c>
      <c r="F15652" s="200"/>
      <c r="G15652" s="200"/>
      <c r="H15652" s="200"/>
      <c r="I15652" s="200">
        <v>45905</v>
      </c>
      <c r="J15652" s="143">
        <f t="shared" si="244"/>
        <v>45905</v>
      </c>
      <c r="K15652" s="202">
        <v>8</v>
      </c>
      <c r="L15652" s="285" t="s">
        <v>170</v>
      </c>
      <c r="M15652" s="223"/>
      <c r="N15652" s="203"/>
      <c r="O15652" s="222" t="s">
        <v>326</v>
      </c>
    </row>
    <row r="15653" spans="1:15" ht="29.25" customHeight="1">
      <c r="A15653" s="221" t="s">
        <v>2860</v>
      </c>
      <c r="B15653" s="221" t="s">
        <v>795</v>
      </c>
      <c r="C15653" s="222" t="s">
        <v>796</v>
      </c>
      <c r="D15653" s="222" t="s">
        <v>167</v>
      </c>
      <c r="E15653" s="199" t="s">
        <v>165</v>
      </c>
      <c r="F15653" s="200"/>
      <c r="G15653" s="200"/>
      <c r="H15653" s="200"/>
      <c r="I15653" s="200">
        <v>45908</v>
      </c>
      <c r="J15653" s="143">
        <f t="shared" si="244"/>
        <v>45908</v>
      </c>
      <c r="K15653" s="202">
        <v>8</v>
      </c>
      <c r="L15653" s="285" t="s">
        <v>170</v>
      </c>
      <c r="M15653" s="223"/>
      <c r="N15653" s="203"/>
      <c r="O15653" s="222" t="s">
        <v>326</v>
      </c>
    </row>
    <row r="15654" spans="1:15" ht="29.25" customHeight="1">
      <c r="A15654" s="221" t="s">
        <v>2860</v>
      </c>
      <c r="B15654" s="221" t="s">
        <v>795</v>
      </c>
      <c r="C15654" s="222" t="s">
        <v>796</v>
      </c>
      <c r="D15654" s="222" t="s">
        <v>167</v>
      </c>
      <c r="E15654" s="199" t="s">
        <v>165</v>
      </c>
      <c r="F15654" s="200"/>
      <c r="G15654" s="200"/>
      <c r="H15654" s="200"/>
      <c r="I15654" s="200">
        <v>45909</v>
      </c>
      <c r="J15654" s="143">
        <f t="shared" si="244"/>
        <v>45909</v>
      </c>
      <c r="K15654" s="202">
        <v>8</v>
      </c>
      <c r="L15654" s="285" t="s">
        <v>170</v>
      </c>
      <c r="M15654" s="223"/>
      <c r="N15654" s="203"/>
      <c r="O15654" s="222" t="s">
        <v>326</v>
      </c>
    </row>
    <row r="15655" spans="1:15" ht="29.25" customHeight="1">
      <c r="A15655" s="221" t="s">
        <v>2860</v>
      </c>
      <c r="B15655" s="221" t="s">
        <v>795</v>
      </c>
      <c r="C15655" s="222" t="s">
        <v>796</v>
      </c>
      <c r="D15655" s="222" t="s">
        <v>167</v>
      </c>
      <c r="E15655" s="199" t="s">
        <v>165</v>
      </c>
      <c r="F15655" s="200"/>
      <c r="G15655" s="200"/>
      <c r="H15655" s="200"/>
      <c r="I15655" s="200">
        <v>45910</v>
      </c>
      <c r="J15655" s="143">
        <f t="shared" si="244"/>
        <v>45910</v>
      </c>
      <c r="K15655" s="202">
        <v>8</v>
      </c>
      <c r="L15655" s="285" t="s">
        <v>170</v>
      </c>
      <c r="M15655" s="223"/>
      <c r="N15655" s="203"/>
      <c r="O15655" s="222" t="s">
        <v>326</v>
      </c>
    </row>
    <row r="15656" spans="1:15" ht="29.25" customHeight="1">
      <c r="A15656" s="221" t="s">
        <v>2860</v>
      </c>
      <c r="B15656" s="221" t="s">
        <v>795</v>
      </c>
      <c r="C15656" s="222" t="s">
        <v>796</v>
      </c>
      <c r="D15656" s="222" t="s">
        <v>167</v>
      </c>
      <c r="E15656" s="199" t="s">
        <v>166</v>
      </c>
      <c r="F15656" s="200"/>
      <c r="G15656" s="200"/>
      <c r="H15656" s="200"/>
      <c r="I15656" s="200">
        <v>45911</v>
      </c>
      <c r="J15656" s="143">
        <f t="shared" si="244"/>
        <v>45911</v>
      </c>
      <c r="K15656" s="202">
        <v>2</v>
      </c>
      <c r="L15656" s="285" t="s">
        <v>453</v>
      </c>
      <c r="M15656" s="223"/>
      <c r="N15656" s="203"/>
      <c r="O15656" s="222" t="s">
        <v>326</v>
      </c>
    </row>
    <row r="15657" spans="1:15" ht="29.25" customHeight="1">
      <c r="A15657" s="221" t="s">
        <v>2860</v>
      </c>
      <c r="B15657" s="221" t="s">
        <v>795</v>
      </c>
      <c r="C15657" s="222" t="s">
        <v>796</v>
      </c>
      <c r="D15657" s="222" t="s">
        <v>167</v>
      </c>
      <c r="E15657" s="199" t="s">
        <v>176</v>
      </c>
      <c r="F15657" s="200"/>
      <c r="G15657" s="200"/>
      <c r="H15657" s="200"/>
      <c r="I15657" s="200">
        <v>45911</v>
      </c>
      <c r="J15657" s="143">
        <f t="shared" si="244"/>
        <v>45911</v>
      </c>
      <c r="K15657" s="202">
        <v>4</v>
      </c>
      <c r="L15657" s="284" t="s">
        <v>11594</v>
      </c>
      <c r="M15657" s="223" t="s">
        <v>8304</v>
      </c>
      <c r="N15657" s="203"/>
      <c r="O15657" s="222" t="s">
        <v>326</v>
      </c>
    </row>
    <row r="15658" spans="1:15" ht="29.25" customHeight="1">
      <c r="A15658" s="221" t="s">
        <v>2860</v>
      </c>
      <c r="B15658" s="221" t="s">
        <v>795</v>
      </c>
      <c r="C15658" s="222" t="s">
        <v>796</v>
      </c>
      <c r="D15658" s="222" t="s">
        <v>167</v>
      </c>
      <c r="E15658" s="199" t="s">
        <v>163</v>
      </c>
      <c r="F15658" s="200" t="s">
        <v>4557</v>
      </c>
      <c r="G15658" s="200" t="s">
        <v>4558</v>
      </c>
      <c r="H15658" s="200" t="s">
        <v>49</v>
      </c>
      <c r="I15658" s="200">
        <v>45911</v>
      </c>
      <c r="J15658" s="143">
        <f t="shared" si="244"/>
        <v>45911</v>
      </c>
      <c r="K15658" s="202">
        <v>2</v>
      </c>
      <c r="L15658" s="284" t="s">
        <v>11595</v>
      </c>
      <c r="M15658" s="223"/>
      <c r="N15658" s="203">
        <v>3.1666666666666701</v>
      </c>
      <c r="O15658" s="222" t="s">
        <v>939</v>
      </c>
    </row>
    <row r="15659" spans="1:15" ht="29.25" customHeight="1">
      <c r="A15659" s="221" t="s">
        <v>2860</v>
      </c>
      <c r="B15659" s="221" t="s">
        <v>795</v>
      </c>
      <c r="C15659" s="222" t="s">
        <v>796</v>
      </c>
      <c r="D15659" s="222" t="s">
        <v>167</v>
      </c>
      <c r="E15659" s="199" t="s">
        <v>176</v>
      </c>
      <c r="F15659" s="200"/>
      <c r="G15659" s="200"/>
      <c r="H15659" s="200"/>
      <c r="I15659" s="200">
        <v>45912</v>
      </c>
      <c r="J15659" s="143">
        <f t="shared" si="244"/>
        <v>45912</v>
      </c>
      <c r="K15659" s="202">
        <v>8</v>
      </c>
      <c r="L15659" s="284" t="s">
        <v>11594</v>
      </c>
      <c r="M15659" s="223" t="s">
        <v>8304</v>
      </c>
      <c r="N15659" s="203"/>
      <c r="O15659" s="222" t="s">
        <v>326</v>
      </c>
    </row>
    <row r="15660" spans="1:15" ht="29.25" customHeight="1">
      <c r="A15660" s="221" t="s">
        <v>2860</v>
      </c>
      <c r="B15660" s="221" t="s">
        <v>795</v>
      </c>
      <c r="C15660" s="222" t="s">
        <v>796</v>
      </c>
      <c r="D15660" s="222" t="s">
        <v>167</v>
      </c>
      <c r="E15660" s="199" t="s">
        <v>176</v>
      </c>
      <c r="F15660" s="200"/>
      <c r="G15660" s="200"/>
      <c r="H15660" s="200"/>
      <c r="I15660" s="200">
        <v>45915</v>
      </c>
      <c r="J15660" s="143">
        <f t="shared" si="244"/>
        <v>45915</v>
      </c>
      <c r="K15660" s="202">
        <v>4</v>
      </c>
      <c r="L15660" s="284" t="s">
        <v>11596</v>
      </c>
      <c r="M15660" s="223" t="s">
        <v>8304</v>
      </c>
      <c r="N15660" s="203"/>
      <c r="O15660" s="222" t="s">
        <v>326</v>
      </c>
    </row>
    <row r="15661" spans="1:15" ht="29.25" customHeight="1">
      <c r="A15661" s="221" t="s">
        <v>2860</v>
      </c>
      <c r="B15661" s="221" t="s">
        <v>795</v>
      </c>
      <c r="C15661" s="222" t="s">
        <v>796</v>
      </c>
      <c r="D15661" s="222" t="s">
        <v>167</v>
      </c>
      <c r="E15661" s="199" t="s">
        <v>163</v>
      </c>
      <c r="F15661" s="200" t="s">
        <v>4557</v>
      </c>
      <c r="G15661" s="200" t="s">
        <v>4558</v>
      </c>
      <c r="H15661" s="200" t="s">
        <v>49</v>
      </c>
      <c r="I15661" s="200">
        <v>45915</v>
      </c>
      <c r="J15661" s="143">
        <f t="shared" si="244"/>
        <v>45915</v>
      </c>
      <c r="K15661" s="202">
        <v>4</v>
      </c>
      <c r="L15661" s="284" t="s">
        <v>11597</v>
      </c>
      <c r="M15661" s="223"/>
      <c r="N15661" s="203">
        <v>3.1666666666666701</v>
      </c>
      <c r="O15661" s="222" t="s">
        <v>939</v>
      </c>
    </row>
    <row r="15662" spans="1:15" ht="29.25" customHeight="1">
      <c r="A15662" s="221" t="s">
        <v>2860</v>
      </c>
      <c r="B15662" s="221" t="s">
        <v>795</v>
      </c>
      <c r="C15662" s="222" t="s">
        <v>796</v>
      </c>
      <c r="D15662" s="222" t="s">
        <v>167</v>
      </c>
      <c r="E15662" s="199" t="s">
        <v>176</v>
      </c>
      <c r="F15662" s="200"/>
      <c r="G15662" s="200"/>
      <c r="H15662" s="200"/>
      <c r="I15662" s="200">
        <v>45916</v>
      </c>
      <c r="J15662" s="143">
        <f t="shared" si="244"/>
        <v>45916</v>
      </c>
      <c r="K15662" s="202">
        <v>8</v>
      </c>
      <c r="L15662" s="284" t="s">
        <v>11598</v>
      </c>
      <c r="M15662" s="223" t="s">
        <v>8304</v>
      </c>
      <c r="N15662" s="203"/>
      <c r="O15662" s="222" t="s">
        <v>326</v>
      </c>
    </row>
    <row r="15663" spans="1:15" ht="29.25" customHeight="1">
      <c r="A15663" s="221" t="s">
        <v>2860</v>
      </c>
      <c r="B15663" s="221" t="s">
        <v>795</v>
      </c>
      <c r="C15663" s="222" t="s">
        <v>796</v>
      </c>
      <c r="D15663" s="222" t="s">
        <v>167</v>
      </c>
      <c r="E15663" s="199" t="s">
        <v>165</v>
      </c>
      <c r="F15663" s="200"/>
      <c r="G15663" s="200"/>
      <c r="H15663" s="200"/>
      <c r="I15663" s="200">
        <v>45917</v>
      </c>
      <c r="J15663" s="143">
        <f t="shared" si="244"/>
        <v>45917</v>
      </c>
      <c r="K15663" s="202">
        <v>4</v>
      </c>
      <c r="L15663" s="285" t="s">
        <v>11772</v>
      </c>
      <c r="M15663" s="223"/>
      <c r="N15663" s="203"/>
      <c r="O15663" s="222" t="s">
        <v>326</v>
      </c>
    </row>
    <row r="15664" spans="1:15" ht="29.25" customHeight="1">
      <c r="A15664" s="221" t="s">
        <v>2860</v>
      </c>
      <c r="B15664" s="221" t="s">
        <v>795</v>
      </c>
      <c r="C15664" s="222" t="s">
        <v>796</v>
      </c>
      <c r="D15664" s="222" t="s">
        <v>167</v>
      </c>
      <c r="E15664" s="199" t="s">
        <v>176</v>
      </c>
      <c r="F15664" s="200"/>
      <c r="G15664" s="200"/>
      <c r="H15664" s="200"/>
      <c r="I15664" s="200">
        <v>45917</v>
      </c>
      <c r="J15664" s="143">
        <f t="shared" si="244"/>
        <v>45917</v>
      </c>
      <c r="K15664" s="202">
        <v>4</v>
      </c>
      <c r="L15664" s="284" t="s">
        <v>11774</v>
      </c>
      <c r="M15664" s="223" t="s">
        <v>8304</v>
      </c>
      <c r="N15664" s="203"/>
      <c r="O15664" s="222" t="s">
        <v>326</v>
      </c>
    </row>
    <row r="15665" spans="1:15" ht="29.25" customHeight="1">
      <c r="A15665" s="221" t="s">
        <v>2860</v>
      </c>
      <c r="B15665" s="221" t="s">
        <v>795</v>
      </c>
      <c r="C15665" s="222" t="s">
        <v>796</v>
      </c>
      <c r="D15665" s="222" t="s">
        <v>167</v>
      </c>
      <c r="E15665" s="199" t="s">
        <v>163</v>
      </c>
      <c r="F15665" s="200" t="s">
        <v>4557</v>
      </c>
      <c r="G15665" s="200" t="s">
        <v>4558</v>
      </c>
      <c r="H15665" s="200" t="s">
        <v>49</v>
      </c>
      <c r="I15665" s="200">
        <v>45917</v>
      </c>
      <c r="J15665" s="143">
        <f t="shared" si="244"/>
        <v>45917</v>
      </c>
      <c r="K15665" s="202">
        <v>0.5</v>
      </c>
      <c r="L15665" s="284" t="s">
        <v>11773</v>
      </c>
      <c r="M15665" s="223"/>
      <c r="N15665" s="203">
        <v>3.1666666666666701</v>
      </c>
      <c r="O15665" s="222" t="s">
        <v>939</v>
      </c>
    </row>
    <row r="15666" spans="1:15" ht="29.25" customHeight="1">
      <c r="A15666" s="221" t="s">
        <v>2860</v>
      </c>
      <c r="B15666" s="221" t="s">
        <v>795</v>
      </c>
      <c r="C15666" s="222" t="s">
        <v>796</v>
      </c>
      <c r="D15666" s="222" t="s">
        <v>167</v>
      </c>
      <c r="E15666" s="199" t="s">
        <v>178</v>
      </c>
      <c r="F15666" s="200"/>
      <c r="G15666" s="200"/>
      <c r="H15666" s="200"/>
      <c r="I15666" s="200">
        <v>45918</v>
      </c>
      <c r="J15666" s="143">
        <f t="shared" si="244"/>
        <v>45918</v>
      </c>
      <c r="K15666" s="202">
        <v>1</v>
      </c>
      <c r="L15666" s="284" t="s">
        <v>11775</v>
      </c>
      <c r="M15666" s="223"/>
      <c r="N15666" s="203"/>
      <c r="O15666" s="222" t="s">
        <v>326</v>
      </c>
    </row>
    <row r="15667" spans="1:15" ht="29.25" customHeight="1">
      <c r="A15667" s="221" t="s">
        <v>2860</v>
      </c>
      <c r="B15667" s="221" t="s">
        <v>795</v>
      </c>
      <c r="C15667" s="222" t="s">
        <v>796</v>
      </c>
      <c r="D15667" s="222" t="s">
        <v>167</v>
      </c>
      <c r="E15667" s="199" t="s">
        <v>176</v>
      </c>
      <c r="F15667" s="200"/>
      <c r="G15667" s="200"/>
      <c r="H15667" s="200"/>
      <c r="I15667" s="200">
        <v>45918</v>
      </c>
      <c r="J15667" s="143">
        <f t="shared" si="244"/>
        <v>45918</v>
      </c>
      <c r="K15667" s="202">
        <v>6</v>
      </c>
      <c r="L15667" s="284" t="s">
        <v>11777</v>
      </c>
      <c r="M15667" s="223" t="s">
        <v>8304</v>
      </c>
      <c r="N15667" s="203"/>
      <c r="O15667" s="222" t="s">
        <v>326</v>
      </c>
    </row>
    <row r="15668" spans="1:15" ht="29.25" customHeight="1">
      <c r="A15668" s="221" t="s">
        <v>2860</v>
      </c>
      <c r="B15668" s="221" t="s">
        <v>795</v>
      </c>
      <c r="C15668" s="222" t="s">
        <v>796</v>
      </c>
      <c r="D15668" s="222" t="s">
        <v>167</v>
      </c>
      <c r="E15668" s="199" t="s">
        <v>163</v>
      </c>
      <c r="F15668" s="200" t="s">
        <v>4557</v>
      </c>
      <c r="G15668" s="200" t="s">
        <v>4558</v>
      </c>
      <c r="H15668" s="200" t="s">
        <v>49</v>
      </c>
      <c r="I15668" s="200">
        <v>45918</v>
      </c>
      <c r="J15668" s="143">
        <f t="shared" si="244"/>
        <v>45918</v>
      </c>
      <c r="K15668" s="202">
        <v>1</v>
      </c>
      <c r="L15668" s="284" t="s">
        <v>11776</v>
      </c>
      <c r="M15668" s="223"/>
      <c r="N15668" s="203">
        <v>3.1666666666666701</v>
      </c>
      <c r="O15668" s="222" t="s">
        <v>939</v>
      </c>
    </row>
    <row r="15669" spans="1:15" ht="29.25" customHeight="1">
      <c r="A15669" s="221" t="s">
        <v>2860</v>
      </c>
      <c r="B15669" s="221" t="s">
        <v>795</v>
      </c>
      <c r="C15669" s="222" t="s">
        <v>796</v>
      </c>
      <c r="D15669" s="222" t="s">
        <v>167</v>
      </c>
      <c r="E15669" s="199" t="s">
        <v>176</v>
      </c>
      <c r="F15669" s="200"/>
      <c r="G15669" s="200"/>
      <c r="H15669" s="200"/>
      <c r="I15669" s="200">
        <v>45919</v>
      </c>
      <c r="J15669" s="143">
        <f t="shared" si="244"/>
        <v>45919</v>
      </c>
      <c r="K15669" s="202">
        <v>8</v>
      </c>
      <c r="L15669" s="284" t="s">
        <v>11778</v>
      </c>
      <c r="M15669" s="223" t="s">
        <v>8304</v>
      </c>
      <c r="N15669" s="203"/>
      <c r="O15669" s="222" t="s">
        <v>326</v>
      </c>
    </row>
    <row r="15670" spans="1:15" ht="29.25" customHeight="1">
      <c r="A15670" s="221" t="s">
        <v>2860</v>
      </c>
      <c r="B15670" s="221" t="s">
        <v>795</v>
      </c>
      <c r="C15670" s="222" t="s">
        <v>796</v>
      </c>
      <c r="D15670" s="222" t="s">
        <v>167</v>
      </c>
      <c r="E15670" s="199" t="s">
        <v>176</v>
      </c>
      <c r="F15670" s="200"/>
      <c r="G15670" s="200"/>
      <c r="H15670" s="200"/>
      <c r="I15670" s="200">
        <v>45922</v>
      </c>
      <c r="J15670" s="143">
        <f t="shared" si="244"/>
        <v>45922</v>
      </c>
      <c r="K15670" s="202">
        <v>8</v>
      </c>
      <c r="L15670" s="284" t="s">
        <v>11779</v>
      </c>
      <c r="M15670" s="223" t="s">
        <v>8304</v>
      </c>
      <c r="N15670" s="203"/>
      <c r="O15670" s="222" t="s">
        <v>326</v>
      </c>
    </row>
    <row r="15671" spans="1:15" ht="29.25" customHeight="1">
      <c r="A15671" s="221" t="s">
        <v>2860</v>
      </c>
      <c r="B15671" s="221" t="s">
        <v>795</v>
      </c>
      <c r="C15671" s="222" t="s">
        <v>796</v>
      </c>
      <c r="D15671" s="222" t="s">
        <v>167</v>
      </c>
      <c r="E15671" s="199" t="s">
        <v>176</v>
      </c>
      <c r="F15671" s="200"/>
      <c r="G15671" s="200"/>
      <c r="H15671" s="200"/>
      <c r="I15671" s="200">
        <v>45923</v>
      </c>
      <c r="J15671" s="143">
        <f t="shared" si="244"/>
        <v>45923</v>
      </c>
      <c r="K15671" s="202">
        <v>8</v>
      </c>
      <c r="L15671" s="284" t="s">
        <v>11913</v>
      </c>
      <c r="M15671" s="223" t="s">
        <v>8304</v>
      </c>
      <c r="N15671" s="203"/>
      <c r="O15671" s="222" t="s">
        <v>326</v>
      </c>
    </row>
    <row r="15672" spans="1:15" ht="29.25" customHeight="1">
      <c r="A15672" s="221" t="s">
        <v>2860</v>
      </c>
      <c r="B15672" s="221" t="s">
        <v>795</v>
      </c>
      <c r="C15672" s="222" t="s">
        <v>796</v>
      </c>
      <c r="D15672" s="222" t="s">
        <v>167</v>
      </c>
      <c r="E15672" s="199" t="s">
        <v>165</v>
      </c>
      <c r="F15672" s="200"/>
      <c r="G15672" s="200"/>
      <c r="H15672" s="200"/>
      <c r="I15672" s="200">
        <v>45924</v>
      </c>
      <c r="J15672" s="143">
        <f t="shared" si="244"/>
        <v>45924</v>
      </c>
      <c r="K15672" s="202">
        <v>8</v>
      </c>
      <c r="L15672" s="284" t="s">
        <v>1062</v>
      </c>
      <c r="M15672" s="223"/>
      <c r="N15672" s="203"/>
      <c r="O15672" s="222" t="s">
        <v>326</v>
      </c>
    </row>
    <row r="15673" spans="1:15" ht="29.25" customHeight="1">
      <c r="A15673" s="221" t="s">
        <v>2860</v>
      </c>
      <c r="B15673" s="221" t="s">
        <v>795</v>
      </c>
      <c r="C15673" s="222" t="s">
        <v>796</v>
      </c>
      <c r="D15673" s="222" t="s">
        <v>167</v>
      </c>
      <c r="E15673" s="199" t="s">
        <v>176</v>
      </c>
      <c r="F15673" s="200"/>
      <c r="G15673" s="200"/>
      <c r="H15673" s="200"/>
      <c r="I15673" s="200">
        <v>45925</v>
      </c>
      <c r="J15673" s="143">
        <f t="shared" si="244"/>
        <v>45925</v>
      </c>
      <c r="K15673" s="202">
        <v>7</v>
      </c>
      <c r="L15673" s="285" t="s">
        <v>11914</v>
      </c>
      <c r="M15673" s="223" t="s">
        <v>8304</v>
      </c>
      <c r="N15673" s="203"/>
      <c r="O15673" s="222" t="s">
        <v>326</v>
      </c>
    </row>
    <row r="15674" spans="1:15" ht="29.25" customHeight="1">
      <c r="A15674" s="221" t="s">
        <v>2860</v>
      </c>
      <c r="B15674" s="221" t="s">
        <v>795</v>
      </c>
      <c r="C15674" s="222" t="s">
        <v>796</v>
      </c>
      <c r="D15674" s="222" t="s">
        <v>167</v>
      </c>
      <c r="E15674" s="199" t="s">
        <v>178</v>
      </c>
      <c r="F15674" s="200"/>
      <c r="G15674" s="200"/>
      <c r="H15674" s="200"/>
      <c r="I15674" s="200">
        <v>45925</v>
      </c>
      <c r="J15674" s="143">
        <f t="shared" si="244"/>
        <v>45925</v>
      </c>
      <c r="K15674" s="202">
        <v>1</v>
      </c>
      <c r="L15674" s="285" t="s">
        <v>218</v>
      </c>
      <c r="M15674" s="223"/>
      <c r="N15674" s="203"/>
      <c r="O15674" s="222" t="s">
        <v>326</v>
      </c>
    </row>
    <row r="15675" spans="1:15" ht="29.25" customHeight="1">
      <c r="A15675" s="221" t="s">
        <v>2860</v>
      </c>
      <c r="B15675" s="221" t="s">
        <v>795</v>
      </c>
      <c r="C15675" s="222" t="s">
        <v>796</v>
      </c>
      <c r="D15675" s="222" t="s">
        <v>167</v>
      </c>
      <c r="E15675" s="199" t="s">
        <v>176</v>
      </c>
      <c r="F15675" s="200"/>
      <c r="G15675" s="200"/>
      <c r="H15675" s="200"/>
      <c r="I15675" s="200">
        <v>45926</v>
      </c>
      <c r="J15675" s="143">
        <f t="shared" si="244"/>
        <v>45926</v>
      </c>
      <c r="K15675" s="202">
        <v>6</v>
      </c>
      <c r="L15675" s="284" t="s">
        <v>11774</v>
      </c>
      <c r="M15675" s="223" t="s">
        <v>8304</v>
      </c>
      <c r="N15675" s="203"/>
      <c r="O15675" s="222" t="s">
        <v>326</v>
      </c>
    </row>
    <row r="15676" spans="1:15" ht="29.25" customHeight="1">
      <c r="A15676" s="221" t="s">
        <v>2860</v>
      </c>
      <c r="B15676" s="221" t="s">
        <v>795</v>
      </c>
      <c r="C15676" s="222" t="s">
        <v>796</v>
      </c>
      <c r="D15676" s="222" t="s">
        <v>167</v>
      </c>
      <c r="E15676" s="199" t="s">
        <v>163</v>
      </c>
      <c r="F15676" s="200" t="s">
        <v>7923</v>
      </c>
      <c r="G15676" s="200" t="s">
        <v>7924</v>
      </c>
      <c r="H15676" s="200" t="s">
        <v>8144</v>
      </c>
      <c r="I15676" s="200">
        <v>45926</v>
      </c>
      <c r="J15676" s="143">
        <f t="shared" si="244"/>
        <v>45926</v>
      </c>
      <c r="K15676" s="202">
        <v>2</v>
      </c>
      <c r="L15676" s="285" t="s">
        <v>11915</v>
      </c>
      <c r="M15676" s="223"/>
      <c r="N15676" s="203">
        <v>0.234375</v>
      </c>
      <c r="O15676" s="222" t="s">
        <v>961</v>
      </c>
    </row>
    <row r="15677" spans="1:15" ht="29.25" customHeight="1">
      <c r="A15677" s="221" t="s">
        <v>2860</v>
      </c>
      <c r="B15677" s="221" t="s">
        <v>795</v>
      </c>
      <c r="C15677" s="222" t="s">
        <v>796</v>
      </c>
      <c r="D15677" s="222" t="s">
        <v>167</v>
      </c>
      <c r="E15677" s="199" t="s">
        <v>165</v>
      </c>
      <c r="F15677" s="200"/>
      <c r="G15677" s="200"/>
      <c r="H15677" s="200"/>
      <c r="I15677" s="200">
        <v>45933</v>
      </c>
      <c r="J15677" s="143">
        <f t="shared" si="244"/>
        <v>45933</v>
      </c>
      <c r="K15677" s="202">
        <v>4.5</v>
      </c>
      <c r="L15677" s="284" t="s">
        <v>1064</v>
      </c>
      <c r="M15677" s="223"/>
      <c r="N15677" s="203"/>
      <c r="O15677" s="222" t="s">
        <v>326</v>
      </c>
    </row>
    <row r="15678" spans="1:15" ht="29.25" customHeight="1">
      <c r="A15678" s="221" t="s">
        <v>2860</v>
      </c>
      <c r="B15678" s="221" t="s">
        <v>795</v>
      </c>
      <c r="C15678" s="222" t="s">
        <v>796</v>
      </c>
      <c r="D15678" s="222" t="s">
        <v>167</v>
      </c>
      <c r="E15678" s="199" t="s">
        <v>165</v>
      </c>
      <c r="F15678" s="200"/>
      <c r="G15678" s="200"/>
      <c r="H15678" s="200"/>
      <c r="I15678" s="200">
        <v>45937</v>
      </c>
      <c r="J15678" s="143">
        <f t="shared" si="244"/>
        <v>45937</v>
      </c>
      <c r="K15678" s="202">
        <v>8</v>
      </c>
      <c r="L15678" s="285" t="s">
        <v>1275</v>
      </c>
      <c r="M15678" s="223" t="s">
        <v>8304</v>
      </c>
      <c r="N15678" s="203"/>
      <c r="O15678" s="222" t="s">
        <v>326</v>
      </c>
    </row>
    <row r="15679" spans="1:15" ht="29.25" customHeight="1">
      <c r="A15679" s="221" t="s">
        <v>2860</v>
      </c>
      <c r="B15679" s="221" t="s">
        <v>795</v>
      </c>
      <c r="C15679" s="222" t="s">
        <v>796</v>
      </c>
      <c r="D15679" s="222" t="s">
        <v>167</v>
      </c>
      <c r="E15679" s="199" t="s">
        <v>165</v>
      </c>
      <c r="F15679" s="200"/>
      <c r="G15679" s="200"/>
      <c r="H15679" s="200"/>
      <c r="I15679" s="200">
        <v>45938</v>
      </c>
      <c r="J15679" s="143">
        <f t="shared" si="244"/>
        <v>45938</v>
      </c>
      <c r="K15679" s="202">
        <v>8</v>
      </c>
      <c r="L15679" s="285" t="s">
        <v>1275</v>
      </c>
      <c r="M15679" s="223"/>
      <c r="N15679" s="203"/>
      <c r="O15679" s="222" t="s">
        <v>326</v>
      </c>
    </row>
    <row r="15680" spans="1:15" ht="29.25" customHeight="1">
      <c r="A15680" s="221" t="s">
        <v>2860</v>
      </c>
      <c r="B15680" s="221" t="s">
        <v>795</v>
      </c>
      <c r="C15680" s="222" t="s">
        <v>796</v>
      </c>
      <c r="D15680" s="222" t="s">
        <v>167</v>
      </c>
      <c r="E15680" s="199" t="s">
        <v>165</v>
      </c>
      <c r="F15680" s="200"/>
      <c r="G15680" s="200"/>
      <c r="H15680" s="200"/>
      <c r="I15680" s="200">
        <v>45939</v>
      </c>
      <c r="J15680" s="143">
        <f t="shared" si="244"/>
        <v>45939</v>
      </c>
      <c r="K15680" s="202">
        <v>8</v>
      </c>
      <c r="L15680" s="285" t="s">
        <v>1275</v>
      </c>
      <c r="M15680" s="223"/>
      <c r="N15680" s="203"/>
      <c r="O15680" s="222" t="s">
        <v>326</v>
      </c>
    </row>
    <row r="15681" spans="1:15" ht="29.25" customHeight="1">
      <c r="A15681" s="221" t="s">
        <v>2860</v>
      </c>
      <c r="B15681" s="221" t="s">
        <v>795</v>
      </c>
      <c r="C15681" s="222" t="s">
        <v>796</v>
      </c>
      <c r="D15681" s="222" t="s">
        <v>167</v>
      </c>
      <c r="E15681" s="199" t="s">
        <v>176</v>
      </c>
      <c r="F15681" s="200"/>
      <c r="G15681" s="200"/>
      <c r="H15681" s="200"/>
      <c r="I15681" s="200">
        <v>45943</v>
      </c>
      <c r="J15681" s="143">
        <f t="shared" si="244"/>
        <v>45943</v>
      </c>
      <c r="K15681" s="202">
        <v>4</v>
      </c>
      <c r="L15681" s="284" t="s">
        <v>12256</v>
      </c>
      <c r="M15681" s="223" t="s">
        <v>8304</v>
      </c>
      <c r="N15681" s="203"/>
      <c r="O15681" s="222" t="s">
        <v>326</v>
      </c>
    </row>
    <row r="15682" spans="1:15" ht="29.25" customHeight="1">
      <c r="A15682" s="221" t="s">
        <v>2860</v>
      </c>
      <c r="B15682" s="221" t="s">
        <v>795</v>
      </c>
      <c r="C15682" s="222" t="s">
        <v>796</v>
      </c>
      <c r="D15682" s="222" t="s">
        <v>167</v>
      </c>
      <c r="E15682" s="199" t="s">
        <v>178</v>
      </c>
      <c r="F15682" s="200"/>
      <c r="G15682" s="200"/>
      <c r="H15682" s="200"/>
      <c r="I15682" s="200">
        <v>45943</v>
      </c>
      <c r="J15682" s="143">
        <f t="shared" si="244"/>
        <v>45943</v>
      </c>
      <c r="K15682" s="202">
        <v>2</v>
      </c>
      <c r="L15682" s="284" t="s">
        <v>12257</v>
      </c>
      <c r="M15682" s="223"/>
      <c r="N15682" s="203"/>
      <c r="O15682" s="222" t="s">
        <v>326</v>
      </c>
    </row>
    <row r="15683" spans="1:15" ht="29.25" customHeight="1">
      <c r="A15683" s="221" t="s">
        <v>2860</v>
      </c>
      <c r="B15683" s="221" t="s">
        <v>795</v>
      </c>
      <c r="C15683" s="222" t="s">
        <v>796</v>
      </c>
      <c r="D15683" s="222" t="s">
        <v>167</v>
      </c>
      <c r="E15683" s="199" t="s">
        <v>163</v>
      </c>
      <c r="F15683" s="200" t="s">
        <v>4557</v>
      </c>
      <c r="G15683" s="200" t="s">
        <v>4558</v>
      </c>
      <c r="H15683" s="200" t="s">
        <v>90</v>
      </c>
      <c r="I15683" s="200">
        <v>45943</v>
      </c>
      <c r="J15683" s="143">
        <f t="shared" ref="J15683:J15746" si="245">I15683</f>
        <v>45943</v>
      </c>
      <c r="K15683" s="202">
        <v>2</v>
      </c>
      <c r="L15683" s="285" t="s">
        <v>12258</v>
      </c>
      <c r="M15683" s="223"/>
      <c r="N15683" s="203">
        <v>0.11</v>
      </c>
      <c r="O15683" s="222" t="s">
        <v>972</v>
      </c>
    </row>
    <row r="15684" spans="1:15" ht="29.25" customHeight="1">
      <c r="A15684" s="221" t="s">
        <v>2860</v>
      </c>
      <c r="B15684" s="221" t="s">
        <v>795</v>
      </c>
      <c r="C15684" s="222" t="s">
        <v>796</v>
      </c>
      <c r="D15684" s="222" t="s">
        <v>167</v>
      </c>
      <c r="E15684" s="199" t="s">
        <v>176</v>
      </c>
      <c r="F15684" s="200"/>
      <c r="G15684" s="200"/>
      <c r="H15684" s="200"/>
      <c r="I15684" s="200">
        <v>45944</v>
      </c>
      <c r="J15684" s="143">
        <f t="shared" si="245"/>
        <v>45944</v>
      </c>
      <c r="K15684" s="202">
        <v>8</v>
      </c>
      <c r="L15684" s="285" t="s">
        <v>12259</v>
      </c>
      <c r="M15684" s="223" t="s">
        <v>8304</v>
      </c>
      <c r="N15684" s="203"/>
      <c r="O15684" s="222" t="s">
        <v>326</v>
      </c>
    </row>
    <row r="15685" spans="1:15" ht="29.25" customHeight="1">
      <c r="A15685" s="221" t="s">
        <v>2860</v>
      </c>
      <c r="B15685" s="221" t="s">
        <v>795</v>
      </c>
      <c r="C15685" s="222" t="s">
        <v>796</v>
      </c>
      <c r="D15685" s="222" t="s">
        <v>167</v>
      </c>
      <c r="E15685" s="199" t="s">
        <v>176</v>
      </c>
      <c r="F15685" s="200"/>
      <c r="G15685" s="200"/>
      <c r="H15685" s="200"/>
      <c r="I15685" s="200">
        <v>45945</v>
      </c>
      <c r="J15685" s="143">
        <f t="shared" si="245"/>
        <v>45945</v>
      </c>
      <c r="K15685" s="202">
        <v>8</v>
      </c>
      <c r="L15685" s="284" t="s">
        <v>12481</v>
      </c>
      <c r="M15685" s="223" t="s">
        <v>8304</v>
      </c>
      <c r="N15685" s="203"/>
      <c r="O15685" s="222" t="s">
        <v>326</v>
      </c>
    </row>
    <row r="15686" spans="1:15" ht="29.25" customHeight="1">
      <c r="A15686" s="221" t="s">
        <v>2860</v>
      </c>
      <c r="B15686" s="221" t="s">
        <v>795</v>
      </c>
      <c r="C15686" s="222" t="s">
        <v>796</v>
      </c>
      <c r="D15686" s="222" t="s">
        <v>167</v>
      </c>
      <c r="E15686" s="199" t="s">
        <v>178</v>
      </c>
      <c r="F15686" s="200"/>
      <c r="G15686" s="200"/>
      <c r="H15686" s="200"/>
      <c r="I15686" s="200">
        <v>45946</v>
      </c>
      <c r="J15686" s="143">
        <f t="shared" si="245"/>
        <v>45946</v>
      </c>
      <c r="K15686" s="202">
        <v>1</v>
      </c>
      <c r="L15686" s="284" t="s">
        <v>12482</v>
      </c>
      <c r="M15686" s="223"/>
      <c r="N15686" s="203"/>
      <c r="O15686" s="222" t="s">
        <v>326</v>
      </c>
    </row>
    <row r="15687" spans="1:15" ht="29.25" customHeight="1">
      <c r="A15687" s="221" t="s">
        <v>2860</v>
      </c>
      <c r="B15687" s="221" t="s">
        <v>795</v>
      </c>
      <c r="C15687" s="222" t="s">
        <v>796</v>
      </c>
      <c r="D15687" s="222" t="s">
        <v>167</v>
      </c>
      <c r="E15687" s="199" t="s">
        <v>176</v>
      </c>
      <c r="F15687" s="200"/>
      <c r="G15687" s="200"/>
      <c r="H15687" s="200"/>
      <c r="I15687" s="200">
        <v>45946</v>
      </c>
      <c r="J15687" s="143">
        <f t="shared" si="245"/>
        <v>45946</v>
      </c>
      <c r="K15687" s="202">
        <v>7</v>
      </c>
      <c r="L15687" s="285" t="s">
        <v>12483</v>
      </c>
      <c r="M15687" s="223" t="s">
        <v>8304</v>
      </c>
      <c r="N15687" s="203"/>
      <c r="O15687" s="222" t="s">
        <v>326</v>
      </c>
    </row>
    <row r="15688" spans="1:15" ht="29.25" customHeight="1">
      <c r="A15688" s="221" t="s">
        <v>2860</v>
      </c>
      <c r="B15688" s="221" t="s">
        <v>795</v>
      </c>
      <c r="C15688" s="222" t="s">
        <v>796</v>
      </c>
      <c r="D15688" s="222" t="s">
        <v>167</v>
      </c>
      <c r="E15688" s="199" t="s">
        <v>176</v>
      </c>
      <c r="F15688" s="200"/>
      <c r="G15688" s="200"/>
      <c r="H15688" s="200"/>
      <c r="I15688" s="200">
        <v>45947</v>
      </c>
      <c r="J15688" s="143">
        <f t="shared" si="245"/>
        <v>45947</v>
      </c>
      <c r="K15688" s="202">
        <v>8</v>
      </c>
      <c r="L15688" s="284" t="s">
        <v>12484</v>
      </c>
      <c r="M15688" s="223" t="s">
        <v>8304</v>
      </c>
      <c r="N15688" s="203"/>
      <c r="O15688" s="222" t="s">
        <v>326</v>
      </c>
    </row>
    <row r="15689" spans="1:15" ht="29.25" customHeight="1">
      <c r="A15689" s="221" t="s">
        <v>2860</v>
      </c>
      <c r="B15689" s="221" t="s">
        <v>795</v>
      </c>
      <c r="C15689" s="222" t="s">
        <v>796</v>
      </c>
      <c r="D15689" s="222" t="s">
        <v>167</v>
      </c>
      <c r="E15689" s="199" t="s">
        <v>176</v>
      </c>
      <c r="F15689" s="200"/>
      <c r="G15689" s="200"/>
      <c r="H15689" s="200"/>
      <c r="I15689" s="200">
        <v>45950</v>
      </c>
      <c r="J15689" s="143">
        <f t="shared" si="245"/>
        <v>45950</v>
      </c>
      <c r="K15689" s="202">
        <v>8</v>
      </c>
      <c r="L15689" s="284" t="s">
        <v>12640</v>
      </c>
      <c r="M15689" s="223" t="s">
        <v>8304</v>
      </c>
      <c r="N15689" s="203"/>
      <c r="O15689" s="222" t="s">
        <v>326</v>
      </c>
    </row>
    <row r="15690" spans="1:15" ht="29.25" customHeight="1">
      <c r="A15690" s="221" t="s">
        <v>2860</v>
      </c>
      <c r="B15690" s="221" t="s">
        <v>795</v>
      </c>
      <c r="C15690" s="222" t="s">
        <v>796</v>
      </c>
      <c r="D15690" s="222" t="s">
        <v>167</v>
      </c>
      <c r="E15690" s="199" t="s">
        <v>163</v>
      </c>
      <c r="F15690" s="200" t="s">
        <v>4557</v>
      </c>
      <c r="G15690" s="200" t="s">
        <v>4558</v>
      </c>
      <c r="H15690" s="200"/>
      <c r="I15690" s="200">
        <v>45951</v>
      </c>
      <c r="J15690" s="143">
        <f t="shared" si="245"/>
        <v>45951</v>
      </c>
      <c r="K15690" s="202">
        <v>8</v>
      </c>
      <c r="L15690" s="284" t="s">
        <v>12641</v>
      </c>
      <c r="M15690" s="223"/>
      <c r="N15690" s="203"/>
      <c r="O15690" s="222" t="s">
        <v>326</v>
      </c>
    </row>
    <row r="15691" spans="1:15" ht="29.25" customHeight="1">
      <c r="A15691" s="221" t="s">
        <v>2860</v>
      </c>
      <c r="B15691" s="221" t="s">
        <v>795</v>
      </c>
      <c r="C15691" s="222" t="s">
        <v>796</v>
      </c>
      <c r="D15691" s="222" t="s">
        <v>167</v>
      </c>
      <c r="E15691" s="199" t="s">
        <v>165</v>
      </c>
      <c r="F15691" s="200"/>
      <c r="G15691" s="200"/>
      <c r="H15691" s="200"/>
      <c r="I15691" s="200">
        <v>45952</v>
      </c>
      <c r="J15691" s="143">
        <f t="shared" si="245"/>
        <v>45952</v>
      </c>
      <c r="K15691" s="202">
        <v>8</v>
      </c>
      <c r="L15691" s="285" t="s">
        <v>12642</v>
      </c>
      <c r="M15691" s="223"/>
      <c r="N15691" s="203"/>
      <c r="O15691" s="222" t="s">
        <v>326</v>
      </c>
    </row>
    <row r="15692" spans="1:15" ht="29.25" customHeight="1">
      <c r="A15692" s="221" t="s">
        <v>2860</v>
      </c>
      <c r="B15692" s="221" t="s">
        <v>795</v>
      </c>
      <c r="C15692" s="222" t="s">
        <v>796</v>
      </c>
      <c r="D15692" s="222" t="s">
        <v>167</v>
      </c>
      <c r="E15692" s="199" t="s">
        <v>178</v>
      </c>
      <c r="F15692" s="200"/>
      <c r="G15692" s="200"/>
      <c r="H15692" s="200"/>
      <c r="I15692" s="200">
        <v>45953</v>
      </c>
      <c r="J15692" s="143">
        <f t="shared" si="245"/>
        <v>45953</v>
      </c>
      <c r="K15692" s="202">
        <v>1</v>
      </c>
      <c r="L15692" s="284" t="s">
        <v>12643</v>
      </c>
      <c r="M15692" s="223"/>
      <c r="N15692" s="203"/>
      <c r="O15692" s="222" t="s">
        <v>326</v>
      </c>
    </row>
    <row r="15693" spans="1:15" ht="29.25" customHeight="1">
      <c r="A15693" s="221" t="s">
        <v>2860</v>
      </c>
      <c r="B15693" s="221" t="s">
        <v>795</v>
      </c>
      <c r="C15693" s="222" t="s">
        <v>796</v>
      </c>
      <c r="D15693" s="222" t="s">
        <v>167</v>
      </c>
      <c r="E15693" s="199" t="s">
        <v>176</v>
      </c>
      <c r="F15693" s="200"/>
      <c r="G15693" s="200"/>
      <c r="H15693" s="200"/>
      <c r="I15693" s="200">
        <v>45953</v>
      </c>
      <c r="J15693" s="143">
        <f t="shared" si="245"/>
        <v>45953</v>
      </c>
      <c r="K15693" s="202">
        <v>5</v>
      </c>
      <c r="L15693" s="284" t="s">
        <v>12645</v>
      </c>
      <c r="M15693" s="223"/>
      <c r="N15693" s="203"/>
      <c r="O15693" s="222" t="s">
        <v>326</v>
      </c>
    </row>
    <row r="15694" spans="1:15" ht="29.25" customHeight="1">
      <c r="A15694" s="221" t="s">
        <v>2860</v>
      </c>
      <c r="B15694" s="221" t="s">
        <v>795</v>
      </c>
      <c r="C15694" s="222" t="s">
        <v>796</v>
      </c>
      <c r="D15694" s="222" t="s">
        <v>167</v>
      </c>
      <c r="E15694" s="199" t="s">
        <v>166</v>
      </c>
      <c r="F15694" s="200"/>
      <c r="G15694" s="200"/>
      <c r="H15694" s="200"/>
      <c r="I15694" s="200">
        <v>45953</v>
      </c>
      <c r="J15694" s="143">
        <f t="shared" si="245"/>
        <v>45953</v>
      </c>
      <c r="K15694" s="202">
        <v>1</v>
      </c>
      <c r="L15694" s="285" t="s">
        <v>12646</v>
      </c>
      <c r="M15694" s="223"/>
      <c r="N15694" s="203"/>
      <c r="O15694" s="222" t="s">
        <v>326</v>
      </c>
    </row>
    <row r="15695" spans="1:15" ht="29.25" customHeight="1">
      <c r="A15695" s="221" t="s">
        <v>2860</v>
      </c>
      <c r="B15695" s="221" t="s">
        <v>795</v>
      </c>
      <c r="C15695" s="222" t="s">
        <v>796</v>
      </c>
      <c r="D15695" s="222" t="s">
        <v>167</v>
      </c>
      <c r="E15695" s="199" t="s">
        <v>163</v>
      </c>
      <c r="F15695" s="200" t="s">
        <v>3135</v>
      </c>
      <c r="G15695" s="200" t="s">
        <v>3136</v>
      </c>
      <c r="H15695" s="200" t="s">
        <v>3152</v>
      </c>
      <c r="I15695" s="200">
        <v>45953</v>
      </c>
      <c r="J15695" s="143">
        <f t="shared" si="245"/>
        <v>45953</v>
      </c>
      <c r="K15695" s="202">
        <v>1</v>
      </c>
      <c r="L15695" s="285" t="s">
        <v>12644</v>
      </c>
      <c r="M15695" s="223"/>
      <c r="N15695" s="203">
        <v>13.5</v>
      </c>
      <c r="O15695" s="222" t="s">
        <v>968</v>
      </c>
    </row>
    <row r="15696" spans="1:15" ht="29.25" customHeight="1">
      <c r="A15696" s="221" t="s">
        <v>2860</v>
      </c>
      <c r="B15696" s="221" t="s">
        <v>795</v>
      </c>
      <c r="C15696" s="222" t="s">
        <v>796</v>
      </c>
      <c r="D15696" s="222" t="s">
        <v>167</v>
      </c>
      <c r="E15696" s="199" t="s">
        <v>176</v>
      </c>
      <c r="F15696" s="200"/>
      <c r="G15696" s="200"/>
      <c r="H15696" s="200"/>
      <c r="I15696" s="200">
        <v>45957</v>
      </c>
      <c r="J15696" s="143">
        <f t="shared" si="245"/>
        <v>45957</v>
      </c>
      <c r="K15696" s="202">
        <v>8</v>
      </c>
      <c r="L15696" s="285" t="s">
        <v>12647</v>
      </c>
      <c r="M15696" s="223" t="s">
        <v>10054</v>
      </c>
      <c r="N15696" s="203"/>
      <c r="O15696" s="222" t="s">
        <v>326</v>
      </c>
    </row>
    <row r="15697" spans="1:15" ht="29.25" customHeight="1">
      <c r="A15697" s="221" t="s">
        <v>2860</v>
      </c>
      <c r="B15697" s="221" t="s">
        <v>795</v>
      </c>
      <c r="C15697" s="222" t="s">
        <v>796</v>
      </c>
      <c r="D15697" s="222" t="s">
        <v>167</v>
      </c>
      <c r="E15697" s="199" t="s">
        <v>176</v>
      </c>
      <c r="F15697" s="200"/>
      <c r="G15697" s="200"/>
      <c r="H15697" s="200"/>
      <c r="I15697" s="200">
        <v>45958</v>
      </c>
      <c r="J15697" s="143">
        <f t="shared" si="245"/>
        <v>45958</v>
      </c>
      <c r="K15697" s="202">
        <v>7</v>
      </c>
      <c r="L15697" s="284" t="s">
        <v>12648</v>
      </c>
      <c r="M15697" s="223" t="s">
        <v>10054</v>
      </c>
      <c r="N15697" s="203"/>
      <c r="O15697" s="222" t="s">
        <v>326</v>
      </c>
    </row>
    <row r="15698" spans="1:15" ht="29.25" customHeight="1">
      <c r="A15698" s="221" t="s">
        <v>2860</v>
      </c>
      <c r="B15698" s="221" t="s">
        <v>795</v>
      </c>
      <c r="C15698" s="222" t="s">
        <v>796</v>
      </c>
      <c r="D15698" s="222" t="s">
        <v>167</v>
      </c>
      <c r="E15698" s="199" t="s">
        <v>176</v>
      </c>
      <c r="F15698" s="200"/>
      <c r="G15698" s="200"/>
      <c r="H15698" s="200"/>
      <c r="I15698" s="200">
        <v>45958</v>
      </c>
      <c r="J15698" s="143">
        <f t="shared" si="245"/>
        <v>45958</v>
      </c>
      <c r="K15698" s="202">
        <v>1</v>
      </c>
      <c r="L15698" s="285" t="s">
        <v>12649</v>
      </c>
      <c r="M15698" s="223" t="s">
        <v>12650</v>
      </c>
      <c r="N15698" s="203"/>
      <c r="O15698" s="222" t="s">
        <v>326</v>
      </c>
    </row>
    <row r="15699" spans="1:15" ht="29.25" customHeight="1">
      <c r="A15699" s="221" t="s">
        <v>2860</v>
      </c>
      <c r="B15699" s="221" t="s">
        <v>795</v>
      </c>
      <c r="C15699" s="222" t="s">
        <v>796</v>
      </c>
      <c r="D15699" s="222" t="s">
        <v>167</v>
      </c>
      <c r="E15699" s="199" t="s">
        <v>176</v>
      </c>
      <c r="F15699" s="200"/>
      <c r="G15699" s="200"/>
      <c r="H15699" s="200"/>
      <c r="I15699" s="200">
        <v>45959</v>
      </c>
      <c r="J15699" s="143">
        <f t="shared" si="245"/>
        <v>45959</v>
      </c>
      <c r="K15699" s="202">
        <v>7</v>
      </c>
      <c r="L15699" s="284" t="s">
        <v>12648</v>
      </c>
      <c r="M15699" s="223" t="s">
        <v>10054</v>
      </c>
      <c r="N15699" s="203"/>
      <c r="O15699" s="222" t="s">
        <v>326</v>
      </c>
    </row>
    <row r="15700" spans="1:15" ht="29.25" customHeight="1">
      <c r="A15700" s="221" t="s">
        <v>2860</v>
      </c>
      <c r="B15700" s="221" t="s">
        <v>795</v>
      </c>
      <c r="C15700" s="222" t="s">
        <v>796</v>
      </c>
      <c r="D15700" s="222" t="s">
        <v>167</v>
      </c>
      <c r="E15700" s="199" t="s">
        <v>163</v>
      </c>
      <c r="F15700" s="200" t="s">
        <v>4557</v>
      </c>
      <c r="G15700" s="200" t="s">
        <v>4558</v>
      </c>
      <c r="H15700" s="200" t="s">
        <v>118</v>
      </c>
      <c r="I15700" s="200">
        <v>45959</v>
      </c>
      <c r="J15700" s="143">
        <f t="shared" si="245"/>
        <v>45959</v>
      </c>
      <c r="K15700" s="202">
        <v>1</v>
      </c>
      <c r="L15700" s="284" t="s">
        <v>12822</v>
      </c>
      <c r="M15700" s="223"/>
      <c r="N15700" s="203">
        <v>5.6</v>
      </c>
      <c r="O15700" s="222" t="s">
        <v>940</v>
      </c>
    </row>
    <row r="15701" spans="1:15" ht="29.25" customHeight="1">
      <c r="A15701" s="221" t="s">
        <v>2860</v>
      </c>
      <c r="B15701" s="221" t="s">
        <v>795</v>
      </c>
      <c r="C15701" s="222" t="s">
        <v>796</v>
      </c>
      <c r="D15701" s="222" t="s">
        <v>167</v>
      </c>
      <c r="E15701" s="199" t="s">
        <v>176</v>
      </c>
      <c r="F15701" s="200"/>
      <c r="G15701" s="200"/>
      <c r="H15701" s="200"/>
      <c r="I15701" s="200">
        <v>45960</v>
      </c>
      <c r="J15701" s="143">
        <f t="shared" si="245"/>
        <v>45960</v>
      </c>
      <c r="K15701" s="202">
        <v>6.5</v>
      </c>
      <c r="L15701" s="284" t="s">
        <v>12823</v>
      </c>
      <c r="M15701" s="223" t="s">
        <v>12824</v>
      </c>
      <c r="N15701" s="203"/>
      <c r="O15701" s="222" t="s">
        <v>326</v>
      </c>
    </row>
    <row r="15702" spans="1:15" ht="29.25" customHeight="1">
      <c r="A15702" s="221" t="s">
        <v>2860</v>
      </c>
      <c r="B15702" s="221" t="s">
        <v>795</v>
      </c>
      <c r="C15702" s="222" t="s">
        <v>796</v>
      </c>
      <c r="D15702" s="222" t="s">
        <v>167</v>
      </c>
      <c r="E15702" s="199" t="s">
        <v>178</v>
      </c>
      <c r="F15702" s="200"/>
      <c r="G15702" s="200"/>
      <c r="H15702" s="200"/>
      <c r="I15702" s="200">
        <v>45960</v>
      </c>
      <c r="J15702" s="143">
        <f t="shared" si="245"/>
        <v>45960</v>
      </c>
      <c r="K15702" s="202">
        <v>1.5</v>
      </c>
      <c r="L15702" s="284" t="s">
        <v>12825</v>
      </c>
      <c r="M15702" s="223"/>
      <c r="N15702" s="203"/>
      <c r="O15702" s="222" t="s">
        <v>326</v>
      </c>
    </row>
    <row r="15703" spans="1:15" ht="29.25" customHeight="1">
      <c r="A15703" s="221" t="s">
        <v>2860</v>
      </c>
      <c r="B15703" s="221" t="s">
        <v>795</v>
      </c>
      <c r="C15703" s="222" t="s">
        <v>796</v>
      </c>
      <c r="D15703" s="222" t="s">
        <v>167</v>
      </c>
      <c r="E15703" s="199" t="s">
        <v>176</v>
      </c>
      <c r="F15703" s="200"/>
      <c r="G15703" s="200"/>
      <c r="H15703" s="200"/>
      <c r="I15703" s="200">
        <v>45961</v>
      </c>
      <c r="J15703" s="143">
        <f t="shared" si="245"/>
        <v>45961</v>
      </c>
      <c r="K15703" s="202">
        <v>8</v>
      </c>
      <c r="L15703" s="284" t="s">
        <v>12826</v>
      </c>
      <c r="M15703" s="223" t="s">
        <v>12824</v>
      </c>
      <c r="N15703" s="203"/>
      <c r="O15703" s="222" t="s">
        <v>326</v>
      </c>
    </row>
    <row r="15704" spans="1:15" ht="29.25" customHeight="1">
      <c r="A15704" s="221" t="s">
        <v>2860</v>
      </c>
      <c r="B15704" s="221" t="s">
        <v>795</v>
      </c>
      <c r="C15704" s="222" t="s">
        <v>796</v>
      </c>
      <c r="D15704" s="222" t="s">
        <v>167</v>
      </c>
      <c r="E15704" s="199" t="s">
        <v>165</v>
      </c>
      <c r="F15704" s="200"/>
      <c r="G15704" s="200"/>
      <c r="H15704" s="200"/>
      <c r="I15704" s="200">
        <v>45964</v>
      </c>
      <c r="J15704" s="143">
        <f t="shared" si="245"/>
        <v>45964</v>
      </c>
      <c r="K15704" s="202">
        <v>8</v>
      </c>
      <c r="L15704" s="284" t="s">
        <v>1987</v>
      </c>
      <c r="M15704" s="223"/>
      <c r="N15704" s="203"/>
      <c r="O15704" s="222" t="s">
        <v>326</v>
      </c>
    </row>
    <row r="15705" spans="1:15" ht="29.25" customHeight="1">
      <c r="A15705" s="221" t="s">
        <v>2860</v>
      </c>
      <c r="B15705" s="221" t="s">
        <v>795</v>
      </c>
      <c r="C15705" s="222" t="s">
        <v>796</v>
      </c>
      <c r="D15705" s="222" t="s">
        <v>167</v>
      </c>
      <c r="E15705" s="199" t="s">
        <v>176</v>
      </c>
      <c r="F15705" s="200"/>
      <c r="G15705" s="200"/>
      <c r="H15705" s="200"/>
      <c r="I15705" s="200">
        <v>45965</v>
      </c>
      <c r="J15705" s="143">
        <f t="shared" si="245"/>
        <v>45965</v>
      </c>
      <c r="K15705" s="202">
        <v>4</v>
      </c>
      <c r="L15705" s="284" t="s">
        <v>12827</v>
      </c>
      <c r="M15705" s="223" t="s">
        <v>10054</v>
      </c>
      <c r="N15705" s="203"/>
      <c r="O15705" s="222" t="s">
        <v>326</v>
      </c>
    </row>
    <row r="15706" spans="1:15" ht="29.25" customHeight="1">
      <c r="A15706" s="221" t="s">
        <v>2860</v>
      </c>
      <c r="B15706" s="221" t="s">
        <v>795</v>
      </c>
      <c r="C15706" s="222" t="s">
        <v>796</v>
      </c>
      <c r="D15706" s="222" t="s">
        <v>167</v>
      </c>
      <c r="E15706" s="199" t="s">
        <v>176</v>
      </c>
      <c r="F15706" s="200"/>
      <c r="G15706" s="200"/>
      <c r="H15706" s="200"/>
      <c r="I15706" s="200">
        <v>45965</v>
      </c>
      <c r="J15706" s="143">
        <f t="shared" si="245"/>
        <v>45965</v>
      </c>
      <c r="K15706" s="202">
        <v>3</v>
      </c>
      <c r="L15706" s="284" t="s">
        <v>12829</v>
      </c>
      <c r="M15706" s="223" t="s">
        <v>12824</v>
      </c>
      <c r="N15706" s="203"/>
      <c r="O15706" s="222" t="s">
        <v>326</v>
      </c>
    </row>
    <row r="15707" spans="1:15" ht="29.25" customHeight="1">
      <c r="A15707" s="221" t="s">
        <v>2860</v>
      </c>
      <c r="B15707" s="221" t="s">
        <v>795</v>
      </c>
      <c r="C15707" s="222" t="s">
        <v>796</v>
      </c>
      <c r="D15707" s="222" t="s">
        <v>167</v>
      </c>
      <c r="E15707" s="199" t="s">
        <v>163</v>
      </c>
      <c r="F15707" s="200" t="s">
        <v>4557</v>
      </c>
      <c r="G15707" s="200" t="s">
        <v>4558</v>
      </c>
      <c r="H15707" s="200" t="s">
        <v>118</v>
      </c>
      <c r="I15707" s="200">
        <v>45965</v>
      </c>
      <c r="J15707" s="143">
        <f t="shared" si="245"/>
        <v>45965</v>
      </c>
      <c r="K15707" s="202">
        <v>1</v>
      </c>
      <c r="L15707" s="285" t="s">
        <v>12828</v>
      </c>
      <c r="M15707" s="223"/>
      <c r="N15707" s="203">
        <v>5.6</v>
      </c>
      <c r="O15707" s="222" t="s">
        <v>940</v>
      </c>
    </row>
    <row r="15708" spans="1:15" ht="29.25" customHeight="1">
      <c r="A15708" s="221" t="s">
        <v>2860</v>
      </c>
      <c r="B15708" s="221" t="s">
        <v>795</v>
      </c>
      <c r="C15708" s="222" t="s">
        <v>796</v>
      </c>
      <c r="D15708" s="222" t="s">
        <v>167</v>
      </c>
      <c r="E15708" s="199" t="s">
        <v>176</v>
      </c>
      <c r="F15708" s="200"/>
      <c r="G15708" s="200"/>
      <c r="H15708" s="200"/>
      <c r="I15708" s="200">
        <v>45966</v>
      </c>
      <c r="J15708" s="143">
        <f t="shared" si="245"/>
        <v>45966</v>
      </c>
      <c r="K15708" s="202">
        <v>8</v>
      </c>
      <c r="L15708" s="284" t="s">
        <v>12994</v>
      </c>
      <c r="M15708" s="223" t="s">
        <v>12824</v>
      </c>
      <c r="N15708" s="203"/>
      <c r="O15708" s="222" t="s">
        <v>326</v>
      </c>
    </row>
    <row r="15709" spans="1:15" ht="29.25" customHeight="1">
      <c r="A15709" s="221" t="s">
        <v>2860</v>
      </c>
      <c r="B15709" s="221" t="s">
        <v>795</v>
      </c>
      <c r="C15709" s="222" t="s">
        <v>796</v>
      </c>
      <c r="D15709" s="222" t="s">
        <v>167</v>
      </c>
      <c r="E15709" s="199" t="s">
        <v>178</v>
      </c>
      <c r="F15709" s="200"/>
      <c r="G15709" s="200"/>
      <c r="H15709" s="200"/>
      <c r="I15709" s="200">
        <v>45967</v>
      </c>
      <c r="J15709" s="143">
        <f t="shared" si="245"/>
        <v>45967</v>
      </c>
      <c r="K15709" s="202">
        <v>1</v>
      </c>
      <c r="L15709" s="285" t="s">
        <v>4276</v>
      </c>
      <c r="M15709" s="223"/>
      <c r="N15709" s="203"/>
      <c r="O15709" s="222" t="s">
        <v>326</v>
      </c>
    </row>
    <row r="15710" spans="1:15" ht="29.25" customHeight="1">
      <c r="A15710" s="221" t="s">
        <v>2860</v>
      </c>
      <c r="B15710" s="221" t="s">
        <v>795</v>
      </c>
      <c r="C15710" s="222" t="s">
        <v>796</v>
      </c>
      <c r="D15710" s="222" t="s">
        <v>167</v>
      </c>
      <c r="E15710" s="199" t="s">
        <v>176</v>
      </c>
      <c r="F15710" s="200"/>
      <c r="G15710" s="200"/>
      <c r="H15710" s="200"/>
      <c r="I15710" s="200">
        <v>45967</v>
      </c>
      <c r="J15710" s="143">
        <f t="shared" si="245"/>
        <v>45967</v>
      </c>
      <c r="K15710" s="202">
        <v>7</v>
      </c>
      <c r="L15710" s="284" t="s">
        <v>12995</v>
      </c>
      <c r="M15710" s="223" t="s">
        <v>12824</v>
      </c>
      <c r="N15710" s="203"/>
      <c r="O15710" s="222" t="s">
        <v>326</v>
      </c>
    </row>
    <row r="15711" spans="1:15" ht="29.25" customHeight="1">
      <c r="A15711" s="221" t="s">
        <v>2860</v>
      </c>
      <c r="B15711" s="221" t="s">
        <v>795</v>
      </c>
      <c r="C15711" s="222" t="s">
        <v>796</v>
      </c>
      <c r="D15711" s="222" t="s">
        <v>167</v>
      </c>
      <c r="E15711" s="199" t="s">
        <v>163</v>
      </c>
      <c r="F15711" s="200" t="s">
        <v>11927</v>
      </c>
      <c r="G15711" s="200" t="s">
        <v>11928</v>
      </c>
      <c r="H15711" s="200" t="s">
        <v>52</v>
      </c>
      <c r="I15711" s="200">
        <v>45967</v>
      </c>
      <c r="J15711" s="143">
        <f t="shared" si="245"/>
        <v>45967</v>
      </c>
      <c r="K15711" s="202">
        <v>1</v>
      </c>
      <c r="L15711" s="285" t="s">
        <v>12996</v>
      </c>
      <c r="M15711" s="223"/>
      <c r="N15711" s="203">
        <v>3.8541666666666701</v>
      </c>
      <c r="O15711" s="222" t="s">
        <v>941</v>
      </c>
    </row>
    <row r="15712" spans="1:15" ht="29.25" customHeight="1">
      <c r="A15712" s="221" t="s">
        <v>2860</v>
      </c>
      <c r="B15712" s="221" t="s">
        <v>795</v>
      </c>
      <c r="C15712" s="222" t="s">
        <v>796</v>
      </c>
      <c r="D15712" s="222" t="s">
        <v>167</v>
      </c>
      <c r="E15712" s="199" t="s">
        <v>176</v>
      </c>
      <c r="F15712" s="200"/>
      <c r="G15712" s="200"/>
      <c r="H15712" s="200"/>
      <c r="I15712" s="200">
        <v>45968</v>
      </c>
      <c r="J15712" s="143">
        <f t="shared" si="245"/>
        <v>45968</v>
      </c>
      <c r="K15712" s="202">
        <v>8</v>
      </c>
      <c r="L15712" s="284" t="s">
        <v>13178</v>
      </c>
      <c r="M15712" s="223" t="s">
        <v>8304</v>
      </c>
      <c r="N15712" s="203"/>
      <c r="O15712" s="222" t="s">
        <v>326</v>
      </c>
    </row>
    <row r="15713" spans="1:15" ht="29.25" customHeight="1">
      <c r="A15713" s="221" t="s">
        <v>2860</v>
      </c>
      <c r="B15713" s="221" t="s">
        <v>795</v>
      </c>
      <c r="C15713" s="222" t="s">
        <v>796</v>
      </c>
      <c r="D15713" s="222" t="s">
        <v>167</v>
      </c>
      <c r="E15713" s="199" t="s">
        <v>176</v>
      </c>
      <c r="F15713" s="200"/>
      <c r="G15713" s="200"/>
      <c r="H15713" s="200"/>
      <c r="I15713" s="200">
        <v>45971</v>
      </c>
      <c r="J15713" s="143">
        <f t="shared" si="245"/>
        <v>45971</v>
      </c>
      <c r="K15713" s="202">
        <v>8</v>
      </c>
      <c r="L15713" s="285" t="s">
        <v>13179</v>
      </c>
      <c r="M15713" s="223" t="s">
        <v>8304</v>
      </c>
      <c r="N15713" s="203"/>
      <c r="O15713" s="222" t="s">
        <v>326</v>
      </c>
    </row>
    <row r="15714" spans="1:15" ht="29.25" customHeight="1">
      <c r="A15714" s="221" t="s">
        <v>2860</v>
      </c>
      <c r="B15714" s="221" t="s">
        <v>795</v>
      </c>
      <c r="C15714" s="222" t="s">
        <v>796</v>
      </c>
      <c r="D15714" s="222" t="s">
        <v>167</v>
      </c>
      <c r="E15714" s="199" t="s">
        <v>176</v>
      </c>
      <c r="F15714" s="200"/>
      <c r="G15714" s="200"/>
      <c r="H15714" s="200"/>
      <c r="I15714" s="200">
        <v>45972</v>
      </c>
      <c r="J15714" s="143">
        <f t="shared" si="245"/>
        <v>45972</v>
      </c>
      <c r="K15714" s="202">
        <v>8</v>
      </c>
      <c r="L15714" s="284" t="s">
        <v>13180</v>
      </c>
      <c r="M15714" s="223" t="s">
        <v>10054</v>
      </c>
      <c r="N15714" s="203"/>
      <c r="O15714" s="222" t="s">
        <v>326</v>
      </c>
    </row>
    <row r="15715" spans="1:15" ht="29.25" customHeight="1">
      <c r="A15715" s="221" t="s">
        <v>2860</v>
      </c>
      <c r="B15715" s="221" t="s">
        <v>795</v>
      </c>
      <c r="C15715" s="222" t="s">
        <v>796</v>
      </c>
      <c r="D15715" s="222" t="s">
        <v>167</v>
      </c>
      <c r="E15715" s="199" t="s">
        <v>176</v>
      </c>
      <c r="F15715" s="200"/>
      <c r="G15715" s="200"/>
      <c r="H15715" s="200"/>
      <c r="I15715" s="200">
        <v>45973</v>
      </c>
      <c r="J15715" s="143">
        <f t="shared" si="245"/>
        <v>45973</v>
      </c>
      <c r="K15715" s="202">
        <v>8</v>
      </c>
      <c r="L15715" s="285" t="s">
        <v>13181</v>
      </c>
      <c r="M15715" s="223" t="s">
        <v>10054</v>
      </c>
      <c r="N15715" s="203"/>
      <c r="O15715" s="222" t="s">
        <v>326</v>
      </c>
    </row>
    <row r="15716" spans="1:15" ht="29.25" customHeight="1">
      <c r="A15716" s="221" t="s">
        <v>2860</v>
      </c>
      <c r="B15716" s="221" t="s">
        <v>795</v>
      </c>
      <c r="C15716" s="222" t="s">
        <v>796</v>
      </c>
      <c r="D15716" s="222" t="s">
        <v>167</v>
      </c>
      <c r="E15716" s="199" t="s">
        <v>176</v>
      </c>
      <c r="F15716" s="200"/>
      <c r="G15716" s="200"/>
      <c r="H15716" s="200"/>
      <c r="I15716" s="200">
        <v>45974</v>
      </c>
      <c r="J15716" s="143">
        <f t="shared" si="245"/>
        <v>45974</v>
      </c>
      <c r="K15716" s="202">
        <v>6</v>
      </c>
      <c r="L15716" s="285" t="s">
        <v>13182</v>
      </c>
      <c r="M15716" s="223" t="s">
        <v>10054</v>
      </c>
      <c r="N15716" s="203"/>
      <c r="O15716" s="222" t="s">
        <v>326</v>
      </c>
    </row>
    <row r="15717" spans="1:15" ht="29.25" customHeight="1">
      <c r="A15717" s="221" t="s">
        <v>2860</v>
      </c>
      <c r="B15717" s="221" t="s">
        <v>795</v>
      </c>
      <c r="C15717" s="222" t="s">
        <v>796</v>
      </c>
      <c r="D15717" s="222" t="s">
        <v>167</v>
      </c>
      <c r="E15717" s="199" t="s">
        <v>178</v>
      </c>
      <c r="F15717" s="200"/>
      <c r="G15717" s="200"/>
      <c r="H15717" s="200"/>
      <c r="I15717" s="200">
        <v>45974</v>
      </c>
      <c r="J15717" s="143">
        <f t="shared" si="245"/>
        <v>45974</v>
      </c>
      <c r="K15717" s="202">
        <v>1</v>
      </c>
      <c r="L15717" s="284" t="s">
        <v>13184</v>
      </c>
      <c r="M15717" s="223"/>
      <c r="N15717" s="203"/>
      <c r="O15717" s="222" t="s">
        <v>326</v>
      </c>
    </row>
    <row r="15718" spans="1:15" ht="29.25" customHeight="1">
      <c r="A15718" s="221" t="s">
        <v>2860</v>
      </c>
      <c r="B15718" s="221" t="s">
        <v>795</v>
      </c>
      <c r="C15718" s="222" t="s">
        <v>796</v>
      </c>
      <c r="D15718" s="222" t="s">
        <v>167</v>
      </c>
      <c r="E15718" s="199" t="s">
        <v>163</v>
      </c>
      <c r="F15718" s="200" t="s">
        <v>6337</v>
      </c>
      <c r="G15718" s="200" t="s">
        <v>6338</v>
      </c>
      <c r="H15718" s="200" t="s">
        <v>52</v>
      </c>
      <c r="I15718" s="200">
        <v>45974</v>
      </c>
      <c r="J15718" s="143">
        <f t="shared" si="245"/>
        <v>45974</v>
      </c>
      <c r="K15718" s="202">
        <v>1</v>
      </c>
      <c r="L15718" s="285" t="s">
        <v>13183</v>
      </c>
      <c r="M15718" s="223"/>
      <c r="N15718" s="203">
        <v>0.75</v>
      </c>
      <c r="O15718" s="222" t="s">
        <v>992</v>
      </c>
    </row>
    <row r="15719" spans="1:15" ht="29.25" customHeight="1">
      <c r="A15719" s="221" t="s">
        <v>2860</v>
      </c>
      <c r="B15719" s="221" t="s">
        <v>795</v>
      </c>
      <c r="C15719" s="222" t="s">
        <v>796</v>
      </c>
      <c r="D15719" s="222" t="s">
        <v>167</v>
      </c>
      <c r="E15719" s="199" t="s">
        <v>176</v>
      </c>
      <c r="F15719" s="200"/>
      <c r="G15719" s="200"/>
      <c r="H15719" s="200"/>
      <c r="I15719" s="200">
        <v>45975</v>
      </c>
      <c r="J15719" s="143">
        <f t="shared" si="245"/>
        <v>45975</v>
      </c>
      <c r="K15719" s="202">
        <v>4</v>
      </c>
      <c r="L15719" s="285" t="s">
        <v>13185</v>
      </c>
      <c r="M15719" s="223" t="s">
        <v>10054</v>
      </c>
      <c r="N15719" s="203"/>
      <c r="O15719" s="222" t="s">
        <v>326</v>
      </c>
    </row>
    <row r="15720" spans="1:15" ht="29.25" customHeight="1">
      <c r="A15720" s="221" t="s">
        <v>2860</v>
      </c>
      <c r="B15720" s="221" t="s">
        <v>795</v>
      </c>
      <c r="C15720" s="222" t="s">
        <v>796</v>
      </c>
      <c r="D15720" s="222" t="s">
        <v>167</v>
      </c>
      <c r="E15720" s="199" t="s">
        <v>163</v>
      </c>
      <c r="F15720" s="200" t="s">
        <v>11927</v>
      </c>
      <c r="G15720" s="200" t="s">
        <v>11928</v>
      </c>
      <c r="H15720" s="200" t="s">
        <v>52</v>
      </c>
      <c r="I15720" s="200">
        <v>45975</v>
      </c>
      <c r="J15720" s="143">
        <f t="shared" si="245"/>
        <v>45975</v>
      </c>
      <c r="K15720" s="202">
        <v>4</v>
      </c>
      <c r="L15720" s="285" t="s">
        <v>13186</v>
      </c>
      <c r="M15720" s="223"/>
      <c r="N15720" s="203">
        <v>3.8541666666666701</v>
      </c>
      <c r="O15720" s="222" t="s">
        <v>941</v>
      </c>
    </row>
    <row r="15721" spans="1:15" ht="29.25" customHeight="1">
      <c r="A15721" s="221" t="s">
        <v>2860</v>
      </c>
      <c r="B15721" s="221" t="s">
        <v>795</v>
      </c>
      <c r="C15721" s="222" t="s">
        <v>796</v>
      </c>
      <c r="D15721" s="222" t="s">
        <v>167</v>
      </c>
      <c r="E15721" s="199" t="s">
        <v>176</v>
      </c>
      <c r="F15721" s="200"/>
      <c r="G15721" s="200"/>
      <c r="H15721" s="200"/>
      <c r="I15721" s="200">
        <v>45978</v>
      </c>
      <c r="J15721" s="143">
        <f t="shared" si="245"/>
        <v>45978</v>
      </c>
      <c r="K15721" s="202">
        <v>8</v>
      </c>
      <c r="L15721" s="285" t="s">
        <v>13187</v>
      </c>
      <c r="M15721" s="223" t="s">
        <v>10054</v>
      </c>
      <c r="N15721" s="203"/>
      <c r="O15721" s="222" t="s">
        <v>326</v>
      </c>
    </row>
    <row r="15722" spans="1:15" ht="29.25" customHeight="1">
      <c r="A15722" s="221" t="s">
        <v>2860</v>
      </c>
      <c r="B15722" s="221" t="s">
        <v>795</v>
      </c>
      <c r="C15722" s="222" t="s">
        <v>796</v>
      </c>
      <c r="D15722" s="222" t="s">
        <v>167</v>
      </c>
      <c r="E15722" s="199" t="s">
        <v>163</v>
      </c>
      <c r="F15722" s="200" t="s">
        <v>11927</v>
      </c>
      <c r="G15722" s="200" t="s">
        <v>11928</v>
      </c>
      <c r="H15722" s="200" t="s">
        <v>52</v>
      </c>
      <c r="I15722" s="200">
        <v>45979</v>
      </c>
      <c r="J15722" s="143">
        <f t="shared" si="245"/>
        <v>45979</v>
      </c>
      <c r="K15722" s="202">
        <v>8</v>
      </c>
      <c r="L15722" s="284" t="s">
        <v>13188</v>
      </c>
      <c r="M15722" s="223"/>
      <c r="N15722" s="203">
        <v>3.8541666666666701</v>
      </c>
      <c r="O15722" s="222" t="s">
        <v>941</v>
      </c>
    </row>
    <row r="15723" spans="1:15" ht="29.25" customHeight="1">
      <c r="A15723" s="221" t="s">
        <v>2860</v>
      </c>
      <c r="B15723" s="221" t="s">
        <v>795</v>
      </c>
      <c r="C15723" s="222" t="s">
        <v>796</v>
      </c>
      <c r="D15723" s="222" t="s">
        <v>167</v>
      </c>
      <c r="E15723" s="199" t="s">
        <v>176</v>
      </c>
      <c r="F15723" s="200"/>
      <c r="G15723" s="200"/>
      <c r="H15723" s="200"/>
      <c r="I15723" s="200">
        <v>45980</v>
      </c>
      <c r="J15723" s="143">
        <f t="shared" si="245"/>
        <v>45980</v>
      </c>
      <c r="K15723" s="202">
        <v>4</v>
      </c>
      <c r="L15723" s="285" t="s">
        <v>13355</v>
      </c>
      <c r="M15723" s="223" t="s">
        <v>10054</v>
      </c>
      <c r="N15723" s="203"/>
      <c r="O15723" s="222" t="s">
        <v>326</v>
      </c>
    </row>
    <row r="15724" spans="1:15" ht="29.25" customHeight="1">
      <c r="A15724" s="221" t="s">
        <v>2860</v>
      </c>
      <c r="B15724" s="221" t="s">
        <v>795</v>
      </c>
      <c r="C15724" s="222" t="s">
        <v>796</v>
      </c>
      <c r="D15724" s="222" t="s">
        <v>167</v>
      </c>
      <c r="E15724" s="199" t="s">
        <v>163</v>
      </c>
      <c r="F15724" s="200" t="s">
        <v>11927</v>
      </c>
      <c r="G15724" s="200" t="s">
        <v>11928</v>
      </c>
      <c r="H15724" s="200" t="s">
        <v>52</v>
      </c>
      <c r="I15724" s="200">
        <v>45980</v>
      </c>
      <c r="J15724" s="143">
        <f t="shared" si="245"/>
        <v>45980</v>
      </c>
      <c r="K15724" s="202">
        <v>4</v>
      </c>
      <c r="L15724" s="284" t="s">
        <v>13356</v>
      </c>
      <c r="M15724" s="223"/>
      <c r="N15724" s="203">
        <v>3.8541666666666701</v>
      </c>
      <c r="O15724" s="222" t="s">
        <v>941</v>
      </c>
    </row>
    <row r="15725" spans="1:15" ht="29.25" customHeight="1">
      <c r="A15725" s="221" t="s">
        <v>2860</v>
      </c>
      <c r="B15725" s="221" t="s">
        <v>795</v>
      </c>
      <c r="C15725" s="222" t="s">
        <v>796</v>
      </c>
      <c r="D15725" s="222" t="s">
        <v>167</v>
      </c>
      <c r="E15725" s="199" t="s">
        <v>178</v>
      </c>
      <c r="F15725" s="200"/>
      <c r="G15725" s="200"/>
      <c r="H15725" s="200"/>
      <c r="I15725" s="200">
        <v>45981</v>
      </c>
      <c r="J15725" s="143">
        <f t="shared" si="245"/>
        <v>45981</v>
      </c>
      <c r="K15725" s="202">
        <v>1.5</v>
      </c>
      <c r="L15725" s="285" t="s">
        <v>4276</v>
      </c>
      <c r="M15725" s="223"/>
      <c r="N15725" s="203"/>
      <c r="O15725" s="222" t="s">
        <v>326</v>
      </c>
    </row>
    <row r="15726" spans="1:15" ht="29.25" customHeight="1">
      <c r="A15726" s="221" t="s">
        <v>2860</v>
      </c>
      <c r="B15726" s="221" t="s">
        <v>795</v>
      </c>
      <c r="C15726" s="222" t="s">
        <v>796</v>
      </c>
      <c r="D15726" s="222" t="s">
        <v>167</v>
      </c>
      <c r="E15726" s="199" t="s">
        <v>163</v>
      </c>
      <c r="F15726" s="200" t="s">
        <v>11927</v>
      </c>
      <c r="G15726" s="200" t="s">
        <v>11928</v>
      </c>
      <c r="H15726" s="200" t="s">
        <v>52</v>
      </c>
      <c r="I15726" s="200">
        <v>45981</v>
      </c>
      <c r="J15726" s="143">
        <f t="shared" si="245"/>
        <v>45981</v>
      </c>
      <c r="K15726" s="202">
        <v>8.5</v>
      </c>
      <c r="L15726" s="284" t="s">
        <v>13357</v>
      </c>
      <c r="M15726" s="223"/>
      <c r="N15726" s="203">
        <v>3.8541666666666701</v>
      </c>
      <c r="O15726" s="222" t="s">
        <v>941</v>
      </c>
    </row>
    <row r="15727" spans="1:15" ht="29.25" customHeight="1">
      <c r="A15727" s="221" t="s">
        <v>2860</v>
      </c>
      <c r="B15727" s="221" t="s">
        <v>795</v>
      </c>
      <c r="C15727" s="222" t="s">
        <v>796</v>
      </c>
      <c r="D15727" s="222" t="s">
        <v>167</v>
      </c>
      <c r="E15727" s="199" t="s">
        <v>163</v>
      </c>
      <c r="F15727" s="200" t="s">
        <v>11927</v>
      </c>
      <c r="G15727" s="200" t="s">
        <v>11928</v>
      </c>
      <c r="H15727" s="200" t="s">
        <v>52</v>
      </c>
      <c r="I15727" s="200">
        <v>45982</v>
      </c>
      <c r="J15727" s="143">
        <f t="shared" si="245"/>
        <v>45982</v>
      </c>
      <c r="K15727" s="202">
        <v>9</v>
      </c>
      <c r="L15727" s="284" t="s">
        <v>13358</v>
      </c>
      <c r="M15727" s="223"/>
      <c r="N15727" s="203">
        <v>3.8541666666666701</v>
      </c>
      <c r="O15727" s="222" t="s">
        <v>941</v>
      </c>
    </row>
    <row r="15728" spans="1:15" ht="29.25" customHeight="1">
      <c r="A15728" s="221" t="s">
        <v>2860</v>
      </c>
      <c r="B15728" s="221" t="s">
        <v>795</v>
      </c>
      <c r="C15728" s="222" t="s">
        <v>796</v>
      </c>
      <c r="D15728" s="222" t="s">
        <v>167</v>
      </c>
      <c r="E15728" s="199" t="s">
        <v>163</v>
      </c>
      <c r="F15728" s="200" t="s">
        <v>11927</v>
      </c>
      <c r="G15728" s="200" t="s">
        <v>11928</v>
      </c>
      <c r="H15728" s="200" t="s">
        <v>52</v>
      </c>
      <c r="I15728" s="200">
        <v>45985</v>
      </c>
      <c r="J15728" s="143">
        <f t="shared" si="245"/>
        <v>45985</v>
      </c>
      <c r="K15728" s="202">
        <v>9</v>
      </c>
      <c r="L15728" s="285" t="s">
        <v>13534</v>
      </c>
      <c r="M15728" s="223"/>
      <c r="N15728" s="203">
        <v>3.8541666666666701</v>
      </c>
      <c r="O15728" s="222" t="s">
        <v>941</v>
      </c>
    </row>
    <row r="15729" spans="1:15" ht="29.25" customHeight="1">
      <c r="A15729" s="221" t="s">
        <v>2860</v>
      </c>
      <c r="B15729" s="221" t="s">
        <v>795</v>
      </c>
      <c r="C15729" s="222" t="s">
        <v>796</v>
      </c>
      <c r="D15729" s="222" t="s">
        <v>167</v>
      </c>
      <c r="E15729" s="199" t="s">
        <v>163</v>
      </c>
      <c r="F15729" s="200" t="s">
        <v>11927</v>
      </c>
      <c r="G15729" s="200" t="s">
        <v>11928</v>
      </c>
      <c r="H15729" s="200" t="s">
        <v>52</v>
      </c>
      <c r="I15729" s="200">
        <v>45986</v>
      </c>
      <c r="J15729" s="143">
        <f t="shared" si="245"/>
        <v>45986</v>
      </c>
      <c r="K15729" s="202">
        <v>8</v>
      </c>
      <c r="L15729" s="285" t="s">
        <v>13535</v>
      </c>
      <c r="M15729" s="223"/>
      <c r="N15729" s="203">
        <v>3.8541666666666701</v>
      </c>
      <c r="O15729" s="222" t="s">
        <v>941</v>
      </c>
    </row>
    <row r="15730" spans="1:15" ht="29.25" customHeight="1">
      <c r="A15730" s="221" t="s">
        <v>2860</v>
      </c>
      <c r="B15730" s="221" t="s">
        <v>795</v>
      </c>
      <c r="C15730" s="222" t="s">
        <v>796</v>
      </c>
      <c r="D15730" s="222" t="s">
        <v>167</v>
      </c>
      <c r="E15730" s="199" t="s">
        <v>163</v>
      </c>
      <c r="F15730" s="200" t="s">
        <v>11927</v>
      </c>
      <c r="G15730" s="200" t="s">
        <v>11928</v>
      </c>
      <c r="H15730" s="200" t="s">
        <v>13408</v>
      </c>
      <c r="I15730" s="200">
        <v>45987</v>
      </c>
      <c r="J15730" s="143">
        <f t="shared" si="245"/>
        <v>45987</v>
      </c>
      <c r="K15730" s="202">
        <v>7</v>
      </c>
      <c r="L15730" s="284" t="s">
        <v>13536</v>
      </c>
      <c r="M15730" s="223"/>
      <c r="N15730" s="203">
        <v>0.5</v>
      </c>
      <c r="O15730" s="222" t="s">
        <v>961</v>
      </c>
    </row>
    <row r="15731" spans="1:15" ht="29.25" customHeight="1">
      <c r="A15731" s="221" t="s">
        <v>2860</v>
      </c>
      <c r="B15731" s="221" t="s">
        <v>795</v>
      </c>
      <c r="C15731" s="222" t="s">
        <v>796</v>
      </c>
      <c r="D15731" s="222" t="s">
        <v>167</v>
      </c>
      <c r="E15731" s="199" t="s">
        <v>178</v>
      </c>
      <c r="F15731" s="200" t="s">
        <v>11927</v>
      </c>
      <c r="G15731" s="200" t="s">
        <v>11928</v>
      </c>
      <c r="H15731" s="200" t="s">
        <v>624</v>
      </c>
      <c r="I15731" s="200">
        <v>45987</v>
      </c>
      <c r="J15731" s="143">
        <f t="shared" si="245"/>
        <v>45987</v>
      </c>
      <c r="K15731" s="202">
        <v>1</v>
      </c>
      <c r="L15731" s="285" t="s">
        <v>13537</v>
      </c>
      <c r="M15731" s="223"/>
      <c r="N15731" s="203">
        <v>0.8125</v>
      </c>
      <c r="O15731" s="222" t="s">
        <v>968</v>
      </c>
    </row>
    <row r="15732" spans="1:15" ht="29.25" customHeight="1">
      <c r="A15732" s="221" t="s">
        <v>2860</v>
      </c>
      <c r="B15732" s="221" t="s">
        <v>795</v>
      </c>
      <c r="C15732" s="222" t="s">
        <v>796</v>
      </c>
      <c r="D15732" s="222" t="s">
        <v>167</v>
      </c>
      <c r="E15732" s="199" t="s">
        <v>178</v>
      </c>
      <c r="F15732" s="200"/>
      <c r="G15732" s="200"/>
      <c r="H15732" s="200"/>
      <c r="I15732" s="200">
        <v>45988</v>
      </c>
      <c r="J15732" s="143">
        <f t="shared" si="245"/>
        <v>45988</v>
      </c>
      <c r="K15732" s="202">
        <v>1</v>
      </c>
      <c r="L15732" s="284" t="s">
        <v>13538</v>
      </c>
      <c r="M15732" s="223"/>
      <c r="N15732" s="203"/>
      <c r="O15732" s="222" t="s">
        <v>326</v>
      </c>
    </row>
    <row r="15733" spans="1:15" ht="29.25" customHeight="1">
      <c r="A15733" s="221" t="s">
        <v>2860</v>
      </c>
      <c r="B15733" s="221" t="s">
        <v>795</v>
      </c>
      <c r="C15733" s="222" t="s">
        <v>796</v>
      </c>
      <c r="D15733" s="222" t="s">
        <v>167</v>
      </c>
      <c r="E15733" s="199" t="s">
        <v>163</v>
      </c>
      <c r="F15733" s="200" t="s">
        <v>11927</v>
      </c>
      <c r="G15733" s="200" t="s">
        <v>11928</v>
      </c>
      <c r="H15733" s="200" t="s">
        <v>13409</v>
      </c>
      <c r="I15733" s="200">
        <v>45988</v>
      </c>
      <c r="J15733" s="143">
        <f t="shared" si="245"/>
        <v>45988</v>
      </c>
      <c r="K15733" s="202">
        <v>8</v>
      </c>
      <c r="L15733" s="284" t="s">
        <v>13539</v>
      </c>
      <c r="M15733" s="223"/>
      <c r="N15733" s="203">
        <v>1.96875</v>
      </c>
      <c r="O15733" s="222" t="s">
        <v>961</v>
      </c>
    </row>
    <row r="15734" spans="1:15" ht="29.25" customHeight="1">
      <c r="A15734" s="221" t="s">
        <v>2860</v>
      </c>
      <c r="B15734" s="221" t="s">
        <v>795</v>
      </c>
      <c r="C15734" s="222" t="s">
        <v>796</v>
      </c>
      <c r="D15734" s="222" t="s">
        <v>167</v>
      </c>
      <c r="E15734" s="199" t="s">
        <v>163</v>
      </c>
      <c r="F15734" s="200" t="s">
        <v>11927</v>
      </c>
      <c r="G15734" s="200" t="s">
        <v>11928</v>
      </c>
      <c r="H15734" s="200" t="s">
        <v>13409</v>
      </c>
      <c r="I15734" s="200">
        <v>45989</v>
      </c>
      <c r="J15734" s="143">
        <f t="shared" si="245"/>
        <v>45989</v>
      </c>
      <c r="K15734" s="202">
        <v>8</v>
      </c>
      <c r="L15734" s="284" t="s">
        <v>13540</v>
      </c>
      <c r="M15734" s="223"/>
      <c r="N15734" s="203">
        <v>1.96875</v>
      </c>
      <c r="O15734" s="222" t="s">
        <v>961</v>
      </c>
    </row>
    <row r="15735" spans="1:15" ht="29.25" customHeight="1">
      <c r="A15735" s="221" t="s">
        <v>2860</v>
      </c>
      <c r="B15735" s="221" t="s">
        <v>795</v>
      </c>
      <c r="C15735" s="222" t="s">
        <v>796</v>
      </c>
      <c r="D15735" s="222" t="s">
        <v>167</v>
      </c>
      <c r="E15735" s="199" t="s">
        <v>163</v>
      </c>
      <c r="F15735" s="200" t="s">
        <v>11927</v>
      </c>
      <c r="G15735" s="200" t="s">
        <v>11928</v>
      </c>
      <c r="H15735" s="200" t="s">
        <v>13409</v>
      </c>
      <c r="I15735" s="200">
        <v>45992</v>
      </c>
      <c r="J15735" s="143">
        <f t="shared" si="245"/>
        <v>45992</v>
      </c>
      <c r="K15735" s="202">
        <v>10</v>
      </c>
      <c r="L15735" s="284" t="s">
        <v>13541</v>
      </c>
      <c r="M15735" s="223"/>
      <c r="N15735" s="203">
        <v>1.96875</v>
      </c>
      <c r="O15735" s="222" t="s">
        <v>961</v>
      </c>
    </row>
    <row r="15736" spans="1:15" ht="29.25" customHeight="1">
      <c r="A15736" s="221" t="s">
        <v>2860</v>
      </c>
      <c r="B15736" s="221" t="s">
        <v>795</v>
      </c>
      <c r="C15736" s="222" t="s">
        <v>796</v>
      </c>
      <c r="D15736" s="222" t="s">
        <v>167</v>
      </c>
      <c r="E15736" s="199" t="s">
        <v>165</v>
      </c>
      <c r="F15736" s="200"/>
      <c r="G15736" s="200"/>
      <c r="H15736" s="200"/>
      <c r="I15736" s="200">
        <v>45993</v>
      </c>
      <c r="J15736" s="143">
        <f t="shared" si="245"/>
        <v>45993</v>
      </c>
      <c r="K15736" s="202">
        <v>8</v>
      </c>
      <c r="L15736" s="285" t="s">
        <v>556</v>
      </c>
      <c r="M15736" s="223"/>
      <c r="N15736" s="203"/>
      <c r="O15736" s="222" t="s">
        <v>326</v>
      </c>
    </row>
    <row r="15737" spans="1:15" ht="29.25" customHeight="1">
      <c r="A15737" s="221" t="s">
        <v>2860</v>
      </c>
      <c r="B15737" s="221" t="s">
        <v>795</v>
      </c>
      <c r="C15737" s="222" t="s">
        <v>796</v>
      </c>
      <c r="D15737" s="222" t="s">
        <v>167</v>
      </c>
      <c r="E15737" s="199" t="s">
        <v>163</v>
      </c>
      <c r="F15737" s="200" t="s">
        <v>11927</v>
      </c>
      <c r="G15737" s="200" t="s">
        <v>11928</v>
      </c>
      <c r="H15737" s="200" t="s">
        <v>13409</v>
      </c>
      <c r="I15737" s="200">
        <v>45994</v>
      </c>
      <c r="J15737" s="143">
        <f t="shared" si="245"/>
        <v>45994</v>
      </c>
      <c r="K15737" s="202">
        <v>9</v>
      </c>
      <c r="L15737" s="285" t="s">
        <v>13714</v>
      </c>
      <c r="M15737" s="223"/>
      <c r="N15737" s="203">
        <v>1.96875</v>
      </c>
      <c r="O15737" s="222" t="s">
        <v>961</v>
      </c>
    </row>
    <row r="15738" spans="1:15" ht="29.25" customHeight="1">
      <c r="A15738" s="221" t="s">
        <v>2860</v>
      </c>
      <c r="B15738" s="221" t="s">
        <v>795</v>
      </c>
      <c r="C15738" s="222" t="s">
        <v>796</v>
      </c>
      <c r="D15738" s="222" t="s">
        <v>167</v>
      </c>
      <c r="E15738" s="199" t="s">
        <v>163</v>
      </c>
      <c r="F15738" s="200" t="s">
        <v>11927</v>
      </c>
      <c r="G15738" s="200" t="s">
        <v>11928</v>
      </c>
      <c r="H15738" s="200" t="s">
        <v>13409</v>
      </c>
      <c r="I15738" s="200">
        <v>45995</v>
      </c>
      <c r="J15738" s="143">
        <f t="shared" si="245"/>
        <v>45995</v>
      </c>
      <c r="K15738" s="202">
        <v>9.5</v>
      </c>
      <c r="L15738" s="284" t="s">
        <v>13715</v>
      </c>
      <c r="M15738" s="223"/>
      <c r="N15738" s="203">
        <v>1.96875</v>
      </c>
      <c r="O15738" s="222" t="s">
        <v>961</v>
      </c>
    </row>
    <row r="15739" spans="1:15" ht="29.25" customHeight="1">
      <c r="A15739" s="221" t="s">
        <v>2860</v>
      </c>
      <c r="B15739" s="221" t="s">
        <v>795</v>
      </c>
      <c r="C15739" s="222" t="s">
        <v>796</v>
      </c>
      <c r="D15739" s="222" t="s">
        <v>167</v>
      </c>
      <c r="E15739" s="199" t="s">
        <v>163</v>
      </c>
      <c r="F15739" s="200" t="s">
        <v>11927</v>
      </c>
      <c r="G15739" s="200" t="s">
        <v>11928</v>
      </c>
      <c r="H15739" s="200" t="s">
        <v>13565</v>
      </c>
      <c r="I15739" s="200">
        <v>45996</v>
      </c>
      <c r="J15739" s="143">
        <f t="shared" si="245"/>
        <v>45996</v>
      </c>
      <c r="K15739" s="202">
        <v>8</v>
      </c>
      <c r="L15739" s="284" t="s">
        <v>13716</v>
      </c>
      <c r="M15739" s="223"/>
      <c r="N15739" s="203">
        <v>0.328125</v>
      </c>
      <c r="O15739" s="222" t="s">
        <v>961</v>
      </c>
    </row>
    <row r="15740" spans="1:15" ht="29.25" customHeight="1">
      <c r="A15740" s="221" t="s">
        <v>2860</v>
      </c>
      <c r="B15740" s="221" t="s">
        <v>795</v>
      </c>
      <c r="C15740" s="222" t="s">
        <v>796</v>
      </c>
      <c r="D15740" s="222" t="s">
        <v>167</v>
      </c>
      <c r="E15740" s="199" t="s">
        <v>165</v>
      </c>
      <c r="F15740" s="200"/>
      <c r="G15740" s="200"/>
      <c r="H15740" s="200"/>
      <c r="I15740" s="200">
        <v>45999</v>
      </c>
      <c r="J15740" s="143">
        <f t="shared" si="245"/>
        <v>45999</v>
      </c>
      <c r="K15740" s="202">
        <v>8</v>
      </c>
      <c r="L15740" s="285" t="s">
        <v>503</v>
      </c>
      <c r="M15740" s="223"/>
      <c r="N15740" s="203"/>
      <c r="O15740" s="222" t="s">
        <v>326</v>
      </c>
    </row>
    <row r="15741" spans="1:15" ht="29.25" customHeight="1">
      <c r="A15741" s="221" t="s">
        <v>2860</v>
      </c>
      <c r="B15741" s="221" t="s">
        <v>795</v>
      </c>
      <c r="C15741" s="222" t="s">
        <v>796</v>
      </c>
      <c r="D15741" s="222" t="s">
        <v>167</v>
      </c>
      <c r="E15741" s="199" t="s">
        <v>163</v>
      </c>
      <c r="F15741" s="200" t="s">
        <v>11927</v>
      </c>
      <c r="G15741" s="200" t="s">
        <v>11928</v>
      </c>
      <c r="H15741" s="200" t="s">
        <v>13409</v>
      </c>
      <c r="I15741" s="200">
        <v>46000</v>
      </c>
      <c r="J15741" s="143">
        <f t="shared" si="245"/>
        <v>46000</v>
      </c>
      <c r="K15741" s="202">
        <v>8</v>
      </c>
      <c r="L15741" s="284" t="s">
        <v>13717</v>
      </c>
      <c r="M15741" s="223"/>
      <c r="N15741" s="203">
        <v>1.96875</v>
      </c>
      <c r="O15741" s="222" t="s">
        <v>961</v>
      </c>
    </row>
    <row r="15742" spans="1:15" ht="29.25" customHeight="1">
      <c r="A15742" s="221" t="s">
        <v>2860</v>
      </c>
      <c r="B15742" s="221" t="s">
        <v>3684</v>
      </c>
      <c r="C15742" s="222" t="s">
        <v>3685</v>
      </c>
      <c r="D15742" s="222" t="s">
        <v>162</v>
      </c>
      <c r="E15742" s="199" t="s">
        <v>166</v>
      </c>
      <c r="F15742" s="200"/>
      <c r="G15742" s="200"/>
      <c r="H15742" s="200"/>
      <c r="I15742" s="200">
        <v>45600</v>
      </c>
      <c r="J15742" s="143">
        <f t="shared" si="245"/>
        <v>45600</v>
      </c>
      <c r="K15742" s="202">
        <v>2</v>
      </c>
      <c r="L15742" s="285" t="s">
        <v>3973</v>
      </c>
      <c r="M15742" s="223"/>
      <c r="N15742" s="203"/>
      <c r="O15742" s="222" t="s">
        <v>326</v>
      </c>
    </row>
    <row r="15743" spans="1:15" ht="29.25" customHeight="1">
      <c r="A15743" s="221" t="s">
        <v>2860</v>
      </c>
      <c r="B15743" s="221" t="s">
        <v>3684</v>
      </c>
      <c r="C15743" s="222" t="s">
        <v>3685</v>
      </c>
      <c r="D15743" s="222" t="s">
        <v>162</v>
      </c>
      <c r="E15743" s="199" t="s">
        <v>163</v>
      </c>
      <c r="F15743" s="200" t="s">
        <v>2849</v>
      </c>
      <c r="G15743" s="200" t="s">
        <v>2850</v>
      </c>
      <c r="H15743" s="200" t="s">
        <v>2854</v>
      </c>
      <c r="I15743" s="200">
        <v>45600</v>
      </c>
      <c r="J15743" s="143">
        <f t="shared" si="245"/>
        <v>45600</v>
      </c>
      <c r="K15743" s="202">
        <v>7</v>
      </c>
      <c r="L15743" s="285" t="s">
        <v>3972</v>
      </c>
      <c r="M15743" s="223"/>
      <c r="N15743" s="203">
        <v>4.1875</v>
      </c>
      <c r="O15743" s="222" t="s">
        <v>943</v>
      </c>
    </row>
    <row r="15744" spans="1:15" ht="29.25" customHeight="1">
      <c r="A15744" s="221" t="s">
        <v>2860</v>
      </c>
      <c r="B15744" s="221" t="s">
        <v>3684</v>
      </c>
      <c r="C15744" s="222" t="s">
        <v>3685</v>
      </c>
      <c r="D15744" s="222" t="s">
        <v>162</v>
      </c>
      <c r="E15744" s="199" t="s">
        <v>163</v>
      </c>
      <c r="F15744" s="200" t="s">
        <v>2849</v>
      </c>
      <c r="G15744" s="200" t="s">
        <v>2850</v>
      </c>
      <c r="H15744" s="200" t="s">
        <v>2854</v>
      </c>
      <c r="I15744" s="200">
        <v>45601</v>
      </c>
      <c r="J15744" s="143">
        <f t="shared" si="245"/>
        <v>45601</v>
      </c>
      <c r="K15744" s="202">
        <v>8</v>
      </c>
      <c r="L15744" s="285" t="s">
        <v>3972</v>
      </c>
      <c r="M15744" s="223"/>
      <c r="N15744" s="203">
        <v>4.1875</v>
      </c>
      <c r="O15744" s="222" t="s">
        <v>943</v>
      </c>
    </row>
    <row r="15745" spans="1:15" ht="29.25" customHeight="1">
      <c r="A15745" s="221" t="s">
        <v>2860</v>
      </c>
      <c r="B15745" s="221" t="s">
        <v>3684</v>
      </c>
      <c r="C15745" s="222" t="s">
        <v>3685</v>
      </c>
      <c r="D15745" s="222" t="s">
        <v>162</v>
      </c>
      <c r="E15745" s="199" t="s">
        <v>178</v>
      </c>
      <c r="F15745" s="200"/>
      <c r="G15745" s="200"/>
      <c r="H15745" s="200"/>
      <c r="I15745" s="200">
        <v>45602</v>
      </c>
      <c r="J15745" s="143">
        <f t="shared" si="245"/>
        <v>45602</v>
      </c>
      <c r="K15745" s="202">
        <v>1</v>
      </c>
      <c r="L15745" s="285" t="s">
        <v>3974</v>
      </c>
      <c r="M15745" s="223"/>
      <c r="N15745" s="203"/>
      <c r="O15745" s="222" t="s">
        <v>326</v>
      </c>
    </row>
    <row r="15746" spans="1:15" ht="29.25" customHeight="1">
      <c r="A15746" s="221" t="s">
        <v>2860</v>
      </c>
      <c r="B15746" s="221" t="s">
        <v>3684</v>
      </c>
      <c r="C15746" s="222" t="s">
        <v>3685</v>
      </c>
      <c r="D15746" s="222" t="s">
        <v>162</v>
      </c>
      <c r="E15746" s="199" t="s">
        <v>163</v>
      </c>
      <c r="F15746" s="200" t="s">
        <v>2849</v>
      </c>
      <c r="G15746" s="200" t="s">
        <v>2850</v>
      </c>
      <c r="H15746" s="200" t="s">
        <v>2854</v>
      </c>
      <c r="I15746" s="200">
        <v>45602</v>
      </c>
      <c r="J15746" s="143">
        <f t="shared" si="245"/>
        <v>45602</v>
      </c>
      <c r="K15746" s="202">
        <v>7</v>
      </c>
      <c r="L15746" s="285" t="s">
        <v>3972</v>
      </c>
      <c r="M15746" s="223"/>
      <c r="N15746" s="203">
        <v>4.1875</v>
      </c>
      <c r="O15746" s="222" t="s">
        <v>943</v>
      </c>
    </row>
    <row r="15747" spans="1:15" ht="29.25" customHeight="1">
      <c r="A15747" s="221" t="s">
        <v>2860</v>
      </c>
      <c r="B15747" s="221" t="s">
        <v>3684</v>
      </c>
      <c r="C15747" s="222" t="s">
        <v>3685</v>
      </c>
      <c r="D15747" s="222" t="s">
        <v>162</v>
      </c>
      <c r="E15747" s="199" t="s">
        <v>163</v>
      </c>
      <c r="F15747" s="200" t="s">
        <v>2849</v>
      </c>
      <c r="G15747" s="200" t="s">
        <v>2850</v>
      </c>
      <c r="H15747" s="200" t="s">
        <v>2854</v>
      </c>
      <c r="I15747" s="200">
        <v>45603</v>
      </c>
      <c r="J15747" s="143">
        <f t="shared" ref="J15747:J15810" si="246">I15747</f>
        <v>45603</v>
      </c>
      <c r="K15747" s="202">
        <v>8</v>
      </c>
      <c r="L15747" s="285" t="s">
        <v>3972</v>
      </c>
      <c r="M15747" s="223"/>
      <c r="N15747" s="203">
        <v>4.1875</v>
      </c>
      <c r="O15747" s="222" t="s">
        <v>943</v>
      </c>
    </row>
    <row r="15748" spans="1:15" ht="29.25" customHeight="1">
      <c r="A15748" s="221" t="s">
        <v>2860</v>
      </c>
      <c r="B15748" s="221" t="s">
        <v>3684</v>
      </c>
      <c r="C15748" s="222" t="s">
        <v>3685</v>
      </c>
      <c r="D15748" s="222" t="s">
        <v>162</v>
      </c>
      <c r="E15748" s="199" t="s">
        <v>178</v>
      </c>
      <c r="F15748" s="200"/>
      <c r="G15748" s="200"/>
      <c r="H15748" s="200"/>
      <c r="I15748" s="200">
        <v>45604</v>
      </c>
      <c r="J15748" s="143">
        <f t="shared" si="246"/>
        <v>45604</v>
      </c>
      <c r="K15748" s="202">
        <v>1</v>
      </c>
      <c r="L15748" s="285" t="s">
        <v>461</v>
      </c>
      <c r="M15748" s="223"/>
      <c r="N15748" s="203"/>
      <c r="O15748" s="222" t="s">
        <v>326</v>
      </c>
    </row>
    <row r="15749" spans="1:15" ht="29.25" customHeight="1">
      <c r="A15749" s="221" t="s">
        <v>2860</v>
      </c>
      <c r="B15749" s="221" t="s">
        <v>3684</v>
      </c>
      <c r="C15749" s="222" t="s">
        <v>3685</v>
      </c>
      <c r="D15749" s="222" t="s">
        <v>162</v>
      </c>
      <c r="E15749" s="199" t="s">
        <v>163</v>
      </c>
      <c r="F15749" s="200" t="s">
        <v>2053</v>
      </c>
      <c r="G15749" s="200" t="s">
        <v>9089</v>
      </c>
      <c r="H15749" s="200" t="s">
        <v>52</v>
      </c>
      <c r="I15749" s="200">
        <v>45604</v>
      </c>
      <c r="J15749" s="143">
        <f t="shared" si="246"/>
        <v>45604</v>
      </c>
      <c r="K15749" s="202">
        <v>3</v>
      </c>
      <c r="L15749" s="285" t="s">
        <v>3975</v>
      </c>
      <c r="M15749" s="223"/>
      <c r="N15749" s="203">
        <v>2.16</v>
      </c>
      <c r="O15749" s="222" t="s">
        <v>1124</v>
      </c>
    </row>
    <row r="15750" spans="1:15" ht="29.25" customHeight="1">
      <c r="A15750" s="221" t="s">
        <v>2860</v>
      </c>
      <c r="B15750" s="221" t="s">
        <v>3684</v>
      </c>
      <c r="C15750" s="222" t="s">
        <v>3685</v>
      </c>
      <c r="D15750" s="222" t="s">
        <v>162</v>
      </c>
      <c r="E15750" s="199" t="s">
        <v>163</v>
      </c>
      <c r="F15750" s="200" t="s">
        <v>2849</v>
      </c>
      <c r="G15750" s="200" t="s">
        <v>2850</v>
      </c>
      <c r="H15750" s="200" t="s">
        <v>2854</v>
      </c>
      <c r="I15750" s="200">
        <v>45604</v>
      </c>
      <c r="J15750" s="143">
        <f t="shared" si="246"/>
        <v>45604</v>
      </c>
      <c r="K15750" s="202">
        <v>4</v>
      </c>
      <c r="L15750" s="285" t="s">
        <v>3972</v>
      </c>
      <c r="M15750" s="223"/>
      <c r="N15750" s="203">
        <v>4.1875</v>
      </c>
      <c r="O15750" s="222" t="s">
        <v>943</v>
      </c>
    </row>
    <row r="15751" spans="1:15" ht="29.25" customHeight="1">
      <c r="A15751" s="221" t="s">
        <v>2860</v>
      </c>
      <c r="B15751" s="221" t="s">
        <v>3684</v>
      </c>
      <c r="C15751" s="222" t="s">
        <v>3685</v>
      </c>
      <c r="D15751" s="222" t="s">
        <v>162</v>
      </c>
      <c r="E15751" s="199" t="s">
        <v>163</v>
      </c>
      <c r="F15751" s="200" t="s">
        <v>2053</v>
      </c>
      <c r="G15751" s="200" t="s">
        <v>9089</v>
      </c>
      <c r="H15751" s="200" t="s">
        <v>52</v>
      </c>
      <c r="I15751" s="200">
        <v>45607</v>
      </c>
      <c r="J15751" s="143">
        <f t="shared" si="246"/>
        <v>45607</v>
      </c>
      <c r="K15751" s="202">
        <v>4</v>
      </c>
      <c r="L15751" s="285" t="s">
        <v>3975</v>
      </c>
      <c r="M15751" s="223"/>
      <c r="N15751" s="203">
        <v>2.16</v>
      </c>
      <c r="O15751" s="222" t="s">
        <v>1124</v>
      </c>
    </row>
    <row r="15752" spans="1:15" ht="29.25" customHeight="1">
      <c r="A15752" s="221" t="s">
        <v>2860</v>
      </c>
      <c r="B15752" s="221" t="s">
        <v>3684</v>
      </c>
      <c r="C15752" s="222" t="s">
        <v>3685</v>
      </c>
      <c r="D15752" s="222" t="s">
        <v>162</v>
      </c>
      <c r="E15752" s="199" t="s">
        <v>163</v>
      </c>
      <c r="F15752" s="200" t="s">
        <v>937</v>
      </c>
      <c r="G15752" s="200" t="s">
        <v>938</v>
      </c>
      <c r="H15752" s="200" t="s">
        <v>38</v>
      </c>
      <c r="I15752" s="200">
        <v>45607</v>
      </c>
      <c r="J15752" s="143">
        <f t="shared" si="246"/>
        <v>45607</v>
      </c>
      <c r="K15752" s="202">
        <v>4</v>
      </c>
      <c r="L15752" s="285" t="s">
        <v>3976</v>
      </c>
      <c r="M15752" s="223"/>
      <c r="N15752" s="203">
        <v>3.0833333333333299</v>
      </c>
      <c r="O15752" s="222" t="s">
        <v>941</v>
      </c>
    </row>
    <row r="15753" spans="1:15" ht="29.25" customHeight="1">
      <c r="A15753" s="221" t="s">
        <v>2860</v>
      </c>
      <c r="B15753" s="221" t="s">
        <v>3684</v>
      </c>
      <c r="C15753" s="222" t="s">
        <v>3685</v>
      </c>
      <c r="D15753" s="222" t="s">
        <v>162</v>
      </c>
      <c r="E15753" s="199" t="s">
        <v>163</v>
      </c>
      <c r="F15753" s="200" t="s">
        <v>937</v>
      </c>
      <c r="G15753" s="200" t="s">
        <v>938</v>
      </c>
      <c r="H15753" s="200" t="s">
        <v>38</v>
      </c>
      <c r="I15753" s="200">
        <v>45608</v>
      </c>
      <c r="J15753" s="143">
        <f t="shared" si="246"/>
        <v>45608</v>
      </c>
      <c r="K15753" s="202">
        <v>8</v>
      </c>
      <c r="L15753" s="285" t="s">
        <v>3977</v>
      </c>
      <c r="M15753" s="223"/>
      <c r="N15753" s="203">
        <v>0</v>
      </c>
      <c r="O15753" s="222" t="s">
        <v>326</v>
      </c>
    </row>
    <row r="15754" spans="1:15" ht="29.25" customHeight="1">
      <c r="A15754" s="221" t="s">
        <v>2860</v>
      </c>
      <c r="B15754" s="221" t="s">
        <v>3684</v>
      </c>
      <c r="C15754" s="222" t="s">
        <v>3685</v>
      </c>
      <c r="D15754" s="222" t="s">
        <v>162</v>
      </c>
      <c r="E15754" s="199" t="s">
        <v>163</v>
      </c>
      <c r="F15754" s="200" t="s">
        <v>937</v>
      </c>
      <c r="G15754" s="200" t="s">
        <v>938</v>
      </c>
      <c r="H15754" s="200" t="s">
        <v>38</v>
      </c>
      <c r="I15754" s="200">
        <v>45609</v>
      </c>
      <c r="J15754" s="143">
        <f t="shared" si="246"/>
        <v>45609</v>
      </c>
      <c r="K15754" s="202">
        <v>8</v>
      </c>
      <c r="L15754" s="285" t="s">
        <v>3977</v>
      </c>
      <c r="M15754" s="223"/>
      <c r="N15754" s="203">
        <v>0</v>
      </c>
      <c r="O15754" s="222" t="s">
        <v>326</v>
      </c>
    </row>
    <row r="15755" spans="1:15" ht="29.25" customHeight="1">
      <c r="A15755" s="221" t="s">
        <v>2860</v>
      </c>
      <c r="B15755" s="221" t="s">
        <v>3684</v>
      </c>
      <c r="C15755" s="222" t="s">
        <v>3685</v>
      </c>
      <c r="D15755" s="222" t="s">
        <v>162</v>
      </c>
      <c r="E15755" s="199" t="s">
        <v>163</v>
      </c>
      <c r="F15755" s="200" t="s">
        <v>937</v>
      </c>
      <c r="G15755" s="200" t="s">
        <v>938</v>
      </c>
      <c r="H15755" s="200" t="s">
        <v>38</v>
      </c>
      <c r="I15755" s="200">
        <v>45610</v>
      </c>
      <c r="J15755" s="143">
        <f t="shared" si="246"/>
        <v>45610</v>
      </c>
      <c r="K15755" s="202">
        <v>8</v>
      </c>
      <c r="L15755" s="285" t="s">
        <v>4151</v>
      </c>
      <c r="M15755" s="223"/>
      <c r="N15755" s="203">
        <v>0</v>
      </c>
      <c r="O15755" s="222" t="s">
        <v>326</v>
      </c>
    </row>
    <row r="15756" spans="1:15" ht="29.25" customHeight="1">
      <c r="A15756" s="221" t="s">
        <v>2860</v>
      </c>
      <c r="B15756" s="221" t="s">
        <v>3684</v>
      </c>
      <c r="C15756" s="222" t="s">
        <v>3685</v>
      </c>
      <c r="D15756" s="222" t="s">
        <v>162</v>
      </c>
      <c r="E15756" s="199" t="s">
        <v>163</v>
      </c>
      <c r="F15756" s="200" t="s">
        <v>937</v>
      </c>
      <c r="G15756" s="200" t="s">
        <v>938</v>
      </c>
      <c r="H15756" s="200" t="s">
        <v>38</v>
      </c>
      <c r="I15756" s="200">
        <v>45611</v>
      </c>
      <c r="J15756" s="143">
        <f t="shared" si="246"/>
        <v>45611</v>
      </c>
      <c r="K15756" s="202">
        <v>8</v>
      </c>
      <c r="L15756" s="285" t="s">
        <v>4152</v>
      </c>
      <c r="M15756" s="223"/>
      <c r="N15756" s="203">
        <v>0</v>
      </c>
      <c r="O15756" s="222" t="s">
        <v>326</v>
      </c>
    </row>
    <row r="15757" spans="1:15" ht="29.25" customHeight="1">
      <c r="A15757" s="221" t="s">
        <v>2860</v>
      </c>
      <c r="B15757" s="221" t="s">
        <v>3684</v>
      </c>
      <c r="C15757" s="222" t="s">
        <v>3685</v>
      </c>
      <c r="D15757" s="222" t="s">
        <v>162</v>
      </c>
      <c r="E15757" s="199" t="s">
        <v>163</v>
      </c>
      <c r="F15757" s="200" t="s">
        <v>937</v>
      </c>
      <c r="G15757" s="200" t="s">
        <v>938</v>
      </c>
      <c r="H15757" s="200" t="s">
        <v>38</v>
      </c>
      <c r="I15757" s="200">
        <v>45614</v>
      </c>
      <c r="J15757" s="143">
        <f t="shared" si="246"/>
        <v>45614</v>
      </c>
      <c r="K15757" s="202">
        <v>9</v>
      </c>
      <c r="L15757" s="285" t="s">
        <v>4153</v>
      </c>
      <c r="M15757" s="223"/>
      <c r="N15757" s="203">
        <v>3.0833333333333299</v>
      </c>
      <c r="O15757" s="222" t="s">
        <v>941</v>
      </c>
    </row>
    <row r="15758" spans="1:15" ht="29.25" customHeight="1">
      <c r="A15758" s="221" t="s">
        <v>2860</v>
      </c>
      <c r="B15758" s="221" t="s">
        <v>3684</v>
      </c>
      <c r="C15758" s="222" t="s">
        <v>3685</v>
      </c>
      <c r="D15758" s="222" t="s">
        <v>162</v>
      </c>
      <c r="E15758" s="199" t="s">
        <v>163</v>
      </c>
      <c r="F15758" s="200" t="s">
        <v>937</v>
      </c>
      <c r="G15758" s="200" t="s">
        <v>938</v>
      </c>
      <c r="H15758" s="200" t="s">
        <v>38</v>
      </c>
      <c r="I15758" s="200">
        <v>45615</v>
      </c>
      <c r="J15758" s="143">
        <f t="shared" si="246"/>
        <v>45615</v>
      </c>
      <c r="K15758" s="202">
        <v>8</v>
      </c>
      <c r="L15758" s="285" t="s">
        <v>4154</v>
      </c>
      <c r="M15758" s="223"/>
      <c r="N15758" s="203">
        <v>0</v>
      </c>
      <c r="O15758" s="222" t="s">
        <v>326</v>
      </c>
    </row>
    <row r="15759" spans="1:15" ht="29.25" customHeight="1">
      <c r="A15759" s="221" t="s">
        <v>2860</v>
      </c>
      <c r="B15759" s="221" t="s">
        <v>3684</v>
      </c>
      <c r="C15759" s="222" t="s">
        <v>3685</v>
      </c>
      <c r="D15759" s="222" t="s">
        <v>162</v>
      </c>
      <c r="E15759" s="199" t="s">
        <v>178</v>
      </c>
      <c r="F15759" s="200"/>
      <c r="G15759" s="200"/>
      <c r="H15759" s="200"/>
      <c r="I15759" s="200">
        <v>45616</v>
      </c>
      <c r="J15759" s="143">
        <f t="shared" si="246"/>
        <v>45616</v>
      </c>
      <c r="K15759" s="202">
        <v>2</v>
      </c>
      <c r="L15759" s="285" t="s">
        <v>4155</v>
      </c>
      <c r="M15759" s="223"/>
      <c r="N15759" s="203"/>
      <c r="O15759" s="222" t="s">
        <v>326</v>
      </c>
    </row>
    <row r="15760" spans="1:15" ht="29.25" customHeight="1">
      <c r="A15760" s="221" t="s">
        <v>2860</v>
      </c>
      <c r="B15760" s="221" t="s">
        <v>3684</v>
      </c>
      <c r="C15760" s="222" t="s">
        <v>3685</v>
      </c>
      <c r="D15760" s="222" t="s">
        <v>162</v>
      </c>
      <c r="E15760" s="199" t="s">
        <v>163</v>
      </c>
      <c r="F15760" s="200" t="s">
        <v>937</v>
      </c>
      <c r="G15760" s="200" t="s">
        <v>938</v>
      </c>
      <c r="H15760" s="200" t="s">
        <v>38</v>
      </c>
      <c r="I15760" s="200">
        <v>45616</v>
      </c>
      <c r="J15760" s="143">
        <f t="shared" si="246"/>
        <v>45616</v>
      </c>
      <c r="K15760" s="202">
        <v>6</v>
      </c>
      <c r="L15760" s="285" t="s">
        <v>4154</v>
      </c>
      <c r="M15760" s="223"/>
      <c r="N15760" s="203">
        <v>0</v>
      </c>
      <c r="O15760" s="222" t="s">
        <v>326</v>
      </c>
    </row>
    <row r="15761" spans="1:15" ht="29.25" customHeight="1">
      <c r="A15761" s="221" t="s">
        <v>2860</v>
      </c>
      <c r="B15761" s="221" t="s">
        <v>3684</v>
      </c>
      <c r="C15761" s="222" t="s">
        <v>3685</v>
      </c>
      <c r="D15761" s="222" t="s">
        <v>162</v>
      </c>
      <c r="E15761" s="199" t="s">
        <v>178</v>
      </c>
      <c r="F15761" s="200"/>
      <c r="G15761" s="200"/>
      <c r="H15761" s="200"/>
      <c r="I15761" s="200">
        <v>45617</v>
      </c>
      <c r="J15761" s="143">
        <f t="shared" si="246"/>
        <v>45617</v>
      </c>
      <c r="K15761" s="202">
        <v>1</v>
      </c>
      <c r="L15761" s="285" t="s">
        <v>4155</v>
      </c>
      <c r="M15761" s="223"/>
      <c r="N15761" s="203"/>
      <c r="O15761" s="222" t="s">
        <v>326</v>
      </c>
    </row>
    <row r="15762" spans="1:15" ht="29.25" customHeight="1">
      <c r="A15762" s="221" t="s">
        <v>2860</v>
      </c>
      <c r="B15762" s="221" t="s">
        <v>3684</v>
      </c>
      <c r="C15762" s="222" t="s">
        <v>3685</v>
      </c>
      <c r="D15762" s="222" t="s">
        <v>162</v>
      </c>
      <c r="E15762" s="199" t="s">
        <v>163</v>
      </c>
      <c r="F15762" s="200" t="s">
        <v>937</v>
      </c>
      <c r="G15762" s="200" t="s">
        <v>938</v>
      </c>
      <c r="H15762" s="200" t="s">
        <v>38</v>
      </c>
      <c r="I15762" s="200">
        <v>45617</v>
      </c>
      <c r="J15762" s="143">
        <f t="shared" si="246"/>
        <v>45617</v>
      </c>
      <c r="K15762" s="202">
        <v>7</v>
      </c>
      <c r="L15762" s="285" t="s">
        <v>4154</v>
      </c>
      <c r="M15762" s="223"/>
      <c r="N15762" s="203">
        <v>0</v>
      </c>
      <c r="O15762" s="222" t="s">
        <v>326</v>
      </c>
    </row>
    <row r="15763" spans="1:15" ht="29.25" customHeight="1">
      <c r="A15763" s="221" t="s">
        <v>2860</v>
      </c>
      <c r="B15763" s="221" t="s">
        <v>3684</v>
      </c>
      <c r="C15763" s="222" t="s">
        <v>3685</v>
      </c>
      <c r="D15763" s="222" t="s">
        <v>162</v>
      </c>
      <c r="E15763" s="199" t="s">
        <v>163</v>
      </c>
      <c r="F15763" s="200" t="s">
        <v>937</v>
      </c>
      <c r="G15763" s="200" t="s">
        <v>938</v>
      </c>
      <c r="H15763" s="200" t="s">
        <v>38</v>
      </c>
      <c r="I15763" s="200">
        <v>45618</v>
      </c>
      <c r="J15763" s="143">
        <f t="shared" si="246"/>
        <v>45618</v>
      </c>
      <c r="K15763" s="202">
        <v>7</v>
      </c>
      <c r="L15763" s="285" t="s">
        <v>3977</v>
      </c>
      <c r="M15763" s="223"/>
      <c r="N15763" s="203">
        <v>0</v>
      </c>
      <c r="O15763" s="222" t="s">
        <v>326</v>
      </c>
    </row>
    <row r="15764" spans="1:15" ht="29.25" customHeight="1">
      <c r="A15764" s="221" t="s">
        <v>2860</v>
      </c>
      <c r="B15764" s="221" t="s">
        <v>3684</v>
      </c>
      <c r="C15764" s="222" t="s">
        <v>3685</v>
      </c>
      <c r="D15764" s="222" t="s">
        <v>162</v>
      </c>
      <c r="E15764" s="199" t="s">
        <v>163</v>
      </c>
      <c r="F15764" s="200" t="s">
        <v>937</v>
      </c>
      <c r="G15764" s="200" t="s">
        <v>938</v>
      </c>
      <c r="H15764" s="200" t="s">
        <v>4769</v>
      </c>
      <c r="I15764" s="200">
        <v>45618</v>
      </c>
      <c r="J15764" s="143">
        <f t="shared" si="246"/>
        <v>45618</v>
      </c>
      <c r="K15764" s="202">
        <v>2</v>
      </c>
      <c r="L15764" s="285" t="s">
        <v>4288</v>
      </c>
      <c r="M15764" s="223"/>
      <c r="N15764" s="203">
        <v>0</v>
      </c>
      <c r="O15764" s="222" t="s">
        <v>326</v>
      </c>
    </row>
    <row r="15765" spans="1:15" ht="29.25" customHeight="1">
      <c r="A15765" s="221" t="s">
        <v>2860</v>
      </c>
      <c r="B15765" s="221" t="s">
        <v>3684</v>
      </c>
      <c r="C15765" s="222" t="s">
        <v>3685</v>
      </c>
      <c r="D15765" s="222" t="s">
        <v>162</v>
      </c>
      <c r="E15765" s="199" t="s">
        <v>163</v>
      </c>
      <c r="F15765" s="200" t="s">
        <v>937</v>
      </c>
      <c r="G15765" s="200" t="s">
        <v>938</v>
      </c>
      <c r="H15765" s="200" t="s">
        <v>4768</v>
      </c>
      <c r="I15765" s="200">
        <v>45621</v>
      </c>
      <c r="J15765" s="143">
        <f t="shared" si="246"/>
        <v>45621</v>
      </c>
      <c r="K15765" s="202">
        <v>8</v>
      </c>
      <c r="L15765" s="285" t="s">
        <v>4289</v>
      </c>
      <c r="M15765" s="223"/>
      <c r="N15765" s="203">
        <v>3.625</v>
      </c>
      <c r="O15765" s="222" t="s">
        <v>943</v>
      </c>
    </row>
    <row r="15766" spans="1:15" ht="29.25" customHeight="1">
      <c r="A15766" s="221" t="s">
        <v>2860</v>
      </c>
      <c r="B15766" s="221" t="s">
        <v>3684</v>
      </c>
      <c r="C15766" s="222" t="s">
        <v>3685</v>
      </c>
      <c r="D15766" s="222" t="s">
        <v>162</v>
      </c>
      <c r="E15766" s="199" t="s">
        <v>163</v>
      </c>
      <c r="F15766" s="200" t="s">
        <v>937</v>
      </c>
      <c r="G15766" s="200" t="s">
        <v>938</v>
      </c>
      <c r="H15766" s="200" t="s">
        <v>4768</v>
      </c>
      <c r="I15766" s="200">
        <v>45622</v>
      </c>
      <c r="J15766" s="143">
        <f t="shared" si="246"/>
        <v>45622</v>
      </c>
      <c r="K15766" s="202">
        <v>2</v>
      </c>
      <c r="L15766" s="285" t="s">
        <v>4291</v>
      </c>
      <c r="M15766" s="223"/>
      <c r="N15766" s="203">
        <v>3.625</v>
      </c>
      <c r="O15766" s="222" t="s">
        <v>943</v>
      </c>
    </row>
    <row r="15767" spans="1:15" ht="29.25" customHeight="1">
      <c r="A15767" s="221" t="s">
        <v>2860</v>
      </c>
      <c r="B15767" s="221" t="s">
        <v>3684</v>
      </c>
      <c r="C15767" s="222" t="s">
        <v>3685</v>
      </c>
      <c r="D15767" s="222" t="s">
        <v>162</v>
      </c>
      <c r="E15767" s="199" t="s">
        <v>163</v>
      </c>
      <c r="F15767" s="200" t="s">
        <v>937</v>
      </c>
      <c r="G15767" s="200" t="s">
        <v>938</v>
      </c>
      <c r="H15767" s="200" t="s">
        <v>38</v>
      </c>
      <c r="I15767" s="200">
        <v>45622</v>
      </c>
      <c r="J15767" s="143">
        <f t="shared" si="246"/>
        <v>45622</v>
      </c>
      <c r="K15767" s="202">
        <v>6</v>
      </c>
      <c r="L15767" s="285" t="s">
        <v>4290</v>
      </c>
      <c r="M15767" s="223"/>
      <c r="N15767" s="203">
        <v>3.0833333333333299</v>
      </c>
      <c r="O15767" s="222" t="s">
        <v>941</v>
      </c>
    </row>
    <row r="15768" spans="1:15" ht="29.25" customHeight="1">
      <c r="A15768" s="221" t="s">
        <v>2860</v>
      </c>
      <c r="B15768" s="221" t="s">
        <v>3684</v>
      </c>
      <c r="C15768" s="222" t="s">
        <v>3685</v>
      </c>
      <c r="D15768" s="222" t="s">
        <v>162</v>
      </c>
      <c r="E15768" s="199" t="s">
        <v>163</v>
      </c>
      <c r="F15768" s="200" t="s">
        <v>937</v>
      </c>
      <c r="G15768" s="200" t="s">
        <v>938</v>
      </c>
      <c r="H15768" s="200" t="s">
        <v>4768</v>
      </c>
      <c r="I15768" s="200">
        <v>45623</v>
      </c>
      <c r="J15768" s="143">
        <f t="shared" si="246"/>
        <v>45623</v>
      </c>
      <c r="K15768" s="202">
        <v>3</v>
      </c>
      <c r="L15768" s="285" t="s">
        <v>4293</v>
      </c>
      <c r="M15768" s="223"/>
      <c r="N15768" s="203">
        <v>3.625</v>
      </c>
      <c r="O15768" s="222" t="s">
        <v>943</v>
      </c>
    </row>
    <row r="15769" spans="1:15" ht="29.25" customHeight="1">
      <c r="A15769" s="221" t="s">
        <v>2860</v>
      </c>
      <c r="B15769" s="221" t="s">
        <v>3684</v>
      </c>
      <c r="C15769" s="222" t="s">
        <v>3685</v>
      </c>
      <c r="D15769" s="222" t="s">
        <v>162</v>
      </c>
      <c r="E15769" s="199" t="s">
        <v>163</v>
      </c>
      <c r="F15769" s="200" t="s">
        <v>937</v>
      </c>
      <c r="G15769" s="200" t="s">
        <v>938</v>
      </c>
      <c r="H15769" s="200" t="s">
        <v>4768</v>
      </c>
      <c r="I15769" s="200">
        <v>45623</v>
      </c>
      <c r="J15769" s="143">
        <f t="shared" si="246"/>
        <v>45623</v>
      </c>
      <c r="K15769" s="202">
        <v>5</v>
      </c>
      <c r="L15769" s="285" t="s">
        <v>4292</v>
      </c>
      <c r="M15769" s="223"/>
      <c r="N15769" s="203">
        <v>3.625</v>
      </c>
      <c r="O15769" s="222" t="s">
        <v>943</v>
      </c>
    </row>
    <row r="15770" spans="1:15" ht="29.25" customHeight="1">
      <c r="A15770" s="221" t="s">
        <v>2860</v>
      </c>
      <c r="B15770" s="221" t="s">
        <v>3684</v>
      </c>
      <c r="C15770" s="222" t="s">
        <v>3685</v>
      </c>
      <c r="D15770" s="222" t="s">
        <v>162</v>
      </c>
      <c r="E15770" s="199" t="s">
        <v>163</v>
      </c>
      <c r="F15770" s="200" t="s">
        <v>937</v>
      </c>
      <c r="G15770" s="200" t="s">
        <v>938</v>
      </c>
      <c r="H15770" s="200" t="s">
        <v>4768</v>
      </c>
      <c r="I15770" s="200">
        <v>45624</v>
      </c>
      <c r="J15770" s="143">
        <f t="shared" si="246"/>
        <v>45624</v>
      </c>
      <c r="K15770" s="202">
        <v>2</v>
      </c>
      <c r="L15770" s="285" t="s">
        <v>4427</v>
      </c>
      <c r="M15770" s="223"/>
      <c r="N15770" s="203">
        <v>3.625</v>
      </c>
      <c r="O15770" s="222" t="s">
        <v>943</v>
      </c>
    </row>
    <row r="15771" spans="1:15" ht="29.25" customHeight="1">
      <c r="A15771" s="221" t="s">
        <v>2860</v>
      </c>
      <c r="B15771" s="221" t="s">
        <v>3684</v>
      </c>
      <c r="C15771" s="222" t="s">
        <v>3685</v>
      </c>
      <c r="D15771" s="222" t="s">
        <v>162</v>
      </c>
      <c r="E15771" s="199" t="s">
        <v>163</v>
      </c>
      <c r="F15771" s="200" t="s">
        <v>937</v>
      </c>
      <c r="G15771" s="200" t="s">
        <v>938</v>
      </c>
      <c r="H15771" s="200" t="s">
        <v>38</v>
      </c>
      <c r="I15771" s="200">
        <v>45624</v>
      </c>
      <c r="J15771" s="143">
        <f t="shared" si="246"/>
        <v>45624</v>
      </c>
      <c r="K15771" s="202">
        <v>6</v>
      </c>
      <c r="L15771" s="285" t="s">
        <v>4290</v>
      </c>
      <c r="M15771" s="223"/>
      <c r="N15771" s="203">
        <v>3.0833333333333299</v>
      </c>
      <c r="O15771" s="222" t="s">
        <v>941</v>
      </c>
    </row>
    <row r="15772" spans="1:15" ht="29.25" customHeight="1">
      <c r="A15772" s="221" t="s">
        <v>2860</v>
      </c>
      <c r="B15772" s="221" t="s">
        <v>3684</v>
      </c>
      <c r="C15772" s="222" t="s">
        <v>3685</v>
      </c>
      <c r="D15772" s="222" t="s">
        <v>162</v>
      </c>
      <c r="E15772" s="199" t="s">
        <v>178</v>
      </c>
      <c r="F15772" s="200"/>
      <c r="G15772" s="200"/>
      <c r="H15772" s="200"/>
      <c r="I15772" s="200">
        <v>45625</v>
      </c>
      <c r="J15772" s="143">
        <f t="shared" si="246"/>
        <v>45625</v>
      </c>
      <c r="K15772" s="202">
        <v>2</v>
      </c>
      <c r="L15772" s="285" t="s">
        <v>4428</v>
      </c>
      <c r="M15772" s="223"/>
      <c r="N15772" s="203"/>
      <c r="O15772" s="222" t="s">
        <v>326</v>
      </c>
    </row>
    <row r="15773" spans="1:15" ht="29.25" customHeight="1">
      <c r="A15773" s="221" t="s">
        <v>2860</v>
      </c>
      <c r="B15773" s="221" t="s">
        <v>3684</v>
      </c>
      <c r="C15773" s="222" t="s">
        <v>3685</v>
      </c>
      <c r="D15773" s="222" t="s">
        <v>162</v>
      </c>
      <c r="E15773" s="199" t="s">
        <v>163</v>
      </c>
      <c r="F15773" s="200" t="s">
        <v>937</v>
      </c>
      <c r="G15773" s="200" t="s">
        <v>938</v>
      </c>
      <c r="H15773" s="200" t="s">
        <v>38</v>
      </c>
      <c r="I15773" s="200">
        <v>45625</v>
      </c>
      <c r="J15773" s="143">
        <f t="shared" si="246"/>
        <v>45625</v>
      </c>
      <c r="K15773" s="202">
        <v>6</v>
      </c>
      <c r="L15773" s="285" t="s">
        <v>4290</v>
      </c>
      <c r="M15773" s="223"/>
      <c r="N15773" s="203">
        <v>3.0833333333333299</v>
      </c>
      <c r="O15773" s="222" t="s">
        <v>941</v>
      </c>
    </row>
    <row r="15774" spans="1:15" ht="29.25" customHeight="1">
      <c r="A15774" s="221" t="s">
        <v>2860</v>
      </c>
      <c r="B15774" s="221" t="s">
        <v>3684</v>
      </c>
      <c r="C15774" s="222" t="s">
        <v>3685</v>
      </c>
      <c r="D15774" s="222" t="s">
        <v>162</v>
      </c>
      <c r="E15774" s="199" t="s">
        <v>163</v>
      </c>
      <c r="F15774" s="200" t="s">
        <v>937</v>
      </c>
      <c r="G15774" s="200" t="s">
        <v>938</v>
      </c>
      <c r="H15774" s="200" t="s">
        <v>4757</v>
      </c>
      <c r="I15774" s="200">
        <v>45628</v>
      </c>
      <c r="J15774" s="143">
        <f t="shared" si="246"/>
        <v>45628</v>
      </c>
      <c r="K15774" s="202">
        <v>10</v>
      </c>
      <c r="L15774" s="285" t="s">
        <v>4429</v>
      </c>
      <c r="M15774" s="223"/>
      <c r="N15774" s="203">
        <v>0</v>
      </c>
      <c r="O15774" s="222" t="s">
        <v>326</v>
      </c>
    </row>
    <row r="15775" spans="1:15" ht="29.25" customHeight="1">
      <c r="A15775" s="221" t="s">
        <v>2860</v>
      </c>
      <c r="B15775" s="221" t="s">
        <v>3684</v>
      </c>
      <c r="C15775" s="222" t="s">
        <v>3685</v>
      </c>
      <c r="D15775" s="222" t="s">
        <v>162</v>
      </c>
      <c r="E15775" s="199" t="s">
        <v>163</v>
      </c>
      <c r="F15775" s="200" t="s">
        <v>937</v>
      </c>
      <c r="G15775" s="200" t="s">
        <v>938</v>
      </c>
      <c r="H15775" s="200" t="s">
        <v>4768</v>
      </c>
      <c r="I15775" s="200">
        <v>45629</v>
      </c>
      <c r="J15775" s="143">
        <f t="shared" si="246"/>
        <v>45629</v>
      </c>
      <c r="K15775" s="202">
        <v>8</v>
      </c>
      <c r="L15775" s="285" t="s">
        <v>4430</v>
      </c>
      <c r="M15775" s="223"/>
      <c r="N15775" s="203">
        <v>3.625</v>
      </c>
      <c r="O15775" s="222" t="s">
        <v>943</v>
      </c>
    </row>
    <row r="15776" spans="1:15" ht="29.25" customHeight="1">
      <c r="A15776" s="221" t="s">
        <v>2860</v>
      </c>
      <c r="B15776" s="221" t="s">
        <v>3684</v>
      </c>
      <c r="C15776" s="222" t="s">
        <v>3685</v>
      </c>
      <c r="D15776" s="222" t="s">
        <v>162</v>
      </c>
      <c r="E15776" s="199" t="s">
        <v>163</v>
      </c>
      <c r="F15776" s="200" t="s">
        <v>937</v>
      </c>
      <c r="G15776" s="200" t="s">
        <v>938</v>
      </c>
      <c r="H15776" s="200" t="s">
        <v>4758</v>
      </c>
      <c r="I15776" s="200">
        <v>45629</v>
      </c>
      <c r="J15776" s="143">
        <f t="shared" si="246"/>
        <v>45629</v>
      </c>
      <c r="K15776" s="202">
        <v>8</v>
      </c>
      <c r="L15776" s="285" t="s">
        <v>4429</v>
      </c>
      <c r="M15776" s="223"/>
      <c r="N15776" s="203">
        <v>0</v>
      </c>
      <c r="O15776" s="222" t="s">
        <v>326</v>
      </c>
    </row>
    <row r="15777" spans="1:15" ht="29.25" customHeight="1">
      <c r="A15777" s="221" t="s">
        <v>2860</v>
      </c>
      <c r="B15777" s="221" t="s">
        <v>3684</v>
      </c>
      <c r="C15777" s="222" t="s">
        <v>3685</v>
      </c>
      <c r="D15777" s="222" t="s">
        <v>162</v>
      </c>
      <c r="E15777" s="199" t="s">
        <v>163</v>
      </c>
      <c r="F15777" s="200" t="s">
        <v>937</v>
      </c>
      <c r="G15777" s="200" t="s">
        <v>938</v>
      </c>
      <c r="H15777" s="200" t="s">
        <v>38</v>
      </c>
      <c r="I15777" s="200">
        <v>45631</v>
      </c>
      <c r="J15777" s="143">
        <f t="shared" si="246"/>
        <v>45631</v>
      </c>
      <c r="K15777" s="202">
        <v>8</v>
      </c>
      <c r="L15777" s="285" t="s">
        <v>4290</v>
      </c>
      <c r="M15777" s="223"/>
      <c r="N15777" s="203">
        <v>3.0833333333333299</v>
      </c>
      <c r="O15777" s="222" t="s">
        <v>941</v>
      </c>
    </row>
    <row r="15778" spans="1:15" ht="29.25" customHeight="1">
      <c r="A15778" s="221" t="s">
        <v>2860</v>
      </c>
      <c r="B15778" s="221" t="s">
        <v>3684</v>
      </c>
      <c r="C15778" s="222" t="s">
        <v>3685</v>
      </c>
      <c r="D15778" s="222" t="s">
        <v>162</v>
      </c>
      <c r="E15778" s="199" t="s">
        <v>163</v>
      </c>
      <c r="F15778" s="200" t="s">
        <v>937</v>
      </c>
      <c r="G15778" s="200" t="s">
        <v>938</v>
      </c>
      <c r="H15778" s="200" t="s">
        <v>38</v>
      </c>
      <c r="I15778" s="200">
        <v>45632</v>
      </c>
      <c r="J15778" s="143">
        <f t="shared" si="246"/>
        <v>45632</v>
      </c>
      <c r="K15778" s="202">
        <v>8</v>
      </c>
      <c r="L15778" s="285" t="s">
        <v>4290</v>
      </c>
      <c r="M15778" s="223"/>
      <c r="N15778" s="203">
        <v>3.0833333333333299</v>
      </c>
      <c r="O15778" s="222" t="s">
        <v>941</v>
      </c>
    </row>
    <row r="15779" spans="1:15" ht="29.25" customHeight="1">
      <c r="A15779" s="221" t="s">
        <v>2860</v>
      </c>
      <c r="B15779" s="221" t="s">
        <v>3684</v>
      </c>
      <c r="C15779" s="222" t="s">
        <v>3685</v>
      </c>
      <c r="D15779" s="222" t="s">
        <v>162</v>
      </c>
      <c r="E15779" s="199" t="s">
        <v>163</v>
      </c>
      <c r="F15779" s="200" t="s">
        <v>937</v>
      </c>
      <c r="G15779" s="200" t="s">
        <v>938</v>
      </c>
      <c r="H15779" s="200" t="s">
        <v>4768</v>
      </c>
      <c r="I15779" s="200">
        <v>45635</v>
      </c>
      <c r="J15779" s="143">
        <f t="shared" si="246"/>
        <v>45635</v>
      </c>
      <c r="K15779" s="202">
        <v>8</v>
      </c>
      <c r="L15779" s="285" t="s">
        <v>4554</v>
      </c>
      <c r="M15779" s="223"/>
      <c r="N15779" s="203">
        <v>3.625</v>
      </c>
      <c r="O15779" s="222" t="s">
        <v>943</v>
      </c>
    </row>
    <row r="15780" spans="1:15" ht="29.25" customHeight="1">
      <c r="A15780" s="221" t="s">
        <v>2860</v>
      </c>
      <c r="B15780" s="221" t="s">
        <v>3684</v>
      </c>
      <c r="C15780" s="222" t="s">
        <v>3685</v>
      </c>
      <c r="D15780" s="222" t="s">
        <v>162</v>
      </c>
      <c r="E15780" s="199" t="s">
        <v>163</v>
      </c>
      <c r="F15780" s="200" t="s">
        <v>937</v>
      </c>
      <c r="G15780" s="200" t="s">
        <v>938</v>
      </c>
      <c r="H15780" s="200" t="s">
        <v>4768</v>
      </c>
      <c r="I15780" s="200">
        <v>45636</v>
      </c>
      <c r="J15780" s="143">
        <f t="shared" si="246"/>
        <v>45636</v>
      </c>
      <c r="K15780" s="202">
        <v>8</v>
      </c>
      <c r="L15780" s="285" t="s">
        <v>4555</v>
      </c>
      <c r="M15780" s="223"/>
      <c r="N15780" s="203">
        <v>3.625</v>
      </c>
      <c r="O15780" s="222" t="s">
        <v>943</v>
      </c>
    </row>
    <row r="15781" spans="1:15" ht="29.25" customHeight="1">
      <c r="A15781" s="221" t="s">
        <v>2860</v>
      </c>
      <c r="B15781" s="221" t="s">
        <v>3684</v>
      </c>
      <c r="C15781" s="222" t="s">
        <v>3685</v>
      </c>
      <c r="D15781" s="222" t="s">
        <v>162</v>
      </c>
      <c r="E15781" s="199" t="s">
        <v>163</v>
      </c>
      <c r="F15781" s="200" t="s">
        <v>937</v>
      </c>
      <c r="G15781" s="200" t="s">
        <v>938</v>
      </c>
      <c r="H15781" s="200" t="s">
        <v>4768</v>
      </c>
      <c r="I15781" s="200">
        <v>45637</v>
      </c>
      <c r="J15781" s="143">
        <f t="shared" si="246"/>
        <v>45637</v>
      </c>
      <c r="K15781" s="202">
        <v>8</v>
      </c>
      <c r="L15781" s="285" t="s">
        <v>4556</v>
      </c>
      <c r="M15781" s="223"/>
      <c r="N15781" s="203">
        <v>3.625</v>
      </c>
      <c r="O15781" s="222" t="s">
        <v>943</v>
      </c>
    </row>
    <row r="15782" spans="1:15" ht="29.25" customHeight="1">
      <c r="A15782" s="221" t="s">
        <v>2860</v>
      </c>
      <c r="B15782" s="221" t="s">
        <v>3684</v>
      </c>
      <c r="C15782" s="222" t="s">
        <v>3685</v>
      </c>
      <c r="D15782" s="222" t="s">
        <v>162</v>
      </c>
      <c r="E15782" s="199" t="s">
        <v>163</v>
      </c>
      <c r="F15782" s="200" t="s">
        <v>3160</v>
      </c>
      <c r="G15782" s="200" t="s">
        <v>3161</v>
      </c>
      <c r="H15782" s="200" t="s">
        <v>3288</v>
      </c>
      <c r="I15782" s="200">
        <v>45638</v>
      </c>
      <c r="J15782" s="143">
        <f t="shared" si="246"/>
        <v>45638</v>
      </c>
      <c r="K15782" s="202">
        <v>8</v>
      </c>
      <c r="L15782" s="285" t="s">
        <v>4721</v>
      </c>
      <c r="M15782" s="223"/>
      <c r="N15782" s="203">
        <v>0</v>
      </c>
      <c r="O15782" s="222" t="s">
        <v>326</v>
      </c>
    </row>
    <row r="15783" spans="1:15" ht="29.25" customHeight="1">
      <c r="A15783" s="221" t="s">
        <v>2860</v>
      </c>
      <c r="B15783" s="221" t="s">
        <v>3684</v>
      </c>
      <c r="C15783" s="222" t="s">
        <v>3685</v>
      </c>
      <c r="D15783" s="222" t="s">
        <v>162</v>
      </c>
      <c r="E15783" s="199" t="s">
        <v>163</v>
      </c>
      <c r="F15783" s="200" t="s">
        <v>937</v>
      </c>
      <c r="G15783" s="200" t="s">
        <v>938</v>
      </c>
      <c r="H15783" s="200" t="s">
        <v>49</v>
      </c>
      <c r="I15783" s="200">
        <v>45639</v>
      </c>
      <c r="J15783" s="143">
        <f t="shared" si="246"/>
        <v>45639</v>
      </c>
      <c r="K15783" s="202">
        <v>4</v>
      </c>
      <c r="L15783" s="285" t="s">
        <v>4723</v>
      </c>
      <c r="M15783" s="223"/>
      <c r="N15783" s="203">
        <v>6.40625</v>
      </c>
      <c r="O15783" s="222" t="s">
        <v>942</v>
      </c>
    </row>
    <row r="15784" spans="1:15" ht="29.25" customHeight="1">
      <c r="A15784" s="221" t="s">
        <v>2860</v>
      </c>
      <c r="B15784" s="221" t="s">
        <v>3684</v>
      </c>
      <c r="C15784" s="222" t="s">
        <v>3685</v>
      </c>
      <c r="D15784" s="222" t="s">
        <v>162</v>
      </c>
      <c r="E15784" s="199" t="s">
        <v>163</v>
      </c>
      <c r="F15784" s="200" t="s">
        <v>3160</v>
      </c>
      <c r="G15784" s="200" t="s">
        <v>3161</v>
      </c>
      <c r="H15784" s="200" t="s">
        <v>3288</v>
      </c>
      <c r="I15784" s="200">
        <v>45639</v>
      </c>
      <c r="J15784" s="143">
        <f t="shared" si="246"/>
        <v>45639</v>
      </c>
      <c r="K15784" s="202">
        <v>4</v>
      </c>
      <c r="L15784" s="285" t="s">
        <v>4722</v>
      </c>
      <c r="M15784" s="223"/>
      <c r="N15784" s="203">
        <v>0</v>
      </c>
      <c r="O15784" s="222" t="s">
        <v>326</v>
      </c>
    </row>
    <row r="15785" spans="1:15" ht="29.25" customHeight="1">
      <c r="A15785" s="221" t="s">
        <v>2860</v>
      </c>
      <c r="B15785" s="221" t="s">
        <v>3684</v>
      </c>
      <c r="C15785" s="222" t="s">
        <v>3685</v>
      </c>
      <c r="D15785" s="222" t="s">
        <v>162</v>
      </c>
      <c r="E15785" s="199" t="s">
        <v>163</v>
      </c>
      <c r="F15785" s="200" t="s">
        <v>937</v>
      </c>
      <c r="G15785" s="200" t="s">
        <v>938</v>
      </c>
      <c r="H15785" s="200" t="s">
        <v>4768</v>
      </c>
      <c r="I15785" s="200">
        <v>45642</v>
      </c>
      <c r="J15785" s="143">
        <f t="shared" si="246"/>
        <v>45642</v>
      </c>
      <c r="K15785" s="202">
        <v>2</v>
      </c>
      <c r="L15785" s="285" t="s">
        <v>4724</v>
      </c>
      <c r="M15785" s="223"/>
      <c r="N15785" s="203">
        <v>3.625</v>
      </c>
      <c r="O15785" s="222" t="s">
        <v>943</v>
      </c>
    </row>
    <row r="15786" spans="1:15" ht="29.25" customHeight="1">
      <c r="A15786" s="221" t="s">
        <v>2860</v>
      </c>
      <c r="B15786" s="221" t="s">
        <v>3684</v>
      </c>
      <c r="C15786" s="222" t="s">
        <v>3685</v>
      </c>
      <c r="D15786" s="222" t="s">
        <v>162</v>
      </c>
      <c r="E15786" s="199" t="s">
        <v>163</v>
      </c>
      <c r="F15786" s="200" t="s">
        <v>3160</v>
      </c>
      <c r="G15786" s="200" t="s">
        <v>3161</v>
      </c>
      <c r="H15786" s="200" t="s">
        <v>3288</v>
      </c>
      <c r="I15786" s="200">
        <v>45642</v>
      </c>
      <c r="J15786" s="143">
        <f t="shared" si="246"/>
        <v>45642</v>
      </c>
      <c r="K15786" s="202">
        <v>6</v>
      </c>
      <c r="L15786" s="285" t="s">
        <v>4722</v>
      </c>
      <c r="M15786" s="223"/>
      <c r="N15786" s="203">
        <v>0</v>
      </c>
      <c r="O15786" s="222" t="s">
        <v>326</v>
      </c>
    </row>
    <row r="15787" spans="1:15" ht="29.25" customHeight="1">
      <c r="A15787" s="221" t="s">
        <v>2860</v>
      </c>
      <c r="B15787" s="221" t="s">
        <v>3684</v>
      </c>
      <c r="C15787" s="222" t="s">
        <v>3685</v>
      </c>
      <c r="D15787" s="222" t="s">
        <v>162</v>
      </c>
      <c r="E15787" s="199" t="s">
        <v>163</v>
      </c>
      <c r="F15787" s="200" t="s">
        <v>937</v>
      </c>
      <c r="G15787" s="200" t="s">
        <v>938</v>
      </c>
      <c r="H15787" s="200" t="s">
        <v>4768</v>
      </c>
      <c r="I15787" s="200">
        <v>45643</v>
      </c>
      <c r="J15787" s="143">
        <f t="shared" si="246"/>
        <v>45643</v>
      </c>
      <c r="K15787" s="202">
        <v>3</v>
      </c>
      <c r="L15787" s="285" t="s">
        <v>4724</v>
      </c>
      <c r="M15787" s="223"/>
      <c r="N15787" s="203">
        <v>3.625</v>
      </c>
      <c r="O15787" s="222" t="s">
        <v>943</v>
      </c>
    </row>
    <row r="15788" spans="1:15" ht="29.25" customHeight="1">
      <c r="A15788" s="221" t="s">
        <v>2860</v>
      </c>
      <c r="B15788" s="221" t="s">
        <v>3684</v>
      </c>
      <c r="C15788" s="222" t="s">
        <v>3685</v>
      </c>
      <c r="D15788" s="222" t="s">
        <v>162</v>
      </c>
      <c r="E15788" s="199" t="s">
        <v>163</v>
      </c>
      <c r="F15788" s="200" t="s">
        <v>2241</v>
      </c>
      <c r="G15788" s="200" t="s">
        <v>2242</v>
      </c>
      <c r="H15788" s="200" t="s">
        <v>52</v>
      </c>
      <c r="I15788" s="200">
        <v>45643</v>
      </c>
      <c r="J15788" s="143">
        <f t="shared" si="246"/>
        <v>45643</v>
      </c>
      <c r="K15788" s="202">
        <v>3</v>
      </c>
      <c r="L15788" s="285" t="s">
        <v>4725</v>
      </c>
      <c r="M15788" s="223"/>
      <c r="N15788" s="203">
        <v>1.3958333333333299</v>
      </c>
      <c r="O15788" s="222" t="s">
        <v>993</v>
      </c>
    </row>
    <row r="15789" spans="1:15" ht="29.25" customHeight="1">
      <c r="A15789" s="221" t="s">
        <v>2860</v>
      </c>
      <c r="B15789" s="221" t="s">
        <v>3684</v>
      </c>
      <c r="C15789" s="222" t="s">
        <v>3685</v>
      </c>
      <c r="D15789" s="222" t="s">
        <v>162</v>
      </c>
      <c r="E15789" s="199" t="s">
        <v>163</v>
      </c>
      <c r="F15789" s="200" t="s">
        <v>3160</v>
      </c>
      <c r="G15789" s="200" t="s">
        <v>3161</v>
      </c>
      <c r="H15789" s="200" t="s">
        <v>3288</v>
      </c>
      <c r="I15789" s="200">
        <v>45643</v>
      </c>
      <c r="J15789" s="143">
        <f t="shared" si="246"/>
        <v>45643</v>
      </c>
      <c r="K15789" s="202">
        <v>5</v>
      </c>
      <c r="L15789" s="285" t="s">
        <v>4923</v>
      </c>
      <c r="M15789" s="223"/>
      <c r="N15789" s="203">
        <v>0</v>
      </c>
      <c r="O15789" s="222" t="s">
        <v>326</v>
      </c>
    </row>
    <row r="15790" spans="1:15" ht="29.25" customHeight="1">
      <c r="A15790" s="221" t="s">
        <v>2860</v>
      </c>
      <c r="B15790" s="221" t="s">
        <v>3684</v>
      </c>
      <c r="C15790" s="222" t="s">
        <v>3685</v>
      </c>
      <c r="D15790" s="222" t="s">
        <v>162</v>
      </c>
      <c r="E15790" s="199" t="s">
        <v>163</v>
      </c>
      <c r="F15790" s="200" t="s">
        <v>937</v>
      </c>
      <c r="G15790" s="200" t="s">
        <v>938</v>
      </c>
      <c r="H15790" s="200" t="s">
        <v>4768</v>
      </c>
      <c r="I15790" s="200">
        <v>45644</v>
      </c>
      <c r="J15790" s="143">
        <f t="shared" si="246"/>
        <v>45644</v>
      </c>
      <c r="K15790" s="202">
        <v>3</v>
      </c>
      <c r="L15790" s="285" t="s">
        <v>4726</v>
      </c>
      <c r="M15790" s="223"/>
      <c r="N15790" s="203">
        <v>3.625</v>
      </c>
      <c r="O15790" s="222" t="s">
        <v>943</v>
      </c>
    </row>
    <row r="15791" spans="1:15" ht="29.25" customHeight="1">
      <c r="A15791" s="221" t="s">
        <v>2860</v>
      </c>
      <c r="B15791" s="221" t="s">
        <v>3684</v>
      </c>
      <c r="C15791" s="222" t="s">
        <v>3685</v>
      </c>
      <c r="D15791" s="222" t="s">
        <v>162</v>
      </c>
      <c r="E15791" s="199" t="s">
        <v>163</v>
      </c>
      <c r="F15791" s="200" t="s">
        <v>3160</v>
      </c>
      <c r="G15791" s="200" t="s">
        <v>3161</v>
      </c>
      <c r="H15791" s="200" t="s">
        <v>3288</v>
      </c>
      <c r="I15791" s="200">
        <v>45644</v>
      </c>
      <c r="J15791" s="143">
        <f t="shared" si="246"/>
        <v>45644</v>
      </c>
      <c r="K15791" s="202">
        <v>2</v>
      </c>
      <c r="L15791" s="285" t="s">
        <v>4722</v>
      </c>
      <c r="M15791" s="223"/>
      <c r="N15791" s="203">
        <v>0</v>
      </c>
      <c r="O15791" s="222" t="s">
        <v>326</v>
      </c>
    </row>
    <row r="15792" spans="1:15" ht="29.25" customHeight="1">
      <c r="A15792" s="221" t="s">
        <v>2860</v>
      </c>
      <c r="B15792" s="221" t="s">
        <v>3684</v>
      </c>
      <c r="C15792" s="222" t="s">
        <v>3685</v>
      </c>
      <c r="D15792" s="222" t="s">
        <v>162</v>
      </c>
      <c r="E15792" s="199" t="s">
        <v>163</v>
      </c>
      <c r="F15792" s="200" t="s">
        <v>2241</v>
      </c>
      <c r="G15792" s="200" t="s">
        <v>2242</v>
      </c>
      <c r="H15792" s="200" t="s">
        <v>52</v>
      </c>
      <c r="I15792" s="200">
        <v>45645</v>
      </c>
      <c r="J15792" s="143">
        <f t="shared" si="246"/>
        <v>45645</v>
      </c>
      <c r="K15792" s="202">
        <v>8</v>
      </c>
      <c r="L15792" s="285" t="s">
        <v>4725</v>
      </c>
      <c r="M15792" s="223"/>
      <c r="N15792" s="203">
        <v>1.3958333333333299</v>
      </c>
      <c r="O15792" s="222" t="s">
        <v>993</v>
      </c>
    </row>
    <row r="15793" spans="1:15" ht="29.25" customHeight="1">
      <c r="A15793" s="221" t="s">
        <v>2860</v>
      </c>
      <c r="B15793" s="221" t="s">
        <v>3684</v>
      </c>
      <c r="C15793" s="222" t="s">
        <v>3685</v>
      </c>
      <c r="D15793" s="222" t="s">
        <v>162</v>
      </c>
      <c r="E15793" s="199" t="s">
        <v>163</v>
      </c>
      <c r="F15793" s="200" t="s">
        <v>2241</v>
      </c>
      <c r="G15793" s="200" t="s">
        <v>2242</v>
      </c>
      <c r="H15793" s="200" t="s">
        <v>52</v>
      </c>
      <c r="I15793" s="200">
        <v>45646</v>
      </c>
      <c r="J15793" s="143">
        <f t="shared" si="246"/>
        <v>45646</v>
      </c>
      <c r="K15793" s="202">
        <v>8</v>
      </c>
      <c r="L15793" s="285" t="s">
        <v>4924</v>
      </c>
      <c r="M15793" s="223"/>
      <c r="N15793" s="203">
        <v>1.3958333333333299</v>
      </c>
      <c r="O15793" s="222" t="s">
        <v>993</v>
      </c>
    </row>
    <row r="15794" spans="1:15" ht="29.25" customHeight="1">
      <c r="A15794" s="221" t="s">
        <v>2860</v>
      </c>
      <c r="B15794" s="221" t="s">
        <v>3684</v>
      </c>
      <c r="C15794" s="222" t="s">
        <v>3685</v>
      </c>
      <c r="D15794" s="222" t="s">
        <v>162</v>
      </c>
      <c r="E15794" s="199" t="s">
        <v>163</v>
      </c>
      <c r="F15794" s="200" t="s">
        <v>937</v>
      </c>
      <c r="G15794" s="200" t="s">
        <v>938</v>
      </c>
      <c r="H15794" s="200" t="s">
        <v>4757</v>
      </c>
      <c r="I15794" s="200">
        <v>45649</v>
      </c>
      <c r="J15794" s="143">
        <f t="shared" si="246"/>
        <v>45649</v>
      </c>
      <c r="K15794" s="202">
        <v>2</v>
      </c>
      <c r="L15794" s="285" t="s">
        <v>4928</v>
      </c>
      <c r="M15794" s="223"/>
      <c r="N15794" s="203">
        <v>0</v>
      </c>
      <c r="O15794" s="222" t="s">
        <v>326</v>
      </c>
    </row>
    <row r="15795" spans="1:15" ht="29.25" customHeight="1">
      <c r="A15795" s="221" t="s">
        <v>2860</v>
      </c>
      <c r="B15795" s="221" t="s">
        <v>3684</v>
      </c>
      <c r="C15795" s="222" t="s">
        <v>3685</v>
      </c>
      <c r="D15795" s="222" t="s">
        <v>162</v>
      </c>
      <c r="E15795" s="199" t="s">
        <v>163</v>
      </c>
      <c r="F15795" s="200" t="s">
        <v>937</v>
      </c>
      <c r="G15795" s="200" t="s">
        <v>938</v>
      </c>
      <c r="H15795" s="200" t="s">
        <v>4757</v>
      </c>
      <c r="I15795" s="200">
        <v>45649</v>
      </c>
      <c r="J15795" s="143">
        <f t="shared" si="246"/>
        <v>45649</v>
      </c>
      <c r="K15795" s="202">
        <v>3</v>
      </c>
      <c r="L15795" s="285" t="s">
        <v>4925</v>
      </c>
      <c r="M15795" s="223"/>
      <c r="N15795" s="203">
        <v>0</v>
      </c>
      <c r="O15795" s="222" t="s">
        <v>326</v>
      </c>
    </row>
    <row r="15796" spans="1:15" ht="29.25" customHeight="1">
      <c r="A15796" s="221" t="s">
        <v>2860</v>
      </c>
      <c r="B15796" s="221" t="s">
        <v>3684</v>
      </c>
      <c r="C15796" s="222" t="s">
        <v>3685</v>
      </c>
      <c r="D15796" s="222" t="s">
        <v>162</v>
      </c>
      <c r="E15796" s="199" t="s">
        <v>163</v>
      </c>
      <c r="F15796" s="200" t="s">
        <v>937</v>
      </c>
      <c r="G15796" s="200" t="s">
        <v>938</v>
      </c>
      <c r="H15796" s="200" t="s">
        <v>4757</v>
      </c>
      <c r="I15796" s="200">
        <v>45649</v>
      </c>
      <c r="J15796" s="143">
        <f t="shared" si="246"/>
        <v>45649</v>
      </c>
      <c r="K15796" s="202">
        <v>5</v>
      </c>
      <c r="L15796" s="285" t="s">
        <v>4926</v>
      </c>
      <c r="M15796" s="223"/>
      <c r="N15796" s="203">
        <v>0</v>
      </c>
      <c r="O15796" s="222" t="s">
        <v>326</v>
      </c>
    </row>
    <row r="15797" spans="1:15" ht="29.25" customHeight="1">
      <c r="A15797" s="221" t="s">
        <v>2860</v>
      </c>
      <c r="B15797" s="221" t="s">
        <v>3684</v>
      </c>
      <c r="C15797" s="222" t="s">
        <v>3685</v>
      </c>
      <c r="D15797" s="222" t="s">
        <v>162</v>
      </c>
      <c r="E15797" s="199" t="s">
        <v>163</v>
      </c>
      <c r="F15797" s="200" t="s">
        <v>2241</v>
      </c>
      <c r="G15797" s="200" t="s">
        <v>2242</v>
      </c>
      <c r="H15797" s="200" t="s">
        <v>52</v>
      </c>
      <c r="I15797" s="200">
        <v>45649</v>
      </c>
      <c r="J15797" s="143">
        <f t="shared" si="246"/>
        <v>45649</v>
      </c>
      <c r="K15797" s="202">
        <v>3</v>
      </c>
      <c r="L15797" s="285" t="s">
        <v>4927</v>
      </c>
      <c r="M15797" s="223"/>
      <c r="N15797" s="203">
        <v>1.3958333333333299</v>
      </c>
      <c r="O15797" s="222" t="s">
        <v>993</v>
      </c>
    </row>
    <row r="15798" spans="1:15" ht="29.25" customHeight="1">
      <c r="A15798" s="221" t="s">
        <v>2860</v>
      </c>
      <c r="B15798" s="221" t="s">
        <v>3684</v>
      </c>
      <c r="C15798" s="222" t="s">
        <v>3685</v>
      </c>
      <c r="D15798" s="222" t="s">
        <v>162</v>
      </c>
      <c r="E15798" s="199" t="s">
        <v>163</v>
      </c>
      <c r="F15798" s="200" t="s">
        <v>937</v>
      </c>
      <c r="G15798" s="200" t="s">
        <v>938</v>
      </c>
      <c r="H15798" s="200" t="s">
        <v>38</v>
      </c>
      <c r="I15798" s="200">
        <v>45650</v>
      </c>
      <c r="J15798" s="143">
        <f t="shared" si="246"/>
        <v>45650</v>
      </c>
      <c r="K15798" s="202">
        <v>3</v>
      </c>
      <c r="L15798" s="285" t="s">
        <v>4929</v>
      </c>
      <c r="M15798" s="223"/>
      <c r="N15798" s="203">
        <v>3.0833333333333299</v>
      </c>
      <c r="O15798" s="222" t="s">
        <v>941</v>
      </c>
    </row>
    <row r="15799" spans="1:15" ht="29.25" customHeight="1">
      <c r="A15799" s="221" t="s">
        <v>2860</v>
      </c>
      <c r="B15799" s="221" t="s">
        <v>3684</v>
      </c>
      <c r="C15799" s="222" t="s">
        <v>3685</v>
      </c>
      <c r="D15799" s="222" t="s">
        <v>162</v>
      </c>
      <c r="E15799" s="199" t="s">
        <v>178</v>
      </c>
      <c r="F15799" s="200"/>
      <c r="G15799" s="200"/>
      <c r="H15799" s="200"/>
      <c r="I15799" s="200">
        <v>45651</v>
      </c>
      <c r="J15799" s="143">
        <f t="shared" si="246"/>
        <v>45651</v>
      </c>
      <c r="K15799" s="202">
        <v>3</v>
      </c>
      <c r="L15799" s="285" t="s">
        <v>4930</v>
      </c>
      <c r="M15799" s="223"/>
      <c r="N15799" s="203"/>
      <c r="O15799" s="222" t="s">
        <v>326</v>
      </c>
    </row>
    <row r="15800" spans="1:15" ht="29.25" customHeight="1">
      <c r="A15800" s="221" t="s">
        <v>2860</v>
      </c>
      <c r="B15800" s="221" t="s">
        <v>3684</v>
      </c>
      <c r="C15800" s="222" t="s">
        <v>3685</v>
      </c>
      <c r="D15800" s="222" t="s">
        <v>162</v>
      </c>
      <c r="E15800" s="199" t="s">
        <v>163</v>
      </c>
      <c r="F15800" s="200" t="s">
        <v>3160</v>
      </c>
      <c r="G15800" s="200" t="s">
        <v>3161</v>
      </c>
      <c r="H15800" s="200" t="s">
        <v>3288</v>
      </c>
      <c r="I15800" s="200">
        <v>45651</v>
      </c>
      <c r="J15800" s="143">
        <f t="shared" si="246"/>
        <v>45651</v>
      </c>
      <c r="K15800" s="202">
        <v>8</v>
      </c>
      <c r="L15800" s="285" t="s">
        <v>5045</v>
      </c>
      <c r="M15800" s="223"/>
      <c r="N15800" s="203">
        <v>0</v>
      </c>
      <c r="O15800" s="222" t="s">
        <v>326</v>
      </c>
    </row>
    <row r="15801" spans="1:15" ht="29.25" customHeight="1">
      <c r="A15801" s="221" t="s">
        <v>2860</v>
      </c>
      <c r="B15801" s="221" t="s">
        <v>3684</v>
      </c>
      <c r="C15801" s="222" t="s">
        <v>3685</v>
      </c>
      <c r="D15801" s="222" t="s">
        <v>162</v>
      </c>
      <c r="E15801" s="199" t="s">
        <v>163</v>
      </c>
      <c r="F15801" s="200" t="s">
        <v>3160</v>
      </c>
      <c r="G15801" s="200" t="s">
        <v>3161</v>
      </c>
      <c r="H15801" s="200" t="s">
        <v>3288</v>
      </c>
      <c r="I15801" s="200">
        <v>45651</v>
      </c>
      <c r="J15801" s="143">
        <f t="shared" si="246"/>
        <v>45651</v>
      </c>
      <c r="K15801" s="202">
        <v>5</v>
      </c>
      <c r="L15801" s="285" t="s">
        <v>4722</v>
      </c>
      <c r="M15801" s="223"/>
      <c r="N15801" s="203">
        <v>0</v>
      </c>
      <c r="O15801" s="222" t="s">
        <v>326</v>
      </c>
    </row>
    <row r="15802" spans="1:15" ht="29.25" customHeight="1">
      <c r="A15802" s="221" t="s">
        <v>2860</v>
      </c>
      <c r="B15802" s="221" t="s">
        <v>3684</v>
      </c>
      <c r="C15802" s="222" t="s">
        <v>3685</v>
      </c>
      <c r="D15802" s="222" t="s">
        <v>162</v>
      </c>
      <c r="E15802" s="199" t="s">
        <v>182</v>
      </c>
      <c r="F15802" s="200"/>
      <c r="G15802" s="200"/>
      <c r="H15802" s="200"/>
      <c r="I15802" s="200">
        <v>45653</v>
      </c>
      <c r="J15802" s="143">
        <f t="shared" si="246"/>
        <v>45653</v>
      </c>
      <c r="K15802" s="202">
        <v>4</v>
      </c>
      <c r="L15802" s="285" t="s">
        <v>5047</v>
      </c>
      <c r="M15802" s="223"/>
      <c r="N15802" s="203"/>
      <c r="O15802" s="222" t="s">
        <v>326</v>
      </c>
    </row>
    <row r="15803" spans="1:15" ht="29.25" customHeight="1">
      <c r="A15803" s="221" t="s">
        <v>2860</v>
      </c>
      <c r="B15803" s="221" t="s">
        <v>3684</v>
      </c>
      <c r="C15803" s="222" t="s">
        <v>3685</v>
      </c>
      <c r="D15803" s="222" t="s">
        <v>162</v>
      </c>
      <c r="E15803" s="199" t="s">
        <v>163</v>
      </c>
      <c r="F15803" s="200" t="s">
        <v>937</v>
      </c>
      <c r="G15803" s="200" t="s">
        <v>938</v>
      </c>
      <c r="H15803" s="200" t="s">
        <v>4778</v>
      </c>
      <c r="I15803" s="200">
        <v>45653</v>
      </c>
      <c r="J15803" s="143">
        <f t="shared" si="246"/>
        <v>45653</v>
      </c>
      <c r="K15803" s="202">
        <v>4</v>
      </c>
      <c r="L15803" s="285" t="s">
        <v>5046</v>
      </c>
      <c r="M15803" s="223"/>
      <c r="N15803" s="203">
        <v>5.8333333333333304</v>
      </c>
      <c r="O15803" s="222" t="s">
        <v>969</v>
      </c>
    </row>
    <row r="15804" spans="1:15" ht="29.25" customHeight="1">
      <c r="A15804" s="221" t="s">
        <v>2860</v>
      </c>
      <c r="B15804" s="221" t="s">
        <v>3684</v>
      </c>
      <c r="C15804" s="222" t="s">
        <v>3685</v>
      </c>
      <c r="D15804" s="222" t="s">
        <v>162</v>
      </c>
      <c r="E15804" s="199" t="s">
        <v>163</v>
      </c>
      <c r="F15804" s="200" t="s">
        <v>3160</v>
      </c>
      <c r="G15804" s="200" t="s">
        <v>3161</v>
      </c>
      <c r="H15804" s="200" t="s">
        <v>3288</v>
      </c>
      <c r="I15804" s="200">
        <v>45656</v>
      </c>
      <c r="J15804" s="143">
        <f t="shared" si="246"/>
        <v>45656</v>
      </c>
      <c r="K15804" s="202">
        <v>8</v>
      </c>
      <c r="L15804" s="285" t="s">
        <v>5048</v>
      </c>
      <c r="M15804" s="223"/>
      <c r="N15804" s="203">
        <v>0</v>
      </c>
      <c r="O15804" s="222" t="s">
        <v>326</v>
      </c>
    </row>
    <row r="15805" spans="1:15" ht="29.25" customHeight="1">
      <c r="A15805" s="221" t="s">
        <v>2860</v>
      </c>
      <c r="B15805" s="221" t="s">
        <v>3684</v>
      </c>
      <c r="C15805" s="222" t="s">
        <v>3685</v>
      </c>
      <c r="D15805" s="222" t="s">
        <v>162</v>
      </c>
      <c r="E15805" s="199" t="s">
        <v>163</v>
      </c>
      <c r="F15805" s="200" t="s">
        <v>3160</v>
      </c>
      <c r="G15805" s="200" t="s">
        <v>3161</v>
      </c>
      <c r="H15805" s="200" t="s">
        <v>3288</v>
      </c>
      <c r="I15805" s="200">
        <v>45657</v>
      </c>
      <c r="J15805" s="143">
        <f t="shared" si="246"/>
        <v>45657</v>
      </c>
      <c r="K15805" s="202">
        <v>8</v>
      </c>
      <c r="L15805" s="285" t="s">
        <v>5049</v>
      </c>
      <c r="M15805" s="223"/>
      <c r="N15805" s="203">
        <v>0</v>
      </c>
      <c r="O15805" s="222" t="s">
        <v>326</v>
      </c>
    </row>
    <row r="15806" spans="1:15" ht="29.25" customHeight="1">
      <c r="A15806" s="221" t="s">
        <v>2860</v>
      </c>
      <c r="B15806" s="221" t="s">
        <v>3684</v>
      </c>
      <c r="C15806" s="222" t="s">
        <v>3685</v>
      </c>
      <c r="D15806" s="222" t="s">
        <v>162</v>
      </c>
      <c r="E15806" s="199" t="s">
        <v>163</v>
      </c>
      <c r="F15806" s="200" t="s">
        <v>3160</v>
      </c>
      <c r="G15806" s="200" t="s">
        <v>3161</v>
      </c>
      <c r="H15806" s="200" t="s">
        <v>3288</v>
      </c>
      <c r="I15806" s="200">
        <v>45659</v>
      </c>
      <c r="J15806" s="143">
        <f t="shared" si="246"/>
        <v>45659</v>
      </c>
      <c r="K15806" s="202">
        <v>9</v>
      </c>
      <c r="L15806" s="285" t="s">
        <v>5050</v>
      </c>
      <c r="M15806" s="223"/>
      <c r="N15806" s="203">
        <v>0</v>
      </c>
      <c r="O15806" s="222" t="s">
        <v>326</v>
      </c>
    </row>
    <row r="15807" spans="1:15" ht="29.25" customHeight="1">
      <c r="A15807" s="221" t="s">
        <v>2860</v>
      </c>
      <c r="B15807" s="221" t="s">
        <v>3684</v>
      </c>
      <c r="C15807" s="222" t="s">
        <v>3685</v>
      </c>
      <c r="D15807" s="222" t="s">
        <v>162</v>
      </c>
      <c r="E15807" s="199" t="s">
        <v>163</v>
      </c>
      <c r="F15807" s="200" t="s">
        <v>3160</v>
      </c>
      <c r="G15807" s="200" t="s">
        <v>3161</v>
      </c>
      <c r="H15807" s="200" t="s">
        <v>3288</v>
      </c>
      <c r="I15807" s="200">
        <v>45660</v>
      </c>
      <c r="J15807" s="143">
        <f t="shared" si="246"/>
        <v>45660</v>
      </c>
      <c r="K15807" s="202">
        <v>9</v>
      </c>
      <c r="L15807" s="285" t="s">
        <v>5173</v>
      </c>
      <c r="M15807" s="223"/>
      <c r="N15807" s="203">
        <v>0</v>
      </c>
      <c r="O15807" s="222" t="s">
        <v>326</v>
      </c>
    </row>
    <row r="15808" spans="1:15" ht="29.25" customHeight="1">
      <c r="A15808" s="221" t="s">
        <v>2860</v>
      </c>
      <c r="B15808" s="221" t="s">
        <v>3684</v>
      </c>
      <c r="C15808" s="222" t="s">
        <v>3685</v>
      </c>
      <c r="D15808" s="222" t="s">
        <v>162</v>
      </c>
      <c r="E15808" s="199" t="s">
        <v>163</v>
      </c>
      <c r="F15808" s="200" t="s">
        <v>3160</v>
      </c>
      <c r="G15808" s="200" t="s">
        <v>3161</v>
      </c>
      <c r="H15808" s="200" t="s">
        <v>351</v>
      </c>
      <c r="I15808" s="200">
        <v>45663</v>
      </c>
      <c r="J15808" s="143">
        <f t="shared" si="246"/>
        <v>45663</v>
      </c>
      <c r="K15808" s="202">
        <v>8</v>
      </c>
      <c r="L15808" s="285" t="s">
        <v>5174</v>
      </c>
      <c r="M15808" s="223"/>
      <c r="N15808" s="203">
        <v>0</v>
      </c>
      <c r="O15808" s="222" t="s">
        <v>326</v>
      </c>
    </row>
    <row r="15809" spans="1:15" ht="29.25" customHeight="1">
      <c r="A15809" s="221" t="s">
        <v>2860</v>
      </c>
      <c r="B15809" s="221" t="s">
        <v>3684</v>
      </c>
      <c r="C15809" s="222" t="s">
        <v>3685</v>
      </c>
      <c r="D15809" s="222" t="s">
        <v>162</v>
      </c>
      <c r="E15809" s="199" t="s">
        <v>163</v>
      </c>
      <c r="F15809" s="200" t="s">
        <v>937</v>
      </c>
      <c r="G15809" s="200" t="s">
        <v>938</v>
      </c>
      <c r="H15809" s="200" t="s">
        <v>4778</v>
      </c>
      <c r="I15809" s="200">
        <v>45664</v>
      </c>
      <c r="J15809" s="143">
        <f t="shared" si="246"/>
        <v>45664</v>
      </c>
      <c r="K15809" s="202">
        <v>3</v>
      </c>
      <c r="L15809" s="285" t="s">
        <v>5175</v>
      </c>
      <c r="M15809" s="223"/>
      <c r="N15809" s="203">
        <v>5.8333333333333304</v>
      </c>
      <c r="O15809" s="222" t="s">
        <v>969</v>
      </c>
    </row>
    <row r="15810" spans="1:15" ht="29.25" customHeight="1">
      <c r="A15810" s="221" t="s">
        <v>2860</v>
      </c>
      <c r="B15810" s="221" t="s">
        <v>3684</v>
      </c>
      <c r="C15810" s="222" t="s">
        <v>3685</v>
      </c>
      <c r="D15810" s="222" t="s">
        <v>162</v>
      </c>
      <c r="E15810" s="199" t="s">
        <v>163</v>
      </c>
      <c r="F15810" s="200" t="s">
        <v>3160</v>
      </c>
      <c r="G15810" s="200" t="s">
        <v>3161</v>
      </c>
      <c r="H15810" s="200" t="s">
        <v>330</v>
      </c>
      <c r="I15810" s="200">
        <v>45664</v>
      </c>
      <c r="J15810" s="143">
        <f t="shared" si="246"/>
        <v>45664</v>
      </c>
      <c r="K15810" s="202">
        <v>5</v>
      </c>
      <c r="L15810" s="285" t="s">
        <v>5176</v>
      </c>
      <c r="M15810" s="223"/>
      <c r="N15810" s="203">
        <v>0</v>
      </c>
      <c r="O15810" s="222" t="s">
        <v>326</v>
      </c>
    </row>
    <row r="15811" spans="1:15" ht="29.25" customHeight="1">
      <c r="A15811" s="221" t="s">
        <v>2860</v>
      </c>
      <c r="B15811" s="221" t="s">
        <v>3684</v>
      </c>
      <c r="C15811" s="222" t="s">
        <v>3685</v>
      </c>
      <c r="D15811" s="222" t="s">
        <v>162</v>
      </c>
      <c r="E15811" s="199" t="s">
        <v>163</v>
      </c>
      <c r="F15811" s="200" t="s">
        <v>3160</v>
      </c>
      <c r="G15811" s="200" t="s">
        <v>3161</v>
      </c>
      <c r="H15811" s="200" t="s">
        <v>351</v>
      </c>
      <c r="I15811" s="200">
        <v>45665</v>
      </c>
      <c r="J15811" s="143">
        <f t="shared" ref="J15811:J15874" si="247">I15811</f>
        <v>45665</v>
      </c>
      <c r="K15811" s="202">
        <v>5</v>
      </c>
      <c r="L15811" s="285" t="s">
        <v>5178</v>
      </c>
      <c r="M15811" s="223"/>
      <c r="N15811" s="203">
        <v>0</v>
      </c>
      <c r="O15811" s="222" t="s">
        <v>326</v>
      </c>
    </row>
    <row r="15812" spans="1:15" ht="29.25" customHeight="1">
      <c r="A15812" s="221" t="s">
        <v>2860</v>
      </c>
      <c r="B15812" s="221" t="s">
        <v>3684</v>
      </c>
      <c r="C15812" s="222" t="s">
        <v>3685</v>
      </c>
      <c r="D15812" s="222" t="s">
        <v>162</v>
      </c>
      <c r="E15812" s="199" t="s">
        <v>163</v>
      </c>
      <c r="F15812" s="200" t="s">
        <v>937</v>
      </c>
      <c r="G15812" s="200" t="s">
        <v>938</v>
      </c>
      <c r="H15812" s="200" t="s">
        <v>38</v>
      </c>
      <c r="I15812" s="200">
        <v>45665</v>
      </c>
      <c r="J15812" s="143">
        <f t="shared" si="247"/>
        <v>45665</v>
      </c>
      <c r="K15812" s="202">
        <v>3</v>
      </c>
      <c r="L15812" s="285" t="s">
        <v>5177</v>
      </c>
      <c r="M15812" s="223"/>
      <c r="N15812" s="203">
        <v>3.0833333333333299</v>
      </c>
      <c r="O15812" s="222" t="s">
        <v>941</v>
      </c>
    </row>
    <row r="15813" spans="1:15" ht="29.25" customHeight="1">
      <c r="A15813" s="221" t="s">
        <v>2860</v>
      </c>
      <c r="B15813" s="221" t="s">
        <v>3684</v>
      </c>
      <c r="C15813" s="222" t="s">
        <v>3685</v>
      </c>
      <c r="D15813" s="222" t="s">
        <v>162</v>
      </c>
      <c r="E15813" s="199" t="s">
        <v>163</v>
      </c>
      <c r="F15813" s="200" t="s">
        <v>3160</v>
      </c>
      <c r="G15813" s="200" t="s">
        <v>3161</v>
      </c>
      <c r="H15813" s="200" t="s">
        <v>3288</v>
      </c>
      <c r="I15813" s="200">
        <v>45666</v>
      </c>
      <c r="J15813" s="143">
        <f t="shared" si="247"/>
        <v>45666</v>
      </c>
      <c r="K15813" s="202">
        <v>8</v>
      </c>
      <c r="L15813" s="285" t="s">
        <v>5338</v>
      </c>
      <c r="M15813" s="223"/>
      <c r="N15813" s="203">
        <v>0</v>
      </c>
      <c r="O15813" s="222" t="s">
        <v>326</v>
      </c>
    </row>
    <row r="15814" spans="1:15" ht="29.25" customHeight="1">
      <c r="A15814" s="221" t="s">
        <v>2860</v>
      </c>
      <c r="B15814" s="221" t="s">
        <v>3684</v>
      </c>
      <c r="C15814" s="222" t="s">
        <v>3685</v>
      </c>
      <c r="D15814" s="222" t="s">
        <v>162</v>
      </c>
      <c r="E15814" s="199" t="s">
        <v>163</v>
      </c>
      <c r="F15814" s="200" t="s">
        <v>3160</v>
      </c>
      <c r="G15814" s="200" t="s">
        <v>3161</v>
      </c>
      <c r="H15814" s="200" t="s">
        <v>330</v>
      </c>
      <c r="I15814" s="200">
        <v>45667</v>
      </c>
      <c r="J15814" s="143">
        <f t="shared" si="247"/>
        <v>45667</v>
      </c>
      <c r="K15814" s="202">
        <v>6</v>
      </c>
      <c r="L15814" s="285" t="s">
        <v>5339</v>
      </c>
      <c r="M15814" s="223"/>
      <c r="N15814" s="203">
        <v>0</v>
      </c>
      <c r="O15814" s="222" t="s">
        <v>326</v>
      </c>
    </row>
    <row r="15815" spans="1:15" ht="29.25" customHeight="1">
      <c r="A15815" s="221" t="s">
        <v>2860</v>
      </c>
      <c r="B15815" s="221" t="s">
        <v>3684</v>
      </c>
      <c r="C15815" s="222" t="s">
        <v>3685</v>
      </c>
      <c r="D15815" s="222" t="s">
        <v>162</v>
      </c>
      <c r="E15815" s="199" t="s">
        <v>163</v>
      </c>
      <c r="F15815" s="200" t="s">
        <v>3160</v>
      </c>
      <c r="G15815" s="200" t="s">
        <v>3161</v>
      </c>
      <c r="H15815" s="200" t="s">
        <v>330</v>
      </c>
      <c r="I15815" s="200">
        <v>45670</v>
      </c>
      <c r="J15815" s="143">
        <f t="shared" si="247"/>
        <v>45670</v>
      </c>
      <c r="K15815" s="202">
        <v>3</v>
      </c>
      <c r="L15815" s="285" t="s">
        <v>5341</v>
      </c>
      <c r="M15815" s="223"/>
      <c r="N15815" s="203">
        <v>0</v>
      </c>
      <c r="O15815" s="222" t="s">
        <v>326</v>
      </c>
    </row>
    <row r="15816" spans="1:15" ht="29.25" customHeight="1">
      <c r="A15816" s="221" t="s">
        <v>2860</v>
      </c>
      <c r="B15816" s="221" t="s">
        <v>3684</v>
      </c>
      <c r="C15816" s="222" t="s">
        <v>3685</v>
      </c>
      <c r="D15816" s="222" t="s">
        <v>162</v>
      </c>
      <c r="E15816" s="199" t="s">
        <v>163</v>
      </c>
      <c r="F15816" s="200" t="s">
        <v>3160</v>
      </c>
      <c r="G15816" s="200" t="s">
        <v>3161</v>
      </c>
      <c r="H15816" s="200" t="s">
        <v>49</v>
      </c>
      <c r="I15816" s="200">
        <v>45670</v>
      </c>
      <c r="J15816" s="143">
        <f t="shared" si="247"/>
        <v>45670</v>
      </c>
      <c r="K15816" s="202">
        <v>5</v>
      </c>
      <c r="L15816" s="285" t="s">
        <v>5340</v>
      </c>
      <c r="M15816" s="223"/>
      <c r="N15816" s="203">
        <v>0</v>
      </c>
      <c r="O15816" s="222" t="s">
        <v>326</v>
      </c>
    </row>
    <row r="15817" spans="1:15" ht="29.25" customHeight="1">
      <c r="A15817" s="221" t="s">
        <v>2860</v>
      </c>
      <c r="B15817" s="221" t="s">
        <v>3684</v>
      </c>
      <c r="C15817" s="222" t="s">
        <v>3685</v>
      </c>
      <c r="D15817" s="222" t="s">
        <v>162</v>
      </c>
      <c r="E15817" s="199" t="s">
        <v>163</v>
      </c>
      <c r="F15817" s="200" t="s">
        <v>2849</v>
      </c>
      <c r="G15817" s="200" t="s">
        <v>2850</v>
      </c>
      <c r="H15817" s="200" t="s">
        <v>2854</v>
      </c>
      <c r="I15817" s="200">
        <v>45671</v>
      </c>
      <c r="J15817" s="143">
        <f t="shared" si="247"/>
        <v>45671</v>
      </c>
      <c r="K15817" s="202">
        <v>8</v>
      </c>
      <c r="L15817" s="285" t="s">
        <v>5342</v>
      </c>
      <c r="M15817" s="223"/>
      <c r="N15817" s="203">
        <v>4.1875</v>
      </c>
      <c r="O15817" s="222" t="s">
        <v>943</v>
      </c>
    </row>
    <row r="15818" spans="1:15" ht="29.25" customHeight="1">
      <c r="A15818" s="221" t="s">
        <v>2860</v>
      </c>
      <c r="B15818" s="221" t="s">
        <v>3684</v>
      </c>
      <c r="C15818" s="222" t="s">
        <v>3685</v>
      </c>
      <c r="D15818" s="222" t="s">
        <v>162</v>
      </c>
      <c r="E15818" s="199" t="s">
        <v>163</v>
      </c>
      <c r="F15818" s="200" t="s">
        <v>2849</v>
      </c>
      <c r="G15818" s="200" t="s">
        <v>2850</v>
      </c>
      <c r="H15818" s="200" t="s">
        <v>2854</v>
      </c>
      <c r="I15818" s="200">
        <v>45672</v>
      </c>
      <c r="J15818" s="143">
        <f t="shared" si="247"/>
        <v>45672</v>
      </c>
      <c r="K15818" s="202">
        <v>8</v>
      </c>
      <c r="L15818" s="285" t="s">
        <v>5342</v>
      </c>
      <c r="M15818" s="223"/>
      <c r="N15818" s="203">
        <v>4.1875</v>
      </c>
      <c r="O15818" s="222" t="s">
        <v>943</v>
      </c>
    </row>
    <row r="15819" spans="1:15" ht="29.25" customHeight="1">
      <c r="A15819" s="221" t="s">
        <v>2860</v>
      </c>
      <c r="B15819" s="221" t="s">
        <v>3684</v>
      </c>
      <c r="C15819" s="222" t="s">
        <v>3685</v>
      </c>
      <c r="D15819" s="222" t="s">
        <v>162</v>
      </c>
      <c r="E15819" s="199" t="s">
        <v>163</v>
      </c>
      <c r="F15819" s="200" t="s">
        <v>937</v>
      </c>
      <c r="G15819" s="200" t="s">
        <v>938</v>
      </c>
      <c r="H15819" s="200" t="s">
        <v>4757</v>
      </c>
      <c r="I15819" s="200">
        <v>45673</v>
      </c>
      <c r="J15819" s="143">
        <f t="shared" si="247"/>
        <v>45673</v>
      </c>
      <c r="K15819" s="202">
        <v>4</v>
      </c>
      <c r="L15819" s="285" t="s">
        <v>5511</v>
      </c>
      <c r="M15819" s="223"/>
      <c r="N15819" s="203">
        <v>0</v>
      </c>
      <c r="O15819" s="222" t="s">
        <v>326</v>
      </c>
    </row>
    <row r="15820" spans="1:15" ht="29.25" customHeight="1">
      <c r="A15820" s="221" t="s">
        <v>2860</v>
      </c>
      <c r="B15820" s="221" t="s">
        <v>3684</v>
      </c>
      <c r="C15820" s="222" t="s">
        <v>3685</v>
      </c>
      <c r="D15820" s="222" t="s">
        <v>162</v>
      </c>
      <c r="E15820" s="199" t="s">
        <v>163</v>
      </c>
      <c r="F15820" s="200" t="s">
        <v>2849</v>
      </c>
      <c r="G15820" s="200" t="s">
        <v>2850</v>
      </c>
      <c r="H15820" s="200" t="s">
        <v>2854</v>
      </c>
      <c r="I15820" s="200">
        <v>45673</v>
      </c>
      <c r="J15820" s="143">
        <f t="shared" si="247"/>
        <v>45673</v>
      </c>
      <c r="K15820" s="202">
        <v>4</v>
      </c>
      <c r="L15820" s="285" t="s">
        <v>5342</v>
      </c>
      <c r="M15820" s="223"/>
      <c r="N15820" s="203">
        <v>4.1875</v>
      </c>
      <c r="O15820" s="222" t="s">
        <v>943</v>
      </c>
    </row>
    <row r="15821" spans="1:15" ht="29.25" customHeight="1">
      <c r="A15821" s="221" t="s">
        <v>2860</v>
      </c>
      <c r="B15821" s="221" t="s">
        <v>3684</v>
      </c>
      <c r="C15821" s="222" t="s">
        <v>3685</v>
      </c>
      <c r="D15821" s="222" t="s">
        <v>162</v>
      </c>
      <c r="E15821" s="199" t="s">
        <v>163</v>
      </c>
      <c r="F15821" s="200" t="s">
        <v>937</v>
      </c>
      <c r="G15821" s="200" t="s">
        <v>938</v>
      </c>
      <c r="H15821" s="200" t="s">
        <v>4757</v>
      </c>
      <c r="I15821" s="200">
        <v>45674</v>
      </c>
      <c r="J15821" s="143">
        <f t="shared" si="247"/>
        <v>45674</v>
      </c>
      <c r="K15821" s="202">
        <v>5</v>
      </c>
      <c r="L15821" s="285" t="s">
        <v>5511</v>
      </c>
      <c r="M15821" s="223"/>
      <c r="N15821" s="203">
        <v>0</v>
      </c>
      <c r="O15821" s="222" t="s">
        <v>326</v>
      </c>
    </row>
    <row r="15822" spans="1:15" ht="29.25" customHeight="1">
      <c r="A15822" s="221" t="s">
        <v>2860</v>
      </c>
      <c r="B15822" s="221" t="s">
        <v>3684</v>
      </c>
      <c r="C15822" s="222" t="s">
        <v>3685</v>
      </c>
      <c r="D15822" s="222" t="s">
        <v>162</v>
      </c>
      <c r="E15822" s="199" t="s">
        <v>163</v>
      </c>
      <c r="F15822" s="200" t="s">
        <v>2849</v>
      </c>
      <c r="G15822" s="200" t="s">
        <v>2850</v>
      </c>
      <c r="H15822" s="200" t="s">
        <v>2854</v>
      </c>
      <c r="I15822" s="200">
        <v>45674</v>
      </c>
      <c r="J15822" s="143">
        <f t="shared" si="247"/>
        <v>45674</v>
      </c>
      <c r="K15822" s="202">
        <v>3.5</v>
      </c>
      <c r="L15822" s="285" t="s">
        <v>5342</v>
      </c>
      <c r="M15822" s="223"/>
      <c r="N15822" s="203">
        <v>4.1875</v>
      </c>
      <c r="O15822" s="222" t="s">
        <v>943</v>
      </c>
    </row>
    <row r="15823" spans="1:15" ht="29.25" customHeight="1">
      <c r="A15823" s="221" t="s">
        <v>2860</v>
      </c>
      <c r="B15823" s="221" t="s">
        <v>3684</v>
      </c>
      <c r="C15823" s="222" t="s">
        <v>3685</v>
      </c>
      <c r="D15823" s="222" t="s">
        <v>162</v>
      </c>
      <c r="E15823" s="199" t="s">
        <v>163</v>
      </c>
      <c r="F15823" s="200" t="s">
        <v>937</v>
      </c>
      <c r="G15823" s="200" t="s">
        <v>938</v>
      </c>
      <c r="H15823" s="200" t="s">
        <v>4757</v>
      </c>
      <c r="I15823" s="200">
        <v>45677</v>
      </c>
      <c r="J15823" s="143">
        <f t="shared" si="247"/>
        <v>45677</v>
      </c>
      <c r="K15823" s="202">
        <v>2</v>
      </c>
      <c r="L15823" s="285" t="s">
        <v>5511</v>
      </c>
      <c r="M15823" s="223"/>
      <c r="N15823" s="203">
        <v>0</v>
      </c>
      <c r="O15823" s="222" t="s">
        <v>326</v>
      </c>
    </row>
    <row r="15824" spans="1:15" ht="29.25" customHeight="1">
      <c r="A15824" s="221" t="s">
        <v>2860</v>
      </c>
      <c r="B15824" s="221" t="s">
        <v>3684</v>
      </c>
      <c r="C15824" s="222" t="s">
        <v>3685</v>
      </c>
      <c r="D15824" s="222" t="s">
        <v>162</v>
      </c>
      <c r="E15824" s="199" t="s">
        <v>163</v>
      </c>
      <c r="F15824" s="200" t="s">
        <v>2849</v>
      </c>
      <c r="G15824" s="200" t="s">
        <v>2850</v>
      </c>
      <c r="H15824" s="200" t="s">
        <v>2854</v>
      </c>
      <c r="I15824" s="200">
        <v>45677</v>
      </c>
      <c r="J15824" s="143">
        <f t="shared" si="247"/>
        <v>45677</v>
      </c>
      <c r="K15824" s="202">
        <v>6</v>
      </c>
      <c r="L15824" s="285" t="s">
        <v>5342</v>
      </c>
      <c r="M15824" s="223"/>
      <c r="N15824" s="203">
        <v>4.1875</v>
      </c>
      <c r="O15824" s="222" t="s">
        <v>943</v>
      </c>
    </row>
    <row r="15825" spans="1:15" ht="29.25" customHeight="1">
      <c r="A15825" s="221" t="s">
        <v>2860</v>
      </c>
      <c r="B15825" s="221" t="s">
        <v>3684</v>
      </c>
      <c r="C15825" s="222" t="s">
        <v>3685</v>
      </c>
      <c r="D15825" s="222" t="s">
        <v>162</v>
      </c>
      <c r="E15825" s="199" t="s">
        <v>163</v>
      </c>
      <c r="F15825" s="200" t="s">
        <v>937</v>
      </c>
      <c r="G15825" s="200" t="s">
        <v>938</v>
      </c>
      <c r="H15825" s="200" t="s">
        <v>4757</v>
      </c>
      <c r="I15825" s="200">
        <v>45678</v>
      </c>
      <c r="J15825" s="143">
        <f t="shared" si="247"/>
        <v>45678</v>
      </c>
      <c r="K15825" s="202">
        <v>2</v>
      </c>
      <c r="L15825" s="285" t="s">
        <v>5511</v>
      </c>
      <c r="M15825" s="223"/>
      <c r="N15825" s="203">
        <v>0</v>
      </c>
      <c r="O15825" s="222" t="s">
        <v>326</v>
      </c>
    </row>
    <row r="15826" spans="1:15" ht="29.25" customHeight="1">
      <c r="A15826" s="221" t="s">
        <v>2860</v>
      </c>
      <c r="B15826" s="221" t="s">
        <v>3684</v>
      </c>
      <c r="C15826" s="222" t="s">
        <v>3685</v>
      </c>
      <c r="D15826" s="222" t="s">
        <v>162</v>
      </c>
      <c r="E15826" s="199" t="s">
        <v>163</v>
      </c>
      <c r="F15826" s="200" t="s">
        <v>2849</v>
      </c>
      <c r="G15826" s="200" t="s">
        <v>2850</v>
      </c>
      <c r="H15826" s="200" t="s">
        <v>2854</v>
      </c>
      <c r="I15826" s="200">
        <v>45678</v>
      </c>
      <c r="J15826" s="143">
        <f t="shared" si="247"/>
        <v>45678</v>
      </c>
      <c r="K15826" s="202">
        <v>6</v>
      </c>
      <c r="L15826" s="285" t="s">
        <v>5342</v>
      </c>
      <c r="M15826" s="223"/>
      <c r="N15826" s="203">
        <v>4.1875</v>
      </c>
      <c r="O15826" s="222" t="s">
        <v>943</v>
      </c>
    </row>
    <row r="15827" spans="1:15" ht="29.25" customHeight="1">
      <c r="A15827" s="221" t="s">
        <v>2860</v>
      </c>
      <c r="B15827" s="221" t="s">
        <v>3684</v>
      </c>
      <c r="C15827" s="222" t="s">
        <v>3685</v>
      </c>
      <c r="D15827" s="222" t="s">
        <v>162</v>
      </c>
      <c r="E15827" s="199" t="s">
        <v>166</v>
      </c>
      <c r="F15827" s="200"/>
      <c r="G15827" s="200"/>
      <c r="H15827" s="200"/>
      <c r="I15827" s="200">
        <v>45679</v>
      </c>
      <c r="J15827" s="143">
        <f t="shared" si="247"/>
        <v>45679</v>
      </c>
      <c r="K15827" s="202">
        <v>1</v>
      </c>
      <c r="L15827" s="285" t="s">
        <v>5512</v>
      </c>
      <c r="M15827" s="223"/>
      <c r="N15827" s="203"/>
      <c r="O15827" s="222" t="s">
        <v>326</v>
      </c>
    </row>
    <row r="15828" spans="1:15" ht="29.25" customHeight="1">
      <c r="A15828" s="221" t="s">
        <v>2860</v>
      </c>
      <c r="B15828" s="221" t="s">
        <v>3684</v>
      </c>
      <c r="C15828" s="222" t="s">
        <v>3685</v>
      </c>
      <c r="D15828" s="222" t="s">
        <v>162</v>
      </c>
      <c r="E15828" s="199" t="s">
        <v>163</v>
      </c>
      <c r="F15828" s="200" t="s">
        <v>937</v>
      </c>
      <c r="G15828" s="200" t="s">
        <v>938</v>
      </c>
      <c r="H15828" s="200" t="s">
        <v>4757</v>
      </c>
      <c r="I15828" s="200">
        <v>45679</v>
      </c>
      <c r="J15828" s="143">
        <f t="shared" si="247"/>
        <v>45679</v>
      </c>
      <c r="K15828" s="202">
        <v>3</v>
      </c>
      <c r="L15828" s="284" t="s">
        <v>5513</v>
      </c>
      <c r="M15828" s="223"/>
      <c r="N15828" s="203">
        <v>0</v>
      </c>
      <c r="O15828" s="222" t="s">
        <v>326</v>
      </c>
    </row>
    <row r="15829" spans="1:15" ht="29.25" customHeight="1">
      <c r="A15829" s="221" t="s">
        <v>2860</v>
      </c>
      <c r="B15829" s="221" t="s">
        <v>3684</v>
      </c>
      <c r="C15829" s="222" t="s">
        <v>3685</v>
      </c>
      <c r="D15829" s="222" t="s">
        <v>162</v>
      </c>
      <c r="E15829" s="199" t="s">
        <v>163</v>
      </c>
      <c r="F15829" s="200" t="s">
        <v>2849</v>
      </c>
      <c r="G15829" s="200" t="s">
        <v>2850</v>
      </c>
      <c r="H15829" s="200" t="s">
        <v>2854</v>
      </c>
      <c r="I15829" s="200">
        <v>45679</v>
      </c>
      <c r="J15829" s="143">
        <f t="shared" si="247"/>
        <v>45679</v>
      </c>
      <c r="K15829" s="202">
        <v>4</v>
      </c>
      <c r="L15829" s="285" t="s">
        <v>5342</v>
      </c>
      <c r="M15829" s="223"/>
      <c r="N15829" s="203">
        <v>4.1875</v>
      </c>
      <c r="O15829" s="222" t="s">
        <v>943</v>
      </c>
    </row>
    <row r="15830" spans="1:15" ht="29.25" customHeight="1">
      <c r="A15830" s="221" t="s">
        <v>2860</v>
      </c>
      <c r="B15830" s="221" t="s">
        <v>3684</v>
      </c>
      <c r="C15830" s="222" t="s">
        <v>3685</v>
      </c>
      <c r="D15830" s="222" t="s">
        <v>162</v>
      </c>
      <c r="E15830" s="199" t="s">
        <v>163</v>
      </c>
      <c r="F15830" s="200" t="s">
        <v>2849</v>
      </c>
      <c r="G15830" s="200" t="s">
        <v>2850</v>
      </c>
      <c r="H15830" s="200" t="s">
        <v>2854</v>
      </c>
      <c r="I15830" s="200">
        <v>45680</v>
      </c>
      <c r="J15830" s="143">
        <f t="shared" si="247"/>
        <v>45680</v>
      </c>
      <c r="K15830" s="202">
        <v>9</v>
      </c>
      <c r="L15830" s="285" t="s">
        <v>5664</v>
      </c>
      <c r="M15830" s="223"/>
      <c r="N15830" s="203">
        <v>4.1875</v>
      </c>
      <c r="O15830" s="222" t="s">
        <v>943</v>
      </c>
    </row>
    <row r="15831" spans="1:15" ht="29.25" customHeight="1">
      <c r="A15831" s="221" t="s">
        <v>2860</v>
      </c>
      <c r="B15831" s="221" t="s">
        <v>3684</v>
      </c>
      <c r="C15831" s="222" t="s">
        <v>3685</v>
      </c>
      <c r="D15831" s="222" t="s">
        <v>162</v>
      </c>
      <c r="E15831" s="199" t="s">
        <v>166</v>
      </c>
      <c r="F15831" s="200"/>
      <c r="G15831" s="200"/>
      <c r="H15831" s="200"/>
      <c r="I15831" s="200">
        <v>45681</v>
      </c>
      <c r="J15831" s="143">
        <f t="shared" si="247"/>
        <v>45681</v>
      </c>
      <c r="K15831" s="202">
        <v>3</v>
      </c>
      <c r="L15831" s="285" t="s">
        <v>5665</v>
      </c>
      <c r="M15831" s="223"/>
      <c r="N15831" s="203"/>
      <c r="O15831" s="222" t="s">
        <v>326</v>
      </c>
    </row>
    <row r="15832" spans="1:15" ht="29.25" customHeight="1">
      <c r="A15832" s="221" t="s">
        <v>2860</v>
      </c>
      <c r="B15832" s="221" t="s">
        <v>3684</v>
      </c>
      <c r="C15832" s="222" t="s">
        <v>3685</v>
      </c>
      <c r="D15832" s="222" t="s">
        <v>162</v>
      </c>
      <c r="E15832" s="199" t="s">
        <v>163</v>
      </c>
      <c r="F15832" s="200" t="s">
        <v>937</v>
      </c>
      <c r="G15832" s="200" t="s">
        <v>938</v>
      </c>
      <c r="H15832" s="200" t="s">
        <v>4757</v>
      </c>
      <c r="I15832" s="200">
        <v>45681</v>
      </c>
      <c r="J15832" s="143">
        <f t="shared" si="247"/>
        <v>45681</v>
      </c>
      <c r="K15832" s="202">
        <v>3</v>
      </c>
      <c r="L15832" s="285" t="s">
        <v>5666</v>
      </c>
      <c r="M15832" s="223"/>
      <c r="N15832" s="203">
        <v>0</v>
      </c>
      <c r="O15832" s="222" t="s">
        <v>326</v>
      </c>
    </row>
    <row r="15833" spans="1:15" ht="29.25" customHeight="1">
      <c r="A15833" s="221" t="s">
        <v>2860</v>
      </c>
      <c r="B15833" s="221" t="s">
        <v>3684</v>
      </c>
      <c r="C15833" s="222" t="s">
        <v>3685</v>
      </c>
      <c r="D15833" s="222" t="s">
        <v>162</v>
      </c>
      <c r="E15833" s="199" t="s">
        <v>163</v>
      </c>
      <c r="F15833" s="200" t="s">
        <v>937</v>
      </c>
      <c r="G15833" s="200" t="s">
        <v>938</v>
      </c>
      <c r="H15833" s="200" t="s">
        <v>4796</v>
      </c>
      <c r="I15833" s="200">
        <v>45691</v>
      </c>
      <c r="J15833" s="143">
        <f t="shared" si="247"/>
        <v>45691</v>
      </c>
      <c r="K15833" s="202">
        <v>4</v>
      </c>
      <c r="L15833" s="285" t="s">
        <v>5668</v>
      </c>
      <c r="M15833" s="223"/>
      <c r="N15833" s="203">
        <v>0</v>
      </c>
      <c r="O15833" s="222" t="s">
        <v>326</v>
      </c>
    </row>
    <row r="15834" spans="1:15" ht="29.25" customHeight="1">
      <c r="A15834" s="221" t="s">
        <v>2860</v>
      </c>
      <c r="B15834" s="221" t="s">
        <v>3684</v>
      </c>
      <c r="C15834" s="222" t="s">
        <v>3685</v>
      </c>
      <c r="D15834" s="222" t="s">
        <v>162</v>
      </c>
      <c r="E15834" s="199" t="s">
        <v>163</v>
      </c>
      <c r="F15834" s="200" t="s">
        <v>937</v>
      </c>
      <c r="G15834" s="200" t="s">
        <v>938</v>
      </c>
      <c r="H15834" s="200" t="s">
        <v>4795</v>
      </c>
      <c r="I15834" s="200">
        <v>45691</v>
      </c>
      <c r="J15834" s="143">
        <f t="shared" si="247"/>
        <v>45691</v>
      </c>
      <c r="K15834" s="202">
        <v>4</v>
      </c>
      <c r="L15834" s="285" t="s">
        <v>5667</v>
      </c>
      <c r="M15834" s="223"/>
      <c r="N15834" s="203">
        <v>0.66666666666666696</v>
      </c>
      <c r="O15834" s="222" t="s">
        <v>941</v>
      </c>
    </row>
    <row r="15835" spans="1:15" ht="29.25" customHeight="1">
      <c r="A15835" s="221" t="s">
        <v>2860</v>
      </c>
      <c r="B15835" s="221" t="s">
        <v>3684</v>
      </c>
      <c r="C15835" s="222" t="s">
        <v>3685</v>
      </c>
      <c r="D15835" s="222" t="s">
        <v>162</v>
      </c>
      <c r="E15835" s="199" t="s">
        <v>163</v>
      </c>
      <c r="F15835" s="200" t="s">
        <v>937</v>
      </c>
      <c r="G15835" s="200" t="s">
        <v>938</v>
      </c>
      <c r="H15835" s="200" t="s">
        <v>48</v>
      </c>
      <c r="I15835" s="200">
        <v>45692</v>
      </c>
      <c r="J15835" s="143">
        <f t="shared" si="247"/>
        <v>45692</v>
      </c>
      <c r="K15835" s="202">
        <v>5</v>
      </c>
      <c r="L15835" s="285" t="s">
        <v>5669</v>
      </c>
      <c r="M15835" s="223"/>
      <c r="N15835" s="203">
        <v>5</v>
      </c>
      <c r="O15835" s="222" t="s">
        <v>947</v>
      </c>
    </row>
    <row r="15836" spans="1:15" ht="29.25" customHeight="1">
      <c r="A15836" s="221" t="s">
        <v>2860</v>
      </c>
      <c r="B15836" s="221" t="s">
        <v>3684</v>
      </c>
      <c r="C15836" s="222" t="s">
        <v>3685</v>
      </c>
      <c r="D15836" s="222" t="s">
        <v>162</v>
      </c>
      <c r="E15836" s="199" t="s">
        <v>163</v>
      </c>
      <c r="F15836" s="200" t="s">
        <v>937</v>
      </c>
      <c r="G15836" s="200" t="s">
        <v>938</v>
      </c>
      <c r="H15836" s="200" t="s">
        <v>4795</v>
      </c>
      <c r="I15836" s="200">
        <v>45692</v>
      </c>
      <c r="J15836" s="143">
        <f t="shared" si="247"/>
        <v>45692</v>
      </c>
      <c r="K15836" s="202">
        <v>3</v>
      </c>
      <c r="L15836" s="285" t="s">
        <v>5667</v>
      </c>
      <c r="M15836" s="223"/>
      <c r="N15836" s="203">
        <v>0.66666666666666696</v>
      </c>
      <c r="O15836" s="222" t="s">
        <v>941</v>
      </c>
    </row>
    <row r="15837" spans="1:15" ht="29.25" customHeight="1">
      <c r="A15837" s="221" t="s">
        <v>2860</v>
      </c>
      <c r="B15837" s="221" t="s">
        <v>3684</v>
      </c>
      <c r="C15837" s="222" t="s">
        <v>3685</v>
      </c>
      <c r="D15837" s="222" t="s">
        <v>162</v>
      </c>
      <c r="E15837" s="199" t="s">
        <v>163</v>
      </c>
      <c r="F15837" s="200" t="s">
        <v>937</v>
      </c>
      <c r="G15837" s="200" t="s">
        <v>938</v>
      </c>
      <c r="H15837" s="200" t="s">
        <v>4773</v>
      </c>
      <c r="I15837" s="200">
        <v>45693</v>
      </c>
      <c r="J15837" s="143">
        <f t="shared" si="247"/>
        <v>45693</v>
      </c>
      <c r="K15837" s="202">
        <v>5</v>
      </c>
      <c r="L15837" s="284" t="s">
        <v>5671</v>
      </c>
      <c r="M15837" s="223"/>
      <c r="N15837" s="203">
        <v>0</v>
      </c>
      <c r="O15837" s="222" t="s">
        <v>326</v>
      </c>
    </row>
    <row r="15838" spans="1:15" ht="29.25" customHeight="1">
      <c r="A15838" s="221" t="s">
        <v>2860</v>
      </c>
      <c r="B15838" s="221" t="s">
        <v>3684</v>
      </c>
      <c r="C15838" s="222" t="s">
        <v>3685</v>
      </c>
      <c r="D15838" s="222" t="s">
        <v>162</v>
      </c>
      <c r="E15838" s="199" t="s">
        <v>163</v>
      </c>
      <c r="F15838" s="200" t="s">
        <v>937</v>
      </c>
      <c r="G15838" s="200" t="s">
        <v>938</v>
      </c>
      <c r="H15838" s="200" t="s">
        <v>4799</v>
      </c>
      <c r="I15838" s="200">
        <v>45693</v>
      </c>
      <c r="J15838" s="143">
        <f t="shared" si="247"/>
        <v>45693</v>
      </c>
      <c r="K15838" s="202">
        <v>3</v>
      </c>
      <c r="L15838" s="285" t="s">
        <v>5670</v>
      </c>
      <c r="M15838" s="223"/>
      <c r="N15838" s="203">
        <v>0</v>
      </c>
      <c r="O15838" s="222" t="s">
        <v>326</v>
      </c>
    </row>
    <row r="15839" spans="1:15" ht="29.25" customHeight="1">
      <c r="A15839" s="221" t="s">
        <v>2860</v>
      </c>
      <c r="B15839" s="221" t="s">
        <v>3684</v>
      </c>
      <c r="C15839" s="222" t="s">
        <v>3685</v>
      </c>
      <c r="D15839" s="222" t="s">
        <v>162</v>
      </c>
      <c r="E15839" s="199" t="s">
        <v>178</v>
      </c>
      <c r="F15839" s="200"/>
      <c r="G15839" s="200"/>
      <c r="H15839" s="200"/>
      <c r="I15839" s="200">
        <v>45694</v>
      </c>
      <c r="J15839" s="143">
        <f t="shared" si="247"/>
        <v>45694</v>
      </c>
      <c r="K15839" s="202">
        <v>0.5</v>
      </c>
      <c r="L15839" s="285" t="s">
        <v>5846</v>
      </c>
      <c r="M15839" s="223"/>
      <c r="N15839" s="203"/>
      <c r="O15839" s="222" t="s">
        <v>326</v>
      </c>
    </row>
    <row r="15840" spans="1:15" ht="29.25" customHeight="1">
      <c r="A15840" s="221" t="s">
        <v>2860</v>
      </c>
      <c r="B15840" s="221" t="s">
        <v>3684</v>
      </c>
      <c r="C15840" s="222" t="s">
        <v>3685</v>
      </c>
      <c r="D15840" s="222" t="s">
        <v>162</v>
      </c>
      <c r="E15840" s="199" t="s">
        <v>163</v>
      </c>
      <c r="F15840" s="200" t="s">
        <v>937</v>
      </c>
      <c r="G15840" s="200" t="s">
        <v>938</v>
      </c>
      <c r="H15840" s="200" t="s">
        <v>4794</v>
      </c>
      <c r="I15840" s="200">
        <v>45694</v>
      </c>
      <c r="J15840" s="143">
        <f t="shared" si="247"/>
        <v>45694</v>
      </c>
      <c r="K15840" s="202">
        <v>2</v>
      </c>
      <c r="L15840" s="285" t="s">
        <v>5845</v>
      </c>
      <c r="M15840" s="223"/>
      <c r="N15840" s="203">
        <v>14.5875</v>
      </c>
      <c r="O15840" s="222" t="s">
        <v>943</v>
      </c>
    </row>
    <row r="15841" spans="1:15" ht="29.25" customHeight="1">
      <c r="A15841" s="221" t="s">
        <v>2860</v>
      </c>
      <c r="B15841" s="221" t="s">
        <v>3684</v>
      </c>
      <c r="C15841" s="222" t="s">
        <v>3685</v>
      </c>
      <c r="D15841" s="222" t="s">
        <v>162</v>
      </c>
      <c r="E15841" s="199" t="s">
        <v>163</v>
      </c>
      <c r="F15841" s="200" t="s">
        <v>5212</v>
      </c>
      <c r="G15841" s="200" t="s">
        <v>5213</v>
      </c>
      <c r="H15841" s="200" t="s">
        <v>52</v>
      </c>
      <c r="I15841" s="200">
        <v>45694</v>
      </c>
      <c r="J15841" s="143">
        <f t="shared" si="247"/>
        <v>45694</v>
      </c>
      <c r="K15841" s="202">
        <v>5.5</v>
      </c>
      <c r="L15841" s="284" t="s">
        <v>5844</v>
      </c>
      <c r="M15841" s="223"/>
      <c r="N15841" s="203">
        <v>1.9375</v>
      </c>
      <c r="O15841" s="222" t="s">
        <v>943</v>
      </c>
    </row>
    <row r="15842" spans="1:15" ht="29.25" customHeight="1">
      <c r="A15842" s="221" t="s">
        <v>2860</v>
      </c>
      <c r="B15842" s="221" t="s">
        <v>3684</v>
      </c>
      <c r="C15842" s="222" t="s">
        <v>3685</v>
      </c>
      <c r="D15842" s="222" t="s">
        <v>162</v>
      </c>
      <c r="E15842" s="199" t="s">
        <v>163</v>
      </c>
      <c r="F15842" s="200" t="s">
        <v>5212</v>
      </c>
      <c r="G15842" s="200" t="s">
        <v>5213</v>
      </c>
      <c r="H15842" s="200" t="s">
        <v>351</v>
      </c>
      <c r="I15842" s="200">
        <v>45695</v>
      </c>
      <c r="J15842" s="143">
        <f t="shared" si="247"/>
        <v>45695</v>
      </c>
      <c r="K15842" s="202">
        <v>3</v>
      </c>
      <c r="L15842" s="285" t="s">
        <v>5847</v>
      </c>
      <c r="M15842" s="223"/>
      <c r="N15842" s="203">
        <v>0.35416666666666702</v>
      </c>
      <c r="O15842" s="222" t="s">
        <v>941</v>
      </c>
    </row>
    <row r="15843" spans="1:15" ht="29.25" customHeight="1">
      <c r="A15843" s="221" t="s">
        <v>2860</v>
      </c>
      <c r="B15843" s="221" t="s">
        <v>3684</v>
      </c>
      <c r="C15843" s="222" t="s">
        <v>3685</v>
      </c>
      <c r="D15843" s="222" t="s">
        <v>162</v>
      </c>
      <c r="E15843" s="199" t="s">
        <v>163</v>
      </c>
      <c r="F15843" s="200" t="s">
        <v>937</v>
      </c>
      <c r="G15843" s="200" t="s">
        <v>938</v>
      </c>
      <c r="H15843" s="200" t="s">
        <v>4796</v>
      </c>
      <c r="I15843" s="200">
        <v>45695</v>
      </c>
      <c r="J15843" s="143">
        <f t="shared" si="247"/>
        <v>45695</v>
      </c>
      <c r="K15843" s="202">
        <v>2</v>
      </c>
      <c r="L15843" s="285" t="s">
        <v>5849</v>
      </c>
      <c r="M15843" s="223"/>
      <c r="N15843" s="203">
        <v>0</v>
      </c>
      <c r="O15843" s="222" t="s">
        <v>326</v>
      </c>
    </row>
    <row r="15844" spans="1:15" ht="29.25" customHeight="1">
      <c r="A15844" s="221" t="s">
        <v>2860</v>
      </c>
      <c r="B15844" s="221" t="s">
        <v>3684</v>
      </c>
      <c r="C15844" s="222" t="s">
        <v>3685</v>
      </c>
      <c r="D15844" s="222" t="s">
        <v>162</v>
      </c>
      <c r="E15844" s="199" t="s">
        <v>163</v>
      </c>
      <c r="F15844" s="200" t="s">
        <v>2241</v>
      </c>
      <c r="G15844" s="200" t="s">
        <v>2242</v>
      </c>
      <c r="H15844" s="200" t="s">
        <v>38</v>
      </c>
      <c r="I15844" s="200">
        <v>45695</v>
      </c>
      <c r="J15844" s="143">
        <f t="shared" si="247"/>
        <v>45695</v>
      </c>
      <c r="K15844" s="202">
        <v>4</v>
      </c>
      <c r="L15844" s="284" t="s">
        <v>5848</v>
      </c>
      <c r="M15844" s="223"/>
      <c r="N15844" s="203">
        <v>5.2083333333333304</v>
      </c>
      <c r="O15844" s="222" t="s">
        <v>941</v>
      </c>
    </row>
    <row r="15845" spans="1:15" ht="29.25" customHeight="1">
      <c r="A15845" s="221" t="s">
        <v>2860</v>
      </c>
      <c r="B15845" s="221" t="s">
        <v>3684</v>
      </c>
      <c r="C15845" s="222" t="s">
        <v>3685</v>
      </c>
      <c r="D15845" s="222" t="s">
        <v>162</v>
      </c>
      <c r="E15845" s="199" t="s">
        <v>163</v>
      </c>
      <c r="F15845" s="200" t="s">
        <v>5212</v>
      </c>
      <c r="G15845" s="200" t="s">
        <v>5213</v>
      </c>
      <c r="H15845" s="200" t="s">
        <v>351</v>
      </c>
      <c r="I15845" s="200">
        <v>45696</v>
      </c>
      <c r="J15845" s="143">
        <f t="shared" si="247"/>
        <v>45696</v>
      </c>
      <c r="K15845" s="202">
        <v>3</v>
      </c>
      <c r="L15845" s="285" t="s">
        <v>5851</v>
      </c>
      <c r="M15845" s="223"/>
      <c r="N15845" s="203">
        <v>0.35416666666666702</v>
      </c>
      <c r="O15845" s="222" t="s">
        <v>941</v>
      </c>
    </row>
    <row r="15846" spans="1:15" ht="29.25" customHeight="1">
      <c r="A15846" s="221" t="s">
        <v>2860</v>
      </c>
      <c r="B15846" s="221" t="s">
        <v>3684</v>
      </c>
      <c r="C15846" s="222" t="s">
        <v>3685</v>
      </c>
      <c r="D15846" s="222" t="s">
        <v>162</v>
      </c>
      <c r="E15846" s="199" t="s">
        <v>163</v>
      </c>
      <c r="F15846" s="200" t="s">
        <v>937</v>
      </c>
      <c r="G15846" s="200" t="s">
        <v>938</v>
      </c>
      <c r="H15846" s="200" t="s">
        <v>4794</v>
      </c>
      <c r="I15846" s="200">
        <v>45696</v>
      </c>
      <c r="J15846" s="143">
        <f t="shared" si="247"/>
        <v>45696</v>
      </c>
      <c r="K15846" s="202">
        <v>5</v>
      </c>
      <c r="L15846" s="284" t="s">
        <v>5850</v>
      </c>
      <c r="M15846" s="223"/>
      <c r="N15846" s="203">
        <v>7.8125</v>
      </c>
      <c r="O15846" s="222" t="s">
        <v>968</v>
      </c>
    </row>
    <row r="15847" spans="1:15" ht="29.25" customHeight="1">
      <c r="A15847" s="221" t="s">
        <v>2860</v>
      </c>
      <c r="B15847" s="221" t="s">
        <v>3684</v>
      </c>
      <c r="C15847" s="222" t="s">
        <v>3685</v>
      </c>
      <c r="D15847" s="222" t="s">
        <v>162</v>
      </c>
      <c r="E15847" s="199" t="s">
        <v>163</v>
      </c>
      <c r="F15847" s="200" t="s">
        <v>937</v>
      </c>
      <c r="G15847" s="200" t="s">
        <v>938</v>
      </c>
      <c r="H15847" s="200" t="s">
        <v>39</v>
      </c>
      <c r="I15847" s="200">
        <v>45698</v>
      </c>
      <c r="J15847" s="143">
        <f t="shared" si="247"/>
        <v>45698</v>
      </c>
      <c r="K15847" s="202">
        <v>3.5</v>
      </c>
      <c r="L15847" s="285" t="s">
        <v>5852</v>
      </c>
      <c r="M15847" s="223"/>
      <c r="N15847" s="203">
        <v>1.3333333333333299</v>
      </c>
      <c r="O15847" s="222" t="s">
        <v>969</v>
      </c>
    </row>
    <row r="15848" spans="1:15" ht="29.25" customHeight="1">
      <c r="A15848" s="221" t="s">
        <v>2860</v>
      </c>
      <c r="B15848" s="221" t="s">
        <v>3684</v>
      </c>
      <c r="C15848" s="222" t="s">
        <v>3685</v>
      </c>
      <c r="D15848" s="222" t="s">
        <v>162</v>
      </c>
      <c r="E15848" s="199" t="s">
        <v>163</v>
      </c>
      <c r="F15848" s="200" t="s">
        <v>937</v>
      </c>
      <c r="G15848" s="200" t="s">
        <v>938</v>
      </c>
      <c r="H15848" s="200" t="s">
        <v>4794</v>
      </c>
      <c r="I15848" s="200">
        <v>45698</v>
      </c>
      <c r="J15848" s="143">
        <f t="shared" si="247"/>
        <v>45698</v>
      </c>
      <c r="K15848" s="202">
        <v>4.5</v>
      </c>
      <c r="L15848" s="284" t="s">
        <v>5853</v>
      </c>
      <c r="M15848" s="223"/>
      <c r="N15848" s="203">
        <v>7.8125</v>
      </c>
      <c r="O15848" s="222" t="s">
        <v>968</v>
      </c>
    </row>
    <row r="15849" spans="1:15" ht="29.25" customHeight="1">
      <c r="A15849" s="221" t="s">
        <v>2860</v>
      </c>
      <c r="B15849" s="221" t="s">
        <v>3684</v>
      </c>
      <c r="C15849" s="222" t="s">
        <v>3685</v>
      </c>
      <c r="D15849" s="222" t="s">
        <v>162</v>
      </c>
      <c r="E15849" s="199" t="s">
        <v>182</v>
      </c>
      <c r="F15849" s="200"/>
      <c r="G15849" s="200"/>
      <c r="H15849" s="200"/>
      <c r="I15849" s="200">
        <v>45699</v>
      </c>
      <c r="J15849" s="143">
        <f t="shared" si="247"/>
        <v>45699</v>
      </c>
      <c r="K15849" s="202">
        <v>2</v>
      </c>
      <c r="L15849" s="285" t="s">
        <v>5854</v>
      </c>
      <c r="M15849" s="223"/>
      <c r="N15849" s="203"/>
      <c r="O15849" s="222" t="s">
        <v>326</v>
      </c>
    </row>
    <row r="15850" spans="1:15" ht="29.25" customHeight="1">
      <c r="A15850" s="221" t="s">
        <v>2860</v>
      </c>
      <c r="B15850" s="221" t="s">
        <v>3684</v>
      </c>
      <c r="C15850" s="222" t="s">
        <v>3685</v>
      </c>
      <c r="D15850" s="222" t="s">
        <v>162</v>
      </c>
      <c r="E15850" s="199" t="s">
        <v>163</v>
      </c>
      <c r="F15850" s="200" t="s">
        <v>937</v>
      </c>
      <c r="G15850" s="200" t="s">
        <v>938</v>
      </c>
      <c r="H15850" s="200" t="s">
        <v>4794</v>
      </c>
      <c r="I15850" s="200">
        <v>45699</v>
      </c>
      <c r="J15850" s="143">
        <f t="shared" si="247"/>
        <v>45699</v>
      </c>
      <c r="K15850" s="202">
        <v>6</v>
      </c>
      <c r="L15850" s="284" t="s">
        <v>5855</v>
      </c>
      <c r="M15850" s="223"/>
      <c r="N15850" s="203">
        <v>7.8125</v>
      </c>
      <c r="O15850" s="222" t="s">
        <v>968</v>
      </c>
    </row>
    <row r="15851" spans="1:15" ht="29.25" customHeight="1">
      <c r="A15851" s="221" t="s">
        <v>2860</v>
      </c>
      <c r="B15851" s="221" t="s">
        <v>3684</v>
      </c>
      <c r="C15851" s="222" t="s">
        <v>3685</v>
      </c>
      <c r="D15851" s="222" t="s">
        <v>162</v>
      </c>
      <c r="E15851" s="199" t="s">
        <v>163</v>
      </c>
      <c r="F15851" s="200" t="s">
        <v>937</v>
      </c>
      <c r="G15851" s="200" t="s">
        <v>938</v>
      </c>
      <c r="H15851" s="200" t="s">
        <v>4794</v>
      </c>
      <c r="I15851" s="200">
        <v>45700</v>
      </c>
      <c r="J15851" s="143">
        <f t="shared" si="247"/>
        <v>45700</v>
      </c>
      <c r="K15851" s="202">
        <v>5</v>
      </c>
      <c r="L15851" s="284" t="s">
        <v>5856</v>
      </c>
      <c r="M15851" s="223"/>
      <c r="N15851" s="203">
        <v>7.8125</v>
      </c>
      <c r="O15851" s="222" t="s">
        <v>968</v>
      </c>
    </row>
    <row r="15852" spans="1:15" ht="29.25" customHeight="1">
      <c r="A15852" s="221" t="s">
        <v>2860</v>
      </c>
      <c r="B15852" s="221" t="s">
        <v>3684</v>
      </c>
      <c r="C15852" s="222" t="s">
        <v>3685</v>
      </c>
      <c r="D15852" s="222" t="s">
        <v>162</v>
      </c>
      <c r="E15852" s="199" t="s">
        <v>182</v>
      </c>
      <c r="F15852" s="200" t="s">
        <v>6005</v>
      </c>
      <c r="G15852" s="200" t="s">
        <v>6006</v>
      </c>
      <c r="H15852" s="200" t="s">
        <v>52</v>
      </c>
      <c r="I15852" s="200">
        <v>45700</v>
      </c>
      <c r="J15852" s="143">
        <f t="shared" si="247"/>
        <v>45700</v>
      </c>
      <c r="K15852" s="202">
        <v>3</v>
      </c>
      <c r="L15852" s="285" t="s">
        <v>5854</v>
      </c>
      <c r="M15852" s="223"/>
      <c r="N15852" s="203">
        <v>1.640625</v>
      </c>
      <c r="O15852" s="222" t="s">
        <v>961</v>
      </c>
    </row>
    <row r="15853" spans="1:15" ht="29.25" customHeight="1">
      <c r="A15853" s="221" t="s">
        <v>2860</v>
      </c>
      <c r="B15853" s="221" t="s">
        <v>3684</v>
      </c>
      <c r="C15853" s="222" t="s">
        <v>3685</v>
      </c>
      <c r="D15853" s="222" t="s">
        <v>162</v>
      </c>
      <c r="E15853" s="199" t="s">
        <v>163</v>
      </c>
      <c r="F15853" s="200" t="s">
        <v>937</v>
      </c>
      <c r="G15853" s="200" t="s">
        <v>938</v>
      </c>
      <c r="H15853" s="200" t="s">
        <v>4799</v>
      </c>
      <c r="I15853" s="200">
        <v>45701</v>
      </c>
      <c r="J15853" s="143">
        <f t="shared" si="247"/>
        <v>45701</v>
      </c>
      <c r="K15853" s="202">
        <v>6</v>
      </c>
      <c r="L15853" s="284" t="s">
        <v>5993</v>
      </c>
      <c r="M15853" s="223"/>
      <c r="N15853" s="203">
        <v>0</v>
      </c>
      <c r="O15853" s="222" t="s">
        <v>326</v>
      </c>
    </row>
    <row r="15854" spans="1:15" ht="29.25" customHeight="1">
      <c r="A15854" s="221" t="s">
        <v>2860</v>
      </c>
      <c r="B15854" s="221" t="s">
        <v>3684</v>
      </c>
      <c r="C15854" s="222" t="s">
        <v>3685</v>
      </c>
      <c r="D15854" s="222" t="s">
        <v>162</v>
      </c>
      <c r="E15854" s="199" t="s">
        <v>163</v>
      </c>
      <c r="F15854" s="200" t="s">
        <v>2241</v>
      </c>
      <c r="G15854" s="200" t="s">
        <v>2242</v>
      </c>
      <c r="H15854" s="200" t="s">
        <v>52</v>
      </c>
      <c r="I15854" s="200">
        <v>45701</v>
      </c>
      <c r="J15854" s="143">
        <f t="shared" si="247"/>
        <v>45701</v>
      </c>
      <c r="K15854" s="202">
        <v>2</v>
      </c>
      <c r="L15854" s="284" t="s">
        <v>5994</v>
      </c>
      <c r="M15854" s="223"/>
      <c r="N15854" s="203">
        <v>1.3958333333333299</v>
      </c>
      <c r="O15854" s="222" t="s">
        <v>993</v>
      </c>
    </row>
    <row r="15855" spans="1:15" ht="29.25" customHeight="1">
      <c r="A15855" s="221" t="s">
        <v>2860</v>
      </c>
      <c r="B15855" s="221" t="s">
        <v>3684</v>
      </c>
      <c r="C15855" s="222" t="s">
        <v>3685</v>
      </c>
      <c r="D15855" s="222" t="s">
        <v>162</v>
      </c>
      <c r="E15855" s="199" t="s">
        <v>163</v>
      </c>
      <c r="F15855" s="200" t="s">
        <v>2241</v>
      </c>
      <c r="G15855" s="200" t="s">
        <v>2242</v>
      </c>
      <c r="H15855" s="200" t="s">
        <v>52</v>
      </c>
      <c r="I15855" s="200">
        <v>45702</v>
      </c>
      <c r="J15855" s="143">
        <f t="shared" si="247"/>
        <v>45702</v>
      </c>
      <c r="K15855" s="202">
        <v>5</v>
      </c>
      <c r="L15855" s="285" t="s">
        <v>5996</v>
      </c>
      <c r="M15855" s="223"/>
      <c r="N15855" s="203">
        <v>0</v>
      </c>
      <c r="O15855" s="222" t="s">
        <v>326</v>
      </c>
    </row>
    <row r="15856" spans="1:15" ht="29.25" customHeight="1">
      <c r="A15856" s="221" t="s">
        <v>2860</v>
      </c>
      <c r="B15856" s="221" t="s">
        <v>3684</v>
      </c>
      <c r="C15856" s="222" t="s">
        <v>3685</v>
      </c>
      <c r="D15856" s="222" t="s">
        <v>162</v>
      </c>
      <c r="E15856" s="199" t="s">
        <v>163</v>
      </c>
      <c r="F15856" s="200" t="s">
        <v>937</v>
      </c>
      <c r="G15856" s="200" t="s">
        <v>938</v>
      </c>
      <c r="H15856" s="200" t="s">
        <v>4757</v>
      </c>
      <c r="I15856" s="200">
        <v>45702</v>
      </c>
      <c r="J15856" s="143">
        <f t="shared" si="247"/>
        <v>45702</v>
      </c>
      <c r="K15856" s="202">
        <v>4</v>
      </c>
      <c r="L15856" s="285" t="s">
        <v>5995</v>
      </c>
      <c r="M15856" s="223"/>
      <c r="N15856" s="203">
        <v>0</v>
      </c>
      <c r="O15856" s="222" t="s">
        <v>326</v>
      </c>
    </row>
    <row r="15857" spans="1:15" ht="29.25" customHeight="1">
      <c r="A15857" s="221" t="s">
        <v>2860</v>
      </c>
      <c r="B15857" s="221" t="s">
        <v>3684</v>
      </c>
      <c r="C15857" s="222" t="s">
        <v>3685</v>
      </c>
      <c r="D15857" s="222" t="s">
        <v>162</v>
      </c>
      <c r="E15857" s="199" t="s">
        <v>178</v>
      </c>
      <c r="F15857" s="200"/>
      <c r="G15857" s="200"/>
      <c r="H15857" s="200"/>
      <c r="I15857" s="200">
        <v>45705</v>
      </c>
      <c r="J15857" s="143">
        <f t="shared" si="247"/>
        <v>45705</v>
      </c>
      <c r="K15857" s="202">
        <v>3.5</v>
      </c>
      <c r="L15857" s="284" t="s">
        <v>6205</v>
      </c>
      <c r="M15857" s="223"/>
      <c r="N15857" s="203"/>
      <c r="O15857" s="222" t="s">
        <v>326</v>
      </c>
    </row>
    <row r="15858" spans="1:15" ht="29.25" customHeight="1">
      <c r="A15858" s="221" t="s">
        <v>2860</v>
      </c>
      <c r="B15858" s="221" t="s">
        <v>3684</v>
      </c>
      <c r="C15858" s="222" t="s">
        <v>3685</v>
      </c>
      <c r="D15858" s="222" t="s">
        <v>162</v>
      </c>
      <c r="E15858" s="199" t="s">
        <v>163</v>
      </c>
      <c r="F15858" s="200" t="s">
        <v>937</v>
      </c>
      <c r="G15858" s="200" t="s">
        <v>938</v>
      </c>
      <c r="H15858" s="200" t="s">
        <v>4757</v>
      </c>
      <c r="I15858" s="200">
        <v>45705</v>
      </c>
      <c r="J15858" s="143">
        <f t="shared" si="247"/>
        <v>45705</v>
      </c>
      <c r="K15858" s="202">
        <v>2.5</v>
      </c>
      <c r="L15858" s="285" t="s">
        <v>5995</v>
      </c>
      <c r="M15858" s="223"/>
      <c r="N15858" s="203">
        <v>0</v>
      </c>
      <c r="O15858" s="222" t="s">
        <v>326</v>
      </c>
    </row>
    <row r="15859" spans="1:15" ht="29.25" customHeight="1">
      <c r="A15859" s="221" t="s">
        <v>2860</v>
      </c>
      <c r="B15859" s="221" t="s">
        <v>3684</v>
      </c>
      <c r="C15859" s="222" t="s">
        <v>3685</v>
      </c>
      <c r="D15859" s="222" t="s">
        <v>162</v>
      </c>
      <c r="E15859" s="199" t="s">
        <v>163</v>
      </c>
      <c r="F15859" s="200" t="s">
        <v>2241</v>
      </c>
      <c r="G15859" s="200" t="s">
        <v>2242</v>
      </c>
      <c r="H15859" s="200" t="s">
        <v>52</v>
      </c>
      <c r="I15859" s="200">
        <v>45705</v>
      </c>
      <c r="J15859" s="143">
        <f t="shared" si="247"/>
        <v>45705</v>
      </c>
      <c r="K15859" s="202">
        <v>2.5</v>
      </c>
      <c r="L15859" s="285" t="s">
        <v>5997</v>
      </c>
      <c r="M15859" s="223"/>
      <c r="N15859" s="203">
        <v>1.3958333333333299</v>
      </c>
      <c r="O15859" s="222" t="s">
        <v>993</v>
      </c>
    </row>
    <row r="15860" spans="1:15" ht="29.25" customHeight="1">
      <c r="A15860" s="221" t="s">
        <v>2860</v>
      </c>
      <c r="B15860" s="221" t="s">
        <v>3684</v>
      </c>
      <c r="C15860" s="222" t="s">
        <v>3685</v>
      </c>
      <c r="D15860" s="222" t="s">
        <v>162</v>
      </c>
      <c r="E15860" s="199" t="s">
        <v>163</v>
      </c>
      <c r="F15860" s="200" t="s">
        <v>937</v>
      </c>
      <c r="G15860" s="200" t="s">
        <v>938</v>
      </c>
      <c r="H15860" s="200" t="s">
        <v>38</v>
      </c>
      <c r="I15860" s="200">
        <v>45706</v>
      </c>
      <c r="J15860" s="143">
        <f t="shared" si="247"/>
        <v>45706</v>
      </c>
      <c r="K15860" s="202">
        <v>5</v>
      </c>
      <c r="L15860" s="284" t="s">
        <v>5998</v>
      </c>
      <c r="M15860" s="223"/>
      <c r="N15860" s="203">
        <v>3.0833333333333299</v>
      </c>
      <c r="O15860" s="222" t="s">
        <v>941</v>
      </c>
    </row>
    <row r="15861" spans="1:15" ht="29.25" customHeight="1">
      <c r="A15861" s="221" t="s">
        <v>2860</v>
      </c>
      <c r="B15861" s="221" t="s">
        <v>3684</v>
      </c>
      <c r="C15861" s="222" t="s">
        <v>3685</v>
      </c>
      <c r="D15861" s="222" t="s">
        <v>162</v>
      </c>
      <c r="E15861" s="199" t="s">
        <v>163</v>
      </c>
      <c r="F15861" s="200" t="s">
        <v>5212</v>
      </c>
      <c r="G15861" s="200" t="s">
        <v>5213</v>
      </c>
      <c r="H15861" s="200" t="s">
        <v>52</v>
      </c>
      <c r="I15861" s="200">
        <v>45706</v>
      </c>
      <c r="J15861" s="143">
        <f t="shared" si="247"/>
        <v>45706</v>
      </c>
      <c r="K15861" s="202">
        <v>3</v>
      </c>
      <c r="L15861" s="284" t="s">
        <v>5999</v>
      </c>
      <c r="M15861" s="223"/>
      <c r="N15861" s="203">
        <v>1.9375</v>
      </c>
      <c r="O15861" s="222" t="s">
        <v>943</v>
      </c>
    </row>
    <row r="15862" spans="1:15" ht="29.25" customHeight="1">
      <c r="A15862" s="221" t="s">
        <v>2860</v>
      </c>
      <c r="B15862" s="221" t="s">
        <v>3684</v>
      </c>
      <c r="C15862" s="222" t="s">
        <v>3685</v>
      </c>
      <c r="D15862" s="222" t="s">
        <v>162</v>
      </c>
      <c r="E15862" s="199" t="s">
        <v>163</v>
      </c>
      <c r="F15862" s="200" t="s">
        <v>937</v>
      </c>
      <c r="G15862" s="200" t="s">
        <v>938</v>
      </c>
      <c r="H15862" s="200" t="s">
        <v>38</v>
      </c>
      <c r="I15862" s="200">
        <v>45707</v>
      </c>
      <c r="J15862" s="143">
        <f t="shared" si="247"/>
        <v>45707</v>
      </c>
      <c r="K15862" s="202">
        <v>5.5</v>
      </c>
      <c r="L15862" s="284" t="s">
        <v>6001</v>
      </c>
      <c r="M15862" s="223"/>
      <c r="N15862" s="203">
        <v>3.0833333333333299</v>
      </c>
      <c r="O15862" s="222" t="s">
        <v>941</v>
      </c>
    </row>
    <row r="15863" spans="1:15" ht="29.25" customHeight="1">
      <c r="A15863" s="221" t="s">
        <v>2860</v>
      </c>
      <c r="B15863" s="221" t="s">
        <v>3684</v>
      </c>
      <c r="C15863" s="222" t="s">
        <v>3685</v>
      </c>
      <c r="D15863" s="222" t="s">
        <v>162</v>
      </c>
      <c r="E15863" s="199" t="s">
        <v>182</v>
      </c>
      <c r="F15863" s="200" t="s">
        <v>6005</v>
      </c>
      <c r="G15863" s="200" t="s">
        <v>6006</v>
      </c>
      <c r="H15863" s="200" t="s">
        <v>52</v>
      </c>
      <c r="I15863" s="200">
        <v>45707</v>
      </c>
      <c r="J15863" s="143">
        <f t="shared" si="247"/>
        <v>45707</v>
      </c>
      <c r="K15863" s="202">
        <v>2.5</v>
      </c>
      <c r="L15863" s="285" t="s">
        <v>6000</v>
      </c>
      <c r="M15863" s="223"/>
      <c r="N15863" s="203">
        <v>1.640625</v>
      </c>
      <c r="O15863" s="222" t="s">
        <v>961</v>
      </c>
    </row>
    <row r="15864" spans="1:15" ht="29.25" customHeight="1">
      <c r="A15864" s="221" t="s">
        <v>2860</v>
      </c>
      <c r="B15864" s="221" t="s">
        <v>3684</v>
      </c>
      <c r="C15864" s="222" t="s">
        <v>3685</v>
      </c>
      <c r="D15864" s="222" t="s">
        <v>162</v>
      </c>
      <c r="E15864" s="199" t="s">
        <v>178</v>
      </c>
      <c r="F15864" s="200"/>
      <c r="G15864" s="200"/>
      <c r="H15864" s="200"/>
      <c r="I15864" s="200">
        <v>45708</v>
      </c>
      <c r="J15864" s="143">
        <f t="shared" si="247"/>
        <v>45708</v>
      </c>
      <c r="K15864" s="202">
        <v>0.5</v>
      </c>
      <c r="L15864" s="285" t="s">
        <v>6206</v>
      </c>
      <c r="M15864" s="223"/>
      <c r="N15864" s="203"/>
      <c r="O15864" s="222" t="s">
        <v>326</v>
      </c>
    </row>
    <row r="15865" spans="1:15" ht="29.25" customHeight="1">
      <c r="A15865" s="221" t="s">
        <v>2860</v>
      </c>
      <c r="B15865" s="221" t="s">
        <v>3684</v>
      </c>
      <c r="C15865" s="222" t="s">
        <v>3685</v>
      </c>
      <c r="D15865" s="222" t="s">
        <v>162</v>
      </c>
      <c r="E15865" s="199" t="s">
        <v>163</v>
      </c>
      <c r="F15865" s="200" t="s">
        <v>937</v>
      </c>
      <c r="G15865" s="200" t="s">
        <v>938</v>
      </c>
      <c r="H15865" s="200" t="s">
        <v>4757</v>
      </c>
      <c r="I15865" s="200">
        <v>45708</v>
      </c>
      <c r="J15865" s="143">
        <f t="shared" si="247"/>
        <v>45708</v>
      </c>
      <c r="K15865" s="202">
        <v>1</v>
      </c>
      <c r="L15865" s="285" t="s">
        <v>6209</v>
      </c>
      <c r="M15865" s="223"/>
      <c r="N15865" s="203">
        <v>0</v>
      </c>
      <c r="O15865" s="222" t="s">
        <v>326</v>
      </c>
    </row>
    <row r="15866" spans="1:15" ht="29.25" customHeight="1">
      <c r="A15866" s="221" t="s">
        <v>2860</v>
      </c>
      <c r="B15866" s="221" t="s">
        <v>3684</v>
      </c>
      <c r="C15866" s="222" t="s">
        <v>3685</v>
      </c>
      <c r="D15866" s="222" t="s">
        <v>162</v>
      </c>
      <c r="E15866" s="199" t="s">
        <v>163</v>
      </c>
      <c r="F15866" s="200" t="s">
        <v>2241</v>
      </c>
      <c r="G15866" s="200" t="s">
        <v>2242</v>
      </c>
      <c r="H15866" s="200" t="s">
        <v>38</v>
      </c>
      <c r="I15866" s="200">
        <v>45708</v>
      </c>
      <c r="J15866" s="143">
        <f t="shared" si="247"/>
        <v>45708</v>
      </c>
      <c r="K15866" s="202">
        <v>5</v>
      </c>
      <c r="L15866" s="285" t="s">
        <v>6207</v>
      </c>
      <c r="M15866" s="223"/>
      <c r="N15866" s="203">
        <v>5.2083333333333304</v>
      </c>
      <c r="O15866" s="222" t="s">
        <v>941</v>
      </c>
    </row>
    <row r="15867" spans="1:15" ht="29.25" customHeight="1">
      <c r="A15867" s="221" t="s">
        <v>2860</v>
      </c>
      <c r="B15867" s="221" t="s">
        <v>3684</v>
      </c>
      <c r="C15867" s="222" t="s">
        <v>3685</v>
      </c>
      <c r="D15867" s="222" t="s">
        <v>162</v>
      </c>
      <c r="E15867" s="199" t="s">
        <v>182</v>
      </c>
      <c r="F15867" s="200" t="s">
        <v>6005</v>
      </c>
      <c r="G15867" s="200" t="s">
        <v>6006</v>
      </c>
      <c r="H15867" s="200" t="s">
        <v>52</v>
      </c>
      <c r="I15867" s="200">
        <v>45708</v>
      </c>
      <c r="J15867" s="143">
        <f t="shared" si="247"/>
        <v>45708</v>
      </c>
      <c r="K15867" s="202">
        <v>1.5</v>
      </c>
      <c r="L15867" s="285" t="s">
        <v>6210</v>
      </c>
      <c r="M15867" s="223"/>
      <c r="N15867" s="203">
        <v>1.640625</v>
      </c>
      <c r="O15867" s="222" t="s">
        <v>961</v>
      </c>
    </row>
    <row r="15868" spans="1:15" ht="29.25" customHeight="1">
      <c r="A15868" s="221" t="s">
        <v>2860</v>
      </c>
      <c r="B15868" s="221" t="s">
        <v>3684</v>
      </c>
      <c r="C15868" s="222" t="s">
        <v>3685</v>
      </c>
      <c r="D15868" s="222" t="s">
        <v>162</v>
      </c>
      <c r="E15868" s="199" t="s">
        <v>163</v>
      </c>
      <c r="F15868" s="200" t="s">
        <v>5212</v>
      </c>
      <c r="G15868" s="200" t="s">
        <v>5213</v>
      </c>
      <c r="H15868" s="200" t="s">
        <v>52</v>
      </c>
      <c r="I15868" s="200">
        <v>45708</v>
      </c>
      <c r="J15868" s="143">
        <f t="shared" si="247"/>
        <v>45708</v>
      </c>
      <c r="K15868" s="202">
        <v>1</v>
      </c>
      <c r="L15868" s="284" t="s">
        <v>6208</v>
      </c>
      <c r="M15868" s="223"/>
      <c r="N15868" s="203">
        <v>1.9375</v>
      </c>
      <c r="O15868" s="222" t="s">
        <v>943</v>
      </c>
    </row>
    <row r="15869" spans="1:15" ht="29.25" customHeight="1">
      <c r="A15869" s="221" t="s">
        <v>2860</v>
      </c>
      <c r="B15869" s="221" t="s">
        <v>3684</v>
      </c>
      <c r="C15869" s="222" t="s">
        <v>3685</v>
      </c>
      <c r="D15869" s="222" t="s">
        <v>162</v>
      </c>
      <c r="E15869" s="199" t="s">
        <v>163</v>
      </c>
      <c r="F15869" s="200" t="s">
        <v>937</v>
      </c>
      <c r="G15869" s="200" t="s">
        <v>938</v>
      </c>
      <c r="H15869" s="200" t="s">
        <v>4799</v>
      </c>
      <c r="I15869" s="200">
        <v>45709</v>
      </c>
      <c r="J15869" s="143">
        <f t="shared" si="247"/>
        <v>45709</v>
      </c>
      <c r="K15869" s="202">
        <v>2</v>
      </c>
      <c r="L15869" s="284" t="s">
        <v>6211</v>
      </c>
      <c r="M15869" s="223"/>
      <c r="N15869" s="203">
        <v>0</v>
      </c>
      <c r="O15869" s="222" t="s">
        <v>326</v>
      </c>
    </row>
    <row r="15870" spans="1:15" ht="29.25" customHeight="1">
      <c r="A15870" s="221" t="s">
        <v>2860</v>
      </c>
      <c r="B15870" s="221" t="s">
        <v>3684</v>
      </c>
      <c r="C15870" s="222" t="s">
        <v>3685</v>
      </c>
      <c r="D15870" s="222" t="s">
        <v>162</v>
      </c>
      <c r="E15870" s="199" t="s">
        <v>163</v>
      </c>
      <c r="F15870" s="200" t="s">
        <v>5212</v>
      </c>
      <c r="G15870" s="200" t="s">
        <v>5213</v>
      </c>
      <c r="H15870" s="200" t="s">
        <v>52</v>
      </c>
      <c r="I15870" s="200">
        <v>45709</v>
      </c>
      <c r="J15870" s="143">
        <f t="shared" si="247"/>
        <v>45709</v>
      </c>
      <c r="K15870" s="202">
        <v>6</v>
      </c>
      <c r="L15870" s="285" t="s">
        <v>6212</v>
      </c>
      <c r="M15870" s="223"/>
      <c r="N15870" s="203">
        <v>1.9375</v>
      </c>
      <c r="O15870" s="222" t="s">
        <v>943</v>
      </c>
    </row>
    <row r="15871" spans="1:15" ht="29.25" customHeight="1">
      <c r="A15871" s="221" t="s">
        <v>2860</v>
      </c>
      <c r="B15871" s="221" t="s">
        <v>3684</v>
      </c>
      <c r="C15871" s="222" t="s">
        <v>3685</v>
      </c>
      <c r="D15871" s="222" t="s">
        <v>162</v>
      </c>
      <c r="E15871" s="199" t="s">
        <v>178</v>
      </c>
      <c r="F15871" s="200"/>
      <c r="G15871" s="200"/>
      <c r="H15871" s="200"/>
      <c r="I15871" s="200">
        <v>45712</v>
      </c>
      <c r="J15871" s="143">
        <f t="shared" si="247"/>
        <v>45712</v>
      </c>
      <c r="K15871" s="202">
        <v>2</v>
      </c>
      <c r="L15871" s="284" t="s">
        <v>6213</v>
      </c>
      <c r="M15871" s="223"/>
      <c r="N15871" s="203"/>
      <c r="O15871" s="222" t="s">
        <v>326</v>
      </c>
    </row>
    <row r="15872" spans="1:15" ht="29.25" customHeight="1">
      <c r="A15872" s="221" t="s">
        <v>2860</v>
      </c>
      <c r="B15872" s="221" t="s">
        <v>3684</v>
      </c>
      <c r="C15872" s="222" t="s">
        <v>3685</v>
      </c>
      <c r="D15872" s="222" t="s">
        <v>162</v>
      </c>
      <c r="E15872" s="199" t="s">
        <v>163</v>
      </c>
      <c r="F15872" s="200" t="s">
        <v>2241</v>
      </c>
      <c r="G15872" s="200" t="s">
        <v>2242</v>
      </c>
      <c r="H15872" s="200" t="s">
        <v>52</v>
      </c>
      <c r="I15872" s="200">
        <v>45712</v>
      </c>
      <c r="J15872" s="143">
        <f t="shared" si="247"/>
        <v>45712</v>
      </c>
      <c r="K15872" s="202">
        <v>2</v>
      </c>
      <c r="L15872" s="285" t="s">
        <v>6214</v>
      </c>
      <c r="M15872" s="223"/>
      <c r="N15872" s="203">
        <v>1.3958333333333299</v>
      </c>
      <c r="O15872" s="222" t="s">
        <v>993</v>
      </c>
    </row>
    <row r="15873" spans="1:15" ht="29.25" customHeight="1">
      <c r="A15873" s="221" t="s">
        <v>2860</v>
      </c>
      <c r="B15873" s="221" t="s">
        <v>3684</v>
      </c>
      <c r="C15873" s="222" t="s">
        <v>3685</v>
      </c>
      <c r="D15873" s="222" t="s">
        <v>162</v>
      </c>
      <c r="E15873" s="199" t="s">
        <v>182</v>
      </c>
      <c r="F15873" s="200" t="s">
        <v>6005</v>
      </c>
      <c r="G15873" s="200" t="s">
        <v>6006</v>
      </c>
      <c r="H15873" s="200" t="s">
        <v>52</v>
      </c>
      <c r="I15873" s="200">
        <v>45712</v>
      </c>
      <c r="J15873" s="143">
        <f t="shared" si="247"/>
        <v>45712</v>
      </c>
      <c r="K15873" s="202">
        <v>4</v>
      </c>
      <c r="L15873" s="285" t="s">
        <v>6000</v>
      </c>
      <c r="M15873" s="223"/>
      <c r="N15873" s="203">
        <v>1.640625</v>
      </c>
      <c r="O15873" s="222" t="s">
        <v>961</v>
      </c>
    </row>
    <row r="15874" spans="1:15" ht="29.25" customHeight="1">
      <c r="A15874" s="221" t="s">
        <v>2860</v>
      </c>
      <c r="B15874" s="221" t="s">
        <v>3684</v>
      </c>
      <c r="C15874" s="222" t="s">
        <v>3685</v>
      </c>
      <c r="D15874" s="222" t="s">
        <v>162</v>
      </c>
      <c r="E15874" s="199" t="s">
        <v>163</v>
      </c>
      <c r="F15874" s="200" t="s">
        <v>937</v>
      </c>
      <c r="G15874" s="200" t="s">
        <v>938</v>
      </c>
      <c r="H15874" s="200" t="s">
        <v>4796</v>
      </c>
      <c r="I15874" s="200">
        <v>45713</v>
      </c>
      <c r="J15874" s="143">
        <f t="shared" si="247"/>
        <v>45713</v>
      </c>
      <c r="K15874" s="202">
        <v>4</v>
      </c>
      <c r="L15874" s="285" t="s">
        <v>6216</v>
      </c>
      <c r="M15874" s="223"/>
      <c r="N15874" s="203">
        <v>0</v>
      </c>
      <c r="O15874" s="222" t="s">
        <v>326</v>
      </c>
    </row>
    <row r="15875" spans="1:15" ht="29.25" customHeight="1">
      <c r="A15875" s="221" t="s">
        <v>2860</v>
      </c>
      <c r="B15875" s="221" t="s">
        <v>3684</v>
      </c>
      <c r="C15875" s="222" t="s">
        <v>3685</v>
      </c>
      <c r="D15875" s="222" t="s">
        <v>162</v>
      </c>
      <c r="E15875" s="199" t="s">
        <v>163</v>
      </c>
      <c r="F15875" s="200" t="s">
        <v>5212</v>
      </c>
      <c r="G15875" s="200" t="s">
        <v>5213</v>
      </c>
      <c r="H15875" s="200" t="s">
        <v>52</v>
      </c>
      <c r="I15875" s="200">
        <v>45713</v>
      </c>
      <c r="J15875" s="143">
        <f t="shared" ref="J15875:J15938" si="248">I15875</f>
        <v>45713</v>
      </c>
      <c r="K15875" s="202">
        <v>4</v>
      </c>
      <c r="L15875" s="285" t="s">
        <v>6215</v>
      </c>
      <c r="M15875" s="223"/>
      <c r="N15875" s="203">
        <v>1.9375</v>
      </c>
      <c r="O15875" s="222" t="s">
        <v>943</v>
      </c>
    </row>
    <row r="15876" spans="1:15" ht="29.25" customHeight="1">
      <c r="A15876" s="221" t="s">
        <v>2860</v>
      </c>
      <c r="B15876" s="221" t="s">
        <v>3684</v>
      </c>
      <c r="C15876" s="222" t="s">
        <v>3685</v>
      </c>
      <c r="D15876" s="222" t="s">
        <v>162</v>
      </c>
      <c r="E15876" s="199" t="s">
        <v>163</v>
      </c>
      <c r="F15876" s="200" t="s">
        <v>937</v>
      </c>
      <c r="G15876" s="200" t="s">
        <v>938</v>
      </c>
      <c r="H15876" s="200"/>
      <c r="I15876" s="200">
        <v>45714</v>
      </c>
      <c r="J15876" s="143">
        <f t="shared" si="248"/>
        <v>45714</v>
      </c>
      <c r="K15876" s="202">
        <v>2</v>
      </c>
      <c r="L15876" s="285" t="s">
        <v>6217</v>
      </c>
      <c r="M15876" s="223"/>
      <c r="N15876" s="203"/>
      <c r="O15876" s="222" t="s">
        <v>326</v>
      </c>
    </row>
    <row r="15877" spans="1:15" ht="29.25" customHeight="1">
      <c r="A15877" s="221" t="s">
        <v>2860</v>
      </c>
      <c r="B15877" s="221" t="s">
        <v>3684</v>
      </c>
      <c r="C15877" s="222" t="s">
        <v>3685</v>
      </c>
      <c r="D15877" s="222" t="s">
        <v>162</v>
      </c>
      <c r="E15877" s="199" t="s">
        <v>163</v>
      </c>
      <c r="F15877" s="200" t="s">
        <v>5212</v>
      </c>
      <c r="G15877" s="200" t="s">
        <v>5213</v>
      </c>
      <c r="H15877" s="200"/>
      <c r="I15877" s="200">
        <v>45714</v>
      </c>
      <c r="J15877" s="143">
        <f t="shared" si="248"/>
        <v>45714</v>
      </c>
      <c r="K15877" s="202">
        <v>4</v>
      </c>
      <c r="L15877" s="284" t="s">
        <v>6218</v>
      </c>
      <c r="M15877" s="223"/>
      <c r="N15877" s="203"/>
      <c r="O15877" s="222" t="s">
        <v>326</v>
      </c>
    </row>
    <row r="15878" spans="1:15" ht="29.25" customHeight="1">
      <c r="A15878" s="221" t="s">
        <v>2860</v>
      </c>
      <c r="B15878" s="221" t="s">
        <v>3684</v>
      </c>
      <c r="C15878" s="222" t="s">
        <v>3685</v>
      </c>
      <c r="D15878" s="222" t="s">
        <v>162</v>
      </c>
      <c r="E15878" s="199" t="s">
        <v>178</v>
      </c>
      <c r="F15878" s="200"/>
      <c r="G15878" s="200"/>
      <c r="H15878" s="200"/>
      <c r="I15878" s="200">
        <v>45714</v>
      </c>
      <c r="J15878" s="143">
        <f t="shared" si="248"/>
        <v>45714</v>
      </c>
      <c r="K15878" s="202">
        <v>2</v>
      </c>
      <c r="L15878" s="285" t="s">
        <v>6219</v>
      </c>
      <c r="M15878" s="223"/>
      <c r="N15878" s="203"/>
      <c r="O15878" s="222" t="s">
        <v>326</v>
      </c>
    </row>
    <row r="15879" spans="1:15" ht="29.25" customHeight="1">
      <c r="A15879" s="221" t="s">
        <v>2860</v>
      </c>
      <c r="B15879" s="221" t="s">
        <v>3684</v>
      </c>
      <c r="C15879" s="222" t="s">
        <v>3685</v>
      </c>
      <c r="D15879" s="222" t="s">
        <v>162</v>
      </c>
      <c r="E15879" s="199" t="s">
        <v>178</v>
      </c>
      <c r="F15879" s="200"/>
      <c r="G15879" s="200"/>
      <c r="H15879" s="200"/>
      <c r="I15879" s="200">
        <v>45715</v>
      </c>
      <c r="J15879" s="143">
        <f t="shared" si="248"/>
        <v>45715</v>
      </c>
      <c r="K15879" s="202">
        <v>0.5</v>
      </c>
      <c r="L15879" s="285" t="s">
        <v>6329</v>
      </c>
      <c r="M15879" s="223"/>
      <c r="N15879" s="203"/>
      <c r="O15879" s="222" t="s">
        <v>326</v>
      </c>
    </row>
    <row r="15880" spans="1:15" ht="29.25" customHeight="1">
      <c r="A15880" s="221" t="s">
        <v>2860</v>
      </c>
      <c r="B15880" s="221" t="s">
        <v>3684</v>
      </c>
      <c r="C15880" s="222" t="s">
        <v>3685</v>
      </c>
      <c r="D15880" s="222" t="s">
        <v>162</v>
      </c>
      <c r="E15880" s="199" t="s">
        <v>163</v>
      </c>
      <c r="F15880" s="200" t="s">
        <v>5212</v>
      </c>
      <c r="G15880" s="200" t="s">
        <v>5213</v>
      </c>
      <c r="H15880" s="200" t="s">
        <v>265</v>
      </c>
      <c r="I15880" s="200">
        <v>45715</v>
      </c>
      <c r="J15880" s="143">
        <f t="shared" si="248"/>
        <v>45715</v>
      </c>
      <c r="K15880" s="202">
        <v>3</v>
      </c>
      <c r="L15880" s="284" t="s">
        <v>6331</v>
      </c>
      <c r="M15880" s="223"/>
      <c r="N15880" s="203">
        <v>1.4</v>
      </c>
      <c r="O15880" s="222" t="s">
        <v>940</v>
      </c>
    </row>
    <row r="15881" spans="1:15" ht="29.25" customHeight="1">
      <c r="A15881" s="221" t="s">
        <v>2860</v>
      </c>
      <c r="B15881" s="221" t="s">
        <v>3684</v>
      </c>
      <c r="C15881" s="222" t="s">
        <v>3685</v>
      </c>
      <c r="D15881" s="222" t="s">
        <v>162</v>
      </c>
      <c r="E15881" s="199" t="s">
        <v>163</v>
      </c>
      <c r="F15881" s="200" t="s">
        <v>937</v>
      </c>
      <c r="G15881" s="200" t="s">
        <v>938</v>
      </c>
      <c r="H15881" s="200" t="s">
        <v>4801</v>
      </c>
      <c r="I15881" s="200">
        <v>45715</v>
      </c>
      <c r="J15881" s="143">
        <f t="shared" si="248"/>
        <v>45715</v>
      </c>
      <c r="K15881" s="202">
        <v>4.5</v>
      </c>
      <c r="L15881" s="284" t="s">
        <v>6330</v>
      </c>
      <c r="M15881" s="223"/>
      <c r="N15881" s="203">
        <v>0</v>
      </c>
      <c r="O15881" s="222" t="s">
        <v>326</v>
      </c>
    </row>
    <row r="15882" spans="1:15" ht="29.25" customHeight="1">
      <c r="A15882" s="221" t="s">
        <v>2860</v>
      </c>
      <c r="B15882" s="221" t="s">
        <v>3684</v>
      </c>
      <c r="C15882" s="222" t="s">
        <v>3685</v>
      </c>
      <c r="D15882" s="222" t="s">
        <v>162</v>
      </c>
      <c r="E15882" s="199" t="s">
        <v>165</v>
      </c>
      <c r="F15882" s="200"/>
      <c r="G15882" s="200"/>
      <c r="H15882" s="200"/>
      <c r="I15882" s="200">
        <v>45719</v>
      </c>
      <c r="J15882" s="143">
        <f t="shared" si="248"/>
        <v>45719</v>
      </c>
      <c r="K15882" s="202">
        <v>8</v>
      </c>
      <c r="L15882" s="285" t="s">
        <v>6332</v>
      </c>
      <c r="M15882" s="223"/>
      <c r="N15882" s="203"/>
      <c r="O15882" s="222" t="s">
        <v>326</v>
      </c>
    </row>
    <row r="15883" spans="1:15" ht="29.25" customHeight="1">
      <c r="A15883" s="221" t="s">
        <v>2860</v>
      </c>
      <c r="B15883" s="221" t="s">
        <v>3684</v>
      </c>
      <c r="C15883" s="222" t="s">
        <v>3685</v>
      </c>
      <c r="D15883" s="222" t="s">
        <v>162</v>
      </c>
      <c r="E15883" s="199" t="s">
        <v>165</v>
      </c>
      <c r="F15883" s="200"/>
      <c r="G15883" s="200"/>
      <c r="H15883" s="200"/>
      <c r="I15883" s="200">
        <v>45720</v>
      </c>
      <c r="J15883" s="143">
        <f t="shared" si="248"/>
        <v>45720</v>
      </c>
      <c r="K15883" s="202">
        <v>8</v>
      </c>
      <c r="L15883" s="285" t="s">
        <v>6332</v>
      </c>
      <c r="M15883" s="223"/>
      <c r="N15883" s="203"/>
      <c r="O15883" s="222" t="s">
        <v>326</v>
      </c>
    </row>
    <row r="15884" spans="1:15" ht="29.25" customHeight="1">
      <c r="A15884" s="221" t="s">
        <v>2860</v>
      </c>
      <c r="B15884" s="221" t="s">
        <v>3684</v>
      </c>
      <c r="C15884" s="222" t="s">
        <v>3685</v>
      </c>
      <c r="D15884" s="222" t="s">
        <v>162</v>
      </c>
      <c r="E15884" s="199" t="s">
        <v>163</v>
      </c>
      <c r="F15884" s="200" t="s">
        <v>5212</v>
      </c>
      <c r="G15884" s="200" t="s">
        <v>5213</v>
      </c>
      <c r="H15884" s="200"/>
      <c r="I15884" s="200">
        <v>45721</v>
      </c>
      <c r="J15884" s="143">
        <f t="shared" si="248"/>
        <v>45721</v>
      </c>
      <c r="K15884" s="202">
        <v>2</v>
      </c>
      <c r="L15884" s="284" t="s">
        <v>6506</v>
      </c>
      <c r="M15884" s="223"/>
      <c r="N15884" s="203"/>
      <c r="O15884" s="222" t="s">
        <v>326</v>
      </c>
    </row>
    <row r="15885" spans="1:15" ht="29.25" customHeight="1">
      <c r="A15885" s="221" t="s">
        <v>2860</v>
      </c>
      <c r="B15885" s="221" t="s">
        <v>3684</v>
      </c>
      <c r="C15885" s="222" t="s">
        <v>3685</v>
      </c>
      <c r="D15885" s="222" t="s">
        <v>162</v>
      </c>
      <c r="E15885" s="199" t="s">
        <v>163</v>
      </c>
      <c r="F15885" s="200" t="s">
        <v>937</v>
      </c>
      <c r="G15885" s="200" t="s">
        <v>938</v>
      </c>
      <c r="H15885" s="200" t="s">
        <v>4799</v>
      </c>
      <c r="I15885" s="200">
        <v>45721</v>
      </c>
      <c r="J15885" s="143">
        <f t="shared" si="248"/>
        <v>45721</v>
      </c>
      <c r="K15885" s="202">
        <v>6</v>
      </c>
      <c r="L15885" s="284" t="s">
        <v>6333</v>
      </c>
      <c r="M15885" s="223"/>
      <c r="N15885" s="203">
        <v>0</v>
      </c>
      <c r="O15885" s="222" t="s">
        <v>326</v>
      </c>
    </row>
    <row r="15886" spans="1:15" ht="29.25" customHeight="1">
      <c r="A15886" s="221" t="s">
        <v>2860</v>
      </c>
      <c r="B15886" s="221" t="s">
        <v>3684</v>
      </c>
      <c r="C15886" s="222" t="s">
        <v>3685</v>
      </c>
      <c r="D15886" s="222" t="s">
        <v>162</v>
      </c>
      <c r="E15886" s="199" t="s">
        <v>163</v>
      </c>
      <c r="F15886" s="200" t="s">
        <v>937</v>
      </c>
      <c r="G15886" s="200" t="s">
        <v>938</v>
      </c>
      <c r="H15886" s="200" t="s">
        <v>4799</v>
      </c>
      <c r="I15886" s="200">
        <v>45722</v>
      </c>
      <c r="J15886" s="143">
        <f t="shared" si="248"/>
        <v>45722</v>
      </c>
      <c r="K15886" s="202">
        <v>7</v>
      </c>
      <c r="L15886" s="284" t="s">
        <v>6507</v>
      </c>
      <c r="M15886" s="223"/>
      <c r="N15886" s="203">
        <v>0</v>
      </c>
      <c r="O15886" s="222" t="s">
        <v>326</v>
      </c>
    </row>
    <row r="15887" spans="1:15" ht="29.25" customHeight="1">
      <c r="A15887" s="221" t="s">
        <v>2860</v>
      </c>
      <c r="B15887" s="221" t="s">
        <v>3684</v>
      </c>
      <c r="C15887" s="222" t="s">
        <v>3685</v>
      </c>
      <c r="D15887" s="222" t="s">
        <v>162</v>
      </c>
      <c r="E15887" s="199" t="s">
        <v>182</v>
      </c>
      <c r="F15887" s="200" t="s">
        <v>6005</v>
      </c>
      <c r="G15887" s="200" t="s">
        <v>6006</v>
      </c>
      <c r="H15887" s="200" t="s">
        <v>6026</v>
      </c>
      <c r="I15887" s="200">
        <v>45722</v>
      </c>
      <c r="J15887" s="143">
        <f t="shared" si="248"/>
        <v>45722</v>
      </c>
      <c r="K15887" s="202">
        <v>1</v>
      </c>
      <c r="L15887" s="285" t="s">
        <v>6508</v>
      </c>
      <c r="M15887" s="223"/>
      <c r="N15887" s="203">
        <v>9.1875</v>
      </c>
      <c r="O15887" s="222" t="s">
        <v>942</v>
      </c>
    </row>
    <row r="15888" spans="1:15" ht="29.25" customHeight="1">
      <c r="A15888" s="221" t="s">
        <v>2860</v>
      </c>
      <c r="B15888" s="221" t="s">
        <v>3684</v>
      </c>
      <c r="C15888" s="222" t="s">
        <v>3685</v>
      </c>
      <c r="D15888" s="222" t="s">
        <v>162</v>
      </c>
      <c r="E15888" s="199" t="s">
        <v>166</v>
      </c>
      <c r="F15888" s="200"/>
      <c r="G15888" s="200"/>
      <c r="H15888" s="200"/>
      <c r="I15888" s="200">
        <v>45723</v>
      </c>
      <c r="J15888" s="143">
        <f t="shared" si="248"/>
        <v>45723</v>
      </c>
      <c r="K15888" s="202">
        <v>5</v>
      </c>
      <c r="L15888" s="285" t="s">
        <v>3116</v>
      </c>
      <c r="M15888" s="223"/>
      <c r="N15888" s="203"/>
      <c r="O15888" s="222" t="s">
        <v>326</v>
      </c>
    </row>
    <row r="15889" spans="1:15" ht="29.25" customHeight="1">
      <c r="A15889" s="221" t="s">
        <v>2860</v>
      </c>
      <c r="B15889" s="221" t="s">
        <v>3684</v>
      </c>
      <c r="C15889" s="222" t="s">
        <v>3685</v>
      </c>
      <c r="D15889" s="222" t="s">
        <v>162</v>
      </c>
      <c r="E15889" s="199" t="s">
        <v>163</v>
      </c>
      <c r="F15889" s="200" t="s">
        <v>937</v>
      </c>
      <c r="G15889" s="200" t="s">
        <v>938</v>
      </c>
      <c r="H15889" s="200" t="s">
        <v>4799</v>
      </c>
      <c r="I15889" s="200">
        <v>45723</v>
      </c>
      <c r="J15889" s="143">
        <f t="shared" si="248"/>
        <v>45723</v>
      </c>
      <c r="K15889" s="202">
        <v>3</v>
      </c>
      <c r="L15889" s="285" t="s">
        <v>6509</v>
      </c>
      <c r="M15889" s="223"/>
      <c r="N15889" s="203">
        <v>0</v>
      </c>
      <c r="O15889" s="222" t="s">
        <v>326</v>
      </c>
    </row>
    <row r="15890" spans="1:15" ht="29.25" customHeight="1">
      <c r="A15890" s="221" t="s">
        <v>2860</v>
      </c>
      <c r="B15890" s="221" t="s">
        <v>3684</v>
      </c>
      <c r="C15890" s="222" t="s">
        <v>3685</v>
      </c>
      <c r="D15890" s="222" t="s">
        <v>162</v>
      </c>
      <c r="E15890" s="199" t="s">
        <v>163</v>
      </c>
      <c r="F15890" s="200" t="s">
        <v>937</v>
      </c>
      <c r="G15890" s="200" t="s">
        <v>938</v>
      </c>
      <c r="H15890" s="200" t="s">
        <v>4799</v>
      </c>
      <c r="I15890" s="200">
        <v>45726</v>
      </c>
      <c r="J15890" s="143">
        <f t="shared" si="248"/>
        <v>45726</v>
      </c>
      <c r="K15890" s="202">
        <v>8</v>
      </c>
      <c r="L15890" s="284" t="s">
        <v>6510</v>
      </c>
      <c r="M15890" s="223"/>
      <c r="N15890" s="203">
        <v>0</v>
      </c>
      <c r="O15890" s="222" t="s">
        <v>326</v>
      </c>
    </row>
    <row r="15891" spans="1:15" ht="29.25" customHeight="1">
      <c r="A15891" s="221" t="s">
        <v>2860</v>
      </c>
      <c r="B15891" s="221" t="s">
        <v>3684</v>
      </c>
      <c r="C15891" s="222" t="s">
        <v>3685</v>
      </c>
      <c r="D15891" s="222" t="s">
        <v>162</v>
      </c>
      <c r="E15891" s="199" t="s">
        <v>163</v>
      </c>
      <c r="F15891" s="200" t="s">
        <v>937</v>
      </c>
      <c r="G15891" s="200" t="s">
        <v>938</v>
      </c>
      <c r="H15891" s="200" t="s">
        <v>4799</v>
      </c>
      <c r="I15891" s="200">
        <v>45727</v>
      </c>
      <c r="J15891" s="143">
        <f t="shared" si="248"/>
        <v>45727</v>
      </c>
      <c r="K15891" s="202">
        <v>8</v>
      </c>
      <c r="L15891" s="284" t="s">
        <v>6511</v>
      </c>
      <c r="M15891" s="223"/>
      <c r="N15891" s="203">
        <v>0</v>
      </c>
      <c r="O15891" s="222" t="s">
        <v>326</v>
      </c>
    </row>
    <row r="15892" spans="1:15" ht="29.25" customHeight="1">
      <c r="A15892" s="221" t="s">
        <v>2860</v>
      </c>
      <c r="B15892" s="221" t="s">
        <v>3684</v>
      </c>
      <c r="C15892" s="222" t="s">
        <v>3685</v>
      </c>
      <c r="D15892" s="222" t="s">
        <v>162</v>
      </c>
      <c r="E15892" s="199" t="s">
        <v>178</v>
      </c>
      <c r="F15892" s="200"/>
      <c r="G15892" s="200"/>
      <c r="H15892" s="200"/>
      <c r="I15892" s="200">
        <v>45728</v>
      </c>
      <c r="J15892" s="143">
        <f t="shared" si="248"/>
        <v>45728</v>
      </c>
      <c r="K15892" s="202">
        <v>1</v>
      </c>
      <c r="L15892" s="285" t="s">
        <v>6512</v>
      </c>
      <c r="M15892" s="223"/>
      <c r="N15892" s="203"/>
      <c r="O15892" s="222" t="s">
        <v>326</v>
      </c>
    </row>
    <row r="15893" spans="1:15" ht="29.25" customHeight="1">
      <c r="A15893" s="221" t="s">
        <v>2860</v>
      </c>
      <c r="B15893" s="221" t="s">
        <v>3684</v>
      </c>
      <c r="C15893" s="222" t="s">
        <v>3685</v>
      </c>
      <c r="D15893" s="222" t="s">
        <v>162</v>
      </c>
      <c r="E15893" s="199" t="s">
        <v>166</v>
      </c>
      <c r="F15893" s="200"/>
      <c r="G15893" s="200"/>
      <c r="H15893" s="200"/>
      <c r="I15893" s="200">
        <v>45728</v>
      </c>
      <c r="J15893" s="143">
        <f t="shared" si="248"/>
        <v>45728</v>
      </c>
      <c r="K15893" s="202">
        <v>2.5</v>
      </c>
      <c r="L15893" s="285" t="s">
        <v>6513</v>
      </c>
      <c r="M15893" s="223"/>
      <c r="N15893" s="203"/>
      <c r="O15893" s="222" t="s">
        <v>326</v>
      </c>
    </row>
    <row r="15894" spans="1:15" ht="29.25" customHeight="1">
      <c r="A15894" s="221" t="s">
        <v>2860</v>
      </c>
      <c r="B15894" s="221" t="s">
        <v>3684</v>
      </c>
      <c r="C15894" s="222" t="s">
        <v>3685</v>
      </c>
      <c r="D15894" s="222" t="s">
        <v>162</v>
      </c>
      <c r="E15894" s="199" t="s">
        <v>163</v>
      </c>
      <c r="F15894" s="200" t="s">
        <v>937</v>
      </c>
      <c r="G15894" s="200" t="s">
        <v>938</v>
      </c>
      <c r="H15894" s="200" t="s">
        <v>4799</v>
      </c>
      <c r="I15894" s="200">
        <v>45728</v>
      </c>
      <c r="J15894" s="143">
        <f t="shared" si="248"/>
        <v>45728</v>
      </c>
      <c r="K15894" s="202">
        <v>4.5</v>
      </c>
      <c r="L15894" s="284" t="s">
        <v>6514</v>
      </c>
      <c r="M15894" s="223"/>
      <c r="N15894" s="203">
        <v>0</v>
      </c>
      <c r="O15894" s="222" t="s">
        <v>326</v>
      </c>
    </row>
    <row r="15895" spans="1:15" ht="29.25" customHeight="1">
      <c r="A15895" s="221" t="s">
        <v>2860</v>
      </c>
      <c r="B15895" s="221" t="s">
        <v>3684</v>
      </c>
      <c r="C15895" s="222" t="s">
        <v>3685</v>
      </c>
      <c r="D15895" s="222" t="s">
        <v>162</v>
      </c>
      <c r="E15895" s="199" t="s">
        <v>178</v>
      </c>
      <c r="F15895" s="200"/>
      <c r="G15895" s="200"/>
      <c r="H15895" s="200"/>
      <c r="I15895" s="200">
        <v>45729</v>
      </c>
      <c r="J15895" s="143">
        <f t="shared" si="248"/>
        <v>45729</v>
      </c>
      <c r="K15895" s="202">
        <v>1</v>
      </c>
      <c r="L15895" s="285" t="s">
        <v>6675</v>
      </c>
      <c r="M15895" s="223"/>
      <c r="N15895" s="203"/>
      <c r="O15895" s="222" t="s">
        <v>326</v>
      </c>
    </row>
    <row r="15896" spans="1:15" ht="29.25" customHeight="1">
      <c r="A15896" s="221" t="s">
        <v>2860</v>
      </c>
      <c r="B15896" s="221" t="s">
        <v>3684</v>
      </c>
      <c r="C15896" s="222" t="s">
        <v>3685</v>
      </c>
      <c r="D15896" s="222" t="s">
        <v>162</v>
      </c>
      <c r="E15896" s="199" t="s">
        <v>163</v>
      </c>
      <c r="F15896" s="200" t="s">
        <v>937</v>
      </c>
      <c r="G15896" s="200" t="s">
        <v>938</v>
      </c>
      <c r="H15896" s="200" t="s">
        <v>4799</v>
      </c>
      <c r="I15896" s="200">
        <v>45729</v>
      </c>
      <c r="J15896" s="143">
        <f t="shared" si="248"/>
        <v>45729</v>
      </c>
      <c r="K15896" s="202">
        <v>3.5</v>
      </c>
      <c r="L15896" s="284" t="s">
        <v>6677</v>
      </c>
      <c r="M15896" s="223"/>
      <c r="N15896" s="203">
        <v>0</v>
      </c>
      <c r="O15896" s="222" t="s">
        <v>326</v>
      </c>
    </row>
    <row r="15897" spans="1:15" ht="29.25" customHeight="1">
      <c r="A15897" s="221" t="s">
        <v>2860</v>
      </c>
      <c r="B15897" s="221" t="s">
        <v>3684</v>
      </c>
      <c r="C15897" s="222" t="s">
        <v>3685</v>
      </c>
      <c r="D15897" s="222" t="s">
        <v>162</v>
      </c>
      <c r="E15897" s="199" t="s">
        <v>163</v>
      </c>
      <c r="F15897" s="200" t="s">
        <v>3160</v>
      </c>
      <c r="G15897" s="200" t="s">
        <v>3161</v>
      </c>
      <c r="H15897" s="200" t="s">
        <v>338</v>
      </c>
      <c r="I15897" s="200">
        <v>45729</v>
      </c>
      <c r="J15897" s="143">
        <f t="shared" si="248"/>
        <v>45729</v>
      </c>
      <c r="K15897" s="202">
        <v>1</v>
      </c>
      <c r="L15897" s="285" t="s">
        <v>6674</v>
      </c>
      <c r="M15897" s="223"/>
      <c r="N15897" s="203">
        <v>0</v>
      </c>
      <c r="O15897" s="222" t="s">
        <v>326</v>
      </c>
    </row>
    <row r="15898" spans="1:15" ht="29.25" customHeight="1">
      <c r="A15898" s="221" t="s">
        <v>2860</v>
      </c>
      <c r="B15898" s="221" t="s">
        <v>3684</v>
      </c>
      <c r="C15898" s="222" t="s">
        <v>3685</v>
      </c>
      <c r="D15898" s="222" t="s">
        <v>162</v>
      </c>
      <c r="E15898" s="199" t="s">
        <v>163</v>
      </c>
      <c r="F15898" s="200" t="s">
        <v>6005</v>
      </c>
      <c r="G15898" s="200" t="s">
        <v>6006</v>
      </c>
      <c r="H15898" s="200" t="s">
        <v>52</v>
      </c>
      <c r="I15898" s="200">
        <v>45729</v>
      </c>
      <c r="J15898" s="143">
        <f t="shared" si="248"/>
        <v>45729</v>
      </c>
      <c r="K15898" s="202">
        <v>2.5</v>
      </c>
      <c r="L15898" s="285" t="s">
        <v>6676</v>
      </c>
      <c r="M15898" s="223"/>
      <c r="N15898" s="203">
        <v>1.640625</v>
      </c>
      <c r="O15898" s="222" t="s">
        <v>961</v>
      </c>
    </row>
    <row r="15899" spans="1:15" ht="29.25" customHeight="1">
      <c r="A15899" s="221" t="s">
        <v>2860</v>
      </c>
      <c r="B15899" s="221" t="s">
        <v>3684</v>
      </c>
      <c r="C15899" s="222" t="s">
        <v>3685</v>
      </c>
      <c r="D15899" s="222" t="s">
        <v>162</v>
      </c>
      <c r="E15899" s="199" t="s">
        <v>163</v>
      </c>
      <c r="F15899" s="200" t="s">
        <v>937</v>
      </c>
      <c r="G15899" s="200" t="s">
        <v>938</v>
      </c>
      <c r="H15899" s="200" t="s">
        <v>4799</v>
      </c>
      <c r="I15899" s="200">
        <v>45730</v>
      </c>
      <c r="J15899" s="143">
        <f t="shared" si="248"/>
        <v>45730</v>
      </c>
      <c r="K15899" s="202">
        <v>4</v>
      </c>
      <c r="L15899" s="284" t="s">
        <v>6679</v>
      </c>
      <c r="M15899" s="223"/>
      <c r="N15899" s="203">
        <v>0</v>
      </c>
      <c r="O15899" s="222" t="s">
        <v>326</v>
      </c>
    </row>
    <row r="15900" spans="1:15" ht="29.25" customHeight="1">
      <c r="A15900" s="221" t="s">
        <v>2860</v>
      </c>
      <c r="B15900" s="221" t="s">
        <v>3684</v>
      </c>
      <c r="C15900" s="222" t="s">
        <v>3685</v>
      </c>
      <c r="D15900" s="222" t="s">
        <v>162</v>
      </c>
      <c r="E15900" s="199" t="s">
        <v>163</v>
      </c>
      <c r="F15900" s="200" t="s">
        <v>6005</v>
      </c>
      <c r="G15900" s="200" t="s">
        <v>6006</v>
      </c>
      <c r="H15900" s="200" t="s">
        <v>52</v>
      </c>
      <c r="I15900" s="200">
        <v>45730</v>
      </c>
      <c r="J15900" s="143">
        <f t="shared" si="248"/>
        <v>45730</v>
      </c>
      <c r="K15900" s="202">
        <v>4</v>
      </c>
      <c r="L15900" s="284" t="s">
        <v>6680</v>
      </c>
      <c r="M15900" s="223"/>
      <c r="N15900" s="203">
        <v>1.640625</v>
      </c>
      <c r="O15900" s="222" t="s">
        <v>961</v>
      </c>
    </row>
    <row r="15901" spans="1:15" ht="29.25" customHeight="1">
      <c r="A15901" s="221" t="s">
        <v>2860</v>
      </c>
      <c r="B15901" s="221" t="s">
        <v>3684</v>
      </c>
      <c r="C15901" s="222" t="s">
        <v>3685</v>
      </c>
      <c r="D15901" s="222" t="s">
        <v>162</v>
      </c>
      <c r="E15901" s="199" t="s">
        <v>178</v>
      </c>
      <c r="F15901" s="200"/>
      <c r="G15901" s="200"/>
      <c r="H15901" s="200"/>
      <c r="I15901" s="200">
        <v>45733</v>
      </c>
      <c r="J15901" s="143">
        <f t="shared" si="248"/>
        <v>45733</v>
      </c>
      <c r="K15901" s="202">
        <v>1</v>
      </c>
      <c r="L15901" s="285" t="s">
        <v>6683</v>
      </c>
      <c r="M15901" s="223"/>
      <c r="N15901" s="203"/>
      <c r="O15901" s="222" t="s">
        <v>326</v>
      </c>
    </row>
    <row r="15902" spans="1:15" ht="29.25" customHeight="1">
      <c r="A15902" s="221" t="s">
        <v>2860</v>
      </c>
      <c r="B15902" s="221" t="s">
        <v>3684</v>
      </c>
      <c r="C15902" s="222" t="s">
        <v>3685</v>
      </c>
      <c r="D15902" s="222" t="s">
        <v>162</v>
      </c>
      <c r="E15902" s="199" t="s">
        <v>163</v>
      </c>
      <c r="F15902" s="200" t="s">
        <v>937</v>
      </c>
      <c r="G15902" s="200" t="s">
        <v>938</v>
      </c>
      <c r="H15902" s="200" t="s">
        <v>4799</v>
      </c>
      <c r="I15902" s="200">
        <v>45733</v>
      </c>
      <c r="J15902" s="143">
        <f t="shared" si="248"/>
        <v>45733</v>
      </c>
      <c r="K15902" s="202">
        <v>3.5</v>
      </c>
      <c r="L15902" s="284" t="s">
        <v>6682</v>
      </c>
      <c r="M15902" s="223"/>
      <c r="N15902" s="203">
        <v>0</v>
      </c>
      <c r="O15902" s="222" t="s">
        <v>326</v>
      </c>
    </row>
    <row r="15903" spans="1:15" ht="29.25" customHeight="1">
      <c r="A15903" s="221" t="s">
        <v>2860</v>
      </c>
      <c r="B15903" s="221" t="s">
        <v>3684</v>
      </c>
      <c r="C15903" s="222" t="s">
        <v>3685</v>
      </c>
      <c r="D15903" s="222" t="s">
        <v>162</v>
      </c>
      <c r="E15903" s="199" t="s">
        <v>163</v>
      </c>
      <c r="F15903" s="200" t="s">
        <v>6005</v>
      </c>
      <c r="G15903" s="200" t="s">
        <v>6006</v>
      </c>
      <c r="H15903" s="200" t="s">
        <v>52</v>
      </c>
      <c r="I15903" s="200">
        <v>45733</v>
      </c>
      <c r="J15903" s="143">
        <f t="shared" si="248"/>
        <v>45733</v>
      </c>
      <c r="K15903" s="202">
        <v>3.5</v>
      </c>
      <c r="L15903" s="284" t="s">
        <v>6681</v>
      </c>
      <c r="M15903" s="223"/>
      <c r="N15903" s="203">
        <v>1.640625</v>
      </c>
      <c r="O15903" s="222" t="s">
        <v>961</v>
      </c>
    </row>
    <row r="15904" spans="1:15" ht="29.25" customHeight="1">
      <c r="A15904" s="221" t="s">
        <v>2860</v>
      </c>
      <c r="B15904" s="221" t="s">
        <v>3684</v>
      </c>
      <c r="C15904" s="222" t="s">
        <v>3685</v>
      </c>
      <c r="D15904" s="222" t="s">
        <v>162</v>
      </c>
      <c r="E15904" s="199" t="s">
        <v>163</v>
      </c>
      <c r="F15904" s="200" t="s">
        <v>6005</v>
      </c>
      <c r="G15904" s="200" t="s">
        <v>6006</v>
      </c>
      <c r="H15904" s="200" t="s">
        <v>39</v>
      </c>
      <c r="I15904" s="200">
        <v>45734</v>
      </c>
      <c r="J15904" s="143">
        <f t="shared" si="248"/>
        <v>45734</v>
      </c>
      <c r="K15904" s="202">
        <v>4.5</v>
      </c>
      <c r="L15904" s="284" t="s">
        <v>6678</v>
      </c>
      <c r="M15904" s="223"/>
      <c r="N15904" s="203">
        <v>1.875</v>
      </c>
      <c r="O15904" s="222" t="s">
        <v>958</v>
      </c>
    </row>
    <row r="15905" spans="1:15" ht="29.25" customHeight="1">
      <c r="A15905" s="221" t="s">
        <v>2860</v>
      </c>
      <c r="B15905" s="221" t="s">
        <v>3684</v>
      </c>
      <c r="C15905" s="222" t="s">
        <v>3685</v>
      </c>
      <c r="D15905" s="222" t="s">
        <v>162</v>
      </c>
      <c r="E15905" s="199" t="s">
        <v>163</v>
      </c>
      <c r="F15905" s="200" t="s">
        <v>937</v>
      </c>
      <c r="G15905" s="200" t="s">
        <v>938</v>
      </c>
      <c r="H15905" s="200" t="s">
        <v>4771</v>
      </c>
      <c r="I15905" s="200">
        <v>45734</v>
      </c>
      <c r="J15905" s="143">
        <f t="shared" si="248"/>
        <v>45734</v>
      </c>
      <c r="K15905" s="202">
        <v>3.5</v>
      </c>
      <c r="L15905" s="285" t="s">
        <v>6684</v>
      </c>
      <c r="M15905" s="223"/>
      <c r="N15905" s="203">
        <v>0</v>
      </c>
      <c r="O15905" s="222" t="s">
        <v>326</v>
      </c>
    </row>
    <row r="15906" spans="1:15" ht="29.25" customHeight="1">
      <c r="A15906" s="221" t="s">
        <v>2860</v>
      </c>
      <c r="B15906" s="221" t="s">
        <v>3684</v>
      </c>
      <c r="C15906" s="222" t="s">
        <v>3685</v>
      </c>
      <c r="D15906" s="222" t="s">
        <v>162</v>
      </c>
      <c r="E15906" s="199" t="s">
        <v>163</v>
      </c>
      <c r="F15906" s="200" t="s">
        <v>937</v>
      </c>
      <c r="G15906" s="200" t="s">
        <v>938</v>
      </c>
      <c r="H15906" s="200" t="s">
        <v>4799</v>
      </c>
      <c r="I15906" s="200">
        <v>45735</v>
      </c>
      <c r="J15906" s="143">
        <f t="shared" si="248"/>
        <v>45735</v>
      </c>
      <c r="K15906" s="202">
        <v>2.5</v>
      </c>
      <c r="L15906" s="285" t="s">
        <v>6685</v>
      </c>
      <c r="M15906" s="223"/>
      <c r="N15906" s="203">
        <v>0</v>
      </c>
      <c r="O15906" s="222" t="s">
        <v>326</v>
      </c>
    </row>
    <row r="15907" spans="1:15" ht="29.25" customHeight="1">
      <c r="A15907" s="221" t="s">
        <v>2860</v>
      </c>
      <c r="B15907" s="221" t="s">
        <v>3684</v>
      </c>
      <c r="C15907" s="222" t="s">
        <v>3685</v>
      </c>
      <c r="D15907" s="222" t="s">
        <v>162</v>
      </c>
      <c r="E15907" s="199" t="s">
        <v>163</v>
      </c>
      <c r="F15907" s="200" t="s">
        <v>6005</v>
      </c>
      <c r="G15907" s="200" t="s">
        <v>6006</v>
      </c>
      <c r="H15907" s="200" t="s">
        <v>39</v>
      </c>
      <c r="I15907" s="200">
        <v>45735</v>
      </c>
      <c r="J15907" s="143">
        <f t="shared" si="248"/>
        <v>45735</v>
      </c>
      <c r="K15907" s="202">
        <v>2</v>
      </c>
      <c r="L15907" s="285" t="s">
        <v>6686</v>
      </c>
      <c r="M15907" s="223"/>
      <c r="N15907" s="203">
        <v>1.875</v>
      </c>
      <c r="O15907" s="222" t="s">
        <v>958</v>
      </c>
    </row>
    <row r="15908" spans="1:15" ht="29.25" customHeight="1">
      <c r="A15908" s="221" t="s">
        <v>2860</v>
      </c>
      <c r="B15908" s="221" t="s">
        <v>3684</v>
      </c>
      <c r="C15908" s="222" t="s">
        <v>3685</v>
      </c>
      <c r="D15908" s="222" t="s">
        <v>162</v>
      </c>
      <c r="E15908" s="199" t="s">
        <v>163</v>
      </c>
      <c r="F15908" s="200" t="s">
        <v>6005</v>
      </c>
      <c r="G15908" s="200" t="s">
        <v>6006</v>
      </c>
      <c r="H15908" s="200" t="s">
        <v>38</v>
      </c>
      <c r="I15908" s="200">
        <v>45735</v>
      </c>
      <c r="J15908" s="143">
        <f t="shared" si="248"/>
        <v>45735</v>
      </c>
      <c r="K15908" s="202">
        <v>4</v>
      </c>
      <c r="L15908" s="285" t="s">
        <v>6687</v>
      </c>
      <c r="M15908" s="223"/>
      <c r="N15908" s="203">
        <v>3.25</v>
      </c>
      <c r="O15908" s="222" t="s">
        <v>968</v>
      </c>
    </row>
    <row r="15909" spans="1:15" ht="29.25" customHeight="1">
      <c r="A15909" s="221" t="s">
        <v>2860</v>
      </c>
      <c r="B15909" s="221" t="s">
        <v>3684</v>
      </c>
      <c r="C15909" s="222" t="s">
        <v>3685</v>
      </c>
      <c r="D15909" s="222" t="s">
        <v>162</v>
      </c>
      <c r="E15909" s="199" t="s">
        <v>178</v>
      </c>
      <c r="F15909" s="200"/>
      <c r="G15909" s="200"/>
      <c r="H15909" s="200"/>
      <c r="I15909" s="200">
        <v>45736</v>
      </c>
      <c r="J15909" s="143">
        <f t="shared" si="248"/>
        <v>45736</v>
      </c>
      <c r="K15909" s="202">
        <v>0.5</v>
      </c>
      <c r="L15909" s="285" t="s">
        <v>6860</v>
      </c>
      <c r="M15909" s="223"/>
      <c r="N15909" s="203"/>
      <c r="O15909" s="222" t="s">
        <v>326</v>
      </c>
    </row>
    <row r="15910" spans="1:15" ht="29.25" customHeight="1">
      <c r="A15910" s="221" t="s">
        <v>2860</v>
      </c>
      <c r="B15910" s="221" t="s">
        <v>3684</v>
      </c>
      <c r="C15910" s="222" t="s">
        <v>3685</v>
      </c>
      <c r="D15910" s="222" t="s">
        <v>162</v>
      </c>
      <c r="E15910" s="199" t="s">
        <v>163</v>
      </c>
      <c r="F15910" s="200" t="s">
        <v>937</v>
      </c>
      <c r="G15910" s="200" t="s">
        <v>938</v>
      </c>
      <c r="H15910" s="200" t="s">
        <v>4799</v>
      </c>
      <c r="I15910" s="200">
        <v>45736</v>
      </c>
      <c r="J15910" s="143">
        <f t="shared" si="248"/>
        <v>45736</v>
      </c>
      <c r="K15910" s="202">
        <v>3</v>
      </c>
      <c r="L15910" s="285" t="s">
        <v>6685</v>
      </c>
      <c r="M15910" s="223"/>
      <c r="N15910" s="203">
        <v>0</v>
      </c>
      <c r="O15910" s="222" t="s">
        <v>326</v>
      </c>
    </row>
    <row r="15911" spans="1:15" ht="29.25" customHeight="1">
      <c r="A15911" s="221" t="s">
        <v>2860</v>
      </c>
      <c r="B15911" s="221" t="s">
        <v>3684</v>
      </c>
      <c r="C15911" s="222" t="s">
        <v>3685</v>
      </c>
      <c r="D15911" s="222" t="s">
        <v>162</v>
      </c>
      <c r="E15911" s="199" t="s">
        <v>163</v>
      </c>
      <c r="F15911" s="200" t="s">
        <v>937</v>
      </c>
      <c r="G15911" s="200" t="s">
        <v>938</v>
      </c>
      <c r="H15911" s="200" t="s">
        <v>4771</v>
      </c>
      <c r="I15911" s="200">
        <v>45736</v>
      </c>
      <c r="J15911" s="143">
        <f t="shared" si="248"/>
        <v>45736</v>
      </c>
      <c r="K15911" s="202">
        <v>5</v>
      </c>
      <c r="L15911" s="285" t="s">
        <v>6684</v>
      </c>
      <c r="M15911" s="223"/>
      <c r="N15911" s="203">
        <v>0</v>
      </c>
      <c r="O15911" s="222" t="s">
        <v>326</v>
      </c>
    </row>
    <row r="15912" spans="1:15" ht="29.25" customHeight="1">
      <c r="A15912" s="221" t="s">
        <v>2860</v>
      </c>
      <c r="B15912" s="221" t="s">
        <v>3684</v>
      </c>
      <c r="C15912" s="222" t="s">
        <v>3685</v>
      </c>
      <c r="D15912" s="222" t="s">
        <v>162</v>
      </c>
      <c r="E15912" s="199" t="s">
        <v>163</v>
      </c>
      <c r="F15912" s="200" t="s">
        <v>937</v>
      </c>
      <c r="G15912" s="200" t="s">
        <v>938</v>
      </c>
      <c r="H15912" s="200" t="s">
        <v>4799</v>
      </c>
      <c r="I15912" s="200">
        <v>45737</v>
      </c>
      <c r="J15912" s="143">
        <f t="shared" si="248"/>
        <v>45737</v>
      </c>
      <c r="K15912" s="202">
        <v>3</v>
      </c>
      <c r="L15912" s="285" t="s">
        <v>6685</v>
      </c>
      <c r="M15912" s="223"/>
      <c r="N15912" s="203">
        <v>0</v>
      </c>
      <c r="O15912" s="222" t="s">
        <v>326</v>
      </c>
    </row>
    <row r="15913" spans="1:15" ht="29.25" customHeight="1">
      <c r="A15913" s="221" t="s">
        <v>2860</v>
      </c>
      <c r="B15913" s="221" t="s">
        <v>3684</v>
      </c>
      <c r="C15913" s="222" t="s">
        <v>3685</v>
      </c>
      <c r="D15913" s="222" t="s">
        <v>162</v>
      </c>
      <c r="E15913" s="199" t="s">
        <v>163</v>
      </c>
      <c r="F15913" s="200" t="s">
        <v>6005</v>
      </c>
      <c r="G15913" s="200" t="s">
        <v>6006</v>
      </c>
      <c r="H15913" s="200" t="s">
        <v>38</v>
      </c>
      <c r="I15913" s="200">
        <v>45737</v>
      </c>
      <c r="J15913" s="143">
        <f t="shared" si="248"/>
        <v>45737</v>
      </c>
      <c r="K15913" s="202">
        <v>1</v>
      </c>
      <c r="L15913" s="285" t="s">
        <v>6861</v>
      </c>
      <c r="M15913" s="223"/>
      <c r="N15913" s="203">
        <v>3.25</v>
      </c>
      <c r="O15913" s="222" t="s">
        <v>968</v>
      </c>
    </row>
    <row r="15914" spans="1:15" ht="29.25" customHeight="1">
      <c r="A15914" s="221" t="s">
        <v>2860</v>
      </c>
      <c r="B15914" s="221" t="s">
        <v>3684</v>
      </c>
      <c r="C15914" s="222" t="s">
        <v>3685</v>
      </c>
      <c r="D15914" s="222" t="s">
        <v>162</v>
      </c>
      <c r="E15914" s="199" t="s">
        <v>163</v>
      </c>
      <c r="F15914" s="200" t="s">
        <v>937</v>
      </c>
      <c r="G15914" s="200" t="s">
        <v>938</v>
      </c>
      <c r="H15914" s="200" t="s">
        <v>4771</v>
      </c>
      <c r="I15914" s="200">
        <v>45737</v>
      </c>
      <c r="J15914" s="143">
        <f t="shared" si="248"/>
        <v>45737</v>
      </c>
      <c r="K15914" s="202">
        <v>2</v>
      </c>
      <c r="L15914" s="285" t="s">
        <v>6864</v>
      </c>
      <c r="M15914" s="223"/>
      <c r="N15914" s="203">
        <v>0</v>
      </c>
      <c r="O15914" s="222" t="s">
        <v>326</v>
      </c>
    </row>
    <row r="15915" spans="1:15" ht="29.25" customHeight="1">
      <c r="A15915" s="221" t="s">
        <v>2860</v>
      </c>
      <c r="B15915" s="221" t="s">
        <v>3684</v>
      </c>
      <c r="C15915" s="222" t="s">
        <v>3685</v>
      </c>
      <c r="D15915" s="222" t="s">
        <v>162</v>
      </c>
      <c r="E15915" s="199" t="s">
        <v>163</v>
      </c>
      <c r="F15915" s="200" t="s">
        <v>2241</v>
      </c>
      <c r="G15915" s="200" t="s">
        <v>2242</v>
      </c>
      <c r="H15915" s="200" t="s">
        <v>49</v>
      </c>
      <c r="I15915" s="200">
        <v>45737</v>
      </c>
      <c r="J15915" s="143">
        <f t="shared" si="248"/>
        <v>45737</v>
      </c>
      <c r="K15915" s="202">
        <v>2</v>
      </c>
      <c r="L15915" s="285" t="s">
        <v>6862</v>
      </c>
      <c r="M15915" s="223" t="s">
        <v>6863</v>
      </c>
      <c r="N15915" s="203">
        <v>7</v>
      </c>
      <c r="O15915" s="222" t="s">
        <v>968</v>
      </c>
    </row>
    <row r="15916" spans="1:15" ht="29.25" customHeight="1">
      <c r="A15916" s="221" t="s">
        <v>2860</v>
      </c>
      <c r="B15916" s="221" t="s">
        <v>3684</v>
      </c>
      <c r="C15916" s="222" t="s">
        <v>3685</v>
      </c>
      <c r="D15916" s="222" t="s">
        <v>162</v>
      </c>
      <c r="E15916" s="199" t="s">
        <v>163</v>
      </c>
      <c r="F15916" s="200" t="s">
        <v>6005</v>
      </c>
      <c r="G15916" s="200" t="s">
        <v>6006</v>
      </c>
      <c r="H15916" s="200" t="s">
        <v>38</v>
      </c>
      <c r="I15916" s="200">
        <v>45740</v>
      </c>
      <c r="J15916" s="143">
        <f t="shared" si="248"/>
        <v>45740</v>
      </c>
      <c r="K15916" s="202">
        <v>1.5</v>
      </c>
      <c r="L15916" s="285" t="s">
        <v>6867</v>
      </c>
      <c r="M15916" s="223"/>
      <c r="N15916" s="203">
        <v>3.25</v>
      </c>
      <c r="O15916" s="222" t="s">
        <v>968</v>
      </c>
    </row>
    <row r="15917" spans="1:15" ht="29.25" customHeight="1">
      <c r="A15917" s="221" t="s">
        <v>2860</v>
      </c>
      <c r="B15917" s="221" t="s">
        <v>3684</v>
      </c>
      <c r="C15917" s="222" t="s">
        <v>3685</v>
      </c>
      <c r="D15917" s="222" t="s">
        <v>162</v>
      </c>
      <c r="E15917" s="199" t="s">
        <v>163</v>
      </c>
      <c r="F15917" s="200" t="s">
        <v>937</v>
      </c>
      <c r="G15917" s="200" t="s">
        <v>938</v>
      </c>
      <c r="H15917" s="200" t="s">
        <v>4756</v>
      </c>
      <c r="I15917" s="200">
        <v>45740</v>
      </c>
      <c r="J15917" s="143">
        <f t="shared" si="248"/>
        <v>45740</v>
      </c>
      <c r="K15917" s="202">
        <v>2</v>
      </c>
      <c r="L15917" s="285" t="s">
        <v>6865</v>
      </c>
      <c r="M15917" s="223"/>
      <c r="N15917" s="203">
        <v>0</v>
      </c>
      <c r="O15917" s="222" t="s">
        <v>326</v>
      </c>
    </row>
    <row r="15918" spans="1:15" ht="29.25" customHeight="1">
      <c r="A15918" s="221" t="s">
        <v>2860</v>
      </c>
      <c r="B15918" s="221" t="s">
        <v>3684</v>
      </c>
      <c r="C15918" s="222" t="s">
        <v>3685</v>
      </c>
      <c r="D15918" s="222" t="s">
        <v>162</v>
      </c>
      <c r="E15918" s="199" t="s">
        <v>163</v>
      </c>
      <c r="F15918" s="200" t="s">
        <v>937</v>
      </c>
      <c r="G15918" s="200" t="s">
        <v>938</v>
      </c>
      <c r="H15918" s="200" t="s">
        <v>4799</v>
      </c>
      <c r="I15918" s="200">
        <v>45740</v>
      </c>
      <c r="J15918" s="143">
        <f t="shared" si="248"/>
        <v>45740</v>
      </c>
      <c r="K15918" s="202">
        <v>5</v>
      </c>
      <c r="L15918" s="284" t="s">
        <v>6866</v>
      </c>
      <c r="M15918" s="223"/>
      <c r="N15918" s="203">
        <v>0</v>
      </c>
      <c r="O15918" s="222" t="s">
        <v>326</v>
      </c>
    </row>
    <row r="15919" spans="1:15" ht="29.25" customHeight="1">
      <c r="A15919" s="221" t="s">
        <v>2860</v>
      </c>
      <c r="B15919" s="221" t="s">
        <v>3684</v>
      </c>
      <c r="C15919" s="222" t="s">
        <v>3685</v>
      </c>
      <c r="D15919" s="222" t="s">
        <v>162</v>
      </c>
      <c r="E15919" s="199" t="s">
        <v>163</v>
      </c>
      <c r="F15919" s="200" t="s">
        <v>937</v>
      </c>
      <c r="G15919" s="200" t="s">
        <v>938</v>
      </c>
      <c r="H15919" s="200" t="s">
        <v>4799</v>
      </c>
      <c r="I15919" s="200">
        <v>45741</v>
      </c>
      <c r="J15919" s="143">
        <f t="shared" si="248"/>
        <v>45741</v>
      </c>
      <c r="K15919" s="202">
        <v>2</v>
      </c>
      <c r="L15919" s="285" t="s">
        <v>6868</v>
      </c>
      <c r="M15919" s="223"/>
      <c r="N15919" s="203">
        <v>0</v>
      </c>
      <c r="O15919" s="222" t="s">
        <v>326</v>
      </c>
    </row>
    <row r="15920" spans="1:15" ht="29.25" customHeight="1">
      <c r="A15920" s="221" t="s">
        <v>2860</v>
      </c>
      <c r="B15920" s="221" t="s">
        <v>3684</v>
      </c>
      <c r="C15920" s="222" t="s">
        <v>3685</v>
      </c>
      <c r="D15920" s="222" t="s">
        <v>162</v>
      </c>
      <c r="E15920" s="199" t="s">
        <v>163</v>
      </c>
      <c r="F15920" s="200" t="s">
        <v>6005</v>
      </c>
      <c r="G15920" s="200" t="s">
        <v>6006</v>
      </c>
      <c r="H15920" s="200" t="s">
        <v>38</v>
      </c>
      <c r="I15920" s="200">
        <v>45741</v>
      </c>
      <c r="J15920" s="143">
        <f t="shared" si="248"/>
        <v>45741</v>
      </c>
      <c r="K15920" s="202">
        <v>3.5</v>
      </c>
      <c r="L15920" s="284" t="s">
        <v>6870</v>
      </c>
      <c r="M15920" s="223"/>
      <c r="N15920" s="203">
        <v>3.25</v>
      </c>
      <c r="O15920" s="222" t="s">
        <v>968</v>
      </c>
    </row>
    <row r="15921" spans="1:15" ht="29.25" customHeight="1">
      <c r="A15921" s="221" t="s">
        <v>2860</v>
      </c>
      <c r="B15921" s="221" t="s">
        <v>3684</v>
      </c>
      <c r="C15921" s="222" t="s">
        <v>3685</v>
      </c>
      <c r="D15921" s="222" t="s">
        <v>162</v>
      </c>
      <c r="E15921" s="199" t="s">
        <v>163</v>
      </c>
      <c r="F15921" s="200" t="s">
        <v>5212</v>
      </c>
      <c r="G15921" s="200" t="s">
        <v>5213</v>
      </c>
      <c r="H15921" s="200" t="s">
        <v>265</v>
      </c>
      <c r="I15921" s="200">
        <v>45741</v>
      </c>
      <c r="J15921" s="143">
        <f t="shared" si="248"/>
        <v>45741</v>
      </c>
      <c r="K15921" s="202">
        <v>2.5</v>
      </c>
      <c r="L15921" s="284" t="s">
        <v>6869</v>
      </c>
      <c r="M15921" s="223"/>
      <c r="N15921" s="203">
        <v>1.4</v>
      </c>
      <c r="O15921" s="222" t="s">
        <v>940</v>
      </c>
    </row>
    <row r="15922" spans="1:15" ht="29.25" customHeight="1">
      <c r="A15922" s="221" t="s">
        <v>2860</v>
      </c>
      <c r="B15922" s="221" t="s">
        <v>3684</v>
      </c>
      <c r="C15922" s="222" t="s">
        <v>3685</v>
      </c>
      <c r="D15922" s="222" t="s">
        <v>162</v>
      </c>
      <c r="E15922" s="199" t="s">
        <v>163</v>
      </c>
      <c r="F15922" s="200" t="s">
        <v>937</v>
      </c>
      <c r="G15922" s="200" t="s">
        <v>938</v>
      </c>
      <c r="H15922" s="200" t="s">
        <v>4799</v>
      </c>
      <c r="I15922" s="200">
        <v>45742</v>
      </c>
      <c r="J15922" s="143">
        <f t="shared" si="248"/>
        <v>45742</v>
      </c>
      <c r="K15922" s="202">
        <v>2</v>
      </c>
      <c r="L15922" s="285" t="s">
        <v>6872</v>
      </c>
      <c r="M15922" s="223"/>
      <c r="N15922" s="203">
        <v>0</v>
      </c>
      <c r="O15922" s="222" t="s">
        <v>326</v>
      </c>
    </row>
    <row r="15923" spans="1:15" ht="29.25" customHeight="1">
      <c r="A15923" s="221" t="s">
        <v>2860</v>
      </c>
      <c r="B15923" s="221" t="s">
        <v>3684</v>
      </c>
      <c r="C15923" s="222" t="s">
        <v>3685</v>
      </c>
      <c r="D15923" s="222" t="s">
        <v>162</v>
      </c>
      <c r="E15923" s="199" t="s">
        <v>163</v>
      </c>
      <c r="F15923" s="200" t="s">
        <v>6005</v>
      </c>
      <c r="G15923" s="200" t="s">
        <v>6006</v>
      </c>
      <c r="H15923" s="200" t="s">
        <v>6027</v>
      </c>
      <c r="I15923" s="200">
        <v>45742</v>
      </c>
      <c r="J15923" s="143">
        <f t="shared" si="248"/>
        <v>45742</v>
      </c>
      <c r="K15923" s="202">
        <v>6</v>
      </c>
      <c r="L15923" s="284" t="s">
        <v>6871</v>
      </c>
      <c r="M15923" s="223"/>
      <c r="N15923" s="203">
        <v>2.1875</v>
      </c>
      <c r="O15923" s="222" t="s">
        <v>968</v>
      </c>
    </row>
    <row r="15924" spans="1:15" ht="29.25" customHeight="1">
      <c r="A15924" s="221" t="s">
        <v>2860</v>
      </c>
      <c r="B15924" s="221" t="s">
        <v>3684</v>
      </c>
      <c r="C15924" s="222" t="s">
        <v>3685</v>
      </c>
      <c r="D15924" s="222" t="s">
        <v>162</v>
      </c>
      <c r="E15924" s="199" t="s">
        <v>178</v>
      </c>
      <c r="F15924" s="200"/>
      <c r="G15924" s="200"/>
      <c r="H15924" s="200"/>
      <c r="I15924" s="200">
        <v>45743</v>
      </c>
      <c r="J15924" s="143">
        <f t="shared" si="248"/>
        <v>45743</v>
      </c>
      <c r="K15924" s="202">
        <v>1</v>
      </c>
      <c r="L15924" s="285" t="s">
        <v>7134</v>
      </c>
      <c r="M15924" s="223"/>
      <c r="N15924" s="203"/>
      <c r="O15924" s="222" t="s">
        <v>326</v>
      </c>
    </row>
    <row r="15925" spans="1:15" ht="29.25" customHeight="1">
      <c r="A15925" s="221" t="s">
        <v>2860</v>
      </c>
      <c r="B15925" s="221" t="s">
        <v>3684</v>
      </c>
      <c r="C15925" s="222" t="s">
        <v>3685</v>
      </c>
      <c r="D15925" s="222" t="s">
        <v>162</v>
      </c>
      <c r="E15925" s="199" t="s">
        <v>163</v>
      </c>
      <c r="F15925" s="200" t="s">
        <v>937</v>
      </c>
      <c r="G15925" s="200" t="s">
        <v>938</v>
      </c>
      <c r="H15925" s="200" t="s">
        <v>4799</v>
      </c>
      <c r="I15925" s="200">
        <v>45743</v>
      </c>
      <c r="J15925" s="143">
        <f t="shared" si="248"/>
        <v>45743</v>
      </c>
      <c r="K15925" s="202">
        <v>2.5</v>
      </c>
      <c r="L15925" s="284" t="s">
        <v>7135</v>
      </c>
      <c r="M15925" s="223"/>
      <c r="N15925" s="203">
        <v>0</v>
      </c>
      <c r="O15925" s="222" t="s">
        <v>326</v>
      </c>
    </row>
    <row r="15926" spans="1:15" ht="29.25" customHeight="1">
      <c r="A15926" s="221" t="s">
        <v>2860</v>
      </c>
      <c r="B15926" s="221" t="s">
        <v>3684</v>
      </c>
      <c r="C15926" s="222" t="s">
        <v>3685</v>
      </c>
      <c r="D15926" s="222" t="s">
        <v>162</v>
      </c>
      <c r="E15926" s="199" t="s">
        <v>163</v>
      </c>
      <c r="F15926" s="200" t="s">
        <v>6005</v>
      </c>
      <c r="G15926" s="200" t="s">
        <v>6006</v>
      </c>
      <c r="H15926" s="200" t="s">
        <v>38</v>
      </c>
      <c r="I15926" s="200">
        <v>45743</v>
      </c>
      <c r="J15926" s="143">
        <f t="shared" si="248"/>
        <v>45743</v>
      </c>
      <c r="K15926" s="202">
        <v>2.5</v>
      </c>
      <c r="L15926" s="285" t="s">
        <v>7136</v>
      </c>
      <c r="M15926" s="223"/>
      <c r="N15926" s="203">
        <v>3.25</v>
      </c>
      <c r="O15926" s="222" t="s">
        <v>968</v>
      </c>
    </row>
    <row r="15927" spans="1:15" ht="29.25" customHeight="1">
      <c r="A15927" s="221" t="s">
        <v>2860</v>
      </c>
      <c r="B15927" s="221" t="s">
        <v>3684</v>
      </c>
      <c r="C15927" s="222" t="s">
        <v>3685</v>
      </c>
      <c r="D15927" s="222" t="s">
        <v>162</v>
      </c>
      <c r="E15927" s="199" t="s">
        <v>163</v>
      </c>
      <c r="F15927" s="200" t="s">
        <v>937</v>
      </c>
      <c r="G15927" s="200" t="s">
        <v>938</v>
      </c>
      <c r="H15927" s="200" t="s">
        <v>49</v>
      </c>
      <c r="I15927" s="200">
        <v>45744</v>
      </c>
      <c r="J15927" s="143">
        <f t="shared" si="248"/>
        <v>45744</v>
      </c>
      <c r="K15927" s="202">
        <v>3.5</v>
      </c>
      <c r="L15927" s="285" t="s">
        <v>7137</v>
      </c>
      <c r="M15927" s="223"/>
      <c r="N15927" s="203">
        <v>6.40625</v>
      </c>
      <c r="O15927" s="222" t="s">
        <v>942</v>
      </c>
    </row>
    <row r="15928" spans="1:15" ht="29.25" customHeight="1">
      <c r="A15928" s="221" t="s">
        <v>2860</v>
      </c>
      <c r="B15928" s="221" t="s">
        <v>3684</v>
      </c>
      <c r="C15928" s="222" t="s">
        <v>3685</v>
      </c>
      <c r="D15928" s="222" t="s">
        <v>162</v>
      </c>
      <c r="E15928" s="199" t="s">
        <v>163</v>
      </c>
      <c r="F15928" s="200" t="s">
        <v>937</v>
      </c>
      <c r="G15928" s="200" t="s">
        <v>938</v>
      </c>
      <c r="H15928" s="200" t="s">
        <v>4799</v>
      </c>
      <c r="I15928" s="200">
        <v>45744</v>
      </c>
      <c r="J15928" s="143">
        <f t="shared" si="248"/>
        <v>45744</v>
      </c>
      <c r="K15928" s="202">
        <v>4.5</v>
      </c>
      <c r="L15928" s="284" t="s">
        <v>7139</v>
      </c>
      <c r="M15928" s="223"/>
      <c r="N15928" s="203">
        <v>0</v>
      </c>
      <c r="O15928" s="222" t="s">
        <v>326</v>
      </c>
    </row>
    <row r="15929" spans="1:15" ht="29.25" customHeight="1">
      <c r="A15929" s="221" t="s">
        <v>2860</v>
      </c>
      <c r="B15929" s="221" t="s">
        <v>3684</v>
      </c>
      <c r="C15929" s="222" t="s">
        <v>3685</v>
      </c>
      <c r="D15929" s="222" t="s">
        <v>162</v>
      </c>
      <c r="E15929" s="199" t="s">
        <v>163</v>
      </c>
      <c r="F15929" s="200" t="s">
        <v>5212</v>
      </c>
      <c r="G15929" s="200" t="s">
        <v>5213</v>
      </c>
      <c r="H15929" s="200" t="s">
        <v>265</v>
      </c>
      <c r="I15929" s="200">
        <v>45744</v>
      </c>
      <c r="J15929" s="143">
        <f t="shared" si="248"/>
        <v>45744</v>
      </c>
      <c r="K15929" s="202">
        <v>2</v>
      </c>
      <c r="L15929" s="284" t="s">
        <v>7138</v>
      </c>
      <c r="M15929" s="223"/>
      <c r="N15929" s="203">
        <v>1.4</v>
      </c>
      <c r="O15929" s="222" t="s">
        <v>940</v>
      </c>
    </row>
    <row r="15930" spans="1:15" ht="29.25" customHeight="1">
      <c r="A15930" s="221" t="s">
        <v>2860</v>
      </c>
      <c r="B15930" s="221" t="s">
        <v>3684</v>
      </c>
      <c r="C15930" s="222" t="s">
        <v>3685</v>
      </c>
      <c r="D15930" s="222" t="s">
        <v>162</v>
      </c>
      <c r="E15930" s="199" t="s">
        <v>178</v>
      </c>
      <c r="F15930" s="200"/>
      <c r="G15930" s="200"/>
      <c r="H15930" s="200"/>
      <c r="I15930" s="200">
        <v>45747</v>
      </c>
      <c r="J15930" s="143">
        <f t="shared" si="248"/>
        <v>45747</v>
      </c>
      <c r="K15930" s="202">
        <v>2</v>
      </c>
      <c r="L15930" s="284" t="s">
        <v>7142</v>
      </c>
      <c r="M15930" s="223"/>
      <c r="N15930" s="203"/>
      <c r="O15930" s="222" t="s">
        <v>326</v>
      </c>
    </row>
    <row r="15931" spans="1:15" ht="29.25" customHeight="1">
      <c r="A15931" s="221" t="s">
        <v>2860</v>
      </c>
      <c r="B15931" s="221" t="s">
        <v>3684</v>
      </c>
      <c r="C15931" s="222" t="s">
        <v>3685</v>
      </c>
      <c r="D15931" s="222" t="s">
        <v>162</v>
      </c>
      <c r="E15931" s="199" t="s">
        <v>163</v>
      </c>
      <c r="F15931" s="200" t="s">
        <v>937</v>
      </c>
      <c r="G15931" s="200" t="s">
        <v>938</v>
      </c>
      <c r="H15931" s="200" t="s">
        <v>4799</v>
      </c>
      <c r="I15931" s="200">
        <v>45747</v>
      </c>
      <c r="J15931" s="143">
        <f t="shared" si="248"/>
        <v>45747</v>
      </c>
      <c r="K15931" s="202">
        <v>2.5</v>
      </c>
      <c r="L15931" s="284" t="s">
        <v>7140</v>
      </c>
      <c r="M15931" s="223"/>
      <c r="N15931" s="203">
        <v>0</v>
      </c>
      <c r="O15931" s="222" t="s">
        <v>326</v>
      </c>
    </row>
    <row r="15932" spans="1:15" ht="29.25" customHeight="1">
      <c r="A15932" s="221" t="s">
        <v>2860</v>
      </c>
      <c r="B15932" s="221" t="s">
        <v>3684</v>
      </c>
      <c r="C15932" s="222" t="s">
        <v>3685</v>
      </c>
      <c r="D15932" s="222" t="s">
        <v>162</v>
      </c>
      <c r="E15932" s="199" t="s">
        <v>163</v>
      </c>
      <c r="F15932" s="200" t="s">
        <v>5212</v>
      </c>
      <c r="G15932" s="200" t="s">
        <v>5213</v>
      </c>
      <c r="H15932" s="200" t="s">
        <v>38</v>
      </c>
      <c r="I15932" s="200">
        <v>45747</v>
      </c>
      <c r="J15932" s="143">
        <f t="shared" si="248"/>
        <v>45747</v>
      </c>
      <c r="K15932" s="202">
        <v>3.5</v>
      </c>
      <c r="L15932" s="284" t="s">
        <v>7141</v>
      </c>
      <c r="M15932" s="223"/>
      <c r="N15932" s="203">
        <v>0.35</v>
      </c>
      <c r="O15932" s="222" t="s">
        <v>943</v>
      </c>
    </row>
    <row r="15933" spans="1:15" ht="29.25" customHeight="1">
      <c r="A15933" s="221" t="s">
        <v>2860</v>
      </c>
      <c r="B15933" s="221" t="s">
        <v>3684</v>
      </c>
      <c r="C15933" s="222" t="s">
        <v>3685</v>
      </c>
      <c r="D15933" s="222" t="s">
        <v>162</v>
      </c>
      <c r="E15933" s="199" t="s">
        <v>163</v>
      </c>
      <c r="F15933" s="200" t="s">
        <v>937</v>
      </c>
      <c r="G15933" s="200" t="s">
        <v>938</v>
      </c>
      <c r="H15933" s="200" t="s">
        <v>4799</v>
      </c>
      <c r="I15933" s="200">
        <v>45748</v>
      </c>
      <c r="J15933" s="143">
        <f t="shared" si="248"/>
        <v>45748</v>
      </c>
      <c r="K15933" s="202">
        <v>4.5</v>
      </c>
      <c r="L15933" s="284" t="s">
        <v>7145</v>
      </c>
      <c r="M15933" s="223"/>
      <c r="N15933" s="203">
        <v>0</v>
      </c>
      <c r="O15933" s="222" t="s">
        <v>326</v>
      </c>
    </row>
    <row r="15934" spans="1:15" ht="29.25" customHeight="1">
      <c r="A15934" s="221" t="s">
        <v>2860</v>
      </c>
      <c r="B15934" s="221" t="s">
        <v>3684</v>
      </c>
      <c r="C15934" s="222" t="s">
        <v>3685</v>
      </c>
      <c r="D15934" s="222" t="s">
        <v>162</v>
      </c>
      <c r="E15934" s="199" t="s">
        <v>163</v>
      </c>
      <c r="F15934" s="200" t="s">
        <v>6005</v>
      </c>
      <c r="G15934" s="200" t="s">
        <v>6006</v>
      </c>
      <c r="H15934" s="200" t="s">
        <v>6027</v>
      </c>
      <c r="I15934" s="200">
        <v>45748</v>
      </c>
      <c r="J15934" s="143">
        <f t="shared" si="248"/>
        <v>45748</v>
      </c>
      <c r="K15934" s="202">
        <v>1</v>
      </c>
      <c r="L15934" s="285" t="s">
        <v>7144</v>
      </c>
      <c r="M15934" s="223"/>
      <c r="N15934" s="203">
        <v>2.1875</v>
      </c>
      <c r="O15934" s="222" t="s">
        <v>968</v>
      </c>
    </row>
    <row r="15935" spans="1:15" ht="29.25" customHeight="1">
      <c r="A15935" s="221" t="s">
        <v>2860</v>
      </c>
      <c r="B15935" s="221" t="s">
        <v>3684</v>
      </c>
      <c r="C15935" s="222" t="s">
        <v>3685</v>
      </c>
      <c r="D15935" s="222" t="s">
        <v>162</v>
      </c>
      <c r="E15935" s="199" t="s">
        <v>163</v>
      </c>
      <c r="F15935" s="200" t="s">
        <v>5212</v>
      </c>
      <c r="G15935" s="200" t="s">
        <v>5213</v>
      </c>
      <c r="H15935" s="200" t="s">
        <v>52</v>
      </c>
      <c r="I15935" s="200">
        <v>45748</v>
      </c>
      <c r="J15935" s="143">
        <f t="shared" si="248"/>
        <v>45748</v>
      </c>
      <c r="K15935" s="202">
        <v>2.5</v>
      </c>
      <c r="L15935" s="284" t="s">
        <v>7143</v>
      </c>
      <c r="M15935" s="223"/>
      <c r="N15935" s="203">
        <v>1.9375</v>
      </c>
      <c r="O15935" s="222" t="s">
        <v>943</v>
      </c>
    </row>
    <row r="15936" spans="1:15" ht="29.25" customHeight="1">
      <c r="A15936" s="221" t="s">
        <v>2860</v>
      </c>
      <c r="B15936" s="221" t="s">
        <v>3684</v>
      </c>
      <c r="C15936" s="222" t="s">
        <v>3685</v>
      </c>
      <c r="D15936" s="222" t="s">
        <v>162</v>
      </c>
      <c r="E15936" s="199" t="s">
        <v>163</v>
      </c>
      <c r="F15936" s="200" t="s">
        <v>937</v>
      </c>
      <c r="G15936" s="200" t="s">
        <v>938</v>
      </c>
      <c r="H15936" s="200" t="s">
        <v>4799</v>
      </c>
      <c r="I15936" s="200">
        <v>45749</v>
      </c>
      <c r="J15936" s="143">
        <f t="shared" si="248"/>
        <v>45749</v>
      </c>
      <c r="K15936" s="202">
        <v>6</v>
      </c>
      <c r="L15936" s="284" t="s">
        <v>7146</v>
      </c>
      <c r="M15936" s="223"/>
      <c r="N15936" s="203">
        <v>0</v>
      </c>
      <c r="O15936" s="222" t="s">
        <v>326</v>
      </c>
    </row>
    <row r="15937" spans="1:15" ht="29.25" customHeight="1">
      <c r="A15937" s="221" t="s">
        <v>2860</v>
      </c>
      <c r="B15937" s="221" t="s">
        <v>3684</v>
      </c>
      <c r="C15937" s="222" t="s">
        <v>3685</v>
      </c>
      <c r="D15937" s="222" t="s">
        <v>162</v>
      </c>
      <c r="E15937" s="199" t="s">
        <v>163</v>
      </c>
      <c r="F15937" s="200" t="s">
        <v>6005</v>
      </c>
      <c r="G15937" s="200" t="s">
        <v>6006</v>
      </c>
      <c r="H15937" s="200" t="s">
        <v>38</v>
      </c>
      <c r="I15937" s="200">
        <v>45749</v>
      </c>
      <c r="J15937" s="143">
        <f t="shared" si="248"/>
        <v>45749</v>
      </c>
      <c r="K15937" s="202">
        <v>2.5</v>
      </c>
      <c r="L15937" s="285" t="s">
        <v>7147</v>
      </c>
      <c r="M15937" s="223"/>
      <c r="N15937" s="203">
        <v>3.25</v>
      </c>
      <c r="O15937" s="222" t="s">
        <v>968</v>
      </c>
    </row>
    <row r="15938" spans="1:15" ht="29.25" customHeight="1">
      <c r="A15938" s="221" t="s">
        <v>2860</v>
      </c>
      <c r="B15938" s="221" t="s">
        <v>3684</v>
      </c>
      <c r="C15938" s="222" t="s">
        <v>3685</v>
      </c>
      <c r="D15938" s="222" t="s">
        <v>162</v>
      </c>
      <c r="E15938" s="199" t="s">
        <v>163</v>
      </c>
      <c r="F15938" s="200" t="s">
        <v>937</v>
      </c>
      <c r="G15938" s="200" t="s">
        <v>938</v>
      </c>
      <c r="H15938" s="200" t="s">
        <v>49</v>
      </c>
      <c r="I15938" s="200">
        <v>45754</v>
      </c>
      <c r="J15938" s="143">
        <f t="shared" si="248"/>
        <v>45754</v>
      </c>
      <c r="K15938" s="202">
        <v>3.5</v>
      </c>
      <c r="L15938" s="285" t="s">
        <v>7137</v>
      </c>
      <c r="M15938" s="223"/>
      <c r="N15938" s="203">
        <v>6.40625</v>
      </c>
      <c r="O15938" s="222" t="s">
        <v>942</v>
      </c>
    </row>
    <row r="15939" spans="1:15" ht="29.25" customHeight="1">
      <c r="A15939" s="221" t="s">
        <v>2860</v>
      </c>
      <c r="B15939" s="221" t="s">
        <v>3684</v>
      </c>
      <c r="C15939" s="222" t="s">
        <v>3685</v>
      </c>
      <c r="D15939" s="222" t="s">
        <v>162</v>
      </c>
      <c r="E15939" s="199" t="s">
        <v>163</v>
      </c>
      <c r="F15939" s="200" t="s">
        <v>937</v>
      </c>
      <c r="G15939" s="200" t="s">
        <v>938</v>
      </c>
      <c r="H15939" s="200" t="s">
        <v>4799</v>
      </c>
      <c r="I15939" s="200">
        <v>45754</v>
      </c>
      <c r="J15939" s="143">
        <f t="shared" ref="J15939:J16002" si="249">I15939</f>
        <v>45754</v>
      </c>
      <c r="K15939" s="202">
        <v>2.5</v>
      </c>
      <c r="L15939" s="284" t="s">
        <v>7149</v>
      </c>
      <c r="M15939" s="223"/>
      <c r="N15939" s="203">
        <v>0</v>
      </c>
      <c r="O15939" s="222" t="s">
        <v>326</v>
      </c>
    </row>
    <row r="15940" spans="1:15" ht="29.25" customHeight="1">
      <c r="A15940" s="221" t="s">
        <v>2860</v>
      </c>
      <c r="B15940" s="221" t="s">
        <v>3684</v>
      </c>
      <c r="C15940" s="222" t="s">
        <v>3685</v>
      </c>
      <c r="D15940" s="222" t="s">
        <v>162</v>
      </c>
      <c r="E15940" s="199" t="s">
        <v>163</v>
      </c>
      <c r="F15940" s="200" t="s">
        <v>5212</v>
      </c>
      <c r="G15940" s="200" t="s">
        <v>5213</v>
      </c>
      <c r="H15940" s="200" t="s">
        <v>38</v>
      </c>
      <c r="I15940" s="200">
        <v>45754</v>
      </c>
      <c r="J15940" s="143">
        <f t="shared" si="249"/>
        <v>45754</v>
      </c>
      <c r="K15940" s="202">
        <v>2</v>
      </c>
      <c r="L15940" s="285" t="s">
        <v>7148</v>
      </c>
      <c r="M15940" s="223"/>
      <c r="N15940" s="203">
        <v>0.35</v>
      </c>
      <c r="O15940" s="222" t="s">
        <v>943</v>
      </c>
    </row>
    <row r="15941" spans="1:15" ht="29.25" customHeight="1">
      <c r="A15941" s="221" t="s">
        <v>2860</v>
      </c>
      <c r="B15941" s="221" t="s">
        <v>3684</v>
      </c>
      <c r="C15941" s="222" t="s">
        <v>3685</v>
      </c>
      <c r="D15941" s="222" t="s">
        <v>162</v>
      </c>
      <c r="E15941" s="199" t="s">
        <v>163</v>
      </c>
      <c r="F15941" s="200" t="s">
        <v>937</v>
      </c>
      <c r="G15941" s="200" t="s">
        <v>938</v>
      </c>
      <c r="H15941" s="200" t="s">
        <v>4799</v>
      </c>
      <c r="I15941" s="200">
        <v>45755</v>
      </c>
      <c r="J15941" s="143">
        <f t="shared" si="249"/>
        <v>45755</v>
      </c>
      <c r="K15941" s="202">
        <v>4.5</v>
      </c>
      <c r="L15941" s="284" t="s">
        <v>7150</v>
      </c>
      <c r="M15941" s="223"/>
      <c r="N15941" s="203">
        <v>0</v>
      </c>
      <c r="O15941" s="222" t="s">
        <v>326</v>
      </c>
    </row>
    <row r="15942" spans="1:15" ht="29.25" customHeight="1">
      <c r="A15942" s="221" t="s">
        <v>2860</v>
      </c>
      <c r="B15942" s="221" t="s">
        <v>3684</v>
      </c>
      <c r="C15942" s="222" t="s">
        <v>3685</v>
      </c>
      <c r="D15942" s="222" t="s">
        <v>162</v>
      </c>
      <c r="E15942" s="199" t="s">
        <v>163</v>
      </c>
      <c r="F15942" s="200" t="s">
        <v>2849</v>
      </c>
      <c r="G15942" s="200" t="s">
        <v>2850</v>
      </c>
      <c r="H15942" s="200" t="s">
        <v>2854</v>
      </c>
      <c r="I15942" s="200">
        <v>45755</v>
      </c>
      <c r="J15942" s="143">
        <f t="shared" si="249"/>
        <v>45755</v>
      </c>
      <c r="K15942" s="202">
        <v>3.5</v>
      </c>
      <c r="L15942" s="285" t="s">
        <v>7151</v>
      </c>
      <c r="M15942" s="223"/>
      <c r="N15942" s="203">
        <v>4.1875</v>
      </c>
      <c r="O15942" s="222" t="s">
        <v>943</v>
      </c>
    </row>
    <row r="15943" spans="1:15" ht="29.25" customHeight="1">
      <c r="A15943" s="221" t="s">
        <v>2860</v>
      </c>
      <c r="B15943" s="221" t="s">
        <v>3684</v>
      </c>
      <c r="C15943" s="222" t="s">
        <v>3685</v>
      </c>
      <c r="D15943" s="222" t="s">
        <v>162</v>
      </c>
      <c r="E15943" s="199" t="s">
        <v>166</v>
      </c>
      <c r="F15943" s="200"/>
      <c r="G15943" s="200"/>
      <c r="H15943" s="200"/>
      <c r="I15943" s="200">
        <v>45756</v>
      </c>
      <c r="J15943" s="143">
        <f t="shared" si="249"/>
        <v>45756</v>
      </c>
      <c r="K15943" s="202">
        <v>1.5</v>
      </c>
      <c r="L15943" s="285" t="s">
        <v>7153</v>
      </c>
      <c r="M15943" s="223"/>
      <c r="N15943" s="203"/>
      <c r="O15943" s="222" t="s">
        <v>326</v>
      </c>
    </row>
    <row r="15944" spans="1:15" ht="29.25" customHeight="1">
      <c r="A15944" s="221" t="s">
        <v>2860</v>
      </c>
      <c r="B15944" s="221" t="s">
        <v>3684</v>
      </c>
      <c r="C15944" s="222" t="s">
        <v>3685</v>
      </c>
      <c r="D15944" s="222" t="s">
        <v>162</v>
      </c>
      <c r="E15944" s="199" t="s">
        <v>163</v>
      </c>
      <c r="F15944" s="200" t="s">
        <v>937</v>
      </c>
      <c r="G15944" s="200" t="s">
        <v>938</v>
      </c>
      <c r="H15944" s="200" t="s">
        <v>4799</v>
      </c>
      <c r="I15944" s="200">
        <v>45756</v>
      </c>
      <c r="J15944" s="143">
        <f t="shared" si="249"/>
        <v>45756</v>
      </c>
      <c r="K15944" s="202">
        <v>4</v>
      </c>
      <c r="L15944" s="284" t="s">
        <v>7154</v>
      </c>
      <c r="M15944" s="223"/>
      <c r="N15944" s="203">
        <v>0</v>
      </c>
      <c r="O15944" s="222" t="s">
        <v>326</v>
      </c>
    </row>
    <row r="15945" spans="1:15" ht="29.25" customHeight="1">
      <c r="A15945" s="221" t="s">
        <v>2860</v>
      </c>
      <c r="B15945" s="221" t="s">
        <v>3684</v>
      </c>
      <c r="C15945" s="222" t="s">
        <v>3685</v>
      </c>
      <c r="D15945" s="222" t="s">
        <v>162</v>
      </c>
      <c r="E15945" s="199" t="s">
        <v>163</v>
      </c>
      <c r="F15945" s="200" t="s">
        <v>5212</v>
      </c>
      <c r="G15945" s="200" t="s">
        <v>5213</v>
      </c>
      <c r="H15945" s="200" t="s">
        <v>265</v>
      </c>
      <c r="I15945" s="200">
        <v>45756</v>
      </c>
      <c r="J15945" s="143">
        <f t="shared" si="249"/>
        <v>45756</v>
      </c>
      <c r="K15945" s="202">
        <v>4</v>
      </c>
      <c r="L15945" s="284" t="s">
        <v>7152</v>
      </c>
      <c r="M15945" s="223"/>
      <c r="N15945" s="203">
        <v>1.4</v>
      </c>
      <c r="O15945" s="222" t="s">
        <v>940</v>
      </c>
    </row>
    <row r="15946" spans="1:15" ht="29.25" customHeight="1">
      <c r="A15946" s="221" t="s">
        <v>2860</v>
      </c>
      <c r="B15946" s="221" t="s">
        <v>3684</v>
      </c>
      <c r="C15946" s="222" t="s">
        <v>3685</v>
      </c>
      <c r="D15946" s="222" t="s">
        <v>162</v>
      </c>
      <c r="E15946" s="199" t="s">
        <v>178</v>
      </c>
      <c r="F15946" s="200"/>
      <c r="G15946" s="200"/>
      <c r="H15946" s="200"/>
      <c r="I15946" s="200">
        <v>45757</v>
      </c>
      <c r="J15946" s="143">
        <f t="shared" si="249"/>
        <v>45757</v>
      </c>
      <c r="K15946" s="202">
        <v>1</v>
      </c>
      <c r="L15946" s="284" t="s">
        <v>7329</v>
      </c>
      <c r="M15946" s="223"/>
      <c r="N15946" s="203"/>
      <c r="O15946" s="222" t="s">
        <v>326</v>
      </c>
    </row>
    <row r="15947" spans="1:15" ht="29.25" customHeight="1">
      <c r="A15947" s="221" t="s">
        <v>2860</v>
      </c>
      <c r="B15947" s="221" t="s">
        <v>3684</v>
      </c>
      <c r="C15947" s="222" t="s">
        <v>3685</v>
      </c>
      <c r="D15947" s="222" t="s">
        <v>162</v>
      </c>
      <c r="E15947" s="199" t="s">
        <v>171</v>
      </c>
      <c r="F15947" s="200"/>
      <c r="G15947" s="200"/>
      <c r="H15947" s="200"/>
      <c r="I15947" s="200">
        <v>45757</v>
      </c>
      <c r="J15947" s="143">
        <f t="shared" si="249"/>
        <v>45757</v>
      </c>
      <c r="K15947" s="202">
        <v>3</v>
      </c>
      <c r="L15947" s="284" t="s">
        <v>7330</v>
      </c>
      <c r="M15947" s="223"/>
      <c r="N15947" s="203"/>
      <c r="O15947" s="222" t="s">
        <v>326</v>
      </c>
    </row>
    <row r="15948" spans="1:15" ht="29.25" customHeight="1">
      <c r="A15948" s="221" t="s">
        <v>2860</v>
      </c>
      <c r="B15948" s="221" t="s">
        <v>3684</v>
      </c>
      <c r="C15948" s="222" t="s">
        <v>3685</v>
      </c>
      <c r="D15948" s="222" t="s">
        <v>162</v>
      </c>
      <c r="E15948" s="199" t="s">
        <v>163</v>
      </c>
      <c r="F15948" s="200" t="s">
        <v>937</v>
      </c>
      <c r="G15948" s="200" t="s">
        <v>938</v>
      </c>
      <c r="H15948" s="200" t="s">
        <v>4799</v>
      </c>
      <c r="I15948" s="200">
        <v>45757</v>
      </c>
      <c r="J15948" s="143">
        <f t="shared" si="249"/>
        <v>45757</v>
      </c>
      <c r="K15948" s="202">
        <v>4</v>
      </c>
      <c r="L15948" s="284" t="s">
        <v>7331</v>
      </c>
      <c r="M15948" s="223"/>
      <c r="N15948" s="203">
        <v>0</v>
      </c>
      <c r="O15948" s="222" t="s">
        <v>326</v>
      </c>
    </row>
    <row r="15949" spans="1:15" ht="29.25" customHeight="1">
      <c r="A15949" s="221" t="s">
        <v>2860</v>
      </c>
      <c r="B15949" s="221" t="s">
        <v>3684</v>
      </c>
      <c r="C15949" s="222" t="s">
        <v>3685</v>
      </c>
      <c r="D15949" s="222" t="s">
        <v>162</v>
      </c>
      <c r="E15949" s="199" t="s">
        <v>179</v>
      </c>
      <c r="F15949" s="200"/>
      <c r="G15949" s="200"/>
      <c r="H15949" s="200"/>
      <c r="I15949" s="200">
        <v>45758</v>
      </c>
      <c r="J15949" s="143">
        <f t="shared" si="249"/>
        <v>45758</v>
      </c>
      <c r="K15949" s="202">
        <v>3</v>
      </c>
      <c r="L15949" s="284" t="s">
        <v>7332</v>
      </c>
      <c r="M15949" s="223"/>
      <c r="N15949" s="203"/>
      <c r="O15949" s="222" t="s">
        <v>326</v>
      </c>
    </row>
    <row r="15950" spans="1:15" ht="29.25" customHeight="1">
      <c r="A15950" s="221" t="s">
        <v>2860</v>
      </c>
      <c r="B15950" s="221" t="s">
        <v>3684</v>
      </c>
      <c r="C15950" s="222" t="s">
        <v>3685</v>
      </c>
      <c r="D15950" s="222" t="s">
        <v>162</v>
      </c>
      <c r="E15950" s="199" t="s">
        <v>178</v>
      </c>
      <c r="F15950" s="200"/>
      <c r="G15950" s="200"/>
      <c r="H15950" s="200"/>
      <c r="I15950" s="200">
        <v>45758</v>
      </c>
      <c r="J15950" s="143">
        <f t="shared" si="249"/>
        <v>45758</v>
      </c>
      <c r="K15950" s="202">
        <v>5</v>
      </c>
      <c r="L15950" s="285" t="s">
        <v>7333</v>
      </c>
      <c r="M15950" s="223"/>
      <c r="N15950" s="203"/>
      <c r="O15950" s="222" t="s">
        <v>326</v>
      </c>
    </row>
    <row r="15951" spans="1:15" ht="29.25" customHeight="1">
      <c r="A15951" s="221" t="s">
        <v>2860</v>
      </c>
      <c r="B15951" s="221" t="s">
        <v>3684</v>
      </c>
      <c r="C15951" s="222" t="s">
        <v>3685</v>
      </c>
      <c r="D15951" s="222" t="s">
        <v>162</v>
      </c>
      <c r="E15951" s="199" t="s">
        <v>179</v>
      </c>
      <c r="F15951" s="200"/>
      <c r="G15951" s="200"/>
      <c r="H15951" s="200"/>
      <c r="I15951" s="200">
        <v>45761</v>
      </c>
      <c r="J15951" s="143">
        <f t="shared" si="249"/>
        <v>45761</v>
      </c>
      <c r="K15951" s="202">
        <v>4</v>
      </c>
      <c r="L15951" s="284" t="s">
        <v>7334</v>
      </c>
      <c r="M15951" s="223"/>
      <c r="N15951" s="203"/>
      <c r="O15951" s="222" t="s">
        <v>326</v>
      </c>
    </row>
    <row r="15952" spans="1:15" ht="29.25" customHeight="1">
      <c r="A15952" s="221" t="s">
        <v>2860</v>
      </c>
      <c r="B15952" s="221" t="s">
        <v>3684</v>
      </c>
      <c r="C15952" s="222" t="s">
        <v>3685</v>
      </c>
      <c r="D15952" s="222" t="s">
        <v>162</v>
      </c>
      <c r="E15952" s="199" t="s">
        <v>163</v>
      </c>
      <c r="F15952" s="200" t="s">
        <v>937</v>
      </c>
      <c r="G15952" s="200" t="s">
        <v>938</v>
      </c>
      <c r="H15952" s="200" t="s">
        <v>49</v>
      </c>
      <c r="I15952" s="200">
        <v>45761</v>
      </c>
      <c r="J15952" s="143">
        <f t="shared" si="249"/>
        <v>45761</v>
      </c>
      <c r="K15952" s="202">
        <v>5</v>
      </c>
      <c r="L15952" s="285" t="s">
        <v>7335</v>
      </c>
      <c r="M15952" s="223"/>
      <c r="N15952" s="203">
        <v>6.40625</v>
      </c>
      <c r="O15952" s="222" t="s">
        <v>942</v>
      </c>
    </row>
    <row r="15953" spans="1:15" ht="29.25" customHeight="1">
      <c r="A15953" s="221" t="s">
        <v>2860</v>
      </c>
      <c r="B15953" s="221" t="s">
        <v>3684</v>
      </c>
      <c r="C15953" s="222" t="s">
        <v>3685</v>
      </c>
      <c r="D15953" s="222" t="s">
        <v>162</v>
      </c>
      <c r="E15953" s="199" t="s">
        <v>179</v>
      </c>
      <c r="F15953" s="200"/>
      <c r="G15953" s="200"/>
      <c r="H15953" s="200"/>
      <c r="I15953" s="200">
        <v>45762</v>
      </c>
      <c r="J15953" s="143">
        <f t="shared" si="249"/>
        <v>45762</v>
      </c>
      <c r="K15953" s="202">
        <v>4</v>
      </c>
      <c r="L15953" s="284" t="s">
        <v>7338</v>
      </c>
      <c r="M15953" s="223"/>
      <c r="N15953" s="203"/>
      <c r="O15953" s="222" t="s">
        <v>326</v>
      </c>
    </row>
    <row r="15954" spans="1:15" ht="29.25" customHeight="1">
      <c r="A15954" s="221" t="s">
        <v>2860</v>
      </c>
      <c r="B15954" s="221" t="s">
        <v>3684</v>
      </c>
      <c r="C15954" s="222" t="s">
        <v>3685</v>
      </c>
      <c r="D15954" s="222" t="s">
        <v>162</v>
      </c>
      <c r="E15954" s="199" t="s">
        <v>163</v>
      </c>
      <c r="F15954" s="200" t="s">
        <v>6005</v>
      </c>
      <c r="G15954" s="200" t="s">
        <v>6006</v>
      </c>
      <c r="H15954" s="200" t="s">
        <v>6027</v>
      </c>
      <c r="I15954" s="200">
        <v>45762</v>
      </c>
      <c r="J15954" s="143">
        <f t="shared" si="249"/>
        <v>45762</v>
      </c>
      <c r="K15954" s="202">
        <v>2</v>
      </c>
      <c r="L15954" s="285" t="s">
        <v>7337</v>
      </c>
      <c r="M15954" s="223"/>
      <c r="N15954" s="203">
        <v>2.1875</v>
      </c>
      <c r="O15954" s="222" t="s">
        <v>968</v>
      </c>
    </row>
    <row r="15955" spans="1:15" ht="29.25" customHeight="1">
      <c r="A15955" s="221" t="s">
        <v>2860</v>
      </c>
      <c r="B15955" s="221" t="s">
        <v>3684</v>
      </c>
      <c r="C15955" s="222" t="s">
        <v>3685</v>
      </c>
      <c r="D15955" s="222" t="s">
        <v>162</v>
      </c>
      <c r="E15955" s="199" t="s">
        <v>163</v>
      </c>
      <c r="F15955" s="200" t="s">
        <v>5212</v>
      </c>
      <c r="G15955" s="200" t="s">
        <v>5213</v>
      </c>
      <c r="H15955" s="200" t="s">
        <v>52</v>
      </c>
      <c r="I15955" s="200">
        <v>45762</v>
      </c>
      <c r="J15955" s="143">
        <f t="shared" si="249"/>
        <v>45762</v>
      </c>
      <c r="K15955" s="202">
        <v>2</v>
      </c>
      <c r="L15955" s="285" t="s">
        <v>7336</v>
      </c>
      <c r="M15955" s="223"/>
      <c r="N15955" s="203">
        <v>1.9375</v>
      </c>
      <c r="O15955" s="222" t="s">
        <v>943</v>
      </c>
    </row>
    <row r="15956" spans="1:15" ht="29.25" customHeight="1">
      <c r="A15956" s="221" t="s">
        <v>2860</v>
      </c>
      <c r="B15956" s="221" t="s">
        <v>3684</v>
      </c>
      <c r="C15956" s="222" t="s">
        <v>3685</v>
      </c>
      <c r="D15956" s="222" t="s">
        <v>162</v>
      </c>
      <c r="E15956" s="199" t="s">
        <v>163</v>
      </c>
      <c r="F15956" s="200" t="s">
        <v>937</v>
      </c>
      <c r="G15956" s="200" t="s">
        <v>938</v>
      </c>
      <c r="H15956" s="200" t="s">
        <v>49</v>
      </c>
      <c r="I15956" s="200">
        <v>45763</v>
      </c>
      <c r="J15956" s="143">
        <f t="shared" si="249"/>
        <v>45763</v>
      </c>
      <c r="K15956" s="202">
        <v>6.5</v>
      </c>
      <c r="L15956" s="284" t="s">
        <v>7340</v>
      </c>
      <c r="M15956" s="223"/>
      <c r="N15956" s="203">
        <v>6.40625</v>
      </c>
      <c r="O15956" s="222" t="s">
        <v>942</v>
      </c>
    </row>
    <row r="15957" spans="1:15" ht="29.25" customHeight="1">
      <c r="A15957" s="221" t="s">
        <v>2860</v>
      </c>
      <c r="B15957" s="221" t="s">
        <v>3684</v>
      </c>
      <c r="C15957" s="222" t="s">
        <v>3685</v>
      </c>
      <c r="D15957" s="222" t="s">
        <v>162</v>
      </c>
      <c r="E15957" s="199" t="s">
        <v>163</v>
      </c>
      <c r="F15957" s="200" t="s">
        <v>6005</v>
      </c>
      <c r="G15957" s="200" t="s">
        <v>6006</v>
      </c>
      <c r="H15957" s="200" t="s">
        <v>6026</v>
      </c>
      <c r="I15957" s="200">
        <v>45763</v>
      </c>
      <c r="J15957" s="143">
        <f t="shared" si="249"/>
        <v>45763</v>
      </c>
      <c r="K15957" s="202">
        <v>1.5</v>
      </c>
      <c r="L15957" s="285" t="s">
        <v>7339</v>
      </c>
      <c r="M15957" s="223"/>
      <c r="N15957" s="203">
        <v>9.1875</v>
      </c>
      <c r="O15957" s="222" t="s">
        <v>942</v>
      </c>
    </row>
    <row r="15958" spans="1:15" ht="29.25" customHeight="1">
      <c r="A15958" s="221" t="s">
        <v>2860</v>
      </c>
      <c r="B15958" s="221" t="s">
        <v>3684</v>
      </c>
      <c r="C15958" s="222" t="s">
        <v>3685</v>
      </c>
      <c r="D15958" s="222" t="s">
        <v>162</v>
      </c>
      <c r="E15958" s="199" t="s">
        <v>178</v>
      </c>
      <c r="F15958" s="200"/>
      <c r="G15958" s="200"/>
      <c r="H15958" s="200"/>
      <c r="I15958" s="200">
        <v>45764</v>
      </c>
      <c r="J15958" s="143">
        <f t="shared" si="249"/>
        <v>45764</v>
      </c>
      <c r="K15958" s="202">
        <v>1</v>
      </c>
      <c r="L15958" s="284" t="s">
        <v>7543</v>
      </c>
      <c r="M15958" s="223"/>
      <c r="N15958" s="203"/>
      <c r="O15958" s="222" t="s">
        <v>326</v>
      </c>
    </row>
    <row r="15959" spans="1:15" ht="29.25" customHeight="1">
      <c r="A15959" s="221" t="s">
        <v>2860</v>
      </c>
      <c r="B15959" s="221" t="s">
        <v>3684</v>
      </c>
      <c r="C15959" s="222" t="s">
        <v>3685</v>
      </c>
      <c r="D15959" s="222" t="s">
        <v>162</v>
      </c>
      <c r="E15959" s="199" t="s">
        <v>179</v>
      </c>
      <c r="F15959" s="200"/>
      <c r="G15959" s="200"/>
      <c r="H15959" s="200"/>
      <c r="I15959" s="200">
        <v>45764</v>
      </c>
      <c r="J15959" s="143">
        <f t="shared" si="249"/>
        <v>45764</v>
      </c>
      <c r="K15959" s="202">
        <v>1.5</v>
      </c>
      <c r="L15959" s="284" t="s">
        <v>7545</v>
      </c>
      <c r="M15959" s="223"/>
      <c r="N15959" s="203"/>
      <c r="O15959" s="222" t="s">
        <v>326</v>
      </c>
    </row>
    <row r="15960" spans="1:15" ht="29.25" customHeight="1">
      <c r="A15960" s="221" t="s">
        <v>2860</v>
      </c>
      <c r="B15960" s="221" t="s">
        <v>3684</v>
      </c>
      <c r="C15960" s="222" t="s">
        <v>3685</v>
      </c>
      <c r="D15960" s="222" t="s">
        <v>162</v>
      </c>
      <c r="E15960" s="199" t="s">
        <v>163</v>
      </c>
      <c r="F15960" s="200" t="s">
        <v>937</v>
      </c>
      <c r="G15960" s="200" t="s">
        <v>938</v>
      </c>
      <c r="H15960" s="200" t="s">
        <v>4795</v>
      </c>
      <c r="I15960" s="200">
        <v>45764</v>
      </c>
      <c r="J15960" s="143">
        <f t="shared" si="249"/>
        <v>45764</v>
      </c>
      <c r="K15960" s="202">
        <v>2</v>
      </c>
      <c r="L15960" s="285" t="s">
        <v>7546</v>
      </c>
      <c r="M15960" s="223"/>
      <c r="N15960" s="203">
        <v>0.66666666666666696</v>
      </c>
      <c r="O15960" s="222" t="s">
        <v>941</v>
      </c>
    </row>
    <row r="15961" spans="1:15" ht="29.25" customHeight="1">
      <c r="A15961" s="221" t="s">
        <v>2860</v>
      </c>
      <c r="B15961" s="221" t="s">
        <v>3684</v>
      </c>
      <c r="C15961" s="222" t="s">
        <v>3685</v>
      </c>
      <c r="D15961" s="222" t="s">
        <v>162</v>
      </c>
      <c r="E15961" s="199" t="s">
        <v>163</v>
      </c>
      <c r="F15961" s="200" t="s">
        <v>6005</v>
      </c>
      <c r="G15961" s="200" t="s">
        <v>6006</v>
      </c>
      <c r="H15961" s="200" t="s">
        <v>6026</v>
      </c>
      <c r="I15961" s="200">
        <v>45764</v>
      </c>
      <c r="J15961" s="143">
        <f t="shared" si="249"/>
        <v>45764</v>
      </c>
      <c r="K15961" s="202">
        <v>3.5</v>
      </c>
      <c r="L15961" s="285" t="s">
        <v>7544</v>
      </c>
      <c r="M15961" s="223"/>
      <c r="N15961" s="203">
        <v>9.1875</v>
      </c>
      <c r="O15961" s="222" t="s">
        <v>942</v>
      </c>
    </row>
    <row r="15962" spans="1:15" ht="29.25" customHeight="1">
      <c r="A15962" s="221" t="s">
        <v>2860</v>
      </c>
      <c r="B15962" s="221" t="s">
        <v>3684</v>
      </c>
      <c r="C15962" s="222" t="s">
        <v>3685</v>
      </c>
      <c r="D15962" s="222" t="s">
        <v>162</v>
      </c>
      <c r="E15962" s="199" t="s">
        <v>171</v>
      </c>
      <c r="F15962" s="200"/>
      <c r="G15962" s="200"/>
      <c r="H15962" s="200"/>
      <c r="I15962" s="200">
        <v>45765</v>
      </c>
      <c r="J15962" s="143">
        <f t="shared" si="249"/>
        <v>45765</v>
      </c>
      <c r="K15962" s="202">
        <v>2</v>
      </c>
      <c r="L15962" s="284" t="s">
        <v>7547</v>
      </c>
      <c r="M15962" s="223"/>
      <c r="N15962" s="203"/>
      <c r="O15962" s="222" t="s">
        <v>326</v>
      </c>
    </row>
    <row r="15963" spans="1:15" ht="29.25" customHeight="1">
      <c r="A15963" s="221" t="s">
        <v>2860</v>
      </c>
      <c r="B15963" s="221" t="s">
        <v>3684</v>
      </c>
      <c r="C15963" s="222" t="s">
        <v>3685</v>
      </c>
      <c r="D15963" s="222" t="s">
        <v>162</v>
      </c>
      <c r="E15963" s="199" t="s">
        <v>163</v>
      </c>
      <c r="F15963" s="200" t="s">
        <v>937</v>
      </c>
      <c r="G15963" s="200" t="s">
        <v>938</v>
      </c>
      <c r="H15963" s="200"/>
      <c r="I15963" s="200">
        <v>45765</v>
      </c>
      <c r="J15963" s="143">
        <f t="shared" si="249"/>
        <v>45765</v>
      </c>
      <c r="K15963" s="202">
        <v>6</v>
      </c>
      <c r="L15963" s="284" t="s">
        <v>7548</v>
      </c>
      <c r="M15963" s="223"/>
      <c r="N15963" s="203"/>
      <c r="O15963" s="222" t="s">
        <v>326</v>
      </c>
    </row>
    <row r="15964" spans="1:15" ht="29.25" customHeight="1">
      <c r="A15964" s="221" t="s">
        <v>2860</v>
      </c>
      <c r="B15964" s="221" t="s">
        <v>3684</v>
      </c>
      <c r="C15964" s="222" t="s">
        <v>3685</v>
      </c>
      <c r="D15964" s="222" t="s">
        <v>162</v>
      </c>
      <c r="E15964" s="199" t="s">
        <v>163</v>
      </c>
      <c r="F15964" s="200" t="s">
        <v>937</v>
      </c>
      <c r="G15964" s="200" t="s">
        <v>938</v>
      </c>
      <c r="H15964" s="200" t="s">
        <v>49</v>
      </c>
      <c r="I15964" s="200">
        <v>45768</v>
      </c>
      <c r="J15964" s="143">
        <f t="shared" si="249"/>
        <v>45768</v>
      </c>
      <c r="K15964" s="202">
        <v>4.5</v>
      </c>
      <c r="L15964" s="284" t="s">
        <v>7549</v>
      </c>
      <c r="M15964" s="223"/>
      <c r="N15964" s="203">
        <v>6.40625</v>
      </c>
      <c r="O15964" s="222" t="s">
        <v>942</v>
      </c>
    </row>
    <row r="15965" spans="1:15" ht="29.25" customHeight="1">
      <c r="A15965" s="221" t="s">
        <v>2860</v>
      </c>
      <c r="B15965" s="221" t="s">
        <v>3684</v>
      </c>
      <c r="C15965" s="222" t="s">
        <v>3685</v>
      </c>
      <c r="D15965" s="222" t="s">
        <v>162</v>
      </c>
      <c r="E15965" s="199" t="s">
        <v>163</v>
      </c>
      <c r="F15965" s="200" t="s">
        <v>937</v>
      </c>
      <c r="G15965" s="200" t="s">
        <v>938</v>
      </c>
      <c r="H15965" s="200" t="s">
        <v>4799</v>
      </c>
      <c r="I15965" s="200">
        <v>45768</v>
      </c>
      <c r="J15965" s="143">
        <f t="shared" si="249"/>
        <v>45768</v>
      </c>
      <c r="K15965" s="202">
        <v>3.5</v>
      </c>
      <c r="L15965" s="284" t="s">
        <v>7550</v>
      </c>
      <c r="M15965" s="223"/>
      <c r="N15965" s="203">
        <v>0</v>
      </c>
      <c r="O15965" s="222" t="s">
        <v>326</v>
      </c>
    </row>
    <row r="15966" spans="1:15" ht="29.25" customHeight="1">
      <c r="A15966" s="221" t="s">
        <v>2860</v>
      </c>
      <c r="B15966" s="221" t="s">
        <v>3684</v>
      </c>
      <c r="C15966" s="222" t="s">
        <v>3685</v>
      </c>
      <c r="D15966" s="222" t="s">
        <v>162</v>
      </c>
      <c r="E15966" s="199" t="s">
        <v>163</v>
      </c>
      <c r="F15966" s="200" t="s">
        <v>937</v>
      </c>
      <c r="G15966" s="200" t="s">
        <v>938</v>
      </c>
      <c r="H15966" s="200" t="s">
        <v>49</v>
      </c>
      <c r="I15966" s="200">
        <v>45769</v>
      </c>
      <c r="J15966" s="143">
        <f t="shared" si="249"/>
        <v>45769</v>
      </c>
      <c r="K15966" s="202">
        <v>4</v>
      </c>
      <c r="L15966" s="285" t="s">
        <v>7552</v>
      </c>
      <c r="M15966" s="223"/>
      <c r="N15966" s="203">
        <v>6.40625</v>
      </c>
      <c r="O15966" s="222" t="s">
        <v>942</v>
      </c>
    </row>
    <row r="15967" spans="1:15" ht="29.25" customHeight="1">
      <c r="A15967" s="221" t="s">
        <v>2860</v>
      </c>
      <c r="B15967" s="221" t="s">
        <v>3684</v>
      </c>
      <c r="C15967" s="222" t="s">
        <v>3685</v>
      </c>
      <c r="D15967" s="222" t="s">
        <v>162</v>
      </c>
      <c r="E15967" s="199" t="s">
        <v>163</v>
      </c>
      <c r="F15967" s="200" t="s">
        <v>937</v>
      </c>
      <c r="G15967" s="200" t="s">
        <v>938</v>
      </c>
      <c r="H15967" s="200" t="s">
        <v>4799</v>
      </c>
      <c r="I15967" s="200">
        <v>45769</v>
      </c>
      <c r="J15967" s="143">
        <f t="shared" si="249"/>
        <v>45769</v>
      </c>
      <c r="K15967" s="202">
        <v>4</v>
      </c>
      <c r="L15967" s="284" t="s">
        <v>7551</v>
      </c>
      <c r="M15967" s="223"/>
      <c r="N15967" s="203">
        <v>0</v>
      </c>
      <c r="O15967" s="222" t="s">
        <v>326</v>
      </c>
    </row>
    <row r="15968" spans="1:15" ht="29.25" customHeight="1">
      <c r="A15968" s="221" t="s">
        <v>2860</v>
      </c>
      <c r="B15968" s="221" t="s">
        <v>3684</v>
      </c>
      <c r="C15968" s="222" t="s">
        <v>3685</v>
      </c>
      <c r="D15968" s="222" t="s">
        <v>162</v>
      </c>
      <c r="E15968" s="199" t="s">
        <v>163</v>
      </c>
      <c r="F15968" s="200" t="s">
        <v>937</v>
      </c>
      <c r="G15968" s="200" t="s">
        <v>938</v>
      </c>
      <c r="H15968" s="200" t="s">
        <v>49</v>
      </c>
      <c r="I15968" s="200">
        <v>45770</v>
      </c>
      <c r="J15968" s="143">
        <f t="shared" si="249"/>
        <v>45770</v>
      </c>
      <c r="K15968" s="202">
        <v>9</v>
      </c>
      <c r="L15968" s="284" t="s">
        <v>7553</v>
      </c>
      <c r="M15968" s="223"/>
      <c r="N15968" s="203">
        <v>6.40625</v>
      </c>
      <c r="O15968" s="222" t="s">
        <v>942</v>
      </c>
    </row>
    <row r="15969" spans="1:15" ht="29.25" customHeight="1">
      <c r="A15969" s="221" t="s">
        <v>2860</v>
      </c>
      <c r="B15969" s="221" t="s">
        <v>3684</v>
      </c>
      <c r="C15969" s="222" t="s">
        <v>3685</v>
      </c>
      <c r="D15969" s="222" t="s">
        <v>162</v>
      </c>
      <c r="E15969" s="199" t="s">
        <v>178</v>
      </c>
      <c r="F15969" s="200"/>
      <c r="G15969" s="200"/>
      <c r="H15969" s="200"/>
      <c r="I15969" s="200">
        <v>45771</v>
      </c>
      <c r="J15969" s="143">
        <f t="shared" si="249"/>
        <v>45771</v>
      </c>
      <c r="K15969" s="202">
        <v>1</v>
      </c>
      <c r="L15969" s="285" t="s">
        <v>7733</v>
      </c>
      <c r="M15969" s="223"/>
      <c r="N15969" s="203"/>
      <c r="O15969" s="222" t="s">
        <v>326</v>
      </c>
    </row>
    <row r="15970" spans="1:15" ht="29.25" customHeight="1">
      <c r="A15970" s="221" t="s">
        <v>2860</v>
      </c>
      <c r="B15970" s="221" t="s">
        <v>3684</v>
      </c>
      <c r="C15970" s="222" t="s">
        <v>3685</v>
      </c>
      <c r="D15970" s="222" t="s">
        <v>162</v>
      </c>
      <c r="E15970" s="199" t="s">
        <v>163</v>
      </c>
      <c r="F15970" s="200" t="s">
        <v>937</v>
      </c>
      <c r="G15970" s="200" t="s">
        <v>938</v>
      </c>
      <c r="H15970" s="200" t="s">
        <v>49</v>
      </c>
      <c r="I15970" s="200">
        <v>45771</v>
      </c>
      <c r="J15970" s="143">
        <f t="shared" si="249"/>
        <v>45771</v>
      </c>
      <c r="K15970" s="202">
        <v>1.5</v>
      </c>
      <c r="L15970" s="285" t="s">
        <v>7734</v>
      </c>
      <c r="M15970" s="223"/>
      <c r="N15970" s="203">
        <v>6.40625</v>
      </c>
      <c r="O15970" s="222" t="s">
        <v>942</v>
      </c>
    </row>
    <row r="15971" spans="1:15" ht="29.25" customHeight="1">
      <c r="A15971" s="221" t="s">
        <v>2860</v>
      </c>
      <c r="B15971" s="221" t="s">
        <v>3684</v>
      </c>
      <c r="C15971" s="222" t="s">
        <v>3685</v>
      </c>
      <c r="D15971" s="222" t="s">
        <v>162</v>
      </c>
      <c r="E15971" s="199" t="s">
        <v>163</v>
      </c>
      <c r="F15971" s="200" t="s">
        <v>937</v>
      </c>
      <c r="G15971" s="200" t="s">
        <v>938</v>
      </c>
      <c r="H15971" s="200" t="s">
        <v>4799</v>
      </c>
      <c r="I15971" s="200">
        <v>45771</v>
      </c>
      <c r="J15971" s="143">
        <f t="shared" si="249"/>
        <v>45771</v>
      </c>
      <c r="K15971" s="202">
        <v>2</v>
      </c>
      <c r="L15971" s="285" t="s">
        <v>7735</v>
      </c>
      <c r="M15971" s="223"/>
      <c r="N15971" s="203">
        <v>0</v>
      </c>
      <c r="O15971" s="222" t="s">
        <v>326</v>
      </c>
    </row>
    <row r="15972" spans="1:15" ht="29.25" customHeight="1">
      <c r="A15972" s="221" t="s">
        <v>2860</v>
      </c>
      <c r="B15972" s="221" t="s">
        <v>3684</v>
      </c>
      <c r="C15972" s="222" t="s">
        <v>3685</v>
      </c>
      <c r="D15972" s="222" t="s">
        <v>162</v>
      </c>
      <c r="E15972" s="199" t="s">
        <v>163</v>
      </c>
      <c r="F15972" s="200" t="s">
        <v>6005</v>
      </c>
      <c r="G15972" s="200" t="s">
        <v>6006</v>
      </c>
      <c r="H15972" s="200" t="s">
        <v>6026</v>
      </c>
      <c r="I15972" s="200">
        <v>45771</v>
      </c>
      <c r="J15972" s="143">
        <f t="shared" si="249"/>
        <v>45771</v>
      </c>
      <c r="K15972" s="202">
        <v>4.5</v>
      </c>
      <c r="L15972" s="285" t="s">
        <v>7732</v>
      </c>
      <c r="M15972" s="223"/>
      <c r="N15972" s="203">
        <v>9.1875</v>
      </c>
      <c r="O15972" s="222" t="s">
        <v>942</v>
      </c>
    </row>
    <row r="15973" spans="1:15" ht="29.25" customHeight="1">
      <c r="A15973" s="221" t="s">
        <v>2860</v>
      </c>
      <c r="B15973" s="221" t="s">
        <v>3684</v>
      </c>
      <c r="C15973" s="222" t="s">
        <v>3685</v>
      </c>
      <c r="D15973" s="222" t="s">
        <v>162</v>
      </c>
      <c r="E15973" s="199" t="s">
        <v>163</v>
      </c>
      <c r="F15973" s="200" t="s">
        <v>937</v>
      </c>
      <c r="G15973" s="200" t="s">
        <v>938</v>
      </c>
      <c r="H15973" s="200" t="s">
        <v>4799</v>
      </c>
      <c r="I15973" s="200">
        <v>45772</v>
      </c>
      <c r="J15973" s="143">
        <f t="shared" si="249"/>
        <v>45772</v>
      </c>
      <c r="K15973" s="202">
        <v>6</v>
      </c>
      <c r="L15973" s="284" t="s">
        <v>7736</v>
      </c>
      <c r="M15973" s="223"/>
      <c r="N15973" s="203">
        <v>0</v>
      </c>
      <c r="O15973" s="222" t="s">
        <v>326</v>
      </c>
    </row>
    <row r="15974" spans="1:15" ht="29.25" customHeight="1">
      <c r="A15974" s="221" t="s">
        <v>2860</v>
      </c>
      <c r="B15974" s="221" t="s">
        <v>3684</v>
      </c>
      <c r="C15974" s="222" t="s">
        <v>3685</v>
      </c>
      <c r="D15974" s="222" t="s">
        <v>162</v>
      </c>
      <c r="E15974" s="199" t="s">
        <v>163</v>
      </c>
      <c r="F15974" s="200" t="s">
        <v>6005</v>
      </c>
      <c r="G15974" s="200" t="s">
        <v>6006</v>
      </c>
      <c r="H15974" s="200" t="s">
        <v>6026</v>
      </c>
      <c r="I15974" s="200">
        <v>45772</v>
      </c>
      <c r="J15974" s="143">
        <f t="shared" si="249"/>
        <v>45772</v>
      </c>
      <c r="K15974" s="202">
        <v>2</v>
      </c>
      <c r="L15974" s="285" t="s">
        <v>7737</v>
      </c>
      <c r="M15974" s="223"/>
      <c r="N15974" s="203">
        <v>9.1875</v>
      </c>
      <c r="O15974" s="222" t="s">
        <v>942</v>
      </c>
    </row>
    <row r="15975" spans="1:15" ht="29.25" customHeight="1">
      <c r="A15975" s="221" t="s">
        <v>2860</v>
      </c>
      <c r="B15975" s="221" t="s">
        <v>3684</v>
      </c>
      <c r="C15975" s="222" t="s">
        <v>3685</v>
      </c>
      <c r="D15975" s="222" t="s">
        <v>162</v>
      </c>
      <c r="E15975" s="199" t="s">
        <v>178</v>
      </c>
      <c r="F15975" s="200"/>
      <c r="G15975" s="200"/>
      <c r="H15975" s="200"/>
      <c r="I15975" s="200">
        <v>45775</v>
      </c>
      <c r="J15975" s="143">
        <f t="shared" si="249"/>
        <v>45775</v>
      </c>
      <c r="K15975" s="202">
        <v>1.5</v>
      </c>
      <c r="L15975" s="284" t="s">
        <v>7739</v>
      </c>
      <c r="M15975" s="223"/>
      <c r="N15975" s="203"/>
      <c r="O15975" s="222" t="s">
        <v>326</v>
      </c>
    </row>
    <row r="15976" spans="1:15" ht="29.25" customHeight="1">
      <c r="A15976" s="221" t="s">
        <v>2860</v>
      </c>
      <c r="B15976" s="221" t="s">
        <v>3684</v>
      </c>
      <c r="C15976" s="222" t="s">
        <v>3685</v>
      </c>
      <c r="D15976" s="222" t="s">
        <v>162</v>
      </c>
      <c r="E15976" s="199" t="s">
        <v>163</v>
      </c>
      <c r="F15976" s="200" t="s">
        <v>6005</v>
      </c>
      <c r="G15976" s="200" t="s">
        <v>6006</v>
      </c>
      <c r="H15976" s="200" t="s">
        <v>6026</v>
      </c>
      <c r="I15976" s="200">
        <v>45775</v>
      </c>
      <c r="J15976" s="143">
        <f t="shared" si="249"/>
        <v>45775</v>
      </c>
      <c r="K15976" s="202">
        <v>7</v>
      </c>
      <c r="L15976" s="285" t="s">
        <v>7738</v>
      </c>
      <c r="M15976" s="223"/>
      <c r="N15976" s="203">
        <v>9.1875</v>
      </c>
      <c r="O15976" s="222" t="s">
        <v>942</v>
      </c>
    </row>
    <row r="15977" spans="1:15" ht="29.25" customHeight="1">
      <c r="A15977" s="221" t="s">
        <v>2860</v>
      </c>
      <c r="B15977" s="221" t="s">
        <v>3684</v>
      </c>
      <c r="C15977" s="222" t="s">
        <v>3685</v>
      </c>
      <c r="D15977" s="222" t="s">
        <v>162</v>
      </c>
      <c r="E15977" s="199" t="s">
        <v>163</v>
      </c>
      <c r="F15977" s="200" t="s">
        <v>937</v>
      </c>
      <c r="G15977" s="200" t="s">
        <v>938</v>
      </c>
      <c r="H15977" s="200" t="s">
        <v>4799</v>
      </c>
      <c r="I15977" s="200">
        <v>45776</v>
      </c>
      <c r="J15977" s="143">
        <f t="shared" si="249"/>
        <v>45776</v>
      </c>
      <c r="K15977" s="202">
        <v>1.5</v>
      </c>
      <c r="L15977" s="284" t="s">
        <v>7741</v>
      </c>
      <c r="M15977" s="223"/>
      <c r="N15977" s="203">
        <v>0</v>
      </c>
      <c r="O15977" s="222" t="s">
        <v>326</v>
      </c>
    </row>
    <row r="15978" spans="1:15" ht="29.25" customHeight="1">
      <c r="A15978" s="221" t="s">
        <v>2860</v>
      </c>
      <c r="B15978" s="221" t="s">
        <v>3684</v>
      </c>
      <c r="C15978" s="222" t="s">
        <v>3685</v>
      </c>
      <c r="D15978" s="222" t="s">
        <v>162</v>
      </c>
      <c r="E15978" s="199" t="s">
        <v>163</v>
      </c>
      <c r="F15978" s="200" t="s">
        <v>6005</v>
      </c>
      <c r="G15978" s="200" t="s">
        <v>6006</v>
      </c>
      <c r="H15978" s="200" t="s">
        <v>6026</v>
      </c>
      <c r="I15978" s="200">
        <v>45776</v>
      </c>
      <c r="J15978" s="143">
        <f t="shared" si="249"/>
        <v>45776</v>
      </c>
      <c r="K15978" s="202">
        <v>6.5</v>
      </c>
      <c r="L15978" s="284" t="s">
        <v>7740</v>
      </c>
      <c r="M15978" s="223"/>
      <c r="N15978" s="203">
        <v>9.1875</v>
      </c>
      <c r="O15978" s="222" t="s">
        <v>942</v>
      </c>
    </row>
    <row r="15979" spans="1:15" ht="29.25" customHeight="1">
      <c r="A15979" s="221" t="s">
        <v>2860</v>
      </c>
      <c r="B15979" s="221" t="s">
        <v>3684</v>
      </c>
      <c r="C15979" s="222" t="s">
        <v>3685</v>
      </c>
      <c r="D15979" s="222" t="s">
        <v>162</v>
      </c>
      <c r="E15979" s="199" t="s">
        <v>163</v>
      </c>
      <c r="F15979" s="200" t="s">
        <v>937</v>
      </c>
      <c r="G15979" s="200" t="s">
        <v>938</v>
      </c>
      <c r="H15979" s="200" t="s">
        <v>49</v>
      </c>
      <c r="I15979" s="200">
        <v>45777</v>
      </c>
      <c r="J15979" s="143">
        <f t="shared" si="249"/>
        <v>45777</v>
      </c>
      <c r="K15979" s="202">
        <v>4</v>
      </c>
      <c r="L15979" s="284" t="s">
        <v>7742</v>
      </c>
      <c r="M15979" s="223"/>
      <c r="N15979" s="203">
        <v>6.40625</v>
      </c>
      <c r="O15979" s="222" t="s">
        <v>942</v>
      </c>
    </row>
    <row r="15980" spans="1:15" ht="29.25" customHeight="1">
      <c r="A15980" s="221" t="s">
        <v>2860</v>
      </c>
      <c r="B15980" s="221" t="s">
        <v>3684</v>
      </c>
      <c r="C15980" s="222" t="s">
        <v>3685</v>
      </c>
      <c r="D15980" s="222" t="s">
        <v>162</v>
      </c>
      <c r="E15980" s="199" t="s">
        <v>163</v>
      </c>
      <c r="F15980" s="200" t="s">
        <v>6005</v>
      </c>
      <c r="G15980" s="200" t="s">
        <v>6006</v>
      </c>
      <c r="H15980" s="200" t="s">
        <v>6026</v>
      </c>
      <c r="I15980" s="200">
        <v>45777</v>
      </c>
      <c r="J15980" s="143">
        <f t="shared" si="249"/>
        <v>45777</v>
      </c>
      <c r="K15980" s="202">
        <v>4</v>
      </c>
      <c r="L15980" s="284" t="s">
        <v>7743</v>
      </c>
      <c r="M15980" s="223"/>
      <c r="N15980" s="203">
        <v>9.1875</v>
      </c>
      <c r="O15980" s="222" t="s">
        <v>942</v>
      </c>
    </row>
    <row r="15981" spans="1:15" ht="29.25" customHeight="1">
      <c r="A15981" s="221" t="s">
        <v>2860</v>
      </c>
      <c r="B15981" s="221" t="s">
        <v>3684</v>
      </c>
      <c r="C15981" s="222" t="s">
        <v>3685</v>
      </c>
      <c r="D15981" s="222" t="s">
        <v>162</v>
      </c>
      <c r="E15981" s="199" t="s">
        <v>165</v>
      </c>
      <c r="F15981" s="200"/>
      <c r="G15981" s="200"/>
      <c r="H15981" s="200"/>
      <c r="I15981" s="200">
        <v>45778</v>
      </c>
      <c r="J15981" s="143">
        <f t="shared" si="249"/>
        <v>45778</v>
      </c>
      <c r="K15981" s="202">
        <v>8</v>
      </c>
      <c r="L15981" s="285" t="s">
        <v>7884</v>
      </c>
      <c r="M15981" s="223"/>
      <c r="N15981" s="203"/>
      <c r="O15981" s="222" t="s">
        <v>326</v>
      </c>
    </row>
    <row r="15982" spans="1:15" ht="29.25" customHeight="1">
      <c r="A15982" s="221" t="s">
        <v>2860</v>
      </c>
      <c r="B15982" s="221" t="s">
        <v>3684</v>
      </c>
      <c r="C15982" s="222" t="s">
        <v>3685</v>
      </c>
      <c r="D15982" s="222" t="s">
        <v>162</v>
      </c>
      <c r="E15982" s="199" t="s">
        <v>163</v>
      </c>
      <c r="F15982" s="200" t="s">
        <v>937</v>
      </c>
      <c r="G15982" s="200" t="s">
        <v>938</v>
      </c>
      <c r="H15982" s="200" t="s">
        <v>4799</v>
      </c>
      <c r="I15982" s="200">
        <v>45779</v>
      </c>
      <c r="J15982" s="143">
        <f t="shared" si="249"/>
        <v>45779</v>
      </c>
      <c r="K15982" s="202">
        <v>1</v>
      </c>
      <c r="L15982" s="285" t="s">
        <v>7885</v>
      </c>
      <c r="M15982" s="223"/>
      <c r="N15982" s="203">
        <v>0</v>
      </c>
      <c r="O15982" s="222" t="s">
        <v>326</v>
      </c>
    </row>
    <row r="15983" spans="1:15" ht="29.25" customHeight="1">
      <c r="A15983" s="221" t="s">
        <v>2860</v>
      </c>
      <c r="B15983" s="221" t="s">
        <v>3684</v>
      </c>
      <c r="C15983" s="222" t="s">
        <v>3685</v>
      </c>
      <c r="D15983" s="222" t="s">
        <v>162</v>
      </c>
      <c r="E15983" s="199" t="s">
        <v>163</v>
      </c>
      <c r="F15983" s="200" t="s">
        <v>6005</v>
      </c>
      <c r="G15983" s="200" t="s">
        <v>6006</v>
      </c>
      <c r="H15983" s="200" t="s">
        <v>6026</v>
      </c>
      <c r="I15983" s="200">
        <v>45779</v>
      </c>
      <c r="J15983" s="143">
        <f t="shared" si="249"/>
        <v>45779</v>
      </c>
      <c r="K15983" s="202">
        <v>7</v>
      </c>
      <c r="L15983" s="284" t="s">
        <v>7886</v>
      </c>
      <c r="M15983" s="223"/>
      <c r="N15983" s="203">
        <v>9.1875</v>
      </c>
      <c r="O15983" s="222" t="s">
        <v>942</v>
      </c>
    </row>
    <row r="15984" spans="1:15" ht="29.25" customHeight="1">
      <c r="A15984" s="221" t="s">
        <v>2860</v>
      </c>
      <c r="B15984" s="221" t="s">
        <v>3684</v>
      </c>
      <c r="C15984" s="222" t="s">
        <v>3685</v>
      </c>
      <c r="D15984" s="222" t="s">
        <v>162</v>
      </c>
      <c r="E15984" s="199" t="s">
        <v>171</v>
      </c>
      <c r="F15984" s="200"/>
      <c r="G15984" s="200"/>
      <c r="H15984" s="200"/>
      <c r="I15984" s="200">
        <v>45782</v>
      </c>
      <c r="J15984" s="143">
        <f t="shared" si="249"/>
        <v>45782</v>
      </c>
      <c r="K15984" s="202">
        <v>3.5</v>
      </c>
      <c r="L15984" s="285" t="s">
        <v>7888</v>
      </c>
      <c r="M15984" s="223"/>
      <c r="N15984" s="203"/>
      <c r="O15984" s="222" t="s">
        <v>326</v>
      </c>
    </row>
    <row r="15985" spans="1:15" ht="29.25" customHeight="1">
      <c r="A15985" s="221" t="s">
        <v>2860</v>
      </c>
      <c r="B15985" s="221" t="s">
        <v>3684</v>
      </c>
      <c r="C15985" s="222" t="s">
        <v>3685</v>
      </c>
      <c r="D15985" s="222" t="s">
        <v>162</v>
      </c>
      <c r="E15985" s="199" t="s">
        <v>163</v>
      </c>
      <c r="F15985" s="200" t="s">
        <v>937</v>
      </c>
      <c r="G15985" s="200" t="s">
        <v>938</v>
      </c>
      <c r="H15985" s="200" t="s">
        <v>4799</v>
      </c>
      <c r="I15985" s="200">
        <v>45782</v>
      </c>
      <c r="J15985" s="143">
        <f t="shared" si="249"/>
        <v>45782</v>
      </c>
      <c r="K15985" s="202">
        <v>1.5</v>
      </c>
      <c r="L15985" s="285" t="s">
        <v>7889</v>
      </c>
      <c r="M15985" s="223"/>
      <c r="N15985" s="203">
        <v>0</v>
      </c>
      <c r="O15985" s="222" t="s">
        <v>326</v>
      </c>
    </row>
    <row r="15986" spans="1:15" ht="29.25" customHeight="1">
      <c r="A15986" s="221" t="s">
        <v>2860</v>
      </c>
      <c r="B15986" s="221" t="s">
        <v>3684</v>
      </c>
      <c r="C15986" s="222" t="s">
        <v>3685</v>
      </c>
      <c r="D15986" s="222" t="s">
        <v>162</v>
      </c>
      <c r="E15986" s="199" t="s">
        <v>163</v>
      </c>
      <c r="F15986" s="200" t="s">
        <v>6005</v>
      </c>
      <c r="G15986" s="200" t="s">
        <v>6006</v>
      </c>
      <c r="H15986" s="200" t="s">
        <v>6026</v>
      </c>
      <c r="I15986" s="200">
        <v>45782</v>
      </c>
      <c r="J15986" s="143">
        <f t="shared" si="249"/>
        <v>45782</v>
      </c>
      <c r="K15986" s="202">
        <v>3</v>
      </c>
      <c r="L15986" s="284" t="s">
        <v>7887</v>
      </c>
      <c r="M15986" s="223"/>
      <c r="N15986" s="203">
        <v>9.1875</v>
      </c>
      <c r="O15986" s="222" t="s">
        <v>942</v>
      </c>
    </row>
    <row r="15987" spans="1:15" ht="29.25" customHeight="1">
      <c r="A15987" s="221" t="s">
        <v>2860</v>
      </c>
      <c r="B15987" s="221" t="s">
        <v>3684</v>
      </c>
      <c r="C15987" s="222" t="s">
        <v>3685</v>
      </c>
      <c r="D15987" s="222" t="s">
        <v>162</v>
      </c>
      <c r="E15987" s="199" t="s">
        <v>171</v>
      </c>
      <c r="F15987" s="200"/>
      <c r="G15987" s="200"/>
      <c r="H15987" s="200"/>
      <c r="I15987" s="200">
        <v>45783</v>
      </c>
      <c r="J15987" s="143">
        <f t="shared" si="249"/>
        <v>45783</v>
      </c>
      <c r="K15987" s="202">
        <v>8</v>
      </c>
      <c r="L15987" s="284" t="s">
        <v>7890</v>
      </c>
      <c r="M15987" s="223"/>
      <c r="N15987" s="203"/>
      <c r="O15987" s="222" t="s">
        <v>326</v>
      </c>
    </row>
    <row r="15988" spans="1:15" ht="29.25" customHeight="1">
      <c r="A15988" s="221" t="s">
        <v>2860</v>
      </c>
      <c r="B15988" s="221" t="s">
        <v>3684</v>
      </c>
      <c r="C15988" s="222" t="s">
        <v>3685</v>
      </c>
      <c r="D15988" s="222" t="s">
        <v>162</v>
      </c>
      <c r="E15988" s="199" t="s">
        <v>171</v>
      </c>
      <c r="F15988" s="200"/>
      <c r="G15988" s="200"/>
      <c r="H15988" s="200"/>
      <c r="I15988" s="200">
        <v>45784</v>
      </c>
      <c r="J15988" s="143">
        <f t="shared" si="249"/>
        <v>45784</v>
      </c>
      <c r="K15988" s="202">
        <v>1.5</v>
      </c>
      <c r="L15988" s="285" t="s">
        <v>7891</v>
      </c>
      <c r="M15988" s="223"/>
      <c r="N15988" s="203"/>
      <c r="O15988" s="222" t="s">
        <v>326</v>
      </c>
    </row>
    <row r="15989" spans="1:15" ht="29.25" customHeight="1">
      <c r="A15989" s="221" t="s">
        <v>2860</v>
      </c>
      <c r="B15989" s="221" t="s">
        <v>3684</v>
      </c>
      <c r="C15989" s="222" t="s">
        <v>3685</v>
      </c>
      <c r="D15989" s="222" t="s">
        <v>162</v>
      </c>
      <c r="E15989" s="199" t="s">
        <v>163</v>
      </c>
      <c r="F15989" s="200" t="s">
        <v>2241</v>
      </c>
      <c r="G15989" s="200" t="s">
        <v>2242</v>
      </c>
      <c r="H15989" s="200" t="s">
        <v>52</v>
      </c>
      <c r="I15989" s="200">
        <v>45784</v>
      </c>
      <c r="J15989" s="143">
        <f t="shared" si="249"/>
        <v>45784</v>
      </c>
      <c r="K15989" s="202">
        <v>5</v>
      </c>
      <c r="L15989" s="285" t="s">
        <v>7893</v>
      </c>
      <c r="M15989" s="223"/>
      <c r="N15989" s="203">
        <v>1.3958333333333299</v>
      </c>
      <c r="O15989" s="222" t="s">
        <v>993</v>
      </c>
    </row>
    <row r="15990" spans="1:15" ht="29.25" customHeight="1">
      <c r="A15990" s="221" t="s">
        <v>2860</v>
      </c>
      <c r="B15990" s="221" t="s">
        <v>3684</v>
      </c>
      <c r="C15990" s="222" t="s">
        <v>3685</v>
      </c>
      <c r="D15990" s="222" t="s">
        <v>162</v>
      </c>
      <c r="E15990" s="199" t="s">
        <v>163</v>
      </c>
      <c r="F15990" s="200" t="s">
        <v>6005</v>
      </c>
      <c r="G15990" s="200" t="s">
        <v>6006</v>
      </c>
      <c r="H15990" s="200" t="s">
        <v>6026</v>
      </c>
      <c r="I15990" s="200">
        <v>45784</v>
      </c>
      <c r="J15990" s="143">
        <f t="shared" si="249"/>
        <v>45784</v>
      </c>
      <c r="K15990" s="202">
        <v>1.5</v>
      </c>
      <c r="L15990" s="284" t="s">
        <v>7892</v>
      </c>
      <c r="M15990" s="223"/>
      <c r="N15990" s="203">
        <v>9.1875</v>
      </c>
      <c r="O15990" s="222" t="s">
        <v>942</v>
      </c>
    </row>
    <row r="15991" spans="1:15" ht="29.25" customHeight="1">
      <c r="A15991" s="221" t="s">
        <v>2860</v>
      </c>
      <c r="B15991" s="221" t="s">
        <v>3684</v>
      </c>
      <c r="C15991" s="222" t="s">
        <v>3685</v>
      </c>
      <c r="D15991" s="222" t="s">
        <v>162</v>
      </c>
      <c r="E15991" s="199" t="s">
        <v>178</v>
      </c>
      <c r="F15991" s="200"/>
      <c r="G15991" s="200"/>
      <c r="H15991" s="200"/>
      <c r="I15991" s="200">
        <v>45785</v>
      </c>
      <c r="J15991" s="143">
        <f t="shared" si="249"/>
        <v>45785</v>
      </c>
      <c r="K15991" s="202">
        <v>1</v>
      </c>
      <c r="L15991" s="284" t="s">
        <v>8125</v>
      </c>
      <c r="M15991" s="223"/>
      <c r="N15991" s="203"/>
      <c r="O15991" s="222" t="s">
        <v>326</v>
      </c>
    </row>
    <row r="15992" spans="1:15" ht="29.25" customHeight="1">
      <c r="A15992" s="221" t="s">
        <v>2860</v>
      </c>
      <c r="B15992" s="221" t="s">
        <v>3684</v>
      </c>
      <c r="C15992" s="222" t="s">
        <v>3685</v>
      </c>
      <c r="D15992" s="222" t="s">
        <v>162</v>
      </c>
      <c r="E15992" s="199" t="s">
        <v>171</v>
      </c>
      <c r="F15992" s="200"/>
      <c r="G15992" s="200"/>
      <c r="H15992" s="200"/>
      <c r="I15992" s="200">
        <v>45785</v>
      </c>
      <c r="J15992" s="143">
        <f t="shared" si="249"/>
        <v>45785</v>
      </c>
      <c r="K15992" s="202">
        <v>3</v>
      </c>
      <c r="L15992" s="285" t="s">
        <v>8126</v>
      </c>
      <c r="M15992" s="223"/>
      <c r="N15992" s="203"/>
      <c r="O15992" s="222" t="s">
        <v>326</v>
      </c>
    </row>
    <row r="15993" spans="1:15" ht="29.25" customHeight="1">
      <c r="A15993" s="221" t="s">
        <v>2860</v>
      </c>
      <c r="B15993" s="221" t="s">
        <v>3684</v>
      </c>
      <c r="C15993" s="222" t="s">
        <v>3685</v>
      </c>
      <c r="D15993" s="222" t="s">
        <v>162</v>
      </c>
      <c r="E15993" s="199" t="s">
        <v>163</v>
      </c>
      <c r="F15993" s="200" t="s">
        <v>2241</v>
      </c>
      <c r="G15993" s="200" t="s">
        <v>2242</v>
      </c>
      <c r="H15993" s="200" t="s">
        <v>52</v>
      </c>
      <c r="I15993" s="200">
        <v>45785</v>
      </c>
      <c r="J15993" s="143">
        <f t="shared" si="249"/>
        <v>45785</v>
      </c>
      <c r="K15993" s="202">
        <v>4</v>
      </c>
      <c r="L15993" s="285" t="s">
        <v>8124</v>
      </c>
      <c r="M15993" s="223"/>
      <c r="N15993" s="203">
        <v>1.3958333333333299</v>
      </c>
      <c r="O15993" s="222" t="s">
        <v>993</v>
      </c>
    </row>
    <row r="15994" spans="1:15" ht="29.25" customHeight="1">
      <c r="A15994" s="221" t="s">
        <v>2860</v>
      </c>
      <c r="B15994" s="221" t="s">
        <v>3684</v>
      </c>
      <c r="C15994" s="222" t="s">
        <v>3685</v>
      </c>
      <c r="D15994" s="222" t="s">
        <v>162</v>
      </c>
      <c r="E15994" s="199" t="s">
        <v>163</v>
      </c>
      <c r="F15994" s="200" t="s">
        <v>937</v>
      </c>
      <c r="G15994" s="200" t="s">
        <v>938</v>
      </c>
      <c r="H15994" s="200" t="s">
        <v>39</v>
      </c>
      <c r="I15994" s="200">
        <v>45786</v>
      </c>
      <c r="J15994" s="143">
        <f t="shared" si="249"/>
        <v>45786</v>
      </c>
      <c r="K15994" s="202">
        <v>2.5</v>
      </c>
      <c r="L15994" s="285" t="s">
        <v>8127</v>
      </c>
      <c r="M15994" s="223"/>
      <c r="N15994" s="203">
        <v>1.3333333333333299</v>
      </c>
      <c r="O15994" s="222" t="s">
        <v>969</v>
      </c>
    </row>
    <row r="15995" spans="1:15" ht="29.25" customHeight="1">
      <c r="A15995" s="221" t="s">
        <v>2860</v>
      </c>
      <c r="B15995" s="221" t="s">
        <v>3684</v>
      </c>
      <c r="C15995" s="222" t="s">
        <v>3685</v>
      </c>
      <c r="D15995" s="222" t="s">
        <v>162</v>
      </c>
      <c r="E15995" s="199" t="s">
        <v>163</v>
      </c>
      <c r="F15995" s="200" t="s">
        <v>2241</v>
      </c>
      <c r="G15995" s="200" t="s">
        <v>2242</v>
      </c>
      <c r="H15995" s="200" t="s">
        <v>52</v>
      </c>
      <c r="I15995" s="200">
        <v>45786</v>
      </c>
      <c r="J15995" s="143">
        <f t="shared" si="249"/>
        <v>45786</v>
      </c>
      <c r="K15995" s="202">
        <v>6.5</v>
      </c>
      <c r="L15995" s="285" t="s">
        <v>8128</v>
      </c>
      <c r="M15995" s="223"/>
      <c r="N15995" s="203">
        <v>1.3958333333333299</v>
      </c>
      <c r="O15995" s="222" t="s">
        <v>993</v>
      </c>
    </row>
    <row r="15996" spans="1:15" ht="29.25" customHeight="1">
      <c r="A15996" s="221" t="s">
        <v>2860</v>
      </c>
      <c r="B15996" s="221" t="s">
        <v>3684</v>
      </c>
      <c r="C15996" s="222" t="s">
        <v>3685</v>
      </c>
      <c r="D15996" s="222" t="s">
        <v>162</v>
      </c>
      <c r="E15996" s="199" t="s">
        <v>171</v>
      </c>
      <c r="F15996" s="200"/>
      <c r="G15996" s="200"/>
      <c r="H15996" s="200"/>
      <c r="I15996" s="200">
        <v>45789</v>
      </c>
      <c r="J15996" s="143">
        <f t="shared" si="249"/>
        <v>45789</v>
      </c>
      <c r="K15996" s="202">
        <v>3</v>
      </c>
      <c r="L15996" s="284" t="s">
        <v>8130</v>
      </c>
      <c r="M15996" s="223"/>
      <c r="N15996" s="203"/>
      <c r="O15996" s="222" t="s">
        <v>326</v>
      </c>
    </row>
    <row r="15997" spans="1:15" ht="29.25" customHeight="1">
      <c r="A15997" s="221" t="s">
        <v>2860</v>
      </c>
      <c r="B15997" s="221" t="s">
        <v>3684</v>
      </c>
      <c r="C15997" s="222" t="s">
        <v>3685</v>
      </c>
      <c r="D15997" s="222" t="s">
        <v>162</v>
      </c>
      <c r="E15997" s="199" t="s">
        <v>163</v>
      </c>
      <c r="F15997" s="200" t="s">
        <v>6005</v>
      </c>
      <c r="G15997" s="200" t="s">
        <v>6006</v>
      </c>
      <c r="H15997" s="200" t="s">
        <v>6026</v>
      </c>
      <c r="I15997" s="200">
        <v>45789</v>
      </c>
      <c r="J15997" s="143">
        <f t="shared" si="249"/>
        <v>45789</v>
      </c>
      <c r="K15997" s="202">
        <v>5</v>
      </c>
      <c r="L15997" s="284" t="s">
        <v>8129</v>
      </c>
      <c r="M15997" s="223"/>
      <c r="N15997" s="203">
        <v>9.1875</v>
      </c>
      <c r="O15997" s="222" t="s">
        <v>942</v>
      </c>
    </row>
    <row r="15998" spans="1:15" ht="29.25" customHeight="1">
      <c r="A15998" s="221" t="s">
        <v>2860</v>
      </c>
      <c r="B15998" s="221" t="s">
        <v>3684</v>
      </c>
      <c r="C15998" s="222" t="s">
        <v>3685</v>
      </c>
      <c r="D15998" s="222" t="s">
        <v>162</v>
      </c>
      <c r="E15998" s="199" t="s">
        <v>163</v>
      </c>
      <c r="F15998" s="200" t="s">
        <v>2241</v>
      </c>
      <c r="G15998" s="200" t="s">
        <v>2242</v>
      </c>
      <c r="H15998" s="200" t="s">
        <v>52</v>
      </c>
      <c r="I15998" s="200">
        <v>45790</v>
      </c>
      <c r="J15998" s="143">
        <f t="shared" si="249"/>
        <v>45790</v>
      </c>
      <c r="K15998" s="202">
        <v>1</v>
      </c>
      <c r="L15998" s="285" t="s">
        <v>8132</v>
      </c>
      <c r="M15998" s="223"/>
      <c r="N15998" s="203">
        <v>1.3958333333333299</v>
      </c>
      <c r="O15998" s="222" t="s">
        <v>993</v>
      </c>
    </row>
    <row r="15999" spans="1:15" ht="29.25" customHeight="1">
      <c r="A15999" s="221" t="s">
        <v>2860</v>
      </c>
      <c r="B15999" s="221" t="s">
        <v>3684</v>
      </c>
      <c r="C15999" s="222" t="s">
        <v>3685</v>
      </c>
      <c r="D15999" s="222" t="s">
        <v>162</v>
      </c>
      <c r="E15999" s="199" t="s">
        <v>163</v>
      </c>
      <c r="F15999" s="200" t="s">
        <v>6005</v>
      </c>
      <c r="G15999" s="200" t="s">
        <v>6006</v>
      </c>
      <c r="H15999" s="200" t="s">
        <v>6026</v>
      </c>
      <c r="I15999" s="200">
        <v>45790</v>
      </c>
      <c r="J15999" s="143">
        <f t="shared" si="249"/>
        <v>45790</v>
      </c>
      <c r="K15999" s="202">
        <v>7</v>
      </c>
      <c r="L15999" s="284" t="s">
        <v>8131</v>
      </c>
      <c r="M15999" s="223"/>
      <c r="N15999" s="203">
        <v>9.1875</v>
      </c>
      <c r="O15999" s="222" t="s">
        <v>942</v>
      </c>
    </row>
    <row r="16000" spans="1:15" ht="29.25" customHeight="1">
      <c r="A16000" s="221" t="s">
        <v>2860</v>
      </c>
      <c r="B16000" s="221" t="s">
        <v>3684</v>
      </c>
      <c r="C16000" s="222" t="s">
        <v>3685</v>
      </c>
      <c r="D16000" s="222" t="s">
        <v>162</v>
      </c>
      <c r="E16000" s="199" t="s">
        <v>171</v>
      </c>
      <c r="F16000" s="200"/>
      <c r="G16000" s="200"/>
      <c r="H16000" s="200"/>
      <c r="I16000" s="200">
        <v>45791</v>
      </c>
      <c r="J16000" s="143">
        <f t="shared" si="249"/>
        <v>45791</v>
      </c>
      <c r="K16000" s="202">
        <v>6.5</v>
      </c>
      <c r="L16000" s="284" t="s">
        <v>8134</v>
      </c>
      <c r="M16000" s="223"/>
      <c r="N16000" s="203"/>
      <c r="O16000" s="222" t="s">
        <v>326</v>
      </c>
    </row>
    <row r="16001" spans="1:15" ht="29.25" customHeight="1">
      <c r="A16001" s="221" t="s">
        <v>2860</v>
      </c>
      <c r="B16001" s="221" t="s">
        <v>3684</v>
      </c>
      <c r="C16001" s="222" t="s">
        <v>3685</v>
      </c>
      <c r="D16001" s="222" t="s">
        <v>162</v>
      </c>
      <c r="E16001" s="199" t="s">
        <v>163</v>
      </c>
      <c r="F16001" s="200" t="s">
        <v>937</v>
      </c>
      <c r="G16001" s="200" t="s">
        <v>938</v>
      </c>
      <c r="H16001" s="200" t="s">
        <v>39</v>
      </c>
      <c r="I16001" s="200">
        <v>45791</v>
      </c>
      <c r="J16001" s="143">
        <f t="shared" si="249"/>
        <v>45791</v>
      </c>
      <c r="K16001" s="202">
        <v>2</v>
      </c>
      <c r="L16001" s="285" t="s">
        <v>8133</v>
      </c>
      <c r="M16001" s="223"/>
      <c r="N16001" s="203">
        <v>1.3333333333333299</v>
      </c>
      <c r="O16001" s="222" t="s">
        <v>969</v>
      </c>
    </row>
    <row r="16002" spans="1:15" ht="29.25" customHeight="1">
      <c r="A16002" s="221" t="s">
        <v>2860</v>
      </c>
      <c r="B16002" s="221" t="s">
        <v>3684</v>
      </c>
      <c r="C16002" s="222" t="s">
        <v>3685</v>
      </c>
      <c r="D16002" s="222" t="s">
        <v>162</v>
      </c>
      <c r="E16002" s="199" t="s">
        <v>171</v>
      </c>
      <c r="F16002" s="200"/>
      <c r="G16002" s="200"/>
      <c r="H16002" s="200"/>
      <c r="I16002" s="200">
        <v>45792</v>
      </c>
      <c r="J16002" s="143">
        <f t="shared" si="249"/>
        <v>45792</v>
      </c>
      <c r="K16002" s="202">
        <v>5</v>
      </c>
      <c r="L16002" s="285" t="s">
        <v>8333</v>
      </c>
      <c r="M16002" s="223"/>
      <c r="N16002" s="203"/>
      <c r="O16002" s="222" t="s">
        <v>326</v>
      </c>
    </row>
    <row r="16003" spans="1:15" ht="29.25" customHeight="1">
      <c r="A16003" s="221" t="s">
        <v>2860</v>
      </c>
      <c r="B16003" s="221" t="s">
        <v>3684</v>
      </c>
      <c r="C16003" s="222" t="s">
        <v>3685</v>
      </c>
      <c r="D16003" s="222" t="s">
        <v>162</v>
      </c>
      <c r="E16003" s="199" t="s">
        <v>178</v>
      </c>
      <c r="F16003" s="200"/>
      <c r="G16003" s="200"/>
      <c r="H16003" s="200"/>
      <c r="I16003" s="200">
        <v>45792</v>
      </c>
      <c r="J16003" s="143">
        <f t="shared" ref="J16003:J16066" si="250">I16003</f>
        <v>45792</v>
      </c>
      <c r="K16003" s="202">
        <v>0.5</v>
      </c>
      <c r="L16003" s="284" t="s">
        <v>8335</v>
      </c>
      <c r="M16003" s="223"/>
      <c r="N16003" s="203"/>
      <c r="O16003" s="222" t="s">
        <v>326</v>
      </c>
    </row>
    <row r="16004" spans="1:15" ht="29.25" customHeight="1">
      <c r="A16004" s="221" t="s">
        <v>2860</v>
      </c>
      <c r="B16004" s="221" t="s">
        <v>3684</v>
      </c>
      <c r="C16004" s="222" t="s">
        <v>3685</v>
      </c>
      <c r="D16004" s="222" t="s">
        <v>162</v>
      </c>
      <c r="E16004" s="199" t="s">
        <v>163</v>
      </c>
      <c r="F16004" s="200" t="s">
        <v>937</v>
      </c>
      <c r="G16004" s="200" t="s">
        <v>938</v>
      </c>
      <c r="H16004" s="200" t="s">
        <v>4799</v>
      </c>
      <c r="I16004" s="200">
        <v>45792</v>
      </c>
      <c r="J16004" s="143">
        <f t="shared" si="250"/>
        <v>45792</v>
      </c>
      <c r="K16004" s="202">
        <v>2</v>
      </c>
      <c r="L16004" s="285" t="s">
        <v>8336</v>
      </c>
      <c r="M16004" s="223"/>
      <c r="N16004" s="203">
        <v>0</v>
      </c>
      <c r="O16004" s="222" t="s">
        <v>326</v>
      </c>
    </row>
    <row r="16005" spans="1:15" ht="29.25" customHeight="1">
      <c r="A16005" s="221" t="s">
        <v>2860</v>
      </c>
      <c r="B16005" s="221" t="s">
        <v>3684</v>
      </c>
      <c r="C16005" s="222" t="s">
        <v>3685</v>
      </c>
      <c r="D16005" s="222" t="s">
        <v>162</v>
      </c>
      <c r="E16005" s="199" t="s">
        <v>163</v>
      </c>
      <c r="F16005" s="200" t="s">
        <v>6005</v>
      </c>
      <c r="G16005" s="200" t="s">
        <v>6006</v>
      </c>
      <c r="H16005" s="200" t="s">
        <v>6026</v>
      </c>
      <c r="I16005" s="200">
        <v>45792</v>
      </c>
      <c r="J16005" s="143">
        <f t="shared" si="250"/>
        <v>45792</v>
      </c>
      <c r="K16005" s="202">
        <v>1.5</v>
      </c>
      <c r="L16005" s="285" t="s">
        <v>8334</v>
      </c>
      <c r="M16005" s="223"/>
      <c r="N16005" s="203">
        <v>9.1875</v>
      </c>
      <c r="O16005" s="222" t="s">
        <v>942</v>
      </c>
    </row>
    <row r="16006" spans="1:15" ht="29.25" customHeight="1">
      <c r="A16006" s="221" t="s">
        <v>2860</v>
      </c>
      <c r="B16006" s="221" t="s">
        <v>3684</v>
      </c>
      <c r="C16006" s="222" t="s">
        <v>3685</v>
      </c>
      <c r="D16006" s="222" t="s">
        <v>162</v>
      </c>
      <c r="E16006" s="199" t="s">
        <v>171</v>
      </c>
      <c r="F16006" s="200"/>
      <c r="G16006" s="200"/>
      <c r="H16006" s="200"/>
      <c r="I16006" s="200">
        <v>45793</v>
      </c>
      <c r="J16006" s="143">
        <f t="shared" si="250"/>
        <v>45793</v>
      </c>
      <c r="K16006" s="202">
        <v>6.5</v>
      </c>
      <c r="L16006" s="285" t="s">
        <v>8333</v>
      </c>
      <c r="M16006" s="223"/>
      <c r="N16006" s="203"/>
      <c r="O16006" s="222" t="s">
        <v>326</v>
      </c>
    </row>
    <row r="16007" spans="1:15" ht="29.25" customHeight="1">
      <c r="A16007" s="221" t="s">
        <v>2860</v>
      </c>
      <c r="B16007" s="221" t="s">
        <v>3684</v>
      </c>
      <c r="C16007" s="222" t="s">
        <v>3685</v>
      </c>
      <c r="D16007" s="222" t="s">
        <v>162</v>
      </c>
      <c r="E16007" s="199" t="s">
        <v>163</v>
      </c>
      <c r="F16007" s="200" t="s">
        <v>937</v>
      </c>
      <c r="G16007" s="200" t="s">
        <v>938</v>
      </c>
      <c r="H16007" s="200" t="s">
        <v>4799</v>
      </c>
      <c r="I16007" s="200">
        <v>45793</v>
      </c>
      <c r="J16007" s="143">
        <f t="shared" si="250"/>
        <v>45793</v>
      </c>
      <c r="K16007" s="202">
        <v>2.5</v>
      </c>
      <c r="L16007" s="285" t="s">
        <v>8337</v>
      </c>
      <c r="M16007" s="223"/>
      <c r="N16007" s="203">
        <v>0</v>
      </c>
      <c r="O16007" s="222" t="s">
        <v>326</v>
      </c>
    </row>
    <row r="16008" spans="1:15" ht="29.25" customHeight="1">
      <c r="A16008" s="221" t="s">
        <v>2860</v>
      </c>
      <c r="B16008" s="221" t="s">
        <v>3684</v>
      </c>
      <c r="C16008" s="222" t="s">
        <v>3685</v>
      </c>
      <c r="D16008" s="222" t="s">
        <v>162</v>
      </c>
      <c r="E16008" s="199" t="s">
        <v>171</v>
      </c>
      <c r="F16008" s="200"/>
      <c r="G16008" s="200"/>
      <c r="H16008" s="200"/>
      <c r="I16008" s="200">
        <v>45796</v>
      </c>
      <c r="J16008" s="143">
        <f t="shared" si="250"/>
        <v>45796</v>
      </c>
      <c r="K16008" s="202">
        <v>5</v>
      </c>
      <c r="L16008" s="285" t="s">
        <v>8333</v>
      </c>
      <c r="M16008" s="223"/>
      <c r="N16008" s="203"/>
      <c r="O16008" s="222" t="s">
        <v>326</v>
      </c>
    </row>
    <row r="16009" spans="1:15" ht="29.25" customHeight="1">
      <c r="A16009" s="221" t="s">
        <v>2860</v>
      </c>
      <c r="B16009" s="221" t="s">
        <v>3684</v>
      </c>
      <c r="C16009" s="222" t="s">
        <v>3685</v>
      </c>
      <c r="D16009" s="222" t="s">
        <v>162</v>
      </c>
      <c r="E16009" s="199" t="s">
        <v>163</v>
      </c>
      <c r="F16009" s="200" t="s">
        <v>937</v>
      </c>
      <c r="G16009" s="200" t="s">
        <v>938</v>
      </c>
      <c r="H16009" s="200" t="s">
        <v>4799</v>
      </c>
      <c r="I16009" s="200">
        <v>45796</v>
      </c>
      <c r="J16009" s="143">
        <f t="shared" si="250"/>
        <v>45796</v>
      </c>
      <c r="K16009" s="202">
        <v>2</v>
      </c>
      <c r="L16009" s="285" t="s">
        <v>8338</v>
      </c>
      <c r="M16009" s="223"/>
      <c r="N16009" s="203">
        <v>0</v>
      </c>
      <c r="O16009" s="222" t="s">
        <v>326</v>
      </c>
    </row>
    <row r="16010" spans="1:15" ht="29.25" customHeight="1">
      <c r="A16010" s="221" t="s">
        <v>2860</v>
      </c>
      <c r="B16010" s="221" t="s">
        <v>3684</v>
      </c>
      <c r="C16010" s="222" t="s">
        <v>3685</v>
      </c>
      <c r="D16010" s="222" t="s">
        <v>162</v>
      </c>
      <c r="E16010" s="199" t="s">
        <v>163</v>
      </c>
      <c r="F16010" s="200" t="s">
        <v>2241</v>
      </c>
      <c r="G16010" s="200" t="s">
        <v>2242</v>
      </c>
      <c r="H16010" s="200" t="s">
        <v>52</v>
      </c>
      <c r="I16010" s="200">
        <v>45796</v>
      </c>
      <c r="J16010" s="143">
        <f t="shared" si="250"/>
        <v>45796</v>
      </c>
      <c r="K16010" s="202">
        <v>1</v>
      </c>
      <c r="L16010" s="285" t="s">
        <v>8339</v>
      </c>
      <c r="M16010" s="223"/>
      <c r="N16010" s="203">
        <v>1.3958333333333299</v>
      </c>
      <c r="O16010" s="222" t="s">
        <v>993</v>
      </c>
    </row>
    <row r="16011" spans="1:15" ht="29.25" customHeight="1">
      <c r="A16011" s="221" t="s">
        <v>2860</v>
      </c>
      <c r="B16011" s="221" t="s">
        <v>3684</v>
      </c>
      <c r="C16011" s="222" t="s">
        <v>3685</v>
      </c>
      <c r="D16011" s="222" t="s">
        <v>162</v>
      </c>
      <c r="E16011" s="199" t="s">
        <v>171</v>
      </c>
      <c r="F16011" s="200"/>
      <c r="G16011" s="200"/>
      <c r="H16011" s="200"/>
      <c r="I16011" s="200">
        <v>45797</v>
      </c>
      <c r="J16011" s="143">
        <f t="shared" si="250"/>
        <v>45797</v>
      </c>
      <c r="K16011" s="202">
        <v>6</v>
      </c>
      <c r="L16011" s="284" t="s">
        <v>8341</v>
      </c>
      <c r="M16011" s="223"/>
      <c r="N16011" s="203"/>
      <c r="O16011" s="222" t="s">
        <v>326</v>
      </c>
    </row>
    <row r="16012" spans="1:15" ht="29.25" customHeight="1">
      <c r="A16012" s="221" t="s">
        <v>2860</v>
      </c>
      <c r="B16012" s="221" t="s">
        <v>3684</v>
      </c>
      <c r="C16012" s="222" t="s">
        <v>3685</v>
      </c>
      <c r="D16012" s="222" t="s">
        <v>162</v>
      </c>
      <c r="E16012" s="199" t="s">
        <v>163</v>
      </c>
      <c r="F16012" s="200" t="s">
        <v>937</v>
      </c>
      <c r="G16012" s="200" t="s">
        <v>938</v>
      </c>
      <c r="H16012" s="200" t="s">
        <v>4799</v>
      </c>
      <c r="I16012" s="200">
        <v>45797</v>
      </c>
      <c r="J16012" s="143">
        <f t="shared" si="250"/>
        <v>45797</v>
      </c>
      <c r="K16012" s="202">
        <v>2</v>
      </c>
      <c r="L16012" s="284" t="s">
        <v>8340</v>
      </c>
      <c r="M16012" s="223"/>
      <c r="N16012" s="203">
        <v>0</v>
      </c>
      <c r="O16012" s="222" t="s">
        <v>326</v>
      </c>
    </row>
    <row r="16013" spans="1:15" ht="29.25" customHeight="1">
      <c r="A16013" s="221" t="s">
        <v>2860</v>
      </c>
      <c r="B16013" s="221" t="s">
        <v>3684</v>
      </c>
      <c r="C16013" s="222" t="s">
        <v>3685</v>
      </c>
      <c r="D16013" s="222" t="s">
        <v>162</v>
      </c>
      <c r="E16013" s="199" t="s">
        <v>171</v>
      </c>
      <c r="F16013" s="200"/>
      <c r="G16013" s="200"/>
      <c r="H16013" s="200"/>
      <c r="I16013" s="200">
        <v>45798</v>
      </c>
      <c r="J16013" s="143">
        <f t="shared" si="250"/>
        <v>45798</v>
      </c>
      <c r="K16013" s="202">
        <v>5</v>
      </c>
      <c r="L16013" s="284" t="s">
        <v>8341</v>
      </c>
      <c r="M16013" s="223"/>
      <c r="N16013" s="203"/>
      <c r="O16013" s="222" t="s">
        <v>326</v>
      </c>
    </row>
    <row r="16014" spans="1:15" ht="29.25" customHeight="1">
      <c r="A16014" s="221" t="s">
        <v>2860</v>
      </c>
      <c r="B16014" s="221" t="s">
        <v>3684</v>
      </c>
      <c r="C16014" s="222" t="s">
        <v>3685</v>
      </c>
      <c r="D16014" s="222" t="s">
        <v>162</v>
      </c>
      <c r="E16014" s="199" t="s">
        <v>163</v>
      </c>
      <c r="F16014" s="200" t="s">
        <v>5212</v>
      </c>
      <c r="G16014" s="200" t="s">
        <v>5213</v>
      </c>
      <c r="H16014" s="200" t="s">
        <v>265</v>
      </c>
      <c r="I16014" s="200">
        <v>45798</v>
      </c>
      <c r="J16014" s="143">
        <f t="shared" si="250"/>
        <v>45798</v>
      </c>
      <c r="K16014" s="202">
        <v>1</v>
      </c>
      <c r="L16014" s="285" t="s">
        <v>8342</v>
      </c>
      <c r="M16014" s="223"/>
      <c r="N16014" s="203">
        <v>1.4</v>
      </c>
      <c r="O16014" s="222" t="s">
        <v>940</v>
      </c>
    </row>
    <row r="16015" spans="1:15" ht="29.25" customHeight="1">
      <c r="A16015" s="221" t="s">
        <v>2860</v>
      </c>
      <c r="B16015" s="221" t="s">
        <v>3684</v>
      </c>
      <c r="C16015" s="222" t="s">
        <v>3685</v>
      </c>
      <c r="D16015" s="222" t="s">
        <v>162</v>
      </c>
      <c r="E16015" s="199" t="s">
        <v>163</v>
      </c>
      <c r="F16015" s="200" t="s">
        <v>6005</v>
      </c>
      <c r="G16015" s="200" t="s">
        <v>6006</v>
      </c>
      <c r="H16015" s="200" t="s">
        <v>6026</v>
      </c>
      <c r="I16015" s="200">
        <v>45798</v>
      </c>
      <c r="J16015" s="143">
        <f t="shared" si="250"/>
        <v>45798</v>
      </c>
      <c r="K16015" s="202">
        <v>2</v>
      </c>
      <c r="L16015" s="284" t="s">
        <v>8343</v>
      </c>
      <c r="M16015" s="223"/>
      <c r="N16015" s="203">
        <v>9.1875</v>
      </c>
      <c r="O16015" s="222" t="s">
        <v>942</v>
      </c>
    </row>
    <row r="16016" spans="1:15" ht="29.25" customHeight="1">
      <c r="A16016" s="221" t="s">
        <v>2860</v>
      </c>
      <c r="B16016" s="221" t="s">
        <v>3684</v>
      </c>
      <c r="C16016" s="222" t="s">
        <v>3685</v>
      </c>
      <c r="D16016" s="222" t="s">
        <v>162</v>
      </c>
      <c r="E16016" s="199" t="s">
        <v>178</v>
      </c>
      <c r="F16016" s="200"/>
      <c r="G16016" s="200"/>
      <c r="H16016" s="200"/>
      <c r="I16016" s="200">
        <v>45799</v>
      </c>
      <c r="J16016" s="143">
        <f t="shared" si="250"/>
        <v>45799</v>
      </c>
      <c r="K16016" s="202">
        <v>1</v>
      </c>
      <c r="L16016" s="285" t="s">
        <v>8677</v>
      </c>
      <c r="M16016" s="223"/>
      <c r="N16016" s="203"/>
      <c r="O16016" s="222" t="s">
        <v>326</v>
      </c>
    </row>
    <row r="16017" spans="1:15" ht="29.25" customHeight="1">
      <c r="A16017" s="221" t="s">
        <v>2860</v>
      </c>
      <c r="B16017" s="221" t="s">
        <v>3684</v>
      </c>
      <c r="C16017" s="222" t="s">
        <v>3685</v>
      </c>
      <c r="D16017" s="222" t="s">
        <v>162</v>
      </c>
      <c r="E16017" s="199" t="s">
        <v>163</v>
      </c>
      <c r="F16017" s="200" t="s">
        <v>937</v>
      </c>
      <c r="G16017" s="200" t="s">
        <v>938</v>
      </c>
      <c r="H16017" s="200" t="s">
        <v>4799</v>
      </c>
      <c r="I16017" s="200">
        <v>45799</v>
      </c>
      <c r="J16017" s="143">
        <f t="shared" si="250"/>
        <v>45799</v>
      </c>
      <c r="K16017" s="202">
        <v>1</v>
      </c>
      <c r="L16017" s="285" t="s">
        <v>8675</v>
      </c>
      <c r="M16017" s="223"/>
      <c r="N16017" s="203">
        <v>0</v>
      </c>
      <c r="O16017" s="222" t="s">
        <v>326</v>
      </c>
    </row>
    <row r="16018" spans="1:15" ht="29.25" customHeight="1">
      <c r="A16018" s="221" t="s">
        <v>2860</v>
      </c>
      <c r="B16018" s="221" t="s">
        <v>3684</v>
      </c>
      <c r="C16018" s="222" t="s">
        <v>3685</v>
      </c>
      <c r="D16018" s="222" t="s">
        <v>162</v>
      </c>
      <c r="E16018" s="199" t="s">
        <v>163</v>
      </c>
      <c r="F16018" s="200" t="s">
        <v>6005</v>
      </c>
      <c r="G16018" s="200" t="s">
        <v>6006</v>
      </c>
      <c r="H16018" s="200" t="s">
        <v>6026</v>
      </c>
      <c r="I16018" s="200">
        <v>45799</v>
      </c>
      <c r="J16018" s="143">
        <f t="shared" si="250"/>
        <v>45799</v>
      </c>
      <c r="K16018" s="202">
        <v>6</v>
      </c>
      <c r="L16018" s="285" t="s">
        <v>8676</v>
      </c>
      <c r="M16018" s="223"/>
      <c r="N16018" s="203">
        <v>9.1875</v>
      </c>
      <c r="O16018" s="222" t="s">
        <v>942</v>
      </c>
    </row>
    <row r="16019" spans="1:15" ht="29.25" customHeight="1">
      <c r="A16019" s="221" t="s">
        <v>2860</v>
      </c>
      <c r="B16019" s="221" t="s">
        <v>3684</v>
      </c>
      <c r="C16019" s="222" t="s">
        <v>3685</v>
      </c>
      <c r="D16019" s="222" t="s">
        <v>162</v>
      </c>
      <c r="E16019" s="199" t="s">
        <v>163</v>
      </c>
      <c r="F16019" s="200" t="s">
        <v>937</v>
      </c>
      <c r="G16019" s="200" t="s">
        <v>938</v>
      </c>
      <c r="H16019" s="200" t="s">
        <v>4799</v>
      </c>
      <c r="I16019" s="200">
        <v>45800</v>
      </c>
      <c r="J16019" s="143">
        <f t="shared" si="250"/>
        <v>45800</v>
      </c>
      <c r="K16019" s="202">
        <v>4</v>
      </c>
      <c r="L16019" s="285" t="s">
        <v>8678</v>
      </c>
      <c r="M16019" s="223"/>
      <c r="N16019" s="203">
        <v>0</v>
      </c>
      <c r="O16019" s="222" t="s">
        <v>326</v>
      </c>
    </row>
    <row r="16020" spans="1:15" ht="29.25" customHeight="1">
      <c r="A16020" s="221" t="s">
        <v>2860</v>
      </c>
      <c r="B16020" s="221" t="s">
        <v>3684</v>
      </c>
      <c r="C16020" s="222" t="s">
        <v>3685</v>
      </c>
      <c r="D16020" s="222" t="s">
        <v>162</v>
      </c>
      <c r="E16020" s="199" t="s">
        <v>163</v>
      </c>
      <c r="F16020" s="200" t="s">
        <v>6005</v>
      </c>
      <c r="G16020" s="200" t="s">
        <v>6006</v>
      </c>
      <c r="H16020" s="200" t="s">
        <v>6026</v>
      </c>
      <c r="I16020" s="200">
        <v>45800</v>
      </c>
      <c r="J16020" s="143">
        <f t="shared" si="250"/>
        <v>45800</v>
      </c>
      <c r="K16020" s="202">
        <v>4</v>
      </c>
      <c r="L16020" s="285" t="s">
        <v>8676</v>
      </c>
      <c r="M16020" s="223"/>
      <c r="N16020" s="203">
        <v>9.1875</v>
      </c>
      <c r="O16020" s="222" t="s">
        <v>942</v>
      </c>
    </row>
    <row r="16021" spans="1:15" ht="29.25" customHeight="1">
      <c r="A16021" s="221" t="s">
        <v>2860</v>
      </c>
      <c r="B16021" s="221" t="s">
        <v>3684</v>
      </c>
      <c r="C16021" s="222" t="s">
        <v>3685</v>
      </c>
      <c r="D16021" s="222" t="s">
        <v>162</v>
      </c>
      <c r="E16021" s="199" t="s">
        <v>178</v>
      </c>
      <c r="F16021" s="200"/>
      <c r="G16021" s="200"/>
      <c r="H16021" s="200"/>
      <c r="I16021" s="200">
        <v>45803</v>
      </c>
      <c r="J16021" s="143">
        <f t="shared" si="250"/>
        <v>45803</v>
      </c>
      <c r="K16021" s="202">
        <v>1.5</v>
      </c>
      <c r="L16021" s="285" t="s">
        <v>8680</v>
      </c>
      <c r="M16021" s="223"/>
      <c r="N16021" s="203"/>
      <c r="O16021" s="222" t="s">
        <v>326</v>
      </c>
    </row>
    <row r="16022" spans="1:15" ht="29.25" customHeight="1">
      <c r="A16022" s="221" t="s">
        <v>2860</v>
      </c>
      <c r="B16022" s="221" t="s">
        <v>3684</v>
      </c>
      <c r="C16022" s="222" t="s">
        <v>3685</v>
      </c>
      <c r="D16022" s="222" t="s">
        <v>162</v>
      </c>
      <c r="E16022" s="199" t="s">
        <v>171</v>
      </c>
      <c r="F16022" s="200"/>
      <c r="G16022" s="200"/>
      <c r="H16022" s="200"/>
      <c r="I16022" s="200">
        <v>45803</v>
      </c>
      <c r="J16022" s="143">
        <f t="shared" si="250"/>
        <v>45803</v>
      </c>
      <c r="K16022" s="202">
        <v>2</v>
      </c>
      <c r="L16022" s="285" t="s">
        <v>8681</v>
      </c>
      <c r="M16022" s="223"/>
      <c r="N16022" s="203"/>
      <c r="O16022" s="222" t="s">
        <v>326</v>
      </c>
    </row>
    <row r="16023" spans="1:15" ht="29.25" customHeight="1">
      <c r="A16023" s="221" t="s">
        <v>2860</v>
      </c>
      <c r="B16023" s="221" t="s">
        <v>3684</v>
      </c>
      <c r="C16023" s="222" t="s">
        <v>3685</v>
      </c>
      <c r="D16023" s="222" t="s">
        <v>162</v>
      </c>
      <c r="E16023" s="199" t="s">
        <v>163</v>
      </c>
      <c r="F16023" s="200" t="s">
        <v>5212</v>
      </c>
      <c r="G16023" s="200" t="s">
        <v>5213</v>
      </c>
      <c r="H16023" s="200" t="s">
        <v>265</v>
      </c>
      <c r="I16023" s="200">
        <v>45803</v>
      </c>
      <c r="J16023" s="143">
        <f t="shared" si="250"/>
        <v>45803</v>
      </c>
      <c r="K16023" s="202">
        <v>1.5</v>
      </c>
      <c r="L16023" s="285" t="s">
        <v>8679</v>
      </c>
      <c r="M16023" s="223"/>
      <c r="N16023" s="203">
        <v>1.4</v>
      </c>
      <c r="O16023" s="222" t="s">
        <v>940</v>
      </c>
    </row>
    <row r="16024" spans="1:15" ht="29.25" customHeight="1">
      <c r="A16024" s="221" t="s">
        <v>2860</v>
      </c>
      <c r="B16024" s="221" t="s">
        <v>3684</v>
      </c>
      <c r="C16024" s="222" t="s">
        <v>3685</v>
      </c>
      <c r="D16024" s="222" t="s">
        <v>162</v>
      </c>
      <c r="E16024" s="199" t="s">
        <v>163</v>
      </c>
      <c r="F16024" s="200" t="s">
        <v>6005</v>
      </c>
      <c r="G16024" s="200" t="s">
        <v>6006</v>
      </c>
      <c r="H16024" s="200" t="s">
        <v>6026</v>
      </c>
      <c r="I16024" s="200">
        <v>45803</v>
      </c>
      <c r="J16024" s="143">
        <f t="shared" si="250"/>
        <v>45803</v>
      </c>
      <c r="K16024" s="202">
        <v>3</v>
      </c>
      <c r="L16024" s="285" t="s">
        <v>8676</v>
      </c>
      <c r="M16024" s="223"/>
      <c r="N16024" s="203">
        <v>9.1875</v>
      </c>
      <c r="O16024" s="222" t="s">
        <v>942</v>
      </c>
    </row>
    <row r="16025" spans="1:15" ht="29.25" customHeight="1">
      <c r="A16025" s="221" t="s">
        <v>2860</v>
      </c>
      <c r="B16025" s="221" t="s">
        <v>3684</v>
      </c>
      <c r="C16025" s="222" t="s">
        <v>3685</v>
      </c>
      <c r="D16025" s="222" t="s">
        <v>162</v>
      </c>
      <c r="E16025" s="199" t="s">
        <v>171</v>
      </c>
      <c r="F16025" s="200"/>
      <c r="G16025" s="200"/>
      <c r="H16025" s="200"/>
      <c r="I16025" s="200">
        <v>45804</v>
      </c>
      <c r="J16025" s="143">
        <f t="shared" si="250"/>
        <v>45804</v>
      </c>
      <c r="K16025" s="202">
        <v>1.5</v>
      </c>
      <c r="L16025" s="285" t="s">
        <v>8683</v>
      </c>
      <c r="M16025" s="223"/>
      <c r="N16025" s="203"/>
      <c r="O16025" s="222" t="s">
        <v>326</v>
      </c>
    </row>
    <row r="16026" spans="1:15" ht="29.25" customHeight="1">
      <c r="A16026" s="221" t="s">
        <v>2860</v>
      </c>
      <c r="B16026" s="221" t="s">
        <v>3684</v>
      </c>
      <c r="C16026" s="222" t="s">
        <v>3685</v>
      </c>
      <c r="D16026" s="222" t="s">
        <v>162</v>
      </c>
      <c r="E16026" s="199" t="s">
        <v>163</v>
      </c>
      <c r="F16026" s="200" t="s">
        <v>6005</v>
      </c>
      <c r="G16026" s="200" t="s">
        <v>6006</v>
      </c>
      <c r="H16026" s="200" t="s">
        <v>6026</v>
      </c>
      <c r="I16026" s="200">
        <v>45804</v>
      </c>
      <c r="J16026" s="143">
        <f t="shared" si="250"/>
        <v>45804</v>
      </c>
      <c r="K16026" s="202">
        <v>6.5</v>
      </c>
      <c r="L16026" s="285" t="s">
        <v>8682</v>
      </c>
      <c r="M16026" s="223"/>
      <c r="N16026" s="203">
        <v>9.1875</v>
      </c>
      <c r="O16026" s="222" t="s">
        <v>942</v>
      </c>
    </row>
    <row r="16027" spans="1:15" ht="29.25" customHeight="1">
      <c r="A16027" s="221" t="s">
        <v>2860</v>
      </c>
      <c r="B16027" s="221" t="s">
        <v>3684</v>
      </c>
      <c r="C16027" s="222" t="s">
        <v>3685</v>
      </c>
      <c r="D16027" s="222" t="s">
        <v>162</v>
      </c>
      <c r="E16027" s="199" t="s">
        <v>163</v>
      </c>
      <c r="F16027" s="200" t="s">
        <v>6005</v>
      </c>
      <c r="G16027" s="200" t="s">
        <v>6006</v>
      </c>
      <c r="H16027" s="200" t="s">
        <v>38</v>
      </c>
      <c r="I16027" s="200">
        <v>45805</v>
      </c>
      <c r="J16027" s="143">
        <f t="shared" si="250"/>
        <v>45805</v>
      </c>
      <c r="K16027" s="202">
        <v>8</v>
      </c>
      <c r="L16027" s="284" t="s">
        <v>8684</v>
      </c>
      <c r="M16027" s="223"/>
      <c r="N16027" s="203">
        <v>3.25</v>
      </c>
      <c r="O16027" s="222" t="s">
        <v>968</v>
      </c>
    </row>
    <row r="16028" spans="1:15" ht="29.25" customHeight="1">
      <c r="A16028" s="221" t="s">
        <v>2860</v>
      </c>
      <c r="B16028" s="221" t="s">
        <v>3684</v>
      </c>
      <c r="C16028" s="222" t="s">
        <v>3685</v>
      </c>
      <c r="D16028" s="222" t="s">
        <v>162</v>
      </c>
      <c r="E16028" s="199" t="s">
        <v>178</v>
      </c>
      <c r="F16028" s="200"/>
      <c r="G16028" s="200"/>
      <c r="H16028" s="200"/>
      <c r="I16028" s="200">
        <v>45806</v>
      </c>
      <c r="J16028" s="143">
        <f t="shared" si="250"/>
        <v>45806</v>
      </c>
      <c r="K16028" s="202">
        <v>1</v>
      </c>
      <c r="L16028" s="284" t="s">
        <v>8685</v>
      </c>
      <c r="M16028" s="223"/>
      <c r="N16028" s="203"/>
      <c r="O16028" s="222" t="s">
        <v>326</v>
      </c>
    </row>
    <row r="16029" spans="1:15" ht="29.25" customHeight="1">
      <c r="A16029" s="221" t="s">
        <v>2860</v>
      </c>
      <c r="B16029" s="221" t="s">
        <v>3684</v>
      </c>
      <c r="C16029" s="222" t="s">
        <v>3685</v>
      </c>
      <c r="D16029" s="222" t="s">
        <v>162</v>
      </c>
      <c r="E16029" s="199" t="s">
        <v>163</v>
      </c>
      <c r="F16029" s="200" t="s">
        <v>6005</v>
      </c>
      <c r="G16029" s="200" t="s">
        <v>6006</v>
      </c>
      <c r="H16029" s="200" t="s">
        <v>52</v>
      </c>
      <c r="I16029" s="200">
        <v>45806</v>
      </c>
      <c r="J16029" s="143">
        <f t="shared" si="250"/>
        <v>45806</v>
      </c>
      <c r="K16029" s="202">
        <v>4</v>
      </c>
      <c r="L16029" s="285" t="s">
        <v>8687</v>
      </c>
      <c r="M16029" s="223"/>
      <c r="N16029" s="203">
        <v>0</v>
      </c>
      <c r="O16029" s="222" t="s">
        <v>326</v>
      </c>
    </row>
    <row r="16030" spans="1:15" ht="29.25" customHeight="1">
      <c r="A16030" s="221" t="s">
        <v>2860</v>
      </c>
      <c r="B16030" s="221" t="s">
        <v>3684</v>
      </c>
      <c r="C16030" s="222" t="s">
        <v>3685</v>
      </c>
      <c r="D16030" s="222" t="s">
        <v>162</v>
      </c>
      <c r="E16030" s="199" t="s">
        <v>163</v>
      </c>
      <c r="F16030" s="200" t="s">
        <v>2241</v>
      </c>
      <c r="G16030" s="200" t="s">
        <v>2242</v>
      </c>
      <c r="H16030" s="200" t="s">
        <v>52</v>
      </c>
      <c r="I16030" s="200">
        <v>45806</v>
      </c>
      <c r="J16030" s="143">
        <f t="shared" si="250"/>
        <v>45806</v>
      </c>
      <c r="K16030" s="202">
        <v>3</v>
      </c>
      <c r="L16030" s="285" t="s">
        <v>8686</v>
      </c>
      <c r="M16030" s="223"/>
      <c r="N16030" s="203">
        <v>1.3958333333333299</v>
      </c>
      <c r="O16030" s="222" t="s">
        <v>993</v>
      </c>
    </row>
    <row r="16031" spans="1:15" ht="29.25" customHeight="1">
      <c r="A16031" s="221" t="s">
        <v>2860</v>
      </c>
      <c r="B16031" s="221" t="s">
        <v>3684</v>
      </c>
      <c r="C16031" s="222" t="s">
        <v>3685</v>
      </c>
      <c r="D16031" s="222" t="s">
        <v>162</v>
      </c>
      <c r="E16031" s="199" t="s">
        <v>163</v>
      </c>
      <c r="F16031" s="200" t="s">
        <v>8347</v>
      </c>
      <c r="G16031" s="200" t="s">
        <v>8348</v>
      </c>
      <c r="H16031" s="200" t="s">
        <v>8349</v>
      </c>
      <c r="I16031" s="200">
        <v>45810</v>
      </c>
      <c r="J16031" s="143">
        <f t="shared" si="250"/>
        <v>45810</v>
      </c>
      <c r="K16031" s="202">
        <v>4</v>
      </c>
      <c r="L16031" s="284" t="s">
        <v>8689</v>
      </c>
      <c r="M16031" s="223"/>
      <c r="N16031" s="203">
        <v>0.70833333333333404</v>
      </c>
      <c r="O16031" s="222" t="s">
        <v>941</v>
      </c>
    </row>
    <row r="16032" spans="1:15" ht="29.25" customHeight="1">
      <c r="A16032" s="221" t="s">
        <v>2860</v>
      </c>
      <c r="B16032" s="221" t="s">
        <v>3684</v>
      </c>
      <c r="C16032" s="222" t="s">
        <v>3685</v>
      </c>
      <c r="D16032" s="222" t="s">
        <v>162</v>
      </c>
      <c r="E16032" s="199" t="s">
        <v>163</v>
      </c>
      <c r="F16032" s="200" t="s">
        <v>6005</v>
      </c>
      <c r="G16032" s="200" t="s">
        <v>6006</v>
      </c>
      <c r="H16032" s="200" t="s">
        <v>6026</v>
      </c>
      <c r="I16032" s="200">
        <v>45810</v>
      </c>
      <c r="J16032" s="143">
        <f t="shared" si="250"/>
        <v>45810</v>
      </c>
      <c r="K16032" s="202">
        <v>4</v>
      </c>
      <c r="L16032" s="285" t="s">
        <v>8688</v>
      </c>
      <c r="M16032" s="223"/>
      <c r="N16032" s="203">
        <v>9.1875</v>
      </c>
      <c r="O16032" s="222" t="s">
        <v>942</v>
      </c>
    </row>
    <row r="16033" spans="1:15" ht="29.25" customHeight="1">
      <c r="A16033" s="221" t="s">
        <v>2860</v>
      </c>
      <c r="B16033" s="221" t="s">
        <v>3684</v>
      </c>
      <c r="C16033" s="222" t="s">
        <v>3685</v>
      </c>
      <c r="D16033" s="222" t="s">
        <v>162</v>
      </c>
      <c r="E16033" s="199" t="s">
        <v>163</v>
      </c>
      <c r="F16033" s="200" t="s">
        <v>8347</v>
      </c>
      <c r="G16033" s="200" t="s">
        <v>8348</v>
      </c>
      <c r="H16033" s="200" t="s">
        <v>8710</v>
      </c>
      <c r="I16033" s="200">
        <v>45811</v>
      </c>
      <c r="J16033" s="143">
        <f t="shared" si="250"/>
        <v>45811</v>
      </c>
      <c r="K16033" s="202">
        <v>4</v>
      </c>
      <c r="L16033" s="285" t="s">
        <v>8690</v>
      </c>
      <c r="M16033" s="223"/>
      <c r="N16033" s="203">
        <v>2.3541666666666701</v>
      </c>
      <c r="O16033" s="222" t="s">
        <v>1014</v>
      </c>
    </row>
    <row r="16034" spans="1:15" ht="29.25" customHeight="1">
      <c r="A16034" s="221" t="s">
        <v>2860</v>
      </c>
      <c r="B16034" s="221" t="s">
        <v>3684</v>
      </c>
      <c r="C16034" s="222" t="s">
        <v>3685</v>
      </c>
      <c r="D16034" s="222" t="s">
        <v>162</v>
      </c>
      <c r="E16034" s="199" t="s">
        <v>163</v>
      </c>
      <c r="F16034" s="200" t="s">
        <v>6005</v>
      </c>
      <c r="G16034" s="200" t="s">
        <v>6006</v>
      </c>
      <c r="H16034" s="200" t="s">
        <v>6026</v>
      </c>
      <c r="I16034" s="200">
        <v>45811</v>
      </c>
      <c r="J16034" s="143">
        <f t="shared" si="250"/>
        <v>45811</v>
      </c>
      <c r="K16034" s="202">
        <v>4</v>
      </c>
      <c r="L16034" s="285" t="s">
        <v>8691</v>
      </c>
      <c r="M16034" s="223"/>
      <c r="N16034" s="203">
        <v>9.1875</v>
      </c>
      <c r="O16034" s="222" t="s">
        <v>942</v>
      </c>
    </row>
    <row r="16035" spans="1:15" ht="29.25" customHeight="1">
      <c r="A16035" s="221" t="s">
        <v>2860</v>
      </c>
      <c r="B16035" s="221" t="s">
        <v>3684</v>
      </c>
      <c r="C16035" s="222" t="s">
        <v>3685</v>
      </c>
      <c r="D16035" s="222" t="s">
        <v>162</v>
      </c>
      <c r="E16035" s="199" t="s">
        <v>163</v>
      </c>
      <c r="F16035" s="200" t="s">
        <v>6005</v>
      </c>
      <c r="G16035" s="200" t="s">
        <v>6006</v>
      </c>
      <c r="H16035" s="200" t="s">
        <v>6026</v>
      </c>
      <c r="I16035" s="200">
        <v>45812</v>
      </c>
      <c r="J16035" s="143">
        <f t="shared" si="250"/>
        <v>45812</v>
      </c>
      <c r="K16035" s="202">
        <v>8</v>
      </c>
      <c r="L16035" s="284" t="s">
        <v>8692</v>
      </c>
      <c r="M16035" s="223"/>
      <c r="N16035" s="203">
        <v>9.1875</v>
      </c>
      <c r="O16035" s="222" t="s">
        <v>942</v>
      </c>
    </row>
    <row r="16036" spans="1:15" ht="29.25" customHeight="1">
      <c r="A16036" s="221" t="s">
        <v>2860</v>
      </c>
      <c r="B16036" s="221" t="s">
        <v>3684</v>
      </c>
      <c r="C16036" s="222" t="s">
        <v>3685</v>
      </c>
      <c r="D16036" s="222" t="s">
        <v>162</v>
      </c>
      <c r="E16036" s="199" t="s">
        <v>178</v>
      </c>
      <c r="F16036" s="200"/>
      <c r="G16036" s="200"/>
      <c r="H16036" s="200"/>
      <c r="I16036" s="200">
        <v>45813</v>
      </c>
      <c r="J16036" s="143">
        <f t="shared" si="250"/>
        <v>45813</v>
      </c>
      <c r="K16036" s="202">
        <v>1</v>
      </c>
      <c r="L16036" s="285" t="s">
        <v>8677</v>
      </c>
      <c r="M16036" s="223"/>
      <c r="N16036" s="203"/>
      <c r="O16036" s="222" t="s">
        <v>326</v>
      </c>
    </row>
    <row r="16037" spans="1:15" ht="29.25" customHeight="1">
      <c r="A16037" s="221" t="s">
        <v>2860</v>
      </c>
      <c r="B16037" s="221" t="s">
        <v>3684</v>
      </c>
      <c r="C16037" s="222" t="s">
        <v>3685</v>
      </c>
      <c r="D16037" s="222" t="s">
        <v>162</v>
      </c>
      <c r="E16037" s="199" t="s">
        <v>163</v>
      </c>
      <c r="F16037" s="200" t="s">
        <v>8347</v>
      </c>
      <c r="G16037" s="200" t="s">
        <v>8348</v>
      </c>
      <c r="H16037" s="200" t="s">
        <v>8349</v>
      </c>
      <c r="I16037" s="200">
        <v>45813</v>
      </c>
      <c r="J16037" s="143">
        <f t="shared" si="250"/>
        <v>45813</v>
      </c>
      <c r="K16037" s="202">
        <v>5</v>
      </c>
      <c r="L16037" s="284" t="s">
        <v>8886</v>
      </c>
      <c r="M16037" s="223"/>
      <c r="N16037" s="203">
        <v>0.70833333333333404</v>
      </c>
      <c r="O16037" s="222" t="s">
        <v>941</v>
      </c>
    </row>
    <row r="16038" spans="1:15" ht="29.25" customHeight="1">
      <c r="A16038" s="221" t="s">
        <v>2860</v>
      </c>
      <c r="B16038" s="221" t="s">
        <v>3684</v>
      </c>
      <c r="C16038" s="222" t="s">
        <v>3685</v>
      </c>
      <c r="D16038" s="222" t="s">
        <v>162</v>
      </c>
      <c r="E16038" s="199" t="s">
        <v>163</v>
      </c>
      <c r="F16038" s="200" t="s">
        <v>6005</v>
      </c>
      <c r="G16038" s="200" t="s">
        <v>6006</v>
      </c>
      <c r="H16038" s="200" t="s">
        <v>6026</v>
      </c>
      <c r="I16038" s="200">
        <v>45813</v>
      </c>
      <c r="J16038" s="143">
        <f t="shared" si="250"/>
        <v>45813</v>
      </c>
      <c r="K16038" s="202">
        <v>2</v>
      </c>
      <c r="L16038" s="285" t="s">
        <v>8691</v>
      </c>
      <c r="M16038" s="223"/>
      <c r="N16038" s="203">
        <v>9.1875</v>
      </c>
      <c r="O16038" s="222" t="s">
        <v>942</v>
      </c>
    </row>
    <row r="16039" spans="1:15" ht="29.25" customHeight="1">
      <c r="A16039" s="221" t="s">
        <v>2860</v>
      </c>
      <c r="B16039" s="221" t="s">
        <v>3684</v>
      </c>
      <c r="C16039" s="222" t="s">
        <v>3685</v>
      </c>
      <c r="D16039" s="222" t="s">
        <v>162</v>
      </c>
      <c r="E16039" s="199" t="s">
        <v>163</v>
      </c>
      <c r="F16039" s="200" t="s">
        <v>8347</v>
      </c>
      <c r="G16039" s="200" t="s">
        <v>8348</v>
      </c>
      <c r="H16039" s="200" t="s">
        <v>8349</v>
      </c>
      <c r="I16039" s="200">
        <v>45814</v>
      </c>
      <c r="J16039" s="143">
        <f t="shared" si="250"/>
        <v>45814</v>
      </c>
      <c r="K16039" s="202">
        <v>3</v>
      </c>
      <c r="L16039" s="284" t="s">
        <v>8886</v>
      </c>
      <c r="M16039" s="223"/>
      <c r="N16039" s="203">
        <v>0.70833333333333404</v>
      </c>
      <c r="O16039" s="222" t="s">
        <v>941</v>
      </c>
    </row>
    <row r="16040" spans="1:15" ht="29.25" customHeight="1">
      <c r="A16040" s="221" t="s">
        <v>2860</v>
      </c>
      <c r="B16040" s="221" t="s">
        <v>3684</v>
      </c>
      <c r="C16040" s="222" t="s">
        <v>3685</v>
      </c>
      <c r="D16040" s="222" t="s">
        <v>162</v>
      </c>
      <c r="E16040" s="199" t="s">
        <v>163</v>
      </c>
      <c r="F16040" s="200" t="s">
        <v>937</v>
      </c>
      <c r="G16040" s="200" t="s">
        <v>938</v>
      </c>
      <c r="H16040" s="200" t="s">
        <v>91</v>
      </c>
      <c r="I16040" s="200">
        <v>45814</v>
      </c>
      <c r="J16040" s="143">
        <f t="shared" si="250"/>
        <v>45814</v>
      </c>
      <c r="K16040" s="202">
        <v>4</v>
      </c>
      <c r="L16040" s="284" t="s">
        <v>8888</v>
      </c>
      <c r="M16040" s="223"/>
      <c r="N16040" s="203">
        <v>21.3125</v>
      </c>
      <c r="O16040" s="222" t="s">
        <v>968</v>
      </c>
    </row>
    <row r="16041" spans="1:15" ht="29.25" customHeight="1">
      <c r="A16041" s="221" t="s">
        <v>2860</v>
      </c>
      <c r="B16041" s="221" t="s">
        <v>3684</v>
      </c>
      <c r="C16041" s="222" t="s">
        <v>3685</v>
      </c>
      <c r="D16041" s="222" t="s">
        <v>162</v>
      </c>
      <c r="E16041" s="199" t="s">
        <v>163</v>
      </c>
      <c r="F16041" s="200" t="s">
        <v>6005</v>
      </c>
      <c r="G16041" s="200" t="s">
        <v>6006</v>
      </c>
      <c r="H16041" s="200" t="s">
        <v>6026</v>
      </c>
      <c r="I16041" s="200">
        <v>45814</v>
      </c>
      <c r="J16041" s="143">
        <f t="shared" si="250"/>
        <v>45814</v>
      </c>
      <c r="K16041" s="202">
        <v>1</v>
      </c>
      <c r="L16041" s="285" t="s">
        <v>8887</v>
      </c>
      <c r="M16041" s="223"/>
      <c r="N16041" s="203">
        <v>9.1875</v>
      </c>
      <c r="O16041" s="222" t="s">
        <v>942</v>
      </c>
    </row>
    <row r="16042" spans="1:15" ht="29.25" customHeight="1">
      <c r="A16042" s="221" t="s">
        <v>2860</v>
      </c>
      <c r="B16042" s="221" t="s">
        <v>3684</v>
      </c>
      <c r="C16042" s="222" t="s">
        <v>3685</v>
      </c>
      <c r="D16042" s="222" t="s">
        <v>162</v>
      </c>
      <c r="E16042" s="199" t="s">
        <v>178</v>
      </c>
      <c r="F16042" s="200"/>
      <c r="G16042" s="200"/>
      <c r="H16042" s="200"/>
      <c r="I16042" s="200">
        <v>45817</v>
      </c>
      <c r="J16042" s="143">
        <f t="shared" si="250"/>
        <v>45817</v>
      </c>
      <c r="K16042" s="202">
        <v>3</v>
      </c>
      <c r="L16042" s="284" t="s">
        <v>8891</v>
      </c>
      <c r="M16042" s="223"/>
      <c r="N16042" s="203"/>
      <c r="O16042" s="222" t="s">
        <v>326</v>
      </c>
    </row>
    <row r="16043" spans="1:15" ht="29.25" customHeight="1">
      <c r="A16043" s="221" t="s">
        <v>2860</v>
      </c>
      <c r="B16043" s="221" t="s">
        <v>3684</v>
      </c>
      <c r="C16043" s="222" t="s">
        <v>3685</v>
      </c>
      <c r="D16043" s="222" t="s">
        <v>162</v>
      </c>
      <c r="E16043" s="199" t="s">
        <v>163</v>
      </c>
      <c r="F16043" s="200" t="s">
        <v>8347</v>
      </c>
      <c r="G16043" s="200" t="s">
        <v>8348</v>
      </c>
      <c r="H16043" s="200" t="s">
        <v>8709</v>
      </c>
      <c r="I16043" s="200">
        <v>45817</v>
      </c>
      <c r="J16043" s="143">
        <f t="shared" si="250"/>
        <v>45817</v>
      </c>
      <c r="K16043" s="202">
        <v>4</v>
      </c>
      <c r="L16043" s="285" t="s">
        <v>8889</v>
      </c>
      <c r="M16043" s="223"/>
      <c r="N16043" s="203">
        <v>0.5625</v>
      </c>
      <c r="O16043" s="222" t="s">
        <v>942</v>
      </c>
    </row>
    <row r="16044" spans="1:15" ht="29.25" customHeight="1">
      <c r="A16044" s="221" t="s">
        <v>2860</v>
      </c>
      <c r="B16044" s="221" t="s">
        <v>3684</v>
      </c>
      <c r="C16044" s="222" t="s">
        <v>3685</v>
      </c>
      <c r="D16044" s="222" t="s">
        <v>162</v>
      </c>
      <c r="E16044" s="199" t="s">
        <v>163</v>
      </c>
      <c r="F16044" s="200" t="s">
        <v>6005</v>
      </c>
      <c r="G16044" s="200" t="s">
        <v>6006</v>
      </c>
      <c r="H16044" s="200" t="s">
        <v>6026</v>
      </c>
      <c r="I16044" s="200">
        <v>45817</v>
      </c>
      <c r="J16044" s="143">
        <f t="shared" si="250"/>
        <v>45817</v>
      </c>
      <c r="K16044" s="202">
        <v>2</v>
      </c>
      <c r="L16044" s="285" t="s">
        <v>8890</v>
      </c>
      <c r="M16044" s="223"/>
      <c r="N16044" s="203">
        <v>9.1875</v>
      </c>
      <c r="O16044" s="222" t="s">
        <v>942</v>
      </c>
    </row>
    <row r="16045" spans="1:15" ht="29.25" customHeight="1">
      <c r="A16045" s="221" t="s">
        <v>2860</v>
      </c>
      <c r="B16045" s="221" t="s">
        <v>3684</v>
      </c>
      <c r="C16045" s="222" t="s">
        <v>3685</v>
      </c>
      <c r="D16045" s="222" t="s">
        <v>162</v>
      </c>
      <c r="E16045" s="199" t="s">
        <v>163</v>
      </c>
      <c r="F16045" s="200" t="s">
        <v>2241</v>
      </c>
      <c r="G16045" s="200" t="s">
        <v>2242</v>
      </c>
      <c r="H16045" s="200" t="s">
        <v>52</v>
      </c>
      <c r="I16045" s="200">
        <v>45818</v>
      </c>
      <c r="J16045" s="143">
        <f t="shared" si="250"/>
        <v>45818</v>
      </c>
      <c r="K16045" s="202">
        <v>5</v>
      </c>
      <c r="L16045" s="285" t="s">
        <v>8892</v>
      </c>
      <c r="M16045" s="223"/>
      <c r="N16045" s="203">
        <v>1.3958333333333299</v>
      </c>
      <c r="O16045" s="222" t="s">
        <v>993</v>
      </c>
    </row>
    <row r="16046" spans="1:15" ht="29.25" customHeight="1">
      <c r="A16046" s="221" t="s">
        <v>2860</v>
      </c>
      <c r="B16046" s="221" t="s">
        <v>3684</v>
      </c>
      <c r="C16046" s="222" t="s">
        <v>3685</v>
      </c>
      <c r="D16046" s="222" t="s">
        <v>162</v>
      </c>
      <c r="E16046" s="199" t="s">
        <v>163</v>
      </c>
      <c r="F16046" s="200" t="s">
        <v>6005</v>
      </c>
      <c r="G16046" s="200" t="s">
        <v>6006</v>
      </c>
      <c r="H16046" s="200" t="s">
        <v>6026</v>
      </c>
      <c r="I16046" s="200">
        <v>45818</v>
      </c>
      <c r="J16046" s="143">
        <f t="shared" si="250"/>
        <v>45818</v>
      </c>
      <c r="K16046" s="202">
        <v>1</v>
      </c>
      <c r="L16046" s="285" t="s">
        <v>8894</v>
      </c>
      <c r="M16046" s="223"/>
      <c r="N16046" s="203">
        <v>9.1875</v>
      </c>
      <c r="O16046" s="222" t="s">
        <v>942</v>
      </c>
    </row>
    <row r="16047" spans="1:15" ht="29.25" customHeight="1">
      <c r="A16047" s="221" t="s">
        <v>2860</v>
      </c>
      <c r="B16047" s="221" t="s">
        <v>3684</v>
      </c>
      <c r="C16047" s="222" t="s">
        <v>3685</v>
      </c>
      <c r="D16047" s="222" t="s">
        <v>162</v>
      </c>
      <c r="E16047" s="199" t="s">
        <v>163</v>
      </c>
      <c r="F16047" s="200" t="s">
        <v>8347</v>
      </c>
      <c r="G16047" s="200" t="s">
        <v>8348</v>
      </c>
      <c r="H16047" s="200" t="s">
        <v>58</v>
      </c>
      <c r="I16047" s="200">
        <v>45818</v>
      </c>
      <c r="J16047" s="143">
        <f t="shared" si="250"/>
        <v>45818</v>
      </c>
      <c r="K16047" s="202">
        <v>3</v>
      </c>
      <c r="L16047" s="285" t="s">
        <v>8893</v>
      </c>
      <c r="M16047" s="223"/>
      <c r="N16047" s="203">
        <v>2.6</v>
      </c>
      <c r="O16047" s="222" t="s">
        <v>940</v>
      </c>
    </row>
    <row r="16048" spans="1:15" ht="29.25" customHeight="1">
      <c r="A16048" s="221" t="s">
        <v>2860</v>
      </c>
      <c r="B16048" s="221" t="s">
        <v>3684</v>
      </c>
      <c r="C16048" s="222" t="s">
        <v>3685</v>
      </c>
      <c r="D16048" s="222" t="s">
        <v>162</v>
      </c>
      <c r="E16048" s="199" t="s">
        <v>163</v>
      </c>
      <c r="F16048" s="200" t="s">
        <v>937</v>
      </c>
      <c r="G16048" s="200" t="s">
        <v>938</v>
      </c>
      <c r="H16048" s="200" t="s">
        <v>91</v>
      </c>
      <c r="I16048" s="200">
        <v>45819</v>
      </c>
      <c r="J16048" s="143">
        <f t="shared" si="250"/>
        <v>45819</v>
      </c>
      <c r="K16048" s="202">
        <v>2</v>
      </c>
      <c r="L16048" s="284" t="s">
        <v>8897</v>
      </c>
      <c r="M16048" s="223"/>
      <c r="N16048" s="203">
        <v>21.3125</v>
      </c>
      <c r="O16048" s="222" t="s">
        <v>968</v>
      </c>
    </row>
    <row r="16049" spans="1:15" ht="29.25" customHeight="1">
      <c r="A16049" s="221" t="s">
        <v>2860</v>
      </c>
      <c r="B16049" s="221" t="s">
        <v>3684</v>
      </c>
      <c r="C16049" s="222" t="s">
        <v>3685</v>
      </c>
      <c r="D16049" s="222" t="s">
        <v>162</v>
      </c>
      <c r="E16049" s="199" t="s">
        <v>163</v>
      </c>
      <c r="F16049" s="200" t="s">
        <v>6005</v>
      </c>
      <c r="G16049" s="200" t="s">
        <v>6006</v>
      </c>
      <c r="H16049" s="200" t="s">
        <v>6026</v>
      </c>
      <c r="I16049" s="200">
        <v>45819</v>
      </c>
      <c r="J16049" s="143">
        <f t="shared" si="250"/>
        <v>45819</v>
      </c>
      <c r="K16049" s="202">
        <v>5</v>
      </c>
      <c r="L16049" s="285" t="s">
        <v>8895</v>
      </c>
      <c r="M16049" s="223"/>
      <c r="N16049" s="203">
        <v>9.1875</v>
      </c>
      <c r="O16049" s="222" t="s">
        <v>942</v>
      </c>
    </row>
    <row r="16050" spans="1:15" ht="29.25" customHeight="1">
      <c r="A16050" s="221" t="s">
        <v>2860</v>
      </c>
      <c r="B16050" s="221" t="s">
        <v>3684</v>
      </c>
      <c r="C16050" s="222" t="s">
        <v>3685</v>
      </c>
      <c r="D16050" s="222" t="s">
        <v>162</v>
      </c>
      <c r="E16050" s="199" t="s">
        <v>163</v>
      </c>
      <c r="F16050" s="200" t="s">
        <v>8347</v>
      </c>
      <c r="G16050" s="200" t="s">
        <v>8348</v>
      </c>
      <c r="H16050" s="200" t="s">
        <v>58</v>
      </c>
      <c r="I16050" s="200">
        <v>45819</v>
      </c>
      <c r="J16050" s="143">
        <f t="shared" si="250"/>
        <v>45819</v>
      </c>
      <c r="K16050" s="202">
        <v>2</v>
      </c>
      <c r="L16050" s="285" t="s">
        <v>8896</v>
      </c>
      <c r="M16050" s="223"/>
      <c r="N16050" s="203">
        <v>2.6</v>
      </c>
      <c r="O16050" s="222" t="s">
        <v>940</v>
      </c>
    </row>
    <row r="16051" spans="1:15" ht="29.25" customHeight="1">
      <c r="A16051" s="221" t="s">
        <v>2860</v>
      </c>
      <c r="B16051" s="221" t="s">
        <v>3684</v>
      </c>
      <c r="C16051" s="222" t="s">
        <v>3685</v>
      </c>
      <c r="D16051" s="222" t="s">
        <v>162</v>
      </c>
      <c r="E16051" s="199" t="s">
        <v>178</v>
      </c>
      <c r="F16051" s="200"/>
      <c r="G16051" s="200"/>
      <c r="H16051" s="200"/>
      <c r="I16051" s="200">
        <v>45820</v>
      </c>
      <c r="J16051" s="143">
        <f t="shared" si="250"/>
        <v>45820</v>
      </c>
      <c r="K16051" s="202">
        <v>1</v>
      </c>
      <c r="L16051" s="285" t="s">
        <v>9078</v>
      </c>
      <c r="M16051" s="223"/>
      <c r="N16051" s="203"/>
      <c r="O16051" s="222" t="s">
        <v>326</v>
      </c>
    </row>
    <row r="16052" spans="1:15" ht="29.25" customHeight="1">
      <c r="A16052" s="221" t="s">
        <v>2860</v>
      </c>
      <c r="B16052" s="221" t="s">
        <v>3684</v>
      </c>
      <c r="C16052" s="222" t="s">
        <v>3685</v>
      </c>
      <c r="D16052" s="222" t="s">
        <v>162</v>
      </c>
      <c r="E16052" s="199" t="s">
        <v>163</v>
      </c>
      <c r="F16052" s="200" t="s">
        <v>6005</v>
      </c>
      <c r="G16052" s="200" t="s">
        <v>6006</v>
      </c>
      <c r="H16052" s="200" t="s">
        <v>6026</v>
      </c>
      <c r="I16052" s="200">
        <v>45820</v>
      </c>
      <c r="J16052" s="143">
        <f t="shared" si="250"/>
        <v>45820</v>
      </c>
      <c r="K16052" s="202">
        <v>5</v>
      </c>
      <c r="L16052" s="285" t="s">
        <v>8895</v>
      </c>
      <c r="M16052" s="223"/>
      <c r="N16052" s="203">
        <v>9.1875</v>
      </c>
      <c r="O16052" s="222" t="s">
        <v>942</v>
      </c>
    </row>
    <row r="16053" spans="1:15" ht="29.25" customHeight="1">
      <c r="A16053" s="221" t="s">
        <v>2860</v>
      </c>
      <c r="B16053" s="221" t="s">
        <v>3684</v>
      </c>
      <c r="C16053" s="222" t="s">
        <v>3685</v>
      </c>
      <c r="D16053" s="222" t="s">
        <v>162</v>
      </c>
      <c r="E16053" s="199" t="s">
        <v>163</v>
      </c>
      <c r="F16053" s="200" t="s">
        <v>8347</v>
      </c>
      <c r="G16053" s="200" t="s">
        <v>8348</v>
      </c>
      <c r="H16053" s="200" t="s">
        <v>58</v>
      </c>
      <c r="I16053" s="200">
        <v>45820</v>
      </c>
      <c r="J16053" s="143">
        <f t="shared" si="250"/>
        <v>45820</v>
      </c>
      <c r="K16053" s="202">
        <v>3</v>
      </c>
      <c r="L16053" s="284" t="s">
        <v>9079</v>
      </c>
      <c r="M16053" s="223"/>
      <c r="N16053" s="203">
        <v>2.6</v>
      </c>
      <c r="O16053" s="222" t="s">
        <v>940</v>
      </c>
    </row>
    <row r="16054" spans="1:15" ht="29.25" customHeight="1">
      <c r="A16054" s="221" t="s">
        <v>2860</v>
      </c>
      <c r="B16054" s="221" t="s">
        <v>3684</v>
      </c>
      <c r="C16054" s="222" t="s">
        <v>3685</v>
      </c>
      <c r="D16054" s="222" t="s">
        <v>162</v>
      </c>
      <c r="E16054" s="199" t="s">
        <v>163</v>
      </c>
      <c r="F16054" s="200" t="s">
        <v>937</v>
      </c>
      <c r="G16054" s="200" t="s">
        <v>938</v>
      </c>
      <c r="H16054" s="200" t="s">
        <v>91</v>
      </c>
      <c r="I16054" s="200">
        <v>45821</v>
      </c>
      <c r="J16054" s="143">
        <f t="shared" si="250"/>
        <v>45821</v>
      </c>
      <c r="K16054" s="202">
        <v>1</v>
      </c>
      <c r="L16054" s="285" t="s">
        <v>9080</v>
      </c>
      <c r="M16054" s="223"/>
      <c r="N16054" s="203">
        <v>21.3125</v>
      </c>
      <c r="O16054" s="222" t="s">
        <v>968</v>
      </c>
    </row>
    <row r="16055" spans="1:15" ht="29.25" customHeight="1">
      <c r="A16055" s="221" t="s">
        <v>2860</v>
      </c>
      <c r="B16055" s="221" t="s">
        <v>3684</v>
      </c>
      <c r="C16055" s="222" t="s">
        <v>3685</v>
      </c>
      <c r="D16055" s="222" t="s">
        <v>162</v>
      </c>
      <c r="E16055" s="199" t="s">
        <v>163</v>
      </c>
      <c r="F16055" s="200" t="s">
        <v>8347</v>
      </c>
      <c r="G16055" s="200" t="s">
        <v>8348</v>
      </c>
      <c r="H16055" s="200" t="s">
        <v>58</v>
      </c>
      <c r="I16055" s="200">
        <v>45821</v>
      </c>
      <c r="J16055" s="143">
        <f t="shared" si="250"/>
        <v>45821</v>
      </c>
      <c r="K16055" s="202">
        <v>7</v>
      </c>
      <c r="L16055" s="285" t="s">
        <v>9081</v>
      </c>
      <c r="M16055" s="223"/>
      <c r="N16055" s="203">
        <v>2.6</v>
      </c>
      <c r="O16055" s="222" t="s">
        <v>940</v>
      </c>
    </row>
    <row r="16056" spans="1:15" ht="29.25" customHeight="1">
      <c r="A16056" s="221" t="s">
        <v>2860</v>
      </c>
      <c r="B16056" s="221" t="s">
        <v>3684</v>
      </c>
      <c r="C16056" s="222" t="s">
        <v>3685</v>
      </c>
      <c r="D16056" s="222" t="s">
        <v>162</v>
      </c>
      <c r="E16056" s="199" t="s">
        <v>178</v>
      </c>
      <c r="F16056" s="200"/>
      <c r="G16056" s="200"/>
      <c r="H16056" s="200"/>
      <c r="I16056" s="200">
        <v>45824</v>
      </c>
      <c r="J16056" s="143">
        <f t="shared" si="250"/>
        <v>45824</v>
      </c>
      <c r="K16056" s="202">
        <v>2</v>
      </c>
      <c r="L16056" s="285" t="s">
        <v>9083</v>
      </c>
      <c r="M16056" s="223"/>
      <c r="N16056" s="203"/>
      <c r="O16056" s="222" t="s">
        <v>326</v>
      </c>
    </row>
    <row r="16057" spans="1:15" ht="29.25" customHeight="1">
      <c r="A16057" s="221" t="s">
        <v>2860</v>
      </c>
      <c r="B16057" s="221" t="s">
        <v>3684</v>
      </c>
      <c r="C16057" s="222" t="s">
        <v>3685</v>
      </c>
      <c r="D16057" s="222" t="s">
        <v>162</v>
      </c>
      <c r="E16057" s="199" t="s">
        <v>163</v>
      </c>
      <c r="F16057" s="200" t="s">
        <v>6005</v>
      </c>
      <c r="G16057" s="200" t="s">
        <v>6006</v>
      </c>
      <c r="H16057" s="200" t="s">
        <v>6026</v>
      </c>
      <c r="I16057" s="200">
        <v>45824</v>
      </c>
      <c r="J16057" s="143">
        <f t="shared" si="250"/>
        <v>45824</v>
      </c>
      <c r="K16057" s="202">
        <v>1</v>
      </c>
      <c r="L16057" s="285" t="s">
        <v>9084</v>
      </c>
      <c r="M16057" s="223"/>
      <c r="N16057" s="203">
        <v>9.1875</v>
      </c>
      <c r="O16057" s="222" t="s">
        <v>942</v>
      </c>
    </row>
    <row r="16058" spans="1:15" ht="29.25" customHeight="1">
      <c r="A16058" s="221" t="s">
        <v>2860</v>
      </c>
      <c r="B16058" s="221" t="s">
        <v>3684</v>
      </c>
      <c r="C16058" s="222" t="s">
        <v>3685</v>
      </c>
      <c r="D16058" s="222" t="s">
        <v>162</v>
      </c>
      <c r="E16058" s="199" t="s">
        <v>163</v>
      </c>
      <c r="F16058" s="200" t="s">
        <v>8347</v>
      </c>
      <c r="G16058" s="200" t="s">
        <v>8348</v>
      </c>
      <c r="H16058" s="200" t="s">
        <v>58</v>
      </c>
      <c r="I16058" s="200">
        <v>45824</v>
      </c>
      <c r="J16058" s="143">
        <f t="shared" si="250"/>
        <v>45824</v>
      </c>
      <c r="K16058" s="202">
        <v>6</v>
      </c>
      <c r="L16058" s="284" t="s">
        <v>9082</v>
      </c>
      <c r="M16058" s="223"/>
      <c r="N16058" s="203">
        <v>2.6</v>
      </c>
      <c r="O16058" s="222" t="s">
        <v>940</v>
      </c>
    </row>
    <row r="16059" spans="1:15" ht="29.25" customHeight="1">
      <c r="A16059" s="221" t="s">
        <v>2860</v>
      </c>
      <c r="B16059" s="221" t="s">
        <v>3684</v>
      </c>
      <c r="C16059" s="222" t="s">
        <v>3685</v>
      </c>
      <c r="D16059" s="222" t="s">
        <v>162</v>
      </c>
      <c r="E16059" s="199" t="s">
        <v>163</v>
      </c>
      <c r="F16059" s="200" t="s">
        <v>8347</v>
      </c>
      <c r="G16059" s="200" t="s">
        <v>8348</v>
      </c>
      <c r="H16059" s="200" t="s">
        <v>8709</v>
      </c>
      <c r="I16059" s="200">
        <v>45825</v>
      </c>
      <c r="J16059" s="143">
        <f t="shared" si="250"/>
        <v>45825</v>
      </c>
      <c r="K16059" s="202">
        <v>5</v>
      </c>
      <c r="L16059" s="284" t="s">
        <v>9085</v>
      </c>
      <c r="M16059" s="223"/>
      <c r="N16059" s="203">
        <v>0.5625</v>
      </c>
      <c r="O16059" s="222" t="s">
        <v>942</v>
      </c>
    </row>
    <row r="16060" spans="1:15" ht="29.25" customHeight="1">
      <c r="A16060" s="221" t="s">
        <v>2860</v>
      </c>
      <c r="B16060" s="221" t="s">
        <v>3684</v>
      </c>
      <c r="C16060" s="222" t="s">
        <v>3685</v>
      </c>
      <c r="D16060" s="222" t="s">
        <v>162</v>
      </c>
      <c r="E16060" s="199" t="s">
        <v>163</v>
      </c>
      <c r="F16060" s="200" t="s">
        <v>5212</v>
      </c>
      <c r="G16060" s="200" t="s">
        <v>5213</v>
      </c>
      <c r="H16060" s="200" t="s">
        <v>52</v>
      </c>
      <c r="I16060" s="200">
        <v>45825</v>
      </c>
      <c r="J16060" s="143">
        <f t="shared" si="250"/>
        <v>45825</v>
      </c>
      <c r="K16060" s="202">
        <v>3</v>
      </c>
      <c r="L16060" s="285" t="s">
        <v>9086</v>
      </c>
      <c r="M16060" s="223"/>
      <c r="N16060" s="203">
        <v>1.9375</v>
      </c>
      <c r="O16060" s="222" t="s">
        <v>943</v>
      </c>
    </row>
    <row r="16061" spans="1:15" ht="29.25" customHeight="1">
      <c r="A16061" s="221" t="s">
        <v>2860</v>
      </c>
      <c r="B16061" s="221" t="s">
        <v>3684</v>
      </c>
      <c r="C16061" s="222" t="s">
        <v>3685</v>
      </c>
      <c r="D16061" s="222" t="s">
        <v>162</v>
      </c>
      <c r="E16061" s="199" t="s">
        <v>171</v>
      </c>
      <c r="F16061" s="200"/>
      <c r="G16061" s="200"/>
      <c r="H16061" s="200"/>
      <c r="I16061" s="200">
        <v>45826</v>
      </c>
      <c r="J16061" s="143">
        <f t="shared" si="250"/>
        <v>45826</v>
      </c>
      <c r="K16061" s="202">
        <v>2</v>
      </c>
      <c r="L16061" s="285" t="s">
        <v>9087</v>
      </c>
      <c r="M16061" s="223"/>
      <c r="N16061" s="203"/>
      <c r="O16061" s="222" t="s">
        <v>326</v>
      </c>
    </row>
    <row r="16062" spans="1:15" ht="29.25" customHeight="1">
      <c r="A16062" s="221" t="s">
        <v>2860</v>
      </c>
      <c r="B16062" s="221" t="s">
        <v>3684</v>
      </c>
      <c r="C16062" s="222" t="s">
        <v>3685</v>
      </c>
      <c r="D16062" s="222" t="s">
        <v>162</v>
      </c>
      <c r="E16062" s="199" t="s">
        <v>163</v>
      </c>
      <c r="F16062" s="200" t="s">
        <v>6005</v>
      </c>
      <c r="G16062" s="200" t="s">
        <v>6006</v>
      </c>
      <c r="H16062" s="200" t="s">
        <v>6026</v>
      </c>
      <c r="I16062" s="200">
        <v>45826</v>
      </c>
      <c r="J16062" s="143">
        <f t="shared" si="250"/>
        <v>45826</v>
      </c>
      <c r="K16062" s="202">
        <v>6</v>
      </c>
      <c r="L16062" s="284" t="s">
        <v>9088</v>
      </c>
      <c r="M16062" s="223"/>
      <c r="N16062" s="203">
        <v>9.1875</v>
      </c>
      <c r="O16062" s="222" t="s">
        <v>942</v>
      </c>
    </row>
    <row r="16063" spans="1:15" ht="29.25" customHeight="1">
      <c r="A16063" s="221" t="s">
        <v>2860</v>
      </c>
      <c r="B16063" s="221" t="s">
        <v>3684</v>
      </c>
      <c r="C16063" s="222" t="s">
        <v>3685</v>
      </c>
      <c r="D16063" s="222" t="s">
        <v>162</v>
      </c>
      <c r="E16063" s="199" t="s">
        <v>171</v>
      </c>
      <c r="F16063" s="200"/>
      <c r="G16063" s="200"/>
      <c r="H16063" s="200"/>
      <c r="I16063" s="200">
        <v>45827</v>
      </c>
      <c r="J16063" s="143">
        <f t="shared" si="250"/>
        <v>45827</v>
      </c>
      <c r="K16063" s="202">
        <v>2</v>
      </c>
      <c r="L16063" s="285" t="s">
        <v>9087</v>
      </c>
      <c r="M16063" s="223"/>
      <c r="N16063" s="203"/>
      <c r="O16063" s="222" t="s">
        <v>326</v>
      </c>
    </row>
    <row r="16064" spans="1:15" ht="29.25" customHeight="1">
      <c r="A16064" s="221" t="s">
        <v>2860</v>
      </c>
      <c r="B16064" s="221" t="s">
        <v>3684</v>
      </c>
      <c r="C16064" s="222" t="s">
        <v>3685</v>
      </c>
      <c r="D16064" s="222" t="s">
        <v>162</v>
      </c>
      <c r="E16064" s="199" t="s">
        <v>178</v>
      </c>
      <c r="F16064" s="200"/>
      <c r="G16064" s="200"/>
      <c r="H16064" s="200"/>
      <c r="I16064" s="200">
        <v>45827</v>
      </c>
      <c r="J16064" s="143">
        <f t="shared" si="250"/>
        <v>45827</v>
      </c>
      <c r="K16064" s="202">
        <v>1.5</v>
      </c>
      <c r="L16064" s="284" t="s">
        <v>9260</v>
      </c>
      <c r="M16064" s="223"/>
      <c r="N16064" s="203"/>
      <c r="O16064" s="222" t="s">
        <v>326</v>
      </c>
    </row>
    <row r="16065" spans="1:15" ht="29.25" customHeight="1">
      <c r="A16065" s="221" t="s">
        <v>2860</v>
      </c>
      <c r="B16065" s="221" t="s">
        <v>3684</v>
      </c>
      <c r="C16065" s="222" t="s">
        <v>3685</v>
      </c>
      <c r="D16065" s="222" t="s">
        <v>162</v>
      </c>
      <c r="E16065" s="199" t="s">
        <v>163</v>
      </c>
      <c r="F16065" s="200" t="s">
        <v>937</v>
      </c>
      <c r="G16065" s="200" t="s">
        <v>938</v>
      </c>
      <c r="H16065" s="200" t="s">
        <v>91</v>
      </c>
      <c r="I16065" s="200">
        <v>45827</v>
      </c>
      <c r="J16065" s="143">
        <f t="shared" si="250"/>
        <v>45827</v>
      </c>
      <c r="K16065" s="202">
        <v>1.5</v>
      </c>
      <c r="L16065" s="284" t="s">
        <v>9262</v>
      </c>
      <c r="M16065" s="223"/>
      <c r="N16065" s="203">
        <v>21.3125</v>
      </c>
      <c r="O16065" s="222" t="s">
        <v>968</v>
      </c>
    </row>
    <row r="16066" spans="1:15" ht="29.25" customHeight="1">
      <c r="A16066" s="221" t="s">
        <v>2860</v>
      </c>
      <c r="B16066" s="221" t="s">
        <v>3684</v>
      </c>
      <c r="C16066" s="222" t="s">
        <v>3685</v>
      </c>
      <c r="D16066" s="222" t="s">
        <v>162</v>
      </c>
      <c r="E16066" s="199" t="s">
        <v>163</v>
      </c>
      <c r="F16066" s="200" t="s">
        <v>8347</v>
      </c>
      <c r="G16066" s="200" t="s">
        <v>8348</v>
      </c>
      <c r="H16066" s="200" t="s">
        <v>58</v>
      </c>
      <c r="I16066" s="200">
        <v>45827</v>
      </c>
      <c r="J16066" s="143">
        <f t="shared" si="250"/>
        <v>45827</v>
      </c>
      <c r="K16066" s="202">
        <v>3</v>
      </c>
      <c r="L16066" s="285" t="s">
        <v>9261</v>
      </c>
      <c r="M16066" s="223"/>
      <c r="N16066" s="203">
        <v>2.6</v>
      </c>
      <c r="O16066" s="222" t="s">
        <v>940</v>
      </c>
    </row>
    <row r="16067" spans="1:15" ht="29.25" customHeight="1">
      <c r="A16067" s="221" t="s">
        <v>2860</v>
      </c>
      <c r="B16067" s="221" t="s">
        <v>3684</v>
      </c>
      <c r="C16067" s="222" t="s">
        <v>3685</v>
      </c>
      <c r="D16067" s="222" t="s">
        <v>162</v>
      </c>
      <c r="E16067" s="199" t="s">
        <v>171</v>
      </c>
      <c r="F16067" s="200"/>
      <c r="G16067" s="200"/>
      <c r="H16067" s="200"/>
      <c r="I16067" s="200">
        <v>45828</v>
      </c>
      <c r="J16067" s="143">
        <f t="shared" ref="J16067:J16130" si="251">I16067</f>
        <v>45828</v>
      </c>
      <c r="K16067" s="202">
        <v>2</v>
      </c>
      <c r="L16067" s="285" t="s">
        <v>9263</v>
      </c>
      <c r="M16067" s="223"/>
      <c r="N16067" s="203"/>
      <c r="O16067" s="222" t="s">
        <v>326</v>
      </c>
    </row>
    <row r="16068" spans="1:15" ht="29.25" customHeight="1">
      <c r="A16068" s="221" t="s">
        <v>2860</v>
      </c>
      <c r="B16068" s="221" t="s">
        <v>3684</v>
      </c>
      <c r="C16068" s="222" t="s">
        <v>3685</v>
      </c>
      <c r="D16068" s="222" t="s">
        <v>162</v>
      </c>
      <c r="E16068" s="199" t="s">
        <v>178</v>
      </c>
      <c r="F16068" s="200"/>
      <c r="G16068" s="200"/>
      <c r="H16068" s="200"/>
      <c r="I16068" s="200">
        <v>45828</v>
      </c>
      <c r="J16068" s="143">
        <f t="shared" si="251"/>
        <v>45828</v>
      </c>
      <c r="K16068" s="202">
        <v>1</v>
      </c>
      <c r="L16068" s="285" t="s">
        <v>9265</v>
      </c>
      <c r="M16068" s="223"/>
      <c r="N16068" s="203"/>
      <c r="O16068" s="222" t="s">
        <v>326</v>
      </c>
    </row>
    <row r="16069" spans="1:15" ht="29.25" customHeight="1">
      <c r="A16069" s="221" t="s">
        <v>2860</v>
      </c>
      <c r="B16069" s="221" t="s">
        <v>3684</v>
      </c>
      <c r="C16069" s="222" t="s">
        <v>3685</v>
      </c>
      <c r="D16069" s="222" t="s">
        <v>162</v>
      </c>
      <c r="E16069" s="199" t="s">
        <v>163</v>
      </c>
      <c r="F16069" s="200" t="s">
        <v>6005</v>
      </c>
      <c r="G16069" s="200" t="s">
        <v>6006</v>
      </c>
      <c r="H16069" s="200" t="s">
        <v>6026</v>
      </c>
      <c r="I16069" s="200">
        <v>45828</v>
      </c>
      <c r="J16069" s="143">
        <f t="shared" si="251"/>
        <v>45828</v>
      </c>
      <c r="K16069" s="202">
        <v>6</v>
      </c>
      <c r="L16069" s="284" t="s">
        <v>9264</v>
      </c>
      <c r="M16069" s="223"/>
      <c r="N16069" s="203">
        <v>9.1875</v>
      </c>
      <c r="O16069" s="222" t="s">
        <v>942</v>
      </c>
    </row>
    <row r="16070" spans="1:15" ht="29.25" customHeight="1">
      <c r="A16070" s="221" t="s">
        <v>2860</v>
      </c>
      <c r="B16070" s="221" t="s">
        <v>3684</v>
      </c>
      <c r="C16070" s="222" t="s">
        <v>3685</v>
      </c>
      <c r="D16070" s="222" t="s">
        <v>162</v>
      </c>
      <c r="E16070" s="199" t="s">
        <v>171</v>
      </c>
      <c r="F16070" s="200"/>
      <c r="G16070" s="200"/>
      <c r="H16070" s="200"/>
      <c r="I16070" s="200">
        <v>45831</v>
      </c>
      <c r="J16070" s="143">
        <f t="shared" si="251"/>
        <v>45831</v>
      </c>
      <c r="K16070" s="202">
        <v>2</v>
      </c>
      <c r="L16070" s="284" t="s">
        <v>9267</v>
      </c>
      <c r="M16070" s="223"/>
      <c r="N16070" s="203"/>
      <c r="O16070" s="222" t="s">
        <v>326</v>
      </c>
    </row>
    <row r="16071" spans="1:15" ht="29.25" customHeight="1">
      <c r="A16071" s="221" t="s">
        <v>2860</v>
      </c>
      <c r="B16071" s="221" t="s">
        <v>3684</v>
      </c>
      <c r="C16071" s="222" t="s">
        <v>3685</v>
      </c>
      <c r="D16071" s="222" t="s">
        <v>162</v>
      </c>
      <c r="E16071" s="199" t="s">
        <v>178</v>
      </c>
      <c r="F16071" s="200"/>
      <c r="G16071" s="200"/>
      <c r="H16071" s="200"/>
      <c r="I16071" s="200">
        <v>45831</v>
      </c>
      <c r="J16071" s="143">
        <f t="shared" si="251"/>
        <v>45831</v>
      </c>
      <c r="K16071" s="202">
        <v>3.5</v>
      </c>
      <c r="L16071" s="284" t="s">
        <v>9268</v>
      </c>
      <c r="M16071" s="223"/>
      <c r="N16071" s="203"/>
      <c r="O16071" s="222" t="s">
        <v>326</v>
      </c>
    </row>
    <row r="16072" spans="1:15" ht="29.25" customHeight="1">
      <c r="A16072" s="221" t="s">
        <v>2860</v>
      </c>
      <c r="B16072" s="221" t="s">
        <v>3684</v>
      </c>
      <c r="C16072" s="222" t="s">
        <v>3685</v>
      </c>
      <c r="D16072" s="222" t="s">
        <v>162</v>
      </c>
      <c r="E16072" s="199" t="s">
        <v>163</v>
      </c>
      <c r="F16072" s="200" t="s">
        <v>6005</v>
      </c>
      <c r="G16072" s="200" t="s">
        <v>6006</v>
      </c>
      <c r="H16072" s="200" t="s">
        <v>6026</v>
      </c>
      <c r="I16072" s="200">
        <v>45831</v>
      </c>
      <c r="J16072" s="143">
        <f t="shared" si="251"/>
        <v>45831</v>
      </c>
      <c r="K16072" s="202">
        <v>3.5</v>
      </c>
      <c r="L16072" s="284" t="s">
        <v>9266</v>
      </c>
      <c r="M16072" s="223"/>
      <c r="N16072" s="203">
        <v>9.1875</v>
      </c>
      <c r="O16072" s="222" t="s">
        <v>942</v>
      </c>
    </row>
    <row r="16073" spans="1:15" ht="29.25" customHeight="1">
      <c r="A16073" s="221" t="s">
        <v>2860</v>
      </c>
      <c r="B16073" s="221" t="s">
        <v>3684</v>
      </c>
      <c r="C16073" s="222" t="s">
        <v>3685</v>
      </c>
      <c r="D16073" s="222" t="s">
        <v>162</v>
      </c>
      <c r="E16073" s="199" t="s">
        <v>163</v>
      </c>
      <c r="F16073" s="200" t="s">
        <v>937</v>
      </c>
      <c r="G16073" s="200" t="s">
        <v>938</v>
      </c>
      <c r="H16073" s="200" t="s">
        <v>91</v>
      </c>
      <c r="I16073" s="200">
        <v>45832</v>
      </c>
      <c r="J16073" s="143">
        <f t="shared" si="251"/>
        <v>45832</v>
      </c>
      <c r="K16073" s="202">
        <v>2</v>
      </c>
      <c r="L16073" s="285" t="s">
        <v>9270</v>
      </c>
      <c r="M16073" s="223"/>
      <c r="N16073" s="203">
        <v>21.3125</v>
      </c>
      <c r="O16073" s="222" t="s">
        <v>968</v>
      </c>
    </row>
    <row r="16074" spans="1:15" ht="29.25" customHeight="1">
      <c r="A16074" s="221" t="s">
        <v>2860</v>
      </c>
      <c r="B16074" s="221" t="s">
        <v>3684</v>
      </c>
      <c r="C16074" s="222" t="s">
        <v>3685</v>
      </c>
      <c r="D16074" s="222" t="s">
        <v>162</v>
      </c>
      <c r="E16074" s="199" t="s">
        <v>163</v>
      </c>
      <c r="F16074" s="200" t="s">
        <v>6005</v>
      </c>
      <c r="G16074" s="200" t="s">
        <v>6006</v>
      </c>
      <c r="H16074" s="200" t="s">
        <v>6027</v>
      </c>
      <c r="I16074" s="200">
        <v>45832</v>
      </c>
      <c r="J16074" s="143">
        <f t="shared" si="251"/>
        <v>45832</v>
      </c>
      <c r="K16074" s="202">
        <v>5</v>
      </c>
      <c r="L16074" s="284" t="s">
        <v>9271</v>
      </c>
      <c r="M16074" s="223"/>
      <c r="N16074" s="203">
        <v>2.1875</v>
      </c>
      <c r="O16074" s="222" t="s">
        <v>968</v>
      </c>
    </row>
    <row r="16075" spans="1:15" ht="29.25" customHeight="1">
      <c r="A16075" s="221" t="s">
        <v>2860</v>
      </c>
      <c r="B16075" s="221" t="s">
        <v>3684</v>
      </c>
      <c r="C16075" s="222" t="s">
        <v>3685</v>
      </c>
      <c r="D16075" s="222" t="s">
        <v>162</v>
      </c>
      <c r="E16075" s="199" t="s">
        <v>163</v>
      </c>
      <c r="F16075" s="200" t="s">
        <v>5212</v>
      </c>
      <c r="G16075" s="200" t="s">
        <v>5213</v>
      </c>
      <c r="H16075" s="200" t="s">
        <v>5362</v>
      </c>
      <c r="I16075" s="200">
        <v>45832</v>
      </c>
      <c r="J16075" s="143">
        <f t="shared" si="251"/>
        <v>45832</v>
      </c>
      <c r="K16075" s="202">
        <v>1</v>
      </c>
      <c r="L16075" s="285" t="s">
        <v>9269</v>
      </c>
      <c r="M16075" s="223"/>
      <c r="N16075" s="203">
        <v>0.6875</v>
      </c>
      <c r="O16075" s="222" t="s">
        <v>968</v>
      </c>
    </row>
    <row r="16076" spans="1:15" ht="29.25" customHeight="1">
      <c r="A16076" s="221" t="s">
        <v>2860</v>
      </c>
      <c r="B16076" s="221" t="s">
        <v>3684</v>
      </c>
      <c r="C16076" s="222" t="s">
        <v>3685</v>
      </c>
      <c r="D16076" s="222" t="s">
        <v>162</v>
      </c>
      <c r="E16076" s="199" t="s">
        <v>163</v>
      </c>
      <c r="F16076" s="200" t="s">
        <v>6005</v>
      </c>
      <c r="G16076" s="200" t="s">
        <v>6006</v>
      </c>
      <c r="H16076" s="200" t="s">
        <v>6027</v>
      </c>
      <c r="I16076" s="200">
        <v>45833</v>
      </c>
      <c r="J16076" s="143">
        <f t="shared" si="251"/>
        <v>45833</v>
      </c>
      <c r="K16076" s="202">
        <v>3.5</v>
      </c>
      <c r="L16076" s="284" t="s">
        <v>9273</v>
      </c>
      <c r="M16076" s="223"/>
      <c r="N16076" s="203">
        <v>2.1875</v>
      </c>
      <c r="O16076" s="222" t="s">
        <v>968</v>
      </c>
    </row>
    <row r="16077" spans="1:15" ht="29.25" customHeight="1">
      <c r="A16077" s="221" t="s">
        <v>2860</v>
      </c>
      <c r="B16077" s="221" t="s">
        <v>3684</v>
      </c>
      <c r="C16077" s="222" t="s">
        <v>3685</v>
      </c>
      <c r="D16077" s="222" t="s">
        <v>162</v>
      </c>
      <c r="E16077" s="199" t="s">
        <v>163</v>
      </c>
      <c r="F16077" s="200" t="s">
        <v>8347</v>
      </c>
      <c r="G16077" s="200" t="s">
        <v>8348</v>
      </c>
      <c r="H16077" s="200" t="s">
        <v>58</v>
      </c>
      <c r="I16077" s="200">
        <v>45833</v>
      </c>
      <c r="J16077" s="143">
        <f t="shared" si="251"/>
        <v>45833</v>
      </c>
      <c r="K16077" s="202">
        <v>1</v>
      </c>
      <c r="L16077" s="285" t="s">
        <v>9272</v>
      </c>
      <c r="M16077" s="223"/>
      <c r="N16077" s="203">
        <v>2.6</v>
      </c>
      <c r="O16077" s="222" t="s">
        <v>940</v>
      </c>
    </row>
    <row r="16078" spans="1:15" ht="29.25" customHeight="1">
      <c r="A16078" s="221" t="s">
        <v>2860</v>
      </c>
      <c r="B16078" s="221" t="s">
        <v>3684</v>
      </c>
      <c r="C16078" s="222" t="s">
        <v>3685</v>
      </c>
      <c r="D16078" s="222" t="s">
        <v>162</v>
      </c>
      <c r="E16078" s="199" t="s">
        <v>163</v>
      </c>
      <c r="F16078" s="200" t="s">
        <v>5212</v>
      </c>
      <c r="G16078" s="200" t="s">
        <v>5213</v>
      </c>
      <c r="H16078" s="200" t="s">
        <v>5362</v>
      </c>
      <c r="I16078" s="200">
        <v>45833</v>
      </c>
      <c r="J16078" s="143">
        <f t="shared" si="251"/>
        <v>45833</v>
      </c>
      <c r="K16078" s="202">
        <v>4.5</v>
      </c>
      <c r="L16078" s="284" t="s">
        <v>9274</v>
      </c>
      <c r="M16078" s="223"/>
      <c r="N16078" s="203">
        <v>0.6875</v>
      </c>
      <c r="O16078" s="222" t="s">
        <v>968</v>
      </c>
    </row>
    <row r="16079" spans="1:15" ht="29.25" customHeight="1">
      <c r="A16079" s="221" t="s">
        <v>2860</v>
      </c>
      <c r="B16079" s="221" t="s">
        <v>3684</v>
      </c>
      <c r="C16079" s="222" t="s">
        <v>3685</v>
      </c>
      <c r="D16079" s="222" t="s">
        <v>162</v>
      </c>
      <c r="E16079" s="199" t="s">
        <v>178</v>
      </c>
      <c r="F16079" s="200"/>
      <c r="G16079" s="200"/>
      <c r="H16079" s="200"/>
      <c r="I16079" s="200">
        <v>45834</v>
      </c>
      <c r="J16079" s="143">
        <f t="shared" si="251"/>
        <v>45834</v>
      </c>
      <c r="K16079" s="202">
        <v>1</v>
      </c>
      <c r="L16079" s="285" t="s">
        <v>6329</v>
      </c>
      <c r="M16079" s="223"/>
      <c r="N16079" s="203"/>
      <c r="O16079" s="222" t="s">
        <v>326</v>
      </c>
    </row>
    <row r="16080" spans="1:15" ht="29.25" customHeight="1">
      <c r="A16080" s="221" t="s">
        <v>2860</v>
      </c>
      <c r="B16080" s="221" t="s">
        <v>3684</v>
      </c>
      <c r="C16080" s="222" t="s">
        <v>3685</v>
      </c>
      <c r="D16080" s="222" t="s">
        <v>162</v>
      </c>
      <c r="E16080" s="199" t="s">
        <v>163</v>
      </c>
      <c r="F16080" s="200" t="s">
        <v>937</v>
      </c>
      <c r="G16080" s="200" t="s">
        <v>938</v>
      </c>
      <c r="H16080" s="200" t="s">
        <v>4768</v>
      </c>
      <c r="I16080" s="200">
        <v>45834</v>
      </c>
      <c r="J16080" s="143">
        <f t="shared" si="251"/>
        <v>45834</v>
      </c>
      <c r="K16080" s="202">
        <v>3</v>
      </c>
      <c r="L16080" s="284" t="s">
        <v>9464</v>
      </c>
      <c r="M16080" s="223"/>
      <c r="N16080" s="203">
        <v>3.625</v>
      </c>
      <c r="O16080" s="222" t="s">
        <v>943</v>
      </c>
    </row>
    <row r="16081" spans="1:15" ht="29.25" customHeight="1">
      <c r="A16081" s="221" t="s">
        <v>2860</v>
      </c>
      <c r="B16081" s="221" t="s">
        <v>3684</v>
      </c>
      <c r="C16081" s="222" t="s">
        <v>3685</v>
      </c>
      <c r="D16081" s="222" t="s">
        <v>162</v>
      </c>
      <c r="E16081" s="199" t="s">
        <v>163</v>
      </c>
      <c r="F16081" s="200" t="s">
        <v>6005</v>
      </c>
      <c r="G16081" s="200" t="s">
        <v>6006</v>
      </c>
      <c r="H16081" s="200" t="s">
        <v>6026</v>
      </c>
      <c r="I16081" s="200">
        <v>45834</v>
      </c>
      <c r="J16081" s="143">
        <f t="shared" si="251"/>
        <v>45834</v>
      </c>
      <c r="K16081" s="202">
        <v>5</v>
      </c>
      <c r="L16081" s="284" t="s">
        <v>9463</v>
      </c>
      <c r="M16081" s="223"/>
      <c r="N16081" s="203">
        <v>9.1875</v>
      </c>
      <c r="O16081" s="222" t="s">
        <v>942</v>
      </c>
    </row>
    <row r="16082" spans="1:15" ht="29.25" customHeight="1">
      <c r="A16082" s="221" t="s">
        <v>2860</v>
      </c>
      <c r="B16082" s="221" t="s">
        <v>3684</v>
      </c>
      <c r="C16082" s="222" t="s">
        <v>3685</v>
      </c>
      <c r="D16082" s="222" t="s">
        <v>162</v>
      </c>
      <c r="E16082" s="199" t="s">
        <v>163</v>
      </c>
      <c r="F16082" s="200" t="s">
        <v>937</v>
      </c>
      <c r="G16082" s="200" t="s">
        <v>938</v>
      </c>
      <c r="H16082" s="200" t="s">
        <v>4768</v>
      </c>
      <c r="I16082" s="200">
        <v>45835</v>
      </c>
      <c r="J16082" s="143">
        <f t="shared" si="251"/>
        <v>45835</v>
      </c>
      <c r="K16082" s="202">
        <v>3.5</v>
      </c>
      <c r="L16082" s="285" t="s">
        <v>9466</v>
      </c>
      <c r="M16082" s="223"/>
      <c r="N16082" s="203">
        <v>3.625</v>
      </c>
      <c r="O16082" s="222" t="s">
        <v>943</v>
      </c>
    </row>
    <row r="16083" spans="1:15" ht="29.25" customHeight="1">
      <c r="A16083" s="221" t="s">
        <v>2860</v>
      </c>
      <c r="B16083" s="221" t="s">
        <v>3684</v>
      </c>
      <c r="C16083" s="222" t="s">
        <v>3685</v>
      </c>
      <c r="D16083" s="222" t="s">
        <v>162</v>
      </c>
      <c r="E16083" s="199" t="s">
        <v>163</v>
      </c>
      <c r="F16083" s="200" t="s">
        <v>8347</v>
      </c>
      <c r="G16083" s="200" t="s">
        <v>8348</v>
      </c>
      <c r="H16083" s="200" t="s">
        <v>479</v>
      </c>
      <c r="I16083" s="200">
        <v>45835</v>
      </c>
      <c r="J16083" s="143">
        <f t="shared" si="251"/>
        <v>45835</v>
      </c>
      <c r="K16083" s="202">
        <v>3</v>
      </c>
      <c r="L16083" s="284" t="s">
        <v>9467</v>
      </c>
      <c r="M16083" s="223"/>
      <c r="N16083" s="203">
        <v>1</v>
      </c>
      <c r="O16083" s="222" t="s">
        <v>958</v>
      </c>
    </row>
    <row r="16084" spans="1:15" ht="29.25" customHeight="1">
      <c r="A16084" s="221" t="s">
        <v>2860</v>
      </c>
      <c r="B16084" s="221" t="s">
        <v>3684</v>
      </c>
      <c r="C16084" s="222" t="s">
        <v>3685</v>
      </c>
      <c r="D16084" s="222" t="s">
        <v>162</v>
      </c>
      <c r="E16084" s="199" t="s">
        <v>163</v>
      </c>
      <c r="F16084" s="200" t="s">
        <v>6005</v>
      </c>
      <c r="G16084" s="200" t="s">
        <v>6006</v>
      </c>
      <c r="H16084" s="200" t="s">
        <v>6026</v>
      </c>
      <c r="I16084" s="200">
        <v>45835</v>
      </c>
      <c r="J16084" s="143">
        <f t="shared" si="251"/>
        <v>45835</v>
      </c>
      <c r="K16084" s="202">
        <v>2</v>
      </c>
      <c r="L16084" s="285" t="s">
        <v>9465</v>
      </c>
      <c r="M16084" s="223"/>
      <c r="N16084" s="203">
        <v>9.1875</v>
      </c>
      <c r="O16084" s="222" t="s">
        <v>942</v>
      </c>
    </row>
    <row r="16085" spans="1:15" ht="29.25" customHeight="1">
      <c r="A16085" s="221" t="s">
        <v>2860</v>
      </c>
      <c r="B16085" s="221" t="s">
        <v>3684</v>
      </c>
      <c r="C16085" s="222" t="s">
        <v>3685</v>
      </c>
      <c r="D16085" s="222" t="s">
        <v>162</v>
      </c>
      <c r="E16085" s="199" t="s">
        <v>171</v>
      </c>
      <c r="F16085" s="200"/>
      <c r="G16085" s="200"/>
      <c r="H16085" s="200"/>
      <c r="I16085" s="200">
        <v>45838</v>
      </c>
      <c r="J16085" s="143">
        <f t="shared" si="251"/>
        <v>45838</v>
      </c>
      <c r="K16085" s="202">
        <v>3.5</v>
      </c>
      <c r="L16085" s="285" t="s">
        <v>9470</v>
      </c>
      <c r="M16085" s="223"/>
      <c r="N16085" s="203"/>
      <c r="O16085" s="222" t="s">
        <v>326</v>
      </c>
    </row>
    <row r="16086" spans="1:15" ht="29.25" customHeight="1">
      <c r="A16086" s="221" t="s">
        <v>2860</v>
      </c>
      <c r="B16086" s="221" t="s">
        <v>3684</v>
      </c>
      <c r="C16086" s="222" t="s">
        <v>3685</v>
      </c>
      <c r="D16086" s="222" t="s">
        <v>162</v>
      </c>
      <c r="E16086" s="199" t="s">
        <v>178</v>
      </c>
      <c r="F16086" s="200"/>
      <c r="G16086" s="200"/>
      <c r="H16086" s="200"/>
      <c r="I16086" s="200">
        <v>45838</v>
      </c>
      <c r="J16086" s="143">
        <f t="shared" si="251"/>
        <v>45838</v>
      </c>
      <c r="K16086" s="202">
        <v>2</v>
      </c>
      <c r="L16086" s="285" t="s">
        <v>9471</v>
      </c>
      <c r="M16086" s="223"/>
      <c r="N16086" s="203"/>
      <c r="O16086" s="222" t="s">
        <v>326</v>
      </c>
    </row>
    <row r="16087" spans="1:15" ht="29.25" customHeight="1">
      <c r="A16087" s="221" t="s">
        <v>2860</v>
      </c>
      <c r="B16087" s="221" t="s">
        <v>3684</v>
      </c>
      <c r="C16087" s="222" t="s">
        <v>3685</v>
      </c>
      <c r="D16087" s="222" t="s">
        <v>162</v>
      </c>
      <c r="E16087" s="199" t="s">
        <v>163</v>
      </c>
      <c r="F16087" s="200" t="s">
        <v>6005</v>
      </c>
      <c r="G16087" s="200" t="s">
        <v>6006</v>
      </c>
      <c r="H16087" s="200" t="s">
        <v>6026</v>
      </c>
      <c r="I16087" s="200">
        <v>45838</v>
      </c>
      <c r="J16087" s="143">
        <f t="shared" si="251"/>
        <v>45838</v>
      </c>
      <c r="K16087" s="202">
        <v>2</v>
      </c>
      <c r="L16087" s="285" t="s">
        <v>9468</v>
      </c>
      <c r="M16087" s="223"/>
      <c r="N16087" s="203">
        <v>9.1875</v>
      </c>
      <c r="O16087" s="222" t="s">
        <v>942</v>
      </c>
    </row>
    <row r="16088" spans="1:15" ht="29.25" customHeight="1">
      <c r="A16088" s="221" t="s">
        <v>2860</v>
      </c>
      <c r="B16088" s="221" t="s">
        <v>3684</v>
      </c>
      <c r="C16088" s="222" t="s">
        <v>3685</v>
      </c>
      <c r="D16088" s="222" t="s">
        <v>162</v>
      </c>
      <c r="E16088" s="199" t="s">
        <v>163</v>
      </c>
      <c r="F16088" s="200" t="s">
        <v>5212</v>
      </c>
      <c r="G16088" s="200" t="s">
        <v>5213</v>
      </c>
      <c r="H16088" s="200" t="s">
        <v>52</v>
      </c>
      <c r="I16088" s="200">
        <v>45838</v>
      </c>
      <c r="J16088" s="143">
        <f t="shared" si="251"/>
        <v>45838</v>
      </c>
      <c r="K16088" s="202">
        <v>2</v>
      </c>
      <c r="L16088" s="284" t="s">
        <v>9469</v>
      </c>
      <c r="M16088" s="223"/>
      <c r="N16088" s="203">
        <v>1.9375</v>
      </c>
      <c r="O16088" s="222" t="s">
        <v>943</v>
      </c>
    </row>
    <row r="16089" spans="1:15" ht="29.25" customHeight="1">
      <c r="A16089" s="221" t="s">
        <v>2860</v>
      </c>
      <c r="B16089" s="221" t="s">
        <v>3684</v>
      </c>
      <c r="C16089" s="222" t="s">
        <v>3685</v>
      </c>
      <c r="D16089" s="222" t="s">
        <v>162</v>
      </c>
      <c r="E16089" s="199" t="s">
        <v>171</v>
      </c>
      <c r="F16089" s="200"/>
      <c r="G16089" s="200"/>
      <c r="H16089" s="200"/>
      <c r="I16089" s="200">
        <v>45839</v>
      </c>
      <c r="J16089" s="143">
        <f t="shared" si="251"/>
        <v>45839</v>
      </c>
      <c r="K16089" s="202">
        <v>1.5</v>
      </c>
      <c r="L16089" s="285" t="s">
        <v>9470</v>
      </c>
      <c r="M16089" s="223"/>
      <c r="N16089" s="203"/>
      <c r="O16089" s="222" t="s">
        <v>326</v>
      </c>
    </row>
    <row r="16090" spans="1:15" ht="29.25" customHeight="1">
      <c r="A16090" s="221" t="s">
        <v>2860</v>
      </c>
      <c r="B16090" s="221" t="s">
        <v>3684</v>
      </c>
      <c r="C16090" s="222" t="s">
        <v>3685</v>
      </c>
      <c r="D16090" s="222" t="s">
        <v>162</v>
      </c>
      <c r="E16090" s="199" t="s">
        <v>163</v>
      </c>
      <c r="F16090" s="200" t="s">
        <v>8347</v>
      </c>
      <c r="G16090" s="200" t="s">
        <v>8348</v>
      </c>
      <c r="H16090" s="200" t="s">
        <v>8712</v>
      </c>
      <c r="I16090" s="200">
        <v>45839</v>
      </c>
      <c r="J16090" s="143">
        <f t="shared" si="251"/>
        <v>45839</v>
      </c>
      <c r="K16090" s="202">
        <v>2.5</v>
      </c>
      <c r="L16090" s="285" t="s">
        <v>9473</v>
      </c>
      <c r="M16090" s="223"/>
      <c r="N16090" s="203">
        <v>0.28125</v>
      </c>
      <c r="O16090" s="222" t="s">
        <v>942</v>
      </c>
    </row>
    <row r="16091" spans="1:15" ht="29.25" customHeight="1">
      <c r="A16091" s="221" t="s">
        <v>2860</v>
      </c>
      <c r="B16091" s="221" t="s">
        <v>3684</v>
      </c>
      <c r="C16091" s="222" t="s">
        <v>3685</v>
      </c>
      <c r="D16091" s="222" t="s">
        <v>162</v>
      </c>
      <c r="E16091" s="199" t="s">
        <v>163</v>
      </c>
      <c r="F16091" s="200" t="s">
        <v>6005</v>
      </c>
      <c r="G16091" s="200" t="s">
        <v>6006</v>
      </c>
      <c r="H16091" s="200" t="s">
        <v>6026</v>
      </c>
      <c r="I16091" s="200">
        <v>45839</v>
      </c>
      <c r="J16091" s="143">
        <f t="shared" si="251"/>
        <v>45839</v>
      </c>
      <c r="K16091" s="202">
        <v>4</v>
      </c>
      <c r="L16091" s="284" t="s">
        <v>9472</v>
      </c>
      <c r="M16091" s="223"/>
      <c r="N16091" s="203">
        <v>9.1875</v>
      </c>
      <c r="O16091" s="222" t="s">
        <v>942</v>
      </c>
    </row>
    <row r="16092" spans="1:15" ht="29.25" customHeight="1">
      <c r="A16092" s="221" t="s">
        <v>2860</v>
      </c>
      <c r="B16092" s="221" t="s">
        <v>3684</v>
      </c>
      <c r="C16092" s="222" t="s">
        <v>3685</v>
      </c>
      <c r="D16092" s="222" t="s">
        <v>162</v>
      </c>
      <c r="E16092" s="199" t="s">
        <v>163</v>
      </c>
      <c r="F16092" s="200" t="s">
        <v>937</v>
      </c>
      <c r="G16092" s="200" t="s">
        <v>938</v>
      </c>
      <c r="H16092" s="200" t="s">
        <v>4768</v>
      </c>
      <c r="I16092" s="200">
        <v>45840</v>
      </c>
      <c r="J16092" s="143">
        <f t="shared" si="251"/>
        <v>45840</v>
      </c>
      <c r="K16092" s="202">
        <v>6</v>
      </c>
      <c r="L16092" s="284" t="s">
        <v>9475</v>
      </c>
      <c r="M16092" s="223"/>
      <c r="N16092" s="203">
        <v>3.625</v>
      </c>
      <c r="O16092" s="222" t="s">
        <v>943</v>
      </c>
    </row>
    <row r="16093" spans="1:15" ht="29.25" customHeight="1">
      <c r="A16093" s="221" t="s">
        <v>2860</v>
      </c>
      <c r="B16093" s="221" t="s">
        <v>3684</v>
      </c>
      <c r="C16093" s="222" t="s">
        <v>3685</v>
      </c>
      <c r="D16093" s="222" t="s">
        <v>162</v>
      </c>
      <c r="E16093" s="199" t="s">
        <v>163</v>
      </c>
      <c r="F16093" s="200" t="s">
        <v>8347</v>
      </c>
      <c r="G16093" s="200" t="s">
        <v>8348</v>
      </c>
      <c r="H16093" s="200" t="s">
        <v>8710</v>
      </c>
      <c r="I16093" s="200">
        <v>45840</v>
      </c>
      <c r="J16093" s="143">
        <f t="shared" si="251"/>
        <v>45840</v>
      </c>
      <c r="K16093" s="202">
        <v>3</v>
      </c>
      <c r="L16093" s="285" t="s">
        <v>9474</v>
      </c>
      <c r="M16093" s="223"/>
      <c r="N16093" s="203">
        <v>2.3541666666666701</v>
      </c>
      <c r="O16093" s="222" t="s">
        <v>1014</v>
      </c>
    </row>
    <row r="16094" spans="1:15" ht="29.25" customHeight="1">
      <c r="A16094" s="221" t="s">
        <v>2860</v>
      </c>
      <c r="B16094" s="221" t="s">
        <v>3684</v>
      </c>
      <c r="C16094" s="222" t="s">
        <v>3685</v>
      </c>
      <c r="D16094" s="222" t="s">
        <v>162</v>
      </c>
      <c r="E16094" s="199" t="s">
        <v>178</v>
      </c>
      <c r="F16094" s="200"/>
      <c r="G16094" s="200"/>
      <c r="H16094" s="200"/>
      <c r="I16094" s="200">
        <v>45841</v>
      </c>
      <c r="J16094" s="143">
        <f t="shared" si="251"/>
        <v>45841</v>
      </c>
      <c r="K16094" s="202">
        <v>1</v>
      </c>
      <c r="L16094" s="284" t="s">
        <v>9760</v>
      </c>
      <c r="M16094" s="223"/>
      <c r="N16094" s="203"/>
      <c r="O16094" s="222" t="s">
        <v>326</v>
      </c>
    </row>
    <row r="16095" spans="1:15" ht="29.25" customHeight="1">
      <c r="A16095" s="221" t="s">
        <v>2860</v>
      </c>
      <c r="B16095" s="221" t="s">
        <v>3684</v>
      </c>
      <c r="C16095" s="222" t="s">
        <v>3685</v>
      </c>
      <c r="D16095" s="222" t="s">
        <v>162</v>
      </c>
      <c r="E16095" s="199" t="s">
        <v>163</v>
      </c>
      <c r="F16095" s="200" t="s">
        <v>937</v>
      </c>
      <c r="G16095" s="200" t="s">
        <v>938</v>
      </c>
      <c r="H16095" s="200" t="s">
        <v>4768</v>
      </c>
      <c r="I16095" s="200">
        <v>45841</v>
      </c>
      <c r="J16095" s="143">
        <f t="shared" si="251"/>
        <v>45841</v>
      </c>
      <c r="K16095" s="202">
        <v>3</v>
      </c>
      <c r="L16095" s="284" t="s">
        <v>9759</v>
      </c>
      <c r="M16095" s="223"/>
      <c r="N16095" s="203">
        <v>3.625</v>
      </c>
      <c r="O16095" s="222" t="s">
        <v>943</v>
      </c>
    </row>
    <row r="16096" spans="1:15" ht="29.25" customHeight="1">
      <c r="A16096" s="221" t="s">
        <v>2860</v>
      </c>
      <c r="B16096" s="221" t="s">
        <v>3684</v>
      </c>
      <c r="C16096" s="222" t="s">
        <v>3685</v>
      </c>
      <c r="D16096" s="222" t="s">
        <v>162</v>
      </c>
      <c r="E16096" s="199" t="s">
        <v>163</v>
      </c>
      <c r="F16096" s="200" t="s">
        <v>8347</v>
      </c>
      <c r="G16096" s="200" t="s">
        <v>8348</v>
      </c>
      <c r="H16096" s="200" t="s">
        <v>8710</v>
      </c>
      <c r="I16096" s="200">
        <v>45841</v>
      </c>
      <c r="J16096" s="143">
        <f t="shared" si="251"/>
        <v>45841</v>
      </c>
      <c r="K16096" s="202">
        <v>5</v>
      </c>
      <c r="L16096" s="285" t="s">
        <v>9758</v>
      </c>
      <c r="M16096" s="223"/>
      <c r="N16096" s="203">
        <v>2.3541666666666701</v>
      </c>
      <c r="O16096" s="222" t="s">
        <v>1014</v>
      </c>
    </row>
    <row r="16097" spans="1:15" ht="29.25" customHeight="1">
      <c r="A16097" s="221" t="s">
        <v>2860</v>
      </c>
      <c r="B16097" s="221" t="s">
        <v>3684</v>
      </c>
      <c r="C16097" s="222" t="s">
        <v>3685</v>
      </c>
      <c r="D16097" s="222" t="s">
        <v>162</v>
      </c>
      <c r="E16097" s="199" t="s">
        <v>163</v>
      </c>
      <c r="F16097" s="200" t="s">
        <v>8347</v>
      </c>
      <c r="G16097" s="200" t="s">
        <v>8348</v>
      </c>
      <c r="H16097" s="200" t="s">
        <v>8713</v>
      </c>
      <c r="I16097" s="200">
        <v>45842</v>
      </c>
      <c r="J16097" s="143">
        <f t="shared" si="251"/>
        <v>45842</v>
      </c>
      <c r="K16097" s="202">
        <v>8</v>
      </c>
      <c r="L16097" s="284" t="s">
        <v>9761</v>
      </c>
      <c r="M16097" s="223"/>
      <c r="N16097" s="203">
        <v>1.0520833333333299</v>
      </c>
      <c r="O16097" s="222" t="s">
        <v>1014</v>
      </c>
    </row>
    <row r="16098" spans="1:15" ht="29.25" customHeight="1">
      <c r="A16098" s="221" t="s">
        <v>2860</v>
      </c>
      <c r="B16098" s="221" t="s">
        <v>3684</v>
      </c>
      <c r="C16098" s="222" t="s">
        <v>3685</v>
      </c>
      <c r="D16098" s="222" t="s">
        <v>162</v>
      </c>
      <c r="E16098" s="199" t="s">
        <v>178</v>
      </c>
      <c r="F16098" s="200"/>
      <c r="G16098" s="200"/>
      <c r="H16098" s="200"/>
      <c r="I16098" s="200">
        <v>45845</v>
      </c>
      <c r="J16098" s="143">
        <f t="shared" si="251"/>
        <v>45845</v>
      </c>
      <c r="K16098" s="202">
        <v>3.5</v>
      </c>
      <c r="L16098" s="285" t="s">
        <v>9762</v>
      </c>
      <c r="M16098" s="223"/>
      <c r="N16098" s="203"/>
      <c r="O16098" s="222" t="s">
        <v>326</v>
      </c>
    </row>
    <row r="16099" spans="1:15" ht="29.25" customHeight="1">
      <c r="A16099" s="221" t="s">
        <v>2860</v>
      </c>
      <c r="B16099" s="221" t="s">
        <v>3684</v>
      </c>
      <c r="C16099" s="222" t="s">
        <v>3685</v>
      </c>
      <c r="D16099" s="222" t="s">
        <v>162</v>
      </c>
      <c r="E16099" s="199" t="s">
        <v>171</v>
      </c>
      <c r="F16099" s="200"/>
      <c r="G16099" s="200"/>
      <c r="H16099" s="200"/>
      <c r="I16099" s="200">
        <v>45845</v>
      </c>
      <c r="J16099" s="143">
        <f t="shared" si="251"/>
        <v>45845</v>
      </c>
      <c r="K16099" s="202">
        <v>1</v>
      </c>
      <c r="L16099" s="285" t="s">
        <v>9763</v>
      </c>
      <c r="M16099" s="223"/>
      <c r="N16099" s="203"/>
      <c r="O16099" s="222" t="s">
        <v>326</v>
      </c>
    </row>
    <row r="16100" spans="1:15" ht="29.25" customHeight="1">
      <c r="A16100" s="221" t="s">
        <v>2860</v>
      </c>
      <c r="B16100" s="221" t="s">
        <v>3684</v>
      </c>
      <c r="C16100" s="222" t="s">
        <v>3685</v>
      </c>
      <c r="D16100" s="222" t="s">
        <v>162</v>
      </c>
      <c r="E16100" s="199" t="s">
        <v>163</v>
      </c>
      <c r="F16100" s="200" t="s">
        <v>8347</v>
      </c>
      <c r="G16100" s="200" t="s">
        <v>8348</v>
      </c>
      <c r="H16100" s="200" t="s">
        <v>8714</v>
      </c>
      <c r="I16100" s="200">
        <v>45845</v>
      </c>
      <c r="J16100" s="143">
        <f t="shared" si="251"/>
        <v>45845</v>
      </c>
      <c r="K16100" s="202">
        <v>1</v>
      </c>
      <c r="L16100" s="285" t="s">
        <v>9765</v>
      </c>
      <c r="M16100" s="223"/>
      <c r="N16100" s="203">
        <v>5.21875</v>
      </c>
      <c r="O16100" s="222" t="s">
        <v>942</v>
      </c>
    </row>
    <row r="16101" spans="1:15" ht="29.25" customHeight="1">
      <c r="A16101" s="221" t="s">
        <v>2860</v>
      </c>
      <c r="B16101" s="221" t="s">
        <v>3684</v>
      </c>
      <c r="C16101" s="222" t="s">
        <v>3685</v>
      </c>
      <c r="D16101" s="222" t="s">
        <v>162</v>
      </c>
      <c r="E16101" s="199" t="s">
        <v>163</v>
      </c>
      <c r="F16101" s="200" t="s">
        <v>6005</v>
      </c>
      <c r="G16101" s="200" t="s">
        <v>6006</v>
      </c>
      <c r="H16101" s="200" t="s">
        <v>6030</v>
      </c>
      <c r="I16101" s="200">
        <v>45845</v>
      </c>
      <c r="J16101" s="143">
        <f t="shared" si="251"/>
        <v>45845</v>
      </c>
      <c r="K16101" s="202">
        <v>4.5</v>
      </c>
      <c r="L16101" s="284" t="s">
        <v>9764</v>
      </c>
      <c r="M16101" s="223"/>
      <c r="N16101" s="203">
        <v>1.675</v>
      </c>
      <c r="O16101" s="222" t="s">
        <v>992</v>
      </c>
    </row>
    <row r="16102" spans="1:15" ht="29.25" customHeight="1">
      <c r="A16102" s="221" t="s">
        <v>2860</v>
      </c>
      <c r="B16102" s="221" t="s">
        <v>3684</v>
      </c>
      <c r="C16102" s="222" t="s">
        <v>3685</v>
      </c>
      <c r="D16102" s="222" t="s">
        <v>162</v>
      </c>
      <c r="E16102" s="199" t="s">
        <v>175</v>
      </c>
      <c r="F16102" s="200"/>
      <c r="G16102" s="200"/>
      <c r="H16102" s="200"/>
      <c r="I16102" s="200">
        <v>45846</v>
      </c>
      <c r="J16102" s="143">
        <f t="shared" si="251"/>
        <v>45846</v>
      </c>
      <c r="K16102" s="202">
        <v>8</v>
      </c>
      <c r="L16102" s="285" t="s">
        <v>9766</v>
      </c>
      <c r="M16102" s="223"/>
      <c r="N16102" s="203"/>
      <c r="O16102" s="222" t="s">
        <v>326</v>
      </c>
    </row>
    <row r="16103" spans="1:15" ht="29.25" customHeight="1">
      <c r="A16103" s="221" t="s">
        <v>2860</v>
      </c>
      <c r="B16103" s="221" t="s">
        <v>3684</v>
      </c>
      <c r="C16103" s="222" t="s">
        <v>3685</v>
      </c>
      <c r="D16103" s="222" t="s">
        <v>162</v>
      </c>
      <c r="E16103" s="199" t="s">
        <v>171</v>
      </c>
      <c r="F16103" s="200"/>
      <c r="G16103" s="200"/>
      <c r="H16103" s="200"/>
      <c r="I16103" s="200">
        <v>45847</v>
      </c>
      <c r="J16103" s="143">
        <f t="shared" si="251"/>
        <v>45847</v>
      </c>
      <c r="K16103" s="202">
        <v>6</v>
      </c>
      <c r="L16103" s="284" t="s">
        <v>9768</v>
      </c>
      <c r="M16103" s="223"/>
      <c r="N16103" s="203"/>
      <c r="O16103" s="222" t="s">
        <v>326</v>
      </c>
    </row>
    <row r="16104" spans="1:15" ht="29.25" customHeight="1">
      <c r="A16104" s="221" t="s">
        <v>2860</v>
      </c>
      <c r="B16104" s="221" t="s">
        <v>3684</v>
      </c>
      <c r="C16104" s="222" t="s">
        <v>3685</v>
      </c>
      <c r="D16104" s="222" t="s">
        <v>162</v>
      </c>
      <c r="E16104" s="199" t="s">
        <v>163</v>
      </c>
      <c r="F16104" s="200" t="s">
        <v>8347</v>
      </c>
      <c r="G16104" s="200" t="s">
        <v>8348</v>
      </c>
      <c r="H16104" s="200" t="s">
        <v>8714</v>
      </c>
      <c r="I16104" s="200">
        <v>45847</v>
      </c>
      <c r="J16104" s="143">
        <f t="shared" si="251"/>
        <v>45847</v>
      </c>
      <c r="K16104" s="202">
        <v>2</v>
      </c>
      <c r="L16104" s="285" t="s">
        <v>9767</v>
      </c>
      <c r="M16104" s="223"/>
      <c r="N16104" s="203">
        <v>5.21875</v>
      </c>
      <c r="O16104" s="222" t="s">
        <v>942</v>
      </c>
    </row>
    <row r="16105" spans="1:15" ht="29.25" customHeight="1">
      <c r="A16105" s="221" t="s">
        <v>2860</v>
      </c>
      <c r="B16105" s="221" t="s">
        <v>3684</v>
      </c>
      <c r="C16105" s="222" t="s">
        <v>3685</v>
      </c>
      <c r="D16105" s="222" t="s">
        <v>162</v>
      </c>
      <c r="E16105" s="199" t="s">
        <v>178</v>
      </c>
      <c r="F16105" s="200"/>
      <c r="G16105" s="200"/>
      <c r="H16105" s="200"/>
      <c r="I16105" s="200">
        <v>45848</v>
      </c>
      <c r="J16105" s="143">
        <f t="shared" si="251"/>
        <v>45848</v>
      </c>
      <c r="K16105" s="202">
        <v>1</v>
      </c>
      <c r="L16105" s="284" t="s">
        <v>9769</v>
      </c>
      <c r="M16105" s="223"/>
      <c r="N16105" s="203"/>
      <c r="O16105" s="222" t="s">
        <v>326</v>
      </c>
    </row>
    <row r="16106" spans="1:15" ht="29.25" customHeight="1">
      <c r="A16106" s="221" t="s">
        <v>2860</v>
      </c>
      <c r="B16106" s="221" t="s">
        <v>3684</v>
      </c>
      <c r="C16106" s="222" t="s">
        <v>3685</v>
      </c>
      <c r="D16106" s="222" t="s">
        <v>162</v>
      </c>
      <c r="E16106" s="199" t="s">
        <v>171</v>
      </c>
      <c r="F16106" s="200"/>
      <c r="G16106" s="200"/>
      <c r="H16106" s="200"/>
      <c r="I16106" s="200">
        <v>45848</v>
      </c>
      <c r="J16106" s="143">
        <f t="shared" si="251"/>
        <v>45848</v>
      </c>
      <c r="K16106" s="202">
        <v>3</v>
      </c>
      <c r="L16106" s="284" t="s">
        <v>9770</v>
      </c>
      <c r="M16106" s="223"/>
      <c r="N16106" s="203"/>
      <c r="O16106" s="222" t="s">
        <v>326</v>
      </c>
    </row>
    <row r="16107" spans="1:15" ht="29.25" customHeight="1">
      <c r="A16107" s="221" t="s">
        <v>2860</v>
      </c>
      <c r="B16107" s="221" t="s">
        <v>3684</v>
      </c>
      <c r="C16107" s="222" t="s">
        <v>3685</v>
      </c>
      <c r="D16107" s="222" t="s">
        <v>162</v>
      </c>
      <c r="E16107" s="199" t="s">
        <v>163</v>
      </c>
      <c r="F16107" s="200" t="s">
        <v>8347</v>
      </c>
      <c r="G16107" s="200" t="s">
        <v>8348</v>
      </c>
      <c r="H16107" s="200" t="s">
        <v>8713</v>
      </c>
      <c r="I16107" s="200">
        <v>45848</v>
      </c>
      <c r="J16107" s="143">
        <f t="shared" si="251"/>
        <v>45848</v>
      </c>
      <c r="K16107" s="202">
        <v>2</v>
      </c>
      <c r="L16107" s="285" t="s">
        <v>9771</v>
      </c>
      <c r="M16107" s="223"/>
      <c r="N16107" s="203">
        <v>1.0520833333333299</v>
      </c>
      <c r="O16107" s="222" t="s">
        <v>1014</v>
      </c>
    </row>
    <row r="16108" spans="1:15" ht="29.25" customHeight="1">
      <c r="A16108" s="221" t="s">
        <v>2860</v>
      </c>
      <c r="B16108" s="221" t="s">
        <v>3684</v>
      </c>
      <c r="C16108" s="222" t="s">
        <v>3685</v>
      </c>
      <c r="D16108" s="222" t="s">
        <v>162</v>
      </c>
      <c r="E16108" s="199" t="s">
        <v>163</v>
      </c>
      <c r="F16108" s="200" t="s">
        <v>5212</v>
      </c>
      <c r="G16108" s="200" t="s">
        <v>5213</v>
      </c>
      <c r="H16108" s="200" t="s">
        <v>52</v>
      </c>
      <c r="I16108" s="200">
        <v>45848</v>
      </c>
      <c r="J16108" s="143">
        <f t="shared" si="251"/>
        <v>45848</v>
      </c>
      <c r="K16108" s="202">
        <v>2</v>
      </c>
      <c r="L16108" s="285" t="s">
        <v>9772</v>
      </c>
      <c r="M16108" s="223"/>
      <c r="N16108" s="203">
        <v>1.9375</v>
      </c>
      <c r="O16108" s="222" t="s">
        <v>943</v>
      </c>
    </row>
    <row r="16109" spans="1:15" ht="29.25" customHeight="1">
      <c r="A16109" s="221" t="s">
        <v>2860</v>
      </c>
      <c r="B16109" s="221" t="s">
        <v>3684</v>
      </c>
      <c r="C16109" s="222" t="s">
        <v>3685</v>
      </c>
      <c r="D16109" s="222" t="s">
        <v>162</v>
      </c>
      <c r="E16109" s="199" t="s">
        <v>171</v>
      </c>
      <c r="F16109" s="200"/>
      <c r="G16109" s="200"/>
      <c r="H16109" s="200"/>
      <c r="I16109" s="200">
        <v>45849</v>
      </c>
      <c r="J16109" s="143">
        <f t="shared" si="251"/>
        <v>45849</v>
      </c>
      <c r="K16109" s="202">
        <v>4.5</v>
      </c>
      <c r="L16109" s="284" t="s">
        <v>9773</v>
      </c>
      <c r="M16109" s="223"/>
      <c r="N16109" s="203"/>
      <c r="O16109" s="222" t="s">
        <v>326</v>
      </c>
    </row>
    <row r="16110" spans="1:15" ht="29.25" customHeight="1">
      <c r="A16110" s="221" t="s">
        <v>2860</v>
      </c>
      <c r="B16110" s="221" t="s">
        <v>3684</v>
      </c>
      <c r="C16110" s="222" t="s">
        <v>3685</v>
      </c>
      <c r="D16110" s="222" t="s">
        <v>162</v>
      </c>
      <c r="E16110" s="199" t="s">
        <v>163</v>
      </c>
      <c r="F16110" s="200" t="s">
        <v>8347</v>
      </c>
      <c r="G16110" s="200" t="s">
        <v>8348</v>
      </c>
      <c r="H16110" s="200" t="s">
        <v>8712</v>
      </c>
      <c r="I16110" s="200">
        <v>45849</v>
      </c>
      <c r="J16110" s="143">
        <f t="shared" si="251"/>
        <v>45849</v>
      </c>
      <c r="K16110" s="202">
        <v>2</v>
      </c>
      <c r="L16110" s="285" t="s">
        <v>9775</v>
      </c>
      <c r="M16110" s="223"/>
      <c r="N16110" s="203">
        <v>0.28125</v>
      </c>
      <c r="O16110" s="222" t="s">
        <v>942</v>
      </c>
    </row>
    <row r="16111" spans="1:15" ht="29.25" customHeight="1">
      <c r="A16111" s="221" t="s">
        <v>2860</v>
      </c>
      <c r="B16111" s="221" t="s">
        <v>3684</v>
      </c>
      <c r="C16111" s="222" t="s">
        <v>3685</v>
      </c>
      <c r="D16111" s="222" t="s">
        <v>162</v>
      </c>
      <c r="E16111" s="199" t="s">
        <v>163</v>
      </c>
      <c r="F16111" s="200" t="s">
        <v>6005</v>
      </c>
      <c r="G16111" s="200" t="s">
        <v>6006</v>
      </c>
      <c r="H16111" s="200" t="s">
        <v>118</v>
      </c>
      <c r="I16111" s="200">
        <v>45849</v>
      </c>
      <c r="J16111" s="143">
        <f t="shared" si="251"/>
        <v>45849</v>
      </c>
      <c r="K16111" s="202">
        <v>1.5</v>
      </c>
      <c r="L16111" s="284" t="s">
        <v>9774</v>
      </c>
      <c r="M16111" s="223"/>
      <c r="N16111" s="203">
        <v>0.53749999999999998</v>
      </c>
      <c r="O16111" s="222" t="s">
        <v>943</v>
      </c>
    </row>
    <row r="16112" spans="1:15" ht="29.25" customHeight="1">
      <c r="A16112" s="221" t="s">
        <v>2860</v>
      </c>
      <c r="B16112" s="221" t="s">
        <v>3684</v>
      </c>
      <c r="C16112" s="222" t="s">
        <v>3685</v>
      </c>
      <c r="D16112" s="222" t="s">
        <v>162</v>
      </c>
      <c r="E16112" s="199" t="s">
        <v>178</v>
      </c>
      <c r="F16112" s="200"/>
      <c r="G16112" s="200"/>
      <c r="H16112" s="200"/>
      <c r="I16112" s="200">
        <v>45852</v>
      </c>
      <c r="J16112" s="143">
        <f t="shared" si="251"/>
        <v>45852</v>
      </c>
      <c r="K16112" s="202">
        <v>1</v>
      </c>
      <c r="L16112" s="285" t="s">
        <v>9776</v>
      </c>
      <c r="M16112" s="223"/>
      <c r="N16112" s="203"/>
      <c r="O16112" s="222" t="s">
        <v>326</v>
      </c>
    </row>
    <row r="16113" spans="1:15" ht="29.25" customHeight="1">
      <c r="A16113" s="221" t="s">
        <v>2860</v>
      </c>
      <c r="B16113" s="221" t="s">
        <v>3684</v>
      </c>
      <c r="C16113" s="222" t="s">
        <v>3685</v>
      </c>
      <c r="D16113" s="222" t="s">
        <v>162</v>
      </c>
      <c r="E16113" s="199" t="s">
        <v>171</v>
      </c>
      <c r="F16113" s="200"/>
      <c r="G16113" s="200"/>
      <c r="H16113" s="200"/>
      <c r="I16113" s="200">
        <v>45852</v>
      </c>
      <c r="J16113" s="143">
        <f t="shared" si="251"/>
        <v>45852</v>
      </c>
      <c r="K16113" s="202">
        <v>2.5</v>
      </c>
      <c r="L16113" s="284" t="s">
        <v>9777</v>
      </c>
      <c r="M16113" s="223"/>
      <c r="N16113" s="203"/>
      <c r="O16113" s="222" t="s">
        <v>326</v>
      </c>
    </row>
    <row r="16114" spans="1:15" ht="29.25" customHeight="1">
      <c r="A16114" s="221" t="s">
        <v>2860</v>
      </c>
      <c r="B16114" s="221" t="s">
        <v>3684</v>
      </c>
      <c r="C16114" s="222" t="s">
        <v>3685</v>
      </c>
      <c r="D16114" s="222" t="s">
        <v>162</v>
      </c>
      <c r="E16114" s="199" t="s">
        <v>163</v>
      </c>
      <c r="F16114" s="200" t="s">
        <v>8347</v>
      </c>
      <c r="G16114" s="200" t="s">
        <v>8348</v>
      </c>
      <c r="H16114" s="200" t="s">
        <v>8349</v>
      </c>
      <c r="I16114" s="200">
        <v>45852</v>
      </c>
      <c r="J16114" s="143">
        <f t="shared" si="251"/>
        <v>45852</v>
      </c>
      <c r="K16114" s="202">
        <v>2</v>
      </c>
      <c r="L16114" s="285" t="s">
        <v>9778</v>
      </c>
      <c r="M16114" s="223"/>
      <c r="N16114" s="203">
        <v>0.70833333333333404</v>
      </c>
      <c r="O16114" s="222" t="s">
        <v>941</v>
      </c>
    </row>
    <row r="16115" spans="1:15" ht="29.25" customHeight="1">
      <c r="A16115" s="221" t="s">
        <v>2860</v>
      </c>
      <c r="B16115" s="221" t="s">
        <v>3684</v>
      </c>
      <c r="C16115" s="222" t="s">
        <v>3685</v>
      </c>
      <c r="D16115" s="222" t="s">
        <v>162</v>
      </c>
      <c r="E16115" s="199" t="s">
        <v>163</v>
      </c>
      <c r="F16115" s="200" t="s">
        <v>2241</v>
      </c>
      <c r="G16115" s="200" t="s">
        <v>2242</v>
      </c>
      <c r="H16115" s="200" t="s">
        <v>49</v>
      </c>
      <c r="I16115" s="200">
        <v>45852</v>
      </c>
      <c r="J16115" s="143">
        <f t="shared" si="251"/>
        <v>45852</v>
      </c>
      <c r="K16115" s="202">
        <v>3</v>
      </c>
      <c r="L16115" s="285" t="s">
        <v>9779</v>
      </c>
      <c r="M16115" s="223"/>
      <c r="N16115" s="203">
        <v>7</v>
      </c>
      <c r="O16115" s="222" t="s">
        <v>968</v>
      </c>
    </row>
    <row r="16116" spans="1:15" ht="29.25" customHeight="1">
      <c r="A16116" s="221" t="s">
        <v>2860</v>
      </c>
      <c r="B16116" s="221" t="s">
        <v>3684</v>
      </c>
      <c r="C16116" s="222" t="s">
        <v>3685</v>
      </c>
      <c r="D16116" s="222" t="s">
        <v>162</v>
      </c>
      <c r="E16116" s="199" t="s">
        <v>176</v>
      </c>
      <c r="F16116" s="200"/>
      <c r="G16116" s="200"/>
      <c r="H16116" s="200"/>
      <c r="I16116" s="200">
        <v>45853</v>
      </c>
      <c r="J16116" s="143">
        <f t="shared" si="251"/>
        <v>45853</v>
      </c>
      <c r="K16116" s="202">
        <v>3.5</v>
      </c>
      <c r="L16116" s="285" t="s">
        <v>9781</v>
      </c>
      <c r="M16116" s="223"/>
      <c r="N16116" s="203"/>
      <c r="O16116" s="222" t="s">
        <v>326</v>
      </c>
    </row>
    <row r="16117" spans="1:15" ht="29.25" customHeight="1">
      <c r="A16117" s="221" t="s">
        <v>2860</v>
      </c>
      <c r="B16117" s="221" t="s">
        <v>3684</v>
      </c>
      <c r="C16117" s="222" t="s">
        <v>3685</v>
      </c>
      <c r="D16117" s="222" t="s">
        <v>162</v>
      </c>
      <c r="E16117" s="199" t="s">
        <v>163</v>
      </c>
      <c r="F16117" s="200" t="s">
        <v>937</v>
      </c>
      <c r="G16117" s="200" t="s">
        <v>938</v>
      </c>
      <c r="H16117" s="200" t="s">
        <v>487</v>
      </c>
      <c r="I16117" s="200">
        <v>45853</v>
      </c>
      <c r="J16117" s="143">
        <f t="shared" si="251"/>
        <v>45853</v>
      </c>
      <c r="K16117" s="202">
        <v>2</v>
      </c>
      <c r="L16117" s="285" t="s">
        <v>9780</v>
      </c>
      <c r="M16117" s="223"/>
      <c r="N16117" s="203">
        <v>14.3125</v>
      </c>
      <c r="O16117" s="222" t="s">
        <v>942</v>
      </c>
    </row>
    <row r="16118" spans="1:15" ht="29.25" customHeight="1">
      <c r="A16118" s="221" t="s">
        <v>2860</v>
      </c>
      <c r="B16118" s="221" t="s">
        <v>3684</v>
      </c>
      <c r="C16118" s="222" t="s">
        <v>3685</v>
      </c>
      <c r="D16118" s="222" t="s">
        <v>162</v>
      </c>
      <c r="E16118" s="199" t="s">
        <v>163</v>
      </c>
      <c r="F16118" s="200" t="s">
        <v>2241</v>
      </c>
      <c r="G16118" s="200" t="s">
        <v>2242</v>
      </c>
      <c r="H16118" s="200" t="s">
        <v>49</v>
      </c>
      <c r="I16118" s="200">
        <v>45853</v>
      </c>
      <c r="J16118" s="143">
        <f t="shared" si="251"/>
        <v>45853</v>
      </c>
      <c r="K16118" s="202">
        <v>2.5</v>
      </c>
      <c r="L16118" s="285" t="s">
        <v>9782</v>
      </c>
      <c r="M16118" s="223"/>
      <c r="N16118" s="203">
        <v>7</v>
      </c>
      <c r="O16118" s="222" t="s">
        <v>968</v>
      </c>
    </row>
    <row r="16119" spans="1:15" ht="29.25" customHeight="1">
      <c r="A16119" s="221" t="s">
        <v>2860</v>
      </c>
      <c r="B16119" s="221" t="s">
        <v>3684</v>
      </c>
      <c r="C16119" s="222" t="s">
        <v>3685</v>
      </c>
      <c r="D16119" s="222" t="s">
        <v>162</v>
      </c>
      <c r="E16119" s="199" t="s">
        <v>176</v>
      </c>
      <c r="F16119" s="200"/>
      <c r="G16119" s="200"/>
      <c r="H16119" s="200"/>
      <c r="I16119" s="200">
        <v>45854</v>
      </c>
      <c r="J16119" s="143">
        <f t="shared" si="251"/>
        <v>45854</v>
      </c>
      <c r="K16119" s="202">
        <v>5.5</v>
      </c>
      <c r="L16119" s="285" t="s">
        <v>9783</v>
      </c>
      <c r="M16119" s="223"/>
      <c r="N16119" s="203"/>
      <c r="O16119" s="222" t="s">
        <v>326</v>
      </c>
    </row>
    <row r="16120" spans="1:15" ht="29.25" customHeight="1">
      <c r="A16120" s="221" t="s">
        <v>2860</v>
      </c>
      <c r="B16120" s="221" t="s">
        <v>3684</v>
      </c>
      <c r="C16120" s="222" t="s">
        <v>3685</v>
      </c>
      <c r="D16120" s="222" t="s">
        <v>162</v>
      </c>
      <c r="E16120" s="199" t="s">
        <v>163</v>
      </c>
      <c r="F16120" s="200" t="s">
        <v>937</v>
      </c>
      <c r="G16120" s="200" t="s">
        <v>938</v>
      </c>
      <c r="H16120" s="200" t="s">
        <v>49</v>
      </c>
      <c r="I16120" s="200">
        <v>45854</v>
      </c>
      <c r="J16120" s="143">
        <f t="shared" si="251"/>
        <v>45854</v>
      </c>
      <c r="K16120" s="202">
        <v>3.5</v>
      </c>
      <c r="L16120" s="284" t="s">
        <v>9784</v>
      </c>
      <c r="M16120" s="223"/>
      <c r="N16120" s="203">
        <v>6.40625</v>
      </c>
      <c r="O16120" s="222" t="s">
        <v>942</v>
      </c>
    </row>
    <row r="16121" spans="1:15" ht="29.25" customHeight="1">
      <c r="A16121" s="221" t="s">
        <v>2860</v>
      </c>
      <c r="B16121" s="221" t="s">
        <v>3684</v>
      </c>
      <c r="C16121" s="222" t="s">
        <v>3685</v>
      </c>
      <c r="D16121" s="222" t="s">
        <v>162</v>
      </c>
      <c r="E16121" s="199" t="s">
        <v>176</v>
      </c>
      <c r="F16121" s="200"/>
      <c r="G16121" s="200"/>
      <c r="H16121" s="200"/>
      <c r="I16121" s="200">
        <v>45855</v>
      </c>
      <c r="J16121" s="143">
        <f t="shared" si="251"/>
        <v>45855</v>
      </c>
      <c r="K16121" s="202">
        <v>1</v>
      </c>
      <c r="L16121" s="285" t="s">
        <v>10144</v>
      </c>
      <c r="M16121" s="223"/>
      <c r="N16121" s="203"/>
      <c r="O16121" s="222" t="s">
        <v>326</v>
      </c>
    </row>
    <row r="16122" spans="1:15" ht="29.25" customHeight="1">
      <c r="A16122" s="221" t="s">
        <v>2860</v>
      </c>
      <c r="B16122" s="221" t="s">
        <v>3684</v>
      </c>
      <c r="C16122" s="222" t="s">
        <v>3685</v>
      </c>
      <c r="D16122" s="222" t="s">
        <v>162</v>
      </c>
      <c r="E16122" s="199" t="s">
        <v>178</v>
      </c>
      <c r="F16122" s="200"/>
      <c r="G16122" s="200"/>
      <c r="H16122" s="200"/>
      <c r="I16122" s="200">
        <v>45855</v>
      </c>
      <c r="J16122" s="143">
        <f t="shared" si="251"/>
        <v>45855</v>
      </c>
      <c r="K16122" s="202">
        <v>1</v>
      </c>
      <c r="L16122" s="284" t="s">
        <v>10147</v>
      </c>
      <c r="M16122" s="223"/>
      <c r="N16122" s="203"/>
      <c r="O16122" s="222" t="s">
        <v>326</v>
      </c>
    </row>
    <row r="16123" spans="1:15" ht="29.25" customHeight="1">
      <c r="A16123" s="221" t="s">
        <v>2860</v>
      </c>
      <c r="B16123" s="221" t="s">
        <v>3684</v>
      </c>
      <c r="C16123" s="222" t="s">
        <v>3685</v>
      </c>
      <c r="D16123" s="222" t="s">
        <v>162</v>
      </c>
      <c r="E16123" s="199" t="s">
        <v>163</v>
      </c>
      <c r="F16123" s="200" t="s">
        <v>8347</v>
      </c>
      <c r="G16123" s="200" t="s">
        <v>8348</v>
      </c>
      <c r="H16123" s="200" t="s">
        <v>8714</v>
      </c>
      <c r="I16123" s="200">
        <v>45855</v>
      </c>
      <c r="J16123" s="143">
        <f t="shared" si="251"/>
        <v>45855</v>
      </c>
      <c r="K16123" s="202">
        <v>3</v>
      </c>
      <c r="L16123" s="285" t="s">
        <v>10146</v>
      </c>
      <c r="M16123" s="223"/>
      <c r="N16123" s="203">
        <v>5.21875</v>
      </c>
      <c r="O16123" s="222" t="s">
        <v>942</v>
      </c>
    </row>
    <row r="16124" spans="1:15" ht="29.25" customHeight="1">
      <c r="A16124" s="221" t="s">
        <v>2860</v>
      </c>
      <c r="B16124" s="221" t="s">
        <v>3684</v>
      </c>
      <c r="C16124" s="222" t="s">
        <v>3685</v>
      </c>
      <c r="D16124" s="222" t="s">
        <v>162</v>
      </c>
      <c r="E16124" s="199" t="s">
        <v>163</v>
      </c>
      <c r="F16124" s="200" t="s">
        <v>5212</v>
      </c>
      <c r="G16124" s="200" t="s">
        <v>5213</v>
      </c>
      <c r="H16124" s="200" t="s">
        <v>52</v>
      </c>
      <c r="I16124" s="200">
        <v>45855</v>
      </c>
      <c r="J16124" s="143">
        <f t="shared" si="251"/>
        <v>45855</v>
      </c>
      <c r="K16124" s="202">
        <v>3</v>
      </c>
      <c r="L16124" s="285" t="s">
        <v>10145</v>
      </c>
      <c r="M16124" s="223"/>
      <c r="N16124" s="203">
        <v>1.9375</v>
      </c>
      <c r="O16124" s="222" t="s">
        <v>943</v>
      </c>
    </row>
    <row r="16125" spans="1:15" ht="29.25" customHeight="1">
      <c r="A16125" s="221" t="s">
        <v>2860</v>
      </c>
      <c r="B16125" s="221" t="s">
        <v>3684</v>
      </c>
      <c r="C16125" s="222" t="s">
        <v>3685</v>
      </c>
      <c r="D16125" s="222" t="s">
        <v>162</v>
      </c>
      <c r="E16125" s="199" t="s">
        <v>163</v>
      </c>
      <c r="F16125" s="200" t="s">
        <v>937</v>
      </c>
      <c r="G16125" s="200" t="s">
        <v>938</v>
      </c>
      <c r="H16125" s="200" t="s">
        <v>49</v>
      </c>
      <c r="I16125" s="200">
        <v>45856</v>
      </c>
      <c r="J16125" s="143">
        <f t="shared" si="251"/>
        <v>45856</v>
      </c>
      <c r="K16125" s="202">
        <v>6</v>
      </c>
      <c r="L16125" s="284" t="s">
        <v>10149</v>
      </c>
      <c r="M16125" s="223"/>
      <c r="N16125" s="203">
        <v>6.40625</v>
      </c>
      <c r="O16125" s="222" t="s">
        <v>942</v>
      </c>
    </row>
    <row r="16126" spans="1:15" ht="29.25" customHeight="1">
      <c r="A16126" s="221" t="s">
        <v>2860</v>
      </c>
      <c r="B16126" s="221" t="s">
        <v>3684</v>
      </c>
      <c r="C16126" s="222" t="s">
        <v>3685</v>
      </c>
      <c r="D16126" s="222" t="s">
        <v>162</v>
      </c>
      <c r="E16126" s="199" t="s">
        <v>163</v>
      </c>
      <c r="F16126" s="200" t="s">
        <v>5212</v>
      </c>
      <c r="G16126" s="200" t="s">
        <v>5213</v>
      </c>
      <c r="H16126" s="200" t="s">
        <v>52</v>
      </c>
      <c r="I16126" s="200">
        <v>45856</v>
      </c>
      <c r="J16126" s="143">
        <f t="shared" si="251"/>
        <v>45856</v>
      </c>
      <c r="K16126" s="202">
        <v>2</v>
      </c>
      <c r="L16126" s="284" t="s">
        <v>10148</v>
      </c>
      <c r="M16126" s="223"/>
      <c r="N16126" s="203">
        <v>1.9375</v>
      </c>
      <c r="O16126" s="222" t="s">
        <v>943</v>
      </c>
    </row>
    <row r="16127" spans="1:15" ht="29.25" customHeight="1">
      <c r="A16127" s="221" t="s">
        <v>2860</v>
      </c>
      <c r="B16127" s="221" t="s">
        <v>3684</v>
      </c>
      <c r="C16127" s="222" t="s">
        <v>3685</v>
      </c>
      <c r="D16127" s="222" t="s">
        <v>162</v>
      </c>
      <c r="E16127" s="199" t="s">
        <v>178</v>
      </c>
      <c r="F16127" s="200"/>
      <c r="G16127" s="200"/>
      <c r="H16127" s="200"/>
      <c r="I16127" s="200">
        <v>45859</v>
      </c>
      <c r="J16127" s="143">
        <f t="shared" si="251"/>
        <v>45859</v>
      </c>
      <c r="K16127" s="202">
        <v>1</v>
      </c>
      <c r="L16127" s="285" t="s">
        <v>10151</v>
      </c>
      <c r="M16127" s="223"/>
      <c r="N16127" s="203"/>
      <c r="O16127" s="222" t="s">
        <v>326</v>
      </c>
    </row>
    <row r="16128" spans="1:15" ht="29.25" customHeight="1">
      <c r="A16128" s="221" t="s">
        <v>2860</v>
      </c>
      <c r="B16128" s="221" t="s">
        <v>3684</v>
      </c>
      <c r="C16128" s="222" t="s">
        <v>3685</v>
      </c>
      <c r="D16128" s="222" t="s">
        <v>162</v>
      </c>
      <c r="E16128" s="199" t="s">
        <v>163</v>
      </c>
      <c r="F16128" s="200" t="s">
        <v>8347</v>
      </c>
      <c r="G16128" s="200" t="s">
        <v>8348</v>
      </c>
      <c r="H16128" s="200" t="s">
        <v>8714</v>
      </c>
      <c r="I16128" s="200">
        <v>45859</v>
      </c>
      <c r="J16128" s="143">
        <f t="shared" si="251"/>
        <v>45859</v>
      </c>
      <c r="K16128" s="202">
        <v>4</v>
      </c>
      <c r="L16128" s="284" t="s">
        <v>10150</v>
      </c>
      <c r="M16128" s="223"/>
      <c r="N16128" s="203">
        <v>5.21875</v>
      </c>
      <c r="O16128" s="222" t="s">
        <v>942</v>
      </c>
    </row>
    <row r="16129" spans="1:15" ht="29.25" customHeight="1">
      <c r="A16129" s="221" t="s">
        <v>2860</v>
      </c>
      <c r="B16129" s="221" t="s">
        <v>3684</v>
      </c>
      <c r="C16129" s="222" t="s">
        <v>3685</v>
      </c>
      <c r="D16129" s="222" t="s">
        <v>162</v>
      </c>
      <c r="E16129" s="199" t="s">
        <v>163</v>
      </c>
      <c r="F16129" s="200" t="s">
        <v>6005</v>
      </c>
      <c r="G16129" s="200" t="s">
        <v>6006</v>
      </c>
      <c r="H16129" s="200" t="s">
        <v>118</v>
      </c>
      <c r="I16129" s="200">
        <v>45859</v>
      </c>
      <c r="J16129" s="143">
        <f t="shared" si="251"/>
        <v>45859</v>
      </c>
      <c r="K16129" s="202">
        <v>4</v>
      </c>
      <c r="L16129" s="285" t="s">
        <v>10152</v>
      </c>
      <c r="M16129" s="223"/>
      <c r="N16129" s="203">
        <v>0.53749999999999998</v>
      </c>
      <c r="O16129" s="222" t="s">
        <v>943</v>
      </c>
    </row>
    <row r="16130" spans="1:15" ht="29.25" customHeight="1">
      <c r="A16130" s="221" t="s">
        <v>2860</v>
      </c>
      <c r="B16130" s="221" t="s">
        <v>3684</v>
      </c>
      <c r="C16130" s="222" t="s">
        <v>3685</v>
      </c>
      <c r="D16130" s="222" t="s">
        <v>162</v>
      </c>
      <c r="E16130" s="199" t="s">
        <v>171</v>
      </c>
      <c r="F16130" s="200"/>
      <c r="G16130" s="200"/>
      <c r="H16130" s="200"/>
      <c r="I16130" s="200">
        <v>45860</v>
      </c>
      <c r="J16130" s="143">
        <f t="shared" si="251"/>
        <v>45860</v>
      </c>
      <c r="K16130" s="202">
        <v>2</v>
      </c>
      <c r="L16130" s="285" t="s">
        <v>10154</v>
      </c>
      <c r="M16130" s="223"/>
      <c r="N16130" s="203"/>
      <c r="O16130" s="222" t="s">
        <v>326</v>
      </c>
    </row>
    <row r="16131" spans="1:15" ht="29.25" customHeight="1">
      <c r="A16131" s="221" t="s">
        <v>2860</v>
      </c>
      <c r="B16131" s="221" t="s">
        <v>3684</v>
      </c>
      <c r="C16131" s="222" t="s">
        <v>3685</v>
      </c>
      <c r="D16131" s="222" t="s">
        <v>162</v>
      </c>
      <c r="E16131" s="199" t="s">
        <v>163</v>
      </c>
      <c r="F16131" s="200" t="s">
        <v>8347</v>
      </c>
      <c r="G16131" s="200" t="s">
        <v>8348</v>
      </c>
      <c r="H16131" s="200" t="s">
        <v>8349</v>
      </c>
      <c r="I16131" s="200">
        <v>45860</v>
      </c>
      <c r="J16131" s="143">
        <f t="shared" ref="J16131:J16194" si="252">I16131</f>
        <v>45860</v>
      </c>
      <c r="K16131" s="202">
        <v>3</v>
      </c>
      <c r="L16131" s="285" t="s">
        <v>10156</v>
      </c>
      <c r="M16131" s="223"/>
      <c r="N16131" s="203">
        <v>0.70833333333333404</v>
      </c>
      <c r="O16131" s="222" t="s">
        <v>941</v>
      </c>
    </row>
    <row r="16132" spans="1:15" ht="29.25" customHeight="1">
      <c r="A16132" s="221" t="s">
        <v>2860</v>
      </c>
      <c r="B16132" s="221" t="s">
        <v>3684</v>
      </c>
      <c r="C16132" s="222" t="s">
        <v>3685</v>
      </c>
      <c r="D16132" s="222" t="s">
        <v>162</v>
      </c>
      <c r="E16132" s="199" t="s">
        <v>163</v>
      </c>
      <c r="F16132" s="200" t="s">
        <v>937</v>
      </c>
      <c r="G16132" s="200" t="s">
        <v>938</v>
      </c>
      <c r="H16132" s="200" t="s">
        <v>49</v>
      </c>
      <c r="I16132" s="200">
        <v>45860</v>
      </c>
      <c r="J16132" s="143">
        <f t="shared" si="252"/>
        <v>45860</v>
      </c>
      <c r="K16132" s="202">
        <v>1</v>
      </c>
      <c r="L16132" s="285" t="s">
        <v>10153</v>
      </c>
      <c r="M16132" s="223"/>
      <c r="N16132" s="203">
        <v>6.40625</v>
      </c>
      <c r="O16132" s="222" t="s">
        <v>942</v>
      </c>
    </row>
    <row r="16133" spans="1:15" ht="29.25" customHeight="1">
      <c r="A16133" s="221" t="s">
        <v>2860</v>
      </c>
      <c r="B16133" s="221" t="s">
        <v>3684</v>
      </c>
      <c r="C16133" s="222" t="s">
        <v>3685</v>
      </c>
      <c r="D16133" s="222" t="s">
        <v>162</v>
      </c>
      <c r="E16133" s="199" t="s">
        <v>163</v>
      </c>
      <c r="F16133" s="200" t="s">
        <v>5212</v>
      </c>
      <c r="G16133" s="200" t="s">
        <v>5213</v>
      </c>
      <c r="H16133" s="200" t="s">
        <v>52</v>
      </c>
      <c r="I16133" s="200">
        <v>45860</v>
      </c>
      <c r="J16133" s="143">
        <f t="shared" si="252"/>
        <v>45860</v>
      </c>
      <c r="K16133" s="202">
        <v>2</v>
      </c>
      <c r="L16133" s="285" t="s">
        <v>10155</v>
      </c>
      <c r="M16133" s="223"/>
      <c r="N16133" s="203">
        <v>1.9375</v>
      </c>
      <c r="O16133" s="222" t="s">
        <v>943</v>
      </c>
    </row>
    <row r="16134" spans="1:15" ht="29.25" customHeight="1">
      <c r="A16134" s="221" t="s">
        <v>2860</v>
      </c>
      <c r="B16134" s="221" t="s">
        <v>3684</v>
      </c>
      <c r="C16134" s="222" t="s">
        <v>3685</v>
      </c>
      <c r="D16134" s="222" t="s">
        <v>162</v>
      </c>
      <c r="E16134" s="199" t="s">
        <v>171</v>
      </c>
      <c r="F16134" s="200"/>
      <c r="G16134" s="200"/>
      <c r="H16134" s="200"/>
      <c r="I16134" s="200">
        <v>45861</v>
      </c>
      <c r="J16134" s="143">
        <f t="shared" si="252"/>
        <v>45861</v>
      </c>
      <c r="K16134" s="202">
        <v>1.5</v>
      </c>
      <c r="L16134" s="285" t="s">
        <v>10157</v>
      </c>
      <c r="M16134" s="223"/>
      <c r="N16134" s="203"/>
      <c r="O16134" s="222" t="s">
        <v>326</v>
      </c>
    </row>
    <row r="16135" spans="1:15" ht="29.25" customHeight="1">
      <c r="A16135" s="221" t="s">
        <v>2860</v>
      </c>
      <c r="B16135" s="221" t="s">
        <v>3684</v>
      </c>
      <c r="C16135" s="222" t="s">
        <v>3685</v>
      </c>
      <c r="D16135" s="222" t="s">
        <v>162</v>
      </c>
      <c r="E16135" s="199" t="s">
        <v>163</v>
      </c>
      <c r="F16135" s="200" t="s">
        <v>937</v>
      </c>
      <c r="G16135" s="200" t="s">
        <v>938</v>
      </c>
      <c r="H16135" s="200" t="s">
        <v>49</v>
      </c>
      <c r="I16135" s="200">
        <v>45861</v>
      </c>
      <c r="J16135" s="143">
        <f t="shared" si="252"/>
        <v>45861</v>
      </c>
      <c r="K16135" s="202">
        <v>7.5</v>
      </c>
      <c r="L16135" s="284" t="s">
        <v>10158</v>
      </c>
      <c r="M16135" s="223"/>
      <c r="N16135" s="203">
        <v>0</v>
      </c>
      <c r="O16135" s="222" t="s">
        <v>326</v>
      </c>
    </row>
    <row r="16136" spans="1:15" ht="29.25" customHeight="1">
      <c r="A16136" s="221" t="s">
        <v>2860</v>
      </c>
      <c r="B16136" s="221" t="s">
        <v>3684</v>
      </c>
      <c r="C16136" s="222" t="s">
        <v>3685</v>
      </c>
      <c r="D16136" s="222" t="s">
        <v>162</v>
      </c>
      <c r="E16136" s="199" t="s">
        <v>178</v>
      </c>
      <c r="F16136" s="200"/>
      <c r="G16136" s="200"/>
      <c r="H16136" s="200"/>
      <c r="I16136" s="200">
        <v>45862</v>
      </c>
      <c r="J16136" s="143">
        <f t="shared" si="252"/>
        <v>45862</v>
      </c>
      <c r="K16136" s="202">
        <v>2</v>
      </c>
      <c r="L16136" s="284" t="s">
        <v>10161</v>
      </c>
      <c r="M16136" s="223"/>
      <c r="N16136" s="203"/>
      <c r="O16136" s="222" t="s">
        <v>326</v>
      </c>
    </row>
    <row r="16137" spans="1:15" ht="29.25" customHeight="1">
      <c r="A16137" s="221" t="s">
        <v>2860</v>
      </c>
      <c r="B16137" s="221" t="s">
        <v>3684</v>
      </c>
      <c r="C16137" s="222" t="s">
        <v>3685</v>
      </c>
      <c r="D16137" s="222" t="s">
        <v>162</v>
      </c>
      <c r="E16137" s="199" t="s">
        <v>171</v>
      </c>
      <c r="F16137" s="200"/>
      <c r="G16137" s="200"/>
      <c r="H16137" s="200"/>
      <c r="I16137" s="200">
        <v>45862</v>
      </c>
      <c r="J16137" s="143">
        <f t="shared" si="252"/>
        <v>45862</v>
      </c>
      <c r="K16137" s="202">
        <v>2</v>
      </c>
      <c r="L16137" s="284" t="s">
        <v>10162</v>
      </c>
      <c r="M16137" s="223"/>
      <c r="N16137" s="203"/>
      <c r="O16137" s="222" t="s">
        <v>326</v>
      </c>
    </row>
    <row r="16138" spans="1:15" ht="29.25" customHeight="1">
      <c r="A16138" s="221" t="s">
        <v>2860</v>
      </c>
      <c r="B16138" s="221" t="s">
        <v>3684</v>
      </c>
      <c r="C16138" s="222" t="s">
        <v>3685</v>
      </c>
      <c r="D16138" s="222" t="s">
        <v>162</v>
      </c>
      <c r="E16138" s="199" t="s">
        <v>163</v>
      </c>
      <c r="F16138" s="200" t="s">
        <v>8347</v>
      </c>
      <c r="G16138" s="200" t="s">
        <v>8348</v>
      </c>
      <c r="H16138" s="200" t="s">
        <v>8714</v>
      </c>
      <c r="I16138" s="200">
        <v>45862</v>
      </c>
      <c r="J16138" s="143">
        <f t="shared" si="252"/>
        <v>45862</v>
      </c>
      <c r="K16138" s="202">
        <v>2.5</v>
      </c>
      <c r="L16138" s="285" t="s">
        <v>10159</v>
      </c>
      <c r="M16138" s="223"/>
      <c r="N16138" s="203">
        <v>5.21875</v>
      </c>
      <c r="O16138" s="222" t="s">
        <v>942</v>
      </c>
    </row>
    <row r="16139" spans="1:15" ht="29.25" customHeight="1">
      <c r="A16139" s="221" t="s">
        <v>2860</v>
      </c>
      <c r="B16139" s="221" t="s">
        <v>3684</v>
      </c>
      <c r="C16139" s="222" t="s">
        <v>3685</v>
      </c>
      <c r="D16139" s="222" t="s">
        <v>162</v>
      </c>
      <c r="E16139" s="199" t="s">
        <v>163</v>
      </c>
      <c r="F16139" s="200" t="s">
        <v>937</v>
      </c>
      <c r="G16139" s="200" t="s">
        <v>938</v>
      </c>
      <c r="H16139" s="200" t="s">
        <v>4799</v>
      </c>
      <c r="I16139" s="200">
        <v>45862</v>
      </c>
      <c r="J16139" s="143">
        <f t="shared" si="252"/>
        <v>45862</v>
      </c>
      <c r="K16139" s="202">
        <v>2</v>
      </c>
      <c r="L16139" s="285" t="s">
        <v>10160</v>
      </c>
      <c r="M16139" s="223"/>
      <c r="N16139" s="203">
        <v>0</v>
      </c>
      <c r="O16139" s="222" t="s">
        <v>326</v>
      </c>
    </row>
    <row r="16140" spans="1:15" ht="29.25" customHeight="1">
      <c r="A16140" s="221" t="s">
        <v>2860</v>
      </c>
      <c r="B16140" s="221" t="s">
        <v>3684</v>
      </c>
      <c r="C16140" s="222" t="s">
        <v>3685</v>
      </c>
      <c r="D16140" s="222" t="s">
        <v>162</v>
      </c>
      <c r="E16140" s="199" t="s">
        <v>171</v>
      </c>
      <c r="F16140" s="200"/>
      <c r="G16140" s="200"/>
      <c r="H16140" s="200"/>
      <c r="I16140" s="200">
        <v>45863</v>
      </c>
      <c r="J16140" s="143">
        <f t="shared" si="252"/>
        <v>45863</v>
      </c>
      <c r="K16140" s="202">
        <v>3</v>
      </c>
      <c r="L16140" s="284" t="s">
        <v>10165</v>
      </c>
      <c r="M16140" s="223"/>
      <c r="N16140" s="203"/>
      <c r="O16140" s="222" t="s">
        <v>326</v>
      </c>
    </row>
    <row r="16141" spans="1:15" ht="29.25" customHeight="1">
      <c r="A16141" s="221" t="s">
        <v>2860</v>
      </c>
      <c r="B16141" s="221" t="s">
        <v>3684</v>
      </c>
      <c r="C16141" s="222" t="s">
        <v>3685</v>
      </c>
      <c r="D16141" s="222" t="s">
        <v>162</v>
      </c>
      <c r="E16141" s="199" t="s">
        <v>163</v>
      </c>
      <c r="F16141" s="200" t="s">
        <v>8347</v>
      </c>
      <c r="G16141" s="200" t="s">
        <v>8348</v>
      </c>
      <c r="H16141" s="200" t="s">
        <v>8714</v>
      </c>
      <c r="I16141" s="200">
        <v>45863</v>
      </c>
      <c r="J16141" s="143">
        <f t="shared" si="252"/>
        <v>45863</v>
      </c>
      <c r="K16141" s="202">
        <v>4.5</v>
      </c>
      <c r="L16141" s="284" t="s">
        <v>10164</v>
      </c>
      <c r="M16141" s="223"/>
      <c r="N16141" s="203">
        <v>5.21875</v>
      </c>
      <c r="O16141" s="222" t="s">
        <v>942</v>
      </c>
    </row>
    <row r="16142" spans="1:15" ht="29.25" customHeight="1">
      <c r="A16142" s="221" t="s">
        <v>2860</v>
      </c>
      <c r="B16142" s="221" t="s">
        <v>3684</v>
      </c>
      <c r="C16142" s="222" t="s">
        <v>3685</v>
      </c>
      <c r="D16142" s="222" t="s">
        <v>162</v>
      </c>
      <c r="E16142" s="199" t="s">
        <v>163</v>
      </c>
      <c r="F16142" s="200" t="s">
        <v>8347</v>
      </c>
      <c r="G16142" s="200" t="s">
        <v>8348</v>
      </c>
      <c r="H16142" s="200" t="s">
        <v>8715</v>
      </c>
      <c r="I16142" s="200">
        <v>45863</v>
      </c>
      <c r="J16142" s="143">
        <f t="shared" si="252"/>
        <v>45863</v>
      </c>
      <c r="K16142" s="202">
        <v>1.5</v>
      </c>
      <c r="L16142" s="285" t="s">
        <v>10163</v>
      </c>
      <c r="M16142" s="223"/>
      <c r="N16142" s="203">
        <v>1.78125</v>
      </c>
      <c r="O16142" s="222" t="s">
        <v>942</v>
      </c>
    </row>
    <row r="16143" spans="1:15" ht="29.25" customHeight="1">
      <c r="A16143" s="221" t="s">
        <v>2860</v>
      </c>
      <c r="B16143" s="221" t="s">
        <v>3684</v>
      </c>
      <c r="C16143" s="222" t="s">
        <v>3685</v>
      </c>
      <c r="D16143" s="222" t="s">
        <v>162</v>
      </c>
      <c r="E16143" s="199" t="s">
        <v>178</v>
      </c>
      <c r="F16143" s="200"/>
      <c r="G16143" s="200"/>
      <c r="H16143" s="200"/>
      <c r="I16143" s="200">
        <v>45866</v>
      </c>
      <c r="J16143" s="143">
        <f t="shared" si="252"/>
        <v>45866</v>
      </c>
      <c r="K16143" s="202">
        <v>2</v>
      </c>
      <c r="L16143" s="285" t="s">
        <v>10167</v>
      </c>
      <c r="M16143" s="223"/>
      <c r="N16143" s="203"/>
      <c r="O16143" s="222" t="s">
        <v>326</v>
      </c>
    </row>
    <row r="16144" spans="1:15" ht="29.25" customHeight="1">
      <c r="A16144" s="221" t="s">
        <v>2860</v>
      </c>
      <c r="B16144" s="221" t="s">
        <v>3684</v>
      </c>
      <c r="C16144" s="222" t="s">
        <v>3685</v>
      </c>
      <c r="D16144" s="222" t="s">
        <v>162</v>
      </c>
      <c r="E16144" s="199" t="s">
        <v>163</v>
      </c>
      <c r="F16144" s="200" t="s">
        <v>937</v>
      </c>
      <c r="G16144" s="200" t="s">
        <v>938</v>
      </c>
      <c r="H16144" s="200" t="s">
        <v>4794</v>
      </c>
      <c r="I16144" s="200">
        <v>45866</v>
      </c>
      <c r="J16144" s="143">
        <f t="shared" si="252"/>
        <v>45866</v>
      </c>
      <c r="K16144" s="202">
        <v>2</v>
      </c>
      <c r="L16144" s="285" t="s">
        <v>10168</v>
      </c>
      <c r="M16144" s="223"/>
      <c r="N16144" s="203">
        <v>14.5875</v>
      </c>
      <c r="O16144" s="222" t="s">
        <v>943</v>
      </c>
    </row>
    <row r="16145" spans="1:15" ht="29.25" customHeight="1">
      <c r="A16145" s="221" t="s">
        <v>2860</v>
      </c>
      <c r="B16145" s="221" t="s">
        <v>3684</v>
      </c>
      <c r="C16145" s="222" t="s">
        <v>3685</v>
      </c>
      <c r="D16145" s="222" t="s">
        <v>162</v>
      </c>
      <c r="E16145" s="199" t="s">
        <v>163</v>
      </c>
      <c r="F16145" s="200" t="s">
        <v>8347</v>
      </c>
      <c r="G16145" s="200" t="s">
        <v>8348</v>
      </c>
      <c r="H16145" s="200" t="s">
        <v>8715</v>
      </c>
      <c r="I16145" s="200">
        <v>45866</v>
      </c>
      <c r="J16145" s="143">
        <f t="shared" si="252"/>
        <v>45866</v>
      </c>
      <c r="K16145" s="202">
        <v>2</v>
      </c>
      <c r="L16145" s="285" t="s">
        <v>10169</v>
      </c>
      <c r="M16145" s="223"/>
      <c r="N16145" s="203">
        <v>1.78125</v>
      </c>
      <c r="O16145" s="222" t="s">
        <v>942</v>
      </c>
    </row>
    <row r="16146" spans="1:15" ht="29.25" customHeight="1">
      <c r="A16146" s="221" t="s">
        <v>2860</v>
      </c>
      <c r="B16146" s="221" t="s">
        <v>3684</v>
      </c>
      <c r="C16146" s="222" t="s">
        <v>3685</v>
      </c>
      <c r="D16146" s="222" t="s">
        <v>162</v>
      </c>
      <c r="E16146" s="199" t="s">
        <v>163</v>
      </c>
      <c r="F16146" s="200" t="s">
        <v>6005</v>
      </c>
      <c r="G16146" s="200" t="s">
        <v>6006</v>
      </c>
      <c r="H16146" s="200" t="s">
        <v>6030</v>
      </c>
      <c r="I16146" s="200">
        <v>45866</v>
      </c>
      <c r="J16146" s="143">
        <f t="shared" si="252"/>
        <v>45866</v>
      </c>
      <c r="K16146" s="202">
        <v>2</v>
      </c>
      <c r="L16146" s="285" t="s">
        <v>10166</v>
      </c>
      <c r="M16146" s="223"/>
      <c r="N16146" s="203">
        <v>1.675</v>
      </c>
      <c r="O16146" s="222" t="s">
        <v>992</v>
      </c>
    </row>
    <row r="16147" spans="1:15" ht="29.25" customHeight="1">
      <c r="A16147" s="221" t="s">
        <v>2860</v>
      </c>
      <c r="B16147" s="221" t="s">
        <v>3684</v>
      </c>
      <c r="C16147" s="222" t="s">
        <v>3685</v>
      </c>
      <c r="D16147" s="222" t="s">
        <v>162</v>
      </c>
      <c r="E16147" s="199" t="s">
        <v>163</v>
      </c>
      <c r="F16147" s="200" t="s">
        <v>8347</v>
      </c>
      <c r="G16147" s="200" t="s">
        <v>8348</v>
      </c>
      <c r="H16147" s="200" t="s">
        <v>8710</v>
      </c>
      <c r="I16147" s="200">
        <v>45867</v>
      </c>
      <c r="J16147" s="143">
        <f t="shared" si="252"/>
        <v>45867</v>
      </c>
      <c r="K16147" s="202">
        <v>2</v>
      </c>
      <c r="L16147" s="285" t="s">
        <v>10171</v>
      </c>
      <c r="M16147" s="223"/>
      <c r="N16147" s="203">
        <v>2.3541666666666701</v>
      </c>
      <c r="O16147" s="222" t="s">
        <v>1014</v>
      </c>
    </row>
    <row r="16148" spans="1:15" ht="29.25" customHeight="1">
      <c r="A16148" s="221" t="s">
        <v>2860</v>
      </c>
      <c r="B16148" s="221" t="s">
        <v>3684</v>
      </c>
      <c r="C16148" s="222" t="s">
        <v>3685</v>
      </c>
      <c r="D16148" s="222" t="s">
        <v>162</v>
      </c>
      <c r="E16148" s="199" t="s">
        <v>163</v>
      </c>
      <c r="F16148" s="200" t="s">
        <v>937</v>
      </c>
      <c r="G16148" s="200" t="s">
        <v>938</v>
      </c>
      <c r="H16148" s="200" t="s">
        <v>49</v>
      </c>
      <c r="I16148" s="200">
        <v>45867</v>
      </c>
      <c r="J16148" s="143">
        <f t="shared" si="252"/>
        <v>45867</v>
      </c>
      <c r="K16148" s="202">
        <v>3.5</v>
      </c>
      <c r="L16148" s="285" t="s">
        <v>10172</v>
      </c>
      <c r="M16148" s="223"/>
      <c r="N16148" s="203">
        <v>6.40625</v>
      </c>
      <c r="O16148" s="222" t="s">
        <v>942</v>
      </c>
    </row>
    <row r="16149" spans="1:15" ht="29.25" customHeight="1">
      <c r="A16149" s="221" t="s">
        <v>2860</v>
      </c>
      <c r="B16149" s="221" t="s">
        <v>3684</v>
      </c>
      <c r="C16149" s="222" t="s">
        <v>3685</v>
      </c>
      <c r="D16149" s="222" t="s">
        <v>162</v>
      </c>
      <c r="E16149" s="199" t="s">
        <v>163</v>
      </c>
      <c r="F16149" s="200" t="s">
        <v>6005</v>
      </c>
      <c r="G16149" s="200" t="s">
        <v>6006</v>
      </c>
      <c r="H16149" s="200" t="s">
        <v>6030</v>
      </c>
      <c r="I16149" s="200">
        <v>45867</v>
      </c>
      <c r="J16149" s="143">
        <f t="shared" si="252"/>
        <v>45867</v>
      </c>
      <c r="K16149" s="202">
        <v>2.5</v>
      </c>
      <c r="L16149" s="285" t="s">
        <v>10170</v>
      </c>
      <c r="M16149" s="223"/>
      <c r="N16149" s="203">
        <v>1.675</v>
      </c>
      <c r="O16149" s="222" t="s">
        <v>992</v>
      </c>
    </row>
    <row r="16150" spans="1:15" ht="29.25" customHeight="1">
      <c r="A16150" s="221" t="s">
        <v>2860</v>
      </c>
      <c r="B16150" s="221" t="s">
        <v>3684</v>
      </c>
      <c r="C16150" s="222" t="s">
        <v>3685</v>
      </c>
      <c r="D16150" s="222" t="s">
        <v>162</v>
      </c>
      <c r="E16150" s="199" t="s">
        <v>171</v>
      </c>
      <c r="F16150" s="200"/>
      <c r="G16150" s="200"/>
      <c r="H16150" s="200"/>
      <c r="I16150" s="200">
        <v>45868</v>
      </c>
      <c r="J16150" s="143">
        <f t="shared" si="252"/>
        <v>45868</v>
      </c>
      <c r="K16150" s="202">
        <v>2</v>
      </c>
      <c r="L16150" s="285" t="s">
        <v>10157</v>
      </c>
      <c r="M16150" s="223"/>
      <c r="N16150" s="203"/>
      <c r="O16150" s="222" t="s">
        <v>326</v>
      </c>
    </row>
    <row r="16151" spans="1:15" ht="29.25" customHeight="1">
      <c r="A16151" s="221" t="s">
        <v>2860</v>
      </c>
      <c r="B16151" s="221" t="s">
        <v>3684</v>
      </c>
      <c r="C16151" s="222" t="s">
        <v>3685</v>
      </c>
      <c r="D16151" s="222" t="s">
        <v>162</v>
      </c>
      <c r="E16151" s="199" t="s">
        <v>178</v>
      </c>
      <c r="F16151" s="200"/>
      <c r="G16151" s="200"/>
      <c r="H16151" s="200"/>
      <c r="I16151" s="200">
        <v>45868</v>
      </c>
      <c r="J16151" s="143">
        <f t="shared" si="252"/>
        <v>45868</v>
      </c>
      <c r="K16151" s="202">
        <v>1</v>
      </c>
      <c r="L16151" s="285" t="s">
        <v>10174</v>
      </c>
      <c r="M16151" s="223"/>
      <c r="N16151" s="203"/>
      <c r="O16151" s="222" t="s">
        <v>326</v>
      </c>
    </row>
    <row r="16152" spans="1:15" ht="29.25" customHeight="1">
      <c r="A16152" s="221" t="s">
        <v>2860</v>
      </c>
      <c r="B16152" s="221" t="s">
        <v>3684</v>
      </c>
      <c r="C16152" s="222" t="s">
        <v>3685</v>
      </c>
      <c r="D16152" s="222" t="s">
        <v>162</v>
      </c>
      <c r="E16152" s="199" t="s">
        <v>163</v>
      </c>
      <c r="F16152" s="200" t="s">
        <v>8347</v>
      </c>
      <c r="G16152" s="200" t="s">
        <v>8348</v>
      </c>
      <c r="H16152" s="200" t="s">
        <v>8710</v>
      </c>
      <c r="I16152" s="200">
        <v>45868</v>
      </c>
      <c r="J16152" s="143">
        <f t="shared" si="252"/>
        <v>45868</v>
      </c>
      <c r="K16152" s="202">
        <v>2</v>
      </c>
      <c r="L16152" s="285" t="s">
        <v>10173</v>
      </c>
      <c r="M16152" s="223"/>
      <c r="N16152" s="203">
        <v>2.3541666666666701</v>
      </c>
      <c r="O16152" s="222" t="s">
        <v>1014</v>
      </c>
    </row>
    <row r="16153" spans="1:15" ht="29.25" customHeight="1">
      <c r="A16153" s="221" t="s">
        <v>2860</v>
      </c>
      <c r="B16153" s="221" t="s">
        <v>3684</v>
      </c>
      <c r="C16153" s="222" t="s">
        <v>3685</v>
      </c>
      <c r="D16153" s="222" t="s">
        <v>162</v>
      </c>
      <c r="E16153" s="199" t="s">
        <v>163</v>
      </c>
      <c r="F16153" s="200" t="s">
        <v>6005</v>
      </c>
      <c r="G16153" s="200" t="s">
        <v>6006</v>
      </c>
      <c r="H16153" s="200" t="s">
        <v>6030</v>
      </c>
      <c r="I16153" s="200">
        <v>45868</v>
      </c>
      <c r="J16153" s="143">
        <f t="shared" si="252"/>
        <v>45868</v>
      </c>
      <c r="K16153" s="202">
        <v>4</v>
      </c>
      <c r="L16153" s="285" t="s">
        <v>10175</v>
      </c>
      <c r="M16153" s="223"/>
      <c r="N16153" s="203">
        <v>1.675</v>
      </c>
      <c r="O16153" s="222" t="s">
        <v>992</v>
      </c>
    </row>
    <row r="16154" spans="1:15" ht="29.25" customHeight="1">
      <c r="A16154" s="221" t="s">
        <v>2860</v>
      </c>
      <c r="B16154" s="221" t="s">
        <v>3684</v>
      </c>
      <c r="C16154" s="222" t="s">
        <v>3685</v>
      </c>
      <c r="D16154" s="222" t="s">
        <v>162</v>
      </c>
      <c r="E16154" s="199" t="s">
        <v>171</v>
      </c>
      <c r="F16154" s="200"/>
      <c r="G16154" s="200"/>
      <c r="H16154" s="200"/>
      <c r="I16154" s="200">
        <v>45869</v>
      </c>
      <c r="J16154" s="143">
        <f t="shared" si="252"/>
        <v>45869</v>
      </c>
      <c r="K16154" s="202">
        <v>1</v>
      </c>
      <c r="L16154" s="285" t="s">
        <v>10387</v>
      </c>
      <c r="M16154" s="223"/>
      <c r="N16154" s="203"/>
      <c r="O16154" s="222" t="s">
        <v>326</v>
      </c>
    </row>
    <row r="16155" spans="1:15" ht="29.25" customHeight="1">
      <c r="A16155" s="221" t="s">
        <v>2860</v>
      </c>
      <c r="B16155" s="221" t="s">
        <v>3684</v>
      </c>
      <c r="C16155" s="222" t="s">
        <v>3685</v>
      </c>
      <c r="D16155" s="222" t="s">
        <v>162</v>
      </c>
      <c r="E16155" s="199" t="s">
        <v>178</v>
      </c>
      <c r="F16155" s="200"/>
      <c r="G16155" s="200"/>
      <c r="H16155" s="200"/>
      <c r="I16155" s="200">
        <v>45869</v>
      </c>
      <c r="J16155" s="143">
        <f t="shared" si="252"/>
        <v>45869</v>
      </c>
      <c r="K16155" s="202">
        <v>1.5</v>
      </c>
      <c r="L16155" s="284" t="s">
        <v>10161</v>
      </c>
      <c r="M16155" s="223"/>
      <c r="N16155" s="203"/>
      <c r="O16155" s="222" t="s">
        <v>326</v>
      </c>
    </row>
    <row r="16156" spans="1:15" ht="29.25" customHeight="1">
      <c r="A16156" s="221" t="s">
        <v>2860</v>
      </c>
      <c r="B16156" s="221" t="s">
        <v>3684</v>
      </c>
      <c r="C16156" s="222" t="s">
        <v>3685</v>
      </c>
      <c r="D16156" s="222" t="s">
        <v>162</v>
      </c>
      <c r="E16156" s="199" t="s">
        <v>163</v>
      </c>
      <c r="F16156" s="200" t="s">
        <v>8347</v>
      </c>
      <c r="G16156" s="200" t="s">
        <v>8348</v>
      </c>
      <c r="H16156" s="200" t="s">
        <v>8710</v>
      </c>
      <c r="I16156" s="200">
        <v>45869</v>
      </c>
      <c r="J16156" s="143">
        <f t="shared" si="252"/>
        <v>45869</v>
      </c>
      <c r="K16156" s="202">
        <v>1.5</v>
      </c>
      <c r="L16156" s="285" t="s">
        <v>10386</v>
      </c>
      <c r="M16156" s="223"/>
      <c r="N16156" s="203">
        <v>2.3541666666666701</v>
      </c>
      <c r="O16156" s="222" t="s">
        <v>1014</v>
      </c>
    </row>
    <row r="16157" spans="1:15" ht="29.25" customHeight="1">
      <c r="A16157" s="221" t="s">
        <v>2860</v>
      </c>
      <c r="B16157" s="221" t="s">
        <v>3684</v>
      </c>
      <c r="C16157" s="222" t="s">
        <v>3685</v>
      </c>
      <c r="D16157" s="222" t="s">
        <v>162</v>
      </c>
      <c r="E16157" s="199" t="s">
        <v>163</v>
      </c>
      <c r="F16157" s="200" t="s">
        <v>6005</v>
      </c>
      <c r="G16157" s="200" t="s">
        <v>6006</v>
      </c>
      <c r="H16157" s="200" t="s">
        <v>6030</v>
      </c>
      <c r="I16157" s="200">
        <v>45869</v>
      </c>
      <c r="J16157" s="143">
        <f t="shared" si="252"/>
        <v>45869</v>
      </c>
      <c r="K16157" s="202">
        <v>4.5</v>
      </c>
      <c r="L16157" s="285" t="s">
        <v>10385</v>
      </c>
      <c r="M16157" s="223"/>
      <c r="N16157" s="203">
        <v>1.675</v>
      </c>
      <c r="O16157" s="222" t="s">
        <v>992</v>
      </c>
    </row>
    <row r="16158" spans="1:15" ht="29.25" customHeight="1">
      <c r="A16158" s="221" t="s">
        <v>2860</v>
      </c>
      <c r="B16158" s="221" t="s">
        <v>3684</v>
      </c>
      <c r="C16158" s="222" t="s">
        <v>3685</v>
      </c>
      <c r="D16158" s="222" t="s">
        <v>162</v>
      </c>
      <c r="E16158" s="199" t="s">
        <v>171</v>
      </c>
      <c r="F16158" s="200"/>
      <c r="G16158" s="200"/>
      <c r="H16158" s="200"/>
      <c r="I16158" s="200">
        <v>45870</v>
      </c>
      <c r="J16158" s="143">
        <f t="shared" si="252"/>
        <v>45870</v>
      </c>
      <c r="K16158" s="202">
        <v>2</v>
      </c>
      <c r="L16158" s="284" t="s">
        <v>10389</v>
      </c>
      <c r="M16158" s="223"/>
      <c r="N16158" s="203"/>
      <c r="O16158" s="222" t="s">
        <v>326</v>
      </c>
    </row>
    <row r="16159" spans="1:15" ht="29.25" customHeight="1">
      <c r="A16159" s="221" t="s">
        <v>2860</v>
      </c>
      <c r="B16159" s="221" t="s">
        <v>3684</v>
      </c>
      <c r="C16159" s="222" t="s">
        <v>3685</v>
      </c>
      <c r="D16159" s="222" t="s">
        <v>162</v>
      </c>
      <c r="E16159" s="199" t="s">
        <v>163</v>
      </c>
      <c r="F16159" s="200" t="s">
        <v>8347</v>
      </c>
      <c r="G16159" s="200" t="s">
        <v>8348</v>
      </c>
      <c r="H16159" s="200" t="s">
        <v>8710</v>
      </c>
      <c r="I16159" s="200">
        <v>45870</v>
      </c>
      <c r="J16159" s="143">
        <f t="shared" si="252"/>
        <v>45870</v>
      </c>
      <c r="K16159" s="202">
        <v>2</v>
      </c>
      <c r="L16159" s="285" t="s">
        <v>10390</v>
      </c>
      <c r="M16159" s="223"/>
      <c r="N16159" s="203">
        <v>2.3541666666666701</v>
      </c>
      <c r="O16159" s="222" t="s">
        <v>1014</v>
      </c>
    </row>
    <row r="16160" spans="1:15" ht="29.25" customHeight="1">
      <c r="A16160" s="221" t="s">
        <v>2860</v>
      </c>
      <c r="B16160" s="221" t="s">
        <v>3684</v>
      </c>
      <c r="C16160" s="222" t="s">
        <v>3685</v>
      </c>
      <c r="D16160" s="222" t="s">
        <v>162</v>
      </c>
      <c r="E16160" s="199" t="s">
        <v>163</v>
      </c>
      <c r="F16160" s="200" t="s">
        <v>6005</v>
      </c>
      <c r="G16160" s="200" t="s">
        <v>6006</v>
      </c>
      <c r="H16160" s="200" t="s">
        <v>6030</v>
      </c>
      <c r="I16160" s="200">
        <v>45870</v>
      </c>
      <c r="J16160" s="143">
        <f t="shared" si="252"/>
        <v>45870</v>
      </c>
      <c r="K16160" s="202">
        <v>4</v>
      </c>
      <c r="L16160" s="285" t="s">
        <v>10388</v>
      </c>
      <c r="M16160" s="223"/>
      <c r="N16160" s="203">
        <v>1.675</v>
      </c>
      <c r="O16160" s="222" t="s">
        <v>992</v>
      </c>
    </row>
    <row r="16161" spans="1:15" ht="29.25" customHeight="1">
      <c r="A16161" s="221" t="s">
        <v>2860</v>
      </c>
      <c r="B16161" s="221" t="s">
        <v>3684</v>
      </c>
      <c r="C16161" s="222" t="s">
        <v>3685</v>
      </c>
      <c r="D16161" s="222" t="s">
        <v>162</v>
      </c>
      <c r="E16161" s="199" t="s">
        <v>178</v>
      </c>
      <c r="F16161" s="200"/>
      <c r="G16161" s="200"/>
      <c r="H16161" s="200"/>
      <c r="I16161" s="200">
        <v>45873</v>
      </c>
      <c r="J16161" s="143">
        <f t="shared" si="252"/>
        <v>45873</v>
      </c>
      <c r="K16161" s="202">
        <v>1</v>
      </c>
      <c r="L16161" s="285" t="s">
        <v>10391</v>
      </c>
      <c r="M16161" s="223"/>
      <c r="N16161" s="203"/>
      <c r="O16161" s="222" t="s">
        <v>326</v>
      </c>
    </row>
    <row r="16162" spans="1:15" ht="29.25" customHeight="1">
      <c r="A16162" s="221" t="s">
        <v>2860</v>
      </c>
      <c r="B16162" s="221" t="s">
        <v>3684</v>
      </c>
      <c r="C16162" s="222" t="s">
        <v>3685</v>
      </c>
      <c r="D16162" s="222" t="s">
        <v>162</v>
      </c>
      <c r="E16162" s="199" t="s">
        <v>171</v>
      </c>
      <c r="F16162" s="200"/>
      <c r="G16162" s="200"/>
      <c r="H16162" s="200"/>
      <c r="I16162" s="200">
        <v>45873</v>
      </c>
      <c r="J16162" s="143">
        <f t="shared" si="252"/>
        <v>45873</v>
      </c>
      <c r="K16162" s="202">
        <v>2.5</v>
      </c>
      <c r="L16162" s="284" t="s">
        <v>10393</v>
      </c>
      <c r="M16162" s="223"/>
      <c r="N16162" s="203"/>
      <c r="O16162" s="222" t="s">
        <v>326</v>
      </c>
    </row>
    <row r="16163" spans="1:15" ht="29.25" customHeight="1">
      <c r="A16163" s="221" t="s">
        <v>2860</v>
      </c>
      <c r="B16163" s="221" t="s">
        <v>3684</v>
      </c>
      <c r="C16163" s="222" t="s">
        <v>3685</v>
      </c>
      <c r="D16163" s="222" t="s">
        <v>162</v>
      </c>
      <c r="E16163" s="199" t="s">
        <v>163</v>
      </c>
      <c r="F16163" s="200" t="s">
        <v>8347</v>
      </c>
      <c r="G16163" s="200" t="s">
        <v>8348</v>
      </c>
      <c r="H16163" s="200" t="s">
        <v>8710</v>
      </c>
      <c r="I16163" s="200">
        <v>45873</v>
      </c>
      <c r="J16163" s="143">
        <f t="shared" si="252"/>
        <v>45873</v>
      </c>
      <c r="K16163" s="202">
        <v>4.5</v>
      </c>
      <c r="L16163" s="285" t="s">
        <v>10392</v>
      </c>
      <c r="M16163" s="223"/>
      <c r="N16163" s="203">
        <v>2.3541666666666701</v>
      </c>
      <c r="O16163" s="222" t="s">
        <v>1014</v>
      </c>
    </row>
    <row r="16164" spans="1:15" ht="29.25" customHeight="1">
      <c r="A16164" s="221" t="s">
        <v>2860</v>
      </c>
      <c r="B16164" s="221" t="s">
        <v>3684</v>
      </c>
      <c r="C16164" s="222" t="s">
        <v>3685</v>
      </c>
      <c r="D16164" s="222" t="s">
        <v>162</v>
      </c>
      <c r="E16164" s="199" t="s">
        <v>163</v>
      </c>
      <c r="F16164" s="200" t="s">
        <v>8347</v>
      </c>
      <c r="G16164" s="200" t="s">
        <v>8348</v>
      </c>
      <c r="H16164" s="200" t="s">
        <v>8710</v>
      </c>
      <c r="I16164" s="200">
        <v>45874</v>
      </c>
      <c r="J16164" s="143">
        <f t="shared" si="252"/>
        <v>45874</v>
      </c>
      <c r="K16164" s="202">
        <v>6</v>
      </c>
      <c r="L16164" s="284" t="s">
        <v>10394</v>
      </c>
      <c r="M16164" s="223"/>
      <c r="N16164" s="203">
        <v>2.3541666666666701</v>
      </c>
      <c r="O16164" s="222" t="s">
        <v>1014</v>
      </c>
    </row>
    <row r="16165" spans="1:15" ht="29.25" customHeight="1">
      <c r="A16165" s="221" t="s">
        <v>2860</v>
      </c>
      <c r="B16165" s="221" t="s">
        <v>3684</v>
      </c>
      <c r="C16165" s="222" t="s">
        <v>3685</v>
      </c>
      <c r="D16165" s="222" t="s">
        <v>162</v>
      </c>
      <c r="E16165" s="199" t="s">
        <v>163</v>
      </c>
      <c r="F16165" s="200" t="s">
        <v>937</v>
      </c>
      <c r="G16165" s="200" t="s">
        <v>938</v>
      </c>
      <c r="H16165" s="200" t="s">
        <v>49</v>
      </c>
      <c r="I16165" s="200">
        <v>45874</v>
      </c>
      <c r="J16165" s="143">
        <f t="shared" si="252"/>
        <v>45874</v>
      </c>
      <c r="K16165" s="202">
        <v>2</v>
      </c>
      <c r="L16165" s="284" t="s">
        <v>10395</v>
      </c>
      <c r="M16165" s="223"/>
      <c r="N16165" s="203">
        <v>6.40625</v>
      </c>
      <c r="O16165" s="222" t="s">
        <v>942</v>
      </c>
    </row>
    <row r="16166" spans="1:15" ht="29.25" customHeight="1">
      <c r="A16166" s="221" t="s">
        <v>2860</v>
      </c>
      <c r="B16166" s="221" t="s">
        <v>3684</v>
      </c>
      <c r="C16166" s="222" t="s">
        <v>3685</v>
      </c>
      <c r="D16166" s="222" t="s">
        <v>162</v>
      </c>
      <c r="E16166" s="199" t="s">
        <v>163</v>
      </c>
      <c r="F16166" s="200" t="s">
        <v>8347</v>
      </c>
      <c r="G16166" s="200" t="s">
        <v>8348</v>
      </c>
      <c r="H16166" s="200" t="s">
        <v>8713</v>
      </c>
      <c r="I16166" s="200">
        <v>45875</v>
      </c>
      <c r="J16166" s="143">
        <f t="shared" si="252"/>
        <v>45875</v>
      </c>
      <c r="K16166" s="202">
        <v>8</v>
      </c>
      <c r="L16166" s="284" t="s">
        <v>10396</v>
      </c>
      <c r="M16166" s="223"/>
      <c r="N16166" s="203">
        <v>1.0520833333333299</v>
      </c>
      <c r="O16166" s="222" t="s">
        <v>1014</v>
      </c>
    </row>
    <row r="16167" spans="1:15" ht="29.25" customHeight="1">
      <c r="A16167" s="221" t="s">
        <v>2860</v>
      </c>
      <c r="B16167" s="221" t="s">
        <v>3684</v>
      </c>
      <c r="C16167" s="222" t="s">
        <v>3685</v>
      </c>
      <c r="D16167" s="222" t="s">
        <v>162</v>
      </c>
      <c r="E16167" s="199" t="s">
        <v>171</v>
      </c>
      <c r="F16167" s="200"/>
      <c r="G16167" s="200"/>
      <c r="H16167" s="200"/>
      <c r="I16167" s="200">
        <v>45876</v>
      </c>
      <c r="J16167" s="143">
        <f t="shared" si="252"/>
        <v>45876</v>
      </c>
      <c r="K16167" s="202">
        <v>4</v>
      </c>
      <c r="L16167" s="284" t="s">
        <v>10592</v>
      </c>
      <c r="M16167" s="223"/>
      <c r="N16167" s="203"/>
      <c r="O16167" s="222" t="s">
        <v>326</v>
      </c>
    </row>
    <row r="16168" spans="1:15" ht="29.25" customHeight="1">
      <c r="A16168" s="221" t="s">
        <v>2860</v>
      </c>
      <c r="B16168" s="221" t="s">
        <v>3684</v>
      </c>
      <c r="C16168" s="222" t="s">
        <v>3685</v>
      </c>
      <c r="D16168" s="222" t="s">
        <v>162</v>
      </c>
      <c r="E16168" s="199" t="s">
        <v>178</v>
      </c>
      <c r="F16168" s="200"/>
      <c r="G16168" s="200"/>
      <c r="H16168" s="200"/>
      <c r="I16168" s="200">
        <v>45876</v>
      </c>
      <c r="J16168" s="143">
        <f t="shared" si="252"/>
        <v>45876</v>
      </c>
      <c r="K16168" s="202">
        <v>1</v>
      </c>
      <c r="L16168" s="284" t="s">
        <v>10161</v>
      </c>
      <c r="M16168" s="223"/>
      <c r="N16168" s="203"/>
      <c r="O16168" s="222" t="s">
        <v>326</v>
      </c>
    </row>
    <row r="16169" spans="1:15" ht="29.25" customHeight="1">
      <c r="A16169" s="221" t="s">
        <v>2860</v>
      </c>
      <c r="B16169" s="221" t="s">
        <v>3684</v>
      </c>
      <c r="C16169" s="222" t="s">
        <v>3685</v>
      </c>
      <c r="D16169" s="222" t="s">
        <v>162</v>
      </c>
      <c r="E16169" s="199" t="s">
        <v>163</v>
      </c>
      <c r="F16169" s="200" t="s">
        <v>8347</v>
      </c>
      <c r="G16169" s="200" t="s">
        <v>8348</v>
      </c>
      <c r="H16169" s="200" t="s">
        <v>8713</v>
      </c>
      <c r="I16169" s="200">
        <v>45876</v>
      </c>
      <c r="J16169" s="143">
        <f t="shared" si="252"/>
        <v>45876</v>
      </c>
      <c r="K16169" s="202">
        <v>3</v>
      </c>
      <c r="L16169" s="284" t="s">
        <v>10593</v>
      </c>
      <c r="M16169" s="223"/>
      <c r="N16169" s="203">
        <v>1.0520833333333299</v>
      </c>
      <c r="O16169" s="222" t="s">
        <v>1014</v>
      </c>
    </row>
    <row r="16170" spans="1:15" ht="29.25" customHeight="1">
      <c r="A16170" s="221" t="s">
        <v>2860</v>
      </c>
      <c r="B16170" s="221" t="s">
        <v>3684</v>
      </c>
      <c r="C16170" s="222" t="s">
        <v>3685</v>
      </c>
      <c r="D16170" s="222" t="s">
        <v>162</v>
      </c>
      <c r="E16170" s="199" t="s">
        <v>165</v>
      </c>
      <c r="F16170" s="200"/>
      <c r="G16170" s="200"/>
      <c r="H16170" s="200"/>
      <c r="I16170" s="200">
        <v>45877</v>
      </c>
      <c r="J16170" s="143">
        <f t="shared" si="252"/>
        <v>45877</v>
      </c>
      <c r="K16170" s="202">
        <v>8</v>
      </c>
      <c r="L16170" s="285" t="s">
        <v>212</v>
      </c>
      <c r="M16170" s="223"/>
      <c r="N16170" s="203"/>
      <c r="O16170" s="222" t="s">
        <v>326</v>
      </c>
    </row>
    <row r="16171" spans="1:15" ht="29.25" customHeight="1">
      <c r="A16171" s="221" t="s">
        <v>2860</v>
      </c>
      <c r="B16171" s="221" t="s">
        <v>3684</v>
      </c>
      <c r="C16171" s="222" t="s">
        <v>3685</v>
      </c>
      <c r="D16171" s="222" t="s">
        <v>162</v>
      </c>
      <c r="E16171" s="199" t="s">
        <v>178</v>
      </c>
      <c r="F16171" s="200"/>
      <c r="G16171" s="200"/>
      <c r="H16171" s="200"/>
      <c r="I16171" s="200">
        <v>45880</v>
      </c>
      <c r="J16171" s="143">
        <f t="shared" si="252"/>
        <v>45880</v>
      </c>
      <c r="K16171" s="202">
        <v>2</v>
      </c>
      <c r="L16171" s="285" t="s">
        <v>10391</v>
      </c>
      <c r="M16171" s="223"/>
      <c r="N16171" s="203"/>
      <c r="O16171" s="222" t="s">
        <v>326</v>
      </c>
    </row>
    <row r="16172" spans="1:15" ht="29.25" customHeight="1">
      <c r="A16172" s="221" t="s">
        <v>2860</v>
      </c>
      <c r="B16172" s="221" t="s">
        <v>3684</v>
      </c>
      <c r="C16172" s="222" t="s">
        <v>3685</v>
      </c>
      <c r="D16172" s="222" t="s">
        <v>162</v>
      </c>
      <c r="E16172" s="199" t="s">
        <v>163</v>
      </c>
      <c r="F16172" s="200" t="s">
        <v>937</v>
      </c>
      <c r="G16172" s="200" t="s">
        <v>938</v>
      </c>
      <c r="H16172" s="200" t="s">
        <v>4757</v>
      </c>
      <c r="I16172" s="200">
        <v>45880</v>
      </c>
      <c r="J16172" s="143">
        <f t="shared" si="252"/>
        <v>45880</v>
      </c>
      <c r="K16172" s="202">
        <v>2</v>
      </c>
      <c r="L16172" s="285" t="s">
        <v>10596</v>
      </c>
      <c r="M16172" s="223"/>
      <c r="N16172" s="203">
        <v>0</v>
      </c>
      <c r="O16172" s="222" t="s">
        <v>326</v>
      </c>
    </row>
    <row r="16173" spans="1:15" ht="29.25" customHeight="1">
      <c r="A16173" s="221" t="s">
        <v>2860</v>
      </c>
      <c r="B16173" s="221" t="s">
        <v>3684</v>
      </c>
      <c r="C16173" s="222" t="s">
        <v>3685</v>
      </c>
      <c r="D16173" s="222" t="s">
        <v>162</v>
      </c>
      <c r="E16173" s="199" t="s">
        <v>163</v>
      </c>
      <c r="F16173" s="200" t="s">
        <v>6005</v>
      </c>
      <c r="G16173" s="200" t="s">
        <v>6006</v>
      </c>
      <c r="H16173" s="200" t="s">
        <v>118</v>
      </c>
      <c r="I16173" s="200">
        <v>45880</v>
      </c>
      <c r="J16173" s="143">
        <f t="shared" si="252"/>
        <v>45880</v>
      </c>
      <c r="K16173" s="202">
        <v>1.5</v>
      </c>
      <c r="L16173" s="285" t="s">
        <v>10595</v>
      </c>
      <c r="M16173" s="223"/>
      <c r="N16173" s="203">
        <v>0.53749999999999998</v>
      </c>
      <c r="O16173" s="222" t="s">
        <v>943</v>
      </c>
    </row>
    <row r="16174" spans="1:15" ht="29.25" customHeight="1">
      <c r="A16174" s="221" t="s">
        <v>2860</v>
      </c>
      <c r="B16174" s="221" t="s">
        <v>3684</v>
      </c>
      <c r="C16174" s="222" t="s">
        <v>3685</v>
      </c>
      <c r="D16174" s="222" t="s">
        <v>162</v>
      </c>
      <c r="E16174" s="199" t="s">
        <v>163</v>
      </c>
      <c r="F16174" s="200" t="s">
        <v>8347</v>
      </c>
      <c r="G16174" s="200" t="s">
        <v>8348</v>
      </c>
      <c r="H16174" s="200" t="s">
        <v>8713</v>
      </c>
      <c r="I16174" s="200">
        <v>45880</v>
      </c>
      <c r="J16174" s="143">
        <f t="shared" si="252"/>
        <v>45880</v>
      </c>
      <c r="K16174" s="202">
        <v>3.5</v>
      </c>
      <c r="L16174" s="285" t="s">
        <v>10594</v>
      </c>
      <c r="M16174" s="223"/>
      <c r="N16174" s="203">
        <v>1.0520833333333299</v>
      </c>
      <c r="O16174" s="222" t="s">
        <v>1014</v>
      </c>
    </row>
    <row r="16175" spans="1:15" ht="29.25" customHeight="1">
      <c r="A16175" s="221" t="s">
        <v>2860</v>
      </c>
      <c r="B16175" s="221" t="s">
        <v>3684</v>
      </c>
      <c r="C16175" s="222" t="s">
        <v>3685</v>
      </c>
      <c r="D16175" s="222" t="s">
        <v>162</v>
      </c>
      <c r="E16175" s="199" t="s">
        <v>171</v>
      </c>
      <c r="F16175" s="200"/>
      <c r="G16175" s="200"/>
      <c r="H16175" s="200"/>
      <c r="I16175" s="200">
        <v>45881</v>
      </c>
      <c r="J16175" s="143">
        <f t="shared" si="252"/>
        <v>45881</v>
      </c>
      <c r="K16175" s="202">
        <v>3</v>
      </c>
      <c r="L16175" s="284" t="s">
        <v>10600</v>
      </c>
      <c r="M16175" s="223"/>
      <c r="N16175" s="203"/>
      <c r="O16175" s="222" t="s">
        <v>326</v>
      </c>
    </row>
    <row r="16176" spans="1:15" ht="29.25" customHeight="1">
      <c r="A16176" s="221" t="s">
        <v>2860</v>
      </c>
      <c r="B16176" s="221" t="s">
        <v>3684</v>
      </c>
      <c r="C16176" s="222" t="s">
        <v>3685</v>
      </c>
      <c r="D16176" s="222" t="s">
        <v>162</v>
      </c>
      <c r="E16176" s="199" t="s">
        <v>163</v>
      </c>
      <c r="F16176" s="200" t="s">
        <v>937</v>
      </c>
      <c r="G16176" s="200" t="s">
        <v>938</v>
      </c>
      <c r="H16176" s="200" t="s">
        <v>4757</v>
      </c>
      <c r="I16176" s="200">
        <v>45881</v>
      </c>
      <c r="J16176" s="143">
        <f t="shared" si="252"/>
        <v>45881</v>
      </c>
      <c r="K16176" s="202">
        <v>2</v>
      </c>
      <c r="L16176" s="285" t="s">
        <v>10599</v>
      </c>
      <c r="M16176" s="223"/>
      <c r="N16176" s="203">
        <v>0</v>
      </c>
      <c r="O16176" s="222" t="s">
        <v>326</v>
      </c>
    </row>
    <row r="16177" spans="1:15" ht="29.25" customHeight="1">
      <c r="A16177" s="221" t="s">
        <v>2860</v>
      </c>
      <c r="B16177" s="221" t="s">
        <v>3684</v>
      </c>
      <c r="C16177" s="222" t="s">
        <v>3685</v>
      </c>
      <c r="D16177" s="222" t="s">
        <v>162</v>
      </c>
      <c r="E16177" s="199" t="s">
        <v>163</v>
      </c>
      <c r="F16177" s="200" t="s">
        <v>6005</v>
      </c>
      <c r="G16177" s="200" t="s">
        <v>6006</v>
      </c>
      <c r="H16177" s="200" t="s">
        <v>6030</v>
      </c>
      <c r="I16177" s="200">
        <v>45881</v>
      </c>
      <c r="J16177" s="143">
        <f t="shared" si="252"/>
        <v>45881</v>
      </c>
      <c r="K16177" s="202">
        <v>1.5</v>
      </c>
      <c r="L16177" s="284" t="s">
        <v>10597</v>
      </c>
      <c r="M16177" s="223"/>
      <c r="N16177" s="203">
        <v>1.675</v>
      </c>
      <c r="O16177" s="222" t="s">
        <v>992</v>
      </c>
    </row>
    <row r="16178" spans="1:15" ht="29.25" customHeight="1">
      <c r="A16178" s="221" t="s">
        <v>2860</v>
      </c>
      <c r="B16178" s="221" t="s">
        <v>3684</v>
      </c>
      <c r="C16178" s="222" t="s">
        <v>3685</v>
      </c>
      <c r="D16178" s="222" t="s">
        <v>162</v>
      </c>
      <c r="E16178" s="199" t="s">
        <v>163</v>
      </c>
      <c r="F16178" s="200" t="s">
        <v>5212</v>
      </c>
      <c r="G16178" s="200" t="s">
        <v>5213</v>
      </c>
      <c r="H16178" s="200" t="s">
        <v>52</v>
      </c>
      <c r="I16178" s="200">
        <v>45881</v>
      </c>
      <c r="J16178" s="143">
        <f t="shared" si="252"/>
        <v>45881</v>
      </c>
      <c r="K16178" s="202">
        <v>1.5</v>
      </c>
      <c r="L16178" s="285" t="s">
        <v>10598</v>
      </c>
      <c r="M16178" s="223"/>
      <c r="N16178" s="203">
        <v>1.9375</v>
      </c>
      <c r="O16178" s="222" t="s">
        <v>943</v>
      </c>
    </row>
    <row r="16179" spans="1:15" ht="29.25" customHeight="1">
      <c r="A16179" s="221" t="s">
        <v>2860</v>
      </c>
      <c r="B16179" s="221" t="s">
        <v>3684</v>
      </c>
      <c r="C16179" s="222" t="s">
        <v>3685</v>
      </c>
      <c r="D16179" s="222" t="s">
        <v>162</v>
      </c>
      <c r="E16179" s="199" t="s">
        <v>171</v>
      </c>
      <c r="F16179" s="200"/>
      <c r="G16179" s="200"/>
      <c r="H16179" s="200"/>
      <c r="I16179" s="200">
        <v>45882</v>
      </c>
      <c r="J16179" s="143">
        <f t="shared" si="252"/>
        <v>45882</v>
      </c>
      <c r="K16179" s="202">
        <v>3</v>
      </c>
      <c r="L16179" s="284" t="s">
        <v>10600</v>
      </c>
      <c r="M16179" s="223"/>
      <c r="N16179" s="203"/>
      <c r="O16179" s="222" t="s">
        <v>326</v>
      </c>
    </row>
    <row r="16180" spans="1:15" ht="29.25" customHeight="1">
      <c r="A16180" s="221" t="s">
        <v>2860</v>
      </c>
      <c r="B16180" s="221" t="s">
        <v>3684</v>
      </c>
      <c r="C16180" s="222" t="s">
        <v>3685</v>
      </c>
      <c r="D16180" s="222" t="s">
        <v>162</v>
      </c>
      <c r="E16180" s="199" t="s">
        <v>163</v>
      </c>
      <c r="F16180" s="200" t="s">
        <v>937</v>
      </c>
      <c r="G16180" s="200" t="s">
        <v>938</v>
      </c>
      <c r="H16180" s="200" t="s">
        <v>4757</v>
      </c>
      <c r="I16180" s="200">
        <v>45882</v>
      </c>
      <c r="J16180" s="143">
        <f t="shared" si="252"/>
        <v>45882</v>
      </c>
      <c r="K16180" s="202">
        <v>4.5</v>
      </c>
      <c r="L16180" s="284" t="s">
        <v>10777</v>
      </c>
      <c r="M16180" s="223"/>
      <c r="N16180" s="203">
        <v>0</v>
      </c>
      <c r="O16180" s="222" t="s">
        <v>326</v>
      </c>
    </row>
    <row r="16181" spans="1:15" ht="29.25" customHeight="1">
      <c r="A16181" s="221" t="s">
        <v>2860</v>
      </c>
      <c r="B16181" s="221" t="s">
        <v>3684</v>
      </c>
      <c r="C16181" s="222" t="s">
        <v>3685</v>
      </c>
      <c r="D16181" s="222" t="s">
        <v>162</v>
      </c>
      <c r="E16181" s="199" t="s">
        <v>163</v>
      </c>
      <c r="F16181" s="200" t="s">
        <v>937</v>
      </c>
      <c r="G16181" s="200" t="s">
        <v>938</v>
      </c>
      <c r="H16181" s="200" t="s">
        <v>4757</v>
      </c>
      <c r="I16181" s="200">
        <v>45882</v>
      </c>
      <c r="J16181" s="143">
        <f t="shared" si="252"/>
        <v>45882</v>
      </c>
      <c r="K16181" s="202">
        <v>1</v>
      </c>
      <c r="L16181" s="285" t="s">
        <v>10603</v>
      </c>
      <c r="M16181" s="223"/>
      <c r="N16181" s="203">
        <v>0</v>
      </c>
      <c r="O16181" s="222" t="s">
        <v>326</v>
      </c>
    </row>
    <row r="16182" spans="1:15" ht="29.25" customHeight="1">
      <c r="A16182" s="221" t="s">
        <v>2860</v>
      </c>
      <c r="B16182" s="221" t="s">
        <v>3684</v>
      </c>
      <c r="C16182" s="222" t="s">
        <v>3685</v>
      </c>
      <c r="D16182" s="222" t="s">
        <v>162</v>
      </c>
      <c r="E16182" s="199" t="s">
        <v>163</v>
      </c>
      <c r="F16182" s="200" t="s">
        <v>5212</v>
      </c>
      <c r="G16182" s="200" t="s">
        <v>5213</v>
      </c>
      <c r="H16182" s="200" t="s">
        <v>48</v>
      </c>
      <c r="I16182" s="200">
        <v>45882</v>
      </c>
      <c r="J16182" s="143">
        <f t="shared" si="252"/>
        <v>45882</v>
      </c>
      <c r="K16182" s="202">
        <v>2.5</v>
      </c>
      <c r="L16182" s="285" t="s">
        <v>10601</v>
      </c>
      <c r="M16182" s="223"/>
      <c r="N16182" s="203">
        <v>2.5</v>
      </c>
      <c r="O16182" s="222" t="s">
        <v>958</v>
      </c>
    </row>
    <row r="16183" spans="1:15" ht="29.25" customHeight="1">
      <c r="A16183" s="221" t="s">
        <v>2860</v>
      </c>
      <c r="B16183" s="221" t="s">
        <v>3684</v>
      </c>
      <c r="C16183" s="222" t="s">
        <v>3685</v>
      </c>
      <c r="D16183" s="222" t="s">
        <v>162</v>
      </c>
      <c r="E16183" s="199" t="s">
        <v>163</v>
      </c>
      <c r="F16183" s="200" t="s">
        <v>6005</v>
      </c>
      <c r="G16183" s="200" t="s">
        <v>6006</v>
      </c>
      <c r="H16183" s="200" t="s">
        <v>6030</v>
      </c>
      <c r="I16183" s="200">
        <v>45882</v>
      </c>
      <c r="J16183" s="143">
        <f t="shared" si="252"/>
        <v>45882</v>
      </c>
      <c r="K16183" s="202">
        <v>2</v>
      </c>
      <c r="L16183" s="284" t="s">
        <v>10602</v>
      </c>
      <c r="M16183" s="223"/>
      <c r="N16183" s="203">
        <v>1.675</v>
      </c>
      <c r="O16183" s="222" t="s">
        <v>992</v>
      </c>
    </row>
    <row r="16184" spans="1:15" ht="29.25" customHeight="1">
      <c r="A16184" s="221" t="s">
        <v>2860</v>
      </c>
      <c r="B16184" s="221" t="s">
        <v>3684</v>
      </c>
      <c r="C16184" s="222" t="s">
        <v>3685</v>
      </c>
      <c r="D16184" s="222" t="s">
        <v>162</v>
      </c>
      <c r="E16184" s="199" t="s">
        <v>178</v>
      </c>
      <c r="F16184" s="200"/>
      <c r="G16184" s="200"/>
      <c r="H16184" s="200"/>
      <c r="I16184" s="200">
        <v>45883</v>
      </c>
      <c r="J16184" s="143">
        <f t="shared" si="252"/>
        <v>45883</v>
      </c>
      <c r="K16184" s="202">
        <v>1</v>
      </c>
      <c r="L16184" s="284" t="s">
        <v>10161</v>
      </c>
      <c r="M16184" s="223"/>
      <c r="N16184" s="203"/>
      <c r="O16184" s="222" t="s">
        <v>326</v>
      </c>
    </row>
    <row r="16185" spans="1:15" ht="29.25" customHeight="1">
      <c r="A16185" s="221" t="s">
        <v>2860</v>
      </c>
      <c r="B16185" s="221" t="s">
        <v>3684</v>
      </c>
      <c r="C16185" s="222" t="s">
        <v>3685</v>
      </c>
      <c r="D16185" s="222" t="s">
        <v>162</v>
      </c>
      <c r="E16185" s="199" t="s">
        <v>171</v>
      </c>
      <c r="F16185" s="200"/>
      <c r="G16185" s="200"/>
      <c r="H16185" s="200"/>
      <c r="I16185" s="200">
        <v>45883</v>
      </c>
      <c r="J16185" s="143">
        <f t="shared" si="252"/>
        <v>45883</v>
      </c>
      <c r="K16185" s="202">
        <v>2.5</v>
      </c>
      <c r="L16185" s="285" t="s">
        <v>10779</v>
      </c>
      <c r="M16185" s="223"/>
      <c r="N16185" s="203"/>
      <c r="O16185" s="222" t="s">
        <v>326</v>
      </c>
    </row>
    <row r="16186" spans="1:15" ht="29.25" customHeight="1">
      <c r="A16186" s="221" t="s">
        <v>2860</v>
      </c>
      <c r="B16186" s="221" t="s">
        <v>3684</v>
      </c>
      <c r="C16186" s="222" t="s">
        <v>3685</v>
      </c>
      <c r="D16186" s="222" t="s">
        <v>162</v>
      </c>
      <c r="E16186" s="199" t="s">
        <v>163</v>
      </c>
      <c r="F16186" s="200" t="s">
        <v>8347</v>
      </c>
      <c r="G16186" s="200" t="s">
        <v>8348</v>
      </c>
      <c r="H16186" s="200" t="s">
        <v>8716</v>
      </c>
      <c r="I16186" s="200">
        <v>45883</v>
      </c>
      <c r="J16186" s="143">
        <f t="shared" si="252"/>
        <v>45883</v>
      </c>
      <c r="K16186" s="202">
        <v>3</v>
      </c>
      <c r="L16186" s="285" t="s">
        <v>10778</v>
      </c>
      <c r="M16186" s="223"/>
      <c r="N16186" s="203">
        <v>0.53125</v>
      </c>
      <c r="O16186" s="222" t="s">
        <v>942</v>
      </c>
    </row>
    <row r="16187" spans="1:15" ht="29.25" customHeight="1">
      <c r="A16187" s="221" t="s">
        <v>2860</v>
      </c>
      <c r="B16187" s="221" t="s">
        <v>3684</v>
      </c>
      <c r="C16187" s="222" t="s">
        <v>3685</v>
      </c>
      <c r="D16187" s="222" t="s">
        <v>162</v>
      </c>
      <c r="E16187" s="199" t="s">
        <v>163</v>
      </c>
      <c r="F16187" s="200" t="s">
        <v>6005</v>
      </c>
      <c r="G16187" s="200" t="s">
        <v>6006</v>
      </c>
      <c r="H16187" s="200" t="s">
        <v>6030</v>
      </c>
      <c r="I16187" s="200">
        <v>45883</v>
      </c>
      <c r="J16187" s="143">
        <f t="shared" si="252"/>
        <v>45883</v>
      </c>
      <c r="K16187" s="202">
        <v>1.5</v>
      </c>
      <c r="L16187" s="285" t="s">
        <v>10780</v>
      </c>
      <c r="M16187" s="223"/>
      <c r="N16187" s="203">
        <v>1.675</v>
      </c>
      <c r="O16187" s="222" t="s">
        <v>992</v>
      </c>
    </row>
    <row r="16188" spans="1:15" ht="29.25" customHeight="1">
      <c r="A16188" s="221" t="s">
        <v>2860</v>
      </c>
      <c r="B16188" s="221" t="s">
        <v>3684</v>
      </c>
      <c r="C16188" s="222" t="s">
        <v>3685</v>
      </c>
      <c r="D16188" s="222" t="s">
        <v>162</v>
      </c>
      <c r="E16188" s="199" t="s">
        <v>163</v>
      </c>
      <c r="F16188" s="200" t="s">
        <v>6005</v>
      </c>
      <c r="G16188" s="200" t="s">
        <v>6006</v>
      </c>
      <c r="H16188" s="200" t="s">
        <v>6030</v>
      </c>
      <c r="I16188" s="200">
        <v>45884</v>
      </c>
      <c r="J16188" s="143">
        <f t="shared" si="252"/>
        <v>45884</v>
      </c>
      <c r="K16188" s="202">
        <v>3.5</v>
      </c>
      <c r="L16188" s="285" t="s">
        <v>10781</v>
      </c>
      <c r="M16188" s="223"/>
      <c r="N16188" s="203">
        <v>1.675</v>
      </c>
      <c r="O16188" s="222" t="s">
        <v>992</v>
      </c>
    </row>
    <row r="16189" spans="1:15" ht="29.25" customHeight="1">
      <c r="A16189" s="221" t="s">
        <v>2860</v>
      </c>
      <c r="B16189" s="221" t="s">
        <v>3684</v>
      </c>
      <c r="C16189" s="222" t="s">
        <v>3685</v>
      </c>
      <c r="D16189" s="222" t="s">
        <v>162</v>
      </c>
      <c r="E16189" s="199" t="s">
        <v>171</v>
      </c>
      <c r="F16189" s="200"/>
      <c r="G16189" s="200"/>
      <c r="H16189" s="200"/>
      <c r="I16189" s="200">
        <v>45887</v>
      </c>
      <c r="J16189" s="143">
        <f t="shared" si="252"/>
        <v>45887</v>
      </c>
      <c r="K16189" s="202">
        <v>2.5</v>
      </c>
      <c r="L16189" s="285" t="s">
        <v>10782</v>
      </c>
      <c r="M16189" s="223"/>
      <c r="N16189" s="203"/>
      <c r="O16189" s="222" t="s">
        <v>326</v>
      </c>
    </row>
    <row r="16190" spans="1:15" ht="29.25" customHeight="1">
      <c r="A16190" s="221" t="s">
        <v>2860</v>
      </c>
      <c r="B16190" s="221" t="s">
        <v>3684</v>
      </c>
      <c r="C16190" s="222" t="s">
        <v>3685</v>
      </c>
      <c r="D16190" s="222" t="s">
        <v>162</v>
      </c>
      <c r="E16190" s="199" t="s">
        <v>178</v>
      </c>
      <c r="F16190" s="200"/>
      <c r="G16190" s="200"/>
      <c r="H16190" s="200"/>
      <c r="I16190" s="200">
        <v>45887</v>
      </c>
      <c r="J16190" s="143">
        <f t="shared" si="252"/>
        <v>45887</v>
      </c>
      <c r="K16190" s="202">
        <v>1.5</v>
      </c>
      <c r="L16190" s="285" t="s">
        <v>10783</v>
      </c>
      <c r="M16190" s="223"/>
      <c r="N16190" s="203"/>
      <c r="O16190" s="222" t="s">
        <v>326</v>
      </c>
    </row>
    <row r="16191" spans="1:15" ht="29.25" customHeight="1">
      <c r="A16191" s="221" t="s">
        <v>2860</v>
      </c>
      <c r="B16191" s="221" t="s">
        <v>3684</v>
      </c>
      <c r="C16191" s="222" t="s">
        <v>3685</v>
      </c>
      <c r="D16191" s="222" t="s">
        <v>162</v>
      </c>
      <c r="E16191" s="199" t="s">
        <v>163</v>
      </c>
      <c r="F16191" s="200" t="s">
        <v>5212</v>
      </c>
      <c r="G16191" s="200" t="s">
        <v>5213</v>
      </c>
      <c r="H16191" s="200" t="s">
        <v>48</v>
      </c>
      <c r="I16191" s="200">
        <v>45887</v>
      </c>
      <c r="J16191" s="143">
        <f t="shared" si="252"/>
        <v>45887</v>
      </c>
      <c r="K16191" s="202">
        <v>1</v>
      </c>
      <c r="L16191" s="285" t="s">
        <v>10785</v>
      </c>
      <c r="M16191" s="223"/>
      <c r="N16191" s="203">
        <v>2.5</v>
      </c>
      <c r="O16191" s="222" t="s">
        <v>958</v>
      </c>
    </row>
    <row r="16192" spans="1:15" ht="29.25" customHeight="1">
      <c r="A16192" s="221" t="s">
        <v>2860</v>
      </c>
      <c r="B16192" s="221" t="s">
        <v>3684</v>
      </c>
      <c r="C16192" s="222" t="s">
        <v>3685</v>
      </c>
      <c r="D16192" s="222" t="s">
        <v>162</v>
      </c>
      <c r="E16192" s="199" t="s">
        <v>163</v>
      </c>
      <c r="F16192" s="200" t="s">
        <v>6005</v>
      </c>
      <c r="G16192" s="200" t="s">
        <v>6006</v>
      </c>
      <c r="H16192" s="200" t="s">
        <v>6030</v>
      </c>
      <c r="I16192" s="200">
        <v>45887</v>
      </c>
      <c r="J16192" s="143">
        <f t="shared" si="252"/>
        <v>45887</v>
      </c>
      <c r="K16192" s="202">
        <v>3</v>
      </c>
      <c r="L16192" s="285" t="s">
        <v>10784</v>
      </c>
      <c r="M16192" s="223"/>
      <c r="N16192" s="203">
        <v>1.675</v>
      </c>
      <c r="O16192" s="222" t="s">
        <v>992</v>
      </c>
    </row>
    <row r="16193" spans="1:15" ht="29.25" customHeight="1">
      <c r="A16193" s="221" t="s">
        <v>2860</v>
      </c>
      <c r="B16193" s="221" t="s">
        <v>3684</v>
      </c>
      <c r="C16193" s="222" t="s">
        <v>3685</v>
      </c>
      <c r="D16193" s="222" t="s">
        <v>162</v>
      </c>
      <c r="E16193" s="199" t="s">
        <v>178</v>
      </c>
      <c r="F16193" s="200"/>
      <c r="G16193" s="200"/>
      <c r="H16193" s="200"/>
      <c r="I16193" s="200">
        <v>45888</v>
      </c>
      <c r="J16193" s="143">
        <f t="shared" si="252"/>
        <v>45888</v>
      </c>
      <c r="K16193" s="202">
        <v>2</v>
      </c>
      <c r="L16193" s="285" t="s">
        <v>10787</v>
      </c>
      <c r="M16193" s="223"/>
      <c r="N16193" s="203"/>
      <c r="O16193" s="222" t="s">
        <v>326</v>
      </c>
    </row>
    <row r="16194" spans="1:15" ht="29.25" customHeight="1">
      <c r="A16194" s="221" t="s">
        <v>2860</v>
      </c>
      <c r="B16194" s="221" t="s">
        <v>3684</v>
      </c>
      <c r="C16194" s="222" t="s">
        <v>3685</v>
      </c>
      <c r="D16194" s="222" t="s">
        <v>162</v>
      </c>
      <c r="E16194" s="199" t="s">
        <v>171</v>
      </c>
      <c r="F16194" s="200"/>
      <c r="G16194" s="200"/>
      <c r="H16194" s="200"/>
      <c r="I16194" s="200">
        <v>45888</v>
      </c>
      <c r="J16194" s="143">
        <f t="shared" si="252"/>
        <v>45888</v>
      </c>
      <c r="K16194" s="202">
        <v>1</v>
      </c>
      <c r="L16194" s="285" t="s">
        <v>10788</v>
      </c>
      <c r="M16194" s="223"/>
      <c r="N16194" s="203"/>
      <c r="O16194" s="222" t="s">
        <v>326</v>
      </c>
    </row>
    <row r="16195" spans="1:15" ht="29.25" customHeight="1">
      <c r="A16195" s="221" t="s">
        <v>2860</v>
      </c>
      <c r="B16195" s="221" t="s">
        <v>3684</v>
      </c>
      <c r="C16195" s="222" t="s">
        <v>3685</v>
      </c>
      <c r="D16195" s="222" t="s">
        <v>162</v>
      </c>
      <c r="E16195" s="199" t="s">
        <v>163</v>
      </c>
      <c r="F16195" s="200" t="s">
        <v>6005</v>
      </c>
      <c r="G16195" s="200" t="s">
        <v>6006</v>
      </c>
      <c r="H16195" s="200" t="s">
        <v>118</v>
      </c>
      <c r="I16195" s="200">
        <v>45888</v>
      </c>
      <c r="J16195" s="143">
        <f t="shared" ref="J16195:J16258" si="253">I16195</f>
        <v>45888</v>
      </c>
      <c r="K16195" s="202">
        <v>2</v>
      </c>
      <c r="L16195" s="285" t="s">
        <v>10786</v>
      </c>
      <c r="M16195" s="223"/>
      <c r="N16195" s="203">
        <v>0.53749999999999998</v>
      </c>
      <c r="O16195" s="222" t="s">
        <v>943</v>
      </c>
    </row>
    <row r="16196" spans="1:15" ht="29.25" customHeight="1">
      <c r="A16196" s="221" t="s">
        <v>2860</v>
      </c>
      <c r="B16196" s="221" t="s">
        <v>3684</v>
      </c>
      <c r="C16196" s="222" t="s">
        <v>3685</v>
      </c>
      <c r="D16196" s="222" t="s">
        <v>162</v>
      </c>
      <c r="E16196" s="199" t="s">
        <v>163</v>
      </c>
      <c r="F16196" s="200" t="s">
        <v>6005</v>
      </c>
      <c r="G16196" s="200" t="s">
        <v>6006</v>
      </c>
      <c r="H16196" s="200" t="s">
        <v>6030</v>
      </c>
      <c r="I16196" s="200">
        <v>45888</v>
      </c>
      <c r="J16196" s="143">
        <f t="shared" si="253"/>
        <v>45888</v>
      </c>
      <c r="K16196" s="202">
        <v>3.5</v>
      </c>
      <c r="L16196" s="285" t="s">
        <v>10789</v>
      </c>
      <c r="M16196" s="223"/>
      <c r="N16196" s="203">
        <v>1.675</v>
      </c>
      <c r="O16196" s="222" t="s">
        <v>992</v>
      </c>
    </row>
    <row r="16197" spans="1:15" ht="29.25" customHeight="1">
      <c r="A16197" s="221" t="s">
        <v>2860</v>
      </c>
      <c r="B16197" s="221" t="s">
        <v>3684</v>
      </c>
      <c r="C16197" s="222" t="s">
        <v>3685</v>
      </c>
      <c r="D16197" s="222" t="s">
        <v>162</v>
      </c>
      <c r="E16197" s="199" t="s">
        <v>163</v>
      </c>
      <c r="F16197" s="200" t="s">
        <v>937</v>
      </c>
      <c r="G16197" s="200" t="s">
        <v>938</v>
      </c>
      <c r="H16197" s="200" t="s">
        <v>4757</v>
      </c>
      <c r="I16197" s="200">
        <v>45889</v>
      </c>
      <c r="J16197" s="143">
        <f t="shared" si="253"/>
        <v>45889</v>
      </c>
      <c r="K16197" s="202">
        <v>3</v>
      </c>
      <c r="L16197" s="284" t="s">
        <v>10790</v>
      </c>
      <c r="M16197" s="223"/>
      <c r="N16197" s="203">
        <v>0</v>
      </c>
      <c r="O16197" s="222" t="s">
        <v>326</v>
      </c>
    </row>
    <row r="16198" spans="1:15" ht="29.25" customHeight="1">
      <c r="A16198" s="221" t="s">
        <v>2860</v>
      </c>
      <c r="B16198" s="221" t="s">
        <v>3684</v>
      </c>
      <c r="C16198" s="222" t="s">
        <v>3685</v>
      </c>
      <c r="D16198" s="222" t="s">
        <v>162</v>
      </c>
      <c r="E16198" s="199" t="s">
        <v>163</v>
      </c>
      <c r="F16198" s="200" t="s">
        <v>6005</v>
      </c>
      <c r="G16198" s="200" t="s">
        <v>6006</v>
      </c>
      <c r="H16198" s="200" t="s">
        <v>6030</v>
      </c>
      <c r="I16198" s="200">
        <v>45889</v>
      </c>
      <c r="J16198" s="143">
        <f t="shared" si="253"/>
        <v>45889</v>
      </c>
      <c r="K16198" s="202">
        <v>6</v>
      </c>
      <c r="L16198" s="284" t="s">
        <v>10791</v>
      </c>
      <c r="M16198" s="223"/>
      <c r="N16198" s="203">
        <v>1.675</v>
      </c>
      <c r="O16198" s="222" t="s">
        <v>992</v>
      </c>
    </row>
    <row r="16199" spans="1:15" ht="29.25" customHeight="1">
      <c r="A16199" s="221" t="s">
        <v>2860</v>
      </c>
      <c r="B16199" s="221" t="s">
        <v>3684</v>
      </c>
      <c r="C16199" s="222" t="s">
        <v>3685</v>
      </c>
      <c r="D16199" s="222" t="s">
        <v>162</v>
      </c>
      <c r="E16199" s="199" t="s">
        <v>178</v>
      </c>
      <c r="F16199" s="200"/>
      <c r="G16199" s="200"/>
      <c r="H16199" s="200"/>
      <c r="I16199" s="200">
        <v>45890</v>
      </c>
      <c r="J16199" s="143">
        <f t="shared" si="253"/>
        <v>45890</v>
      </c>
      <c r="K16199" s="202">
        <v>1</v>
      </c>
      <c r="L16199" s="284" t="s">
        <v>10161</v>
      </c>
      <c r="M16199" s="223"/>
      <c r="N16199" s="203"/>
      <c r="O16199" s="222" t="s">
        <v>326</v>
      </c>
    </row>
    <row r="16200" spans="1:15" ht="29.25" customHeight="1">
      <c r="A16200" s="221" t="s">
        <v>2860</v>
      </c>
      <c r="B16200" s="221" t="s">
        <v>3684</v>
      </c>
      <c r="C16200" s="222" t="s">
        <v>3685</v>
      </c>
      <c r="D16200" s="222" t="s">
        <v>162</v>
      </c>
      <c r="E16200" s="199" t="s">
        <v>171</v>
      </c>
      <c r="F16200" s="200"/>
      <c r="G16200" s="200"/>
      <c r="H16200" s="200"/>
      <c r="I16200" s="200">
        <v>45890</v>
      </c>
      <c r="J16200" s="143">
        <f t="shared" si="253"/>
        <v>45890</v>
      </c>
      <c r="K16200" s="202">
        <v>1.5</v>
      </c>
      <c r="L16200" s="285" t="s">
        <v>11039</v>
      </c>
      <c r="M16200" s="223"/>
      <c r="N16200" s="203"/>
      <c r="O16200" s="222" t="s">
        <v>326</v>
      </c>
    </row>
    <row r="16201" spans="1:15" ht="29.25" customHeight="1">
      <c r="A16201" s="221" t="s">
        <v>2860</v>
      </c>
      <c r="B16201" s="221" t="s">
        <v>3684</v>
      </c>
      <c r="C16201" s="222" t="s">
        <v>3685</v>
      </c>
      <c r="D16201" s="222" t="s">
        <v>162</v>
      </c>
      <c r="E16201" s="199" t="s">
        <v>163</v>
      </c>
      <c r="F16201" s="200" t="s">
        <v>937</v>
      </c>
      <c r="G16201" s="200" t="s">
        <v>938</v>
      </c>
      <c r="H16201" s="200" t="s">
        <v>4757</v>
      </c>
      <c r="I16201" s="200">
        <v>45890</v>
      </c>
      <c r="J16201" s="143">
        <f t="shared" si="253"/>
        <v>45890</v>
      </c>
      <c r="K16201" s="202">
        <v>3</v>
      </c>
      <c r="L16201" s="284" t="s">
        <v>11038</v>
      </c>
      <c r="M16201" s="223"/>
      <c r="N16201" s="203">
        <v>0</v>
      </c>
      <c r="O16201" s="222" t="s">
        <v>326</v>
      </c>
    </row>
    <row r="16202" spans="1:15" ht="29.25" customHeight="1">
      <c r="A16202" s="221" t="s">
        <v>2860</v>
      </c>
      <c r="B16202" s="221" t="s">
        <v>3684</v>
      </c>
      <c r="C16202" s="222" t="s">
        <v>3685</v>
      </c>
      <c r="D16202" s="222" t="s">
        <v>162</v>
      </c>
      <c r="E16202" s="199" t="s">
        <v>163</v>
      </c>
      <c r="F16202" s="200" t="s">
        <v>6005</v>
      </c>
      <c r="G16202" s="200" t="s">
        <v>6006</v>
      </c>
      <c r="H16202" s="200" t="s">
        <v>6030</v>
      </c>
      <c r="I16202" s="200">
        <v>45890</v>
      </c>
      <c r="J16202" s="143">
        <f t="shared" si="253"/>
        <v>45890</v>
      </c>
      <c r="K16202" s="202">
        <v>3</v>
      </c>
      <c r="L16202" s="284" t="s">
        <v>11040</v>
      </c>
      <c r="M16202" s="223"/>
      <c r="N16202" s="203">
        <v>1.675</v>
      </c>
      <c r="O16202" s="222" t="s">
        <v>992</v>
      </c>
    </row>
    <row r="16203" spans="1:15" ht="29.25" customHeight="1">
      <c r="A16203" s="221" t="s">
        <v>2860</v>
      </c>
      <c r="B16203" s="221" t="s">
        <v>3684</v>
      </c>
      <c r="C16203" s="222" t="s">
        <v>3685</v>
      </c>
      <c r="D16203" s="222" t="s">
        <v>162</v>
      </c>
      <c r="E16203" s="199" t="s">
        <v>163</v>
      </c>
      <c r="F16203" s="200" t="s">
        <v>937</v>
      </c>
      <c r="G16203" s="200" t="s">
        <v>938</v>
      </c>
      <c r="H16203" s="200" t="s">
        <v>49</v>
      </c>
      <c r="I16203" s="200">
        <v>45891</v>
      </c>
      <c r="J16203" s="143">
        <f t="shared" si="253"/>
        <v>45891</v>
      </c>
      <c r="K16203" s="202">
        <v>3</v>
      </c>
      <c r="L16203" s="284" t="s">
        <v>11041</v>
      </c>
      <c r="M16203" s="223"/>
      <c r="N16203" s="203">
        <v>6.40625</v>
      </c>
      <c r="O16203" s="222" t="s">
        <v>942</v>
      </c>
    </row>
    <row r="16204" spans="1:15" ht="29.25" customHeight="1">
      <c r="A16204" s="221" t="s">
        <v>2860</v>
      </c>
      <c r="B16204" s="221" t="s">
        <v>3684</v>
      </c>
      <c r="C16204" s="222" t="s">
        <v>3685</v>
      </c>
      <c r="D16204" s="222" t="s">
        <v>162</v>
      </c>
      <c r="E16204" s="199" t="s">
        <v>163</v>
      </c>
      <c r="F16204" s="200" t="s">
        <v>8347</v>
      </c>
      <c r="G16204" s="200" t="s">
        <v>8348</v>
      </c>
      <c r="H16204" s="200" t="s">
        <v>8714</v>
      </c>
      <c r="I16204" s="200">
        <v>45891</v>
      </c>
      <c r="J16204" s="143">
        <f t="shared" si="253"/>
        <v>45891</v>
      </c>
      <c r="K16204" s="202">
        <v>2.5</v>
      </c>
      <c r="L16204" s="285" t="s">
        <v>11043</v>
      </c>
      <c r="M16204" s="223"/>
      <c r="N16204" s="203">
        <v>5.21875</v>
      </c>
      <c r="O16204" s="222" t="s">
        <v>942</v>
      </c>
    </row>
    <row r="16205" spans="1:15" ht="29.25" customHeight="1">
      <c r="A16205" s="221" t="s">
        <v>2860</v>
      </c>
      <c r="B16205" s="221" t="s">
        <v>3684</v>
      </c>
      <c r="C16205" s="222" t="s">
        <v>3685</v>
      </c>
      <c r="D16205" s="222" t="s">
        <v>162</v>
      </c>
      <c r="E16205" s="199" t="s">
        <v>163</v>
      </c>
      <c r="F16205" s="200" t="s">
        <v>6005</v>
      </c>
      <c r="G16205" s="200" t="s">
        <v>6006</v>
      </c>
      <c r="H16205" s="200" t="s">
        <v>118</v>
      </c>
      <c r="I16205" s="200">
        <v>45891</v>
      </c>
      <c r="J16205" s="143">
        <f t="shared" si="253"/>
        <v>45891</v>
      </c>
      <c r="K16205" s="202">
        <v>3</v>
      </c>
      <c r="L16205" s="285" t="s">
        <v>11042</v>
      </c>
      <c r="M16205" s="223"/>
      <c r="N16205" s="203">
        <v>0.53749999999999998</v>
      </c>
      <c r="O16205" s="222" t="s">
        <v>943</v>
      </c>
    </row>
    <row r="16206" spans="1:15" ht="29.25" customHeight="1">
      <c r="A16206" s="221" t="s">
        <v>2860</v>
      </c>
      <c r="B16206" s="221" t="s">
        <v>3684</v>
      </c>
      <c r="C16206" s="222" t="s">
        <v>3685</v>
      </c>
      <c r="D16206" s="222" t="s">
        <v>162</v>
      </c>
      <c r="E16206" s="199" t="s">
        <v>178</v>
      </c>
      <c r="F16206" s="200"/>
      <c r="G16206" s="200"/>
      <c r="H16206" s="200"/>
      <c r="I16206" s="200">
        <v>45894</v>
      </c>
      <c r="J16206" s="143">
        <f t="shared" si="253"/>
        <v>45894</v>
      </c>
      <c r="K16206" s="202">
        <v>1</v>
      </c>
      <c r="L16206" s="285" t="s">
        <v>10783</v>
      </c>
      <c r="M16206" s="223"/>
      <c r="N16206" s="203"/>
      <c r="O16206" s="222" t="s">
        <v>326</v>
      </c>
    </row>
    <row r="16207" spans="1:15" ht="29.25" customHeight="1">
      <c r="A16207" s="221" t="s">
        <v>2860</v>
      </c>
      <c r="B16207" s="221" t="s">
        <v>3684</v>
      </c>
      <c r="C16207" s="222" t="s">
        <v>3685</v>
      </c>
      <c r="D16207" s="222" t="s">
        <v>162</v>
      </c>
      <c r="E16207" s="199" t="s">
        <v>171</v>
      </c>
      <c r="F16207" s="200"/>
      <c r="G16207" s="200"/>
      <c r="H16207" s="200"/>
      <c r="I16207" s="200">
        <v>45894</v>
      </c>
      <c r="J16207" s="143">
        <f t="shared" si="253"/>
        <v>45894</v>
      </c>
      <c r="K16207" s="202">
        <v>3</v>
      </c>
      <c r="L16207" s="284" t="s">
        <v>11046</v>
      </c>
      <c r="M16207" s="223"/>
      <c r="N16207" s="203"/>
      <c r="O16207" s="222" t="s">
        <v>326</v>
      </c>
    </row>
    <row r="16208" spans="1:15" ht="29.25" customHeight="1">
      <c r="A16208" s="221" t="s">
        <v>2860</v>
      </c>
      <c r="B16208" s="221" t="s">
        <v>3684</v>
      </c>
      <c r="C16208" s="222" t="s">
        <v>3685</v>
      </c>
      <c r="D16208" s="222" t="s">
        <v>162</v>
      </c>
      <c r="E16208" s="199" t="s">
        <v>163</v>
      </c>
      <c r="F16208" s="200" t="s">
        <v>6005</v>
      </c>
      <c r="G16208" s="200" t="s">
        <v>6006</v>
      </c>
      <c r="H16208" s="200" t="s">
        <v>118</v>
      </c>
      <c r="I16208" s="200">
        <v>45894</v>
      </c>
      <c r="J16208" s="143">
        <f t="shared" si="253"/>
        <v>45894</v>
      </c>
      <c r="K16208" s="202">
        <v>3.5</v>
      </c>
      <c r="L16208" s="285" t="s">
        <v>11044</v>
      </c>
      <c r="M16208" s="223"/>
      <c r="N16208" s="203">
        <v>0.53749999999999998</v>
      </c>
      <c r="O16208" s="222" t="s">
        <v>943</v>
      </c>
    </row>
    <row r="16209" spans="1:15" ht="29.25" customHeight="1">
      <c r="A16209" s="221" t="s">
        <v>2860</v>
      </c>
      <c r="B16209" s="221" t="s">
        <v>3684</v>
      </c>
      <c r="C16209" s="222" t="s">
        <v>3685</v>
      </c>
      <c r="D16209" s="222" t="s">
        <v>162</v>
      </c>
      <c r="E16209" s="199" t="s">
        <v>163</v>
      </c>
      <c r="F16209" s="200" t="s">
        <v>5212</v>
      </c>
      <c r="G16209" s="200" t="s">
        <v>5213</v>
      </c>
      <c r="H16209" s="200" t="s">
        <v>48</v>
      </c>
      <c r="I16209" s="200">
        <v>45894</v>
      </c>
      <c r="J16209" s="143">
        <f t="shared" si="253"/>
        <v>45894</v>
      </c>
      <c r="K16209" s="202">
        <v>1</v>
      </c>
      <c r="L16209" s="285" t="s">
        <v>11045</v>
      </c>
      <c r="M16209" s="223"/>
      <c r="N16209" s="203">
        <v>2.5</v>
      </c>
      <c r="O16209" s="222" t="s">
        <v>958</v>
      </c>
    </row>
    <row r="16210" spans="1:15" ht="29.25" customHeight="1">
      <c r="A16210" s="221" t="s">
        <v>2860</v>
      </c>
      <c r="B16210" s="221" t="s">
        <v>3684</v>
      </c>
      <c r="C16210" s="222" t="s">
        <v>3685</v>
      </c>
      <c r="D16210" s="222" t="s">
        <v>162</v>
      </c>
      <c r="E16210" s="199" t="s">
        <v>171</v>
      </c>
      <c r="F16210" s="200"/>
      <c r="G16210" s="200"/>
      <c r="H16210" s="200"/>
      <c r="I16210" s="200">
        <v>45895</v>
      </c>
      <c r="J16210" s="143">
        <f t="shared" si="253"/>
        <v>45895</v>
      </c>
      <c r="K16210" s="202">
        <v>2</v>
      </c>
      <c r="L16210" s="285" t="s">
        <v>11049</v>
      </c>
      <c r="M16210" s="223"/>
      <c r="N16210" s="203"/>
      <c r="O16210" s="222" t="s">
        <v>326</v>
      </c>
    </row>
    <row r="16211" spans="1:15" ht="29.25" customHeight="1">
      <c r="A16211" s="221" t="s">
        <v>2860</v>
      </c>
      <c r="B16211" s="221" t="s">
        <v>3684</v>
      </c>
      <c r="C16211" s="222" t="s">
        <v>3685</v>
      </c>
      <c r="D16211" s="222" t="s">
        <v>162</v>
      </c>
      <c r="E16211" s="199" t="s">
        <v>163</v>
      </c>
      <c r="F16211" s="200" t="s">
        <v>6005</v>
      </c>
      <c r="G16211" s="200" t="s">
        <v>6006</v>
      </c>
      <c r="H16211" s="200" t="s">
        <v>118</v>
      </c>
      <c r="I16211" s="200">
        <v>45895</v>
      </c>
      <c r="J16211" s="143">
        <f t="shared" si="253"/>
        <v>45895</v>
      </c>
      <c r="K16211" s="202">
        <v>4</v>
      </c>
      <c r="L16211" s="285" t="s">
        <v>11047</v>
      </c>
      <c r="M16211" s="223"/>
      <c r="N16211" s="203">
        <v>0</v>
      </c>
      <c r="O16211" s="222" t="s">
        <v>326</v>
      </c>
    </row>
    <row r="16212" spans="1:15" ht="29.25" customHeight="1">
      <c r="A16212" s="221" t="s">
        <v>2860</v>
      </c>
      <c r="B16212" s="221" t="s">
        <v>3684</v>
      </c>
      <c r="C16212" s="222" t="s">
        <v>3685</v>
      </c>
      <c r="D16212" s="222" t="s">
        <v>162</v>
      </c>
      <c r="E16212" s="199" t="s">
        <v>163</v>
      </c>
      <c r="F16212" s="200" t="s">
        <v>937</v>
      </c>
      <c r="G16212" s="200" t="s">
        <v>938</v>
      </c>
      <c r="H16212" s="200" t="s">
        <v>4756</v>
      </c>
      <c r="I16212" s="200">
        <v>45895</v>
      </c>
      <c r="J16212" s="143">
        <f t="shared" si="253"/>
        <v>45895</v>
      </c>
      <c r="K16212" s="202">
        <v>2</v>
      </c>
      <c r="L16212" s="285" t="s">
        <v>11048</v>
      </c>
      <c r="M16212" s="223"/>
      <c r="N16212" s="203">
        <v>0</v>
      </c>
      <c r="O16212" s="222" t="s">
        <v>326</v>
      </c>
    </row>
    <row r="16213" spans="1:15" ht="29.25" customHeight="1">
      <c r="A16213" s="221" t="s">
        <v>2860</v>
      </c>
      <c r="B16213" s="221" t="s">
        <v>3684</v>
      </c>
      <c r="C16213" s="222" t="s">
        <v>3685</v>
      </c>
      <c r="D16213" s="222" t="s">
        <v>162</v>
      </c>
      <c r="E16213" s="199" t="s">
        <v>171</v>
      </c>
      <c r="F16213" s="200"/>
      <c r="G16213" s="200"/>
      <c r="H16213" s="200"/>
      <c r="I16213" s="200">
        <v>45896</v>
      </c>
      <c r="J16213" s="143">
        <f t="shared" si="253"/>
        <v>45896</v>
      </c>
      <c r="K16213" s="202">
        <v>5</v>
      </c>
      <c r="L16213" s="284" t="s">
        <v>11050</v>
      </c>
      <c r="M16213" s="223"/>
      <c r="N16213" s="203"/>
      <c r="O16213" s="222" t="s">
        <v>326</v>
      </c>
    </row>
    <row r="16214" spans="1:15" ht="29.25" customHeight="1">
      <c r="A16214" s="221" t="s">
        <v>2860</v>
      </c>
      <c r="B16214" s="221" t="s">
        <v>3684</v>
      </c>
      <c r="C16214" s="222" t="s">
        <v>3685</v>
      </c>
      <c r="D16214" s="222" t="s">
        <v>162</v>
      </c>
      <c r="E16214" s="199" t="s">
        <v>163</v>
      </c>
      <c r="F16214" s="200" t="s">
        <v>937</v>
      </c>
      <c r="G16214" s="200" t="s">
        <v>938</v>
      </c>
      <c r="H16214" s="200" t="s">
        <v>4756</v>
      </c>
      <c r="I16214" s="200">
        <v>45896</v>
      </c>
      <c r="J16214" s="143">
        <f t="shared" si="253"/>
        <v>45896</v>
      </c>
      <c r="K16214" s="202">
        <v>4.5</v>
      </c>
      <c r="L16214" s="284" t="s">
        <v>11051</v>
      </c>
      <c r="M16214" s="223"/>
      <c r="N16214" s="203">
        <v>0</v>
      </c>
      <c r="O16214" s="222" t="s">
        <v>326</v>
      </c>
    </row>
    <row r="16215" spans="1:15" ht="29.25" customHeight="1">
      <c r="A16215" s="221" t="s">
        <v>2860</v>
      </c>
      <c r="B16215" s="221" t="s">
        <v>3684</v>
      </c>
      <c r="C16215" s="222" t="s">
        <v>3685</v>
      </c>
      <c r="D16215" s="222" t="s">
        <v>162</v>
      </c>
      <c r="E16215" s="199" t="s">
        <v>171</v>
      </c>
      <c r="F16215" s="200"/>
      <c r="G16215" s="200"/>
      <c r="H16215" s="200"/>
      <c r="I16215" s="200">
        <v>45897</v>
      </c>
      <c r="J16215" s="143">
        <f t="shared" si="253"/>
        <v>45897</v>
      </c>
      <c r="K16215" s="202">
        <v>3</v>
      </c>
      <c r="L16215" s="284" t="s">
        <v>11220</v>
      </c>
      <c r="M16215" s="223"/>
      <c r="N16215" s="203"/>
      <c r="O16215" s="222" t="s">
        <v>326</v>
      </c>
    </row>
    <row r="16216" spans="1:15" ht="29.25" customHeight="1">
      <c r="A16216" s="221" t="s">
        <v>2860</v>
      </c>
      <c r="B16216" s="221" t="s">
        <v>3684</v>
      </c>
      <c r="C16216" s="222" t="s">
        <v>3685</v>
      </c>
      <c r="D16216" s="222" t="s">
        <v>162</v>
      </c>
      <c r="E16216" s="199" t="s">
        <v>178</v>
      </c>
      <c r="F16216" s="200"/>
      <c r="G16216" s="200"/>
      <c r="H16216" s="200"/>
      <c r="I16216" s="200">
        <v>45897</v>
      </c>
      <c r="J16216" s="143">
        <f t="shared" si="253"/>
        <v>45897</v>
      </c>
      <c r="K16216" s="202">
        <v>1</v>
      </c>
      <c r="L16216" s="284" t="s">
        <v>10161</v>
      </c>
      <c r="M16216" s="223"/>
      <c r="N16216" s="203"/>
      <c r="O16216" s="222" t="s">
        <v>326</v>
      </c>
    </row>
    <row r="16217" spans="1:15" ht="29.25" customHeight="1">
      <c r="A16217" s="221" t="s">
        <v>2860</v>
      </c>
      <c r="B16217" s="221" t="s">
        <v>3684</v>
      </c>
      <c r="C16217" s="222" t="s">
        <v>3685</v>
      </c>
      <c r="D16217" s="222" t="s">
        <v>162</v>
      </c>
      <c r="E16217" s="199" t="s">
        <v>163</v>
      </c>
      <c r="F16217" s="200" t="s">
        <v>937</v>
      </c>
      <c r="G16217" s="200" t="s">
        <v>938</v>
      </c>
      <c r="H16217" s="200" t="s">
        <v>49</v>
      </c>
      <c r="I16217" s="200">
        <v>45897</v>
      </c>
      <c r="J16217" s="143">
        <f t="shared" si="253"/>
        <v>45897</v>
      </c>
      <c r="K16217" s="202">
        <v>4.5</v>
      </c>
      <c r="L16217" s="284" t="s">
        <v>11221</v>
      </c>
      <c r="M16217" s="223"/>
      <c r="N16217" s="203">
        <v>6.40625</v>
      </c>
      <c r="O16217" s="222" t="s">
        <v>942</v>
      </c>
    </row>
    <row r="16218" spans="1:15" ht="29.25" customHeight="1">
      <c r="A16218" s="221" t="s">
        <v>2860</v>
      </c>
      <c r="B16218" s="221" t="s">
        <v>3684</v>
      </c>
      <c r="C16218" s="222" t="s">
        <v>3685</v>
      </c>
      <c r="D16218" s="222" t="s">
        <v>162</v>
      </c>
      <c r="E16218" s="199" t="s">
        <v>171</v>
      </c>
      <c r="F16218" s="200"/>
      <c r="G16218" s="200"/>
      <c r="H16218" s="200"/>
      <c r="I16218" s="200">
        <v>45898</v>
      </c>
      <c r="J16218" s="143">
        <f t="shared" si="253"/>
        <v>45898</v>
      </c>
      <c r="K16218" s="202">
        <v>3</v>
      </c>
      <c r="L16218" s="284" t="s">
        <v>11224</v>
      </c>
      <c r="M16218" s="223"/>
      <c r="N16218" s="203"/>
      <c r="O16218" s="222" t="s">
        <v>326</v>
      </c>
    </row>
    <row r="16219" spans="1:15" ht="29.25" customHeight="1">
      <c r="A16219" s="221" t="s">
        <v>2860</v>
      </c>
      <c r="B16219" s="221" t="s">
        <v>3684</v>
      </c>
      <c r="C16219" s="222" t="s">
        <v>3685</v>
      </c>
      <c r="D16219" s="222" t="s">
        <v>162</v>
      </c>
      <c r="E16219" s="199" t="s">
        <v>163</v>
      </c>
      <c r="F16219" s="200" t="s">
        <v>937</v>
      </c>
      <c r="G16219" s="200" t="s">
        <v>938</v>
      </c>
      <c r="H16219" s="200" t="s">
        <v>49</v>
      </c>
      <c r="I16219" s="200">
        <v>45898</v>
      </c>
      <c r="J16219" s="143">
        <f t="shared" si="253"/>
        <v>45898</v>
      </c>
      <c r="K16219" s="202">
        <v>4.5</v>
      </c>
      <c r="L16219" s="284" t="s">
        <v>11223</v>
      </c>
      <c r="M16219" s="223"/>
      <c r="N16219" s="203">
        <v>0</v>
      </c>
      <c r="O16219" s="222" t="s">
        <v>326</v>
      </c>
    </row>
    <row r="16220" spans="1:15" ht="29.25" customHeight="1">
      <c r="A16220" s="221" t="s">
        <v>2860</v>
      </c>
      <c r="B16220" s="221" t="s">
        <v>3684</v>
      </c>
      <c r="C16220" s="222" t="s">
        <v>3685</v>
      </c>
      <c r="D16220" s="222" t="s">
        <v>162</v>
      </c>
      <c r="E16220" s="199" t="s">
        <v>163</v>
      </c>
      <c r="F16220" s="200" t="s">
        <v>8347</v>
      </c>
      <c r="G16220" s="200" t="s">
        <v>8348</v>
      </c>
      <c r="H16220" s="200" t="s">
        <v>8714</v>
      </c>
      <c r="I16220" s="200">
        <v>45898</v>
      </c>
      <c r="J16220" s="143">
        <f t="shared" si="253"/>
        <v>45898</v>
      </c>
      <c r="K16220" s="202">
        <v>1</v>
      </c>
      <c r="L16220" s="285" t="s">
        <v>11222</v>
      </c>
      <c r="M16220" s="223"/>
      <c r="N16220" s="203">
        <v>5.21875</v>
      </c>
      <c r="O16220" s="222" t="s">
        <v>942</v>
      </c>
    </row>
    <row r="16221" spans="1:15" ht="29.25" customHeight="1">
      <c r="A16221" s="221" t="s">
        <v>2860</v>
      </c>
      <c r="B16221" s="221" t="s">
        <v>3684</v>
      </c>
      <c r="C16221" s="222" t="s">
        <v>3685</v>
      </c>
      <c r="D16221" s="222" t="s">
        <v>162</v>
      </c>
      <c r="E16221" s="199" t="s">
        <v>178</v>
      </c>
      <c r="F16221" s="200"/>
      <c r="G16221" s="200"/>
      <c r="H16221" s="200"/>
      <c r="I16221" s="200">
        <v>45901</v>
      </c>
      <c r="J16221" s="143">
        <f t="shared" si="253"/>
        <v>45901</v>
      </c>
      <c r="K16221" s="202">
        <v>2.5</v>
      </c>
      <c r="L16221" s="285" t="s">
        <v>11227</v>
      </c>
      <c r="M16221" s="223"/>
      <c r="N16221" s="203"/>
      <c r="O16221" s="222" t="s">
        <v>326</v>
      </c>
    </row>
    <row r="16222" spans="1:15" ht="29.25" customHeight="1">
      <c r="A16222" s="221" t="s">
        <v>2860</v>
      </c>
      <c r="B16222" s="221" t="s">
        <v>3684</v>
      </c>
      <c r="C16222" s="222" t="s">
        <v>3685</v>
      </c>
      <c r="D16222" s="222" t="s">
        <v>162</v>
      </c>
      <c r="E16222" s="199" t="s">
        <v>163</v>
      </c>
      <c r="F16222" s="200" t="s">
        <v>6005</v>
      </c>
      <c r="G16222" s="200" t="s">
        <v>6006</v>
      </c>
      <c r="H16222" s="200" t="s">
        <v>118</v>
      </c>
      <c r="I16222" s="200">
        <v>45901</v>
      </c>
      <c r="J16222" s="143">
        <f t="shared" si="253"/>
        <v>45901</v>
      </c>
      <c r="K16222" s="202">
        <v>3</v>
      </c>
      <c r="L16222" s="284" t="s">
        <v>11226</v>
      </c>
      <c r="M16222" s="223"/>
      <c r="N16222" s="203">
        <v>0</v>
      </c>
      <c r="O16222" s="222" t="s">
        <v>326</v>
      </c>
    </row>
    <row r="16223" spans="1:15" ht="29.25" customHeight="1">
      <c r="A16223" s="221" t="s">
        <v>2860</v>
      </c>
      <c r="B16223" s="221" t="s">
        <v>3684</v>
      </c>
      <c r="C16223" s="222" t="s">
        <v>3685</v>
      </c>
      <c r="D16223" s="222" t="s">
        <v>162</v>
      </c>
      <c r="E16223" s="199" t="s">
        <v>163</v>
      </c>
      <c r="F16223" s="200" t="s">
        <v>8347</v>
      </c>
      <c r="G16223" s="200" t="s">
        <v>8348</v>
      </c>
      <c r="H16223" s="200" t="s">
        <v>8714</v>
      </c>
      <c r="I16223" s="200">
        <v>45901</v>
      </c>
      <c r="J16223" s="143">
        <f t="shared" si="253"/>
        <v>45901</v>
      </c>
      <c r="K16223" s="202">
        <v>2.5</v>
      </c>
      <c r="L16223" s="285" t="s">
        <v>11228</v>
      </c>
      <c r="M16223" s="223"/>
      <c r="N16223" s="203">
        <v>5.21875</v>
      </c>
      <c r="O16223" s="222" t="s">
        <v>942</v>
      </c>
    </row>
    <row r="16224" spans="1:15" ht="29.25" customHeight="1">
      <c r="A16224" s="221" t="s">
        <v>2860</v>
      </c>
      <c r="B16224" s="221" t="s">
        <v>3684</v>
      </c>
      <c r="C16224" s="222" t="s">
        <v>3685</v>
      </c>
      <c r="D16224" s="222" t="s">
        <v>162</v>
      </c>
      <c r="E16224" s="199" t="s">
        <v>163</v>
      </c>
      <c r="F16224" s="200" t="s">
        <v>5212</v>
      </c>
      <c r="G16224" s="200" t="s">
        <v>5213</v>
      </c>
      <c r="H16224" s="200" t="s">
        <v>48</v>
      </c>
      <c r="I16224" s="200">
        <v>45901</v>
      </c>
      <c r="J16224" s="143">
        <f t="shared" si="253"/>
        <v>45901</v>
      </c>
      <c r="K16224" s="202">
        <v>0.5</v>
      </c>
      <c r="L16224" s="285" t="s">
        <v>11225</v>
      </c>
      <c r="M16224" s="223"/>
      <c r="N16224" s="203">
        <v>2.5</v>
      </c>
      <c r="O16224" s="222" t="s">
        <v>958</v>
      </c>
    </row>
    <row r="16225" spans="1:15" ht="29.25" customHeight="1">
      <c r="A16225" s="221" t="s">
        <v>2860</v>
      </c>
      <c r="B16225" s="221" t="s">
        <v>3684</v>
      </c>
      <c r="C16225" s="222" t="s">
        <v>3685</v>
      </c>
      <c r="D16225" s="222" t="s">
        <v>162</v>
      </c>
      <c r="E16225" s="199" t="s">
        <v>163</v>
      </c>
      <c r="F16225" s="200" t="s">
        <v>6005</v>
      </c>
      <c r="G16225" s="200" t="s">
        <v>6006</v>
      </c>
      <c r="H16225" s="200" t="s">
        <v>49</v>
      </c>
      <c r="I16225" s="200">
        <v>45902</v>
      </c>
      <c r="J16225" s="143">
        <f t="shared" si="253"/>
        <v>45902</v>
      </c>
      <c r="K16225" s="202">
        <v>8.5</v>
      </c>
      <c r="L16225" s="284" t="s">
        <v>11229</v>
      </c>
      <c r="M16225" s="223"/>
      <c r="N16225" s="203">
        <v>3.9375</v>
      </c>
      <c r="O16225" s="222" t="s">
        <v>942</v>
      </c>
    </row>
    <row r="16226" spans="1:15" ht="29.25" customHeight="1">
      <c r="A16226" s="221" t="s">
        <v>2860</v>
      </c>
      <c r="B16226" s="221" t="s">
        <v>3684</v>
      </c>
      <c r="C16226" s="222" t="s">
        <v>3685</v>
      </c>
      <c r="D16226" s="222" t="s">
        <v>162</v>
      </c>
      <c r="E16226" s="199" t="s">
        <v>176</v>
      </c>
      <c r="F16226" s="200"/>
      <c r="G16226" s="200"/>
      <c r="H16226" s="200"/>
      <c r="I16226" s="200">
        <v>45903</v>
      </c>
      <c r="J16226" s="143">
        <f t="shared" si="253"/>
        <v>45903</v>
      </c>
      <c r="K16226" s="202">
        <v>5.5</v>
      </c>
      <c r="L16226" s="284" t="s">
        <v>11231</v>
      </c>
      <c r="M16226" s="223" t="s">
        <v>11232</v>
      </c>
      <c r="N16226" s="203"/>
      <c r="O16226" s="222" t="s">
        <v>326</v>
      </c>
    </row>
    <row r="16227" spans="1:15" ht="29.25" customHeight="1">
      <c r="A16227" s="221" t="s">
        <v>2860</v>
      </c>
      <c r="B16227" s="221" t="s">
        <v>3684</v>
      </c>
      <c r="C16227" s="222" t="s">
        <v>3685</v>
      </c>
      <c r="D16227" s="222" t="s">
        <v>162</v>
      </c>
      <c r="E16227" s="199" t="s">
        <v>163</v>
      </c>
      <c r="F16227" s="200" t="s">
        <v>6005</v>
      </c>
      <c r="G16227" s="200" t="s">
        <v>6006</v>
      </c>
      <c r="H16227" s="200" t="s">
        <v>49</v>
      </c>
      <c r="I16227" s="200">
        <v>45903</v>
      </c>
      <c r="J16227" s="143">
        <f t="shared" si="253"/>
        <v>45903</v>
      </c>
      <c r="K16227" s="202">
        <v>3.5</v>
      </c>
      <c r="L16227" s="284" t="s">
        <v>11230</v>
      </c>
      <c r="M16227" s="223"/>
      <c r="N16227" s="203">
        <v>3.9375</v>
      </c>
      <c r="O16227" s="222" t="s">
        <v>942</v>
      </c>
    </row>
    <row r="16228" spans="1:15" ht="29.25" customHeight="1">
      <c r="A16228" s="221" t="s">
        <v>2860</v>
      </c>
      <c r="B16228" s="221" t="s">
        <v>3684</v>
      </c>
      <c r="C16228" s="222" t="s">
        <v>3685</v>
      </c>
      <c r="D16228" s="222" t="s">
        <v>162</v>
      </c>
      <c r="E16228" s="199" t="s">
        <v>176</v>
      </c>
      <c r="F16228" s="200"/>
      <c r="G16228" s="200"/>
      <c r="H16228" s="200"/>
      <c r="I16228" s="200">
        <v>45904</v>
      </c>
      <c r="J16228" s="143">
        <f t="shared" si="253"/>
        <v>45904</v>
      </c>
      <c r="K16228" s="202">
        <v>3.5</v>
      </c>
      <c r="L16228" s="284" t="s">
        <v>11430</v>
      </c>
      <c r="M16228" s="223" t="s">
        <v>11232</v>
      </c>
      <c r="N16228" s="203"/>
      <c r="O16228" s="222" t="s">
        <v>326</v>
      </c>
    </row>
    <row r="16229" spans="1:15" ht="29.25" customHeight="1">
      <c r="A16229" s="221" t="s">
        <v>2860</v>
      </c>
      <c r="B16229" s="221" t="s">
        <v>3684</v>
      </c>
      <c r="C16229" s="222" t="s">
        <v>3685</v>
      </c>
      <c r="D16229" s="222" t="s">
        <v>162</v>
      </c>
      <c r="E16229" s="199" t="s">
        <v>178</v>
      </c>
      <c r="F16229" s="200"/>
      <c r="G16229" s="200"/>
      <c r="H16229" s="200"/>
      <c r="I16229" s="200">
        <v>45904</v>
      </c>
      <c r="J16229" s="143">
        <f t="shared" si="253"/>
        <v>45904</v>
      </c>
      <c r="K16229" s="202">
        <v>1</v>
      </c>
      <c r="L16229" s="284" t="s">
        <v>11433</v>
      </c>
      <c r="M16229" s="223"/>
      <c r="N16229" s="203"/>
      <c r="O16229" s="222" t="s">
        <v>326</v>
      </c>
    </row>
    <row r="16230" spans="1:15" ht="29.25" customHeight="1">
      <c r="A16230" s="221" t="s">
        <v>2860</v>
      </c>
      <c r="B16230" s="221" t="s">
        <v>3684</v>
      </c>
      <c r="C16230" s="222" t="s">
        <v>3685</v>
      </c>
      <c r="D16230" s="222" t="s">
        <v>162</v>
      </c>
      <c r="E16230" s="199" t="s">
        <v>163</v>
      </c>
      <c r="F16230" s="200" t="s">
        <v>8347</v>
      </c>
      <c r="G16230" s="200" t="s">
        <v>8348</v>
      </c>
      <c r="H16230" s="200" t="s">
        <v>8714</v>
      </c>
      <c r="I16230" s="200">
        <v>45904</v>
      </c>
      <c r="J16230" s="143">
        <f t="shared" si="253"/>
        <v>45904</v>
      </c>
      <c r="K16230" s="202">
        <v>1.5</v>
      </c>
      <c r="L16230" s="285" t="s">
        <v>11432</v>
      </c>
      <c r="M16230" s="223"/>
      <c r="N16230" s="203">
        <v>5.21875</v>
      </c>
      <c r="O16230" s="222" t="s">
        <v>942</v>
      </c>
    </row>
    <row r="16231" spans="1:15" ht="29.25" customHeight="1">
      <c r="A16231" s="221" t="s">
        <v>2860</v>
      </c>
      <c r="B16231" s="221" t="s">
        <v>3684</v>
      </c>
      <c r="C16231" s="222" t="s">
        <v>3685</v>
      </c>
      <c r="D16231" s="222" t="s">
        <v>162</v>
      </c>
      <c r="E16231" s="199" t="s">
        <v>163</v>
      </c>
      <c r="F16231" s="200" t="s">
        <v>6005</v>
      </c>
      <c r="G16231" s="200" t="s">
        <v>6006</v>
      </c>
      <c r="H16231" s="200" t="s">
        <v>49</v>
      </c>
      <c r="I16231" s="200">
        <v>45904</v>
      </c>
      <c r="J16231" s="143">
        <f t="shared" si="253"/>
        <v>45904</v>
      </c>
      <c r="K16231" s="202">
        <v>2.5</v>
      </c>
      <c r="L16231" s="285" t="s">
        <v>11431</v>
      </c>
      <c r="M16231" s="223"/>
      <c r="N16231" s="203">
        <v>3.9375</v>
      </c>
      <c r="O16231" s="222" t="s">
        <v>942</v>
      </c>
    </row>
    <row r="16232" spans="1:15" ht="29.25" customHeight="1">
      <c r="A16232" s="221" t="s">
        <v>2860</v>
      </c>
      <c r="B16232" s="221" t="s">
        <v>3684</v>
      </c>
      <c r="C16232" s="222" t="s">
        <v>3685</v>
      </c>
      <c r="D16232" s="222" t="s">
        <v>162</v>
      </c>
      <c r="E16232" s="199" t="s">
        <v>176</v>
      </c>
      <c r="F16232" s="200"/>
      <c r="G16232" s="200"/>
      <c r="H16232" s="200"/>
      <c r="I16232" s="200">
        <v>45905</v>
      </c>
      <c r="J16232" s="143">
        <f t="shared" si="253"/>
        <v>45905</v>
      </c>
      <c r="K16232" s="202">
        <v>5</v>
      </c>
      <c r="L16232" s="284" t="s">
        <v>11435</v>
      </c>
      <c r="M16232" s="223" t="s">
        <v>11232</v>
      </c>
      <c r="N16232" s="203"/>
      <c r="O16232" s="222" t="s">
        <v>326</v>
      </c>
    </row>
    <row r="16233" spans="1:15" ht="29.25" customHeight="1">
      <c r="A16233" s="221" t="s">
        <v>2860</v>
      </c>
      <c r="B16233" s="221" t="s">
        <v>3684</v>
      </c>
      <c r="C16233" s="222" t="s">
        <v>3685</v>
      </c>
      <c r="D16233" s="222" t="s">
        <v>162</v>
      </c>
      <c r="E16233" s="199" t="s">
        <v>163</v>
      </c>
      <c r="F16233" s="200" t="s">
        <v>6005</v>
      </c>
      <c r="G16233" s="200" t="s">
        <v>6006</v>
      </c>
      <c r="H16233" s="200" t="s">
        <v>6030</v>
      </c>
      <c r="I16233" s="200">
        <v>45905</v>
      </c>
      <c r="J16233" s="143">
        <f t="shared" si="253"/>
        <v>45905</v>
      </c>
      <c r="K16233" s="202">
        <v>3.5</v>
      </c>
      <c r="L16233" s="284" t="s">
        <v>11434</v>
      </c>
      <c r="M16233" s="223"/>
      <c r="N16233" s="203">
        <v>1.675</v>
      </c>
      <c r="O16233" s="222" t="s">
        <v>992</v>
      </c>
    </row>
    <row r="16234" spans="1:15" ht="29.25" customHeight="1">
      <c r="A16234" s="221" t="s">
        <v>2860</v>
      </c>
      <c r="B16234" s="221" t="s">
        <v>3684</v>
      </c>
      <c r="C16234" s="222" t="s">
        <v>3685</v>
      </c>
      <c r="D16234" s="222" t="s">
        <v>162</v>
      </c>
      <c r="E16234" s="199" t="s">
        <v>176</v>
      </c>
      <c r="F16234" s="200"/>
      <c r="G16234" s="200"/>
      <c r="H16234" s="200"/>
      <c r="I16234" s="200">
        <v>45908</v>
      </c>
      <c r="J16234" s="143">
        <f t="shared" si="253"/>
        <v>45908</v>
      </c>
      <c r="K16234" s="202">
        <v>1.5</v>
      </c>
      <c r="L16234" s="284" t="s">
        <v>11438</v>
      </c>
      <c r="M16234" s="223" t="s">
        <v>11232</v>
      </c>
      <c r="N16234" s="203"/>
      <c r="O16234" s="222" t="s">
        <v>326</v>
      </c>
    </row>
    <row r="16235" spans="1:15" ht="29.25" customHeight="1">
      <c r="A16235" s="221" t="s">
        <v>2860</v>
      </c>
      <c r="B16235" s="221" t="s">
        <v>3684</v>
      </c>
      <c r="C16235" s="222" t="s">
        <v>3685</v>
      </c>
      <c r="D16235" s="222" t="s">
        <v>162</v>
      </c>
      <c r="E16235" s="199" t="s">
        <v>178</v>
      </c>
      <c r="F16235" s="200"/>
      <c r="G16235" s="200"/>
      <c r="H16235" s="200"/>
      <c r="I16235" s="200">
        <v>45908</v>
      </c>
      <c r="J16235" s="143">
        <f t="shared" si="253"/>
        <v>45908</v>
      </c>
      <c r="K16235" s="202">
        <v>1</v>
      </c>
      <c r="L16235" s="285" t="s">
        <v>11439</v>
      </c>
      <c r="M16235" s="223"/>
      <c r="N16235" s="203"/>
      <c r="O16235" s="222" t="s">
        <v>326</v>
      </c>
    </row>
    <row r="16236" spans="1:15" ht="29.25" customHeight="1">
      <c r="A16236" s="221" t="s">
        <v>2860</v>
      </c>
      <c r="B16236" s="221" t="s">
        <v>3684</v>
      </c>
      <c r="C16236" s="222" t="s">
        <v>3685</v>
      </c>
      <c r="D16236" s="222" t="s">
        <v>162</v>
      </c>
      <c r="E16236" s="199" t="s">
        <v>163</v>
      </c>
      <c r="F16236" s="200" t="s">
        <v>937</v>
      </c>
      <c r="G16236" s="200" t="s">
        <v>938</v>
      </c>
      <c r="H16236" s="200" t="s">
        <v>49</v>
      </c>
      <c r="I16236" s="200">
        <v>45908</v>
      </c>
      <c r="J16236" s="143">
        <f t="shared" si="253"/>
        <v>45908</v>
      </c>
      <c r="K16236" s="202">
        <v>4</v>
      </c>
      <c r="L16236" s="285" t="s">
        <v>11437</v>
      </c>
      <c r="M16236" s="223"/>
      <c r="N16236" s="203">
        <v>0</v>
      </c>
      <c r="O16236" s="222" t="s">
        <v>326</v>
      </c>
    </row>
    <row r="16237" spans="1:15" ht="29.25" customHeight="1">
      <c r="A16237" s="221" t="s">
        <v>2860</v>
      </c>
      <c r="B16237" s="221" t="s">
        <v>3684</v>
      </c>
      <c r="C16237" s="222" t="s">
        <v>3685</v>
      </c>
      <c r="D16237" s="222" t="s">
        <v>162</v>
      </c>
      <c r="E16237" s="199" t="s">
        <v>163</v>
      </c>
      <c r="F16237" s="200" t="s">
        <v>6005</v>
      </c>
      <c r="G16237" s="200" t="s">
        <v>6006</v>
      </c>
      <c r="H16237" s="200" t="s">
        <v>6030</v>
      </c>
      <c r="I16237" s="200">
        <v>45908</v>
      </c>
      <c r="J16237" s="143">
        <f t="shared" si="253"/>
        <v>45908</v>
      </c>
      <c r="K16237" s="202">
        <v>2</v>
      </c>
      <c r="L16237" s="285" t="s">
        <v>11436</v>
      </c>
      <c r="M16237" s="223"/>
      <c r="N16237" s="203">
        <v>1.675</v>
      </c>
      <c r="O16237" s="222" t="s">
        <v>992</v>
      </c>
    </row>
    <row r="16238" spans="1:15" ht="29.25" customHeight="1">
      <c r="A16238" s="221" t="s">
        <v>2860</v>
      </c>
      <c r="B16238" s="221" t="s">
        <v>3684</v>
      </c>
      <c r="C16238" s="222" t="s">
        <v>3685</v>
      </c>
      <c r="D16238" s="222" t="s">
        <v>162</v>
      </c>
      <c r="E16238" s="199" t="s">
        <v>176</v>
      </c>
      <c r="F16238" s="200"/>
      <c r="G16238" s="200"/>
      <c r="H16238" s="200"/>
      <c r="I16238" s="200">
        <v>45909</v>
      </c>
      <c r="J16238" s="143">
        <f t="shared" si="253"/>
        <v>45909</v>
      </c>
      <c r="K16238" s="202">
        <v>1</v>
      </c>
      <c r="L16238" s="285" t="s">
        <v>10603</v>
      </c>
      <c r="M16238" s="223" t="s">
        <v>11232</v>
      </c>
      <c r="N16238" s="203"/>
      <c r="O16238" s="222" t="s">
        <v>326</v>
      </c>
    </row>
    <row r="16239" spans="1:15" ht="29.25" customHeight="1">
      <c r="A16239" s="221" t="s">
        <v>2860</v>
      </c>
      <c r="B16239" s="221" t="s">
        <v>3684</v>
      </c>
      <c r="C16239" s="222" t="s">
        <v>3685</v>
      </c>
      <c r="D16239" s="222" t="s">
        <v>162</v>
      </c>
      <c r="E16239" s="199" t="s">
        <v>163</v>
      </c>
      <c r="F16239" s="200" t="s">
        <v>937</v>
      </c>
      <c r="G16239" s="200" t="s">
        <v>938</v>
      </c>
      <c r="H16239" s="200" t="s">
        <v>49</v>
      </c>
      <c r="I16239" s="200">
        <v>45909</v>
      </c>
      <c r="J16239" s="143">
        <f t="shared" si="253"/>
        <v>45909</v>
      </c>
      <c r="K16239" s="202">
        <v>6.5</v>
      </c>
      <c r="L16239" s="284" t="s">
        <v>11441</v>
      </c>
      <c r="M16239" s="223"/>
      <c r="N16239" s="203">
        <v>0</v>
      </c>
      <c r="O16239" s="222" t="s">
        <v>326</v>
      </c>
    </row>
    <row r="16240" spans="1:15" ht="29.25" customHeight="1">
      <c r="A16240" s="221" t="s">
        <v>2860</v>
      </c>
      <c r="B16240" s="221" t="s">
        <v>3684</v>
      </c>
      <c r="C16240" s="222" t="s">
        <v>3685</v>
      </c>
      <c r="D16240" s="222" t="s">
        <v>162</v>
      </c>
      <c r="E16240" s="199" t="s">
        <v>163</v>
      </c>
      <c r="F16240" s="200" t="s">
        <v>6005</v>
      </c>
      <c r="G16240" s="200" t="s">
        <v>6006</v>
      </c>
      <c r="H16240" s="200" t="s">
        <v>6030</v>
      </c>
      <c r="I16240" s="200">
        <v>45909</v>
      </c>
      <c r="J16240" s="143">
        <f t="shared" si="253"/>
        <v>45909</v>
      </c>
      <c r="K16240" s="202">
        <v>2</v>
      </c>
      <c r="L16240" s="285" t="s">
        <v>11440</v>
      </c>
      <c r="M16240" s="223"/>
      <c r="N16240" s="203">
        <v>1.675</v>
      </c>
      <c r="O16240" s="222" t="s">
        <v>992</v>
      </c>
    </row>
    <row r="16241" spans="1:15" ht="29.25" customHeight="1">
      <c r="A16241" s="221" t="s">
        <v>2860</v>
      </c>
      <c r="B16241" s="221" t="s">
        <v>3684</v>
      </c>
      <c r="C16241" s="222" t="s">
        <v>3685</v>
      </c>
      <c r="D16241" s="222" t="s">
        <v>162</v>
      </c>
      <c r="E16241" s="199" t="s">
        <v>171</v>
      </c>
      <c r="F16241" s="200"/>
      <c r="G16241" s="200"/>
      <c r="H16241" s="200"/>
      <c r="I16241" s="200">
        <v>45910</v>
      </c>
      <c r="J16241" s="143">
        <f t="shared" si="253"/>
        <v>45910</v>
      </c>
      <c r="K16241" s="202">
        <v>6</v>
      </c>
      <c r="L16241" s="285" t="s">
        <v>11442</v>
      </c>
      <c r="M16241" s="223"/>
      <c r="N16241" s="203"/>
      <c r="O16241" s="222" t="s">
        <v>326</v>
      </c>
    </row>
    <row r="16242" spans="1:15" ht="29.25" customHeight="1">
      <c r="A16242" s="221" t="s">
        <v>2860</v>
      </c>
      <c r="B16242" s="221" t="s">
        <v>3684</v>
      </c>
      <c r="C16242" s="222" t="s">
        <v>3685</v>
      </c>
      <c r="D16242" s="222" t="s">
        <v>162</v>
      </c>
      <c r="E16242" s="199" t="s">
        <v>178</v>
      </c>
      <c r="F16242" s="200"/>
      <c r="G16242" s="200"/>
      <c r="H16242" s="200"/>
      <c r="I16242" s="200">
        <v>45910</v>
      </c>
      <c r="J16242" s="143">
        <f t="shared" si="253"/>
        <v>45910</v>
      </c>
      <c r="K16242" s="202">
        <v>1</v>
      </c>
      <c r="L16242" s="284" t="s">
        <v>11433</v>
      </c>
      <c r="M16242" s="223"/>
      <c r="N16242" s="203"/>
      <c r="O16242" s="222" t="s">
        <v>326</v>
      </c>
    </row>
    <row r="16243" spans="1:15" ht="29.25" customHeight="1">
      <c r="A16243" s="221" t="s">
        <v>2860</v>
      </c>
      <c r="B16243" s="221" t="s">
        <v>3684</v>
      </c>
      <c r="C16243" s="222" t="s">
        <v>3685</v>
      </c>
      <c r="D16243" s="222" t="s">
        <v>162</v>
      </c>
      <c r="E16243" s="199" t="s">
        <v>163</v>
      </c>
      <c r="F16243" s="200" t="s">
        <v>6005</v>
      </c>
      <c r="G16243" s="200" t="s">
        <v>6006</v>
      </c>
      <c r="H16243" s="200" t="s">
        <v>6030</v>
      </c>
      <c r="I16243" s="200">
        <v>45910</v>
      </c>
      <c r="J16243" s="143">
        <f t="shared" si="253"/>
        <v>45910</v>
      </c>
      <c r="K16243" s="202">
        <v>2</v>
      </c>
      <c r="L16243" s="285" t="s">
        <v>11443</v>
      </c>
      <c r="M16243" s="223"/>
      <c r="N16243" s="203">
        <v>1.675</v>
      </c>
      <c r="O16243" s="222" t="s">
        <v>992</v>
      </c>
    </row>
    <row r="16244" spans="1:15" ht="29.25" customHeight="1">
      <c r="A16244" s="221" t="s">
        <v>2860</v>
      </c>
      <c r="B16244" s="221" t="s">
        <v>3684</v>
      </c>
      <c r="C16244" s="222" t="s">
        <v>3685</v>
      </c>
      <c r="D16244" s="222" t="s">
        <v>162</v>
      </c>
      <c r="E16244" s="199" t="s">
        <v>171</v>
      </c>
      <c r="F16244" s="200"/>
      <c r="G16244" s="200"/>
      <c r="H16244" s="200"/>
      <c r="I16244" s="200">
        <v>45911</v>
      </c>
      <c r="J16244" s="143">
        <f t="shared" si="253"/>
        <v>45911</v>
      </c>
      <c r="K16244" s="202">
        <v>6.5</v>
      </c>
      <c r="L16244" s="285" t="s">
        <v>11599</v>
      </c>
      <c r="M16244" s="223"/>
      <c r="N16244" s="203"/>
      <c r="O16244" s="222" t="s">
        <v>326</v>
      </c>
    </row>
    <row r="16245" spans="1:15" ht="29.25" customHeight="1">
      <c r="A16245" s="221" t="s">
        <v>2860</v>
      </c>
      <c r="B16245" s="221" t="s">
        <v>3684</v>
      </c>
      <c r="C16245" s="222" t="s">
        <v>3685</v>
      </c>
      <c r="D16245" s="222" t="s">
        <v>162</v>
      </c>
      <c r="E16245" s="199" t="s">
        <v>163</v>
      </c>
      <c r="F16245" s="200" t="s">
        <v>6005</v>
      </c>
      <c r="G16245" s="200" t="s">
        <v>6006</v>
      </c>
      <c r="H16245" s="200" t="s">
        <v>6026</v>
      </c>
      <c r="I16245" s="200">
        <v>45911</v>
      </c>
      <c r="J16245" s="143">
        <f t="shared" si="253"/>
        <v>45911</v>
      </c>
      <c r="K16245" s="202">
        <v>2.5</v>
      </c>
      <c r="L16245" s="285" t="s">
        <v>11443</v>
      </c>
      <c r="M16245" s="223"/>
      <c r="N16245" s="203">
        <v>9.1875</v>
      </c>
      <c r="O16245" s="222" t="s">
        <v>942</v>
      </c>
    </row>
    <row r="16246" spans="1:15" ht="29.25" customHeight="1">
      <c r="A16246" s="221" t="s">
        <v>2860</v>
      </c>
      <c r="B16246" s="221" t="s">
        <v>3684</v>
      </c>
      <c r="C16246" s="222" t="s">
        <v>3685</v>
      </c>
      <c r="D16246" s="222" t="s">
        <v>162</v>
      </c>
      <c r="E16246" s="199" t="s">
        <v>176</v>
      </c>
      <c r="F16246" s="200"/>
      <c r="G16246" s="200"/>
      <c r="H16246" s="200"/>
      <c r="I16246" s="200">
        <v>45912</v>
      </c>
      <c r="J16246" s="143">
        <f t="shared" si="253"/>
        <v>45912</v>
      </c>
      <c r="K16246" s="202">
        <v>2</v>
      </c>
      <c r="L16246" s="284" t="s">
        <v>11600</v>
      </c>
      <c r="M16246" s="223" t="s">
        <v>11232</v>
      </c>
      <c r="N16246" s="203"/>
      <c r="O16246" s="222" t="s">
        <v>326</v>
      </c>
    </row>
    <row r="16247" spans="1:15" ht="29.25" customHeight="1">
      <c r="A16247" s="221" t="s">
        <v>2860</v>
      </c>
      <c r="B16247" s="221" t="s">
        <v>3684</v>
      </c>
      <c r="C16247" s="222" t="s">
        <v>3685</v>
      </c>
      <c r="D16247" s="222" t="s">
        <v>162</v>
      </c>
      <c r="E16247" s="199" t="s">
        <v>171</v>
      </c>
      <c r="F16247" s="200"/>
      <c r="G16247" s="200"/>
      <c r="H16247" s="200"/>
      <c r="I16247" s="200">
        <v>45912</v>
      </c>
      <c r="J16247" s="143">
        <f t="shared" si="253"/>
        <v>45912</v>
      </c>
      <c r="K16247" s="202">
        <v>5</v>
      </c>
      <c r="L16247" s="285" t="s">
        <v>11599</v>
      </c>
      <c r="M16247" s="223"/>
      <c r="N16247" s="203"/>
      <c r="O16247" s="222" t="s">
        <v>326</v>
      </c>
    </row>
    <row r="16248" spans="1:15" ht="29.25" customHeight="1">
      <c r="A16248" s="221" t="s">
        <v>2860</v>
      </c>
      <c r="B16248" s="221" t="s">
        <v>3684</v>
      </c>
      <c r="C16248" s="222" t="s">
        <v>3685</v>
      </c>
      <c r="D16248" s="222" t="s">
        <v>162</v>
      </c>
      <c r="E16248" s="199" t="s">
        <v>163</v>
      </c>
      <c r="F16248" s="200" t="s">
        <v>937</v>
      </c>
      <c r="G16248" s="200" t="s">
        <v>938</v>
      </c>
      <c r="H16248" s="200" t="s">
        <v>4796</v>
      </c>
      <c r="I16248" s="200">
        <v>45912</v>
      </c>
      <c r="J16248" s="143">
        <f t="shared" si="253"/>
        <v>45912</v>
      </c>
      <c r="K16248" s="202">
        <v>1.5</v>
      </c>
      <c r="L16248" s="285" t="s">
        <v>11601</v>
      </c>
      <c r="M16248" s="223"/>
      <c r="N16248" s="203">
        <v>0</v>
      </c>
      <c r="O16248" s="222" t="s">
        <v>326</v>
      </c>
    </row>
    <row r="16249" spans="1:15" ht="29.25" customHeight="1">
      <c r="A16249" s="221" t="s">
        <v>2860</v>
      </c>
      <c r="B16249" s="221" t="s">
        <v>3684</v>
      </c>
      <c r="C16249" s="222" t="s">
        <v>3685</v>
      </c>
      <c r="D16249" s="222" t="s">
        <v>162</v>
      </c>
      <c r="E16249" s="199" t="s">
        <v>171</v>
      </c>
      <c r="F16249" s="200"/>
      <c r="G16249" s="200"/>
      <c r="H16249" s="200"/>
      <c r="I16249" s="200">
        <v>45915</v>
      </c>
      <c r="J16249" s="143">
        <f t="shared" si="253"/>
        <v>45915</v>
      </c>
      <c r="K16249" s="202">
        <v>6</v>
      </c>
      <c r="L16249" s="284" t="s">
        <v>11602</v>
      </c>
      <c r="M16249" s="223"/>
      <c r="N16249" s="203"/>
      <c r="O16249" s="222" t="s">
        <v>326</v>
      </c>
    </row>
    <row r="16250" spans="1:15" ht="29.25" customHeight="1">
      <c r="A16250" s="221" t="s">
        <v>2860</v>
      </c>
      <c r="B16250" s="221" t="s">
        <v>3684</v>
      </c>
      <c r="C16250" s="222" t="s">
        <v>3685</v>
      </c>
      <c r="D16250" s="222" t="s">
        <v>162</v>
      </c>
      <c r="E16250" s="199" t="s">
        <v>178</v>
      </c>
      <c r="F16250" s="200"/>
      <c r="G16250" s="200"/>
      <c r="H16250" s="200"/>
      <c r="I16250" s="200">
        <v>45915</v>
      </c>
      <c r="J16250" s="143">
        <f t="shared" si="253"/>
        <v>45915</v>
      </c>
      <c r="K16250" s="202">
        <v>1.5</v>
      </c>
      <c r="L16250" s="285" t="s">
        <v>11604</v>
      </c>
      <c r="M16250" s="223"/>
      <c r="N16250" s="203"/>
      <c r="O16250" s="222" t="s">
        <v>326</v>
      </c>
    </row>
    <row r="16251" spans="1:15" ht="29.25" customHeight="1">
      <c r="A16251" s="221" t="s">
        <v>2860</v>
      </c>
      <c r="B16251" s="221" t="s">
        <v>3684</v>
      </c>
      <c r="C16251" s="222" t="s">
        <v>3685</v>
      </c>
      <c r="D16251" s="222" t="s">
        <v>162</v>
      </c>
      <c r="E16251" s="199" t="s">
        <v>163</v>
      </c>
      <c r="F16251" s="200" t="s">
        <v>6005</v>
      </c>
      <c r="G16251" s="200" t="s">
        <v>6006</v>
      </c>
      <c r="H16251" s="200" t="s">
        <v>118</v>
      </c>
      <c r="I16251" s="200">
        <v>45915</v>
      </c>
      <c r="J16251" s="143">
        <f t="shared" si="253"/>
        <v>45915</v>
      </c>
      <c r="K16251" s="202">
        <v>2</v>
      </c>
      <c r="L16251" s="285" t="s">
        <v>11603</v>
      </c>
      <c r="M16251" s="223"/>
      <c r="N16251" s="203">
        <v>0.53749999999999998</v>
      </c>
      <c r="O16251" s="222" t="s">
        <v>943</v>
      </c>
    </row>
    <row r="16252" spans="1:15" ht="29.25" customHeight="1">
      <c r="A16252" s="221" t="s">
        <v>2860</v>
      </c>
      <c r="B16252" s="221" t="s">
        <v>3684</v>
      </c>
      <c r="C16252" s="222" t="s">
        <v>3685</v>
      </c>
      <c r="D16252" s="222" t="s">
        <v>162</v>
      </c>
      <c r="E16252" s="199" t="s">
        <v>176</v>
      </c>
      <c r="F16252" s="200"/>
      <c r="G16252" s="200"/>
      <c r="H16252" s="200"/>
      <c r="I16252" s="200">
        <v>45916</v>
      </c>
      <c r="J16252" s="143">
        <f t="shared" si="253"/>
        <v>45916</v>
      </c>
      <c r="K16252" s="202">
        <v>4</v>
      </c>
      <c r="L16252" s="285" t="s">
        <v>11605</v>
      </c>
      <c r="M16252" s="223"/>
      <c r="N16252" s="203"/>
      <c r="O16252" s="222" t="s">
        <v>326</v>
      </c>
    </row>
    <row r="16253" spans="1:15" ht="29.25" customHeight="1">
      <c r="A16253" s="221" t="s">
        <v>2860</v>
      </c>
      <c r="B16253" s="221" t="s">
        <v>3684</v>
      </c>
      <c r="C16253" s="222" t="s">
        <v>3685</v>
      </c>
      <c r="D16253" s="222" t="s">
        <v>162</v>
      </c>
      <c r="E16253" s="199" t="s">
        <v>171</v>
      </c>
      <c r="F16253" s="200"/>
      <c r="G16253" s="200"/>
      <c r="H16253" s="200"/>
      <c r="I16253" s="200">
        <v>45916</v>
      </c>
      <c r="J16253" s="143">
        <f t="shared" si="253"/>
        <v>45916</v>
      </c>
      <c r="K16253" s="202">
        <v>2</v>
      </c>
      <c r="L16253" s="284" t="s">
        <v>11607</v>
      </c>
      <c r="M16253" s="223"/>
      <c r="N16253" s="203"/>
      <c r="O16253" s="222" t="s">
        <v>326</v>
      </c>
    </row>
    <row r="16254" spans="1:15" ht="29.25" customHeight="1">
      <c r="A16254" s="221" t="s">
        <v>2860</v>
      </c>
      <c r="B16254" s="221" t="s">
        <v>3684</v>
      </c>
      <c r="C16254" s="222" t="s">
        <v>3685</v>
      </c>
      <c r="D16254" s="222" t="s">
        <v>162</v>
      </c>
      <c r="E16254" s="199" t="s">
        <v>163</v>
      </c>
      <c r="F16254" s="200" t="s">
        <v>937</v>
      </c>
      <c r="G16254" s="200" t="s">
        <v>938</v>
      </c>
      <c r="H16254" s="200" t="s">
        <v>4796</v>
      </c>
      <c r="I16254" s="200">
        <v>45916</v>
      </c>
      <c r="J16254" s="143">
        <f t="shared" si="253"/>
        <v>45916</v>
      </c>
      <c r="K16254" s="202">
        <v>2</v>
      </c>
      <c r="L16254" s="284" t="s">
        <v>11606</v>
      </c>
      <c r="M16254" s="223"/>
      <c r="N16254" s="203">
        <v>0</v>
      </c>
      <c r="O16254" s="222" t="s">
        <v>326</v>
      </c>
    </row>
    <row r="16255" spans="1:15" ht="29.25" customHeight="1">
      <c r="A16255" s="221" t="s">
        <v>2860</v>
      </c>
      <c r="B16255" s="221" t="s">
        <v>3684</v>
      </c>
      <c r="C16255" s="222" t="s">
        <v>3685</v>
      </c>
      <c r="D16255" s="222" t="s">
        <v>162</v>
      </c>
      <c r="E16255" s="199" t="s">
        <v>171</v>
      </c>
      <c r="F16255" s="200"/>
      <c r="G16255" s="200"/>
      <c r="H16255" s="200"/>
      <c r="I16255" s="200">
        <v>45917</v>
      </c>
      <c r="J16255" s="143">
        <f t="shared" si="253"/>
        <v>45917</v>
      </c>
      <c r="K16255" s="202">
        <v>4</v>
      </c>
      <c r="L16255" s="284" t="s">
        <v>11608</v>
      </c>
      <c r="M16255" s="223"/>
      <c r="N16255" s="203"/>
      <c r="O16255" s="222" t="s">
        <v>326</v>
      </c>
    </row>
    <row r="16256" spans="1:15" ht="29.25" customHeight="1">
      <c r="A16256" s="221" t="s">
        <v>2860</v>
      </c>
      <c r="B16256" s="221" t="s">
        <v>3684</v>
      </c>
      <c r="C16256" s="222" t="s">
        <v>3685</v>
      </c>
      <c r="D16256" s="222" t="s">
        <v>162</v>
      </c>
      <c r="E16256" s="199" t="s">
        <v>163</v>
      </c>
      <c r="F16256" s="200" t="s">
        <v>8347</v>
      </c>
      <c r="G16256" s="200" t="s">
        <v>8348</v>
      </c>
      <c r="H16256" s="200" t="s">
        <v>8714</v>
      </c>
      <c r="I16256" s="200">
        <v>45917</v>
      </c>
      <c r="J16256" s="143">
        <f t="shared" si="253"/>
        <v>45917</v>
      </c>
      <c r="K16256" s="202">
        <v>3</v>
      </c>
      <c r="L16256" s="285" t="s">
        <v>11610</v>
      </c>
      <c r="M16256" s="223"/>
      <c r="N16256" s="203">
        <v>5.21875</v>
      </c>
      <c r="O16256" s="222" t="s">
        <v>942</v>
      </c>
    </row>
    <row r="16257" spans="1:15" ht="29.25" customHeight="1">
      <c r="A16257" s="221" t="s">
        <v>2860</v>
      </c>
      <c r="B16257" s="221" t="s">
        <v>3684</v>
      </c>
      <c r="C16257" s="222" t="s">
        <v>3685</v>
      </c>
      <c r="D16257" s="222" t="s">
        <v>162</v>
      </c>
      <c r="E16257" s="199" t="s">
        <v>163</v>
      </c>
      <c r="F16257" s="200" t="s">
        <v>6005</v>
      </c>
      <c r="G16257" s="200" t="s">
        <v>6006</v>
      </c>
      <c r="H16257" s="200" t="s">
        <v>6026</v>
      </c>
      <c r="I16257" s="200">
        <v>45917</v>
      </c>
      <c r="J16257" s="143">
        <f t="shared" si="253"/>
        <v>45917</v>
      </c>
      <c r="K16257" s="202">
        <v>2</v>
      </c>
      <c r="L16257" s="285" t="s">
        <v>11609</v>
      </c>
      <c r="M16257" s="223"/>
      <c r="N16257" s="203">
        <v>9.1875</v>
      </c>
      <c r="O16257" s="222" t="s">
        <v>942</v>
      </c>
    </row>
    <row r="16258" spans="1:15" ht="29.25" customHeight="1">
      <c r="A16258" s="221" t="s">
        <v>2860</v>
      </c>
      <c r="B16258" s="221" t="s">
        <v>3684</v>
      </c>
      <c r="C16258" s="222" t="s">
        <v>3685</v>
      </c>
      <c r="D16258" s="222" t="s">
        <v>162</v>
      </c>
      <c r="E16258" s="199" t="s">
        <v>178</v>
      </c>
      <c r="F16258" s="200"/>
      <c r="G16258" s="200"/>
      <c r="H16258" s="200"/>
      <c r="I16258" s="200">
        <v>45918</v>
      </c>
      <c r="J16258" s="143">
        <f t="shared" si="253"/>
        <v>45918</v>
      </c>
      <c r="K16258" s="202">
        <v>1</v>
      </c>
      <c r="L16258" s="285" t="s">
        <v>11781</v>
      </c>
      <c r="M16258" s="223"/>
      <c r="N16258" s="203"/>
      <c r="O16258" s="222" t="s">
        <v>326</v>
      </c>
    </row>
    <row r="16259" spans="1:15" ht="29.25" customHeight="1">
      <c r="A16259" s="221" t="s">
        <v>2860</v>
      </c>
      <c r="B16259" s="221" t="s">
        <v>3684</v>
      </c>
      <c r="C16259" s="222" t="s">
        <v>3685</v>
      </c>
      <c r="D16259" s="222" t="s">
        <v>162</v>
      </c>
      <c r="E16259" s="199" t="s">
        <v>163</v>
      </c>
      <c r="F16259" s="200" t="s">
        <v>937</v>
      </c>
      <c r="G16259" s="200" t="s">
        <v>938</v>
      </c>
      <c r="H16259" s="200" t="s">
        <v>49</v>
      </c>
      <c r="I16259" s="200">
        <v>45918</v>
      </c>
      <c r="J16259" s="143">
        <f t="shared" ref="J16259:J16322" si="254">I16259</f>
        <v>45918</v>
      </c>
      <c r="K16259" s="202">
        <v>2.5</v>
      </c>
      <c r="L16259" s="284" t="s">
        <v>11782</v>
      </c>
      <c r="M16259" s="223"/>
      <c r="N16259" s="203">
        <v>6.40625</v>
      </c>
      <c r="O16259" s="222" t="s">
        <v>942</v>
      </c>
    </row>
    <row r="16260" spans="1:15" ht="29.25" customHeight="1">
      <c r="A16260" s="221" t="s">
        <v>2860</v>
      </c>
      <c r="B16260" s="221" t="s">
        <v>3684</v>
      </c>
      <c r="C16260" s="222" t="s">
        <v>3685</v>
      </c>
      <c r="D16260" s="222" t="s">
        <v>162</v>
      </c>
      <c r="E16260" s="199" t="s">
        <v>163</v>
      </c>
      <c r="F16260" s="200" t="s">
        <v>6005</v>
      </c>
      <c r="G16260" s="200" t="s">
        <v>6006</v>
      </c>
      <c r="H16260" s="200" t="s">
        <v>6026</v>
      </c>
      <c r="I16260" s="200">
        <v>45918</v>
      </c>
      <c r="J16260" s="143">
        <f t="shared" si="254"/>
        <v>45918</v>
      </c>
      <c r="K16260" s="202">
        <v>4.5</v>
      </c>
      <c r="L16260" s="285" t="s">
        <v>11780</v>
      </c>
      <c r="M16260" s="223"/>
      <c r="N16260" s="203">
        <v>9.1875</v>
      </c>
      <c r="O16260" s="222" t="s">
        <v>942</v>
      </c>
    </row>
    <row r="16261" spans="1:15" ht="29.25" customHeight="1">
      <c r="A16261" s="221" t="s">
        <v>2860</v>
      </c>
      <c r="B16261" s="221" t="s">
        <v>3684</v>
      </c>
      <c r="C16261" s="222" t="s">
        <v>3685</v>
      </c>
      <c r="D16261" s="222" t="s">
        <v>162</v>
      </c>
      <c r="E16261" s="199" t="s">
        <v>171</v>
      </c>
      <c r="F16261" s="200"/>
      <c r="G16261" s="200"/>
      <c r="H16261" s="200"/>
      <c r="I16261" s="200">
        <v>45919</v>
      </c>
      <c r="J16261" s="143">
        <f t="shared" si="254"/>
        <v>45919</v>
      </c>
      <c r="K16261" s="202">
        <v>7</v>
      </c>
      <c r="L16261" s="284" t="s">
        <v>11783</v>
      </c>
      <c r="M16261" s="223"/>
      <c r="N16261" s="203"/>
      <c r="O16261" s="222" t="s">
        <v>326</v>
      </c>
    </row>
    <row r="16262" spans="1:15" ht="29.25" customHeight="1">
      <c r="A16262" s="221" t="s">
        <v>2860</v>
      </c>
      <c r="B16262" s="221" t="s">
        <v>3684</v>
      </c>
      <c r="C16262" s="222" t="s">
        <v>3685</v>
      </c>
      <c r="D16262" s="222" t="s">
        <v>162</v>
      </c>
      <c r="E16262" s="199" t="s">
        <v>163</v>
      </c>
      <c r="F16262" s="200" t="s">
        <v>6005</v>
      </c>
      <c r="G16262" s="200" t="s">
        <v>6006</v>
      </c>
      <c r="H16262" s="200" t="s">
        <v>6028</v>
      </c>
      <c r="I16262" s="200">
        <v>45919</v>
      </c>
      <c r="J16262" s="143">
        <f t="shared" si="254"/>
        <v>45919</v>
      </c>
      <c r="K16262" s="202">
        <v>2</v>
      </c>
      <c r="L16262" s="285" t="s">
        <v>11784</v>
      </c>
      <c r="M16262" s="223"/>
      <c r="N16262" s="203">
        <v>3.7625000000000002</v>
      </c>
      <c r="O16262" s="222" t="s">
        <v>943</v>
      </c>
    </row>
    <row r="16263" spans="1:15" ht="29.25" customHeight="1">
      <c r="A16263" s="221" t="s">
        <v>2860</v>
      </c>
      <c r="B16263" s="221" t="s">
        <v>3684</v>
      </c>
      <c r="C16263" s="222" t="s">
        <v>3685</v>
      </c>
      <c r="D16263" s="222" t="s">
        <v>162</v>
      </c>
      <c r="E16263" s="199" t="s">
        <v>171</v>
      </c>
      <c r="F16263" s="200"/>
      <c r="G16263" s="200"/>
      <c r="H16263" s="200"/>
      <c r="I16263" s="200">
        <v>45922</v>
      </c>
      <c r="J16263" s="143">
        <f t="shared" si="254"/>
        <v>45922</v>
      </c>
      <c r="K16263" s="202">
        <v>4.5</v>
      </c>
      <c r="L16263" s="284" t="s">
        <v>11785</v>
      </c>
      <c r="M16263" s="223"/>
      <c r="N16263" s="203"/>
      <c r="O16263" s="222" t="s">
        <v>326</v>
      </c>
    </row>
    <row r="16264" spans="1:15" ht="29.25" customHeight="1">
      <c r="A16264" s="221" t="s">
        <v>2860</v>
      </c>
      <c r="B16264" s="221" t="s">
        <v>3684</v>
      </c>
      <c r="C16264" s="222" t="s">
        <v>3685</v>
      </c>
      <c r="D16264" s="222" t="s">
        <v>162</v>
      </c>
      <c r="E16264" s="199" t="s">
        <v>178</v>
      </c>
      <c r="F16264" s="200"/>
      <c r="G16264" s="200"/>
      <c r="H16264" s="200"/>
      <c r="I16264" s="200">
        <v>45922</v>
      </c>
      <c r="J16264" s="143">
        <f t="shared" si="254"/>
        <v>45922</v>
      </c>
      <c r="K16264" s="202">
        <v>1.5</v>
      </c>
      <c r="L16264" s="285" t="s">
        <v>11604</v>
      </c>
      <c r="M16264" s="223"/>
      <c r="N16264" s="203"/>
      <c r="O16264" s="222" t="s">
        <v>326</v>
      </c>
    </row>
    <row r="16265" spans="1:15" ht="29.25" customHeight="1">
      <c r="A16265" s="221" t="s">
        <v>2860</v>
      </c>
      <c r="B16265" s="221" t="s">
        <v>3684</v>
      </c>
      <c r="C16265" s="222" t="s">
        <v>3685</v>
      </c>
      <c r="D16265" s="222" t="s">
        <v>162</v>
      </c>
      <c r="E16265" s="199" t="s">
        <v>163</v>
      </c>
      <c r="F16265" s="200" t="s">
        <v>6005</v>
      </c>
      <c r="G16265" s="200" t="s">
        <v>6006</v>
      </c>
      <c r="H16265" s="200" t="s">
        <v>6028</v>
      </c>
      <c r="I16265" s="200">
        <v>45922</v>
      </c>
      <c r="J16265" s="143">
        <f t="shared" si="254"/>
        <v>45922</v>
      </c>
      <c r="K16265" s="202">
        <v>2</v>
      </c>
      <c r="L16265" s="285" t="s">
        <v>11784</v>
      </c>
      <c r="M16265" s="223"/>
      <c r="N16265" s="203">
        <v>3.7625000000000002</v>
      </c>
      <c r="O16265" s="222" t="s">
        <v>943</v>
      </c>
    </row>
    <row r="16266" spans="1:15" ht="29.25" customHeight="1">
      <c r="A16266" s="221" t="s">
        <v>2860</v>
      </c>
      <c r="B16266" s="221" t="s">
        <v>3684</v>
      </c>
      <c r="C16266" s="222" t="s">
        <v>3685</v>
      </c>
      <c r="D16266" s="222" t="s">
        <v>162</v>
      </c>
      <c r="E16266" s="199" t="s">
        <v>171</v>
      </c>
      <c r="F16266" s="200"/>
      <c r="G16266" s="200"/>
      <c r="H16266" s="200"/>
      <c r="I16266" s="200">
        <v>45923</v>
      </c>
      <c r="J16266" s="143">
        <f t="shared" si="254"/>
        <v>45923</v>
      </c>
      <c r="K16266" s="202">
        <v>4</v>
      </c>
      <c r="L16266" s="284" t="s">
        <v>11788</v>
      </c>
      <c r="M16266" s="223"/>
      <c r="N16266" s="203"/>
      <c r="O16266" s="222" t="s">
        <v>326</v>
      </c>
    </row>
    <row r="16267" spans="1:15" ht="29.25" customHeight="1">
      <c r="A16267" s="221" t="s">
        <v>2860</v>
      </c>
      <c r="B16267" s="221" t="s">
        <v>3684</v>
      </c>
      <c r="C16267" s="222" t="s">
        <v>3685</v>
      </c>
      <c r="D16267" s="222" t="s">
        <v>162</v>
      </c>
      <c r="E16267" s="199" t="s">
        <v>163</v>
      </c>
      <c r="F16267" s="200" t="s">
        <v>6005</v>
      </c>
      <c r="G16267" s="200" t="s">
        <v>6006</v>
      </c>
      <c r="H16267" s="200" t="s">
        <v>49</v>
      </c>
      <c r="I16267" s="200">
        <v>45923</v>
      </c>
      <c r="J16267" s="143">
        <f t="shared" si="254"/>
        <v>45923</v>
      </c>
      <c r="K16267" s="202">
        <v>2.5</v>
      </c>
      <c r="L16267" s="285" t="s">
        <v>11786</v>
      </c>
      <c r="M16267" s="223"/>
      <c r="N16267" s="203">
        <v>3.9375</v>
      </c>
      <c r="O16267" s="222" t="s">
        <v>942</v>
      </c>
    </row>
    <row r="16268" spans="1:15" ht="29.25" customHeight="1">
      <c r="A16268" s="221" t="s">
        <v>2860</v>
      </c>
      <c r="B16268" s="221" t="s">
        <v>3684</v>
      </c>
      <c r="C16268" s="222" t="s">
        <v>3685</v>
      </c>
      <c r="D16268" s="222" t="s">
        <v>162</v>
      </c>
      <c r="E16268" s="199" t="s">
        <v>163</v>
      </c>
      <c r="F16268" s="200" t="s">
        <v>6005</v>
      </c>
      <c r="G16268" s="200" t="s">
        <v>6006</v>
      </c>
      <c r="H16268" s="200" t="s">
        <v>6028</v>
      </c>
      <c r="I16268" s="200">
        <v>45923</v>
      </c>
      <c r="J16268" s="143">
        <f t="shared" si="254"/>
        <v>45923</v>
      </c>
      <c r="K16268" s="202">
        <v>2.5</v>
      </c>
      <c r="L16268" s="285" t="s">
        <v>11787</v>
      </c>
      <c r="M16268" s="223"/>
      <c r="N16268" s="203">
        <v>3.7625000000000002</v>
      </c>
      <c r="O16268" s="222" t="s">
        <v>943</v>
      </c>
    </row>
    <row r="16269" spans="1:15" ht="29.25" customHeight="1">
      <c r="A16269" s="221" t="s">
        <v>2860</v>
      </c>
      <c r="B16269" s="221" t="s">
        <v>3684</v>
      </c>
      <c r="C16269" s="222" t="s">
        <v>3685</v>
      </c>
      <c r="D16269" s="222" t="s">
        <v>162</v>
      </c>
      <c r="E16269" s="199" t="s">
        <v>176</v>
      </c>
      <c r="F16269" s="200"/>
      <c r="G16269" s="200"/>
      <c r="H16269" s="200"/>
      <c r="I16269" s="200">
        <v>45924</v>
      </c>
      <c r="J16269" s="143">
        <f t="shared" si="254"/>
        <v>45924</v>
      </c>
      <c r="K16269" s="202">
        <v>1</v>
      </c>
      <c r="L16269" s="285" t="s">
        <v>11791</v>
      </c>
      <c r="M16269" s="223"/>
      <c r="N16269" s="203"/>
      <c r="O16269" s="222" t="s">
        <v>326</v>
      </c>
    </row>
    <row r="16270" spans="1:15" ht="29.25" customHeight="1">
      <c r="A16270" s="221" t="s">
        <v>2860</v>
      </c>
      <c r="B16270" s="221" t="s">
        <v>3684</v>
      </c>
      <c r="C16270" s="222" t="s">
        <v>3685</v>
      </c>
      <c r="D16270" s="222" t="s">
        <v>162</v>
      </c>
      <c r="E16270" s="199" t="s">
        <v>163</v>
      </c>
      <c r="F16270" s="200" t="s">
        <v>6005</v>
      </c>
      <c r="G16270" s="200" t="s">
        <v>6006</v>
      </c>
      <c r="H16270" s="200" t="s">
        <v>49</v>
      </c>
      <c r="I16270" s="200">
        <v>45924</v>
      </c>
      <c r="J16270" s="143">
        <f t="shared" si="254"/>
        <v>45924</v>
      </c>
      <c r="K16270" s="202">
        <v>3.5</v>
      </c>
      <c r="L16270" s="284" t="s">
        <v>11790</v>
      </c>
      <c r="M16270" s="223"/>
      <c r="N16270" s="203">
        <v>3.9375</v>
      </c>
      <c r="O16270" s="222" t="s">
        <v>942</v>
      </c>
    </row>
    <row r="16271" spans="1:15" ht="29.25" customHeight="1">
      <c r="A16271" s="221" t="s">
        <v>2860</v>
      </c>
      <c r="B16271" s="221" t="s">
        <v>3684</v>
      </c>
      <c r="C16271" s="222" t="s">
        <v>3685</v>
      </c>
      <c r="D16271" s="222" t="s">
        <v>162</v>
      </c>
      <c r="E16271" s="199" t="s">
        <v>163</v>
      </c>
      <c r="F16271" s="200" t="s">
        <v>8347</v>
      </c>
      <c r="G16271" s="200" t="s">
        <v>8348</v>
      </c>
      <c r="H16271" s="200" t="s">
        <v>9287</v>
      </c>
      <c r="I16271" s="200">
        <v>45924</v>
      </c>
      <c r="J16271" s="143">
        <f t="shared" si="254"/>
        <v>45924</v>
      </c>
      <c r="K16271" s="202">
        <v>2.5</v>
      </c>
      <c r="L16271" s="285" t="s">
        <v>11789</v>
      </c>
      <c r="M16271" s="223"/>
      <c r="N16271" s="203">
        <v>3.7642857142857098</v>
      </c>
      <c r="O16271" s="222" t="s">
        <v>971</v>
      </c>
    </row>
    <row r="16272" spans="1:15" ht="29.25" customHeight="1">
      <c r="A16272" s="221" t="s">
        <v>2860</v>
      </c>
      <c r="B16272" s="221" t="s">
        <v>3684</v>
      </c>
      <c r="C16272" s="222" t="s">
        <v>3685</v>
      </c>
      <c r="D16272" s="222" t="s">
        <v>162</v>
      </c>
      <c r="E16272" s="199" t="s">
        <v>163</v>
      </c>
      <c r="F16272" s="200" t="s">
        <v>6005</v>
      </c>
      <c r="G16272" s="200" t="s">
        <v>6006</v>
      </c>
      <c r="H16272" s="200" t="s">
        <v>6028</v>
      </c>
      <c r="I16272" s="200">
        <v>45924</v>
      </c>
      <c r="J16272" s="143">
        <f t="shared" si="254"/>
        <v>45924</v>
      </c>
      <c r="K16272" s="202">
        <v>1</v>
      </c>
      <c r="L16272" s="285" t="s">
        <v>11792</v>
      </c>
      <c r="M16272" s="223"/>
      <c r="N16272" s="203">
        <v>3.7625000000000002</v>
      </c>
      <c r="O16272" s="222" t="s">
        <v>943</v>
      </c>
    </row>
    <row r="16273" spans="1:15" ht="29.25" customHeight="1">
      <c r="A16273" s="221" t="s">
        <v>2860</v>
      </c>
      <c r="B16273" s="221" t="s">
        <v>3684</v>
      </c>
      <c r="C16273" s="222" t="s">
        <v>3685</v>
      </c>
      <c r="D16273" s="222" t="s">
        <v>162</v>
      </c>
      <c r="E16273" s="199" t="s">
        <v>171</v>
      </c>
      <c r="F16273" s="200"/>
      <c r="G16273" s="200"/>
      <c r="H16273" s="200"/>
      <c r="I16273" s="200">
        <v>45925</v>
      </c>
      <c r="J16273" s="143">
        <f t="shared" si="254"/>
        <v>45925</v>
      </c>
      <c r="K16273" s="202">
        <v>1.5</v>
      </c>
      <c r="L16273" s="284" t="s">
        <v>11917</v>
      </c>
      <c r="M16273" s="223"/>
      <c r="N16273" s="203"/>
      <c r="O16273" s="222" t="s">
        <v>326</v>
      </c>
    </row>
    <row r="16274" spans="1:15" ht="29.25" customHeight="1">
      <c r="A16274" s="221" t="s">
        <v>2860</v>
      </c>
      <c r="B16274" s="221" t="s">
        <v>3684</v>
      </c>
      <c r="C16274" s="222" t="s">
        <v>3685</v>
      </c>
      <c r="D16274" s="222" t="s">
        <v>162</v>
      </c>
      <c r="E16274" s="199" t="s">
        <v>178</v>
      </c>
      <c r="F16274" s="200"/>
      <c r="G16274" s="200"/>
      <c r="H16274" s="200"/>
      <c r="I16274" s="200">
        <v>45925</v>
      </c>
      <c r="J16274" s="143">
        <f t="shared" si="254"/>
        <v>45925</v>
      </c>
      <c r="K16274" s="202">
        <v>0.5</v>
      </c>
      <c r="L16274" s="285" t="s">
        <v>11781</v>
      </c>
      <c r="M16274" s="223"/>
      <c r="N16274" s="203"/>
      <c r="O16274" s="222" t="s">
        <v>326</v>
      </c>
    </row>
    <row r="16275" spans="1:15" ht="29.25" customHeight="1">
      <c r="A16275" s="221" t="s">
        <v>2860</v>
      </c>
      <c r="B16275" s="221" t="s">
        <v>3684</v>
      </c>
      <c r="C16275" s="222" t="s">
        <v>3685</v>
      </c>
      <c r="D16275" s="222" t="s">
        <v>162</v>
      </c>
      <c r="E16275" s="199" t="s">
        <v>163</v>
      </c>
      <c r="F16275" s="200" t="s">
        <v>937</v>
      </c>
      <c r="G16275" s="200" t="s">
        <v>938</v>
      </c>
      <c r="H16275" s="200" t="s">
        <v>49</v>
      </c>
      <c r="I16275" s="200">
        <v>45925</v>
      </c>
      <c r="J16275" s="143">
        <f t="shared" si="254"/>
        <v>45925</v>
      </c>
      <c r="K16275" s="202">
        <v>2.5</v>
      </c>
      <c r="L16275" s="285" t="s">
        <v>11916</v>
      </c>
      <c r="M16275" s="223"/>
      <c r="N16275" s="203">
        <v>6.40625</v>
      </c>
      <c r="O16275" s="222" t="s">
        <v>942</v>
      </c>
    </row>
    <row r="16276" spans="1:15" ht="29.25" customHeight="1">
      <c r="A16276" s="221" t="s">
        <v>2860</v>
      </c>
      <c r="B16276" s="221" t="s">
        <v>3684</v>
      </c>
      <c r="C16276" s="222" t="s">
        <v>3685</v>
      </c>
      <c r="D16276" s="222" t="s">
        <v>162</v>
      </c>
      <c r="E16276" s="199" t="s">
        <v>163</v>
      </c>
      <c r="F16276" s="200" t="s">
        <v>6005</v>
      </c>
      <c r="G16276" s="200" t="s">
        <v>6006</v>
      </c>
      <c r="H16276" s="200" t="s">
        <v>49</v>
      </c>
      <c r="I16276" s="200">
        <v>45925</v>
      </c>
      <c r="J16276" s="143">
        <f t="shared" si="254"/>
        <v>45925</v>
      </c>
      <c r="K16276" s="202">
        <v>2.5</v>
      </c>
      <c r="L16276" s="285" t="s">
        <v>11786</v>
      </c>
      <c r="M16276" s="223"/>
      <c r="N16276" s="203">
        <v>3.9375</v>
      </c>
      <c r="O16276" s="222" t="s">
        <v>942</v>
      </c>
    </row>
    <row r="16277" spans="1:15" ht="29.25" customHeight="1">
      <c r="A16277" s="221" t="s">
        <v>2860</v>
      </c>
      <c r="B16277" s="221" t="s">
        <v>3684</v>
      </c>
      <c r="C16277" s="222" t="s">
        <v>3685</v>
      </c>
      <c r="D16277" s="222" t="s">
        <v>162</v>
      </c>
      <c r="E16277" s="199" t="s">
        <v>163</v>
      </c>
      <c r="F16277" s="200" t="s">
        <v>6005</v>
      </c>
      <c r="G16277" s="200" t="s">
        <v>6006</v>
      </c>
      <c r="H16277" s="200" t="s">
        <v>6028</v>
      </c>
      <c r="I16277" s="200">
        <v>45925</v>
      </c>
      <c r="J16277" s="143">
        <f t="shared" si="254"/>
        <v>45925</v>
      </c>
      <c r="K16277" s="202">
        <v>2</v>
      </c>
      <c r="L16277" s="285" t="s">
        <v>11792</v>
      </c>
      <c r="M16277" s="223"/>
      <c r="N16277" s="203">
        <v>3.7625000000000002</v>
      </c>
      <c r="O16277" s="222" t="s">
        <v>943</v>
      </c>
    </row>
    <row r="16278" spans="1:15" ht="29.25" customHeight="1">
      <c r="A16278" s="221" t="s">
        <v>2860</v>
      </c>
      <c r="B16278" s="221" t="s">
        <v>3684</v>
      </c>
      <c r="C16278" s="222" t="s">
        <v>3685</v>
      </c>
      <c r="D16278" s="222" t="s">
        <v>162</v>
      </c>
      <c r="E16278" s="199" t="s">
        <v>166</v>
      </c>
      <c r="F16278" s="200"/>
      <c r="G16278" s="200"/>
      <c r="H16278" s="200"/>
      <c r="I16278" s="200">
        <v>45926</v>
      </c>
      <c r="J16278" s="143">
        <f t="shared" si="254"/>
        <v>45926</v>
      </c>
      <c r="K16278" s="202">
        <v>1</v>
      </c>
      <c r="L16278" s="285" t="s">
        <v>614</v>
      </c>
      <c r="M16278" s="223"/>
      <c r="N16278" s="203"/>
      <c r="O16278" s="222" t="s">
        <v>326</v>
      </c>
    </row>
    <row r="16279" spans="1:15" ht="29.25" customHeight="1">
      <c r="A16279" s="221" t="s">
        <v>2860</v>
      </c>
      <c r="B16279" s="221" t="s">
        <v>3684</v>
      </c>
      <c r="C16279" s="222" t="s">
        <v>3685</v>
      </c>
      <c r="D16279" s="222" t="s">
        <v>162</v>
      </c>
      <c r="E16279" s="199" t="s">
        <v>163</v>
      </c>
      <c r="F16279" s="200" t="s">
        <v>6005</v>
      </c>
      <c r="G16279" s="200" t="s">
        <v>6006</v>
      </c>
      <c r="H16279" s="200" t="s">
        <v>49</v>
      </c>
      <c r="I16279" s="200">
        <v>45926</v>
      </c>
      <c r="J16279" s="143">
        <f t="shared" si="254"/>
        <v>45926</v>
      </c>
      <c r="K16279" s="202">
        <v>5</v>
      </c>
      <c r="L16279" s="285" t="s">
        <v>11919</v>
      </c>
      <c r="M16279" s="223"/>
      <c r="N16279" s="203">
        <v>3.9375</v>
      </c>
      <c r="O16279" s="222" t="s">
        <v>942</v>
      </c>
    </row>
    <row r="16280" spans="1:15" ht="29.25" customHeight="1">
      <c r="A16280" s="221" t="s">
        <v>2860</v>
      </c>
      <c r="B16280" s="221" t="s">
        <v>3684</v>
      </c>
      <c r="C16280" s="222" t="s">
        <v>3685</v>
      </c>
      <c r="D16280" s="222" t="s">
        <v>162</v>
      </c>
      <c r="E16280" s="199" t="s">
        <v>163</v>
      </c>
      <c r="F16280" s="200" t="s">
        <v>6005</v>
      </c>
      <c r="G16280" s="200" t="s">
        <v>6006</v>
      </c>
      <c r="H16280" s="200" t="s">
        <v>6028</v>
      </c>
      <c r="I16280" s="200">
        <v>45926</v>
      </c>
      <c r="J16280" s="143">
        <f t="shared" si="254"/>
        <v>45926</v>
      </c>
      <c r="K16280" s="202">
        <v>3.5</v>
      </c>
      <c r="L16280" s="285" t="s">
        <v>11918</v>
      </c>
      <c r="M16280" s="223"/>
      <c r="N16280" s="203">
        <v>3.7625000000000002</v>
      </c>
      <c r="O16280" s="222" t="s">
        <v>943</v>
      </c>
    </row>
    <row r="16281" spans="1:15" ht="29.25" customHeight="1">
      <c r="A16281" s="221" t="s">
        <v>2860</v>
      </c>
      <c r="B16281" s="221" t="s">
        <v>3684</v>
      </c>
      <c r="C16281" s="222" t="s">
        <v>3685</v>
      </c>
      <c r="D16281" s="222" t="s">
        <v>162</v>
      </c>
      <c r="E16281" s="199" t="s">
        <v>165</v>
      </c>
      <c r="F16281" s="200"/>
      <c r="G16281" s="200"/>
      <c r="H16281" s="200"/>
      <c r="I16281" s="200">
        <v>45929</v>
      </c>
      <c r="J16281" s="143">
        <f t="shared" si="254"/>
        <v>45929</v>
      </c>
      <c r="K16281" s="202">
        <v>8</v>
      </c>
      <c r="L16281" s="285" t="s">
        <v>11920</v>
      </c>
      <c r="M16281" s="223"/>
      <c r="N16281" s="203"/>
      <c r="O16281" s="222" t="s">
        <v>326</v>
      </c>
    </row>
    <row r="16282" spans="1:15" ht="29.25" customHeight="1">
      <c r="A16282" s="221" t="s">
        <v>2860</v>
      </c>
      <c r="B16282" s="221" t="s">
        <v>3684</v>
      </c>
      <c r="C16282" s="222" t="s">
        <v>3685</v>
      </c>
      <c r="D16282" s="222" t="s">
        <v>162</v>
      </c>
      <c r="E16282" s="199" t="s">
        <v>171</v>
      </c>
      <c r="F16282" s="200"/>
      <c r="G16282" s="200"/>
      <c r="H16282" s="200"/>
      <c r="I16282" s="200">
        <v>45930</v>
      </c>
      <c r="J16282" s="143">
        <f t="shared" si="254"/>
        <v>45930</v>
      </c>
      <c r="K16282" s="202">
        <v>1.5</v>
      </c>
      <c r="L16282" s="284" t="s">
        <v>11922</v>
      </c>
      <c r="M16282" s="223"/>
      <c r="N16282" s="203"/>
      <c r="O16282" s="222" t="s">
        <v>326</v>
      </c>
    </row>
    <row r="16283" spans="1:15" ht="29.25" customHeight="1">
      <c r="A16283" s="221" t="s">
        <v>2860</v>
      </c>
      <c r="B16283" s="221" t="s">
        <v>3684</v>
      </c>
      <c r="C16283" s="222" t="s">
        <v>3685</v>
      </c>
      <c r="D16283" s="222" t="s">
        <v>162</v>
      </c>
      <c r="E16283" s="199" t="s">
        <v>163</v>
      </c>
      <c r="F16283" s="200" t="s">
        <v>6005</v>
      </c>
      <c r="G16283" s="200" t="s">
        <v>6006</v>
      </c>
      <c r="H16283" s="200" t="s">
        <v>49</v>
      </c>
      <c r="I16283" s="200">
        <v>45930</v>
      </c>
      <c r="J16283" s="143">
        <f t="shared" si="254"/>
        <v>45930</v>
      </c>
      <c r="K16283" s="202">
        <v>6.5</v>
      </c>
      <c r="L16283" s="285" t="s">
        <v>11921</v>
      </c>
      <c r="M16283" s="223"/>
      <c r="N16283" s="203">
        <v>3.9375</v>
      </c>
      <c r="O16283" s="222" t="s">
        <v>942</v>
      </c>
    </row>
    <row r="16284" spans="1:15" ht="29.25" customHeight="1">
      <c r="A16284" s="221" t="s">
        <v>2860</v>
      </c>
      <c r="B16284" s="221" t="s">
        <v>3684</v>
      </c>
      <c r="C16284" s="222" t="s">
        <v>3685</v>
      </c>
      <c r="D16284" s="222" t="s">
        <v>162</v>
      </c>
      <c r="E16284" s="199" t="s">
        <v>171</v>
      </c>
      <c r="F16284" s="200"/>
      <c r="G16284" s="200"/>
      <c r="H16284" s="200"/>
      <c r="I16284" s="200">
        <v>45931</v>
      </c>
      <c r="J16284" s="143">
        <f t="shared" si="254"/>
        <v>45931</v>
      </c>
      <c r="K16284" s="202">
        <v>2</v>
      </c>
      <c r="L16284" s="284" t="s">
        <v>11925</v>
      </c>
      <c r="M16284" s="223"/>
      <c r="N16284" s="203"/>
      <c r="O16284" s="222" t="s">
        <v>326</v>
      </c>
    </row>
    <row r="16285" spans="1:15" ht="29.25" customHeight="1">
      <c r="A16285" s="221" t="s">
        <v>2860</v>
      </c>
      <c r="B16285" s="221" t="s">
        <v>3684</v>
      </c>
      <c r="C16285" s="222" t="s">
        <v>3685</v>
      </c>
      <c r="D16285" s="222" t="s">
        <v>162</v>
      </c>
      <c r="E16285" s="199" t="s">
        <v>163</v>
      </c>
      <c r="F16285" s="200" t="s">
        <v>5212</v>
      </c>
      <c r="G16285" s="200" t="s">
        <v>5213</v>
      </c>
      <c r="H16285" s="200" t="s">
        <v>49</v>
      </c>
      <c r="I16285" s="200">
        <v>45931</v>
      </c>
      <c r="J16285" s="143">
        <f t="shared" si="254"/>
        <v>45931</v>
      </c>
      <c r="K16285" s="202">
        <v>1.5</v>
      </c>
      <c r="L16285" s="285" t="s">
        <v>11923</v>
      </c>
      <c r="M16285" s="223"/>
      <c r="N16285" s="203">
        <v>3.375</v>
      </c>
      <c r="O16285" s="222" t="s">
        <v>968</v>
      </c>
    </row>
    <row r="16286" spans="1:15" ht="29.25" customHeight="1">
      <c r="A16286" s="221" t="s">
        <v>2860</v>
      </c>
      <c r="B16286" s="221" t="s">
        <v>3684</v>
      </c>
      <c r="C16286" s="222" t="s">
        <v>3685</v>
      </c>
      <c r="D16286" s="222" t="s">
        <v>162</v>
      </c>
      <c r="E16286" s="199" t="s">
        <v>163</v>
      </c>
      <c r="F16286" s="200" t="s">
        <v>6005</v>
      </c>
      <c r="G16286" s="200" t="s">
        <v>6006</v>
      </c>
      <c r="H16286" s="200" t="s">
        <v>49</v>
      </c>
      <c r="I16286" s="200">
        <v>45931</v>
      </c>
      <c r="J16286" s="143">
        <f t="shared" si="254"/>
        <v>45931</v>
      </c>
      <c r="K16286" s="202">
        <v>5.5</v>
      </c>
      <c r="L16286" s="285" t="s">
        <v>11924</v>
      </c>
      <c r="M16286" s="223"/>
      <c r="N16286" s="203">
        <v>3.9375</v>
      </c>
      <c r="O16286" s="222" t="s">
        <v>942</v>
      </c>
    </row>
    <row r="16287" spans="1:15" ht="29.25" customHeight="1">
      <c r="A16287" s="221" t="s">
        <v>2860</v>
      </c>
      <c r="B16287" s="221" t="s">
        <v>3684</v>
      </c>
      <c r="C16287" s="222" t="s">
        <v>3685</v>
      </c>
      <c r="D16287" s="222" t="s">
        <v>162</v>
      </c>
      <c r="E16287" s="199" t="s">
        <v>171</v>
      </c>
      <c r="F16287" s="200"/>
      <c r="G16287" s="200"/>
      <c r="H16287" s="200"/>
      <c r="I16287" s="200">
        <v>45932</v>
      </c>
      <c r="J16287" s="143">
        <f t="shared" si="254"/>
        <v>45932</v>
      </c>
      <c r="K16287" s="202">
        <v>4</v>
      </c>
      <c r="L16287" s="284" t="s">
        <v>12065</v>
      </c>
      <c r="M16287" s="223"/>
      <c r="N16287" s="203"/>
      <c r="O16287" s="222" t="s">
        <v>326</v>
      </c>
    </row>
    <row r="16288" spans="1:15" ht="29.25" customHeight="1">
      <c r="A16288" s="221" t="s">
        <v>2860</v>
      </c>
      <c r="B16288" s="221" t="s">
        <v>3684</v>
      </c>
      <c r="C16288" s="222" t="s">
        <v>3685</v>
      </c>
      <c r="D16288" s="222" t="s">
        <v>162</v>
      </c>
      <c r="E16288" s="199" t="s">
        <v>163</v>
      </c>
      <c r="F16288" s="200" t="s">
        <v>5212</v>
      </c>
      <c r="G16288" s="200" t="s">
        <v>5213</v>
      </c>
      <c r="H16288" s="200" t="s">
        <v>49</v>
      </c>
      <c r="I16288" s="200">
        <v>45932</v>
      </c>
      <c r="J16288" s="143">
        <f t="shared" si="254"/>
        <v>45932</v>
      </c>
      <c r="K16288" s="202">
        <v>1.5</v>
      </c>
      <c r="L16288" s="284" t="s">
        <v>12064</v>
      </c>
      <c r="M16288" s="223"/>
      <c r="N16288" s="203">
        <v>3.375</v>
      </c>
      <c r="O16288" s="222" t="s">
        <v>968</v>
      </c>
    </row>
    <row r="16289" spans="1:15" ht="29.25" customHeight="1">
      <c r="A16289" s="221" t="s">
        <v>2860</v>
      </c>
      <c r="B16289" s="221" t="s">
        <v>3684</v>
      </c>
      <c r="C16289" s="222" t="s">
        <v>3685</v>
      </c>
      <c r="D16289" s="222" t="s">
        <v>162</v>
      </c>
      <c r="E16289" s="199" t="s">
        <v>163</v>
      </c>
      <c r="F16289" s="200" t="s">
        <v>6005</v>
      </c>
      <c r="G16289" s="200" t="s">
        <v>6006</v>
      </c>
      <c r="H16289" s="200" t="s">
        <v>49</v>
      </c>
      <c r="I16289" s="200">
        <v>45932</v>
      </c>
      <c r="J16289" s="143">
        <f t="shared" si="254"/>
        <v>45932</v>
      </c>
      <c r="K16289" s="202">
        <v>4</v>
      </c>
      <c r="L16289" s="284" t="s">
        <v>12066</v>
      </c>
      <c r="M16289" s="223"/>
      <c r="N16289" s="203">
        <v>3.9375</v>
      </c>
      <c r="O16289" s="222" t="s">
        <v>942</v>
      </c>
    </row>
    <row r="16290" spans="1:15" ht="29.25" customHeight="1">
      <c r="A16290" s="221" t="s">
        <v>2860</v>
      </c>
      <c r="B16290" s="221" t="s">
        <v>3684</v>
      </c>
      <c r="C16290" s="222" t="s">
        <v>3685</v>
      </c>
      <c r="D16290" s="222" t="s">
        <v>162</v>
      </c>
      <c r="E16290" s="199" t="s">
        <v>178</v>
      </c>
      <c r="F16290" s="200"/>
      <c r="G16290" s="200"/>
      <c r="H16290" s="200"/>
      <c r="I16290" s="200">
        <v>45933</v>
      </c>
      <c r="J16290" s="143">
        <f t="shared" si="254"/>
        <v>45933</v>
      </c>
      <c r="K16290" s="202">
        <v>1</v>
      </c>
      <c r="L16290" s="285" t="s">
        <v>11781</v>
      </c>
      <c r="M16290" s="223"/>
      <c r="N16290" s="203"/>
      <c r="O16290" s="222" t="s">
        <v>326</v>
      </c>
    </row>
    <row r="16291" spans="1:15" ht="29.25" customHeight="1">
      <c r="A16291" s="221" t="s">
        <v>2860</v>
      </c>
      <c r="B16291" s="221" t="s">
        <v>3684</v>
      </c>
      <c r="C16291" s="222" t="s">
        <v>3685</v>
      </c>
      <c r="D16291" s="222" t="s">
        <v>162</v>
      </c>
      <c r="E16291" s="199" t="s">
        <v>171</v>
      </c>
      <c r="F16291" s="200"/>
      <c r="G16291" s="200"/>
      <c r="H16291" s="200"/>
      <c r="I16291" s="200">
        <v>45933</v>
      </c>
      <c r="J16291" s="143">
        <f t="shared" si="254"/>
        <v>45933</v>
      </c>
      <c r="K16291" s="202">
        <v>4</v>
      </c>
      <c r="L16291" s="284" t="s">
        <v>12067</v>
      </c>
      <c r="M16291" s="223"/>
      <c r="N16291" s="203"/>
      <c r="O16291" s="222" t="s">
        <v>326</v>
      </c>
    </row>
    <row r="16292" spans="1:15" ht="29.25" customHeight="1">
      <c r="A16292" s="221" t="s">
        <v>2860</v>
      </c>
      <c r="B16292" s="221" t="s">
        <v>3684</v>
      </c>
      <c r="C16292" s="222" t="s">
        <v>3685</v>
      </c>
      <c r="D16292" s="222" t="s">
        <v>162</v>
      </c>
      <c r="E16292" s="199" t="s">
        <v>163</v>
      </c>
      <c r="F16292" s="200" t="s">
        <v>6005</v>
      </c>
      <c r="G16292" s="200" t="s">
        <v>6006</v>
      </c>
      <c r="H16292" s="200" t="s">
        <v>49</v>
      </c>
      <c r="I16292" s="200">
        <v>45933</v>
      </c>
      <c r="J16292" s="143">
        <f t="shared" si="254"/>
        <v>45933</v>
      </c>
      <c r="K16292" s="202">
        <v>3</v>
      </c>
      <c r="L16292" s="285" t="s">
        <v>12068</v>
      </c>
      <c r="M16292" s="223"/>
      <c r="N16292" s="203">
        <v>3.9375</v>
      </c>
      <c r="O16292" s="222" t="s">
        <v>942</v>
      </c>
    </row>
    <row r="16293" spans="1:15" ht="29.25" customHeight="1">
      <c r="A16293" s="221" t="s">
        <v>2860</v>
      </c>
      <c r="B16293" s="221" t="s">
        <v>3684</v>
      </c>
      <c r="C16293" s="222" t="s">
        <v>3685</v>
      </c>
      <c r="D16293" s="222" t="s">
        <v>162</v>
      </c>
      <c r="E16293" s="199" t="s">
        <v>165</v>
      </c>
      <c r="F16293" s="200"/>
      <c r="G16293" s="200"/>
      <c r="H16293" s="200"/>
      <c r="I16293" s="200">
        <v>45936</v>
      </c>
      <c r="J16293" s="143">
        <f t="shared" si="254"/>
        <v>45936</v>
      </c>
      <c r="K16293" s="202">
        <v>8</v>
      </c>
      <c r="L16293" s="285" t="s">
        <v>12069</v>
      </c>
      <c r="M16293" s="223"/>
      <c r="N16293" s="203"/>
      <c r="O16293" s="222" t="s">
        <v>326</v>
      </c>
    </row>
    <row r="16294" spans="1:15" ht="29.25" customHeight="1">
      <c r="A16294" s="221" t="s">
        <v>2860</v>
      </c>
      <c r="B16294" s="221" t="s">
        <v>3684</v>
      </c>
      <c r="C16294" s="222" t="s">
        <v>3685</v>
      </c>
      <c r="D16294" s="222" t="s">
        <v>162</v>
      </c>
      <c r="E16294" s="199" t="s">
        <v>171</v>
      </c>
      <c r="F16294" s="200"/>
      <c r="G16294" s="200"/>
      <c r="H16294" s="200"/>
      <c r="I16294" s="200">
        <v>45937</v>
      </c>
      <c r="J16294" s="143">
        <f t="shared" si="254"/>
        <v>45937</v>
      </c>
      <c r="K16294" s="202">
        <v>2.5</v>
      </c>
      <c r="L16294" s="284" t="s">
        <v>12070</v>
      </c>
      <c r="M16294" s="223"/>
      <c r="N16294" s="203"/>
      <c r="O16294" s="222" t="s">
        <v>326</v>
      </c>
    </row>
    <row r="16295" spans="1:15" ht="29.25" customHeight="1">
      <c r="A16295" s="221" t="s">
        <v>2860</v>
      </c>
      <c r="B16295" s="221" t="s">
        <v>3684</v>
      </c>
      <c r="C16295" s="222" t="s">
        <v>3685</v>
      </c>
      <c r="D16295" s="222" t="s">
        <v>162</v>
      </c>
      <c r="E16295" s="199" t="s">
        <v>163</v>
      </c>
      <c r="F16295" s="200" t="s">
        <v>6005</v>
      </c>
      <c r="G16295" s="200" t="s">
        <v>6006</v>
      </c>
      <c r="H16295" s="200" t="s">
        <v>49</v>
      </c>
      <c r="I16295" s="200">
        <v>45937</v>
      </c>
      <c r="J16295" s="143">
        <f t="shared" si="254"/>
        <v>45937</v>
      </c>
      <c r="K16295" s="202">
        <v>2.5</v>
      </c>
      <c r="L16295" s="285" t="s">
        <v>12071</v>
      </c>
      <c r="M16295" s="223"/>
      <c r="N16295" s="203">
        <v>3.9375</v>
      </c>
      <c r="O16295" s="222" t="s">
        <v>942</v>
      </c>
    </row>
    <row r="16296" spans="1:15" ht="29.25" customHeight="1">
      <c r="A16296" s="221" t="s">
        <v>2860</v>
      </c>
      <c r="B16296" s="221" t="s">
        <v>3684</v>
      </c>
      <c r="C16296" s="222" t="s">
        <v>3685</v>
      </c>
      <c r="D16296" s="222" t="s">
        <v>162</v>
      </c>
      <c r="E16296" s="199" t="s">
        <v>163</v>
      </c>
      <c r="F16296" s="200" t="s">
        <v>8347</v>
      </c>
      <c r="G16296" s="200" t="s">
        <v>8348</v>
      </c>
      <c r="H16296" s="200" t="s">
        <v>9287</v>
      </c>
      <c r="I16296" s="200">
        <v>45937</v>
      </c>
      <c r="J16296" s="143">
        <f t="shared" si="254"/>
        <v>45937</v>
      </c>
      <c r="K16296" s="202">
        <v>3</v>
      </c>
      <c r="L16296" s="285" t="s">
        <v>12072</v>
      </c>
      <c r="M16296" s="223"/>
      <c r="N16296" s="203">
        <v>3.7642857142857098</v>
      </c>
      <c r="O16296" s="222" t="s">
        <v>971</v>
      </c>
    </row>
    <row r="16297" spans="1:15" ht="29.25" customHeight="1">
      <c r="A16297" s="221" t="s">
        <v>2860</v>
      </c>
      <c r="B16297" s="221" t="s">
        <v>3684</v>
      </c>
      <c r="C16297" s="222" t="s">
        <v>3685</v>
      </c>
      <c r="D16297" s="222" t="s">
        <v>162</v>
      </c>
      <c r="E16297" s="199" t="s">
        <v>163</v>
      </c>
      <c r="F16297" s="200" t="s">
        <v>6005</v>
      </c>
      <c r="G16297" s="200" t="s">
        <v>6006</v>
      </c>
      <c r="H16297" s="200" t="s">
        <v>6028</v>
      </c>
      <c r="I16297" s="200">
        <v>45938</v>
      </c>
      <c r="J16297" s="143">
        <f t="shared" si="254"/>
        <v>45938</v>
      </c>
      <c r="K16297" s="202">
        <v>8.5</v>
      </c>
      <c r="L16297" s="284" t="s">
        <v>12073</v>
      </c>
      <c r="M16297" s="223"/>
      <c r="N16297" s="203">
        <v>3.7625000000000002</v>
      </c>
      <c r="O16297" s="222" t="s">
        <v>943</v>
      </c>
    </row>
    <row r="16298" spans="1:15" ht="29.25" customHeight="1">
      <c r="A16298" s="221" t="s">
        <v>2860</v>
      </c>
      <c r="B16298" s="221" t="s">
        <v>3684</v>
      </c>
      <c r="C16298" s="222" t="s">
        <v>3685</v>
      </c>
      <c r="D16298" s="222" t="s">
        <v>162</v>
      </c>
      <c r="E16298" s="199" t="s">
        <v>163</v>
      </c>
      <c r="F16298" s="200" t="s">
        <v>937</v>
      </c>
      <c r="G16298" s="200" t="s">
        <v>938</v>
      </c>
      <c r="H16298" s="200" t="s">
        <v>4800</v>
      </c>
      <c r="I16298" s="200">
        <v>45939</v>
      </c>
      <c r="J16298" s="143">
        <f t="shared" si="254"/>
        <v>45939</v>
      </c>
      <c r="K16298" s="202">
        <v>3</v>
      </c>
      <c r="L16298" s="284" t="s">
        <v>12260</v>
      </c>
      <c r="M16298" s="223"/>
      <c r="N16298" s="203">
        <v>0</v>
      </c>
      <c r="O16298" s="222" t="s">
        <v>326</v>
      </c>
    </row>
    <row r="16299" spans="1:15" ht="29.25" customHeight="1">
      <c r="A16299" s="221" t="s">
        <v>2860</v>
      </c>
      <c r="B16299" s="221" t="s">
        <v>3684</v>
      </c>
      <c r="C16299" s="222" t="s">
        <v>3685</v>
      </c>
      <c r="D16299" s="222" t="s">
        <v>162</v>
      </c>
      <c r="E16299" s="199" t="s">
        <v>163</v>
      </c>
      <c r="F16299" s="200" t="s">
        <v>5212</v>
      </c>
      <c r="G16299" s="200" t="s">
        <v>5213</v>
      </c>
      <c r="H16299" s="200" t="s">
        <v>49</v>
      </c>
      <c r="I16299" s="200">
        <v>45939</v>
      </c>
      <c r="J16299" s="143">
        <f t="shared" si="254"/>
        <v>45939</v>
      </c>
      <c r="K16299" s="202">
        <v>1.5</v>
      </c>
      <c r="L16299" s="285" t="s">
        <v>12261</v>
      </c>
      <c r="M16299" s="223"/>
      <c r="N16299" s="203">
        <v>0</v>
      </c>
      <c r="O16299" s="222" t="s">
        <v>326</v>
      </c>
    </row>
    <row r="16300" spans="1:15" ht="29.25" customHeight="1">
      <c r="A16300" s="221" t="s">
        <v>2860</v>
      </c>
      <c r="B16300" s="221" t="s">
        <v>3684</v>
      </c>
      <c r="C16300" s="222" t="s">
        <v>3685</v>
      </c>
      <c r="D16300" s="222" t="s">
        <v>162</v>
      </c>
      <c r="E16300" s="199" t="s">
        <v>163</v>
      </c>
      <c r="F16300" s="200" t="s">
        <v>6005</v>
      </c>
      <c r="G16300" s="200" t="s">
        <v>6006</v>
      </c>
      <c r="H16300" s="200" t="s">
        <v>6028</v>
      </c>
      <c r="I16300" s="200">
        <v>45939</v>
      </c>
      <c r="J16300" s="143">
        <f t="shared" si="254"/>
        <v>45939</v>
      </c>
      <c r="K16300" s="202">
        <v>4</v>
      </c>
      <c r="L16300" s="285" t="s">
        <v>12262</v>
      </c>
      <c r="M16300" s="223"/>
      <c r="N16300" s="203">
        <v>3.7625000000000002</v>
      </c>
      <c r="O16300" s="222" t="s">
        <v>943</v>
      </c>
    </row>
    <row r="16301" spans="1:15" ht="29.25" customHeight="1">
      <c r="A16301" s="221" t="s">
        <v>2860</v>
      </c>
      <c r="B16301" s="221" t="s">
        <v>3684</v>
      </c>
      <c r="C16301" s="222" t="s">
        <v>3685</v>
      </c>
      <c r="D16301" s="222" t="s">
        <v>162</v>
      </c>
      <c r="E16301" s="199" t="s">
        <v>165</v>
      </c>
      <c r="F16301" s="200"/>
      <c r="G16301" s="200"/>
      <c r="H16301" s="200"/>
      <c r="I16301" s="200">
        <v>45940</v>
      </c>
      <c r="J16301" s="143">
        <f t="shared" si="254"/>
        <v>45940</v>
      </c>
      <c r="K16301" s="202">
        <v>8</v>
      </c>
      <c r="L16301" s="285" t="s">
        <v>12263</v>
      </c>
      <c r="M16301" s="223"/>
      <c r="N16301" s="203"/>
      <c r="O16301" s="222" t="s">
        <v>326</v>
      </c>
    </row>
    <row r="16302" spans="1:15" ht="29.25" customHeight="1">
      <c r="A16302" s="221" t="s">
        <v>2860</v>
      </c>
      <c r="B16302" s="221" t="s">
        <v>3684</v>
      </c>
      <c r="C16302" s="222" t="s">
        <v>3685</v>
      </c>
      <c r="D16302" s="222" t="s">
        <v>162</v>
      </c>
      <c r="E16302" s="199" t="s">
        <v>178</v>
      </c>
      <c r="F16302" s="200"/>
      <c r="G16302" s="200"/>
      <c r="H16302" s="200"/>
      <c r="I16302" s="200">
        <v>45943</v>
      </c>
      <c r="J16302" s="143">
        <f t="shared" si="254"/>
        <v>45943</v>
      </c>
      <c r="K16302" s="202">
        <v>2</v>
      </c>
      <c r="L16302" s="284" t="s">
        <v>12264</v>
      </c>
      <c r="M16302" s="223"/>
      <c r="N16302" s="203"/>
      <c r="O16302" s="222" t="s">
        <v>326</v>
      </c>
    </row>
    <row r="16303" spans="1:15" ht="29.25" customHeight="1">
      <c r="A16303" s="221" t="s">
        <v>2860</v>
      </c>
      <c r="B16303" s="221" t="s">
        <v>3684</v>
      </c>
      <c r="C16303" s="222" t="s">
        <v>3685</v>
      </c>
      <c r="D16303" s="222" t="s">
        <v>162</v>
      </c>
      <c r="E16303" s="199" t="s">
        <v>163</v>
      </c>
      <c r="F16303" s="200" t="s">
        <v>937</v>
      </c>
      <c r="G16303" s="200" t="s">
        <v>938</v>
      </c>
      <c r="H16303" s="200" t="s">
        <v>4800</v>
      </c>
      <c r="I16303" s="200">
        <v>45943</v>
      </c>
      <c r="J16303" s="143">
        <f t="shared" si="254"/>
        <v>45943</v>
      </c>
      <c r="K16303" s="202">
        <v>3</v>
      </c>
      <c r="L16303" s="285" t="s">
        <v>12265</v>
      </c>
      <c r="M16303" s="223"/>
      <c r="N16303" s="203">
        <v>0</v>
      </c>
      <c r="O16303" s="222" t="s">
        <v>326</v>
      </c>
    </row>
    <row r="16304" spans="1:15" ht="29.25" customHeight="1">
      <c r="A16304" s="221" t="s">
        <v>2860</v>
      </c>
      <c r="B16304" s="221" t="s">
        <v>3684</v>
      </c>
      <c r="C16304" s="222" t="s">
        <v>3685</v>
      </c>
      <c r="D16304" s="222" t="s">
        <v>162</v>
      </c>
      <c r="E16304" s="199" t="s">
        <v>163</v>
      </c>
      <c r="F16304" s="200" t="s">
        <v>5212</v>
      </c>
      <c r="G16304" s="200" t="s">
        <v>5213</v>
      </c>
      <c r="H16304" s="200" t="s">
        <v>49</v>
      </c>
      <c r="I16304" s="200">
        <v>45943</v>
      </c>
      <c r="J16304" s="143">
        <f t="shared" si="254"/>
        <v>45943</v>
      </c>
      <c r="K16304" s="202">
        <v>1</v>
      </c>
      <c r="L16304" s="284" t="s">
        <v>12266</v>
      </c>
      <c r="M16304" s="223"/>
      <c r="N16304" s="203">
        <v>0</v>
      </c>
      <c r="O16304" s="222" t="s">
        <v>326</v>
      </c>
    </row>
    <row r="16305" spans="1:15" ht="29.25" customHeight="1">
      <c r="A16305" s="221" t="s">
        <v>2860</v>
      </c>
      <c r="B16305" s="221" t="s">
        <v>3684</v>
      </c>
      <c r="C16305" s="222" t="s">
        <v>3685</v>
      </c>
      <c r="D16305" s="222" t="s">
        <v>162</v>
      </c>
      <c r="E16305" s="199" t="s">
        <v>163</v>
      </c>
      <c r="F16305" s="200" t="s">
        <v>8347</v>
      </c>
      <c r="G16305" s="200" t="s">
        <v>8348</v>
      </c>
      <c r="H16305" s="200" t="s">
        <v>9287</v>
      </c>
      <c r="I16305" s="200">
        <v>45943</v>
      </c>
      <c r="J16305" s="143">
        <f t="shared" si="254"/>
        <v>45943</v>
      </c>
      <c r="K16305" s="202">
        <v>0.5</v>
      </c>
      <c r="L16305" s="285" t="s">
        <v>12267</v>
      </c>
      <c r="M16305" s="223"/>
      <c r="N16305" s="203">
        <v>3.7642857142857098</v>
      </c>
      <c r="O16305" s="222" t="s">
        <v>971</v>
      </c>
    </row>
    <row r="16306" spans="1:15" ht="29.25" customHeight="1">
      <c r="A16306" s="221" t="s">
        <v>2860</v>
      </c>
      <c r="B16306" s="221" t="s">
        <v>3684</v>
      </c>
      <c r="C16306" s="222" t="s">
        <v>3685</v>
      </c>
      <c r="D16306" s="222" t="s">
        <v>162</v>
      </c>
      <c r="E16306" s="199" t="s">
        <v>163</v>
      </c>
      <c r="F16306" s="200" t="s">
        <v>5060</v>
      </c>
      <c r="G16306" s="200" t="s">
        <v>5061</v>
      </c>
      <c r="H16306" s="200" t="s">
        <v>12082</v>
      </c>
      <c r="I16306" s="200">
        <v>45943</v>
      </c>
      <c r="J16306" s="143">
        <f t="shared" si="254"/>
        <v>45943</v>
      </c>
      <c r="K16306" s="202">
        <v>1.5</v>
      </c>
      <c r="L16306" s="284" t="s">
        <v>12268</v>
      </c>
      <c r="M16306" s="223"/>
      <c r="N16306" s="203">
        <v>3.6249999999999998E-2</v>
      </c>
      <c r="O16306" s="222" t="s">
        <v>12269</v>
      </c>
    </row>
    <row r="16307" spans="1:15" ht="29.25" customHeight="1">
      <c r="A16307" s="221" t="s">
        <v>2860</v>
      </c>
      <c r="B16307" s="221" t="s">
        <v>3684</v>
      </c>
      <c r="C16307" s="222" t="s">
        <v>3685</v>
      </c>
      <c r="D16307" s="222" t="s">
        <v>162</v>
      </c>
      <c r="E16307" s="199" t="s">
        <v>163</v>
      </c>
      <c r="F16307" s="200" t="s">
        <v>937</v>
      </c>
      <c r="G16307" s="200" t="s">
        <v>938</v>
      </c>
      <c r="H16307" s="200" t="s">
        <v>4800</v>
      </c>
      <c r="I16307" s="200">
        <v>45944</v>
      </c>
      <c r="J16307" s="143">
        <f t="shared" si="254"/>
        <v>45944</v>
      </c>
      <c r="K16307" s="202">
        <v>3</v>
      </c>
      <c r="L16307" s="285" t="s">
        <v>12270</v>
      </c>
      <c r="M16307" s="223"/>
      <c r="N16307" s="203">
        <v>0</v>
      </c>
      <c r="O16307" s="222" t="s">
        <v>326</v>
      </c>
    </row>
    <row r="16308" spans="1:15" ht="29.25" customHeight="1">
      <c r="A16308" s="221" t="s">
        <v>2860</v>
      </c>
      <c r="B16308" s="221" t="s">
        <v>3684</v>
      </c>
      <c r="C16308" s="222" t="s">
        <v>3685</v>
      </c>
      <c r="D16308" s="222" t="s">
        <v>162</v>
      </c>
      <c r="E16308" s="199" t="s">
        <v>163</v>
      </c>
      <c r="F16308" s="200" t="s">
        <v>937</v>
      </c>
      <c r="G16308" s="200" t="s">
        <v>938</v>
      </c>
      <c r="H16308" s="200" t="s">
        <v>49</v>
      </c>
      <c r="I16308" s="200">
        <v>45944</v>
      </c>
      <c r="J16308" s="143">
        <f t="shared" si="254"/>
        <v>45944</v>
      </c>
      <c r="K16308" s="202">
        <v>5.5</v>
      </c>
      <c r="L16308" s="285" t="s">
        <v>12271</v>
      </c>
      <c r="M16308" s="223"/>
      <c r="N16308" s="203">
        <v>6.40625</v>
      </c>
      <c r="O16308" s="222" t="s">
        <v>942</v>
      </c>
    </row>
    <row r="16309" spans="1:15" ht="29.25" customHeight="1">
      <c r="A16309" s="221" t="s">
        <v>2860</v>
      </c>
      <c r="B16309" s="221" t="s">
        <v>3684</v>
      </c>
      <c r="C16309" s="222" t="s">
        <v>3685</v>
      </c>
      <c r="D16309" s="222" t="s">
        <v>162</v>
      </c>
      <c r="E16309" s="199" t="s">
        <v>163</v>
      </c>
      <c r="F16309" s="200" t="s">
        <v>6005</v>
      </c>
      <c r="G16309" s="200" t="s">
        <v>6006</v>
      </c>
      <c r="H16309" s="200" t="s">
        <v>6028</v>
      </c>
      <c r="I16309" s="200">
        <v>45944</v>
      </c>
      <c r="J16309" s="143">
        <f t="shared" si="254"/>
        <v>45944</v>
      </c>
      <c r="K16309" s="202">
        <v>1.5</v>
      </c>
      <c r="L16309" s="285" t="s">
        <v>12272</v>
      </c>
      <c r="M16309" s="223"/>
      <c r="N16309" s="203">
        <v>3.7625000000000002</v>
      </c>
      <c r="O16309" s="222" t="s">
        <v>943</v>
      </c>
    </row>
    <row r="16310" spans="1:15" ht="29.25" customHeight="1">
      <c r="A16310" s="221" t="s">
        <v>2860</v>
      </c>
      <c r="B16310" s="221" t="s">
        <v>3684</v>
      </c>
      <c r="C16310" s="222" t="s">
        <v>3685</v>
      </c>
      <c r="D16310" s="222" t="s">
        <v>162</v>
      </c>
      <c r="E16310" s="199" t="s">
        <v>163</v>
      </c>
      <c r="F16310" s="200" t="s">
        <v>937</v>
      </c>
      <c r="G16310" s="200" t="s">
        <v>938</v>
      </c>
      <c r="H16310" s="200" t="s">
        <v>4800</v>
      </c>
      <c r="I16310" s="200">
        <v>45945</v>
      </c>
      <c r="J16310" s="143">
        <f t="shared" si="254"/>
        <v>45945</v>
      </c>
      <c r="K16310" s="202">
        <v>4</v>
      </c>
      <c r="L16310" s="285" t="s">
        <v>12273</v>
      </c>
      <c r="M16310" s="223"/>
      <c r="N16310" s="203">
        <v>0</v>
      </c>
      <c r="O16310" s="222" t="s">
        <v>326</v>
      </c>
    </row>
    <row r="16311" spans="1:15" ht="29.25" customHeight="1">
      <c r="A16311" s="221" t="s">
        <v>2860</v>
      </c>
      <c r="B16311" s="221" t="s">
        <v>3684</v>
      </c>
      <c r="C16311" s="222" t="s">
        <v>3685</v>
      </c>
      <c r="D16311" s="222" t="s">
        <v>162</v>
      </c>
      <c r="E16311" s="199" t="s">
        <v>163</v>
      </c>
      <c r="F16311" s="200" t="s">
        <v>8347</v>
      </c>
      <c r="G16311" s="200" t="s">
        <v>8348</v>
      </c>
      <c r="H16311" s="200" t="s">
        <v>9287</v>
      </c>
      <c r="I16311" s="200">
        <v>45945</v>
      </c>
      <c r="J16311" s="143">
        <f t="shared" si="254"/>
        <v>45945</v>
      </c>
      <c r="K16311" s="202">
        <v>2.5</v>
      </c>
      <c r="L16311" s="284" t="s">
        <v>12274</v>
      </c>
      <c r="M16311" s="223"/>
      <c r="N16311" s="203">
        <v>3.7642857142857098</v>
      </c>
      <c r="O16311" s="222" t="s">
        <v>971</v>
      </c>
    </row>
    <row r="16312" spans="1:15" ht="29.25" customHeight="1">
      <c r="A16312" s="221" t="s">
        <v>2860</v>
      </c>
      <c r="B16312" s="221" t="s">
        <v>3684</v>
      </c>
      <c r="C16312" s="222" t="s">
        <v>3685</v>
      </c>
      <c r="D16312" s="222" t="s">
        <v>162</v>
      </c>
      <c r="E16312" s="199" t="s">
        <v>163</v>
      </c>
      <c r="F16312" s="200" t="s">
        <v>6005</v>
      </c>
      <c r="G16312" s="200" t="s">
        <v>6006</v>
      </c>
      <c r="H16312" s="200" t="s">
        <v>6028</v>
      </c>
      <c r="I16312" s="200">
        <v>45945</v>
      </c>
      <c r="J16312" s="143">
        <f t="shared" si="254"/>
        <v>45945</v>
      </c>
      <c r="K16312" s="202">
        <v>2</v>
      </c>
      <c r="L16312" s="285" t="s">
        <v>12275</v>
      </c>
      <c r="M16312" s="223"/>
      <c r="N16312" s="203">
        <v>3.7625000000000002</v>
      </c>
      <c r="O16312" s="222" t="s">
        <v>943</v>
      </c>
    </row>
    <row r="16313" spans="1:15" ht="29.25" customHeight="1">
      <c r="A16313" s="221" t="s">
        <v>2860</v>
      </c>
      <c r="B16313" s="221" t="s">
        <v>3684</v>
      </c>
      <c r="C16313" s="222" t="s">
        <v>3685</v>
      </c>
      <c r="D16313" s="222" t="s">
        <v>162</v>
      </c>
      <c r="E16313" s="199" t="s">
        <v>178</v>
      </c>
      <c r="F16313" s="200"/>
      <c r="G16313" s="200"/>
      <c r="H16313" s="200"/>
      <c r="I16313" s="200">
        <v>45946</v>
      </c>
      <c r="J16313" s="143">
        <f t="shared" si="254"/>
        <v>45946</v>
      </c>
      <c r="K16313" s="202">
        <v>1</v>
      </c>
      <c r="L16313" s="285" t="s">
        <v>11781</v>
      </c>
      <c r="M16313" s="223"/>
      <c r="N16313" s="203"/>
      <c r="O16313" s="222" t="s">
        <v>326</v>
      </c>
    </row>
    <row r="16314" spans="1:15" ht="29.25" customHeight="1">
      <c r="A16314" s="221" t="s">
        <v>2860</v>
      </c>
      <c r="B16314" s="221" t="s">
        <v>3684</v>
      </c>
      <c r="C16314" s="222" t="s">
        <v>3685</v>
      </c>
      <c r="D16314" s="222" t="s">
        <v>162</v>
      </c>
      <c r="E16314" s="199" t="s">
        <v>163</v>
      </c>
      <c r="F16314" s="200" t="s">
        <v>937</v>
      </c>
      <c r="G16314" s="200" t="s">
        <v>938</v>
      </c>
      <c r="H16314" s="200" t="s">
        <v>4800</v>
      </c>
      <c r="I16314" s="200">
        <v>45946</v>
      </c>
      <c r="J16314" s="143">
        <f t="shared" si="254"/>
        <v>45946</v>
      </c>
      <c r="K16314" s="202">
        <v>2.5</v>
      </c>
      <c r="L16314" s="285" t="s">
        <v>12487</v>
      </c>
      <c r="M16314" s="223"/>
      <c r="N16314" s="203">
        <v>0</v>
      </c>
      <c r="O16314" s="222" t="s">
        <v>326</v>
      </c>
    </row>
    <row r="16315" spans="1:15" ht="29.25" customHeight="1">
      <c r="A16315" s="221" t="s">
        <v>2860</v>
      </c>
      <c r="B16315" s="221" t="s">
        <v>3684</v>
      </c>
      <c r="C16315" s="222" t="s">
        <v>3685</v>
      </c>
      <c r="D16315" s="222" t="s">
        <v>162</v>
      </c>
      <c r="E16315" s="199" t="s">
        <v>163</v>
      </c>
      <c r="F16315" s="200" t="s">
        <v>8347</v>
      </c>
      <c r="G16315" s="200" t="s">
        <v>8348</v>
      </c>
      <c r="H16315" s="200" t="s">
        <v>8710</v>
      </c>
      <c r="I16315" s="200">
        <v>45946</v>
      </c>
      <c r="J16315" s="143">
        <f t="shared" si="254"/>
        <v>45946</v>
      </c>
      <c r="K16315" s="202">
        <v>3.5</v>
      </c>
      <c r="L16315" s="285" t="s">
        <v>12485</v>
      </c>
      <c r="M16315" s="223"/>
      <c r="N16315" s="203">
        <v>2.3541666666666701</v>
      </c>
      <c r="O16315" s="222" t="s">
        <v>1014</v>
      </c>
    </row>
    <row r="16316" spans="1:15" ht="29.25" customHeight="1">
      <c r="A16316" s="221" t="s">
        <v>2860</v>
      </c>
      <c r="B16316" s="221" t="s">
        <v>3684</v>
      </c>
      <c r="C16316" s="222" t="s">
        <v>3685</v>
      </c>
      <c r="D16316" s="222" t="s">
        <v>162</v>
      </c>
      <c r="E16316" s="199" t="s">
        <v>163</v>
      </c>
      <c r="F16316" s="200" t="s">
        <v>6005</v>
      </c>
      <c r="G16316" s="200" t="s">
        <v>6006</v>
      </c>
      <c r="H16316" s="200" t="s">
        <v>6028</v>
      </c>
      <c r="I16316" s="200">
        <v>45946</v>
      </c>
      <c r="J16316" s="143">
        <f t="shared" si="254"/>
        <v>45946</v>
      </c>
      <c r="K16316" s="202">
        <v>2</v>
      </c>
      <c r="L16316" s="285" t="s">
        <v>12486</v>
      </c>
      <c r="M16316" s="223"/>
      <c r="N16316" s="203">
        <v>3.7625000000000002</v>
      </c>
      <c r="O16316" s="222" t="s">
        <v>943</v>
      </c>
    </row>
    <row r="16317" spans="1:15" ht="29.25" customHeight="1">
      <c r="A16317" s="221" t="s">
        <v>2860</v>
      </c>
      <c r="B16317" s="221" t="s">
        <v>3684</v>
      </c>
      <c r="C16317" s="222" t="s">
        <v>3685</v>
      </c>
      <c r="D16317" s="222" t="s">
        <v>162</v>
      </c>
      <c r="E16317" s="199" t="s">
        <v>163</v>
      </c>
      <c r="F16317" s="200" t="s">
        <v>937</v>
      </c>
      <c r="G16317" s="200" t="s">
        <v>938</v>
      </c>
      <c r="H16317" s="200" t="s">
        <v>4800</v>
      </c>
      <c r="I16317" s="200">
        <v>45947</v>
      </c>
      <c r="J16317" s="143">
        <f t="shared" si="254"/>
        <v>45947</v>
      </c>
      <c r="K16317" s="202">
        <v>3</v>
      </c>
      <c r="L16317" s="284" t="s">
        <v>12490</v>
      </c>
      <c r="M16317" s="223"/>
      <c r="N16317" s="203">
        <v>0</v>
      </c>
      <c r="O16317" s="222" t="s">
        <v>326</v>
      </c>
    </row>
    <row r="16318" spans="1:15" ht="29.25" customHeight="1">
      <c r="A16318" s="221" t="s">
        <v>2860</v>
      </c>
      <c r="B16318" s="221" t="s">
        <v>3684</v>
      </c>
      <c r="C16318" s="222" t="s">
        <v>3685</v>
      </c>
      <c r="D16318" s="222" t="s">
        <v>162</v>
      </c>
      <c r="E16318" s="199" t="s">
        <v>163</v>
      </c>
      <c r="F16318" s="200" t="s">
        <v>8347</v>
      </c>
      <c r="G16318" s="200" t="s">
        <v>8348</v>
      </c>
      <c r="H16318" s="200" t="s">
        <v>9287</v>
      </c>
      <c r="I16318" s="200">
        <v>45947</v>
      </c>
      <c r="J16318" s="143">
        <f t="shared" si="254"/>
        <v>45947</v>
      </c>
      <c r="K16318" s="202">
        <v>3.5</v>
      </c>
      <c r="L16318" s="284" t="s">
        <v>12489</v>
      </c>
      <c r="M16318" s="223"/>
      <c r="N16318" s="203">
        <v>3.7642857142857098</v>
      </c>
      <c r="O16318" s="222" t="s">
        <v>971</v>
      </c>
    </row>
    <row r="16319" spans="1:15" ht="29.25" customHeight="1">
      <c r="A16319" s="221" t="s">
        <v>2860</v>
      </c>
      <c r="B16319" s="221" t="s">
        <v>3684</v>
      </c>
      <c r="C16319" s="222" t="s">
        <v>3685</v>
      </c>
      <c r="D16319" s="222" t="s">
        <v>162</v>
      </c>
      <c r="E16319" s="199" t="s">
        <v>163</v>
      </c>
      <c r="F16319" s="200" t="s">
        <v>6005</v>
      </c>
      <c r="G16319" s="200" t="s">
        <v>6006</v>
      </c>
      <c r="H16319" s="200" t="s">
        <v>6028</v>
      </c>
      <c r="I16319" s="200">
        <v>45947</v>
      </c>
      <c r="J16319" s="143">
        <f t="shared" si="254"/>
        <v>45947</v>
      </c>
      <c r="K16319" s="202">
        <v>1.5</v>
      </c>
      <c r="L16319" s="284" t="s">
        <v>12488</v>
      </c>
      <c r="M16319" s="223"/>
      <c r="N16319" s="203">
        <v>3.7625000000000002</v>
      </c>
      <c r="O16319" s="222" t="s">
        <v>943</v>
      </c>
    </row>
    <row r="16320" spans="1:15" ht="29.25" customHeight="1">
      <c r="A16320" s="221" t="s">
        <v>2860</v>
      </c>
      <c r="B16320" s="221" t="s">
        <v>3684</v>
      </c>
      <c r="C16320" s="222" t="s">
        <v>3685</v>
      </c>
      <c r="D16320" s="222" t="s">
        <v>162</v>
      </c>
      <c r="E16320" s="199" t="s">
        <v>178</v>
      </c>
      <c r="F16320" s="200"/>
      <c r="G16320" s="200"/>
      <c r="H16320" s="200"/>
      <c r="I16320" s="200">
        <v>45950</v>
      </c>
      <c r="J16320" s="143">
        <f t="shared" si="254"/>
        <v>45950</v>
      </c>
      <c r="K16320" s="202">
        <v>2</v>
      </c>
      <c r="L16320" s="284" t="s">
        <v>12491</v>
      </c>
      <c r="M16320" s="223"/>
      <c r="N16320" s="203"/>
      <c r="O16320" s="222" t="s">
        <v>326</v>
      </c>
    </row>
    <row r="16321" spans="1:15" ht="29.25" customHeight="1">
      <c r="A16321" s="221" t="s">
        <v>2860</v>
      </c>
      <c r="B16321" s="221" t="s">
        <v>3684</v>
      </c>
      <c r="C16321" s="222" t="s">
        <v>3685</v>
      </c>
      <c r="D16321" s="222" t="s">
        <v>162</v>
      </c>
      <c r="E16321" s="199" t="s">
        <v>178</v>
      </c>
      <c r="F16321" s="200"/>
      <c r="G16321" s="200"/>
      <c r="H16321" s="200"/>
      <c r="I16321" s="200">
        <v>45950</v>
      </c>
      <c r="J16321" s="143">
        <f t="shared" si="254"/>
        <v>45950</v>
      </c>
      <c r="K16321" s="202">
        <v>1</v>
      </c>
      <c r="L16321" s="285" t="s">
        <v>12492</v>
      </c>
      <c r="M16321" s="223"/>
      <c r="N16321" s="203"/>
      <c r="O16321" s="222" t="s">
        <v>326</v>
      </c>
    </row>
    <row r="16322" spans="1:15" ht="29.25" customHeight="1">
      <c r="A16322" s="221" t="s">
        <v>2860</v>
      </c>
      <c r="B16322" s="221" t="s">
        <v>3684</v>
      </c>
      <c r="C16322" s="222" t="s">
        <v>3685</v>
      </c>
      <c r="D16322" s="222" t="s">
        <v>162</v>
      </c>
      <c r="E16322" s="199" t="s">
        <v>163</v>
      </c>
      <c r="F16322" s="200" t="s">
        <v>937</v>
      </c>
      <c r="G16322" s="200" t="s">
        <v>938</v>
      </c>
      <c r="H16322" s="200" t="s">
        <v>4800</v>
      </c>
      <c r="I16322" s="200">
        <v>45950</v>
      </c>
      <c r="J16322" s="143">
        <f t="shared" si="254"/>
        <v>45950</v>
      </c>
      <c r="K16322" s="202">
        <v>2.5</v>
      </c>
      <c r="L16322" s="285" t="s">
        <v>12494</v>
      </c>
      <c r="M16322" s="223"/>
      <c r="N16322" s="203">
        <v>0</v>
      </c>
      <c r="O16322" s="222" t="s">
        <v>326</v>
      </c>
    </row>
    <row r="16323" spans="1:15" ht="29.25" customHeight="1">
      <c r="A16323" s="221" t="s">
        <v>2860</v>
      </c>
      <c r="B16323" s="221" t="s">
        <v>3684</v>
      </c>
      <c r="C16323" s="222" t="s">
        <v>3685</v>
      </c>
      <c r="D16323" s="222" t="s">
        <v>162</v>
      </c>
      <c r="E16323" s="199" t="s">
        <v>163</v>
      </c>
      <c r="F16323" s="200" t="s">
        <v>8347</v>
      </c>
      <c r="G16323" s="200" t="s">
        <v>8348</v>
      </c>
      <c r="H16323" s="200" t="s">
        <v>9287</v>
      </c>
      <c r="I16323" s="200">
        <v>45950</v>
      </c>
      <c r="J16323" s="143">
        <f t="shared" ref="J16323:J16386" si="255">I16323</f>
        <v>45950</v>
      </c>
      <c r="K16323" s="202">
        <v>3</v>
      </c>
      <c r="L16323" s="284" t="s">
        <v>12493</v>
      </c>
      <c r="M16323" s="223"/>
      <c r="N16323" s="203">
        <v>3.7642857142857098</v>
      </c>
      <c r="O16323" s="222" t="s">
        <v>971</v>
      </c>
    </row>
    <row r="16324" spans="1:15" ht="29.25" customHeight="1">
      <c r="A16324" s="221" t="s">
        <v>2860</v>
      </c>
      <c r="B16324" s="221" t="s">
        <v>3684</v>
      </c>
      <c r="C16324" s="222" t="s">
        <v>3685</v>
      </c>
      <c r="D16324" s="222" t="s">
        <v>162</v>
      </c>
      <c r="E16324" s="199" t="s">
        <v>165</v>
      </c>
      <c r="F16324" s="200"/>
      <c r="G16324" s="200"/>
      <c r="H16324" s="200"/>
      <c r="I16324" s="200">
        <v>45951</v>
      </c>
      <c r="J16324" s="143">
        <f t="shared" si="255"/>
        <v>45951</v>
      </c>
      <c r="K16324" s="202">
        <v>8</v>
      </c>
      <c r="L16324" s="285" t="s">
        <v>12495</v>
      </c>
      <c r="M16324" s="223"/>
      <c r="N16324" s="203"/>
      <c r="O16324" s="222" t="s">
        <v>326</v>
      </c>
    </row>
    <row r="16325" spans="1:15" ht="29.25" customHeight="1">
      <c r="A16325" s="221" t="s">
        <v>2860</v>
      </c>
      <c r="B16325" s="221" t="s">
        <v>3684</v>
      </c>
      <c r="C16325" s="222" t="s">
        <v>3685</v>
      </c>
      <c r="D16325" s="222" t="s">
        <v>162</v>
      </c>
      <c r="E16325" s="199" t="s">
        <v>176</v>
      </c>
      <c r="F16325" s="200"/>
      <c r="G16325" s="200"/>
      <c r="H16325" s="200"/>
      <c r="I16325" s="200">
        <v>45952</v>
      </c>
      <c r="J16325" s="143">
        <f t="shared" si="255"/>
        <v>45952</v>
      </c>
      <c r="K16325" s="202">
        <v>2</v>
      </c>
      <c r="L16325" s="285" t="s">
        <v>12497</v>
      </c>
      <c r="M16325" s="223" t="s">
        <v>12498</v>
      </c>
      <c r="N16325" s="203"/>
      <c r="O16325" s="222" t="s">
        <v>326</v>
      </c>
    </row>
    <row r="16326" spans="1:15" ht="29.25" customHeight="1">
      <c r="A16326" s="221" t="s">
        <v>2860</v>
      </c>
      <c r="B16326" s="221" t="s">
        <v>3684</v>
      </c>
      <c r="C16326" s="222" t="s">
        <v>3685</v>
      </c>
      <c r="D16326" s="222" t="s">
        <v>162</v>
      </c>
      <c r="E16326" s="199" t="s">
        <v>163</v>
      </c>
      <c r="F16326" s="200" t="s">
        <v>8347</v>
      </c>
      <c r="G16326" s="200" t="s">
        <v>8348</v>
      </c>
      <c r="H16326" s="200" t="s">
        <v>9287</v>
      </c>
      <c r="I16326" s="200">
        <v>45952</v>
      </c>
      <c r="J16326" s="143">
        <f t="shared" si="255"/>
        <v>45952</v>
      </c>
      <c r="K16326" s="202">
        <v>4</v>
      </c>
      <c r="L16326" s="284" t="s">
        <v>12493</v>
      </c>
      <c r="M16326" s="223"/>
      <c r="N16326" s="203">
        <v>3.7642857142857098</v>
      </c>
      <c r="O16326" s="222" t="s">
        <v>971</v>
      </c>
    </row>
    <row r="16327" spans="1:15" ht="29.25" customHeight="1">
      <c r="A16327" s="221" t="s">
        <v>2860</v>
      </c>
      <c r="B16327" s="221" t="s">
        <v>3684</v>
      </c>
      <c r="C16327" s="222" t="s">
        <v>3685</v>
      </c>
      <c r="D16327" s="222" t="s">
        <v>162</v>
      </c>
      <c r="E16327" s="199" t="s">
        <v>163</v>
      </c>
      <c r="F16327" s="200" t="s">
        <v>6005</v>
      </c>
      <c r="G16327" s="200" t="s">
        <v>6006</v>
      </c>
      <c r="H16327" s="200" t="s">
        <v>6028</v>
      </c>
      <c r="I16327" s="200">
        <v>45952</v>
      </c>
      <c r="J16327" s="143">
        <f t="shared" si="255"/>
        <v>45952</v>
      </c>
      <c r="K16327" s="202">
        <v>1</v>
      </c>
      <c r="L16327" s="285" t="s">
        <v>12496</v>
      </c>
      <c r="M16327" s="223"/>
      <c r="N16327" s="203">
        <v>3.7625000000000002</v>
      </c>
      <c r="O16327" s="222" t="s">
        <v>943</v>
      </c>
    </row>
    <row r="16328" spans="1:15" ht="29.25" customHeight="1">
      <c r="A16328" s="221" t="s">
        <v>2860</v>
      </c>
      <c r="B16328" s="221" t="s">
        <v>3684</v>
      </c>
      <c r="C16328" s="222" t="s">
        <v>3685</v>
      </c>
      <c r="D16328" s="222" t="s">
        <v>162</v>
      </c>
      <c r="E16328" s="199" t="s">
        <v>163</v>
      </c>
      <c r="F16328" s="200" t="s">
        <v>5060</v>
      </c>
      <c r="G16328" s="200" t="s">
        <v>5061</v>
      </c>
      <c r="H16328" s="200" t="s">
        <v>12082</v>
      </c>
      <c r="I16328" s="200">
        <v>45952</v>
      </c>
      <c r="J16328" s="143">
        <f t="shared" si="255"/>
        <v>45952</v>
      </c>
      <c r="K16328" s="202">
        <v>1.5</v>
      </c>
      <c r="L16328" s="285" t="s">
        <v>12499</v>
      </c>
      <c r="M16328" s="223"/>
      <c r="N16328" s="203">
        <v>3.6249999999999998E-2</v>
      </c>
      <c r="O16328" s="222" t="s">
        <v>12269</v>
      </c>
    </row>
    <row r="16329" spans="1:15" ht="29.25" customHeight="1">
      <c r="A16329" s="221" t="s">
        <v>2860</v>
      </c>
      <c r="B16329" s="221" t="s">
        <v>3684</v>
      </c>
      <c r="C16329" s="222" t="s">
        <v>3685</v>
      </c>
      <c r="D16329" s="222" t="s">
        <v>162</v>
      </c>
      <c r="E16329" s="199" t="s">
        <v>178</v>
      </c>
      <c r="F16329" s="200"/>
      <c r="G16329" s="200"/>
      <c r="H16329" s="200"/>
      <c r="I16329" s="200">
        <v>45953</v>
      </c>
      <c r="J16329" s="143">
        <f t="shared" si="255"/>
        <v>45953</v>
      </c>
      <c r="K16329" s="202">
        <v>1</v>
      </c>
      <c r="L16329" s="285" t="s">
        <v>11781</v>
      </c>
      <c r="M16329" s="223"/>
      <c r="N16329" s="203"/>
      <c r="O16329" s="222" t="s">
        <v>326</v>
      </c>
    </row>
    <row r="16330" spans="1:15" ht="29.25" customHeight="1">
      <c r="A16330" s="221" t="s">
        <v>2860</v>
      </c>
      <c r="B16330" s="221" t="s">
        <v>3684</v>
      </c>
      <c r="C16330" s="222" t="s">
        <v>3685</v>
      </c>
      <c r="D16330" s="222" t="s">
        <v>162</v>
      </c>
      <c r="E16330" s="199" t="s">
        <v>171</v>
      </c>
      <c r="F16330" s="200"/>
      <c r="G16330" s="200"/>
      <c r="H16330" s="200"/>
      <c r="I16330" s="200">
        <v>45953</v>
      </c>
      <c r="J16330" s="143">
        <f t="shared" si="255"/>
        <v>45953</v>
      </c>
      <c r="K16330" s="202">
        <v>3.5</v>
      </c>
      <c r="L16330" s="285" t="s">
        <v>12651</v>
      </c>
      <c r="M16330" s="223"/>
      <c r="N16330" s="203"/>
      <c r="O16330" s="222" t="s">
        <v>326</v>
      </c>
    </row>
    <row r="16331" spans="1:15" ht="29.25" customHeight="1">
      <c r="A16331" s="221" t="s">
        <v>2860</v>
      </c>
      <c r="B16331" s="221" t="s">
        <v>3684</v>
      </c>
      <c r="C16331" s="222" t="s">
        <v>3685</v>
      </c>
      <c r="D16331" s="222" t="s">
        <v>162</v>
      </c>
      <c r="E16331" s="199" t="s">
        <v>163</v>
      </c>
      <c r="F16331" s="200" t="s">
        <v>937</v>
      </c>
      <c r="G16331" s="200" t="s">
        <v>938</v>
      </c>
      <c r="H16331" s="200" t="s">
        <v>4800</v>
      </c>
      <c r="I16331" s="200">
        <v>45953</v>
      </c>
      <c r="J16331" s="143">
        <f t="shared" si="255"/>
        <v>45953</v>
      </c>
      <c r="K16331" s="202">
        <v>1.5</v>
      </c>
      <c r="L16331" s="285" t="s">
        <v>12652</v>
      </c>
      <c r="M16331" s="223"/>
      <c r="N16331" s="203">
        <v>0</v>
      </c>
      <c r="O16331" s="222" t="s">
        <v>326</v>
      </c>
    </row>
    <row r="16332" spans="1:15" ht="29.25" customHeight="1">
      <c r="A16332" s="221" t="s">
        <v>2860</v>
      </c>
      <c r="B16332" s="221" t="s">
        <v>3684</v>
      </c>
      <c r="C16332" s="222" t="s">
        <v>3685</v>
      </c>
      <c r="D16332" s="222" t="s">
        <v>162</v>
      </c>
      <c r="E16332" s="199" t="s">
        <v>163</v>
      </c>
      <c r="F16332" s="200" t="s">
        <v>8347</v>
      </c>
      <c r="G16332" s="200" t="s">
        <v>8348</v>
      </c>
      <c r="H16332" s="200" t="s">
        <v>9287</v>
      </c>
      <c r="I16332" s="200">
        <v>45953</v>
      </c>
      <c r="J16332" s="143">
        <f t="shared" si="255"/>
        <v>45953</v>
      </c>
      <c r="K16332" s="202">
        <v>2.5</v>
      </c>
      <c r="L16332" s="285" t="s">
        <v>12653</v>
      </c>
      <c r="M16332" s="223"/>
      <c r="N16332" s="203">
        <v>3.7642857142857098</v>
      </c>
      <c r="O16332" s="222" t="s">
        <v>971</v>
      </c>
    </row>
    <row r="16333" spans="1:15" ht="29.25" customHeight="1">
      <c r="A16333" s="221" t="s">
        <v>2860</v>
      </c>
      <c r="B16333" s="221" t="s">
        <v>3684</v>
      </c>
      <c r="C16333" s="222" t="s">
        <v>3685</v>
      </c>
      <c r="D16333" s="222" t="s">
        <v>162</v>
      </c>
      <c r="E16333" s="199" t="s">
        <v>178</v>
      </c>
      <c r="F16333" s="200"/>
      <c r="G16333" s="200"/>
      <c r="H16333" s="200"/>
      <c r="I16333" s="200">
        <v>45957</v>
      </c>
      <c r="J16333" s="143">
        <f t="shared" si="255"/>
        <v>45957</v>
      </c>
      <c r="K16333" s="202">
        <v>1.5</v>
      </c>
      <c r="L16333" s="285" t="s">
        <v>12492</v>
      </c>
      <c r="M16333" s="223"/>
      <c r="N16333" s="203"/>
      <c r="O16333" s="222" t="s">
        <v>326</v>
      </c>
    </row>
    <row r="16334" spans="1:15" ht="29.25" customHeight="1">
      <c r="A16334" s="221" t="s">
        <v>2860</v>
      </c>
      <c r="B16334" s="221" t="s">
        <v>3684</v>
      </c>
      <c r="C16334" s="222" t="s">
        <v>3685</v>
      </c>
      <c r="D16334" s="222" t="s">
        <v>162</v>
      </c>
      <c r="E16334" s="199" t="s">
        <v>163</v>
      </c>
      <c r="F16334" s="200" t="s">
        <v>937</v>
      </c>
      <c r="G16334" s="200" t="s">
        <v>938</v>
      </c>
      <c r="H16334" s="200" t="s">
        <v>49</v>
      </c>
      <c r="I16334" s="200">
        <v>45957</v>
      </c>
      <c r="J16334" s="143">
        <f t="shared" si="255"/>
        <v>45957</v>
      </c>
      <c r="K16334" s="202">
        <v>3.5</v>
      </c>
      <c r="L16334" s="284" t="s">
        <v>12654</v>
      </c>
      <c r="M16334" s="223"/>
      <c r="N16334" s="203">
        <v>6.40625</v>
      </c>
      <c r="O16334" s="222" t="s">
        <v>942</v>
      </c>
    </row>
    <row r="16335" spans="1:15" ht="29.25" customHeight="1">
      <c r="A16335" s="221" t="s">
        <v>2860</v>
      </c>
      <c r="B16335" s="221" t="s">
        <v>3684</v>
      </c>
      <c r="C16335" s="222" t="s">
        <v>3685</v>
      </c>
      <c r="D16335" s="222" t="s">
        <v>162</v>
      </c>
      <c r="E16335" s="199" t="s">
        <v>163</v>
      </c>
      <c r="F16335" s="200" t="s">
        <v>8347</v>
      </c>
      <c r="G16335" s="200" t="s">
        <v>8348</v>
      </c>
      <c r="H16335" s="200" t="s">
        <v>9287</v>
      </c>
      <c r="I16335" s="200">
        <v>45957</v>
      </c>
      <c r="J16335" s="143">
        <f t="shared" si="255"/>
        <v>45957</v>
      </c>
      <c r="K16335" s="202">
        <v>3</v>
      </c>
      <c r="L16335" s="285" t="s">
        <v>12655</v>
      </c>
      <c r="M16335" s="223"/>
      <c r="N16335" s="203">
        <v>3.7642857142857098</v>
      </c>
      <c r="O16335" s="222" t="s">
        <v>971</v>
      </c>
    </row>
    <row r="16336" spans="1:15" ht="29.25" customHeight="1">
      <c r="A16336" s="221" t="s">
        <v>2860</v>
      </c>
      <c r="B16336" s="221" t="s">
        <v>3684</v>
      </c>
      <c r="C16336" s="222" t="s">
        <v>3685</v>
      </c>
      <c r="D16336" s="222" t="s">
        <v>162</v>
      </c>
      <c r="E16336" s="199" t="s">
        <v>163</v>
      </c>
      <c r="F16336" s="200" t="s">
        <v>5060</v>
      </c>
      <c r="G16336" s="200" t="s">
        <v>5061</v>
      </c>
      <c r="H16336" s="200" t="s">
        <v>12082</v>
      </c>
      <c r="I16336" s="200">
        <v>45957</v>
      </c>
      <c r="J16336" s="143">
        <f t="shared" si="255"/>
        <v>45957</v>
      </c>
      <c r="K16336" s="202">
        <v>1</v>
      </c>
      <c r="L16336" s="285" t="s">
        <v>12656</v>
      </c>
      <c r="M16336" s="223"/>
      <c r="N16336" s="203">
        <v>3.6249999999999998E-2</v>
      </c>
      <c r="O16336" s="222" t="s">
        <v>12269</v>
      </c>
    </row>
    <row r="16337" spans="1:15" ht="29.25" customHeight="1">
      <c r="A16337" s="221" t="s">
        <v>2860</v>
      </c>
      <c r="B16337" s="221" t="s">
        <v>3684</v>
      </c>
      <c r="C16337" s="222" t="s">
        <v>3685</v>
      </c>
      <c r="D16337" s="222" t="s">
        <v>162</v>
      </c>
      <c r="E16337" s="199" t="s">
        <v>163</v>
      </c>
      <c r="F16337" s="200" t="s">
        <v>937</v>
      </c>
      <c r="G16337" s="200" t="s">
        <v>938</v>
      </c>
      <c r="H16337" s="200" t="s">
        <v>49</v>
      </c>
      <c r="I16337" s="200">
        <v>45958</v>
      </c>
      <c r="J16337" s="143">
        <f t="shared" si="255"/>
        <v>45958</v>
      </c>
      <c r="K16337" s="202">
        <v>2</v>
      </c>
      <c r="L16337" s="284" t="s">
        <v>12657</v>
      </c>
      <c r="M16337" s="223"/>
      <c r="N16337" s="203">
        <v>6.40625</v>
      </c>
      <c r="O16337" s="222" t="s">
        <v>942</v>
      </c>
    </row>
    <row r="16338" spans="1:15" ht="29.25" customHeight="1">
      <c r="A16338" s="221" t="s">
        <v>2860</v>
      </c>
      <c r="B16338" s="221" t="s">
        <v>3684</v>
      </c>
      <c r="C16338" s="222" t="s">
        <v>3685</v>
      </c>
      <c r="D16338" s="222" t="s">
        <v>162</v>
      </c>
      <c r="E16338" s="199" t="s">
        <v>163</v>
      </c>
      <c r="F16338" s="200" t="s">
        <v>8347</v>
      </c>
      <c r="G16338" s="200" t="s">
        <v>8348</v>
      </c>
      <c r="H16338" s="200" t="s">
        <v>9287</v>
      </c>
      <c r="I16338" s="200">
        <v>45958</v>
      </c>
      <c r="J16338" s="143">
        <f t="shared" si="255"/>
        <v>45958</v>
      </c>
      <c r="K16338" s="202">
        <v>4</v>
      </c>
      <c r="L16338" s="285" t="s">
        <v>12659</v>
      </c>
      <c r="M16338" s="223"/>
      <c r="N16338" s="203">
        <v>3.7642857142857098</v>
      </c>
      <c r="O16338" s="222" t="s">
        <v>971</v>
      </c>
    </row>
    <row r="16339" spans="1:15" ht="29.25" customHeight="1">
      <c r="A16339" s="221" t="s">
        <v>2860</v>
      </c>
      <c r="B16339" s="221" t="s">
        <v>3684</v>
      </c>
      <c r="C16339" s="222" t="s">
        <v>3685</v>
      </c>
      <c r="D16339" s="222" t="s">
        <v>162</v>
      </c>
      <c r="E16339" s="199" t="s">
        <v>163</v>
      </c>
      <c r="F16339" s="200" t="s">
        <v>5060</v>
      </c>
      <c r="G16339" s="200" t="s">
        <v>5061</v>
      </c>
      <c r="H16339" s="200" t="s">
        <v>12082</v>
      </c>
      <c r="I16339" s="200">
        <v>45958</v>
      </c>
      <c r="J16339" s="143">
        <f t="shared" si="255"/>
        <v>45958</v>
      </c>
      <c r="K16339" s="202">
        <v>2</v>
      </c>
      <c r="L16339" s="285" t="s">
        <v>12658</v>
      </c>
      <c r="M16339" s="223"/>
      <c r="N16339" s="203">
        <v>3.6249999999999998E-2</v>
      </c>
      <c r="O16339" s="222" t="s">
        <v>12269</v>
      </c>
    </row>
    <row r="16340" spans="1:15" ht="29.25" customHeight="1">
      <c r="A16340" s="221" t="s">
        <v>2860</v>
      </c>
      <c r="B16340" s="221" t="s">
        <v>3684</v>
      </c>
      <c r="C16340" s="222" t="s">
        <v>3685</v>
      </c>
      <c r="D16340" s="222" t="s">
        <v>162</v>
      </c>
      <c r="E16340" s="199" t="s">
        <v>163</v>
      </c>
      <c r="F16340" s="200" t="s">
        <v>937</v>
      </c>
      <c r="G16340" s="200" t="s">
        <v>938</v>
      </c>
      <c r="H16340" s="200" t="s">
        <v>49</v>
      </c>
      <c r="I16340" s="200">
        <v>45959</v>
      </c>
      <c r="J16340" s="143">
        <f t="shared" si="255"/>
        <v>45959</v>
      </c>
      <c r="K16340" s="202">
        <v>3.5</v>
      </c>
      <c r="L16340" s="284" t="s">
        <v>12661</v>
      </c>
      <c r="M16340" s="223"/>
      <c r="N16340" s="203">
        <v>6.40625</v>
      </c>
      <c r="O16340" s="222" t="s">
        <v>942</v>
      </c>
    </row>
    <row r="16341" spans="1:15" ht="29.25" customHeight="1">
      <c r="A16341" s="221" t="s">
        <v>2860</v>
      </c>
      <c r="B16341" s="221" t="s">
        <v>3684</v>
      </c>
      <c r="C16341" s="222" t="s">
        <v>3685</v>
      </c>
      <c r="D16341" s="222" t="s">
        <v>162</v>
      </c>
      <c r="E16341" s="199" t="s">
        <v>163</v>
      </c>
      <c r="F16341" s="200" t="s">
        <v>8347</v>
      </c>
      <c r="G16341" s="200" t="s">
        <v>8348</v>
      </c>
      <c r="H16341" s="200" t="s">
        <v>9287</v>
      </c>
      <c r="I16341" s="200">
        <v>45959</v>
      </c>
      <c r="J16341" s="143">
        <f t="shared" si="255"/>
        <v>45959</v>
      </c>
      <c r="K16341" s="202">
        <v>2</v>
      </c>
      <c r="L16341" s="285" t="s">
        <v>12662</v>
      </c>
      <c r="M16341" s="223"/>
      <c r="N16341" s="203">
        <v>3.7642857142857098</v>
      </c>
      <c r="O16341" s="222" t="s">
        <v>971</v>
      </c>
    </row>
    <row r="16342" spans="1:15" ht="29.25" customHeight="1">
      <c r="A16342" s="221" t="s">
        <v>2860</v>
      </c>
      <c r="B16342" s="221" t="s">
        <v>3684</v>
      </c>
      <c r="C16342" s="222" t="s">
        <v>3685</v>
      </c>
      <c r="D16342" s="222" t="s">
        <v>162</v>
      </c>
      <c r="E16342" s="199" t="s">
        <v>163</v>
      </c>
      <c r="F16342" s="200" t="s">
        <v>6005</v>
      </c>
      <c r="G16342" s="200" t="s">
        <v>6006</v>
      </c>
      <c r="H16342" s="200" t="s">
        <v>6028</v>
      </c>
      <c r="I16342" s="200">
        <v>45959</v>
      </c>
      <c r="J16342" s="143">
        <f t="shared" si="255"/>
        <v>45959</v>
      </c>
      <c r="K16342" s="202">
        <v>2.5</v>
      </c>
      <c r="L16342" s="285" t="s">
        <v>12660</v>
      </c>
      <c r="M16342" s="223"/>
      <c r="N16342" s="203">
        <v>3.7625000000000002</v>
      </c>
      <c r="O16342" s="222" t="s">
        <v>943</v>
      </c>
    </row>
    <row r="16343" spans="1:15" ht="29.25" customHeight="1">
      <c r="A16343" s="221" t="s">
        <v>2860</v>
      </c>
      <c r="B16343" s="221" t="s">
        <v>3684</v>
      </c>
      <c r="C16343" s="222" t="s">
        <v>3685</v>
      </c>
      <c r="D16343" s="222" t="s">
        <v>162</v>
      </c>
      <c r="E16343" s="199" t="s">
        <v>178</v>
      </c>
      <c r="F16343" s="200"/>
      <c r="G16343" s="200"/>
      <c r="H16343" s="200"/>
      <c r="I16343" s="200">
        <v>45960</v>
      </c>
      <c r="J16343" s="143">
        <f t="shared" si="255"/>
        <v>45960</v>
      </c>
      <c r="K16343" s="202">
        <v>1.5</v>
      </c>
      <c r="L16343" s="285" t="s">
        <v>11781</v>
      </c>
      <c r="M16343" s="223"/>
      <c r="N16343" s="203"/>
      <c r="O16343" s="222" t="s">
        <v>326</v>
      </c>
    </row>
    <row r="16344" spans="1:15" ht="29.25" customHeight="1">
      <c r="A16344" s="221" t="s">
        <v>2860</v>
      </c>
      <c r="B16344" s="221" t="s">
        <v>3684</v>
      </c>
      <c r="C16344" s="222" t="s">
        <v>3685</v>
      </c>
      <c r="D16344" s="222" t="s">
        <v>162</v>
      </c>
      <c r="E16344" s="199" t="s">
        <v>171</v>
      </c>
      <c r="F16344" s="200"/>
      <c r="G16344" s="200"/>
      <c r="H16344" s="200"/>
      <c r="I16344" s="200">
        <v>45960</v>
      </c>
      <c r="J16344" s="143">
        <f t="shared" si="255"/>
        <v>45960</v>
      </c>
      <c r="K16344" s="202">
        <v>1.5</v>
      </c>
      <c r="L16344" s="285" t="s">
        <v>12831</v>
      </c>
      <c r="M16344" s="223"/>
      <c r="N16344" s="203"/>
      <c r="O16344" s="222" t="s">
        <v>326</v>
      </c>
    </row>
    <row r="16345" spans="1:15" ht="29.25" customHeight="1">
      <c r="A16345" s="221" t="s">
        <v>2860</v>
      </c>
      <c r="B16345" s="221" t="s">
        <v>3684</v>
      </c>
      <c r="C16345" s="222" t="s">
        <v>3685</v>
      </c>
      <c r="D16345" s="222" t="s">
        <v>162</v>
      </c>
      <c r="E16345" s="199" t="s">
        <v>163</v>
      </c>
      <c r="F16345" s="200" t="s">
        <v>5212</v>
      </c>
      <c r="G16345" s="200" t="s">
        <v>5213</v>
      </c>
      <c r="H16345" s="200" t="s">
        <v>265</v>
      </c>
      <c r="I16345" s="200">
        <v>45960</v>
      </c>
      <c r="J16345" s="143">
        <f t="shared" si="255"/>
        <v>45960</v>
      </c>
      <c r="K16345" s="202">
        <v>3</v>
      </c>
      <c r="L16345" s="284" t="s">
        <v>12830</v>
      </c>
      <c r="M16345" s="223"/>
      <c r="N16345" s="203">
        <v>1.4</v>
      </c>
      <c r="O16345" s="222" t="s">
        <v>940</v>
      </c>
    </row>
    <row r="16346" spans="1:15" ht="29.25" customHeight="1">
      <c r="A16346" s="221" t="s">
        <v>2860</v>
      </c>
      <c r="B16346" s="221" t="s">
        <v>3684</v>
      </c>
      <c r="C16346" s="222" t="s">
        <v>3685</v>
      </c>
      <c r="D16346" s="222" t="s">
        <v>162</v>
      </c>
      <c r="E16346" s="199" t="s">
        <v>163</v>
      </c>
      <c r="F16346" s="200" t="s">
        <v>5060</v>
      </c>
      <c r="G16346" s="200" t="s">
        <v>5061</v>
      </c>
      <c r="H16346" s="200" t="s">
        <v>12082</v>
      </c>
      <c r="I16346" s="200">
        <v>45960</v>
      </c>
      <c r="J16346" s="143">
        <f t="shared" si="255"/>
        <v>45960</v>
      </c>
      <c r="K16346" s="202">
        <v>2</v>
      </c>
      <c r="L16346" s="284" t="s">
        <v>12832</v>
      </c>
      <c r="M16346" s="223"/>
      <c r="N16346" s="203">
        <v>3.6249999999999998E-2</v>
      </c>
      <c r="O16346" s="222" t="s">
        <v>12269</v>
      </c>
    </row>
    <row r="16347" spans="1:15" ht="29.25" customHeight="1">
      <c r="A16347" s="221" t="s">
        <v>2860</v>
      </c>
      <c r="B16347" s="221" t="s">
        <v>3684</v>
      </c>
      <c r="C16347" s="222" t="s">
        <v>3685</v>
      </c>
      <c r="D16347" s="222" t="s">
        <v>162</v>
      </c>
      <c r="E16347" s="199" t="s">
        <v>163</v>
      </c>
      <c r="F16347" s="200" t="s">
        <v>937</v>
      </c>
      <c r="G16347" s="200" t="s">
        <v>938</v>
      </c>
      <c r="H16347" s="200" t="s">
        <v>4773</v>
      </c>
      <c r="I16347" s="200">
        <v>45961</v>
      </c>
      <c r="J16347" s="143">
        <f t="shared" si="255"/>
        <v>45961</v>
      </c>
      <c r="K16347" s="202">
        <v>5.5</v>
      </c>
      <c r="L16347" s="284" t="s">
        <v>12834</v>
      </c>
      <c r="M16347" s="223"/>
      <c r="N16347" s="203">
        <v>0</v>
      </c>
      <c r="O16347" s="222" t="s">
        <v>326</v>
      </c>
    </row>
    <row r="16348" spans="1:15" ht="29.25" customHeight="1">
      <c r="A16348" s="221" t="s">
        <v>2860</v>
      </c>
      <c r="B16348" s="221" t="s">
        <v>3684</v>
      </c>
      <c r="C16348" s="222" t="s">
        <v>3685</v>
      </c>
      <c r="D16348" s="222" t="s">
        <v>162</v>
      </c>
      <c r="E16348" s="199" t="s">
        <v>163</v>
      </c>
      <c r="F16348" s="200" t="s">
        <v>8347</v>
      </c>
      <c r="G16348" s="200" t="s">
        <v>8348</v>
      </c>
      <c r="H16348" s="200" t="s">
        <v>9287</v>
      </c>
      <c r="I16348" s="200">
        <v>45961</v>
      </c>
      <c r="J16348" s="143">
        <f t="shared" si="255"/>
        <v>45961</v>
      </c>
      <c r="K16348" s="202">
        <v>0.5</v>
      </c>
      <c r="L16348" s="285" t="s">
        <v>12835</v>
      </c>
      <c r="M16348" s="223"/>
      <c r="N16348" s="203">
        <v>3.7642857142857098</v>
      </c>
      <c r="O16348" s="222" t="s">
        <v>971</v>
      </c>
    </row>
    <row r="16349" spans="1:15" ht="29.25" customHeight="1">
      <c r="A16349" s="221" t="s">
        <v>2860</v>
      </c>
      <c r="B16349" s="221" t="s">
        <v>3684</v>
      </c>
      <c r="C16349" s="222" t="s">
        <v>3685</v>
      </c>
      <c r="D16349" s="222" t="s">
        <v>162</v>
      </c>
      <c r="E16349" s="199" t="s">
        <v>163</v>
      </c>
      <c r="F16349" s="200" t="s">
        <v>6005</v>
      </c>
      <c r="G16349" s="200" t="s">
        <v>6006</v>
      </c>
      <c r="H16349" s="200" t="s">
        <v>6028</v>
      </c>
      <c r="I16349" s="200">
        <v>45961</v>
      </c>
      <c r="J16349" s="143">
        <f t="shared" si="255"/>
        <v>45961</v>
      </c>
      <c r="K16349" s="202">
        <v>2</v>
      </c>
      <c r="L16349" s="285" t="s">
        <v>12833</v>
      </c>
      <c r="M16349" s="223"/>
      <c r="N16349" s="203">
        <v>3.7625000000000002</v>
      </c>
      <c r="O16349" s="222" t="s">
        <v>943</v>
      </c>
    </row>
    <row r="16350" spans="1:15" ht="29.25" customHeight="1">
      <c r="A16350" s="221" t="s">
        <v>2860</v>
      </c>
      <c r="B16350" s="221" t="s">
        <v>3684</v>
      </c>
      <c r="C16350" s="222" t="s">
        <v>3685</v>
      </c>
      <c r="D16350" s="222" t="s">
        <v>162</v>
      </c>
      <c r="E16350" s="199" t="s">
        <v>163</v>
      </c>
      <c r="F16350" s="200" t="s">
        <v>5212</v>
      </c>
      <c r="G16350" s="200" t="s">
        <v>5213</v>
      </c>
      <c r="H16350" s="200" t="s">
        <v>265</v>
      </c>
      <c r="I16350" s="200">
        <v>45964</v>
      </c>
      <c r="J16350" s="143">
        <f t="shared" si="255"/>
        <v>45964</v>
      </c>
      <c r="K16350" s="202">
        <v>2</v>
      </c>
      <c r="L16350" s="285" t="s">
        <v>12836</v>
      </c>
      <c r="M16350" s="223"/>
      <c r="N16350" s="203">
        <v>1.4</v>
      </c>
      <c r="O16350" s="222" t="s">
        <v>940</v>
      </c>
    </row>
    <row r="16351" spans="1:15" ht="29.25" customHeight="1">
      <c r="A16351" s="221" t="s">
        <v>2860</v>
      </c>
      <c r="B16351" s="221" t="s">
        <v>3684</v>
      </c>
      <c r="C16351" s="222" t="s">
        <v>3685</v>
      </c>
      <c r="D16351" s="222" t="s">
        <v>162</v>
      </c>
      <c r="E16351" s="199" t="s">
        <v>163</v>
      </c>
      <c r="F16351" s="200" t="s">
        <v>6005</v>
      </c>
      <c r="G16351" s="200" t="s">
        <v>6006</v>
      </c>
      <c r="H16351" s="200" t="s">
        <v>6028</v>
      </c>
      <c r="I16351" s="200">
        <v>45964</v>
      </c>
      <c r="J16351" s="143">
        <f t="shared" si="255"/>
        <v>45964</v>
      </c>
      <c r="K16351" s="202">
        <v>3.5</v>
      </c>
      <c r="L16351" s="284" t="s">
        <v>12838</v>
      </c>
      <c r="M16351" s="223"/>
      <c r="N16351" s="203">
        <v>3.7625000000000002</v>
      </c>
      <c r="O16351" s="222" t="s">
        <v>943</v>
      </c>
    </row>
    <row r="16352" spans="1:15" ht="29.25" customHeight="1">
      <c r="A16352" s="221" t="s">
        <v>2860</v>
      </c>
      <c r="B16352" s="221" t="s">
        <v>3684</v>
      </c>
      <c r="C16352" s="222" t="s">
        <v>3685</v>
      </c>
      <c r="D16352" s="222" t="s">
        <v>162</v>
      </c>
      <c r="E16352" s="199" t="s">
        <v>163</v>
      </c>
      <c r="F16352" s="200" t="s">
        <v>5060</v>
      </c>
      <c r="G16352" s="200" t="s">
        <v>5061</v>
      </c>
      <c r="H16352" s="200" t="s">
        <v>12082</v>
      </c>
      <c r="I16352" s="200">
        <v>45964</v>
      </c>
      <c r="J16352" s="143">
        <f t="shared" si="255"/>
        <v>45964</v>
      </c>
      <c r="K16352" s="202">
        <v>2.5</v>
      </c>
      <c r="L16352" s="285" t="s">
        <v>12837</v>
      </c>
      <c r="M16352" s="223"/>
      <c r="N16352" s="203">
        <v>3.6249999999999998E-2</v>
      </c>
      <c r="O16352" s="222" t="s">
        <v>12269</v>
      </c>
    </row>
    <row r="16353" spans="1:15" ht="29.25" customHeight="1">
      <c r="A16353" s="221" t="s">
        <v>2860</v>
      </c>
      <c r="B16353" s="221" t="s">
        <v>3684</v>
      </c>
      <c r="C16353" s="222" t="s">
        <v>3685</v>
      </c>
      <c r="D16353" s="222" t="s">
        <v>162</v>
      </c>
      <c r="E16353" s="199" t="s">
        <v>171</v>
      </c>
      <c r="F16353" s="200"/>
      <c r="G16353" s="200"/>
      <c r="H16353" s="200"/>
      <c r="I16353" s="200">
        <v>45965</v>
      </c>
      <c r="J16353" s="143">
        <f t="shared" si="255"/>
        <v>45965</v>
      </c>
      <c r="K16353" s="202">
        <v>4.5</v>
      </c>
      <c r="L16353" s="284" t="s">
        <v>12839</v>
      </c>
      <c r="M16353" s="223"/>
      <c r="N16353" s="203"/>
      <c r="O16353" s="222" t="s">
        <v>326</v>
      </c>
    </row>
    <row r="16354" spans="1:15" ht="29.25" customHeight="1">
      <c r="A16354" s="221" t="s">
        <v>2860</v>
      </c>
      <c r="B16354" s="221" t="s">
        <v>3684</v>
      </c>
      <c r="C16354" s="222" t="s">
        <v>3685</v>
      </c>
      <c r="D16354" s="222" t="s">
        <v>162</v>
      </c>
      <c r="E16354" s="199" t="s">
        <v>176</v>
      </c>
      <c r="F16354" s="200"/>
      <c r="G16354" s="200"/>
      <c r="H16354" s="200"/>
      <c r="I16354" s="200">
        <v>45965</v>
      </c>
      <c r="J16354" s="143">
        <f t="shared" si="255"/>
        <v>45965</v>
      </c>
      <c r="K16354" s="202">
        <v>1</v>
      </c>
      <c r="L16354" s="285" t="s">
        <v>12841</v>
      </c>
      <c r="M16354" s="223" t="s">
        <v>12842</v>
      </c>
      <c r="N16354" s="203"/>
      <c r="O16354" s="222" t="s">
        <v>326</v>
      </c>
    </row>
    <row r="16355" spans="1:15" ht="29.25" customHeight="1">
      <c r="A16355" s="221" t="s">
        <v>2860</v>
      </c>
      <c r="B16355" s="221" t="s">
        <v>3684</v>
      </c>
      <c r="C16355" s="222" t="s">
        <v>3685</v>
      </c>
      <c r="D16355" s="222" t="s">
        <v>162</v>
      </c>
      <c r="E16355" s="199" t="s">
        <v>163</v>
      </c>
      <c r="F16355" s="200" t="s">
        <v>937</v>
      </c>
      <c r="G16355" s="200" t="s">
        <v>938</v>
      </c>
      <c r="H16355" s="200" t="s">
        <v>4773</v>
      </c>
      <c r="I16355" s="200">
        <v>45965</v>
      </c>
      <c r="J16355" s="143">
        <f t="shared" si="255"/>
        <v>45965</v>
      </c>
      <c r="K16355" s="202">
        <v>2.5</v>
      </c>
      <c r="L16355" s="284" t="s">
        <v>12840</v>
      </c>
      <c r="M16355" s="223"/>
      <c r="N16355" s="203">
        <v>0</v>
      </c>
      <c r="O16355" s="222" t="s">
        <v>326</v>
      </c>
    </row>
    <row r="16356" spans="1:15" ht="29.25" customHeight="1">
      <c r="A16356" s="221" t="s">
        <v>2860</v>
      </c>
      <c r="B16356" s="221" t="s">
        <v>3684</v>
      </c>
      <c r="C16356" s="222" t="s">
        <v>3685</v>
      </c>
      <c r="D16356" s="222" t="s">
        <v>162</v>
      </c>
      <c r="E16356" s="199" t="s">
        <v>163</v>
      </c>
      <c r="F16356" s="200" t="s">
        <v>8347</v>
      </c>
      <c r="G16356" s="200" t="s">
        <v>8348</v>
      </c>
      <c r="H16356" s="200" t="s">
        <v>8710</v>
      </c>
      <c r="I16356" s="200">
        <v>45966</v>
      </c>
      <c r="J16356" s="143">
        <f t="shared" si="255"/>
        <v>45966</v>
      </c>
      <c r="K16356" s="202">
        <v>3.5</v>
      </c>
      <c r="L16356" s="285" t="s">
        <v>12845</v>
      </c>
      <c r="M16356" s="223"/>
      <c r="N16356" s="203">
        <v>2.3541666666666701</v>
      </c>
      <c r="O16356" s="222" t="s">
        <v>1014</v>
      </c>
    </row>
    <row r="16357" spans="1:15" ht="29.25" customHeight="1">
      <c r="A16357" s="221" t="s">
        <v>2860</v>
      </c>
      <c r="B16357" s="221" t="s">
        <v>3684</v>
      </c>
      <c r="C16357" s="222" t="s">
        <v>3685</v>
      </c>
      <c r="D16357" s="222" t="s">
        <v>162</v>
      </c>
      <c r="E16357" s="199" t="s">
        <v>163</v>
      </c>
      <c r="F16357" s="200" t="s">
        <v>937</v>
      </c>
      <c r="G16357" s="200" t="s">
        <v>938</v>
      </c>
      <c r="H16357" s="200" t="s">
        <v>4773</v>
      </c>
      <c r="I16357" s="200">
        <v>45966</v>
      </c>
      <c r="J16357" s="143">
        <f t="shared" si="255"/>
        <v>45966</v>
      </c>
      <c r="K16357" s="202">
        <v>4</v>
      </c>
      <c r="L16357" s="284" t="s">
        <v>12844</v>
      </c>
      <c r="M16357" s="223"/>
      <c r="N16357" s="203">
        <v>0</v>
      </c>
      <c r="O16357" s="222" t="s">
        <v>326</v>
      </c>
    </row>
    <row r="16358" spans="1:15" ht="29.25" customHeight="1">
      <c r="A16358" s="221" t="s">
        <v>2860</v>
      </c>
      <c r="B16358" s="221" t="s">
        <v>3684</v>
      </c>
      <c r="C16358" s="222" t="s">
        <v>3685</v>
      </c>
      <c r="D16358" s="222" t="s">
        <v>162</v>
      </c>
      <c r="E16358" s="199" t="s">
        <v>163</v>
      </c>
      <c r="F16358" s="200" t="s">
        <v>6005</v>
      </c>
      <c r="G16358" s="200" t="s">
        <v>6006</v>
      </c>
      <c r="H16358" s="200" t="s">
        <v>6028</v>
      </c>
      <c r="I16358" s="200">
        <v>45966</v>
      </c>
      <c r="J16358" s="143">
        <f t="shared" si="255"/>
        <v>45966</v>
      </c>
      <c r="K16358" s="202">
        <v>1</v>
      </c>
      <c r="L16358" s="285" t="s">
        <v>12843</v>
      </c>
      <c r="M16358" s="223"/>
      <c r="N16358" s="203">
        <v>3.7625000000000002</v>
      </c>
      <c r="O16358" s="222" t="s">
        <v>943</v>
      </c>
    </row>
    <row r="16359" spans="1:15" ht="29.25" customHeight="1">
      <c r="A16359" s="221" t="s">
        <v>2860</v>
      </c>
      <c r="B16359" s="221" t="s">
        <v>3684</v>
      </c>
      <c r="C16359" s="222" t="s">
        <v>3685</v>
      </c>
      <c r="D16359" s="222" t="s">
        <v>162</v>
      </c>
      <c r="E16359" s="199" t="s">
        <v>178</v>
      </c>
      <c r="F16359" s="200"/>
      <c r="G16359" s="200"/>
      <c r="H16359" s="200"/>
      <c r="I16359" s="200">
        <v>45967</v>
      </c>
      <c r="J16359" s="143">
        <f t="shared" si="255"/>
        <v>45967</v>
      </c>
      <c r="K16359" s="202">
        <v>1</v>
      </c>
      <c r="L16359" s="285" t="s">
        <v>12998</v>
      </c>
      <c r="M16359" s="223"/>
      <c r="N16359" s="203"/>
      <c r="O16359" s="222" t="s">
        <v>326</v>
      </c>
    </row>
    <row r="16360" spans="1:15" ht="29.25" customHeight="1">
      <c r="A16360" s="221" t="s">
        <v>2860</v>
      </c>
      <c r="B16360" s="221" t="s">
        <v>3684</v>
      </c>
      <c r="C16360" s="222" t="s">
        <v>3685</v>
      </c>
      <c r="D16360" s="222" t="s">
        <v>162</v>
      </c>
      <c r="E16360" s="199" t="s">
        <v>163</v>
      </c>
      <c r="F16360" s="200" t="s">
        <v>8347</v>
      </c>
      <c r="G16360" s="200" t="s">
        <v>8348</v>
      </c>
      <c r="H16360" s="200" t="s">
        <v>8710</v>
      </c>
      <c r="I16360" s="200">
        <v>45967</v>
      </c>
      <c r="J16360" s="143">
        <f t="shared" si="255"/>
        <v>45967</v>
      </c>
      <c r="K16360" s="202">
        <v>4</v>
      </c>
      <c r="L16360" s="284" t="s">
        <v>12999</v>
      </c>
      <c r="M16360" s="223"/>
      <c r="N16360" s="203">
        <v>2.3541666666666701</v>
      </c>
      <c r="O16360" s="222" t="s">
        <v>1014</v>
      </c>
    </row>
    <row r="16361" spans="1:15" ht="29.25" customHeight="1">
      <c r="A16361" s="221" t="s">
        <v>2860</v>
      </c>
      <c r="B16361" s="221" t="s">
        <v>3684</v>
      </c>
      <c r="C16361" s="222" t="s">
        <v>3685</v>
      </c>
      <c r="D16361" s="222" t="s">
        <v>162</v>
      </c>
      <c r="E16361" s="199" t="s">
        <v>163</v>
      </c>
      <c r="F16361" s="200" t="s">
        <v>6005</v>
      </c>
      <c r="G16361" s="200" t="s">
        <v>6006</v>
      </c>
      <c r="H16361" s="200" t="s">
        <v>6028</v>
      </c>
      <c r="I16361" s="200">
        <v>45967</v>
      </c>
      <c r="J16361" s="143">
        <f t="shared" si="255"/>
        <v>45967</v>
      </c>
      <c r="K16361" s="202">
        <v>3</v>
      </c>
      <c r="L16361" s="284" t="s">
        <v>12997</v>
      </c>
      <c r="M16361" s="223"/>
      <c r="N16361" s="203">
        <v>3.7625000000000002</v>
      </c>
      <c r="O16361" s="222" t="s">
        <v>943</v>
      </c>
    </row>
    <row r="16362" spans="1:15" ht="29.25" customHeight="1">
      <c r="A16362" s="221" t="s">
        <v>2860</v>
      </c>
      <c r="B16362" s="221" t="s">
        <v>3684</v>
      </c>
      <c r="C16362" s="222" t="s">
        <v>3685</v>
      </c>
      <c r="D16362" s="222" t="s">
        <v>162</v>
      </c>
      <c r="E16362" s="199" t="s">
        <v>163</v>
      </c>
      <c r="F16362" s="200" t="s">
        <v>937</v>
      </c>
      <c r="G16362" s="200" t="s">
        <v>938</v>
      </c>
      <c r="H16362" s="200" t="s">
        <v>4773</v>
      </c>
      <c r="I16362" s="200">
        <v>45968</v>
      </c>
      <c r="J16362" s="143">
        <f t="shared" si="255"/>
        <v>45968</v>
      </c>
      <c r="K16362" s="202">
        <v>1.5</v>
      </c>
      <c r="L16362" s="284" t="s">
        <v>13001</v>
      </c>
      <c r="M16362" s="223"/>
      <c r="N16362" s="203">
        <v>0</v>
      </c>
      <c r="O16362" s="222" t="s">
        <v>326</v>
      </c>
    </row>
    <row r="16363" spans="1:15" ht="29.25" customHeight="1">
      <c r="A16363" s="221" t="s">
        <v>2860</v>
      </c>
      <c r="B16363" s="221" t="s">
        <v>3684</v>
      </c>
      <c r="C16363" s="222" t="s">
        <v>3685</v>
      </c>
      <c r="D16363" s="222" t="s">
        <v>162</v>
      </c>
      <c r="E16363" s="199" t="s">
        <v>163</v>
      </c>
      <c r="F16363" s="200" t="s">
        <v>6005</v>
      </c>
      <c r="G16363" s="200" t="s">
        <v>6006</v>
      </c>
      <c r="H16363" s="200" t="s">
        <v>6028</v>
      </c>
      <c r="I16363" s="200">
        <v>45968</v>
      </c>
      <c r="J16363" s="143">
        <f t="shared" si="255"/>
        <v>45968</v>
      </c>
      <c r="K16363" s="202">
        <v>6.5</v>
      </c>
      <c r="L16363" s="284" t="s">
        <v>13000</v>
      </c>
      <c r="M16363" s="223"/>
      <c r="N16363" s="203">
        <v>3.7625000000000002</v>
      </c>
      <c r="O16363" s="222" t="s">
        <v>943</v>
      </c>
    </row>
    <row r="16364" spans="1:15" ht="29.25" customHeight="1">
      <c r="A16364" s="221" t="s">
        <v>2860</v>
      </c>
      <c r="B16364" s="221" t="s">
        <v>3684</v>
      </c>
      <c r="C16364" s="222" t="s">
        <v>3685</v>
      </c>
      <c r="D16364" s="222" t="s">
        <v>162</v>
      </c>
      <c r="E16364" s="199" t="s">
        <v>178</v>
      </c>
      <c r="F16364" s="200"/>
      <c r="G16364" s="200"/>
      <c r="H16364" s="200"/>
      <c r="I16364" s="200">
        <v>45971</v>
      </c>
      <c r="J16364" s="143">
        <f t="shared" si="255"/>
        <v>45971</v>
      </c>
      <c r="K16364" s="202">
        <v>1.5</v>
      </c>
      <c r="L16364" s="285" t="s">
        <v>13002</v>
      </c>
      <c r="M16364" s="223"/>
      <c r="N16364" s="203"/>
      <c r="O16364" s="222" t="s">
        <v>326</v>
      </c>
    </row>
    <row r="16365" spans="1:15" ht="29.25" customHeight="1">
      <c r="A16365" s="221" t="s">
        <v>2860</v>
      </c>
      <c r="B16365" s="221" t="s">
        <v>3684</v>
      </c>
      <c r="C16365" s="222" t="s">
        <v>3685</v>
      </c>
      <c r="D16365" s="222" t="s">
        <v>162</v>
      </c>
      <c r="E16365" s="199" t="s">
        <v>163</v>
      </c>
      <c r="F16365" s="200" t="s">
        <v>8347</v>
      </c>
      <c r="G16365" s="200" t="s">
        <v>8348</v>
      </c>
      <c r="H16365" s="200" t="s">
        <v>8710</v>
      </c>
      <c r="I16365" s="200">
        <v>45971</v>
      </c>
      <c r="J16365" s="143">
        <f t="shared" si="255"/>
        <v>45971</v>
      </c>
      <c r="K16365" s="202">
        <v>2.5</v>
      </c>
      <c r="L16365" s="285" t="s">
        <v>13004</v>
      </c>
      <c r="M16365" s="223"/>
      <c r="N16365" s="203">
        <v>2.3541666666666701</v>
      </c>
      <c r="O16365" s="222" t="s">
        <v>1014</v>
      </c>
    </row>
    <row r="16366" spans="1:15" ht="29.25" customHeight="1">
      <c r="A16366" s="221" t="s">
        <v>2860</v>
      </c>
      <c r="B16366" s="221" t="s">
        <v>3684</v>
      </c>
      <c r="C16366" s="222" t="s">
        <v>3685</v>
      </c>
      <c r="D16366" s="222" t="s">
        <v>162</v>
      </c>
      <c r="E16366" s="199" t="s">
        <v>163</v>
      </c>
      <c r="F16366" s="200" t="s">
        <v>6005</v>
      </c>
      <c r="G16366" s="200" t="s">
        <v>6006</v>
      </c>
      <c r="H16366" s="200" t="s">
        <v>6028</v>
      </c>
      <c r="I16366" s="200">
        <v>45971</v>
      </c>
      <c r="J16366" s="143">
        <f t="shared" si="255"/>
        <v>45971</v>
      </c>
      <c r="K16366" s="202">
        <v>5</v>
      </c>
      <c r="L16366" s="284" t="s">
        <v>13003</v>
      </c>
      <c r="M16366" s="223"/>
      <c r="N16366" s="203">
        <v>3.7625000000000002</v>
      </c>
      <c r="O16366" s="222" t="s">
        <v>943</v>
      </c>
    </row>
    <row r="16367" spans="1:15" ht="29.25" customHeight="1">
      <c r="A16367" s="221" t="s">
        <v>2860</v>
      </c>
      <c r="B16367" s="221" t="s">
        <v>3684</v>
      </c>
      <c r="C16367" s="222" t="s">
        <v>3685</v>
      </c>
      <c r="D16367" s="222" t="s">
        <v>162</v>
      </c>
      <c r="E16367" s="199" t="s">
        <v>171</v>
      </c>
      <c r="F16367" s="200"/>
      <c r="G16367" s="200"/>
      <c r="H16367" s="200"/>
      <c r="I16367" s="200">
        <v>45972</v>
      </c>
      <c r="J16367" s="143">
        <f t="shared" si="255"/>
        <v>45972</v>
      </c>
      <c r="K16367" s="202">
        <v>1.5</v>
      </c>
      <c r="L16367" s="285" t="s">
        <v>13006</v>
      </c>
      <c r="M16367" s="223"/>
      <c r="N16367" s="203"/>
      <c r="O16367" s="222" t="s">
        <v>326</v>
      </c>
    </row>
    <row r="16368" spans="1:15" ht="29.25" customHeight="1">
      <c r="A16368" s="221" t="s">
        <v>2860</v>
      </c>
      <c r="B16368" s="221" t="s">
        <v>3684</v>
      </c>
      <c r="C16368" s="222" t="s">
        <v>3685</v>
      </c>
      <c r="D16368" s="222" t="s">
        <v>162</v>
      </c>
      <c r="E16368" s="199" t="s">
        <v>163</v>
      </c>
      <c r="F16368" s="200" t="s">
        <v>6005</v>
      </c>
      <c r="G16368" s="200" t="s">
        <v>6006</v>
      </c>
      <c r="H16368" s="200" t="s">
        <v>6028</v>
      </c>
      <c r="I16368" s="200">
        <v>45972</v>
      </c>
      <c r="J16368" s="143">
        <f t="shared" si="255"/>
        <v>45972</v>
      </c>
      <c r="K16368" s="202">
        <v>7</v>
      </c>
      <c r="L16368" s="284" t="s">
        <v>13005</v>
      </c>
      <c r="M16368" s="223"/>
      <c r="N16368" s="203">
        <v>3.7625000000000002</v>
      </c>
      <c r="O16368" s="222" t="s">
        <v>943</v>
      </c>
    </row>
    <row r="16369" spans="1:15" ht="29.25" customHeight="1">
      <c r="A16369" s="221" t="s">
        <v>2860</v>
      </c>
      <c r="B16369" s="221" t="s">
        <v>3684</v>
      </c>
      <c r="C16369" s="222" t="s">
        <v>3685</v>
      </c>
      <c r="D16369" s="222" t="s">
        <v>162</v>
      </c>
      <c r="E16369" s="199" t="s">
        <v>171</v>
      </c>
      <c r="F16369" s="200"/>
      <c r="G16369" s="200"/>
      <c r="H16369" s="200"/>
      <c r="I16369" s="200">
        <v>45973</v>
      </c>
      <c r="J16369" s="143">
        <f t="shared" si="255"/>
        <v>45973</v>
      </c>
      <c r="K16369" s="202">
        <v>3.5</v>
      </c>
      <c r="L16369" s="284" t="s">
        <v>13008</v>
      </c>
      <c r="M16369" s="223"/>
      <c r="N16369" s="203"/>
      <c r="O16369" s="222" t="s">
        <v>326</v>
      </c>
    </row>
    <row r="16370" spans="1:15" ht="29.25" customHeight="1">
      <c r="A16370" s="221" t="s">
        <v>2860</v>
      </c>
      <c r="B16370" s="221" t="s">
        <v>3684</v>
      </c>
      <c r="C16370" s="222" t="s">
        <v>3685</v>
      </c>
      <c r="D16370" s="222" t="s">
        <v>162</v>
      </c>
      <c r="E16370" s="199" t="s">
        <v>163</v>
      </c>
      <c r="F16370" s="200" t="s">
        <v>6005</v>
      </c>
      <c r="G16370" s="200" t="s">
        <v>6006</v>
      </c>
      <c r="H16370" s="200" t="s">
        <v>6028</v>
      </c>
      <c r="I16370" s="200">
        <v>45973</v>
      </c>
      <c r="J16370" s="143">
        <f t="shared" si="255"/>
        <v>45973</v>
      </c>
      <c r="K16370" s="202">
        <v>5</v>
      </c>
      <c r="L16370" s="284" t="s">
        <v>13007</v>
      </c>
      <c r="M16370" s="223"/>
      <c r="N16370" s="203">
        <v>3.7625000000000002</v>
      </c>
      <c r="O16370" s="222" t="s">
        <v>943</v>
      </c>
    </row>
    <row r="16371" spans="1:15" ht="29.25" customHeight="1">
      <c r="A16371" s="221" t="s">
        <v>2860</v>
      </c>
      <c r="B16371" s="221" t="s">
        <v>3684</v>
      </c>
      <c r="C16371" s="222" t="s">
        <v>3685</v>
      </c>
      <c r="D16371" s="222" t="s">
        <v>162</v>
      </c>
      <c r="E16371" s="199" t="s">
        <v>178</v>
      </c>
      <c r="F16371" s="200"/>
      <c r="G16371" s="200"/>
      <c r="H16371" s="200"/>
      <c r="I16371" s="200">
        <v>45974</v>
      </c>
      <c r="J16371" s="143">
        <f t="shared" si="255"/>
        <v>45974</v>
      </c>
      <c r="K16371" s="202">
        <v>1</v>
      </c>
      <c r="L16371" s="285" t="s">
        <v>11781</v>
      </c>
      <c r="M16371" s="223"/>
      <c r="N16371" s="203"/>
      <c r="O16371" s="222" t="s">
        <v>326</v>
      </c>
    </row>
    <row r="16372" spans="1:15" ht="29.25" customHeight="1">
      <c r="A16372" s="221" t="s">
        <v>2860</v>
      </c>
      <c r="B16372" s="221" t="s">
        <v>3684</v>
      </c>
      <c r="C16372" s="222" t="s">
        <v>3685</v>
      </c>
      <c r="D16372" s="222" t="s">
        <v>162</v>
      </c>
      <c r="E16372" s="199" t="s">
        <v>163</v>
      </c>
      <c r="F16372" s="200" t="s">
        <v>937</v>
      </c>
      <c r="G16372" s="200" t="s">
        <v>938</v>
      </c>
      <c r="H16372" s="200" t="s">
        <v>4799</v>
      </c>
      <c r="I16372" s="200">
        <v>45974</v>
      </c>
      <c r="J16372" s="143">
        <f t="shared" si="255"/>
        <v>45974</v>
      </c>
      <c r="K16372" s="202">
        <v>1</v>
      </c>
      <c r="L16372" s="285" t="s">
        <v>13190</v>
      </c>
      <c r="M16372" s="223"/>
      <c r="N16372" s="203">
        <v>0</v>
      </c>
      <c r="O16372" s="222" t="s">
        <v>326</v>
      </c>
    </row>
    <row r="16373" spans="1:15" ht="29.25" customHeight="1">
      <c r="A16373" s="221" t="s">
        <v>2860</v>
      </c>
      <c r="B16373" s="221" t="s">
        <v>3684</v>
      </c>
      <c r="C16373" s="222" t="s">
        <v>3685</v>
      </c>
      <c r="D16373" s="222" t="s">
        <v>162</v>
      </c>
      <c r="E16373" s="199" t="s">
        <v>163</v>
      </c>
      <c r="F16373" s="200" t="s">
        <v>6005</v>
      </c>
      <c r="G16373" s="200" t="s">
        <v>6006</v>
      </c>
      <c r="H16373" s="200" t="s">
        <v>6028</v>
      </c>
      <c r="I16373" s="200">
        <v>45974</v>
      </c>
      <c r="J16373" s="143">
        <f t="shared" si="255"/>
        <v>45974</v>
      </c>
      <c r="K16373" s="202">
        <v>6.5</v>
      </c>
      <c r="L16373" s="284" t="s">
        <v>13189</v>
      </c>
      <c r="M16373" s="223"/>
      <c r="N16373" s="203">
        <v>3.7625000000000002</v>
      </c>
      <c r="O16373" s="222" t="s">
        <v>943</v>
      </c>
    </row>
    <row r="16374" spans="1:15" ht="29.25" customHeight="1">
      <c r="A16374" s="221" t="s">
        <v>2860</v>
      </c>
      <c r="B16374" s="221" t="s">
        <v>3684</v>
      </c>
      <c r="C16374" s="222" t="s">
        <v>3685</v>
      </c>
      <c r="D16374" s="222" t="s">
        <v>162</v>
      </c>
      <c r="E16374" s="199" t="s">
        <v>163</v>
      </c>
      <c r="F16374" s="200" t="s">
        <v>8347</v>
      </c>
      <c r="G16374" s="200" t="s">
        <v>8348</v>
      </c>
      <c r="H16374" s="200" t="s">
        <v>8710</v>
      </c>
      <c r="I16374" s="200">
        <v>45975</v>
      </c>
      <c r="J16374" s="143">
        <f t="shared" si="255"/>
        <v>45975</v>
      </c>
      <c r="K16374" s="202">
        <v>5</v>
      </c>
      <c r="L16374" s="285" t="s">
        <v>13192</v>
      </c>
      <c r="M16374" s="223"/>
      <c r="N16374" s="203">
        <v>2.3541666666666701</v>
      </c>
      <c r="O16374" s="222" t="s">
        <v>1014</v>
      </c>
    </row>
    <row r="16375" spans="1:15" ht="29.25" customHeight="1">
      <c r="A16375" s="221" t="s">
        <v>2860</v>
      </c>
      <c r="B16375" s="221" t="s">
        <v>3684</v>
      </c>
      <c r="C16375" s="222" t="s">
        <v>3685</v>
      </c>
      <c r="D16375" s="222" t="s">
        <v>162</v>
      </c>
      <c r="E16375" s="199" t="s">
        <v>163</v>
      </c>
      <c r="F16375" s="200" t="s">
        <v>6005</v>
      </c>
      <c r="G16375" s="200" t="s">
        <v>6006</v>
      </c>
      <c r="H16375" s="200" t="s">
        <v>6028</v>
      </c>
      <c r="I16375" s="200">
        <v>45975</v>
      </c>
      <c r="J16375" s="143">
        <f t="shared" si="255"/>
        <v>45975</v>
      </c>
      <c r="K16375" s="202">
        <v>3.5</v>
      </c>
      <c r="L16375" s="284" t="s">
        <v>13191</v>
      </c>
      <c r="M16375" s="223"/>
      <c r="N16375" s="203">
        <v>3.7625000000000002</v>
      </c>
      <c r="O16375" s="222" t="s">
        <v>943</v>
      </c>
    </row>
    <row r="16376" spans="1:15" ht="29.25" customHeight="1">
      <c r="A16376" s="221" t="s">
        <v>2860</v>
      </c>
      <c r="B16376" s="221" t="s">
        <v>3684</v>
      </c>
      <c r="C16376" s="222" t="s">
        <v>3685</v>
      </c>
      <c r="D16376" s="222" t="s">
        <v>162</v>
      </c>
      <c r="E16376" s="199" t="s">
        <v>163</v>
      </c>
      <c r="F16376" s="200" t="s">
        <v>8347</v>
      </c>
      <c r="G16376" s="200" t="s">
        <v>8348</v>
      </c>
      <c r="H16376" s="200" t="s">
        <v>8710</v>
      </c>
      <c r="I16376" s="200">
        <v>45978</v>
      </c>
      <c r="J16376" s="143">
        <f t="shared" si="255"/>
        <v>45978</v>
      </c>
      <c r="K16376" s="202">
        <v>3.5</v>
      </c>
      <c r="L16376" s="285" t="s">
        <v>13193</v>
      </c>
      <c r="M16376" s="223"/>
      <c r="N16376" s="203">
        <v>2.3541666666666701</v>
      </c>
      <c r="O16376" s="222" t="s">
        <v>1014</v>
      </c>
    </row>
    <row r="16377" spans="1:15" ht="29.25" customHeight="1">
      <c r="A16377" s="221" t="s">
        <v>2860</v>
      </c>
      <c r="B16377" s="221" t="s">
        <v>3684</v>
      </c>
      <c r="C16377" s="222" t="s">
        <v>3685</v>
      </c>
      <c r="D16377" s="222" t="s">
        <v>162</v>
      </c>
      <c r="E16377" s="199" t="s">
        <v>163</v>
      </c>
      <c r="F16377" s="200" t="s">
        <v>6005</v>
      </c>
      <c r="G16377" s="200" t="s">
        <v>6006</v>
      </c>
      <c r="H16377" s="200" t="s">
        <v>6028</v>
      </c>
      <c r="I16377" s="200">
        <v>45978</v>
      </c>
      <c r="J16377" s="143">
        <f t="shared" si="255"/>
        <v>45978</v>
      </c>
      <c r="K16377" s="202">
        <v>5.5</v>
      </c>
      <c r="L16377" s="284" t="s">
        <v>13194</v>
      </c>
      <c r="M16377" s="223"/>
      <c r="N16377" s="203">
        <v>3.7625000000000002</v>
      </c>
      <c r="O16377" s="222" t="s">
        <v>943</v>
      </c>
    </row>
    <row r="16378" spans="1:15" ht="29.25" customHeight="1">
      <c r="A16378" s="221" t="s">
        <v>2860</v>
      </c>
      <c r="B16378" s="221" t="s">
        <v>3684</v>
      </c>
      <c r="C16378" s="222" t="s">
        <v>3685</v>
      </c>
      <c r="D16378" s="222" t="s">
        <v>162</v>
      </c>
      <c r="E16378" s="199" t="s">
        <v>163</v>
      </c>
      <c r="F16378" s="200" t="s">
        <v>8347</v>
      </c>
      <c r="G16378" s="200" t="s">
        <v>8348</v>
      </c>
      <c r="H16378" s="200" t="s">
        <v>8710</v>
      </c>
      <c r="I16378" s="200">
        <v>45979</v>
      </c>
      <c r="J16378" s="143">
        <f t="shared" si="255"/>
        <v>45979</v>
      </c>
      <c r="K16378" s="202">
        <v>6</v>
      </c>
      <c r="L16378" s="284" t="s">
        <v>13196</v>
      </c>
      <c r="M16378" s="223"/>
      <c r="N16378" s="203">
        <v>2.3541666666666701</v>
      </c>
      <c r="O16378" s="222" t="s">
        <v>1014</v>
      </c>
    </row>
    <row r="16379" spans="1:15" ht="29.25" customHeight="1">
      <c r="A16379" s="221" t="s">
        <v>2860</v>
      </c>
      <c r="B16379" s="221" t="s">
        <v>3684</v>
      </c>
      <c r="C16379" s="222" t="s">
        <v>3685</v>
      </c>
      <c r="D16379" s="222" t="s">
        <v>162</v>
      </c>
      <c r="E16379" s="199" t="s">
        <v>163</v>
      </c>
      <c r="F16379" s="200" t="s">
        <v>6005</v>
      </c>
      <c r="G16379" s="200" t="s">
        <v>6006</v>
      </c>
      <c r="H16379" s="200" t="s">
        <v>6028</v>
      </c>
      <c r="I16379" s="200">
        <v>45979</v>
      </c>
      <c r="J16379" s="143">
        <f t="shared" si="255"/>
        <v>45979</v>
      </c>
      <c r="K16379" s="202">
        <v>2</v>
      </c>
      <c r="L16379" s="284" t="s">
        <v>13195</v>
      </c>
      <c r="M16379" s="223"/>
      <c r="N16379" s="203">
        <v>3.7625000000000002</v>
      </c>
      <c r="O16379" s="222" t="s">
        <v>943</v>
      </c>
    </row>
    <row r="16380" spans="1:15" ht="29.25" customHeight="1">
      <c r="A16380" s="221" t="s">
        <v>2860</v>
      </c>
      <c r="B16380" s="221" t="s">
        <v>3684</v>
      </c>
      <c r="C16380" s="222" t="s">
        <v>3685</v>
      </c>
      <c r="D16380" s="222" t="s">
        <v>162</v>
      </c>
      <c r="E16380" s="199" t="s">
        <v>166</v>
      </c>
      <c r="F16380" s="200"/>
      <c r="G16380" s="200"/>
      <c r="H16380" s="200"/>
      <c r="I16380" s="200">
        <v>45980</v>
      </c>
      <c r="J16380" s="143">
        <f t="shared" si="255"/>
        <v>45980</v>
      </c>
      <c r="K16380" s="202">
        <v>1</v>
      </c>
      <c r="L16380" s="285" t="s">
        <v>13198</v>
      </c>
      <c r="M16380" s="223"/>
      <c r="N16380" s="203"/>
      <c r="O16380" s="222" t="s">
        <v>326</v>
      </c>
    </row>
    <row r="16381" spans="1:15" ht="29.25" customHeight="1">
      <c r="A16381" s="221" t="s">
        <v>2860</v>
      </c>
      <c r="B16381" s="221" t="s">
        <v>3684</v>
      </c>
      <c r="C16381" s="222" t="s">
        <v>3685</v>
      </c>
      <c r="D16381" s="222" t="s">
        <v>162</v>
      </c>
      <c r="E16381" s="199" t="s">
        <v>171</v>
      </c>
      <c r="F16381" s="200"/>
      <c r="G16381" s="200"/>
      <c r="H16381" s="200"/>
      <c r="I16381" s="200">
        <v>45980</v>
      </c>
      <c r="J16381" s="143">
        <f t="shared" si="255"/>
        <v>45980</v>
      </c>
      <c r="K16381" s="202">
        <v>1</v>
      </c>
      <c r="L16381" s="285" t="s">
        <v>13199</v>
      </c>
      <c r="M16381" s="223"/>
      <c r="N16381" s="203"/>
      <c r="O16381" s="222" t="s">
        <v>326</v>
      </c>
    </row>
    <row r="16382" spans="1:15" ht="29.25" customHeight="1">
      <c r="A16382" s="221" t="s">
        <v>2860</v>
      </c>
      <c r="B16382" s="221" t="s">
        <v>3684</v>
      </c>
      <c r="C16382" s="222" t="s">
        <v>3685</v>
      </c>
      <c r="D16382" s="222" t="s">
        <v>162</v>
      </c>
      <c r="E16382" s="199" t="s">
        <v>163</v>
      </c>
      <c r="F16382" s="200" t="s">
        <v>8347</v>
      </c>
      <c r="G16382" s="200" t="s">
        <v>8348</v>
      </c>
      <c r="H16382" s="200" t="s">
        <v>8710</v>
      </c>
      <c r="I16382" s="200">
        <v>45980</v>
      </c>
      <c r="J16382" s="143">
        <f t="shared" si="255"/>
        <v>45980</v>
      </c>
      <c r="K16382" s="202">
        <v>5</v>
      </c>
      <c r="L16382" s="284" t="s">
        <v>13196</v>
      </c>
      <c r="M16382" s="223"/>
      <c r="N16382" s="203">
        <v>2.3541666666666701</v>
      </c>
      <c r="O16382" s="222" t="s">
        <v>1014</v>
      </c>
    </row>
    <row r="16383" spans="1:15" ht="29.25" customHeight="1">
      <c r="A16383" s="221" t="s">
        <v>2860</v>
      </c>
      <c r="B16383" s="221" t="s">
        <v>3684</v>
      </c>
      <c r="C16383" s="222" t="s">
        <v>3685</v>
      </c>
      <c r="D16383" s="222" t="s">
        <v>162</v>
      </c>
      <c r="E16383" s="199" t="s">
        <v>163</v>
      </c>
      <c r="F16383" s="200" t="s">
        <v>6005</v>
      </c>
      <c r="G16383" s="200" t="s">
        <v>6006</v>
      </c>
      <c r="H16383" s="200" t="s">
        <v>6028</v>
      </c>
      <c r="I16383" s="200">
        <v>45980</v>
      </c>
      <c r="J16383" s="143">
        <f t="shared" si="255"/>
        <v>45980</v>
      </c>
      <c r="K16383" s="202">
        <v>2.5</v>
      </c>
      <c r="L16383" s="284" t="s">
        <v>13197</v>
      </c>
      <c r="M16383" s="223"/>
      <c r="N16383" s="203">
        <v>3.7625000000000002</v>
      </c>
      <c r="O16383" s="222" t="s">
        <v>943</v>
      </c>
    </row>
    <row r="16384" spans="1:15" ht="29.25" customHeight="1">
      <c r="A16384" s="221" t="s">
        <v>2860</v>
      </c>
      <c r="B16384" s="221" t="s">
        <v>3684</v>
      </c>
      <c r="C16384" s="222" t="s">
        <v>3685</v>
      </c>
      <c r="D16384" s="222" t="s">
        <v>162</v>
      </c>
      <c r="E16384" s="199" t="s">
        <v>178</v>
      </c>
      <c r="F16384" s="200"/>
      <c r="G16384" s="200"/>
      <c r="H16384" s="200"/>
      <c r="I16384" s="200">
        <v>45981</v>
      </c>
      <c r="J16384" s="143">
        <f t="shared" si="255"/>
        <v>45981</v>
      </c>
      <c r="K16384" s="202">
        <v>2.5</v>
      </c>
      <c r="L16384" s="285" t="s">
        <v>13359</v>
      </c>
      <c r="M16384" s="223"/>
      <c r="N16384" s="203"/>
      <c r="O16384" s="222" t="s">
        <v>326</v>
      </c>
    </row>
    <row r="16385" spans="1:15" ht="29.25" customHeight="1">
      <c r="A16385" s="221" t="s">
        <v>2860</v>
      </c>
      <c r="B16385" s="221" t="s">
        <v>3684</v>
      </c>
      <c r="C16385" s="222" t="s">
        <v>3685</v>
      </c>
      <c r="D16385" s="222" t="s">
        <v>162</v>
      </c>
      <c r="E16385" s="199" t="s">
        <v>163</v>
      </c>
      <c r="F16385" s="200" t="s">
        <v>8347</v>
      </c>
      <c r="G16385" s="200" t="s">
        <v>8348</v>
      </c>
      <c r="H16385" s="200" t="s">
        <v>8710</v>
      </c>
      <c r="I16385" s="200">
        <v>45981</v>
      </c>
      <c r="J16385" s="143">
        <f t="shared" si="255"/>
        <v>45981</v>
      </c>
      <c r="K16385" s="202">
        <v>5</v>
      </c>
      <c r="L16385" s="284" t="s">
        <v>13361</v>
      </c>
      <c r="M16385" s="223"/>
      <c r="N16385" s="203">
        <v>2.3541666666666701</v>
      </c>
      <c r="O16385" s="222" t="s">
        <v>1014</v>
      </c>
    </row>
    <row r="16386" spans="1:15" ht="29.25" customHeight="1">
      <c r="A16386" s="221" t="s">
        <v>2860</v>
      </c>
      <c r="B16386" s="221" t="s">
        <v>3684</v>
      </c>
      <c r="C16386" s="222" t="s">
        <v>3685</v>
      </c>
      <c r="D16386" s="222" t="s">
        <v>162</v>
      </c>
      <c r="E16386" s="199" t="s">
        <v>163</v>
      </c>
      <c r="F16386" s="200" t="s">
        <v>937</v>
      </c>
      <c r="G16386" s="200" t="s">
        <v>938</v>
      </c>
      <c r="H16386" s="200" t="s">
        <v>49</v>
      </c>
      <c r="I16386" s="200">
        <v>45981</v>
      </c>
      <c r="J16386" s="143">
        <f t="shared" si="255"/>
        <v>45981</v>
      </c>
      <c r="K16386" s="202">
        <v>1.5</v>
      </c>
      <c r="L16386" s="284" t="s">
        <v>13360</v>
      </c>
      <c r="M16386" s="223"/>
      <c r="N16386" s="203">
        <v>6.40625</v>
      </c>
      <c r="O16386" s="222" t="s">
        <v>942</v>
      </c>
    </row>
    <row r="16387" spans="1:15" ht="29.25" customHeight="1">
      <c r="A16387" s="221" t="s">
        <v>2860</v>
      </c>
      <c r="B16387" s="221" t="s">
        <v>3684</v>
      </c>
      <c r="C16387" s="222" t="s">
        <v>3685</v>
      </c>
      <c r="D16387" s="222" t="s">
        <v>162</v>
      </c>
      <c r="E16387" s="199" t="s">
        <v>163</v>
      </c>
      <c r="F16387" s="200" t="s">
        <v>8347</v>
      </c>
      <c r="G16387" s="200" t="s">
        <v>8348</v>
      </c>
      <c r="H16387" s="200" t="s">
        <v>8715</v>
      </c>
      <c r="I16387" s="200">
        <v>45982</v>
      </c>
      <c r="J16387" s="143">
        <f t="shared" ref="J16387:J16450" si="256">I16387</f>
        <v>45982</v>
      </c>
      <c r="K16387" s="202">
        <v>8.5</v>
      </c>
      <c r="L16387" s="284" t="s">
        <v>13362</v>
      </c>
      <c r="M16387" s="223"/>
      <c r="N16387" s="203">
        <v>1.78125</v>
      </c>
      <c r="O16387" s="222" t="s">
        <v>942</v>
      </c>
    </row>
    <row r="16388" spans="1:15" ht="29.25" customHeight="1">
      <c r="A16388" s="221" t="s">
        <v>2860</v>
      </c>
      <c r="B16388" s="221" t="s">
        <v>3684</v>
      </c>
      <c r="C16388" s="222" t="s">
        <v>3685</v>
      </c>
      <c r="D16388" s="222" t="s">
        <v>162</v>
      </c>
      <c r="E16388" s="199" t="s">
        <v>178</v>
      </c>
      <c r="F16388" s="200"/>
      <c r="G16388" s="200"/>
      <c r="H16388" s="200"/>
      <c r="I16388" s="200">
        <v>45985</v>
      </c>
      <c r="J16388" s="143">
        <f t="shared" si="256"/>
        <v>45985</v>
      </c>
      <c r="K16388" s="202">
        <v>1</v>
      </c>
      <c r="L16388" s="285" t="s">
        <v>13365</v>
      </c>
      <c r="M16388" s="223"/>
      <c r="N16388" s="203"/>
      <c r="O16388" s="222" t="s">
        <v>326</v>
      </c>
    </row>
    <row r="16389" spans="1:15" ht="29.25" customHeight="1">
      <c r="A16389" s="221" t="s">
        <v>2860</v>
      </c>
      <c r="B16389" s="221" t="s">
        <v>3684</v>
      </c>
      <c r="C16389" s="222" t="s">
        <v>3685</v>
      </c>
      <c r="D16389" s="222" t="s">
        <v>162</v>
      </c>
      <c r="E16389" s="199" t="s">
        <v>163</v>
      </c>
      <c r="F16389" s="200" t="s">
        <v>8347</v>
      </c>
      <c r="G16389" s="200" t="s">
        <v>8348</v>
      </c>
      <c r="H16389" s="200" t="s">
        <v>8710</v>
      </c>
      <c r="I16389" s="200">
        <v>45985</v>
      </c>
      <c r="J16389" s="143">
        <f t="shared" si="256"/>
        <v>45985</v>
      </c>
      <c r="K16389" s="202">
        <v>4.5</v>
      </c>
      <c r="L16389" s="284" t="s">
        <v>13361</v>
      </c>
      <c r="M16389" s="223"/>
      <c r="N16389" s="203">
        <v>2.3541666666666701</v>
      </c>
      <c r="O16389" s="222" t="s">
        <v>1014</v>
      </c>
    </row>
    <row r="16390" spans="1:15" ht="29.25" customHeight="1">
      <c r="A16390" s="221" t="s">
        <v>2860</v>
      </c>
      <c r="B16390" s="221" t="s">
        <v>3684</v>
      </c>
      <c r="C16390" s="222" t="s">
        <v>3685</v>
      </c>
      <c r="D16390" s="222" t="s">
        <v>162</v>
      </c>
      <c r="E16390" s="199" t="s">
        <v>163</v>
      </c>
      <c r="F16390" s="200" t="s">
        <v>937</v>
      </c>
      <c r="G16390" s="200" t="s">
        <v>938</v>
      </c>
      <c r="H16390" s="200" t="s">
        <v>49</v>
      </c>
      <c r="I16390" s="200">
        <v>45985</v>
      </c>
      <c r="J16390" s="143">
        <f t="shared" si="256"/>
        <v>45985</v>
      </c>
      <c r="K16390" s="202">
        <v>2</v>
      </c>
      <c r="L16390" s="285" t="s">
        <v>13363</v>
      </c>
      <c r="M16390" s="223"/>
      <c r="N16390" s="203">
        <v>6.40625</v>
      </c>
      <c r="O16390" s="222" t="s">
        <v>942</v>
      </c>
    </row>
    <row r="16391" spans="1:15" ht="29.25" customHeight="1">
      <c r="A16391" s="221" t="s">
        <v>2860</v>
      </c>
      <c r="B16391" s="221" t="s">
        <v>3684</v>
      </c>
      <c r="C16391" s="222" t="s">
        <v>3685</v>
      </c>
      <c r="D16391" s="222" t="s">
        <v>162</v>
      </c>
      <c r="E16391" s="199" t="s">
        <v>163</v>
      </c>
      <c r="F16391" s="200" t="s">
        <v>6005</v>
      </c>
      <c r="G16391" s="200" t="s">
        <v>6006</v>
      </c>
      <c r="H16391" s="200" t="s">
        <v>6028</v>
      </c>
      <c r="I16391" s="200">
        <v>45985</v>
      </c>
      <c r="J16391" s="143">
        <f t="shared" si="256"/>
        <v>45985</v>
      </c>
      <c r="K16391" s="202">
        <v>2</v>
      </c>
      <c r="L16391" s="285" t="s">
        <v>13364</v>
      </c>
      <c r="M16391" s="223"/>
      <c r="N16391" s="203">
        <v>3.7625000000000002</v>
      </c>
      <c r="O16391" s="222" t="s">
        <v>943</v>
      </c>
    </row>
    <row r="16392" spans="1:15" ht="29.25" customHeight="1">
      <c r="A16392" s="221" t="s">
        <v>2860</v>
      </c>
      <c r="B16392" s="221" t="s">
        <v>3684</v>
      </c>
      <c r="C16392" s="222" t="s">
        <v>3685</v>
      </c>
      <c r="D16392" s="222" t="s">
        <v>162</v>
      </c>
      <c r="E16392" s="199" t="s">
        <v>176</v>
      </c>
      <c r="F16392" s="200"/>
      <c r="G16392" s="200"/>
      <c r="H16392" s="200"/>
      <c r="I16392" s="200">
        <v>45986</v>
      </c>
      <c r="J16392" s="143">
        <f t="shared" si="256"/>
        <v>45986</v>
      </c>
      <c r="K16392" s="202">
        <v>2</v>
      </c>
      <c r="L16392" s="285" t="s">
        <v>13368</v>
      </c>
      <c r="M16392" s="223" t="s">
        <v>13369</v>
      </c>
      <c r="N16392" s="203"/>
      <c r="O16392" s="222" t="s">
        <v>326</v>
      </c>
    </row>
    <row r="16393" spans="1:15" ht="29.25" customHeight="1">
      <c r="A16393" s="221" t="s">
        <v>2860</v>
      </c>
      <c r="B16393" s="221" t="s">
        <v>3684</v>
      </c>
      <c r="C16393" s="222" t="s">
        <v>3685</v>
      </c>
      <c r="D16393" s="222" t="s">
        <v>162</v>
      </c>
      <c r="E16393" s="199" t="s">
        <v>163</v>
      </c>
      <c r="F16393" s="200" t="s">
        <v>8347</v>
      </c>
      <c r="G16393" s="200" t="s">
        <v>8348</v>
      </c>
      <c r="H16393" s="200" t="s">
        <v>8710</v>
      </c>
      <c r="I16393" s="200">
        <v>45986</v>
      </c>
      <c r="J16393" s="143">
        <f t="shared" si="256"/>
        <v>45986</v>
      </c>
      <c r="K16393" s="202">
        <v>5</v>
      </c>
      <c r="L16393" s="284" t="s">
        <v>13367</v>
      </c>
      <c r="M16393" s="223"/>
      <c r="N16393" s="203">
        <v>2.3541666666666701</v>
      </c>
      <c r="O16393" s="222" t="s">
        <v>1014</v>
      </c>
    </row>
    <row r="16394" spans="1:15" ht="29.25" customHeight="1">
      <c r="A16394" s="221" t="s">
        <v>2860</v>
      </c>
      <c r="B16394" s="221" t="s">
        <v>3684</v>
      </c>
      <c r="C16394" s="222" t="s">
        <v>3685</v>
      </c>
      <c r="D16394" s="222" t="s">
        <v>162</v>
      </c>
      <c r="E16394" s="199" t="s">
        <v>163</v>
      </c>
      <c r="F16394" s="200" t="s">
        <v>6005</v>
      </c>
      <c r="G16394" s="200" t="s">
        <v>6006</v>
      </c>
      <c r="H16394" s="200" t="s">
        <v>6028</v>
      </c>
      <c r="I16394" s="200">
        <v>45986</v>
      </c>
      <c r="J16394" s="143">
        <f t="shared" si="256"/>
        <v>45986</v>
      </c>
      <c r="K16394" s="202">
        <v>1</v>
      </c>
      <c r="L16394" s="285" t="s">
        <v>13366</v>
      </c>
      <c r="M16394" s="223"/>
      <c r="N16394" s="203">
        <v>3.7625000000000002</v>
      </c>
      <c r="O16394" s="222" t="s">
        <v>943</v>
      </c>
    </row>
    <row r="16395" spans="1:15" ht="29.25" customHeight="1">
      <c r="A16395" s="221" t="s">
        <v>2860</v>
      </c>
      <c r="B16395" s="221" t="s">
        <v>3684</v>
      </c>
      <c r="C16395" s="222" t="s">
        <v>3685</v>
      </c>
      <c r="D16395" s="222" t="s">
        <v>162</v>
      </c>
      <c r="E16395" s="199" t="s">
        <v>176</v>
      </c>
      <c r="F16395" s="200"/>
      <c r="G16395" s="200"/>
      <c r="H16395" s="200"/>
      <c r="I16395" s="200">
        <v>45987</v>
      </c>
      <c r="J16395" s="143">
        <f t="shared" si="256"/>
        <v>45987</v>
      </c>
      <c r="K16395" s="202">
        <v>2</v>
      </c>
      <c r="L16395" s="285" t="s">
        <v>13370</v>
      </c>
      <c r="M16395" s="223" t="s">
        <v>13369</v>
      </c>
      <c r="N16395" s="203"/>
      <c r="O16395" s="222" t="s">
        <v>326</v>
      </c>
    </row>
    <row r="16396" spans="1:15" ht="29.25" customHeight="1">
      <c r="A16396" s="221" t="s">
        <v>2860</v>
      </c>
      <c r="B16396" s="221" t="s">
        <v>3684</v>
      </c>
      <c r="C16396" s="222" t="s">
        <v>3685</v>
      </c>
      <c r="D16396" s="222" t="s">
        <v>162</v>
      </c>
      <c r="E16396" s="199" t="s">
        <v>163</v>
      </c>
      <c r="F16396" s="200" t="s">
        <v>8347</v>
      </c>
      <c r="G16396" s="200" t="s">
        <v>8348</v>
      </c>
      <c r="H16396" s="200" t="s">
        <v>8710</v>
      </c>
      <c r="I16396" s="200">
        <v>45987</v>
      </c>
      <c r="J16396" s="143">
        <f t="shared" si="256"/>
        <v>45987</v>
      </c>
      <c r="K16396" s="202">
        <v>4.5</v>
      </c>
      <c r="L16396" s="284" t="s">
        <v>13372</v>
      </c>
      <c r="M16396" s="223"/>
      <c r="N16396" s="203">
        <v>2.3541666666666701</v>
      </c>
      <c r="O16396" s="222" t="s">
        <v>1014</v>
      </c>
    </row>
    <row r="16397" spans="1:15" ht="29.25" customHeight="1">
      <c r="A16397" s="221" t="s">
        <v>2860</v>
      </c>
      <c r="B16397" s="221" t="s">
        <v>3684</v>
      </c>
      <c r="C16397" s="222" t="s">
        <v>3685</v>
      </c>
      <c r="D16397" s="222" t="s">
        <v>162</v>
      </c>
      <c r="E16397" s="199" t="s">
        <v>163</v>
      </c>
      <c r="F16397" s="200" t="s">
        <v>6005</v>
      </c>
      <c r="G16397" s="200" t="s">
        <v>6006</v>
      </c>
      <c r="H16397" s="200" t="s">
        <v>6028</v>
      </c>
      <c r="I16397" s="200">
        <v>45987</v>
      </c>
      <c r="J16397" s="143">
        <f t="shared" si="256"/>
        <v>45987</v>
      </c>
      <c r="K16397" s="202">
        <v>4</v>
      </c>
      <c r="L16397" s="284" t="s">
        <v>13371</v>
      </c>
      <c r="M16397" s="223"/>
      <c r="N16397" s="203">
        <v>3.7625000000000002</v>
      </c>
      <c r="O16397" s="222" t="s">
        <v>943</v>
      </c>
    </row>
    <row r="16398" spans="1:15" ht="29.25" customHeight="1">
      <c r="A16398" s="221" t="s">
        <v>2860</v>
      </c>
      <c r="B16398" s="221" t="s">
        <v>3684</v>
      </c>
      <c r="C16398" s="222" t="s">
        <v>3685</v>
      </c>
      <c r="D16398" s="222" t="s">
        <v>162</v>
      </c>
      <c r="E16398" s="199" t="s">
        <v>178</v>
      </c>
      <c r="F16398" s="200"/>
      <c r="G16398" s="200"/>
      <c r="H16398" s="200"/>
      <c r="I16398" s="200">
        <v>45988</v>
      </c>
      <c r="J16398" s="143">
        <f t="shared" si="256"/>
        <v>45988</v>
      </c>
      <c r="K16398" s="202">
        <v>1</v>
      </c>
      <c r="L16398" s="285" t="s">
        <v>13542</v>
      </c>
      <c r="M16398" s="223"/>
      <c r="N16398" s="203"/>
      <c r="O16398" s="222" t="s">
        <v>326</v>
      </c>
    </row>
    <row r="16399" spans="1:15" ht="29.25" customHeight="1">
      <c r="A16399" s="221" t="s">
        <v>2860</v>
      </c>
      <c r="B16399" s="221" t="s">
        <v>3684</v>
      </c>
      <c r="C16399" s="222" t="s">
        <v>3685</v>
      </c>
      <c r="D16399" s="222" t="s">
        <v>162</v>
      </c>
      <c r="E16399" s="199" t="s">
        <v>163</v>
      </c>
      <c r="F16399" s="200" t="s">
        <v>8347</v>
      </c>
      <c r="G16399" s="200" t="s">
        <v>8348</v>
      </c>
      <c r="H16399" s="200" t="s">
        <v>8710</v>
      </c>
      <c r="I16399" s="200">
        <v>45988</v>
      </c>
      <c r="J16399" s="143">
        <f t="shared" si="256"/>
        <v>45988</v>
      </c>
      <c r="K16399" s="202">
        <v>4</v>
      </c>
      <c r="L16399" s="284" t="s">
        <v>13372</v>
      </c>
      <c r="M16399" s="223"/>
      <c r="N16399" s="203">
        <v>2.3541666666666701</v>
      </c>
      <c r="O16399" s="222" t="s">
        <v>1014</v>
      </c>
    </row>
    <row r="16400" spans="1:15" ht="29.25" customHeight="1">
      <c r="A16400" s="221" t="s">
        <v>2860</v>
      </c>
      <c r="B16400" s="221" t="s">
        <v>3684</v>
      </c>
      <c r="C16400" s="222" t="s">
        <v>3685</v>
      </c>
      <c r="D16400" s="222" t="s">
        <v>162</v>
      </c>
      <c r="E16400" s="199" t="s">
        <v>163</v>
      </c>
      <c r="F16400" s="200" t="s">
        <v>6005</v>
      </c>
      <c r="G16400" s="200" t="s">
        <v>6006</v>
      </c>
      <c r="H16400" s="200" t="s">
        <v>6028</v>
      </c>
      <c r="I16400" s="200">
        <v>45988</v>
      </c>
      <c r="J16400" s="143">
        <f t="shared" si="256"/>
        <v>45988</v>
      </c>
      <c r="K16400" s="202">
        <v>4.5</v>
      </c>
      <c r="L16400" s="285" t="s">
        <v>13543</v>
      </c>
      <c r="M16400" s="223"/>
      <c r="N16400" s="203">
        <v>3.7625000000000002</v>
      </c>
      <c r="O16400" s="222" t="s">
        <v>943</v>
      </c>
    </row>
    <row r="16401" spans="1:15" ht="29.25" customHeight="1">
      <c r="A16401" s="221" t="s">
        <v>2860</v>
      </c>
      <c r="B16401" s="221" t="s">
        <v>3684</v>
      </c>
      <c r="C16401" s="222" t="s">
        <v>3685</v>
      </c>
      <c r="D16401" s="222" t="s">
        <v>162</v>
      </c>
      <c r="E16401" s="199" t="s">
        <v>163</v>
      </c>
      <c r="F16401" s="200" t="s">
        <v>8347</v>
      </c>
      <c r="G16401" s="200" t="s">
        <v>8348</v>
      </c>
      <c r="H16401" s="200" t="s">
        <v>8710</v>
      </c>
      <c r="I16401" s="200">
        <v>45989</v>
      </c>
      <c r="J16401" s="143">
        <f t="shared" si="256"/>
        <v>45989</v>
      </c>
      <c r="K16401" s="202">
        <v>4.5</v>
      </c>
      <c r="L16401" s="284" t="s">
        <v>13544</v>
      </c>
      <c r="M16401" s="223"/>
      <c r="N16401" s="203">
        <v>2.3541666666666701</v>
      </c>
      <c r="O16401" s="222" t="s">
        <v>1014</v>
      </c>
    </row>
    <row r="16402" spans="1:15" ht="29.25" customHeight="1">
      <c r="A16402" s="221" t="s">
        <v>2860</v>
      </c>
      <c r="B16402" s="221" t="s">
        <v>3684</v>
      </c>
      <c r="C16402" s="222" t="s">
        <v>3685</v>
      </c>
      <c r="D16402" s="222" t="s">
        <v>162</v>
      </c>
      <c r="E16402" s="199" t="s">
        <v>163</v>
      </c>
      <c r="F16402" s="200" t="s">
        <v>6005</v>
      </c>
      <c r="G16402" s="200" t="s">
        <v>6006</v>
      </c>
      <c r="H16402" s="200" t="s">
        <v>6028</v>
      </c>
      <c r="I16402" s="200">
        <v>45989</v>
      </c>
      <c r="J16402" s="143">
        <f t="shared" si="256"/>
        <v>45989</v>
      </c>
      <c r="K16402" s="202">
        <v>3.5</v>
      </c>
      <c r="L16402" s="285" t="s">
        <v>13545</v>
      </c>
      <c r="M16402" s="223"/>
      <c r="N16402" s="203">
        <v>3.7625000000000002</v>
      </c>
      <c r="O16402" s="222" t="s">
        <v>943</v>
      </c>
    </row>
    <row r="16403" spans="1:15" ht="29.25" customHeight="1">
      <c r="A16403" s="221" t="s">
        <v>2860</v>
      </c>
      <c r="B16403" s="221" t="s">
        <v>3684</v>
      </c>
      <c r="C16403" s="222" t="s">
        <v>3685</v>
      </c>
      <c r="D16403" s="222" t="s">
        <v>162</v>
      </c>
      <c r="E16403" s="199" t="s">
        <v>178</v>
      </c>
      <c r="F16403" s="200"/>
      <c r="G16403" s="200"/>
      <c r="H16403" s="200"/>
      <c r="I16403" s="200">
        <v>45992</v>
      </c>
      <c r="J16403" s="143">
        <f t="shared" si="256"/>
        <v>45992</v>
      </c>
      <c r="K16403" s="202">
        <v>2</v>
      </c>
      <c r="L16403" s="285" t="s">
        <v>13546</v>
      </c>
      <c r="M16403" s="223"/>
      <c r="N16403" s="203"/>
      <c r="O16403" s="222" t="s">
        <v>326</v>
      </c>
    </row>
    <row r="16404" spans="1:15" ht="29.25" customHeight="1">
      <c r="A16404" s="221" t="s">
        <v>2860</v>
      </c>
      <c r="B16404" s="221" t="s">
        <v>3684</v>
      </c>
      <c r="C16404" s="222" t="s">
        <v>3685</v>
      </c>
      <c r="D16404" s="222" t="s">
        <v>162</v>
      </c>
      <c r="E16404" s="199" t="s">
        <v>163</v>
      </c>
      <c r="F16404" s="200" t="s">
        <v>8347</v>
      </c>
      <c r="G16404" s="200" t="s">
        <v>8348</v>
      </c>
      <c r="H16404" s="200" t="s">
        <v>8710</v>
      </c>
      <c r="I16404" s="200">
        <v>45992</v>
      </c>
      <c r="J16404" s="143">
        <f t="shared" si="256"/>
        <v>45992</v>
      </c>
      <c r="K16404" s="202">
        <v>7.5</v>
      </c>
      <c r="L16404" s="284" t="s">
        <v>13547</v>
      </c>
      <c r="M16404" s="223"/>
      <c r="N16404" s="203">
        <v>2.3541666666666701</v>
      </c>
      <c r="O16404" s="222" t="s">
        <v>1014</v>
      </c>
    </row>
    <row r="16405" spans="1:15" ht="29.25" customHeight="1">
      <c r="A16405" s="221" t="s">
        <v>2860</v>
      </c>
      <c r="B16405" s="221" t="s">
        <v>3684</v>
      </c>
      <c r="C16405" s="222" t="s">
        <v>3685</v>
      </c>
      <c r="D16405" s="222" t="s">
        <v>162</v>
      </c>
      <c r="E16405" s="199" t="s">
        <v>163</v>
      </c>
      <c r="F16405" s="200" t="s">
        <v>6005</v>
      </c>
      <c r="G16405" s="200" t="s">
        <v>6006</v>
      </c>
      <c r="H16405" s="200" t="s">
        <v>6028</v>
      </c>
      <c r="I16405" s="200">
        <v>45993</v>
      </c>
      <c r="J16405" s="143">
        <f t="shared" si="256"/>
        <v>45993</v>
      </c>
      <c r="K16405" s="202">
        <v>1</v>
      </c>
      <c r="L16405" s="285" t="s">
        <v>13549</v>
      </c>
      <c r="M16405" s="223"/>
      <c r="N16405" s="203">
        <v>3.7625000000000002</v>
      </c>
      <c r="O16405" s="222" t="s">
        <v>943</v>
      </c>
    </row>
    <row r="16406" spans="1:15" ht="29.25" customHeight="1">
      <c r="A16406" s="221" t="s">
        <v>2860</v>
      </c>
      <c r="B16406" s="221" t="s">
        <v>3684</v>
      </c>
      <c r="C16406" s="222" t="s">
        <v>3685</v>
      </c>
      <c r="D16406" s="222" t="s">
        <v>162</v>
      </c>
      <c r="E16406" s="199" t="s">
        <v>163</v>
      </c>
      <c r="F16406" s="200" t="s">
        <v>8347</v>
      </c>
      <c r="G16406" s="200" t="s">
        <v>8348</v>
      </c>
      <c r="H16406" s="200" t="s">
        <v>8708</v>
      </c>
      <c r="I16406" s="200">
        <v>45993</v>
      </c>
      <c r="J16406" s="143">
        <f t="shared" si="256"/>
        <v>45993</v>
      </c>
      <c r="K16406" s="202">
        <v>5.5</v>
      </c>
      <c r="L16406" s="284" t="s">
        <v>13548</v>
      </c>
      <c r="M16406" s="223"/>
      <c r="N16406" s="203">
        <v>1.6354166666666701</v>
      </c>
      <c r="O16406" s="222" t="s">
        <v>1014</v>
      </c>
    </row>
    <row r="16407" spans="1:15" ht="29.25" customHeight="1">
      <c r="A16407" s="221" t="s">
        <v>2860</v>
      </c>
      <c r="B16407" s="221" t="s">
        <v>3684</v>
      </c>
      <c r="C16407" s="222" t="s">
        <v>3685</v>
      </c>
      <c r="D16407" s="222" t="s">
        <v>162</v>
      </c>
      <c r="E16407" s="199" t="s">
        <v>163</v>
      </c>
      <c r="F16407" s="200" t="s">
        <v>5060</v>
      </c>
      <c r="G16407" s="200" t="s">
        <v>5061</v>
      </c>
      <c r="H16407" s="200" t="s">
        <v>12082</v>
      </c>
      <c r="I16407" s="200">
        <v>45993</v>
      </c>
      <c r="J16407" s="143">
        <f t="shared" si="256"/>
        <v>45993</v>
      </c>
      <c r="K16407" s="202">
        <v>1.5</v>
      </c>
      <c r="L16407" s="285" t="s">
        <v>13550</v>
      </c>
      <c r="M16407" s="223"/>
      <c r="N16407" s="203">
        <v>3.6249999999999998E-2</v>
      </c>
      <c r="O16407" s="222" t="s">
        <v>12269</v>
      </c>
    </row>
    <row r="16408" spans="1:15" ht="29.25" customHeight="1">
      <c r="A16408" s="221" t="s">
        <v>2860</v>
      </c>
      <c r="B16408" s="221" t="s">
        <v>3684</v>
      </c>
      <c r="C16408" s="222" t="s">
        <v>3685</v>
      </c>
      <c r="D16408" s="222" t="s">
        <v>162</v>
      </c>
      <c r="E16408" s="199" t="s">
        <v>163</v>
      </c>
      <c r="F16408" s="200" t="s">
        <v>8347</v>
      </c>
      <c r="G16408" s="200" t="s">
        <v>8348</v>
      </c>
      <c r="H16408" s="200" t="s">
        <v>8713</v>
      </c>
      <c r="I16408" s="200">
        <v>45994</v>
      </c>
      <c r="J16408" s="143">
        <f t="shared" si="256"/>
        <v>45994</v>
      </c>
      <c r="K16408" s="202">
        <v>8.5</v>
      </c>
      <c r="L16408" s="284" t="s">
        <v>13551</v>
      </c>
      <c r="M16408" s="223"/>
      <c r="N16408" s="203">
        <v>1.0520833333333299</v>
      </c>
      <c r="O16408" s="222" t="s">
        <v>1014</v>
      </c>
    </row>
    <row r="16409" spans="1:15" ht="29.25" customHeight="1">
      <c r="A16409" s="221" t="s">
        <v>2860</v>
      </c>
      <c r="B16409" s="221" t="s">
        <v>3684</v>
      </c>
      <c r="C16409" s="222" t="s">
        <v>3685</v>
      </c>
      <c r="D16409" s="222" t="s">
        <v>162</v>
      </c>
      <c r="E16409" s="199" t="s">
        <v>178</v>
      </c>
      <c r="F16409" s="200"/>
      <c r="G16409" s="200"/>
      <c r="H16409" s="200"/>
      <c r="I16409" s="200">
        <v>45995</v>
      </c>
      <c r="J16409" s="143">
        <f t="shared" si="256"/>
        <v>45995</v>
      </c>
      <c r="K16409" s="202">
        <v>1</v>
      </c>
      <c r="L16409" s="285" t="s">
        <v>13542</v>
      </c>
      <c r="M16409" s="223"/>
      <c r="N16409" s="203"/>
      <c r="O16409" s="222" t="s">
        <v>326</v>
      </c>
    </row>
    <row r="16410" spans="1:15" ht="29.25" customHeight="1">
      <c r="A16410" s="221" t="s">
        <v>2860</v>
      </c>
      <c r="B16410" s="221" t="s">
        <v>3684</v>
      </c>
      <c r="C16410" s="222" t="s">
        <v>3685</v>
      </c>
      <c r="D16410" s="222" t="s">
        <v>162</v>
      </c>
      <c r="E16410" s="199" t="s">
        <v>163</v>
      </c>
      <c r="F16410" s="200" t="s">
        <v>937</v>
      </c>
      <c r="G16410" s="200" t="s">
        <v>938</v>
      </c>
      <c r="H16410" s="200" t="s">
        <v>49</v>
      </c>
      <c r="I16410" s="200">
        <v>45995</v>
      </c>
      <c r="J16410" s="143">
        <f t="shared" si="256"/>
        <v>45995</v>
      </c>
      <c r="K16410" s="202">
        <v>1.5</v>
      </c>
      <c r="L16410" s="284" t="s">
        <v>13719</v>
      </c>
      <c r="M16410" s="223"/>
      <c r="N16410" s="203">
        <v>6.40625</v>
      </c>
      <c r="O16410" s="222" t="s">
        <v>942</v>
      </c>
    </row>
    <row r="16411" spans="1:15" ht="29.25" customHeight="1">
      <c r="A16411" s="221" t="s">
        <v>2860</v>
      </c>
      <c r="B16411" s="221" t="s">
        <v>3684</v>
      </c>
      <c r="C16411" s="222" t="s">
        <v>3685</v>
      </c>
      <c r="D16411" s="222" t="s">
        <v>162</v>
      </c>
      <c r="E16411" s="199" t="s">
        <v>163</v>
      </c>
      <c r="F16411" s="200" t="s">
        <v>8347</v>
      </c>
      <c r="G16411" s="200" t="s">
        <v>8348</v>
      </c>
      <c r="H16411" s="200" t="s">
        <v>8713</v>
      </c>
      <c r="I16411" s="200">
        <v>45995</v>
      </c>
      <c r="J16411" s="143">
        <f t="shared" si="256"/>
        <v>45995</v>
      </c>
      <c r="K16411" s="202">
        <v>4.5</v>
      </c>
      <c r="L16411" s="285" t="s">
        <v>13718</v>
      </c>
      <c r="M16411" s="223"/>
      <c r="N16411" s="203">
        <v>1.0520833333333299</v>
      </c>
      <c r="O16411" s="222" t="s">
        <v>1014</v>
      </c>
    </row>
    <row r="16412" spans="1:15" ht="29.25" customHeight="1">
      <c r="A16412" s="221" t="s">
        <v>2860</v>
      </c>
      <c r="B16412" s="221" t="s">
        <v>3684</v>
      </c>
      <c r="C16412" s="222" t="s">
        <v>3685</v>
      </c>
      <c r="D16412" s="222" t="s">
        <v>162</v>
      </c>
      <c r="E16412" s="199" t="s">
        <v>163</v>
      </c>
      <c r="F16412" s="200" t="s">
        <v>6005</v>
      </c>
      <c r="G16412" s="200" t="s">
        <v>6006</v>
      </c>
      <c r="H16412" s="200" t="s">
        <v>6028</v>
      </c>
      <c r="I16412" s="200">
        <v>45995</v>
      </c>
      <c r="J16412" s="143">
        <f t="shared" si="256"/>
        <v>45995</v>
      </c>
      <c r="K16412" s="202">
        <v>2</v>
      </c>
      <c r="L16412" s="285" t="s">
        <v>13720</v>
      </c>
      <c r="M16412" s="223"/>
      <c r="N16412" s="203">
        <v>3.7625000000000002</v>
      </c>
      <c r="O16412" s="222" t="s">
        <v>943</v>
      </c>
    </row>
    <row r="16413" spans="1:15" ht="29.25" customHeight="1">
      <c r="A16413" s="221" t="s">
        <v>2860</v>
      </c>
      <c r="B16413" s="221" t="s">
        <v>3684</v>
      </c>
      <c r="C16413" s="222" t="s">
        <v>3685</v>
      </c>
      <c r="D16413" s="222" t="s">
        <v>162</v>
      </c>
      <c r="E16413" s="199" t="s">
        <v>163</v>
      </c>
      <c r="F16413" s="200" t="s">
        <v>8347</v>
      </c>
      <c r="G16413" s="200" t="s">
        <v>8348</v>
      </c>
      <c r="H16413" s="200" t="s">
        <v>8715</v>
      </c>
      <c r="I16413" s="200">
        <v>45996</v>
      </c>
      <c r="J16413" s="143">
        <f t="shared" si="256"/>
        <v>45996</v>
      </c>
      <c r="K16413" s="202">
        <v>6</v>
      </c>
      <c r="L16413" s="284" t="s">
        <v>13721</v>
      </c>
      <c r="M16413" s="223"/>
      <c r="N16413" s="203">
        <v>1.78125</v>
      </c>
      <c r="O16413" s="222" t="s">
        <v>942</v>
      </c>
    </row>
    <row r="16414" spans="1:15" ht="29.25" customHeight="1">
      <c r="A16414" s="221" t="s">
        <v>2860</v>
      </c>
      <c r="B16414" s="221" t="s">
        <v>3684</v>
      </c>
      <c r="C16414" s="222" t="s">
        <v>3685</v>
      </c>
      <c r="D16414" s="222" t="s">
        <v>162</v>
      </c>
      <c r="E16414" s="199" t="s">
        <v>163</v>
      </c>
      <c r="F16414" s="200" t="s">
        <v>6005</v>
      </c>
      <c r="G16414" s="200" t="s">
        <v>6006</v>
      </c>
      <c r="H16414" s="200" t="s">
        <v>6028</v>
      </c>
      <c r="I16414" s="200">
        <v>45996</v>
      </c>
      <c r="J16414" s="143">
        <f t="shared" si="256"/>
        <v>45996</v>
      </c>
      <c r="K16414" s="202">
        <v>3.5</v>
      </c>
      <c r="L16414" s="285" t="s">
        <v>13722</v>
      </c>
      <c r="M16414" s="223"/>
      <c r="N16414" s="203">
        <v>3.7625000000000002</v>
      </c>
      <c r="O16414" s="222" t="s">
        <v>943</v>
      </c>
    </row>
    <row r="16415" spans="1:15" ht="29.25" customHeight="1">
      <c r="A16415" s="221" t="s">
        <v>2860</v>
      </c>
      <c r="B16415" s="221" t="s">
        <v>3684</v>
      </c>
      <c r="C16415" s="222" t="s">
        <v>3685</v>
      </c>
      <c r="D16415" s="222" t="s">
        <v>162</v>
      </c>
      <c r="E16415" s="199" t="s">
        <v>163</v>
      </c>
      <c r="F16415" s="200" t="s">
        <v>8347</v>
      </c>
      <c r="G16415" s="200" t="s">
        <v>8348</v>
      </c>
      <c r="H16415" s="200"/>
      <c r="I16415" s="200">
        <v>45999</v>
      </c>
      <c r="J16415" s="143">
        <f t="shared" si="256"/>
        <v>45999</v>
      </c>
      <c r="K16415" s="202">
        <v>1.5</v>
      </c>
      <c r="L16415" s="285" t="s">
        <v>13725</v>
      </c>
      <c r="M16415" s="223"/>
      <c r="N16415" s="203"/>
      <c r="O16415" s="222" t="s">
        <v>326</v>
      </c>
    </row>
    <row r="16416" spans="1:15" ht="29.25" customHeight="1">
      <c r="A16416" s="221" t="s">
        <v>2860</v>
      </c>
      <c r="B16416" s="221" t="s">
        <v>3684</v>
      </c>
      <c r="C16416" s="222" t="s">
        <v>3685</v>
      </c>
      <c r="D16416" s="222" t="s">
        <v>162</v>
      </c>
      <c r="E16416" s="199" t="s">
        <v>163</v>
      </c>
      <c r="F16416" s="200" t="s">
        <v>8347</v>
      </c>
      <c r="G16416" s="200" t="s">
        <v>8348</v>
      </c>
      <c r="H16416" s="200" t="s">
        <v>8715</v>
      </c>
      <c r="I16416" s="200">
        <v>45999</v>
      </c>
      <c r="J16416" s="143">
        <f t="shared" si="256"/>
        <v>45999</v>
      </c>
      <c r="K16416" s="202">
        <v>4.5</v>
      </c>
      <c r="L16416" s="284" t="s">
        <v>13723</v>
      </c>
      <c r="M16416" s="223"/>
      <c r="N16416" s="203">
        <v>1.78125</v>
      </c>
      <c r="O16416" s="222" t="s">
        <v>942</v>
      </c>
    </row>
    <row r="16417" spans="1:15" ht="29.25" customHeight="1">
      <c r="A16417" s="221" t="s">
        <v>2860</v>
      </c>
      <c r="B16417" s="221" t="s">
        <v>3684</v>
      </c>
      <c r="C16417" s="222" t="s">
        <v>3685</v>
      </c>
      <c r="D16417" s="222" t="s">
        <v>162</v>
      </c>
      <c r="E16417" s="199" t="s">
        <v>163</v>
      </c>
      <c r="F16417" s="200" t="s">
        <v>6005</v>
      </c>
      <c r="G16417" s="200" t="s">
        <v>6006</v>
      </c>
      <c r="H16417" s="200" t="s">
        <v>6028</v>
      </c>
      <c r="I16417" s="200">
        <v>45999</v>
      </c>
      <c r="J16417" s="143">
        <f t="shared" si="256"/>
        <v>45999</v>
      </c>
      <c r="K16417" s="202">
        <v>3.5</v>
      </c>
      <c r="L16417" s="285" t="s">
        <v>13724</v>
      </c>
      <c r="M16417" s="223"/>
      <c r="N16417" s="203">
        <v>3.7625000000000002</v>
      </c>
      <c r="O16417" s="222" t="s">
        <v>943</v>
      </c>
    </row>
    <row r="16418" spans="1:15" ht="29.25" customHeight="1">
      <c r="A16418" s="221" t="s">
        <v>2860</v>
      </c>
      <c r="B16418" s="221" t="s">
        <v>3684</v>
      </c>
      <c r="C16418" s="222" t="s">
        <v>3685</v>
      </c>
      <c r="D16418" s="222" t="s">
        <v>162</v>
      </c>
      <c r="E16418" s="199" t="s">
        <v>163</v>
      </c>
      <c r="F16418" s="200" t="s">
        <v>8347</v>
      </c>
      <c r="G16418" s="200" t="s">
        <v>8348</v>
      </c>
      <c r="H16418" s="200" t="s">
        <v>8714</v>
      </c>
      <c r="I16418" s="200">
        <v>46000</v>
      </c>
      <c r="J16418" s="143">
        <f t="shared" si="256"/>
        <v>46000</v>
      </c>
      <c r="K16418" s="202">
        <v>5.5</v>
      </c>
      <c r="L16418" s="284" t="s">
        <v>13726</v>
      </c>
      <c r="M16418" s="223"/>
      <c r="N16418" s="203">
        <v>5.21875</v>
      </c>
      <c r="O16418" s="222" t="s">
        <v>942</v>
      </c>
    </row>
    <row r="16419" spans="1:15" ht="29.25" customHeight="1">
      <c r="A16419" s="221" t="s">
        <v>2860</v>
      </c>
      <c r="B16419" s="221" t="s">
        <v>3684</v>
      </c>
      <c r="C16419" s="222" t="s">
        <v>3685</v>
      </c>
      <c r="D16419" s="222" t="s">
        <v>162</v>
      </c>
      <c r="E16419" s="199" t="s">
        <v>163</v>
      </c>
      <c r="F16419" s="200" t="s">
        <v>6005</v>
      </c>
      <c r="G16419" s="200" t="s">
        <v>6006</v>
      </c>
      <c r="H16419" s="200" t="s">
        <v>6028</v>
      </c>
      <c r="I16419" s="200">
        <v>46000</v>
      </c>
      <c r="J16419" s="143">
        <f t="shared" si="256"/>
        <v>46000</v>
      </c>
      <c r="K16419" s="202">
        <v>3.5</v>
      </c>
      <c r="L16419" s="285" t="s">
        <v>13727</v>
      </c>
      <c r="M16419" s="223"/>
      <c r="N16419" s="203">
        <v>3.7625000000000002</v>
      </c>
      <c r="O16419" s="222" t="s">
        <v>943</v>
      </c>
    </row>
    <row r="16420" spans="1:15" ht="29.25" customHeight="1">
      <c r="A16420" s="221" t="s">
        <v>2860</v>
      </c>
      <c r="B16420" s="221" t="s">
        <v>3684</v>
      </c>
      <c r="C16420" s="222" t="s">
        <v>3685</v>
      </c>
      <c r="D16420" s="222" t="s">
        <v>162</v>
      </c>
      <c r="E16420" s="199" t="s">
        <v>163</v>
      </c>
      <c r="F16420" s="200" t="s">
        <v>8347</v>
      </c>
      <c r="G16420" s="200" t="s">
        <v>8348</v>
      </c>
      <c r="H16420" s="200" t="s">
        <v>8714</v>
      </c>
      <c r="I16420" s="200">
        <v>46001</v>
      </c>
      <c r="J16420" s="143">
        <f t="shared" si="256"/>
        <v>46001</v>
      </c>
      <c r="K16420" s="202">
        <v>8.5</v>
      </c>
      <c r="L16420" s="284" t="s">
        <v>13726</v>
      </c>
      <c r="M16420" s="223"/>
      <c r="N16420" s="203">
        <v>5.21875</v>
      </c>
      <c r="O16420" s="222" t="s">
        <v>942</v>
      </c>
    </row>
    <row r="16421" spans="1:15" ht="29.25" customHeight="1">
      <c r="A16421" s="221" t="s">
        <v>2860</v>
      </c>
      <c r="B16421" s="221" t="s">
        <v>3684</v>
      </c>
      <c r="C16421" s="222" t="s">
        <v>3685</v>
      </c>
      <c r="D16421" s="222" t="s">
        <v>162</v>
      </c>
      <c r="E16421" s="199" t="s">
        <v>163</v>
      </c>
      <c r="F16421" s="200" t="s">
        <v>6005</v>
      </c>
      <c r="G16421" s="200" t="s">
        <v>6006</v>
      </c>
      <c r="H16421" s="200" t="s">
        <v>6028</v>
      </c>
      <c r="I16421" s="200">
        <v>46001</v>
      </c>
      <c r="J16421" s="143">
        <f t="shared" si="256"/>
        <v>46001</v>
      </c>
      <c r="K16421" s="202">
        <v>0.5</v>
      </c>
      <c r="L16421" s="285" t="s">
        <v>13728</v>
      </c>
      <c r="M16421" s="223"/>
      <c r="N16421" s="203">
        <v>3.7625000000000002</v>
      </c>
      <c r="O16421" s="222" t="s">
        <v>943</v>
      </c>
    </row>
    <row r="16422" spans="1:15" ht="29.25" customHeight="1">
      <c r="A16422" s="221" t="s">
        <v>2860</v>
      </c>
      <c r="B16422" s="221" t="s">
        <v>3684</v>
      </c>
      <c r="C16422" s="222" t="s">
        <v>3685</v>
      </c>
      <c r="D16422" s="222" t="s">
        <v>162</v>
      </c>
      <c r="E16422" s="199" t="s">
        <v>163</v>
      </c>
      <c r="F16422" s="200" t="s">
        <v>8347</v>
      </c>
      <c r="G16422" s="200" t="s">
        <v>8348</v>
      </c>
      <c r="H16422" s="200"/>
      <c r="I16422" s="200">
        <v>46002</v>
      </c>
      <c r="J16422" s="143">
        <f t="shared" si="256"/>
        <v>46002</v>
      </c>
      <c r="K16422" s="202">
        <v>1</v>
      </c>
      <c r="L16422" s="285" t="s">
        <v>13542</v>
      </c>
      <c r="M16422" s="223"/>
      <c r="N16422" s="203"/>
      <c r="O16422" s="222" t="s">
        <v>326</v>
      </c>
    </row>
    <row r="16423" spans="1:15" ht="29.25" customHeight="1">
      <c r="A16423" s="221" t="s">
        <v>2860</v>
      </c>
      <c r="B16423" s="221" t="s">
        <v>3684</v>
      </c>
      <c r="C16423" s="222" t="s">
        <v>3685</v>
      </c>
      <c r="D16423" s="222" t="s">
        <v>162</v>
      </c>
      <c r="E16423" s="199" t="s">
        <v>163</v>
      </c>
      <c r="F16423" s="200" t="s">
        <v>8347</v>
      </c>
      <c r="G16423" s="200" t="s">
        <v>8348</v>
      </c>
      <c r="H16423" s="200" t="s">
        <v>8714</v>
      </c>
      <c r="I16423" s="200">
        <v>46002</v>
      </c>
      <c r="J16423" s="143">
        <f t="shared" si="256"/>
        <v>46002</v>
      </c>
      <c r="K16423" s="202">
        <v>6.5</v>
      </c>
      <c r="L16423" s="284" t="s">
        <v>14762</v>
      </c>
      <c r="M16423" s="223"/>
      <c r="N16423" s="203">
        <v>5.21875</v>
      </c>
      <c r="O16423" s="222" t="s">
        <v>942</v>
      </c>
    </row>
    <row r="16424" spans="1:15" ht="29.25" customHeight="1">
      <c r="A16424" s="221" t="s">
        <v>2860</v>
      </c>
      <c r="B16424" s="221" t="s">
        <v>3684</v>
      </c>
      <c r="C16424" s="222" t="s">
        <v>3685</v>
      </c>
      <c r="D16424" s="222" t="s">
        <v>162</v>
      </c>
      <c r="E16424" s="199" t="s">
        <v>163</v>
      </c>
      <c r="F16424" s="200" t="s">
        <v>6005</v>
      </c>
      <c r="G16424" s="200" t="s">
        <v>6006</v>
      </c>
      <c r="H16424" s="200" t="s">
        <v>6028</v>
      </c>
      <c r="I16424" s="200">
        <v>46002</v>
      </c>
      <c r="J16424" s="143">
        <f t="shared" si="256"/>
        <v>46002</v>
      </c>
      <c r="K16424" s="202">
        <v>3</v>
      </c>
      <c r="L16424" s="285" t="s">
        <v>14761</v>
      </c>
      <c r="M16424" s="223"/>
      <c r="N16424" s="203">
        <v>3.7625000000000002</v>
      </c>
      <c r="O16424" s="222" t="s">
        <v>943</v>
      </c>
    </row>
    <row r="16425" spans="1:15" ht="29.25" customHeight="1">
      <c r="A16425" s="221" t="s">
        <v>2860</v>
      </c>
      <c r="B16425" s="221" t="s">
        <v>3684</v>
      </c>
      <c r="C16425" s="222" t="s">
        <v>3685</v>
      </c>
      <c r="D16425" s="222" t="s">
        <v>162</v>
      </c>
      <c r="E16425" s="199" t="s">
        <v>163</v>
      </c>
      <c r="F16425" s="200" t="s">
        <v>8347</v>
      </c>
      <c r="G16425" s="200" t="s">
        <v>8348</v>
      </c>
      <c r="H16425" s="200" t="s">
        <v>8710</v>
      </c>
      <c r="I16425" s="200">
        <v>46003</v>
      </c>
      <c r="J16425" s="143">
        <f t="shared" si="256"/>
        <v>46003</v>
      </c>
      <c r="K16425" s="202">
        <v>7</v>
      </c>
      <c r="L16425" s="284" t="s">
        <v>14764</v>
      </c>
      <c r="M16425" s="223"/>
      <c r="N16425" s="203">
        <v>2.3541666666666701</v>
      </c>
      <c r="O16425" s="222" t="s">
        <v>1014</v>
      </c>
    </row>
    <row r="16426" spans="1:15" ht="29.25" customHeight="1">
      <c r="A16426" s="221" t="s">
        <v>2860</v>
      </c>
      <c r="B16426" s="221" t="s">
        <v>3684</v>
      </c>
      <c r="C16426" s="222" t="s">
        <v>3685</v>
      </c>
      <c r="D16426" s="222" t="s">
        <v>162</v>
      </c>
      <c r="E16426" s="199" t="s">
        <v>163</v>
      </c>
      <c r="F16426" s="200" t="s">
        <v>6005</v>
      </c>
      <c r="G16426" s="200" t="s">
        <v>6006</v>
      </c>
      <c r="H16426" s="200" t="s">
        <v>6028</v>
      </c>
      <c r="I16426" s="200">
        <v>46003</v>
      </c>
      <c r="J16426" s="143">
        <f t="shared" si="256"/>
        <v>46003</v>
      </c>
      <c r="K16426" s="202">
        <v>2.5</v>
      </c>
      <c r="L16426" s="285" t="s">
        <v>14763</v>
      </c>
      <c r="M16426" s="223"/>
      <c r="N16426" s="203">
        <v>3.7625000000000002</v>
      </c>
      <c r="O16426" s="222" t="s">
        <v>943</v>
      </c>
    </row>
    <row r="16427" spans="1:15" ht="29.25" customHeight="1">
      <c r="A16427" s="221" t="s">
        <v>2860</v>
      </c>
      <c r="B16427" s="221" t="s">
        <v>3684</v>
      </c>
      <c r="C16427" s="222" t="s">
        <v>3685</v>
      </c>
      <c r="D16427" s="222" t="s">
        <v>162</v>
      </c>
      <c r="E16427" s="199" t="s">
        <v>163</v>
      </c>
      <c r="F16427" s="200" t="s">
        <v>8347</v>
      </c>
      <c r="G16427" s="200" t="s">
        <v>8348</v>
      </c>
      <c r="H16427" s="200" t="s">
        <v>8716</v>
      </c>
      <c r="I16427" s="200">
        <v>46006</v>
      </c>
      <c r="J16427" s="143">
        <f t="shared" si="256"/>
        <v>46006</v>
      </c>
      <c r="K16427" s="202">
        <v>2</v>
      </c>
      <c r="L16427" s="285" t="s">
        <v>14766</v>
      </c>
      <c r="M16427" s="223"/>
      <c r="N16427" s="203">
        <v>0.53125</v>
      </c>
      <c r="O16427" s="222" t="s">
        <v>942</v>
      </c>
    </row>
    <row r="16428" spans="1:15" ht="29.25" customHeight="1">
      <c r="A16428" s="221" t="s">
        <v>2860</v>
      </c>
      <c r="B16428" s="221" t="s">
        <v>3684</v>
      </c>
      <c r="C16428" s="222" t="s">
        <v>3685</v>
      </c>
      <c r="D16428" s="222" t="s">
        <v>162</v>
      </c>
      <c r="E16428" s="199" t="s">
        <v>163</v>
      </c>
      <c r="F16428" s="200" t="s">
        <v>8347</v>
      </c>
      <c r="G16428" s="200" t="s">
        <v>8348</v>
      </c>
      <c r="H16428" s="200" t="s">
        <v>8710</v>
      </c>
      <c r="I16428" s="200">
        <v>46006</v>
      </c>
      <c r="J16428" s="143">
        <f t="shared" si="256"/>
        <v>46006</v>
      </c>
      <c r="K16428" s="202">
        <v>8</v>
      </c>
      <c r="L16428" s="284" t="s">
        <v>14765</v>
      </c>
      <c r="M16428" s="223"/>
      <c r="N16428" s="203">
        <v>2.3541666666666701</v>
      </c>
      <c r="O16428" s="222" t="s">
        <v>1014</v>
      </c>
    </row>
    <row r="16429" spans="1:15" ht="29.25" customHeight="1">
      <c r="A16429" s="221" t="s">
        <v>2860</v>
      </c>
      <c r="B16429" s="221" t="s">
        <v>3684</v>
      </c>
      <c r="C16429" s="222" t="s">
        <v>3685</v>
      </c>
      <c r="D16429" s="222" t="s">
        <v>162</v>
      </c>
      <c r="E16429" s="199" t="s">
        <v>163</v>
      </c>
      <c r="F16429" s="200" t="s">
        <v>11927</v>
      </c>
      <c r="G16429" s="200" t="s">
        <v>11928</v>
      </c>
      <c r="H16429" s="200" t="s">
        <v>13834</v>
      </c>
      <c r="I16429" s="200">
        <v>46007</v>
      </c>
      <c r="J16429" s="143">
        <f t="shared" si="256"/>
        <v>46007</v>
      </c>
      <c r="K16429" s="202">
        <v>2</v>
      </c>
      <c r="L16429" s="284" t="s">
        <v>14768</v>
      </c>
      <c r="M16429" s="223"/>
      <c r="N16429" s="203">
        <v>0.1875</v>
      </c>
      <c r="O16429" s="222" t="s">
        <v>942</v>
      </c>
    </row>
    <row r="16430" spans="1:15" ht="29.25" customHeight="1">
      <c r="A16430" s="221" t="s">
        <v>2860</v>
      </c>
      <c r="B16430" s="221" t="s">
        <v>3684</v>
      </c>
      <c r="C16430" s="222" t="s">
        <v>3685</v>
      </c>
      <c r="D16430" s="222" t="s">
        <v>162</v>
      </c>
      <c r="E16430" s="199" t="s">
        <v>163</v>
      </c>
      <c r="F16430" s="200" t="s">
        <v>8347</v>
      </c>
      <c r="G16430" s="200" t="s">
        <v>8348</v>
      </c>
      <c r="H16430" s="200" t="s">
        <v>8708</v>
      </c>
      <c r="I16430" s="200">
        <v>46007</v>
      </c>
      <c r="J16430" s="143">
        <f t="shared" si="256"/>
        <v>46007</v>
      </c>
      <c r="K16430" s="202">
        <v>6</v>
      </c>
      <c r="L16430" s="284" t="s">
        <v>14767</v>
      </c>
      <c r="M16430" s="223"/>
      <c r="N16430" s="203">
        <v>1.6354166666666701</v>
      </c>
      <c r="O16430" s="222" t="s">
        <v>1014</v>
      </c>
    </row>
    <row r="16431" spans="1:15" ht="29.25" customHeight="1">
      <c r="A16431" s="221" t="s">
        <v>2860</v>
      </c>
      <c r="B16431" s="221" t="s">
        <v>3684</v>
      </c>
      <c r="C16431" s="222" t="s">
        <v>3685</v>
      </c>
      <c r="D16431" s="222" t="s">
        <v>162</v>
      </c>
      <c r="E16431" s="199" t="s">
        <v>166</v>
      </c>
      <c r="F16431" s="200"/>
      <c r="G16431" s="200"/>
      <c r="H16431" s="200"/>
      <c r="I16431" s="200">
        <v>46008</v>
      </c>
      <c r="J16431" s="143">
        <f t="shared" si="256"/>
        <v>46008</v>
      </c>
      <c r="K16431" s="202">
        <v>2</v>
      </c>
      <c r="L16431" s="285" t="s">
        <v>14771</v>
      </c>
      <c r="M16431" s="223"/>
      <c r="N16431" s="203"/>
      <c r="O16431" s="222" t="s">
        <v>326</v>
      </c>
    </row>
    <row r="16432" spans="1:15" ht="29.25" customHeight="1">
      <c r="A16432" s="221" t="s">
        <v>2860</v>
      </c>
      <c r="B16432" s="221" t="s">
        <v>3684</v>
      </c>
      <c r="C16432" s="222" t="s">
        <v>3685</v>
      </c>
      <c r="D16432" s="222" t="s">
        <v>162</v>
      </c>
      <c r="E16432" s="199" t="s">
        <v>163</v>
      </c>
      <c r="F16432" s="200" t="s">
        <v>11927</v>
      </c>
      <c r="G16432" s="200" t="s">
        <v>11928</v>
      </c>
      <c r="H16432" s="200" t="s">
        <v>13834</v>
      </c>
      <c r="I16432" s="200">
        <v>46008</v>
      </c>
      <c r="J16432" s="143">
        <f t="shared" si="256"/>
        <v>46008</v>
      </c>
      <c r="K16432" s="202">
        <v>1</v>
      </c>
      <c r="L16432" s="284" t="s">
        <v>14769</v>
      </c>
      <c r="M16432" s="223"/>
      <c r="N16432" s="203">
        <v>0.1875</v>
      </c>
      <c r="O16432" s="222" t="s">
        <v>942</v>
      </c>
    </row>
    <row r="16433" spans="1:15" ht="29.25" customHeight="1">
      <c r="A16433" s="221" t="s">
        <v>2860</v>
      </c>
      <c r="B16433" s="221" t="s">
        <v>3684</v>
      </c>
      <c r="C16433" s="222" t="s">
        <v>3685</v>
      </c>
      <c r="D16433" s="222" t="s">
        <v>162</v>
      </c>
      <c r="E16433" s="199" t="s">
        <v>163</v>
      </c>
      <c r="F16433" s="200" t="s">
        <v>8347</v>
      </c>
      <c r="G16433" s="200" t="s">
        <v>8348</v>
      </c>
      <c r="H16433" s="200" t="s">
        <v>8708</v>
      </c>
      <c r="I16433" s="200">
        <v>46008</v>
      </c>
      <c r="J16433" s="143">
        <f t="shared" si="256"/>
        <v>46008</v>
      </c>
      <c r="K16433" s="202">
        <v>5.5</v>
      </c>
      <c r="L16433" s="284" t="s">
        <v>14770</v>
      </c>
      <c r="M16433" s="223"/>
      <c r="N16433" s="203">
        <v>1.6354166666666701</v>
      </c>
      <c r="O16433" s="222" t="s">
        <v>1014</v>
      </c>
    </row>
    <row r="16434" spans="1:15" ht="29.25" customHeight="1">
      <c r="A16434" s="221" t="s">
        <v>2860</v>
      </c>
      <c r="B16434" s="221" t="s">
        <v>3684</v>
      </c>
      <c r="C16434" s="222" t="s">
        <v>3685</v>
      </c>
      <c r="D16434" s="222" t="s">
        <v>162</v>
      </c>
      <c r="E16434" s="199" t="s">
        <v>163</v>
      </c>
      <c r="F16434" s="200" t="s">
        <v>8347</v>
      </c>
      <c r="G16434" s="200" t="s">
        <v>8348</v>
      </c>
      <c r="H16434" s="200"/>
      <c r="I16434" s="200">
        <v>46009</v>
      </c>
      <c r="J16434" s="143">
        <f t="shared" si="256"/>
        <v>46009</v>
      </c>
      <c r="K16434" s="202">
        <v>1.5</v>
      </c>
      <c r="L16434" s="285" t="s">
        <v>13542</v>
      </c>
      <c r="M16434" s="223"/>
      <c r="N16434" s="203"/>
      <c r="O16434" s="222" t="s">
        <v>326</v>
      </c>
    </row>
    <row r="16435" spans="1:15" ht="29.25" customHeight="1">
      <c r="A16435" s="221" t="s">
        <v>2860</v>
      </c>
      <c r="B16435" s="221" t="s">
        <v>3684</v>
      </c>
      <c r="C16435" s="222" t="s">
        <v>3685</v>
      </c>
      <c r="D16435" s="222" t="s">
        <v>162</v>
      </c>
      <c r="E16435" s="199" t="s">
        <v>163</v>
      </c>
      <c r="F16435" s="200" t="s">
        <v>11927</v>
      </c>
      <c r="G16435" s="200" t="s">
        <v>11928</v>
      </c>
      <c r="H16435" s="200" t="s">
        <v>52</v>
      </c>
      <c r="I16435" s="200">
        <v>46009</v>
      </c>
      <c r="J16435" s="143">
        <f t="shared" si="256"/>
        <v>46009</v>
      </c>
      <c r="K16435" s="202">
        <v>1.5</v>
      </c>
      <c r="L16435" s="285" t="s">
        <v>14772</v>
      </c>
      <c r="M16435" s="223"/>
      <c r="N16435" s="203">
        <v>3.8541666666666701</v>
      </c>
      <c r="O16435" s="222" t="s">
        <v>941</v>
      </c>
    </row>
    <row r="16436" spans="1:15" ht="29.25" customHeight="1">
      <c r="A16436" s="221" t="s">
        <v>2860</v>
      </c>
      <c r="B16436" s="221" t="s">
        <v>3684</v>
      </c>
      <c r="C16436" s="222" t="s">
        <v>3685</v>
      </c>
      <c r="D16436" s="222" t="s">
        <v>162</v>
      </c>
      <c r="E16436" s="199" t="s">
        <v>163</v>
      </c>
      <c r="F16436" s="200" t="s">
        <v>8347</v>
      </c>
      <c r="G16436" s="200" t="s">
        <v>8348</v>
      </c>
      <c r="H16436" s="200" t="s">
        <v>8708</v>
      </c>
      <c r="I16436" s="200">
        <v>46009</v>
      </c>
      <c r="J16436" s="143">
        <f t="shared" si="256"/>
        <v>46009</v>
      </c>
      <c r="K16436" s="202">
        <v>5</v>
      </c>
      <c r="L16436" s="284" t="s">
        <v>14773</v>
      </c>
      <c r="M16436" s="223"/>
      <c r="N16436" s="203">
        <v>1.6354166666666701</v>
      </c>
      <c r="O16436" s="222" t="s">
        <v>1014</v>
      </c>
    </row>
    <row r="16437" spans="1:15" ht="29.25" customHeight="1">
      <c r="A16437" s="221" t="s">
        <v>2860</v>
      </c>
      <c r="B16437" s="221" t="s">
        <v>3684</v>
      </c>
      <c r="C16437" s="222" t="s">
        <v>3685</v>
      </c>
      <c r="D16437" s="222" t="s">
        <v>162</v>
      </c>
      <c r="E16437" s="199" t="s">
        <v>163</v>
      </c>
      <c r="F16437" s="200" t="s">
        <v>11927</v>
      </c>
      <c r="G16437" s="200" t="s">
        <v>11928</v>
      </c>
      <c r="H16437" s="200" t="s">
        <v>52</v>
      </c>
      <c r="I16437" s="200">
        <v>46010</v>
      </c>
      <c r="J16437" s="143">
        <f t="shared" si="256"/>
        <v>46010</v>
      </c>
      <c r="K16437" s="202">
        <v>1</v>
      </c>
      <c r="L16437" s="285" t="s">
        <v>14775</v>
      </c>
      <c r="M16437" s="223"/>
      <c r="N16437" s="203">
        <v>3.8541666666666701</v>
      </c>
      <c r="O16437" s="222" t="s">
        <v>941</v>
      </c>
    </row>
    <row r="16438" spans="1:15" ht="29.25" customHeight="1">
      <c r="A16438" s="221" t="s">
        <v>2860</v>
      </c>
      <c r="B16438" s="221" t="s">
        <v>3684</v>
      </c>
      <c r="C16438" s="222" t="s">
        <v>3685</v>
      </c>
      <c r="D16438" s="222" t="s">
        <v>162</v>
      </c>
      <c r="E16438" s="199" t="s">
        <v>163</v>
      </c>
      <c r="F16438" s="200" t="s">
        <v>13407</v>
      </c>
      <c r="G16438" s="200" t="s">
        <v>13400</v>
      </c>
      <c r="H16438" s="200" t="s">
        <v>58</v>
      </c>
      <c r="I16438" s="200">
        <v>46010</v>
      </c>
      <c r="J16438" s="143">
        <f t="shared" si="256"/>
        <v>46010</v>
      </c>
      <c r="K16438" s="202">
        <v>3</v>
      </c>
      <c r="L16438" s="284" t="s">
        <v>14776</v>
      </c>
      <c r="M16438" s="223"/>
      <c r="N16438" s="203">
        <v>1.1499999999999999</v>
      </c>
      <c r="O16438" s="222" t="s">
        <v>940</v>
      </c>
    </row>
    <row r="16439" spans="1:15" ht="29.25" customHeight="1">
      <c r="A16439" s="221" t="s">
        <v>2860</v>
      </c>
      <c r="B16439" s="221" t="s">
        <v>3684</v>
      </c>
      <c r="C16439" s="222" t="s">
        <v>3685</v>
      </c>
      <c r="D16439" s="222" t="s">
        <v>162</v>
      </c>
      <c r="E16439" s="199" t="s">
        <v>163</v>
      </c>
      <c r="F16439" s="200" t="s">
        <v>8347</v>
      </c>
      <c r="G16439" s="200" t="s">
        <v>8348</v>
      </c>
      <c r="H16439" s="200" t="s">
        <v>8708</v>
      </c>
      <c r="I16439" s="200">
        <v>46010</v>
      </c>
      <c r="J16439" s="143">
        <f t="shared" si="256"/>
        <v>46010</v>
      </c>
      <c r="K16439" s="202">
        <v>4</v>
      </c>
      <c r="L16439" s="285" t="s">
        <v>14774</v>
      </c>
      <c r="M16439" s="223"/>
      <c r="N16439" s="203">
        <v>1.6354166666666701</v>
      </c>
      <c r="O16439" s="222" t="s">
        <v>1014</v>
      </c>
    </row>
    <row r="16440" spans="1:15" ht="29.25" customHeight="1">
      <c r="A16440" s="221" t="s">
        <v>2860</v>
      </c>
      <c r="B16440" s="221" t="s">
        <v>3684</v>
      </c>
      <c r="C16440" s="222" t="s">
        <v>3685</v>
      </c>
      <c r="D16440" s="222" t="s">
        <v>162</v>
      </c>
      <c r="E16440" s="199" t="s">
        <v>163</v>
      </c>
      <c r="F16440" s="200" t="s">
        <v>6005</v>
      </c>
      <c r="G16440" s="200" t="s">
        <v>6006</v>
      </c>
      <c r="H16440" s="200" t="s">
        <v>49</v>
      </c>
      <c r="I16440" s="200">
        <v>46013</v>
      </c>
      <c r="J16440" s="143">
        <f t="shared" si="256"/>
        <v>46013</v>
      </c>
      <c r="K16440" s="202">
        <v>3.5</v>
      </c>
      <c r="L16440" s="285" t="s">
        <v>14779</v>
      </c>
      <c r="M16440" s="223"/>
      <c r="N16440" s="203">
        <v>3.9375</v>
      </c>
      <c r="O16440" s="222" t="s">
        <v>942</v>
      </c>
    </row>
    <row r="16441" spans="1:15" ht="29.25" customHeight="1">
      <c r="A16441" s="221" t="s">
        <v>2860</v>
      </c>
      <c r="B16441" s="221" t="s">
        <v>3684</v>
      </c>
      <c r="C16441" s="222" t="s">
        <v>3685</v>
      </c>
      <c r="D16441" s="222" t="s">
        <v>162</v>
      </c>
      <c r="E16441" s="199" t="s">
        <v>163</v>
      </c>
      <c r="F16441" s="200" t="s">
        <v>13407</v>
      </c>
      <c r="G16441" s="200" t="s">
        <v>13400</v>
      </c>
      <c r="H16441" s="200" t="s">
        <v>12299</v>
      </c>
      <c r="I16441" s="200">
        <v>46013</v>
      </c>
      <c r="J16441" s="143">
        <f t="shared" si="256"/>
        <v>46013</v>
      </c>
      <c r="K16441" s="202">
        <v>2.5</v>
      </c>
      <c r="L16441" s="284" t="s">
        <v>14777</v>
      </c>
      <c r="M16441" s="223"/>
      <c r="N16441" s="203">
        <v>0.45</v>
      </c>
      <c r="O16441" s="222" t="s">
        <v>967</v>
      </c>
    </row>
    <row r="16442" spans="1:15" ht="29.25" customHeight="1">
      <c r="A16442" s="221" t="s">
        <v>2860</v>
      </c>
      <c r="B16442" s="221" t="s">
        <v>3684</v>
      </c>
      <c r="C16442" s="222" t="s">
        <v>3685</v>
      </c>
      <c r="D16442" s="222" t="s">
        <v>162</v>
      </c>
      <c r="E16442" s="199" t="s">
        <v>163</v>
      </c>
      <c r="F16442" s="200" t="s">
        <v>937</v>
      </c>
      <c r="G16442" s="200" t="s">
        <v>938</v>
      </c>
      <c r="H16442" s="200" t="s">
        <v>98</v>
      </c>
      <c r="I16442" s="200">
        <v>46013</v>
      </c>
      <c r="J16442" s="143">
        <f t="shared" si="256"/>
        <v>46013</v>
      </c>
      <c r="K16442" s="202">
        <v>2</v>
      </c>
      <c r="L16442" s="285" t="s">
        <v>14778</v>
      </c>
      <c r="M16442" s="223"/>
      <c r="N16442" s="203">
        <v>14.625</v>
      </c>
      <c r="O16442" s="222" t="s">
        <v>968</v>
      </c>
    </row>
    <row r="16443" spans="1:15" ht="29.25" customHeight="1">
      <c r="A16443" s="221" t="s">
        <v>2860</v>
      </c>
      <c r="B16443" s="221" t="s">
        <v>3684</v>
      </c>
      <c r="C16443" s="222" t="s">
        <v>3685</v>
      </c>
      <c r="D16443" s="222" t="s">
        <v>162</v>
      </c>
      <c r="E16443" s="199" t="s">
        <v>171</v>
      </c>
      <c r="F16443" s="200" t="s">
        <v>937</v>
      </c>
      <c r="G16443" s="200" t="s">
        <v>938</v>
      </c>
      <c r="H16443" s="200"/>
      <c r="I16443" s="200">
        <v>46014</v>
      </c>
      <c r="J16443" s="143">
        <f t="shared" si="256"/>
        <v>46014</v>
      </c>
      <c r="K16443" s="202">
        <v>3</v>
      </c>
      <c r="L16443" s="284" t="s">
        <v>14781</v>
      </c>
      <c r="M16443" s="223"/>
      <c r="N16443" s="203"/>
      <c r="O16443" s="222" t="s">
        <v>326</v>
      </c>
    </row>
    <row r="16444" spans="1:15" ht="29.25" customHeight="1">
      <c r="A16444" s="221" t="s">
        <v>2860</v>
      </c>
      <c r="B16444" s="221" t="s">
        <v>3684</v>
      </c>
      <c r="C16444" s="222" t="s">
        <v>3685</v>
      </c>
      <c r="D16444" s="222" t="s">
        <v>162</v>
      </c>
      <c r="E16444" s="199" t="s">
        <v>163</v>
      </c>
      <c r="F16444" s="200" t="s">
        <v>8347</v>
      </c>
      <c r="G16444" s="200" t="s">
        <v>8348</v>
      </c>
      <c r="H16444" s="200" t="s">
        <v>8714</v>
      </c>
      <c r="I16444" s="200">
        <v>46014</v>
      </c>
      <c r="J16444" s="143">
        <f t="shared" si="256"/>
        <v>46014</v>
      </c>
      <c r="K16444" s="202">
        <v>2.5</v>
      </c>
      <c r="L16444" s="285" t="s">
        <v>14780</v>
      </c>
      <c r="M16444" s="223"/>
      <c r="N16444" s="203">
        <v>5.21875</v>
      </c>
      <c r="O16444" s="222" t="s">
        <v>942</v>
      </c>
    </row>
    <row r="16445" spans="1:15" ht="29.25" customHeight="1">
      <c r="A16445" s="221" t="s">
        <v>2860</v>
      </c>
      <c r="B16445" s="221" t="s">
        <v>3684</v>
      </c>
      <c r="C16445" s="222" t="s">
        <v>3685</v>
      </c>
      <c r="D16445" s="222" t="s">
        <v>162</v>
      </c>
      <c r="E16445" s="199" t="s">
        <v>163</v>
      </c>
      <c r="F16445" s="200" t="s">
        <v>6005</v>
      </c>
      <c r="G16445" s="200" t="s">
        <v>6006</v>
      </c>
      <c r="H16445" s="200" t="s">
        <v>49</v>
      </c>
      <c r="I16445" s="200">
        <v>46014</v>
      </c>
      <c r="J16445" s="143">
        <f t="shared" si="256"/>
        <v>46014</v>
      </c>
      <c r="K16445" s="202">
        <v>2.5</v>
      </c>
      <c r="L16445" s="285" t="s">
        <v>14779</v>
      </c>
      <c r="M16445" s="223"/>
      <c r="N16445" s="203">
        <v>3.9375</v>
      </c>
      <c r="O16445" s="222" t="s">
        <v>942</v>
      </c>
    </row>
    <row r="16446" spans="1:15" ht="29.25" customHeight="1">
      <c r="A16446" s="221" t="s">
        <v>2860</v>
      </c>
      <c r="B16446" s="221" t="s">
        <v>3684</v>
      </c>
      <c r="C16446" s="222" t="s">
        <v>3685</v>
      </c>
      <c r="D16446" s="222" t="s">
        <v>162</v>
      </c>
      <c r="E16446" s="199" t="s">
        <v>163</v>
      </c>
      <c r="F16446" s="200" t="s">
        <v>13407</v>
      </c>
      <c r="G16446" s="200" t="s">
        <v>13400</v>
      </c>
      <c r="H16446" s="200" t="s">
        <v>12299</v>
      </c>
      <c r="I16446" s="200">
        <v>46014</v>
      </c>
      <c r="J16446" s="143">
        <f t="shared" si="256"/>
        <v>46014</v>
      </c>
      <c r="K16446" s="202">
        <v>2</v>
      </c>
      <c r="L16446" s="285" t="s">
        <v>14782</v>
      </c>
      <c r="M16446" s="223"/>
      <c r="N16446" s="203">
        <v>0.45</v>
      </c>
      <c r="O16446" s="222" t="s">
        <v>967</v>
      </c>
    </row>
    <row r="16447" spans="1:15" ht="29.25" customHeight="1">
      <c r="A16447" s="221" t="s">
        <v>2860</v>
      </c>
      <c r="B16447" s="221" t="s">
        <v>3684</v>
      </c>
      <c r="C16447" s="222" t="s">
        <v>3685</v>
      </c>
      <c r="D16447" s="222" t="s">
        <v>162</v>
      </c>
      <c r="E16447" s="199" t="s">
        <v>171</v>
      </c>
      <c r="F16447" s="200" t="s">
        <v>937</v>
      </c>
      <c r="G16447" s="200" t="s">
        <v>938</v>
      </c>
      <c r="H16447" s="200"/>
      <c r="I16447" s="200">
        <v>46015</v>
      </c>
      <c r="J16447" s="143">
        <f t="shared" si="256"/>
        <v>46015</v>
      </c>
      <c r="K16447" s="202">
        <v>2</v>
      </c>
      <c r="L16447" s="285" t="s">
        <v>14785</v>
      </c>
      <c r="M16447" s="223"/>
      <c r="N16447" s="203"/>
      <c r="O16447" s="222" t="s">
        <v>326</v>
      </c>
    </row>
    <row r="16448" spans="1:15" ht="29.25" customHeight="1">
      <c r="A16448" s="221" t="s">
        <v>2860</v>
      </c>
      <c r="B16448" s="221" t="s">
        <v>3684</v>
      </c>
      <c r="C16448" s="222" t="s">
        <v>3685</v>
      </c>
      <c r="D16448" s="222" t="s">
        <v>162</v>
      </c>
      <c r="E16448" s="199" t="s">
        <v>178</v>
      </c>
      <c r="F16448" s="200"/>
      <c r="G16448" s="200"/>
      <c r="H16448" s="200"/>
      <c r="I16448" s="200">
        <v>46015</v>
      </c>
      <c r="J16448" s="143">
        <f t="shared" si="256"/>
        <v>46015</v>
      </c>
      <c r="K16448" s="202">
        <v>1.5</v>
      </c>
      <c r="L16448" s="285" t="s">
        <v>14786</v>
      </c>
      <c r="M16448" s="223"/>
      <c r="N16448" s="203"/>
      <c r="O16448" s="222" t="s">
        <v>326</v>
      </c>
    </row>
    <row r="16449" spans="1:15" ht="29.25" customHeight="1">
      <c r="A16449" s="221" t="s">
        <v>2860</v>
      </c>
      <c r="B16449" s="221" t="s">
        <v>3684</v>
      </c>
      <c r="C16449" s="222" t="s">
        <v>3685</v>
      </c>
      <c r="D16449" s="222" t="s">
        <v>162</v>
      </c>
      <c r="E16449" s="199" t="s">
        <v>163</v>
      </c>
      <c r="F16449" s="200" t="s">
        <v>13407</v>
      </c>
      <c r="G16449" s="200" t="s">
        <v>13400</v>
      </c>
      <c r="H16449" s="200" t="s">
        <v>58</v>
      </c>
      <c r="I16449" s="200">
        <v>46015</v>
      </c>
      <c r="J16449" s="143">
        <f t="shared" si="256"/>
        <v>46015</v>
      </c>
      <c r="K16449" s="202">
        <v>3</v>
      </c>
      <c r="L16449" s="284" t="s">
        <v>14784</v>
      </c>
      <c r="M16449" s="223"/>
      <c r="N16449" s="203">
        <v>1.1499999999999999</v>
      </c>
      <c r="O16449" s="222" t="s">
        <v>940</v>
      </c>
    </row>
    <row r="16450" spans="1:15" ht="29.25" customHeight="1">
      <c r="A16450" s="221" t="s">
        <v>2860</v>
      </c>
      <c r="B16450" s="221" t="s">
        <v>3684</v>
      </c>
      <c r="C16450" s="222" t="s">
        <v>3685</v>
      </c>
      <c r="D16450" s="222" t="s">
        <v>162</v>
      </c>
      <c r="E16450" s="199" t="s">
        <v>163</v>
      </c>
      <c r="F16450" s="200" t="s">
        <v>6005</v>
      </c>
      <c r="G16450" s="200" t="s">
        <v>6006</v>
      </c>
      <c r="H16450" s="200" t="s">
        <v>52</v>
      </c>
      <c r="I16450" s="200">
        <v>46015</v>
      </c>
      <c r="J16450" s="143">
        <f t="shared" si="256"/>
        <v>46015</v>
      </c>
      <c r="K16450" s="202">
        <v>2</v>
      </c>
      <c r="L16450" s="284" t="s">
        <v>14783</v>
      </c>
      <c r="M16450" s="223"/>
      <c r="N16450" s="203">
        <v>1.640625</v>
      </c>
      <c r="O16450" s="222" t="s">
        <v>961</v>
      </c>
    </row>
    <row r="16451" spans="1:15" ht="29.25" customHeight="1">
      <c r="A16451" s="221" t="s">
        <v>2860</v>
      </c>
      <c r="B16451" s="221" t="s">
        <v>3684</v>
      </c>
      <c r="C16451" s="222" t="s">
        <v>3685</v>
      </c>
      <c r="D16451" s="222" t="s">
        <v>162</v>
      </c>
      <c r="E16451" s="199" t="s">
        <v>163</v>
      </c>
      <c r="F16451" s="200" t="s">
        <v>11927</v>
      </c>
      <c r="G16451" s="200" t="s">
        <v>11928</v>
      </c>
      <c r="H16451" s="200" t="s">
        <v>52</v>
      </c>
      <c r="I16451" s="200">
        <v>46017</v>
      </c>
      <c r="J16451" s="143">
        <f t="shared" ref="J16451:J16514" si="257">I16451</f>
        <v>46017</v>
      </c>
      <c r="K16451" s="202">
        <v>3</v>
      </c>
      <c r="L16451" s="285" t="s">
        <v>14933</v>
      </c>
      <c r="M16451" s="223"/>
      <c r="N16451" s="203">
        <v>3.8541666666666701</v>
      </c>
      <c r="O16451" s="222" t="s">
        <v>941</v>
      </c>
    </row>
    <row r="16452" spans="1:15" ht="29.25" customHeight="1">
      <c r="A16452" s="221" t="s">
        <v>2860</v>
      </c>
      <c r="B16452" s="221" t="s">
        <v>3684</v>
      </c>
      <c r="C16452" s="222" t="s">
        <v>3685</v>
      </c>
      <c r="D16452" s="222" t="s">
        <v>162</v>
      </c>
      <c r="E16452" s="199" t="s">
        <v>163</v>
      </c>
      <c r="F16452" s="200" t="s">
        <v>6005</v>
      </c>
      <c r="G16452" s="200" t="s">
        <v>6006</v>
      </c>
      <c r="H16452" s="200" t="s">
        <v>52</v>
      </c>
      <c r="I16452" s="200">
        <v>46017</v>
      </c>
      <c r="J16452" s="143">
        <f t="shared" si="257"/>
        <v>46017</v>
      </c>
      <c r="K16452" s="202">
        <v>5</v>
      </c>
      <c r="L16452" s="284" t="s">
        <v>14934</v>
      </c>
      <c r="M16452" s="223"/>
      <c r="N16452" s="203">
        <v>1.640625</v>
      </c>
      <c r="O16452" s="222" t="s">
        <v>961</v>
      </c>
    </row>
    <row r="16453" spans="1:15" ht="29.25" customHeight="1">
      <c r="A16453" s="221" t="s">
        <v>2860</v>
      </c>
      <c r="B16453" s="221" t="s">
        <v>3684</v>
      </c>
      <c r="C16453" s="222" t="s">
        <v>3685</v>
      </c>
      <c r="D16453" s="222" t="s">
        <v>162</v>
      </c>
      <c r="E16453" s="199" t="s">
        <v>178</v>
      </c>
      <c r="F16453" s="200" t="s">
        <v>13407</v>
      </c>
      <c r="G16453" s="200" t="s">
        <v>13400</v>
      </c>
      <c r="H16453" s="200"/>
      <c r="I16453" s="200">
        <v>46020</v>
      </c>
      <c r="J16453" s="143">
        <f t="shared" si="257"/>
        <v>46020</v>
      </c>
      <c r="K16453" s="202">
        <v>3.5</v>
      </c>
      <c r="L16453" s="284" t="s">
        <v>14935</v>
      </c>
      <c r="M16453" s="223"/>
      <c r="N16453" s="203"/>
      <c r="O16453" s="222" t="s">
        <v>326</v>
      </c>
    </row>
    <row r="16454" spans="1:15" ht="29.25" customHeight="1">
      <c r="A16454" s="221" t="s">
        <v>2860</v>
      </c>
      <c r="B16454" s="221" t="s">
        <v>3684</v>
      </c>
      <c r="C16454" s="222" t="s">
        <v>3685</v>
      </c>
      <c r="D16454" s="222" t="s">
        <v>162</v>
      </c>
      <c r="E16454" s="199" t="s">
        <v>163</v>
      </c>
      <c r="F16454" s="200" t="s">
        <v>8347</v>
      </c>
      <c r="G16454" s="200" t="s">
        <v>8348</v>
      </c>
      <c r="H16454" s="200" t="s">
        <v>8714</v>
      </c>
      <c r="I16454" s="200">
        <v>46020</v>
      </c>
      <c r="J16454" s="143">
        <f t="shared" si="257"/>
        <v>46020</v>
      </c>
      <c r="K16454" s="202">
        <v>6</v>
      </c>
      <c r="L16454" s="285" t="s">
        <v>14936</v>
      </c>
      <c r="M16454" s="223"/>
      <c r="N16454" s="203">
        <v>5.21875</v>
      </c>
      <c r="O16454" s="222" t="s">
        <v>942</v>
      </c>
    </row>
    <row r="16455" spans="1:15" ht="29.25" customHeight="1">
      <c r="A16455" s="221" t="s">
        <v>2860</v>
      </c>
      <c r="B16455" s="221" t="s">
        <v>3684</v>
      </c>
      <c r="C16455" s="222" t="s">
        <v>3685</v>
      </c>
      <c r="D16455" s="222" t="s">
        <v>162</v>
      </c>
      <c r="E16455" s="199" t="s">
        <v>163</v>
      </c>
      <c r="F16455" s="200" t="s">
        <v>13407</v>
      </c>
      <c r="G16455" s="200" t="s">
        <v>13400</v>
      </c>
      <c r="H16455" s="200" t="s">
        <v>58</v>
      </c>
      <c r="I16455" s="200">
        <v>46020</v>
      </c>
      <c r="J16455" s="143">
        <f t="shared" si="257"/>
        <v>46020</v>
      </c>
      <c r="K16455" s="202">
        <v>1</v>
      </c>
      <c r="L16455" s="285" t="s">
        <v>14937</v>
      </c>
      <c r="M16455" s="223"/>
      <c r="N16455" s="203">
        <v>1.1499999999999999</v>
      </c>
      <c r="O16455" s="222" t="s">
        <v>940</v>
      </c>
    </row>
    <row r="16456" spans="1:15" ht="29.25" customHeight="1">
      <c r="A16456" s="221" t="s">
        <v>2860</v>
      </c>
      <c r="B16456" s="221" t="s">
        <v>3684</v>
      </c>
      <c r="C16456" s="222" t="s">
        <v>3685</v>
      </c>
      <c r="D16456" s="222" t="s">
        <v>162</v>
      </c>
      <c r="E16456" s="199" t="s">
        <v>178</v>
      </c>
      <c r="F16456" s="200" t="s">
        <v>937</v>
      </c>
      <c r="G16456" s="200" t="s">
        <v>938</v>
      </c>
      <c r="H16456" s="200"/>
      <c r="I16456" s="200">
        <v>46021</v>
      </c>
      <c r="J16456" s="143">
        <f t="shared" si="257"/>
        <v>46021</v>
      </c>
      <c r="K16456" s="202">
        <v>1.5</v>
      </c>
      <c r="L16456" s="284" t="s">
        <v>14938</v>
      </c>
      <c r="M16456" s="223"/>
      <c r="N16456" s="203"/>
      <c r="O16456" s="222" t="s">
        <v>326</v>
      </c>
    </row>
    <row r="16457" spans="1:15" ht="29.25" customHeight="1">
      <c r="A16457" s="221" t="s">
        <v>2860</v>
      </c>
      <c r="B16457" s="221" t="s">
        <v>3684</v>
      </c>
      <c r="C16457" s="222" t="s">
        <v>3685</v>
      </c>
      <c r="D16457" s="222" t="s">
        <v>162</v>
      </c>
      <c r="E16457" s="199" t="s">
        <v>163</v>
      </c>
      <c r="F16457" s="200" t="s">
        <v>8347</v>
      </c>
      <c r="G16457" s="200" t="s">
        <v>8348</v>
      </c>
      <c r="H16457" s="200" t="s">
        <v>8714</v>
      </c>
      <c r="I16457" s="200">
        <v>46021</v>
      </c>
      <c r="J16457" s="143">
        <f t="shared" si="257"/>
        <v>46021</v>
      </c>
      <c r="K16457" s="202">
        <v>2.5</v>
      </c>
      <c r="L16457" s="284" t="s">
        <v>14939</v>
      </c>
      <c r="M16457" s="223"/>
      <c r="N16457" s="203">
        <v>5.21875</v>
      </c>
      <c r="O16457" s="222" t="s">
        <v>942</v>
      </c>
    </row>
    <row r="16458" spans="1:15" ht="29.25" customHeight="1">
      <c r="A16458" s="221" t="s">
        <v>2860</v>
      </c>
      <c r="B16458" s="221" t="s">
        <v>3684</v>
      </c>
      <c r="C16458" s="222" t="s">
        <v>3685</v>
      </c>
      <c r="D16458" s="222" t="s">
        <v>162</v>
      </c>
      <c r="E16458" s="199" t="s">
        <v>163</v>
      </c>
      <c r="F16458" s="200" t="s">
        <v>13407</v>
      </c>
      <c r="G16458" s="200" t="s">
        <v>13400</v>
      </c>
      <c r="H16458" s="200" t="s">
        <v>58</v>
      </c>
      <c r="I16458" s="200">
        <v>46021</v>
      </c>
      <c r="J16458" s="143">
        <f t="shared" si="257"/>
        <v>46021</v>
      </c>
      <c r="K16458" s="202">
        <v>4</v>
      </c>
      <c r="L16458" s="285" t="s">
        <v>14940</v>
      </c>
      <c r="M16458" s="223"/>
      <c r="N16458" s="203">
        <v>1.1499999999999999</v>
      </c>
      <c r="O16458" s="222" t="s">
        <v>940</v>
      </c>
    </row>
    <row r="16459" spans="1:15" ht="29.25" customHeight="1">
      <c r="A16459" s="221" t="s">
        <v>2860</v>
      </c>
      <c r="B16459" s="221" t="s">
        <v>3684</v>
      </c>
      <c r="C16459" s="222" t="s">
        <v>3685</v>
      </c>
      <c r="D16459" s="222" t="s">
        <v>162</v>
      </c>
      <c r="E16459" s="199" t="s">
        <v>163</v>
      </c>
      <c r="F16459" s="200" t="s">
        <v>6005</v>
      </c>
      <c r="G16459" s="200" t="s">
        <v>6006</v>
      </c>
      <c r="H16459" s="200" t="s">
        <v>49</v>
      </c>
      <c r="I16459" s="200">
        <v>46022</v>
      </c>
      <c r="J16459" s="143">
        <f t="shared" si="257"/>
        <v>46022</v>
      </c>
      <c r="K16459" s="202">
        <v>2.5</v>
      </c>
      <c r="L16459" s="284" t="s">
        <v>14934</v>
      </c>
      <c r="M16459" s="223"/>
      <c r="N16459" s="203">
        <v>3.9375</v>
      </c>
      <c r="O16459" s="222" t="s">
        <v>942</v>
      </c>
    </row>
    <row r="16460" spans="1:15" ht="29.25" customHeight="1">
      <c r="A16460" s="221" t="s">
        <v>2860</v>
      </c>
      <c r="B16460" s="221" t="s">
        <v>3684</v>
      </c>
      <c r="C16460" s="222" t="s">
        <v>3685</v>
      </c>
      <c r="D16460" s="222" t="s">
        <v>162</v>
      </c>
      <c r="E16460" s="199" t="s">
        <v>163</v>
      </c>
      <c r="F16460" s="200" t="s">
        <v>11927</v>
      </c>
      <c r="G16460" s="200" t="s">
        <v>11928</v>
      </c>
      <c r="H16460" s="200" t="s">
        <v>52</v>
      </c>
      <c r="I16460" s="200">
        <v>46022</v>
      </c>
      <c r="J16460" s="143">
        <f t="shared" si="257"/>
        <v>46022</v>
      </c>
      <c r="K16460" s="202">
        <v>5.5</v>
      </c>
      <c r="L16460" s="285" t="s">
        <v>14941</v>
      </c>
      <c r="M16460" s="223"/>
      <c r="N16460" s="203">
        <v>3.8541666666666701</v>
      </c>
      <c r="O16460" s="222" t="s">
        <v>941</v>
      </c>
    </row>
    <row r="16461" spans="1:15" ht="29.25" customHeight="1">
      <c r="A16461" s="221" t="s">
        <v>2860</v>
      </c>
      <c r="B16461" s="221" t="s">
        <v>3684</v>
      </c>
      <c r="C16461" s="222" t="s">
        <v>3685</v>
      </c>
      <c r="D16461" s="222" t="s">
        <v>162</v>
      </c>
      <c r="E16461" s="199" t="s">
        <v>165</v>
      </c>
      <c r="F16461" s="200"/>
      <c r="G16461" s="200"/>
      <c r="H16461" s="200"/>
      <c r="I16461" s="200">
        <v>46024</v>
      </c>
      <c r="J16461" s="143">
        <f t="shared" si="257"/>
        <v>46024</v>
      </c>
      <c r="K16461" s="202">
        <v>8</v>
      </c>
      <c r="L16461" s="285" t="s">
        <v>15203</v>
      </c>
      <c r="M16461" s="223"/>
      <c r="N16461" s="203"/>
      <c r="O16461" s="222" t="s">
        <v>326</v>
      </c>
    </row>
    <row r="16462" spans="1:15" ht="29.25" customHeight="1">
      <c r="A16462" s="221" t="s">
        <v>2860</v>
      </c>
      <c r="B16462" s="221" t="s">
        <v>3684</v>
      </c>
      <c r="C16462" s="222" t="s">
        <v>3685</v>
      </c>
      <c r="D16462" s="222" t="s">
        <v>162</v>
      </c>
      <c r="E16462" s="199" t="s">
        <v>171</v>
      </c>
      <c r="F16462" s="200" t="s">
        <v>937</v>
      </c>
      <c r="G16462" s="200" t="s">
        <v>938</v>
      </c>
      <c r="H16462" s="200"/>
      <c r="I16462" s="200">
        <v>46027</v>
      </c>
      <c r="J16462" s="143">
        <f t="shared" si="257"/>
        <v>46027</v>
      </c>
      <c r="K16462" s="202">
        <v>1.5</v>
      </c>
      <c r="L16462" s="285" t="s">
        <v>15204</v>
      </c>
      <c r="M16462" s="223"/>
      <c r="N16462" s="203"/>
      <c r="O16462" s="222" t="s">
        <v>326</v>
      </c>
    </row>
    <row r="16463" spans="1:15" ht="29.25" customHeight="1">
      <c r="A16463" s="221" t="s">
        <v>2860</v>
      </c>
      <c r="B16463" s="221" t="s">
        <v>3684</v>
      </c>
      <c r="C16463" s="222" t="s">
        <v>3685</v>
      </c>
      <c r="D16463" s="222" t="s">
        <v>162</v>
      </c>
      <c r="E16463" s="199" t="s">
        <v>178</v>
      </c>
      <c r="F16463" s="200" t="s">
        <v>13407</v>
      </c>
      <c r="G16463" s="200" t="s">
        <v>13400</v>
      </c>
      <c r="H16463" s="200"/>
      <c r="I16463" s="200">
        <v>46027</v>
      </c>
      <c r="J16463" s="143">
        <f t="shared" si="257"/>
        <v>46027</v>
      </c>
      <c r="K16463" s="202">
        <v>2</v>
      </c>
      <c r="L16463" s="284" t="s">
        <v>15205</v>
      </c>
      <c r="M16463" s="223"/>
      <c r="N16463" s="203"/>
      <c r="O16463" s="222" t="s">
        <v>326</v>
      </c>
    </row>
    <row r="16464" spans="1:15" ht="29.25" customHeight="1">
      <c r="A16464" s="221" t="s">
        <v>2860</v>
      </c>
      <c r="B16464" s="221" t="s">
        <v>3684</v>
      </c>
      <c r="C16464" s="222" t="s">
        <v>3685</v>
      </c>
      <c r="D16464" s="222" t="s">
        <v>162</v>
      </c>
      <c r="E16464" s="199" t="s">
        <v>163</v>
      </c>
      <c r="F16464" s="200" t="s">
        <v>8347</v>
      </c>
      <c r="G16464" s="200" t="s">
        <v>8348</v>
      </c>
      <c r="H16464" s="200" t="s">
        <v>8714</v>
      </c>
      <c r="I16464" s="200">
        <v>46027</v>
      </c>
      <c r="J16464" s="143">
        <f t="shared" si="257"/>
        <v>46027</v>
      </c>
      <c r="K16464" s="202">
        <v>5</v>
      </c>
      <c r="L16464" s="285" t="s">
        <v>15206</v>
      </c>
      <c r="M16464" s="223"/>
      <c r="N16464" s="203">
        <v>5.21875</v>
      </c>
      <c r="O16464" s="222" t="s">
        <v>942</v>
      </c>
    </row>
    <row r="16465" spans="1:15" ht="29.25" customHeight="1">
      <c r="A16465" s="221" t="s">
        <v>2860</v>
      </c>
      <c r="B16465" s="221" t="s">
        <v>3684</v>
      </c>
      <c r="C16465" s="222" t="s">
        <v>3685</v>
      </c>
      <c r="D16465" s="222" t="s">
        <v>162</v>
      </c>
      <c r="E16465" s="199" t="s">
        <v>163</v>
      </c>
      <c r="F16465" s="200" t="s">
        <v>8347</v>
      </c>
      <c r="G16465" s="200" t="s">
        <v>8348</v>
      </c>
      <c r="H16465" s="200" t="s">
        <v>8714</v>
      </c>
      <c r="I16465" s="200">
        <v>46028</v>
      </c>
      <c r="J16465" s="143">
        <f t="shared" si="257"/>
        <v>46028</v>
      </c>
      <c r="K16465" s="202">
        <v>3</v>
      </c>
      <c r="L16465" s="285" t="s">
        <v>15207</v>
      </c>
      <c r="M16465" s="223"/>
      <c r="N16465" s="203">
        <v>5.21875</v>
      </c>
      <c r="O16465" s="222" t="s">
        <v>942</v>
      </c>
    </row>
    <row r="16466" spans="1:15" ht="29.25" customHeight="1">
      <c r="A16466" s="221" t="s">
        <v>2860</v>
      </c>
      <c r="B16466" s="221" t="s">
        <v>3684</v>
      </c>
      <c r="C16466" s="222" t="s">
        <v>3685</v>
      </c>
      <c r="D16466" s="222" t="s">
        <v>162</v>
      </c>
      <c r="E16466" s="199" t="s">
        <v>163</v>
      </c>
      <c r="F16466" s="200" t="s">
        <v>11927</v>
      </c>
      <c r="G16466" s="200" t="s">
        <v>11928</v>
      </c>
      <c r="H16466" s="200" t="s">
        <v>52</v>
      </c>
      <c r="I16466" s="200">
        <v>46028</v>
      </c>
      <c r="J16466" s="143">
        <f t="shared" si="257"/>
        <v>46028</v>
      </c>
      <c r="K16466" s="202">
        <v>2.5</v>
      </c>
      <c r="L16466" s="285" t="s">
        <v>15208</v>
      </c>
      <c r="M16466" s="223"/>
      <c r="N16466" s="203">
        <v>3.8541666666666701</v>
      </c>
      <c r="O16466" s="222" t="s">
        <v>941</v>
      </c>
    </row>
    <row r="16467" spans="1:15" ht="29.25" customHeight="1">
      <c r="A16467" s="221" t="s">
        <v>2860</v>
      </c>
      <c r="B16467" s="221" t="s">
        <v>3684</v>
      </c>
      <c r="C16467" s="222" t="s">
        <v>3685</v>
      </c>
      <c r="D16467" s="222" t="s">
        <v>162</v>
      </c>
      <c r="E16467" s="199" t="s">
        <v>163</v>
      </c>
      <c r="F16467" s="200" t="s">
        <v>5060</v>
      </c>
      <c r="G16467" s="200" t="s">
        <v>5061</v>
      </c>
      <c r="H16467" s="200" t="s">
        <v>12082</v>
      </c>
      <c r="I16467" s="200">
        <v>46028</v>
      </c>
      <c r="J16467" s="143">
        <f t="shared" si="257"/>
        <v>46028</v>
      </c>
      <c r="K16467" s="202">
        <v>2.5</v>
      </c>
      <c r="L16467" s="285" t="s">
        <v>15209</v>
      </c>
      <c r="M16467" s="223"/>
      <c r="N16467" s="203">
        <v>3.6249999999999998E-2</v>
      </c>
      <c r="O16467" s="222" t="s">
        <v>12269</v>
      </c>
    </row>
    <row r="16468" spans="1:15" ht="29.25" customHeight="1">
      <c r="A16468" s="221" t="s">
        <v>2860</v>
      </c>
      <c r="B16468" s="221" t="s">
        <v>3684</v>
      </c>
      <c r="C16468" s="222" t="s">
        <v>3685</v>
      </c>
      <c r="D16468" s="222" t="s">
        <v>162</v>
      </c>
      <c r="E16468" s="199" t="s">
        <v>171</v>
      </c>
      <c r="F16468" s="200" t="s">
        <v>937</v>
      </c>
      <c r="G16468" s="200" t="s">
        <v>938</v>
      </c>
      <c r="H16468" s="200"/>
      <c r="I16468" s="200">
        <v>46029</v>
      </c>
      <c r="J16468" s="143">
        <f t="shared" si="257"/>
        <v>46029</v>
      </c>
      <c r="K16468" s="202">
        <v>7</v>
      </c>
      <c r="L16468" s="284" t="s">
        <v>15210</v>
      </c>
      <c r="M16468" s="223"/>
      <c r="N16468" s="203"/>
      <c r="O16468" s="222" t="s">
        <v>326</v>
      </c>
    </row>
    <row r="16469" spans="1:15" ht="29.25" customHeight="1">
      <c r="A16469" s="221" t="s">
        <v>2860</v>
      </c>
      <c r="B16469" s="221" t="s">
        <v>3684</v>
      </c>
      <c r="C16469" s="222" t="s">
        <v>3685</v>
      </c>
      <c r="D16469" s="222" t="s">
        <v>162</v>
      </c>
      <c r="E16469" s="199" t="s">
        <v>163</v>
      </c>
      <c r="F16469" s="200" t="s">
        <v>8347</v>
      </c>
      <c r="G16469" s="200" t="s">
        <v>8348</v>
      </c>
      <c r="H16469" s="200" t="s">
        <v>8714</v>
      </c>
      <c r="I16469" s="200">
        <v>46029</v>
      </c>
      <c r="J16469" s="143">
        <f t="shared" si="257"/>
        <v>46029</v>
      </c>
      <c r="K16469" s="202">
        <v>1.5</v>
      </c>
      <c r="L16469" s="285" t="s">
        <v>15211</v>
      </c>
      <c r="M16469" s="223"/>
      <c r="N16469" s="203">
        <v>5.21875</v>
      </c>
      <c r="O16469" s="222" t="s">
        <v>942</v>
      </c>
    </row>
    <row r="16470" spans="1:15" ht="29.25" customHeight="1">
      <c r="A16470" s="221" t="s">
        <v>2860</v>
      </c>
      <c r="B16470" s="221" t="s">
        <v>3684</v>
      </c>
      <c r="C16470" s="222" t="s">
        <v>3685</v>
      </c>
      <c r="D16470" s="222" t="s">
        <v>162</v>
      </c>
      <c r="E16470" s="199" t="s">
        <v>178</v>
      </c>
      <c r="F16470" s="200" t="s">
        <v>13407</v>
      </c>
      <c r="G16470" s="200" t="s">
        <v>13400</v>
      </c>
      <c r="H16470" s="200"/>
      <c r="I16470" s="200">
        <v>46030</v>
      </c>
      <c r="J16470" s="143">
        <f t="shared" si="257"/>
        <v>46030</v>
      </c>
      <c r="K16470" s="202">
        <v>1</v>
      </c>
      <c r="L16470" s="284" t="s">
        <v>15944</v>
      </c>
      <c r="M16470" s="223"/>
      <c r="N16470" s="203"/>
      <c r="O16470" s="222" t="s">
        <v>326</v>
      </c>
    </row>
    <row r="16471" spans="1:15" ht="29.25" customHeight="1">
      <c r="A16471" s="221" t="s">
        <v>2860</v>
      </c>
      <c r="B16471" s="221" t="s">
        <v>3684</v>
      </c>
      <c r="C16471" s="222" t="s">
        <v>3685</v>
      </c>
      <c r="D16471" s="222" t="s">
        <v>162</v>
      </c>
      <c r="E16471" s="199" t="s">
        <v>171</v>
      </c>
      <c r="F16471" s="200" t="s">
        <v>937</v>
      </c>
      <c r="G16471" s="200" t="s">
        <v>938</v>
      </c>
      <c r="H16471" s="200"/>
      <c r="I16471" s="200">
        <v>46030</v>
      </c>
      <c r="J16471" s="143">
        <f t="shared" si="257"/>
        <v>46030</v>
      </c>
      <c r="K16471" s="202">
        <v>5</v>
      </c>
      <c r="L16471" s="284" t="s">
        <v>15945</v>
      </c>
      <c r="M16471" s="223"/>
      <c r="N16471" s="203"/>
      <c r="O16471" s="222" t="s">
        <v>326</v>
      </c>
    </row>
    <row r="16472" spans="1:15" ht="29.25" customHeight="1">
      <c r="A16472" s="221" t="s">
        <v>2860</v>
      </c>
      <c r="B16472" s="221" t="s">
        <v>3684</v>
      </c>
      <c r="C16472" s="222" t="s">
        <v>3685</v>
      </c>
      <c r="D16472" s="222" t="s">
        <v>162</v>
      </c>
      <c r="E16472" s="199" t="s">
        <v>163</v>
      </c>
      <c r="F16472" s="200" t="s">
        <v>8347</v>
      </c>
      <c r="G16472" s="200" t="s">
        <v>8348</v>
      </c>
      <c r="H16472" s="200" t="s">
        <v>8714</v>
      </c>
      <c r="I16472" s="200">
        <v>46030</v>
      </c>
      <c r="J16472" s="143">
        <f t="shared" si="257"/>
        <v>46030</v>
      </c>
      <c r="K16472" s="202">
        <v>2.5</v>
      </c>
      <c r="L16472" s="285" t="s">
        <v>15946</v>
      </c>
      <c r="M16472" s="223"/>
      <c r="N16472" s="203">
        <v>5.21875</v>
      </c>
      <c r="O16472" s="222" t="s">
        <v>942</v>
      </c>
    </row>
    <row r="16473" spans="1:15" ht="29.25" customHeight="1">
      <c r="A16473" s="221" t="s">
        <v>2860</v>
      </c>
      <c r="B16473" s="221" t="s">
        <v>3684</v>
      </c>
      <c r="C16473" s="222" t="s">
        <v>3685</v>
      </c>
      <c r="D16473" s="222" t="s">
        <v>162</v>
      </c>
      <c r="E16473" s="199" t="s">
        <v>171</v>
      </c>
      <c r="F16473" s="200" t="s">
        <v>937</v>
      </c>
      <c r="G16473" s="200" t="s">
        <v>938</v>
      </c>
      <c r="H16473" s="200"/>
      <c r="I16473" s="200">
        <v>46031</v>
      </c>
      <c r="J16473" s="143">
        <f t="shared" si="257"/>
        <v>46031</v>
      </c>
      <c r="K16473" s="202">
        <v>7</v>
      </c>
      <c r="L16473" s="284" t="s">
        <v>15947</v>
      </c>
      <c r="M16473" s="223"/>
      <c r="N16473" s="203"/>
      <c r="O16473" s="222" t="s">
        <v>326</v>
      </c>
    </row>
    <row r="16474" spans="1:15" ht="29.25" customHeight="1">
      <c r="A16474" s="221" t="s">
        <v>2860</v>
      </c>
      <c r="B16474" s="221" t="s">
        <v>3684</v>
      </c>
      <c r="C16474" s="222" t="s">
        <v>3685</v>
      </c>
      <c r="D16474" s="222" t="s">
        <v>162</v>
      </c>
      <c r="E16474" s="199" t="s">
        <v>163</v>
      </c>
      <c r="F16474" s="200" t="s">
        <v>6005</v>
      </c>
      <c r="G16474" s="200" t="s">
        <v>6006</v>
      </c>
      <c r="H16474" s="200" t="s">
        <v>49</v>
      </c>
      <c r="I16474" s="200">
        <v>46031</v>
      </c>
      <c r="J16474" s="143">
        <f t="shared" si="257"/>
        <v>46031</v>
      </c>
      <c r="K16474" s="202">
        <v>2.5</v>
      </c>
      <c r="L16474" s="284" t="s">
        <v>15948</v>
      </c>
      <c r="M16474" s="223"/>
      <c r="N16474" s="203">
        <v>3.9375</v>
      </c>
      <c r="O16474" s="222" t="s">
        <v>942</v>
      </c>
    </row>
    <row r="16475" spans="1:15" ht="29.25" customHeight="1">
      <c r="A16475" s="221" t="s">
        <v>2860</v>
      </c>
      <c r="B16475" s="221" t="s">
        <v>3684</v>
      </c>
      <c r="C16475" s="222" t="s">
        <v>3685</v>
      </c>
      <c r="D16475" s="222" t="s">
        <v>162</v>
      </c>
      <c r="E16475" s="199" t="s">
        <v>178</v>
      </c>
      <c r="F16475" s="200" t="s">
        <v>13407</v>
      </c>
      <c r="G16475" s="200" t="s">
        <v>13400</v>
      </c>
      <c r="H16475" s="200"/>
      <c r="I16475" s="200">
        <v>46034</v>
      </c>
      <c r="J16475" s="143">
        <f t="shared" si="257"/>
        <v>46034</v>
      </c>
      <c r="K16475" s="202">
        <v>3.5</v>
      </c>
      <c r="L16475" s="284" t="s">
        <v>15949</v>
      </c>
      <c r="M16475" s="223"/>
      <c r="N16475" s="203"/>
      <c r="O16475" s="222" t="s">
        <v>326</v>
      </c>
    </row>
    <row r="16476" spans="1:15" ht="29.25" customHeight="1">
      <c r="A16476" s="221" t="s">
        <v>2860</v>
      </c>
      <c r="B16476" s="221" t="s">
        <v>3684</v>
      </c>
      <c r="C16476" s="222" t="s">
        <v>3685</v>
      </c>
      <c r="D16476" s="222" t="s">
        <v>162</v>
      </c>
      <c r="E16476" s="199" t="s">
        <v>171</v>
      </c>
      <c r="F16476" s="200" t="s">
        <v>937</v>
      </c>
      <c r="G16476" s="200" t="s">
        <v>938</v>
      </c>
      <c r="H16476" s="200"/>
      <c r="I16476" s="200">
        <v>46034</v>
      </c>
      <c r="J16476" s="143">
        <f t="shared" si="257"/>
        <v>46034</v>
      </c>
      <c r="K16476" s="202">
        <v>4.5</v>
      </c>
      <c r="L16476" s="285" t="s">
        <v>15950</v>
      </c>
      <c r="M16476" s="223"/>
      <c r="N16476" s="203"/>
      <c r="O16476" s="222" t="s">
        <v>326</v>
      </c>
    </row>
    <row r="16477" spans="1:15" ht="29.25" customHeight="1">
      <c r="A16477" s="221" t="s">
        <v>2860</v>
      </c>
      <c r="B16477" s="221" t="s">
        <v>3684</v>
      </c>
      <c r="C16477" s="222" t="s">
        <v>3685</v>
      </c>
      <c r="D16477" s="222" t="s">
        <v>162</v>
      </c>
      <c r="E16477" s="199" t="s">
        <v>163</v>
      </c>
      <c r="F16477" s="200" t="s">
        <v>11927</v>
      </c>
      <c r="G16477" s="200" t="s">
        <v>11928</v>
      </c>
      <c r="H16477" s="200" t="s">
        <v>52</v>
      </c>
      <c r="I16477" s="200">
        <v>46034</v>
      </c>
      <c r="J16477" s="143">
        <f t="shared" si="257"/>
        <v>46034</v>
      </c>
      <c r="K16477" s="202">
        <v>2</v>
      </c>
      <c r="L16477" s="285" t="s">
        <v>15951</v>
      </c>
      <c r="M16477" s="223"/>
      <c r="N16477" s="203">
        <v>3.8541666666666701</v>
      </c>
      <c r="O16477" s="222" t="s">
        <v>941</v>
      </c>
    </row>
    <row r="16478" spans="1:15" ht="29.25" customHeight="1">
      <c r="A16478" s="221" t="s">
        <v>2860</v>
      </c>
      <c r="B16478" s="221" t="s">
        <v>3684</v>
      </c>
      <c r="C16478" s="222" t="s">
        <v>3685</v>
      </c>
      <c r="D16478" s="222" t="s">
        <v>162</v>
      </c>
      <c r="E16478" s="199" t="s">
        <v>163</v>
      </c>
      <c r="F16478" s="200" t="s">
        <v>11927</v>
      </c>
      <c r="G16478" s="200" t="s">
        <v>11928</v>
      </c>
      <c r="H16478" s="200" t="s">
        <v>13833</v>
      </c>
      <c r="I16478" s="200">
        <v>46035</v>
      </c>
      <c r="J16478" s="143">
        <f t="shared" si="257"/>
        <v>46035</v>
      </c>
      <c r="K16478" s="202">
        <v>6</v>
      </c>
      <c r="L16478" s="285" t="s">
        <v>15952</v>
      </c>
      <c r="M16478" s="223"/>
      <c r="N16478" s="203">
        <v>3.4583333333333299</v>
      </c>
      <c r="O16478" s="222" t="s">
        <v>941</v>
      </c>
    </row>
    <row r="16479" spans="1:15" ht="29.25" customHeight="1">
      <c r="A16479" s="221" t="s">
        <v>2860</v>
      </c>
      <c r="B16479" s="221" t="s">
        <v>3684</v>
      </c>
      <c r="C16479" s="222" t="s">
        <v>3685</v>
      </c>
      <c r="D16479" s="222" t="s">
        <v>162</v>
      </c>
      <c r="E16479" s="199" t="s">
        <v>163</v>
      </c>
      <c r="F16479" s="200" t="s">
        <v>6005</v>
      </c>
      <c r="G16479" s="200" t="s">
        <v>6006</v>
      </c>
      <c r="H16479" s="200" t="s">
        <v>6030</v>
      </c>
      <c r="I16479" s="200">
        <v>46035</v>
      </c>
      <c r="J16479" s="143">
        <f t="shared" si="257"/>
        <v>46035</v>
      </c>
      <c r="K16479" s="202">
        <v>3</v>
      </c>
      <c r="L16479" s="284" t="s">
        <v>15953</v>
      </c>
      <c r="M16479" s="223"/>
      <c r="N16479" s="203">
        <v>1.675</v>
      </c>
      <c r="O16479" s="222" t="s">
        <v>992</v>
      </c>
    </row>
    <row r="16480" spans="1:15" ht="29.25" customHeight="1">
      <c r="A16480" s="221" t="s">
        <v>2860</v>
      </c>
      <c r="B16480" s="221" t="s">
        <v>3684</v>
      </c>
      <c r="C16480" s="222" t="s">
        <v>3685</v>
      </c>
      <c r="D16480" s="222" t="s">
        <v>162</v>
      </c>
      <c r="E16480" s="199" t="s">
        <v>178</v>
      </c>
      <c r="F16480" s="200" t="s">
        <v>8347</v>
      </c>
      <c r="G16480" s="200" t="s">
        <v>8348</v>
      </c>
      <c r="H16480" s="200" t="s">
        <v>8716</v>
      </c>
      <c r="I16480" s="200">
        <v>46036</v>
      </c>
      <c r="J16480" s="143">
        <f t="shared" si="257"/>
        <v>46036</v>
      </c>
      <c r="K16480" s="202">
        <v>3.5</v>
      </c>
      <c r="L16480" s="285" t="s">
        <v>15954</v>
      </c>
      <c r="M16480" s="223"/>
      <c r="N16480" s="203">
        <v>0.53125</v>
      </c>
      <c r="O16480" s="222" t="s">
        <v>942</v>
      </c>
    </row>
    <row r="16481" spans="1:15" ht="29.25" customHeight="1">
      <c r="A16481" s="221" t="s">
        <v>2860</v>
      </c>
      <c r="B16481" s="221" t="s">
        <v>3684</v>
      </c>
      <c r="C16481" s="222" t="s">
        <v>3685</v>
      </c>
      <c r="D16481" s="222" t="s">
        <v>162</v>
      </c>
      <c r="E16481" s="199" t="s">
        <v>163</v>
      </c>
      <c r="F16481" s="200" t="s">
        <v>5212</v>
      </c>
      <c r="G16481" s="200" t="s">
        <v>5213</v>
      </c>
      <c r="H16481" s="200" t="s">
        <v>49</v>
      </c>
      <c r="I16481" s="200">
        <v>46036</v>
      </c>
      <c r="J16481" s="143">
        <f t="shared" si="257"/>
        <v>46036</v>
      </c>
      <c r="K16481" s="202">
        <v>2.5</v>
      </c>
      <c r="L16481" s="284" t="s">
        <v>15955</v>
      </c>
      <c r="M16481" s="223"/>
      <c r="N16481" s="203">
        <v>3.375</v>
      </c>
      <c r="O16481" s="222" t="s">
        <v>968</v>
      </c>
    </row>
    <row r="16482" spans="1:15" ht="29.25" customHeight="1">
      <c r="A16482" s="221" t="s">
        <v>2860</v>
      </c>
      <c r="B16482" s="221" t="s">
        <v>3684</v>
      </c>
      <c r="C16482" s="222" t="s">
        <v>3685</v>
      </c>
      <c r="D16482" s="222" t="s">
        <v>162</v>
      </c>
      <c r="E16482" s="199" t="s">
        <v>163</v>
      </c>
      <c r="F16482" s="200" t="s">
        <v>11927</v>
      </c>
      <c r="G16482" s="200" t="s">
        <v>11928</v>
      </c>
      <c r="H16482" s="200" t="s">
        <v>13833</v>
      </c>
      <c r="I16482" s="200">
        <v>46036</v>
      </c>
      <c r="J16482" s="143">
        <f t="shared" si="257"/>
        <v>46036</v>
      </c>
      <c r="K16482" s="202">
        <v>3</v>
      </c>
      <c r="L16482" s="285" t="s">
        <v>15956</v>
      </c>
      <c r="M16482" s="223"/>
      <c r="N16482" s="203">
        <v>3.4583333333333299</v>
      </c>
      <c r="O16482" s="222" t="s">
        <v>941</v>
      </c>
    </row>
    <row r="16483" spans="1:15" ht="29.25" customHeight="1">
      <c r="A16483" s="221" t="s">
        <v>2860</v>
      </c>
      <c r="B16483" s="221" t="s">
        <v>3684</v>
      </c>
      <c r="C16483" s="222" t="s">
        <v>3685</v>
      </c>
      <c r="D16483" s="222" t="s">
        <v>162</v>
      </c>
      <c r="E16483" s="199" t="s">
        <v>178</v>
      </c>
      <c r="F16483" s="200" t="s">
        <v>13407</v>
      </c>
      <c r="G16483" s="200" t="s">
        <v>13400</v>
      </c>
      <c r="H16483" s="200"/>
      <c r="I16483" s="200">
        <v>46037</v>
      </c>
      <c r="J16483" s="143">
        <f t="shared" si="257"/>
        <v>46037</v>
      </c>
      <c r="K16483" s="202">
        <v>0.5</v>
      </c>
      <c r="L16483" s="284" t="s">
        <v>16224</v>
      </c>
      <c r="M16483" s="223"/>
      <c r="N16483" s="203"/>
      <c r="O16483" s="222" t="s">
        <v>326</v>
      </c>
    </row>
    <row r="16484" spans="1:15" ht="29.25" customHeight="1">
      <c r="A16484" s="221" t="s">
        <v>2860</v>
      </c>
      <c r="B16484" s="221" t="s">
        <v>3684</v>
      </c>
      <c r="C16484" s="222" t="s">
        <v>3685</v>
      </c>
      <c r="D16484" s="222" t="s">
        <v>162</v>
      </c>
      <c r="E16484" s="199" t="s">
        <v>163</v>
      </c>
      <c r="F16484" s="200" t="s">
        <v>8347</v>
      </c>
      <c r="G16484" s="200" t="s">
        <v>8348</v>
      </c>
      <c r="H16484" s="200" t="s">
        <v>8714</v>
      </c>
      <c r="I16484" s="200">
        <v>46037</v>
      </c>
      <c r="J16484" s="143">
        <f t="shared" si="257"/>
        <v>46037</v>
      </c>
      <c r="K16484" s="202">
        <v>3.5</v>
      </c>
      <c r="L16484" s="285" t="s">
        <v>15946</v>
      </c>
      <c r="M16484" s="223"/>
      <c r="N16484" s="203">
        <v>5.21875</v>
      </c>
      <c r="O16484" s="222" t="s">
        <v>942</v>
      </c>
    </row>
    <row r="16485" spans="1:15" ht="29.25" customHeight="1">
      <c r="A16485" s="221" t="s">
        <v>2860</v>
      </c>
      <c r="B16485" s="221" t="s">
        <v>3684</v>
      </c>
      <c r="C16485" s="222" t="s">
        <v>3685</v>
      </c>
      <c r="D16485" s="222" t="s">
        <v>162</v>
      </c>
      <c r="E16485" s="199" t="s">
        <v>163</v>
      </c>
      <c r="F16485" s="200" t="s">
        <v>11927</v>
      </c>
      <c r="G16485" s="200" t="s">
        <v>11928</v>
      </c>
      <c r="H16485" s="200" t="s">
        <v>13833</v>
      </c>
      <c r="I16485" s="200">
        <v>46037</v>
      </c>
      <c r="J16485" s="143">
        <f t="shared" si="257"/>
        <v>46037</v>
      </c>
      <c r="K16485" s="202">
        <v>4.5</v>
      </c>
      <c r="L16485" s="284" t="s">
        <v>16225</v>
      </c>
      <c r="M16485" s="223"/>
      <c r="N16485" s="203">
        <v>3.4583333333333299</v>
      </c>
      <c r="O16485" s="222" t="s">
        <v>941</v>
      </c>
    </row>
    <row r="16486" spans="1:15" ht="29.25" customHeight="1">
      <c r="A16486" s="221" t="s">
        <v>2860</v>
      </c>
      <c r="B16486" s="221" t="s">
        <v>3684</v>
      </c>
      <c r="C16486" s="222" t="s">
        <v>3685</v>
      </c>
      <c r="D16486" s="222" t="s">
        <v>162</v>
      </c>
      <c r="E16486" s="199" t="s">
        <v>171</v>
      </c>
      <c r="F16486" s="200" t="s">
        <v>937</v>
      </c>
      <c r="G16486" s="200" t="s">
        <v>938</v>
      </c>
      <c r="H16486" s="200"/>
      <c r="I16486" s="200">
        <v>46038</v>
      </c>
      <c r="J16486" s="143">
        <f t="shared" si="257"/>
        <v>46038</v>
      </c>
      <c r="K16486" s="202">
        <v>4.5</v>
      </c>
      <c r="L16486" s="284" t="s">
        <v>16226</v>
      </c>
      <c r="M16486" s="223"/>
      <c r="N16486" s="203"/>
      <c r="O16486" s="222" t="s">
        <v>326</v>
      </c>
    </row>
    <row r="16487" spans="1:15" ht="29.25" customHeight="1">
      <c r="A16487" s="221" t="s">
        <v>2860</v>
      </c>
      <c r="B16487" s="221" t="s">
        <v>3684</v>
      </c>
      <c r="C16487" s="222" t="s">
        <v>3685</v>
      </c>
      <c r="D16487" s="222" t="s">
        <v>162</v>
      </c>
      <c r="E16487" s="199" t="s">
        <v>163</v>
      </c>
      <c r="F16487" s="200" t="s">
        <v>8347</v>
      </c>
      <c r="G16487" s="200" t="s">
        <v>8348</v>
      </c>
      <c r="H16487" s="200" t="s">
        <v>8714</v>
      </c>
      <c r="I16487" s="200">
        <v>46038</v>
      </c>
      <c r="J16487" s="143">
        <f t="shared" si="257"/>
        <v>46038</v>
      </c>
      <c r="K16487" s="202">
        <v>3.5</v>
      </c>
      <c r="L16487" s="284" t="s">
        <v>16227</v>
      </c>
      <c r="M16487" s="223"/>
      <c r="N16487" s="203">
        <v>5.21875</v>
      </c>
      <c r="O16487" s="222" t="s">
        <v>942</v>
      </c>
    </row>
    <row r="16488" spans="1:15" ht="29.25" customHeight="1">
      <c r="A16488" s="221" t="s">
        <v>2860</v>
      </c>
      <c r="B16488" s="221" t="s">
        <v>3684</v>
      </c>
      <c r="C16488" s="222" t="s">
        <v>3685</v>
      </c>
      <c r="D16488" s="222" t="s">
        <v>162</v>
      </c>
      <c r="E16488" s="199" t="s">
        <v>178</v>
      </c>
      <c r="F16488" s="200" t="s">
        <v>13407</v>
      </c>
      <c r="G16488" s="200" t="s">
        <v>13400</v>
      </c>
      <c r="H16488" s="200"/>
      <c r="I16488" s="200">
        <v>46041</v>
      </c>
      <c r="J16488" s="143">
        <f t="shared" si="257"/>
        <v>46041</v>
      </c>
      <c r="K16488" s="202">
        <v>3.5</v>
      </c>
      <c r="L16488" s="285" t="s">
        <v>16228</v>
      </c>
      <c r="M16488" s="223"/>
      <c r="N16488" s="203"/>
      <c r="O16488" s="222" t="s">
        <v>326</v>
      </c>
    </row>
    <row r="16489" spans="1:15" ht="29.25" customHeight="1">
      <c r="A16489" s="221" t="s">
        <v>2860</v>
      </c>
      <c r="B16489" s="221" t="s">
        <v>3684</v>
      </c>
      <c r="C16489" s="222" t="s">
        <v>3685</v>
      </c>
      <c r="D16489" s="222" t="s">
        <v>162</v>
      </c>
      <c r="E16489" s="199" t="s">
        <v>163</v>
      </c>
      <c r="F16489" s="200" t="s">
        <v>8347</v>
      </c>
      <c r="G16489" s="200" t="s">
        <v>8348</v>
      </c>
      <c r="H16489" s="200" t="s">
        <v>8714</v>
      </c>
      <c r="I16489" s="200">
        <v>46041</v>
      </c>
      <c r="J16489" s="143">
        <f t="shared" si="257"/>
        <v>46041</v>
      </c>
      <c r="K16489" s="202">
        <v>1.5</v>
      </c>
      <c r="L16489" s="285" t="s">
        <v>16229</v>
      </c>
      <c r="M16489" s="223"/>
      <c r="N16489" s="203">
        <v>5.21875</v>
      </c>
      <c r="O16489" s="222" t="s">
        <v>942</v>
      </c>
    </row>
    <row r="16490" spans="1:15" ht="29.25" customHeight="1">
      <c r="A16490" s="221" t="s">
        <v>2860</v>
      </c>
      <c r="B16490" s="221" t="s">
        <v>3684</v>
      </c>
      <c r="C16490" s="222" t="s">
        <v>3685</v>
      </c>
      <c r="D16490" s="222" t="s">
        <v>162</v>
      </c>
      <c r="E16490" s="199" t="s">
        <v>163</v>
      </c>
      <c r="F16490" s="200" t="s">
        <v>11927</v>
      </c>
      <c r="G16490" s="200" t="s">
        <v>11928</v>
      </c>
      <c r="H16490" s="200" t="s">
        <v>52</v>
      </c>
      <c r="I16490" s="200">
        <v>46041</v>
      </c>
      <c r="J16490" s="143">
        <f t="shared" si="257"/>
        <v>46041</v>
      </c>
      <c r="K16490" s="202">
        <v>3.5</v>
      </c>
      <c r="L16490" s="284" t="s">
        <v>16230</v>
      </c>
      <c r="M16490" s="223"/>
      <c r="N16490" s="203">
        <v>3.8541666666666701</v>
      </c>
      <c r="O16490" s="222" t="s">
        <v>941</v>
      </c>
    </row>
    <row r="16491" spans="1:15" ht="29.25" customHeight="1">
      <c r="A16491" s="221" t="s">
        <v>2860</v>
      </c>
      <c r="B16491" s="221" t="s">
        <v>3684</v>
      </c>
      <c r="C16491" s="222" t="s">
        <v>3685</v>
      </c>
      <c r="D16491" s="222" t="s">
        <v>162</v>
      </c>
      <c r="E16491" s="199" t="s">
        <v>163</v>
      </c>
      <c r="F16491" s="200" t="s">
        <v>11927</v>
      </c>
      <c r="G16491" s="200" t="s">
        <v>11928</v>
      </c>
      <c r="H16491" s="200" t="s">
        <v>52</v>
      </c>
      <c r="I16491" s="200">
        <v>46042</v>
      </c>
      <c r="J16491" s="143">
        <f t="shared" si="257"/>
        <v>46042</v>
      </c>
      <c r="K16491" s="202">
        <v>2</v>
      </c>
      <c r="L16491" s="285" t="s">
        <v>16231</v>
      </c>
      <c r="M16491" s="223"/>
      <c r="N16491" s="203">
        <v>3.8541666666666701</v>
      </c>
      <c r="O16491" s="222" t="s">
        <v>941</v>
      </c>
    </row>
    <row r="16492" spans="1:15" ht="29.25" customHeight="1">
      <c r="A16492" s="221" t="s">
        <v>2860</v>
      </c>
      <c r="B16492" s="221" t="s">
        <v>3684</v>
      </c>
      <c r="C16492" s="222" t="s">
        <v>3685</v>
      </c>
      <c r="D16492" s="222" t="s">
        <v>162</v>
      </c>
      <c r="E16492" s="199" t="s">
        <v>163</v>
      </c>
      <c r="F16492" s="200" t="s">
        <v>13407</v>
      </c>
      <c r="G16492" s="200" t="s">
        <v>13400</v>
      </c>
      <c r="H16492" s="200" t="s">
        <v>58</v>
      </c>
      <c r="I16492" s="200">
        <v>46042</v>
      </c>
      <c r="J16492" s="143">
        <f t="shared" si="257"/>
        <v>46042</v>
      </c>
      <c r="K16492" s="202">
        <v>4</v>
      </c>
      <c r="L16492" s="285" t="s">
        <v>16232</v>
      </c>
      <c r="M16492" s="223"/>
      <c r="N16492" s="203">
        <v>1.1499999999999999</v>
      </c>
      <c r="O16492" s="222" t="s">
        <v>940</v>
      </c>
    </row>
    <row r="16493" spans="1:15" ht="29.25" customHeight="1">
      <c r="A16493" s="221" t="s">
        <v>2860</v>
      </c>
      <c r="B16493" s="221" t="s">
        <v>3684</v>
      </c>
      <c r="C16493" s="222" t="s">
        <v>3685</v>
      </c>
      <c r="D16493" s="222" t="s">
        <v>162</v>
      </c>
      <c r="E16493" s="199" t="s">
        <v>163</v>
      </c>
      <c r="F16493" s="200" t="s">
        <v>11927</v>
      </c>
      <c r="G16493" s="200" t="s">
        <v>11928</v>
      </c>
      <c r="H16493" s="200" t="s">
        <v>13565</v>
      </c>
      <c r="I16493" s="200">
        <v>46042</v>
      </c>
      <c r="J16493" s="143">
        <f t="shared" si="257"/>
        <v>46042</v>
      </c>
      <c r="K16493" s="202">
        <v>2</v>
      </c>
      <c r="L16493" s="285" t="s">
        <v>16233</v>
      </c>
      <c r="M16493" s="223"/>
      <c r="N16493" s="203">
        <v>0.328125</v>
      </c>
      <c r="O16493" s="222" t="s">
        <v>961</v>
      </c>
    </row>
    <row r="16494" spans="1:15" ht="29.25" customHeight="1">
      <c r="A16494" s="221" t="s">
        <v>2860</v>
      </c>
      <c r="B16494" s="221" t="s">
        <v>3684</v>
      </c>
      <c r="C16494" s="222" t="s">
        <v>3685</v>
      </c>
      <c r="D16494" s="222" t="s">
        <v>162</v>
      </c>
      <c r="E16494" s="199" t="s">
        <v>163</v>
      </c>
      <c r="F16494" s="200" t="s">
        <v>8347</v>
      </c>
      <c r="G16494" s="200" t="s">
        <v>8348</v>
      </c>
      <c r="H16494" s="200" t="s">
        <v>8714</v>
      </c>
      <c r="I16494" s="200">
        <v>46043</v>
      </c>
      <c r="J16494" s="143">
        <f t="shared" si="257"/>
        <v>46043</v>
      </c>
      <c r="K16494" s="202">
        <v>4</v>
      </c>
      <c r="L16494" s="284" t="s">
        <v>16234</v>
      </c>
      <c r="M16494" s="223"/>
      <c r="N16494" s="203">
        <v>5.21875</v>
      </c>
      <c r="O16494" s="222" t="s">
        <v>942</v>
      </c>
    </row>
    <row r="16495" spans="1:15" ht="29.25" customHeight="1">
      <c r="A16495" s="221" t="s">
        <v>2860</v>
      </c>
      <c r="B16495" s="221" t="s">
        <v>3684</v>
      </c>
      <c r="C16495" s="222" t="s">
        <v>3685</v>
      </c>
      <c r="D16495" s="222" t="s">
        <v>162</v>
      </c>
      <c r="E16495" s="199" t="s">
        <v>163</v>
      </c>
      <c r="F16495" s="200" t="s">
        <v>11927</v>
      </c>
      <c r="G16495" s="200" t="s">
        <v>11928</v>
      </c>
      <c r="H16495" s="200" t="s">
        <v>52</v>
      </c>
      <c r="I16495" s="200">
        <v>46043</v>
      </c>
      <c r="J16495" s="143">
        <f t="shared" si="257"/>
        <v>46043</v>
      </c>
      <c r="K16495" s="202">
        <v>2.5</v>
      </c>
      <c r="L16495" s="285" t="s">
        <v>16235</v>
      </c>
      <c r="M16495" s="223"/>
      <c r="N16495" s="203">
        <v>3.8541666666666701</v>
      </c>
      <c r="O16495" s="222" t="s">
        <v>941</v>
      </c>
    </row>
    <row r="16496" spans="1:15" ht="29.25" customHeight="1">
      <c r="A16496" s="221" t="s">
        <v>2860</v>
      </c>
      <c r="B16496" s="221" t="s">
        <v>3684</v>
      </c>
      <c r="C16496" s="222" t="s">
        <v>3685</v>
      </c>
      <c r="D16496" s="222" t="s">
        <v>162</v>
      </c>
      <c r="E16496" s="199" t="s">
        <v>163</v>
      </c>
      <c r="F16496" s="200" t="s">
        <v>6005</v>
      </c>
      <c r="G16496" s="200" t="s">
        <v>6006</v>
      </c>
      <c r="H16496" s="200" t="s">
        <v>6028</v>
      </c>
      <c r="I16496" s="200">
        <v>46043</v>
      </c>
      <c r="J16496" s="143">
        <f t="shared" si="257"/>
        <v>46043</v>
      </c>
      <c r="K16496" s="202">
        <v>2</v>
      </c>
      <c r="L16496" s="285" t="s">
        <v>16236</v>
      </c>
      <c r="M16496" s="223"/>
      <c r="N16496" s="203">
        <v>3.7625000000000002</v>
      </c>
      <c r="O16496" s="222" t="s">
        <v>943</v>
      </c>
    </row>
    <row r="16497" spans="1:15" ht="29.25" customHeight="1">
      <c r="A16497" s="221" t="s">
        <v>2860</v>
      </c>
      <c r="B16497" s="221" t="s">
        <v>13552</v>
      </c>
      <c r="C16497" s="222" t="s">
        <v>13729</v>
      </c>
      <c r="D16497" s="222" t="s">
        <v>164</v>
      </c>
      <c r="E16497" s="199" t="s">
        <v>178</v>
      </c>
      <c r="F16497" s="200"/>
      <c r="G16497" s="200"/>
      <c r="H16497" s="200"/>
      <c r="I16497" s="200">
        <v>46000</v>
      </c>
      <c r="J16497" s="143">
        <f t="shared" si="257"/>
        <v>46000</v>
      </c>
      <c r="K16497" s="202">
        <v>2</v>
      </c>
      <c r="L16497" s="285" t="s">
        <v>14942</v>
      </c>
      <c r="M16497" s="223"/>
      <c r="N16497" s="203"/>
      <c r="O16497" s="222" t="s">
        <v>326</v>
      </c>
    </row>
    <row r="16498" spans="1:15" ht="29.25" customHeight="1">
      <c r="A16498" s="221" t="s">
        <v>2860</v>
      </c>
      <c r="B16498" s="221" t="s">
        <v>13552</v>
      </c>
      <c r="C16498" s="222" t="s">
        <v>13729</v>
      </c>
      <c r="D16498" s="222" t="s">
        <v>164</v>
      </c>
      <c r="E16498" s="199" t="s">
        <v>178</v>
      </c>
      <c r="F16498" s="200"/>
      <c r="G16498" s="200"/>
      <c r="H16498" s="200"/>
      <c r="I16498" s="200">
        <v>46000</v>
      </c>
      <c r="J16498" s="143">
        <f t="shared" si="257"/>
        <v>46000</v>
      </c>
      <c r="K16498" s="202">
        <v>1</v>
      </c>
      <c r="L16498" s="285" t="s">
        <v>14943</v>
      </c>
      <c r="M16498" s="223"/>
      <c r="N16498" s="203"/>
      <c r="O16498" s="222" t="s">
        <v>326</v>
      </c>
    </row>
    <row r="16499" spans="1:15" ht="29.25" customHeight="1">
      <c r="A16499" s="221" t="s">
        <v>2860</v>
      </c>
      <c r="B16499" s="221" t="s">
        <v>13552</v>
      </c>
      <c r="C16499" s="222" t="s">
        <v>13729</v>
      </c>
      <c r="D16499" s="222" t="s">
        <v>164</v>
      </c>
      <c r="E16499" s="199" t="s">
        <v>178</v>
      </c>
      <c r="F16499" s="200"/>
      <c r="G16499" s="200"/>
      <c r="H16499" s="200"/>
      <c r="I16499" s="200">
        <v>46000</v>
      </c>
      <c r="J16499" s="143">
        <f t="shared" si="257"/>
        <v>46000</v>
      </c>
      <c r="K16499" s="202">
        <v>1</v>
      </c>
      <c r="L16499" s="285" t="s">
        <v>14944</v>
      </c>
      <c r="M16499" s="223"/>
      <c r="N16499" s="203"/>
      <c r="O16499" s="222" t="s">
        <v>326</v>
      </c>
    </row>
    <row r="16500" spans="1:15" ht="29.25" customHeight="1">
      <c r="A16500" s="221" t="s">
        <v>2860</v>
      </c>
      <c r="B16500" s="221" t="s">
        <v>13552</v>
      </c>
      <c r="C16500" s="222" t="s">
        <v>13729</v>
      </c>
      <c r="D16500" s="222" t="s">
        <v>164</v>
      </c>
      <c r="E16500" s="199" t="s">
        <v>163</v>
      </c>
      <c r="F16500" s="200" t="s">
        <v>8347</v>
      </c>
      <c r="G16500" s="200" t="s">
        <v>8348</v>
      </c>
      <c r="H16500" s="200" t="s">
        <v>8715</v>
      </c>
      <c r="I16500" s="200">
        <v>46000</v>
      </c>
      <c r="J16500" s="143">
        <f t="shared" si="257"/>
        <v>46000</v>
      </c>
      <c r="K16500" s="202">
        <v>4</v>
      </c>
      <c r="L16500" s="285" t="s">
        <v>14945</v>
      </c>
      <c r="M16500" s="223"/>
      <c r="N16500" s="203">
        <v>1.78125</v>
      </c>
      <c r="O16500" s="222" t="s">
        <v>942</v>
      </c>
    </row>
    <row r="16501" spans="1:15" ht="29.25" customHeight="1">
      <c r="A16501" s="221" t="s">
        <v>2860</v>
      </c>
      <c r="B16501" s="221" t="s">
        <v>13552</v>
      </c>
      <c r="C16501" s="222" t="s">
        <v>13729</v>
      </c>
      <c r="D16501" s="222" t="s">
        <v>164</v>
      </c>
      <c r="E16501" s="199" t="s">
        <v>178</v>
      </c>
      <c r="F16501" s="200"/>
      <c r="G16501" s="200"/>
      <c r="H16501" s="200"/>
      <c r="I16501" s="200">
        <v>46001</v>
      </c>
      <c r="J16501" s="143">
        <f t="shared" si="257"/>
        <v>46001</v>
      </c>
      <c r="K16501" s="202">
        <v>1</v>
      </c>
      <c r="L16501" s="285" t="s">
        <v>14946</v>
      </c>
      <c r="M16501" s="223"/>
      <c r="N16501" s="203"/>
      <c r="O16501" s="222" t="s">
        <v>326</v>
      </c>
    </row>
    <row r="16502" spans="1:15" ht="29.25" customHeight="1">
      <c r="A16502" s="221" t="s">
        <v>2860</v>
      </c>
      <c r="B16502" s="221" t="s">
        <v>13552</v>
      </c>
      <c r="C16502" s="222" t="s">
        <v>13729</v>
      </c>
      <c r="D16502" s="222" t="s">
        <v>164</v>
      </c>
      <c r="E16502" s="199" t="s">
        <v>163</v>
      </c>
      <c r="F16502" s="200" t="s">
        <v>8347</v>
      </c>
      <c r="G16502" s="200" t="s">
        <v>8348</v>
      </c>
      <c r="H16502" s="200" t="s">
        <v>58</v>
      </c>
      <c r="I16502" s="200">
        <v>46001</v>
      </c>
      <c r="J16502" s="143">
        <f t="shared" si="257"/>
        <v>46001</v>
      </c>
      <c r="K16502" s="202">
        <v>7</v>
      </c>
      <c r="L16502" s="285" t="s">
        <v>14947</v>
      </c>
      <c r="M16502" s="223"/>
      <c r="N16502" s="203">
        <v>2.6</v>
      </c>
      <c r="O16502" s="222" t="s">
        <v>940</v>
      </c>
    </row>
    <row r="16503" spans="1:15" ht="29.25" customHeight="1">
      <c r="A16503" s="221" t="s">
        <v>2860</v>
      </c>
      <c r="B16503" s="221" t="s">
        <v>13552</v>
      </c>
      <c r="C16503" s="222" t="s">
        <v>13729</v>
      </c>
      <c r="D16503" s="222" t="s">
        <v>164</v>
      </c>
      <c r="E16503" s="199" t="s">
        <v>178</v>
      </c>
      <c r="F16503" s="200"/>
      <c r="G16503" s="200"/>
      <c r="H16503" s="200"/>
      <c r="I16503" s="200">
        <v>46002</v>
      </c>
      <c r="J16503" s="143">
        <f t="shared" si="257"/>
        <v>46002</v>
      </c>
      <c r="K16503" s="202">
        <v>1</v>
      </c>
      <c r="L16503" s="285" t="s">
        <v>14948</v>
      </c>
      <c r="M16503" s="223"/>
      <c r="N16503" s="203"/>
      <c r="O16503" s="222" t="s">
        <v>326</v>
      </c>
    </row>
    <row r="16504" spans="1:15" ht="29.25" customHeight="1">
      <c r="A16504" s="221" t="s">
        <v>2860</v>
      </c>
      <c r="B16504" s="221" t="s">
        <v>13552</v>
      </c>
      <c r="C16504" s="222" t="s">
        <v>13729</v>
      </c>
      <c r="D16504" s="222" t="s">
        <v>164</v>
      </c>
      <c r="E16504" s="199" t="s">
        <v>163</v>
      </c>
      <c r="F16504" s="200" t="s">
        <v>8347</v>
      </c>
      <c r="G16504" s="200" t="s">
        <v>8348</v>
      </c>
      <c r="H16504" s="200" t="s">
        <v>58</v>
      </c>
      <c r="I16504" s="200">
        <v>46002</v>
      </c>
      <c r="J16504" s="143">
        <f t="shared" si="257"/>
        <v>46002</v>
      </c>
      <c r="K16504" s="202">
        <v>7</v>
      </c>
      <c r="L16504" s="285" t="s">
        <v>14949</v>
      </c>
      <c r="M16504" s="223"/>
      <c r="N16504" s="203">
        <v>2.6</v>
      </c>
      <c r="O16504" s="222" t="s">
        <v>940</v>
      </c>
    </row>
    <row r="16505" spans="1:15" ht="29.25" customHeight="1">
      <c r="A16505" s="221" t="s">
        <v>2860</v>
      </c>
      <c r="B16505" s="221" t="s">
        <v>13552</v>
      </c>
      <c r="C16505" s="222" t="s">
        <v>13729</v>
      </c>
      <c r="D16505" s="222" t="s">
        <v>164</v>
      </c>
      <c r="E16505" s="199" t="s">
        <v>163</v>
      </c>
      <c r="F16505" s="200" t="s">
        <v>8347</v>
      </c>
      <c r="G16505" s="200" t="s">
        <v>8348</v>
      </c>
      <c r="H16505" s="200" t="s">
        <v>8715</v>
      </c>
      <c r="I16505" s="200">
        <v>46003</v>
      </c>
      <c r="J16505" s="143">
        <f t="shared" si="257"/>
        <v>46003</v>
      </c>
      <c r="K16505" s="202">
        <v>1</v>
      </c>
      <c r="L16505" s="285" t="s">
        <v>14950</v>
      </c>
      <c r="M16505" s="223"/>
      <c r="N16505" s="203">
        <v>1.78125</v>
      </c>
      <c r="O16505" s="222" t="s">
        <v>942</v>
      </c>
    </row>
    <row r="16506" spans="1:15" ht="29.25" customHeight="1">
      <c r="A16506" s="221" t="s">
        <v>2860</v>
      </c>
      <c r="B16506" s="221" t="s">
        <v>13552</v>
      </c>
      <c r="C16506" s="222" t="s">
        <v>13729</v>
      </c>
      <c r="D16506" s="222" t="s">
        <v>164</v>
      </c>
      <c r="E16506" s="199" t="s">
        <v>163</v>
      </c>
      <c r="F16506" s="200" t="s">
        <v>8347</v>
      </c>
      <c r="G16506" s="200" t="s">
        <v>8348</v>
      </c>
      <c r="H16506" s="200" t="s">
        <v>58</v>
      </c>
      <c r="I16506" s="200">
        <v>46003</v>
      </c>
      <c r="J16506" s="143">
        <f t="shared" si="257"/>
        <v>46003</v>
      </c>
      <c r="K16506" s="202">
        <v>7</v>
      </c>
      <c r="L16506" s="285" t="s">
        <v>14949</v>
      </c>
      <c r="M16506" s="223"/>
      <c r="N16506" s="203">
        <v>2.6</v>
      </c>
      <c r="O16506" s="222" t="s">
        <v>940</v>
      </c>
    </row>
    <row r="16507" spans="1:15" ht="29.25" customHeight="1">
      <c r="A16507" s="221" t="s">
        <v>2860</v>
      </c>
      <c r="B16507" s="221" t="s">
        <v>13552</v>
      </c>
      <c r="C16507" s="222" t="s">
        <v>13729</v>
      </c>
      <c r="D16507" s="222" t="s">
        <v>164</v>
      </c>
      <c r="E16507" s="199" t="s">
        <v>163</v>
      </c>
      <c r="F16507" s="200" t="s">
        <v>13399</v>
      </c>
      <c r="G16507" s="200" t="s">
        <v>13556</v>
      </c>
      <c r="H16507" s="200" t="s">
        <v>52</v>
      </c>
      <c r="I16507" s="200">
        <v>46006</v>
      </c>
      <c r="J16507" s="143">
        <f t="shared" si="257"/>
        <v>46006</v>
      </c>
      <c r="K16507" s="202">
        <v>8</v>
      </c>
      <c r="L16507" s="285" t="s">
        <v>14951</v>
      </c>
      <c r="M16507" s="223"/>
      <c r="N16507" s="203">
        <v>0.72750000000000004</v>
      </c>
      <c r="O16507" s="222" t="s">
        <v>8630</v>
      </c>
    </row>
    <row r="16508" spans="1:15" ht="29.25" customHeight="1">
      <c r="A16508" s="221" t="s">
        <v>2860</v>
      </c>
      <c r="B16508" s="221" t="s">
        <v>13552</v>
      </c>
      <c r="C16508" s="222" t="s">
        <v>13729</v>
      </c>
      <c r="D16508" s="222" t="s">
        <v>164</v>
      </c>
      <c r="E16508" s="199" t="s">
        <v>163</v>
      </c>
      <c r="F16508" s="200" t="s">
        <v>13399</v>
      </c>
      <c r="G16508" s="200" t="s">
        <v>13556</v>
      </c>
      <c r="H16508" s="200" t="s">
        <v>52</v>
      </c>
      <c r="I16508" s="200">
        <v>46007</v>
      </c>
      <c r="J16508" s="143">
        <f t="shared" si="257"/>
        <v>46007</v>
      </c>
      <c r="K16508" s="202">
        <v>8</v>
      </c>
      <c r="L16508" s="285" t="s">
        <v>14951</v>
      </c>
      <c r="M16508" s="223"/>
      <c r="N16508" s="203">
        <v>0.72750000000000004</v>
      </c>
      <c r="O16508" s="222" t="s">
        <v>8630</v>
      </c>
    </row>
    <row r="16509" spans="1:15" ht="29.25" customHeight="1">
      <c r="A16509" s="221" t="s">
        <v>2860</v>
      </c>
      <c r="B16509" s="221" t="s">
        <v>13552</v>
      </c>
      <c r="C16509" s="222" t="s">
        <v>13729</v>
      </c>
      <c r="D16509" s="222" t="s">
        <v>164</v>
      </c>
      <c r="E16509" s="199" t="s">
        <v>163</v>
      </c>
      <c r="F16509" s="200" t="s">
        <v>13399</v>
      </c>
      <c r="G16509" s="200" t="s">
        <v>13556</v>
      </c>
      <c r="H16509" s="200" t="s">
        <v>52</v>
      </c>
      <c r="I16509" s="200">
        <v>46008</v>
      </c>
      <c r="J16509" s="143">
        <f t="shared" si="257"/>
        <v>46008</v>
      </c>
      <c r="K16509" s="202">
        <v>8</v>
      </c>
      <c r="L16509" s="285" t="s">
        <v>14952</v>
      </c>
      <c r="M16509" s="223"/>
      <c r="N16509" s="203">
        <v>0.72750000000000004</v>
      </c>
      <c r="O16509" s="222" t="s">
        <v>8630</v>
      </c>
    </row>
    <row r="16510" spans="1:15" ht="29.25" customHeight="1">
      <c r="A16510" s="221" t="s">
        <v>2860</v>
      </c>
      <c r="B16510" s="221" t="s">
        <v>13552</v>
      </c>
      <c r="C16510" s="222" t="s">
        <v>13729</v>
      </c>
      <c r="D16510" s="222" t="s">
        <v>164</v>
      </c>
      <c r="E16510" s="199" t="s">
        <v>178</v>
      </c>
      <c r="F16510" s="200"/>
      <c r="G16510" s="200"/>
      <c r="H16510" s="200"/>
      <c r="I16510" s="200">
        <v>46009</v>
      </c>
      <c r="J16510" s="143">
        <f t="shared" si="257"/>
        <v>46009</v>
      </c>
      <c r="K16510" s="202">
        <v>1</v>
      </c>
      <c r="L16510" s="285" t="s">
        <v>14948</v>
      </c>
      <c r="M16510" s="223"/>
      <c r="N16510" s="203"/>
      <c r="O16510" s="222" t="s">
        <v>326</v>
      </c>
    </row>
    <row r="16511" spans="1:15" ht="29.25" customHeight="1">
      <c r="A16511" s="221" t="s">
        <v>2860</v>
      </c>
      <c r="B16511" s="221" t="s">
        <v>13552</v>
      </c>
      <c r="C16511" s="222" t="s">
        <v>13729</v>
      </c>
      <c r="D16511" s="222" t="s">
        <v>164</v>
      </c>
      <c r="E16511" s="199" t="s">
        <v>163</v>
      </c>
      <c r="F16511" s="200" t="s">
        <v>13399</v>
      </c>
      <c r="G16511" s="200" t="s">
        <v>13556</v>
      </c>
      <c r="H16511" s="200" t="s">
        <v>52</v>
      </c>
      <c r="I16511" s="200">
        <v>46009</v>
      </c>
      <c r="J16511" s="143">
        <f t="shared" si="257"/>
        <v>46009</v>
      </c>
      <c r="K16511" s="202">
        <v>7</v>
      </c>
      <c r="L16511" s="285" t="s">
        <v>14953</v>
      </c>
      <c r="M16511" s="223"/>
      <c r="N16511" s="203">
        <v>0.72750000000000004</v>
      </c>
      <c r="O16511" s="222" t="s">
        <v>8630</v>
      </c>
    </row>
    <row r="16512" spans="1:15" ht="29.25" customHeight="1">
      <c r="A16512" s="221" t="s">
        <v>2860</v>
      </c>
      <c r="B16512" s="221" t="s">
        <v>13552</v>
      </c>
      <c r="C16512" s="222" t="s">
        <v>13729</v>
      </c>
      <c r="D16512" s="222" t="s">
        <v>164</v>
      </c>
      <c r="E16512" s="199" t="s">
        <v>163</v>
      </c>
      <c r="F16512" s="200" t="s">
        <v>13399</v>
      </c>
      <c r="G16512" s="200" t="s">
        <v>13556</v>
      </c>
      <c r="H16512" s="200" t="s">
        <v>52</v>
      </c>
      <c r="I16512" s="200">
        <v>46010</v>
      </c>
      <c r="J16512" s="143">
        <f t="shared" si="257"/>
        <v>46010</v>
      </c>
      <c r="K16512" s="202">
        <v>2</v>
      </c>
      <c r="L16512" s="285" t="s">
        <v>14953</v>
      </c>
      <c r="M16512" s="223"/>
      <c r="N16512" s="203">
        <v>0.72750000000000004</v>
      </c>
      <c r="O16512" s="222" t="s">
        <v>8630</v>
      </c>
    </row>
    <row r="16513" spans="1:15" ht="29.25" customHeight="1">
      <c r="A16513" s="221" t="s">
        <v>2860</v>
      </c>
      <c r="B16513" s="221" t="s">
        <v>13552</v>
      </c>
      <c r="C16513" s="222" t="s">
        <v>13729</v>
      </c>
      <c r="D16513" s="222" t="s">
        <v>164</v>
      </c>
      <c r="E16513" s="199" t="s">
        <v>163</v>
      </c>
      <c r="F16513" s="200" t="s">
        <v>8347</v>
      </c>
      <c r="G16513" s="200" t="s">
        <v>8348</v>
      </c>
      <c r="H16513" s="200" t="s">
        <v>58</v>
      </c>
      <c r="I16513" s="200">
        <v>46010</v>
      </c>
      <c r="J16513" s="143">
        <f t="shared" si="257"/>
        <v>46010</v>
      </c>
      <c r="K16513" s="202">
        <v>6</v>
      </c>
      <c r="L16513" s="285" t="s">
        <v>14954</v>
      </c>
      <c r="M16513" s="223"/>
      <c r="N16513" s="203">
        <v>2.6</v>
      </c>
      <c r="O16513" s="222" t="s">
        <v>940</v>
      </c>
    </row>
    <row r="16514" spans="1:15" ht="29.25" customHeight="1">
      <c r="A16514" s="221" t="s">
        <v>2860</v>
      </c>
      <c r="B16514" s="221" t="s">
        <v>13552</v>
      </c>
      <c r="C16514" s="222" t="s">
        <v>13729</v>
      </c>
      <c r="D16514" s="222" t="s">
        <v>164</v>
      </c>
      <c r="E16514" s="199" t="s">
        <v>163</v>
      </c>
      <c r="F16514" s="200" t="s">
        <v>13399</v>
      </c>
      <c r="G16514" s="200" t="s">
        <v>13556</v>
      </c>
      <c r="H16514" s="200" t="s">
        <v>52</v>
      </c>
      <c r="I16514" s="200">
        <v>46013</v>
      </c>
      <c r="J16514" s="143">
        <f t="shared" si="257"/>
        <v>46013</v>
      </c>
      <c r="K16514" s="202">
        <v>6</v>
      </c>
      <c r="L16514" s="285" t="s">
        <v>14955</v>
      </c>
      <c r="M16514" s="223"/>
      <c r="N16514" s="203">
        <v>0.72750000000000004</v>
      </c>
      <c r="O16514" s="222" t="s">
        <v>8630</v>
      </c>
    </row>
    <row r="16515" spans="1:15" ht="29.25" customHeight="1">
      <c r="A16515" s="221" t="s">
        <v>2860</v>
      </c>
      <c r="B16515" s="221" t="s">
        <v>13552</v>
      </c>
      <c r="C16515" s="222" t="s">
        <v>13729</v>
      </c>
      <c r="D16515" s="222" t="s">
        <v>164</v>
      </c>
      <c r="E16515" s="199" t="s">
        <v>163</v>
      </c>
      <c r="F16515" s="200" t="s">
        <v>8347</v>
      </c>
      <c r="G16515" s="200" t="s">
        <v>8348</v>
      </c>
      <c r="H16515" s="200" t="s">
        <v>8715</v>
      </c>
      <c r="I16515" s="200">
        <v>46013</v>
      </c>
      <c r="J16515" s="143">
        <f t="shared" ref="J16515:J16578" si="258">I16515</f>
        <v>46013</v>
      </c>
      <c r="K16515" s="202">
        <v>1</v>
      </c>
      <c r="L16515" s="285" t="s">
        <v>14950</v>
      </c>
      <c r="M16515" s="223"/>
      <c r="N16515" s="203">
        <v>1.78125</v>
      </c>
      <c r="O16515" s="222" t="s">
        <v>942</v>
      </c>
    </row>
    <row r="16516" spans="1:15" ht="29.25" customHeight="1">
      <c r="A16516" s="221" t="s">
        <v>2860</v>
      </c>
      <c r="B16516" s="221" t="s">
        <v>13552</v>
      </c>
      <c r="C16516" s="222" t="s">
        <v>13729</v>
      </c>
      <c r="D16516" s="222" t="s">
        <v>164</v>
      </c>
      <c r="E16516" s="199" t="s">
        <v>163</v>
      </c>
      <c r="F16516" s="200" t="s">
        <v>11927</v>
      </c>
      <c r="G16516" s="200" t="s">
        <v>11928</v>
      </c>
      <c r="H16516" s="200" t="s">
        <v>13386</v>
      </c>
      <c r="I16516" s="200">
        <v>46013</v>
      </c>
      <c r="J16516" s="143">
        <f t="shared" si="258"/>
        <v>46013</v>
      </c>
      <c r="K16516" s="202">
        <v>1</v>
      </c>
      <c r="L16516" s="285" t="s">
        <v>14956</v>
      </c>
      <c r="M16516" s="223"/>
      <c r="N16516" s="203">
        <v>0.2</v>
      </c>
      <c r="O16516" s="222" t="s">
        <v>943</v>
      </c>
    </row>
    <row r="16517" spans="1:15" ht="29.25" customHeight="1">
      <c r="A16517" s="221" t="s">
        <v>2860</v>
      </c>
      <c r="B16517" s="221" t="s">
        <v>13552</v>
      </c>
      <c r="C16517" s="222" t="s">
        <v>13729</v>
      </c>
      <c r="D16517" s="222" t="s">
        <v>164</v>
      </c>
      <c r="E16517" s="199" t="s">
        <v>163</v>
      </c>
      <c r="F16517" s="200" t="s">
        <v>13399</v>
      </c>
      <c r="G16517" s="200" t="s">
        <v>13556</v>
      </c>
      <c r="H16517" s="200" t="s">
        <v>52</v>
      </c>
      <c r="I16517" s="200">
        <v>46014</v>
      </c>
      <c r="J16517" s="143">
        <f t="shared" si="258"/>
        <v>46014</v>
      </c>
      <c r="K16517" s="202">
        <v>7</v>
      </c>
      <c r="L16517" s="285" t="s">
        <v>14957</v>
      </c>
      <c r="M16517" s="223"/>
      <c r="N16517" s="203">
        <v>0.72750000000000004</v>
      </c>
      <c r="O16517" s="222" t="s">
        <v>8630</v>
      </c>
    </row>
    <row r="16518" spans="1:15" ht="29.25" customHeight="1">
      <c r="A16518" s="221" t="s">
        <v>2860</v>
      </c>
      <c r="B16518" s="221" t="s">
        <v>13552</v>
      </c>
      <c r="C16518" s="222" t="s">
        <v>13729</v>
      </c>
      <c r="D16518" s="222" t="s">
        <v>164</v>
      </c>
      <c r="E16518" s="199" t="s">
        <v>163</v>
      </c>
      <c r="F16518" s="200" t="s">
        <v>13399</v>
      </c>
      <c r="G16518" s="200" t="s">
        <v>13556</v>
      </c>
      <c r="H16518" s="200" t="s">
        <v>113</v>
      </c>
      <c r="I16518" s="200">
        <v>46014</v>
      </c>
      <c r="J16518" s="143">
        <f t="shared" si="258"/>
        <v>46014</v>
      </c>
      <c r="K16518" s="202">
        <v>1</v>
      </c>
      <c r="L16518" s="285" t="s">
        <v>14958</v>
      </c>
      <c r="M16518" s="223"/>
      <c r="N16518" s="203">
        <v>4.1666666666666699E-2</v>
      </c>
      <c r="O16518" s="222" t="s">
        <v>941</v>
      </c>
    </row>
    <row r="16519" spans="1:15" ht="29.25" customHeight="1">
      <c r="A16519" s="221" t="s">
        <v>2860</v>
      </c>
      <c r="B16519" s="221" t="s">
        <v>13552</v>
      </c>
      <c r="C16519" s="222" t="s">
        <v>13729</v>
      </c>
      <c r="D16519" s="222" t="s">
        <v>164</v>
      </c>
      <c r="E16519" s="199" t="s">
        <v>178</v>
      </c>
      <c r="F16519" s="200"/>
      <c r="G16519" s="200"/>
      <c r="H16519" s="200"/>
      <c r="I16519" s="200">
        <v>46015</v>
      </c>
      <c r="J16519" s="143">
        <f t="shared" si="258"/>
        <v>46015</v>
      </c>
      <c r="K16519" s="202">
        <v>1.5</v>
      </c>
      <c r="L16519" s="285" t="s">
        <v>14959</v>
      </c>
      <c r="M16519" s="223"/>
      <c r="N16519" s="203"/>
      <c r="O16519" s="222" t="s">
        <v>326</v>
      </c>
    </row>
    <row r="16520" spans="1:15" ht="29.25" customHeight="1">
      <c r="A16520" s="221" t="s">
        <v>2860</v>
      </c>
      <c r="B16520" s="221" t="s">
        <v>13552</v>
      </c>
      <c r="C16520" s="222" t="s">
        <v>13729</v>
      </c>
      <c r="D16520" s="222" t="s">
        <v>164</v>
      </c>
      <c r="E16520" s="199" t="s">
        <v>178</v>
      </c>
      <c r="F16520" s="200" t="s">
        <v>11927</v>
      </c>
      <c r="G16520" s="200" t="s">
        <v>11928</v>
      </c>
      <c r="H16520" s="200"/>
      <c r="I16520" s="200">
        <v>46015</v>
      </c>
      <c r="J16520" s="143">
        <f t="shared" si="258"/>
        <v>46015</v>
      </c>
      <c r="K16520" s="202">
        <v>0.5</v>
      </c>
      <c r="L16520" s="285" t="s">
        <v>14960</v>
      </c>
      <c r="M16520" s="223"/>
      <c r="N16520" s="203"/>
      <c r="O16520" s="222" t="s">
        <v>326</v>
      </c>
    </row>
    <row r="16521" spans="1:15" ht="29.25" customHeight="1">
      <c r="A16521" s="221" t="s">
        <v>2860</v>
      </c>
      <c r="B16521" s="221" t="s">
        <v>13552</v>
      </c>
      <c r="C16521" s="222" t="s">
        <v>13729</v>
      </c>
      <c r="D16521" s="222" t="s">
        <v>164</v>
      </c>
      <c r="E16521" s="199" t="s">
        <v>163</v>
      </c>
      <c r="F16521" s="200" t="s">
        <v>11927</v>
      </c>
      <c r="G16521" s="200" t="s">
        <v>11928</v>
      </c>
      <c r="H16521" s="200" t="s">
        <v>38</v>
      </c>
      <c r="I16521" s="200">
        <v>46015</v>
      </c>
      <c r="J16521" s="143">
        <f t="shared" si="258"/>
        <v>46015</v>
      </c>
      <c r="K16521" s="202">
        <v>6</v>
      </c>
      <c r="L16521" s="285" t="s">
        <v>14961</v>
      </c>
      <c r="M16521" s="223"/>
      <c r="N16521" s="203">
        <v>5.25</v>
      </c>
      <c r="O16521" s="222" t="s">
        <v>958</v>
      </c>
    </row>
    <row r="16522" spans="1:15" ht="29.25" customHeight="1">
      <c r="A16522" s="221" t="s">
        <v>2860</v>
      </c>
      <c r="B16522" s="221" t="s">
        <v>13552</v>
      </c>
      <c r="C16522" s="222" t="s">
        <v>13729</v>
      </c>
      <c r="D16522" s="222" t="s">
        <v>164</v>
      </c>
      <c r="E16522" s="199" t="s">
        <v>163</v>
      </c>
      <c r="F16522" s="200" t="s">
        <v>11927</v>
      </c>
      <c r="G16522" s="200" t="s">
        <v>11928</v>
      </c>
      <c r="H16522" s="200" t="s">
        <v>351</v>
      </c>
      <c r="I16522" s="200">
        <v>46017</v>
      </c>
      <c r="J16522" s="143">
        <f t="shared" si="258"/>
        <v>46017</v>
      </c>
      <c r="K16522" s="202">
        <v>8</v>
      </c>
      <c r="L16522" s="285" t="s">
        <v>14962</v>
      </c>
      <c r="M16522" s="223"/>
      <c r="N16522" s="203">
        <v>14.5</v>
      </c>
      <c r="O16522" s="222" t="s">
        <v>947</v>
      </c>
    </row>
    <row r="16523" spans="1:15" ht="29.25" customHeight="1">
      <c r="A16523" s="221" t="s">
        <v>2860</v>
      </c>
      <c r="B16523" s="221" t="s">
        <v>13552</v>
      </c>
      <c r="C16523" s="222" t="s">
        <v>13729</v>
      </c>
      <c r="D16523" s="222" t="s">
        <v>164</v>
      </c>
      <c r="E16523" s="199" t="s">
        <v>163</v>
      </c>
      <c r="F16523" s="200" t="s">
        <v>13399</v>
      </c>
      <c r="G16523" s="200" t="s">
        <v>13556</v>
      </c>
      <c r="H16523" s="200" t="s">
        <v>52</v>
      </c>
      <c r="I16523" s="200">
        <v>46020</v>
      </c>
      <c r="J16523" s="143">
        <f t="shared" si="258"/>
        <v>46020</v>
      </c>
      <c r="K16523" s="202">
        <v>8</v>
      </c>
      <c r="L16523" s="285" t="s">
        <v>14963</v>
      </c>
      <c r="M16523" s="223"/>
      <c r="N16523" s="203">
        <v>0.72750000000000004</v>
      </c>
      <c r="O16523" s="222" t="s">
        <v>8630</v>
      </c>
    </row>
    <row r="16524" spans="1:15" ht="29.25" customHeight="1">
      <c r="A16524" s="221" t="s">
        <v>2860</v>
      </c>
      <c r="B16524" s="221" t="s">
        <v>13552</v>
      </c>
      <c r="C16524" s="222" t="s">
        <v>13729</v>
      </c>
      <c r="D16524" s="222" t="s">
        <v>164</v>
      </c>
      <c r="E16524" s="199" t="s">
        <v>163</v>
      </c>
      <c r="F16524" s="200" t="s">
        <v>13399</v>
      </c>
      <c r="G16524" s="200" t="s">
        <v>13556</v>
      </c>
      <c r="H16524" s="200" t="s">
        <v>52</v>
      </c>
      <c r="I16524" s="200">
        <v>46021</v>
      </c>
      <c r="J16524" s="143">
        <f t="shared" si="258"/>
        <v>46021</v>
      </c>
      <c r="K16524" s="202">
        <v>8</v>
      </c>
      <c r="L16524" s="285" t="s">
        <v>14964</v>
      </c>
      <c r="M16524" s="223"/>
      <c r="N16524" s="203">
        <v>0.72750000000000004</v>
      </c>
      <c r="O16524" s="222" t="s">
        <v>8630</v>
      </c>
    </row>
    <row r="16525" spans="1:15" ht="29.25" customHeight="1">
      <c r="A16525" s="221" t="s">
        <v>2860</v>
      </c>
      <c r="B16525" s="221" t="s">
        <v>13552</v>
      </c>
      <c r="C16525" s="222" t="s">
        <v>13729</v>
      </c>
      <c r="D16525" s="222" t="s">
        <v>164</v>
      </c>
      <c r="E16525" s="199" t="s">
        <v>163</v>
      </c>
      <c r="F16525" s="200" t="s">
        <v>13399</v>
      </c>
      <c r="G16525" s="200" t="s">
        <v>13556</v>
      </c>
      <c r="H16525" s="200" t="s">
        <v>52</v>
      </c>
      <c r="I16525" s="200">
        <v>46022</v>
      </c>
      <c r="J16525" s="143">
        <f t="shared" si="258"/>
        <v>46022</v>
      </c>
      <c r="K16525" s="202">
        <v>5</v>
      </c>
      <c r="L16525" s="284" t="s">
        <v>14965</v>
      </c>
      <c r="M16525" s="223"/>
      <c r="N16525" s="203">
        <v>0.72750000000000004</v>
      </c>
      <c r="O16525" s="222" t="s">
        <v>8630</v>
      </c>
    </row>
    <row r="16526" spans="1:15" ht="29.25" customHeight="1">
      <c r="A16526" s="221" t="s">
        <v>2860</v>
      </c>
      <c r="B16526" s="221" t="s">
        <v>13552</v>
      </c>
      <c r="C16526" s="222" t="s">
        <v>13729</v>
      </c>
      <c r="D16526" s="222" t="s">
        <v>164</v>
      </c>
      <c r="E16526" s="199" t="s">
        <v>163</v>
      </c>
      <c r="F16526" s="200" t="s">
        <v>11927</v>
      </c>
      <c r="G16526" s="200" t="s">
        <v>11928</v>
      </c>
      <c r="H16526" s="200" t="s">
        <v>351</v>
      </c>
      <c r="I16526" s="200">
        <v>46022</v>
      </c>
      <c r="J16526" s="143">
        <f t="shared" si="258"/>
        <v>46022</v>
      </c>
      <c r="K16526" s="202">
        <v>3</v>
      </c>
      <c r="L16526" s="285" t="s">
        <v>14966</v>
      </c>
      <c r="M16526" s="223"/>
      <c r="N16526" s="203">
        <v>14.5</v>
      </c>
      <c r="O16526" s="222" t="s">
        <v>947</v>
      </c>
    </row>
    <row r="16527" spans="1:15" ht="29.25" customHeight="1">
      <c r="A16527" s="221" t="s">
        <v>2860</v>
      </c>
      <c r="B16527" s="221" t="s">
        <v>13552</v>
      </c>
      <c r="C16527" s="222" t="s">
        <v>13729</v>
      </c>
      <c r="D16527" s="222" t="s">
        <v>164</v>
      </c>
      <c r="E16527" s="199" t="s">
        <v>178</v>
      </c>
      <c r="F16527" s="200"/>
      <c r="G16527" s="200"/>
      <c r="H16527" s="200"/>
      <c r="I16527" s="200">
        <v>46024</v>
      </c>
      <c r="J16527" s="143">
        <f t="shared" si="258"/>
        <v>46024</v>
      </c>
      <c r="K16527" s="202">
        <v>1</v>
      </c>
      <c r="L16527" s="285" t="s">
        <v>14948</v>
      </c>
      <c r="M16527" s="223"/>
      <c r="N16527" s="203"/>
      <c r="O16527" s="222" t="s">
        <v>326</v>
      </c>
    </row>
    <row r="16528" spans="1:15" ht="29.25" customHeight="1">
      <c r="A16528" s="221" t="s">
        <v>2860</v>
      </c>
      <c r="B16528" s="221" t="s">
        <v>13552</v>
      </c>
      <c r="C16528" s="222" t="s">
        <v>13729</v>
      </c>
      <c r="D16528" s="222" t="s">
        <v>164</v>
      </c>
      <c r="E16528" s="199" t="s">
        <v>163</v>
      </c>
      <c r="F16528" s="200" t="s">
        <v>13399</v>
      </c>
      <c r="G16528" s="200" t="s">
        <v>13556</v>
      </c>
      <c r="H16528" s="200" t="s">
        <v>52</v>
      </c>
      <c r="I16528" s="200">
        <v>46024</v>
      </c>
      <c r="J16528" s="143">
        <f t="shared" si="258"/>
        <v>46024</v>
      </c>
      <c r="K16528" s="202">
        <v>7</v>
      </c>
      <c r="L16528" s="284" t="s">
        <v>15212</v>
      </c>
      <c r="M16528" s="223"/>
      <c r="N16528" s="203">
        <v>0.72750000000000004</v>
      </c>
      <c r="O16528" s="222" t="s">
        <v>8630</v>
      </c>
    </row>
    <row r="16529" spans="1:15" ht="29.25" customHeight="1">
      <c r="A16529" s="221" t="s">
        <v>2860</v>
      </c>
      <c r="B16529" s="221" t="s">
        <v>13552</v>
      </c>
      <c r="C16529" s="222" t="s">
        <v>13729</v>
      </c>
      <c r="D16529" s="222" t="s">
        <v>164</v>
      </c>
      <c r="E16529" s="199" t="s">
        <v>178</v>
      </c>
      <c r="F16529" s="200" t="s">
        <v>13399</v>
      </c>
      <c r="G16529" s="200" t="s">
        <v>13556</v>
      </c>
      <c r="H16529" s="200"/>
      <c r="I16529" s="200">
        <v>46027</v>
      </c>
      <c r="J16529" s="143">
        <f t="shared" si="258"/>
        <v>46027</v>
      </c>
      <c r="K16529" s="202">
        <v>1</v>
      </c>
      <c r="L16529" s="285" t="s">
        <v>15213</v>
      </c>
      <c r="M16529" s="223"/>
      <c r="N16529" s="203"/>
      <c r="O16529" s="222" t="s">
        <v>326</v>
      </c>
    </row>
    <row r="16530" spans="1:15" ht="29.25" customHeight="1">
      <c r="A16530" s="221" t="s">
        <v>2860</v>
      </c>
      <c r="B16530" s="221" t="s">
        <v>13552</v>
      </c>
      <c r="C16530" s="222" t="s">
        <v>13729</v>
      </c>
      <c r="D16530" s="222" t="s">
        <v>164</v>
      </c>
      <c r="E16530" s="199" t="s">
        <v>163</v>
      </c>
      <c r="F16530" s="200" t="s">
        <v>13399</v>
      </c>
      <c r="G16530" s="200" t="s">
        <v>13556</v>
      </c>
      <c r="H16530" s="200" t="s">
        <v>52</v>
      </c>
      <c r="I16530" s="200">
        <v>46027</v>
      </c>
      <c r="J16530" s="143">
        <f t="shared" si="258"/>
        <v>46027</v>
      </c>
      <c r="K16530" s="202">
        <v>1</v>
      </c>
      <c r="L16530" s="285" t="s">
        <v>15214</v>
      </c>
      <c r="M16530" s="223"/>
      <c r="N16530" s="203">
        <v>0.72750000000000004</v>
      </c>
      <c r="O16530" s="222" t="s">
        <v>8630</v>
      </c>
    </row>
    <row r="16531" spans="1:15" ht="29.25" customHeight="1">
      <c r="A16531" s="221" t="s">
        <v>2860</v>
      </c>
      <c r="B16531" s="221" t="s">
        <v>13552</v>
      </c>
      <c r="C16531" s="222" t="s">
        <v>13729</v>
      </c>
      <c r="D16531" s="222" t="s">
        <v>164</v>
      </c>
      <c r="E16531" s="199" t="s">
        <v>163</v>
      </c>
      <c r="F16531" s="200" t="s">
        <v>13399</v>
      </c>
      <c r="G16531" s="200" t="s">
        <v>13556</v>
      </c>
      <c r="H16531" s="200" t="s">
        <v>52</v>
      </c>
      <c r="I16531" s="200">
        <v>46027</v>
      </c>
      <c r="J16531" s="143">
        <f t="shared" si="258"/>
        <v>46027</v>
      </c>
      <c r="K16531" s="202">
        <v>1</v>
      </c>
      <c r="L16531" s="285" t="s">
        <v>15215</v>
      </c>
      <c r="M16531" s="223"/>
      <c r="N16531" s="203">
        <v>0.72750000000000004</v>
      </c>
      <c r="O16531" s="222" t="s">
        <v>8630</v>
      </c>
    </row>
    <row r="16532" spans="1:15" ht="29.25" customHeight="1">
      <c r="A16532" s="221" t="s">
        <v>2860</v>
      </c>
      <c r="B16532" s="221" t="s">
        <v>13552</v>
      </c>
      <c r="C16532" s="222" t="s">
        <v>13729</v>
      </c>
      <c r="D16532" s="222" t="s">
        <v>164</v>
      </c>
      <c r="E16532" s="199" t="s">
        <v>178</v>
      </c>
      <c r="F16532" s="200" t="s">
        <v>11927</v>
      </c>
      <c r="G16532" s="200" t="s">
        <v>11928</v>
      </c>
      <c r="H16532" s="200" t="s">
        <v>351</v>
      </c>
      <c r="I16532" s="200">
        <v>46027</v>
      </c>
      <c r="J16532" s="143">
        <f t="shared" si="258"/>
        <v>46027</v>
      </c>
      <c r="K16532" s="202">
        <v>2</v>
      </c>
      <c r="L16532" s="285" t="s">
        <v>15216</v>
      </c>
      <c r="M16532" s="223"/>
      <c r="N16532" s="203">
        <v>14.5</v>
      </c>
      <c r="O16532" s="222" t="s">
        <v>947</v>
      </c>
    </row>
    <row r="16533" spans="1:15" ht="29.25" customHeight="1">
      <c r="A16533" s="221" t="s">
        <v>2860</v>
      </c>
      <c r="B16533" s="221" t="s">
        <v>13552</v>
      </c>
      <c r="C16533" s="222" t="s">
        <v>13729</v>
      </c>
      <c r="D16533" s="222" t="s">
        <v>164</v>
      </c>
      <c r="E16533" s="199" t="s">
        <v>163</v>
      </c>
      <c r="F16533" s="200" t="s">
        <v>11927</v>
      </c>
      <c r="G16533" s="200" t="s">
        <v>11928</v>
      </c>
      <c r="H16533" s="200" t="s">
        <v>13386</v>
      </c>
      <c r="I16533" s="200">
        <v>46027</v>
      </c>
      <c r="J16533" s="143">
        <f t="shared" si="258"/>
        <v>46027</v>
      </c>
      <c r="K16533" s="202">
        <v>3</v>
      </c>
      <c r="L16533" s="284" t="s">
        <v>15217</v>
      </c>
      <c r="M16533" s="223"/>
      <c r="N16533" s="203">
        <v>0.2</v>
      </c>
      <c r="O16533" s="222" t="s">
        <v>943</v>
      </c>
    </row>
    <row r="16534" spans="1:15" ht="29.25" customHeight="1">
      <c r="A16534" s="221" t="s">
        <v>2860</v>
      </c>
      <c r="B16534" s="221" t="s">
        <v>13552</v>
      </c>
      <c r="C16534" s="222" t="s">
        <v>13729</v>
      </c>
      <c r="D16534" s="222" t="s">
        <v>164</v>
      </c>
      <c r="E16534" s="199" t="s">
        <v>163</v>
      </c>
      <c r="F16534" s="200" t="s">
        <v>13399</v>
      </c>
      <c r="G16534" s="200" t="s">
        <v>13556</v>
      </c>
      <c r="H16534" s="200" t="s">
        <v>52</v>
      </c>
      <c r="I16534" s="200">
        <v>46028</v>
      </c>
      <c r="J16534" s="143">
        <f t="shared" si="258"/>
        <v>46028</v>
      </c>
      <c r="K16534" s="202">
        <v>5</v>
      </c>
      <c r="L16534" s="285" t="s">
        <v>15218</v>
      </c>
      <c r="M16534" s="223"/>
      <c r="N16534" s="203">
        <v>0.72750000000000004</v>
      </c>
      <c r="O16534" s="222" t="s">
        <v>8630</v>
      </c>
    </row>
    <row r="16535" spans="1:15" ht="29.25" customHeight="1">
      <c r="A16535" s="221" t="s">
        <v>2860</v>
      </c>
      <c r="B16535" s="221" t="s">
        <v>13552</v>
      </c>
      <c r="C16535" s="222" t="s">
        <v>13729</v>
      </c>
      <c r="D16535" s="222" t="s">
        <v>164</v>
      </c>
      <c r="E16535" s="199" t="s">
        <v>163</v>
      </c>
      <c r="F16535" s="200" t="s">
        <v>11927</v>
      </c>
      <c r="G16535" s="200" t="s">
        <v>11928</v>
      </c>
      <c r="H16535" s="200" t="s">
        <v>13408</v>
      </c>
      <c r="I16535" s="200">
        <v>46028</v>
      </c>
      <c r="J16535" s="143">
        <f t="shared" si="258"/>
        <v>46028</v>
      </c>
      <c r="K16535" s="202">
        <v>1</v>
      </c>
      <c r="L16535" s="285" t="s">
        <v>15219</v>
      </c>
      <c r="M16535" s="223"/>
      <c r="N16535" s="203">
        <v>0.5</v>
      </c>
      <c r="O16535" s="222" t="s">
        <v>961</v>
      </c>
    </row>
    <row r="16536" spans="1:15" ht="29.25" customHeight="1">
      <c r="A16536" s="221" t="s">
        <v>2860</v>
      </c>
      <c r="B16536" s="221" t="s">
        <v>13552</v>
      </c>
      <c r="C16536" s="222" t="s">
        <v>13729</v>
      </c>
      <c r="D16536" s="222" t="s">
        <v>164</v>
      </c>
      <c r="E16536" s="199" t="s">
        <v>163</v>
      </c>
      <c r="F16536" s="200" t="s">
        <v>11927</v>
      </c>
      <c r="G16536" s="200" t="s">
        <v>11928</v>
      </c>
      <c r="H16536" s="200" t="s">
        <v>13386</v>
      </c>
      <c r="I16536" s="200">
        <v>46028</v>
      </c>
      <c r="J16536" s="143">
        <f t="shared" si="258"/>
        <v>46028</v>
      </c>
      <c r="K16536" s="202">
        <v>2</v>
      </c>
      <c r="L16536" s="285" t="s">
        <v>15220</v>
      </c>
      <c r="M16536" s="223"/>
      <c r="N16536" s="203">
        <v>0.2</v>
      </c>
      <c r="O16536" s="222" t="s">
        <v>943</v>
      </c>
    </row>
    <row r="16537" spans="1:15" ht="29.25" customHeight="1">
      <c r="A16537" s="221" t="s">
        <v>2860</v>
      </c>
      <c r="B16537" s="221" t="s">
        <v>13552</v>
      </c>
      <c r="C16537" s="222" t="s">
        <v>13729</v>
      </c>
      <c r="D16537" s="222" t="s">
        <v>164</v>
      </c>
      <c r="E16537" s="199" t="s">
        <v>163</v>
      </c>
      <c r="F16537" s="200" t="s">
        <v>13399</v>
      </c>
      <c r="G16537" s="200" t="s">
        <v>13556</v>
      </c>
      <c r="H16537" s="200" t="s">
        <v>52</v>
      </c>
      <c r="I16537" s="200">
        <v>46029</v>
      </c>
      <c r="J16537" s="143">
        <f t="shared" si="258"/>
        <v>46029</v>
      </c>
      <c r="K16537" s="202">
        <v>2</v>
      </c>
      <c r="L16537" s="285" t="s">
        <v>15221</v>
      </c>
      <c r="M16537" s="223"/>
      <c r="N16537" s="203">
        <v>0.72750000000000004</v>
      </c>
      <c r="O16537" s="222" t="s">
        <v>8630</v>
      </c>
    </row>
    <row r="16538" spans="1:15" ht="29.25" customHeight="1">
      <c r="A16538" s="221" t="s">
        <v>2860</v>
      </c>
      <c r="B16538" s="221" t="s">
        <v>13552</v>
      </c>
      <c r="C16538" s="222" t="s">
        <v>13729</v>
      </c>
      <c r="D16538" s="222" t="s">
        <v>164</v>
      </c>
      <c r="E16538" s="199" t="s">
        <v>163</v>
      </c>
      <c r="F16538" s="200" t="s">
        <v>13399</v>
      </c>
      <c r="G16538" s="200" t="s">
        <v>13556</v>
      </c>
      <c r="H16538" s="200" t="s">
        <v>52</v>
      </c>
      <c r="I16538" s="200">
        <v>46029</v>
      </c>
      <c r="J16538" s="143">
        <f t="shared" si="258"/>
        <v>46029</v>
      </c>
      <c r="K16538" s="202">
        <v>1</v>
      </c>
      <c r="L16538" s="285" t="s">
        <v>15222</v>
      </c>
      <c r="M16538" s="223"/>
      <c r="N16538" s="203">
        <v>0.72750000000000004</v>
      </c>
      <c r="O16538" s="222" t="s">
        <v>8630</v>
      </c>
    </row>
    <row r="16539" spans="1:15" ht="29.25" customHeight="1">
      <c r="A16539" s="221" t="s">
        <v>2860</v>
      </c>
      <c r="B16539" s="221" t="s">
        <v>13552</v>
      </c>
      <c r="C16539" s="222" t="s">
        <v>13729</v>
      </c>
      <c r="D16539" s="222" t="s">
        <v>164</v>
      </c>
      <c r="E16539" s="199" t="s">
        <v>163</v>
      </c>
      <c r="F16539" s="200" t="s">
        <v>11927</v>
      </c>
      <c r="G16539" s="200" t="s">
        <v>11928</v>
      </c>
      <c r="H16539" s="200" t="s">
        <v>13409</v>
      </c>
      <c r="I16539" s="200">
        <v>46029</v>
      </c>
      <c r="J16539" s="143">
        <f t="shared" si="258"/>
        <v>46029</v>
      </c>
      <c r="K16539" s="202">
        <v>3</v>
      </c>
      <c r="L16539" s="285" t="s">
        <v>15223</v>
      </c>
      <c r="M16539" s="223"/>
      <c r="N16539" s="203">
        <v>1.96875</v>
      </c>
      <c r="O16539" s="222" t="s">
        <v>961</v>
      </c>
    </row>
    <row r="16540" spans="1:15" ht="29.25" customHeight="1">
      <c r="A16540" s="221" t="s">
        <v>2860</v>
      </c>
      <c r="B16540" s="221" t="s">
        <v>13552</v>
      </c>
      <c r="C16540" s="222" t="s">
        <v>13729</v>
      </c>
      <c r="D16540" s="222" t="s">
        <v>164</v>
      </c>
      <c r="E16540" s="199" t="s">
        <v>163</v>
      </c>
      <c r="F16540" s="200" t="s">
        <v>11927</v>
      </c>
      <c r="G16540" s="200" t="s">
        <v>11928</v>
      </c>
      <c r="H16540" s="200" t="s">
        <v>13386</v>
      </c>
      <c r="I16540" s="200">
        <v>46029</v>
      </c>
      <c r="J16540" s="143">
        <f t="shared" si="258"/>
        <v>46029</v>
      </c>
      <c r="K16540" s="202">
        <v>2</v>
      </c>
      <c r="L16540" s="284" t="s">
        <v>15224</v>
      </c>
      <c r="M16540" s="223"/>
      <c r="N16540" s="203">
        <v>0.2</v>
      </c>
      <c r="O16540" s="222" t="s">
        <v>943</v>
      </c>
    </row>
    <row r="16541" spans="1:15" ht="29.25" customHeight="1">
      <c r="A16541" s="221" t="s">
        <v>2860</v>
      </c>
      <c r="B16541" s="221" t="s">
        <v>13552</v>
      </c>
      <c r="C16541" s="222" t="s">
        <v>13729</v>
      </c>
      <c r="D16541" s="222" t="s">
        <v>164</v>
      </c>
      <c r="E16541" s="199" t="s">
        <v>178</v>
      </c>
      <c r="F16541" s="200"/>
      <c r="G16541" s="200"/>
      <c r="H16541" s="200"/>
      <c r="I16541" s="200">
        <v>46030</v>
      </c>
      <c r="J16541" s="143">
        <f t="shared" si="258"/>
        <v>46030</v>
      </c>
      <c r="K16541" s="202">
        <v>1</v>
      </c>
      <c r="L16541" s="285" t="s">
        <v>14948</v>
      </c>
      <c r="M16541" s="223"/>
      <c r="N16541" s="203"/>
      <c r="O16541" s="222" t="s">
        <v>326</v>
      </c>
    </row>
    <row r="16542" spans="1:15" ht="29.25" customHeight="1">
      <c r="A16542" s="221" t="s">
        <v>2860</v>
      </c>
      <c r="B16542" s="221" t="s">
        <v>13552</v>
      </c>
      <c r="C16542" s="222" t="s">
        <v>13729</v>
      </c>
      <c r="D16542" s="222" t="s">
        <v>164</v>
      </c>
      <c r="E16542" s="199" t="s">
        <v>163</v>
      </c>
      <c r="F16542" s="200" t="s">
        <v>13399</v>
      </c>
      <c r="G16542" s="200" t="s">
        <v>13556</v>
      </c>
      <c r="H16542" s="200" t="s">
        <v>52</v>
      </c>
      <c r="I16542" s="200">
        <v>46030</v>
      </c>
      <c r="J16542" s="143">
        <f t="shared" si="258"/>
        <v>46030</v>
      </c>
      <c r="K16542" s="202">
        <v>7</v>
      </c>
      <c r="L16542" s="284" t="s">
        <v>15957</v>
      </c>
      <c r="M16542" s="223"/>
      <c r="N16542" s="203">
        <v>0.72750000000000004</v>
      </c>
      <c r="O16542" s="222" t="s">
        <v>8630</v>
      </c>
    </row>
    <row r="16543" spans="1:15" ht="29.25" customHeight="1">
      <c r="A16543" s="221" t="s">
        <v>2860</v>
      </c>
      <c r="B16543" s="221" t="s">
        <v>13552</v>
      </c>
      <c r="C16543" s="222" t="s">
        <v>13729</v>
      </c>
      <c r="D16543" s="222" t="s">
        <v>164</v>
      </c>
      <c r="E16543" s="199" t="s">
        <v>163</v>
      </c>
      <c r="F16543" s="200" t="s">
        <v>13399</v>
      </c>
      <c r="G16543" s="200" t="s">
        <v>13556</v>
      </c>
      <c r="H16543" s="200" t="s">
        <v>52</v>
      </c>
      <c r="I16543" s="200">
        <v>46031</v>
      </c>
      <c r="J16543" s="143">
        <f t="shared" si="258"/>
        <v>46031</v>
      </c>
      <c r="K16543" s="202">
        <v>6</v>
      </c>
      <c r="L16543" s="284" t="s">
        <v>15958</v>
      </c>
      <c r="M16543" s="223"/>
      <c r="N16543" s="203">
        <v>0.72750000000000004</v>
      </c>
      <c r="O16543" s="222" t="s">
        <v>8630</v>
      </c>
    </row>
    <row r="16544" spans="1:15" ht="29.25" customHeight="1">
      <c r="A16544" s="221" t="s">
        <v>2860</v>
      </c>
      <c r="B16544" s="221" t="s">
        <v>13552</v>
      </c>
      <c r="C16544" s="222" t="s">
        <v>13729</v>
      </c>
      <c r="D16544" s="222" t="s">
        <v>164</v>
      </c>
      <c r="E16544" s="199" t="s">
        <v>163</v>
      </c>
      <c r="F16544" s="200" t="s">
        <v>11927</v>
      </c>
      <c r="G16544" s="200" t="s">
        <v>11928</v>
      </c>
      <c r="H16544" s="200" t="s">
        <v>13409</v>
      </c>
      <c r="I16544" s="200">
        <v>46031</v>
      </c>
      <c r="J16544" s="143">
        <f t="shared" si="258"/>
        <v>46031</v>
      </c>
      <c r="K16544" s="202">
        <v>2</v>
      </c>
      <c r="L16544" s="285" t="s">
        <v>15959</v>
      </c>
      <c r="M16544" s="223"/>
      <c r="N16544" s="203">
        <v>1.96875</v>
      </c>
      <c r="O16544" s="222" t="s">
        <v>961</v>
      </c>
    </row>
    <row r="16545" spans="1:15" ht="29.25" customHeight="1">
      <c r="A16545" s="221" t="s">
        <v>2860</v>
      </c>
      <c r="B16545" s="221" t="s">
        <v>13552</v>
      </c>
      <c r="C16545" s="222" t="s">
        <v>13729</v>
      </c>
      <c r="D16545" s="222" t="s">
        <v>164</v>
      </c>
      <c r="E16545" s="199" t="s">
        <v>178</v>
      </c>
      <c r="F16545" s="200" t="s">
        <v>8347</v>
      </c>
      <c r="G16545" s="200" t="s">
        <v>8348</v>
      </c>
      <c r="H16545" s="200"/>
      <c r="I16545" s="200">
        <v>46034</v>
      </c>
      <c r="J16545" s="143">
        <f t="shared" si="258"/>
        <v>46034</v>
      </c>
      <c r="K16545" s="202">
        <v>1</v>
      </c>
      <c r="L16545" s="285" t="s">
        <v>15960</v>
      </c>
      <c r="M16545" s="223"/>
      <c r="N16545" s="203"/>
      <c r="O16545" s="222" t="s">
        <v>326</v>
      </c>
    </row>
    <row r="16546" spans="1:15" ht="29.25" customHeight="1">
      <c r="A16546" s="221" t="s">
        <v>2860</v>
      </c>
      <c r="B16546" s="221" t="s">
        <v>13552</v>
      </c>
      <c r="C16546" s="222" t="s">
        <v>13729</v>
      </c>
      <c r="D16546" s="222" t="s">
        <v>164</v>
      </c>
      <c r="E16546" s="199" t="s">
        <v>163</v>
      </c>
      <c r="F16546" s="200" t="s">
        <v>13399</v>
      </c>
      <c r="G16546" s="200" t="s">
        <v>13556</v>
      </c>
      <c r="H16546" s="200" t="s">
        <v>52</v>
      </c>
      <c r="I16546" s="200">
        <v>46034</v>
      </c>
      <c r="J16546" s="143">
        <f t="shared" si="258"/>
        <v>46034</v>
      </c>
      <c r="K16546" s="202">
        <v>7</v>
      </c>
      <c r="L16546" s="284" t="s">
        <v>15961</v>
      </c>
      <c r="M16546" s="223"/>
      <c r="N16546" s="203">
        <v>0.72750000000000004</v>
      </c>
      <c r="O16546" s="222" t="s">
        <v>8630</v>
      </c>
    </row>
    <row r="16547" spans="1:15" ht="29.25" customHeight="1">
      <c r="A16547" s="221" t="s">
        <v>6339</v>
      </c>
      <c r="B16547" s="221" t="s">
        <v>15025</v>
      </c>
      <c r="C16547" s="222" t="s">
        <v>1732</v>
      </c>
      <c r="D16547" s="222" t="s">
        <v>15026</v>
      </c>
      <c r="E16547" s="199" t="s">
        <v>166</v>
      </c>
      <c r="F16547" s="200"/>
      <c r="G16547" s="200"/>
      <c r="H16547" s="200"/>
      <c r="I16547" s="200">
        <v>45509</v>
      </c>
      <c r="J16547" s="143">
        <f t="shared" si="258"/>
        <v>45509</v>
      </c>
      <c r="K16547" s="202">
        <v>8</v>
      </c>
      <c r="L16547" s="285" t="s">
        <v>15225</v>
      </c>
      <c r="M16547" s="223"/>
      <c r="N16547" s="203"/>
      <c r="O16547" s="222" t="s">
        <v>326</v>
      </c>
    </row>
    <row r="16548" spans="1:15" ht="29.25" customHeight="1">
      <c r="A16548" s="221" t="s">
        <v>6339</v>
      </c>
      <c r="B16548" s="221" t="s">
        <v>15025</v>
      </c>
      <c r="C16548" s="222" t="s">
        <v>1732</v>
      </c>
      <c r="D16548" s="222" t="s">
        <v>15026</v>
      </c>
      <c r="E16548" s="199" t="s">
        <v>166</v>
      </c>
      <c r="F16548" s="200"/>
      <c r="G16548" s="200"/>
      <c r="H16548" s="200"/>
      <c r="I16548" s="200">
        <v>45510</v>
      </c>
      <c r="J16548" s="143">
        <f t="shared" si="258"/>
        <v>45510</v>
      </c>
      <c r="K16548" s="202">
        <v>8</v>
      </c>
      <c r="L16548" s="285" t="s">
        <v>15225</v>
      </c>
      <c r="M16548" s="223"/>
      <c r="N16548" s="203"/>
      <c r="O16548" s="222" t="s">
        <v>326</v>
      </c>
    </row>
    <row r="16549" spans="1:15" ht="29.25" customHeight="1">
      <c r="A16549" s="221" t="s">
        <v>6339</v>
      </c>
      <c r="B16549" s="221" t="s">
        <v>15025</v>
      </c>
      <c r="C16549" s="222" t="s">
        <v>1732</v>
      </c>
      <c r="D16549" s="222" t="s">
        <v>15026</v>
      </c>
      <c r="E16549" s="199" t="s">
        <v>166</v>
      </c>
      <c r="F16549" s="200"/>
      <c r="G16549" s="200"/>
      <c r="H16549" s="200"/>
      <c r="I16549" s="200">
        <v>45511</v>
      </c>
      <c r="J16549" s="143">
        <f t="shared" si="258"/>
        <v>45511</v>
      </c>
      <c r="K16549" s="202">
        <v>8</v>
      </c>
      <c r="L16549" s="285" t="s">
        <v>15225</v>
      </c>
      <c r="M16549" s="223"/>
      <c r="N16549" s="203"/>
      <c r="O16549" s="222" t="s">
        <v>326</v>
      </c>
    </row>
    <row r="16550" spans="1:15" ht="29.25" customHeight="1">
      <c r="A16550" s="221" t="s">
        <v>6339</v>
      </c>
      <c r="B16550" s="221" t="s">
        <v>15025</v>
      </c>
      <c r="C16550" s="222" t="s">
        <v>1732</v>
      </c>
      <c r="D16550" s="222" t="s">
        <v>15026</v>
      </c>
      <c r="E16550" s="199" t="s">
        <v>166</v>
      </c>
      <c r="F16550" s="200"/>
      <c r="G16550" s="200"/>
      <c r="H16550" s="200"/>
      <c r="I16550" s="200">
        <v>45512</v>
      </c>
      <c r="J16550" s="143">
        <f t="shared" si="258"/>
        <v>45512</v>
      </c>
      <c r="K16550" s="202">
        <v>4</v>
      </c>
      <c r="L16550" s="285" t="s">
        <v>15225</v>
      </c>
      <c r="M16550" s="223"/>
      <c r="N16550" s="203"/>
      <c r="O16550" s="222" t="s">
        <v>326</v>
      </c>
    </row>
    <row r="16551" spans="1:15" ht="29.25" customHeight="1">
      <c r="A16551" s="221" t="s">
        <v>6339</v>
      </c>
      <c r="B16551" s="221" t="s">
        <v>15025</v>
      </c>
      <c r="C16551" s="222" t="s">
        <v>1732</v>
      </c>
      <c r="D16551" s="222" t="s">
        <v>15026</v>
      </c>
      <c r="E16551" s="199" t="s">
        <v>163</v>
      </c>
      <c r="F16551" s="200" t="s">
        <v>642</v>
      </c>
      <c r="G16551" s="200" t="s">
        <v>754</v>
      </c>
      <c r="H16551" s="200"/>
      <c r="I16551" s="200">
        <v>45512</v>
      </c>
      <c r="J16551" s="143">
        <f t="shared" si="258"/>
        <v>45512</v>
      </c>
      <c r="K16551" s="202">
        <v>4</v>
      </c>
      <c r="L16551" s="285" t="s">
        <v>1915</v>
      </c>
      <c r="M16551" s="223"/>
      <c r="N16551" s="203"/>
      <c r="O16551" s="222" t="s">
        <v>326</v>
      </c>
    </row>
    <row r="16552" spans="1:15" ht="29.25" customHeight="1">
      <c r="A16552" s="221" t="s">
        <v>6339</v>
      </c>
      <c r="B16552" s="221" t="s">
        <v>15025</v>
      </c>
      <c r="C16552" s="222" t="s">
        <v>1732</v>
      </c>
      <c r="D16552" s="222" t="s">
        <v>15026</v>
      </c>
      <c r="E16552" s="199" t="s">
        <v>166</v>
      </c>
      <c r="F16552" s="200"/>
      <c r="G16552" s="200"/>
      <c r="H16552" s="200"/>
      <c r="I16552" s="200">
        <v>45513</v>
      </c>
      <c r="J16552" s="143">
        <f t="shared" si="258"/>
        <v>45513</v>
      </c>
      <c r="K16552" s="202">
        <v>4</v>
      </c>
      <c r="L16552" s="284" t="s">
        <v>15226</v>
      </c>
      <c r="M16552" s="223"/>
      <c r="N16552" s="203"/>
      <c r="O16552" s="222" t="s">
        <v>326</v>
      </c>
    </row>
    <row r="16553" spans="1:15" ht="29.25" customHeight="1">
      <c r="A16553" s="221" t="s">
        <v>6339</v>
      </c>
      <c r="B16553" s="221" t="s">
        <v>15025</v>
      </c>
      <c r="C16553" s="222" t="s">
        <v>1732</v>
      </c>
      <c r="D16553" s="222" t="s">
        <v>15026</v>
      </c>
      <c r="E16553" s="199" t="s">
        <v>163</v>
      </c>
      <c r="F16553" s="200" t="s">
        <v>604</v>
      </c>
      <c r="G16553" s="200" t="s">
        <v>605</v>
      </c>
      <c r="H16553" s="200"/>
      <c r="I16553" s="200">
        <v>45513</v>
      </c>
      <c r="J16553" s="143">
        <f t="shared" si="258"/>
        <v>45513</v>
      </c>
      <c r="K16553" s="202">
        <v>4</v>
      </c>
      <c r="L16553" s="285" t="s">
        <v>15227</v>
      </c>
      <c r="M16553" s="223"/>
      <c r="N16553" s="203"/>
      <c r="O16553" s="222" t="s">
        <v>326</v>
      </c>
    </row>
    <row r="16554" spans="1:15" ht="29.25" customHeight="1">
      <c r="A16554" s="221" t="s">
        <v>6339</v>
      </c>
      <c r="B16554" s="221" t="s">
        <v>15025</v>
      </c>
      <c r="C16554" s="222" t="s">
        <v>1732</v>
      </c>
      <c r="D16554" s="222" t="s">
        <v>15026</v>
      </c>
      <c r="E16554" s="199" t="s">
        <v>163</v>
      </c>
      <c r="F16554" s="200" t="s">
        <v>604</v>
      </c>
      <c r="G16554" s="200" t="s">
        <v>605</v>
      </c>
      <c r="H16554" s="200"/>
      <c r="I16554" s="200">
        <v>45516</v>
      </c>
      <c r="J16554" s="143">
        <f t="shared" si="258"/>
        <v>45516</v>
      </c>
      <c r="K16554" s="202">
        <v>8</v>
      </c>
      <c r="L16554" s="285" t="s">
        <v>15228</v>
      </c>
      <c r="M16554" s="223"/>
      <c r="N16554" s="203"/>
      <c r="O16554" s="222" t="s">
        <v>326</v>
      </c>
    </row>
    <row r="16555" spans="1:15" ht="29.25" customHeight="1">
      <c r="A16555" s="221" t="s">
        <v>6339</v>
      </c>
      <c r="B16555" s="221" t="s">
        <v>15025</v>
      </c>
      <c r="C16555" s="222" t="s">
        <v>1732</v>
      </c>
      <c r="D16555" s="222" t="s">
        <v>15026</v>
      </c>
      <c r="E16555" s="199" t="s">
        <v>163</v>
      </c>
      <c r="F16555" s="200" t="s">
        <v>604</v>
      </c>
      <c r="G16555" s="200" t="s">
        <v>605</v>
      </c>
      <c r="H16555" s="200"/>
      <c r="I16555" s="200">
        <v>45517</v>
      </c>
      <c r="J16555" s="143">
        <f t="shared" si="258"/>
        <v>45517</v>
      </c>
      <c r="K16555" s="202">
        <v>10</v>
      </c>
      <c r="L16555" s="285" t="s">
        <v>15229</v>
      </c>
      <c r="M16555" s="223"/>
      <c r="N16555" s="203"/>
      <c r="O16555" s="222" t="s">
        <v>326</v>
      </c>
    </row>
    <row r="16556" spans="1:15" ht="29.25" customHeight="1">
      <c r="A16556" s="221" t="s">
        <v>6339</v>
      </c>
      <c r="B16556" s="221" t="s">
        <v>15025</v>
      </c>
      <c r="C16556" s="222" t="s">
        <v>1732</v>
      </c>
      <c r="D16556" s="222" t="s">
        <v>15026</v>
      </c>
      <c r="E16556" s="199" t="s">
        <v>163</v>
      </c>
      <c r="F16556" s="200" t="s">
        <v>604</v>
      </c>
      <c r="G16556" s="200" t="s">
        <v>605</v>
      </c>
      <c r="H16556" s="200"/>
      <c r="I16556" s="200">
        <v>45518</v>
      </c>
      <c r="J16556" s="143">
        <f t="shared" si="258"/>
        <v>45518</v>
      </c>
      <c r="K16556" s="202">
        <v>9</v>
      </c>
      <c r="L16556" s="284" t="s">
        <v>15230</v>
      </c>
      <c r="M16556" s="223"/>
      <c r="N16556" s="203"/>
      <c r="O16556" s="222" t="s">
        <v>326</v>
      </c>
    </row>
    <row r="16557" spans="1:15" ht="29.25" customHeight="1">
      <c r="A16557" s="221" t="s">
        <v>6339</v>
      </c>
      <c r="B16557" s="221" t="s">
        <v>15025</v>
      </c>
      <c r="C16557" s="222" t="s">
        <v>1732</v>
      </c>
      <c r="D16557" s="222" t="s">
        <v>15026</v>
      </c>
      <c r="E16557" s="199" t="s">
        <v>163</v>
      </c>
      <c r="F16557" s="200" t="s">
        <v>604</v>
      </c>
      <c r="G16557" s="200" t="s">
        <v>605</v>
      </c>
      <c r="H16557" s="200"/>
      <c r="I16557" s="200">
        <v>45519</v>
      </c>
      <c r="J16557" s="143">
        <f t="shared" si="258"/>
        <v>45519</v>
      </c>
      <c r="K16557" s="202">
        <v>9</v>
      </c>
      <c r="L16557" s="284" t="s">
        <v>15231</v>
      </c>
      <c r="M16557" s="223"/>
      <c r="N16557" s="203"/>
      <c r="O16557" s="222" t="s">
        <v>326</v>
      </c>
    </row>
    <row r="16558" spans="1:15" ht="29.25" customHeight="1">
      <c r="A16558" s="221" t="s">
        <v>6339</v>
      </c>
      <c r="B16558" s="221" t="s">
        <v>15025</v>
      </c>
      <c r="C16558" s="222" t="s">
        <v>1732</v>
      </c>
      <c r="D16558" s="222" t="s">
        <v>15026</v>
      </c>
      <c r="E16558" s="199" t="s">
        <v>163</v>
      </c>
      <c r="F16558" s="200" t="s">
        <v>604</v>
      </c>
      <c r="G16558" s="200" t="s">
        <v>605</v>
      </c>
      <c r="H16558" s="200"/>
      <c r="I16558" s="200">
        <v>45520</v>
      </c>
      <c r="J16558" s="143">
        <f t="shared" si="258"/>
        <v>45520</v>
      </c>
      <c r="K16558" s="202">
        <v>8</v>
      </c>
      <c r="L16558" s="284" t="s">
        <v>15232</v>
      </c>
      <c r="M16558" s="223"/>
      <c r="N16558" s="203"/>
      <c r="O16558" s="222" t="s">
        <v>326</v>
      </c>
    </row>
    <row r="16559" spans="1:15" ht="29.25" customHeight="1">
      <c r="A16559" s="221" t="s">
        <v>6339</v>
      </c>
      <c r="B16559" s="221" t="s">
        <v>15025</v>
      </c>
      <c r="C16559" s="222" t="s">
        <v>1732</v>
      </c>
      <c r="D16559" s="222" t="s">
        <v>15026</v>
      </c>
      <c r="E16559" s="199" t="s">
        <v>163</v>
      </c>
      <c r="F16559" s="200" t="s">
        <v>604</v>
      </c>
      <c r="G16559" s="200" t="s">
        <v>605</v>
      </c>
      <c r="H16559" s="200"/>
      <c r="I16559" s="200">
        <v>45523</v>
      </c>
      <c r="J16559" s="143">
        <f t="shared" si="258"/>
        <v>45523</v>
      </c>
      <c r="K16559" s="202">
        <v>9</v>
      </c>
      <c r="L16559" s="284" t="s">
        <v>15233</v>
      </c>
      <c r="M16559" s="223"/>
      <c r="N16559" s="203"/>
      <c r="O16559" s="222" t="s">
        <v>326</v>
      </c>
    </row>
    <row r="16560" spans="1:15" ht="29.25" customHeight="1">
      <c r="A16560" s="221" t="s">
        <v>6339</v>
      </c>
      <c r="B16560" s="221" t="s">
        <v>15025</v>
      </c>
      <c r="C16560" s="222" t="s">
        <v>1732</v>
      </c>
      <c r="D16560" s="222" t="s">
        <v>15026</v>
      </c>
      <c r="E16560" s="199" t="s">
        <v>163</v>
      </c>
      <c r="F16560" s="200" t="s">
        <v>630</v>
      </c>
      <c r="G16560" s="200" t="s">
        <v>631</v>
      </c>
      <c r="H16560" s="200"/>
      <c r="I16560" s="200">
        <v>45524</v>
      </c>
      <c r="J16560" s="143">
        <f t="shared" si="258"/>
        <v>45524</v>
      </c>
      <c r="K16560" s="202">
        <v>11</v>
      </c>
      <c r="L16560" s="284" t="s">
        <v>15234</v>
      </c>
      <c r="M16560" s="223"/>
      <c r="N16560" s="203"/>
      <c r="O16560" s="222" t="s">
        <v>326</v>
      </c>
    </row>
    <row r="16561" spans="1:15" ht="29.25" customHeight="1">
      <c r="A16561" s="221" t="s">
        <v>6339</v>
      </c>
      <c r="B16561" s="221" t="s">
        <v>15025</v>
      </c>
      <c r="C16561" s="222" t="s">
        <v>1732</v>
      </c>
      <c r="D16561" s="222" t="s">
        <v>15026</v>
      </c>
      <c r="E16561" s="199" t="s">
        <v>163</v>
      </c>
      <c r="F16561" s="200" t="s">
        <v>630</v>
      </c>
      <c r="G16561" s="200" t="s">
        <v>631</v>
      </c>
      <c r="H16561" s="200"/>
      <c r="I16561" s="200">
        <v>45525</v>
      </c>
      <c r="J16561" s="143">
        <f t="shared" si="258"/>
        <v>45525</v>
      </c>
      <c r="K16561" s="202">
        <v>10</v>
      </c>
      <c r="L16561" s="284" t="s">
        <v>15235</v>
      </c>
      <c r="M16561" s="223"/>
      <c r="N16561" s="203"/>
      <c r="O16561" s="222" t="s">
        <v>326</v>
      </c>
    </row>
    <row r="16562" spans="1:15" ht="29.25" customHeight="1">
      <c r="A16562" s="221" t="s">
        <v>6339</v>
      </c>
      <c r="B16562" s="221" t="s">
        <v>15025</v>
      </c>
      <c r="C16562" s="222" t="s">
        <v>1732</v>
      </c>
      <c r="D16562" s="222" t="s">
        <v>15026</v>
      </c>
      <c r="E16562" s="199" t="s">
        <v>163</v>
      </c>
      <c r="F16562" s="200" t="s">
        <v>109</v>
      </c>
      <c r="G16562" s="200" t="s">
        <v>110</v>
      </c>
      <c r="H16562" s="200"/>
      <c r="I16562" s="200">
        <v>45526</v>
      </c>
      <c r="J16562" s="143">
        <f t="shared" si="258"/>
        <v>45526</v>
      </c>
      <c r="K16562" s="202">
        <v>9</v>
      </c>
      <c r="L16562" s="285" t="s">
        <v>15236</v>
      </c>
      <c r="M16562" s="223"/>
      <c r="N16562" s="203"/>
      <c r="O16562" s="222" t="s">
        <v>326</v>
      </c>
    </row>
    <row r="16563" spans="1:15" ht="29.25" customHeight="1">
      <c r="A16563" s="221" t="s">
        <v>6339</v>
      </c>
      <c r="B16563" s="221" t="s">
        <v>15025</v>
      </c>
      <c r="C16563" s="222" t="s">
        <v>1732</v>
      </c>
      <c r="D16563" s="222" t="s">
        <v>15026</v>
      </c>
      <c r="E16563" s="199" t="s">
        <v>163</v>
      </c>
      <c r="F16563" s="200" t="s">
        <v>604</v>
      </c>
      <c r="G16563" s="200" t="s">
        <v>605</v>
      </c>
      <c r="H16563" s="200"/>
      <c r="I16563" s="200">
        <v>45527</v>
      </c>
      <c r="J16563" s="143">
        <f t="shared" si="258"/>
        <v>45527</v>
      </c>
      <c r="K16563" s="202">
        <v>8</v>
      </c>
      <c r="L16563" s="284" t="s">
        <v>15237</v>
      </c>
      <c r="M16563" s="223"/>
      <c r="N16563" s="203"/>
      <c r="O16563" s="222" t="s">
        <v>326</v>
      </c>
    </row>
    <row r="16564" spans="1:15" ht="29.25" customHeight="1">
      <c r="A16564" s="221" t="s">
        <v>6339</v>
      </c>
      <c r="B16564" s="221" t="s">
        <v>15025</v>
      </c>
      <c r="C16564" s="222" t="s">
        <v>1732</v>
      </c>
      <c r="D16564" s="222" t="s">
        <v>15026</v>
      </c>
      <c r="E16564" s="199" t="s">
        <v>163</v>
      </c>
      <c r="F16564" s="200" t="s">
        <v>604</v>
      </c>
      <c r="G16564" s="200" t="s">
        <v>605</v>
      </c>
      <c r="H16564" s="200"/>
      <c r="I16564" s="200">
        <v>45530</v>
      </c>
      <c r="J16564" s="143">
        <f t="shared" si="258"/>
        <v>45530</v>
      </c>
      <c r="K16564" s="202">
        <v>8</v>
      </c>
      <c r="L16564" s="284" t="s">
        <v>15238</v>
      </c>
      <c r="M16564" s="223"/>
      <c r="N16564" s="203"/>
      <c r="O16564" s="222" t="s">
        <v>326</v>
      </c>
    </row>
    <row r="16565" spans="1:15" ht="29.25" customHeight="1">
      <c r="A16565" s="221" t="s">
        <v>6339</v>
      </c>
      <c r="B16565" s="221" t="s">
        <v>15025</v>
      </c>
      <c r="C16565" s="222" t="s">
        <v>1732</v>
      </c>
      <c r="D16565" s="222" t="s">
        <v>15026</v>
      </c>
      <c r="E16565" s="199" t="s">
        <v>163</v>
      </c>
      <c r="F16565" s="200" t="s">
        <v>630</v>
      </c>
      <c r="G16565" s="200" t="s">
        <v>631</v>
      </c>
      <c r="H16565" s="200"/>
      <c r="I16565" s="200">
        <v>45531</v>
      </c>
      <c r="J16565" s="143">
        <f t="shared" si="258"/>
        <v>45531</v>
      </c>
      <c r="K16565" s="202">
        <v>9</v>
      </c>
      <c r="L16565" s="285" t="s">
        <v>15239</v>
      </c>
      <c r="M16565" s="223"/>
      <c r="N16565" s="203"/>
      <c r="O16565" s="222" t="s">
        <v>326</v>
      </c>
    </row>
    <row r="16566" spans="1:15" ht="29.25" customHeight="1">
      <c r="A16566" s="221" t="s">
        <v>6339</v>
      </c>
      <c r="B16566" s="221" t="s">
        <v>15025</v>
      </c>
      <c r="C16566" s="222" t="s">
        <v>1732</v>
      </c>
      <c r="D16566" s="222" t="s">
        <v>15026</v>
      </c>
      <c r="E16566" s="199" t="s">
        <v>166</v>
      </c>
      <c r="F16566" s="200"/>
      <c r="G16566" s="200"/>
      <c r="H16566" s="200"/>
      <c r="I16566" s="200">
        <v>45532</v>
      </c>
      <c r="J16566" s="143">
        <f t="shared" si="258"/>
        <v>45532</v>
      </c>
      <c r="K16566" s="202">
        <v>9</v>
      </c>
      <c r="L16566" s="285" t="s">
        <v>15240</v>
      </c>
      <c r="M16566" s="223"/>
      <c r="N16566" s="203"/>
      <c r="O16566" s="222" t="s">
        <v>326</v>
      </c>
    </row>
    <row r="16567" spans="1:15" ht="29.25" customHeight="1">
      <c r="A16567" s="221" t="s">
        <v>6339</v>
      </c>
      <c r="B16567" s="221" t="s">
        <v>15025</v>
      </c>
      <c r="C16567" s="222" t="s">
        <v>1732</v>
      </c>
      <c r="D16567" s="222" t="s">
        <v>15026</v>
      </c>
      <c r="E16567" s="199" t="s">
        <v>163</v>
      </c>
      <c r="F16567" s="200" t="s">
        <v>604</v>
      </c>
      <c r="G16567" s="200" t="s">
        <v>605</v>
      </c>
      <c r="H16567" s="200"/>
      <c r="I16567" s="200">
        <v>45533</v>
      </c>
      <c r="J16567" s="143">
        <f t="shared" si="258"/>
        <v>45533</v>
      </c>
      <c r="K16567" s="202">
        <v>9</v>
      </c>
      <c r="L16567" s="284" t="s">
        <v>15241</v>
      </c>
      <c r="M16567" s="223"/>
      <c r="N16567" s="203"/>
      <c r="O16567" s="222" t="s">
        <v>326</v>
      </c>
    </row>
    <row r="16568" spans="1:15" ht="29.25" customHeight="1">
      <c r="A16568" s="221" t="s">
        <v>6339</v>
      </c>
      <c r="B16568" s="221" t="s">
        <v>15025</v>
      </c>
      <c r="C16568" s="222" t="s">
        <v>1732</v>
      </c>
      <c r="D16568" s="222" t="s">
        <v>15026</v>
      </c>
      <c r="E16568" s="199" t="s">
        <v>163</v>
      </c>
      <c r="F16568" s="200" t="s">
        <v>604</v>
      </c>
      <c r="G16568" s="200" t="s">
        <v>605</v>
      </c>
      <c r="H16568" s="200"/>
      <c r="I16568" s="200">
        <v>45534</v>
      </c>
      <c r="J16568" s="143">
        <f t="shared" si="258"/>
        <v>45534</v>
      </c>
      <c r="K16568" s="202">
        <v>8</v>
      </c>
      <c r="L16568" s="284" t="s">
        <v>15242</v>
      </c>
      <c r="M16568" s="223"/>
      <c r="N16568" s="203"/>
      <c r="O16568" s="222" t="s">
        <v>326</v>
      </c>
    </row>
    <row r="16569" spans="1:15" ht="29.25" customHeight="1">
      <c r="A16569" s="221" t="s">
        <v>6339</v>
      </c>
      <c r="B16569" s="221" t="s">
        <v>15025</v>
      </c>
      <c r="C16569" s="222" t="s">
        <v>1732</v>
      </c>
      <c r="D16569" s="222" t="s">
        <v>15026</v>
      </c>
      <c r="E16569" s="199" t="s">
        <v>163</v>
      </c>
      <c r="F16569" s="200" t="s">
        <v>604</v>
      </c>
      <c r="G16569" s="200" t="s">
        <v>605</v>
      </c>
      <c r="H16569" s="200"/>
      <c r="I16569" s="200">
        <v>45537</v>
      </c>
      <c r="J16569" s="143">
        <f t="shared" si="258"/>
        <v>45537</v>
      </c>
      <c r="K16569" s="202">
        <v>9</v>
      </c>
      <c r="L16569" s="284" t="s">
        <v>15243</v>
      </c>
      <c r="M16569" s="223"/>
      <c r="N16569" s="203"/>
      <c r="O16569" s="222" t="s">
        <v>326</v>
      </c>
    </row>
    <row r="16570" spans="1:15" ht="29.25" customHeight="1">
      <c r="A16570" s="221" t="s">
        <v>6339</v>
      </c>
      <c r="B16570" s="221" t="s">
        <v>15025</v>
      </c>
      <c r="C16570" s="222" t="s">
        <v>1732</v>
      </c>
      <c r="D16570" s="222" t="s">
        <v>15026</v>
      </c>
      <c r="E16570" s="199" t="s">
        <v>169</v>
      </c>
      <c r="F16570" s="200"/>
      <c r="G16570" s="200"/>
      <c r="H16570" s="200"/>
      <c r="I16570" s="200">
        <v>45538</v>
      </c>
      <c r="J16570" s="143">
        <f t="shared" si="258"/>
        <v>45538</v>
      </c>
      <c r="K16570" s="202">
        <v>9</v>
      </c>
      <c r="L16570" s="284" t="s">
        <v>15244</v>
      </c>
      <c r="M16570" s="223"/>
      <c r="N16570" s="203"/>
      <c r="O16570" s="222" t="s">
        <v>326</v>
      </c>
    </row>
    <row r="16571" spans="1:15" ht="29.25" customHeight="1">
      <c r="A16571" s="221" t="s">
        <v>6339</v>
      </c>
      <c r="B16571" s="221" t="s">
        <v>15025</v>
      </c>
      <c r="C16571" s="222" t="s">
        <v>1732</v>
      </c>
      <c r="D16571" s="222" t="s">
        <v>15026</v>
      </c>
      <c r="E16571" s="199" t="s">
        <v>166</v>
      </c>
      <c r="F16571" s="200"/>
      <c r="G16571" s="200"/>
      <c r="H16571" s="200"/>
      <c r="I16571" s="200">
        <v>45539</v>
      </c>
      <c r="J16571" s="143">
        <f t="shared" si="258"/>
        <v>45539</v>
      </c>
      <c r="K16571" s="202">
        <v>10</v>
      </c>
      <c r="L16571" s="285" t="s">
        <v>15245</v>
      </c>
      <c r="M16571" s="223"/>
      <c r="N16571" s="203"/>
      <c r="O16571" s="222" t="s">
        <v>326</v>
      </c>
    </row>
    <row r="16572" spans="1:15" ht="29.25" customHeight="1">
      <c r="A16572" s="221" t="s">
        <v>6339</v>
      </c>
      <c r="B16572" s="221" t="s">
        <v>15025</v>
      </c>
      <c r="C16572" s="222" t="s">
        <v>1732</v>
      </c>
      <c r="D16572" s="222" t="s">
        <v>15026</v>
      </c>
      <c r="E16572" s="199" t="s">
        <v>163</v>
      </c>
      <c r="F16572" s="200" t="s">
        <v>2022</v>
      </c>
      <c r="G16572" s="200" t="s">
        <v>2023</v>
      </c>
      <c r="H16572" s="200"/>
      <c r="I16572" s="200">
        <v>45540</v>
      </c>
      <c r="J16572" s="143">
        <f t="shared" si="258"/>
        <v>45540</v>
      </c>
      <c r="K16572" s="202">
        <v>9</v>
      </c>
      <c r="L16572" s="284" t="s">
        <v>15246</v>
      </c>
      <c r="M16572" s="223"/>
      <c r="N16572" s="203"/>
      <c r="O16572" s="222" t="s">
        <v>326</v>
      </c>
    </row>
    <row r="16573" spans="1:15" ht="29.25" customHeight="1">
      <c r="A16573" s="221" t="s">
        <v>6339</v>
      </c>
      <c r="B16573" s="221" t="s">
        <v>15025</v>
      </c>
      <c r="C16573" s="222" t="s">
        <v>1732</v>
      </c>
      <c r="D16573" s="222" t="s">
        <v>15026</v>
      </c>
      <c r="E16573" s="199" t="s">
        <v>169</v>
      </c>
      <c r="F16573" s="200"/>
      <c r="G16573" s="200"/>
      <c r="H16573" s="200"/>
      <c r="I16573" s="200">
        <v>45541</v>
      </c>
      <c r="J16573" s="143">
        <f t="shared" si="258"/>
        <v>45541</v>
      </c>
      <c r="K16573" s="202">
        <v>8</v>
      </c>
      <c r="L16573" s="284" t="s">
        <v>15247</v>
      </c>
      <c r="M16573" s="223"/>
      <c r="N16573" s="203"/>
      <c r="O16573" s="222" t="s">
        <v>326</v>
      </c>
    </row>
    <row r="16574" spans="1:15" ht="29.25" customHeight="1">
      <c r="A16574" s="221" t="s">
        <v>6339</v>
      </c>
      <c r="B16574" s="221" t="s">
        <v>15025</v>
      </c>
      <c r="C16574" s="222" t="s">
        <v>1732</v>
      </c>
      <c r="D16574" s="222" t="s">
        <v>15026</v>
      </c>
      <c r="E16574" s="199" t="s">
        <v>166</v>
      </c>
      <c r="F16574" s="200"/>
      <c r="G16574" s="200"/>
      <c r="H16574" s="200"/>
      <c r="I16574" s="200">
        <v>45544</v>
      </c>
      <c r="J16574" s="143">
        <f t="shared" si="258"/>
        <v>45544</v>
      </c>
      <c r="K16574" s="202">
        <v>8</v>
      </c>
      <c r="L16574" s="285" t="s">
        <v>15248</v>
      </c>
      <c r="M16574" s="223"/>
      <c r="N16574" s="203"/>
      <c r="O16574" s="222" t="s">
        <v>326</v>
      </c>
    </row>
    <row r="16575" spans="1:15" ht="29.25" customHeight="1">
      <c r="A16575" s="221" t="s">
        <v>6339</v>
      </c>
      <c r="B16575" s="221" t="s">
        <v>15025</v>
      </c>
      <c r="C16575" s="222" t="s">
        <v>1732</v>
      </c>
      <c r="D16575" s="222" t="s">
        <v>15026</v>
      </c>
      <c r="E16575" s="199" t="s">
        <v>166</v>
      </c>
      <c r="F16575" s="200"/>
      <c r="G16575" s="200"/>
      <c r="H16575" s="200"/>
      <c r="I16575" s="200">
        <v>45545</v>
      </c>
      <c r="J16575" s="143">
        <f t="shared" si="258"/>
        <v>45545</v>
      </c>
      <c r="K16575" s="202">
        <v>8</v>
      </c>
      <c r="L16575" s="285" t="s">
        <v>15248</v>
      </c>
      <c r="M16575" s="223"/>
      <c r="N16575" s="203"/>
      <c r="O16575" s="222" t="s">
        <v>326</v>
      </c>
    </row>
    <row r="16576" spans="1:15" ht="29.25" customHeight="1">
      <c r="A16576" s="221" t="s">
        <v>6339</v>
      </c>
      <c r="B16576" s="221" t="s">
        <v>15025</v>
      </c>
      <c r="C16576" s="222" t="s">
        <v>1732</v>
      </c>
      <c r="D16576" s="222" t="s">
        <v>15026</v>
      </c>
      <c r="E16576" s="199" t="s">
        <v>166</v>
      </c>
      <c r="F16576" s="200"/>
      <c r="G16576" s="200"/>
      <c r="H16576" s="200"/>
      <c r="I16576" s="200">
        <v>45546</v>
      </c>
      <c r="J16576" s="143">
        <f t="shared" si="258"/>
        <v>45546</v>
      </c>
      <c r="K16576" s="202">
        <v>8</v>
      </c>
      <c r="L16576" s="285" t="s">
        <v>15248</v>
      </c>
      <c r="M16576" s="223"/>
      <c r="N16576" s="203"/>
      <c r="O16576" s="222" t="s">
        <v>326</v>
      </c>
    </row>
    <row r="16577" spans="1:15" ht="29.25" customHeight="1">
      <c r="A16577" s="221" t="s">
        <v>6339</v>
      </c>
      <c r="B16577" s="221" t="s">
        <v>15025</v>
      </c>
      <c r="C16577" s="222" t="s">
        <v>1732</v>
      </c>
      <c r="D16577" s="222" t="s">
        <v>15026</v>
      </c>
      <c r="E16577" s="199" t="s">
        <v>166</v>
      </c>
      <c r="F16577" s="200"/>
      <c r="G16577" s="200"/>
      <c r="H16577" s="200"/>
      <c r="I16577" s="200">
        <v>45547</v>
      </c>
      <c r="J16577" s="143">
        <f t="shared" si="258"/>
        <v>45547</v>
      </c>
      <c r="K16577" s="202">
        <v>8</v>
      </c>
      <c r="L16577" s="285" t="s">
        <v>15248</v>
      </c>
      <c r="M16577" s="223"/>
      <c r="N16577" s="203"/>
      <c r="O16577" s="222" t="s">
        <v>326</v>
      </c>
    </row>
    <row r="16578" spans="1:15" ht="29.25" customHeight="1">
      <c r="A16578" s="221" t="s">
        <v>6339</v>
      </c>
      <c r="B16578" s="221" t="s">
        <v>15025</v>
      </c>
      <c r="C16578" s="222" t="s">
        <v>1732</v>
      </c>
      <c r="D16578" s="222" t="s">
        <v>15026</v>
      </c>
      <c r="E16578" s="199" t="s">
        <v>166</v>
      </c>
      <c r="F16578" s="200"/>
      <c r="G16578" s="200"/>
      <c r="H16578" s="200"/>
      <c r="I16578" s="200">
        <v>45548</v>
      </c>
      <c r="J16578" s="143">
        <f t="shared" si="258"/>
        <v>45548</v>
      </c>
      <c r="K16578" s="202">
        <v>8</v>
      </c>
      <c r="L16578" s="285" t="s">
        <v>15248</v>
      </c>
      <c r="M16578" s="223"/>
      <c r="N16578" s="203"/>
      <c r="O16578" s="222" t="s">
        <v>326</v>
      </c>
    </row>
    <row r="16579" spans="1:15" ht="29.25" customHeight="1">
      <c r="A16579" s="221" t="s">
        <v>6339</v>
      </c>
      <c r="B16579" s="221" t="s">
        <v>15025</v>
      </c>
      <c r="C16579" s="222" t="s">
        <v>1732</v>
      </c>
      <c r="D16579" s="222" t="s">
        <v>15026</v>
      </c>
      <c r="E16579" s="199" t="s">
        <v>166</v>
      </c>
      <c r="F16579" s="200"/>
      <c r="G16579" s="200"/>
      <c r="H16579" s="200"/>
      <c r="I16579" s="200">
        <v>45551</v>
      </c>
      <c r="J16579" s="143">
        <f t="shared" ref="J16579:J16642" si="259">I16579</f>
        <v>45551</v>
      </c>
      <c r="K16579" s="202">
        <v>9</v>
      </c>
      <c r="L16579" s="285" t="s">
        <v>15249</v>
      </c>
      <c r="M16579" s="223"/>
      <c r="N16579" s="203"/>
      <c r="O16579" s="222" t="s">
        <v>326</v>
      </c>
    </row>
    <row r="16580" spans="1:15" ht="29.25" customHeight="1">
      <c r="A16580" s="221" t="s">
        <v>6339</v>
      </c>
      <c r="B16580" s="221" t="s">
        <v>15025</v>
      </c>
      <c r="C16580" s="222" t="s">
        <v>1732</v>
      </c>
      <c r="D16580" s="222" t="s">
        <v>15026</v>
      </c>
      <c r="E16580" s="199" t="s">
        <v>163</v>
      </c>
      <c r="F16580" s="200" t="s">
        <v>2022</v>
      </c>
      <c r="G16580" s="200" t="s">
        <v>2023</v>
      </c>
      <c r="H16580" s="200"/>
      <c r="I16580" s="200">
        <v>45553</v>
      </c>
      <c r="J16580" s="143">
        <f t="shared" si="259"/>
        <v>45553</v>
      </c>
      <c r="K16580" s="202">
        <v>9</v>
      </c>
      <c r="L16580" s="284" t="s">
        <v>15250</v>
      </c>
      <c r="M16580" s="223"/>
      <c r="N16580" s="203"/>
      <c r="O16580" s="222" t="s">
        <v>326</v>
      </c>
    </row>
    <row r="16581" spans="1:15" ht="29.25" customHeight="1">
      <c r="A16581" s="221" t="s">
        <v>6339</v>
      </c>
      <c r="B16581" s="221" t="s">
        <v>15025</v>
      </c>
      <c r="C16581" s="222" t="s">
        <v>1732</v>
      </c>
      <c r="D16581" s="222" t="s">
        <v>15026</v>
      </c>
      <c r="E16581" s="199" t="s">
        <v>163</v>
      </c>
      <c r="F16581" s="200" t="s">
        <v>630</v>
      </c>
      <c r="G16581" s="200" t="s">
        <v>631</v>
      </c>
      <c r="H16581" s="200"/>
      <c r="I16581" s="200">
        <v>45554</v>
      </c>
      <c r="J16581" s="143">
        <f t="shared" si="259"/>
        <v>45554</v>
      </c>
      <c r="K16581" s="202">
        <v>9</v>
      </c>
      <c r="L16581" s="284" t="s">
        <v>15251</v>
      </c>
      <c r="M16581" s="223"/>
      <c r="N16581" s="203"/>
      <c r="O16581" s="222" t="s">
        <v>326</v>
      </c>
    </row>
    <row r="16582" spans="1:15" ht="29.25" customHeight="1">
      <c r="A16582" s="221" t="s">
        <v>6339</v>
      </c>
      <c r="B16582" s="221" t="s">
        <v>15025</v>
      </c>
      <c r="C16582" s="222" t="s">
        <v>1732</v>
      </c>
      <c r="D16582" s="222" t="s">
        <v>15026</v>
      </c>
      <c r="E16582" s="199" t="s">
        <v>166</v>
      </c>
      <c r="F16582" s="200"/>
      <c r="G16582" s="200"/>
      <c r="H16582" s="200"/>
      <c r="I16582" s="200">
        <v>45555</v>
      </c>
      <c r="J16582" s="143">
        <f t="shared" si="259"/>
        <v>45555</v>
      </c>
      <c r="K16582" s="202">
        <v>8</v>
      </c>
      <c r="L16582" s="284" t="s">
        <v>15252</v>
      </c>
      <c r="M16582" s="223"/>
      <c r="N16582" s="203"/>
      <c r="O16582" s="222" t="s">
        <v>326</v>
      </c>
    </row>
    <row r="16583" spans="1:15" ht="29.25" customHeight="1">
      <c r="A16583" s="221" t="s">
        <v>6339</v>
      </c>
      <c r="B16583" s="221" t="s">
        <v>15025</v>
      </c>
      <c r="C16583" s="222" t="s">
        <v>1732</v>
      </c>
      <c r="D16583" s="222" t="s">
        <v>15026</v>
      </c>
      <c r="E16583" s="199" t="s">
        <v>166</v>
      </c>
      <c r="F16583" s="200"/>
      <c r="G16583" s="200"/>
      <c r="H16583" s="200"/>
      <c r="I16583" s="200">
        <v>45558</v>
      </c>
      <c r="J16583" s="143">
        <f t="shared" si="259"/>
        <v>45558</v>
      </c>
      <c r="K16583" s="202">
        <v>10.5</v>
      </c>
      <c r="L16583" s="285" t="s">
        <v>15249</v>
      </c>
      <c r="M16583" s="223"/>
      <c r="N16583" s="203"/>
      <c r="O16583" s="222" t="s">
        <v>326</v>
      </c>
    </row>
    <row r="16584" spans="1:15" ht="29.25" customHeight="1">
      <c r="A16584" s="221" t="s">
        <v>6339</v>
      </c>
      <c r="B16584" s="221" t="s">
        <v>15025</v>
      </c>
      <c r="C16584" s="222" t="s">
        <v>1732</v>
      </c>
      <c r="D16584" s="222" t="s">
        <v>15026</v>
      </c>
      <c r="E16584" s="199" t="s">
        <v>163</v>
      </c>
      <c r="F16584" s="200" t="s">
        <v>2022</v>
      </c>
      <c r="G16584" s="200" t="s">
        <v>2023</v>
      </c>
      <c r="H16584" s="200"/>
      <c r="I16584" s="200">
        <v>45559</v>
      </c>
      <c r="J16584" s="143">
        <f t="shared" si="259"/>
        <v>45559</v>
      </c>
      <c r="K16584" s="202">
        <v>11</v>
      </c>
      <c r="L16584" s="284" t="s">
        <v>15253</v>
      </c>
      <c r="M16584" s="223"/>
      <c r="N16584" s="203"/>
      <c r="O16584" s="222" t="s">
        <v>326</v>
      </c>
    </row>
    <row r="16585" spans="1:15" ht="29.25" customHeight="1">
      <c r="A16585" s="221" t="s">
        <v>6339</v>
      </c>
      <c r="B16585" s="221" t="s">
        <v>15025</v>
      </c>
      <c r="C16585" s="222" t="s">
        <v>1732</v>
      </c>
      <c r="D16585" s="222" t="s">
        <v>15026</v>
      </c>
      <c r="E16585" s="199" t="s">
        <v>166</v>
      </c>
      <c r="F16585" s="200"/>
      <c r="G16585" s="200"/>
      <c r="H16585" s="200"/>
      <c r="I16585" s="200">
        <v>45560</v>
      </c>
      <c r="J16585" s="143">
        <f t="shared" si="259"/>
        <v>45560</v>
      </c>
      <c r="K16585" s="202">
        <v>12</v>
      </c>
      <c r="L16585" s="285" t="s">
        <v>15249</v>
      </c>
      <c r="M16585" s="223"/>
      <c r="N16585" s="203"/>
      <c r="O16585" s="222" t="s">
        <v>326</v>
      </c>
    </row>
    <row r="16586" spans="1:15" ht="29.25" customHeight="1">
      <c r="A16586" s="221" t="s">
        <v>6339</v>
      </c>
      <c r="B16586" s="221" t="s">
        <v>15025</v>
      </c>
      <c r="C16586" s="222" t="s">
        <v>1732</v>
      </c>
      <c r="D16586" s="222" t="s">
        <v>15026</v>
      </c>
      <c r="E16586" s="199" t="s">
        <v>163</v>
      </c>
      <c r="F16586" s="200" t="s">
        <v>630</v>
      </c>
      <c r="G16586" s="200" t="s">
        <v>631</v>
      </c>
      <c r="H16586" s="200"/>
      <c r="I16586" s="200">
        <v>45561</v>
      </c>
      <c r="J16586" s="143">
        <f t="shared" si="259"/>
        <v>45561</v>
      </c>
      <c r="K16586" s="202">
        <v>9</v>
      </c>
      <c r="L16586" s="284" t="s">
        <v>15254</v>
      </c>
      <c r="M16586" s="223"/>
      <c r="N16586" s="203"/>
      <c r="O16586" s="222" t="s">
        <v>326</v>
      </c>
    </row>
    <row r="16587" spans="1:15" ht="29.25" customHeight="1">
      <c r="A16587" s="221" t="s">
        <v>6339</v>
      </c>
      <c r="B16587" s="221" t="s">
        <v>15025</v>
      </c>
      <c r="C16587" s="222" t="s">
        <v>1732</v>
      </c>
      <c r="D16587" s="222" t="s">
        <v>15026</v>
      </c>
      <c r="E16587" s="199" t="s">
        <v>163</v>
      </c>
      <c r="F16587" s="200" t="s">
        <v>630</v>
      </c>
      <c r="G16587" s="200" t="s">
        <v>631</v>
      </c>
      <c r="H16587" s="200"/>
      <c r="I16587" s="200">
        <v>45562</v>
      </c>
      <c r="J16587" s="143">
        <f t="shared" si="259"/>
        <v>45562</v>
      </c>
      <c r="K16587" s="202">
        <v>8</v>
      </c>
      <c r="L16587" s="284" t="s">
        <v>15255</v>
      </c>
      <c r="M16587" s="223"/>
      <c r="N16587" s="203"/>
      <c r="O16587" s="222" t="s">
        <v>326</v>
      </c>
    </row>
    <row r="16588" spans="1:15" ht="29.25" customHeight="1">
      <c r="A16588" s="221" t="s">
        <v>6339</v>
      </c>
      <c r="B16588" s="221" t="s">
        <v>15025</v>
      </c>
      <c r="C16588" s="222" t="s">
        <v>1732</v>
      </c>
      <c r="D16588" s="222" t="s">
        <v>15026</v>
      </c>
      <c r="E16588" s="199" t="s">
        <v>163</v>
      </c>
      <c r="F16588" s="200" t="s">
        <v>604</v>
      </c>
      <c r="G16588" s="200" t="s">
        <v>605</v>
      </c>
      <c r="H16588" s="200"/>
      <c r="I16588" s="200">
        <v>45565</v>
      </c>
      <c r="J16588" s="143">
        <f t="shared" si="259"/>
        <v>45565</v>
      </c>
      <c r="K16588" s="202">
        <v>10.5</v>
      </c>
      <c r="L16588" s="284" t="s">
        <v>15256</v>
      </c>
      <c r="M16588" s="223"/>
      <c r="N16588" s="203"/>
      <c r="O16588" s="222" t="s">
        <v>326</v>
      </c>
    </row>
    <row r="16589" spans="1:15" ht="29.25" customHeight="1">
      <c r="A16589" s="221" t="s">
        <v>6339</v>
      </c>
      <c r="B16589" s="221" t="s">
        <v>15025</v>
      </c>
      <c r="C16589" s="222" t="s">
        <v>1732</v>
      </c>
      <c r="D16589" s="222" t="s">
        <v>15026</v>
      </c>
      <c r="E16589" s="199" t="s">
        <v>163</v>
      </c>
      <c r="F16589" s="200" t="s">
        <v>604</v>
      </c>
      <c r="G16589" s="200" t="s">
        <v>605</v>
      </c>
      <c r="H16589" s="200"/>
      <c r="I16589" s="200">
        <v>45566</v>
      </c>
      <c r="J16589" s="143">
        <f t="shared" si="259"/>
        <v>45566</v>
      </c>
      <c r="K16589" s="202">
        <v>10</v>
      </c>
      <c r="L16589" s="285" t="s">
        <v>15257</v>
      </c>
      <c r="M16589" s="223"/>
      <c r="N16589" s="203"/>
      <c r="O16589" s="222" t="s">
        <v>326</v>
      </c>
    </row>
    <row r="16590" spans="1:15" ht="29.25" customHeight="1">
      <c r="A16590" s="221" t="s">
        <v>6339</v>
      </c>
      <c r="B16590" s="221" t="s">
        <v>15025</v>
      </c>
      <c r="C16590" s="222" t="s">
        <v>1732</v>
      </c>
      <c r="D16590" s="222" t="s">
        <v>15026</v>
      </c>
      <c r="E16590" s="199" t="s">
        <v>163</v>
      </c>
      <c r="F16590" s="200" t="s">
        <v>604</v>
      </c>
      <c r="G16590" s="200" t="s">
        <v>605</v>
      </c>
      <c r="H16590" s="200"/>
      <c r="I16590" s="200">
        <v>45569</v>
      </c>
      <c r="J16590" s="143">
        <f t="shared" si="259"/>
        <v>45569</v>
      </c>
      <c r="K16590" s="202">
        <v>11</v>
      </c>
      <c r="L16590" s="285" t="s">
        <v>15257</v>
      </c>
      <c r="M16590" s="223"/>
      <c r="N16590" s="203"/>
      <c r="O16590" s="222" t="s">
        <v>326</v>
      </c>
    </row>
    <row r="16591" spans="1:15" ht="29.25" customHeight="1">
      <c r="A16591" s="221" t="s">
        <v>6339</v>
      </c>
      <c r="B16591" s="221" t="s">
        <v>15025</v>
      </c>
      <c r="C16591" s="222" t="s">
        <v>1732</v>
      </c>
      <c r="D16591" s="222" t="s">
        <v>15026</v>
      </c>
      <c r="E16591" s="199" t="s">
        <v>166</v>
      </c>
      <c r="F16591" s="200"/>
      <c r="G16591" s="200"/>
      <c r="H16591" s="200"/>
      <c r="I16591" s="200">
        <v>45570</v>
      </c>
      <c r="J16591" s="143">
        <f t="shared" si="259"/>
        <v>45570</v>
      </c>
      <c r="K16591" s="202">
        <v>8</v>
      </c>
      <c r="L16591" s="285" t="s">
        <v>15249</v>
      </c>
      <c r="M16591" s="223"/>
      <c r="N16591" s="203"/>
      <c r="O16591" s="222" t="s">
        <v>326</v>
      </c>
    </row>
    <row r="16592" spans="1:15" ht="29.25" customHeight="1">
      <c r="A16592" s="221" t="s">
        <v>6339</v>
      </c>
      <c r="B16592" s="221" t="s">
        <v>15025</v>
      </c>
      <c r="C16592" s="222" t="s">
        <v>1732</v>
      </c>
      <c r="D16592" s="222" t="s">
        <v>15026</v>
      </c>
      <c r="E16592" s="199" t="s">
        <v>163</v>
      </c>
      <c r="F16592" s="200" t="s">
        <v>604</v>
      </c>
      <c r="G16592" s="200" t="s">
        <v>605</v>
      </c>
      <c r="H16592" s="200"/>
      <c r="I16592" s="200">
        <v>45572</v>
      </c>
      <c r="J16592" s="143">
        <f t="shared" si="259"/>
        <v>45572</v>
      </c>
      <c r="K16592" s="202">
        <v>9.5</v>
      </c>
      <c r="L16592" s="284" t="s">
        <v>15258</v>
      </c>
      <c r="M16592" s="223"/>
      <c r="N16592" s="203"/>
      <c r="O16592" s="222" t="s">
        <v>326</v>
      </c>
    </row>
    <row r="16593" spans="1:15" ht="29.25" customHeight="1">
      <c r="A16593" s="221" t="s">
        <v>6339</v>
      </c>
      <c r="B16593" s="221" t="s">
        <v>15025</v>
      </c>
      <c r="C16593" s="222" t="s">
        <v>1732</v>
      </c>
      <c r="D16593" s="222" t="s">
        <v>15026</v>
      </c>
      <c r="E16593" s="199" t="s">
        <v>163</v>
      </c>
      <c r="F16593" s="200" t="s">
        <v>604</v>
      </c>
      <c r="G16593" s="200" t="s">
        <v>605</v>
      </c>
      <c r="H16593" s="200"/>
      <c r="I16593" s="200">
        <v>45573</v>
      </c>
      <c r="J16593" s="143">
        <f t="shared" si="259"/>
        <v>45573</v>
      </c>
      <c r="K16593" s="202">
        <v>10.5</v>
      </c>
      <c r="L16593" s="284" t="s">
        <v>15258</v>
      </c>
      <c r="M16593" s="223"/>
      <c r="N16593" s="203"/>
      <c r="O16593" s="222" t="s">
        <v>326</v>
      </c>
    </row>
    <row r="16594" spans="1:15" ht="29.25" customHeight="1">
      <c r="A16594" s="221" t="s">
        <v>6339</v>
      </c>
      <c r="B16594" s="221" t="s">
        <v>15025</v>
      </c>
      <c r="C16594" s="222" t="s">
        <v>1732</v>
      </c>
      <c r="D16594" s="222" t="s">
        <v>15026</v>
      </c>
      <c r="E16594" s="199" t="s">
        <v>163</v>
      </c>
      <c r="F16594" s="200" t="s">
        <v>604</v>
      </c>
      <c r="G16594" s="200" t="s">
        <v>605</v>
      </c>
      <c r="H16594" s="200"/>
      <c r="I16594" s="200">
        <v>45574</v>
      </c>
      <c r="J16594" s="143">
        <f t="shared" si="259"/>
        <v>45574</v>
      </c>
      <c r="K16594" s="202">
        <v>9.5</v>
      </c>
      <c r="L16594" s="284" t="s">
        <v>15259</v>
      </c>
      <c r="M16594" s="223"/>
      <c r="N16594" s="203"/>
      <c r="O16594" s="222" t="s">
        <v>326</v>
      </c>
    </row>
    <row r="16595" spans="1:15" ht="29.25" customHeight="1">
      <c r="A16595" s="221" t="s">
        <v>6339</v>
      </c>
      <c r="B16595" s="221" t="s">
        <v>15025</v>
      </c>
      <c r="C16595" s="222" t="s">
        <v>1732</v>
      </c>
      <c r="D16595" s="222" t="s">
        <v>15026</v>
      </c>
      <c r="E16595" s="199" t="s">
        <v>163</v>
      </c>
      <c r="F16595" s="200" t="s">
        <v>604</v>
      </c>
      <c r="G16595" s="200" t="s">
        <v>605</v>
      </c>
      <c r="H16595" s="200"/>
      <c r="I16595" s="200">
        <v>45576</v>
      </c>
      <c r="J16595" s="143">
        <f t="shared" si="259"/>
        <v>45576</v>
      </c>
      <c r="K16595" s="202">
        <v>8</v>
      </c>
      <c r="L16595" s="284" t="s">
        <v>15260</v>
      </c>
      <c r="M16595" s="223"/>
      <c r="N16595" s="203"/>
      <c r="O16595" s="222" t="s">
        <v>326</v>
      </c>
    </row>
    <row r="16596" spans="1:15" ht="29.25" customHeight="1">
      <c r="A16596" s="221" t="s">
        <v>6339</v>
      </c>
      <c r="B16596" s="221" t="s">
        <v>15025</v>
      </c>
      <c r="C16596" s="222" t="s">
        <v>1732</v>
      </c>
      <c r="D16596" s="222" t="s">
        <v>15026</v>
      </c>
      <c r="E16596" s="199" t="s">
        <v>166</v>
      </c>
      <c r="F16596" s="200"/>
      <c r="G16596" s="200"/>
      <c r="H16596" s="200"/>
      <c r="I16596" s="200">
        <v>45579</v>
      </c>
      <c r="J16596" s="143">
        <f t="shared" si="259"/>
        <v>45579</v>
      </c>
      <c r="K16596" s="202">
        <v>9</v>
      </c>
      <c r="L16596" s="285" t="s">
        <v>15261</v>
      </c>
      <c r="M16596" s="223"/>
      <c r="N16596" s="203"/>
      <c r="O16596" s="222" t="s">
        <v>326</v>
      </c>
    </row>
    <row r="16597" spans="1:15" ht="29.25" customHeight="1">
      <c r="A16597" s="221" t="s">
        <v>6339</v>
      </c>
      <c r="B16597" s="221" t="s">
        <v>15025</v>
      </c>
      <c r="C16597" s="222" t="s">
        <v>1732</v>
      </c>
      <c r="D16597" s="222" t="s">
        <v>15026</v>
      </c>
      <c r="E16597" s="199" t="s">
        <v>163</v>
      </c>
      <c r="F16597" s="200" t="s">
        <v>604</v>
      </c>
      <c r="G16597" s="200" t="s">
        <v>605</v>
      </c>
      <c r="H16597" s="200"/>
      <c r="I16597" s="200">
        <v>45580</v>
      </c>
      <c r="J16597" s="143">
        <f t="shared" si="259"/>
        <v>45580</v>
      </c>
      <c r="K16597" s="202">
        <v>9.5</v>
      </c>
      <c r="L16597" s="284" t="s">
        <v>15262</v>
      </c>
      <c r="M16597" s="223"/>
      <c r="N16597" s="203"/>
      <c r="O16597" s="222" t="s">
        <v>326</v>
      </c>
    </row>
    <row r="16598" spans="1:15" ht="29.25" customHeight="1">
      <c r="A16598" s="221" t="s">
        <v>6339</v>
      </c>
      <c r="B16598" s="221" t="s">
        <v>15025</v>
      </c>
      <c r="C16598" s="222" t="s">
        <v>1732</v>
      </c>
      <c r="D16598" s="222" t="s">
        <v>15026</v>
      </c>
      <c r="E16598" s="199" t="s">
        <v>163</v>
      </c>
      <c r="F16598" s="200" t="s">
        <v>604</v>
      </c>
      <c r="G16598" s="200" t="s">
        <v>605</v>
      </c>
      <c r="H16598" s="200"/>
      <c r="I16598" s="200">
        <v>45581</v>
      </c>
      <c r="J16598" s="143">
        <f t="shared" si="259"/>
        <v>45581</v>
      </c>
      <c r="K16598" s="202">
        <v>10.5</v>
      </c>
      <c r="L16598" s="284" t="s">
        <v>15263</v>
      </c>
      <c r="M16598" s="223"/>
      <c r="N16598" s="203"/>
      <c r="O16598" s="222" t="s">
        <v>326</v>
      </c>
    </row>
    <row r="16599" spans="1:15" ht="29.25" customHeight="1">
      <c r="A16599" s="221" t="s">
        <v>6339</v>
      </c>
      <c r="B16599" s="221" t="s">
        <v>15025</v>
      </c>
      <c r="C16599" s="222" t="s">
        <v>1732</v>
      </c>
      <c r="D16599" s="222" t="s">
        <v>15026</v>
      </c>
      <c r="E16599" s="199" t="s">
        <v>163</v>
      </c>
      <c r="F16599" s="200" t="s">
        <v>604</v>
      </c>
      <c r="G16599" s="200" t="s">
        <v>605</v>
      </c>
      <c r="H16599" s="200"/>
      <c r="I16599" s="200">
        <v>45582</v>
      </c>
      <c r="J16599" s="143">
        <f t="shared" si="259"/>
        <v>45582</v>
      </c>
      <c r="K16599" s="202">
        <v>9</v>
      </c>
      <c r="L16599" s="284" t="s">
        <v>15264</v>
      </c>
      <c r="M16599" s="223"/>
      <c r="N16599" s="203"/>
      <c r="O16599" s="222" t="s">
        <v>326</v>
      </c>
    </row>
    <row r="16600" spans="1:15" ht="29.25" customHeight="1">
      <c r="A16600" s="221" t="s">
        <v>6339</v>
      </c>
      <c r="B16600" s="221" t="s">
        <v>15025</v>
      </c>
      <c r="C16600" s="222" t="s">
        <v>1732</v>
      </c>
      <c r="D16600" s="222" t="s">
        <v>15026</v>
      </c>
      <c r="E16600" s="199" t="s">
        <v>163</v>
      </c>
      <c r="F16600" s="200" t="s">
        <v>2022</v>
      </c>
      <c r="G16600" s="200" t="s">
        <v>2023</v>
      </c>
      <c r="H16600" s="200"/>
      <c r="I16600" s="200">
        <v>45583</v>
      </c>
      <c r="J16600" s="143">
        <f t="shared" si="259"/>
        <v>45583</v>
      </c>
      <c r="K16600" s="202">
        <v>9</v>
      </c>
      <c r="L16600" s="284" t="s">
        <v>15265</v>
      </c>
      <c r="M16600" s="223"/>
      <c r="N16600" s="203"/>
      <c r="O16600" s="222" t="s">
        <v>326</v>
      </c>
    </row>
    <row r="16601" spans="1:15" ht="29.25" customHeight="1">
      <c r="A16601" s="221" t="s">
        <v>6339</v>
      </c>
      <c r="B16601" s="221" t="s">
        <v>15025</v>
      </c>
      <c r="C16601" s="222" t="s">
        <v>1732</v>
      </c>
      <c r="D16601" s="222" t="s">
        <v>15026</v>
      </c>
      <c r="E16601" s="199" t="s">
        <v>163</v>
      </c>
      <c r="F16601" s="200" t="s">
        <v>2022</v>
      </c>
      <c r="G16601" s="200" t="s">
        <v>2023</v>
      </c>
      <c r="H16601" s="200"/>
      <c r="I16601" s="200">
        <v>45586</v>
      </c>
      <c r="J16601" s="143">
        <f t="shared" si="259"/>
        <v>45586</v>
      </c>
      <c r="K16601" s="202">
        <v>10</v>
      </c>
      <c r="L16601" s="284" t="s">
        <v>15266</v>
      </c>
      <c r="M16601" s="223"/>
      <c r="N16601" s="203"/>
      <c r="O16601" s="222" t="s">
        <v>326</v>
      </c>
    </row>
    <row r="16602" spans="1:15" ht="29.25" customHeight="1">
      <c r="A16602" s="221" t="s">
        <v>6339</v>
      </c>
      <c r="B16602" s="221" t="s">
        <v>15025</v>
      </c>
      <c r="C16602" s="222" t="s">
        <v>1732</v>
      </c>
      <c r="D16602" s="222" t="s">
        <v>15026</v>
      </c>
      <c r="E16602" s="199" t="s">
        <v>163</v>
      </c>
      <c r="F16602" s="200" t="s">
        <v>2022</v>
      </c>
      <c r="G16602" s="200" t="s">
        <v>2023</v>
      </c>
      <c r="H16602" s="200"/>
      <c r="I16602" s="200">
        <v>45587</v>
      </c>
      <c r="J16602" s="143">
        <f t="shared" si="259"/>
        <v>45587</v>
      </c>
      <c r="K16602" s="202">
        <v>9.5</v>
      </c>
      <c r="L16602" s="285" t="s">
        <v>15257</v>
      </c>
      <c r="M16602" s="223"/>
      <c r="N16602" s="203"/>
      <c r="O16602" s="222" t="s">
        <v>326</v>
      </c>
    </row>
    <row r="16603" spans="1:15" ht="29.25" customHeight="1">
      <c r="A16603" s="221" t="s">
        <v>6339</v>
      </c>
      <c r="B16603" s="221" t="s">
        <v>15025</v>
      </c>
      <c r="C16603" s="222" t="s">
        <v>1732</v>
      </c>
      <c r="D16603" s="222" t="s">
        <v>15026</v>
      </c>
      <c r="E16603" s="199" t="s">
        <v>163</v>
      </c>
      <c r="F16603" s="200" t="s">
        <v>2022</v>
      </c>
      <c r="G16603" s="200" t="s">
        <v>2023</v>
      </c>
      <c r="H16603" s="200"/>
      <c r="I16603" s="200">
        <v>45588</v>
      </c>
      <c r="J16603" s="143">
        <f t="shared" si="259"/>
        <v>45588</v>
      </c>
      <c r="K16603" s="202">
        <v>12</v>
      </c>
      <c r="L16603" s="284" t="s">
        <v>15267</v>
      </c>
      <c r="M16603" s="223"/>
      <c r="N16603" s="203"/>
      <c r="O16603" s="222" t="s">
        <v>326</v>
      </c>
    </row>
    <row r="16604" spans="1:15" ht="29.25" customHeight="1">
      <c r="A16604" s="221" t="s">
        <v>6339</v>
      </c>
      <c r="B16604" s="221" t="s">
        <v>15025</v>
      </c>
      <c r="C16604" s="222" t="s">
        <v>1732</v>
      </c>
      <c r="D16604" s="222" t="s">
        <v>15026</v>
      </c>
      <c r="E16604" s="199" t="s">
        <v>163</v>
      </c>
      <c r="F16604" s="200" t="s">
        <v>2022</v>
      </c>
      <c r="G16604" s="200" t="s">
        <v>2023</v>
      </c>
      <c r="H16604" s="200"/>
      <c r="I16604" s="200">
        <v>45589</v>
      </c>
      <c r="J16604" s="143">
        <f t="shared" si="259"/>
        <v>45589</v>
      </c>
      <c r="K16604" s="202">
        <v>12</v>
      </c>
      <c r="L16604" s="284" t="s">
        <v>15268</v>
      </c>
      <c r="M16604" s="223"/>
      <c r="N16604" s="203"/>
      <c r="O16604" s="222" t="s">
        <v>326</v>
      </c>
    </row>
    <row r="16605" spans="1:15" ht="29.25" customHeight="1">
      <c r="A16605" s="221" t="s">
        <v>6339</v>
      </c>
      <c r="B16605" s="221" t="s">
        <v>15025</v>
      </c>
      <c r="C16605" s="222" t="s">
        <v>1732</v>
      </c>
      <c r="D16605" s="222" t="s">
        <v>15026</v>
      </c>
      <c r="E16605" s="199" t="s">
        <v>163</v>
      </c>
      <c r="F16605" s="200" t="s">
        <v>2022</v>
      </c>
      <c r="G16605" s="200" t="s">
        <v>2023</v>
      </c>
      <c r="H16605" s="200"/>
      <c r="I16605" s="200">
        <v>45590</v>
      </c>
      <c r="J16605" s="143">
        <f t="shared" si="259"/>
        <v>45590</v>
      </c>
      <c r="K16605" s="202">
        <v>9.5</v>
      </c>
      <c r="L16605" s="284" t="s">
        <v>15269</v>
      </c>
      <c r="M16605" s="223"/>
      <c r="N16605" s="203"/>
      <c r="O16605" s="222" t="s">
        <v>326</v>
      </c>
    </row>
    <row r="16606" spans="1:15" ht="29.25" customHeight="1">
      <c r="A16606" s="221" t="s">
        <v>6339</v>
      </c>
      <c r="B16606" s="221" t="s">
        <v>15025</v>
      </c>
      <c r="C16606" s="222" t="s">
        <v>1732</v>
      </c>
      <c r="D16606" s="222" t="s">
        <v>15026</v>
      </c>
      <c r="E16606" s="199" t="s">
        <v>163</v>
      </c>
      <c r="F16606" s="200" t="s">
        <v>2022</v>
      </c>
      <c r="G16606" s="200" t="s">
        <v>2023</v>
      </c>
      <c r="H16606" s="200"/>
      <c r="I16606" s="200">
        <v>45593</v>
      </c>
      <c r="J16606" s="143">
        <f t="shared" si="259"/>
        <v>45593</v>
      </c>
      <c r="K16606" s="202">
        <v>9.5</v>
      </c>
      <c r="L16606" s="284" t="s">
        <v>15270</v>
      </c>
      <c r="M16606" s="223"/>
      <c r="N16606" s="203"/>
      <c r="O16606" s="222" t="s">
        <v>326</v>
      </c>
    </row>
    <row r="16607" spans="1:15" ht="29.25" customHeight="1">
      <c r="A16607" s="221" t="s">
        <v>6339</v>
      </c>
      <c r="B16607" s="221" t="s">
        <v>15025</v>
      </c>
      <c r="C16607" s="222" t="s">
        <v>1732</v>
      </c>
      <c r="D16607" s="222" t="s">
        <v>15026</v>
      </c>
      <c r="E16607" s="199" t="s">
        <v>163</v>
      </c>
      <c r="F16607" s="200" t="s">
        <v>2022</v>
      </c>
      <c r="G16607" s="200" t="s">
        <v>2023</v>
      </c>
      <c r="H16607" s="200"/>
      <c r="I16607" s="200">
        <v>45594</v>
      </c>
      <c r="J16607" s="143">
        <f t="shared" si="259"/>
        <v>45594</v>
      </c>
      <c r="K16607" s="202">
        <v>11.5</v>
      </c>
      <c r="L16607" s="284" t="s">
        <v>15271</v>
      </c>
      <c r="M16607" s="223"/>
      <c r="N16607" s="203"/>
      <c r="O16607" s="222" t="s">
        <v>326</v>
      </c>
    </row>
    <row r="16608" spans="1:15" ht="29.25" customHeight="1">
      <c r="A16608" s="221" t="s">
        <v>6339</v>
      </c>
      <c r="B16608" s="221" t="s">
        <v>15025</v>
      </c>
      <c r="C16608" s="222" t="s">
        <v>1732</v>
      </c>
      <c r="D16608" s="222" t="s">
        <v>15026</v>
      </c>
      <c r="E16608" s="199" t="s">
        <v>163</v>
      </c>
      <c r="F16608" s="200" t="s">
        <v>2022</v>
      </c>
      <c r="G16608" s="200" t="s">
        <v>2023</v>
      </c>
      <c r="H16608" s="200"/>
      <c r="I16608" s="200">
        <v>45595</v>
      </c>
      <c r="J16608" s="143">
        <f t="shared" si="259"/>
        <v>45595</v>
      </c>
      <c r="K16608" s="202">
        <v>10</v>
      </c>
      <c r="L16608" s="284" t="s">
        <v>15272</v>
      </c>
      <c r="M16608" s="223"/>
      <c r="N16608" s="203"/>
      <c r="O16608" s="222" t="s">
        <v>326</v>
      </c>
    </row>
    <row r="16609" spans="1:15" ht="29.25" customHeight="1">
      <c r="A16609" s="221" t="s">
        <v>6339</v>
      </c>
      <c r="B16609" s="221" t="s">
        <v>15025</v>
      </c>
      <c r="C16609" s="222" t="s">
        <v>1732</v>
      </c>
      <c r="D16609" s="222" t="s">
        <v>15026</v>
      </c>
      <c r="E16609" s="199" t="s">
        <v>163</v>
      </c>
      <c r="F16609" s="200" t="s">
        <v>2022</v>
      </c>
      <c r="G16609" s="200" t="s">
        <v>2023</v>
      </c>
      <c r="H16609" s="200"/>
      <c r="I16609" s="200">
        <v>45597</v>
      </c>
      <c r="J16609" s="143">
        <f t="shared" si="259"/>
        <v>45597</v>
      </c>
      <c r="K16609" s="202">
        <v>8</v>
      </c>
      <c r="L16609" s="284" t="s">
        <v>15273</v>
      </c>
      <c r="M16609" s="223"/>
      <c r="N16609" s="203"/>
      <c r="O16609" s="222" t="s">
        <v>326</v>
      </c>
    </row>
    <row r="16610" spans="1:15" ht="29.25" customHeight="1">
      <c r="A16610" s="221" t="s">
        <v>6339</v>
      </c>
      <c r="B16610" s="221" t="s">
        <v>15025</v>
      </c>
      <c r="C16610" s="222" t="s">
        <v>1732</v>
      </c>
      <c r="D16610" s="222" t="s">
        <v>15026</v>
      </c>
      <c r="E16610" s="199" t="s">
        <v>163</v>
      </c>
      <c r="F16610" s="200" t="s">
        <v>2022</v>
      </c>
      <c r="G16610" s="200" t="s">
        <v>2023</v>
      </c>
      <c r="H16610" s="200"/>
      <c r="I16610" s="200">
        <v>45600</v>
      </c>
      <c r="J16610" s="143">
        <f t="shared" si="259"/>
        <v>45600</v>
      </c>
      <c r="K16610" s="202">
        <v>9.5</v>
      </c>
      <c r="L16610" s="284" t="s">
        <v>15274</v>
      </c>
      <c r="M16610" s="223"/>
      <c r="N16610" s="203"/>
      <c r="O16610" s="222" t="s">
        <v>326</v>
      </c>
    </row>
    <row r="16611" spans="1:15" ht="29.25" customHeight="1">
      <c r="A16611" s="221" t="s">
        <v>6339</v>
      </c>
      <c r="B16611" s="221" t="s">
        <v>15025</v>
      </c>
      <c r="C16611" s="222" t="s">
        <v>1732</v>
      </c>
      <c r="D16611" s="222" t="s">
        <v>15026</v>
      </c>
      <c r="E16611" s="199" t="s">
        <v>163</v>
      </c>
      <c r="F16611" s="200" t="s">
        <v>2022</v>
      </c>
      <c r="G16611" s="200" t="s">
        <v>2023</v>
      </c>
      <c r="H16611" s="200"/>
      <c r="I16611" s="200">
        <v>45601</v>
      </c>
      <c r="J16611" s="143">
        <f t="shared" si="259"/>
        <v>45601</v>
      </c>
      <c r="K16611" s="202">
        <v>10</v>
      </c>
      <c r="L16611" s="284" t="s">
        <v>15275</v>
      </c>
      <c r="M16611" s="223"/>
      <c r="N16611" s="203"/>
      <c r="O16611" s="222" t="s">
        <v>326</v>
      </c>
    </row>
    <row r="16612" spans="1:15" ht="29.25" customHeight="1">
      <c r="A16612" s="221" t="s">
        <v>6339</v>
      </c>
      <c r="B16612" s="221" t="s">
        <v>15025</v>
      </c>
      <c r="C16612" s="222" t="s">
        <v>1732</v>
      </c>
      <c r="D16612" s="222" t="s">
        <v>15026</v>
      </c>
      <c r="E16612" s="199" t="s">
        <v>163</v>
      </c>
      <c r="F16612" s="200" t="s">
        <v>2022</v>
      </c>
      <c r="G16612" s="200" t="s">
        <v>2023</v>
      </c>
      <c r="H16612" s="200"/>
      <c r="I16612" s="200">
        <v>45602</v>
      </c>
      <c r="J16612" s="143">
        <f t="shared" si="259"/>
        <v>45602</v>
      </c>
      <c r="K16612" s="202">
        <v>11</v>
      </c>
      <c r="L16612" s="284" t="s">
        <v>15276</v>
      </c>
      <c r="M16612" s="223"/>
      <c r="N16612" s="203"/>
      <c r="O16612" s="222" t="s">
        <v>326</v>
      </c>
    </row>
    <row r="16613" spans="1:15" ht="29.25" customHeight="1">
      <c r="A16613" s="221" t="s">
        <v>6339</v>
      </c>
      <c r="B16613" s="221" t="s">
        <v>15025</v>
      </c>
      <c r="C16613" s="222" t="s">
        <v>1732</v>
      </c>
      <c r="D16613" s="222" t="s">
        <v>15026</v>
      </c>
      <c r="E16613" s="199" t="s">
        <v>163</v>
      </c>
      <c r="F16613" s="200" t="s">
        <v>2022</v>
      </c>
      <c r="G16613" s="200" t="s">
        <v>2023</v>
      </c>
      <c r="H16613" s="200"/>
      <c r="I16613" s="200">
        <v>45603</v>
      </c>
      <c r="J16613" s="143">
        <f t="shared" si="259"/>
        <v>45603</v>
      </c>
      <c r="K16613" s="202">
        <v>9</v>
      </c>
      <c r="L16613" s="284" t="s">
        <v>15277</v>
      </c>
      <c r="M16613" s="223"/>
      <c r="N16613" s="203"/>
      <c r="O16613" s="222" t="s">
        <v>326</v>
      </c>
    </row>
    <row r="16614" spans="1:15" ht="29.25" customHeight="1">
      <c r="A16614" s="221" t="s">
        <v>6339</v>
      </c>
      <c r="B16614" s="221" t="s">
        <v>15025</v>
      </c>
      <c r="C16614" s="222" t="s">
        <v>1732</v>
      </c>
      <c r="D16614" s="222" t="s">
        <v>15026</v>
      </c>
      <c r="E16614" s="199" t="s">
        <v>163</v>
      </c>
      <c r="F16614" s="200" t="s">
        <v>2022</v>
      </c>
      <c r="G16614" s="200" t="s">
        <v>2023</v>
      </c>
      <c r="H16614" s="200"/>
      <c r="I16614" s="200">
        <v>45604</v>
      </c>
      <c r="J16614" s="143">
        <f t="shared" si="259"/>
        <v>45604</v>
      </c>
      <c r="K16614" s="202">
        <v>11</v>
      </c>
      <c r="L16614" s="284" t="s">
        <v>15278</v>
      </c>
      <c r="M16614" s="223"/>
      <c r="N16614" s="203"/>
      <c r="O16614" s="222" t="s">
        <v>326</v>
      </c>
    </row>
    <row r="16615" spans="1:15" ht="29.25" customHeight="1">
      <c r="A16615" s="221" t="s">
        <v>6339</v>
      </c>
      <c r="B16615" s="221" t="s">
        <v>15025</v>
      </c>
      <c r="C16615" s="222" t="s">
        <v>1732</v>
      </c>
      <c r="D16615" s="222" t="s">
        <v>15026</v>
      </c>
      <c r="E16615" s="199" t="s">
        <v>163</v>
      </c>
      <c r="F16615" s="200" t="s">
        <v>2022</v>
      </c>
      <c r="G16615" s="200" t="s">
        <v>2023</v>
      </c>
      <c r="H16615" s="200"/>
      <c r="I16615" s="200">
        <v>45607</v>
      </c>
      <c r="J16615" s="143">
        <f t="shared" si="259"/>
        <v>45607</v>
      </c>
      <c r="K16615" s="202">
        <v>8</v>
      </c>
      <c r="L16615" s="284" t="s">
        <v>15279</v>
      </c>
      <c r="M16615" s="223"/>
      <c r="N16615" s="203"/>
      <c r="O16615" s="222" t="s">
        <v>326</v>
      </c>
    </row>
    <row r="16616" spans="1:15" ht="29.25" customHeight="1">
      <c r="A16616" s="221" t="s">
        <v>6339</v>
      </c>
      <c r="B16616" s="221" t="s">
        <v>15025</v>
      </c>
      <c r="C16616" s="222" t="s">
        <v>1732</v>
      </c>
      <c r="D16616" s="222" t="s">
        <v>15026</v>
      </c>
      <c r="E16616" s="199" t="s">
        <v>163</v>
      </c>
      <c r="F16616" s="200" t="s">
        <v>2022</v>
      </c>
      <c r="G16616" s="200" t="s">
        <v>2023</v>
      </c>
      <c r="H16616" s="200"/>
      <c r="I16616" s="200">
        <v>45608</v>
      </c>
      <c r="J16616" s="143">
        <f t="shared" si="259"/>
        <v>45608</v>
      </c>
      <c r="K16616" s="202">
        <v>10.5</v>
      </c>
      <c r="L16616" s="284" t="s">
        <v>15280</v>
      </c>
      <c r="M16616" s="223"/>
      <c r="N16616" s="203"/>
      <c r="O16616" s="222" t="s">
        <v>326</v>
      </c>
    </row>
    <row r="16617" spans="1:15" ht="29.25" customHeight="1">
      <c r="A16617" s="221" t="s">
        <v>6339</v>
      </c>
      <c r="B16617" s="221" t="s">
        <v>15025</v>
      </c>
      <c r="C16617" s="222" t="s">
        <v>1732</v>
      </c>
      <c r="D16617" s="222" t="s">
        <v>15026</v>
      </c>
      <c r="E16617" s="199" t="s">
        <v>163</v>
      </c>
      <c r="F16617" s="200" t="s">
        <v>2022</v>
      </c>
      <c r="G16617" s="200" t="s">
        <v>2023</v>
      </c>
      <c r="H16617" s="200"/>
      <c r="I16617" s="200">
        <v>45609</v>
      </c>
      <c r="J16617" s="143">
        <f t="shared" si="259"/>
        <v>45609</v>
      </c>
      <c r="K16617" s="202">
        <v>12</v>
      </c>
      <c r="L16617" s="284" t="s">
        <v>15281</v>
      </c>
      <c r="M16617" s="223"/>
      <c r="N16617" s="203"/>
      <c r="O16617" s="222" t="s">
        <v>326</v>
      </c>
    </row>
    <row r="16618" spans="1:15" ht="29.25" customHeight="1">
      <c r="A16618" s="221" t="s">
        <v>6339</v>
      </c>
      <c r="B16618" s="221" t="s">
        <v>15025</v>
      </c>
      <c r="C16618" s="222" t="s">
        <v>1732</v>
      </c>
      <c r="D16618" s="222" t="s">
        <v>15026</v>
      </c>
      <c r="E16618" s="199" t="s">
        <v>163</v>
      </c>
      <c r="F16618" s="200" t="s">
        <v>2022</v>
      </c>
      <c r="G16618" s="200" t="s">
        <v>2023</v>
      </c>
      <c r="H16618" s="200"/>
      <c r="I16618" s="200">
        <v>45610</v>
      </c>
      <c r="J16618" s="143">
        <f t="shared" si="259"/>
        <v>45610</v>
      </c>
      <c r="K16618" s="202">
        <v>11</v>
      </c>
      <c r="L16618" s="284" t="s">
        <v>15282</v>
      </c>
      <c r="M16618" s="223"/>
      <c r="N16618" s="203"/>
      <c r="O16618" s="222" t="s">
        <v>326</v>
      </c>
    </row>
    <row r="16619" spans="1:15" ht="29.25" customHeight="1">
      <c r="A16619" s="221" t="s">
        <v>6339</v>
      </c>
      <c r="B16619" s="221" t="s">
        <v>15025</v>
      </c>
      <c r="C16619" s="222" t="s">
        <v>1732</v>
      </c>
      <c r="D16619" s="222" t="s">
        <v>15026</v>
      </c>
      <c r="E16619" s="199" t="s">
        <v>163</v>
      </c>
      <c r="F16619" s="200" t="s">
        <v>2022</v>
      </c>
      <c r="G16619" s="200" t="s">
        <v>2023</v>
      </c>
      <c r="H16619" s="200"/>
      <c r="I16619" s="200">
        <v>45611</v>
      </c>
      <c r="J16619" s="143">
        <f t="shared" si="259"/>
        <v>45611</v>
      </c>
      <c r="K16619" s="202">
        <v>9</v>
      </c>
      <c r="L16619" s="284" t="s">
        <v>15283</v>
      </c>
      <c r="M16619" s="223"/>
      <c r="N16619" s="203"/>
      <c r="O16619" s="222" t="s">
        <v>326</v>
      </c>
    </row>
    <row r="16620" spans="1:15" ht="29.25" customHeight="1">
      <c r="A16620" s="221" t="s">
        <v>6339</v>
      </c>
      <c r="B16620" s="221" t="s">
        <v>15025</v>
      </c>
      <c r="C16620" s="222" t="s">
        <v>1732</v>
      </c>
      <c r="D16620" s="222" t="s">
        <v>15026</v>
      </c>
      <c r="E16620" s="199" t="s">
        <v>163</v>
      </c>
      <c r="F16620" s="200" t="s">
        <v>2022</v>
      </c>
      <c r="G16620" s="200" t="s">
        <v>2023</v>
      </c>
      <c r="H16620" s="200"/>
      <c r="I16620" s="200">
        <v>45614</v>
      </c>
      <c r="J16620" s="143">
        <f t="shared" si="259"/>
        <v>45614</v>
      </c>
      <c r="K16620" s="202">
        <v>9.5</v>
      </c>
      <c r="L16620" s="284" t="s">
        <v>15284</v>
      </c>
      <c r="M16620" s="223"/>
      <c r="N16620" s="203"/>
      <c r="O16620" s="222" t="s">
        <v>326</v>
      </c>
    </row>
    <row r="16621" spans="1:15" ht="29.25" customHeight="1">
      <c r="A16621" s="221" t="s">
        <v>6339</v>
      </c>
      <c r="B16621" s="221" t="s">
        <v>15025</v>
      </c>
      <c r="C16621" s="222" t="s">
        <v>1732</v>
      </c>
      <c r="D16621" s="222" t="s">
        <v>15026</v>
      </c>
      <c r="E16621" s="199" t="s">
        <v>163</v>
      </c>
      <c r="F16621" s="200" t="s">
        <v>2022</v>
      </c>
      <c r="G16621" s="200" t="s">
        <v>2023</v>
      </c>
      <c r="H16621" s="200"/>
      <c r="I16621" s="200">
        <v>45615</v>
      </c>
      <c r="J16621" s="143">
        <f t="shared" si="259"/>
        <v>45615</v>
      </c>
      <c r="K16621" s="202">
        <v>10.5</v>
      </c>
      <c r="L16621" s="284" t="s">
        <v>15285</v>
      </c>
      <c r="M16621" s="223"/>
      <c r="N16621" s="203"/>
      <c r="O16621" s="222" t="s">
        <v>326</v>
      </c>
    </row>
    <row r="16622" spans="1:15" ht="29.25" customHeight="1">
      <c r="A16622" s="221" t="s">
        <v>6339</v>
      </c>
      <c r="B16622" s="221" t="s">
        <v>15025</v>
      </c>
      <c r="C16622" s="222" t="s">
        <v>1732</v>
      </c>
      <c r="D16622" s="222" t="s">
        <v>15026</v>
      </c>
      <c r="E16622" s="199" t="s">
        <v>163</v>
      </c>
      <c r="F16622" s="200" t="s">
        <v>2022</v>
      </c>
      <c r="G16622" s="200" t="s">
        <v>2023</v>
      </c>
      <c r="H16622" s="200"/>
      <c r="I16622" s="200">
        <v>45616</v>
      </c>
      <c r="J16622" s="143">
        <f t="shared" si="259"/>
        <v>45616</v>
      </c>
      <c r="K16622" s="202">
        <v>11</v>
      </c>
      <c r="L16622" s="284" t="s">
        <v>15286</v>
      </c>
      <c r="M16622" s="223"/>
      <c r="N16622" s="203"/>
      <c r="O16622" s="222" t="s">
        <v>326</v>
      </c>
    </row>
    <row r="16623" spans="1:15" ht="29.25" customHeight="1">
      <c r="A16623" s="221" t="s">
        <v>6339</v>
      </c>
      <c r="B16623" s="221" t="s">
        <v>15025</v>
      </c>
      <c r="C16623" s="222" t="s">
        <v>1732</v>
      </c>
      <c r="D16623" s="222" t="s">
        <v>15026</v>
      </c>
      <c r="E16623" s="199" t="s">
        <v>163</v>
      </c>
      <c r="F16623" s="200" t="s">
        <v>3279</v>
      </c>
      <c r="G16623" s="200" t="s">
        <v>3280</v>
      </c>
      <c r="H16623" s="200"/>
      <c r="I16623" s="200">
        <v>45617</v>
      </c>
      <c r="J16623" s="143">
        <f t="shared" si="259"/>
        <v>45617</v>
      </c>
      <c r="K16623" s="202">
        <v>10</v>
      </c>
      <c r="L16623" s="284" t="s">
        <v>15287</v>
      </c>
      <c r="M16623" s="223"/>
      <c r="N16623" s="203"/>
      <c r="O16623" s="222" t="s">
        <v>326</v>
      </c>
    </row>
    <row r="16624" spans="1:15" ht="29.25" customHeight="1">
      <c r="A16624" s="221" t="s">
        <v>6339</v>
      </c>
      <c r="B16624" s="221" t="s">
        <v>15025</v>
      </c>
      <c r="C16624" s="222" t="s">
        <v>1732</v>
      </c>
      <c r="D16624" s="222" t="s">
        <v>15026</v>
      </c>
      <c r="E16624" s="199" t="s">
        <v>163</v>
      </c>
      <c r="F16624" s="200" t="s">
        <v>192</v>
      </c>
      <c r="G16624" s="200" t="s">
        <v>193</v>
      </c>
      <c r="H16624" s="200"/>
      <c r="I16624" s="200">
        <v>45618</v>
      </c>
      <c r="J16624" s="143">
        <f t="shared" si="259"/>
        <v>45618</v>
      </c>
      <c r="K16624" s="202">
        <v>10</v>
      </c>
      <c r="L16624" s="285" t="s">
        <v>15288</v>
      </c>
      <c r="M16624" s="223"/>
      <c r="N16624" s="203"/>
      <c r="O16624" s="222" t="s">
        <v>326</v>
      </c>
    </row>
    <row r="16625" spans="1:15" ht="29.25" customHeight="1">
      <c r="A16625" s="221" t="s">
        <v>6339</v>
      </c>
      <c r="B16625" s="221" t="s">
        <v>15025</v>
      </c>
      <c r="C16625" s="222" t="s">
        <v>1732</v>
      </c>
      <c r="D16625" s="222" t="s">
        <v>15026</v>
      </c>
      <c r="E16625" s="199" t="s">
        <v>163</v>
      </c>
      <c r="F16625" s="200" t="s">
        <v>3279</v>
      </c>
      <c r="G16625" s="200" t="s">
        <v>3280</v>
      </c>
      <c r="H16625" s="200"/>
      <c r="I16625" s="200">
        <v>45621</v>
      </c>
      <c r="J16625" s="143">
        <f t="shared" si="259"/>
        <v>45621</v>
      </c>
      <c r="K16625" s="202">
        <v>9.5</v>
      </c>
      <c r="L16625" s="284" t="s">
        <v>15289</v>
      </c>
      <c r="M16625" s="223"/>
      <c r="N16625" s="203"/>
      <c r="O16625" s="222" t="s">
        <v>326</v>
      </c>
    </row>
    <row r="16626" spans="1:15" ht="29.25" customHeight="1">
      <c r="A16626" s="221" t="s">
        <v>6339</v>
      </c>
      <c r="B16626" s="221" t="s">
        <v>15025</v>
      </c>
      <c r="C16626" s="222" t="s">
        <v>1732</v>
      </c>
      <c r="D16626" s="222" t="s">
        <v>15026</v>
      </c>
      <c r="E16626" s="199" t="s">
        <v>163</v>
      </c>
      <c r="F16626" s="200" t="s">
        <v>3279</v>
      </c>
      <c r="G16626" s="200" t="s">
        <v>3280</v>
      </c>
      <c r="H16626" s="200"/>
      <c r="I16626" s="200">
        <v>45622</v>
      </c>
      <c r="J16626" s="143">
        <f t="shared" si="259"/>
        <v>45622</v>
      </c>
      <c r="K16626" s="202">
        <v>10.5</v>
      </c>
      <c r="L16626" s="285" t="s">
        <v>15290</v>
      </c>
      <c r="M16626" s="223"/>
      <c r="N16626" s="203"/>
      <c r="O16626" s="222" t="s">
        <v>326</v>
      </c>
    </row>
    <row r="16627" spans="1:15" ht="29.25" customHeight="1">
      <c r="A16627" s="221" t="s">
        <v>6339</v>
      </c>
      <c r="B16627" s="221" t="s">
        <v>15025</v>
      </c>
      <c r="C16627" s="222" t="s">
        <v>1732</v>
      </c>
      <c r="D16627" s="222" t="s">
        <v>15026</v>
      </c>
      <c r="E16627" s="199" t="s">
        <v>163</v>
      </c>
      <c r="F16627" s="200" t="s">
        <v>192</v>
      </c>
      <c r="G16627" s="200" t="s">
        <v>193</v>
      </c>
      <c r="H16627" s="200"/>
      <c r="I16627" s="200">
        <v>45623</v>
      </c>
      <c r="J16627" s="143">
        <f t="shared" si="259"/>
        <v>45623</v>
      </c>
      <c r="K16627" s="202">
        <v>11.5</v>
      </c>
      <c r="L16627" s="284" t="s">
        <v>15291</v>
      </c>
      <c r="M16627" s="223"/>
      <c r="N16627" s="203"/>
      <c r="O16627" s="222" t="s">
        <v>326</v>
      </c>
    </row>
    <row r="16628" spans="1:15" ht="29.25" customHeight="1">
      <c r="A16628" s="221" t="s">
        <v>6339</v>
      </c>
      <c r="B16628" s="221" t="s">
        <v>15025</v>
      </c>
      <c r="C16628" s="222" t="s">
        <v>1732</v>
      </c>
      <c r="D16628" s="222" t="s">
        <v>15026</v>
      </c>
      <c r="E16628" s="199" t="s">
        <v>163</v>
      </c>
      <c r="F16628" s="200" t="s">
        <v>3279</v>
      </c>
      <c r="G16628" s="200" t="s">
        <v>3280</v>
      </c>
      <c r="H16628" s="200"/>
      <c r="I16628" s="200">
        <v>45624</v>
      </c>
      <c r="J16628" s="143">
        <f t="shared" si="259"/>
        <v>45624</v>
      </c>
      <c r="K16628" s="202">
        <v>9.5</v>
      </c>
      <c r="L16628" s="284" t="s">
        <v>15292</v>
      </c>
      <c r="M16628" s="223"/>
      <c r="N16628" s="203"/>
      <c r="O16628" s="222" t="s">
        <v>326</v>
      </c>
    </row>
    <row r="16629" spans="1:15" ht="29.25" customHeight="1">
      <c r="A16629" s="221" t="s">
        <v>6339</v>
      </c>
      <c r="B16629" s="221" t="s">
        <v>15025</v>
      </c>
      <c r="C16629" s="222" t="s">
        <v>1732</v>
      </c>
      <c r="D16629" s="222" t="s">
        <v>15026</v>
      </c>
      <c r="E16629" s="199" t="s">
        <v>163</v>
      </c>
      <c r="F16629" s="200" t="s">
        <v>3279</v>
      </c>
      <c r="G16629" s="200" t="s">
        <v>3280</v>
      </c>
      <c r="H16629" s="200"/>
      <c r="I16629" s="200">
        <v>45625</v>
      </c>
      <c r="J16629" s="143">
        <f t="shared" si="259"/>
        <v>45625</v>
      </c>
      <c r="K16629" s="202">
        <v>8</v>
      </c>
      <c r="L16629" s="284" t="s">
        <v>15293</v>
      </c>
      <c r="M16629" s="223"/>
      <c r="N16629" s="203"/>
      <c r="O16629" s="222" t="s">
        <v>326</v>
      </c>
    </row>
    <row r="16630" spans="1:15" ht="29.25" customHeight="1">
      <c r="A16630" s="221" t="s">
        <v>6339</v>
      </c>
      <c r="B16630" s="221" t="s">
        <v>15025</v>
      </c>
      <c r="C16630" s="222" t="s">
        <v>1732</v>
      </c>
      <c r="D16630" s="222" t="s">
        <v>15026</v>
      </c>
      <c r="E16630" s="199" t="s">
        <v>163</v>
      </c>
      <c r="F16630" s="200" t="s">
        <v>3279</v>
      </c>
      <c r="G16630" s="200" t="s">
        <v>3280</v>
      </c>
      <c r="H16630" s="200"/>
      <c r="I16630" s="200">
        <v>45628</v>
      </c>
      <c r="J16630" s="143">
        <f t="shared" si="259"/>
        <v>45628</v>
      </c>
      <c r="K16630" s="202">
        <v>9</v>
      </c>
      <c r="L16630" s="284" t="s">
        <v>15294</v>
      </c>
      <c r="M16630" s="223"/>
      <c r="N16630" s="203"/>
      <c r="O16630" s="222" t="s">
        <v>326</v>
      </c>
    </row>
    <row r="16631" spans="1:15" ht="29.25" customHeight="1">
      <c r="A16631" s="221" t="s">
        <v>6339</v>
      </c>
      <c r="B16631" s="221" t="s">
        <v>15025</v>
      </c>
      <c r="C16631" s="222" t="s">
        <v>1732</v>
      </c>
      <c r="D16631" s="222" t="s">
        <v>15026</v>
      </c>
      <c r="E16631" s="199" t="s">
        <v>163</v>
      </c>
      <c r="F16631" s="200" t="s">
        <v>192</v>
      </c>
      <c r="G16631" s="200" t="s">
        <v>193</v>
      </c>
      <c r="H16631" s="200"/>
      <c r="I16631" s="200">
        <v>45629</v>
      </c>
      <c r="J16631" s="143">
        <f t="shared" si="259"/>
        <v>45629</v>
      </c>
      <c r="K16631" s="202">
        <v>9</v>
      </c>
      <c r="L16631" s="285" t="s">
        <v>15288</v>
      </c>
      <c r="M16631" s="223"/>
      <c r="N16631" s="203"/>
      <c r="O16631" s="222" t="s">
        <v>326</v>
      </c>
    </row>
    <row r="16632" spans="1:15" ht="29.25" customHeight="1">
      <c r="A16632" s="221" t="s">
        <v>6339</v>
      </c>
      <c r="B16632" s="221" t="s">
        <v>15025</v>
      </c>
      <c r="C16632" s="222" t="s">
        <v>1732</v>
      </c>
      <c r="D16632" s="222" t="s">
        <v>15026</v>
      </c>
      <c r="E16632" s="199" t="s">
        <v>163</v>
      </c>
      <c r="F16632" s="200" t="s">
        <v>3279</v>
      </c>
      <c r="G16632" s="200" t="s">
        <v>3280</v>
      </c>
      <c r="H16632" s="200"/>
      <c r="I16632" s="200">
        <v>45630</v>
      </c>
      <c r="J16632" s="143">
        <f t="shared" si="259"/>
        <v>45630</v>
      </c>
      <c r="K16632" s="202">
        <v>10</v>
      </c>
      <c r="L16632" s="284" t="s">
        <v>15295</v>
      </c>
      <c r="M16632" s="223"/>
      <c r="N16632" s="203"/>
      <c r="O16632" s="222" t="s">
        <v>326</v>
      </c>
    </row>
    <row r="16633" spans="1:15" ht="29.25" customHeight="1">
      <c r="A16633" s="221" t="s">
        <v>6339</v>
      </c>
      <c r="B16633" s="221" t="s">
        <v>15025</v>
      </c>
      <c r="C16633" s="222" t="s">
        <v>1732</v>
      </c>
      <c r="D16633" s="222" t="s">
        <v>15026</v>
      </c>
      <c r="E16633" s="199" t="s">
        <v>163</v>
      </c>
      <c r="F16633" s="200" t="s">
        <v>3279</v>
      </c>
      <c r="G16633" s="200" t="s">
        <v>3280</v>
      </c>
      <c r="H16633" s="200"/>
      <c r="I16633" s="200">
        <v>45631</v>
      </c>
      <c r="J16633" s="143">
        <f t="shared" si="259"/>
        <v>45631</v>
      </c>
      <c r="K16633" s="202">
        <v>9.5</v>
      </c>
      <c r="L16633" s="285" t="s">
        <v>15296</v>
      </c>
      <c r="M16633" s="223"/>
      <c r="N16633" s="203"/>
      <c r="O16633" s="222" t="s">
        <v>326</v>
      </c>
    </row>
    <row r="16634" spans="1:15" ht="29.25" customHeight="1">
      <c r="A16634" s="221" t="s">
        <v>6339</v>
      </c>
      <c r="B16634" s="221" t="s">
        <v>15025</v>
      </c>
      <c r="C16634" s="222" t="s">
        <v>1732</v>
      </c>
      <c r="D16634" s="222" t="s">
        <v>15026</v>
      </c>
      <c r="E16634" s="199" t="s">
        <v>163</v>
      </c>
      <c r="F16634" s="200" t="s">
        <v>3279</v>
      </c>
      <c r="G16634" s="200" t="s">
        <v>3280</v>
      </c>
      <c r="H16634" s="200"/>
      <c r="I16634" s="200">
        <v>45632</v>
      </c>
      <c r="J16634" s="143">
        <f t="shared" si="259"/>
        <v>45632</v>
      </c>
      <c r="K16634" s="202">
        <v>9.5</v>
      </c>
      <c r="L16634" s="284" t="s">
        <v>15297</v>
      </c>
      <c r="M16634" s="223"/>
      <c r="N16634" s="203"/>
      <c r="O16634" s="222" t="s">
        <v>326</v>
      </c>
    </row>
    <row r="16635" spans="1:15" ht="29.25" customHeight="1">
      <c r="A16635" s="221" t="s">
        <v>6339</v>
      </c>
      <c r="B16635" s="221" t="s">
        <v>15025</v>
      </c>
      <c r="C16635" s="222" t="s">
        <v>1732</v>
      </c>
      <c r="D16635" s="222" t="s">
        <v>15026</v>
      </c>
      <c r="E16635" s="199" t="s">
        <v>163</v>
      </c>
      <c r="F16635" s="200" t="s">
        <v>3279</v>
      </c>
      <c r="G16635" s="200" t="s">
        <v>3280</v>
      </c>
      <c r="H16635" s="200"/>
      <c r="I16635" s="200">
        <v>45635</v>
      </c>
      <c r="J16635" s="143">
        <f t="shared" si="259"/>
        <v>45635</v>
      </c>
      <c r="K16635" s="202">
        <v>9</v>
      </c>
      <c r="L16635" s="284" t="s">
        <v>15298</v>
      </c>
      <c r="M16635" s="223"/>
      <c r="N16635" s="203"/>
      <c r="O16635" s="222" t="s">
        <v>326</v>
      </c>
    </row>
    <row r="16636" spans="1:15" ht="29.25" customHeight="1">
      <c r="A16636" s="221" t="s">
        <v>6339</v>
      </c>
      <c r="B16636" s="221" t="s">
        <v>15025</v>
      </c>
      <c r="C16636" s="222" t="s">
        <v>1732</v>
      </c>
      <c r="D16636" s="222" t="s">
        <v>15026</v>
      </c>
      <c r="E16636" s="199" t="s">
        <v>163</v>
      </c>
      <c r="F16636" s="200" t="s">
        <v>3279</v>
      </c>
      <c r="G16636" s="200" t="s">
        <v>3280</v>
      </c>
      <c r="H16636" s="200"/>
      <c r="I16636" s="200">
        <v>45636</v>
      </c>
      <c r="J16636" s="143">
        <f t="shared" si="259"/>
        <v>45636</v>
      </c>
      <c r="K16636" s="202">
        <v>9</v>
      </c>
      <c r="L16636" s="284" t="s">
        <v>15299</v>
      </c>
      <c r="M16636" s="223"/>
      <c r="N16636" s="203"/>
      <c r="O16636" s="222" t="s">
        <v>326</v>
      </c>
    </row>
    <row r="16637" spans="1:15" ht="29.25" customHeight="1">
      <c r="A16637" s="221" t="s">
        <v>6339</v>
      </c>
      <c r="B16637" s="221" t="s">
        <v>15025</v>
      </c>
      <c r="C16637" s="222" t="s">
        <v>1732</v>
      </c>
      <c r="D16637" s="222" t="s">
        <v>15026</v>
      </c>
      <c r="E16637" s="199" t="s">
        <v>163</v>
      </c>
      <c r="F16637" s="200" t="s">
        <v>3279</v>
      </c>
      <c r="G16637" s="200" t="s">
        <v>3280</v>
      </c>
      <c r="H16637" s="200"/>
      <c r="I16637" s="200">
        <v>45637</v>
      </c>
      <c r="J16637" s="143">
        <f t="shared" si="259"/>
        <v>45637</v>
      </c>
      <c r="K16637" s="202">
        <v>10</v>
      </c>
      <c r="L16637" s="284" t="s">
        <v>15300</v>
      </c>
      <c r="M16637" s="223"/>
      <c r="N16637" s="203"/>
      <c r="O16637" s="222" t="s">
        <v>326</v>
      </c>
    </row>
    <row r="16638" spans="1:15" ht="29.25" customHeight="1">
      <c r="A16638" s="221" t="s">
        <v>6339</v>
      </c>
      <c r="B16638" s="221" t="s">
        <v>15025</v>
      </c>
      <c r="C16638" s="222" t="s">
        <v>1732</v>
      </c>
      <c r="D16638" s="222" t="s">
        <v>15026</v>
      </c>
      <c r="E16638" s="199" t="s">
        <v>163</v>
      </c>
      <c r="F16638" s="200" t="s">
        <v>3279</v>
      </c>
      <c r="G16638" s="200" t="s">
        <v>3280</v>
      </c>
      <c r="H16638" s="200"/>
      <c r="I16638" s="200">
        <v>45638</v>
      </c>
      <c r="J16638" s="143">
        <f t="shared" si="259"/>
        <v>45638</v>
      </c>
      <c r="K16638" s="202">
        <v>10.5</v>
      </c>
      <c r="L16638" s="285" t="s">
        <v>15301</v>
      </c>
      <c r="M16638" s="223"/>
      <c r="N16638" s="203"/>
      <c r="O16638" s="222" t="s">
        <v>326</v>
      </c>
    </row>
    <row r="16639" spans="1:15" ht="29.25" customHeight="1">
      <c r="A16639" s="221" t="s">
        <v>6339</v>
      </c>
      <c r="B16639" s="221" t="s">
        <v>15025</v>
      </c>
      <c r="C16639" s="222" t="s">
        <v>1732</v>
      </c>
      <c r="D16639" s="222" t="s">
        <v>15026</v>
      </c>
      <c r="E16639" s="199" t="s">
        <v>163</v>
      </c>
      <c r="F16639" s="200" t="s">
        <v>3279</v>
      </c>
      <c r="G16639" s="200" t="s">
        <v>3280</v>
      </c>
      <c r="H16639" s="200"/>
      <c r="I16639" s="200">
        <v>45639</v>
      </c>
      <c r="J16639" s="143">
        <f t="shared" si="259"/>
        <v>45639</v>
      </c>
      <c r="K16639" s="202">
        <v>8</v>
      </c>
      <c r="L16639" s="284" t="s">
        <v>15302</v>
      </c>
      <c r="M16639" s="223"/>
      <c r="N16639" s="203"/>
      <c r="O16639" s="222" t="s">
        <v>326</v>
      </c>
    </row>
    <row r="16640" spans="1:15" ht="29.25" customHeight="1">
      <c r="A16640" s="221" t="s">
        <v>6339</v>
      </c>
      <c r="B16640" s="221" t="s">
        <v>15025</v>
      </c>
      <c r="C16640" s="222" t="s">
        <v>1732</v>
      </c>
      <c r="D16640" s="222" t="s">
        <v>15026</v>
      </c>
      <c r="E16640" s="199" t="s">
        <v>163</v>
      </c>
      <c r="F16640" s="200" t="s">
        <v>3279</v>
      </c>
      <c r="G16640" s="200" t="s">
        <v>3280</v>
      </c>
      <c r="H16640" s="200"/>
      <c r="I16640" s="200">
        <v>45642</v>
      </c>
      <c r="J16640" s="143">
        <f t="shared" si="259"/>
        <v>45642</v>
      </c>
      <c r="K16640" s="202">
        <v>9</v>
      </c>
      <c r="L16640" s="285" t="s">
        <v>15303</v>
      </c>
      <c r="M16640" s="223"/>
      <c r="N16640" s="203"/>
      <c r="O16640" s="222" t="s">
        <v>326</v>
      </c>
    </row>
    <row r="16641" spans="1:15" ht="29.25" customHeight="1">
      <c r="A16641" s="221" t="s">
        <v>6339</v>
      </c>
      <c r="B16641" s="221" t="s">
        <v>15025</v>
      </c>
      <c r="C16641" s="222" t="s">
        <v>1732</v>
      </c>
      <c r="D16641" s="222" t="s">
        <v>15026</v>
      </c>
      <c r="E16641" s="199" t="s">
        <v>163</v>
      </c>
      <c r="F16641" s="200" t="s">
        <v>3279</v>
      </c>
      <c r="G16641" s="200" t="s">
        <v>3280</v>
      </c>
      <c r="H16641" s="200"/>
      <c r="I16641" s="200">
        <v>45643</v>
      </c>
      <c r="J16641" s="143">
        <f t="shared" si="259"/>
        <v>45643</v>
      </c>
      <c r="K16641" s="202">
        <v>9.5</v>
      </c>
      <c r="L16641" s="284" t="s">
        <v>15304</v>
      </c>
      <c r="M16641" s="223"/>
      <c r="N16641" s="203"/>
      <c r="O16641" s="222" t="s">
        <v>326</v>
      </c>
    </row>
    <row r="16642" spans="1:15" ht="29.25" customHeight="1">
      <c r="A16642" s="221" t="s">
        <v>6339</v>
      </c>
      <c r="B16642" s="221" t="s">
        <v>15025</v>
      </c>
      <c r="C16642" s="222" t="s">
        <v>1732</v>
      </c>
      <c r="D16642" s="222" t="s">
        <v>15026</v>
      </c>
      <c r="E16642" s="199" t="s">
        <v>163</v>
      </c>
      <c r="F16642" s="200" t="s">
        <v>3279</v>
      </c>
      <c r="G16642" s="200" t="s">
        <v>3280</v>
      </c>
      <c r="H16642" s="200"/>
      <c r="I16642" s="200">
        <v>45644</v>
      </c>
      <c r="J16642" s="143">
        <f t="shared" si="259"/>
        <v>45644</v>
      </c>
      <c r="K16642" s="202">
        <v>10</v>
      </c>
      <c r="L16642" s="284" t="s">
        <v>15305</v>
      </c>
      <c r="M16642" s="223"/>
      <c r="N16642" s="203"/>
      <c r="O16642" s="222" t="s">
        <v>326</v>
      </c>
    </row>
    <row r="16643" spans="1:15" ht="29.25" customHeight="1">
      <c r="A16643" s="221" t="s">
        <v>6339</v>
      </c>
      <c r="B16643" s="221" t="s">
        <v>15025</v>
      </c>
      <c r="C16643" s="222" t="s">
        <v>1732</v>
      </c>
      <c r="D16643" s="222" t="s">
        <v>15026</v>
      </c>
      <c r="E16643" s="199" t="s">
        <v>163</v>
      </c>
      <c r="F16643" s="200" t="s">
        <v>3279</v>
      </c>
      <c r="G16643" s="200" t="s">
        <v>3280</v>
      </c>
      <c r="H16643" s="200"/>
      <c r="I16643" s="200">
        <v>45645</v>
      </c>
      <c r="J16643" s="143">
        <f t="shared" ref="J16643:J16706" si="260">I16643</f>
        <v>45645</v>
      </c>
      <c r="K16643" s="202">
        <v>12</v>
      </c>
      <c r="L16643" s="285" t="s">
        <v>15306</v>
      </c>
      <c r="M16643" s="223"/>
      <c r="N16643" s="203"/>
      <c r="O16643" s="222" t="s">
        <v>326</v>
      </c>
    </row>
    <row r="16644" spans="1:15" ht="29.25" customHeight="1">
      <c r="A16644" s="221" t="s">
        <v>6339</v>
      </c>
      <c r="B16644" s="221" t="s">
        <v>15025</v>
      </c>
      <c r="C16644" s="222" t="s">
        <v>1732</v>
      </c>
      <c r="D16644" s="222" t="s">
        <v>15026</v>
      </c>
      <c r="E16644" s="199" t="s">
        <v>163</v>
      </c>
      <c r="F16644" s="200" t="s">
        <v>3279</v>
      </c>
      <c r="G16644" s="200" t="s">
        <v>3280</v>
      </c>
      <c r="H16644" s="200"/>
      <c r="I16644" s="200">
        <v>45646</v>
      </c>
      <c r="J16644" s="143">
        <f t="shared" si="260"/>
        <v>45646</v>
      </c>
      <c r="K16644" s="202">
        <v>10</v>
      </c>
      <c r="L16644" s="284" t="s">
        <v>15307</v>
      </c>
      <c r="M16644" s="223"/>
      <c r="N16644" s="203"/>
      <c r="O16644" s="222" t="s">
        <v>326</v>
      </c>
    </row>
    <row r="16645" spans="1:15" ht="29.25" customHeight="1">
      <c r="A16645" s="221" t="s">
        <v>6339</v>
      </c>
      <c r="B16645" s="221" t="s">
        <v>15025</v>
      </c>
      <c r="C16645" s="222" t="s">
        <v>1732</v>
      </c>
      <c r="D16645" s="222" t="s">
        <v>15026</v>
      </c>
      <c r="E16645" s="199" t="s">
        <v>163</v>
      </c>
      <c r="F16645" s="200" t="s">
        <v>3279</v>
      </c>
      <c r="G16645" s="200" t="s">
        <v>3280</v>
      </c>
      <c r="H16645" s="200"/>
      <c r="I16645" s="200">
        <v>45649</v>
      </c>
      <c r="J16645" s="143">
        <f t="shared" si="260"/>
        <v>45649</v>
      </c>
      <c r="K16645" s="202">
        <v>11</v>
      </c>
      <c r="L16645" s="284" t="s">
        <v>15308</v>
      </c>
      <c r="M16645" s="223"/>
      <c r="N16645" s="203"/>
      <c r="O16645" s="222" t="s">
        <v>326</v>
      </c>
    </row>
    <row r="16646" spans="1:15" ht="29.25" customHeight="1">
      <c r="A16646" s="221" t="s">
        <v>6339</v>
      </c>
      <c r="B16646" s="221" t="s">
        <v>15025</v>
      </c>
      <c r="C16646" s="222" t="s">
        <v>1732</v>
      </c>
      <c r="D16646" s="222" t="s">
        <v>15026</v>
      </c>
      <c r="E16646" s="199" t="s">
        <v>163</v>
      </c>
      <c r="F16646" s="200" t="s">
        <v>192</v>
      </c>
      <c r="G16646" s="200" t="s">
        <v>193</v>
      </c>
      <c r="H16646" s="200"/>
      <c r="I16646" s="200">
        <v>45650</v>
      </c>
      <c r="J16646" s="143">
        <f t="shared" si="260"/>
        <v>45650</v>
      </c>
      <c r="K16646" s="202">
        <v>9.5</v>
      </c>
      <c r="L16646" s="284" t="s">
        <v>15309</v>
      </c>
      <c r="M16646" s="223"/>
      <c r="N16646" s="203"/>
      <c r="O16646" s="222" t="s">
        <v>326</v>
      </c>
    </row>
    <row r="16647" spans="1:15" ht="29.25" customHeight="1">
      <c r="A16647" s="221" t="s">
        <v>6339</v>
      </c>
      <c r="B16647" s="221" t="s">
        <v>15025</v>
      </c>
      <c r="C16647" s="222" t="s">
        <v>1732</v>
      </c>
      <c r="D16647" s="222" t="s">
        <v>15026</v>
      </c>
      <c r="E16647" s="199" t="s">
        <v>163</v>
      </c>
      <c r="F16647" s="200" t="s">
        <v>3279</v>
      </c>
      <c r="G16647" s="200" t="s">
        <v>3280</v>
      </c>
      <c r="H16647" s="200"/>
      <c r="I16647" s="200">
        <v>45651</v>
      </c>
      <c r="J16647" s="143">
        <f t="shared" si="260"/>
        <v>45651</v>
      </c>
      <c r="K16647" s="202">
        <v>9</v>
      </c>
      <c r="L16647" s="284" t="s">
        <v>15310</v>
      </c>
      <c r="M16647" s="223"/>
      <c r="N16647" s="203"/>
      <c r="O16647" s="222" t="s">
        <v>326</v>
      </c>
    </row>
    <row r="16648" spans="1:15" ht="29.25" customHeight="1">
      <c r="A16648" s="221" t="s">
        <v>6339</v>
      </c>
      <c r="B16648" s="221" t="s">
        <v>15025</v>
      </c>
      <c r="C16648" s="222" t="s">
        <v>1732</v>
      </c>
      <c r="D16648" s="222" t="s">
        <v>15026</v>
      </c>
      <c r="E16648" s="199" t="s">
        <v>163</v>
      </c>
      <c r="F16648" s="200" t="s">
        <v>3279</v>
      </c>
      <c r="G16648" s="200" t="s">
        <v>3280</v>
      </c>
      <c r="H16648" s="200"/>
      <c r="I16648" s="200">
        <v>45652</v>
      </c>
      <c r="J16648" s="143">
        <f t="shared" si="260"/>
        <v>45652</v>
      </c>
      <c r="K16648" s="202">
        <v>8</v>
      </c>
      <c r="L16648" s="284" t="s">
        <v>15311</v>
      </c>
      <c r="M16648" s="223"/>
      <c r="N16648" s="203"/>
      <c r="O16648" s="222" t="s">
        <v>326</v>
      </c>
    </row>
    <row r="16649" spans="1:15" ht="29.25" customHeight="1">
      <c r="A16649" s="221" t="s">
        <v>6339</v>
      </c>
      <c r="B16649" s="221" t="s">
        <v>15025</v>
      </c>
      <c r="C16649" s="222" t="s">
        <v>1732</v>
      </c>
      <c r="D16649" s="222" t="s">
        <v>15026</v>
      </c>
      <c r="E16649" s="199" t="s">
        <v>163</v>
      </c>
      <c r="F16649" s="200" t="s">
        <v>3279</v>
      </c>
      <c r="G16649" s="200" t="s">
        <v>3280</v>
      </c>
      <c r="H16649" s="200"/>
      <c r="I16649" s="200">
        <v>45653</v>
      </c>
      <c r="J16649" s="143">
        <f t="shared" si="260"/>
        <v>45653</v>
      </c>
      <c r="K16649" s="202">
        <v>8</v>
      </c>
      <c r="L16649" s="284" t="s">
        <v>15312</v>
      </c>
      <c r="M16649" s="223"/>
      <c r="N16649" s="203"/>
      <c r="O16649" s="222" t="s">
        <v>326</v>
      </c>
    </row>
    <row r="16650" spans="1:15" ht="29.25" customHeight="1">
      <c r="A16650" s="221" t="s">
        <v>6339</v>
      </c>
      <c r="B16650" s="221" t="s">
        <v>15025</v>
      </c>
      <c r="C16650" s="222" t="s">
        <v>1732</v>
      </c>
      <c r="D16650" s="222" t="s">
        <v>15026</v>
      </c>
      <c r="E16650" s="199" t="s">
        <v>163</v>
      </c>
      <c r="F16650" s="200" t="s">
        <v>192</v>
      </c>
      <c r="G16650" s="200" t="s">
        <v>193</v>
      </c>
      <c r="H16650" s="200"/>
      <c r="I16650" s="200">
        <v>45656</v>
      </c>
      <c r="J16650" s="143">
        <f t="shared" si="260"/>
        <v>45656</v>
      </c>
      <c r="K16650" s="202">
        <v>10</v>
      </c>
      <c r="L16650" s="284" t="s">
        <v>15313</v>
      </c>
      <c r="M16650" s="223"/>
      <c r="N16650" s="203"/>
      <c r="O16650" s="222" t="s">
        <v>326</v>
      </c>
    </row>
    <row r="16651" spans="1:15" ht="29.25" customHeight="1">
      <c r="A16651" s="221" t="s">
        <v>6339</v>
      </c>
      <c r="B16651" s="221" t="s">
        <v>15025</v>
      </c>
      <c r="C16651" s="222" t="s">
        <v>1732</v>
      </c>
      <c r="D16651" s="222" t="s">
        <v>15026</v>
      </c>
      <c r="E16651" s="199" t="s">
        <v>163</v>
      </c>
      <c r="F16651" s="200" t="s">
        <v>3279</v>
      </c>
      <c r="G16651" s="200" t="s">
        <v>3280</v>
      </c>
      <c r="H16651" s="200"/>
      <c r="I16651" s="200">
        <v>45657</v>
      </c>
      <c r="J16651" s="143">
        <f t="shared" si="260"/>
        <v>45657</v>
      </c>
      <c r="K16651" s="202">
        <v>8</v>
      </c>
      <c r="L16651" s="284" t="s">
        <v>15314</v>
      </c>
      <c r="M16651" s="223"/>
      <c r="N16651" s="203"/>
      <c r="O16651" s="222" t="s">
        <v>326</v>
      </c>
    </row>
    <row r="16652" spans="1:15" ht="29.25" customHeight="1">
      <c r="A16652" s="221" t="s">
        <v>6339</v>
      </c>
      <c r="B16652" s="221" t="s">
        <v>15025</v>
      </c>
      <c r="C16652" s="222" t="s">
        <v>1732</v>
      </c>
      <c r="D16652" s="222" t="s">
        <v>15026</v>
      </c>
      <c r="E16652" s="199" t="s">
        <v>163</v>
      </c>
      <c r="F16652" s="200" t="s">
        <v>3279</v>
      </c>
      <c r="G16652" s="200" t="s">
        <v>3280</v>
      </c>
      <c r="H16652" s="200"/>
      <c r="I16652" s="200">
        <v>45659</v>
      </c>
      <c r="J16652" s="143">
        <f t="shared" si="260"/>
        <v>45659</v>
      </c>
      <c r="K16652" s="202">
        <v>10</v>
      </c>
      <c r="L16652" s="284" t="s">
        <v>15315</v>
      </c>
      <c r="M16652" s="223"/>
      <c r="N16652" s="203"/>
      <c r="O16652" s="222" t="s">
        <v>326</v>
      </c>
    </row>
    <row r="16653" spans="1:15" ht="29.25" customHeight="1">
      <c r="A16653" s="221" t="s">
        <v>6339</v>
      </c>
      <c r="B16653" s="221" t="s">
        <v>15025</v>
      </c>
      <c r="C16653" s="222" t="s">
        <v>1732</v>
      </c>
      <c r="D16653" s="222" t="s">
        <v>15026</v>
      </c>
      <c r="E16653" s="199" t="s">
        <v>163</v>
      </c>
      <c r="F16653" s="200" t="s">
        <v>3279</v>
      </c>
      <c r="G16653" s="200" t="s">
        <v>3280</v>
      </c>
      <c r="H16653" s="200"/>
      <c r="I16653" s="200">
        <v>45660</v>
      </c>
      <c r="J16653" s="143">
        <f t="shared" si="260"/>
        <v>45660</v>
      </c>
      <c r="K16653" s="202">
        <v>11</v>
      </c>
      <c r="L16653" s="284" t="s">
        <v>15316</v>
      </c>
      <c r="M16653" s="223"/>
      <c r="N16653" s="203"/>
      <c r="O16653" s="222" t="s">
        <v>326</v>
      </c>
    </row>
    <row r="16654" spans="1:15" ht="29.25" customHeight="1">
      <c r="A16654" s="221" t="s">
        <v>6339</v>
      </c>
      <c r="B16654" s="221" t="s">
        <v>15025</v>
      </c>
      <c r="C16654" s="222" t="s">
        <v>1732</v>
      </c>
      <c r="D16654" s="222" t="s">
        <v>15026</v>
      </c>
      <c r="E16654" s="199" t="s">
        <v>163</v>
      </c>
      <c r="F16654" s="200" t="s">
        <v>192</v>
      </c>
      <c r="G16654" s="200" t="s">
        <v>193</v>
      </c>
      <c r="H16654" s="200"/>
      <c r="I16654" s="200">
        <v>45663</v>
      </c>
      <c r="J16654" s="143">
        <f t="shared" si="260"/>
        <v>45663</v>
      </c>
      <c r="K16654" s="202">
        <v>10.5</v>
      </c>
      <c r="L16654" s="284" t="s">
        <v>15317</v>
      </c>
      <c r="M16654" s="223"/>
      <c r="N16654" s="203"/>
      <c r="O16654" s="222" t="s">
        <v>326</v>
      </c>
    </row>
    <row r="16655" spans="1:15" ht="29.25" customHeight="1">
      <c r="A16655" s="221" t="s">
        <v>6339</v>
      </c>
      <c r="B16655" s="221" t="s">
        <v>15025</v>
      </c>
      <c r="C16655" s="222" t="s">
        <v>1732</v>
      </c>
      <c r="D16655" s="222" t="s">
        <v>15026</v>
      </c>
      <c r="E16655" s="199" t="s">
        <v>163</v>
      </c>
      <c r="F16655" s="200" t="s">
        <v>3279</v>
      </c>
      <c r="G16655" s="200" t="s">
        <v>3280</v>
      </c>
      <c r="H16655" s="200"/>
      <c r="I16655" s="200">
        <v>45664</v>
      </c>
      <c r="J16655" s="143">
        <f t="shared" si="260"/>
        <v>45664</v>
      </c>
      <c r="K16655" s="202">
        <v>9.5</v>
      </c>
      <c r="L16655" s="284" t="s">
        <v>15318</v>
      </c>
      <c r="M16655" s="223"/>
      <c r="N16655" s="203"/>
      <c r="O16655" s="222" t="s">
        <v>326</v>
      </c>
    </row>
    <row r="16656" spans="1:15" ht="29.25" customHeight="1">
      <c r="A16656" s="221" t="s">
        <v>6339</v>
      </c>
      <c r="B16656" s="221" t="s">
        <v>15025</v>
      </c>
      <c r="C16656" s="222" t="s">
        <v>1732</v>
      </c>
      <c r="D16656" s="222" t="s">
        <v>15026</v>
      </c>
      <c r="E16656" s="199" t="s">
        <v>163</v>
      </c>
      <c r="F16656" s="200" t="s">
        <v>192</v>
      </c>
      <c r="G16656" s="200" t="s">
        <v>193</v>
      </c>
      <c r="H16656" s="200"/>
      <c r="I16656" s="200">
        <v>45665</v>
      </c>
      <c r="J16656" s="143">
        <f t="shared" si="260"/>
        <v>45665</v>
      </c>
      <c r="K16656" s="202">
        <v>10.5</v>
      </c>
      <c r="L16656" s="284" t="s">
        <v>15291</v>
      </c>
      <c r="M16656" s="223"/>
      <c r="N16656" s="203"/>
      <c r="O16656" s="222" t="s">
        <v>326</v>
      </c>
    </row>
    <row r="16657" spans="1:15" ht="29.25" customHeight="1">
      <c r="A16657" s="221" t="s">
        <v>6339</v>
      </c>
      <c r="B16657" s="221" t="s">
        <v>15025</v>
      </c>
      <c r="C16657" s="222" t="s">
        <v>1732</v>
      </c>
      <c r="D16657" s="222" t="s">
        <v>15026</v>
      </c>
      <c r="E16657" s="199" t="s">
        <v>163</v>
      </c>
      <c r="F16657" s="200" t="s">
        <v>3279</v>
      </c>
      <c r="G16657" s="200" t="s">
        <v>3280</v>
      </c>
      <c r="H16657" s="200"/>
      <c r="I16657" s="200">
        <v>45666</v>
      </c>
      <c r="J16657" s="143">
        <f t="shared" si="260"/>
        <v>45666</v>
      </c>
      <c r="K16657" s="202">
        <v>9.5</v>
      </c>
      <c r="L16657" s="284" t="s">
        <v>15319</v>
      </c>
      <c r="M16657" s="223"/>
      <c r="N16657" s="203"/>
      <c r="O16657" s="222" t="s">
        <v>326</v>
      </c>
    </row>
    <row r="16658" spans="1:15" ht="29.25" customHeight="1">
      <c r="A16658" s="221" t="s">
        <v>6339</v>
      </c>
      <c r="B16658" s="221" t="s">
        <v>15025</v>
      </c>
      <c r="C16658" s="222" t="s">
        <v>1732</v>
      </c>
      <c r="D16658" s="222" t="s">
        <v>15026</v>
      </c>
      <c r="E16658" s="199" t="s">
        <v>163</v>
      </c>
      <c r="F16658" s="200" t="s">
        <v>3279</v>
      </c>
      <c r="G16658" s="200" t="s">
        <v>3280</v>
      </c>
      <c r="H16658" s="200"/>
      <c r="I16658" s="200">
        <v>45667</v>
      </c>
      <c r="J16658" s="143">
        <f t="shared" si="260"/>
        <v>45667</v>
      </c>
      <c r="K16658" s="202">
        <v>8</v>
      </c>
      <c r="L16658" s="284" t="s">
        <v>15320</v>
      </c>
      <c r="M16658" s="223"/>
      <c r="N16658" s="203"/>
      <c r="O16658" s="222" t="s">
        <v>326</v>
      </c>
    </row>
    <row r="16659" spans="1:15" ht="29.25" customHeight="1">
      <c r="A16659" s="221" t="s">
        <v>6339</v>
      </c>
      <c r="B16659" s="221" t="s">
        <v>15025</v>
      </c>
      <c r="C16659" s="222" t="s">
        <v>1732</v>
      </c>
      <c r="D16659" s="222" t="s">
        <v>15026</v>
      </c>
      <c r="E16659" s="199" t="s">
        <v>163</v>
      </c>
      <c r="F16659" s="200" t="s">
        <v>3279</v>
      </c>
      <c r="G16659" s="200" t="s">
        <v>3280</v>
      </c>
      <c r="H16659" s="200"/>
      <c r="I16659" s="200">
        <v>45670</v>
      </c>
      <c r="J16659" s="143">
        <f t="shared" si="260"/>
        <v>45670</v>
      </c>
      <c r="K16659" s="202">
        <v>10</v>
      </c>
      <c r="L16659" s="284" t="s">
        <v>15321</v>
      </c>
      <c r="M16659" s="223"/>
      <c r="N16659" s="203"/>
      <c r="O16659" s="222" t="s">
        <v>326</v>
      </c>
    </row>
    <row r="16660" spans="1:15" ht="29.25" customHeight="1">
      <c r="A16660" s="221" t="s">
        <v>6339</v>
      </c>
      <c r="B16660" s="221" t="s">
        <v>15025</v>
      </c>
      <c r="C16660" s="222" t="s">
        <v>1732</v>
      </c>
      <c r="D16660" s="222" t="s">
        <v>15026</v>
      </c>
      <c r="E16660" s="199" t="s">
        <v>163</v>
      </c>
      <c r="F16660" s="200" t="s">
        <v>2022</v>
      </c>
      <c r="G16660" s="200" t="s">
        <v>2023</v>
      </c>
      <c r="H16660" s="200"/>
      <c r="I16660" s="200">
        <v>45671</v>
      </c>
      <c r="J16660" s="143">
        <f t="shared" si="260"/>
        <v>45671</v>
      </c>
      <c r="K16660" s="202">
        <v>10</v>
      </c>
      <c r="L16660" s="285" t="s">
        <v>15322</v>
      </c>
      <c r="M16660" s="223"/>
      <c r="N16660" s="203"/>
      <c r="O16660" s="222" t="s">
        <v>326</v>
      </c>
    </row>
    <row r="16661" spans="1:15" ht="29.25" customHeight="1">
      <c r="A16661" s="221" t="s">
        <v>6339</v>
      </c>
      <c r="B16661" s="221" t="s">
        <v>15025</v>
      </c>
      <c r="C16661" s="222" t="s">
        <v>1732</v>
      </c>
      <c r="D16661" s="222" t="s">
        <v>15026</v>
      </c>
      <c r="E16661" s="199" t="s">
        <v>163</v>
      </c>
      <c r="F16661" s="200" t="s">
        <v>2022</v>
      </c>
      <c r="G16661" s="200" t="s">
        <v>2023</v>
      </c>
      <c r="H16661" s="200"/>
      <c r="I16661" s="200">
        <v>45672</v>
      </c>
      <c r="J16661" s="143">
        <f t="shared" si="260"/>
        <v>45672</v>
      </c>
      <c r="K16661" s="202">
        <v>10</v>
      </c>
      <c r="L16661" s="285" t="s">
        <v>15322</v>
      </c>
      <c r="M16661" s="223"/>
      <c r="N16661" s="203"/>
      <c r="O16661" s="222" t="s">
        <v>326</v>
      </c>
    </row>
    <row r="16662" spans="1:15" ht="29.25" customHeight="1">
      <c r="A16662" s="221" t="s">
        <v>6339</v>
      </c>
      <c r="B16662" s="221" t="s">
        <v>15025</v>
      </c>
      <c r="C16662" s="222" t="s">
        <v>1732</v>
      </c>
      <c r="D16662" s="222" t="s">
        <v>15026</v>
      </c>
      <c r="E16662" s="199" t="s">
        <v>163</v>
      </c>
      <c r="F16662" s="200" t="s">
        <v>2022</v>
      </c>
      <c r="G16662" s="200" t="s">
        <v>2023</v>
      </c>
      <c r="H16662" s="200"/>
      <c r="I16662" s="200">
        <v>45673</v>
      </c>
      <c r="J16662" s="143">
        <f t="shared" si="260"/>
        <v>45673</v>
      </c>
      <c r="K16662" s="202">
        <v>11.5</v>
      </c>
      <c r="L16662" s="284" t="s">
        <v>15323</v>
      </c>
      <c r="M16662" s="223"/>
      <c r="N16662" s="203"/>
      <c r="O16662" s="222" t="s">
        <v>326</v>
      </c>
    </row>
    <row r="16663" spans="1:15" ht="29.25" customHeight="1">
      <c r="A16663" s="221" t="s">
        <v>6339</v>
      </c>
      <c r="B16663" s="221" t="s">
        <v>15025</v>
      </c>
      <c r="C16663" s="222" t="s">
        <v>1732</v>
      </c>
      <c r="D16663" s="222" t="s">
        <v>15026</v>
      </c>
      <c r="E16663" s="199" t="s">
        <v>163</v>
      </c>
      <c r="F16663" s="200" t="s">
        <v>3279</v>
      </c>
      <c r="G16663" s="200" t="s">
        <v>3280</v>
      </c>
      <c r="H16663" s="200"/>
      <c r="I16663" s="200">
        <v>45674</v>
      </c>
      <c r="J16663" s="143">
        <f t="shared" si="260"/>
        <v>45674</v>
      </c>
      <c r="K16663" s="202">
        <v>9.5</v>
      </c>
      <c r="L16663" s="284" t="s">
        <v>15324</v>
      </c>
      <c r="M16663" s="223"/>
      <c r="N16663" s="203"/>
      <c r="O16663" s="222" t="s">
        <v>326</v>
      </c>
    </row>
    <row r="16664" spans="1:15" ht="29.25" customHeight="1">
      <c r="A16664" s="221" t="s">
        <v>6339</v>
      </c>
      <c r="B16664" s="221" t="s">
        <v>15025</v>
      </c>
      <c r="C16664" s="222" t="s">
        <v>1732</v>
      </c>
      <c r="D16664" s="222" t="s">
        <v>15026</v>
      </c>
      <c r="E16664" s="199" t="s">
        <v>163</v>
      </c>
      <c r="F16664" s="200" t="s">
        <v>3279</v>
      </c>
      <c r="G16664" s="200" t="s">
        <v>3280</v>
      </c>
      <c r="H16664" s="200"/>
      <c r="I16664" s="200">
        <v>45677</v>
      </c>
      <c r="J16664" s="143">
        <f t="shared" si="260"/>
        <v>45677</v>
      </c>
      <c r="K16664" s="202">
        <v>10.5</v>
      </c>
      <c r="L16664" s="285" t="s">
        <v>15325</v>
      </c>
      <c r="M16664" s="223"/>
      <c r="N16664" s="203"/>
      <c r="O16664" s="222" t="s">
        <v>326</v>
      </c>
    </row>
    <row r="16665" spans="1:15" ht="29.25" customHeight="1">
      <c r="A16665" s="221" t="s">
        <v>6339</v>
      </c>
      <c r="B16665" s="221" t="s">
        <v>15025</v>
      </c>
      <c r="C16665" s="222" t="s">
        <v>1732</v>
      </c>
      <c r="D16665" s="222" t="s">
        <v>15026</v>
      </c>
      <c r="E16665" s="199" t="s">
        <v>163</v>
      </c>
      <c r="F16665" s="200" t="s">
        <v>3279</v>
      </c>
      <c r="G16665" s="200" t="s">
        <v>3280</v>
      </c>
      <c r="H16665" s="200"/>
      <c r="I16665" s="200">
        <v>45678</v>
      </c>
      <c r="J16665" s="143">
        <f t="shared" si="260"/>
        <v>45678</v>
      </c>
      <c r="K16665" s="202">
        <v>8</v>
      </c>
      <c r="L16665" s="284" t="s">
        <v>15326</v>
      </c>
      <c r="M16665" s="223"/>
      <c r="N16665" s="203"/>
      <c r="O16665" s="222" t="s">
        <v>326</v>
      </c>
    </row>
    <row r="16666" spans="1:15" ht="29.25" customHeight="1">
      <c r="A16666" s="221" t="s">
        <v>6339</v>
      </c>
      <c r="B16666" s="221" t="s">
        <v>15025</v>
      </c>
      <c r="C16666" s="222" t="s">
        <v>1732</v>
      </c>
      <c r="D16666" s="222" t="s">
        <v>15026</v>
      </c>
      <c r="E16666" s="199" t="s">
        <v>163</v>
      </c>
      <c r="F16666" s="200" t="s">
        <v>3279</v>
      </c>
      <c r="G16666" s="200" t="s">
        <v>3280</v>
      </c>
      <c r="H16666" s="200"/>
      <c r="I16666" s="200">
        <v>45679</v>
      </c>
      <c r="J16666" s="143">
        <f t="shared" si="260"/>
        <v>45679</v>
      </c>
      <c r="K16666" s="202">
        <v>9</v>
      </c>
      <c r="L16666" s="284" t="s">
        <v>15327</v>
      </c>
      <c r="M16666" s="223"/>
      <c r="N16666" s="203"/>
      <c r="O16666" s="222" t="s">
        <v>326</v>
      </c>
    </row>
    <row r="16667" spans="1:15" ht="29.25" customHeight="1">
      <c r="A16667" s="221" t="s">
        <v>6339</v>
      </c>
      <c r="B16667" s="221" t="s">
        <v>15025</v>
      </c>
      <c r="C16667" s="222" t="s">
        <v>1732</v>
      </c>
      <c r="D16667" s="222" t="s">
        <v>15026</v>
      </c>
      <c r="E16667" s="199" t="s">
        <v>163</v>
      </c>
      <c r="F16667" s="200" t="s">
        <v>3279</v>
      </c>
      <c r="G16667" s="200" t="s">
        <v>3280</v>
      </c>
      <c r="H16667" s="200"/>
      <c r="I16667" s="200">
        <v>45680</v>
      </c>
      <c r="J16667" s="143">
        <f t="shared" si="260"/>
        <v>45680</v>
      </c>
      <c r="K16667" s="202">
        <v>9.5</v>
      </c>
      <c r="L16667" s="284" t="s">
        <v>15328</v>
      </c>
      <c r="M16667" s="223"/>
      <c r="N16667" s="203"/>
      <c r="O16667" s="222" t="s">
        <v>326</v>
      </c>
    </row>
    <row r="16668" spans="1:15" ht="29.25" customHeight="1">
      <c r="A16668" s="221" t="s">
        <v>6339</v>
      </c>
      <c r="B16668" s="221" t="s">
        <v>15025</v>
      </c>
      <c r="C16668" s="222" t="s">
        <v>1732</v>
      </c>
      <c r="D16668" s="222" t="s">
        <v>15026</v>
      </c>
      <c r="E16668" s="199" t="s">
        <v>163</v>
      </c>
      <c r="F16668" s="200" t="s">
        <v>3279</v>
      </c>
      <c r="G16668" s="200" t="s">
        <v>3280</v>
      </c>
      <c r="H16668" s="200"/>
      <c r="I16668" s="200">
        <v>45681</v>
      </c>
      <c r="J16668" s="143">
        <f t="shared" si="260"/>
        <v>45681</v>
      </c>
      <c r="K16668" s="202">
        <v>8</v>
      </c>
      <c r="L16668" s="284" t="s">
        <v>15329</v>
      </c>
      <c r="M16668" s="223"/>
      <c r="N16668" s="203"/>
      <c r="O16668" s="222" t="s">
        <v>326</v>
      </c>
    </row>
    <row r="16669" spans="1:15" ht="29.25" customHeight="1">
      <c r="A16669" s="221" t="s">
        <v>6339</v>
      </c>
      <c r="B16669" s="221" t="s">
        <v>15025</v>
      </c>
      <c r="C16669" s="222" t="s">
        <v>1732</v>
      </c>
      <c r="D16669" s="222" t="s">
        <v>15026</v>
      </c>
      <c r="E16669" s="199" t="s">
        <v>163</v>
      </c>
      <c r="F16669" s="200" t="s">
        <v>3279</v>
      </c>
      <c r="G16669" s="200" t="s">
        <v>3280</v>
      </c>
      <c r="H16669" s="200"/>
      <c r="I16669" s="200">
        <v>45691</v>
      </c>
      <c r="J16669" s="143">
        <f t="shared" si="260"/>
        <v>45691</v>
      </c>
      <c r="K16669" s="202">
        <v>9</v>
      </c>
      <c r="L16669" s="285" t="s">
        <v>15330</v>
      </c>
      <c r="M16669" s="223"/>
      <c r="N16669" s="203"/>
      <c r="O16669" s="222" t="s">
        <v>326</v>
      </c>
    </row>
    <row r="16670" spans="1:15" ht="29.25" customHeight="1">
      <c r="A16670" s="221" t="s">
        <v>6339</v>
      </c>
      <c r="B16670" s="221" t="s">
        <v>15025</v>
      </c>
      <c r="C16670" s="222" t="s">
        <v>1732</v>
      </c>
      <c r="D16670" s="222" t="s">
        <v>15026</v>
      </c>
      <c r="E16670" s="199" t="s">
        <v>163</v>
      </c>
      <c r="F16670" s="200" t="s">
        <v>3279</v>
      </c>
      <c r="G16670" s="200" t="s">
        <v>3280</v>
      </c>
      <c r="H16670" s="200"/>
      <c r="I16670" s="200">
        <v>45692</v>
      </c>
      <c r="J16670" s="143">
        <f t="shared" si="260"/>
        <v>45692</v>
      </c>
      <c r="K16670" s="202">
        <v>9</v>
      </c>
      <c r="L16670" s="284" t="s">
        <v>15331</v>
      </c>
      <c r="M16670" s="223"/>
      <c r="N16670" s="203"/>
      <c r="O16670" s="222" t="s">
        <v>326</v>
      </c>
    </row>
    <row r="16671" spans="1:15" ht="29.25" customHeight="1">
      <c r="A16671" s="221" t="s">
        <v>6339</v>
      </c>
      <c r="B16671" s="221" t="s">
        <v>15025</v>
      </c>
      <c r="C16671" s="222" t="s">
        <v>1732</v>
      </c>
      <c r="D16671" s="222" t="s">
        <v>15026</v>
      </c>
      <c r="E16671" s="199" t="s">
        <v>163</v>
      </c>
      <c r="F16671" s="200" t="s">
        <v>3279</v>
      </c>
      <c r="G16671" s="200" t="s">
        <v>3280</v>
      </c>
      <c r="H16671" s="200"/>
      <c r="I16671" s="200">
        <v>45693</v>
      </c>
      <c r="J16671" s="143">
        <f t="shared" si="260"/>
        <v>45693</v>
      </c>
      <c r="K16671" s="202">
        <v>10</v>
      </c>
      <c r="L16671" s="284" t="s">
        <v>15332</v>
      </c>
      <c r="M16671" s="223"/>
      <c r="N16671" s="203"/>
      <c r="O16671" s="222" t="s">
        <v>326</v>
      </c>
    </row>
    <row r="16672" spans="1:15" ht="29.25" customHeight="1">
      <c r="A16672" s="221" t="s">
        <v>6339</v>
      </c>
      <c r="B16672" s="221" t="s">
        <v>15025</v>
      </c>
      <c r="C16672" s="222" t="s">
        <v>1732</v>
      </c>
      <c r="D16672" s="222" t="s">
        <v>15026</v>
      </c>
      <c r="E16672" s="199" t="s">
        <v>163</v>
      </c>
      <c r="F16672" s="200" t="s">
        <v>3279</v>
      </c>
      <c r="G16672" s="200" t="s">
        <v>3280</v>
      </c>
      <c r="H16672" s="200"/>
      <c r="I16672" s="200">
        <v>45694</v>
      </c>
      <c r="J16672" s="143">
        <f t="shared" si="260"/>
        <v>45694</v>
      </c>
      <c r="K16672" s="202">
        <v>9.5</v>
      </c>
      <c r="L16672" s="284" t="s">
        <v>15333</v>
      </c>
      <c r="M16672" s="223"/>
      <c r="N16672" s="203"/>
      <c r="O16672" s="222" t="s">
        <v>326</v>
      </c>
    </row>
    <row r="16673" spans="1:15" ht="29.25" customHeight="1">
      <c r="A16673" s="221" t="s">
        <v>6339</v>
      </c>
      <c r="B16673" s="221" t="s">
        <v>15025</v>
      </c>
      <c r="C16673" s="222" t="s">
        <v>1732</v>
      </c>
      <c r="D16673" s="222" t="s">
        <v>15026</v>
      </c>
      <c r="E16673" s="199" t="s">
        <v>163</v>
      </c>
      <c r="F16673" s="200" t="s">
        <v>3279</v>
      </c>
      <c r="G16673" s="200" t="s">
        <v>3280</v>
      </c>
      <c r="H16673" s="200"/>
      <c r="I16673" s="200">
        <v>45695</v>
      </c>
      <c r="J16673" s="143">
        <f t="shared" si="260"/>
        <v>45695</v>
      </c>
      <c r="K16673" s="202">
        <v>9</v>
      </c>
      <c r="L16673" s="284" t="s">
        <v>15334</v>
      </c>
      <c r="M16673" s="223"/>
      <c r="N16673" s="203"/>
      <c r="O16673" s="222" t="s">
        <v>326</v>
      </c>
    </row>
    <row r="16674" spans="1:15" ht="29.25" customHeight="1">
      <c r="A16674" s="221" t="s">
        <v>6339</v>
      </c>
      <c r="B16674" s="221" t="s">
        <v>15025</v>
      </c>
      <c r="C16674" s="222" t="s">
        <v>1732</v>
      </c>
      <c r="D16674" s="222" t="s">
        <v>15026</v>
      </c>
      <c r="E16674" s="199" t="s">
        <v>163</v>
      </c>
      <c r="F16674" s="200" t="s">
        <v>3279</v>
      </c>
      <c r="G16674" s="200" t="s">
        <v>3280</v>
      </c>
      <c r="H16674" s="200"/>
      <c r="I16674" s="200">
        <v>45696</v>
      </c>
      <c r="J16674" s="143">
        <f t="shared" si="260"/>
        <v>45696</v>
      </c>
      <c r="K16674" s="202">
        <v>8</v>
      </c>
      <c r="L16674" s="284" t="s">
        <v>15335</v>
      </c>
      <c r="M16674" s="223"/>
      <c r="N16674" s="203"/>
      <c r="O16674" s="222" t="s">
        <v>326</v>
      </c>
    </row>
    <row r="16675" spans="1:15" ht="29.25" customHeight="1">
      <c r="A16675" s="221" t="s">
        <v>6339</v>
      </c>
      <c r="B16675" s="221" t="s">
        <v>15025</v>
      </c>
      <c r="C16675" s="222" t="s">
        <v>1732</v>
      </c>
      <c r="D16675" s="222" t="s">
        <v>15026</v>
      </c>
      <c r="E16675" s="199" t="s">
        <v>163</v>
      </c>
      <c r="F16675" s="200" t="s">
        <v>3279</v>
      </c>
      <c r="G16675" s="200" t="s">
        <v>3280</v>
      </c>
      <c r="H16675" s="200"/>
      <c r="I16675" s="200">
        <v>45698</v>
      </c>
      <c r="J16675" s="143">
        <f t="shared" si="260"/>
        <v>45698</v>
      </c>
      <c r="K16675" s="202">
        <v>11</v>
      </c>
      <c r="L16675" s="284" t="s">
        <v>15336</v>
      </c>
      <c r="M16675" s="223"/>
      <c r="N16675" s="203"/>
      <c r="O16675" s="222" t="s">
        <v>326</v>
      </c>
    </row>
    <row r="16676" spans="1:15" ht="29.25" customHeight="1">
      <c r="A16676" s="221" t="s">
        <v>6339</v>
      </c>
      <c r="B16676" s="221" t="s">
        <v>15025</v>
      </c>
      <c r="C16676" s="222" t="s">
        <v>1732</v>
      </c>
      <c r="D16676" s="222" t="s">
        <v>15026</v>
      </c>
      <c r="E16676" s="199" t="s">
        <v>163</v>
      </c>
      <c r="F16676" s="200" t="s">
        <v>3279</v>
      </c>
      <c r="G16676" s="200" t="s">
        <v>3280</v>
      </c>
      <c r="H16676" s="200"/>
      <c r="I16676" s="200">
        <v>45699</v>
      </c>
      <c r="J16676" s="143">
        <f t="shared" si="260"/>
        <v>45699</v>
      </c>
      <c r="K16676" s="202">
        <v>10</v>
      </c>
      <c r="L16676" s="284" t="s">
        <v>15337</v>
      </c>
      <c r="M16676" s="223"/>
      <c r="N16676" s="203"/>
      <c r="O16676" s="222" t="s">
        <v>326</v>
      </c>
    </row>
    <row r="16677" spans="1:15" ht="29.25" customHeight="1">
      <c r="A16677" s="221" t="s">
        <v>6339</v>
      </c>
      <c r="B16677" s="221" t="s">
        <v>15025</v>
      </c>
      <c r="C16677" s="222" t="s">
        <v>1732</v>
      </c>
      <c r="D16677" s="222" t="s">
        <v>15026</v>
      </c>
      <c r="E16677" s="199" t="s">
        <v>163</v>
      </c>
      <c r="F16677" s="200" t="s">
        <v>192</v>
      </c>
      <c r="G16677" s="200" t="s">
        <v>193</v>
      </c>
      <c r="H16677" s="200"/>
      <c r="I16677" s="200">
        <v>45700</v>
      </c>
      <c r="J16677" s="143">
        <f t="shared" si="260"/>
        <v>45700</v>
      </c>
      <c r="K16677" s="202">
        <v>9</v>
      </c>
      <c r="L16677" s="284" t="s">
        <v>15338</v>
      </c>
      <c r="M16677" s="223"/>
      <c r="N16677" s="203"/>
      <c r="O16677" s="222" t="s">
        <v>326</v>
      </c>
    </row>
    <row r="16678" spans="1:15" ht="29.25" customHeight="1">
      <c r="A16678" s="221" t="s">
        <v>6339</v>
      </c>
      <c r="B16678" s="221" t="s">
        <v>15025</v>
      </c>
      <c r="C16678" s="222" t="s">
        <v>1732</v>
      </c>
      <c r="D16678" s="222" t="s">
        <v>15026</v>
      </c>
      <c r="E16678" s="199" t="s">
        <v>163</v>
      </c>
      <c r="F16678" s="200" t="s">
        <v>3279</v>
      </c>
      <c r="G16678" s="200" t="s">
        <v>3280</v>
      </c>
      <c r="H16678" s="200"/>
      <c r="I16678" s="200">
        <v>45701</v>
      </c>
      <c r="J16678" s="143">
        <f t="shared" si="260"/>
        <v>45701</v>
      </c>
      <c r="K16678" s="202">
        <v>9</v>
      </c>
      <c r="L16678" s="284" t="s">
        <v>15339</v>
      </c>
      <c r="M16678" s="223"/>
      <c r="N16678" s="203"/>
      <c r="O16678" s="222" t="s">
        <v>326</v>
      </c>
    </row>
    <row r="16679" spans="1:15" ht="29.25" customHeight="1">
      <c r="A16679" s="221" t="s">
        <v>6339</v>
      </c>
      <c r="B16679" s="221" t="s">
        <v>15025</v>
      </c>
      <c r="C16679" s="222" t="s">
        <v>1732</v>
      </c>
      <c r="D16679" s="222" t="s">
        <v>15026</v>
      </c>
      <c r="E16679" s="199" t="s">
        <v>163</v>
      </c>
      <c r="F16679" s="200" t="s">
        <v>3279</v>
      </c>
      <c r="G16679" s="200" t="s">
        <v>3280</v>
      </c>
      <c r="H16679" s="200"/>
      <c r="I16679" s="200">
        <v>45702</v>
      </c>
      <c r="J16679" s="143">
        <f t="shared" si="260"/>
        <v>45702</v>
      </c>
      <c r="K16679" s="202">
        <v>9</v>
      </c>
      <c r="L16679" s="284" t="s">
        <v>15340</v>
      </c>
      <c r="M16679" s="223"/>
      <c r="N16679" s="203"/>
      <c r="O16679" s="222" t="s">
        <v>326</v>
      </c>
    </row>
    <row r="16680" spans="1:15" ht="29.25" customHeight="1">
      <c r="A16680" s="221" t="s">
        <v>6339</v>
      </c>
      <c r="B16680" s="221" t="s">
        <v>15025</v>
      </c>
      <c r="C16680" s="222" t="s">
        <v>1732</v>
      </c>
      <c r="D16680" s="222" t="s">
        <v>15026</v>
      </c>
      <c r="E16680" s="199" t="s">
        <v>163</v>
      </c>
      <c r="F16680" s="200" t="s">
        <v>3279</v>
      </c>
      <c r="G16680" s="200" t="s">
        <v>3280</v>
      </c>
      <c r="H16680" s="200"/>
      <c r="I16680" s="200">
        <v>45705</v>
      </c>
      <c r="J16680" s="143">
        <f t="shared" si="260"/>
        <v>45705</v>
      </c>
      <c r="K16680" s="202">
        <v>11</v>
      </c>
      <c r="L16680" s="284" t="s">
        <v>15341</v>
      </c>
      <c r="M16680" s="223"/>
      <c r="N16680" s="203"/>
      <c r="O16680" s="222" t="s">
        <v>326</v>
      </c>
    </row>
    <row r="16681" spans="1:15" ht="29.25" customHeight="1">
      <c r="A16681" s="221" t="s">
        <v>6339</v>
      </c>
      <c r="B16681" s="221" t="s">
        <v>15025</v>
      </c>
      <c r="C16681" s="222" t="s">
        <v>1732</v>
      </c>
      <c r="D16681" s="222" t="s">
        <v>15026</v>
      </c>
      <c r="E16681" s="199" t="s">
        <v>163</v>
      </c>
      <c r="F16681" s="200" t="s">
        <v>3279</v>
      </c>
      <c r="G16681" s="200" t="s">
        <v>3280</v>
      </c>
      <c r="H16681" s="200"/>
      <c r="I16681" s="200">
        <v>45706</v>
      </c>
      <c r="J16681" s="143">
        <f t="shared" si="260"/>
        <v>45706</v>
      </c>
      <c r="K16681" s="202">
        <v>11</v>
      </c>
      <c r="L16681" s="284" t="s">
        <v>15342</v>
      </c>
      <c r="M16681" s="223"/>
      <c r="N16681" s="203"/>
      <c r="O16681" s="222" t="s">
        <v>326</v>
      </c>
    </row>
    <row r="16682" spans="1:15" ht="29.25" customHeight="1">
      <c r="A16682" s="221" t="s">
        <v>6339</v>
      </c>
      <c r="B16682" s="221" t="s">
        <v>15025</v>
      </c>
      <c r="C16682" s="222" t="s">
        <v>1732</v>
      </c>
      <c r="D16682" s="222" t="s">
        <v>15026</v>
      </c>
      <c r="E16682" s="199" t="s">
        <v>163</v>
      </c>
      <c r="F16682" s="200" t="s">
        <v>3279</v>
      </c>
      <c r="G16682" s="200" t="s">
        <v>3280</v>
      </c>
      <c r="H16682" s="200"/>
      <c r="I16682" s="200">
        <v>45707</v>
      </c>
      <c r="J16682" s="143">
        <f t="shared" si="260"/>
        <v>45707</v>
      </c>
      <c r="K16682" s="202">
        <v>9.5</v>
      </c>
      <c r="L16682" s="284" t="s">
        <v>15343</v>
      </c>
      <c r="M16682" s="223"/>
      <c r="N16682" s="203"/>
      <c r="O16682" s="222" t="s">
        <v>326</v>
      </c>
    </row>
    <row r="16683" spans="1:15" ht="29.25" customHeight="1">
      <c r="A16683" s="221" t="s">
        <v>6339</v>
      </c>
      <c r="B16683" s="221" t="s">
        <v>15025</v>
      </c>
      <c r="C16683" s="222" t="s">
        <v>1732</v>
      </c>
      <c r="D16683" s="222" t="s">
        <v>15026</v>
      </c>
      <c r="E16683" s="199" t="s">
        <v>163</v>
      </c>
      <c r="F16683" s="200" t="s">
        <v>3279</v>
      </c>
      <c r="G16683" s="200" t="s">
        <v>3280</v>
      </c>
      <c r="H16683" s="200"/>
      <c r="I16683" s="200">
        <v>45708</v>
      </c>
      <c r="J16683" s="143">
        <f t="shared" si="260"/>
        <v>45708</v>
      </c>
      <c r="K16683" s="202">
        <v>12</v>
      </c>
      <c r="L16683" s="284" t="s">
        <v>15344</v>
      </c>
      <c r="M16683" s="223"/>
      <c r="N16683" s="203"/>
      <c r="O16683" s="222" t="s">
        <v>326</v>
      </c>
    </row>
    <row r="16684" spans="1:15" ht="29.25" customHeight="1">
      <c r="A16684" s="221" t="s">
        <v>6339</v>
      </c>
      <c r="B16684" s="221" t="s">
        <v>15025</v>
      </c>
      <c r="C16684" s="222" t="s">
        <v>1732</v>
      </c>
      <c r="D16684" s="222" t="s">
        <v>15026</v>
      </c>
      <c r="E16684" s="199" t="s">
        <v>163</v>
      </c>
      <c r="F16684" s="200" t="s">
        <v>3279</v>
      </c>
      <c r="G16684" s="200" t="s">
        <v>3280</v>
      </c>
      <c r="H16684" s="200"/>
      <c r="I16684" s="200">
        <v>45709</v>
      </c>
      <c r="J16684" s="143">
        <f t="shared" si="260"/>
        <v>45709</v>
      </c>
      <c r="K16684" s="202">
        <v>11.5</v>
      </c>
      <c r="L16684" s="284" t="s">
        <v>15345</v>
      </c>
      <c r="M16684" s="223"/>
      <c r="N16684" s="203"/>
      <c r="O16684" s="222" t="s">
        <v>326</v>
      </c>
    </row>
    <row r="16685" spans="1:15" ht="29.25" customHeight="1">
      <c r="A16685" s="221" t="s">
        <v>6339</v>
      </c>
      <c r="B16685" s="221" t="s">
        <v>15025</v>
      </c>
      <c r="C16685" s="222" t="s">
        <v>1732</v>
      </c>
      <c r="D16685" s="222" t="s">
        <v>15026</v>
      </c>
      <c r="E16685" s="199" t="s">
        <v>163</v>
      </c>
      <c r="F16685" s="200" t="s">
        <v>3279</v>
      </c>
      <c r="G16685" s="200" t="s">
        <v>3280</v>
      </c>
      <c r="H16685" s="200"/>
      <c r="I16685" s="200">
        <v>45712</v>
      </c>
      <c r="J16685" s="143">
        <f t="shared" si="260"/>
        <v>45712</v>
      </c>
      <c r="K16685" s="202">
        <v>9</v>
      </c>
      <c r="L16685" s="284" t="s">
        <v>15346</v>
      </c>
      <c r="M16685" s="223"/>
      <c r="N16685" s="203"/>
      <c r="O16685" s="222" t="s">
        <v>326</v>
      </c>
    </row>
    <row r="16686" spans="1:15" ht="29.25" customHeight="1">
      <c r="A16686" s="221" t="s">
        <v>6339</v>
      </c>
      <c r="B16686" s="221" t="s">
        <v>15025</v>
      </c>
      <c r="C16686" s="222" t="s">
        <v>1732</v>
      </c>
      <c r="D16686" s="222" t="s">
        <v>15026</v>
      </c>
      <c r="E16686" s="199" t="s">
        <v>163</v>
      </c>
      <c r="F16686" s="200" t="s">
        <v>3279</v>
      </c>
      <c r="G16686" s="200" t="s">
        <v>3280</v>
      </c>
      <c r="H16686" s="200"/>
      <c r="I16686" s="200">
        <v>45713</v>
      </c>
      <c r="J16686" s="143">
        <f t="shared" si="260"/>
        <v>45713</v>
      </c>
      <c r="K16686" s="202">
        <v>9</v>
      </c>
      <c r="L16686" s="284" t="s">
        <v>15347</v>
      </c>
      <c r="M16686" s="223"/>
      <c r="N16686" s="203"/>
      <c r="O16686" s="222" t="s">
        <v>326</v>
      </c>
    </row>
    <row r="16687" spans="1:15" ht="29.25" customHeight="1">
      <c r="A16687" s="221" t="s">
        <v>6339</v>
      </c>
      <c r="B16687" s="221" t="s">
        <v>15025</v>
      </c>
      <c r="C16687" s="222" t="s">
        <v>1732</v>
      </c>
      <c r="D16687" s="222" t="s">
        <v>15026</v>
      </c>
      <c r="E16687" s="199" t="s">
        <v>163</v>
      </c>
      <c r="F16687" s="200" t="s">
        <v>3279</v>
      </c>
      <c r="G16687" s="200" t="s">
        <v>3280</v>
      </c>
      <c r="H16687" s="200"/>
      <c r="I16687" s="200">
        <v>45714</v>
      </c>
      <c r="J16687" s="143">
        <f t="shared" si="260"/>
        <v>45714</v>
      </c>
      <c r="K16687" s="202">
        <v>9</v>
      </c>
      <c r="L16687" s="284" t="s">
        <v>15348</v>
      </c>
      <c r="M16687" s="223"/>
      <c r="N16687" s="203"/>
      <c r="O16687" s="222" t="s">
        <v>326</v>
      </c>
    </row>
    <row r="16688" spans="1:15" ht="29.25" customHeight="1">
      <c r="A16688" s="221" t="s">
        <v>6339</v>
      </c>
      <c r="B16688" s="221" t="s">
        <v>15025</v>
      </c>
      <c r="C16688" s="222" t="s">
        <v>1732</v>
      </c>
      <c r="D16688" s="222" t="s">
        <v>15026</v>
      </c>
      <c r="E16688" s="199" t="s">
        <v>163</v>
      </c>
      <c r="F16688" s="200" t="s">
        <v>3279</v>
      </c>
      <c r="G16688" s="200" t="s">
        <v>3280</v>
      </c>
      <c r="H16688" s="200"/>
      <c r="I16688" s="200">
        <v>45715</v>
      </c>
      <c r="J16688" s="143">
        <f t="shared" si="260"/>
        <v>45715</v>
      </c>
      <c r="K16688" s="202">
        <v>8</v>
      </c>
      <c r="L16688" s="284" t="s">
        <v>15349</v>
      </c>
      <c r="M16688" s="223"/>
      <c r="N16688" s="203"/>
      <c r="O16688" s="222" t="s">
        <v>326</v>
      </c>
    </row>
    <row r="16689" spans="1:15" ht="29.25" customHeight="1">
      <c r="A16689" s="221" t="s">
        <v>6339</v>
      </c>
      <c r="B16689" s="221" t="s">
        <v>15025</v>
      </c>
      <c r="C16689" s="222" t="s">
        <v>1732</v>
      </c>
      <c r="D16689" s="222" t="s">
        <v>15026</v>
      </c>
      <c r="E16689" s="199" t="s">
        <v>163</v>
      </c>
      <c r="F16689" s="200" t="s">
        <v>3279</v>
      </c>
      <c r="G16689" s="200" t="s">
        <v>3280</v>
      </c>
      <c r="H16689" s="200"/>
      <c r="I16689" s="200">
        <v>45719</v>
      </c>
      <c r="J16689" s="143">
        <f t="shared" si="260"/>
        <v>45719</v>
      </c>
      <c r="K16689" s="202">
        <v>9</v>
      </c>
      <c r="L16689" s="284" t="s">
        <v>15350</v>
      </c>
      <c r="M16689" s="223"/>
      <c r="N16689" s="203"/>
      <c r="O16689" s="222" t="s">
        <v>326</v>
      </c>
    </row>
    <row r="16690" spans="1:15" ht="29.25" customHeight="1">
      <c r="A16690" s="221" t="s">
        <v>6339</v>
      </c>
      <c r="B16690" s="221" t="s">
        <v>15025</v>
      </c>
      <c r="C16690" s="222" t="s">
        <v>1732</v>
      </c>
      <c r="D16690" s="222" t="s">
        <v>15026</v>
      </c>
      <c r="E16690" s="199" t="s">
        <v>163</v>
      </c>
      <c r="F16690" s="200" t="s">
        <v>3279</v>
      </c>
      <c r="G16690" s="200" t="s">
        <v>3280</v>
      </c>
      <c r="H16690" s="200"/>
      <c r="I16690" s="200">
        <v>45720</v>
      </c>
      <c r="J16690" s="143">
        <f t="shared" si="260"/>
        <v>45720</v>
      </c>
      <c r="K16690" s="202">
        <v>9</v>
      </c>
      <c r="L16690" s="284" t="s">
        <v>15351</v>
      </c>
      <c r="M16690" s="223"/>
      <c r="N16690" s="203"/>
      <c r="O16690" s="222" t="s">
        <v>326</v>
      </c>
    </row>
    <row r="16691" spans="1:15" ht="29.25" customHeight="1">
      <c r="A16691" s="221" t="s">
        <v>6339</v>
      </c>
      <c r="B16691" s="221" t="s">
        <v>15025</v>
      </c>
      <c r="C16691" s="222" t="s">
        <v>1732</v>
      </c>
      <c r="D16691" s="222" t="s">
        <v>15026</v>
      </c>
      <c r="E16691" s="199" t="s">
        <v>163</v>
      </c>
      <c r="F16691" s="200" t="s">
        <v>3279</v>
      </c>
      <c r="G16691" s="200" t="s">
        <v>3280</v>
      </c>
      <c r="H16691" s="200"/>
      <c r="I16691" s="200">
        <v>45721</v>
      </c>
      <c r="J16691" s="143">
        <f t="shared" si="260"/>
        <v>45721</v>
      </c>
      <c r="K16691" s="202">
        <v>9</v>
      </c>
      <c r="L16691" s="284" t="s">
        <v>15352</v>
      </c>
      <c r="M16691" s="223"/>
      <c r="N16691" s="203"/>
      <c r="O16691" s="222" t="s">
        <v>326</v>
      </c>
    </row>
    <row r="16692" spans="1:15" ht="29.25" customHeight="1">
      <c r="A16692" s="221" t="s">
        <v>6339</v>
      </c>
      <c r="B16692" s="221" t="s">
        <v>15025</v>
      </c>
      <c r="C16692" s="222" t="s">
        <v>1732</v>
      </c>
      <c r="D16692" s="222" t="s">
        <v>15026</v>
      </c>
      <c r="E16692" s="199" t="s">
        <v>163</v>
      </c>
      <c r="F16692" s="200" t="s">
        <v>3279</v>
      </c>
      <c r="G16692" s="200" t="s">
        <v>3280</v>
      </c>
      <c r="H16692" s="200"/>
      <c r="I16692" s="200">
        <v>45722</v>
      </c>
      <c r="J16692" s="143">
        <f t="shared" si="260"/>
        <v>45722</v>
      </c>
      <c r="K16692" s="202">
        <v>9</v>
      </c>
      <c r="L16692" s="284" t="s">
        <v>15353</v>
      </c>
      <c r="M16692" s="223"/>
      <c r="N16692" s="203"/>
      <c r="O16692" s="222" t="s">
        <v>326</v>
      </c>
    </row>
    <row r="16693" spans="1:15" ht="29.25" customHeight="1">
      <c r="A16693" s="221" t="s">
        <v>6339</v>
      </c>
      <c r="B16693" s="221" t="s">
        <v>15025</v>
      </c>
      <c r="C16693" s="222" t="s">
        <v>1732</v>
      </c>
      <c r="D16693" s="222" t="s">
        <v>15026</v>
      </c>
      <c r="E16693" s="199" t="s">
        <v>163</v>
      </c>
      <c r="F16693" s="200" t="s">
        <v>3279</v>
      </c>
      <c r="G16693" s="200" t="s">
        <v>3280</v>
      </c>
      <c r="H16693" s="200"/>
      <c r="I16693" s="200">
        <v>45723</v>
      </c>
      <c r="J16693" s="143">
        <f t="shared" si="260"/>
        <v>45723</v>
      </c>
      <c r="K16693" s="202">
        <v>9</v>
      </c>
      <c r="L16693" s="284" t="s">
        <v>15354</v>
      </c>
      <c r="M16693" s="223"/>
      <c r="N16693" s="203"/>
      <c r="O16693" s="222" t="s">
        <v>326</v>
      </c>
    </row>
    <row r="16694" spans="1:15" ht="29.25" customHeight="1">
      <c r="A16694" s="221" t="s">
        <v>6339</v>
      </c>
      <c r="B16694" s="221" t="s">
        <v>15025</v>
      </c>
      <c r="C16694" s="222" t="s">
        <v>1732</v>
      </c>
      <c r="D16694" s="222" t="s">
        <v>15026</v>
      </c>
      <c r="E16694" s="199" t="s">
        <v>163</v>
      </c>
      <c r="F16694" s="200" t="s">
        <v>3279</v>
      </c>
      <c r="G16694" s="200" t="s">
        <v>3280</v>
      </c>
      <c r="H16694" s="200"/>
      <c r="I16694" s="200">
        <v>45726</v>
      </c>
      <c r="J16694" s="143">
        <f t="shared" si="260"/>
        <v>45726</v>
      </c>
      <c r="K16694" s="202">
        <v>9</v>
      </c>
      <c r="L16694" s="284" t="s">
        <v>15355</v>
      </c>
      <c r="M16694" s="223"/>
      <c r="N16694" s="203"/>
      <c r="O16694" s="222" t="s">
        <v>326</v>
      </c>
    </row>
    <row r="16695" spans="1:15" ht="29.25" customHeight="1">
      <c r="A16695" s="221" t="s">
        <v>6339</v>
      </c>
      <c r="B16695" s="221" t="s">
        <v>15025</v>
      </c>
      <c r="C16695" s="222" t="s">
        <v>1732</v>
      </c>
      <c r="D16695" s="222" t="s">
        <v>15026</v>
      </c>
      <c r="E16695" s="199" t="s">
        <v>163</v>
      </c>
      <c r="F16695" s="200" t="s">
        <v>192</v>
      </c>
      <c r="G16695" s="200" t="s">
        <v>193</v>
      </c>
      <c r="H16695" s="200"/>
      <c r="I16695" s="200">
        <v>45727</v>
      </c>
      <c r="J16695" s="143">
        <f t="shared" si="260"/>
        <v>45727</v>
      </c>
      <c r="K16695" s="202">
        <v>9</v>
      </c>
      <c r="L16695" s="284" t="s">
        <v>15356</v>
      </c>
      <c r="M16695" s="223"/>
      <c r="N16695" s="203"/>
      <c r="O16695" s="222" t="s">
        <v>326</v>
      </c>
    </row>
    <row r="16696" spans="1:15" ht="29.25" customHeight="1">
      <c r="A16696" s="221" t="s">
        <v>6339</v>
      </c>
      <c r="B16696" s="221" t="s">
        <v>15025</v>
      </c>
      <c r="C16696" s="222" t="s">
        <v>1732</v>
      </c>
      <c r="D16696" s="222" t="s">
        <v>15026</v>
      </c>
      <c r="E16696" s="199" t="s">
        <v>163</v>
      </c>
      <c r="F16696" s="200" t="s">
        <v>4750</v>
      </c>
      <c r="G16696" s="200" t="s">
        <v>4751</v>
      </c>
      <c r="H16696" s="200"/>
      <c r="I16696" s="200">
        <v>45728</v>
      </c>
      <c r="J16696" s="143">
        <f t="shared" si="260"/>
        <v>45728</v>
      </c>
      <c r="K16696" s="202">
        <v>4</v>
      </c>
      <c r="L16696" s="285" t="s">
        <v>15357</v>
      </c>
      <c r="M16696" s="223"/>
      <c r="N16696" s="203"/>
      <c r="O16696" s="222" t="s">
        <v>326</v>
      </c>
    </row>
    <row r="16697" spans="1:15" ht="29.25" customHeight="1">
      <c r="A16697" s="221" t="s">
        <v>6339</v>
      </c>
      <c r="B16697" s="221" t="s">
        <v>15025</v>
      </c>
      <c r="C16697" s="222" t="s">
        <v>1732</v>
      </c>
      <c r="D16697" s="222" t="s">
        <v>15026</v>
      </c>
      <c r="E16697" s="199" t="s">
        <v>163</v>
      </c>
      <c r="F16697" s="200" t="s">
        <v>4750</v>
      </c>
      <c r="G16697" s="200" t="s">
        <v>4751</v>
      </c>
      <c r="H16697" s="200"/>
      <c r="I16697" s="200">
        <v>45729</v>
      </c>
      <c r="J16697" s="143">
        <f t="shared" si="260"/>
        <v>45729</v>
      </c>
      <c r="K16697" s="202">
        <v>4</v>
      </c>
      <c r="L16697" s="285" t="s">
        <v>15357</v>
      </c>
      <c r="M16697" s="223"/>
      <c r="N16697" s="203"/>
      <c r="O16697" s="222" t="s">
        <v>326</v>
      </c>
    </row>
    <row r="16698" spans="1:15" ht="29.25" customHeight="1">
      <c r="A16698" s="221" t="s">
        <v>6339</v>
      </c>
      <c r="B16698" s="221" t="s">
        <v>15025</v>
      </c>
      <c r="C16698" s="222" t="s">
        <v>1732</v>
      </c>
      <c r="D16698" s="222" t="s">
        <v>15026</v>
      </c>
      <c r="E16698" s="199" t="s">
        <v>163</v>
      </c>
      <c r="F16698" s="200" t="s">
        <v>3279</v>
      </c>
      <c r="G16698" s="200" t="s">
        <v>3280</v>
      </c>
      <c r="H16698" s="200"/>
      <c r="I16698" s="200">
        <v>45730</v>
      </c>
      <c r="J16698" s="143">
        <f t="shared" si="260"/>
        <v>45730</v>
      </c>
      <c r="K16698" s="202">
        <v>8</v>
      </c>
      <c r="L16698" s="284" t="s">
        <v>15358</v>
      </c>
      <c r="M16698" s="223"/>
      <c r="N16698" s="203"/>
      <c r="O16698" s="222" t="s">
        <v>326</v>
      </c>
    </row>
    <row r="16699" spans="1:15" ht="29.25" customHeight="1">
      <c r="A16699" s="221" t="s">
        <v>6339</v>
      </c>
      <c r="B16699" s="221" t="s">
        <v>15025</v>
      </c>
      <c r="C16699" s="222" t="s">
        <v>1732</v>
      </c>
      <c r="D16699" s="222" t="s">
        <v>15026</v>
      </c>
      <c r="E16699" s="199" t="s">
        <v>163</v>
      </c>
      <c r="F16699" s="200" t="s">
        <v>3279</v>
      </c>
      <c r="G16699" s="200" t="s">
        <v>3280</v>
      </c>
      <c r="H16699" s="200"/>
      <c r="I16699" s="200">
        <v>45733</v>
      </c>
      <c r="J16699" s="143">
        <f t="shared" si="260"/>
        <v>45733</v>
      </c>
      <c r="K16699" s="202">
        <v>10</v>
      </c>
      <c r="L16699" s="284" t="s">
        <v>15359</v>
      </c>
      <c r="M16699" s="223"/>
      <c r="N16699" s="203"/>
      <c r="O16699" s="222" t="s">
        <v>326</v>
      </c>
    </row>
    <row r="16700" spans="1:15" ht="29.25" customHeight="1">
      <c r="A16700" s="221" t="s">
        <v>6339</v>
      </c>
      <c r="B16700" s="221" t="s">
        <v>15025</v>
      </c>
      <c r="C16700" s="222" t="s">
        <v>1732</v>
      </c>
      <c r="D16700" s="222" t="s">
        <v>15026</v>
      </c>
      <c r="E16700" s="199" t="s">
        <v>163</v>
      </c>
      <c r="F16700" s="200" t="s">
        <v>3279</v>
      </c>
      <c r="G16700" s="200" t="s">
        <v>3280</v>
      </c>
      <c r="H16700" s="200"/>
      <c r="I16700" s="200">
        <v>45734</v>
      </c>
      <c r="J16700" s="143">
        <f t="shared" si="260"/>
        <v>45734</v>
      </c>
      <c r="K16700" s="202">
        <v>10</v>
      </c>
      <c r="L16700" s="284" t="s">
        <v>15360</v>
      </c>
      <c r="M16700" s="223"/>
      <c r="N16700" s="203"/>
      <c r="O16700" s="222" t="s">
        <v>326</v>
      </c>
    </row>
    <row r="16701" spans="1:15" ht="29.25" customHeight="1">
      <c r="A16701" s="221" t="s">
        <v>6339</v>
      </c>
      <c r="B16701" s="221" t="s">
        <v>15025</v>
      </c>
      <c r="C16701" s="222" t="s">
        <v>1732</v>
      </c>
      <c r="D16701" s="222" t="s">
        <v>15026</v>
      </c>
      <c r="E16701" s="199" t="s">
        <v>163</v>
      </c>
      <c r="F16701" s="200" t="s">
        <v>3279</v>
      </c>
      <c r="G16701" s="200" t="s">
        <v>3280</v>
      </c>
      <c r="H16701" s="200"/>
      <c r="I16701" s="200">
        <v>45735</v>
      </c>
      <c r="J16701" s="143">
        <f t="shared" si="260"/>
        <v>45735</v>
      </c>
      <c r="K16701" s="202">
        <v>9</v>
      </c>
      <c r="L16701" s="284" t="s">
        <v>15361</v>
      </c>
      <c r="M16701" s="223"/>
      <c r="N16701" s="203"/>
      <c r="O16701" s="222" t="s">
        <v>326</v>
      </c>
    </row>
    <row r="16702" spans="1:15" ht="29.25" customHeight="1">
      <c r="A16702" s="221" t="s">
        <v>6339</v>
      </c>
      <c r="B16702" s="221" t="s">
        <v>15025</v>
      </c>
      <c r="C16702" s="222" t="s">
        <v>1732</v>
      </c>
      <c r="D16702" s="222" t="s">
        <v>15026</v>
      </c>
      <c r="E16702" s="199" t="s">
        <v>163</v>
      </c>
      <c r="F16702" s="200" t="s">
        <v>3279</v>
      </c>
      <c r="G16702" s="200" t="s">
        <v>3280</v>
      </c>
      <c r="H16702" s="200"/>
      <c r="I16702" s="200">
        <v>45736</v>
      </c>
      <c r="J16702" s="143">
        <f t="shared" si="260"/>
        <v>45736</v>
      </c>
      <c r="K16702" s="202">
        <v>11</v>
      </c>
      <c r="L16702" s="284" t="s">
        <v>15362</v>
      </c>
      <c r="M16702" s="223"/>
      <c r="N16702" s="203"/>
      <c r="O16702" s="222" t="s">
        <v>326</v>
      </c>
    </row>
    <row r="16703" spans="1:15" ht="29.25" customHeight="1">
      <c r="A16703" s="221" t="s">
        <v>6339</v>
      </c>
      <c r="B16703" s="221" t="s">
        <v>15025</v>
      </c>
      <c r="C16703" s="222" t="s">
        <v>1732</v>
      </c>
      <c r="D16703" s="222" t="s">
        <v>15026</v>
      </c>
      <c r="E16703" s="199" t="s">
        <v>163</v>
      </c>
      <c r="F16703" s="200" t="s">
        <v>3279</v>
      </c>
      <c r="G16703" s="200" t="s">
        <v>3280</v>
      </c>
      <c r="H16703" s="200"/>
      <c r="I16703" s="200">
        <v>45737</v>
      </c>
      <c r="J16703" s="143">
        <f t="shared" si="260"/>
        <v>45737</v>
      </c>
      <c r="K16703" s="202">
        <v>8</v>
      </c>
      <c r="L16703" s="284" t="s">
        <v>15363</v>
      </c>
      <c r="M16703" s="223"/>
      <c r="N16703" s="203"/>
      <c r="O16703" s="222" t="s">
        <v>326</v>
      </c>
    </row>
    <row r="16704" spans="1:15" ht="29.25" customHeight="1">
      <c r="A16704" s="221" t="s">
        <v>6339</v>
      </c>
      <c r="B16704" s="221" t="s">
        <v>15025</v>
      </c>
      <c r="C16704" s="222" t="s">
        <v>1732</v>
      </c>
      <c r="D16704" s="222" t="s">
        <v>15026</v>
      </c>
      <c r="E16704" s="199" t="s">
        <v>163</v>
      </c>
      <c r="F16704" s="200" t="s">
        <v>3279</v>
      </c>
      <c r="G16704" s="200" t="s">
        <v>3280</v>
      </c>
      <c r="H16704" s="200"/>
      <c r="I16704" s="200">
        <v>45740</v>
      </c>
      <c r="J16704" s="143">
        <f t="shared" si="260"/>
        <v>45740</v>
      </c>
      <c r="K16704" s="202">
        <v>10</v>
      </c>
      <c r="L16704" s="284" t="s">
        <v>15364</v>
      </c>
      <c r="M16704" s="223"/>
      <c r="N16704" s="203"/>
      <c r="O16704" s="222" t="s">
        <v>326</v>
      </c>
    </row>
    <row r="16705" spans="1:15" ht="29.25" customHeight="1">
      <c r="A16705" s="221" t="s">
        <v>6339</v>
      </c>
      <c r="B16705" s="221" t="s">
        <v>15025</v>
      </c>
      <c r="C16705" s="222" t="s">
        <v>1732</v>
      </c>
      <c r="D16705" s="222" t="s">
        <v>15026</v>
      </c>
      <c r="E16705" s="199" t="s">
        <v>163</v>
      </c>
      <c r="F16705" s="200" t="s">
        <v>3279</v>
      </c>
      <c r="G16705" s="200" t="s">
        <v>3280</v>
      </c>
      <c r="H16705" s="200"/>
      <c r="I16705" s="200">
        <v>45741</v>
      </c>
      <c r="J16705" s="143">
        <f t="shared" si="260"/>
        <v>45741</v>
      </c>
      <c r="K16705" s="202">
        <v>9</v>
      </c>
      <c r="L16705" s="284" t="s">
        <v>15365</v>
      </c>
      <c r="M16705" s="223"/>
      <c r="N16705" s="203"/>
      <c r="O16705" s="222" t="s">
        <v>326</v>
      </c>
    </row>
    <row r="16706" spans="1:15" ht="29.25" customHeight="1">
      <c r="A16706" s="221" t="s">
        <v>6339</v>
      </c>
      <c r="B16706" s="221" t="s">
        <v>15025</v>
      </c>
      <c r="C16706" s="222" t="s">
        <v>1732</v>
      </c>
      <c r="D16706" s="222" t="s">
        <v>15026</v>
      </c>
      <c r="E16706" s="199" t="s">
        <v>163</v>
      </c>
      <c r="F16706" s="200" t="s">
        <v>4557</v>
      </c>
      <c r="G16706" s="200" t="s">
        <v>4558</v>
      </c>
      <c r="H16706" s="200"/>
      <c r="I16706" s="200">
        <v>45742</v>
      </c>
      <c r="J16706" s="143">
        <f t="shared" si="260"/>
        <v>45742</v>
      </c>
      <c r="K16706" s="202">
        <v>9</v>
      </c>
      <c r="L16706" s="284" t="s">
        <v>15366</v>
      </c>
      <c r="M16706" s="223"/>
      <c r="N16706" s="203"/>
      <c r="O16706" s="222" t="s">
        <v>326</v>
      </c>
    </row>
    <row r="16707" spans="1:15" ht="29.25" customHeight="1">
      <c r="A16707" s="221" t="s">
        <v>6339</v>
      </c>
      <c r="B16707" s="221" t="s">
        <v>15025</v>
      </c>
      <c r="C16707" s="222" t="s">
        <v>1732</v>
      </c>
      <c r="D16707" s="222" t="s">
        <v>15026</v>
      </c>
      <c r="E16707" s="199" t="s">
        <v>163</v>
      </c>
      <c r="F16707" s="200" t="s">
        <v>4557</v>
      </c>
      <c r="G16707" s="200" t="s">
        <v>4558</v>
      </c>
      <c r="H16707" s="200"/>
      <c r="I16707" s="200">
        <v>45743</v>
      </c>
      <c r="J16707" s="143">
        <f t="shared" ref="J16707:J16770" si="261">I16707</f>
        <v>45743</v>
      </c>
      <c r="K16707" s="202">
        <v>9</v>
      </c>
      <c r="L16707" s="284" t="s">
        <v>15366</v>
      </c>
      <c r="M16707" s="223"/>
      <c r="N16707" s="203"/>
      <c r="O16707" s="222" t="s">
        <v>326</v>
      </c>
    </row>
    <row r="16708" spans="1:15" ht="29.25" customHeight="1">
      <c r="A16708" s="221" t="s">
        <v>6339</v>
      </c>
      <c r="B16708" s="221" t="s">
        <v>15025</v>
      </c>
      <c r="C16708" s="222" t="s">
        <v>1732</v>
      </c>
      <c r="D16708" s="222" t="s">
        <v>15026</v>
      </c>
      <c r="E16708" s="199" t="s">
        <v>163</v>
      </c>
      <c r="F16708" s="200" t="s">
        <v>4557</v>
      </c>
      <c r="G16708" s="200" t="s">
        <v>4558</v>
      </c>
      <c r="H16708" s="200"/>
      <c r="I16708" s="200">
        <v>45744</v>
      </c>
      <c r="J16708" s="143">
        <f t="shared" si="261"/>
        <v>45744</v>
      </c>
      <c r="K16708" s="202">
        <v>8</v>
      </c>
      <c r="L16708" s="284" t="s">
        <v>15367</v>
      </c>
      <c r="M16708" s="223"/>
      <c r="N16708" s="203"/>
      <c r="O16708" s="222" t="s">
        <v>326</v>
      </c>
    </row>
    <row r="16709" spans="1:15" ht="29.25" customHeight="1">
      <c r="A16709" s="221" t="s">
        <v>6339</v>
      </c>
      <c r="B16709" s="221" t="s">
        <v>15025</v>
      </c>
      <c r="C16709" s="222" t="s">
        <v>1732</v>
      </c>
      <c r="D16709" s="222" t="s">
        <v>15026</v>
      </c>
      <c r="E16709" s="199" t="s">
        <v>163</v>
      </c>
      <c r="F16709" s="200" t="s">
        <v>4557</v>
      </c>
      <c r="G16709" s="200" t="s">
        <v>4558</v>
      </c>
      <c r="H16709" s="200"/>
      <c r="I16709" s="200">
        <v>45747</v>
      </c>
      <c r="J16709" s="143">
        <f t="shared" si="261"/>
        <v>45747</v>
      </c>
      <c r="K16709" s="202">
        <v>10</v>
      </c>
      <c r="L16709" s="284" t="s">
        <v>15368</v>
      </c>
      <c r="M16709" s="223"/>
      <c r="N16709" s="203"/>
      <c r="O16709" s="222" t="s">
        <v>326</v>
      </c>
    </row>
    <row r="16710" spans="1:15" ht="29.25" customHeight="1">
      <c r="A16710" s="221" t="s">
        <v>6339</v>
      </c>
      <c r="B16710" s="221" t="s">
        <v>15025</v>
      </c>
      <c r="C16710" s="222" t="s">
        <v>1732</v>
      </c>
      <c r="D16710" s="222" t="s">
        <v>15026</v>
      </c>
      <c r="E16710" s="199" t="s">
        <v>163</v>
      </c>
      <c r="F16710" s="200" t="s">
        <v>4557</v>
      </c>
      <c r="G16710" s="200" t="s">
        <v>4558</v>
      </c>
      <c r="H16710" s="200"/>
      <c r="I16710" s="200">
        <v>45748</v>
      </c>
      <c r="J16710" s="143">
        <f t="shared" si="261"/>
        <v>45748</v>
      </c>
      <c r="K16710" s="202">
        <v>9</v>
      </c>
      <c r="L16710" s="284" t="s">
        <v>15369</v>
      </c>
      <c r="M16710" s="223"/>
      <c r="N16710" s="203"/>
      <c r="O16710" s="222" t="s">
        <v>326</v>
      </c>
    </row>
    <row r="16711" spans="1:15" ht="29.25" customHeight="1">
      <c r="A16711" s="221" t="s">
        <v>6339</v>
      </c>
      <c r="B16711" s="221" t="s">
        <v>15025</v>
      </c>
      <c r="C16711" s="222" t="s">
        <v>1732</v>
      </c>
      <c r="D16711" s="222" t="s">
        <v>15026</v>
      </c>
      <c r="E16711" s="199" t="s">
        <v>163</v>
      </c>
      <c r="F16711" s="200" t="s">
        <v>4557</v>
      </c>
      <c r="G16711" s="200" t="s">
        <v>4558</v>
      </c>
      <c r="H16711" s="200"/>
      <c r="I16711" s="200">
        <v>45749</v>
      </c>
      <c r="J16711" s="143">
        <f t="shared" si="261"/>
        <v>45749</v>
      </c>
      <c r="K16711" s="202">
        <v>8</v>
      </c>
      <c r="L16711" s="284" t="s">
        <v>15370</v>
      </c>
      <c r="M16711" s="223"/>
      <c r="N16711" s="203"/>
      <c r="O16711" s="222" t="s">
        <v>326</v>
      </c>
    </row>
    <row r="16712" spans="1:15" ht="29.25" customHeight="1">
      <c r="A16712" s="221" t="s">
        <v>6339</v>
      </c>
      <c r="B16712" s="221" t="s">
        <v>15025</v>
      </c>
      <c r="C16712" s="222" t="s">
        <v>1732</v>
      </c>
      <c r="D16712" s="222" t="s">
        <v>15026</v>
      </c>
      <c r="E16712" s="199" t="s">
        <v>163</v>
      </c>
      <c r="F16712" s="200" t="s">
        <v>4557</v>
      </c>
      <c r="G16712" s="200" t="s">
        <v>4558</v>
      </c>
      <c r="H16712" s="200"/>
      <c r="I16712" s="200">
        <v>45754</v>
      </c>
      <c r="J16712" s="143">
        <f t="shared" si="261"/>
        <v>45754</v>
      </c>
      <c r="K16712" s="202">
        <v>9</v>
      </c>
      <c r="L16712" s="284" t="s">
        <v>15371</v>
      </c>
      <c r="M16712" s="223"/>
      <c r="N16712" s="203"/>
      <c r="O16712" s="222" t="s">
        <v>326</v>
      </c>
    </row>
    <row r="16713" spans="1:15" ht="29.25" customHeight="1">
      <c r="A16713" s="221" t="s">
        <v>6339</v>
      </c>
      <c r="B16713" s="221" t="s">
        <v>15025</v>
      </c>
      <c r="C16713" s="222" t="s">
        <v>1732</v>
      </c>
      <c r="D16713" s="222" t="s">
        <v>15026</v>
      </c>
      <c r="E16713" s="199" t="s">
        <v>163</v>
      </c>
      <c r="F16713" s="200" t="s">
        <v>4557</v>
      </c>
      <c r="G16713" s="200" t="s">
        <v>4558</v>
      </c>
      <c r="H16713" s="200"/>
      <c r="I16713" s="200">
        <v>45755</v>
      </c>
      <c r="J16713" s="143">
        <f t="shared" si="261"/>
        <v>45755</v>
      </c>
      <c r="K16713" s="202">
        <v>9</v>
      </c>
      <c r="L16713" s="284" t="s">
        <v>15372</v>
      </c>
      <c r="M16713" s="223"/>
      <c r="N16713" s="203"/>
      <c r="O16713" s="222" t="s">
        <v>326</v>
      </c>
    </row>
    <row r="16714" spans="1:15" ht="29.25" customHeight="1">
      <c r="A16714" s="221" t="s">
        <v>6339</v>
      </c>
      <c r="B16714" s="221" t="s">
        <v>15025</v>
      </c>
      <c r="C16714" s="222" t="s">
        <v>1732</v>
      </c>
      <c r="D16714" s="222" t="s">
        <v>15026</v>
      </c>
      <c r="E16714" s="199" t="s">
        <v>163</v>
      </c>
      <c r="F16714" s="200" t="s">
        <v>4557</v>
      </c>
      <c r="G16714" s="200" t="s">
        <v>4558</v>
      </c>
      <c r="H16714" s="200"/>
      <c r="I16714" s="200">
        <v>45756</v>
      </c>
      <c r="J16714" s="143">
        <f t="shared" si="261"/>
        <v>45756</v>
      </c>
      <c r="K16714" s="202">
        <v>9</v>
      </c>
      <c r="L16714" s="284" t="s">
        <v>15373</v>
      </c>
      <c r="M16714" s="223"/>
      <c r="N16714" s="203"/>
      <c r="O16714" s="222" t="s">
        <v>326</v>
      </c>
    </row>
    <row r="16715" spans="1:15" ht="29.25" customHeight="1">
      <c r="A16715" s="221" t="s">
        <v>6339</v>
      </c>
      <c r="B16715" s="221" t="s">
        <v>15025</v>
      </c>
      <c r="C16715" s="222" t="s">
        <v>1732</v>
      </c>
      <c r="D16715" s="222" t="s">
        <v>15026</v>
      </c>
      <c r="E16715" s="199" t="s">
        <v>163</v>
      </c>
      <c r="F16715" s="200" t="s">
        <v>4557</v>
      </c>
      <c r="G16715" s="200" t="s">
        <v>4558</v>
      </c>
      <c r="H16715" s="200"/>
      <c r="I16715" s="200">
        <v>45757</v>
      </c>
      <c r="J16715" s="143">
        <f t="shared" si="261"/>
        <v>45757</v>
      </c>
      <c r="K16715" s="202">
        <v>8</v>
      </c>
      <c r="L16715" s="284" t="s">
        <v>15374</v>
      </c>
      <c r="M16715" s="223"/>
      <c r="N16715" s="203"/>
      <c r="O16715" s="222" t="s">
        <v>326</v>
      </c>
    </row>
    <row r="16716" spans="1:15" ht="29.25" customHeight="1">
      <c r="A16716" s="221" t="s">
        <v>6339</v>
      </c>
      <c r="B16716" s="221" t="s">
        <v>15025</v>
      </c>
      <c r="C16716" s="222" t="s">
        <v>1732</v>
      </c>
      <c r="D16716" s="222" t="s">
        <v>15026</v>
      </c>
      <c r="E16716" s="199" t="s">
        <v>178</v>
      </c>
      <c r="F16716" s="200"/>
      <c r="G16716" s="200"/>
      <c r="H16716" s="200"/>
      <c r="I16716" s="200">
        <v>45758</v>
      </c>
      <c r="J16716" s="143">
        <f t="shared" si="261"/>
        <v>45758</v>
      </c>
      <c r="K16716" s="202">
        <v>8</v>
      </c>
      <c r="L16716" s="285" t="s">
        <v>7176</v>
      </c>
      <c r="M16716" s="223"/>
      <c r="N16716" s="203"/>
      <c r="O16716" s="222" t="s">
        <v>326</v>
      </c>
    </row>
    <row r="16717" spans="1:15" ht="29.25" customHeight="1">
      <c r="A16717" s="221" t="s">
        <v>6339</v>
      </c>
      <c r="B16717" s="221" t="s">
        <v>15025</v>
      </c>
      <c r="C16717" s="222" t="s">
        <v>1732</v>
      </c>
      <c r="D16717" s="222" t="s">
        <v>15026</v>
      </c>
      <c r="E16717" s="199" t="s">
        <v>163</v>
      </c>
      <c r="F16717" s="200" t="s">
        <v>4557</v>
      </c>
      <c r="G16717" s="200" t="s">
        <v>4558</v>
      </c>
      <c r="H16717" s="200"/>
      <c r="I16717" s="200">
        <v>45761</v>
      </c>
      <c r="J16717" s="143">
        <f t="shared" si="261"/>
        <v>45761</v>
      </c>
      <c r="K16717" s="202">
        <v>9</v>
      </c>
      <c r="L16717" s="284" t="s">
        <v>15375</v>
      </c>
      <c r="M16717" s="223"/>
      <c r="N16717" s="203"/>
      <c r="O16717" s="222" t="s">
        <v>326</v>
      </c>
    </row>
    <row r="16718" spans="1:15" ht="29.25" customHeight="1">
      <c r="A16718" s="221" t="s">
        <v>6339</v>
      </c>
      <c r="B16718" s="221" t="s">
        <v>15025</v>
      </c>
      <c r="C16718" s="222" t="s">
        <v>1732</v>
      </c>
      <c r="D16718" s="222" t="s">
        <v>15026</v>
      </c>
      <c r="E16718" s="199" t="s">
        <v>163</v>
      </c>
      <c r="F16718" s="200" t="s">
        <v>4557</v>
      </c>
      <c r="G16718" s="200" t="s">
        <v>4558</v>
      </c>
      <c r="H16718" s="200"/>
      <c r="I16718" s="200">
        <v>45762</v>
      </c>
      <c r="J16718" s="143">
        <f t="shared" si="261"/>
        <v>45762</v>
      </c>
      <c r="K16718" s="202">
        <v>9</v>
      </c>
      <c r="L16718" s="284" t="s">
        <v>15376</v>
      </c>
      <c r="M16718" s="223"/>
      <c r="N16718" s="203"/>
      <c r="O16718" s="222" t="s">
        <v>326</v>
      </c>
    </row>
    <row r="16719" spans="1:15" ht="29.25" customHeight="1">
      <c r="A16719" s="221" t="s">
        <v>6339</v>
      </c>
      <c r="B16719" s="221" t="s">
        <v>15025</v>
      </c>
      <c r="C16719" s="222" t="s">
        <v>1732</v>
      </c>
      <c r="D16719" s="222" t="s">
        <v>15026</v>
      </c>
      <c r="E16719" s="199" t="s">
        <v>163</v>
      </c>
      <c r="F16719" s="200" t="s">
        <v>4557</v>
      </c>
      <c r="G16719" s="200" t="s">
        <v>4558</v>
      </c>
      <c r="H16719" s="200"/>
      <c r="I16719" s="200">
        <v>45763</v>
      </c>
      <c r="J16719" s="143">
        <f t="shared" si="261"/>
        <v>45763</v>
      </c>
      <c r="K16719" s="202">
        <v>8</v>
      </c>
      <c r="L16719" s="284" t="s">
        <v>15377</v>
      </c>
      <c r="M16719" s="223"/>
      <c r="N16719" s="203"/>
      <c r="O16719" s="222" t="s">
        <v>326</v>
      </c>
    </row>
    <row r="16720" spans="1:15" ht="29.25" customHeight="1">
      <c r="A16720" s="221" t="s">
        <v>6339</v>
      </c>
      <c r="B16720" s="221" t="s">
        <v>15025</v>
      </c>
      <c r="C16720" s="222" t="s">
        <v>1732</v>
      </c>
      <c r="D16720" s="222" t="s">
        <v>15026</v>
      </c>
      <c r="E16720" s="199" t="s">
        <v>163</v>
      </c>
      <c r="F16720" s="200" t="s">
        <v>4557</v>
      </c>
      <c r="G16720" s="200" t="s">
        <v>4558</v>
      </c>
      <c r="H16720" s="200"/>
      <c r="I16720" s="200">
        <v>45764</v>
      </c>
      <c r="J16720" s="143">
        <f t="shared" si="261"/>
        <v>45764</v>
      </c>
      <c r="K16720" s="202">
        <v>9.5</v>
      </c>
      <c r="L16720" s="284" t="s">
        <v>15378</v>
      </c>
      <c r="M16720" s="223"/>
      <c r="N16720" s="203"/>
      <c r="O16720" s="222" t="s">
        <v>326</v>
      </c>
    </row>
    <row r="16721" spans="1:15" ht="29.25" customHeight="1">
      <c r="A16721" s="221" t="s">
        <v>6339</v>
      </c>
      <c r="B16721" s="221" t="s">
        <v>15025</v>
      </c>
      <c r="C16721" s="222" t="s">
        <v>1732</v>
      </c>
      <c r="D16721" s="222" t="s">
        <v>15026</v>
      </c>
      <c r="E16721" s="199" t="s">
        <v>163</v>
      </c>
      <c r="F16721" s="200" t="s">
        <v>4557</v>
      </c>
      <c r="G16721" s="200" t="s">
        <v>4558</v>
      </c>
      <c r="H16721" s="200"/>
      <c r="I16721" s="200">
        <v>45765</v>
      </c>
      <c r="J16721" s="143">
        <f t="shared" si="261"/>
        <v>45765</v>
      </c>
      <c r="K16721" s="202">
        <v>8</v>
      </c>
      <c r="L16721" s="284" t="s">
        <v>15379</v>
      </c>
      <c r="M16721" s="223"/>
      <c r="N16721" s="203"/>
      <c r="O16721" s="222" t="s">
        <v>326</v>
      </c>
    </row>
    <row r="16722" spans="1:15" ht="29.25" customHeight="1">
      <c r="A16722" s="221" t="s">
        <v>6339</v>
      </c>
      <c r="B16722" s="221" t="s">
        <v>15025</v>
      </c>
      <c r="C16722" s="222" t="s">
        <v>1732</v>
      </c>
      <c r="D16722" s="222" t="s">
        <v>15026</v>
      </c>
      <c r="E16722" s="199" t="s">
        <v>163</v>
      </c>
      <c r="F16722" s="200" t="s">
        <v>4557</v>
      </c>
      <c r="G16722" s="200" t="s">
        <v>4558</v>
      </c>
      <c r="H16722" s="200"/>
      <c r="I16722" s="200">
        <v>45768</v>
      </c>
      <c r="J16722" s="143">
        <f t="shared" si="261"/>
        <v>45768</v>
      </c>
      <c r="K16722" s="202">
        <v>9</v>
      </c>
      <c r="L16722" s="284" t="s">
        <v>15380</v>
      </c>
      <c r="M16722" s="223"/>
      <c r="N16722" s="203"/>
      <c r="O16722" s="222" t="s">
        <v>326</v>
      </c>
    </row>
    <row r="16723" spans="1:15" ht="29.25" customHeight="1">
      <c r="A16723" s="221" t="s">
        <v>6339</v>
      </c>
      <c r="B16723" s="221" t="s">
        <v>15025</v>
      </c>
      <c r="C16723" s="222" t="s">
        <v>1732</v>
      </c>
      <c r="D16723" s="222" t="s">
        <v>15026</v>
      </c>
      <c r="E16723" s="199" t="s">
        <v>163</v>
      </c>
      <c r="F16723" s="200" t="s">
        <v>4557</v>
      </c>
      <c r="G16723" s="200" t="s">
        <v>4558</v>
      </c>
      <c r="H16723" s="200"/>
      <c r="I16723" s="200">
        <v>45769</v>
      </c>
      <c r="J16723" s="143">
        <f t="shared" si="261"/>
        <v>45769</v>
      </c>
      <c r="K16723" s="202">
        <v>4</v>
      </c>
      <c r="L16723" s="285" t="s">
        <v>15381</v>
      </c>
      <c r="M16723" s="223"/>
      <c r="N16723" s="203"/>
      <c r="O16723" s="222" t="s">
        <v>326</v>
      </c>
    </row>
    <row r="16724" spans="1:15" ht="29.25" customHeight="1">
      <c r="A16724" s="221" t="s">
        <v>6339</v>
      </c>
      <c r="B16724" s="221" t="s">
        <v>15025</v>
      </c>
      <c r="C16724" s="222" t="s">
        <v>1732</v>
      </c>
      <c r="D16724" s="222" t="s">
        <v>15026</v>
      </c>
      <c r="E16724" s="199" t="s">
        <v>163</v>
      </c>
      <c r="F16724" s="200" t="s">
        <v>3279</v>
      </c>
      <c r="G16724" s="200" t="s">
        <v>3280</v>
      </c>
      <c r="H16724" s="200"/>
      <c r="I16724" s="200">
        <v>45769</v>
      </c>
      <c r="J16724" s="143">
        <f t="shared" si="261"/>
        <v>45769</v>
      </c>
      <c r="K16724" s="202">
        <v>5</v>
      </c>
      <c r="L16724" s="285" t="s">
        <v>15382</v>
      </c>
      <c r="M16724" s="223"/>
      <c r="N16724" s="203"/>
      <c r="O16724" s="222" t="s">
        <v>326</v>
      </c>
    </row>
    <row r="16725" spans="1:15" ht="29.25" customHeight="1">
      <c r="A16725" s="221" t="s">
        <v>6339</v>
      </c>
      <c r="B16725" s="221" t="s">
        <v>15025</v>
      </c>
      <c r="C16725" s="222" t="s">
        <v>1732</v>
      </c>
      <c r="D16725" s="222" t="s">
        <v>15026</v>
      </c>
      <c r="E16725" s="199" t="s">
        <v>163</v>
      </c>
      <c r="F16725" s="200" t="s">
        <v>4557</v>
      </c>
      <c r="G16725" s="200" t="s">
        <v>4558</v>
      </c>
      <c r="H16725" s="200"/>
      <c r="I16725" s="200">
        <v>45770</v>
      </c>
      <c r="J16725" s="143">
        <f t="shared" si="261"/>
        <v>45770</v>
      </c>
      <c r="K16725" s="202">
        <v>11.5</v>
      </c>
      <c r="L16725" s="284" t="s">
        <v>15383</v>
      </c>
      <c r="M16725" s="223"/>
      <c r="N16725" s="203"/>
      <c r="O16725" s="222" t="s">
        <v>326</v>
      </c>
    </row>
    <row r="16726" spans="1:15" ht="29.25" customHeight="1">
      <c r="A16726" s="221" t="s">
        <v>6339</v>
      </c>
      <c r="B16726" s="221" t="s">
        <v>15025</v>
      </c>
      <c r="C16726" s="222" t="s">
        <v>1732</v>
      </c>
      <c r="D16726" s="222" t="s">
        <v>15026</v>
      </c>
      <c r="E16726" s="199" t="s">
        <v>163</v>
      </c>
      <c r="F16726" s="200" t="s">
        <v>4557</v>
      </c>
      <c r="G16726" s="200" t="s">
        <v>4558</v>
      </c>
      <c r="H16726" s="200"/>
      <c r="I16726" s="200">
        <v>45771</v>
      </c>
      <c r="J16726" s="143">
        <f t="shared" si="261"/>
        <v>45771</v>
      </c>
      <c r="K16726" s="202">
        <v>2</v>
      </c>
      <c r="L16726" s="285" t="s">
        <v>15384</v>
      </c>
      <c r="M16726" s="223"/>
      <c r="N16726" s="203"/>
      <c r="O16726" s="222" t="s">
        <v>326</v>
      </c>
    </row>
    <row r="16727" spans="1:15" ht="29.25" customHeight="1">
      <c r="A16727" s="221" t="s">
        <v>6339</v>
      </c>
      <c r="B16727" s="221" t="s">
        <v>15025</v>
      </c>
      <c r="C16727" s="222" t="s">
        <v>1732</v>
      </c>
      <c r="D16727" s="222" t="s">
        <v>15026</v>
      </c>
      <c r="E16727" s="199" t="s">
        <v>163</v>
      </c>
      <c r="F16727" s="200" t="s">
        <v>192</v>
      </c>
      <c r="G16727" s="200" t="s">
        <v>193</v>
      </c>
      <c r="H16727" s="200"/>
      <c r="I16727" s="200">
        <v>45771</v>
      </c>
      <c r="J16727" s="143">
        <f t="shared" si="261"/>
        <v>45771</v>
      </c>
      <c r="K16727" s="202">
        <v>6</v>
      </c>
      <c r="L16727" s="285" t="s">
        <v>15288</v>
      </c>
      <c r="M16727" s="223"/>
      <c r="N16727" s="203"/>
      <c r="O16727" s="222" t="s">
        <v>326</v>
      </c>
    </row>
    <row r="16728" spans="1:15" ht="29.25" customHeight="1">
      <c r="A16728" s="221" t="s">
        <v>6339</v>
      </c>
      <c r="B16728" s="221" t="s">
        <v>15025</v>
      </c>
      <c r="C16728" s="222" t="s">
        <v>1732</v>
      </c>
      <c r="D16728" s="222" t="s">
        <v>15026</v>
      </c>
      <c r="E16728" s="199" t="s">
        <v>163</v>
      </c>
      <c r="F16728" s="200" t="s">
        <v>4557</v>
      </c>
      <c r="G16728" s="200" t="s">
        <v>4558</v>
      </c>
      <c r="H16728" s="200"/>
      <c r="I16728" s="200">
        <v>45772</v>
      </c>
      <c r="J16728" s="143">
        <f t="shared" si="261"/>
        <v>45772</v>
      </c>
      <c r="K16728" s="202">
        <v>8</v>
      </c>
      <c r="L16728" s="284" t="s">
        <v>15385</v>
      </c>
      <c r="M16728" s="223"/>
      <c r="N16728" s="203"/>
      <c r="O16728" s="222" t="s">
        <v>326</v>
      </c>
    </row>
    <row r="16729" spans="1:15" ht="29.25" customHeight="1">
      <c r="A16729" s="221" t="s">
        <v>6339</v>
      </c>
      <c r="B16729" s="221" t="s">
        <v>15025</v>
      </c>
      <c r="C16729" s="222" t="s">
        <v>1732</v>
      </c>
      <c r="D16729" s="222" t="s">
        <v>15026</v>
      </c>
      <c r="E16729" s="199" t="s">
        <v>163</v>
      </c>
      <c r="F16729" s="200" t="s">
        <v>4557</v>
      </c>
      <c r="G16729" s="200" t="s">
        <v>4558</v>
      </c>
      <c r="H16729" s="200"/>
      <c r="I16729" s="200">
        <v>45775</v>
      </c>
      <c r="J16729" s="143">
        <f t="shared" si="261"/>
        <v>45775</v>
      </c>
      <c r="K16729" s="202">
        <v>8</v>
      </c>
      <c r="L16729" s="284" t="s">
        <v>15386</v>
      </c>
      <c r="M16729" s="223"/>
      <c r="N16729" s="203"/>
      <c r="O16729" s="222" t="s">
        <v>326</v>
      </c>
    </row>
    <row r="16730" spans="1:15" ht="29.25" customHeight="1">
      <c r="A16730" s="221" t="s">
        <v>6339</v>
      </c>
      <c r="B16730" s="221" t="s">
        <v>15025</v>
      </c>
      <c r="C16730" s="222" t="s">
        <v>1732</v>
      </c>
      <c r="D16730" s="222" t="s">
        <v>15026</v>
      </c>
      <c r="E16730" s="199" t="s">
        <v>163</v>
      </c>
      <c r="F16730" s="200" t="s">
        <v>3279</v>
      </c>
      <c r="G16730" s="200" t="s">
        <v>3280</v>
      </c>
      <c r="H16730" s="200" t="s">
        <v>333</v>
      </c>
      <c r="I16730" s="200">
        <v>45776</v>
      </c>
      <c r="J16730" s="143">
        <f t="shared" si="261"/>
        <v>45776</v>
      </c>
      <c r="K16730" s="202">
        <v>10</v>
      </c>
      <c r="L16730" s="284" t="s">
        <v>15387</v>
      </c>
      <c r="M16730" s="223"/>
      <c r="N16730" s="203">
        <v>3.2</v>
      </c>
      <c r="O16730" s="222" t="s">
        <v>943</v>
      </c>
    </row>
    <row r="16731" spans="1:15" ht="29.25" customHeight="1">
      <c r="A16731" s="221" t="s">
        <v>6339</v>
      </c>
      <c r="B16731" s="221" t="s">
        <v>15025</v>
      </c>
      <c r="C16731" s="222" t="s">
        <v>1732</v>
      </c>
      <c r="D16731" s="222" t="s">
        <v>15026</v>
      </c>
      <c r="E16731" s="199" t="s">
        <v>163</v>
      </c>
      <c r="F16731" s="200" t="s">
        <v>3279</v>
      </c>
      <c r="G16731" s="200" t="s">
        <v>3280</v>
      </c>
      <c r="H16731" s="200" t="s">
        <v>333</v>
      </c>
      <c r="I16731" s="200">
        <v>45777</v>
      </c>
      <c r="J16731" s="143">
        <f t="shared" si="261"/>
        <v>45777</v>
      </c>
      <c r="K16731" s="202">
        <v>9</v>
      </c>
      <c r="L16731" s="284" t="s">
        <v>15388</v>
      </c>
      <c r="M16731" s="223"/>
      <c r="N16731" s="203">
        <v>3.2</v>
      </c>
      <c r="O16731" s="222" t="s">
        <v>943</v>
      </c>
    </row>
    <row r="16732" spans="1:15" ht="29.25" customHeight="1">
      <c r="A16732" s="221" t="s">
        <v>6339</v>
      </c>
      <c r="B16732" s="221" t="s">
        <v>15025</v>
      </c>
      <c r="C16732" s="222" t="s">
        <v>1732</v>
      </c>
      <c r="D16732" s="222" t="s">
        <v>15026</v>
      </c>
      <c r="E16732" s="199" t="s">
        <v>163</v>
      </c>
      <c r="F16732" s="200" t="s">
        <v>3279</v>
      </c>
      <c r="G16732" s="200" t="s">
        <v>3280</v>
      </c>
      <c r="H16732" s="200" t="s">
        <v>333</v>
      </c>
      <c r="I16732" s="200">
        <v>45779</v>
      </c>
      <c r="J16732" s="143">
        <f t="shared" si="261"/>
        <v>45779</v>
      </c>
      <c r="K16732" s="202">
        <v>12</v>
      </c>
      <c r="L16732" s="284" t="s">
        <v>15389</v>
      </c>
      <c r="M16732" s="223"/>
      <c r="N16732" s="203">
        <v>3.2</v>
      </c>
      <c r="O16732" s="222" t="s">
        <v>943</v>
      </c>
    </row>
    <row r="16733" spans="1:15" ht="29.25" customHeight="1">
      <c r="A16733" s="221" t="s">
        <v>6339</v>
      </c>
      <c r="B16733" s="221" t="s">
        <v>15025</v>
      </c>
      <c r="C16733" s="222" t="s">
        <v>1732</v>
      </c>
      <c r="D16733" s="222" t="s">
        <v>15026</v>
      </c>
      <c r="E16733" s="199" t="s">
        <v>163</v>
      </c>
      <c r="F16733" s="200" t="s">
        <v>3279</v>
      </c>
      <c r="G16733" s="200" t="s">
        <v>3280</v>
      </c>
      <c r="H16733" s="200" t="s">
        <v>333</v>
      </c>
      <c r="I16733" s="200">
        <v>45782</v>
      </c>
      <c r="J16733" s="143">
        <f t="shared" si="261"/>
        <v>45782</v>
      </c>
      <c r="K16733" s="202">
        <v>9</v>
      </c>
      <c r="L16733" s="284" t="s">
        <v>15390</v>
      </c>
      <c r="M16733" s="223"/>
      <c r="N16733" s="203">
        <v>3.2</v>
      </c>
      <c r="O16733" s="222" t="s">
        <v>943</v>
      </c>
    </row>
    <row r="16734" spans="1:15" ht="29.25" customHeight="1">
      <c r="A16734" s="221" t="s">
        <v>6339</v>
      </c>
      <c r="B16734" s="221" t="s">
        <v>15025</v>
      </c>
      <c r="C16734" s="222" t="s">
        <v>1732</v>
      </c>
      <c r="D16734" s="222" t="s">
        <v>15026</v>
      </c>
      <c r="E16734" s="199" t="s">
        <v>163</v>
      </c>
      <c r="F16734" s="200" t="s">
        <v>3279</v>
      </c>
      <c r="G16734" s="200" t="s">
        <v>3280</v>
      </c>
      <c r="H16734" s="200" t="s">
        <v>333</v>
      </c>
      <c r="I16734" s="200">
        <v>45783</v>
      </c>
      <c r="J16734" s="143">
        <f t="shared" si="261"/>
        <v>45783</v>
      </c>
      <c r="K16734" s="202">
        <v>9</v>
      </c>
      <c r="L16734" s="284" t="s">
        <v>15391</v>
      </c>
      <c r="M16734" s="223"/>
      <c r="N16734" s="203">
        <v>3.2</v>
      </c>
      <c r="O16734" s="222" t="s">
        <v>943</v>
      </c>
    </row>
    <row r="16735" spans="1:15" ht="29.25" customHeight="1">
      <c r="A16735" s="221" t="s">
        <v>6339</v>
      </c>
      <c r="B16735" s="221" t="s">
        <v>15025</v>
      </c>
      <c r="C16735" s="222" t="s">
        <v>1732</v>
      </c>
      <c r="D16735" s="222" t="s">
        <v>15026</v>
      </c>
      <c r="E16735" s="199" t="s">
        <v>163</v>
      </c>
      <c r="F16735" s="200" t="s">
        <v>4557</v>
      </c>
      <c r="G16735" s="200" t="s">
        <v>4558</v>
      </c>
      <c r="H16735" s="200"/>
      <c r="I16735" s="200">
        <v>45784</v>
      </c>
      <c r="J16735" s="143">
        <f t="shared" si="261"/>
        <v>45784</v>
      </c>
      <c r="K16735" s="202">
        <v>9</v>
      </c>
      <c r="L16735" s="285" t="s">
        <v>15392</v>
      </c>
      <c r="M16735" s="223"/>
      <c r="N16735" s="203"/>
      <c r="O16735" s="222" t="s">
        <v>326</v>
      </c>
    </row>
    <row r="16736" spans="1:15" ht="29.25" customHeight="1">
      <c r="A16736" s="221" t="s">
        <v>6339</v>
      </c>
      <c r="B16736" s="221" t="s">
        <v>15025</v>
      </c>
      <c r="C16736" s="222" t="s">
        <v>1732</v>
      </c>
      <c r="D16736" s="222" t="s">
        <v>15026</v>
      </c>
      <c r="E16736" s="199" t="s">
        <v>163</v>
      </c>
      <c r="F16736" s="200" t="s">
        <v>3279</v>
      </c>
      <c r="G16736" s="200" t="s">
        <v>3280</v>
      </c>
      <c r="H16736" s="200" t="s">
        <v>333</v>
      </c>
      <c r="I16736" s="200">
        <v>45785</v>
      </c>
      <c r="J16736" s="143">
        <f t="shared" si="261"/>
        <v>45785</v>
      </c>
      <c r="K16736" s="202">
        <v>9</v>
      </c>
      <c r="L16736" s="284" t="s">
        <v>15393</v>
      </c>
      <c r="M16736" s="223"/>
      <c r="N16736" s="203">
        <v>3.2</v>
      </c>
      <c r="O16736" s="222" t="s">
        <v>943</v>
      </c>
    </row>
    <row r="16737" spans="1:15" ht="29.25" customHeight="1">
      <c r="A16737" s="221" t="s">
        <v>6339</v>
      </c>
      <c r="B16737" s="221" t="s">
        <v>15025</v>
      </c>
      <c r="C16737" s="222" t="s">
        <v>1732</v>
      </c>
      <c r="D16737" s="222" t="s">
        <v>15026</v>
      </c>
      <c r="E16737" s="199" t="s">
        <v>163</v>
      </c>
      <c r="F16737" s="200" t="s">
        <v>3279</v>
      </c>
      <c r="G16737" s="200" t="s">
        <v>3280</v>
      </c>
      <c r="H16737" s="200" t="s">
        <v>333</v>
      </c>
      <c r="I16737" s="200">
        <v>45786</v>
      </c>
      <c r="J16737" s="143">
        <f t="shared" si="261"/>
        <v>45786</v>
      </c>
      <c r="K16737" s="202">
        <v>8</v>
      </c>
      <c r="L16737" s="284" t="s">
        <v>15394</v>
      </c>
      <c r="M16737" s="223"/>
      <c r="N16737" s="203">
        <v>3.2</v>
      </c>
      <c r="O16737" s="222" t="s">
        <v>943</v>
      </c>
    </row>
    <row r="16738" spans="1:15" ht="29.25" customHeight="1">
      <c r="A16738" s="221" t="s">
        <v>6339</v>
      </c>
      <c r="B16738" s="221" t="s">
        <v>15025</v>
      </c>
      <c r="C16738" s="222" t="s">
        <v>1732</v>
      </c>
      <c r="D16738" s="222" t="s">
        <v>15026</v>
      </c>
      <c r="E16738" s="199" t="s">
        <v>163</v>
      </c>
      <c r="F16738" s="200" t="s">
        <v>3279</v>
      </c>
      <c r="G16738" s="200" t="s">
        <v>3280</v>
      </c>
      <c r="H16738" s="200" t="s">
        <v>333</v>
      </c>
      <c r="I16738" s="200">
        <v>45789</v>
      </c>
      <c r="J16738" s="143">
        <f t="shared" si="261"/>
        <v>45789</v>
      </c>
      <c r="K16738" s="202">
        <v>9</v>
      </c>
      <c r="L16738" s="284" t="s">
        <v>15395</v>
      </c>
      <c r="M16738" s="223"/>
      <c r="N16738" s="203">
        <v>3.2</v>
      </c>
      <c r="O16738" s="222" t="s">
        <v>943</v>
      </c>
    </row>
    <row r="16739" spans="1:15" ht="29.25" customHeight="1">
      <c r="A16739" s="221" t="s">
        <v>6339</v>
      </c>
      <c r="B16739" s="221" t="s">
        <v>15025</v>
      </c>
      <c r="C16739" s="222" t="s">
        <v>1732</v>
      </c>
      <c r="D16739" s="222" t="s">
        <v>15026</v>
      </c>
      <c r="E16739" s="199" t="s">
        <v>163</v>
      </c>
      <c r="F16739" s="200" t="s">
        <v>3279</v>
      </c>
      <c r="G16739" s="200" t="s">
        <v>3280</v>
      </c>
      <c r="H16739" s="200" t="s">
        <v>333</v>
      </c>
      <c r="I16739" s="200">
        <v>45790</v>
      </c>
      <c r="J16739" s="143">
        <f t="shared" si="261"/>
        <v>45790</v>
      </c>
      <c r="K16739" s="202">
        <v>9</v>
      </c>
      <c r="L16739" s="284" t="s">
        <v>15396</v>
      </c>
      <c r="M16739" s="223"/>
      <c r="N16739" s="203">
        <v>3.2</v>
      </c>
      <c r="O16739" s="222" t="s">
        <v>943</v>
      </c>
    </row>
    <row r="16740" spans="1:15" ht="29.25" customHeight="1">
      <c r="A16740" s="221" t="s">
        <v>6339</v>
      </c>
      <c r="B16740" s="221" t="s">
        <v>15025</v>
      </c>
      <c r="C16740" s="222" t="s">
        <v>1732</v>
      </c>
      <c r="D16740" s="222" t="s">
        <v>15026</v>
      </c>
      <c r="E16740" s="199" t="s">
        <v>163</v>
      </c>
      <c r="F16740" s="200" t="s">
        <v>192</v>
      </c>
      <c r="G16740" s="200" t="s">
        <v>193</v>
      </c>
      <c r="H16740" s="200"/>
      <c r="I16740" s="200">
        <v>45791</v>
      </c>
      <c r="J16740" s="143">
        <f t="shared" si="261"/>
        <v>45791</v>
      </c>
      <c r="K16740" s="202">
        <v>7</v>
      </c>
      <c r="L16740" s="285" t="s">
        <v>15288</v>
      </c>
      <c r="M16740" s="223"/>
      <c r="N16740" s="203"/>
      <c r="O16740" s="222" t="s">
        <v>326</v>
      </c>
    </row>
    <row r="16741" spans="1:15" ht="29.25" customHeight="1">
      <c r="A16741" s="221" t="s">
        <v>6339</v>
      </c>
      <c r="B16741" s="221" t="s">
        <v>15025</v>
      </c>
      <c r="C16741" s="222" t="s">
        <v>1732</v>
      </c>
      <c r="D16741" s="222" t="s">
        <v>15026</v>
      </c>
      <c r="E16741" s="199" t="s">
        <v>163</v>
      </c>
      <c r="F16741" s="200" t="s">
        <v>3279</v>
      </c>
      <c r="G16741" s="200" t="s">
        <v>3280</v>
      </c>
      <c r="H16741" s="200" t="s">
        <v>333</v>
      </c>
      <c r="I16741" s="200">
        <v>45791</v>
      </c>
      <c r="J16741" s="143">
        <f t="shared" si="261"/>
        <v>45791</v>
      </c>
      <c r="K16741" s="202">
        <v>1</v>
      </c>
      <c r="L16741" s="284" t="s">
        <v>15397</v>
      </c>
      <c r="M16741" s="223"/>
      <c r="N16741" s="203">
        <v>3.2</v>
      </c>
      <c r="O16741" s="222" t="s">
        <v>943</v>
      </c>
    </row>
    <row r="16742" spans="1:15" ht="29.25" customHeight="1">
      <c r="A16742" s="221" t="s">
        <v>6339</v>
      </c>
      <c r="B16742" s="221" t="s">
        <v>15025</v>
      </c>
      <c r="C16742" s="222" t="s">
        <v>1732</v>
      </c>
      <c r="D16742" s="222" t="s">
        <v>15026</v>
      </c>
      <c r="E16742" s="199" t="s">
        <v>163</v>
      </c>
      <c r="F16742" s="200" t="s">
        <v>4557</v>
      </c>
      <c r="G16742" s="200" t="s">
        <v>4558</v>
      </c>
      <c r="H16742" s="200"/>
      <c r="I16742" s="200">
        <v>45792</v>
      </c>
      <c r="J16742" s="143">
        <f t="shared" si="261"/>
        <v>45792</v>
      </c>
      <c r="K16742" s="202">
        <v>4</v>
      </c>
      <c r="L16742" s="285" t="s">
        <v>15398</v>
      </c>
      <c r="M16742" s="223"/>
      <c r="N16742" s="203"/>
      <c r="O16742" s="222" t="s">
        <v>326</v>
      </c>
    </row>
    <row r="16743" spans="1:15" ht="29.25" customHeight="1">
      <c r="A16743" s="221" t="s">
        <v>6339</v>
      </c>
      <c r="B16743" s="221" t="s">
        <v>15025</v>
      </c>
      <c r="C16743" s="222" t="s">
        <v>1732</v>
      </c>
      <c r="D16743" s="222" t="s">
        <v>15026</v>
      </c>
      <c r="E16743" s="199" t="s">
        <v>163</v>
      </c>
      <c r="F16743" s="200" t="s">
        <v>3279</v>
      </c>
      <c r="G16743" s="200" t="s">
        <v>3280</v>
      </c>
      <c r="H16743" s="200" t="s">
        <v>333</v>
      </c>
      <c r="I16743" s="200">
        <v>45792</v>
      </c>
      <c r="J16743" s="143">
        <f t="shared" si="261"/>
        <v>45792</v>
      </c>
      <c r="K16743" s="202">
        <v>5</v>
      </c>
      <c r="L16743" s="284" t="s">
        <v>15399</v>
      </c>
      <c r="M16743" s="223"/>
      <c r="N16743" s="203">
        <v>3.2</v>
      </c>
      <c r="O16743" s="222" t="s">
        <v>943</v>
      </c>
    </row>
    <row r="16744" spans="1:15" ht="29.25" customHeight="1">
      <c r="A16744" s="221" t="s">
        <v>6339</v>
      </c>
      <c r="B16744" s="221" t="s">
        <v>15025</v>
      </c>
      <c r="C16744" s="222" t="s">
        <v>1732</v>
      </c>
      <c r="D16744" s="222" t="s">
        <v>15026</v>
      </c>
      <c r="E16744" s="199" t="s">
        <v>163</v>
      </c>
      <c r="F16744" s="200" t="s">
        <v>4557</v>
      </c>
      <c r="G16744" s="200" t="s">
        <v>4558</v>
      </c>
      <c r="H16744" s="200"/>
      <c r="I16744" s="200">
        <v>45793</v>
      </c>
      <c r="J16744" s="143">
        <f t="shared" si="261"/>
        <v>45793</v>
      </c>
      <c r="K16744" s="202">
        <v>5</v>
      </c>
      <c r="L16744" s="284" t="s">
        <v>15400</v>
      </c>
      <c r="M16744" s="223"/>
      <c r="N16744" s="203"/>
      <c r="O16744" s="222" t="s">
        <v>326</v>
      </c>
    </row>
    <row r="16745" spans="1:15" ht="29.25" customHeight="1">
      <c r="A16745" s="221" t="s">
        <v>6339</v>
      </c>
      <c r="B16745" s="221" t="s">
        <v>15025</v>
      </c>
      <c r="C16745" s="222" t="s">
        <v>1732</v>
      </c>
      <c r="D16745" s="222" t="s">
        <v>15026</v>
      </c>
      <c r="E16745" s="199" t="s">
        <v>163</v>
      </c>
      <c r="F16745" s="200" t="s">
        <v>3279</v>
      </c>
      <c r="G16745" s="200" t="s">
        <v>3280</v>
      </c>
      <c r="H16745" s="200" t="s">
        <v>333</v>
      </c>
      <c r="I16745" s="200">
        <v>45793</v>
      </c>
      <c r="J16745" s="143">
        <f t="shared" si="261"/>
        <v>45793</v>
      </c>
      <c r="K16745" s="202">
        <v>3</v>
      </c>
      <c r="L16745" s="284" t="s">
        <v>15401</v>
      </c>
      <c r="M16745" s="223"/>
      <c r="N16745" s="203">
        <v>3.2</v>
      </c>
      <c r="O16745" s="222" t="s">
        <v>943</v>
      </c>
    </row>
    <row r="16746" spans="1:15" ht="29.25" customHeight="1">
      <c r="A16746" s="221" t="s">
        <v>6339</v>
      </c>
      <c r="B16746" s="221" t="s">
        <v>15025</v>
      </c>
      <c r="C16746" s="222" t="s">
        <v>1732</v>
      </c>
      <c r="D16746" s="222" t="s">
        <v>15026</v>
      </c>
      <c r="E16746" s="199" t="s">
        <v>163</v>
      </c>
      <c r="F16746" s="200" t="s">
        <v>3279</v>
      </c>
      <c r="G16746" s="200" t="s">
        <v>3280</v>
      </c>
      <c r="H16746" s="200" t="s">
        <v>333</v>
      </c>
      <c r="I16746" s="200">
        <v>45796</v>
      </c>
      <c r="J16746" s="143">
        <f t="shared" si="261"/>
        <v>45796</v>
      </c>
      <c r="K16746" s="202">
        <v>9</v>
      </c>
      <c r="L16746" s="284" t="s">
        <v>15402</v>
      </c>
      <c r="M16746" s="223"/>
      <c r="N16746" s="203">
        <v>3.2</v>
      </c>
      <c r="O16746" s="222" t="s">
        <v>943</v>
      </c>
    </row>
    <row r="16747" spans="1:15" ht="29.25" customHeight="1">
      <c r="A16747" s="221" t="s">
        <v>6339</v>
      </c>
      <c r="B16747" s="221" t="s">
        <v>15025</v>
      </c>
      <c r="C16747" s="222" t="s">
        <v>1732</v>
      </c>
      <c r="D16747" s="222" t="s">
        <v>15026</v>
      </c>
      <c r="E16747" s="199" t="s">
        <v>163</v>
      </c>
      <c r="F16747" s="200" t="s">
        <v>3279</v>
      </c>
      <c r="G16747" s="200" t="s">
        <v>3280</v>
      </c>
      <c r="H16747" s="200" t="s">
        <v>333</v>
      </c>
      <c r="I16747" s="200">
        <v>45797</v>
      </c>
      <c r="J16747" s="143">
        <f t="shared" si="261"/>
        <v>45797</v>
      </c>
      <c r="K16747" s="202">
        <v>9.5</v>
      </c>
      <c r="L16747" s="284" t="s">
        <v>15403</v>
      </c>
      <c r="M16747" s="223"/>
      <c r="N16747" s="203">
        <v>3.2</v>
      </c>
      <c r="O16747" s="222" t="s">
        <v>943</v>
      </c>
    </row>
    <row r="16748" spans="1:15" ht="29.25" customHeight="1">
      <c r="A16748" s="221" t="s">
        <v>6339</v>
      </c>
      <c r="B16748" s="221" t="s">
        <v>15025</v>
      </c>
      <c r="C16748" s="222" t="s">
        <v>1732</v>
      </c>
      <c r="D16748" s="222" t="s">
        <v>15026</v>
      </c>
      <c r="E16748" s="199" t="s">
        <v>163</v>
      </c>
      <c r="F16748" s="200" t="s">
        <v>192</v>
      </c>
      <c r="G16748" s="200" t="s">
        <v>193</v>
      </c>
      <c r="H16748" s="200"/>
      <c r="I16748" s="200">
        <v>45798</v>
      </c>
      <c r="J16748" s="143">
        <f t="shared" si="261"/>
        <v>45798</v>
      </c>
      <c r="K16748" s="202">
        <v>9.5</v>
      </c>
      <c r="L16748" s="284" t="s">
        <v>15404</v>
      </c>
      <c r="M16748" s="223"/>
      <c r="N16748" s="203"/>
      <c r="O16748" s="222" t="s">
        <v>326</v>
      </c>
    </row>
    <row r="16749" spans="1:15" ht="29.25" customHeight="1">
      <c r="A16749" s="221" t="s">
        <v>6339</v>
      </c>
      <c r="B16749" s="221" t="s">
        <v>15025</v>
      </c>
      <c r="C16749" s="222" t="s">
        <v>1732</v>
      </c>
      <c r="D16749" s="222" t="s">
        <v>15026</v>
      </c>
      <c r="E16749" s="199" t="s">
        <v>166</v>
      </c>
      <c r="F16749" s="200"/>
      <c r="G16749" s="200"/>
      <c r="H16749" s="200"/>
      <c r="I16749" s="200">
        <v>45799</v>
      </c>
      <c r="J16749" s="143">
        <f t="shared" si="261"/>
        <v>45799</v>
      </c>
      <c r="K16749" s="202">
        <v>8</v>
      </c>
      <c r="L16749" s="285" t="s">
        <v>15405</v>
      </c>
      <c r="M16749" s="223"/>
      <c r="N16749" s="203"/>
      <c r="O16749" s="222" t="s">
        <v>326</v>
      </c>
    </row>
    <row r="16750" spans="1:15" ht="29.25" customHeight="1">
      <c r="A16750" s="221" t="s">
        <v>6339</v>
      </c>
      <c r="B16750" s="221" t="s">
        <v>15025</v>
      </c>
      <c r="C16750" s="222" t="s">
        <v>1732</v>
      </c>
      <c r="D16750" s="222" t="s">
        <v>15026</v>
      </c>
      <c r="E16750" s="199" t="s">
        <v>163</v>
      </c>
      <c r="F16750" s="200" t="s">
        <v>3279</v>
      </c>
      <c r="G16750" s="200" t="s">
        <v>3280</v>
      </c>
      <c r="H16750" s="200" t="s">
        <v>333</v>
      </c>
      <c r="I16750" s="200">
        <v>45799</v>
      </c>
      <c r="J16750" s="143">
        <f t="shared" si="261"/>
        <v>45799</v>
      </c>
      <c r="K16750" s="202">
        <v>1</v>
      </c>
      <c r="L16750" s="285" t="s">
        <v>15406</v>
      </c>
      <c r="M16750" s="223"/>
      <c r="N16750" s="203">
        <v>3.2</v>
      </c>
      <c r="O16750" s="222" t="s">
        <v>943</v>
      </c>
    </row>
    <row r="16751" spans="1:15" ht="29.25" customHeight="1">
      <c r="A16751" s="221" t="s">
        <v>6339</v>
      </c>
      <c r="B16751" s="221" t="s">
        <v>15025</v>
      </c>
      <c r="C16751" s="222" t="s">
        <v>1732</v>
      </c>
      <c r="D16751" s="222" t="s">
        <v>15026</v>
      </c>
      <c r="E16751" s="199" t="s">
        <v>166</v>
      </c>
      <c r="F16751" s="200"/>
      <c r="G16751" s="200"/>
      <c r="H16751" s="200"/>
      <c r="I16751" s="200">
        <v>45800</v>
      </c>
      <c r="J16751" s="143">
        <f t="shared" si="261"/>
        <v>45800</v>
      </c>
      <c r="K16751" s="202">
        <v>8</v>
      </c>
      <c r="L16751" s="285" t="s">
        <v>15405</v>
      </c>
      <c r="M16751" s="223"/>
      <c r="N16751" s="203"/>
      <c r="O16751" s="222" t="s">
        <v>326</v>
      </c>
    </row>
    <row r="16752" spans="1:15" ht="29.25" customHeight="1">
      <c r="A16752" s="221" t="s">
        <v>6339</v>
      </c>
      <c r="B16752" s="221" t="s">
        <v>15025</v>
      </c>
      <c r="C16752" s="222" t="s">
        <v>1732</v>
      </c>
      <c r="D16752" s="222" t="s">
        <v>15026</v>
      </c>
      <c r="E16752" s="199" t="s">
        <v>166</v>
      </c>
      <c r="F16752" s="200"/>
      <c r="G16752" s="200"/>
      <c r="H16752" s="200"/>
      <c r="I16752" s="200">
        <v>45803</v>
      </c>
      <c r="J16752" s="143">
        <f t="shared" si="261"/>
        <v>45803</v>
      </c>
      <c r="K16752" s="202">
        <v>5</v>
      </c>
      <c r="L16752" s="285" t="s">
        <v>15407</v>
      </c>
      <c r="M16752" s="223"/>
      <c r="N16752" s="203"/>
      <c r="O16752" s="222" t="s">
        <v>326</v>
      </c>
    </row>
    <row r="16753" spans="1:15" ht="29.25" customHeight="1">
      <c r="A16753" s="221" t="s">
        <v>6339</v>
      </c>
      <c r="B16753" s="221" t="s">
        <v>15025</v>
      </c>
      <c r="C16753" s="222" t="s">
        <v>1732</v>
      </c>
      <c r="D16753" s="222" t="s">
        <v>15026</v>
      </c>
      <c r="E16753" s="199" t="s">
        <v>163</v>
      </c>
      <c r="F16753" s="200" t="s">
        <v>3279</v>
      </c>
      <c r="G16753" s="200" t="s">
        <v>3280</v>
      </c>
      <c r="H16753" s="200" t="s">
        <v>333</v>
      </c>
      <c r="I16753" s="200">
        <v>45803</v>
      </c>
      <c r="J16753" s="143">
        <f t="shared" si="261"/>
        <v>45803</v>
      </c>
      <c r="K16753" s="202">
        <v>4</v>
      </c>
      <c r="L16753" s="284" t="s">
        <v>15408</v>
      </c>
      <c r="M16753" s="223"/>
      <c r="N16753" s="203">
        <v>3.2</v>
      </c>
      <c r="O16753" s="222" t="s">
        <v>943</v>
      </c>
    </row>
    <row r="16754" spans="1:15" ht="29.25" customHeight="1">
      <c r="A16754" s="221" t="s">
        <v>6339</v>
      </c>
      <c r="B16754" s="221" t="s">
        <v>15025</v>
      </c>
      <c r="C16754" s="222" t="s">
        <v>1732</v>
      </c>
      <c r="D16754" s="222" t="s">
        <v>15026</v>
      </c>
      <c r="E16754" s="199" t="s">
        <v>166</v>
      </c>
      <c r="F16754" s="200"/>
      <c r="G16754" s="200"/>
      <c r="H16754" s="200"/>
      <c r="I16754" s="200">
        <v>45804</v>
      </c>
      <c r="J16754" s="143">
        <f t="shared" si="261"/>
        <v>45804</v>
      </c>
      <c r="K16754" s="202">
        <v>8</v>
      </c>
      <c r="L16754" s="285" t="s">
        <v>15409</v>
      </c>
      <c r="M16754" s="223"/>
      <c r="N16754" s="203"/>
      <c r="O16754" s="222" t="s">
        <v>326</v>
      </c>
    </row>
    <row r="16755" spans="1:15" ht="29.25" customHeight="1">
      <c r="A16755" s="221" t="s">
        <v>6339</v>
      </c>
      <c r="B16755" s="221" t="s">
        <v>15025</v>
      </c>
      <c r="C16755" s="222" t="s">
        <v>1732</v>
      </c>
      <c r="D16755" s="222" t="s">
        <v>15026</v>
      </c>
      <c r="E16755" s="199" t="s">
        <v>163</v>
      </c>
      <c r="F16755" s="200" t="s">
        <v>3279</v>
      </c>
      <c r="G16755" s="200" t="s">
        <v>3280</v>
      </c>
      <c r="H16755" s="200" t="s">
        <v>333</v>
      </c>
      <c r="I16755" s="200">
        <v>45804</v>
      </c>
      <c r="J16755" s="143">
        <f t="shared" si="261"/>
        <v>45804</v>
      </c>
      <c r="K16755" s="202">
        <v>1.5</v>
      </c>
      <c r="L16755" s="285" t="s">
        <v>15410</v>
      </c>
      <c r="M16755" s="223"/>
      <c r="N16755" s="203">
        <v>3.2</v>
      </c>
      <c r="O16755" s="222" t="s">
        <v>943</v>
      </c>
    </row>
    <row r="16756" spans="1:15" ht="29.25" customHeight="1">
      <c r="A16756" s="221" t="s">
        <v>6339</v>
      </c>
      <c r="B16756" s="221" t="s">
        <v>15025</v>
      </c>
      <c r="C16756" s="222" t="s">
        <v>1732</v>
      </c>
      <c r="D16756" s="222" t="s">
        <v>15026</v>
      </c>
      <c r="E16756" s="199" t="s">
        <v>163</v>
      </c>
      <c r="F16756" s="200" t="s">
        <v>4557</v>
      </c>
      <c r="G16756" s="200" t="s">
        <v>4558</v>
      </c>
      <c r="H16756" s="200"/>
      <c r="I16756" s="200">
        <v>45805</v>
      </c>
      <c r="J16756" s="143">
        <f t="shared" si="261"/>
        <v>45805</v>
      </c>
      <c r="K16756" s="202">
        <v>2</v>
      </c>
      <c r="L16756" s="285" t="s">
        <v>15411</v>
      </c>
      <c r="M16756" s="223"/>
      <c r="N16756" s="203"/>
      <c r="O16756" s="222" t="s">
        <v>326</v>
      </c>
    </row>
    <row r="16757" spans="1:15" ht="29.25" customHeight="1">
      <c r="A16757" s="221" t="s">
        <v>6339</v>
      </c>
      <c r="B16757" s="221" t="s">
        <v>15025</v>
      </c>
      <c r="C16757" s="222" t="s">
        <v>1732</v>
      </c>
      <c r="D16757" s="222" t="s">
        <v>15026</v>
      </c>
      <c r="E16757" s="199" t="s">
        <v>163</v>
      </c>
      <c r="F16757" s="200" t="s">
        <v>192</v>
      </c>
      <c r="G16757" s="200" t="s">
        <v>193</v>
      </c>
      <c r="H16757" s="200"/>
      <c r="I16757" s="200">
        <v>45805</v>
      </c>
      <c r="J16757" s="143">
        <f t="shared" si="261"/>
        <v>45805</v>
      </c>
      <c r="K16757" s="202">
        <v>5</v>
      </c>
      <c r="L16757" s="285" t="s">
        <v>15288</v>
      </c>
      <c r="M16757" s="223"/>
      <c r="N16757" s="203"/>
      <c r="O16757" s="222" t="s">
        <v>326</v>
      </c>
    </row>
    <row r="16758" spans="1:15" ht="29.25" customHeight="1">
      <c r="A16758" s="221" t="s">
        <v>6339</v>
      </c>
      <c r="B16758" s="221" t="s">
        <v>15025</v>
      </c>
      <c r="C16758" s="222" t="s">
        <v>1732</v>
      </c>
      <c r="D16758" s="222" t="s">
        <v>15026</v>
      </c>
      <c r="E16758" s="199" t="s">
        <v>163</v>
      </c>
      <c r="F16758" s="200" t="s">
        <v>3279</v>
      </c>
      <c r="G16758" s="200" t="s">
        <v>3280</v>
      </c>
      <c r="H16758" s="200" t="s">
        <v>333</v>
      </c>
      <c r="I16758" s="200">
        <v>45805</v>
      </c>
      <c r="J16758" s="143">
        <f t="shared" si="261"/>
        <v>45805</v>
      </c>
      <c r="K16758" s="202">
        <v>2</v>
      </c>
      <c r="L16758" s="284" t="s">
        <v>15412</v>
      </c>
      <c r="M16758" s="223"/>
      <c r="N16758" s="203">
        <v>3.2</v>
      </c>
      <c r="O16758" s="222" t="s">
        <v>943</v>
      </c>
    </row>
    <row r="16759" spans="1:15" ht="29.25" customHeight="1">
      <c r="A16759" s="221" t="s">
        <v>6339</v>
      </c>
      <c r="B16759" s="221" t="s">
        <v>15025</v>
      </c>
      <c r="C16759" s="222" t="s">
        <v>1732</v>
      </c>
      <c r="D16759" s="222" t="s">
        <v>15026</v>
      </c>
      <c r="E16759" s="199" t="s">
        <v>163</v>
      </c>
      <c r="F16759" s="200" t="s">
        <v>4557</v>
      </c>
      <c r="G16759" s="200" t="s">
        <v>4558</v>
      </c>
      <c r="H16759" s="200"/>
      <c r="I16759" s="200">
        <v>45806</v>
      </c>
      <c r="J16759" s="143">
        <f t="shared" si="261"/>
        <v>45806</v>
      </c>
      <c r="K16759" s="202">
        <v>3</v>
      </c>
      <c r="L16759" s="284" t="s">
        <v>15413</v>
      </c>
      <c r="M16759" s="223"/>
      <c r="N16759" s="203"/>
      <c r="O16759" s="222" t="s">
        <v>326</v>
      </c>
    </row>
    <row r="16760" spans="1:15" ht="29.25" customHeight="1">
      <c r="A16760" s="221" t="s">
        <v>6339</v>
      </c>
      <c r="B16760" s="221" t="s">
        <v>15025</v>
      </c>
      <c r="C16760" s="222" t="s">
        <v>1732</v>
      </c>
      <c r="D16760" s="222" t="s">
        <v>15026</v>
      </c>
      <c r="E16760" s="199" t="s">
        <v>166</v>
      </c>
      <c r="F16760" s="200"/>
      <c r="G16760" s="200"/>
      <c r="H16760" s="200"/>
      <c r="I16760" s="200">
        <v>45806</v>
      </c>
      <c r="J16760" s="143">
        <f t="shared" si="261"/>
        <v>45806</v>
      </c>
      <c r="K16760" s="202">
        <v>1</v>
      </c>
      <c r="L16760" s="285" t="s">
        <v>216</v>
      </c>
      <c r="M16760" s="223"/>
      <c r="N16760" s="203"/>
      <c r="O16760" s="222" t="s">
        <v>326</v>
      </c>
    </row>
    <row r="16761" spans="1:15" ht="29.25" customHeight="1">
      <c r="A16761" s="221" t="s">
        <v>6339</v>
      </c>
      <c r="B16761" s="221" t="s">
        <v>15025</v>
      </c>
      <c r="C16761" s="222" t="s">
        <v>1732</v>
      </c>
      <c r="D16761" s="222" t="s">
        <v>15026</v>
      </c>
      <c r="E16761" s="199" t="s">
        <v>163</v>
      </c>
      <c r="F16761" s="200" t="s">
        <v>3279</v>
      </c>
      <c r="G16761" s="200" t="s">
        <v>3280</v>
      </c>
      <c r="H16761" s="200"/>
      <c r="I16761" s="200">
        <v>45806</v>
      </c>
      <c r="J16761" s="143">
        <f t="shared" si="261"/>
        <v>45806</v>
      </c>
      <c r="K16761" s="202">
        <v>4</v>
      </c>
      <c r="L16761" s="284" t="s">
        <v>15414</v>
      </c>
      <c r="M16761" s="223"/>
      <c r="N16761" s="203"/>
      <c r="O16761" s="222" t="s">
        <v>326</v>
      </c>
    </row>
    <row r="16762" spans="1:15" ht="29.25" customHeight="1">
      <c r="A16762" s="221" t="s">
        <v>6339</v>
      </c>
      <c r="B16762" s="221" t="s">
        <v>15025</v>
      </c>
      <c r="C16762" s="222" t="s">
        <v>1732</v>
      </c>
      <c r="D16762" s="222" t="s">
        <v>15026</v>
      </c>
      <c r="E16762" s="199" t="s">
        <v>163</v>
      </c>
      <c r="F16762" s="200" t="s">
        <v>4557</v>
      </c>
      <c r="G16762" s="200" t="s">
        <v>4558</v>
      </c>
      <c r="H16762" s="200"/>
      <c r="I16762" s="200">
        <v>45810</v>
      </c>
      <c r="J16762" s="143">
        <f t="shared" si="261"/>
        <v>45810</v>
      </c>
      <c r="K16762" s="202">
        <v>9.5</v>
      </c>
      <c r="L16762" s="284" t="s">
        <v>15415</v>
      </c>
      <c r="M16762" s="223"/>
      <c r="N16762" s="203"/>
      <c r="O16762" s="222" t="s">
        <v>326</v>
      </c>
    </row>
    <row r="16763" spans="1:15" ht="29.25" customHeight="1">
      <c r="A16763" s="221" t="s">
        <v>6339</v>
      </c>
      <c r="B16763" s="221" t="s">
        <v>15025</v>
      </c>
      <c r="C16763" s="222" t="s">
        <v>1732</v>
      </c>
      <c r="D16763" s="222" t="s">
        <v>15026</v>
      </c>
      <c r="E16763" s="199" t="s">
        <v>163</v>
      </c>
      <c r="F16763" s="200" t="s">
        <v>3279</v>
      </c>
      <c r="G16763" s="200" t="s">
        <v>3280</v>
      </c>
      <c r="H16763" s="200" t="s">
        <v>333</v>
      </c>
      <c r="I16763" s="200">
        <v>45810</v>
      </c>
      <c r="J16763" s="143">
        <f t="shared" si="261"/>
        <v>45810</v>
      </c>
      <c r="K16763" s="202">
        <v>1</v>
      </c>
      <c r="L16763" s="285" t="s">
        <v>15416</v>
      </c>
      <c r="M16763" s="223"/>
      <c r="N16763" s="203">
        <v>3.2</v>
      </c>
      <c r="O16763" s="222" t="s">
        <v>943</v>
      </c>
    </row>
    <row r="16764" spans="1:15" ht="29.25" customHeight="1">
      <c r="A16764" s="221" t="s">
        <v>6339</v>
      </c>
      <c r="B16764" s="221" t="s">
        <v>15025</v>
      </c>
      <c r="C16764" s="222" t="s">
        <v>1732</v>
      </c>
      <c r="D16764" s="222" t="s">
        <v>15026</v>
      </c>
      <c r="E16764" s="199" t="s">
        <v>163</v>
      </c>
      <c r="F16764" s="200" t="s">
        <v>4557</v>
      </c>
      <c r="G16764" s="200" t="s">
        <v>4558</v>
      </c>
      <c r="H16764" s="200"/>
      <c r="I16764" s="200">
        <v>45812</v>
      </c>
      <c r="J16764" s="143">
        <f t="shared" si="261"/>
        <v>45812</v>
      </c>
      <c r="K16764" s="202">
        <v>1</v>
      </c>
      <c r="L16764" s="285" t="s">
        <v>15417</v>
      </c>
      <c r="M16764" s="223"/>
      <c r="N16764" s="203"/>
      <c r="O16764" s="222" t="s">
        <v>326</v>
      </c>
    </row>
    <row r="16765" spans="1:15" ht="29.25" customHeight="1">
      <c r="A16765" s="221" t="s">
        <v>6339</v>
      </c>
      <c r="B16765" s="221" t="s">
        <v>15025</v>
      </c>
      <c r="C16765" s="222" t="s">
        <v>1732</v>
      </c>
      <c r="D16765" s="222" t="s">
        <v>15026</v>
      </c>
      <c r="E16765" s="199" t="s">
        <v>163</v>
      </c>
      <c r="F16765" s="200" t="s">
        <v>192</v>
      </c>
      <c r="G16765" s="200" t="s">
        <v>193</v>
      </c>
      <c r="H16765" s="200"/>
      <c r="I16765" s="200">
        <v>45812</v>
      </c>
      <c r="J16765" s="143">
        <f t="shared" si="261"/>
        <v>45812</v>
      </c>
      <c r="K16765" s="202">
        <v>7</v>
      </c>
      <c r="L16765" s="285" t="s">
        <v>15405</v>
      </c>
      <c r="M16765" s="223"/>
      <c r="N16765" s="203"/>
      <c r="O16765" s="222" t="s">
        <v>326</v>
      </c>
    </row>
    <row r="16766" spans="1:15" ht="29.25" customHeight="1">
      <c r="A16766" s="221" t="s">
        <v>6339</v>
      </c>
      <c r="B16766" s="221" t="s">
        <v>15025</v>
      </c>
      <c r="C16766" s="222" t="s">
        <v>1732</v>
      </c>
      <c r="D16766" s="222" t="s">
        <v>15026</v>
      </c>
      <c r="E16766" s="199" t="s">
        <v>163</v>
      </c>
      <c r="F16766" s="200" t="s">
        <v>3279</v>
      </c>
      <c r="G16766" s="200" t="s">
        <v>3280</v>
      </c>
      <c r="H16766" s="200" t="s">
        <v>333</v>
      </c>
      <c r="I16766" s="200">
        <v>45812</v>
      </c>
      <c r="J16766" s="143">
        <f t="shared" si="261"/>
        <v>45812</v>
      </c>
      <c r="K16766" s="202">
        <v>1</v>
      </c>
      <c r="L16766" s="285" t="s">
        <v>15418</v>
      </c>
      <c r="M16766" s="223"/>
      <c r="N16766" s="203">
        <v>3.2</v>
      </c>
      <c r="O16766" s="222" t="s">
        <v>943</v>
      </c>
    </row>
    <row r="16767" spans="1:15" ht="29.25" customHeight="1">
      <c r="A16767" s="221" t="s">
        <v>6339</v>
      </c>
      <c r="B16767" s="221" t="s">
        <v>15025</v>
      </c>
      <c r="C16767" s="222" t="s">
        <v>1732</v>
      </c>
      <c r="D16767" s="222" t="s">
        <v>15026</v>
      </c>
      <c r="E16767" s="199" t="s">
        <v>163</v>
      </c>
      <c r="F16767" s="200" t="s">
        <v>4557</v>
      </c>
      <c r="G16767" s="200" t="s">
        <v>4558</v>
      </c>
      <c r="H16767" s="200"/>
      <c r="I16767" s="200">
        <v>45813</v>
      </c>
      <c r="J16767" s="143">
        <f t="shared" si="261"/>
        <v>45813</v>
      </c>
      <c r="K16767" s="202">
        <v>8</v>
      </c>
      <c r="L16767" s="284" t="s">
        <v>15419</v>
      </c>
      <c r="M16767" s="223"/>
      <c r="N16767" s="203"/>
      <c r="O16767" s="222" t="s">
        <v>326</v>
      </c>
    </row>
    <row r="16768" spans="1:15" ht="29.25" customHeight="1">
      <c r="A16768" s="221" t="s">
        <v>6339</v>
      </c>
      <c r="B16768" s="221" t="s">
        <v>15025</v>
      </c>
      <c r="C16768" s="222" t="s">
        <v>1732</v>
      </c>
      <c r="D16768" s="222" t="s">
        <v>15026</v>
      </c>
      <c r="E16768" s="199" t="s">
        <v>163</v>
      </c>
      <c r="F16768" s="200" t="s">
        <v>3279</v>
      </c>
      <c r="G16768" s="200" t="s">
        <v>3280</v>
      </c>
      <c r="H16768" s="200" t="s">
        <v>333</v>
      </c>
      <c r="I16768" s="200">
        <v>45813</v>
      </c>
      <c r="J16768" s="143">
        <f t="shared" si="261"/>
        <v>45813</v>
      </c>
      <c r="K16768" s="202">
        <v>1.5</v>
      </c>
      <c r="L16768" s="285" t="s">
        <v>15420</v>
      </c>
      <c r="M16768" s="223"/>
      <c r="N16768" s="203">
        <v>3.2</v>
      </c>
      <c r="O16768" s="222" t="s">
        <v>943</v>
      </c>
    </row>
    <row r="16769" spans="1:15" ht="29.25" customHeight="1">
      <c r="A16769" s="221" t="s">
        <v>6339</v>
      </c>
      <c r="B16769" s="221" t="s">
        <v>15025</v>
      </c>
      <c r="C16769" s="222" t="s">
        <v>1732</v>
      </c>
      <c r="D16769" s="222" t="s">
        <v>15026</v>
      </c>
      <c r="E16769" s="199" t="s">
        <v>163</v>
      </c>
      <c r="F16769" s="200" t="s">
        <v>4557</v>
      </c>
      <c r="G16769" s="200" t="s">
        <v>4558</v>
      </c>
      <c r="H16769" s="200"/>
      <c r="I16769" s="200">
        <v>45814</v>
      </c>
      <c r="J16769" s="143">
        <f t="shared" si="261"/>
        <v>45814</v>
      </c>
      <c r="K16769" s="202">
        <v>1</v>
      </c>
      <c r="L16769" s="285" t="s">
        <v>15421</v>
      </c>
      <c r="M16769" s="223"/>
      <c r="N16769" s="203"/>
      <c r="O16769" s="222" t="s">
        <v>326</v>
      </c>
    </row>
    <row r="16770" spans="1:15" ht="29.25" customHeight="1">
      <c r="A16770" s="221" t="s">
        <v>6339</v>
      </c>
      <c r="B16770" s="221" t="s">
        <v>15025</v>
      </c>
      <c r="C16770" s="222" t="s">
        <v>1732</v>
      </c>
      <c r="D16770" s="222" t="s">
        <v>15026</v>
      </c>
      <c r="E16770" s="199" t="s">
        <v>163</v>
      </c>
      <c r="F16770" s="200" t="s">
        <v>3279</v>
      </c>
      <c r="G16770" s="200" t="s">
        <v>3280</v>
      </c>
      <c r="H16770" s="200" t="s">
        <v>333</v>
      </c>
      <c r="I16770" s="200">
        <v>45814</v>
      </c>
      <c r="J16770" s="143">
        <f t="shared" si="261"/>
        <v>45814</v>
      </c>
      <c r="K16770" s="202">
        <v>7</v>
      </c>
      <c r="L16770" s="284" t="s">
        <v>15422</v>
      </c>
      <c r="M16770" s="223"/>
      <c r="N16770" s="203">
        <v>0.17499999999999999</v>
      </c>
      <c r="O16770" s="222" t="s">
        <v>943</v>
      </c>
    </row>
    <row r="16771" spans="1:15" ht="29.25" customHeight="1">
      <c r="A16771" s="221" t="s">
        <v>6339</v>
      </c>
      <c r="B16771" s="221" t="s">
        <v>15025</v>
      </c>
      <c r="C16771" s="222" t="s">
        <v>1732</v>
      </c>
      <c r="D16771" s="222" t="s">
        <v>15026</v>
      </c>
      <c r="E16771" s="199" t="s">
        <v>163</v>
      </c>
      <c r="F16771" s="200" t="s">
        <v>4557</v>
      </c>
      <c r="G16771" s="200" t="s">
        <v>4558</v>
      </c>
      <c r="H16771" s="200"/>
      <c r="I16771" s="200">
        <v>45817</v>
      </c>
      <c r="J16771" s="143">
        <f t="shared" ref="J16771:J16834" si="262">I16771</f>
        <v>45817</v>
      </c>
      <c r="K16771" s="202">
        <v>6</v>
      </c>
      <c r="L16771" s="284" t="s">
        <v>15423</v>
      </c>
      <c r="M16771" s="223"/>
      <c r="N16771" s="203"/>
      <c r="O16771" s="222" t="s">
        <v>326</v>
      </c>
    </row>
    <row r="16772" spans="1:15" ht="29.25" customHeight="1">
      <c r="A16772" s="221" t="s">
        <v>6339</v>
      </c>
      <c r="B16772" s="221" t="s">
        <v>15025</v>
      </c>
      <c r="C16772" s="222" t="s">
        <v>1732</v>
      </c>
      <c r="D16772" s="222" t="s">
        <v>15026</v>
      </c>
      <c r="E16772" s="199" t="s">
        <v>163</v>
      </c>
      <c r="F16772" s="200" t="s">
        <v>3279</v>
      </c>
      <c r="G16772" s="200" t="s">
        <v>3280</v>
      </c>
      <c r="H16772" s="200" t="s">
        <v>333</v>
      </c>
      <c r="I16772" s="200">
        <v>45817</v>
      </c>
      <c r="J16772" s="143">
        <f t="shared" si="262"/>
        <v>45817</v>
      </c>
      <c r="K16772" s="202">
        <v>2</v>
      </c>
      <c r="L16772" s="285" t="s">
        <v>15424</v>
      </c>
      <c r="M16772" s="223"/>
      <c r="N16772" s="203">
        <v>3.2</v>
      </c>
      <c r="O16772" s="222" t="s">
        <v>943</v>
      </c>
    </row>
    <row r="16773" spans="1:15" ht="29.25" customHeight="1">
      <c r="A16773" s="221" t="s">
        <v>6339</v>
      </c>
      <c r="B16773" s="221" t="s">
        <v>15025</v>
      </c>
      <c r="C16773" s="222" t="s">
        <v>1732</v>
      </c>
      <c r="D16773" s="222" t="s">
        <v>15026</v>
      </c>
      <c r="E16773" s="199" t="s">
        <v>166</v>
      </c>
      <c r="F16773" s="200"/>
      <c r="G16773" s="200"/>
      <c r="H16773" s="200"/>
      <c r="I16773" s="200">
        <v>45818</v>
      </c>
      <c r="J16773" s="143">
        <f t="shared" si="262"/>
        <v>45818</v>
      </c>
      <c r="K16773" s="202">
        <v>5</v>
      </c>
      <c r="L16773" s="285" t="s">
        <v>15425</v>
      </c>
      <c r="M16773" s="223"/>
      <c r="N16773" s="203"/>
      <c r="O16773" s="222" t="s">
        <v>326</v>
      </c>
    </row>
    <row r="16774" spans="1:15" ht="29.25" customHeight="1">
      <c r="A16774" s="221" t="s">
        <v>6339</v>
      </c>
      <c r="B16774" s="221" t="s">
        <v>15025</v>
      </c>
      <c r="C16774" s="222" t="s">
        <v>1732</v>
      </c>
      <c r="D16774" s="222" t="s">
        <v>15026</v>
      </c>
      <c r="E16774" s="199" t="s">
        <v>163</v>
      </c>
      <c r="F16774" s="200" t="s">
        <v>4557</v>
      </c>
      <c r="G16774" s="200" t="s">
        <v>4558</v>
      </c>
      <c r="H16774" s="200"/>
      <c r="I16774" s="200">
        <v>45818</v>
      </c>
      <c r="J16774" s="143">
        <f t="shared" si="262"/>
        <v>45818</v>
      </c>
      <c r="K16774" s="202">
        <v>3</v>
      </c>
      <c r="L16774" s="285" t="s">
        <v>15426</v>
      </c>
      <c r="M16774" s="223"/>
      <c r="N16774" s="203"/>
      <c r="O16774" s="222" t="s">
        <v>326</v>
      </c>
    </row>
    <row r="16775" spans="1:15" ht="29.25" customHeight="1">
      <c r="A16775" s="221" t="s">
        <v>6339</v>
      </c>
      <c r="B16775" s="221" t="s">
        <v>15025</v>
      </c>
      <c r="C16775" s="222" t="s">
        <v>1732</v>
      </c>
      <c r="D16775" s="222" t="s">
        <v>15026</v>
      </c>
      <c r="E16775" s="199" t="s">
        <v>178</v>
      </c>
      <c r="F16775" s="200"/>
      <c r="G16775" s="200"/>
      <c r="H16775" s="200"/>
      <c r="I16775" s="200">
        <v>45818</v>
      </c>
      <c r="J16775" s="143">
        <f t="shared" si="262"/>
        <v>45818</v>
      </c>
      <c r="K16775" s="202">
        <v>1.5</v>
      </c>
      <c r="L16775" s="285" t="s">
        <v>15427</v>
      </c>
      <c r="M16775" s="223"/>
      <c r="N16775" s="203"/>
      <c r="O16775" s="222" t="s">
        <v>326</v>
      </c>
    </row>
    <row r="16776" spans="1:15" ht="29.25" customHeight="1">
      <c r="A16776" s="221" t="s">
        <v>6339</v>
      </c>
      <c r="B16776" s="221" t="s">
        <v>15025</v>
      </c>
      <c r="C16776" s="222" t="s">
        <v>1732</v>
      </c>
      <c r="D16776" s="222" t="s">
        <v>15026</v>
      </c>
      <c r="E16776" s="199" t="s">
        <v>163</v>
      </c>
      <c r="F16776" s="200" t="s">
        <v>4557</v>
      </c>
      <c r="G16776" s="200" t="s">
        <v>4558</v>
      </c>
      <c r="H16776" s="200"/>
      <c r="I16776" s="200">
        <v>45819</v>
      </c>
      <c r="J16776" s="143">
        <f t="shared" si="262"/>
        <v>45819</v>
      </c>
      <c r="K16776" s="202">
        <v>1.5</v>
      </c>
      <c r="L16776" s="285" t="s">
        <v>15428</v>
      </c>
      <c r="M16776" s="223"/>
      <c r="N16776" s="203"/>
      <c r="O16776" s="222" t="s">
        <v>326</v>
      </c>
    </row>
    <row r="16777" spans="1:15" ht="29.25" customHeight="1">
      <c r="A16777" s="221" t="s">
        <v>6339</v>
      </c>
      <c r="B16777" s="221" t="s">
        <v>15025</v>
      </c>
      <c r="C16777" s="222" t="s">
        <v>1732</v>
      </c>
      <c r="D16777" s="222" t="s">
        <v>15026</v>
      </c>
      <c r="E16777" s="199" t="s">
        <v>166</v>
      </c>
      <c r="F16777" s="200"/>
      <c r="G16777" s="200"/>
      <c r="H16777" s="200"/>
      <c r="I16777" s="200">
        <v>45819</v>
      </c>
      <c r="J16777" s="143">
        <f t="shared" si="262"/>
        <v>45819</v>
      </c>
      <c r="K16777" s="202">
        <v>2</v>
      </c>
      <c r="L16777" s="285" t="s">
        <v>15425</v>
      </c>
      <c r="M16777" s="223"/>
      <c r="N16777" s="203"/>
      <c r="O16777" s="222" t="s">
        <v>326</v>
      </c>
    </row>
    <row r="16778" spans="1:15" ht="29.25" customHeight="1">
      <c r="A16778" s="221" t="s">
        <v>6339</v>
      </c>
      <c r="B16778" s="221" t="s">
        <v>15025</v>
      </c>
      <c r="C16778" s="222" t="s">
        <v>1732</v>
      </c>
      <c r="D16778" s="222" t="s">
        <v>15026</v>
      </c>
      <c r="E16778" s="199" t="s">
        <v>163</v>
      </c>
      <c r="F16778" s="200" t="s">
        <v>192</v>
      </c>
      <c r="G16778" s="200" t="s">
        <v>193</v>
      </c>
      <c r="H16778" s="200"/>
      <c r="I16778" s="200">
        <v>45819</v>
      </c>
      <c r="J16778" s="143">
        <f t="shared" si="262"/>
        <v>45819</v>
      </c>
      <c r="K16778" s="202">
        <v>6</v>
      </c>
      <c r="L16778" s="285" t="s">
        <v>15405</v>
      </c>
      <c r="M16778" s="223"/>
      <c r="N16778" s="203"/>
      <c r="O16778" s="222" t="s">
        <v>326</v>
      </c>
    </row>
    <row r="16779" spans="1:15" ht="29.25" customHeight="1">
      <c r="A16779" s="221" t="s">
        <v>6339</v>
      </c>
      <c r="B16779" s="221" t="s">
        <v>15025</v>
      </c>
      <c r="C16779" s="222" t="s">
        <v>1732</v>
      </c>
      <c r="D16779" s="222" t="s">
        <v>15026</v>
      </c>
      <c r="E16779" s="199" t="s">
        <v>163</v>
      </c>
      <c r="F16779" s="200" t="s">
        <v>4557</v>
      </c>
      <c r="G16779" s="200" t="s">
        <v>4558</v>
      </c>
      <c r="H16779" s="200"/>
      <c r="I16779" s="200">
        <v>45820</v>
      </c>
      <c r="J16779" s="143">
        <f t="shared" si="262"/>
        <v>45820</v>
      </c>
      <c r="K16779" s="202">
        <v>5.5</v>
      </c>
      <c r="L16779" s="284" t="s">
        <v>15429</v>
      </c>
      <c r="M16779" s="223"/>
      <c r="N16779" s="203"/>
      <c r="O16779" s="222" t="s">
        <v>326</v>
      </c>
    </row>
    <row r="16780" spans="1:15" ht="29.25" customHeight="1">
      <c r="A16780" s="221" t="s">
        <v>6339</v>
      </c>
      <c r="B16780" s="221" t="s">
        <v>15025</v>
      </c>
      <c r="C16780" s="222" t="s">
        <v>1732</v>
      </c>
      <c r="D16780" s="222" t="s">
        <v>15026</v>
      </c>
      <c r="E16780" s="199" t="s">
        <v>166</v>
      </c>
      <c r="F16780" s="200"/>
      <c r="G16780" s="200"/>
      <c r="H16780" s="200"/>
      <c r="I16780" s="200">
        <v>45820</v>
      </c>
      <c r="J16780" s="143">
        <f t="shared" si="262"/>
        <v>45820</v>
      </c>
      <c r="K16780" s="202">
        <v>3.5</v>
      </c>
      <c r="L16780" s="284" t="s">
        <v>15430</v>
      </c>
      <c r="M16780" s="223"/>
      <c r="N16780" s="203"/>
      <c r="O16780" s="222" t="s">
        <v>326</v>
      </c>
    </row>
    <row r="16781" spans="1:15" ht="29.25" customHeight="1">
      <c r="A16781" s="221" t="s">
        <v>6339</v>
      </c>
      <c r="B16781" s="221" t="s">
        <v>15025</v>
      </c>
      <c r="C16781" s="222" t="s">
        <v>1732</v>
      </c>
      <c r="D16781" s="222" t="s">
        <v>15026</v>
      </c>
      <c r="E16781" s="199" t="s">
        <v>166</v>
      </c>
      <c r="F16781" s="200"/>
      <c r="G16781" s="200"/>
      <c r="H16781" s="200"/>
      <c r="I16781" s="200">
        <v>45821</v>
      </c>
      <c r="J16781" s="143">
        <f t="shared" si="262"/>
        <v>45821</v>
      </c>
      <c r="K16781" s="202">
        <v>1</v>
      </c>
      <c r="L16781" s="285" t="s">
        <v>15431</v>
      </c>
      <c r="M16781" s="223"/>
      <c r="N16781" s="203"/>
      <c r="O16781" s="222" t="s">
        <v>326</v>
      </c>
    </row>
    <row r="16782" spans="1:15" ht="29.25" customHeight="1">
      <c r="A16782" s="221" t="s">
        <v>6339</v>
      </c>
      <c r="B16782" s="221" t="s">
        <v>15025</v>
      </c>
      <c r="C16782" s="222" t="s">
        <v>1732</v>
      </c>
      <c r="D16782" s="222" t="s">
        <v>15026</v>
      </c>
      <c r="E16782" s="199" t="s">
        <v>163</v>
      </c>
      <c r="F16782" s="200" t="s">
        <v>4557</v>
      </c>
      <c r="G16782" s="200" t="s">
        <v>4558</v>
      </c>
      <c r="H16782" s="200"/>
      <c r="I16782" s="200">
        <v>45821</v>
      </c>
      <c r="J16782" s="143">
        <f t="shared" si="262"/>
        <v>45821</v>
      </c>
      <c r="K16782" s="202">
        <v>5.5</v>
      </c>
      <c r="L16782" s="284" t="s">
        <v>15432</v>
      </c>
      <c r="M16782" s="223"/>
      <c r="N16782" s="203"/>
      <c r="O16782" s="222" t="s">
        <v>326</v>
      </c>
    </row>
    <row r="16783" spans="1:15" ht="29.25" customHeight="1">
      <c r="A16783" s="221" t="s">
        <v>6339</v>
      </c>
      <c r="B16783" s="221" t="s">
        <v>15025</v>
      </c>
      <c r="C16783" s="222" t="s">
        <v>1732</v>
      </c>
      <c r="D16783" s="222" t="s">
        <v>15026</v>
      </c>
      <c r="E16783" s="199" t="s">
        <v>163</v>
      </c>
      <c r="F16783" s="200" t="s">
        <v>3279</v>
      </c>
      <c r="G16783" s="200" t="s">
        <v>3280</v>
      </c>
      <c r="H16783" s="200" t="s">
        <v>333</v>
      </c>
      <c r="I16783" s="200">
        <v>45821</v>
      </c>
      <c r="J16783" s="143">
        <f t="shared" si="262"/>
        <v>45821</v>
      </c>
      <c r="K16783" s="202">
        <v>1.5</v>
      </c>
      <c r="L16783" s="285" t="s">
        <v>15433</v>
      </c>
      <c r="M16783" s="223"/>
      <c r="N16783" s="203">
        <v>3.2</v>
      </c>
      <c r="O16783" s="222" t="s">
        <v>943</v>
      </c>
    </row>
    <row r="16784" spans="1:15" ht="29.25" customHeight="1">
      <c r="A16784" s="221" t="s">
        <v>6339</v>
      </c>
      <c r="B16784" s="221" t="s">
        <v>15025</v>
      </c>
      <c r="C16784" s="222" t="s">
        <v>1732</v>
      </c>
      <c r="D16784" s="222" t="s">
        <v>15026</v>
      </c>
      <c r="E16784" s="199" t="s">
        <v>163</v>
      </c>
      <c r="F16784" s="200" t="s">
        <v>4557</v>
      </c>
      <c r="G16784" s="200" t="s">
        <v>4558</v>
      </c>
      <c r="H16784" s="200"/>
      <c r="I16784" s="200">
        <v>45824</v>
      </c>
      <c r="J16784" s="143">
        <f t="shared" si="262"/>
        <v>45824</v>
      </c>
      <c r="K16784" s="202">
        <v>9.5</v>
      </c>
      <c r="L16784" s="284" t="s">
        <v>15434</v>
      </c>
      <c r="M16784" s="223"/>
      <c r="N16784" s="203"/>
      <c r="O16784" s="222" t="s">
        <v>326</v>
      </c>
    </row>
    <row r="16785" spans="1:15" ht="29.25" customHeight="1">
      <c r="A16785" s="221" t="s">
        <v>6339</v>
      </c>
      <c r="B16785" s="221" t="s">
        <v>15025</v>
      </c>
      <c r="C16785" s="222" t="s">
        <v>1732</v>
      </c>
      <c r="D16785" s="222" t="s">
        <v>15026</v>
      </c>
      <c r="E16785" s="199" t="s">
        <v>163</v>
      </c>
      <c r="F16785" s="200" t="s">
        <v>4557</v>
      </c>
      <c r="G16785" s="200" t="s">
        <v>4558</v>
      </c>
      <c r="H16785" s="200"/>
      <c r="I16785" s="200">
        <v>45825</v>
      </c>
      <c r="J16785" s="143">
        <f t="shared" si="262"/>
        <v>45825</v>
      </c>
      <c r="K16785" s="202">
        <v>8</v>
      </c>
      <c r="L16785" s="284" t="s">
        <v>15435</v>
      </c>
      <c r="M16785" s="223"/>
      <c r="N16785" s="203"/>
      <c r="O16785" s="222" t="s">
        <v>326</v>
      </c>
    </row>
    <row r="16786" spans="1:15" ht="29.25" customHeight="1">
      <c r="A16786" s="221" t="s">
        <v>6339</v>
      </c>
      <c r="B16786" s="221" t="s">
        <v>15025</v>
      </c>
      <c r="C16786" s="222" t="s">
        <v>1732</v>
      </c>
      <c r="D16786" s="222" t="s">
        <v>15026</v>
      </c>
      <c r="E16786" s="199" t="s">
        <v>163</v>
      </c>
      <c r="F16786" s="200" t="s">
        <v>3279</v>
      </c>
      <c r="G16786" s="200" t="s">
        <v>3280</v>
      </c>
      <c r="H16786" s="200" t="s">
        <v>333</v>
      </c>
      <c r="I16786" s="200">
        <v>45825</v>
      </c>
      <c r="J16786" s="143">
        <f t="shared" si="262"/>
        <v>45825</v>
      </c>
      <c r="K16786" s="202">
        <v>1</v>
      </c>
      <c r="L16786" s="285" t="s">
        <v>15436</v>
      </c>
      <c r="M16786" s="223"/>
      <c r="N16786" s="203">
        <v>3.2</v>
      </c>
      <c r="O16786" s="222" t="s">
        <v>943</v>
      </c>
    </row>
    <row r="16787" spans="1:15" ht="29.25" customHeight="1">
      <c r="A16787" s="221" t="s">
        <v>6339</v>
      </c>
      <c r="B16787" s="221" t="s">
        <v>15025</v>
      </c>
      <c r="C16787" s="222" t="s">
        <v>1732</v>
      </c>
      <c r="D16787" s="222" t="s">
        <v>15026</v>
      </c>
      <c r="E16787" s="199" t="s">
        <v>163</v>
      </c>
      <c r="F16787" s="200" t="s">
        <v>4557</v>
      </c>
      <c r="G16787" s="200" t="s">
        <v>4558</v>
      </c>
      <c r="H16787" s="200"/>
      <c r="I16787" s="200">
        <v>45826</v>
      </c>
      <c r="J16787" s="143">
        <f t="shared" si="262"/>
        <v>45826</v>
      </c>
      <c r="K16787" s="202">
        <v>8</v>
      </c>
      <c r="L16787" s="284" t="s">
        <v>15437</v>
      </c>
      <c r="M16787" s="223"/>
      <c r="N16787" s="203"/>
      <c r="O16787" s="222" t="s">
        <v>326</v>
      </c>
    </row>
    <row r="16788" spans="1:15" ht="29.25" customHeight="1">
      <c r="A16788" s="221" t="s">
        <v>6339</v>
      </c>
      <c r="B16788" s="221" t="s">
        <v>15025</v>
      </c>
      <c r="C16788" s="222" t="s">
        <v>1732</v>
      </c>
      <c r="D16788" s="222" t="s">
        <v>15026</v>
      </c>
      <c r="E16788" s="199" t="s">
        <v>178</v>
      </c>
      <c r="F16788" s="200"/>
      <c r="G16788" s="200"/>
      <c r="H16788" s="200"/>
      <c r="I16788" s="200">
        <v>45826</v>
      </c>
      <c r="J16788" s="143">
        <f t="shared" si="262"/>
        <v>45826</v>
      </c>
      <c r="K16788" s="202">
        <v>2</v>
      </c>
      <c r="L16788" s="285" t="s">
        <v>15438</v>
      </c>
      <c r="M16788" s="223"/>
      <c r="N16788" s="203"/>
      <c r="O16788" s="222" t="s">
        <v>326</v>
      </c>
    </row>
    <row r="16789" spans="1:15" ht="29.25" customHeight="1">
      <c r="A16789" s="221" t="s">
        <v>6339</v>
      </c>
      <c r="B16789" s="221" t="s">
        <v>15025</v>
      </c>
      <c r="C16789" s="222" t="s">
        <v>1732</v>
      </c>
      <c r="D16789" s="222" t="s">
        <v>15026</v>
      </c>
      <c r="E16789" s="199" t="s">
        <v>163</v>
      </c>
      <c r="F16789" s="200" t="s">
        <v>4557</v>
      </c>
      <c r="G16789" s="200" t="s">
        <v>4558</v>
      </c>
      <c r="H16789" s="200"/>
      <c r="I16789" s="200">
        <v>45827</v>
      </c>
      <c r="J16789" s="143">
        <f t="shared" si="262"/>
        <v>45827</v>
      </c>
      <c r="K16789" s="202">
        <v>9</v>
      </c>
      <c r="L16789" s="284" t="s">
        <v>15439</v>
      </c>
      <c r="M16789" s="223"/>
      <c r="N16789" s="203"/>
      <c r="O16789" s="222" t="s">
        <v>326</v>
      </c>
    </row>
    <row r="16790" spans="1:15" ht="29.25" customHeight="1">
      <c r="A16790" s="221" t="s">
        <v>6339</v>
      </c>
      <c r="B16790" s="221" t="s">
        <v>15025</v>
      </c>
      <c r="C16790" s="222" t="s">
        <v>1732</v>
      </c>
      <c r="D16790" s="222" t="s">
        <v>15026</v>
      </c>
      <c r="E16790" s="199" t="s">
        <v>163</v>
      </c>
      <c r="F16790" s="200" t="s">
        <v>4557</v>
      </c>
      <c r="G16790" s="200" t="s">
        <v>4558</v>
      </c>
      <c r="H16790" s="200"/>
      <c r="I16790" s="200">
        <v>45828</v>
      </c>
      <c r="J16790" s="143">
        <f t="shared" si="262"/>
        <v>45828</v>
      </c>
      <c r="K16790" s="202">
        <v>11</v>
      </c>
      <c r="L16790" s="284" t="s">
        <v>15440</v>
      </c>
      <c r="M16790" s="223"/>
      <c r="N16790" s="203"/>
      <c r="O16790" s="222" t="s">
        <v>326</v>
      </c>
    </row>
    <row r="16791" spans="1:15" ht="29.25" customHeight="1">
      <c r="A16791" s="221" t="s">
        <v>6339</v>
      </c>
      <c r="B16791" s="221" t="s">
        <v>15025</v>
      </c>
      <c r="C16791" s="222" t="s">
        <v>1732</v>
      </c>
      <c r="D16791" s="222" t="s">
        <v>15026</v>
      </c>
      <c r="E16791" s="199" t="s">
        <v>163</v>
      </c>
      <c r="F16791" s="200" t="s">
        <v>4557</v>
      </c>
      <c r="G16791" s="200" t="s">
        <v>4558</v>
      </c>
      <c r="H16791" s="200"/>
      <c r="I16791" s="200">
        <v>45831</v>
      </c>
      <c r="J16791" s="143">
        <f t="shared" si="262"/>
        <v>45831</v>
      </c>
      <c r="K16791" s="202">
        <v>10.5</v>
      </c>
      <c r="L16791" s="284" t="s">
        <v>15441</v>
      </c>
      <c r="M16791" s="223"/>
      <c r="N16791" s="203"/>
      <c r="O16791" s="222" t="s">
        <v>326</v>
      </c>
    </row>
    <row r="16792" spans="1:15" ht="29.25" customHeight="1">
      <c r="A16792" s="221" t="s">
        <v>6339</v>
      </c>
      <c r="B16792" s="221" t="s">
        <v>15025</v>
      </c>
      <c r="C16792" s="222" t="s">
        <v>1732</v>
      </c>
      <c r="D16792" s="222" t="s">
        <v>15026</v>
      </c>
      <c r="E16792" s="199" t="s">
        <v>163</v>
      </c>
      <c r="F16792" s="200" t="s">
        <v>4557</v>
      </c>
      <c r="G16792" s="200" t="s">
        <v>4558</v>
      </c>
      <c r="H16792" s="200"/>
      <c r="I16792" s="200">
        <v>45832</v>
      </c>
      <c r="J16792" s="143">
        <f t="shared" si="262"/>
        <v>45832</v>
      </c>
      <c r="K16792" s="202">
        <v>10.5</v>
      </c>
      <c r="L16792" s="284" t="s">
        <v>15442</v>
      </c>
      <c r="M16792" s="223"/>
      <c r="N16792" s="203"/>
      <c r="O16792" s="222" t="s">
        <v>326</v>
      </c>
    </row>
    <row r="16793" spans="1:15" ht="29.25" customHeight="1">
      <c r="A16793" s="221" t="s">
        <v>6339</v>
      </c>
      <c r="B16793" s="221" t="s">
        <v>15025</v>
      </c>
      <c r="C16793" s="222" t="s">
        <v>1732</v>
      </c>
      <c r="D16793" s="222" t="s">
        <v>15026</v>
      </c>
      <c r="E16793" s="199" t="s">
        <v>163</v>
      </c>
      <c r="F16793" s="200" t="s">
        <v>4557</v>
      </c>
      <c r="G16793" s="200" t="s">
        <v>4558</v>
      </c>
      <c r="H16793" s="200"/>
      <c r="I16793" s="200">
        <v>45833</v>
      </c>
      <c r="J16793" s="143">
        <f t="shared" si="262"/>
        <v>45833</v>
      </c>
      <c r="K16793" s="202">
        <v>7</v>
      </c>
      <c r="L16793" s="284" t="s">
        <v>15443</v>
      </c>
      <c r="M16793" s="223"/>
      <c r="N16793" s="203"/>
      <c r="O16793" s="222" t="s">
        <v>326</v>
      </c>
    </row>
    <row r="16794" spans="1:15" ht="29.25" customHeight="1">
      <c r="A16794" s="221" t="s">
        <v>6339</v>
      </c>
      <c r="B16794" s="221" t="s">
        <v>15025</v>
      </c>
      <c r="C16794" s="222" t="s">
        <v>1732</v>
      </c>
      <c r="D16794" s="222" t="s">
        <v>15026</v>
      </c>
      <c r="E16794" s="199" t="s">
        <v>166</v>
      </c>
      <c r="F16794" s="200"/>
      <c r="G16794" s="200"/>
      <c r="H16794" s="200"/>
      <c r="I16794" s="200">
        <v>45833</v>
      </c>
      <c r="J16794" s="143">
        <f t="shared" si="262"/>
        <v>45833</v>
      </c>
      <c r="K16794" s="202">
        <v>1</v>
      </c>
      <c r="L16794" s="285" t="s">
        <v>216</v>
      </c>
      <c r="M16794" s="223"/>
      <c r="N16794" s="203"/>
      <c r="O16794" s="222" t="s">
        <v>326</v>
      </c>
    </row>
    <row r="16795" spans="1:15" ht="29.25" customHeight="1">
      <c r="A16795" s="221" t="s">
        <v>6339</v>
      </c>
      <c r="B16795" s="221" t="s">
        <v>15025</v>
      </c>
      <c r="C16795" s="222" t="s">
        <v>1732</v>
      </c>
      <c r="D16795" s="222" t="s">
        <v>15026</v>
      </c>
      <c r="E16795" s="199" t="s">
        <v>163</v>
      </c>
      <c r="F16795" s="200" t="s">
        <v>4557</v>
      </c>
      <c r="G16795" s="200" t="s">
        <v>4558</v>
      </c>
      <c r="H16795" s="200"/>
      <c r="I16795" s="200">
        <v>45834</v>
      </c>
      <c r="J16795" s="143">
        <f t="shared" si="262"/>
        <v>45834</v>
      </c>
      <c r="K16795" s="202">
        <v>6</v>
      </c>
      <c r="L16795" s="284" t="s">
        <v>15444</v>
      </c>
      <c r="M16795" s="223"/>
      <c r="N16795" s="203"/>
      <c r="O16795" s="222" t="s">
        <v>326</v>
      </c>
    </row>
    <row r="16796" spans="1:15" ht="29.25" customHeight="1">
      <c r="A16796" s="221" t="s">
        <v>6339</v>
      </c>
      <c r="B16796" s="221" t="s">
        <v>15025</v>
      </c>
      <c r="C16796" s="222" t="s">
        <v>1732</v>
      </c>
      <c r="D16796" s="222" t="s">
        <v>15026</v>
      </c>
      <c r="E16796" s="199" t="s">
        <v>178</v>
      </c>
      <c r="F16796" s="200"/>
      <c r="G16796" s="200"/>
      <c r="H16796" s="200"/>
      <c r="I16796" s="200">
        <v>45834</v>
      </c>
      <c r="J16796" s="143">
        <f t="shared" si="262"/>
        <v>45834</v>
      </c>
      <c r="K16796" s="202">
        <v>3</v>
      </c>
      <c r="L16796" s="284" t="s">
        <v>15445</v>
      </c>
      <c r="M16796" s="223"/>
      <c r="N16796" s="203"/>
      <c r="O16796" s="222" t="s">
        <v>326</v>
      </c>
    </row>
    <row r="16797" spans="1:15" ht="29.25" customHeight="1">
      <c r="A16797" s="221" t="s">
        <v>6339</v>
      </c>
      <c r="B16797" s="221" t="s">
        <v>15025</v>
      </c>
      <c r="C16797" s="222" t="s">
        <v>1732</v>
      </c>
      <c r="D16797" s="222" t="s">
        <v>15026</v>
      </c>
      <c r="E16797" s="199" t="s">
        <v>163</v>
      </c>
      <c r="F16797" s="200" t="s">
        <v>4557</v>
      </c>
      <c r="G16797" s="200" t="s">
        <v>4558</v>
      </c>
      <c r="H16797" s="200"/>
      <c r="I16797" s="200">
        <v>45835</v>
      </c>
      <c r="J16797" s="143">
        <f t="shared" si="262"/>
        <v>45835</v>
      </c>
      <c r="K16797" s="202">
        <v>9</v>
      </c>
      <c r="L16797" s="284" t="s">
        <v>15446</v>
      </c>
      <c r="M16797" s="223"/>
      <c r="N16797" s="203"/>
      <c r="O16797" s="222" t="s">
        <v>326</v>
      </c>
    </row>
    <row r="16798" spans="1:15" ht="29.25" customHeight="1">
      <c r="A16798" s="221" t="s">
        <v>6339</v>
      </c>
      <c r="B16798" s="221" t="s">
        <v>15025</v>
      </c>
      <c r="C16798" s="222" t="s">
        <v>1732</v>
      </c>
      <c r="D16798" s="222" t="s">
        <v>15026</v>
      </c>
      <c r="E16798" s="199" t="s">
        <v>163</v>
      </c>
      <c r="F16798" s="200" t="s">
        <v>4557</v>
      </c>
      <c r="G16798" s="200" t="s">
        <v>4558</v>
      </c>
      <c r="H16798" s="200"/>
      <c r="I16798" s="200">
        <v>45838</v>
      </c>
      <c r="J16798" s="143">
        <f t="shared" si="262"/>
        <v>45838</v>
      </c>
      <c r="K16798" s="202">
        <v>9.5</v>
      </c>
      <c r="L16798" s="284" t="s">
        <v>15447</v>
      </c>
      <c r="M16798" s="223"/>
      <c r="N16798" s="203"/>
      <c r="O16798" s="222" t="s">
        <v>326</v>
      </c>
    </row>
    <row r="16799" spans="1:15" ht="29.25" customHeight="1">
      <c r="A16799" s="221" t="s">
        <v>6339</v>
      </c>
      <c r="B16799" s="221" t="s">
        <v>15025</v>
      </c>
      <c r="C16799" s="222" t="s">
        <v>1732</v>
      </c>
      <c r="D16799" s="222" t="s">
        <v>15026</v>
      </c>
      <c r="E16799" s="199" t="s">
        <v>163</v>
      </c>
      <c r="F16799" s="200" t="s">
        <v>4557</v>
      </c>
      <c r="G16799" s="200" t="s">
        <v>4558</v>
      </c>
      <c r="H16799" s="200"/>
      <c r="I16799" s="200">
        <v>45839</v>
      </c>
      <c r="J16799" s="143">
        <f t="shared" si="262"/>
        <v>45839</v>
      </c>
      <c r="K16799" s="202">
        <v>9</v>
      </c>
      <c r="L16799" s="284" t="s">
        <v>15448</v>
      </c>
      <c r="M16799" s="223"/>
      <c r="N16799" s="203"/>
      <c r="O16799" s="222" t="s">
        <v>326</v>
      </c>
    </row>
    <row r="16800" spans="1:15" ht="29.25" customHeight="1">
      <c r="A16800" s="221" t="s">
        <v>6339</v>
      </c>
      <c r="B16800" s="221" t="s">
        <v>15025</v>
      </c>
      <c r="C16800" s="222" t="s">
        <v>1732</v>
      </c>
      <c r="D16800" s="222" t="s">
        <v>15026</v>
      </c>
      <c r="E16800" s="199" t="s">
        <v>163</v>
      </c>
      <c r="F16800" s="200" t="s">
        <v>4557</v>
      </c>
      <c r="G16800" s="200" t="s">
        <v>4558</v>
      </c>
      <c r="H16800" s="200"/>
      <c r="I16800" s="200">
        <v>45840</v>
      </c>
      <c r="J16800" s="143">
        <f t="shared" si="262"/>
        <v>45840</v>
      </c>
      <c r="K16800" s="202">
        <v>9</v>
      </c>
      <c r="L16800" s="284" t="s">
        <v>15449</v>
      </c>
      <c r="M16800" s="223"/>
      <c r="N16800" s="203"/>
      <c r="O16800" s="222" t="s">
        <v>326</v>
      </c>
    </row>
    <row r="16801" spans="1:15" ht="29.25" customHeight="1">
      <c r="A16801" s="221" t="s">
        <v>6339</v>
      </c>
      <c r="B16801" s="221" t="s">
        <v>15025</v>
      </c>
      <c r="C16801" s="222" t="s">
        <v>1732</v>
      </c>
      <c r="D16801" s="222" t="s">
        <v>15026</v>
      </c>
      <c r="E16801" s="199" t="s">
        <v>163</v>
      </c>
      <c r="F16801" s="200" t="s">
        <v>4557</v>
      </c>
      <c r="G16801" s="200" t="s">
        <v>4558</v>
      </c>
      <c r="H16801" s="200"/>
      <c r="I16801" s="200">
        <v>45841</v>
      </c>
      <c r="J16801" s="143">
        <f t="shared" si="262"/>
        <v>45841</v>
      </c>
      <c r="K16801" s="202">
        <v>9</v>
      </c>
      <c r="L16801" s="284" t="s">
        <v>15450</v>
      </c>
      <c r="M16801" s="223"/>
      <c r="N16801" s="203"/>
      <c r="O16801" s="222" t="s">
        <v>326</v>
      </c>
    </row>
    <row r="16802" spans="1:15" ht="29.25" customHeight="1">
      <c r="A16802" s="221" t="s">
        <v>6339</v>
      </c>
      <c r="B16802" s="221" t="s">
        <v>15025</v>
      </c>
      <c r="C16802" s="222" t="s">
        <v>1732</v>
      </c>
      <c r="D16802" s="222" t="s">
        <v>15026</v>
      </c>
      <c r="E16802" s="199" t="s">
        <v>175</v>
      </c>
      <c r="F16802" s="200"/>
      <c r="G16802" s="200"/>
      <c r="H16802" s="200"/>
      <c r="I16802" s="200">
        <v>45842</v>
      </c>
      <c r="J16802" s="143">
        <f t="shared" si="262"/>
        <v>45842</v>
      </c>
      <c r="K16802" s="202">
        <v>8</v>
      </c>
      <c r="L16802" s="285" t="s">
        <v>15451</v>
      </c>
      <c r="M16802" s="223"/>
      <c r="N16802" s="203"/>
      <c r="O16802" s="222" t="s">
        <v>326</v>
      </c>
    </row>
    <row r="16803" spans="1:15" ht="29.25" customHeight="1">
      <c r="A16803" s="221" t="s">
        <v>6339</v>
      </c>
      <c r="B16803" s="221" t="s">
        <v>15025</v>
      </c>
      <c r="C16803" s="222" t="s">
        <v>1732</v>
      </c>
      <c r="D16803" s="222" t="s">
        <v>15026</v>
      </c>
      <c r="E16803" s="199" t="s">
        <v>163</v>
      </c>
      <c r="F16803" s="200" t="s">
        <v>4557</v>
      </c>
      <c r="G16803" s="200" t="s">
        <v>4558</v>
      </c>
      <c r="H16803" s="200"/>
      <c r="I16803" s="200">
        <v>45845</v>
      </c>
      <c r="J16803" s="143">
        <f t="shared" si="262"/>
        <v>45845</v>
      </c>
      <c r="K16803" s="202">
        <v>9</v>
      </c>
      <c r="L16803" s="284" t="s">
        <v>15452</v>
      </c>
      <c r="M16803" s="223"/>
      <c r="N16803" s="203"/>
      <c r="O16803" s="222" t="s">
        <v>326</v>
      </c>
    </row>
    <row r="16804" spans="1:15" ht="29.25" customHeight="1">
      <c r="A16804" s="221" t="s">
        <v>6339</v>
      </c>
      <c r="B16804" s="221" t="s">
        <v>15025</v>
      </c>
      <c r="C16804" s="222" t="s">
        <v>1732</v>
      </c>
      <c r="D16804" s="222" t="s">
        <v>15026</v>
      </c>
      <c r="E16804" s="199" t="s">
        <v>175</v>
      </c>
      <c r="F16804" s="200"/>
      <c r="G16804" s="200"/>
      <c r="H16804" s="200"/>
      <c r="I16804" s="200">
        <v>45846</v>
      </c>
      <c r="J16804" s="143">
        <f t="shared" si="262"/>
        <v>45846</v>
      </c>
      <c r="K16804" s="202">
        <v>8</v>
      </c>
      <c r="L16804" s="285" t="s">
        <v>15451</v>
      </c>
      <c r="M16804" s="223"/>
      <c r="N16804" s="203"/>
      <c r="O16804" s="222" t="s">
        <v>326</v>
      </c>
    </row>
    <row r="16805" spans="1:15" ht="29.25" customHeight="1">
      <c r="A16805" s="221" t="s">
        <v>6339</v>
      </c>
      <c r="B16805" s="221" t="s">
        <v>15025</v>
      </c>
      <c r="C16805" s="222" t="s">
        <v>1732</v>
      </c>
      <c r="D16805" s="222" t="s">
        <v>15026</v>
      </c>
      <c r="E16805" s="199" t="s">
        <v>166</v>
      </c>
      <c r="F16805" s="200"/>
      <c r="G16805" s="200"/>
      <c r="H16805" s="200"/>
      <c r="I16805" s="200">
        <v>45847</v>
      </c>
      <c r="J16805" s="143">
        <f t="shared" si="262"/>
        <v>45847</v>
      </c>
      <c r="K16805" s="202">
        <v>1</v>
      </c>
      <c r="L16805" s="284" t="s">
        <v>15453</v>
      </c>
      <c r="M16805" s="223"/>
      <c r="N16805" s="203"/>
      <c r="O16805" s="222" t="s">
        <v>326</v>
      </c>
    </row>
    <row r="16806" spans="1:15" ht="29.25" customHeight="1">
      <c r="A16806" s="221" t="s">
        <v>6339</v>
      </c>
      <c r="B16806" s="221" t="s">
        <v>15025</v>
      </c>
      <c r="C16806" s="222" t="s">
        <v>1732</v>
      </c>
      <c r="D16806" s="222" t="s">
        <v>15026</v>
      </c>
      <c r="E16806" s="199" t="s">
        <v>163</v>
      </c>
      <c r="F16806" s="200" t="s">
        <v>3279</v>
      </c>
      <c r="G16806" s="200" t="s">
        <v>3280</v>
      </c>
      <c r="H16806" s="200"/>
      <c r="I16806" s="200">
        <v>45847</v>
      </c>
      <c r="J16806" s="143">
        <f t="shared" si="262"/>
        <v>45847</v>
      </c>
      <c r="K16806" s="202">
        <v>1</v>
      </c>
      <c r="L16806" s="285" t="s">
        <v>15454</v>
      </c>
      <c r="M16806" s="223"/>
      <c r="N16806" s="203"/>
      <c r="O16806" s="222" t="s">
        <v>326</v>
      </c>
    </row>
    <row r="16807" spans="1:15" ht="29.25" customHeight="1">
      <c r="A16807" s="221" t="s">
        <v>6339</v>
      </c>
      <c r="B16807" s="221" t="s">
        <v>15025</v>
      </c>
      <c r="C16807" s="222" t="s">
        <v>1732</v>
      </c>
      <c r="D16807" s="222" t="s">
        <v>15026</v>
      </c>
      <c r="E16807" s="199" t="s">
        <v>163</v>
      </c>
      <c r="F16807" s="200" t="s">
        <v>4557</v>
      </c>
      <c r="G16807" s="200" t="s">
        <v>4558</v>
      </c>
      <c r="H16807" s="200"/>
      <c r="I16807" s="200">
        <v>45847</v>
      </c>
      <c r="J16807" s="143">
        <f t="shared" si="262"/>
        <v>45847</v>
      </c>
      <c r="K16807" s="202">
        <v>7</v>
      </c>
      <c r="L16807" s="284" t="s">
        <v>15455</v>
      </c>
      <c r="M16807" s="223"/>
      <c r="N16807" s="203"/>
      <c r="O16807" s="222" t="s">
        <v>326</v>
      </c>
    </row>
    <row r="16808" spans="1:15" ht="29.25" customHeight="1">
      <c r="A16808" s="221" t="s">
        <v>6339</v>
      </c>
      <c r="B16808" s="221" t="s">
        <v>15025</v>
      </c>
      <c r="C16808" s="222" t="s">
        <v>1732</v>
      </c>
      <c r="D16808" s="222" t="s">
        <v>15026</v>
      </c>
      <c r="E16808" s="199" t="s">
        <v>166</v>
      </c>
      <c r="F16808" s="200"/>
      <c r="G16808" s="200"/>
      <c r="H16808" s="200"/>
      <c r="I16808" s="200">
        <v>45848</v>
      </c>
      <c r="J16808" s="143">
        <f t="shared" si="262"/>
        <v>45848</v>
      </c>
      <c r="K16808" s="202">
        <v>8</v>
      </c>
      <c r="L16808" s="285" t="s">
        <v>15456</v>
      </c>
      <c r="M16808" s="223"/>
      <c r="N16808" s="203"/>
      <c r="O16808" s="222" t="s">
        <v>326</v>
      </c>
    </row>
    <row r="16809" spans="1:15" ht="29.25" customHeight="1">
      <c r="A16809" s="221" t="s">
        <v>6339</v>
      </c>
      <c r="B16809" s="221" t="s">
        <v>15025</v>
      </c>
      <c r="C16809" s="222" t="s">
        <v>1732</v>
      </c>
      <c r="D16809" s="222" t="s">
        <v>15026</v>
      </c>
      <c r="E16809" s="199" t="s">
        <v>163</v>
      </c>
      <c r="F16809" s="200" t="s">
        <v>4557</v>
      </c>
      <c r="G16809" s="200" t="s">
        <v>4558</v>
      </c>
      <c r="H16809" s="200"/>
      <c r="I16809" s="200">
        <v>45848</v>
      </c>
      <c r="J16809" s="143">
        <f t="shared" si="262"/>
        <v>45848</v>
      </c>
      <c r="K16809" s="202">
        <v>1</v>
      </c>
      <c r="L16809" s="285" t="s">
        <v>15457</v>
      </c>
      <c r="M16809" s="223"/>
      <c r="N16809" s="203"/>
      <c r="O16809" s="222" t="s">
        <v>326</v>
      </c>
    </row>
    <row r="16810" spans="1:15" ht="29.25" customHeight="1">
      <c r="A16810" s="221" t="s">
        <v>6339</v>
      </c>
      <c r="B16810" s="221" t="s">
        <v>15025</v>
      </c>
      <c r="C16810" s="222" t="s">
        <v>1732</v>
      </c>
      <c r="D16810" s="222" t="s">
        <v>15026</v>
      </c>
      <c r="E16810" s="199" t="s">
        <v>175</v>
      </c>
      <c r="F16810" s="200"/>
      <c r="G16810" s="200"/>
      <c r="H16810" s="200"/>
      <c r="I16810" s="200">
        <v>45849</v>
      </c>
      <c r="J16810" s="143">
        <f t="shared" si="262"/>
        <v>45849</v>
      </c>
      <c r="K16810" s="202">
        <v>8</v>
      </c>
      <c r="L16810" s="285" t="s">
        <v>15451</v>
      </c>
      <c r="M16810" s="223"/>
      <c r="N16810" s="203"/>
      <c r="O16810" s="222" t="s">
        <v>326</v>
      </c>
    </row>
    <row r="16811" spans="1:15" ht="29.25" customHeight="1">
      <c r="A16811" s="221" t="s">
        <v>6339</v>
      </c>
      <c r="B16811" s="221" t="s">
        <v>15025</v>
      </c>
      <c r="C16811" s="222" t="s">
        <v>1732</v>
      </c>
      <c r="D16811" s="222" t="s">
        <v>15026</v>
      </c>
      <c r="E16811" s="199" t="s">
        <v>166</v>
      </c>
      <c r="F16811" s="200"/>
      <c r="G16811" s="200"/>
      <c r="H16811" s="200"/>
      <c r="I16811" s="200">
        <v>45852</v>
      </c>
      <c r="J16811" s="143">
        <f t="shared" si="262"/>
        <v>45852</v>
      </c>
      <c r="K16811" s="202">
        <v>6</v>
      </c>
      <c r="L16811" s="284" t="s">
        <v>15458</v>
      </c>
      <c r="M16811" s="223"/>
      <c r="N16811" s="203"/>
      <c r="O16811" s="222" t="s">
        <v>326</v>
      </c>
    </row>
    <row r="16812" spans="1:15" ht="29.25" customHeight="1">
      <c r="A16812" s="221" t="s">
        <v>6339</v>
      </c>
      <c r="B16812" s="221" t="s">
        <v>15025</v>
      </c>
      <c r="C16812" s="222" t="s">
        <v>1732</v>
      </c>
      <c r="D16812" s="222" t="s">
        <v>15026</v>
      </c>
      <c r="E16812" s="199" t="s">
        <v>163</v>
      </c>
      <c r="F16812" s="200" t="s">
        <v>4557</v>
      </c>
      <c r="G16812" s="200" t="s">
        <v>4558</v>
      </c>
      <c r="H16812" s="200"/>
      <c r="I16812" s="200">
        <v>45852</v>
      </c>
      <c r="J16812" s="143">
        <f t="shared" si="262"/>
        <v>45852</v>
      </c>
      <c r="K16812" s="202">
        <v>3</v>
      </c>
      <c r="L16812" s="284" t="s">
        <v>15459</v>
      </c>
      <c r="M16812" s="223"/>
      <c r="N16812" s="203"/>
      <c r="O16812" s="222" t="s">
        <v>326</v>
      </c>
    </row>
    <row r="16813" spans="1:15" ht="29.25" customHeight="1">
      <c r="A16813" s="221" t="s">
        <v>6339</v>
      </c>
      <c r="B16813" s="221" t="s">
        <v>15025</v>
      </c>
      <c r="C16813" s="222" t="s">
        <v>1732</v>
      </c>
      <c r="D16813" s="222" t="s">
        <v>15026</v>
      </c>
      <c r="E16813" s="199" t="s">
        <v>163</v>
      </c>
      <c r="F16813" s="200" t="s">
        <v>192</v>
      </c>
      <c r="G16813" s="200" t="s">
        <v>193</v>
      </c>
      <c r="H16813" s="200"/>
      <c r="I16813" s="200">
        <v>45853</v>
      </c>
      <c r="J16813" s="143">
        <f t="shared" si="262"/>
        <v>45853</v>
      </c>
      <c r="K16813" s="202">
        <v>8</v>
      </c>
      <c r="L16813" s="285" t="s">
        <v>15288</v>
      </c>
      <c r="M16813" s="223"/>
      <c r="N16813" s="203"/>
      <c r="O16813" s="222" t="s">
        <v>326</v>
      </c>
    </row>
    <row r="16814" spans="1:15" ht="29.25" customHeight="1">
      <c r="A16814" s="221" t="s">
        <v>6339</v>
      </c>
      <c r="B16814" s="221" t="s">
        <v>15025</v>
      </c>
      <c r="C16814" s="222" t="s">
        <v>1732</v>
      </c>
      <c r="D16814" s="222" t="s">
        <v>15026</v>
      </c>
      <c r="E16814" s="199" t="s">
        <v>166</v>
      </c>
      <c r="F16814" s="200"/>
      <c r="G16814" s="200"/>
      <c r="H16814" s="200"/>
      <c r="I16814" s="200">
        <v>45853</v>
      </c>
      <c r="J16814" s="143">
        <f t="shared" si="262"/>
        <v>45853</v>
      </c>
      <c r="K16814" s="202">
        <v>1.5</v>
      </c>
      <c r="L16814" s="284" t="s">
        <v>15458</v>
      </c>
      <c r="M16814" s="223"/>
      <c r="N16814" s="203"/>
      <c r="O16814" s="222" t="s">
        <v>326</v>
      </c>
    </row>
    <row r="16815" spans="1:15" ht="29.25" customHeight="1">
      <c r="A16815" s="221" t="s">
        <v>6339</v>
      </c>
      <c r="B16815" s="221" t="s">
        <v>15025</v>
      </c>
      <c r="C16815" s="222" t="s">
        <v>1732</v>
      </c>
      <c r="D16815" s="222" t="s">
        <v>15026</v>
      </c>
      <c r="E16815" s="199" t="s">
        <v>163</v>
      </c>
      <c r="F16815" s="200" t="s">
        <v>4557</v>
      </c>
      <c r="G16815" s="200" t="s">
        <v>4558</v>
      </c>
      <c r="H16815" s="200"/>
      <c r="I16815" s="200">
        <v>45854</v>
      </c>
      <c r="J16815" s="143">
        <f t="shared" si="262"/>
        <v>45854</v>
      </c>
      <c r="K16815" s="202">
        <v>9</v>
      </c>
      <c r="L16815" s="284" t="s">
        <v>15460</v>
      </c>
      <c r="M16815" s="223"/>
      <c r="N16815" s="203"/>
      <c r="O16815" s="222" t="s">
        <v>326</v>
      </c>
    </row>
    <row r="16816" spans="1:15" ht="29.25" customHeight="1">
      <c r="A16816" s="221" t="s">
        <v>6339</v>
      </c>
      <c r="B16816" s="221" t="s">
        <v>15025</v>
      </c>
      <c r="C16816" s="222" t="s">
        <v>1732</v>
      </c>
      <c r="D16816" s="222" t="s">
        <v>15026</v>
      </c>
      <c r="E16816" s="199" t="s">
        <v>163</v>
      </c>
      <c r="F16816" s="200" t="s">
        <v>4557</v>
      </c>
      <c r="G16816" s="200" t="s">
        <v>4558</v>
      </c>
      <c r="H16816" s="200"/>
      <c r="I16816" s="200">
        <v>45855</v>
      </c>
      <c r="J16816" s="143">
        <f t="shared" si="262"/>
        <v>45855</v>
      </c>
      <c r="K16816" s="202">
        <v>9.5</v>
      </c>
      <c r="L16816" s="284" t="s">
        <v>15461</v>
      </c>
      <c r="M16816" s="223"/>
      <c r="N16816" s="203"/>
      <c r="O16816" s="222" t="s">
        <v>326</v>
      </c>
    </row>
    <row r="16817" spans="1:15" ht="29.25" customHeight="1">
      <c r="A16817" s="221" t="s">
        <v>6339</v>
      </c>
      <c r="B16817" s="221" t="s">
        <v>15025</v>
      </c>
      <c r="C16817" s="222" t="s">
        <v>1732</v>
      </c>
      <c r="D16817" s="222" t="s">
        <v>15026</v>
      </c>
      <c r="E16817" s="199" t="s">
        <v>163</v>
      </c>
      <c r="F16817" s="200" t="s">
        <v>4557</v>
      </c>
      <c r="G16817" s="200" t="s">
        <v>4558</v>
      </c>
      <c r="H16817" s="200"/>
      <c r="I16817" s="200">
        <v>45856</v>
      </c>
      <c r="J16817" s="143">
        <f t="shared" si="262"/>
        <v>45856</v>
      </c>
      <c r="K16817" s="202">
        <v>8</v>
      </c>
      <c r="L16817" s="284" t="s">
        <v>15462</v>
      </c>
      <c r="M16817" s="223"/>
      <c r="N16817" s="203"/>
      <c r="O16817" s="222" t="s">
        <v>326</v>
      </c>
    </row>
    <row r="16818" spans="1:15" ht="29.25" customHeight="1">
      <c r="A16818" s="221" t="s">
        <v>6339</v>
      </c>
      <c r="B16818" s="221" t="s">
        <v>15025</v>
      </c>
      <c r="C16818" s="222" t="s">
        <v>1732</v>
      </c>
      <c r="D16818" s="222" t="s">
        <v>15026</v>
      </c>
      <c r="E16818" s="199" t="s">
        <v>163</v>
      </c>
      <c r="F16818" s="200" t="s">
        <v>4557</v>
      </c>
      <c r="G16818" s="200" t="s">
        <v>4558</v>
      </c>
      <c r="H16818" s="200"/>
      <c r="I16818" s="200">
        <v>45859</v>
      </c>
      <c r="J16818" s="143">
        <f t="shared" si="262"/>
        <v>45859</v>
      </c>
      <c r="K16818" s="202">
        <v>5</v>
      </c>
      <c r="L16818" s="285" t="s">
        <v>15463</v>
      </c>
      <c r="M16818" s="223"/>
      <c r="N16818" s="203"/>
      <c r="O16818" s="222" t="s">
        <v>326</v>
      </c>
    </row>
    <row r="16819" spans="1:15" ht="29.25" customHeight="1">
      <c r="A16819" s="221" t="s">
        <v>6339</v>
      </c>
      <c r="B16819" s="221" t="s">
        <v>15025</v>
      </c>
      <c r="C16819" s="222" t="s">
        <v>1732</v>
      </c>
      <c r="D16819" s="222" t="s">
        <v>15026</v>
      </c>
      <c r="E16819" s="199" t="s">
        <v>166</v>
      </c>
      <c r="F16819" s="200"/>
      <c r="G16819" s="200"/>
      <c r="H16819" s="200"/>
      <c r="I16819" s="200">
        <v>45859</v>
      </c>
      <c r="J16819" s="143">
        <f t="shared" si="262"/>
        <v>45859</v>
      </c>
      <c r="K16819" s="202">
        <v>3</v>
      </c>
      <c r="L16819" s="285" t="s">
        <v>15464</v>
      </c>
      <c r="M16819" s="223"/>
      <c r="N16819" s="203"/>
      <c r="O16819" s="222" t="s">
        <v>326</v>
      </c>
    </row>
    <row r="16820" spans="1:15" ht="29.25" customHeight="1">
      <c r="A16820" s="221" t="s">
        <v>6339</v>
      </c>
      <c r="B16820" s="221" t="s">
        <v>15025</v>
      </c>
      <c r="C16820" s="222" t="s">
        <v>1732</v>
      </c>
      <c r="D16820" s="222" t="s">
        <v>15026</v>
      </c>
      <c r="E16820" s="199" t="s">
        <v>163</v>
      </c>
      <c r="F16820" s="200" t="s">
        <v>4557</v>
      </c>
      <c r="G16820" s="200" t="s">
        <v>4558</v>
      </c>
      <c r="H16820" s="200"/>
      <c r="I16820" s="200">
        <v>45860</v>
      </c>
      <c r="J16820" s="143">
        <f t="shared" si="262"/>
        <v>45860</v>
      </c>
      <c r="K16820" s="202">
        <v>9</v>
      </c>
      <c r="L16820" s="284" t="s">
        <v>15465</v>
      </c>
      <c r="M16820" s="223"/>
      <c r="N16820" s="203"/>
      <c r="O16820" s="222" t="s">
        <v>326</v>
      </c>
    </row>
    <row r="16821" spans="1:15" ht="29.25" customHeight="1">
      <c r="A16821" s="221" t="s">
        <v>6339</v>
      </c>
      <c r="B16821" s="221" t="s">
        <v>15025</v>
      </c>
      <c r="C16821" s="222" t="s">
        <v>1732</v>
      </c>
      <c r="D16821" s="222" t="s">
        <v>15026</v>
      </c>
      <c r="E16821" s="199" t="s">
        <v>163</v>
      </c>
      <c r="F16821" s="200" t="s">
        <v>4557</v>
      </c>
      <c r="G16821" s="200" t="s">
        <v>4558</v>
      </c>
      <c r="H16821" s="200"/>
      <c r="I16821" s="200">
        <v>45861</v>
      </c>
      <c r="J16821" s="143">
        <f t="shared" si="262"/>
        <v>45861</v>
      </c>
      <c r="K16821" s="202">
        <v>9</v>
      </c>
      <c r="L16821" s="284" t="s">
        <v>15466</v>
      </c>
      <c r="M16821" s="223"/>
      <c r="N16821" s="203"/>
      <c r="O16821" s="222" t="s">
        <v>326</v>
      </c>
    </row>
    <row r="16822" spans="1:15" ht="29.25" customHeight="1">
      <c r="A16822" s="221" t="s">
        <v>6339</v>
      </c>
      <c r="B16822" s="221" t="s">
        <v>15025</v>
      </c>
      <c r="C16822" s="222" t="s">
        <v>1732</v>
      </c>
      <c r="D16822" s="222" t="s">
        <v>15026</v>
      </c>
      <c r="E16822" s="199" t="s">
        <v>163</v>
      </c>
      <c r="F16822" s="200" t="s">
        <v>4557</v>
      </c>
      <c r="G16822" s="200" t="s">
        <v>4558</v>
      </c>
      <c r="H16822" s="200"/>
      <c r="I16822" s="200">
        <v>45862</v>
      </c>
      <c r="J16822" s="143">
        <f t="shared" si="262"/>
        <v>45862</v>
      </c>
      <c r="K16822" s="202">
        <v>9</v>
      </c>
      <c r="L16822" s="284" t="s">
        <v>15467</v>
      </c>
      <c r="M16822" s="223"/>
      <c r="N16822" s="203"/>
      <c r="O16822" s="222" t="s">
        <v>326</v>
      </c>
    </row>
    <row r="16823" spans="1:15" ht="29.25" customHeight="1">
      <c r="A16823" s="221" t="s">
        <v>6339</v>
      </c>
      <c r="B16823" s="221" t="s">
        <v>15025</v>
      </c>
      <c r="C16823" s="222" t="s">
        <v>1732</v>
      </c>
      <c r="D16823" s="222" t="s">
        <v>15026</v>
      </c>
      <c r="E16823" s="199" t="s">
        <v>163</v>
      </c>
      <c r="F16823" s="200" t="s">
        <v>4557</v>
      </c>
      <c r="G16823" s="200" t="s">
        <v>4558</v>
      </c>
      <c r="H16823" s="200"/>
      <c r="I16823" s="200">
        <v>45863</v>
      </c>
      <c r="J16823" s="143">
        <f t="shared" si="262"/>
        <v>45863</v>
      </c>
      <c r="K16823" s="202">
        <v>8</v>
      </c>
      <c r="L16823" s="284" t="s">
        <v>15468</v>
      </c>
      <c r="M16823" s="223"/>
      <c r="N16823" s="203"/>
      <c r="O16823" s="222" t="s">
        <v>326</v>
      </c>
    </row>
    <row r="16824" spans="1:15" ht="29.25" customHeight="1">
      <c r="A16824" s="221" t="s">
        <v>6339</v>
      </c>
      <c r="B16824" s="221" t="s">
        <v>15025</v>
      </c>
      <c r="C16824" s="222" t="s">
        <v>1732</v>
      </c>
      <c r="D16824" s="222" t="s">
        <v>15026</v>
      </c>
      <c r="E16824" s="199" t="s">
        <v>163</v>
      </c>
      <c r="F16824" s="200" t="s">
        <v>4557</v>
      </c>
      <c r="G16824" s="200" t="s">
        <v>4558</v>
      </c>
      <c r="H16824" s="200"/>
      <c r="I16824" s="200">
        <v>45866</v>
      </c>
      <c r="J16824" s="143">
        <f t="shared" si="262"/>
        <v>45866</v>
      </c>
      <c r="K16824" s="202">
        <v>9.5</v>
      </c>
      <c r="L16824" s="284" t="s">
        <v>15469</v>
      </c>
      <c r="M16824" s="223"/>
      <c r="N16824" s="203"/>
      <c r="O16824" s="222" t="s">
        <v>326</v>
      </c>
    </row>
    <row r="16825" spans="1:15" ht="29.25" customHeight="1">
      <c r="A16825" s="221" t="s">
        <v>6339</v>
      </c>
      <c r="B16825" s="221" t="s">
        <v>15025</v>
      </c>
      <c r="C16825" s="222" t="s">
        <v>1732</v>
      </c>
      <c r="D16825" s="222" t="s">
        <v>15026</v>
      </c>
      <c r="E16825" s="199" t="s">
        <v>163</v>
      </c>
      <c r="F16825" s="200" t="s">
        <v>192</v>
      </c>
      <c r="G16825" s="200" t="s">
        <v>193</v>
      </c>
      <c r="H16825" s="200"/>
      <c r="I16825" s="200">
        <v>45867</v>
      </c>
      <c r="J16825" s="143">
        <f t="shared" si="262"/>
        <v>45867</v>
      </c>
      <c r="K16825" s="202">
        <v>6</v>
      </c>
      <c r="L16825" s="284" t="s">
        <v>15470</v>
      </c>
      <c r="M16825" s="223"/>
      <c r="N16825" s="203"/>
      <c r="O16825" s="222" t="s">
        <v>326</v>
      </c>
    </row>
    <row r="16826" spans="1:15" ht="29.25" customHeight="1">
      <c r="A16826" s="221" t="s">
        <v>6339</v>
      </c>
      <c r="B16826" s="221" t="s">
        <v>15025</v>
      </c>
      <c r="C16826" s="222" t="s">
        <v>1732</v>
      </c>
      <c r="D16826" s="222" t="s">
        <v>15026</v>
      </c>
      <c r="E16826" s="199" t="s">
        <v>163</v>
      </c>
      <c r="F16826" s="200" t="s">
        <v>4557</v>
      </c>
      <c r="G16826" s="200" t="s">
        <v>4558</v>
      </c>
      <c r="H16826" s="200"/>
      <c r="I16826" s="200">
        <v>45867</v>
      </c>
      <c r="J16826" s="143">
        <f t="shared" si="262"/>
        <v>45867</v>
      </c>
      <c r="K16826" s="202">
        <v>3</v>
      </c>
      <c r="L16826" s="285" t="s">
        <v>15471</v>
      </c>
      <c r="M16826" s="223"/>
      <c r="N16826" s="203"/>
      <c r="O16826" s="222" t="s">
        <v>326</v>
      </c>
    </row>
    <row r="16827" spans="1:15" ht="29.25" customHeight="1">
      <c r="A16827" s="221" t="s">
        <v>6339</v>
      </c>
      <c r="B16827" s="221" t="s">
        <v>15025</v>
      </c>
      <c r="C16827" s="222" t="s">
        <v>1732</v>
      </c>
      <c r="D16827" s="222" t="s">
        <v>15026</v>
      </c>
      <c r="E16827" s="199" t="s">
        <v>166</v>
      </c>
      <c r="F16827" s="200"/>
      <c r="G16827" s="200"/>
      <c r="H16827" s="200"/>
      <c r="I16827" s="200">
        <v>45868</v>
      </c>
      <c r="J16827" s="143">
        <f t="shared" si="262"/>
        <v>45868</v>
      </c>
      <c r="K16827" s="202">
        <v>1</v>
      </c>
      <c r="L16827" s="285" t="s">
        <v>216</v>
      </c>
      <c r="M16827" s="223"/>
      <c r="N16827" s="203"/>
      <c r="O16827" s="222" t="s">
        <v>326</v>
      </c>
    </row>
    <row r="16828" spans="1:15" ht="29.25" customHeight="1">
      <c r="A16828" s="221" t="s">
        <v>6339</v>
      </c>
      <c r="B16828" s="221" t="s">
        <v>15025</v>
      </c>
      <c r="C16828" s="222" t="s">
        <v>1732</v>
      </c>
      <c r="D16828" s="222" t="s">
        <v>15026</v>
      </c>
      <c r="E16828" s="199" t="s">
        <v>163</v>
      </c>
      <c r="F16828" s="200" t="s">
        <v>4557</v>
      </c>
      <c r="G16828" s="200" t="s">
        <v>4558</v>
      </c>
      <c r="H16828" s="200"/>
      <c r="I16828" s="200">
        <v>45868</v>
      </c>
      <c r="J16828" s="143">
        <f t="shared" si="262"/>
        <v>45868</v>
      </c>
      <c r="K16828" s="202">
        <v>8</v>
      </c>
      <c r="L16828" s="284" t="s">
        <v>15472</v>
      </c>
      <c r="M16828" s="223"/>
      <c r="N16828" s="203"/>
      <c r="O16828" s="222" t="s">
        <v>326</v>
      </c>
    </row>
    <row r="16829" spans="1:15" ht="29.25" customHeight="1">
      <c r="A16829" s="221" t="s">
        <v>6339</v>
      </c>
      <c r="B16829" s="221" t="s">
        <v>15025</v>
      </c>
      <c r="C16829" s="222" t="s">
        <v>1732</v>
      </c>
      <c r="D16829" s="222" t="s">
        <v>15026</v>
      </c>
      <c r="E16829" s="199" t="s">
        <v>163</v>
      </c>
      <c r="F16829" s="200" t="s">
        <v>4557</v>
      </c>
      <c r="G16829" s="200" t="s">
        <v>4558</v>
      </c>
      <c r="H16829" s="200"/>
      <c r="I16829" s="200">
        <v>45869</v>
      </c>
      <c r="J16829" s="143">
        <f t="shared" si="262"/>
        <v>45869</v>
      </c>
      <c r="K16829" s="202">
        <v>9</v>
      </c>
      <c r="L16829" s="284" t="s">
        <v>15473</v>
      </c>
      <c r="M16829" s="223"/>
      <c r="N16829" s="203"/>
      <c r="O16829" s="222" t="s">
        <v>326</v>
      </c>
    </row>
    <row r="16830" spans="1:15" ht="29.25" customHeight="1">
      <c r="A16830" s="221" t="s">
        <v>6339</v>
      </c>
      <c r="B16830" s="221" t="s">
        <v>15025</v>
      </c>
      <c r="C16830" s="222" t="s">
        <v>1732</v>
      </c>
      <c r="D16830" s="222" t="s">
        <v>15026</v>
      </c>
      <c r="E16830" s="199" t="s">
        <v>163</v>
      </c>
      <c r="F16830" s="200" t="s">
        <v>4557</v>
      </c>
      <c r="G16830" s="200" t="s">
        <v>4558</v>
      </c>
      <c r="H16830" s="200"/>
      <c r="I16830" s="200">
        <v>45870</v>
      </c>
      <c r="J16830" s="143">
        <f t="shared" si="262"/>
        <v>45870</v>
      </c>
      <c r="K16830" s="202">
        <v>8</v>
      </c>
      <c r="L16830" s="284" t="s">
        <v>15474</v>
      </c>
      <c r="M16830" s="223"/>
      <c r="N16830" s="203"/>
      <c r="O16830" s="222" t="s">
        <v>326</v>
      </c>
    </row>
    <row r="16831" spans="1:15" ht="29.25" customHeight="1">
      <c r="A16831" s="221" t="s">
        <v>6339</v>
      </c>
      <c r="B16831" s="221" t="s">
        <v>15025</v>
      </c>
      <c r="C16831" s="222" t="s">
        <v>1732</v>
      </c>
      <c r="D16831" s="222" t="s">
        <v>15026</v>
      </c>
      <c r="E16831" s="199" t="s">
        <v>163</v>
      </c>
      <c r="F16831" s="200" t="s">
        <v>4557</v>
      </c>
      <c r="G16831" s="200" t="s">
        <v>4558</v>
      </c>
      <c r="H16831" s="200"/>
      <c r="I16831" s="200">
        <v>45873</v>
      </c>
      <c r="J16831" s="143">
        <f t="shared" si="262"/>
        <v>45873</v>
      </c>
      <c r="K16831" s="202">
        <v>9</v>
      </c>
      <c r="L16831" s="284" t="s">
        <v>15475</v>
      </c>
      <c r="M16831" s="223"/>
      <c r="N16831" s="203"/>
      <c r="O16831" s="222" t="s">
        <v>326</v>
      </c>
    </row>
    <row r="16832" spans="1:15" ht="29.25" customHeight="1">
      <c r="A16832" s="221" t="s">
        <v>6339</v>
      </c>
      <c r="B16832" s="221" t="s">
        <v>15025</v>
      </c>
      <c r="C16832" s="222" t="s">
        <v>1732</v>
      </c>
      <c r="D16832" s="222" t="s">
        <v>15026</v>
      </c>
      <c r="E16832" s="199" t="s">
        <v>163</v>
      </c>
      <c r="F16832" s="200" t="s">
        <v>4557</v>
      </c>
      <c r="G16832" s="200" t="s">
        <v>4558</v>
      </c>
      <c r="H16832" s="200" t="s">
        <v>90</v>
      </c>
      <c r="I16832" s="200">
        <v>45874</v>
      </c>
      <c r="J16832" s="143">
        <f t="shared" si="262"/>
        <v>45874</v>
      </c>
      <c r="K16832" s="202">
        <v>9</v>
      </c>
      <c r="L16832" s="284" t="s">
        <v>15476</v>
      </c>
      <c r="M16832" s="223"/>
      <c r="N16832" s="203">
        <v>0.11</v>
      </c>
      <c r="O16832" s="222" t="s">
        <v>972</v>
      </c>
    </row>
    <row r="16833" spans="1:15" ht="29.25" customHeight="1">
      <c r="A16833" s="221" t="s">
        <v>6339</v>
      </c>
      <c r="B16833" s="221" t="s">
        <v>15025</v>
      </c>
      <c r="C16833" s="222" t="s">
        <v>1732</v>
      </c>
      <c r="D16833" s="222" t="s">
        <v>15026</v>
      </c>
      <c r="E16833" s="199" t="s">
        <v>163</v>
      </c>
      <c r="F16833" s="200" t="s">
        <v>4557</v>
      </c>
      <c r="G16833" s="200" t="s">
        <v>4558</v>
      </c>
      <c r="H16833" s="200" t="s">
        <v>48</v>
      </c>
      <c r="I16833" s="200">
        <v>45875</v>
      </c>
      <c r="J16833" s="143">
        <f t="shared" si="262"/>
        <v>45875</v>
      </c>
      <c r="K16833" s="202">
        <v>8</v>
      </c>
      <c r="L16833" s="284" t="s">
        <v>15477</v>
      </c>
      <c r="M16833" s="223"/>
      <c r="N16833" s="203">
        <v>0.65</v>
      </c>
      <c r="O16833" s="222" t="s">
        <v>940</v>
      </c>
    </row>
    <row r="16834" spans="1:15" ht="29.25" customHeight="1">
      <c r="A16834" s="221" t="s">
        <v>6339</v>
      </c>
      <c r="B16834" s="221" t="s">
        <v>15025</v>
      </c>
      <c r="C16834" s="222" t="s">
        <v>1732</v>
      </c>
      <c r="D16834" s="222" t="s">
        <v>15026</v>
      </c>
      <c r="E16834" s="199" t="s">
        <v>163</v>
      </c>
      <c r="F16834" s="200" t="s">
        <v>4557</v>
      </c>
      <c r="G16834" s="200" t="s">
        <v>4558</v>
      </c>
      <c r="H16834" s="200" t="s">
        <v>97</v>
      </c>
      <c r="I16834" s="200">
        <v>45876</v>
      </c>
      <c r="J16834" s="143">
        <f t="shared" si="262"/>
        <v>45876</v>
      </c>
      <c r="K16834" s="202">
        <v>4</v>
      </c>
      <c r="L16834" s="284" t="s">
        <v>15478</v>
      </c>
      <c r="M16834" s="223"/>
      <c r="N16834" s="203">
        <v>4.8375000000000004</v>
      </c>
      <c r="O16834" s="222" t="s">
        <v>992</v>
      </c>
    </row>
    <row r="16835" spans="1:15" ht="29.25" customHeight="1">
      <c r="A16835" s="221" t="s">
        <v>6339</v>
      </c>
      <c r="B16835" s="221" t="s">
        <v>15025</v>
      </c>
      <c r="C16835" s="222" t="s">
        <v>1732</v>
      </c>
      <c r="D16835" s="222" t="s">
        <v>15026</v>
      </c>
      <c r="E16835" s="199" t="s">
        <v>163</v>
      </c>
      <c r="F16835" s="200" t="s">
        <v>4557</v>
      </c>
      <c r="G16835" s="200" t="s">
        <v>4558</v>
      </c>
      <c r="H16835" s="200" t="s">
        <v>99</v>
      </c>
      <c r="I16835" s="200">
        <v>45877</v>
      </c>
      <c r="J16835" s="143">
        <f t="shared" ref="J16835:J16898" si="263">I16835</f>
        <v>45877</v>
      </c>
      <c r="K16835" s="202">
        <v>8</v>
      </c>
      <c r="L16835" s="284" t="s">
        <v>15479</v>
      </c>
      <c r="M16835" s="223"/>
      <c r="N16835" s="203">
        <v>0.4</v>
      </c>
      <c r="O16835" s="222" t="s">
        <v>940</v>
      </c>
    </row>
    <row r="16836" spans="1:15" ht="29.25" customHeight="1">
      <c r="A16836" s="221" t="s">
        <v>6339</v>
      </c>
      <c r="B16836" s="221" t="s">
        <v>15025</v>
      </c>
      <c r="C16836" s="222" t="s">
        <v>1732</v>
      </c>
      <c r="D16836" s="222" t="s">
        <v>15026</v>
      </c>
      <c r="E16836" s="199" t="s">
        <v>163</v>
      </c>
      <c r="F16836" s="200" t="s">
        <v>4557</v>
      </c>
      <c r="G16836" s="200" t="s">
        <v>4558</v>
      </c>
      <c r="H16836" s="200" t="s">
        <v>487</v>
      </c>
      <c r="I16836" s="200">
        <v>45880</v>
      </c>
      <c r="J16836" s="143">
        <f t="shared" si="263"/>
        <v>45880</v>
      </c>
      <c r="K16836" s="202">
        <v>9</v>
      </c>
      <c r="L16836" s="284" t="s">
        <v>15480</v>
      </c>
      <c r="M16836" s="223"/>
      <c r="N16836" s="203">
        <v>2.8250000000000002</v>
      </c>
      <c r="O16836" s="222" t="s">
        <v>943</v>
      </c>
    </row>
    <row r="16837" spans="1:15" ht="29.25" customHeight="1">
      <c r="A16837" s="221" t="s">
        <v>6339</v>
      </c>
      <c r="B16837" s="221" t="s">
        <v>15025</v>
      </c>
      <c r="C16837" s="222" t="s">
        <v>1732</v>
      </c>
      <c r="D16837" s="222" t="s">
        <v>15026</v>
      </c>
      <c r="E16837" s="199" t="s">
        <v>163</v>
      </c>
      <c r="F16837" s="200" t="s">
        <v>4557</v>
      </c>
      <c r="G16837" s="200" t="s">
        <v>4558</v>
      </c>
      <c r="H16837" s="200" t="s">
        <v>487</v>
      </c>
      <c r="I16837" s="200">
        <v>45881</v>
      </c>
      <c r="J16837" s="143">
        <f t="shared" si="263"/>
        <v>45881</v>
      </c>
      <c r="K16837" s="202">
        <v>11</v>
      </c>
      <c r="L16837" s="284" t="s">
        <v>15481</v>
      </c>
      <c r="M16837" s="223"/>
      <c r="N16837" s="203">
        <v>2.8250000000000002</v>
      </c>
      <c r="O16837" s="222" t="s">
        <v>943</v>
      </c>
    </row>
    <row r="16838" spans="1:15" ht="29.25" customHeight="1">
      <c r="A16838" s="221" t="s">
        <v>6339</v>
      </c>
      <c r="B16838" s="221" t="s">
        <v>15025</v>
      </c>
      <c r="C16838" s="222" t="s">
        <v>1732</v>
      </c>
      <c r="D16838" s="222" t="s">
        <v>15026</v>
      </c>
      <c r="E16838" s="199" t="s">
        <v>163</v>
      </c>
      <c r="F16838" s="200" t="s">
        <v>4557</v>
      </c>
      <c r="G16838" s="200" t="s">
        <v>4558</v>
      </c>
      <c r="H16838" s="200" t="s">
        <v>487</v>
      </c>
      <c r="I16838" s="200">
        <v>45882</v>
      </c>
      <c r="J16838" s="143">
        <f t="shared" si="263"/>
        <v>45882</v>
      </c>
      <c r="K16838" s="202">
        <v>8</v>
      </c>
      <c r="L16838" s="284" t="s">
        <v>15482</v>
      </c>
      <c r="M16838" s="223"/>
      <c r="N16838" s="203">
        <v>2.8250000000000002</v>
      </c>
      <c r="O16838" s="222" t="s">
        <v>943</v>
      </c>
    </row>
    <row r="16839" spans="1:15" ht="29.25" customHeight="1">
      <c r="A16839" s="221" t="s">
        <v>6339</v>
      </c>
      <c r="B16839" s="221" t="s">
        <v>15025</v>
      </c>
      <c r="C16839" s="222" t="s">
        <v>1732</v>
      </c>
      <c r="D16839" s="222" t="s">
        <v>15026</v>
      </c>
      <c r="E16839" s="199" t="s">
        <v>163</v>
      </c>
      <c r="F16839" s="200" t="s">
        <v>4557</v>
      </c>
      <c r="G16839" s="200" t="s">
        <v>4558</v>
      </c>
      <c r="H16839" s="200" t="s">
        <v>487</v>
      </c>
      <c r="I16839" s="200">
        <v>45883</v>
      </c>
      <c r="J16839" s="143">
        <f t="shared" si="263"/>
        <v>45883</v>
      </c>
      <c r="K16839" s="202">
        <v>11</v>
      </c>
      <c r="L16839" s="284" t="s">
        <v>15483</v>
      </c>
      <c r="M16839" s="223"/>
      <c r="N16839" s="203">
        <v>2.8250000000000002</v>
      </c>
      <c r="O16839" s="222" t="s">
        <v>943</v>
      </c>
    </row>
    <row r="16840" spans="1:15" ht="29.25" customHeight="1">
      <c r="A16840" s="221" t="s">
        <v>6339</v>
      </c>
      <c r="B16840" s="221" t="s">
        <v>15025</v>
      </c>
      <c r="C16840" s="222" t="s">
        <v>1732</v>
      </c>
      <c r="D16840" s="222" t="s">
        <v>15026</v>
      </c>
      <c r="E16840" s="199" t="s">
        <v>163</v>
      </c>
      <c r="F16840" s="200" t="s">
        <v>4557</v>
      </c>
      <c r="G16840" s="200" t="s">
        <v>4558</v>
      </c>
      <c r="H16840" s="200" t="s">
        <v>487</v>
      </c>
      <c r="I16840" s="200">
        <v>45884</v>
      </c>
      <c r="J16840" s="143">
        <f t="shared" si="263"/>
        <v>45884</v>
      </c>
      <c r="K16840" s="202">
        <v>9.5</v>
      </c>
      <c r="L16840" s="284" t="s">
        <v>15484</v>
      </c>
      <c r="M16840" s="223"/>
      <c r="N16840" s="203">
        <v>2.8250000000000002</v>
      </c>
      <c r="O16840" s="222" t="s">
        <v>943</v>
      </c>
    </row>
    <row r="16841" spans="1:15" ht="29.25" customHeight="1">
      <c r="A16841" s="221" t="s">
        <v>6339</v>
      </c>
      <c r="B16841" s="221" t="s">
        <v>15025</v>
      </c>
      <c r="C16841" s="222" t="s">
        <v>1732</v>
      </c>
      <c r="D16841" s="222" t="s">
        <v>15026</v>
      </c>
      <c r="E16841" s="199" t="s">
        <v>163</v>
      </c>
      <c r="F16841" s="200" t="s">
        <v>4557</v>
      </c>
      <c r="G16841" s="200" t="s">
        <v>4558</v>
      </c>
      <c r="H16841" s="200" t="s">
        <v>487</v>
      </c>
      <c r="I16841" s="200">
        <v>45887</v>
      </c>
      <c r="J16841" s="143">
        <f t="shared" si="263"/>
        <v>45887</v>
      </c>
      <c r="K16841" s="202">
        <v>9</v>
      </c>
      <c r="L16841" s="284" t="s">
        <v>15485</v>
      </c>
      <c r="M16841" s="223"/>
      <c r="N16841" s="203">
        <v>2.8250000000000002</v>
      </c>
      <c r="O16841" s="222" t="s">
        <v>943</v>
      </c>
    </row>
    <row r="16842" spans="1:15" ht="29.25" customHeight="1">
      <c r="A16842" s="221" t="s">
        <v>6339</v>
      </c>
      <c r="B16842" s="221" t="s">
        <v>15025</v>
      </c>
      <c r="C16842" s="222" t="s">
        <v>1732</v>
      </c>
      <c r="D16842" s="222" t="s">
        <v>15026</v>
      </c>
      <c r="E16842" s="199" t="s">
        <v>163</v>
      </c>
      <c r="F16842" s="200" t="s">
        <v>4557</v>
      </c>
      <c r="G16842" s="200" t="s">
        <v>4558</v>
      </c>
      <c r="H16842" s="200" t="s">
        <v>487</v>
      </c>
      <c r="I16842" s="200">
        <v>45888</v>
      </c>
      <c r="J16842" s="143">
        <f t="shared" si="263"/>
        <v>45888</v>
      </c>
      <c r="K16842" s="202">
        <v>5.5</v>
      </c>
      <c r="L16842" s="284" t="s">
        <v>15486</v>
      </c>
      <c r="M16842" s="223"/>
      <c r="N16842" s="203">
        <v>2.8250000000000002</v>
      </c>
      <c r="O16842" s="222" t="s">
        <v>943</v>
      </c>
    </row>
    <row r="16843" spans="1:15" ht="29.25" customHeight="1">
      <c r="A16843" s="221" t="s">
        <v>6339</v>
      </c>
      <c r="B16843" s="221" t="s">
        <v>15025</v>
      </c>
      <c r="C16843" s="222" t="s">
        <v>1732</v>
      </c>
      <c r="D16843" s="222" t="s">
        <v>15026</v>
      </c>
      <c r="E16843" s="199" t="s">
        <v>163</v>
      </c>
      <c r="F16843" s="200" t="s">
        <v>4557</v>
      </c>
      <c r="G16843" s="200" t="s">
        <v>4558</v>
      </c>
      <c r="H16843" s="200" t="s">
        <v>487</v>
      </c>
      <c r="I16843" s="200">
        <v>45889</v>
      </c>
      <c r="J16843" s="143">
        <f t="shared" si="263"/>
        <v>45889</v>
      </c>
      <c r="K16843" s="202">
        <v>9</v>
      </c>
      <c r="L16843" s="284" t="s">
        <v>15487</v>
      </c>
      <c r="M16843" s="223"/>
      <c r="N16843" s="203">
        <v>2.8250000000000002</v>
      </c>
      <c r="O16843" s="222" t="s">
        <v>943</v>
      </c>
    </row>
    <row r="16844" spans="1:15" ht="29.25" customHeight="1">
      <c r="A16844" s="221" t="s">
        <v>6339</v>
      </c>
      <c r="B16844" s="221" t="s">
        <v>15025</v>
      </c>
      <c r="C16844" s="222" t="s">
        <v>1732</v>
      </c>
      <c r="D16844" s="222" t="s">
        <v>15026</v>
      </c>
      <c r="E16844" s="199" t="s">
        <v>163</v>
      </c>
      <c r="F16844" s="200" t="s">
        <v>4557</v>
      </c>
      <c r="G16844" s="200" t="s">
        <v>4558</v>
      </c>
      <c r="H16844" s="200" t="s">
        <v>487</v>
      </c>
      <c r="I16844" s="200">
        <v>45890</v>
      </c>
      <c r="J16844" s="143">
        <f t="shared" si="263"/>
        <v>45890</v>
      </c>
      <c r="K16844" s="202">
        <v>7</v>
      </c>
      <c r="L16844" s="284" t="s">
        <v>15488</v>
      </c>
      <c r="M16844" s="223"/>
      <c r="N16844" s="203">
        <v>2.8250000000000002</v>
      </c>
      <c r="O16844" s="222" t="s">
        <v>943</v>
      </c>
    </row>
    <row r="16845" spans="1:15" ht="29.25" customHeight="1">
      <c r="A16845" s="221" t="s">
        <v>6339</v>
      </c>
      <c r="B16845" s="221" t="s">
        <v>15025</v>
      </c>
      <c r="C16845" s="222" t="s">
        <v>1732</v>
      </c>
      <c r="D16845" s="222" t="s">
        <v>15026</v>
      </c>
      <c r="E16845" s="199" t="s">
        <v>163</v>
      </c>
      <c r="F16845" s="200" t="s">
        <v>4557</v>
      </c>
      <c r="G16845" s="200" t="s">
        <v>4558</v>
      </c>
      <c r="H16845" s="200" t="s">
        <v>487</v>
      </c>
      <c r="I16845" s="200">
        <v>45891</v>
      </c>
      <c r="J16845" s="143">
        <f t="shared" si="263"/>
        <v>45891</v>
      </c>
      <c r="K16845" s="202">
        <v>9</v>
      </c>
      <c r="L16845" s="284" t="s">
        <v>15489</v>
      </c>
      <c r="M16845" s="223"/>
      <c r="N16845" s="203">
        <v>2.8250000000000002</v>
      </c>
      <c r="O16845" s="222" t="s">
        <v>943</v>
      </c>
    </row>
    <row r="16846" spans="1:15" ht="29.25" customHeight="1">
      <c r="A16846" s="221" t="s">
        <v>6339</v>
      </c>
      <c r="B16846" s="221" t="s">
        <v>15025</v>
      </c>
      <c r="C16846" s="222" t="s">
        <v>1732</v>
      </c>
      <c r="D16846" s="222" t="s">
        <v>15026</v>
      </c>
      <c r="E16846" s="199" t="s">
        <v>163</v>
      </c>
      <c r="F16846" s="200" t="s">
        <v>4557</v>
      </c>
      <c r="G16846" s="200" t="s">
        <v>4558</v>
      </c>
      <c r="H16846" s="200" t="s">
        <v>487</v>
      </c>
      <c r="I16846" s="200">
        <v>45894</v>
      </c>
      <c r="J16846" s="143">
        <f t="shared" si="263"/>
        <v>45894</v>
      </c>
      <c r="K16846" s="202">
        <v>9.5</v>
      </c>
      <c r="L16846" s="284" t="s">
        <v>15490</v>
      </c>
      <c r="M16846" s="223"/>
      <c r="N16846" s="203">
        <v>2.8250000000000002</v>
      </c>
      <c r="O16846" s="222" t="s">
        <v>943</v>
      </c>
    </row>
    <row r="16847" spans="1:15" ht="29.25" customHeight="1">
      <c r="A16847" s="221" t="s">
        <v>6339</v>
      </c>
      <c r="B16847" s="221" t="s">
        <v>15025</v>
      </c>
      <c r="C16847" s="222" t="s">
        <v>1732</v>
      </c>
      <c r="D16847" s="222" t="s">
        <v>15026</v>
      </c>
      <c r="E16847" s="199" t="s">
        <v>163</v>
      </c>
      <c r="F16847" s="200" t="s">
        <v>4557</v>
      </c>
      <c r="G16847" s="200" t="s">
        <v>4558</v>
      </c>
      <c r="H16847" s="200"/>
      <c r="I16847" s="200">
        <v>45895</v>
      </c>
      <c r="J16847" s="143">
        <f t="shared" si="263"/>
        <v>45895</v>
      </c>
      <c r="K16847" s="202">
        <v>8</v>
      </c>
      <c r="L16847" s="284" t="s">
        <v>15491</v>
      </c>
      <c r="M16847" s="223"/>
      <c r="N16847" s="203"/>
      <c r="O16847" s="222" t="s">
        <v>326</v>
      </c>
    </row>
    <row r="16848" spans="1:15" ht="29.25" customHeight="1">
      <c r="A16848" s="221" t="s">
        <v>6339</v>
      </c>
      <c r="B16848" s="221" t="s">
        <v>15025</v>
      </c>
      <c r="C16848" s="222" t="s">
        <v>1732</v>
      </c>
      <c r="D16848" s="222" t="s">
        <v>15026</v>
      </c>
      <c r="E16848" s="199" t="s">
        <v>163</v>
      </c>
      <c r="F16848" s="200" t="s">
        <v>192</v>
      </c>
      <c r="G16848" s="200" t="s">
        <v>193</v>
      </c>
      <c r="H16848" s="200"/>
      <c r="I16848" s="200">
        <v>45896</v>
      </c>
      <c r="J16848" s="143">
        <f t="shared" si="263"/>
        <v>45896</v>
      </c>
      <c r="K16848" s="202">
        <v>9</v>
      </c>
      <c r="L16848" s="284" t="s">
        <v>15492</v>
      </c>
      <c r="M16848" s="223"/>
      <c r="N16848" s="203"/>
      <c r="O16848" s="222" t="s">
        <v>326</v>
      </c>
    </row>
    <row r="16849" spans="1:15" ht="29.25" customHeight="1">
      <c r="A16849" s="221" t="s">
        <v>6339</v>
      </c>
      <c r="B16849" s="221" t="s">
        <v>15025</v>
      </c>
      <c r="C16849" s="222" t="s">
        <v>1732</v>
      </c>
      <c r="D16849" s="222" t="s">
        <v>15026</v>
      </c>
      <c r="E16849" s="199" t="s">
        <v>163</v>
      </c>
      <c r="F16849" s="200" t="s">
        <v>4557</v>
      </c>
      <c r="G16849" s="200" t="s">
        <v>4558</v>
      </c>
      <c r="H16849" s="200" t="s">
        <v>487</v>
      </c>
      <c r="I16849" s="200">
        <v>45897</v>
      </c>
      <c r="J16849" s="143">
        <f t="shared" si="263"/>
        <v>45897</v>
      </c>
      <c r="K16849" s="202">
        <v>9</v>
      </c>
      <c r="L16849" s="284" t="s">
        <v>15493</v>
      </c>
      <c r="M16849" s="223"/>
      <c r="N16849" s="203">
        <v>2.8250000000000002</v>
      </c>
      <c r="O16849" s="222" t="s">
        <v>943</v>
      </c>
    </row>
    <row r="16850" spans="1:15" ht="29.25" customHeight="1">
      <c r="A16850" s="221" t="s">
        <v>6339</v>
      </c>
      <c r="B16850" s="221" t="s">
        <v>15025</v>
      </c>
      <c r="C16850" s="222" t="s">
        <v>1732</v>
      </c>
      <c r="D16850" s="222" t="s">
        <v>15026</v>
      </c>
      <c r="E16850" s="199" t="s">
        <v>163</v>
      </c>
      <c r="F16850" s="200" t="s">
        <v>4557</v>
      </c>
      <c r="G16850" s="200" t="s">
        <v>4558</v>
      </c>
      <c r="H16850" s="200"/>
      <c r="I16850" s="200">
        <v>45898</v>
      </c>
      <c r="J16850" s="143">
        <f t="shared" si="263"/>
        <v>45898</v>
      </c>
      <c r="K16850" s="202">
        <v>8</v>
      </c>
      <c r="L16850" s="284" t="s">
        <v>15494</v>
      </c>
      <c r="M16850" s="223"/>
      <c r="N16850" s="203"/>
      <c r="O16850" s="222" t="s">
        <v>326</v>
      </c>
    </row>
    <row r="16851" spans="1:15" ht="29.25" customHeight="1">
      <c r="A16851" s="221" t="s">
        <v>6339</v>
      </c>
      <c r="B16851" s="221" t="s">
        <v>15025</v>
      </c>
      <c r="C16851" s="222" t="s">
        <v>1732</v>
      </c>
      <c r="D16851" s="222" t="s">
        <v>15026</v>
      </c>
      <c r="E16851" s="199" t="s">
        <v>163</v>
      </c>
      <c r="F16851" s="200" t="s">
        <v>4557</v>
      </c>
      <c r="G16851" s="200" t="s">
        <v>4558</v>
      </c>
      <c r="H16851" s="200"/>
      <c r="I16851" s="200">
        <v>45901</v>
      </c>
      <c r="J16851" s="143">
        <f t="shared" si="263"/>
        <v>45901</v>
      </c>
      <c r="K16851" s="202">
        <v>9</v>
      </c>
      <c r="L16851" s="284" t="s">
        <v>15495</v>
      </c>
      <c r="M16851" s="223"/>
      <c r="N16851" s="203"/>
      <c r="O16851" s="222" t="s">
        <v>326</v>
      </c>
    </row>
    <row r="16852" spans="1:15" ht="29.25" customHeight="1">
      <c r="A16852" s="221" t="s">
        <v>6339</v>
      </c>
      <c r="B16852" s="221" t="s">
        <v>15025</v>
      </c>
      <c r="C16852" s="222" t="s">
        <v>1732</v>
      </c>
      <c r="D16852" s="222" t="s">
        <v>15026</v>
      </c>
      <c r="E16852" s="199" t="s">
        <v>163</v>
      </c>
      <c r="F16852" s="200" t="s">
        <v>4557</v>
      </c>
      <c r="G16852" s="200" t="s">
        <v>4558</v>
      </c>
      <c r="H16852" s="200"/>
      <c r="I16852" s="200">
        <v>45902</v>
      </c>
      <c r="J16852" s="143">
        <f t="shared" si="263"/>
        <v>45902</v>
      </c>
      <c r="K16852" s="202">
        <v>9</v>
      </c>
      <c r="L16852" s="284" t="s">
        <v>15496</v>
      </c>
      <c r="M16852" s="223"/>
      <c r="N16852" s="203"/>
      <c r="O16852" s="222" t="s">
        <v>326</v>
      </c>
    </row>
    <row r="16853" spans="1:15" ht="29.25" customHeight="1">
      <c r="A16853" s="221" t="s">
        <v>6339</v>
      </c>
      <c r="B16853" s="221" t="s">
        <v>15025</v>
      </c>
      <c r="C16853" s="222" t="s">
        <v>1732</v>
      </c>
      <c r="D16853" s="222" t="s">
        <v>15026</v>
      </c>
      <c r="E16853" s="199" t="s">
        <v>163</v>
      </c>
      <c r="F16853" s="200" t="s">
        <v>4557</v>
      </c>
      <c r="G16853" s="200" t="s">
        <v>4558</v>
      </c>
      <c r="H16853" s="200"/>
      <c r="I16853" s="200">
        <v>45903</v>
      </c>
      <c r="J16853" s="143">
        <f t="shared" si="263"/>
        <v>45903</v>
      </c>
      <c r="K16853" s="202">
        <v>9</v>
      </c>
      <c r="L16853" s="284" t="s">
        <v>15497</v>
      </c>
      <c r="M16853" s="223"/>
      <c r="N16853" s="203"/>
      <c r="O16853" s="222" t="s">
        <v>326</v>
      </c>
    </row>
    <row r="16854" spans="1:15" ht="29.25" customHeight="1">
      <c r="A16854" s="221" t="s">
        <v>6339</v>
      </c>
      <c r="B16854" s="221" t="s">
        <v>15025</v>
      </c>
      <c r="C16854" s="222" t="s">
        <v>1732</v>
      </c>
      <c r="D16854" s="222" t="s">
        <v>15026</v>
      </c>
      <c r="E16854" s="199" t="s">
        <v>166</v>
      </c>
      <c r="F16854" s="200"/>
      <c r="G16854" s="200"/>
      <c r="H16854" s="200"/>
      <c r="I16854" s="200">
        <v>45904</v>
      </c>
      <c r="J16854" s="143">
        <f t="shared" si="263"/>
        <v>45904</v>
      </c>
      <c r="K16854" s="202">
        <v>2.5</v>
      </c>
      <c r="L16854" s="285" t="s">
        <v>15498</v>
      </c>
      <c r="M16854" s="223"/>
      <c r="N16854" s="203"/>
      <c r="O16854" s="222" t="s">
        <v>326</v>
      </c>
    </row>
    <row r="16855" spans="1:15" ht="29.25" customHeight="1">
      <c r="A16855" s="221" t="s">
        <v>6339</v>
      </c>
      <c r="B16855" s="221" t="s">
        <v>15025</v>
      </c>
      <c r="C16855" s="222" t="s">
        <v>1732</v>
      </c>
      <c r="D16855" s="222" t="s">
        <v>15026</v>
      </c>
      <c r="E16855" s="199" t="s">
        <v>178</v>
      </c>
      <c r="F16855" s="200" t="s">
        <v>9823</v>
      </c>
      <c r="G16855" s="200" t="s">
        <v>9824</v>
      </c>
      <c r="H16855" s="200" t="s">
        <v>10403</v>
      </c>
      <c r="I16855" s="200">
        <v>45904</v>
      </c>
      <c r="J16855" s="143">
        <f t="shared" si="263"/>
        <v>45904</v>
      </c>
      <c r="K16855" s="202">
        <v>1</v>
      </c>
      <c r="L16855" s="285" t="s">
        <v>10879</v>
      </c>
      <c r="M16855" s="223"/>
      <c r="N16855" s="203">
        <v>0.26250000000000001</v>
      </c>
      <c r="O16855" s="222" t="s">
        <v>943</v>
      </c>
    </row>
    <row r="16856" spans="1:15" ht="29.25" customHeight="1">
      <c r="A16856" s="221" t="s">
        <v>6339</v>
      </c>
      <c r="B16856" s="221" t="s">
        <v>15025</v>
      </c>
      <c r="C16856" s="222" t="s">
        <v>1732</v>
      </c>
      <c r="D16856" s="222" t="s">
        <v>15026</v>
      </c>
      <c r="E16856" s="199" t="s">
        <v>163</v>
      </c>
      <c r="F16856" s="200" t="s">
        <v>4557</v>
      </c>
      <c r="G16856" s="200" t="s">
        <v>4558</v>
      </c>
      <c r="H16856" s="200" t="s">
        <v>487</v>
      </c>
      <c r="I16856" s="200">
        <v>45904</v>
      </c>
      <c r="J16856" s="143">
        <f t="shared" si="263"/>
        <v>45904</v>
      </c>
      <c r="K16856" s="202">
        <v>6</v>
      </c>
      <c r="L16856" s="284" t="s">
        <v>15499</v>
      </c>
      <c r="M16856" s="223"/>
      <c r="N16856" s="203">
        <v>2.8250000000000002</v>
      </c>
      <c r="O16856" s="222" t="s">
        <v>943</v>
      </c>
    </row>
    <row r="16857" spans="1:15" ht="29.25" customHeight="1">
      <c r="A16857" s="221" t="s">
        <v>6339</v>
      </c>
      <c r="B16857" s="221" t="s">
        <v>15025</v>
      </c>
      <c r="C16857" s="222" t="s">
        <v>1732</v>
      </c>
      <c r="D16857" s="222" t="s">
        <v>15026</v>
      </c>
      <c r="E16857" s="199" t="s">
        <v>178</v>
      </c>
      <c r="F16857" s="200" t="s">
        <v>9823</v>
      </c>
      <c r="G16857" s="200" t="s">
        <v>9824</v>
      </c>
      <c r="H16857" s="200" t="s">
        <v>10402</v>
      </c>
      <c r="I16857" s="200">
        <v>45904</v>
      </c>
      <c r="J16857" s="143">
        <f t="shared" si="263"/>
        <v>45904</v>
      </c>
      <c r="K16857" s="202">
        <v>1</v>
      </c>
      <c r="L16857" s="285" t="s">
        <v>10879</v>
      </c>
      <c r="M16857" s="223"/>
      <c r="N16857" s="203">
        <v>0.72499999999999998</v>
      </c>
      <c r="O16857" s="222" t="s">
        <v>943</v>
      </c>
    </row>
    <row r="16858" spans="1:15" ht="29.25" customHeight="1">
      <c r="A16858" s="221" t="s">
        <v>6339</v>
      </c>
      <c r="B16858" s="221" t="s">
        <v>15025</v>
      </c>
      <c r="C16858" s="222" t="s">
        <v>1732</v>
      </c>
      <c r="D16858" s="222" t="s">
        <v>15026</v>
      </c>
      <c r="E16858" s="199" t="s">
        <v>163</v>
      </c>
      <c r="F16858" s="200" t="s">
        <v>4557</v>
      </c>
      <c r="G16858" s="200" t="s">
        <v>4558</v>
      </c>
      <c r="H16858" s="200"/>
      <c r="I16858" s="200">
        <v>45905</v>
      </c>
      <c r="J16858" s="143">
        <f t="shared" si="263"/>
        <v>45905</v>
      </c>
      <c r="K16858" s="202">
        <v>8</v>
      </c>
      <c r="L16858" s="284" t="s">
        <v>15500</v>
      </c>
      <c r="M16858" s="223"/>
      <c r="N16858" s="203"/>
      <c r="O16858" s="222" t="s">
        <v>326</v>
      </c>
    </row>
    <row r="16859" spans="1:15" ht="29.25" customHeight="1">
      <c r="A16859" s="221" t="s">
        <v>6339</v>
      </c>
      <c r="B16859" s="221" t="s">
        <v>15025</v>
      </c>
      <c r="C16859" s="222" t="s">
        <v>1732</v>
      </c>
      <c r="D16859" s="222" t="s">
        <v>15026</v>
      </c>
      <c r="E16859" s="199" t="s">
        <v>163</v>
      </c>
      <c r="F16859" s="200" t="s">
        <v>4557</v>
      </c>
      <c r="G16859" s="200" t="s">
        <v>4558</v>
      </c>
      <c r="H16859" s="200"/>
      <c r="I16859" s="200">
        <v>45908</v>
      </c>
      <c r="J16859" s="143">
        <f t="shared" si="263"/>
        <v>45908</v>
      </c>
      <c r="K16859" s="202">
        <v>9</v>
      </c>
      <c r="L16859" s="284" t="s">
        <v>15501</v>
      </c>
      <c r="M16859" s="223"/>
      <c r="N16859" s="203"/>
      <c r="O16859" s="222" t="s">
        <v>326</v>
      </c>
    </row>
    <row r="16860" spans="1:15" ht="29.25" customHeight="1">
      <c r="A16860" s="221" t="s">
        <v>6339</v>
      </c>
      <c r="B16860" s="221" t="s">
        <v>15025</v>
      </c>
      <c r="C16860" s="222" t="s">
        <v>1732</v>
      </c>
      <c r="D16860" s="222" t="s">
        <v>15026</v>
      </c>
      <c r="E16860" s="199" t="s">
        <v>163</v>
      </c>
      <c r="F16860" s="200" t="s">
        <v>4557</v>
      </c>
      <c r="G16860" s="200" t="s">
        <v>4558</v>
      </c>
      <c r="H16860" s="200"/>
      <c r="I16860" s="200">
        <v>45909</v>
      </c>
      <c r="J16860" s="143">
        <f t="shared" si="263"/>
        <v>45909</v>
      </c>
      <c r="K16860" s="202">
        <v>8</v>
      </c>
      <c r="L16860" s="284" t="s">
        <v>15502</v>
      </c>
      <c r="M16860" s="223"/>
      <c r="N16860" s="203"/>
      <c r="O16860" s="222" t="s">
        <v>326</v>
      </c>
    </row>
    <row r="16861" spans="1:15" ht="29.25" customHeight="1">
      <c r="A16861" s="221" t="s">
        <v>6339</v>
      </c>
      <c r="B16861" s="221" t="s">
        <v>15025</v>
      </c>
      <c r="C16861" s="222" t="s">
        <v>1732</v>
      </c>
      <c r="D16861" s="222" t="s">
        <v>15026</v>
      </c>
      <c r="E16861" s="199" t="s">
        <v>163</v>
      </c>
      <c r="F16861" s="200" t="s">
        <v>4557</v>
      </c>
      <c r="G16861" s="200" t="s">
        <v>4558</v>
      </c>
      <c r="H16861" s="200"/>
      <c r="I16861" s="200">
        <v>45910</v>
      </c>
      <c r="J16861" s="143">
        <f t="shared" si="263"/>
        <v>45910</v>
      </c>
      <c r="K16861" s="202">
        <v>7</v>
      </c>
      <c r="L16861" s="284" t="s">
        <v>15503</v>
      </c>
      <c r="M16861" s="223"/>
      <c r="N16861" s="203"/>
      <c r="O16861" s="222" t="s">
        <v>326</v>
      </c>
    </row>
    <row r="16862" spans="1:15" ht="29.25" customHeight="1">
      <c r="A16862" s="221" t="s">
        <v>6339</v>
      </c>
      <c r="B16862" s="221" t="s">
        <v>15025</v>
      </c>
      <c r="C16862" s="222" t="s">
        <v>1732</v>
      </c>
      <c r="D16862" s="222" t="s">
        <v>15026</v>
      </c>
      <c r="E16862" s="199" t="s">
        <v>178</v>
      </c>
      <c r="F16862" s="200"/>
      <c r="G16862" s="200"/>
      <c r="H16862" s="200"/>
      <c r="I16862" s="200">
        <v>45910</v>
      </c>
      <c r="J16862" s="143">
        <f t="shared" si="263"/>
        <v>45910</v>
      </c>
      <c r="K16862" s="202">
        <v>1</v>
      </c>
      <c r="L16862" s="285" t="s">
        <v>15504</v>
      </c>
      <c r="M16862" s="223"/>
      <c r="N16862" s="203"/>
      <c r="O16862" s="222" t="s">
        <v>326</v>
      </c>
    </row>
    <row r="16863" spans="1:15" ht="29.25" customHeight="1">
      <c r="A16863" s="221" t="s">
        <v>6339</v>
      </c>
      <c r="B16863" s="221" t="s">
        <v>15025</v>
      </c>
      <c r="C16863" s="222" t="s">
        <v>1732</v>
      </c>
      <c r="D16863" s="222" t="s">
        <v>15026</v>
      </c>
      <c r="E16863" s="199" t="s">
        <v>163</v>
      </c>
      <c r="F16863" s="200" t="s">
        <v>4557</v>
      </c>
      <c r="G16863" s="200" t="s">
        <v>4558</v>
      </c>
      <c r="H16863" s="200"/>
      <c r="I16863" s="200">
        <v>45911</v>
      </c>
      <c r="J16863" s="143">
        <f t="shared" si="263"/>
        <v>45911</v>
      </c>
      <c r="K16863" s="202">
        <v>9</v>
      </c>
      <c r="L16863" s="284" t="s">
        <v>15505</v>
      </c>
      <c r="M16863" s="223"/>
      <c r="N16863" s="203"/>
      <c r="O16863" s="222" t="s">
        <v>326</v>
      </c>
    </row>
    <row r="16864" spans="1:15" ht="29.25" customHeight="1">
      <c r="A16864" s="221" t="s">
        <v>6339</v>
      </c>
      <c r="B16864" s="221" t="s">
        <v>15025</v>
      </c>
      <c r="C16864" s="222" t="s">
        <v>1732</v>
      </c>
      <c r="D16864" s="222" t="s">
        <v>15026</v>
      </c>
      <c r="E16864" s="199" t="s">
        <v>163</v>
      </c>
      <c r="F16864" s="200" t="s">
        <v>4557</v>
      </c>
      <c r="G16864" s="200" t="s">
        <v>4558</v>
      </c>
      <c r="H16864" s="200"/>
      <c r="I16864" s="200">
        <v>45912</v>
      </c>
      <c r="J16864" s="143">
        <f t="shared" si="263"/>
        <v>45912</v>
      </c>
      <c r="K16864" s="202">
        <v>8</v>
      </c>
      <c r="L16864" s="284" t="s">
        <v>15506</v>
      </c>
      <c r="M16864" s="223"/>
      <c r="N16864" s="203"/>
      <c r="O16864" s="222" t="s">
        <v>326</v>
      </c>
    </row>
    <row r="16865" spans="1:15" ht="29.25" customHeight="1">
      <c r="A16865" s="221" t="s">
        <v>6339</v>
      </c>
      <c r="B16865" s="221" t="s">
        <v>15025</v>
      </c>
      <c r="C16865" s="222" t="s">
        <v>1732</v>
      </c>
      <c r="D16865" s="222" t="s">
        <v>15026</v>
      </c>
      <c r="E16865" s="199" t="s">
        <v>178</v>
      </c>
      <c r="F16865" s="200"/>
      <c r="G16865" s="200"/>
      <c r="H16865" s="200"/>
      <c r="I16865" s="200">
        <v>45915</v>
      </c>
      <c r="J16865" s="143">
        <f t="shared" si="263"/>
        <v>45915</v>
      </c>
      <c r="K16865" s="202">
        <v>1.5</v>
      </c>
      <c r="L16865" s="285" t="s">
        <v>10881</v>
      </c>
      <c r="M16865" s="223"/>
      <c r="N16865" s="203"/>
      <c r="O16865" s="222" t="s">
        <v>326</v>
      </c>
    </row>
    <row r="16866" spans="1:15" ht="29.25" customHeight="1">
      <c r="A16866" s="221" t="s">
        <v>6339</v>
      </c>
      <c r="B16866" s="221" t="s">
        <v>15025</v>
      </c>
      <c r="C16866" s="222" t="s">
        <v>1732</v>
      </c>
      <c r="D16866" s="222" t="s">
        <v>15026</v>
      </c>
      <c r="E16866" s="199" t="s">
        <v>163</v>
      </c>
      <c r="F16866" s="200" t="s">
        <v>4557</v>
      </c>
      <c r="G16866" s="200" t="s">
        <v>4558</v>
      </c>
      <c r="H16866" s="200"/>
      <c r="I16866" s="200">
        <v>45915</v>
      </c>
      <c r="J16866" s="143">
        <f t="shared" si="263"/>
        <v>45915</v>
      </c>
      <c r="K16866" s="202">
        <v>7.5</v>
      </c>
      <c r="L16866" s="284" t="s">
        <v>15507</v>
      </c>
      <c r="M16866" s="223"/>
      <c r="N16866" s="203"/>
      <c r="O16866" s="222" t="s">
        <v>326</v>
      </c>
    </row>
    <row r="16867" spans="1:15" ht="29.25" customHeight="1">
      <c r="A16867" s="221" t="s">
        <v>6339</v>
      </c>
      <c r="B16867" s="221" t="s">
        <v>15025</v>
      </c>
      <c r="C16867" s="222" t="s">
        <v>1732</v>
      </c>
      <c r="D16867" s="222" t="s">
        <v>15026</v>
      </c>
      <c r="E16867" s="199" t="s">
        <v>163</v>
      </c>
      <c r="F16867" s="200" t="s">
        <v>4557</v>
      </c>
      <c r="G16867" s="200" t="s">
        <v>4558</v>
      </c>
      <c r="H16867" s="200" t="s">
        <v>97</v>
      </c>
      <c r="I16867" s="200">
        <v>45916</v>
      </c>
      <c r="J16867" s="143">
        <f t="shared" si="263"/>
        <v>45916</v>
      </c>
      <c r="K16867" s="202">
        <v>9</v>
      </c>
      <c r="L16867" s="284" t="s">
        <v>15508</v>
      </c>
      <c r="M16867" s="223"/>
      <c r="N16867" s="203">
        <v>4.8375000000000004</v>
      </c>
      <c r="O16867" s="222" t="s">
        <v>992</v>
      </c>
    </row>
    <row r="16868" spans="1:15" ht="29.25" customHeight="1">
      <c r="A16868" s="221" t="s">
        <v>6339</v>
      </c>
      <c r="B16868" s="221" t="s">
        <v>15025</v>
      </c>
      <c r="C16868" s="222" t="s">
        <v>1732</v>
      </c>
      <c r="D16868" s="222" t="s">
        <v>15026</v>
      </c>
      <c r="E16868" s="199" t="s">
        <v>163</v>
      </c>
      <c r="F16868" s="200" t="s">
        <v>4557</v>
      </c>
      <c r="G16868" s="200" t="s">
        <v>4558</v>
      </c>
      <c r="H16868" s="200" t="s">
        <v>97</v>
      </c>
      <c r="I16868" s="200">
        <v>45917</v>
      </c>
      <c r="J16868" s="143">
        <f t="shared" si="263"/>
        <v>45917</v>
      </c>
      <c r="K16868" s="202">
        <v>4</v>
      </c>
      <c r="L16868" s="285" t="s">
        <v>15509</v>
      </c>
      <c r="M16868" s="223"/>
      <c r="N16868" s="203">
        <v>4.8375000000000004</v>
      </c>
      <c r="O16868" s="222" t="s">
        <v>992</v>
      </c>
    </row>
    <row r="16869" spans="1:15" ht="29.25" customHeight="1">
      <c r="A16869" s="221" t="s">
        <v>6339</v>
      </c>
      <c r="B16869" s="221" t="s">
        <v>15025</v>
      </c>
      <c r="C16869" s="222" t="s">
        <v>1732</v>
      </c>
      <c r="D16869" s="222" t="s">
        <v>15026</v>
      </c>
      <c r="E16869" s="199" t="s">
        <v>163</v>
      </c>
      <c r="F16869" s="200" t="s">
        <v>4557</v>
      </c>
      <c r="G16869" s="200" t="s">
        <v>4558</v>
      </c>
      <c r="H16869" s="200" t="s">
        <v>97</v>
      </c>
      <c r="I16869" s="200">
        <v>45918</v>
      </c>
      <c r="J16869" s="143">
        <f t="shared" si="263"/>
        <v>45918</v>
      </c>
      <c r="K16869" s="202">
        <v>9</v>
      </c>
      <c r="L16869" s="284" t="s">
        <v>15510</v>
      </c>
      <c r="M16869" s="223"/>
      <c r="N16869" s="203">
        <v>4.8375000000000004</v>
      </c>
      <c r="O16869" s="222" t="s">
        <v>992</v>
      </c>
    </row>
    <row r="16870" spans="1:15" ht="29.25" customHeight="1">
      <c r="A16870" s="221" t="s">
        <v>6339</v>
      </c>
      <c r="B16870" s="221" t="s">
        <v>15025</v>
      </c>
      <c r="C16870" s="222" t="s">
        <v>1732</v>
      </c>
      <c r="D16870" s="222" t="s">
        <v>15026</v>
      </c>
      <c r="E16870" s="199" t="s">
        <v>163</v>
      </c>
      <c r="F16870" s="200" t="s">
        <v>4557</v>
      </c>
      <c r="G16870" s="200" t="s">
        <v>4558</v>
      </c>
      <c r="H16870" s="200" t="s">
        <v>97</v>
      </c>
      <c r="I16870" s="200">
        <v>45919</v>
      </c>
      <c r="J16870" s="143">
        <f t="shared" si="263"/>
        <v>45919</v>
      </c>
      <c r="K16870" s="202">
        <v>8</v>
      </c>
      <c r="L16870" s="285" t="s">
        <v>15511</v>
      </c>
      <c r="M16870" s="223"/>
      <c r="N16870" s="203">
        <v>4.8375000000000004</v>
      </c>
      <c r="O16870" s="222" t="s">
        <v>992</v>
      </c>
    </row>
    <row r="16871" spans="1:15" ht="29.25" customHeight="1">
      <c r="A16871" s="221" t="s">
        <v>6339</v>
      </c>
      <c r="B16871" s="221" t="s">
        <v>15025</v>
      </c>
      <c r="C16871" s="222" t="s">
        <v>1732</v>
      </c>
      <c r="D16871" s="222" t="s">
        <v>15026</v>
      </c>
      <c r="E16871" s="199" t="s">
        <v>163</v>
      </c>
      <c r="F16871" s="200" t="s">
        <v>4557</v>
      </c>
      <c r="G16871" s="200" t="s">
        <v>4558</v>
      </c>
      <c r="H16871" s="200" t="s">
        <v>97</v>
      </c>
      <c r="I16871" s="200">
        <v>45922</v>
      </c>
      <c r="J16871" s="143">
        <f t="shared" si="263"/>
        <v>45922</v>
      </c>
      <c r="K16871" s="202">
        <v>10</v>
      </c>
      <c r="L16871" s="284" t="s">
        <v>15512</v>
      </c>
      <c r="M16871" s="223"/>
      <c r="N16871" s="203">
        <v>4.8375000000000004</v>
      </c>
      <c r="O16871" s="222" t="s">
        <v>992</v>
      </c>
    </row>
    <row r="16872" spans="1:15" ht="29.25" customHeight="1">
      <c r="A16872" s="221" t="s">
        <v>6339</v>
      </c>
      <c r="B16872" s="221" t="s">
        <v>15025</v>
      </c>
      <c r="C16872" s="222" t="s">
        <v>1732</v>
      </c>
      <c r="D16872" s="222" t="s">
        <v>15026</v>
      </c>
      <c r="E16872" s="199" t="s">
        <v>163</v>
      </c>
      <c r="F16872" s="200" t="s">
        <v>4557</v>
      </c>
      <c r="G16872" s="200" t="s">
        <v>4558</v>
      </c>
      <c r="H16872" s="200" t="s">
        <v>97</v>
      </c>
      <c r="I16872" s="200">
        <v>45923</v>
      </c>
      <c r="J16872" s="143">
        <f t="shared" si="263"/>
        <v>45923</v>
      </c>
      <c r="K16872" s="202">
        <v>9</v>
      </c>
      <c r="L16872" s="284" t="s">
        <v>15513</v>
      </c>
      <c r="M16872" s="223"/>
      <c r="N16872" s="203">
        <v>4.8375000000000004</v>
      </c>
      <c r="O16872" s="222" t="s">
        <v>992</v>
      </c>
    </row>
    <row r="16873" spans="1:15" ht="29.25" customHeight="1">
      <c r="A16873" s="221" t="s">
        <v>6339</v>
      </c>
      <c r="B16873" s="221" t="s">
        <v>15025</v>
      </c>
      <c r="C16873" s="222" t="s">
        <v>1732</v>
      </c>
      <c r="D16873" s="222" t="s">
        <v>15026</v>
      </c>
      <c r="E16873" s="199" t="s">
        <v>163</v>
      </c>
      <c r="F16873" s="200" t="s">
        <v>4557</v>
      </c>
      <c r="G16873" s="200" t="s">
        <v>4558</v>
      </c>
      <c r="H16873" s="200" t="s">
        <v>97</v>
      </c>
      <c r="I16873" s="200">
        <v>45924</v>
      </c>
      <c r="J16873" s="143">
        <f t="shared" si="263"/>
        <v>45924</v>
      </c>
      <c r="K16873" s="202">
        <v>9</v>
      </c>
      <c r="L16873" s="284" t="s">
        <v>15514</v>
      </c>
      <c r="M16873" s="223"/>
      <c r="N16873" s="203">
        <v>4.8375000000000004</v>
      </c>
      <c r="O16873" s="222" t="s">
        <v>992</v>
      </c>
    </row>
    <row r="16874" spans="1:15" ht="29.25" customHeight="1">
      <c r="A16874" s="221" t="s">
        <v>6339</v>
      </c>
      <c r="B16874" s="221" t="s">
        <v>15025</v>
      </c>
      <c r="C16874" s="222" t="s">
        <v>1732</v>
      </c>
      <c r="D16874" s="222" t="s">
        <v>15026</v>
      </c>
      <c r="E16874" s="199" t="s">
        <v>163</v>
      </c>
      <c r="F16874" s="200" t="s">
        <v>4557</v>
      </c>
      <c r="G16874" s="200" t="s">
        <v>4558</v>
      </c>
      <c r="H16874" s="200" t="s">
        <v>97</v>
      </c>
      <c r="I16874" s="200">
        <v>45925</v>
      </c>
      <c r="J16874" s="143">
        <f t="shared" si="263"/>
        <v>45925</v>
      </c>
      <c r="K16874" s="202">
        <v>8</v>
      </c>
      <c r="L16874" s="284" t="s">
        <v>15515</v>
      </c>
      <c r="M16874" s="223"/>
      <c r="N16874" s="203">
        <v>4.8375000000000004</v>
      </c>
      <c r="O16874" s="222" t="s">
        <v>992</v>
      </c>
    </row>
    <row r="16875" spans="1:15" ht="29.25" customHeight="1">
      <c r="A16875" s="221" t="s">
        <v>6339</v>
      </c>
      <c r="B16875" s="221" t="s">
        <v>15025</v>
      </c>
      <c r="C16875" s="222" t="s">
        <v>1732</v>
      </c>
      <c r="D16875" s="222" t="s">
        <v>15026</v>
      </c>
      <c r="E16875" s="199" t="s">
        <v>163</v>
      </c>
      <c r="F16875" s="200" t="s">
        <v>4557</v>
      </c>
      <c r="G16875" s="200" t="s">
        <v>4558</v>
      </c>
      <c r="H16875" s="200" t="s">
        <v>97</v>
      </c>
      <c r="I16875" s="200">
        <v>45930</v>
      </c>
      <c r="J16875" s="143">
        <f t="shared" si="263"/>
        <v>45930</v>
      </c>
      <c r="K16875" s="202">
        <v>9</v>
      </c>
      <c r="L16875" s="284" t="s">
        <v>15516</v>
      </c>
      <c r="M16875" s="223"/>
      <c r="N16875" s="203">
        <v>4.8375000000000004</v>
      </c>
      <c r="O16875" s="222" t="s">
        <v>992</v>
      </c>
    </row>
    <row r="16876" spans="1:15" ht="29.25" customHeight="1">
      <c r="A16876" s="221" t="s">
        <v>6339</v>
      </c>
      <c r="B16876" s="221" t="s">
        <v>15025</v>
      </c>
      <c r="C16876" s="222" t="s">
        <v>1732</v>
      </c>
      <c r="D16876" s="222" t="s">
        <v>15026</v>
      </c>
      <c r="E16876" s="199" t="s">
        <v>163</v>
      </c>
      <c r="F16876" s="200" t="s">
        <v>4557</v>
      </c>
      <c r="G16876" s="200" t="s">
        <v>4558</v>
      </c>
      <c r="H16876" s="200" t="s">
        <v>97</v>
      </c>
      <c r="I16876" s="200">
        <v>45931</v>
      </c>
      <c r="J16876" s="143">
        <f t="shared" si="263"/>
        <v>45931</v>
      </c>
      <c r="K16876" s="202">
        <v>8</v>
      </c>
      <c r="L16876" s="284" t="s">
        <v>15517</v>
      </c>
      <c r="M16876" s="223"/>
      <c r="N16876" s="203">
        <v>4.8375000000000004</v>
      </c>
      <c r="O16876" s="222" t="s">
        <v>992</v>
      </c>
    </row>
    <row r="16877" spans="1:15" ht="29.25" customHeight="1">
      <c r="A16877" s="221" t="s">
        <v>6339</v>
      </c>
      <c r="B16877" s="221" t="s">
        <v>15025</v>
      </c>
      <c r="C16877" s="222" t="s">
        <v>1732</v>
      </c>
      <c r="D16877" s="222" t="s">
        <v>15026</v>
      </c>
      <c r="E16877" s="199" t="s">
        <v>163</v>
      </c>
      <c r="F16877" s="200" t="s">
        <v>4557</v>
      </c>
      <c r="G16877" s="200" t="s">
        <v>4558</v>
      </c>
      <c r="H16877" s="200" t="s">
        <v>97</v>
      </c>
      <c r="I16877" s="200">
        <v>45933</v>
      </c>
      <c r="J16877" s="143">
        <f t="shared" si="263"/>
        <v>45933</v>
      </c>
      <c r="K16877" s="202">
        <v>8</v>
      </c>
      <c r="L16877" s="284" t="s">
        <v>15518</v>
      </c>
      <c r="M16877" s="223"/>
      <c r="N16877" s="203">
        <v>4.8375000000000004</v>
      </c>
      <c r="O16877" s="222" t="s">
        <v>992</v>
      </c>
    </row>
    <row r="16878" spans="1:15" ht="29.25" customHeight="1">
      <c r="A16878" s="221" t="s">
        <v>6339</v>
      </c>
      <c r="B16878" s="221" t="s">
        <v>15025</v>
      </c>
      <c r="C16878" s="222" t="s">
        <v>1732</v>
      </c>
      <c r="D16878" s="222" t="s">
        <v>15026</v>
      </c>
      <c r="E16878" s="199" t="s">
        <v>163</v>
      </c>
      <c r="F16878" s="200" t="s">
        <v>4557</v>
      </c>
      <c r="G16878" s="200" t="s">
        <v>4558</v>
      </c>
      <c r="H16878" s="200" t="s">
        <v>97</v>
      </c>
      <c r="I16878" s="200">
        <v>45937</v>
      </c>
      <c r="J16878" s="143">
        <f t="shared" si="263"/>
        <v>45937</v>
      </c>
      <c r="K16878" s="202">
        <v>9</v>
      </c>
      <c r="L16878" s="284" t="s">
        <v>15519</v>
      </c>
      <c r="M16878" s="223"/>
      <c r="N16878" s="203">
        <v>4.8375000000000004</v>
      </c>
      <c r="O16878" s="222" t="s">
        <v>992</v>
      </c>
    </row>
    <row r="16879" spans="1:15" ht="29.25" customHeight="1">
      <c r="A16879" s="221" t="s">
        <v>6339</v>
      </c>
      <c r="B16879" s="221" t="s">
        <v>15025</v>
      </c>
      <c r="C16879" s="222" t="s">
        <v>1732</v>
      </c>
      <c r="D16879" s="222" t="s">
        <v>15026</v>
      </c>
      <c r="E16879" s="199" t="s">
        <v>178</v>
      </c>
      <c r="F16879" s="200"/>
      <c r="G16879" s="200"/>
      <c r="H16879" s="200"/>
      <c r="I16879" s="200">
        <v>45938</v>
      </c>
      <c r="J16879" s="143">
        <f t="shared" si="263"/>
        <v>45938</v>
      </c>
      <c r="K16879" s="202">
        <v>2.5</v>
      </c>
      <c r="L16879" s="285" t="s">
        <v>10879</v>
      </c>
      <c r="M16879" s="223"/>
      <c r="N16879" s="203"/>
      <c r="O16879" s="222" t="s">
        <v>326</v>
      </c>
    </row>
    <row r="16880" spans="1:15" ht="29.25" customHeight="1">
      <c r="A16880" s="221" t="s">
        <v>6339</v>
      </c>
      <c r="B16880" s="221" t="s">
        <v>15025</v>
      </c>
      <c r="C16880" s="222" t="s">
        <v>1732</v>
      </c>
      <c r="D16880" s="222" t="s">
        <v>15026</v>
      </c>
      <c r="E16880" s="199" t="s">
        <v>163</v>
      </c>
      <c r="F16880" s="200" t="s">
        <v>4557</v>
      </c>
      <c r="G16880" s="200" t="s">
        <v>4558</v>
      </c>
      <c r="H16880" s="200" t="s">
        <v>97</v>
      </c>
      <c r="I16880" s="200">
        <v>45938</v>
      </c>
      <c r="J16880" s="143">
        <f t="shared" si="263"/>
        <v>45938</v>
      </c>
      <c r="K16880" s="202">
        <v>5.5</v>
      </c>
      <c r="L16880" s="284" t="s">
        <v>15520</v>
      </c>
      <c r="M16880" s="223"/>
      <c r="N16880" s="203">
        <v>4.8375000000000004</v>
      </c>
      <c r="O16880" s="222" t="s">
        <v>992</v>
      </c>
    </row>
    <row r="16881" spans="1:15" ht="29.25" customHeight="1">
      <c r="A16881" s="221" t="s">
        <v>6339</v>
      </c>
      <c r="B16881" s="221" t="s">
        <v>15025</v>
      </c>
      <c r="C16881" s="222" t="s">
        <v>1732</v>
      </c>
      <c r="D16881" s="222" t="s">
        <v>15026</v>
      </c>
      <c r="E16881" s="199" t="s">
        <v>163</v>
      </c>
      <c r="F16881" s="200" t="s">
        <v>4557</v>
      </c>
      <c r="G16881" s="200" t="s">
        <v>4558</v>
      </c>
      <c r="H16881" s="200" t="s">
        <v>97</v>
      </c>
      <c r="I16881" s="200">
        <v>45939</v>
      </c>
      <c r="J16881" s="143">
        <f t="shared" si="263"/>
        <v>45939</v>
      </c>
      <c r="K16881" s="202">
        <v>8</v>
      </c>
      <c r="L16881" s="284" t="s">
        <v>15521</v>
      </c>
      <c r="M16881" s="223"/>
      <c r="N16881" s="203">
        <v>4.8375000000000004</v>
      </c>
      <c r="O16881" s="222" t="s">
        <v>992</v>
      </c>
    </row>
    <row r="16882" spans="1:15" ht="29.25" customHeight="1">
      <c r="A16882" s="221" t="s">
        <v>6339</v>
      </c>
      <c r="B16882" s="221" t="s">
        <v>15025</v>
      </c>
      <c r="C16882" s="222" t="s">
        <v>1732</v>
      </c>
      <c r="D16882" s="222" t="s">
        <v>15026</v>
      </c>
      <c r="E16882" s="199" t="s">
        <v>178</v>
      </c>
      <c r="F16882" s="200"/>
      <c r="G16882" s="200"/>
      <c r="H16882" s="200"/>
      <c r="I16882" s="200">
        <v>45943</v>
      </c>
      <c r="J16882" s="143">
        <f t="shared" si="263"/>
        <v>45943</v>
      </c>
      <c r="K16882" s="202">
        <v>1.5</v>
      </c>
      <c r="L16882" s="285" t="s">
        <v>10881</v>
      </c>
      <c r="M16882" s="223"/>
      <c r="N16882" s="203"/>
      <c r="O16882" s="222" t="s">
        <v>326</v>
      </c>
    </row>
    <row r="16883" spans="1:15" ht="29.25" customHeight="1">
      <c r="A16883" s="221" t="s">
        <v>6339</v>
      </c>
      <c r="B16883" s="221" t="s">
        <v>15025</v>
      </c>
      <c r="C16883" s="222" t="s">
        <v>1732</v>
      </c>
      <c r="D16883" s="222" t="s">
        <v>15026</v>
      </c>
      <c r="E16883" s="199" t="s">
        <v>163</v>
      </c>
      <c r="F16883" s="200" t="s">
        <v>4557</v>
      </c>
      <c r="G16883" s="200" t="s">
        <v>4558</v>
      </c>
      <c r="H16883" s="200" t="s">
        <v>97</v>
      </c>
      <c r="I16883" s="200">
        <v>45943</v>
      </c>
      <c r="J16883" s="143">
        <f t="shared" si="263"/>
        <v>45943</v>
      </c>
      <c r="K16883" s="202">
        <v>8.5</v>
      </c>
      <c r="L16883" s="284" t="s">
        <v>15522</v>
      </c>
      <c r="M16883" s="223"/>
      <c r="N16883" s="203">
        <v>4.8375000000000004</v>
      </c>
      <c r="O16883" s="222" t="s">
        <v>992</v>
      </c>
    </row>
    <row r="16884" spans="1:15" ht="29.25" customHeight="1">
      <c r="A16884" s="221" t="s">
        <v>6339</v>
      </c>
      <c r="B16884" s="221" t="s">
        <v>15025</v>
      </c>
      <c r="C16884" s="222" t="s">
        <v>1732</v>
      </c>
      <c r="D16884" s="222" t="s">
        <v>15026</v>
      </c>
      <c r="E16884" s="199" t="s">
        <v>163</v>
      </c>
      <c r="F16884" s="200" t="s">
        <v>4557</v>
      </c>
      <c r="G16884" s="200" t="s">
        <v>4558</v>
      </c>
      <c r="H16884" s="200" t="s">
        <v>97</v>
      </c>
      <c r="I16884" s="200">
        <v>45944</v>
      </c>
      <c r="J16884" s="143">
        <f t="shared" si="263"/>
        <v>45944</v>
      </c>
      <c r="K16884" s="202">
        <v>9</v>
      </c>
      <c r="L16884" s="284" t="s">
        <v>15523</v>
      </c>
      <c r="M16884" s="223"/>
      <c r="N16884" s="203">
        <v>4.8375000000000004</v>
      </c>
      <c r="O16884" s="222" t="s">
        <v>992</v>
      </c>
    </row>
    <row r="16885" spans="1:15" ht="29.25" customHeight="1">
      <c r="A16885" s="221" t="s">
        <v>6339</v>
      </c>
      <c r="B16885" s="221" t="s">
        <v>15025</v>
      </c>
      <c r="C16885" s="222" t="s">
        <v>1732</v>
      </c>
      <c r="D16885" s="222" t="s">
        <v>15026</v>
      </c>
      <c r="E16885" s="199" t="s">
        <v>163</v>
      </c>
      <c r="F16885" s="200" t="s">
        <v>4557</v>
      </c>
      <c r="G16885" s="200" t="s">
        <v>4558</v>
      </c>
      <c r="H16885" s="200"/>
      <c r="I16885" s="200">
        <v>45945</v>
      </c>
      <c r="J16885" s="143">
        <f t="shared" si="263"/>
        <v>45945</v>
      </c>
      <c r="K16885" s="202">
        <v>9</v>
      </c>
      <c r="L16885" s="284" t="s">
        <v>15524</v>
      </c>
      <c r="M16885" s="223"/>
      <c r="N16885" s="203"/>
      <c r="O16885" s="222" t="s">
        <v>326</v>
      </c>
    </row>
    <row r="16886" spans="1:15" ht="29.25" customHeight="1">
      <c r="A16886" s="221" t="s">
        <v>6339</v>
      </c>
      <c r="B16886" s="221" t="s">
        <v>15025</v>
      </c>
      <c r="C16886" s="222" t="s">
        <v>1732</v>
      </c>
      <c r="D16886" s="222" t="s">
        <v>15026</v>
      </c>
      <c r="E16886" s="199" t="s">
        <v>163</v>
      </c>
      <c r="F16886" s="200" t="s">
        <v>4557</v>
      </c>
      <c r="G16886" s="200" t="s">
        <v>4558</v>
      </c>
      <c r="H16886" s="200" t="s">
        <v>97</v>
      </c>
      <c r="I16886" s="200">
        <v>45946</v>
      </c>
      <c r="J16886" s="143">
        <f t="shared" si="263"/>
        <v>45946</v>
      </c>
      <c r="K16886" s="202">
        <v>9</v>
      </c>
      <c r="L16886" s="284" t="s">
        <v>15525</v>
      </c>
      <c r="M16886" s="223"/>
      <c r="N16886" s="203">
        <v>4.8375000000000004</v>
      </c>
      <c r="O16886" s="222" t="s">
        <v>992</v>
      </c>
    </row>
    <row r="16887" spans="1:15" ht="29.25" customHeight="1">
      <c r="A16887" s="221" t="s">
        <v>6339</v>
      </c>
      <c r="B16887" s="221" t="s">
        <v>15025</v>
      </c>
      <c r="C16887" s="222" t="s">
        <v>1732</v>
      </c>
      <c r="D16887" s="222" t="s">
        <v>15026</v>
      </c>
      <c r="E16887" s="199" t="s">
        <v>163</v>
      </c>
      <c r="F16887" s="200" t="s">
        <v>4557</v>
      </c>
      <c r="G16887" s="200" t="s">
        <v>4558</v>
      </c>
      <c r="H16887" s="200"/>
      <c r="I16887" s="200">
        <v>45947</v>
      </c>
      <c r="J16887" s="143">
        <f t="shared" si="263"/>
        <v>45947</v>
      </c>
      <c r="K16887" s="202">
        <v>8</v>
      </c>
      <c r="L16887" s="284" t="s">
        <v>15526</v>
      </c>
      <c r="M16887" s="223"/>
      <c r="N16887" s="203"/>
      <c r="O16887" s="222" t="s">
        <v>326</v>
      </c>
    </row>
    <row r="16888" spans="1:15" ht="29.25" customHeight="1">
      <c r="A16888" s="221" t="s">
        <v>6339</v>
      </c>
      <c r="B16888" s="221" t="s">
        <v>15025</v>
      </c>
      <c r="C16888" s="222" t="s">
        <v>1732</v>
      </c>
      <c r="D16888" s="222" t="s">
        <v>15026</v>
      </c>
      <c r="E16888" s="199" t="s">
        <v>163</v>
      </c>
      <c r="F16888" s="200" t="s">
        <v>4557</v>
      </c>
      <c r="G16888" s="200" t="s">
        <v>4558</v>
      </c>
      <c r="H16888" s="200"/>
      <c r="I16888" s="200">
        <v>45950</v>
      </c>
      <c r="J16888" s="143">
        <f t="shared" si="263"/>
        <v>45950</v>
      </c>
      <c r="K16888" s="202">
        <v>6.5</v>
      </c>
      <c r="L16888" s="284" t="s">
        <v>15527</v>
      </c>
      <c r="M16888" s="223"/>
      <c r="N16888" s="203"/>
      <c r="O16888" s="222" t="s">
        <v>326</v>
      </c>
    </row>
    <row r="16889" spans="1:15" ht="29.25" customHeight="1">
      <c r="A16889" s="221" t="s">
        <v>6339</v>
      </c>
      <c r="B16889" s="221" t="s">
        <v>15025</v>
      </c>
      <c r="C16889" s="222" t="s">
        <v>1732</v>
      </c>
      <c r="D16889" s="222" t="s">
        <v>15026</v>
      </c>
      <c r="E16889" s="199" t="s">
        <v>178</v>
      </c>
      <c r="F16889" s="200"/>
      <c r="G16889" s="200"/>
      <c r="H16889" s="200"/>
      <c r="I16889" s="200">
        <v>45950</v>
      </c>
      <c r="J16889" s="143">
        <f t="shared" si="263"/>
        <v>45950</v>
      </c>
      <c r="K16889" s="202">
        <v>1.5</v>
      </c>
      <c r="L16889" s="285" t="s">
        <v>10881</v>
      </c>
      <c r="M16889" s="223"/>
      <c r="N16889" s="203"/>
      <c r="O16889" s="222" t="s">
        <v>326</v>
      </c>
    </row>
    <row r="16890" spans="1:15" ht="29.25" customHeight="1">
      <c r="A16890" s="221" t="s">
        <v>6339</v>
      </c>
      <c r="B16890" s="221" t="s">
        <v>15025</v>
      </c>
      <c r="C16890" s="222" t="s">
        <v>1732</v>
      </c>
      <c r="D16890" s="222" t="s">
        <v>15026</v>
      </c>
      <c r="E16890" s="199" t="s">
        <v>166</v>
      </c>
      <c r="F16890" s="200"/>
      <c r="G16890" s="200"/>
      <c r="H16890" s="200"/>
      <c r="I16890" s="200">
        <v>45951</v>
      </c>
      <c r="J16890" s="143">
        <f t="shared" si="263"/>
        <v>45951</v>
      </c>
      <c r="K16890" s="202">
        <v>4</v>
      </c>
      <c r="L16890" s="285" t="s">
        <v>15528</v>
      </c>
      <c r="M16890" s="223"/>
      <c r="N16890" s="203"/>
      <c r="O16890" s="222" t="s">
        <v>326</v>
      </c>
    </row>
    <row r="16891" spans="1:15" ht="29.25" customHeight="1">
      <c r="A16891" s="221" t="s">
        <v>6339</v>
      </c>
      <c r="B16891" s="221" t="s">
        <v>15025</v>
      </c>
      <c r="C16891" s="222" t="s">
        <v>1732</v>
      </c>
      <c r="D16891" s="222" t="s">
        <v>15026</v>
      </c>
      <c r="E16891" s="199" t="s">
        <v>163</v>
      </c>
      <c r="F16891" s="200" t="s">
        <v>4557</v>
      </c>
      <c r="G16891" s="200" t="s">
        <v>4558</v>
      </c>
      <c r="H16891" s="200"/>
      <c r="I16891" s="200">
        <v>45951</v>
      </c>
      <c r="J16891" s="143">
        <f t="shared" si="263"/>
        <v>45951</v>
      </c>
      <c r="K16891" s="202">
        <v>5</v>
      </c>
      <c r="L16891" s="284" t="s">
        <v>15529</v>
      </c>
      <c r="M16891" s="223"/>
      <c r="N16891" s="203"/>
      <c r="O16891" s="222" t="s">
        <v>326</v>
      </c>
    </row>
    <row r="16892" spans="1:15" ht="29.25" customHeight="1">
      <c r="A16892" s="221" t="s">
        <v>6339</v>
      </c>
      <c r="B16892" s="221" t="s">
        <v>15025</v>
      </c>
      <c r="C16892" s="222" t="s">
        <v>1732</v>
      </c>
      <c r="D16892" s="222" t="s">
        <v>15026</v>
      </c>
      <c r="E16892" s="199" t="s">
        <v>163</v>
      </c>
      <c r="F16892" s="200" t="s">
        <v>4557</v>
      </c>
      <c r="G16892" s="200" t="s">
        <v>4558</v>
      </c>
      <c r="H16892" s="200"/>
      <c r="I16892" s="200">
        <v>45952</v>
      </c>
      <c r="J16892" s="143">
        <f t="shared" si="263"/>
        <v>45952</v>
      </c>
      <c r="K16892" s="202">
        <v>2</v>
      </c>
      <c r="L16892" s="284" t="s">
        <v>15530</v>
      </c>
      <c r="M16892" s="223"/>
      <c r="N16892" s="203"/>
      <c r="O16892" s="222" t="s">
        <v>326</v>
      </c>
    </row>
    <row r="16893" spans="1:15" ht="29.25" customHeight="1">
      <c r="A16893" s="221" t="s">
        <v>6339</v>
      </c>
      <c r="B16893" s="221" t="s">
        <v>15025</v>
      </c>
      <c r="C16893" s="222" t="s">
        <v>1732</v>
      </c>
      <c r="D16893" s="222" t="s">
        <v>15026</v>
      </c>
      <c r="E16893" s="199" t="s">
        <v>166</v>
      </c>
      <c r="F16893" s="200"/>
      <c r="G16893" s="200"/>
      <c r="H16893" s="200"/>
      <c r="I16893" s="200">
        <v>45952</v>
      </c>
      <c r="J16893" s="143">
        <f t="shared" si="263"/>
        <v>45952</v>
      </c>
      <c r="K16893" s="202">
        <v>7</v>
      </c>
      <c r="L16893" s="285" t="s">
        <v>15528</v>
      </c>
      <c r="M16893" s="223"/>
      <c r="N16893" s="203"/>
      <c r="O16893" s="222" t="s">
        <v>326</v>
      </c>
    </row>
    <row r="16894" spans="1:15" ht="29.25" customHeight="1">
      <c r="A16894" s="221" t="s">
        <v>6339</v>
      </c>
      <c r="B16894" s="221" t="s">
        <v>15025</v>
      </c>
      <c r="C16894" s="222" t="s">
        <v>1732</v>
      </c>
      <c r="D16894" s="222" t="s">
        <v>15026</v>
      </c>
      <c r="E16894" s="199" t="s">
        <v>166</v>
      </c>
      <c r="F16894" s="200"/>
      <c r="G16894" s="200"/>
      <c r="H16894" s="200"/>
      <c r="I16894" s="200">
        <v>45953</v>
      </c>
      <c r="J16894" s="143">
        <f t="shared" si="263"/>
        <v>45953</v>
      </c>
      <c r="K16894" s="202">
        <v>7</v>
      </c>
      <c r="L16894" s="285" t="s">
        <v>15528</v>
      </c>
      <c r="M16894" s="223"/>
      <c r="N16894" s="203"/>
      <c r="O16894" s="222" t="s">
        <v>326</v>
      </c>
    </row>
    <row r="16895" spans="1:15" ht="29.25" customHeight="1">
      <c r="A16895" s="221" t="s">
        <v>6339</v>
      </c>
      <c r="B16895" s="221" t="s">
        <v>15025</v>
      </c>
      <c r="C16895" s="222" t="s">
        <v>1732</v>
      </c>
      <c r="D16895" s="222" t="s">
        <v>15026</v>
      </c>
      <c r="E16895" s="199" t="s">
        <v>163</v>
      </c>
      <c r="F16895" s="200" t="s">
        <v>4557</v>
      </c>
      <c r="G16895" s="200" t="s">
        <v>4558</v>
      </c>
      <c r="H16895" s="200"/>
      <c r="I16895" s="200">
        <v>45953</v>
      </c>
      <c r="J16895" s="143">
        <f t="shared" si="263"/>
        <v>45953</v>
      </c>
      <c r="K16895" s="202">
        <v>1</v>
      </c>
      <c r="L16895" s="284" t="s">
        <v>15531</v>
      </c>
      <c r="M16895" s="223"/>
      <c r="N16895" s="203"/>
      <c r="O16895" s="222" t="s">
        <v>326</v>
      </c>
    </row>
    <row r="16896" spans="1:15" ht="29.25" customHeight="1">
      <c r="A16896" s="221" t="s">
        <v>6339</v>
      </c>
      <c r="B16896" s="221" t="s">
        <v>15025</v>
      </c>
      <c r="C16896" s="222" t="s">
        <v>1732</v>
      </c>
      <c r="D16896" s="222" t="s">
        <v>15026</v>
      </c>
      <c r="E16896" s="199" t="s">
        <v>163</v>
      </c>
      <c r="F16896" s="200" t="s">
        <v>4557</v>
      </c>
      <c r="G16896" s="200" t="s">
        <v>4558</v>
      </c>
      <c r="H16896" s="200"/>
      <c r="I16896" s="200">
        <v>45957</v>
      </c>
      <c r="J16896" s="143">
        <f t="shared" si="263"/>
        <v>45957</v>
      </c>
      <c r="K16896" s="202">
        <v>3</v>
      </c>
      <c r="L16896" s="284" t="s">
        <v>15532</v>
      </c>
      <c r="M16896" s="223"/>
      <c r="N16896" s="203"/>
      <c r="O16896" s="222" t="s">
        <v>326</v>
      </c>
    </row>
    <row r="16897" spans="1:15" ht="29.25" customHeight="1">
      <c r="A16897" s="221" t="s">
        <v>6339</v>
      </c>
      <c r="B16897" s="221" t="s">
        <v>15025</v>
      </c>
      <c r="C16897" s="222" t="s">
        <v>1732</v>
      </c>
      <c r="D16897" s="222" t="s">
        <v>15026</v>
      </c>
      <c r="E16897" s="199" t="s">
        <v>166</v>
      </c>
      <c r="F16897" s="200"/>
      <c r="G16897" s="200"/>
      <c r="H16897" s="200"/>
      <c r="I16897" s="200">
        <v>45957</v>
      </c>
      <c r="J16897" s="143">
        <f t="shared" si="263"/>
        <v>45957</v>
      </c>
      <c r="K16897" s="202">
        <v>4</v>
      </c>
      <c r="L16897" s="285" t="s">
        <v>15528</v>
      </c>
      <c r="M16897" s="223"/>
      <c r="N16897" s="203"/>
      <c r="O16897" s="222" t="s">
        <v>326</v>
      </c>
    </row>
    <row r="16898" spans="1:15" ht="29.25" customHeight="1">
      <c r="A16898" s="221" t="s">
        <v>6339</v>
      </c>
      <c r="B16898" s="221" t="s">
        <v>15025</v>
      </c>
      <c r="C16898" s="222" t="s">
        <v>1732</v>
      </c>
      <c r="D16898" s="222" t="s">
        <v>15026</v>
      </c>
      <c r="E16898" s="199" t="s">
        <v>178</v>
      </c>
      <c r="F16898" s="200"/>
      <c r="G16898" s="200"/>
      <c r="H16898" s="200"/>
      <c r="I16898" s="200">
        <v>45957</v>
      </c>
      <c r="J16898" s="143">
        <f t="shared" si="263"/>
        <v>45957</v>
      </c>
      <c r="K16898" s="202">
        <v>1</v>
      </c>
      <c r="L16898" s="285" t="s">
        <v>15533</v>
      </c>
      <c r="M16898" s="223"/>
      <c r="N16898" s="203"/>
      <c r="O16898" s="222" t="s">
        <v>326</v>
      </c>
    </row>
    <row r="16899" spans="1:15" ht="29.25" customHeight="1">
      <c r="A16899" s="221" t="s">
        <v>6339</v>
      </c>
      <c r="B16899" s="221" t="s">
        <v>15025</v>
      </c>
      <c r="C16899" s="222" t="s">
        <v>1732</v>
      </c>
      <c r="D16899" s="222" t="s">
        <v>15026</v>
      </c>
      <c r="E16899" s="199" t="s">
        <v>163</v>
      </c>
      <c r="F16899" s="200" t="s">
        <v>4557</v>
      </c>
      <c r="G16899" s="200" t="s">
        <v>4558</v>
      </c>
      <c r="H16899" s="200" t="s">
        <v>97</v>
      </c>
      <c r="I16899" s="200">
        <v>45958</v>
      </c>
      <c r="J16899" s="143">
        <f t="shared" ref="J16899:J16962" si="264">I16899</f>
        <v>45958</v>
      </c>
      <c r="K16899" s="202">
        <v>8</v>
      </c>
      <c r="L16899" s="284" t="s">
        <v>15534</v>
      </c>
      <c r="M16899" s="223"/>
      <c r="N16899" s="203">
        <v>4.8375000000000004</v>
      </c>
      <c r="O16899" s="222" t="s">
        <v>992</v>
      </c>
    </row>
    <row r="16900" spans="1:15" ht="29.25" customHeight="1">
      <c r="A16900" s="221" t="s">
        <v>6339</v>
      </c>
      <c r="B16900" s="221" t="s">
        <v>15025</v>
      </c>
      <c r="C16900" s="222" t="s">
        <v>1732</v>
      </c>
      <c r="D16900" s="222" t="s">
        <v>15026</v>
      </c>
      <c r="E16900" s="199" t="s">
        <v>163</v>
      </c>
      <c r="F16900" s="200" t="s">
        <v>192</v>
      </c>
      <c r="G16900" s="200" t="s">
        <v>193</v>
      </c>
      <c r="H16900" s="200"/>
      <c r="I16900" s="200">
        <v>45959</v>
      </c>
      <c r="J16900" s="143">
        <f t="shared" si="264"/>
        <v>45959</v>
      </c>
      <c r="K16900" s="202">
        <v>8</v>
      </c>
      <c r="L16900" s="285" t="s">
        <v>15535</v>
      </c>
      <c r="M16900" s="223"/>
      <c r="N16900" s="203"/>
      <c r="O16900" s="222" t="s">
        <v>326</v>
      </c>
    </row>
    <row r="16901" spans="1:15" ht="29.25" customHeight="1">
      <c r="A16901" s="221" t="s">
        <v>6339</v>
      </c>
      <c r="B16901" s="221" t="s">
        <v>15025</v>
      </c>
      <c r="C16901" s="222" t="s">
        <v>1732</v>
      </c>
      <c r="D16901" s="222" t="s">
        <v>15026</v>
      </c>
      <c r="E16901" s="199" t="s">
        <v>163</v>
      </c>
      <c r="F16901" s="200" t="s">
        <v>192</v>
      </c>
      <c r="G16901" s="200" t="s">
        <v>193</v>
      </c>
      <c r="H16901" s="200"/>
      <c r="I16901" s="200">
        <v>45960</v>
      </c>
      <c r="J16901" s="143">
        <f t="shared" si="264"/>
        <v>45960</v>
      </c>
      <c r="K16901" s="202">
        <v>8</v>
      </c>
      <c r="L16901" s="285" t="s">
        <v>15535</v>
      </c>
      <c r="M16901" s="223"/>
      <c r="N16901" s="203"/>
      <c r="O16901" s="222" t="s">
        <v>326</v>
      </c>
    </row>
    <row r="16902" spans="1:15" ht="29.25" customHeight="1">
      <c r="A16902" s="221" t="s">
        <v>6339</v>
      </c>
      <c r="B16902" s="221" t="s">
        <v>15025</v>
      </c>
      <c r="C16902" s="222" t="s">
        <v>1732</v>
      </c>
      <c r="D16902" s="222" t="s">
        <v>15026</v>
      </c>
      <c r="E16902" s="199" t="s">
        <v>163</v>
      </c>
      <c r="F16902" s="200" t="s">
        <v>192</v>
      </c>
      <c r="G16902" s="200" t="s">
        <v>193</v>
      </c>
      <c r="H16902" s="200"/>
      <c r="I16902" s="200">
        <v>45961</v>
      </c>
      <c r="J16902" s="143">
        <f t="shared" si="264"/>
        <v>45961</v>
      </c>
      <c r="K16902" s="202">
        <v>8</v>
      </c>
      <c r="L16902" s="285" t="s">
        <v>15535</v>
      </c>
      <c r="M16902" s="223"/>
      <c r="N16902" s="203"/>
      <c r="O16902" s="222" t="s">
        <v>326</v>
      </c>
    </row>
    <row r="16903" spans="1:15" ht="29.25" customHeight="1">
      <c r="A16903" s="221" t="s">
        <v>6339</v>
      </c>
      <c r="B16903" s="221" t="s">
        <v>15025</v>
      </c>
      <c r="C16903" s="222" t="s">
        <v>1732</v>
      </c>
      <c r="D16903" s="222" t="s">
        <v>15026</v>
      </c>
      <c r="E16903" s="199" t="s">
        <v>163</v>
      </c>
      <c r="F16903" s="200" t="s">
        <v>4557</v>
      </c>
      <c r="G16903" s="200" t="s">
        <v>4558</v>
      </c>
      <c r="H16903" s="200"/>
      <c r="I16903" s="200">
        <v>45964</v>
      </c>
      <c r="J16903" s="143">
        <f t="shared" si="264"/>
        <v>45964</v>
      </c>
      <c r="K16903" s="202">
        <v>4</v>
      </c>
      <c r="L16903" s="284" t="s">
        <v>15536</v>
      </c>
      <c r="M16903" s="223"/>
      <c r="N16903" s="203"/>
      <c r="O16903" s="222" t="s">
        <v>326</v>
      </c>
    </row>
    <row r="16904" spans="1:15" ht="29.25" customHeight="1">
      <c r="A16904" s="221" t="s">
        <v>6339</v>
      </c>
      <c r="B16904" s="221" t="s">
        <v>15025</v>
      </c>
      <c r="C16904" s="222" t="s">
        <v>1732</v>
      </c>
      <c r="D16904" s="222" t="s">
        <v>15026</v>
      </c>
      <c r="E16904" s="199" t="s">
        <v>163</v>
      </c>
      <c r="F16904" s="200" t="s">
        <v>192</v>
      </c>
      <c r="G16904" s="200" t="s">
        <v>193</v>
      </c>
      <c r="H16904" s="200"/>
      <c r="I16904" s="200">
        <v>45964</v>
      </c>
      <c r="J16904" s="143">
        <f t="shared" si="264"/>
        <v>45964</v>
      </c>
      <c r="K16904" s="202">
        <v>2</v>
      </c>
      <c r="L16904" s="285" t="s">
        <v>15537</v>
      </c>
      <c r="M16904" s="223"/>
      <c r="N16904" s="203"/>
      <c r="O16904" s="222" t="s">
        <v>326</v>
      </c>
    </row>
    <row r="16905" spans="1:15" ht="29.25" customHeight="1">
      <c r="A16905" s="221" t="s">
        <v>6339</v>
      </c>
      <c r="B16905" s="221" t="s">
        <v>15025</v>
      </c>
      <c r="C16905" s="222" t="s">
        <v>1732</v>
      </c>
      <c r="D16905" s="222" t="s">
        <v>15026</v>
      </c>
      <c r="E16905" s="199" t="s">
        <v>163</v>
      </c>
      <c r="F16905" s="200" t="s">
        <v>9823</v>
      </c>
      <c r="G16905" s="200" t="s">
        <v>9824</v>
      </c>
      <c r="H16905" s="200"/>
      <c r="I16905" s="200">
        <v>45964</v>
      </c>
      <c r="J16905" s="143">
        <f t="shared" si="264"/>
        <v>45964</v>
      </c>
      <c r="K16905" s="202">
        <v>3</v>
      </c>
      <c r="L16905" s="285" t="s">
        <v>15538</v>
      </c>
      <c r="M16905" s="223"/>
      <c r="N16905" s="203"/>
      <c r="O16905" s="222" t="s">
        <v>326</v>
      </c>
    </row>
    <row r="16906" spans="1:15" ht="29.25" customHeight="1">
      <c r="A16906" s="221" t="s">
        <v>6339</v>
      </c>
      <c r="B16906" s="221" t="s">
        <v>15025</v>
      </c>
      <c r="C16906" s="222" t="s">
        <v>1732</v>
      </c>
      <c r="D16906" s="222" t="s">
        <v>15026</v>
      </c>
      <c r="E16906" s="199" t="s">
        <v>163</v>
      </c>
      <c r="F16906" s="200" t="s">
        <v>4557</v>
      </c>
      <c r="G16906" s="200" t="s">
        <v>4558</v>
      </c>
      <c r="H16906" s="200" t="s">
        <v>97</v>
      </c>
      <c r="I16906" s="200">
        <v>45965</v>
      </c>
      <c r="J16906" s="143">
        <f t="shared" si="264"/>
        <v>45965</v>
      </c>
      <c r="K16906" s="202">
        <v>9</v>
      </c>
      <c r="L16906" s="285" t="s">
        <v>15539</v>
      </c>
      <c r="M16906" s="223"/>
      <c r="N16906" s="203">
        <v>4.8375000000000004</v>
      </c>
      <c r="O16906" s="222" t="s">
        <v>992</v>
      </c>
    </row>
    <row r="16907" spans="1:15" ht="29.25" customHeight="1">
      <c r="A16907" s="221" t="s">
        <v>6339</v>
      </c>
      <c r="B16907" s="221" t="s">
        <v>15025</v>
      </c>
      <c r="C16907" s="222" t="s">
        <v>1732</v>
      </c>
      <c r="D16907" s="222" t="s">
        <v>15026</v>
      </c>
      <c r="E16907" s="199" t="s">
        <v>163</v>
      </c>
      <c r="F16907" s="200" t="s">
        <v>4557</v>
      </c>
      <c r="G16907" s="200" t="s">
        <v>4558</v>
      </c>
      <c r="H16907" s="200" t="s">
        <v>97</v>
      </c>
      <c r="I16907" s="200">
        <v>45966</v>
      </c>
      <c r="J16907" s="143">
        <f t="shared" si="264"/>
        <v>45966</v>
      </c>
      <c r="K16907" s="202">
        <v>9</v>
      </c>
      <c r="L16907" s="284" t="s">
        <v>15540</v>
      </c>
      <c r="M16907" s="223"/>
      <c r="N16907" s="203">
        <v>4.8375000000000004</v>
      </c>
      <c r="O16907" s="222" t="s">
        <v>992</v>
      </c>
    </row>
    <row r="16908" spans="1:15" ht="29.25" customHeight="1">
      <c r="A16908" s="221" t="s">
        <v>6339</v>
      </c>
      <c r="B16908" s="221" t="s">
        <v>15025</v>
      </c>
      <c r="C16908" s="222" t="s">
        <v>1732</v>
      </c>
      <c r="D16908" s="222" t="s">
        <v>15026</v>
      </c>
      <c r="E16908" s="199" t="s">
        <v>163</v>
      </c>
      <c r="F16908" s="200" t="s">
        <v>4557</v>
      </c>
      <c r="G16908" s="200" t="s">
        <v>4558</v>
      </c>
      <c r="H16908" s="200" t="s">
        <v>97</v>
      </c>
      <c r="I16908" s="200">
        <v>45967</v>
      </c>
      <c r="J16908" s="143">
        <f t="shared" si="264"/>
        <v>45967</v>
      </c>
      <c r="K16908" s="202">
        <v>9</v>
      </c>
      <c r="L16908" s="284" t="s">
        <v>15541</v>
      </c>
      <c r="M16908" s="223"/>
      <c r="N16908" s="203">
        <v>4.8375000000000004</v>
      </c>
      <c r="O16908" s="222" t="s">
        <v>992</v>
      </c>
    </row>
    <row r="16909" spans="1:15" ht="29.25" customHeight="1">
      <c r="A16909" s="221" t="s">
        <v>6339</v>
      </c>
      <c r="B16909" s="221" t="s">
        <v>15025</v>
      </c>
      <c r="C16909" s="222" t="s">
        <v>1732</v>
      </c>
      <c r="D16909" s="222" t="s">
        <v>15026</v>
      </c>
      <c r="E16909" s="199" t="s">
        <v>163</v>
      </c>
      <c r="F16909" s="200" t="s">
        <v>4557</v>
      </c>
      <c r="G16909" s="200" t="s">
        <v>4558</v>
      </c>
      <c r="H16909" s="200" t="s">
        <v>97</v>
      </c>
      <c r="I16909" s="200">
        <v>45968</v>
      </c>
      <c r="J16909" s="143">
        <f t="shared" si="264"/>
        <v>45968</v>
      </c>
      <c r="K16909" s="202">
        <v>8</v>
      </c>
      <c r="L16909" s="284" t="s">
        <v>15542</v>
      </c>
      <c r="M16909" s="223"/>
      <c r="N16909" s="203">
        <v>4.8375000000000004</v>
      </c>
      <c r="O16909" s="222" t="s">
        <v>992</v>
      </c>
    </row>
    <row r="16910" spans="1:15" ht="29.25" customHeight="1">
      <c r="A16910" s="221" t="s">
        <v>6339</v>
      </c>
      <c r="B16910" s="221" t="s">
        <v>15025</v>
      </c>
      <c r="C16910" s="222" t="s">
        <v>1732</v>
      </c>
      <c r="D16910" s="222" t="s">
        <v>15026</v>
      </c>
      <c r="E16910" s="199" t="s">
        <v>178</v>
      </c>
      <c r="F16910" s="200"/>
      <c r="G16910" s="200"/>
      <c r="H16910" s="200"/>
      <c r="I16910" s="200">
        <v>45971</v>
      </c>
      <c r="J16910" s="143">
        <f t="shared" si="264"/>
        <v>45971</v>
      </c>
      <c r="K16910" s="202">
        <v>2</v>
      </c>
      <c r="L16910" s="285" t="s">
        <v>15543</v>
      </c>
      <c r="M16910" s="223"/>
      <c r="N16910" s="203"/>
      <c r="O16910" s="222" t="s">
        <v>326</v>
      </c>
    </row>
    <row r="16911" spans="1:15" ht="29.25" customHeight="1">
      <c r="A16911" s="221" t="s">
        <v>6339</v>
      </c>
      <c r="B16911" s="221" t="s">
        <v>15025</v>
      </c>
      <c r="C16911" s="222" t="s">
        <v>1732</v>
      </c>
      <c r="D16911" s="222" t="s">
        <v>15026</v>
      </c>
      <c r="E16911" s="199" t="s">
        <v>163</v>
      </c>
      <c r="F16911" s="200" t="s">
        <v>4557</v>
      </c>
      <c r="G16911" s="200" t="s">
        <v>4558</v>
      </c>
      <c r="H16911" s="200" t="s">
        <v>97</v>
      </c>
      <c r="I16911" s="200">
        <v>45971</v>
      </c>
      <c r="J16911" s="143">
        <f t="shared" si="264"/>
        <v>45971</v>
      </c>
      <c r="K16911" s="202">
        <v>6</v>
      </c>
      <c r="L16911" s="284" t="s">
        <v>15544</v>
      </c>
      <c r="M16911" s="223"/>
      <c r="N16911" s="203">
        <v>4.8375000000000004</v>
      </c>
      <c r="O16911" s="222" t="s">
        <v>992</v>
      </c>
    </row>
    <row r="16912" spans="1:15" ht="29.25" customHeight="1">
      <c r="A16912" s="221" t="s">
        <v>6339</v>
      </c>
      <c r="B16912" s="221" t="s">
        <v>15025</v>
      </c>
      <c r="C16912" s="222" t="s">
        <v>1732</v>
      </c>
      <c r="D16912" s="222" t="s">
        <v>15026</v>
      </c>
      <c r="E16912" s="199" t="s">
        <v>163</v>
      </c>
      <c r="F16912" s="200" t="s">
        <v>4557</v>
      </c>
      <c r="G16912" s="200" t="s">
        <v>4558</v>
      </c>
      <c r="H16912" s="200" t="s">
        <v>97</v>
      </c>
      <c r="I16912" s="200">
        <v>45972</v>
      </c>
      <c r="J16912" s="143">
        <f t="shared" si="264"/>
        <v>45972</v>
      </c>
      <c r="K16912" s="202">
        <v>9</v>
      </c>
      <c r="L16912" s="284" t="s">
        <v>15545</v>
      </c>
      <c r="M16912" s="223"/>
      <c r="N16912" s="203">
        <v>4.8375000000000004</v>
      </c>
      <c r="O16912" s="222" t="s">
        <v>992</v>
      </c>
    </row>
    <row r="16913" spans="1:15" ht="29.25" customHeight="1">
      <c r="A16913" s="221" t="s">
        <v>6339</v>
      </c>
      <c r="B16913" s="221" t="s">
        <v>15025</v>
      </c>
      <c r="C16913" s="222" t="s">
        <v>1732</v>
      </c>
      <c r="D16913" s="222" t="s">
        <v>15026</v>
      </c>
      <c r="E16913" s="199" t="s">
        <v>163</v>
      </c>
      <c r="F16913" s="200" t="s">
        <v>4557</v>
      </c>
      <c r="G16913" s="200" t="s">
        <v>4558</v>
      </c>
      <c r="H16913" s="200" t="s">
        <v>97</v>
      </c>
      <c r="I16913" s="200">
        <v>45973</v>
      </c>
      <c r="J16913" s="143">
        <f t="shared" si="264"/>
        <v>45973</v>
      </c>
      <c r="K16913" s="202">
        <v>9</v>
      </c>
      <c r="L16913" s="284" t="s">
        <v>15546</v>
      </c>
      <c r="M16913" s="223"/>
      <c r="N16913" s="203">
        <v>4.8375000000000004</v>
      </c>
      <c r="O16913" s="222" t="s">
        <v>992</v>
      </c>
    </row>
    <row r="16914" spans="1:15" ht="29.25" customHeight="1">
      <c r="A16914" s="221" t="s">
        <v>6339</v>
      </c>
      <c r="B16914" s="221" t="s">
        <v>15025</v>
      </c>
      <c r="C16914" s="222" t="s">
        <v>1732</v>
      </c>
      <c r="D16914" s="222" t="s">
        <v>15026</v>
      </c>
      <c r="E16914" s="199" t="s">
        <v>163</v>
      </c>
      <c r="F16914" s="200" t="s">
        <v>4557</v>
      </c>
      <c r="G16914" s="200" t="s">
        <v>4558</v>
      </c>
      <c r="H16914" s="200" t="s">
        <v>97</v>
      </c>
      <c r="I16914" s="200">
        <v>45974</v>
      </c>
      <c r="J16914" s="143">
        <f t="shared" si="264"/>
        <v>45974</v>
      </c>
      <c r="K16914" s="202">
        <v>9</v>
      </c>
      <c r="L16914" s="284" t="s">
        <v>15547</v>
      </c>
      <c r="M16914" s="223"/>
      <c r="N16914" s="203">
        <v>4.8375000000000004</v>
      </c>
      <c r="O16914" s="222" t="s">
        <v>992</v>
      </c>
    </row>
    <row r="16915" spans="1:15" ht="29.25" customHeight="1">
      <c r="A16915" s="221" t="s">
        <v>6339</v>
      </c>
      <c r="B16915" s="221" t="s">
        <v>15025</v>
      </c>
      <c r="C16915" s="222" t="s">
        <v>1732</v>
      </c>
      <c r="D16915" s="222" t="s">
        <v>15026</v>
      </c>
      <c r="E16915" s="199" t="s">
        <v>163</v>
      </c>
      <c r="F16915" s="200" t="s">
        <v>4557</v>
      </c>
      <c r="G16915" s="200" t="s">
        <v>4558</v>
      </c>
      <c r="H16915" s="200" t="s">
        <v>97</v>
      </c>
      <c r="I16915" s="200">
        <v>45975</v>
      </c>
      <c r="J16915" s="143">
        <f t="shared" si="264"/>
        <v>45975</v>
      </c>
      <c r="K16915" s="202">
        <v>8</v>
      </c>
      <c r="L16915" s="285" t="s">
        <v>15548</v>
      </c>
      <c r="M16915" s="223"/>
      <c r="N16915" s="203">
        <v>4.8375000000000004</v>
      </c>
      <c r="O16915" s="222" t="s">
        <v>992</v>
      </c>
    </row>
    <row r="16916" spans="1:15" ht="29.25" customHeight="1">
      <c r="A16916" s="221" t="s">
        <v>6339</v>
      </c>
      <c r="B16916" s="221" t="s">
        <v>15025</v>
      </c>
      <c r="C16916" s="222" t="s">
        <v>1732</v>
      </c>
      <c r="D16916" s="222" t="s">
        <v>15026</v>
      </c>
      <c r="E16916" s="199" t="s">
        <v>163</v>
      </c>
      <c r="F16916" s="200" t="s">
        <v>4557</v>
      </c>
      <c r="G16916" s="200" t="s">
        <v>4558</v>
      </c>
      <c r="H16916" s="200" t="s">
        <v>97</v>
      </c>
      <c r="I16916" s="200">
        <v>45978</v>
      </c>
      <c r="J16916" s="143">
        <f t="shared" si="264"/>
        <v>45978</v>
      </c>
      <c r="K16916" s="202">
        <v>9</v>
      </c>
      <c r="L16916" s="284" t="s">
        <v>15549</v>
      </c>
      <c r="M16916" s="223"/>
      <c r="N16916" s="203">
        <v>4.8375000000000004</v>
      </c>
      <c r="O16916" s="222" t="s">
        <v>992</v>
      </c>
    </row>
    <row r="16917" spans="1:15" ht="29.25" customHeight="1">
      <c r="A16917" s="221" t="s">
        <v>6339</v>
      </c>
      <c r="B16917" s="221" t="s">
        <v>15025</v>
      </c>
      <c r="C16917" s="222" t="s">
        <v>1732</v>
      </c>
      <c r="D16917" s="222" t="s">
        <v>15026</v>
      </c>
      <c r="E16917" s="199" t="s">
        <v>163</v>
      </c>
      <c r="F16917" s="200" t="s">
        <v>4557</v>
      </c>
      <c r="G16917" s="200" t="s">
        <v>4558</v>
      </c>
      <c r="H16917" s="200" t="s">
        <v>97</v>
      </c>
      <c r="I16917" s="200">
        <v>45979</v>
      </c>
      <c r="J16917" s="143">
        <f t="shared" si="264"/>
        <v>45979</v>
      </c>
      <c r="K16917" s="202">
        <v>9</v>
      </c>
      <c r="L16917" s="284" t="s">
        <v>15550</v>
      </c>
      <c r="M16917" s="223"/>
      <c r="N16917" s="203">
        <v>4.8375000000000004</v>
      </c>
      <c r="O16917" s="222" t="s">
        <v>992</v>
      </c>
    </row>
    <row r="16918" spans="1:15" ht="29.25" customHeight="1">
      <c r="A16918" s="221" t="s">
        <v>6339</v>
      </c>
      <c r="B16918" s="221" t="s">
        <v>15025</v>
      </c>
      <c r="C16918" s="222" t="s">
        <v>1732</v>
      </c>
      <c r="D16918" s="222" t="s">
        <v>15026</v>
      </c>
      <c r="E16918" s="199" t="s">
        <v>163</v>
      </c>
      <c r="F16918" s="200" t="s">
        <v>4557</v>
      </c>
      <c r="G16918" s="200" t="s">
        <v>4558</v>
      </c>
      <c r="H16918" s="200" t="s">
        <v>97</v>
      </c>
      <c r="I16918" s="200">
        <v>45980</v>
      </c>
      <c r="J16918" s="143">
        <f t="shared" si="264"/>
        <v>45980</v>
      </c>
      <c r="K16918" s="202">
        <v>9</v>
      </c>
      <c r="L16918" s="284" t="s">
        <v>15551</v>
      </c>
      <c r="M16918" s="223"/>
      <c r="N16918" s="203">
        <v>4.8375000000000004</v>
      </c>
      <c r="O16918" s="222" t="s">
        <v>992</v>
      </c>
    </row>
    <row r="16919" spans="1:15" ht="29.25" customHeight="1">
      <c r="A16919" s="221" t="s">
        <v>6339</v>
      </c>
      <c r="B16919" s="221" t="s">
        <v>15025</v>
      </c>
      <c r="C16919" s="222" t="s">
        <v>1732</v>
      </c>
      <c r="D16919" s="222" t="s">
        <v>15026</v>
      </c>
      <c r="E16919" s="199" t="s">
        <v>163</v>
      </c>
      <c r="F16919" s="200" t="s">
        <v>4557</v>
      </c>
      <c r="G16919" s="200" t="s">
        <v>4558</v>
      </c>
      <c r="H16919" s="200" t="s">
        <v>97</v>
      </c>
      <c r="I16919" s="200">
        <v>45981</v>
      </c>
      <c r="J16919" s="143">
        <f t="shared" si="264"/>
        <v>45981</v>
      </c>
      <c r="K16919" s="202">
        <v>9</v>
      </c>
      <c r="L16919" s="285" t="s">
        <v>15552</v>
      </c>
      <c r="M16919" s="223"/>
      <c r="N16919" s="203">
        <v>4.8375000000000004</v>
      </c>
      <c r="O16919" s="222" t="s">
        <v>992</v>
      </c>
    </row>
    <row r="16920" spans="1:15" ht="29.25" customHeight="1">
      <c r="A16920" s="221" t="s">
        <v>6339</v>
      </c>
      <c r="B16920" s="221" t="s">
        <v>15025</v>
      </c>
      <c r="C16920" s="222" t="s">
        <v>1732</v>
      </c>
      <c r="D16920" s="222" t="s">
        <v>15026</v>
      </c>
      <c r="E16920" s="199" t="s">
        <v>163</v>
      </c>
      <c r="F16920" s="200" t="s">
        <v>4557</v>
      </c>
      <c r="G16920" s="200" t="s">
        <v>4558</v>
      </c>
      <c r="H16920" s="200" t="s">
        <v>97</v>
      </c>
      <c r="I16920" s="200">
        <v>45982</v>
      </c>
      <c r="J16920" s="143">
        <f t="shared" si="264"/>
        <v>45982</v>
      </c>
      <c r="K16920" s="202">
        <v>8</v>
      </c>
      <c r="L16920" s="284" t="s">
        <v>15553</v>
      </c>
      <c r="M16920" s="223"/>
      <c r="N16920" s="203">
        <v>4.8375000000000004</v>
      </c>
      <c r="O16920" s="222" t="s">
        <v>992</v>
      </c>
    </row>
    <row r="16921" spans="1:15" ht="29.25" customHeight="1">
      <c r="A16921" s="221" t="s">
        <v>6339</v>
      </c>
      <c r="B16921" s="221" t="s">
        <v>15025</v>
      </c>
      <c r="C16921" s="222" t="s">
        <v>1732</v>
      </c>
      <c r="D16921" s="222" t="s">
        <v>15026</v>
      </c>
      <c r="E16921" s="199" t="s">
        <v>163</v>
      </c>
      <c r="F16921" s="200" t="s">
        <v>4557</v>
      </c>
      <c r="G16921" s="200" t="s">
        <v>4558</v>
      </c>
      <c r="H16921" s="200" t="s">
        <v>97</v>
      </c>
      <c r="I16921" s="200">
        <v>45985</v>
      </c>
      <c r="J16921" s="143">
        <f t="shared" si="264"/>
        <v>45985</v>
      </c>
      <c r="K16921" s="202">
        <v>8</v>
      </c>
      <c r="L16921" s="285" t="s">
        <v>15554</v>
      </c>
      <c r="M16921" s="223"/>
      <c r="N16921" s="203">
        <v>4.8375000000000004</v>
      </c>
      <c r="O16921" s="222" t="s">
        <v>992</v>
      </c>
    </row>
    <row r="16922" spans="1:15" ht="29.25" customHeight="1">
      <c r="A16922" s="221" t="s">
        <v>6339</v>
      </c>
      <c r="B16922" s="221" t="s">
        <v>15025</v>
      </c>
      <c r="C16922" s="222" t="s">
        <v>1732</v>
      </c>
      <c r="D16922" s="222" t="s">
        <v>15026</v>
      </c>
      <c r="E16922" s="199" t="s">
        <v>163</v>
      </c>
      <c r="F16922" s="200" t="s">
        <v>4557</v>
      </c>
      <c r="G16922" s="200" t="s">
        <v>4558</v>
      </c>
      <c r="H16922" s="200" t="s">
        <v>97</v>
      </c>
      <c r="I16922" s="200">
        <v>45986</v>
      </c>
      <c r="J16922" s="143">
        <f t="shared" si="264"/>
        <v>45986</v>
      </c>
      <c r="K16922" s="202">
        <v>9</v>
      </c>
      <c r="L16922" s="284" t="s">
        <v>15555</v>
      </c>
      <c r="M16922" s="223"/>
      <c r="N16922" s="203">
        <v>4.8375000000000004</v>
      </c>
      <c r="O16922" s="222" t="s">
        <v>992</v>
      </c>
    </row>
    <row r="16923" spans="1:15" ht="29.25" customHeight="1">
      <c r="A16923" s="221" t="s">
        <v>6339</v>
      </c>
      <c r="B16923" s="221" t="s">
        <v>15025</v>
      </c>
      <c r="C16923" s="222" t="s">
        <v>1732</v>
      </c>
      <c r="D16923" s="222" t="s">
        <v>15026</v>
      </c>
      <c r="E16923" s="199" t="s">
        <v>163</v>
      </c>
      <c r="F16923" s="200" t="s">
        <v>4557</v>
      </c>
      <c r="G16923" s="200" t="s">
        <v>4558</v>
      </c>
      <c r="H16923" s="200" t="s">
        <v>97</v>
      </c>
      <c r="I16923" s="200">
        <v>45987</v>
      </c>
      <c r="J16923" s="143">
        <f t="shared" si="264"/>
        <v>45987</v>
      </c>
      <c r="K16923" s="202">
        <v>9</v>
      </c>
      <c r="L16923" s="284" t="s">
        <v>15556</v>
      </c>
      <c r="M16923" s="223"/>
      <c r="N16923" s="203">
        <v>4.8375000000000004</v>
      </c>
      <c r="O16923" s="222" t="s">
        <v>992</v>
      </c>
    </row>
    <row r="16924" spans="1:15" ht="29.25" customHeight="1">
      <c r="A16924" s="221" t="s">
        <v>6339</v>
      </c>
      <c r="B16924" s="221" t="s">
        <v>15025</v>
      </c>
      <c r="C16924" s="222" t="s">
        <v>1732</v>
      </c>
      <c r="D16924" s="222" t="s">
        <v>15026</v>
      </c>
      <c r="E16924" s="199" t="s">
        <v>163</v>
      </c>
      <c r="F16924" s="200" t="s">
        <v>4557</v>
      </c>
      <c r="G16924" s="200" t="s">
        <v>4558</v>
      </c>
      <c r="H16924" s="200" t="s">
        <v>97</v>
      </c>
      <c r="I16924" s="200">
        <v>45992</v>
      </c>
      <c r="J16924" s="143">
        <f t="shared" si="264"/>
        <v>45992</v>
      </c>
      <c r="K16924" s="202">
        <v>8</v>
      </c>
      <c r="L16924" s="284" t="s">
        <v>15557</v>
      </c>
      <c r="M16924" s="223"/>
      <c r="N16924" s="203">
        <v>4.8375000000000004</v>
      </c>
      <c r="O16924" s="222" t="s">
        <v>992</v>
      </c>
    </row>
    <row r="16925" spans="1:15" ht="29.25" customHeight="1">
      <c r="A16925" s="221" t="s">
        <v>15027</v>
      </c>
      <c r="B16925" s="221" t="s">
        <v>15028</v>
      </c>
      <c r="C16925" s="222" t="s">
        <v>15029</v>
      </c>
      <c r="D16925" s="222" t="s">
        <v>15030</v>
      </c>
      <c r="E16925" s="199" t="s">
        <v>163</v>
      </c>
      <c r="F16925" s="200" t="s">
        <v>2054</v>
      </c>
      <c r="G16925" s="200" t="s">
        <v>2055</v>
      </c>
      <c r="H16925" s="200" t="s">
        <v>2056</v>
      </c>
      <c r="I16925" s="200">
        <v>45524</v>
      </c>
      <c r="J16925" s="143">
        <f t="shared" si="264"/>
        <v>45524</v>
      </c>
      <c r="K16925" s="202">
        <v>4</v>
      </c>
      <c r="L16925" s="284" t="s">
        <v>15558</v>
      </c>
      <c r="M16925" s="223"/>
      <c r="N16925" s="203">
        <v>0.55000000000000004</v>
      </c>
      <c r="O16925" s="222" t="s">
        <v>940</v>
      </c>
    </row>
    <row r="16926" spans="1:15" ht="29.25" customHeight="1">
      <c r="A16926" s="221" t="s">
        <v>2170</v>
      </c>
      <c r="B16926" s="221" t="s">
        <v>15031</v>
      </c>
      <c r="C16926" s="222" t="s">
        <v>2173</v>
      </c>
      <c r="D16926" s="222" t="s">
        <v>2174</v>
      </c>
      <c r="E16926" s="199" t="s">
        <v>163</v>
      </c>
      <c r="F16926" s="200" t="s">
        <v>2054</v>
      </c>
      <c r="G16926" s="200" t="s">
        <v>2055</v>
      </c>
      <c r="H16926" s="200" t="s">
        <v>2056</v>
      </c>
      <c r="I16926" s="200">
        <v>45520</v>
      </c>
      <c r="J16926" s="143">
        <f t="shared" si="264"/>
        <v>45520</v>
      </c>
      <c r="K16926" s="202">
        <v>3</v>
      </c>
      <c r="L16926" s="284" t="s">
        <v>15559</v>
      </c>
      <c r="M16926" s="223"/>
      <c r="N16926" s="203">
        <v>0.55000000000000004</v>
      </c>
      <c r="O16926" s="222" t="s">
        <v>940</v>
      </c>
    </row>
    <row r="16927" spans="1:15" ht="29.25" customHeight="1">
      <c r="A16927" s="221" t="s">
        <v>2170</v>
      </c>
      <c r="B16927" s="221" t="s">
        <v>15031</v>
      </c>
      <c r="C16927" s="222" t="s">
        <v>2173</v>
      </c>
      <c r="D16927" s="222" t="s">
        <v>2174</v>
      </c>
      <c r="E16927" s="199" t="s">
        <v>163</v>
      </c>
      <c r="F16927" s="200" t="s">
        <v>2054</v>
      </c>
      <c r="G16927" s="200" t="s">
        <v>2055</v>
      </c>
      <c r="H16927" s="200" t="s">
        <v>2056</v>
      </c>
      <c r="I16927" s="200">
        <v>45523</v>
      </c>
      <c r="J16927" s="143">
        <f t="shared" si="264"/>
        <v>45523</v>
      </c>
      <c r="K16927" s="202">
        <v>2</v>
      </c>
      <c r="L16927" s="284" t="s">
        <v>15560</v>
      </c>
      <c r="M16927" s="223"/>
      <c r="N16927" s="203">
        <v>0.55000000000000004</v>
      </c>
      <c r="O16927" s="222" t="s">
        <v>940</v>
      </c>
    </row>
    <row r="16928" spans="1:15" ht="29.25" customHeight="1">
      <c r="A16928" s="221" t="s">
        <v>2170</v>
      </c>
      <c r="B16928" s="221" t="s">
        <v>15031</v>
      </c>
      <c r="C16928" s="222" t="s">
        <v>2173</v>
      </c>
      <c r="D16928" s="222" t="s">
        <v>2174</v>
      </c>
      <c r="E16928" s="199" t="s">
        <v>163</v>
      </c>
      <c r="F16928" s="200" t="s">
        <v>2054</v>
      </c>
      <c r="G16928" s="200" t="s">
        <v>2055</v>
      </c>
      <c r="H16928" s="200" t="s">
        <v>2177</v>
      </c>
      <c r="I16928" s="200">
        <v>45523</v>
      </c>
      <c r="J16928" s="143">
        <f t="shared" si="264"/>
        <v>45523</v>
      </c>
      <c r="K16928" s="202">
        <v>0.5</v>
      </c>
      <c r="L16928" s="285" t="s">
        <v>15561</v>
      </c>
      <c r="M16928" s="223"/>
      <c r="N16928" s="203">
        <v>0.1</v>
      </c>
      <c r="O16928" s="222" t="s">
        <v>991</v>
      </c>
    </row>
    <row r="16929" spans="1:15" ht="29.25" customHeight="1">
      <c r="A16929" s="221" t="s">
        <v>2170</v>
      </c>
      <c r="B16929" s="221" t="s">
        <v>15031</v>
      </c>
      <c r="C16929" s="222" t="s">
        <v>2173</v>
      </c>
      <c r="D16929" s="222" t="s">
        <v>2174</v>
      </c>
      <c r="E16929" s="199" t="s">
        <v>163</v>
      </c>
      <c r="F16929" s="200" t="s">
        <v>2054</v>
      </c>
      <c r="G16929" s="200" t="s">
        <v>2055</v>
      </c>
      <c r="H16929" s="200" t="s">
        <v>2056</v>
      </c>
      <c r="I16929" s="200">
        <v>45524</v>
      </c>
      <c r="J16929" s="143">
        <f t="shared" si="264"/>
        <v>45524</v>
      </c>
      <c r="K16929" s="202">
        <v>2</v>
      </c>
      <c r="L16929" s="285" t="s">
        <v>15562</v>
      </c>
      <c r="M16929" s="223"/>
      <c r="N16929" s="203">
        <v>0.55000000000000004</v>
      </c>
      <c r="O16929" s="222" t="s">
        <v>940</v>
      </c>
    </row>
    <row r="16930" spans="1:15" ht="29.25" customHeight="1">
      <c r="A16930" s="221" t="s">
        <v>2170</v>
      </c>
      <c r="B16930" s="221" t="s">
        <v>15031</v>
      </c>
      <c r="C16930" s="222" t="s">
        <v>2173</v>
      </c>
      <c r="D16930" s="222" t="s">
        <v>2174</v>
      </c>
      <c r="E16930" s="199" t="s">
        <v>163</v>
      </c>
      <c r="F16930" s="200" t="s">
        <v>2054</v>
      </c>
      <c r="G16930" s="200" t="s">
        <v>2055</v>
      </c>
      <c r="H16930" s="200" t="s">
        <v>2197</v>
      </c>
      <c r="I16930" s="200">
        <v>45524</v>
      </c>
      <c r="J16930" s="143">
        <f t="shared" si="264"/>
        <v>45524</v>
      </c>
      <c r="K16930" s="202">
        <v>2</v>
      </c>
      <c r="L16930" s="284" t="s">
        <v>15563</v>
      </c>
      <c r="M16930" s="223"/>
      <c r="N16930" s="203">
        <v>0.33333333333333298</v>
      </c>
      <c r="O16930" s="222" t="s">
        <v>969</v>
      </c>
    </row>
    <row r="16931" spans="1:15" ht="29.25" customHeight="1">
      <c r="A16931" s="221" t="s">
        <v>2170</v>
      </c>
      <c r="B16931" s="221" t="s">
        <v>15031</v>
      </c>
      <c r="C16931" s="222" t="s">
        <v>2173</v>
      </c>
      <c r="D16931" s="222" t="s">
        <v>2174</v>
      </c>
      <c r="E16931" s="199" t="s">
        <v>163</v>
      </c>
      <c r="F16931" s="200" t="s">
        <v>2054</v>
      </c>
      <c r="G16931" s="200" t="s">
        <v>2055</v>
      </c>
      <c r="H16931" s="200" t="s">
        <v>2198</v>
      </c>
      <c r="I16931" s="200">
        <v>45526</v>
      </c>
      <c r="J16931" s="143">
        <f t="shared" si="264"/>
        <v>45526</v>
      </c>
      <c r="K16931" s="202">
        <v>5</v>
      </c>
      <c r="L16931" s="285" t="s">
        <v>15564</v>
      </c>
      <c r="M16931" s="223"/>
      <c r="N16931" s="203">
        <v>0.83333333333333404</v>
      </c>
      <c r="O16931" s="222" t="s">
        <v>969</v>
      </c>
    </row>
    <row r="16932" spans="1:15" ht="29.25" customHeight="1">
      <c r="A16932" s="221" t="s">
        <v>2170</v>
      </c>
      <c r="B16932" s="221" t="s">
        <v>15031</v>
      </c>
      <c r="C16932" s="222" t="s">
        <v>2173</v>
      </c>
      <c r="D16932" s="222" t="s">
        <v>2174</v>
      </c>
      <c r="E16932" s="199" t="s">
        <v>163</v>
      </c>
      <c r="F16932" s="200" t="s">
        <v>2054</v>
      </c>
      <c r="G16932" s="200" t="s">
        <v>2055</v>
      </c>
      <c r="H16932" s="200" t="s">
        <v>2196</v>
      </c>
      <c r="I16932" s="200">
        <v>45527</v>
      </c>
      <c r="J16932" s="143">
        <f t="shared" si="264"/>
        <v>45527</v>
      </c>
      <c r="K16932" s="202">
        <v>2.5</v>
      </c>
      <c r="L16932" s="285" t="s">
        <v>15565</v>
      </c>
      <c r="M16932" s="223"/>
      <c r="N16932" s="203">
        <v>0.25</v>
      </c>
      <c r="O16932" s="222" t="s">
        <v>942</v>
      </c>
    </row>
    <row r="16933" spans="1:15" ht="29.25" customHeight="1">
      <c r="A16933" s="221" t="s">
        <v>2170</v>
      </c>
      <c r="B16933" s="221" t="s">
        <v>15031</v>
      </c>
      <c r="C16933" s="222" t="s">
        <v>2173</v>
      </c>
      <c r="D16933" s="222" t="s">
        <v>2174</v>
      </c>
      <c r="E16933" s="199" t="s">
        <v>163</v>
      </c>
      <c r="F16933" s="200" t="s">
        <v>2054</v>
      </c>
      <c r="G16933" s="200" t="s">
        <v>2055</v>
      </c>
      <c r="H16933" s="200" t="s">
        <v>2196</v>
      </c>
      <c r="I16933" s="200">
        <v>45530</v>
      </c>
      <c r="J16933" s="143">
        <f t="shared" si="264"/>
        <v>45530</v>
      </c>
      <c r="K16933" s="202">
        <v>1.5</v>
      </c>
      <c r="L16933" s="285" t="s">
        <v>15566</v>
      </c>
      <c r="M16933" s="223"/>
      <c r="N16933" s="203">
        <v>0.25</v>
      </c>
      <c r="O16933" s="222" t="s">
        <v>942</v>
      </c>
    </row>
    <row r="16934" spans="1:15" ht="29.25" customHeight="1">
      <c r="A16934" s="221" t="s">
        <v>2170</v>
      </c>
      <c r="B16934" s="221" t="s">
        <v>15031</v>
      </c>
      <c r="C16934" s="222" t="s">
        <v>2173</v>
      </c>
      <c r="D16934" s="222" t="s">
        <v>2174</v>
      </c>
      <c r="E16934" s="199" t="s">
        <v>163</v>
      </c>
      <c r="F16934" s="200" t="s">
        <v>2054</v>
      </c>
      <c r="G16934" s="200" t="s">
        <v>2055</v>
      </c>
      <c r="H16934" s="200" t="s">
        <v>2193</v>
      </c>
      <c r="I16934" s="200">
        <v>45531</v>
      </c>
      <c r="J16934" s="143">
        <f t="shared" si="264"/>
        <v>45531</v>
      </c>
      <c r="K16934" s="202">
        <v>2.5</v>
      </c>
      <c r="L16934" s="284" t="s">
        <v>15567</v>
      </c>
      <c r="M16934" s="223"/>
      <c r="N16934" s="203">
        <v>0.41666666666666702</v>
      </c>
      <c r="O16934" s="222" t="s">
        <v>969</v>
      </c>
    </row>
    <row r="16935" spans="1:15" ht="29.25" customHeight="1">
      <c r="A16935" s="221" t="s">
        <v>2170</v>
      </c>
      <c r="B16935" s="221" t="s">
        <v>15031</v>
      </c>
      <c r="C16935" s="222" t="s">
        <v>2173</v>
      </c>
      <c r="D16935" s="222" t="s">
        <v>2174</v>
      </c>
      <c r="E16935" s="199" t="s">
        <v>163</v>
      </c>
      <c r="F16935" s="200" t="s">
        <v>2054</v>
      </c>
      <c r="G16935" s="200" t="s">
        <v>2055</v>
      </c>
      <c r="H16935" s="200" t="s">
        <v>2192</v>
      </c>
      <c r="I16935" s="200">
        <v>45531</v>
      </c>
      <c r="J16935" s="143">
        <f t="shared" si="264"/>
        <v>45531</v>
      </c>
      <c r="K16935" s="202">
        <v>1.5</v>
      </c>
      <c r="L16935" s="284" t="s">
        <v>15568</v>
      </c>
      <c r="M16935" s="223"/>
      <c r="N16935" s="203">
        <v>0.25</v>
      </c>
      <c r="O16935" s="222" t="s">
        <v>969</v>
      </c>
    </row>
    <row r="16936" spans="1:15" ht="29.25" customHeight="1">
      <c r="A16936" s="221" t="s">
        <v>2170</v>
      </c>
      <c r="B16936" s="221" t="s">
        <v>15031</v>
      </c>
      <c r="C16936" s="222" t="s">
        <v>2173</v>
      </c>
      <c r="D16936" s="222" t="s">
        <v>2174</v>
      </c>
      <c r="E16936" s="199" t="s">
        <v>163</v>
      </c>
      <c r="F16936" s="200" t="s">
        <v>2054</v>
      </c>
      <c r="G16936" s="200" t="s">
        <v>2055</v>
      </c>
      <c r="H16936" s="200" t="s">
        <v>2191</v>
      </c>
      <c r="I16936" s="200">
        <v>45532</v>
      </c>
      <c r="J16936" s="143">
        <f t="shared" si="264"/>
        <v>45532</v>
      </c>
      <c r="K16936" s="202">
        <v>2</v>
      </c>
      <c r="L16936" s="284" t="s">
        <v>15569</v>
      </c>
      <c r="M16936" s="223"/>
      <c r="N16936" s="203">
        <v>0.33333333333333298</v>
      </c>
      <c r="O16936" s="222" t="s">
        <v>969</v>
      </c>
    </row>
    <row r="16937" spans="1:15" ht="29.25" customHeight="1">
      <c r="A16937" s="221" t="s">
        <v>2170</v>
      </c>
      <c r="B16937" s="221" t="s">
        <v>15031</v>
      </c>
      <c r="C16937" s="222" t="s">
        <v>2173</v>
      </c>
      <c r="D16937" s="222" t="s">
        <v>2174</v>
      </c>
      <c r="E16937" s="199" t="s">
        <v>163</v>
      </c>
      <c r="F16937" s="200" t="s">
        <v>2054</v>
      </c>
      <c r="G16937" s="200" t="s">
        <v>2055</v>
      </c>
      <c r="H16937" s="200" t="s">
        <v>2194</v>
      </c>
      <c r="I16937" s="200">
        <v>45532</v>
      </c>
      <c r="J16937" s="143">
        <f t="shared" si="264"/>
        <v>45532</v>
      </c>
      <c r="K16937" s="202">
        <v>2.5</v>
      </c>
      <c r="L16937" s="284" t="s">
        <v>15570</v>
      </c>
      <c r="M16937" s="223"/>
      <c r="N16937" s="203">
        <v>0.20833333333333301</v>
      </c>
      <c r="O16937" s="222" t="s">
        <v>964</v>
      </c>
    </row>
    <row r="16938" spans="1:15" ht="29.25" customHeight="1">
      <c r="A16938" s="221" t="s">
        <v>2170</v>
      </c>
      <c r="B16938" s="221" t="s">
        <v>15031</v>
      </c>
      <c r="C16938" s="222" t="s">
        <v>2173</v>
      </c>
      <c r="D16938" s="222" t="s">
        <v>2174</v>
      </c>
      <c r="E16938" s="199" t="s">
        <v>163</v>
      </c>
      <c r="F16938" s="200" t="s">
        <v>2054</v>
      </c>
      <c r="G16938" s="200" t="s">
        <v>2055</v>
      </c>
      <c r="H16938" s="200" t="s">
        <v>2177</v>
      </c>
      <c r="I16938" s="200">
        <v>45532</v>
      </c>
      <c r="J16938" s="143">
        <f t="shared" si="264"/>
        <v>45532</v>
      </c>
      <c r="K16938" s="202">
        <v>3.5</v>
      </c>
      <c r="L16938" s="284" t="s">
        <v>15571</v>
      </c>
      <c r="M16938" s="223"/>
      <c r="N16938" s="203">
        <v>0.1</v>
      </c>
      <c r="O16938" s="222" t="s">
        <v>991</v>
      </c>
    </row>
    <row r="16939" spans="1:15" ht="29.25" customHeight="1">
      <c r="A16939" s="221" t="s">
        <v>2170</v>
      </c>
      <c r="B16939" s="221" t="s">
        <v>15031</v>
      </c>
      <c r="C16939" s="222" t="s">
        <v>2173</v>
      </c>
      <c r="D16939" s="222" t="s">
        <v>2174</v>
      </c>
      <c r="E16939" s="199" t="s">
        <v>163</v>
      </c>
      <c r="F16939" s="200" t="s">
        <v>2054</v>
      </c>
      <c r="G16939" s="200" t="s">
        <v>2055</v>
      </c>
      <c r="H16939" s="200" t="s">
        <v>2175</v>
      </c>
      <c r="I16939" s="200">
        <v>45533</v>
      </c>
      <c r="J16939" s="143">
        <f t="shared" si="264"/>
        <v>45533</v>
      </c>
      <c r="K16939" s="202">
        <v>4.5</v>
      </c>
      <c r="L16939" s="284" t="s">
        <v>15572</v>
      </c>
      <c r="M16939" s="223"/>
      <c r="N16939" s="203">
        <v>0.31666666666666698</v>
      </c>
      <c r="O16939" s="222" t="s">
        <v>991</v>
      </c>
    </row>
    <row r="16940" spans="1:15" ht="29.25" customHeight="1">
      <c r="A16940" s="221" t="s">
        <v>2170</v>
      </c>
      <c r="B16940" s="221" t="s">
        <v>15031</v>
      </c>
      <c r="C16940" s="222" t="s">
        <v>2173</v>
      </c>
      <c r="D16940" s="222" t="s">
        <v>2174</v>
      </c>
      <c r="E16940" s="199" t="s">
        <v>163</v>
      </c>
      <c r="F16940" s="200" t="s">
        <v>2054</v>
      </c>
      <c r="G16940" s="200" t="s">
        <v>2055</v>
      </c>
      <c r="H16940" s="200" t="s">
        <v>2195</v>
      </c>
      <c r="I16940" s="200">
        <v>45533</v>
      </c>
      <c r="J16940" s="143">
        <f t="shared" si="264"/>
        <v>45533</v>
      </c>
      <c r="K16940" s="202">
        <v>3.5</v>
      </c>
      <c r="L16940" s="284" t="s">
        <v>15573</v>
      </c>
      <c r="M16940" s="223"/>
      <c r="N16940" s="203">
        <v>0.29166666666666702</v>
      </c>
      <c r="O16940" s="222" t="s">
        <v>964</v>
      </c>
    </row>
    <row r="16941" spans="1:15" ht="29.25" customHeight="1">
      <c r="A16941" s="221" t="s">
        <v>2170</v>
      </c>
      <c r="B16941" s="221" t="s">
        <v>15031</v>
      </c>
      <c r="C16941" s="222" t="s">
        <v>2173</v>
      </c>
      <c r="D16941" s="222" t="s">
        <v>2174</v>
      </c>
      <c r="E16941" s="199" t="s">
        <v>163</v>
      </c>
      <c r="F16941" s="200" t="s">
        <v>2054</v>
      </c>
      <c r="G16941" s="200" t="s">
        <v>2055</v>
      </c>
      <c r="H16941" s="200" t="s">
        <v>2176</v>
      </c>
      <c r="I16941" s="200">
        <v>45537</v>
      </c>
      <c r="J16941" s="143">
        <f t="shared" si="264"/>
        <v>45537</v>
      </c>
      <c r="K16941" s="202">
        <v>3</v>
      </c>
      <c r="L16941" s="284" t="s">
        <v>15574</v>
      </c>
      <c r="M16941" s="223"/>
      <c r="N16941" s="203">
        <v>0.1</v>
      </c>
      <c r="O16941" s="222" t="s">
        <v>939</v>
      </c>
    </row>
    <row r="16942" spans="1:15" ht="29.25" customHeight="1">
      <c r="A16942" s="221" t="s">
        <v>2170</v>
      </c>
      <c r="B16942" s="221" t="s">
        <v>15031</v>
      </c>
      <c r="C16942" s="222" t="s">
        <v>2173</v>
      </c>
      <c r="D16942" s="222" t="s">
        <v>2174</v>
      </c>
      <c r="E16942" s="199" t="s">
        <v>163</v>
      </c>
      <c r="F16942" s="200" t="s">
        <v>2054</v>
      </c>
      <c r="G16942" s="200" t="s">
        <v>2055</v>
      </c>
      <c r="H16942" s="200" t="s">
        <v>2175</v>
      </c>
      <c r="I16942" s="200">
        <v>45539</v>
      </c>
      <c r="J16942" s="143">
        <f t="shared" si="264"/>
        <v>45539</v>
      </c>
      <c r="K16942" s="202">
        <v>3.5</v>
      </c>
      <c r="L16942" s="285" t="s">
        <v>15575</v>
      </c>
      <c r="M16942" s="223"/>
      <c r="N16942" s="203">
        <v>0.31666666666666698</v>
      </c>
      <c r="O16942" s="222" t="s">
        <v>991</v>
      </c>
    </row>
    <row r="16943" spans="1:15" ht="29.25" customHeight="1">
      <c r="A16943" s="221" t="s">
        <v>2170</v>
      </c>
      <c r="B16943" s="221" t="s">
        <v>15031</v>
      </c>
      <c r="C16943" s="222" t="s">
        <v>2173</v>
      </c>
      <c r="D16943" s="222" t="s">
        <v>2174</v>
      </c>
      <c r="E16943" s="199" t="s">
        <v>163</v>
      </c>
      <c r="F16943" s="200" t="s">
        <v>2054</v>
      </c>
      <c r="G16943" s="200" t="s">
        <v>2055</v>
      </c>
      <c r="H16943" s="200" t="s">
        <v>2188</v>
      </c>
      <c r="I16943" s="200">
        <v>45539</v>
      </c>
      <c r="J16943" s="143">
        <f t="shared" si="264"/>
        <v>45539</v>
      </c>
      <c r="K16943" s="202">
        <v>2</v>
      </c>
      <c r="L16943" s="284" t="s">
        <v>15576</v>
      </c>
      <c r="M16943" s="223"/>
      <c r="N16943" s="203">
        <v>0.33333333333333298</v>
      </c>
      <c r="O16943" s="222" t="s">
        <v>969</v>
      </c>
    </row>
    <row r="16944" spans="1:15" ht="29.25" customHeight="1">
      <c r="A16944" s="221" t="s">
        <v>2170</v>
      </c>
      <c r="B16944" s="221" t="s">
        <v>15031</v>
      </c>
      <c r="C16944" s="222" t="s">
        <v>2173</v>
      </c>
      <c r="D16944" s="222" t="s">
        <v>2174</v>
      </c>
      <c r="E16944" s="199" t="s">
        <v>163</v>
      </c>
      <c r="F16944" s="200" t="s">
        <v>2054</v>
      </c>
      <c r="G16944" s="200" t="s">
        <v>2055</v>
      </c>
      <c r="H16944" s="200" t="s">
        <v>2190</v>
      </c>
      <c r="I16944" s="200">
        <v>45554</v>
      </c>
      <c r="J16944" s="143">
        <f t="shared" si="264"/>
        <v>45554</v>
      </c>
      <c r="K16944" s="202">
        <v>1.5</v>
      </c>
      <c r="L16944" s="284" t="s">
        <v>15577</v>
      </c>
      <c r="M16944" s="223"/>
      <c r="N16944" s="203">
        <v>0.25</v>
      </c>
      <c r="O16944" s="222" t="s">
        <v>969</v>
      </c>
    </row>
    <row r="16945" spans="1:15" ht="29.25" customHeight="1">
      <c r="A16945" s="221" t="s">
        <v>2170</v>
      </c>
      <c r="B16945" s="221" t="s">
        <v>15031</v>
      </c>
      <c r="C16945" s="222" t="s">
        <v>2173</v>
      </c>
      <c r="D16945" s="222" t="s">
        <v>2174</v>
      </c>
      <c r="E16945" s="199" t="s">
        <v>163</v>
      </c>
      <c r="F16945" s="200" t="s">
        <v>2054</v>
      </c>
      <c r="G16945" s="200" t="s">
        <v>2055</v>
      </c>
      <c r="H16945" s="200" t="s">
        <v>2189</v>
      </c>
      <c r="I16945" s="200">
        <v>45562</v>
      </c>
      <c r="J16945" s="143">
        <f t="shared" si="264"/>
        <v>45562</v>
      </c>
      <c r="K16945" s="202">
        <v>18</v>
      </c>
      <c r="L16945" s="284" t="s">
        <v>15578</v>
      </c>
      <c r="M16945" s="223"/>
      <c r="N16945" s="203">
        <v>0.25</v>
      </c>
      <c r="O16945" s="222" t="s">
        <v>15579</v>
      </c>
    </row>
    <row r="16946" spans="1:15" ht="29.25" customHeight="1">
      <c r="A16946" s="221" t="s">
        <v>2170</v>
      </c>
      <c r="B16946" s="221" t="s">
        <v>15031</v>
      </c>
      <c r="C16946" s="222" t="s">
        <v>2173</v>
      </c>
      <c r="D16946" s="222" t="s">
        <v>2174</v>
      </c>
      <c r="E16946" s="199" t="s">
        <v>163</v>
      </c>
      <c r="F16946" s="200" t="s">
        <v>2054</v>
      </c>
      <c r="G16946" s="200" t="s">
        <v>2055</v>
      </c>
      <c r="H16946" s="200" t="s">
        <v>2189</v>
      </c>
      <c r="I16946" s="200">
        <v>45573</v>
      </c>
      <c r="J16946" s="143">
        <f t="shared" si="264"/>
        <v>45573</v>
      </c>
      <c r="K16946" s="202">
        <v>3</v>
      </c>
      <c r="L16946" s="284" t="s">
        <v>15580</v>
      </c>
      <c r="M16946" s="223"/>
      <c r="N16946" s="203">
        <v>0.25</v>
      </c>
      <c r="O16946" s="222" t="s">
        <v>15579</v>
      </c>
    </row>
    <row r="16947" spans="1:15" ht="29.25" customHeight="1">
      <c r="A16947" s="221" t="s">
        <v>2170</v>
      </c>
      <c r="B16947" s="221" t="s">
        <v>15031</v>
      </c>
      <c r="C16947" s="222" t="s">
        <v>2173</v>
      </c>
      <c r="D16947" s="222" t="s">
        <v>2174</v>
      </c>
      <c r="E16947" s="199" t="s">
        <v>163</v>
      </c>
      <c r="F16947" s="200" t="s">
        <v>2054</v>
      </c>
      <c r="G16947" s="200" t="s">
        <v>2055</v>
      </c>
      <c r="H16947" s="200" t="s">
        <v>2189</v>
      </c>
      <c r="I16947" s="200">
        <v>45574</v>
      </c>
      <c r="J16947" s="143">
        <f t="shared" si="264"/>
        <v>45574</v>
      </c>
      <c r="K16947" s="202">
        <v>6</v>
      </c>
      <c r="L16947" s="284" t="s">
        <v>15581</v>
      </c>
      <c r="M16947" s="223"/>
      <c r="N16947" s="203">
        <v>0.25</v>
      </c>
      <c r="O16947" s="222" t="s">
        <v>15579</v>
      </c>
    </row>
    <row r="16948" spans="1:15" ht="29.25" customHeight="1">
      <c r="A16948" s="221" t="s">
        <v>2170</v>
      </c>
      <c r="B16948" s="221" t="s">
        <v>15031</v>
      </c>
      <c r="C16948" s="222" t="s">
        <v>2173</v>
      </c>
      <c r="D16948" s="222" t="s">
        <v>2174</v>
      </c>
      <c r="E16948" s="199" t="s">
        <v>163</v>
      </c>
      <c r="F16948" s="200" t="s">
        <v>2054</v>
      </c>
      <c r="G16948" s="200" t="s">
        <v>2055</v>
      </c>
      <c r="H16948" s="200" t="s">
        <v>2199</v>
      </c>
      <c r="I16948" s="200">
        <v>45593</v>
      </c>
      <c r="J16948" s="143">
        <f t="shared" si="264"/>
        <v>45593</v>
      </c>
      <c r="K16948" s="202">
        <v>3.5</v>
      </c>
      <c r="L16948" s="284" t="s">
        <v>15582</v>
      </c>
      <c r="M16948" s="223"/>
      <c r="N16948" s="203">
        <v>0.18888888888888899</v>
      </c>
      <c r="O16948" s="222" t="s">
        <v>15583</v>
      </c>
    </row>
    <row r="16949" spans="1:15" ht="29.25" customHeight="1">
      <c r="A16949" s="221" t="s">
        <v>2170</v>
      </c>
      <c r="B16949" s="221" t="s">
        <v>15031</v>
      </c>
      <c r="C16949" s="222" t="s">
        <v>2173</v>
      </c>
      <c r="D16949" s="222" t="s">
        <v>2174</v>
      </c>
      <c r="E16949" s="199" t="s">
        <v>163</v>
      </c>
      <c r="F16949" s="200" t="s">
        <v>2054</v>
      </c>
      <c r="G16949" s="200" t="s">
        <v>2055</v>
      </c>
      <c r="H16949" s="200" t="s">
        <v>2199</v>
      </c>
      <c r="I16949" s="200">
        <v>45594</v>
      </c>
      <c r="J16949" s="143">
        <f t="shared" si="264"/>
        <v>45594</v>
      </c>
      <c r="K16949" s="202">
        <v>3</v>
      </c>
      <c r="L16949" s="284" t="s">
        <v>15584</v>
      </c>
      <c r="M16949" s="223"/>
      <c r="N16949" s="203">
        <v>0.18888888888888899</v>
      </c>
      <c r="O16949" s="222" t="s">
        <v>15583</v>
      </c>
    </row>
    <row r="16950" spans="1:15" ht="29.25" customHeight="1">
      <c r="A16950" s="221" t="s">
        <v>2170</v>
      </c>
      <c r="B16950" s="221" t="s">
        <v>15031</v>
      </c>
      <c r="C16950" s="222" t="s">
        <v>2173</v>
      </c>
      <c r="D16950" s="222" t="s">
        <v>2174</v>
      </c>
      <c r="E16950" s="199" t="s">
        <v>163</v>
      </c>
      <c r="F16950" s="200" t="s">
        <v>2054</v>
      </c>
      <c r="G16950" s="200" t="s">
        <v>2055</v>
      </c>
      <c r="H16950" s="200" t="s">
        <v>2199</v>
      </c>
      <c r="I16950" s="200">
        <v>45595</v>
      </c>
      <c r="J16950" s="143">
        <f t="shared" si="264"/>
        <v>45595</v>
      </c>
      <c r="K16950" s="202">
        <v>1</v>
      </c>
      <c r="L16950" s="284" t="s">
        <v>15585</v>
      </c>
      <c r="M16950" s="223"/>
      <c r="N16950" s="203">
        <v>0.18888888888888899</v>
      </c>
      <c r="O16950" s="222" t="s">
        <v>15583</v>
      </c>
    </row>
    <row r="16951" spans="1:15" ht="29.25" customHeight="1">
      <c r="A16951" s="221" t="s">
        <v>2170</v>
      </c>
      <c r="B16951" s="221" t="s">
        <v>15031</v>
      </c>
      <c r="C16951" s="222" t="s">
        <v>2173</v>
      </c>
      <c r="D16951" s="222" t="s">
        <v>2174</v>
      </c>
      <c r="E16951" s="199" t="s">
        <v>163</v>
      </c>
      <c r="F16951" s="200" t="s">
        <v>2054</v>
      </c>
      <c r="G16951" s="200" t="s">
        <v>2055</v>
      </c>
      <c r="H16951" s="200" t="s">
        <v>2200</v>
      </c>
      <c r="I16951" s="200">
        <v>45602</v>
      </c>
      <c r="J16951" s="143">
        <f t="shared" si="264"/>
        <v>45602</v>
      </c>
      <c r="K16951" s="202">
        <v>4</v>
      </c>
      <c r="L16951" s="284" t="s">
        <v>15586</v>
      </c>
      <c r="M16951" s="223"/>
      <c r="N16951" s="203">
        <v>0.625</v>
      </c>
      <c r="O16951" s="222" t="s">
        <v>940</v>
      </c>
    </row>
    <row r="16952" spans="1:15" ht="29.25" customHeight="1">
      <c r="A16952" s="221" t="s">
        <v>2170</v>
      </c>
      <c r="B16952" s="221" t="s">
        <v>15031</v>
      </c>
      <c r="C16952" s="222" t="s">
        <v>2173</v>
      </c>
      <c r="D16952" s="222" t="s">
        <v>2174</v>
      </c>
      <c r="E16952" s="199" t="s">
        <v>163</v>
      </c>
      <c r="F16952" s="200" t="s">
        <v>2054</v>
      </c>
      <c r="G16952" s="200" t="s">
        <v>2055</v>
      </c>
      <c r="H16952" s="200" t="s">
        <v>2175</v>
      </c>
      <c r="I16952" s="200">
        <v>45604</v>
      </c>
      <c r="J16952" s="143">
        <f t="shared" si="264"/>
        <v>45604</v>
      </c>
      <c r="K16952" s="202">
        <v>6</v>
      </c>
      <c r="L16952" s="284" t="s">
        <v>15587</v>
      </c>
      <c r="M16952" s="223"/>
      <c r="N16952" s="203">
        <v>0.31666666666666698</v>
      </c>
      <c r="O16952" s="222" t="s">
        <v>991</v>
      </c>
    </row>
    <row r="16953" spans="1:15" ht="29.25" customHeight="1">
      <c r="A16953" s="221" t="s">
        <v>2170</v>
      </c>
      <c r="B16953" s="221" t="s">
        <v>15031</v>
      </c>
      <c r="C16953" s="222" t="s">
        <v>2173</v>
      </c>
      <c r="D16953" s="222" t="s">
        <v>2174</v>
      </c>
      <c r="E16953" s="199" t="s">
        <v>163</v>
      </c>
      <c r="F16953" s="200" t="s">
        <v>2054</v>
      </c>
      <c r="G16953" s="200" t="s">
        <v>2055</v>
      </c>
      <c r="H16953" s="200" t="s">
        <v>2177</v>
      </c>
      <c r="I16953" s="200">
        <v>45607</v>
      </c>
      <c r="J16953" s="143">
        <f t="shared" si="264"/>
        <v>45607</v>
      </c>
      <c r="K16953" s="202">
        <v>2</v>
      </c>
      <c r="L16953" s="284" t="s">
        <v>15588</v>
      </c>
      <c r="M16953" s="223"/>
      <c r="N16953" s="203">
        <v>0.1</v>
      </c>
      <c r="O16953" s="222" t="s">
        <v>991</v>
      </c>
    </row>
    <row r="16954" spans="1:15" ht="29.25" customHeight="1">
      <c r="A16954" s="221" t="s">
        <v>2170</v>
      </c>
      <c r="B16954" s="221" t="s">
        <v>15031</v>
      </c>
      <c r="C16954" s="222" t="s">
        <v>2173</v>
      </c>
      <c r="D16954" s="222" t="s">
        <v>2174</v>
      </c>
      <c r="E16954" s="199" t="s">
        <v>163</v>
      </c>
      <c r="F16954" s="200" t="s">
        <v>2054</v>
      </c>
      <c r="G16954" s="200" t="s">
        <v>2055</v>
      </c>
      <c r="H16954" s="200" t="s">
        <v>2175</v>
      </c>
      <c r="I16954" s="200">
        <v>45609</v>
      </c>
      <c r="J16954" s="143">
        <f t="shared" si="264"/>
        <v>45609</v>
      </c>
      <c r="K16954" s="202">
        <v>5</v>
      </c>
      <c r="L16954" s="284" t="s">
        <v>15589</v>
      </c>
      <c r="M16954" s="223"/>
      <c r="N16954" s="203">
        <v>0.31666666666666698</v>
      </c>
      <c r="O16954" s="222" t="s">
        <v>991</v>
      </c>
    </row>
    <row r="16955" spans="1:15" ht="29.25" customHeight="1">
      <c r="A16955" s="221" t="s">
        <v>2170</v>
      </c>
      <c r="B16955" s="221" t="s">
        <v>15031</v>
      </c>
      <c r="C16955" s="222" t="s">
        <v>2173</v>
      </c>
      <c r="D16955" s="222" t="s">
        <v>2174</v>
      </c>
      <c r="E16955" s="199" t="s">
        <v>163</v>
      </c>
      <c r="F16955" s="200" t="s">
        <v>2054</v>
      </c>
      <c r="G16955" s="200" t="s">
        <v>2055</v>
      </c>
      <c r="H16955" s="200" t="s">
        <v>2189</v>
      </c>
      <c r="I16955" s="200">
        <v>45629</v>
      </c>
      <c r="J16955" s="143">
        <f t="shared" si="264"/>
        <v>45629</v>
      </c>
      <c r="K16955" s="202">
        <v>6</v>
      </c>
      <c r="L16955" s="284" t="s">
        <v>15590</v>
      </c>
      <c r="M16955" s="223"/>
      <c r="N16955" s="203">
        <v>0.25</v>
      </c>
      <c r="O16955" s="222" t="s">
        <v>15579</v>
      </c>
    </row>
    <row r="16956" spans="1:15" ht="29.25" customHeight="1">
      <c r="A16956" s="221" t="s">
        <v>2170</v>
      </c>
      <c r="B16956" s="221" t="s">
        <v>15031</v>
      </c>
      <c r="C16956" s="222" t="s">
        <v>2173</v>
      </c>
      <c r="D16956" s="222" t="s">
        <v>2174</v>
      </c>
      <c r="E16956" s="199" t="s">
        <v>163</v>
      </c>
      <c r="F16956" s="200" t="s">
        <v>2054</v>
      </c>
      <c r="G16956" s="200" t="s">
        <v>2055</v>
      </c>
      <c r="H16956" s="200" t="s">
        <v>2199</v>
      </c>
      <c r="I16956" s="200">
        <v>45630</v>
      </c>
      <c r="J16956" s="143">
        <f t="shared" si="264"/>
        <v>45630</v>
      </c>
      <c r="K16956" s="202">
        <v>4</v>
      </c>
      <c r="L16956" s="284" t="s">
        <v>15591</v>
      </c>
      <c r="M16956" s="223"/>
      <c r="N16956" s="203">
        <v>0.18888888888888899</v>
      </c>
      <c r="O16956" s="222" t="s">
        <v>15583</v>
      </c>
    </row>
    <row r="16957" spans="1:15" ht="29.25" customHeight="1">
      <c r="A16957" s="221" t="s">
        <v>2170</v>
      </c>
      <c r="B16957" s="221" t="s">
        <v>15031</v>
      </c>
      <c r="C16957" s="222" t="s">
        <v>2173</v>
      </c>
      <c r="D16957" s="222" t="s">
        <v>2174</v>
      </c>
      <c r="E16957" s="199" t="s">
        <v>163</v>
      </c>
      <c r="F16957" s="200" t="s">
        <v>2054</v>
      </c>
      <c r="G16957" s="200" t="s">
        <v>2055</v>
      </c>
      <c r="H16957" s="200" t="s">
        <v>2199</v>
      </c>
      <c r="I16957" s="200">
        <v>45638</v>
      </c>
      <c r="J16957" s="143">
        <f t="shared" si="264"/>
        <v>45638</v>
      </c>
      <c r="K16957" s="202">
        <v>3</v>
      </c>
      <c r="L16957" s="284" t="s">
        <v>15592</v>
      </c>
      <c r="M16957" s="223"/>
      <c r="N16957" s="203">
        <v>0.18888888888888899</v>
      </c>
      <c r="O16957" s="222" t="s">
        <v>15583</v>
      </c>
    </row>
    <row r="16958" spans="1:15" ht="29.25" customHeight="1">
      <c r="A16958" s="221" t="s">
        <v>2170</v>
      </c>
      <c r="B16958" s="221" t="s">
        <v>15031</v>
      </c>
      <c r="C16958" s="222" t="s">
        <v>2173</v>
      </c>
      <c r="D16958" s="222" t="s">
        <v>2174</v>
      </c>
      <c r="E16958" s="199" t="s">
        <v>163</v>
      </c>
      <c r="F16958" s="200" t="s">
        <v>2054</v>
      </c>
      <c r="G16958" s="200" t="s">
        <v>2055</v>
      </c>
      <c r="H16958" s="200" t="s">
        <v>2200</v>
      </c>
      <c r="I16958" s="200">
        <v>45650</v>
      </c>
      <c r="J16958" s="143">
        <f t="shared" si="264"/>
        <v>45650</v>
      </c>
      <c r="K16958" s="202">
        <v>3.5</v>
      </c>
      <c r="L16958" s="284" t="s">
        <v>15593</v>
      </c>
      <c r="M16958" s="223"/>
      <c r="N16958" s="203">
        <v>0.625</v>
      </c>
      <c r="O16958" s="222" t="s">
        <v>940</v>
      </c>
    </row>
    <row r="16959" spans="1:15" ht="29.25" customHeight="1">
      <c r="A16959" s="221" t="s">
        <v>2170</v>
      </c>
      <c r="B16959" s="221" t="s">
        <v>15031</v>
      </c>
      <c r="C16959" s="222" t="s">
        <v>2173</v>
      </c>
      <c r="D16959" s="222" t="s">
        <v>2174</v>
      </c>
      <c r="E16959" s="199" t="s">
        <v>163</v>
      </c>
      <c r="F16959" s="200" t="s">
        <v>2054</v>
      </c>
      <c r="G16959" s="200" t="s">
        <v>2055</v>
      </c>
      <c r="H16959" s="200" t="s">
        <v>2199</v>
      </c>
      <c r="I16959" s="200">
        <v>45651</v>
      </c>
      <c r="J16959" s="143">
        <f t="shared" si="264"/>
        <v>45651</v>
      </c>
      <c r="K16959" s="202">
        <v>1.5</v>
      </c>
      <c r="L16959" s="284" t="s">
        <v>15594</v>
      </c>
      <c r="M16959" s="223"/>
      <c r="N16959" s="203">
        <v>0.18888888888888899</v>
      </c>
      <c r="O16959" s="222" t="s">
        <v>15583</v>
      </c>
    </row>
    <row r="16960" spans="1:15" ht="29.25" customHeight="1">
      <c r="A16960" s="221" t="s">
        <v>2170</v>
      </c>
      <c r="B16960" s="221" t="s">
        <v>15031</v>
      </c>
      <c r="C16960" s="222" t="s">
        <v>2173</v>
      </c>
      <c r="D16960" s="222" t="s">
        <v>2174</v>
      </c>
      <c r="E16960" s="199" t="s">
        <v>163</v>
      </c>
      <c r="F16960" s="200" t="s">
        <v>2054</v>
      </c>
      <c r="G16960" s="200" t="s">
        <v>2055</v>
      </c>
      <c r="H16960" s="200" t="s">
        <v>2199</v>
      </c>
      <c r="I16960" s="200">
        <v>45660</v>
      </c>
      <c r="J16960" s="143">
        <f t="shared" si="264"/>
        <v>45660</v>
      </c>
      <c r="K16960" s="202">
        <v>1</v>
      </c>
      <c r="L16960" s="284" t="s">
        <v>15595</v>
      </c>
      <c r="M16960" s="223"/>
      <c r="N16960" s="203">
        <v>0.18888888888888899</v>
      </c>
      <c r="O16960" s="222" t="s">
        <v>15583</v>
      </c>
    </row>
    <row r="16961" spans="1:15" ht="29.25" customHeight="1">
      <c r="A16961" s="221" t="s">
        <v>2170</v>
      </c>
      <c r="B16961" s="221" t="s">
        <v>15031</v>
      </c>
      <c r="C16961" s="222" t="s">
        <v>2173</v>
      </c>
      <c r="D16961" s="222" t="s">
        <v>2174</v>
      </c>
      <c r="E16961" s="199" t="s">
        <v>163</v>
      </c>
      <c r="F16961" s="200" t="s">
        <v>2054</v>
      </c>
      <c r="G16961" s="200" t="s">
        <v>2055</v>
      </c>
      <c r="H16961" s="200" t="s">
        <v>2200</v>
      </c>
      <c r="I16961" s="200">
        <v>45667</v>
      </c>
      <c r="J16961" s="143">
        <f t="shared" si="264"/>
        <v>45667</v>
      </c>
      <c r="K16961" s="202">
        <v>5</v>
      </c>
      <c r="L16961" s="285" t="s">
        <v>15596</v>
      </c>
      <c r="M16961" s="223"/>
      <c r="N16961" s="203">
        <v>0.625</v>
      </c>
      <c r="O16961" s="222" t="s">
        <v>940</v>
      </c>
    </row>
    <row r="16962" spans="1:15" ht="29.25" customHeight="1">
      <c r="A16962" s="221" t="s">
        <v>2170</v>
      </c>
      <c r="B16962" s="221" t="s">
        <v>15031</v>
      </c>
      <c r="C16962" s="222" t="s">
        <v>2173</v>
      </c>
      <c r="D16962" s="222" t="s">
        <v>2174</v>
      </c>
      <c r="E16962" s="199" t="s">
        <v>163</v>
      </c>
      <c r="F16962" s="200" t="s">
        <v>2054</v>
      </c>
      <c r="G16962" s="200" t="s">
        <v>2055</v>
      </c>
      <c r="H16962" s="200" t="s">
        <v>2186</v>
      </c>
      <c r="I16962" s="200">
        <v>45702</v>
      </c>
      <c r="J16962" s="143">
        <f t="shared" si="264"/>
        <v>45702</v>
      </c>
      <c r="K16962" s="202">
        <v>2</v>
      </c>
      <c r="L16962" s="284" t="s">
        <v>15597</v>
      </c>
      <c r="M16962" s="223"/>
      <c r="N16962" s="203">
        <v>0.25833333333333303</v>
      </c>
      <c r="O16962" s="222" t="s">
        <v>993</v>
      </c>
    </row>
    <row r="16963" spans="1:15" ht="29.25" customHeight="1">
      <c r="A16963" s="221" t="s">
        <v>2170</v>
      </c>
      <c r="B16963" s="221" t="s">
        <v>15031</v>
      </c>
      <c r="C16963" s="222" t="s">
        <v>2173</v>
      </c>
      <c r="D16963" s="222" t="s">
        <v>2174</v>
      </c>
      <c r="E16963" s="199" t="s">
        <v>163</v>
      </c>
      <c r="F16963" s="200" t="s">
        <v>2054</v>
      </c>
      <c r="G16963" s="200" t="s">
        <v>2055</v>
      </c>
      <c r="H16963" s="200" t="s">
        <v>2186</v>
      </c>
      <c r="I16963" s="200">
        <v>45713</v>
      </c>
      <c r="J16963" s="143">
        <f t="shared" ref="J16963:J17026" si="265">I16963</f>
        <v>45713</v>
      </c>
      <c r="K16963" s="202">
        <v>10</v>
      </c>
      <c r="L16963" s="284" t="s">
        <v>15598</v>
      </c>
      <c r="M16963" s="223"/>
      <c r="N16963" s="203">
        <v>0.25833333333333303</v>
      </c>
      <c r="O16963" s="222" t="s">
        <v>993</v>
      </c>
    </row>
    <row r="16964" spans="1:15" ht="29.25" customHeight="1">
      <c r="A16964" s="221" t="s">
        <v>2170</v>
      </c>
      <c r="B16964" s="221" t="s">
        <v>15031</v>
      </c>
      <c r="C16964" s="222" t="s">
        <v>2173</v>
      </c>
      <c r="D16964" s="222" t="s">
        <v>2174</v>
      </c>
      <c r="E16964" s="199" t="s">
        <v>163</v>
      </c>
      <c r="F16964" s="200" t="s">
        <v>2054</v>
      </c>
      <c r="G16964" s="200" t="s">
        <v>2055</v>
      </c>
      <c r="H16964" s="200" t="s">
        <v>2186</v>
      </c>
      <c r="I16964" s="200">
        <v>45714</v>
      </c>
      <c r="J16964" s="143">
        <f t="shared" si="265"/>
        <v>45714</v>
      </c>
      <c r="K16964" s="202">
        <v>10</v>
      </c>
      <c r="L16964" s="284" t="s">
        <v>15598</v>
      </c>
      <c r="M16964" s="223"/>
      <c r="N16964" s="203">
        <v>0.25833333333333303</v>
      </c>
      <c r="O16964" s="222" t="s">
        <v>993</v>
      </c>
    </row>
    <row r="16965" spans="1:15" ht="29.25" customHeight="1">
      <c r="A16965" s="221" t="s">
        <v>2170</v>
      </c>
      <c r="B16965" s="221" t="s">
        <v>15031</v>
      </c>
      <c r="C16965" s="222" t="s">
        <v>2173</v>
      </c>
      <c r="D16965" s="222" t="s">
        <v>2174</v>
      </c>
      <c r="E16965" s="199" t="s">
        <v>163</v>
      </c>
      <c r="F16965" s="200" t="s">
        <v>2054</v>
      </c>
      <c r="G16965" s="200" t="s">
        <v>2055</v>
      </c>
      <c r="H16965" s="200" t="s">
        <v>2186</v>
      </c>
      <c r="I16965" s="200">
        <v>45715</v>
      </c>
      <c r="J16965" s="143">
        <f t="shared" si="265"/>
        <v>45715</v>
      </c>
      <c r="K16965" s="202">
        <v>5</v>
      </c>
      <c r="L16965" s="284" t="s">
        <v>15598</v>
      </c>
      <c r="M16965" s="223"/>
      <c r="N16965" s="203">
        <v>0.25833333333333303</v>
      </c>
      <c r="O16965" s="222" t="s">
        <v>993</v>
      </c>
    </row>
    <row r="16966" spans="1:15" ht="29.25" customHeight="1">
      <c r="A16966" s="221" t="s">
        <v>2170</v>
      </c>
      <c r="B16966" s="221" t="s">
        <v>15031</v>
      </c>
      <c r="C16966" s="222" t="s">
        <v>2173</v>
      </c>
      <c r="D16966" s="222" t="s">
        <v>2174</v>
      </c>
      <c r="E16966" s="199" t="s">
        <v>163</v>
      </c>
      <c r="F16966" s="200" t="s">
        <v>2054</v>
      </c>
      <c r="G16966" s="200" t="s">
        <v>2055</v>
      </c>
      <c r="H16966" s="200" t="s">
        <v>2201</v>
      </c>
      <c r="I16966" s="200">
        <v>45742</v>
      </c>
      <c r="J16966" s="143">
        <f t="shared" si="265"/>
        <v>45742</v>
      </c>
      <c r="K16966" s="202">
        <v>16</v>
      </c>
      <c r="L16966" s="285" t="s">
        <v>15599</v>
      </c>
      <c r="M16966" s="223"/>
      <c r="N16966" s="203">
        <v>0.8</v>
      </c>
      <c r="O16966" s="222" t="s">
        <v>940</v>
      </c>
    </row>
    <row r="16967" spans="1:15" ht="29.25" customHeight="1">
      <c r="A16967" s="221" t="s">
        <v>2170</v>
      </c>
      <c r="B16967" s="221" t="s">
        <v>15031</v>
      </c>
      <c r="C16967" s="222" t="s">
        <v>2173</v>
      </c>
      <c r="D16967" s="222" t="s">
        <v>2174</v>
      </c>
      <c r="E16967" s="199" t="s">
        <v>163</v>
      </c>
      <c r="F16967" s="200" t="s">
        <v>2054</v>
      </c>
      <c r="G16967" s="200" t="s">
        <v>2055</v>
      </c>
      <c r="H16967" s="200" t="s">
        <v>2186</v>
      </c>
      <c r="I16967" s="200">
        <v>45744</v>
      </c>
      <c r="J16967" s="143">
        <f t="shared" si="265"/>
        <v>45744</v>
      </c>
      <c r="K16967" s="202">
        <v>4</v>
      </c>
      <c r="L16967" s="284" t="s">
        <v>15600</v>
      </c>
      <c r="M16967" s="223"/>
      <c r="N16967" s="203">
        <v>0.25833333333333303</v>
      </c>
      <c r="O16967" s="222" t="s">
        <v>993</v>
      </c>
    </row>
    <row r="16968" spans="1:15" ht="29.25" customHeight="1">
      <c r="A16968" s="221" t="s">
        <v>2170</v>
      </c>
      <c r="B16968" s="221" t="s">
        <v>15032</v>
      </c>
      <c r="C16968" s="222" t="s">
        <v>2026</v>
      </c>
      <c r="D16968" s="222" t="s">
        <v>11613</v>
      </c>
      <c r="E16968" s="199" t="s">
        <v>163</v>
      </c>
      <c r="F16968" s="200" t="s">
        <v>2027</v>
      </c>
      <c r="G16968" s="200" t="s">
        <v>2028</v>
      </c>
      <c r="H16968" s="200" t="s">
        <v>2215</v>
      </c>
      <c r="I16968" s="200">
        <v>45519</v>
      </c>
      <c r="J16968" s="143">
        <f t="shared" si="265"/>
        <v>45519</v>
      </c>
      <c r="K16968" s="202">
        <v>1</v>
      </c>
      <c r="L16968" s="285" t="s">
        <v>15601</v>
      </c>
      <c r="M16968" s="223"/>
      <c r="N16968" s="203">
        <v>1</v>
      </c>
      <c r="O16968" s="222" t="s">
        <v>947</v>
      </c>
    </row>
    <row r="16969" spans="1:15" ht="29.25" customHeight="1">
      <c r="A16969" s="221" t="s">
        <v>2170</v>
      </c>
      <c r="B16969" s="221" t="s">
        <v>15032</v>
      </c>
      <c r="C16969" s="222" t="s">
        <v>2026</v>
      </c>
      <c r="D16969" s="222" t="s">
        <v>11613</v>
      </c>
      <c r="E16969" s="199" t="s">
        <v>163</v>
      </c>
      <c r="F16969" s="200" t="s">
        <v>2027</v>
      </c>
      <c r="G16969" s="200" t="s">
        <v>2028</v>
      </c>
      <c r="H16969" s="200" t="s">
        <v>2216</v>
      </c>
      <c r="I16969" s="200">
        <v>45520</v>
      </c>
      <c r="J16969" s="143">
        <f t="shared" si="265"/>
        <v>45520</v>
      </c>
      <c r="K16969" s="202">
        <v>1</v>
      </c>
      <c r="L16969" s="285" t="s">
        <v>15602</v>
      </c>
      <c r="M16969" s="223"/>
      <c r="N16969" s="203">
        <v>1</v>
      </c>
      <c r="O16969" s="222" t="s">
        <v>947</v>
      </c>
    </row>
    <row r="16970" spans="1:15" ht="29.25" customHeight="1">
      <c r="A16970" s="221" t="s">
        <v>2170</v>
      </c>
      <c r="B16970" s="221" t="s">
        <v>15032</v>
      </c>
      <c r="C16970" s="222" t="s">
        <v>2026</v>
      </c>
      <c r="D16970" s="222" t="s">
        <v>11613</v>
      </c>
      <c r="E16970" s="199" t="s">
        <v>163</v>
      </c>
      <c r="F16970" s="200" t="s">
        <v>2027</v>
      </c>
      <c r="G16970" s="200" t="s">
        <v>2028</v>
      </c>
      <c r="H16970" s="200" t="s">
        <v>2217</v>
      </c>
      <c r="I16970" s="200">
        <v>45520</v>
      </c>
      <c r="J16970" s="143">
        <f t="shared" si="265"/>
        <v>45520</v>
      </c>
      <c r="K16970" s="202">
        <v>1</v>
      </c>
      <c r="L16970" s="285" t="s">
        <v>15603</v>
      </c>
      <c r="M16970" s="223"/>
      <c r="N16970" s="203">
        <v>1</v>
      </c>
      <c r="O16970" s="222" t="s">
        <v>947</v>
      </c>
    </row>
    <row r="16971" spans="1:15" ht="29.25" customHeight="1">
      <c r="A16971" s="221" t="s">
        <v>2170</v>
      </c>
      <c r="B16971" s="221" t="s">
        <v>15032</v>
      </c>
      <c r="C16971" s="222" t="s">
        <v>2026</v>
      </c>
      <c r="D16971" s="222" t="s">
        <v>11613</v>
      </c>
      <c r="E16971" s="199" t="s">
        <v>163</v>
      </c>
      <c r="F16971" s="200" t="s">
        <v>2027</v>
      </c>
      <c r="G16971" s="200" t="s">
        <v>2028</v>
      </c>
      <c r="H16971" s="200" t="s">
        <v>2218</v>
      </c>
      <c r="I16971" s="200">
        <v>45520</v>
      </c>
      <c r="J16971" s="143">
        <f t="shared" si="265"/>
        <v>45520</v>
      </c>
      <c r="K16971" s="202">
        <v>1</v>
      </c>
      <c r="L16971" s="285" t="s">
        <v>15604</v>
      </c>
      <c r="M16971" s="223"/>
      <c r="N16971" s="203">
        <v>1</v>
      </c>
      <c r="O16971" s="222" t="s">
        <v>947</v>
      </c>
    </row>
    <row r="16972" spans="1:15" ht="29.25" customHeight="1">
      <c r="A16972" s="221" t="s">
        <v>2170</v>
      </c>
      <c r="B16972" s="221" t="s">
        <v>15032</v>
      </c>
      <c r="C16972" s="222" t="s">
        <v>2026</v>
      </c>
      <c r="D16972" s="222" t="s">
        <v>11613</v>
      </c>
      <c r="E16972" s="199" t="s">
        <v>163</v>
      </c>
      <c r="F16972" s="200" t="s">
        <v>2027</v>
      </c>
      <c r="G16972" s="200" t="s">
        <v>2028</v>
      </c>
      <c r="H16972" s="200" t="s">
        <v>2219</v>
      </c>
      <c r="I16972" s="200">
        <v>45523</v>
      </c>
      <c r="J16972" s="143">
        <f t="shared" si="265"/>
        <v>45523</v>
      </c>
      <c r="K16972" s="202">
        <v>1</v>
      </c>
      <c r="L16972" s="285" t="s">
        <v>15605</v>
      </c>
      <c r="M16972" s="223"/>
      <c r="N16972" s="203">
        <v>1</v>
      </c>
      <c r="O16972" s="222" t="s">
        <v>947</v>
      </c>
    </row>
    <row r="16973" spans="1:15" ht="29.25" customHeight="1">
      <c r="A16973" s="221" t="s">
        <v>2170</v>
      </c>
      <c r="B16973" s="221" t="s">
        <v>15032</v>
      </c>
      <c r="C16973" s="222" t="s">
        <v>2026</v>
      </c>
      <c r="D16973" s="222" t="s">
        <v>11613</v>
      </c>
      <c r="E16973" s="199" t="s">
        <v>163</v>
      </c>
      <c r="F16973" s="200" t="s">
        <v>2027</v>
      </c>
      <c r="G16973" s="200" t="s">
        <v>2028</v>
      </c>
      <c r="H16973" s="200" t="s">
        <v>2221</v>
      </c>
      <c r="I16973" s="200">
        <v>45523</v>
      </c>
      <c r="J16973" s="143">
        <f t="shared" si="265"/>
        <v>45523</v>
      </c>
      <c r="K16973" s="202">
        <v>1</v>
      </c>
      <c r="L16973" s="285" t="s">
        <v>15606</v>
      </c>
      <c r="M16973" s="223"/>
      <c r="N16973" s="203">
        <v>3.5</v>
      </c>
      <c r="O16973" s="222" t="s">
        <v>947</v>
      </c>
    </row>
    <row r="16974" spans="1:15" ht="29.25" customHeight="1">
      <c r="A16974" s="221" t="s">
        <v>2170</v>
      </c>
      <c r="B16974" s="221" t="s">
        <v>15032</v>
      </c>
      <c r="C16974" s="222" t="s">
        <v>2026</v>
      </c>
      <c r="D16974" s="222" t="s">
        <v>11613</v>
      </c>
      <c r="E16974" s="199" t="s">
        <v>163</v>
      </c>
      <c r="F16974" s="200" t="s">
        <v>2027</v>
      </c>
      <c r="G16974" s="200" t="s">
        <v>2028</v>
      </c>
      <c r="H16974" s="200" t="s">
        <v>2029</v>
      </c>
      <c r="I16974" s="200">
        <v>45524</v>
      </c>
      <c r="J16974" s="143">
        <f t="shared" si="265"/>
        <v>45524</v>
      </c>
      <c r="K16974" s="202">
        <v>2</v>
      </c>
      <c r="L16974" s="285" t="s">
        <v>15607</v>
      </c>
      <c r="M16974" s="223"/>
      <c r="N16974" s="203">
        <v>1.3333333333333299</v>
      </c>
      <c r="O16974" s="222" t="s">
        <v>969</v>
      </c>
    </row>
    <row r="16975" spans="1:15" ht="29.25" customHeight="1">
      <c r="A16975" s="221" t="s">
        <v>2170</v>
      </c>
      <c r="B16975" s="221" t="s">
        <v>15032</v>
      </c>
      <c r="C16975" s="222" t="s">
        <v>2026</v>
      </c>
      <c r="D16975" s="222" t="s">
        <v>11613</v>
      </c>
      <c r="E16975" s="199" t="s">
        <v>163</v>
      </c>
      <c r="F16975" s="200" t="s">
        <v>2027</v>
      </c>
      <c r="G16975" s="200" t="s">
        <v>2028</v>
      </c>
      <c r="H16975" s="200" t="s">
        <v>2220</v>
      </c>
      <c r="I16975" s="200">
        <v>45524</v>
      </c>
      <c r="J16975" s="143">
        <f t="shared" si="265"/>
        <v>45524</v>
      </c>
      <c r="K16975" s="202">
        <v>2</v>
      </c>
      <c r="L16975" s="285" t="s">
        <v>15608</v>
      </c>
      <c r="M16975" s="223"/>
      <c r="N16975" s="203">
        <v>1</v>
      </c>
      <c r="O16975" s="222" t="s">
        <v>958</v>
      </c>
    </row>
    <row r="16976" spans="1:15" ht="29.25" customHeight="1">
      <c r="A16976" s="221" t="s">
        <v>2170</v>
      </c>
      <c r="B16976" s="221" t="s">
        <v>15032</v>
      </c>
      <c r="C16976" s="222" t="s">
        <v>2026</v>
      </c>
      <c r="D16976" s="222" t="s">
        <v>11613</v>
      </c>
      <c r="E16976" s="199" t="s">
        <v>163</v>
      </c>
      <c r="F16976" s="200" t="s">
        <v>2027</v>
      </c>
      <c r="G16976" s="200" t="s">
        <v>2028</v>
      </c>
      <c r="H16976" s="200" t="s">
        <v>2205</v>
      </c>
      <c r="I16976" s="200">
        <v>45525</v>
      </c>
      <c r="J16976" s="143">
        <f t="shared" si="265"/>
        <v>45525</v>
      </c>
      <c r="K16976" s="202">
        <v>1</v>
      </c>
      <c r="L16976" s="285" t="s">
        <v>15609</v>
      </c>
      <c r="M16976" s="223"/>
      <c r="N16976" s="203">
        <v>13</v>
      </c>
      <c r="O16976" s="222" t="s">
        <v>947</v>
      </c>
    </row>
    <row r="16977" spans="1:15" ht="29.25" customHeight="1">
      <c r="A16977" s="221" t="s">
        <v>2170</v>
      </c>
      <c r="B16977" s="221" t="s">
        <v>15032</v>
      </c>
      <c r="C16977" s="222" t="s">
        <v>2026</v>
      </c>
      <c r="D16977" s="222" t="s">
        <v>11613</v>
      </c>
      <c r="E16977" s="199" t="s">
        <v>163</v>
      </c>
      <c r="F16977" s="200" t="s">
        <v>2027</v>
      </c>
      <c r="G16977" s="200" t="s">
        <v>2028</v>
      </c>
      <c r="H16977" s="200" t="s">
        <v>2029</v>
      </c>
      <c r="I16977" s="200">
        <v>45525</v>
      </c>
      <c r="J16977" s="143">
        <f t="shared" si="265"/>
        <v>45525</v>
      </c>
      <c r="K16977" s="202">
        <v>2</v>
      </c>
      <c r="L16977" s="285" t="s">
        <v>15610</v>
      </c>
      <c r="M16977" s="223"/>
      <c r="N16977" s="203">
        <v>1.3333333333333299</v>
      </c>
      <c r="O16977" s="222" t="s">
        <v>969</v>
      </c>
    </row>
    <row r="16978" spans="1:15" ht="29.25" customHeight="1">
      <c r="A16978" s="221" t="s">
        <v>2170</v>
      </c>
      <c r="B16978" s="221" t="s">
        <v>15032</v>
      </c>
      <c r="C16978" s="222" t="s">
        <v>2026</v>
      </c>
      <c r="D16978" s="222" t="s">
        <v>11613</v>
      </c>
      <c r="E16978" s="199" t="s">
        <v>163</v>
      </c>
      <c r="F16978" s="200" t="s">
        <v>2027</v>
      </c>
      <c r="G16978" s="200" t="s">
        <v>2028</v>
      </c>
      <c r="H16978" s="200" t="s">
        <v>2206</v>
      </c>
      <c r="I16978" s="200">
        <v>45525</v>
      </c>
      <c r="J16978" s="143">
        <f t="shared" si="265"/>
        <v>45525</v>
      </c>
      <c r="K16978" s="202">
        <v>1</v>
      </c>
      <c r="L16978" s="285" t="s">
        <v>15611</v>
      </c>
      <c r="M16978" s="223"/>
      <c r="N16978" s="203">
        <v>1</v>
      </c>
      <c r="O16978" s="222" t="s">
        <v>947</v>
      </c>
    </row>
    <row r="16979" spans="1:15" ht="29.25" customHeight="1">
      <c r="A16979" s="221" t="s">
        <v>2170</v>
      </c>
      <c r="B16979" s="221" t="s">
        <v>15032</v>
      </c>
      <c r="C16979" s="222" t="s">
        <v>2026</v>
      </c>
      <c r="D16979" s="222" t="s">
        <v>11613</v>
      </c>
      <c r="E16979" s="199" t="s">
        <v>163</v>
      </c>
      <c r="F16979" s="200" t="s">
        <v>2027</v>
      </c>
      <c r="G16979" s="200" t="s">
        <v>2028</v>
      </c>
      <c r="H16979" s="200" t="s">
        <v>2220</v>
      </c>
      <c r="I16979" s="200">
        <v>45525</v>
      </c>
      <c r="J16979" s="143">
        <f t="shared" si="265"/>
        <v>45525</v>
      </c>
      <c r="K16979" s="202">
        <v>2</v>
      </c>
      <c r="L16979" s="285" t="s">
        <v>15612</v>
      </c>
      <c r="M16979" s="223"/>
      <c r="N16979" s="203">
        <v>1</v>
      </c>
      <c r="O16979" s="222" t="s">
        <v>958</v>
      </c>
    </row>
    <row r="16980" spans="1:15" ht="29.25" customHeight="1">
      <c r="A16980" s="221" t="s">
        <v>2170</v>
      </c>
      <c r="B16980" s="221" t="s">
        <v>15032</v>
      </c>
      <c r="C16980" s="222" t="s">
        <v>2026</v>
      </c>
      <c r="D16980" s="222" t="s">
        <v>11613</v>
      </c>
      <c r="E16980" s="199" t="s">
        <v>163</v>
      </c>
      <c r="F16980" s="200" t="s">
        <v>2027</v>
      </c>
      <c r="G16980" s="200" t="s">
        <v>2028</v>
      </c>
      <c r="H16980" s="200" t="s">
        <v>2029</v>
      </c>
      <c r="I16980" s="200">
        <v>45526</v>
      </c>
      <c r="J16980" s="143">
        <f t="shared" si="265"/>
        <v>45526</v>
      </c>
      <c r="K16980" s="202">
        <v>2</v>
      </c>
      <c r="L16980" s="285" t="s">
        <v>15613</v>
      </c>
      <c r="M16980" s="223"/>
      <c r="N16980" s="203">
        <v>1.3333333333333299</v>
      </c>
      <c r="O16980" s="222" t="s">
        <v>969</v>
      </c>
    </row>
    <row r="16981" spans="1:15" ht="29.25" customHeight="1">
      <c r="A16981" s="221" t="s">
        <v>2170</v>
      </c>
      <c r="B16981" s="221" t="s">
        <v>15032</v>
      </c>
      <c r="C16981" s="222" t="s">
        <v>2026</v>
      </c>
      <c r="D16981" s="222" t="s">
        <v>11613</v>
      </c>
      <c r="E16981" s="199" t="s">
        <v>163</v>
      </c>
      <c r="F16981" s="200" t="s">
        <v>2027</v>
      </c>
      <c r="G16981" s="200" t="s">
        <v>2028</v>
      </c>
      <c r="H16981" s="200" t="s">
        <v>2208</v>
      </c>
      <c r="I16981" s="200">
        <v>45527</v>
      </c>
      <c r="J16981" s="143">
        <f t="shared" si="265"/>
        <v>45527</v>
      </c>
      <c r="K16981" s="202">
        <v>2</v>
      </c>
      <c r="L16981" s="285" t="s">
        <v>15614</v>
      </c>
      <c r="M16981" s="223"/>
      <c r="N16981" s="203">
        <v>1</v>
      </c>
      <c r="O16981" s="222" t="s">
        <v>958</v>
      </c>
    </row>
    <row r="16982" spans="1:15" ht="29.25" customHeight="1">
      <c r="A16982" s="221" t="s">
        <v>2170</v>
      </c>
      <c r="B16982" s="221" t="s">
        <v>15032</v>
      </c>
      <c r="C16982" s="222" t="s">
        <v>2026</v>
      </c>
      <c r="D16982" s="222" t="s">
        <v>11613</v>
      </c>
      <c r="E16982" s="199" t="s">
        <v>163</v>
      </c>
      <c r="F16982" s="200" t="s">
        <v>2027</v>
      </c>
      <c r="G16982" s="200" t="s">
        <v>2028</v>
      </c>
      <c r="H16982" s="200" t="s">
        <v>2208</v>
      </c>
      <c r="I16982" s="200">
        <v>45530</v>
      </c>
      <c r="J16982" s="143">
        <f t="shared" si="265"/>
        <v>45530</v>
      </c>
      <c r="K16982" s="202">
        <v>2</v>
      </c>
      <c r="L16982" s="285" t="s">
        <v>15615</v>
      </c>
      <c r="M16982" s="223"/>
      <c r="N16982" s="203">
        <v>1</v>
      </c>
      <c r="O16982" s="222" t="s">
        <v>958</v>
      </c>
    </row>
    <row r="16983" spans="1:15" ht="29.25" customHeight="1">
      <c r="A16983" s="221" t="s">
        <v>2170</v>
      </c>
      <c r="B16983" s="221" t="s">
        <v>15032</v>
      </c>
      <c r="C16983" s="222" t="s">
        <v>2026</v>
      </c>
      <c r="D16983" s="222" t="s">
        <v>11613</v>
      </c>
      <c r="E16983" s="199" t="s">
        <v>163</v>
      </c>
      <c r="F16983" s="200" t="s">
        <v>2027</v>
      </c>
      <c r="G16983" s="200" t="s">
        <v>2028</v>
      </c>
      <c r="H16983" s="200" t="s">
        <v>2171</v>
      </c>
      <c r="I16983" s="200">
        <v>45532</v>
      </c>
      <c r="J16983" s="143">
        <f t="shared" si="265"/>
        <v>45532</v>
      </c>
      <c r="K16983" s="202">
        <v>2</v>
      </c>
      <c r="L16983" s="285" t="s">
        <v>15616</v>
      </c>
      <c r="M16983" s="223"/>
      <c r="N16983" s="203">
        <v>1</v>
      </c>
      <c r="O16983" s="222" t="s">
        <v>15617</v>
      </c>
    </row>
    <row r="16984" spans="1:15" ht="29.25" customHeight="1">
      <c r="A16984" s="221" t="s">
        <v>2170</v>
      </c>
      <c r="B16984" s="221" t="s">
        <v>15032</v>
      </c>
      <c r="C16984" s="222" t="s">
        <v>2026</v>
      </c>
      <c r="D16984" s="222" t="s">
        <v>11613</v>
      </c>
      <c r="E16984" s="199" t="s">
        <v>163</v>
      </c>
      <c r="F16984" s="200" t="s">
        <v>2027</v>
      </c>
      <c r="G16984" s="200" t="s">
        <v>2028</v>
      </c>
      <c r="H16984" s="200" t="s">
        <v>2171</v>
      </c>
      <c r="I16984" s="200">
        <v>45534</v>
      </c>
      <c r="J16984" s="143">
        <f t="shared" si="265"/>
        <v>45534</v>
      </c>
      <c r="K16984" s="202">
        <v>2</v>
      </c>
      <c r="L16984" s="285" t="s">
        <v>15618</v>
      </c>
      <c r="M16984" s="223"/>
      <c r="N16984" s="203">
        <v>1</v>
      </c>
      <c r="O16984" s="222" t="s">
        <v>15617</v>
      </c>
    </row>
    <row r="16985" spans="1:15" ht="29.25" customHeight="1">
      <c r="A16985" s="221" t="s">
        <v>2170</v>
      </c>
      <c r="B16985" s="221" t="s">
        <v>15032</v>
      </c>
      <c r="C16985" s="222" t="s">
        <v>2026</v>
      </c>
      <c r="D16985" s="222" t="s">
        <v>11613</v>
      </c>
      <c r="E16985" s="199" t="s">
        <v>163</v>
      </c>
      <c r="F16985" s="200" t="s">
        <v>2027</v>
      </c>
      <c r="G16985" s="200" t="s">
        <v>2028</v>
      </c>
      <c r="H16985" s="200" t="s">
        <v>2171</v>
      </c>
      <c r="I16985" s="200">
        <v>45537</v>
      </c>
      <c r="J16985" s="143">
        <f t="shared" si="265"/>
        <v>45537</v>
      </c>
      <c r="K16985" s="202">
        <v>2</v>
      </c>
      <c r="L16985" s="285" t="s">
        <v>15619</v>
      </c>
      <c r="M16985" s="223"/>
      <c r="N16985" s="203">
        <v>1</v>
      </c>
      <c r="O16985" s="222" t="s">
        <v>15617</v>
      </c>
    </row>
    <row r="16986" spans="1:15" ht="29.25" customHeight="1">
      <c r="A16986" s="221" t="s">
        <v>2170</v>
      </c>
      <c r="B16986" s="221" t="s">
        <v>15032</v>
      </c>
      <c r="C16986" s="222" t="s">
        <v>2026</v>
      </c>
      <c r="D16986" s="222" t="s">
        <v>11613</v>
      </c>
      <c r="E16986" s="199" t="s">
        <v>163</v>
      </c>
      <c r="F16986" s="200" t="s">
        <v>2027</v>
      </c>
      <c r="G16986" s="200" t="s">
        <v>2028</v>
      </c>
      <c r="H16986" s="200" t="s">
        <v>2171</v>
      </c>
      <c r="I16986" s="200">
        <v>45539</v>
      </c>
      <c r="J16986" s="143">
        <f t="shared" si="265"/>
        <v>45539</v>
      </c>
      <c r="K16986" s="202">
        <v>2</v>
      </c>
      <c r="L16986" s="285" t="s">
        <v>15620</v>
      </c>
      <c r="M16986" s="223"/>
      <c r="N16986" s="203">
        <v>1</v>
      </c>
      <c r="O16986" s="222" t="s">
        <v>15617</v>
      </c>
    </row>
    <row r="16987" spans="1:15" ht="29.25" customHeight="1">
      <c r="A16987" s="221" t="s">
        <v>2170</v>
      </c>
      <c r="B16987" s="221" t="s">
        <v>15032</v>
      </c>
      <c r="C16987" s="222" t="s">
        <v>2026</v>
      </c>
      <c r="D16987" s="222" t="s">
        <v>11613</v>
      </c>
      <c r="E16987" s="199" t="s">
        <v>163</v>
      </c>
      <c r="F16987" s="200" t="s">
        <v>2027</v>
      </c>
      <c r="G16987" s="200" t="s">
        <v>2028</v>
      </c>
      <c r="H16987" s="200" t="s">
        <v>2171</v>
      </c>
      <c r="I16987" s="200">
        <v>45540</v>
      </c>
      <c r="J16987" s="143">
        <f t="shared" si="265"/>
        <v>45540</v>
      </c>
      <c r="K16987" s="202">
        <v>2</v>
      </c>
      <c r="L16987" s="285" t="s">
        <v>15621</v>
      </c>
      <c r="M16987" s="223"/>
      <c r="N16987" s="203">
        <v>1</v>
      </c>
      <c r="O16987" s="222" t="s">
        <v>15617</v>
      </c>
    </row>
    <row r="16988" spans="1:15" ht="29.25" customHeight="1">
      <c r="A16988" s="221" t="s">
        <v>2170</v>
      </c>
      <c r="B16988" s="221" t="s">
        <v>15032</v>
      </c>
      <c r="C16988" s="222" t="s">
        <v>2026</v>
      </c>
      <c r="D16988" s="222" t="s">
        <v>11613</v>
      </c>
      <c r="E16988" s="199" t="s">
        <v>163</v>
      </c>
      <c r="F16988" s="200" t="s">
        <v>2027</v>
      </c>
      <c r="G16988" s="200" t="s">
        <v>2028</v>
      </c>
      <c r="H16988" s="200" t="s">
        <v>2171</v>
      </c>
      <c r="I16988" s="200">
        <v>45545</v>
      </c>
      <c r="J16988" s="143">
        <f t="shared" si="265"/>
        <v>45545</v>
      </c>
      <c r="K16988" s="202">
        <v>2</v>
      </c>
      <c r="L16988" s="285" t="s">
        <v>15622</v>
      </c>
      <c r="M16988" s="223"/>
      <c r="N16988" s="203">
        <v>1</v>
      </c>
      <c r="O16988" s="222" t="s">
        <v>15617</v>
      </c>
    </row>
    <row r="16989" spans="1:15" ht="29.25" customHeight="1">
      <c r="A16989" s="221" t="s">
        <v>2170</v>
      </c>
      <c r="B16989" s="221" t="s">
        <v>15032</v>
      </c>
      <c r="C16989" s="222" t="s">
        <v>2026</v>
      </c>
      <c r="D16989" s="222" t="s">
        <v>11613</v>
      </c>
      <c r="E16989" s="199" t="s">
        <v>163</v>
      </c>
      <c r="F16989" s="200" t="s">
        <v>2027</v>
      </c>
      <c r="G16989" s="200" t="s">
        <v>2028</v>
      </c>
      <c r="H16989" s="200" t="s">
        <v>2171</v>
      </c>
      <c r="I16989" s="200">
        <v>45547</v>
      </c>
      <c r="J16989" s="143">
        <f t="shared" si="265"/>
        <v>45547</v>
      </c>
      <c r="K16989" s="202">
        <v>2</v>
      </c>
      <c r="L16989" s="285" t="s">
        <v>15623</v>
      </c>
      <c r="M16989" s="223"/>
      <c r="N16989" s="203">
        <v>1</v>
      </c>
      <c r="O16989" s="222" t="s">
        <v>15617</v>
      </c>
    </row>
    <row r="16990" spans="1:15" ht="29.25" customHeight="1">
      <c r="A16990" s="221" t="s">
        <v>2170</v>
      </c>
      <c r="B16990" s="221" t="s">
        <v>15032</v>
      </c>
      <c r="C16990" s="222" t="s">
        <v>2026</v>
      </c>
      <c r="D16990" s="222" t="s">
        <v>11613</v>
      </c>
      <c r="E16990" s="199" t="s">
        <v>163</v>
      </c>
      <c r="F16990" s="200" t="s">
        <v>2027</v>
      </c>
      <c r="G16990" s="200" t="s">
        <v>2028</v>
      </c>
      <c r="H16990" s="200" t="s">
        <v>2209</v>
      </c>
      <c r="I16990" s="200">
        <v>45553</v>
      </c>
      <c r="J16990" s="143">
        <f t="shared" si="265"/>
        <v>45553</v>
      </c>
      <c r="K16990" s="202">
        <v>1</v>
      </c>
      <c r="L16990" s="285" t="s">
        <v>15624</v>
      </c>
      <c r="M16990" s="223"/>
      <c r="N16990" s="203">
        <v>25</v>
      </c>
      <c r="O16990" s="222" t="s">
        <v>947</v>
      </c>
    </row>
    <row r="16991" spans="1:15" ht="29.25" customHeight="1">
      <c r="A16991" s="221" t="s">
        <v>2170</v>
      </c>
      <c r="B16991" s="221" t="s">
        <v>15032</v>
      </c>
      <c r="C16991" s="222" t="s">
        <v>2026</v>
      </c>
      <c r="D16991" s="222" t="s">
        <v>11613</v>
      </c>
      <c r="E16991" s="199" t="s">
        <v>163</v>
      </c>
      <c r="F16991" s="200" t="s">
        <v>2027</v>
      </c>
      <c r="G16991" s="200" t="s">
        <v>2028</v>
      </c>
      <c r="H16991" s="200" t="s">
        <v>2210</v>
      </c>
      <c r="I16991" s="200">
        <v>45554</v>
      </c>
      <c r="J16991" s="143">
        <f t="shared" si="265"/>
        <v>45554</v>
      </c>
      <c r="K16991" s="202">
        <v>1</v>
      </c>
      <c r="L16991" s="285" t="s">
        <v>15625</v>
      </c>
      <c r="M16991" s="223"/>
      <c r="N16991" s="203">
        <v>0.5</v>
      </c>
      <c r="O16991" s="222" t="s">
        <v>958</v>
      </c>
    </row>
    <row r="16992" spans="1:15" ht="29.25" customHeight="1">
      <c r="A16992" s="221" t="s">
        <v>2170</v>
      </c>
      <c r="B16992" s="221" t="s">
        <v>15032</v>
      </c>
      <c r="C16992" s="222" t="s">
        <v>2026</v>
      </c>
      <c r="D16992" s="222" t="s">
        <v>11613</v>
      </c>
      <c r="E16992" s="199" t="s">
        <v>163</v>
      </c>
      <c r="F16992" s="200" t="s">
        <v>2027</v>
      </c>
      <c r="G16992" s="200" t="s">
        <v>2028</v>
      </c>
      <c r="H16992" s="200" t="s">
        <v>2211</v>
      </c>
      <c r="I16992" s="200">
        <v>45558</v>
      </c>
      <c r="J16992" s="143">
        <f t="shared" si="265"/>
        <v>45558</v>
      </c>
      <c r="K16992" s="202">
        <v>2</v>
      </c>
      <c r="L16992" s="285" t="s">
        <v>15626</v>
      </c>
      <c r="M16992" s="223"/>
      <c r="N16992" s="203">
        <v>5.5</v>
      </c>
      <c r="O16992" s="222" t="s">
        <v>946</v>
      </c>
    </row>
    <row r="16993" spans="1:15" ht="29.25" customHeight="1">
      <c r="A16993" s="221" t="s">
        <v>2170</v>
      </c>
      <c r="B16993" s="221" t="s">
        <v>15032</v>
      </c>
      <c r="C16993" s="222" t="s">
        <v>2026</v>
      </c>
      <c r="D16993" s="222" t="s">
        <v>11613</v>
      </c>
      <c r="E16993" s="199" t="s">
        <v>163</v>
      </c>
      <c r="F16993" s="200" t="s">
        <v>2027</v>
      </c>
      <c r="G16993" s="200" t="s">
        <v>2028</v>
      </c>
      <c r="H16993" s="200" t="s">
        <v>2212</v>
      </c>
      <c r="I16993" s="200">
        <v>45559</v>
      </c>
      <c r="J16993" s="143">
        <f t="shared" si="265"/>
        <v>45559</v>
      </c>
      <c r="K16993" s="202">
        <v>1</v>
      </c>
      <c r="L16993" s="285" t="s">
        <v>15627</v>
      </c>
      <c r="M16993" s="223"/>
      <c r="N16993" s="203">
        <v>1</v>
      </c>
      <c r="O16993" s="222" t="s">
        <v>947</v>
      </c>
    </row>
    <row r="16994" spans="1:15" ht="29.25" customHeight="1">
      <c r="A16994" s="221" t="s">
        <v>2170</v>
      </c>
      <c r="B16994" s="221" t="s">
        <v>15032</v>
      </c>
      <c r="C16994" s="222" t="s">
        <v>2026</v>
      </c>
      <c r="D16994" s="222" t="s">
        <v>11613</v>
      </c>
      <c r="E16994" s="199" t="s">
        <v>163</v>
      </c>
      <c r="F16994" s="200" t="s">
        <v>2027</v>
      </c>
      <c r="G16994" s="200" t="s">
        <v>2028</v>
      </c>
      <c r="H16994" s="200" t="s">
        <v>2213</v>
      </c>
      <c r="I16994" s="200">
        <v>45560</v>
      </c>
      <c r="J16994" s="143">
        <f t="shared" si="265"/>
        <v>45560</v>
      </c>
      <c r="K16994" s="202">
        <v>1</v>
      </c>
      <c r="L16994" s="285" t="s">
        <v>15628</v>
      </c>
      <c r="M16994" s="223"/>
      <c r="N16994" s="203">
        <v>1</v>
      </c>
      <c r="O16994" s="222" t="s">
        <v>965</v>
      </c>
    </row>
    <row r="16995" spans="1:15" ht="29.25" customHeight="1">
      <c r="A16995" s="221" t="s">
        <v>2170</v>
      </c>
      <c r="B16995" s="221" t="s">
        <v>15032</v>
      </c>
      <c r="C16995" s="222" t="s">
        <v>2026</v>
      </c>
      <c r="D16995" s="222" t="s">
        <v>11613</v>
      </c>
      <c r="E16995" s="199" t="s">
        <v>163</v>
      </c>
      <c r="F16995" s="200" t="s">
        <v>2027</v>
      </c>
      <c r="G16995" s="200" t="s">
        <v>2028</v>
      </c>
      <c r="H16995" s="200" t="s">
        <v>2213</v>
      </c>
      <c r="I16995" s="200">
        <v>45561</v>
      </c>
      <c r="J16995" s="143">
        <f t="shared" si="265"/>
        <v>45561</v>
      </c>
      <c r="K16995" s="202">
        <v>1</v>
      </c>
      <c r="L16995" s="285" t="s">
        <v>15629</v>
      </c>
      <c r="M16995" s="223"/>
      <c r="N16995" s="203">
        <v>1</v>
      </c>
      <c r="O16995" s="222" t="s">
        <v>965</v>
      </c>
    </row>
    <row r="16996" spans="1:15" ht="29.25" customHeight="1">
      <c r="A16996" s="221" t="s">
        <v>2170</v>
      </c>
      <c r="B16996" s="221" t="s">
        <v>15032</v>
      </c>
      <c r="C16996" s="222" t="s">
        <v>2026</v>
      </c>
      <c r="D16996" s="222" t="s">
        <v>11613</v>
      </c>
      <c r="E16996" s="199" t="s">
        <v>163</v>
      </c>
      <c r="F16996" s="200" t="s">
        <v>2027</v>
      </c>
      <c r="G16996" s="200" t="s">
        <v>2028</v>
      </c>
      <c r="H16996" s="200" t="s">
        <v>2213</v>
      </c>
      <c r="I16996" s="200">
        <v>45562</v>
      </c>
      <c r="J16996" s="143">
        <f t="shared" si="265"/>
        <v>45562</v>
      </c>
      <c r="K16996" s="202">
        <v>1</v>
      </c>
      <c r="L16996" s="285" t="s">
        <v>15630</v>
      </c>
      <c r="M16996" s="223"/>
      <c r="N16996" s="203">
        <v>1</v>
      </c>
      <c r="O16996" s="222" t="s">
        <v>965</v>
      </c>
    </row>
    <row r="16997" spans="1:15" ht="29.25" customHeight="1">
      <c r="A16997" s="221" t="s">
        <v>2170</v>
      </c>
      <c r="B16997" s="221" t="s">
        <v>15032</v>
      </c>
      <c r="C16997" s="222" t="s">
        <v>2026</v>
      </c>
      <c r="D16997" s="222" t="s">
        <v>11613</v>
      </c>
      <c r="E16997" s="199" t="s">
        <v>163</v>
      </c>
      <c r="F16997" s="200" t="s">
        <v>2027</v>
      </c>
      <c r="G16997" s="200" t="s">
        <v>2028</v>
      </c>
      <c r="H16997" s="200" t="s">
        <v>2202</v>
      </c>
      <c r="I16997" s="200">
        <v>45565</v>
      </c>
      <c r="J16997" s="143">
        <f t="shared" si="265"/>
        <v>45565</v>
      </c>
      <c r="K16997" s="202">
        <v>2</v>
      </c>
      <c r="L16997" s="285" t="s">
        <v>15631</v>
      </c>
      <c r="M16997" s="223"/>
      <c r="N16997" s="203">
        <v>0.71250000000000002</v>
      </c>
      <c r="O16997" s="222" t="s">
        <v>943</v>
      </c>
    </row>
    <row r="16998" spans="1:15" ht="29.25" customHeight="1">
      <c r="A16998" s="221" t="s">
        <v>2170</v>
      </c>
      <c r="B16998" s="221" t="s">
        <v>15032</v>
      </c>
      <c r="C16998" s="222" t="s">
        <v>2026</v>
      </c>
      <c r="D16998" s="222" t="s">
        <v>11613</v>
      </c>
      <c r="E16998" s="199" t="s">
        <v>163</v>
      </c>
      <c r="F16998" s="200" t="s">
        <v>2027</v>
      </c>
      <c r="G16998" s="200" t="s">
        <v>2028</v>
      </c>
      <c r="H16998" s="200" t="s">
        <v>2202</v>
      </c>
      <c r="I16998" s="200">
        <v>45573</v>
      </c>
      <c r="J16998" s="143">
        <f t="shared" si="265"/>
        <v>45573</v>
      </c>
      <c r="K16998" s="202">
        <v>1</v>
      </c>
      <c r="L16998" s="285" t="s">
        <v>15632</v>
      </c>
      <c r="M16998" s="223"/>
      <c r="N16998" s="203">
        <v>0.71250000000000002</v>
      </c>
      <c r="O16998" s="222" t="s">
        <v>943</v>
      </c>
    </row>
    <row r="16999" spans="1:15" ht="29.25" customHeight="1">
      <c r="A16999" s="221" t="s">
        <v>2170</v>
      </c>
      <c r="B16999" s="221" t="s">
        <v>15032</v>
      </c>
      <c r="C16999" s="222" t="s">
        <v>2026</v>
      </c>
      <c r="D16999" s="222" t="s">
        <v>11613</v>
      </c>
      <c r="E16999" s="199" t="s">
        <v>163</v>
      </c>
      <c r="F16999" s="200" t="s">
        <v>2027</v>
      </c>
      <c r="G16999" s="200" t="s">
        <v>2028</v>
      </c>
      <c r="H16999" s="200" t="s">
        <v>2202</v>
      </c>
      <c r="I16999" s="200">
        <v>45575</v>
      </c>
      <c r="J16999" s="143">
        <f t="shared" si="265"/>
        <v>45575</v>
      </c>
      <c r="K16999" s="202">
        <v>1</v>
      </c>
      <c r="L16999" s="285" t="s">
        <v>15632</v>
      </c>
      <c r="M16999" s="223"/>
      <c r="N16999" s="203">
        <v>0.71250000000000002</v>
      </c>
      <c r="O16999" s="222" t="s">
        <v>943</v>
      </c>
    </row>
    <row r="17000" spans="1:15" ht="29.25" customHeight="1">
      <c r="A17000" s="221" t="s">
        <v>2170</v>
      </c>
      <c r="B17000" s="221" t="s">
        <v>15032</v>
      </c>
      <c r="C17000" s="222" t="s">
        <v>2026</v>
      </c>
      <c r="D17000" s="222" t="s">
        <v>11613</v>
      </c>
      <c r="E17000" s="199" t="s">
        <v>163</v>
      </c>
      <c r="F17000" s="200" t="s">
        <v>2027</v>
      </c>
      <c r="G17000" s="200" t="s">
        <v>2028</v>
      </c>
      <c r="H17000" s="200" t="s">
        <v>2202</v>
      </c>
      <c r="I17000" s="200">
        <v>45577</v>
      </c>
      <c r="J17000" s="143">
        <f t="shared" si="265"/>
        <v>45577</v>
      </c>
      <c r="K17000" s="202">
        <v>1</v>
      </c>
      <c r="L17000" s="285" t="s">
        <v>15633</v>
      </c>
      <c r="M17000" s="223"/>
      <c r="N17000" s="203">
        <v>0.71250000000000002</v>
      </c>
      <c r="O17000" s="222" t="s">
        <v>943</v>
      </c>
    </row>
    <row r="17001" spans="1:15" ht="29.25" customHeight="1">
      <c r="A17001" s="221" t="s">
        <v>2170</v>
      </c>
      <c r="B17001" s="221" t="s">
        <v>15032</v>
      </c>
      <c r="C17001" s="222" t="s">
        <v>2026</v>
      </c>
      <c r="D17001" s="222" t="s">
        <v>11613</v>
      </c>
      <c r="E17001" s="199" t="s">
        <v>163</v>
      </c>
      <c r="F17001" s="200" t="s">
        <v>2027</v>
      </c>
      <c r="G17001" s="200" t="s">
        <v>2028</v>
      </c>
      <c r="H17001" s="200" t="s">
        <v>2202</v>
      </c>
      <c r="I17001" s="200">
        <v>45580</v>
      </c>
      <c r="J17001" s="143">
        <f t="shared" si="265"/>
        <v>45580</v>
      </c>
      <c r="K17001" s="202">
        <v>1</v>
      </c>
      <c r="L17001" s="285" t="s">
        <v>15632</v>
      </c>
      <c r="M17001" s="223"/>
      <c r="N17001" s="203">
        <v>0.71250000000000002</v>
      </c>
      <c r="O17001" s="222" t="s">
        <v>943</v>
      </c>
    </row>
    <row r="17002" spans="1:15" ht="29.25" customHeight="1">
      <c r="A17002" s="221" t="s">
        <v>2170</v>
      </c>
      <c r="B17002" s="221" t="s">
        <v>15032</v>
      </c>
      <c r="C17002" s="222" t="s">
        <v>2026</v>
      </c>
      <c r="D17002" s="222" t="s">
        <v>11613</v>
      </c>
      <c r="E17002" s="199" t="s">
        <v>163</v>
      </c>
      <c r="F17002" s="200" t="s">
        <v>2027</v>
      </c>
      <c r="G17002" s="200" t="s">
        <v>2028</v>
      </c>
      <c r="H17002" s="200" t="s">
        <v>2202</v>
      </c>
      <c r="I17002" s="200">
        <v>45582</v>
      </c>
      <c r="J17002" s="143">
        <f t="shared" si="265"/>
        <v>45582</v>
      </c>
      <c r="K17002" s="202">
        <v>1</v>
      </c>
      <c r="L17002" s="285" t="s">
        <v>15632</v>
      </c>
      <c r="M17002" s="223"/>
      <c r="N17002" s="203">
        <v>0.71250000000000002</v>
      </c>
      <c r="O17002" s="222" t="s">
        <v>943</v>
      </c>
    </row>
    <row r="17003" spans="1:15" ht="29.25" customHeight="1">
      <c r="A17003" s="221" t="s">
        <v>2170</v>
      </c>
      <c r="B17003" s="221" t="s">
        <v>15032</v>
      </c>
      <c r="C17003" s="222" t="s">
        <v>2026</v>
      </c>
      <c r="D17003" s="222" t="s">
        <v>11613</v>
      </c>
      <c r="E17003" s="199" t="s">
        <v>163</v>
      </c>
      <c r="F17003" s="200" t="s">
        <v>2027</v>
      </c>
      <c r="G17003" s="200" t="s">
        <v>2028</v>
      </c>
      <c r="H17003" s="200" t="s">
        <v>2205</v>
      </c>
      <c r="I17003" s="200">
        <v>45587</v>
      </c>
      <c r="J17003" s="143">
        <f t="shared" si="265"/>
        <v>45587</v>
      </c>
      <c r="K17003" s="202">
        <v>4</v>
      </c>
      <c r="L17003" s="285" t="s">
        <v>15634</v>
      </c>
      <c r="M17003" s="223"/>
      <c r="N17003" s="203">
        <v>13</v>
      </c>
      <c r="O17003" s="222" t="s">
        <v>947</v>
      </c>
    </row>
    <row r="17004" spans="1:15" ht="29.25" customHeight="1">
      <c r="A17004" s="221" t="s">
        <v>2170</v>
      </c>
      <c r="B17004" s="221" t="s">
        <v>15032</v>
      </c>
      <c r="C17004" s="222" t="s">
        <v>2026</v>
      </c>
      <c r="D17004" s="222" t="s">
        <v>11613</v>
      </c>
      <c r="E17004" s="199" t="s">
        <v>163</v>
      </c>
      <c r="F17004" s="200" t="s">
        <v>2027</v>
      </c>
      <c r="G17004" s="200" t="s">
        <v>2028</v>
      </c>
      <c r="H17004" s="200" t="s">
        <v>2205</v>
      </c>
      <c r="I17004" s="200">
        <v>45588</v>
      </c>
      <c r="J17004" s="143">
        <f t="shared" si="265"/>
        <v>45588</v>
      </c>
      <c r="K17004" s="202">
        <v>4</v>
      </c>
      <c r="L17004" s="285" t="s">
        <v>15635</v>
      </c>
      <c r="M17004" s="223"/>
      <c r="N17004" s="203">
        <v>13</v>
      </c>
      <c r="O17004" s="222" t="s">
        <v>947</v>
      </c>
    </row>
    <row r="17005" spans="1:15" ht="29.25" customHeight="1">
      <c r="A17005" s="221" t="s">
        <v>2170</v>
      </c>
      <c r="B17005" s="221" t="s">
        <v>15032</v>
      </c>
      <c r="C17005" s="222" t="s">
        <v>2026</v>
      </c>
      <c r="D17005" s="222" t="s">
        <v>11613</v>
      </c>
      <c r="E17005" s="199" t="s">
        <v>163</v>
      </c>
      <c r="F17005" s="200" t="s">
        <v>2027</v>
      </c>
      <c r="G17005" s="200" t="s">
        <v>2028</v>
      </c>
      <c r="H17005" s="200" t="s">
        <v>2205</v>
      </c>
      <c r="I17005" s="200">
        <v>45589</v>
      </c>
      <c r="J17005" s="143">
        <f t="shared" si="265"/>
        <v>45589</v>
      </c>
      <c r="K17005" s="202">
        <v>4</v>
      </c>
      <c r="L17005" s="285" t="s">
        <v>15636</v>
      </c>
      <c r="M17005" s="223"/>
      <c r="N17005" s="203">
        <v>13</v>
      </c>
      <c r="O17005" s="222" t="s">
        <v>947</v>
      </c>
    </row>
    <row r="17006" spans="1:15" ht="29.25" customHeight="1">
      <c r="A17006" s="221" t="s">
        <v>2170</v>
      </c>
      <c r="B17006" s="221" t="s">
        <v>15032</v>
      </c>
      <c r="C17006" s="222" t="s">
        <v>2026</v>
      </c>
      <c r="D17006" s="222" t="s">
        <v>11613</v>
      </c>
      <c r="E17006" s="199" t="s">
        <v>163</v>
      </c>
      <c r="F17006" s="200" t="s">
        <v>2027</v>
      </c>
      <c r="G17006" s="200" t="s">
        <v>2028</v>
      </c>
      <c r="H17006" s="200" t="s">
        <v>2203</v>
      </c>
      <c r="I17006" s="200">
        <v>45589</v>
      </c>
      <c r="J17006" s="143">
        <f t="shared" si="265"/>
        <v>45589</v>
      </c>
      <c r="K17006" s="202">
        <v>2</v>
      </c>
      <c r="L17006" s="285" t="s">
        <v>15637</v>
      </c>
      <c r="M17006" s="223"/>
      <c r="N17006" s="203">
        <v>1.4</v>
      </c>
      <c r="O17006" s="222" t="s">
        <v>966</v>
      </c>
    </row>
    <row r="17007" spans="1:15" ht="29.25" customHeight="1">
      <c r="A17007" s="221" t="s">
        <v>2170</v>
      </c>
      <c r="B17007" s="221" t="s">
        <v>15032</v>
      </c>
      <c r="C17007" s="222" t="s">
        <v>2026</v>
      </c>
      <c r="D17007" s="222" t="s">
        <v>11613</v>
      </c>
      <c r="E17007" s="199" t="s">
        <v>163</v>
      </c>
      <c r="F17007" s="200" t="s">
        <v>2027</v>
      </c>
      <c r="G17007" s="200" t="s">
        <v>2028</v>
      </c>
      <c r="H17007" s="200" t="s">
        <v>2203</v>
      </c>
      <c r="I17007" s="200">
        <v>45590</v>
      </c>
      <c r="J17007" s="143">
        <f t="shared" si="265"/>
        <v>45590</v>
      </c>
      <c r="K17007" s="202">
        <v>4</v>
      </c>
      <c r="L17007" s="285" t="s">
        <v>15638</v>
      </c>
      <c r="M17007" s="223"/>
      <c r="N17007" s="203">
        <v>1.4</v>
      </c>
      <c r="O17007" s="222" t="s">
        <v>966</v>
      </c>
    </row>
    <row r="17008" spans="1:15" ht="29.25" customHeight="1">
      <c r="A17008" s="221" t="s">
        <v>2170</v>
      </c>
      <c r="B17008" s="221" t="s">
        <v>15032</v>
      </c>
      <c r="C17008" s="222" t="s">
        <v>2026</v>
      </c>
      <c r="D17008" s="222" t="s">
        <v>11613</v>
      </c>
      <c r="E17008" s="199" t="s">
        <v>163</v>
      </c>
      <c r="F17008" s="200" t="s">
        <v>2027</v>
      </c>
      <c r="G17008" s="200" t="s">
        <v>2028</v>
      </c>
      <c r="H17008" s="200" t="s">
        <v>2203</v>
      </c>
      <c r="I17008" s="200">
        <v>45593</v>
      </c>
      <c r="J17008" s="143">
        <f t="shared" si="265"/>
        <v>45593</v>
      </c>
      <c r="K17008" s="202">
        <v>2</v>
      </c>
      <c r="L17008" s="285" t="s">
        <v>15639</v>
      </c>
      <c r="M17008" s="223"/>
      <c r="N17008" s="203">
        <v>1.4</v>
      </c>
      <c r="O17008" s="222" t="s">
        <v>966</v>
      </c>
    </row>
    <row r="17009" spans="1:15" ht="29.25" customHeight="1">
      <c r="A17009" s="221" t="s">
        <v>2170</v>
      </c>
      <c r="B17009" s="221" t="s">
        <v>15032</v>
      </c>
      <c r="C17009" s="222" t="s">
        <v>2026</v>
      </c>
      <c r="D17009" s="222" t="s">
        <v>11613</v>
      </c>
      <c r="E17009" s="199" t="s">
        <v>163</v>
      </c>
      <c r="F17009" s="200" t="s">
        <v>2027</v>
      </c>
      <c r="G17009" s="200" t="s">
        <v>2028</v>
      </c>
      <c r="H17009" s="200" t="s">
        <v>2203</v>
      </c>
      <c r="I17009" s="200">
        <v>45594</v>
      </c>
      <c r="J17009" s="143">
        <f t="shared" si="265"/>
        <v>45594</v>
      </c>
      <c r="K17009" s="202">
        <v>2</v>
      </c>
      <c r="L17009" s="285" t="s">
        <v>15640</v>
      </c>
      <c r="M17009" s="223"/>
      <c r="N17009" s="203">
        <v>1.4</v>
      </c>
      <c r="O17009" s="222" t="s">
        <v>966</v>
      </c>
    </row>
    <row r="17010" spans="1:15" ht="29.25" customHeight="1">
      <c r="A17010" s="221" t="s">
        <v>2170</v>
      </c>
      <c r="B17010" s="221" t="s">
        <v>15032</v>
      </c>
      <c r="C17010" s="222" t="s">
        <v>2026</v>
      </c>
      <c r="D17010" s="222" t="s">
        <v>11613</v>
      </c>
      <c r="E17010" s="199" t="s">
        <v>163</v>
      </c>
      <c r="F17010" s="200" t="s">
        <v>2027</v>
      </c>
      <c r="G17010" s="200" t="s">
        <v>2028</v>
      </c>
      <c r="H17010" s="200" t="s">
        <v>2203</v>
      </c>
      <c r="I17010" s="200">
        <v>45595</v>
      </c>
      <c r="J17010" s="143">
        <f t="shared" si="265"/>
        <v>45595</v>
      </c>
      <c r="K17010" s="202">
        <v>3</v>
      </c>
      <c r="L17010" s="285" t="s">
        <v>15640</v>
      </c>
      <c r="M17010" s="223"/>
      <c r="N17010" s="203">
        <v>1.4</v>
      </c>
      <c r="O17010" s="222" t="s">
        <v>966</v>
      </c>
    </row>
    <row r="17011" spans="1:15" ht="29.25" customHeight="1">
      <c r="A17011" s="221" t="s">
        <v>2170</v>
      </c>
      <c r="B17011" s="221" t="s">
        <v>15032</v>
      </c>
      <c r="C17011" s="222" t="s">
        <v>2026</v>
      </c>
      <c r="D17011" s="222" t="s">
        <v>11613</v>
      </c>
      <c r="E17011" s="199" t="s">
        <v>163</v>
      </c>
      <c r="F17011" s="200" t="s">
        <v>2027</v>
      </c>
      <c r="G17011" s="200" t="s">
        <v>2028</v>
      </c>
      <c r="H17011" s="200" t="s">
        <v>2203</v>
      </c>
      <c r="I17011" s="200">
        <v>45596</v>
      </c>
      <c r="J17011" s="143">
        <f t="shared" si="265"/>
        <v>45596</v>
      </c>
      <c r="K17011" s="202">
        <v>2</v>
      </c>
      <c r="L17011" s="285" t="s">
        <v>15640</v>
      </c>
      <c r="M17011" s="223"/>
      <c r="N17011" s="203">
        <v>1.4</v>
      </c>
      <c r="O17011" s="222" t="s">
        <v>966</v>
      </c>
    </row>
    <row r="17012" spans="1:15" ht="29.25" customHeight="1">
      <c r="A17012" s="221" t="s">
        <v>2170</v>
      </c>
      <c r="B17012" s="221" t="s">
        <v>15032</v>
      </c>
      <c r="C17012" s="222" t="s">
        <v>2026</v>
      </c>
      <c r="D17012" s="222" t="s">
        <v>11613</v>
      </c>
      <c r="E17012" s="199" t="s">
        <v>163</v>
      </c>
      <c r="F17012" s="200" t="s">
        <v>2027</v>
      </c>
      <c r="G17012" s="200" t="s">
        <v>2028</v>
      </c>
      <c r="H17012" s="200" t="s">
        <v>2209</v>
      </c>
      <c r="I17012" s="200">
        <v>45596</v>
      </c>
      <c r="J17012" s="143">
        <f t="shared" si="265"/>
        <v>45596</v>
      </c>
      <c r="K17012" s="202">
        <v>1</v>
      </c>
      <c r="L17012" s="285" t="s">
        <v>15641</v>
      </c>
      <c r="M17012" s="223"/>
      <c r="N17012" s="203">
        <v>25</v>
      </c>
      <c r="O17012" s="222" t="s">
        <v>947</v>
      </c>
    </row>
    <row r="17013" spans="1:15" ht="29.25" customHeight="1">
      <c r="A17013" s="221" t="s">
        <v>2170</v>
      </c>
      <c r="B17013" s="221" t="s">
        <v>15032</v>
      </c>
      <c r="C17013" s="222" t="s">
        <v>2026</v>
      </c>
      <c r="D17013" s="222" t="s">
        <v>11613</v>
      </c>
      <c r="E17013" s="199" t="s">
        <v>163</v>
      </c>
      <c r="F17013" s="200" t="s">
        <v>2027</v>
      </c>
      <c r="G17013" s="200" t="s">
        <v>2028</v>
      </c>
      <c r="H17013" s="200" t="s">
        <v>2203</v>
      </c>
      <c r="I17013" s="200">
        <v>45597</v>
      </c>
      <c r="J17013" s="143">
        <f t="shared" si="265"/>
        <v>45597</v>
      </c>
      <c r="K17013" s="202">
        <v>1</v>
      </c>
      <c r="L17013" s="285" t="s">
        <v>15642</v>
      </c>
      <c r="M17013" s="223"/>
      <c r="N17013" s="203">
        <v>1.4</v>
      </c>
      <c r="O17013" s="222" t="s">
        <v>966</v>
      </c>
    </row>
    <row r="17014" spans="1:15" ht="29.25" customHeight="1">
      <c r="A17014" s="221" t="s">
        <v>2170</v>
      </c>
      <c r="B17014" s="221" t="s">
        <v>15032</v>
      </c>
      <c r="C17014" s="222" t="s">
        <v>2026</v>
      </c>
      <c r="D17014" s="222" t="s">
        <v>11613</v>
      </c>
      <c r="E17014" s="199" t="s">
        <v>163</v>
      </c>
      <c r="F17014" s="200" t="s">
        <v>2027</v>
      </c>
      <c r="G17014" s="200" t="s">
        <v>2028</v>
      </c>
      <c r="H17014" s="200" t="s">
        <v>2202</v>
      </c>
      <c r="I17014" s="200">
        <v>45597</v>
      </c>
      <c r="J17014" s="143">
        <f t="shared" si="265"/>
        <v>45597</v>
      </c>
      <c r="K17014" s="202">
        <v>1</v>
      </c>
      <c r="L17014" s="285" t="s">
        <v>15643</v>
      </c>
      <c r="M17014" s="223"/>
      <c r="N17014" s="203">
        <v>0.71250000000000002</v>
      </c>
      <c r="O17014" s="222" t="s">
        <v>943</v>
      </c>
    </row>
    <row r="17015" spans="1:15" ht="29.25" customHeight="1">
      <c r="A17015" s="221" t="s">
        <v>2170</v>
      </c>
      <c r="B17015" s="221" t="s">
        <v>15032</v>
      </c>
      <c r="C17015" s="222" t="s">
        <v>2026</v>
      </c>
      <c r="D17015" s="222" t="s">
        <v>11613</v>
      </c>
      <c r="E17015" s="199" t="s">
        <v>163</v>
      </c>
      <c r="F17015" s="200" t="s">
        <v>2027</v>
      </c>
      <c r="G17015" s="200" t="s">
        <v>2028</v>
      </c>
      <c r="H17015" s="200" t="s">
        <v>2202</v>
      </c>
      <c r="I17015" s="200">
        <v>45601</v>
      </c>
      <c r="J17015" s="143">
        <f t="shared" si="265"/>
        <v>45601</v>
      </c>
      <c r="K17015" s="202">
        <v>2</v>
      </c>
      <c r="L17015" s="285" t="s">
        <v>15644</v>
      </c>
      <c r="M17015" s="223"/>
      <c r="N17015" s="203">
        <v>0.71250000000000002</v>
      </c>
      <c r="O17015" s="222" t="s">
        <v>943</v>
      </c>
    </row>
    <row r="17016" spans="1:15" ht="29.25" customHeight="1">
      <c r="A17016" s="221" t="s">
        <v>2170</v>
      </c>
      <c r="B17016" s="221" t="s">
        <v>15032</v>
      </c>
      <c r="C17016" s="222" t="s">
        <v>2026</v>
      </c>
      <c r="D17016" s="222" t="s">
        <v>11613</v>
      </c>
      <c r="E17016" s="199" t="s">
        <v>163</v>
      </c>
      <c r="F17016" s="200" t="s">
        <v>2027</v>
      </c>
      <c r="G17016" s="200" t="s">
        <v>2028</v>
      </c>
      <c r="H17016" s="200" t="s">
        <v>2202</v>
      </c>
      <c r="I17016" s="200">
        <v>45602</v>
      </c>
      <c r="J17016" s="143">
        <f t="shared" si="265"/>
        <v>45602</v>
      </c>
      <c r="K17016" s="202">
        <v>2</v>
      </c>
      <c r="L17016" s="285" t="s">
        <v>15645</v>
      </c>
      <c r="M17016" s="223"/>
      <c r="N17016" s="203">
        <v>0.71250000000000002</v>
      </c>
      <c r="O17016" s="222" t="s">
        <v>943</v>
      </c>
    </row>
    <row r="17017" spans="1:15" ht="29.25" customHeight="1">
      <c r="A17017" s="221" t="s">
        <v>2170</v>
      </c>
      <c r="B17017" s="221" t="s">
        <v>15032</v>
      </c>
      <c r="C17017" s="222" t="s">
        <v>2026</v>
      </c>
      <c r="D17017" s="222" t="s">
        <v>11613</v>
      </c>
      <c r="E17017" s="199" t="s">
        <v>163</v>
      </c>
      <c r="F17017" s="200" t="s">
        <v>2027</v>
      </c>
      <c r="G17017" s="200" t="s">
        <v>2028</v>
      </c>
      <c r="H17017" s="200" t="s">
        <v>2203</v>
      </c>
      <c r="I17017" s="200">
        <v>45603</v>
      </c>
      <c r="J17017" s="143">
        <f t="shared" si="265"/>
        <v>45603</v>
      </c>
      <c r="K17017" s="202">
        <v>2</v>
      </c>
      <c r="L17017" s="285" t="s">
        <v>15646</v>
      </c>
      <c r="M17017" s="223"/>
      <c r="N17017" s="203">
        <v>1.4</v>
      </c>
      <c r="O17017" s="222" t="s">
        <v>966</v>
      </c>
    </row>
    <row r="17018" spans="1:15" ht="29.25" customHeight="1">
      <c r="A17018" s="221" t="s">
        <v>2170</v>
      </c>
      <c r="B17018" s="221" t="s">
        <v>15032</v>
      </c>
      <c r="C17018" s="222" t="s">
        <v>2026</v>
      </c>
      <c r="D17018" s="222" t="s">
        <v>11613</v>
      </c>
      <c r="E17018" s="199" t="s">
        <v>163</v>
      </c>
      <c r="F17018" s="200" t="s">
        <v>2027</v>
      </c>
      <c r="G17018" s="200" t="s">
        <v>2028</v>
      </c>
      <c r="H17018" s="200" t="s">
        <v>2203</v>
      </c>
      <c r="I17018" s="200">
        <v>45604</v>
      </c>
      <c r="J17018" s="143">
        <f t="shared" si="265"/>
        <v>45604</v>
      </c>
      <c r="K17018" s="202">
        <v>2</v>
      </c>
      <c r="L17018" s="285" t="s">
        <v>15647</v>
      </c>
      <c r="M17018" s="223"/>
      <c r="N17018" s="203">
        <v>1.4</v>
      </c>
      <c r="O17018" s="222" t="s">
        <v>966</v>
      </c>
    </row>
    <row r="17019" spans="1:15" ht="29.25" customHeight="1">
      <c r="A17019" s="221" t="s">
        <v>2170</v>
      </c>
      <c r="B17019" s="221" t="s">
        <v>15032</v>
      </c>
      <c r="C17019" s="222" t="s">
        <v>2026</v>
      </c>
      <c r="D17019" s="222" t="s">
        <v>11613</v>
      </c>
      <c r="E17019" s="199" t="s">
        <v>163</v>
      </c>
      <c r="F17019" s="200" t="s">
        <v>2027</v>
      </c>
      <c r="G17019" s="200" t="s">
        <v>2028</v>
      </c>
      <c r="H17019" s="200" t="s">
        <v>2202</v>
      </c>
      <c r="I17019" s="200">
        <v>45608</v>
      </c>
      <c r="J17019" s="143">
        <f t="shared" si="265"/>
        <v>45608</v>
      </c>
      <c r="K17019" s="202">
        <v>2</v>
      </c>
      <c r="L17019" s="285" t="s">
        <v>15648</v>
      </c>
      <c r="M17019" s="223"/>
      <c r="N17019" s="203">
        <v>0.71250000000000002</v>
      </c>
      <c r="O17019" s="222" t="s">
        <v>943</v>
      </c>
    </row>
    <row r="17020" spans="1:15" ht="29.25" customHeight="1">
      <c r="A17020" s="221" t="s">
        <v>2170</v>
      </c>
      <c r="B17020" s="221" t="s">
        <v>15032</v>
      </c>
      <c r="C17020" s="222" t="s">
        <v>2026</v>
      </c>
      <c r="D17020" s="222" t="s">
        <v>11613</v>
      </c>
      <c r="E17020" s="199" t="s">
        <v>163</v>
      </c>
      <c r="F17020" s="200" t="s">
        <v>2027</v>
      </c>
      <c r="G17020" s="200" t="s">
        <v>2028</v>
      </c>
      <c r="H17020" s="200" t="s">
        <v>2202</v>
      </c>
      <c r="I17020" s="200">
        <v>45610</v>
      </c>
      <c r="J17020" s="143">
        <f t="shared" si="265"/>
        <v>45610</v>
      </c>
      <c r="K17020" s="202">
        <v>2</v>
      </c>
      <c r="L17020" s="285" t="s">
        <v>15649</v>
      </c>
      <c r="M17020" s="223"/>
      <c r="N17020" s="203">
        <v>0.71250000000000002</v>
      </c>
      <c r="O17020" s="222" t="s">
        <v>943</v>
      </c>
    </row>
    <row r="17021" spans="1:15" ht="29.25" customHeight="1">
      <c r="A17021" s="221" t="s">
        <v>2170</v>
      </c>
      <c r="B17021" s="221" t="s">
        <v>15032</v>
      </c>
      <c r="C17021" s="222" t="s">
        <v>2026</v>
      </c>
      <c r="D17021" s="222" t="s">
        <v>11613</v>
      </c>
      <c r="E17021" s="199" t="s">
        <v>163</v>
      </c>
      <c r="F17021" s="200" t="s">
        <v>2027</v>
      </c>
      <c r="G17021" s="200" t="s">
        <v>2028</v>
      </c>
      <c r="H17021" s="200" t="s">
        <v>2204</v>
      </c>
      <c r="I17021" s="200">
        <v>45610</v>
      </c>
      <c r="J17021" s="143">
        <f t="shared" si="265"/>
        <v>45610</v>
      </c>
      <c r="K17021" s="202">
        <v>2</v>
      </c>
      <c r="L17021" s="285" t="s">
        <v>15650</v>
      </c>
      <c r="M17021" s="223"/>
      <c r="N17021" s="203">
        <v>0.6</v>
      </c>
      <c r="O17021" s="222" t="s">
        <v>940</v>
      </c>
    </row>
    <row r="17022" spans="1:15" ht="29.25" customHeight="1">
      <c r="A17022" s="221" t="s">
        <v>2170</v>
      </c>
      <c r="B17022" s="221" t="s">
        <v>15032</v>
      </c>
      <c r="C17022" s="222" t="s">
        <v>2026</v>
      </c>
      <c r="D17022" s="222" t="s">
        <v>11613</v>
      </c>
      <c r="E17022" s="199" t="s">
        <v>163</v>
      </c>
      <c r="F17022" s="200" t="s">
        <v>2027</v>
      </c>
      <c r="G17022" s="200" t="s">
        <v>2028</v>
      </c>
      <c r="H17022" s="200" t="s">
        <v>2202</v>
      </c>
      <c r="I17022" s="200">
        <v>45616</v>
      </c>
      <c r="J17022" s="143">
        <f t="shared" si="265"/>
        <v>45616</v>
      </c>
      <c r="K17022" s="202">
        <v>1.5</v>
      </c>
      <c r="L17022" s="284" t="s">
        <v>15651</v>
      </c>
      <c r="M17022" s="223"/>
      <c r="N17022" s="203">
        <v>0.71250000000000002</v>
      </c>
      <c r="O17022" s="222" t="s">
        <v>943</v>
      </c>
    </row>
    <row r="17023" spans="1:15" ht="29.25" customHeight="1">
      <c r="A17023" s="221" t="s">
        <v>2170</v>
      </c>
      <c r="B17023" s="221" t="s">
        <v>15032</v>
      </c>
      <c r="C17023" s="222" t="s">
        <v>2026</v>
      </c>
      <c r="D17023" s="222" t="s">
        <v>11613</v>
      </c>
      <c r="E17023" s="199" t="s">
        <v>163</v>
      </c>
      <c r="F17023" s="200" t="s">
        <v>2027</v>
      </c>
      <c r="G17023" s="200" t="s">
        <v>2028</v>
      </c>
      <c r="H17023" s="200" t="s">
        <v>2204</v>
      </c>
      <c r="I17023" s="200">
        <v>45621</v>
      </c>
      <c r="J17023" s="143">
        <f t="shared" si="265"/>
        <v>45621</v>
      </c>
      <c r="K17023" s="202">
        <v>2</v>
      </c>
      <c r="L17023" s="284" t="s">
        <v>15652</v>
      </c>
      <c r="M17023" s="223"/>
      <c r="N17023" s="203">
        <v>0.6</v>
      </c>
      <c r="O17023" s="222" t="s">
        <v>940</v>
      </c>
    </row>
    <row r="17024" spans="1:15" ht="29.25" customHeight="1">
      <c r="A17024" s="221" t="s">
        <v>2170</v>
      </c>
      <c r="B17024" s="221" t="s">
        <v>15032</v>
      </c>
      <c r="C17024" s="222" t="s">
        <v>2026</v>
      </c>
      <c r="D17024" s="222" t="s">
        <v>11613</v>
      </c>
      <c r="E17024" s="199" t="s">
        <v>163</v>
      </c>
      <c r="F17024" s="200" t="s">
        <v>2027</v>
      </c>
      <c r="G17024" s="200" t="s">
        <v>2028</v>
      </c>
      <c r="H17024" s="200" t="s">
        <v>2209</v>
      </c>
      <c r="I17024" s="200">
        <v>45621</v>
      </c>
      <c r="J17024" s="143">
        <f t="shared" si="265"/>
        <v>45621</v>
      </c>
      <c r="K17024" s="202">
        <v>1</v>
      </c>
      <c r="L17024" s="285" t="s">
        <v>15653</v>
      </c>
      <c r="M17024" s="223"/>
      <c r="N17024" s="203">
        <v>25</v>
      </c>
      <c r="O17024" s="222" t="s">
        <v>947</v>
      </c>
    </row>
    <row r="17025" spans="1:15" ht="29.25" customHeight="1">
      <c r="A17025" s="221" t="s">
        <v>2170</v>
      </c>
      <c r="B17025" s="221" t="s">
        <v>15032</v>
      </c>
      <c r="C17025" s="222" t="s">
        <v>2026</v>
      </c>
      <c r="D17025" s="222" t="s">
        <v>11613</v>
      </c>
      <c r="E17025" s="199" t="s">
        <v>163</v>
      </c>
      <c r="F17025" s="200" t="s">
        <v>2027</v>
      </c>
      <c r="G17025" s="200" t="s">
        <v>2028</v>
      </c>
      <c r="H17025" s="200" t="s">
        <v>2029</v>
      </c>
      <c r="I17025" s="200">
        <v>45622</v>
      </c>
      <c r="J17025" s="143">
        <f t="shared" si="265"/>
        <v>45622</v>
      </c>
      <c r="K17025" s="202">
        <v>2</v>
      </c>
      <c r="L17025" s="285" t="s">
        <v>15654</v>
      </c>
      <c r="M17025" s="223"/>
      <c r="N17025" s="203">
        <v>1.3333333333333299</v>
      </c>
      <c r="O17025" s="222" t="s">
        <v>969</v>
      </c>
    </row>
    <row r="17026" spans="1:15" ht="29.25" customHeight="1">
      <c r="A17026" s="221" t="s">
        <v>2170</v>
      </c>
      <c r="B17026" s="221" t="s">
        <v>15032</v>
      </c>
      <c r="C17026" s="222" t="s">
        <v>2026</v>
      </c>
      <c r="D17026" s="222" t="s">
        <v>11613</v>
      </c>
      <c r="E17026" s="199" t="s">
        <v>163</v>
      </c>
      <c r="F17026" s="200" t="s">
        <v>2027</v>
      </c>
      <c r="G17026" s="200" t="s">
        <v>2028</v>
      </c>
      <c r="H17026" s="200" t="s">
        <v>2209</v>
      </c>
      <c r="I17026" s="200">
        <v>45622</v>
      </c>
      <c r="J17026" s="143">
        <f t="shared" si="265"/>
        <v>45622</v>
      </c>
      <c r="K17026" s="202">
        <v>2</v>
      </c>
      <c r="L17026" s="285" t="s">
        <v>15655</v>
      </c>
      <c r="M17026" s="223"/>
      <c r="N17026" s="203">
        <v>25</v>
      </c>
      <c r="O17026" s="222" t="s">
        <v>947</v>
      </c>
    </row>
    <row r="17027" spans="1:15" ht="29.25" customHeight="1">
      <c r="A17027" s="221" t="s">
        <v>2170</v>
      </c>
      <c r="B17027" s="221" t="s">
        <v>15032</v>
      </c>
      <c r="C17027" s="222" t="s">
        <v>2026</v>
      </c>
      <c r="D17027" s="222" t="s">
        <v>11613</v>
      </c>
      <c r="E17027" s="199" t="s">
        <v>163</v>
      </c>
      <c r="F17027" s="200" t="s">
        <v>2027</v>
      </c>
      <c r="G17027" s="200" t="s">
        <v>2028</v>
      </c>
      <c r="H17027" s="200" t="s">
        <v>2209</v>
      </c>
      <c r="I17027" s="200">
        <v>45622</v>
      </c>
      <c r="J17027" s="143">
        <f t="shared" ref="J17027:J17061" si="266">I17027</f>
        <v>45622</v>
      </c>
      <c r="K17027" s="202">
        <v>2</v>
      </c>
      <c r="L17027" s="285" t="s">
        <v>15656</v>
      </c>
      <c r="M17027" s="223"/>
      <c r="N17027" s="203">
        <v>25</v>
      </c>
      <c r="O17027" s="222" t="s">
        <v>947</v>
      </c>
    </row>
    <row r="17028" spans="1:15" ht="29.25" customHeight="1">
      <c r="A17028" s="221" t="s">
        <v>2170</v>
      </c>
      <c r="B17028" s="221" t="s">
        <v>15032</v>
      </c>
      <c r="C17028" s="222" t="s">
        <v>2026</v>
      </c>
      <c r="D17028" s="222" t="s">
        <v>11613</v>
      </c>
      <c r="E17028" s="199" t="s">
        <v>163</v>
      </c>
      <c r="F17028" s="200" t="s">
        <v>2027</v>
      </c>
      <c r="G17028" s="200" t="s">
        <v>2028</v>
      </c>
      <c r="H17028" s="200" t="s">
        <v>2207</v>
      </c>
      <c r="I17028" s="200">
        <v>45623</v>
      </c>
      <c r="J17028" s="143">
        <f t="shared" si="266"/>
        <v>45623</v>
      </c>
      <c r="K17028" s="202">
        <v>1</v>
      </c>
      <c r="L17028" s="285" t="s">
        <v>15657</v>
      </c>
      <c r="M17028" s="223"/>
      <c r="N17028" s="203">
        <v>3</v>
      </c>
      <c r="O17028" s="222" t="s">
        <v>947</v>
      </c>
    </row>
    <row r="17029" spans="1:15" ht="29.25" customHeight="1">
      <c r="A17029" s="221" t="s">
        <v>2170</v>
      </c>
      <c r="B17029" s="221" t="s">
        <v>15032</v>
      </c>
      <c r="C17029" s="222" t="s">
        <v>2026</v>
      </c>
      <c r="D17029" s="222" t="s">
        <v>11613</v>
      </c>
      <c r="E17029" s="199" t="s">
        <v>163</v>
      </c>
      <c r="F17029" s="200" t="s">
        <v>2027</v>
      </c>
      <c r="G17029" s="200" t="s">
        <v>2028</v>
      </c>
      <c r="H17029" s="200" t="s">
        <v>2209</v>
      </c>
      <c r="I17029" s="200">
        <v>45623</v>
      </c>
      <c r="J17029" s="143">
        <f t="shared" si="266"/>
        <v>45623</v>
      </c>
      <c r="K17029" s="202">
        <v>1</v>
      </c>
      <c r="L17029" s="285" t="s">
        <v>15658</v>
      </c>
      <c r="M17029" s="223"/>
      <c r="N17029" s="203">
        <v>25</v>
      </c>
      <c r="O17029" s="222" t="s">
        <v>947</v>
      </c>
    </row>
    <row r="17030" spans="1:15" ht="29.25" customHeight="1">
      <c r="A17030" s="221" t="s">
        <v>2170</v>
      </c>
      <c r="B17030" s="221" t="s">
        <v>15032</v>
      </c>
      <c r="C17030" s="222" t="s">
        <v>2026</v>
      </c>
      <c r="D17030" s="222" t="s">
        <v>11613</v>
      </c>
      <c r="E17030" s="199" t="s">
        <v>163</v>
      </c>
      <c r="F17030" s="200" t="s">
        <v>2027</v>
      </c>
      <c r="G17030" s="200" t="s">
        <v>2028</v>
      </c>
      <c r="H17030" s="200" t="s">
        <v>2210</v>
      </c>
      <c r="I17030" s="200">
        <v>45624</v>
      </c>
      <c r="J17030" s="143">
        <f t="shared" si="266"/>
        <v>45624</v>
      </c>
      <c r="K17030" s="202">
        <v>1</v>
      </c>
      <c r="L17030" s="285" t="s">
        <v>15659</v>
      </c>
      <c r="M17030" s="223"/>
      <c r="N17030" s="203">
        <v>0.5</v>
      </c>
      <c r="O17030" s="222" t="s">
        <v>958</v>
      </c>
    </row>
    <row r="17031" spans="1:15" ht="29.25" customHeight="1">
      <c r="A17031" s="221" t="s">
        <v>2170</v>
      </c>
      <c r="B17031" s="221" t="s">
        <v>15032</v>
      </c>
      <c r="C17031" s="222" t="s">
        <v>2026</v>
      </c>
      <c r="D17031" s="222" t="s">
        <v>11613</v>
      </c>
      <c r="E17031" s="199" t="s">
        <v>163</v>
      </c>
      <c r="F17031" s="200" t="s">
        <v>2027</v>
      </c>
      <c r="G17031" s="200" t="s">
        <v>2028</v>
      </c>
      <c r="H17031" s="200" t="s">
        <v>2204</v>
      </c>
      <c r="I17031" s="200">
        <v>45624</v>
      </c>
      <c r="J17031" s="143">
        <f t="shared" si="266"/>
        <v>45624</v>
      </c>
      <c r="K17031" s="202">
        <v>1</v>
      </c>
      <c r="L17031" s="284" t="s">
        <v>15660</v>
      </c>
      <c r="M17031" s="223"/>
      <c r="N17031" s="203">
        <v>0.6</v>
      </c>
      <c r="O17031" s="222" t="s">
        <v>940</v>
      </c>
    </row>
    <row r="17032" spans="1:15" ht="29.25" customHeight="1">
      <c r="A17032" s="221" t="s">
        <v>2170</v>
      </c>
      <c r="B17032" s="221" t="s">
        <v>15032</v>
      </c>
      <c r="C17032" s="222" t="s">
        <v>2026</v>
      </c>
      <c r="D17032" s="222" t="s">
        <v>11613</v>
      </c>
      <c r="E17032" s="199" t="s">
        <v>163</v>
      </c>
      <c r="F17032" s="200" t="s">
        <v>2027</v>
      </c>
      <c r="G17032" s="200" t="s">
        <v>2028</v>
      </c>
      <c r="H17032" s="200" t="s">
        <v>2209</v>
      </c>
      <c r="I17032" s="200">
        <v>45624</v>
      </c>
      <c r="J17032" s="143">
        <f t="shared" si="266"/>
        <v>45624</v>
      </c>
      <c r="K17032" s="202">
        <v>2</v>
      </c>
      <c r="L17032" s="284" t="s">
        <v>15661</v>
      </c>
      <c r="M17032" s="223"/>
      <c r="N17032" s="203">
        <v>25</v>
      </c>
      <c r="O17032" s="222" t="s">
        <v>947</v>
      </c>
    </row>
    <row r="17033" spans="1:15" ht="29.25" customHeight="1">
      <c r="A17033" s="221" t="s">
        <v>2170</v>
      </c>
      <c r="B17033" s="221" t="s">
        <v>15032</v>
      </c>
      <c r="C17033" s="222" t="s">
        <v>2026</v>
      </c>
      <c r="D17033" s="222" t="s">
        <v>11613</v>
      </c>
      <c r="E17033" s="199" t="s">
        <v>163</v>
      </c>
      <c r="F17033" s="200" t="s">
        <v>2027</v>
      </c>
      <c r="G17033" s="200" t="s">
        <v>2028</v>
      </c>
      <c r="H17033" s="200" t="s">
        <v>2209</v>
      </c>
      <c r="I17033" s="200">
        <v>45624</v>
      </c>
      <c r="J17033" s="143">
        <f t="shared" si="266"/>
        <v>45624</v>
      </c>
      <c r="K17033" s="202">
        <v>1</v>
      </c>
      <c r="L17033" s="284" t="s">
        <v>15662</v>
      </c>
      <c r="M17033" s="223"/>
      <c r="N17033" s="203">
        <v>25</v>
      </c>
      <c r="O17033" s="222" t="s">
        <v>947</v>
      </c>
    </row>
    <row r="17034" spans="1:15" ht="29.25" customHeight="1">
      <c r="A17034" s="221" t="s">
        <v>2170</v>
      </c>
      <c r="B17034" s="221" t="s">
        <v>15032</v>
      </c>
      <c r="C17034" s="222" t="s">
        <v>2026</v>
      </c>
      <c r="D17034" s="222" t="s">
        <v>11613</v>
      </c>
      <c r="E17034" s="199" t="s">
        <v>163</v>
      </c>
      <c r="F17034" s="200" t="s">
        <v>2027</v>
      </c>
      <c r="G17034" s="200" t="s">
        <v>2028</v>
      </c>
      <c r="H17034" s="200" t="s">
        <v>2204</v>
      </c>
      <c r="I17034" s="200">
        <v>45628</v>
      </c>
      <c r="J17034" s="143">
        <f t="shared" si="266"/>
        <v>45628</v>
      </c>
      <c r="K17034" s="202">
        <v>2</v>
      </c>
      <c r="L17034" s="285" t="s">
        <v>15663</v>
      </c>
      <c r="M17034" s="223"/>
      <c r="N17034" s="203">
        <v>0.6</v>
      </c>
      <c r="O17034" s="222" t="s">
        <v>940</v>
      </c>
    </row>
    <row r="17035" spans="1:15" ht="29.25" customHeight="1">
      <c r="A17035" s="221" t="s">
        <v>2170</v>
      </c>
      <c r="B17035" s="221" t="s">
        <v>15032</v>
      </c>
      <c r="C17035" s="222" t="s">
        <v>2026</v>
      </c>
      <c r="D17035" s="222" t="s">
        <v>11613</v>
      </c>
      <c r="E17035" s="199" t="s">
        <v>163</v>
      </c>
      <c r="F17035" s="200" t="s">
        <v>2027</v>
      </c>
      <c r="G17035" s="200" t="s">
        <v>2028</v>
      </c>
      <c r="H17035" s="200" t="s">
        <v>2209</v>
      </c>
      <c r="I17035" s="200">
        <v>45628</v>
      </c>
      <c r="J17035" s="143">
        <f t="shared" si="266"/>
        <v>45628</v>
      </c>
      <c r="K17035" s="202">
        <v>1</v>
      </c>
      <c r="L17035" s="285" t="s">
        <v>15664</v>
      </c>
      <c r="M17035" s="223"/>
      <c r="N17035" s="203">
        <v>25</v>
      </c>
      <c r="O17035" s="222" t="s">
        <v>947</v>
      </c>
    </row>
    <row r="17036" spans="1:15" ht="29.25" customHeight="1">
      <c r="A17036" s="221" t="s">
        <v>2170</v>
      </c>
      <c r="B17036" s="221" t="s">
        <v>15032</v>
      </c>
      <c r="C17036" s="222" t="s">
        <v>2026</v>
      </c>
      <c r="D17036" s="222" t="s">
        <v>11613</v>
      </c>
      <c r="E17036" s="199" t="s">
        <v>163</v>
      </c>
      <c r="F17036" s="200" t="s">
        <v>2027</v>
      </c>
      <c r="G17036" s="200" t="s">
        <v>2028</v>
      </c>
      <c r="H17036" s="200" t="s">
        <v>2211</v>
      </c>
      <c r="I17036" s="200">
        <v>45629</v>
      </c>
      <c r="J17036" s="143">
        <f t="shared" si="266"/>
        <v>45629</v>
      </c>
      <c r="K17036" s="202">
        <v>1</v>
      </c>
      <c r="L17036" s="285" t="s">
        <v>15665</v>
      </c>
      <c r="M17036" s="223"/>
      <c r="N17036" s="203">
        <v>5.5</v>
      </c>
      <c r="O17036" s="222" t="s">
        <v>946</v>
      </c>
    </row>
    <row r="17037" spans="1:15" ht="29.25" customHeight="1">
      <c r="A17037" s="221" t="s">
        <v>2170</v>
      </c>
      <c r="B17037" s="221" t="s">
        <v>15032</v>
      </c>
      <c r="C17037" s="222" t="s">
        <v>2026</v>
      </c>
      <c r="D17037" s="222" t="s">
        <v>11613</v>
      </c>
      <c r="E17037" s="199" t="s">
        <v>163</v>
      </c>
      <c r="F17037" s="200" t="s">
        <v>2027</v>
      </c>
      <c r="G17037" s="200" t="s">
        <v>2028</v>
      </c>
      <c r="H17037" s="200" t="s">
        <v>2202</v>
      </c>
      <c r="I17037" s="200">
        <v>45629</v>
      </c>
      <c r="J17037" s="143">
        <f t="shared" si="266"/>
        <v>45629</v>
      </c>
      <c r="K17037" s="202">
        <v>2</v>
      </c>
      <c r="L17037" s="284" t="s">
        <v>15666</v>
      </c>
      <c r="M17037" s="223"/>
      <c r="N17037" s="203">
        <v>0.71250000000000002</v>
      </c>
      <c r="O17037" s="222" t="s">
        <v>943</v>
      </c>
    </row>
    <row r="17038" spans="1:15" ht="29.25" customHeight="1">
      <c r="A17038" s="221" t="s">
        <v>2170</v>
      </c>
      <c r="B17038" s="221" t="s">
        <v>15032</v>
      </c>
      <c r="C17038" s="222" t="s">
        <v>2026</v>
      </c>
      <c r="D17038" s="222" t="s">
        <v>11613</v>
      </c>
      <c r="E17038" s="199" t="s">
        <v>163</v>
      </c>
      <c r="F17038" s="200" t="s">
        <v>2027</v>
      </c>
      <c r="G17038" s="200" t="s">
        <v>2028</v>
      </c>
      <c r="H17038" s="200" t="s">
        <v>2214</v>
      </c>
      <c r="I17038" s="200">
        <v>45629</v>
      </c>
      <c r="J17038" s="143">
        <f t="shared" si="266"/>
        <v>45629</v>
      </c>
      <c r="K17038" s="202">
        <v>1</v>
      </c>
      <c r="L17038" s="284" t="s">
        <v>15667</v>
      </c>
      <c r="M17038" s="223"/>
      <c r="N17038" s="203">
        <v>1</v>
      </c>
      <c r="O17038" s="222" t="s">
        <v>947</v>
      </c>
    </row>
    <row r="17039" spans="1:15" ht="29.25" customHeight="1">
      <c r="A17039" s="221" t="s">
        <v>2170</v>
      </c>
      <c r="B17039" s="221" t="s">
        <v>15032</v>
      </c>
      <c r="C17039" s="222" t="s">
        <v>2026</v>
      </c>
      <c r="D17039" s="222" t="s">
        <v>11613</v>
      </c>
      <c r="E17039" s="199" t="s">
        <v>163</v>
      </c>
      <c r="F17039" s="200" t="s">
        <v>2027</v>
      </c>
      <c r="G17039" s="200" t="s">
        <v>2028</v>
      </c>
      <c r="H17039" s="200" t="s">
        <v>2207</v>
      </c>
      <c r="I17039" s="200">
        <v>45629</v>
      </c>
      <c r="J17039" s="143">
        <f t="shared" si="266"/>
        <v>45629</v>
      </c>
      <c r="K17039" s="202">
        <v>2</v>
      </c>
      <c r="L17039" s="284" t="s">
        <v>15668</v>
      </c>
      <c r="M17039" s="223"/>
      <c r="N17039" s="203">
        <v>3</v>
      </c>
      <c r="O17039" s="222" t="s">
        <v>947</v>
      </c>
    </row>
    <row r="17040" spans="1:15" ht="29.25" customHeight="1">
      <c r="A17040" s="221" t="s">
        <v>2170</v>
      </c>
      <c r="B17040" s="221" t="s">
        <v>15032</v>
      </c>
      <c r="C17040" s="222" t="s">
        <v>2026</v>
      </c>
      <c r="D17040" s="222" t="s">
        <v>11613</v>
      </c>
      <c r="E17040" s="199" t="s">
        <v>163</v>
      </c>
      <c r="F17040" s="200" t="s">
        <v>2027</v>
      </c>
      <c r="G17040" s="200" t="s">
        <v>2028</v>
      </c>
      <c r="H17040" s="200" t="s">
        <v>2209</v>
      </c>
      <c r="I17040" s="200">
        <v>45629</v>
      </c>
      <c r="J17040" s="143">
        <f t="shared" si="266"/>
        <v>45629</v>
      </c>
      <c r="K17040" s="202">
        <v>1</v>
      </c>
      <c r="L17040" s="284" t="s">
        <v>15669</v>
      </c>
      <c r="M17040" s="223"/>
      <c r="N17040" s="203">
        <v>25</v>
      </c>
      <c r="O17040" s="222" t="s">
        <v>947</v>
      </c>
    </row>
    <row r="17041" spans="1:15" ht="29.25" customHeight="1">
      <c r="A17041" s="221" t="s">
        <v>2170</v>
      </c>
      <c r="B17041" s="221" t="s">
        <v>15032</v>
      </c>
      <c r="C17041" s="222" t="s">
        <v>2026</v>
      </c>
      <c r="D17041" s="222" t="s">
        <v>11613</v>
      </c>
      <c r="E17041" s="199" t="s">
        <v>163</v>
      </c>
      <c r="F17041" s="200" t="s">
        <v>2027</v>
      </c>
      <c r="G17041" s="200" t="s">
        <v>2028</v>
      </c>
      <c r="H17041" s="200" t="s">
        <v>2204</v>
      </c>
      <c r="I17041" s="200">
        <v>45630</v>
      </c>
      <c r="J17041" s="143">
        <f t="shared" si="266"/>
        <v>45630</v>
      </c>
      <c r="K17041" s="202">
        <v>2</v>
      </c>
      <c r="L17041" s="284" t="s">
        <v>15670</v>
      </c>
      <c r="M17041" s="223"/>
      <c r="N17041" s="203">
        <v>0.6</v>
      </c>
      <c r="O17041" s="222" t="s">
        <v>940</v>
      </c>
    </row>
    <row r="17042" spans="1:15" ht="29.25" customHeight="1">
      <c r="A17042" s="221" t="s">
        <v>2170</v>
      </c>
      <c r="B17042" s="221" t="s">
        <v>15032</v>
      </c>
      <c r="C17042" s="222" t="s">
        <v>2026</v>
      </c>
      <c r="D17042" s="222" t="s">
        <v>11613</v>
      </c>
      <c r="E17042" s="199" t="s">
        <v>163</v>
      </c>
      <c r="F17042" s="200" t="s">
        <v>2027</v>
      </c>
      <c r="G17042" s="200" t="s">
        <v>2028</v>
      </c>
      <c r="H17042" s="200" t="s">
        <v>2202</v>
      </c>
      <c r="I17042" s="200">
        <v>45631</v>
      </c>
      <c r="J17042" s="143">
        <f t="shared" si="266"/>
        <v>45631</v>
      </c>
      <c r="K17042" s="202">
        <v>1</v>
      </c>
      <c r="L17042" s="285" t="s">
        <v>15671</v>
      </c>
      <c r="M17042" s="223"/>
      <c r="N17042" s="203">
        <v>0.71250000000000002</v>
      </c>
      <c r="O17042" s="222" t="s">
        <v>943</v>
      </c>
    </row>
    <row r="17043" spans="1:15" ht="29.25" customHeight="1">
      <c r="A17043" s="221" t="s">
        <v>2170</v>
      </c>
      <c r="B17043" s="221" t="s">
        <v>15032</v>
      </c>
      <c r="C17043" s="222" t="s">
        <v>2026</v>
      </c>
      <c r="D17043" s="222" t="s">
        <v>11613</v>
      </c>
      <c r="E17043" s="199" t="s">
        <v>163</v>
      </c>
      <c r="F17043" s="200" t="s">
        <v>2027</v>
      </c>
      <c r="G17043" s="200" t="s">
        <v>2028</v>
      </c>
      <c r="H17043" s="200" t="s">
        <v>2202</v>
      </c>
      <c r="I17043" s="200">
        <v>45631</v>
      </c>
      <c r="J17043" s="143">
        <f t="shared" si="266"/>
        <v>45631</v>
      </c>
      <c r="K17043" s="202">
        <v>2</v>
      </c>
      <c r="L17043" s="285" t="s">
        <v>15672</v>
      </c>
      <c r="M17043" s="223"/>
      <c r="N17043" s="203">
        <v>0.71250000000000002</v>
      </c>
      <c r="O17043" s="222" t="s">
        <v>943</v>
      </c>
    </row>
    <row r="17044" spans="1:15" ht="29.25" customHeight="1">
      <c r="A17044" s="221" t="s">
        <v>2170</v>
      </c>
      <c r="B17044" s="221" t="s">
        <v>15032</v>
      </c>
      <c r="C17044" s="222" t="s">
        <v>2026</v>
      </c>
      <c r="D17044" s="222" t="s">
        <v>11613</v>
      </c>
      <c r="E17044" s="199" t="s">
        <v>163</v>
      </c>
      <c r="F17044" s="200" t="s">
        <v>2027</v>
      </c>
      <c r="G17044" s="200" t="s">
        <v>2028</v>
      </c>
      <c r="H17044" s="200" t="s">
        <v>2209</v>
      </c>
      <c r="I17044" s="200">
        <v>45631</v>
      </c>
      <c r="J17044" s="143">
        <f t="shared" si="266"/>
        <v>45631</v>
      </c>
      <c r="K17044" s="202">
        <v>2</v>
      </c>
      <c r="L17044" s="284" t="s">
        <v>15673</v>
      </c>
      <c r="M17044" s="223"/>
      <c r="N17044" s="203">
        <v>25</v>
      </c>
      <c r="O17044" s="222" t="s">
        <v>947</v>
      </c>
    </row>
    <row r="17045" spans="1:15" ht="29.25" customHeight="1">
      <c r="A17045" s="221" t="s">
        <v>2170</v>
      </c>
      <c r="B17045" s="221" t="s">
        <v>15032</v>
      </c>
      <c r="C17045" s="222" t="s">
        <v>2026</v>
      </c>
      <c r="D17045" s="222" t="s">
        <v>11613</v>
      </c>
      <c r="E17045" s="199" t="s">
        <v>163</v>
      </c>
      <c r="F17045" s="200" t="s">
        <v>2027</v>
      </c>
      <c r="G17045" s="200" t="s">
        <v>2028</v>
      </c>
      <c r="H17045" s="200" t="s">
        <v>2211</v>
      </c>
      <c r="I17045" s="200">
        <v>45635</v>
      </c>
      <c r="J17045" s="143">
        <f t="shared" si="266"/>
        <v>45635</v>
      </c>
      <c r="K17045" s="202">
        <v>1</v>
      </c>
      <c r="L17045" s="285" t="s">
        <v>15674</v>
      </c>
      <c r="M17045" s="223"/>
      <c r="N17045" s="203">
        <v>5.5</v>
      </c>
      <c r="O17045" s="222" t="s">
        <v>946</v>
      </c>
    </row>
    <row r="17046" spans="1:15" ht="29.25" customHeight="1">
      <c r="A17046" s="221" t="s">
        <v>2170</v>
      </c>
      <c r="B17046" s="221" t="s">
        <v>15032</v>
      </c>
      <c r="C17046" s="222" t="s">
        <v>2026</v>
      </c>
      <c r="D17046" s="222" t="s">
        <v>11613</v>
      </c>
      <c r="E17046" s="199" t="s">
        <v>163</v>
      </c>
      <c r="F17046" s="200" t="s">
        <v>2027</v>
      </c>
      <c r="G17046" s="200" t="s">
        <v>2028</v>
      </c>
      <c r="H17046" s="200" t="s">
        <v>2202</v>
      </c>
      <c r="I17046" s="200">
        <v>45635</v>
      </c>
      <c r="J17046" s="143">
        <f t="shared" si="266"/>
        <v>45635</v>
      </c>
      <c r="K17046" s="202">
        <v>1</v>
      </c>
      <c r="L17046" s="285" t="s">
        <v>15675</v>
      </c>
      <c r="M17046" s="223"/>
      <c r="N17046" s="203">
        <v>0.71250000000000002</v>
      </c>
      <c r="O17046" s="222" t="s">
        <v>943</v>
      </c>
    </row>
    <row r="17047" spans="1:15" ht="29.25" customHeight="1">
      <c r="A17047" s="221" t="s">
        <v>2170</v>
      </c>
      <c r="B17047" s="221" t="s">
        <v>15032</v>
      </c>
      <c r="C17047" s="222" t="s">
        <v>2026</v>
      </c>
      <c r="D17047" s="222" t="s">
        <v>11613</v>
      </c>
      <c r="E17047" s="199" t="s">
        <v>163</v>
      </c>
      <c r="F17047" s="200" t="s">
        <v>2027</v>
      </c>
      <c r="G17047" s="200" t="s">
        <v>2028</v>
      </c>
      <c r="H17047" s="200" t="s">
        <v>2211</v>
      </c>
      <c r="I17047" s="200">
        <v>45636</v>
      </c>
      <c r="J17047" s="143">
        <f t="shared" si="266"/>
        <v>45636</v>
      </c>
      <c r="K17047" s="202">
        <v>2</v>
      </c>
      <c r="L17047" s="284" t="s">
        <v>15676</v>
      </c>
      <c r="M17047" s="223"/>
      <c r="N17047" s="203">
        <v>5.5</v>
      </c>
      <c r="O17047" s="222" t="s">
        <v>946</v>
      </c>
    </row>
    <row r="17048" spans="1:15" ht="29.25" customHeight="1">
      <c r="A17048" s="221" t="s">
        <v>2170</v>
      </c>
      <c r="B17048" s="221" t="s">
        <v>15032</v>
      </c>
      <c r="C17048" s="222" t="s">
        <v>2026</v>
      </c>
      <c r="D17048" s="222" t="s">
        <v>11613</v>
      </c>
      <c r="E17048" s="199" t="s">
        <v>163</v>
      </c>
      <c r="F17048" s="200" t="s">
        <v>2027</v>
      </c>
      <c r="G17048" s="200" t="s">
        <v>2028</v>
      </c>
      <c r="H17048" s="200" t="s">
        <v>2202</v>
      </c>
      <c r="I17048" s="200">
        <v>45637</v>
      </c>
      <c r="J17048" s="143">
        <f t="shared" si="266"/>
        <v>45637</v>
      </c>
      <c r="K17048" s="202">
        <v>1</v>
      </c>
      <c r="L17048" s="285" t="s">
        <v>15677</v>
      </c>
      <c r="M17048" s="223"/>
      <c r="N17048" s="203">
        <v>0.71250000000000002</v>
      </c>
      <c r="O17048" s="222" t="s">
        <v>943</v>
      </c>
    </row>
    <row r="17049" spans="1:15" ht="29.25" customHeight="1">
      <c r="A17049" s="221" t="s">
        <v>2170</v>
      </c>
      <c r="B17049" s="221" t="s">
        <v>15032</v>
      </c>
      <c r="C17049" s="222" t="s">
        <v>2026</v>
      </c>
      <c r="D17049" s="222" t="s">
        <v>11613</v>
      </c>
      <c r="E17049" s="199" t="s">
        <v>163</v>
      </c>
      <c r="F17049" s="200" t="s">
        <v>2027</v>
      </c>
      <c r="G17049" s="200" t="s">
        <v>2028</v>
      </c>
      <c r="H17049" s="200" t="s">
        <v>2204</v>
      </c>
      <c r="I17049" s="200">
        <v>45637</v>
      </c>
      <c r="J17049" s="143">
        <f t="shared" si="266"/>
        <v>45637</v>
      </c>
      <c r="K17049" s="202">
        <v>1</v>
      </c>
      <c r="L17049" s="285" t="s">
        <v>15678</v>
      </c>
      <c r="M17049" s="223"/>
      <c r="N17049" s="203">
        <v>0.6</v>
      </c>
      <c r="O17049" s="222" t="s">
        <v>940</v>
      </c>
    </row>
    <row r="17050" spans="1:15" ht="29.25" customHeight="1">
      <c r="A17050" s="221" t="s">
        <v>2170</v>
      </c>
      <c r="B17050" s="221" t="s">
        <v>15032</v>
      </c>
      <c r="C17050" s="222" t="s">
        <v>2026</v>
      </c>
      <c r="D17050" s="222" t="s">
        <v>11613</v>
      </c>
      <c r="E17050" s="199" t="s">
        <v>163</v>
      </c>
      <c r="F17050" s="200" t="s">
        <v>2027</v>
      </c>
      <c r="G17050" s="200" t="s">
        <v>2028</v>
      </c>
      <c r="H17050" s="200" t="s">
        <v>2202</v>
      </c>
      <c r="I17050" s="200">
        <v>45638</v>
      </c>
      <c r="J17050" s="143">
        <f t="shared" si="266"/>
        <v>45638</v>
      </c>
      <c r="K17050" s="202">
        <v>2</v>
      </c>
      <c r="L17050" s="284" t="s">
        <v>15679</v>
      </c>
      <c r="M17050" s="223"/>
      <c r="N17050" s="203">
        <v>0.71250000000000002</v>
      </c>
      <c r="O17050" s="222" t="s">
        <v>943</v>
      </c>
    </row>
    <row r="17051" spans="1:15" ht="29.25" customHeight="1">
      <c r="A17051" s="221" t="s">
        <v>2170</v>
      </c>
      <c r="B17051" s="221" t="s">
        <v>15032</v>
      </c>
      <c r="C17051" s="222" t="s">
        <v>2026</v>
      </c>
      <c r="D17051" s="222" t="s">
        <v>11613</v>
      </c>
      <c r="E17051" s="199" t="s">
        <v>163</v>
      </c>
      <c r="F17051" s="200" t="s">
        <v>2027</v>
      </c>
      <c r="G17051" s="200" t="s">
        <v>2028</v>
      </c>
      <c r="H17051" s="200" t="s">
        <v>2211</v>
      </c>
      <c r="I17051" s="200">
        <v>45643</v>
      </c>
      <c r="J17051" s="143">
        <f t="shared" si="266"/>
        <v>45643</v>
      </c>
      <c r="K17051" s="202">
        <v>2</v>
      </c>
      <c r="L17051" s="284" t="s">
        <v>15680</v>
      </c>
      <c r="M17051" s="223"/>
      <c r="N17051" s="203">
        <v>5.5</v>
      </c>
      <c r="O17051" s="222" t="s">
        <v>946</v>
      </c>
    </row>
    <row r="17052" spans="1:15" ht="29.25" customHeight="1">
      <c r="A17052" s="221" t="s">
        <v>2170</v>
      </c>
      <c r="B17052" s="221" t="s">
        <v>15032</v>
      </c>
      <c r="C17052" s="222" t="s">
        <v>2026</v>
      </c>
      <c r="D17052" s="222" t="s">
        <v>11613</v>
      </c>
      <c r="E17052" s="199" t="s">
        <v>163</v>
      </c>
      <c r="F17052" s="200" t="s">
        <v>2027</v>
      </c>
      <c r="G17052" s="200" t="s">
        <v>2028</v>
      </c>
      <c r="H17052" s="200" t="s">
        <v>2203</v>
      </c>
      <c r="I17052" s="200">
        <v>45643</v>
      </c>
      <c r="J17052" s="143">
        <f t="shared" si="266"/>
        <v>45643</v>
      </c>
      <c r="K17052" s="202">
        <v>1</v>
      </c>
      <c r="L17052" s="285" t="s">
        <v>15681</v>
      </c>
      <c r="M17052" s="223"/>
      <c r="N17052" s="203">
        <v>1.4</v>
      </c>
      <c r="O17052" s="222" t="s">
        <v>966</v>
      </c>
    </row>
    <row r="17053" spans="1:15" ht="29.25" customHeight="1">
      <c r="A17053" s="221" t="s">
        <v>2170</v>
      </c>
      <c r="B17053" s="221" t="s">
        <v>15032</v>
      </c>
      <c r="C17053" s="222" t="s">
        <v>2026</v>
      </c>
      <c r="D17053" s="222" t="s">
        <v>11613</v>
      </c>
      <c r="E17053" s="199" t="s">
        <v>163</v>
      </c>
      <c r="F17053" s="200" t="s">
        <v>2027</v>
      </c>
      <c r="G17053" s="200" t="s">
        <v>2028</v>
      </c>
      <c r="H17053" s="200" t="s">
        <v>2202</v>
      </c>
      <c r="I17053" s="200">
        <v>45643</v>
      </c>
      <c r="J17053" s="143">
        <f t="shared" si="266"/>
        <v>45643</v>
      </c>
      <c r="K17053" s="202">
        <v>2</v>
      </c>
      <c r="L17053" s="285" t="s">
        <v>15682</v>
      </c>
      <c r="M17053" s="223"/>
      <c r="N17053" s="203">
        <v>0.71250000000000002</v>
      </c>
      <c r="O17053" s="222" t="s">
        <v>943</v>
      </c>
    </row>
    <row r="17054" spans="1:15" ht="29.25" customHeight="1">
      <c r="A17054" s="221" t="s">
        <v>2170</v>
      </c>
      <c r="B17054" s="221" t="s">
        <v>15032</v>
      </c>
      <c r="C17054" s="222" t="s">
        <v>2026</v>
      </c>
      <c r="D17054" s="222" t="s">
        <v>11613</v>
      </c>
      <c r="E17054" s="199" t="s">
        <v>163</v>
      </c>
      <c r="F17054" s="200" t="s">
        <v>2027</v>
      </c>
      <c r="G17054" s="200" t="s">
        <v>2028</v>
      </c>
      <c r="H17054" s="200" t="s">
        <v>2204</v>
      </c>
      <c r="I17054" s="200">
        <v>45643</v>
      </c>
      <c r="J17054" s="143">
        <f t="shared" si="266"/>
        <v>45643</v>
      </c>
      <c r="K17054" s="202">
        <v>2</v>
      </c>
      <c r="L17054" s="284" t="s">
        <v>15683</v>
      </c>
      <c r="M17054" s="223"/>
      <c r="N17054" s="203">
        <v>0.6</v>
      </c>
      <c r="O17054" s="222" t="s">
        <v>940</v>
      </c>
    </row>
    <row r="17055" spans="1:15" ht="29.25" customHeight="1">
      <c r="A17055" s="221" t="s">
        <v>2170</v>
      </c>
      <c r="B17055" s="221" t="s">
        <v>15032</v>
      </c>
      <c r="C17055" s="222" t="s">
        <v>2026</v>
      </c>
      <c r="D17055" s="222" t="s">
        <v>11613</v>
      </c>
      <c r="E17055" s="199" t="s">
        <v>163</v>
      </c>
      <c r="F17055" s="200" t="s">
        <v>2027</v>
      </c>
      <c r="G17055" s="200" t="s">
        <v>2028</v>
      </c>
      <c r="H17055" s="200" t="s">
        <v>2171</v>
      </c>
      <c r="I17055" s="200">
        <v>45645</v>
      </c>
      <c r="J17055" s="143">
        <f t="shared" si="266"/>
        <v>45645</v>
      </c>
      <c r="K17055" s="202">
        <v>1</v>
      </c>
      <c r="L17055" s="285" t="s">
        <v>15685</v>
      </c>
      <c r="M17055" s="223"/>
      <c r="N17055" s="203">
        <v>1</v>
      </c>
      <c r="O17055" s="222" t="s">
        <v>15617</v>
      </c>
    </row>
    <row r="17056" spans="1:15" ht="29.25" customHeight="1">
      <c r="A17056" s="221" t="s">
        <v>2170</v>
      </c>
      <c r="B17056" s="221" t="s">
        <v>15032</v>
      </c>
      <c r="C17056" s="222" t="s">
        <v>2026</v>
      </c>
      <c r="D17056" s="222" t="s">
        <v>11613</v>
      </c>
      <c r="E17056" s="199" t="s">
        <v>163</v>
      </c>
      <c r="F17056" s="200" t="s">
        <v>2027</v>
      </c>
      <c r="G17056" s="200" t="s">
        <v>2028</v>
      </c>
      <c r="H17056" s="200" t="s">
        <v>2171</v>
      </c>
      <c r="I17056" s="200">
        <v>45645</v>
      </c>
      <c r="J17056" s="143">
        <f t="shared" si="266"/>
        <v>45645</v>
      </c>
      <c r="K17056" s="202">
        <v>1</v>
      </c>
      <c r="L17056" s="285" t="s">
        <v>15684</v>
      </c>
      <c r="M17056" s="223"/>
      <c r="N17056" s="203">
        <v>1</v>
      </c>
      <c r="O17056" s="222" t="s">
        <v>15617</v>
      </c>
    </row>
    <row r="17057" spans="1:15" ht="29.25" customHeight="1">
      <c r="A17057" s="221" t="s">
        <v>2170</v>
      </c>
      <c r="B17057" s="221" t="s">
        <v>15032</v>
      </c>
      <c r="C17057" s="222" t="s">
        <v>2026</v>
      </c>
      <c r="D17057" s="222" t="s">
        <v>11613</v>
      </c>
      <c r="E17057" s="199" t="s">
        <v>163</v>
      </c>
      <c r="F17057" s="200" t="s">
        <v>2027</v>
      </c>
      <c r="G17057" s="200" t="s">
        <v>2028</v>
      </c>
      <c r="H17057" s="200" t="s">
        <v>2211</v>
      </c>
      <c r="I17057" s="200">
        <v>45649</v>
      </c>
      <c r="J17057" s="143">
        <f t="shared" si="266"/>
        <v>45649</v>
      </c>
      <c r="K17057" s="202">
        <v>1</v>
      </c>
      <c r="L17057" s="285" t="s">
        <v>15686</v>
      </c>
      <c r="M17057" s="223"/>
      <c r="N17057" s="203">
        <v>5.5</v>
      </c>
      <c r="O17057" s="222" t="s">
        <v>946</v>
      </c>
    </row>
    <row r="17058" spans="1:15" ht="29.25" customHeight="1">
      <c r="A17058" s="221" t="s">
        <v>2170</v>
      </c>
      <c r="B17058" s="221" t="s">
        <v>15032</v>
      </c>
      <c r="C17058" s="222" t="s">
        <v>2026</v>
      </c>
      <c r="D17058" s="222" t="s">
        <v>11613</v>
      </c>
      <c r="E17058" s="199" t="s">
        <v>163</v>
      </c>
      <c r="F17058" s="200" t="s">
        <v>2027</v>
      </c>
      <c r="G17058" s="200" t="s">
        <v>2028</v>
      </c>
      <c r="H17058" s="200" t="s">
        <v>2171</v>
      </c>
      <c r="I17058" s="200">
        <v>45649</v>
      </c>
      <c r="J17058" s="143">
        <f t="shared" si="266"/>
        <v>45649</v>
      </c>
      <c r="K17058" s="202">
        <v>1</v>
      </c>
      <c r="L17058" s="285" t="s">
        <v>15687</v>
      </c>
      <c r="M17058" s="223"/>
      <c r="N17058" s="203">
        <v>1</v>
      </c>
      <c r="O17058" s="222" t="s">
        <v>15617</v>
      </c>
    </row>
    <row r="17059" spans="1:15" ht="29.25" customHeight="1">
      <c r="A17059" s="221" t="s">
        <v>2170</v>
      </c>
      <c r="B17059" s="221" t="s">
        <v>15032</v>
      </c>
      <c r="C17059" s="222" t="s">
        <v>2026</v>
      </c>
      <c r="D17059" s="222" t="s">
        <v>11613</v>
      </c>
      <c r="E17059" s="199" t="s">
        <v>163</v>
      </c>
      <c r="F17059" s="200" t="s">
        <v>2027</v>
      </c>
      <c r="G17059" s="200" t="s">
        <v>2028</v>
      </c>
      <c r="H17059" s="200" t="s">
        <v>2211</v>
      </c>
      <c r="I17059" s="200">
        <v>45650</v>
      </c>
      <c r="J17059" s="143">
        <f t="shared" si="266"/>
        <v>45650</v>
      </c>
      <c r="K17059" s="202">
        <v>1</v>
      </c>
      <c r="L17059" s="284" t="s">
        <v>15688</v>
      </c>
      <c r="M17059" s="223"/>
      <c r="N17059" s="203">
        <v>5.5</v>
      </c>
      <c r="O17059" s="222" t="s">
        <v>946</v>
      </c>
    </row>
    <row r="17060" spans="1:15" ht="29.25" customHeight="1">
      <c r="A17060" s="221" t="s">
        <v>2170</v>
      </c>
      <c r="B17060" s="221" t="s">
        <v>15032</v>
      </c>
      <c r="C17060" s="222" t="s">
        <v>2026</v>
      </c>
      <c r="D17060" s="222" t="s">
        <v>11613</v>
      </c>
      <c r="E17060" s="199" t="s">
        <v>163</v>
      </c>
      <c r="F17060" s="200" t="s">
        <v>2027</v>
      </c>
      <c r="G17060" s="200" t="s">
        <v>2028</v>
      </c>
      <c r="H17060" s="200" t="s">
        <v>2211</v>
      </c>
      <c r="I17060" s="200">
        <v>45651</v>
      </c>
      <c r="J17060" s="143">
        <f t="shared" si="266"/>
        <v>45651</v>
      </c>
      <c r="K17060" s="202">
        <v>1</v>
      </c>
      <c r="L17060" s="285" t="s">
        <v>15689</v>
      </c>
      <c r="M17060" s="223"/>
      <c r="N17060" s="203">
        <v>5.5</v>
      </c>
      <c r="O17060" s="222" t="s">
        <v>946</v>
      </c>
    </row>
    <row r="17061" spans="1:15" ht="29.25" customHeight="1">
      <c r="A17061" s="221" t="s">
        <v>2170</v>
      </c>
      <c r="B17061" s="221" t="s">
        <v>15032</v>
      </c>
      <c r="C17061" s="222" t="s">
        <v>2026</v>
      </c>
      <c r="D17061" s="222" t="s">
        <v>11613</v>
      </c>
      <c r="E17061" s="199" t="s">
        <v>163</v>
      </c>
      <c r="F17061" s="200" t="s">
        <v>2027</v>
      </c>
      <c r="G17061" s="200" t="s">
        <v>2028</v>
      </c>
      <c r="H17061" s="200" t="s">
        <v>2171</v>
      </c>
      <c r="I17061" s="200">
        <v>45651</v>
      </c>
      <c r="J17061" s="143">
        <f t="shared" si="266"/>
        <v>45651</v>
      </c>
      <c r="K17061" s="202">
        <v>1</v>
      </c>
      <c r="L17061" s="284" t="s">
        <v>15690</v>
      </c>
      <c r="M17061" s="223"/>
      <c r="N17061" s="203">
        <v>1</v>
      </c>
      <c r="O17061" s="222" t="s">
        <v>15617</v>
      </c>
    </row>
    <row r="17062" spans="1:15" ht="29.25" customHeight="1">
      <c r="J17062" s="348"/>
    </row>
    <row r="17063" spans="1:15" ht="29.25" customHeight="1">
      <c r="J17063" s="348"/>
    </row>
    <row r="17064" spans="1:15" ht="29.25" customHeight="1">
      <c r="J17064" s="348"/>
    </row>
    <row r="17065" spans="1:15" ht="29.25" customHeight="1">
      <c r="J17065" s="348"/>
    </row>
    <row r="17066" spans="1:15" ht="29.25" customHeight="1">
      <c r="J17066" s="348"/>
    </row>
    <row r="17067" spans="1:15" ht="29.25" customHeight="1">
      <c r="J17067" s="348"/>
    </row>
    <row r="17068" spans="1:15" ht="29.25" customHeight="1">
      <c r="J17068" s="348"/>
    </row>
    <row r="17069" spans="1:15" ht="29.25" customHeight="1">
      <c r="J17069" s="348"/>
    </row>
    <row r="17070" spans="1:15" ht="29.25" customHeight="1">
      <c r="J17070" s="348"/>
    </row>
    <row r="17071" spans="1:15" ht="29.25" customHeight="1">
      <c r="J17071" s="348"/>
    </row>
    <row r="17072" spans="1:15" ht="29.25" customHeight="1">
      <c r="J17072" s="348"/>
    </row>
    <row r="17073" spans="10:10" ht="29.25" customHeight="1">
      <c r="J17073" s="348"/>
    </row>
    <row r="17074" spans="10:10" ht="29.25" customHeight="1">
      <c r="J17074" s="348"/>
    </row>
    <row r="17075" spans="10:10" ht="29.25" customHeight="1">
      <c r="J17075" s="348"/>
    </row>
    <row r="17076" spans="10:10" ht="29.25" customHeight="1">
      <c r="J17076" s="348"/>
    </row>
    <row r="17077" spans="10:10" ht="29.25" customHeight="1">
      <c r="J17077" s="348"/>
    </row>
    <row r="17078" spans="10:10" ht="29.25" customHeight="1">
      <c r="J17078" s="348"/>
    </row>
    <row r="17079" spans="10:10" ht="29.25" customHeight="1">
      <c r="J17079" s="348"/>
    </row>
    <row r="17080" spans="10:10" ht="29.25" customHeight="1">
      <c r="J17080" s="348"/>
    </row>
    <row r="17081" spans="10:10" ht="29.25" customHeight="1">
      <c r="J17081" s="348"/>
    </row>
    <row r="17082" spans="10:10" ht="29.25" customHeight="1">
      <c r="J17082" s="348"/>
    </row>
    <row r="17083" spans="10:10" ht="29.25" customHeight="1">
      <c r="J17083" s="348"/>
    </row>
    <row r="17084" spans="10:10" ht="29.25" customHeight="1">
      <c r="J17084" s="348"/>
    </row>
    <row r="17085" spans="10:10" ht="29.25" customHeight="1">
      <c r="J17085" s="348"/>
    </row>
    <row r="17086" spans="10:10" ht="29.25" customHeight="1">
      <c r="J17086" s="348"/>
    </row>
    <row r="17087" spans="10:10" ht="29.25" customHeight="1">
      <c r="J17087" s="348"/>
    </row>
    <row r="17088" spans="10:10" ht="29.25" customHeight="1">
      <c r="J17088" s="348"/>
    </row>
    <row r="17089" spans="10:10" ht="29.25" customHeight="1">
      <c r="J17089" s="348"/>
    </row>
    <row r="17090" spans="10:10" ht="29.25" customHeight="1">
      <c r="J17090" s="348"/>
    </row>
    <row r="17091" spans="10:10" ht="29.25" customHeight="1">
      <c r="J17091" s="348"/>
    </row>
    <row r="17092" spans="10:10" ht="29.25" customHeight="1">
      <c r="J17092" s="348"/>
    </row>
    <row r="17093" spans="10:10" ht="29.25" customHeight="1">
      <c r="J17093" s="348"/>
    </row>
    <row r="17094" spans="10:10" ht="29.25" customHeight="1">
      <c r="J17094" s="348"/>
    </row>
    <row r="17095" spans="10:10" ht="29.25" customHeight="1">
      <c r="J17095" s="348"/>
    </row>
    <row r="17096" spans="10:10" ht="29.25" customHeight="1">
      <c r="J17096" s="348"/>
    </row>
    <row r="17097" spans="10:10" ht="29.25" customHeight="1">
      <c r="J17097" s="348"/>
    </row>
    <row r="17098" spans="10:10" ht="29.25" customHeight="1">
      <c r="J17098" s="348"/>
    </row>
    <row r="17099" spans="10:10" ht="29.25" customHeight="1">
      <c r="J17099" s="348"/>
    </row>
    <row r="17100" spans="10:10" ht="29.25" customHeight="1">
      <c r="J17100" s="348"/>
    </row>
    <row r="17101" spans="10:10" ht="29.25" customHeight="1">
      <c r="J17101" s="348"/>
    </row>
    <row r="17102" spans="10:10" ht="29.25" customHeight="1">
      <c r="J17102" s="348"/>
    </row>
    <row r="17103" spans="10:10" ht="29.25" customHeight="1">
      <c r="J17103" s="348"/>
    </row>
    <row r="17104" spans="10:10" ht="29.25" customHeight="1">
      <c r="J17104" s="348"/>
    </row>
    <row r="17105" spans="10:10" ht="29.25" customHeight="1">
      <c r="J17105" s="348"/>
    </row>
    <row r="17106" spans="10:10" ht="29.25" customHeight="1">
      <c r="J17106" s="348"/>
    </row>
    <row r="17107" spans="10:10" ht="29.25" customHeight="1">
      <c r="J17107" s="348"/>
    </row>
    <row r="17108" spans="10:10" ht="29.25" customHeight="1">
      <c r="J17108" s="348"/>
    </row>
    <row r="17109" spans="10:10" ht="29.25" customHeight="1">
      <c r="J17109" s="348"/>
    </row>
    <row r="17110" spans="10:10" ht="29.25" customHeight="1">
      <c r="J17110" s="348"/>
    </row>
    <row r="17111" spans="10:10" ht="29.25" customHeight="1">
      <c r="J17111" s="348"/>
    </row>
    <row r="17112" spans="10:10" ht="29.25" customHeight="1">
      <c r="J17112" s="348"/>
    </row>
    <row r="17113" spans="10:10" ht="29.25" customHeight="1">
      <c r="J17113" s="348"/>
    </row>
    <row r="17114" spans="10:10" ht="29.25" customHeight="1">
      <c r="J17114" s="348"/>
    </row>
    <row r="17115" spans="10:10" ht="29.25" customHeight="1">
      <c r="J17115" s="348"/>
    </row>
    <row r="17116" spans="10:10" ht="29.25" customHeight="1">
      <c r="J17116" s="348"/>
    </row>
    <row r="17117" spans="10:10" ht="29.25" customHeight="1">
      <c r="J17117" s="348"/>
    </row>
    <row r="17118" spans="10:10" ht="29.25" customHeight="1">
      <c r="J17118" s="348"/>
    </row>
    <row r="17119" spans="10:10" ht="29.25" customHeight="1">
      <c r="J17119" s="348"/>
    </row>
    <row r="17120" spans="10:10" ht="29.25" customHeight="1">
      <c r="J17120" s="348"/>
    </row>
    <row r="17121" spans="10:10" ht="29.25" customHeight="1">
      <c r="J17121" s="348"/>
    </row>
    <row r="17122" spans="10:10" ht="29.25" customHeight="1">
      <c r="J17122" s="348"/>
    </row>
    <row r="17123" spans="10:10" ht="29.25" customHeight="1">
      <c r="J17123" s="348"/>
    </row>
    <row r="17124" spans="10:10" ht="29.25" customHeight="1">
      <c r="J17124" s="348"/>
    </row>
    <row r="17125" spans="10:10" ht="29.25" customHeight="1">
      <c r="J17125" s="348"/>
    </row>
    <row r="17126" spans="10:10" ht="29.25" customHeight="1">
      <c r="J17126" s="348"/>
    </row>
    <row r="17127" spans="10:10" ht="29.25" customHeight="1">
      <c r="J17127" s="348"/>
    </row>
    <row r="17128" spans="10:10" ht="29.25" customHeight="1">
      <c r="J17128" s="348"/>
    </row>
    <row r="17129" spans="10:10" ht="29.25" customHeight="1">
      <c r="J17129" s="348"/>
    </row>
    <row r="17130" spans="10:10" ht="29.25" customHeight="1">
      <c r="J17130" s="348"/>
    </row>
    <row r="17131" spans="10:10" ht="29.25" customHeight="1">
      <c r="J17131" s="348"/>
    </row>
    <row r="17132" spans="10:10" ht="29.25" customHeight="1">
      <c r="J17132" s="348"/>
    </row>
    <row r="17133" spans="10:10" ht="29.25" customHeight="1">
      <c r="J17133" s="348"/>
    </row>
    <row r="17134" spans="10:10" ht="29.25" customHeight="1">
      <c r="J17134" s="348"/>
    </row>
    <row r="17135" spans="10:10" ht="29.25" customHeight="1">
      <c r="J17135" s="348"/>
    </row>
    <row r="17136" spans="10:10" ht="29.25" customHeight="1">
      <c r="J17136" s="348"/>
    </row>
    <row r="17137" spans="10:10" ht="29.25" customHeight="1">
      <c r="J17137" s="348"/>
    </row>
    <row r="17138" spans="10:10" ht="29.25" customHeight="1">
      <c r="J17138" s="348"/>
    </row>
    <row r="17139" spans="10:10" ht="29.25" customHeight="1">
      <c r="J17139" s="348"/>
    </row>
    <row r="17140" spans="10:10" ht="29.25" customHeight="1">
      <c r="J17140" s="348"/>
    </row>
    <row r="17141" spans="10:10" ht="29.25" customHeight="1">
      <c r="J17141" s="348"/>
    </row>
    <row r="17142" spans="10:10" ht="29.25" customHeight="1">
      <c r="J17142" s="348"/>
    </row>
    <row r="17143" spans="10:10" ht="29.25" customHeight="1">
      <c r="J17143" s="348"/>
    </row>
    <row r="17144" spans="10:10" ht="29.25" customHeight="1">
      <c r="J17144" s="348"/>
    </row>
    <row r="17145" spans="10:10" ht="29.25" customHeight="1">
      <c r="J17145" s="348"/>
    </row>
    <row r="17146" spans="10:10" ht="29.25" customHeight="1">
      <c r="J17146" s="348"/>
    </row>
    <row r="17147" spans="10:10" ht="29.25" customHeight="1">
      <c r="J17147" s="348"/>
    </row>
    <row r="17148" spans="10:10" ht="29.25" customHeight="1">
      <c r="J17148" s="348"/>
    </row>
    <row r="17149" spans="10:10" ht="29.25" customHeight="1">
      <c r="J17149" s="348"/>
    </row>
    <row r="17150" spans="10:10" ht="29.25" customHeight="1">
      <c r="J17150" s="348"/>
    </row>
    <row r="17151" spans="10:10" ht="29.25" customHeight="1">
      <c r="J17151" s="348"/>
    </row>
    <row r="17152" spans="10:10" ht="29.25" customHeight="1">
      <c r="J17152" s="348"/>
    </row>
    <row r="17153" spans="10:10" ht="29.25" customHeight="1">
      <c r="J17153" s="348"/>
    </row>
    <row r="17154" spans="10:10" ht="29.25" customHeight="1">
      <c r="J17154" s="348"/>
    </row>
    <row r="17155" spans="10:10" ht="29.25" customHeight="1">
      <c r="J17155" s="348"/>
    </row>
    <row r="17156" spans="10:10" ht="29.25" customHeight="1">
      <c r="J17156" s="348"/>
    </row>
    <row r="17157" spans="10:10" ht="29.25" customHeight="1">
      <c r="J17157" s="348"/>
    </row>
    <row r="17158" spans="10:10" ht="29.25" customHeight="1">
      <c r="J17158" s="348"/>
    </row>
    <row r="17159" spans="10:10" ht="29.25" customHeight="1">
      <c r="J17159" s="348"/>
    </row>
    <row r="17160" spans="10:10" ht="29.25" customHeight="1">
      <c r="J17160" s="348"/>
    </row>
    <row r="17161" spans="10:10" ht="29.25" customHeight="1">
      <c r="J17161" s="348"/>
    </row>
    <row r="17162" spans="10:10" ht="29.25" customHeight="1">
      <c r="J17162" s="348"/>
    </row>
    <row r="17163" spans="10:10" ht="29.25" customHeight="1">
      <c r="J17163" s="348"/>
    </row>
    <row r="17164" spans="10:10" ht="29.25" customHeight="1">
      <c r="J17164" s="348"/>
    </row>
    <row r="17165" spans="10:10" ht="29.25" customHeight="1">
      <c r="J17165" s="348"/>
    </row>
    <row r="17166" spans="10:10" ht="29.25" customHeight="1">
      <c r="J17166" s="348"/>
    </row>
    <row r="17167" spans="10:10" ht="29.25" customHeight="1">
      <c r="J17167" s="348"/>
    </row>
    <row r="17168" spans="10:10" ht="29.25" customHeight="1">
      <c r="J17168" s="348"/>
    </row>
    <row r="17169" spans="10:10" ht="29.25" customHeight="1">
      <c r="J17169" s="348"/>
    </row>
    <row r="17170" spans="10:10" ht="29.25" customHeight="1">
      <c r="J17170" s="348"/>
    </row>
    <row r="17171" spans="10:10" ht="29.25" customHeight="1">
      <c r="J17171" s="348"/>
    </row>
    <row r="17172" spans="10:10" ht="29.25" customHeight="1">
      <c r="J17172" s="348"/>
    </row>
    <row r="17173" spans="10:10" ht="29.25" customHeight="1">
      <c r="J17173" s="348"/>
    </row>
    <row r="17174" spans="10:10" ht="29.25" customHeight="1">
      <c r="J17174" s="348"/>
    </row>
    <row r="17175" spans="10:10" ht="29.25" customHeight="1">
      <c r="J17175" s="348"/>
    </row>
    <row r="17176" spans="10:10" ht="29.25" customHeight="1">
      <c r="J17176" s="348"/>
    </row>
    <row r="17177" spans="10:10" ht="29.25" customHeight="1">
      <c r="J17177" s="348"/>
    </row>
    <row r="17178" spans="10:10" ht="29.25" customHeight="1">
      <c r="J17178" s="348"/>
    </row>
    <row r="17179" spans="10:10" ht="29.25" customHeight="1">
      <c r="J17179" s="348"/>
    </row>
    <row r="17180" spans="10:10" ht="29.25" customHeight="1">
      <c r="J17180" s="348"/>
    </row>
    <row r="17181" spans="10:10" ht="29.25" customHeight="1">
      <c r="J17181" s="348"/>
    </row>
    <row r="17182" spans="10:10" ht="29.25" customHeight="1">
      <c r="J17182" s="348"/>
    </row>
    <row r="17183" spans="10:10" ht="29.25" customHeight="1">
      <c r="J17183" s="348"/>
    </row>
    <row r="17184" spans="10:10" ht="29.25" customHeight="1">
      <c r="J17184" s="348"/>
    </row>
    <row r="17185" spans="10:10" ht="29.25" customHeight="1">
      <c r="J17185" s="348"/>
    </row>
    <row r="17186" spans="10:10" ht="29.25" customHeight="1">
      <c r="J17186" s="348"/>
    </row>
    <row r="17187" spans="10:10" ht="29.25" customHeight="1">
      <c r="J17187" s="348"/>
    </row>
    <row r="17188" spans="10:10" ht="29.25" customHeight="1">
      <c r="J17188" s="348"/>
    </row>
    <row r="17189" spans="10:10" ht="29.25" customHeight="1">
      <c r="J17189" s="348"/>
    </row>
    <row r="17190" spans="10:10" ht="29.25" customHeight="1">
      <c r="J17190" s="348"/>
    </row>
    <row r="17191" spans="10:10" ht="29.25" customHeight="1">
      <c r="J17191" s="348"/>
    </row>
    <row r="17192" spans="10:10" ht="29.25" customHeight="1">
      <c r="J17192" s="348"/>
    </row>
    <row r="17193" spans="10:10" ht="29.25" customHeight="1">
      <c r="J17193" s="348"/>
    </row>
    <row r="17194" spans="10:10" ht="29.25" customHeight="1">
      <c r="J17194" s="348"/>
    </row>
    <row r="17195" spans="10:10" ht="29.25" customHeight="1">
      <c r="J17195" s="348"/>
    </row>
    <row r="17196" spans="10:10" ht="29.25" customHeight="1">
      <c r="J17196" s="348"/>
    </row>
    <row r="17197" spans="10:10" ht="29.25" customHeight="1">
      <c r="J17197" s="348"/>
    </row>
    <row r="17198" spans="10:10" ht="29.25" customHeight="1">
      <c r="J17198" s="348"/>
    </row>
    <row r="17199" spans="10:10" ht="29.25" customHeight="1">
      <c r="J17199" s="348"/>
    </row>
    <row r="17200" spans="10:10" ht="29.25" customHeight="1">
      <c r="J17200" s="348"/>
    </row>
    <row r="17201" spans="10:10" ht="29.25" customHeight="1">
      <c r="J17201" s="348"/>
    </row>
    <row r="17202" spans="10:10" ht="29.25" customHeight="1">
      <c r="J17202" s="348"/>
    </row>
    <row r="17203" spans="10:10" ht="29.25" customHeight="1">
      <c r="J17203" s="348"/>
    </row>
    <row r="17204" spans="10:10" ht="29.25" customHeight="1">
      <c r="J17204" s="348"/>
    </row>
    <row r="17205" spans="10:10" ht="29.25" customHeight="1">
      <c r="J17205" s="348"/>
    </row>
    <row r="17206" spans="10:10" ht="29.25" customHeight="1">
      <c r="J17206" s="348"/>
    </row>
    <row r="17207" spans="10:10" ht="29.25" customHeight="1">
      <c r="J17207" s="348"/>
    </row>
    <row r="17208" spans="10:10" ht="29.25" customHeight="1">
      <c r="J17208" s="348"/>
    </row>
    <row r="17209" spans="10:10" ht="29.25" customHeight="1">
      <c r="J17209" s="348"/>
    </row>
    <row r="17210" spans="10:10" ht="29.25" customHeight="1">
      <c r="J17210" s="348"/>
    </row>
    <row r="17211" spans="10:10" ht="29.25" customHeight="1">
      <c r="J17211" s="348"/>
    </row>
    <row r="17212" spans="10:10" ht="29.25" customHeight="1">
      <c r="J17212" s="348"/>
    </row>
    <row r="17213" spans="10:10" ht="29.25" customHeight="1">
      <c r="J17213" s="348"/>
    </row>
    <row r="17214" spans="10:10" ht="29.25" customHeight="1">
      <c r="J17214" s="348"/>
    </row>
    <row r="17215" spans="10:10" ht="29.25" customHeight="1">
      <c r="J17215" s="348"/>
    </row>
    <row r="17216" spans="10:10" ht="29.25" customHeight="1">
      <c r="J17216" s="348"/>
    </row>
    <row r="17217" spans="10:10" ht="29.25" customHeight="1">
      <c r="J17217" s="348"/>
    </row>
    <row r="17218" spans="10:10" ht="29.25" customHeight="1">
      <c r="J17218" s="348"/>
    </row>
    <row r="17219" spans="10:10" ht="29.25" customHeight="1">
      <c r="J17219" s="348"/>
    </row>
    <row r="17220" spans="10:10" ht="29.25" customHeight="1">
      <c r="J17220" s="348"/>
    </row>
    <row r="17221" spans="10:10" ht="29.25" customHeight="1">
      <c r="J17221" s="348"/>
    </row>
    <row r="17222" spans="10:10" ht="29.25" customHeight="1">
      <c r="J17222" s="348"/>
    </row>
    <row r="17223" spans="10:10" ht="29.25" customHeight="1">
      <c r="J17223" s="348"/>
    </row>
    <row r="17224" spans="10:10" ht="29.25" customHeight="1">
      <c r="J17224" s="348"/>
    </row>
    <row r="17225" spans="10:10" ht="29.25" customHeight="1">
      <c r="J17225" s="348"/>
    </row>
    <row r="17226" spans="10:10" ht="29.25" customHeight="1">
      <c r="J17226" s="348"/>
    </row>
    <row r="17227" spans="10:10" ht="29.25" customHeight="1">
      <c r="J17227" s="348"/>
    </row>
    <row r="17228" spans="10:10" ht="29.25" customHeight="1">
      <c r="J17228" s="348"/>
    </row>
    <row r="17229" spans="10:10" ht="29.25" customHeight="1">
      <c r="J17229" s="348"/>
    </row>
    <row r="17230" spans="10:10" ht="29.25" customHeight="1">
      <c r="J17230" s="348"/>
    </row>
    <row r="17231" spans="10:10" ht="29.25" customHeight="1">
      <c r="J17231" s="348"/>
    </row>
    <row r="17232" spans="10:10" ht="29.25" customHeight="1">
      <c r="J17232" s="348"/>
    </row>
    <row r="17233" spans="10:10" ht="29.25" customHeight="1">
      <c r="J17233" s="348"/>
    </row>
    <row r="17234" spans="10:10" ht="29.25" customHeight="1">
      <c r="J17234" s="348"/>
    </row>
    <row r="17235" spans="10:10" ht="29.25" customHeight="1">
      <c r="J17235" s="348"/>
    </row>
    <row r="17236" spans="10:10" ht="29.25" customHeight="1">
      <c r="J17236" s="348"/>
    </row>
    <row r="17237" spans="10:10" ht="29.25" customHeight="1">
      <c r="J17237" s="348"/>
    </row>
    <row r="17238" spans="10:10" ht="29.25" customHeight="1">
      <c r="J17238" s="348"/>
    </row>
    <row r="17239" spans="10:10" ht="29.25" customHeight="1">
      <c r="J17239" s="348"/>
    </row>
    <row r="17240" spans="10:10" ht="29.25" customHeight="1">
      <c r="J17240" s="348"/>
    </row>
    <row r="17241" spans="10:10" ht="29.25" customHeight="1">
      <c r="J17241" s="348"/>
    </row>
    <row r="17242" spans="10:10" ht="29.25" customHeight="1">
      <c r="J17242" s="348"/>
    </row>
    <row r="17243" spans="10:10" ht="29.25" customHeight="1">
      <c r="J17243" s="348"/>
    </row>
    <row r="17244" spans="10:10" ht="29.25" customHeight="1">
      <c r="J17244" s="348"/>
    </row>
    <row r="17245" spans="10:10" ht="29.25" customHeight="1">
      <c r="J17245" s="348"/>
    </row>
    <row r="17246" spans="10:10" ht="29.25" customHeight="1">
      <c r="J17246" s="348"/>
    </row>
    <row r="17247" spans="10:10" ht="29.25" customHeight="1">
      <c r="J17247" s="348"/>
    </row>
    <row r="17248" spans="10:10" ht="29.25" customHeight="1">
      <c r="J17248" s="348"/>
    </row>
    <row r="17249" spans="10:10" ht="29.25" customHeight="1">
      <c r="J17249" s="348"/>
    </row>
    <row r="17250" spans="10:10" ht="29.25" customHeight="1">
      <c r="J17250" s="348"/>
    </row>
    <row r="17251" spans="10:10" ht="29.25" customHeight="1">
      <c r="J17251" s="348"/>
    </row>
    <row r="17252" spans="10:10" ht="29.25" customHeight="1">
      <c r="J17252" s="348"/>
    </row>
    <row r="17253" spans="10:10" ht="29.25" customHeight="1">
      <c r="J17253" s="348"/>
    </row>
    <row r="17254" spans="10:10" ht="29.25" customHeight="1">
      <c r="J17254" s="348"/>
    </row>
    <row r="17255" spans="10:10" ht="29.25" customHeight="1">
      <c r="J17255" s="348"/>
    </row>
    <row r="17256" spans="10:10" ht="29.25" customHeight="1">
      <c r="J17256" s="348"/>
    </row>
    <row r="17257" spans="10:10" ht="29.25" customHeight="1">
      <c r="J17257" s="348"/>
    </row>
    <row r="17258" spans="10:10" ht="29.25" customHeight="1">
      <c r="J17258" s="348"/>
    </row>
    <row r="17259" spans="10:10" ht="29.25" customHeight="1">
      <c r="J17259" s="348"/>
    </row>
    <row r="17260" spans="10:10" ht="29.25" customHeight="1">
      <c r="J17260" s="348"/>
    </row>
    <row r="17261" spans="10:10" ht="29.25" customHeight="1">
      <c r="J17261" s="348"/>
    </row>
    <row r="17262" spans="10:10" ht="29.25" customHeight="1">
      <c r="J17262" s="348"/>
    </row>
    <row r="17263" spans="10:10" ht="29.25" customHeight="1">
      <c r="J17263" s="348"/>
    </row>
    <row r="17264" spans="10:10" ht="29.25" customHeight="1">
      <c r="J17264" s="348"/>
    </row>
    <row r="17265" spans="10:10" ht="29.25" customHeight="1">
      <c r="J17265" s="348"/>
    </row>
    <row r="17266" spans="10:10" ht="29.25" customHeight="1">
      <c r="J17266" s="348"/>
    </row>
    <row r="17267" spans="10:10" ht="29.25" customHeight="1">
      <c r="J17267" s="348"/>
    </row>
    <row r="17268" spans="10:10" ht="29.25" customHeight="1">
      <c r="J17268" s="348"/>
    </row>
    <row r="17269" spans="10:10" ht="29.25" customHeight="1">
      <c r="J17269" s="348"/>
    </row>
    <row r="17270" spans="10:10" ht="29.25" customHeight="1">
      <c r="J17270" s="348"/>
    </row>
    <row r="17271" spans="10:10" ht="29.25" customHeight="1">
      <c r="J17271" s="348"/>
    </row>
    <row r="17272" spans="10:10" ht="29.25" customHeight="1">
      <c r="J17272" s="348"/>
    </row>
    <row r="17273" spans="10:10" ht="29.25" customHeight="1">
      <c r="J17273" s="348"/>
    </row>
    <row r="17274" spans="10:10" ht="29.25" customHeight="1">
      <c r="J17274" s="348"/>
    </row>
    <row r="17275" spans="10:10" ht="29.25" customHeight="1">
      <c r="J17275" s="348"/>
    </row>
    <row r="17276" spans="10:10" ht="29.25" customHeight="1">
      <c r="J17276" s="348"/>
    </row>
    <row r="17277" spans="10:10" ht="29.25" customHeight="1">
      <c r="J17277" s="348"/>
    </row>
    <row r="17278" spans="10:10" ht="29.25" customHeight="1">
      <c r="J17278" s="348"/>
    </row>
    <row r="17279" spans="10:10" ht="29.25" customHeight="1">
      <c r="J17279" s="348"/>
    </row>
    <row r="17280" spans="10:10" ht="29.25" customHeight="1">
      <c r="J17280" s="348"/>
    </row>
    <row r="17281" spans="10:10" ht="29.25" customHeight="1">
      <c r="J17281" s="348"/>
    </row>
    <row r="17282" spans="10:10" ht="29.25" customHeight="1">
      <c r="J17282" s="348"/>
    </row>
    <row r="17283" spans="10:10" ht="29.25" customHeight="1">
      <c r="J17283" s="348"/>
    </row>
    <row r="17284" spans="10:10" ht="29.25" customHeight="1">
      <c r="J17284" s="348"/>
    </row>
    <row r="17285" spans="10:10" ht="29.25" customHeight="1">
      <c r="J17285" s="348"/>
    </row>
    <row r="17286" spans="10:10" ht="29.25" customHeight="1">
      <c r="J17286" s="348"/>
    </row>
    <row r="17287" spans="10:10" ht="29.25" customHeight="1">
      <c r="J17287" s="348"/>
    </row>
    <row r="17288" spans="10:10" ht="29.25" customHeight="1">
      <c r="J17288" s="348"/>
    </row>
    <row r="17289" spans="10:10" ht="29.25" customHeight="1">
      <c r="J17289" s="348"/>
    </row>
    <row r="17290" spans="10:10" ht="29.25" customHeight="1">
      <c r="J17290" s="348"/>
    </row>
    <row r="17291" spans="10:10" ht="29.25" customHeight="1">
      <c r="J17291" s="348"/>
    </row>
    <row r="17292" spans="10:10" ht="29.25" customHeight="1">
      <c r="J17292" s="348"/>
    </row>
    <row r="17293" spans="10:10" ht="29.25" customHeight="1">
      <c r="J17293" s="348"/>
    </row>
    <row r="17294" spans="10:10" ht="29.25" customHeight="1">
      <c r="J17294" s="348"/>
    </row>
    <row r="17295" spans="10:10" ht="29.25" customHeight="1">
      <c r="J17295" s="348"/>
    </row>
    <row r="17296" spans="10:10" ht="29.25" customHeight="1">
      <c r="J17296" s="348"/>
    </row>
    <row r="17297" spans="10:10" ht="29.25" customHeight="1">
      <c r="J17297" s="348"/>
    </row>
    <row r="17298" spans="10:10" ht="29.25" customHeight="1">
      <c r="J17298" s="348"/>
    </row>
    <row r="17299" spans="10:10" ht="29.25" customHeight="1">
      <c r="J17299" s="348"/>
    </row>
    <row r="17300" spans="10:10" ht="29.25" customHeight="1">
      <c r="J17300" s="348"/>
    </row>
    <row r="17301" spans="10:10" ht="29.25" customHeight="1">
      <c r="J17301" s="348"/>
    </row>
    <row r="17302" spans="10:10" ht="29.25" customHeight="1">
      <c r="J17302" s="348"/>
    </row>
    <row r="17303" spans="10:10" ht="29.25" customHeight="1">
      <c r="J17303" s="348"/>
    </row>
    <row r="17304" spans="10:10" ht="29.25" customHeight="1">
      <c r="J17304" s="348"/>
    </row>
    <row r="17305" spans="10:10" ht="29.25" customHeight="1">
      <c r="J17305" s="348"/>
    </row>
    <row r="17306" spans="10:10" ht="29.25" customHeight="1">
      <c r="J17306" s="348"/>
    </row>
    <row r="17307" spans="10:10" ht="29.25" customHeight="1">
      <c r="J17307" s="348"/>
    </row>
    <row r="17308" spans="10:10" ht="29.25" customHeight="1">
      <c r="J17308" s="348"/>
    </row>
    <row r="17309" spans="10:10" ht="29.25" customHeight="1">
      <c r="J17309" s="348"/>
    </row>
    <row r="17310" spans="10:10" ht="29.25" customHeight="1">
      <c r="J17310" s="348"/>
    </row>
    <row r="17311" spans="10:10" ht="29.25" customHeight="1">
      <c r="J17311" s="348"/>
    </row>
    <row r="17312" spans="10:10" ht="29.25" customHeight="1">
      <c r="J17312" s="348"/>
    </row>
    <row r="17313" spans="10:10" ht="29.25" customHeight="1">
      <c r="J17313" s="348"/>
    </row>
    <row r="17314" spans="10:10" ht="29.25" customHeight="1">
      <c r="J17314" s="348"/>
    </row>
    <row r="17315" spans="10:10" ht="29.25" customHeight="1">
      <c r="J17315" s="348"/>
    </row>
    <row r="17316" spans="10:10" ht="29.25" customHeight="1">
      <c r="J17316" s="348"/>
    </row>
    <row r="17317" spans="10:10" ht="29.25" customHeight="1">
      <c r="J17317" s="348"/>
    </row>
    <row r="17318" spans="10:10" ht="29.25" customHeight="1">
      <c r="J17318" s="348"/>
    </row>
    <row r="17319" spans="10:10" ht="29.25" customHeight="1">
      <c r="J17319" s="348"/>
    </row>
    <row r="17320" spans="10:10" ht="29.25" customHeight="1">
      <c r="J17320" s="348"/>
    </row>
    <row r="17321" spans="10:10" ht="29.25" customHeight="1">
      <c r="J17321" s="348"/>
    </row>
    <row r="17322" spans="10:10" ht="29.25" customHeight="1">
      <c r="J17322" s="348"/>
    </row>
    <row r="17323" spans="10:10" ht="29.25" customHeight="1">
      <c r="J17323" s="348"/>
    </row>
    <row r="17324" spans="10:10" ht="29.25" customHeight="1">
      <c r="J17324" s="348"/>
    </row>
    <row r="17325" spans="10:10" ht="29.25" customHeight="1">
      <c r="J17325" s="348"/>
    </row>
    <row r="17326" spans="10:10" ht="29.25" customHeight="1">
      <c r="J17326" s="348"/>
    </row>
    <row r="17327" spans="10:10" ht="29.25" customHeight="1">
      <c r="J17327" s="348"/>
    </row>
    <row r="17328" spans="10:10" ht="29.25" customHeight="1">
      <c r="J17328" s="348"/>
    </row>
    <row r="17329" spans="10:10" ht="29.25" customHeight="1">
      <c r="J17329" s="348"/>
    </row>
    <row r="17330" spans="10:10" ht="29.25" customHeight="1">
      <c r="J17330" s="348"/>
    </row>
    <row r="17331" spans="10:10" ht="29.25" customHeight="1">
      <c r="J17331" s="348"/>
    </row>
    <row r="17332" spans="10:10" ht="29.25" customHeight="1">
      <c r="J17332" s="348"/>
    </row>
    <row r="17333" spans="10:10" ht="29.25" customHeight="1">
      <c r="J17333" s="348"/>
    </row>
    <row r="17334" spans="10:10" ht="29.25" customHeight="1">
      <c r="J17334" s="348"/>
    </row>
    <row r="17335" spans="10:10" ht="29.25" customHeight="1">
      <c r="J17335" s="348"/>
    </row>
    <row r="17336" spans="10:10" ht="29.25" customHeight="1">
      <c r="J17336" s="348"/>
    </row>
    <row r="17337" spans="10:10" ht="29.25" customHeight="1">
      <c r="J17337" s="348"/>
    </row>
    <row r="17338" spans="10:10" ht="29.25" customHeight="1">
      <c r="J17338" s="348"/>
    </row>
    <row r="17339" spans="10:10" ht="29.25" customHeight="1">
      <c r="J17339" s="348"/>
    </row>
    <row r="17340" spans="10:10" ht="29.25" customHeight="1">
      <c r="J17340" s="348"/>
    </row>
    <row r="17341" spans="10:10" ht="29.25" customHeight="1">
      <c r="J17341" s="348"/>
    </row>
    <row r="17342" spans="10:10" ht="29.25" customHeight="1">
      <c r="J17342" s="348"/>
    </row>
    <row r="17343" spans="10:10" ht="29.25" customHeight="1">
      <c r="J17343" s="348"/>
    </row>
    <row r="17344" spans="10:10" ht="29.25" customHeight="1">
      <c r="J17344" s="348"/>
    </row>
    <row r="17345" spans="10:10" ht="29.25" customHeight="1">
      <c r="J17345" s="348"/>
    </row>
    <row r="17346" spans="10:10" ht="29.25" customHeight="1">
      <c r="J17346" s="348"/>
    </row>
    <row r="17347" spans="10:10" ht="29.25" customHeight="1">
      <c r="J17347" s="348"/>
    </row>
    <row r="17348" spans="10:10" ht="29.25" customHeight="1">
      <c r="J17348" s="348"/>
    </row>
    <row r="17349" spans="10:10" ht="29.25" customHeight="1">
      <c r="J17349" s="348"/>
    </row>
    <row r="17350" spans="10:10" ht="29.25" customHeight="1">
      <c r="J17350" s="348"/>
    </row>
    <row r="17351" spans="10:10" ht="29.25" customHeight="1">
      <c r="J17351" s="348"/>
    </row>
    <row r="17352" spans="10:10" ht="29.25" customHeight="1">
      <c r="J17352" s="348"/>
    </row>
    <row r="17353" spans="10:10" ht="29.25" customHeight="1">
      <c r="J17353" s="348"/>
    </row>
    <row r="17354" spans="10:10" ht="29.25" customHeight="1">
      <c r="J17354" s="348"/>
    </row>
    <row r="17355" spans="10:10" ht="29.25" customHeight="1">
      <c r="J17355" s="348"/>
    </row>
    <row r="17356" spans="10:10" ht="29.25" customHeight="1">
      <c r="J17356" s="348"/>
    </row>
    <row r="17357" spans="10:10" ht="29.25" customHeight="1">
      <c r="J17357" s="348"/>
    </row>
    <row r="17358" spans="10:10" ht="29.25" customHeight="1">
      <c r="J17358" s="348"/>
    </row>
    <row r="17359" spans="10:10" ht="29.25" customHeight="1">
      <c r="J17359" s="348"/>
    </row>
    <row r="17360" spans="10:10" ht="29.25" customHeight="1">
      <c r="J17360" s="348"/>
    </row>
    <row r="17361" spans="10:10" ht="29.25" customHeight="1">
      <c r="J17361" s="348"/>
    </row>
    <row r="17362" spans="10:10" ht="29.25" customHeight="1">
      <c r="J17362" s="348"/>
    </row>
    <row r="17363" spans="10:10" ht="29.25" customHeight="1">
      <c r="J17363" s="348"/>
    </row>
    <row r="17364" spans="10:10" ht="29.25" customHeight="1">
      <c r="J17364" s="348"/>
    </row>
    <row r="17365" spans="10:10" ht="29.25" customHeight="1">
      <c r="J17365" s="348"/>
    </row>
    <row r="17366" spans="10:10" ht="29.25" customHeight="1">
      <c r="J17366" s="348"/>
    </row>
    <row r="17367" spans="10:10" ht="29.25" customHeight="1">
      <c r="J17367" s="348"/>
    </row>
    <row r="17368" spans="10:10" ht="29.25" customHeight="1">
      <c r="J17368" s="348"/>
    </row>
    <row r="17369" spans="10:10" ht="29.25" customHeight="1">
      <c r="J17369" s="348"/>
    </row>
    <row r="17370" spans="10:10" ht="29.25" customHeight="1">
      <c r="J17370" s="348"/>
    </row>
    <row r="17371" spans="10:10" ht="29.25" customHeight="1">
      <c r="J17371" s="348"/>
    </row>
    <row r="17372" spans="10:10" ht="29.25" customHeight="1">
      <c r="J17372" s="348"/>
    </row>
    <row r="17373" spans="10:10" ht="29.25" customHeight="1">
      <c r="J17373" s="348"/>
    </row>
    <row r="17374" spans="10:10" ht="29.25" customHeight="1">
      <c r="J17374" s="348"/>
    </row>
    <row r="17375" spans="10:10" ht="29.25" customHeight="1">
      <c r="J17375" s="348"/>
    </row>
    <row r="17376" spans="10:10" ht="29.25" customHeight="1">
      <c r="J17376" s="348"/>
    </row>
    <row r="17377" spans="10:10" ht="29.25" customHeight="1">
      <c r="J17377" s="348"/>
    </row>
    <row r="17378" spans="10:10" ht="29.25" customHeight="1">
      <c r="J17378" s="348"/>
    </row>
    <row r="17379" spans="10:10" ht="29.25" customHeight="1">
      <c r="J17379" s="348"/>
    </row>
    <row r="17380" spans="10:10" ht="29.25" customHeight="1">
      <c r="J17380" s="348"/>
    </row>
    <row r="17381" spans="10:10" ht="29.25" customHeight="1">
      <c r="J17381" s="348"/>
    </row>
    <row r="17382" spans="10:10" ht="29.25" customHeight="1">
      <c r="J17382" s="348"/>
    </row>
    <row r="17383" spans="10:10" ht="29.25" customHeight="1">
      <c r="J17383" s="348"/>
    </row>
    <row r="17384" spans="10:10" ht="29.25" customHeight="1">
      <c r="J17384" s="348"/>
    </row>
    <row r="17385" spans="10:10" ht="29.25" customHeight="1">
      <c r="J17385" s="348"/>
    </row>
    <row r="17386" spans="10:10" ht="29.25" customHeight="1">
      <c r="J17386" s="348"/>
    </row>
    <row r="17387" spans="10:10" ht="29.25" customHeight="1">
      <c r="J17387" s="348"/>
    </row>
    <row r="17388" spans="10:10" ht="29.25" customHeight="1">
      <c r="J17388" s="348"/>
    </row>
    <row r="17389" spans="10:10" ht="29.25" customHeight="1">
      <c r="J17389" s="348"/>
    </row>
    <row r="17390" spans="10:10" ht="29.25" customHeight="1">
      <c r="J17390" s="348"/>
    </row>
    <row r="17391" spans="10:10" ht="29.25" customHeight="1">
      <c r="J17391" s="348"/>
    </row>
    <row r="17392" spans="10:10" ht="29.25" customHeight="1">
      <c r="J17392" s="348"/>
    </row>
    <row r="17393" spans="10:10" ht="29.25" customHeight="1">
      <c r="J17393" s="348"/>
    </row>
    <row r="17394" spans="10:10" ht="29.25" customHeight="1">
      <c r="J17394" s="348"/>
    </row>
    <row r="17395" spans="10:10" ht="29.25" customHeight="1">
      <c r="J17395" s="348"/>
    </row>
    <row r="17396" spans="10:10" ht="29.25" customHeight="1">
      <c r="J17396" s="348"/>
    </row>
    <row r="17397" spans="10:10" ht="29.25" customHeight="1">
      <c r="J17397" s="348"/>
    </row>
    <row r="17398" spans="10:10" ht="29.25" customHeight="1">
      <c r="J17398" s="348"/>
    </row>
    <row r="17399" spans="10:10" ht="29.25" customHeight="1">
      <c r="J17399" s="348"/>
    </row>
    <row r="17400" spans="10:10" ht="29.25" customHeight="1">
      <c r="J17400" s="348"/>
    </row>
    <row r="17401" spans="10:10" ht="29.25" customHeight="1">
      <c r="J17401" s="348"/>
    </row>
    <row r="17402" spans="10:10" ht="29.25" customHeight="1">
      <c r="J17402" s="348"/>
    </row>
    <row r="17403" spans="10:10" ht="29.25" customHeight="1">
      <c r="J17403" s="348"/>
    </row>
    <row r="17404" spans="10:10" ht="29.25" customHeight="1">
      <c r="J17404" s="348"/>
    </row>
    <row r="17405" spans="10:10" ht="29.25" customHeight="1">
      <c r="J17405" s="348"/>
    </row>
    <row r="17406" spans="10:10" ht="29.25" customHeight="1">
      <c r="J17406" s="348"/>
    </row>
    <row r="17407" spans="10:10" ht="29.25" customHeight="1">
      <c r="J17407" s="348"/>
    </row>
    <row r="17408" spans="10:10" ht="29.25" customHeight="1">
      <c r="J17408" s="348"/>
    </row>
    <row r="17409" spans="10:10" ht="29.25" customHeight="1">
      <c r="J17409" s="348"/>
    </row>
    <row r="17410" spans="10:10" ht="29.25" customHeight="1">
      <c r="J17410" s="348"/>
    </row>
    <row r="17411" spans="10:10" ht="29.25" customHeight="1">
      <c r="J17411" s="348"/>
    </row>
    <row r="17412" spans="10:10" ht="29.25" customHeight="1">
      <c r="J17412" s="348"/>
    </row>
    <row r="17413" spans="10:10" ht="29.25" customHeight="1">
      <c r="J17413" s="348"/>
    </row>
    <row r="17414" spans="10:10" ht="29.25" customHeight="1">
      <c r="J17414" s="348"/>
    </row>
    <row r="17415" spans="10:10" ht="29.25" customHeight="1">
      <c r="J17415" s="348"/>
    </row>
    <row r="17416" spans="10:10" ht="29.25" customHeight="1">
      <c r="J17416" s="348"/>
    </row>
    <row r="17417" spans="10:10" ht="29.25" customHeight="1">
      <c r="J17417" s="348"/>
    </row>
    <row r="17418" spans="10:10" ht="29.25" customHeight="1">
      <c r="J17418" s="348"/>
    </row>
    <row r="17419" spans="10:10" ht="29.25" customHeight="1">
      <c r="J17419" s="348"/>
    </row>
    <row r="17420" spans="10:10" ht="29.25" customHeight="1">
      <c r="J17420" s="348"/>
    </row>
    <row r="17421" spans="10:10" ht="29.25" customHeight="1">
      <c r="J17421" s="348"/>
    </row>
    <row r="17422" spans="10:10" ht="29.25" customHeight="1">
      <c r="J17422" s="348"/>
    </row>
    <row r="17423" spans="10:10" ht="29.25" customHeight="1">
      <c r="J17423" s="348"/>
    </row>
    <row r="17424" spans="10:10" ht="29.25" customHeight="1">
      <c r="J17424" s="348"/>
    </row>
    <row r="17425" spans="10:10" ht="29.25" customHeight="1">
      <c r="J17425" s="348"/>
    </row>
    <row r="17426" spans="10:10" ht="29.25" customHeight="1">
      <c r="J17426" s="348"/>
    </row>
    <row r="17427" spans="10:10" ht="29.25" customHeight="1">
      <c r="J17427" s="348"/>
    </row>
    <row r="17428" spans="10:10" ht="29.25" customHeight="1">
      <c r="J17428" s="348"/>
    </row>
    <row r="17429" spans="10:10" ht="29.25" customHeight="1">
      <c r="J17429" s="348"/>
    </row>
    <row r="17430" spans="10:10" ht="29.25" customHeight="1">
      <c r="J17430" s="348"/>
    </row>
    <row r="17431" spans="10:10" ht="29.25" customHeight="1">
      <c r="J17431" s="348"/>
    </row>
    <row r="17432" spans="10:10" ht="29.25" customHeight="1">
      <c r="J17432" s="348"/>
    </row>
    <row r="17433" spans="10:10" ht="29.25" customHeight="1">
      <c r="J17433" s="348"/>
    </row>
    <row r="17434" spans="10:10" ht="29.25" customHeight="1">
      <c r="J17434" s="348"/>
    </row>
    <row r="17435" spans="10:10" ht="29.25" customHeight="1">
      <c r="J17435" s="348"/>
    </row>
    <row r="17436" spans="10:10" ht="29.25" customHeight="1">
      <c r="J17436" s="348"/>
    </row>
    <row r="17437" spans="10:10" ht="29.25" customHeight="1">
      <c r="J17437" s="348"/>
    </row>
    <row r="17438" spans="10:10" ht="29.25" customHeight="1">
      <c r="J17438" s="348"/>
    </row>
    <row r="17439" spans="10:10" ht="29.25" customHeight="1">
      <c r="J17439" s="348"/>
    </row>
    <row r="17440" spans="10:10" ht="29.25" customHeight="1">
      <c r="J17440" s="348"/>
    </row>
    <row r="17441" spans="10:10" ht="29.25" customHeight="1">
      <c r="J17441" s="348"/>
    </row>
    <row r="17442" spans="10:10" ht="29.25" customHeight="1">
      <c r="J17442" s="348"/>
    </row>
    <row r="17443" spans="10:10" ht="29.25" customHeight="1">
      <c r="J17443" s="348"/>
    </row>
    <row r="17444" spans="10:10" ht="29.25" customHeight="1">
      <c r="J17444" s="348"/>
    </row>
    <row r="17445" spans="10:10" ht="29.25" customHeight="1">
      <c r="J17445" s="348"/>
    </row>
    <row r="17446" spans="10:10" ht="29.25" customHeight="1">
      <c r="J17446" s="348"/>
    </row>
    <row r="17447" spans="10:10" ht="29.25" customHeight="1">
      <c r="J17447" s="348"/>
    </row>
    <row r="17448" spans="10:10" ht="29.25" customHeight="1">
      <c r="J17448" s="348"/>
    </row>
    <row r="17449" spans="10:10" ht="29.25" customHeight="1">
      <c r="J17449" s="348"/>
    </row>
    <row r="17450" spans="10:10" ht="29.25" customHeight="1">
      <c r="J17450" s="348"/>
    </row>
    <row r="17451" spans="10:10" ht="29.25" customHeight="1">
      <c r="J17451" s="348"/>
    </row>
    <row r="17452" spans="10:10" ht="29.25" customHeight="1">
      <c r="J17452" s="348"/>
    </row>
    <row r="17453" spans="10:10" ht="29.25" customHeight="1">
      <c r="J17453" s="348"/>
    </row>
    <row r="17454" spans="10:10" ht="29.25" customHeight="1">
      <c r="J17454" s="348"/>
    </row>
    <row r="17455" spans="10:10" ht="29.25" customHeight="1">
      <c r="J17455" s="348"/>
    </row>
    <row r="17456" spans="10:10" ht="29.25" customHeight="1">
      <c r="J17456" s="348"/>
    </row>
    <row r="17457" spans="10:10" ht="29.25" customHeight="1">
      <c r="J17457" s="348"/>
    </row>
    <row r="17458" spans="10:10" ht="29.25" customHeight="1">
      <c r="J17458" s="348"/>
    </row>
    <row r="17459" spans="10:10" ht="29.25" customHeight="1">
      <c r="J17459" s="348"/>
    </row>
    <row r="17460" spans="10:10" ht="29.25" customHeight="1">
      <c r="J17460" s="348"/>
    </row>
    <row r="17461" spans="10:10" ht="29.25" customHeight="1">
      <c r="J17461" s="348"/>
    </row>
    <row r="17462" spans="10:10" ht="29.25" customHeight="1">
      <c r="J17462" s="348"/>
    </row>
    <row r="17463" spans="10:10" ht="29.25" customHeight="1">
      <c r="J17463" s="348"/>
    </row>
    <row r="17464" spans="10:10" ht="29.25" customHeight="1">
      <c r="J17464" s="348"/>
    </row>
    <row r="17465" spans="10:10" ht="29.25" customHeight="1">
      <c r="J17465" s="348"/>
    </row>
    <row r="17466" spans="10:10" ht="29.25" customHeight="1">
      <c r="J17466" s="348"/>
    </row>
    <row r="17467" spans="10:10" ht="29.25" customHeight="1">
      <c r="J17467" s="348"/>
    </row>
    <row r="17468" spans="10:10" ht="29.25" customHeight="1">
      <c r="J17468" s="348"/>
    </row>
    <row r="17469" spans="10:10" ht="29.25" customHeight="1">
      <c r="J17469" s="348"/>
    </row>
    <row r="17470" spans="10:10" ht="29.25" customHeight="1">
      <c r="J17470" s="348"/>
    </row>
    <row r="17471" spans="10:10" ht="29.25" customHeight="1">
      <c r="J17471" s="348"/>
    </row>
    <row r="17472" spans="10:10" ht="29.25" customHeight="1">
      <c r="J17472" s="348"/>
    </row>
    <row r="17473" spans="10:10" ht="29.25" customHeight="1">
      <c r="J17473" s="348"/>
    </row>
    <row r="17474" spans="10:10" ht="29.25" customHeight="1">
      <c r="J17474" s="348"/>
    </row>
    <row r="17475" spans="10:10" ht="29.25" customHeight="1">
      <c r="J17475" s="348"/>
    </row>
    <row r="17476" spans="10:10" ht="29.25" customHeight="1">
      <c r="J17476" s="348"/>
    </row>
    <row r="17477" spans="10:10" ht="29.25" customHeight="1">
      <c r="J17477" s="348"/>
    </row>
    <row r="17478" spans="10:10" ht="29.25" customHeight="1">
      <c r="J17478" s="348"/>
    </row>
    <row r="17479" spans="10:10" ht="29.25" customHeight="1">
      <c r="J17479" s="348"/>
    </row>
    <row r="17480" spans="10:10" ht="29.25" customHeight="1">
      <c r="J17480" s="348"/>
    </row>
    <row r="17481" spans="10:10" ht="29.25" customHeight="1">
      <c r="J17481" s="348"/>
    </row>
    <row r="17482" spans="10:10" ht="29.25" customHeight="1">
      <c r="J17482" s="348"/>
    </row>
    <row r="17483" spans="10:10" ht="29.25" customHeight="1">
      <c r="J17483" s="348"/>
    </row>
    <row r="17484" spans="10:10" ht="29.25" customHeight="1">
      <c r="J17484" s="348"/>
    </row>
    <row r="17485" spans="10:10" ht="29.25" customHeight="1">
      <c r="J17485" s="348"/>
    </row>
    <row r="17486" spans="10:10" ht="29.25" customHeight="1">
      <c r="J17486" s="348"/>
    </row>
    <row r="17487" spans="10:10" ht="29.25" customHeight="1">
      <c r="J17487" s="348"/>
    </row>
    <row r="17488" spans="10:10" ht="29.25" customHeight="1">
      <c r="J17488" s="348"/>
    </row>
    <row r="17489" spans="10:10" ht="29.25" customHeight="1">
      <c r="J17489" s="348"/>
    </row>
    <row r="17490" spans="10:10" ht="29.25" customHeight="1">
      <c r="J17490" s="348"/>
    </row>
    <row r="17491" spans="10:10" ht="29.25" customHeight="1">
      <c r="J17491" s="348"/>
    </row>
    <row r="17492" spans="10:10" ht="29.25" customHeight="1">
      <c r="J17492" s="348"/>
    </row>
    <row r="17493" spans="10:10" ht="29.25" customHeight="1">
      <c r="J17493" s="348"/>
    </row>
    <row r="17494" spans="10:10" ht="29.25" customHeight="1">
      <c r="J17494" s="348"/>
    </row>
    <row r="17495" spans="10:10" ht="29.25" customHeight="1">
      <c r="J17495" s="348"/>
    </row>
    <row r="17496" spans="10:10" ht="29.25" customHeight="1">
      <c r="J17496" s="348"/>
    </row>
    <row r="17497" spans="10:10" ht="29.25" customHeight="1">
      <c r="J17497" s="348"/>
    </row>
    <row r="17498" spans="10:10" ht="29.25" customHeight="1">
      <c r="J17498" s="348"/>
    </row>
    <row r="17499" spans="10:10" ht="29.25" customHeight="1">
      <c r="J17499" s="348"/>
    </row>
    <row r="17500" spans="10:10" ht="29.25" customHeight="1">
      <c r="J17500" s="348"/>
    </row>
    <row r="17501" spans="10:10" ht="29.25" customHeight="1">
      <c r="J17501" s="348"/>
    </row>
    <row r="17502" spans="10:10" ht="29.25" customHeight="1">
      <c r="J17502" s="348"/>
    </row>
    <row r="17503" spans="10:10" ht="29.25" customHeight="1">
      <c r="J17503" s="348"/>
    </row>
    <row r="17504" spans="10:10" ht="29.25" customHeight="1">
      <c r="J17504" s="348"/>
    </row>
    <row r="17505" spans="10:10" ht="29.25" customHeight="1">
      <c r="J17505" s="348"/>
    </row>
    <row r="17506" spans="10:10" ht="29.25" customHeight="1">
      <c r="J17506" s="348"/>
    </row>
    <row r="17507" spans="10:10" ht="29.25" customHeight="1">
      <c r="J17507" s="348"/>
    </row>
    <row r="17508" spans="10:10" ht="29.25" customHeight="1">
      <c r="J17508" s="348"/>
    </row>
    <row r="17509" spans="10:10" ht="29.25" customHeight="1">
      <c r="J17509" s="348"/>
    </row>
    <row r="17510" spans="10:10" ht="29.25" customHeight="1">
      <c r="J17510" s="348"/>
    </row>
    <row r="17511" spans="10:10" ht="29.25" customHeight="1">
      <c r="J17511" s="348"/>
    </row>
    <row r="17512" spans="10:10" ht="29.25" customHeight="1">
      <c r="J17512" s="348"/>
    </row>
    <row r="17513" spans="10:10" ht="29.25" customHeight="1">
      <c r="J17513" s="348"/>
    </row>
    <row r="17514" spans="10:10" ht="29.25" customHeight="1">
      <c r="J17514" s="348"/>
    </row>
    <row r="17515" spans="10:10" ht="29.25" customHeight="1">
      <c r="J17515" s="348"/>
    </row>
    <row r="17516" spans="10:10" ht="29.25" customHeight="1">
      <c r="J17516" s="348"/>
    </row>
    <row r="17517" spans="10:10" ht="29.25" customHeight="1">
      <c r="J17517" s="348"/>
    </row>
    <row r="17518" spans="10:10" ht="29.25" customHeight="1">
      <c r="J17518" s="348"/>
    </row>
    <row r="17519" spans="10:10" ht="29.25" customHeight="1">
      <c r="J17519" s="348"/>
    </row>
    <row r="17520" spans="10:10" ht="29.25" customHeight="1">
      <c r="J17520" s="348"/>
    </row>
    <row r="17521" spans="10:10" ht="29.25" customHeight="1">
      <c r="J17521" s="348"/>
    </row>
    <row r="17522" spans="10:10" ht="29.25" customHeight="1">
      <c r="J17522" s="348"/>
    </row>
    <row r="17523" spans="10:10" ht="29.25" customHeight="1">
      <c r="J17523" s="348"/>
    </row>
    <row r="17524" spans="10:10" ht="29.25" customHeight="1">
      <c r="J17524" s="348"/>
    </row>
    <row r="17525" spans="10:10" ht="29.25" customHeight="1">
      <c r="J17525" s="348"/>
    </row>
    <row r="17526" spans="10:10" ht="29.25" customHeight="1">
      <c r="J17526" s="348"/>
    </row>
    <row r="17527" spans="10:10" ht="29.25" customHeight="1">
      <c r="J17527" s="348"/>
    </row>
    <row r="17528" spans="10:10" ht="29.25" customHeight="1">
      <c r="J17528" s="348"/>
    </row>
    <row r="17529" spans="10:10" ht="29.25" customHeight="1">
      <c r="J17529" s="348"/>
    </row>
    <row r="17530" spans="10:10" ht="29.25" customHeight="1">
      <c r="J17530" s="348"/>
    </row>
    <row r="17531" spans="10:10" ht="29.25" customHeight="1">
      <c r="J17531" s="348"/>
    </row>
    <row r="17532" spans="10:10" ht="29.25" customHeight="1">
      <c r="J17532" s="348"/>
    </row>
    <row r="17533" spans="10:10" ht="29.25" customHeight="1">
      <c r="J17533" s="348"/>
    </row>
    <row r="17534" spans="10:10" ht="29.25" customHeight="1">
      <c r="J17534" s="348"/>
    </row>
    <row r="17535" spans="10:10" ht="29.25" customHeight="1">
      <c r="J17535" s="348"/>
    </row>
    <row r="17536" spans="10:10" ht="29.25" customHeight="1">
      <c r="J17536" s="348"/>
    </row>
    <row r="17537" spans="10:10" ht="29.25" customHeight="1">
      <c r="J17537" s="348"/>
    </row>
    <row r="17538" spans="10:10" ht="29.25" customHeight="1">
      <c r="J17538" s="348"/>
    </row>
    <row r="17539" spans="10:10" ht="29.25" customHeight="1">
      <c r="J17539" s="348"/>
    </row>
    <row r="17540" spans="10:10" ht="29.25" customHeight="1">
      <c r="J17540" s="348"/>
    </row>
    <row r="17541" spans="10:10" ht="29.25" customHeight="1">
      <c r="J17541" s="348"/>
    </row>
    <row r="17542" spans="10:10" ht="29.25" customHeight="1">
      <c r="J17542" s="348"/>
    </row>
    <row r="17543" spans="10:10" ht="29.25" customHeight="1">
      <c r="J17543" s="348"/>
    </row>
    <row r="17544" spans="10:10" ht="29.25" customHeight="1">
      <c r="J17544" s="348"/>
    </row>
    <row r="17545" spans="10:10" ht="29.25" customHeight="1">
      <c r="J17545" s="348"/>
    </row>
    <row r="17546" spans="10:10" ht="29.25" customHeight="1">
      <c r="J17546" s="348"/>
    </row>
    <row r="17547" spans="10:10" ht="29.25" customHeight="1">
      <c r="J17547" s="348"/>
    </row>
    <row r="17548" spans="10:10" ht="29.25" customHeight="1">
      <c r="J17548" s="348"/>
    </row>
    <row r="17549" spans="10:10" ht="29.25" customHeight="1">
      <c r="J17549" s="348"/>
    </row>
    <row r="17550" spans="10:10" ht="29.25" customHeight="1">
      <c r="J17550" s="348"/>
    </row>
    <row r="17551" spans="10:10" ht="29.25" customHeight="1">
      <c r="J17551" s="348"/>
    </row>
    <row r="17552" spans="10:10" ht="29.25" customHeight="1">
      <c r="J17552" s="348"/>
    </row>
    <row r="17553" spans="10:10" ht="29.25" customHeight="1">
      <c r="J17553" s="348"/>
    </row>
    <row r="17554" spans="10:10" ht="29.25" customHeight="1">
      <c r="J17554" s="348"/>
    </row>
    <row r="17555" spans="10:10" ht="29.25" customHeight="1">
      <c r="J17555" s="348"/>
    </row>
    <row r="17556" spans="10:10" ht="29.25" customHeight="1">
      <c r="J17556" s="348"/>
    </row>
    <row r="17557" spans="10:10" ht="29.25" customHeight="1">
      <c r="J17557" s="348"/>
    </row>
    <row r="17558" spans="10:10" ht="29.25" customHeight="1">
      <c r="J17558" s="348"/>
    </row>
    <row r="17559" spans="10:10" ht="29.25" customHeight="1">
      <c r="J17559" s="348"/>
    </row>
    <row r="17560" spans="10:10" ht="29.25" customHeight="1">
      <c r="J17560" s="348"/>
    </row>
    <row r="17561" spans="10:10" ht="29.25" customHeight="1">
      <c r="J17561" s="348"/>
    </row>
    <row r="17562" spans="10:10" ht="29.25" customHeight="1">
      <c r="J17562" s="348"/>
    </row>
    <row r="17563" spans="10:10" ht="29.25" customHeight="1">
      <c r="J17563" s="348"/>
    </row>
    <row r="17564" spans="10:10" ht="29.25" customHeight="1">
      <c r="J17564" s="348"/>
    </row>
    <row r="17565" spans="10:10" ht="29.25" customHeight="1">
      <c r="J17565" s="348"/>
    </row>
    <row r="17566" spans="10:10" ht="29.25" customHeight="1">
      <c r="J17566" s="348"/>
    </row>
    <row r="17567" spans="10:10" ht="29.25" customHeight="1">
      <c r="J17567" s="348"/>
    </row>
    <row r="17568" spans="10:10" ht="29.25" customHeight="1">
      <c r="J17568" s="348"/>
    </row>
    <row r="17569" spans="10:10" ht="29.25" customHeight="1">
      <c r="J17569" s="348"/>
    </row>
    <row r="17570" spans="10:10" ht="29.25" customHeight="1">
      <c r="J17570" s="348"/>
    </row>
    <row r="17571" spans="10:10" ht="29.25" customHeight="1">
      <c r="J17571" s="348"/>
    </row>
    <row r="17572" spans="10:10" ht="29.25" customHeight="1">
      <c r="J17572" s="348"/>
    </row>
    <row r="17573" spans="10:10" ht="29.25" customHeight="1">
      <c r="J17573" s="348"/>
    </row>
    <row r="17574" spans="10:10" ht="29.25" customHeight="1">
      <c r="J17574" s="348"/>
    </row>
    <row r="17575" spans="10:10" ht="29.25" customHeight="1">
      <c r="J17575" s="348"/>
    </row>
    <row r="17576" spans="10:10" ht="29.25" customHeight="1">
      <c r="J17576" s="348"/>
    </row>
    <row r="17577" spans="10:10" ht="29.25" customHeight="1">
      <c r="J17577" s="348"/>
    </row>
    <row r="17578" spans="10:10" ht="29.25" customHeight="1">
      <c r="J17578" s="348"/>
    </row>
    <row r="17579" spans="10:10" ht="29.25" customHeight="1">
      <c r="J17579" s="348"/>
    </row>
    <row r="17580" spans="10:10" ht="29.25" customHeight="1">
      <c r="J17580" s="348"/>
    </row>
    <row r="17581" spans="10:10" ht="29.25" customHeight="1">
      <c r="J17581" s="348"/>
    </row>
    <row r="17582" spans="10:10" ht="29.25" customHeight="1">
      <c r="J17582" s="348"/>
    </row>
    <row r="17583" spans="10:10" ht="29.25" customHeight="1">
      <c r="J17583" s="348"/>
    </row>
    <row r="17584" spans="10:10" ht="29.25" customHeight="1">
      <c r="J17584" s="348"/>
    </row>
    <row r="17585" spans="10:10" ht="29.25" customHeight="1">
      <c r="J17585" s="348"/>
    </row>
    <row r="17586" spans="10:10" ht="29.25" customHeight="1">
      <c r="J17586" s="348"/>
    </row>
    <row r="17587" spans="10:10" ht="29.25" customHeight="1">
      <c r="J17587" s="348"/>
    </row>
    <row r="17588" spans="10:10" ht="29.25" customHeight="1">
      <c r="J17588" s="348"/>
    </row>
    <row r="17589" spans="10:10" ht="29.25" customHeight="1">
      <c r="J17589" s="348"/>
    </row>
    <row r="17590" spans="10:10" ht="29.25" customHeight="1">
      <c r="J17590" s="348"/>
    </row>
    <row r="17591" spans="10:10" ht="29.25" customHeight="1">
      <c r="J17591" s="348"/>
    </row>
    <row r="17592" spans="10:10" ht="29.25" customHeight="1">
      <c r="J17592" s="348"/>
    </row>
    <row r="17593" spans="10:10" ht="29.25" customHeight="1">
      <c r="J17593" s="348"/>
    </row>
    <row r="17594" spans="10:10" ht="29.25" customHeight="1">
      <c r="J17594" s="348"/>
    </row>
    <row r="17595" spans="10:10" ht="29.25" customHeight="1">
      <c r="J17595" s="348"/>
    </row>
    <row r="17596" spans="10:10" ht="29.25" customHeight="1">
      <c r="J17596" s="348"/>
    </row>
    <row r="17597" spans="10:10" ht="29.25" customHeight="1">
      <c r="J17597" s="348"/>
    </row>
    <row r="17598" spans="10:10" ht="29.25" customHeight="1">
      <c r="J17598" s="348"/>
    </row>
    <row r="17599" spans="10:10" ht="29.25" customHeight="1">
      <c r="J17599" s="348"/>
    </row>
    <row r="17600" spans="10:10" ht="29.25" customHeight="1">
      <c r="J17600" s="348"/>
    </row>
    <row r="17601" spans="10:10" ht="29.25" customHeight="1">
      <c r="J17601" s="348"/>
    </row>
    <row r="17602" spans="10:10" ht="29.25" customHeight="1">
      <c r="J17602" s="348"/>
    </row>
    <row r="17603" spans="10:10" ht="29.25" customHeight="1">
      <c r="J17603" s="348"/>
    </row>
    <row r="17604" spans="10:10" ht="29.25" customHeight="1">
      <c r="J17604" s="348"/>
    </row>
    <row r="17605" spans="10:10" ht="29.25" customHeight="1">
      <c r="J17605" s="348"/>
    </row>
    <row r="17606" spans="10:10" ht="29.25" customHeight="1">
      <c r="J17606" s="348"/>
    </row>
    <row r="17607" spans="10:10" ht="29.25" customHeight="1">
      <c r="J17607" s="348"/>
    </row>
    <row r="17608" spans="10:10" ht="29.25" customHeight="1">
      <c r="J17608" s="348"/>
    </row>
    <row r="17609" spans="10:10" ht="29.25" customHeight="1">
      <c r="J17609" s="348"/>
    </row>
    <row r="17610" spans="10:10" ht="29.25" customHeight="1">
      <c r="J17610" s="348"/>
    </row>
    <row r="17611" spans="10:10" ht="29.25" customHeight="1">
      <c r="J17611" s="348"/>
    </row>
    <row r="17612" spans="10:10" ht="29.25" customHeight="1">
      <c r="J17612" s="348"/>
    </row>
    <row r="17613" spans="10:10" ht="29.25" customHeight="1">
      <c r="J17613" s="348"/>
    </row>
    <row r="17614" spans="10:10" ht="29.25" customHeight="1">
      <c r="J17614" s="348"/>
    </row>
    <row r="17615" spans="10:10" ht="29.25" customHeight="1">
      <c r="J17615" s="348"/>
    </row>
    <row r="17616" spans="10:10" ht="29.25" customHeight="1">
      <c r="J17616" s="348"/>
    </row>
    <row r="17617" spans="10:10" ht="29.25" customHeight="1">
      <c r="J17617" s="348"/>
    </row>
    <row r="17618" spans="10:10" ht="29.25" customHeight="1">
      <c r="J17618" s="348"/>
    </row>
    <row r="17619" spans="10:10" ht="29.25" customHeight="1">
      <c r="J17619" s="348"/>
    </row>
    <row r="17620" spans="10:10" ht="29.25" customHeight="1">
      <c r="J17620" s="348"/>
    </row>
    <row r="17621" spans="10:10" ht="29.25" customHeight="1">
      <c r="J17621" s="348"/>
    </row>
    <row r="17622" spans="10:10" ht="29.25" customHeight="1">
      <c r="J17622" s="348"/>
    </row>
    <row r="17623" spans="10:10" ht="29.25" customHeight="1">
      <c r="J17623" s="348"/>
    </row>
    <row r="17624" spans="10:10" ht="29.25" customHeight="1">
      <c r="J17624" s="348"/>
    </row>
    <row r="17625" spans="10:10" ht="29.25" customHeight="1">
      <c r="J17625" s="348"/>
    </row>
    <row r="17626" spans="10:10" ht="29.25" customHeight="1">
      <c r="J17626" s="348"/>
    </row>
    <row r="17627" spans="10:10" ht="29.25" customHeight="1">
      <c r="J17627" s="348"/>
    </row>
    <row r="17628" spans="10:10" ht="29.25" customHeight="1">
      <c r="J17628" s="348"/>
    </row>
    <row r="17629" spans="10:10" ht="29.25" customHeight="1">
      <c r="J17629" s="348"/>
    </row>
    <row r="17630" spans="10:10" ht="29.25" customHeight="1">
      <c r="J17630" s="348"/>
    </row>
    <row r="17631" spans="10:10" ht="29.25" customHeight="1">
      <c r="J17631" s="348"/>
    </row>
    <row r="17632" spans="10:10" ht="29.25" customHeight="1">
      <c r="J17632" s="348"/>
    </row>
    <row r="17633" spans="10:10" ht="29.25" customHeight="1">
      <c r="J17633" s="348"/>
    </row>
    <row r="17634" spans="10:10" ht="29.25" customHeight="1">
      <c r="J17634" s="348"/>
    </row>
    <row r="17635" spans="10:10" ht="29.25" customHeight="1">
      <c r="J17635" s="348"/>
    </row>
    <row r="17636" spans="10:10" ht="29.25" customHeight="1">
      <c r="J17636" s="348"/>
    </row>
    <row r="17637" spans="10:10" ht="29.25" customHeight="1">
      <c r="J17637" s="348"/>
    </row>
    <row r="17638" spans="10:10" ht="29.25" customHeight="1">
      <c r="J17638" s="348"/>
    </row>
    <row r="17639" spans="10:10" ht="29.25" customHeight="1">
      <c r="J17639" s="348"/>
    </row>
    <row r="17640" spans="10:10" ht="29.25" customHeight="1">
      <c r="J17640" s="348"/>
    </row>
    <row r="17641" spans="10:10" ht="29.25" customHeight="1">
      <c r="J17641" s="348"/>
    </row>
    <row r="17642" spans="10:10" ht="29.25" customHeight="1">
      <c r="J17642" s="348"/>
    </row>
    <row r="17643" spans="10:10" ht="29.25" customHeight="1">
      <c r="J17643" s="348"/>
    </row>
    <row r="17644" spans="10:10" ht="29.25" customHeight="1">
      <c r="J17644" s="348"/>
    </row>
    <row r="17645" spans="10:10" ht="29.25" customHeight="1">
      <c r="J17645" s="348"/>
    </row>
    <row r="17646" spans="10:10" ht="29.25" customHeight="1">
      <c r="J17646" s="348"/>
    </row>
    <row r="17647" spans="10:10" ht="29.25" customHeight="1">
      <c r="J17647" s="348"/>
    </row>
    <row r="17648" spans="10:10" ht="29.25" customHeight="1">
      <c r="J17648" s="348"/>
    </row>
    <row r="17649" spans="10:10" ht="29.25" customHeight="1">
      <c r="J17649" s="348"/>
    </row>
    <row r="17650" spans="10:10" ht="29.25" customHeight="1">
      <c r="J17650" s="348"/>
    </row>
    <row r="17651" spans="10:10" ht="29.25" customHeight="1">
      <c r="J17651" s="348"/>
    </row>
    <row r="17652" spans="10:10" ht="29.25" customHeight="1">
      <c r="J17652" s="348"/>
    </row>
    <row r="17653" spans="10:10" ht="29.25" customHeight="1">
      <c r="J17653" s="348"/>
    </row>
    <row r="17654" spans="10:10" ht="29.25" customHeight="1">
      <c r="J17654" s="348"/>
    </row>
    <row r="17655" spans="10:10" ht="29.25" customHeight="1">
      <c r="J17655" s="348"/>
    </row>
    <row r="17656" spans="10:10" ht="29.25" customHeight="1">
      <c r="J17656" s="348"/>
    </row>
    <row r="17657" spans="10:10" ht="29.25" customHeight="1">
      <c r="J17657" s="348"/>
    </row>
    <row r="17658" spans="10:10" ht="29.25" customHeight="1">
      <c r="J17658" s="348"/>
    </row>
    <row r="17659" spans="10:10" ht="29.25" customHeight="1">
      <c r="J17659" s="348"/>
    </row>
    <row r="17660" spans="10:10" ht="29.25" customHeight="1">
      <c r="J17660" s="348"/>
    </row>
    <row r="17661" spans="10:10" ht="29.25" customHeight="1">
      <c r="J17661" s="348"/>
    </row>
    <row r="17662" spans="10:10" ht="29.25" customHeight="1">
      <c r="J17662" s="348"/>
    </row>
    <row r="17663" spans="10:10" ht="29.25" customHeight="1">
      <c r="J17663" s="348"/>
    </row>
    <row r="17664" spans="10:10" ht="29.25" customHeight="1">
      <c r="J17664" s="348"/>
    </row>
    <row r="17665" spans="10:10" ht="29.25" customHeight="1">
      <c r="J17665" s="348"/>
    </row>
    <row r="17666" spans="10:10" ht="29.25" customHeight="1">
      <c r="J17666" s="348"/>
    </row>
    <row r="17667" spans="10:10" ht="29.25" customHeight="1">
      <c r="J17667" s="348"/>
    </row>
    <row r="17668" spans="10:10" ht="29.25" customHeight="1">
      <c r="J17668" s="348"/>
    </row>
    <row r="17669" spans="10:10" ht="29.25" customHeight="1">
      <c r="J17669" s="348"/>
    </row>
    <row r="17670" spans="10:10" ht="29.25" customHeight="1">
      <c r="J17670" s="348"/>
    </row>
    <row r="17671" spans="10:10" ht="29.25" customHeight="1">
      <c r="J17671" s="348"/>
    </row>
    <row r="17672" spans="10:10" ht="29.25" customHeight="1">
      <c r="J17672" s="348"/>
    </row>
    <row r="17673" spans="10:10" ht="29.25" customHeight="1">
      <c r="J17673" s="348"/>
    </row>
    <row r="17674" spans="10:10" ht="29.25" customHeight="1">
      <c r="J17674" s="348"/>
    </row>
    <row r="17675" spans="10:10" ht="29.25" customHeight="1">
      <c r="J17675" s="348"/>
    </row>
    <row r="17676" spans="10:10" ht="29.25" customHeight="1">
      <c r="J17676" s="348"/>
    </row>
    <row r="17677" spans="10:10" ht="29.25" customHeight="1">
      <c r="J17677" s="348"/>
    </row>
    <row r="17678" spans="10:10" ht="29.25" customHeight="1">
      <c r="J17678" s="348"/>
    </row>
    <row r="17679" spans="10:10" ht="29.25" customHeight="1">
      <c r="J17679" s="348"/>
    </row>
    <row r="17680" spans="10:10" ht="29.25" customHeight="1">
      <c r="J17680" s="348"/>
    </row>
    <row r="17681" spans="10:10" ht="29.25" customHeight="1">
      <c r="J17681" s="348"/>
    </row>
    <row r="17682" spans="10:10" ht="29.25" customHeight="1">
      <c r="J17682" s="348"/>
    </row>
    <row r="17683" spans="10:10" ht="29.25" customHeight="1">
      <c r="J17683" s="348"/>
    </row>
    <row r="17684" spans="10:10" ht="29.25" customHeight="1">
      <c r="J17684" s="348"/>
    </row>
    <row r="17685" spans="10:10" ht="29.25" customHeight="1">
      <c r="J17685" s="348"/>
    </row>
    <row r="17686" spans="10:10" ht="29.25" customHeight="1">
      <c r="J17686" s="348"/>
    </row>
    <row r="17687" spans="10:10" ht="29.25" customHeight="1">
      <c r="J17687" s="348"/>
    </row>
    <row r="17688" spans="10:10" ht="29.25" customHeight="1">
      <c r="J17688" s="348"/>
    </row>
    <row r="17689" spans="10:10" ht="29.25" customHeight="1">
      <c r="J17689" s="348"/>
    </row>
    <row r="17690" spans="10:10" ht="29.25" customHeight="1">
      <c r="J17690" s="348"/>
    </row>
    <row r="17691" spans="10:10" ht="29.25" customHeight="1">
      <c r="J17691" s="348"/>
    </row>
    <row r="17692" spans="10:10" ht="29.25" customHeight="1">
      <c r="J17692" s="348"/>
    </row>
    <row r="17693" spans="10:10" ht="29.25" customHeight="1">
      <c r="J17693" s="348"/>
    </row>
    <row r="17694" spans="10:10" ht="29.25" customHeight="1">
      <c r="J17694" s="348"/>
    </row>
    <row r="17695" spans="10:10" ht="29.25" customHeight="1">
      <c r="J17695" s="348"/>
    </row>
    <row r="17696" spans="10:10" ht="29.25" customHeight="1">
      <c r="J17696" s="348"/>
    </row>
    <row r="17697" spans="10:10" ht="29.25" customHeight="1">
      <c r="J17697" s="348"/>
    </row>
    <row r="17698" spans="10:10" ht="29.25" customHeight="1">
      <c r="J17698" s="348"/>
    </row>
    <row r="17699" spans="10:10" ht="29.25" customHeight="1">
      <c r="J17699" s="348"/>
    </row>
    <row r="17700" spans="10:10" ht="29.25" customHeight="1">
      <c r="J17700" s="348"/>
    </row>
    <row r="17701" spans="10:10" ht="29.25" customHeight="1">
      <c r="J17701" s="348"/>
    </row>
    <row r="17702" spans="10:10" ht="29.25" customHeight="1">
      <c r="J17702" s="348"/>
    </row>
    <row r="17703" spans="10:10" ht="29.25" customHeight="1">
      <c r="J17703" s="348"/>
    </row>
    <row r="17704" spans="10:10" ht="29.25" customHeight="1">
      <c r="J17704" s="348"/>
    </row>
    <row r="17705" spans="10:10" ht="29.25" customHeight="1">
      <c r="J17705" s="348"/>
    </row>
    <row r="17706" spans="10:10" ht="29.25" customHeight="1">
      <c r="J17706" s="348"/>
    </row>
    <row r="17707" spans="10:10" ht="29.25" customHeight="1">
      <c r="J17707" s="348"/>
    </row>
    <row r="17708" spans="10:10" ht="29.25" customHeight="1">
      <c r="J17708" s="348"/>
    </row>
    <row r="17709" spans="10:10" ht="29.25" customHeight="1">
      <c r="J17709" s="348"/>
    </row>
    <row r="17710" spans="10:10" ht="29.25" customHeight="1">
      <c r="J17710" s="348"/>
    </row>
    <row r="17711" spans="10:10" ht="29.25" customHeight="1">
      <c r="J17711" s="348"/>
    </row>
    <row r="17712" spans="10:10" ht="29.25" customHeight="1">
      <c r="J17712" s="348"/>
    </row>
    <row r="17713" spans="10:10" ht="29.25" customHeight="1">
      <c r="J17713" s="348"/>
    </row>
    <row r="17714" spans="10:10" ht="29.25" customHeight="1">
      <c r="J17714" s="348"/>
    </row>
    <row r="17715" spans="10:10" ht="29.25" customHeight="1">
      <c r="J17715" s="348"/>
    </row>
    <row r="17716" spans="10:10" ht="29.25" customHeight="1">
      <c r="J17716" s="348"/>
    </row>
    <row r="17717" spans="10:10" ht="29.25" customHeight="1">
      <c r="J17717" s="348"/>
    </row>
    <row r="17718" spans="10:10" ht="29.25" customHeight="1">
      <c r="J17718" s="348"/>
    </row>
    <row r="17719" spans="10:10" ht="29.25" customHeight="1">
      <c r="J17719" s="348"/>
    </row>
    <row r="17720" spans="10:10" ht="29.25" customHeight="1">
      <c r="J17720" s="348"/>
    </row>
    <row r="17721" spans="10:10" ht="29.25" customHeight="1">
      <c r="J17721" s="348"/>
    </row>
    <row r="17722" spans="10:10" ht="29.25" customHeight="1">
      <c r="J17722" s="348"/>
    </row>
    <row r="17723" spans="10:10" ht="29.25" customHeight="1">
      <c r="J17723" s="348"/>
    </row>
    <row r="17724" spans="10:10" ht="29.25" customHeight="1">
      <c r="J17724" s="348"/>
    </row>
    <row r="17725" spans="10:10" ht="29.25" customHeight="1">
      <c r="J17725" s="348"/>
    </row>
    <row r="17726" spans="10:10" ht="29.25" customHeight="1">
      <c r="J17726" s="348"/>
    </row>
    <row r="17727" spans="10:10" ht="29.25" customHeight="1">
      <c r="J17727" s="348"/>
    </row>
    <row r="17728" spans="10:10" ht="29.25" customHeight="1">
      <c r="J17728" s="348"/>
    </row>
    <row r="17729" spans="10:10" ht="29.25" customHeight="1">
      <c r="J17729" s="348"/>
    </row>
    <row r="17730" spans="10:10" ht="29.25" customHeight="1">
      <c r="J17730" s="348"/>
    </row>
    <row r="17731" spans="10:10" ht="29.25" customHeight="1">
      <c r="J17731" s="348"/>
    </row>
    <row r="17732" spans="10:10" ht="29.25" customHeight="1">
      <c r="J17732" s="348"/>
    </row>
    <row r="17733" spans="10:10" ht="29.25" customHeight="1">
      <c r="J17733" s="348"/>
    </row>
    <row r="17734" spans="10:10" ht="29.25" customHeight="1">
      <c r="J17734" s="348"/>
    </row>
    <row r="17735" spans="10:10" ht="29.25" customHeight="1">
      <c r="J17735" s="348"/>
    </row>
    <row r="17736" spans="10:10" ht="29.25" customHeight="1">
      <c r="J17736" s="348"/>
    </row>
    <row r="17737" spans="10:10" ht="29.25" customHeight="1">
      <c r="J17737" s="348"/>
    </row>
    <row r="17738" spans="10:10" ht="29.25" customHeight="1">
      <c r="J17738" s="348"/>
    </row>
    <row r="17739" spans="10:10" ht="29.25" customHeight="1">
      <c r="J17739" s="348"/>
    </row>
    <row r="17740" spans="10:10" ht="29.25" customHeight="1">
      <c r="J17740" s="348"/>
    </row>
    <row r="17741" spans="10:10" ht="29.25" customHeight="1">
      <c r="J17741" s="348"/>
    </row>
    <row r="17742" spans="10:10" ht="29.25" customHeight="1">
      <c r="J17742" s="348"/>
    </row>
    <row r="17743" spans="10:10" ht="29.25" customHeight="1">
      <c r="J17743" s="348"/>
    </row>
    <row r="17744" spans="10:10" ht="29.25" customHeight="1">
      <c r="J17744" s="348"/>
    </row>
    <row r="17745" spans="10:10" ht="29.25" customHeight="1">
      <c r="J17745" s="348"/>
    </row>
    <row r="17746" spans="10:10" ht="29.25" customHeight="1">
      <c r="J17746" s="348"/>
    </row>
    <row r="17747" spans="10:10" ht="29.25" customHeight="1">
      <c r="J17747" s="348"/>
    </row>
    <row r="17748" spans="10:10" ht="29.25" customHeight="1">
      <c r="J17748" s="348"/>
    </row>
    <row r="17749" spans="10:10" ht="29.25" customHeight="1">
      <c r="J17749" s="348"/>
    </row>
    <row r="17750" spans="10:10" ht="29.25" customHeight="1">
      <c r="J17750" s="348"/>
    </row>
    <row r="17751" spans="10:10" ht="29.25" customHeight="1">
      <c r="J17751" s="348"/>
    </row>
    <row r="17752" spans="10:10" ht="29.25" customHeight="1">
      <c r="J17752" s="348"/>
    </row>
    <row r="17753" spans="10:10" ht="29.25" customHeight="1">
      <c r="J17753" s="348"/>
    </row>
    <row r="17754" spans="10:10" ht="29.25" customHeight="1">
      <c r="J17754" s="348"/>
    </row>
    <row r="17755" spans="10:10" ht="29.25" customHeight="1">
      <c r="J17755" s="348"/>
    </row>
    <row r="17756" spans="10:10" ht="29.25" customHeight="1">
      <c r="J17756" s="348"/>
    </row>
    <row r="17757" spans="10:10" ht="29.25" customHeight="1">
      <c r="J17757" s="348"/>
    </row>
    <row r="17758" spans="10:10" ht="29.25" customHeight="1">
      <c r="J17758" s="348"/>
    </row>
    <row r="17759" spans="10:10" ht="29.25" customHeight="1">
      <c r="J17759" s="348"/>
    </row>
    <row r="17760" spans="10:10" ht="29.25" customHeight="1">
      <c r="J17760" s="348"/>
    </row>
    <row r="17761" spans="10:10" ht="29.25" customHeight="1">
      <c r="J17761" s="348"/>
    </row>
    <row r="17762" spans="10:10" ht="29.25" customHeight="1">
      <c r="J17762" s="348"/>
    </row>
    <row r="17763" spans="10:10" ht="29.25" customHeight="1">
      <c r="J17763" s="348"/>
    </row>
    <row r="17764" spans="10:10" ht="29.25" customHeight="1">
      <c r="J17764" s="348"/>
    </row>
    <row r="17765" spans="10:10" ht="29.25" customHeight="1">
      <c r="J17765" s="348"/>
    </row>
    <row r="17766" spans="10:10" ht="29.25" customHeight="1">
      <c r="J17766" s="348"/>
    </row>
    <row r="17767" spans="10:10" ht="29.25" customHeight="1">
      <c r="J17767" s="348"/>
    </row>
    <row r="17768" spans="10:10" ht="29.25" customHeight="1">
      <c r="J17768" s="348"/>
    </row>
    <row r="17769" spans="10:10" ht="29.25" customHeight="1">
      <c r="J17769" s="348"/>
    </row>
    <row r="17770" spans="10:10" ht="29.25" customHeight="1">
      <c r="J17770" s="348"/>
    </row>
    <row r="17771" spans="10:10" ht="29.25" customHeight="1">
      <c r="J17771" s="348"/>
    </row>
    <row r="17772" spans="10:10" ht="29.25" customHeight="1">
      <c r="J17772" s="348"/>
    </row>
    <row r="17773" spans="10:10" ht="29.25" customHeight="1">
      <c r="J17773" s="348"/>
    </row>
    <row r="17774" spans="10:10" ht="29.25" customHeight="1">
      <c r="J17774" s="348"/>
    </row>
    <row r="17775" spans="10:10" ht="29.25" customHeight="1">
      <c r="J17775" s="348"/>
    </row>
    <row r="17776" spans="10:10" ht="29.25" customHeight="1">
      <c r="J17776" s="348"/>
    </row>
    <row r="17777" spans="10:10" ht="29.25" customHeight="1">
      <c r="J17777" s="348"/>
    </row>
    <row r="17778" spans="10:10" ht="29.25" customHeight="1">
      <c r="J17778" s="348"/>
    </row>
    <row r="17779" spans="10:10" ht="29.25" customHeight="1">
      <c r="J17779" s="348"/>
    </row>
    <row r="17780" spans="10:10" ht="29.25" customHeight="1">
      <c r="J17780" s="348"/>
    </row>
    <row r="17781" spans="10:10" ht="29.25" customHeight="1">
      <c r="J17781" s="348"/>
    </row>
    <row r="17782" spans="10:10" ht="29.25" customHeight="1">
      <c r="J17782" s="348"/>
    </row>
    <row r="17783" spans="10:10" ht="29.25" customHeight="1">
      <c r="J17783" s="348"/>
    </row>
    <row r="17784" spans="10:10" ht="29.25" customHeight="1">
      <c r="J17784" s="348"/>
    </row>
    <row r="17785" spans="10:10" ht="29.25" customHeight="1">
      <c r="J17785" s="348"/>
    </row>
    <row r="17786" spans="10:10" ht="29.25" customHeight="1">
      <c r="J17786" s="348"/>
    </row>
    <row r="17787" spans="10:10" ht="29.25" customHeight="1">
      <c r="J17787" s="348"/>
    </row>
    <row r="17788" spans="10:10" ht="29.25" customHeight="1">
      <c r="J17788" s="348"/>
    </row>
    <row r="17789" spans="10:10" ht="29.25" customHeight="1">
      <c r="J17789" s="348"/>
    </row>
    <row r="17790" spans="10:10" ht="29.25" customHeight="1">
      <c r="J17790" s="348"/>
    </row>
    <row r="17791" spans="10:10" ht="29.25" customHeight="1">
      <c r="J17791" s="348"/>
    </row>
    <row r="17792" spans="10:10" ht="29.25" customHeight="1">
      <c r="J17792" s="348"/>
    </row>
    <row r="17793" spans="10:10" ht="29.25" customHeight="1">
      <c r="J17793" s="348"/>
    </row>
    <row r="17794" spans="10:10" ht="29.25" customHeight="1">
      <c r="J17794" s="348"/>
    </row>
    <row r="17795" spans="10:10" ht="29.25" customHeight="1">
      <c r="J17795" s="348"/>
    </row>
    <row r="17796" spans="10:10" ht="29.25" customHeight="1">
      <c r="J17796" s="348"/>
    </row>
    <row r="17797" spans="10:10" ht="29.25" customHeight="1">
      <c r="J17797" s="348"/>
    </row>
    <row r="17798" spans="10:10" ht="29.25" customHeight="1">
      <c r="J17798" s="348"/>
    </row>
    <row r="17799" spans="10:10" ht="29.25" customHeight="1">
      <c r="J17799" s="348"/>
    </row>
    <row r="17800" spans="10:10" ht="29.25" customHeight="1">
      <c r="J17800" s="348"/>
    </row>
    <row r="17801" spans="10:10" ht="29.25" customHeight="1">
      <c r="J17801" s="348"/>
    </row>
    <row r="17802" spans="10:10" ht="29.25" customHeight="1">
      <c r="J17802" s="348"/>
    </row>
    <row r="17803" spans="10:10" ht="29.25" customHeight="1">
      <c r="J17803" s="348"/>
    </row>
    <row r="17804" spans="10:10" ht="29.25" customHeight="1">
      <c r="J17804" s="348"/>
    </row>
    <row r="17805" spans="10:10" ht="29.25" customHeight="1">
      <c r="J17805" s="348"/>
    </row>
    <row r="17806" spans="10:10" ht="29.25" customHeight="1">
      <c r="J17806" s="348"/>
    </row>
    <row r="17807" spans="10:10" ht="29.25" customHeight="1">
      <c r="J17807" s="348"/>
    </row>
    <row r="17808" spans="10:10" ht="29.25" customHeight="1">
      <c r="J17808" s="348"/>
    </row>
    <row r="17809" spans="10:10" ht="29.25" customHeight="1">
      <c r="J17809" s="348"/>
    </row>
    <row r="17810" spans="10:10" ht="29.25" customHeight="1">
      <c r="J17810" s="348"/>
    </row>
    <row r="17811" spans="10:10" ht="29.25" customHeight="1">
      <c r="J17811" s="348"/>
    </row>
    <row r="17812" spans="10:10" ht="29.25" customHeight="1">
      <c r="J17812" s="348"/>
    </row>
    <row r="17813" spans="10:10" ht="29.25" customHeight="1">
      <c r="J17813" s="348"/>
    </row>
    <row r="17814" spans="10:10" ht="29.25" customHeight="1">
      <c r="J17814" s="348"/>
    </row>
    <row r="17815" spans="10:10" ht="29.25" customHeight="1">
      <c r="J17815" s="348"/>
    </row>
    <row r="17816" spans="10:10" ht="29.25" customHeight="1">
      <c r="J17816" s="348"/>
    </row>
    <row r="17817" spans="10:10" ht="29.25" customHeight="1">
      <c r="J17817" s="348"/>
    </row>
    <row r="17818" spans="10:10" ht="29.25" customHeight="1">
      <c r="J17818" s="348"/>
    </row>
    <row r="17819" spans="10:10" ht="29.25" customHeight="1">
      <c r="J17819" s="348"/>
    </row>
    <row r="17820" spans="10:10" ht="29.25" customHeight="1">
      <c r="J17820" s="348"/>
    </row>
    <row r="17821" spans="10:10" ht="29.25" customHeight="1">
      <c r="J17821" s="348"/>
    </row>
    <row r="17822" spans="10:10" ht="29.25" customHeight="1">
      <c r="J17822" s="348"/>
    </row>
    <row r="17823" spans="10:10" ht="29.25" customHeight="1">
      <c r="J17823" s="348"/>
    </row>
    <row r="17824" spans="10:10" ht="29.25" customHeight="1">
      <c r="J17824" s="348"/>
    </row>
    <row r="17825" spans="10:10" ht="29.25" customHeight="1">
      <c r="J17825" s="348"/>
    </row>
    <row r="17826" spans="10:10" ht="29.25" customHeight="1">
      <c r="J17826" s="348"/>
    </row>
    <row r="17827" spans="10:10" ht="29.25" customHeight="1">
      <c r="J17827" s="348"/>
    </row>
    <row r="17828" spans="10:10" ht="29.25" customHeight="1">
      <c r="J17828" s="348"/>
    </row>
    <row r="17829" spans="10:10" ht="29.25" customHeight="1">
      <c r="J17829" s="348"/>
    </row>
    <row r="17830" spans="10:10" ht="29.25" customHeight="1">
      <c r="J17830" s="348"/>
    </row>
    <row r="17831" spans="10:10" ht="29.25" customHeight="1">
      <c r="J17831" s="348"/>
    </row>
    <row r="17832" spans="10:10" ht="29.25" customHeight="1">
      <c r="J17832" s="348"/>
    </row>
    <row r="17833" spans="10:10" ht="29.25" customHeight="1">
      <c r="J17833" s="348"/>
    </row>
    <row r="17834" spans="10:10" ht="29.25" customHeight="1">
      <c r="J17834" s="348"/>
    </row>
    <row r="17835" spans="10:10" ht="29.25" customHeight="1">
      <c r="J17835" s="348"/>
    </row>
    <row r="17836" spans="10:10" ht="29.25" customHeight="1">
      <c r="J17836" s="348"/>
    </row>
    <row r="17837" spans="10:10" ht="29.25" customHeight="1">
      <c r="J17837" s="348"/>
    </row>
    <row r="17838" spans="10:10" ht="29.25" customHeight="1">
      <c r="J17838" s="348"/>
    </row>
    <row r="17839" spans="10:10" ht="29.25" customHeight="1">
      <c r="J17839" s="348"/>
    </row>
    <row r="17840" spans="10:10" ht="29.25" customHeight="1">
      <c r="J17840" s="348"/>
    </row>
    <row r="17841" spans="10:10" ht="29.25" customHeight="1">
      <c r="J17841" s="348"/>
    </row>
    <row r="17842" spans="10:10" ht="29.25" customHeight="1">
      <c r="J17842" s="348"/>
    </row>
    <row r="17843" spans="10:10" ht="29.25" customHeight="1">
      <c r="J17843" s="348"/>
    </row>
    <row r="17844" spans="10:10" ht="29.25" customHeight="1">
      <c r="J17844" s="348"/>
    </row>
    <row r="17845" spans="10:10" ht="29.25" customHeight="1">
      <c r="J17845" s="348"/>
    </row>
    <row r="17846" spans="10:10" ht="29.25" customHeight="1">
      <c r="J17846" s="348"/>
    </row>
    <row r="17847" spans="10:10" ht="29.25" customHeight="1">
      <c r="J17847" s="348"/>
    </row>
    <row r="17848" spans="10:10" ht="29.25" customHeight="1">
      <c r="J17848" s="348"/>
    </row>
    <row r="17849" spans="10:10" ht="29.25" customHeight="1">
      <c r="J17849" s="348"/>
    </row>
    <row r="17850" spans="10:10" ht="29.25" customHeight="1">
      <c r="J17850" s="348"/>
    </row>
    <row r="17851" spans="10:10" ht="29.25" customHeight="1">
      <c r="J17851" s="348"/>
    </row>
    <row r="17852" spans="10:10" ht="29.25" customHeight="1">
      <c r="J17852" s="348"/>
    </row>
    <row r="17853" spans="10:10" ht="29.25" customHeight="1">
      <c r="J17853" s="348"/>
    </row>
    <row r="17854" spans="10:10" ht="29.25" customHeight="1">
      <c r="J17854" s="348"/>
    </row>
    <row r="17855" spans="10:10" ht="29.25" customHeight="1">
      <c r="J17855" s="348"/>
    </row>
    <row r="17856" spans="10:10" ht="29.25" customHeight="1">
      <c r="J17856" s="348"/>
    </row>
    <row r="17857" spans="10:10" ht="29.25" customHeight="1">
      <c r="J17857" s="348"/>
    </row>
    <row r="17858" spans="10:10" ht="29.25" customHeight="1">
      <c r="J17858" s="348"/>
    </row>
    <row r="17859" spans="10:10" ht="29.25" customHeight="1">
      <c r="J17859" s="348"/>
    </row>
    <row r="17860" spans="10:10" ht="29.25" customHeight="1">
      <c r="J17860" s="348"/>
    </row>
    <row r="17861" spans="10:10" ht="29.25" customHeight="1">
      <c r="J17861" s="348"/>
    </row>
    <row r="17862" spans="10:10" ht="29.25" customHeight="1">
      <c r="J17862" s="348"/>
    </row>
    <row r="17863" spans="10:10" ht="29.25" customHeight="1">
      <c r="J17863" s="348"/>
    </row>
    <row r="17864" spans="10:10" ht="29.25" customHeight="1">
      <c r="J17864" s="348"/>
    </row>
    <row r="17865" spans="10:10" ht="29.25" customHeight="1">
      <c r="J17865" s="348"/>
    </row>
    <row r="17866" spans="10:10" ht="29.25" customHeight="1">
      <c r="J17866" s="348"/>
    </row>
    <row r="17867" spans="10:10" ht="29.25" customHeight="1">
      <c r="J17867" s="348"/>
    </row>
    <row r="17868" spans="10:10" ht="29.25" customHeight="1">
      <c r="J17868" s="348"/>
    </row>
    <row r="17869" spans="10:10" ht="29.25" customHeight="1">
      <c r="J17869" s="348"/>
    </row>
    <row r="17870" spans="10:10" ht="29.25" customHeight="1">
      <c r="J17870" s="348"/>
    </row>
    <row r="17871" spans="10:10" ht="29.25" customHeight="1">
      <c r="J17871" s="348"/>
    </row>
    <row r="17872" spans="10:10" ht="29.25" customHeight="1">
      <c r="J17872" s="348"/>
    </row>
    <row r="17873" spans="10:10" ht="29.25" customHeight="1">
      <c r="J17873" s="348"/>
    </row>
    <row r="17874" spans="10:10" ht="29.25" customHeight="1">
      <c r="J17874" s="348"/>
    </row>
    <row r="17875" spans="10:10" ht="29.25" customHeight="1">
      <c r="J17875" s="348"/>
    </row>
    <row r="17876" spans="10:10" ht="29.25" customHeight="1">
      <c r="J17876" s="348"/>
    </row>
    <row r="17877" spans="10:10" ht="29.25" customHeight="1">
      <c r="J17877" s="348"/>
    </row>
    <row r="17878" spans="10:10" ht="29.25" customHeight="1">
      <c r="J17878" s="348"/>
    </row>
    <row r="17879" spans="10:10" ht="29.25" customHeight="1">
      <c r="J17879" s="348"/>
    </row>
    <row r="17880" spans="10:10" ht="29.25" customHeight="1">
      <c r="J17880" s="348"/>
    </row>
    <row r="17881" spans="10:10" ht="29.25" customHeight="1">
      <c r="J17881" s="348"/>
    </row>
    <row r="17882" spans="10:10" ht="29.25" customHeight="1">
      <c r="J17882" s="348"/>
    </row>
    <row r="17883" spans="10:10" ht="29.25" customHeight="1">
      <c r="J17883" s="348"/>
    </row>
    <row r="17884" spans="10:10" ht="29.25" customHeight="1">
      <c r="J17884" s="348"/>
    </row>
    <row r="17885" spans="10:10" ht="29.25" customHeight="1">
      <c r="J17885" s="348"/>
    </row>
    <row r="17886" spans="10:10" ht="29.25" customHeight="1">
      <c r="J17886" s="348"/>
    </row>
    <row r="17887" spans="10:10" ht="29.25" customHeight="1">
      <c r="J17887" s="348"/>
    </row>
    <row r="17888" spans="10:10" ht="29.25" customHeight="1">
      <c r="J17888" s="348"/>
    </row>
    <row r="17889" spans="10:10" ht="29.25" customHeight="1">
      <c r="J17889" s="348"/>
    </row>
    <row r="17890" spans="10:10" ht="29.25" customHeight="1">
      <c r="J17890" s="348"/>
    </row>
    <row r="17891" spans="10:10" ht="29.25" customHeight="1">
      <c r="J17891" s="348"/>
    </row>
    <row r="17892" spans="10:10" ht="29.25" customHeight="1">
      <c r="J17892" s="348"/>
    </row>
    <row r="17893" spans="10:10" ht="29.25" customHeight="1">
      <c r="J17893" s="348"/>
    </row>
    <row r="17894" spans="10:10" ht="29.25" customHeight="1">
      <c r="J17894" s="348"/>
    </row>
    <row r="17895" spans="10:10" ht="29.25" customHeight="1">
      <c r="J17895" s="348"/>
    </row>
    <row r="17896" spans="10:10" ht="29.25" customHeight="1">
      <c r="J17896" s="348"/>
    </row>
    <row r="17897" spans="10:10" ht="29.25" customHeight="1">
      <c r="J17897" s="348"/>
    </row>
    <row r="17898" spans="10:10" ht="29.25" customHeight="1">
      <c r="J17898" s="348"/>
    </row>
    <row r="17899" spans="10:10" ht="29.25" customHeight="1">
      <c r="J17899" s="348"/>
    </row>
    <row r="17900" spans="10:10" ht="29.25" customHeight="1">
      <c r="J17900" s="348"/>
    </row>
    <row r="17901" spans="10:10" ht="29.25" customHeight="1">
      <c r="J17901" s="348"/>
    </row>
    <row r="17902" spans="10:10" ht="29.25" customHeight="1">
      <c r="J17902" s="348"/>
    </row>
    <row r="17903" spans="10:10" ht="29.25" customHeight="1">
      <c r="J17903" s="348"/>
    </row>
    <row r="17904" spans="10:10" ht="29.25" customHeight="1">
      <c r="J17904" s="348"/>
    </row>
    <row r="17905" spans="10:10" ht="29.25" customHeight="1">
      <c r="J17905" s="348"/>
    </row>
    <row r="17906" spans="10:10" ht="29.25" customHeight="1">
      <c r="J17906" s="348"/>
    </row>
    <row r="17907" spans="10:10" ht="29.25" customHeight="1">
      <c r="J17907" s="348"/>
    </row>
    <row r="17908" spans="10:10" ht="29.25" customHeight="1">
      <c r="J17908" s="348"/>
    </row>
    <row r="17909" spans="10:10" ht="29.25" customHeight="1">
      <c r="J17909" s="348"/>
    </row>
    <row r="17910" spans="10:10" ht="29.25" customHeight="1">
      <c r="J17910" s="348"/>
    </row>
    <row r="17911" spans="10:10" ht="29.25" customHeight="1">
      <c r="J17911" s="348"/>
    </row>
    <row r="17912" spans="10:10" ht="29.25" customHeight="1">
      <c r="J17912" s="348"/>
    </row>
    <row r="17913" spans="10:10" ht="29.25" customHeight="1">
      <c r="J17913" s="348"/>
    </row>
    <row r="17914" spans="10:10" ht="29.25" customHeight="1">
      <c r="J17914" s="348"/>
    </row>
    <row r="17915" spans="10:10" ht="29.25" customHeight="1">
      <c r="J17915" s="348"/>
    </row>
    <row r="17916" spans="10:10" ht="29.25" customHeight="1">
      <c r="J17916" s="348"/>
    </row>
    <row r="17917" spans="10:10" ht="29.25" customHeight="1">
      <c r="J17917" s="348"/>
    </row>
    <row r="17918" spans="10:10" ht="29.25" customHeight="1">
      <c r="J17918" s="348"/>
    </row>
    <row r="17919" spans="10:10" ht="29.25" customHeight="1">
      <c r="J17919" s="348"/>
    </row>
    <row r="17920" spans="10:10" ht="29.25" customHeight="1">
      <c r="J17920" s="348"/>
    </row>
    <row r="17921" spans="10:10" ht="29.25" customHeight="1">
      <c r="J17921" s="348"/>
    </row>
    <row r="17922" spans="10:10" ht="29.25" customHeight="1">
      <c r="J17922" s="348"/>
    </row>
    <row r="17923" spans="10:10" ht="29.25" customHeight="1">
      <c r="J17923" s="348"/>
    </row>
    <row r="17924" spans="10:10" ht="29.25" customHeight="1">
      <c r="J17924" s="348"/>
    </row>
    <row r="17925" spans="10:10" ht="29.25" customHeight="1">
      <c r="J17925" s="348"/>
    </row>
    <row r="17926" spans="10:10" ht="29.25" customHeight="1">
      <c r="J17926" s="348"/>
    </row>
    <row r="17927" spans="10:10" ht="29.25" customHeight="1">
      <c r="J17927" s="348"/>
    </row>
    <row r="17928" spans="10:10" ht="29.25" customHeight="1">
      <c r="J17928" s="348"/>
    </row>
    <row r="17929" spans="10:10" ht="29.25" customHeight="1">
      <c r="J17929" s="348"/>
    </row>
    <row r="17930" spans="10:10" ht="29.25" customHeight="1">
      <c r="J17930" s="348"/>
    </row>
    <row r="17931" spans="10:10" ht="29.25" customHeight="1">
      <c r="J17931" s="348"/>
    </row>
    <row r="17932" spans="10:10" ht="29.25" customHeight="1">
      <c r="J17932" s="348"/>
    </row>
    <row r="17933" spans="10:10" ht="29.25" customHeight="1">
      <c r="J17933" s="348"/>
    </row>
    <row r="17934" spans="10:10" ht="29.25" customHeight="1">
      <c r="J17934" s="348"/>
    </row>
    <row r="17935" spans="10:10" ht="29.25" customHeight="1">
      <c r="J17935" s="348"/>
    </row>
    <row r="17936" spans="10:10" ht="29.25" customHeight="1">
      <c r="J17936" s="348"/>
    </row>
    <row r="17937" spans="10:10" ht="29.25" customHeight="1">
      <c r="J17937" s="348"/>
    </row>
    <row r="17938" spans="10:10" ht="29.25" customHeight="1">
      <c r="J17938" s="348"/>
    </row>
    <row r="17939" spans="10:10" ht="29.25" customHeight="1">
      <c r="J17939" s="348"/>
    </row>
    <row r="17940" spans="10:10" ht="29.25" customHeight="1">
      <c r="J17940" s="348"/>
    </row>
    <row r="17941" spans="10:10" ht="29.25" customHeight="1">
      <c r="J17941" s="348"/>
    </row>
    <row r="17942" spans="10:10" ht="29.25" customHeight="1">
      <c r="J17942" s="348"/>
    </row>
    <row r="17943" spans="10:10" ht="29.25" customHeight="1">
      <c r="J17943" s="348"/>
    </row>
    <row r="17944" spans="10:10" ht="29.25" customHeight="1">
      <c r="J17944" s="348"/>
    </row>
    <row r="17945" spans="10:10" ht="29.25" customHeight="1">
      <c r="J17945" s="348"/>
    </row>
    <row r="17946" spans="10:10" ht="29.25" customHeight="1">
      <c r="J17946" s="348"/>
    </row>
    <row r="17947" spans="10:10" ht="29.25" customHeight="1">
      <c r="J17947" s="348"/>
    </row>
    <row r="17948" spans="10:10" ht="29.25" customHeight="1">
      <c r="J17948" s="348"/>
    </row>
    <row r="17949" spans="10:10" ht="29.25" customHeight="1">
      <c r="J17949" s="348"/>
    </row>
    <row r="17950" spans="10:10" ht="29.25" customHeight="1">
      <c r="J17950" s="348"/>
    </row>
    <row r="17951" spans="10:10" ht="29.25" customHeight="1">
      <c r="J17951" s="348"/>
    </row>
    <row r="17952" spans="10:10" ht="29.25" customHeight="1">
      <c r="J17952" s="348"/>
    </row>
    <row r="17953" spans="10:10" ht="29.25" customHeight="1">
      <c r="J17953" s="348"/>
    </row>
    <row r="17954" spans="10:10" ht="29.25" customHeight="1">
      <c r="J17954" s="348"/>
    </row>
    <row r="17955" spans="10:10" ht="29.25" customHeight="1">
      <c r="J17955" s="348"/>
    </row>
    <row r="17956" spans="10:10" ht="29.25" customHeight="1">
      <c r="J17956" s="348"/>
    </row>
    <row r="17957" spans="10:10" ht="29.25" customHeight="1">
      <c r="J17957" s="348"/>
    </row>
    <row r="17958" spans="10:10" ht="29.25" customHeight="1">
      <c r="J17958" s="348"/>
    </row>
    <row r="17959" spans="10:10" ht="29.25" customHeight="1">
      <c r="J17959" s="348"/>
    </row>
    <row r="17960" spans="10:10" ht="29.25" customHeight="1">
      <c r="J17960" s="348"/>
    </row>
    <row r="17961" spans="10:10" ht="29.25" customHeight="1">
      <c r="J17961" s="348"/>
    </row>
    <row r="17962" spans="10:10" ht="29.25" customHeight="1">
      <c r="J17962" s="348"/>
    </row>
    <row r="17963" spans="10:10" ht="29.25" customHeight="1">
      <c r="J17963" s="348"/>
    </row>
    <row r="17964" spans="10:10" ht="29.25" customHeight="1">
      <c r="J17964" s="348"/>
    </row>
    <row r="17965" spans="10:10" ht="29.25" customHeight="1">
      <c r="J17965" s="348"/>
    </row>
    <row r="17966" spans="10:10" ht="29.25" customHeight="1">
      <c r="J17966" s="348"/>
    </row>
    <row r="17967" spans="10:10" ht="29.25" customHeight="1">
      <c r="J17967" s="348"/>
    </row>
    <row r="17968" spans="10:10" ht="29.25" customHeight="1">
      <c r="J17968" s="348"/>
    </row>
    <row r="17969" spans="10:10" ht="29.25" customHeight="1">
      <c r="J17969" s="348"/>
    </row>
    <row r="17970" spans="10:10" ht="29.25" customHeight="1">
      <c r="J17970" s="348"/>
    </row>
    <row r="17971" spans="10:10" ht="29.25" customHeight="1">
      <c r="J17971" s="348"/>
    </row>
    <row r="17972" spans="10:10" ht="29.25" customHeight="1">
      <c r="J17972" s="348"/>
    </row>
    <row r="17973" spans="10:10" ht="29.25" customHeight="1">
      <c r="J17973" s="348"/>
    </row>
    <row r="17974" spans="10:10" ht="29.25" customHeight="1">
      <c r="J17974" s="348"/>
    </row>
    <row r="17975" spans="10:10" ht="29.25" customHeight="1">
      <c r="J17975" s="348"/>
    </row>
    <row r="17976" spans="10:10" ht="29.25" customHeight="1">
      <c r="J17976" s="348"/>
    </row>
    <row r="17977" spans="10:10" ht="29.25" customHeight="1">
      <c r="J17977" s="348"/>
    </row>
    <row r="17978" spans="10:10" ht="29.25" customHeight="1">
      <c r="J17978" s="348"/>
    </row>
    <row r="17979" spans="10:10" ht="29.25" customHeight="1">
      <c r="J17979" s="348"/>
    </row>
    <row r="17980" spans="10:10" ht="29.25" customHeight="1">
      <c r="J17980" s="348"/>
    </row>
    <row r="17981" spans="10:10" ht="29.25" customHeight="1">
      <c r="J17981" s="348"/>
    </row>
    <row r="17982" spans="10:10" ht="29.25" customHeight="1">
      <c r="J17982" s="348"/>
    </row>
    <row r="17983" spans="10:10" ht="29.25" customHeight="1">
      <c r="J17983" s="348"/>
    </row>
    <row r="17984" spans="10:10" ht="29.25" customHeight="1">
      <c r="J17984" s="348"/>
    </row>
    <row r="17985" spans="10:10" ht="29.25" customHeight="1">
      <c r="J17985" s="348"/>
    </row>
    <row r="17986" spans="10:10" ht="29.25" customHeight="1">
      <c r="J17986" s="348"/>
    </row>
    <row r="17987" spans="10:10" ht="29.25" customHeight="1">
      <c r="J17987" s="348"/>
    </row>
    <row r="17988" spans="10:10" ht="29.25" customHeight="1">
      <c r="J17988" s="348"/>
    </row>
    <row r="17989" spans="10:10" ht="29.25" customHeight="1">
      <c r="J17989" s="348"/>
    </row>
    <row r="17990" spans="10:10" ht="29.25" customHeight="1">
      <c r="J17990" s="348"/>
    </row>
    <row r="17991" spans="10:10" ht="29.25" customHeight="1">
      <c r="J17991" s="348"/>
    </row>
    <row r="17992" spans="10:10" ht="29.25" customHeight="1">
      <c r="J17992" s="348"/>
    </row>
    <row r="17993" spans="10:10" ht="29.25" customHeight="1">
      <c r="J17993" s="348"/>
    </row>
    <row r="17994" spans="10:10" ht="29.25" customHeight="1">
      <c r="J17994" s="348"/>
    </row>
    <row r="17995" spans="10:10" ht="29.25" customHeight="1">
      <c r="J17995" s="348"/>
    </row>
    <row r="17996" spans="10:10" ht="29.25" customHeight="1">
      <c r="J17996" s="348"/>
    </row>
    <row r="17997" spans="10:10" ht="29.25" customHeight="1">
      <c r="J17997" s="348"/>
    </row>
    <row r="17998" spans="10:10" ht="29.25" customHeight="1">
      <c r="J17998" s="348"/>
    </row>
    <row r="17999" spans="10:10" ht="29.25" customHeight="1">
      <c r="J17999" s="348"/>
    </row>
    <row r="18000" spans="10:10" ht="29.25" customHeight="1">
      <c r="J18000" s="348"/>
    </row>
    <row r="18001" spans="10:10" ht="29.25" customHeight="1">
      <c r="J18001" s="348"/>
    </row>
    <row r="18002" spans="10:10" ht="29.25" customHeight="1">
      <c r="J18002" s="348"/>
    </row>
    <row r="18003" spans="10:10" ht="29.25" customHeight="1">
      <c r="J18003" s="348"/>
    </row>
    <row r="18004" spans="10:10" ht="29.25" customHeight="1">
      <c r="J18004" s="348"/>
    </row>
    <row r="18005" spans="10:10" ht="29.25" customHeight="1">
      <c r="J18005" s="348"/>
    </row>
    <row r="18006" spans="10:10" ht="29.25" customHeight="1">
      <c r="J18006" s="348"/>
    </row>
    <row r="18007" spans="10:10" ht="29.25" customHeight="1">
      <c r="J18007" s="348"/>
    </row>
    <row r="18008" spans="10:10" ht="29.25" customHeight="1">
      <c r="J18008" s="348"/>
    </row>
    <row r="18009" spans="10:10" ht="29.25" customHeight="1">
      <c r="J18009" s="348"/>
    </row>
    <row r="18010" spans="10:10" ht="29.25" customHeight="1">
      <c r="J18010" s="348"/>
    </row>
    <row r="18011" spans="10:10" ht="29.25" customHeight="1">
      <c r="J18011" s="348"/>
    </row>
    <row r="18012" spans="10:10" ht="29.25" customHeight="1">
      <c r="J18012" s="348"/>
    </row>
    <row r="18013" spans="10:10" ht="29.25" customHeight="1">
      <c r="J18013" s="348"/>
    </row>
    <row r="18014" spans="10:10" ht="29.25" customHeight="1">
      <c r="J18014" s="348"/>
    </row>
    <row r="18015" spans="10:10" ht="29.25" customHeight="1">
      <c r="J18015" s="348"/>
    </row>
    <row r="18016" spans="10:10" ht="29.25" customHeight="1">
      <c r="J18016" s="348"/>
    </row>
    <row r="18017" spans="10:10" ht="29.25" customHeight="1">
      <c r="J18017" s="348"/>
    </row>
    <row r="18018" spans="10:10" ht="29.25" customHeight="1">
      <c r="J18018" s="348"/>
    </row>
    <row r="18019" spans="10:10" ht="29.25" customHeight="1">
      <c r="J18019" s="348"/>
    </row>
    <row r="18020" spans="10:10" ht="29.25" customHeight="1">
      <c r="J18020" s="348"/>
    </row>
    <row r="18021" spans="10:10" ht="29.25" customHeight="1">
      <c r="J18021" s="348"/>
    </row>
    <row r="18022" spans="10:10" ht="29.25" customHeight="1">
      <c r="J18022" s="348"/>
    </row>
    <row r="18023" spans="10:10" ht="29.25" customHeight="1">
      <c r="J18023" s="348"/>
    </row>
    <row r="18024" spans="10:10" ht="29.25" customHeight="1">
      <c r="J18024" s="348"/>
    </row>
    <row r="18025" spans="10:10" ht="29.25" customHeight="1">
      <c r="J18025" s="348"/>
    </row>
    <row r="18026" spans="10:10" ht="29.25" customHeight="1">
      <c r="J18026" s="348"/>
    </row>
    <row r="18027" spans="10:10" ht="29.25" customHeight="1">
      <c r="J18027" s="348"/>
    </row>
    <row r="18028" spans="10:10" ht="29.25" customHeight="1">
      <c r="J18028" s="348"/>
    </row>
    <row r="18029" spans="10:10" ht="29.25" customHeight="1">
      <c r="J18029" s="348"/>
    </row>
    <row r="18030" spans="10:10" ht="29.25" customHeight="1">
      <c r="J18030" s="348"/>
    </row>
    <row r="18031" spans="10:10" ht="29.25" customHeight="1">
      <c r="J18031" s="348"/>
    </row>
    <row r="18032" spans="10:10" ht="29.25" customHeight="1">
      <c r="J18032" s="348"/>
    </row>
    <row r="18033" spans="10:10" ht="29.25" customHeight="1">
      <c r="J18033" s="348"/>
    </row>
    <row r="18034" spans="10:10" ht="29.25" customHeight="1">
      <c r="J18034" s="348"/>
    </row>
    <row r="18035" spans="10:10" ht="29.25" customHeight="1">
      <c r="J18035" s="348"/>
    </row>
    <row r="18036" spans="10:10" ht="29.25" customHeight="1">
      <c r="J18036" s="348"/>
    </row>
    <row r="18037" spans="10:10" ht="29.25" customHeight="1">
      <c r="J18037" s="348"/>
    </row>
    <row r="18038" spans="10:10" ht="29.25" customHeight="1">
      <c r="J18038" s="348"/>
    </row>
    <row r="18039" spans="10:10" ht="29.25" customHeight="1">
      <c r="J18039" s="348"/>
    </row>
    <row r="18040" spans="10:10" ht="29.25" customHeight="1">
      <c r="J18040" s="348"/>
    </row>
    <row r="18041" spans="10:10" ht="29.25" customHeight="1">
      <c r="J18041" s="348"/>
    </row>
    <row r="18042" spans="10:10" ht="29.25" customHeight="1">
      <c r="J18042" s="348"/>
    </row>
    <row r="18043" spans="10:10" ht="29.25" customHeight="1">
      <c r="J18043" s="348"/>
    </row>
    <row r="18044" spans="10:10" ht="29.25" customHeight="1">
      <c r="J18044" s="348"/>
    </row>
    <row r="18045" spans="10:10" ht="29.25" customHeight="1">
      <c r="J18045" s="348"/>
    </row>
    <row r="18046" spans="10:10" ht="29.25" customHeight="1">
      <c r="J18046" s="348"/>
    </row>
    <row r="18047" spans="10:10" ht="29.25" customHeight="1">
      <c r="J18047" s="348"/>
    </row>
    <row r="18048" spans="10:10" ht="29.25" customHeight="1">
      <c r="J18048" s="348"/>
    </row>
    <row r="18049" spans="10:10" ht="29.25" customHeight="1">
      <c r="J18049" s="348"/>
    </row>
    <row r="18050" spans="10:10" ht="29.25" customHeight="1">
      <c r="J18050" s="348"/>
    </row>
    <row r="18051" spans="10:10" ht="29.25" customHeight="1">
      <c r="J18051" s="348"/>
    </row>
    <row r="18052" spans="10:10" ht="29.25" customHeight="1">
      <c r="J18052" s="348"/>
    </row>
    <row r="18053" spans="10:10" ht="29.25" customHeight="1">
      <c r="J18053" s="348"/>
    </row>
    <row r="18054" spans="10:10" ht="29.25" customHeight="1">
      <c r="J18054" s="348"/>
    </row>
    <row r="18055" spans="10:10" ht="29.25" customHeight="1">
      <c r="J18055" s="348"/>
    </row>
    <row r="18056" spans="10:10" ht="29.25" customHeight="1">
      <c r="J18056" s="348"/>
    </row>
    <row r="18057" spans="10:10" ht="29.25" customHeight="1">
      <c r="J18057" s="348"/>
    </row>
    <row r="18058" spans="10:10" ht="29.25" customHeight="1">
      <c r="J18058" s="348"/>
    </row>
    <row r="18059" spans="10:10" ht="29.25" customHeight="1">
      <c r="J18059" s="348"/>
    </row>
    <row r="18060" spans="10:10" ht="29.25" customHeight="1">
      <c r="J18060" s="348"/>
    </row>
    <row r="18061" spans="10:10" ht="29.25" customHeight="1">
      <c r="J18061" s="348"/>
    </row>
    <row r="18062" spans="10:10" ht="29.25" customHeight="1">
      <c r="J18062" s="348"/>
    </row>
    <row r="18063" spans="10:10" ht="29.25" customHeight="1">
      <c r="J18063" s="348"/>
    </row>
    <row r="18064" spans="10:10" ht="29.25" customHeight="1">
      <c r="J18064" s="348"/>
    </row>
    <row r="18065" spans="10:10" ht="29.25" customHeight="1">
      <c r="J18065" s="348"/>
    </row>
    <row r="18066" spans="10:10" ht="29.25" customHeight="1">
      <c r="J18066" s="348"/>
    </row>
    <row r="18067" spans="10:10" ht="29.25" customHeight="1">
      <c r="J18067" s="348"/>
    </row>
    <row r="18068" spans="10:10" ht="29.25" customHeight="1">
      <c r="J18068" s="348"/>
    </row>
    <row r="18069" spans="10:10" ht="29.25" customHeight="1">
      <c r="J18069" s="348"/>
    </row>
    <row r="18070" spans="10:10" ht="29.25" customHeight="1">
      <c r="J18070" s="348"/>
    </row>
    <row r="18071" spans="10:10" ht="29.25" customHeight="1">
      <c r="J18071" s="348"/>
    </row>
    <row r="18072" spans="10:10" ht="29.25" customHeight="1">
      <c r="J18072" s="348"/>
    </row>
    <row r="18073" spans="10:10" ht="29.25" customHeight="1">
      <c r="J18073" s="348"/>
    </row>
    <row r="18074" spans="10:10" ht="29.25" customHeight="1">
      <c r="J18074" s="348"/>
    </row>
    <row r="18075" spans="10:10" ht="29.25" customHeight="1">
      <c r="J18075" s="348"/>
    </row>
    <row r="18076" spans="10:10" ht="29.25" customHeight="1">
      <c r="J18076" s="348"/>
    </row>
    <row r="18077" spans="10:10" ht="29.25" customHeight="1">
      <c r="J18077" s="348"/>
    </row>
    <row r="18078" spans="10:10" ht="29.25" customHeight="1">
      <c r="J18078" s="348"/>
    </row>
    <row r="18079" spans="10:10" ht="29.25" customHeight="1">
      <c r="J18079" s="348"/>
    </row>
    <row r="18080" spans="10:10" ht="29.25" customHeight="1">
      <c r="J18080" s="348"/>
    </row>
    <row r="18081" spans="10:10" ht="29.25" customHeight="1">
      <c r="J18081" s="348"/>
    </row>
    <row r="18082" spans="10:10" ht="29.25" customHeight="1">
      <c r="J18082" s="348"/>
    </row>
    <row r="18083" spans="10:10" ht="29.25" customHeight="1">
      <c r="J18083" s="348"/>
    </row>
    <row r="18084" spans="10:10" ht="29.25" customHeight="1">
      <c r="J18084" s="348"/>
    </row>
    <row r="18085" spans="10:10" ht="29.25" customHeight="1">
      <c r="J18085" s="348"/>
    </row>
    <row r="18086" spans="10:10" ht="29.25" customHeight="1">
      <c r="J18086" s="348"/>
    </row>
    <row r="18087" spans="10:10" ht="29.25" customHeight="1">
      <c r="J18087" s="348"/>
    </row>
    <row r="18088" spans="10:10" ht="29.25" customHeight="1">
      <c r="J18088" s="348"/>
    </row>
    <row r="18089" spans="10:10" ht="29.25" customHeight="1">
      <c r="J18089" s="348"/>
    </row>
    <row r="18090" spans="10:10" ht="29.25" customHeight="1">
      <c r="J18090" s="348"/>
    </row>
    <row r="18091" spans="10:10" ht="29.25" customHeight="1">
      <c r="J18091" s="348"/>
    </row>
    <row r="18092" spans="10:10" ht="29.25" customHeight="1">
      <c r="J18092" s="348"/>
    </row>
    <row r="18093" spans="10:10" ht="29.25" customHeight="1">
      <c r="J18093" s="348"/>
    </row>
    <row r="18094" spans="10:10" ht="29.25" customHeight="1">
      <c r="J18094" s="348"/>
    </row>
    <row r="18095" spans="10:10" ht="29.25" customHeight="1">
      <c r="J18095" s="348"/>
    </row>
    <row r="18096" spans="10:10" ht="29.25" customHeight="1">
      <c r="J18096" s="348"/>
    </row>
    <row r="18097" spans="10:10" ht="29.25" customHeight="1">
      <c r="J18097" s="348"/>
    </row>
    <row r="18098" spans="10:10" ht="29.25" customHeight="1">
      <c r="J18098" s="348"/>
    </row>
    <row r="18099" spans="10:10" ht="29.25" customHeight="1">
      <c r="J18099" s="348"/>
    </row>
    <row r="18100" spans="10:10" ht="29.25" customHeight="1">
      <c r="J18100" s="348"/>
    </row>
    <row r="18101" spans="10:10" ht="29.25" customHeight="1">
      <c r="J18101" s="348"/>
    </row>
    <row r="18102" spans="10:10" ht="29.25" customHeight="1">
      <c r="J18102" s="348"/>
    </row>
    <row r="18103" spans="10:10" ht="29.25" customHeight="1">
      <c r="J18103" s="348"/>
    </row>
    <row r="18104" spans="10:10" ht="29.25" customHeight="1">
      <c r="J18104" s="348"/>
    </row>
    <row r="18105" spans="10:10" ht="29.25" customHeight="1">
      <c r="J18105" s="348"/>
    </row>
    <row r="18106" spans="10:10" ht="29.25" customHeight="1">
      <c r="J18106" s="348"/>
    </row>
    <row r="18107" spans="10:10" ht="29.25" customHeight="1">
      <c r="J18107" s="348"/>
    </row>
    <row r="18108" spans="10:10" ht="29.25" customHeight="1">
      <c r="J18108" s="348"/>
    </row>
    <row r="18109" spans="10:10" ht="29.25" customHeight="1">
      <c r="J18109" s="348"/>
    </row>
    <row r="18110" spans="10:10" ht="29.25" customHeight="1">
      <c r="J18110" s="348"/>
    </row>
    <row r="18111" spans="10:10" ht="29.25" customHeight="1">
      <c r="J18111" s="348"/>
    </row>
    <row r="18112" spans="10:10" ht="29.25" customHeight="1">
      <c r="J18112" s="348"/>
    </row>
    <row r="18113" spans="10:10" ht="29.25" customHeight="1">
      <c r="J18113" s="348"/>
    </row>
    <row r="18114" spans="10:10" ht="29.25" customHeight="1">
      <c r="J18114" s="348"/>
    </row>
    <row r="18115" spans="10:10" ht="29.25" customHeight="1">
      <c r="J18115" s="348"/>
    </row>
    <row r="18116" spans="10:10" ht="29.25" customHeight="1">
      <c r="J18116" s="348"/>
    </row>
    <row r="18117" spans="10:10" ht="29.25" customHeight="1">
      <c r="J18117" s="348"/>
    </row>
    <row r="18118" spans="10:10" ht="29.25" customHeight="1">
      <c r="J18118" s="348"/>
    </row>
    <row r="18119" spans="10:10" ht="29.25" customHeight="1">
      <c r="J18119" s="348"/>
    </row>
    <row r="18120" spans="10:10" ht="29.25" customHeight="1">
      <c r="J18120" s="348"/>
    </row>
    <row r="18121" spans="10:10" ht="29.25" customHeight="1">
      <c r="J18121" s="348"/>
    </row>
    <row r="18122" spans="10:10" ht="29.25" customHeight="1">
      <c r="J18122" s="348"/>
    </row>
    <row r="18123" spans="10:10" ht="29.25" customHeight="1">
      <c r="J18123" s="348"/>
    </row>
    <row r="18124" spans="10:10" ht="29.25" customHeight="1">
      <c r="J18124" s="348"/>
    </row>
    <row r="18125" spans="10:10" ht="29.25" customHeight="1">
      <c r="J18125" s="348"/>
    </row>
    <row r="18126" spans="10:10" ht="29.25" customHeight="1">
      <c r="J18126" s="348"/>
    </row>
    <row r="18127" spans="10:10" ht="29.25" customHeight="1">
      <c r="J18127" s="348"/>
    </row>
    <row r="18128" spans="10:10" ht="29.25" customHeight="1">
      <c r="J18128" s="348"/>
    </row>
    <row r="18129" spans="10:10" ht="29.25" customHeight="1">
      <c r="J18129" s="348"/>
    </row>
    <row r="18130" spans="10:10" ht="29.25" customHeight="1">
      <c r="J18130" s="348"/>
    </row>
    <row r="18131" spans="10:10" ht="29.25" customHeight="1">
      <c r="J18131" s="348"/>
    </row>
    <row r="18132" spans="10:10" ht="29.25" customHeight="1">
      <c r="J18132" s="348"/>
    </row>
    <row r="18133" spans="10:10" ht="29.25" customHeight="1">
      <c r="J18133" s="348"/>
    </row>
    <row r="18134" spans="10:10" ht="29.25" customHeight="1">
      <c r="J18134" s="348"/>
    </row>
    <row r="18135" spans="10:10" ht="29.25" customHeight="1">
      <c r="J18135" s="348"/>
    </row>
    <row r="18136" spans="10:10" ht="29.25" customHeight="1">
      <c r="J18136" s="348"/>
    </row>
    <row r="18137" spans="10:10" ht="29.25" customHeight="1">
      <c r="J18137" s="348"/>
    </row>
    <row r="18138" spans="10:10" ht="29.25" customHeight="1">
      <c r="J18138" s="348"/>
    </row>
    <row r="18139" spans="10:10" ht="29.25" customHeight="1">
      <c r="J18139" s="348"/>
    </row>
    <row r="18140" spans="10:10" ht="29.25" customHeight="1">
      <c r="J18140" s="348"/>
    </row>
    <row r="18141" spans="10:10" ht="29.25" customHeight="1">
      <c r="J18141" s="348"/>
    </row>
    <row r="18142" spans="10:10" ht="29.25" customHeight="1">
      <c r="J18142" s="348"/>
    </row>
    <row r="18143" spans="10:10" ht="29.25" customHeight="1">
      <c r="J18143" s="348"/>
    </row>
    <row r="18144" spans="10:10" ht="29.25" customHeight="1">
      <c r="J18144" s="348"/>
    </row>
    <row r="18145" spans="10:10" ht="29.25" customHeight="1">
      <c r="J18145" s="348"/>
    </row>
    <row r="18146" spans="10:10" ht="29.25" customHeight="1">
      <c r="J18146" s="348"/>
    </row>
    <row r="18147" spans="10:10" ht="29.25" customHeight="1">
      <c r="J18147" s="348"/>
    </row>
    <row r="18148" spans="10:10" ht="29.25" customHeight="1">
      <c r="J18148" s="348"/>
    </row>
    <row r="18149" spans="10:10" ht="29.25" customHeight="1">
      <c r="J18149" s="348"/>
    </row>
    <row r="18150" spans="10:10" ht="29.25" customHeight="1">
      <c r="J18150" s="348"/>
    </row>
    <row r="18151" spans="10:10" ht="29.25" customHeight="1">
      <c r="J18151" s="348"/>
    </row>
    <row r="18152" spans="10:10" ht="29.25" customHeight="1">
      <c r="J18152" s="348"/>
    </row>
    <row r="18153" spans="10:10" ht="29.25" customHeight="1">
      <c r="J18153" s="348"/>
    </row>
    <row r="18154" spans="10:10" ht="29.25" customHeight="1">
      <c r="J18154" s="348"/>
    </row>
    <row r="18155" spans="10:10" ht="29.25" customHeight="1">
      <c r="J18155" s="348"/>
    </row>
    <row r="18156" spans="10:10" ht="29.25" customHeight="1">
      <c r="J18156" s="348"/>
    </row>
    <row r="18157" spans="10:10" ht="29.25" customHeight="1">
      <c r="J18157" s="348"/>
    </row>
    <row r="18158" spans="10:10" ht="29.25" customHeight="1">
      <c r="J18158" s="348"/>
    </row>
    <row r="18159" spans="10:10" ht="29.25" customHeight="1">
      <c r="J18159" s="348"/>
    </row>
    <row r="18160" spans="10:10" ht="29.25" customHeight="1">
      <c r="J18160" s="348"/>
    </row>
    <row r="18161" spans="10:10" ht="29.25" customHeight="1">
      <c r="J18161" s="348"/>
    </row>
    <row r="18162" spans="10:10" ht="29.25" customHeight="1">
      <c r="J18162" s="348"/>
    </row>
    <row r="18163" spans="10:10" ht="29.25" customHeight="1">
      <c r="J18163" s="348"/>
    </row>
    <row r="18164" spans="10:10" ht="29.25" customHeight="1">
      <c r="J18164" s="348"/>
    </row>
    <row r="18165" spans="10:10" ht="29.25" customHeight="1">
      <c r="J18165" s="348"/>
    </row>
    <row r="18166" spans="10:10" ht="29.25" customHeight="1">
      <c r="J18166" s="348"/>
    </row>
    <row r="18167" spans="10:10" ht="29.25" customHeight="1">
      <c r="J18167" s="348"/>
    </row>
    <row r="18168" spans="10:10" ht="29.25" customHeight="1">
      <c r="J18168" s="348"/>
    </row>
    <row r="18169" spans="10:10" ht="29.25" customHeight="1">
      <c r="J18169" s="348"/>
    </row>
    <row r="18170" spans="10:10" ht="29.25" customHeight="1">
      <c r="J18170" s="348"/>
    </row>
    <row r="18171" spans="10:10" ht="29.25" customHeight="1">
      <c r="J18171" s="348"/>
    </row>
    <row r="18172" spans="10:10" ht="29.25" customHeight="1">
      <c r="J18172" s="348"/>
    </row>
    <row r="18173" spans="10:10" ht="29.25" customHeight="1">
      <c r="J18173" s="348"/>
    </row>
    <row r="18174" spans="10:10" ht="29.25" customHeight="1">
      <c r="J18174" s="348"/>
    </row>
    <row r="18175" spans="10:10" ht="29.25" customHeight="1">
      <c r="J18175" s="348"/>
    </row>
    <row r="18176" spans="10:10" ht="29.25" customHeight="1">
      <c r="J18176" s="348"/>
    </row>
    <row r="18177" spans="10:10" ht="29.25" customHeight="1">
      <c r="J18177" s="348"/>
    </row>
    <row r="18178" spans="10:10" ht="29.25" customHeight="1">
      <c r="J18178" s="348"/>
    </row>
    <row r="18179" spans="10:10" ht="29.25" customHeight="1">
      <c r="J18179" s="348"/>
    </row>
    <row r="18180" spans="10:10" ht="29.25" customHeight="1">
      <c r="J18180" s="348"/>
    </row>
    <row r="18181" spans="10:10" ht="29.25" customHeight="1">
      <c r="J18181" s="348"/>
    </row>
    <row r="18182" spans="10:10" ht="29.25" customHeight="1">
      <c r="J18182" s="348"/>
    </row>
    <row r="18183" spans="10:10" ht="29.25" customHeight="1">
      <c r="J18183" s="348"/>
    </row>
    <row r="18184" spans="10:10" ht="29.25" customHeight="1">
      <c r="J18184" s="348"/>
    </row>
    <row r="18185" spans="10:10" ht="29.25" customHeight="1">
      <c r="J18185" s="348"/>
    </row>
    <row r="18186" spans="10:10" ht="29.25" customHeight="1">
      <c r="J18186" s="348"/>
    </row>
    <row r="18187" spans="10:10" ht="29.25" customHeight="1">
      <c r="J18187" s="348"/>
    </row>
    <row r="18188" spans="10:10" ht="29.25" customHeight="1">
      <c r="J18188" s="348"/>
    </row>
    <row r="18189" spans="10:10" ht="29.25" customHeight="1">
      <c r="J18189" s="348"/>
    </row>
    <row r="18190" spans="10:10" ht="29.25" customHeight="1">
      <c r="J18190" s="348"/>
    </row>
    <row r="18191" spans="10:10" ht="29.25" customHeight="1">
      <c r="J18191" s="348"/>
    </row>
    <row r="18192" spans="10:10" ht="29.25" customHeight="1">
      <c r="J18192" s="348"/>
    </row>
    <row r="18193" spans="10:10" ht="29.25" customHeight="1">
      <c r="J18193" s="348"/>
    </row>
    <row r="18194" spans="10:10" ht="29.25" customHeight="1">
      <c r="J18194" s="348"/>
    </row>
    <row r="18195" spans="10:10" ht="29.25" customHeight="1">
      <c r="J18195" s="348"/>
    </row>
    <row r="18196" spans="10:10" ht="29.25" customHeight="1">
      <c r="J18196" s="348"/>
    </row>
    <row r="18197" spans="10:10" ht="29.25" customHeight="1">
      <c r="J18197" s="348"/>
    </row>
    <row r="18198" spans="10:10" ht="29.25" customHeight="1">
      <c r="J18198" s="348"/>
    </row>
    <row r="18199" spans="10:10" ht="29.25" customHeight="1">
      <c r="J18199" s="348"/>
    </row>
    <row r="18200" spans="10:10" ht="29.25" customHeight="1">
      <c r="J18200" s="348"/>
    </row>
    <row r="18201" spans="10:10" ht="29.25" customHeight="1">
      <c r="J18201" s="348"/>
    </row>
    <row r="18202" spans="10:10" ht="29.25" customHeight="1">
      <c r="J18202" s="348"/>
    </row>
    <row r="18203" spans="10:10" ht="29.25" customHeight="1">
      <c r="J18203" s="348"/>
    </row>
    <row r="18204" spans="10:10" ht="29.25" customHeight="1">
      <c r="J18204" s="348"/>
    </row>
    <row r="18205" spans="10:10" ht="29.25" customHeight="1">
      <c r="J18205" s="348"/>
    </row>
    <row r="18206" spans="10:10" ht="29.25" customHeight="1">
      <c r="J18206" s="348"/>
    </row>
    <row r="18207" spans="10:10" ht="29.25" customHeight="1">
      <c r="J18207" s="348"/>
    </row>
    <row r="18208" spans="10:10" ht="29.25" customHeight="1">
      <c r="J18208" s="348"/>
    </row>
    <row r="18209" spans="10:10" ht="29.25" customHeight="1">
      <c r="J18209" s="348"/>
    </row>
    <row r="18210" spans="10:10" ht="29.25" customHeight="1">
      <c r="J18210" s="348"/>
    </row>
    <row r="18211" spans="10:10" ht="29.25" customHeight="1">
      <c r="J18211" s="348"/>
    </row>
    <row r="18212" spans="10:10" ht="29.25" customHeight="1">
      <c r="J18212" s="348"/>
    </row>
    <row r="18213" spans="10:10" ht="29.25" customHeight="1">
      <c r="J18213" s="348"/>
    </row>
    <row r="18214" spans="10:10" ht="29.25" customHeight="1">
      <c r="J18214" s="348"/>
    </row>
    <row r="18215" spans="10:10" ht="29.25" customHeight="1">
      <c r="J18215" s="348"/>
    </row>
    <row r="18216" spans="10:10" ht="29.25" customHeight="1">
      <c r="J18216" s="348"/>
    </row>
    <row r="18217" spans="10:10" ht="29.25" customHeight="1">
      <c r="J18217" s="348"/>
    </row>
    <row r="18218" spans="10:10" ht="29.25" customHeight="1">
      <c r="J18218" s="348"/>
    </row>
    <row r="18219" spans="10:10" ht="29.25" customHeight="1">
      <c r="J18219" s="348"/>
    </row>
    <row r="18220" spans="10:10" ht="29.25" customHeight="1">
      <c r="J18220" s="348"/>
    </row>
    <row r="18221" spans="10:10" ht="29.25" customHeight="1">
      <c r="J18221" s="348"/>
    </row>
    <row r="18222" spans="10:10" ht="29.25" customHeight="1">
      <c r="J18222" s="348"/>
    </row>
    <row r="18223" spans="10:10" ht="29.25" customHeight="1">
      <c r="J18223" s="348"/>
    </row>
    <row r="18224" spans="10:10" ht="29.25" customHeight="1">
      <c r="J18224" s="348"/>
    </row>
    <row r="18225" spans="10:10" ht="29.25" customHeight="1">
      <c r="J18225" s="348"/>
    </row>
    <row r="18226" spans="10:10" ht="29.25" customHeight="1">
      <c r="J18226" s="348"/>
    </row>
    <row r="18227" spans="10:10" ht="29.25" customHeight="1">
      <c r="J18227" s="348"/>
    </row>
    <row r="18228" spans="10:10" ht="29.25" customHeight="1">
      <c r="J18228" s="348"/>
    </row>
    <row r="18229" spans="10:10" ht="29.25" customHeight="1">
      <c r="J18229" s="348"/>
    </row>
    <row r="18230" spans="10:10" ht="29.25" customHeight="1">
      <c r="J18230" s="348"/>
    </row>
    <row r="18231" spans="10:10" ht="29.25" customHeight="1">
      <c r="J18231" s="348"/>
    </row>
    <row r="18232" spans="10:10" ht="29.25" customHeight="1">
      <c r="J18232" s="348"/>
    </row>
    <row r="18233" spans="10:10" ht="29.25" customHeight="1">
      <c r="J18233" s="348"/>
    </row>
    <row r="18234" spans="10:10" ht="29.25" customHeight="1">
      <c r="J18234" s="348"/>
    </row>
    <row r="18235" spans="10:10" ht="29.25" customHeight="1">
      <c r="J18235" s="348"/>
    </row>
    <row r="18236" spans="10:10" ht="29.25" customHeight="1">
      <c r="J18236" s="348"/>
    </row>
    <row r="18237" spans="10:10" ht="29.25" customHeight="1">
      <c r="J18237" s="348"/>
    </row>
    <row r="18238" spans="10:10" ht="29.25" customHeight="1">
      <c r="J18238" s="348"/>
    </row>
    <row r="18239" spans="10:10" ht="29.25" customHeight="1">
      <c r="J18239" s="348"/>
    </row>
    <row r="18240" spans="10:10" ht="29.25" customHeight="1">
      <c r="J18240" s="348"/>
    </row>
    <row r="18241" spans="10:10" ht="29.25" customHeight="1">
      <c r="J18241" s="348"/>
    </row>
    <row r="18242" spans="10:10" ht="29.25" customHeight="1">
      <c r="J18242" s="348"/>
    </row>
    <row r="18243" spans="10:10" ht="29.25" customHeight="1">
      <c r="J18243" s="348"/>
    </row>
    <row r="18244" spans="10:10" ht="29.25" customHeight="1">
      <c r="J18244" s="348"/>
    </row>
    <row r="18245" spans="10:10" ht="29.25" customHeight="1">
      <c r="J18245" s="348"/>
    </row>
    <row r="18246" spans="10:10" ht="29.25" customHeight="1">
      <c r="J18246" s="348"/>
    </row>
    <row r="18247" spans="10:10" ht="29.25" customHeight="1">
      <c r="J18247" s="348"/>
    </row>
    <row r="18248" spans="10:10" ht="29.25" customHeight="1">
      <c r="J18248" s="348"/>
    </row>
    <row r="18249" spans="10:10" ht="29.25" customHeight="1">
      <c r="J18249" s="348"/>
    </row>
    <row r="18250" spans="10:10" ht="29.25" customHeight="1">
      <c r="J18250" s="348"/>
    </row>
    <row r="18251" spans="10:10" ht="29.25" customHeight="1">
      <c r="J18251" s="348"/>
    </row>
    <row r="18252" spans="10:10" ht="29.25" customHeight="1">
      <c r="J18252" s="348"/>
    </row>
    <row r="18253" spans="10:10" ht="29.25" customHeight="1">
      <c r="J18253" s="348"/>
    </row>
    <row r="18254" spans="10:10" ht="29.25" customHeight="1">
      <c r="J18254" s="348"/>
    </row>
    <row r="18255" spans="10:10" ht="29.25" customHeight="1">
      <c r="J18255" s="348"/>
    </row>
    <row r="18256" spans="10:10" ht="29.25" customHeight="1">
      <c r="J18256" s="348"/>
    </row>
    <row r="18257" spans="10:10" ht="29.25" customHeight="1">
      <c r="J18257" s="348"/>
    </row>
    <row r="18258" spans="10:10" ht="29.25" customHeight="1">
      <c r="J18258" s="348"/>
    </row>
    <row r="18259" spans="10:10" ht="29.25" customHeight="1">
      <c r="J18259" s="348"/>
    </row>
    <row r="18260" spans="10:10" ht="29.25" customHeight="1">
      <c r="J18260" s="348"/>
    </row>
    <row r="18261" spans="10:10" ht="29.25" customHeight="1">
      <c r="J18261" s="348"/>
    </row>
    <row r="18262" spans="10:10" ht="29.25" customHeight="1">
      <c r="J18262" s="348"/>
    </row>
    <row r="18263" spans="10:10" ht="29.25" customHeight="1">
      <c r="J18263" s="348"/>
    </row>
    <row r="18264" spans="10:10" ht="29.25" customHeight="1">
      <c r="J18264" s="348"/>
    </row>
    <row r="18265" spans="10:10" ht="29.25" customHeight="1">
      <c r="J18265" s="348"/>
    </row>
    <row r="18266" spans="10:10" ht="29.25" customHeight="1">
      <c r="J18266" s="348"/>
    </row>
    <row r="18267" spans="10:10" ht="29.25" customHeight="1">
      <c r="J18267" s="348"/>
    </row>
    <row r="18268" spans="10:10" ht="29.25" customHeight="1">
      <c r="J18268" s="348"/>
    </row>
    <row r="18269" spans="10:10" ht="29.25" customHeight="1">
      <c r="J18269" s="348"/>
    </row>
    <row r="18270" spans="10:10" ht="29.25" customHeight="1">
      <c r="J18270" s="348"/>
    </row>
    <row r="18271" spans="10:10" ht="29.25" customHeight="1">
      <c r="J18271" s="348"/>
    </row>
    <row r="18272" spans="10:10" ht="29.25" customHeight="1">
      <c r="J18272" s="348"/>
    </row>
    <row r="18273" spans="10:10" ht="29.25" customHeight="1">
      <c r="J18273" s="348"/>
    </row>
    <row r="18274" spans="10:10" ht="29.25" customHeight="1">
      <c r="J18274" s="348"/>
    </row>
    <row r="18275" spans="10:10" ht="29.25" customHeight="1">
      <c r="J18275" s="348"/>
    </row>
    <row r="18276" spans="10:10" ht="29.25" customHeight="1">
      <c r="J18276" s="348"/>
    </row>
    <row r="18277" spans="10:10" ht="29.25" customHeight="1">
      <c r="J18277" s="348"/>
    </row>
    <row r="18278" spans="10:10" ht="29.25" customHeight="1">
      <c r="J18278" s="348"/>
    </row>
    <row r="18279" spans="10:10" ht="29.25" customHeight="1">
      <c r="J18279" s="348"/>
    </row>
    <row r="18280" spans="10:10" ht="29.25" customHeight="1">
      <c r="J18280" s="348"/>
    </row>
    <row r="18281" spans="10:10" ht="29.25" customHeight="1">
      <c r="J18281" s="348"/>
    </row>
    <row r="18282" spans="10:10" ht="29.25" customHeight="1">
      <c r="J18282" s="348"/>
    </row>
    <row r="18283" spans="10:10" ht="29.25" customHeight="1">
      <c r="J18283" s="348"/>
    </row>
    <row r="18284" spans="10:10" ht="29.25" customHeight="1">
      <c r="J18284" s="348"/>
    </row>
    <row r="18285" spans="10:10" ht="29.25" customHeight="1">
      <c r="J18285" s="348"/>
    </row>
    <row r="18286" spans="10:10" ht="29.25" customHeight="1">
      <c r="J18286" s="348"/>
    </row>
    <row r="18287" spans="10:10" ht="29.25" customHeight="1">
      <c r="J18287" s="348"/>
    </row>
    <row r="18288" spans="10:10" ht="29.25" customHeight="1">
      <c r="J18288" s="348"/>
    </row>
    <row r="18289" spans="10:10" ht="29.25" customHeight="1">
      <c r="J18289" s="348"/>
    </row>
    <row r="18290" spans="10:10" ht="29.25" customHeight="1">
      <c r="J18290" s="348"/>
    </row>
    <row r="18291" spans="10:10" ht="29.25" customHeight="1">
      <c r="J18291" s="348"/>
    </row>
    <row r="18292" spans="10:10" ht="29.25" customHeight="1">
      <c r="J18292" s="348"/>
    </row>
    <row r="18293" spans="10:10" ht="29.25" customHeight="1">
      <c r="J18293" s="348"/>
    </row>
    <row r="18294" spans="10:10" ht="29.25" customHeight="1">
      <c r="J18294" s="348"/>
    </row>
    <row r="18295" spans="10:10" ht="29.25" customHeight="1">
      <c r="J18295" s="348"/>
    </row>
    <row r="18296" spans="10:10" ht="29.25" customHeight="1">
      <c r="J18296" s="348"/>
    </row>
    <row r="18297" spans="10:10" ht="29.25" customHeight="1">
      <c r="J18297" s="348"/>
    </row>
    <row r="18298" spans="10:10" ht="29.25" customHeight="1">
      <c r="J18298" s="348"/>
    </row>
    <row r="18299" spans="10:10" ht="29.25" customHeight="1">
      <c r="J18299" s="348"/>
    </row>
    <row r="18300" spans="10:10" ht="29.25" customHeight="1">
      <c r="J18300" s="348"/>
    </row>
    <row r="18301" spans="10:10" ht="29.25" customHeight="1">
      <c r="J18301" s="348"/>
    </row>
    <row r="18302" spans="10:10" ht="29.25" customHeight="1">
      <c r="J18302" s="348"/>
    </row>
    <row r="18303" spans="10:10" ht="29.25" customHeight="1">
      <c r="J18303" s="348"/>
    </row>
    <row r="18304" spans="10:10" ht="29.25" customHeight="1">
      <c r="J18304" s="348"/>
    </row>
    <row r="18305" spans="10:10" ht="29.25" customHeight="1">
      <c r="J18305" s="348"/>
    </row>
    <row r="18306" spans="10:10" ht="29.25" customHeight="1">
      <c r="J18306" s="348"/>
    </row>
    <row r="18307" spans="10:10" ht="29.25" customHeight="1">
      <c r="J18307" s="348"/>
    </row>
    <row r="18308" spans="10:10" ht="29.25" customHeight="1">
      <c r="J18308" s="348"/>
    </row>
    <row r="18309" spans="10:10" ht="29.25" customHeight="1">
      <c r="J18309" s="348"/>
    </row>
    <row r="18310" spans="10:10" ht="29.25" customHeight="1">
      <c r="J18310" s="348"/>
    </row>
    <row r="18311" spans="10:10" ht="29.25" customHeight="1">
      <c r="J18311" s="348"/>
    </row>
    <row r="18312" spans="10:10" ht="29.25" customHeight="1">
      <c r="J18312" s="348"/>
    </row>
    <row r="18313" spans="10:10" ht="29.25" customHeight="1">
      <c r="J18313" s="348"/>
    </row>
    <row r="18314" spans="10:10" ht="29.25" customHeight="1">
      <c r="J18314" s="348"/>
    </row>
    <row r="18315" spans="10:10" ht="29.25" customHeight="1">
      <c r="J18315" s="348"/>
    </row>
    <row r="18316" spans="10:10" ht="29.25" customHeight="1">
      <c r="J18316" s="348"/>
    </row>
    <row r="18317" spans="10:10" ht="29.25" customHeight="1">
      <c r="J18317" s="348"/>
    </row>
    <row r="18318" spans="10:10" ht="29.25" customHeight="1">
      <c r="J18318" s="348"/>
    </row>
    <row r="18319" spans="10:10" ht="29.25" customHeight="1">
      <c r="J18319" s="348"/>
    </row>
    <row r="18320" spans="10:10" ht="29.25" customHeight="1">
      <c r="J18320" s="348"/>
    </row>
    <row r="18321" spans="10:10" ht="29.25" customHeight="1">
      <c r="J18321" s="348"/>
    </row>
    <row r="18322" spans="10:10" ht="29.25" customHeight="1">
      <c r="J18322" s="348"/>
    </row>
    <row r="18323" spans="10:10" ht="29.25" customHeight="1">
      <c r="J18323" s="348"/>
    </row>
    <row r="18324" spans="10:10" ht="29.25" customHeight="1">
      <c r="J18324" s="348"/>
    </row>
    <row r="18325" spans="10:10" ht="29.25" customHeight="1">
      <c r="J18325" s="348"/>
    </row>
    <row r="18326" spans="10:10" ht="29.25" customHeight="1">
      <c r="J18326" s="348"/>
    </row>
    <row r="18327" spans="10:10" ht="29.25" customHeight="1">
      <c r="J18327" s="348"/>
    </row>
    <row r="18328" spans="10:10" ht="29.25" customHeight="1">
      <c r="J18328" s="348"/>
    </row>
    <row r="18329" spans="10:10" ht="29.25" customHeight="1">
      <c r="J18329" s="348"/>
    </row>
    <row r="18330" spans="10:10" ht="29.25" customHeight="1">
      <c r="J18330" s="348"/>
    </row>
    <row r="18331" spans="10:10" ht="29.25" customHeight="1">
      <c r="J18331" s="348"/>
    </row>
    <row r="18332" spans="10:10" ht="29.25" customHeight="1">
      <c r="J18332" s="348"/>
    </row>
    <row r="18333" spans="10:10" ht="29.25" customHeight="1">
      <c r="J18333" s="348"/>
    </row>
    <row r="18334" spans="10:10" ht="29.25" customHeight="1">
      <c r="J18334" s="348"/>
    </row>
    <row r="18335" spans="10:10" ht="29.25" customHeight="1">
      <c r="J18335" s="348"/>
    </row>
    <row r="18336" spans="10:10" ht="29.25" customHeight="1">
      <c r="J18336" s="348"/>
    </row>
    <row r="18337" spans="10:10" ht="29.25" customHeight="1">
      <c r="J18337" s="348"/>
    </row>
    <row r="18338" spans="10:10" ht="29.25" customHeight="1">
      <c r="J18338" s="348"/>
    </row>
    <row r="18339" spans="10:10" ht="29.25" customHeight="1">
      <c r="J18339" s="348"/>
    </row>
    <row r="18340" spans="10:10" ht="29.25" customHeight="1">
      <c r="J18340" s="348"/>
    </row>
    <row r="18341" spans="10:10" ht="29.25" customHeight="1">
      <c r="J18341" s="348"/>
    </row>
    <row r="18342" spans="10:10" ht="29.25" customHeight="1">
      <c r="J18342" s="348"/>
    </row>
    <row r="18343" spans="10:10" ht="29.25" customHeight="1">
      <c r="J18343" s="348"/>
    </row>
    <row r="18344" spans="10:10" ht="29.25" customHeight="1">
      <c r="J18344" s="348"/>
    </row>
    <row r="18345" spans="10:10" ht="29.25" customHeight="1">
      <c r="J18345" s="348"/>
    </row>
    <row r="18346" spans="10:10" ht="29.25" customHeight="1">
      <c r="J18346" s="348"/>
    </row>
    <row r="18347" spans="10:10" ht="29.25" customHeight="1">
      <c r="J18347" s="348"/>
    </row>
    <row r="18348" spans="10:10" ht="29.25" customHeight="1">
      <c r="J18348" s="348"/>
    </row>
    <row r="18349" spans="10:10" ht="29.25" customHeight="1">
      <c r="J18349" s="348"/>
    </row>
    <row r="18350" spans="10:10" ht="29.25" customHeight="1">
      <c r="J18350" s="348"/>
    </row>
    <row r="18351" spans="10:10" ht="29.25" customHeight="1">
      <c r="J18351" s="348"/>
    </row>
    <row r="18352" spans="10:10" ht="29.25" customHeight="1">
      <c r="J18352" s="348"/>
    </row>
    <row r="18353" spans="10:10" ht="29.25" customHeight="1">
      <c r="J18353" s="348"/>
    </row>
    <row r="18354" spans="10:10" ht="29.25" customHeight="1">
      <c r="J18354" s="348"/>
    </row>
    <row r="18355" spans="10:10" ht="29.25" customHeight="1">
      <c r="J18355" s="348"/>
    </row>
    <row r="18356" spans="10:10" ht="29.25" customHeight="1">
      <c r="J18356" s="348"/>
    </row>
    <row r="18357" spans="10:10" ht="29.25" customHeight="1">
      <c r="J18357" s="348"/>
    </row>
    <row r="18358" spans="10:10" ht="29.25" customHeight="1">
      <c r="J18358" s="348"/>
    </row>
    <row r="18359" spans="10:10" ht="29.25" customHeight="1">
      <c r="J18359" s="348"/>
    </row>
    <row r="18360" spans="10:10" ht="29.25" customHeight="1">
      <c r="J18360" s="348"/>
    </row>
    <row r="18361" spans="10:10" ht="29.25" customHeight="1">
      <c r="J18361" s="348"/>
    </row>
    <row r="18362" spans="10:10" ht="29.25" customHeight="1">
      <c r="J18362" s="348"/>
    </row>
    <row r="18363" spans="10:10" ht="29.25" customHeight="1">
      <c r="J18363" s="348"/>
    </row>
    <row r="18364" spans="10:10" ht="29.25" customHeight="1">
      <c r="J18364" s="348"/>
    </row>
    <row r="18365" spans="10:10" ht="29.25" customHeight="1">
      <c r="J18365" s="348"/>
    </row>
    <row r="18366" spans="10:10" ht="29.25" customHeight="1">
      <c r="J18366" s="348"/>
    </row>
    <row r="18367" spans="10:10" ht="29.25" customHeight="1">
      <c r="J18367" s="348"/>
    </row>
    <row r="18368" spans="10:10" ht="29.25" customHeight="1">
      <c r="J18368" s="348"/>
    </row>
    <row r="18369" spans="10:10" ht="29.25" customHeight="1">
      <c r="J18369" s="348"/>
    </row>
    <row r="18370" spans="10:10" ht="29.25" customHeight="1">
      <c r="J18370" s="348"/>
    </row>
    <row r="18371" spans="10:10" ht="29.25" customHeight="1">
      <c r="J18371" s="348"/>
    </row>
    <row r="18372" spans="10:10" ht="29.25" customHeight="1">
      <c r="J18372" s="348"/>
    </row>
    <row r="18373" spans="10:10" ht="29.25" customHeight="1">
      <c r="J18373" s="348"/>
    </row>
    <row r="18374" spans="10:10" ht="29.25" customHeight="1">
      <c r="J18374" s="348"/>
    </row>
    <row r="18375" spans="10:10" ht="29.25" customHeight="1">
      <c r="J18375" s="348"/>
    </row>
    <row r="18376" spans="10:10" ht="29.25" customHeight="1">
      <c r="J18376" s="348"/>
    </row>
    <row r="18377" spans="10:10" ht="29.25" customHeight="1">
      <c r="J18377" s="348"/>
    </row>
    <row r="18378" spans="10:10" ht="29.25" customHeight="1">
      <c r="J18378" s="348"/>
    </row>
    <row r="18379" spans="10:10" ht="29.25" customHeight="1">
      <c r="J18379" s="348"/>
    </row>
    <row r="18380" spans="10:10" ht="29.25" customHeight="1">
      <c r="J18380" s="348"/>
    </row>
    <row r="18381" spans="10:10" ht="29.25" customHeight="1">
      <c r="J18381" s="348"/>
    </row>
    <row r="18382" spans="10:10" ht="29.25" customHeight="1">
      <c r="J18382" s="348"/>
    </row>
    <row r="18383" spans="10:10" ht="29.25" customHeight="1">
      <c r="J18383" s="348"/>
    </row>
    <row r="18384" spans="10:10" ht="29.25" customHeight="1">
      <c r="J18384" s="348"/>
    </row>
    <row r="18385" spans="10:10" ht="29.25" customHeight="1">
      <c r="J18385" s="348"/>
    </row>
    <row r="18386" spans="10:10" ht="29.25" customHeight="1">
      <c r="J18386" s="348"/>
    </row>
    <row r="18387" spans="10:10" ht="29.25" customHeight="1">
      <c r="J18387" s="348"/>
    </row>
    <row r="18388" spans="10:10" ht="29.25" customHeight="1">
      <c r="J18388" s="348"/>
    </row>
    <row r="18389" spans="10:10" ht="29.25" customHeight="1">
      <c r="J18389" s="348"/>
    </row>
    <row r="18390" spans="10:10" ht="29.25" customHeight="1">
      <c r="J18390" s="348"/>
    </row>
    <row r="18391" spans="10:10" ht="29.25" customHeight="1">
      <c r="J18391" s="348"/>
    </row>
    <row r="18392" spans="10:10" ht="29.25" customHeight="1">
      <c r="J18392" s="348"/>
    </row>
    <row r="18393" spans="10:10" ht="29.25" customHeight="1">
      <c r="J18393" s="348"/>
    </row>
    <row r="18394" spans="10:10" ht="29.25" customHeight="1">
      <c r="J18394" s="348"/>
    </row>
    <row r="18395" spans="10:10" ht="29.25" customHeight="1">
      <c r="J18395" s="348"/>
    </row>
    <row r="18396" spans="10:10" ht="29.25" customHeight="1">
      <c r="J18396" s="348"/>
    </row>
    <row r="18397" spans="10:10" ht="29.25" customHeight="1">
      <c r="J18397" s="348"/>
    </row>
    <row r="18398" spans="10:10" ht="29.25" customHeight="1">
      <c r="J18398" s="348"/>
    </row>
    <row r="18399" spans="10:10" ht="29.25" customHeight="1">
      <c r="J18399" s="348"/>
    </row>
    <row r="18400" spans="10:10" ht="29.25" customHeight="1">
      <c r="J18400" s="348"/>
    </row>
    <row r="18401" spans="10:10" ht="29.25" customHeight="1">
      <c r="J18401" s="348"/>
    </row>
    <row r="18402" spans="10:10" ht="29.25" customHeight="1">
      <c r="J18402" s="348"/>
    </row>
    <row r="18403" spans="10:10" ht="29.25" customHeight="1">
      <c r="J18403" s="348"/>
    </row>
    <row r="18404" spans="10:10" ht="29.25" customHeight="1">
      <c r="J18404" s="348"/>
    </row>
    <row r="18405" spans="10:10" ht="29.25" customHeight="1">
      <c r="J18405" s="348"/>
    </row>
    <row r="18406" spans="10:10" ht="29.25" customHeight="1">
      <c r="J18406" s="348"/>
    </row>
    <row r="18407" spans="10:10" ht="29.25" customHeight="1">
      <c r="J18407" s="348"/>
    </row>
    <row r="18408" spans="10:10" ht="29.25" customHeight="1">
      <c r="J18408" s="348"/>
    </row>
    <row r="18409" spans="10:10" ht="29.25" customHeight="1">
      <c r="J18409" s="348"/>
    </row>
    <row r="18410" spans="10:10" ht="29.25" customHeight="1">
      <c r="J18410" s="348"/>
    </row>
    <row r="18411" spans="10:10" ht="29.25" customHeight="1">
      <c r="J18411" s="348"/>
    </row>
    <row r="18412" spans="10:10" ht="29.25" customHeight="1">
      <c r="J18412" s="348"/>
    </row>
    <row r="18413" spans="10:10" ht="29.25" customHeight="1">
      <c r="J18413" s="348"/>
    </row>
    <row r="18414" spans="10:10" ht="29.25" customHeight="1">
      <c r="J18414" s="348"/>
    </row>
    <row r="18415" spans="10:10" ht="29.25" customHeight="1">
      <c r="J18415" s="348"/>
    </row>
    <row r="18416" spans="10:10" ht="29.25" customHeight="1">
      <c r="J18416" s="348"/>
    </row>
    <row r="18417" spans="10:10" ht="29.25" customHeight="1">
      <c r="J18417" s="348"/>
    </row>
    <row r="18418" spans="10:10" ht="29.25" customHeight="1">
      <c r="J18418" s="348"/>
    </row>
    <row r="18419" spans="10:10" ht="29.25" customHeight="1">
      <c r="J18419" s="348"/>
    </row>
    <row r="18420" spans="10:10" ht="29.25" customHeight="1">
      <c r="J18420" s="348"/>
    </row>
    <row r="18421" spans="10:10" ht="29.25" customHeight="1">
      <c r="J18421" s="348"/>
    </row>
    <row r="18422" spans="10:10" ht="29.25" customHeight="1">
      <c r="J18422" s="348"/>
    </row>
    <row r="18423" spans="10:10" ht="29.25" customHeight="1">
      <c r="J18423" s="348"/>
    </row>
    <row r="18424" spans="10:10" ht="29.25" customHeight="1">
      <c r="J18424" s="348"/>
    </row>
    <row r="18425" spans="10:10" ht="29.25" customHeight="1">
      <c r="J18425" s="348"/>
    </row>
    <row r="18426" spans="10:10" ht="29.25" customHeight="1">
      <c r="J18426" s="348"/>
    </row>
    <row r="18427" spans="10:10" ht="29.25" customHeight="1">
      <c r="J18427" s="348"/>
    </row>
    <row r="18428" spans="10:10" ht="29.25" customHeight="1">
      <c r="J18428" s="348"/>
    </row>
    <row r="18429" spans="10:10" ht="29.25" customHeight="1">
      <c r="J18429" s="348"/>
    </row>
    <row r="18430" spans="10:10" ht="29.25" customHeight="1">
      <c r="J18430" s="348"/>
    </row>
    <row r="18431" spans="10:10" ht="29.25" customHeight="1">
      <c r="J18431" s="348"/>
    </row>
    <row r="18432" spans="10:10" ht="29.25" customHeight="1">
      <c r="J18432" s="348"/>
    </row>
    <row r="18433" spans="10:10" ht="29.25" customHeight="1">
      <c r="J18433" s="348"/>
    </row>
    <row r="18434" spans="10:10" ht="29.25" customHeight="1">
      <c r="J18434" s="348"/>
    </row>
    <row r="18435" spans="10:10" ht="29.25" customHeight="1">
      <c r="J18435" s="348"/>
    </row>
    <row r="18436" spans="10:10" ht="29.25" customHeight="1">
      <c r="J18436" s="348"/>
    </row>
    <row r="18437" spans="10:10" ht="29.25" customHeight="1">
      <c r="J18437" s="348"/>
    </row>
    <row r="18438" spans="10:10" ht="29.25" customHeight="1">
      <c r="J18438" s="348"/>
    </row>
    <row r="18439" spans="10:10" ht="29.25" customHeight="1">
      <c r="J18439" s="348"/>
    </row>
    <row r="18440" spans="10:10" ht="29.25" customHeight="1">
      <c r="J18440" s="348"/>
    </row>
    <row r="18441" spans="10:10" ht="29.25" customHeight="1">
      <c r="J18441" s="348"/>
    </row>
    <row r="18442" spans="10:10" ht="29.25" customHeight="1">
      <c r="J18442" s="348"/>
    </row>
    <row r="18443" spans="10:10" ht="29.25" customHeight="1">
      <c r="J18443" s="348"/>
    </row>
    <row r="18444" spans="10:10" ht="29.25" customHeight="1">
      <c r="J18444" s="348"/>
    </row>
    <row r="18445" spans="10:10" ht="29.25" customHeight="1">
      <c r="J18445" s="348"/>
    </row>
    <row r="18446" spans="10:10" ht="29.25" customHeight="1">
      <c r="J18446" s="348"/>
    </row>
    <row r="18447" spans="10:10" ht="29.25" customHeight="1">
      <c r="J18447" s="348"/>
    </row>
    <row r="18448" spans="10:10" ht="29.25" customHeight="1">
      <c r="J18448" s="348"/>
    </row>
    <row r="18449" spans="10:10" ht="29.25" customHeight="1">
      <c r="J18449" s="348"/>
    </row>
    <row r="18450" spans="10:10" ht="29.25" customHeight="1">
      <c r="J18450" s="348"/>
    </row>
    <row r="18451" spans="10:10" ht="29.25" customHeight="1">
      <c r="J18451" s="348"/>
    </row>
    <row r="18452" spans="10:10" ht="29.25" customHeight="1">
      <c r="J18452" s="348"/>
    </row>
    <row r="18453" spans="10:10" ht="29.25" customHeight="1">
      <c r="J18453" s="348"/>
    </row>
    <row r="18454" spans="10:10" ht="29.25" customHeight="1">
      <c r="J18454" s="348"/>
    </row>
    <row r="18455" spans="10:10" ht="29.25" customHeight="1">
      <c r="J18455" s="348"/>
    </row>
    <row r="18456" spans="10:10" ht="29.25" customHeight="1">
      <c r="J18456" s="348"/>
    </row>
    <row r="18457" spans="10:10" ht="29.25" customHeight="1">
      <c r="J18457" s="348"/>
    </row>
    <row r="18458" spans="10:10" ht="29.25" customHeight="1">
      <c r="J18458" s="348"/>
    </row>
    <row r="18459" spans="10:10" ht="29.25" customHeight="1">
      <c r="J18459" s="348"/>
    </row>
    <row r="18460" spans="10:10" ht="29.25" customHeight="1">
      <c r="J18460" s="348"/>
    </row>
    <row r="18461" spans="10:10" ht="29.25" customHeight="1">
      <c r="J18461" s="348"/>
    </row>
    <row r="18462" spans="10:10" ht="29.25" customHeight="1">
      <c r="J18462" s="348"/>
    </row>
    <row r="18463" spans="10:10" ht="29.25" customHeight="1">
      <c r="J18463" s="348"/>
    </row>
    <row r="18464" spans="10:10" ht="29.25" customHeight="1">
      <c r="J18464" s="348"/>
    </row>
    <row r="18465" spans="10:10" ht="29.25" customHeight="1">
      <c r="J18465" s="348"/>
    </row>
    <row r="18466" spans="10:10" ht="29.25" customHeight="1">
      <c r="J18466" s="348"/>
    </row>
    <row r="18467" spans="10:10" ht="29.25" customHeight="1">
      <c r="J18467" s="348"/>
    </row>
    <row r="18468" spans="10:10" ht="29.25" customHeight="1">
      <c r="J18468" s="348"/>
    </row>
    <row r="18469" spans="10:10" ht="29.25" customHeight="1">
      <c r="J18469" s="348"/>
    </row>
    <row r="18470" spans="10:10" ht="29.25" customHeight="1">
      <c r="J18470" s="348"/>
    </row>
    <row r="18471" spans="10:10" ht="29.25" customHeight="1">
      <c r="J18471" s="348"/>
    </row>
    <row r="18472" spans="10:10" ht="29.25" customHeight="1">
      <c r="J18472" s="348"/>
    </row>
    <row r="18473" spans="10:10" ht="29.25" customHeight="1">
      <c r="J18473" s="348"/>
    </row>
    <row r="18474" spans="10:10" ht="29.25" customHeight="1">
      <c r="J18474" s="348"/>
    </row>
    <row r="18475" spans="10:10" ht="29.25" customHeight="1">
      <c r="J18475" s="348"/>
    </row>
    <row r="18476" spans="10:10" ht="29.25" customHeight="1">
      <c r="J18476" s="348"/>
    </row>
    <row r="18477" spans="10:10" ht="29.25" customHeight="1">
      <c r="J18477" s="348"/>
    </row>
    <row r="18478" spans="10:10" ht="29.25" customHeight="1">
      <c r="J18478" s="348"/>
    </row>
    <row r="18479" spans="10:10" ht="29.25" customHeight="1">
      <c r="J18479" s="348"/>
    </row>
    <row r="18480" spans="10:10" ht="29.25" customHeight="1">
      <c r="J18480" s="348"/>
    </row>
    <row r="18481" spans="10:10" ht="29.25" customHeight="1">
      <c r="J18481" s="348"/>
    </row>
    <row r="18482" spans="10:10" ht="29.25" customHeight="1">
      <c r="J18482" s="348"/>
    </row>
    <row r="18483" spans="10:10" ht="29.25" customHeight="1">
      <c r="J18483" s="348"/>
    </row>
    <row r="18484" spans="10:10" ht="29.25" customHeight="1">
      <c r="J18484" s="348"/>
    </row>
    <row r="18485" spans="10:10" ht="29.25" customHeight="1">
      <c r="J18485" s="348"/>
    </row>
    <row r="18486" spans="10:10" ht="29.25" customHeight="1">
      <c r="J18486" s="348"/>
    </row>
    <row r="18487" spans="10:10" ht="29.25" customHeight="1">
      <c r="J18487" s="348"/>
    </row>
    <row r="18488" spans="10:10" ht="29.25" customHeight="1">
      <c r="J18488" s="348"/>
    </row>
    <row r="18489" spans="10:10" ht="29.25" customHeight="1">
      <c r="J18489" s="348"/>
    </row>
    <row r="18490" spans="10:10" ht="29.25" customHeight="1">
      <c r="J18490" s="348"/>
    </row>
    <row r="18491" spans="10:10" ht="29.25" customHeight="1">
      <c r="J18491" s="348"/>
    </row>
    <row r="18492" spans="10:10" ht="29.25" customHeight="1">
      <c r="J18492" s="348"/>
    </row>
    <row r="18493" spans="10:10" ht="29.25" customHeight="1">
      <c r="J18493" s="348"/>
    </row>
    <row r="18494" spans="10:10" ht="29.25" customHeight="1">
      <c r="J18494" s="348"/>
    </row>
    <row r="18495" spans="10:10" ht="29.25" customHeight="1">
      <c r="J18495" s="348"/>
    </row>
    <row r="18496" spans="10:10" ht="29.25" customHeight="1">
      <c r="J18496" s="348"/>
    </row>
    <row r="18497" spans="10:10" ht="29.25" customHeight="1">
      <c r="J18497" s="348"/>
    </row>
    <row r="18498" spans="10:10" ht="29.25" customHeight="1">
      <c r="J18498" s="348"/>
    </row>
    <row r="18499" spans="10:10" ht="29.25" customHeight="1">
      <c r="J18499" s="348"/>
    </row>
    <row r="18500" spans="10:10" ht="29.25" customHeight="1">
      <c r="J18500" s="348"/>
    </row>
    <row r="18501" spans="10:10" ht="29.25" customHeight="1">
      <c r="J18501" s="348"/>
    </row>
    <row r="18502" spans="10:10" ht="29.25" customHeight="1">
      <c r="J18502" s="348"/>
    </row>
    <row r="18503" spans="10:10" ht="29.25" customHeight="1">
      <c r="J18503" s="348"/>
    </row>
    <row r="18504" spans="10:10" ht="29.25" customHeight="1">
      <c r="J18504" s="348"/>
    </row>
    <row r="18505" spans="10:10" ht="29.25" customHeight="1">
      <c r="J18505" s="348"/>
    </row>
    <row r="18506" spans="10:10" ht="29.25" customHeight="1">
      <c r="J18506" s="348"/>
    </row>
    <row r="18507" spans="10:10" ht="29.25" customHeight="1">
      <c r="J18507" s="348"/>
    </row>
    <row r="18508" spans="10:10" ht="29.25" customHeight="1">
      <c r="J18508" s="348"/>
    </row>
    <row r="18509" spans="10:10" ht="29.25" customHeight="1">
      <c r="J18509" s="348"/>
    </row>
    <row r="18510" spans="10:10" ht="29.25" customHeight="1">
      <c r="J18510" s="348"/>
    </row>
    <row r="18511" spans="10:10" ht="29.25" customHeight="1">
      <c r="J18511" s="348"/>
    </row>
    <row r="18512" spans="10:10" ht="29.25" customHeight="1">
      <c r="J18512" s="348"/>
    </row>
    <row r="18513" spans="10:10" ht="29.25" customHeight="1">
      <c r="J18513" s="348"/>
    </row>
    <row r="18514" spans="10:10" ht="29.25" customHeight="1">
      <c r="J18514" s="348"/>
    </row>
    <row r="18515" spans="10:10" ht="29.25" customHeight="1">
      <c r="J18515" s="348"/>
    </row>
    <row r="18516" spans="10:10" ht="29.25" customHeight="1">
      <c r="J18516" s="348"/>
    </row>
    <row r="18517" spans="10:10" ht="29.25" customHeight="1">
      <c r="J18517" s="348"/>
    </row>
    <row r="18518" spans="10:10" ht="29.25" customHeight="1">
      <c r="J18518" s="348"/>
    </row>
    <row r="18519" spans="10:10" ht="29.25" customHeight="1">
      <c r="J18519" s="348"/>
    </row>
    <row r="18520" spans="10:10" ht="29.25" customHeight="1">
      <c r="J18520" s="348"/>
    </row>
    <row r="18521" spans="10:10" ht="29.25" customHeight="1">
      <c r="J18521" s="348"/>
    </row>
    <row r="18522" spans="10:10" ht="29.25" customHeight="1">
      <c r="J18522" s="348"/>
    </row>
    <row r="18523" spans="10:10" ht="29.25" customHeight="1">
      <c r="J18523" s="348"/>
    </row>
    <row r="18524" spans="10:10" ht="29.25" customHeight="1">
      <c r="J18524" s="348"/>
    </row>
    <row r="18525" spans="10:10" ht="29.25" customHeight="1">
      <c r="J18525" s="348"/>
    </row>
    <row r="18526" spans="10:10" ht="29.25" customHeight="1">
      <c r="J18526" s="348"/>
    </row>
    <row r="18527" spans="10:10" ht="29.25" customHeight="1">
      <c r="J18527" s="348"/>
    </row>
    <row r="18528" spans="10:10" ht="29.25" customHeight="1">
      <c r="J18528" s="348"/>
    </row>
    <row r="18529" spans="10:10" ht="29.25" customHeight="1">
      <c r="J18529" s="348"/>
    </row>
    <row r="18530" spans="10:10" ht="29.25" customHeight="1">
      <c r="J18530" s="348"/>
    </row>
    <row r="18531" spans="10:10" ht="29.25" customHeight="1">
      <c r="J18531" s="348"/>
    </row>
    <row r="18532" spans="10:10" ht="29.25" customHeight="1">
      <c r="J18532" s="348"/>
    </row>
    <row r="18533" spans="10:10" ht="29.25" customHeight="1">
      <c r="J18533" s="348"/>
    </row>
    <row r="18534" spans="10:10" ht="29.25" customHeight="1">
      <c r="J18534" s="348"/>
    </row>
    <row r="18535" spans="10:10" ht="29.25" customHeight="1">
      <c r="J18535" s="348"/>
    </row>
    <row r="18536" spans="10:10" ht="29.25" customHeight="1">
      <c r="J18536" s="348"/>
    </row>
    <row r="18537" spans="10:10" ht="29.25" customHeight="1">
      <c r="J18537" s="348"/>
    </row>
    <row r="18538" spans="10:10" ht="29.25" customHeight="1">
      <c r="J18538" s="348"/>
    </row>
    <row r="18539" spans="10:10" ht="29.25" customHeight="1">
      <c r="J18539" s="348"/>
    </row>
    <row r="18540" spans="10:10" ht="29.25" customHeight="1">
      <c r="J18540" s="348"/>
    </row>
    <row r="18541" spans="10:10" ht="29.25" customHeight="1">
      <c r="J18541" s="348"/>
    </row>
    <row r="18542" spans="10:10" ht="29.25" customHeight="1">
      <c r="J18542" s="348"/>
    </row>
    <row r="18543" spans="10:10" ht="29.25" customHeight="1">
      <c r="J18543" s="348"/>
    </row>
    <row r="18544" spans="10:10" ht="29.25" customHeight="1">
      <c r="J18544" s="348"/>
    </row>
    <row r="18545" spans="10:10" ht="29.25" customHeight="1">
      <c r="J18545" s="348"/>
    </row>
    <row r="18546" spans="10:10" ht="29.25" customHeight="1">
      <c r="J18546" s="348"/>
    </row>
    <row r="18547" spans="10:10" ht="29.25" customHeight="1">
      <c r="J18547" s="348"/>
    </row>
    <row r="18548" spans="10:10" ht="29.25" customHeight="1">
      <c r="J18548" s="348"/>
    </row>
    <row r="18549" spans="10:10" ht="29.25" customHeight="1">
      <c r="J18549" s="348"/>
    </row>
    <row r="18550" spans="10:10" ht="29.25" customHeight="1">
      <c r="J18550" s="348"/>
    </row>
    <row r="18551" spans="10:10" ht="29.25" customHeight="1">
      <c r="J18551" s="348"/>
    </row>
    <row r="18552" spans="10:10" ht="29.25" customHeight="1">
      <c r="J18552" s="348"/>
    </row>
    <row r="18553" spans="10:10" ht="29.25" customHeight="1">
      <c r="J18553" s="348"/>
    </row>
    <row r="18554" spans="10:10" ht="29.25" customHeight="1">
      <c r="J18554" s="348"/>
    </row>
    <row r="18555" spans="10:10" ht="29.25" customHeight="1">
      <c r="J18555" s="348"/>
    </row>
    <row r="18556" spans="10:10" ht="29.25" customHeight="1">
      <c r="J18556" s="348"/>
    </row>
    <row r="18557" spans="10:10" ht="29.25" customHeight="1">
      <c r="J18557" s="348"/>
    </row>
    <row r="18558" spans="10:10" ht="29.25" customHeight="1">
      <c r="J18558" s="348"/>
    </row>
    <row r="18559" spans="10:10" ht="29.25" customHeight="1">
      <c r="J18559" s="348"/>
    </row>
    <row r="18560" spans="10:10" ht="29.25" customHeight="1">
      <c r="J18560" s="348"/>
    </row>
    <row r="18561" spans="10:10" ht="29.25" customHeight="1">
      <c r="J18561" s="348"/>
    </row>
    <row r="18562" spans="10:10" ht="29.25" customHeight="1">
      <c r="J18562" s="348"/>
    </row>
    <row r="18563" spans="10:10" ht="29.25" customHeight="1">
      <c r="J18563" s="348"/>
    </row>
    <row r="18564" spans="10:10" ht="29.25" customHeight="1">
      <c r="J18564" s="348"/>
    </row>
    <row r="18565" spans="10:10" ht="29.25" customHeight="1">
      <c r="J18565" s="348"/>
    </row>
    <row r="18566" spans="10:10" ht="29.25" customHeight="1">
      <c r="J18566" s="348"/>
    </row>
    <row r="18567" spans="10:10" ht="29.25" customHeight="1">
      <c r="J18567" s="348"/>
    </row>
    <row r="18568" spans="10:10" ht="29.25" customHeight="1">
      <c r="J18568" s="348"/>
    </row>
    <row r="18569" spans="10:10" ht="29.25" customHeight="1">
      <c r="J18569" s="348"/>
    </row>
    <row r="18570" spans="10:10" ht="29.25" customHeight="1">
      <c r="J18570" s="348"/>
    </row>
    <row r="18571" spans="10:10" ht="29.25" customHeight="1">
      <c r="J18571" s="348"/>
    </row>
    <row r="18572" spans="10:10" ht="29.25" customHeight="1">
      <c r="J18572" s="348"/>
    </row>
    <row r="18573" spans="10:10" ht="29.25" customHeight="1">
      <c r="J18573" s="348"/>
    </row>
    <row r="18574" spans="10:10" ht="29.25" customHeight="1">
      <c r="J18574" s="348"/>
    </row>
    <row r="18575" spans="10:10" ht="29.25" customHeight="1">
      <c r="J18575" s="348"/>
    </row>
    <row r="18576" spans="10:10" ht="29.25" customHeight="1">
      <c r="J18576" s="348"/>
    </row>
    <row r="18577" spans="10:10" ht="29.25" customHeight="1">
      <c r="J18577" s="348"/>
    </row>
    <row r="18578" spans="10:10" ht="29.25" customHeight="1">
      <c r="J18578" s="348"/>
    </row>
    <row r="18579" spans="10:10" ht="29.25" customHeight="1">
      <c r="J18579" s="348"/>
    </row>
    <row r="18580" spans="10:10" ht="29.25" customHeight="1">
      <c r="J18580" s="348"/>
    </row>
    <row r="18581" spans="10:10" ht="29.25" customHeight="1">
      <c r="J18581" s="348"/>
    </row>
    <row r="18582" spans="10:10" ht="29.25" customHeight="1">
      <c r="J18582" s="348"/>
    </row>
    <row r="18583" spans="10:10" ht="29.25" customHeight="1">
      <c r="J18583" s="348"/>
    </row>
    <row r="18584" spans="10:10" ht="29.25" customHeight="1">
      <c r="J18584" s="348"/>
    </row>
    <row r="18585" spans="10:10" ht="29.25" customHeight="1">
      <c r="J18585" s="348"/>
    </row>
    <row r="18586" spans="10:10" ht="29.25" customHeight="1">
      <c r="J18586" s="348"/>
    </row>
    <row r="18587" spans="10:10" ht="29.25" customHeight="1">
      <c r="J18587" s="348"/>
    </row>
    <row r="18588" spans="10:10" ht="29.25" customHeight="1">
      <c r="J18588" s="348"/>
    </row>
    <row r="18589" spans="10:10" ht="29.25" customHeight="1">
      <c r="J18589" s="348"/>
    </row>
    <row r="18590" spans="10:10" ht="29.25" customHeight="1">
      <c r="J18590" s="348"/>
    </row>
    <row r="18591" spans="10:10" ht="29.25" customHeight="1">
      <c r="J18591" s="348"/>
    </row>
    <row r="18592" spans="10:10" ht="29.25" customHeight="1">
      <c r="J18592" s="348"/>
    </row>
    <row r="18593" spans="10:10" ht="29.25" customHeight="1">
      <c r="J18593" s="348"/>
    </row>
    <row r="18594" spans="10:10" ht="29.25" customHeight="1">
      <c r="J18594" s="348"/>
    </row>
    <row r="18595" spans="10:10" ht="29.25" customHeight="1">
      <c r="J18595" s="348"/>
    </row>
    <row r="18596" spans="10:10" ht="29.25" customHeight="1">
      <c r="J18596" s="348"/>
    </row>
    <row r="18597" spans="10:10" ht="29.25" customHeight="1">
      <c r="J18597" s="348"/>
    </row>
    <row r="18598" spans="10:10" ht="29.25" customHeight="1">
      <c r="J18598" s="348"/>
    </row>
    <row r="18599" spans="10:10" ht="29.25" customHeight="1">
      <c r="J18599" s="348"/>
    </row>
    <row r="18600" spans="10:10" ht="29.25" customHeight="1">
      <c r="J18600" s="348"/>
    </row>
    <row r="18601" spans="10:10" ht="29.25" customHeight="1">
      <c r="J18601" s="348"/>
    </row>
    <row r="18602" spans="10:10" ht="29.25" customHeight="1">
      <c r="J18602" s="348"/>
    </row>
    <row r="18603" spans="10:10" ht="29.25" customHeight="1">
      <c r="J18603" s="348"/>
    </row>
    <row r="18604" spans="10:10" ht="29.25" customHeight="1">
      <c r="J18604" s="348"/>
    </row>
    <row r="18605" spans="10:10" ht="29.25" customHeight="1">
      <c r="J18605" s="348"/>
    </row>
    <row r="18606" spans="10:10" ht="29.25" customHeight="1">
      <c r="J18606" s="348"/>
    </row>
    <row r="18607" spans="10:10" ht="29.25" customHeight="1">
      <c r="J18607" s="348"/>
    </row>
    <row r="18608" spans="10:10" ht="29.25" customHeight="1">
      <c r="J18608" s="348"/>
    </row>
    <row r="18609" spans="10:10" ht="29.25" customHeight="1">
      <c r="J18609" s="348"/>
    </row>
    <row r="18610" spans="10:10" ht="29.25" customHeight="1">
      <c r="J18610" s="348"/>
    </row>
    <row r="18611" spans="10:10" ht="29.25" customHeight="1">
      <c r="J18611" s="348"/>
    </row>
    <row r="18612" spans="10:10" ht="29.25" customHeight="1">
      <c r="J18612" s="348"/>
    </row>
    <row r="18613" spans="10:10" ht="29.25" customHeight="1">
      <c r="J18613" s="348"/>
    </row>
    <row r="18614" spans="10:10" ht="29.25" customHeight="1">
      <c r="J18614" s="348"/>
    </row>
    <row r="18615" spans="10:10" ht="29.25" customHeight="1">
      <c r="J18615" s="348"/>
    </row>
    <row r="18616" spans="10:10" ht="29.25" customHeight="1">
      <c r="J18616" s="348"/>
    </row>
    <row r="18617" spans="10:10" ht="29.25" customHeight="1">
      <c r="J18617" s="348"/>
    </row>
    <row r="18618" spans="10:10" ht="29.25" customHeight="1">
      <c r="J18618" s="348"/>
    </row>
    <row r="18619" spans="10:10" ht="29.25" customHeight="1">
      <c r="J18619" s="348"/>
    </row>
    <row r="18620" spans="10:10" ht="29.25" customHeight="1">
      <c r="J18620" s="348"/>
    </row>
    <row r="18621" spans="10:10" ht="29.25" customHeight="1">
      <c r="J18621" s="348"/>
    </row>
    <row r="18622" spans="10:10" ht="29.25" customHeight="1">
      <c r="J18622" s="348"/>
    </row>
    <row r="18623" spans="10:10" ht="29.25" customHeight="1">
      <c r="J18623" s="348"/>
    </row>
    <row r="18624" spans="10:10" ht="29.25" customHeight="1">
      <c r="J18624" s="348"/>
    </row>
    <row r="18625" spans="10:10" ht="29.25" customHeight="1">
      <c r="J18625" s="348"/>
    </row>
    <row r="18626" spans="10:10" ht="29.25" customHeight="1">
      <c r="J18626" s="348"/>
    </row>
    <row r="18627" spans="10:10" ht="29.25" customHeight="1">
      <c r="J18627" s="348"/>
    </row>
    <row r="18628" spans="10:10" ht="29.25" customHeight="1">
      <c r="J18628" s="348"/>
    </row>
    <row r="18629" spans="10:10" ht="29.25" customHeight="1">
      <c r="J18629" s="348"/>
    </row>
    <row r="18630" spans="10:10" ht="29.25" customHeight="1">
      <c r="J18630" s="348"/>
    </row>
    <row r="18631" spans="10:10" ht="29.25" customHeight="1">
      <c r="J18631" s="348"/>
    </row>
    <row r="18632" spans="10:10" ht="29.25" customHeight="1">
      <c r="J18632" s="348"/>
    </row>
    <row r="18633" spans="10:10" ht="29.25" customHeight="1">
      <c r="J18633" s="348"/>
    </row>
    <row r="18634" spans="10:10" ht="29.25" customHeight="1">
      <c r="J18634" s="348"/>
    </row>
    <row r="18635" spans="10:10" ht="29.25" customHeight="1">
      <c r="J18635" s="348"/>
    </row>
    <row r="18636" spans="10:10" ht="29.25" customHeight="1">
      <c r="J18636" s="348"/>
    </row>
    <row r="18637" spans="10:10" ht="29.25" customHeight="1">
      <c r="J18637" s="348"/>
    </row>
    <row r="18638" spans="10:10" ht="29.25" customHeight="1">
      <c r="J18638" s="348"/>
    </row>
    <row r="18639" spans="10:10" ht="29.25" customHeight="1">
      <c r="J18639" s="348"/>
    </row>
    <row r="18640" spans="10:10" ht="29.25" customHeight="1">
      <c r="J18640" s="348"/>
    </row>
    <row r="18641" spans="10:10" ht="29.25" customHeight="1">
      <c r="J18641" s="348"/>
    </row>
    <row r="18642" spans="10:10" ht="29.25" customHeight="1">
      <c r="J18642" s="348"/>
    </row>
    <row r="18643" spans="10:10" ht="29.25" customHeight="1">
      <c r="J18643" s="348"/>
    </row>
    <row r="18644" spans="10:10" ht="29.25" customHeight="1">
      <c r="J18644" s="348"/>
    </row>
    <row r="18645" spans="10:10" ht="29.25" customHeight="1">
      <c r="J18645" s="348"/>
    </row>
    <row r="18646" spans="10:10" ht="29.25" customHeight="1">
      <c r="J18646" s="348"/>
    </row>
    <row r="18647" spans="10:10" ht="29.25" customHeight="1">
      <c r="J18647" s="348"/>
    </row>
    <row r="18648" spans="10:10" ht="29.25" customHeight="1">
      <c r="J18648" s="348"/>
    </row>
    <row r="18649" spans="10:10" ht="29.25" customHeight="1">
      <c r="J18649" s="348"/>
    </row>
    <row r="18650" spans="10:10" ht="29.25" customHeight="1">
      <c r="J18650" s="348"/>
    </row>
    <row r="18651" spans="10:10" ht="29.25" customHeight="1">
      <c r="J18651" s="348"/>
    </row>
    <row r="18652" spans="10:10" ht="29.25" customHeight="1">
      <c r="J18652" s="348"/>
    </row>
    <row r="18653" spans="10:10" ht="29.25" customHeight="1">
      <c r="J18653" s="348"/>
    </row>
    <row r="18654" spans="10:10" ht="29.25" customHeight="1">
      <c r="J18654" s="348"/>
    </row>
    <row r="18655" spans="10:10" ht="29.25" customHeight="1">
      <c r="J18655" s="348"/>
    </row>
    <row r="18656" spans="10:10" ht="29.25" customHeight="1">
      <c r="J18656" s="348"/>
    </row>
    <row r="18657" spans="10:10" ht="29.25" customHeight="1">
      <c r="J18657" s="348"/>
    </row>
    <row r="18658" spans="10:10" ht="29.25" customHeight="1">
      <c r="J18658" s="348"/>
    </row>
    <row r="18659" spans="10:10" ht="29.25" customHeight="1">
      <c r="J18659" s="348"/>
    </row>
    <row r="18660" spans="10:10" ht="29.25" customHeight="1">
      <c r="J18660" s="348"/>
    </row>
    <row r="18661" spans="10:10" ht="29.25" customHeight="1">
      <c r="J18661" s="348"/>
    </row>
    <row r="18662" spans="10:10" ht="29.25" customHeight="1">
      <c r="J18662" s="348"/>
    </row>
    <row r="18663" spans="10:10" ht="29.25" customHeight="1">
      <c r="J18663" s="348"/>
    </row>
    <row r="18664" spans="10:10" ht="29.25" customHeight="1">
      <c r="J18664" s="348"/>
    </row>
    <row r="18665" spans="10:10" ht="29.25" customHeight="1">
      <c r="J18665" s="348"/>
    </row>
    <row r="18666" spans="10:10" ht="29.25" customHeight="1">
      <c r="J18666" s="348"/>
    </row>
    <row r="18667" spans="10:10" ht="29.25" customHeight="1">
      <c r="J18667" s="348"/>
    </row>
    <row r="18668" spans="10:10" ht="29.25" customHeight="1">
      <c r="J18668" s="348"/>
    </row>
    <row r="18669" spans="10:10" ht="29.25" customHeight="1">
      <c r="J18669" s="348"/>
    </row>
    <row r="18670" spans="10:10" ht="29.25" customHeight="1">
      <c r="J18670" s="348"/>
    </row>
    <row r="18671" spans="10:10" ht="29.25" customHeight="1">
      <c r="J18671" s="348"/>
    </row>
    <row r="18672" spans="10:10" ht="29.25" customHeight="1">
      <c r="J18672" s="348"/>
    </row>
    <row r="18673" spans="10:10" ht="29.25" customHeight="1">
      <c r="J18673" s="348"/>
    </row>
    <row r="18674" spans="10:10" ht="29.25" customHeight="1">
      <c r="J18674" s="348"/>
    </row>
    <row r="18675" spans="10:10" ht="29.25" customHeight="1">
      <c r="J18675" s="348"/>
    </row>
    <row r="18676" spans="10:10" ht="29.25" customHeight="1">
      <c r="J18676" s="348"/>
    </row>
    <row r="18677" spans="10:10" ht="29.25" customHeight="1">
      <c r="J18677" s="348"/>
    </row>
    <row r="18678" spans="10:10" ht="29.25" customHeight="1">
      <c r="J18678" s="348"/>
    </row>
    <row r="18679" spans="10:10" ht="29.25" customHeight="1">
      <c r="J18679" s="348"/>
    </row>
    <row r="18680" spans="10:10" ht="29.25" customHeight="1">
      <c r="J18680" s="348"/>
    </row>
    <row r="18681" spans="10:10" ht="29.25" customHeight="1">
      <c r="J18681" s="348"/>
    </row>
    <row r="18682" spans="10:10" ht="29.25" customHeight="1">
      <c r="J18682" s="348"/>
    </row>
    <row r="18683" spans="10:10" ht="29.25" customHeight="1">
      <c r="J18683" s="348"/>
    </row>
    <row r="18684" spans="10:10" ht="29.25" customHeight="1">
      <c r="J18684" s="348"/>
    </row>
    <row r="18685" spans="10:10" ht="29.25" customHeight="1">
      <c r="J18685" s="348"/>
    </row>
    <row r="18686" spans="10:10" ht="29.25" customHeight="1">
      <c r="J18686" s="348"/>
    </row>
    <row r="18687" spans="10:10" ht="29.25" customHeight="1">
      <c r="J18687" s="348"/>
    </row>
    <row r="18688" spans="10:10" ht="29.25" customHeight="1">
      <c r="J18688" s="348"/>
    </row>
    <row r="18689" spans="10:10" ht="29.25" customHeight="1">
      <c r="J18689" s="348"/>
    </row>
    <row r="18690" spans="10:10" ht="29.25" customHeight="1">
      <c r="J18690" s="348"/>
    </row>
    <row r="18691" spans="10:10" ht="29.25" customHeight="1">
      <c r="J18691" s="348"/>
    </row>
    <row r="18692" spans="10:10" ht="29.25" customHeight="1">
      <c r="J18692" s="348"/>
    </row>
    <row r="18693" spans="10:10" ht="29.25" customHeight="1">
      <c r="J18693" s="348"/>
    </row>
    <row r="18694" spans="10:10" ht="29.25" customHeight="1">
      <c r="J18694" s="348"/>
    </row>
    <row r="18695" spans="10:10" ht="29.25" customHeight="1">
      <c r="J18695" s="348"/>
    </row>
    <row r="18696" spans="10:10" ht="29.25" customHeight="1">
      <c r="J18696" s="348"/>
    </row>
    <row r="18697" spans="10:10" ht="29.25" customHeight="1">
      <c r="J18697" s="348"/>
    </row>
    <row r="18698" spans="10:10" ht="29.25" customHeight="1">
      <c r="J18698" s="348"/>
    </row>
    <row r="18699" spans="10:10" ht="29.25" customHeight="1">
      <c r="J18699" s="348"/>
    </row>
    <row r="18700" spans="10:10" ht="29.25" customHeight="1">
      <c r="J18700" s="348"/>
    </row>
    <row r="18701" spans="10:10" ht="29.25" customHeight="1">
      <c r="J18701" s="348"/>
    </row>
    <row r="18702" spans="10:10" ht="29.25" customHeight="1">
      <c r="J18702" s="348"/>
    </row>
    <row r="18703" spans="10:10" ht="29.25" customHeight="1">
      <c r="J18703" s="348"/>
    </row>
    <row r="18704" spans="10:10" ht="29.25" customHeight="1">
      <c r="J18704" s="348"/>
    </row>
    <row r="18705" spans="10:10" ht="29.25" customHeight="1">
      <c r="J18705" s="348"/>
    </row>
    <row r="18706" spans="10:10" ht="29.25" customHeight="1">
      <c r="J18706" s="348"/>
    </row>
    <row r="18707" spans="10:10" ht="29.25" customHeight="1">
      <c r="J18707" s="348"/>
    </row>
    <row r="18708" spans="10:10" ht="29.25" customHeight="1">
      <c r="J18708" s="348"/>
    </row>
    <row r="18709" spans="10:10" ht="29.25" customHeight="1">
      <c r="J18709" s="348"/>
    </row>
    <row r="18710" spans="10:10" ht="29.25" customHeight="1">
      <c r="J18710" s="348"/>
    </row>
    <row r="18711" spans="10:10" ht="29.25" customHeight="1">
      <c r="J18711" s="348"/>
    </row>
    <row r="18712" spans="10:10" ht="29.25" customHeight="1">
      <c r="J18712" s="348"/>
    </row>
    <row r="18713" spans="10:10" ht="29.25" customHeight="1">
      <c r="J18713" s="348"/>
    </row>
    <row r="18714" spans="10:10" ht="29.25" customHeight="1">
      <c r="J18714" s="348"/>
    </row>
    <row r="18715" spans="10:10" ht="29.25" customHeight="1">
      <c r="J18715" s="348"/>
    </row>
    <row r="18716" spans="10:10" ht="29.25" customHeight="1">
      <c r="J18716" s="348"/>
    </row>
    <row r="18717" spans="10:10" ht="29.25" customHeight="1">
      <c r="J18717" s="348"/>
    </row>
    <row r="18718" spans="10:10" ht="29.25" customHeight="1">
      <c r="J18718" s="348"/>
    </row>
    <row r="18719" spans="10:10" ht="29.25" customHeight="1">
      <c r="J18719" s="348"/>
    </row>
    <row r="18720" spans="10:10" ht="29.25" customHeight="1">
      <c r="J18720" s="348"/>
    </row>
    <row r="18721" spans="10:10" ht="29.25" customHeight="1">
      <c r="J18721" s="348"/>
    </row>
    <row r="18722" spans="10:10" ht="29.25" customHeight="1">
      <c r="J18722" s="348"/>
    </row>
    <row r="18723" spans="10:10" ht="29.25" customHeight="1">
      <c r="J18723" s="348"/>
    </row>
    <row r="18724" spans="10:10" ht="29.25" customHeight="1">
      <c r="J18724" s="348"/>
    </row>
    <row r="18725" spans="10:10" ht="29.25" customHeight="1">
      <c r="J18725" s="348"/>
    </row>
    <row r="18726" spans="10:10" ht="29.25" customHeight="1">
      <c r="J18726" s="348"/>
    </row>
    <row r="18727" spans="10:10" ht="29.25" customHeight="1">
      <c r="J18727" s="348"/>
    </row>
    <row r="18728" spans="10:10" ht="29.25" customHeight="1">
      <c r="J18728" s="348"/>
    </row>
    <row r="18729" spans="10:10" ht="29.25" customHeight="1">
      <c r="J18729" s="348"/>
    </row>
    <row r="18730" spans="10:10" ht="29.25" customHeight="1">
      <c r="J18730" s="348"/>
    </row>
    <row r="18731" spans="10:10" ht="29.25" customHeight="1">
      <c r="J18731" s="348"/>
    </row>
    <row r="18732" spans="10:10" ht="29.25" customHeight="1">
      <c r="J18732" s="348"/>
    </row>
    <row r="18733" spans="10:10" ht="29.25" customHeight="1">
      <c r="J18733" s="348"/>
    </row>
    <row r="18734" spans="10:10" ht="29.25" customHeight="1">
      <c r="J18734" s="348"/>
    </row>
    <row r="18735" spans="10:10" ht="29.25" customHeight="1">
      <c r="J18735" s="348"/>
    </row>
    <row r="18736" spans="10:10" ht="29.25" customHeight="1">
      <c r="J18736" s="348"/>
    </row>
    <row r="18737" spans="10:10" ht="29.25" customHeight="1">
      <c r="J18737" s="348"/>
    </row>
    <row r="18738" spans="10:10" ht="29.25" customHeight="1">
      <c r="J18738" s="348"/>
    </row>
    <row r="18739" spans="10:10" ht="29.25" customHeight="1">
      <c r="J18739" s="348"/>
    </row>
    <row r="18740" spans="10:10" ht="29.25" customHeight="1">
      <c r="J18740" s="348"/>
    </row>
    <row r="18741" spans="10:10" ht="29.25" customHeight="1">
      <c r="J18741" s="348"/>
    </row>
    <row r="18742" spans="10:10" ht="29.25" customHeight="1">
      <c r="J18742" s="348"/>
    </row>
    <row r="18743" spans="10:10" ht="29.25" customHeight="1">
      <c r="J18743" s="348"/>
    </row>
    <row r="18744" spans="10:10" ht="29.25" customHeight="1">
      <c r="J18744" s="348"/>
    </row>
    <row r="18745" spans="10:10" ht="29.25" customHeight="1">
      <c r="J18745" s="348"/>
    </row>
    <row r="18746" spans="10:10" ht="29.25" customHeight="1">
      <c r="J18746" s="348"/>
    </row>
    <row r="18747" spans="10:10" ht="29.25" customHeight="1">
      <c r="J18747" s="348"/>
    </row>
    <row r="18748" spans="10:10" ht="29.25" customHeight="1">
      <c r="J18748" s="348"/>
    </row>
    <row r="18749" spans="10:10" ht="29.25" customHeight="1">
      <c r="J18749" s="348"/>
    </row>
    <row r="18750" spans="10:10" ht="29.25" customHeight="1">
      <c r="J18750" s="348"/>
    </row>
    <row r="18751" spans="10:10" ht="29.25" customHeight="1">
      <c r="J18751" s="348"/>
    </row>
    <row r="18752" spans="10:10" ht="29.25" customHeight="1">
      <c r="J18752" s="348"/>
    </row>
    <row r="18753" spans="10:10" ht="29.25" customHeight="1">
      <c r="J18753" s="348"/>
    </row>
    <row r="18754" spans="10:10" ht="29.25" customHeight="1">
      <c r="J18754" s="348"/>
    </row>
    <row r="18755" spans="10:10" ht="29.25" customHeight="1">
      <c r="J18755" s="348"/>
    </row>
    <row r="18756" spans="10:10" ht="29.25" customHeight="1">
      <c r="J18756" s="348"/>
    </row>
    <row r="18757" spans="10:10" ht="29.25" customHeight="1">
      <c r="J18757" s="348"/>
    </row>
    <row r="18758" spans="10:10" ht="29.25" customHeight="1">
      <c r="J18758" s="348"/>
    </row>
    <row r="18759" spans="10:10" ht="29.25" customHeight="1">
      <c r="J18759" s="348"/>
    </row>
    <row r="18760" spans="10:10" ht="29.25" customHeight="1">
      <c r="J18760" s="348"/>
    </row>
    <row r="18761" spans="10:10" ht="29.25" customHeight="1">
      <c r="J18761" s="348"/>
    </row>
    <row r="18762" spans="10:10" ht="29.25" customHeight="1">
      <c r="J18762" s="348"/>
    </row>
    <row r="18763" spans="10:10" ht="29.25" customHeight="1">
      <c r="J18763" s="348"/>
    </row>
    <row r="18764" spans="10:10" ht="29.25" customHeight="1">
      <c r="J18764" s="348"/>
    </row>
    <row r="18765" spans="10:10" ht="29.25" customHeight="1">
      <c r="J18765" s="348"/>
    </row>
    <row r="18766" spans="10:10" ht="29.25" customHeight="1">
      <c r="J18766" s="348"/>
    </row>
    <row r="18767" spans="10:10" ht="29.25" customHeight="1">
      <c r="J18767" s="348"/>
    </row>
    <row r="18768" spans="10:10" ht="29.25" customHeight="1">
      <c r="J18768" s="348"/>
    </row>
    <row r="18769" spans="10:10" ht="29.25" customHeight="1">
      <c r="J18769" s="348"/>
    </row>
    <row r="18770" spans="10:10" ht="29.25" customHeight="1">
      <c r="J18770" s="348"/>
    </row>
    <row r="18771" spans="10:10" ht="29.25" customHeight="1">
      <c r="J18771" s="348"/>
    </row>
    <row r="18772" spans="10:10" ht="29.25" customHeight="1">
      <c r="J18772" s="348"/>
    </row>
    <row r="18773" spans="10:10" ht="29.25" customHeight="1">
      <c r="J18773" s="348"/>
    </row>
    <row r="18774" spans="10:10" ht="29.25" customHeight="1">
      <c r="J18774" s="348"/>
    </row>
    <row r="18775" spans="10:10" ht="29.25" customHeight="1">
      <c r="J18775" s="348"/>
    </row>
    <row r="18776" spans="10:10" ht="29.25" customHeight="1">
      <c r="J18776" s="348"/>
    </row>
    <row r="18777" spans="10:10" ht="29.25" customHeight="1">
      <c r="J18777" s="348"/>
    </row>
    <row r="18778" spans="10:10" ht="29.25" customHeight="1">
      <c r="J18778" s="348"/>
    </row>
    <row r="18779" spans="10:10" ht="29.25" customHeight="1">
      <c r="J18779" s="348"/>
    </row>
    <row r="18780" spans="10:10" ht="29.25" customHeight="1">
      <c r="J18780" s="348"/>
    </row>
    <row r="18781" spans="10:10" ht="29.25" customHeight="1">
      <c r="J18781" s="348"/>
    </row>
    <row r="18782" spans="10:10" ht="29.25" customHeight="1">
      <c r="J18782" s="348"/>
    </row>
    <row r="18783" spans="10:10" ht="29.25" customHeight="1">
      <c r="J18783" s="348"/>
    </row>
    <row r="18784" spans="10:10" ht="29.25" customHeight="1">
      <c r="J18784" s="348"/>
    </row>
    <row r="18785" spans="10:10" ht="29.25" customHeight="1">
      <c r="J18785" s="348"/>
    </row>
    <row r="18786" spans="10:10" ht="29.25" customHeight="1">
      <c r="J18786" s="348"/>
    </row>
    <row r="18787" spans="10:10" ht="29.25" customHeight="1">
      <c r="J18787" s="348"/>
    </row>
    <row r="18788" spans="10:10" ht="29.25" customHeight="1">
      <c r="J18788" s="348"/>
    </row>
    <row r="18789" spans="10:10" ht="29.25" customHeight="1">
      <c r="J18789" s="348"/>
    </row>
    <row r="18790" spans="10:10" ht="29.25" customHeight="1">
      <c r="J18790" s="348"/>
    </row>
    <row r="18791" spans="10:10" ht="29.25" customHeight="1">
      <c r="J18791" s="348"/>
    </row>
    <row r="18792" spans="10:10" ht="29.25" customHeight="1">
      <c r="J18792" s="348"/>
    </row>
    <row r="18793" spans="10:10" ht="29.25" customHeight="1">
      <c r="J18793" s="348"/>
    </row>
    <row r="18794" spans="10:10" ht="29.25" customHeight="1">
      <c r="J18794" s="348"/>
    </row>
    <row r="18795" spans="10:10" ht="29.25" customHeight="1">
      <c r="J18795" s="348"/>
    </row>
    <row r="18796" spans="10:10" ht="29.25" customHeight="1">
      <c r="J18796" s="348"/>
    </row>
    <row r="18797" spans="10:10" ht="29.25" customHeight="1">
      <c r="J18797" s="348"/>
    </row>
    <row r="18798" spans="10:10" ht="29.25" customHeight="1">
      <c r="J18798" s="348"/>
    </row>
    <row r="18799" spans="10:10" ht="29.25" customHeight="1">
      <c r="J18799" s="348"/>
    </row>
    <row r="18800" spans="10:10" ht="29.25" customHeight="1">
      <c r="J18800" s="348"/>
    </row>
    <row r="18801" spans="10:10" ht="29.25" customHeight="1">
      <c r="J18801" s="348"/>
    </row>
    <row r="18802" spans="10:10" ht="29.25" customHeight="1">
      <c r="J18802" s="348"/>
    </row>
    <row r="18803" spans="10:10" ht="29.25" customHeight="1">
      <c r="J18803" s="348"/>
    </row>
    <row r="18804" spans="10:10" ht="29.25" customHeight="1">
      <c r="J18804" s="348"/>
    </row>
    <row r="18805" spans="10:10" ht="29.25" customHeight="1">
      <c r="J18805" s="348"/>
    </row>
    <row r="18806" spans="10:10" ht="29.25" customHeight="1">
      <c r="J18806" s="348"/>
    </row>
    <row r="18807" spans="10:10" ht="29.25" customHeight="1">
      <c r="J18807" s="348"/>
    </row>
    <row r="18808" spans="10:10" ht="29.25" customHeight="1">
      <c r="J18808" s="348"/>
    </row>
    <row r="18809" spans="10:10" ht="29.25" customHeight="1">
      <c r="J18809" s="348"/>
    </row>
    <row r="18810" spans="10:10" ht="29.25" customHeight="1">
      <c r="J18810" s="348"/>
    </row>
    <row r="18811" spans="10:10" ht="29.25" customHeight="1">
      <c r="J18811" s="348"/>
    </row>
    <row r="18812" spans="10:10" ht="29.25" customHeight="1">
      <c r="J18812" s="348"/>
    </row>
    <row r="18813" spans="10:10" ht="29.25" customHeight="1">
      <c r="J18813" s="348"/>
    </row>
    <row r="18814" spans="10:10" ht="29.25" customHeight="1">
      <c r="J18814" s="348"/>
    </row>
    <row r="18815" spans="10:10" ht="29.25" customHeight="1">
      <c r="J18815" s="348"/>
    </row>
    <row r="18816" spans="10:10" ht="29.25" customHeight="1">
      <c r="J18816" s="348"/>
    </row>
    <row r="18817" spans="10:10" ht="29.25" customHeight="1">
      <c r="J18817" s="348"/>
    </row>
    <row r="18818" spans="10:10" ht="29.25" customHeight="1">
      <c r="J18818" s="348"/>
    </row>
    <row r="18819" spans="10:10" ht="29.25" customHeight="1">
      <c r="J18819" s="348"/>
    </row>
    <row r="18820" spans="10:10" ht="29.25" customHeight="1">
      <c r="J18820" s="348"/>
    </row>
    <row r="18821" spans="10:10" ht="29.25" customHeight="1">
      <c r="J18821" s="348"/>
    </row>
    <row r="18822" spans="10:10" ht="29.25" customHeight="1">
      <c r="J18822" s="348"/>
    </row>
    <row r="18823" spans="10:10" ht="29.25" customHeight="1">
      <c r="J18823" s="348"/>
    </row>
    <row r="18824" spans="10:10" ht="29.25" customHeight="1">
      <c r="J18824" s="348"/>
    </row>
    <row r="18825" spans="10:10" ht="29.25" customHeight="1">
      <c r="J18825" s="348"/>
    </row>
    <row r="18826" spans="10:10" ht="29.25" customHeight="1">
      <c r="J18826" s="348"/>
    </row>
    <row r="18827" spans="10:10" ht="29.25" customHeight="1">
      <c r="J18827" s="348"/>
    </row>
    <row r="18828" spans="10:10" ht="29.25" customHeight="1">
      <c r="J18828" s="348"/>
    </row>
    <row r="18829" spans="10:10" ht="29.25" customHeight="1">
      <c r="J18829" s="348"/>
    </row>
    <row r="18830" spans="10:10" ht="29.25" customHeight="1">
      <c r="J18830" s="348"/>
    </row>
    <row r="18831" spans="10:10" ht="29.25" customHeight="1">
      <c r="J18831" s="348"/>
    </row>
    <row r="18832" spans="10:10" ht="29.25" customHeight="1">
      <c r="J18832" s="348"/>
    </row>
    <row r="18833" spans="10:10" ht="29.25" customHeight="1">
      <c r="J18833" s="348"/>
    </row>
    <row r="18834" spans="10:10" ht="29.25" customHeight="1">
      <c r="J18834" s="348"/>
    </row>
    <row r="18835" spans="10:10" ht="29.25" customHeight="1">
      <c r="J18835" s="348"/>
    </row>
    <row r="18836" spans="10:10" ht="29.25" customHeight="1">
      <c r="J18836" s="348"/>
    </row>
    <row r="18837" spans="10:10" ht="29.25" customHeight="1">
      <c r="J18837" s="348"/>
    </row>
    <row r="18838" spans="10:10" ht="29.25" customHeight="1">
      <c r="J18838" s="348"/>
    </row>
    <row r="18839" spans="10:10" ht="29.25" customHeight="1">
      <c r="J18839" s="348"/>
    </row>
    <row r="18840" spans="10:10" ht="29.25" customHeight="1">
      <c r="J18840" s="348"/>
    </row>
    <row r="18841" spans="10:10" ht="29.25" customHeight="1">
      <c r="J18841" s="348"/>
    </row>
    <row r="18842" spans="10:10" ht="29.25" customHeight="1">
      <c r="J18842" s="348"/>
    </row>
    <row r="18843" spans="10:10" ht="29.25" customHeight="1">
      <c r="J18843" s="348"/>
    </row>
    <row r="18844" spans="10:10" ht="29.25" customHeight="1">
      <c r="J18844" s="348"/>
    </row>
    <row r="18845" spans="10:10" ht="29.25" customHeight="1">
      <c r="J18845" s="348"/>
    </row>
    <row r="18846" spans="10:10" ht="29.25" customHeight="1">
      <c r="J18846" s="348"/>
    </row>
    <row r="18847" spans="10:10" ht="29.25" customHeight="1">
      <c r="J18847" s="348"/>
    </row>
    <row r="18848" spans="10:10" ht="29.25" customHeight="1">
      <c r="J18848" s="348"/>
    </row>
    <row r="18849" spans="10:10" ht="29.25" customHeight="1">
      <c r="J18849" s="348"/>
    </row>
    <row r="18850" spans="10:10" ht="29.25" customHeight="1">
      <c r="J18850" s="348"/>
    </row>
    <row r="18851" spans="10:10" ht="29.25" customHeight="1">
      <c r="J18851" s="348"/>
    </row>
    <row r="18852" spans="10:10" ht="29.25" customHeight="1">
      <c r="J18852" s="348"/>
    </row>
    <row r="18853" spans="10:10" ht="29.25" customHeight="1">
      <c r="J18853" s="348"/>
    </row>
    <row r="18854" spans="10:10" ht="29.25" customHeight="1">
      <c r="J18854" s="348"/>
    </row>
    <row r="18855" spans="10:10" ht="29.25" customHeight="1">
      <c r="J18855" s="348"/>
    </row>
    <row r="18856" spans="10:10" ht="29.25" customHeight="1">
      <c r="J18856" s="348"/>
    </row>
    <row r="18857" spans="10:10" ht="29.25" customHeight="1">
      <c r="J18857" s="348"/>
    </row>
    <row r="18858" spans="10:10" ht="29.25" customHeight="1">
      <c r="J18858" s="348"/>
    </row>
    <row r="18859" spans="10:10" ht="29.25" customHeight="1">
      <c r="J18859" s="348"/>
    </row>
    <row r="18860" spans="10:10" ht="29.25" customHeight="1">
      <c r="J18860" s="348"/>
    </row>
    <row r="18861" spans="10:10" ht="29.25" customHeight="1">
      <c r="J18861" s="348"/>
    </row>
    <row r="18862" spans="10:10" ht="29.25" customHeight="1">
      <c r="J18862" s="348"/>
    </row>
    <row r="18863" spans="10:10" ht="29.25" customHeight="1">
      <c r="J18863" s="348"/>
    </row>
    <row r="18864" spans="10:10" ht="29.25" customHeight="1">
      <c r="J18864" s="348"/>
    </row>
    <row r="18865" spans="10:10" ht="29.25" customHeight="1">
      <c r="J18865" s="348"/>
    </row>
    <row r="18866" spans="10:10" ht="29.25" customHeight="1">
      <c r="J18866" s="348"/>
    </row>
    <row r="18867" spans="10:10" ht="29.25" customHeight="1">
      <c r="J18867" s="348"/>
    </row>
    <row r="18868" spans="10:10" ht="29.25" customHeight="1">
      <c r="J18868" s="348"/>
    </row>
    <row r="18869" spans="10:10" ht="29.25" customHeight="1">
      <c r="J18869" s="348"/>
    </row>
    <row r="18870" spans="10:10" ht="29.25" customHeight="1">
      <c r="J18870" s="348"/>
    </row>
    <row r="18871" spans="10:10" ht="29.25" customHeight="1">
      <c r="J18871" s="348"/>
    </row>
    <row r="18872" spans="10:10" ht="29.25" customHeight="1">
      <c r="J18872" s="348"/>
    </row>
    <row r="18873" spans="10:10" ht="29.25" customHeight="1">
      <c r="J18873" s="348"/>
    </row>
    <row r="18874" spans="10:10" ht="29.25" customHeight="1">
      <c r="J18874" s="348"/>
    </row>
    <row r="18875" spans="10:10" ht="29.25" customHeight="1">
      <c r="J18875" s="348"/>
    </row>
    <row r="18876" spans="10:10" ht="29.25" customHeight="1">
      <c r="J18876" s="348"/>
    </row>
    <row r="18877" spans="10:10" ht="29.25" customHeight="1">
      <c r="J18877" s="348"/>
    </row>
    <row r="18878" spans="10:10" ht="29.25" customHeight="1">
      <c r="J18878" s="348"/>
    </row>
    <row r="18879" spans="10:10" ht="29.25" customHeight="1">
      <c r="J18879" s="348"/>
    </row>
    <row r="18880" spans="10:10" ht="29.25" customHeight="1">
      <c r="J18880" s="348"/>
    </row>
    <row r="18881" spans="10:10" ht="29.25" customHeight="1">
      <c r="J18881" s="348"/>
    </row>
    <row r="18882" spans="10:10" ht="29.25" customHeight="1">
      <c r="J18882" s="348"/>
    </row>
    <row r="18883" spans="10:10" ht="29.25" customHeight="1">
      <c r="J18883" s="348"/>
    </row>
    <row r="18884" spans="10:10" ht="29.25" customHeight="1">
      <c r="J18884" s="348"/>
    </row>
    <row r="18885" spans="10:10" ht="29.25" customHeight="1">
      <c r="J18885" s="348"/>
    </row>
    <row r="18886" spans="10:10" ht="29.25" customHeight="1">
      <c r="J18886" s="348"/>
    </row>
    <row r="18887" spans="10:10" ht="29.25" customHeight="1">
      <c r="J18887" s="348"/>
    </row>
    <row r="18888" spans="10:10" ht="29.25" customHeight="1">
      <c r="J18888" s="348"/>
    </row>
    <row r="18889" spans="10:10" ht="29.25" customHeight="1">
      <c r="J18889" s="348"/>
    </row>
    <row r="18890" spans="10:10" ht="29.25" customHeight="1">
      <c r="J18890" s="348"/>
    </row>
    <row r="18891" spans="10:10" ht="29.25" customHeight="1">
      <c r="J18891" s="348"/>
    </row>
    <row r="18892" spans="10:10" ht="29.25" customHeight="1">
      <c r="J18892" s="348"/>
    </row>
    <row r="18893" spans="10:10" ht="29.25" customHeight="1">
      <c r="J18893" s="348"/>
    </row>
    <row r="18894" spans="10:10" ht="29.25" customHeight="1">
      <c r="J18894" s="348"/>
    </row>
    <row r="18895" spans="10:10" ht="29.25" customHeight="1">
      <c r="J18895" s="348"/>
    </row>
    <row r="18896" spans="10:10" ht="29.25" customHeight="1">
      <c r="J18896" s="348"/>
    </row>
    <row r="18897" spans="10:10" ht="29.25" customHeight="1">
      <c r="J18897" s="348"/>
    </row>
    <row r="18898" spans="10:10" ht="29.25" customHeight="1">
      <c r="J18898" s="348"/>
    </row>
    <row r="18899" spans="10:10" ht="29.25" customHeight="1">
      <c r="J18899" s="348"/>
    </row>
    <row r="18900" spans="10:10" ht="29.25" customHeight="1">
      <c r="J18900" s="348"/>
    </row>
    <row r="18901" spans="10:10" ht="29.25" customHeight="1">
      <c r="J18901" s="348"/>
    </row>
    <row r="18902" spans="10:10" ht="29.25" customHeight="1">
      <c r="J18902" s="348"/>
    </row>
    <row r="18903" spans="10:10" ht="29.25" customHeight="1">
      <c r="J18903" s="348"/>
    </row>
    <row r="18904" spans="10:10" ht="29.25" customHeight="1">
      <c r="J18904" s="348"/>
    </row>
    <row r="18905" spans="10:10" ht="29.25" customHeight="1">
      <c r="J18905" s="348"/>
    </row>
    <row r="18906" spans="10:10" ht="29.25" customHeight="1">
      <c r="J18906" s="348"/>
    </row>
    <row r="18907" spans="10:10" ht="29.25" customHeight="1">
      <c r="J18907" s="348"/>
    </row>
    <row r="18908" spans="10:10" ht="29.25" customHeight="1">
      <c r="J18908" s="348"/>
    </row>
    <row r="18909" spans="10:10" ht="29.25" customHeight="1">
      <c r="J18909" s="348"/>
    </row>
    <row r="18910" spans="10:10" ht="29.25" customHeight="1">
      <c r="J18910" s="348"/>
    </row>
    <row r="18911" spans="10:10" ht="29.25" customHeight="1">
      <c r="J18911" s="348"/>
    </row>
    <row r="18912" spans="10:10" ht="29.25" customHeight="1">
      <c r="J18912" s="348"/>
    </row>
    <row r="18913" spans="10:10" ht="29.25" customHeight="1">
      <c r="J18913" s="348"/>
    </row>
    <row r="18914" spans="10:10" ht="29.25" customHeight="1">
      <c r="J18914" s="348"/>
    </row>
    <row r="18915" spans="10:10" ht="29.25" customHeight="1">
      <c r="J18915" s="348"/>
    </row>
    <row r="18916" spans="10:10" ht="29.25" customHeight="1">
      <c r="J18916" s="348"/>
    </row>
    <row r="18917" spans="10:10" ht="29.25" customHeight="1">
      <c r="J18917" s="348"/>
    </row>
    <row r="18918" spans="10:10" ht="29.25" customHeight="1">
      <c r="J18918" s="348"/>
    </row>
    <row r="18919" spans="10:10" ht="29.25" customHeight="1">
      <c r="J18919" s="348"/>
    </row>
    <row r="18920" spans="10:10" ht="29.25" customHeight="1">
      <c r="J18920" s="348"/>
    </row>
    <row r="18921" spans="10:10" ht="29.25" customHeight="1">
      <c r="J18921" s="348"/>
    </row>
    <row r="18922" spans="10:10" ht="29.25" customHeight="1">
      <c r="J18922" s="348"/>
    </row>
    <row r="18923" spans="10:10" ht="29.25" customHeight="1">
      <c r="J18923" s="348"/>
    </row>
    <row r="18924" spans="10:10" ht="29.25" customHeight="1">
      <c r="J18924" s="348"/>
    </row>
    <row r="18925" spans="10:10" ht="29.25" customHeight="1">
      <c r="J18925" s="348"/>
    </row>
    <row r="18926" spans="10:10" ht="29.25" customHeight="1">
      <c r="J18926" s="348"/>
    </row>
    <row r="18927" spans="10:10" ht="29.25" customHeight="1">
      <c r="J18927" s="348"/>
    </row>
    <row r="18928" spans="10:10" ht="29.25" customHeight="1">
      <c r="J18928" s="348"/>
    </row>
    <row r="18929" spans="10:10" ht="29.25" customHeight="1">
      <c r="J18929" s="348"/>
    </row>
    <row r="18930" spans="10:10" ht="29.25" customHeight="1">
      <c r="J18930" s="348"/>
    </row>
    <row r="18931" spans="10:10" ht="29.25" customHeight="1">
      <c r="J18931" s="348"/>
    </row>
    <row r="18932" spans="10:10" ht="29.25" customHeight="1">
      <c r="J18932" s="348"/>
    </row>
    <row r="18933" spans="10:10" ht="29.25" customHeight="1">
      <c r="J18933" s="348"/>
    </row>
    <row r="18934" spans="10:10" ht="29.25" customHeight="1">
      <c r="J18934" s="348"/>
    </row>
    <row r="18935" spans="10:10" ht="29.25" customHeight="1">
      <c r="J18935" s="348"/>
    </row>
    <row r="18936" spans="10:10" ht="29.25" customHeight="1">
      <c r="J18936" s="348"/>
    </row>
    <row r="18937" spans="10:10" ht="29.25" customHeight="1">
      <c r="J18937" s="348"/>
    </row>
    <row r="18938" spans="10:10" ht="29.25" customHeight="1">
      <c r="J18938" s="348"/>
    </row>
    <row r="18939" spans="10:10" ht="29.25" customHeight="1">
      <c r="J18939" s="348"/>
    </row>
    <row r="18940" spans="10:10" ht="29.25" customHeight="1">
      <c r="J18940" s="348"/>
    </row>
    <row r="18941" spans="10:10" ht="29.25" customHeight="1">
      <c r="J18941" s="348"/>
    </row>
    <row r="18942" spans="10:10" ht="29.25" customHeight="1">
      <c r="J18942" s="348"/>
    </row>
    <row r="18943" spans="10:10" ht="29.25" customHeight="1">
      <c r="J18943" s="348"/>
    </row>
    <row r="18944" spans="10:10" ht="29.25" customHeight="1">
      <c r="J18944" s="348"/>
    </row>
    <row r="18945" spans="10:10" ht="29.25" customHeight="1">
      <c r="J18945" s="348"/>
    </row>
    <row r="18946" spans="10:10" ht="29.25" customHeight="1">
      <c r="J18946" s="348"/>
    </row>
    <row r="18947" spans="10:10" ht="29.25" customHeight="1">
      <c r="J18947" s="348"/>
    </row>
    <row r="18948" spans="10:10" ht="29.25" customHeight="1">
      <c r="J18948" s="348"/>
    </row>
    <row r="18949" spans="10:10" ht="29.25" customHeight="1">
      <c r="J18949" s="348"/>
    </row>
    <row r="18950" spans="10:10" ht="29.25" customHeight="1">
      <c r="J18950" s="348"/>
    </row>
    <row r="18951" spans="10:10" ht="29.25" customHeight="1">
      <c r="J18951" s="348"/>
    </row>
    <row r="18952" spans="10:10" ht="29.25" customHeight="1">
      <c r="J18952" s="348"/>
    </row>
    <row r="18953" spans="10:10" ht="29.25" customHeight="1">
      <c r="J18953" s="348"/>
    </row>
    <row r="18954" spans="10:10" ht="29.25" customHeight="1">
      <c r="J18954" s="348"/>
    </row>
    <row r="18955" spans="10:10" ht="29.25" customHeight="1">
      <c r="J18955" s="348"/>
    </row>
    <row r="18956" spans="10:10" ht="29.25" customHeight="1">
      <c r="J18956" s="348"/>
    </row>
    <row r="18957" spans="10:10" ht="29.25" customHeight="1">
      <c r="J18957" s="348"/>
    </row>
    <row r="18958" spans="10:10" ht="29.25" customHeight="1">
      <c r="J18958" s="348"/>
    </row>
    <row r="18959" spans="10:10" ht="29.25" customHeight="1">
      <c r="J18959" s="348"/>
    </row>
    <row r="18960" spans="10:10" ht="29.25" customHeight="1">
      <c r="J18960" s="348"/>
    </row>
    <row r="18961" spans="10:10" ht="29.25" customHeight="1">
      <c r="J18961" s="348"/>
    </row>
    <row r="18962" spans="10:10" ht="29.25" customHeight="1">
      <c r="J18962" s="348"/>
    </row>
    <row r="18963" spans="10:10" ht="29.25" customHeight="1">
      <c r="J18963" s="348"/>
    </row>
    <row r="18964" spans="10:10" ht="29.25" customHeight="1">
      <c r="J18964" s="348"/>
    </row>
    <row r="18965" spans="10:10" ht="29.25" customHeight="1">
      <c r="J18965" s="348"/>
    </row>
    <row r="18966" spans="10:10" ht="29.25" customHeight="1">
      <c r="J18966" s="348"/>
    </row>
    <row r="18967" spans="10:10" ht="29.25" customHeight="1">
      <c r="J18967" s="348"/>
    </row>
    <row r="18968" spans="10:10" ht="29.25" customHeight="1">
      <c r="J18968" s="348"/>
    </row>
    <row r="18969" spans="10:10" ht="29.25" customHeight="1">
      <c r="J18969" s="348"/>
    </row>
    <row r="18970" spans="10:10" ht="29.25" customHeight="1">
      <c r="J18970" s="348"/>
    </row>
    <row r="18971" spans="10:10" ht="29.25" customHeight="1">
      <c r="J18971" s="348"/>
    </row>
    <row r="18972" spans="10:10" ht="29.25" customHeight="1">
      <c r="J18972" s="348"/>
    </row>
    <row r="18973" spans="10:10" ht="29.25" customHeight="1">
      <c r="J18973" s="348"/>
    </row>
    <row r="18974" spans="10:10" ht="29.25" customHeight="1">
      <c r="J18974" s="348"/>
    </row>
    <row r="18975" spans="10:10" ht="29.25" customHeight="1">
      <c r="J18975" s="348"/>
    </row>
    <row r="18976" spans="10:10" ht="29.25" customHeight="1">
      <c r="J18976" s="348"/>
    </row>
    <row r="18977" spans="10:10" ht="29.25" customHeight="1">
      <c r="J18977" s="348"/>
    </row>
    <row r="18978" spans="10:10" ht="29.25" customHeight="1">
      <c r="J18978" s="348"/>
    </row>
    <row r="18979" spans="10:10" ht="29.25" customHeight="1">
      <c r="J18979" s="348"/>
    </row>
    <row r="18980" spans="10:10" ht="29.25" customHeight="1">
      <c r="J18980" s="348"/>
    </row>
    <row r="18981" spans="10:10" ht="29.25" customHeight="1">
      <c r="J18981" s="348"/>
    </row>
    <row r="18982" spans="10:10" ht="29.25" customHeight="1">
      <c r="J18982" s="348"/>
    </row>
    <row r="18983" spans="10:10" ht="29.25" customHeight="1">
      <c r="J18983" s="348"/>
    </row>
    <row r="18984" spans="10:10" ht="29.25" customHeight="1">
      <c r="J18984" s="348"/>
    </row>
    <row r="18985" spans="10:10" ht="29.25" customHeight="1">
      <c r="J18985" s="348"/>
    </row>
    <row r="18986" spans="10:10" ht="29.25" customHeight="1">
      <c r="J18986" s="348"/>
    </row>
    <row r="18987" spans="10:10" ht="29.25" customHeight="1">
      <c r="J18987" s="348"/>
    </row>
    <row r="18988" spans="10:10" ht="29.25" customHeight="1">
      <c r="J18988" s="348"/>
    </row>
    <row r="18989" spans="10:10" ht="29.25" customHeight="1">
      <c r="J18989" s="348"/>
    </row>
    <row r="18990" spans="10:10" ht="29.25" customHeight="1">
      <c r="J18990" s="348"/>
    </row>
    <row r="18991" spans="10:10" ht="29.25" customHeight="1">
      <c r="J18991" s="348"/>
    </row>
    <row r="18992" spans="10:10" ht="29.25" customHeight="1">
      <c r="J18992" s="348"/>
    </row>
    <row r="18993" spans="10:10" ht="29.25" customHeight="1">
      <c r="J18993" s="348"/>
    </row>
    <row r="18994" spans="10:10" ht="29.25" customHeight="1">
      <c r="J18994" s="348"/>
    </row>
    <row r="18995" spans="10:10" ht="29.25" customHeight="1">
      <c r="J18995" s="348"/>
    </row>
    <row r="18996" spans="10:10" ht="29.25" customHeight="1">
      <c r="J18996" s="348"/>
    </row>
    <row r="18997" spans="10:10" ht="29.25" customHeight="1">
      <c r="J18997" s="348"/>
    </row>
    <row r="18998" spans="10:10" ht="29.25" customHeight="1">
      <c r="J18998" s="348"/>
    </row>
    <row r="18999" spans="10:10" ht="29.25" customHeight="1">
      <c r="J18999" s="348"/>
    </row>
    <row r="19000" spans="10:10" ht="29.25" customHeight="1">
      <c r="J19000" s="348"/>
    </row>
    <row r="19001" spans="10:10" ht="29.25" customHeight="1">
      <c r="J19001" s="348"/>
    </row>
    <row r="19002" spans="10:10" ht="29.25" customHeight="1">
      <c r="J19002" s="348"/>
    </row>
    <row r="19003" spans="10:10" ht="29.25" customHeight="1">
      <c r="J19003" s="348"/>
    </row>
    <row r="19004" spans="10:10" ht="29.25" customHeight="1">
      <c r="J19004" s="348"/>
    </row>
    <row r="19005" spans="10:10" ht="29.25" customHeight="1">
      <c r="J19005" s="348"/>
    </row>
    <row r="19006" spans="10:10" ht="29.25" customHeight="1">
      <c r="J19006" s="348"/>
    </row>
    <row r="19007" spans="10:10" ht="29.25" customHeight="1">
      <c r="J19007" s="348"/>
    </row>
    <row r="19008" spans="10:10" ht="29.25" customHeight="1">
      <c r="J19008" s="348"/>
    </row>
    <row r="19009" spans="10:10" ht="29.25" customHeight="1">
      <c r="J19009" s="348"/>
    </row>
    <row r="19010" spans="10:10" ht="29.25" customHeight="1">
      <c r="J19010" s="348"/>
    </row>
    <row r="19011" spans="10:10" ht="29.25" customHeight="1">
      <c r="J19011" s="348"/>
    </row>
    <row r="19012" spans="10:10" ht="29.25" customHeight="1">
      <c r="J19012" s="348"/>
    </row>
    <row r="19013" spans="10:10" ht="29.25" customHeight="1">
      <c r="J19013" s="348"/>
    </row>
    <row r="19014" spans="10:10" ht="29.25" customHeight="1">
      <c r="J19014" s="348"/>
    </row>
    <row r="19015" spans="10:10" ht="29.25" customHeight="1">
      <c r="J19015" s="348"/>
    </row>
    <row r="19016" spans="10:10" ht="29.25" customHeight="1">
      <c r="J19016" s="348"/>
    </row>
    <row r="19017" spans="10:10" ht="29.25" customHeight="1">
      <c r="J19017" s="348"/>
    </row>
    <row r="19018" spans="10:10" ht="29.25" customHeight="1">
      <c r="J19018" s="348"/>
    </row>
    <row r="19019" spans="10:10" ht="29.25" customHeight="1">
      <c r="J19019" s="348"/>
    </row>
    <row r="19020" spans="10:10" ht="29.25" customHeight="1">
      <c r="J19020" s="348"/>
    </row>
    <row r="19021" spans="10:10" ht="29.25" customHeight="1">
      <c r="J19021" s="348"/>
    </row>
    <row r="19022" spans="10:10" ht="29.25" customHeight="1">
      <c r="J19022" s="348"/>
    </row>
    <row r="19023" spans="10:10" ht="29.25" customHeight="1">
      <c r="J19023" s="348"/>
    </row>
    <row r="19024" spans="10:10" ht="29.25" customHeight="1">
      <c r="J19024" s="348"/>
    </row>
    <row r="19025" spans="10:10" ht="29.25" customHeight="1">
      <c r="J19025" s="348"/>
    </row>
    <row r="19026" spans="10:10" ht="29.25" customHeight="1">
      <c r="J19026" s="348"/>
    </row>
    <row r="19027" spans="10:10" ht="29.25" customHeight="1">
      <c r="J19027" s="348"/>
    </row>
    <row r="19028" spans="10:10" ht="29.25" customHeight="1">
      <c r="J19028" s="348"/>
    </row>
    <row r="19029" spans="10:10" ht="29.25" customHeight="1">
      <c r="J19029" s="348"/>
    </row>
    <row r="19030" spans="10:10" ht="29.25" customHeight="1">
      <c r="J19030" s="348"/>
    </row>
    <row r="19031" spans="10:10" ht="29.25" customHeight="1">
      <c r="J19031" s="348"/>
    </row>
    <row r="19032" spans="10:10" ht="29.25" customHeight="1">
      <c r="J19032" s="348"/>
    </row>
    <row r="19033" spans="10:10" ht="29.25" customHeight="1">
      <c r="J19033" s="348"/>
    </row>
    <row r="19034" spans="10:10" ht="29.25" customHeight="1">
      <c r="J19034" s="348"/>
    </row>
    <row r="19035" spans="10:10" ht="29.25" customHeight="1">
      <c r="J19035" s="348"/>
    </row>
    <row r="19036" spans="10:10" ht="29.25" customHeight="1">
      <c r="J19036" s="348"/>
    </row>
    <row r="19037" spans="10:10" ht="29.25" customHeight="1">
      <c r="J19037" s="348"/>
    </row>
    <row r="19038" spans="10:10" ht="29.25" customHeight="1">
      <c r="J19038" s="348"/>
    </row>
    <row r="19039" spans="10:10" ht="29.25" customHeight="1">
      <c r="J19039" s="348"/>
    </row>
    <row r="19040" spans="10:10" ht="29.25" customHeight="1">
      <c r="J19040" s="348"/>
    </row>
    <row r="19041" spans="10:10" ht="29.25" customHeight="1">
      <c r="J19041" s="348"/>
    </row>
    <row r="19042" spans="10:10" ht="29.25" customHeight="1">
      <c r="J19042" s="348"/>
    </row>
    <row r="19043" spans="10:10" ht="29.25" customHeight="1">
      <c r="J19043" s="348"/>
    </row>
    <row r="19044" spans="10:10" ht="29.25" customHeight="1">
      <c r="J19044" s="348"/>
    </row>
    <row r="19045" spans="10:10" ht="29.25" customHeight="1">
      <c r="J19045" s="348"/>
    </row>
    <row r="19046" spans="10:10" ht="29.25" customHeight="1">
      <c r="J19046" s="348"/>
    </row>
    <row r="19047" spans="10:10" ht="29.25" customHeight="1">
      <c r="J19047" s="348"/>
    </row>
    <row r="19048" spans="10:10" ht="29.25" customHeight="1">
      <c r="J19048" s="348"/>
    </row>
    <row r="19049" spans="10:10" ht="29.25" customHeight="1">
      <c r="J19049" s="348"/>
    </row>
    <row r="19050" spans="10:10" ht="29.25" customHeight="1">
      <c r="J19050" s="348"/>
    </row>
    <row r="19051" spans="10:10" ht="29.25" customHeight="1">
      <c r="J19051" s="348"/>
    </row>
    <row r="19052" spans="10:10" ht="29.25" customHeight="1">
      <c r="J19052" s="348"/>
    </row>
    <row r="19053" spans="10:10" ht="29.25" customHeight="1">
      <c r="J19053" s="348"/>
    </row>
    <row r="19054" spans="10:10" ht="29.25" customHeight="1">
      <c r="J19054" s="348"/>
    </row>
    <row r="19055" spans="10:10" ht="29.25" customHeight="1">
      <c r="J19055" s="348"/>
    </row>
    <row r="19056" spans="10:10" ht="29.25" customHeight="1">
      <c r="J19056" s="348"/>
    </row>
    <row r="19057" spans="10:10" ht="29.25" customHeight="1">
      <c r="J19057" s="348"/>
    </row>
    <row r="19058" spans="10:10" ht="29.25" customHeight="1">
      <c r="J19058" s="348"/>
    </row>
    <row r="19059" spans="10:10" ht="29.25" customHeight="1">
      <c r="J19059" s="348"/>
    </row>
    <row r="19060" spans="10:10" ht="29.25" customHeight="1">
      <c r="J19060" s="348"/>
    </row>
    <row r="19061" spans="10:10" ht="29.25" customHeight="1">
      <c r="J19061" s="348"/>
    </row>
    <row r="19062" spans="10:10" ht="29.25" customHeight="1">
      <c r="J19062" s="348"/>
    </row>
    <row r="19063" spans="10:10" ht="29.25" customHeight="1">
      <c r="J19063" s="348"/>
    </row>
    <row r="19064" spans="10:10" ht="29.25" customHeight="1">
      <c r="J19064" s="348"/>
    </row>
    <row r="19065" spans="10:10" ht="29.25" customHeight="1">
      <c r="J19065" s="348"/>
    </row>
    <row r="19066" spans="10:10" ht="29.25" customHeight="1">
      <c r="J19066" s="348"/>
    </row>
    <row r="19067" spans="10:10" ht="29.25" customHeight="1">
      <c r="J19067" s="348"/>
    </row>
    <row r="19068" spans="10:10" ht="29.25" customHeight="1">
      <c r="J19068" s="348"/>
    </row>
    <row r="19069" spans="10:10" ht="29.25" customHeight="1">
      <c r="J19069" s="348"/>
    </row>
    <row r="19070" spans="10:10" ht="29.25" customHeight="1">
      <c r="J19070" s="348"/>
    </row>
    <row r="19071" spans="10:10" ht="29.25" customHeight="1">
      <c r="J19071" s="348"/>
    </row>
    <row r="19072" spans="10:10" ht="29.25" customHeight="1">
      <c r="J19072" s="348"/>
    </row>
    <row r="19073" spans="10:10" ht="29.25" customHeight="1">
      <c r="J19073" s="348"/>
    </row>
    <row r="19074" spans="10:10" ht="29.25" customHeight="1">
      <c r="J19074" s="348"/>
    </row>
    <row r="19075" spans="10:10" ht="29.25" customHeight="1">
      <c r="J19075" s="348"/>
    </row>
    <row r="19076" spans="10:10" ht="29.25" customHeight="1">
      <c r="J19076" s="348"/>
    </row>
    <row r="19077" spans="10:10" ht="29.25" customHeight="1">
      <c r="J19077" s="348"/>
    </row>
    <row r="19078" spans="10:10" ht="29.25" customHeight="1">
      <c r="J19078" s="348"/>
    </row>
    <row r="19079" spans="10:10" ht="29.25" customHeight="1">
      <c r="J19079" s="348"/>
    </row>
    <row r="19080" spans="10:10" ht="29.25" customHeight="1">
      <c r="J19080" s="348"/>
    </row>
    <row r="19081" spans="10:10" ht="29.25" customHeight="1">
      <c r="J19081" s="348"/>
    </row>
    <row r="19082" spans="10:10" ht="29.25" customHeight="1">
      <c r="J19082" s="348"/>
    </row>
    <row r="19083" spans="10:10" ht="29.25" customHeight="1">
      <c r="J19083" s="348"/>
    </row>
    <row r="19084" spans="10:10" ht="29.25" customHeight="1">
      <c r="J19084" s="348"/>
    </row>
    <row r="19085" spans="10:10" ht="29.25" customHeight="1">
      <c r="J19085" s="348"/>
    </row>
    <row r="19086" spans="10:10" ht="29.25" customHeight="1">
      <c r="J19086" s="348"/>
    </row>
    <row r="19087" spans="10:10" ht="29.25" customHeight="1">
      <c r="J19087" s="348"/>
    </row>
    <row r="19088" spans="10:10" ht="29.25" customHeight="1">
      <c r="J19088" s="348"/>
    </row>
    <row r="19089" spans="10:10" ht="29.25" customHeight="1">
      <c r="J19089" s="348"/>
    </row>
    <row r="19090" spans="10:10" ht="29.25" customHeight="1">
      <c r="J19090" s="348"/>
    </row>
    <row r="19091" spans="10:10" ht="29.25" customHeight="1">
      <c r="J19091" s="348"/>
    </row>
    <row r="19092" spans="10:10" ht="29.25" customHeight="1">
      <c r="J19092" s="348"/>
    </row>
    <row r="19093" spans="10:10" ht="29.25" customHeight="1">
      <c r="J19093" s="348"/>
    </row>
    <row r="19094" spans="10:10" ht="29.25" customHeight="1">
      <c r="J19094" s="348"/>
    </row>
    <row r="19095" spans="10:10" ht="29.25" customHeight="1">
      <c r="J19095" s="348"/>
    </row>
    <row r="19096" spans="10:10" ht="29.25" customHeight="1">
      <c r="J19096" s="348"/>
    </row>
    <row r="19097" spans="10:10" ht="29.25" customHeight="1">
      <c r="J19097" s="348"/>
    </row>
    <row r="19098" spans="10:10" ht="29.25" customHeight="1">
      <c r="J19098" s="348"/>
    </row>
    <row r="19099" spans="10:10" ht="29.25" customHeight="1">
      <c r="J19099" s="348"/>
    </row>
    <row r="19100" spans="10:10" ht="29.25" customHeight="1">
      <c r="J19100" s="348"/>
    </row>
    <row r="19101" spans="10:10" ht="29.25" customHeight="1">
      <c r="J19101" s="348"/>
    </row>
    <row r="19102" spans="10:10" ht="29.25" customHeight="1">
      <c r="J19102" s="348"/>
    </row>
    <row r="19103" spans="10:10" ht="29.25" customHeight="1">
      <c r="J19103" s="348"/>
    </row>
    <row r="19104" spans="10:10" ht="29.25" customHeight="1">
      <c r="J19104" s="348"/>
    </row>
    <row r="19105" spans="10:10" ht="29.25" customHeight="1">
      <c r="J19105" s="348"/>
    </row>
    <row r="19106" spans="10:10" ht="29.25" customHeight="1">
      <c r="J19106" s="348"/>
    </row>
    <row r="19107" spans="10:10" ht="29.25" customHeight="1">
      <c r="J19107" s="348"/>
    </row>
    <row r="19108" spans="10:10" ht="29.25" customHeight="1">
      <c r="J19108" s="348"/>
    </row>
    <row r="19109" spans="10:10" ht="29.25" customHeight="1">
      <c r="J19109" s="348"/>
    </row>
    <row r="19110" spans="10:10" ht="29.25" customHeight="1">
      <c r="J19110" s="348"/>
    </row>
    <row r="19111" spans="10:10" ht="29.25" customHeight="1">
      <c r="J19111" s="348"/>
    </row>
    <row r="19112" spans="10:10" ht="29.25" customHeight="1">
      <c r="J19112" s="348"/>
    </row>
    <row r="19113" spans="10:10" ht="29.25" customHeight="1">
      <c r="J19113" s="348"/>
    </row>
    <row r="19114" spans="10:10" ht="29.25" customHeight="1">
      <c r="J19114" s="348"/>
    </row>
    <row r="19115" spans="10:10" ht="29.25" customHeight="1">
      <c r="J19115" s="348"/>
    </row>
    <row r="19116" spans="10:10" ht="29.25" customHeight="1">
      <c r="J19116" s="348"/>
    </row>
    <row r="19117" spans="10:10" ht="29.25" customHeight="1">
      <c r="J19117" s="348"/>
    </row>
    <row r="19118" spans="10:10" ht="29.25" customHeight="1">
      <c r="J19118" s="348"/>
    </row>
    <row r="19119" spans="10:10" ht="29.25" customHeight="1">
      <c r="J19119" s="348"/>
    </row>
    <row r="19120" spans="10:10" ht="29.25" customHeight="1">
      <c r="J19120" s="348"/>
    </row>
    <row r="19121" spans="10:10" ht="29.25" customHeight="1">
      <c r="J19121" s="348"/>
    </row>
    <row r="19122" spans="10:10" ht="29.25" customHeight="1">
      <c r="J19122" s="348"/>
    </row>
    <row r="19123" spans="10:10" ht="29.25" customHeight="1">
      <c r="J19123" s="348"/>
    </row>
    <row r="19124" spans="10:10" ht="29.25" customHeight="1">
      <c r="J19124" s="348"/>
    </row>
    <row r="19125" spans="10:10" ht="29.25" customHeight="1">
      <c r="J19125" s="348"/>
    </row>
    <row r="19126" spans="10:10" ht="29.25" customHeight="1">
      <c r="J19126" s="348"/>
    </row>
    <row r="19127" spans="10:10" ht="29.25" customHeight="1">
      <c r="J19127" s="348"/>
    </row>
    <row r="19128" spans="10:10" ht="29.25" customHeight="1">
      <c r="J19128" s="348"/>
    </row>
    <row r="19129" spans="10:10" ht="29.25" customHeight="1">
      <c r="J19129" s="348"/>
    </row>
    <row r="19130" spans="10:10" ht="29.25" customHeight="1">
      <c r="J19130" s="348"/>
    </row>
    <row r="19131" spans="10:10" ht="29.25" customHeight="1">
      <c r="J19131" s="348"/>
    </row>
    <row r="19132" spans="10:10" ht="29.25" customHeight="1">
      <c r="J19132" s="348"/>
    </row>
    <row r="19133" spans="10:10" ht="29.25" customHeight="1">
      <c r="J19133" s="348"/>
    </row>
    <row r="19134" spans="10:10" ht="29.25" customHeight="1">
      <c r="J19134" s="348"/>
    </row>
    <row r="19135" spans="10:10" ht="29.25" customHeight="1">
      <c r="J19135" s="348"/>
    </row>
    <row r="19136" spans="10:10" ht="29.25" customHeight="1">
      <c r="J19136" s="348"/>
    </row>
    <row r="19137" spans="10:10" ht="29.25" customHeight="1">
      <c r="J19137" s="348"/>
    </row>
    <row r="19138" spans="10:10" ht="29.25" customHeight="1">
      <c r="J19138" s="348"/>
    </row>
    <row r="19139" spans="10:10" ht="29.25" customHeight="1">
      <c r="J19139" s="348"/>
    </row>
    <row r="19140" spans="10:10" ht="29.25" customHeight="1">
      <c r="J19140" s="348"/>
    </row>
    <row r="19141" spans="10:10" ht="29.25" customHeight="1">
      <c r="J19141" s="348"/>
    </row>
    <row r="19142" spans="10:10" ht="29.25" customHeight="1">
      <c r="J19142" s="348"/>
    </row>
    <row r="19143" spans="10:10" ht="29.25" customHeight="1">
      <c r="J19143" s="348"/>
    </row>
    <row r="19144" spans="10:10" ht="29.25" customHeight="1">
      <c r="J19144" s="348"/>
    </row>
    <row r="19145" spans="10:10" ht="29.25" customHeight="1">
      <c r="J19145" s="348"/>
    </row>
    <row r="19146" spans="10:10" ht="29.25" customHeight="1">
      <c r="J19146" s="348"/>
    </row>
    <row r="19147" spans="10:10" ht="29.25" customHeight="1">
      <c r="J19147" s="348"/>
    </row>
    <row r="19148" spans="10:10" ht="29.25" customHeight="1">
      <c r="J19148" s="348"/>
    </row>
    <row r="19149" spans="10:10" ht="29.25" customHeight="1">
      <c r="J19149" s="348"/>
    </row>
    <row r="19150" spans="10:10" ht="29.25" customHeight="1">
      <c r="J19150" s="348"/>
    </row>
    <row r="19151" spans="10:10" ht="29.25" customHeight="1">
      <c r="J19151" s="348"/>
    </row>
    <row r="19152" spans="10:10" ht="29.25" customHeight="1">
      <c r="J19152" s="348"/>
    </row>
    <row r="19153" spans="10:10" ht="29.25" customHeight="1">
      <c r="J19153" s="348"/>
    </row>
    <row r="19154" spans="10:10" ht="29.25" customHeight="1">
      <c r="J19154" s="348"/>
    </row>
    <row r="19155" spans="10:10" ht="29.25" customHeight="1">
      <c r="J19155" s="348"/>
    </row>
    <row r="19156" spans="10:10" ht="29.25" customHeight="1">
      <c r="J19156" s="348"/>
    </row>
    <row r="19157" spans="10:10" ht="29.25" customHeight="1">
      <c r="J19157" s="348"/>
    </row>
    <row r="19158" spans="10:10" ht="29.25" customHeight="1">
      <c r="J19158" s="348"/>
    </row>
    <row r="19159" spans="10:10" ht="29.25" customHeight="1">
      <c r="J19159" s="348"/>
    </row>
    <row r="19160" spans="10:10" ht="29.25" customHeight="1">
      <c r="J19160" s="348"/>
    </row>
    <row r="19161" spans="10:10" ht="29.25" customHeight="1">
      <c r="J19161" s="348"/>
    </row>
    <row r="19162" spans="10:10" ht="29.25" customHeight="1">
      <c r="J19162" s="348"/>
    </row>
    <row r="19163" spans="10:10" ht="29.25" customHeight="1">
      <c r="J19163" s="348"/>
    </row>
    <row r="19164" spans="10:10" ht="29.25" customHeight="1">
      <c r="J19164" s="348"/>
    </row>
    <row r="19165" spans="10:10" ht="29.25" customHeight="1">
      <c r="J19165" s="348"/>
    </row>
    <row r="19166" spans="10:10" ht="29.25" customHeight="1">
      <c r="J19166" s="348"/>
    </row>
    <row r="19167" spans="10:10" ht="29.25" customHeight="1">
      <c r="J19167" s="348"/>
    </row>
    <row r="19168" spans="10:10" ht="29.25" customHeight="1">
      <c r="J19168" s="348"/>
    </row>
    <row r="19169" spans="10:10" ht="29.25" customHeight="1">
      <c r="J19169" s="348"/>
    </row>
    <row r="19170" spans="10:10" ht="29.25" customHeight="1">
      <c r="J19170" s="348"/>
    </row>
    <row r="19171" spans="10:10" ht="29.25" customHeight="1">
      <c r="J19171" s="348"/>
    </row>
    <row r="19172" spans="10:10" ht="29.25" customHeight="1">
      <c r="J19172" s="348"/>
    </row>
    <row r="19173" spans="10:10" ht="29.25" customHeight="1">
      <c r="J19173" s="348"/>
    </row>
    <row r="19174" spans="10:10" ht="29.25" customHeight="1">
      <c r="J19174" s="348"/>
    </row>
    <row r="19175" spans="10:10" ht="29.25" customHeight="1">
      <c r="J19175" s="348"/>
    </row>
    <row r="19176" spans="10:10" ht="29.25" customHeight="1">
      <c r="J19176" s="348"/>
    </row>
    <row r="19177" spans="10:10" ht="29.25" customHeight="1">
      <c r="J19177" s="348"/>
    </row>
    <row r="19178" spans="10:10" ht="29.25" customHeight="1">
      <c r="J19178" s="348"/>
    </row>
    <row r="19179" spans="10:10" ht="29.25" customHeight="1">
      <c r="J19179" s="348"/>
    </row>
    <row r="19180" spans="10:10" ht="29.25" customHeight="1">
      <c r="J19180" s="348"/>
    </row>
    <row r="19181" spans="10:10" ht="29.25" customHeight="1">
      <c r="J19181" s="348"/>
    </row>
    <row r="19182" spans="10:10" ht="29.25" customHeight="1">
      <c r="J19182" s="348"/>
    </row>
    <row r="19183" spans="10:10" ht="29.25" customHeight="1">
      <c r="J19183" s="348"/>
    </row>
    <row r="19184" spans="10:10" ht="29.25" customHeight="1">
      <c r="J19184" s="348"/>
    </row>
    <row r="19185" spans="10:10" ht="29.25" customHeight="1">
      <c r="J19185" s="348"/>
    </row>
    <row r="19186" spans="10:10" ht="29.25" customHeight="1">
      <c r="J19186" s="348"/>
    </row>
    <row r="19187" spans="10:10" ht="29.25" customHeight="1">
      <c r="J19187" s="348"/>
    </row>
    <row r="19188" spans="10:10" ht="29.25" customHeight="1">
      <c r="J19188" s="348"/>
    </row>
    <row r="19189" spans="10:10" ht="29.25" customHeight="1">
      <c r="J19189" s="348"/>
    </row>
    <row r="19190" spans="10:10" ht="29.25" customHeight="1">
      <c r="J19190" s="348"/>
    </row>
    <row r="19191" spans="10:10" ht="29.25" customHeight="1">
      <c r="J19191" s="348"/>
    </row>
    <row r="19192" spans="10:10" ht="29.25" customHeight="1">
      <c r="J19192" s="348"/>
    </row>
    <row r="19193" spans="10:10" ht="29.25" customHeight="1">
      <c r="J19193" s="348"/>
    </row>
    <row r="19194" spans="10:10" ht="29.25" customHeight="1">
      <c r="J19194" s="348"/>
    </row>
    <row r="19195" spans="10:10" ht="29.25" customHeight="1">
      <c r="J19195" s="348"/>
    </row>
    <row r="19196" spans="10:10" ht="29.25" customHeight="1">
      <c r="J19196" s="348"/>
    </row>
    <row r="19197" spans="10:10" ht="29.25" customHeight="1">
      <c r="J19197" s="348"/>
    </row>
    <row r="19198" spans="10:10" ht="29.25" customHeight="1">
      <c r="J19198" s="348"/>
    </row>
    <row r="19199" spans="10:10" ht="29.25" customHeight="1">
      <c r="J19199" s="348"/>
    </row>
    <row r="19200" spans="10:10" ht="29.25" customHeight="1">
      <c r="J19200" s="348"/>
    </row>
    <row r="19201" spans="10:10" ht="29.25" customHeight="1">
      <c r="J19201" s="348"/>
    </row>
    <row r="19202" spans="10:10" ht="29.25" customHeight="1">
      <c r="J19202" s="348"/>
    </row>
    <row r="19203" spans="10:10" ht="29.25" customHeight="1">
      <c r="J19203" s="348"/>
    </row>
    <row r="19204" spans="10:10" ht="29.25" customHeight="1">
      <c r="J19204" s="348"/>
    </row>
    <row r="19205" spans="10:10" ht="29.25" customHeight="1">
      <c r="J19205" s="348"/>
    </row>
    <row r="19206" spans="10:10" ht="29.25" customHeight="1">
      <c r="J19206" s="348"/>
    </row>
    <row r="19207" spans="10:10" ht="29.25" customHeight="1">
      <c r="J19207" s="348"/>
    </row>
    <row r="19208" spans="10:10" ht="29.25" customHeight="1">
      <c r="J19208" s="348"/>
    </row>
    <row r="19209" spans="10:10" ht="29.25" customHeight="1">
      <c r="J19209" s="348"/>
    </row>
    <row r="19210" spans="10:10" ht="29.25" customHeight="1">
      <c r="J19210" s="348"/>
    </row>
    <row r="19211" spans="10:10" ht="29.25" customHeight="1">
      <c r="J19211" s="348"/>
    </row>
    <row r="19212" spans="10:10" ht="29.25" customHeight="1">
      <c r="J19212" s="348"/>
    </row>
    <row r="19213" spans="10:10" ht="29.25" customHeight="1">
      <c r="J19213" s="348"/>
    </row>
    <row r="19214" spans="10:10" ht="29.25" customHeight="1">
      <c r="J19214" s="348"/>
    </row>
    <row r="19215" spans="10:10" ht="29.25" customHeight="1">
      <c r="J19215" s="348"/>
    </row>
    <row r="19216" spans="10:10" ht="29.25" customHeight="1">
      <c r="J19216" s="348"/>
    </row>
    <row r="19217" spans="10:10" ht="29.25" customHeight="1">
      <c r="J19217" s="348"/>
    </row>
    <row r="19218" spans="10:10" ht="29.25" customHeight="1">
      <c r="J19218" s="348"/>
    </row>
    <row r="19219" spans="10:10" ht="29.25" customHeight="1">
      <c r="J19219" s="348"/>
    </row>
    <row r="19220" spans="10:10" ht="29.25" customHeight="1">
      <c r="J19220" s="348"/>
    </row>
    <row r="19221" spans="10:10" ht="29.25" customHeight="1">
      <c r="J19221" s="348"/>
    </row>
    <row r="19222" spans="10:10" ht="29.25" customHeight="1">
      <c r="J19222" s="348"/>
    </row>
    <row r="19223" spans="10:10" ht="29.25" customHeight="1">
      <c r="J19223" s="348"/>
    </row>
    <row r="19224" spans="10:10" ht="29.25" customHeight="1">
      <c r="J19224" s="348"/>
    </row>
    <row r="19225" spans="10:10" ht="29.25" customHeight="1">
      <c r="J19225" s="348"/>
    </row>
    <row r="19226" spans="10:10" ht="29.25" customHeight="1">
      <c r="J19226" s="348"/>
    </row>
    <row r="19227" spans="10:10" ht="29.25" customHeight="1">
      <c r="J19227" s="348"/>
    </row>
    <row r="19228" spans="10:10" ht="29.25" customHeight="1">
      <c r="J19228" s="348"/>
    </row>
    <row r="19229" spans="10:10" ht="29.25" customHeight="1">
      <c r="J19229" s="348"/>
    </row>
    <row r="19230" spans="10:10" ht="29.25" customHeight="1">
      <c r="J19230" s="348"/>
    </row>
    <row r="19231" spans="10:10" ht="29.25" customHeight="1">
      <c r="J19231" s="348"/>
    </row>
    <row r="19232" spans="10:10" ht="29.25" customHeight="1">
      <c r="J19232" s="348"/>
    </row>
    <row r="19233" spans="10:10" ht="29.25" customHeight="1">
      <c r="J19233" s="348"/>
    </row>
    <row r="19234" spans="10:10" ht="29.25" customHeight="1">
      <c r="J19234" s="348"/>
    </row>
    <row r="19235" spans="10:10" ht="29.25" customHeight="1">
      <c r="J19235" s="348"/>
    </row>
    <row r="19236" spans="10:10" ht="29.25" customHeight="1">
      <c r="J19236" s="348"/>
    </row>
    <row r="19237" spans="10:10" ht="29.25" customHeight="1">
      <c r="J19237" s="348"/>
    </row>
    <row r="19238" spans="10:10" ht="29.25" customHeight="1">
      <c r="J19238" s="348"/>
    </row>
    <row r="19239" spans="10:10" ht="29.25" customHeight="1">
      <c r="J19239" s="348"/>
    </row>
    <row r="19240" spans="10:10" ht="29.25" customHeight="1">
      <c r="J19240" s="348"/>
    </row>
    <row r="19241" spans="10:10" ht="29.25" customHeight="1">
      <c r="J19241" s="348"/>
    </row>
    <row r="19242" spans="10:10" ht="29.25" customHeight="1">
      <c r="J19242" s="348"/>
    </row>
    <row r="19243" spans="10:10" ht="29.25" customHeight="1">
      <c r="J19243" s="348"/>
    </row>
    <row r="19244" spans="10:10" ht="29.25" customHeight="1">
      <c r="J19244" s="348"/>
    </row>
    <row r="19245" spans="10:10" ht="29.25" customHeight="1">
      <c r="J19245" s="348"/>
    </row>
    <row r="19246" spans="10:10" ht="29.25" customHeight="1">
      <c r="J19246" s="348"/>
    </row>
    <row r="19247" spans="10:10" ht="29.25" customHeight="1">
      <c r="J19247" s="348"/>
    </row>
    <row r="19248" spans="10:10" ht="29.25" customHeight="1">
      <c r="J19248" s="348"/>
    </row>
    <row r="19249" spans="10:10" ht="29.25" customHeight="1">
      <c r="J19249" s="348"/>
    </row>
    <row r="19250" spans="10:10" ht="29.25" customHeight="1">
      <c r="J19250" s="348"/>
    </row>
    <row r="19251" spans="10:10" ht="29.25" customHeight="1">
      <c r="J19251" s="348"/>
    </row>
    <row r="19252" spans="10:10" ht="29.25" customHeight="1">
      <c r="J19252" s="348"/>
    </row>
    <row r="19253" spans="10:10" ht="29.25" customHeight="1">
      <c r="J19253" s="348"/>
    </row>
    <row r="19254" spans="10:10" ht="29.25" customHeight="1">
      <c r="J19254" s="348"/>
    </row>
    <row r="19255" spans="10:10" ht="29.25" customHeight="1">
      <c r="J19255" s="348"/>
    </row>
    <row r="19256" spans="10:10" ht="29.25" customHeight="1">
      <c r="J19256" s="348"/>
    </row>
    <row r="19257" spans="10:10" ht="29.25" customHeight="1">
      <c r="J19257" s="348"/>
    </row>
    <row r="19258" spans="10:10" ht="29.25" customHeight="1">
      <c r="J19258" s="348"/>
    </row>
    <row r="19259" spans="10:10" ht="29.25" customHeight="1">
      <c r="J19259" s="348"/>
    </row>
    <row r="19260" spans="10:10" ht="29.25" customHeight="1">
      <c r="J19260" s="348"/>
    </row>
    <row r="19261" spans="10:10" ht="29.25" customHeight="1">
      <c r="J19261" s="348"/>
    </row>
    <row r="19262" spans="10:10" ht="29.25" customHeight="1">
      <c r="J19262" s="348"/>
    </row>
    <row r="19263" spans="10:10" ht="29.25" customHeight="1">
      <c r="J19263" s="348"/>
    </row>
    <row r="19264" spans="10:10" ht="29.25" customHeight="1">
      <c r="J19264" s="348"/>
    </row>
    <row r="19265" spans="10:10" ht="29.25" customHeight="1">
      <c r="J19265" s="348"/>
    </row>
    <row r="19266" spans="10:10" ht="29.25" customHeight="1">
      <c r="J19266" s="348"/>
    </row>
    <row r="19267" spans="10:10" ht="29.25" customHeight="1">
      <c r="J19267" s="348"/>
    </row>
    <row r="19268" spans="10:10" ht="29.25" customHeight="1">
      <c r="J19268" s="348"/>
    </row>
    <row r="19269" spans="10:10" ht="29.25" customHeight="1">
      <c r="J19269" s="348"/>
    </row>
    <row r="19270" spans="10:10" ht="29.25" customHeight="1">
      <c r="J19270" s="348"/>
    </row>
    <row r="19271" spans="10:10" ht="29.25" customHeight="1">
      <c r="J19271" s="348"/>
    </row>
    <row r="19272" spans="10:10" ht="29.25" customHeight="1">
      <c r="J19272" s="348"/>
    </row>
    <row r="19273" spans="10:10" ht="29.25" customHeight="1">
      <c r="J19273" s="348"/>
    </row>
    <row r="19274" spans="10:10" ht="29.25" customHeight="1">
      <c r="J19274" s="348"/>
    </row>
    <row r="19275" spans="10:10" ht="29.25" customHeight="1">
      <c r="J19275" s="348"/>
    </row>
    <row r="19276" spans="10:10" ht="29.25" customHeight="1">
      <c r="J19276" s="348"/>
    </row>
    <row r="19277" spans="10:10" ht="29.25" customHeight="1">
      <c r="J19277" s="348"/>
    </row>
    <row r="19278" spans="10:10" ht="29.25" customHeight="1">
      <c r="J19278" s="348"/>
    </row>
    <row r="19279" spans="10:10" ht="29.25" customHeight="1">
      <c r="J19279" s="348"/>
    </row>
    <row r="19280" spans="10:10" ht="29.25" customHeight="1">
      <c r="J19280" s="348"/>
    </row>
    <row r="19281" spans="10:10" ht="29.25" customHeight="1">
      <c r="J19281" s="348"/>
    </row>
    <row r="19282" spans="10:10" ht="29.25" customHeight="1">
      <c r="J19282" s="348"/>
    </row>
    <row r="19283" spans="10:10" ht="29.25" customHeight="1">
      <c r="J19283" s="348"/>
    </row>
    <row r="19284" spans="10:10" ht="29.25" customHeight="1">
      <c r="J19284" s="348"/>
    </row>
    <row r="19285" spans="10:10" ht="29.25" customHeight="1">
      <c r="J19285" s="348"/>
    </row>
    <row r="19286" spans="10:10" ht="29.25" customHeight="1">
      <c r="J19286" s="348"/>
    </row>
    <row r="19287" spans="10:10" ht="29.25" customHeight="1">
      <c r="J19287" s="348"/>
    </row>
    <row r="19288" spans="10:10" ht="29.25" customHeight="1">
      <c r="J19288" s="348"/>
    </row>
    <row r="19289" spans="10:10" ht="29.25" customHeight="1">
      <c r="J19289" s="348"/>
    </row>
    <row r="19290" spans="10:10" ht="29.25" customHeight="1">
      <c r="J19290" s="348"/>
    </row>
    <row r="19291" spans="10:10" ht="29.25" customHeight="1">
      <c r="J19291" s="348"/>
    </row>
    <row r="19292" spans="10:10" ht="29.25" customHeight="1">
      <c r="J19292" s="348"/>
    </row>
    <row r="19293" spans="10:10" ht="29.25" customHeight="1">
      <c r="J19293" s="348"/>
    </row>
    <row r="19294" spans="10:10" ht="29.25" customHeight="1">
      <c r="J19294" s="348"/>
    </row>
    <row r="19295" spans="10:10" ht="29.25" customHeight="1">
      <c r="J19295" s="348"/>
    </row>
    <row r="19296" spans="10:10" ht="29.25" customHeight="1">
      <c r="J19296" s="348"/>
    </row>
    <row r="19297" spans="10:10" ht="29.25" customHeight="1">
      <c r="J19297" s="348"/>
    </row>
    <row r="19298" spans="10:10" ht="29.25" customHeight="1">
      <c r="J19298" s="348"/>
    </row>
    <row r="19299" spans="10:10" ht="29.25" customHeight="1">
      <c r="J19299" s="348"/>
    </row>
    <row r="19300" spans="10:10" ht="29.25" customHeight="1">
      <c r="J19300" s="348"/>
    </row>
    <row r="19301" spans="10:10" ht="29.25" customHeight="1">
      <c r="J19301" s="348"/>
    </row>
    <row r="19302" spans="10:10" ht="29.25" customHeight="1">
      <c r="J19302" s="348"/>
    </row>
    <row r="19303" spans="10:10" ht="29.25" customHeight="1">
      <c r="J19303" s="348"/>
    </row>
    <row r="19304" spans="10:10" ht="29.25" customHeight="1">
      <c r="J19304" s="348"/>
    </row>
    <row r="19305" spans="10:10" ht="29.25" customHeight="1">
      <c r="J19305" s="348"/>
    </row>
    <row r="19306" spans="10:10" ht="29.25" customHeight="1">
      <c r="J19306" s="348"/>
    </row>
    <row r="19307" spans="10:10" ht="29.25" customHeight="1">
      <c r="J19307" s="348"/>
    </row>
    <row r="19308" spans="10:10" ht="29.25" customHeight="1">
      <c r="J19308" s="348"/>
    </row>
    <row r="19309" spans="10:10" ht="29.25" customHeight="1">
      <c r="J19309" s="348"/>
    </row>
    <row r="19310" spans="10:10" ht="29.25" customHeight="1">
      <c r="J19310" s="348"/>
    </row>
    <row r="19311" spans="10:10" ht="29.25" customHeight="1">
      <c r="J19311" s="348"/>
    </row>
    <row r="19312" spans="10:10" ht="29.25" customHeight="1">
      <c r="J19312" s="348"/>
    </row>
    <row r="19313" spans="10:10" ht="29.25" customHeight="1">
      <c r="J19313" s="348"/>
    </row>
    <row r="19314" spans="10:10" ht="29.25" customHeight="1">
      <c r="J19314" s="348"/>
    </row>
    <row r="19315" spans="10:10" ht="29.25" customHeight="1">
      <c r="J19315" s="348"/>
    </row>
    <row r="19316" spans="10:10" ht="29.25" customHeight="1">
      <c r="J19316" s="348"/>
    </row>
    <row r="19317" spans="10:10" ht="29.25" customHeight="1">
      <c r="J19317" s="348"/>
    </row>
    <row r="19318" spans="10:10" ht="29.25" customHeight="1">
      <c r="J19318" s="348"/>
    </row>
    <row r="19319" spans="10:10" ht="29.25" customHeight="1">
      <c r="J19319" s="348"/>
    </row>
    <row r="19320" spans="10:10" ht="29.25" customHeight="1">
      <c r="J19320" s="348"/>
    </row>
    <row r="19321" spans="10:10" ht="29.25" customHeight="1">
      <c r="J19321" s="348"/>
    </row>
    <row r="19322" spans="10:10" ht="29.25" customHeight="1">
      <c r="J19322" s="348"/>
    </row>
    <row r="19323" spans="10:10" ht="29.25" customHeight="1">
      <c r="J19323" s="348"/>
    </row>
    <row r="19324" spans="10:10" ht="29.25" customHeight="1">
      <c r="J19324" s="348"/>
    </row>
    <row r="19325" spans="10:10" ht="29.25" customHeight="1">
      <c r="J19325" s="348"/>
    </row>
    <row r="19326" spans="10:10" ht="29.25" customHeight="1">
      <c r="J19326" s="348"/>
    </row>
    <row r="19327" spans="10:10" ht="29.25" customHeight="1">
      <c r="J19327" s="348"/>
    </row>
    <row r="19328" spans="10:10" ht="29.25" customHeight="1">
      <c r="J19328" s="348"/>
    </row>
    <row r="19329" spans="10:10" ht="29.25" customHeight="1">
      <c r="J19329" s="348"/>
    </row>
    <row r="19330" spans="10:10" ht="29.25" customHeight="1">
      <c r="J19330" s="348"/>
    </row>
    <row r="19331" spans="10:10" ht="29.25" customHeight="1">
      <c r="J19331" s="348"/>
    </row>
    <row r="19332" spans="10:10" ht="29.25" customHeight="1">
      <c r="J19332" s="348"/>
    </row>
    <row r="19333" spans="10:10" ht="29.25" customHeight="1">
      <c r="J19333" s="348"/>
    </row>
    <row r="19334" spans="10:10" ht="29.25" customHeight="1">
      <c r="J19334" s="348"/>
    </row>
    <row r="19335" spans="10:10" ht="29.25" customHeight="1">
      <c r="J19335" s="348"/>
    </row>
    <row r="19336" spans="10:10" ht="29.25" customHeight="1">
      <c r="J19336" s="348"/>
    </row>
    <row r="19337" spans="10:10" ht="29.25" customHeight="1">
      <c r="J19337" s="348"/>
    </row>
    <row r="19338" spans="10:10" ht="29.25" customHeight="1">
      <c r="J19338" s="348"/>
    </row>
    <row r="19339" spans="10:10" ht="29.25" customHeight="1">
      <c r="J19339" s="348"/>
    </row>
    <row r="19340" spans="10:10" ht="29.25" customHeight="1">
      <c r="J19340" s="348"/>
    </row>
    <row r="19341" spans="10:10" ht="29.25" customHeight="1">
      <c r="J19341" s="348"/>
    </row>
    <row r="19342" spans="10:10" ht="29.25" customHeight="1">
      <c r="J19342" s="348"/>
    </row>
    <row r="19343" spans="10:10" ht="29.25" customHeight="1">
      <c r="J19343" s="348"/>
    </row>
    <row r="19344" spans="10:10" ht="29.25" customHeight="1">
      <c r="J19344" s="348"/>
    </row>
    <row r="19345" spans="10:10" ht="29.25" customHeight="1">
      <c r="J19345" s="348"/>
    </row>
    <row r="19346" spans="10:10" ht="29.25" customHeight="1">
      <c r="J19346" s="348"/>
    </row>
    <row r="19347" spans="10:10" ht="29.25" customHeight="1">
      <c r="J19347" s="348"/>
    </row>
    <row r="19348" spans="10:10" ht="29.25" customHeight="1">
      <c r="J19348" s="348"/>
    </row>
    <row r="19349" spans="10:10" ht="29.25" customHeight="1">
      <c r="J19349" s="348"/>
    </row>
    <row r="19350" spans="10:10" ht="29.25" customHeight="1">
      <c r="J19350" s="348"/>
    </row>
    <row r="19351" spans="10:10" ht="29.25" customHeight="1">
      <c r="J19351" s="348"/>
    </row>
    <row r="19352" spans="10:10" ht="29.25" customHeight="1">
      <c r="J19352" s="348"/>
    </row>
    <row r="19353" spans="10:10" ht="29.25" customHeight="1">
      <c r="J19353" s="348"/>
    </row>
    <row r="19354" spans="10:10" ht="29.25" customHeight="1">
      <c r="J19354" s="348"/>
    </row>
    <row r="19355" spans="10:10" ht="29.25" customHeight="1">
      <c r="J19355" s="348"/>
    </row>
    <row r="19356" spans="10:10" ht="29.25" customHeight="1">
      <c r="J19356" s="348"/>
    </row>
    <row r="19357" spans="10:10" ht="29.25" customHeight="1">
      <c r="J19357" s="348"/>
    </row>
    <row r="19358" spans="10:10" ht="29.25" customHeight="1">
      <c r="J19358" s="348"/>
    </row>
    <row r="19359" spans="10:10" ht="29.25" customHeight="1">
      <c r="J19359" s="348"/>
    </row>
    <row r="19360" spans="10:10" ht="29.25" customHeight="1">
      <c r="J19360" s="348"/>
    </row>
    <row r="19361" spans="10:10" ht="29.25" customHeight="1">
      <c r="J19361" s="348"/>
    </row>
    <row r="19362" spans="10:10" ht="29.25" customHeight="1">
      <c r="J19362" s="348"/>
    </row>
    <row r="19363" spans="10:10" ht="29.25" customHeight="1">
      <c r="J19363" s="348"/>
    </row>
    <row r="19364" spans="10:10" ht="29.25" customHeight="1">
      <c r="J19364" s="348"/>
    </row>
    <row r="19365" spans="10:10" ht="29.25" customHeight="1">
      <c r="J19365" s="348"/>
    </row>
    <row r="19366" spans="10:10" ht="29.25" customHeight="1">
      <c r="J19366" s="348"/>
    </row>
    <row r="19367" spans="10:10" ht="29.25" customHeight="1">
      <c r="J19367" s="348"/>
    </row>
    <row r="19368" spans="10:10" ht="29.25" customHeight="1">
      <c r="J19368" s="348"/>
    </row>
    <row r="19369" spans="10:10" ht="29.25" customHeight="1">
      <c r="J19369" s="348"/>
    </row>
    <row r="19370" spans="10:10" ht="29.25" customHeight="1">
      <c r="J19370" s="348"/>
    </row>
    <row r="19371" spans="10:10" ht="29.25" customHeight="1">
      <c r="J19371" s="348"/>
    </row>
    <row r="19372" spans="10:10" ht="29.25" customHeight="1">
      <c r="J19372" s="348"/>
    </row>
    <row r="19373" spans="10:10" ht="29.25" customHeight="1">
      <c r="J19373" s="348"/>
    </row>
    <row r="19374" spans="10:10" ht="29.25" customHeight="1">
      <c r="J19374" s="348"/>
    </row>
    <row r="19375" spans="10:10" ht="29.25" customHeight="1">
      <c r="J19375" s="348"/>
    </row>
    <row r="19376" spans="10:10" ht="29.25" customHeight="1">
      <c r="J19376" s="348"/>
    </row>
    <row r="19377" spans="10:10" ht="29.25" customHeight="1">
      <c r="J19377" s="348"/>
    </row>
    <row r="19378" spans="10:10" ht="29.25" customHeight="1">
      <c r="J19378" s="348"/>
    </row>
    <row r="19379" spans="10:10" ht="29.25" customHeight="1">
      <c r="J19379" s="348"/>
    </row>
    <row r="19380" spans="10:10" ht="29.25" customHeight="1">
      <c r="J19380" s="348"/>
    </row>
    <row r="19381" spans="10:10" ht="29.25" customHeight="1">
      <c r="J19381" s="348"/>
    </row>
    <row r="19382" spans="10:10" ht="29.25" customHeight="1">
      <c r="J19382" s="348"/>
    </row>
    <row r="19383" spans="10:10" ht="29.25" customHeight="1">
      <c r="J19383" s="348"/>
    </row>
    <row r="19384" spans="10:10" ht="29.25" customHeight="1">
      <c r="J19384" s="348"/>
    </row>
    <row r="19385" spans="10:10" ht="29.25" customHeight="1">
      <c r="J19385" s="348"/>
    </row>
    <row r="19386" spans="10:10" ht="29.25" customHeight="1">
      <c r="J19386" s="348"/>
    </row>
    <row r="19387" spans="10:10" ht="29.25" customHeight="1">
      <c r="J19387" s="348"/>
    </row>
    <row r="19388" spans="10:10" ht="29.25" customHeight="1">
      <c r="J19388" s="348"/>
    </row>
    <row r="19389" spans="10:10" ht="29.25" customHeight="1">
      <c r="J19389" s="348"/>
    </row>
    <row r="19390" spans="10:10" ht="29.25" customHeight="1">
      <c r="J19390" s="348"/>
    </row>
    <row r="19391" spans="10:10" ht="29.25" customHeight="1">
      <c r="J19391" s="348"/>
    </row>
    <row r="19392" spans="10:10" ht="29.25" customHeight="1">
      <c r="J19392" s="348"/>
    </row>
    <row r="19393" spans="10:10" ht="29.25" customHeight="1">
      <c r="J19393" s="348"/>
    </row>
    <row r="19394" spans="10:10" ht="29.25" customHeight="1">
      <c r="J19394" s="348"/>
    </row>
    <row r="19395" spans="10:10" ht="29.25" customHeight="1">
      <c r="J19395" s="348"/>
    </row>
    <row r="19396" spans="10:10" ht="29.25" customHeight="1">
      <c r="J19396" s="348"/>
    </row>
    <row r="19397" spans="10:10" ht="29.25" customHeight="1">
      <c r="J19397" s="348"/>
    </row>
    <row r="19398" spans="10:10" ht="29.25" customHeight="1">
      <c r="J19398" s="348"/>
    </row>
    <row r="19399" spans="10:10" ht="29.25" customHeight="1">
      <c r="J19399" s="348"/>
    </row>
    <row r="19400" spans="10:10" ht="29.25" customHeight="1">
      <c r="J19400" s="348"/>
    </row>
    <row r="19401" spans="10:10" ht="29.25" customHeight="1">
      <c r="J19401" s="348"/>
    </row>
    <row r="19402" spans="10:10" ht="29.25" customHeight="1">
      <c r="J19402" s="348"/>
    </row>
    <row r="19403" spans="10:10" ht="29.25" customHeight="1">
      <c r="J19403" s="348"/>
    </row>
    <row r="19404" spans="10:10" ht="29.25" customHeight="1">
      <c r="J19404" s="348"/>
    </row>
    <row r="19405" spans="10:10" ht="29.25" customHeight="1">
      <c r="J19405" s="348"/>
    </row>
    <row r="19406" spans="10:10" ht="29.25" customHeight="1">
      <c r="J19406" s="348"/>
    </row>
    <row r="19407" spans="10:10" ht="29.25" customHeight="1">
      <c r="J19407" s="348"/>
    </row>
    <row r="19408" spans="10:10" ht="29.25" customHeight="1">
      <c r="J19408" s="348"/>
    </row>
    <row r="19409" spans="10:10" ht="29.25" customHeight="1">
      <c r="J19409" s="348"/>
    </row>
    <row r="19410" spans="10:10" ht="29.25" customHeight="1">
      <c r="J19410" s="348"/>
    </row>
    <row r="19411" spans="10:10" ht="29.25" customHeight="1">
      <c r="J19411" s="348"/>
    </row>
    <row r="19412" spans="10:10" ht="29.25" customHeight="1">
      <c r="J19412" s="348"/>
    </row>
    <row r="19413" spans="10:10" ht="29.25" customHeight="1">
      <c r="J19413" s="348"/>
    </row>
    <row r="19414" spans="10:10" ht="29.25" customHeight="1">
      <c r="J19414" s="348"/>
    </row>
    <row r="19415" spans="10:10" ht="29.25" customHeight="1">
      <c r="J19415" s="348"/>
    </row>
    <row r="19416" spans="10:10" ht="29.25" customHeight="1">
      <c r="J19416" s="348"/>
    </row>
    <row r="19417" spans="10:10" ht="29.25" customHeight="1">
      <c r="J19417" s="348"/>
    </row>
    <row r="19418" spans="10:10" ht="29.25" customHeight="1">
      <c r="J19418" s="348"/>
    </row>
    <row r="19419" spans="10:10" ht="29.25" customHeight="1">
      <c r="J19419" s="348"/>
    </row>
    <row r="19420" spans="10:10" ht="29.25" customHeight="1">
      <c r="J19420" s="348"/>
    </row>
    <row r="19421" spans="10:10" ht="29.25" customHeight="1">
      <c r="J19421" s="348"/>
    </row>
    <row r="19422" spans="10:10" ht="29.25" customHeight="1">
      <c r="J19422" s="348"/>
    </row>
    <row r="19423" spans="10:10" ht="29.25" customHeight="1">
      <c r="J19423" s="348"/>
    </row>
    <row r="19424" spans="10:10" ht="29.25" customHeight="1">
      <c r="J19424" s="348"/>
    </row>
    <row r="19425" spans="10:10" ht="29.25" customHeight="1">
      <c r="J19425" s="348"/>
    </row>
    <row r="19426" spans="10:10" ht="29.25" customHeight="1">
      <c r="J19426" s="348"/>
    </row>
    <row r="19427" spans="10:10" ht="29.25" customHeight="1">
      <c r="J19427" s="348"/>
    </row>
    <row r="19428" spans="10:10" ht="29.25" customHeight="1">
      <c r="J19428" s="348"/>
    </row>
    <row r="19429" spans="10:10" ht="29.25" customHeight="1">
      <c r="J19429" s="348"/>
    </row>
    <row r="19430" spans="10:10" ht="29.25" customHeight="1">
      <c r="J19430" s="348"/>
    </row>
    <row r="19431" spans="10:10" ht="29.25" customHeight="1">
      <c r="J19431" s="348"/>
    </row>
    <row r="19432" spans="10:10" ht="29.25" customHeight="1">
      <c r="J19432" s="348"/>
    </row>
    <row r="19433" spans="10:10" ht="29.25" customHeight="1">
      <c r="J19433" s="348"/>
    </row>
    <row r="19434" spans="10:10" ht="29.25" customHeight="1">
      <c r="J19434" s="348"/>
    </row>
    <row r="19435" spans="10:10" ht="29.25" customHeight="1">
      <c r="J19435" s="348"/>
    </row>
    <row r="19436" spans="10:10" ht="29.25" customHeight="1">
      <c r="J19436" s="348"/>
    </row>
    <row r="19437" spans="10:10" ht="29.25" customHeight="1">
      <c r="J19437" s="348"/>
    </row>
    <row r="19438" spans="10:10" ht="29.25" customHeight="1">
      <c r="J19438" s="348"/>
    </row>
    <row r="19439" spans="10:10" ht="29.25" customHeight="1">
      <c r="J19439" s="348"/>
    </row>
    <row r="19440" spans="10:10" ht="29.25" customHeight="1">
      <c r="J19440" s="348"/>
    </row>
    <row r="19441" spans="10:10" ht="29.25" customHeight="1">
      <c r="J19441" s="348"/>
    </row>
    <row r="19442" spans="10:10" ht="29.25" customHeight="1">
      <c r="J19442" s="348"/>
    </row>
    <row r="19443" spans="10:10" ht="29.25" customHeight="1">
      <c r="J19443" s="348"/>
    </row>
    <row r="19444" spans="10:10" ht="29.25" customHeight="1">
      <c r="J19444" s="348"/>
    </row>
    <row r="19445" spans="10:10" ht="29.25" customHeight="1">
      <c r="J19445" s="348"/>
    </row>
    <row r="19446" spans="10:10" ht="29.25" customHeight="1">
      <c r="J19446" s="348"/>
    </row>
    <row r="19447" spans="10:10" ht="29.25" customHeight="1">
      <c r="J19447" s="348"/>
    </row>
    <row r="19448" spans="10:10" ht="29.25" customHeight="1">
      <c r="J19448" s="348"/>
    </row>
    <row r="19449" spans="10:10" ht="29.25" customHeight="1">
      <c r="J19449" s="348"/>
    </row>
    <row r="19450" spans="10:10" ht="29.25" customHeight="1">
      <c r="J19450" s="348"/>
    </row>
    <row r="19451" spans="10:10" ht="29.25" customHeight="1">
      <c r="J19451" s="348"/>
    </row>
    <row r="19452" spans="10:10" ht="29.25" customHeight="1">
      <c r="J19452" s="348"/>
    </row>
    <row r="19453" spans="10:10" ht="29.25" customHeight="1">
      <c r="J19453" s="348"/>
    </row>
    <row r="19454" spans="10:10" ht="29.25" customHeight="1">
      <c r="J19454" s="348"/>
    </row>
    <row r="19455" spans="10:10" ht="29.25" customHeight="1">
      <c r="J19455" s="348"/>
    </row>
    <row r="19456" spans="10:10" ht="29.25" customHeight="1">
      <c r="J19456" s="348"/>
    </row>
    <row r="19457" spans="10:10" ht="29.25" customHeight="1">
      <c r="J19457" s="348"/>
    </row>
    <row r="19458" spans="10:10" ht="29.25" customHeight="1">
      <c r="J19458" s="348"/>
    </row>
    <row r="19459" spans="10:10" ht="29.25" customHeight="1">
      <c r="J19459" s="348"/>
    </row>
    <row r="19460" spans="10:10" ht="29.25" customHeight="1">
      <c r="J19460" s="348"/>
    </row>
    <row r="19461" spans="10:10" ht="29.25" customHeight="1">
      <c r="J19461" s="348"/>
    </row>
    <row r="19462" spans="10:10" ht="29.25" customHeight="1">
      <c r="J19462" s="348"/>
    </row>
    <row r="19463" spans="10:10" ht="29.25" customHeight="1">
      <c r="J19463" s="348"/>
    </row>
    <row r="19464" spans="10:10" ht="29.25" customHeight="1">
      <c r="J19464" s="348"/>
    </row>
    <row r="19465" spans="10:10" ht="29.25" customHeight="1">
      <c r="J19465" s="348"/>
    </row>
    <row r="19466" spans="10:10" ht="29.25" customHeight="1">
      <c r="J19466" s="348"/>
    </row>
    <row r="19467" spans="10:10" ht="29.25" customHeight="1">
      <c r="J19467" s="348"/>
    </row>
    <row r="19468" spans="10:10" ht="29.25" customHeight="1">
      <c r="J19468" s="348"/>
    </row>
    <row r="19469" spans="10:10" ht="29.25" customHeight="1">
      <c r="J19469" s="348"/>
    </row>
    <row r="19470" spans="10:10" ht="29.25" customHeight="1">
      <c r="J19470" s="348"/>
    </row>
    <row r="19471" spans="10:10" ht="29.25" customHeight="1">
      <c r="J19471" s="348"/>
    </row>
    <row r="19472" spans="10:10" ht="29.25" customHeight="1">
      <c r="J19472" s="348"/>
    </row>
    <row r="19473" spans="10:10" ht="29.25" customHeight="1">
      <c r="J19473" s="348"/>
    </row>
    <row r="19474" spans="10:10" ht="29.25" customHeight="1">
      <c r="J19474" s="348"/>
    </row>
    <row r="19475" spans="10:10" ht="29.25" customHeight="1">
      <c r="J19475" s="348"/>
    </row>
    <row r="19476" spans="10:10" ht="29.25" customHeight="1">
      <c r="J19476" s="348"/>
    </row>
    <row r="19477" spans="10:10" ht="29.25" customHeight="1">
      <c r="J19477" s="348"/>
    </row>
    <row r="19478" spans="10:10" ht="29.25" customHeight="1">
      <c r="J19478" s="348"/>
    </row>
    <row r="19479" spans="10:10" ht="29.25" customHeight="1">
      <c r="J19479" s="348"/>
    </row>
    <row r="19480" spans="10:10" ht="29.25" customHeight="1">
      <c r="J19480" s="348"/>
    </row>
    <row r="19481" spans="10:10" ht="29.25" customHeight="1">
      <c r="J19481" s="348"/>
    </row>
    <row r="19482" spans="10:10" ht="29.25" customHeight="1">
      <c r="J19482" s="348"/>
    </row>
    <row r="19483" spans="10:10" ht="29.25" customHeight="1">
      <c r="J19483" s="348"/>
    </row>
    <row r="19484" spans="10:10" ht="29.25" customHeight="1">
      <c r="J19484" s="348"/>
    </row>
    <row r="19485" spans="10:10" ht="29.25" customHeight="1">
      <c r="J19485" s="348"/>
    </row>
    <row r="19486" spans="10:10" ht="29.25" customHeight="1">
      <c r="J19486" s="348"/>
    </row>
    <row r="19487" spans="10:10" ht="29.25" customHeight="1">
      <c r="J19487" s="348"/>
    </row>
    <row r="19488" spans="10:10" ht="29.25" customHeight="1">
      <c r="J19488" s="348"/>
    </row>
    <row r="19489" spans="10:10" ht="29.25" customHeight="1">
      <c r="J19489" s="348"/>
    </row>
    <row r="19490" spans="10:10" ht="29.25" customHeight="1">
      <c r="J19490" s="348"/>
    </row>
    <row r="19491" spans="10:10" ht="29.25" customHeight="1">
      <c r="J19491" s="348"/>
    </row>
    <row r="19492" spans="10:10" ht="29.25" customHeight="1">
      <c r="J19492" s="348"/>
    </row>
    <row r="19493" spans="10:10" ht="29.25" customHeight="1">
      <c r="J19493" s="348"/>
    </row>
    <row r="19494" spans="10:10" ht="29.25" customHeight="1">
      <c r="J19494" s="348"/>
    </row>
    <row r="19495" spans="10:10" ht="29.25" customHeight="1">
      <c r="J19495" s="348"/>
    </row>
    <row r="19496" spans="10:10" ht="29.25" customHeight="1">
      <c r="J19496" s="348"/>
    </row>
    <row r="19497" spans="10:10" ht="29.25" customHeight="1">
      <c r="J19497" s="348"/>
    </row>
    <row r="19498" spans="10:10" ht="29.25" customHeight="1">
      <c r="J19498" s="348"/>
    </row>
    <row r="19499" spans="10:10" ht="29.25" customHeight="1">
      <c r="J19499" s="348"/>
    </row>
    <row r="19500" spans="10:10" ht="29.25" customHeight="1">
      <c r="J19500" s="348"/>
    </row>
    <row r="19501" spans="10:10" ht="29.25" customHeight="1">
      <c r="J19501" s="348"/>
    </row>
    <row r="19502" spans="10:10" ht="29.25" customHeight="1">
      <c r="J19502" s="348"/>
    </row>
    <row r="19503" spans="10:10" ht="29.25" customHeight="1">
      <c r="J19503" s="348"/>
    </row>
    <row r="19504" spans="10:10" ht="29.25" customHeight="1">
      <c r="J19504" s="348"/>
    </row>
    <row r="19505" spans="10:10" ht="29.25" customHeight="1">
      <c r="J19505" s="348"/>
    </row>
    <row r="19506" spans="10:10" ht="29.25" customHeight="1">
      <c r="J19506" s="348"/>
    </row>
    <row r="19507" spans="10:10" ht="29.25" customHeight="1">
      <c r="J19507" s="348"/>
    </row>
    <row r="19508" spans="10:10" ht="29.25" customHeight="1">
      <c r="J19508" s="348"/>
    </row>
    <row r="19509" spans="10:10" ht="29.25" customHeight="1">
      <c r="J19509" s="348"/>
    </row>
    <row r="19510" spans="10:10" ht="29.25" customHeight="1">
      <c r="J19510" s="348"/>
    </row>
    <row r="19511" spans="10:10" ht="29.25" customHeight="1">
      <c r="J19511" s="348"/>
    </row>
    <row r="19512" spans="10:10" ht="29.25" customHeight="1">
      <c r="J19512" s="348"/>
    </row>
    <row r="19513" spans="10:10" ht="29.25" customHeight="1">
      <c r="J19513" s="348"/>
    </row>
    <row r="19514" spans="10:10" ht="29.25" customHeight="1">
      <c r="J19514" s="348"/>
    </row>
    <row r="19515" spans="10:10" ht="29.25" customHeight="1">
      <c r="J19515" s="348"/>
    </row>
    <row r="19516" spans="10:10" ht="29.25" customHeight="1">
      <c r="J19516" s="348"/>
    </row>
    <row r="19517" spans="10:10" ht="29.25" customHeight="1">
      <c r="J19517" s="348"/>
    </row>
    <row r="19518" spans="10:10" ht="29.25" customHeight="1">
      <c r="J19518" s="348"/>
    </row>
    <row r="19519" spans="10:10" ht="29.25" customHeight="1">
      <c r="J19519" s="348"/>
    </row>
    <row r="19520" spans="10:10" ht="29.25" customHeight="1">
      <c r="J19520" s="348"/>
    </row>
    <row r="19521" spans="10:10" ht="29.25" customHeight="1">
      <c r="J19521" s="348"/>
    </row>
    <row r="19522" spans="10:10" ht="29.25" customHeight="1">
      <c r="J19522" s="348"/>
    </row>
    <row r="19523" spans="10:10" ht="29.25" customHeight="1">
      <c r="J19523" s="348"/>
    </row>
    <row r="19524" spans="10:10" ht="29.25" customHeight="1">
      <c r="J19524" s="348"/>
    </row>
    <row r="19525" spans="10:10" ht="29.25" customHeight="1">
      <c r="J19525" s="348"/>
    </row>
    <row r="19526" spans="10:10" ht="29.25" customHeight="1">
      <c r="J19526" s="348"/>
    </row>
    <row r="19527" spans="10:10" ht="29.25" customHeight="1">
      <c r="J19527" s="348"/>
    </row>
    <row r="19528" spans="10:10" ht="29.25" customHeight="1">
      <c r="J19528" s="348"/>
    </row>
    <row r="19529" spans="10:10" ht="29.25" customHeight="1">
      <c r="J19529" s="348"/>
    </row>
    <row r="19530" spans="10:10" ht="29.25" customHeight="1">
      <c r="J19530" s="348"/>
    </row>
    <row r="19531" spans="10:10" ht="29.25" customHeight="1">
      <c r="J19531" s="348"/>
    </row>
    <row r="19532" spans="10:10" ht="29.25" customHeight="1">
      <c r="J19532" s="348"/>
    </row>
    <row r="19533" spans="10:10" ht="29.25" customHeight="1">
      <c r="J19533" s="348"/>
    </row>
    <row r="19534" spans="10:10" ht="29.25" customHeight="1">
      <c r="J19534" s="348"/>
    </row>
    <row r="19535" spans="10:10" ht="29.25" customHeight="1">
      <c r="J19535" s="348"/>
    </row>
    <row r="19536" spans="10:10" ht="29.25" customHeight="1">
      <c r="J19536" s="348"/>
    </row>
    <row r="19537" spans="10:10" ht="29.25" customHeight="1">
      <c r="J19537" s="348"/>
    </row>
    <row r="19538" spans="10:10" ht="29.25" customHeight="1">
      <c r="J19538" s="348"/>
    </row>
    <row r="19539" spans="10:10" ht="29.25" customHeight="1">
      <c r="J19539" s="348"/>
    </row>
    <row r="19540" spans="10:10" ht="29.25" customHeight="1">
      <c r="J19540" s="348"/>
    </row>
    <row r="19541" spans="10:10" ht="29.25" customHeight="1">
      <c r="J19541" s="348"/>
    </row>
    <row r="19542" spans="10:10" ht="29.25" customHeight="1">
      <c r="J19542" s="348"/>
    </row>
    <row r="19543" spans="10:10" ht="29.25" customHeight="1">
      <c r="J19543" s="348"/>
    </row>
    <row r="19544" spans="10:10" ht="29.25" customHeight="1">
      <c r="J19544" s="348"/>
    </row>
    <row r="19545" spans="10:10" ht="29.25" customHeight="1">
      <c r="J19545" s="348"/>
    </row>
    <row r="19546" spans="10:10" ht="29.25" customHeight="1">
      <c r="J19546" s="348"/>
    </row>
    <row r="19547" spans="10:10" ht="29.25" customHeight="1">
      <c r="J19547" s="348"/>
    </row>
    <row r="19548" spans="10:10" ht="29.25" customHeight="1">
      <c r="J19548" s="348"/>
    </row>
    <row r="19549" spans="10:10" ht="29.25" customHeight="1">
      <c r="J19549" s="348"/>
    </row>
    <row r="19550" spans="10:10" ht="29.25" customHeight="1">
      <c r="J19550" s="348"/>
    </row>
    <row r="19551" spans="10:10" ht="29.25" customHeight="1">
      <c r="J19551" s="348"/>
    </row>
    <row r="19552" spans="10:10" ht="29.25" customHeight="1">
      <c r="J19552" s="348"/>
    </row>
    <row r="19553" spans="10:10" ht="29.25" customHeight="1">
      <c r="J19553" s="348"/>
    </row>
    <row r="19554" spans="10:10" ht="29.25" customHeight="1">
      <c r="J19554" s="348"/>
    </row>
    <row r="19555" spans="10:10" ht="29.25" customHeight="1">
      <c r="J19555" s="348"/>
    </row>
    <row r="19556" spans="10:10" ht="29.25" customHeight="1">
      <c r="J19556" s="348"/>
    </row>
    <row r="19557" spans="10:10" ht="29.25" customHeight="1">
      <c r="J19557" s="348"/>
    </row>
    <row r="19558" spans="10:10" ht="29.25" customHeight="1">
      <c r="J19558" s="348"/>
    </row>
    <row r="19559" spans="10:10" ht="29.25" customHeight="1">
      <c r="J19559" s="348"/>
    </row>
    <row r="19560" spans="10:10" ht="29.25" customHeight="1">
      <c r="J19560" s="348"/>
    </row>
    <row r="19561" spans="10:10" ht="29.25" customHeight="1">
      <c r="J19561" s="348"/>
    </row>
    <row r="19562" spans="10:10" ht="29.25" customHeight="1">
      <c r="J19562" s="348"/>
    </row>
    <row r="19563" spans="10:10" ht="29.25" customHeight="1">
      <c r="J19563" s="348"/>
    </row>
    <row r="19564" spans="10:10" ht="29.25" customHeight="1">
      <c r="J19564" s="348"/>
    </row>
    <row r="19565" spans="10:10" ht="29.25" customHeight="1">
      <c r="J19565" s="348"/>
    </row>
    <row r="19566" spans="10:10" ht="29.25" customHeight="1">
      <c r="J19566" s="348"/>
    </row>
    <row r="19567" spans="10:10" ht="29.25" customHeight="1">
      <c r="J19567" s="348"/>
    </row>
    <row r="19568" spans="10:10" ht="29.25" customHeight="1">
      <c r="J19568" s="348"/>
    </row>
    <row r="19569" spans="10:10" ht="29.25" customHeight="1">
      <c r="J19569" s="348"/>
    </row>
    <row r="19570" spans="10:10" ht="29.25" customHeight="1">
      <c r="J19570" s="348"/>
    </row>
    <row r="19571" spans="10:10" ht="29.25" customHeight="1">
      <c r="J19571" s="348"/>
    </row>
    <row r="19572" spans="10:10" ht="29.25" customHeight="1">
      <c r="J19572" s="348"/>
    </row>
    <row r="19573" spans="10:10" ht="29.25" customHeight="1">
      <c r="J19573" s="348"/>
    </row>
    <row r="19574" spans="10:10" ht="29.25" customHeight="1">
      <c r="J19574" s="348"/>
    </row>
    <row r="19575" spans="10:10" ht="29.25" customHeight="1">
      <c r="J19575" s="348"/>
    </row>
    <row r="19576" spans="10:10" ht="29.25" customHeight="1">
      <c r="J19576" s="348"/>
    </row>
    <row r="19577" spans="10:10" ht="29.25" customHeight="1">
      <c r="J19577" s="348"/>
    </row>
    <row r="19578" spans="10:10" ht="29.25" customHeight="1">
      <c r="J19578" s="348"/>
    </row>
    <row r="19579" spans="10:10" ht="29.25" customHeight="1">
      <c r="J19579" s="348"/>
    </row>
    <row r="19580" spans="10:10" ht="29.25" customHeight="1">
      <c r="J19580" s="348"/>
    </row>
    <row r="19581" spans="10:10" ht="29.25" customHeight="1">
      <c r="J19581" s="348"/>
    </row>
    <row r="19582" spans="10:10" ht="29.25" customHeight="1">
      <c r="J19582" s="348"/>
    </row>
    <row r="19583" spans="10:10" ht="29.25" customHeight="1">
      <c r="J19583" s="348"/>
    </row>
    <row r="19584" spans="10:10" ht="29.25" customHeight="1">
      <c r="J19584" s="348"/>
    </row>
    <row r="19585" spans="10:10" ht="29.25" customHeight="1">
      <c r="J19585" s="348"/>
    </row>
    <row r="19586" spans="10:10" ht="29.25" customHeight="1">
      <c r="J19586" s="348"/>
    </row>
    <row r="19587" spans="10:10" ht="29.25" customHeight="1">
      <c r="J19587" s="348"/>
    </row>
    <row r="19588" spans="10:10" ht="29.25" customHeight="1">
      <c r="J19588" s="348"/>
    </row>
    <row r="19589" spans="10:10" ht="29.25" customHeight="1">
      <c r="J19589" s="348"/>
    </row>
    <row r="19590" spans="10:10" ht="29.25" customHeight="1">
      <c r="J19590" s="348"/>
    </row>
    <row r="19591" spans="10:10" ht="29.25" customHeight="1">
      <c r="J19591" s="348"/>
    </row>
    <row r="19592" spans="10:10" ht="29.25" customHeight="1">
      <c r="J19592" s="348"/>
    </row>
    <row r="19593" spans="10:10" ht="29.25" customHeight="1">
      <c r="J19593" s="348"/>
    </row>
    <row r="19594" spans="10:10" ht="29.25" customHeight="1">
      <c r="J19594" s="348"/>
    </row>
    <row r="19595" spans="10:10" ht="29.25" customHeight="1">
      <c r="J19595" s="348"/>
    </row>
    <row r="19596" spans="10:10" ht="29.25" customHeight="1">
      <c r="J19596" s="348"/>
    </row>
    <row r="19597" spans="10:10" ht="29.25" customHeight="1">
      <c r="J19597" s="348"/>
    </row>
    <row r="19598" spans="10:10" ht="29.25" customHeight="1">
      <c r="J19598" s="348"/>
    </row>
    <row r="19599" spans="10:10" ht="29.25" customHeight="1">
      <c r="J19599" s="348"/>
    </row>
    <row r="19600" spans="10:10" ht="29.25" customHeight="1">
      <c r="J19600" s="348"/>
    </row>
    <row r="19601" spans="10:10" ht="29.25" customHeight="1">
      <c r="J19601" s="348"/>
    </row>
    <row r="19602" spans="10:10" ht="29.25" customHeight="1">
      <c r="J19602" s="348"/>
    </row>
    <row r="19603" spans="10:10" ht="29.25" customHeight="1">
      <c r="J19603" s="348"/>
    </row>
    <row r="19604" spans="10:10" ht="29.25" customHeight="1">
      <c r="J19604" s="348"/>
    </row>
    <row r="19605" spans="10:10" ht="29.25" customHeight="1">
      <c r="J19605" s="348"/>
    </row>
    <row r="19606" spans="10:10" ht="29.25" customHeight="1">
      <c r="J19606" s="348"/>
    </row>
    <row r="19607" spans="10:10" ht="29.25" customHeight="1">
      <c r="J19607" s="348"/>
    </row>
    <row r="19608" spans="10:10" ht="29.25" customHeight="1">
      <c r="J19608" s="348"/>
    </row>
    <row r="19609" spans="10:10" ht="29.25" customHeight="1">
      <c r="J19609" s="348"/>
    </row>
    <row r="19610" spans="10:10" ht="29.25" customHeight="1">
      <c r="J19610" s="348"/>
    </row>
    <row r="19611" spans="10:10" ht="29.25" customHeight="1">
      <c r="J19611" s="348"/>
    </row>
    <row r="19612" spans="10:10" ht="29.25" customHeight="1">
      <c r="J19612" s="348"/>
    </row>
    <row r="19613" spans="10:10" ht="29.25" customHeight="1">
      <c r="J19613" s="348"/>
    </row>
    <row r="19614" spans="10:10" ht="29.25" customHeight="1">
      <c r="J19614" s="348"/>
    </row>
    <row r="19615" spans="10:10" ht="29.25" customHeight="1">
      <c r="J19615" s="348"/>
    </row>
    <row r="19616" spans="10:10" ht="29.25" customHeight="1">
      <c r="J19616" s="348"/>
    </row>
    <row r="19617" spans="10:10" ht="29.25" customHeight="1">
      <c r="J19617" s="348"/>
    </row>
    <row r="19618" spans="10:10" ht="29.25" customHeight="1">
      <c r="J19618" s="348"/>
    </row>
    <row r="19619" spans="10:10" ht="29.25" customHeight="1">
      <c r="J19619" s="348"/>
    </row>
    <row r="19620" spans="10:10" ht="29.25" customHeight="1">
      <c r="J19620" s="348"/>
    </row>
    <row r="19621" spans="10:10" ht="29.25" customHeight="1">
      <c r="J19621" s="348"/>
    </row>
    <row r="19622" spans="10:10" ht="29.25" customHeight="1">
      <c r="J19622" s="348"/>
    </row>
    <row r="19623" spans="10:10" ht="29.25" customHeight="1">
      <c r="J19623" s="348"/>
    </row>
    <row r="19624" spans="10:10" ht="29.25" customHeight="1">
      <c r="J19624" s="348"/>
    </row>
    <row r="19625" spans="10:10" ht="29.25" customHeight="1">
      <c r="J19625" s="348"/>
    </row>
    <row r="19626" spans="10:10" ht="29.25" customHeight="1">
      <c r="J19626" s="348"/>
    </row>
    <row r="19627" spans="10:10" ht="29.25" customHeight="1">
      <c r="J19627" s="348"/>
    </row>
    <row r="19628" spans="10:10" ht="29.25" customHeight="1">
      <c r="J19628" s="348"/>
    </row>
    <row r="19629" spans="10:10" ht="29.25" customHeight="1">
      <c r="J19629" s="348"/>
    </row>
    <row r="19630" spans="10:10" ht="29.25" customHeight="1">
      <c r="J19630" s="348"/>
    </row>
    <row r="19631" spans="10:10" ht="29.25" customHeight="1">
      <c r="J19631" s="348"/>
    </row>
    <row r="19632" spans="10:10" ht="29.25" customHeight="1">
      <c r="J19632" s="348"/>
    </row>
    <row r="19633" spans="10:10" ht="29.25" customHeight="1">
      <c r="J19633" s="348"/>
    </row>
    <row r="19634" spans="10:10" ht="29.25" customHeight="1">
      <c r="J19634" s="348"/>
    </row>
    <row r="19635" spans="10:10" ht="29.25" customHeight="1">
      <c r="J19635" s="348"/>
    </row>
    <row r="19636" spans="10:10" ht="29.25" customHeight="1">
      <c r="J19636" s="348"/>
    </row>
    <row r="19637" spans="10:10" ht="29.25" customHeight="1">
      <c r="J19637" s="348"/>
    </row>
    <row r="19638" spans="10:10" ht="29.25" customHeight="1">
      <c r="J19638" s="348"/>
    </row>
    <row r="19639" spans="10:10" ht="29.25" customHeight="1">
      <c r="J19639" s="348"/>
    </row>
    <row r="19640" spans="10:10" ht="29.25" customHeight="1">
      <c r="J19640" s="348"/>
    </row>
    <row r="19641" spans="10:10" ht="29.25" customHeight="1">
      <c r="J19641" s="348"/>
    </row>
    <row r="19642" spans="10:10" ht="29.25" customHeight="1">
      <c r="J19642" s="348"/>
    </row>
    <row r="19643" spans="10:10" ht="29.25" customHeight="1">
      <c r="J19643" s="348"/>
    </row>
    <row r="19644" spans="10:10" ht="29.25" customHeight="1">
      <c r="J19644" s="348"/>
    </row>
    <row r="19645" spans="10:10" ht="29.25" customHeight="1">
      <c r="J19645" s="348"/>
    </row>
    <row r="19646" spans="10:10" ht="29.25" customHeight="1">
      <c r="J19646" s="348"/>
    </row>
    <row r="19647" spans="10:10" ht="29.25" customHeight="1">
      <c r="J19647" s="348"/>
    </row>
    <row r="19648" spans="10:10" ht="29.25" customHeight="1">
      <c r="J19648" s="348"/>
    </row>
    <row r="19649" spans="10:10" ht="29.25" customHeight="1">
      <c r="J19649" s="348"/>
    </row>
    <row r="19650" spans="10:10" ht="29.25" customHeight="1">
      <c r="J19650" s="348"/>
    </row>
    <row r="19651" spans="10:10" ht="29.25" customHeight="1">
      <c r="J19651" s="348"/>
    </row>
    <row r="19652" spans="10:10" ht="29.25" customHeight="1">
      <c r="J19652" s="348"/>
    </row>
    <row r="19653" spans="10:10" ht="29.25" customHeight="1">
      <c r="J19653" s="348"/>
    </row>
    <row r="19654" spans="10:10" ht="29.25" customHeight="1">
      <c r="J19654" s="348"/>
    </row>
    <row r="19655" spans="10:10" ht="29.25" customHeight="1">
      <c r="J19655" s="348"/>
    </row>
    <row r="19656" spans="10:10" ht="29.25" customHeight="1">
      <c r="J19656" s="348"/>
    </row>
    <row r="19657" spans="10:10" ht="29.25" customHeight="1">
      <c r="J19657" s="348"/>
    </row>
    <row r="19658" spans="10:10" ht="29.25" customHeight="1">
      <c r="J19658" s="348"/>
    </row>
    <row r="19659" spans="10:10" ht="29.25" customHeight="1">
      <c r="J19659" s="348"/>
    </row>
    <row r="19660" spans="10:10" ht="29.25" customHeight="1">
      <c r="J19660" s="348"/>
    </row>
    <row r="19661" spans="10:10" ht="29.25" customHeight="1">
      <c r="J19661" s="348"/>
    </row>
    <row r="19662" spans="10:10" ht="29.25" customHeight="1">
      <c r="J19662" s="348"/>
    </row>
    <row r="19663" spans="10:10" ht="29.25" customHeight="1">
      <c r="J19663" s="348"/>
    </row>
    <row r="19664" spans="10:10" ht="29.25" customHeight="1">
      <c r="J19664" s="348"/>
    </row>
    <row r="19665" spans="10:10" ht="29.25" customHeight="1">
      <c r="J19665" s="348"/>
    </row>
    <row r="19666" spans="10:10" ht="29.25" customHeight="1">
      <c r="J19666" s="348"/>
    </row>
    <row r="19667" spans="10:10" ht="29.25" customHeight="1">
      <c r="J19667" s="348"/>
    </row>
    <row r="19668" spans="10:10" ht="29.25" customHeight="1">
      <c r="J19668" s="348"/>
    </row>
    <row r="19669" spans="10:10" ht="29.25" customHeight="1">
      <c r="J19669" s="348"/>
    </row>
    <row r="19670" spans="10:10" ht="29.25" customHeight="1">
      <c r="J19670" s="348"/>
    </row>
    <row r="19671" spans="10:10" ht="29.25" customHeight="1">
      <c r="J19671" s="348"/>
    </row>
    <row r="19672" spans="10:10" ht="29.25" customHeight="1">
      <c r="J19672" s="348"/>
    </row>
    <row r="19673" spans="10:10" ht="29.25" customHeight="1">
      <c r="J19673" s="348"/>
    </row>
    <row r="19674" spans="10:10" ht="29.25" customHeight="1">
      <c r="J19674" s="348"/>
    </row>
    <row r="19675" spans="10:10" ht="29.25" customHeight="1">
      <c r="J19675" s="348"/>
    </row>
    <row r="19676" spans="10:10" ht="29.25" customHeight="1">
      <c r="J19676" s="348"/>
    </row>
    <row r="19677" spans="10:10" ht="29.25" customHeight="1">
      <c r="J19677" s="348"/>
    </row>
    <row r="19678" spans="10:10" ht="29.25" customHeight="1">
      <c r="J19678" s="348"/>
    </row>
    <row r="19679" spans="10:10" ht="29.25" customHeight="1">
      <c r="J19679" s="348"/>
    </row>
    <row r="19680" spans="10:10" ht="29.25" customHeight="1">
      <c r="J19680" s="348"/>
    </row>
    <row r="19681" spans="10:10" ht="29.25" customHeight="1">
      <c r="J19681" s="348"/>
    </row>
    <row r="19682" spans="10:10" ht="29.25" customHeight="1">
      <c r="J19682" s="348"/>
    </row>
    <row r="19683" spans="10:10" ht="29.25" customHeight="1">
      <c r="J19683" s="348"/>
    </row>
    <row r="19684" spans="10:10" ht="29.25" customHeight="1">
      <c r="J19684" s="348"/>
    </row>
    <row r="19685" spans="10:10" ht="29.25" customHeight="1">
      <c r="J19685" s="348"/>
    </row>
    <row r="19686" spans="10:10" ht="29.25" customHeight="1">
      <c r="J19686" s="348"/>
    </row>
    <row r="19687" spans="10:10" ht="29.25" customHeight="1">
      <c r="J19687" s="348"/>
    </row>
    <row r="19688" spans="10:10" ht="29.25" customHeight="1">
      <c r="J19688" s="348"/>
    </row>
    <row r="19689" spans="10:10" ht="29.25" customHeight="1">
      <c r="J19689" s="348"/>
    </row>
    <row r="19690" spans="10:10" ht="29.25" customHeight="1">
      <c r="J19690" s="348"/>
    </row>
    <row r="19691" spans="10:10" ht="29.25" customHeight="1">
      <c r="J19691" s="348"/>
    </row>
    <row r="19692" spans="10:10" ht="29.25" customHeight="1">
      <c r="J19692" s="348"/>
    </row>
    <row r="19693" spans="10:10" ht="29.25" customHeight="1">
      <c r="J19693" s="348"/>
    </row>
    <row r="19694" spans="10:10" ht="29.25" customHeight="1">
      <c r="J19694" s="348"/>
    </row>
    <row r="19695" spans="10:10" ht="29.25" customHeight="1">
      <c r="J19695" s="348"/>
    </row>
    <row r="19696" spans="10:10" ht="29.25" customHeight="1">
      <c r="J19696" s="348"/>
    </row>
    <row r="19697" spans="10:10" ht="29.25" customHeight="1">
      <c r="J19697" s="348"/>
    </row>
    <row r="19698" spans="10:10" ht="29.25" customHeight="1">
      <c r="J19698" s="348"/>
    </row>
    <row r="19699" spans="10:10" ht="29.25" customHeight="1">
      <c r="J19699" s="348"/>
    </row>
    <row r="19700" spans="10:10" ht="29.25" customHeight="1">
      <c r="J19700" s="348"/>
    </row>
    <row r="19701" spans="10:10" ht="29.25" customHeight="1">
      <c r="J19701" s="348"/>
    </row>
    <row r="19702" spans="10:10" ht="29.25" customHeight="1">
      <c r="J19702" s="348"/>
    </row>
    <row r="19703" spans="10:10" ht="29.25" customHeight="1">
      <c r="J19703" s="348"/>
    </row>
    <row r="19704" spans="10:10" ht="29.25" customHeight="1">
      <c r="J19704" s="348"/>
    </row>
    <row r="19705" spans="10:10" ht="29.25" customHeight="1">
      <c r="J19705" s="348"/>
    </row>
    <row r="19706" spans="10:10" ht="29.25" customHeight="1">
      <c r="J19706" s="348"/>
    </row>
    <row r="19707" spans="10:10" ht="29.25" customHeight="1">
      <c r="J19707" s="348"/>
    </row>
    <row r="19708" spans="10:10" ht="29.25" customHeight="1">
      <c r="J19708" s="348"/>
    </row>
    <row r="19709" spans="10:10" ht="29.25" customHeight="1">
      <c r="J19709" s="348"/>
    </row>
    <row r="19710" spans="10:10" ht="29.25" customHeight="1">
      <c r="J19710" s="348"/>
    </row>
    <row r="19711" spans="10:10" ht="29.25" customHeight="1">
      <c r="J19711" s="348"/>
    </row>
    <row r="19712" spans="10:10" ht="29.25" customHeight="1">
      <c r="J19712" s="348"/>
    </row>
    <row r="19713" spans="10:10" ht="29.25" customHeight="1">
      <c r="J19713" s="348"/>
    </row>
    <row r="19714" spans="10:10" ht="29.25" customHeight="1">
      <c r="J19714" s="348"/>
    </row>
    <row r="19715" spans="10:10" ht="29.25" customHeight="1">
      <c r="J19715" s="348"/>
    </row>
    <row r="19716" spans="10:10" ht="29.25" customHeight="1">
      <c r="J19716" s="348"/>
    </row>
    <row r="19717" spans="10:10" ht="29.25" customHeight="1">
      <c r="J19717" s="348"/>
    </row>
    <row r="19718" spans="10:10" ht="29.25" customHeight="1">
      <c r="J19718" s="348"/>
    </row>
    <row r="19719" spans="10:10" ht="29.25" customHeight="1">
      <c r="J19719" s="348"/>
    </row>
    <row r="19720" spans="10:10" ht="29.25" customHeight="1">
      <c r="J19720" s="348"/>
    </row>
    <row r="19721" spans="10:10" ht="29.25" customHeight="1">
      <c r="J19721" s="348"/>
    </row>
    <row r="19722" spans="10:10" ht="29.25" customHeight="1">
      <c r="J19722" s="348"/>
    </row>
    <row r="19723" spans="10:10" ht="29.25" customHeight="1">
      <c r="J19723" s="348"/>
    </row>
    <row r="19724" spans="10:10" ht="29.25" customHeight="1">
      <c r="J19724" s="348"/>
    </row>
    <row r="19725" spans="10:10" ht="29.25" customHeight="1">
      <c r="J19725" s="348"/>
    </row>
    <row r="19726" spans="10:10" ht="29.25" customHeight="1">
      <c r="J19726" s="348"/>
    </row>
    <row r="19727" spans="10:10" ht="29.25" customHeight="1">
      <c r="J19727" s="348"/>
    </row>
    <row r="19728" spans="10:10" ht="29.25" customHeight="1">
      <c r="J19728" s="348"/>
    </row>
    <row r="19729" spans="10:10" ht="29.25" customHeight="1">
      <c r="J19729" s="348"/>
    </row>
    <row r="19730" spans="10:10" ht="29.25" customHeight="1">
      <c r="J19730" s="348"/>
    </row>
    <row r="19731" spans="10:10" ht="29.25" customHeight="1">
      <c r="J19731" s="348"/>
    </row>
    <row r="19732" spans="10:10" ht="29.25" customHeight="1">
      <c r="J19732" s="348"/>
    </row>
    <row r="19733" spans="10:10" ht="29.25" customHeight="1">
      <c r="J19733" s="348"/>
    </row>
    <row r="19734" spans="10:10" ht="29.25" customHeight="1">
      <c r="J19734" s="348"/>
    </row>
    <row r="19735" spans="10:10" ht="29.25" customHeight="1">
      <c r="J19735" s="348"/>
    </row>
    <row r="19736" spans="10:10" ht="29.25" customHeight="1">
      <c r="J19736" s="348"/>
    </row>
    <row r="19737" spans="10:10" ht="29.25" customHeight="1">
      <c r="J19737" s="348"/>
    </row>
    <row r="19738" spans="10:10" ht="29.25" customHeight="1">
      <c r="J19738" s="348"/>
    </row>
    <row r="19739" spans="10:10" ht="29.25" customHeight="1">
      <c r="J19739" s="348"/>
    </row>
    <row r="19740" spans="10:10" ht="29.25" customHeight="1">
      <c r="J19740" s="348"/>
    </row>
    <row r="19741" spans="10:10" ht="29.25" customHeight="1">
      <c r="J19741" s="348"/>
    </row>
    <row r="19742" spans="10:10" ht="29.25" customHeight="1">
      <c r="J19742" s="348"/>
    </row>
    <row r="19743" spans="10:10" ht="29.25" customHeight="1">
      <c r="J19743" s="348"/>
    </row>
    <row r="19744" spans="10:10" ht="29.25" customHeight="1">
      <c r="J19744" s="348"/>
    </row>
    <row r="19745" spans="10:10" ht="29.25" customHeight="1">
      <c r="J19745" s="348"/>
    </row>
    <row r="19746" spans="10:10" ht="29.25" customHeight="1">
      <c r="J19746" s="348"/>
    </row>
    <row r="19747" spans="10:10" ht="29.25" customHeight="1">
      <c r="J19747" s="348"/>
    </row>
    <row r="19748" spans="10:10" ht="29.25" customHeight="1">
      <c r="J19748" s="348"/>
    </row>
    <row r="19749" spans="10:10" ht="29.25" customHeight="1">
      <c r="J19749" s="348"/>
    </row>
    <row r="19750" spans="10:10" ht="29.25" customHeight="1">
      <c r="J19750" s="348"/>
    </row>
    <row r="19751" spans="10:10" ht="29.25" customHeight="1">
      <c r="J19751" s="348"/>
    </row>
    <row r="19752" spans="10:10" ht="29.25" customHeight="1">
      <c r="J19752" s="348"/>
    </row>
    <row r="19753" spans="10:10" ht="29.25" customHeight="1">
      <c r="J19753" s="348"/>
    </row>
    <row r="19754" spans="10:10" ht="29.25" customHeight="1">
      <c r="J19754" s="348"/>
    </row>
    <row r="19755" spans="10:10" ht="29.25" customHeight="1">
      <c r="J19755" s="348"/>
    </row>
    <row r="19756" spans="10:10" ht="29.25" customHeight="1">
      <c r="J19756" s="348"/>
    </row>
    <row r="19757" spans="10:10" ht="29.25" customHeight="1">
      <c r="J19757" s="348"/>
    </row>
    <row r="19758" spans="10:10" ht="29.25" customHeight="1">
      <c r="J19758" s="348"/>
    </row>
    <row r="19759" spans="10:10" ht="29.25" customHeight="1">
      <c r="J19759" s="348"/>
    </row>
    <row r="19760" spans="10:10" ht="29.25" customHeight="1">
      <c r="J19760" s="348"/>
    </row>
    <row r="19761" spans="10:10" ht="29.25" customHeight="1">
      <c r="J19761" s="348"/>
    </row>
    <row r="19762" spans="10:10" ht="29.25" customHeight="1">
      <c r="J19762" s="348"/>
    </row>
    <row r="19763" spans="10:10" ht="29.25" customHeight="1">
      <c r="J19763" s="348"/>
    </row>
    <row r="19764" spans="10:10" ht="29.25" customHeight="1">
      <c r="J19764" s="348"/>
    </row>
    <row r="19765" spans="10:10" ht="29.25" customHeight="1">
      <c r="J19765" s="348"/>
    </row>
    <row r="19766" spans="10:10" ht="29.25" customHeight="1">
      <c r="J19766" s="348"/>
    </row>
    <row r="19767" spans="10:10" ht="29.25" customHeight="1">
      <c r="J19767" s="348"/>
    </row>
    <row r="19768" spans="10:10" ht="29.25" customHeight="1">
      <c r="J19768" s="348"/>
    </row>
    <row r="19769" spans="10:10" ht="29.25" customHeight="1">
      <c r="J19769" s="348"/>
    </row>
    <row r="19770" spans="10:10" ht="29.25" customHeight="1">
      <c r="J19770" s="348"/>
    </row>
    <row r="19771" spans="10:10" ht="29.25" customHeight="1">
      <c r="J19771" s="348"/>
    </row>
    <row r="19772" spans="10:10" ht="29.25" customHeight="1">
      <c r="J19772" s="348"/>
    </row>
    <row r="19773" spans="10:10" ht="29.25" customHeight="1">
      <c r="J19773" s="348"/>
    </row>
    <row r="19774" spans="10:10" ht="29.25" customHeight="1">
      <c r="J19774" s="348"/>
    </row>
    <row r="19775" spans="10:10" ht="29.25" customHeight="1">
      <c r="J19775" s="348"/>
    </row>
    <row r="19776" spans="10:10" ht="29.25" customHeight="1">
      <c r="J19776" s="348"/>
    </row>
    <row r="19777" spans="10:10" ht="29.25" customHeight="1">
      <c r="J19777" s="348"/>
    </row>
    <row r="19778" spans="10:10" ht="29.25" customHeight="1">
      <c r="J19778" s="348"/>
    </row>
    <row r="19779" spans="10:10" ht="29.25" customHeight="1">
      <c r="J19779" s="348"/>
    </row>
    <row r="19780" spans="10:10" ht="29.25" customHeight="1">
      <c r="J19780" s="348"/>
    </row>
    <row r="19781" spans="10:10" ht="29.25" customHeight="1">
      <c r="J19781" s="348"/>
    </row>
    <row r="19782" spans="10:10" ht="29.25" customHeight="1">
      <c r="J19782" s="348"/>
    </row>
    <row r="19783" spans="10:10" ht="29.25" customHeight="1">
      <c r="J19783" s="348"/>
    </row>
    <row r="19784" spans="10:10" ht="29.25" customHeight="1">
      <c r="J19784" s="348"/>
    </row>
    <row r="19785" spans="10:10" ht="29.25" customHeight="1">
      <c r="J19785" s="348"/>
    </row>
    <row r="19786" spans="10:10" ht="29.25" customHeight="1">
      <c r="J19786" s="348"/>
    </row>
    <row r="19787" spans="10:10" ht="29.25" customHeight="1">
      <c r="J19787" s="348"/>
    </row>
    <row r="19788" spans="10:10" ht="29.25" customHeight="1">
      <c r="J19788" s="348"/>
    </row>
    <row r="19789" spans="10:10" ht="29.25" customHeight="1">
      <c r="J19789" s="348"/>
    </row>
    <row r="19790" spans="10:10" ht="29.25" customHeight="1">
      <c r="J19790" s="348"/>
    </row>
    <row r="19791" spans="10:10" ht="29.25" customHeight="1">
      <c r="J19791" s="348"/>
    </row>
    <row r="19792" spans="10:10" ht="29.25" customHeight="1">
      <c r="J19792" s="348"/>
    </row>
    <row r="19793" spans="10:10" ht="29.25" customHeight="1">
      <c r="J19793" s="348"/>
    </row>
    <row r="19794" spans="10:10" ht="29.25" customHeight="1">
      <c r="J19794" s="348"/>
    </row>
    <row r="19795" spans="10:10" ht="29.25" customHeight="1">
      <c r="J19795" s="348"/>
    </row>
    <row r="19796" spans="10:10" ht="29.25" customHeight="1">
      <c r="J19796" s="348"/>
    </row>
    <row r="19797" spans="10:10" ht="29.25" customHeight="1">
      <c r="J19797" s="348"/>
    </row>
    <row r="19798" spans="10:10" ht="29.25" customHeight="1">
      <c r="J19798" s="348"/>
    </row>
    <row r="19799" spans="10:10" ht="29.25" customHeight="1">
      <c r="J19799" s="348"/>
    </row>
    <row r="19800" spans="10:10" ht="29.25" customHeight="1">
      <c r="J19800" s="348"/>
    </row>
    <row r="19801" spans="10:10" ht="29.25" customHeight="1">
      <c r="J19801" s="348"/>
    </row>
    <row r="19802" spans="10:10" ht="29.25" customHeight="1">
      <c r="J19802" s="348"/>
    </row>
    <row r="19803" spans="10:10" ht="29.25" customHeight="1">
      <c r="J19803" s="348"/>
    </row>
    <row r="19804" spans="10:10" ht="29.25" customHeight="1">
      <c r="J19804" s="348"/>
    </row>
    <row r="19805" spans="10:10" ht="29.25" customHeight="1">
      <c r="J19805" s="348"/>
    </row>
    <row r="19806" spans="10:10" ht="29.25" customHeight="1">
      <c r="J19806" s="348"/>
    </row>
    <row r="19807" spans="10:10" ht="29.25" customHeight="1">
      <c r="J19807" s="348"/>
    </row>
    <row r="19808" spans="10:10" ht="29.25" customHeight="1">
      <c r="J19808" s="348"/>
    </row>
    <row r="19809" spans="10:10" ht="29.25" customHeight="1">
      <c r="J19809" s="348"/>
    </row>
    <row r="19810" spans="10:10" ht="29.25" customHeight="1">
      <c r="J19810" s="348"/>
    </row>
    <row r="19811" spans="10:10" ht="29.25" customHeight="1">
      <c r="J19811" s="348"/>
    </row>
    <row r="19812" spans="10:10" ht="29.25" customHeight="1">
      <c r="J19812" s="348"/>
    </row>
    <row r="19813" spans="10:10" ht="29.25" customHeight="1">
      <c r="J19813" s="348"/>
    </row>
    <row r="19814" spans="10:10" ht="29.25" customHeight="1">
      <c r="J19814" s="348"/>
    </row>
    <row r="19815" spans="10:10" ht="29.25" customHeight="1">
      <c r="J19815" s="348"/>
    </row>
    <row r="19816" spans="10:10" ht="29.25" customHeight="1">
      <c r="J19816" s="348"/>
    </row>
    <row r="19817" spans="10:10" ht="29.25" customHeight="1">
      <c r="J19817" s="348"/>
    </row>
    <row r="19818" spans="10:10" ht="29.25" customHeight="1">
      <c r="J19818" s="348"/>
    </row>
    <row r="19819" spans="10:10" ht="29.25" customHeight="1">
      <c r="J19819" s="348"/>
    </row>
    <row r="19820" spans="10:10" ht="29.25" customHeight="1">
      <c r="J19820" s="348"/>
    </row>
    <row r="19821" spans="10:10" ht="29.25" customHeight="1">
      <c r="J19821" s="348"/>
    </row>
    <row r="19822" spans="10:10" ht="29.25" customHeight="1">
      <c r="J19822" s="348"/>
    </row>
    <row r="19823" spans="10:10" ht="29.25" customHeight="1">
      <c r="J19823" s="348"/>
    </row>
    <row r="19824" spans="10:10" ht="29.25" customHeight="1">
      <c r="J19824" s="348"/>
    </row>
    <row r="19825" spans="10:10" ht="29.25" customHeight="1">
      <c r="J19825" s="348"/>
    </row>
    <row r="19826" spans="10:10" ht="29.25" customHeight="1">
      <c r="J19826" s="348"/>
    </row>
    <row r="19827" spans="10:10" ht="29.25" customHeight="1">
      <c r="J19827" s="348"/>
    </row>
    <row r="19828" spans="10:10" ht="29.25" customHeight="1">
      <c r="J19828" s="348"/>
    </row>
    <row r="19829" spans="10:10" ht="29.25" customHeight="1">
      <c r="J19829" s="348"/>
    </row>
    <row r="19830" spans="10:10" ht="29.25" customHeight="1">
      <c r="J19830" s="348"/>
    </row>
    <row r="19831" spans="10:10" ht="29.25" customHeight="1">
      <c r="J19831" s="348"/>
    </row>
    <row r="19832" spans="10:10" ht="29.25" customHeight="1">
      <c r="J19832" s="348"/>
    </row>
    <row r="19833" spans="10:10" ht="29.25" customHeight="1">
      <c r="J19833" s="348"/>
    </row>
    <row r="19834" spans="10:10" ht="29.25" customHeight="1">
      <c r="J19834" s="348"/>
    </row>
    <row r="19835" spans="10:10" ht="29.25" customHeight="1">
      <c r="J19835" s="348"/>
    </row>
    <row r="19836" spans="10:10" ht="29.25" customHeight="1">
      <c r="J19836" s="348"/>
    </row>
    <row r="19837" spans="10:10" ht="29.25" customHeight="1">
      <c r="J19837" s="348"/>
    </row>
    <row r="19838" spans="10:10" ht="29.25" customHeight="1">
      <c r="J19838" s="348"/>
    </row>
    <row r="19839" spans="10:10" ht="29.25" customHeight="1">
      <c r="J19839" s="348"/>
    </row>
    <row r="19840" spans="10:10" ht="29.25" customHeight="1">
      <c r="J19840" s="348"/>
    </row>
    <row r="19841" spans="10:10" ht="29.25" customHeight="1">
      <c r="J19841" s="348"/>
    </row>
    <row r="19842" spans="10:10" ht="29.25" customHeight="1">
      <c r="J19842" s="348"/>
    </row>
    <row r="19843" spans="10:10" ht="29.25" customHeight="1">
      <c r="J19843" s="348"/>
    </row>
    <row r="19844" spans="10:10" ht="29.25" customHeight="1">
      <c r="J19844" s="348"/>
    </row>
    <row r="19845" spans="10:10" ht="29.25" customHeight="1">
      <c r="J19845" s="348"/>
    </row>
    <row r="19846" spans="10:10" ht="29.25" customHeight="1">
      <c r="J19846" s="348"/>
    </row>
    <row r="19847" spans="10:10" ht="29.25" customHeight="1">
      <c r="J19847" s="348"/>
    </row>
    <row r="19848" spans="10:10" ht="29.25" customHeight="1">
      <c r="J19848" s="348"/>
    </row>
    <row r="19849" spans="10:10" ht="29.25" customHeight="1">
      <c r="J19849" s="348"/>
    </row>
    <row r="19850" spans="10:10" ht="29.25" customHeight="1">
      <c r="J19850" s="348"/>
    </row>
    <row r="19851" spans="10:10" ht="29.25" customHeight="1">
      <c r="J19851" s="348"/>
    </row>
    <row r="19852" spans="10:10" ht="29.25" customHeight="1">
      <c r="J19852" s="348"/>
    </row>
    <row r="19853" spans="10:10" ht="29.25" customHeight="1">
      <c r="J19853" s="348"/>
    </row>
    <row r="19854" spans="10:10" ht="29.25" customHeight="1">
      <c r="J19854" s="348"/>
    </row>
    <row r="19855" spans="10:10" ht="29.25" customHeight="1">
      <c r="J19855" s="348"/>
    </row>
    <row r="19856" spans="10:10" ht="29.25" customHeight="1">
      <c r="J19856" s="348"/>
    </row>
    <row r="19857" spans="10:10" ht="29.25" customHeight="1">
      <c r="J19857" s="348"/>
    </row>
    <row r="19858" spans="10:10" ht="29.25" customHeight="1">
      <c r="J19858" s="348"/>
    </row>
    <row r="19859" spans="10:10" ht="29.25" customHeight="1">
      <c r="J19859" s="348"/>
    </row>
    <row r="19860" spans="10:10" ht="29.25" customHeight="1">
      <c r="J19860" s="348"/>
    </row>
    <row r="19861" spans="10:10" ht="29.25" customHeight="1">
      <c r="J19861" s="348"/>
    </row>
    <row r="19862" spans="10:10" ht="29.25" customHeight="1">
      <c r="J19862" s="348"/>
    </row>
    <row r="19863" spans="10:10" ht="29.25" customHeight="1">
      <c r="J19863" s="348"/>
    </row>
    <row r="19864" spans="10:10" ht="29.25" customHeight="1">
      <c r="J19864" s="348"/>
    </row>
    <row r="19865" spans="10:10" ht="29.25" customHeight="1">
      <c r="J19865" s="348"/>
    </row>
    <row r="19866" spans="10:10" ht="29.25" customHeight="1">
      <c r="J19866" s="348"/>
    </row>
    <row r="19867" spans="10:10" ht="29.25" customHeight="1">
      <c r="J19867" s="348"/>
    </row>
    <row r="19868" spans="10:10" ht="29.25" customHeight="1">
      <c r="J19868" s="348"/>
    </row>
    <row r="19869" spans="10:10" ht="29.25" customHeight="1">
      <c r="J19869" s="348"/>
    </row>
    <row r="19870" spans="10:10" ht="29.25" customHeight="1">
      <c r="J19870" s="348"/>
    </row>
    <row r="19871" spans="10:10" ht="29.25" customHeight="1">
      <c r="J19871" s="348"/>
    </row>
    <row r="19872" spans="10:10" ht="29.25" customHeight="1">
      <c r="J19872" s="348"/>
    </row>
    <row r="19873" spans="10:10" ht="29.25" customHeight="1">
      <c r="J19873" s="348"/>
    </row>
    <row r="19874" spans="10:10" ht="29.25" customHeight="1">
      <c r="J19874" s="348"/>
    </row>
    <row r="19875" spans="10:10" ht="29.25" customHeight="1">
      <c r="J19875" s="348"/>
    </row>
    <row r="19876" spans="10:10" ht="29.25" customHeight="1">
      <c r="J19876" s="348"/>
    </row>
    <row r="19877" spans="10:10" ht="29.25" customHeight="1">
      <c r="J19877" s="348"/>
    </row>
    <row r="19878" spans="10:10" ht="29.25" customHeight="1">
      <c r="J19878" s="348"/>
    </row>
    <row r="19879" spans="10:10" ht="29.25" customHeight="1">
      <c r="J19879" s="348"/>
    </row>
    <row r="19880" spans="10:10" ht="29.25" customHeight="1">
      <c r="J19880" s="348"/>
    </row>
    <row r="19881" spans="10:10" ht="29.25" customHeight="1">
      <c r="J19881" s="348"/>
    </row>
    <row r="19882" spans="10:10" ht="29.25" customHeight="1">
      <c r="J19882" s="348"/>
    </row>
    <row r="19883" spans="10:10" ht="29.25" customHeight="1">
      <c r="J19883" s="348"/>
    </row>
    <row r="19884" spans="10:10" ht="29.25" customHeight="1">
      <c r="J19884" s="348"/>
    </row>
    <row r="19885" spans="10:10" ht="29.25" customHeight="1">
      <c r="J19885" s="348"/>
    </row>
    <row r="19886" spans="10:10" ht="29.25" customHeight="1">
      <c r="J19886" s="348"/>
    </row>
    <row r="19887" spans="10:10" ht="29.25" customHeight="1">
      <c r="J19887" s="348"/>
    </row>
    <row r="19888" spans="10:10" ht="29.25" customHeight="1">
      <c r="J19888" s="348"/>
    </row>
    <row r="19889" spans="10:10" ht="29.25" customHeight="1">
      <c r="J19889" s="348"/>
    </row>
    <row r="19890" spans="10:10" ht="29.25" customHeight="1">
      <c r="J19890" s="348"/>
    </row>
    <row r="19891" spans="10:10" ht="29.25" customHeight="1">
      <c r="J19891" s="348"/>
    </row>
    <row r="19892" spans="10:10" ht="29.25" customHeight="1">
      <c r="J19892" s="348"/>
    </row>
    <row r="19893" spans="10:10" ht="29.25" customHeight="1">
      <c r="J19893" s="348"/>
    </row>
    <row r="19894" spans="10:10" ht="29.25" customHeight="1">
      <c r="J19894" s="348"/>
    </row>
    <row r="19895" spans="10:10" ht="29.25" customHeight="1">
      <c r="J19895" s="348"/>
    </row>
    <row r="19896" spans="10:10" ht="29.25" customHeight="1">
      <c r="J19896" s="348"/>
    </row>
    <row r="19897" spans="10:10" ht="29.25" customHeight="1">
      <c r="J19897" s="348"/>
    </row>
    <row r="19898" spans="10:10" ht="29.25" customHeight="1">
      <c r="J19898" s="348"/>
    </row>
    <row r="19899" spans="10:10" ht="29.25" customHeight="1">
      <c r="J19899" s="348"/>
    </row>
    <row r="19900" spans="10:10" ht="29.25" customHeight="1">
      <c r="J19900" s="348"/>
    </row>
    <row r="19901" spans="10:10" ht="29.25" customHeight="1">
      <c r="J19901" s="348"/>
    </row>
    <row r="19902" spans="10:10" ht="29.25" customHeight="1">
      <c r="J19902" s="348"/>
    </row>
    <row r="19903" spans="10:10" ht="29.25" customHeight="1">
      <c r="J19903" s="348"/>
    </row>
    <row r="19904" spans="10:10" ht="29.25" customHeight="1">
      <c r="J19904" s="348"/>
    </row>
    <row r="19905" spans="10:10" ht="29.25" customHeight="1">
      <c r="J19905" s="348"/>
    </row>
    <row r="19906" spans="10:10" ht="29.25" customHeight="1">
      <c r="J19906" s="348"/>
    </row>
    <row r="19907" spans="10:10" ht="29.25" customHeight="1">
      <c r="J19907" s="348"/>
    </row>
    <row r="19908" spans="10:10" ht="29.25" customHeight="1">
      <c r="J19908" s="348"/>
    </row>
    <row r="19909" spans="10:10" ht="29.25" customHeight="1">
      <c r="J19909" s="348"/>
    </row>
    <row r="19910" spans="10:10" ht="29.25" customHeight="1">
      <c r="J19910" s="348"/>
    </row>
    <row r="19911" spans="10:10" ht="29.25" customHeight="1">
      <c r="J19911" s="348"/>
    </row>
    <row r="19912" spans="10:10" ht="29.25" customHeight="1">
      <c r="J19912" s="348"/>
    </row>
    <row r="19913" spans="10:10" ht="29.25" customHeight="1">
      <c r="J19913" s="348"/>
    </row>
    <row r="19914" spans="10:10" ht="29.25" customHeight="1">
      <c r="J19914" s="348"/>
    </row>
    <row r="19915" spans="10:10" ht="29.25" customHeight="1">
      <c r="J19915" s="348"/>
    </row>
    <row r="19916" spans="10:10" ht="29.25" customHeight="1">
      <c r="J19916" s="348"/>
    </row>
    <row r="19917" spans="10:10" ht="29.25" customHeight="1">
      <c r="J19917" s="348"/>
    </row>
    <row r="19918" spans="10:10" ht="29.25" customHeight="1">
      <c r="J19918" s="348"/>
    </row>
    <row r="19919" spans="10:10" ht="29.25" customHeight="1">
      <c r="J19919" s="348"/>
    </row>
    <row r="19920" spans="10:10" ht="29.25" customHeight="1">
      <c r="J19920" s="348"/>
    </row>
    <row r="19921" spans="10:10" ht="29.25" customHeight="1">
      <c r="J19921" s="348"/>
    </row>
    <row r="19922" spans="10:10" ht="29.25" customHeight="1">
      <c r="J19922" s="348"/>
    </row>
    <row r="19923" spans="10:10" ht="29.25" customHeight="1">
      <c r="J19923" s="348"/>
    </row>
    <row r="19924" spans="10:10" ht="29.25" customHeight="1">
      <c r="J19924" s="348"/>
    </row>
    <row r="19925" spans="10:10" ht="29.25" customHeight="1">
      <c r="J19925" s="348"/>
    </row>
    <row r="19926" spans="10:10" ht="29.25" customHeight="1">
      <c r="J19926" s="348"/>
    </row>
    <row r="19927" spans="10:10" ht="29.25" customHeight="1">
      <c r="J19927" s="348"/>
    </row>
    <row r="19928" spans="10:10" ht="29.25" customHeight="1">
      <c r="J19928" s="348"/>
    </row>
    <row r="19929" spans="10:10" ht="29.25" customHeight="1">
      <c r="J19929" s="348"/>
    </row>
    <row r="19930" spans="10:10" ht="29.25" customHeight="1">
      <c r="J19930" s="348"/>
    </row>
    <row r="19931" spans="10:10" ht="29.25" customHeight="1">
      <c r="J19931" s="348"/>
    </row>
    <row r="19932" spans="10:10" ht="29.25" customHeight="1">
      <c r="J19932" s="348"/>
    </row>
    <row r="19933" spans="10:10" ht="29.25" customHeight="1">
      <c r="J19933" s="348"/>
    </row>
    <row r="19934" spans="10:10" ht="29.25" customHeight="1">
      <c r="J19934" s="348"/>
    </row>
    <row r="19935" spans="10:10" ht="29.25" customHeight="1">
      <c r="J19935" s="348"/>
    </row>
    <row r="19936" spans="10:10" ht="29.25" customHeight="1">
      <c r="J19936" s="348"/>
    </row>
    <row r="19937" spans="10:10" ht="29.25" customHeight="1">
      <c r="J19937" s="348"/>
    </row>
    <row r="19938" spans="10:10" ht="29.25" customHeight="1">
      <c r="J19938" s="348"/>
    </row>
    <row r="19939" spans="10:10" ht="29.25" customHeight="1">
      <c r="J19939" s="348"/>
    </row>
    <row r="19940" spans="10:10" ht="29.25" customHeight="1">
      <c r="J19940" s="348"/>
    </row>
    <row r="19941" spans="10:10" ht="29.25" customHeight="1">
      <c r="J19941" s="348"/>
    </row>
    <row r="19942" spans="10:10" ht="29.25" customHeight="1">
      <c r="J19942" s="348"/>
    </row>
    <row r="19943" spans="10:10" ht="29.25" customHeight="1">
      <c r="J19943" s="348"/>
    </row>
    <row r="19944" spans="10:10" ht="29.25" customHeight="1">
      <c r="J19944" s="348"/>
    </row>
    <row r="19945" spans="10:10" ht="29.25" customHeight="1">
      <c r="J19945" s="348"/>
    </row>
    <row r="19946" spans="10:10" ht="29.25" customHeight="1">
      <c r="J19946" s="348"/>
    </row>
    <row r="19947" spans="10:10" ht="29.25" customHeight="1">
      <c r="J19947" s="348"/>
    </row>
    <row r="19948" spans="10:10" ht="29.25" customHeight="1">
      <c r="J19948" s="348"/>
    </row>
    <row r="19949" spans="10:10" ht="29.25" customHeight="1">
      <c r="J19949" s="348"/>
    </row>
    <row r="19950" spans="10:10" ht="29.25" customHeight="1">
      <c r="J19950" s="348"/>
    </row>
    <row r="19951" spans="10:10" ht="29.25" customHeight="1">
      <c r="J19951" s="348"/>
    </row>
    <row r="19952" spans="10:10" ht="29.25" customHeight="1">
      <c r="J19952" s="348"/>
    </row>
    <row r="19953" spans="10:10" ht="29.25" customHeight="1">
      <c r="J19953" s="348"/>
    </row>
    <row r="19954" spans="10:10" ht="29.25" customHeight="1">
      <c r="J19954" s="348"/>
    </row>
    <row r="19955" spans="10:10" ht="29.25" customHeight="1">
      <c r="J19955" s="348"/>
    </row>
    <row r="19956" spans="10:10" ht="29.25" customHeight="1">
      <c r="J19956" s="348"/>
    </row>
    <row r="19957" spans="10:10" ht="29.25" customHeight="1">
      <c r="J19957" s="348"/>
    </row>
    <row r="19958" spans="10:10" ht="29.25" customHeight="1">
      <c r="J19958" s="348"/>
    </row>
    <row r="19959" spans="10:10" ht="29.25" customHeight="1">
      <c r="J19959" s="348"/>
    </row>
    <row r="19960" spans="10:10" ht="29.25" customHeight="1">
      <c r="J19960" s="348"/>
    </row>
    <row r="19961" spans="10:10" ht="29.25" customHeight="1">
      <c r="J19961" s="348"/>
    </row>
    <row r="19962" spans="10:10" ht="29.25" customHeight="1">
      <c r="J19962" s="348"/>
    </row>
    <row r="19963" spans="10:10" ht="29.25" customHeight="1">
      <c r="J19963" s="348"/>
    </row>
    <row r="19964" spans="10:10" ht="29.25" customHeight="1">
      <c r="J19964" s="348"/>
    </row>
    <row r="19965" spans="10:10" ht="29.25" customHeight="1">
      <c r="J19965" s="348"/>
    </row>
    <row r="19966" spans="10:10" ht="29.25" customHeight="1">
      <c r="J19966" s="348"/>
    </row>
    <row r="19967" spans="10:10" ht="29.25" customHeight="1">
      <c r="J19967" s="348"/>
    </row>
    <row r="19968" spans="10:10" ht="29.25" customHeight="1">
      <c r="J19968" s="348"/>
    </row>
    <row r="19969" spans="10:10" ht="29.25" customHeight="1">
      <c r="J19969" s="348"/>
    </row>
    <row r="19970" spans="10:10" ht="29.25" customHeight="1">
      <c r="J19970" s="348"/>
    </row>
    <row r="19971" spans="10:10" ht="29.25" customHeight="1">
      <c r="J19971" s="348"/>
    </row>
    <row r="19972" spans="10:10" ht="29.25" customHeight="1">
      <c r="J19972" s="348"/>
    </row>
    <row r="19973" spans="10:10" ht="29.25" customHeight="1">
      <c r="J19973" s="348"/>
    </row>
    <row r="19974" spans="10:10" ht="29.25" customHeight="1">
      <c r="J19974" s="348"/>
    </row>
    <row r="19975" spans="10:10" ht="29.25" customHeight="1">
      <c r="J19975" s="348"/>
    </row>
    <row r="19976" spans="10:10" ht="29.25" customHeight="1">
      <c r="J19976" s="348"/>
    </row>
    <row r="19977" spans="10:10" ht="29.25" customHeight="1">
      <c r="J19977" s="348"/>
    </row>
    <row r="19978" spans="10:10" ht="29.25" customHeight="1">
      <c r="J19978" s="348"/>
    </row>
    <row r="19979" spans="10:10" ht="29.25" customHeight="1">
      <c r="J19979" s="348"/>
    </row>
    <row r="19980" spans="10:10" ht="29.25" customHeight="1">
      <c r="J19980" s="348"/>
    </row>
    <row r="19981" spans="10:10" ht="29.25" customHeight="1">
      <c r="J19981" s="348"/>
    </row>
    <row r="19982" spans="10:10" ht="29.25" customHeight="1">
      <c r="J19982" s="348"/>
    </row>
    <row r="19983" spans="10:10" ht="29.25" customHeight="1">
      <c r="J19983" s="348"/>
    </row>
    <row r="19984" spans="10:10" ht="29.25" customHeight="1">
      <c r="J19984" s="348"/>
    </row>
    <row r="19985" spans="10:10" ht="29.25" customHeight="1">
      <c r="J19985" s="348"/>
    </row>
    <row r="19986" spans="10:10" ht="29.25" customHeight="1">
      <c r="J19986" s="348"/>
    </row>
    <row r="19987" spans="10:10" ht="29.25" customHeight="1">
      <c r="J19987" s="348"/>
    </row>
    <row r="19988" spans="10:10" ht="29.25" customHeight="1">
      <c r="J19988" s="348"/>
    </row>
    <row r="19989" spans="10:10" ht="29.25" customHeight="1">
      <c r="J19989" s="348"/>
    </row>
    <row r="19990" spans="10:10" ht="29.25" customHeight="1">
      <c r="J19990" s="348"/>
    </row>
    <row r="19991" spans="10:10" ht="29.25" customHeight="1">
      <c r="J19991" s="348"/>
    </row>
    <row r="19992" spans="10:10" ht="29.25" customHeight="1">
      <c r="J19992" s="348"/>
    </row>
    <row r="19993" spans="10:10" ht="29.25" customHeight="1">
      <c r="J19993" s="348"/>
    </row>
    <row r="19994" spans="10:10" ht="29.25" customHeight="1">
      <c r="J19994" s="348"/>
    </row>
    <row r="19995" spans="10:10" ht="29.25" customHeight="1">
      <c r="J19995" s="348"/>
    </row>
    <row r="19996" spans="10:10" ht="29.25" customHeight="1">
      <c r="J19996" s="348"/>
    </row>
    <row r="19997" spans="10:10" ht="29.25" customHeight="1">
      <c r="J19997" s="348"/>
    </row>
    <row r="19998" spans="10:10" ht="29.25" customHeight="1">
      <c r="J19998" s="348"/>
    </row>
    <row r="19999" spans="10:10" ht="29.25" customHeight="1">
      <c r="J19999" s="348"/>
    </row>
    <row r="20000" spans="10:10" ht="29.25" customHeight="1">
      <c r="J20000" s="348"/>
    </row>
    <row r="20001" spans="10:10" ht="29.25" customHeight="1">
      <c r="J20001" s="348"/>
    </row>
    <row r="20002" spans="10:10" ht="29.25" customHeight="1">
      <c r="J20002" s="348"/>
    </row>
    <row r="20003" spans="10:10" ht="29.25" customHeight="1">
      <c r="J20003" s="348"/>
    </row>
    <row r="20004" spans="10:10" ht="29.25" customHeight="1">
      <c r="J20004" s="348"/>
    </row>
    <row r="20005" spans="10:10" ht="29.25" customHeight="1">
      <c r="J20005" s="348"/>
    </row>
    <row r="20006" spans="10:10" ht="29.25" customHeight="1">
      <c r="J20006" s="348"/>
    </row>
    <row r="20007" spans="10:10" ht="29.25" customHeight="1">
      <c r="J20007" s="348"/>
    </row>
    <row r="20008" spans="10:10" ht="29.25" customHeight="1">
      <c r="J20008" s="348"/>
    </row>
    <row r="20009" spans="10:10" ht="29.25" customHeight="1">
      <c r="J20009" s="348"/>
    </row>
    <row r="20010" spans="10:10" ht="29.25" customHeight="1">
      <c r="J20010" s="348"/>
    </row>
    <row r="20011" spans="10:10" ht="29.25" customHeight="1">
      <c r="J20011" s="348"/>
    </row>
    <row r="20012" spans="10:10" ht="29.25" customHeight="1">
      <c r="J20012" s="348"/>
    </row>
    <row r="20013" spans="10:10" ht="29.25" customHeight="1">
      <c r="J20013" s="348"/>
    </row>
    <row r="20014" spans="10:10" ht="29.25" customHeight="1">
      <c r="J20014" s="348"/>
    </row>
    <row r="20015" spans="10:10" ht="29.25" customHeight="1">
      <c r="J20015" s="348"/>
    </row>
    <row r="20016" spans="10:10" ht="29.25" customHeight="1">
      <c r="J20016" s="348"/>
    </row>
    <row r="20017" spans="10:10" ht="29.25" customHeight="1">
      <c r="J20017" s="348"/>
    </row>
    <row r="20018" spans="10:10" ht="29.25" customHeight="1">
      <c r="J20018" s="348"/>
    </row>
    <row r="20019" spans="10:10" ht="29.25" customHeight="1">
      <c r="J20019" s="348"/>
    </row>
    <row r="20020" spans="10:10" ht="29.25" customHeight="1">
      <c r="J20020" s="348"/>
    </row>
    <row r="20021" spans="10:10" ht="29.25" customHeight="1">
      <c r="J20021" s="348"/>
    </row>
    <row r="20022" spans="10:10" ht="29.25" customHeight="1">
      <c r="J20022" s="348"/>
    </row>
    <row r="20023" spans="10:10" ht="29.25" customHeight="1">
      <c r="J20023" s="348"/>
    </row>
    <row r="20024" spans="10:10" ht="29.25" customHeight="1">
      <c r="J20024" s="348"/>
    </row>
    <row r="20025" spans="10:10" ht="29.25" customHeight="1">
      <c r="J20025" s="348"/>
    </row>
    <row r="20026" spans="10:10" ht="29.25" customHeight="1">
      <c r="J20026" s="348"/>
    </row>
    <row r="20027" spans="10:10" ht="29.25" customHeight="1">
      <c r="J20027" s="348"/>
    </row>
    <row r="20028" spans="10:10" ht="29.25" customHeight="1">
      <c r="J20028" s="348"/>
    </row>
    <row r="20029" spans="10:10" ht="29.25" customHeight="1">
      <c r="J20029" s="348"/>
    </row>
    <row r="20030" spans="10:10" ht="29.25" customHeight="1">
      <c r="J20030" s="348"/>
    </row>
    <row r="20031" spans="10:10" ht="29.25" customHeight="1">
      <c r="J20031" s="348"/>
    </row>
    <row r="20032" spans="10:10" ht="29.25" customHeight="1">
      <c r="J20032" s="348"/>
    </row>
    <row r="20033" spans="10:10" ht="29.25" customHeight="1">
      <c r="J20033" s="348"/>
    </row>
    <row r="20034" spans="10:10" ht="29.25" customHeight="1">
      <c r="J20034" s="348"/>
    </row>
    <row r="20035" spans="10:10" ht="29.25" customHeight="1">
      <c r="J20035" s="348"/>
    </row>
    <row r="20036" spans="10:10" ht="29.25" customHeight="1">
      <c r="J20036" s="348"/>
    </row>
    <row r="20037" spans="10:10" ht="29.25" customHeight="1">
      <c r="J20037" s="348"/>
    </row>
    <row r="20038" spans="10:10" ht="29.25" customHeight="1">
      <c r="J20038" s="348"/>
    </row>
    <row r="20039" spans="10:10" ht="29.25" customHeight="1">
      <c r="J20039" s="348"/>
    </row>
    <row r="20040" spans="10:10" ht="29.25" customHeight="1">
      <c r="J20040" s="348"/>
    </row>
    <row r="20041" spans="10:10" ht="29.25" customHeight="1">
      <c r="J20041" s="348"/>
    </row>
    <row r="20042" spans="10:10" ht="29.25" customHeight="1">
      <c r="J20042" s="348"/>
    </row>
    <row r="20043" spans="10:10" ht="29.25" customHeight="1">
      <c r="J20043" s="348"/>
    </row>
    <row r="20044" spans="10:10" ht="29.25" customHeight="1">
      <c r="J20044" s="348"/>
    </row>
    <row r="20045" spans="10:10" ht="29.25" customHeight="1">
      <c r="J20045" s="348"/>
    </row>
    <row r="20046" spans="10:10" ht="29.25" customHeight="1">
      <c r="J20046" s="348"/>
    </row>
    <row r="20047" spans="10:10" ht="29.25" customHeight="1">
      <c r="J20047" s="348"/>
    </row>
    <row r="20048" spans="10:10" ht="29.25" customHeight="1">
      <c r="J20048" s="348"/>
    </row>
    <row r="20049" spans="10:10" ht="29.25" customHeight="1">
      <c r="J20049" s="348"/>
    </row>
    <row r="20050" spans="10:10" ht="29.25" customHeight="1">
      <c r="J20050" s="348"/>
    </row>
    <row r="20051" spans="10:10" ht="29.25" customHeight="1">
      <c r="J20051" s="348"/>
    </row>
    <row r="20052" spans="10:10" ht="29.25" customHeight="1">
      <c r="J20052" s="348"/>
    </row>
    <row r="20053" spans="10:10" ht="29.25" customHeight="1">
      <c r="J20053" s="348"/>
    </row>
    <row r="20054" spans="10:10" ht="29.25" customHeight="1">
      <c r="J20054" s="348"/>
    </row>
    <row r="20055" spans="10:10" ht="29.25" customHeight="1">
      <c r="J20055" s="348"/>
    </row>
    <row r="20056" spans="10:10" ht="29.25" customHeight="1">
      <c r="J20056" s="348"/>
    </row>
    <row r="20057" spans="10:10" ht="29.25" customHeight="1">
      <c r="J20057" s="348"/>
    </row>
    <row r="20058" spans="10:10" ht="29.25" customHeight="1">
      <c r="J20058" s="348"/>
    </row>
    <row r="20059" spans="10:10" ht="29.25" customHeight="1">
      <c r="J20059" s="348"/>
    </row>
    <row r="20060" spans="10:10" ht="29.25" customHeight="1">
      <c r="J20060" s="348"/>
    </row>
    <row r="20061" spans="10:10" ht="29.25" customHeight="1">
      <c r="J20061" s="348"/>
    </row>
    <row r="20062" spans="10:10" ht="29.25" customHeight="1">
      <c r="J20062" s="348"/>
    </row>
    <row r="20063" spans="10:10" ht="29.25" customHeight="1">
      <c r="J20063" s="348"/>
    </row>
    <row r="20064" spans="10:10" ht="29.25" customHeight="1">
      <c r="J20064" s="348"/>
    </row>
    <row r="20065" spans="10:10" ht="29.25" customHeight="1">
      <c r="J20065" s="348"/>
    </row>
    <row r="20066" spans="10:10" ht="29.25" customHeight="1">
      <c r="J20066" s="348"/>
    </row>
    <row r="20067" spans="10:10" ht="29.25" customHeight="1">
      <c r="J20067" s="348"/>
    </row>
    <row r="20068" spans="10:10" ht="29.25" customHeight="1">
      <c r="J20068" s="348"/>
    </row>
    <row r="20069" spans="10:10" ht="29.25" customHeight="1">
      <c r="J20069" s="348"/>
    </row>
    <row r="20070" spans="10:10" ht="29.25" customHeight="1">
      <c r="J20070" s="348"/>
    </row>
    <row r="20071" spans="10:10" ht="29.25" customHeight="1">
      <c r="J20071" s="348"/>
    </row>
    <row r="20072" spans="10:10" ht="29.25" customHeight="1">
      <c r="J20072" s="348"/>
    </row>
    <row r="20073" spans="10:10" ht="29.25" customHeight="1">
      <c r="J20073" s="348"/>
    </row>
    <row r="20074" spans="10:10" ht="29.25" customHeight="1">
      <c r="J20074" s="348"/>
    </row>
    <row r="20075" spans="10:10" ht="29.25" customHeight="1">
      <c r="J20075" s="348"/>
    </row>
    <row r="20076" spans="10:10" ht="29.25" customHeight="1">
      <c r="J20076" s="348"/>
    </row>
    <row r="20077" spans="10:10" ht="29.25" customHeight="1">
      <c r="J20077" s="348"/>
    </row>
    <row r="20078" spans="10:10" ht="29.25" customHeight="1">
      <c r="J20078" s="348"/>
    </row>
    <row r="20079" spans="10:10" ht="29.25" customHeight="1">
      <c r="J20079" s="348"/>
    </row>
    <row r="20080" spans="10:10" ht="29.25" customHeight="1">
      <c r="J20080" s="348"/>
    </row>
    <row r="20081" spans="10:10" ht="29.25" customHeight="1">
      <c r="J20081" s="348"/>
    </row>
    <row r="20082" spans="10:10" ht="29.25" customHeight="1">
      <c r="J20082" s="348"/>
    </row>
    <row r="20083" spans="10:10" ht="29.25" customHeight="1">
      <c r="J20083" s="348"/>
    </row>
    <row r="20084" spans="10:10" ht="29.25" customHeight="1">
      <c r="J20084" s="348"/>
    </row>
    <row r="20085" spans="10:10" ht="29.25" customHeight="1">
      <c r="J20085" s="348"/>
    </row>
    <row r="20086" spans="10:10" ht="29.25" customHeight="1">
      <c r="J20086" s="348"/>
    </row>
    <row r="20087" spans="10:10" ht="29.25" customHeight="1">
      <c r="J20087" s="348"/>
    </row>
    <row r="20088" spans="10:10" ht="29.25" customHeight="1">
      <c r="J20088" s="348"/>
    </row>
    <row r="20089" spans="10:10" ht="29.25" customHeight="1">
      <c r="J20089" s="348"/>
    </row>
    <row r="20090" spans="10:10" ht="29.25" customHeight="1">
      <c r="J20090" s="348"/>
    </row>
    <row r="20091" spans="10:10" ht="29.25" customHeight="1">
      <c r="J20091" s="348"/>
    </row>
    <row r="20092" spans="10:10" ht="29.25" customHeight="1">
      <c r="J20092" s="348"/>
    </row>
    <row r="20093" spans="10:10" ht="29.25" customHeight="1">
      <c r="J20093" s="348"/>
    </row>
    <row r="20094" spans="10:10" ht="29.25" customHeight="1">
      <c r="J20094" s="348"/>
    </row>
    <row r="20095" spans="10:10" ht="29.25" customHeight="1">
      <c r="J20095" s="348"/>
    </row>
    <row r="20096" spans="10:10" ht="29.25" customHeight="1">
      <c r="J20096" s="348"/>
    </row>
    <row r="20097" spans="10:10" ht="29.25" customHeight="1">
      <c r="J20097" s="348"/>
    </row>
    <row r="20098" spans="10:10" ht="29.25" customHeight="1">
      <c r="J20098" s="348"/>
    </row>
    <row r="20099" spans="10:10" ht="29.25" customHeight="1">
      <c r="J20099" s="348"/>
    </row>
    <row r="20100" spans="10:10" ht="29.25" customHeight="1">
      <c r="J20100" s="348"/>
    </row>
    <row r="20101" spans="10:10" ht="29.25" customHeight="1">
      <c r="J20101" s="348"/>
    </row>
    <row r="20102" spans="10:10" ht="29.25" customHeight="1">
      <c r="J20102" s="348"/>
    </row>
    <row r="20103" spans="10:10" ht="29.25" customHeight="1">
      <c r="J20103" s="348"/>
    </row>
    <row r="20104" spans="10:10" ht="29.25" customHeight="1">
      <c r="J20104" s="348"/>
    </row>
    <row r="20105" spans="10:10" ht="29.25" customHeight="1">
      <c r="J20105" s="348"/>
    </row>
    <row r="20106" spans="10:10" ht="29.25" customHeight="1">
      <c r="J20106" s="348"/>
    </row>
    <row r="20107" spans="10:10" ht="29.25" customHeight="1">
      <c r="J20107" s="348"/>
    </row>
    <row r="20108" spans="10:10" ht="29.25" customHeight="1">
      <c r="J20108" s="348"/>
    </row>
    <row r="20109" spans="10:10" ht="29.25" customHeight="1">
      <c r="J20109" s="348"/>
    </row>
    <row r="20110" spans="10:10" ht="29.25" customHeight="1">
      <c r="J20110" s="348"/>
    </row>
    <row r="20111" spans="10:10" ht="29.25" customHeight="1">
      <c r="J20111" s="348"/>
    </row>
    <row r="20112" spans="10:10" ht="29.25" customHeight="1">
      <c r="J20112" s="348"/>
    </row>
    <row r="20113" spans="10:10" ht="29.25" customHeight="1">
      <c r="J20113" s="348"/>
    </row>
    <row r="20114" spans="10:10" ht="29.25" customHeight="1">
      <c r="J20114" s="348"/>
    </row>
    <row r="20115" spans="10:10" ht="29.25" customHeight="1">
      <c r="J20115" s="348"/>
    </row>
    <row r="20116" spans="10:10" ht="29.25" customHeight="1">
      <c r="J20116" s="348"/>
    </row>
    <row r="20117" spans="10:10" ht="29.25" customHeight="1">
      <c r="J20117" s="348"/>
    </row>
    <row r="20118" spans="10:10" ht="29.25" customHeight="1">
      <c r="J20118" s="348"/>
    </row>
    <row r="20119" spans="10:10" ht="29.25" customHeight="1">
      <c r="J20119" s="348"/>
    </row>
    <row r="20120" spans="10:10" ht="29.25" customHeight="1">
      <c r="J20120" s="348"/>
    </row>
    <row r="20121" spans="10:10" ht="29.25" customHeight="1">
      <c r="J20121" s="348"/>
    </row>
    <row r="20122" spans="10:10" ht="29.25" customHeight="1">
      <c r="J20122" s="348"/>
    </row>
    <row r="20123" spans="10:10" ht="29.25" customHeight="1">
      <c r="J20123" s="348"/>
    </row>
    <row r="20124" spans="10:10" ht="29.25" customHeight="1">
      <c r="J20124" s="348"/>
    </row>
    <row r="20125" spans="10:10" ht="29.25" customHeight="1">
      <c r="J20125" s="348"/>
    </row>
    <row r="20126" spans="10:10" ht="29.25" customHeight="1">
      <c r="J20126" s="348"/>
    </row>
    <row r="20127" spans="10:10" ht="29.25" customHeight="1">
      <c r="J20127" s="348"/>
    </row>
    <row r="20128" spans="10:10" ht="29.25" customHeight="1">
      <c r="J20128" s="348"/>
    </row>
    <row r="20129" spans="10:10" ht="29.25" customHeight="1">
      <c r="J20129" s="348"/>
    </row>
    <row r="20130" spans="10:10" ht="29.25" customHeight="1">
      <c r="J20130" s="348"/>
    </row>
    <row r="20131" spans="10:10" ht="29.25" customHeight="1">
      <c r="J20131" s="348"/>
    </row>
    <row r="20132" spans="10:10" ht="29.25" customHeight="1">
      <c r="J20132" s="348"/>
    </row>
    <row r="20133" spans="10:10" ht="29.25" customHeight="1">
      <c r="J20133" s="348"/>
    </row>
    <row r="20134" spans="10:10" ht="29.25" customHeight="1">
      <c r="J20134" s="348"/>
    </row>
    <row r="20135" spans="10:10" ht="29.25" customHeight="1">
      <c r="J20135" s="348"/>
    </row>
    <row r="20136" spans="10:10" ht="29.25" customHeight="1">
      <c r="J20136" s="348"/>
    </row>
    <row r="20137" spans="10:10" ht="29.25" customHeight="1">
      <c r="J20137" s="348"/>
    </row>
    <row r="20138" spans="10:10" ht="29.25" customHeight="1">
      <c r="J20138" s="348"/>
    </row>
    <row r="20139" spans="10:10" ht="29.25" customHeight="1">
      <c r="J20139" s="348"/>
    </row>
    <row r="20140" spans="10:10" ht="29.25" customHeight="1">
      <c r="J20140" s="348"/>
    </row>
    <row r="20141" spans="10:10" ht="29.25" customHeight="1">
      <c r="J20141" s="348"/>
    </row>
    <row r="20142" spans="10:10" ht="29.25" customHeight="1">
      <c r="J20142" s="348"/>
    </row>
    <row r="20143" spans="10:10" ht="29.25" customHeight="1">
      <c r="J20143" s="348"/>
    </row>
    <row r="20144" spans="10:10" ht="29.25" customHeight="1">
      <c r="J20144" s="348"/>
    </row>
    <row r="20145" spans="10:10" ht="29.25" customHeight="1">
      <c r="J20145" s="348"/>
    </row>
    <row r="20146" spans="10:10" ht="29.25" customHeight="1">
      <c r="J20146" s="348"/>
    </row>
    <row r="20147" spans="10:10" ht="29.25" customHeight="1">
      <c r="J20147" s="348"/>
    </row>
    <row r="20148" spans="10:10" ht="29.25" customHeight="1">
      <c r="J20148" s="348"/>
    </row>
    <row r="20149" spans="10:10" ht="29.25" customHeight="1">
      <c r="J20149" s="348"/>
    </row>
    <row r="20150" spans="10:10" ht="29.25" customHeight="1">
      <c r="J20150" s="348"/>
    </row>
    <row r="20151" spans="10:10" ht="29.25" customHeight="1">
      <c r="J20151" s="348"/>
    </row>
    <row r="20152" spans="10:10" ht="29.25" customHeight="1">
      <c r="J20152" s="348"/>
    </row>
    <row r="20153" spans="10:10" ht="29.25" customHeight="1">
      <c r="J20153" s="348"/>
    </row>
    <row r="20154" spans="10:10" ht="29.25" customHeight="1">
      <c r="J20154" s="348"/>
    </row>
    <row r="20155" spans="10:10" ht="29.25" customHeight="1">
      <c r="J20155" s="348"/>
    </row>
    <row r="20156" spans="10:10" ht="29.25" customHeight="1">
      <c r="J20156" s="348"/>
    </row>
    <row r="20157" spans="10:10" ht="29.25" customHeight="1">
      <c r="J20157" s="348"/>
    </row>
    <row r="20158" spans="10:10" ht="29.25" customHeight="1">
      <c r="J20158" s="348"/>
    </row>
    <row r="20159" spans="10:10" ht="29.25" customHeight="1">
      <c r="J20159" s="348"/>
    </row>
    <row r="20160" spans="10:10" ht="29.25" customHeight="1">
      <c r="J20160" s="348"/>
    </row>
    <row r="20161" spans="10:10" ht="29.25" customHeight="1">
      <c r="J20161" s="348"/>
    </row>
    <row r="20162" spans="10:10" ht="29.25" customHeight="1">
      <c r="J20162" s="348"/>
    </row>
    <row r="20163" spans="10:10" ht="29.25" customHeight="1">
      <c r="J20163" s="348"/>
    </row>
    <row r="20164" spans="10:10" ht="29.25" customHeight="1">
      <c r="J20164" s="348"/>
    </row>
    <row r="20165" spans="10:10" ht="29.25" customHeight="1">
      <c r="J20165" s="348"/>
    </row>
    <row r="20166" spans="10:10" ht="29.25" customHeight="1">
      <c r="J20166" s="348"/>
    </row>
    <row r="20167" spans="10:10" ht="29.25" customHeight="1">
      <c r="J20167" s="348"/>
    </row>
    <row r="20168" spans="10:10" ht="29.25" customHeight="1">
      <c r="J20168" s="348"/>
    </row>
    <row r="20169" spans="10:10" ht="29.25" customHeight="1">
      <c r="J20169" s="348"/>
    </row>
    <row r="20170" spans="10:10" ht="29.25" customHeight="1">
      <c r="J20170" s="348"/>
    </row>
    <row r="20171" spans="10:10" ht="29.25" customHeight="1">
      <c r="J20171" s="348"/>
    </row>
    <row r="20172" spans="10:10" ht="29.25" customHeight="1">
      <c r="J20172" s="348"/>
    </row>
    <row r="20173" spans="10:10" ht="29.25" customHeight="1">
      <c r="J20173" s="348"/>
    </row>
    <row r="20174" spans="10:10" ht="29.25" customHeight="1">
      <c r="J20174" s="348"/>
    </row>
    <row r="20175" spans="10:10" ht="29.25" customHeight="1">
      <c r="J20175" s="348"/>
    </row>
    <row r="20176" spans="10:10" ht="29.25" customHeight="1">
      <c r="J20176" s="348"/>
    </row>
    <row r="20177" spans="10:10" ht="29.25" customHeight="1">
      <c r="J20177" s="348"/>
    </row>
    <row r="20178" spans="10:10" ht="29.25" customHeight="1">
      <c r="J20178" s="348"/>
    </row>
    <row r="20179" spans="10:10" ht="29.25" customHeight="1">
      <c r="J20179" s="348"/>
    </row>
    <row r="20180" spans="10:10" ht="29.25" customHeight="1">
      <c r="J20180" s="348"/>
    </row>
    <row r="20181" spans="10:10" ht="29.25" customHeight="1">
      <c r="J20181" s="348"/>
    </row>
    <row r="20182" spans="10:10" ht="29.25" customHeight="1">
      <c r="J20182" s="348"/>
    </row>
    <row r="20183" spans="10:10" ht="29.25" customHeight="1">
      <c r="J20183" s="348"/>
    </row>
    <row r="20184" spans="10:10" ht="29.25" customHeight="1">
      <c r="J20184" s="348"/>
    </row>
    <row r="20185" spans="10:10" ht="29.25" customHeight="1">
      <c r="J20185" s="348"/>
    </row>
    <row r="20186" spans="10:10" ht="29.25" customHeight="1">
      <c r="J20186" s="348"/>
    </row>
    <row r="20187" spans="10:10" ht="29.25" customHeight="1">
      <c r="J20187" s="348"/>
    </row>
    <row r="20188" spans="10:10" ht="29.25" customHeight="1">
      <c r="J20188" s="348"/>
    </row>
    <row r="20189" spans="10:10" ht="29.25" customHeight="1">
      <c r="J20189" s="348"/>
    </row>
    <row r="20190" spans="10:10" ht="29.25" customHeight="1">
      <c r="J20190" s="348"/>
    </row>
    <row r="20191" spans="10:10" ht="29.25" customHeight="1">
      <c r="J20191" s="348"/>
    </row>
    <row r="20192" spans="10:10" ht="29.25" customHeight="1">
      <c r="J20192" s="348"/>
    </row>
    <row r="20193" spans="10:10" ht="29.25" customHeight="1">
      <c r="J20193" s="348"/>
    </row>
    <row r="20194" spans="10:10" ht="29.25" customHeight="1">
      <c r="J20194" s="348"/>
    </row>
    <row r="20195" spans="10:10" ht="29.25" customHeight="1">
      <c r="J20195" s="348"/>
    </row>
    <row r="20196" spans="10:10" ht="29.25" customHeight="1">
      <c r="J20196" s="348"/>
    </row>
    <row r="20197" spans="10:10" ht="29.25" customHeight="1">
      <c r="J20197" s="348"/>
    </row>
    <row r="20198" spans="10:10" ht="29.25" customHeight="1">
      <c r="J20198" s="348"/>
    </row>
    <row r="20199" spans="10:10" ht="29.25" customHeight="1">
      <c r="J20199" s="348"/>
    </row>
    <row r="20200" spans="10:10" ht="29.25" customHeight="1">
      <c r="J20200" s="348"/>
    </row>
    <row r="20201" spans="10:10" ht="29.25" customHeight="1">
      <c r="J20201" s="348"/>
    </row>
    <row r="20202" spans="10:10" ht="29.25" customHeight="1">
      <c r="J20202" s="348"/>
    </row>
    <row r="20203" spans="10:10" ht="29.25" customHeight="1">
      <c r="J20203" s="348"/>
    </row>
    <row r="20204" spans="10:10" ht="29.25" customHeight="1">
      <c r="J20204" s="348"/>
    </row>
    <row r="20205" spans="10:10" ht="29.25" customHeight="1">
      <c r="J20205" s="348"/>
    </row>
    <row r="20206" spans="10:10" ht="29.25" customHeight="1">
      <c r="J20206" s="348"/>
    </row>
    <row r="20207" spans="10:10" ht="29.25" customHeight="1">
      <c r="J20207" s="348"/>
    </row>
    <row r="20208" spans="10:10" ht="29.25" customHeight="1">
      <c r="J20208" s="348"/>
    </row>
    <row r="20209" spans="10:10" ht="29.25" customHeight="1">
      <c r="J20209" s="348"/>
    </row>
    <row r="20210" spans="10:10" ht="29.25" customHeight="1">
      <c r="J20210" s="348"/>
    </row>
    <row r="20211" spans="10:10" ht="29.25" customHeight="1">
      <c r="J20211" s="348"/>
    </row>
    <row r="20212" spans="10:10" ht="29.25" customHeight="1">
      <c r="J20212" s="348"/>
    </row>
    <row r="20213" spans="10:10" ht="29.25" customHeight="1">
      <c r="J20213" s="348"/>
    </row>
    <row r="20214" spans="10:10" ht="29.25" customHeight="1">
      <c r="J20214" s="348"/>
    </row>
    <row r="20215" spans="10:10" ht="29.25" customHeight="1">
      <c r="J20215" s="348"/>
    </row>
    <row r="20216" spans="10:10" ht="29.25" customHeight="1">
      <c r="J20216" s="348"/>
    </row>
    <row r="20217" spans="10:10" ht="29.25" customHeight="1">
      <c r="J20217" s="348"/>
    </row>
    <row r="20218" spans="10:10" ht="29.25" customHeight="1">
      <c r="J20218" s="348"/>
    </row>
    <row r="20219" spans="10:10" ht="29.25" customHeight="1">
      <c r="J20219" s="348"/>
    </row>
    <row r="20220" spans="10:10" ht="29.25" customHeight="1">
      <c r="J20220" s="348"/>
    </row>
    <row r="20221" spans="10:10" ht="29.25" customHeight="1">
      <c r="J20221" s="348"/>
    </row>
    <row r="20222" spans="10:10" ht="29.25" customHeight="1">
      <c r="J20222" s="348"/>
    </row>
    <row r="20223" spans="10:10" ht="29.25" customHeight="1">
      <c r="J20223" s="348"/>
    </row>
    <row r="20224" spans="10:10" ht="29.25" customHeight="1">
      <c r="J20224" s="348"/>
    </row>
    <row r="20225" spans="10:10" ht="29.25" customHeight="1">
      <c r="J20225" s="348"/>
    </row>
    <row r="20226" spans="10:10" ht="29.25" customHeight="1">
      <c r="J20226" s="348"/>
    </row>
    <row r="20227" spans="10:10" ht="29.25" customHeight="1">
      <c r="J20227" s="348"/>
    </row>
    <row r="20228" spans="10:10" ht="29.25" customHeight="1">
      <c r="J20228" s="348"/>
    </row>
    <row r="20229" spans="10:10" ht="29.25" customHeight="1">
      <c r="J20229" s="348"/>
    </row>
    <row r="20230" spans="10:10" ht="29.25" customHeight="1">
      <c r="J20230" s="348"/>
    </row>
    <row r="20231" spans="10:10" ht="29.25" customHeight="1">
      <c r="J20231" s="348"/>
    </row>
    <row r="20232" spans="10:10" ht="29.25" customHeight="1">
      <c r="J20232" s="348"/>
    </row>
    <row r="20233" spans="10:10" ht="29.25" customHeight="1">
      <c r="J20233" s="348"/>
    </row>
    <row r="20234" spans="10:10" ht="29.25" customHeight="1">
      <c r="J20234" s="348"/>
    </row>
    <row r="20235" spans="10:10" ht="29.25" customHeight="1">
      <c r="J20235" s="348"/>
    </row>
    <row r="20236" spans="10:10" ht="29.25" customHeight="1">
      <c r="J20236" s="348"/>
    </row>
    <row r="20237" spans="10:10" ht="29.25" customHeight="1">
      <c r="J20237" s="348"/>
    </row>
    <row r="20238" spans="10:10" ht="29.25" customHeight="1">
      <c r="J20238" s="348"/>
    </row>
    <row r="20239" spans="10:10" ht="29.25" customHeight="1">
      <c r="J20239" s="348"/>
    </row>
    <row r="20240" spans="10:10" ht="29.25" customHeight="1">
      <c r="J20240" s="348"/>
    </row>
    <row r="20241" spans="10:10" ht="29.25" customHeight="1">
      <c r="J20241" s="348"/>
    </row>
    <row r="20242" spans="10:10" ht="29.25" customHeight="1">
      <c r="J20242" s="348"/>
    </row>
    <row r="20243" spans="10:10" ht="29.25" customHeight="1">
      <c r="J20243" s="348"/>
    </row>
    <row r="20244" spans="10:10" ht="29.25" customHeight="1">
      <c r="J20244" s="348"/>
    </row>
    <row r="20245" spans="10:10" ht="29.25" customHeight="1">
      <c r="J20245" s="348"/>
    </row>
    <row r="20246" spans="10:10" ht="29.25" customHeight="1">
      <c r="J20246" s="348"/>
    </row>
    <row r="20247" spans="10:10" ht="29.25" customHeight="1">
      <c r="J20247" s="348"/>
    </row>
    <row r="20248" spans="10:10" ht="29.25" customHeight="1">
      <c r="J20248" s="348"/>
    </row>
    <row r="20249" spans="10:10" ht="29.25" customHeight="1">
      <c r="J20249" s="348"/>
    </row>
    <row r="20250" spans="10:10" ht="29.25" customHeight="1">
      <c r="J20250" s="348"/>
    </row>
    <row r="20251" spans="10:10" ht="29.25" customHeight="1">
      <c r="J20251" s="348"/>
    </row>
    <row r="20252" spans="10:10" ht="29.25" customHeight="1">
      <c r="J20252" s="348"/>
    </row>
    <row r="20253" spans="10:10" ht="29.25" customHeight="1">
      <c r="J20253" s="348"/>
    </row>
    <row r="20254" spans="10:10" ht="29.25" customHeight="1">
      <c r="J20254" s="348"/>
    </row>
    <row r="20255" spans="10:10" ht="29.25" customHeight="1">
      <c r="J20255" s="348"/>
    </row>
    <row r="20256" spans="10:10" ht="29.25" customHeight="1">
      <c r="J20256" s="348"/>
    </row>
    <row r="20257" spans="10:10" ht="29.25" customHeight="1">
      <c r="J20257" s="348"/>
    </row>
    <row r="20258" spans="10:10" ht="29.25" customHeight="1">
      <c r="J20258" s="348"/>
    </row>
    <row r="20259" spans="10:10" ht="29.25" customHeight="1">
      <c r="J20259" s="348"/>
    </row>
    <row r="20260" spans="10:10" ht="29.25" customHeight="1">
      <c r="J20260" s="348"/>
    </row>
    <row r="20261" spans="10:10" ht="29.25" customHeight="1">
      <c r="J20261" s="348"/>
    </row>
    <row r="20262" spans="10:10" ht="29.25" customHeight="1">
      <c r="J20262" s="348"/>
    </row>
    <row r="20263" spans="10:10" ht="29.25" customHeight="1">
      <c r="J20263" s="348"/>
    </row>
    <row r="20264" spans="10:10" ht="29.25" customHeight="1">
      <c r="J20264" s="348"/>
    </row>
    <row r="20265" spans="10:10" ht="29.25" customHeight="1">
      <c r="J20265" s="348"/>
    </row>
    <row r="20266" spans="10:10" ht="29.25" customHeight="1">
      <c r="J20266" s="348"/>
    </row>
    <row r="20267" spans="10:10" ht="29.25" customHeight="1">
      <c r="J20267" s="348"/>
    </row>
    <row r="20268" spans="10:10" ht="29.25" customHeight="1">
      <c r="J20268" s="348"/>
    </row>
    <row r="20269" spans="10:10" ht="29.25" customHeight="1">
      <c r="J20269" s="348"/>
    </row>
    <row r="20270" spans="10:10" ht="29.25" customHeight="1">
      <c r="J20270" s="348"/>
    </row>
    <row r="20271" spans="10:10" ht="29.25" customHeight="1">
      <c r="J20271" s="348"/>
    </row>
    <row r="20272" spans="10:10" ht="29.25" customHeight="1">
      <c r="J20272" s="348"/>
    </row>
    <row r="20273" spans="10:10" ht="29.25" customHeight="1">
      <c r="J20273" s="348"/>
    </row>
    <row r="20274" spans="10:10" ht="29.25" customHeight="1">
      <c r="J20274" s="348"/>
    </row>
    <row r="20275" spans="10:10" ht="29.25" customHeight="1">
      <c r="J20275" s="348"/>
    </row>
    <row r="20276" spans="10:10" ht="29.25" customHeight="1">
      <c r="J20276" s="348"/>
    </row>
    <row r="20277" spans="10:10" ht="29.25" customHeight="1">
      <c r="J20277" s="348"/>
    </row>
    <row r="20278" spans="10:10" ht="29.25" customHeight="1">
      <c r="J20278" s="348"/>
    </row>
    <row r="20279" spans="10:10" ht="29.25" customHeight="1">
      <c r="J20279" s="348"/>
    </row>
    <row r="20280" spans="10:10" ht="29.25" customHeight="1">
      <c r="J20280" s="348"/>
    </row>
    <row r="20281" spans="10:10" ht="29.25" customHeight="1">
      <c r="J20281" s="348"/>
    </row>
    <row r="20282" spans="10:10" ht="29.25" customHeight="1">
      <c r="J20282" s="348"/>
    </row>
    <row r="20283" spans="10:10" ht="29.25" customHeight="1">
      <c r="J20283" s="348"/>
    </row>
    <row r="20284" spans="10:10" ht="29.25" customHeight="1">
      <c r="J20284" s="348"/>
    </row>
    <row r="20285" spans="10:10" ht="29.25" customHeight="1">
      <c r="J20285" s="348"/>
    </row>
    <row r="20286" spans="10:10" ht="29.25" customHeight="1">
      <c r="J20286" s="348"/>
    </row>
    <row r="20287" spans="10:10" ht="29.25" customHeight="1">
      <c r="J20287" s="348"/>
    </row>
    <row r="20288" spans="10:10" ht="29.25" customHeight="1">
      <c r="J20288" s="348"/>
    </row>
    <row r="20289" spans="10:10" ht="29.25" customHeight="1">
      <c r="J20289" s="348"/>
    </row>
    <row r="20290" spans="10:10" ht="29.25" customHeight="1">
      <c r="J20290" s="348"/>
    </row>
    <row r="20291" spans="10:10" ht="29.25" customHeight="1">
      <c r="J20291" s="348"/>
    </row>
    <row r="20292" spans="10:10" ht="29.25" customHeight="1">
      <c r="J20292" s="348"/>
    </row>
    <row r="20293" spans="10:10" ht="29.25" customHeight="1">
      <c r="J20293" s="348"/>
    </row>
    <row r="20294" spans="10:10" ht="29.25" customHeight="1">
      <c r="J20294" s="348"/>
    </row>
    <row r="20295" spans="10:10" ht="29.25" customHeight="1">
      <c r="J20295" s="348"/>
    </row>
    <row r="20296" spans="10:10" ht="29.25" customHeight="1">
      <c r="J20296" s="348"/>
    </row>
    <row r="20297" spans="10:10" ht="29.25" customHeight="1">
      <c r="J20297" s="348"/>
    </row>
    <row r="20298" spans="10:10" ht="29.25" customHeight="1">
      <c r="J20298" s="348"/>
    </row>
    <row r="20299" spans="10:10" ht="29.25" customHeight="1">
      <c r="J20299" s="348"/>
    </row>
    <row r="20300" spans="10:10" ht="29.25" customHeight="1">
      <c r="J20300" s="348"/>
    </row>
    <row r="20301" spans="10:10" ht="29.25" customHeight="1">
      <c r="J20301" s="348"/>
    </row>
    <row r="20302" spans="10:10" ht="29.25" customHeight="1">
      <c r="J20302" s="348"/>
    </row>
    <row r="20303" spans="10:10" ht="29.25" customHeight="1">
      <c r="J20303" s="348"/>
    </row>
    <row r="20304" spans="10:10" ht="29.25" customHeight="1">
      <c r="J20304" s="348"/>
    </row>
    <row r="20305" spans="10:10" ht="29.25" customHeight="1">
      <c r="J20305" s="348"/>
    </row>
    <row r="20306" spans="10:10" ht="29.25" customHeight="1">
      <c r="J20306" s="348"/>
    </row>
    <row r="20307" spans="10:10" ht="29.25" customHeight="1">
      <c r="J20307" s="348"/>
    </row>
    <row r="20308" spans="10:10" ht="29.25" customHeight="1">
      <c r="J20308" s="348"/>
    </row>
    <row r="20309" spans="10:10" ht="29.25" customHeight="1">
      <c r="J20309" s="348"/>
    </row>
    <row r="20310" spans="10:10" ht="29.25" customHeight="1">
      <c r="J20310" s="348"/>
    </row>
    <row r="20311" spans="10:10" ht="29.25" customHeight="1">
      <c r="J20311" s="348"/>
    </row>
    <row r="20312" spans="10:10" ht="29.25" customHeight="1">
      <c r="J20312" s="348"/>
    </row>
    <row r="20313" spans="10:10" ht="29.25" customHeight="1">
      <c r="J20313" s="348"/>
    </row>
    <row r="20314" spans="10:10" ht="29.25" customHeight="1">
      <c r="J20314" s="348"/>
    </row>
    <row r="20315" spans="10:10" ht="29.25" customHeight="1">
      <c r="J20315" s="348"/>
    </row>
    <row r="20316" spans="10:10" ht="29.25" customHeight="1">
      <c r="J20316" s="348"/>
    </row>
    <row r="20317" spans="10:10" ht="29.25" customHeight="1">
      <c r="J20317" s="348"/>
    </row>
    <row r="20318" spans="10:10" ht="29.25" customHeight="1">
      <c r="J20318" s="348"/>
    </row>
    <row r="20319" spans="10:10" ht="29.25" customHeight="1">
      <c r="J20319" s="348"/>
    </row>
    <row r="20320" spans="10:10" ht="29.25" customHeight="1">
      <c r="J20320" s="348"/>
    </row>
    <row r="20321" spans="10:10" ht="29.25" customHeight="1">
      <c r="J20321" s="348"/>
    </row>
    <row r="20322" spans="10:10" ht="29.25" customHeight="1">
      <c r="J20322" s="348"/>
    </row>
    <row r="20323" spans="10:10" ht="29.25" customHeight="1">
      <c r="J20323" s="348"/>
    </row>
    <row r="20324" spans="10:10" ht="29.25" customHeight="1">
      <c r="J20324" s="348"/>
    </row>
    <row r="20325" spans="10:10" ht="29.25" customHeight="1">
      <c r="J20325" s="348"/>
    </row>
    <row r="20326" spans="10:10" ht="29.25" customHeight="1">
      <c r="J20326" s="348"/>
    </row>
    <row r="20327" spans="10:10" ht="29.25" customHeight="1">
      <c r="J20327" s="348"/>
    </row>
    <row r="20328" spans="10:10" ht="29.25" customHeight="1">
      <c r="J20328" s="348"/>
    </row>
    <row r="20329" spans="10:10" ht="29.25" customHeight="1">
      <c r="J20329" s="348"/>
    </row>
    <row r="20330" spans="10:10" ht="29.25" customHeight="1">
      <c r="J20330" s="348"/>
    </row>
    <row r="20331" spans="10:10" ht="29.25" customHeight="1">
      <c r="J20331" s="348"/>
    </row>
    <row r="20332" spans="10:10" ht="29.25" customHeight="1">
      <c r="J20332" s="348"/>
    </row>
    <row r="20333" spans="10:10" ht="29.25" customHeight="1">
      <c r="J20333" s="348"/>
    </row>
    <row r="20334" spans="10:10" ht="29.25" customHeight="1">
      <c r="J20334" s="348"/>
    </row>
    <row r="20335" spans="10:10" ht="29.25" customHeight="1">
      <c r="J20335" s="348"/>
    </row>
    <row r="20336" spans="10:10" ht="29.25" customHeight="1">
      <c r="J20336" s="348"/>
    </row>
    <row r="20337" spans="10:10" ht="29.25" customHeight="1">
      <c r="J20337" s="348"/>
    </row>
    <row r="20338" spans="10:10" ht="29.25" customHeight="1">
      <c r="J20338" s="348"/>
    </row>
    <row r="20339" spans="10:10" ht="29.25" customHeight="1">
      <c r="J20339" s="348"/>
    </row>
    <row r="20340" spans="10:10" ht="29.25" customHeight="1">
      <c r="J20340" s="348"/>
    </row>
    <row r="20341" spans="10:10" ht="29.25" customHeight="1">
      <c r="J20341" s="348"/>
    </row>
    <row r="20342" spans="10:10" ht="29.25" customHeight="1">
      <c r="J20342" s="348"/>
    </row>
    <row r="20343" spans="10:10" ht="29.25" customHeight="1">
      <c r="J20343" s="348"/>
    </row>
    <row r="20344" spans="10:10" ht="29.25" customHeight="1">
      <c r="J20344" s="348"/>
    </row>
    <row r="20345" spans="10:10" ht="29.25" customHeight="1">
      <c r="J20345" s="348"/>
    </row>
    <row r="20346" spans="10:10" ht="29.25" customHeight="1">
      <c r="J20346" s="348"/>
    </row>
    <row r="20347" spans="10:10" ht="29.25" customHeight="1">
      <c r="J20347" s="348"/>
    </row>
    <row r="20348" spans="10:10" ht="29.25" customHeight="1">
      <c r="J20348" s="348"/>
    </row>
    <row r="20349" spans="10:10" ht="29.25" customHeight="1">
      <c r="J20349" s="348"/>
    </row>
    <row r="20350" spans="10:10" ht="29.25" customHeight="1">
      <c r="J20350" s="348"/>
    </row>
    <row r="20351" spans="10:10" ht="29.25" customHeight="1">
      <c r="J20351" s="348"/>
    </row>
    <row r="20352" spans="10:10" ht="29.25" customHeight="1">
      <c r="J20352" s="348"/>
    </row>
    <row r="20353" spans="10:10" ht="29.25" customHeight="1">
      <c r="J20353" s="348"/>
    </row>
    <row r="20354" spans="10:10" ht="29.25" customHeight="1">
      <c r="J20354" s="348"/>
    </row>
    <row r="20355" spans="10:10" ht="29.25" customHeight="1">
      <c r="J20355" s="348"/>
    </row>
    <row r="20356" spans="10:10" ht="29.25" customHeight="1">
      <c r="J20356" s="348"/>
    </row>
    <row r="20357" spans="10:10" ht="29.25" customHeight="1">
      <c r="J20357" s="348"/>
    </row>
    <row r="20358" spans="10:10" ht="29.25" customHeight="1">
      <c r="J20358" s="348"/>
    </row>
    <row r="20359" spans="10:10" ht="29.25" customHeight="1">
      <c r="J20359" s="348"/>
    </row>
    <row r="20360" spans="10:10" ht="29.25" customHeight="1">
      <c r="J20360" s="348"/>
    </row>
    <row r="20361" spans="10:10" ht="29.25" customHeight="1">
      <c r="J20361" s="348"/>
    </row>
    <row r="20362" spans="10:10" ht="29.25" customHeight="1">
      <c r="J20362" s="348"/>
    </row>
    <row r="20363" spans="10:10" ht="29.25" customHeight="1">
      <c r="J20363" s="348"/>
    </row>
    <row r="20364" spans="10:10" ht="29.25" customHeight="1">
      <c r="J20364" s="348"/>
    </row>
    <row r="20365" spans="10:10" ht="29.25" customHeight="1">
      <c r="J20365" s="348"/>
    </row>
    <row r="20366" spans="10:10" ht="29.25" customHeight="1">
      <c r="J20366" s="348"/>
    </row>
    <row r="20367" spans="10:10" ht="29.25" customHeight="1">
      <c r="J20367" s="348"/>
    </row>
    <row r="20368" spans="10:10" ht="29.25" customHeight="1">
      <c r="J20368" s="348"/>
    </row>
    <row r="20369" spans="10:10" ht="29.25" customHeight="1">
      <c r="J20369" s="348"/>
    </row>
    <row r="20370" spans="10:10" ht="29.25" customHeight="1">
      <c r="J20370" s="348"/>
    </row>
    <row r="20371" spans="10:10" ht="29.25" customHeight="1">
      <c r="J20371" s="348"/>
    </row>
    <row r="20372" spans="10:10" ht="29.25" customHeight="1">
      <c r="J20372" s="348"/>
    </row>
    <row r="20373" spans="10:10" ht="29.25" customHeight="1">
      <c r="J20373" s="348"/>
    </row>
    <row r="20374" spans="10:10" ht="29.25" customHeight="1">
      <c r="J20374" s="348"/>
    </row>
    <row r="20375" spans="10:10" ht="29.25" customHeight="1">
      <c r="J20375" s="348"/>
    </row>
    <row r="20376" spans="10:10" ht="29.25" customHeight="1">
      <c r="J20376" s="348"/>
    </row>
    <row r="20377" spans="10:10" ht="29.25" customHeight="1">
      <c r="J20377" s="348"/>
    </row>
    <row r="20378" spans="10:10" ht="29.25" customHeight="1">
      <c r="J20378" s="348"/>
    </row>
    <row r="20379" spans="10:10" ht="29.25" customHeight="1">
      <c r="J20379" s="348"/>
    </row>
    <row r="20380" spans="10:10" ht="29.25" customHeight="1">
      <c r="J20380" s="348"/>
    </row>
    <row r="20381" spans="10:10" ht="29.25" customHeight="1">
      <c r="J20381" s="348"/>
    </row>
    <row r="20382" spans="10:10" ht="29.25" customHeight="1">
      <c r="J20382" s="348"/>
    </row>
    <row r="20383" spans="10:10" ht="29.25" customHeight="1">
      <c r="J20383" s="348"/>
    </row>
    <row r="20384" spans="10:10" ht="29.25" customHeight="1">
      <c r="J20384" s="348"/>
    </row>
    <row r="20385" spans="10:10" ht="29.25" customHeight="1">
      <c r="J20385" s="348"/>
    </row>
    <row r="20386" spans="10:10" ht="29.25" customHeight="1">
      <c r="J20386" s="348"/>
    </row>
    <row r="20387" spans="10:10" ht="29.25" customHeight="1">
      <c r="J20387" s="348"/>
    </row>
    <row r="20388" spans="10:10" ht="29.25" customHeight="1">
      <c r="J20388" s="348"/>
    </row>
    <row r="20389" spans="10:10" ht="29.25" customHeight="1">
      <c r="J20389" s="348"/>
    </row>
    <row r="20390" spans="10:10" ht="29.25" customHeight="1">
      <c r="J20390" s="348"/>
    </row>
    <row r="20391" spans="10:10" ht="29.25" customHeight="1">
      <c r="J20391" s="348"/>
    </row>
    <row r="20392" spans="10:10" ht="29.25" customHeight="1">
      <c r="J20392" s="348"/>
    </row>
    <row r="20393" spans="10:10" ht="29.25" customHeight="1">
      <c r="J20393" s="348"/>
    </row>
    <row r="20394" spans="10:10" ht="29.25" customHeight="1">
      <c r="J20394" s="348"/>
    </row>
    <row r="20395" spans="10:10" ht="29.25" customHeight="1">
      <c r="J20395" s="348"/>
    </row>
    <row r="20396" spans="10:10" ht="29.25" customHeight="1">
      <c r="J20396" s="348"/>
    </row>
    <row r="20397" spans="10:10" ht="29.25" customHeight="1">
      <c r="J20397" s="348"/>
    </row>
    <row r="20398" spans="10:10" ht="29.25" customHeight="1">
      <c r="J20398" s="348"/>
    </row>
    <row r="20399" spans="10:10" ht="29.25" customHeight="1">
      <c r="J20399" s="348"/>
    </row>
    <row r="20400" spans="10:10" ht="29.25" customHeight="1">
      <c r="J20400" s="348"/>
    </row>
    <row r="20401" spans="10:10" ht="29.25" customHeight="1">
      <c r="J20401" s="348"/>
    </row>
    <row r="20402" spans="10:10" ht="29.25" customHeight="1">
      <c r="J20402" s="348"/>
    </row>
    <row r="20403" spans="10:10" ht="29.25" customHeight="1">
      <c r="J20403" s="348"/>
    </row>
    <row r="20404" spans="10:10" ht="29.25" customHeight="1">
      <c r="J20404" s="348"/>
    </row>
    <row r="20405" spans="10:10" ht="29.25" customHeight="1">
      <c r="J20405" s="348"/>
    </row>
    <row r="20406" spans="10:10" ht="29.25" customHeight="1">
      <c r="J20406" s="348"/>
    </row>
    <row r="20407" spans="10:10" ht="29.25" customHeight="1">
      <c r="J20407" s="348"/>
    </row>
    <row r="20408" spans="10:10" ht="29.25" customHeight="1">
      <c r="J20408" s="348"/>
    </row>
    <row r="20409" spans="10:10" ht="29.25" customHeight="1">
      <c r="J20409" s="348"/>
    </row>
    <row r="20410" spans="10:10" ht="29.25" customHeight="1">
      <c r="J20410" s="348"/>
    </row>
    <row r="20411" spans="10:10" ht="29.25" customHeight="1">
      <c r="J20411" s="348"/>
    </row>
    <row r="20412" spans="10:10" ht="29.25" customHeight="1">
      <c r="J20412" s="348"/>
    </row>
    <row r="20413" spans="10:10" ht="29.25" customHeight="1">
      <c r="J20413" s="348"/>
    </row>
    <row r="20414" spans="10:10" ht="29.25" customHeight="1">
      <c r="J20414" s="348"/>
    </row>
    <row r="20415" spans="10:10" ht="29.25" customHeight="1">
      <c r="J20415" s="348"/>
    </row>
    <row r="20416" spans="10:10" ht="29.25" customHeight="1">
      <c r="J20416" s="348"/>
    </row>
    <row r="20417" spans="10:10" ht="29.25" customHeight="1">
      <c r="J20417" s="348"/>
    </row>
    <row r="20418" spans="10:10" ht="29.25" customHeight="1">
      <c r="J20418" s="348"/>
    </row>
    <row r="20419" spans="10:10" ht="29.25" customHeight="1">
      <c r="J20419" s="348"/>
    </row>
    <row r="20420" spans="10:10" ht="29.25" customHeight="1">
      <c r="J20420" s="348"/>
    </row>
    <row r="20421" spans="10:10" ht="29.25" customHeight="1">
      <c r="J20421" s="348"/>
    </row>
    <row r="20422" spans="10:10" ht="29.25" customHeight="1">
      <c r="J20422" s="348"/>
    </row>
    <row r="20423" spans="10:10" ht="29.25" customHeight="1">
      <c r="J20423" s="348"/>
    </row>
    <row r="20424" spans="10:10" ht="29.25" customHeight="1">
      <c r="J20424" s="348"/>
    </row>
    <row r="20425" spans="10:10" ht="29.25" customHeight="1">
      <c r="J20425" s="348"/>
    </row>
    <row r="20426" spans="10:10" ht="29.25" customHeight="1">
      <c r="J20426" s="348"/>
    </row>
    <row r="20427" spans="10:10" ht="29.25" customHeight="1">
      <c r="J20427" s="348"/>
    </row>
    <row r="20428" spans="10:10" ht="29.25" customHeight="1">
      <c r="J20428" s="348"/>
    </row>
    <row r="20429" spans="10:10" ht="29.25" customHeight="1">
      <c r="J20429" s="348"/>
    </row>
    <row r="20430" spans="10:10" ht="29.25" customHeight="1">
      <c r="J20430" s="348"/>
    </row>
    <row r="20431" spans="10:10" ht="29.25" customHeight="1">
      <c r="J20431" s="348"/>
    </row>
    <row r="20432" spans="10:10" ht="29.25" customHeight="1">
      <c r="J20432" s="348"/>
    </row>
    <row r="20433" spans="10:10" ht="29.25" customHeight="1">
      <c r="J20433" s="348"/>
    </row>
    <row r="20434" spans="10:10" ht="29.25" customHeight="1">
      <c r="J20434" s="348"/>
    </row>
    <row r="20435" spans="10:10" ht="29.25" customHeight="1">
      <c r="J20435" s="348"/>
    </row>
    <row r="20436" spans="10:10" ht="29.25" customHeight="1">
      <c r="J20436" s="348"/>
    </row>
    <row r="20437" spans="10:10" ht="29.25" customHeight="1">
      <c r="J20437" s="348"/>
    </row>
    <row r="20438" spans="10:10" ht="29.25" customHeight="1">
      <c r="J20438" s="348"/>
    </row>
    <row r="20439" spans="10:10" ht="29.25" customHeight="1">
      <c r="J20439" s="348"/>
    </row>
    <row r="20440" spans="10:10" ht="29.25" customHeight="1">
      <c r="J20440" s="348"/>
    </row>
    <row r="20441" spans="10:10" ht="29.25" customHeight="1">
      <c r="J20441" s="348"/>
    </row>
    <row r="20442" spans="10:10" ht="29.25" customHeight="1">
      <c r="J20442" s="348"/>
    </row>
    <row r="20443" spans="10:10" ht="29.25" customHeight="1">
      <c r="J20443" s="348"/>
    </row>
    <row r="20444" spans="10:10" ht="29.25" customHeight="1">
      <c r="J20444" s="348"/>
    </row>
    <row r="20445" spans="10:10" ht="29.25" customHeight="1">
      <c r="J20445" s="348"/>
    </row>
    <row r="20446" spans="10:10" ht="29.25" customHeight="1">
      <c r="J20446" s="348"/>
    </row>
    <row r="20447" spans="10:10" ht="29.25" customHeight="1">
      <c r="J20447" s="348"/>
    </row>
    <row r="20448" spans="10:10" ht="29.25" customHeight="1">
      <c r="J20448" s="348"/>
    </row>
    <row r="20449" spans="10:10" ht="29.25" customHeight="1">
      <c r="J20449" s="348"/>
    </row>
    <row r="20450" spans="10:10" ht="29.25" customHeight="1">
      <c r="J20450" s="348"/>
    </row>
    <row r="20451" spans="10:10" ht="29.25" customHeight="1">
      <c r="J20451" s="348"/>
    </row>
    <row r="20452" spans="10:10" ht="29.25" customHeight="1">
      <c r="J20452" s="348"/>
    </row>
    <row r="20453" spans="10:10" ht="29.25" customHeight="1">
      <c r="J20453" s="348"/>
    </row>
    <row r="20454" spans="10:10" ht="29.25" customHeight="1">
      <c r="J20454" s="348"/>
    </row>
    <row r="20455" spans="10:10" ht="29.25" customHeight="1">
      <c r="J20455" s="348"/>
    </row>
    <row r="20456" spans="10:10" ht="29.25" customHeight="1">
      <c r="J20456" s="348"/>
    </row>
    <row r="20457" spans="10:10" ht="29.25" customHeight="1">
      <c r="J20457" s="348"/>
    </row>
    <row r="20458" spans="10:10" ht="29.25" customHeight="1">
      <c r="J20458" s="348"/>
    </row>
    <row r="20459" spans="10:10" ht="29.25" customHeight="1">
      <c r="J20459" s="348"/>
    </row>
    <row r="20460" spans="10:10" ht="29.25" customHeight="1">
      <c r="J20460" s="348"/>
    </row>
    <row r="20461" spans="10:10" ht="29.25" customHeight="1">
      <c r="J20461" s="348"/>
    </row>
    <row r="20462" spans="10:10" ht="29.25" customHeight="1">
      <c r="J20462" s="348"/>
    </row>
    <row r="20463" spans="10:10" ht="29.25" customHeight="1">
      <c r="J20463" s="348"/>
    </row>
    <row r="20464" spans="10:10" ht="29.25" customHeight="1">
      <c r="J20464" s="348"/>
    </row>
    <row r="20465" spans="10:10" ht="29.25" customHeight="1">
      <c r="J20465" s="348"/>
    </row>
    <row r="20466" spans="10:10" ht="29.25" customHeight="1">
      <c r="J20466" s="348"/>
    </row>
    <row r="20467" spans="10:10" ht="29.25" customHeight="1">
      <c r="J20467" s="348"/>
    </row>
    <row r="20468" spans="10:10" ht="29.25" customHeight="1">
      <c r="J20468" s="348"/>
    </row>
    <row r="20469" spans="10:10" ht="29.25" customHeight="1">
      <c r="J20469" s="348"/>
    </row>
    <row r="20470" spans="10:10" ht="29.25" customHeight="1">
      <c r="J20470" s="348"/>
    </row>
    <row r="20471" spans="10:10" ht="29.25" customHeight="1">
      <c r="J20471" s="348"/>
    </row>
    <row r="20472" spans="10:10" ht="29.25" customHeight="1">
      <c r="J20472" s="348"/>
    </row>
    <row r="20473" spans="10:10" ht="29.25" customHeight="1">
      <c r="J20473" s="348"/>
    </row>
    <row r="20474" spans="10:10" ht="29.25" customHeight="1">
      <c r="J20474" s="348"/>
    </row>
    <row r="20475" spans="10:10" ht="29.25" customHeight="1">
      <c r="J20475" s="348"/>
    </row>
    <row r="20476" spans="10:10" ht="29.25" customHeight="1">
      <c r="J20476" s="348"/>
    </row>
    <row r="20477" spans="10:10" ht="29.25" customHeight="1">
      <c r="J20477" s="348"/>
    </row>
    <row r="20478" spans="10:10" ht="29.25" customHeight="1">
      <c r="J20478" s="348"/>
    </row>
    <row r="20479" spans="10:10" ht="29.25" customHeight="1">
      <c r="J20479" s="348"/>
    </row>
    <row r="20480" spans="10:10" ht="29.25" customHeight="1">
      <c r="J20480" s="348"/>
    </row>
    <row r="20481" spans="10:10" ht="29.25" customHeight="1">
      <c r="J20481" s="348"/>
    </row>
    <row r="20482" spans="10:10" ht="29.25" customHeight="1">
      <c r="J20482" s="348"/>
    </row>
    <row r="20483" spans="10:10" ht="29.25" customHeight="1">
      <c r="J20483" s="348"/>
    </row>
    <row r="20484" spans="10:10" ht="29.25" customHeight="1">
      <c r="J20484" s="348"/>
    </row>
    <row r="20485" spans="10:10" ht="29.25" customHeight="1">
      <c r="J20485" s="348"/>
    </row>
    <row r="20486" spans="10:10" ht="29.25" customHeight="1">
      <c r="J20486" s="348"/>
    </row>
    <row r="20487" spans="10:10" ht="29.25" customHeight="1">
      <c r="J20487" s="348"/>
    </row>
    <row r="20488" spans="10:10" ht="29.25" customHeight="1">
      <c r="J20488" s="348"/>
    </row>
    <row r="20489" spans="10:10" ht="29.25" customHeight="1">
      <c r="J20489" s="348"/>
    </row>
    <row r="20490" spans="10:10" ht="29.25" customHeight="1">
      <c r="J20490" s="348"/>
    </row>
    <row r="20491" spans="10:10" ht="29.25" customHeight="1">
      <c r="J20491" s="348"/>
    </row>
    <row r="20492" spans="10:10" ht="29.25" customHeight="1">
      <c r="J20492" s="348"/>
    </row>
    <row r="20493" spans="10:10" ht="29.25" customHeight="1">
      <c r="J20493" s="348"/>
    </row>
    <row r="20494" spans="10:10" ht="29.25" customHeight="1">
      <c r="J20494" s="348"/>
    </row>
    <row r="20495" spans="10:10" ht="29.25" customHeight="1">
      <c r="J20495" s="348"/>
    </row>
    <row r="20496" spans="10:10" ht="29.25" customHeight="1">
      <c r="J20496" s="348"/>
    </row>
    <row r="20497" spans="10:10" ht="29.25" customHeight="1">
      <c r="J20497" s="348"/>
    </row>
    <row r="20498" spans="10:10" ht="29.25" customHeight="1">
      <c r="J20498" s="348"/>
    </row>
    <row r="20499" spans="10:10" ht="29.25" customHeight="1">
      <c r="J20499" s="348"/>
    </row>
    <row r="20500" spans="10:10" ht="29.25" customHeight="1">
      <c r="J20500" s="348"/>
    </row>
    <row r="20501" spans="10:10" ht="29.25" customHeight="1">
      <c r="J20501" s="348"/>
    </row>
    <row r="20502" spans="10:10" ht="29.25" customHeight="1">
      <c r="J20502" s="348"/>
    </row>
    <row r="20503" spans="10:10" ht="29.25" customHeight="1">
      <c r="J20503" s="348"/>
    </row>
    <row r="20504" spans="10:10" ht="29.25" customHeight="1">
      <c r="J20504" s="348"/>
    </row>
    <row r="20505" spans="10:10" ht="29.25" customHeight="1">
      <c r="J20505" s="348"/>
    </row>
    <row r="20506" spans="10:10" ht="29.25" customHeight="1">
      <c r="J20506" s="348"/>
    </row>
    <row r="20507" spans="10:10" ht="29.25" customHeight="1">
      <c r="J20507" s="348"/>
    </row>
    <row r="20508" spans="10:10" ht="29.25" customHeight="1">
      <c r="J20508" s="348"/>
    </row>
    <row r="20509" spans="10:10" ht="29.25" customHeight="1">
      <c r="J20509" s="348"/>
    </row>
    <row r="20510" spans="10:10" ht="29.25" customHeight="1">
      <c r="J20510" s="348"/>
    </row>
    <row r="20511" spans="10:10" ht="29.25" customHeight="1">
      <c r="J20511" s="348"/>
    </row>
    <row r="20512" spans="10:10" ht="29.25" customHeight="1">
      <c r="J20512" s="348"/>
    </row>
    <row r="20513" spans="10:10" ht="29.25" customHeight="1">
      <c r="J20513" s="348"/>
    </row>
    <row r="20514" spans="10:10" ht="29.25" customHeight="1">
      <c r="J20514" s="348"/>
    </row>
    <row r="20515" spans="10:10" ht="29.25" customHeight="1">
      <c r="J20515" s="348"/>
    </row>
    <row r="20516" spans="10:10" ht="29.25" customHeight="1">
      <c r="J20516" s="348"/>
    </row>
    <row r="20517" spans="10:10" ht="29.25" customHeight="1">
      <c r="J20517" s="348"/>
    </row>
    <row r="20518" spans="10:10" ht="29.25" customHeight="1">
      <c r="J20518" s="348"/>
    </row>
    <row r="20519" spans="10:10" ht="29.25" customHeight="1">
      <c r="J20519" s="348"/>
    </row>
    <row r="20520" spans="10:10" ht="29.25" customHeight="1">
      <c r="J20520" s="348"/>
    </row>
    <row r="20521" spans="10:10" ht="29.25" customHeight="1">
      <c r="J20521" s="348"/>
    </row>
    <row r="20522" spans="10:10" ht="29.25" customHeight="1">
      <c r="J20522" s="348"/>
    </row>
    <row r="20523" spans="10:10" ht="29.25" customHeight="1">
      <c r="J20523" s="348"/>
    </row>
    <row r="20524" spans="10:10" ht="29.25" customHeight="1">
      <c r="J20524" s="348"/>
    </row>
    <row r="20525" spans="10:10" ht="29.25" customHeight="1">
      <c r="J20525" s="348"/>
    </row>
    <row r="20526" spans="10:10" ht="29.25" customHeight="1">
      <c r="J20526" s="348"/>
    </row>
    <row r="20527" spans="10:10" ht="29.25" customHeight="1">
      <c r="J20527" s="348"/>
    </row>
    <row r="20528" spans="10:10" ht="29.25" customHeight="1">
      <c r="J20528" s="348"/>
    </row>
    <row r="20529" spans="10:10" ht="29.25" customHeight="1">
      <c r="J20529" s="348"/>
    </row>
    <row r="20530" spans="10:10" ht="29.25" customHeight="1">
      <c r="J20530" s="348"/>
    </row>
    <row r="20531" spans="10:10" ht="29.25" customHeight="1">
      <c r="J20531" s="348"/>
    </row>
    <row r="20532" spans="10:10" ht="29.25" customHeight="1">
      <c r="J20532" s="348"/>
    </row>
    <row r="20533" spans="10:10" ht="29.25" customHeight="1">
      <c r="J20533" s="348"/>
    </row>
    <row r="20534" spans="10:10" ht="29.25" customHeight="1">
      <c r="J20534" s="348"/>
    </row>
    <row r="20535" spans="10:10" ht="29.25" customHeight="1">
      <c r="J20535" s="348"/>
    </row>
    <row r="20536" spans="10:10" ht="29.25" customHeight="1">
      <c r="J20536" s="348"/>
    </row>
    <row r="20537" spans="10:10" ht="29.25" customHeight="1">
      <c r="J20537" s="348"/>
    </row>
    <row r="20538" spans="10:10" ht="29.25" customHeight="1">
      <c r="J20538" s="348"/>
    </row>
    <row r="20539" spans="10:10" ht="29.25" customHeight="1">
      <c r="J20539" s="348"/>
    </row>
    <row r="20540" spans="10:10" ht="29.25" customHeight="1">
      <c r="J20540" s="348"/>
    </row>
    <row r="20541" spans="10:10" ht="29.25" customHeight="1">
      <c r="J20541" s="348"/>
    </row>
    <row r="20542" spans="10:10" ht="29.25" customHeight="1">
      <c r="J20542" s="348"/>
    </row>
    <row r="20543" spans="10:10" ht="29.25" customHeight="1">
      <c r="J20543" s="348"/>
    </row>
    <row r="20544" spans="10:10" ht="29.25" customHeight="1">
      <c r="J20544" s="348"/>
    </row>
    <row r="20545" spans="10:10" ht="29.25" customHeight="1">
      <c r="J20545" s="348"/>
    </row>
    <row r="20546" spans="10:10" ht="29.25" customHeight="1">
      <c r="J20546" s="348"/>
    </row>
    <row r="20547" spans="10:10" ht="29.25" customHeight="1">
      <c r="J20547" s="348"/>
    </row>
    <row r="20548" spans="10:10" ht="29.25" customHeight="1">
      <c r="J20548" s="348"/>
    </row>
    <row r="20549" spans="10:10" ht="29.25" customHeight="1">
      <c r="J20549" s="348"/>
    </row>
    <row r="20550" spans="10:10" ht="29.25" customHeight="1">
      <c r="J20550" s="348"/>
    </row>
    <row r="20551" spans="10:10" ht="29.25" customHeight="1">
      <c r="J20551" s="348"/>
    </row>
    <row r="20552" spans="10:10" ht="29.25" customHeight="1">
      <c r="J20552" s="348"/>
    </row>
    <row r="20553" spans="10:10" ht="29.25" customHeight="1">
      <c r="J20553" s="348"/>
    </row>
    <row r="20554" spans="10:10" ht="29.25" customHeight="1">
      <c r="J20554" s="348"/>
    </row>
    <row r="20555" spans="10:10" ht="29.25" customHeight="1">
      <c r="J20555" s="348"/>
    </row>
    <row r="20556" spans="10:10" ht="29.25" customHeight="1">
      <c r="J20556" s="348"/>
    </row>
    <row r="20557" spans="10:10" ht="29.25" customHeight="1">
      <c r="J20557" s="348"/>
    </row>
    <row r="20558" spans="10:10" ht="29.25" customHeight="1">
      <c r="J20558" s="348"/>
    </row>
    <row r="20559" spans="10:10" ht="29.25" customHeight="1">
      <c r="J20559" s="348"/>
    </row>
    <row r="20560" spans="10:10" ht="29.25" customHeight="1">
      <c r="J20560" s="348"/>
    </row>
    <row r="20561" spans="10:10" ht="29.25" customHeight="1">
      <c r="J20561" s="348"/>
    </row>
    <row r="20562" spans="10:10" ht="29.25" customHeight="1">
      <c r="J20562" s="348"/>
    </row>
    <row r="20563" spans="10:10" ht="29.25" customHeight="1">
      <c r="J20563" s="348"/>
    </row>
    <row r="20564" spans="10:10" ht="29.25" customHeight="1">
      <c r="J20564" s="348"/>
    </row>
    <row r="20565" spans="10:10" ht="29.25" customHeight="1">
      <c r="J20565" s="348"/>
    </row>
    <row r="20566" spans="10:10" ht="29.25" customHeight="1">
      <c r="J20566" s="348"/>
    </row>
    <row r="20567" spans="10:10" ht="29.25" customHeight="1">
      <c r="J20567" s="348"/>
    </row>
    <row r="20568" spans="10:10" ht="29.25" customHeight="1">
      <c r="J20568" s="348"/>
    </row>
    <row r="20569" spans="10:10" ht="29.25" customHeight="1">
      <c r="J20569" s="348"/>
    </row>
    <row r="20570" spans="10:10" ht="29.25" customHeight="1">
      <c r="J20570" s="348"/>
    </row>
    <row r="20571" spans="10:10" ht="29.25" customHeight="1">
      <c r="J20571" s="348"/>
    </row>
    <row r="20572" spans="10:10" ht="29.25" customHeight="1">
      <c r="J20572" s="348"/>
    </row>
    <row r="20573" spans="10:10" ht="29.25" customHeight="1">
      <c r="J20573" s="348"/>
    </row>
    <row r="20574" spans="10:10" ht="29.25" customHeight="1">
      <c r="J20574" s="348"/>
    </row>
    <row r="20575" spans="10:10" ht="29.25" customHeight="1">
      <c r="J20575" s="348"/>
    </row>
    <row r="20576" spans="10:10" ht="29.25" customHeight="1">
      <c r="J20576" s="348"/>
    </row>
    <row r="20577" spans="10:10" ht="29.25" customHeight="1">
      <c r="J20577" s="348"/>
    </row>
    <row r="20578" spans="10:10" ht="29.25" customHeight="1">
      <c r="J20578" s="348"/>
    </row>
    <row r="20579" spans="10:10" ht="29.25" customHeight="1">
      <c r="J20579" s="348"/>
    </row>
    <row r="20580" spans="10:10" ht="29.25" customHeight="1">
      <c r="J20580" s="348"/>
    </row>
    <row r="20581" spans="10:10" ht="29.25" customHeight="1">
      <c r="J20581" s="348"/>
    </row>
    <row r="20582" spans="10:10" ht="29.25" customHeight="1">
      <c r="J20582" s="348"/>
    </row>
    <row r="20583" spans="10:10" ht="29.25" customHeight="1">
      <c r="J20583" s="348"/>
    </row>
    <row r="20584" spans="10:10" ht="29.25" customHeight="1">
      <c r="J20584" s="348"/>
    </row>
    <row r="20585" spans="10:10" ht="29.25" customHeight="1">
      <c r="J20585" s="348"/>
    </row>
    <row r="20586" spans="10:10" ht="29.25" customHeight="1">
      <c r="J20586" s="348"/>
    </row>
    <row r="20587" spans="10:10" ht="29.25" customHeight="1">
      <c r="J20587" s="348"/>
    </row>
    <row r="20588" spans="10:10" ht="29.25" customHeight="1">
      <c r="J20588" s="348"/>
    </row>
    <row r="20589" spans="10:10" ht="29.25" customHeight="1">
      <c r="J20589" s="348"/>
    </row>
    <row r="20590" spans="10:10" ht="29.25" customHeight="1">
      <c r="J20590" s="348"/>
    </row>
    <row r="20591" spans="10:10" ht="29.25" customHeight="1">
      <c r="J20591" s="348"/>
    </row>
    <row r="20592" spans="10:10" ht="29.25" customHeight="1">
      <c r="J20592" s="348"/>
    </row>
    <row r="20593" spans="10:10" ht="29.25" customHeight="1">
      <c r="J20593" s="348"/>
    </row>
    <row r="20594" spans="10:10" ht="29.25" customHeight="1">
      <c r="J20594" s="348"/>
    </row>
    <row r="20595" spans="10:10" ht="29.25" customHeight="1">
      <c r="J20595" s="348"/>
    </row>
    <row r="20596" spans="10:10" ht="29.25" customHeight="1">
      <c r="J20596" s="348"/>
    </row>
    <row r="20597" spans="10:10" ht="29.25" customHeight="1">
      <c r="J20597" s="348"/>
    </row>
    <row r="20598" spans="10:10" ht="29.25" customHeight="1">
      <c r="J20598" s="348"/>
    </row>
    <row r="20599" spans="10:10" ht="29.25" customHeight="1">
      <c r="J20599" s="348"/>
    </row>
    <row r="20600" spans="10:10" ht="29.25" customHeight="1">
      <c r="J20600" s="348"/>
    </row>
    <row r="20601" spans="10:10" ht="29.25" customHeight="1">
      <c r="J20601" s="348"/>
    </row>
    <row r="20602" spans="10:10" ht="29.25" customHeight="1">
      <c r="J20602" s="348"/>
    </row>
    <row r="20603" spans="10:10" ht="29.25" customHeight="1">
      <c r="J20603" s="348"/>
    </row>
    <row r="20604" spans="10:10" ht="29.25" customHeight="1">
      <c r="J20604" s="348"/>
    </row>
    <row r="20605" spans="10:10" ht="29.25" customHeight="1">
      <c r="J20605" s="348"/>
    </row>
    <row r="20606" spans="10:10" ht="29.25" customHeight="1">
      <c r="J20606" s="348"/>
    </row>
    <row r="20607" spans="10:10" ht="29.25" customHeight="1">
      <c r="J20607" s="348"/>
    </row>
    <row r="20608" spans="10:10" ht="29.25" customHeight="1">
      <c r="J20608" s="348"/>
    </row>
    <row r="20609" spans="10:10" ht="29.25" customHeight="1">
      <c r="J20609" s="348"/>
    </row>
    <row r="20610" spans="10:10" ht="29.25" customHeight="1">
      <c r="J20610" s="348"/>
    </row>
    <row r="20611" spans="10:10" ht="29.25" customHeight="1">
      <c r="J20611" s="348"/>
    </row>
    <row r="20612" spans="10:10" ht="29.25" customHeight="1">
      <c r="J20612" s="348"/>
    </row>
    <row r="20613" spans="10:10" ht="29.25" customHeight="1">
      <c r="J20613" s="348"/>
    </row>
    <row r="20614" spans="10:10" ht="29.25" customHeight="1">
      <c r="J20614" s="348"/>
    </row>
    <row r="20615" spans="10:10" ht="29.25" customHeight="1">
      <c r="J20615" s="348"/>
    </row>
    <row r="20616" spans="10:10" ht="29.25" customHeight="1">
      <c r="J20616" s="348"/>
    </row>
    <row r="20617" spans="10:10" ht="29.25" customHeight="1">
      <c r="J20617" s="348"/>
    </row>
    <row r="20618" spans="10:10" ht="29.25" customHeight="1">
      <c r="J20618" s="348"/>
    </row>
    <row r="20619" spans="10:10" ht="29.25" customHeight="1">
      <c r="J20619" s="348"/>
    </row>
    <row r="20620" spans="10:10" ht="29.25" customHeight="1">
      <c r="J20620" s="348"/>
    </row>
    <row r="20621" spans="10:10" ht="29.25" customHeight="1">
      <c r="J20621" s="348"/>
    </row>
    <row r="20622" spans="10:10" ht="29.25" customHeight="1">
      <c r="J20622" s="348"/>
    </row>
    <row r="20623" spans="10:10" ht="29.25" customHeight="1">
      <c r="J20623" s="348"/>
    </row>
    <row r="20624" spans="10:10" ht="29.25" customHeight="1">
      <c r="J20624" s="348"/>
    </row>
    <row r="20625" spans="10:10" ht="29.25" customHeight="1">
      <c r="J20625" s="348"/>
    </row>
    <row r="20626" spans="10:10" ht="29.25" customHeight="1">
      <c r="J20626" s="348"/>
    </row>
    <row r="20627" spans="10:10" ht="29.25" customHeight="1">
      <c r="J20627" s="348"/>
    </row>
    <row r="20628" spans="10:10" ht="29.25" customHeight="1">
      <c r="J20628" s="348"/>
    </row>
    <row r="20629" spans="10:10" ht="29.25" customHeight="1">
      <c r="J20629" s="348"/>
    </row>
    <row r="20630" spans="10:10" ht="29.25" customHeight="1">
      <c r="J20630" s="348"/>
    </row>
    <row r="20631" spans="10:10" ht="29.25" customHeight="1">
      <c r="J20631" s="348"/>
    </row>
    <row r="20632" spans="10:10" ht="29.25" customHeight="1">
      <c r="J20632" s="348"/>
    </row>
    <row r="20633" spans="10:10" ht="29.25" customHeight="1">
      <c r="J20633" s="348"/>
    </row>
    <row r="20634" spans="10:10" ht="29.25" customHeight="1">
      <c r="J20634" s="348"/>
    </row>
    <row r="20635" spans="10:10" ht="29.25" customHeight="1">
      <c r="J20635" s="348"/>
    </row>
    <row r="20636" spans="10:10" ht="29.25" customHeight="1">
      <c r="J20636" s="348"/>
    </row>
    <row r="20637" spans="10:10" ht="29.25" customHeight="1">
      <c r="J20637" s="348"/>
    </row>
    <row r="20638" spans="10:10" ht="29.25" customHeight="1">
      <c r="J20638" s="348"/>
    </row>
    <row r="20639" spans="10:10" ht="29.25" customHeight="1">
      <c r="J20639" s="348"/>
    </row>
    <row r="20640" spans="10:10" ht="29.25" customHeight="1">
      <c r="J20640" s="348"/>
    </row>
    <row r="20641" spans="10:10" ht="29.25" customHeight="1">
      <c r="J20641" s="348"/>
    </row>
    <row r="20642" spans="10:10" ht="29.25" customHeight="1">
      <c r="J20642" s="348"/>
    </row>
    <row r="20643" spans="10:10" ht="29.25" customHeight="1">
      <c r="J20643" s="348"/>
    </row>
    <row r="20644" spans="10:10" ht="29.25" customHeight="1">
      <c r="J20644" s="348"/>
    </row>
    <row r="20645" spans="10:10" ht="29.25" customHeight="1">
      <c r="J20645" s="348"/>
    </row>
    <row r="20646" spans="10:10" ht="29.25" customHeight="1">
      <c r="J20646" s="348"/>
    </row>
    <row r="20647" spans="10:10" ht="29.25" customHeight="1">
      <c r="J20647" s="348"/>
    </row>
    <row r="20648" spans="10:10" ht="29.25" customHeight="1">
      <c r="J20648" s="348"/>
    </row>
    <row r="20649" spans="10:10" ht="29.25" customHeight="1">
      <c r="J20649" s="348"/>
    </row>
    <row r="20650" spans="10:10" ht="29.25" customHeight="1">
      <c r="J20650" s="348"/>
    </row>
    <row r="20651" spans="10:10" ht="29.25" customHeight="1">
      <c r="J20651" s="348"/>
    </row>
    <row r="20652" spans="10:10" ht="29.25" customHeight="1">
      <c r="J20652" s="348"/>
    </row>
    <row r="20653" spans="10:10" ht="29.25" customHeight="1">
      <c r="J20653" s="348"/>
    </row>
    <row r="20654" spans="10:10" ht="29.25" customHeight="1">
      <c r="J20654" s="348"/>
    </row>
    <row r="20655" spans="10:10" ht="29.25" customHeight="1">
      <c r="J20655" s="348"/>
    </row>
    <row r="20656" spans="10:10" ht="29.25" customHeight="1">
      <c r="J20656" s="348"/>
    </row>
    <row r="20657" spans="10:10" ht="29.25" customHeight="1">
      <c r="J20657" s="348"/>
    </row>
    <row r="20658" spans="10:10" ht="29.25" customHeight="1">
      <c r="J20658" s="348"/>
    </row>
    <row r="20659" spans="10:10" ht="29.25" customHeight="1">
      <c r="J20659" s="348"/>
    </row>
    <row r="20660" spans="10:10" ht="29.25" customHeight="1">
      <c r="J20660" s="348"/>
    </row>
    <row r="20661" spans="10:10" ht="29.25" customHeight="1">
      <c r="J20661" s="348"/>
    </row>
    <row r="20662" spans="10:10" ht="29.25" customHeight="1">
      <c r="J20662" s="348"/>
    </row>
    <row r="20663" spans="10:10" ht="29.25" customHeight="1">
      <c r="J20663" s="348"/>
    </row>
    <row r="20664" spans="10:10" ht="29.25" customHeight="1">
      <c r="J20664" s="348"/>
    </row>
    <row r="20665" spans="10:10" ht="29.25" customHeight="1">
      <c r="J20665" s="348"/>
    </row>
    <row r="20666" spans="10:10" ht="29.25" customHeight="1">
      <c r="J20666" s="348"/>
    </row>
    <row r="20667" spans="10:10" ht="29.25" customHeight="1">
      <c r="J20667" s="348"/>
    </row>
    <row r="20668" spans="10:10" ht="29.25" customHeight="1">
      <c r="J20668" s="348"/>
    </row>
    <row r="20669" spans="10:10" ht="29.25" customHeight="1">
      <c r="J20669" s="348"/>
    </row>
    <row r="20670" spans="10:10" ht="29.25" customHeight="1">
      <c r="J20670" s="348"/>
    </row>
    <row r="20671" spans="10:10" ht="29.25" customHeight="1">
      <c r="J20671" s="348"/>
    </row>
    <row r="20672" spans="10:10" ht="29.25" customHeight="1">
      <c r="J20672" s="348"/>
    </row>
    <row r="20673" spans="10:10" ht="29.25" customHeight="1">
      <c r="J20673" s="348"/>
    </row>
    <row r="20674" spans="10:10" ht="29.25" customHeight="1">
      <c r="J20674" s="348"/>
    </row>
    <row r="20675" spans="10:10" ht="29.25" customHeight="1">
      <c r="J20675" s="348"/>
    </row>
    <row r="20676" spans="10:10" ht="29.25" customHeight="1">
      <c r="J20676" s="348"/>
    </row>
    <row r="20677" spans="10:10" ht="29.25" customHeight="1">
      <c r="J20677" s="348"/>
    </row>
    <row r="20678" spans="10:10" ht="29.25" customHeight="1">
      <c r="J20678" s="348"/>
    </row>
    <row r="20679" spans="10:10" ht="29.25" customHeight="1">
      <c r="J20679" s="348"/>
    </row>
    <row r="20680" spans="10:10" ht="29.25" customHeight="1">
      <c r="J20680" s="348"/>
    </row>
    <row r="20681" spans="10:10" ht="29.25" customHeight="1">
      <c r="J20681" s="348"/>
    </row>
    <row r="20682" spans="10:10" ht="29.25" customHeight="1">
      <c r="J20682" s="348"/>
    </row>
    <row r="20683" spans="10:10" ht="29.25" customHeight="1">
      <c r="J20683" s="348"/>
    </row>
    <row r="20684" spans="10:10" ht="29.25" customHeight="1">
      <c r="J20684" s="348"/>
    </row>
    <row r="20685" spans="10:10" ht="29.25" customHeight="1">
      <c r="J20685" s="348"/>
    </row>
    <row r="20686" spans="10:10" ht="29.25" customHeight="1">
      <c r="J20686" s="348"/>
    </row>
    <row r="20687" spans="10:10" ht="29.25" customHeight="1">
      <c r="J20687" s="348"/>
    </row>
    <row r="20688" spans="10:10" ht="29.25" customHeight="1">
      <c r="J20688" s="348"/>
    </row>
    <row r="20689" spans="10:10" ht="29.25" customHeight="1">
      <c r="J20689" s="348"/>
    </row>
    <row r="20690" spans="10:10" ht="29.25" customHeight="1">
      <c r="J20690" s="348"/>
    </row>
    <row r="20691" spans="10:10" ht="29.25" customHeight="1">
      <c r="J20691" s="348"/>
    </row>
    <row r="20692" spans="10:10" ht="29.25" customHeight="1">
      <c r="J20692" s="348"/>
    </row>
    <row r="20693" spans="10:10" ht="29.25" customHeight="1">
      <c r="J20693" s="348"/>
    </row>
    <row r="20694" spans="10:10" ht="29.25" customHeight="1">
      <c r="J20694" s="348"/>
    </row>
    <row r="20695" spans="10:10" ht="29.25" customHeight="1">
      <c r="J20695" s="348"/>
    </row>
    <row r="20696" spans="10:10" ht="29.25" customHeight="1">
      <c r="J20696" s="348"/>
    </row>
    <row r="20697" spans="10:10" ht="29.25" customHeight="1">
      <c r="J20697" s="348"/>
    </row>
    <row r="20698" spans="10:10" ht="29.25" customHeight="1">
      <c r="J20698" s="348"/>
    </row>
    <row r="20699" spans="10:10" ht="29.25" customHeight="1">
      <c r="J20699" s="348"/>
    </row>
    <row r="20700" spans="10:10" ht="29.25" customHeight="1">
      <c r="J20700" s="348"/>
    </row>
    <row r="20701" spans="10:10" ht="29.25" customHeight="1">
      <c r="J20701" s="348"/>
    </row>
    <row r="20702" spans="10:10" ht="29.25" customHeight="1">
      <c r="J20702" s="348"/>
    </row>
    <row r="20703" spans="10:10" ht="29.25" customHeight="1">
      <c r="J20703" s="348"/>
    </row>
    <row r="20704" spans="10:10" ht="29.25" customHeight="1">
      <c r="J20704" s="348"/>
    </row>
    <row r="20705" spans="10:10" ht="29.25" customHeight="1">
      <c r="J20705" s="348"/>
    </row>
    <row r="20706" spans="10:10" ht="29.25" customHeight="1">
      <c r="J20706" s="348"/>
    </row>
    <row r="20707" spans="10:10" ht="29.25" customHeight="1">
      <c r="J20707" s="348"/>
    </row>
    <row r="20708" spans="10:10" ht="29.25" customHeight="1">
      <c r="J20708" s="348"/>
    </row>
    <row r="20709" spans="10:10" ht="29.25" customHeight="1">
      <c r="J20709" s="348"/>
    </row>
    <row r="20710" spans="10:10" ht="29.25" customHeight="1">
      <c r="J20710" s="348"/>
    </row>
    <row r="20711" spans="10:10" ht="29.25" customHeight="1">
      <c r="J20711" s="348"/>
    </row>
    <row r="20712" spans="10:10" ht="29.25" customHeight="1">
      <c r="J20712" s="348"/>
    </row>
    <row r="20713" spans="10:10" ht="29.25" customHeight="1">
      <c r="J20713" s="348"/>
    </row>
    <row r="20714" spans="10:10" ht="29.25" customHeight="1">
      <c r="J20714" s="348"/>
    </row>
    <row r="20715" spans="10:10" ht="29.25" customHeight="1">
      <c r="J20715" s="348"/>
    </row>
    <row r="20716" spans="10:10" ht="29.25" customHeight="1">
      <c r="J20716" s="348"/>
    </row>
    <row r="20717" spans="10:10" ht="29.25" customHeight="1">
      <c r="J20717" s="348"/>
    </row>
    <row r="20718" spans="10:10" ht="29.25" customHeight="1">
      <c r="J20718" s="348"/>
    </row>
    <row r="20719" spans="10:10" ht="29.25" customHeight="1">
      <c r="J20719" s="348"/>
    </row>
    <row r="20720" spans="10:10" ht="29.25" customHeight="1">
      <c r="J20720" s="348"/>
    </row>
    <row r="20721" spans="10:10" ht="29.25" customHeight="1">
      <c r="J20721" s="348"/>
    </row>
    <row r="20722" spans="10:10" ht="29.25" customHeight="1">
      <c r="J20722" s="348"/>
    </row>
    <row r="20723" spans="10:10" ht="29.25" customHeight="1">
      <c r="J20723" s="348"/>
    </row>
    <row r="20724" spans="10:10" ht="29.25" customHeight="1">
      <c r="J20724" s="348"/>
    </row>
    <row r="20725" spans="10:10" ht="29.25" customHeight="1">
      <c r="J20725" s="348"/>
    </row>
    <row r="20726" spans="10:10" ht="29.25" customHeight="1">
      <c r="J20726" s="348"/>
    </row>
    <row r="20727" spans="10:10" ht="29.25" customHeight="1">
      <c r="J20727" s="348"/>
    </row>
    <row r="20728" spans="10:10" ht="29.25" customHeight="1">
      <c r="J20728" s="348"/>
    </row>
    <row r="20729" spans="10:10" ht="29.25" customHeight="1">
      <c r="J20729" s="348"/>
    </row>
    <row r="20730" spans="10:10" ht="29.25" customHeight="1">
      <c r="J20730" s="348"/>
    </row>
    <row r="20731" spans="10:10" ht="29.25" customHeight="1">
      <c r="J20731" s="348"/>
    </row>
    <row r="20732" spans="10:10" ht="29.25" customHeight="1">
      <c r="J20732" s="348"/>
    </row>
    <row r="20733" spans="10:10" ht="29.25" customHeight="1">
      <c r="J20733" s="348"/>
    </row>
    <row r="20734" spans="10:10" ht="29.25" customHeight="1">
      <c r="J20734" s="348"/>
    </row>
    <row r="20735" spans="10:10" ht="29.25" customHeight="1">
      <c r="J20735" s="348"/>
    </row>
    <row r="20736" spans="10:10" ht="29.25" customHeight="1">
      <c r="J20736" s="348"/>
    </row>
    <row r="20737" spans="10:10" ht="29.25" customHeight="1">
      <c r="J20737" s="348"/>
    </row>
    <row r="20738" spans="10:10" ht="29.25" customHeight="1">
      <c r="J20738" s="348"/>
    </row>
    <row r="20739" spans="10:10" ht="29.25" customHeight="1">
      <c r="J20739" s="348"/>
    </row>
    <row r="20740" spans="10:10" ht="29.25" customHeight="1">
      <c r="J20740" s="348"/>
    </row>
    <row r="20741" spans="10:10" ht="29.25" customHeight="1">
      <c r="J20741" s="348"/>
    </row>
    <row r="20742" spans="10:10" ht="29.25" customHeight="1">
      <c r="J20742" s="348"/>
    </row>
    <row r="20743" spans="10:10" ht="29.25" customHeight="1">
      <c r="J20743" s="348"/>
    </row>
    <row r="20744" spans="10:10" ht="29.25" customHeight="1">
      <c r="J20744" s="348"/>
    </row>
    <row r="20745" spans="10:10" ht="29.25" customHeight="1">
      <c r="J20745" s="348"/>
    </row>
    <row r="20746" spans="10:10" ht="29.25" customHeight="1">
      <c r="J20746" s="348"/>
    </row>
    <row r="20747" spans="10:10" ht="29.25" customHeight="1">
      <c r="J20747" s="348"/>
    </row>
    <row r="20748" spans="10:10" ht="29.25" customHeight="1">
      <c r="J20748" s="348"/>
    </row>
    <row r="20749" spans="10:10" ht="29.25" customHeight="1">
      <c r="J20749" s="348"/>
    </row>
    <row r="20750" spans="10:10" ht="29.25" customHeight="1">
      <c r="J20750" s="348"/>
    </row>
    <row r="20751" spans="10:10" ht="29.25" customHeight="1">
      <c r="J20751" s="348"/>
    </row>
    <row r="20752" spans="10:10" ht="29.25" customHeight="1">
      <c r="J20752" s="348"/>
    </row>
    <row r="20753" spans="10:10" ht="29.25" customHeight="1">
      <c r="J20753" s="348"/>
    </row>
    <row r="20754" spans="10:10" ht="29.25" customHeight="1">
      <c r="J20754" s="348"/>
    </row>
    <row r="20755" spans="10:10" ht="29.25" customHeight="1">
      <c r="J20755" s="348"/>
    </row>
    <row r="20756" spans="10:10" ht="29.25" customHeight="1">
      <c r="J20756" s="348"/>
    </row>
    <row r="20757" spans="10:10" ht="29.25" customHeight="1">
      <c r="J20757" s="348"/>
    </row>
    <row r="20758" spans="10:10" ht="29.25" customHeight="1">
      <c r="J20758" s="348"/>
    </row>
    <row r="20759" spans="10:10" ht="29.25" customHeight="1">
      <c r="J20759" s="348"/>
    </row>
    <row r="20760" spans="10:10" ht="29.25" customHeight="1">
      <c r="J20760" s="348"/>
    </row>
    <row r="20761" spans="10:10" ht="29.25" customHeight="1">
      <c r="J20761" s="348"/>
    </row>
    <row r="20762" spans="10:10" ht="29.25" customHeight="1">
      <c r="J20762" s="348"/>
    </row>
    <row r="20763" spans="10:10" ht="29.25" customHeight="1">
      <c r="J20763" s="348"/>
    </row>
    <row r="20764" spans="10:10" ht="29.25" customHeight="1">
      <c r="J20764" s="348"/>
    </row>
    <row r="20765" spans="10:10" ht="29.25" customHeight="1">
      <c r="J20765" s="348"/>
    </row>
    <row r="20766" spans="10:10" ht="29.25" customHeight="1">
      <c r="J20766" s="348"/>
    </row>
    <row r="20767" spans="10:10" ht="29.25" customHeight="1">
      <c r="J20767" s="348"/>
    </row>
    <row r="20768" spans="10:10" ht="29.25" customHeight="1">
      <c r="J20768" s="348"/>
    </row>
    <row r="20769" spans="10:10" ht="29.25" customHeight="1">
      <c r="J20769" s="348"/>
    </row>
    <row r="20770" spans="10:10" ht="29.25" customHeight="1">
      <c r="J20770" s="348"/>
    </row>
    <row r="20771" spans="10:10" ht="29.25" customHeight="1">
      <c r="J20771" s="348"/>
    </row>
    <row r="20772" spans="10:10" ht="29.25" customHeight="1">
      <c r="J20772" s="348"/>
    </row>
    <row r="20773" spans="10:10" ht="29.25" customHeight="1">
      <c r="J20773" s="348"/>
    </row>
    <row r="20774" spans="10:10" ht="29.25" customHeight="1">
      <c r="J20774" s="348"/>
    </row>
    <row r="20775" spans="10:10" ht="29.25" customHeight="1">
      <c r="J20775" s="348"/>
    </row>
    <row r="20776" spans="10:10" ht="29.25" customHeight="1">
      <c r="J20776" s="348"/>
    </row>
    <row r="20777" spans="10:10" ht="29.25" customHeight="1">
      <c r="J20777" s="348"/>
    </row>
    <row r="20778" spans="10:10" ht="29.25" customHeight="1">
      <c r="J20778" s="348"/>
    </row>
    <row r="20779" spans="10:10" ht="29.25" customHeight="1">
      <c r="J20779" s="348"/>
    </row>
    <row r="20780" spans="10:10" ht="29.25" customHeight="1">
      <c r="J20780" s="348"/>
    </row>
    <row r="20781" spans="10:10" ht="29.25" customHeight="1">
      <c r="J20781" s="348"/>
    </row>
    <row r="20782" spans="10:10" ht="29.25" customHeight="1">
      <c r="J20782" s="348"/>
    </row>
    <row r="20783" spans="10:10" ht="29.25" customHeight="1">
      <c r="J20783" s="348"/>
    </row>
    <row r="20784" spans="10:10" ht="29.25" customHeight="1">
      <c r="J20784" s="348"/>
    </row>
    <row r="20785" spans="10:10" ht="29.25" customHeight="1">
      <c r="J20785" s="348"/>
    </row>
    <row r="20786" spans="10:10" ht="29.25" customHeight="1">
      <c r="J20786" s="348"/>
    </row>
    <row r="20787" spans="10:10" ht="29.25" customHeight="1">
      <c r="J20787" s="348"/>
    </row>
    <row r="20788" spans="10:10" ht="29.25" customHeight="1">
      <c r="J20788" s="348"/>
    </row>
    <row r="20789" spans="10:10" ht="29.25" customHeight="1">
      <c r="J20789" s="348"/>
    </row>
    <row r="20790" spans="10:10" ht="29.25" customHeight="1">
      <c r="J20790" s="348"/>
    </row>
    <row r="20791" spans="10:10" ht="29.25" customHeight="1">
      <c r="J20791" s="348"/>
    </row>
    <row r="20792" spans="10:10" ht="29.25" customHeight="1">
      <c r="J20792" s="348"/>
    </row>
    <row r="20793" spans="10:10" ht="29.25" customHeight="1">
      <c r="J20793" s="348"/>
    </row>
    <row r="20794" spans="10:10" ht="29.25" customHeight="1">
      <c r="J20794" s="348"/>
    </row>
    <row r="20795" spans="10:10" ht="29.25" customHeight="1">
      <c r="J20795" s="348"/>
    </row>
    <row r="20796" spans="10:10" ht="29.25" customHeight="1">
      <c r="J20796" s="348"/>
    </row>
    <row r="20797" spans="10:10" ht="29.25" customHeight="1">
      <c r="J20797" s="348"/>
    </row>
    <row r="20798" spans="10:10" ht="29.25" customHeight="1">
      <c r="J20798" s="348"/>
    </row>
    <row r="20799" spans="10:10" ht="29.25" customHeight="1">
      <c r="J20799" s="348"/>
    </row>
    <row r="20800" spans="10:10" ht="29.25" customHeight="1">
      <c r="J20800" s="348"/>
    </row>
    <row r="20801" spans="10:10" ht="29.25" customHeight="1">
      <c r="J20801" s="348"/>
    </row>
    <row r="20802" spans="10:10" ht="29.25" customHeight="1">
      <c r="J20802" s="348"/>
    </row>
    <row r="20803" spans="10:10" ht="29.25" customHeight="1">
      <c r="J20803" s="348"/>
    </row>
    <row r="20804" spans="10:10" ht="29.25" customHeight="1">
      <c r="J20804" s="348"/>
    </row>
    <row r="20805" spans="10:10" ht="29.25" customHeight="1">
      <c r="J20805" s="348"/>
    </row>
    <row r="20806" spans="10:10" ht="29.25" customHeight="1">
      <c r="J20806" s="348"/>
    </row>
    <row r="20807" spans="10:10" ht="29.25" customHeight="1">
      <c r="J20807" s="348"/>
    </row>
    <row r="20808" spans="10:10" ht="29.25" customHeight="1">
      <c r="J20808" s="348"/>
    </row>
    <row r="20809" spans="10:10" ht="29.25" customHeight="1">
      <c r="J20809" s="348"/>
    </row>
    <row r="20810" spans="10:10" ht="29.25" customHeight="1">
      <c r="J20810" s="348"/>
    </row>
    <row r="20811" spans="10:10" ht="29.25" customHeight="1">
      <c r="J20811" s="348"/>
    </row>
    <row r="20812" spans="10:10" ht="29.25" customHeight="1">
      <c r="J20812" s="348"/>
    </row>
    <row r="20813" spans="10:10" ht="29.25" customHeight="1">
      <c r="J20813" s="348"/>
    </row>
    <row r="20814" spans="10:10" ht="29.25" customHeight="1">
      <c r="J20814" s="348"/>
    </row>
    <row r="20815" spans="10:10" ht="29.25" customHeight="1">
      <c r="J20815" s="348"/>
    </row>
    <row r="20816" spans="10:10" ht="29.25" customHeight="1">
      <c r="J20816" s="348"/>
    </row>
    <row r="20817" spans="10:10" ht="29.25" customHeight="1">
      <c r="J20817" s="348"/>
    </row>
    <row r="20818" spans="10:10" ht="29.25" customHeight="1">
      <c r="J20818" s="348"/>
    </row>
    <row r="20819" spans="10:10" ht="29.25" customHeight="1">
      <c r="J20819" s="348"/>
    </row>
    <row r="20820" spans="10:10" ht="29.25" customHeight="1">
      <c r="J20820" s="348"/>
    </row>
    <row r="20821" spans="10:10" ht="29.25" customHeight="1">
      <c r="J20821" s="348"/>
    </row>
    <row r="20822" spans="10:10" ht="29.25" customHeight="1">
      <c r="J20822" s="348"/>
    </row>
    <row r="20823" spans="10:10" ht="29.25" customHeight="1">
      <c r="J20823" s="348"/>
    </row>
    <row r="20824" spans="10:10" ht="29.25" customHeight="1">
      <c r="J20824" s="348"/>
    </row>
    <row r="20825" spans="10:10" ht="29.25" customHeight="1">
      <c r="J20825" s="348"/>
    </row>
    <row r="20826" spans="10:10" ht="29.25" customHeight="1">
      <c r="J20826" s="348"/>
    </row>
    <row r="20827" spans="10:10" ht="29.25" customHeight="1">
      <c r="J20827" s="348"/>
    </row>
    <row r="20828" spans="10:10" ht="29.25" customHeight="1">
      <c r="J20828" s="348"/>
    </row>
    <row r="20829" spans="10:10" ht="29.25" customHeight="1">
      <c r="J20829" s="348"/>
    </row>
    <row r="20830" spans="10:10" ht="29.25" customHeight="1">
      <c r="J20830" s="348"/>
    </row>
    <row r="20831" spans="10:10" ht="29.25" customHeight="1">
      <c r="J20831" s="348"/>
    </row>
    <row r="20832" spans="10:10" ht="29.25" customHeight="1">
      <c r="J20832" s="348"/>
    </row>
    <row r="20833" spans="10:10" ht="29.25" customHeight="1">
      <c r="J20833" s="348"/>
    </row>
    <row r="20834" spans="10:10" ht="29.25" customHeight="1">
      <c r="J20834" s="348"/>
    </row>
    <row r="20835" spans="10:10" ht="29.25" customHeight="1">
      <c r="J20835" s="348"/>
    </row>
    <row r="20836" spans="10:10" ht="29.25" customHeight="1">
      <c r="J20836" s="348"/>
    </row>
    <row r="20837" spans="10:10" ht="29.25" customHeight="1">
      <c r="J20837" s="348"/>
    </row>
    <row r="20838" spans="10:10" ht="29.25" customHeight="1">
      <c r="J20838" s="348"/>
    </row>
    <row r="20839" spans="10:10" ht="29.25" customHeight="1">
      <c r="J20839" s="348"/>
    </row>
    <row r="20840" spans="10:10" ht="29.25" customHeight="1">
      <c r="J20840" s="348"/>
    </row>
    <row r="20841" spans="10:10" ht="29.25" customHeight="1">
      <c r="J20841" s="348"/>
    </row>
    <row r="20842" spans="10:10" ht="29.25" customHeight="1">
      <c r="J20842" s="348"/>
    </row>
    <row r="20843" spans="10:10" ht="29.25" customHeight="1">
      <c r="J20843" s="348"/>
    </row>
    <row r="20844" spans="10:10" ht="29.25" customHeight="1">
      <c r="J20844" s="348"/>
    </row>
    <row r="20845" spans="10:10" ht="29.25" customHeight="1">
      <c r="J20845" s="348"/>
    </row>
    <row r="20846" spans="10:10" ht="29.25" customHeight="1">
      <c r="J20846" s="348"/>
    </row>
    <row r="20847" spans="10:10" ht="29.25" customHeight="1">
      <c r="J20847" s="348"/>
    </row>
    <row r="20848" spans="10:10" ht="29.25" customHeight="1">
      <c r="J20848" s="348"/>
    </row>
    <row r="20849" spans="10:10" ht="29.25" customHeight="1">
      <c r="J20849" s="348"/>
    </row>
    <row r="20850" spans="10:10" ht="29.25" customHeight="1">
      <c r="J20850" s="348"/>
    </row>
    <row r="20851" spans="10:10" ht="29.25" customHeight="1">
      <c r="J20851" s="348"/>
    </row>
    <row r="20852" spans="10:10" ht="29.25" customHeight="1">
      <c r="J20852" s="348"/>
    </row>
    <row r="20853" spans="10:10" ht="29.25" customHeight="1">
      <c r="J20853" s="348"/>
    </row>
    <row r="20854" spans="10:10" ht="29.25" customHeight="1">
      <c r="J20854" s="348"/>
    </row>
    <row r="20855" spans="10:10" ht="29.25" customHeight="1">
      <c r="J20855" s="348"/>
    </row>
    <row r="20856" spans="10:10" ht="29.25" customHeight="1">
      <c r="J20856" s="348"/>
    </row>
    <row r="20857" spans="10:10" ht="29.25" customHeight="1">
      <c r="J20857" s="348"/>
    </row>
    <row r="20858" spans="10:10" ht="29.25" customHeight="1">
      <c r="J20858" s="348"/>
    </row>
    <row r="20859" spans="10:10" ht="29.25" customHeight="1">
      <c r="J20859" s="348"/>
    </row>
    <row r="20860" spans="10:10" ht="29.25" customHeight="1">
      <c r="J20860" s="348"/>
    </row>
    <row r="20861" spans="10:10" ht="29.25" customHeight="1">
      <c r="J20861" s="348"/>
    </row>
    <row r="20862" spans="10:10" ht="29.25" customHeight="1">
      <c r="J20862" s="348"/>
    </row>
    <row r="20863" spans="10:10" ht="29.25" customHeight="1">
      <c r="J20863" s="348"/>
    </row>
    <row r="20864" spans="10:10" ht="29.25" customHeight="1">
      <c r="J20864" s="348"/>
    </row>
    <row r="20865" spans="10:10" ht="29.25" customHeight="1">
      <c r="J20865" s="348"/>
    </row>
    <row r="20866" spans="10:10" ht="29.25" customHeight="1">
      <c r="J20866" s="348"/>
    </row>
    <row r="20867" spans="10:10" ht="29.25" customHeight="1">
      <c r="J20867" s="348"/>
    </row>
    <row r="20868" spans="10:10" ht="29.25" customHeight="1">
      <c r="J20868" s="348"/>
    </row>
    <row r="20869" spans="10:10" ht="29.25" customHeight="1">
      <c r="J20869" s="348"/>
    </row>
    <row r="20870" spans="10:10" ht="29.25" customHeight="1">
      <c r="J20870" s="348"/>
    </row>
    <row r="20871" spans="10:10" ht="29.25" customHeight="1">
      <c r="J20871" s="348"/>
    </row>
    <row r="20872" spans="10:10" ht="29.25" customHeight="1">
      <c r="J20872" s="348"/>
    </row>
    <row r="20873" spans="10:10" ht="29.25" customHeight="1">
      <c r="J20873" s="348"/>
    </row>
    <row r="20874" spans="10:10" ht="29.25" customHeight="1">
      <c r="J20874" s="348"/>
    </row>
    <row r="20875" spans="10:10" ht="29.25" customHeight="1">
      <c r="J20875" s="348"/>
    </row>
    <row r="20876" spans="10:10" ht="29.25" customHeight="1">
      <c r="J20876" s="348"/>
    </row>
    <row r="20877" spans="10:10" ht="29.25" customHeight="1">
      <c r="J20877" s="348"/>
    </row>
    <row r="20878" spans="10:10" ht="29.25" customHeight="1">
      <c r="J20878" s="348"/>
    </row>
    <row r="20879" spans="10:10" ht="29.25" customHeight="1">
      <c r="J20879" s="348"/>
    </row>
    <row r="20880" spans="10:10" ht="29.25" customHeight="1">
      <c r="J20880" s="348"/>
    </row>
    <row r="20881" spans="10:10" ht="29.25" customHeight="1">
      <c r="J20881" s="348"/>
    </row>
    <row r="20882" spans="10:10" ht="29.25" customHeight="1">
      <c r="J20882" s="348"/>
    </row>
    <row r="20883" spans="10:10" ht="29.25" customHeight="1">
      <c r="J20883" s="348"/>
    </row>
    <row r="20884" spans="10:10" ht="29.25" customHeight="1">
      <c r="J20884" s="348"/>
    </row>
    <row r="20885" spans="10:10" ht="29.25" customHeight="1">
      <c r="J20885" s="348"/>
    </row>
    <row r="20886" spans="10:10" ht="29.25" customHeight="1">
      <c r="J20886" s="348"/>
    </row>
    <row r="20887" spans="10:10" ht="29.25" customHeight="1">
      <c r="J20887" s="348"/>
    </row>
    <row r="20888" spans="10:10" ht="29.25" customHeight="1">
      <c r="J20888" s="348"/>
    </row>
    <row r="20889" spans="10:10" ht="29.25" customHeight="1">
      <c r="J20889" s="348"/>
    </row>
    <row r="20890" spans="10:10" ht="29.25" customHeight="1">
      <c r="J20890" s="348"/>
    </row>
    <row r="20891" spans="10:10" ht="29.25" customHeight="1">
      <c r="J20891" s="348"/>
    </row>
    <row r="20892" spans="10:10" ht="29.25" customHeight="1">
      <c r="J20892" s="348"/>
    </row>
    <row r="20893" spans="10:10" ht="29.25" customHeight="1">
      <c r="J20893" s="348"/>
    </row>
    <row r="20894" spans="10:10" ht="29.25" customHeight="1">
      <c r="J20894" s="348"/>
    </row>
    <row r="20895" spans="10:10" ht="29.25" customHeight="1">
      <c r="J20895" s="348"/>
    </row>
    <row r="20896" spans="10:10" ht="29.25" customHeight="1">
      <c r="J20896" s="348"/>
    </row>
    <row r="20897" spans="10:10" ht="29.25" customHeight="1">
      <c r="J20897" s="348"/>
    </row>
    <row r="20898" spans="10:10" ht="29.25" customHeight="1">
      <c r="J20898" s="348"/>
    </row>
    <row r="20899" spans="10:10" ht="29.25" customHeight="1">
      <c r="J20899" s="348"/>
    </row>
    <row r="20900" spans="10:10" ht="29.25" customHeight="1">
      <c r="J20900" s="348"/>
    </row>
    <row r="20901" spans="10:10" ht="29.25" customHeight="1">
      <c r="J20901" s="348"/>
    </row>
    <row r="20902" spans="10:10" ht="29.25" customHeight="1">
      <c r="J20902" s="348"/>
    </row>
    <row r="20903" spans="10:10" ht="29.25" customHeight="1">
      <c r="J20903" s="348"/>
    </row>
    <row r="20904" spans="10:10" ht="29.25" customHeight="1">
      <c r="J20904" s="348"/>
    </row>
    <row r="20905" spans="10:10" ht="29.25" customHeight="1">
      <c r="J20905" s="348"/>
    </row>
    <row r="20906" spans="10:10" ht="29.25" customHeight="1">
      <c r="J20906" s="348"/>
    </row>
    <row r="20907" spans="10:10" ht="29.25" customHeight="1">
      <c r="J20907" s="348"/>
    </row>
    <row r="20908" spans="10:10" ht="29.25" customHeight="1">
      <c r="J20908" s="348"/>
    </row>
    <row r="20909" spans="10:10" ht="29.25" customHeight="1">
      <c r="J20909" s="348"/>
    </row>
    <row r="20910" spans="10:10" ht="29.25" customHeight="1">
      <c r="J20910" s="348"/>
    </row>
    <row r="20911" spans="10:10" ht="29.25" customHeight="1">
      <c r="J20911" s="348"/>
    </row>
    <row r="20912" spans="10:10" ht="29.25" customHeight="1">
      <c r="J20912" s="348"/>
    </row>
    <row r="20913" spans="10:10" ht="29.25" customHeight="1">
      <c r="J20913" s="348"/>
    </row>
    <row r="20914" spans="10:10" ht="29.25" customHeight="1">
      <c r="J20914" s="348"/>
    </row>
    <row r="20915" spans="10:10" ht="29.25" customHeight="1">
      <c r="J20915" s="348"/>
    </row>
    <row r="20916" spans="10:10" ht="29.25" customHeight="1">
      <c r="J20916" s="348"/>
    </row>
    <row r="20917" spans="10:10" ht="29.25" customHeight="1">
      <c r="J20917" s="348"/>
    </row>
    <row r="20918" spans="10:10" ht="29.25" customHeight="1">
      <c r="J20918" s="348"/>
    </row>
    <row r="20919" spans="10:10" ht="29.25" customHeight="1">
      <c r="J20919" s="348"/>
    </row>
    <row r="20920" spans="10:10" ht="29.25" customHeight="1">
      <c r="J20920" s="348"/>
    </row>
    <row r="20921" spans="10:10" ht="29.25" customHeight="1">
      <c r="J20921" s="348"/>
    </row>
    <row r="20922" spans="10:10" ht="29.25" customHeight="1">
      <c r="J20922" s="348"/>
    </row>
    <row r="20923" spans="10:10" ht="29.25" customHeight="1">
      <c r="J20923" s="348"/>
    </row>
    <row r="20924" spans="10:10" ht="29.25" customHeight="1">
      <c r="J20924" s="348"/>
    </row>
    <row r="20925" spans="10:10" ht="29.25" customHeight="1">
      <c r="J20925" s="348"/>
    </row>
    <row r="20926" spans="10:10" ht="29.25" customHeight="1">
      <c r="J20926" s="348"/>
    </row>
    <row r="20927" spans="10:10" ht="29.25" customHeight="1">
      <c r="J20927" s="348"/>
    </row>
    <row r="20928" spans="10:10" ht="29.25" customHeight="1">
      <c r="J20928" s="348"/>
    </row>
    <row r="20929" spans="10:10" ht="29.25" customHeight="1">
      <c r="J20929" s="348"/>
    </row>
    <row r="20930" spans="10:10" ht="29.25" customHeight="1">
      <c r="J20930" s="348"/>
    </row>
    <row r="20931" spans="10:10" ht="29.25" customHeight="1">
      <c r="J20931" s="348"/>
    </row>
    <row r="20932" spans="10:10" ht="29.25" customHeight="1">
      <c r="J20932" s="348"/>
    </row>
    <row r="20933" spans="10:10" ht="29.25" customHeight="1">
      <c r="J20933" s="348"/>
    </row>
    <row r="20934" spans="10:10" ht="29.25" customHeight="1">
      <c r="J20934" s="348"/>
    </row>
    <row r="20935" spans="10:10" ht="29.25" customHeight="1">
      <c r="J20935" s="348"/>
    </row>
    <row r="20936" spans="10:10" ht="29.25" customHeight="1">
      <c r="J20936" s="348"/>
    </row>
    <row r="20937" spans="10:10" ht="29.25" customHeight="1">
      <c r="J20937" s="348"/>
    </row>
    <row r="20938" spans="10:10" ht="29.25" customHeight="1">
      <c r="J20938" s="348"/>
    </row>
    <row r="20939" spans="10:10" ht="29.25" customHeight="1">
      <c r="J20939" s="348"/>
    </row>
    <row r="20940" spans="10:10" ht="29.25" customHeight="1">
      <c r="J20940" s="348"/>
    </row>
    <row r="20941" spans="10:10" ht="29.25" customHeight="1">
      <c r="J20941" s="348"/>
    </row>
    <row r="20942" spans="10:10" ht="29.25" customHeight="1">
      <c r="J20942" s="348"/>
    </row>
    <row r="20943" spans="10:10" ht="29.25" customHeight="1">
      <c r="J20943" s="348"/>
    </row>
    <row r="20944" spans="10:10" ht="29.25" customHeight="1">
      <c r="J20944" s="348"/>
    </row>
    <row r="20945" spans="10:10" ht="29.25" customHeight="1">
      <c r="J20945" s="348"/>
    </row>
    <row r="20946" spans="10:10" ht="29.25" customHeight="1">
      <c r="J20946" s="348"/>
    </row>
    <row r="20947" spans="10:10" ht="29.25" customHeight="1">
      <c r="J20947" s="348"/>
    </row>
    <row r="20948" spans="10:10" ht="29.25" customHeight="1">
      <c r="J20948" s="348"/>
    </row>
    <row r="20949" spans="10:10" ht="29.25" customHeight="1">
      <c r="J20949" s="348"/>
    </row>
    <row r="20950" spans="10:10" ht="29.25" customHeight="1">
      <c r="J20950" s="348"/>
    </row>
    <row r="20951" spans="10:10" ht="29.25" customHeight="1">
      <c r="J20951" s="348"/>
    </row>
    <row r="20952" spans="10:10" ht="29.25" customHeight="1">
      <c r="J20952" s="348"/>
    </row>
    <row r="20953" spans="10:10" ht="29.25" customHeight="1">
      <c r="J20953" s="348"/>
    </row>
    <row r="20954" spans="10:10" ht="29.25" customHeight="1">
      <c r="J20954" s="348"/>
    </row>
    <row r="20955" spans="10:10" ht="29.25" customHeight="1">
      <c r="J20955" s="348"/>
    </row>
    <row r="20956" spans="10:10" ht="29.25" customHeight="1">
      <c r="J20956" s="348"/>
    </row>
    <row r="20957" spans="10:10" ht="29.25" customHeight="1">
      <c r="J20957" s="348"/>
    </row>
    <row r="20958" spans="10:10" ht="29.25" customHeight="1">
      <c r="J20958" s="348"/>
    </row>
    <row r="20959" spans="10:10" ht="29.25" customHeight="1">
      <c r="J20959" s="348"/>
    </row>
    <row r="20960" spans="10:10" ht="29.25" customHeight="1">
      <c r="J20960" s="348"/>
    </row>
    <row r="20961" spans="10:10" ht="29.25" customHeight="1">
      <c r="J20961" s="348"/>
    </row>
    <row r="20962" spans="10:10" ht="29.25" customHeight="1">
      <c r="J20962" s="348"/>
    </row>
    <row r="20963" spans="10:10" ht="29.25" customHeight="1">
      <c r="J20963" s="348"/>
    </row>
    <row r="20964" spans="10:10" ht="29.25" customHeight="1">
      <c r="J20964" s="348"/>
    </row>
    <row r="20965" spans="10:10" ht="29.25" customHeight="1">
      <c r="J20965" s="348"/>
    </row>
    <row r="20966" spans="10:10" ht="29.25" customHeight="1">
      <c r="J20966" s="348"/>
    </row>
    <row r="20967" spans="10:10" ht="29.25" customHeight="1">
      <c r="J20967" s="348"/>
    </row>
    <row r="20968" spans="10:10" ht="29.25" customHeight="1">
      <c r="J20968" s="348"/>
    </row>
    <row r="20969" spans="10:10" ht="29.25" customHeight="1">
      <c r="J20969" s="348"/>
    </row>
    <row r="20970" spans="10:10" ht="29.25" customHeight="1">
      <c r="J20970" s="348"/>
    </row>
    <row r="20971" spans="10:10" ht="29.25" customHeight="1">
      <c r="J20971" s="348"/>
    </row>
    <row r="20972" spans="10:10" ht="29.25" customHeight="1">
      <c r="J20972" s="348"/>
    </row>
    <row r="20973" spans="10:10" ht="29.25" customHeight="1">
      <c r="J20973" s="348"/>
    </row>
    <row r="20974" spans="10:10" ht="29.25" customHeight="1">
      <c r="J20974" s="348"/>
    </row>
    <row r="20975" spans="10:10" ht="29.25" customHeight="1">
      <c r="J20975" s="348"/>
    </row>
    <row r="20976" spans="10:10" ht="29.25" customHeight="1">
      <c r="J20976" s="348"/>
    </row>
    <row r="20977" spans="10:10" ht="29.25" customHeight="1">
      <c r="J20977" s="348"/>
    </row>
    <row r="20978" spans="10:10" ht="29.25" customHeight="1">
      <c r="J20978" s="348"/>
    </row>
    <row r="20979" spans="10:10" ht="29.25" customHeight="1">
      <c r="J20979" s="348"/>
    </row>
    <row r="20980" spans="10:10" ht="29.25" customHeight="1">
      <c r="J20980" s="348"/>
    </row>
    <row r="20981" spans="10:10" ht="29.25" customHeight="1">
      <c r="J20981" s="348"/>
    </row>
    <row r="20982" spans="10:10" ht="29.25" customHeight="1">
      <c r="J20982" s="348"/>
    </row>
    <row r="20983" spans="10:10" ht="29.25" customHeight="1">
      <c r="J20983" s="348"/>
    </row>
    <row r="20984" spans="10:10" ht="29.25" customHeight="1">
      <c r="J20984" s="348"/>
    </row>
    <row r="20985" spans="10:10" ht="29.25" customHeight="1">
      <c r="J20985" s="348"/>
    </row>
    <row r="20986" spans="10:10" ht="29.25" customHeight="1">
      <c r="J20986" s="348"/>
    </row>
    <row r="20987" spans="10:10" ht="29.25" customHeight="1">
      <c r="J20987" s="348"/>
    </row>
    <row r="20988" spans="10:10" ht="29.25" customHeight="1">
      <c r="J20988" s="348"/>
    </row>
    <row r="20989" spans="10:10" ht="29.25" customHeight="1">
      <c r="J20989" s="348"/>
    </row>
    <row r="20990" spans="10:10" ht="29.25" customHeight="1">
      <c r="J20990" s="348"/>
    </row>
    <row r="20991" spans="10:10" ht="29.25" customHeight="1">
      <c r="J20991" s="348"/>
    </row>
    <row r="20992" spans="10:10" ht="29.25" customHeight="1">
      <c r="J20992" s="348"/>
    </row>
    <row r="20993" spans="10:10" ht="29.25" customHeight="1">
      <c r="J20993" s="348"/>
    </row>
    <row r="20994" spans="10:10" ht="29.25" customHeight="1">
      <c r="J20994" s="348"/>
    </row>
    <row r="20995" spans="10:10" ht="29.25" customHeight="1">
      <c r="J20995" s="348"/>
    </row>
    <row r="20996" spans="10:10" ht="29.25" customHeight="1">
      <c r="J20996" s="348"/>
    </row>
    <row r="20997" spans="10:10" ht="29.25" customHeight="1">
      <c r="J20997" s="348"/>
    </row>
    <row r="20998" spans="10:10" ht="29.25" customHeight="1">
      <c r="J20998" s="348"/>
    </row>
    <row r="20999" spans="10:10" ht="29.25" customHeight="1">
      <c r="J20999" s="348"/>
    </row>
    <row r="21000" spans="10:10" ht="29.25" customHeight="1">
      <c r="J21000" s="348"/>
    </row>
    <row r="21001" spans="10:10" ht="29.25" customHeight="1">
      <c r="J21001" s="348"/>
    </row>
    <row r="21002" spans="10:10" ht="29.25" customHeight="1">
      <c r="J21002" s="348"/>
    </row>
    <row r="21003" spans="10:10" ht="29.25" customHeight="1">
      <c r="J21003" s="348"/>
    </row>
    <row r="21004" spans="10:10" ht="29.25" customHeight="1">
      <c r="J21004" s="348"/>
    </row>
    <row r="21005" spans="10:10" ht="29.25" customHeight="1">
      <c r="J21005" s="348"/>
    </row>
    <row r="21006" spans="10:10" ht="29.25" customHeight="1">
      <c r="J21006" s="348"/>
    </row>
    <row r="21007" spans="10:10" ht="29.25" customHeight="1">
      <c r="J21007" s="348"/>
    </row>
    <row r="21008" spans="10:10" ht="29.25" customHeight="1">
      <c r="J21008" s="348"/>
    </row>
    <row r="21009" spans="10:10" ht="29.25" customHeight="1">
      <c r="J21009" s="348"/>
    </row>
    <row r="21010" spans="10:10" ht="29.25" customHeight="1">
      <c r="J21010" s="348"/>
    </row>
    <row r="21011" spans="10:10" ht="29.25" customHeight="1">
      <c r="J21011" s="348"/>
    </row>
    <row r="21012" spans="10:10" ht="29.25" customHeight="1">
      <c r="J21012" s="348"/>
    </row>
    <row r="21013" spans="10:10" ht="29.25" customHeight="1">
      <c r="J21013" s="348"/>
    </row>
    <row r="21014" spans="10:10" ht="29.25" customHeight="1">
      <c r="J21014" s="348"/>
    </row>
    <row r="21015" spans="10:10" ht="29.25" customHeight="1">
      <c r="J21015" s="348"/>
    </row>
    <row r="21016" spans="10:10" ht="29.25" customHeight="1">
      <c r="J21016" s="348"/>
    </row>
    <row r="21017" spans="10:10" ht="29.25" customHeight="1">
      <c r="J21017" s="348"/>
    </row>
    <row r="21018" spans="10:10" ht="29.25" customHeight="1">
      <c r="J21018" s="348"/>
    </row>
    <row r="21019" spans="10:10" ht="29.25" customHeight="1">
      <c r="J21019" s="348"/>
    </row>
    <row r="21020" spans="10:10" ht="29.25" customHeight="1">
      <c r="J21020" s="348"/>
    </row>
    <row r="21021" spans="10:10" ht="29.25" customHeight="1">
      <c r="J21021" s="348"/>
    </row>
    <row r="21022" spans="10:10" ht="29.25" customHeight="1">
      <c r="J21022" s="348"/>
    </row>
    <row r="21023" spans="10:10" ht="29.25" customHeight="1">
      <c r="J21023" s="348"/>
    </row>
    <row r="21024" spans="10:10" ht="29.25" customHeight="1">
      <c r="J21024" s="348"/>
    </row>
    <row r="21025" spans="10:10" ht="29.25" customHeight="1">
      <c r="J21025" s="348"/>
    </row>
    <row r="21026" spans="10:10" ht="29.25" customHeight="1">
      <c r="J21026" s="348"/>
    </row>
    <row r="21027" spans="10:10" ht="29.25" customHeight="1">
      <c r="J21027" s="348"/>
    </row>
    <row r="21028" spans="10:10" ht="29.25" customHeight="1">
      <c r="J21028" s="348"/>
    </row>
    <row r="21029" spans="10:10" ht="29.25" customHeight="1">
      <c r="J21029" s="348"/>
    </row>
    <row r="21030" spans="10:10" ht="29.25" customHeight="1">
      <c r="J21030" s="348"/>
    </row>
    <row r="21031" spans="10:10" ht="29.25" customHeight="1">
      <c r="J21031" s="348"/>
    </row>
    <row r="21032" spans="10:10" ht="29.25" customHeight="1">
      <c r="J21032" s="348"/>
    </row>
    <row r="21033" spans="10:10" ht="29.25" customHeight="1">
      <c r="J21033" s="348"/>
    </row>
    <row r="21034" spans="10:10" ht="29.25" customHeight="1">
      <c r="J21034" s="348"/>
    </row>
    <row r="21035" spans="10:10" ht="29.25" customHeight="1">
      <c r="J21035" s="348"/>
    </row>
    <row r="21036" spans="10:10" ht="29.25" customHeight="1">
      <c r="J21036" s="348"/>
    </row>
    <row r="21037" spans="10:10" ht="29.25" customHeight="1">
      <c r="J21037" s="348"/>
    </row>
    <row r="21038" spans="10:10" ht="29.25" customHeight="1">
      <c r="J21038" s="348"/>
    </row>
    <row r="21039" spans="10:10" ht="29.25" customHeight="1">
      <c r="J21039" s="348"/>
    </row>
    <row r="21040" spans="10:10" ht="29.25" customHeight="1">
      <c r="J21040" s="348"/>
    </row>
    <row r="21041" spans="10:10" ht="29.25" customHeight="1">
      <c r="J21041" s="348"/>
    </row>
    <row r="21042" spans="10:10" ht="29.25" customHeight="1">
      <c r="J21042" s="348"/>
    </row>
    <row r="21043" spans="10:10" ht="29.25" customHeight="1">
      <c r="J21043" s="348"/>
    </row>
    <row r="21044" spans="10:10" ht="29.25" customHeight="1">
      <c r="J21044" s="348"/>
    </row>
    <row r="21045" spans="10:10" ht="29.25" customHeight="1">
      <c r="J21045" s="348"/>
    </row>
    <row r="21046" spans="10:10" ht="29.25" customHeight="1">
      <c r="J21046" s="348"/>
    </row>
    <row r="21047" spans="10:10" ht="29.25" customHeight="1">
      <c r="J21047" s="348"/>
    </row>
    <row r="21048" spans="10:10" ht="29.25" customHeight="1">
      <c r="J21048" s="348"/>
    </row>
    <row r="21049" spans="10:10" ht="29.25" customHeight="1">
      <c r="J21049" s="348"/>
    </row>
    <row r="21050" spans="10:10" ht="29.25" customHeight="1">
      <c r="J21050" s="348"/>
    </row>
    <row r="21051" spans="10:10" ht="29.25" customHeight="1">
      <c r="J21051" s="348"/>
    </row>
    <row r="21052" spans="10:10" ht="29.25" customHeight="1">
      <c r="J21052" s="348"/>
    </row>
    <row r="21053" spans="10:10" ht="29.25" customHeight="1">
      <c r="J21053" s="348"/>
    </row>
    <row r="21054" spans="10:10" ht="29.25" customHeight="1">
      <c r="J21054" s="348"/>
    </row>
    <row r="21055" spans="10:10" ht="29.25" customHeight="1">
      <c r="J21055" s="348"/>
    </row>
    <row r="21056" spans="10:10" ht="29.25" customHeight="1">
      <c r="J21056" s="348"/>
    </row>
    <row r="21057" spans="10:10" ht="29.25" customHeight="1">
      <c r="J21057" s="348"/>
    </row>
    <row r="21058" spans="10:10" ht="29.25" customHeight="1">
      <c r="J21058" s="348"/>
    </row>
    <row r="21059" spans="10:10" ht="29.25" customHeight="1">
      <c r="J21059" s="348"/>
    </row>
    <row r="21060" spans="10:10" ht="29.25" customHeight="1">
      <c r="J21060" s="348"/>
    </row>
    <row r="21061" spans="10:10" ht="29.25" customHeight="1">
      <c r="J21061" s="348"/>
    </row>
    <row r="21062" spans="10:10" ht="29.25" customHeight="1">
      <c r="J21062" s="348"/>
    </row>
    <row r="21063" spans="10:10" ht="29.25" customHeight="1">
      <c r="J21063" s="348"/>
    </row>
    <row r="21064" spans="10:10" ht="29.25" customHeight="1">
      <c r="J21064" s="348"/>
    </row>
    <row r="21065" spans="10:10" ht="29.25" customHeight="1">
      <c r="J21065" s="348"/>
    </row>
    <row r="21066" spans="10:10" ht="29.25" customHeight="1">
      <c r="J21066" s="348"/>
    </row>
    <row r="21067" spans="10:10" ht="29.25" customHeight="1">
      <c r="J21067" s="348"/>
    </row>
    <row r="21068" spans="10:10" ht="29.25" customHeight="1">
      <c r="J21068" s="348"/>
    </row>
    <row r="21069" spans="10:10" ht="29.25" customHeight="1">
      <c r="J21069" s="348"/>
    </row>
    <row r="21070" spans="10:10" ht="29.25" customHeight="1">
      <c r="J21070" s="348"/>
    </row>
    <row r="21071" spans="10:10" ht="29.25" customHeight="1">
      <c r="J21071" s="348"/>
    </row>
    <row r="21072" spans="10:10" ht="29.25" customHeight="1">
      <c r="J21072" s="348"/>
    </row>
    <row r="21073" spans="10:10" ht="29.25" customHeight="1">
      <c r="J21073" s="348"/>
    </row>
    <row r="21074" spans="10:10" ht="29.25" customHeight="1">
      <c r="J21074" s="348"/>
    </row>
    <row r="21075" spans="10:10" ht="29.25" customHeight="1">
      <c r="J21075" s="348"/>
    </row>
    <row r="21076" spans="10:10" ht="29.25" customHeight="1">
      <c r="J21076" s="348"/>
    </row>
    <row r="21077" spans="10:10" ht="29.25" customHeight="1">
      <c r="J21077" s="348"/>
    </row>
    <row r="21078" spans="10:10" ht="29.25" customHeight="1">
      <c r="J21078" s="348"/>
    </row>
    <row r="21079" spans="10:10" ht="29.25" customHeight="1">
      <c r="J21079" s="348"/>
    </row>
    <row r="21080" spans="10:10" ht="29.25" customHeight="1">
      <c r="J21080" s="348"/>
    </row>
    <row r="21081" spans="10:10" ht="29.25" customHeight="1">
      <c r="J21081" s="348"/>
    </row>
    <row r="21082" spans="10:10" ht="29.25" customHeight="1">
      <c r="J21082" s="348"/>
    </row>
    <row r="21083" spans="10:10" ht="29.25" customHeight="1">
      <c r="J21083" s="348"/>
    </row>
    <row r="21084" spans="10:10" ht="29.25" customHeight="1">
      <c r="J21084" s="348"/>
    </row>
    <row r="21085" spans="10:10" ht="29.25" customHeight="1">
      <c r="J21085" s="348"/>
    </row>
    <row r="21086" spans="10:10" ht="29.25" customHeight="1">
      <c r="J21086" s="348"/>
    </row>
    <row r="21087" spans="10:10" ht="29.25" customHeight="1">
      <c r="J21087" s="348"/>
    </row>
    <row r="21088" spans="10:10" ht="29.25" customHeight="1">
      <c r="J21088" s="348"/>
    </row>
    <row r="21089" spans="10:10" ht="29.25" customHeight="1">
      <c r="J21089" s="348"/>
    </row>
    <row r="21090" spans="10:10" ht="29.25" customHeight="1">
      <c r="J21090" s="348"/>
    </row>
    <row r="21091" spans="10:10" ht="29.25" customHeight="1">
      <c r="J21091" s="348"/>
    </row>
    <row r="21092" spans="10:10" ht="29.25" customHeight="1">
      <c r="J21092" s="348"/>
    </row>
    <row r="21093" spans="10:10" ht="29.25" customHeight="1">
      <c r="J21093" s="348"/>
    </row>
    <row r="21094" spans="10:10" ht="29.25" customHeight="1">
      <c r="J21094" s="348"/>
    </row>
    <row r="21095" spans="10:10" ht="29.25" customHeight="1">
      <c r="J21095" s="348"/>
    </row>
    <row r="21096" spans="10:10" ht="29.25" customHeight="1">
      <c r="J21096" s="348"/>
    </row>
    <row r="21097" spans="10:10" ht="29.25" customHeight="1">
      <c r="J21097" s="348"/>
    </row>
    <row r="21098" spans="10:10" ht="29.25" customHeight="1">
      <c r="J21098" s="348"/>
    </row>
    <row r="21099" spans="10:10" ht="29.25" customHeight="1">
      <c r="J21099" s="348"/>
    </row>
    <row r="21100" spans="10:10" ht="29.25" customHeight="1">
      <c r="J21100" s="348"/>
    </row>
    <row r="21101" spans="10:10" ht="29.25" customHeight="1">
      <c r="J21101" s="348"/>
    </row>
    <row r="21102" spans="10:10" ht="29.25" customHeight="1">
      <c r="J21102" s="348"/>
    </row>
    <row r="21103" spans="10:10" ht="29.25" customHeight="1">
      <c r="J21103" s="348"/>
    </row>
    <row r="21104" spans="10:10" ht="29.25" customHeight="1">
      <c r="J21104" s="348"/>
    </row>
    <row r="21105" spans="10:10" ht="29.25" customHeight="1">
      <c r="J21105" s="348"/>
    </row>
    <row r="21106" spans="10:10" ht="29.25" customHeight="1">
      <c r="J21106" s="348"/>
    </row>
    <row r="21107" spans="10:10" ht="29.25" customHeight="1">
      <c r="J21107" s="348"/>
    </row>
    <row r="21108" spans="10:10" ht="29.25" customHeight="1">
      <c r="J21108" s="348"/>
    </row>
    <row r="21109" spans="10:10" ht="29.25" customHeight="1">
      <c r="J21109" s="348"/>
    </row>
    <row r="21110" spans="10:10" ht="29.25" customHeight="1">
      <c r="J21110" s="348"/>
    </row>
    <row r="21111" spans="10:10" ht="29.25" customHeight="1">
      <c r="J21111" s="348"/>
    </row>
    <row r="21112" spans="10:10" ht="29.25" customHeight="1">
      <c r="J21112" s="348"/>
    </row>
    <row r="21113" spans="10:10" ht="29.25" customHeight="1">
      <c r="J21113" s="348"/>
    </row>
    <row r="21114" spans="10:10" ht="29.25" customHeight="1">
      <c r="J21114" s="348"/>
    </row>
    <row r="21115" spans="10:10" ht="29.25" customHeight="1">
      <c r="J21115" s="348"/>
    </row>
    <row r="21116" spans="10:10" ht="29.25" customHeight="1">
      <c r="J21116" s="348"/>
    </row>
    <row r="21117" spans="10:10" ht="29.25" customHeight="1">
      <c r="J21117" s="348"/>
    </row>
    <row r="21118" spans="10:10" ht="29.25" customHeight="1">
      <c r="J21118" s="348"/>
    </row>
    <row r="21119" spans="10:10" ht="29.25" customHeight="1">
      <c r="J21119" s="348"/>
    </row>
    <row r="21120" spans="10:10" ht="29.25" customHeight="1">
      <c r="J21120" s="348"/>
    </row>
    <row r="21121" spans="10:10" ht="29.25" customHeight="1">
      <c r="J21121" s="348"/>
    </row>
    <row r="21122" spans="10:10" ht="29.25" customHeight="1">
      <c r="J21122" s="348"/>
    </row>
    <row r="21123" spans="10:10" ht="29.25" customHeight="1">
      <c r="J21123" s="348"/>
    </row>
    <row r="21124" spans="10:10" ht="29.25" customHeight="1">
      <c r="J21124" s="348"/>
    </row>
    <row r="21125" spans="10:10" ht="29.25" customHeight="1">
      <c r="J21125" s="348"/>
    </row>
    <row r="21126" spans="10:10" ht="29.25" customHeight="1">
      <c r="J21126" s="348"/>
    </row>
    <row r="21127" spans="10:10" ht="29.25" customHeight="1">
      <c r="J21127" s="348"/>
    </row>
    <row r="21128" spans="10:10" ht="29.25" customHeight="1">
      <c r="J21128" s="348"/>
    </row>
    <row r="21129" spans="10:10" ht="29.25" customHeight="1">
      <c r="J21129" s="348"/>
    </row>
    <row r="21130" spans="10:10" ht="29.25" customHeight="1">
      <c r="J21130" s="348"/>
    </row>
    <row r="21131" spans="10:10" ht="29.25" customHeight="1">
      <c r="J21131" s="348"/>
    </row>
    <row r="21132" spans="10:10" ht="29.25" customHeight="1">
      <c r="J21132" s="348"/>
    </row>
    <row r="21133" spans="10:10" ht="29.25" customHeight="1">
      <c r="J21133" s="348"/>
    </row>
    <row r="21134" spans="10:10" ht="29.25" customHeight="1">
      <c r="J21134" s="348"/>
    </row>
    <row r="21135" spans="10:10" ht="29.25" customHeight="1">
      <c r="J21135" s="348"/>
    </row>
    <row r="21136" spans="10:10" ht="29.25" customHeight="1">
      <c r="J21136" s="348"/>
    </row>
    <row r="21137" spans="10:10" ht="29.25" customHeight="1">
      <c r="J21137" s="348"/>
    </row>
    <row r="21138" spans="10:10" ht="29.25" customHeight="1">
      <c r="J21138" s="348"/>
    </row>
    <row r="21139" spans="10:10" ht="29.25" customHeight="1">
      <c r="J21139" s="348"/>
    </row>
    <row r="21140" spans="10:10" ht="29.25" customHeight="1">
      <c r="J21140" s="348"/>
    </row>
    <row r="21141" spans="10:10" ht="29.25" customHeight="1">
      <c r="J21141" s="348"/>
    </row>
    <row r="21142" spans="10:10" ht="29.25" customHeight="1">
      <c r="J21142" s="348"/>
    </row>
    <row r="21143" spans="10:10" ht="29.25" customHeight="1">
      <c r="J21143" s="348"/>
    </row>
    <row r="21144" spans="10:10" ht="29.25" customHeight="1">
      <c r="J21144" s="348"/>
    </row>
    <row r="21145" spans="10:10" ht="29.25" customHeight="1">
      <c r="J21145" s="348"/>
    </row>
    <row r="21146" spans="10:10" ht="29.25" customHeight="1">
      <c r="J21146" s="348"/>
    </row>
    <row r="21147" spans="10:10" ht="29.25" customHeight="1">
      <c r="J21147" s="348"/>
    </row>
    <row r="21148" spans="10:10" ht="29.25" customHeight="1">
      <c r="J21148" s="348"/>
    </row>
    <row r="21149" spans="10:10" ht="29.25" customHeight="1">
      <c r="J21149" s="348"/>
    </row>
    <row r="21150" spans="10:10" ht="29.25" customHeight="1">
      <c r="J21150" s="348"/>
    </row>
    <row r="21151" spans="10:10" ht="29.25" customHeight="1">
      <c r="J21151" s="348"/>
    </row>
    <row r="21152" spans="10:10" ht="29.25" customHeight="1">
      <c r="J21152" s="348"/>
    </row>
    <row r="21153" spans="10:10" ht="29.25" customHeight="1">
      <c r="J21153" s="348"/>
    </row>
    <row r="21154" spans="10:10" ht="29.25" customHeight="1">
      <c r="J21154" s="348"/>
    </row>
    <row r="21155" spans="10:10" ht="29.25" customHeight="1">
      <c r="J21155" s="348"/>
    </row>
    <row r="21156" spans="10:10" ht="29.25" customHeight="1">
      <c r="J21156" s="348"/>
    </row>
    <row r="21157" spans="10:10" ht="29.25" customHeight="1">
      <c r="J21157" s="348"/>
    </row>
    <row r="21158" spans="10:10" ht="29.25" customHeight="1">
      <c r="J21158" s="348"/>
    </row>
    <row r="21159" spans="10:10" ht="29.25" customHeight="1">
      <c r="J21159" s="348"/>
    </row>
    <row r="21160" spans="10:10" ht="29.25" customHeight="1">
      <c r="J21160" s="348"/>
    </row>
    <row r="21161" spans="10:10" ht="29.25" customHeight="1">
      <c r="J21161" s="348"/>
    </row>
    <row r="21162" spans="10:10" ht="29.25" customHeight="1">
      <c r="J21162" s="348"/>
    </row>
    <row r="21163" spans="10:10" ht="29.25" customHeight="1">
      <c r="J21163" s="348"/>
    </row>
    <row r="21164" spans="10:10" ht="29.25" customHeight="1">
      <c r="J21164" s="348"/>
    </row>
    <row r="21165" spans="10:10" ht="29.25" customHeight="1">
      <c r="J21165" s="348"/>
    </row>
    <row r="21166" spans="10:10" ht="29.25" customHeight="1">
      <c r="J21166" s="348"/>
    </row>
    <row r="21167" spans="10:10" ht="29.25" customHeight="1">
      <c r="J21167" s="348"/>
    </row>
    <row r="21168" spans="10:10" ht="29.25" customHeight="1">
      <c r="J21168" s="348"/>
    </row>
    <row r="21169" spans="10:10" ht="29.25" customHeight="1">
      <c r="J21169" s="348"/>
    </row>
    <row r="21170" spans="10:10" ht="29.25" customHeight="1">
      <c r="J21170" s="348"/>
    </row>
    <row r="21171" spans="10:10" ht="29.25" customHeight="1">
      <c r="J21171" s="348"/>
    </row>
    <row r="21172" spans="10:10" ht="29.25" customHeight="1">
      <c r="J21172" s="348"/>
    </row>
    <row r="21173" spans="10:10" ht="29.25" customHeight="1">
      <c r="J21173" s="348"/>
    </row>
    <row r="21174" spans="10:10" ht="29.25" customHeight="1">
      <c r="J21174" s="348"/>
    </row>
    <row r="21175" spans="10:10" ht="29.25" customHeight="1">
      <c r="J21175" s="348"/>
    </row>
    <row r="21176" spans="10:10" ht="29.25" customHeight="1">
      <c r="J21176" s="348"/>
    </row>
    <row r="21177" spans="10:10" ht="29.25" customHeight="1">
      <c r="J21177" s="348"/>
    </row>
    <row r="21178" spans="10:10" ht="29.25" customHeight="1">
      <c r="J21178" s="348"/>
    </row>
    <row r="21179" spans="10:10" ht="29.25" customHeight="1">
      <c r="J21179" s="348"/>
    </row>
    <row r="21180" spans="10:10" ht="29.25" customHeight="1">
      <c r="J21180" s="348"/>
    </row>
    <row r="21181" spans="10:10" ht="29.25" customHeight="1">
      <c r="J21181" s="348"/>
    </row>
    <row r="21182" spans="10:10" ht="29.25" customHeight="1">
      <c r="J21182" s="348"/>
    </row>
    <row r="21183" spans="10:10" ht="29.25" customHeight="1">
      <c r="J21183" s="348"/>
    </row>
    <row r="21184" spans="10:10" ht="29.25" customHeight="1">
      <c r="J21184" s="348"/>
    </row>
    <row r="21185" spans="10:10" ht="29.25" customHeight="1">
      <c r="J21185" s="348"/>
    </row>
    <row r="21186" spans="10:10" ht="29.25" customHeight="1">
      <c r="J21186" s="348"/>
    </row>
    <row r="21187" spans="10:10" ht="29.25" customHeight="1">
      <c r="J21187" s="348"/>
    </row>
    <row r="21188" spans="10:10" ht="29.25" customHeight="1">
      <c r="J21188" s="348"/>
    </row>
    <row r="21189" spans="10:10" ht="29.25" customHeight="1">
      <c r="J21189" s="348"/>
    </row>
    <row r="21190" spans="10:10" ht="29.25" customHeight="1">
      <c r="J21190" s="348"/>
    </row>
    <row r="21191" spans="10:10" ht="29.25" customHeight="1">
      <c r="J21191" s="348"/>
    </row>
    <row r="21192" spans="10:10" ht="29.25" customHeight="1">
      <c r="J21192" s="348"/>
    </row>
    <row r="21193" spans="10:10" ht="29.25" customHeight="1">
      <c r="J21193" s="348"/>
    </row>
    <row r="21194" spans="10:10" ht="29.25" customHeight="1">
      <c r="J21194" s="348"/>
    </row>
    <row r="21195" spans="10:10" ht="29.25" customHeight="1">
      <c r="J21195" s="348"/>
    </row>
    <row r="21196" spans="10:10" ht="29.25" customHeight="1">
      <c r="J21196" s="348"/>
    </row>
    <row r="21197" spans="10:10" ht="29.25" customHeight="1">
      <c r="J21197" s="348"/>
    </row>
    <row r="21198" spans="10:10" ht="29.25" customHeight="1">
      <c r="J21198" s="348"/>
    </row>
    <row r="21199" spans="10:10" ht="29.25" customHeight="1">
      <c r="J21199" s="348"/>
    </row>
    <row r="21200" spans="10:10" ht="29.25" customHeight="1">
      <c r="J21200" s="348"/>
    </row>
    <row r="21201" spans="10:10" ht="29.25" customHeight="1">
      <c r="J21201" s="348"/>
    </row>
    <row r="21202" spans="10:10" ht="29.25" customHeight="1">
      <c r="J21202" s="348"/>
    </row>
    <row r="21203" spans="10:10" ht="29.25" customHeight="1">
      <c r="J21203" s="348"/>
    </row>
    <row r="21204" spans="10:10" ht="29.25" customHeight="1">
      <c r="J21204" s="348"/>
    </row>
    <row r="21205" spans="10:10" ht="29.25" customHeight="1">
      <c r="J21205" s="348"/>
    </row>
    <row r="21206" spans="10:10" ht="29.25" customHeight="1">
      <c r="J21206" s="348"/>
    </row>
    <row r="21207" spans="10:10" ht="29.25" customHeight="1">
      <c r="J21207" s="348"/>
    </row>
    <row r="21208" spans="10:10" ht="29.25" customHeight="1">
      <c r="J21208" s="348"/>
    </row>
    <row r="21209" spans="10:10" ht="29.25" customHeight="1">
      <c r="J21209" s="348"/>
    </row>
    <row r="21210" spans="10:10" ht="29.25" customHeight="1">
      <c r="J21210" s="348"/>
    </row>
    <row r="21211" spans="10:10" ht="29.25" customHeight="1">
      <c r="J21211" s="348"/>
    </row>
    <row r="21212" spans="10:10" ht="29.25" customHeight="1">
      <c r="J21212" s="348"/>
    </row>
    <row r="21213" spans="10:10" ht="29.25" customHeight="1">
      <c r="J21213" s="348"/>
    </row>
    <row r="21214" spans="10:10" ht="29.25" customHeight="1">
      <c r="J21214" s="348"/>
    </row>
    <row r="21215" spans="10:10" ht="29.25" customHeight="1">
      <c r="J21215" s="348"/>
    </row>
    <row r="21216" spans="10:10" ht="29.25" customHeight="1">
      <c r="J21216" s="348"/>
    </row>
    <row r="21217" spans="10:10" ht="29.25" customHeight="1">
      <c r="J21217" s="348"/>
    </row>
    <row r="21218" spans="10:10" ht="29.25" customHeight="1">
      <c r="J21218" s="348"/>
    </row>
    <row r="21219" spans="10:10" ht="29.25" customHeight="1">
      <c r="J21219" s="348"/>
    </row>
    <row r="21220" spans="10:10" ht="29.25" customHeight="1">
      <c r="J21220" s="348"/>
    </row>
    <row r="21221" spans="10:10" ht="29.25" customHeight="1">
      <c r="J21221" s="348"/>
    </row>
    <row r="21222" spans="10:10" ht="29.25" customHeight="1">
      <c r="J21222" s="348"/>
    </row>
    <row r="21223" spans="10:10" ht="29.25" customHeight="1">
      <c r="J21223" s="348"/>
    </row>
    <row r="21224" spans="10:10" ht="29.25" customHeight="1">
      <c r="J21224" s="348"/>
    </row>
    <row r="21225" spans="10:10" ht="29.25" customHeight="1">
      <c r="J21225" s="348"/>
    </row>
    <row r="21226" spans="10:10" ht="29.25" customHeight="1">
      <c r="J21226" s="348"/>
    </row>
    <row r="21227" spans="10:10" ht="29.25" customHeight="1">
      <c r="J21227" s="348"/>
    </row>
    <row r="21228" spans="10:10" ht="29.25" customHeight="1">
      <c r="J21228" s="348"/>
    </row>
    <row r="21229" spans="10:10" ht="29.25" customHeight="1">
      <c r="J21229" s="348"/>
    </row>
    <row r="21230" spans="10:10" ht="29.25" customHeight="1">
      <c r="J21230" s="348"/>
    </row>
    <row r="21231" spans="10:10" ht="29.25" customHeight="1">
      <c r="J21231" s="348"/>
    </row>
    <row r="21232" spans="10:10" ht="29.25" customHeight="1">
      <c r="J21232" s="348"/>
    </row>
    <row r="21233" spans="10:10" ht="29.25" customHeight="1">
      <c r="J21233" s="348"/>
    </row>
    <row r="21234" spans="10:10" ht="29.25" customHeight="1">
      <c r="J21234" s="348"/>
    </row>
    <row r="21235" spans="10:10" ht="29.25" customHeight="1">
      <c r="J21235" s="348"/>
    </row>
    <row r="21236" spans="10:10" ht="29.25" customHeight="1">
      <c r="J21236" s="348"/>
    </row>
    <row r="21237" spans="10:10" ht="29.25" customHeight="1">
      <c r="J21237" s="348"/>
    </row>
    <row r="21238" spans="10:10" ht="29.25" customHeight="1">
      <c r="J21238" s="348"/>
    </row>
    <row r="21239" spans="10:10" ht="29.25" customHeight="1">
      <c r="J21239" s="348"/>
    </row>
    <row r="21240" spans="10:10" ht="29.25" customHeight="1">
      <c r="J21240" s="348"/>
    </row>
    <row r="21241" spans="10:10" ht="29.25" customHeight="1">
      <c r="J21241" s="348"/>
    </row>
    <row r="21242" spans="10:10" ht="29.25" customHeight="1">
      <c r="J21242" s="348"/>
    </row>
    <row r="21243" spans="10:10" ht="29.25" customHeight="1">
      <c r="J21243" s="348"/>
    </row>
    <row r="21244" spans="10:10" ht="29.25" customHeight="1">
      <c r="J21244" s="348"/>
    </row>
    <row r="21245" spans="10:10" ht="29.25" customHeight="1">
      <c r="J21245" s="348"/>
    </row>
    <row r="21246" spans="10:10" ht="29.25" customHeight="1">
      <c r="J21246" s="348"/>
    </row>
    <row r="21247" spans="10:10" ht="29.25" customHeight="1">
      <c r="J21247" s="348"/>
    </row>
    <row r="21248" spans="10:10" ht="29.25" customHeight="1">
      <c r="J21248" s="348"/>
    </row>
    <row r="21249" spans="10:10" ht="29.25" customHeight="1">
      <c r="J21249" s="348"/>
    </row>
    <row r="21250" spans="10:10" ht="29.25" customHeight="1">
      <c r="J21250" s="348"/>
    </row>
    <row r="21251" spans="10:10" ht="29.25" customHeight="1">
      <c r="J21251" s="348"/>
    </row>
    <row r="21252" spans="10:10" ht="29.25" customHeight="1">
      <c r="J21252" s="348"/>
    </row>
    <row r="21253" spans="10:10" ht="29.25" customHeight="1">
      <c r="J21253" s="348"/>
    </row>
    <row r="21254" spans="10:10" ht="29.25" customHeight="1">
      <c r="J21254" s="348"/>
    </row>
    <row r="21255" spans="10:10" ht="29.25" customHeight="1">
      <c r="J21255" s="348"/>
    </row>
    <row r="21256" spans="10:10" ht="29.25" customHeight="1">
      <c r="J21256" s="348"/>
    </row>
    <row r="21257" spans="10:10" ht="29.25" customHeight="1">
      <c r="J21257" s="348"/>
    </row>
    <row r="21258" spans="10:10" ht="29.25" customHeight="1">
      <c r="J21258" s="348"/>
    </row>
    <row r="21259" spans="10:10" ht="29.25" customHeight="1">
      <c r="J21259" s="348"/>
    </row>
    <row r="21260" spans="10:10" ht="29.25" customHeight="1">
      <c r="J21260" s="348"/>
    </row>
    <row r="21261" spans="10:10" ht="29.25" customHeight="1">
      <c r="J21261" s="348"/>
    </row>
    <row r="21262" spans="10:10" ht="29.25" customHeight="1">
      <c r="J21262" s="348"/>
    </row>
    <row r="21263" spans="10:10" ht="29.25" customHeight="1">
      <c r="J21263" s="348"/>
    </row>
    <row r="21264" spans="10:10" ht="29.25" customHeight="1">
      <c r="J21264" s="348"/>
    </row>
    <row r="21265" spans="10:10" ht="29.25" customHeight="1">
      <c r="J21265" s="348"/>
    </row>
    <row r="21266" spans="10:10" ht="29.25" customHeight="1">
      <c r="J21266" s="348"/>
    </row>
    <row r="21267" spans="10:10" ht="29.25" customHeight="1">
      <c r="J21267" s="348"/>
    </row>
    <row r="21268" spans="10:10" ht="29.25" customHeight="1">
      <c r="J21268" s="348"/>
    </row>
    <row r="21269" spans="10:10" ht="29.25" customHeight="1">
      <c r="J21269" s="348"/>
    </row>
    <row r="21270" spans="10:10" ht="29.25" customHeight="1">
      <c r="J21270" s="348"/>
    </row>
    <row r="21271" spans="10:10" ht="29.25" customHeight="1">
      <c r="J21271" s="348"/>
    </row>
    <row r="21272" spans="10:10" ht="29.25" customHeight="1">
      <c r="J21272" s="348"/>
    </row>
    <row r="21273" spans="10:10" ht="29.25" customHeight="1">
      <c r="J21273" s="348"/>
    </row>
    <row r="21274" spans="10:10" ht="29.25" customHeight="1">
      <c r="J21274" s="348"/>
    </row>
    <row r="21275" spans="10:10" ht="29.25" customHeight="1">
      <c r="J21275" s="348"/>
    </row>
    <row r="21276" spans="10:10" ht="29.25" customHeight="1">
      <c r="J21276" s="348"/>
    </row>
    <row r="21277" spans="10:10" ht="29.25" customHeight="1">
      <c r="J21277" s="348"/>
    </row>
    <row r="21278" spans="10:10" ht="29.25" customHeight="1">
      <c r="J21278" s="348"/>
    </row>
    <row r="21279" spans="10:10" ht="29.25" customHeight="1">
      <c r="J21279" s="348"/>
    </row>
    <row r="21280" spans="10:10" ht="29.25" customHeight="1">
      <c r="J21280" s="348"/>
    </row>
    <row r="21281" spans="10:10" ht="29.25" customHeight="1">
      <c r="J21281" s="348"/>
    </row>
    <row r="21282" spans="10:10" ht="29.25" customHeight="1">
      <c r="J21282" s="348"/>
    </row>
    <row r="21283" spans="10:10" ht="29.25" customHeight="1">
      <c r="J21283" s="348"/>
    </row>
    <row r="21284" spans="10:10" ht="29.25" customHeight="1">
      <c r="J21284" s="348"/>
    </row>
    <row r="21285" spans="10:10" ht="29.25" customHeight="1">
      <c r="J21285" s="348"/>
    </row>
    <row r="21286" spans="10:10" ht="29.25" customHeight="1">
      <c r="J21286" s="348"/>
    </row>
    <row r="21287" spans="10:10" ht="29.25" customHeight="1">
      <c r="J21287" s="348"/>
    </row>
    <row r="21288" spans="10:10" ht="29.25" customHeight="1">
      <c r="J21288" s="348"/>
    </row>
    <row r="21289" spans="10:10" ht="29.25" customHeight="1">
      <c r="J21289" s="348"/>
    </row>
    <row r="21290" spans="10:10" ht="29.25" customHeight="1">
      <c r="J21290" s="348"/>
    </row>
    <row r="21291" spans="10:10" ht="29.25" customHeight="1">
      <c r="J21291" s="348"/>
    </row>
    <row r="21292" spans="10:10" ht="29.25" customHeight="1">
      <c r="J21292" s="348"/>
    </row>
    <row r="21293" spans="10:10" ht="29.25" customHeight="1">
      <c r="J21293" s="348"/>
    </row>
    <row r="21294" spans="10:10" ht="29.25" customHeight="1">
      <c r="J21294" s="348"/>
    </row>
    <row r="21295" spans="10:10" ht="29.25" customHeight="1">
      <c r="J21295" s="348"/>
    </row>
    <row r="21296" spans="10:10" ht="29.25" customHeight="1">
      <c r="J21296" s="348"/>
    </row>
    <row r="21297" spans="10:10" ht="29.25" customHeight="1">
      <c r="J21297" s="348"/>
    </row>
    <row r="21298" spans="10:10" ht="29.25" customHeight="1">
      <c r="J21298" s="348"/>
    </row>
    <row r="21299" spans="10:10" ht="29.25" customHeight="1">
      <c r="J21299" s="348"/>
    </row>
    <row r="21300" spans="10:10" ht="29.25" customHeight="1">
      <c r="J21300" s="348"/>
    </row>
    <row r="21301" spans="10:10" ht="29.25" customHeight="1">
      <c r="J21301" s="348"/>
    </row>
    <row r="21302" spans="10:10" ht="29.25" customHeight="1">
      <c r="J21302" s="348"/>
    </row>
    <row r="21303" spans="10:10" ht="29.25" customHeight="1">
      <c r="J21303" s="348"/>
    </row>
    <row r="21304" spans="10:10" ht="29.25" customHeight="1">
      <c r="J21304" s="348"/>
    </row>
    <row r="21305" spans="10:10" ht="29.25" customHeight="1">
      <c r="J21305" s="348"/>
    </row>
    <row r="21306" spans="10:10" ht="29.25" customHeight="1">
      <c r="J21306" s="348"/>
    </row>
    <row r="21307" spans="10:10" ht="29.25" customHeight="1">
      <c r="J21307" s="348"/>
    </row>
    <row r="21308" spans="10:10" ht="29.25" customHeight="1">
      <c r="J21308" s="348"/>
    </row>
    <row r="21309" spans="10:10" ht="29.25" customHeight="1">
      <c r="J21309" s="348"/>
    </row>
    <row r="21310" spans="10:10" ht="29.25" customHeight="1">
      <c r="J21310" s="348"/>
    </row>
    <row r="21311" spans="10:10" ht="29.25" customHeight="1">
      <c r="J21311" s="348"/>
    </row>
    <row r="21312" spans="10:10" ht="29.25" customHeight="1">
      <c r="J21312" s="348"/>
    </row>
    <row r="21313" spans="10:10" ht="29.25" customHeight="1">
      <c r="J21313" s="348"/>
    </row>
    <row r="21314" spans="10:10" ht="29.25" customHeight="1">
      <c r="J21314" s="348"/>
    </row>
    <row r="21315" spans="10:10" ht="29.25" customHeight="1">
      <c r="J21315" s="348"/>
    </row>
    <row r="21316" spans="10:10" ht="29.25" customHeight="1">
      <c r="J21316" s="348"/>
    </row>
    <row r="21317" spans="10:10" ht="29.25" customHeight="1">
      <c r="J21317" s="348"/>
    </row>
    <row r="21318" spans="10:10" ht="29.25" customHeight="1">
      <c r="J21318" s="348"/>
    </row>
    <row r="21319" spans="10:10" ht="29.25" customHeight="1">
      <c r="J21319" s="348"/>
    </row>
    <row r="21320" spans="10:10" ht="29.25" customHeight="1">
      <c r="J21320" s="348"/>
    </row>
    <row r="21321" spans="10:10" ht="29.25" customHeight="1">
      <c r="J21321" s="348"/>
    </row>
    <row r="21322" spans="10:10" ht="29.25" customHeight="1">
      <c r="J21322" s="348"/>
    </row>
    <row r="21323" spans="10:10" ht="29.25" customHeight="1">
      <c r="J21323" s="348"/>
    </row>
    <row r="21324" spans="10:10" ht="29.25" customHeight="1">
      <c r="J21324" s="348"/>
    </row>
    <row r="21325" spans="10:10" ht="29.25" customHeight="1">
      <c r="J21325" s="348"/>
    </row>
    <row r="21326" spans="10:10" ht="29.25" customHeight="1">
      <c r="J21326" s="348"/>
    </row>
    <row r="21327" spans="10:10" ht="29.25" customHeight="1">
      <c r="J21327" s="348"/>
    </row>
    <row r="21328" spans="10:10" ht="29.25" customHeight="1">
      <c r="J21328" s="348"/>
    </row>
    <row r="21329" spans="10:10" ht="29.25" customHeight="1">
      <c r="J21329" s="348"/>
    </row>
    <row r="21330" spans="10:10" ht="29.25" customHeight="1">
      <c r="J21330" s="348"/>
    </row>
    <row r="21331" spans="10:10" ht="29.25" customHeight="1">
      <c r="J21331" s="348"/>
    </row>
    <row r="21332" spans="10:10" ht="29.25" customHeight="1">
      <c r="J21332" s="348"/>
    </row>
    <row r="21333" spans="10:10" ht="29.25" customHeight="1">
      <c r="J21333" s="348"/>
    </row>
    <row r="21334" spans="10:10" ht="29.25" customHeight="1">
      <c r="J21334" s="348"/>
    </row>
    <row r="21335" spans="10:10" ht="29.25" customHeight="1">
      <c r="J21335" s="348"/>
    </row>
    <row r="21336" spans="10:10" ht="29.25" customHeight="1">
      <c r="J21336" s="348"/>
    </row>
    <row r="21337" spans="10:10" ht="29.25" customHeight="1">
      <c r="J21337" s="348"/>
    </row>
    <row r="21338" spans="10:10" ht="29.25" customHeight="1">
      <c r="J21338" s="348"/>
    </row>
    <row r="21339" spans="10:10" ht="29.25" customHeight="1">
      <c r="J21339" s="348"/>
    </row>
    <row r="21340" spans="10:10" ht="29.25" customHeight="1">
      <c r="J21340" s="348"/>
    </row>
    <row r="21341" spans="10:10" ht="29.25" customHeight="1">
      <c r="J21341" s="348"/>
    </row>
    <row r="21342" spans="10:10" ht="29.25" customHeight="1">
      <c r="J21342" s="348"/>
    </row>
    <row r="21343" spans="10:10" ht="29.25" customHeight="1">
      <c r="J21343" s="348"/>
    </row>
    <row r="21344" spans="10:10" ht="29.25" customHeight="1">
      <c r="J21344" s="348"/>
    </row>
    <row r="21345" spans="10:10" ht="29.25" customHeight="1">
      <c r="J21345" s="348"/>
    </row>
    <row r="21346" spans="10:10" ht="29.25" customHeight="1">
      <c r="J21346" s="348"/>
    </row>
    <row r="21347" spans="10:10" ht="29.25" customHeight="1">
      <c r="J21347" s="348"/>
    </row>
    <row r="21348" spans="10:10" ht="29.25" customHeight="1">
      <c r="J21348" s="348"/>
    </row>
    <row r="21349" spans="10:10" ht="29.25" customHeight="1">
      <c r="J21349" s="348"/>
    </row>
    <row r="21350" spans="10:10" ht="29.25" customHeight="1">
      <c r="J21350" s="348"/>
    </row>
    <row r="21351" spans="10:10" ht="29.25" customHeight="1">
      <c r="J21351" s="348"/>
    </row>
    <row r="21352" spans="10:10" ht="29.25" customHeight="1">
      <c r="J21352" s="348"/>
    </row>
    <row r="21353" spans="10:10" ht="29.25" customHeight="1">
      <c r="J21353" s="348"/>
    </row>
    <row r="21354" spans="10:10" ht="29.25" customHeight="1">
      <c r="J21354" s="348"/>
    </row>
    <row r="21355" spans="10:10" ht="29.25" customHeight="1">
      <c r="J21355" s="348"/>
    </row>
    <row r="21356" spans="10:10" ht="29.25" customHeight="1">
      <c r="J21356" s="348"/>
    </row>
    <row r="21357" spans="10:10" ht="29.25" customHeight="1">
      <c r="J21357" s="348"/>
    </row>
    <row r="21358" spans="10:10" ht="29.25" customHeight="1">
      <c r="J21358" s="348"/>
    </row>
    <row r="21359" spans="10:10" ht="29.25" customHeight="1">
      <c r="J21359" s="348"/>
    </row>
    <row r="21360" spans="10:10" ht="29.25" customHeight="1">
      <c r="J21360" s="348"/>
    </row>
    <row r="21361" spans="10:10" ht="29.25" customHeight="1">
      <c r="J21361" s="348"/>
    </row>
    <row r="21362" spans="10:10" ht="29.25" customHeight="1">
      <c r="J21362" s="348"/>
    </row>
    <row r="21363" spans="10:10" ht="29.25" customHeight="1">
      <c r="J21363" s="348"/>
    </row>
    <row r="21364" spans="10:10" ht="29.25" customHeight="1">
      <c r="J21364" s="348"/>
    </row>
    <row r="21365" spans="10:10" ht="29.25" customHeight="1">
      <c r="J21365" s="348"/>
    </row>
    <row r="21366" spans="10:10" ht="29.25" customHeight="1">
      <c r="J21366" s="348"/>
    </row>
    <row r="21367" spans="10:10" ht="29.25" customHeight="1">
      <c r="J21367" s="348"/>
    </row>
    <row r="21368" spans="10:10" ht="29.25" customHeight="1">
      <c r="J21368" s="348"/>
    </row>
    <row r="21369" spans="10:10" ht="29.25" customHeight="1">
      <c r="J21369" s="348"/>
    </row>
    <row r="21370" spans="10:10" ht="29.25" customHeight="1">
      <c r="J21370" s="348"/>
    </row>
    <row r="21371" spans="10:10" ht="29.25" customHeight="1">
      <c r="J21371" s="348"/>
    </row>
    <row r="21372" spans="10:10" ht="29.25" customHeight="1">
      <c r="J21372" s="348"/>
    </row>
    <row r="21373" spans="10:10" ht="29.25" customHeight="1">
      <c r="J21373" s="348"/>
    </row>
    <row r="21374" spans="10:10" ht="29.25" customHeight="1">
      <c r="J21374" s="348"/>
    </row>
    <row r="21375" spans="10:10" ht="29.25" customHeight="1">
      <c r="J21375" s="348"/>
    </row>
    <row r="21376" spans="10:10" ht="29.25" customHeight="1">
      <c r="J21376" s="348"/>
    </row>
    <row r="21377" spans="10:10" ht="29.25" customHeight="1">
      <c r="J21377" s="348"/>
    </row>
    <row r="21378" spans="10:10" ht="29.25" customHeight="1">
      <c r="J21378" s="348"/>
    </row>
    <row r="21379" spans="10:10" ht="29.25" customHeight="1">
      <c r="J21379" s="348"/>
    </row>
    <row r="21380" spans="10:10" ht="29.25" customHeight="1">
      <c r="J21380" s="348"/>
    </row>
    <row r="21381" spans="10:10" ht="29.25" customHeight="1">
      <c r="J21381" s="348"/>
    </row>
    <row r="21382" spans="10:10" ht="29.25" customHeight="1">
      <c r="J21382" s="348"/>
    </row>
    <row r="21383" spans="10:10" ht="29.25" customHeight="1">
      <c r="J21383" s="348"/>
    </row>
    <row r="21384" spans="10:10" ht="29.25" customHeight="1">
      <c r="J21384" s="348"/>
    </row>
    <row r="21385" spans="10:10" ht="29.25" customHeight="1">
      <c r="J21385" s="348"/>
    </row>
    <row r="21386" spans="10:10" ht="29.25" customHeight="1">
      <c r="J21386" s="348"/>
    </row>
    <row r="21387" spans="10:10" ht="29.25" customHeight="1">
      <c r="J21387" s="348"/>
    </row>
    <row r="21388" spans="10:10" ht="29.25" customHeight="1">
      <c r="J21388" s="348"/>
    </row>
    <row r="21389" spans="10:10" ht="29.25" customHeight="1">
      <c r="J21389" s="348"/>
    </row>
    <row r="21390" spans="10:10" ht="29.25" customHeight="1">
      <c r="J21390" s="348"/>
    </row>
    <row r="21391" spans="10:10" ht="29.25" customHeight="1">
      <c r="J21391" s="348"/>
    </row>
    <row r="21392" spans="10:10" ht="29.25" customHeight="1">
      <c r="J21392" s="348"/>
    </row>
    <row r="21393" spans="10:10" ht="29.25" customHeight="1">
      <c r="J21393" s="348"/>
    </row>
    <row r="21394" spans="10:10" ht="29.25" customHeight="1">
      <c r="J21394" s="348"/>
    </row>
    <row r="21395" spans="10:10" ht="29.25" customHeight="1">
      <c r="J21395" s="348"/>
    </row>
    <row r="21396" spans="10:10" ht="29.25" customHeight="1">
      <c r="J21396" s="348"/>
    </row>
    <row r="21397" spans="10:10" ht="29.25" customHeight="1">
      <c r="J21397" s="348"/>
    </row>
    <row r="21398" spans="10:10" ht="29.25" customHeight="1">
      <c r="J21398" s="348"/>
    </row>
    <row r="21399" spans="10:10" ht="29.25" customHeight="1">
      <c r="J21399" s="348"/>
    </row>
    <row r="21400" spans="10:10" ht="29.25" customHeight="1">
      <c r="J21400" s="348"/>
    </row>
    <row r="21401" spans="10:10" ht="29.25" customHeight="1">
      <c r="J21401" s="348"/>
    </row>
    <row r="21402" spans="10:10" ht="29.25" customHeight="1">
      <c r="J21402" s="348"/>
    </row>
    <row r="21403" spans="10:10" ht="29.25" customHeight="1">
      <c r="J21403" s="348"/>
    </row>
    <row r="21404" spans="10:10" ht="29.25" customHeight="1">
      <c r="J21404" s="348"/>
    </row>
    <row r="21405" spans="10:10" ht="29.25" customHeight="1">
      <c r="J21405" s="348"/>
    </row>
    <row r="21406" spans="10:10" ht="29.25" customHeight="1">
      <c r="J21406" s="348"/>
    </row>
    <row r="21407" spans="10:10" ht="29.25" customHeight="1">
      <c r="J21407" s="348"/>
    </row>
    <row r="21408" spans="10:10" ht="29.25" customHeight="1">
      <c r="J21408" s="348"/>
    </row>
    <row r="21409" spans="10:10" ht="29.25" customHeight="1">
      <c r="J21409" s="348"/>
    </row>
    <row r="21410" spans="10:10" ht="29.25" customHeight="1">
      <c r="J21410" s="348"/>
    </row>
    <row r="21411" spans="10:10" ht="29.25" customHeight="1">
      <c r="J21411" s="348"/>
    </row>
    <row r="21412" spans="10:10" ht="29.25" customHeight="1">
      <c r="J21412" s="348"/>
    </row>
    <row r="21413" spans="10:10" ht="29.25" customHeight="1">
      <c r="J21413" s="348"/>
    </row>
    <row r="21414" spans="10:10" ht="29.25" customHeight="1">
      <c r="J21414" s="348"/>
    </row>
    <row r="21415" spans="10:10" ht="29.25" customHeight="1">
      <c r="J21415" s="348"/>
    </row>
    <row r="21416" spans="10:10" ht="29.25" customHeight="1">
      <c r="J21416" s="348"/>
    </row>
    <row r="21417" spans="10:10" ht="29.25" customHeight="1">
      <c r="J21417" s="348"/>
    </row>
    <row r="21418" spans="10:10" ht="29.25" customHeight="1">
      <c r="J21418" s="348"/>
    </row>
    <row r="21419" spans="10:10" ht="29.25" customHeight="1">
      <c r="J21419" s="348"/>
    </row>
    <row r="21420" spans="10:10" ht="29.25" customHeight="1">
      <c r="J21420" s="348"/>
    </row>
    <row r="21421" spans="10:10" ht="29.25" customHeight="1">
      <c r="J21421" s="348"/>
    </row>
    <row r="21422" spans="10:10" ht="29.25" customHeight="1">
      <c r="J21422" s="348"/>
    </row>
    <row r="21423" spans="10:10" ht="29.25" customHeight="1">
      <c r="J21423" s="348"/>
    </row>
    <row r="21424" spans="10:10" ht="29.25" customHeight="1">
      <c r="J21424" s="348"/>
    </row>
    <row r="21425" spans="10:10" ht="29.25" customHeight="1">
      <c r="J21425" s="348"/>
    </row>
    <row r="21426" spans="10:10" ht="29.25" customHeight="1">
      <c r="J21426" s="348"/>
    </row>
    <row r="21427" spans="10:10" ht="29.25" customHeight="1">
      <c r="J21427" s="348"/>
    </row>
    <row r="21428" spans="10:10" ht="29.25" customHeight="1">
      <c r="J21428" s="348"/>
    </row>
    <row r="21429" spans="10:10" ht="29.25" customHeight="1">
      <c r="J21429" s="348"/>
    </row>
    <row r="21430" spans="10:10" ht="29.25" customHeight="1">
      <c r="J21430" s="348"/>
    </row>
    <row r="21431" spans="10:10" ht="29.25" customHeight="1">
      <c r="J21431" s="348"/>
    </row>
    <row r="21432" spans="10:10" ht="29.25" customHeight="1">
      <c r="J21432" s="348"/>
    </row>
    <row r="21433" spans="10:10" ht="29.25" customHeight="1">
      <c r="J21433" s="348"/>
    </row>
    <row r="21434" spans="10:10" ht="29.25" customHeight="1">
      <c r="J21434" s="348"/>
    </row>
    <row r="21435" spans="10:10" ht="29.25" customHeight="1">
      <c r="J21435" s="348"/>
    </row>
    <row r="21436" spans="10:10" ht="29.25" customHeight="1">
      <c r="J21436" s="348"/>
    </row>
    <row r="21437" spans="10:10" ht="29.25" customHeight="1">
      <c r="J21437" s="348"/>
    </row>
    <row r="21438" spans="10:10" ht="29.25" customHeight="1">
      <c r="J21438" s="348"/>
    </row>
    <row r="21439" spans="10:10" ht="29.25" customHeight="1">
      <c r="J21439" s="348"/>
    </row>
    <row r="21440" spans="10:10" ht="29.25" customHeight="1">
      <c r="J21440" s="348"/>
    </row>
    <row r="21441" spans="10:10" ht="29.25" customHeight="1">
      <c r="J21441" s="348"/>
    </row>
    <row r="21442" spans="10:10" ht="29.25" customHeight="1">
      <c r="J21442" s="348"/>
    </row>
    <row r="21443" spans="10:10" ht="29.25" customHeight="1">
      <c r="J21443" s="348"/>
    </row>
    <row r="21444" spans="10:10" ht="29.25" customHeight="1">
      <c r="J21444" s="348"/>
    </row>
    <row r="21445" spans="10:10" ht="29.25" customHeight="1">
      <c r="J21445" s="348"/>
    </row>
    <row r="21446" spans="10:10" ht="29.25" customHeight="1">
      <c r="J21446" s="348"/>
    </row>
    <row r="21447" spans="10:10" ht="29.25" customHeight="1">
      <c r="J21447" s="348"/>
    </row>
    <row r="21448" spans="10:10" ht="29.25" customHeight="1">
      <c r="J21448" s="348"/>
    </row>
    <row r="21449" spans="10:10" ht="29.25" customHeight="1">
      <c r="J21449" s="348"/>
    </row>
    <row r="21450" spans="10:10" ht="29.25" customHeight="1">
      <c r="J21450" s="348"/>
    </row>
    <row r="21451" spans="10:10" ht="29.25" customHeight="1">
      <c r="J21451" s="348"/>
    </row>
    <row r="21452" spans="10:10" ht="29.25" customHeight="1">
      <c r="J21452" s="348"/>
    </row>
    <row r="21453" spans="10:10" ht="29.25" customHeight="1">
      <c r="J21453" s="348"/>
    </row>
    <row r="21454" spans="10:10" ht="29.25" customHeight="1">
      <c r="J21454" s="348"/>
    </row>
    <row r="21455" spans="10:10" ht="29.25" customHeight="1">
      <c r="J21455" s="348"/>
    </row>
    <row r="21456" spans="10:10" ht="29.25" customHeight="1">
      <c r="J21456" s="348"/>
    </row>
    <row r="21457" spans="10:10" ht="29.25" customHeight="1">
      <c r="J21457" s="348"/>
    </row>
    <row r="21458" spans="10:10" ht="29.25" customHeight="1">
      <c r="J21458" s="348"/>
    </row>
    <row r="21459" spans="10:10" ht="29.25" customHeight="1">
      <c r="J21459" s="348"/>
    </row>
    <row r="21460" spans="10:10" ht="29.25" customHeight="1">
      <c r="J21460" s="348"/>
    </row>
    <row r="21461" spans="10:10" ht="29.25" customHeight="1">
      <c r="J21461" s="348"/>
    </row>
    <row r="21462" spans="10:10" ht="29.25" customHeight="1">
      <c r="J21462" s="348"/>
    </row>
    <row r="21463" spans="10:10" ht="29.25" customHeight="1">
      <c r="J21463" s="348"/>
    </row>
    <row r="21464" spans="10:10" ht="29.25" customHeight="1">
      <c r="J21464" s="348"/>
    </row>
    <row r="21465" spans="10:10" ht="29.25" customHeight="1">
      <c r="J21465" s="348"/>
    </row>
    <row r="21466" spans="10:10" ht="29.25" customHeight="1">
      <c r="J21466" s="348"/>
    </row>
    <row r="21467" spans="10:10" ht="29.25" customHeight="1">
      <c r="J21467" s="348"/>
    </row>
    <row r="21468" spans="10:10" ht="29.25" customHeight="1">
      <c r="J21468" s="348"/>
    </row>
    <row r="21469" spans="10:10" ht="29.25" customHeight="1">
      <c r="J21469" s="348"/>
    </row>
    <row r="21470" spans="10:10" ht="29.25" customHeight="1">
      <c r="J21470" s="348"/>
    </row>
    <row r="21471" spans="10:10" ht="29.25" customHeight="1">
      <c r="J21471" s="348"/>
    </row>
    <row r="21472" spans="10:10" ht="29.25" customHeight="1">
      <c r="J21472" s="348"/>
    </row>
    <row r="21473" spans="10:10" ht="29.25" customHeight="1">
      <c r="J21473" s="348"/>
    </row>
    <row r="21474" spans="10:10" ht="29.25" customHeight="1">
      <c r="J21474" s="348"/>
    </row>
    <row r="21475" spans="10:10" ht="29.25" customHeight="1">
      <c r="J21475" s="348"/>
    </row>
    <row r="21476" spans="10:10" ht="29.25" customHeight="1">
      <c r="J21476" s="348"/>
    </row>
    <row r="21477" spans="10:10" ht="29.25" customHeight="1">
      <c r="J21477" s="348"/>
    </row>
    <row r="21478" spans="10:10" ht="29.25" customHeight="1">
      <c r="J21478" s="348"/>
    </row>
    <row r="21479" spans="10:10" ht="29.25" customHeight="1">
      <c r="J21479" s="348"/>
    </row>
    <row r="21480" spans="10:10" ht="29.25" customHeight="1">
      <c r="J21480" s="348"/>
    </row>
    <row r="21481" spans="10:10" ht="29.25" customHeight="1">
      <c r="J21481" s="348"/>
    </row>
    <row r="21482" spans="10:10" ht="29.25" customHeight="1">
      <c r="J21482" s="348"/>
    </row>
    <row r="21483" spans="10:10" ht="29.25" customHeight="1">
      <c r="J21483" s="348"/>
    </row>
    <row r="21484" spans="10:10" ht="29.25" customHeight="1">
      <c r="J21484" s="348"/>
    </row>
    <row r="21485" spans="10:10" ht="29.25" customHeight="1">
      <c r="J21485" s="348"/>
    </row>
    <row r="21486" spans="10:10" ht="29.25" customHeight="1">
      <c r="J21486" s="348"/>
    </row>
    <row r="21487" spans="10:10" ht="29.25" customHeight="1">
      <c r="J21487" s="348"/>
    </row>
    <row r="21488" spans="10:10" ht="29.25" customHeight="1">
      <c r="J21488" s="348"/>
    </row>
    <row r="21489" spans="10:10" ht="29.25" customHeight="1">
      <c r="J21489" s="348"/>
    </row>
    <row r="21490" spans="10:10" ht="29.25" customHeight="1">
      <c r="J21490" s="348"/>
    </row>
    <row r="21491" spans="10:10" ht="29.25" customHeight="1">
      <c r="J21491" s="348"/>
    </row>
    <row r="21492" spans="10:10" ht="29.25" customHeight="1">
      <c r="J21492" s="348"/>
    </row>
    <row r="21493" spans="10:10" ht="29.25" customHeight="1">
      <c r="J21493" s="348"/>
    </row>
    <row r="21494" spans="10:10" ht="29.25" customHeight="1">
      <c r="J21494" s="348"/>
    </row>
    <row r="21495" spans="10:10" ht="29.25" customHeight="1">
      <c r="J21495" s="348"/>
    </row>
    <row r="21496" spans="10:10" ht="29.25" customHeight="1">
      <c r="J21496" s="348"/>
    </row>
    <row r="21497" spans="10:10" ht="29.25" customHeight="1">
      <c r="J21497" s="348"/>
    </row>
    <row r="21498" spans="10:10" ht="29.25" customHeight="1">
      <c r="J21498" s="348"/>
    </row>
    <row r="21499" spans="10:10" ht="29.25" customHeight="1">
      <c r="J21499" s="348"/>
    </row>
    <row r="21500" spans="10:10" ht="29.25" customHeight="1">
      <c r="J21500" s="348"/>
    </row>
    <row r="21501" spans="10:10" ht="29.25" customHeight="1">
      <c r="J21501" s="348"/>
    </row>
    <row r="21502" spans="10:10" ht="29.25" customHeight="1">
      <c r="J21502" s="348"/>
    </row>
    <row r="21503" spans="10:10" ht="29.25" customHeight="1">
      <c r="J21503" s="348"/>
    </row>
    <row r="21504" spans="10:10" ht="29.25" customHeight="1">
      <c r="J21504" s="348"/>
    </row>
    <row r="21505" spans="10:10" ht="29.25" customHeight="1">
      <c r="J21505" s="348"/>
    </row>
    <row r="21506" spans="10:10" ht="29.25" customHeight="1">
      <c r="J21506" s="348"/>
    </row>
    <row r="21507" spans="10:10" ht="29.25" customHeight="1">
      <c r="J21507" s="348"/>
    </row>
    <row r="21508" spans="10:10" ht="29.25" customHeight="1">
      <c r="J21508" s="348"/>
    </row>
    <row r="21509" spans="10:10" ht="29.25" customHeight="1">
      <c r="J21509" s="348"/>
    </row>
    <row r="21510" spans="10:10" ht="29.25" customHeight="1">
      <c r="J21510" s="348"/>
    </row>
    <row r="21511" spans="10:10" ht="29.25" customHeight="1">
      <c r="J21511" s="348"/>
    </row>
    <row r="21512" spans="10:10" ht="29.25" customHeight="1">
      <c r="J21512" s="348"/>
    </row>
    <row r="21513" spans="10:10" ht="29.25" customHeight="1">
      <c r="J21513" s="348"/>
    </row>
    <row r="21514" spans="10:10" ht="29.25" customHeight="1">
      <c r="J21514" s="348"/>
    </row>
    <row r="21515" spans="10:10" ht="29.25" customHeight="1">
      <c r="J21515" s="348"/>
    </row>
    <row r="21516" spans="10:10" ht="29.25" customHeight="1">
      <c r="J21516" s="348"/>
    </row>
    <row r="21517" spans="10:10" ht="29.25" customHeight="1">
      <c r="J21517" s="348"/>
    </row>
    <row r="21518" spans="10:10" ht="29.25" customHeight="1">
      <c r="J21518" s="348"/>
    </row>
    <row r="21519" spans="10:10" ht="29.25" customHeight="1">
      <c r="J21519" s="348"/>
    </row>
    <row r="21520" spans="10:10" ht="29.25" customHeight="1">
      <c r="J21520" s="348"/>
    </row>
    <row r="21521" spans="10:10" ht="29.25" customHeight="1">
      <c r="J21521" s="348"/>
    </row>
    <row r="21522" spans="10:10" ht="29.25" customHeight="1">
      <c r="J21522" s="348"/>
    </row>
    <row r="21523" spans="10:10" ht="29.25" customHeight="1">
      <c r="J21523" s="348"/>
    </row>
    <row r="21524" spans="10:10" ht="29.25" customHeight="1">
      <c r="J21524" s="348"/>
    </row>
    <row r="21525" spans="10:10" ht="29.25" customHeight="1">
      <c r="J21525" s="348"/>
    </row>
    <row r="21526" spans="10:10" ht="29.25" customHeight="1">
      <c r="J21526" s="348"/>
    </row>
    <row r="21527" spans="10:10" ht="29.25" customHeight="1">
      <c r="J21527" s="348"/>
    </row>
    <row r="21528" spans="10:10" ht="29.25" customHeight="1">
      <c r="J21528" s="348"/>
    </row>
    <row r="21529" spans="10:10" ht="29.25" customHeight="1">
      <c r="J21529" s="348"/>
    </row>
    <row r="21530" spans="10:10" ht="29.25" customHeight="1">
      <c r="J21530" s="348"/>
    </row>
    <row r="21531" spans="10:10" ht="29.25" customHeight="1">
      <c r="J21531" s="348"/>
    </row>
    <row r="21532" spans="10:10" ht="29.25" customHeight="1">
      <c r="J21532" s="348"/>
    </row>
    <row r="21533" spans="10:10" ht="29.25" customHeight="1">
      <c r="J21533" s="348"/>
    </row>
    <row r="21534" spans="10:10" ht="29.25" customHeight="1">
      <c r="J21534" s="348"/>
    </row>
    <row r="21535" spans="10:10" ht="29.25" customHeight="1">
      <c r="J21535" s="348"/>
    </row>
    <row r="21536" spans="10:10" ht="29.25" customHeight="1">
      <c r="J21536" s="348"/>
    </row>
    <row r="21537" spans="10:10" ht="29.25" customHeight="1">
      <c r="J21537" s="348"/>
    </row>
    <row r="21538" spans="10:10" ht="29.25" customHeight="1">
      <c r="J21538" s="348"/>
    </row>
    <row r="21539" spans="10:10" ht="29.25" customHeight="1">
      <c r="J21539" s="348"/>
    </row>
    <row r="21540" spans="10:10" ht="29.25" customHeight="1">
      <c r="J21540" s="348"/>
    </row>
    <row r="21541" spans="10:10" ht="29.25" customHeight="1">
      <c r="J21541" s="348"/>
    </row>
    <row r="21542" spans="10:10" ht="29.25" customHeight="1">
      <c r="J21542" s="348"/>
    </row>
    <row r="21543" spans="10:10" ht="29.25" customHeight="1">
      <c r="J21543" s="348"/>
    </row>
    <row r="21544" spans="10:10" ht="29.25" customHeight="1">
      <c r="J21544" s="348"/>
    </row>
    <row r="21545" spans="10:10" ht="29.25" customHeight="1">
      <c r="J21545" s="348"/>
    </row>
    <row r="21546" spans="10:10" ht="29.25" customHeight="1">
      <c r="J21546" s="348"/>
    </row>
    <row r="21547" spans="10:10" ht="29.25" customHeight="1">
      <c r="J21547" s="348"/>
    </row>
    <row r="21548" spans="10:10" ht="29.25" customHeight="1">
      <c r="J21548" s="348"/>
    </row>
    <row r="21549" spans="10:10" ht="29.25" customHeight="1">
      <c r="J21549" s="348"/>
    </row>
    <row r="21550" spans="10:10" ht="29.25" customHeight="1">
      <c r="J21550" s="348"/>
    </row>
    <row r="21551" spans="10:10" ht="29.25" customHeight="1">
      <c r="J21551" s="348"/>
    </row>
    <row r="21552" spans="10:10" ht="29.25" customHeight="1">
      <c r="J21552" s="348"/>
    </row>
    <row r="21553" spans="10:10" ht="29.25" customHeight="1">
      <c r="J21553" s="348"/>
    </row>
    <row r="21554" spans="10:10" ht="29.25" customHeight="1">
      <c r="J21554" s="348"/>
    </row>
    <row r="21555" spans="10:10" ht="29.25" customHeight="1">
      <c r="J21555" s="348"/>
    </row>
    <row r="21556" spans="10:10" ht="29.25" customHeight="1">
      <c r="J21556" s="348"/>
    </row>
    <row r="21557" spans="10:10" ht="29.25" customHeight="1">
      <c r="J21557" s="348"/>
    </row>
    <row r="21558" spans="10:10" ht="29.25" customHeight="1">
      <c r="J21558" s="348"/>
    </row>
    <row r="21559" spans="10:10" ht="29.25" customHeight="1">
      <c r="J21559" s="348"/>
    </row>
    <row r="21560" spans="10:10" ht="29.25" customHeight="1">
      <c r="J21560" s="348"/>
    </row>
    <row r="21561" spans="10:10" ht="29.25" customHeight="1">
      <c r="J21561" s="348"/>
    </row>
    <row r="21562" spans="10:10" ht="29.25" customHeight="1">
      <c r="J21562" s="348"/>
    </row>
    <row r="21563" spans="10:10" ht="29.25" customHeight="1">
      <c r="J21563" s="348"/>
    </row>
    <row r="21564" spans="10:10" ht="29.25" customHeight="1">
      <c r="J21564" s="348"/>
    </row>
    <row r="21565" spans="10:10" ht="29.25" customHeight="1">
      <c r="J21565" s="348"/>
    </row>
    <row r="21566" spans="10:10" ht="29.25" customHeight="1">
      <c r="J21566" s="348"/>
    </row>
    <row r="21567" spans="10:10" ht="29.25" customHeight="1">
      <c r="J21567" s="348"/>
    </row>
    <row r="21568" spans="10:10" ht="29.25" customHeight="1">
      <c r="J21568" s="348"/>
    </row>
    <row r="21569" spans="10:10" ht="29.25" customHeight="1">
      <c r="J21569" s="348"/>
    </row>
    <row r="21570" spans="10:10" ht="29.25" customHeight="1">
      <c r="J21570" s="348"/>
    </row>
    <row r="21571" spans="10:10" ht="29.25" customHeight="1">
      <c r="J21571" s="348"/>
    </row>
    <row r="21572" spans="10:10" ht="29.25" customHeight="1">
      <c r="J21572" s="348"/>
    </row>
    <row r="21573" spans="10:10" ht="29.25" customHeight="1">
      <c r="J21573" s="348"/>
    </row>
    <row r="21574" spans="10:10" ht="29.25" customHeight="1">
      <c r="J21574" s="348"/>
    </row>
    <row r="21575" spans="10:10" ht="29.25" customHeight="1">
      <c r="J21575" s="348"/>
    </row>
    <row r="21576" spans="10:10" ht="29.25" customHeight="1">
      <c r="J21576" s="348"/>
    </row>
    <row r="21577" spans="10:10" ht="29.25" customHeight="1">
      <c r="J21577" s="348"/>
    </row>
    <row r="21578" spans="10:10" ht="29.25" customHeight="1">
      <c r="J21578" s="348"/>
    </row>
    <row r="21579" spans="10:10" ht="29.25" customHeight="1">
      <c r="J21579" s="348"/>
    </row>
    <row r="21580" spans="10:10" ht="29.25" customHeight="1">
      <c r="J21580" s="348"/>
    </row>
    <row r="21581" spans="10:10" ht="29.25" customHeight="1">
      <c r="J21581" s="348"/>
    </row>
    <row r="21582" spans="10:10" ht="29.25" customHeight="1">
      <c r="J21582" s="348"/>
    </row>
    <row r="21583" spans="10:10" ht="29.25" customHeight="1">
      <c r="J21583" s="348"/>
    </row>
    <row r="21584" spans="10:10" ht="29.25" customHeight="1">
      <c r="J21584" s="348"/>
    </row>
    <row r="21585" spans="10:10" ht="29.25" customHeight="1">
      <c r="J21585" s="348"/>
    </row>
    <row r="21586" spans="10:10" ht="29.25" customHeight="1">
      <c r="J21586" s="348"/>
    </row>
    <row r="21587" spans="10:10" ht="29.25" customHeight="1">
      <c r="J21587" s="348"/>
    </row>
    <row r="21588" spans="10:10" ht="29.25" customHeight="1">
      <c r="J21588" s="348"/>
    </row>
    <row r="21589" spans="10:10" ht="29.25" customHeight="1">
      <c r="J21589" s="348"/>
    </row>
    <row r="21590" spans="10:10" ht="29.25" customHeight="1">
      <c r="J21590" s="348"/>
    </row>
    <row r="21591" spans="10:10" ht="29.25" customHeight="1">
      <c r="J21591" s="348"/>
    </row>
    <row r="21592" spans="10:10" ht="29.25" customHeight="1">
      <c r="J21592" s="348"/>
    </row>
    <row r="21593" spans="10:10" ht="29.25" customHeight="1">
      <c r="J21593" s="348"/>
    </row>
    <row r="21594" spans="10:10" ht="29.25" customHeight="1">
      <c r="J21594" s="348"/>
    </row>
    <row r="21595" spans="10:10" ht="29.25" customHeight="1">
      <c r="J21595" s="348"/>
    </row>
    <row r="21596" spans="10:10" ht="29.25" customHeight="1">
      <c r="J21596" s="348"/>
    </row>
    <row r="21597" spans="10:10" ht="29.25" customHeight="1">
      <c r="J21597" s="348"/>
    </row>
    <row r="21598" spans="10:10" ht="29.25" customHeight="1">
      <c r="J21598" s="348"/>
    </row>
    <row r="21599" spans="10:10" ht="29.25" customHeight="1">
      <c r="J21599" s="348"/>
    </row>
    <row r="21600" spans="10:10" ht="29.25" customHeight="1">
      <c r="J21600" s="348"/>
    </row>
    <row r="21601" spans="10:10" ht="29.25" customHeight="1">
      <c r="J21601" s="348"/>
    </row>
    <row r="21602" spans="10:10" ht="29.25" customHeight="1">
      <c r="J21602" s="348"/>
    </row>
    <row r="21603" spans="10:10" ht="29.25" customHeight="1">
      <c r="J21603" s="348"/>
    </row>
    <row r="21604" spans="10:10" ht="29.25" customHeight="1">
      <c r="J21604" s="348"/>
    </row>
    <row r="21605" spans="10:10" ht="29.25" customHeight="1">
      <c r="J21605" s="348"/>
    </row>
    <row r="21606" spans="10:10" ht="29.25" customHeight="1">
      <c r="J21606" s="348"/>
    </row>
    <row r="21607" spans="10:10" ht="29.25" customHeight="1">
      <c r="J21607" s="348"/>
    </row>
    <row r="21608" spans="10:10" ht="29.25" customHeight="1">
      <c r="J21608" s="348"/>
    </row>
    <row r="21609" spans="10:10" ht="29.25" customHeight="1">
      <c r="J21609" s="348"/>
    </row>
    <row r="21610" spans="10:10" ht="29.25" customHeight="1">
      <c r="J21610" s="348"/>
    </row>
    <row r="21611" spans="10:10" ht="29.25" customHeight="1">
      <c r="J21611" s="348"/>
    </row>
    <row r="21612" spans="10:10" ht="29.25" customHeight="1">
      <c r="J21612" s="348"/>
    </row>
    <row r="21613" spans="10:10" ht="29.25" customHeight="1">
      <c r="J21613" s="348"/>
    </row>
    <row r="21614" spans="10:10" ht="29.25" customHeight="1">
      <c r="J21614" s="348"/>
    </row>
    <row r="21615" spans="10:10" ht="29.25" customHeight="1">
      <c r="J21615" s="348"/>
    </row>
    <row r="21616" spans="10:10" ht="29.25" customHeight="1">
      <c r="J21616" s="348"/>
    </row>
    <row r="21617" spans="10:10" ht="29.25" customHeight="1">
      <c r="J21617" s="348"/>
    </row>
    <row r="21618" spans="10:10" ht="29.25" customHeight="1">
      <c r="J21618" s="348"/>
    </row>
    <row r="21619" spans="10:10" ht="29.25" customHeight="1">
      <c r="J21619" s="348"/>
    </row>
    <row r="21620" spans="10:10" ht="29.25" customHeight="1">
      <c r="J21620" s="348"/>
    </row>
    <row r="21621" spans="10:10" ht="29.25" customHeight="1">
      <c r="J21621" s="348"/>
    </row>
    <row r="21622" spans="10:10" ht="29.25" customHeight="1">
      <c r="J21622" s="348"/>
    </row>
    <row r="21623" spans="10:10" ht="29.25" customHeight="1">
      <c r="J21623" s="348"/>
    </row>
    <row r="21624" spans="10:10" ht="29.25" customHeight="1">
      <c r="J21624" s="348"/>
    </row>
    <row r="21625" spans="10:10" ht="29.25" customHeight="1">
      <c r="J21625" s="348"/>
    </row>
    <row r="21626" spans="10:10" ht="29.25" customHeight="1">
      <c r="J21626" s="348"/>
    </row>
    <row r="21627" spans="10:10" ht="29.25" customHeight="1">
      <c r="J21627" s="348"/>
    </row>
    <row r="21628" spans="10:10" ht="29.25" customHeight="1">
      <c r="J21628" s="348"/>
    </row>
    <row r="21629" spans="10:10" ht="29.25" customHeight="1">
      <c r="J21629" s="348"/>
    </row>
    <row r="21630" spans="10:10" ht="29.25" customHeight="1">
      <c r="J21630" s="348"/>
    </row>
    <row r="21631" spans="10:10" ht="29.25" customHeight="1">
      <c r="J21631" s="348"/>
    </row>
    <row r="21632" spans="10:10" ht="29.25" customHeight="1">
      <c r="J21632" s="348"/>
    </row>
    <row r="21633" spans="10:10" ht="29.25" customHeight="1">
      <c r="J21633" s="348"/>
    </row>
    <row r="21634" spans="10:10" ht="29.25" customHeight="1">
      <c r="J21634" s="348"/>
    </row>
    <row r="21635" spans="10:10" ht="29.25" customHeight="1">
      <c r="J21635" s="348"/>
    </row>
    <row r="21636" spans="10:10" ht="29.25" customHeight="1">
      <c r="J21636" s="348"/>
    </row>
    <row r="21637" spans="10:10" ht="29.25" customHeight="1">
      <c r="J21637" s="348"/>
    </row>
    <row r="21638" spans="10:10" ht="29.25" customHeight="1">
      <c r="J21638" s="348"/>
    </row>
    <row r="21639" spans="10:10" ht="29.25" customHeight="1">
      <c r="J21639" s="348"/>
    </row>
    <row r="21640" spans="10:10" ht="29.25" customHeight="1">
      <c r="J21640" s="348"/>
    </row>
    <row r="21641" spans="10:10" ht="29.25" customHeight="1">
      <c r="J21641" s="348"/>
    </row>
    <row r="21642" spans="10:10" ht="29.25" customHeight="1">
      <c r="J21642" s="348"/>
    </row>
    <row r="21643" spans="10:10" ht="29.25" customHeight="1">
      <c r="J21643" s="348"/>
    </row>
    <row r="21644" spans="10:10" ht="29.25" customHeight="1">
      <c r="J21644" s="348"/>
    </row>
    <row r="21645" spans="10:10" ht="29.25" customHeight="1">
      <c r="J21645" s="348"/>
    </row>
    <row r="21646" spans="10:10" ht="29.25" customHeight="1">
      <c r="J21646" s="348"/>
    </row>
    <row r="21647" spans="10:10" ht="29.25" customHeight="1">
      <c r="J21647" s="348"/>
    </row>
    <row r="21648" spans="10:10" ht="29.25" customHeight="1">
      <c r="J21648" s="348"/>
    </row>
    <row r="21649" spans="10:10" ht="29.25" customHeight="1">
      <c r="J21649" s="348"/>
    </row>
    <row r="21650" spans="10:10" ht="29.25" customHeight="1">
      <c r="J21650" s="348"/>
    </row>
    <row r="21651" spans="10:10" ht="29.25" customHeight="1">
      <c r="J21651" s="348"/>
    </row>
    <row r="21652" spans="10:10" ht="29.25" customHeight="1">
      <c r="J21652" s="348"/>
    </row>
    <row r="21653" spans="10:10" ht="29.25" customHeight="1">
      <c r="J21653" s="348"/>
    </row>
    <row r="21654" spans="10:10" ht="29.25" customHeight="1">
      <c r="J21654" s="348"/>
    </row>
    <row r="21655" spans="10:10" ht="29.25" customHeight="1">
      <c r="J21655" s="348"/>
    </row>
    <row r="21656" spans="10:10" ht="29.25" customHeight="1">
      <c r="J21656" s="348"/>
    </row>
    <row r="21657" spans="10:10" ht="29.25" customHeight="1">
      <c r="J21657" s="348"/>
    </row>
    <row r="21658" spans="10:10" ht="29.25" customHeight="1">
      <c r="J21658" s="348"/>
    </row>
    <row r="21659" spans="10:10" ht="29.25" customHeight="1">
      <c r="J21659" s="348"/>
    </row>
    <row r="21660" spans="10:10" ht="29.25" customHeight="1">
      <c r="J21660" s="348"/>
    </row>
    <row r="21661" spans="10:10" ht="29.25" customHeight="1">
      <c r="J21661" s="348"/>
    </row>
    <row r="21662" spans="10:10" ht="29.25" customHeight="1">
      <c r="J21662" s="348"/>
    </row>
    <row r="21663" spans="10:10" ht="29.25" customHeight="1">
      <c r="J21663" s="348"/>
    </row>
    <row r="21664" spans="10:10" ht="29.25" customHeight="1">
      <c r="J21664" s="348"/>
    </row>
    <row r="21665" spans="10:10" ht="29.25" customHeight="1">
      <c r="J21665" s="348"/>
    </row>
    <row r="21666" spans="10:10" ht="29.25" customHeight="1">
      <c r="J21666" s="348"/>
    </row>
    <row r="21667" spans="10:10" ht="29.25" customHeight="1">
      <c r="J21667" s="348"/>
    </row>
    <row r="21668" spans="10:10" ht="29.25" customHeight="1">
      <c r="J21668" s="348"/>
    </row>
    <row r="21669" spans="10:10" ht="29.25" customHeight="1">
      <c r="J21669" s="348"/>
    </row>
    <row r="21670" spans="10:10" ht="29.25" customHeight="1">
      <c r="J21670" s="348"/>
    </row>
    <row r="21671" spans="10:10" ht="29.25" customHeight="1">
      <c r="J21671" s="348"/>
    </row>
    <row r="21672" spans="10:10" ht="29.25" customHeight="1">
      <c r="J21672" s="348"/>
    </row>
    <row r="21673" spans="10:10" ht="29.25" customHeight="1">
      <c r="J21673" s="348"/>
    </row>
    <row r="21674" spans="10:10" ht="29.25" customHeight="1">
      <c r="J21674" s="348"/>
    </row>
    <row r="21675" spans="10:10" ht="29.25" customHeight="1">
      <c r="J21675" s="348"/>
    </row>
    <row r="21676" spans="10:10" ht="29.25" customHeight="1">
      <c r="J21676" s="348"/>
    </row>
    <row r="21677" spans="10:10" ht="29.25" customHeight="1">
      <c r="J21677" s="348"/>
    </row>
    <row r="21678" spans="10:10" ht="29.25" customHeight="1">
      <c r="J21678" s="348"/>
    </row>
    <row r="21679" spans="10:10" ht="29.25" customHeight="1">
      <c r="J21679" s="348"/>
    </row>
    <row r="21680" spans="10:10" ht="29.25" customHeight="1">
      <c r="J21680" s="348"/>
    </row>
    <row r="21681" spans="10:10" ht="29.25" customHeight="1">
      <c r="J21681" s="348"/>
    </row>
    <row r="21682" spans="10:10" ht="29.25" customHeight="1">
      <c r="J21682" s="348"/>
    </row>
    <row r="21683" spans="10:10" ht="29.25" customHeight="1">
      <c r="J21683" s="348"/>
    </row>
    <row r="21684" spans="10:10" ht="29.25" customHeight="1">
      <c r="J21684" s="348"/>
    </row>
    <row r="21685" spans="10:10" ht="29.25" customHeight="1">
      <c r="J21685" s="348"/>
    </row>
    <row r="21686" spans="10:10" ht="29.25" customHeight="1">
      <c r="J21686" s="348"/>
    </row>
    <row r="21687" spans="10:10" ht="29.25" customHeight="1">
      <c r="J21687" s="348"/>
    </row>
    <row r="21688" spans="10:10" ht="29.25" customHeight="1">
      <c r="J21688" s="348"/>
    </row>
    <row r="21689" spans="10:10" ht="29.25" customHeight="1">
      <c r="J21689" s="348"/>
    </row>
    <row r="21690" spans="10:10" ht="29.25" customHeight="1">
      <c r="J21690" s="348"/>
    </row>
    <row r="21691" spans="10:10" ht="29.25" customHeight="1">
      <c r="J21691" s="348"/>
    </row>
    <row r="21692" spans="10:10" ht="29.25" customHeight="1">
      <c r="J21692" s="348"/>
    </row>
    <row r="21693" spans="10:10" ht="29.25" customHeight="1">
      <c r="J21693" s="348"/>
    </row>
    <row r="21694" spans="10:10" ht="29.25" customHeight="1">
      <c r="J21694" s="348"/>
    </row>
    <row r="21695" spans="10:10" ht="29.25" customHeight="1">
      <c r="J21695" s="348"/>
    </row>
    <row r="21696" spans="10:10" ht="29.25" customHeight="1">
      <c r="J21696" s="348"/>
    </row>
    <row r="21697" spans="10:10" ht="29.25" customHeight="1">
      <c r="J21697" s="348"/>
    </row>
    <row r="21698" spans="10:10" ht="29.25" customHeight="1">
      <c r="J21698" s="348"/>
    </row>
    <row r="21699" spans="10:10" ht="29.25" customHeight="1">
      <c r="J21699" s="348"/>
    </row>
    <row r="21700" spans="10:10" ht="29.25" customHeight="1">
      <c r="J21700" s="348"/>
    </row>
    <row r="21701" spans="10:10" ht="29.25" customHeight="1">
      <c r="J21701" s="348"/>
    </row>
    <row r="21702" spans="10:10" ht="29.25" customHeight="1">
      <c r="J21702" s="348"/>
    </row>
    <row r="21703" spans="10:10" ht="29.25" customHeight="1">
      <c r="J21703" s="348"/>
    </row>
    <row r="21704" spans="10:10" ht="29.25" customHeight="1">
      <c r="J21704" s="348"/>
    </row>
    <row r="21705" spans="10:10" ht="29.25" customHeight="1">
      <c r="J21705" s="348"/>
    </row>
    <row r="21706" spans="10:10" ht="29.25" customHeight="1">
      <c r="J21706" s="348"/>
    </row>
    <row r="21707" spans="10:10" ht="29.25" customHeight="1">
      <c r="J21707" s="348"/>
    </row>
    <row r="21708" spans="10:10" ht="29.25" customHeight="1">
      <c r="J21708" s="348"/>
    </row>
    <row r="21709" spans="10:10" ht="29.25" customHeight="1">
      <c r="J21709" s="348"/>
    </row>
    <row r="21710" spans="10:10" ht="29.25" customHeight="1">
      <c r="J21710" s="348"/>
    </row>
    <row r="21711" spans="10:10" ht="29.25" customHeight="1">
      <c r="J21711" s="348"/>
    </row>
    <row r="21712" spans="10:10" ht="29.25" customHeight="1">
      <c r="J21712" s="348"/>
    </row>
    <row r="21713" spans="10:10" ht="29.25" customHeight="1">
      <c r="J21713" s="348"/>
    </row>
    <row r="21714" spans="10:10" ht="29.25" customHeight="1">
      <c r="J21714" s="348"/>
    </row>
    <row r="21715" spans="10:10" ht="29.25" customHeight="1">
      <c r="J21715" s="348"/>
    </row>
    <row r="21716" spans="10:10" ht="29.25" customHeight="1">
      <c r="J21716" s="348"/>
    </row>
    <row r="21717" spans="10:10" ht="29.25" customHeight="1">
      <c r="J21717" s="348"/>
    </row>
    <row r="21718" spans="10:10" ht="29.25" customHeight="1">
      <c r="J21718" s="348"/>
    </row>
    <row r="21719" spans="10:10" ht="29.25" customHeight="1">
      <c r="J21719" s="348"/>
    </row>
    <row r="21720" spans="10:10" ht="29.25" customHeight="1">
      <c r="J21720" s="348"/>
    </row>
    <row r="21721" spans="10:10" ht="29.25" customHeight="1">
      <c r="J21721" s="348"/>
    </row>
    <row r="21722" spans="10:10" ht="29.25" customHeight="1">
      <c r="J21722" s="348"/>
    </row>
    <row r="21723" spans="10:10" ht="29.25" customHeight="1">
      <c r="J21723" s="348"/>
    </row>
    <row r="21724" spans="10:10" ht="29.25" customHeight="1">
      <c r="J21724" s="348"/>
    </row>
    <row r="21725" spans="10:10" ht="29.25" customHeight="1">
      <c r="J21725" s="348"/>
    </row>
    <row r="21726" spans="10:10" ht="29.25" customHeight="1">
      <c r="J21726" s="348"/>
    </row>
    <row r="21727" spans="10:10" ht="29.25" customHeight="1">
      <c r="J21727" s="348"/>
    </row>
    <row r="21728" spans="10:10" ht="29.25" customHeight="1">
      <c r="J21728" s="348"/>
    </row>
    <row r="21729" spans="10:10" ht="29.25" customHeight="1">
      <c r="J21729" s="348"/>
    </row>
    <row r="21730" spans="10:10" ht="29.25" customHeight="1">
      <c r="J21730" s="348"/>
    </row>
    <row r="21731" spans="10:10" ht="29.25" customHeight="1">
      <c r="J21731" s="348"/>
    </row>
    <row r="21732" spans="10:10" ht="29.25" customHeight="1">
      <c r="J21732" s="348"/>
    </row>
    <row r="21733" spans="10:10" ht="29.25" customHeight="1">
      <c r="J21733" s="348"/>
    </row>
    <row r="21734" spans="10:10" ht="29.25" customHeight="1">
      <c r="J21734" s="348"/>
    </row>
    <row r="21735" spans="10:10" ht="29.25" customHeight="1">
      <c r="J21735" s="348"/>
    </row>
    <row r="21736" spans="10:10" ht="29.25" customHeight="1">
      <c r="J21736" s="348"/>
    </row>
    <row r="21737" spans="10:10" ht="29.25" customHeight="1">
      <c r="J21737" s="348"/>
    </row>
    <row r="21738" spans="10:10" ht="29.25" customHeight="1">
      <c r="J21738" s="348"/>
    </row>
    <row r="21739" spans="10:10" ht="29.25" customHeight="1">
      <c r="J21739" s="348"/>
    </row>
    <row r="21740" spans="10:10" ht="29.25" customHeight="1">
      <c r="J21740" s="348"/>
    </row>
    <row r="21741" spans="10:10" ht="29.25" customHeight="1">
      <c r="J21741" s="348"/>
    </row>
    <row r="21742" spans="10:10" ht="29.25" customHeight="1">
      <c r="J21742" s="348"/>
    </row>
    <row r="21743" spans="10:10" ht="29.25" customHeight="1">
      <c r="J21743" s="348"/>
    </row>
    <row r="21744" spans="10:10" ht="29.25" customHeight="1">
      <c r="J21744" s="348"/>
    </row>
    <row r="21745" spans="10:10" ht="29.25" customHeight="1">
      <c r="J21745" s="348"/>
    </row>
    <row r="21746" spans="10:10" ht="29.25" customHeight="1">
      <c r="J21746" s="348"/>
    </row>
    <row r="21747" spans="10:10" ht="29.25" customHeight="1">
      <c r="J21747" s="348"/>
    </row>
    <row r="21748" spans="10:10" ht="29.25" customHeight="1">
      <c r="J21748" s="348"/>
    </row>
    <row r="21749" spans="10:10" ht="29.25" customHeight="1">
      <c r="J21749" s="348"/>
    </row>
    <row r="21750" spans="10:10" ht="29.25" customHeight="1">
      <c r="J21750" s="348"/>
    </row>
    <row r="21751" spans="10:10" ht="29.25" customHeight="1">
      <c r="J21751" s="348"/>
    </row>
    <row r="21752" spans="10:10" ht="29.25" customHeight="1">
      <c r="J21752" s="348"/>
    </row>
    <row r="21753" spans="10:10" ht="29.25" customHeight="1">
      <c r="J21753" s="348"/>
    </row>
    <row r="21754" spans="10:10" ht="29.25" customHeight="1">
      <c r="J21754" s="348"/>
    </row>
    <row r="21755" spans="10:10" ht="29.25" customHeight="1">
      <c r="J21755" s="348"/>
    </row>
    <row r="21756" spans="10:10" ht="29.25" customHeight="1">
      <c r="J21756" s="348"/>
    </row>
    <row r="21757" spans="10:10" ht="29.25" customHeight="1">
      <c r="J21757" s="348"/>
    </row>
    <row r="21758" spans="10:10" ht="29.25" customHeight="1">
      <c r="J21758" s="348"/>
    </row>
    <row r="21759" spans="10:10" ht="29.25" customHeight="1">
      <c r="J21759" s="348"/>
    </row>
    <row r="21760" spans="10:10" ht="29.25" customHeight="1">
      <c r="J21760" s="348"/>
    </row>
    <row r="21761" spans="10:10" ht="29.25" customHeight="1">
      <c r="J21761" s="348"/>
    </row>
    <row r="21762" spans="10:10" ht="29.25" customHeight="1">
      <c r="J21762" s="348"/>
    </row>
    <row r="21763" spans="10:10" ht="29.25" customHeight="1">
      <c r="J21763" s="348"/>
    </row>
    <row r="21764" spans="10:10" ht="29.25" customHeight="1">
      <c r="J21764" s="348"/>
    </row>
    <row r="21765" spans="10:10" ht="29.25" customHeight="1">
      <c r="J21765" s="348"/>
    </row>
    <row r="21766" spans="10:10" ht="29.25" customHeight="1">
      <c r="J21766" s="348"/>
    </row>
    <row r="21767" spans="10:10" ht="29.25" customHeight="1">
      <c r="J21767" s="348"/>
    </row>
    <row r="21768" spans="10:10" ht="29.25" customHeight="1">
      <c r="J21768" s="348"/>
    </row>
    <row r="21769" spans="10:10" ht="29.25" customHeight="1">
      <c r="J21769" s="348"/>
    </row>
    <row r="21770" spans="10:10" ht="29.25" customHeight="1">
      <c r="J21770" s="348"/>
    </row>
    <row r="21771" spans="10:10" ht="29.25" customHeight="1">
      <c r="J21771" s="348"/>
    </row>
    <row r="21772" spans="10:10" ht="29.25" customHeight="1">
      <c r="J21772" s="348"/>
    </row>
    <row r="21773" spans="10:10" ht="29.25" customHeight="1">
      <c r="J21773" s="348"/>
    </row>
    <row r="21774" spans="10:10" ht="29.25" customHeight="1">
      <c r="J21774" s="348"/>
    </row>
    <row r="21775" spans="10:10" ht="29.25" customHeight="1">
      <c r="J21775" s="348"/>
    </row>
    <row r="21776" spans="10:10" ht="29.25" customHeight="1">
      <c r="J21776" s="348"/>
    </row>
    <row r="21777" spans="10:10" ht="29.25" customHeight="1">
      <c r="J21777" s="348"/>
    </row>
    <row r="21778" spans="10:10" ht="29.25" customHeight="1">
      <c r="J21778" s="348"/>
    </row>
    <row r="21779" spans="10:10" ht="29.25" customHeight="1">
      <c r="J21779" s="348"/>
    </row>
    <row r="21780" spans="10:10" ht="29.25" customHeight="1">
      <c r="J21780" s="348"/>
    </row>
    <row r="21781" spans="10:10" ht="29.25" customHeight="1">
      <c r="J21781" s="348"/>
    </row>
    <row r="21782" spans="10:10" ht="29.25" customHeight="1">
      <c r="J21782" s="348"/>
    </row>
    <row r="21783" spans="10:10" ht="29.25" customHeight="1">
      <c r="J21783" s="348"/>
    </row>
    <row r="21784" spans="10:10" ht="29.25" customHeight="1">
      <c r="J21784" s="348"/>
    </row>
    <row r="21785" spans="10:10" ht="29.25" customHeight="1">
      <c r="J21785" s="348"/>
    </row>
    <row r="21786" spans="10:10" ht="29.25" customHeight="1">
      <c r="J21786" s="348"/>
    </row>
    <row r="21787" spans="10:10" ht="29.25" customHeight="1">
      <c r="J21787" s="348"/>
    </row>
    <row r="21788" spans="10:10" ht="29.25" customHeight="1">
      <c r="J21788" s="348"/>
    </row>
    <row r="21789" spans="10:10" ht="29.25" customHeight="1">
      <c r="J21789" s="348"/>
    </row>
    <row r="21790" spans="10:10" ht="29.25" customHeight="1">
      <c r="J21790" s="348"/>
    </row>
    <row r="21791" spans="10:10" ht="29.25" customHeight="1">
      <c r="J21791" s="348"/>
    </row>
    <row r="21792" spans="10:10" ht="29.25" customHeight="1">
      <c r="J21792" s="348"/>
    </row>
    <row r="21793" spans="10:10" ht="29.25" customHeight="1">
      <c r="J21793" s="348"/>
    </row>
    <row r="21794" spans="10:10" ht="29.25" customHeight="1">
      <c r="J21794" s="348"/>
    </row>
    <row r="21795" spans="10:10" ht="29.25" customHeight="1">
      <c r="J21795" s="348"/>
    </row>
    <row r="21796" spans="10:10" ht="29.25" customHeight="1">
      <c r="J21796" s="348"/>
    </row>
    <row r="21797" spans="10:10" ht="29.25" customHeight="1">
      <c r="J21797" s="348"/>
    </row>
    <row r="21798" spans="10:10" ht="29.25" customHeight="1">
      <c r="J21798" s="348"/>
    </row>
    <row r="21799" spans="10:10" ht="29.25" customHeight="1">
      <c r="J21799" s="348"/>
    </row>
    <row r="21800" spans="10:10" ht="29.25" customHeight="1">
      <c r="J21800" s="348"/>
    </row>
    <row r="21801" spans="10:10" ht="29.25" customHeight="1">
      <c r="J21801" s="348"/>
    </row>
    <row r="21802" spans="10:10" ht="29.25" customHeight="1">
      <c r="J21802" s="348"/>
    </row>
    <row r="21803" spans="10:10" ht="29.25" customHeight="1">
      <c r="J21803" s="348"/>
    </row>
    <row r="21804" spans="10:10" ht="29.25" customHeight="1">
      <c r="J21804" s="348"/>
    </row>
    <row r="21805" spans="10:10" ht="29.25" customHeight="1">
      <c r="J21805" s="348"/>
    </row>
    <row r="21806" spans="10:10" ht="29.25" customHeight="1">
      <c r="J21806" s="348"/>
    </row>
    <row r="21807" spans="10:10" ht="29.25" customHeight="1">
      <c r="J21807" s="348"/>
    </row>
    <row r="21808" spans="10:10" ht="29.25" customHeight="1">
      <c r="J21808" s="348"/>
    </row>
    <row r="21809" spans="10:10" ht="29.25" customHeight="1">
      <c r="J21809" s="348"/>
    </row>
    <row r="21810" spans="10:10" ht="29.25" customHeight="1">
      <c r="J21810" s="348"/>
    </row>
    <row r="21811" spans="10:10" ht="29.25" customHeight="1">
      <c r="J21811" s="348"/>
    </row>
    <row r="21812" spans="10:10" ht="29.25" customHeight="1">
      <c r="J21812" s="348"/>
    </row>
    <row r="21813" spans="10:10" ht="29.25" customHeight="1">
      <c r="J21813" s="348"/>
    </row>
    <row r="21814" spans="10:10" ht="29.25" customHeight="1">
      <c r="J21814" s="348"/>
    </row>
    <row r="21815" spans="10:10" ht="29.25" customHeight="1">
      <c r="J21815" s="348"/>
    </row>
    <row r="21816" spans="10:10" ht="29.25" customHeight="1">
      <c r="J21816" s="348"/>
    </row>
    <row r="21817" spans="10:10" ht="29.25" customHeight="1">
      <c r="J21817" s="348"/>
    </row>
    <row r="21818" spans="10:10" ht="29.25" customHeight="1">
      <c r="J21818" s="348"/>
    </row>
    <row r="21819" spans="10:10" ht="29.25" customHeight="1">
      <c r="J21819" s="348"/>
    </row>
    <row r="21820" spans="10:10" ht="29.25" customHeight="1">
      <c r="J21820" s="348"/>
    </row>
    <row r="21821" spans="10:10" ht="29.25" customHeight="1">
      <c r="J21821" s="348"/>
    </row>
    <row r="21822" spans="10:10" ht="29.25" customHeight="1">
      <c r="J21822" s="348"/>
    </row>
    <row r="21823" spans="10:10" ht="29.25" customHeight="1">
      <c r="J21823" s="348"/>
    </row>
    <row r="21824" spans="10:10" ht="29.25" customHeight="1">
      <c r="J21824" s="348"/>
    </row>
    <row r="21825" spans="10:10" ht="29.25" customHeight="1">
      <c r="J21825" s="348"/>
    </row>
    <row r="21826" spans="10:10" ht="29.25" customHeight="1">
      <c r="J21826" s="348"/>
    </row>
    <row r="21827" spans="10:10" ht="29.25" customHeight="1">
      <c r="J21827" s="348"/>
    </row>
    <row r="21828" spans="10:10" ht="29.25" customHeight="1">
      <c r="J21828" s="348"/>
    </row>
    <row r="21829" spans="10:10" ht="29.25" customHeight="1">
      <c r="J21829" s="348"/>
    </row>
    <row r="21830" spans="10:10" ht="29.25" customHeight="1">
      <c r="J21830" s="348"/>
    </row>
    <row r="21831" spans="10:10" ht="29.25" customHeight="1">
      <c r="J21831" s="348"/>
    </row>
    <row r="21832" spans="10:10" ht="29.25" customHeight="1">
      <c r="J21832" s="348"/>
    </row>
    <row r="21833" spans="10:10" ht="29.25" customHeight="1">
      <c r="J21833" s="348"/>
    </row>
    <row r="21834" spans="10:10" ht="29.25" customHeight="1">
      <c r="J21834" s="348"/>
    </row>
    <row r="21835" spans="10:10" ht="29.25" customHeight="1">
      <c r="J21835" s="348"/>
    </row>
    <row r="21836" spans="10:10" ht="29.25" customHeight="1">
      <c r="J21836" s="348"/>
    </row>
    <row r="21837" spans="10:10" ht="29.25" customHeight="1">
      <c r="J21837" s="348"/>
    </row>
    <row r="21838" spans="10:10" ht="29.25" customHeight="1">
      <c r="J21838" s="348"/>
    </row>
    <row r="21839" spans="10:10" ht="29.25" customHeight="1">
      <c r="J21839" s="348"/>
    </row>
    <row r="21840" spans="10:10" ht="29.25" customHeight="1">
      <c r="J21840" s="348"/>
    </row>
    <row r="21841" spans="10:10" ht="29.25" customHeight="1">
      <c r="J21841" s="348"/>
    </row>
    <row r="21842" spans="10:10" ht="29.25" customHeight="1">
      <c r="J21842" s="348"/>
    </row>
    <row r="21843" spans="10:10" ht="29.25" customHeight="1">
      <c r="J21843" s="348"/>
    </row>
    <row r="21844" spans="10:10" ht="29.25" customHeight="1">
      <c r="J21844" s="348"/>
    </row>
    <row r="21845" spans="10:10" ht="29.25" customHeight="1">
      <c r="J21845" s="348"/>
    </row>
    <row r="21846" spans="10:10" ht="29.25" customHeight="1">
      <c r="J21846" s="348"/>
    </row>
    <row r="21847" spans="10:10" ht="29.25" customHeight="1">
      <c r="J21847" s="348"/>
    </row>
    <row r="21848" spans="10:10" ht="29.25" customHeight="1">
      <c r="J21848" s="348"/>
    </row>
    <row r="21849" spans="10:10" ht="29.25" customHeight="1">
      <c r="J21849" s="348"/>
    </row>
    <row r="21850" spans="10:10" ht="29.25" customHeight="1">
      <c r="J21850" s="348"/>
    </row>
    <row r="21851" spans="10:10" ht="29.25" customHeight="1">
      <c r="J21851" s="348"/>
    </row>
    <row r="21852" spans="10:10" ht="29.25" customHeight="1">
      <c r="J21852" s="348"/>
    </row>
    <row r="21853" spans="10:10" ht="29.25" customHeight="1">
      <c r="J21853" s="348"/>
    </row>
    <row r="21854" spans="10:10" ht="29.25" customHeight="1">
      <c r="J21854" s="348"/>
    </row>
    <row r="21855" spans="10:10" ht="29.25" customHeight="1">
      <c r="J21855" s="348"/>
    </row>
    <row r="21856" spans="10:10" ht="29.25" customHeight="1">
      <c r="J21856" s="348"/>
    </row>
    <row r="21857" spans="10:10" ht="29.25" customHeight="1">
      <c r="J21857" s="348"/>
    </row>
    <row r="21858" spans="10:10" ht="29.25" customHeight="1">
      <c r="J21858" s="348"/>
    </row>
    <row r="21859" spans="10:10" ht="29.25" customHeight="1">
      <c r="J21859" s="348"/>
    </row>
    <row r="21860" spans="10:10" ht="29.25" customHeight="1">
      <c r="J21860" s="348"/>
    </row>
    <row r="21861" spans="10:10" ht="29.25" customHeight="1">
      <c r="J21861" s="348"/>
    </row>
    <row r="21862" spans="10:10" ht="29.25" customHeight="1">
      <c r="J21862" s="348"/>
    </row>
    <row r="21863" spans="10:10" ht="29.25" customHeight="1">
      <c r="J21863" s="348"/>
    </row>
    <row r="21864" spans="10:10" ht="29.25" customHeight="1">
      <c r="J21864" s="348"/>
    </row>
    <row r="21865" spans="10:10" ht="29.25" customHeight="1">
      <c r="J21865" s="348"/>
    </row>
    <row r="21866" spans="10:10" ht="29.25" customHeight="1">
      <c r="J21866" s="348"/>
    </row>
    <row r="21867" spans="10:10" ht="29.25" customHeight="1">
      <c r="J21867" s="348"/>
    </row>
    <row r="21868" spans="10:10" ht="29.25" customHeight="1">
      <c r="J21868" s="348"/>
    </row>
    <row r="21869" spans="10:10" ht="29.25" customHeight="1">
      <c r="J21869" s="348"/>
    </row>
    <row r="21870" spans="10:10" ht="29.25" customHeight="1">
      <c r="J21870" s="348"/>
    </row>
    <row r="21871" spans="10:10" ht="29.25" customHeight="1">
      <c r="J21871" s="348"/>
    </row>
    <row r="21872" spans="10:10" ht="29.25" customHeight="1">
      <c r="J21872" s="348"/>
    </row>
    <row r="21873" spans="10:10" ht="29.25" customHeight="1">
      <c r="J21873" s="348"/>
    </row>
    <row r="21874" spans="10:10" ht="29.25" customHeight="1">
      <c r="J21874" s="348"/>
    </row>
    <row r="21875" spans="10:10" ht="29.25" customHeight="1">
      <c r="J21875" s="348"/>
    </row>
    <row r="21876" spans="10:10" ht="29.25" customHeight="1">
      <c r="J21876" s="348"/>
    </row>
    <row r="21877" spans="10:10" ht="29.25" customHeight="1">
      <c r="J21877" s="348"/>
    </row>
    <row r="21878" spans="10:10" ht="29.25" customHeight="1">
      <c r="J21878" s="348"/>
    </row>
    <row r="21879" spans="10:10" ht="29.25" customHeight="1">
      <c r="J21879" s="348"/>
    </row>
    <row r="21880" spans="10:10" ht="29.25" customHeight="1">
      <c r="J21880" s="348"/>
    </row>
    <row r="21881" spans="10:10" ht="29.25" customHeight="1">
      <c r="J21881" s="348"/>
    </row>
    <row r="21882" spans="10:10" ht="29.25" customHeight="1">
      <c r="J21882" s="348"/>
    </row>
    <row r="21883" spans="10:10" ht="29.25" customHeight="1">
      <c r="J21883" s="348"/>
    </row>
    <row r="21884" spans="10:10" ht="29.25" customHeight="1">
      <c r="J21884" s="348"/>
    </row>
    <row r="21885" spans="10:10" ht="29.25" customHeight="1">
      <c r="J21885" s="348"/>
    </row>
    <row r="21886" spans="10:10" ht="29.25" customHeight="1">
      <c r="J21886" s="348"/>
    </row>
    <row r="21887" spans="10:10" ht="29.25" customHeight="1">
      <c r="J21887" s="348"/>
    </row>
    <row r="21888" spans="10:10" ht="29.25" customHeight="1">
      <c r="J21888" s="348"/>
    </row>
    <row r="21889" spans="10:10" ht="29.25" customHeight="1">
      <c r="J21889" s="348"/>
    </row>
    <row r="21890" spans="10:10" ht="29.25" customHeight="1">
      <c r="J21890" s="348"/>
    </row>
    <row r="21891" spans="10:10" ht="29.25" customHeight="1">
      <c r="J21891" s="348"/>
    </row>
    <row r="21892" spans="10:10" ht="29.25" customHeight="1">
      <c r="J21892" s="348"/>
    </row>
    <row r="21893" spans="10:10" ht="29.25" customHeight="1">
      <c r="J21893" s="348"/>
    </row>
    <row r="21894" spans="10:10" ht="29.25" customHeight="1">
      <c r="J21894" s="348"/>
    </row>
    <row r="21895" spans="10:10" ht="29.25" customHeight="1">
      <c r="J21895" s="348"/>
    </row>
    <row r="21896" spans="10:10" ht="29.25" customHeight="1">
      <c r="J21896" s="348"/>
    </row>
    <row r="21897" spans="10:10" ht="29.25" customHeight="1">
      <c r="J21897" s="348"/>
    </row>
    <row r="21898" spans="10:10" ht="29.25" customHeight="1">
      <c r="J21898" s="348"/>
    </row>
    <row r="21899" spans="10:10" ht="29.25" customHeight="1">
      <c r="J21899" s="348"/>
    </row>
    <row r="21900" spans="10:10" ht="29.25" customHeight="1">
      <c r="J21900" s="348"/>
    </row>
    <row r="21901" spans="10:10" ht="29.25" customHeight="1">
      <c r="J21901" s="348"/>
    </row>
    <row r="21902" spans="10:10" ht="29.25" customHeight="1">
      <c r="J21902" s="348"/>
    </row>
    <row r="21903" spans="10:10" ht="29.25" customHeight="1">
      <c r="J21903" s="348"/>
    </row>
    <row r="21904" spans="10:10" ht="29.25" customHeight="1">
      <c r="J21904" s="348"/>
    </row>
    <row r="21905" spans="10:10" ht="29.25" customHeight="1">
      <c r="J21905" s="348"/>
    </row>
    <row r="21906" spans="10:10" ht="29.25" customHeight="1">
      <c r="J21906" s="348"/>
    </row>
    <row r="21907" spans="10:10" ht="29.25" customHeight="1">
      <c r="J21907" s="348"/>
    </row>
    <row r="21908" spans="10:10" ht="29.25" customHeight="1">
      <c r="J21908" s="348"/>
    </row>
    <row r="21909" spans="10:10" ht="29.25" customHeight="1">
      <c r="J21909" s="348"/>
    </row>
    <row r="21910" spans="10:10" ht="29.25" customHeight="1">
      <c r="J21910" s="348"/>
    </row>
    <row r="21911" spans="10:10" ht="29.25" customHeight="1">
      <c r="J21911" s="348"/>
    </row>
    <row r="21912" spans="10:10" ht="29.25" customHeight="1">
      <c r="J21912" s="348"/>
    </row>
    <row r="21913" spans="10:10" ht="29.25" customHeight="1">
      <c r="J21913" s="348"/>
    </row>
    <row r="21914" spans="10:10" ht="29.25" customHeight="1">
      <c r="J21914" s="348"/>
    </row>
    <row r="21915" spans="10:10" ht="29.25" customHeight="1">
      <c r="J21915" s="348"/>
    </row>
    <row r="21916" spans="10:10" ht="29.25" customHeight="1">
      <c r="J21916" s="348"/>
    </row>
    <row r="21917" spans="10:10" ht="29.25" customHeight="1">
      <c r="J21917" s="348"/>
    </row>
    <row r="21918" spans="10:10" ht="29.25" customHeight="1">
      <c r="J21918" s="348"/>
    </row>
    <row r="21919" spans="10:10" ht="29.25" customHeight="1">
      <c r="J21919" s="348"/>
    </row>
    <row r="21920" spans="10:10" ht="29.25" customHeight="1">
      <c r="J21920" s="348"/>
    </row>
    <row r="21921" spans="10:10" ht="29.25" customHeight="1">
      <c r="J21921" s="348"/>
    </row>
    <row r="21922" spans="10:10" ht="29.25" customHeight="1">
      <c r="J21922" s="348"/>
    </row>
    <row r="21923" spans="10:10" ht="29.25" customHeight="1">
      <c r="J21923" s="348"/>
    </row>
    <row r="21924" spans="10:10" ht="29.25" customHeight="1">
      <c r="J21924" s="348"/>
    </row>
    <row r="21925" spans="10:10" ht="29.25" customHeight="1">
      <c r="J21925" s="348"/>
    </row>
    <row r="21926" spans="10:10" ht="29.25" customHeight="1">
      <c r="J21926" s="348"/>
    </row>
    <row r="21927" spans="10:10" ht="29.25" customHeight="1">
      <c r="J21927" s="348"/>
    </row>
    <row r="21928" spans="10:10" ht="29.25" customHeight="1">
      <c r="J21928" s="348"/>
    </row>
    <row r="21929" spans="10:10" ht="29.25" customHeight="1">
      <c r="J21929" s="348"/>
    </row>
    <row r="21930" spans="10:10" ht="29.25" customHeight="1">
      <c r="J21930" s="348"/>
    </row>
    <row r="21931" spans="10:10" ht="29.25" customHeight="1">
      <c r="J21931" s="348"/>
    </row>
    <row r="21932" spans="10:10" ht="29.25" customHeight="1">
      <c r="J21932" s="348"/>
    </row>
    <row r="21933" spans="10:10" ht="29.25" customHeight="1">
      <c r="J21933" s="348"/>
    </row>
    <row r="21934" spans="10:10" ht="29.25" customHeight="1">
      <c r="J21934" s="348"/>
    </row>
    <row r="21935" spans="10:10" ht="29.25" customHeight="1">
      <c r="J21935" s="348"/>
    </row>
    <row r="21936" spans="10:10" ht="29.25" customHeight="1">
      <c r="J21936" s="348"/>
    </row>
    <row r="21937" spans="10:10" ht="29.25" customHeight="1">
      <c r="J21937" s="348"/>
    </row>
    <row r="21938" spans="10:10" ht="29.25" customHeight="1">
      <c r="J21938" s="348"/>
    </row>
    <row r="21939" spans="10:10" ht="29.25" customHeight="1">
      <c r="J21939" s="348"/>
    </row>
    <row r="21940" spans="10:10" ht="29.25" customHeight="1">
      <c r="J21940" s="348"/>
    </row>
    <row r="21941" spans="10:10" ht="29.25" customHeight="1">
      <c r="J21941" s="348"/>
    </row>
    <row r="21942" spans="10:10" ht="29.25" customHeight="1">
      <c r="J21942" s="348"/>
    </row>
    <row r="21943" spans="10:10" ht="29.25" customHeight="1">
      <c r="J21943" s="348"/>
    </row>
    <row r="21944" spans="10:10" ht="29.25" customHeight="1">
      <c r="J21944" s="348"/>
    </row>
    <row r="21945" spans="10:10" ht="29.25" customHeight="1">
      <c r="J21945" s="348"/>
    </row>
    <row r="21946" spans="10:10" ht="29.25" customHeight="1">
      <c r="J21946" s="348"/>
    </row>
    <row r="21947" spans="10:10" ht="29.25" customHeight="1">
      <c r="J21947" s="348"/>
    </row>
    <row r="21948" spans="10:10" ht="29.25" customHeight="1">
      <c r="J21948" s="348"/>
    </row>
    <row r="21949" spans="10:10" ht="29.25" customHeight="1">
      <c r="J21949" s="348"/>
    </row>
    <row r="21950" spans="10:10" ht="29.25" customHeight="1">
      <c r="J21950" s="348"/>
    </row>
    <row r="21951" spans="10:10" ht="29.25" customHeight="1">
      <c r="J21951" s="348"/>
    </row>
    <row r="21952" spans="10:10" ht="29.25" customHeight="1">
      <c r="J21952" s="348"/>
    </row>
    <row r="21953" spans="10:10" ht="29.25" customHeight="1">
      <c r="J21953" s="348"/>
    </row>
    <row r="21954" spans="10:10" ht="29.25" customHeight="1">
      <c r="J21954" s="348"/>
    </row>
    <row r="21955" spans="10:10" ht="29.25" customHeight="1">
      <c r="J21955" s="348"/>
    </row>
    <row r="21956" spans="10:10" ht="29.25" customHeight="1">
      <c r="J21956" s="348"/>
    </row>
    <row r="21957" spans="10:10" ht="29.25" customHeight="1">
      <c r="J21957" s="348"/>
    </row>
    <row r="21958" spans="10:10" ht="29.25" customHeight="1">
      <c r="J21958" s="348"/>
    </row>
    <row r="21959" spans="10:10" ht="29.25" customHeight="1">
      <c r="J21959" s="348"/>
    </row>
    <row r="21960" spans="10:10" ht="29.25" customHeight="1">
      <c r="J21960" s="348"/>
    </row>
    <row r="21961" spans="10:10" ht="29.25" customHeight="1">
      <c r="J21961" s="348"/>
    </row>
    <row r="21962" spans="10:10" ht="29.25" customHeight="1">
      <c r="J21962" s="348"/>
    </row>
    <row r="21963" spans="10:10" ht="29.25" customHeight="1">
      <c r="J21963" s="348"/>
    </row>
    <row r="21964" spans="10:10" ht="29.25" customHeight="1">
      <c r="J21964" s="348"/>
    </row>
    <row r="21965" spans="10:10" ht="29.25" customHeight="1">
      <c r="J21965" s="348"/>
    </row>
    <row r="21966" spans="10:10" ht="29.25" customHeight="1">
      <c r="J21966" s="348"/>
    </row>
    <row r="21967" spans="10:10" ht="29.25" customHeight="1">
      <c r="J21967" s="348"/>
    </row>
    <row r="21968" spans="10:10" ht="29.25" customHeight="1">
      <c r="J21968" s="348"/>
    </row>
    <row r="21969" spans="10:10" ht="29.25" customHeight="1">
      <c r="J21969" s="348"/>
    </row>
    <row r="21970" spans="10:10" ht="29.25" customHeight="1">
      <c r="J21970" s="348"/>
    </row>
    <row r="21971" spans="10:10" ht="29.25" customHeight="1">
      <c r="J21971" s="348"/>
    </row>
    <row r="21972" spans="10:10" ht="29.25" customHeight="1">
      <c r="J21972" s="348"/>
    </row>
    <row r="21973" spans="10:10" ht="29.25" customHeight="1">
      <c r="J21973" s="348"/>
    </row>
    <row r="21974" spans="10:10" ht="29.25" customHeight="1">
      <c r="J21974" s="348"/>
    </row>
    <row r="21975" spans="10:10" ht="29.25" customHeight="1">
      <c r="J21975" s="348"/>
    </row>
    <row r="21976" spans="10:10" ht="29.25" customHeight="1">
      <c r="J21976" s="348"/>
    </row>
    <row r="21977" spans="10:10" ht="29.25" customHeight="1">
      <c r="J21977" s="348"/>
    </row>
    <row r="21978" spans="10:10" ht="29.25" customHeight="1">
      <c r="J21978" s="348"/>
    </row>
    <row r="21979" spans="10:10" ht="29.25" customHeight="1">
      <c r="J21979" s="348"/>
    </row>
    <row r="21980" spans="10:10" ht="29.25" customHeight="1">
      <c r="J21980" s="348"/>
    </row>
    <row r="21981" spans="10:10" ht="29.25" customHeight="1">
      <c r="J21981" s="348"/>
    </row>
    <row r="21982" spans="10:10" ht="29.25" customHeight="1">
      <c r="J21982" s="348"/>
    </row>
    <row r="21983" spans="10:10" ht="29.25" customHeight="1">
      <c r="J21983" s="348"/>
    </row>
    <row r="21984" spans="10:10" ht="29.25" customHeight="1">
      <c r="J21984" s="348"/>
    </row>
    <row r="21985" spans="10:10" ht="29.25" customHeight="1">
      <c r="J21985" s="348"/>
    </row>
    <row r="21986" spans="10:10" ht="29.25" customHeight="1">
      <c r="J21986" s="348"/>
    </row>
    <row r="21987" spans="10:10" ht="29.25" customHeight="1">
      <c r="J21987" s="348"/>
    </row>
    <row r="21988" spans="10:10" ht="29.25" customHeight="1">
      <c r="J21988" s="348"/>
    </row>
    <row r="21989" spans="10:10" ht="29.25" customHeight="1">
      <c r="J21989" s="348"/>
    </row>
    <row r="21990" spans="10:10" ht="29.25" customHeight="1">
      <c r="J21990" s="348"/>
    </row>
    <row r="21991" spans="10:10" ht="29.25" customHeight="1">
      <c r="J21991" s="348"/>
    </row>
    <row r="21992" spans="10:10" ht="29.25" customHeight="1">
      <c r="J21992" s="348"/>
    </row>
    <row r="21993" spans="10:10" ht="29.25" customHeight="1">
      <c r="J21993" s="348"/>
    </row>
    <row r="21994" spans="10:10" ht="29.25" customHeight="1">
      <c r="J21994" s="348"/>
    </row>
    <row r="21995" spans="10:10" ht="29.25" customHeight="1">
      <c r="J21995" s="348"/>
    </row>
    <row r="21996" spans="10:10" ht="29.25" customHeight="1">
      <c r="J21996" s="348"/>
    </row>
    <row r="21997" spans="10:10" ht="29.25" customHeight="1">
      <c r="J21997" s="348"/>
    </row>
    <row r="21998" spans="10:10" ht="29.25" customHeight="1">
      <c r="J21998" s="348"/>
    </row>
    <row r="21999" spans="10:10" ht="29.25" customHeight="1">
      <c r="J21999" s="348"/>
    </row>
    <row r="22000" spans="10:10" ht="29.25" customHeight="1">
      <c r="J22000" s="348"/>
    </row>
    <row r="22001" spans="10:10" ht="29.25" customHeight="1">
      <c r="J22001" s="348"/>
    </row>
    <row r="22002" spans="10:10" ht="29.25" customHeight="1">
      <c r="J22002" s="348"/>
    </row>
    <row r="22003" spans="10:10" ht="29.25" customHeight="1">
      <c r="J22003" s="348"/>
    </row>
    <row r="22004" spans="10:10" ht="29.25" customHeight="1">
      <c r="J22004" s="348"/>
    </row>
    <row r="22005" spans="10:10" ht="29.25" customHeight="1">
      <c r="J22005" s="348"/>
    </row>
    <row r="22006" spans="10:10" ht="29.25" customHeight="1">
      <c r="J22006" s="348"/>
    </row>
    <row r="22007" spans="10:10" ht="29.25" customHeight="1">
      <c r="J22007" s="348"/>
    </row>
    <row r="22008" spans="10:10" ht="29.25" customHeight="1">
      <c r="J22008" s="348"/>
    </row>
    <row r="22009" spans="10:10" ht="29.25" customHeight="1">
      <c r="J22009" s="348"/>
    </row>
    <row r="22010" spans="10:10" ht="29.25" customHeight="1">
      <c r="J22010" s="348"/>
    </row>
    <row r="22011" spans="10:10" ht="29.25" customHeight="1">
      <c r="J22011" s="348"/>
    </row>
    <row r="22012" spans="10:10" ht="29.25" customHeight="1">
      <c r="J22012" s="348"/>
    </row>
    <row r="22013" spans="10:10" ht="29.25" customHeight="1">
      <c r="J22013" s="348"/>
    </row>
    <row r="22014" spans="10:10" ht="29.25" customHeight="1">
      <c r="J22014" s="348"/>
    </row>
    <row r="22015" spans="10:10" ht="29.25" customHeight="1">
      <c r="J22015" s="348"/>
    </row>
    <row r="22016" spans="10:10" ht="29.25" customHeight="1">
      <c r="J22016" s="348"/>
    </row>
    <row r="22017" spans="10:10" ht="29.25" customHeight="1">
      <c r="J22017" s="348"/>
    </row>
    <row r="22018" spans="10:10" ht="29.25" customHeight="1">
      <c r="J22018" s="348"/>
    </row>
    <row r="22019" spans="10:10" ht="29.25" customHeight="1">
      <c r="J22019" s="348"/>
    </row>
    <row r="22020" spans="10:10" ht="29.25" customHeight="1">
      <c r="J22020" s="348"/>
    </row>
    <row r="22021" spans="10:10" ht="29.25" customHeight="1">
      <c r="J22021" s="348"/>
    </row>
    <row r="22022" spans="10:10" ht="29.25" customHeight="1">
      <c r="J22022" s="348"/>
    </row>
    <row r="22023" spans="10:10" ht="29.25" customHeight="1">
      <c r="J22023" s="348"/>
    </row>
    <row r="22024" spans="10:10" ht="29.25" customHeight="1">
      <c r="J22024" s="348"/>
    </row>
    <row r="22025" spans="10:10" ht="29.25" customHeight="1">
      <c r="J22025" s="348"/>
    </row>
    <row r="22026" spans="10:10" ht="29.25" customHeight="1">
      <c r="J22026" s="348"/>
    </row>
    <row r="22027" spans="10:10" ht="29.25" customHeight="1">
      <c r="J22027" s="348"/>
    </row>
    <row r="22028" spans="10:10" ht="29.25" customHeight="1">
      <c r="J22028" s="348"/>
    </row>
    <row r="22029" spans="10:10" ht="29.25" customHeight="1">
      <c r="J22029" s="348"/>
    </row>
    <row r="22030" spans="10:10" ht="29.25" customHeight="1">
      <c r="J22030" s="348"/>
    </row>
    <row r="22031" spans="10:10" ht="29.25" customHeight="1">
      <c r="J22031" s="348"/>
    </row>
    <row r="22032" spans="10:10" ht="29.25" customHeight="1">
      <c r="J22032" s="348"/>
    </row>
    <row r="22033" spans="10:10" ht="29.25" customHeight="1">
      <c r="J22033" s="348"/>
    </row>
    <row r="22034" spans="10:10" ht="29.25" customHeight="1">
      <c r="J22034" s="348"/>
    </row>
    <row r="22035" spans="10:10" ht="29.25" customHeight="1">
      <c r="J22035" s="348"/>
    </row>
    <row r="22036" spans="10:10" ht="29.25" customHeight="1">
      <c r="J22036" s="348"/>
    </row>
    <row r="22037" spans="10:10" ht="29.25" customHeight="1">
      <c r="J22037" s="348"/>
    </row>
    <row r="22038" spans="10:10" ht="29.25" customHeight="1">
      <c r="J22038" s="348"/>
    </row>
    <row r="22039" spans="10:10" ht="29.25" customHeight="1">
      <c r="J22039" s="348"/>
    </row>
    <row r="22040" spans="10:10" ht="29.25" customHeight="1">
      <c r="J22040" s="348"/>
    </row>
    <row r="22041" spans="10:10" ht="29.25" customHeight="1">
      <c r="J22041" s="348"/>
    </row>
    <row r="22042" spans="10:10" ht="29.25" customHeight="1">
      <c r="J22042" s="348"/>
    </row>
    <row r="22043" spans="10:10" ht="29.25" customHeight="1">
      <c r="J22043" s="348"/>
    </row>
    <row r="22044" spans="10:10" ht="29.25" customHeight="1">
      <c r="J22044" s="348"/>
    </row>
    <row r="22045" spans="10:10" ht="29.25" customHeight="1">
      <c r="J22045" s="348"/>
    </row>
    <row r="22046" spans="10:10" ht="29.25" customHeight="1">
      <c r="J22046" s="348"/>
    </row>
    <row r="22047" spans="10:10" ht="29.25" customHeight="1">
      <c r="J22047" s="348"/>
    </row>
    <row r="22048" spans="10:10" ht="29.25" customHeight="1">
      <c r="J22048" s="348"/>
    </row>
    <row r="22049" spans="10:10" ht="29.25" customHeight="1">
      <c r="J22049" s="348"/>
    </row>
    <row r="22050" spans="10:10" ht="29.25" customHeight="1">
      <c r="J22050" s="348"/>
    </row>
    <row r="22051" spans="10:10" ht="29.25" customHeight="1">
      <c r="J22051" s="348"/>
    </row>
    <row r="22052" spans="10:10" ht="29.25" customHeight="1">
      <c r="J22052" s="348"/>
    </row>
    <row r="22053" spans="10:10" ht="29.25" customHeight="1">
      <c r="J22053" s="348"/>
    </row>
    <row r="22054" spans="10:10" ht="29.25" customHeight="1">
      <c r="J22054" s="348"/>
    </row>
    <row r="22055" spans="10:10" ht="29.25" customHeight="1">
      <c r="J22055" s="348"/>
    </row>
    <row r="22056" spans="10:10" ht="29.25" customHeight="1">
      <c r="J22056" s="348"/>
    </row>
    <row r="22057" spans="10:10" ht="29.25" customHeight="1">
      <c r="J22057" s="348"/>
    </row>
    <row r="22058" spans="10:10" ht="29.25" customHeight="1">
      <c r="J22058" s="348"/>
    </row>
    <row r="22059" spans="10:10" ht="29.25" customHeight="1">
      <c r="J22059" s="348"/>
    </row>
    <row r="22060" spans="10:10" ht="29.25" customHeight="1">
      <c r="J22060" s="348"/>
    </row>
    <row r="22061" spans="10:10" ht="29.25" customHeight="1">
      <c r="J22061" s="348"/>
    </row>
    <row r="22062" spans="10:10" ht="29.25" customHeight="1">
      <c r="J22062" s="348"/>
    </row>
    <row r="22063" spans="10:10" ht="29.25" customHeight="1">
      <c r="J22063" s="348"/>
    </row>
    <row r="22064" spans="10:10" ht="29.25" customHeight="1">
      <c r="J22064" s="348"/>
    </row>
    <row r="22065" spans="10:10" ht="29.25" customHeight="1">
      <c r="J22065" s="348"/>
    </row>
    <row r="22066" spans="10:10" ht="29.25" customHeight="1">
      <c r="J22066" s="348"/>
    </row>
    <row r="22067" spans="10:10" ht="29.25" customHeight="1">
      <c r="J22067" s="348"/>
    </row>
    <row r="22068" spans="10:10" ht="29.25" customHeight="1">
      <c r="J22068" s="348"/>
    </row>
    <row r="22069" spans="10:10" ht="29.25" customHeight="1">
      <c r="J22069" s="348"/>
    </row>
    <row r="22070" spans="10:10" ht="29.25" customHeight="1">
      <c r="J22070" s="348"/>
    </row>
    <row r="22071" spans="10:10" ht="29.25" customHeight="1">
      <c r="J22071" s="348"/>
    </row>
    <row r="22072" spans="10:10" ht="29.25" customHeight="1">
      <c r="J22072" s="348"/>
    </row>
    <row r="22073" spans="10:10" ht="29.25" customHeight="1">
      <c r="J22073" s="348"/>
    </row>
    <row r="22074" spans="10:10" ht="29.25" customHeight="1">
      <c r="J22074" s="348"/>
    </row>
    <row r="22075" spans="10:10" ht="29.25" customHeight="1">
      <c r="J22075" s="348"/>
    </row>
    <row r="22076" spans="10:10" ht="29.25" customHeight="1">
      <c r="J22076" s="348"/>
    </row>
    <row r="22077" spans="10:10" ht="29.25" customHeight="1">
      <c r="J22077" s="348"/>
    </row>
    <row r="22078" spans="10:10" ht="29.25" customHeight="1">
      <c r="J22078" s="348"/>
    </row>
    <row r="22079" spans="10:10" ht="29.25" customHeight="1">
      <c r="J22079" s="348"/>
    </row>
    <row r="22080" spans="10:10" ht="29.25" customHeight="1">
      <c r="J22080" s="348"/>
    </row>
    <row r="22081" spans="10:10" ht="29.25" customHeight="1">
      <c r="J22081" s="348"/>
    </row>
    <row r="22082" spans="10:10" ht="29.25" customHeight="1">
      <c r="J22082" s="348"/>
    </row>
    <row r="22083" spans="10:10" ht="29.25" customHeight="1">
      <c r="J22083" s="348"/>
    </row>
    <row r="22084" spans="10:10" ht="29.25" customHeight="1">
      <c r="J22084" s="348"/>
    </row>
    <row r="22085" spans="10:10" ht="29.25" customHeight="1">
      <c r="J22085" s="348"/>
    </row>
    <row r="22086" spans="10:10" ht="29.25" customHeight="1">
      <c r="J22086" s="348"/>
    </row>
    <row r="22087" spans="10:10" ht="29.25" customHeight="1">
      <c r="J22087" s="348"/>
    </row>
    <row r="22088" spans="10:10" ht="29.25" customHeight="1">
      <c r="J22088" s="348"/>
    </row>
    <row r="22089" spans="10:10" ht="29.25" customHeight="1">
      <c r="J22089" s="348"/>
    </row>
    <row r="22090" spans="10:10" ht="29.25" customHeight="1">
      <c r="J22090" s="348"/>
    </row>
    <row r="22091" spans="10:10" ht="29.25" customHeight="1">
      <c r="J22091" s="348"/>
    </row>
    <row r="22092" spans="10:10" ht="29.25" customHeight="1">
      <c r="J22092" s="348"/>
    </row>
    <row r="22093" spans="10:10" ht="29.25" customHeight="1">
      <c r="J22093" s="348"/>
    </row>
    <row r="22094" spans="10:10" ht="29.25" customHeight="1">
      <c r="J22094" s="348"/>
    </row>
    <row r="22095" spans="10:10" ht="29.25" customHeight="1">
      <c r="J22095" s="348"/>
    </row>
    <row r="22096" spans="10:10" ht="29.25" customHeight="1">
      <c r="J22096" s="348"/>
    </row>
    <row r="22097" spans="10:10" ht="29.25" customHeight="1">
      <c r="J22097" s="348"/>
    </row>
    <row r="22098" spans="10:10" ht="29.25" customHeight="1">
      <c r="J22098" s="348"/>
    </row>
    <row r="22099" spans="10:10" ht="29.25" customHeight="1">
      <c r="J22099" s="348"/>
    </row>
    <row r="22100" spans="10:10" ht="29.25" customHeight="1">
      <c r="J22100" s="348"/>
    </row>
    <row r="22101" spans="10:10" ht="29.25" customHeight="1">
      <c r="J22101" s="348"/>
    </row>
    <row r="22102" spans="10:10" ht="29.25" customHeight="1">
      <c r="J22102" s="348"/>
    </row>
    <row r="22103" spans="10:10" ht="29.25" customHeight="1">
      <c r="J22103" s="348"/>
    </row>
    <row r="22104" spans="10:10" ht="29.25" customHeight="1">
      <c r="J22104" s="348"/>
    </row>
    <row r="22105" spans="10:10" ht="29.25" customHeight="1">
      <c r="J22105" s="348"/>
    </row>
    <row r="22106" spans="10:10" ht="29.25" customHeight="1">
      <c r="J22106" s="348"/>
    </row>
    <row r="22107" spans="10:10" ht="29.25" customHeight="1">
      <c r="J22107" s="348"/>
    </row>
    <row r="22108" spans="10:10" ht="29.25" customHeight="1">
      <c r="J22108" s="348"/>
    </row>
    <row r="22109" spans="10:10" ht="29.25" customHeight="1">
      <c r="J22109" s="348"/>
    </row>
    <row r="22110" spans="10:10" ht="29.25" customHeight="1">
      <c r="J22110" s="348"/>
    </row>
    <row r="22111" spans="10:10" ht="29.25" customHeight="1">
      <c r="J22111" s="348"/>
    </row>
    <row r="22112" spans="10:10" ht="29.25" customHeight="1">
      <c r="J22112" s="348"/>
    </row>
    <row r="22113" spans="10:10" ht="29.25" customHeight="1">
      <c r="J22113" s="348"/>
    </row>
    <row r="22114" spans="10:10" ht="29.25" customHeight="1">
      <c r="J22114" s="348"/>
    </row>
    <row r="22115" spans="10:10" ht="29.25" customHeight="1">
      <c r="J22115" s="348"/>
    </row>
    <row r="22116" spans="10:10" ht="29.25" customHeight="1">
      <c r="J22116" s="348"/>
    </row>
    <row r="22117" spans="10:10" ht="29.25" customHeight="1">
      <c r="J22117" s="348"/>
    </row>
    <row r="22118" spans="10:10" ht="29.25" customHeight="1">
      <c r="J22118" s="348"/>
    </row>
    <row r="22119" spans="10:10" ht="29.25" customHeight="1">
      <c r="J22119" s="348"/>
    </row>
    <row r="22120" spans="10:10" ht="29.25" customHeight="1">
      <c r="J22120" s="348"/>
    </row>
    <row r="22121" spans="10:10" ht="29.25" customHeight="1">
      <c r="J22121" s="348"/>
    </row>
    <row r="22122" spans="10:10" ht="29.25" customHeight="1">
      <c r="J22122" s="348"/>
    </row>
    <row r="22123" spans="10:10" ht="29.25" customHeight="1">
      <c r="J22123" s="348"/>
    </row>
    <row r="22124" spans="10:10" ht="29.25" customHeight="1">
      <c r="J22124" s="348"/>
    </row>
    <row r="22125" spans="10:10" ht="29.25" customHeight="1">
      <c r="J22125" s="348"/>
    </row>
    <row r="22126" spans="10:10" ht="29.25" customHeight="1">
      <c r="J22126" s="348"/>
    </row>
    <row r="22127" spans="10:10" ht="29.25" customHeight="1">
      <c r="J22127" s="348"/>
    </row>
    <row r="22128" spans="10:10" ht="29.25" customHeight="1">
      <c r="J22128" s="348"/>
    </row>
    <row r="22129" spans="10:10" ht="29.25" customHeight="1">
      <c r="J22129" s="348"/>
    </row>
    <row r="22130" spans="10:10" ht="29.25" customHeight="1">
      <c r="J22130" s="348"/>
    </row>
    <row r="22131" spans="10:10" ht="29.25" customHeight="1">
      <c r="J22131" s="348"/>
    </row>
    <row r="22132" spans="10:10" ht="29.25" customHeight="1">
      <c r="J22132" s="348"/>
    </row>
    <row r="22133" spans="10:10" ht="29.25" customHeight="1">
      <c r="J22133" s="348"/>
    </row>
    <row r="22134" spans="10:10" ht="29.25" customHeight="1">
      <c r="J22134" s="348"/>
    </row>
    <row r="22135" spans="10:10" ht="29.25" customHeight="1">
      <c r="J22135" s="348"/>
    </row>
    <row r="22136" spans="10:10" ht="29.25" customHeight="1">
      <c r="J22136" s="348"/>
    </row>
    <row r="22137" spans="10:10" ht="29.25" customHeight="1">
      <c r="J22137" s="348"/>
    </row>
    <row r="22138" spans="10:10" ht="29.25" customHeight="1">
      <c r="J22138" s="348"/>
    </row>
    <row r="22139" spans="10:10" ht="29.25" customHeight="1">
      <c r="J22139" s="348"/>
    </row>
    <row r="22140" spans="10:10" ht="29.25" customHeight="1">
      <c r="J22140" s="348"/>
    </row>
    <row r="22141" spans="10:10" ht="29.25" customHeight="1">
      <c r="J22141" s="348"/>
    </row>
    <row r="22142" spans="10:10" ht="29.25" customHeight="1">
      <c r="J22142" s="348"/>
    </row>
    <row r="22143" spans="10:10" ht="29.25" customHeight="1">
      <c r="J22143" s="348"/>
    </row>
    <row r="22144" spans="10:10" ht="29.25" customHeight="1">
      <c r="J22144" s="348"/>
    </row>
    <row r="22145" spans="10:10" ht="29.25" customHeight="1">
      <c r="J22145" s="348"/>
    </row>
    <row r="22146" spans="10:10" ht="29.25" customHeight="1">
      <c r="J22146" s="348"/>
    </row>
    <row r="22147" spans="10:10" ht="29.25" customHeight="1">
      <c r="J22147" s="348"/>
    </row>
    <row r="22148" spans="10:10" ht="29.25" customHeight="1">
      <c r="J22148" s="348"/>
    </row>
    <row r="22149" spans="10:10" ht="29.25" customHeight="1">
      <c r="J22149" s="348"/>
    </row>
    <row r="22150" spans="10:10" ht="29.25" customHeight="1">
      <c r="J22150" s="348"/>
    </row>
    <row r="22151" spans="10:10" ht="29.25" customHeight="1">
      <c r="J22151" s="348"/>
    </row>
    <row r="22152" spans="10:10" ht="29.25" customHeight="1">
      <c r="J22152" s="348"/>
    </row>
    <row r="22153" spans="10:10" ht="29.25" customHeight="1">
      <c r="J22153" s="348"/>
    </row>
    <row r="22154" spans="10:10" ht="29.25" customHeight="1">
      <c r="J22154" s="348"/>
    </row>
    <row r="22155" spans="10:10" ht="29.25" customHeight="1">
      <c r="J22155" s="348"/>
    </row>
    <row r="22156" spans="10:10" ht="29.25" customHeight="1">
      <c r="J22156" s="348"/>
    </row>
    <row r="22157" spans="10:10" ht="29.25" customHeight="1">
      <c r="J22157" s="348"/>
    </row>
    <row r="22158" spans="10:10" ht="29.25" customHeight="1">
      <c r="J22158" s="348"/>
    </row>
    <row r="22159" spans="10:10" ht="29.25" customHeight="1">
      <c r="J22159" s="348"/>
    </row>
    <row r="22160" spans="10:10" ht="29.25" customHeight="1">
      <c r="J22160" s="348"/>
    </row>
    <row r="22161" spans="10:10" ht="29.25" customHeight="1">
      <c r="J22161" s="348"/>
    </row>
    <row r="22162" spans="10:10" ht="29.25" customHeight="1">
      <c r="J22162" s="348"/>
    </row>
    <row r="22163" spans="10:10" ht="29.25" customHeight="1">
      <c r="J22163" s="348"/>
    </row>
    <row r="22164" spans="10:10" ht="29.25" customHeight="1">
      <c r="J22164" s="348"/>
    </row>
    <row r="22165" spans="10:10" ht="29.25" customHeight="1">
      <c r="J22165" s="348"/>
    </row>
    <row r="22166" spans="10:10" ht="29.25" customHeight="1">
      <c r="J22166" s="348"/>
    </row>
    <row r="22167" spans="10:10" ht="29.25" customHeight="1">
      <c r="J22167" s="348"/>
    </row>
    <row r="22168" spans="10:10" ht="29.25" customHeight="1">
      <c r="J22168" s="348"/>
    </row>
    <row r="22169" spans="10:10" ht="29.25" customHeight="1">
      <c r="J22169" s="348"/>
    </row>
    <row r="22170" spans="10:10" ht="29.25" customHeight="1">
      <c r="J22170" s="348"/>
    </row>
    <row r="22171" spans="10:10" ht="29.25" customHeight="1">
      <c r="J22171" s="348"/>
    </row>
    <row r="22172" spans="10:10" ht="29.25" customHeight="1">
      <c r="J22172" s="348"/>
    </row>
    <row r="22173" spans="10:10" ht="29.25" customHeight="1">
      <c r="J22173" s="348"/>
    </row>
    <row r="22174" spans="10:10" ht="29.25" customHeight="1">
      <c r="J22174" s="348"/>
    </row>
    <row r="22175" spans="10:10" ht="29.25" customHeight="1">
      <c r="J22175" s="348"/>
    </row>
    <row r="22176" spans="10:10" ht="29.25" customHeight="1">
      <c r="J22176" s="348"/>
    </row>
    <row r="22177" spans="10:10" ht="29.25" customHeight="1">
      <c r="J22177" s="348"/>
    </row>
    <row r="22178" spans="10:10" ht="29.25" customHeight="1">
      <c r="J22178" s="348"/>
    </row>
    <row r="22179" spans="10:10" ht="29.25" customHeight="1">
      <c r="J22179" s="348"/>
    </row>
    <row r="22180" spans="10:10" ht="29.25" customHeight="1">
      <c r="J22180" s="348"/>
    </row>
    <row r="22181" spans="10:10" ht="29.25" customHeight="1">
      <c r="J22181" s="348"/>
    </row>
    <row r="22182" spans="10:10" ht="29.25" customHeight="1">
      <c r="J22182" s="348"/>
    </row>
    <row r="22183" spans="10:10" ht="29.25" customHeight="1">
      <c r="J22183" s="348"/>
    </row>
    <row r="22184" spans="10:10" ht="29.25" customHeight="1">
      <c r="J22184" s="348"/>
    </row>
    <row r="22185" spans="10:10" ht="29.25" customHeight="1">
      <c r="J22185" s="348"/>
    </row>
    <row r="22186" spans="10:10" ht="29.25" customHeight="1">
      <c r="J22186" s="348"/>
    </row>
    <row r="22187" spans="10:10" ht="29.25" customHeight="1">
      <c r="J22187" s="348"/>
    </row>
    <row r="22188" spans="10:10" ht="29.25" customHeight="1">
      <c r="J22188" s="348"/>
    </row>
    <row r="22189" spans="10:10" ht="29.25" customHeight="1">
      <c r="J22189" s="348"/>
    </row>
    <row r="22190" spans="10:10" ht="29.25" customHeight="1">
      <c r="J22190" s="348"/>
    </row>
    <row r="22191" spans="10:10" ht="29.25" customHeight="1">
      <c r="J22191" s="348"/>
    </row>
    <row r="22192" spans="10:10" ht="29.25" customHeight="1">
      <c r="J22192" s="348"/>
    </row>
    <row r="22193" spans="10:10" ht="29.25" customHeight="1">
      <c r="J22193" s="348"/>
    </row>
    <row r="22194" spans="10:10" ht="29.25" customHeight="1">
      <c r="J22194" s="348"/>
    </row>
    <row r="22195" spans="10:10" ht="29.25" customHeight="1">
      <c r="J22195" s="348"/>
    </row>
    <row r="22196" spans="10:10" ht="29.25" customHeight="1">
      <c r="J22196" s="348"/>
    </row>
    <row r="22197" spans="10:10" ht="29.25" customHeight="1">
      <c r="J22197" s="348"/>
    </row>
    <row r="22198" spans="10:10" ht="29.25" customHeight="1">
      <c r="J22198" s="348"/>
    </row>
    <row r="22199" spans="10:10" ht="29.25" customHeight="1">
      <c r="J22199" s="348"/>
    </row>
    <row r="22200" spans="10:10" ht="29.25" customHeight="1">
      <c r="J22200" s="348"/>
    </row>
    <row r="22201" spans="10:10" ht="29.25" customHeight="1">
      <c r="J22201" s="348"/>
    </row>
    <row r="22202" spans="10:10" ht="29.25" customHeight="1">
      <c r="J22202" s="348"/>
    </row>
    <row r="22203" spans="10:10" ht="29.25" customHeight="1">
      <c r="J22203" s="348"/>
    </row>
    <row r="22204" spans="10:10" ht="29.25" customHeight="1">
      <c r="J22204" s="348"/>
    </row>
    <row r="22205" spans="10:10" ht="29.25" customHeight="1">
      <c r="J22205" s="348"/>
    </row>
    <row r="22206" spans="10:10" ht="29.25" customHeight="1">
      <c r="J22206" s="348"/>
    </row>
    <row r="22207" spans="10:10" ht="29.25" customHeight="1">
      <c r="J22207" s="348"/>
    </row>
    <row r="22208" spans="10:10" ht="29.25" customHeight="1">
      <c r="J22208" s="348"/>
    </row>
    <row r="22209" spans="10:10" ht="29.25" customHeight="1">
      <c r="J22209" s="348"/>
    </row>
    <row r="22210" spans="10:10" ht="29.25" customHeight="1">
      <c r="J22210" s="348"/>
    </row>
    <row r="22211" spans="10:10" ht="29.25" customHeight="1">
      <c r="J22211" s="348"/>
    </row>
    <row r="22212" spans="10:10" ht="29.25" customHeight="1">
      <c r="J22212" s="348"/>
    </row>
    <row r="22213" spans="10:10" ht="29.25" customHeight="1">
      <c r="J22213" s="348"/>
    </row>
    <row r="22214" spans="10:10" ht="29.25" customHeight="1">
      <c r="J22214" s="348"/>
    </row>
    <row r="22215" spans="10:10" ht="29.25" customHeight="1">
      <c r="J22215" s="348"/>
    </row>
    <row r="22216" spans="10:10" ht="29.25" customHeight="1">
      <c r="J22216" s="348"/>
    </row>
    <row r="22217" spans="10:10" ht="29.25" customHeight="1">
      <c r="J22217" s="348"/>
    </row>
    <row r="22218" spans="10:10" ht="29.25" customHeight="1">
      <c r="J22218" s="348"/>
    </row>
    <row r="22219" spans="10:10" ht="29.25" customHeight="1">
      <c r="J22219" s="348"/>
    </row>
    <row r="22220" spans="10:10" ht="29.25" customHeight="1">
      <c r="J22220" s="348"/>
    </row>
    <row r="22221" spans="10:10" ht="29.25" customHeight="1">
      <c r="J22221" s="348"/>
    </row>
    <row r="22222" spans="10:10" ht="29.25" customHeight="1">
      <c r="J22222" s="348"/>
    </row>
    <row r="22223" spans="10:10" ht="29.25" customHeight="1">
      <c r="J22223" s="348"/>
    </row>
    <row r="22224" spans="10:10" ht="29.25" customHeight="1">
      <c r="J22224" s="348"/>
    </row>
    <row r="22225" spans="10:10" ht="29.25" customHeight="1">
      <c r="J22225" s="348"/>
    </row>
    <row r="22226" spans="10:10" ht="29.25" customHeight="1">
      <c r="J22226" s="348"/>
    </row>
    <row r="22227" spans="10:10" ht="29.25" customHeight="1">
      <c r="J22227" s="348"/>
    </row>
    <row r="22228" spans="10:10" ht="29.25" customHeight="1">
      <c r="J22228" s="348"/>
    </row>
    <row r="22229" spans="10:10" ht="29.25" customHeight="1">
      <c r="J22229" s="348"/>
    </row>
    <row r="22230" spans="10:10" ht="29.25" customHeight="1">
      <c r="J22230" s="348"/>
    </row>
    <row r="22231" spans="10:10" ht="29.25" customHeight="1">
      <c r="J22231" s="348"/>
    </row>
    <row r="22232" spans="10:10" ht="29.25" customHeight="1">
      <c r="J22232" s="348"/>
    </row>
    <row r="22233" spans="10:10" ht="29.25" customHeight="1">
      <c r="J22233" s="348"/>
    </row>
    <row r="22234" spans="10:10" ht="29.25" customHeight="1">
      <c r="J22234" s="348"/>
    </row>
    <row r="22235" spans="10:10" ht="29.25" customHeight="1">
      <c r="J22235" s="348"/>
    </row>
    <row r="22236" spans="10:10" ht="29.25" customHeight="1">
      <c r="J22236" s="348"/>
    </row>
    <row r="22237" spans="10:10" ht="29.25" customHeight="1">
      <c r="J22237" s="348"/>
    </row>
    <row r="22238" spans="10:10" ht="29.25" customHeight="1">
      <c r="J22238" s="348"/>
    </row>
    <row r="22239" spans="10:10" ht="29.25" customHeight="1">
      <c r="J22239" s="348"/>
    </row>
    <row r="22240" spans="10:10" ht="29.25" customHeight="1">
      <c r="J22240" s="348"/>
    </row>
    <row r="22241" spans="10:10" ht="29.25" customHeight="1">
      <c r="J22241" s="348"/>
    </row>
    <row r="22242" spans="10:10" ht="29.25" customHeight="1">
      <c r="J22242" s="348"/>
    </row>
    <row r="22243" spans="10:10" ht="29.25" customHeight="1">
      <c r="J22243" s="348"/>
    </row>
    <row r="22244" spans="10:10" ht="29.25" customHeight="1">
      <c r="J22244" s="348"/>
    </row>
    <row r="22245" spans="10:10" ht="29.25" customHeight="1">
      <c r="J22245" s="348"/>
    </row>
    <row r="22246" spans="10:10" ht="29.25" customHeight="1">
      <c r="J22246" s="348"/>
    </row>
    <row r="22247" spans="10:10" ht="29.25" customHeight="1">
      <c r="J22247" s="348"/>
    </row>
    <row r="22248" spans="10:10" ht="29.25" customHeight="1">
      <c r="J22248" s="348"/>
    </row>
    <row r="22249" spans="10:10" ht="29.25" customHeight="1">
      <c r="J22249" s="348"/>
    </row>
    <row r="22250" spans="10:10" ht="29.25" customHeight="1">
      <c r="J22250" s="348"/>
    </row>
    <row r="22251" spans="10:10" ht="29.25" customHeight="1">
      <c r="J22251" s="348"/>
    </row>
    <row r="22252" spans="10:10" ht="29.25" customHeight="1">
      <c r="J22252" s="348"/>
    </row>
    <row r="22253" spans="10:10" ht="29.25" customHeight="1">
      <c r="J22253" s="348"/>
    </row>
    <row r="22254" spans="10:10" ht="29.25" customHeight="1">
      <c r="J22254" s="348"/>
    </row>
    <row r="22255" spans="10:10" ht="29.25" customHeight="1">
      <c r="J22255" s="348"/>
    </row>
    <row r="22256" spans="10:10" ht="29.25" customHeight="1">
      <c r="J22256" s="348"/>
    </row>
    <row r="22257" spans="10:10" ht="29.25" customHeight="1">
      <c r="J22257" s="348"/>
    </row>
    <row r="22258" spans="10:10" ht="29.25" customHeight="1">
      <c r="J22258" s="348"/>
    </row>
    <row r="22259" spans="10:10" ht="29.25" customHeight="1">
      <c r="J22259" s="348"/>
    </row>
    <row r="22260" spans="10:10" ht="29.25" customHeight="1">
      <c r="J22260" s="348"/>
    </row>
    <row r="22261" spans="10:10" ht="29.25" customHeight="1">
      <c r="J22261" s="348"/>
    </row>
    <row r="22262" spans="10:10" ht="29.25" customHeight="1">
      <c r="J22262" s="348"/>
    </row>
    <row r="22263" spans="10:10" ht="29.25" customHeight="1">
      <c r="J22263" s="348"/>
    </row>
    <row r="22264" spans="10:10" ht="29.25" customHeight="1">
      <c r="J22264" s="348"/>
    </row>
    <row r="22265" spans="10:10" ht="29.25" customHeight="1">
      <c r="J22265" s="348"/>
    </row>
    <row r="22266" spans="10:10" ht="29.25" customHeight="1">
      <c r="J22266" s="348"/>
    </row>
    <row r="22267" spans="10:10" ht="29.25" customHeight="1">
      <c r="J22267" s="348"/>
    </row>
    <row r="22268" spans="10:10" ht="29.25" customHeight="1">
      <c r="J22268" s="348"/>
    </row>
    <row r="22269" spans="10:10" ht="29.25" customHeight="1">
      <c r="J22269" s="348"/>
    </row>
    <row r="22270" spans="10:10" ht="29.25" customHeight="1">
      <c r="J22270" s="348"/>
    </row>
    <row r="22271" spans="10:10" ht="29.25" customHeight="1">
      <c r="J22271" s="348"/>
    </row>
    <row r="22272" spans="10:10" ht="29.25" customHeight="1">
      <c r="J22272" s="348"/>
    </row>
    <row r="22273" spans="10:10" ht="29.25" customHeight="1">
      <c r="J22273" s="348"/>
    </row>
    <row r="22274" spans="10:10" ht="29.25" customHeight="1">
      <c r="J22274" s="348"/>
    </row>
    <row r="22275" spans="10:10" ht="29.25" customHeight="1">
      <c r="J22275" s="348"/>
    </row>
    <row r="22276" spans="10:10" ht="29.25" customHeight="1">
      <c r="J22276" s="348"/>
    </row>
    <row r="22277" spans="10:10" ht="29.25" customHeight="1">
      <c r="J22277" s="348"/>
    </row>
    <row r="22278" spans="10:10" ht="29.25" customHeight="1">
      <c r="J22278" s="348"/>
    </row>
    <row r="22279" spans="10:10" ht="29.25" customHeight="1">
      <c r="J22279" s="348"/>
    </row>
    <row r="22280" spans="10:10" ht="29.25" customHeight="1">
      <c r="J22280" s="348"/>
    </row>
    <row r="22281" spans="10:10" ht="29.25" customHeight="1">
      <c r="J22281" s="348"/>
    </row>
    <row r="22282" spans="10:10" ht="29.25" customHeight="1">
      <c r="J22282" s="348"/>
    </row>
    <row r="22283" spans="10:10" ht="29.25" customHeight="1">
      <c r="J22283" s="348"/>
    </row>
    <row r="22284" spans="10:10" ht="29.25" customHeight="1">
      <c r="J22284" s="348"/>
    </row>
    <row r="22285" spans="10:10" ht="29.25" customHeight="1">
      <c r="J22285" s="348"/>
    </row>
    <row r="22286" spans="10:10" ht="29.25" customHeight="1">
      <c r="J22286" s="348"/>
    </row>
    <row r="22287" spans="10:10" ht="29.25" customHeight="1">
      <c r="J22287" s="348"/>
    </row>
    <row r="22288" spans="10:10" ht="29.25" customHeight="1">
      <c r="J22288" s="348"/>
    </row>
    <row r="22289" spans="10:10" ht="29.25" customHeight="1">
      <c r="J22289" s="348"/>
    </row>
    <row r="22290" spans="10:10" ht="29.25" customHeight="1">
      <c r="J22290" s="348"/>
    </row>
    <row r="22291" spans="10:10" ht="29.25" customHeight="1">
      <c r="J22291" s="348"/>
    </row>
    <row r="22292" spans="10:10" ht="29.25" customHeight="1">
      <c r="J22292" s="348"/>
    </row>
    <row r="22293" spans="10:10" ht="29.25" customHeight="1">
      <c r="J22293" s="348"/>
    </row>
    <row r="22294" spans="10:10" ht="29.25" customHeight="1">
      <c r="J22294" s="348"/>
    </row>
    <row r="22295" spans="10:10" ht="29.25" customHeight="1">
      <c r="J22295" s="348"/>
    </row>
    <row r="22296" spans="10:10" ht="29.25" customHeight="1">
      <c r="J22296" s="348"/>
    </row>
    <row r="22297" spans="10:10" ht="29.25" customHeight="1">
      <c r="J22297" s="348"/>
    </row>
    <row r="22298" spans="10:10" ht="29.25" customHeight="1">
      <c r="J22298" s="348"/>
    </row>
    <row r="22299" spans="10:10" ht="29.25" customHeight="1">
      <c r="J22299" s="348"/>
    </row>
    <row r="22300" spans="10:10" ht="29.25" customHeight="1">
      <c r="J22300" s="348"/>
    </row>
    <row r="22301" spans="10:10" ht="29.25" customHeight="1">
      <c r="J22301" s="348"/>
    </row>
    <row r="22302" spans="10:10" ht="29.25" customHeight="1">
      <c r="J22302" s="348"/>
    </row>
    <row r="22303" spans="10:10" ht="29.25" customHeight="1">
      <c r="J22303" s="348"/>
    </row>
    <row r="22304" spans="10:10" ht="29.25" customHeight="1">
      <c r="J22304" s="348"/>
    </row>
    <row r="22305" spans="10:10" ht="29.25" customHeight="1">
      <c r="J22305" s="348"/>
    </row>
    <row r="22306" spans="10:10" ht="29.25" customHeight="1">
      <c r="J22306" s="348"/>
    </row>
    <row r="22307" spans="10:10" ht="29.25" customHeight="1">
      <c r="J22307" s="348"/>
    </row>
    <row r="22308" spans="10:10" ht="29.25" customHeight="1">
      <c r="J22308" s="348"/>
    </row>
    <row r="22309" spans="10:10" ht="29.25" customHeight="1">
      <c r="J22309" s="348"/>
    </row>
    <row r="22310" spans="10:10" ht="29.25" customHeight="1">
      <c r="J22310" s="348"/>
    </row>
    <row r="22311" spans="10:10" ht="29.25" customHeight="1">
      <c r="J22311" s="348"/>
    </row>
    <row r="22312" spans="10:10" ht="29.25" customHeight="1">
      <c r="J22312" s="348"/>
    </row>
    <row r="22313" spans="10:10" ht="29.25" customHeight="1">
      <c r="J22313" s="348"/>
    </row>
    <row r="22314" spans="10:10" ht="29.25" customHeight="1">
      <c r="J22314" s="348"/>
    </row>
    <row r="22315" spans="10:10" ht="29.25" customHeight="1">
      <c r="J22315" s="348"/>
    </row>
    <row r="22316" spans="10:10" ht="29.25" customHeight="1">
      <c r="J22316" s="348"/>
    </row>
    <row r="22317" spans="10:10" ht="29.25" customHeight="1">
      <c r="J22317" s="348"/>
    </row>
    <row r="22318" spans="10:10" ht="29.25" customHeight="1">
      <c r="J22318" s="348"/>
    </row>
    <row r="22319" spans="10:10" ht="29.25" customHeight="1">
      <c r="J22319" s="348"/>
    </row>
    <row r="22320" spans="10:10" ht="29.25" customHeight="1">
      <c r="J22320" s="348"/>
    </row>
    <row r="22321" spans="10:10" ht="29.25" customHeight="1">
      <c r="J22321" s="348"/>
    </row>
    <row r="22322" spans="10:10" ht="29.25" customHeight="1">
      <c r="J22322" s="348"/>
    </row>
    <row r="22323" spans="10:10" ht="29.25" customHeight="1">
      <c r="J22323" s="348"/>
    </row>
    <row r="22324" spans="10:10" ht="29.25" customHeight="1">
      <c r="J22324" s="348"/>
    </row>
    <row r="22325" spans="10:10" ht="29.25" customHeight="1">
      <c r="J22325" s="348"/>
    </row>
    <row r="22326" spans="10:10" ht="29.25" customHeight="1">
      <c r="J22326" s="348"/>
    </row>
    <row r="22327" spans="10:10" ht="29.25" customHeight="1">
      <c r="J22327" s="348"/>
    </row>
    <row r="22328" spans="10:10" ht="29.25" customHeight="1">
      <c r="J22328" s="348"/>
    </row>
    <row r="22329" spans="10:10" ht="29.25" customHeight="1">
      <c r="J22329" s="348"/>
    </row>
    <row r="22330" spans="10:10" ht="29.25" customHeight="1">
      <c r="J22330" s="348"/>
    </row>
    <row r="22331" spans="10:10" ht="29.25" customHeight="1">
      <c r="J22331" s="348"/>
    </row>
    <row r="22332" spans="10:10" ht="29.25" customHeight="1">
      <c r="J22332" s="348"/>
    </row>
    <row r="22333" spans="10:10" ht="29.25" customHeight="1">
      <c r="J22333" s="348"/>
    </row>
    <row r="22334" spans="10:10" ht="29.25" customHeight="1">
      <c r="J22334" s="348"/>
    </row>
    <row r="22335" spans="10:10" ht="29.25" customHeight="1">
      <c r="J22335" s="348"/>
    </row>
    <row r="22336" spans="10:10" ht="29.25" customHeight="1">
      <c r="J22336" s="348"/>
    </row>
    <row r="22337" spans="10:10" ht="29.25" customHeight="1">
      <c r="J22337" s="348"/>
    </row>
    <row r="22338" spans="10:10" ht="29.25" customHeight="1">
      <c r="J22338" s="348"/>
    </row>
    <row r="22339" spans="10:10" ht="29.25" customHeight="1">
      <c r="J22339" s="348"/>
    </row>
    <row r="22340" spans="10:10" ht="29.25" customHeight="1">
      <c r="J22340" s="348"/>
    </row>
    <row r="22341" spans="10:10" ht="29.25" customHeight="1">
      <c r="J22341" s="348"/>
    </row>
    <row r="22342" spans="10:10" ht="29.25" customHeight="1">
      <c r="J22342" s="348"/>
    </row>
    <row r="22343" spans="10:10" ht="29.25" customHeight="1">
      <c r="J22343" s="348"/>
    </row>
    <row r="22344" spans="10:10" ht="29.25" customHeight="1">
      <c r="J22344" s="348"/>
    </row>
    <row r="22345" spans="10:10" ht="29.25" customHeight="1">
      <c r="J22345" s="348"/>
    </row>
    <row r="22346" spans="10:10" ht="29.25" customHeight="1">
      <c r="J22346" s="348"/>
    </row>
    <row r="22347" spans="10:10" ht="29.25" customHeight="1">
      <c r="J22347" s="348"/>
    </row>
    <row r="22348" spans="10:10" ht="29.25" customHeight="1">
      <c r="J22348" s="348"/>
    </row>
    <row r="22349" spans="10:10" ht="29.25" customHeight="1">
      <c r="J22349" s="348"/>
    </row>
    <row r="22350" spans="10:10" ht="29.25" customHeight="1">
      <c r="J22350" s="348"/>
    </row>
    <row r="22351" spans="10:10" ht="29.25" customHeight="1">
      <c r="J22351" s="348"/>
    </row>
    <row r="22352" spans="10:10" ht="29.25" customHeight="1">
      <c r="J22352" s="348"/>
    </row>
    <row r="22353" spans="10:10" ht="29.25" customHeight="1">
      <c r="J22353" s="348"/>
    </row>
    <row r="22354" spans="10:10" ht="29.25" customHeight="1">
      <c r="J22354" s="348"/>
    </row>
    <row r="22355" spans="10:10" ht="29.25" customHeight="1">
      <c r="J22355" s="348"/>
    </row>
    <row r="22356" spans="10:10" ht="29.25" customHeight="1">
      <c r="J22356" s="348"/>
    </row>
    <row r="22357" spans="10:10" ht="29.25" customHeight="1">
      <c r="J22357" s="348"/>
    </row>
    <row r="22358" spans="10:10" ht="29.25" customHeight="1">
      <c r="J22358" s="348"/>
    </row>
    <row r="22359" spans="10:10" ht="29.25" customHeight="1">
      <c r="J22359" s="348"/>
    </row>
    <row r="22360" spans="10:10" ht="29.25" customHeight="1">
      <c r="J22360" s="348"/>
    </row>
    <row r="22361" spans="10:10" ht="29.25" customHeight="1">
      <c r="J22361" s="348"/>
    </row>
    <row r="22362" spans="10:10" ht="29.25" customHeight="1">
      <c r="J22362" s="348"/>
    </row>
    <row r="22363" spans="10:10" ht="29.25" customHeight="1">
      <c r="J22363" s="348"/>
    </row>
    <row r="22364" spans="10:10" ht="29.25" customHeight="1">
      <c r="J22364" s="348"/>
    </row>
    <row r="22365" spans="10:10" ht="29.25" customHeight="1">
      <c r="J22365" s="348"/>
    </row>
    <row r="22366" spans="10:10" ht="29.25" customHeight="1">
      <c r="J22366" s="348"/>
    </row>
    <row r="22367" spans="10:10" ht="29.25" customHeight="1">
      <c r="J22367" s="348"/>
    </row>
    <row r="22368" spans="10:10" ht="29.25" customHeight="1">
      <c r="J22368" s="348"/>
    </row>
    <row r="22369" spans="10:10" ht="29.25" customHeight="1">
      <c r="J22369" s="348"/>
    </row>
    <row r="22370" spans="10:10" ht="29.25" customHeight="1">
      <c r="J22370" s="348"/>
    </row>
    <row r="22371" spans="10:10" ht="29.25" customHeight="1">
      <c r="J22371" s="348"/>
    </row>
    <row r="22372" spans="10:10" ht="29.25" customHeight="1">
      <c r="J22372" s="348"/>
    </row>
    <row r="22373" spans="10:10" ht="29.25" customHeight="1">
      <c r="J22373" s="348"/>
    </row>
    <row r="22374" spans="10:10" ht="29.25" customHeight="1">
      <c r="J22374" s="348"/>
    </row>
    <row r="22375" spans="10:10" ht="29.25" customHeight="1">
      <c r="J22375" s="348"/>
    </row>
    <row r="22376" spans="10:10" ht="29.25" customHeight="1">
      <c r="J22376" s="348"/>
    </row>
    <row r="22377" spans="10:10" ht="29.25" customHeight="1">
      <c r="J22377" s="348"/>
    </row>
    <row r="22378" spans="10:10" ht="29.25" customHeight="1">
      <c r="J22378" s="348"/>
    </row>
    <row r="22379" spans="10:10" ht="29.25" customHeight="1">
      <c r="J22379" s="348"/>
    </row>
    <row r="22380" spans="10:10" ht="29.25" customHeight="1">
      <c r="J22380" s="348"/>
    </row>
    <row r="22381" spans="10:10" ht="29.25" customHeight="1">
      <c r="J22381" s="348"/>
    </row>
    <row r="22382" spans="10:10" ht="29.25" customHeight="1">
      <c r="J22382" s="348"/>
    </row>
    <row r="22383" spans="10:10" ht="29.25" customHeight="1">
      <c r="J22383" s="348"/>
    </row>
    <row r="22384" spans="10:10" ht="29.25" customHeight="1">
      <c r="J22384" s="348"/>
    </row>
    <row r="22385" spans="10:10" ht="29.25" customHeight="1">
      <c r="J22385" s="348"/>
    </row>
    <row r="22386" spans="10:10" ht="29.25" customHeight="1">
      <c r="J22386" s="348"/>
    </row>
    <row r="22387" spans="10:10" ht="29.25" customHeight="1">
      <c r="J22387" s="348"/>
    </row>
    <row r="22388" spans="10:10" ht="29.25" customHeight="1">
      <c r="J22388" s="348"/>
    </row>
    <row r="22389" spans="10:10" ht="29.25" customHeight="1">
      <c r="J22389" s="348"/>
    </row>
    <row r="22390" spans="10:10" ht="29.25" customHeight="1">
      <c r="J22390" s="348"/>
    </row>
    <row r="22391" spans="10:10" ht="29.25" customHeight="1">
      <c r="J22391" s="348"/>
    </row>
    <row r="22392" spans="10:10" ht="29.25" customHeight="1">
      <c r="J22392" s="348"/>
    </row>
    <row r="22393" spans="10:10" ht="29.25" customHeight="1">
      <c r="J22393" s="348"/>
    </row>
    <row r="22394" spans="10:10" ht="29.25" customHeight="1">
      <c r="J22394" s="348"/>
    </row>
    <row r="22395" spans="10:10" ht="29.25" customHeight="1">
      <c r="J22395" s="348"/>
    </row>
    <row r="22396" spans="10:10" ht="29.25" customHeight="1">
      <c r="J22396" s="348"/>
    </row>
    <row r="22397" spans="10:10" ht="29.25" customHeight="1">
      <c r="J22397" s="348"/>
    </row>
    <row r="22398" spans="10:10" ht="29.25" customHeight="1">
      <c r="J22398" s="348"/>
    </row>
    <row r="22399" spans="10:10" ht="29.25" customHeight="1">
      <c r="J22399" s="348"/>
    </row>
    <row r="22400" spans="10:10" ht="29.25" customHeight="1">
      <c r="J22400" s="348"/>
    </row>
    <row r="22401" spans="10:10" ht="29.25" customHeight="1">
      <c r="J22401" s="348"/>
    </row>
    <row r="22402" spans="10:10" ht="29.25" customHeight="1">
      <c r="J22402" s="348"/>
    </row>
    <row r="22403" spans="10:10" ht="29.25" customHeight="1">
      <c r="J22403" s="348"/>
    </row>
    <row r="22404" spans="10:10" ht="29.25" customHeight="1">
      <c r="J22404" s="348"/>
    </row>
    <row r="22405" spans="10:10" ht="29.25" customHeight="1">
      <c r="J22405" s="348"/>
    </row>
    <row r="22406" spans="10:10" ht="29.25" customHeight="1">
      <c r="J22406" s="348"/>
    </row>
    <row r="22407" spans="10:10" ht="29.25" customHeight="1">
      <c r="J22407" s="348"/>
    </row>
    <row r="22408" spans="10:10" ht="29.25" customHeight="1">
      <c r="J22408" s="348"/>
    </row>
    <row r="22409" spans="10:10" ht="29.25" customHeight="1">
      <c r="J22409" s="348"/>
    </row>
    <row r="22410" spans="10:10" ht="29.25" customHeight="1">
      <c r="J22410" s="348"/>
    </row>
    <row r="22411" spans="10:10" ht="29.25" customHeight="1">
      <c r="J22411" s="348"/>
    </row>
    <row r="22412" spans="10:10" ht="29.25" customHeight="1">
      <c r="J22412" s="348"/>
    </row>
    <row r="22413" spans="10:10" ht="29.25" customHeight="1">
      <c r="J22413" s="348"/>
    </row>
    <row r="22414" spans="10:10" ht="29.25" customHeight="1">
      <c r="J22414" s="348"/>
    </row>
    <row r="22415" spans="10:10" ht="29.25" customHeight="1">
      <c r="J22415" s="348"/>
    </row>
    <row r="22416" spans="10:10" ht="29.25" customHeight="1">
      <c r="J22416" s="348"/>
    </row>
    <row r="22417" spans="10:10" ht="29.25" customHeight="1">
      <c r="J22417" s="348"/>
    </row>
    <row r="22418" spans="10:10" ht="29.25" customHeight="1">
      <c r="J22418" s="348"/>
    </row>
    <row r="22419" spans="10:10" ht="29.25" customHeight="1">
      <c r="J22419" s="348"/>
    </row>
    <row r="22420" spans="10:10" ht="29.25" customHeight="1">
      <c r="J22420" s="348"/>
    </row>
    <row r="22421" spans="10:10" ht="29.25" customHeight="1">
      <c r="J22421" s="348"/>
    </row>
    <row r="22422" spans="10:10" ht="29.25" customHeight="1">
      <c r="J22422" s="348"/>
    </row>
    <row r="22423" spans="10:10" ht="29.25" customHeight="1">
      <c r="J22423" s="348"/>
    </row>
    <row r="22424" spans="10:10" ht="29.25" customHeight="1">
      <c r="J22424" s="348"/>
    </row>
    <row r="22425" spans="10:10" ht="29.25" customHeight="1">
      <c r="J22425" s="348"/>
    </row>
    <row r="22426" spans="10:10" ht="29.25" customHeight="1">
      <c r="J22426" s="348"/>
    </row>
    <row r="22427" spans="10:10" ht="29.25" customHeight="1">
      <c r="J22427" s="348"/>
    </row>
    <row r="22428" spans="10:10" ht="29.25" customHeight="1">
      <c r="J22428" s="348"/>
    </row>
    <row r="22429" spans="10:10" ht="29.25" customHeight="1">
      <c r="J22429" s="348"/>
    </row>
    <row r="22430" spans="10:10" ht="29.25" customHeight="1">
      <c r="J22430" s="348"/>
    </row>
    <row r="22431" spans="10:10" ht="29.25" customHeight="1">
      <c r="J22431" s="348"/>
    </row>
    <row r="22432" spans="10:10" ht="29.25" customHeight="1">
      <c r="J22432" s="348"/>
    </row>
    <row r="22433" spans="10:10" ht="29.25" customHeight="1">
      <c r="J22433" s="348"/>
    </row>
    <row r="22434" spans="10:10" ht="29.25" customHeight="1">
      <c r="J22434" s="348"/>
    </row>
    <row r="22435" spans="10:10" ht="29.25" customHeight="1">
      <c r="J22435" s="348"/>
    </row>
    <row r="22436" spans="10:10" ht="29.25" customHeight="1">
      <c r="J22436" s="348"/>
    </row>
    <row r="22437" spans="10:10" ht="29.25" customHeight="1">
      <c r="J22437" s="348"/>
    </row>
    <row r="22438" spans="10:10" ht="29.25" customHeight="1">
      <c r="J22438" s="348"/>
    </row>
    <row r="22439" spans="10:10" ht="29.25" customHeight="1">
      <c r="J22439" s="348"/>
    </row>
    <row r="22440" spans="10:10" ht="29.25" customHeight="1">
      <c r="J22440" s="348"/>
    </row>
    <row r="22441" spans="10:10" ht="29.25" customHeight="1">
      <c r="J22441" s="348"/>
    </row>
    <row r="22442" spans="10:10" ht="29.25" customHeight="1">
      <c r="J22442" s="348"/>
    </row>
    <row r="22443" spans="10:10" ht="29.25" customHeight="1">
      <c r="J22443" s="348"/>
    </row>
    <row r="22444" spans="10:10" ht="29.25" customHeight="1">
      <c r="J22444" s="348"/>
    </row>
    <row r="22445" spans="10:10" ht="29.25" customHeight="1">
      <c r="J22445" s="348"/>
    </row>
    <row r="22446" spans="10:10" ht="29.25" customHeight="1">
      <c r="J22446" s="348"/>
    </row>
    <row r="22447" spans="10:10" ht="29.25" customHeight="1">
      <c r="J22447" s="348"/>
    </row>
    <row r="22448" spans="10:10" ht="29.25" customHeight="1">
      <c r="J22448" s="348"/>
    </row>
    <row r="22449" spans="10:10" ht="29.25" customHeight="1">
      <c r="J22449" s="348"/>
    </row>
    <row r="22450" spans="10:10" ht="29.25" customHeight="1">
      <c r="J22450" s="348"/>
    </row>
    <row r="22451" spans="10:10" ht="29.25" customHeight="1">
      <c r="J22451" s="348"/>
    </row>
    <row r="22452" spans="10:10" ht="29.25" customHeight="1">
      <c r="J22452" s="348"/>
    </row>
    <row r="22453" spans="10:10" ht="29.25" customHeight="1">
      <c r="J22453" s="348"/>
    </row>
    <row r="22454" spans="10:10" ht="29.25" customHeight="1">
      <c r="J22454" s="348"/>
    </row>
    <row r="22455" spans="10:10" ht="29.25" customHeight="1">
      <c r="J22455" s="348"/>
    </row>
    <row r="22456" spans="10:10" ht="29.25" customHeight="1">
      <c r="J22456" s="348"/>
    </row>
    <row r="22457" spans="10:10" ht="29.25" customHeight="1">
      <c r="J22457" s="348"/>
    </row>
    <row r="22458" spans="10:10" ht="29.25" customHeight="1">
      <c r="J22458" s="348"/>
    </row>
    <row r="22459" spans="10:10" ht="29.25" customHeight="1">
      <c r="J22459" s="348"/>
    </row>
    <row r="22460" spans="10:10" ht="29.25" customHeight="1">
      <c r="J22460" s="348"/>
    </row>
    <row r="22461" spans="10:10" ht="29.25" customHeight="1">
      <c r="J22461" s="348"/>
    </row>
    <row r="22462" spans="10:10" ht="29.25" customHeight="1">
      <c r="J22462" s="348"/>
    </row>
    <row r="22463" spans="10:10" ht="29.25" customHeight="1">
      <c r="J22463" s="348"/>
    </row>
    <row r="22464" spans="10:10" ht="29.25" customHeight="1">
      <c r="J22464" s="348"/>
    </row>
    <row r="22465" spans="10:10" ht="29.25" customHeight="1">
      <c r="J22465" s="348"/>
    </row>
    <row r="22466" spans="10:10" ht="29.25" customHeight="1">
      <c r="J22466" s="348"/>
    </row>
    <row r="22467" spans="10:10" ht="29.25" customHeight="1">
      <c r="J22467" s="348"/>
    </row>
    <row r="22468" spans="10:10" ht="29.25" customHeight="1">
      <c r="J22468" s="348"/>
    </row>
    <row r="22469" spans="10:10" ht="29.25" customHeight="1">
      <c r="J22469" s="348"/>
    </row>
    <row r="22470" spans="10:10" ht="29.25" customHeight="1">
      <c r="J22470" s="348"/>
    </row>
    <row r="22471" spans="10:10" ht="29.25" customHeight="1">
      <c r="J22471" s="348"/>
    </row>
    <row r="22472" spans="10:10" ht="29.25" customHeight="1">
      <c r="J22472" s="348"/>
    </row>
    <row r="22473" spans="10:10" ht="29.25" customHeight="1">
      <c r="J22473" s="348"/>
    </row>
    <row r="22474" spans="10:10" ht="29.25" customHeight="1">
      <c r="J22474" s="348"/>
    </row>
    <row r="22475" spans="10:10" ht="29.25" customHeight="1">
      <c r="J22475" s="348"/>
    </row>
    <row r="22476" spans="10:10" ht="29.25" customHeight="1">
      <c r="J22476" s="348"/>
    </row>
    <row r="22477" spans="10:10" ht="29.25" customHeight="1">
      <c r="J22477" s="348"/>
    </row>
    <row r="22478" spans="10:10" ht="29.25" customHeight="1">
      <c r="J22478" s="348"/>
    </row>
    <row r="22479" spans="10:10" ht="29.25" customHeight="1">
      <c r="J22479" s="348"/>
    </row>
    <row r="22480" spans="10:10" ht="29.25" customHeight="1">
      <c r="J22480" s="348"/>
    </row>
    <row r="22481" spans="10:10" ht="29.25" customHeight="1">
      <c r="J22481" s="348"/>
    </row>
    <row r="22482" spans="10:10" ht="29.25" customHeight="1">
      <c r="J22482" s="348"/>
    </row>
    <row r="22483" spans="10:10" ht="29.25" customHeight="1">
      <c r="J22483" s="348"/>
    </row>
    <row r="22484" spans="10:10" ht="29.25" customHeight="1">
      <c r="J22484" s="348"/>
    </row>
    <row r="22485" spans="10:10" ht="29.25" customHeight="1">
      <c r="J22485" s="348"/>
    </row>
    <row r="22486" spans="10:10" ht="29.25" customHeight="1">
      <c r="J22486" s="348"/>
    </row>
    <row r="22487" spans="10:10" ht="29.25" customHeight="1">
      <c r="J22487" s="348"/>
    </row>
    <row r="22488" spans="10:10" ht="29.25" customHeight="1">
      <c r="J22488" s="348"/>
    </row>
    <row r="22489" spans="10:10" ht="29.25" customHeight="1">
      <c r="J22489" s="348"/>
    </row>
    <row r="22490" spans="10:10" ht="29.25" customHeight="1">
      <c r="J22490" s="348"/>
    </row>
    <row r="22491" spans="10:10" ht="29.25" customHeight="1">
      <c r="J22491" s="348"/>
    </row>
    <row r="22492" spans="10:10" ht="29.25" customHeight="1">
      <c r="J22492" s="348"/>
    </row>
    <row r="22493" spans="10:10" ht="29.25" customHeight="1">
      <c r="J22493" s="348"/>
    </row>
    <row r="22494" spans="10:10" ht="29.25" customHeight="1">
      <c r="J22494" s="348"/>
    </row>
    <row r="22495" spans="10:10" ht="29.25" customHeight="1">
      <c r="J22495" s="348"/>
    </row>
    <row r="22496" spans="10:10" ht="29.25" customHeight="1">
      <c r="J22496" s="348"/>
    </row>
    <row r="22497" spans="10:10" ht="29.25" customHeight="1">
      <c r="J22497" s="348"/>
    </row>
    <row r="22498" spans="10:10" ht="29.25" customHeight="1">
      <c r="J22498" s="348"/>
    </row>
    <row r="22499" spans="10:10" ht="29.25" customHeight="1">
      <c r="J22499" s="348"/>
    </row>
    <row r="22500" spans="10:10" ht="29.25" customHeight="1">
      <c r="J22500" s="348"/>
    </row>
    <row r="22501" spans="10:10" ht="29.25" customHeight="1">
      <c r="J22501" s="348"/>
    </row>
    <row r="22502" spans="10:10" ht="29.25" customHeight="1">
      <c r="J22502" s="348"/>
    </row>
    <row r="22503" spans="10:10" ht="29.25" customHeight="1">
      <c r="J22503" s="348"/>
    </row>
    <row r="22504" spans="10:10" ht="29.25" customHeight="1">
      <c r="J22504" s="348"/>
    </row>
    <row r="22505" spans="10:10" ht="29.25" customHeight="1">
      <c r="J22505" s="348"/>
    </row>
    <row r="22506" spans="10:10" ht="29.25" customHeight="1">
      <c r="J22506" s="348"/>
    </row>
    <row r="22507" spans="10:10" ht="29.25" customHeight="1">
      <c r="J22507" s="348"/>
    </row>
    <row r="22508" spans="10:10" ht="29.25" customHeight="1">
      <c r="J22508" s="348"/>
    </row>
    <row r="22509" spans="10:10" ht="29.25" customHeight="1">
      <c r="J22509" s="348"/>
    </row>
    <row r="22510" spans="10:10" ht="29.25" customHeight="1">
      <c r="J22510" s="348"/>
    </row>
    <row r="22511" spans="10:10" ht="29.25" customHeight="1">
      <c r="J22511" s="348"/>
    </row>
    <row r="22512" spans="10:10" ht="29.25" customHeight="1">
      <c r="J22512" s="348"/>
    </row>
    <row r="22513" spans="10:10" ht="29.25" customHeight="1">
      <c r="J22513" s="348"/>
    </row>
    <row r="22514" spans="10:10" ht="29.25" customHeight="1">
      <c r="J22514" s="348"/>
    </row>
    <row r="22515" spans="10:10" ht="29.25" customHeight="1">
      <c r="J22515" s="348"/>
    </row>
    <row r="22516" spans="10:10" ht="29.25" customHeight="1">
      <c r="J22516" s="348"/>
    </row>
    <row r="22517" spans="10:10" ht="29.25" customHeight="1">
      <c r="J22517" s="348"/>
    </row>
    <row r="22518" spans="10:10" ht="29.25" customHeight="1">
      <c r="J22518" s="348"/>
    </row>
    <row r="22519" spans="10:10" ht="29.25" customHeight="1">
      <c r="J22519" s="348"/>
    </row>
    <row r="22520" spans="10:10" ht="29.25" customHeight="1">
      <c r="J22520" s="348"/>
    </row>
    <row r="22521" spans="10:10" ht="29.25" customHeight="1">
      <c r="J22521" s="348"/>
    </row>
    <row r="22522" spans="10:10" ht="29.25" customHeight="1">
      <c r="J22522" s="348"/>
    </row>
    <row r="22523" spans="10:10" ht="29.25" customHeight="1">
      <c r="J22523" s="348"/>
    </row>
    <row r="22524" spans="10:10" ht="29.25" customHeight="1">
      <c r="J22524" s="348"/>
    </row>
    <row r="22525" spans="10:10" ht="29.25" customHeight="1">
      <c r="J22525" s="348"/>
    </row>
    <row r="22526" spans="10:10" ht="29.25" customHeight="1">
      <c r="J22526" s="348"/>
    </row>
    <row r="22527" spans="10:10" ht="29.25" customHeight="1">
      <c r="J22527" s="348"/>
    </row>
    <row r="22528" spans="10:10" ht="29.25" customHeight="1">
      <c r="J22528" s="348"/>
    </row>
    <row r="22529" spans="10:10" ht="29.25" customHeight="1">
      <c r="J22529" s="348"/>
    </row>
    <row r="22530" spans="10:10" ht="29.25" customHeight="1">
      <c r="J22530" s="348"/>
    </row>
    <row r="22531" spans="10:10" ht="29.25" customHeight="1">
      <c r="J22531" s="348"/>
    </row>
    <row r="22532" spans="10:10" ht="29.25" customHeight="1">
      <c r="J22532" s="348"/>
    </row>
    <row r="22533" spans="10:10" ht="29.25" customHeight="1">
      <c r="J22533" s="348"/>
    </row>
    <row r="22534" spans="10:10" ht="29.25" customHeight="1">
      <c r="J22534" s="348"/>
    </row>
    <row r="22535" spans="10:10" ht="29.25" customHeight="1">
      <c r="J22535" s="348"/>
    </row>
    <row r="22536" spans="10:10" ht="29.25" customHeight="1">
      <c r="J22536" s="348"/>
    </row>
    <row r="22537" spans="10:10" ht="29.25" customHeight="1">
      <c r="J22537" s="348"/>
    </row>
    <row r="22538" spans="10:10" ht="29.25" customHeight="1">
      <c r="J22538" s="348"/>
    </row>
    <row r="22539" spans="10:10" ht="29.25" customHeight="1">
      <c r="J22539" s="348"/>
    </row>
    <row r="22540" spans="10:10" ht="29.25" customHeight="1">
      <c r="J22540" s="348"/>
    </row>
    <row r="22541" spans="10:10" ht="29.25" customHeight="1">
      <c r="J22541" s="348"/>
    </row>
    <row r="22542" spans="10:10" ht="29.25" customHeight="1">
      <c r="J22542" s="348"/>
    </row>
    <row r="22543" spans="10:10" ht="29.25" customHeight="1">
      <c r="J22543" s="348"/>
    </row>
    <row r="22544" spans="10:10" ht="29.25" customHeight="1">
      <c r="J22544" s="348"/>
    </row>
    <row r="22545" spans="10:10" ht="29.25" customHeight="1">
      <c r="J22545" s="348"/>
    </row>
    <row r="22546" spans="10:10" ht="29.25" customHeight="1">
      <c r="J22546" s="348"/>
    </row>
    <row r="22547" spans="10:10" ht="29.25" customHeight="1">
      <c r="J22547" s="348"/>
    </row>
    <row r="22548" spans="10:10" ht="29.25" customHeight="1">
      <c r="J22548" s="348"/>
    </row>
    <row r="22549" spans="10:10" ht="29.25" customHeight="1">
      <c r="J22549" s="348"/>
    </row>
    <row r="22550" spans="10:10" ht="29.25" customHeight="1">
      <c r="J22550" s="348"/>
    </row>
    <row r="22551" spans="10:10" ht="29.25" customHeight="1">
      <c r="J22551" s="348"/>
    </row>
    <row r="22552" spans="10:10" ht="29.25" customHeight="1">
      <c r="J22552" s="348"/>
    </row>
    <row r="22553" spans="10:10" ht="29.25" customHeight="1">
      <c r="J22553" s="348"/>
    </row>
    <row r="22554" spans="10:10" ht="29.25" customHeight="1">
      <c r="J22554" s="348"/>
    </row>
    <row r="22555" spans="10:10" ht="29.25" customHeight="1">
      <c r="J22555" s="348"/>
    </row>
    <row r="22556" spans="10:10" ht="29.25" customHeight="1">
      <c r="J22556" s="348"/>
    </row>
    <row r="22557" spans="10:10" ht="29.25" customHeight="1">
      <c r="J22557" s="348"/>
    </row>
    <row r="22558" spans="10:10" ht="29.25" customHeight="1">
      <c r="J22558" s="348"/>
    </row>
    <row r="22559" spans="10:10" ht="29.25" customHeight="1">
      <c r="J22559" s="348"/>
    </row>
    <row r="22560" spans="10:10" ht="29.25" customHeight="1">
      <c r="J22560" s="348"/>
    </row>
    <row r="22561" spans="10:10" ht="29.25" customHeight="1">
      <c r="J22561" s="348"/>
    </row>
    <row r="22562" spans="10:10" ht="29.25" customHeight="1">
      <c r="J22562" s="348"/>
    </row>
    <row r="22563" spans="10:10" ht="29.25" customHeight="1">
      <c r="J22563" s="348"/>
    </row>
    <row r="22564" spans="10:10" ht="29.25" customHeight="1">
      <c r="J22564" s="348"/>
    </row>
    <row r="22565" spans="10:10" ht="29.25" customHeight="1">
      <c r="J22565" s="348"/>
    </row>
    <row r="22566" spans="10:10" ht="29.25" customHeight="1">
      <c r="J22566" s="348"/>
    </row>
    <row r="22567" spans="10:10" ht="29.25" customHeight="1">
      <c r="J22567" s="348"/>
    </row>
    <row r="22568" spans="10:10" ht="29.25" customHeight="1">
      <c r="J22568" s="348"/>
    </row>
    <row r="22569" spans="10:10" ht="29.25" customHeight="1">
      <c r="J22569" s="348"/>
    </row>
    <row r="22570" spans="10:10" ht="29.25" customHeight="1">
      <c r="J22570" s="348"/>
    </row>
    <row r="22571" spans="10:10" ht="29.25" customHeight="1">
      <c r="J22571" s="348"/>
    </row>
    <row r="22572" spans="10:10" ht="29.25" customHeight="1">
      <c r="J22572" s="348"/>
    </row>
    <row r="22573" spans="10:10" ht="29.25" customHeight="1">
      <c r="J22573" s="348"/>
    </row>
    <row r="22574" spans="10:10" ht="29.25" customHeight="1">
      <c r="J22574" s="348"/>
    </row>
    <row r="22575" spans="10:10" ht="29.25" customHeight="1">
      <c r="J22575" s="348"/>
    </row>
    <row r="22576" spans="10:10" ht="29.25" customHeight="1">
      <c r="J22576" s="348"/>
    </row>
    <row r="22577" spans="10:10" ht="29.25" customHeight="1">
      <c r="J22577" s="348"/>
    </row>
    <row r="22578" spans="10:10" ht="29.25" customHeight="1">
      <c r="J22578" s="348"/>
    </row>
    <row r="22579" spans="10:10" ht="29.25" customHeight="1">
      <c r="J22579" s="348"/>
    </row>
    <row r="22580" spans="10:10" ht="29.25" customHeight="1">
      <c r="J22580" s="348"/>
    </row>
    <row r="22581" spans="10:10" ht="29.25" customHeight="1">
      <c r="J22581" s="348"/>
    </row>
    <row r="22582" spans="10:10" ht="29.25" customHeight="1">
      <c r="J22582" s="348"/>
    </row>
    <row r="22583" spans="10:10" ht="29.25" customHeight="1">
      <c r="J22583" s="348"/>
    </row>
    <row r="22584" spans="10:10" ht="29.25" customHeight="1">
      <c r="J22584" s="348"/>
    </row>
    <row r="22585" spans="10:10" ht="29.25" customHeight="1">
      <c r="J22585" s="348"/>
    </row>
    <row r="22586" spans="10:10" ht="29.25" customHeight="1">
      <c r="J22586" s="348"/>
    </row>
    <row r="22587" spans="10:10" ht="29.25" customHeight="1">
      <c r="J22587" s="348"/>
    </row>
    <row r="22588" spans="10:10" ht="29.25" customHeight="1">
      <c r="J22588" s="348"/>
    </row>
    <row r="22589" spans="10:10" ht="29.25" customHeight="1">
      <c r="J22589" s="348"/>
    </row>
    <row r="22590" spans="10:10" ht="29.25" customHeight="1">
      <c r="J22590" s="348"/>
    </row>
    <row r="22591" spans="10:10" ht="29.25" customHeight="1">
      <c r="J22591" s="348"/>
    </row>
    <row r="22592" spans="10:10" ht="29.25" customHeight="1">
      <c r="J22592" s="348"/>
    </row>
    <row r="22593" spans="10:10" ht="29.25" customHeight="1">
      <c r="J22593" s="348"/>
    </row>
    <row r="22594" spans="10:10" ht="29.25" customHeight="1">
      <c r="J22594" s="348"/>
    </row>
    <row r="22595" spans="10:10" ht="29.25" customHeight="1">
      <c r="J22595" s="348"/>
    </row>
    <row r="22596" spans="10:10" ht="29.25" customHeight="1">
      <c r="J22596" s="348"/>
    </row>
    <row r="22597" spans="10:10" ht="29.25" customHeight="1">
      <c r="J22597" s="348"/>
    </row>
    <row r="22598" spans="10:10" ht="29.25" customHeight="1">
      <c r="J22598" s="348"/>
    </row>
    <row r="22599" spans="10:10" ht="29.25" customHeight="1">
      <c r="J22599" s="348"/>
    </row>
    <row r="22600" spans="10:10" ht="29.25" customHeight="1">
      <c r="J22600" s="348"/>
    </row>
    <row r="22601" spans="10:10" ht="29.25" customHeight="1">
      <c r="J22601" s="348"/>
    </row>
    <row r="22602" spans="10:10" ht="29.25" customHeight="1">
      <c r="J22602" s="348"/>
    </row>
    <row r="22603" spans="10:10" ht="29.25" customHeight="1">
      <c r="J22603" s="348"/>
    </row>
    <row r="22604" spans="10:10" ht="29.25" customHeight="1">
      <c r="J22604" s="348"/>
    </row>
    <row r="22605" spans="10:10" ht="29.25" customHeight="1">
      <c r="J22605" s="348"/>
    </row>
    <row r="22606" spans="10:10" ht="29.25" customHeight="1">
      <c r="J22606" s="348"/>
    </row>
    <row r="22607" spans="10:10" ht="29.25" customHeight="1">
      <c r="J22607" s="348"/>
    </row>
    <row r="22608" spans="10:10" ht="29.25" customHeight="1">
      <c r="J22608" s="348"/>
    </row>
    <row r="22609" spans="10:10" ht="29.25" customHeight="1">
      <c r="J22609" s="348"/>
    </row>
    <row r="22610" spans="10:10" ht="29.25" customHeight="1">
      <c r="J22610" s="348"/>
    </row>
    <row r="22611" spans="10:10" ht="29.25" customHeight="1">
      <c r="J22611" s="348"/>
    </row>
    <row r="22612" spans="10:10" ht="29.25" customHeight="1">
      <c r="J22612" s="348"/>
    </row>
    <row r="22613" spans="10:10" ht="29.25" customHeight="1">
      <c r="J22613" s="348"/>
    </row>
    <row r="22614" spans="10:10" ht="29.25" customHeight="1">
      <c r="J22614" s="348"/>
    </row>
    <row r="22615" spans="10:10" ht="29.25" customHeight="1">
      <c r="J22615" s="348"/>
    </row>
    <row r="22616" spans="10:10" ht="29.25" customHeight="1">
      <c r="J22616" s="348"/>
    </row>
    <row r="22617" spans="10:10" ht="29.25" customHeight="1">
      <c r="J22617" s="348"/>
    </row>
    <row r="22618" spans="10:10" ht="29.25" customHeight="1">
      <c r="J22618" s="348"/>
    </row>
    <row r="22619" spans="10:10" ht="29.25" customHeight="1">
      <c r="J22619" s="348"/>
    </row>
    <row r="22620" spans="10:10" ht="29.25" customHeight="1">
      <c r="J22620" s="348"/>
    </row>
    <row r="22621" spans="10:10" ht="29.25" customHeight="1">
      <c r="J22621" s="348"/>
    </row>
    <row r="22622" spans="10:10" ht="29.25" customHeight="1">
      <c r="J22622" s="348"/>
    </row>
    <row r="22623" spans="10:10" ht="29.25" customHeight="1">
      <c r="J22623" s="348"/>
    </row>
    <row r="22624" spans="10:10" ht="29.25" customHeight="1">
      <c r="J22624" s="348"/>
    </row>
    <row r="22625" spans="10:10" ht="29.25" customHeight="1">
      <c r="J22625" s="348"/>
    </row>
    <row r="22626" spans="10:10" ht="29.25" customHeight="1">
      <c r="J22626" s="348"/>
    </row>
    <row r="22627" spans="10:10" ht="29.25" customHeight="1">
      <c r="J22627" s="348"/>
    </row>
    <row r="22628" spans="10:10" ht="29.25" customHeight="1">
      <c r="J22628" s="348"/>
    </row>
    <row r="22629" spans="10:10" ht="29.25" customHeight="1">
      <c r="J22629" s="348"/>
    </row>
    <row r="22630" spans="10:10" ht="29.25" customHeight="1">
      <c r="J22630" s="348"/>
    </row>
    <row r="22631" spans="10:10" ht="29.25" customHeight="1">
      <c r="J22631" s="348"/>
    </row>
    <row r="22632" spans="10:10" ht="29.25" customHeight="1">
      <c r="J22632" s="348"/>
    </row>
    <row r="22633" spans="10:10" ht="29.25" customHeight="1">
      <c r="J22633" s="348"/>
    </row>
    <row r="22634" spans="10:10" ht="29.25" customHeight="1">
      <c r="J22634" s="348"/>
    </row>
    <row r="22635" spans="10:10" ht="29.25" customHeight="1">
      <c r="J22635" s="348"/>
    </row>
    <row r="22636" spans="10:10" ht="29.25" customHeight="1">
      <c r="J22636" s="348"/>
    </row>
    <row r="22637" spans="10:10" ht="29.25" customHeight="1">
      <c r="J22637" s="348"/>
    </row>
    <row r="22638" spans="10:10" ht="29.25" customHeight="1">
      <c r="J22638" s="348"/>
    </row>
    <row r="22639" spans="10:10" ht="29.25" customHeight="1">
      <c r="J22639" s="348"/>
    </row>
    <row r="22640" spans="10:10" ht="29.25" customHeight="1">
      <c r="J22640" s="348"/>
    </row>
    <row r="22641" spans="10:10" ht="29.25" customHeight="1">
      <c r="J22641" s="348"/>
    </row>
    <row r="22642" spans="10:10" ht="29.25" customHeight="1">
      <c r="J22642" s="348"/>
    </row>
    <row r="22643" spans="10:10" ht="29.25" customHeight="1">
      <c r="J22643" s="348"/>
    </row>
    <row r="22644" spans="10:10" ht="29.25" customHeight="1">
      <c r="J22644" s="348"/>
    </row>
    <row r="22645" spans="10:10" ht="29.25" customHeight="1">
      <c r="J22645" s="348"/>
    </row>
    <row r="22646" spans="10:10" ht="29.25" customHeight="1">
      <c r="J22646" s="348"/>
    </row>
    <row r="22647" spans="10:10" ht="29.25" customHeight="1">
      <c r="J22647" s="348"/>
    </row>
    <row r="22648" spans="10:10" ht="29.25" customHeight="1">
      <c r="J22648" s="348"/>
    </row>
    <row r="22649" spans="10:10" ht="29.25" customHeight="1">
      <c r="J22649" s="348"/>
    </row>
    <row r="22650" spans="10:10" ht="29.25" customHeight="1">
      <c r="J22650" s="348"/>
    </row>
    <row r="22651" spans="10:10" ht="29.25" customHeight="1">
      <c r="J22651" s="348"/>
    </row>
    <row r="22652" spans="10:10" ht="29.25" customHeight="1">
      <c r="J22652" s="348"/>
    </row>
    <row r="22653" spans="10:10" ht="29.25" customHeight="1">
      <c r="J22653" s="348"/>
    </row>
    <row r="22654" spans="10:10" ht="29.25" customHeight="1">
      <c r="J22654" s="348"/>
    </row>
    <row r="22655" spans="10:10" ht="29.25" customHeight="1">
      <c r="J22655" s="348"/>
    </row>
    <row r="22656" spans="10:10" ht="29.25" customHeight="1">
      <c r="J22656" s="348"/>
    </row>
    <row r="22657" spans="10:10" ht="29.25" customHeight="1">
      <c r="J22657" s="348"/>
    </row>
    <row r="22658" spans="10:10" ht="29.25" customHeight="1">
      <c r="J22658" s="348"/>
    </row>
    <row r="22659" spans="10:10" ht="29.25" customHeight="1">
      <c r="J22659" s="348"/>
    </row>
    <row r="22660" spans="10:10" ht="29.25" customHeight="1">
      <c r="J22660" s="348"/>
    </row>
    <row r="22661" spans="10:10" ht="29.25" customHeight="1">
      <c r="J22661" s="348"/>
    </row>
    <row r="22662" spans="10:10" ht="29.25" customHeight="1">
      <c r="J22662" s="348"/>
    </row>
    <row r="22663" spans="10:10" ht="29.25" customHeight="1">
      <c r="J22663" s="348"/>
    </row>
    <row r="22664" spans="10:10" ht="29.25" customHeight="1">
      <c r="J22664" s="348"/>
    </row>
    <row r="22665" spans="10:10" ht="29.25" customHeight="1">
      <c r="J22665" s="348"/>
    </row>
    <row r="22666" spans="10:10" ht="29.25" customHeight="1">
      <c r="J22666" s="348"/>
    </row>
    <row r="22667" spans="10:10" ht="29.25" customHeight="1">
      <c r="J22667" s="348"/>
    </row>
    <row r="22668" spans="10:10" ht="29.25" customHeight="1">
      <c r="J22668" s="348"/>
    </row>
    <row r="22669" spans="10:10" ht="29.25" customHeight="1">
      <c r="J22669" s="348"/>
    </row>
    <row r="22670" spans="10:10" ht="29.25" customHeight="1">
      <c r="J22670" s="348"/>
    </row>
    <row r="22671" spans="10:10" ht="29.25" customHeight="1">
      <c r="J22671" s="348"/>
    </row>
    <row r="22672" spans="10:10" ht="29.25" customHeight="1">
      <c r="J22672" s="348"/>
    </row>
    <row r="22673" spans="10:10" ht="29.25" customHeight="1">
      <c r="J22673" s="348"/>
    </row>
    <row r="22674" spans="10:10" ht="29.25" customHeight="1">
      <c r="J22674" s="348"/>
    </row>
    <row r="22675" spans="10:10" ht="29.25" customHeight="1">
      <c r="J22675" s="348"/>
    </row>
    <row r="22676" spans="10:10" ht="29.25" customHeight="1">
      <c r="J22676" s="348"/>
    </row>
    <row r="22677" spans="10:10" ht="29.25" customHeight="1">
      <c r="J22677" s="348"/>
    </row>
    <row r="22678" spans="10:10" ht="29.25" customHeight="1">
      <c r="J22678" s="348"/>
    </row>
    <row r="22679" spans="10:10" ht="29.25" customHeight="1">
      <c r="J22679" s="348"/>
    </row>
    <row r="22680" spans="10:10" ht="29.25" customHeight="1">
      <c r="J22680" s="348"/>
    </row>
    <row r="22681" spans="10:10" ht="29.25" customHeight="1">
      <c r="J22681" s="348"/>
    </row>
    <row r="22682" spans="10:10" ht="29.25" customHeight="1">
      <c r="J22682" s="348"/>
    </row>
    <row r="22683" spans="10:10" ht="29.25" customHeight="1">
      <c r="J22683" s="348"/>
    </row>
    <row r="22684" spans="10:10" ht="29.25" customHeight="1">
      <c r="J22684" s="348"/>
    </row>
    <row r="22685" spans="10:10" ht="29.25" customHeight="1">
      <c r="J22685" s="348"/>
    </row>
    <row r="22686" spans="10:10" ht="29.25" customHeight="1">
      <c r="J22686" s="348"/>
    </row>
    <row r="22687" spans="10:10" ht="29.25" customHeight="1">
      <c r="J22687" s="348"/>
    </row>
    <row r="22688" spans="10:10" ht="29.25" customHeight="1">
      <c r="J22688" s="348"/>
    </row>
    <row r="22689" spans="10:10" ht="29.25" customHeight="1">
      <c r="J22689" s="348"/>
    </row>
    <row r="22690" spans="10:10" ht="29.25" customHeight="1">
      <c r="J22690" s="348"/>
    </row>
    <row r="22691" spans="10:10" ht="29.25" customHeight="1">
      <c r="J22691" s="348"/>
    </row>
    <row r="22692" spans="10:10" ht="29.25" customHeight="1">
      <c r="J22692" s="348"/>
    </row>
    <row r="22693" spans="10:10" ht="29.25" customHeight="1">
      <c r="J22693" s="348"/>
    </row>
    <row r="22694" spans="10:10" ht="29.25" customHeight="1">
      <c r="J22694" s="348"/>
    </row>
    <row r="22695" spans="10:10" ht="29.25" customHeight="1">
      <c r="J22695" s="348"/>
    </row>
    <row r="22696" spans="10:10" ht="29.25" customHeight="1">
      <c r="J22696" s="348"/>
    </row>
    <row r="22697" spans="10:10" ht="29.25" customHeight="1">
      <c r="J22697" s="348"/>
    </row>
    <row r="22698" spans="10:10" ht="29.25" customHeight="1">
      <c r="J22698" s="348"/>
    </row>
    <row r="22699" spans="10:10" ht="29.25" customHeight="1">
      <c r="J22699" s="348"/>
    </row>
    <row r="22700" spans="10:10" ht="29.25" customHeight="1">
      <c r="J22700" s="348"/>
    </row>
    <row r="22701" spans="10:10" ht="29.25" customHeight="1">
      <c r="J22701" s="348"/>
    </row>
    <row r="22702" spans="10:10" ht="29.25" customHeight="1">
      <c r="J22702" s="348"/>
    </row>
    <row r="22703" spans="10:10" ht="29.25" customHeight="1">
      <c r="J22703" s="348"/>
    </row>
    <row r="22704" spans="10:10" ht="29.25" customHeight="1">
      <c r="J22704" s="348"/>
    </row>
    <row r="22705" spans="10:10" ht="29.25" customHeight="1">
      <c r="J22705" s="348"/>
    </row>
    <row r="22706" spans="10:10" ht="29.25" customHeight="1">
      <c r="J22706" s="348"/>
    </row>
    <row r="22707" spans="10:10" ht="29.25" customHeight="1">
      <c r="J22707" s="348"/>
    </row>
    <row r="22708" spans="10:10" ht="29.25" customHeight="1">
      <c r="J22708" s="348"/>
    </row>
    <row r="22709" spans="10:10" ht="29.25" customHeight="1">
      <c r="J22709" s="348"/>
    </row>
    <row r="22710" spans="10:10" ht="29.25" customHeight="1">
      <c r="J22710" s="348"/>
    </row>
    <row r="22711" spans="10:10" ht="29.25" customHeight="1">
      <c r="J22711" s="348"/>
    </row>
    <row r="22712" spans="10:10" ht="29.25" customHeight="1">
      <c r="J22712" s="348"/>
    </row>
    <row r="22713" spans="10:10" ht="29.25" customHeight="1">
      <c r="J22713" s="348"/>
    </row>
    <row r="22714" spans="10:10" ht="29.25" customHeight="1">
      <c r="J22714" s="348"/>
    </row>
    <row r="22715" spans="10:10" ht="29.25" customHeight="1">
      <c r="J22715" s="348"/>
    </row>
    <row r="22716" spans="10:10" ht="29.25" customHeight="1">
      <c r="J22716" s="348"/>
    </row>
    <row r="22717" spans="10:10" ht="29.25" customHeight="1">
      <c r="J22717" s="348"/>
    </row>
    <row r="22718" spans="10:10" ht="29.25" customHeight="1">
      <c r="J22718" s="348"/>
    </row>
    <row r="22719" spans="10:10" ht="29.25" customHeight="1">
      <c r="J22719" s="348"/>
    </row>
    <row r="22720" spans="10:10" ht="29.25" customHeight="1">
      <c r="J22720" s="348"/>
    </row>
    <row r="22721" spans="10:10" ht="29.25" customHeight="1">
      <c r="J22721" s="348"/>
    </row>
    <row r="22722" spans="10:10" ht="29.25" customHeight="1">
      <c r="J22722" s="348"/>
    </row>
    <row r="22723" spans="10:10" ht="29.25" customHeight="1">
      <c r="J22723" s="348"/>
    </row>
    <row r="22724" spans="10:10" ht="29.25" customHeight="1">
      <c r="J22724" s="348"/>
    </row>
    <row r="22725" spans="10:10" ht="29.25" customHeight="1">
      <c r="J22725" s="348"/>
    </row>
    <row r="22726" spans="10:10" ht="29.25" customHeight="1">
      <c r="J22726" s="348"/>
    </row>
    <row r="22727" spans="10:10" ht="29.25" customHeight="1">
      <c r="J22727" s="348"/>
    </row>
    <row r="22728" spans="10:10" ht="29.25" customHeight="1">
      <c r="J22728" s="348"/>
    </row>
    <row r="22729" spans="10:10" ht="29.25" customHeight="1">
      <c r="J22729" s="348"/>
    </row>
    <row r="22730" spans="10:10" ht="29.25" customHeight="1">
      <c r="J22730" s="348"/>
    </row>
    <row r="22731" spans="10:10" ht="29.25" customHeight="1">
      <c r="J22731" s="348"/>
    </row>
    <row r="22732" spans="10:10" ht="29.25" customHeight="1">
      <c r="J22732" s="348"/>
    </row>
    <row r="22733" spans="10:10" ht="29.25" customHeight="1">
      <c r="J22733" s="348"/>
    </row>
    <row r="22734" spans="10:10" ht="29.25" customHeight="1">
      <c r="J22734" s="348"/>
    </row>
    <row r="22735" spans="10:10" ht="29.25" customHeight="1">
      <c r="J22735" s="348"/>
    </row>
    <row r="22736" spans="10:10" ht="29.25" customHeight="1">
      <c r="J22736" s="348"/>
    </row>
    <row r="22737" spans="10:10" ht="29.25" customHeight="1">
      <c r="J22737" s="348"/>
    </row>
    <row r="22738" spans="10:10" ht="29.25" customHeight="1">
      <c r="J22738" s="348"/>
    </row>
    <row r="22739" spans="10:10" ht="29.25" customHeight="1">
      <c r="J22739" s="348"/>
    </row>
    <row r="22740" spans="10:10" ht="29.25" customHeight="1">
      <c r="J22740" s="348"/>
    </row>
    <row r="22741" spans="10:10" ht="29.25" customHeight="1">
      <c r="J22741" s="348"/>
    </row>
    <row r="22742" spans="10:10" ht="29.25" customHeight="1">
      <c r="J22742" s="348"/>
    </row>
    <row r="22743" spans="10:10" ht="29.25" customHeight="1">
      <c r="J22743" s="348"/>
    </row>
    <row r="22744" spans="10:10" ht="29.25" customHeight="1">
      <c r="J22744" s="348"/>
    </row>
    <row r="22745" spans="10:10" ht="29.25" customHeight="1">
      <c r="J22745" s="348"/>
    </row>
    <row r="22746" spans="10:10" ht="29.25" customHeight="1">
      <c r="J22746" s="348"/>
    </row>
    <row r="22747" spans="10:10" ht="29.25" customHeight="1">
      <c r="J22747" s="348"/>
    </row>
    <row r="22748" spans="10:10" ht="29.25" customHeight="1">
      <c r="J22748" s="348"/>
    </row>
    <row r="22749" spans="10:10" ht="29.25" customHeight="1">
      <c r="J22749" s="348"/>
    </row>
    <row r="22750" spans="10:10" ht="29.25" customHeight="1">
      <c r="J22750" s="348"/>
    </row>
    <row r="22751" spans="10:10" ht="29.25" customHeight="1">
      <c r="J22751" s="348"/>
    </row>
    <row r="22752" spans="10:10" ht="29.25" customHeight="1">
      <c r="J22752" s="348"/>
    </row>
    <row r="22753" spans="10:10" ht="29.25" customHeight="1">
      <c r="J22753" s="348"/>
    </row>
    <row r="22754" spans="10:10" ht="29.25" customHeight="1">
      <c r="J22754" s="348"/>
    </row>
    <row r="22755" spans="10:10" ht="29.25" customHeight="1">
      <c r="J22755" s="348"/>
    </row>
    <row r="22756" spans="10:10" ht="29.25" customHeight="1">
      <c r="J22756" s="348"/>
    </row>
    <row r="22757" spans="10:10" ht="29.25" customHeight="1">
      <c r="J22757" s="348"/>
    </row>
    <row r="22758" spans="10:10" ht="29.25" customHeight="1">
      <c r="J22758" s="348"/>
    </row>
    <row r="22759" spans="10:10" ht="29.25" customHeight="1">
      <c r="J22759" s="348"/>
    </row>
    <row r="22760" spans="10:10" ht="29.25" customHeight="1">
      <c r="J22760" s="348"/>
    </row>
    <row r="22761" spans="10:10" ht="29.25" customHeight="1">
      <c r="J22761" s="348"/>
    </row>
    <row r="22762" spans="10:10" ht="29.25" customHeight="1">
      <c r="J22762" s="348"/>
    </row>
    <row r="22763" spans="10:10" ht="29.25" customHeight="1">
      <c r="J22763" s="348"/>
    </row>
    <row r="22764" spans="10:10" ht="29.25" customHeight="1">
      <c r="J22764" s="348"/>
    </row>
    <row r="22765" spans="10:10" ht="29.25" customHeight="1">
      <c r="J22765" s="348"/>
    </row>
    <row r="22766" spans="10:10" ht="29.25" customHeight="1">
      <c r="J22766" s="348"/>
    </row>
    <row r="22767" spans="10:10" ht="29.25" customHeight="1">
      <c r="J22767" s="348"/>
    </row>
    <row r="22768" spans="10:10" ht="29.25" customHeight="1">
      <c r="J22768" s="348"/>
    </row>
    <row r="22769" spans="10:10" ht="29.25" customHeight="1">
      <c r="J22769" s="348"/>
    </row>
    <row r="22770" spans="10:10" ht="29.25" customHeight="1">
      <c r="J22770" s="348"/>
    </row>
    <row r="22771" spans="10:10" ht="29.25" customHeight="1">
      <c r="J22771" s="348"/>
    </row>
    <row r="22772" spans="10:10" ht="29.25" customHeight="1">
      <c r="J22772" s="348"/>
    </row>
    <row r="22773" spans="10:10" ht="29.25" customHeight="1">
      <c r="J22773" s="348"/>
    </row>
    <row r="22774" spans="10:10" ht="29.25" customHeight="1">
      <c r="J22774" s="348"/>
    </row>
    <row r="22775" spans="10:10" ht="29.25" customHeight="1">
      <c r="J22775" s="348"/>
    </row>
    <row r="22776" spans="10:10" ht="29.25" customHeight="1">
      <c r="J22776" s="348"/>
    </row>
    <row r="22777" spans="10:10" ht="29.25" customHeight="1">
      <c r="J22777" s="348"/>
    </row>
    <row r="22778" spans="10:10" ht="29.25" customHeight="1">
      <c r="J22778" s="348"/>
    </row>
    <row r="22779" spans="10:10" ht="29.25" customHeight="1">
      <c r="J22779" s="348"/>
    </row>
    <row r="22780" spans="10:10" ht="29.25" customHeight="1">
      <c r="J22780" s="348"/>
    </row>
    <row r="22781" spans="10:10" ht="29.25" customHeight="1">
      <c r="J22781" s="348"/>
    </row>
    <row r="22782" spans="10:10" ht="29.25" customHeight="1">
      <c r="J22782" s="348"/>
    </row>
    <row r="22783" spans="10:10" ht="29.25" customHeight="1">
      <c r="J22783" s="348"/>
    </row>
    <row r="22784" spans="10:10" ht="29.25" customHeight="1">
      <c r="J22784" s="348"/>
    </row>
    <row r="22785" spans="10:10" ht="29.25" customHeight="1">
      <c r="J22785" s="348"/>
    </row>
    <row r="22786" spans="10:10" ht="29.25" customHeight="1">
      <c r="J22786" s="348"/>
    </row>
    <row r="22787" spans="10:10" ht="29.25" customHeight="1">
      <c r="J22787" s="348"/>
    </row>
    <row r="22788" spans="10:10" ht="29.25" customHeight="1">
      <c r="J22788" s="348"/>
    </row>
    <row r="22789" spans="10:10" ht="29.25" customHeight="1">
      <c r="J22789" s="348"/>
    </row>
    <row r="22790" spans="10:10" ht="29.25" customHeight="1">
      <c r="J22790" s="348"/>
    </row>
    <row r="22791" spans="10:10" ht="29.25" customHeight="1">
      <c r="J22791" s="348"/>
    </row>
    <row r="22792" spans="10:10" ht="29.25" customHeight="1">
      <c r="J22792" s="348"/>
    </row>
    <row r="22793" spans="10:10" ht="29.25" customHeight="1">
      <c r="J22793" s="348"/>
    </row>
    <row r="22794" spans="10:10" ht="29.25" customHeight="1">
      <c r="J22794" s="348"/>
    </row>
    <row r="22795" spans="10:10" ht="29.25" customHeight="1">
      <c r="J22795" s="348"/>
    </row>
    <row r="22796" spans="10:10" ht="29.25" customHeight="1">
      <c r="J22796" s="348"/>
    </row>
    <row r="22797" spans="10:10" ht="29.25" customHeight="1">
      <c r="J22797" s="348"/>
    </row>
    <row r="22798" spans="10:10" ht="29.25" customHeight="1">
      <c r="J22798" s="348"/>
    </row>
    <row r="22799" spans="10:10" ht="29.25" customHeight="1">
      <c r="J22799" s="348"/>
    </row>
    <row r="22800" spans="10:10" ht="29.25" customHeight="1">
      <c r="J22800" s="348"/>
    </row>
    <row r="22801" spans="10:10" ht="29.25" customHeight="1">
      <c r="J22801" s="348"/>
    </row>
    <row r="22802" spans="10:10" ht="29.25" customHeight="1">
      <c r="J22802" s="348"/>
    </row>
    <row r="22803" spans="10:10" ht="29.25" customHeight="1">
      <c r="J22803" s="348"/>
    </row>
    <row r="22804" spans="10:10" ht="29.25" customHeight="1">
      <c r="J22804" s="348"/>
    </row>
    <row r="22805" spans="10:10" ht="29.25" customHeight="1">
      <c r="J22805" s="348"/>
    </row>
    <row r="22806" spans="10:10" ht="29.25" customHeight="1">
      <c r="J22806" s="348"/>
    </row>
    <row r="22807" spans="10:10" ht="29.25" customHeight="1">
      <c r="J22807" s="348"/>
    </row>
    <row r="22808" spans="10:10" ht="29.25" customHeight="1">
      <c r="J22808" s="348"/>
    </row>
    <row r="22809" spans="10:10" ht="29.25" customHeight="1">
      <c r="J22809" s="348"/>
    </row>
    <row r="22810" spans="10:10" ht="29.25" customHeight="1">
      <c r="J22810" s="348"/>
    </row>
    <row r="22811" spans="10:10" ht="29.25" customHeight="1">
      <c r="J22811" s="348"/>
    </row>
    <row r="22812" spans="10:10" ht="29.25" customHeight="1">
      <c r="J22812" s="348"/>
    </row>
    <row r="22813" spans="10:10" ht="29.25" customHeight="1">
      <c r="J22813" s="348"/>
    </row>
    <row r="22814" spans="10:10" ht="29.25" customHeight="1">
      <c r="J22814" s="348"/>
    </row>
    <row r="22815" spans="10:10" ht="29.25" customHeight="1">
      <c r="J22815" s="348"/>
    </row>
    <row r="22816" spans="10:10" ht="29.25" customHeight="1">
      <c r="J22816" s="348"/>
    </row>
    <row r="22817" spans="10:10" ht="29.25" customHeight="1">
      <c r="J22817" s="348"/>
    </row>
    <row r="22818" spans="10:10" ht="29.25" customHeight="1">
      <c r="J22818" s="348"/>
    </row>
    <row r="22819" spans="10:10" ht="29.25" customHeight="1">
      <c r="J22819" s="348"/>
    </row>
    <row r="22820" spans="10:10" ht="29.25" customHeight="1">
      <c r="J22820" s="348"/>
    </row>
    <row r="22821" spans="10:10" ht="29.25" customHeight="1">
      <c r="J22821" s="348"/>
    </row>
    <row r="22822" spans="10:10" ht="29.25" customHeight="1">
      <c r="J22822" s="348"/>
    </row>
    <row r="22823" spans="10:10" ht="29.25" customHeight="1">
      <c r="J22823" s="348"/>
    </row>
    <row r="22824" spans="10:10" ht="29.25" customHeight="1">
      <c r="J22824" s="348"/>
    </row>
    <row r="22825" spans="10:10" ht="29.25" customHeight="1">
      <c r="J22825" s="348"/>
    </row>
    <row r="22826" spans="10:10" ht="29.25" customHeight="1">
      <c r="J22826" s="348"/>
    </row>
    <row r="22827" spans="10:10" ht="29.25" customHeight="1">
      <c r="J22827" s="348"/>
    </row>
    <row r="22828" spans="10:10" ht="29.25" customHeight="1">
      <c r="J22828" s="348"/>
    </row>
    <row r="22829" spans="10:10" ht="29.25" customHeight="1">
      <c r="J22829" s="348"/>
    </row>
    <row r="22830" spans="10:10" ht="29.25" customHeight="1">
      <c r="J22830" s="348"/>
    </row>
    <row r="22831" spans="10:10" ht="29.25" customHeight="1">
      <c r="J22831" s="348"/>
    </row>
    <row r="22832" spans="10:10" ht="29.25" customHeight="1">
      <c r="J22832" s="348"/>
    </row>
    <row r="22833" spans="10:10" ht="29.25" customHeight="1">
      <c r="J22833" s="348"/>
    </row>
    <row r="22834" spans="10:10" ht="29.25" customHeight="1">
      <c r="J22834" s="348"/>
    </row>
    <row r="22835" spans="10:10" ht="29.25" customHeight="1">
      <c r="J22835" s="348"/>
    </row>
    <row r="22836" spans="10:10" ht="29.25" customHeight="1">
      <c r="J22836" s="348"/>
    </row>
    <row r="22837" spans="10:10" ht="29.25" customHeight="1">
      <c r="J22837" s="348"/>
    </row>
    <row r="22838" spans="10:10" ht="29.25" customHeight="1">
      <c r="J22838" s="348"/>
    </row>
    <row r="22839" spans="10:10" ht="29.25" customHeight="1">
      <c r="J22839" s="348"/>
    </row>
    <row r="22840" spans="10:10" ht="29.25" customHeight="1">
      <c r="J22840" s="348"/>
    </row>
    <row r="22841" spans="10:10" ht="29.25" customHeight="1">
      <c r="J22841" s="348"/>
    </row>
    <row r="22842" spans="10:10" ht="29.25" customHeight="1">
      <c r="J22842" s="348"/>
    </row>
    <row r="22843" spans="10:10" ht="29.25" customHeight="1">
      <c r="J22843" s="348"/>
    </row>
    <row r="22844" spans="10:10" ht="29.25" customHeight="1">
      <c r="J22844" s="348"/>
    </row>
    <row r="22845" spans="10:10" ht="29.25" customHeight="1">
      <c r="J22845" s="348"/>
    </row>
    <row r="22846" spans="10:10" ht="29.25" customHeight="1">
      <c r="J22846" s="348"/>
    </row>
    <row r="22847" spans="10:10" ht="29.25" customHeight="1">
      <c r="J22847" s="348"/>
    </row>
    <row r="22848" spans="10:10" ht="29.25" customHeight="1">
      <c r="J22848" s="348"/>
    </row>
    <row r="22849" spans="10:10" ht="29.25" customHeight="1">
      <c r="J22849" s="348"/>
    </row>
    <row r="22850" spans="10:10" ht="29.25" customHeight="1">
      <c r="J22850" s="348"/>
    </row>
    <row r="22851" spans="10:10" ht="29.25" customHeight="1">
      <c r="J22851" s="348"/>
    </row>
    <row r="22852" spans="10:10" ht="29.25" customHeight="1">
      <c r="J22852" s="348"/>
    </row>
    <row r="22853" spans="10:10" ht="29.25" customHeight="1">
      <c r="J22853" s="348"/>
    </row>
    <row r="22854" spans="10:10" ht="29.25" customHeight="1">
      <c r="J22854" s="348"/>
    </row>
    <row r="22855" spans="10:10" ht="29.25" customHeight="1">
      <c r="J22855" s="348"/>
    </row>
    <row r="22856" spans="10:10" ht="29.25" customHeight="1">
      <c r="J22856" s="348"/>
    </row>
    <row r="22857" spans="10:10" ht="29.25" customHeight="1">
      <c r="J22857" s="348"/>
    </row>
    <row r="22858" spans="10:10" ht="29.25" customHeight="1">
      <c r="J22858" s="348"/>
    </row>
    <row r="22859" spans="10:10" ht="29.25" customHeight="1">
      <c r="J22859" s="348"/>
    </row>
    <row r="22860" spans="10:10" ht="29.25" customHeight="1">
      <c r="J22860" s="348"/>
    </row>
    <row r="22861" spans="10:10" ht="29.25" customHeight="1">
      <c r="J22861" s="348"/>
    </row>
    <row r="22862" spans="10:10" ht="29.25" customHeight="1">
      <c r="J22862" s="348"/>
    </row>
    <row r="22863" spans="10:10" ht="29.25" customHeight="1">
      <c r="J22863" s="348"/>
    </row>
    <row r="22864" spans="10:10" ht="29.25" customHeight="1">
      <c r="J22864" s="348"/>
    </row>
    <row r="22865" spans="10:10" ht="29.25" customHeight="1">
      <c r="J22865" s="348"/>
    </row>
    <row r="22866" spans="10:10" ht="29.25" customHeight="1">
      <c r="J22866" s="348"/>
    </row>
    <row r="22867" spans="10:10" ht="29.25" customHeight="1">
      <c r="J22867" s="348"/>
    </row>
    <row r="22868" spans="10:10" ht="29.25" customHeight="1">
      <c r="J22868" s="348"/>
    </row>
    <row r="22869" spans="10:10" ht="29.25" customHeight="1">
      <c r="J22869" s="348"/>
    </row>
    <row r="22870" spans="10:10" ht="29.25" customHeight="1">
      <c r="J22870" s="348"/>
    </row>
    <row r="22871" spans="10:10" ht="29.25" customHeight="1">
      <c r="J22871" s="348"/>
    </row>
    <row r="22872" spans="10:10" ht="29.25" customHeight="1">
      <c r="J22872" s="348"/>
    </row>
    <row r="22873" spans="10:10" ht="29.25" customHeight="1">
      <c r="J22873" s="348"/>
    </row>
    <row r="22874" spans="10:10" ht="29.25" customHeight="1">
      <c r="J22874" s="348"/>
    </row>
    <row r="22875" spans="10:10" ht="29.25" customHeight="1">
      <c r="J22875" s="348"/>
    </row>
    <row r="22876" spans="10:10" ht="29.25" customHeight="1">
      <c r="J22876" s="348"/>
    </row>
    <row r="22877" spans="10:10" ht="29.25" customHeight="1">
      <c r="J22877" s="348"/>
    </row>
    <row r="22878" spans="10:10" ht="29.25" customHeight="1">
      <c r="J22878" s="348"/>
    </row>
    <row r="22879" spans="10:10" ht="29.25" customHeight="1">
      <c r="J22879" s="348"/>
    </row>
    <row r="22880" spans="10:10" ht="29.25" customHeight="1">
      <c r="J22880" s="348"/>
    </row>
    <row r="22881" spans="10:10" ht="29.25" customHeight="1">
      <c r="J22881" s="348"/>
    </row>
    <row r="22882" spans="10:10" ht="29.25" customHeight="1">
      <c r="J22882" s="348"/>
    </row>
    <row r="22883" spans="10:10" ht="29.25" customHeight="1">
      <c r="J22883" s="348"/>
    </row>
    <row r="22884" spans="10:10" ht="29.25" customHeight="1">
      <c r="J22884" s="348"/>
    </row>
    <row r="22885" spans="10:10" ht="29.25" customHeight="1">
      <c r="J22885" s="348"/>
    </row>
    <row r="22886" spans="10:10" ht="29.25" customHeight="1">
      <c r="J22886" s="348"/>
    </row>
    <row r="22887" spans="10:10" ht="29.25" customHeight="1">
      <c r="J22887" s="348"/>
    </row>
    <row r="22888" spans="10:10" ht="29.25" customHeight="1">
      <c r="J22888" s="348"/>
    </row>
    <row r="22889" spans="10:10" ht="29.25" customHeight="1">
      <c r="J22889" s="348"/>
    </row>
    <row r="22890" spans="10:10" ht="29.25" customHeight="1">
      <c r="J22890" s="348"/>
    </row>
    <row r="22891" spans="10:10" ht="29.25" customHeight="1">
      <c r="J22891" s="348"/>
    </row>
    <row r="22892" spans="10:10" ht="29.25" customHeight="1">
      <c r="J22892" s="348"/>
    </row>
    <row r="22893" spans="10:10" ht="29.25" customHeight="1">
      <c r="J22893" s="348"/>
    </row>
    <row r="22894" spans="10:10" ht="29.25" customHeight="1">
      <c r="J22894" s="348"/>
    </row>
    <row r="22895" spans="10:10" ht="29.25" customHeight="1">
      <c r="J22895" s="348"/>
    </row>
    <row r="22896" spans="10:10" ht="29.25" customHeight="1">
      <c r="J22896" s="348"/>
    </row>
    <row r="22897" spans="10:10" ht="29.25" customHeight="1">
      <c r="J22897" s="348"/>
    </row>
    <row r="22898" spans="10:10" ht="29.25" customHeight="1">
      <c r="J22898" s="348"/>
    </row>
    <row r="22899" spans="10:10" ht="29.25" customHeight="1">
      <c r="J22899" s="348"/>
    </row>
    <row r="22900" spans="10:10" ht="29.25" customHeight="1">
      <c r="J22900" s="348"/>
    </row>
    <row r="22901" spans="10:10" ht="29.25" customHeight="1">
      <c r="J22901" s="348"/>
    </row>
    <row r="22902" spans="10:10" ht="29.25" customHeight="1">
      <c r="J22902" s="348"/>
    </row>
    <row r="22903" spans="10:10" ht="29.25" customHeight="1">
      <c r="J22903" s="348"/>
    </row>
    <row r="22904" spans="10:10" ht="29.25" customHeight="1">
      <c r="J22904" s="348"/>
    </row>
    <row r="22905" spans="10:10" ht="29.25" customHeight="1">
      <c r="J22905" s="348"/>
    </row>
    <row r="22906" spans="10:10" ht="29.25" customHeight="1">
      <c r="J22906" s="348"/>
    </row>
    <row r="22907" spans="10:10" ht="29.25" customHeight="1">
      <c r="J22907" s="348"/>
    </row>
    <row r="22908" spans="10:10" ht="29.25" customHeight="1">
      <c r="J22908" s="348"/>
    </row>
    <row r="22909" spans="10:10" ht="29.25" customHeight="1">
      <c r="J22909" s="348"/>
    </row>
    <row r="22910" spans="10:10" ht="29.25" customHeight="1">
      <c r="J22910" s="348"/>
    </row>
    <row r="22911" spans="10:10" ht="29.25" customHeight="1">
      <c r="J22911" s="348"/>
    </row>
    <row r="22912" spans="10:10" ht="29.25" customHeight="1">
      <c r="J22912" s="348"/>
    </row>
    <row r="22913" spans="10:10" ht="29.25" customHeight="1">
      <c r="J22913" s="348"/>
    </row>
    <row r="22914" spans="10:10" ht="29.25" customHeight="1">
      <c r="J22914" s="348"/>
    </row>
    <row r="22915" spans="10:10" ht="29.25" customHeight="1">
      <c r="J22915" s="348"/>
    </row>
    <row r="22916" spans="10:10" ht="29.25" customHeight="1">
      <c r="J22916" s="348"/>
    </row>
    <row r="22917" spans="10:10" ht="29.25" customHeight="1">
      <c r="J22917" s="348"/>
    </row>
    <row r="22918" spans="10:10" ht="29.25" customHeight="1">
      <c r="J22918" s="348"/>
    </row>
    <row r="22919" spans="10:10" ht="29.25" customHeight="1">
      <c r="J22919" s="348"/>
    </row>
    <row r="22920" spans="10:10" ht="29.25" customHeight="1">
      <c r="J22920" s="348"/>
    </row>
    <row r="22921" spans="10:10" ht="29.25" customHeight="1">
      <c r="J22921" s="348"/>
    </row>
    <row r="22922" spans="10:10" ht="29.25" customHeight="1">
      <c r="J22922" s="348"/>
    </row>
    <row r="22923" spans="10:10" ht="29.25" customHeight="1">
      <c r="J22923" s="348"/>
    </row>
    <row r="22924" spans="10:10" ht="29.25" customHeight="1">
      <c r="J22924" s="348"/>
    </row>
    <row r="22925" spans="10:10" ht="29.25" customHeight="1">
      <c r="J22925" s="348"/>
    </row>
    <row r="22926" spans="10:10" ht="29.25" customHeight="1">
      <c r="J22926" s="348"/>
    </row>
    <row r="22927" spans="10:10" ht="29.25" customHeight="1">
      <c r="J22927" s="348"/>
    </row>
    <row r="22928" spans="10:10" ht="29.25" customHeight="1">
      <c r="J22928" s="348"/>
    </row>
    <row r="22929" spans="10:10" ht="29.25" customHeight="1">
      <c r="J22929" s="348"/>
    </row>
    <row r="22930" spans="10:10" ht="29.25" customHeight="1">
      <c r="J22930" s="348"/>
    </row>
    <row r="22931" spans="10:10" ht="29.25" customHeight="1">
      <c r="J22931" s="348"/>
    </row>
    <row r="22932" spans="10:10" ht="29.25" customHeight="1">
      <c r="J22932" s="348"/>
    </row>
    <row r="22933" spans="10:10" ht="29.25" customHeight="1">
      <c r="J22933" s="348"/>
    </row>
    <row r="22934" spans="10:10" ht="29.25" customHeight="1">
      <c r="J22934" s="348"/>
    </row>
    <row r="22935" spans="10:10" ht="29.25" customHeight="1">
      <c r="J22935" s="348"/>
    </row>
    <row r="22936" spans="10:10" ht="29.25" customHeight="1">
      <c r="J22936" s="348"/>
    </row>
    <row r="22937" spans="10:10" ht="29.25" customHeight="1">
      <c r="J22937" s="348"/>
    </row>
    <row r="22938" spans="10:10" ht="29.25" customHeight="1">
      <c r="J22938" s="348"/>
    </row>
    <row r="22939" spans="10:10" ht="29.25" customHeight="1">
      <c r="J22939" s="348"/>
    </row>
    <row r="22940" spans="10:10" ht="29.25" customHeight="1">
      <c r="J22940" s="348"/>
    </row>
    <row r="22941" spans="10:10" ht="29.25" customHeight="1">
      <c r="J22941" s="348"/>
    </row>
    <row r="22942" spans="10:10" ht="29.25" customHeight="1">
      <c r="J22942" s="348"/>
    </row>
    <row r="22943" spans="10:10" ht="29.25" customHeight="1">
      <c r="J22943" s="348"/>
    </row>
    <row r="22944" spans="10:10" ht="29.25" customHeight="1">
      <c r="J22944" s="348"/>
    </row>
    <row r="22945" spans="10:10" ht="29.25" customHeight="1">
      <c r="J22945" s="348"/>
    </row>
    <row r="22946" spans="10:10" ht="29.25" customHeight="1">
      <c r="J22946" s="348"/>
    </row>
    <row r="22947" spans="10:10" ht="29.25" customHeight="1">
      <c r="J22947" s="348"/>
    </row>
    <row r="22948" spans="10:10" ht="29.25" customHeight="1">
      <c r="J22948" s="348"/>
    </row>
    <row r="22949" spans="10:10" ht="29.25" customHeight="1">
      <c r="J22949" s="348"/>
    </row>
    <row r="22950" spans="10:10" ht="29.25" customHeight="1">
      <c r="J22950" s="348"/>
    </row>
    <row r="22951" spans="10:10" ht="29.25" customHeight="1">
      <c r="J22951" s="348"/>
    </row>
    <row r="22952" spans="10:10" ht="29.25" customHeight="1">
      <c r="J22952" s="348"/>
    </row>
    <row r="22953" spans="10:10" ht="29.25" customHeight="1">
      <c r="J22953" s="348"/>
    </row>
    <row r="22954" spans="10:10" ht="29.25" customHeight="1">
      <c r="J22954" s="348"/>
    </row>
    <row r="22955" spans="10:10" ht="29.25" customHeight="1">
      <c r="J22955" s="348"/>
    </row>
    <row r="22956" spans="10:10" ht="29.25" customHeight="1">
      <c r="J22956" s="348"/>
    </row>
    <row r="22957" spans="10:10" ht="29.25" customHeight="1">
      <c r="J22957" s="348"/>
    </row>
    <row r="22958" spans="10:10" ht="29.25" customHeight="1">
      <c r="J22958" s="348"/>
    </row>
    <row r="22959" spans="10:10" ht="29.25" customHeight="1">
      <c r="J22959" s="348"/>
    </row>
    <row r="22960" spans="10:10" ht="29.25" customHeight="1">
      <c r="J22960" s="348"/>
    </row>
    <row r="22961" spans="10:10" ht="29.25" customHeight="1">
      <c r="J22961" s="348"/>
    </row>
    <row r="22962" spans="10:10" ht="29.25" customHeight="1">
      <c r="J22962" s="348"/>
    </row>
    <row r="22963" spans="10:10" ht="29.25" customHeight="1">
      <c r="J22963" s="348"/>
    </row>
    <row r="22964" spans="10:10" ht="29.25" customHeight="1">
      <c r="J22964" s="348"/>
    </row>
    <row r="22965" spans="10:10" ht="29.25" customHeight="1">
      <c r="J22965" s="348"/>
    </row>
    <row r="22966" spans="10:10" ht="29.25" customHeight="1">
      <c r="J22966" s="348"/>
    </row>
    <row r="22967" spans="10:10" ht="29.25" customHeight="1">
      <c r="J22967" s="348"/>
    </row>
    <row r="22968" spans="10:10" ht="29.25" customHeight="1">
      <c r="J22968" s="348"/>
    </row>
    <row r="22969" spans="10:10" ht="29.25" customHeight="1">
      <c r="J22969" s="348"/>
    </row>
    <row r="22970" spans="10:10" ht="29.25" customHeight="1">
      <c r="J22970" s="348"/>
    </row>
    <row r="22971" spans="10:10" ht="29.25" customHeight="1">
      <c r="J22971" s="348"/>
    </row>
    <row r="22972" spans="10:10" ht="29.25" customHeight="1">
      <c r="J22972" s="348"/>
    </row>
    <row r="22973" spans="10:10" ht="29.25" customHeight="1">
      <c r="J22973" s="348"/>
    </row>
    <row r="22974" spans="10:10" ht="29.25" customHeight="1">
      <c r="J22974" s="348"/>
    </row>
    <row r="22975" spans="10:10" ht="29.25" customHeight="1">
      <c r="J22975" s="348"/>
    </row>
    <row r="22976" spans="10:10" ht="29.25" customHeight="1">
      <c r="J22976" s="348"/>
    </row>
    <row r="22977" spans="10:10" ht="29.25" customHeight="1">
      <c r="J22977" s="348"/>
    </row>
    <row r="22978" spans="10:10" ht="29.25" customHeight="1">
      <c r="J22978" s="348"/>
    </row>
    <row r="22979" spans="10:10" ht="29.25" customHeight="1">
      <c r="J22979" s="348"/>
    </row>
    <row r="22980" spans="10:10" ht="29.25" customHeight="1">
      <c r="J22980" s="348"/>
    </row>
    <row r="22981" spans="10:10" ht="29.25" customHeight="1">
      <c r="J22981" s="348"/>
    </row>
    <row r="22982" spans="10:10" ht="29.25" customHeight="1">
      <c r="J22982" s="348"/>
    </row>
    <row r="22983" spans="10:10" ht="29.25" customHeight="1">
      <c r="J22983" s="348"/>
    </row>
    <row r="22984" spans="10:10" ht="29.25" customHeight="1">
      <c r="J22984" s="348"/>
    </row>
    <row r="22985" spans="10:10" ht="29.25" customHeight="1">
      <c r="J22985" s="348"/>
    </row>
    <row r="22986" spans="10:10" ht="29.25" customHeight="1">
      <c r="J22986" s="348"/>
    </row>
    <row r="22987" spans="10:10" ht="29.25" customHeight="1">
      <c r="J22987" s="348"/>
    </row>
    <row r="22988" spans="10:10" ht="29.25" customHeight="1">
      <c r="J22988" s="348"/>
    </row>
    <row r="22989" spans="10:10" ht="29.25" customHeight="1">
      <c r="J22989" s="348"/>
    </row>
    <row r="22990" spans="10:10" ht="29.25" customHeight="1">
      <c r="J22990" s="348"/>
    </row>
    <row r="22991" spans="10:10" ht="29.25" customHeight="1">
      <c r="J22991" s="348"/>
    </row>
    <row r="22992" spans="10:10" ht="29.25" customHeight="1">
      <c r="J22992" s="348"/>
    </row>
    <row r="22993" spans="10:10" ht="29.25" customHeight="1">
      <c r="J22993" s="348"/>
    </row>
    <row r="22994" spans="10:10" ht="29.25" customHeight="1">
      <c r="J22994" s="348"/>
    </row>
    <row r="22995" spans="10:10" ht="29.25" customHeight="1">
      <c r="J22995" s="348"/>
    </row>
    <row r="22996" spans="10:10" ht="29.25" customHeight="1">
      <c r="J22996" s="348"/>
    </row>
    <row r="22997" spans="10:10" ht="29.25" customHeight="1">
      <c r="J22997" s="348"/>
    </row>
    <row r="22998" spans="10:10" ht="29.25" customHeight="1">
      <c r="J22998" s="348"/>
    </row>
    <row r="22999" spans="10:10" ht="29.25" customHeight="1">
      <c r="J22999" s="348"/>
    </row>
    <row r="23000" spans="10:10" ht="29.25" customHeight="1">
      <c r="J23000" s="348"/>
    </row>
    <row r="23001" spans="10:10" ht="29.25" customHeight="1">
      <c r="J23001" s="348"/>
    </row>
    <row r="23002" spans="10:10" ht="29.25" customHeight="1">
      <c r="J23002" s="348"/>
    </row>
    <row r="23003" spans="10:10" ht="29.25" customHeight="1">
      <c r="J23003" s="348"/>
    </row>
    <row r="23004" spans="10:10" ht="29.25" customHeight="1">
      <c r="J23004" s="348"/>
    </row>
    <row r="23005" spans="10:10" ht="29.25" customHeight="1">
      <c r="J23005" s="348"/>
    </row>
    <row r="23006" spans="10:10" ht="29.25" customHeight="1">
      <c r="J23006" s="348"/>
    </row>
    <row r="23007" spans="10:10" ht="29.25" customHeight="1">
      <c r="J23007" s="348"/>
    </row>
    <row r="23008" spans="10:10" ht="29.25" customHeight="1">
      <c r="J23008" s="348"/>
    </row>
    <row r="23009" spans="10:10" ht="29.25" customHeight="1">
      <c r="J23009" s="348"/>
    </row>
    <row r="23010" spans="10:10" ht="29.25" customHeight="1">
      <c r="J23010" s="348"/>
    </row>
    <row r="23011" spans="10:10" ht="29.25" customHeight="1">
      <c r="J23011" s="348"/>
    </row>
    <row r="23012" spans="10:10" ht="29.25" customHeight="1">
      <c r="J23012" s="348"/>
    </row>
    <row r="23013" spans="10:10" ht="29.25" customHeight="1">
      <c r="J23013" s="348"/>
    </row>
    <row r="23014" spans="10:10" ht="29.25" customHeight="1">
      <c r="J23014" s="348"/>
    </row>
    <row r="23015" spans="10:10" ht="29.25" customHeight="1">
      <c r="J23015" s="348"/>
    </row>
    <row r="23016" spans="10:10" ht="29.25" customHeight="1">
      <c r="J23016" s="348"/>
    </row>
    <row r="23017" spans="10:10" ht="29.25" customHeight="1">
      <c r="J23017" s="348"/>
    </row>
    <row r="23018" spans="10:10" ht="29.25" customHeight="1">
      <c r="J23018" s="348"/>
    </row>
    <row r="23019" spans="10:10" ht="29.25" customHeight="1">
      <c r="J23019" s="348"/>
    </row>
    <row r="23020" spans="10:10" ht="29.25" customHeight="1">
      <c r="J23020" s="348"/>
    </row>
    <row r="23021" spans="10:10" ht="29.25" customHeight="1">
      <c r="J23021" s="348"/>
    </row>
    <row r="23022" spans="10:10" ht="29.25" customHeight="1">
      <c r="J23022" s="348"/>
    </row>
    <row r="23023" spans="10:10" ht="29.25" customHeight="1">
      <c r="J23023" s="348"/>
    </row>
    <row r="23024" spans="10:10" ht="29.25" customHeight="1">
      <c r="J23024" s="348"/>
    </row>
    <row r="23025" spans="10:10" ht="29.25" customHeight="1">
      <c r="J23025" s="348"/>
    </row>
    <row r="23026" spans="10:10" ht="29.25" customHeight="1">
      <c r="J23026" s="348"/>
    </row>
    <row r="23027" spans="10:10" ht="29.25" customHeight="1">
      <c r="J23027" s="348"/>
    </row>
    <row r="23028" spans="10:10" ht="29.25" customHeight="1">
      <c r="J23028" s="348"/>
    </row>
    <row r="23029" spans="10:10" ht="29.25" customHeight="1">
      <c r="J23029" s="348"/>
    </row>
    <row r="23030" spans="10:10" ht="29.25" customHeight="1">
      <c r="J23030" s="348"/>
    </row>
    <row r="23031" spans="10:10" ht="29.25" customHeight="1">
      <c r="J23031" s="348"/>
    </row>
    <row r="23032" spans="10:10" ht="29.25" customHeight="1">
      <c r="J23032" s="348"/>
    </row>
    <row r="23033" spans="10:10" ht="29.25" customHeight="1">
      <c r="J23033" s="348"/>
    </row>
    <row r="23034" spans="10:10" ht="29.25" customHeight="1">
      <c r="J23034" s="348"/>
    </row>
    <row r="23035" spans="10:10" ht="29.25" customHeight="1">
      <c r="J23035" s="348"/>
    </row>
    <row r="23036" spans="10:10" ht="29.25" customHeight="1">
      <c r="J23036" s="348"/>
    </row>
    <row r="23037" spans="10:10" ht="29.25" customHeight="1">
      <c r="J23037" s="348"/>
    </row>
    <row r="23038" spans="10:10" ht="29.25" customHeight="1">
      <c r="J23038" s="348"/>
    </row>
    <row r="23039" spans="10:10" ht="29.25" customHeight="1">
      <c r="J23039" s="348"/>
    </row>
    <row r="23040" spans="10:10" ht="29.25" customHeight="1">
      <c r="J23040" s="348"/>
    </row>
    <row r="23041" spans="10:10" ht="29.25" customHeight="1">
      <c r="J23041" s="348"/>
    </row>
    <row r="23042" spans="10:10" ht="29.25" customHeight="1">
      <c r="J23042" s="348"/>
    </row>
    <row r="23043" spans="10:10" ht="29.25" customHeight="1">
      <c r="J23043" s="348"/>
    </row>
    <row r="23044" spans="10:10" ht="29.25" customHeight="1">
      <c r="J23044" s="348"/>
    </row>
    <row r="23045" spans="10:10" ht="29.25" customHeight="1">
      <c r="J23045" s="348"/>
    </row>
    <row r="23046" spans="10:10" ht="29.25" customHeight="1">
      <c r="J23046" s="348"/>
    </row>
    <row r="23047" spans="10:10" ht="29.25" customHeight="1">
      <c r="J23047" s="348"/>
    </row>
    <row r="23048" spans="10:10" ht="29.25" customHeight="1">
      <c r="J23048" s="348"/>
    </row>
    <row r="23049" spans="10:10" ht="29.25" customHeight="1">
      <c r="J23049" s="348"/>
    </row>
    <row r="23050" spans="10:10" ht="29.25" customHeight="1">
      <c r="J23050" s="348"/>
    </row>
    <row r="23051" spans="10:10" ht="29.25" customHeight="1">
      <c r="J23051" s="348"/>
    </row>
    <row r="23052" spans="10:10" ht="29.25" customHeight="1">
      <c r="J23052" s="348"/>
    </row>
    <row r="23053" spans="10:10" ht="29.25" customHeight="1">
      <c r="J23053" s="348"/>
    </row>
    <row r="23054" spans="10:10" ht="29.25" customHeight="1">
      <c r="J23054" s="348"/>
    </row>
    <row r="23055" spans="10:10" ht="29.25" customHeight="1">
      <c r="J23055" s="348"/>
    </row>
    <row r="23056" spans="10:10" ht="29.25" customHeight="1">
      <c r="J23056" s="348"/>
    </row>
    <row r="23057" spans="10:10" ht="29.25" customHeight="1">
      <c r="J23057" s="348"/>
    </row>
    <row r="23058" spans="10:10" ht="29.25" customHeight="1">
      <c r="J23058" s="348"/>
    </row>
    <row r="23059" spans="10:10" ht="29.25" customHeight="1">
      <c r="J23059" s="348"/>
    </row>
    <row r="23060" spans="10:10" ht="29.25" customHeight="1">
      <c r="J23060" s="348"/>
    </row>
    <row r="23061" spans="10:10" ht="29.25" customHeight="1">
      <c r="J23061" s="348"/>
    </row>
    <row r="23062" spans="10:10" ht="29.25" customHeight="1">
      <c r="J23062" s="348"/>
    </row>
    <row r="23063" spans="10:10" ht="29.25" customHeight="1">
      <c r="J23063" s="348"/>
    </row>
    <row r="23064" spans="10:10" ht="29.25" customHeight="1">
      <c r="J23064" s="348"/>
    </row>
    <row r="23065" spans="10:10" ht="29.25" customHeight="1">
      <c r="J23065" s="348"/>
    </row>
    <row r="23066" spans="10:10" ht="29.25" customHeight="1">
      <c r="J23066" s="348"/>
    </row>
    <row r="23067" spans="10:10" ht="29.25" customHeight="1">
      <c r="J23067" s="348"/>
    </row>
    <row r="23068" spans="10:10" ht="29.25" customHeight="1">
      <c r="J23068" s="348"/>
    </row>
    <row r="23069" spans="10:10" ht="29.25" customHeight="1">
      <c r="J23069" s="348"/>
    </row>
    <row r="23070" spans="10:10" ht="29.25" customHeight="1">
      <c r="J23070" s="348"/>
    </row>
    <row r="23071" spans="10:10" ht="29.25" customHeight="1">
      <c r="J23071" s="348"/>
    </row>
    <row r="23072" spans="10:10" ht="29.25" customHeight="1">
      <c r="J23072" s="348"/>
    </row>
    <row r="23073" spans="10:10" ht="29.25" customHeight="1">
      <c r="J23073" s="348"/>
    </row>
    <row r="23074" spans="10:10" ht="29.25" customHeight="1">
      <c r="J23074" s="348"/>
    </row>
    <row r="23075" spans="10:10" ht="29.25" customHeight="1">
      <c r="J23075" s="348"/>
    </row>
    <row r="23076" spans="10:10" ht="29.25" customHeight="1">
      <c r="J23076" s="348"/>
    </row>
    <row r="23077" spans="10:10" ht="29.25" customHeight="1">
      <c r="J23077" s="348"/>
    </row>
    <row r="23078" spans="10:10" ht="29.25" customHeight="1">
      <c r="J23078" s="348"/>
    </row>
    <row r="23079" spans="10:10" ht="29.25" customHeight="1">
      <c r="J23079" s="348"/>
    </row>
    <row r="23080" spans="10:10" ht="29.25" customHeight="1">
      <c r="J23080" s="348"/>
    </row>
    <row r="23081" spans="10:10" ht="29.25" customHeight="1">
      <c r="J23081" s="348"/>
    </row>
    <row r="23082" spans="10:10" ht="29.25" customHeight="1">
      <c r="J23082" s="348"/>
    </row>
    <row r="23083" spans="10:10" ht="29.25" customHeight="1">
      <c r="J23083" s="348"/>
    </row>
    <row r="23084" spans="10:10" ht="29.25" customHeight="1">
      <c r="J23084" s="348"/>
    </row>
    <row r="23085" spans="10:10" ht="29.25" customHeight="1">
      <c r="J23085" s="348"/>
    </row>
    <row r="23086" spans="10:10" ht="29.25" customHeight="1">
      <c r="J23086" s="348"/>
    </row>
    <row r="23087" spans="10:10" ht="29.25" customHeight="1">
      <c r="J23087" s="348"/>
    </row>
    <row r="23088" spans="10:10" ht="29.25" customHeight="1">
      <c r="J23088" s="348"/>
    </row>
    <row r="23089" spans="10:10" ht="29.25" customHeight="1">
      <c r="J23089" s="348"/>
    </row>
    <row r="23090" spans="10:10" ht="29.25" customHeight="1">
      <c r="J23090" s="348"/>
    </row>
    <row r="23091" spans="10:10" ht="29.25" customHeight="1">
      <c r="J23091" s="348"/>
    </row>
    <row r="23092" spans="10:10" ht="29.25" customHeight="1">
      <c r="J23092" s="348"/>
    </row>
    <row r="23093" spans="10:10" ht="29.25" customHeight="1">
      <c r="J23093" s="348"/>
    </row>
    <row r="23094" spans="10:10" ht="29.25" customHeight="1">
      <c r="J23094" s="348"/>
    </row>
    <row r="23095" spans="10:10" ht="29.25" customHeight="1">
      <c r="J23095" s="348"/>
    </row>
    <row r="23096" spans="10:10" ht="29.25" customHeight="1">
      <c r="J23096" s="348"/>
    </row>
    <row r="23097" spans="10:10" ht="29.25" customHeight="1">
      <c r="J23097" s="348"/>
    </row>
    <row r="23098" spans="10:10" ht="29.25" customHeight="1">
      <c r="J23098" s="348"/>
    </row>
    <row r="23099" spans="10:10" ht="29.25" customHeight="1">
      <c r="J23099" s="348"/>
    </row>
    <row r="23100" spans="10:10" ht="29.25" customHeight="1">
      <c r="J23100" s="348"/>
    </row>
    <row r="23101" spans="10:10" ht="29.25" customHeight="1">
      <c r="J23101" s="348"/>
    </row>
    <row r="23102" spans="10:10" ht="29.25" customHeight="1">
      <c r="J23102" s="348"/>
    </row>
    <row r="23103" spans="10:10" ht="29.25" customHeight="1">
      <c r="J23103" s="348"/>
    </row>
    <row r="23104" spans="10:10" ht="29.25" customHeight="1">
      <c r="J23104" s="348"/>
    </row>
    <row r="23105" spans="10:10" ht="29.25" customHeight="1">
      <c r="J23105" s="348"/>
    </row>
    <row r="23106" spans="10:10" ht="29.25" customHeight="1">
      <c r="J23106" s="348"/>
    </row>
    <row r="23107" spans="10:10" ht="29.25" customHeight="1">
      <c r="J23107" s="348"/>
    </row>
    <row r="23108" spans="10:10" ht="29.25" customHeight="1">
      <c r="J23108" s="348"/>
    </row>
    <row r="23109" spans="10:10" ht="29.25" customHeight="1">
      <c r="J23109" s="348"/>
    </row>
    <row r="23110" spans="10:10" ht="29.25" customHeight="1">
      <c r="J23110" s="348"/>
    </row>
    <row r="23111" spans="10:10" ht="29.25" customHeight="1">
      <c r="J23111" s="348"/>
    </row>
    <row r="23112" spans="10:10" ht="29.25" customHeight="1">
      <c r="J23112" s="348"/>
    </row>
    <row r="23113" spans="10:10" ht="29.25" customHeight="1">
      <c r="J23113" s="348"/>
    </row>
    <row r="23114" spans="10:10" ht="29.25" customHeight="1">
      <c r="J23114" s="348"/>
    </row>
    <row r="23115" spans="10:10" ht="29.25" customHeight="1">
      <c r="J23115" s="348"/>
    </row>
    <row r="23116" spans="10:10" ht="29.25" customHeight="1">
      <c r="J23116" s="348"/>
    </row>
    <row r="23117" spans="10:10" ht="29.25" customHeight="1">
      <c r="J23117" s="348"/>
    </row>
    <row r="23118" spans="10:10" ht="29.25" customHeight="1">
      <c r="J23118" s="348"/>
    </row>
    <row r="23119" spans="10:10" ht="29.25" customHeight="1">
      <c r="J23119" s="348"/>
    </row>
    <row r="23120" spans="10:10" ht="29.25" customHeight="1">
      <c r="J23120" s="348"/>
    </row>
    <row r="23121" spans="10:10" ht="29.25" customHeight="1">
      <c r="J23121" s="348"/>
    </row>
    <row r="23122" spans="10:10" ht="29.25" customHeight="1">
      <c r="J23122" s="348"/>
    </row>
    <row r="23123" spans="10:10" ht="29.25" customHeight="1">
      <c r="J23123" s="348"/>
    </row>
    <row r="23124" spans="10:10" ht="29.25" customHeight="1">
      <c r="J23124" s="348"/>
    </row>
    <row r="23125" spans="10:10" ht="29.25" customHeight="1">
      <c r="J23125" s="348"/>
    </row>
    <row r="23126" spans="10:10" ht="29.25" customHeight="1">
      <c r="J23126" s="348"/>
    </row>
    <row r="23127" spans="10:10" ht="29.25" customHeight="1">
      <c r="J23127" s="348"/>
    </row>
    <row r="23128" spans="10:10" ht="29.25" customHeight="1">
      <c r="J23128" s="348"/>
    </row>
    <row r="23129" spans="10:10" ht="29.25" customHeight="1">
      <c r="J23129" s="348"/>
    </row>
    <row r="23130" spans="10:10" ht="29.25" customHeight="1">
      <c r="J23130" s="348"/>
    </row>
    <row r="23131" spans="10:10" ht="29.25" customHeight="1">
      <c r="J23131" s="348"/>
    </row>
    <row r="23132" spans="10:10" ht="29.25" customHeight="1">
      <c r="J23132" s="348"/>
    </row>
    <row r="23133" spans="10:10" ht="29.25" customHeight="1">
      <c r="J23133" s="348"/>
    </row>
    <row r="23134" spans="10:10" ht="29.25" customHeight="1">
      <c r="J23134" s="348"/>
    </row>
    <row r="23135" spans="10:10" ht="29.25" customHeight="1">
      <c r="J23135" s="348"/>
    </row>
    <row r="23136" spans="10:10" ht="29.25" customHeight="1">
      <c r="J23136" s="348"/>
    </row>
    <row r="23137" spans="10:10" ht="29.25" customHeight="1">
      <c r="J23137" s="348"/>
    </row>
    <row r="23138" spans="10:10" ht="29.25" customHeight="1">
      <c r="J23138" s="348"/>
    </row>
    <row r="23139" spans="10:10" ht="29.25" customHeight="1">
      <c r="J23139" s="348"/>
    </row>
    <row r="23140" spans="10:10" ht="29.25" customHeight="1">
      <c r="J23140" s="348"/>
    </row>
    <row r="23141" spans="10:10" ht="29.25" customHeight="1">
      <c r="J23141" s="348"/>
    </row>
    <row r="23142" spans="10:10" ht="29.25" customHeight="1">
      <c r="J23142" s="348"/>
    </row>
    <row r="23143" spans="10:10" ht="29.25" customHeight="1">
      <c r="J23143" s="348"/>
    </row>
    <row r="23144" spans="10:10" ht="29.25" customHeight="1">
      <c r="J23144" s="348"/>
    </row>
    <row r="23145" spans="10:10" ht="29.25" customHeight="1">
      <c r="J23145" s="348"/>
    </row>
    <row r="23146" spans="10:10" ht="29.25" customHeight="1">
      <c r="J23146" s="348"/>
    </row>
    <row r="23147" spans="10:10" ht="29.25" customHeight="1">
      <c r="J23147" s="348"/>
    </row>
    <row r="23148" spans="10:10" ht="29.25" customHeight="1">
      <c r="J23148" s="348"/>
    </row>
    <row r="23149" spans="10:10" ht="29.25" customHeight="1">
      <c r="J23149" s="348"/>
    </row>
    <row r="23150" spans="10:10" ht="29.25" customHeight="1">
      <c r="J23150" s="348"/>
    </row>
    <row r="23151" spans="10:10" ht="29.25" customHeight="1">
      <c r="J23151" s="348"/>
    </row>
    <row r="23152" spans="10:10" ht="29.25" customHeight="1">
      <c r="J23152" s="348"/>
    </row>
    <row r="23153" spans="10:10" ht="29.25" customHeight="1">
      <c r="J23153" s="348"/>
    </row>
    <row r="23154" spans="10:10" ht="29.25" customHeight="1">
      <c r="J23154" s="348"/>
    </row>
    <row r="23155" spans="10:10" ht="29.25" customHeight="1">
      <c r="J23155" s="348"/>
    </row>
    <row r="23156" spans="10:10" ht="29.25" customHeight="1">
      <c r="J23156" s="348"/>
    </row>
    <row r="23157" spans="10:10" ht="29.25" customHeight="1">
      <c r="J23157" s="348"/>
    </row>
    <row r="23158" spans="10:10" ht="29.25" customHeight="1">
      <c r="J23158" s="348"/>
    </row>
    <row r="23159" spans="10:10" ht="29.25" customHeight="1">
      <c r="J23159" s="348"/>
    </row>
    <row r="23160" spans="10:10" ht="29.25" customHeight="1">
      <c r="J23160" s="348"/>
    </row>
    <row r="23161" spans="10:10" ht="29.25" customHeight="1">
      <c r="J23161" s="348"/>
    </row>
    <row r="23162" spans="10:10" ht="29.25" customHeight="1">
      <c r="J23162" s="348"/>
    </row>
    <row r="23163" spans="10:10" ht="29.25" customHeight="1">
      <c r="J23163" s="348"/>
    </row>
    <row r="23164" spans="10:10" ht="29.25" customHeight="1">
      <c r="J23164" s="348"/>
    </row>
    <row r="23165" spans="10:10" ht="29.25" customHeight="1">
      <c r="J23165" s="348"/>
    </row>
    <row r="23166" spans="10:10" ht="29.25" customHeight="1">
      <c r="J23166" s="348"/>
    </row>
    <row r="23167" spans="10:10" ht="29.25" customHeight="1">
      <c r="J23167" s="348"/>
    </row>
    <row r="23168" spans="10:10" ht="29.25" customHeight="1">
      <c r="J23168" s="348"/>
    </row>
    <row r="23169" spans="10:10" ht="29.25" customHeight="1">
      <c r="J23169" s="348"/>
    </row>
    <row r="23170" spans="10:10" ht="29.25" customHeight="1">
      <c r="J23170" s="348"/>
    </row>
    <row r="23171" spans="10:10" ht="29.25" customHeight="1">
      <c r="J23171" s="348"/>
    </row>
    <row r="23172" spans="10:10" ht="29.25" customHeight="1">
      <c r="J23172" s="348"/>
    </row>
    <row r="23173" spans="10:10" ht="29.25" customHeight="1">
      <c r="J23173" s="348"/>
    </row>
    <row r="23174" spans="10:10" ht="29.25" customHeight="1">
      <c r="J23174" s="348"/>
    </row>
    <row r="23175" spans="10:10" ht="29.25" customHeight="1">
      <c r="J23175" s="348"/>
    </row>
    <row r="23176" spans="10:10" ht="29.25" customHeight="1">
      <c r="J23176" s="348"/>
    </row>
    <row r="23177" spans="10:10" ht="29.25" customHeight="1">
      <c r="J23177" s="348"/>
    </row>
    <row r="23178" spans="10:10" ht="29.25" customHeight="1">
      <c r="J23178" s="348"/>
    </row>
    <row r="23179" spans="10:10" ht="29.25" customHeight="1">
      <c r="J23179" s="348"/>
    </row>
    <row r="23180" spans="10:10" ht="29.25" customHeight="1">
      <c r="J23180" s="348"/>
    </row>
    <row r="23181" spans="10:10" ht="29.25" customHeight="1">
      <c r="J23181" s="348"/>
    </row>
    <row r="23182" spans="10:10" ht="29.25" customHeight="1">
      <c r="J23182" s="348"/>
    </row>
    <row r="23183" spans="10:10" ht="29.25" customHeight="1">
      <c r="J23183" s="348"/>
    </row>
    <row r="23184" spans="10:10" ht="29.25" customHeight="1">
      <c r="J23184" s="348"/>
    </row>
    <row r="23185" spans="10:10" ht="29.25" customHeight="1">
      <c r="J23185" s="348"/>
    </row>
    <row r="23186" spans="10:10" ht="29.25" customHeight="1">
      <c r="J23186" s="348"/>
    </row>
    <row r="23187" spans="10:10" ht="29.25" customHeight="1">
      <c r="J23187" s="348"/>
    </row>
    <row r="23188" spans="10:10" ht="29.25" customHeight="1">
      <c r="J23188" s="348"/>
    </row>
    <row r="23189" spans="10:10" ht="29.25" customHeight="1">
      <c r="J23189" s="348"/>
    </row>
    <row r="23190" spans="10:10" ht="29.25" customHeight="1">
      <c r="J23190" s="348"/>
    </row>
    <row r="23191" spans="10:10" ht="29.25" customHeight="1">
      <c r="J23191" s="348"/>
    </row>
    <row r="23192" spans="10:10" ht="29.25" customHeight="1">
      <c r="J23192" s="348"/>
    </row>
    <row r="23193" spans="10:10" ht="29.25" customHeight="1">
      <c r="J23193" s="348"/>
    </row>
    <row r="23194" spans="10:10" ht="29.25" customHeight="1">
      <c r="J23194" s="348"/>
    </row>
    <row r="23195" spans="10:10" ht="29.25" customHeight="1">
      <c r="J23195" s="348"/>
    </row>
    <row r="23196" spans="10:10" ht="29.25" customHeight="1">
      <c r="J23196" s="348"/>
    </row>
    <row r="23197" spans="10:10" ht="29.25" customHeight="1">
      <c r="J23197" s="348"/>
    </row>
    <row r="23198" spans="10:10" ht="29.25" customHeight="1">
      <c r="J23198" s="348"/>
    </row>
    <row r="23199" spans="10:10" ht="29.25" customHeight="1">
      <c r="J23199" s="348"/>
    </row>
    <row r="23200" spans="10:10" ht="29.25" customHeight="1">
      <c r="J23200" s="348"/>
    </row>
    <row r="23201" spans="10:10" ht="29.25" customHeight="1">
      <c r="J23201" s="348"/>
    </row>
    <row r="23202" spans="10:10" ht="29.25" customHeight="1">
      <c r="J23202" s="348"/>
    </row>
    <row r="23203" spans="10:10" ht="29.25" customHeight="1">
      <c r="J23203" s="348"/>
    </row>
    <row r="23204" spans="10:10" ht="29.25" customHeight="1">
      <c r="J23204" s="348"/>
    </row>
    <row r="23205" spans="10:10" ht="29.25" customHeight="1">
      <c r="J23205" s="348"/>
    </row>
    <row r="23206" spans="10:10" ht="29.25" customHeight="1">
      <c r="J23206" s="348"/>
    </row>
    <row r="23207" spans="10:10" ht="29.25" customHeight="1">
      <c r="J23207" s="348"/>
    </row>
    <row r="23208" spans="10:10" ht="29.25" customHeight="1">
      <c r="J23208" s="348"/>
    </row>
    <row r="23209" spans="10:10" ht="29.25" customHeight="1">
      <c r="J23209" s="348"/>
    </row>
    <row r="23210" spans="10:10" ht="29.25" customHeight="1">
      <c r="J23210" s="348"/>
    </row>
    <row r="23211" spans="10:10" ht="29.25" customHeight="1">
      <c r="J23211" s="348"/>
    </row>
    <row r="23212" spans="10:10" ht="29.25" customHeight="1">
      <c r="J23212" s="348"/>
    </row>
    <row r="23213" spans="10:10" ht="29.25" customHeight="1">
      <c r="J23213" s="348"/>
    </row>
    <row r="23214" spans="10:10" ht="29.25" customHeight="1">
      <c r="J23214" s="348"/>
    </row>
    <row r="23215" spans="10:10" ht="29.25" customHeight="1">
      <c r="J23215" s="348"/>
    </row>
    <row r="23216" spans="10:10" ht="29.25" customHeight="1">
      <c r="J23216" s="348"/>
    </row>
    <row r="23217" spans="10:10" ht="29.25" customHeight="1">
      <c r="J23217" s="348"/>
    </row>
    <row r="23218" spans="10:10" ht="29.25" customHeight="1">
      <c r="J23218" s="348"/>
    </row>
    <row r="23219" spans="10:10" ht="29.25" customHeight="1">
      <c r="J23219" s="348"/>
    </row>
    <row r="23220" spans="10:10" ht="29.25" customHeight="1">
      <c r="J23220" s="348"/>
    </row>
    <row r="23221" spans="10:10" ht="29.25" customHeight="1">
      <c r="J23221" s="348"/>
    </row>
    <row r="23222" spans="10:10" ht="29.25" customHeight="1">
      <c r="J23222" s="348"/>
    </row>
    <row r="23223" spans="10:10" ht="29.25" customHeight="1">
      <c r="J23223" s="348"/>
    </row>
    <row r="23224" spans="10:10" ht="29.25" customHeight="1">
      <c r="J23224" s="348"/>
    </row>
    <row r="23225" spans="10:10" ht="29.25" customHeight="1">
      <c r="J23225" s="348"/>
    </row>
    <row r="23226" spans="10:10" ht="29.25" customHeight="1">
      <c r="J23226" s="348"/>
    </row>
    <row r="23227" spans="10:10" ht="29.25" customHeight="1">
      <c r="J23227" s="348"/>
    </row>
    <row r="23228" spans="10:10" ht="29.25" customHeight="1">
      <c r="J23228" s="348"/>
    </row>
    <row r="23229" spans="10:10" ht="29.25" customHeight="1">
      <c r="J23229" s="348"/>
    </row>
    <row r="23230" spans="10:10" ht="29.25" customHeight="1">
      <c r="J23230" s="348"/>
    </row>
    <row r="23231" spans="10:10" ht="29.25" customHeight="1">
      <c r="J23231" s="348"/>
    </row>
    <row r="23232" spans="10:10" ht="29.25" customHeight="1">
      <c r="J23232" s="348"/>
    </row>
    <row r="23233" spans="10:10" ht="29.25" customHeight="1">
      <c r="J23233" s="348"/>
    </row>
    <row r="23234" spans="10:10" ht="29.25" customHeight="1">
      <c r="J23234" s="348"/>
    </row>
    <row r="23235" spans="10:10" ht="29.25" customHeight="1">
      <c r="J23235" s="348"/>
    </row>
    <row r="23236" spans="10:10" ht="29.25" customHeight="1">
      <c r="J23236" s="348"/>
    </row>
    <row r="23237" spans="10:10" ht="29.25" customHeight="1">
      <c r="J23237" s="348"/>
    </row>
    <row r="23238" spans="10:10" ht="29.25" customHeight="1">
      <c r="J23238" s="348"/>
    </row>
    <row r="23239" spans="10:10" ht="29.25" customHeight="1">
      <c r="J23239" s="348"/>
    </row>
    <row r="23240" spans="10:10" ht="29.25" customHeight="1">
      <c r="J23240" s="348"/>
    </row>
    <row r="23241" spans="10:10" ht="29.25" customHeight="1">
      <c r="J23241" s="348"/>
    </row>
    <row r="23242" spans="10:10" ht="29.25" customHeight="1">
      <c r="J23242" s="348"/>
    </row>
    <row r="23243" spans="10:10" ht="29.25" customHeight="1">
      <c r="J23243" s="348"/>
    </row>
    <row r="23244" spans="10:10" ht="29.25" customHeight="1">
      <c r="J23244" s="348"/>
    </row>
    <row r="23245" spans="10:10" ht="29.25" customHeight="1">
      <c r="J23245" s="348"/>
    </row>
    <row r="23246" spans="10:10" ht="29.25" customHeight="1">
      <c r="J23246" s="348"/>
    </row>
    <row r="23247" spans="10:10" ht="29.25" customHeight="1">
      <c r="J23247" s="348"/>
    </row>
    <row r="23248" spans="10:10" ht="29.25" customHeight="1">
      <c r="J23248" s="348"/>
    </row>
    <row r="23249" spans="10:10" ht="29.25" customHeight="1">
      <c r="J23249" s="348"/>
    </row>
    <row r="23250" spans="10:10" ht="29.25" customHeight="1">
      <c r="J23250" s="348"/>
    </row>
    <row r="23251" spans="10:10" ht="29.25" customHeight="1">
      <c r="J23251" s="348"/>
    </row>
    <row r="23252" spans="10:10" ht="29.25" customHeight="1">
      <c r="J23252" s="348"/>
    </row>
    <row r="23253" spans="10:10" ht="29.25" customHeight="1">
      <c r="J23253" s="348"/>
    </row>
    <row r="23254" spans="10:10" ht="29.25" customHeight="1">
      <c r="J23254" s="348"/>
    </row>
    <row r="23255" spans="10:10" ht="29.25" customHeight="1">
      <c r="J23255" s="348"/>
    </row>
    <row r="23256" spans="10:10" ht="29.25" customHeight="1">
      <c r="J23256" s="348"/>
    </row>
    <row r="23257" spans="10:10" ht="29.25" customHeight="1">
      <c r="J23257" s="348"/>
    </row>
    <row r="23258" spans="10:10" ht="29.25" customHeight="1">
      <c r="J23258" s="348"/>
    </row>
    <row r="23259" spans="10:10" ht="29.25" customHeight="1">
      <c r="J23259" s="348"/>
    </row>
    <row r="23260" spans="10:10" ht="29.25" customHeight="1">
      <c r="J23260" s="348"/>
    </row>
    <row r="23261" spans="10:10" ht="29.25" customHeight="1">
      <c r="J23261" s="348"/>
    </row>
    <row r="23262" spans="10:10" ht="29.25" customHeight="1">
      <c r="J23262" s="348"/>
    </row>
    <row r="23263" spans="10:10" ht="29.25" customHeight="1">
      <c r="J23263" s="348"/>
    </row>
    <row r="23264" spans="10:10" ht="29.25" customHeight="1">
      <c r="J23264" s="348"/>
    </row>
    <row r="23265" spans="10:10" ht="29.25" customHeight="1">
      <c r="J23265" s="348"/>
    </row>
    <row r="23266" spans="10:10" ht="29.25" customHeight="1">
      <c r="J23266" s="348"/>
    </row>
    <row r="23267" spans="10:10" ht="29.25" customHeight="1">
      <c r="J23267" s="348"/>
    </row>
    <row r="23268" spans="10:10" ht="29.25" customHeight="1">
      <c r="J23268" s="348"/>
    </row>
    <row r="23269" spans="10:10" ht="29.25" customHeight="1">
      <c r="J23269" s="348"/>
    </row>
    <row r="23270" spans="10:10" ht="29.25" customHeight="1">
      <c r="J23270" s="348"/>
    </row>
    <row r="23271" spans="10:10" ht="29.25" customHeight="1">
      <c r="J23271" s="348"/>
    </row>
    <row r="23272" spans="10:10" ht="29.25" customHeight="1">
      <c r="J23272" s="348"/>
    </row>
    <row r="23273" spans="10:10" ht="29.25" customHeight="1">
      <c r="J23273" s="348"/>
    </row>
    <row r="23274" spans="10:10" ht="29.25" customHeight="1">
      <c r="J23274" s="348"/>
    </row>
    <row r="23275" spans="10:10" ht="29.25" customHeight="1">
      <c r="J23275" s="348"/>
    </row>
    <row r="23276" spans="10:10" ht="29.25" customHeight="1">
      <c r="J23276" s="348"/>
    </row>
    <row r="23277" spans="10:10" ht="29.25" customHeight="1">
      <c r="J23277" s="348"/>
    </row>
    <row r="23278" spans="10:10" ht="29.25" customHeight="1">
      <c r="J23278" s="348"/>
    </row>
    <row r="23279" spans="10:10" ht="29.25" customHeight="1">
      <c r="J23279" s="348"/>
    </row>
    <row r="23280" spans="10:10" ht="29.25" customHeight="1">
      <c r="J23280" s="348"/>
    </row>
    <row r="23281" spans="10:10" ht="29.25" customHeight="1">
      <c r="J23281" s="348"/>
    </row>
    <row r="23282" spans="10:10" ht="29.25" customHeight="1">
      <c r="J23282" s="348"/>
    </row>
    <row r="23283" spans="10:10" ht="29.25" customHeight="1">
      <c r="J23283" s="348"/>
    </row>
    <row r="23284" spans="10:10" ht="29.25" customHeight="1">
      <c r="J23284" s="348"/>
    </row>
    <row r="23285" spans="10:10" ht="29.25" customHeight="1">
      <c r="J23285" s="348"/>
    </row>
    <row r="23286" spans="10:10" ht="29.25" customHeight="1">
      <c r="J23286" s="348"/>
    </row>
    <row r="23287" spans="10:10" ht="29.25" customHeight="1">
      <c r="J23287" s="348"/>
    </row>
    <row r="23288" spans="10:10" ht="29.25" customHeight="1">
      <c r="J23288" s="348"/>
    </row>
    <row r="23289" spans="10:10" ht="29.25" customHeight="1">
      <c r="J23289" s="348"/>
    </row>
    <row r="23290" spans="10:10" ht="29.25" customHeight="1">
      <c r="J23290" s="348"/>
    </row>
    <row r="23291" spans="10:10" ht="29.25" customHeight="1">
      <c r="J23291" s="348"/>
    </row>
    <row r="23292" spans="10:10" ht="29.25" customHeight="1">
      <c r="J23292" s="348"/>
    </row>
    <row r="23293" spans="10:10" ht="29.25" customHeight="1">
      <c r="J23293" s="348"/>
    </row>
    <row r="23294" spans="10:10" ht="29.25" customHeight="1">
      <c r="J23294" s="348"/>
    </row>
    <row r="23295" spans="10:10" ht="29.25" customHeight="1">
      <c r="J23295" s="348"/>
    </row>
    <row r="23296" spans="10:10" ht="29.25" customHeight="1">
      <c r="J23296" s="348"/>
    </row>
    <row r="23297" spans="10:10" ht="29.25" customHeight="1">
      <c r="J23297" s="348"/>
    </row>
    <row r="23298" spans="10:10" ht="29.25" customHeight="1">
      <c r="J23298" s="348"/>
    </row>
    <row r="23299" spans="10:10" ht="29.25" customHeight="1">
      <c r="J23299" s="348"/>
    </row>
    <row r="23300" spans="10:10" ht="29.25" customHeight="1">
      <c r="J23300" s="348"/>
    </row>
    <row r="23301" spans="10:10" ht="29.25" customHeight="1">
      <c r="J23301" s="348"/>
    </row>
    <row r="23302" spans="10:10" ht="29.25" customHeight="1">
      <c r="J23302" s="348"/>
    </row>
    <row r="23303" spans="10:10" ht="29.25" customHeight="1">
      <c r="J23303" s="348"/>
    </row>
    <row r="23304" spans="10:10" ht="29.25" customHeight="1">
      <c r="J23304" s="348"/>
    </row>
    <row r="23305" spans="10:10" ht="29.25" customHeight="1">
      <c r="J23305" s="348"/>
    </row>
    <row r="23306" spans="10:10" ht="29.25" customHeight="1">
      <c r="J23306" s="348"/>
    </row>
    <row r="23307" spans="10:10" ht="29.25" customHeight="1">
      <c r="J23307" s="348"/>
    </row>
    <row r="23308" spans="10:10" ht="29.25" customHeight="1">
      <c r="J23308" s="348"/>
    </row>
    <row r="23309" spans="10:10" ht="29.25" customHeight="1">
      <c r="J23309" s="348"/>
    </row>
    <row r="23310" spans="10:10" ht="29.25" customHeight="1">
      <c r="J23310" s="348"/>
    </row>
    <row r="23311" spans="10:10" ht="29.25" customHeight="1">
      <c r="J23311" s="348"/>
    </row>
    <row r="23312" spans="10:10" ht="29.25" customHeight="1">
      <c r="J23312" s="348"/>
    </row>
    <row r="23313" spans="10:10" ht="29.25" customHeight="1">
      <c r="J23313" s="348"/>
    </row>
    <row r="23314" spans="10:10" ht="29.25" customHeight="1">
      <c r="J23314" s="348"/>
    </row>
    <row r="23315" spans="10:10" ht="29.25" customHeight="1">
      <c r="J23315" s="348"/>
    </row>
    <row r="23316" spans="10:10" ht="29.25" customHeight="1">
      <c r="J23316" s="348"/>
    </row>
    <row r="23317" spans="10:10" ht="29.25" customHeight="1">
      <c r="J23317" s="348"/>
    </row>
    <row r="23318" spans="10:10" ht="29.25" customHeight="1">
      <c r="J23318" s="348"/>
    </row>
    <row r="23319" spans="10:10" ht="29.25" customHeight="1">
      <c r="J23319" s="348"/>
    </row>
    <row r="23320" spans="10:10" ht="29.25" customHeight="1">
      <c r="J23320" s="348"/>
    </row>
    <row r="23321" spans="10:10" ht="29.25" customHeight="1">
      <c r="J23321" s="348"/>
    </row>
    <row r="23322" spans="10:10" ht="29.25" customHeight="1">
      <c r="J23322" s="348"/>
    </row>
    <row r="23323" spans="10:10" ht="29.25" customHeight="1">
      <c r="J23323" s="348"/>
    </row>
    <row r="23324" spans="10:10" ht="29.25" customHeight="1">
      <c r="J23324" s="348"/>
    </row>
    <row r="23325" spans="10:10" ht="29.25" customHeight="1">
      <c r="J23325" s="348"/>
    </row>
    <row r="23326" spans="10:10" ht="29.25" customHeight="1">
      <c r="J23326" s="348"/>
    </row>
    <row r="23327" spans="10:10" ht="29.25" customHeight="1">
      <c r="J23327" s="348"/>
    </row>
    <row r="23328" spans="10:10" ht="29.25" customHeight="1">
      <c r="J23328" s="348"/>
    </row>
    <row r="23329" spans="10:10" ht="29.25" customHeight="1">
      <c r="J23329" s="348"/>
    </row>
    <row r="23330" spans="10:10" ht="29.25" customHeight="1">
      <c r="J23330" s="348"/>
    </row>
    <row r="23331" spans="10:10" ht="29.25" customHeight="1">
      <c r="J23331" s="348"/>
    </row>
    <row r="23332" spans="10:10" ht="29.25" customHeight="1">
      <c r="J23332" s="348"/>
    </row>
    <row r="23333" spans="10:10" ht="29.25" customHeight="1">
      <c r="J23333" s="348"/>
    </row>
    <row r="23334" spans="10:10" ht="29.25" customHeight="1">
      <c r="J23334" s="348"/>
    </row>
    <row r="23335" spans="10:10" ht="29.25" customHeight="1">
      <c r="J23335" s="348"/>
    </row>
    <row r="23336" spans="10:10" ht="29.25" customHeight="1">
      <c r="J23336" s="348"/>
    </row>
    <row r="23337" spans="10:10" ht="29.25" customHeight="1">
      <c r="J23337" s="348"/>
    </row>
    <row r="23338" spans="10:10" ht="29.25" customHeight="1">
      <c r="J23338" s="348"/>
    </row>
    <row r="23339" spans="10:10" ht="29.25" customHeight="1">
      <c r="J23339" s="348"/>
    </row>
    <row r="23340" spans="10:10" ht="29.25" customHeight="1">
      <c r="J23340" s="348"/>
    </row>
    <row r="23341" spans="10:10" ht="29.25" customHeight="1">
      <c r="J23341" s="348"/>
    </row>
    <row r="23342" spans="10:10" ht="29.25" customHeight="1">
      <c r="J23342" s="348"/>
    </row>
    <row r="23343" spans="10:10" ht="29.25" customHeight="1">
      <c r="J23343" s="348"/>
    </row>
    <row r="23344" spans="10:10" ht="29.25" customHeight="1">
      <c r="J23344" s="348"/>
    </row>
    <row r="23345" spans="10:10" ht="29.25" customHeight="1">
      <c r="J23345" s="348"/>
    </row>
    <row r="23346" spans="10:10" ht="29.25" customHeight="1">
      <c r="J23346" s="348"/>
    </row>
    <row r="23347" spans="10:10" ht="29.25" customHeight="1">
      <c r="J23347" s="348"/>
    </row>
    <row r="23348" spans="10:10" ht="29.25" customHeight="1">
      <c r="J23348" s="348"/>
    </row>
    <row r="23349" spans="10:10" ht="29.25" customHeight="1">
      <c r="J23349" s="348"/>
    </row>
    <row r="23350" spans="10:10" ht="29.25" customHeight="1">
      <c r="J23350" s="348"/>
    </row>
    <row r="23351" spans="10:10" ht="29.25" customHeight="1">
      <c r="J23351" s="348"/>
    </row>
    <row r="23352" spans="10:10" ht="29.25" customHeight="1">
      <c r="J23352" s="348"/>
    </row>
    <row r="23353" spans="10:10" ht="29.25" customHeight="1">
      <c r="J23353" s="348"/>
    </row>
    <row r="23354" spans="10:10" ht="29.25" customHeight="1">
      <c r="J23354" s="348"/>
    </row>
    <row r="23355" spans="10:10" ht="29.25" customHeight="1">
      <c r="J23355" s="348"/>
    </row>
    <row r="23356" spans="10:10" ht="29.25" customHeight="1">
      <c r="J23356" s="348"/>
    </row>
    <row r="23357" spans="10:10" ht="29.25" customHeight="1">
      <c r="J23357" s="348"/>
    </row>
    <row r="23358" spans="10:10" ht="29.25" customHeight="1">
      <c r="J23358" s="348"/>
    </row>
    <row r="23359" spans="10:10" ht="29.25" customHeight="1">
      <c r="J23359" s="348"/>
    </row>
    <row r="23360" spans="10:10" ht="29.25" customHeight="1">
      <c r="J23360" s="348"/>
    </row>
    <row r="23361" spans="10:10" ht="29.25" customHeight="1">
      <c r="J23361" s="348"/>
    </row>
    <row r="23362" spans="10:10" ht="29.25" customHeight="1">
      <c r="J23362" s="348"/>
    </row>
    <row r="23363" spans="10:10" ht="29.25" customHeight="1">
      <c r="J23363" s="348"/>
    </row>
    <row r="23364" spans="10:10" ht="29.25" customHeight="1">
      <c r="J23364" s="348"/>
    </row>
    <row r="23365" spans="10:10" ht="29.25" customHeight="1">
      <c r="J23365" s="348"/>
    </row>
    <row r="23366" spans="10:10" ht="29.25" customHeight="1">
      <c r="J23366" s="348"/>
    </row>
    <row r="23367" spans="10:10" ht="29.25" customHeight="1">
      <c r="J23367" s="348"/>
    </row>
    <row r="23368" spans="10:10" ht="29.25" customHeight="1">
      <c r="J23368" s="348"/>
    </row>
    <row r="23369" spans="10:10" ht="29.25" customHeight="1">
      <c r="J23369" s="348"/>
    </row>
    <row r="23370" spans="10:10" ht="29.25" customHeight="1">
      <c r="J23370" s="348"/>
    </row>
    <row r="23371" spans="10:10" ht="29.25" customHeight="1">
      <c r="J23371" s="348"/>
    </row>
    <row r="23372" spans="10:10" ht="29.25" customHeight="1">
      <c r="J23372" s="348"/>
    </row>
    <row r="23373" spans="10:10" ht="29.25" customHeight="1">
      <c r="J23373" s="348"/>
    </row>
    <row r="23374" spans="10:10" ht="29.25" customHeight="1">
      <c r="J23374" s="348"/>
    </row>
    <row r="23375" spans="10:10" ht="29.25" customHeight="1">
      <c r="J23375" s="348"/>
    </row>
    <row r="23376" spans="10:10" ht="29.25" customHeight="1">
      <c r="J23376" s="348"/>
    </row>
    <row r="23377" spans="10:10" ht="29.25" customHeight="1">
      <c r="J23377" s="348"/>
    </row>
    <row r="23378" spans="10:10" ht="29.25" customHeight="1">
      <c r="J23378" s="348"/>
    </row>
    <row r="23379" spans="10:10" ht="29.25" customHeight="1">
      <c r="J23379" s="348"/>
    </row>
    <row r="23380" spans="10:10" ht="29.25" customHeight="1">
      <c r="J23380" s="348"/>
    </row>
    <row r="23381" spans="10:10" ht="29.25" customHeight="1">
      <c r="J23381" s="348"/>
    </row>
    <row r="23382" spans="10:10" ht="29.25" customHeight="1">
      <c r="J23382" s="348"/>
    </row>
    <row r="23383" spans="10:10" ht="29.25" customHeight="1">
      <c r="J23383" s="348"/>
    </row>
    <row r="23384" spans="10:10" ht="29.25" customHeight="1">
      <c r="J23384" s="348"/>
    </row>
    <row r="23385" spans="10:10" ht="29.25" customHeight="1">
      <c r="J23385" s="348"/>
    </row>
    <row r="23386" spans="10:10" ht="29.25" customHeight="1">
      <c r="J23386" s="348"/>
    </row>
    <row r="23387" spans="10:10" ht="29.25" customHeight="1">
      <c r="J23387" s="348"/>
    </row>
    <row r="23388" spans="10:10" ht="29.25" customHeight="1">
      <c r="J23388" s="348"/>
    </row>
    <row r="23389" spans="10:10" ht="29.25" customHeight="1">
      <c r="J23389" s="348"/>
    </row>
    <row r="23390" spans="10:10" ht="29.25" customHeight="1">
      <c r="J23390" s="348"/>
    </row>
    <row r="23391" spans="10:10" ht="29.25" customHeight="1">
      <c r="J23391" s="348"/>
    </row>
    <row r="23392" spans="10:10" ht="29.25" customHeight="1">
      <c r="J23392" s="348"/>
    </row>
    <row r="23393" spans="10:10" ht="29.25" customHeight="1">
      <c r="J23393" s="348"/>
    </row>
    <row r="23394" spans="10:10" ht="29.25" customHeight="1">
      <c r="J23394" s="348"/>
    </row>
    <row r="23395" spans="10:10" ht="29.25" customHeight="1">
      <c r="J23395" s="348"/>
    </row>
    <row r="23396" spans="10:10" ht="29.25" customHeight="1">
      <c r="J23396" s="348"/>
    </row>
    <row r="23397" spans="10:10" ht="29.25" customHeight="1">
      <c r="J23397" s="348"/>
    </row>
    <row r="23398" spans="10:10" ht="29.25" customHeight="1">
      <c r="J23398" s="348"/>
    </row>
    <row r="23399" spans="10:10" ht="29.25" customHeight="1">
      <c r="J23399" s="348"/>
    </row>
    <row r="23400" spans="10:10" ht="29.25" customHeight="1">
      <c r="J23400" s="348"/>
    </row>
    <row r="23401" spans="10:10" ht="29.25" customHeight="1">
      <c r="J23401" s="348"/>
    </row>
    <row r="23402" spans="10:10" ht="29.25" customHeight="1">
      <c r="J23402" s="348"/>
    </row>
    <row r="23403" spans="10:10" ht="29.25" customHeight="1">
      <c r="J23403" s="348"/>
    </row>
    <row r="23404" spans="10:10" ht="29.25" customHeight="1">
      <c r="J23404" s="348"/>
    </row>
    <row r="23405" spans="10:10" ht="29.25" customHeight="1">
      <c r="J23405" s="348"/>
    </row>
    <row r="23406" spans="10:10" ht="29.25" customHeight="1">
      <c r="J23406" s="348"/>
    </row>
    <row r="23407" spans="10:10" ht="29.25" customHeight="1">
      <c r="J23407" s="348"/>
    </row>
    <row r="23408" spans="10:10" ht="29.25" customHeight="1">
      <c r="J23408" s="348"/>
    </row>
    <row r="23409" spans="10:10" ht="29.25" customHeight="1">
      <c r="J23409" s="348"/>
    </row>
    <row r="23410" spans="10:10" ht="29.25" customHeight="1">
      <c r="J23410" s="348"/>
    </row>
    <row r="23411" spans="10:10" ht="29.25" customHeight="1">
      <c r="J23411" s="348"/>
    </row>
    <row r="23412" spans="10:10" ht="29.25" customHeight="1">
      <c r="J23412" s="348"/>
    </row>
    <row r="23413" spans="10:10" ht="29.25" customHeight="1">
      <c r="J23413" s="348"/>
    </row>
    <row r="23414" spans="10:10" ht="29.25" customHeight="1">
      <c r="J23414" s="348"/>
    </row>
    <row r="23415" spans="10:10" ht="29.25" customHeight="1">
      <c r="J23415" s="348"/>
    </row>
    <row r="23416" spans="10:10" ht="29.25" customHeight="1">
      <c r="J23416" s="348"/>
    </row>
    <row r="23417" spans="10:10" ht="29.25" customHeight="1">
      <c r="J23417" s="348"/>
    </row>
    <row r="23418" spans="10:10" ht="29.25" customHeight="1">
      <c r="J23418" s="348"/>
    </row>
    <row r="23419" spans="10:10" ht="29.25" customHeight="1">
      <c r="J23419" s="348"/>
    </row>
    <row r="23420" spans="10:10" ht="29.25" customHeight="1">
      <c r="J23420" s="348"/>
    </row>
    <row r="23421" spans="10:10" ht="29.25" customHeight="1">
      <c r="J23421" s="348"/>
    </row>
    <row r="23422" spans="10:10" ht="29.25" customHeight="1">
      <c r="J23422" s="348"/>
    </row>
    <row r="23423" spans="10:10" ht="29.25" customHeight="1">
      <c r="J23423" s="348"/>
    </row>
    <row r="23424" spans="10:10" ht="29.25" customHeight="1">
      <c r="J23424" s="348"/>
    </row>
    <row r="23425" spans="10:10" ht="29.25" customHeight="1">
      <c r="J23425" s="348"/>
    </row>
    <row r="23426" spans="10:10" ht="29.25" customHeight="1">
      <c r="J23426" s="348"/>
    </row>
    <row r="23427" spans="10:10" ht="29.25" customHeight="1">
      <c r="J23427" s="348"/>
    </row>
    <row r="23428" spans="10:10" ht="29.25" customHeight="1">
      <c r="J23428" s="348"/>
    </row>
    <row r="23429" spans="10:10" ht="29.25" customHeight="1">
      <c r="J23429" s="348"/>
    </row>
    <row r="23430" spans="10:10" ht="29.25" customHeight="1">
      <c r="J23430" s="348"/>
    </row>
    <row r="23431" spans="10:10" ht="29.25" customHeight="1">
      <c r="J23431" s="348"/>
    </row>
    <row r="23432" spans="10:10" ht="29.25" customHeight="1">
      <c r="J23432" s="348"/>
    </row>
    <row r="23433" spans="10:10" ht="29.25" customHeight="1">
      <c r="J23433" s="348"/>
    </row>
    <row r="23434" spans="10:10" ht="29.25" customHeight="1">
      <c r="J23434" s="348"/>
    </row>
    <row r="23435" spans="10:10" ht="29.25" customHeight="1">
      <c r="J23435" s="348"/>
    </row>
    <row r="23436" spans="10:10" ht="29.25" customHeight="1">
      <c r="J23436" s="348"/>
    </row>
    <row r="23437" spans="10:10" ht="29.25" customHeight="1">
      <c r="J23437" s="348"/>
    </row>
    <row r="23438" spans="10:10" ht="29.25" customHeight="1">
      <c r="J23438" s="348"/>
    </row>
    <row r="23439" spans="10:10" ht="29.25" customHeight="1">
      <c r="J23439" s="348"/>
    </row>
    <row r="23440" spans="10:10" ht="29.25" customHeight="1">
      <c r="J23440" s="348"/>
    </row>
    <row r="23441" spans="10:10" ht="29.25" customHeight="1">
      <c r="J23441" s="348"/>
    </row>
    <row r="23442" spans="10:10" ht="29.25" customHeight="1">
      <c r="J23442" s="348"/>
    </row>
    <row r="23443" spans="10:10" ht="29.25" customHeight="1">
      <c r="J23443" s="348"/>
    </row>
    <row r="23444" spans="10:10" ht="29.25" customHeight="1">
      <c r="J23444" s="348"/>
    </row>
    <row r="23445" spans="10:10" ht="29.25" customHeight="1">
      <c r="J23445" s="348"/>
    </row>
    <row r="23446" spans="10:10" ht="29.25" customHeight="1">
      <c r="J23446" s="348"/>
    </row>
    <row r="23447" spans="10:10" ht="29.25" customHeight="1">
      <c r="J23447" s="348"/>
    </row>
    <row r="23448" spans="10:10" ht="29.25" customHeight="1">
      <c r="J23448" s="348"/>
    </row>
    <row r="23449" spans="10:10" ht="29.25" customHeight="1">
      <c r="J23449" s="348"/>
    </row>
    <row r="23450" spans="10:10" ht="29.25" customHeight="1">
      <c r="J23450" s="348"/>
    </row>
    <row r="23451" spans="10:10" ht="29.25" customHeight="1">
      <c r="J23451" s="348"/>
    </row>
    <row r="23452" spans="10:10" ht="29.25" customHeight="1">
      <c r="J23452" s="348"/>
    </row>
    <row r="23453" spans="10:10" ht="29.25" customHeight="1">
      <c r="J23453" s="348"/>
    </row>
    <row r="23454" spans="10:10" ht="29.25" customHeight="1">
      <c r="J23454" s="348"/>
    </row>
    <row r="23455" spans="10:10" ht="29.25" customHeight="1">
      <c r="J23455" s="348"/>
    </row>
    <row r="23456" spans="10:10" ht="29.25" customHeight="1">
      <c r="J23456" s="348"/>
    </row>
    <row r="23457" spans="10:10" ht="29.25" customHeight="1">
      <c r="J23457" s="348"/>
    </row>
    <row r="23458" spans="10:10" ht="29.25" customHeight="1">
      <c r="J23458" s="348"/>
    </row>
    <row r="23459" spans="10:10" ht="29.25" customHeight="1">
      <c r="J23459" s="348"/>
    </row>
    <row r="23460" spans="10:10" ht="29.25" customHeight="1">
      <c r="J23460" s="348"/>
    </row>
    <row r="23461" spans="10:10" ht="29.25" customHeight="1">
      <c r="J23461" s="348"/>
    </row>
    <row r="23462" spans="10:10" ht="29.25" customHeight="1">
      <c r="J23462" s="348"/>
    </row>
    <row r="23463" spans="10:10" ht="29.25" customHeight="1">
      <c r="J23463" s="348"/>
    </row>
    <row r="23464" spans="10:10" ht="29.25" customHeight="1">
      <c r="J23464" s="348"/>
    </row>
    <row r="23465" spans="10:10" ht="29.25" customHeight="1">
      <c r="J23465" s="348"/>
    </row>
    <row r="23466" spans="10:10" ht="29.25" customHeight="1">
      <c r="J23466" s="348"/>
    </row>
    <row r="23467" spans="10:10" ht="29.25" customHeight="1">
      <c r="J23467" s="348"/>
    </row>
    <row r="23468" spans="10:10" ht="29.25" customHeight="1">
      <c r="J23468" s="348"/>
    </row>
    <row r="23469" spans="10:10" ht="29.25" customHeight="1">
      <c r="J23469" s="348"/>
    </row>
    <row r="23470" spans="10:10" ht="29.25" customHeight="1">
      <c r="J23470" s="348"/>
    </row>
    <row r="23471" spans="10:10" ht="29.25" customHeight="1">
      <c r="J23471" s="348"/>
    </row>
    <row r="23472" spans="10:10" ht="29.25" customHeight="1">
      <c r="J23472" s="348"/>
    </row>
    <row r="23473" spans="10:10" ht="29.25" customHeight="1">
      <c r="J23473" s="348"/>
    </row>
    <row r="23474" spans="10:10" ht="29.25" customHeight="1">
      <c r="J23474" s="348"/>
    </row>
    <row r="23475" spans="10:10" ht="29.25" customHeight="1">
      <c r="J23475" s="348"/>
    </row>
    <row r="23476" spans="10:10" ht="29.25" customHeight="1">
      <c r="J23476" s="348"/>
    </row>
    <row r="23477" spans="10:10" ht="29.25" customHeight="1">
      <c r="J23477" s="348"/>
    </row>
    <row r="23478" spans="10:10" ht="29.25" customHeight="1">
      <c r="J23478" s="348"/>
    </row>
    <row r="23479" spans="10:10" ht="29.25" customHeight="1">
      <c r="J23479" s="348"/>
    </row>
    <row r="23480" spans="10:10" ht="29.25" customHeight="1">
      <c r="J23480" s="348"/>
    </row>
    <row r="23481" spans="10:10" ht="29.25" customHeight="1">
      <c r="J23481" s="348"/>
    </row>
    <row r="23482" spans="10:10" ht="29.25" customHeight="1">
      <c r="J23482" s="348"/>
    </row>
    <row r="23483" spans="10:10" ht="29.25" customHeight="1">
      <c r="J23483" s="348"/>
    </row>
    <row r="23484" spans="10:10" ht="29.25" customHeight="1">
      <c r="J23484" s="348"/>
    </row>
    <row r="23485" spans="10:10" ht="29.25" customHeight="1">
      <c r="J23485" s="348"/>
    </row>
    <row r="23486" spans="10:10" ht="29.25" customHeight="1">
      <c r="J23486" s="348"/>
    </row>
    <row r="23487" spans="10:10" ht="29.25" customHeight="1">
      <c r="J23487" s="348"/>
    </row>
    <row r="23488" spans="10:10" ht="29.25" customHeight="1">
      <c r="J23488" s="348"/>
    </row>
    <row r="23489" spans="10:10" ht="29.25" customHeight="1">
      <c r="J23489" s="348"/>
    </row>
    <row r="23490" spans="10:10" ht="29.25" customHeight="1">
      <c r="J23490" s="348"/>
    </row>
    <row r="23491" spans="10:10" ht="29.25" customHeight="1">
      <c r="J23491" s="348"/>
    </row>
    <row r="23492" spans="10:10" ht="29.25" customHeight="1">
      <c r="J23492" s="348"/>
    </row>
    <row r="23493" spans="10:10" ht="29.25" customHeight="1">
      <c r="J23493" s="348"/>
    </row>
    <row r="23494" spans="10:10" ht="29.25" customHeight="1">
      <c r="J23494" s="348"/>
    </row>
    <row r="23495" spans="10:10" ht="29.25" customHeight="1">
      <c r="J23495" s="348"/>
    </row>
    <row r="23496" spans="10:10" ht="29.25" customHeight="1">
      <c r="J23496" s="348"/>
    </row>
    <row r="23497" spans="10:10" ht="29.25" customHeight="1">
      <c r="J23497" s="348"/>
    </row>
    <row r="23498" spans="10:10" ht="29.25" customHeight="1">
      <c r="J23498" s="348"/>
    </row>
    <row r="23499" spans="10:10" ht="29.25" customHeight="1">
      <c r="J23499" s="348"/>
    </row>
    <row r="23500" spans="10:10" ht="29.25" customHeight="1">
      <c r="J23500" s="348"/>
    </row>
    <row r="23501" spans="10:10" ht="29.25" customHeight="1">
      <c r="J23501" s="348"/>
    </row>
    <row r="23502" spans="10:10" ht="29.25" customHeight="1">
      <c r="J23502" s="348"/>
    </row>
    <row r="23503" spans="10:10" ht="29.25" customHeight="1">
      <c r="J23503" s="348"/>
    </row>
    <row r="23504" spans="10:10" ht="29.25" customHeight="1">
      <c r="J23504" s="348"/>
    </row>
    <row r="23505" spans="10:10" ht="29.25" customHeight="1">
      <c r="J23505" s="348"/>
    </row>
    <row r="23506" spans="10:10" ht="29.25" customHeight="1">
      <c r="J23506" s="348"/>
    </row>
    <row r="23507" spans="10:10" ht="29.25" customHeight="1">
      <c r="J23507" s="348"/>
    </row>
    <row r="23508" spans="10:10" ht="29.25" customHeight="1">
      <c r="J23508" s="348"/>
    </row>
    <row r="23509" spans="10:10" ht="29.25" customHeight="1">
      <c r="J23509" s="348"/>
    </row>
    <row r="23510" spans="10:10" ht="29.25" customHeight="1">
      <c r="J23510" s="348"/>
    </row>
    <row r="23511" spans="10:10" ht="29.25" customHeight="1">
      <c r="J23511" s="348"/>
    </row>
    <row r="23512" spans="10:10" ht="29.25" customHeight="1">
      <c r="J23512" s="348"/>
    </row>
    <row r="23513" spans="10:10" ht="29.25" customHeight="1">
      <c r="J23513" s="348"/>
    </row>
    <row r="23514" spans="10:10" ht="29.25" customHeight="1">
      <c r="J23514" s="348"/>
    </row>
    <row r="23515" spans="10:10" ht="29.25" customHeight="1">
      <c r="J23515" s="348"/>
    </row>
    <row r="23516" spans="10:10" ht="29.25" customHeight="1">
      <c r="J23516" s="348"/>
    </row>
    <row r="23517" spans="10:10" ht="29.25" customHeight="1">
      <c r="J23517" s="348"/>
    </row>
    <row r="23518" spans="10:10" ht="29.25" customHeight="1">
      <c r="J23518" s="348"/>
    </row>
    <row r="23519" spans="10:10" ht="29.25" customHeight="1">
      <c r="J23519" s="348"/>
    </row>
    <row r="23520" spans="10:10" ht="29.25" customHeight="1">
      <c r="J23520" s="348"/>
    </row>
    <row r="23521" spans="10:10" ht="29.25" customHeight="1">
      <c r="J23521" s="348"/>
    </row>
    <row r="23522" spans="10:10" ht="29.25" customHeight="1">
      <c r="J23522" s="348"/>
    </row>
    <row r="23523" spans="10:10" ht="29.25" customHeight="1">
      <c r="J23523" s="348"/>
    </row>
    <row r="23524" spans="10:10" ht="29.25" customHeight="1">
      <c r="J23524" s="348"/>
    </row>
    <row r="23525" spans="10:10" ht="29.25" customHeight="1">
      <c r="J23525" s="348"/>
    </row>
    <row r="23526" spans="10:10" ht="29.25" customHeight="1">
      <c r="J23526" s="348"/>
    </row>
    <row r="23527" spans="10:10" ht="29.25" customHeight="1">
      <c r="J23527" s="348"/>
    </row>
    <row r="23528" spans="10:10" ht="29.25" customHeight="1">
      <c r="J23528" s="348"/>
    </row>
    <row r="23529" spans="10:10" ht="29.25" customHeight="1">
      <c r="J23529" s="348"/>
    </row>
    <row r="23530" spans="10:10" ht="29.25" customHeight="1">
      <c r="J23530" s="348"/>
    </row>
    <row r="23531" spans="10:10" ht="29.25" customHeight="1">
      <c r="J23531" s="348"/>
    </row>
    <row r="23532" spans="10:10" ht="29.25" customHeight="1">
      <c r="J23532" s="348"/>
    </row>
    <row r="23533" spans="10:10" ht="29.25" customHeight="1">
      <c r="J23533" s="348"/>
    </row>
    <row r="23534" spans="10:10" ht="29.25" customHeight="1">
      <c r="J23534" s="348"/>
    </row>
    <row r="23535" spans="10:10" ht="29.25" customHeight="1">
      <c r="J23535" s="348"/>
    </row>
    <row r="23536" spans="10:10" ht="29.25" customHeight="1">
      <c r="J23536" s="348"/>
    </row>
    <row r="23537" spans="10:10" ht="29.25" customHeight="1">
      <c r="J23537" s="348"/>
    </row>
    <row r="23538" spans="10:10" ht="29.25" customHeight="1">
      <c r="J23538" s="348"/>
    </row>
    <row r="23539" spans="10:10" ht="29.25" customHeight="1">
      <c r="J23539" s="348"/>
    </row>
    <row r="23540" spans="10:10" ht="29.25" customHeight="1">
      <c r="J23540" s="348"/>
    </row>
    <row r="23541" spans="10:10" ht="29.25" customHeight="1">
      <c r="J23541" s="348"/>
    </row>
    <row r="23542" spans="10:10" ht="29.25" customHeight="1">
      <c r="J23542" s="348"/>
    </row>
    <row r="23543" spans="10:10" ht="29.25" customHeight="1">
      <c r="J23543" s="348"/>
    </row>
    <row r="23544" spans="10:10" ht="29.25" customHeight="1">
      <c r="J23544" s="348"/>
    </row>
    <row r="23545" spans="10:10" ht="29.25" customHeight="1">
      <c r="J23545" s="348"/>
    </row>
    <row r="23546" spans="10:10" ht="29.25" customHeight="1">
      <c r="J23546" s="348"/>
    </row>
    <row r="23547" spans="10:10" ht="29.25" customHeight="1">
      <c r="J23547" s="348"/>
    </row>
    <row r="23548" spans="10:10" ht="29.25" customHeight="1">
      <c r="J23548" s="348"/>
    </row>
    <row r="23549" spans="10:10" ht="29.25" customHeight="1">
      <c r="J23549" s="348"/>
    </row>
    <row r="23550" spans="10:10" ht="29.25" customHeight="1">
      <c r="J23550" s="348"/>
    </row>
    <row r="23551" spans="10:10" ht="29.25" customHeight="1">
      <c r="J23551" s="348"/>
    </row>
    <row r="23552" spans="10:10" ht="29.25" customHeight="1">
      <c r="J23552" s="348"/>
    </row>
    <row r="23553" spans="10:10" ht="29.25" customHeight="1">
      <c r="J23553" s="348"/>
    </row>
    <row r="23554" spans="10:10" ht="29.25" customHeight="1">
      <c r="J23554" s="348"/>
    </row>
    <row r="23555" spans="10:10" ht="29.25" customHeight="1">
      <c r="J23555" s="348"/>
    </row>
    <row r="23556" spans="10:10" ht="29.25" customHeight="1">
      <c r="J23556" s="348"/>
    </row>
    <row r="23557" spans="10:10" ht="29.25" customHeight="1">
      <c r="J23557" s="348"/>
    </row>
    <row r="23558" spans="10:10" ht="29.25" customHeight="1">
      <c r="J23558" s="348"/>
    </row>
    <row r="23559" spans="10:10" ht="29.25" customHeight="1">
      <c r="J23559" s="348"/>
    </row>
    <row r="23560" spans="10:10" ht="29.25" customHeight="1">
      <c r="J23560" s="348"/>
    </row>
    <row r="23561" spans="10:10" ht="29.25" customHeight="1">
      <c r="J23561" s="348"/>
    </row>
    <row r="23562" spans="10:10" ht="29.25" customHeight="1">
      <c r="J23562" s="348"/>
    </row>
    <row r="23563" spans="10:10" ht="29.25" customHeight="1">
      <c r="J23563" s="348"/>
    </row>
    <row r="23564" spans="10:10" ht="29.25" customHeight="1">
      <c r="J23564" s="348"/>
    </row>
    <row r="23565" spans="10:10" ht="29.25" customHeight="1">
      <c r="J23565" s="348"/>
    </row>
    <row r="23566" spans="10:10" ht="29.25" customHeight="1">
      <c r="J23566" s="348"/>
    </row>
    <row r="23567" spans="10:10" ht="29.25" customHeight="1">
      <c r="J23567" s="348"/>
    </row>
    <row r="23568" spans="10:10" ht="29.25" customHeight="1">
      <c r="J23568" s="348"/>
    </row>
    <row r="23569" spans="10:10" ht="29.25" customHeight="1">
      <c r="J23569" s="348"/>
    </row>
    <row r="23570" spans="10:10" ht="29.25" customHeight="1">
      <c r="J23570" s="348"/>
    </row>
    <row r="23571" spans="10:10" ht="29.25" customHeight="1">
      <c r="J23571" s="348"/>
    </row>
    <row r="23572" spans="10:10" ht="29.25" customHeight="1">
      <c r="J23572" s="348"/>
    </row>
    <row r="23573" spans="10:10" ht="29.25" customHeight="1">
      <c r="J23573" s="348"/>
    </row>
    <row r="23574" spans="10:10" ht="29.25" customHeight="1">
      <c r="J23574" s="348"/>
    </row>
    <row r="23575" spans="10:10" ht="29.25" customHeight="1">
      <c r="J23575" s="348"/>
    </row>
    <row r="23576" spans="10:10" ht="29.25" customHeight="1">
      <c r="J23576" s="348"/>
    </row>
    <row r="23577" spans="10:10" ht="29.25" customHeight="1">
      <c r="J23577" s="348"/>
    </row>
    <row r="23578" spans="10:10" ht="29.25" customHeight="1">
      <c r="J23578" s="348"/>
    </row>
    <row r="23579" spans="10:10" ht="29.25" customHeight="1">
      <c r="J23579" s="348"/>
    </row>
    <row r="23580" spans="10:10" ht="29.25" customHeight="1">
      <c r="J23580" s="348"/>
    </row>
    <row r="23581" spans="10:10" ht="29.25" customHeight="1">
      <c r="J23581" s="348"/>
    </row>
    <row r="23582" spans="10:10" ht="29.25" customHeight="1">
      <c r="J23582" s="348"/>
    </row>
    <row r="23583" spans="10:10" ht="29.25" customHeight="1">
      <c r="J23583" s="348"/>
    </row>
    <row r="23584" spans="10:10" ht="29.25" customHeight="1">
      <c r="J23584" s="348"/>
    </row>
    <row r="23585" spans="10:10" ht="29.25" customHeight="1">
      <c r="J23585" s="348"/>
    </row>
    <row r="23586" spans="10:10" ht="29.25" customHeight="1">
      <c r="J23586" s="348"/>
    </row>
    <row r="23587" spans="10:10" ht="29.25" customHeight="1">
      <c r="J23587" s="348"/>
    </row>
    <row r="23588" spans="10:10" ht="29.25" customHeight="1">
      <c r="J23588" s="348"/>
    </row>
    <row r="23589" spans="10:10" ht="29.25" customHeight="1">
      <c r="J23589" s="348"/>
    </row>
    <row r="23590" spans="10:10" ht="29.25" customHeight="1">
      <c r="J23590" s="348"/>
    </row>
    <row r="23591" spans="10:10" ht="29.25" customHeight="1">
      <c r="J23591" s="348"/>
    </row>
    <row r="23592" spans="10:10" ht="29.25" customHeight="1">
      <c r="J23592" s="348"/>
    </row>
    <row r="23593" spans="10:10" ht="29.25" customHeight="1">
      <c r="J23593" s="348"/>
    </row>
    <row r="23594" spans="10:10" ht="29.25" customHeight="1">
      <c r="J23594" s="348"/>
    </row>
    <row r="23595" spans="10:10" ht="29.25" customHeight="1">
      <c r="J23595" s="348"/>
    </row>
    <row r="23596" spans="10:10" ht="29.25" customHeight="1">
      <c r="J23596" s="348"/>
    </row>
    <row r="23597" spans="10:10" ht="29.25" customHeight="1">
      <c r="J23597" s="348"/>
    </row>
    <row r="23598" spans="10:10" ht="29.25" customHeight="1">
      <c r="J23598" s="348"/>
    </row>
    <row r="23599" spans="10:10" ht="29.25" customHeight="1">
      <c r="J23599" s="348"/>
    </row>
    <row r="23600" spans="10:10" ht="29.25" customHeight="1">
      <c r="J23600" s="348"/>
    </row>
    <row r="23601" spans="10:10" ht="29.25" customHeight="1">
      <c r="J23601" s="348"/>
    </row>
    <row r="23602" spans="10:10" ht="29.25" customHeight="1">
      <c r="J23602" s="348"/>
    </row>
    <row r="23603" spans="10:10" ht="29.25" customHeight="1">
      <c r="J23603" s="348"/>
    </row>
    <row r="23604" spans="10:10" ht="29.25" customHeight="1">
      <c r="J23604" s="348"/>
    </row>
    <row r="23605" spans="10:10" ht="29.25" customHeight="1">
      <c r="J23605" s="348"/>
    </row>
    <row r="23606" spans="10:10" ht="29.25" customHeight="1">
      <c r="J23606" s="348"/>
    </row>
    <row r="23607" spans="10:10" ht="29.25" customHeight="1">
      <c r="J23607" s="348"/>
    </row>
    <row r="23608" spans="10:10" ht="29.25" customHeight="1">
      <c r="J23608" s="348"/>
    </row>
    <row r="23609" spans="10:10" ht="29.25" customHeight="1">
      <c r="J23609" s="348"/>
    </row>
    <row r="23610" spans="10:10" ht="29.25" customHeight="1">
      <c r="J23610" s="348"/>
    </row>
    <row r="23611" spans="10:10" ht="29.25" customHeight="1">
      <c r="J23611" s="348"/>
    </row>
    <row r="23612" spans="10:10" ht="29.25" customHeight="1">
      <c r="J23612" s="348"/>
    </row>
    <row r="23613" spans="10:10" ht="29.25" customHeight="1">
      <c r="J23613" s="348"/>
    </row>
    <row r="23614" spans="10:10" ht="29.25" customHeight="1">
      <c r="J23614" s="348"/>
    </row>
    <row r="23615" spans="10:10" ht="29.25" customHeight="1">
      <c r="J23615" s="348"/>
    </row>
    <row r="23616" spans="10:10" ht="29.25" customHeight="1">
      <c r="J23616" s="348"/>
    </row>
    <row r="23617" spans="10:10" ht="29.25" customHeight="1">
      <c r="J23617" s="348"/>
    </row>
    <row r="23618" spans="10:10" ht="29.25" customHeight="1">
      <c r="J23618" s="348"/>
    </row>
    <row r="23619" spans="10:10" ht="29.25" customHeight="1">
      <c r="J23619" s="348"/>
    </row>
    <row r="23620" spans="10:10" ht="29.25" customHeight="1">
      <c r="J23620" s="348"/>
    </row>
    <row r="23621" spans="10:10" ht="29.25" customHeight="1">
      <c r="J23621" s="348"/>
    </row>
    <row r="23622" spans="10:10" ht="29.25" customHeight="1">
      <c r="J23622" s="348"/>
    </row>
    <row r="23623" spans="10:10" ht="29.25" customHeight="1">
      <c r="J23623" s="348"/>
    </row>
    <row r="23624" spans="10:10" ht="29.25" customHeight="1">
      <c r="J23624" s="348"/>
    </row>
    <row r="23625" spans="10:10" ht="29.25" customHeight="1">
      <c r="J23625" s="348"/>
    </row>
    <row r="23626" spans="10:10" ht="29.25" customHeight="1">
      <c r="J23626" s="348"/>
    </row>
    <row r="23627" spans="10:10" ht="29.25" customHeight="1">
      <c r="J23627" s="348"/>
    </row>
    <row r="23628" spans="10:10" ht="29.25" customHeight="1">
      <c r="J23628" s="348"/>
    </row>
    <row r="23629" spans="10:10" ht="29.25" customHeight="1">
      <c r="J23629" s="348"/>
    </row>
    <row r="23630" spans="10:10" ht="29.25" customHeight="1">
      <c r="J23630" s="348"/>
    </row>
    <row r="23631" spans="10:10" ht="29.25" customHeight="1">
      <c r="J23631" s="348"/>
    </row>
    <row r="23632" spans="10:10" ht="29.25" customHeight="1">
      <c r="J23632" s="348"/>
    </row>
    <row r="23633" spans="10:10" ht="29.25" customHeight="1">
      <c r="J23633" s="348"/>
    </row>
    <row r="23634" spans="10:10" ht="29.25" customHeight="1">
      <c r="J23634" s="348"/>
    </row>
    <row r="23635" spans="10:10" ht="29.25" customHeight="1">
      <c r="J23635" s="348"/>
    </row>
    <row r="23636" spans="10:10" ht="29.25" customHeight="1">
      <c r="J23636" s="348"/>
    </row>
    <row r="23637" spans="10:10" ht="29.25" customHeight="1">
      <c r="J23637" s="348"/>
    </row>
    <row r="23638" spans="10:10" ht="29.25" customHeight="1">
      <c r="J23638" s="348"/>
    </row>
    <row r="23639" spans="10:10" ht="29.25" customHeight="1">
      <c r="J23639" s="348"/>
    </row>
    <row r="23640" spans="10:10" ht="29.25" customHeight="1">
      <c r="J23640" s="348"/>
    </row>
    <row r="23641" spans="10:10" ht="29.25" customHeight="1">
      <c r="J23641" s="348"/>
    </row>
    <row r="23642" spans="10:10" ht="29.25" customHeight="1">
      <c r="J23642" s="348"/>
    </row>
    <row r="23643" spans="10:10" ht="29.25" customHeight="1">
      <c r="J23643" s="348"/>
    </row>
    <row r="23644" spans="10:10" ht="29.25" customHeight="1">
      <c r="J23644" s="348"/>
    </row>
    <row r="23645" spans="10:10" ht="29.25" customHeight="1">
      <c r="J23645" s="348"/>
    </row>
    <row r="23646" spans="10:10" ht="29.25" customHeight="1">
      <c r="J23646" s="348"/>
    </row>
    <row r="23647" spans="10:10" ht="29.25" customHeight="1">
      <c r="J23647" s="348"/>
    </row>
    <row r="23648" spans="10:10" ht="29.25" customHeight="1">
      <c r="J23648" s="348"/>
    </row>
    <row r="23649" spans="10:10" ht="29.25" customHeight="1">
      <c r="J23649" s="348"/>
    </row>
    <row r="23650" spans="10:10" ht="29.25" customHeight="1">
      <c r="J23650" s="348"/>
    </row>
    <row r="23651" spans="10:10" ht="29.25" customHeight="1">
      <c r="J23651" s="348"/>
    </row>
    <row r="23652" spans="10:10" ht="29.25" customHeight="1">
      <c r="J23652" s="348"/>
    </row>
    <row r="23653" spans="10:10" ht="29.25" customHeight="1">
      <c r="J23653" s="348"/>
    </row>
    <row r="23654" spans="10:10" ht="29.25" customHeight="1">
      <c r="J23654" s="348"/>
    </row>
    <row r="23655" spans="10:10" ht="29.25" customHeight="1">
      <c r="J23655" s="348"/>
    </row>
    <row r="23656" spans="10:10" ht="29.25" customHeight="1">
      <c r="J23656" s="348"/>
    </row>
    <row r="23657" spans="10:10" ht="29.25" customHeight="1">
      <c r="J23657" s="348"/>
    </row>
    <row r="23658" spans="10:10" ht="29.25" customHeight="1">
      <c r="J23658" s="348"/>
    </row>
    <row r="23659" spans="10:10" ht="29.25" customHeight="1">
      <c r="J23659" s="348"/>
    </row>
    <row r="23660" spans="10:10" ht="29.25" customHeight="1">
      <c r="J23660" s="348"/>
    </row>
    <row r="23661" spans="10:10" ht="29.25" customHeight="1">
      <c r="J23661" s="348"/>
    </row>
    <row r="23662" spans="10:10" ht="29.25" customHeight="1">
      <c r="J23662" s="348"/>
    </row>
    <row r="23663" spans="10:10" ht="29.25" customHeight="1">
      <c r="J23663" s="348"/>
    </row>
    <row r="23664" spans="10:10" ht="29.25" customHeight="1">
      <c r="J23664" s="348"/>
    </row>
    <row r="23665" spans="10:10" ht="29.25" customHeight="1">
      <c r="J23665" s="348"/>
    </row>
    <row r="23666" spans="10:10" ht="29.25" customHeight="1">
      <c r="J23666" s="348"/>
    </row>
    <row r="23667" spans="10:10" ht="29.25" customHeight="1">
      <c r="J23667" s="348"/>
    </row>
    <row r="23668" spans="10:10" ht="29.25" customHeight="1">
      <c r="J23668" s="348"/>
    </row>
    <row r="23669" spans="10:10" ht="29.25" customHeight="1">
      <c r="J23669" s="348"/>
    </row>
    <row r="23670" spans="10:10" ht="29.25" customHeight="1">
      <c r="J23670" s="348"/>
    </row>
    <row r="23671" spans="10:10" ht="29.25" customHeight="1">
      <c r="J23671" s="348"/>
    </row>
    <row r="23672" spans="10:10" ht="29.25" customHeight="1">
      <c r="J23672" s="348"/>
    </row>
    <row r="23673" spans="10:10" ht="29.25" customHeight="1">
      <c r="J23673" s="348"/>
    </row>
    <row r="23674" spans="10:10" ht="29.25" customHeight="1">
      <c r="J23674" s="348"/>
    </row>
    <row r="23675" spans="10:10" ht="29.25" customHeight="1">
      <c r="J23675" s="348"/>
    </row>
    <row r="23676" spans="10:10" ht="29.25" customHeight="1">
      <c r="J23676" s="348"/>
    </row>
    <row r="23677" spans="10:10" ht="29.25" customHeight="1">
      <c r="J23677" s="348"/>
    </row>
    <row r="23678" spans="10:10" ht="29.25" customHeight="1">
      <c r="J23678" s="348"/>
    </row>
    <row r="23679" spans="10:10" ht="29.25" customHeight="1">
      <c r="J23679" s="348"/>
    </row>
    <row r="23680" spans="10:10" ht="29.25" customHeight="1">
      <c r="J23680" s="348"/>
    </row>
    <row r="23681" spans="10:10" ht="29.25" customHeight="1">
      <c r="J23681" s="348"/>
    </row>
    <row r="23682" spans="10:10" ht="29.25" customHeight="1">
      <c r="J23682" s="348"/>
    </row>
    <row r="23683" spans="10:10" ht="29.25" customHeight="1">
      <c r="J23683" s="348"/>
    </row>
    <row r="23684" spans="10:10" ht="29.25" customHeight="1">
      <c r="J23684" s="348"/>
    </row>
    <row r="23685" spans="10:10" ht="29.25" customHeight="1">
      <c r="J23685" s="348"/>
    </row>
    <row r="23686" spans="10:10" ht="29.25" customHeight="1">
      <c r="J23686" s="348"/>
    </row>
    <row r="23687" spans="10:10" ht="29.25" customHeight="1">
      <c r="J23687" s="348"/>
    </row>
    <row r="23688" spans="10:10" ht="29.25" customHeight="1">
      <c r="J23688" s="348"/>
    </row>
    <row r="23689" spans="10:10" ht="29.25" customHeight="1">
      <c r="J23689" s="348"/>
    </row>
    <row r="23690" spans="10:10" ht="29.25" customHeight="1">
      <c r="J23690" s="348"/>
    </row>
    <row r="23691" spans="10:10" ht="29.25" customHeight="1">
      <c r="J23691" s="348"/>
    </row>
    <row r="23692" spans="10:10" ht="29.25" customHeight="1">
      <c r="J23692" s="348"/>
    </row>
    <row r="23693" spans="10:10" ht="29.25" customHeight="1">
      <c r="J23693" s="348"/>
    </row>
    <row r="23694" spans="10:10" ht="29.25" customHeight="1">
      <c r="J23694" s="348"/>
    </row>
    <row r="23695" spans="10:10" ht="29.25" customHeight="1">
      <c r="J23695" s="348"/>
    </row>
    <row r="23696" spans="10:10" ht="29.25" customHeight="1">
      <c r="J23696" s="348"/>
    </row>
    <row r="23697" spans="10:10" ht="29.25" customHeight="1">
      <c r="J23697" s="348"/>
    </row>
    <row r="23698" spans="10:10" ht="29.25" customHeight="1">
      <c r="J23698" s="348"/>
    </row>
    <row r="23699" spans="10:10" ht="29.25" customHeight="1">
      <c r="J23699" s="348"/>
    </row>
    <row r="23700" spans="10:10" ht="29.25" customHeight="1">
      <c r="J23700" s="348"/>
    </row>
    <row r="23701" spans="10:10" ht="29.25" customHeight="1">
      <c r="J23701" s="348"/>
    </row>
    <row r="23702" spans="10:10" ht="29.25" customHeight="1">
      <c r="J23702" s="348"/>
    </row>
    <row r="23703" spans="10:10" ht="29.25" customHeight="1">
      <c r="J23703" s="348"/>
    </row>
    <row r="23704" spans="10:10" ht="29.25" customHeight="1">
      <c r="J23704" s="348"/>
    </row>
    <row r="23705" spans="10:10" ht="29.25" customHeight="1">
      <c r="J23705" s="348"/>
    </row>
    <row r="23706" spans="10:10" ht="29.25" customHeight="1">
      <c r="J23706" s="348"/>
    </row>
    <row r="23707" spans="10:10" ht="29.25" customHeight="1">
      <c r="J23707" s="348"/>
    </row>
    <row r="23708" spans="10:10" ht="29.25" customHeight="1">
      <c r="J23708" s="348"/>
    </row>
    <row r="23709" spans="10:10" ht="29.25" customHeight="1">
      <c r="J23709" s="348"/>
    </row>
    <row r="23710" spans="10:10" ht="29.25" customHeight="1">
      <c r="J23710" s="348"/>
    </row>
    <row r="23711" spans="10:10" ht="29.25" customHeight="1">
      <c r="J23711" s="348"/>
    </row>
    <row r="23712" spans="10:10" ht="29.25" customHeight="1">
      <c r="J23712" s="348"/>
    </row>
    <row r="23713" spans="10:10" ht="29.25" customHeight="1">
      <c r="J23713" s="348"/>
    </row>
    <row r="23714" spans="10:10" ht="29.25" customHeight="1">
      <c r="J23714" s="348"/>
    </row>
    <row r="23715" spans="10:10" ht="29.25" customHeight="1">
      <c r="J23715" s="348"/>
    </row>
    <row r="23716" spans="10:10" ht="29.25" customHeight="1">
      <c r="J23716" s="348"/>
    </row>
    <row r="23717" spans="10:10" ht="29.25" customHeight="1">
      <c r="J23717" s="348"/>
    </row>
    <row r="23718" spans="10:10" ht="29.25" customHeight="1">
      <c r="J23718" s="348"/>
    </row>
    <row r="23719" spans="10:10" ht="29.25" customHeight="1">
      <c r="J23719" s="348"/>
    </row>
    <row r="23720" spans="10:10" ht="29.25" customHeight="1">
      <c r="J23720" s="348"/>
    </row>
    <row r="23721" spans="10:10" ht="29.25" customHeight="1">
      <c r="J23721" s="348"/>
    </row>
    <row r="23722" spans="10:10" ht="29.25" customHeight="1">
      <c r="J23722" s="348"/>
    </row>
    <row r="23723" spans="10:10" ht="29.25" customHeight="1">
      <c r="J23723" s="348"/>
    </row>
    <row r="23724" spans="10:10" ht="29.25" customHeight="1">
      <c r="J23724" s="348"/>
    </row>
    <row r="23725" spans="10:10" ht="29.25" customHeight="1">
      <c r="J23725" s="348"/>
    </row>
    <row r="23726" spans="10:10" ht="29.25" customHeight="1">
      <c r="J23726" s="348"/>
    </row>
    <row r="23727" spans="10:10" ht="29.25" customHeight="1">
      <c r="J23727" s="348"/>
    </row>
    <row r="23728" spans="10:10" ht="29.25" customHeight="1">
      <c r="J23728" s="348"/>
    </row>
    <row r="23729" spans="10:10" ht="29.25" customHeight="1">
      <c r="J23729" s="348"/>
    </row>
    <row r="23730" spans="10:10" ht="29.25" customHeight="1">
      <c r="J23730" s="348"/>
    </row>
    <row r="23731" spans="10:10" ht="29.25" customHeight="1">
      <c r="J23731" s="348"/>
    </row>
    <row r="23732" spans="10:10" ht="29.25" customHeight="1">
      <c r="J23732" s="348"/>
    </row>
    <row r="23733" spans="10:10" ht="29.25" customHeight="1">
      <c r="J23733" s="348"/>
    </row>
    <row r="23734" spans="10:10" ht="29.25" customHeight="1">
      <c r="J23734" s="348"/>
    </row>
    <row r="23735" spans="10:10" ht="29.25" customHeight="1">
      <c r="J23735" s="348"/>
    </row>
    <row r="23736" spans="10:10" ht="29.25" customHeight="1">
      <c r="J23736" s="348"/>
    </row>
    <row r="23737" spans="10:10" ht="29.25" customHeight="1">
      <c r="J23737" s="348"/>
    </row>
    <row r="23738" spans="10:10" ht="29.25" customHeight="1">
      <c r="J23738" s="348"/>
    </row>
    <row r="23739" spans="10:10" ht="29.25" customHeight="1">
      <c r="J23739" s="348"/>
    </row>
    <row r="23740" spans="10:10" ht="29.25" customHeight="1">
      <c r="J23740" s="348"/>
    </row>
    <row r="23741" spans="10:10" ht="29.25" customHeight="1">
      <c r="J23741" s="348"/>
    </row>
    <row r="23742" spans="10:10" ht="29.25" customHeight="1">
      <c r="J23742" s="348"/>
    </row>
    <row r="23743" spans="10:10" ht="29.25" customHeight="1">
      <c r="J23743" s="348"/>
    </row>
    <row r="23744" spans="10:10" ht="29.25" customHeight="1">
      <c r="J23744" s="348"/>
    </row>
    <row r="23745" spans="10:10" ht="29.25" customHeight="1">
      <c r="J23745" s="348"/>
    </row>
    <row r="23746" spans="10:10" ht="29.25" customHeight="1">
      <c r="J23746" s="348"/>
    </row>
    <row r="23747" spans="10:10" ht="29.25" customHeight="1">
      <c r="J23747" s="348"/>
    </row>
    <row r="23748" spans="10:10" ht="29.25" customHeight="1">
      <c r="J23748" s="348"/>
    </row>
    <row r="23749" spans="10:10" ht="29.25" customHeight="1">
      <c r="J23749" s="348"/>
    </row>
    <row r="23750" spans="10:10" ht="29.25" customHeight="1">
      <c r="J23750" s="348"/>
    </row>
    <row r="23751" spans="10:10" ht="29.25" customHeight="1">
      <c r="J23751" s="348"/>
    </row>
    <row r="23752" spans="10:10" ht="29.25" customHeight="1">
      <c r="J23752" s="348"/>
    </row>
    <row r="23753" spans="10:10" ht="29.25" customHeight="1">
      <c r="J23753" s="348"/>
    </row>
    <row r="23754" spans="10:10" ht="29.25" customHeight="1">
      <c r="J23754" s="348"/>
    </row>
    <row r="23755" spans="10:10" ht="29.25" customHeight="1">
      <c r="J23755" s="348"/>
    </row>
    <row r="23756" spans="10:10" ht="29.25" customHeight="1">
      <c r="J23756" s="348"/>
    </row>
    <row r="23757" spans="10:10" ht="29.25" customHeight="1">
      <c r="J23757" s="348"/>
    </row>
    <row r="23758" spans="10:10" ht="29.25" customHeight="1">
      <c r="J23758" s="348"/>
    </row>
    <row r="23759" spans="10:10" ht="29.25" customHeight="1">
      <c r="J23759" s="348"/>
    </row>
    <row r="23760" spans="10:10" ht="29.25" customHeight="1">
      <c r="J23760" s="348"/>
    </row>
    <row r="23761" spans="10:10" ht="29.25" customHeight="1">
      <c r="J23761" s="348"/>
    </row>
    <row r="23762" spans="10:10" ht="29.25" customHeight="1">
      <c r="J23762" s="348"/>
    </row>
    <row r="23763" spans="10:10" ht="29.25" customHeight="1">
      <c r="J23763" s="348"/>
    </row>
    <row r="23764" spans="10:10" ht="29.25" customHeight="1">
      <c r="J23764" s="348"/>
    </row>
    <row r="23765" spans="10:10" ht="29.25" customHeight="1">
      <c r="J23765" s="348"/>
    </row>
    <row r="23766" spans="10:10" ht="29.25" customHeight="1">
      <c r="J23766" s="348"/>
    </row>
    <row r="23767" spans="10:10" ht="29.25" customHeight="1">
      <c r="J23767" s="348"/>
    </row>
    <row r="23768" spans="10:10" ht="29.25" customHeight="1">
      <c r="J23768" s="348"/>
    </row>
    <row r="23769" spans="10:10" ht="29.25" customHeight="1">
      <c r="J23769" s="348"/>
    </row>
    <row r="23770" spans="10:10" ht="29.25" customHeight="1">
      <c r="J23770" s="348"/>
    </row>
    <row r="23771" spans="10:10" ht="29.25" customHeight="1">
      <c r="J23771" s="348"/>
    </row>
    <row r="23772" spans="10:10" ht="29.25" customHeight="1">
      <c r="J23772" s="348"/>
    </row>
    <row r="23773" spans="10:10" ht="29.25" customHeight="1">
      <c r="J23773" s="348"/>
    </row>
    <row r="23774" spans="10:10" ht="29.25" customHeight="1">
      <c r="J23774" s="348"/>
    </row>
    <row r="23775" spans="10:10" ht="29.25" customHeight="1">
      <c r="J23775" s="348"/>
    </row>
    <row r="23776" spans="10:10" ht="29.25" customHeight="1">
      <c r="J23776" s="348"/>
    </row>
    <row r="23777" spans="10:10" ht="29.25" customHeight="1">
      <c r="J23777" s="348"/>
    </row>
    <row r="23778" spans="10:10" ht="29.25" customHeight="1">
      <c r="J23778" s="348"/>
    </row>
    <row r="23779" spans="10:10" ht="29.25" customHeight="1">
      <c r="J23779" s="348"/>
    </row>
    <row r="23780" spans="10:10" ht="29.25" customHeight="1">
      <c r="J23780" s="348"/>
    </row>
    <row r="23781" spans="10:10" ht="29.25" customHeight="1">
      <c r="J23781" s="348"/>
    </row>
    <row r="23782" spans="10:10" ht="29.25" customHeight="1">
      <c r="J23782" s="348"/>
    </row>
    <row r="23783" spans="10:10" ht="29.25" customHeight="1">
      <c r="J23783" s="348"/>
    </row>
    <row r="23784" spans="10:10" ht="29.25" customHeight="1">
      <c r="J23784" s="348"/>
    </row>
    <row r="23785" spans="10:10" ht="29.25" customHeight="1">
      <c r="J23785" s="348"/>
    </row>
    <row r="23786" spans="10:10" ht="29.25" customHeight="1">
      <c r="J23786" s="348"/>
    </row>
    <row r="23787" spans="10:10" ht="29.25" customHeight="1">
      <c r="J23787" s="348"/>
    </row>
    <row r="23788" spans="10:10" ht="29.25" customHeight="1">
      <c r="J23788" s="348"/>
    </row>
    <row r="23789" spans="10:10" ht="29.25" customHeight="1">
      <c r="J23789" s="348"/>
    </row>
    <row r="23790" spans="10:10" ht="29.25" customHeight="1">
      <c r="J23790" s="348"/>
    </row>
    <row r="23791" spans="10:10" ht="29.25" customHeight="1">
      <c r="J23791" s="348"/>
    </row>
    <row r="23792" spans="10:10" ht="29.25" customHeight="1">
      <c r="J23792" s="348"/>
    </row>
    <row r="23793" spans="10:10" ht="29.25" customHeight="1">
      <c r="J23793" s="348"/>
    </row>
    <row r="23794" spans="10:10" ht="29.25" customHeight="1">
      <c r="J23794" s="348"/>
    </row>
    <row r="23795" spans="10:10" ht="29.25" customHeight="1">
      <c r="J23795" s="348"/>
    </row>
    <row r="23796" spans="10:10" ht="29.25" customHeight="1">
      <c r="J23796" s="348"/>
    </row>
    <row r="23797" spans="10:10" ht="29.25" customHeight="1">
      <c r="J23797" s="348"/>
    </row>
    <row r="23798" spans="10:10" ht="29.25" customHeight="1">
      <c r="J23798" s="348"/>
    </row>
    <row r="23799" spans="10:10" ht="29.25" customHeight="1">
      <c r="J23799" s="348"/>
    </row>
    <row r="23800" spans="10:10" ht="29.25" customHeight="1">
      <c r="J23800" s="348"/>
    </row>
    <row r="23801" spans="10:10" ht="29.25" customHeight="1">
      <c r="J23801" s="348"/>
    </row>
    <row r="23802" spans="10:10" ht="29.25" customHeight="1">
      <c r="J23802" s="348"/>
    </row>
    <row r="23803" spans="10:10" ht="29.25" customHeight="1">
      <c r="J23803" s="348"/>
    </row>
    <row r="23804" spans="10:10" ht="29.25" customHeight="1">
      <c r="J23804" s="348"/>
    </row>
    <row r="23805" spans="10:10" ht="29.25" customHeight="1">
      <c r="J23805" s="348"/>
    </row>
    <row r="23806" spans="10:10" ht="29.25" customHeight="1">
      <c r="J23806" s="348"/>
    </row>
    <row r="23807" spans="10:10" ht="29.25" customHeight="1">
      <c r="J23807" s="348"/>
    </row>
    <row r="23808" spans="10:10" ht="29.25" customHeight="1">
      <c r="J23808" s="348"/>
    </row>
    <row r="23809" spans="10:10" ht="29.25" customHeight="1">
      <c r="J23809" s="348"/>
    </row>
    <row r="23810" spans="10:10" ht="29.25" customHeight="1">
      <c r="J23810" s="348"/>
    </row>
    <row r="23811" spans="10:10" ht="29.25" customHeight="1">
      <c r="J23811" s="348"/>
    </row>
    <row r="23812" spans="10:10" ht="29.25" customHeight="1">
      <c r="J23812" s="348"/>
    </row>
    <row r="23813" spans="10:10" ht="29.25" customHeight="1">
      <c r="J23813" s="348"/>
    </row>
    <row r="23814" spans="10:10" ht="29.25" customHeight="1">
      <c r="J23814" s="348"/>
    </row>
    <row r="23815" spans="10:10" ht="29.25" customHeight="1">
      <c r="J23815" s="348"/>
    </row>
    <row r="23816" spans="10:10" ht="29.25" customHeight="1">
      <c r="J23816" s="348"/>
    </row>
    <row r="23817" spans="10:10" ht="29.25" customHeight="1">
      <c r="J23817" s="348"/>
    </row>
    <row r="23818" spans="10:10" ht="29.25" customHeight="1">
      <c r="J23818" s="348"/>
    </row>
    <row r="23819" spans="10:10" ht="29.25" customHeight="1">
      <c r="J23819" s="348"/>
    </row>
    <row r="23820" spans="10:10" ht="29.25" customHeight="1">
      <c r="J23820" s="348"/>
    </row>
    <row r="23821" spans="10:10" ht="29.25" customHeight="1">
      <c r="J23821" s="348"/>
    </row>
    <row r="23822" spans="10:10" ht="29.25" customHeight="1">
      <c r="J23822" s="348"/>
    </row>
    <row r="23823" spans="10:10" ht="29.25" customHeight="1">
      <c r="J23823" s="348"/>
    </row>
    <row r="23824" spans="10:10" ht="29.25" customHeight="1">
      <c r="J23824" s="348"/>
    </row>
    <row r="23825" spans="10:10" ht="29.25" customHeight="1">
      <c r="J23825" s="348"/>
    </row>
    <row r="23826" spans="10:10" ht="29.25" customHeight="1">
      <c r="J23826" s="348"/>
    </row>
    <row r="23827" spans="10:10" ht="29.25" customHeight="1">
      <c r="J23827" s="348"/>
    </row>
    <row r="23828" spans="10:10" ht="29.25" customHeight="1">
      <c r="J23828" s="348"/>
    </row>
    <row r="23829" spans="10:10" ht="29.25" customHeight="1">
      <c r="J23829" s="348"/>
    </row>
    <row r="23830" spans="10:10" ht="29.25" customHeight="1">
      <c r="J23830" s="348"/>
    </row>
    <row r="23831" spans="10:10" ht="29.25" customHeight="1">
      <c r="J23831" s="348"/>
    </row>
    <row r="23832" spans="10:10" ht="29.25" customHeight="1">
      <c r="J23832" s="348"/>
    </row>
    <row r="23833" spans="10:10" ht="29.25" customHeight="1">
      <c r="J23833" s="348"/>
    </row>
    <row r="23834" spans="10:10" ht="29.25" customHeight="1">
      <c r="J23834" s="348"/>
    </row>
    <row r="23835" spans="10:10" ht="29.25" customHeight="1">
      <c r="J23835" s="348"/>
    </row>
    <row r="23836" spans="10:10" ht="29.25" customHeight="1">
      <c r="J23836" s="348"/>
    </row>
    <row r="23837" spans="10:10" ht="29.25" customHeight="1">
      <c r="J23837" s="348"/>
    </row>
    <row r="23838" spans="10:10" ht="29.25" customHeight="1">
      <c r="J23838" s="348"/>
    </row>
    <row r="23839" spans="10:10" ht="29.25" customHeight="1">
      <c r="J23839" s="348"/>
    </row>
    <row r="23840" spans="10:10" ht="29.25" customHeight="1">
      <c r="J23840" s="348"/>
    </row>
    <row r="23841" spans="10:10" ht="29.25" customHeight="1">
      <c r="J23841" s="348"/>
    </row>
    <row r="23842" spans="10:10" ht="29.25" customHeight="1">
      <c r="J23842" s="348"/>
    </row>
    <row r="23843" spans="10:10" ht="29.25" customHeight="1">
      <c r="J23843" s="348"/>
    </row>
    <row r="23844" spans="10:10" ht="29.25" customHeight="1">
      <c r="J23844" s="348"/>
    </row>
    <row r="23845" spans="10:10" ht="29.25" customHeight="1">
      <c r="J23845" s="348"/>
    </row>
    <row r="23846" spans="10:10" ht="29.25" customHeight="1">
      <c r="J23846" s="348"/>
    </row>
    <row r="23847" spans="10:10" ht="29.25" customHeight="1">
      <c r="J23847" s="348"/>
    </row>
    <row r="23848" spans="10:10" ht="29.25" customHeight="1">
      <c r="J23848" s="348"/>
    </row>
    <row r="23849" spans="10:10" ht="29.25" customHeight="1">
      <c r="J23849" s="348"/>
    </row>
    <row r="23850" spans="10:10" ht="29.25" customHeight="1">
      <c r="J23850" s="348"/>
    </row>
    <row r="23851" spans="10:10" ht="29.25" customHeight="1">
      <c r="J23851" s="348"/>
    </row>
    <row r="23852" spans="10:10" ht="29.25" customHeight="1">
      <c r="J23852" s="348"/>
    </row>
    <row r="23853" spans="10:10" ht="29.25" customHeight="1">
      <c r="J23853" s="348"/>
    </row>
    <row r="23854" spans="10:10" ht="29.25" customHeight="1">
      <c r="J23854" s="348"/>
    </row>
    <row r="23855" spans="10:10" ht="29.25" customHeight="1">
      <c r="J23855" s="348"/>
    </row>
    <row r="23856" spans="10:10" ht="29.25" customHeight="1">
      <c r="J23856" s="348"/>
    </row>
    <row r="23857" spans="10:10" ht="29.25" customHeight="1">
      <c r="J23857" s="348"/>
    </row>
    <row r="23858" spans="10:10" ht="29.25" customHeight="1">
      <c r="J23858" s="348"/>
    </row>
    <row r="23859" spans="10:10" ht="29.25" customHeight="1">
      <c r="J23859" s="348"/>
    </row>
    <row r="23860" spans="10:10" ht="29.25" customHeight="1">
      <c r="J23860" s="348"/>
    </row>
    <row r="23861" spans="10:10" ht="29.25" customHeight="1">
      <c r="J23861" s="348"/>
    </row>
    <row r="23862" spans="10:10" ht="29.25" customHeight="1">
      <c r="J23862" s="348"/>
    </row>
    <row r="23863" spans="10:10" ht="29.25" customHeight="1">
      <c r="J23863" s="348"/>
    </row>
    <row r="23864" spans="10:10" ht="29.25" customHeight="1">
      <c r="J23864" s="348"/>
    </row>
    <row r="23865" spans="10:10" ht="29.25" customHeight="1">
      <c r="J23865" s="348"/>
    </row>
    <row r="23866" spans="10:10" ht="29.25" customHeight="1">
      <c r="J23866" s="348"/>
    </row>
    <row r="23867" spans="10:10" ht="29.25" customHeight="1">
      <c r="J23867" s="348"/>
    </row>
    <row r="23868" spans="10:10" ht="29.25" customHeight="1">
      <c r="J23868" s="348"/>
    </row>
    <row r="23869" spans="10:10" ht="29.25" customHeight="1">
      <c r="J23869" s="348"/>
    </row>
    <row r="23870" spans="10:10" ht="29.25" customHeight="1">
      <c r="J23870" s="348"/>
    </row>
    <row r="23871" spans="10:10" ht="29.25" customHeight="1">
      <c r="J23871" s="348"/>
    </row>
    <row r="23872" spans="10:10" ht="29.25" customHeight="1">
      <c r="J23872" s="348"/>
    </row>
    <row r="23873" spans="10:10" ht="29.25" customHeight="1">
      <c r="J23873" s="348"/>
    </row>
    <row r="23874" spans="10:10" ht="29.25" customHeight="1">
      <c r="J23874" s="348"/>
    </row>
    <row r="23875" spans="10:10" ht="29.25" customHeight="1">
      <c r="J23875" s="348"/>
    </row>
    <row r="23876" spans="10:10" ht="29.25" customHeight="1">
      <c r="J23876" s="348"/>
    </row>
    <row r="23877" spans="10:10" ht="29.25" customHeight="1">
      <c r="J23877" s="348"/>
    </row>
    <row r="23878" spans="10:10" ht="29.25" customHeight="1">
      <c r="J23878" s="348"/>
    </row>
    <row r="23879" spans="10:10" ht="29.25" customHeight="1">
      <c r="J23879" s="348"/>
    </row>
    <row r="23880" spans="10:10" ht="29.25" customHeight="1">
      <c r="J23880" s="348"/>
    </row>
    <row r="23881" spans="10:10" ht="29.25" customHeight="1">
      <c r="J23881" s="348"/>
    </row>
    <row r="23882" spans="10:10" ht="29.25" customHeight="1">
      <c r="J23882" s="348"/>
    </row>
    <row r="23883" spans="10:10" ht="29.25" customHeight="1">
      <c r="J23883" s="348"/>
    </row>
    <row r="23884" spans="10:10" ht="29.25" customHeight="1">
      <c r="J23884" s="348"/>
    </row>
    <row r="23885" spans="10:10" ht="29.25" customHeight="1">
      <c r="J23885" s="348"/>
    </row>
    <row r="23886" spans="10:10" ht="29.25" customHeight="1">
      <c r="J23886" s="348"/>
    </row>
    <row r="23887" spans="10:10" ht="29.25" customHeight="1">
      <c r="J23887" s="348"/>
    </row>
    <row r="23888" spans="10:10" ht="29.25" customHeight="1">
      <c r="J23888" s="348"/>
    </row>
    <row r="23889" spans="10:10" ht="29.25" customHeight="1">
      <c r="J23889" s="348"/>
    </row>
    <row r="23890" spans="10:10" ht="29.25" customHeight="1">
      <c r="J23890" s="348"/>
    </row>
    <row r="23891" spans="10:10" ht="29.25" customHeight="1">
      <c r="J23891" s="348"/>
    </row>
    <row r="23892" spans="10:10" ht="29.25" customHeight="1">
      <c r="J23892" s="348"/>
    </row>
    <row r="23893" spans="10:10" ht="29.25" customHeight="1">
      <c r="J23893" s="348"/>
    </row>
    <row r="23894" spans="10:10" ht="29.25" customHeight="1">
      <c r="J23894" s="348"/>
    </row>
    <row r="23895" spans="10:10" ht="29.25" customHeight="1">
      <c r="J23895" s="348"/>
    </row>
    <row r="23896" spans="10:10" ht="29.25" customHeight="1">
      <c r="J23896" s="348"/>
    </row>
    <row r="23897" spans="10:10" ht="29.25" customHeight="1">
      <c r="J23897" s="348"/>
    </row>
    <row r="23898" spans="10:10" ht="29.25" customHeight="1">
      <c r="J23898" s="348"/>
    </row>
    <row r="23899" spans="10:10" ht="29.25" customHeight="1">
      <c r="J23899" s="348"/>
    </row>
    <row r="23900" spans="10:10" ht="29.25" customHeight="1">
      <c r="J23900" s="348"/>
    </row>
    <row r="23901" spans="10:10" ht="29.25" customHeight="1">
      <c r="J23901" s="348"/>
    </row>
    <row r="23902" spans="10:10" ht="29.25" customHeight="1">
      <c r="J23902" s="348"/>
    </row>
    <row r="23903" spans="10:10" ht="29.25" customHeight="1">
      <c r="J23903" s="348"/>
    </row>
    <row r="23904" spans="10:10" ht="29.25" customHeight="1">
      <c r="J23904" s="348"/>
    </row>
    <row r="23905" spans="10:10" ht="29.25" customHeight="1">
      <c r="J23905" s="348"/>
    </row>
    <row r="23906" spans="10:10" ht="29.25" customHeight="1">
      <c r="J23906" s="348"/>
    </row>
    <row r="23907" spans="10:10" ht="29.25" customHeight="1">
      <c r="J23907" s="348"/>
    </row>
    <row r="23908" spans="10:10" ht="29.25" customHeight="1">
      <c r="J23908" s="348"/>
    </row>
    <row r="23909" spans="10:10" ht="29.25" customHeight="1">
      <c r="J23909" s="348"/>
    </row>
    <row r="23910" spans="10:10" ht="29.25" customHeight="1">
      <c r="J23910" s="348"/>
    </row>
    <row r="23911" spans="10:10" ht="29.25" customHeight="1">
      <c r="J23911" s="348"/>
    </row>
    <row r="23912" spans="10:10" ht="29.25" customHeight="1">
      <c r="J23912" s="348"/>
    </row>
    <row r="23913" spans="10:10" ht="29.25" customHeight="1">
      <c r="J23913" s="348"/>
    </row>
    <row r="23914" spans="10:10" ht="29.25" customHeight="1">
      <c r="J23914" s="348"/>
    </row>
    <row r="23915" spans="10:10" ht="29.25" customHeight="1">
      <c r="J23915" s="348"/>
    </row>
    <row r="23916" spans="10:10" ht="29.25" customHeight="1">
      <c r="J23916" s="348"/>
    </row>
    <row r="23917" spans="10:10" ht="29.25" customHeight="1">
      <c r="J23917" s="348"/>
    </row>
    <row r="23918" spans="10:10" ht="29.25" customHeight="1">
      <c r="J23918" s="348"/>
    </row>
    <row r="23919" spans="10:10" ht="29.25" customHeight="1">
      <c r="J23919" s="348"/>
    </row>
    <row r="23920" spans="10:10" ht="29.25" customHeight="1">
      <c r="J23920" s="348"/>
    </row>
    <row r="23921" spans="10:10" ht="29.25" customHeight="1">
      <c r="J23921" s="348"/>
    </row>
    <row r="23922" spans="10:10" ht="29.25" customHeight="1">
      <c r="J23922" s="348"/>
    </row>
    <row r="23923" spans="10:10" ht="29.25" customHeight="1">
      <c r="J23923" s="348"/>
    </row>
    <row r="23924" spans="10:10" ht="29.25" customHeight="1">
      <c r="J23924" s="348"/>
    </row>
    <row r="23925" spans="10:10" ht="29.25" customHeight="1">
      <c r="J23925" s="348"/>
    </row>
    <row r="23926" spans="10:10" ht="29.25" customHeight="1">
      <c r="J23926" s="348"/>
    </row>
    <row r="23927" spans="10:10" ht="29.25" customHeight="1">
      <c r="J23927" s="348"/>
    </row>
    <row r="23928" spans="10:10" ht="29.25" customHeight="1">
      <c r="J23928" s="348"/>
    </row>
    <row r="23929" spans="10:10" ht="29.25" customHeight="1">
      <c r="J23929" s="348"/>
    </row>
    <row r="23930" spans="10:10" ht="29.25" customHeight="1">
      <c r="J23930" s="348"/>
    </row>
    <row r="23931" spans="10:10" ht="29.25" customHeight="1">
      <c r="J23931" s="348"/>
    </row>
    <row r="23932" spans="10:10" ht="29.25" customHeight="1">
      <c r="J23932" s="348"/>
    </row>
    <row r="23933" spans="10:10" ht="29.25" customHeight="1">
      <c r="J23933" s="348"/>
    </row>
    <row r="23934" spans="10:10" ht="29.25" customHeight="1">
      <c r="J23934" s="348"/>
    </row>
    <row r="23935" spans="10:10" ht="29.25" customHeight="1">
      <c r="J23935" s="348"/>
    </row>
    <row r="23936" spans="10:10" ht="29.25" customHeight="1">
      <c r="J23936" s="348"/>
    </row>
    <row r="23937" spans="10:10" ht="29.25" customHeight="1">
      <c r="J23937" s="348"/>
    </row>
    <row r="23938" spans="10:10" ht="29.25" customHeight="1">
      <c r="J23938" s="348"/>
    </row>
    <row r="23939" spans="10:10" ht="29.25" customHeight="1">
      <c r="J23939" s="348"/>
    </row>
    <row r="23940" spans="10:10" ht="29.25" customHeight="1">
      <c r="J23940" s="348"/>
    </row>
    <row r="23941" spans="10:10" ht="29.25" customHeight="1">
      <c r="J23941" s="348"/>
    </row>
    <row r="23942" spans="10:10" ht="29.25" customHeight="1">
      <c r="J23942" s="348"/>
    </row>
    <row r="23943" spans="10:10" ht="29.25" customHeight="1">
      <c r="J23943" s="348"/>
    </row>
    <row r="23944" spans="10:10" ht="29.25" customHeight="1">
      <c r="J23944" s="348"/>
    </row>
    <row r="23945" spans="10:10" ht="29.25" customHeight="1">
      <c r="J23945" s="348"/>
    </row>
    <row r="23946" spans="10:10" ht="29.25" customHeight="1">
      <c r="J23946" s="348"/>
    </row>
    <row r="23947" spans="10:10" ht="29.25" customHeight="1">
      <c r="J23947" s="348"/>
    </row>
    <row r="23948" spans="10:10" ht="29.25" customHeight="1">
      <c r="J23948" s="348"/>
    </row>
    <row r="23949" spans="10:10" ht="29.25" customHeight="1">
      <c r="J23949" s="348"/>
    </row>
    <row r="23950" spans="10:10" ht="29.25" customHeight="1">
      <c r="J23950" s="348"/>
    </row>
    <row r="23951" spans="10:10" ht="29.25" customHeight="1">
      <c r="J23951" s="348"/>
    </row>
    <row r="23952" spans="10:10" ht="29.25" customHeight="1">
      <c r="J23952" s="348"/>
    </row>
    <row r="23953" spans="10:10" ht="29.25" customHeight="1">
      <c r="J23953" s="348"/>
    </row>
    <row r="23954" spans="10:10" ht="29.25" customHeight="1">
      <c r="J23954" s="348"/>
    </row>
    <row r="23955" spans="10:10" ht="29.25" customHeight="1">
      <c r="J23955" s="348"/>
    </row>
    <row r="23956" spans="10:10" ht="29.25" customHeight="1">
      <c r="J23956" s="348"/>
    </row>
    <row r="23957" spans="10:10" ht="29.25" customHeight="1">
      <c r="J23957" s="348"/>
    </row>
    <row r="23958" spans="10:10" ht="29.25" customHeight="1">
      <c r="J23958" s="348"/>
    </row>
    <row r="23959" spans="10:10" ht="29.25" customHeight="1">
      <c r="J23959" s="348"/>
    </row>
    <row r="23960" spans="10:10" ht="29.25" customHeight="1">
      <c r="J23960" s="348"/>
    </row>
    <row r="23961" spans="10:10" ht="29.25" customHeight="1">
      <c r="J23961" s="348"/>
    </row>
    <row r="23962" spans="10:10" ht="29.25" customHeight="1">
      <c r="J23962" s="348"/>
    </row>
    <row r="23963" spans="10:10" ht="29.25" customHeight="1">
      <c r="J23963" s="348"/>
    </row>
    <row r="23964" spans="10:10" ht="29.25" customHeight="1">
      <c r="J23964" s="348"/>
    </row>
    <row r="23965" spans="10:10" ht="29.25" customHeight="1">
      <c r="J23965" s="348"/>
    </row>
    <row r="23966" spans="10:10" ht="29.25" customHeight="1">
      <c r="J23966" s="348"/>
    </row>
    <row r="23967" spans="10:10" ht="29.25" customHeight="1">
      <c r="J23967" s="348"/>
    </row>
    <row r="23968" spans="10:10" ht="29.25" customHeight="1">
      <c r="J23968" s="348"/>
    </row>
    <row r="23969" spans="10:10" ht="29.25" customHeight="1">
      <c r="J23969" s="348"/>
    </row>
    <row r="23970" spans="10:10" ht="29.25" customHeight="1">
      <c r="J23970" s="348"/>
    </row>
    <row r="23971" spans="10:10" ht="29.25" customHeight="1">
      <c r="J23971" s="348"/>
    </row>
    <row r="23972" spans="10:10" ht="29.25" customHeight="1">
      <c r="J23972" s="348"/>
    </row>
    <row r="23973" spans="10:10" ht="29.25" customHeight="1">
      <c r="J23973" s="348"/>
    </row>
    <row r="23974" spans="10:10" ht="29.25" customHeight="1">
      <c r="J23974" s="348"/>
    </row>
    <row r="23975" spans="10:10" ht="29.25" customHeight="1">
      <c r="J23975" s="348"/>
    </row>
    <row r="23976" spans="10:10" ht="29.25" customHeight="1">
      <c r="J23976" s="348"/>
    </row>
    <row r="23977" spans="10:10" ht="29.25" customHeight="1">
      <c r="J23977" s="348"/>
    </row>
    <row r="23978" spans="10:10" ht="29.25" customHeight="1">
      <c r="J23978" s="348"/>
    </row>
    <row r="23979" spans="10:10" ht="29.25" customHeight="1">
      <c r="J23979" s="348"/>
    </row>
    <row r="23980" spans="10:10" ht="29.25" customHeight="1">
      <c r="J23980" s="348"/>
    </row>
    <row r="23981" spans="10:10" ht="29.25" customHeight="1">
      <c r="J23981" s="348"/>
    </row>
    <row r="23982" spans="10:10" ht="29.25" customHeight="1">
      <c r="J23982" s="348"/>
    </row>
    <row r="23983" spans="10:10" ht="29.25" customHeight="1">
      <c r="J23983" s="348"/>
    </row>
    <row r="23984" spans="10:10" ht="29.25" customHeight="1">
      <c r="J23984" s="348"/>
    </row>
    <row r="23985" spans="10:10" ht="29.25" customHeight="1">
      <c r="J23985" s="348"/>
    </row>
    <row r="23986" spans="10:10" ht="29.25" customHeight="1">
      <c r="J23986" s="348"/>
    </row>
    <row r="23987" spans="10:10" ht="29.25" customHeight="1">
      <c r="J23987" s="348"/>
    </row>
    <row r="23988" spans="10:10" ht="29.25" customHeight="1">
      <c r="J23988" s="348"/>
    </row>
    <row r="23989" spans="10:10" ht="29.25" customHeight="1">
      <c r="J23989" s="348"/>
    </row>
    <row r="23990" spans="10:10" ht="29.25" customHeight="1">
      <c r="J23990" s="348"/>
    </row>
    <row r="23991" spans="10:10" ht="29.25" customHeight="1">
      <c r="J23991" s="348"/>
    </row>
    <row r="23992" spans="10:10" ht="29.25" customHeight="1">
      <c r="J23992" s="348"/>
    </row>
    <row r="23993" spans="10:10" ht="29.25" customHeight="1">
      <c r="J23993" s="348"/>
    </row>
    <row r="23994" spans="10:10" ht="29.25" customHeight="1">
      <c r="J23994" s="348"/>
    </row>
    <row r="23995" spans="10:10" ht="29.25" customHeight="1">
      <c r="J23995" s="348"/>
    </row>
    <row r="23996" spans="10:10" ht="29.25" customHeight="1">
      <c r="J23996" s="348"/>
    </row>
    <row r="23997" spans="10:10" ht="29.25" customHeight="1">
      <c r="J23997" s="348"/>
    </row>
    <row r="23998" spans="10:10" ht="29.25" customHeight="1">
      <c r="J23998" s="348"/>
    </row>
    <row r="23999" spans="10:10" ht="29.25" customHeight="1">
      <c r="J23999" s="348"/>
    </row>
    <row r="24000" spans="10:10" ht="29.25" customHeight="1">
      <c r="J24000" s="348"/>
    </row>
    <row r="24001" spans="10:10" ht="29.25" customHeight="1">
      <c r="J24001" s="348"/>
    </row>
    <row r="24002" spans="10:10" ht="29.25" customHeight="1">
      <c r="J24002" s="348"/>
    </row>
    <row r="24003" spans="10:10" ht="29.25" customHeight="1">
      <c r="J24003" s="348"/>
    </row>
    <row r="24004" spans="10:10" ht="29.25" customHeight="1">
      <c r="J24004" s="348"/>
    </row>
    <row r="24005" spans="10:10" ht="29.25" customHeight="1">
      <c r="J24005" s="348"/>
    </row>
    <row r="24006" spans="10:10" ht="29.25" customHeight="1">
      <c r="J24006" s="348"/>
    </row>
    <row r="24007" spans="10:10" ht="29.25" customHeight="1">
      <c r="J24007" s="348"/>
    </row>
    <row r="24008" spans="10:10" ht="29.25" customHeight="1">
      <c r="J24008" s="348"/>
    </row>
    <row r="24009" spans="10:10" ht="29.25" customHeight="1">
      <c r="J24009" s="348"/>
    </row>
    <row r="24010" spans="10:10" ht="29.25" customHeight="1">
      <c r="J24010" s="348"/>
    </row>
    <row r="24011" spans="10:10" ht="29.25" customHeight="1">
      <c r="J24011" s="348"/>
    </row>
    <row r="24012" spans="10:10" ht="29.25" customHeight="1">
      <c r="J24012" s="348"/>
    </row>
    <row r="24013" spans="10:10" ht="29.25" customHeight="1">
      <c r="J24013" s="348"/>
    </row>
    <row r="24014" spans="10:10" ht="29.25" customHeight="1">
      <c r="J24014" s="348"/>
    </row>
    <row r="24015" spans="10:10" ht="29.25" customHeight="1">
      <c r="J24015" s="348"/>
    </row>
    <row r="24016" spans="10:10" ht="29.25" customHeight="1">
      <c r="J24016" s="348"/>
    </row>
    <row r="24017" spans="10:10" ht="29.25" customHeight="1">
      <c r="J24017" s="348"/>
    </row>
    <row r="24018" spans="10:10" ht="29.25" customHeight="1">
      <c r="J24018" s="348"/>
    </row>
    <row r="24019" spans="10:10" ht="29.25" customHeight="1">
      <c r="J24019" s="348"/>
    </row>
    <row r="24020" spans="10:10" ht="29.25" customHeight="1">
      <c r="J24020" s="348"/>
    </row>
    <row r="24021" spans="10:10" ht="29.25" customHeight="1">
      <c r="J24021" s="348"/>
    </row>
    <row r="24022" spans="10:10" ht="29.25" customHeight="1">
      <c r="J24022" s="348"/>
    </row>
    <row r="24023" spans="10:10" ht="29.25" customHeight="1">
      <c r="J24023" s="348"/>
    </row>
    <row r="24024" spans="10:10" ht="29.25" customHeight="1">
      <c r="J24024" s="348"/>
    </row>
    <row r="24025" spans="10:10" ht="29.25" customHeight="1">
      <c r="J24025" s="348"/>
    </row>
    <row r="24026" spans="10:10" ht="29.25" customHeight="1">
      <c r="J24026" s="348"/>
    </row>
    <row r="24027" spans="10:10" ht="29.25" customHeight="1">
      <c r="J24027" s="348"/>
    </row>
    <row r="24028" spans="10:10" ht="29.25" customHeight="1">
      <c r="J24028" s="348"/>
    </row>
    <row r="24029" spans="10:10" ht="29.25" customHeight="1">
      <c r="J24029" s="348"/>
    </row>
    <row r="24030" spans="10:10" ht="29.25" customHeight="1">
      <c r="J24030" s="348"/>
    </row>
    <row r="24031" spans="10:10" ht="29.25" customHeight="1">
      <c r="J24031" s="348"/>
    </row>
    <row r="24032" spans="10:10" ht="29.25" customHeight="1">
      <c r="J24032" s="348"/>
    </row>
    <row r="24033" spans="10:10" ht="29.25" customHeight="1">
      <c r="J24033" s="348"/>
    </row>
    <row r="24034" spans="10:10" ht="29.25" customHeight="1">
      <c r="J24034" s="348"/>
    </row>
    <row r="24035" spans="10:10" ht="29.25" customHeight="1">
      <c r="J24035" s="348"/>
    </row>
    <row r="24036" spans="10:10" ht="29.25" customHeight="1">
      <c r="J24036" s="348"/>
    </row>
    <row r="24037" spans="10:10" ht="29.25" customHeight="1">
      <c r="J24037" s="348"/>
    </row>
    <row r="24038" spans="10:10" ht="29.25" customHeight="1">
      <c r="J24038" s="348"/>
    </row>
    <row r="24039" spans="10:10" ht="29.25" customHeight="1">
      <c r="J24039" s="348"/>
    </row>
    <row r="24040" spans="10:10" ht="29.25" customHeight="1">
      <c r="J24040" s="348"/>
    </row>
    <row r="24041" spans="10:10" ht="29.25" customHeight="1">
      <c r="J24041" s="348"/>
    </row>
    <row r="24042" spans="10:10" ht="29.25" customHeight="1">
      <c r="J24042" s="348"/>
    </row>
    <row r="24043" spans="10:10" ht="29.25" customHeight="1">
      <c r="J24043" s="348"/>
    </row>
    <row r="24044" spans="10:10" ht="29.25" customHeight="1">
      <c r="J24044" s="348"/>
    </row>
    <row r="24045" spans="10:10" ht="29.25" customHeight="1">
      <c r="J24045" s="348"/>
    </row>
    <row r="24046" spans="10:10" ht="29.25" customHeight="1">
      <c r="J24046" s="348"/>
    </row>
    <row r="24047" spans="10:10" ht="29.25" customHeight="1">
      <c r="J24047" s="348"/>
    </row>
    <row r="24048" spans="10:10" ht="29.25" customHeight="1">
      <c r="J24048" s="348"/>
    </row>
    <row r="24049" spans="10:10" ht="29.25" customHeight="1">
      <c r="J24049" s="348"/>
    </row>
    <row r="24050" spans="10:10" ht="29.25" customHeight="1">
      <c r="J24050" s="348"/>
    </row>
    <row r="24051" spans="10:10" ht="29.25" customHeight="1">
      <c r="J24051" s="348"/>
    </row>
    <row r="24052" spans="10:10" ht="29.25" customHeight="1">
      <c r="J24052" s="348"/>
    </row>
    <row r="24053" spans="10:10" ht="29.25" customHeight="1">
      <c r="J24053" s="348"/>
    </row>
    <row r="24054" spans="10:10" ht="29.25" customHeight="1">
      <c r="J24054" s="348"/>
    </row>
    <row r="24055" spans="10:10" ht="29.25" customHeight="1">
      <c r="J24055" s="348"/>
    </row>
    <row r="24056" spans="10:10" ht="29.25" customHeight="1">
      <c r="J24056" s="348"/>
    </row>
    <row r="24057" spans="10:10" ht="29.25" customHeight="1">
      <c r="J24057" s="348"/>
    </row>
    <row r="24058" spans="10:10" ht="29.25" customHeight="1">
      <c r="J24058" s="348"/>
    </row>
    <row r="24059" spans="10:10" ht="29.25" customHeight="1">
      <c r="J24059" s="348"/>
    </row>
    <row r="24060" spans="10:10" ht="29.25" customHeight="1">
      <c r="J24060" s="348"/>
    </row>
    <row r="24061" spans="10:10" ht="29.25" customHeight="1">
      <c r="J24061" s="348"/>
    </row>
    <row r="24062" spans="10:10" ht="29.25" customHeight="1">
      <c r="J24062" s="348"/>
    </row>
    <row r="24063" spans="10:10" ht="29.25" customHeight="1">
      <c r="J24063" s="348"/>
    </row>
    <row r="24064" spans="10:10" ht="29.25" customHeight="1">
      <c r="J24064" s="348"/>
    </row>
    <row r="24065" spans="10:10" ht="29.25" customHeight="1">
      <c r="J24065" s="348"/>
    </row>
    <row r="24066" spans="10:10" ht="29.25" customHeight="1">
      <c r="J24066" s="348"/>
    </row>
    <row r="24067" spans="10:10" ht="29.25" customHeight="1">
      <c r="J24067" s="348"/>
    </row>
    <row r="24068" spans="10:10" ht="29.25" customHeight="1">
      <c r="J24068" s="348"/>
    </row>
    <row r="24069" spans="10:10" ht="29.25" customHeight="1">
      <c r="J24069" s="348"/>
    </row>
    <row r="24070" spans="10:10" ht="29.25" customHeight="1">
      <c r="J24070" s="348"/>
    </row>
    <row r="24071" spans="10:10" ht="29.25" customHeight="1">
      <c r="J24071" s="348"/>
    </row>
    <row r="24072" spans="10:10" ht="29.25" customHeight="1">
      <c r="J24072" s="348"/>
    </row>
    <row r="24073" spans="10:10" ht="29.25" customHeight="1">
      <c r="J24073" s="348"/>
    </row>
    <row r="24074" spans="10:10" ht="29.25" customHeight="1">
      <c r="J24074" s="348"/>
    </row>
    <row r="24075" spans="10:10" ht="29.25" customHeight="1">
      <c r="J24075" s="348"/>
    </row>
    <row r="24076" spans="10:10" ht="29.25" customHeight="1">
      <c r="J24076" s="348"/>
    </row>
    <row r="24077" spans="10:10" ht="29.25" customHeight="1">
      <c r="J24077" s="348"/>
    </row>
    <row r="24078" spans="10:10" ht="29.25" customHeight="1">
      <c r="J24078" s="348"/>
    </row>
    <row r="24079" spans="10:10" ht="29.25" customHeight="1">
      <c r="J24079" s="348"/>
    </row>
    <row r="24080" spans="10:10" ht="29.25" customHeight="1">
      <c r="J24080" s="348"/>
    </row>
    <row r="24081" spans="10:10" ht="29.25" customHeight="1">
      <c r="J24081" s="348"/>
    </row>
    <row r="24082" spans="10:10" ht="29.25" customHeight="1">
      <c r="J24082" s="348"/>
    </row>
    <row r="24083" spans="10:10" ht="29.25" customHeight="1">
      <c r="J24083" s="348"/>
    </row>
    <row r="24084" spans="10:10" ht="29.25" customHeight="1">
      <c r="J24084" s="348"/>
    </row>
    <row r="24085" spans="10:10" ht="29.25" customHeight="1">
      <c r="J24085" s="348"/>
    </row>
    <row r="24086" spans="10:10" ht="29.25" customHeight="1">
      <c r="J24086" s="348"/>
    </row>
    <row r="24087" spans="10:10" ht="29.25" customHeight="1">
      <c r="J24087" s="348"/>
    </row>
    <row r="24088" spans="10:10" ht="29.25" customHeight="1">
      <c r="J24088" s="348"/>
    </row>
    <row r="24089" spans="10:10" ht="29.25" customHeight="1">
      <c r="J24089" s="348"/>
    </row>
    <row r="24090" spans="10:10" ht="29.25" customHeight="1">
      <c r="J24090" s="348"/>
    </row>
    <row r="24091" spans="10:10" ht="29.25" customHeight="1">
      <c r="J24091" s="348"/>
    </row>
    <row r="24092" spans="10:10" ht="29.25" customHeight="1">
      <c r="J24092" s="348"/>
    </row>
    <row r="24093" spans="10:10" ht="29.25" customHeight="1">
      <c r="J24093" s="348"/>
    </row>
    <row r="24094" spans="10:10" ht="29.25" customHeight="1">
      <c r="J24094" s="348"/>
    </row>
    <row r="24095" spans="10:10" ht="29.25" customHeight="1">
      <c r="J24095" s="348"/>
    </row>
    <row r="24096" spans="10:10" ht="29.25" customHeight="1">
      <c r="J24096" s="348"/>
    </row>
    <row r="24097" spans="10:10" ht="29.25" customHeight="1">
      <c r="J24097" s="348"/>
    </row>
    <row r="24098" spans="10:10" ht="29.25" customHeight="1">
      <c r="J24098" s="348"/>
    </row>
    <row r="24099" spans="10:10" ht="29.25" customHeight="1">
      <c r="J24099" s="348"/>
    </row>
    <row r="24100" spans="10:10" ht="29.25" customHeight="1">
      <c r="J24100" s="348"/>
    </row>
    <row r="24101" spans="10:10" ht="29.25" customHeight="1">
      <c r="J24101" s="348"/>
    </row>
    <row r="24102" spans="10:10" ht="29.25" customHeight="1">
      <c r="J24102" s="348"/>
    </row>
    <row r="24103" spans="10:10" ht="29.25" customHeight="1">
      <c r="J24103" s="348"/>
    </row>
    <row r="24104" spans="10:10" ht="29.25" customHeight="1">
      <c r="J24104" s="348"/>
    </row>
    <row r="24105" spans="10:10" ht="29.25" customHeight="1">
      <c r="J24105" s="348"/>
    </row>
    <row r="24106" spans="10:10" ht="29.25" customHeight="1">
      <c r="J24106" s="348"/>
    </row>
    <row r="24107" spans="10:10" ht="29.25" customHeight="1">
      <c r="J24107" s="348"/>
    </row>
    <row r="24108" spans="10:10" ht="29.25" customHeight="1">
      <c r="J24108" s="348"/>
    </row>
    <row r="24109" spans="10:10" ht="29.25" customHeight="1">
      <c r="J24109" s="348"/>
    </row>
    <row r="24110" spans="10:10" ht="29.25" customHeight="1">
      <c r="J24110" s="348"/>
    </row>
    <row r="24111" spans="10:10" ht="29.25" customHeight="1">
      <c r="J24111" s="348"/>
    </row>
    <row r="24112" spans="10:10" ht="29.25" customHeight="1">
      <c r="J24112" s="348"/>
    </row>
    <row r="24113" spans="10:10" ht="29.25" customHeight="1">
      <c r="J24113" s="348"/>
    </row>
    <row r="24114" spans="10:10" ht="29.25" customHeight="1">
      <c r="J24114" s="348"/>
    </row>
    <row r="24115" spans="10:10" ht="29.25" customHeight="1">
      <c r="J24115" s="348"/>
    </row>
    <row r="24116" spans="10:10" ht="29.25" customHeight="1">
      <c r="J24116" s="348"/>
    </row>
    <row r="24117" spans="10:10" ht="29.25" customHeight="1">
      <c r="J24117" s="348"/>
    </row>
    <row r="24118" spans="10:10" ht="29.25" customHeight="1">
      <c r="J24118" s="348"/>
    </row>
    <row r="24119" spans="10:10" ht="29.25" customHeight="1">
      <c r="J24119" s="348"/>
    </row>
    <row r="24120" spans="10:10" ht="29.25" customHeight="1">
      <c r="J24120" s="348"/>
    </row>
    <row r="24121" spans="10:10" ht="29.25" customHeight="1">
      <c r="J24121" s="348"/>
    </row>
    <row r="24122" spans="10:10" ht="29.25" customHeight="1">
      <c r="J24122" s="348"/>
    </row>
    <row r="24123" spans="10:10" ht="29.25" customHeight="1">
      <c r="J24123" s="348"/>
    </row>
    <row r="24124" spans="10:10" ht="29.25" customHeight="1">
      <c r="J24124" s="348"/>
    </row>
    <row r="24125" spans="10:10" ht="29.25" customHeight="1">
      <c r="J24125" s="348"/>
    </row>
    <row r="24126" spans="10:10" ht="29.25" customHeight="1">
      <c r="J24126" s="348"/>
    </row>
    <row r="24127" spans="10:10" ht="29.25" customHeight="1">
      <c r="J24127" s="348"/>
    </row>
    <row r="24128" spans="10:10" ht="29.25" customHeight="1">
      <c r="J24128" s="348"/>
    </row>
    <row r="24129" spans="10:10" ht="29.25" customHeight="1">
      <c r="J24129" s="348"/>
    </row>
    <row r="24130" spans="10:10" ht="29.25" customHeight="1">
      <c r="J24130" s="348"/>
    </row>
    <row r="24131" spans="10:10" ht="29.25" customHeight="1">
      <c r="J24131" s="348"/>
    </row>
    <row r="24132" spans="10:10" ht="29.25" customHeight="1">
      <c r="J24132" s="348"/>
    </row>
    <row r="24133" spans="10:10" ht="29.25" customHeight="1">
      <c r="J24133" s="348"/>
    </row>
    <row r="24134" spans="10:10" ht="29.25" customHeight="1">
      <c r="J24134" s="348"/>
    </row>
    <row r="24135" spans="10:10" ht="29.25" customHeight="1">
      <c r="J24135" s="348"/>
    </row>
    <row r="24136" spans="10:10" ht="29.25" customHeight="1">
      <c r="J24136" s="348"/>
    </row>
    <row r="24137" spans="10:10" ht="29.25" customHeight="1">
      <c r="J24137" s="348"/>
    </row>
    <row r="24138" spans="10:10" ht="29.25" customHeight="1">
      <c r="J24138" s="348"/>
    </row>
    <row r="24139" spans="10:10" ht="29.25" customHeight="1">
      <c r="J24139" s="348"/>
    </row>
    <row r="24140" spans="10:10" ht="29.25" customHeight="1">
      <c r="J24140" s="348"/>
    </row>
    <row r="24141" spans="10:10" ht="29.25" customHeight="1">
      <c r="J24141" s="348"/>
    </row>
    <row r="24142" spans="10:10" ht="29.25" customHeight="1">
      <c r="J24142" s="348"/>
    </row>
    <row r="24143" spans="10:10" ht="29.25" customHeight="1">
      <c r="J24143" s="348"/>
    </row>
    <row r="24144" spans="10:10" ht="29.25" customHeight="1">
      <c r="J24144" s="348"/>
    </row>
    <row r="24145" spans="10:10" ht="29.25" customHeight="1">
      <c r="J24145" s="348"/>
    </row>
    <row r="24146" spans="10:10" ht="29.25" customHeight="1">
      <c r="J24146" s="348"/>
    </row>
    <row r="24147" spans="10:10" ht="29.25" customHeight="1">
      <c r="J24147" s="348"/>
    </row>
    <row r="24148" spans="10:10" ht="29.25" customHeight="1">
      <c r="J24148" s="348"/>
    </row>
    <row r="24149" spans="10:10" ht="29.25" customHeight="1">
      <c r="J24149" s="348"/>
    </row>
    <row r="24150" spans="10:10" ht="29.25" customHeight="1">
      <c r="J24150" s="348"/>
    </row>
    <row r="24151" spans="10:10" ht="29.25" customHeight="1">
      <c r="J24151" s="348"/>
    </row>
    <row r="24152" spans="10:10" ht="29.25" customHeight="1">
      <c r="J24152" s="348"/>
    </row>
    <row r="24153" spans="10:10" ht="29.25" customHeight="1">
      <c r="J24153" s="348"/>
    </row>
    <row r="24154" spans="10:10" ht="29.25" customHeight="1">
      <c r="J24154" s="348"/>
    </row>
    <row r="24155" spans="10:10" ht="29.25" customHeight="1">
      <c r="J24155" s="348"/>
    </row>
    <row r="24156" spans="10:10" ht="29.25" customHeight="1">
      <c r="J24156" s="348"/>
    </row>
    <row r="24157" spans="10:10" ht="29.25" customHeight="1">
      <c r="J24157" s="348"/>
    </row>
    <row r="24158" spans="10:10" ht="29.25" customHeight="1">
      <c r="J24158" s="348"/>
    </row>
    <row r="24159" spans="10:10" ht="29.25" customHeight="1">
      <c r="J24159" s="348"/>
    </row>
    <row r="24160" spans="10:10" ht="29.25" customHeight="1">
      <c r="J24160" s="348"/>
    </row>
    <row r="24161" spans="10:10" ht="29.25" customHeight="1">
      <c r="J24161" s="348"/>
    </row>
    <row r="24162" spans="10:10" ht="29.25" customHeight="1">
      <c r="J24162" s="348"/>
    </row>
    <row r="24163" spans="10:10" ht="29.25" customHeight="1">
      <c r="J24163" s="348"/>
    </row>
    <row r="24164" spans="10:10" ht="29.25" customHeight="1">
      <c r="J24164" s="348"/>
    </row>
    <row r="24165" spans="10:10" ht="29.25" customHeight="1">
      <c r="J24165" s="348"/>
    </row>
    <row r="24166" spans="10:10" ht="29.25" customHeight="1">
      <c r="J24166" s="348"/>
    </row>
    <row r="24167" spans="10:10" ht="29.25" customHeight="1">
      <c r="J24167" s="348"/>
    </row>
    <row r="24168" spans="10:10" ht="29.25" customHeight="1">
      <c r="J24168" s="348"/>
    </row>
    <row r="24169" spans="10:10" ht="29.25" customHeight="1">
      <c r="J24169" s="348"/>
    </row>
    <row r="24170" spans="10:10" ht="29.25" customHeight="1">
      <c r="J24170" s="348"/>
    </row>
    <row r="24171" spans="10:10" ht="29.25" customHeight="1">
      <c r="J24171" s="348"/>
    </row>
    <row r="24172" spans="10:10" ht="29.25" customHeight="1">
      <c r="J24172" s="348"/>
    </row>
    <row r="24173" spans="10:10" ht="29.25" customHeight="1">
      <c r="J24173" s="348"/>
    </row>
    <row r="24174" spans="10:10" ht="29.25" customHeight="1">
      <c r="J24174" s="348"/>
    </row>
    <row r="24175" spans="10:10" ht="29.25" customHeight="1">
      <c r="J24175" s="348"/>
    </row>
    <row r="24176" spans="10:10" ht="29.25" customHeight="1">
      <c r="J24176" s="348"/>
    </row>
    <row r="24177" spans="10:10" ht="29.25" customHeight="1">
      <c r="J24177" s="348"/>
    </row>
    <row r="24178" spans="10:10" ht="29.25" customHeight="1">
      <c r="J24178" s="348"/>
    </row>
    <row r="24179" spans="10:10" ht="29.25" customHeight="1">
      <c r="J24179" s="348"/>
    </row>
    <row r="24180" spans="10:10" ht="29.25" customHeight="1">
      <c r="J24180" s="348"/>
    </row>
    <row r="24181" spans="10:10" ht="29.25" customHeight="1">
      <c r="J24181" s="348"/>
    </row>
    <row r="24182" spans="10:10" ht="29.25" customHeight="1">
      <c r="J24182" s="348"/>
    </row>
    <row r="24183" spans="10:10" ht="29.25" customHeight="1">
      <c r="J24183" s="348"/>
    </row>
    <row r="24184" spans="10:10" ht="29.25" customHeight="1">
      <c r="J24184" s="348"/>
    </row>
    <row r="24185" spans="10:10" ht="29.25" customHeight="1">
      <c r="J24185" s="348"/>
    </row>
    <row r="24186" spans="10:10" ht="29.25" customHeight="1">
      <c r="J24186" s="348"/>
    </row>
    <row r="24187" spans="10:10" ht="29.25" customHeight="1">
      <c r="J24187" s="348"/>
    </row>
    <row r="24188" spans="10:10" ht="29.25" customHeight="1">
      <c r="J24188" s="348"/>
    </row>
    <row r="24189" spans="10:10" ht="29.25" customHeight="1">
      <c r="J24189" s="348"/>
    </row>
    <row r="24190" spans="10:10" ht="29.25" customHeight="1">
      <c r="J24190" s="348"/>
    </row>
    <row r="24191" spans="10:10" ht="29.25" customHeight="1">
      <c r="J24191" s="348"/>
    </row>
    <row r="24192" spans="10:10" ht="29.25" customHeight="1">
      <c r="J24192" s="348"/>
    </row>
    <row r="24193" spans="10:10" ht="29.25" customHeight="1">
      <c r="J24193" s="348"/>
    </row>
    <row r="24194" spans="10:10" ht="29.25" customHeight="1">
      <c r="J24194" s="348"/>
    </row>
    <row r="24195" spans="10:10" ht="29.25" customHeight="1">
      <c r="J24195" s="348"/>
    </row>
    <row r="24196" spans="10:10" ht="29.25" customHeight="1">
      <c r="J24196" s="348"/>
    </row>
    <row r="24197" spans="10:10" ht="29.25" customHeight="1">
      <c r="J24197" s="348"/>
    </row>
    <row r="24198" spans="10:10" ht="29.25" customHeight="1">
      <c r="J24198" s="348"/>
    </row>
    <row r="24199" spans="10:10" ht="29.25" customHeight="1">
      <c r="J24199" s="348"/>
    </row>
    <row r="24200" spans="10:10" ht="29.25" customHeight="1">
      <c r="J24200" s="348"/>
    </row>
    <row r="24201" spans="10:10" ht="29.25" customHeight="1">
      <c r="J24201" s="348"/>
    </row>
    <row r="24202" spans="10:10" ht="29.25" customHeight="1">
      <c r="J24202" s="348"/>
    </row>
    <row r="24203" spans="10:10" ht="29.25" customHeight="1">
      <c r="J24203" s="348"/>
    </row>
    <row r="24204" spans="10:10" ht="29.25" customHeight="1">
      <c r="J24204" s="348"/>
    </row>
    <row r="24205" spans="10:10" ht="29.25" customHeight="1">
      <c r="J24205" s="348"/>
    </row>
    <row r="24206" spans="10:10" ht="29.25" customHeight="1">
      <c r="J24206" s="348"/>
    </row>
    <row r="24207" spans="10:10" ht="29.25" customHeight="1">
      <c r="J24207" s="348"/>
    </row>
    <row r="24208" spans="10:10" ht="29.25" customHeight="1">
      <c r="J24208" s="348"/>
    </row>
    <row r="24209" spans="10:10" ht="29.25" customHeight="1">
      <c r="J24209" s="348"/>
    </row>
    <row r="24210" spans="10:10" ht="29.25" customHeight="1">
      <c r="J24210" s="348"/>
    </row>
    <row r="24211" spans="10:10" ht="29.25" customHeight="1">
      <c r="J24211" s="348"/>
    </row>
    <row r="24212" spans="10:10" ht="29.25" customHeight="1">
      <c r="J24212" s="348"/>
    </row>
    <row r="24213" spans="10:10" ht="29.25" customHeight="1">
      <c r="J24213" s="348"/>
    </row>
    <row r="24214" spans="10:10" ht="29.25" customHeight="1">
      <c r="J24214" s="348"/>
    </row>
    <row r="24215" spans="10:10" ht="29.25" customHeight="1">
      <c r="J24215" s="348"/>
    </row>
    <row r="24216" spans="10:10" ht="29.25" customHeight="1">
      <c r="J24216" s="348"/>
    </row>
    <row r="24217" spans="10:10" ht="29.25" customHeight="1">
      <c r="J24217" s="348"/>
    </row>
    <row r="24218" spans="10:10" ht="29.25" customHeight="1">
      <c r="J24218" s="348"/>
    </row>
    <row r="24219" spans="10:10" ht="29.25" customHeight="1">
      <c r="J24219" s="348"/>
    </row>
    <row r="24220" spans="10:10" ht="29.25" customHeight="1">
      <c r="J24220" s="348"/>
    </row>
    <row r="24221" spans="10:10" ht="29.25" customHeight="1">
      <c r="J24221" s="348"/>
    </row>
    <row r="24222" spans="10:10" ht="29.25" customHeight="1">
      <c r="J24222" s="348"/>
    </row>
    <row r="24223" spans="10:10" ht="29.25" customHeight="1">
      <c r="J24223" s="348"/>
    </row>
    <row r="24224" spans="10:10" ht="29.25" customHeight="1">
      <c r="J24224" s="348"/>
    </row>
    <row r="24225" spans="10:10" ht="29.25" customHeight="1">
      <c r="J24225" s="348"/>
    </row>
    <row r="24226" spans="10:10" ht="29.25" customHeight="1">
      <c r="J24226" s="348"/>
    </row>
    <row r="24227" spans="10:10" ht="29.25" customHeight="1">
      <c r="J24227" s="348"/>
    </row>
    <row r="24228" spans="10:10" ht="29.25" customHeight="1">
      <c r="J24228" s="348"/>
    </row>
    <row r="24229" spans="10:10" ht="29.25" customHeight="1">
      <c r="J24229" s="348"/>
    </row>
    <row r="24230" spans="10:10" ht="29.25" customHeight="1">
      <c r="J24230" s="348"/>
    </row>
    <row r="24231" spans="10:10" ht="29.25" customHeight="1">
      <c r="J24231" s="348"/>
    </row>
    <row r="24232" spans="10:10" ht="29.25" customHeight="1">
      <c r="J24232" s="348"/>
    </row>
    <row r="24233" spans="10:10" ht="29.25" customHeight="1">
      <c r="J24233" s="348"/>
    </row>
    <row r="24234" spans="10:10" ht="29.25" customHeight="1">
      <c r="J24234" s="348"/>
    </row>
    <row r="24235" spans="10:10" ht="29.25" customHeight="1">
      <c r="J24235" s="348"/>
    </row>
    <row r="24236" spans="10:10" ht="29.25" customHeight="1">
      <c r="J24236" s="348"/>
    </row>
    <row r="24237" spans="10:10" ht="29.25" customHeight="1">
      <c r="J24237" s="348"/>
    </row>
    <row r="24238" spans="10:10" ht="29.25" customHeight="1">
      <c r="J24238" s="348"/>
    </row>
    <row r="24239" spans="10:10" ht="29.25" customHeight="1">
      <c r="J24239" s="348"/>
    </row>
    <row r="24240" spans="10:10" ht="29.25" customHeight="1">
      <c r="J24240" s="348"/>
    </row>
    <row r="24241" spans="10:10" ht="29.25" customHeight="1">
      <c r="J24241" s="348"/>
    </row>
    <row r="24242" spans="10:10" ht="29.25" customHeight="1">
      <c r="J24242" s="348"/>
    </row>
    <row r="24243" spans="10:10" ht="29.25" customHeight="1">
      <c r="J24243" s="348"/>
    </row>
    <row r="24244" spans="10:10" ht="29.25" customHeight="1">
      <c r="J24244" s="348"/>
    </row>
    <row r="24245" spans="10:10" ht="29.25" customHeight="1">
      <c r="J24245" s="348"/>
    </row>
    <row r="24246" spans="10:10" ht="29.25" customHeight="1">
      <c r="J24246" s="348"/>
    </row>
    <row r="24247" spans="10:10" ht="29.25" customHeight="1">
      <c r="J24247" s="348"/>
    </row>
    <row r="24248" spans="10:10" ht="29.25" customHeight="1">
      <c r="J24248" s="348"/>
    </row>
    <row r="24249" spans="10:10" ht="29.25" customHeight="1">
      <c r="J24249" s="348"/>
    </row>
    <row r="24250" spans="10:10" ht="29.25" customHeight="1">
      <c r="J24250" s="348"/>
    </row>
    <row r="24251" spans="10:10" ht="29.25" customHeight="1">
      <c r="J24251" s="348"/>
    </row>
    <row r="24252" spans="10:10" ht="29.25" customHeight="1">
      <c r="J24252" s="348"/>
    </row>
    <row r="24253" spans="10:10" ht="29.25" customHeight="1">
      <c r="J24253" s="348"/>
    </row>
    <row r="24254" spans="10:10" ht="29.25" customHeight="1">
      <c r="J24254" s="348"/>
    </row>
    <row r="24255" spans="10:10" ht="29.25" customHeight="1">
      <c r="J24255" s="348"/>
    </row>
    <row r="24256" spans="10:10" ht="29.25" customHeight="1">
      <c r="J24256" s="348"/>
    </row>
    <row r="24257" spans="10:10" ht="29.25" customHeight="1">
      <c r="J24257" s="348"/>
    </row>
    <row r="24258" spans="10:10" ht="29.25" customHeight="1">
      <c r="J24258" s="348"/>
    </row>
    <row r="24259" spans="10:10" ht="29.25" customHeight="1">
      <c r="J24259" s="348"/>
    </row>
    <row r="24260" spans="10:10" ht="29.25" customHeight="1">
      <c r="J24260" s="348"/>
    </row>
    <row r="24261" spans="10:10" ht="29.25" customHeight="1">
      <c r="J24261" s="348"/>
    </row>
    <row r="24262" spans="10:10" ht="29.25" customHeight="1">
      <c r="J24262" s="348"/>
    </row>
    <row r="24263" spans="10:10" ht="29.25" customHeight="1">
      <c r="J24263" s="348"/>
    </row>
    <row r="24264" spans="10:10" ht="29.25" customHeight="1">
      <c r="J24264" s="348"/>
    </row>
    <row r="24265" spans="10:10" ht="29.25" customHeight="1">
      <c r="J24265" s="348"/>
    </row>
    <row r="24266" spans="10:10" ht="29.25" customHeight="1">
      <c r="J24266" s="348"/>
    </row>
    <row r="24267" spans="10:10" ht="29.25" customHeight="1">
      <c r="J24267" s="348"/>
    </row>
    <row r="24268" spans="10:10" ht="29.25" customHeight="1">
      <c r="J24268" s="348"/>
    </row>
    <row r="24269" spans="10:10" ht="29.25" customHeight="1">
      <c r="J24269" s="348"/>
    </row>
    <row r="24270" spans="10:10" ht="29.25" customHeight="1">
      <c r="J24270" s="348"/>
    </row>
    <row r="24271" spans="10:10" ht="29.25" customHeight="1">
      <c r="J24271" s="348"/>
    </row>
    <row r="24272" spans="10:10" ht="29.25" customHeight="1">
      <c r="J24272" s="348"/>
    </row>
    <row r="24273" spans="10:10" ht="29.25" customHeight="1">
      <c r="J24273" s="348"/>
    </row>
    <row r="24274" spans="10:10" ht="29.25" customHeight="1">
      <c r="J24274" s="348"/>
    </row>
    <row r="24275" spans="10:10" ht="29.25" customHeight="1">
      <c r="J24275" s="348"/>
    </row>
    <row r="24276" spans="10:10" ht="29.25" customHeight="1">
      <c r="J24276" s="348"/>
    </row>
    <row r="24277" spans="10:10" ht="29.25" customHeight="1">
      <c r="J24277" s="348"/>
    </row>
    <row r="24278" spans="10:10" ht="29.25" customHeight="1">
      <c r="J24278" s="348"/>
    </row>
    <row r="24279" spans="10:10" ht="29.25" customHeight="1">
      <c r="J24279" s="348"/>
    </row>
    <row r="24280" spans="10:10" ht="29.25" customHeight="1">
      <c r="J24280" s="348"/>
    </row>
    <row r="24281" spans="10:10" ht="29.25" customHeight="1">
      <c r="J24281" s="348"/>
    </row>
    <row r="24282" spans="10:10" ht="29.25" customHeight="1">
      <c r="J24282" s="348"/>
    </row>
    <row r="24283" spans="10:10" ht="29.25" customHeight="1">
      <c r="J24283" s="348"/>
    </row>
    <row r="24284" spans="10:10" ht="29.25" customHeight="1">
      <c r="J24284" s="348"/>
    </row>
    <row r="24285" spans="10:10" ht="29.25" customHeight="1">
      <c r="J24285" s="348"/>
    </row>
    <row r="24286" spans="10:10" ht="29.25" customHeight="1">
      <c r="J24286" s="348"/>
    </row>
    <row r="24287" spans="10:10" ht="29.25" customHeight="1">
      <c r="J24287" s="348"/>
    </row>
    <row r="24288" spans="10:10" ht="29.25" customHeight="1">
      <c r="J24288" s="348"/>
    </row>
    <row r="24289" spans="10:10" ht="29.25" customHeight="1">
      <c r="J24289" s="348"/>
    </row>
    <row r="24290" spans="10:10" ht="29.25" customHeight="1">
      <c r="J24290" s="348"/>
    </row>
    <row r="24291" spans="10:10" ht="29.25" customHeight="1">
      <c r="J24291" s="348"/>
    </row>
    <row r="24292" spans="10:10" ht="29.25" customHeight="1">
      <c r="J24292" s="348"/>
    </row>
    <row r="24293" spans="10:10" ht="29.25" customHeight="1">
      <c r="J24293" s="348"/>
    </row>
    <row r="24294" spans="10:10" ht="29.25" customHeight="1">
      <c r="J24294" s="348"/>
    </row>
    <row r="24295" spans="10:10" ht="29.25" customHeight="1">
      <c r="J24295" s="348"/>
    </row>
    <row r="24296" spans="10:10" ht="29.25" customHeight="1">
      <c r="J24296" s="348"/>
    </row>
    <row r="24297" spans="10:10" ht="29.25" customHeight="1">
      <c r="J24297" s="348"/>
    </row>
    <row r="24298" spans="10:10" ht="29.25" customHeight="1">
      <c r="J24298" s="348"/>
    </row>
    <row r="24299" spans="10:10" ht="29.25" customHeight="1">
      <c r="J24299" s="348"/>
    </row>
    <row r="24300" spans="10:10" ht="29.25" customHeight="1">
      <c r="J24300" s="348"/>
    </row>
    <row r="24301" spans="10:10" ht="29.25" customHeight="1">
      <c r="J24301" s="348"/>
    </row>
    <row r="24302" spans="10:10" ht="29.25" customHeight="1">
      <c r="J24302" s="348"/>
    </row>
    <row r="24303" spans="10:10" ht="29.25" customHeight="1">
      <c r="J24303" s="348"/>
    </row>
    <row r="24304" spans="10:10" ht="29.25" customHeight="1">
      <c r="J24304" s="348"/>
    </row>
    <row r="24305" spans="10:10" ht="29.25" customHeight="1">
      <c r="J24305" s="348"/>
    </row>
    <row r="24306" spans="10:10" ht="29.25" customHeight="1">
      <c r="J24306" s="348"/>
    </row>
    <row r="24307" spans="10:10" ht="29.25" customHeight="1">
      <c r="J24307" s="348"/>
    </row>
    <row r="24308" spans="10:10" ht="29.25" customHeight="1">
      <c r="J24308" s="348"/>
    </row>
    <row r="24309" spans="10:10" ht="29.25" customHeight="1">
      <c r="J24309" s="348"/>
    </row>
    <row r="24310" spans="10:10" ht="29.25" customHeight="1">
      <c r="J24310" s="348"/>
    </row>
    <row r="24311" spans="10:10" ht="29.25" customHeight="1">
      <c r="J24311" s="348"/>
    </row>
    <row r="24312" spans="10:10" ht="29.25" customHeight="1">
      <c r="J24312" s="348"/>
    </row>
    <row r="24313" spans="10:10" ht="29.25" customHeight="1">
      <c r="J24313" s="348"/>
    </row>
    <row r="24314" spans="10:10" ht="29.25" customHeight="1">
      <c r="J24314" s="348"/>
    </row>
    <row r="24315" spans="10:10" ht="29.25" customHeight="1">
      <c r="J24315" s="348"/>
    </row>
    <row r="24316" spans="10:10" ht="29.25" customHeight="1">
      <c r="J24316" s="348"/>
    </row>
    <row r="24317" spans="10:10" ht="29.25" customHeight="1">
      <c r="J24317" s="348"/>
    </row>
    <row r="24318" spans="10:10" ht="29.25" customHeight="1">
      <c r="J24318" s="348"/>
    </row>
    <row r="24319" spans="10:10" ht="29.25" customHeight="1">
      <c r="J24319" s="348"/>
    </row>
    <row r="24320" spans="10:10" ht="29.25" customHeight="1">
      <c r="J24320" s="348"/>
    </row>
    <row r="24321" spans="10:10" ht="29.25" customHeight="1">
      <c r="J24321" s="348"/>
    </row>
    <row r="24322" spans="10:10" ht="29.25" customHeight="1">
      <c r="J24322" s="348"/>
    </row>
    <row r="24323" spans="10:10" ht="29.25" customHeight="1">
      <c r="J24323" s="348"/>
    </row>
    <row r="24324" spans="10:10" ht="29.25" customHeight="1">
      <c r="J24324" s="348"/>
    </row>
    <row r="24325" spans="10:10" ht="29.25" customHeight="1">
      <c r="J24325" s="348"/>
    </row>
    <row r="24326" spans="10:10" ht="29.25" customHeight="1">
      <c r="J24326" s="348"/>
    </row>
    <row r="24327" spans="10:10" ht="29.25" customHeight="1">
      <c r="J24327" s="348"/>
    </row>
    <row r="24328" spans="10:10" ht="29.25" customHeight="1">
      <c r="J24328" s="348"/>
    </row>
    <row r="24329" spans="10:10" ht="29.25" customHeight="1">
      <c r="J24329" s="348"/>
    </row>
    <row r="24330" spans="10:10" ht="29.25" customHeight="1">
      <c r="J24330" s="348"/>
    </row>
    <row r="24331" spans="10:10" ht="29.25" customHeight="1">
      <c r="J24331" s="348"/>
    </row>
    <row r="24332" spans="10:10" ht="29.25" customHeight="1">
      <c r="J24332" s="348"/>
    </row>
    <row r="24333" spans="10:10" ht="29.25" customHeight="1">
      <c r="J24333" s="348"/>
    </row>
    <row r="24334" spans="10:10" ht="29.25" customHeight="1">
      <c r="J24334" s="348"/>
    </row>
    <row r="24335" spans="10:10" ht="29.25" customHeight="1">
      <c r="J24335" s="348"/>
    </row>
    <row r="24336" spans="10:10" ht="29.25" customHeight="1">
      <c r="J24336" s="348"/>
    </row>
    <row r="24337" spans="10:10" ht="29.25" customHeight="1">
      <c r="J24337" s="348"/>
    </row>
    <row r="24338" spans="10:10" ht="29.25" customHeight="1">
      <c r="J24338" s="348"/>
    </row>
    <row r="24339" spans="10:10" ht="29.25" customHeight="1">
      <c r="J24339" s="348"/>
    </row>
    <row r="24340" spans="10:10" ht="29.25" customHeight="1">
      <c r="J24340" s="348"/>
    </row>
    <row r="24341" spans="10:10" ht="29.25" customHeight="1">
      <c r="J24341" s="348"/>
    </row>
    <row r="24342" spans="10:10" ht="29.25" customHeight="1">
      <c r="J24342" s="348"/>
    </row>
    <row r="24343" spans="10:10" ht="29.25" customHeight="1">
      <c r="J24343" s="348"/>
    </row>
    <row r="24344" spans="10:10" ht="29.25" customHeight="1">
      <c r="J24344" s="348"/>
    </row>
    <row r="24345" spans="10:10" ht="29.25" customHeight="1">
      <c r="J24345" s="348"/>
    </row>
    <row r="24346" spans="10:10" ht="29.25" customHeight="1">
      <c r="J24346" s="348"/>
    </row>
    <row r="24347" spans="10:10" ht="29.25" customHeight="1">
      <c r="J24347" s="348"/>
    </row>
    <row r="24348" spans="10:10" ht="29.25" customHeight="1">
      <c r="J24348" s="348"/>
    </row>
    <row r="24349" spans="10:10" ht="29.25" customHeight="1">
      <c r="J24349" s="348"/>
    </row>
    <row r="24350" spans="10:10" ht="29.25" customHeight="1">
      <c r="J24350" s="348"/>
    </row>
    <row r="24351" spans="10:10" ht="29.25" customHeight="1">
      <c r="J24351" s="348"/>
    </row>
    <row r="24352" spans="10:10" ht="29.25" customHeight="1">
      <c r="J24352" s="348"/>
    </row>
    <row r="24353" spans="10:10" ht="29.25" customHeight="1">
      <c r="J24353" s="348"/>
    </row>
    <row r="24354" spans="10:10" ht="29.25" customHeight="1">
      <c r="J24354" s="348"/>
    </row>
    <row r="24355" spans="10:10" ht="29.25" customHeight="1">
      <c r="J24355" s="348"/>
    </row>
    <row r="24356" spans="10:10" ht="29.25" customHeight="1">
      <c r="J24356" s="348"/>
    </row>
    <row r="24357" spans="10:10" ht="29.25" customHeight="1">
      <c r="J24357" s="348"/>
    </row>
    <row r="24358" spans="10:10" ht="29.25" customHeight="1">
      <c r="J24358" s="348"/>
    </row>
    <row r="24359" spans="10:10" ht="29.25" customHeight="1">
      <c r="J24359" s="348"/>
    </row>
    <row r="24360" spans="10:10" ht="29.25" customHeight="1">
      <c r="J24360" s="348"/>
    </row>
    <row r="24361" spans="10:10" ht="29.25" customHeight="1">
      <c r="J24361" s="348"/>
    </row>
    <row r="24362" spans="10:10" ht="29.25" customHeight="1">
      <c r="J24362" s="348"/>
    </row>
    <row r="24363" spans="10:10" ht="29.25" customHeight="1">
      <c r="J24363" s="348"/>
    </row>
    <row r="24364" spans="10:10" ht="29.25" customHeight="1">
      <c r="J24364" s="348"/>
    </row>
    <row r="24365" spans="10:10" ht="29.25" customHeight="1">
      <c r="J24365" s="348"/>
    </row>
    <row r="24366" spans="10:10" ht="29.25" customHeight="1">
      <c r="J24366" s="348"/>
    </row>
    <row r="24367" spans="10:10" ht="29.25" customHeight="1">
      <c r="J24367" s="348"/>
    </row>
    <row r="24368" spans="10:10" ht="29.25" customHeight="1">
      <c r="J24368" s="348"/>
    </row>
    <row r="24369" spans="10:10" ht="29.25" customHeight="1">
      <c r="J24369" s="348"/>
    </row>
    <row r="24370" spans="10:10" ht="29.25" customHeight="1">
      <c r="J24370" s="348"/>
    </row>
    <row r="24371" spans="10:10" ht="29.25" customHeight="1">
      <c r="J24371" s="348"/>
    </row>
    <row r="24372" spans="10:10" ht="29.25" customHeight="1">
      <c r="J24372" s="348"/>
    </row>
    <row r="24373" spans="10:10" ht="29.25" customHeight="1">
      <c r="J24373" s="348"/>
    </row>
    <row r="24374" spans="10:10" ht="29.25" customHeight="1">
      <c r="J24374" s="348"/>
    </row>
    <row r="24375" spans="10:10" ht="29.25" customHeight="1">
      <c r="J24375" s="348"/>
    </row>
    <row r="24376" spans="10:10" ht="29.25" customHeight="1">
      <c r="J24376" s="348"/>
    </row>
    <row r="24377" spans="10:10" ht="29.25" customHeight="1">
      <c r="J24377" s="348"/>
    </row>
    <row r="24378" spans="10:10" ht="29.25" customHeight="1">
      <c r="J24378" s="348"/>
    </row>
    <row r="24379" spans="10:10" ht="29.25" customHeight="1">
      <c r="J24379" s="348"/>
    </row>
    <row r="24380" spans="10:10" ht="29.25" customHeight="1">
      <c r="J24380" s="348"/>
    </row>
    <row r="24381" spans="10:10" ht="29.25" customHeight="1">
      <c r="J24381" s="348"/>
    </row>
    <row r="24382" spans="10:10" ht="29.25" customHeight="1">
      <c r="J24382" s="348"/>
    </row>
    <row r="24383" spans="10:10" ht="29.25" customHeight="1">
      <c r="J24383" s="348"/>
    </row>
    <row r="24384" spans="10:10" ht="29.25" customHeight="1">
      <c r="J24384" s="348"/>
    </row>
    <row r="24385" spans="10:10" ht="29.25" customHeight="1">
      <c r="J24385" s="348"/>
    </row>
    <row r="24386" spans="10:10" ht="29.25" customHeight="1">
      <c r="J24386" s="348"/>
    </row>
    <row r="24387" spans="10:10" ht="29.25" customHeight="1">
      <c r="J24387" s="348"/>
    </row>
    <row r="24388" spans="10:10" ht="29.25" customHeight="1">
      <c r="J24388" s="348"/>
    </row>
    <row r="24389" spans="10:10" ht="29.25" customHeight="1">
      <c r="J24389" s="348"/>
    </row>
    <row r="24390" spans="10:10" ht="29.25" customHeight="1">
      <c r="J24390" s="348"/>
    </row>
    <row r="24391" spans="10:10" ht="29.25" customHeight="1">
      <c r="J24391" s="348"/>
    </row>
    <row r="24392" spans="10:10" ht="29.25" customHeight="1">
      <c r="J24392" s="348"/>
    </row>
    <row r="24393" spans="10:10" ht="29.25" customHeight="1">
      <c r="J24393" s="348"/>
    </row>
    <row r="24394" spans="10:10" ht="29.25" customHeight="1">
      <c r="J24394" s="348"/>
    </row>
    <row r="24395" spans="10:10" ht="29.25" customHeight="1">
      <c r="J24395" s="348"/>
    </row>
    <row r="24396" spans="10:10" ht="29.25" customHeight="1">
      <c r="J24396" s="348"/>
    </row>
    <row r="24397" spans="10:10" ht="29.25" customHeight="1">
      <c r="J24397" s="348"/>
    </row>
    <row r="24398" spans="10:10" ht="29.25" customHeight="1">
      <c r="J24398" s="348"/>
    </row>
    <row r="24399" spans="10:10" ht="29.25" customHeight="1">
      <c r="J24399" s="348"/>
    </row>
    <row r="24400" spans="10:10" ht="29.25" customHeight="1">
      <c r="J24400" s="348"/>
    </row>
    <row r="24401" spans="10:10" ht="29.25" customHeight="1">
      <c r="J24401" s="348"/>
    </row>
    <row r="24402" spans="10:10" ht="29.25" customHeight="1">
      <c r="J24402" s="348"/>
    </row>
    <row r="24403" spans="10:10" ht="29.25" customHeight="1">
      <c r="J24403" s="348"/>
    </row>
    <row r="24404" spans="10:10" ht="29.25" customHeight="1">
      <c r="J24404" s="348"/>
    </row>
    <row r="24405" spans="10:10" ht="29.25" customHeight="1">
      <c r="J24405" s="348"/>
    </row>
    <row r="24406" spans="10:10" ht="29.25" customHeight="1">
      <c r="J24406" s="348"/>
    </row>
    <row r="24407" spans="10:10" ht="29.25" customHeight="1">
      <c r="J24407" s="348"/>
    </row>
    <row r="24408" spans="10:10" ht="29.25" customHeight="1">
      <c r="J24408" s="348"/>
    </row>
    <row r="24409" spans="10:10" ht="29.25" customHeight="1">
      <c r="J24409" s="348"/>
    </row>
    <row r="24410" spans="10:10" ht="29.25" customHeight="1">
      <c r="J24410" s="348"/>
    </row>
    <row r="24411" spans="10:10" ht="29.25" customHeight="1">
      <c r="J24411" s="348"/>
    </row>
    <row r="24412" spans="10:10" ht="29.25" customHeight="1">
      <c r="J24412" s="348"/>
    </row>
    <row r="24413" spans="10:10" ht="29.25" customHeight="1">
      <c r="J24413" s="348"/>
    </row>
    <row r="24414" spans="10:10" ht="29.25" customHeight="1">
      <c r="J24414" s="348"/>
    </row>
    <row r="24415" spans="10:10" ht="29.25" customHeight="1">
      <c r="J24415" s="348"/>
    </row>
    <row r="24416" spans="10:10" ht="29.25" customHeight="1">
      <c r="J24416" s="348"/>
    </row>
    <row r="24417" spans="10:10" ht="29.25" customHeight="1">
      <c r="J24417" s="348"/>
    </row>
    <row r="24418" spans="10:10" ht="29.25" customHeight="1">
      <c r="J24418" s="348"/>
    </row>
    <row r="24419" spans="10:10" ht="29.25" customHeight="1">
      <c r="J24419" s="348"/>
    </row>
    <row r="24420" spans="10:10" ht="29.25" customHeight="1">
      <c r="J24420" s="348"/>
    </row>
    <row r="24421" spans="10:10" ht="29.25" customHeight="1">
      <c r="J24421" s="348"/>
    </row>
    <row r="24422" spans="10:10" ht="29.25" customHeight="1">
      <c r="J24422" s="348"/>
    </row>
    <row r="24423" spans="10:10" ht="29.25" customHeight="1">
      <c r="J24423" s="348"/>
    </row>
    <row r="24424" spans="10:10" ht="29.25" customHeight="1">
      <c r="J24424" s="348"/>
    </row>
    <row r="24425" spans="10:10" ht="29.25" customHeight="1">
      <c r="J24425" s="348"/>
    </row>
    <row r="24426" spans="10:10" ht="29.25" customHeight="1">
      <c r="J24426" s="348"/>
    </row>
    <row r="24427" spans="10:10" ht="29.25" customHeight="1">
      <c r="J24427" s="348"/>
    </row>
    <row r="24428" spans="10:10" ht="29.25" customHeight="1">
      <c r="J24428" s="348"/>
    </row>
    <row r="24429" spans="10:10" ht="29.25" customHeight="1">
      <c r="J24429" s="348"/>
    </row>
    <row r="24430" spans="10:10" ht="29.25" customHeight="1">
      <c r="J24430" s="348"/>
    </row>
    <row r="24431" spans="10:10" ht="29.25" customHeight="1">
      <c r="J24431" s="348"/>
    </row>
    <row r="24432" spans="10:10" ht="29.25" customHeight="1">
      <c r="J24432" s="348"/>
    </row>
    <row r="24433" spans="10:10" ht="29.25" customHeight="1">
      <c r="J24433" s="348"/>
    </row>
    <row r="24434" spans="10:10" ht="29.25" customHeight="1">
      <c r="J24434" s="348"/>
    </row>
    <row r="24435" spans="10:10" ht="29.25" customHeight="1">
      <c r="J24435" s="348"/>
    </row>
    <row r="24436" spans="10:10" ht="29.25" customHeight="1">
      <c r="J24436" s="348"/>
    </row>
    <row r="24437" spans="10:10" ht="29.25" customHeight="1">
      <c r="J24437" s="348"/>
    </row>
    <row r="24438" spans="10:10" ht="29.25" customHeight="1">
      <c r="J24438" s="348"/>
    </row>
    <row r="24439" spans="10:10" ht="29.25" customHeight="1">
      <c r="J24439" s="348"/>
    </row>
    <row r="24440" spans="10:10" ht="29.25" customHeight="1">
      <c r="J24440" s="348"/>
    </row>
    <row r="24441" spans="10:10" ht="29.25" customHeight="1">
      <c r="J24441" s="348"/>
    </row>
    <row r="24442" spans="10:10" ht="29.25" customHeight="1">
      <c r="J24442" s="348"/>
    </row>
    <row r="24443" spans="10:10" ht="29.25" customHeight="1">
      <c r="J24443" s="348"/>
    </row>
    <row r="24444" spans="10:10" ht="29.25" customHeight="1">
      <c r="J24444" s="348"/>
    </row>
    <row r="24445" spans="10:10" ht="29.25" customHeight="1">
      <c r="J24445" s="348"/>
    </row>
    <row r="24446" spans="10:10" ht="29.25" customHeight="1">
      <c r="J24446" s="348"/>
    </row>
    <row r="24447" spans="10:10" ht="29.25" customHeight="1">
      <c r="J24447" s="348"/>
    </row>
    <row r="24448" spans="10:10" ht="29.25" customHeight="1">
      <c r="J24448" s="348"/>
    </row>
    <row r="24449" spans="10:10" ht="29.25" customHeight="1">
      <c r="J24449" s="348"/>
    </row>
    <row r="24450" spans="10:10" ht="29.25" customHeight="1">
      <c r="J24450" s="348"/>
    </row>
    <row r="24451" spans="10:10" ht="29.25" customHeight="1">
      <c r="J24451" s="348"/>
    </row>
    <row r="24452" spans="10:10" ht="29.25" customHeight="1">
      <c r="J24452" s="348"/>
    </row>
    <row r="24453" spans="10:10" ht="29.25" customHeight="1">
      <c r="J24453" s="348"/>
    </row>
    <row r="24454" spans="10:10" ht="29.25" customHeight="1">
      <c r="J24454" s="348"/>
    </row>
    <row r="24455" spans="10:10" ht="29.25" customHeight="1">
      <c r="J24455" s="348"/>
    </row>
    <row r="24456" spans="10:10" ht="29.25" customHeight="1">
      <c r="J24456" s="348"/>
    </row>
    <row r="24457" spans="10:10" ht="29.25" customHeight="1">
      <c r="J24457" s="348"/>
    </row>
    <row r="24458" spans="10:10" ht="29.25" customHeight="1">
      <c r="J24458" s="348"/>
    </row>
    <row r="24459" spans="10:10" ht="29.25" customHeight="1">
      <c r="J24459" s="348"/>
    </row>
    <row r="24460" spans="10:10" ht="29.25" customHeight="1">
      <c r="J24460" s="348"/>
    </row>
    <row r="24461" spans="10:10" ht="29.25" customHeight="1">
      <c r="J24461" s="348"/>
    </row>
    <row r="24462" spans="10:10" ht="29.25" customHeight="1">
      <c r="J24462" s="348"/>
    </row>
    <row r="24463" spans="10:10" ht="29.25" customHeight="1">
      <c r="J24463" s="348"/>
    </row>
    <row r="24464" spans="10:10" ht="29.25" customHeight="1">
      <c r="J24464" s="348"/>
    </row>
    <row r="24465" spans="10:10" ht="29.25" customHeight="1">
      <c r="J24465" s="348"/>
    </row>
    <row r="24466" spans="10:10" ht="29.25" customHeight="1">
      <c r="J24466" s="348"/>
    </row>
    <row r="24467" spans="10:10" ht="29.25" customHeight="1">
      <c r="J24467" s="348"/>
    </row>
    <row r="24468" spans="10:10" ht="29.25" customHeight="1">
      <c r="J24468" s="348"/>
    </row>
    <row r="24469" spans="10:10" ht="29.25" customHeight="1">
      <c r="J24469" s="348"/>
    </row>
    <row r="24470" spans="10:10" ht="29.25" customHeight="1">
      <c r="J24470" s="348"/>
    </row>
    <row r="24471" spans="10:10" ht="29.25" customHeight="1">
      <c r="J24471" s="348"/>
    </row>
    <row r="24472" spans="10:10" ht="29.25" customHeight="1">
      <c r="J24472" s="348"/>
    </row>
    <row r="24473" spans="10:10" ht="29.25" customHeight="1">
      <c r="J24473" s="348"/>
    </row>
    <row r="24474" spans="10:10" ht="29.25" customHeight="1">
      <c r="J24474" s="348"/>
    </row>
    <row r="24475" spans="10:10" ht="29.25" customHeight="1">
      <c r="J24475" s="348"/>
    </row>
    <row r="24476" spans="10:10" ht="29.25" customHeight="1">
      <c r="J24476" s="348"/>
    </row>
    <row r="24477" spans="10:10" ht="29.25" customHeight="1">
      <c r="J24477" s="348"/>
    </row>
    <row r="24478" spans="10:10" ht="29.25" customHeight="1">
      <c r="J24478" s="348"/>
    </row>
    <row r="24479" spans="10:10" ht="29.25" customHeight="1">
      <c r="J24479" s="348"/>
    </row>
    <row r="24480" spans="10:10" ht="29.25" customHeight="1">
      <c r="J24480" s="348"/>
    </row>
    <row r="24481" spans="10:10" ht="29.25" customHeight="1">
      <c r="J24481" s="348"/>
    </row>
    <row r="24482" spans="10:10" ht="29.25" customHeight="1">
      <c r="J24482" s="348"/>
    </row>
    <row r="24483" spans="10:10" ht="29.25" customHeight="1">
      <c r="J24483" s="348"/>
    </row>
    <row r="24484" spans="10:10" ht="29.25" customHeight="1">
      <c r="J24484" s="348"/>
    </row>
    <row r="24485" spans="10:10" ht="29.25" customHeight="1">
      <c r="J24485" s="348"/>
    </row>
    <row r="24486" spans="10:10" ht="29.25" customHeight="1">
      <c r="J24486" s="348"/>
    </row>
    <row r="24487" spans="10:10" ht="29.25" customHeight="1">
      <c r="J24487" s="348"/>
    </row>
    <row r="24488" spans="10:10" ht="29.25" customHeight="1">
      <c r="J24488" s="348"/>
    </row>
    <row r="24489" spans="10:10" ht="29.25" customHeight="1">
      <c r="J24489" s="348"/>
    </row>
    <row r="24490" spans="10:10" ht="29.25" customHeight="1">
      <c r="J24490" s="348"/>
    </row>
    <row r="24491" spans="10:10" ht="29.25" customHeight="1">
      <c r="J24491" s="348"/>
    </row>
    <row r="24492" spans="10:10" ht="29.25" customHeight="1">
      <c r="J24492" s="348"/>
    </row>
    <row r="24493" spans="10:10" ht="29.25" customHeight="1">
      <c r="J24493" s="348"/>
    </row>
    <row r="24494" spans="10:10" ht="29.25" customHeight="1">
      <c r="J24494" s="348"/>
    </row>
    <row r="24495" spans="10:10" ht="29.25" customHeight="1">
      <c r="J24495" s="348"/>
    </row>
    <row r="24496" spans="10:10" ht="29.25" customHeight="1">
      <c r="J24496" s="348"/>
    </row>
    <row r="24497" spans="10:10" ht="29.25" customHeight="1">
      <c r="J24497" s="348"/>
    </row>
    <row r="24498" spans="10:10" ht="29.25" customHeight="1">
      <c r="J24498" s="348"/>
    </row>
    <row r="24499" spans="10:10" ht="29.25" customHeight="1">
      <c r="J24499" s="348"/>
    </row>
    <row r="24500" spans="10:10" ht="29.25" customHeight="1">
      <c r="J24500" s="348"/>
    </row>
    <row r="24501" spans="10:10" ht="29.25" customHeight="1">
      <c r="J24501" s="348"/>
    </row>
    <row r="24502" spans="10:10" ht="29.25" customHeight="1">
      <c r="J24502" s="348"/>
    </row>
    <row r="24503" spans="10:10" ht="29.25" customHeight="1">
      <c r="J24503" s="348"/>
    </row>
    <row r="24504" spans="10:10" ht="29.25" customHeight="1">
      <c r="J24504" s="348"/>
    </row>
    <row r="24505" spans="10:10" ht="29.25" customHeight="1">
      <c r="J24505" s="348"/>
    </row>
    <row r="24506" spans="10:10" ht="29.25" customHeight="1">
      <c r="J24506" s="348"/>
    </row>
    <row r="24507" spans="10:10" ht="29.25" customHeight="1">
      <c r="J24507" s="348"/>
    </row>
    <row r="24508" spans="10:10" ht="29.25" customHeight="1">
      <c r="J24508" s="348"/>
    </row>
    <row r="24509" spans="10:10" ht="29.25" customHeight="1">
      <c r="J24509" s="348"/>
    </row>
    <row r="24510" spans="10:10" ht="29.25" customHeight="1">
      <c r="J24510" s="348"/>
    </row>
    <row r="24511" spans="10:10" ht="29.25" customHeight="1">
      <c r="J24511" s="348"/>
    </row>
    <row r="24512" spans="10:10" ht="29.25" customHeight="1">
      <c r="J24512" s="348"/>
    </row>
    <row r="24513" spans="10:10" ht="29.25" customHeight="1">
      <c r="J24513" s="348"/>
    </row>
    <row r="24514" spans="10:10" ht="29.25" customHeight="1">
      <c r="J24514" s="348"/>
    </row>
    <row r="24515" spans="10:10" ht="29.25" customHeight="1">
      <c r="J24515" s="348"/>
    </row>
    <row r="24516" spans="10:10" ht="29.25" customHeight="1">
      <c r="J24516" s="348"/>
    </row>
    <row r="24517" spans="10:10" ht="29.25" customHeight="1">
      <c r="J24517" s="348"/>
    </row>
    <row r="24518" spans="10:10" ht="29.25" customHeight="1">
      <c r="J24518" s="348"/>
    </row>
    <row r="24519" spans="10:10" ht="29.25" customHeight="1">
      <c r="J24519" s="348"/>
    </row>
    <row r="24520" spans="10:10" ht="29.25" customHeight="1">
      <c r="J24520" s="348"/>
    </row>
    <row r="24521" spans="10:10" ht="29.25" customHeight="1">
      <c r="J24521" s="348"/>
    </row>
    <row r="24522" spans="10:10" ht="29.25" customHeight="1">
      <c r="J24522" s="348"/>
    </row>
    <row r="24523" spans="10:10" ht="29.25" customHeight="1">
      <c r="J24523" s="348"/>
    </row>
    <row r="24524" spans="10:10" ht="29.25" customHeight="1">
      <c r="J24524" s="348"/>
    </row>
    <row r="24525" spans="10:10" ht="29.25" customHeight="1">
      <c r="J24525" s="348"/>
    </row>
    <row r="24526" spans="10:10" ht="29.25" customHeight="1">
      <c r="J24526" s="348"/>
    </row>
    <row r="24527" spans="10:10" ht="29.25" customHeight="1">
      <c r="J24527" s="348"/>
    </row>
    <row r="24528" spans="10:10" ht="29.25" customHeight="1">
      <c r="J24528" s="348"/>
    </row>
    <row r="24529" spans="10:10" ht="29.25" customHeight="1">
      <c r="J24529" s="348"/>
    </row>
    <row r="24530" spans="10:10" ht="29.25" customHeight="1">
      <c r="J24530" s="348"/>
    </row>
    <row r="24531" spans="10:10" ht="29.25" customHeight="1">
      <c r="J24531" s="348"/>
    </row>
    <row r="24532" spans="10:10" ht="29.25" customHeight="1">
      <c r="J24532" s="348"/>
    </row>
    <row r="24533" spans="10:10" ht="29.25" customHeight="1">
      <c r="J24533" s="348"/>
    </row>
    <row r="24534" spans="10:10" ht="29.25" customHeight="1">
      <c r="J24534" s="348"/>
    </row>
    <row r="24535" spans="10:10" ht="29.25" customHeight="1">
      <c r="J24535" s="348"/>
    </row>
    <row r="24536" spans="10:10" ht="29.25" customHeight="1">
      <c r="J24536" s="348"/>
    </row>
    <row r="24537" spans="10:10" ht="29.25" customHeight="1">
      <c r="J24537" s="348"/>
    </row>
    <row r="24538" spans="10:10" ht="29.25" customHeight="1">
      <c r="J24538" s="348"/>
    </row>
    <row r="24539" spans="10:10" ht="29.25" customHeight="1">
      <c r="J24539" s="348"/>
    </row>
    <row r="24540" spans="10:10" ht="29.25" customHeight="1">
      <c r="J24540" s="348"/>
    </row>
    <row r="24541" spans="10:10" ht="29.25" customHeight="1">
      <c r="J24541" s="348"/>
    </row>
    <row r="24542" spans="10:10" ht="29.25" customHeight="1">
      <c r="J24542" s="348"/>
    </row>
    <row r="24543" spans="10:10" ht="29.25" customHeight="1">
      <c r="J24543" s="348"/>
    </row>
    <row r="24544" spans="10:10" ht="29.25" customHeight="1">
      <c r="J24544" s="348"/>
    </row>
    <row r="24545" spans="10:10" ht="29.25" customHeight="1">
      <c r="J24545" s="348"/>
    </row>
    <row r="24546" spans="10:10" ht="29.25" customHeight="1">
      <c r="J24546" s="348"/>
    </row>
    <row r="24547" spans="10:10" ht="29.25" customHeight="1">
      <c r="J24547" s="348"/>
    </row>
    <row r="24548" spans="10:10" ht="29.25" customHeight="1">
      <c r="J24548" s="348"/>
    </row>
    <row r="24549" spans="10:10" ht="29.25" customHeight="1">
      <c r="J24549" s="348"/>
    </row>
    <row r="24550" spans="10:10" ht="29.25" customHeight="1">
      <c r="J24550" s="348"/>
    </row>
    <row r="24551" spans="10:10" ht="29.25" customHeight="1">
      <c r="J24551" s="348"/>
    </row>
    <row r="24552" spans="10:10" ht="29.25" customHeight="1">
      <c r="J24552" s="348"/>
    </row>
    <row r="24553" spans="10:10" ht="29.25" customHeight="1">
      <c r="J24553" s="348"/>
    </row>
    <row r="24554" spans="10:10" ht="29.25" customHeight="1">
      <c r="J24554" s="348"/>
    </row>
    <row r="24555" spans="10:10" ht="29.25" customHeight="1">
      <c r="J24555" s="348"/>
    </row>
    <row r="24556" spans="10:10" ht="29.25" customHeight="1">
      <c r="J24556" s="348"/>
    </row>
    <row r="24557" spans="10:10" ht="29.25" customHeight="1">
      <c r="J24557" s="348"/>
    </row>
    <row r="24558" spans="10:10" ht="29.25" customHeight="1">
      <c r="J24558" s="348"/>
    </row>
    <row r="24559" spans="10:10" ht="29.25" customHeight="1">
      <c r="J24559" s="348"/>
    </row>
    <row r="24560" spans="10:10" ht="29.25" customHeight="1">
      <c r="J24560" s="348"/>
    </row>
    <row r="24561" spans="10:10" ht="29.25" customHeight="1">
      <c r="J24561" s="348"/>
    </row>
    <row r="24562" spans="10:10" ht="29.25" customHeight="1">
      <c r="J24562" s="348"/>
    </row>
    <row r="24563" spans="10:10" ht="29.25" customHeight="1">
      <c r="J24563" s="348"/>
    </row>
    <row r="24564" spans="10:10" ht="29.25" customHeight="1">
      <c r="J24564" s="348"/>
    </row>
    <row r="24565" spans="10:10" ht="29.25" customHeight="1">
      <c r="J24565" s="348"/>
    </row>
    <row r="24566" spans="10:10" ht="29.25" customHeight="1">
      <c r="J24566" s="348"/>
    </row>
    <row r="24567" spans="10:10" ht="29.25" customHeight="1">
      <c r="J24567" s="348"/>
    </row>
    <row r="24568" spans="10:10" ht="29.25" customHeight="1">
      <c r="J24568" s="348"/>
    </row>
    <row r="24569" spans="10:10" ht="29.25" customHeight="1">
      <c r="J24569" s="348"/>
    </row>
    <row r="24570" spans="10:10" ht="29.25" customHeight="1">
      <c r="J24570" s="348"/>
    </row>
    <row r="24571" spans="10:10" ht="29.25" customHeight="1">
      <c r="J24571" s="348"/>
    </row>
    <row r="24572" spans="10:10" ht="29.25" customHeight="1">
      <c r="J24572" s="348"/>
    </row>
    <row r="24573" spans="10:10" ht="29.25" customHeight="1">
      <c r="J24573" s="348"/>
    </row>
    <row r="24574" spans="10:10" ht="29.25" customHeight="1">
      <c r="J24574" s="348"/>
    </row>
    <row r="24575" spans="10:10" ht="29.25" customHeight="1">
      <c r="J24575" s="348"/>
    </row>
    <row r="24576" spans="10:10" ht="29.25" customHeight="1">
      <c r="J24576" s="348"/>
    </row>
    <row r="24577" spans="10:10" ht="29.25" customHeight="1">
      <c r="J24577" s="348"/>
    </row>
    <row r="24578" spans="10:10" ht="29.25" customHeight="1">
      <c r="J24578" s="348"/>
    </row>
    <row r="24579" spans="10:10" ht="29.25" customHeight="1">
      <c r="J24579" s="348"/>
    </row>
    <row r="24580" spans="10:10" ht="29.25" customHeight="1">
      <c r="J24580" s="348"/>
    </row>
    <row r="24581" spans="10:10" ht="29.25" customHeight="1">
      <c r="J24581" s="348"/>
    </row>
    <row r="24582" spans="10:10" ht="29.25" customHeight="1">
      <c r="J24582" s="348"/>
    </row>
    <row r="24583" spans="10:10" ht="29.25" customHeight="1">
      <c r="J24583" s="348"/>
    </row>
    <row r="24584" spans="10:10" ht="29.25" customHeight="1">
      <c r="J24584" s="348"/>
    </row>
    <row r="24585" spans="10:10" ht="29.25" customHeight="1">
      <c r="J24585" s="348"/>
    </row>
    <row r="24586" spans="10:10" ht="29.25" customHeight="1">
      <c r="J24586" s="348"/>
    </row>
    <row r="24587" spans="10:10" ht="29.25" customHeight="1">
      <c r="J24587" s="348"/>
    </row>
    <row r="24588" spans="10:10" ht="29.25" customHeight="1">
      <c r="J24588" s="348"/>
    </row>
    <row r="24589" spans="10:10" ht="29.25" customHeight="1">
      <c r="J24589" s="348"/>
    </row>
    <row r="24590" spans="10:10" ht="29.25" customHeight="1">
      <c r="J24590" s="348"/>
    </row>
    <row r="24591" spans="10:10" ht="29.25" customHeight="1">
      <c r="J24591" s="348"/>
    </row>
    <row r="24592" spans="10:10" ht="29.25" customHeight="1">
      <c r="J24592" s="348"/>
    </row>
    <row r="24593" spans="10:10" ht="29.25" customHeight="1">
      <c r="J24593" s="348"/>
    </row>
    <row r="24594" spans="10:10" ht="29.25" customHeight="1">
      <c r="J24594" s="348"/>
    </row>
    <row r="24595" spans="10:10" ht="29.25" customHeight="1">
      <c r="J24595" s="348"/>
    </row>
    <row r="24596" spans="10:10" ht="29.25" customHeight="1">
      <c r="J24596" s="348"/>
    </row>
    <row r="24597" spans="10:10" ht="29.25" customHeight="1">
      <c r="J24597" s="348"/>
    </row>
    <row r="24598" spans="10:10" ht="29.25" customHeight="1">
      <c r="J24598" s="348"/>
    </row>
    <row r="24599" spans="10:10" ht="29.25" customHeight="1">
      <c r="J24599" s="348"/>
    </row>
    <row r="24600" spans="10:10" ht="29.25" customHeight="1">
      <c r="J24600" s="348"/>
    </row>
    <row r="24601" spans="10:10" ht="29.25" customHeight="1">
      <c r="J24601" s="348"/>
    </row>
    <row r="24602" spans="10:10" ht="29.25" customHeight="1">
      <c r="J24602" s="348"/>
    </row>
    <row r="24603" spans="10:10" ht="29.25" customHeight="1">
      <c r="J24603" s="348"/>
    </row>
    <row r="24604" spans="10:10" ht="29.25" customHeight="1">
      <c r="J24604" s="348"/>
    </row>
    <row r="24605" spans="10:10" ht="29.25" customHeight="1">
      <c r="J24605" s="348"/>
    </row>
    <row r="24606" spans="10:10" ht="29.25" customHeight="1">
      <c r="J24606" s="348"/>
    </row>
    <row r="24607" spans="10:10" ht="29.25" customHeight="1">
      <c r="J24607" s="348"/>
    </row>
    <row r="24608" spans="10:10" ht="29.25" customHeight="1">
      <c r="J24608" s="348"/>
    </row>
    <row r="24609" spans="10:10" ht="29.25" customHeight="1">
      <c r="J24609" s="348"/>
    </row>
    <row r="24610" spans="10:10" ht="29.25" customHeight="1">
      <c r="J24610" s="348"/>
    </row>
    <row r="24611" spans="10:10" ht="29.25" customHeight="1">
      <c r="J24611" s="348"/>
    </row>
    <row r="24612" spans="10:10" ht="29.25" customHeight="1">
      <c r="J24612" s="348"/>
    </row>
    <row r="24613" spans="10:10" ht="29.25" customHeight="1">
      <c r="J24613" s="348"/>
    </row>
    <row r="24614" spans="10:10" ht="29.25" customHeight="1">
      <c r="J24614" s="348"/>
    </row>
    <row r="24615" spans="10:10" ht="29.25" customHeight="1">
      <c r="J24615" s="348"/>
    </row>
    <row r="24616" spans="10:10" ht="29.25" customHeight="1">
      <c r="J24616" s="348"/>
    </row>
    <row r="24617" spans="10:10" ht="29.25" customHeight="1">
      <c r="J24617" s="348"/>
    </row>
    <row r="24618" spans="10:10" ht="29.25" customHeight="1">
      <c r="J24618" s="348"/>
    </row>
    <row r="24619" spans="10:10" ht="29.25" customHeight="1">
      <c r="J24619" s="348"/>
    </row>
    <row r="24620" spans="10:10" ht="29.25" customHeight="1">
      <c r="J24620" s="348"/>
    </row>
    <row r="24621" spans="10:10" ht="29.25" customHeight="1">
      <c r="J24621" s="348"/>
    </row>
    <row r="24622" spans="10:10" ht="29.25" customHeight="1">
      <c r="J24622" s="348"/>
    </row>
    <row r="24623" spans="10:10" ht="29.25" customHeight="1">
      <c r="J24623" s="348"/>
    </row>
    <row r="24624" spans="10:10" ht="29.25" customHeight="1">
      <c r="J24624" s="348"/>
    </row>
    <row r="24625" spans="10:10" ht="29.25" customHeight="1">
      <c r="J24625" s="348"/>
    </row>
    <row r="24626" spans="10:10" ht="29.25" customHeight="1">
      <c r="J24626" s="348"/>
    </row>
    <row r="24627" spans="10:10" ht="29.25" customHeight="1">
      <c r="J24627" s="348"/>
    </row>
    <row r="24628" spans="10:10" ht="29.25" customHeight="1">
      <c r="J24628" s="348"/>
    </row>
    <row r="24629" spans="10:10" ht="29.25" customHeight="1">
      <c r="J24629" s="348"/>
    </row>
    <row r="24630" spans="10:10" ht="29.25" customHeight="1">
      <c r="J24630" s="348"/>
    </row>
    <row r="24631" spans="10:10" ht="29.25" customHeight="1">
      <c r="J24631" s="348"/>
    </row>
    <row r="24632" spans="10:10" ht="29.25" customHeight="1">
      <c r="J24632" s="348"/>
    </row>
    <row r="24633" spans="10:10" ht="29.25" customHeight="1">
      <c r="J24633" s="348"/>
    </row>
    <row r="24634" spans="10:10" ht="29.25" customHeight="1">
      <c r="J24634" s="348"/>
    </row>
    <row r="24635" spans="10:10" ht="29.25" customHeight="1">
      <c r="J24635" s="348"/>
    </row>
    <row r="24636" spans="10:10" ht="29.25" customHeight="1">
      <c r="J24636" s="348"/>
    </row>
    <row r="24637" spans="10:10" ht="29.25" customHeight="1">
      <c r="J24637" s="348"/>
    </row>
    <row r="24638" spans="10:10" ht="29.25" customHeight="1">
      <c r="J24638" s="348"/>
    </row>
    <row r="24639" spans="10:10" ht="29.25" customHeight="1">
      <c r="J24639" s="348"/>
    </row>
    <row r="24640" spans="10:10" ht="29.25" customHeight="1">
      <c r="J24640" s="348"/>
    </row>
    <row r="24641" spans="10:10" ht="29.25" customHeight="1">
      <c r="J24641" s="348"/>
    </row>
    <row r="24642" spans="10:10" ht="29.25" customHeight="1">
      <c r="J24642" s="348"/>
    </row>
    <row r="24643" spans="10:10" ht="29.25" customHeight="1">
      <c r="J24643" s="348"/>
    </row>
    <row r="24644" spans="10:10" ht="29.25" customHeight="1">
      <c r="J24644" s="348"/>
    </row>
    <row r="24645" spans="10:10" ht="29.25" customHeight="1">
      <c r="J24645" s="348"/>
    </row>
    <row r="24646" spans="10:10" ht="29.25" customHeight="1">
      <c r="J24646" s="348"/>
    </row>
    <row r="24647" spans="10:10" ht="29.25" customHeight="1">
      <c r="J24647" s="348"/>
    </row>
    <row r="24648" spans="10:10" ht="29.25" customHeight="1">
      <c r="J24648" s="348"/>
    </row>
    <row r="24649" spans="10:10" ht="29.25" customHeight="1">
      <c r="J24649" s="348"/>
    </row>
    <row r="24650" spans="10:10" ht="29.25" customHeight="1">
      <c r="J24650" s="348"/>
    </row>
    <row r="24651" spans="10:10" ht="29.25" customHeight="1">
      <c r="J24651" s="348"/>
    </row>
    <row r="24652" spans="10:10" ht="29.25" customHeight="1">
      <c r="J24652" s="348"/>
    </row>
    <row r="24653" spans="10:10" ht="29.25" customHeight="1">
      <c r="J24653" s="348"/>
    </row>
    <row r="24654" spans="10:10" ht="29.25" customHeight="1">
      <c r="J24654" s="348"/>
    </row>
    <row r="24655" spans="10:10" ht="29.25" customHeight="1">
      <c r="J24655" s="348"/>
    </row>
    <row r="24656" spans="10:10" ht="29.25" customHeight="1">
      <c r="J24656" s="348"/>
    </row>
    <row r="24657" spans="10:10" ht="29.25" customHeight="1">
      <c r="J24657" s="348"/>
    </row>
    <row r="24658" spans="10:10" ht="29.25" customHeight="1">
      <c r="J24658" s="348"/>
    </row>
    <row r="24659" spans="10:10" ht="29.25" customHeight="1">
      <c r="J24659" s="348"/>
    </row>
    <row r="24660" spans="10:10" ht="29.25" customHeight="1">
      <c r="J24660" s="348"/>
    </row>
    <row r="24661" spans="10:10" ht="29.25" customHeight="1">
      <c r="J24661" s="348"/>
    </row>
    <row r="24662" spans="10:10" ht="29.25" customHeight="1">
      <c r="J24662" s="348"/>
    </row>
    <row r="24663" spans="10:10" ht="29.25" customHeight="1">
      <c r="J24663" s="348"/>
    </row>
    <row r="24664" spans="10:10" ht="29.25" customHeight="1">
      <c r="J24664" s="348"/>
    </row>
    <row r="24665" spans="10:10" ht="29.25" customHeight="1">
      <c r="J24665" s="348"/>
    </row>
    <row r="24666" spans="10:10" ht="29.25" customHeight="1">
      <c r="J24666" s="348"/>
    </row>
    <row r="24667" spans="10:10" ht="29.25" customHeight="1">
      <c r="J24667" s="348"/>
    </row>
    <row r="24668" spans="10:10" ht="29.25" customHeight="1">
      <c r="J24668" s="348"/>
    </row>
    <row r="24669" spans="10:10" ht="29.25" customHeight="1">
      <c r="J24669" s="348"/>
    </row>
    <row r="24670" spans="10:10" ht="29.25" customHeight="1">
      <c r="J24670" s="348"/>
    </row>
    <row r="24671" spans="10:10" ht="29.25" customHeight="1">
      <c r="J24671" s="348"/>
    </row>
    <row r="24672" spans="10:10" ht="29.25" customHeight="1">
      <c r="J24672" s="348"/>
    </row>
    <row r="24673" spans="10:10" ht="29.25" customHeight="1">
      <c r="J24673" s="348"/>
    </row>
    <row r="24674" spans="10:10" ht="29.25" customHeight="1">
      <c r="J24674" s="348"/>
    </row>
    <row r="24675" spans="10:10" ht="29.25" customHeight="1">
      <c r="J24675" s="348"/>
    </row>
    <row r="24676" spans="10:10" ht="29.25" customHeight="1">
      <c r="J24676" s="348"/>
    </row>
    <row r="24677" spans="10:10" ht="29.25" customHeight="1">
      <c r="J24677" s="348"/>
    </row>
    <row r="24678" spans="10:10" ht="29.25" customHeight="1">
      <c r="J24678" s="348"/>
    </row>
    <row r="24679" spans="10:10" ht="29.25" customHeight="1">
      <c r="J24679" s="348"/>
    </row>
    <row r="24680" spans="10:10" ht="29.25" customHeight="1">
      <c r="J24680" s="348"/>
    </row>
    <row r="24681" spans="10:10" ht="29.25" customHeight="1">
      <c r="J24681" s="348"/>
    </row>
    <row r="24682" spans="10:10" ht="29.25" customHeight="1">
      <c r="J24682" s="348"/>
    </row>
    <row r="24683" spans="10:10" ht="29.25" customHeight="1">
      <c r="J24683" s="348"/>
    </row>
    <row r="24684" spans="10:10" ht="29.25" customHeight="1">
      <c r="J24684" s="348"/>
    </row>
    <row r="24685" spans="10:10" ht="29.25" customHeight="1">
      <c r="J24685" s="348"/>
    </row>
    <row r="24686" spans="10:10" ht="29.25" customHeight="1">
      <c r="J24686" s="348"/>
    </row>
    <row r="24687" spans="10:10" ht="29.25" customHeight="1">
      <c r="J24687" s="348"/>
    </row>
    <row r="24688" spans="10:10" ht="29.25" customHeight="1">
      <c r="J24688" s="348"/>
    </row>
    <row r="24689" spans="10:10" ht="29.25" customHeight="1">
      <c r="J24689" s="348"/>
    </row>
    <row r="24690" spans="10:10" ht="29.25" customHeight="1">
      <c r="J24690" s="348"/>
    </row>
    <row r="24691" spans="10:10" ht="29.25" customHeight="1">
      <c r="J24691" s="348"/>
    </row>
    <row r="24692" spans="10:10" ht="29.25" customHeight="1">
      <c r="J24692" s="348"/>
    </row>
    <row r="24693" spans="10:10" ht="29.25" customHeight="1">
      <c r="J24693" s="348"/>
    </row>
    <row r="24694" spans="10:10" ht="29.25" customHeight="1">
      <c r="J24694" s="348"/>
    </row>
    <row r="24695" spans="10:10" ht="29.25" customHeight="1">
      <c r="J24695" s="348"/>
    </row>
    <row r="24696" spans="10:10" ht="29.25" customHeight="1">
      <c r="J24696" s="348"/>
    </row>
    <row r="24697" spans="10:10" ht="29.25" customHeight="1">
      <c r="J24697" s="348"/>
    </row>
    <row r="24698" spans="10:10" ht="29.25" customHeight="1">
      <c r="J24698" s="348"/>
    </row>
    <row r="24699" spans="10:10" ht="29.25" customHeight="1">
      <c r="J24699" s="348"/>
    </row>
    <row r="24700" spans="10:10" ht="29.25" customHeight="1">
      <c r="J24700" s="348"/>
    </row>
    <row r="24701" spans="10:10" ht="29.25" customHeight="1">
      <c r="J24701" s="348"/>
    </row>
    <row r="24702" spans="10:10" ht="29.25" customHeight="1">
      <c r="J24702" s="348"/>
    </row>
    <row r="24703" spans="10:10" ht="29.25" customHeight="1">
      <c r="J24703" s="348"/>
    </row>
    <row r="24704" spans="10:10" ht="29.25" customHeight="1">
      <c r="J24704" s="348"/>
    </row>
    <row r="24705" spans="10:10" ht="29.25" customHeight="1">
      <c r="J24705" s="348"/>
    </row>
    <row r="24706" spans="10:10" ht="29.25" customHeight="1">
      <c r="J24706" s="348"/>
    </row>
    <row r="24707" spans="10:10" ht="29.25" customHeight="1">
      <c r="J24707" s="348"/>
    </row>
    <row r="24708" spans="10:10" ht="29.25" customHeight="1">
      <c r="J24708" s="348"/>
    </row>
    <row r="24709" spans="10:10" ht="29.25" customHeight="1">
      <c r="J24709" s="348"/>
    </row>
    <row r="24710" spans="10:10" ht="29.25" customHeight="1">
      <c r="J24710" s="348"/>
    </row>
    <row r="24711" spans="10:10" ht="29.25" customHeight="1">
      <c r="J24711" s="348"/>
    </row>
    <row r="24712" spans="10:10" ht="29.25" customHeight="1">
      <c r="J24712" s="348"/>
    </row>
    <row r="24713" spans="10:10" ht="29.25" customHeight="1">
      <c r="J24713" s="348"/>
    </row>
    <row r="24714" spans="10:10" ht="29.25" customHeight="1">
      <c r="J24714" s="348"/>
    </row>
    <row r="24715" spans="10:10" ht="29.25" customHeight="1">
      <c r="J24715" s="348"/>
    </row>
    <row r="24716" spans="10:10" ht="29.25" customHeight="1">
      <c r="J24716" s="348"/>
    </row>
    <row r="24717" spans="10:10" ht="29.25" customHeight="1">
      <c r="J24717" s="348"/>
    </row>
    <row r="24718" spans="10:10" ht="29.25" customHeight="1">
      <c r="J24718" s="348"/>
    </row>
    <row r="24719" spans="10:10" ht="29.25" customHeight="1">
      <c r="J24719" s="348"/>
    </row>
    <row r="24720" spans="10:10" ht="29.25" customHeight="1">
      <c r="J24720" s="348"/>
    </row>
    <row r="24721" spans="10:10" ht="29.25" customHeight="1">
      <c r="J24721" s="348"/>
    </row>
    <row r="24722" spans="10:10" ht="29.25" customHeight="1">
      <c r="J24722" s="348"/>
    </row>
    <row r="24723" spans="10:10" ht="29.25" customHeight="1">
      <c r="J24723" s="348"/>
    </row>
    <row r="24724" spans="10:10" ht="29.25" customHeight="1">
      <c r="J24724" s="348"/>
    </row>
    <row r="24725" spans="10:10" ht="29.25" customHeight="1">
      <c r="J24725" s="348"/>
    </row>
    <row r="24726" spans="10:10" ht="29.25" customHeight="1">
      <c r="J24726" s="348"/>
    </row>
    <row r="24727" spans="10:10" ht="29.25" customHeight="1">
      <c r="J24727" s="348"/>
    </row>
    <row r="24728" spans="10:10" ht="29.25" customHeight="1">
      <c r="J24728" s="348"/>
    </row>
    <row r="24729" spans="10:10" ht="29.25" customHeight="1">
      <c r="J24729" s="348"/>
    </row>
    <row r="24730" spans="10:10" ht="29.25" customHeight="1">
      <c r="J24730" s="348"/>
    </row>
    <row r="24731" spans="10:10" ht="29.25" customHeight="1">
      <c r="J24731" s="348"/>
    </row>
    <row r="24732" spans="10:10" ht="29.25" customHeight="1">
      <c r="J24732" s="348"/>
    </row>
    <row r="24733" spans="10:10" ht="29.25" customHeight="1">
      <c r="J24733" s="348"/>
    </row>
    <row r="24734" spans="10:10" ht="29.25" customHeight="1">
      <c r="J24734" s="348"/>
    </row>
    <row r="24735" spans="10:10" ht="29.25" customHeight="1">
      <c r="J24735" s="348"/>
    </row>
    <row r="24736" spans="10:10" ht="29.25" customHeight="1">
      <c r="J24736" s="348"/>
    </row>
    <row r="24737" spans="10:10" ht="29.25" customHeight="1">
      <c r="J24737" s="348"/>
    </row>
    <row r="24738" spans="10:10" ht="29.25" customHeight="1">
      <c r="J24738" s="348"/>
    </row>
    <row r="24739" spans="10:10" ht="29.25" customHeight="1">
      <c r="J24739" s="348"/>
    </row>
    <row r="24740" spans="10:10" ht="29.25" customHeight="1">
      <c r="J24740" s="348"/>
    </row>
    <row r="24741" spans="10:10" ht="29.25" customHeight="1">
      <c r="J24741" s="348"/>
    </row>
    <row r="24742" spans="10:10" ht="29.25" customHeight="1">
      <c r="J24742" s="348"/>
    </row>
    <row r="24743" spans="10:10" ht="29.25" customHeight="1">
      <c r="J24743" s="348"/>
    </row>
    <row r="24744" spans="10:10" ht="29.25" customHeight="1">
      <c r="J24744" s="348"/>
    </row>
    <row r="24745" spans="10:10" ht="29.25" customHeight="1">
      <c r="J24745" s="348"/>
    </row>
    <row r="24746" spans="10:10" ht="29.25" customHeight="1">
      <c r="J24746" s="348"/>
    </row>
    <row r="24747" spans="10:10" ht="29.25" customHeight="1">
      <c r="J24747" s="348"/>
    </row>
    <row r="24748" spans="10:10" ht="29.25" customHeight="1">
      <c r="J24748" s="348"/>
    </row>
    <row r="24749" spans="10:10" ht="29.25" customHeight="1">
      <c r="J24749" s="348"/>
    </row>
    <row r="24750" spans="10:10" ht="29.25" customHeight="1">
      <c r="J24750" s="348"/>
    </row>
    <row r="24751" spans="10:10" ht="29.25" customHeight="1">
      <c r="J24751" s="348"/>
    </row>
    <row r="24752" spans="10:10" ht="29.25" customHeight="1">
      <c r="J24752" s="348"/>
    </row>
    <row r="24753" spans="10:10" ht="29.25" customHeight="1">
      <c r="J24753" s="348"/>
    </row>
    <row r="24754" spans="10:10" ht="29.25" customHeight="1">
      <c r="J24754" s="348"/>
    </row>
    <row r="24755" spans="10:10" ht="29.25" customHeight="1">
      <c r="J24755" s="348"/>
    </row>
    <row r="24756" spans="10:10" ht="29.25" customHeight="1">
      <c r="J24756" s="348"/>
    </row>
    <row r="24757" spans="10:10" ht="29.25" customHeight="1">
      <c r="J24757" s="348"/>
    </row>
    <row r="24758" spans="10:10" ht="29.25" customHeight="1">
      <c r="J24758" s="348"/>
    </row>
    <row r="24759" spans="10:10" ht="29.25" customHeight="1">
      <c r="J24759" s="348"/>
    </row>
    <row r="24760" spans="10:10" ht="29.25" customHeight="1">
      <c r="J24760" s="348"/>
    </row>
    <row r="24761" spans="10:10" ht="29.25" customHeight="1">
      <c r="J24761" s="348"/>
    </row>
    <row r="24762" spans="10:10" ht="29.25" customHeight="1">
      <c r="J24762" s="348"/>
    </row>
    <row r="24763" spans="10:10" ht="29.25" customHeight="1">
      <c r="J24763" s="348"/>
    </row>
    <row r="24764" spans="10:10" ht="29.25" customHeight="1">
      <c r="J24764" s="348"/>
    </row>
    <row r="24765" spans="10:10" ht="29.25" customHeight="1">
      <c r="J24765" s="348"/>
    </row>
    <row r="24766" spans="10:10" ht="29.25" customHeight="1">
      <c r="J24766" s="348"/>
    </row>
    <row r="24767" spans="10:10" ht="29.25" customHeight="1">
      <c r="J24767" s="348"/>
    </row>
    <row r="24768" spans="10:10" ht="29.25" customHeight="1">
      <c r="J24768" s="348"/>
    </row>
    <row r="24769" spans="10:10" ht="29.25" customHeight="1">
      <c r="J24769" s="348"/>
    </row>
    <row r="24770" spans="10:10" ht="29.25" customHeight="1">
      <c r="J24770" s="348"/>
    </row>
    <row r="24771" spans="10:10" ht="29.25" customHeight="1">
      <c r="J24771" s="348"/>
    </row>
    <row r="24772" spans="10:10" ht="29.25" customHeight="1">
      <c r="J24772" s="348"/>
    </row>
    <row r="24773" spans="10:10" ht="29.25" customHeight="1">
      <c r="J24773" s="348"/>
    </row>
    <row r="24774" spans="10:10" ht="29.25" customHeight="1">
      <c r="J24774" s="348"/>
    </row>
    <row r="24775" spans="10:10" ht="29.25" customHeight="1">
      <c r="J24775" s="348"/>
    </row>
    <row r="24776" spans="10:10" ht="29.25" customHeight="1">
      <c r="J24776" s="348"/>
    </row>
    <row r="24777" spans="10:10" ht="29.25" customHeight="1">
      <c r="J24777" s="348"/>
    </row>
    <row r="24778" spans="10:10" ht="29.25" customHeight="1">
      <c r="J24778" s="348"/>
    </row>
    <row r="24779" spans="10:10" ht="29.25" customHeight="1">
      <c r="J24779" s="348"/>
    </row>
    <row r="24780" spans="10:10" ht="29.25" customHeight="1">
      <c r="J24780" s="348"/>
    </row>
    <row r="24781" spans="10:10" ht="29.25" customHeight="1">
      <c r="J24781" s="348"/>
    </row>
    <row r="24782" spans="10:10" ht="29.25" customHeight="1">
      <c r="J24782" s="348"/>
    </row>
    <row r="24783" spans="10:10" ht="29.25" customHeight="1">
      <c r="J24783" s="348"/>
    </row>
    <row r="24784" spans="10:10" ht="29.25" customHeight="1">
      <c r="J24784" s="348"/>
    </row>
    <row r="24785" spans="10:10" ht="29.25" customHeight="1">
      <c r="J24785" s="348"/>
    </row>
    <row r="24786" spans="10:10" ht="29.25" customHeight="1">
      <c r="J24786" s="348"/>
    </row>
    <row r="24787" spans="10:10" ht="29.25" customHeight="1">
      <c r="J24787" s="348"/>
    </row>
    <row r="24788" spans="10:10" ht="29.25" customHeight="1">
      <c r="J24788" s="348"/>
    </row>
    <row r="24789" spans="10:10" ht="29.25" customHeight="1">
      <c r="J24789" s="348"/>
    </row>
    <row r="24790" spans="10:10" ht="29.25" customHeight="1">
      <c r="J24790" s="348"/>
    </row>
    <row r="24791" spans="10:10" ht="29.25" customHeight="1">
      <c r="J24791" s="348"/>
    </row>
    <row r="24792" spans="10:10" ht="29.25" customHeight="1">
      <c r="J24792" s="348"/>
    </row>
    <row r="24793" spans="10:10" ht="29.25" customHeight="1">
      <c r="J24793" s="348"/>
    </row>
    <row r="24794" spans="10:10" ht="29.25" customHeight="1">
      <c r="J24794" s="348"/>
    </row>
    <row r="24795" spans="10:10" ht="29.25" customHeight="1">
      <c r="J24795" s="348"/>
    </row>
    <row r="24796" spans="10:10" ht="29.25" customHeight="1">
      <c r="J24796" s="348"/>
    </row>
    <row r="24797" spans="10:10" ht="29.25" customHeight="1">
      <c r="J24797" s="348"/>
    </row>
    <row r="24798" spans="10:10" ht="29.25" customHeight="1">
      <c r="J24798" s="348"/>
    </row>
    <row r="24799" spans="10:10" ht="29.25" customHeight="1">
      <c r="J24799" s="348"/>
    </row>
    <row r="24800" spans="10:10" ht="29.25" customHeight="1">
      <c r="J24800" s="348"/>
    </row>
    <row r="24801" spans="10:10" ht="29.25" customHeight="1">
      <c r="J24801" s="348"/>
    </row>
    <row r="24802" spans="10:10" ht="29.25" customHeight="1">
      <c r="J24802" s="348"/>
    </row>
    <row r="24803" spans="10:10" ht="29.25" customHeight="1">
      <c r="J24803" s="348"/>
    </row>
    <row r="24804" spans="10:10" ht="29.25" customHeight="1">
      <c r="J24804" s="348"/>
    </row>
    <row r="24805" spans="10:10" ht="29.25" customHeight="1">
      <c r="J24805" s="348"/>
    </row>
    <row r="24806" spans="10:10" ht="29.25" customHeight="1">
      <c r="J24806" s="348"/>
    </row>
    <row r="24807" spans="10:10" ht="29.25" customHeight="1">
      <c r="J24807" s="348"/>
    </row>
    <row r="24808" spans="10:10" ht="29.25" customHeight="1">
      <c r="J24808" s="348"/>
    </row>
    <row r="24809" spans="10:10" ht="29.25" customHeight="1">
      <c r="J24809" s="348"/>
    </row>
    <row r="24810" spans="10:10" ht="29.25" customHeight="1">
      <c r="J24810" s="348"/>
    </row>
    <row r="24811" spans="10:10" ht="29.25" customHeight="1">
      <c r="J24811" s="348"/>
    </row>
    <row r="24812" spans="10:10" ht="29.25" customHeight="1">
      <c r="J24812" s="348"/>
    </row>
    <row r="24813" spans="10:10" ht="29.25" customHeight="1">
      <c r="J24813" s="348"/>
    </row>
    <row r="24814" spans="10:10" ht="29.25" customHeight="1">
      <c r="J24814" s="348"/>
    </row>
    <row r="24815" spans="10:10" ht="29.25" customHeight="1">
      <c r="J24815" s="348"/>
    </row>
    <row r="24816" spans="10:10" ht="29.25" customHeight="1">
      <c r="J24816" s="348"/>
    </row>
    <row r="24817" spans="10:10" ht="29.25" customHeight="1">
      <c r="J24817" s="348"/>
    </row>
    <row r="24818" spans="10:10" ht="29.25" customHeight="1">
      <c r="J24818" s="348"/>
    </row>
    <row r="24819" spans="10:10" ht="29.25" customHeight="1">
      <c r="J24819" s="348"/>
    </row>
    <row r="24820" spans="10:10" ht="29.25" customHeight="1">
      <c r="J24820" s="348"/>
    </row>
    <row r="24821" spans="10:10" ht="29.25" customHeight="1">
      <c r="J24821" s="348"/>
    </row>
    <row r="24822" spans="10:10" ht="29.25" customHeight="1">
      <c r="J24822" s="348"/>
    </row>
    <row r="24823" spans="10:10" ht="29.25" customHeight="1">
      <c r="J24823" s="348"/>
    </row>
    <row r="24824" spans="10:10" ht="29.25" customHeight="1">
      <c r="J24824" s="348"/>
    </row>
    <row r="24825" spans="10:10" ht="29.25" customHeight="1">
      <c r="J24825" s="348"/>
    </row>
    <row r="24826" spans="10:10" ht="29.25" customHeight="1">
      <c r="J24826" s="348"/>
    </row>
    <row r="24827" spans="10:10" ht="29.25" customHeight="1">
      <c r="J24827" s="348"/>
    </row>
    <row r="24828" spans="10:10" ht="29.25" customHeight="1">
      <c r="J24828" s="348"/>
    </row>
    <row r="24829" spans="10:10" ht="29.25" customHeight="1">
      <c r="J24829" s="348"/>
    </row>
    <row r="24830" spans="10:10" ht="29.25" customHeight="1">
      <c r="J24830" s="348"/>
    </row>
    <row r="24831" spans="10:10" ht="29.25" customHeight="1">
      <c r="J24831" s="348"/>
    </row>
    <row r="24832" spans="10:10" ht="29.25" customHeight="1">
      <c r="J24832" s="348"/>
    </row>
    <row r="24833" spans="10:10" ht="29.25" customHeight="1">
      <c r="J24833" s="348"/>
    </row>
    <row r="24834" spans="10:10" ht="29.25" customHeight="1">
      <c r="J24834" s="348"/>
    </row>
    <row r="24835" spans="10:10" ht="29.25" customHeight="1">
      <c r="J24835" s="348"/>
    </row>
    <row r="24836" spans="10:10" ht="29.25" customHeight="1">
      <c r="J24836" s="348"/>
    </row>
    <row r="24837" spans="10:10" ht="29.25" customHeight="1">
      <c r="J24837" s="348"/>
    </row>
    <row r="24838" spans="10:10" ht="29.25" customHeight="1">
      <c r="J24838" s="348"/>
    </row>
    <row r="24839" spans="10:10" ht="29.25" customHeight="1">
      <c r="J24839" s="348"/>
    </row>
    <row r="24840" spans="10:10" ht="29.25" customHeight="1">
      <c r="J24840" s="348"/>
    </row>
    <row r="24841" spans="10:10" ht="29.25" customHeight="1">
      <c r="J24841" s="348"/>
    </row>
    <row r="24842" spans="10:10" ht="29.25" customHeight="1">
      <c r="J24842" s="348"/>
    </row>
    <row r="24843" spans="10:10" ht="29.25" customHeight="1">
      <c r="J24843" s="348"/>
    </row>
    <row r="24844" spans="10:10" ht="29.25" customHeight="1">
      <c r="J24844" s="348"/>
    </row>
    <row r="24845" spans="10:10" ht="29.25" customHeight="1">
      <c r="J24845" s="348"/>
    </row>
    <row r="24846" spans="10:10" ht="29.25" customHeight="1">
      <c r="J24846" s="348"/>
    </row>
    <row r="24847" spans="10:10" ht="29.25" customHeight="1">
      <c r="J24847" s="348"/>
    </row>
    <row r="24848" spans="10:10" ht="29.25" customHeight="1">
      <c r="J24848" s="348"/>
    </row>
    <row r="24849" spans="10:10" ht="29.25" customHeight="1">
      <c r="J24849" s="348"/>
    </row>
    <row r="24850" spans="10:10" ht="29.25" customHeight="1">
      <c r="J24850" s="348"/>
    </row>
    <row r="24851" spans="10:10" ht="29.25" customHeight="1">
      <c r="J24851" s="348"/>
    </row>
    <row r="24852" spans="10:10" ht="29.25" customHeight="1">
      <c r="J24852" s="348"/>
    </row>
    <row r="24853" spans="10:10" ht="29.25" customHeight="1">
      <c r="J24853" s="348"/>
    </row>
    <row r="24854" spans="10:10" ht="29.25" customHeight="1">
      <c r="J24854" s="348"/>
    </row>
    <row r="24855" spans="10:10" ht="29.25" customHeight="1">
      <c r="J24855" s="348"/>
    </row>
    <row r="24856" spans="10:10" ht="29.25" customHeight="1">
      <c r="J24856" s="348"/>
    </row>
    <row r="24857" spans="10:10" ht="29.25" customHeight="1">
      <c r="J24857" s="348"/>
    </row>
    <row r="24858" spans="10:10" ht="29.25" customHeight="1">
      <c r="J24858" s="348"/>
    </row>
    <row r="24859" spans="10:10" ht="29.25" customHeight="1">
      <c r="J24859" s="348"/>
    </row>
    <row r="24860" spans="10:10" ht="29.25" customHeight="1">
      <c r="J24860" s="348"/>
    </row>
    <row r="24861" spans="10:10" ht="29.25" customHeight="1">
      <c r="J24861" s="348"/>
    </row>
    <row r="24862" spans="10:10" ht="29.25" customHeight="1">
      <c r="J24862" s="348"/>
    </row>
    <row r="24863" spans="10:10" ht="29.25" customHeight="1">
      <c r="J24863" s="348"/>
    </row>
    <row r="24864" spans="10:10" ht="29.25" customHeight="1">
      <c r="J24864" s="348"/>
    </row>
    <row r="24865" spans="10:10" ht="29.25" customHeight="1">
      <c r="J24865" s="348"/>
    </row>
    <row r="24866" spans="10:10" ht="29.25" customHeight="1">
      <c r="J24866" s="348"/>
    </row>
    <row r="24867" spans="10:10" ht="29.25" customHeight="1">
      <c r="J24867" s="348"/>
    </row>
    <row r="24868" spans="10:10" ht="29.25" customHeight="1">
      <c r="J24868" s="348"/>
    </row>
    <row r="24869" spans="10:10" ht="29.25" customHeight="1">
      <c r="J24869" s="348"/>
    </row>
    <row r="24870" spans="10:10" ht="29.25" customHeight="1">
      <c r="J24870" s="348"/>
    </row>
    <row r="24871" spans="10:10" ht="29.25" customHeight="1">
      <c r="J24871" s="348"/>
    </row>
    <row r="24872" spans="10:10" ht="29.25" customHeight="1">
      <c r="J24872" s="348"/>
    </row>
    <row r="24873" spans="10:10" ht="29.25" customHeight="1">
      <c r="J24873" s="348"/>
    </row>
    <row r="24874" spans="10:10" ht="29.25" customHeight="1">
      <c r="J24874" s="348"/>
    </row>
    <row r="24875" spans="10:10" ht="29.25" customHeight="1">
      <c r="J24875" s="348"/>
    </row>
    <row r="24876" spans="10:10" ht="29.25" customHeight="1">
      <c r="J24876" s="348"/>
    </row>
    <row r="24877" spans="10:10" ht="29.25" customHeight="1">
      <c r="J24877" s="348"/>
    </row>
    <row r="24878" spans="10:10" ht="29.25" customHeight="1">
      <c r="J24878" s="348"/>
    </row>
    <row r="24879" spans="10:10" ht="29.25" customHeight="1">
      <c r="J24879" s="348"/>
    </row>
    <row r="24880" spans="10:10" ht="29.25" customHeight="1">
      <c r="J24880" s="348"/>
    </row>
    <row r="24881" spans="10:10" ht="29.25" customHeight="1">
      <c r="J24881" s="348"/>
    </row>
    <row r="24882" spans="10:10" ht="29.25" customHeight="1">
      <c r="J24882" s="348"/>
    </row>
    <row r="24883" spans="10:10" ht="29.25" customHeight="1">
      <c r="J24883" s="348"/>
    </row>
    <row r="24884" spans="10:10" ht="29.25" customHeight="1">
      <c r="J24884" s="348"/>
    </row>
    <row r="24885" spans="10:10" ht="29.25" customHeight="1">
      <c r="J24885" s="348"/>
    </row>
    <row r="24886" spans="10:10" ht="29.25" customHeight="1">
      <c r="J24886" s="348"/>
    </row>
    <row r="24887" spans="10:10" ht="29.25" customHeight="1">
      <c r="J24887" s="348"/>
    </row>
    <row r="24888" spans="10:10" ht="29.25" customHeight="1">
      <c r="J24888" s="348"/>
    </row>
    <row r="24889" spans="10:10" ht="29.25" customHeight="1">
      <c r="J24889" s="348"/>
    </row>
    <row r="24890" spans="10:10" ht="29.25" customHeight="1">
      <c r="J24890" s="348"/>
    </row>
    <row r="24891" spans="10:10" ht="29.25" customHeight="1">
      <c r="J24891" s="348"/>
    </row>
    <row r="24892" spans="10:10" ht="29.25" customHeight="1">
      <c r="J24892" s="348"/>
    </row>
    <row r="24893" spans="10:10" ht="29.25" customHeight="1">
      <c r="J24893" s="348"/>
    </row>
    <row r="24894" spans="10:10" ht="29.25" customHeight="1">
      <c r="J24894" s="348"/>
    </row>
    <row r="24895" spans="10:10" ht="29.25" customHeight="1">
      <c r="J24895" s="348"/>
    </row>
    <row r="24896" spans="10:10" ht="29.25" customHeight="1">
      <c r="J24896" s="348"/>
    </row>
    <row r="24897" spans="10:10" ht="29.25" customHeight="1">
      <c r="J24897" s="348"/>
    </row>
    <row r="24898" spans="10:10" ht="29.25" customHeight="1">
      <c r="J24898" s="348"/>
    </row>
    <row r="24899" spans="10:10" ht="29.25" customHeight="1">
      <c r="J24899" s="348"/>
    </row>
    <row r="24900" spans="10:10" ht="29.25" customHeight="1">
      <c r="J24900" s="348"/>
    </row>
    <row r="24901" spans="10:10" ht="29.25" customHeight="1">
      <c r="J24901" s="348"/>
    </row>
    <row r="24902" spans="10:10" ht="29.25" customHeight="1">
      <c r="J24902" s="348"/>
    </row>
    <row r="24903" spans="10:10" ht="29.25" customHeight="1">
      <c r="J24903" s="348"/>
    </row>
    <row r="24904" spans="10:10" ht="29.25" customHeight="1">
      <c r="J24904" s="348"/>
    </row>
    <row r="24905" spans="10:10" ht="29.25" customHeight="1">
      <c r="J24905" s="348"/>
    </row>
    <row r="24906" spans="10:10" ht="29.25" customHeight="1">
      <c r="J24906" s="348"/>
    </row>
    <row r="24907" spans="10:10" ht="29.25" customHeight="1">
      <c r="J24907" s="348"/>
    </row>
    <row r="24908" spans="10:10" ht="29.25" customHeight="1">
      <c r="J24908" s="348"/>
    </row>
    <row r="24909" spans="10:10" ht="29.25" customHeight="1">
      <c r="J24909" s="348"/>
    </row>
    <row r="24910" spans="10:10" ht="29.25" customHeight="1">
      <c r="J24910" s="348"/>
    </row>
    <row r="24911" spans="10:10" ht="29.25" customHeight="1">
      <c r="J24911" s="348"/>
    </row>
    <row r="24912" spans="10:10" ht="29.25" customHeight="1">
      <c r="J24912" s="348"/>
    </row>
    <row r="24913" spans="10:10" ht="29.25" customHeight="1">
      <c r="J24913" s="348"/>
    </row>
    <row r="24914" spans="10:10" ht="29.25" customHeight="1">
      <c r="J24914" s="348"/>
    </row>
    <row r="24915" spans="10:10" ht="29.25" customHeight="1">
      <c r="J24915" s="348"/>
    </row>
    <row r="24916" spans="10:10" ht="29.25" customHeight="1">
      <c r="J24916" s="348"/>
    </row>
    <row r="24917" spans="10:10" ht="29.25" customHeight="1">
      <c r="J24917" s="348"/>
    </row>
    <row r="24918" spans="10:10" ht="29.25" customHeight="1">
      <c r="J24918" s="348"/>
    </row>
    <row r="24919" spans="10:10" ht="29.25" customHeight="1">
      <c r="J24919" s="348"/>
    </row>
    <row r="24920" spans="10:10" ht="29.25" customHeight="1">
      <c r="J24920" s="348"/>
    </row>
    <row r="24921" spans="10:10" ht="29.25" customHeight="1">
      <c r="J24921" s="348"/>
    </row>
    <row r="24922" spans="10:10" ht="29.25" customHeight="1">
      <c r="J24922" s="348"/>
    </row>
    <row r="24923" spans="10:10" ht="29.25" customHeight="1">
      <c r="J24923" s="348"/>
    </row>
    <row r="24924" spans="10:10" ht="29.25" customHeight="1">
      <c r="J24924" s="348"/>
    </row>
    <row r="24925" spans="10:10" ht="29.25" customHeight="1">
      <c r="J24925" s="348"/>
    </row>
    <row r="24926" spans="10:10" ht="29.25" customHeight="1">
      <c r="J24926" s="348"/>
    </row>
    <row r="24927" spans="10:10" ht="29.25" customHeight="1">
      <c r="J24927" s="348"/>
    </row>
    <row r="24928" spans="10:10" ht="29.25" customHeight="1">
      <c r="J24928" s="348"/>
    </row>
    <row r="24929" spans="10:10" ht="29.25" customHeight="1">
      <c r="J24929" s="348"/>
    </row>
    <row r="24930" spans="10:10" ht="29.25" customHeight="1">
      <c r="J24930" s="348"/>
    </row>
    <row r="24931" spans="10:10" ht="29.25" customHeight="1">
      <c r="J24931" s="348"/>
    </row>
    <row r="24932" spans="10:10" ht="29.25" customHeight="1">
      <c r="J24932" s="348"/>
    </row>
    <row r="24933" spans="10:10" ht="29.25" customHeight="1">
      <c r="J24933" s="348"/>
    </row>
    <row r="24934" spans="10:10" ht="29.25" customHeight="1">
      <c r="J24934" s="348"/>
    </row>
    <row r="24935" spans="10:10" ht="29.25" customHeight="1">
      <c r="J24935" s="348"/>
    </row>
    <row r="24936" spans="10:10" ht="29.25" customHeight="1">
      <c r="J24936" s="348"/>
    </row>
    <row r="24937" spans="10:10" ht="29.25" customHeight="1">
      <c r="J24937" s="348"/>
    </row>
    <row r="24938" spans="10:10" ht="29.25" customHeight="1">
      <c r="J24938" s="348"/>
    </row>
    <row r="24939" spans="10:10" ht="29.25" customHeight="1">
      <c r="J24939" s="348"/>
    </row>
    <row r="24940" spans="10:10" ht="29.25" customHeight="1">
      <c r="J24940" s="348"/>
    </row>
    <row r="24941" spans="10:10" ht="29.25" customHeight="1">
      <c r="J24941" s="348"/>
    </row>
    <row r="24942" spans="10:10" ht="29.25" customHeight="1">
      <c r="J24942" s="348"/>
    </row>
    <row r="24943" spans="10:10" ht="29.25" customHeight="1">
      <c r="J24943" s="348"/>
    </row>
    <row r="24944" spans="10:10" ht="29.25" customHeight="1">
      <c r="J24944" s="348"/>
    </row>
    <row r="24945" spans="10:10" ht="29.25" customHeight="1">
      <c r="J24945" s="348"/>
    </row>
    <row r="24946" spans="10:10" ht="29.25" customHeight="1">
      <c r="J24946" s="348"/>
    </row>
    <row r="24947" spans="10:10" ht="29.25" customHeight="1">
      <c r="J24947" s="348"/>
    </row>
    <row r="24948" spans="10:10" ht="29.25" customHeight="1">
      <c r="J24948" s="348"/>
    </row>
    <row r="24949" spans="10:10" ht="29.25" customHeight="1">
      <c r="J24949" s="348"/>
    </row>
    <row r="24950" spans="10:10" ht="29.25" customHeight="1">
      <c r="J24950" s="348"/>
    </row>
    <row r="24951" spans="10:10" ht="29.25" customHeight="1">
      <c r="J24951" s="348"/>
    </row>
    <row r="24952" spans="10:10" ht="29.25" customHeight="1">
      <c r="J24952" s="348"/>
    </row>
    <row r="24953" spans="10:10" ht="29.25" customHeight="1">
      <c r="J24953" s="348"/>
    </row>
    <row r="24954" spans="10:10" ht="29.25" customHeight="1">
      <c r="J24954" s="348"/>
    </row>
    <row r="24955" spans="10:10" ht="29.25" customHeight="1">
      <c r="J24955" s="348"/>
    </row>
    <row r="24956" spans="10:10" ht="29.25" customHeight="1">
      <c r="J24956" s="348"/>
    </row>
    <row r="24957" spans="10:10" ht="29.25" customHeight="1">
      <c r="J24957" s="348"/>
    </row>
    <row r="24958" spans="10:10" ht="29.25" customHeight="1">
      <c r="J24958" s="348"/>
    </row>
    <row r="24959" spans="10:10" ht="29.25" customHeight="1">
      <c r="J24959" s="348"/>
    </row>
    <row r="24960" spans="10:10" ht="29.25" customHeight="1">
      <c r="J24960" s="348"/>
    </row>
    <row r="24961" spans="10:10" ht="29.25" customHeight="1">
      <c r="J24961" s="348"/>
    </row>
    <row r="24962" spans="10:10" ht="29.25" customHeight="1">
      <c r="J24962" s="348"/>
    </row>
    <row r="24963" spans="10:10" ht="29.25" customHeight="1">
      <c r="J24963" s="348"/>
    </row>
    <row r="24964" spans="10:10" ht="29.25" customHeight="1">
      <c r="J24964" s="348"/>
    </row>
    <row r="24965" spans="10:10" ht="29.25" customHeight="1">
      <c r="J24965" s="348"/>
    </row>
    <row r="24966" spans="10:10" ht="29.25" customHeight="1">
      <c r="J24966" s="348"/>
    </row>
    <row r="24967" spans="10:10" ht="29.25" customHeight="1">
      <c r="J24967" s="348"/>
    </row>
    <row r="24968" spans="10:10" ht="29.25" customHeight="1">
      <c r="J24968" s="348"/>
    </row>
    <row r="24969" spans="10:10" ht="29.25" customHeight="1">
      <c r="J24969" s="348"/>
    </row>
    <row r="24970" spans="10:10" ht="29.25" customHeight="1">
      <c r="J24970" s="348"/>
    </row>
    <row r="24971" spans="10:10" ht="29.25" customHeight="1">
      <c r="J24971" s="348"/>
    </row>
    <row r="24972" spans="10:10" ht="29.25" customHeight="1">
      <c r="J24972" s="348"/>
    </row>
    <row r="24973" spans="10:10" ht="29.25" customHeight="1">
      <c r="J24973" s="348"/>
    </row>
    <row r="24974" spans="10:10" ht="29.25" customHeight="1">
      <c r="J24974" s="348"/>
    </row>
    <row r="24975" spans="10:10" ht="29.25" customHeight="1">
      <c r="J24975" s="348"/>
    </row>
    <row r="24976" spans="10:10" ht="29.25" customHeight="1">
      <c r="J24976" s="348"/>
    </row>
    <row r="24977" spans="10:10" ht="29.25" customHeight="1">
      <c r="J24977" s="348"/>
    </row>
    <row r="24978" spans="10:10" ht="29.25" customHeight="1">
      <c r="J24978" s="348"/>
    </row>
    <row r="24979" spans="10:10" ht="29.25" customHeight="1">
      <c r="J24979" s="348"/>
    </row>
    <row r="24980" spans="10:10" ht="29.25" customHeight="1">
      <c r="J24980" s="348"/>
    </row>
    <row r="24981" spans="10:10" ht="29.25" customHeight="1">
      <c r="J24981" s="348"/>
    </row>
    <row r="24982" spans="10:10" ht="29.25" customHeight="1">
      <c r="J24982" s="348"/>
    </row>
    <row r="24983" spans="10:10" ht="29.25" customHeight="1">
      <c r="J24983" s="348"/>
    </row>
    <row r="24984" spans="10:10" ht="29.25" customHeight="1">
      <c r="J24984" s="348"/>
    </row>
    <row r="24985" spans="10:10" ht="29.25" customHeight="1">
      <c r="J24985" s="348"/>
    </row>
    <row r="24986" spans="10:10" ht="29.25" customHeight="1">
      <c r="J24986" s="348"/>
    </row>
    <row r="24987" spans="10:10" ht="29.25" customHeight="1">
      <c r="J24987" s="348"/>
    </row>
    <row r="24988" spans="10:10" ht="29.25" customHeight="1">
      <c r="J24988" s="348"/>
    </row>
    <row r="24989" spans="10:10" ht="29.25" customHeight="1">
      <c r="J24989" s="348"/>
    </row>
    <row r="24990" spans="10:10" ht="29.25" customHeight="1">
      <c r="J24990" s="348"/>
    </row>
    <row r="24991" spans="10:10" ht="29.25" customHeight="1">
      <c r="J24991" s="348"/>
    </row>
    <row r="24992" spans="10:10" ht="29.25" customHeight="1">
      <c r="J24992" s="348"/>
    </row>
    <row r="24993" spans="10:10" ht="29.25" customHeight="1">
      <c r="J24993" s="348"/>
    </row>
    <row r="24994" spans="10:10" ht="29.25" customHeight="1">
      <c r="J24994" s="348"/>
    </row>
    <row r="24995" spans="10:10" ht="29.25" customHeight="1">
      <c r="J24995" s="348"/>
    </row>
    <row r="24996" spans="10:10" ht="29.25" customHeight="1">
      <c r="J24996" s="348"/>
    </row>
    <row r="24997" spans="10:10" ht="29.25" customHeight="1">
      <c r="J24997" s="348"/>
    </row>
    <row r="24998" spans="10:10" ht="29.25" customHeight="1">
      <c r="J24998" s="348"/>
    </row>
    <row r="24999" spans="10:10" ht="29.25" customHeight="1">
      <c r="J24999" s="348"/>
    </row>
    <row r="25000" spans="10:10" ht="29.25" customHeight="1">
      <c r="J25000" s="348"/>
    </row>
    <row r="25001" spans="10:10" ht="29.25" customHeight="1">
      <c r="J25001" s="348"/>
    </row>
    <row r="25002" spans="10:10" ht="29.25" customHeight="1">
      <c r="J25002" s="348"/>
    </row>
    <row r="25003" spans="10:10" ht="29.25" customHeight="1">
      <c r="J25003" s="348"/>
    </row>
    <row r="25004" spans="10:10" ht="29.25" customHeight="1">
      <c r="J25004" s="348"/>
    </row>
    <row r="25005" spans="10:10" ht="29.25" customHeight="1">
      <c r="J25005" s="348"/>
    </row>
    <row r="25006" spans="10:10" ht="29.25" customHeight="1">
      <c r="J25006" s="348"/>
    </row>
    <row r="25007" spans="10:10" ht="29.25" customHeight="1">
      <c r="J25007" s="348"/>
    </row>
    <row r="25008" spans="10:10" ht="29.25" customHeight="1">
      <c r="J25008" s="348"/>
    </row>
    <row r="25009" spans="10:10" ht="29.25" customHeight="1">
      <c r="J25009" s="348"/>
    </row>
    <row r="25010" spans="10:10" ht="29.25" customHeight="1">
      <c r="J25010" s="348"/>
    </row>
    <row r="25011" spans="10:10" ht="29.25" customHeight="1">
      <c r="J25011" s="348"/>
    </row>
    <row r="25012" spans="10:10" ht="29.25" customHeight="1">
      <c r="J25012" s="348"/>
    </row>
    <row r="25013" spans="10:10" ht="29.25" customHeight="1">
      <c r="J25013" s="348"/>
    </row>
    <row r="25014" spans="10:10" ht="29.25" customHeight="1">
      <c r="J25014" s="348"/>
    </row>
    <row r="25015" spans="10:10" ht="29.25" customHeight="1">
      <c r="J25015" s="348"/>
    </row>
    <row r="25016" spans="10:10" ht="29.25" customHeight="1">
      <c r="J25016" s="348"/>
    </row>
    <row r="25017" spans="10:10" ht="29.25" customHeight="1">
      <c r="J25017" s="348"/>
    </row>
    <row r="25018" spans="10:10" ht="29.25" customHeight="1">
      <c r="J25018" s="348"/>
    </row>
    <row r="25019" spans="10:10" ht="29.25" customHeight="1">
      <c r="J25019" s="348"/>
    </row>
    <row r="25020" spans="10:10" ht="29.25" customHeight="1">
      <c r="J25020" s="348"/>
    </row>
    <row r="25021" spans="10:10" ht="29.25" customHeight="1">
      <c r="J25021" s="348"/>
    </row>
    <row r="25022" spans="10:10" ht="29.25" customHeight="1">
      <c r="J25022" s="348"/>
    </row>
    <row r="25023" spans="10:10" ht="29.25" customHeight="1">
      <c r="J25023" s="348"/>
    </row>
    <row r="25024" spans="10:10" ht="29.25" customHeight="1">
      <c r="J25024" s="348"/>
    </row>
    <row r="25025" spans="10:10" ht="29.25" customHeight="1">
      <c r="J25025" s="348"/>
    </row>
    <row r="25026" spans="10:10" ht="29.25" customHeight="1">
      <c r="J25026" s="348"/>
    </row>
    <row r="25027" spans="10:10" ht="29.25" customHeight="1">
      <c r="J25027" s="348"/>
    </row>
    <row r="25028" spans="10:10" ht="29.25" customHeight="1">
      <c r="J25028" s="348"/>
    </row>
    <row r="25029" spans="10:10" ht="29.25" customHeight="1">
      <c r="J25029" s="348"/>
    </row>
    <row r="25030" spans="10:10" ht="29.25" customHeight="1">
      <c r="J25030" s="348"/>
    </row>
    <row r="25031" spans="10:10" ht="29.25" customHeight="1">
      <c r="J25031" s="348"/>
    </row>
    <row r="25032" spans="10:10" ht="29.25" customHeight="1">
      <c r="J25032" s="348"/>
    </row>
    <row r="25033" spans="10:10" ht="29.25" customHeight="1">
      <c r="J25033" s="348"/>
    </row>
    <row r="25034" spans="10:10" ht="29.25" customHeight="1">
      <c r="J25034" s="348"/>
    </row>
    <row r="25035" spans="10:10" ht="29.25" customHeight="1">
      <c r="J25035" s="348"/>
    </row>
    <row r="25036" spans="10:10" ht="29.25" customHeight="1">
      <c r="J25036" s="348"/>
    </row>
    <row r="25037" spans="10:10" ht="29.25" customHeight="1">
      <c r="J25037" s="348"/>
    </row>
    <row r="25038" spans="10:10" ht="29.25" customHeight="1">
      <c r="J25038" s="348"/>
    </row>
    <row r="25039" spans="10:10" ht="29.25" customHeight="1">
      <c r="J25039" s="348"/>
    </row>
    <row r="25040" spans="10:10" ht="29.25" customHeight="1">
      <c r="J25040" s="348"/>
    </row>
    <row r="25041" spans="10:10" ht="29.25" customHeight="1">
      <c r="J25041" s="348"/>
    </row>
    <row r="25042" spans="10:10" ht="29.25" customHeight="1">
      <c r="J25042" s="348"/>
    </row>
    <row r="25043" spans="10:10" ht="29.25" customHeight="1">
      <c r="J25043" s="348"/>
    </row>
    <row r="25044" spans="10:10" ht="29.25" customHeight="1">
      <c r="J25044" s="348"/>
    </row>
    <row r="25045" spans="10:10" ht="29.25" customHeight="1">
      <c r="J25045" s="348"/>
    </row>
    <row r="25046" spans="10:10" ht="29.25" customHeight="1">
      <c r="J25046" s="348"/>
    </row>
    <row r="25047" spans="10:10" ht="29.25" customHeight="1">
      <c r="J25047" s="348"/>
    </row>
    <row r="25048" spans="10:10" ht="29.25" customHeight="1">
      <c r="J25048" s="348"/>
    </row>
    <row r="25049" spans="10:10" ht="29.25" customHeight="1">
      <c r="J25049" s="348"/>
    </row>
    <row r="25050" spans="10:10" ht="29.25" customHeight="1">
      <c r="J25050" s="348"/>
    </row>
    <row r="25051" spans="10:10" ht="29.25" customHeight="1">
      <c r="J25051" s="348"/>
    </row>
    <row r="25052" spans="10:10" ht="29.25" customHeight="1">
      <c r="J25052" s="348"/>
    </row>
    <row r="25053" spans="10:10" ht="29.25" customHeight="1">
      <c r="J25053" s="348"/>
    </row>
    <row r="25054" spans="10:10" ht="29.25" customHeight="1">
      <c r="J25054" s="348"/>
    </row>
    <row r="25055" spans="10:10" ht="29.25" customHeight="1">
      <c r="J25055" s="348"/>
    </row>
    <row r="25056" spans="10:10" ht="29.25" customHeight="1">
      <c r="J25056" s="348"/>
    </row>
    <row r="25057" spans="10:10" ht="29.25" customHeight="1">
      <c r="J25057" s="348"/>
    </row>
    <row r="25058" spans="10:10" ht="29.25" customHeight="1">
      <c r="J25058" s="348"/>
    </row>
    <row r="25059" spans="10:10" ht="29.25" customHeight="1">
      <c r="J25059" s="348"/>
    </row>
    <row r="25060" spans="10:10" ht="29.25" customHeight="1">
      <c r="J25060" s="348"/>
    </row>
    <row r="25061" spans="10:10" ht="29.25" customHeight="1">
      <c r="J25061" s="348"/>
    </row>
    <row r="25062" spans="10:10" ht="29.25" customHeight="1">
      <c r="J25062" s="348"/>
    </row>
    <row r="25063" spans="10:10" ht="29.25" customHeight="1">
      <c r="J25063" s="348"/>
    </row>
    <row r="25064" spans="10:10" ht="29.25" customHeight="1">
      <c r="J25064" s="348"/>
    </row>
    <row r="25065" spans="10:10" ht="29.25" customHeight="1">
      <c r="J25065" s="348"/>
    </row>
    <row r="25066" spans="10:10" ht="29.25" customHeight="1">
      <c r="J25066" s="348"/>
    </row>
    <row r="25067" spans="10:10" ht="29.25" customHeight="1">
      <c r="J25067" s="348"/>
    </row>
    <row r="25068" spans="10:10" ht="29.25" customHeight="1">
      <c r="J25068" s="348"/>
    </row>
    <row r="25069" spans="10:10" ht="29.25" customHeight="1">
      <c r="J25069" s="348"/>
    </row>
    <row r="25070" spans="10:10" ht="29.25" customHeight="1">
      <c r="J25070" s="348"/>
    </row>
    <row r="25071" spans="10:10" ht="29.25" customHeight="1">
      <c r="J25071" s="348"/>
    </row>
    <row r="25072" spans="10:10" ht="29.25" customHeight="1">
      <c r="J25072" s="348"/>
    </row>
    <row r="25073" spans="10:10" ht="29.25" customHeight="1">
      <c r="J25073" s="348"/>
    </row>
    <row r="25074" spans="10:10" ht="29.25" customHeight="1">
      <c r="J25074" s="348"/>
    </row>
    <row r="25075" spans="10:10" ht="29.25" customHeight="1">
      <c r="J25075" s="348"/>
    </row>
    <row r="25076" spans="10:10" ht="29.25" customHeight="1">
      <c r="J25076" s="348"/>
    </row>
    <row r="25077" spans="10:10" ht="29.25" customHeight="1">
      <c r="J25077" s="348"/>
    </row>
    <row r="25078" spans="10:10" ht="29.25" customHeight="1">
      <c r="J25078" s="348"/>
    </row>
    <row r="25079" spans="10:10" ht="29.25" customHeight="1">
      <c r="J25079" s="348"/>
    </row>
    <row r="25080" spans="10:10" ht="29.25" customHeight="1">
      <c r="J25080" s="348"/>
    </row>
    <row r="25081" spans="10:10" ht="29.25" customHeight="1">
      <c r="J25081" s="348"/>
    </row>
    <row r="25082" spans="10:10" ht="29.25" customHeight="1">
      <c r="J25082" s="348"/>
    </row>
    <row r="25083" spans="10:10" ht="29.25" customHeight="1">
      <c r="J25083" s="348"/>
    </row>
    <row r="25084" spans="10:10" ht="29.25" customHeight="1">
      <c r="J25084" s="348"/>
    </row>
    <row r="25085" spans="10:10" ht="29.25" customHeight="1">
      <c r="J25085" s="348"/>
    </row>
    <row r="25086" spans="10:10" ht="29.25" customHeight="1">
      <c r="J25086" s="348"/>
    </row>
    <row r="25087" spans="10:10" ht="29.25" customHeight="1">
      <c r="J25087" s="348"/>
    </row>
    <row r="25088" spans="10:10" ht="29.25" customHeight="1">
      <c r="J25088" s="348"/>
    </row>
    <row r="25089" spans="10:10" ht="29.25" customHeight="1">
      <c r="J25089" s="348"/>
    </row>
    <row r="25090" spans="10:10" ht="29.25" customHeight="1">
      <c r="J25090" s="348"/>
    </row>
    <row r="25091" spans="10:10" ht="29.25" customHeight="1">
      <c r="J25091" s="348"/>
    </row>
    <row r="25092" spans="10:10" ht="29.25" customHeight="1">
      <c r="J25092" s="348"/>
    </row>
    <row r="25093" spans="10:10" ht="29.25" customHeight="1">
      <c r="J25093" s="348"/>
    </row>
    <row r="25094" spans="10:10" ht="29.25" customHeight="1">
      <c r="J25094" s="348"/>
    </row>
    <row r="25095" spans="10:10" ht="29.25" customHeight="1">
      <c r="J25095" s="348"/>
    </row>
    <row r="25096" spans="10:10" ht="29.25" customHeight="1">
      <c r="J25096" s="348"/>
    </row>
    <row r="25097" spans="10:10" ht="29.25" customHeight="1">
      <c r="J25097" s="348"/>
    </row>
    <row r="25098" spans="10:10" ht="29.25" customHeight="1">
      <c r="J25098" s="348"/>
    </row>
    <row r="25099" spans="10:10" ht="29.25" customHeight="1">
      <c r="J25099" s="348"/>
    </row>
    <row r="25100" spans="10:10" ht="29.25" customHeight="1">
      <c r="J25100" s="348"/>
    </row>
    <row r="25101" spans="10:10" ht="29.25" customHeight="1">
      <c r="J25101" s="348"/>
    </row>
    <row r="25102" spans="10:10" ht="29.25" customHeight="1">
      <c r="J25102" s="348"/>
    </row>
    <row r="25103" spans="10:10" ht="29.25" customHeight="1">
      <c r="J25103" s="348"/>
    </row>
    <row r="25104" spans="10:10" ht="29.25" customHeight="1">
      <c r="J25104" s="348"/>
    </row>
    <row r="25105" spans="10:10" ht="29.25" customHeight="1">
      <c r="J25105" s="348"/>
    </row>
    <row r="25106" spans="10:10" ht="29.25" customHeight="1">
      <c r="J25106" s="348"/>
    </row>
    <row r="25107" spans="10:10" ht="29.25" customHeight="1">
      <c r="J25107" s="348"/>
    </row>
    <row r="25108" spans="10:10" ht="29.25" customHeight="1">
      <c r="J25108" s="348"/>
    </row>
    <row r="25109" spans="10:10" ht="29.25" customHeight="1">
      <c r="J25109" s="348"/>
    </row>
    <row r="25110" spans="10:10" ht="29.25" customHeight="1">
      <c r="J25110" s="348"/>
    </row>
    <row r="25111" spans="10:10" ht="29.25" customHeight="1">
      <c r="J25111" s="348"/>
    </row>
    <row r="25112" spans="10:10" ht="29.25" customHeight="1">
      <c r="J25112" s="348"/>
    </row>
    <row r="25113" spans="10:10" ht="29.25" customHeight="1">
      <c r="J25113" s="348"/>
    </row>
    <row r="25114" spans="10:10" ht="29.25" customHeight="1">
      <c r="J25114" s="348"/>
    </row>
    <row r="25115" spans="10:10" ht="29.25" customHeight="1">
      <c r="J25115" s="348"/>
    </row>
    <row r="25116" spans="10:10" ht="29.25" customHeight="1">
      <c r="J25116" s="348"/>
    </row>
    <row r="25117" spans="10:10" ht="29.25" customHeight="1">
      <c r="J25117" s="348"/>
    </row>
    <row r="25118" spans="10:10" ht="29.25" customHeight="1">
      <c r="J25118" s="348"/>
    </row>
    <row r="25119" spans="10:10" ht="29.25" customHeight="1">
      <c r="J25119" s="348"/>
    </row>
    <row r="25120" spans="10:10" ht="29.25" customHeight="1">
      <c r="J25120" s="348"/>
    </row>
    <row r="25121" spans="10:10" ht="29.25" customHeight="1">
      <c r="J25121" s="348"/>
    </row>
    <row r="25122" spans="10:10" ht="29.25" customHeight="1">
      <c r="J25122" s="348"/>
    </row>
    <row r="25123" spans="10:10" ht="29.25" customHeight="1">
      <c r="J25123" s="348"/>
    </row>
    <row r="25124" spans="10:10" ht="29.25" customHeight="1">
      <c r="J25124" s="348"/>
    </row>
    <row r="25125" spans="10:10" ht="29.25" customHeight="1">
      <c r="J25125" s="348"/>
    </row>
    <row r="25126" spans="10:10" ht="29.25" customHeight="1">
      <c r="J25126" s="348"/>
    </row>
    <row r="25127" spans="10:10" ht="29.25" customHeight="1">
      <c r="J25127" s="348"/>
    </row>
    <row r="25128" spans="10:10" ht="29.25" customHeight="1">
      <c r="J25128" s="348"/>
    </row>
    <row r="25129" spans="10:10" ht="29.25" customHeight="1">
      <c r="J25129" s="348"/>
    </row>
    <row r="25130" spans="10:10" ht="29.25" customHeight="1">
      <c r="J25130" s="348"/>
    </row>
    <row r="25131" spans="10:10" ht="29.25" customHeight="1">
      <c r="J25131" s="348"/>
    </row>
    <row r="25132" spans="10:10" ht="29.25" customHeight="1">
      <c r="J25132" s="348"/>
    </row>
    <row r="25133" spans="10:10" ht="29.25" customHeight="1">
      <c r="J25133" s="348"/>
    </row>
    <row r="25134" spans="10:10" ht="29.25" customHeight="1">
      <c r="J25134" s="348"/>
    </row>
    <row r="25135" spans="10:10" ht="29.25" customHeight="1">
      <c r="J25135" s="348"/>
    </row>
    <row r="25136" spans="10:10" ht="29.25" customHeight="1">
      <c r="J25136" s="348"/>
    </row>
    <row r="25137" spans="10:10" ht="29.25" customHeight="1">
      <c r="J25137" s="348"/>
    </row>
    <row r="25138" spans="10:10" ht="29.25" customHeight="1">
      <c r="J25138" s="348"/>
    </row>
    <row r="25139" spans="10:10" ht="29.25" customHeight="1">
      <c r="J25139" s="348"/>
    </row>
    <row r="25140" spans="10:10" ht="29.25" customHeight="1">
      <c r="J25140" s="348"/>
    </row>
    <row r="25141" spans="10:10" ht="29.25" customHeight="1">
      <c r="J25141" s="348"/>
    </row>
    <row r="25142" spans="10:10" ht="29.25" customHeight="1">
      <c r="J25142" s="348"/>
    </row>
    <row r="25143" spans="10:10" ht="29.25" customHeight="1">
      <c r="J25143" s="348"/>
    </row>
    <row r="25144" spans="10:10" ht="29.25" customHeight="1">
      <c r="J25144" s="348"/>
    </row>
    <row r="25145" spans="10:10" ht="29.25" customHeight="1">
      <c r="J25145" s="348"/>
    </row>
    <row r="25146" spans="10:10" ht="29.25" customHeight="1">
      <c r="J25146" s="348"/>
    </row>
    <row r="25147" spans="10:10" ht="29.25" customHeight="1">
      <c r="J25147" s="348"/>
    </row>
    <row r="25148" spans="10:10" ht="29.25" customHeight="1">
      <c r="J25148" s="348"/>
    </row>
    <row r="25149" spans="10:10" ht="29.25" customHeight="1">
      <c r="J25149" s="348"/>
    </row>
    <row r="25150" spans="10:10" ht="29.25" customHeight="1">
      <c r="J25150" s="348"/>
    </row>
    <row r="25151" spans="10:10" ht="29.25" customHeight="1">
      <c r="J25151" s="348"/>
    </row>
    <row r="25152" spans="10:10" ht="29.25" customHeight="1">
      <c r="J25152" s="348"/>
    </row>
    <row r="25153" spans="10:10" ht="29.25" customHeight="1">
      <c r="J25153" s="348"/>
    </row>
    <row r="25154" spans="10:10" ht="29.25" customHeight="1">
      <c r="J25154" s="348"/>
    </row>
    <row r="25155" spans="10:10" ht="29.25" customHeight="1">
      <c r="J25155" s="348"/>
    </row>
    <row r="25156" spans="10:10" ht="29.25" customHeight="1">
      <c r="J25156" s="348"/>
    </row>
    <row r="25157" spans="10:10" ht="29.25" customHeight="1">
      <c r="J25157" s="348"/>
    </row>
    <row r="25158" spans="10:10" ht="29.25" customHeight="1">
      <c r="J25158" s="348"/>
    </row>
    <row r="25159" spans="10:10" ht="29.25" customHeight="1">
      <c r="J25159" s="348"/>
    </row>
    <row r="25160" spans="10:10" ht="29.25" customHeight="1">
      <c r="J25160" s="348"/>
    </row>
    <row r="25161" spans="10:10" ht="29.25" customHeight="1">
      <c r="J25161" s="348"/>
    </row>
    <row r="25162" spans="10:10" ht="29.25" customHeight="1">
      <c r="J25162" s="348"/>
    </row>
    <row r="25163" spans="10:10" ht="29.25" customHeight="1">
      <c r="J25163" s="348"/>
    </row>
    <row r="25164" spans="10:10" ht="29.25" customHeight="1">
      <c r="J25164" s="348"/>
    </row>
    <row r="25165" spans="10:10" ht="29.25" customHeight="1">
      <c r="J25165" s="348"/>
    </row>
    <row r="25166" spans="10:10" ht="29.25" customHeight="1">
      <c r="J25166" s="348"/>
    </row>
    <row r="25167" spans="10:10" ht="29.25" customHeight="1">
      <c r="J25167" s="348"/>
    </row>
    <row r="25168" spans="10:10" ht="29.25" customHeight="1">
      <c r="J25168" s="348"/>
    </row>
    <row r="25169" spans="10:10" ht="29.25" customHeight="1">
      <c r="J25169" s="348"/>
    </row>
    <row r="25170" spans="10:10" ht="29.25" customHeight="1">
      <c r="J25170" s="348"/>
    </row>
    <row r="25171" spans="10:10" ht="29.25" customHeight="1">
      <c r="J25171" s="348"/>
    </row>
    <row r="25172" spans="10:10" ht="29.25" customHeight="1">
      <c r="J25172" s="348"/>
    </row>
    <row r="25173" spans="10:10" ht="29.25" customHeight="1">
      <c r="J25173" s="348"/>
    </row>
    <row r="25174" spans="10:10" ht="29.25" customHeight="1">
      <c r="J25174" s="348"/>
    </row>
    <row r="25175" spans="10:10" ht="29.25" customHeight="1">
      <c r="J25175" s="348"/>
    </row>
    <row r="25176" spans="10:10" ht="29.25" customHeight="1">
      <c r="J25176" s="348"/>
    </row>
    <row r="25177" spans="10:10" ht="29.25" customHeight="1">
      <c r="J25177" s="348"/>
    </row>
    <row r="25178" spans="10:10" ht="29.25" customHeight="1">
      <c r="J25178" s="348"/>
    </row>
    <row r="25179" spans="10:10" ht="29.25" customHeight="1">
      <c r="J25179" s="348"/>
    </row>
    <row r="25180" spans="10:10" ht="29.25" customHeight="1">
      <c r="J25180" s="348"/>
    </row>
    <row r="25181" spans="10:10" ht="29.25" customHeight="1">
      <c r="J25181" s="348"/>
    </row>
    <row r="25182" spans="10:10" ht="29.25" customHeight="1">
      <c r="J25182" s="348"/>
    </row>
    <row r="25183" spans="10:10" ht="29.25" customHeight="1">
      <c r="J25183" s="348"/>
    </row>
    <row r="25184" spans="10:10" ht="29.25" customHeight="1">
      <c r="J25184" s="348"/>
    </row>
    <row r="25185" spans="10:10" ht="29.25" customHeight="1">
      <c r="J25185" s="348"/>
    </row>
    <row r="25186" spans="10:10" ht="29.25" customHeight="1">
      <c r="J25186" s="348"/>
    </row>
    <row r="25187" spans="10:10" ht="29.25" customHeight="1">
      <c r="J25187" s="348"/>
    </row>
    <row r="25188" spans="10:10" ht="29.25" customHeight="1">
      <c r="J25188" s="348"/>
    </row>
    <row r="25189" spans="10:10" ht="29.25" customHeight="1">
      <c r="J25189" s="348"/>
    </row>
    <row r="25190" spans="10:10" ht="29.25" customHeight="1">
      <c r="J25190" s="348"/>
    </row>
    <row r="25191" spans="10:10" ht="29.25" customHeight="1">
      <c r="J25191" s="348"/>
    </row>
    <row r="25192" spans="10:10" ht="29.25" customHeight="1">
      <c r="J25192" s="348"/>
    </row>
    <row r="25193" spans="10:10" ht="29.25" customHeight="1">
      <c r="J25193" s="348"/>
    </row>
    <row r="25194" spans="10:10" ht="29.25" customHeight="1">
      <c r="J25194" s="348"/>
    </row>
    <row r="25195" spans="10:10" ht="29.25" customHeight="1">
      <c r="J25195" s="348"/>
    </row>
    <row r="25196" spans="10:10" ht="29.25" customHeight="1">
      <c r="J25196" s="348"/>
    </row>
    <row r="25197" spans="10:10" ht="29.25" customHeight="1">
      <c r="J25197" s="348"/>
    </row>
    <row r="25198" spans="10:10" ht="29.25" customHeight="1">
      <c r="J25198" s="348"/>
    </row>
    <row r="25199" spans="10:10" ht="29.25" customHeight="1">
      <c r="J25199" s="348"/>
    </row>
    <row r="25200" spans="10:10" ht="29.25" customHeight="1">
      <c r="J25200" s="348"/>
    </row>
    <row r="25201" spans="10:10" ht="29.25" customHeight="1">
      <c r="J25201" s="348"/>
    </row>
    <row r="25202" spans="10:10" ht="29.25" customHeight="1">
      <c r="J25202" s="348"/>
    </row>
    <row r="25203" spans="10:10" ht="29.25" customHeight="1">
      <c r="J25203" s="348"/>
    </row>
    <row r="25204" spans="10:10" ht="29.25" customHeight="1">
      <c r="J25204" s="348"/>
    </row>
    <row r="25205" spans="10:10" ht="29.25" customHeight="1">
      <c r="J25205" s="348"/>
    </row>
    <row r="25206" spans="10:10" ht="29.25" customHeight="1">
      <c r="J25206" s="348"/>
    </row>
    <row r="25207" spans="10:10" ht="29.25" customHeight="1">
      <c r="J25207" s="348"/>
    </row>
    <row r="25208" spans="10:10" ht="29.25" customHeight="1">
      <c r="J25208" s="348"/>
    </row>
    <row r="25209" spans="10:10" ht="29.25" customHeight="1">
      <c r="J25209" s="348"/>
    </row>
    <row r="25210" spans="10:10" ht="29.25" customHeight="1">
      <c r="J25210" s="348"/>
    </row>
    <row r="25211" spans="10:10" ht="29.25" customHeight="1">
      <c r="J25211" s="348"/>
    </row>
    <row r="25212" spans="10:10" ht="29.25" customHeight="1">
      <c r="J25212" s="348"/>
    </row>
    <row r="25213" spans="10:10" ht="29.25" customHeight="1">
      <c r="J25213" s="348"/>
    </row>
    <row r="25214" spans="10:10" ht="29.25" customHeight="1">
      <c r="J25214" s="348"/>
    </row>
    <row r="25215" spans="10:10" ht="29.25" customHeight="1">
      <c r="J25215" s="348"/>
    </row>
    <row r="25216" spans="10:10" ht="29.25" customHeight="1">
      <c r="J25216" s="348"/>
    </row>
    <row r="25217" spans="10:10" ht="29.25" customHeight="1">
      <c r="J25217" s="348"/>
    </row>
    <row r="25218" spans="10:10" ht="29.25" customHeight="1">
      <c r="J25218" s="348"/>
    </row>
    <row r="25219" spans="10:10" ht="29.25" customHeight="1">
      <c r="J25219" s="348"/>
    </row>
    <row r="25220" spans="10:10" ht="29.25" customHeight="1">
      <c r="J25220" s="348"/>
    </row>
    <row r="25221" spans="10:10" ht="29.25" customHeight="1">
      <c r="J25221" s="348"/>
    </row>
    <row r="25222" spans="10:10" ht="29.25" customHeight="1">
      <c r="J25222" s="348"/>
    </row>
    <row r="25223" spans="10:10" ht="29.25" customHeight="1">
      <c r="J25223" s="348"/>
    </row>
    <row r="25224" spans="10:10" ht="29.25" customHeight="1">
      <c r="J25224" s="348"/>
    </row>
    <row r="25225" spans="10:10" ht="29.25" customHeight="1">
      <c r="J25225" s="348"/>
    </row>
    <row r="25226" spans="10:10" ht="29.25" customHeight="1">
      <c r="J25226" s="348"/>
    </row>
    <row r="25227" spans="10:10" ht="29.25" customHeight="1">
      <c r="J25227" s="348"/>
    </row>
    <row r="25228" spans="10:10" ht="29.25" customHeight="1">
      <c r="J25228" s="348"/>
    </row>
    <row r="25229" spans="10:10" ht="29.25" customHeight="1">
      <c r="J25229" s="348"/>
    </row>
    <row r="25230" spans="10:10" ht="29.25" customHeight="1">
      <c r="J25230" s="348"/>
    </row>
    <row r="25231" spans="10:10" ht="29.25" customHeight="1">
      <c r="J25231" s="348"/>
    </row>
    <row r="25232" spans="10:10" ht="29.25" customHeight="1">
      <c r="J25232" s="348"/>
    </row>
    <row r="25233" spans="10:10" ht="29.25" customHeight="1">
      <c r="J25233" s="348"/>
    </row>
    <row r="25234" spans="10:10" ht="29.25" customHeight="1">
      <c r="J25234" s="348"/>
    </row>
    <row r="25235" spans="10:10" ht="29.25" customHeight="1">
      <c r="J25235" s="348"/>
    </row>
    <row r="25236" spans="10:10" ht="29.25" customHeight="1">
      <c r="J25236" s="348"/>
    </row>
    <row r="25237" spans="10:10" ht="29.25" customHeight="1">
      <c r="J25237" s="348"/>
    </row>
    <row r="25238" spans="10:10" ht="29.25" customHeight="1">
      <c r="J25238" s="348"/>
    </row>
    <row r="25239" spans="10:10" ht="29.25" customHeight="1">
      <c r="J25239" s="348"/>
    </row>
    <row r="25240" spans="10:10" ht="29.25" customHeight="1">
      <c r="J25240" s="348"/>
    </row>
    <row r="25241" spans="10:10" ht="29.25" customHeight="1">
      <c r="J25241" s="348"/>
    </row>
    <row r="25242" spans="10:10" ht="29.25" customHeight="1">
      <c r="J25242" s="348"/>
    </row>
    <row r="25243" spans="10:10" ht="29.25" customHeight="1">
      <c r="J25243" s="348"/>
    </row>
    <row r="25244" spans="10:10" ht="29.25" customHeight="1">
      <c r="J25244" s="348"/>
    </row>
    <row r="25245" spans="10:10" ht="29.25" customHeight="1">
      <c r="J25245" s="348"/>
    </row>
    <row r="25246" spans="10:10" ht="29.25" customHeight="1">
      <c r="J25246" s="348"/>
    </row>
    <row r="25247" spans="10:10" ht="29.25" customHeight="1">
      <c r="J25247" s="348"/>
    </row>
    <row r="25248" spans="10:10" ht="29.25" customHeight="1">
      <c r="J25248" s="348"/>
    </row>
    <row r="25249" spans="10:10" ht="29.25" customHeight="1">
      <c r="J25249" s="348"/>
    </row>
    <row r="25250" spans="10:10" ht="29.25" customHeight="1">
      <c r="J25250" s="348"/>
    </row>
    <row r="25251" spans="10:10" ht="29.25" customHeight="1">
      <c r="J25251" s="348"/>
    </row>
    <row r="25252" spans="10:10" ht="29.25" customHeight="1">
      <c r="J25252" s="348"/>
    </row>
    <row r="25253" spans="10:10" ht="29.25" customHeight="1">
      <c r="J25253" s="348"/>
    </row>
    <row r="25254" spans="10:10" ht="29.25" customHeight="1">
      <c r="J25254" s="348"/>
    </row>
    <row r="25255" spans="10:10" ht="29.25" customHeight="1">
      <c r="J25255" s="348"/>
    </row>
    <row r="25256" spans="10:10" ht="29.25" customHeight="1">
      <c r="J25256" s="348"/>
    </row>
    <row r="25257" spans="10:10" ht="29.25" customHeight="1">
      <c r="J25257" s="348"/>
    </row>
    <row r="25258" spans="10:10" ht="29.25" customHeight="1">
      <c r="J25258" s="348"/>
    </row>
    <row r="25259" spans="10:10" ht="29.25" customHeight="1">
      <c r="J25259" s="348"/>
    </row>
    <row r="25260" spans="10:10" ht="29.25" customHeight="1">
      <c r="J25260" s="348"/>
    </row>
    <row r="25261" spans="10:10" ht="29.25" customHeight="1">
      <c r="J25261" s="348"/>
    </row>
    <row r="25262" spans="10:10" ht="29.25" customHeight="1">
      <c r="J25262" s="348"/>
    </row>
    <row r="25263" spans="10:10" ht="29.25" customHeight="1">
      <c r="J25263" s="348"/>
    </row>
    <row r="25264" spans="10:10" ht="29.25" customHeight="1">
      <c r="J25264" s="348"/>
    </row>
    <row r="25265" spans="10:10" ht="29.25" customHeight="1">
      <c r="J25265" s="348"/>
    </row>
    <row r="25266" spans="10:10" ht="29.25" customHeight="1">
      <c r="J25266" s="348"/>
    </row>
    <row r="25267" spans="10:10" ht="29.25" customHeight="1">
      <c r="J25267" s="348"/>
    </row>
    <row r="25268" spans="10:10" ht="29.25" customHeight="1">
      <c r="J25268" s="348"/>
    </row>
    <row r="25269" spans="10:10" ht="29.25" customHeight="1">
      <c r="J25269" s="348"/>
    </row>
    <row r="25270" spans="10:10" ht="29.25" customHeight="1">
      <c r="J25270" s="348"/>
    </row>
    <row r="25271" spans="10:10" ht="29.25" customHeight="1">
      <c r="J25271" s="348"/>
    </row>
    <row r="25272" spans="10:10" ht="29.25" customHeight="1">
      <c r="J25272" s="348"/>
    </row>
    <row r="25273" spans="10:10" ht="29.25" customHeight="1">
      <c r="J25273" s="348"/>
    </row>
    <row r="25274" spans="10:10" ht="29.25" customHeight="1">
      <c r="J25274" s="348"/>
    </row>
    <row r="25275" spans="10:10" ht="29.25" customHeight="1">
      <c r="J25275" s="348"/>
    </row>
    <row r="25276" spans="10:10" ht="29.25" customHeight="1">
      <c r="J25276" s="348"/>
    </row>
    <row r="25277" spans="10:10" ht="29.25" customHeight="1">
      <c r="J25277" s="348"/>
    </row>
    <row r="25278" spans="10:10" ht="29.25" customHeight="1">
      <c r="J25278" s="348"/>
    </row>
    <row r="25279" spans="10:10" ht="29.25" customHeight="1">
      <c r="J25279" s="348"/>
    </row>
    <row r="25280" spans="10:10" ht="29.25" customHeight="1">
      <c r="J25280" s="348"/>
    </row>
    <row r="25281" spans="10:10" ht="29.25" customHeight="1">
      <c r="J25281" s="348"/>
    </row>
    <row r="25282" spans="10:10" ht="29.25" customHeight="1">
      <c r="J25282" s="348"/>
    </row>
    <row r="25283" spans="10:10" ht="29.25" customHeight="1">
      <c r="J25283" s="348"/>
    </row>
    <row r="25284" spans="10:10" ht="29.25" customHeight="1">
      <c r="J25284" s="348"/>
    </row>
    <row r="25285" spans="10:10" ht="29.25" customHeight="1">
      <c r="J25285" s="348"/>
    </row>
    <row r="25286" spans="10:10" ht="29.25" customHeight="1">
      <c r="J25286" s="348"/>
    </row>
    <row r="25287" spans="10:10" ht="29.25" customHeight="1">
      <c r="J25287" s="348"/>
    </row>
    <row r="25288" spans="10:10" ht="29.25" customHeight="1">
      <c r="J25288" s="348"/>
    </row>
    <row r="25289" spans="10:10" ht="29.25" customHeight="1">
      <c r="J25289" s="348"/>
    </row>
    <row r="25290" spans="10:10" ht="29.25" customHeight="1">
      <c r="J25290" s="348"/>
    </row>
    <row r="25291" spans="10:10" ht="29.25" customHeight="1">
      <c r="J25291" s="348"/>
    </row>
    <row r="25292" spans="10:10" ht="29.25" customHeight="1">
      <c r="J25292" s="348"/>
    </row>
    <row r="25293" spans="10:10" ht="29.25" customHeight="1">
      <c r="J25293" s="348"/>
    </row>
    <row r="25294" spans="10:10" ht="29.25" customHeight="1">
      <c r="J25294" s="348"/>
    </row>
    <row r="25295" spans="10:10" ht="29.25" customHeight="1">
      <c r="J25295" s="348"/>
    </row>
    <row r="25296" spans="10:10" ht="29.25" customHeight="1">
      <c r="J25296" s="348"/>
    </row>
    <row r="25297" spans="10:10" ht="29.25" customHeight="1">
      <c r="J25297" s="348"/>
    </row>
    <row r="25298" spans="10:10" ht="29.25" customHeight="1">
      <c r="J25298" s="348"/>
    </row>
    <row r="25299" spans="10:10" ht="29.25" customHeight="1">
      <c r="J25299" s="348"/>
    </row>
    <row r="25300" spans="10:10" ht="29.25" customHeight="1">
      <c r="J25300" s="348"/>
    </row>
    <row r="25301" spans="10:10" ht="29.25" customHeight="1">
      <c r="J25301" s="348"/>
    </row>
    <row r="25302" spans="10:10" ht="29.25" customHeight="1">
      <c r="J25302" s="348"/>
    </row>
    <row r="25303" spans="10:10" ht="29.25" customHeight="1">
      <c r="J25303" s="348"/>
    </row>
    <row r="25304" spans="10:10" ht="29.25" customHeight="1">
      <c r="J25304" s="348"/>
    </row>
    <row r="25305" spans="10:10" ht="29.25" customHeight="1">
      <c r="J25305" s="348"/>
    </row>
    <row r="25306" spans="10:10" ht="29.25" customHeight="1">
      <c r="J25306" s="348"/>
    </row>
    <row r="25307" spans="10:10" ht="29.25" customHeight="1">
      <c r="J25307" s="348"/>
    </row>
    <row r="25308" spans="10:10" ht="29.25" customHeight="1">
      <c r="J25308" s="348"/>
    </row>
    <row r="25309" spans="10:10" ht="29.25" customHeight="1">
      <c r="J25309" s="348"/>
    </row>
    <row r="25310" spans="10:10" ht="29.25" customHeight="1">
      <c r="J25310" s="348"/>
    </row>
    <row r="25311" spans="10:10" ht="29.25" customHeight="1">
      <c r="J25311" s="348"/>
    </row>
    <row r="25312" spans="10:10" ht="29.25" customHeight="1">
      <c r="J25312" s="348"/>
    </row>
    <row r="25313" spans="10:10" ht="29.25" customHeight="1">
      <c r="J25313" s="348"/>
    </row>
    <row r="25314" spans="10:10" ht="29.25" customHeight="1">
      <c r="J25314" s="348"/>
    </row>
    <row r="25315" spans="10:10" ht="29.25" customHeight="1">
      <c r="J25315" s="348"/>
    </row>
    <row r="25316" spans="10:10" ht="29.25" customHeight="1">
      <c r="J25316" s="348"/>
    </row>
    <row r="25317" spans="10:10" ht="29.25" customHeight="1">
      <c r="J25317" s="348"/>
    </row>
    <row r="25318" spans="10:10" ht="29.25" customHeight="1">
      <c r="J25318" s="348"/>
    </row>
    <row r="25319" spans="10:10" ht="29.25" customHeight="1">
      <c r="J25319" s="348"/>
    </row>
    <row r="25320" spans="10:10" ht="29.25" customHeight="1">
      <c r="J25320" s="348"/>
    </row>
    <row r="25321" spans="10:10" ht="29.25" customHeight="1">
      <c r="J25321" s="348"/>
    </row>
    <row r="25322" spans="10:10" ht="29.25" customHeight="1">
      <c r="J25322" s="348"/>
    </row>
    <row r="25323" spans="10:10" ht="29.25" customHeight="1">
      <c r="J25323" s="348"/>
    </row>
    <row r="25324" spans="10:10" ht="29.25" customHeight="1">
      <c r="J25324" s="348"/>
    </row>
    <row r="25325" spans="10:10" ht="29.25" customHeight="1">
      <c r="J25325" s="348"/>
    </row>
    <row r="25326" spans="10:10" ht="29.25" customHeight="1">
      <c r="J25326" s="348"/>
    </row>
    <row r="25327" spans="10:10" ht="29.25" customHeight="1">
      <c r="J25327" s="348"/>
    </row>
    <row r="25328" spans="10:10" ht="29.25" customHeight="1">
      <c r="J25328" s="348"/>
    </row>
    <row r="25329" spans="10:10" ht="29.25" customHeight="1">
      <c r="J25329" s="348"/>
    </row>
    <row r="25330" spans="10:10" ht="29.25" customHeight="1">
      <c r="J25330" s="348"/>
    </row>
    <row r="25331" spans="10:10" ht="29.25" customHeight="1">
      <c r="J25331" s="348"/>
    </row>
    <row r="25332" spans="10:10" ht="29.25" customHeight="1">
      <c r="J25332" s="348"/>
    </row>
    <row r="25333" spans="10:10" ht="29.25" customHeight="1">
      <c r="J25333" s="348"/>
    </row>
    <row r="25334" spans="10:10" ht="29.25" customHeight="1">
      <c r="J25334" s="348"/>
    </row>
    <row r="25335" spans="10:10" ht="29.25" customHeight="1">
      <c r="J25335" s="348"/>
    </row>
    <row r="25336" spans="10:10" ht="29.25" customHeight="1">
      <c r="J25336" s="348"/>
    </row>
    <row r="25337" spans="10:10" ht="29.25" customHeight="1">
      <c r="J25337" s="348"/>
    </row>
    <row r="25338" spans="10:10" ht="29.25" customHeight="1">
      <c r="J25338" s="348"/>
    </row>
    <row r="25339" spans="10:10" ht="29.25" customHeight="1">
      <c r="J25339" s="348"/>
    </row>
    <row r="25340" spans="10:10" ht="29.25" customHeight="1">
      <c r="J25340" s="348"/>
    </row>
    <row r="25341" spans="10:10" ht="29.25" customHeight="1">
      <c r="J25341" s="348"/>
    </row>
    <row r="25342" spans="10:10" ht="29.25" customHeight="1">
      <c r="J25342" s="348"/>
    </row>
    <row r="25343" spans="10:10" ht="29.25" customHeight="1">
      <c r="J25343" s="348"/>
    </row>
    <row r="25344" spans="10:10" ht="29.25" customHeight="1">
      <c r="J25344" s="348"/>
    </row>
    <row r="25345" spans="10:10" ht="29.25" customHeight="1">
      <c r="J25345" s="348"/>
    </row>
    <row r="25346" spans="10:10" ht="29.25" customHeight="1">
      <c r="J25346" s="348"/>
    </row>
    <row r="25347" spans="10:10" ht="29.25" customHeight="1">
      <c r="J25347" s="348"/>
    </row>
    <row r="25348" spans="10:10" ht="29.25" customHeight="1">
      <c r="J25348" s="348"/>
    </row>
    <row r="25349" spans="10:10" ht="29.25" customHeight="1">
      <c r="J25349" s="348"/>
    </row>
    <row r="25350" spans="10:10" ht="29.25" customHeight="1">
      <c r="J25350" s="348"/>
    </row>
    <row r="25351" spans="10:10" ht="29.25" customHeight="1">
      <c r="J25351" s="348"/>
    </row>
    <row r="25352" spans="10:10" ht="29.25" customHeight="1">
      <c r="J25352" s="348"/>
    </row>
    <row r="25353" spans="10:10" ht="29.25" customHeight="1">
      <c r="J25353" s="348"/>
    </row>
    <row r="25354" spans="10:10" ht="29.25" customHeight="1">
      <c r="J25354" s="348"/>
    </row>
    <row r="25355" spans="10:10" ht="29.25" customHeight="1">
      <c r="J25355" s="348"/>
    </row>
    <row r="25356" spans="10:10" ht="29.25" customHeight="1">
      <c r="J25356" s="348"/>
    </row>
    <row r="25357" spans="10:10" ht="29.25" customHeight="1">
      <c r="J25357" s="348"/>
    </row>
    <row r="25358" spans="10:10" ht="29.25" customHeight="1">
      <c r="J25358" s="348"/>
    </row>
    <row r="25359" spans="10:10" ht="29.25" customHeight="1">
      <c r="J25359" s="348"/>
    </row>
    <row r="25360" spans="10:10" ht="29.25" customHeight="1">
      <c r="J25360" s="348"/>
    </row>
    <row r="25361" spans="10:10" ht="29.25" customHeight="1">
      <c r="J25361" s="348"/>
    </row>
    <row r="25362" spans="10:10" ht="29.25" customHeight="1">
      <c r="J25362" s="348"/>
    </row>
    <row r="25363" spans="10:10" ht="29.25" customHeight="1">
      <c r="J25363" s="348"/>
    </row>
    <row r="25364" spans="10:10" ht="29.25" customHeight="1">
      <c r="J25364" s="348"/>
    </row>
    <row r="25365" spans="10:10" ht="29.25" customHeight="1">
      <c r="J25365" s="348"/>
    </row>
    <row r="25366" spans="10:10" ht="29.25" customHeight="1">
      <c r="J25366" s="348"/>
    </row>
    <row r="25367" spans="10:10" ht="29.25" customHeight="1">
      <c r="J25367" s="348"/>
    </row>
    <row r="25368" spans="10:10" ht="29.25" customHeight="1">
      <c r="J25368" s="348"/>
    </row>
    <row r="25369" spans="10:10" ht="29.25" customHeight="1">
      <c r="J25369" s="348"/>
    </row>
    <row r="25370" spans="10:10" ht="29.25" customHeight="1">
      <c r="J25370" s="348"/>
    </row>
    <row r="25371" spans="10:10" ht="29.25" customHeight="1">
      <c r="J25371" s="348"/>
    </row>
    <row r="25372" spans="10:10" ht="29.25" customHeight="1">
      <c r="J25372" s="348"/>
    </row>
    <row r="25373" spans="10:10" ht="29.25" customHeight="1">
      <c r="J25373" s="348"/>
    </row>
    <row r="25374" spans="10:10" ht="29.25" customHeight="1">
      <c r="J25374" s="348"/>
    </row>
    <row r="25375" spans="10:10" ht="29.25" customHeight="1">
      <c r="J25375" s="348"/>
    </row>
    <row r="25376" spans="10:10" ht="29.25" customHeight="1">
      <c r="J25376" s="348"/>
    </row>
    <row r="25377" spans="10:10" ht="29.25" customHeight="1">
      <c r="J25377" s="348"/>
    </row>
    <row r="25378" spans="10:10" ht="29.25" customHeight="1">
      <c r="J25378" s="348"/>
    </row>
    <row r="25379" spans="10:10" ht="29.25" customHeight="1">
      <c r="J25379" s="348"/>
    </row>
    <row r="25380" spans="10:10" ht="29.25" customHeight="1">
      <c r="J25380" s="348"/>
    </row>
    <row r="25381" spans="10:10" ht="29.25" customHeight="1">
      <c r="J25381" s="348"/>
    </row>
    <row r="25382" spans="10:10" ht="29.25" customHeight="1">
      <c r="J25382" s="348"/>
    </row>
    <row r="25383" spans="10:10" ht="29.25" customHeight="1">
      <c r="J25383" s="348"/>
    </row>
    <row r="25384" spans="10:10" ht="29.25" customHeight="1">
      <c r="J25384" s="348"/>
    </row>
    <row r="25385" spans="10:10" ht="29.25" customHeight="1">
      <c r="J25385" s="348"/>
    </row>
    <row r="25386" spans="10:10" ht="29.25" customHeight="1">
      <c r="J25386" s="348"/>
    </row>
    <row r="25387" spans="10:10" ht="29.25" customHeight="1">
      <c r="J25387" s="348"/>
    </row>
    <row r="25388" spans="10:10" ht="29.25" customHeight="1">
      <c r="J25388" s="348"/>
    </row>
    <row r="25389" spans="10:10" ht="29.25" customHeight="1">
      <c r="J25389" s="348"/>
    </row>
    <row r="25390" spans="10:10" ht="29.25" customHeight="1">
      <c r="J25390" s="348"/>
    </row>
    <row r="25391" spans="10:10" ht="29.25" customHeight="1">
      <c r="J25391" s="348"/>
    </row>
    <row r="25392" spans="10:10" ht="29.25" customHeight="1">
      <c r="J25392" s="348"/>
    </row>
    <row r="25393" spans="10:10" ht="29.25" customHeight="1">
      <c r="J25393" s="348"/>
    </row>
    <row r="25394" spans="10:10" ht="29.25" customHeight="1">
      <c r="J25394" s="348"/>
    </row>
    <row r="25395" spans="10:10" ht="29.25" customHeight="1">
      <c r="J25395" s="348"/>
    </row>
    <row r="25396" spans="10:10" ht="29.25" customHeight="1">
      <c r="J25396" s="348"/>
    </row>
    <row r="25397" spans="10:10" ht="29.25" customHeight="1">
      <c r="J25397" s="348"/>
    </row>
    <row r="25398" spans="10:10" ht="29.25" customHeight="1">
      <c r="J25398" s="348"/>
    </row>
    <row r="25399" spans="10:10" ht="29.25" customHeight="1">
      <c r="J25399" s="348"/>
    </row>
    <row r="25400" spans="10:10" ht="29.25" customHeight="1">
      <c r="J25400" s="348"/>
    </row>
    <row r="25401" spans="10:10" ht="29.25" customHeight="1">
      <c r="J25401" s="348"/>
    </row>
    <row r="25402" spans="10:10" ht="29.25" customHeight="1">
      <c r="J25402" s="348"/>
    </row>
    <row r="25403" spans="10:10" ht="29.25" customHeight="1">
      <c r="J25403" s="348"/>
    </row>
    <row r="25404" spans="10:10" ht="29.25" customHeight="1">
      <c r="J25404" s="348"/>
    </row>
    <row r="25405" spans="10:10" ht="29.25" customHeight="1">
      <c r="J25405" s="348"/>
    </row>
    <row r="25406" spans="10:10" ht="29.25" customHeight="1">
      <c r="J25406" s="348"/>
    </row>
    <row r="25407" spans="10:10" ht="29.25" customHeight="1">
      <c r="J25407" s="348"/>
    </row>
    <row r="25408" spans="10:10" ht="29.25" customHeight="1">
      <c r="J25408" s="348"/>
    </row>
    <row r="25409" spans="10:10" ht="29.25" customHeight="1">
      <c r="J25409" s="348"/>
    </row>
    <row r="25410" spans="10:10" ht="29.25" customHeight="1">
      <c r="J25410" s="348"/>
    </row>
    <row r="25411" spans="10:10" ht="29.25" customHeight="1">
      <c r="J25411" s="348"/>
    </row>
    <row r="25412" spans="10:10" ht="29.25" customHeight="1">
      <c r="J25412" s="348"/>
    </row>
    <row r="25413" spans="10:10" ht="29.25" customHeight="1">
      <c r="J25413" s="348"/>
    </row>
    <row r="25414" spans="10:10" ht="29.25" customHeight="1">
      <c r="J25414" s="348"/>
    </row>
    <row r="25415" spans="10:10" ht="29.25" customHeight="1">
      <c r="J25415" s="348"/>
    </row>
    <row r="25416" spans="10:10" ht="29.25" customHeight="1">
      <c r="J25416" s="348"/>
    </row>
    <row r="25417" spans="10:10" ht="29.25" customHeight="1">
      <c r="J25417" s="348"/>
    </row>
    <row r="25418" spans="10:10" ht="29.25" customHeight="1">
      <c r="J25418" s="348"/>
    </row>
    <row r="25419" spans="10:10" ht="29.25" customHeight="1">
      <c r="J25419" s="348"/>
    </row>
    <row r="25420" spans="10:10" ht="29.25" customHeight="1">
      <c r="J25420" s="348"/>
    </row>
    <row r="25421" spans="10:10" ht="29.25" customHeight="1">
      <c r="J25421" s="348"/>
    </row>
    <row r="25422" spans="10:10" ht="29.25" customHeight="1">
      <c r="J25422" s="348"/>
    </row>
    <row r="25423" spans="10:10" ht="29.25" customHeight="1">
      <c r="J25423" s="348"/>
    </row>
    <row r="25424" spans="10:10" ht="29.25" customHeight="1">
      <c r="J25424" s="348"/>
    </row>
    <row r="25425" spans="10:10" ht="29.25" customHeight="1">
      <c r="J25425" s="348"/>
    </row>
    <row r="25426" spans="10:10" ht="29.25" customHeight="1">
      <c r="J25426" s="348"/>
    </row>
    <row r="25427" spans="10:10" ht="29.25" customHeight="1">
      <c r="J25427" s="348"/>
    </row>
    <row r="25428" spans="10:10" ht="29.25" customHeight="1">
      <c r="J25428" s="348"/>
    </row>
    <row r="25429" spans="10:10" ht="29.25" customHeight="1">
      <c r="J25429" s="348"/>
    </row>
    <row r="25430" spans="10:10" ht="29.25" customHeight="1">
      <c r="J25430" s="348"/>
    </row>
    <row r="25431" spans="10:10" ht="29.25" customHeight="1">
      <c r="J25431" s="348"/>
    </row>
    <row r="25432" spans="10:10" ht="29.25" customHeight="1">
      <c r="J25432" s="348"/>
    </row>
    <row r="25433" spans="10:10" ht="29.25" customHeight="1">
      <c r="J25433" s="348"/>
    </row>
    <row r="25434" spans="10:10" ht="29.25" customHeight="1">
      <c r="J25434" s="348"/>
    </row>
    <row r="25435" spans="10:10" ht="29.25" customHeight="1">
      <c r="J25435" s="348"/>
    </row>
    <row r="25436" spans="10:10" ht="29.25" customHeight="1">
      <c r="J25436" s="348"/>
    </row>
    <row r="25437" spans="10:10" ht="29.25" customHeight="1">
      <c r="J25437" s="348"/>
    </row>
    <row r="25438" spans="10:10" ht="29.25" customHeight="1">
      <c r="J25438" s="348"/>
    </row>
    <row r="25439" spans="10:10" ht="29.25" customHeight="1">
      <c r="J25439" s="348"/>
    </row>
    <row r="25440" spans="10:10" ht="29.25" customHeight="1">
      <c r="J25440" s="348"/>
    </row>
    <row r="25441" spans="10:10" ht="29.25" customHeight="1">
      <c r="J25441" s="348"/>
    </row>
    <row r="25442" spans="10:10" ht="29.25" customHeight="1">
      <c r="J25442" s="348"/>
    </row>
    <row r="25443" spans="10:10" ht="29.25" customHeight="1">
      <c r="J25443" s="348"/>
    </row>
    <row r="25444" spans="10:10" ht="29.25" customHeight="1">
      <c r="J25444" s="348"/>
    </row>
    <row r="25445" spans="10:10" ht="29.25" customHeight="1">
      <c r="J25445" s="348"/>
    </row>
    <row r="25446" spans="10:10" ht="29.25" customHeight="1">
      <c r="J25446" s="348"/>
    </row>
    <row r="25447" spans="10:10" ht="29.25" customHeight="1">
      <c r="J25447" s="348"/>
    </row>
    <row r="25448" spans="10:10" ht="29.25" customHeight="1">
      <c r="J25448" s="348"/>
    </row>
    <row r="25449" spans="10:10" ht="29.25" customHeight="1">
      <c r="J25449" s="348"/>
    </row>
    <row r="25450" spans="10:10" ht="29.25" customHeight="1">
      <c r="J25450" s="348"/>
    </row>
    <row r="25451" spans="10:10" ht="29.25" customHeight="1">
      <c r="J25451" s="348"/>
    </row>
    <row r="25452" spans="10:10" ht="29.25" customHeight="1">
      <c r="J25452" s="348"/>
    </row>
    <row r="25453" spans="10:10" ht="29.25" customHeight="1">
      <c r="J25453" s="348"/>
    </row>
    <row r="25454" spans="10:10" ht="29.25" customHeight="1">
      <c r="J25454" s="348"/>
    </row>
    <row r="25455" spans="10:10" ht="29.25" customHeight="1">
      <c r="J25455" s="348"/>
    </row>
    <row r="25456" spans="10:10" ht="29.25" customHeight="1">
      <c r="J25456" s="348"/>
    </row>
    <row r="25457" spans="10:10" ht="29.25" customHeight="1">
      <c r="J25457" s="348"/>
    </row>
    <row r="25458" spans="10:10" ht="29.25" customHeight="1">
      <c r="J25458" s="348"/>
    </row>
    <row r="25459" spans="10:10" ht="29.25" customHeight="1">
      <c r="J25459" s="348"/>
    </row>
    <row r="25460" spans="10:10" ht="29.25" customHeight="1">
      <c r="J25460" s="348"/>
    </row>
    <row r="25461" spans="10:10" ht="29.25" customHeight="1">
      <c r="J25461" s="348"/>
    </row>
    <row r="25462" spans="10:10" ht="29.25" customHeight="1">
      <c r="J25462" s="348"/>
    </row>
    <row r="25463" spans="10:10" ht="29.25" customHeight="1">
      <c r="J25463" s="348"/>
    </row>
    <row r="25464" spans="10:10" ht="29.25" customHeight="1">
      <c r="J25464" s="348"/>
    </row>
    <row r="25465" spans="10:10" ht="29.25" customHeight="1">
      <c r="J25465" s="348"/>
    </row>
    <row r="25466" spans="10:10" ht="29.25" customHeight="1">
      <c r="J25466" s="348"/>
    </row>
    <row r="25467" spans="10:10" ht="29.25" customHeight="1">
      <c r="J25467" s="348"/>
    </row>
    <row r="25468" spans="10:10" ht="29.25" customHeight="1">
      <c r="J25468" s="348"/>
    </row>
    <row r="25469" spans="10:10" ht="29.25" customHeight="1">
      <c r="J25469" s="348"/>
    </row>
    <row r="25470" spans="10:10" ht="29.25" customHeight="1">
      <c r="J25470" s="348"/>
    </row>
    <row r="25471" spans="10:10" ht="29.25" customHeight="1">
      <c r="J25471" s="348"/>
    </row>
    <row r="25472" spans="10:10" ht="29.25" customHeight="1">
      <c r="J25472" s="348"/>
    </row>
    <row r="25473" spans="10:10" ht="29.25" customHeight="1">
      <c r="J25473" s="348"/>
    </row>
    <row r="25474" spans="10:10" ht="29.25" customHeight="1">
      <c r="J25474" s="348"/>
    </row>
    <row r="25475" spans="10:10" ht="29.25" customHeight="1">
      <c r="J25475" s="348"/>
    </row>
    <row r="25476" spans="10:10" ht="29.25" customHeight="1">
      <c r="J25476" s="348"/>
    </row>
    <row r="25477" spans="10:10" ht="29.25" customHeight="1">
      <c r="J25477" s="348"/>
    </row>
    <row r="25478" spans="10:10" ht="29.25" customHeight="1">
      <c r="J25478" s="348"/>
    </row>
    <row r="25479" spans="10:10" ht="29.25" customHeight="1">
      <c r="J25479" s="348"/>
    </row>
    <row r="25480" spans="10:10" ht="29.25" customHeight="1">
      <c r="J25480" s="348"/>
    </row>
    <row r="25481" spans="10:10" ht="29.25" customHeight="1">
      <c r="J25481" s="348"/>
    </row>
    <row r="25482" spans="10:10" ht="29.25" customHeight="1">
      <c r="J25482" s="348"/>
    </row>
    <row r="25483" spans="10:10" ht="29.25" customHeight="1">
      <c r="J25483" s="348"/>
    </row>
    <row r="25484" spans="10:10" ht="29.25" customHeight="1">
      <c r="J25484" s="348"/>
    </row>
    <row r="25485" spans="10:10" ht="29.25" customHeight="1">
      <c r="J25485" s="348"/>
    </row>
    <row r="25486" spans="10:10" ht="29.25" customHeight="1">
      <c r="J25486" s="348"/>
    </row>
    <row r="25487" spans="10:10" ht="29.25" customHeight="1">
      <c r="J25487" s="348"/>
    </row>
    <row r="25488" spans="10:10" ht="29.25" customHeight="1">
      <c r="J25488" s="348"/>
    </row>
    <row r="25489" spans="10:10" ht="29.25" customHeight="1">
      <c r="J25489" s="348"/>
    </row>
    <row r="25490" spans="10:10" ht="29.25" customHeight="1">
      <c r="J25490" s="348"/>
    </row>
    <row r="25491" spans="10:10" ht="29.25" customHeight="1">
      <c r="J25491" s="348"/>
    </row>
    <row r="25492" spans="10:10" ht="29.25" customHeight="1">
      <c r="J25492" s="348"/>
    </row>
    <row r="25493" spans="10:10" ht="29.25" customHeight="1">
      <c r="J25493" s="348"/>
    </row>
    <row r="25494" spans="10:10" ht="29.25" customHeight="1">
      <c r="J25494" s="348"/>
    </row>
    <row r="25495" spans="10:10" ht="29.25" customHeight="1">
      <c r="J25495" s="348"/>
    </row>
    <row r="25496" spans="10:10" ht="29.25" customHeight="1">
      <c r="J25496" s="348"/>
    </row>
    <row r="25497" spans="10:10" ht="29.25" customHeight="1">
      <c r="J25497" s="348"/>
    </row>
    <row r="25498" spans="10:10" ht="29.25" customHeight="1">
      <c r="J25498" s="348"/>
    </row>
    <row r="25499" spans="10:10" ht="29.25" customHeight="1">
      <c r="J25499" s="348"/>
    </row>
    <row r="25500" spans="10:10" ht="29.25" customHeight="1">
      <c r="J25500" s="348"/>
    </row>
    <row r="25501" spans="10:10" ht="29.25" customHeight="1">
      <c r="J25501" s="348"/>
    </row>
    <row r="25502" spans="10:10" ht="29.25" customHeight="1">
      <c r="J25502" s="348"/>
    </row>
    <row r="25503" spans="10:10" ht="29.25" customHeight="1">
      <c r="J25503" s="348"/>
    </row>
    <row r="25504" spans="10:10" ht="29.25" customHeight="1">
      <c r="J25504" s="348"/>
    </row>
    <row r="25505" spans="10:10" ht="29.25" customHeight="1">
      <c r="J25505" s="348"/>
    </row>
    <row r="25506" spans="10:10" ht="29.25" customHeight="1">
      <c r="J25506" s="348"/>
    </row>
    <row r="25507" spans="10:10" ht="29.25" customHeight="1">
      <c r="J25507" s="348"/>
    </row>
    <row r="25508" spans="10:10" ht="29.25" customHeight="1">
      <c r="J25508" s="348"/>
    </row>
    <row r="25509" spans="10:10" ht="29.25" customHeight="1">
      <c r="J25509" s="348"/>
    </row>
    <row r="25510" spans="10:10" ht="29.25" customHeight="1">
      <c r="J25510" s="348"/>
    </row>
    <row r="25511" spans="10:10" ht="29.25" customHeight="1">
      <c r="J25511" s="348"/>
    </row>
    <row r="25512" spans="10:10" ht="29.25" customHeight="1">
      <c r="J25512" s="348"/>
    </row>
    <row r="25513" spans="10:10" ht="29.25" customHeight="1">
      <c r="J25513" s="348"/>
    </row>
    <row r="25514" spans="10:10" ht="29.25" customHeight="1">
      <c r="J25514" s="348"/>
    </row>
    <row r="25515" spans="10:10" ht="29.25" customHeight="1">
      <c r="J25515" s="348"/>
    </row>
    <row r="25516" spans="10:10" ht="29.25" customHeight="1">
      <c r="J25516" s="348"/>
    </row>
    <row r="25517" spans="10:10" ht="29.25" customHeight="1">
      <c r="J25517" s="348"/>
    </row>
    <row r="25518" spans="10:10" ht="29.25" customHeight="1">
      <c r="J25518" s="348"/>
    </row>
    <row r="25519" spans="10:10" ht="29.25" customHeight="1">
      <c r="J25519" s="348"/>
    </row>
    <row r="25520" spans="10:10" ht="29.25" customHeight="1">
      <c r="J25520" s="348"/>
    </row>
    <row r="25521" spans="10:10" ht="29.25" customHeight="1">
      <c r="J25521" s="348"/>
    </row>
    <row r="25522" spans="10:10" ht="29.25" customHeight="1">
      <c r="J25522" s="348"/>
    </row>
    <row r="25523" spans="10:10" ht="29.25" customHeight="1">
      <c r="J25523" s="348"/>
    </row>
    <row r="25524" spans="10:10" ht="29.25" customHeight="1">
      <c r="J25524" s="348"/>
    </row>
    <row r="25525" spans="10:10" ht="29.25" customHeight="1">
      <c r="J25525" s="348"/>
    </row>
    <row r="25526" spans="10:10" ht="29.25" customHeight="1">
      <c r="J25526" s="348"/>
    </row>
    <row r="25527" spans="10:10" ht="29.25" customHeight="1">
      <c r="J25527" s="348"/>
    </row>
    <row r="25528" spans="10:10" ht="29.25" customHeight="1">
      <c r="J25528" s="348"/>
    </row>
    <row r="25529" spans="10:10" ht="29.25" customHeight="1">
      <c r="J25529" s="348"/>
    </row>
    <row r="25530" spans="10:10" ht="29.25" customHeight="1">
      <c r="J25530" s="348"/>
    </row>
    <row r="25531" spans="10:10" ht="29.25" customHeight="1">
      <c r="J25531" s="348"/>
    </row>
    <row r="25532" spans="10:10" ht="29.25" customHeight="1">
      <c r="J25532" s="348"/>
    </row>
    <row r="25533" spans="10:10" ht="29.25" customHeight="1">
      <c r="J25533" s="348"/>
    </row>
    <row r="25534" spans="10:10" ht="29.25" customHeight="1">
      <c r="J25534" s="348"/>
    </row>
    <row r="25535" spans="10:10" ht="29.25" customHeight="1">
      <c r="J25535" s="348"/>
    </row>
    <row r="25536" spans="10:10" ht="29.25" customHeight="1">
      <c r="J25536" s="348"/>
    </row>
    <row r="25537" spans="10:10" ht="29.25" customHeight="1">
      <c r="J25537" s="348"/>
    </row>
    <row r="25538" spans="10:10" ht="29.25" customHeight="1">
      <c r="J25538" s="348"/>
    </row>
    <row r="25539" spans="10:10" ht="29.25" customHeight="1">
      <c r="J25539" s="348"/>
    </row>
    <row r="25540" spans="10:10" ht="29.25" customHeight="1">
      <c r="J25540" s="348"/>
    </row>
    <row r="25541" spans="10:10" ht="29.25" customHeight="1">
      <c r="J25541" s="348"/>
    </row>
    <row r="25542" spans="10:10" ht="29.25" customHeight="1">
      <c r="J25542" s="348"/>
    </row>
    <row r="25543" spans="10:10" ht="29.25" customHeight="1">
      <c r="J25543" s="348"/>
    </row>
    <row r="25544" spans="10:10" ht="29.25" customHeight="1">
      <c r="J25544" s="348"/>
    </row>
    <row r="25545" spans="10:10" ht="29.25" customHeight="1">
      <c r="J25545" s="348"/>
    </row>
    <row r="25546" spans="10:10" ht="29.25" customHeight="1">
      <c r="J25546" s="348"/>
    </row>
    <row r="25547" spans="10:10" ht="29.25" customHeight="1">
      <c r="J25547" s="348"/>
    </row>
    <row r="25548" spans="10:10" ht="29.25" customHeight="1">
      <c r="J25548" s="348"/>
    </row>
    <row r="25549" spans="10:10" ht="29.25" customHeight="1">
      <c r="J25549" s="348"/>
    </row>
    <row r="25550" spans="10:10" ht="29.25" customHeight="1">
      <c r="J25550" s="348"/>
    </row>
    <row r="25551" spans="10:10" ht="29.25" customHeight="1">
      <c r="J25551" s="348"/>
    </row>
    <row r="25552" spans="10:10" ht="29.25" customHeight="1">
      <c r="J25552" s="348"/>
    </row>
    <row r="25553" spans="10:10" ht="29.25" customHeight="1">
      <c r="J25553" s="348"/>
    </row>
    <row r="25554" spans="10:10" ht="29.25" customHeight="1">
      <c r="J25554" s="348"/>
    </row>
    <row r="25555" spans="10:10" ht="29.25" customHeight="1">
      <c r="J25555" s="348"/>
    </row>
    <row r="25556" spans="10:10" ht="29.25" customHeight="1">
      <c r="J25556" s="348"/>
    </row>
    <row r="25557" spans="10:10" ht="29.25" customHeight="1">
      <c r="J25557" s="348"/>
    </row>
    <row r="25558" spans="10:10" ht="29.25" customHeight="1">
      <c r="J25558" s="348"/>
    </row>
    <row r="25559" spans="10:10" ht="29.25" customHeight="1">
      <c r="J25559" s="348"/>
    </row>
    <row r="25560" spans="10:10" ht="29.25" customHeight="1">
      <c r="J25560" s="348"/>
    </row>
    <row r="25561" spans="10:10" ht="29.25" customHeight="1">
      <c r="J25561" s="348"/>
    </row>
    <row r="25562" spans="10:10" ht="29.25" customHeight="1">
      <c r="J25562" s="348"/>
    </row>
    <row r="25563" spans="10:10" ht="29.25" customHeight="1">
      <c r="J25563" s="348"/>
    </row>
    <row r="25564" spans="10:10" ht="29.25" customHeight="1">
      <c r="J25564" s="348"/>
    </row>
    <row r="25565" spans="10:10" ht="29.25" customHeight="1">
      <c r="J25565" s="348"/>
    </row>
    <row r="25566" spans="10:10" ht="29.25" customHeight="1">
      <c r="J25566" s="348"/>
    </row>
    <row r="25567" spans="10:10" ht="29.25" customHeight="1">
      <c r="J25567" s="348"/>
    </row>
    <row r="25568" spans="10:10" ht="29.25" customHeight="1">
      <c r="J25568" s="348"/>
    </row>
    <row r="25569" spans="10:10" ht="29.25" customHeight="1">
      <c r="J25569" s="348"/>
    </row>
    <row r="25570" spans="10:10" ht="29.25" customHeight="1">
      <c r="J25570" s="348"/>
    </row>
    <row r="25571" spans="10:10" ht="29.25" customHeight="1">
      <c r="J25571" s="348"/>
    </row>
    <row r="25572" spans="10:10" ht="29.25" customHeight="1">
      <c r="J25572" s="348"/>
    </row>
    <row r="25573" spans="10:10" ht="29.25" customHeight="1">
      <c r="J25573" s="348"/>
    </row>
    <row r="25574" spans="10:10" ht="29.25" customHeight="1">
      <c r="J25574" s="348"/>
    </row>
    <row r="25575" spans="10:10" ht="29.25" customHeight="1">
      <c r="J25575" s="348"/>
    </row>
    <row r="25576" spans="10:10" ht="29.25" customHeight="1">
      <c r="J25576" s="348"/>
    </row>
    <row r="25577" spans="10:10" ht="29.25" customHeight="1">
      <c r="J25577" s="348"/>
    </row>
    <row r="25578" spans="10:10" ht="29.25" customHeight="1">
      <c r="J25578" s="348"/>
    </row>
    <row r="25579" spans="10:10" ht="29.25" customHeight="1">
      <c r="J25579" s="348"/>
    </row>
    <row r="25580" spans="10:10" ht="29.25" customHeight="1">
      <c r="J25580" s="348"/>
    </row>
    <row r="25581" spans="10:10" ht="29.25" customHeight="1">
      <c r="J25581" s="348"/>
    </row>
    <row r="25582" spans="10:10" ht="29.25" customHeight="1">
      <c r="J25582" s="348"/>
    </row>
    <row r="25583" spans="10:10" ht="29.25" customHeight="1">
      <c r="J25583" s="348"/>
    </row>
    <row r="25584" spans="10:10" ht="29.25" customHeight="1">
      <c r="J25584" s="348"/>
    </row>
    <row r="25585" spans="10:10" ht="29.25" customHeight="1">
      <c r="J25585" s="348"/>
    </row>
    <row r="25586" spans="10:10" ht="29.25" customHeight="1">
      <c r="J25586" s="348"/>
    </row>
    <row r="25587" spans="10:10" ht="29.25" customHeight="1">
      <c r="J25587" s="348"/>
    </row>
    <row r="25588" spans="10:10" ht="29.25" customHeight="1">
      <c r="J25588" s="348"/>
    </row>
    <row r="25589" spans="10:10" ht="29.25" customHeight="1">
      <c r="J25589" s="348"/>
    </row>
    <row r="25590" spans="10:10" ht="29.25" customHeight="1">
      <c r="J25590" s="348"/>
    </row>
    <row r="25591" spans="10:10" ht="29.25" customHeight="1">
      <c r="J25591" s="348"/>
    </row>
    <row r="25592" spans="10:10" ht="29.25" customHeight="1">
      <c r="J25592" s="348"/>
    </row>
    <row r="25593" spans="10:10" ht="29.25" customHeight="1">
      <c r="J25593" s="348"/>
    </row>
    <row r="25594" spans="10:10" ht="29.25" customHeight="1">
      <c r="J25594" s="348"/>
    </row>
    <row r="25595" spans="10:10" ht="29.25" customHeight="1">
      <c r="J25595" s="348"/>
    </row>
    <row r="25596" spans="10:10" ht="29.25" customHeight="1">
      <c r="J25596" s="348"/>
    </row>
    <row r="25597" spans="10:10" ht="29.25" customHeight="1">
      <c r="J25597" s="348"/>
    </row>
    <row r="25598" spans="10:10" ht="29.25" customHeight="1">
      <c r="J25598" s="348"/>
    </row>
    <row r="25599" spans="10:10" ht="29.25" customHeight="1">
      <c r="J25599" s="348"/>
    </row>
    <row r="25600" spans="10:10" ht="29.25" customHeight="1">
      <c r="J25600" s="348"/>
    </row>
    <row r="25601" spans="10:10" ht="29.25" customHeight="1">
      <c r="J25601" s="348"/>
    </row>
    <row r="25602" spans="10:10" ht="29.25" customHeight="1">
      <c r="J25602" s="348"/>
    </row>
    <row r="25603" spans="10:10" ht="29.25" customHeight="1">
      <c r="J25603" s="348"/>
    </row>
    <row r="25604" spans="10:10" ht="29.25" customHeight="1">
      <c r="J25604" s="348"/>
    </row>
    <row r="25605" spans="10:10" ht="29.25" customHeight="1">
      <c r="J25605" s="348"/>
    </row>
    <row r="25606" spans="10:10" ht="29.25" customHeight="1">
      <c r="J25606" s="348"/>
    </row>
    <row r="25607" spans="10:10" ht="29.25" customHeight="1">
      <c r="J25607" s="348"/>
    </row>
    <row r="25608" spans="10:10" ht="29.25" customHeight="1">
      <c r="J25608" s="348"/>
    </row>
    <row r="25609" spans="10:10" ht="29.25" customHeight="1">
      <c r="J25609" s="348"/>
    </row>
    <row r="25610" spans="10:10" ht="29.25" customHeight="1">
      <c r="J25610" s="348"/>
    </row>
    <row r="25611" spans="10:10" ht="29.25" customHeight="1">
      <c r="J25611" s="348"/>
    </row>
    <row r="25612" spans="10:10" ht="29.25" customHeight="1">
      <c r="J25612" s="348"/>
    </row>
    <row r="25613" spans="10:10" ht="29.25" customHeight="1">
      <c r="J25613" s="348"/>
    </row>
    <row r="25614" spans="10:10" ht="29.25" customHeight="1">
      <c r="J25614" s="348"/>
    </row>
    <row r="25615" spans="10:10" ht="29.25" customHeight="1">
      <c r="J25615" s="348"/>
    </row>
    <row r="25616" spans="10:10" ht="29.25" customHeight="1">
      <c r="J25616" s="348"/>
    </row>
    <row r="25617" spans="10:10" ht="29.25" customHeight="1">
      <c r="J25617" s="348"/>
    </row>
    <row r="25618" spans="10:10" ht="29.25" customHeight="1">
      <c r="J25618" s="348"/>
    </row>
    <row r="25619" spans="10:10" ht="29.25" customHeight="1">
      <c r="J25619" s="348"/>
    </row>
    <row r="25620" spans="10:10" ht="29.25" customHeight="1">
      <c r="J25620" s="348"/>
    </row>
    <row r="25621" spans="10:10" ht="29.25" customHeight="1">
      <c r="J25621" s="348"/>
    </row>
    <row r="25622" spans="10:10" ht="29.25" customHeight="1">
      <c r="J25622" s="348"/>
    </row>
    <row r="25623" spans="10:10" ht="29.25" customHeight="1">
      <c r="J25623" s="348"/>
    </row>
    <row r="25624" spans="10:10" ht="29.25" customHeight="1">
      <c r="J25624" s="348"/>
    </row>
    <row r="25625" spans="10:10" ht="29.25" customHeight="1">
      <c r="J25625" s="348"/>
    </row>
    <row r="25626" spans="10:10" ht="29.25" customHeight="1">
      <c r="J25626" s="348"/>
    </row>
    <row r="25627" spans="10:10" ht="29.25" customHeight="1">
      <c r="J25627" s="348"/>
    </row>
    <row r="25628" spans="10:10" ht="29.25" customHeight="1">
      <c r="J25628" s="348"/>
    </row>
    <row r="25629" spans="10:10" ht="29.25" customHeight="1">
      <c r="J25629" s="348"/>
    </row>
    <row r="25630" spans="10:10" ht="29.25" customHeight="1">
      <c r="J25630" s="348"/>
    </row>
    <row r="25631" spans="10:10" ht="29.25" customHeight="1">
      <c r="J25631" s="348"/>
    </row>
    <row r="25632" spans="10:10" ht="29.25" customHeight="1">
      <c r="J25632" s="348"/>
    </row>
    <row r="25633" spans="10:10" ht="29.25" customHeight="1">
      <c r="J25633" s="348"/>
    </row>
    <row r="25634" spans="10:10" ht="29.25" customHeight="1">
      <c r="J25634" s="348"/>
    </row>
    <row r="25635" spans="10:10" ht="29.25" customHeight="1">
      <c r="J25635" s="348"/>
    </row>
    <row r="25636" spans="10:10" ht="29.25" customHeight="1">
      <c r="J25636" s="348"/>
    </row>
    <row r="25637" spans="10:10" ht="29.25" customHeight="1">
      <c r="J25637" s="348"/>
    </row>
    <row r="25638" spans="10:10" ht="29.25" customHeight="1">
      <c r="J25638" s="348"/>
    </row>
    <row r="25639" spans="10:10" ht="29.25" customHeight="1">
      <c r="J25639" s="348"/>
    </row>
    <row r="25640" spans="10:10" ht="29.25" customHeight="1">
      <c r="J25640" s="348"/>
    </row>
    <row r="25641" spans="10:10" ht="29.25" customHeight="1">
      <c r="J25641" s="348"/>
    </row>
    <row r="25642" spans="10:10" ht="29.25" customHeight="1">
      <c r="J25642" s="348"/>
    </row>
    <row r="25643" spans="10:10" ht="29.25" customHeight="1">
      <c r="J25643" s="348"/>
    </row>
    <row r="25644" spans="10:10" ht="29.25" customHeight="1">
      <c r="J25644" s="348"/>
    </row>
    <row r="25645" spans="10:10" ht="29.25" customHeight="1">
      <c r="J25645" s="348"/>
    </row>
    <row r="25646" spans="10:10" ht="29.25" customHeight="1">
      <c r="J25646" s="348"/>
    </row>
    <row r="25647" spans="10:10" ht="29.25" customHeight="1">
      <c r="J25647" s="348"/>
    </row>
    <row r="25648" spans="10:10" ht="29.25" customHeight="1">
      <c r="J25648" s="348"/>
    </row>
    <row r="25649" spans="10:10" ht="29.25" customHeight="1">
      <c r="J25649" s="348"/>
    </row>
    <row r="25650" spans="10:10" ht="29.25" customHeight="1">
      <c r="J25650" s="348"/>
    </row>
    <row r="25651" spans="10:10" ht="29.25" customHeight="1">
      <c r="J25651" s="348"/>
    </row>
    <row r="25652" spans="10:10" ht="29.25" customHeight="1">
      <c r="J25652" s="348"/>
    </row>
    <row r="25653" spans="10:10" ht="29.25" customHeight="1">
      <c r="J25653" s="348"/>
    </row>
    <row r="25654" spans="10:10" ht="29.25" customHeight="1">
      <c r="J25654" s="348"/>
    </row>
    <row r="25655" spans="10:10" ht="29.25" customHeight="1">
      <c r="J25655" s="348"/>
    </row>
    <row r="25656" spans="10:10" ht="29.25" customHeight="1">
      <c r="J25656" s="348"/>
    </row>
    <row r="25657" spans="10:10" ht="29.25" customHeight="1">
      <c r="J25657" s="348"/>
    </row>
    <row r="25658" spans="10:10" ht="29.25" customHeight="1">
      <c r="J25658" s="348"/>
    </row>
    <row r="25659" spans="10:10" ht="29.25" customHeight="1">
      <c r="J25659" s="348"/>
    </row>
    <row r="25660" spans="10:10" ht="29.25" customHeight="1">
      <c r="J25660" s="348"/>
    </row>
    <row r="25661" spans="10:10" ht="29.25" customHeight="1">
      <c r="J25661" s="348"/>
    </row>
    <row r="25662" spans="10:10" ht="29.25" customHeight="1">
      <c r="J25662" s="348"/>
    </row>
    <row r="25663" spans="10:10" ht="29.25" customHeight="1">
      <c r="J25663" s="348"/>
    </row>
    <row r="25664" spans="10:10" ht="29.25" customHeight="1">
      <c r="J25664" s="348"/>
    </row>
    <row r="25665" spans="10:10" ht="29.25" customHeight="1">
      <c r="J25665" s="348"/>
    </row>
    <row r="25666" spans="10:10" ht="29.25" customHeight="1">
      <c r="J25666" s="348"/>
    </row>
    <row r="25667" spans="10:10" ht="29.25" customHeight="1">
      <c r="J25667" s="348"/>
    </row>
    <row r="25668" spans="10:10" ht="29.25" customHeight="1">
      <c r="J25668" s="348"/>
    </row>
    <row r="25669" spans="10:10" ht="29.25" customHeight="1">
      <c r="J25669" s="348"/>
    </row>
    <row r="25670" spans="10:10" ht="29.25" customHeight="1">
      <c r="J25670" s="348"/>
    </row>
    <row r="25671" spans="10:10" ht="29.25" customHeight="1">
      <c r="J25671" s="348"/>
    </row>
    <row r="25672" spans="10:10" ht="29.25" customHeight="1">
      <c r="J25672" s="348"/>
    </row>
    <row r="25673" spans="10:10" ht="29.25" customHeight="1">
      <c r="J25673" s="348"/>
    </row>
    <row r="25674" spans="10:10" ht="29.25" customHeight="1">
      <c r="J25674" s="348"/>
    </row>
    <row r="25675" spans="10:10" ht="29.25" customHeight="1">
      <c r="J25675" s="348"/>
    </row>
    <row r="25676" spans="10:10" ht="29.25" customHeight="1">
      <c r="J25676" s="348"/>
    </row>
    <row r="25677" spans="10:10" ht="29.25" customHeight="1">
      <c r="J25677" s="348"/>
    </row>
    <row r="25678" spans="10:10" ht="29.25" customHeight="1">
      <c r="J25678" s="348"/>
    </row>
    <row r="25679" spans="10:10" ht="29.25" customHeight="1">
      <c r="J25679" s="348"/>
    </row>
    <row r="25680" spans="10:10" ht="29.25" customHeight="1">
      <c r="J25680" s="348"/>
    </row>
    <row r="25681" spans="10:10" ht="29.25" customHeight="1">
      <c r="J25681" s="348"/>
    </row>
    <row r="25682" spans="10:10" ht="29.25" customHeight="1">
      <c r="J25682" s="348"/>
    </row>
    <row r="25683" spans="10:10" ht="29.25" customHeight="1">
      <c r="J25683" s="348"/>
    </row>
    <row r="25684" spans="10:10" ht="29.25" customHeight="1">
      <c r="J25684" s="348"/>
    </row>
    <row r="25685" spans="10:10" ht="29.25" customHeight="1">
      <c r="J25685" s="348"/>
    </row>
    <row r="25686" spans="10:10" ht="29.25" customHeight="1">
      <c r="J25686" s="348"/>
    </row>
    <row r="25687" spans="10:10" ht="29.25" customHeight="1">
      <c r="J25687" s="348"/>
    </row>
    <row r="25688" spans="10:10" ht="29.25" customHeight="1">
      <c r="J25688" s="348"/>
    </row>
    <row r="25689" spans="10:10" ht="29.25" customHeight="1">
      <c r="J25689" s="348"/>
    </row>
    <row r="25690" spans="10:10" ht="29.25" customHeight="1">
      <c r="J25690" s="348"/>
    </row>
    <row r="25691" spans="10:10" ht="29.25" customHeight="1">
      <c r="J25691" s="348"/>
    </row>
    <row r="25692" spans="10:10" ht="29.25" customHeight="1">
      <c r="J25692" s="348"/>
    </row>
    <row r="25693" spans="10:10" ht="29.25" customHeight="1">
      <c r="J25693" s="348"/>
    </row>
    <row r="25694" spans="10:10" ht="29.25" customHeight="1">
      <c r="J25694" s="348"/>
    </row>
    <row r="25695" spans="10:10" ht="29.25" customHeight="1">
      <c r="J25695" s="348"/>
    </row>
    <row r="25696" spans="10:10" ht="29.25" customHeight="1">
      <c r="J25696" s="348"/>
    </row>
    <row r="25697" spans="10:10" ht="29.25" customHeight="1">
      <c r="J25697" s="348"/>
    </row>
    <row r="25698" spans="10:10" ht="29.25" customHeight="1">
      <c r="J25698" s="348"/>
    </row>
    <row r="25699" spans="10:10" ht="29.25" customHeight="1">
      <c r="J25699" s="348"/>
    </row>
    <row r="25700" spans="10:10" ht="29.25" customHeight="1">
      <c r="J25700" s="348"/>
    </row>
    <row r="25701" spans="10:10" ht="29.25" customHeight="1">
      <c r="J25701" s="348"/>
    </row>
    <row r="25702" spans="10:10" ht="29.25" customHeight="1">
      <c r="J25702" s="348"/>
    </row>
    <row r="25703" spans="10:10" ht="29.25" customHeight="1">
      <c r="J25703" s="348"/>
    </row>
    <row r="25704" spans="10:10" ht="29.25" customHeight="1">
      <c r="J25704" s="348"/>
    </row>
    <row r="25705" spans="10:10" ht="29.25" customHeight="1">
      <c r="J25705" s="348"/>
    </row>
    <row r="25706" spans="10:10" ht="29.25" customHeight="1">
      <c r="J25706" s="348"/>
    </row>
    <row r="25707" spans="10:10" ht="29.25" customHeight="1">
      <c r="J25707" s="348"/>
    </row>
    <row r="25708" spans="10:10" ht="29.25" customHeight="1">
      <c r="J25708" s="348"/>
    </row>
    <row r="25709" spans="10:10" ht="29.25" customHeight="1">
      <c r="J25709" s="348"/>
    </row>
    <row r="25710" spans="10:10" ht="29.25" customHeight="1">
      <c r="J25710" s="348"/>
    </row>
    <row r="25711" spans="10:10" ht="29.25" customHeight="1">
      <c r="J25711" s="348"/>
    </row>
    <row r="25712" spans="10:10" ht="29.25" customHeight="1">
      <c r="J25712" s="348"/>
    </row>
    <row r="25713" spans="10:10" ht="29.25" customHeight="1">
      <c r="J25713" s="348"/>
    </row>
    <row r="25714" spans="10:10" ht="29.25" customHeight="1">
      <c r="J25714" s="348"/>
    </row>
    <row r="25715" spans="10:10" ht="29.25" customHeight="1">
      <c r="J25715" s="348"/>
    </row>
    <row r="25716" spans="10:10" ht="29.25" customHeight="1">
      <c r="J25716" s="348"/>
    </row>
    <row r="25717" spans="10:10" ht="29.25" customHeight="1">
      <c r="J25717" s="348"/>
    </row>
    <row r="25718" spans="10:10" ht="29.25" customHeight="1">
      <c r="J25718" s="348"/>
    </row>
    <row r="25719" spans="10:10" ht="29.25" customHeight="1">
      <c r="J25719" s="348"/>
    </row>
    <row r="25720" spans="10:10" ht="29.25" customHeight="1">
      <c r="J25720" s="348"/>
    </row>
    <row r="25721" spans="10:10" ht="29.25" customHeight="1">
      <c r="J25721" s="348"/>
    </row>
    <row r="25722" spans="10:10" ht="29.25" customHeight="1">
      <c r="J25722" s="348"/>
    </row>
    <row r="25723" spans="10:10" ht="29.25" customHeight="1">
      <c r="J25723" s="348"/>
    </row>
    <row r="25724" spans="10:10" ht="29.25" customHeight="1">
      <c r="J25724" s="348"/>
    </row>
    <row r="25725" spans="10:10" ht="29.25" customHeight="1">
      <c r="J25725" s="348"/>
    </row>
    <row r="25726" spans="10:10" ht="29.25" customHeight="1">
      <c r="J25726" s="348"/>
    </row>
    <row r="25727" spans="10:10" ht="29.25" customHeight="1">
      <c r="J25727" s="348"/>
    </row>
    <row r="25728" spans="10:10" ht="29.25" customHeight="1">
      <c r="J25728" s="348"/>
    </row>
    <row r="25729" spans="10:10" ht="29.25" customHeight="1">
      <c r="J25729" s="348"/>
    </row>
    <row r="25730" spans="10:10" ht="29.25" customHeight="1">
      <c r="J25730" s="348"/>
    </row>
    <row r="25731" spans="10:10" ht="29.25" customHeight="1">
      <c r="J25731" s="348"/>
    </row>
    <row r="25732" spans="10:10" ht="29.25" customHeight="1">
      <c r="J25732" s="348"/>
    </row>
    <row r="25733" spans="10:10" ht="29.25" customHeight="1">
      <c r="J25733" s="348"/>
    </row>
    <row r="25734" spans="10:10" ht="29.25" customHeight="1">
      <c r="J25734" s="348"/>
    </row>
    <row r="25735" spans="10:10" ht="29.25" customHeight="1">
      <c r="J25735" s="348"/>
    </row>
    <row r="25736" spans="10:10" ht="29.25" customHeight="1">
      <c r="J25736" s="348"/>
    </row>
    <row r="25737" spans="10:10" ht="29.25" customHeight="1">
      <c r="J25737" s="348"/>
    </row>
    <row r="25738" spans="10:10" ht="29.25" customHeight="1">
      <c r="J25738" s="348"/>
    </row>
    <row r="25739" spans="10:10" ht="29.25" customHeight="1">
      <c r="J25739" s="348"/>
    </row>
    <row r="25740" spans="10:10" ht="29.25" customHeight="1">
      <c r="J25740" s="348"/>
    </row>
    <row r="25741" spans="10:10" ht="29.25" customHeight="1">
      <c r="J25741" s="348"/>
    </row>
    <row r="25742" spans="10:10" ht="29.25" customHeight="1">
      <c r="J25742" s="348"/>
    </row>
    <row r="25743" spans="10:10" ht="29.25" customHeight="1">
      <c r="J25743" s="348"/>
    </row>
    <row r="25744" spans="10:10" ht="29.25" customHeight="1">
      <c r="J25744" s="348"/>
    </row>
    <row r="25745" spans="10:10" ht="29.25" customHeight="1">
      <c r="J25745" s="348"/>
    </row>
    <row r="25746" spans="10:10" ht="29.25" customHeight="1">
      <c r="J25746" s="348"/>
    </row>
    <row r="25747" spans="10:10" ht="29.25" customHeight="1">
      <c r="J25747" s="348"/>
    </row>
    <row r="25748" spans="10:10" ht="29.25" customHeight="1">
      <c r="J25748" s="348"/>
    </row>
    <row r="25749" spans="10:10" ht="29.25" customHeight="1">
      <c r="J25749" s="348"/>
    </row>
    <row r="25750" spans="10:10" ht="29.25" customHeight="1">
      <c r="J25750" s="348"/>
    </row>
    <row r="25751" spans="10:10" ht="29.25" customHeight="1">
      <c r="J25751" s="348"/>
    </row>
    <row r="25752" spans="10:10" ht="29.25" customHeight="1">
      <c r="J25752" s="348"/>
    </row>
    <row r="25753" spans="10:10" ht="29.25" customHeight="1">
      <c r="J25753" s="348"/>
    </row>
    <row r="25754" spans="10:10" ht="29.25" customHeight="1">
      <c r="J25754" s="348"/>
    </row>
    <row r="25755" spans="10:10" ht="29.25" customHeight="1">
      <c r="J25755" s="348"/>
    </row>
    <row r="25756" spans="10:10" ht="29.25" customHeight="1">
      <c r="J25756" s="348"/>
    </row>
    <row r="25757" spans="10:10" ht="29.25" customHeight="1">
      <c r="J25757" s="348"/>
    </row>
    <row r="25758" spans="10:10" ht="29.25" customHeight="1">
      <c r="J25758" s="348"/>
    </row>
    <row r="25759" spans="10:10" ht="29.25" customHeight="1">
      <c r="J25759" s="348"/>
    </row>
    <row r="25760" spans="10:10" ht="29.25" customHeight="1">
      <c r="J25760" s="348"/>
    </row>
    <row r="25761" spans="10:10" ht="29.25" customHeight="1">
      <c r="J25761" s="348"/>
    </row>
    <row r="25762" spans="10:10" ht="29.25" customHeight="1">
      <c r="J25762" s="348"/>
    </row>
    <row r="25763" spans="10:10" ht="29.25" customHeight="1">
      <c r="J25763" s="348"/>
    </row>
    <row r="25764" spans="10:10" ht="29.25" customHeight="1">
      <c r="J25764" s="348"/>
    </row>
    <row r="25765" spans="10:10" ht="29.25" customHeight="1">
      <c r="J25765" s="348"/>
    </row>
    <row r="25766" spans="10:10" ht="29.25" customHeight="1">
      <c r="J25766" s="348"/>
    </row>
    <row r="25767" spans="10:10" ht="29.25" customHeight="1">
      <c r="J25767" s="348"/>
    </row>
    <row r="25768" spans="10:10" ht="29.25" customHeight="1">
      <c r="J25768" s="348"/>
    </row>
    <row r="25769" spans="10:10" ht="29.25" customHeight="1">
      <c r="J25769" s="348"/>
    </row>
    <row r="25770" spans="10:10" ht="29.25" customHeight="1">
      <c r="J25770" s="348"/>
    </row>
    <row r="25771" spans="10:10" ht="29.25" customHeight="1">
      <c r="J25771" s="348"/>
    </row>
    <row r="25772" spans="10:10" ht="29.25" customHeight="1">
      <c r="J25772" s="348"/>
    </row>
    <row r="25773" spans="10:10" ht="29.25" customHeight="1">
      <c r="J25773" s="348"/>
    </row>
    <row r="25774" spans="10:10" ht="29.25" customHeight="1">
      <c r="J25774" s="348"/>
    </row>
    <row r="25775" spans="10:10" ht="29.25" customHeight="1">
      <c r="J25775" s="348"/>
    </row>
    <row r="25776" spans="10:10" ht="29.25" customHeight="1">
      <c r="J25776" s="348"/>
    </row>
    <row r="25777" spans="10:10" ht="29.25" customHeight="1">
      <c r="J25777" s="348"/>
    </row>
    <row r="25778" spans="10:10" ht="29.25" customHeight="1">
      <c r="J25778" s="348"/>
    </row>
    <row r="25779" spans="10:10" ht="29.25" customHeight="1">
      <c r="J25779" s="348"/>
    </row>
    <row r="25780" spans="10:10" ht="29.25" customHeight="1">
      <c r="J25780" s="348"/>
    </row>
    <row r="25781" spans="10:10" ht="29.25" customHeight="1">
      <c r="J25781" s="348"/>
    </row>
    <row r="25782" spans="10:10" ht="29.25" customHeight="1">
      <c r="J25782" s="348"/>
    </row>
    <row r="25783" spans="10:10" ht="29.25" customHeight="1">
      <c r="J25783" s="348"/>
    </row>
    <row r="25784" spans="10:10" ht="29.25" customHeight="1">
      <c r="J25784" s="348"/>
    </row>
    <row r="25785" spans="10:10" ht="29.25" customHeight="1">
      <c r="J25785" s="348"/>
    </row>
    <row r="25786" spans="10:10" ht="29.25" customHeight="1">
      <c r="J25786" s="348"/>
    </row>
    <row r="25787" spans="10:10" ht="29.25" customHeight="1">
      <c r="J25787" s="348"/>
    </row>
    <row r="25788" spans="10:10" ht="29.25" customHeight="1">
      <c r="J25788" s="348"/>
    </row>
    <row r="25789" spans="10:10" ht="29.25" customHeight="1">
      <c r="J25789" s="348"/>
    </row>
    <row r="25790" spans="10:10" ht="29.25" customHeight="1">
      <c r="J25790" s="348"/>
    </row>
    <row r="25791" spans="10:10" ht="29.25" customHeight="1">
      <c r="J25791" s="348"/>
    </row>
    <row r="25792" spans="10:10" ht="29.25" customHeight="1">
      <c r="J25792" s="348"/>
    </row>
    <row r="25793" spans="10:10" ht="29.25" customHeight="1">
      <c r="J25793" s="348"/>
    </row>
    <row r="25794" spans="10:10" ht="29.25" customHeight="1">
      <c r="J25794" s="348"/>
    </row>
    <row r="25795" spans="10:10" ht="29.25" customHeight="1">
      <c r="J25795" s="348"/>
    </row>
    <row r="25796" spans="10:10" ht="29.25" customHeight="1">
      <c r="J25796" s="348"/>
    </row>
    <row r="25797" spans="10:10" ht="29.25" customHeight="1">
      <c r="J25797" s="348"/>
    </row>
    <row r="25798" spans="10:10" ht="29.25" customHeight="1">
      <c r="J25798" s="348"/>
    </row>
    <row r="25799" spans="10:10" ht="29.25" customHeight="1">
      <c r="J25799" s="348"/>
    </row>
    <row r="25800" spans="10:10" ht="29.25" customHeight="1">
      <c r="J25800" s="348"/>
    </row>
    <row r="25801" spans="10:10" ht="29.25" customHeight="1">
      <c r="J25801" s="348"/>
    </row>
    <row r="25802" spans="10:10" ht="29.25" customHeight="1">
      <c r="J25802" s="348"/>
    </row>
    <row r="25803" spans="10:10" ht="29.25" customHeight="1">
      <c r="J25803" s="348"/>
    </row>
    <row r="25804" spans="10:10" ht="29.25" customHeight="1">
      <c r="J25804" s="348"/>
    </row>
    <row r="25805" spans="10:10" ht="29.25" customHeight="1">
      <c r="J25805" s="348"/>
    </row>
    <row r="25806" spans="10:10" ht="29.25" customHeight="1">
      <c r="J25806" s="348"/>
    </row>
    <row r="25807" spans="10:10" ht="29.25" customHeight="1">
      <c r="J25807" s="348"/>
    </row>
    <row r="25808" spans="10:10" ht="29.25" customHeight="1">
      <c r="J25808" s="348"/>
    </row>
    <row r="25809" spans="10:10" ht="29.25" customHeight="1">
      <c r="J25809" s="348"/>
    </row>
    <row r="25810" spans="10:10" ht="29.25" customHeight="1">
      <c r="J25810" s="348"/>
    </row>
    <row r="25811" spans="10:10" ht="29.25" customHeight="1">
      <c r="J25811" s="348"/>
    </row>
    <row r="25812" spans="10:10" ht="29.25" customHeight="1">
      <c r="J25812" s="348"/>
    </row>
    <row r="25813" spans="10:10" ht="29.25" customHeight="1">
      <c r="J25813" s="348"/>
    </row>
    <row r="25814" spans="10:10" ht="29.25" customHeight="1">
      <c r="J25814" s="348"/>
    </row>
    <row r="25815" spans="10:10" ht="29.25" customHeight="1">
      <c r="J25815" s="348"/>
    </row>
    <row r="25816" spans="10:10" ht="29.25" customHeight="1">
      <c r="J25816" s="348"/>
    </row>
    <row r="25817" spans="10:10" ht="29.25" customHeight="1">
      <c r="J25817" s="348"/>
    </row>
    <row r="25818" spans="10:10" ht="29.25" customHeight="1">
      <c r="J25818" s="348"/>
    </row>
    <row r="25819" spans="10:10" ht="29.25" customHeight="1">
      <c r="J25819" s="348"/>
    </row>
    <row r="25820" spans="10:10" ht="29.25" customHeight="1">
      <c r="J25820" s="348"/>
    </row>
    <row r="25821" spans="10:10" ht="29.25" customHeight="1">
      <c r="J25821" s="348"/>
    </row>
    <row r="25822" spans="10:10" ht="29.25" customHeight="1">
      <c r="J25822" s="348"/>
    </row>
    <row r="25823" spans="10:10" ht="29.25" customHeight="1">
      <c r="J25823" s="348"/>
    </row>
    <row r="25824" spans="10:10" ht="29.25" customHeight="1">
      <c r="J25824" s="348"/>
    </row>
    <row r="25825" spans="10:10" ht="29.25" customHeight="1">
      <c r="J25825" s="348"/>
    </row>
    <row r="25826" spans="10:10" ht="29.25" customHeight="1">
      <c r="J25826" s="348"/>
    </row>
    <row r="25827" spans="10:10" ht="29.25" customHeight="1">
      <c r="J25827" s="348"/>
    </row>
    <row r="25828" spans="10:10" ht="29.25" customHeight="1">
      <c r="J25828" s="348"/>
    </row>
    <row r="25829" spans="10:10" ht="29.25" customHeight="1">
      <c r="J25829" s="348"/>
    </row>
    <row r="25830" spans="10:10" ht="29.25" customHeight="1">
      <c r="J25830" s="348"/>
    </row>
    <row r="25831" spans="10:10" ht="29.25" customHeight="1">
      <c r="J25831" s="348"/>
    </row>
    <row r="25832" spans="10:10" ht="29.25" customHeight="1">
      <c r="J25832" s="348"/>
    </row>
    <row r="25833" spans="10:10" ht="29.25" customHeight="1">
      <c r="J25833" s="348"/>
    </row>
    <row r="25834" spans="10:10" ht="29.25" customHeight="1">
      <c r="J25834" s="348"/>
    </row>
    <row r="25835" spans="10:10" ht="29.25" customHeight="1">
      <c r="J25835" s="348"/>
    </row>
    <row r="25836" spans="10:10" ht="29.25" customHeight="1">
      <c r="J25836" s="348"/>
    </row>
    <row r="25837" spans="10:10" ht="29.25" customHeight="1">
      <c r="J25837" s="348"/>
    </row>
    <row r="25838" spans="10:10" ht="29.25" customHeight="1">
      <c r="J25838" s="348"/>
    </row>
    <row r="25839" spans="10:10" ht="29.25" customHeight="1">
      <c r="J25839" s="348"/>
    </row>
    <row r="25840" spans="10:10" ht="29.25" customHeight="1">
      <c r="J25840" s="348"/>
    </row>
    <row r="25841" spans="10:10" ht="29.25" customHeight="1">
      <c r="J25841" s="348"/>
    </row>
    <row r="25842" spans="10:10" ht="29.25" customHeight="1">
      <c r="J25842" s="348"/>
    </row>
    <row r="25843" spans="10:10" ht="29.25" customHeight="1">
      <c r="J25843" s="348"/>
    </row>
    <row r="25844" spans="10:10" ht="29.25" customHeight="1">
      <c r="J25844" s="348"/>
    </row>
    <row r="25845" spans="10:10" ht="29.25" customHeight="1">
      <c r="J25845" s="348"/>
    </row>
    <row r="25846" spans="10:10" ht="29.25" customHeight="1">
      <c r="J25846" s="348"/>
    </row>
    <row r="25847" spans="10:10" ht="29.25" customHeight="1">
      <c r="J25847" s="348"/>
    </row>
    <row r="25848" spans="10:10" ht="29.25" customHeight="1">
      <c r="J25848" s="348"/>
    </row>
    <row r="25849" spans="10:10" ht="29.25" customHeight="1">
      <c r="J25849" s="348"/>
    </row>
    <row r="25850" spans="10:10" ht="29.25" customHeight="1">
      <c r="J25850" s="348"/>
    </row>
    <row r="25851" spans="10:10" ht="29.25" customHeight="1">
      <c r="J25851" s="348"/>
    </row>
    <row r="25852" spans="10:10" ht="29.25" customHeight="1">
      <c r="J25852" s="348"/>
    </row>
    <row r="25853" spans="10:10" ht="29.25" customHeight="1">
      <c r="J25853" s="348"/>
    </row>
    <row r="25854" spans="10:10" ht="29.25" customHeight="1">
      <c r="J25854" s="348"/>
    </row>
    <row r="25855" spans="10:10" ht="29.25" customHeight="1">
      <c r="J25855" s="348"/>
    </row>
    <row r="25856" spans="10:10" ht="29.25" customHeight="1">
      <c r="J25856" s="348"/>
    </row>
    <row r="25857" spans="10:10" ht="29.25" customHeight="1">
      <c r="J25857" s="348"/>
    </row>
    <row r="25858" spans="10:10" ht="29.25" customHeight="1">
      <c r="J25858" s="348"/>
    </row>
    <row r="25859" spans="10:10" ht="29.25" customHeight="1">
      <c r="J25859" s="348"/>
    </row>
    <row r="25860" spans="10:10" ht="29.25" customHeight="1">
      <c r="J25860" s="348"/>
    </row>
    <row r="25861" spans="10:10" ht="29.25" customHeight="1">
      <c r="J25861" s="348"/>
    </row>
    <row r="25862" spans="10:10" ht="29.25" customHeight="1">
      <c r="J25862" s="348"/>
    </row>
    <row r="25863" spans="10:10" ht="29.25" customHeight="1">
      <c r="J25863" s="348"/>
    </row>
    <row r="25864" spans="10:10" ht="29.25" customHeight="1">
      <c r="J25864" s="348"/>
    </row>
    <row r="25865" spans="10:10" ht="29.25" customHeight="1">
      <c r="J25865" s="348"/>
    </row>
    <row r="25866" spans="10:10" ht="29.25" customHeight="1">
      <c r="J25866" s="348"/>
    </row>
    <row r="25867" spans="10:10" ht="29.25" customHeight="1">
      <c r="J25867" s="348"/>
    </row>
    <row r="25868" spans="10:10" ht="29.25" customHeight="1">
      <c r="J25868" s="348"/>
    </row>
    <row r="25869" spans="10:10" ht="29.25" customHeight="1">
      <c r="J25869" s="348"/>
    </row>
    <row r="25870" spans="10:10" ht="29.25" customHeight="1">
      <c r="J25870" s="348"/>
    </row>
    <row r="25871" spans="10:10" ht="29.25" customHeight="1">
      <c r="J25871" s="348"/>
    </row>
    <row r="25872" spans="10:10" ht="29.25" customHeight="1">
      <c r="J25872" s="348"/>
    </row>
    <row r="25873" spans="10:10" ht="29.25" customHeight="1">
      <c r="J25873" s="348"/>
    </row>
    <row r="25874" spans="10:10" ht="29.25" customHeight="1">
      <c r="J25874" s="348"/>
    </row>
    <row r="25875" spans="10:10" ht="29.25" customHeight="1">
      <c r="J25875" s="348"/>
    </row>
    <row r="25876" spans="10:10" ht="29.25" customHeight="1">
      <c r="J25876" s="348"/>
    </row>
    <row r="25877" spans="10:10" ht="29.25" customHeight="1">
      <c r="J25877" s="348"/>
    </row>
    <row r="25878" spans="10:10" ht="29.25" customHeight="1">
      <c r="J25878" s="348"/>
    </row>
    <row r="25879" spans="10:10" ht="29.25" customHeight="1">
      <c r="J25879" s="348"/>
    </row>
    <row r="25880" spans="10:10" ht="29.25" customHeight="1">
      <c r="J25880" s="348"/>
    </row>
    <row r="25881" spans="10:10" ht="29.25" customHeight="1">
      <c r="J25881" s="348"/>
    </row>
    <row r="25882" spans="10:10" ht="29.25" customHeight="1">
      <c r="J25882" s="348"/>
    </row>
    <row r="25883" spans="10:10" ht="29.25" customHeight="1">
      <c r="J25883" s="348"/>
    </row>
    <row r="25884" spans="10:10" ht="29.25" customHeight="1">
      <c r="J25884" s="348"/>
    </row>
    <row r="25885" spans="10:10" ht="29.25" customHeight="1">
      <c r="J25885" s="348"/>
    </row>
    <row r="25886" spans="10:10" ht="29.25" customHeight="1">
      <c r="J25886" s="348"/>
    </row>
    <row r="25887" spans="10:10" ht="29.25" customHeight="1">
      <c r="J25887" s="348"/>
    </row>
    <row r="25888" spans="10:10" ht="29.25" customHeight="1">
      <c r="J25888" s="348"/>
    </row>
    <row r="25889" spans="10:10" ht="29.25" customHeight="1">
      <c r="J25889" s="348"/>
    </row>
    <row r="25890" spans="10:10" ht="29.25" customHeight="1">
      <c r="J25890" s="348"/>
    </row>
    <row r="25891" spans="10:10" ht="29.25" customHeight="1">
      <c r="J25891" s="348"/>
    </row>
    <row r="25892" spans="10:10" ht="29.25" customHeight="1">
      <c r="J25892" s="348"/>
    </row>
    <row r="25893" spans="10:10" ht="29.25" customHeight="1">
      <c r="J25893" s="348"/>
    </row>
    <row r="25894" spans="10:10" ht="29.25" customHeight="1">
      <c r="J25894" s="348"/>
    </row>
    <row r="25895" spans="10:10" ht="29.25" customHeight="1">
      <c r="J25895" s="348"/>
    </row>
    <row r="25896" spans="10:10" ht="29.25" customHeight="1">
      <c r="J25896" s="348"/>
    </row>
    <row r="25897" spans="10:10" ht="29.25" customHeight="1">
      <c r="J25897" s="348"/>
    </row>
    <row r="25898" spans="10:10" ht="29.25" customHeight="1">
      <c r="J25898" s="348"/>
    </row>
    <row r="25899" spans="10:10" ht="29.25" customHeight="1">
      <c r="J25899" s="348"/>
    </row>
    <row r="25900" spans="10:10" ht="29.25" customHeight="1">
      <c r="J25900" s="348"/>
    </row>
    <row r="25901" spans="10:10" ht="29.25" customHeight="1">
      <c r="J25901" s="348"/>
    </row>
    <row r="25902" spans="10:10" ht="29.25" customHeight="1">
      <c r="J25902" s="348"/>
    </row>
    <row r="25903" spans="10:10" ht="29.25" customHeight="1">
      <c r="J25903" s="348"/>
    </row>
    <row r="25904" spans="10:10" ht="29.25" customHeight="1">
      <c r="J25904" s="348"/>
    </row>
    <row r="25905" spans="10:10" ht="29.25" customHeight="1">
      <c r="J25905" s="348"/>
    </row>
    <row r="25906" spans="10:10" ht="29.25" customHeight="1">
      <c r="J25906" s="348"/>
    </row>
    <row r="25907" spans="10:10" ht="29.25" customHeight="1">
      <c r="J25907" s="348"/>
    </row>
    <row r="25908" spans="10:10" ht="29.25" customHeight="1">
      <c r="J25908" s="348"/>
    </row>
    <row r="25909" spans="10:10" ht="29.25" customHeight="1">
      <c r="J25909" s="348"/>
    </row>
    <row r="25910" spans="10:10" ht="29.25" customHeight="1">
      <c r="J25910" s="348"/>
    </row>
    <row r="25911" spans="10:10" ht="29.25" customHeight="1">
      <c r="J25911" s="348"/>
    </row>
    <row r="25912" spans="10:10" ht="29.25" customHeight="1">
      <c r="J25912" s="348"/>
    </row>
    <row r="25913" spans="10:10" ht="29.25" customHeight="1">
      <c r="J25913" s="348"/>
    </row>
    <row r="25914" spans="10:10" ht="29.25" customHeight="1">
      <c r="J25914" s="348"/>
    </row>
    <row r="25915" spans="10:10" ht="29.25" customHeight="1">
      <c r="J25915" s="348"/>
    </row>
    <row r="25916" spans="10:10" ht="29.25" customHeight="1">
      <c r="J25916" s="348"/>
    </row>
    <row r="25917" spans="10:10" ht="29.25" customHeight="1">
      <c r="J25917" s="348"/>
    </row>
    <row r="25918" spans="10:10" ht="29.25" customHeight="1">
      <c r="J25918" s="348"/>
    </row>
    <row r="25919" spans="10:10" ht="29.25" customHeight="1">
      <c r="J25919" s="348"/>
    </row>
    <row r="25920" spans="10:10" ht="29.25" customHeight="1">
      <c r="J25920" s="348"/>
    </row>
    <row r="25921" spans="10:10" ht="29.25" customHeight="1">
      <c r="J25921" s="348"/>
    </row>
    <row r="25922" spans="10:10" ht="29.25" customHeight="1">
      <c r="J25922" s="348"/>
    </row>
    <row r="25923" spans="10:10" ht="29.25" customHeight="1">
      <c r="J25923" s="348"/>
    </row>
    <row r="25924" spans="10:10" ht="29.25" customHeight="1">
      <c r="J25924" s="348"/>
    </row>
    <row r="25925" spans="10:10" ht="29.25" customHeight="1">
      <c r="J25925" s="348"/>
    </row>
    <row r="25926" spans="10:10" ht="29.25" customHeight="1">
      <c r="J25926" s="348"/>
    </row>
    <row r="25927" spans="10:10" ht="29.25" customHeight="1">
      <c r="J25927" s="348"/>
    </row>
    <row r="25928" spans="10:10" ht="29.25" customHeight="1">
      <c r="J25928" s="348"/>
    </row>
    <row r="25929" spans="10:10" ht="29.25" customHeight="1">
      <c r="J25929" s="348"/>
    </row>
    <row r="25930" spans="10:10" ht="29.25" customHeight="1">
      <c r="J25930" s="348"/>
    </row>
    <row r="25931" spans="10:10" ht="29.25" customHeight="1">
      <c r="J25931" s="348"/>
    </row>
    <row r="25932" spans="10:10" ht="29.25" customHeight="1">
      <c r="J25932" s="348"/>
    </row>
    <row r="25933" spans="10:10" ht="29.25" customHeight="1">
      <c r="J25933" s="348"/>
    </row>
    <row r="25934" spans="10:10" ht="29.25" customHeight="1">
      <c r="J25934" s="348"/>
    </row>
    <row r="25935" spans="10:10" ht="29.25" customHeight="1">
      <c r="J25935" s="348"/>
    </row>
    <row r="25936" spans="10:10" ht="29.25" customHeight="1">
      <c r="J25936" s="348"/>
    </row>
    <row r="25937" spans="10:10" ht="29.25" customHeight="1">
      <c r="J25937" s="348"/>
    </row>
    <row r="25938" spans="10:10" ht="29.25" customHeight="1">
      <c r="J25938" s="348"/>
    </row>
    <row r="25939" spans="10:10" ht="29.25" customHeight="1">
      <c r="J25939" s="348"/>
    </row>
    <row r="25940" spans="10:10" ht="29.25" customHeight="1">
      <c r="J25940" s="348"/>
    </row>
    <row r="25941" spans="10:10" ht="29.25" customHeight="1">
      <c r="J25941" s="348"/>
    </row>
    <row r="25942" spans="10:10" ht="29.25" customHeight="1">
      <c r="J25942" s="348"/>
    </row>
    <row r="25943" spans="10:10" ht="29.25" customHeight="1">
      <c r="J25943" s="348"/>
    </row>
    <row r="25944" spans="10:10" ht="29.25" customHeight="1">
      <c r="J25944" s="348"/>
    </row>
    <row r="25945" spans="10:10" ht="29.25" customHeight="1">
      <c r="J25945" s="348"/>
    </row>
    <row r="25946" spans="10:10" ht="29.25" customHeight="1">
      <c r="J25946" s="348"/>
    </row>
    <row r="25947" spans="10:10" ht="29.25" customHeight="1">
      <c r="J25947" s="348"/>
    </row>
    <row r="25948" spans="10:10" ht="29.25" customHeight="1">
      <c r="J25948" s="348"/>
    </row>
    <row r="25949" spans="10:10" ht="29.25" customHeight="1">
      <c r="J25949" s="348"/>
    </row>
    <row r="25950" spans="10:10" ht="29.25" customHeight="1">
      <c r="J25950" s="348"/>
    </row>
    <row r="25951" spans="10:10" ht="29.25" customHeight="1">
      <c r="J25951" s="348"/>
    </row>
    <row r="25952" spans="10:10" ht="29.25" customHeight="1">
      <c r="J25952" s="348"/>
    </row>
    <row r="25953" spans="10:10" ht="29.25" customHeight="1">
      <c r="J25953" s="348"/>
    </row>
    <row r="25954" spans="10:10" ht="29.25" customHeight="1">
      <c r="J25954" s="348"/>
    </row>
    <row r="25955" spans="10:10" ht="29.25" customHeight="1">
      <c r="J25955" s="348"/>
    </row>
    <row r="25956" spans="10:10" ht="29.25" customHeight="1">
      <c r="J25956" s="348"/>
    </row>
    <row r="25957" spans="10:10" ht="29.25" customHeight="1">
      <c r="J25957" s="348"/>
    </row>
    <row r="25958" spans="10:10" ht="29.25" customHeight="1">
      <c r="J25958" s="348"/>
    </row>
    <row r="25959" spans="10:10" ht="29.25" customHeight="1">
      <c r="J25959" s="348"/>
    </row>
    <row r="25960" spans="10:10" ht="29.25" customHeight="1">
      <c r="J25960" s="348"/>
    </row>
    <row r="25961" spans="10:10" ht="29.25" customHeight="1">
      <c r="J25961" s="348"/>
    </row>
    <row r="25962" spans="10:10" ht="29.25" customHeight="1">
      <c r="J25962" s="348"/>
    </row>
    <row r="25963" spans="10:10" ht="29.25" customHeight="1">
      <c r="J25963" s="348"/>
    </row>
    <row r="25964" spans="10:10" ht="29.25" customHeight="1">
      <c r="J25964" s="348"/>
    </row>
    <row r="25965" spans="10:10" ht="29.25" customHeight="1">
      <c r="J25965" s="348"/>
    </row>
    <row r="25966" spans="10:10" ht="29.25" customHeight="1">
      <c r="J25966" s="348"/>
    </row>
    <row r="25967" spans="10:10" ht="29.25" customHeight="1">
      <c r="J25967" s="348"/>
    </row>
    <row r="25968" spans="10:10" ht="29.25" customHeight="1">
      <c r="J25968" s="348"/>
    </row>
    <row r="25969" spans="10:10" ht="29.25" customHeight="1">
      <c r="J25969" s="348"/>
    </row>
    <row r="25970" spans="10:10" ht="29.25" customHeight="1">
      <c r="J25970" s="348"/>
    </row>
    <row r="25971" spans="10:10" ht="29.25" customHeight="1">
      <c r="J25971" s="348"/>
    </row>
    <row r="25972" spans="10:10" ht="29.25" customHeight="1">
      <c r="J25972" s="348"/>
    </row>
    <row r="25973" spans="10:10" ht="29.25" customHeight="1">
      <c r="J25973" s="348"/>
    </row>
    <row r="25974" spans="10:10" ht="29.25" customHeight="1">
      <c r="J25974" s="348"/>
    </row>
    <row r="25975" spans="10:10" ht="29.25" customHeight="1">
      <c r="J25975" s="348"/>
    </row>
    <row r="25976" spans="10:10" ht="29.25" customHeight="1">
      <c r="J25976" s="348"/>
    </row>
    <row r="25977" spans="10:10" ht="29.25" customHeight="1">
      <c r="J25977" s="348"/>
    </row>
    <row r="25978" spans="10:10" ht="29.25" customHeight="1">
      <c r="J25978" s="348"/>
    </row>
    <row r="25979" spans="10:10" ht="29.25" customHeight="1">
      <c r="J25979" s="348"/>
    </row>
    <row r="25980" spans="10:10" ht="29.25" customHeight="1">
      <c r="J25980" s="348"/>
    </row>
    <row r="25981" spans="10:10" ht="29.25" customHeight="1">
      <c r="J25981" s="348"/>
    </row>
    <row r="25982" spans="10:10" ht="29.25" customHeight="1">
      <c r="J25982" s="348"/>
    </row>
    <row r="25983" spans="10:10" ht="29.25" customHeight="1">
      <c r="J25983" s="348"/>
    </row>
    <row r="25984" spans="10:10" ht="29.25" customHeight="1">
      <c r="J25984" s="348"/>
    </row>
    <row r="25985" spans="10:10" ht="29.25" customHeight="1">
      <c r="J25985" s="348"/>
    </row>
    <row r="25986" spans="10:10" ht="29.25" customHeight="1">
      <c r="J25986" s="348"/>
    </row>
    <row r="25987" spans="10:10" ht="29.25" customHeight="1">
      <c r="J25987" s="348"/>
    </row>
    <row r="25988" spans="10:10" ht="29.25" customHeight="1">
      <c r="J25988" s="348"/>
    </row>
    <row r="25989" spans="10:10" ht="29.25" customHeight="1">
      <c r="J25989" s="348"/>
    </row>
    <row r="25990" spans="10:10" ht="29.25" customHeight="1">
      <c r="J25990" s="348"/>
    </row>
    <row r="25991" spans="10:10" ht="29.25" customHeight="1">
      <c r="J25991" s="348"/>
    </row>
    <row r="25992" spans="10:10" ht="29.25" customHeight="1">
      <c r="J25992" s="348"/>
    </row>
    <row r="25993" spans="10:10" ht="29.25" customHeight="1">
      <c r="J25993" s="348"/>
    </row>
    <row r="25994" spans="10:10" ht="29.25" customHeight="1">
      <c r="J25994" s="348"/>
    </row>
    <row r="25995" spans="10:10" ht="29.25" customHeight="1">
      <c r="J25995" s="348"/>
    </row>
    <row r="25996" spans="10:10" ht="29.25" customHeight="1">
      <c r="J25996" s="348"/>
    </row>
    <row r="25997" spans="10:10" ht="29.25" customHeight="1">
      <c r="J25997" s="348"/>
    </row>
    <row r="25998" spans="10:10" ht="29.25" customHeight="1">
      <c r="J25998" s="348"/>
    </row>
    <row r="25999" spans="10:10" ht="29.25" customHeight="1">
      <c r="J25999" s="348"/>
    </row>
    <row r="26000" spans="10:10" ht="29.25" customHeight="1">
      <c r="J26000" s="348"/>
    </row>
    <row r="26001" spans="10:10" ht="29.25" customHeight="1">
      <c r="J26001" s="348"/>
    </row>
    <row r="26002" spans="10:10" ht="29.25" customHeight="1">
      <c r="J26002" s="348"/>
    </row>
    <row r="26003" spans="10:10" ht="29.25" customHeight="1">
      <c r="J26003" s="348"/>
    </row>
    <row r="26004" spans="10:10" ht="29.25" customHeight="1">
      <c r="J26004" s="348"/>
    </row>
    <row r="26005" spans="10:10" ht="29.25" customHeight="1">
      <c r="J26005" s="348"/>
    </row>
    <row r="26006" spans="10:10" ht="29.25" customHeight="1">
      <c r="J26006" s="348"/>
    </row>
    <row r="26007" spans="10:10" ht="29.25" customHeight="1">
      <c r="J26007" s="348"/>
    </row>
    <row r="26008" spans="10:10" ht="29.25" customHeight="1">
      <c r="J26008" s="348"/>
    </row>
    <row r="26009" spans="10:10" ht="29.25" customHeight="1">
      <c r="J26009" s="348"/>
    </row>
    <row r="26010" spans="10:10" ht="29.25" customHeight="1">
      <c r="J26010" s="348"/>
    </row>
    <row r="26011" spans="10:10" ht="29.25" customHeight="1">
      <c r="J26011" s="348"/>
    </row>
    <row r="26012" spans="10:10" ht="29.25" customHeight="1">
      <c r="J26012" s="348"/>
    </row>
    <row r="26013" spans="10:10" ht="29.25" customHeight="1">
      <c r="J26013" s="348"/>
    </row>
    <row r="26014" spans="10:10" ht="29.25" customHeight="1">
      <c r="J26014" s="348"/>
    </row>
    <row r="26015" spans="10:10" ht="29.25" customHeight="1">
      <c r="J26015" s="348"/>
    </row>
    <row r="26016" spans="10:10" ht="29.25" customHeight="1">
      <c r="J26016" s="348"/>
    </row>
    <row r="26017" spans="10:10" ht="29.25" customHeight="1">
      <c r="J26017" s="348"/>
    </row>
    <row r="26018" spans="10:10" ht="29.25" customHeight="1">
      <c r="J26018" s="348"/>
    </row>
    <row r="26019" spans="10:10" ht="29.25" customHeight="1">
      <c r="J26019" s="348"/>
    </row>
    <row r="26020" spans="10:10" ht="29.25" customHeight="1">
      <c r="J26020" s="348"/>
    </row>
    <row r="26021" spans="10:10" ht="29.25" customHeight="1">
      <c r="J26021" s="348"/>
    </row>
    <row r="26022" spans="10:10" ht="29.25" customHeight="1">
      <c r="J26022" s="348"/>
    </row>
    <row r="26023" spans="10:10" ht="29.25" customHeight="1">
      <c r="J26023" s="348"/>
    </row>
    <row r="26024" spans="10:10" ht="29.25" customHeight="1">
      <c r="J26024" s="348"/>
    </row>
    <row r="26025" spans="10:10" ht="29.25" customHeight="1">
      <c r="J26025" s="348"/>
    </row>
    <row r="26026" spans="10:10" ht="29.25" customHeight="1">
      <c r="J26026" s="348"/>
    </row>
    <row r="26027" spans="10:10" ht="29.25" customHeight="1">
      <c r="J26027" s="348"/>
    </row>
    <row r="26028" spans="10:10" ht="29.25" customHeight="1">
      <c r="J26028" s="348"/>
    </row>
    <row r="26029" spans="10:10" ht="29.25" customHeight="1">
      <c r="J26029" s="348"/>
    </row>
    <row r="26030" spans="10:10" ht="29.25" customHeight="1">
      <c r="J26030" s="348"/>
    </row>
    <row r="26031" spans="10:10" ht="29.25" customHeight="1">
      <c r="J26031" s="348"/>
    </row>
    <row r="26032" spans="10:10" ht="29.25" customHeight="1">
      <c r="J26032" s="348"/>
    </row>
    <row r="26033" spans="10:10" ht="29.25" customHeight="1">
      <c r="J26033" s="348"/>
    </row>
    <row r="26034" spans="10:10" ht="29.25" customHeight="1">
      <c r="J26034" s="348"/>
    </row>
    <row r="26035" spans="10:10" ht="29.25" customHeight="1">
      <c r="J26035" s="348"/>
    </row>
    <row r="26036" spans="10:10" ht="29.25" customHeight="1">
      <c r="J26036" s="348"/>
    </row>
    <row r="26037" spans="10:10" ht="29.25" customHeight="1">
      <c r="J26037" s="348"/>
    </row>
    <row r="26038" spans="10:10" ht="29.25" customHeight="1">
      <c r="J26038" s="348"/>
    </row>
    <row r="26039" spans="10:10" ht="29.25" customHeight="1">
      <c r="J26039" s="348"/>
    </row>
    <row r="26040" spans="10:10" ht="29.25" customHeight="1">
      <c r="J26040" s="348"/>
    </row>
    <row r="26041" spans="10:10" ht="29.25" customHeight="1">
      <c r="J26041" s="348"/>
    </row>
    <row r="26042" spans="10:10" ht="29.25" customHeight="1">
      <c r="J26042" s="348"/>
    </row>
    <row r="26043" spans="10:10" ht="29.25" customHeight="1">
      <c r="J26043" s="348"/>
    </row>
    <row r="26044" spans="10:10" ht="29.25" customHeight="1">
      <c r="J26044" s="348"/>
    </row>
    <row r="26045" spans="10:10" ht="29.25" customHeight="1">
      <c r="J26045" s="348"/>
    </row>
    <row r="26046" spans="10:10" ht="29.25" customHeight="1">
      <c r="J26046" s="348"/>
    </row>
    <row r="26047" spans="10:10" ht="29.25" customHeight="1">
      <c r="J26047" s="348"/>
    </row>
    <row r="26048" spans="10:10" ht="29.25" customHeight="1">
      <c r="J26048" s="348"/>
    </row>
    <row r="26049" spans="10:10" ht="29.25" customHeight="1">
      <c r="J26049" s="348"/>
    </row>
    <row r="26050" spans="10:10" ht="29.25" customHeight="1">
      <c r="J26050" s="348"/>
    </row>
    <row r="26051" spans="10:10" ht="29.25" customHeight="1">
      <c r="J26051" s="348"/>
    </row>
    <row r="26052" spans="10:10" ht="29.25" customHeight="1">
      <c r="J26052" s="348"/>
    </row>
    <row r="26053" spans="10:10" ht="29.25" customHeight="1">
      <c r="J26053" s="348"/>
    </row>
    <row r="26054" spans="10:10" ht="29.25" customHeight="1">
      <c r="J26054" s="348"/>
    </row>
    <row r="26055" spans="10:10" ht="29.25" customHeight="1">
      <c r="J26055" s="348"/>
    </row>
    <row r="26056" spans="10:10" ht="29.25" customHeight="1">
      <c r="J26056" s="348"/>
    </row>
    <row r="26057" spans="10:10" ht="29.25" customHeight="1">
      <c r="J26057" s="348"/>
    </row>
    <row r="26058" spans="10:10" ht="29.25" customHeight="1">
      <c r="J26058" s="348"/>
    </row>
    <row r="26059" spans="10:10" ht="29.25" customHeight="1">
      <c r="J26059" s="348"/>
    </row>
    <row r="26060" spans="10:10" ht="29.25" customHeight="1">
      <c r="J26060" s="348"/>
    </row>
    <row r="26061" spans="10:10" ht="29.25" customHeight="1">
      <c r="J26061" s="348"/>
    </row>
    <row r="26062" spans="10:10" ht="29.25" customHeight="1">
      <c r="J26062" s="348"/>
    </row>
    <row r="26063" spans="10:10" ht="29.25" customHeight="1">
      <c r="J26063" s="348"/>
    </row>
    <row r="26064" spans="10:10" ht="29.25" customHeight="1">
      <c r="J26064" s="348"/>
    </row>
    <row r="26065" spans="10:10" ht="29.25" customHeight="1">
      <c r="J26065" s="348"/>
    </row>
    <row r="26066" spans="10:10" ht="29.25" customHeight="1">
      <c r="J26066" s="348"/>
    </row>
    <row r="26067" spans="10:10" ht="29.25" customHeight="1">
      <c r="J26067" s="348"/>
    </row>
    <row r="26068" spans="10:10" ht="29.25" customHeight="1">
      <c r="J26068" s="348"/>
    </row>
    <row r="26069" spans="10:10" ht="29.25" customHeight="1">
      <c r="J26069" s="348"/>
    </row>
    <row r="26070" spans="10:10" ht="29.25" customHeight="1">
      <c r="J26070" s="348"/>
    </row>
    <row r="26071" spans="10:10" ht="29.25" customHeight="1">
      <c r="J26071" s="348"/>
    </row>
    <row r="26072" spans="10:10" ht="29.25" customHeight="1">
      <c r="J26072" s="348"/>
    </row>
    <row r="26073" spans="10:10" ht="29.25" customHeight="1">
      <c r="J26073" s="348"/>
    </row>
    <row r="26074" spans="10:10" ht="29.25" customHeight="1">
      <c r="J26074" s="348"/>
    </row>
    <row r="26075" spans="10:10" ht="29.25" customHeight="1">
      <c r="J26075" s="348"/>
    </row>
    <row r="26076" spans="10:10" ht="29.25" customHeight="1">
      <c r="J26076" s="348"/>
    </row>
    <row r="26077" spans="10:10" ht="29.25" customHeight="1">
      <c r="J26077" s="348"/>
    </row>
    <row r="26078" spans="10:10" ht="29.25" customHeight="1">
      <c r="J26078" s="348"/>
    </row>
    <row r="26079" spans="10:10" ht="29.25" customHeight="1">
      <c r="J26079" s="348"/>
    </row>
    <row r="26080" spans="10:10" ht="29.25" customHeight="1">
      <c r="J26080" s="348"/>
    </row>
    <row r="26081" spans="10:10" ht="29.25" customHeight="1">
      <c r="J26081" s="348"/>
    </row>
    <row r="26082" spans="10:10" ht="29.25" customHeight="1">
      <c r="J26082" s="348"/>
    </row>
    <row r="26083" spans="10:10" ht="29.25" customHeight="1">
      <c r="J26083" s="348"/>
    </row>
    <row r="26084" spans="10:10" ht="29.25" customHeight="1">
      <c r="J26084" s="348"/>
    </row>
    <row r="26085" spans="10:10" ht="29.25" customHeight="1">
      <c r="J26085" s="348"/>
    </row>
    <row r="26086" spans="10:10" ht="29.25" customHeight="1">
      <c r="J26086" s="348"/>
    </row>
    <row r="26087" spans="10:10" ht="29.25" customHeight="1">
      <c r="J26087" s="348"/>
    </row>
    <row r="26088" spans="10:10" ht="29.25" customHeight="1">
      <c r="J26088" s="348"/>
    </row>
    <row r="26089" spans="10:10" ht="29.25" customHeight="1">
      <c r="J26089" s="348"/>
    </row>
    <row r="26090" spans="10:10" ht="29.25" customHeight="1">
      <c r="J26090" s="348"/>
    </row>
    <row r="26091" spans="10:10" ht="29.25" customHeight="1">
      <c r="J26091" s="348"/>
    </row>
    <row r="26092" spans="10:10" ht="29.25" customHeight="1">
      <c r="J26092" s="348"/>
    </row>
    <row r="26093" spans="10:10" ht="29.25" customHeight="1">
      <c r="J26093" s="348"/>
    </row>
    <row r="26094" spans="10:10" ht="29.25" customHeight="1">
      <c r="J26094" s="348"/>
    </row>
    <row r="26095" spans="10:10" ht="29.25" customHeight="1">
      <c r="J26095" s="348"/>
    </row>
    <row r="26096" spans="10:10" ht="29.25" customHeight="1">
      <c r="J26096" s="348"/>
    </row>
    <row r="26097" spans="10:10" ht="29.25" customHeight="1">
      <c r="J26097" s="348"/>
    </row>
    <row r="26098" spans="10:10" ht="29.25" customHeight="1">
      <c r="J26098" s="348"/>
    </row>
    <row r="26099" spans="10:10" ht="29.25" customHeight="1">
      <c r="J26099" s="348"/>
    </row>
    <row r="26100" spans="10:10" ht="29.25" customHeight="1">
      <c r="J26100" s="348"/>
    </row>
    <row r="26101" spans="10:10" ht="29.25" customHeight="1">
      <c r="J26101" s="348"/>
    </row>
    <row r="26102" spans="10:10" ht="29.25" customHeight="1">
      <c r="J26102" s="348"/>
    </row>
    <row r="26103" spans="10:10" ht="29.25" customHeight="1">
      <c r="J26103" s="348"/>
    </row>
    <row r="26104" spans="10:10" ht="29.25" customHeight="1">
      <c r="J26104" s="348"/>
    </row>
    <row r="26105" spans="10:10" ht="29.25" customHeight="1">
      <c r="J26105" s="348"/>
    </row>
    <row r="26106" spans="10:10" ht="29.25" customHeight="1">
      <c r="J26106" s="348"/>
    </row>
    <row r="26107" spans="10:10" ht="29.25" customHeight="1">
      <c r="J26107" s="348"/>
    </row>
    <row r="26108" spans="10:10" ht="29.25" customHeight="1">
      <c r="J26108" s="348"/>
    </row>
    <row r="26109" spans="10:10" ht="29.25" customHeight="1">
      <c r="J26109" s="348"/>
    </row>
    <row r="26110" spans="10:10" ht="29.25" customHeight="1">
      <c r="J26110" s="348"/>
    </row>
    <row r="26111" spans="10:10" ht="29.25" customHeight="1">
      <c r="J26111" s="348"/>
    </row>
    <row r="26112" spans="10:10" ht="29.25" customHeight="1">
      <c r="J26112" s="348"/>
    </row>
    <row r="26113" spans="10:10" ht="29.25" customHeight="1">
      <c r="J26113" s="348"/>
    </row>
    <row r="26114" spans="10:10" ht="29.25" customHeight="1">
      <c r="J26114" s="348"/>
    </row>
    <row r="26115" spans="10:10" ht="29.25" customHeight="1">
      <c r="J26115" s="348"/>
    </row>
    <row r="26116" spans="10:10" ht="29.25" customHeight="1">
      <c r="J26116" s="348"/>
    </row>
    <row r="26117" spans="10:10" ht="29.25" customHeight="1">
      <c r="J26117" s="348"/>
    </row>
    <row r="26118" spans="10:10" ht="29.25" customHeight="1">
      <c r="J26118" s="348"/>
    </row>
    <row r="26119" spans="10:10" ht="29.25" customHeight="1">
      <c r="J26119" s="348"/>
    </row>
    <row r="26120" spans="10:10" ht="29.25" customHeight="1">
      <c r="J26120" s="348"/>
    </row>
    <row r="26121" spans="10:10" ht="29.25" customHeight="1">
      <c r="J26121" s="348"/>
    </row>
    <row r="26122" spans="10:10" ht="29.25" customHeight="1">
      <c r="J26122" s="348"/>
    </row>
    <row r="26123" spans="10:10" ht="29.25" customHeight="1">
      <c r="J26123" s="348"/>
    </row>
    <row r="26124" spans="10:10" ht="29.25" customHeight="1">
      <c r="J26124" s="348"/>
    </row>
    <row r="26125" spans="10:10" ht="29.25" customHeight="1">
      <c r="J26125" s="348"/>
    </row>
    <row r="26126" spans="10:10" ht="29.25" customHeight="1">
      <c r="J26126" s="348"/>
    </row>
    <row r="26127" spans="10:10" ht="29.25" customHeight="1">
      <c r="J26127" s="348"/>
    </row>
    <row r="26128" spans="10:10" ht="29.25" customHeight="1">
      <c r="J26128" s="348"/>
    </row>
    <row r="26129" spans="10:10" ht="29.25" customHeight="1">
      <c r="J26129" s="348"/>
    </row>
    <row r="26130" spans="10:10" ht="29.25" customHeight="1">
      <c r="J26130" s="348"/>
    </row>
    <row r="26131" spans="10:10" ht="29.25" customHeight="1">
      <c r="J26131" s="348"/>
    </row>
    <row r="26132" spans="10:10" ht="29.25" customHeight="1">
      <c r="J26132" s="348"/>
    </row>
    <row r="26133" spans="10:10" ht="29.25" customHeight="1">
      <c r="J26133" s="348"/>
    </row>
    <row r="26134" spans="10:10" ht="29.25" customHeight="1">
      <c r="J26134" s="348"/>
    </row>
    <row r="26135" spans="10:10" ht="29.25" customHeight="1">
      <c r="J26135" s="348"/>
    </row>
    <row r="26136" spans="10:10" ht="29.25" customHeight="1">
      <c r="J26136" s="348"/>
    </row>
    <row r="26137" spans="10:10" ht="29.25" customHeight="1">
      <c r="J26137" s="348"/>
    </row>
    <row r="26138" spans="10:10" ht="29.25" customHeight="1">
      <c r="J26138" s="348"/>
    </row>
    <row r="26139" spans="10:10" ht="29.25" customHeight="1">
      <c r="J26139" s="348"/>
    </row>
    <row r="26140" spans="10:10" ht="29.25" customHeight="1">
      <c r="J26140" s="348"/>
    </row>
    <row r="26141" spans="10:10" ht="29.25" customHeight="1">
      <c r="J26141" s="348"/>
    </row>
    <row r="26142" spans="10:10" ht="29.25" customHeight="1">
      <c r="J26142" s="348"/>
    </row>
    <row r="26143" spans="10:10" ht="29.25" customHeight="1">
      <c r="J26143" s="348"/>
    </row>
    <row r="26144" spans="10:10" ht="29.25" customHeight="1">
      <c r="J26144" s="348"/>
    </row>
    <row r="26145" spans="10:10" ht="29.25" customHeight="1">
      <c r="J26145" s="348"/>
    </row>
    <row r="26146" spans="10:10" ht="29.25" customHeight="1">
      <c r="J26146" s="348"/>
    </row>
    <row r="26147" spans="10:10" ht="29.25" customHeight="1">
      <c r="J26147" s="348"/>
    </row>
    <row r="26148" spans="10:10" ht="29.25" customHeight="1">
      <c r="J26148" s="348"/>
    </row>
    <row r="26149" spans="10:10" ht="29.25" customHeight="1">
      <c r="J26149" s="348"/>
    </row>
    <row r="26150" spans="10:10" ht="29.25" customHeight="1">
      <c r="J26150" s="348"/>
    </row>
    <row r="26151" spans="10:10" ht="29.25" customHeight="1">
      <c r="J26151" s="348"/>
    </row>
    <row r="26152" spans="10:10" ht="29.25" customHeight="1">
      <c r="J26152" s="348"/>
    </row>
    <row r="26153" spans="10:10" ht="29.25" customHeight="1">
      <c r="J26153" s="348"/>
    </row>
    <row r="26154" spans="10:10" ht="29.25" customHeight="1">
      <c r="J26154" s="348"/>
    </row>
    <row r="26155" spans="10:10" ht="29.25" customHeight="1">
      <c r="J26155" s="348"/>
    </row>
    <row r="26156" spans="10:10" ht="29.25" customHeight="1">
      <c r="J26156" s="348"/>
    </row>
    <row r="26157" spans="10:10" ht="29.25" customHeight="1">
      <c r="J26157" s="348"/>
    </row>
    <row r="26158" spans="10:10" ht="29.25" customHeight="1">
      <c r="J26158" s="348"/>
    </row>
    <row r="26159" spans="10:10" ht="29.25" customHeight="1">
      <c r="J26159" s="348"/>
    </row>
    <row r="26160" spans="10:10" ht="29.25" customHeight="1">
      <c r="J26160" s="348"/>
    </row>
    <row r="26161" spans="10:10" ht="29.25" customHeight="1">
      <c r="J26161" s="348"/>
    </row>
    <row r="26162" spans="10:10" ht="29.25" customHeight="1">
      <c r="J26162" s="348"/>
    </row>
    <row r="26163" spans="10:10" ht="29.25" customHeight="1">
      <c r="J26163" s="348"/>
    </row>
    <row r="26164" spans="10:10" ht="29.25" customHeight="1">
      <c r="J26164" s="348"/>
    </row>
    <row r="26165" spans="10:10" ht="29.25" customHeight="1">
      <c r="J26165" s="348"/>
    </row>
    <row r="26166" spans="10:10" ht="29.25" customHeight="1">
      <c r="J26166" s="348"/>
    </row>
    <row r="26167" spans="10:10" ht="29.25" customHeight="1">
      <c r="J26167" s="348"/>
    </row>
    <row r="26168" spans="10:10" ht="29.25" customHeight="1">
      <c r="J26168" s="348"/>
    </row>
    <row r="26169" spans="10:10" ht="29.25" customHeight="1">
      <c r="J26169" s="348"/>
    </row>
    <row r="26170" spans="10:10" ht="29.25" customHeight="1">
      <c r="J26170" s="348"/>
    </row>
    <row r="26171" spans="10:10" ht="29.25" customHeight="1">
      <c r="J26171" s="348"/>
    </row>
    <row r="26172" spans="10:10" ht="29.25" customHeight="1">
      <c r="J26172" s="348"/>
    </row>
    <row r="26173" spans="10:10" ht="29.25" customHeight="1">
      <c r="J26173" s="348"/>
    </row>
    <row r="26174" spans="10:10" ht="29.25" customHeight="1">
      <c r="J26174" s="348"/>
    </row>
    <row r="26175" spans="10:10" ht="29.25" customHeight="1">
      <c r="J26175" s="348"/>
    </row>
    <row r="26176" spans="10:10" ht="29.25" customHeight="1">
      <c r="J26176" s="348"/>
    </row>
    <row r="26177" spans="10:10" ht="29.25" customHeight="1">
      <c r="J26177" s="348"/>
    </row>
    <row r="26178" spans="10:10" ht="29.25" customHeight="1">
      <c r="J26178" s="348"/>
    </row>
    <row r="26179" spans="10:10" ht="29.25" customHeight="1">
      <c r="J26179" s="348"/>
    </row>
    <row r="26180" spans="10:10" ht="29.25" customHeight="1">
      <c r="J26180" s="348"/>
    </row>
    <row r="26181" spans="10:10" ht="29.25" customHeight="1">
      <c r="J26181" s="348"/>
    </row>
    <row r="26182" spans="10:10" ht="29.25" customHeight="1">
      <c r="J26182" s="348"/>
    </row>
    <row r="26183" spans="10:10" ht="29.25" customHeight="1">
      <c r="J26183" s="348"/>
    </row>
    <row r="26184" spans="10:10" ht="29.25" customHeight="1">
      <c r="J26184" s="348"/>
    </row>
    <row r="26185" spans="10:10" ht="29.25" customHeight="1">
      <c r="J26185" s="348"/>
    </row>
    <row r="26186" spans="10:10" ht="29.25" customHeight="1">
      <c r="J26186" s="348"/>
    </row>
    <row r="26187" spans="10:10" ht="29.25" customHeight="1">
      <c r="J26187" s="348"/>
    </row>
    <row r="26188" spans="10:10" ht="29.25" customHeight="1">
      <c r="J26188" s="348"/>
    </row>
    <row r="26189" spans="10:10" ht="29.25" customHeight="1">
      <c r="J26189" s="348"/>
    </row>
    <row r="26190" spans="10:10" ht="29.25" customHeight="1">
      <c r="J26190" s="348"/>
    </row>
    <row r="26191" spans="10:10" ht="29.25" customHeight="1">
      <c r="J26191" s="348"/>
    </row>
    <row r="26192" spans="10:10" ht="29.25" customHeight="1">
      <c r="J26192" s="348"/>
    </row>
    <row r="26193" spans="10:10" ht="29.25" customHeight="1">
      <c r="J26193" s="348"/>
    </row>
    <row r="26194" spans="10:10" ht="29.25" customHeight="1">
      <c r="J26194" s="348"/>
    </row>
    <row r="26195" spans="10:10" ht="29.25" customHeight="1">
      <c r="J26195" s="348"/>
    </row>
    <row r="26196" spans="10:10" ht="29.25" customHeight="1">
      <c r="J26196" s="348"/>
    </row>
    <row r="26197" spans="10:10" ht="29.25" customHeight="1">
      <c r="J26197" s="348"/>
    </row>
    <row r="26198" spans="10:10" ht="29.25" customHeight="1">
      <c r="J26198" s="348"/>
    </row>
    <row r="26199" spans="10:10" ht="29.25" customHeight="1">
      <c r="J26199" s="348"/>
    </row>
    <row r="26200" spans="10:10" ht="29.25" customHeight="1">
      <c r="J26200" s="348"/>
    </row>
    <row r="26201" spans="10:10" ht="29.25" customHeight="1">
      <c r="J26201" s="348"/>
    </row>
    <row r="26202" spans="10:10" ht="29.25" customHeight="1">
      <c r="J26202" s="348"/>
    </row>
    <row r="26203" spans="10:10" ht="29.25" customHeight="1">
      <c r="J26203" s="348"/>
    </row>
    <row r="26204" spans="10:10" ht="29.25" customHeight="1">
      <c r="J26204" s="348"/>
    </row>
    <row r="26205" spans="10:10" ht="29.25" customHeight="1">
      <c r="J26205" s="348"/>
    </row>
    <row r="26206" spans="10:10" ht="29.25" customHeight="1">
      <c r="J26206" s="348"/>
    </row>
    <row r="26207" spans="10:10" ht="29.25" customHeight="1">
      <c r="J26207" s="348"/>
    </row>
    <row r="26208" spans="10:10" ht="29.25" customHeight="1">
      <c r="J26208" s="348"/>
    </row>
    <row r="26209" spans="10:10" ht="29.25" customHeight="1">
      <c r="J26209" s="348"/>
    </row>
    <row r="26210" spans="10:10" ht="29.25" customHeight="1">
      <c r="J26210" s="348"/>
    </row>
    <row r="26211" spans="10:10" ht="29.25" customHeight="1">
      <c r="J26211" s="348"/>
    </row>
    <row r="26212" spans="10:10" ht="29.25" customHeight="1">
      <c r="J26212" s="348"/>
    </row>
    <row r="26213" spans="10:10" ht="29.25" customHeight="1">
      <c r="J26213" s="348"/>
    </row>
    <row r="26214" spans="10:10" ht="29.25" customHeight="1">
      <c r="J26214" s="348"/>
    </row>
    <row r="26215" spans="10:10" ht="29.25" customHeight="1">
      <c r="J26215" s="348"/>
    </row>
    <row r="26216" spans="10:10" ht="29.25" customHeight="1">
      <c r="J26216" s="348"/>
    </row>
    <row r="26217" spans="10:10" ht="29.25" customHeight="1">
      <c r="J26217" s="348"/>
    </row>
    <row r="26218" spans="10:10" ht="29.25" customHeight="1">
      <c r="J26218" s="348"/>
    </row>
    <row r="26219" spans="10:10" ht="29.25" customHeight="1">
      <c r="J26219" s="348"/>
    </row>
    <row r="26220" spans="10:10" ht="29.25" customHeight="1">
      <c r="J26220" s="348"/>
    </row>
    <row r="26221" spans="10:10" ht="29.25" customHeight="1">
      <c r="J26221" s="348"/>
    </row>
    <row r="26222" spans="10:10" ht="29.25" customHeight="1">
      <c r="J26222" s="348"/>
    </row>
    <row r="26223" spans="10:10" ht="29.25" customHeight="1">
      <c r="J26223" s="348"/>
    </row>
    <row r="26224" spans="10:10" ht="29.25" customHeight="1">
      <c r="J26224" s="348"/>
    </row>
    <row r="26225" spans="10:10" ht="29.25" customHeight="1">
      <c r="J26225" s="348"/>
    </row>
    <row r="26226" spans="10:10" ht="29.25" customHeight="1">
      <c r="J26226" s="348"/>
    </row>
    <row r="26227" spans="10:10" ht="29.25" customHeight="1">
      <c r="J26227" s="348"/>
    </row>
    <row r="26228" spans="10:10" ht="29.25" customHeight="1">
      <c r="J26228" s="348"/>
    </row>
    <row r="26229" spans="10:10" ht="29.25" customHeight="1">
      <c r="J26229" s="348"/>
    </row>
    <row r="26230" spans="10:10" ht="29.25" customHeight="1">
      <c r="J26230" s="348"/>
    </row>
    <row r="26231" spans="10:10" ht="29.25" customHeight="1">
      <c r="J26231" s="348"/>
    </row>
    <row r="26232" spans="10:10" ht="29.25" customHeight="1">
      <c r="J26232" s="348"/>
    </row>
    <row r="26233" spans="10:10" ht="29.25" customHeight="1">
      <c r="J26233" s="348"/>
    </row>
    <row r="26234" spans="10:10" ht="29.25" customHeight="1">
      <c r="J26234" s="348"/>
    </row>
    <row r="26235" spans="10:10" ht="29.25" customHeight="1">
      <c r="J26235" s="348"/>
    </row>
    <row r="26236" spans="10:10" ht="29.25" customHeight="1">
      <c r="J26236" s="348"/>
    </row>
    <row r="26237" spans="10:10" ht="29.25" customHeight="1">
      <c r="J26237" s="348"/>
    </row>
    <row r="26238" spans="10:10" ht="29.25" customHeight="1">
      <c r="J26238" s="348"/>
    </row>
    <row r="26239" spans="10:10" ht="29.25" customHeight="1">
      <c r="J26239" s="348"/>
    </row>
    <row r="26240" spans="10:10" ht="29.25" customHeight="1">
      <c r="J26240" s="348"/>
    </row>
    <row r="26241" spans="10:10" ht="29.25" customHeight="1">
      <c r="J26241" s="348"/>
    </row>
    <row r="26242" spans="10:10" ht="29.25" customHeight="1">
      <c r="J26242" s="348"/>
    </row>
    <row r="26243" spans="10:10" ht="29.25" customHeight="1">
      <c r="J26243" s="348"/>
    </row>
    <row r="26244" spans="10:10" ht="29.25" customHeight="1">
      <c r="J26244" s="348"/>
    </row>
    <row r="26245" spans="10:10" ht="29.25" customHeight="1">
      <c r="J26245" s="348"/>
    </row>
    <row r="26246" spans="10:10" ht="29.25" customHeight="1">
      <c r="J26246" s="348"/>
    </row>
    <row r="26247" spans="10:10" ht="29.25" customHeight="1">
      <c r="J26247" s="348"/>
    </row>
    <row r="26248" spans="10:10" ht="29.25" customHeight="1">
      <c r="J26248" s="348"/>
    </row>
    <row r="26249" spans="10:10" ht="29.25" customHeight="1">
      <c r="J26249" s="348"/>
    </row>
    <row r="26250" spans="10:10" ht="29.25" customHeight="1">
      <c r="J26250" s="348"/>
    </row>
    <row r="26251" spans="10:10" ht="29.25" customHeight="1">
      <c r="J26251" s="348"/>
    </row>
    <row r="26252" spans="10:10" ht="29.25" customHeight="1">
      <c r="J26252" s="348"/>
    </row>
    <row r="26253" spans="10:10" ht="29.25" customHeight="1">
      <c r="J26253" s="348"/>
    </row>
    <row r="26254" spans="10:10" ht="29.25" customHeight="1">
      <c r="J26254" s="348"/>
    </row>
    <row r="26255" spans="10:10" ht="29.25" customHeight="1">
      <c r="J26255" s="348"/>
    </row>
    <row r="26256" spans="10:10" ht="29.25" customHeight="1">
      <c r="J26256" s="348"/>
    </row>
    <row r="26257" spans="10:10" ht="29.25" customHeight="1">
      <c r="J26257" s="348"/>
    </row>
    <row r="26258" spans="10:10" ht="29.25" customHeight="1">
      <c r="J26258" s="348"/>
    </row>
    <row r="26259" spans="10:10" ht="29.25" customHeight="1">
      <c r="J26259" s="348"/>
    </row>
    <row r="26260" spans="10:10" ht="29.25" customHeight="1">
      <c r="J26260" s="348"/>
    </row>
    <row r="26261" spans="10:10" ht="29.25" customHeight="1">
      <c r="J26261" s="348"/>
    </row>
    <row r="26262" spans="10:10" ht="29.25" customHeight="1">
      <c r="J26262" s="348"/>
    </row>
    <row r="26263" spans="10:10" ht="29.25" customHeight="1">
      <c r="J26263" s="348"/>
    </row>
    <row r="26264" spans="10:10" ht="29.25" customHeight="1">
      <c r="J26264" s="348"/>
    </row>
    <row r="26265" spans="10:10" ht="29.25" customHeight="1">
      <c r="J26265" s="348"/>
    </row>
    <row r="26266" spans="10:10" ht="29.25" customHeight="1">
      <c r="J26266" s="348"/>
    </row>
    <row r="26267" spans="10:10" ht="29.25" customHeight="1">
      <c r="J26267" s="348"/>
    </row>
    <row r="26268" spans="10:10" ht="29.25" customHeight="1">
      <c r="J26268" s="348"/>
    </row>
    <row r="26269" spans="10:10" ht="29.25" customHeight="1">
      <c r="J26269" s="348"/>
    </row>
    <row r="26270" spans="10:10" ht="29.25" customHeight="1">
      <c r="J26270" s="348"/>
    </row>
    <row r="26271" spans="10:10" ht="29.25" customHeight="1">
      <c r="J26271" s="348"/>
    </row>
    <row r="26272" spans="10:10" ht="29.25" customHeight="1">
      <c r="J26272" s="348"/>
    </row>
    <row r="26273" spans="10:10" ht="29.25" customHeight="1">
      <c r="J26273" s="348"/>
    </row>
    <row r="26274" spans="10:10" ht="29.25" customHeight="1">
      <c r="J26274" s="348"/>
    </row>
    <row r="26275" spans="10:10" ht="29.25" customHeight="1">
      <c r="J26275" s="348"/>
    </row>
    <row r="26276" spans="10:10" ht="29.25" customHeight="1">
      <c r="J26276" s="348"/>
    </row>
    <row r="26277" spans="10:10" ht="29.25" customHeight="1">
      <c r="J26277" s="348"/>
    </row>
    <row r="26278" spans="10:10" ht="29.25" customHeight="1">
      <c r="J26278" s="348"/>
    </row>
    <row r="26279" spans="10:10" ht="29.25" customHeight="1">
      <c r="J26279" s="348"/>
    </row>
    <row r="26280" spans="10:10" ht="29.25" customHeight="1">
      <c r="J26280" s="348"/>
    </row>
    <row r="26281" spans="10:10" ht="29.25" customHeight="1">
      <c r="J26281" s="348"/>
    </row>
    <row r="26282" spans="10:10" ht="29.25" customHeight="1">
      <c r="J26282" s="348"/>
    </row>
    <row r="26283" spans="10:10" ht="29.25" customHeight="1">
      <c r="J26283" s="348"/>
    </row>
    <row r="26284" spans="10:10" ht="29.25" customHeight="1">
      <c r="J26284" s="348"/>
    </row>
    <row r="26285" spans="10:10" ht="29.25" customHeight="1">
      <c r="J26285" s="348"/>
    </row>
    <row r="26286" spans="10:10" ht="29.25" customHeight="1">
      <c r="J26286" s="348"/>
    </row>
    <row r="26287" spans="10:10" ht="29.25" customHeight="1">
      <c r="J26287" s="348"/>
    </row>
    <row r="26288" spans="10:10" ht="29.25" customHeight="1">
      <c r="J26288" s="348"/>
    </row>
    <row r="26289" spans="10:10" ht="29.25" customHeight="1">
      <c r="J26289" s="348"/>
    </row>
    <row r="26290" spans="10:10" ht="29.25" customHeight="1">
      <c r="J26290" s="348"/>
    </row>
    <row r="26291" spans="10:10" ht="29.25" customHeight="1">
      <c r="J26291" s="348"/>
    </row>
    <row r="26292" spans="10:10" ht="29.25" customHeight="1">
      <c r="J26292" s="348"/>
    </row>
    <row r="26293" spans="10:10" ht="29.25" customHeight="1">
      <c r="J26293" s="348"/>
    </row>
    <row r="26294" spans="10:10" ht="29.25" customHeight="1">
      <c r="J26294" s="348"/>
    </row>
    <row r="26295" spans="10:10" ht="29.25" customHeight="1">
      <c r="J26295" s="348"/>
    </row>
    <row r="26296" spans="10:10" ht="29.25" customHeight="1">
      <c r="J26296" s="348"/>
    </row>
    <row r="26297" spans="10:10" ht="29.25" customHeight="1">
      <c r="J26297" s="348"/>
    </row>
    <row r="26298" spans="10:10" ht="29.25" customHeight="1">
      <c r="J26298" s="348"/>
    </row>
    <row r="26299" spans="10:10" ht="29.25" customHeight="1">
      <c r="J26299" s="348"/>
    </row>
    <row r="26300" spans="10:10" ht="29.25" customHeight="1">
      <c r="J26300" s="348"/>
    </row>
    <row r="26301" spans="10:10" ht="29.25" customHeight="1">
      <c r="J26301" s="348"/>
    </row>
    <row r="26302" spans="10:10" ht="29.25" customHeight="1">
      <c r="J26302" s="348"/>
    </row>
    <row r="26303" spans="10:10" ht="29.25" customHeight="1">
      <c r="J26303" s="348"/>
    </row>
    <row r="26304" spans="10:10" ht="29.25" customHeight="1">
      <c r="J26304" s="348"/>
    </row>
    <row r="26305" spans="10:10" ht="29.25" customHeight="1">
      <c r="J26305" s="348"/>
    </row>
    <row r="26306" spans="10:10" ht="29.25" customHeight="1">
      <c r="J26306" s="348"/>
    </row>
    <row r="26307" spans="10:10" ht="29.25" customHeight="1">
      <c r="J26307" s="348"/>
    </row>
    <row r="26308" spans="10:10" ht="29.25" customHeight="1">
      <c r="J26308" s="348"/>
    </row>
    <row r="26309" spans="10:10" ht="29.25" customHeight="1">
      <c r="J26309" s="348"/>
    </row>
    <row r="26310" spans="10:10" ht="29.25" customHeight="1">
      <c r="J26310" s="348"/>
    </row>
    <row r="26311" spans="10:10" ht="29.25" customHeight="1">
      <c r="J26311" s="348"/>
    </row>
    <row r="26312" spans="10:10" ht="29.25" customHeight="1">
      <c r="J26312" s="348"/>
    </row>
    <row r="26313" spans="10:10" ht="29.25" customHeight="1">
      <c r="J26313" s="348"/>
    </row>
    <row r="26314" spans="10:10" ht="29.25" customHeight="1">
      <c r="J26314" s="348"/>
    </row>
    <row r="26315" spans="10:10" ht="29.25" customHeight="1">
      <c r="J26315" s="348"/>
    </row>
    <row r="26316" spans="10:10" ht="29.25" customHeight="1">
      <c r="J26316" s="348"/>
    </row>
    <row r="26317" spans="10:10" ht="29.25" customHeight="1">
      <c r="J26317" s="348"/>
    </row>
    <row r="26318" spans="10:10" ht="29.25" customHeight="1">
      <c r="J26318" s="348"/>
    </row>
    <row r="26319" spans="10:10" ht="29.25" customHeight="1">
      <c r="J26319" s="348"/>
    </row>
    <row r="26320" spans="10:10" ht="29.25" customHeight="1">
      <c r="J26320" s="348"/>
    </row>
    <row r="26321" spans="10:10" ht="29.25" customHeight="1">
      <c r="J26321" s="348"/>
    </row>
    <row r="26322" spans="10:10" ht="29.25" customHeight="1">
      <c r="J26322" s="348"/>
    </row>
    <row r="26323" spans="10:10" ht="29.25" customHeight="1">
      <c r="J26323" s="348"/>
    </row>
    <row r="26324" spans="10:10" ht="29.25" customHeight="1">
      <c r="J26324" s="348"/>
    </row>
    <row r="26325" spans="10:10" ht="29.25" customHeight="1">
      <c r="J26325" s="348"/>
    </row>
    <row r="26326" spans="10:10" ht="29.25" customHeight="1">
      <c r="J26326" s="348"/>
    </row>
    <row r="26327" spans="10:10" ht="29.25" customHeight="1">
      <c r="J26327" s="348"/>
    </row>
    <row r="26328" spans="10:10" ht="29.25" customHeight="1">
      <c r="J26328" s="348"/>
    </row>
    <row r="26329" spans="10:10" ht="29.25" customHeight="1">
      <c r="J26329" s="348"/>
    </row>
    <row r="26330" spans="10:10" ht="29.25" customHeight="1">
      <c r="J26330" s="348"/>
    </row>
    <row r="26331" spans="10:10" ht="29.25" customHeight="1">
      <c r="J26331" s="348"/>
    </row>
    <row r="26332" spans="10:10" ht="29.25" customHeight="1">
      <c r="J26332" s="348"/>
    </row>
    <row r="26333" spans="10:10" ht="29.25" customHeight="1">
      <c r="J26333" s="348"/>
    </row>
    <row r="26334" spans="10:10" ht="29.25" customHeight="1">
      <c r="J26334" s="348"/>
    </row>
    <row r="26335" spans="10:10" ht="29.25" customHeight="1">
      <c r="J26335" s="348"/>
    </row>
    <row r="26336" spans="10:10" ht="29.25" customHeight="1">
      <c r="J26336" s="348"/>
    </row>
    <row r="26337" spans="10:10" ht="29.25" customHeight="1">
      <c r="J26337" s="348"/>
    </row>
    <row r="26338" spans="10:10" ht="29.25" customHeight="1">
      <c r="J26338" s="348"/>
    </row>
    <row r="26339" spans="10:10" ht="29.25" customHeight="1">
      <c r="J26339" s="348"/>
    </row>
    <row r="26340" spans="10:10" ht="29.25" customHeight="1">
      <c r="J26340" s="348"/>
    </row>
    <row r="26341" spans="10:10" ht="29.25" customHeight="1">
      <c r="J26341" s="348"/>
    </row>
    <row r="26342" spans="10:10" ht="29.25" customHeight="1">
      <c r="J26342" s="348"/>
    </row>
    <row r="26343" spans="10:10" ht="29.25" customHeight="1">
      <c r="J26343" s="348"/>
    </row>
    <row r="26344" spans="10:10" ht="29.25" customHeight="1">
      <c r="J26344" s="348"/>
    </row>
    <row r="26345" spans="10:10" ht="29.25" customHeight="1">
      <c r="J26345" s="348"/>
    </row>
    <row r="26346" spans="10:10" ht="29.25" customHeight="1">
      <c r="J26346" s="348"/>
    </row>
    <row r="26347" spans="10:10" ht="29.25" customHeight="1">
      <c r="J26347" s="348"/>
    </row>
    <row r="26348" spans="10:10" ht="29.25" customHeight="1">
      <c r="J26348" s="348"/>
    </row>
    <row r="26349" spans="10:10" ht="29.25" customHeight="1">
      <c r="J26349" s="348"/>
    </row>
    <row r="26350" spans="10:10" ht="29.25" customHeight="1">
      <c r="J26350" s="348"/>
    </row>
    <row r="26351" spans="10:10" ht="29.25" customHeight="1">
      <c r="J26351" s="348"/>
    </row>
    <row r="26352" spans="10:10" ht="29.25" customHeight="1">
      <c r="J26352" s="348"/>
    </row>
    <row r="26353" spans="10:10" ht="29.25" customHeight="1">
      <c r="J26353" s="348"/>
    </row>
    <row r="26354" spans="10:10" ht="29.25" customHeight="1">
      <c r="J26354" s="348"/>
    </row>
    <row r="26355" spans="10:10" ht="29.25" customHeight="1">
      <c r="J26355" s="348"/>
    </row>
    <row r="26356" spans="10:10" ht="29.25" customHeight="1">
      <c r="J26356" s="348"/>
    </row>
    <row r="26357" spans="10:10" ht="29.25" customHeight="1">
      <c r="J26357" s="348"/>
    </row>
    <row r="26358" spans="10:10" ht="29.25" customHeight="1">
      <c r="J26358" s="348"/>
    </row>
    <row r="26359" spans="10:10" ht="29.25" customHeight="1">
      <c r="J26359" s="348"/>
    </row>
    <row r="26360" spans="10:10" ht="29.25" customHeight="1">
      <c r="J26360" s="348"/>
    </row>
    <row r="26361" spans="10:10" ht="29.25" customHeight="1">
      <c r="J26361" s="348"/>
    </row>
    <row r="26362" spans="10:10" ht="29.25" customHeight="1">
      <c r="J26362" s="348"/>
    </row>
    <row r="26363" spans="10:10" ht="29.25" customHeight="1">
      <c r="J26363" s="348"/>
    </row>
    <row r="26364" spans="10:10" ht="29.25" customHeight="1">
      <c r="J26364" s="348"/>
    </row>
    <row r="26365" spans="10:10" ht="29.25" customHeight="1">
      <c r="J26365" s="348"/>
    </row>
    <row r="26366" spans="10:10" ht="29.25" customHeight="1">
      <c r="J26366" s="348"/>
    </row>
    <row r="26367" spans="10:10" ht="29.25" customHeight="1">
      <c r="J26367" s="348"/>
    </row>
    <row r="26368" spans="10:10" ht="29.25" customHeight="1">
      <c r="J26368" s="348"/>
    </row>
    <row r="26369" spans="10:10" ht="29.25" customHeight="1">
      <c r="J26369" s="348"/>
    </row>
    <row r="26370" spans="10:10" ht="29.25" customHeight="1">
      <c r="J26370" s="348"/>
    </row>
    <row r="26371" spans="10:10" ht="29.25" customHeight="1">
      <c r="J26371" s="348"/>
    </row>
    <row r="26372" spans="10:10" ht="29.25" customHeight="1">
      <c r="J26372" s="348"/>
    </row>
    <row r="26373" spans="10:10" ht="29.25" customHeight="1">
      <c r="J26373" s="348"/>
    </row>
    <row r="26374" spans="10:10" ht="29.25" customHeight="1">
      <c r="J26374" s="348"/>
    </row>
    <row r="26375" spans="10:10" ht="29.25" customHeight="1">
      <c r="J26375" s="348"/>
    </row>
    <row r="26376" spans="10:10" ht="29.25" customHeight="1">
      <c r="J26376" s="348"/>
    </row>
    <row r="26377" spans="10:10" ht="29.25" customHeight="1">
      <c r="J26377" s="348"/>
    </row>
    <row r="26378" spans="10:10" ht="29.25" customHeight="1">
      <c r="J26378" s="348"/>
    </row>
    <row r="26379" spans="10:10" ht="29.25" customHeight="1">
      <c r="J26379" s="348"/>
    </row>
    <row r="26380" spans="10:10" ht="29.25" customHeight="1">
      <c r="J26380" s="348"/>
    </row>
    <row r="26381" spans="10:10" ht="29.25" customHeight="1">
      <c r="J26381" s="348"/>
    </row>
    <row r="26382" spans="10:10" ht="29.25" customHeight="1">
      <c r="J26382" s="348"/>
    </row>
    <row r="26383" spans="10:10" ht="29.25" customHeight="1">
      <c r="J26383" s="348"/>
    </row>
    <row r="26384" spans="10:10" ht="29.25" customHeight="1">
      <c r="J26384" s="348"/>
    </row>
    <row r="26385" spans="10:10" ht="29.25" customHeight="1">
      <c r="J26385" s="348"/>
    </row>
    <row r="26386" spans="10:10" ht="29.25" customHeight="1">
      <c r="J26386" s="348"/>
    </row>
    <row r="26387" spans="10:10" ht="29.25" customHeight="1">
      <c r="J26387" s="348"/>
    </row>
    <row r="26388" spans="10:10" ht="29.25" customHeight="1">
      <c r="J26388" s="348"/>
    </row>
    <row r="26389" spans="10:10" ht="29.25" customHeight="1">
      <c r="J26389" s="348"/>
    </row>
    <row r="26390" spans="10:10" ht="29.25" customHeight="1">
      <c r="J26390" s="348"/>
    </row>
    <row r="26391" spans="10:10" ht="29.25" customHeight="1">
      <c r="J26391" s="348"/>
    </row>
    <row r="26392" spans="10:10" ht="29.25" customHeight="1">
      <c r="J26392" s="348"/>
    </row>
    <row r="26393" spans="10:10" ht="29.25" customHeight="1">
      <c r="J26393" s="348"/>
    </row>
    <row r="26394" spans="10:10" ht="29.25" customHeight="1">
      <c r="J26394" s="348"/>
    </row>
    <row r="26395" spans="10:10" ht="29.25" customHeight="1">
      <c r="J26395" s="348"/>
    </row>
    <row r="26396" spans="10:10" ht="29.25" customHeight="1">
      <c r="J26396" s="348"/>
    </row>
    <row r="26397" spans="10:10" ht="29.25" customHeight="1">
      <c r="J26397" s="348"/>
    </row>
    <row r="26398" spans="10:10" ht="29.25" customHeight="1">
      <c r="J26398" s="348"/>
    </row>
    <row r="26399" spans="10:10" ht="29.25" customHeight="1">
      <c r="J26399" s="348"/>
    </row>
    <row r="26400" spans="10:10" ht="29.25" customHeight="1">
      <c r="J26400" s="348"/>
    </row>
    <row r="26401" spans="10:10" ht="29.25" customHeight="1">
      <c r="J26401" s="348"/>
    </row>
    <row r="26402" spans="10:10" ht="29.25" customHeight="1">
      <c r="J26402" s="348"/>
    </row>
    <row r="26403" spans="10:10" ht="29.25" customHeight="1">
      <c r="J26403" s="348"/>
    </row>
    <row r="26404" spans="10:10" ht="29.25" customHeight="1">
      <c r="J26404" s="348"/>
    </row>
    <row r="26405" spans="10:10" ht="29.25" customHeight="1">
      <c r="J26405" s="348"/>
    </row>
    <row r="26406" spans="10:10" ht="29.25" customHeight="1">
      <c r="J26406" s="348"/>
    </row>
    <row r="26407" spans="10:10" ht="29.25" customHeight="1">
      <c r="J26407" s="348"/>
    </row>
    <row r="26408" spans="10:10" ht="29.25" customHeight="1">
      <c r="J26408" s="348"/>
    </row>
    <row r="26409" spans="10:10" ht="29.25" customHeight="1">
      <c r="J26409" s="348"/>
    </row>
    <row r="26410" spans="10:10" ht="29.25" customHeight="1">
      <c r="J26410" s="348"/>
    </row>
    <row r="26411" spans="10:10" ht="29.25" customHeight="1">
      <c r="J26411" s="348"/>
    </row>
    <row r="26412" spans="10:10" ht="29.25" customHeight="1">
      <c r="J26412" s="348"/>
    </row>
    <row r="26413" spans="10:10" ht="29.25" customHeight="1">
      <c r="J26413" s="348"/>
    </row>
    <row r="26414" spans="10:10" ht="29.25" customHeight="1">
      <c r="J26414" s="348"/>
    </row>
    <row r="26415" spans="10:10" ht="29.25" customHeight="1">
      <c r="J26415" s="348"/>
    </row>
    <row r="26416" spans="10:10" ht="29.25" customHeight="1">
      <c r="J26416" s="348"/>
    </row>
    <row r="26417" spans="10:10" ht="29.25" customHeight="1">
      <c r="J26417" s="348"/>
    </row>
    <row r="26418" spans="10:10" ht="29.25" customHeight="1">
      <c r="J26418" s="348"/>
    </row>
    <row r="26419" spans="10:10" ht="29.25" customHeight="1">
      <c r="J26419" s="348"/>
    </row>
    <row r="26420" spans="10:10" ht="29.25" customHeight="1">
      <c r="J26420" s="348"/>
    </row>
    <row r="26421" spans="10:10" ht="29.25" customHeight="1">
      <c r="J26421" s="348"/>
    </row>
    <row r="26422" spans="10:10" ht="29.25" customHeight="1">
      <c r="J26422" s="348"/>
    </row>
    <row r="26423" spans="10:10" ht="29.25" customHeight="1">
      <c r="J26423" s="348"/>
    </row>
    <row r="26424" spans="10:10" ht="29.25" customHeight="1">
      <c r="J26424" s="348"/>
    </row>
    <row r="26425" spans="10:10" ht="29.25" customHeight="1">
      <c r="J26425" s="348"/>
    </row>
    <row r="26426" spans="10:10" ht="29.25" customHeight="1">
      <c r="J26426" s="348"/>
    </row>
    <row r="26427" spans="10:10" ht="29.25" customHeight="1">
      <c r="J26427" s="348"/>
    </row>
    <row r="26428" spans="10:10" ht="29.25" customHeight="1">
      <c r="J26428" s="348"/>
    </row>
    <row r="26429" spans="10:10" ht="29.25" customHeight="1">
      <c r="J26429" s="348"/>
    </row>
    <row r="26430" spans="10:10" ht="29.25" customHeight="1">
      <c r="J26430" s="348"/>
    </row>
    <row r="26431" spans="10:10" ht="29.25" customHeight="1">
      <c r="J26431" s="348"/>
    </row>
    <row r="26432" spans="10:10" ht="29.25" customHeight="1">
      <c r="J26432" s="348"/>
    </row>
    <row r="26433" spans="10:10" ht="29.25" customHeight="1">
      <c r="J26433" s="348"/>
    </row>
    <row r="26434" spans="10:10" ht="29.25" customHeight="1">
      <c r="J26434" s="348"/>
    </row>
    <row r="26435" spans="10:10" ht="29.25" customHeight="1">
      <c r="J26435" s="348"/>
    </row>
    <row r="26436" spans="10:10" ht="29.25" customHeight="1">
      <c r="J26436" s="348"/>
    </row>
    <row r="26437" spans="10:10" ht="29.25" customHeight="1">
      <c r="J26437" s="348"/>
    </row>
    <row r="26438" spans="10:10" ht="29.25" customHeight="1">
      <c r="J26438" s="348"/>
    </row>
    <row r="26439" spans="10:10" ht="29.25" customHeight="1">
      <c r="J26439" s="348"/>
    </row>
    <row r="26440" spans="10:10" ht="29.25" customHeight="1">
      <c r="J26440" s="348"/>
    </row>
    <row r="26441" spans="10:10" ht="29.25" customHeight="1">
      <c r="J26441" s="348"/>
    </row>
    <row r="26442" spans="10:10" ht="29.25" customHeight="1">
      <c r="J26442" s="348"/>
    </row>
    <row r="26443" spans="10:10" ht="29.25" customHeight="1">
      <c r="J26443" s="348"/>
    </row>
    <row r="26444" spans="10:10" ht="29.25" customHeight="1">
      <c r="J26444" s="348"/>
    </row>
    <row r="26445" spans="10:10" ht="29.25" customHeight="1">
      <c r="J26445" s="348"/>
    </row>
    <row r="26446" spans="10:10" ht="29.25" customHeight="1">
      <c r="J26446" s="348"/>
    </row>
    <row r="26447" spans="10:10" ht="29.25" customHeight="1">
      <c r="J26447" s="348"/>
    </row>
    <row r="26448" spans="10:10" ht="29.25" customHeight="1">
      <c r="J26448" s="348"/>
    </row>
    <row r="26449" spans="10:10" ht="29.25" customHeight="1">
      <c r="J26449" s="348"/>
    </row>
    <row r="26450" spans="10:10" ht="29.25" customHeight="1">
      <c r="J26450" s="348"/>
    </row>
    <row r="26451" spans="10:10" ht="29.25" customHeight="1">
      <c r="J26451" s="348"/>
    </row>
    <row r="26452" spans="10:10" ht="29.25" customHeight="1">
      <c r="J26452" s="348"/>
    </row>
    <row r="26453" spans="10:10" ht="29.25" customHeight="1">
      <c r="J26453" s="348"/>
    </row>
    <row r="26454" spans="10:10" ht="29.25" customHeight="1">
      <c r="J26454" s="348"/>
    </row>
    <row r="26455" spans="10:10" ht="29.25" customHeight="1">
      <c r="J26455" s="348"/>
    </row>
    <row r="26456" spans="10:10" ht="29.25" customHeight="1">
      <c r="J26456" s="348"/>
    </row>
    <row r="26457" spans="10:10" ht="29.25" customHeight="1">
      <c r="J26457" s="348"/>
    </row>
    <row r="26458" spans="10:10" ht="29.25" customHeight="1">
      <c r="J26458" s="348"/>
    </row>
    <row r="26459" spans="10:10" ht="29.25" customHeight="1">
      <c r="J26459" s="348"/>
    </row>
    <row r="26460" spans="10:10" ht="29.25" customHeight="1">
      <c r="J26460" s="348"/>
    </row>
    <row r="26461" spans="10:10" ht="29.25" customHeight="1">
      <c r="J26461" s="348"/>
    </row>
    <row r="26462" spans="10:10" ht="29.25" customHeight="1">
      <c r="J26462" s="348"/>
    </row>
    <row r="26463" spans="10:10" ht="29.25" customHeight="1">
      <c r="J26463" s="348"/>
    </row>
    <row r="26464" spans="10:10" ht="29.25" customHeight="1">
      <c r="J26464" s="348"/>
    </row>
    <row r="26465" spans="10:10" ht="29.25" customHeight="1">
      <c r="J26465" s="348"/>
    </row>
    <row r="26466" spans="10:10" ht="29.25" customHeight="1">
      <c r="J26466" s="348"/>
    </row>
    <row r="26467" spans="10:10" ht="29.25" customHeight="1">
      <c r="J26467" s="348"/>
    </row>
    <row r="26468" spans="10:10" ht="29.25" customHeight="1">
      <c r="J26468" s="348"/>
    </row>
    <row r="26469" spans="10:10" ht="29.25" customHeight="1">
      <c r="J26469" s="348"/>
    </row>
    <row r="26470" spans="10:10" ht="29.25" customHeight="1">
      <c r="J26470" s="348"/>
    </row>
    <row r="26471" spans="10:10" ht="29.25" customHeight="1">
      <c r="J26471" s="348"/>
    </row>
    <row r="26472" spans="10:10" ht="29.25" customHeight="1">
      <c r="J26472" s="348"/>
    </row>
    <row r="26473" spans="10:10" ht="29.25" customHeight="1">
      <c r="J26473" s="348"/>
    </row>
    <row r="26474" spans="10:10" ht="29.25" customHeight="1">
      <c r="J26474" s="348"/>
    </row>
    <row r="26475" spans="10:10" ht="29.25" customHeight="1">
      <c r="J26475" s="348"/>
    </row>
    <row r="26476" spans="10:10" ht="29.25" customHeight="1">
      <c r="J26476" s="348"/>
    </row>
    <row r="26477" spans="10:10" ht="29.25" customHeight="1">
      <c r="J26477" s="348"/>
    </row>
    <row r="26478" spans="10:10" ht="29.25" customHeight="1">
      <c r="J26478" s="348"/>
    </row>
    <row r="26479" spans="10:10" ht="29.25" customHeight="1">
      <c r="J26479" s="348"/>
    </row>
    <row r="26480" spans="10:10" ht="29.25" customHeight="1">
      <c r="J26480" s="348"/>
    </row>
    <row r="26481" spans="10:10" ht="29.25" customHeight="1">
      <c r="J26481" s="348"/>
    </row>
    <row r="26482" spans="10:10" ht="29.25" customHeight="1">
      <c r="J26482" s="348"/>
    </row>
    <row r="26483" spans="10:10" ht="29.25" customHeight="1">
      <c r="J26483" s="348"/>
    </row>
    <row r="26484" spans="10:10" ht="29.25" customHeight="1">
      <c r="J26484" s="348"/>
    </row>
    <row r="26485" spans="10:10" ht="29.25" customHeight="1">
      <c r="J26485" s="348"/>
    </row>
    <row r="26486" spans="10:10" ht="29.25" customHeight="1">
      <c r="J26486" s="348"/>
    </row>
    <row r="26487" spans="10:10" ht="29.25" customHeight="1">
      <c r="J26487" s="348"/>
    </row>
    <row r="26488" spans="10:10" ht="29.25" customHeight="1">
      <c r="J26488" s="348"/>
    </row>
    <row r="26489" spans="10:10" ht="29.25" customHeight="1">
      <c r="J26489" s="348"/>
    </row>
    <row r="26490" spans="10:10" ht="29.25" customHeight="1">
      <c r="J26490" s="348"/>
    </row>
    <row r="26491" spans="10:10" ht="29.25" customHeight="1">
      <c r="J26491" s="348"/>
    </row>
    <row r="26492" spans="10:10" ht="29.25" customHeight="1">
      <c r="J26492" s="348"/>
    </row>
    <row r="26493" spans="10:10" ht="29.25" customHeight="1">
      <c r="J26493" s="348"/>
    </row>
    <row r="26494" spans="10:10" ht="29.25" customHeight="1">
      <c r="J26494" s="348"/>
    </row>
    <row r="26495" spans="10:10" ht="29.25" customHeight="1">
      <c r="J26495" s="348"/>
    </row>
    <row r="26496" spans="10:10" ht="29.25" customHeight="1">
      <c r="J26496" s="348"/>
    </row>
    <row r="26497" spans="10:10" ht="29.25" customHeight="1">
      <c r="J26497" s="348"/>
    </row>
    <row r="26498" spans="10:10" ht="29.25" customHeight="1">
      <c r="J26498" s="348"/>
    </row>
    <row r="26499" spans="10:10" ht="29.25" customHeight="1">
      <c r="J26499" s="348"/>
    </row>
    <row r="26500" spans="10:10" ht="29.25" customHeight="1">
      <c r="J26500" s="348"/>
    </row>
    <row r="26501" spans="10:10" ht="29.25" customHeight="1">
      <c r="J26501" s="348"/>
    </row>
    <row r="26502" spans="10:10" ht="29.25" customHeight="1">
      <c r="J26502" s="348"/>
    </row>
    <row r="26503" spans="10:10" ht="29.25" customHeight="1">
      <c r="J26503" s="348"/>
    </row>
    <row r="26504" spans="10:10" ht="29.25" customHeight="1">
      <c r="J26504" s="348"/>
    </row>
    <row r="26505" spans="10:10" ht="29.25" customHeight="1">
      <c r="J26505" s="348"/>
    </row>
    <row r="26506" spans="10:10" ht="29.25" customHeight="1">
      <c r="J26506" s="348"/>
    </row>
    <row r="26507" spans="10:10" ht="29.25" customHeight="1">
      <c r="J26507" s="348"/>
    </row>
    <row r="26508" spans="10:10" ht="29.25" customHeight="1">
      <c r="J26508" s="348"/>
    </row>
    <row r="26509" spans="10:10" ht="29.25" customHeight="1">
      <c r="J26509" s="348"/>
    </row>
    <row r="26510" spans="10:10" ht="29.25" customHeight="1">
      <c r="J26510" s="348"/>
    </row>
    <row r="26511" spans="10:10" ht="29.25" customHeight="1">
      <c r="J26511" s="348"/>
    </row>
    <row r="26512" spans="10:10" ht="29.25" customHeight="1">
      <c r="J26512" s="348"/>
    </row>
    <row r="26513" spans="10:10" ht="29.25" customHeight="1">
      <c r="J26513" s="348"/>
    </row>
    <row r="26514" spans="10:10" ht="29.25" customHeight="1">
      <c r="J26514" s="348"/>
    </row>
    <row r="26515" spans="10:10" ht="29.25" customHeight="1">
      <c r="J26515" s="348"/>
    </row>
    <row r="26516" spans="10:10" ht="29.25" customHeight="1">
      <c r="J26516" s="348"/>
    </row>
    <row r="26517" spans="10:10" ht="29.25" customHeight="1">
      <c r="J26517" s="348"/>
    </row>
    <row r="26518" spans="10:10" ht="29.25" customHeight="1">
      <c r="J26518" s="348"/>
    </row>
    <row r="26519" spans="10:10" ht="29.25" customHeight="1">
      <c r="J26519" s="348"/>
    </row>
    <row r="26520" spans="10:10" ht="29.25" customHeight="1">
      <c r="J26520" s="348"/>
    </row>
    <row r="26521" spans="10:10" ht="29.25" customHeight="1">
      <c r="J26521" s="348"/>
    </row>
    <row r="26522" spans="10:10" ht="29.25" customHeight="1">
      <c r="J26522" s="348"/>
    </row>
    <row r="26523" spans="10:10" ht="29.25" customHeight="1">
      <c r="J26523" s="348"/>
    </row>
    <row r="26524" spans="10:10" ht="29.25" customHeight="1">
      <c r="J26524" s="348"/>
    </row>
    <row r="26525" spans="10:10" ht="29.25" customHeight="1">
      <c r="J26525" s="348"/>
    </row>
    <row r="26526" spans="10:10" ht="29.25" customHeight="1">
      <c r="J26526" s="348"/>
    </row>
    <row r="26527" spans="10:10" ht="29.25" customHeight="1">
      <c r="J26527" s="348"/>
    </row>
    <row r="26528" spans="10:10" ht="29.25" customHeight="1">
      <c r="J26528" s="348"/>
    </row>
    <row r="26529" spans="10:10" ht="29.25" customHeight="1">
      <c r="J26529" s="348"/>
    </row>
    <row r="26530" spans="10:10" ht="29.25" customHeight="1">
      <c r="J26530" s="348"/>
    </row>
    <row r="26531" spans="10:10" ht="29.25" customHeight="1">
      <c r="J26531" s="348"/>
    </row>
    <row r="26532" spans="10:10" ht="29.25" customHeight="1">
      <c r="J26532" s="348"/>
    </row>
    <row r="26533" spans="10:10" ht="29.25" customHeight="1">
      <c r="J26533" s="348"/>
    </row>
    <row r="26534" spans="10:10" ht="29.25" customHeight="1">
      <c r="J26534" s="348"/>
    </row>
    <row r="26535" spans="10:10" ht="29.25" customHeight="1">
      <c r="J26535" s="348"/>
    </row>
    <row r="26536" spans="10:10" ht="29.25" customHeight="1">
      <c r="J26536" s="348"/>
    </row>
    <row r="26537" spans="10:10" ht="29.25" customHeight="1">
      <c r="J26537" s="348"/>
    </row>
    <row r="26538" spans="10:10" ht="29.25" customHeight="1">
      <c r="J26538" s="348"/>
    </row>
    <row r="26539" spans="10:10" ht="29.25" customHeight="1">
      <c r="J26539" s="348"/>
    </row>
    <row r="26540" spans="10:10" ht="29.25" customHeight="1">
      <c r="J26540" s="348"/>
    </row>
    <row r="26541" spans="10:10" ht="29.25" customHeight="1">
      <c r="J26541" s="348"/>
    </row>
    <row r="26542" spans="10:10" ht="29.25" customHeight="1">
      <c r="J26542" s="348"/>
    </row>
    <row r="26543" spans="10:10" ht="29.25" customHeight="1">
      <c r="J26543" s="348"/>
    </row>
    <row r="26544" spans="10:10" ht="29.25" customHeight="1">
      <c r="J26544" s="348"/>
    </row>
    <row r="26545" spans="10:10" ht="29.25" customHeight="1">
      <c r="J26545" s="348"/>
    </row>
    <row r="26546" spans="10:10" ht="29.25" customHeight="1">
      <c r="J26546" s="348"/>
    </row>
    <row r="26547" spans="10:10" ht="29.25" customHeight="1">
      <c r="J26547" s="348"/>
    </row>
    <row r="26548" spans="10:10" ht="29.25" customHeight="1">
      <c r="J26548" s="348"/>
    </row>
    <row r="26549" spans="10:10" ht="29.25" customHeight="1">
      <c r="J26549" s="348"/>
    </row>
    <row r="26550" spans="10:10" ht="29.25" customHeight="1">
      <c r="J26550" s="348"/>
    </row>
    <row r="26551" spans="10:10" ht="29.25" customHeight="1">
      <c r="J26551" s="348"/>
    </row>
    <row r="26552" spans="10:10" ht="29.25" customHeight="1">
      <c r="J26552" s="348"/>
    </row>
    <row r="26553" spans="10:10" ht="29.25" customHeight="1">
      <c r="J26553" s="348"/>
    </row>
    <row r="26554" spans="10:10" ht="29.25" customHeight="1">
      <c r="J26554" s="348"/>
    </row>
    <row r="26555" spans="10:10" ht="29.25" customHeight="1">
      <c r="J26555" s="348"/>
    </row>
    <row r="26556" spans="10:10" ht="29.25" customHeight="1">
      <c r="J26556" s="348"/>
    </row>
    <row r="26557" spans="10:10" ht="29.25" customHeight="1">
      <c r="J26557" s="348"/>
    </row>
    <row r="26558" spans="10:10" ht="29.25" customHeight="1">
      <c r="J26558" s="348"/>
    </row>
    <row r="26559" spans="10:10" ht="29.25" customHeight="1">
      <c r="J26559" s="348"/>
    </row>
    <row r="26560" spans="10:10" ht="29.25" customHeight="1">
      <c r="J26560" s="348"/>
    </row>
    <row r="26561" spans="10:10" ht="29.25" customHeight="1">
      <c r="J26561" s="348"/>
    </row>
    <row r="26562" spans="10:10" ht="29.25" customHeight="1">
      <c r="J26562" s="348"/>
    </row>
    <row r="26563" spans="10:10" ht="29.25" customHeight="1">
      <c r="J26563" s="348"/>
    </row>
    <row r="26564" spans="10:10" ht="29.25" customHeight="1">
      <c r="J26564" s="348"/>
    </row>
    <row r="26565" spans="10:10" ht="29.25" customHeight="1">
      <c r="J26565" s="348"/>
    </row>
    <row r="26566" spans="10:10" ht="29.25" customHeight="1">
      <c r="J26566" s="348"/>
    </row>
    <row r="26567" spans="10:10" ht="29.25" customHeight="1">
      <c r="J26567" s="348"/>
    </row>
    <row r="26568" spans="10:10" ht="29.25" customHeight="1">
      <c r="J26568" s="348"/>
    </row>
    <row r="26569" spans="10:10" ht="29.25" customHeight="1">
      <c r="J26569" s="348"/>
    </row>
    <row r="26570" spans="10:10" ht="29.25" customHeight="1">
      <c r="J26570" s="348"/>
    </row>
    <row r="26571" spans="10:10" ht="29.25" customHeight="1">
      <c r="J26571" s="348"/>
    </row>
    <row r="26572" spans="10:10" ht="29.25" customHeight="1">
      <c r="J26572" s="348"/>
    </row>
    <row r="26573" spans="10:10" ht="29.25" customHeight="1">
      <c r="J26573" s="348"/>
    </row>
    <row r="26574" spans="10:10" ht="29.25" customHeight="1">
      <c r="J26574" s="348"/>
    </row>
    <row r="26575" spans="10:10" ht="29.25" customHeight="1">
      <c r="J26575" s="348"/>
    </row>
    <row r="26576" spans="10:10" ht="29.25" customHeight="1">
      <c r="J26576" s="348"/>
    </row>
    <row r="26577" spans="10:10" ht="29.25" customHeight="1">
      <c r="J26577" s="348"/>
    </row>
    <row r="26578" spans="10:10" ht="29.25" customHeight="1">
      <c r="J26578" s="348"/>
    </row>
    <row r="26579" spans="10:10" ht="29.25" customHeight="1">
      <c r="J26579" s="348"/>
    </row>
    <row r="26580" spans="10:10" ht="29.25" customHeight="1">
      <c r="J26580" s="348"/>
    </row>
    <row r="26581" spans="10:10" ht="29.25" customHeight="1">
      <c r="J26581" s="348"/>
    </row>
    <row r="26582" spans="10:10" ht="29.25" customHeight="1">
      <c r="J26582" s="348"/>
    </row>
    <row r="26583" spans="10:10" ht="29.25" customHeight="1">
      <c r="J26583" s="348"/>
    </row>
    <row r="26584" spans="10:10" ht="29.25" customHeight="1">
      <c r="J26584" s="348"/>
    </row>
    <row r="26585" spans="10:10" ht="29.25" customHeight="1">
      <c r="J26585" s="348"/>
    </row>
    <row r="26586" spans="10:10" ht="29.25" customHeight="1">
      <c r="J26586" s="348"/>
    </row>
    <row r="26587" spans="10:10" ht="29.25" customHeight="1">
      <c r="J26587" s="348"/>
    </row>
    <row r="26588" spans="10:10" ht="29.25" customHeight="1">
      <c r="J26588" s="348"/>
    </row>
    <row r="26589" spans="10:10" ht="29.25" customHeight="1">
      <c r="J26589" s="348"/>
    </row>
    <row r="26590" spans="10:10" ht="29.25" customHeight="1">
      <c r="J26590" s="348"/>
    </row>
    <row r="26591" spans="10:10" ht="29.25" customHeight="1">
      <c r="J26591" s="348"/>
    </row>
    <row r="26592" spans="10:10" ht="29.25" customHeight="1">
      <c r="J26592" s="348"/>
    </row>
    <row r="26593" spans="10:10" ht="29.25" customHeight="1">
      <c r="J26593" s="348"/>
    </row>
    <row r="26594" spans="10:10" ht="29.25" customHeight="1">
      <c r="J26594" s="348"/>
    </row>
    <row r="26595" spans="10:10" ht="29.25" customHeight="1">
      <c r="J26595" s="348"/>
    </row>
    <row r="26596" spans="10:10" ht="29.25" customHeight="1">
      <c r="J26596" s="348"/>
    </row>
    <row r="26597" spans="10:10" ht="29.25" customHeight="1">
      <c r="J26597" s="348"/>
    </row>
    <row r="26598" spans="10:10" ht="29.25" customHeight="1">
      <c r="J26598" s="348"/>
    </row>
    <row r="26599" spans="10:10" ht="29.25" customHeight="1">
      <c r="J26599" s="348"/>
    </row>
    <row r="26600" spans="10:10" ht="29.25" customHeight="1">
      <c r="J26600" s="348"/>
    </row>
    <row r="26601" spans="10:10" ht="29.25" customHeight="1">
      <c r="J26601" s="348"/>
    </row>
    <row r="26602" spans="10:10" ht="29.25" customHeight="1">
      <c r="J26602" s="348"/>
    </row>
    <row r="26603" spans="10:10" ht="29.25" customHeight="1">
      <c r="J26603" s="348"/>
    </row>
    <row r="26604" spans="10:10" ht="29.25" customHeight="1">
      <c r="J26604" s="348"/>
    </row>
    <row r="26605" spans="10:10" ht="29.25" customHeight="1">
      <c r="J26605" s="348"/>
    </row>
    <row r="26606" spans="10:10" ht="29.25" customHeight="1">
      <c r="J26606" s="348"/>
    </row>
    <row r="26607" spans="10:10" ht="29.25" customHeight="1">
      <c r="J26607" s="348"/>
    </row>
    <row r="26608" spans="10:10" ht="29.25" customHeight="1">
      <c r="J26608" s="348"/>
    </row>
    <row r="26609" spans="10:10" ht="29.25" customHeight="1">
      <c r="J26609" s="348"/>
    </row>
    <row r="26610" spans="10:10" ht="29.25" customHeight="1">
      <c r="J26610" s="348"/>
    </row>
    <row r="26611" spans="10:10" ht="29.25" customHeight="1">
      <c r="J26611" s="348"/>
    </row>
    <row r="26612" spans="10:10" ht="29.25" customHeight="1">
      <c r="J26612" s="348"/>
    </row>
    <row r="26613" spans="10:10" ht="29.25" customHeight="1">
      <c r="J26613" s="348"/>
    </row>
    <row r="26614" spans="10:10" ht="29.25" customHeight="1">
      <c r="J26614" s="348"/>
    </row>
    <row r="26615" spans="10:10" ht="29.25" customHeight="1">
      <c r="J26615" s="348"/>
    </row>
    <row r="26616" spans="10:10" ht="29.25" customHeight="1">
      <c r="J26616" s="348"/>
    </row>
    <row r="26617" spans="10:10" ht="29.25" customHeight="1">
      <c r="J26617" s="348"/>
    </row>
    <row r="26618" spans="10:10" ht="29.25" customHeight="1">
      <c r="J26618" s="348"/>
    </row>
    <row r="26619" spans="10:10" ht="29.25" customHeight="1">
      <c r="J26619" s="348"/>
    </row>
    <row r="26620" spans="10:10" ht="29.25" customHeight="1">
      <c r="J26620" s="348"/>
    </row>
    <row r="26621" spans="10:10" ht="29.25" customHeight="1">
      <c r="J26621" s="348"/>
    </row>
    <row r="26622" spans="10:10" ht="29.25" customHeight="1">
      <c r="J26622" s="348"/>
    </row>
    <row r="26623" spans="10:10" ht="29.25" customHeight="1">
      <c r="J26623" s="348"/>
    </row>
    <row r="26624" spans="10:10" ht="29.25" customHeight="1">
      <c r="J26624" s="348"/>
    </row>
    <row r="26625" spans="10:10" ht="29.25" customHeight="1">
      <c r="J26625" s="348"/>
    </row>
    <row r="26626" spans="10:10" ht="29.25" customHeight="1">
      <c r="J26626" s="348"/>
    </row>
    <row r="26627" spans="10:10" ht="29.25" customHeight="1">
      <c r="J26627" s="348"/>
    </row>
    <row r="26628" spans="10:10" ht="29.25" customHeight="1">
      <c r="J26628" s="348"/>
    </row>
    <row r="26629" spans="10:10" ht="29.25" customHeight="1">
      <c r="J26629" s="348"/>
    </row>
    <row r="26630" spans="10:10" ht="29.25" customHeight="1">
      <c r="J26630" s="348"/>
    </row>
    <row r="26631" spans="10:10" ht="29.25" customHeight="1">
      <c r="J26631" s="348"/>
    </row>
    <row r="26632" spans="10:10" ht="29.25" customHeight="1">
      <c r="J26632" s="348"/>
    </row>
    <row r="26633" spans="10:10" ht="29.25" customHeight="1">
      <c r="J26633" s="348"/>
    </row>
    <row r="26634" spans="10:10" ht="29.25" customHeight="1">
      <c r="J26634" s="348"/>
    </row>
    <row r="26635" spans="10:10" ht="29.25" customHeight="1">
      <c r="J26635" s="348"/>
    </row>
    <row r="26636" spans="10:10" ht="29.25" customHeight="1">
      <c r="J26636" s="348"/>
    </row>
    <row r="26637" spans="10:10" ht="29.25" customHeight="1">
      <c r="J26637" s="348"/>
    </row>
    <row r="26638" spans="10:10" ht="29.25" customHeight="1">
      <c r="J26638" s="348"/>
    </row>
    <row r="26639" spans="10:10" ht="29.25" customHeight="1">
      <c r="J26639" s="348"/>
    </row>
    <row r="26640" spans="10:10" ht="29.25" customHeight="1">
      <c r="J26640" s="348"/>
    </row>
    <row r="26641" spans="10:10" ht="29.25" customHeight="1">
      <c r="J26641" s="348"/>
    </row>
    <row r="26642" spans="10:10" ht="29.25" customHeight="1">
      <c r="J26642" s="348"/>
    </row>
    <row r="26643" spans="10:10" ht="29.25" customHeight="1">
      <c r="J26643" s="348"/>
    </row>
    <row r="26644" spans="10:10" ht="29.25" customHeight="1">
      <c r="J26644" s="348"/>
    </row>
    <row r="26645" spans="10:10" ht="29.25" customHeight="1">
      <c r="J26645" s="348"/>
    </row>
    <row r="26646" spans="10:10" ht="29.25" customHeight="1">
      <c r="J26646" s="348"/>
    </row>
    <row r="26647" spans="10:10" ht="29.25" customHeight="1">
      <c r="J26647" s="348"/>
    </row>
    <row r="26648" spans="10:10" ht="29.25" customHeight="1">
      <c r="J26648" s="348"/>
    </row>
    <row r="26649" spans="10:10" ht="29.25" customHeight="1">
      <c r="J26649" s="348"/>
    </row>
    <row r="26650" spans="10:10" ht="29.25" customHeight="1">
      <c r="J26650" s="348"/>
    </row>
    <row r="26651" spans="10:10" ht="29.25" customHeight="1">
      <c r="J26651" s="348"/>
    </row>
    <row r="26652" spans="10:10" ht="29.25" customHeight="1">
      <c r="J26652" s="348"/>
    </row>
    <row r="26653" spans="10:10" ht="29.25" customHeight="1">
      <c r="J26653" s="348"/>
    </row>
    <row r="26654" spans="10:10" ht="29.25" customHeight="1">
      <c r="J26654" s="348"/>
    </row>
    <row r="26655" spans="10:10" ht="29.25" customHeight="1">
      <c r="J26655" s="348"/>
    </row>
    <row r="26656" spans="10:10" ht="29.25" customHeight="1">
      <c r="J26656" s="348"/>
    </row>
    <row r="26657" spans="10:10" ht="29.25" customHeight="1">
      <c r="J26657" s="348"/>
    </row>
    <row r="26658" spans="10:10" ht="29.25" customHeight="1">
      <c r="J26658" s="348"/>
    </row>
    <row r="26659" spans="10:10" ht="29.25" customHeight="1">
      <c r="J26659" s="348"/>
    </row>
    <row r="26660" spans="10:10" ht="29.25" customHeight="1">
      <c r="J26660" s="348"/>
    </row>
    <row r="26661" spans="10:10" ht="29.25" customHeight="1">
      <c r="J26661" s="348"/>
    </row>
    <row r="26662" spans="10:10" ht="29.25" customHeight="1">
      <c r="J26662" s="348"/>
    </row>
    <row r="26663" spans="10:10" ht="29.25" customHeight="1">
      <c r="J26663" s="348"/>
    </row>
    <row r="26664" spans="10:10" ht="29.25" customHeight="1">
      <c r="J26664" s="348"/>
    </row>
    <row r="26665" spans="10:10" ht="29.25" customHeight="1">
      <c r="J26665" s="348"/>
    </row>
    <row r="26666" spans="10:10" ht="29.25" customHeight="1">
      <c r="J26666" s="348"/>
    </row>
    <row r="26667" spans="10:10" ht="29.25" customHeight="1">
      <c r="J26667" s="348"/>
    </row>
    <row r="26668" spans="10:10" ht="29.25" customHeight="1">
      <c r="J26668" s="348"/>
    </row>
    <row r="26669" spans="10:10" ht="29.25" customHeight="1">
      <c r="J26669" s="348"/>
    </row>
    <row r="26670" spans="10:10" ht="29.25" customHeight="1">
      <c r="J26670" s="348"/>
    </row>
    <row r="26671" spans="10:10" ht="29.25" customHeight="1">
      <c r="J26671" s="348"/>
    </row>
    <row r="26672" spans="10:10" ht="29.25" customHeight="1">
      <c r="J26672" s="348"/>
    </row>
    <row r="26673" spans="10:10" ht="29.25" customHeight="1">
      <c r="J26673" s="348"/>
    </row>
    <row r="26674" spans="10:10" ht="29.25" customHeight="1">
      <c r="J26674" s="348"/>
    </row>
    <row r="26675" spans="10:10" ht="29.25" customHeight="1">
      <c r="J26675" s="348"/>
    </row>
    <row r="26676" spans="10:10" ht="29.25" customHeight="1">
      <c r="J26676" s="348"/>
    </row>
    <row r="26677" spans="10:10" ht="29.25" customHeight="1">
      <c r="J26677" s="348"/>
    </row>
    <row r="26678" spans="10:10" ht="29.25" customHeight="1">
      <c r="J26678" s="348"/>
    </row>
    <row r="26679" spans="10:10" ht="29.25" customHeight="1">
      <c r="J26679" s="348"/>
    </row>
    <row r="26680" spans="10:10" ht="29.25" customHeight="1">
      <c r="J26680" s="348"/>
    </row>
    <row r="26681" spans="10:10" ht="29.25" customHeight="1">
      <c r="J26681" s="348"/>
    </row>
    <row r="26682" spans="10:10" ht="29.25" customHeight="1">
      <c r="J26682" s="348"/>
    </row>
    <row r="26683" spans="10:10" ht="29.25" customHeight="1">
      <c r="J26683" s="348"/>
    </row>
    <row r="26684" spans="10:10" ht="29.25" customHeight="1">
      <c r="J26684" s="348"/>
    </row>
    <row r="26685" spans="10:10" ht="29.25" customHeight="1">
      <c r="J26685" s="348"/>
    </row>
    <row r="26686" spans="10:10" ht="29.25" customHeight="1">
      <c r="J26686" s="348"/>
    </row>
    <row r="26687" spans="10:10" ht="29.25" customHeight="1">
      <c r="J26687" s="348"/>
    </row>
    <row r="26688" spans="10:10" ht="29.25" customHeight="1">
      <c r="J26688" s="348"/>
    </row>
    <row r="26689" spans="10:10" ht="29.25" customHeight="1">
      <c r="J26689" s="348"/>
    </row>
    <row r="26690" spans="10:10" ht="29.25" customHeight="1">
      <c r="J26690" s="348"/>
    </row>
    <row r="26691" spans="10:10" ht="29.25" customHeight="1">
      <c r="J26691" s="348"/>
    </row>
    <row r="26692" spans="10:10" ht="29.25" customHeight="1">
      <c r="J26692" s="348"/>
    </row>
    <row r="26693" spans="10:10" ht="29.25" customHeight="1">
      <c r="J26693" s="348"/>
    </row>
    <row r="26694" spans="10:10" ht="29.25" customHeight="1">
      <c r="J26694" s="348"/>
    </row>
    <row r="26695" spans="10:10" ht="29.25" customHeight="1">
      <c r="J26695" s="348"/>
    </row>
    <row r="26696" spans="10:10" ht="29.25" customHeight="1">
      <c r="J26696" s="348"/>
    </row>
    <row r="26697" spans="10:10" ht="29.25" customHeight="1">
      <c r="J26697" s="348"/>
    </row>
    <row r="26698" spans="10:10" ht="29.25" customHeight="1">
      <c r="J26698" s="348"/>
    </row>
    <row r="26699" spans="10:10" ht="29.25" customHeight="1">
      <c r="J26699" s="348"/>
    </row>
    <row r="26700" spans="10:10" ht="29.25" customHeight="1">
      <c r="J26700" s="348"/>
    </row>
    <row r="26701" spans="10:10" ht="29.25" customHeight="1">
      <c r="J26701" s="348"/>
    </row>
    <row r="26702" spans="10:10" ht="29.25" customHeight="1">
      <c r="J26702" s="348"/>
    </row>
    <row r="26703" spans="10:10" ht="29.25" customHeight="1">
      <c r="J26703" s="348"/>
    </row>
    <row r="26704" spans="10:10" ht="29.25" customHeight="1">
      <c r="J26704" s="348"/>
    </row>
    <row r="26705" spans="10:10" ht="29.25" customHeight="1">
      <c r="J26705" s="348"/>
    </row>
    <row r="26706" spans="10:10" ht="29.25" customHeight="1">
      <c r="J26706" s="348"/>
    </row>
    <row r="26707" spans="10:10" ht="29.25" customHeight="1">
      <c r="J26707" s="348"/>
    </row>
    <row r="26708" spans="10:10" ht="29.25" customHeight="1">
      <c r="J26708" s="348"/>
    </row>
    <row r="26709" spans="10:10" ht="29.25" customHeight="1">
      <c r="J26709" s="348"/>
    </row>
    <row r="26710" spans="10:10" ht="29.25" customHeight="1">
      <c r="J26710" s="348"/>
    </row>
    <row r="26711" spans="10:10" ht="29.25" customHeight="1">
      <c r="J26711" s="348"/>
    </row>
    <row r="26712" spans="10:10" ht="29.25" customHeight="1">
      <c r="J26712" s="348"/>
    </row>
    <row r="26713" spans="10:10" ht="29.25" customHeight="1">
      <c r="J26713" s="348"/>
    </row>
    <row r="26714" spans="10:10" ht="29.25" customHeight="1">
      <c r="J26714" s="348"/>
    </row>
    <row r="26715" spans="10:10" ht="29.25" customHeight="1">
      <c r="J26715" s="348"/>
    </row>
    <row r="26716" spans="10:10" ht="29.25" customHeight="1">
      <c r="J26716" s="348"/>
    </row>
    <row r="26717" spans="10:10" ht="29.25" customHeight="1">
      <c r="J26717" s="348"/>
    </row>
    <row r="26718" spans="10:10" ht="29.25" customHeight="1">
      <c r="J26718" s="348"/>
    </row>
    <row r="26719" spans="10:10" ht="29.25" customHeight="1">
      <c r="J26719" s="348"/>
    </row>
    <row r="26720" spans="10:10" ht="29.25" customHeight="1">
      <c r="J26720" s="348"/>
    </row>
    <row r="26721" spans="10:10" ht="29.25" customHeight="1">
      <c r="J26721" s="348"/>
    </row>
    <row r="26722" spans="10:10" ht="29.25" customHeight="1">
      <c r="J26722" s="348"/>
    </row>
    <row r="26723" spans="10:10" ht="29.25" customHeight="1">
      <c r="J26723" s="348"/>
    </row>
    <row r="26724" spans="10:10" ht="29.25" customHeight="1">
      <c r="J26724" s="348"/>
    </row>
    <row r="26725" spans="10:10" ht="29.25" customHeight="1">
      <c r="J26725" s="348"/>
    </row>
    <row r="26726" spans="10:10" ht="29.25" customHeight="1">
      <c r="J26726" s="348"/>
    </row>
    <row r="26727" spans="10:10" ht="29.25" customHeight="1">
      <c r="J26727" s="348"/>
    </row>
    <row r="26728" spans="10:10" ht="29.25" customHeight="1">
      <c r="J26728" s="348"/>
    </row>
    <row r="26729" spans="10:10" ht="29.25" customHeight="1">
      <c r="J26729" s="348"/>
    </row>
    <row r="26730" spans="10:10" ht="29.25" customHeight="1">
      <c r="J26730" s="348"/>
    </row>
    <row r="26731" spans="10:10" ht="29.25" customHeight="1">
      <c r="J26731" s="348"/>
    </row>
    <row r="26732" spans="10:10" ht="29.25" customHeight="1">
      <c r="J26732" s="348"/>
    </row>
    <row r="26733" spans="10:10" ht="29.25" customHeight="1">
      <c r="J26733" s="348"/>
    </row>
    <row r="26734" spans="10:10" ht="29.25" customHeight="1">
      <c r="J26734" s="348"/>
    </row>
    <row r="26735" spans="10:10" ht="29.25" customHeight="1">
      <c r="J26735" s="348"/>
    </row>
    <row r="26736" spans="10:10" ht="29.25" customHeight="1">
      <c r="J26736" s="348"/>
    </row>
    <row r="26737" spans="10:10" ht="29.25" customHeight="1">
      <c r="J26737" s="348"/>
    </row>
    <row r="26738" spans="10:10" ht="29.25" customHeight="1">
      <c r="J26738" s="348"/>
    </row>
    <row r="26739" spans="10:10" ht="29.25" customHeight="1">
      <c r="J26739" s="348"/>
    </row>
    <row r="26740" spans="10:10" ht="29.25" customHeight="1">
      <c r="J26740" s="348"/>
    </row>
    <row r="26741" spans="10:10" ht="29.25" customHeight="1">
      <c r="J26741" s="348"/>
    </row>
    <row r="26742" spans="10:10" ht="29.25" customHeight="1">
      <c r="J26742" s="348"/>
    </row>
    <row r="26743" spans="10:10" ht="29.25" customHeight="1">
      <c r="J26743" s="348"/>
    </row>
    <row r="26744" spans="10:10" ht="29.25" customHeight="1">
      <c r="J26744" s="348"/>
    </row>
    <row r="26745" spans="10:10" ht="29.25" customHeight="1">
      <c r="J26745" s="348"/>
    </row>
    <row r="26746" spans="10:10" ht="29.25" customHeight="1">
      <c r="J26746" s="348"/>
    </row>
    <row r="26747" spans="10:10" ht="29.25" customHeight="1">
      <c r="J26747" s="348"/>
    </row>
    <row r="26748" spans="10:10" ht="29.25" customHeight="1">
      <c r="J26748" s="348"/>
    </row>
    <row r="26749" spans="10:10" ht="29.25" customHeight="1">
      <c r="J26749" s="348"/>
    </row>
    <row r="26750" spans="10:10" ht="29.25" customHeight="1">
      <c r="J26750" s="348"/>
    </row>
    <row r="26751" spans="10:10" ht="29.25" customHeight="1">
      <c r="J26751" s="348"/>
    </row>
    <row r="26752" spans="10:10" ht="29.25" customHeight="1">
      <c r="J26752" s="348"/>
    </row>
    <row r="26753" spans="10:10" ht="29.25" customHeight="1">
      <c r="J26753" s="348"/>
    </row>
    <row r="26754" spans="10:10" ht="29.25" customHeight="1">
      <c r="J26754" s="348"/>
    </row>
    <row r="26755" spans="10:10" ht="29.25" customHeight="1">
      <c r="J26755" s="348"/>
    </row>
    <row r="26756" spans="10:10" ht="29.25" customHeight="1">
      <c r="J26756" s="348"/>
    </row>
    <row r="26757" spans="10:10" ht="29.25" customHeight="1">
      <c r="J26757" s="348"/>
    </row>
    <row r="26758" spans="10:10" ht="29.25" customHeight="1">
      <c r="J26758" s="348"/>
    </row>
    <row r="26759" spans="10:10" ht="29.25" customHeight="1">
      <c r="J26759" s="348"/>
    </row>
    <row r="26760" spans="10:10" ht="29.25" customHeight="1">
      <c r="J26760" s="348"/>
    </row>
    <row r="26761" spans="10:10" ht="29.25" customHeight="1">
      <c r="J26761" s="348"/>
    </row>
    <row r="26762" spans="10:10" ht="29.25" customHeight="1">
      <c r="J26762" s="348"/>
    </row>
    <row r="26763" spans="10:10" ht="29.25" customHeight="1">
      <c r="J26763" s="348"/>
    </row>
    <row r="26764" spans="10:10" ht="29.25" customHeight="1">
      <c r="J26764" s="348"/>
    </row>
    <row r="26765" spans="10:10" ht="29.25" customHeight="1">
      <c r="J26765" s="348"/>
    </row>
    <row r="26766" spans="10:10" ht="29.25" customHeight="1">
      <c r="J26766" s="348"/>
    </row>
    <row r="26767" spans="10:10" ht="29.25" customHeight="1">
      <c r="J26767" s="348"/>
    </row>
    <row r="26768" spans="10:10" ht="29.25" customHeight="1">
      <c r="J26768" s="348"/>
    </row>
    <row r="26769" spans="10:10" ht="29.25" customHeight="1">
      <c r="J26769" s="348"/>
    </row>
    <row r="26770" spans="10:10" ht="29.25" customHeight="1">
      <c r="J26770" s="348"/>
    </row>
    <row r="26771" spans="10:10" ht="29.25" customHeight="1">
      <c r="J26771" s="348"/>
    </row>
    <row r="26772" spans="10:10" ht="29.25" customHeight="1">
      <c r="J26772" s="348"/>
    </row>
    <row r="26773" spans="10:10" ht="29.25" customHeight="1">
      <c r="J26773" s="348"/>
    </row>
    <row r="26774" spans="10:10" ht="29.25" customHeight="1">
      <c r="J26774" s="348"/>
    </row>
    <row r="26775" spans="10:10" ht="29.25" customHeight="1">
      <c r="J26775" s="348"/>
    </row>
    <row r="26776" spans="10:10" ht="29.25" customHeight="1">
      <c r="J26776" s="348"/>
    </row>
    <row r="26777" spans="10:10" ht="29.25" customHeight="1">
      <c r="J26777" s="348"/>
    </row>
    <row r="26778" spans="10:10" ht="29.25" customHeight="1">
      <c r="J26778" s="348"/>
    </row>
    <row r="26779" spans="10:10" ht="29.25" customHeight="1">
      <c r="J26779" s="348"/>
    </row>
    <row r="26780" spans="10:10" ht="29.25" customHeight="1">
      <c r="J26780" s="348"/>
    </row>
    <row r="26781" spans="10:10" ht="29.25" customHeight="1">
      <c r="J26781" s="348"/>
    </row>
    <row r="26782" spans="10:10" ht="29.25" customHeight="1">
      <c r="J26782" s="348"/>
    </row>
    <row r="26783" spans="10:10" ht="29.25" customHeight="1">
      <c r="J26783" s="348"/>
    </row>
    <row r="26784" spans="10:10" ht="29.25" customHeight="1">
      <c r="J26784" s="348"/>
    </row>
    <row r="26785" spans="10:10" ht="29.25" customHeight="1">
      <c r="J26785" s="348"/>
    </row>
    <row r="26786" spans="10:10" ht="29.25" customHeight="1">
      <c r="J26786" s="348"/>
    </row>
    <row r="26787" spans="10:10" ht="29.25" customHeight="1">
      <c r="J26787" s="348"/>
    </row>
    <row r="26788" spans="10:10" ht="29.25" customHeight="1">
      <c r="J26788" s="348"/>
    </row>
    <row r="26789" spans="10:10" ht="29.25" customHeight="1">
      <c r="J26789" s="348"/>
    </row>
    <row r="26790" spans="10:10" ht="29.25" customHeight="1">
      <c r="J26790" s="348"/>
    </row>
    <row r="26791" spans="10:10" ht="29.25" customHeight="1">
      <c r="J26791" s="348"/>
    </row>
    <row r="26792" spans="10:10" ht="29.25" customHeight="1">
      <c r="J26792" s="348"/>
    </row>
    <row r="26793" spans="10:10" ht="29.25" customHeight="1">
      <c r="J26793" s="348"/>
    </row>
    <row r="26794" spans="10:10" ht="29.25" customHeight="1">
      <c r="J26794" s="348"/>
    </row>
    <row r="26795" spans="10:10" ht="29.25" customHeight="1">
      <c r="J26795" s="348"/>
    </row>
    <row r="26796" spans="10:10" ht="29.25" customHeight="1">
      <c r="J26796" s="348"/>
    </row>
    <row r="26797" spans="10:10" ht="29.25" customHeight="1">
      <c r="J26797" s="348"/>
    </row>
    <row r="26798" spans="10:10" ht="29.25" customHeight="1">
      <c r="J26798" s="348"/>
    </row>
    <row r="26799" spans="10:10" ht="29.25" customHeight="1">
      <c r="J26799" s="348"/>
    </row>
    <row r="26800" spans="10:10" ht="29.25" customHeight="1">
      <c r="J26800" s="348"/>
    </row>
    <row r="26801" spans="10:10" ht="29.25" customHeight="1">
      <c r="J26801" s="348"/>
    </row>
    <row r="26802" spans="10:10" ht="29.25" customHeight="1">
      <c r="J26802" s="348"/>
    </row>
    <row r="26803" spans="10:10" ht="29.25" customHeight="1">
      <c r="J26803" s="348"/>
    </row>
    <row r="26804" spans="10:10" ht="29.25" customHeight="1">
      <c r="J26804" s="348"/>
    </row>
    <row r="26805" spans="10:10" ht="29.25" customHeight="1">
      <c r="J26805" s="348"/>
    </row>
    <row r="26806" spans="10:10" ht="29.25" customHeight="1">
      <c r="J26806" s="348"/>
    </row>
    <row r="26807" spans="10:10" ht="29.25" customHeight="1">
      <c r="J26807" s="348"/>
    </row>
    <row r="26808" spans="10:10" ht="29.25" customHeight="1">
      <c r="J26808" s="348"/>
    </row>
    <row r="26809" spans="10:10" ht="29.25" customHeight="1">
      <c r="J26809" s="348"/>
    </row>
    <row r="26810" spans="10:10" ht="29.25" customHeight="1">
      <c r="J26810" s="348"/>
    </row>
    <row r="26811" spans="10:10" ht="29.25" customHeight="1">
      <c r="J26811" s="348"/>
    </row>
    <row r="26812" spans="10:10" ht="29.25" customHeight="1">
      <c r="J26812" s="348"/>
    </row>
    <row r="26813" spans="10:10" ht="29.25" customHeight="1">
      <c r="J26813" s="348"/>
    </row>
    <row r="26814" spans="10:10" ht="29.25" customHeight="1">
      <c r="J26814" s="348"/>
    </row>
    <row r="26815" spans="10:10" ht="29.25" customHeight="1">
      <c r="J26815" s="348"/>
    </row>
    <row r="26816" spans="10:10" ht="29.25" customHeight="1">
      <c r="J26816" s="348"/>
    </row>
    <row r="26817" spans="10:10" ht="29.25" customHeight="1">
      <c r="J26817" s="348"/>
    </row>
    <row r="26818" spans="10:10" ht="29.25" customHeight="1">
      <c r="J26818" s="348"/>
    </row>
    <row r="26819" spans="10:10" ht="29.25" customHeight="1">
      <c r="J26819" s="348"/>
    </row>
    <row r="26820" spans="10:10" ht="29.25" customHeight="1">
      <c r="J26820" s="348"/>
    </row>
    <row r="26821" spans="10:10" ht="29.25" customHeight="1">
      <c r="J26821" s="348"/>
    </row>
    <row r="26822" spans="10:10" ht="29.25" customHeight="1">
      <c r="J26822" s="348"/>
    </row>
    <row r="26823" spans="10:10" ht="29.25" customHeight="1">
      <c r="J26823" s="348"/>
    </row>
    <row r="26824" spans="10:10" ht="29.25" customHeight="1">
      <c r="J26824" s="348"/>
    </row>
    <row r="26825" spans="10:10" ht="29.25" customHeight="1">
      <c r="J26825" s="348"/>
    </row>
    <row r="26826" spans="10:10" ht="29.25" customHeight="1">
      <c r="J26826" s="348"/>
    </row>
    <row r="26827" spans="10:10" ht="29.25" customHeight="1">
      <c r="J26827" s="348"/>
    </row>
    <row r="26828" spans="10:10" ht="29.25" customHeight="1">
      <c r="J26828" s="348"/>
    </row>
    <row r="26829" spans="10:10" ht="29.25" customHeight="1">
      <c r="J26829" s="348"/>
    </row>
    <row r="26830" spans="10:10" ht="29.25" customHeight="1">
      <c r="J26830" s="348"/>
    </row>
    <row r="26831" spans="10:10" ht="29.25" customHeight="1">
      <c r="J26831" s="348"/>
    </row>
    <row r="26832" spans="10:10" ht="29.25" customHeight="1">
      <c r="J26832" s="348"/>
    </row>
    <row r="26833" spans="10:10" ht="29.25" customHeight="1">
      <c r="J26833" s="348"/>
    </row>
    <row r="26834" spans="10:10" ht="29.25" customHeight="1">
      <c r="J26834" s="348"/>
    </row>
    <row r="26835" spans="10:10" ht="29.25" customHeight="1">
      <c r="J26835" s="348"/>
    </row>
    <row r="26836" spans="10:10" ht="29.25" customHeight="1">
      <c r="J26836" s="348"/>
    </row>
    <row r="26837" spans="10:10" ht="29.25" customHeight="1">
      <c r="J26837" s="348"/>
    </row>
    <row r="26838" spans="10:10" ht="29.25" customHeight="1">
      <c r="J26838" s="348"/>
    </row>
    <row r="26839" spans="10:10" ht="29.25" customHeight="1">
      <c r="J26839" s="348"/>
    </row>
    <row r="26840" spans="10:10" ht="29.25" customHeight="1">
      <c r="J26840" s="348"/>
    </row>
    <row r="26841" spans="10:10" ht="29.25" customHeight="1">
      <c r="J26841" s="348"/>
    </row>
    <row r="26842" spans="10:10" ht="29.25" customHeight="1">
      <c r="J26842" s="348"/>
    </row>
    <row r="26843" spans="10:10" ht="29.25" customHeight="1">
      <c r="J26843" s="348"/>
    </row>
    <row r="26844" spans="10:10" ht="29.25" customHeight="1">
      <c r="J26844" s="348"/>
    </row>
    <row r="26845" spans="10:10" ht="29.25" customHeight="1">
      <c r="J26845" s="348"/>
    </row>
    <row r="26846" spans="10:10" ht="29.25" customHeight="1">
      <c r="J26846" s="348"/>
    </row>
    <row r="26847" spans="10:10" ht="29.25" customHeight="1">
      <c r="J26847" s="348"/>
    </row>
    <row r="26848" spans="10:10" ht="29.25" customHeight="1">
      <c r="J26848" s="348"/>
    </row>
    <row r="26849" spans="10:10" ht="29.25" customHeight="1">
      <c r="J26849" s="348"/>
    </row>
    <row r="26850" spans="10:10" ht="29.25" customHeight="1">
      <c r="J26850" s="348"/>
    </row>
    <row r="26851" spans="10:10" ht="29.25" customHeight="1">
      <c r="J26851" s="348"/>
    </row>
    <row r="26852" spans="10:10" ht="29.25" customHeight="1">
      <c r="J26852" s="348"/>
    </row>
    <row r="26853" spans="10:10" ht="29.25" customHeight="1">
      <c r="J26853" s="348"/>
    </row>
    <row r="26854" spans="10:10" ht="29.25" customHeight="1">
      <c r="J26854" s="348"/>
    </row>
    <row r="26855" spans="10:10" ht="29.25" customHeight="1">
      <c r="J26855" s="348"/>
    </row>
    <row r="26856" spans="10:10" ht="29.25" customHeight="1">
      <c r="J26856" s="348"/>
    </row>
    <row r="26857" spans="10:10" ht="29.25" customHeight="1">
      <c r="J26857" s="348"/>
    </row>
    <row r="26858" spans="10:10" ht="29.25" customHeight="1">
      <c r="J26858" s="348"/>
    </row>
    <row r="26859" spans="10:10" ht="29.25" customHeight="1">
      <c r="J26859" s="348"/>
    </row>
    <row r="26860" spans="10:10" ht="29.25" customHeight="1">
      <c r="J26860" s="348"/>
    </row>
    <row r="26861" spans="10:10" ht="29.25" customHeight="1">
      <c r="J26861" s="348"/>
    </row>
    <row r="26862" spans="10:10" ht="29.25" customHeight="1">
      <c r="J26862" s="348"/>
    </row>
    <row r="26863" spans="10:10" ht="29.25" customHeight="1">
      <c r="J26863" s="348"/>
    </row>
    <row r="26864" spans="10:10" ht="29.25" customHeight="1">
      <c r="J26864" s="348"/>
    </row>
    <row r="26865" spans="10:10" ht="29.25" customHeight="1">
      <c r="J26865" s="348"/>
    </row>
    <row r="26866" spans="10:10" ht="29.25" customHeight="1">
      <c r="J26866" s="348"/>
    </row>
    <row r="26867" spans="10:10" ht="29.25" customHeight="1">
      <c r="J26867" s="348"/>
    </row>
    <row r="26868" spans="10:10" ht="29.25" customHeight="1">
      <c r="J26868" s="348"/>
    </row>
    <row r="26869" spans="10:10" ht="29.25" customHeight="1">
      <c r="J26869" s="348"/>
    </row>
    <row r="26870" spans="10:10" ht="29.25" customHeight="1">
      <c r="J26870" s="348"/>
    </row>
    <row r="26871" spans="10:10" ht="29.25" customHeight="1">
      <c r="J26871" s="348"/>
    </row>
    <row r="26872" spans="10:10" ht="29.25" customHeight="1">
      <c r="J26872" s="348"/>
    </row>
    <row r="26873" spans="10:10" ht="29.25" customHeight="1">
      <c r="J26873" s="348"/>
    </row>
    <row r="26874" spans="10:10" ht="29.25" customHeight="1">
      <c r="J26874" s="348"/>
    </row>
    <row r="26875" spans="10:10" ht="29.25" customHeight="1">
      <c r="J26875" s="348"/>
    </row>
    <row r="26876" spans="10:10" ht="29.25" customHeight="1">
      <c r="J26876" s="348"/>
    </row>
    <row r="26877" spans="10:10" ht="29.25" customHeight="1">
      <c r="J26877" s="348"/>
    </row>
    <row r="26878" spans="10:10" ht="29.25" customHeight="1">
      <c r="J26878" s="348"/>
    </row>
    <row r="26879" spans="10:10" ht="29.25" customHeight="1">
      <c r="J26879" s="348"/>
    </row>
    <row r="26880" spans="10:10" ht="29.25" customHeight="1">
      <c r="J26880" s="348"/>
    </row>
    <row r="26881" spans="10:10" ht="29.25" customHeight="1">
      <c r="J26881" s="348"/>
    </row>
    <row r="26882" spans="10:10" ht="29.25" customHeight="1">
      <c r="J26882" s="348"/>
    </row>
    <row r="26883" spans="10:10" ht="29.25" customHeight="1">
      <c r="J26883" s="348"/>
    </row>
    <row r="26884" spans="10:10" ht="29.25" customHeight="1">
      <c r="J26884" s="348"/>
    </row>
    <row r="26885" spans="10:10" ht="29.25" customHeight="1">
      <c r="J26885" s="348"/>
    </row>
    <row r="26886" spans="10:10" ht="29.25" customHeight="1">
      <c r="J26886" s="348"/>
    </row>
    <row r="26887" spans="10:10" ht="29.25" customHeight="1">
      <c r="J26887" s="348"/>
    </row>
    <row r="26888" spans="10:10" ht="29.25" customHeight="1">
      <c r="J26888" s="348"/>
    </row>
    <row r="26889" spans="10:10" ht="29.25" customHeight="1">
      <c r="J26889" s="348"/>
    </row>
    <row r="26890" spans="10:10" ht="29.25" customHeight="1">
      <c r="J26890" s="348"/>
    </row>
    <row r="26891" spans="10:10" ht="29.25" customHeight="1">
      <c r="J26891" s="348"/>
    </row>
    <row r="26892" spans="10:10" ht="29.25" customHeight="1">
      <c r="J26892" s="348"/>
    </row>
    <row r="26893" spans="10:10" ht="29.25" customHeight="1">
      <c r="J26893" s="348"/>
    </row>
    <row r="26894" spans="10:10" ht="29.25" customHeight="1">
      <c r="J26894" s="348"/>
    </row>
    <row r="26895" spans="10:10" ht="29.25" customHeight="1">
      <c r="J26895" s="348"/>
    </row>
    <row r="26896" spans="10:10" ht="29.25" customHeight="1">
      <c r="J26896" s="348"/>
    </row>
    <row r="26897" spans="10:10" ht="29.25" customHeight="1">
      <c r="J26897" s="348"/>
    </row>
    <row r="26898" spans="10:10" ht="29.25" customHeight="1">
      <c r="J26898" s="348"/>
    </row>
    <row r="26899" spans="10:10" ht="29.25" customHeight="1">
      <c r="J26899" s="348"/>
    </row>
    <row r="26900" spans="10:10" ht="29.25" customHeight="1">
      <c r="J26900" s="348"/>
    </row>
    <row r="26901" spans="10:10" ht="29.25" customHeight="1">
      <c r="J26901" s="348"/>
    </row>
    <row r="26902" spans="10:10" ht="29.25" customHeight="1">
      <c r="J26902" s="348"/>
    </row>
    <row r="26903" spans="10:10" ht="29.25" customHeight="1">
      <c r="J26903" s="348"/>
    </row>
    <row r="26904" spans="10:10" ht="29.25" customHeight="1">
      <c r="J26904" s="348"/>
    </row>
    <row r="26905" spans="10:10" ht="29.25" customHeight="1">
      <c r="J26905" s="348"/>
    </row>
    <row r="26906" spans="10:10" ht="29.25" customHeight="1">
      <c r="J26906" s="348"/>
    </row>
    <row r="26907" spans="10:10" ht="29.25" customHeight="1">
      <c r="J26907" s="348"/>
    </row>
    <row r="26908" spans="10:10" ht="29.25" customHeight="1">
      <c r="J26908" s="348"/>
    </row>
    <row r="26909" spans="10:10" ht="29.25" customHeight="1">
      <c r="J26909" s="348"/>
    </row>
    <row r="26910" spans="10:10" ht="29.25" customHeight="1">
      <c r="J26910" s="348"/>
    </row>
    <row r="26911" spans="10:10" ht="29.25" customHeight="1">
      <c r="J26911" s="348"/>
    </row>
    <row r="26912" spans="10:10" ht="29.25" customHeight="1">
      <c r="J26912" s="348"/>
    </row>
    <row r="26913" spans="10:10" ht="29.25" customHeight="1">
      <c r="J26913" s="348"/>
    </row>
    <row r="26914" spans="10:10" ht="29.25" customHeight="1">
      <c r="J26914" s="348"/>
    </row>
    <row r="26915" spans="10:10" ht="29.25" customHeight="1">
      <c r="J26915" s="348"/>
    </row>
    <row r="26916" spans="10:10" ht="29.25" customHeight="1">
      <c r="J26916" s="348"/>
    </row>
    <row r="26917" spans="10:10" ht="29.25" customHeight="1">
      <c r="J26917" s="348"/>
    </row>
    <row r="26918" spans="10:10" ht="29.25" customHeight="1">
      <c r="J26918" s="348"/>
    </row>
    <row r="26919" spans="10:10" ht="29.25" customHeight="1">
      <c r="J26919" s="348"/>
    </row>
    <row r="26920" spans="10:10" ht="29.25" customHeight="1">
      <c r="J26920" s="348"/>
    </row>
    <row r="26921" spans="10:10" ht="29.25" customHeight="1">
      <c r="J26921" s="348"/>
    </row>
    <row r="26922" spans="10:10" ht="29.25" customHeight="1">
      <c r="J26922" s="348"/>
    </row>
    <row r="26923" spans="10:10" ht="29.25" customHeight="1">
      <c r="J26923" s="348"/>
    </row>
    <row r="26924" spans="10:10" ht="29.25" customHeight="1">
      <c r="J26924" s="348"/>
    </row>
    <row r="26925" spans="10:10" ht="29.25" customHeight="1">
      <c r="J26925" s="348"/>
    </row>
    <row r="26926" spans="10:10" ht="29.25" customHeight="1">
      <c r="J26926" s="348"/>
    </row>
    <row r="26927" spans="10:10" ht="29.25" customHeight="1">
      <c r="J26927" s="348"/>
    </row>
    <row r="26928" spans="10:10" ht="29.25" customHeight="1">
      <c r="J26928" s="348"/>
    </row>
    <row r="26929" spans="10:10" ht="29.25" customHeight="1">
      <c r="J26929" s="348"/>
    </row>
    <row r="26930" spans="10:10" ht="29.25" customHeight="1">
      <c r="J26930" s="348"/>
    </row>
    <row r="26931" spans="10:10" ht="29.25" customHeight="1">
      <c r="J26931" s="348"/>
    </row>
    <row r="26932" spans="10:10" ht="29.25" customHeight="1">
      <c r="J26932" s="348"/>
    </row>
    <row r="26933" spans="10:10" ht="29.25" customHeight="1">
      <c r="J26933" s="348"/>
    </row>
    <row r="26934" spans="10:10" ht="29.25" customHeight="1">
      <c r="J26934" s="348"/>
    </row>
    <row r="26935" spans="10:10" ht="29.25" customHeight="1">
      <c r="J26935" s="348"/>
    </row>
    <row r="26936" spans="10:10" ht="29.25" customHeight="1">
      <c r="J26936" s="348"/>
    </row>
    <row r="26937" spans="10:10" ht="29.25" customHeight="1">
      <c r="J26937" s="348"/>
    </row>
    <row r="26938" spans="10:10" ht="29.25" customHeight="1">
      <c r="J26938" s="348"/>
    </row>
    <row r="26939" spans="10:10" ht="29.25" customHeight="1">
      <c r="J26939" s="348"/>
    </row>
    <row r="26940" spans="10:10" ht="29.25" customHeight="1">
      <c r="J26940" s="348"/>
    </row>
    <row r="26941" spans="10:10" ht="29.25" customHeight="1">
      <c r="J26941" s="348"/>
    </row>
    <row r="26942" spans="10:10" ht="29.25" customHeight="1">
      <c r="J26942" s="348"/>
    </row>
    <row r="26943" spans="10:10" ht="29.25" customHeight="1">
      <c r="J26943" s="348"/>
    </row>
    <row r="26944" spans="10:10" ht="29.25" customHeight="1">
      <c r="J26944" s="348"/>
    </row>
    <row r="26945" spans="10:10" ht="29.25" customHeight="1">
      <c r="J26945" s="348"/>
    </row>
    <row r="26946" spans="10:10" ht="29.25" customHeight="1">
      <c r="J26946" s="348"/>
    </row>
    <row r="26947" spans="10:10" ht="29.25" customHeight="1">
      <c r="J26947" s="348"/>
    </row>
    <row r="26948" spans="10:10" ht="29.25" customHeight="1">
      <c r="J26948" s="348"/>
    </row>
    <row r="26949" spans="10:10" ht="29.25" customHeight="1">
      <c r="J26949" s="348"/>
    </row>
    <row r="26950" spans="10:10" ht="29.25" customHeight="1">
      <c r="J26950" s="348"/>
    </row>
    <row r="26951" spans="10:10" ht="29.25" customHeight="1">
      <c r="J26951" s="348"/>
    </row>
    <row r="26952" spans="10:10" ht="29.25" customHeight="1">
      <c r="J26952" s="348"/>
    </row>
    <row r="26953" spans="10:10" ht="29.25" customHeight="1">
      <c r="J26953" s="348"/>
    </row>
    <row r="26954" spans="10:10" ht="29.25" customHeight="1">
      <c r="J26954" s="348"/>
    </row>
    <row r="26955" spans="10:10" ht="29.25" customHeight="1">
      <c r="J26955" s="348"/>
    </row>
    <row r="26956" spans="10:10" ht="29.25" customHeight="1">
      <c r="J26956" s="348"/>
    </row>
    <row r="26957" spans="10:10" ht="29.25" customHeight="1">
      <c r="J26957" s="348"/>
    </row>
    <row r="26958" spans="10:10" ht="29.25" customHeight="1">
      <c r="J26958" s="348"/>
    </row>
    <row r="26959" spans="10:10" ht="29.25" customHeight="1">
      <c r="J26959" s="348"/>
    </row>
    <row r="26960" spans="10:10" ht="29.25" customHeight="1">
      <c r="J26960" s="348"/>
    </row>
    <row r="26961" spans="10:10" ht="29.25" customHeight="1">
      <c r="J26961" s="348"/>
    </row>
    <row r="26962" spans="10:10" ht="29.25" customHeight="1">
      <c r="J26962" s="348"/>
    </row>
    <row r="26963" spans="10:10" ht="29.25" customHeight="1">
      <c r="J26963" s="348"/>
    </row>
    <row r="26964" spans="10:10" ht="29.25" customHeight="1">
      <c r="J26964" s="348"/>
    </row>
    <row r="26965" spans="10:10" ht="29.25" customHeight="1">
      <c r="J26965" s="348"/>
    </row>
    <row r="26966" spans="10:10" ht="29.25" customHeight="1">
      <c r="J26966" s="348"/>
    </row>
    <row r="26967" spans="10:10" ht="29.25" customHeight="1">
      <c r="J26967" s="348"/>
    </row>
    <row r="26968" spans="10:10" ht="29.25" customHeight="1">
      <c r="J26968" s="348"/>
    </row>
    <row r="26969" spans="10:10" ht="29.25" customHeight="1">
      <c r="J26969" s="348"/>
    </row>
    <row r="26970" spans="10:10" ht="29.25" customHeight="1">
      <c r="J26970" s="348"/>
    </row>
    <row r="26971" spans="10:10" ht="29.25" customHeight="1">
      <c r="J26971" s="348"/>
    </row>
    <row r="26972" spans="10:10" ht="29.25" customHeight="1">
      <c r="J26972" s="348"/>
    </row>
    <row r="26973" spans="10:10" ht="29.25" customHeight="1">
      <c r="J26973" s="348"/>
    </row>
    <row r="26974" spans="10:10" ht="29.25" customHeight="1">
      <c r="J26974" s="348"/>
    </row>
    <row r="26975" spans="10:10" ht="29.25" customHeight="1">
      <c r="J26975" s="348"/>
    </row>
    <row r="26976" spans="10:10" ht="29.25" customHeight="1">
      <c r="J26976" s="348"/>
    </row>
    <row r="26977" spans="10:10" ht="29.25" customHeight="1">
      <c r="J26977" s="348"/>
    </row>
    <row r="26978" spans="10:10" ht="29.25" customHeight="1">
      <c r="J26978" s="348"/>
    </row>
    <row r="26979" spans="10:10" ht="29.25" customHeight="1">
      <c r="J26979" s="348"/>
    </row>
    <row r="26980" spans="10:10" ht="29.25" customHeight="1">
      <c r="J26980" s="348"/>
    </row>
    <row r="26981" spans="10:10" ht="29.25" customHeight="1">
      <c r="J26981" s="348"/>
    </row>
    <row r="26982" spans="10:10" ht="29.25" customHeight="1">
      <c r="J26982" s="348"/>
    </row>
    <row r="26983" spans="10:10" ht="29.25" customHeight="1">
      <c r="J26983" s="348"/>
    </row>
    <row r="26984" spans="10:10" ht="29.25" customHeight="1">
      <c r="J26984" s="348"/>
    </row>
    <row r="26985" spans="10:10" ht="29.25" customHeight="1">
      <c r="J26985" s="348"/>
    </row>
    <row r="26986" spans="10:10" ht="29.25" customHeight="1">
      <c r="J26986" s="348"/>
    </row>
    <row r="26987" spans="10:10" ht="29.25" customHeight="1">
      <c r="J26987" s="348"/>
    </row>
    <row r="26988" spans="10:10" ht="29.25" customHeight="1">
      <c r="J26988" s="348"/>
    </row>
    <row r="26989" spans="10:10" ht="29.25" customHeight="1">
      <c r="J26989" s="348"/>
    </row>
    <row r="26990" spans="10:10" ht="29.25" customHeight="1">
      <c r="J26990" s="348"/>
    </row>
    <row r="26991" spans="10:10" ht="29.25" customHeight="1">
      <c r="J26991" s="348"/>
    </row>
    <row r="26992" spans="10:10" ht="29.25" customHeight="1">
      <c r="J26992" s="348"/>
    </row>
    <row r="26993" spans="10:10" ht="29.25" customHeight="1">
      <c r="J26993" s="348"/>
    </row>
    <row r="26994" spans="10:10" ht="29.25" customHeight="1">
      <c r="J26994" s="348"/>
    </row>
    <row r="26995" spans="10:10" ht="29.25" customHeight="1">
      <c r="J26995" s="348"/>
    </row>
    <row r="26996" spans="10:10" ht="29.25" customHeight="1">
      <c r="J26996" s="348"/>
    </row>
    <row r="26997" spans="10:10" ht="29.25" customHeight="1">
      <c r="J26997" s="348"/>
    </row>
    <row r="26998" spans="10:10" ht="29.25" customHeight="1">
      <c r="J26998" s="348"/>
    </row>
    <row r="26999" spans="10:10" ht="29.25" customHeight="1">
      <c r="J26999" s="348"/>
    </row>
    <row r="27000" spans="10:10" ht="29.25" customHeight="1">
      <c r="J27000" s="348"/>
    </row>
    <row r="27001" spans="10:10" ht="29.25" customHeight="1">
      <c r="J27001" s="348"/>
    </row>
    <row r="27002" spans="10:10" ht="29.25" customHeight="1">
      <c r="J27002" s="348"/>
    </row>
    <row r="27003" spans="10:10" ht="29.25" customHeight="1">
      <c r="J27003" s="348"/>
    </row>
    <row r="27004" spans="10:10" ht="29.25" customHeight="1">
      <c r="J27004" s="348"/>
    </row>
    <row r="27005" spans="10:10" ht="29.25" customHeight="1">
      <c r="J27005" s="348"/>
    </row>
    <row r="27006" spans="10:10" ht="29.25" customHeight="1">
      <c r="J27006" s="348"/>
    </row>
    <row r="27007" spans="10:10" ht="29.25" customHeight="1">
      <c r="J27007" s="348"/>
    </row>
    <row r="27008" spans="10:10" ht="29.25" customHeight="1">
      <c r="J27008" s="348"/>
    </row>
    <row r="27009" spans="10:10" ht="29.25" customHeight="1">
      <c r="J27009" s="348"/>
    </row>
    <row r="27010" spans="10:10" ht="29.25" customHeight="1">
      <c r="J27010" s="348"/>
    </row>
    <row r="27011" spans="10:10" ht="29.25" customHeight="1">
      <c r="J27011" s="348"/>
    </row>
    <row r="27012" spans="10:10" ht="29.25" customHeight="1">
      <c r="J27012" s="348"/>
    </row>
    <row r="27013" spans="10:10" ht="29.25" customHeight="1">
      <c r="J27013" s="348"/>
    </row>
    <row r="27014" spans="10:10" ht="29.25" customHeight="1">
      <c r="J27014" s="348"/>
    </row>
    <row r="27015" spans="10:10" ht="29.25" customHeight="1">
      <c r="J27015" s="348"/>
    </row>
    <row r="27016" spans="10:10" ht="29.25" customHeight="1">
      <c r="J27016" s="348"/>
    </row>
    <row r="27017" spans="10:10" ht="29.25" customHeight="1">
      <c r="J27017" s="348"/>
    </row>
    <row r="27018" spans="10:10" ht="29.25" customHeight="1">
      <c r="J27018" s="348"/>
    </row>
    <row r="27019" spans="10:10" ht="29.25" customHeight="1">
      <c r="J27019" s="348"/>
    </row>
    <row r="27020" spans="10:10" ht="29.25" customHeight="1">
      <c r="J27020" s="348"/>
    </row>
    <row r="27021" spans="10:10" ht="29.25" customHeight="1">
      <c r="J27021" s="348"/>
    </row>
    <row r="27022" spans="10:10" ht="29.25" customHeight="1">
      <c r="J27022" s="348"/>
    </row>
    <row r="27023" spans="10:10" ht="29.25" customHeight="1">
      <c r="J27023" s="348"/>
    </row>
    <row r="27024" spans="10:10" ht="29.25" customHeight="1">
      <c r="J27024" s="348"/>
    </row>
    <row r="27025" spans="10:10" ht="29.25" customHeight="1">
      <c r="J27025" s="348"/>
    </row>
    <row r="27026" spans="10:10" ht="29.25" customHeight="1">
      <c r="J27026" s="348"/>
    </row>
    <row r="27027" spans="10:10" ht="29.25" customHeight="1">
      <c r="J27027" s="348"/>
    </row>
    <row r="27028" spans="10:10" ht="29.25" customHeight="1">
      <c r="J27028" s="348"/>
    </row>
    <row r="27029" spans="10:10" ht="29.25" customHeight="1">
      <c r="J27029" s="348"/>
    </row>
    <row r="27030" spans="10:10" ht="29.25" customHeight="1">
      <c r="J27030" s="348"/>
    </row>
    <row r="27031" spans="10:10" ht="29.25" customHeight="1">
      <c r="J27031" s="348"/>
    </row>
    <row r="27032" spans="10:10" ht="29.25" customHeight="1">
      <c r="J27032" s="348"/>
    </row>
    <row r="27033" spans="10:10" ht="29.25" customHeight="1">
      <c r="J27033" s="348"/>
    </row>
    <row r="27034" spans="10:10" ht="29.25" customHeight="1">
      <c r="J27034" s="348"/>
    </row>
    <row r="27035" spans="10:10" ht="29.25" customHeight="1">
      <c r="J27035" s="348"/>
    </row>
    <row r="27036" spans="10:10" ht="29.25" customHeight="1">
      <c r="J27036" s="348"/>
    </row>
    <row r="27037" spans="10:10" ht="29.25" customHeight="1">
      <c r="J27037" s="348"/>
    </row>
    <row r="27038" spans="10:10" ht="29.25" customHeight="1">
      <c r="J27038" s="348"/>
    </row>
    <row r="27039" spans="10:10" ht="29.25" customHeight="1">
      <c r="J27039" s="348"/>
    </row>
    <row r="27040" spans="10:10" ht="29.25" customHeight="1">
      <c r="J27040" s="348"/>
    </row>
    <row r="27041" spans="10:10" ht="29.25" customHeight="1">
      <c r="J27041" s="348"/>
    </row>
    <row r="27042" spans="10:10" ht="29.25" customHeight="1">
      <c r="J27042" s="348"/>
    </row>
    <row r="27043" spans="10:10" ht="29.25" customHeight="1">
      <c r="J27043" s="348"/>
    </row>
    <row r="27044" spans="10:10" ht="29.25" customHeight="1">
      <c r="J27044" s="348"/>
    </row>
    <row r="27045" spans="10:10" ht="29.25" customHeight="1">
      <c r="J27045" s="348"/>
    </row>
    <row r="27046" spans="10:10" ht="29.25" customHeight="1">
      <c r="J27046" s="348"/>
    </row>
    <row r="27047" spans="10:10" ht="29.25" customHeight="1">
      <c r="J27047" s="348"/>
    </row>
    <row r="27048" spans="10:10" ht="29.25" customHeight="1">
      <c r="J27048" s="348"/>
    </row>
    <row r="27049" spans="10:10" ht="29.25" customHeight="1">
      <c r="J27049" s="348"/>
    </row>
    <row r="27050" spans="10:10" ht="29.25" customHeight="1">
      <c r="J27050" s="348"/>
    </row>
    <row r="27051" spans="10:10" ht="29.25" customHeight="1">
      <c r="J27051" s="348"/>
    </row>
    <row r="27052" spans="10:10" ht="29.25" customHeight="1">
      <c r="J27052" s="348"/>
    </row>
    <row r="27053" spans="10:10" ht="29.25" customHeight="1">
      <c r="J27053" s="348"/>
    </row>
    <row r="27054" spans="10:10" ht="29.25" customHeight="1">
      <c r="J27054" s="348"/>
    </row>
    <row r="27055" spans="10:10" ht="29.25" customHeight="1">
      <c r="J27055" s="348"/>
    </row>
    <row r="27056" spans="10:10" ht="29.25" customHeight="1">
      <c r="J27056" s="348"/>
    </row>
    <row r="27057" spans="10:10" ht="29.25" customHeight="1">
      <c r="J27057" s="348"/>
    </row>
    <row r="27058" spans="10:10" ht="29.25" customHeight="1">
      <c r="J27058" s="348"/>
    </row>
    <row r="27059" spans="10:10" ht="29.25" customHeight="1">
      <c r="J27059" s="348"/>
    </row>
    <row r="27060" spans="10:10" ht="29.25" customHeight="1">
      <c r="J27060" s="348"/>
    </row>
    <row r="27061" spans="10:10" ht="29.25" customHeight="1">
      <c r="J27061" s="348"/>
    </row>
    <row r="27062" spans="10:10" ht="29.25" customHeight="1">
      <c r="J27062" s="348"/>
    </row>
    <row r="27063" spans="10:10" ht="29.25" customHeight="1">
      <c r="J27063" s="348"/>
    </row>
    <row r="27064" spans="10:10" ht="29.25" customHeight="1">
      <c r="J27064" s="348"/>
    </row>
    <row r="27065" spans="10:10" ht="29.25" customHeight="1">
      <c r="J27065" s="348"/>
    </row>
    <row r="27066" spans="10:10" ht="29.25" customHeight="1">
      <c r="J27066" s="348"/>
    </row>
    <row r="27067" spans="10:10" ht="29.25" customHeight="1">
      <c r="J27067" s="348"/>
    </row>
    <row r="27068" spans="10:10" ht="29.25" customHeight="1">
      <c r="J27068" s="348"/>
    </row>
    <row r="27069" spans="10:10" ht="29.25" customHeight="1">
      <c r="J27069" s="348"/>
    </row>
    <row r="27070" spans="10:10" ht="29.25" customHeight="1">
      <c r="J27070" s="348"/>
    </row>
    <row r="27071" spans="10:10" ht="29.25" customHeight="1">
      <c r="J27071" s="348"/>
    </row>
    <row r="27072" spans="10:10" ht="29.25" customHeight="1">
      <c r="J27072" s="348"/>
    </row>
    <row r="27073" spans="10:10" ht="29.25" customHeight="1">
      <c r="J27073" s="348"/>
    </row>
    <row r="27074" spans="10:10" ht="29.25" customHeight="1">
      <c r="J27074" s="348"/>
    </row>
    <row r="27075" spans="10:10" ht="29.25" customHeight="1">
      <c r="J27075" s="348"/>
    </row>
    <row r="27076" spans="10:10" ht="29.25" customHeight="1">
      <c r="J27076" s="348"/>
    </row>
    <row r="27077" spans="10:10" ht="29.25" customHeight="1">
      <c r="J27077" s="348"/>
    </row>
    <row r="27078" spans="10:10" ht="29.25" customHeight="1">
      <c r="J27078" s="348"/>
    </row>
    <row r="27079" spans="10:10" ht="29.25" customHeight="1">
      <c r="J27079" s="348"/>
    </row>
    <row r="27080" spans="10:10" ht="29.25" customHeight="1">
      <c r="J27080" s="348"/>
    </row>
    <row r="27081" spans="10:10" ht="29.25" customHeight="1">
      <c r="J27081" s="348"/>
    </row>
    <row r="27082" spans="10:10" ht="29.25" customHeight="1">
      <c r="J27082" s="348"/>
    </row>
    <row r="27083" spans="10:10" ht="29.25" customHeight="1">
      <c r="J27083" s="348"/>
    </row>
    <row r="27084" spans="10:10" ht="29.25" customHeight="1">
      <c r="J27084" s="348"/>
    </row>
    <row r="27085" spans="10:10" ht="29.25" customHeight="1">
      <c r="J27085" s="348"/>
    </row>
    <row r="27086" spans="10:10" ht="29.25" customHeight="1">
      <c r="J27086" s="348"/>
    </row>
    <row r="27087" spans="10:10" ht="29.25" customHeight="1">
      <c r="J27087" s="348"/>
    </row>
    <row r="27088" spans="10:10" ht="29.25" customHeight="1">
      <c r="J27088" s="348"/>
    </row>
    <row r="27089" spans="10:10" ht="29.25" customHeight="1">
      <c r="J27089" s="348"/>
    </row>
    <row r="27090" spans="10:10" ht="29.25" customHeight="1">
      <c r="J27090" s="348"/>
    </row>
    <row r="27091" spans="10:10" ht="29.25" customHeight="1">
      <c r="J27091" s="348"/>
    </row>
    <row r="27092" spans="10:10" ht="29.25" customHeight="1">
      <c r="J27092" s="348"/>
    </row>
    <row r="27093" spans="10:10" ht="29.25" customHeight="1">
      <c r="J27093" s="348"/>
    </row>
    <row r="27094" spans="10:10" ht="29.25" customHeight="1">
      <c r="J27094" s="348"/>
    </row>
    <row r="27095" spans="10:10" ht="29.25" customHeight="1">
      <c r="J27095" s="348"/>
    </row>
    <row r="27096" spans="10:10" ht="29.25" customHeight="1">
      <c r="J27096" s="348"/>
    </row>
    <row r="27097" spans="10:10" ht="29.25" customHeight="1">
      <c r="J27097" s="348"/>
    </row>
    <row r="27098" spans="10:10" ht="29.25" customHeight="1">
      <c r="J27098" s="348"/>
    </row>
    <row r="27099" spans="10:10" ht="29.25" customHeight="1">
      <c r="J27099" s="348"/>
    </row>
    <row r="27100" spans="10:10" ht="29.25" customHeight="1">
      <c r="J27100" s="348"/>
    </row>
    <row r="27101" spans="10:10" ht="29.25" customHeight="1">
      <c r="J27101" s="348"/>
    </row>
    <row r="27102" spans="10:10" ht="29.25" customHeight="1">
      <c r="J27102" s="348"/>
    </row>
    <row r="27103" spans="10:10" ht="29.25" customHeight="1">
      <c r="J27103" s="348"/>
    </row>
    <row r="27104" spans="10:10" ht="29.25" customHeight="1">
      <c r="J27104" s="348"/>
    </row>
    <row r="27105" spans="10:10" ht="29.25" customHeight="1">
      <c r="J27105" s="348"/>
    </row>
    <row r="27106" spans="10:10" ht="29.25" customHeight="1">
      <c r="J27106" s="348"/>
    </row>
    <row r="27107" spans="10:10" ht="29.25" customHeight="1">
      <c r="J27107" s="348"/>
    </row>
    <row r="27108" spans="10:10" ht="29.25" customHeight="1">
      <c r="J27108" s="348"/>
    </row>
    <row r="27109" spans="10:10" ht="29.25" customHeight="1">
      <c r="J27109" s="348"/>
    </row>
    <row r="27110" spans="10:10" ht="29.25" customHeight="1">
      <c r="J27110" s="348"/>
    </row>
    <row r="27111" spans="10:10" ht="29.25" customHeight="1">
      <c r="J27111" s="348"/>
    </row>
    <row r="27112" spans="10:10" ht="29.25" customHeight="1">
      <c r="J27112" s="348"/>
    </row>
    <row r="27113" spans="10:10" ht="29.25" customHeight="1">
      <c r="J27113" s="348"/>
    </row>
    <row r="27114" spans="10:10" ht="29.25" customHeight="1">
      <c r="J27114" s="348"/>
    </row>
    <row r="27115" spans="10:10" ht="29.25" customHeight="1">
      <c r="J27115" s="348"/>
    </row>
    <row r="27116" spans="10:10" ht="29.25" customHeight="1">
      <c r="J27116" s="348"/>
    </row>
    <row r="27117" spans="10:10" ht="29.25" customHeight="1">
      <c r="J27117" s="348"/>
    </row>
    <row r="27118" spans="10:10" ht="29.25" customHeight="1">
      <c r="J27118" s="348"/>
    </row>
    <row r="27119" spans="10:10" ht="29.25" customHeight="1">
      <c r="J27119" s="348"/>
    </row>
    <row r="27120" spans="10:10" ht="29.25" customHeight="1">
      <c r="J27120" s="348"/>
    </row>
    <row r="27121" spans="10:10" ht="29.25" customHeight="1">
      <c r="J27121" s="348"/>
    </row>
    <row r="27122" spans="10:10" ht="29.25" customHeight="1">
      <c r="J27122" s="348"/>
    </row>
    <row r="27123" spans="10:10" ht="29.25" customHeight="1">
      <c r="J27123" s="348"/>
    </row>
    <row r="27124" spans="10:10" ht="29.25" customHeight="1">
      <c r="J27124" s="348"/>
    </row>
    <row r="27125" spans="10:10" ht="29.25" customHeight="1">
      <c r="J27125" s="348"/>
    </row>
    <row r="27126" spans="10:10" ht="29.25" customHeight="1">
      <c r="J27126" s="348"/>
    </row>
    <row r="27127" spans="10:10" ht="29.25" customHeight="1">
      <c r="J27127" s="348"/>
    </row>
    <row r="27128" spans="10:10" ht="29.25" customHeight="1">
      <c r="J27128" s="348"/>
    </row>
    <row r="27129" spans="10:10" ht="29.25" customHeight="1">
      <c r="J27129" s="348"/>
    </row>
    <row r="27130" spans="10:10" ht="29.25" customHeight="1">
      <c r="J27130" s="348"/>
    </row>
    <row r="27131" spans="10:10" ht="29.25" customHeight="1">
      <c r="J27131" s="348"/>
    </row>
    <row r="27132" spans="10:10" ht="29.25" customHeight="1">
      <c r="J27132" s="348"/>
    </row>
    <row r="27133" spans="10:10" ht="29.25" customHeight="1">
      <c r="J27133" s="348"/>
    </row>
    <row r="27134" spans="10:10" ht="29.25" customHeight="1">
      <c r="J27134" s="348"/>
    </row>
    <row r="27135" spans="10:10" ht="29.25" customHeight="1">
      <c r="J27135" s="348"/>
    </row>
    <row r="27136" spans="10:10" ht="29.25" customHeight="1">
      <c r="J27136" s="348"/>
    </row>
    <row r="27137" spans="10:10" ht="29.25" customHeight="1">
      <c r="J27137" s="348"/>
    </row>
    <row r="27138" spans="10:10" ht="29.25" customHeight="1">
      <c r="J27138" s="348"/>
    </row>
    <row r="27139" spans="10:10" ht="29.25" customHeight="1">
      <c r="J27139" s="348"/>
    </row>
    <row r="27140" spans="10:10" ht="29.25" customHeight="1">
      <c r="J27140" s="348"/>
    </row>
    <row r="27141" spans="10:10" ht="29.25" customHeight="1">
      <c r="J27141" s="348"/>
    </row>
    <row r="27142" spans="10:10" ht="29.25" customHeight="1">
      <c r="J27142" s="348"/>
    </row>
    <row r="27143" spans="10:10" ht="29.25" customHeight="1">
      <c r="J27143" s="348"/>
    </row>
    <row r="27144" spans="10:10" ht="29.25" customHeight="1">
      <c r="J27144" s="348"/>
    </row>
    <row r="27145" spans="10:10" ht="29.25" customHeight="1">
      <c r="J27145" s="348"/>
    </row>
    <row r="27146" spans="10:10" ht="29.25" customHeight="1">
      <c r="J27146" s="348"/>
    </row>
    <row r="27147" spans="10:10" ht="29.25" customHeight="1">
      <c r="J27147" s="348"/>
    </row>
    <row r="27148" spans="10:10" ht="29.25" customHeight="1">
      <c r="J27148" s="348"/>
    </row>
    <row r="27149" spans="10:10" ht="29.25" customHeight="1">
      <c r="J27149" s="348"/>
    </row>
    <row r="27150" spans="10:10" ht="29.25" customHeight="1">
      <c r="J27150" s="348"/>
    </row>
    <row r="27151" spans="10:10" ht="29.25" customHeight="1">
      <c r="J27151" s="348"/>
    </row>
    <row r="27152" spans="10:10" ht="29.25" customHeight="1">
      <c r="J27152" s="348"/>
    </row>
    <row r="27153" spans="10:10" ht="29.25" customHeight="1">
      <c r="J27153" s="348"/>
    </row>
    <row r="27154" spans="10:10" ht="29.25" customHeight="1">
      <c r="J27154" s="348"/>
    </row>
    <row r="27155" spans="10:10" ht="29.25" customHeight="1">
      <c r="J27155" s="348"/>
    </row>
    <row r="27156" spans="10:10" ht="29.25" customHeight="1">
      <c r="J27156" s="348"/>
    </row>
    <row r="27157" spans="10:10" ht="29.25" customHeight="1">
      <c r="J27157" s="348"/>
    </row>
    <row r="27158" spans="10:10" ht="29.25" customHeight="1">
      <c r="J27158" s="348"/>
    </row>
    <row r="27159" spans="10:10" ht="29.25" customHeight="1">
      <c r="J27159" s="348"/>
    </row>
    <row r="27160" spans="10:10" ht="29.25" customHeight="1">
      <c r="J27160" s="348"/>
    </row>
    <row r="27161" spans="10:10" ht="29.25" customHeight="1">
      <c r="J27161" s="348"/>
    </row>
    <row r="27162" spans="10:10" ht="29.25" customHeight="1">
      <c r="J27162" s="348"/>
    </row>
    <row r="27163" spans="10:10" ht="29.25" customHeight="1">
      <c r="J27163" s="348"/>
    </row>
    <row r="27164" spans="10:10" ht="29.25" customHeight="1">
      <c r="J27164" s="348"/>
    </row>
    <row r="27165" spans="10:10" ht="29.25" customHeight="1">
      <c r="J27165" s="348"/>
    </row>
    <row r="27166" spans="10:10" ht="29.25" customHeight="1">
      <c r="J27166" s="348"/>
    </row>
    <row r="27167" spans="10:10" ht="29.25" customHeight="1">
      <c r="J27167" s="348"/>
    </row>
    <row r="27168" spans="10:10" ht="29.25" customHeight="1">
      <c r="J27168" s="348"/>
    </row>
    <row r="27169" spans="10:10" ht="29.25" customHeight="1">
      <c r="J27169" s="348"/>
    </row>
    <row r="27170" spans="10:10" ht="29.25" customHeight="1">
      <c r="J27170" s="348"/>
    </row>
    <row r="27171" spans="10:10" ht="29.25" customHeight="1">
      <c r="J27171" s="348"/>
    </row>
    <row r="27172" spans="10:10" ht="29.25" customHeight="1">
      <c r="J27172" s="348"/>
    </row>
    <row r="27173" spans="10:10" ht="29.25" customHeight="1">
      <c r="J27173" s="348"/>
    </row>
    <row r="27174" spans="10:10" ht="29.25" customHeight="1">
      <c r="J27174" s="348"/>
    </row>
    <row r="27175" spans="10:10" ht="29.25" customHeight="1">
      <c r="J27175" s="348"/>
    </row>
    <row r="27176" spans="10:10" ht="29.25" customHeight="1">
      <c r="J27176" s="348"/>
    </row>
    <row r="27177" spans="10:10" ht="29.25" customHeight="1">
      <c r="J27177" s="348"/>
    </row>
    <row r="27178" spans="10:10" ht="29.25" customHeight="1">
      <c r="J27178" s="348"/>
    </row>
    <row r="27179" spans="10:10" ht="29.25" customHeight="1">
      <c r="J27179" s="348"/>
    </row>
    <row r="27180" spans="10:10" ht="29.25" customHeight="1">
      <c r="J27180" s="348"/>
    </row>
    <row r="27181" spans="10:10" ht="29.25" customHeight="1">
      <c r="J27181" s="348"/>
    </row>
    <row r="27182" spans="10:10" ht="29.25" customHeight="1">
      <c r="J27182" s="348"/>
    </row>
    <row r="27183" spans="10:10" ht="29.25" customHeight="1">
      <c r="J27183" s="348"/>
    </row>
    <row r="27184" spans="10:10" ht="29.25" customHeight="1">
      <c r="J27184" s="348"/>
    </row>
    <row r="27185" spans="10:10" ht="29.25" customHeight="1">
      <c r="J27185" s="348"/>
    </row>
    <row r="27186" spans="10:10" ht="29.25" customHeight="1">
      <c r="J27186" s="348"/>
    </row>
    <row r="27187" spans="10:10" ht="29.25" customHeight="1">
      <c r="J27187" s="348"/>
    </row>
    <row r="27188" spans="10:10" ht="29.25" customHeight="1">
      <c r="J27188" s="348"/>
    </row>
    <row r="27189" spans="10:10" ht="29.25" customHeight="1">
      <c r="J27189" s="348"/>
    </row>
    <row r="27190" spans="10:10" ht="29.25" customHeight="1">
      <c r="J27190" s="348"/>
    </row>
    <row r="27191" spans="10:10" ht="29.25" customHeight="1">
      <c r="J27191" s="348"/>
    </row>
    <row r="27192" spans="10:10" ht="29.25" customHeight="1">
      <c r="J27192" s="348"/>
    </row>
    <row r="27193" spans="10:10" ht="29.25" customHeight="1">
      <c r="J27193" s="348"/>
    </row>
    <row r="27194" spans="10:10" ht="29.25" customHeight="1">
      <c r="J27194" s="348"/>
    </row>
    <row r="27195" spans="10:10" ht="29.25" customHeight="1">
      <c r="J27195" s="348"/>
    </row>
    <row r="27196" spans="10:10" ht="29.25" customHeight="1">
      <c r="J27196" s="348"/>
    </row>
    <row r="27197" spans="10:10" ht="29.25" customHeight="1">
      <c r="J27197" s="348"/>
    </row>
    <row r="27198" spans="10:10" ht="29.25" customHeight="1">
      <c r="J27198" s="348"/>
    </row>
    <row r="27199" spans="10:10" ht="29.25" customHeight="1">
      <c r="J27199" s="348"/>
    </row>
    <row r="27200" spans="10:10" ht="29.25" customHeight="1">
      <c r="J27200" s="348"/>
    </row>
    <row r="27201" spans="10:10" ht="29.25" customHeight="1">
      <c r="J27201" s="348"/>
    </row>
    <row r="27202" spans="10:10" ht="29.25" customHeight="1">
      <c r="J27202" s="348"/>
    </row>
    <row r="27203" spans="10:10" ht="29.25" customHeight="1">
      <c r="J27203" s="348"/>
    </row>
    <row r="27204" spans="10:10" ht="29.25" customHeight="1">
      <c r="J27204" s="348"/>
    </row>
    <row r="27205" spans="10:10" ht="29.25" customHeight="1">
      <c r="J27205" s="348"/>
    </row>
    <row r="27206" spans="10:10" ht="29.25" customHeight="1">
      <c r="J27206" s="348"/>
    </row>
    <row r="27207" spans="10:10" ht="29.25" customHeight="1">
      <c r="J27207" s="348"/>
    </row>
    <row r="27208" spans="10:10" ht="29.25" customHeight="1">
      <c r="J27208" s="348"/>
    </row>
    <row r="27209" spans="10:10" ht="29.25" customHeight="1">
      <c r="J27209" s="348"/>
    </row>
    <row r="27210" spans="10:10" ht="29.25" customHeight="1">
      <c r="J27210" s="348"/>
    </row>
    <row r="27211" spans="10:10" ht="29.25" customHeight="1">
      <c r="J27211" s="348"/>
    </row>
    <row r="27212" spans="10:10" ht="29.25" customHeight="1">
      <c r="J27212" s="348"/>
    </row>
    <row r="27213" spans="10:10" ht="29.25" customHeight="1">
      <c r="J27213" s="348"/>
    </row>
    <row r="27214" spans="10:10" ht="29.25" customHeight="1">
      <c r="J27214" s="348"/>
    </row>
    <row r="27215" spans="10:10" ht="29.25" customHeight="1">
      <c r="J27215" s="348"/>
    </row>
    <row r="27216" spans="10:10" ht="29.25" customHeight="1">
      <c r="J27216" s="348"/>
    </row>
    <row r="27217" spans="10:10" ht="29.25" customHeight="1">
      <c r="J27217" s="348"/>
    </row>
    <row r="27218" spans="10:10" ht="29.25" customHeight="1">
      <c r="J27218" s="348"/>
    </row>
    <row r="27219" spans="10:10" ht="29.25" customHeight="1">
      <c r="J27219" s="348"/>
    </row>
    <row r="27220" spans="10:10" ht="29.25" customHeight="1">
      <c r="J27220" s="348"/>
    </row>
    <row r="27221" spans="10:10" ht="29.25" customHeight="1">
      <c r="J27221" s="348"/>
    </row>
    <row r="27222" spans="10:10" ht="29.25" customHeight="1">
      <c r="J27222" s="348"/>
    </row>
    <row r="27223" spans="10:10" ht="29.25" customHeight="1">
      <c r="J27223" s="348"/>
    </row>
    <row r="27224" spans="10:10" ht="29.25" customHeight="1">
      <c r="J27224" s="348"/>
    </row>
    <row r="27225" spans="10:10" ht="29.25" customHeight="1">
      <c r="J27225" s="348"/>
    </row>
    <row r="27226" spans="10:10" ht="29.25" customHeight="1">
      <c r="J27226" s="348"/>
    </row>
    <row r="27227" spans="10:10" ht="29.25" customHeight="1">
      <c r="J27227" s="348"/>
    </row>
    <row r="27228" spans="10:10" ht="29.25" customHeight="1">
      <c r="J27228" s="348"/>
    </row>
    <row r="27229" spans="10:10" ht="29.25" customHeight="1">
      <c r="J27229" s="348"/>
    </row>
    <row r="27230" spans="10:10" ht="29.25" customHeight="1">
      <c r="J27230" s="348"/>
    </row>
    <row r="27231" spans="10:10" ht="29.25" customHeight="1">
      <c r="J27231" s="348"/>
    </row>
    <row r="27232" spans="10:10" ht="29.25" customHeight="1">
      <c r="J27232" s="348"/>
    </row>
    <row r="27233" spans="10:10" ht="29.25" customHeight="1">
      <c r="J27233" s="348"/>
    </row>
    <row r="27234" spans="10:10" ht="29.25" customHeight="1">
      <c r="J27234" s="348"/>
    </row>
    <row r="27235" spans="10:10" ht="29.25" customHeight="1">
      <c r="J27235" s="348"/>
    </row>
    <row r="27236" spans="10:10" ht="29.25" customHeight="1">
      <c r="J27236" s="348"/>
    </row>
    <row r="27237" spans="10:10" ht="29.25" customHeight="1">
      <c r="J27237" s="348"/>
    </row>
    <row r="27238" spans="10:10" ht="29.25" customHeight="1">
      <c r="J27238" s="348"/>
    </row>
    <row r="27239" spans="10:10" ht="29.25" customHeight="1">
      <c r="J27239" s="348"/>
    </row>
    <row r="27240" spans="10:10" ht="29.25" customHeight="1">
      <c r="J27240" s="348"/>
    </row>
    <row r="27241" spans="10:10" ht="29.25" customHeight="1">
      <c r="J27241" s="348"/>
    </row>
    <row r="27242" spans="10:10" ht="29.25" customHeight="1">
      <c r="J27242" s="348"/>
    </row>
    <row r="27243" spans="10:10" ht="29.25" customHeight="1">
      <c r="J27243" s="348"/>
    </row>
    <row r="27244" spans="10:10" ht="29.25" customHeight="1">
      <c r="J27244" s="348"/>
    </row>
    <row r="27245" spans="10:10" ht="29.25" customHeight="1">
      <c r="J27245" s="348"/>
    </row>
    <row r="27246" spans="10:10" ht="29.25" customHeight="1">
      <c r="J27246" s="348"/>
    </row>
    <row r="27247" spans="10:10" ht="29.25" customHeight="1">
      <c r="J27247" s="348"/>
    </row>
    <row r="27248" spans="10:10" ht="29.25" customHeight="1">
      <c r="J27248" s="348"/>
    </row>
    <row r="27249" spans="10:10" ht="29.25" customHeight="1">
      <c r="J27249" s="348"/>
    </row>
    <row r="27250" spans="10:10" ht="29.25" customHeight="1">
      <c r="J27250" s="348"/>
    </row>
    <row r="27251" spans="10:10" ht="29.25" customHeight="1">
      <c r="J27251" s="348"/>
    </row>
    <row r="27252" spans="10:10" ht="29.25" customHeight="1">
      <c r="J27252" s="348"/>
    </row>
    <row r="27253" spans="10:10" ht="29.25" customHeight="1">
      <c r="J27253" s="348"/>
    </row>
    <row r="27254" spans="10:10" ht="29.25" customHeight="1">
      <c r="J27254" s="348"/>
    </row>
    <row r="27255" spans="10:10" ht="29.25" customHeight="1">
      <c r="J27255" s="348"/>
    </row>
    <row r="27256" spans="10:10" ht="29.25" customHeight="1">
      <c r="J27256" s="348"/>
    </row>
    <row r="27257" spans="10:10" ht="29.25" customHeight="1">
      <c r="J27257" s="348"/>
    </row>
    <row r="27258" spans="10:10" ht="29.25" customHeight="1">
      <c r="J27258" s="348"/>
    </row>
    <row r="27259" spans="10:10" ht="29.25" customHeight="1">
      <c r="J27259" s="348"/>
    </row>
    <row r="27260" spans="10:10" ht="29.25" customHeight="1">
      <c r="J27260" s="348"/>
    </row>
    <row r="27261" spans="10:10" ht="29.25" customHeight="1">
      <c r="J27261" s="348"/>
    </row>
    <row r="27262" spans="10:10" ht="29.25" customHeight="1">
      <c r="J27262" s="348"/>
    </row>
    <row r="27263" spans="10:10" ht="29.25" customHeight="1">
      <c r="J27263" s="348"/>
    </row>
    <row r="27264" spans="10:10" ht="29.25" customHeight="1">
      <c r="J27264" s="348"/>
    </row>
    <row r="27265" spans="10:10" ht="29.25" customHeight="1">
      <c r="J27265" s="348"/>
    </row>
    <row r="27266" spans="10:10" ht="29.25" customHeight="1">
      <c r="J27266" s="348"/>
    </row>
    <row r="27267" spans="10:10" ht="29.25" customHeight="1">
      <c r="J27267" s="348"/>
    </row>
    <row r="27268" spans="10:10" ht="29.25" customHeight="1">
      <c r="J27268" s="348"/>
    </row>
    <row r="27269" spans="10:10" ht="29.25" customHeight="1">
      <c r="J27269" s="348"/>
    </row>
    <row r="27270" spans="10:10" ht="29.25" customHeight="1">
      <c r="J27270" s="348"/>
    </row>
    <row r="27271" spans="10:10" ht="29.25" customHeight="1">
      <c r="J27271" s="348"/>
    </row>
    <row r="27272" spans="10:10" ht="29.25" customHeight="1">
      <c r="J27272" s="348"/>
    </row>
    <row r="27273" spans="10:10" ht="29.25" customHeight="1">
      <c r="J27273" s="348"/>
    </row>
    <row r="27274" spans="10:10" ht="29.25" customHeight="1">
      <c r="J27274" s="348"/>
    </row>
    <row r="27275" spans="10:10" ht="29.25" customHeight="1">
      <c r="J27275" s="348"/>
    </row>
    <row r="27276" spans="10:10" ht="29.25" customHeight="1">
      <c r="J27276" s="348"/>
    </row>
    <row r="27277" spans="10:10" ht="29.25" customHeight="1">
      <c r="J27277" s="348"/>
    </row>
    <row r="27278" spans="10:10" ht="29.25" customHeight="1">
      <c r="J27278" s="348"/>
    </row>
    <row r="27279" spans="10:10" ht="29.25" customHeight="1">
      <c r="J27279" s="348"/>
    </row>
    <row r="27280" spans="10:10" ht="29.25" customHeight="1">
      <c r="J27280" s="348"/>
    </row>
    <row r="27281" spans="10:10" ht="29.25" customHeight="1">
      <c r="J27281" s="348"/>
    </row>
    <row r="27282" spans="10:10" ht="29.25" customHeight="1">
      <c r="J27282" s="348"/>
    </row>
    <row r="27283" spans="10:10" ht="29.25" customHeight="1">
      <c r="J27283" s="348"/>
    </row>
    <row r="27284" spans="10:10" ht="29.25" customHeight="1">
      <c r="J27284" s="348"/>
    </row>
    <row r="27285" spans="10:10" ht="29.25" customHeight="1">
      <c r="J27285" s="348"/>
    </row>
    <row r="27286" spans="10:10" ht="29.25" customHeight="1">
      <c r="J27286" s="348"/>
    </row>
    <row r="27287" spans="10:10" ht="29.25" customHeight="1">
      <c r="J27287" s="348"/>
    </row>
    <row r="27288" spans="10:10" ht="29.25" customHeight="1">
      <c r="J27288" s="348"/>
    </row>
    <row r="27289" spans="10:10" ht="29.25" customHeight="1">
      <c r="J27289" s="348"/>
    </row>
    <row r="27290" spans="10:10" ht="29.25" customHeight="1">
      <c r="J27290" s="348"/>
    </row>
    <row r="27291" spans="10:10" ht="29.25" customHeight="1">
      <c r="J27291" s="348"/>
    </row>
    <row r="27292" spans="10:10" ht="29.25" customHeight="1">
      <c r="J27292" s="348"/>
    </row>
    <row r="27293" spans="10:10" ht="29.25" customHeight="1">
      <c r="J27293" s="348"/>
    </row>
    <row r="27294" spans="10:10" ht="29.25" customHeight="1">
      <c r="J27294" s="348"/>
    </row>
    <row r="27295" spans="10:10" ht="29.25" customHeight="1">
      <c r="J27295" s="348"/>
    </row>
    <row r="27296" spans="10:10" ht="29.25" customHeight="1">
      <c r="J27296" s="348"/>
    </row>
    <row r="27297" spans="10:10" ht="29.25" customHeight="1">
      <c r="J27297" s="348"/>
    </row>
    <row r="27298" spans="10:10" ht="29.25" customHeight="1">
      <c r="J27298" s="348"/>
    </row>
    <row r="27299" spans="10:10" ht="29.25" customHeight="1">
      <c r="J27299" s="348"/>
    </row>
    <row r="27300" spans="10:10" ht="29.25" customHeight="1">
      <c r="J27300" s="348"/>
    </row>
    <row r="27301" spans="10:10" ht="29.25" customHeight="1">
      <c r="J27301" s="348"/>
    </row>
    <row r="27302" spans="10:10" ht="29.25" customHeight="1">
      <c r="J27302" s="348"/>
    </row>
    <row r="27303" spans="10:10" ht="29.25" customHeight="1">
      <c r="J27303" s="348"/>
    </row>
    <row r="27304" spans="10:10" ht="29.25" customHeight="1">
      <c r="J27304" s="348"/>
    </row>
    <row r="27305" spans="10:10" ht="29.25" customHeight="1">
      <c r="J27305" s="348"/>
    </row>
    <row r="27306" spans="10:10" ht="29.25" customHeight="1">
      <c r="J27306" s="348"/>
    </row>
    <row r="27307" spans="10:10" ht="29.25" customHeight="1">
      <c r="J27307" s="348"/>
    </row>
    <row r="27308" spans="10:10" ht="29.25" customHeight="1">
      <c r="J27308" s="348"/>
    </row>
    <row r="27309" spans="10:10" ht="29.25" customHeight="1">
      <c r="J27309" s="348"/>
    </row>
    <row r="27310" spans="10:10" ht="29.25" customHeight="1">
      <c r="J27310" s="348"/>
    </row>
    <row r="27311" spans="10:10" ht="29.25" customHeight="1">
      <c r="J27311" s="348"/>
    </row>
    <row r="27312" spans="10:10" ht="29.25" customHeight="1">
      <c r="J27312" s="348"/>
    </row>
    <row r="27313" spans="10:10" ht="29.25" customHeight="1">
      <c r="J27313" s="348"/>
    </row>
    <row r="27314" spans="10:10" ht="29.25" customHeight="1">
      <c r="J27314" s="348"/>
    </row>
    <row r="27315" spans="10:10" ht="29.25" customHeight="1">
      <c r="J27315" s="348"/>
    </row>
    <row r="27316" spans="10:10" ht="29.25" customHeight="1">
      <c r="J27316" s="348"/>
    </row>
    <row r="27317" spans="10:10" ht="29.25" customHeight="1">
      <c r="J27317" s="348"/>
    </row>
    <row r="27318" spans="10:10" ht="29.25" customHeight="1">
      <c r="J27318" s="348"/>
    </row>
    <row r="27319" spans="10:10" ht="29.25" customHeight="1">
      <c r="J27319" s="348"/>
    </row>
    <row r="27320" spans="10:10" ht="29.25" customHeight="1">
      <c r="J27320" s="348"/>
    </row>
    <row r="27321" spans="10:10" ht="29.25" customHeight="1">
      <c r="J27321" s="348"/>
    </row>
    <row r="27322" spans="10:10" ht="29.25" customHeight="1">
      <c r="J27322" s="348"/>
    </row>
    <row r="27323" spans="10:10" ht="29.25" customHeight="1">
      <c r="J27323" s="348"/>
    </row>
    <row r="27324" spans="10:10" ht="29.25" customHeight="1">
      <c r="J27324" s="348"/>
    </row>
    <row r="27325" spans="10:10" ht="29.25" customHeight="1">
      <c r="J27325" s="348"/>
    </row>
    <row r="27326" spans="10:10" ht="29.25" customHeight="1">
      <c r="J27326" s="348"/>
    </row>
    <row r="27327" spans="10:10" ht="29.25" customHeight="1">
      <c r="J27327" s="348"/>
    </row>
    <row r="27328" spans="10:10" ht="29.25" customHeight="1">
      <c r="J27328" s="348"/>
    </row>
    <row r="27329" spans="10:10" ht="29.25" customHeight="1">
      <c r="J27329" s="348"/>
    </row>
    <row r="27330" spans="10:10" ht="29.25" customHeight="1">
      <c r="J27330" s="348"/>
    </row>
    <row r="27331" spans="10:10" ht="29.25" customHeight="1">
      <c r="J27331" s="348"/>
    </row>
    <row r="27332" spans="10:10" ht="29.25" customHeight="1">
      <c r="J27332" s="348"/>
    </row>
    <row r="27333" spans="10:10" ht="29.25" customHeight="1">
      <c r="J27333" s="348"/>
    </row>
    <row r="27334" spans="10:10" ht="29.25" customHeight="1">
      <c r="J27334" s="348"/>
    </row>
    <row r="27335" spans="10:10" ht="29.25" customHeight="1">
      <c r="J27335" s="348"/>
    </row>
    <row r="27336" spans="10:10" ht="29.25" customHeight="1">
      <c r="J27336" s="348"/>
    </row>
    <row r="27337" spans="10:10" ht="29.25" customHeight="1">
      <c r="J27337" s="348"/>
    </row>
    <row r="27338" spans="10:10" ht="29.25" customHeight="1">
      <c r="J27338" s="348"/>
    </row>
    <row r="27339" spans="10:10" ht="29.25" customHeight="1">
      <c r="J27339" s="348"/>
    </row>
    <row r="27340" spans="10:10" ht="29.25" customHeight="1">
      <c r="J27340" s="348"/>
    </row>
    <row r="27341" spans="10:10" ht="29.25" customHeight="1">
      <c r="J27341" s="348"/>
    </row>
    <row r="27342" spans="10:10" ht="29.25" customHeight="1">
      <c r="J27342" s="348"/>
    </row>
    <row r="27343" spans="10:10" ht="29.25" customHeight="1">
      <c r="J27343" s="348"/>
    </row>
    <row r="27344" spans="10:10" ht="29.25" customHeight="1">
      <c r="J27344" s="348"/>
    </row>
    <row r="27345" spans="10:10" ht="29.25" customHeight="1">
      <c r="J27345" s="348"/>
    </row>
    <row r="27346" spans="10:10" ht="29.25" customHeight="1">
      <c r="J27346" s="348"/>
    </row>
    <row r="27347" spans="10:10" ht="29.25" customHeight="1">
      <c r="J27347" s="348"/>
    </row>
    <row r="27348" spans="10:10" ht="29.25" customHeight="1">
      <c r="J27348" s="348"/>
    </row>
    <row r="27349" spans="10:10" ht="29.25" customHeight="1">
      <c r="J27349" s="348"/>
    </row>
    <row r="27350" spans="10:10" ht="29.25" customHeight="1">
      <c r="J27350" s="348"/>
    </row>
    <row r="27351" spans="10:10" ht="29.25" customHeight="1">
      <c r="J27351" s="348"/>
    </row>
    <row r="27352" spans="10:10" ht="29.25" customHeight="1">
      <c r="J27352" s="348"/>
    </row>
    <row r="27353" spans="10:10" ht="29.25" customHeight="1">
      <c r="J27353" s="348"/>
    </row>
    <row r="27354" spans="10:10" ht="29.25" customHeight="1">
      <c r="J27354" s="348"/>
    </row>
    <row r="27355" spans="10:10" ht="29.25" customHeight="1">
      <c r="J27355" s="348"/>
    </row>
    <row r="27356" spans="10:10" ht="29.25" customHeight="1">
      <c r="J27356" s="348"/>
    </row>
    <row r="27357" spans="10:10" ht="29.25" customHeight="1">
      <c r="J27357" s="348"/>
    </row>
    <row r="27358" spans="10:10" ht="29.25" customHeight="1">
      <c r="J27358" s="348"/>
    </row>
    <row r="27359" spans="10:10" ht="29.25" customHeight="1">
      <c r="J27359" s="348"/>
    </row>
    <row r="27360" spans="10:10" ht="29.25" customHeight="1">
      <c r="J27360" s="348"/>
    </row>
    <row r="27361" spans="10:10" ht="29.25" customHeight="1">
      <c r="J27361" s="348"/>
    </row>
    <row r="27362" spans="10:10" ht="29.25" customHeight="1">
      <c r="J27362" s="348"/>
    </row>
    <row r="27363" spans="10:10" ht="29.25" customHeight="1">
      <c r="J27363" s="348"/>
    </row>
    <row r="27364" spans="10:10" ht="29.25" customHeight="1">
      <c r="J27364" s="348"/>
    </row>
    <row r="27365" spans="10:10" ht="29.25" customHeight="1">
      <c r="J27365" s="348"/>
    </row>
    <row r="27366" spans="10:10" ht="29.25" customHeight="1">
      <c r="J27366" s="348"/>
    </row>
    <row r="27367" spans="10:10" ht="29.25" customHeight="1">
      <c r="J27367" s="348"/>
    </row>
    <row r="27368" spans="10:10" ht="29.25" customHeight="1">
      <c r="J27368" s="348"/>
    </row>
    <row r="27369" spans="10:10" ht="29.25" customHeight="1">
      <c r="J27369" s="348"/>
    </row>
    <row r="27370" spans="10:10" ht="29.25" customHeight="1">
      <c r="J27370" s="348"/>
    </row>
    <row r="27371" spans="10:10" ht="29.25" customHeight="1">
      <c r="J27371" s="348"/>
    </row>
    <row r="27372" spans="10:10" ht="29.25" customHeight="1">
      <c r="J27372" s="348"/>
    </row>
    <row r="27373" spans="10:10" ht="29.25" customHeight="1">
      <c r="J27373" s="348"/>
    </row>
    <row r="27374" spans="10:10" ht="29.25" customHeight="1">
      <c r="J27374" s="348"/>
    </row>
    <row r="27375" spans="10:10" ht="29.25" customHeight="1">
      <c r="J27375" s="348"/>
    </row>
    <row r="27376" spans="10:10" ht="29.25" customHeight="1">
      <c r="J27376" s="348"/>
    </row>
    <row r="27377" spans="10:10" ht="29.25" customHeight="1">
      <c r="J27377" s="348"/>
    </row>
    <row r="27378" spans="10:10" ht="29.25" customHeight="1">
      <c r="J27378" s="348"/>
    </row>
    <row r="27379" spans="10:10" ht="29.25" customHeight="1">
      <c r="J27379" s="348"/>
    </row>
    <row r="27380" spans="10:10" ht="29.25" customHeight="1">
      <c r="J27380" s="348"/>
    </row>
    <row r="27381" spans="10:10" ht="29.25" customHeight="1">
      <c r="J27381" s="348"/>
    </row>
    <row r="27382" spans="10:10" ht="29.25" customHeight="1">
      <c r="J27382" s="348"/>
    </row>
    <row r="27383" spans="10:10" ht="29.25" customHeight="1">
      <c r="J27383" s="348"/>
    </row>
    <row r="27384" spans="10:10" ht="29.25" customHeight="1">
      <c r="J27384" s="348"/>
    </row>
    <row r="27385" spans="10:10" ht="29.25" customHeight="1">
      <c r="J27385" s="348"/>
    </row>
    <row r="27386" spans="10:10" ht="29.25" customHeight="1">
      <c r="J27386" s="348"/>
    </row>
    <row r="27387" spans="10:10" ht="29.25" customHeight="1">
      <c r="J27387" s="348"/>
    </row>
    <row r="27388" spans="10:10" ht="29.25" customHeight="1">
      <c r="J27388" s="348"/>
    </row>
    <row r="27389" spans="10:10" ht="29.25" customHeight="1">
      <c r="J27389" s="348"/>
    </row>
    <row r="27390" spans="10:10" ht="29.25" customHeight="1">
      <c r="J27390" s="348"/>
    </row>
    <row r="27391" spans="10:10" ht="29.25" customHeight="1">
      <c r="J27391" s="348"/>
    </row>
    <row r="27392" spans="10:10" ht="29.25" customHeight="1">
      <c r="J27392" s="348"/>
    </row>
    <row r="27393" spans="10:10" ht="29.25" customHeight="1">
      <c r="J27393" s="348"/>
    </row>
    <row r="27394" spans="10:10" ht="29.25" customHeight="1">
      <c r="J27394" s="348"/>
    </row>
    <row r="27395" spans="10:10" ht="29.25" customHeight="1">
      <c r="J27395" s="348"/>
    </row>
    <row r="27396" spans="10:10" ht="29.25" customHeight="1">
      <c r="J27396" s="348"/>
    </row>
    <row r="27397" spans="10:10" ht="29.25" customHeight="1">
      <c r="J27397" s="348"/>
    </row>
    <row r="27398" spans="10:10" ht="29.25" customHeight="1">
      <c r="J27398" s="348"/>
    </row>
    <row r="27399" spans="10:10" ht="29.25" customHeight="1">
      <c r="J27399" s="348"/>
    </row>
    <row r="27400" spans="10:10" ht="29.25" customHeight="1">
      <c r="J27400" s="348"/>
    </row>
    <row r="27401" spans="10:10" ht="29.25" customHeight="1">
      <c r="J27401" s="348"/>
    </row>
    <row r="27402" spans="10:10" ht="29.25" customHeight="1">
      <c r="J27402" s="348"/>
    </row>
    <row r="27403" spans="10:10" ht="29.25" customHeight="1">
      <c r="J27403" s="348"/>
    </row>
    <row r="27404" spans="10:10" ht="29.25" customHeight="1">
      <c r="J27404" s="348"/>
    </row>
    <row r="27405" spans="10:10" ht="29.25" customHeight="1">
      <c r="J27405" s="348"/>
    </row>
    <row r="27406" spans="10:10" ht="29.25" customHeight="1">
      <c r="J27406" s="348"/>
    </row>
    <row r="27407" spans="10:10" ht="29.25" customHeight="1">
      <c r="J27407" s="348"/>
    </row>
    <row r="27408" spans="10:10" ht="29.25" customHeight="1">
      <c r="J27408" s="348"/>
    </row>
    <row r="27409" spans="10:10" ht="29.25" customHeight="1">
      <c r="J27409" s="348"/>
    </row>
    <row r="27410" spans="10:10" ht="29.25" customHeight="1">
      <c r="J27410" s="348"/>
    </row>
    <row r="27411" spans="10:10" ht="29.25" customHeight="1">
      <c r="J27411" s="348"/>
    </row>
    <row r="27412" spans="10:10" ht="29.25" customHeight="1">
      <c r="J27412" s="348"/>
    </row>
    <row r="27413" spans="10:10" ht="29.25" customHeight="1">
      <c r="J27413" s="348"/>
    </row>
    <row r="27414" spans="10:10" ht="29.25" customHeight="1">
      <c r="J27414" s="348"/>
    </row>
    <row r="27415" spans="10:10" ht="29.25" customHeight="1">
      <c r="J27415" s="348"/>
    </row>
    <row r="27416" spans="10:10" ht="29.25" customHeight="1">
      <c r="J27416" s="348"/>
    </row>
    <row r="27417" spans="10:10" ht="29.25" customHeight="1">
      <c r="J27417" s="348"/>
    </row>
    <row r="27418" spans="10:10" ht="29.25" customHeight="1">
      <c r="J27418" s="348"/>
    </row>
    <row r="27419" spans="10:10" ht="29.25" customHeight="1">
      <c r="J27419" s="348"/>
    </row>
    <row r="27420" spans="10:10" ht="29.25" customHeight="1">
      <c r="J27420" s="348"/>
    </row>
    <row r="27421" spans="10:10" ht="29.25" customHeight="1">
      <c r="J27421" s="348"/>
    </row>
    <row r="27422" spans="10:10" ht="29.25" customHeight="1">
      <c r="J27422" s="348"/>
    </row>
    <row r="27423" spans="10:10" ht="29.25" customHeight="1">
      <c r="J27423" s="348"/>
    </row>
    <row r="27424" spans="10:10" ht="29.25" customHeight="1">
      <c r="J27424" s="348"/>
    </row>
    <row r="27425" spans="10:10" ht="29.25" customHeight="1">
      <c r="J27425" s="348"/>
    </row>
    <row r="27426" spans="10:10" ht="29.25" customHeight="1">
      <c r="J27426" s="348"/>
    </row>
    <row r="27427" spans="10:10" ht="29.25" customHeight="1">
      <c r="J27427" s="348"/>
    </row>
    <row r="27428" spans="10:10" ht="29.25" customHeight="1">
      <c r="J27428" s="348"/>
    </row>
    <row r="27429" spans="10:10" ht="29.25" customHeight="1">
      <c r="J27429" s="348"/>
    </row>
    <row r="27430" spans="10:10" ht="29.25" customHeight="1">
      <c r="J27430" s="348"/>
    </row>
    <row r="27431" spans="10:10" ht="29.25" customHeight="1">
      <c r="J27431" s="348"/>
    </row>
    <row r="27432" spans="10:10" ht="29.25" customHeight="1">
      <c r="J27432" s="348"/>
    </row>
    <row r="27433" spans="10:10" ht="29.25" customHeight="1">
      <c r="J27433" s="348"/>
    </row>
    <row r="27434" spans="10:10" ht="29.25" customHeight="1">
      <c r="J27434" s="348"/>
    </row>
    <row r="27435" spans="10:10" ht="29.25" customHeight="1">
      <c r="J27435" s="348"/>
    </row>
    <row r="27436" spans="10:10" ht="29.25" customHeight="1">
      <c r="J27436" s="348"/>
    </row>
    <row r="27437" spans="10:10" ht="29.25" customHeight="1">
      <c r="J27437" s="348"/>
    </row>
    <row r="27438" spans="10:10" ht="29.25" customHeight="1">
      <c r="J27438" s="348"/>
    </row>
    <row r="27439" spans="10:10" ht="29.25" customHeight="1">
      <c r="J27439" s="348"/>
    </row>
    <row r="27440" spans="10:10" ht="29.25" customHeight="1">
      <c r="J27440" s="348"/>
    </row>
    <row r="27441" spans="10:10" ht="29.25" customHeight="1">
      <c r="J27441" s="348"/>
    </row>
    <row r="27442" spans="10:10" ht="29.25" customHeight="1">
      <c r="J27442" s="348"/>
    </row>
    <row r="27443" spans="10:10" ht="29.25" customHeight="1">
      <c r="J27443" s="348"/>
    </row>
    <row r="27444" spans="10:10" ht="29.25" customHeight="1">
      <c r="J27444" s="348"/>
    </row>
    <row r="27445" spans="10:10" ht="29.25" customHeight="1">
      <c r="J27445" s="348"/>
    </row>
    <row r="27446" spans="10:10" ht="29.25" customHeight="1">
      <c r="J27446" s="348"/>
    </row>
    <row r="27447" spans="10:10" ht="29.25" customHeight="1">
      <c r="J27447" s="348"/>
    </row>
    <row r="27448" spans="10:10" ht="29.25" customHeight="1">
      <c r="J27448" s="348"/>
    </row>
    <row r="27449" spans="10:10" ht="29.25" customHeight="1">
      <c r="J27449" s="348"/>
    </row>
    <row r="27450" spans="10:10" ht="29.25" customHeight="1">
      <c r="J27450" s="348"/>
    </row>
    <row r="27451" spans="10:10" ht="29.25" customHeight="1">
      <c r="J27451" s="348"/>
    </row>
    <row r="27452" spans="10:10" ht="29.25" customHeight="1">
      <c r="J27452" s="348"/>
    </row>
    <row r="27453" spans="10:10" ht="29.25" customHeight="1">
      <c r="J27453" s="348"/>
    </row>
    <row r="27454" spans="10:10" ht="29.25" customHeight="1">
      <c r="J27454" s="348"/>
    </row>
    <row r="27455" spans="10:10" ht="29.25" customHeight="1">
      <c r="J27455" s="348"/>
    </row>
    <row r="27456" spans="10:10" ht="29.25" customHeight="1">
      <c r="J27456" s="348"/>
    </row>
    <row r="27457" spans="10:10" ht="29.25" customHeight="1">
      <c r="J27457" s="348"/>
    </row>
    <row r="27458" spans="10:10" ht="29.25" customHeight="1">
      <c r="J27458" s="348"/>
    </row>
    <row r="27459" spans="10:10" ht="29.25" customHeight="1">
      <c r="J27459" s="348"/>
    </row>
    <row r="27460" spans="10:10" ht="29.25" customHeight="1">
      <c r="J27460" s="348"/>
    </row>
    <row r="27461" spans="10:10" ht="29.25" customHeight="1">
      <c r="J27461" s="348"/>
    </row>
    <row r="27462" spans="10:10" ht="29.25" customHeight="1">
      <c r="J27462" s="348"/>
    </row>
    <row r="27463" spans="10:10" ht="29.25" customHeight="1">
      <c r="J27463" s="348"/>
    </row>
    <row r="27464" spans="10:10" ht="29.25" customHeight="1">
      <c r="J27464" s="348"/>
    </row>
    <row r="27465" spans="10:10" ht="29.25" customHeight="1">
      <c r="J27465" s="348"/>
    </row>
    <row r="27466" spans="10:10" ht="29.25" customHeight="1">
      <c r="J27466" s="348"/>
    </row>
    <row r="27467" spans="10:10" ht="29.25" customHeight="1">
      <c r="J27467" s="348"/>
    </row>
    <row r="27468" spans="10:10" ht="29.25" customHeight="1">
      <c r="J27468" s="348"/>
    </row>
    <row r="27469" spans="10:10" ht="29.25" customHeight="1">
      <c r="J27469" s="348"/>
    </row>
    <row r="27470" spans="10:10" ht="29.25" customHeight="1">
      <c r="J27470" s="348"/>
    </row>
    <row r="27471" spans="10:10" ht="29.25" customHeight="1">
      <c r="J27471" s="348"/>
    </row>
    <row r="27472" spans="10:10" ht="29.25" customHeight="1">
      <c r="J27472" s="348"/>
    </row>
    <row r="27473" spans="10:10" ht="29.25" customHeight="1">
      <c r="J27473" s="348"/>
    </row>
    <row r="27474" spans="10:10" ht="29.25" customHeight="1">
      <c r="J27474" s="348"/>
    </row>
    <row r="27475" spans="10:10" ht="29.25" customHeight="1">
      <c r="J27475" s="348"/>
    </row>
    <row r="27476" spans="10:10" ht="29.25" customHeight="1">
      <c r="J27476" s="348"/>
    </row>
    <row r="27477" spans="10:10" ht="29.25" customHeight="1">
      <c r="J27477" s="348"/>
    </row>
    <row r="27478" spans="10:10" ht="29.25" customHeight="1">
      <c r="J27478" s="348"/>
    </row>
    <row r="27479" spans="10:10" ht="29.25" customHeight="1">
      <c r="J27479" s="348"/>
    </row>
    <row r="27480" spans="10:10" ht="29.25" customHeight="1">
      <c r="J27480" s="348"/>
    </row>
    <row r="27481" spans="10:10" ht="29.25" customHeight="1">
      <c r="J27481" s="348"/>
    </row>
    <row r="27482" spans="10:10" ht="29.25" customHeight="1">
      <c r="J27482" s="348"/>
    </row>
    <row r="27483" spans="10:10" ht="29.25" customHeight="1">
      <c r="J27483" s="348"/>
    </row>
    <row r="27484" spans="10:10" ht="29.25" customHeight="1">
      <c r="J27484" s="348"/>
    </row>
    <row r="27485" spans="10:10" ht="29.25" customHeight="1">
      <c r="J27485" s="348"/>
    </row>
    <row r="27486" spans="10:10" ht="29.25" customHeight="1">
      <c r="J27486" s="348"/>
    </row>
    <row r="27487" spans="10:10" ht="29.25" customHeight="1">
      <c r="J27487" s="348"/>
    </row>
    <row r="27488" spans="10:10" ht="29.25" customHeight="1">
      <c r="J27488" s="348"/>
    </row>
    <row r="27489" spans="10:10" ht="29.25" customHeight="1">
      <c r="J27489" s="348"/>
    </row>
    <row r="27490" spans="10:10" ht="29.25" customHeight="1">
      <c r="J27490" s="348"/>
    </row>
    <row r="27491" spans="10:10" ht="29.25" customHeight="1">
      <c r="J27491" s="348"/>
    </row>
    <row r="27492" spans="10:10" ht="29.25" customHeight="1">
      <c r="J27492" s="348"/>
    </row>
    <row r="27493" spans="10:10" ht="29.25" customHeight="1">
      <c r="J27493" s="348"/>
    </row>
    <row r="27494" spans="10:10" ht="29.25" customHeight="1">
      <c r="J27494" s="348"/>
    </row>
    <row r="27495" spans="10:10" ht="29.25" customHeight="1">
      <c r="J27495" s="348"/>
    </row>
    <row r="27496" spans="10:10" ht="29.25" customHeight="1">
      <c r="J27496" s="348"/>
    </row>
    <row r="27497" spans="10:10" ht="29.25" customHeight="1">
      <c r="J27497" s="348"/>
    </row>
    <row r="27498" spans="10:10" ht="29.25" customHeight="1">
      <c r="J27498" s="348"/>
    </row>
    <row r="27499" spans="10:10" ht="29.25" customHeight="1">
      <c r="J27499" s="348"/>
    </row>
    <row r="27500" spans="10:10" ht="29.25" customHeight="1">
      <c r="J27500" s="348"/>
    </row>
    <row r="27501" spans="10:10" ht="29.25" customHeight="1">
      <c r="J27501" s="348"/>
    </row>
    <row r="27502" spans="10:10" ht="29.25" customHeight="1">
      <c r="J27502" s="348"/>
    </row>
    <row r="27503" spans="10:10" ht="29.25" customHeight="1">
      <c r="J27503" s="348"/>
    </row>
    <row r="27504" spans="10:10" ht="29.25" customHeight="1">
      <c r="J27504" s="348"/>
    </row>
    <row r="27505" spans="10:10" ht="29.25" customHeight="1">
      <c r="J27505" s="348"/>
    </row>
    <row r="27506" spans="10:10" ht="29.25" customHeight="1">
      <c r="J27506" s="348"/>
    </row>
    <row r="27507" spans="10:10" ht="29.25" customHeight="1">
      <c r="J27507" s="348"/>
    </row>
    <row r="27508" spans="10:10" ht="29.25" customHeight="1">
      <c r="J27508" s="348"/>
    </row>
    <row r="27509" spans="10:10" ht="29.25" customHeight="1">
      <c r="J27509" s="348"/>
    </row>
    <row r="27510" spans="10:10" ht="29.25" customHeight="1">
      <c r="J27510" s="348"/>
    </row>
    <row r="27511" spans="10:10" ht="29.25" customHeight="1">
      <c r="J27511" s="348"/>
    </row>
    <row r="27512" spans="10:10" ht="29.25" customHeight="1">
      <c r="J27512" s="348"/>
    </row>
    <row r="27513" spans="10:10" ht="29.25" customHeight="1">
      <c r="J27513" s="348"/>
    </row>
    <row r="27514" spans="10:10" ht="29.25" customHeight="1">
      <c r="J27514" s="348"/>
    </row>
    <row r="27515" spans="10:10" ht="29.25" customHeight="1">
      <c r="J27515" s="348"/>
    </row>
    <row r="27516" spans="10:10" ht="29.25" customHeight="1">
      <c r="J27516" s="348"/>
    </row>
    <row r="27517" spans="10:10" ht="29.25" customHeight="1">
      <c r="J27517" s="348"/>
    </row>
    <row r="27518" spans="10:10" ht="29.25" customHeight="1">
      <c r="J27518" s="348"/>
    </row>
    <row r="27519" spans="10:10" ht="29.25" customHeight="1">
      <c r="J27519" s="348"/>
    </row>
    <row r="27520" spans="10:10" ht="29.25" customHeight="1">
      <c r="J27520" s="348"/>
    </row>
    <row r="27521" spans="10:10" ht="29.25" customHeight="1">
      <c r="J27521" s="348"/>
    </row>
    <row r="27522" spans="10:10" ht="29.25" customHeight="1">
      <c r="J27522" s="348"/>
    </row>
    <row r="27523" spans="10:10" ht="29.25" customHeight="1">
      <c r="J27523" s="348"/>
    </row>
    <row r="27524" spans="10:10" ht="29.25" customHeight="1">
      <c r="J27524" s="348"/>
    </row>
    <row r="27525" spans="10:10" ht="29.25" customHeight="1">
      <c r="J27525" s="348"/>
    </row>
    <row r="27526" spans="10:10" ht="29.25" customHeight="1">
      <c r="J27526" s="348"/>
    </row>
    <row r="27527" spans="10:10" ht="29.25" customHeight="1">
      <c r="J27527" s="348"/>
    </row>
    <row r="27528" spans="10:10" ht="29.25" customHeight="1">
      <c r="J27528" s="348"/>
    </row>
    <row r="27529" spans="10:10" ht="29.25" customHeight="1">
      <c r="J27529" s="348"/>
    </row>
    <row r="27530" spans="10:10" ht="29.25" customHeight="1">
      <c r="J27530" s="348"/>
    </row>
    <row r="27531" spans="10:10" ht="29.25" customHeight="1">
      <c r="J27531" s="348"/>
    </row>
    <row r="27532" spans="10:10" ht="29.25" customHeight="1">
      <c r="J27532" s="348"/>
    </row>
    <row r="27533" spans="10:10" ht="29.25" customHeight="1">
      <c r="J27533" s="348"/>
    </row>
    <row r="27534" spans="10:10" ht="29.25" customHeight="1">
      <c r="J27534" s="348"/>
    </row>
    <row r="27535" spans="10:10" ht="29.25" customHeight="1">
      <c r="J27535" s="348"/>
    </row>
    <row r="27536" spans="10:10" ht="29.25" customHeight="1">
      <c r="J27536" s="348"/>
    </row>
    <row r="27537" spans="10:10" ht="29.25" customHeight="1">
      <c r="J27537" s="348"/>
    </row>
    <row r="27538" spans="10:10" ht="29.25" customHeight="1">
      <c r="J27538" s="348"/>
    </row>
    <row r="27539" spans="10:10" ht="29.25" customHeight="1">
      <c r="J27539" s="348"/>
    </row>
    <row r="27540" spans="10:10" ht="29.25" customHeight="1">
      <c r="J27540" s="348"/>
    </row>
    <row r="27541" spans="10:10" ht="29.25" customHeight="1">
      <c r="J27541" s="348"/>
    </row>
    <row r="27542" spans="10:10" ht="29.25" customHeight="1">
      <c r="J27542" s="348"/>
    </row>
    <row r="27543" spans="10:10" ht="29.25" customHeight="1">
      <c r="J27543" s="348"/>
    </row>
    <row r="27544" spans="10:10" ht="29.25" customHeight="1">
      <c r="J27544" s="348"/>
    </row>
    <row r="27545" spans="10:10" ht="29.25" customHeight="1">
      <c r="J27545" s="348"/>
    </row>
    <row r="27546" spans="10:10" ht="29.25" customHeight="1">
      <c r="J27546" s="348"/>
    </row>
    <row r="27547" spans="10:10" ht="29.25" customHeight="1">
      <c r="J27547" s="348"/>
    </row>
    <row r="27548" spans="10:10" ht="29.25" customHeight="1">
      <c r="J27548" s="348"/>
    </row>
    <row r="27549" spans="10:10" ht="29.25" customHeight="1">
      <c r="J27549" s="348"/>
    </row>
    <row r="27550" spans="10:10" ht="29.25" customHeight="1">
      <c r="J27550" s="348"/>
    </row>
    <row r="27551" spans="10:10" ht="29.25" customHeight="1">
      <c r="J27551" s="348"/>
    </row>
    <row r="27552" spans="10:10" ht="29.25" customHeight="1">
      <c r="J27552" s="348"/>
    </row>
    <row r="27553" spans="10:10" ht="29.25" customHeight="1">
      <c r="J27553" s="348"/>
    </row>
    <row r="27554" spans="10:10" ht="29.25" customHeight="1">
      <c r="J27554" s="348"/>
    </row>
    <row r="27555" spans="10:10" ht="29.25" customHeight="1">
      <c r="J27555" s="348"/>
    </row>
    <row r="27556" spans="10:10" ht="29.25" customHeight="1">
      <c r="J27556" s="348"/>
    </row>
    <row r="27557" spans="10:10" ht="29.25" customHeight="1">
      <c r="J27557" s="348"/>
    </row>
    <row r="27558" spans="10:10" ht="29.25" customHeight="1">
      <c r="J27558" s="348"/>
    </row>
    <row r="27559" spans="10:10" ht="29.25" customHeight="1">
      <c r="J27559" s="348"/>
    </row>
    <row r="27560" spans="10:10" ht="29.25" customHeight="1">
      <c r="J27560" s="348"/>
    </row>
    <row r="27561" spans="10:10" ht="29.25" customHeight="1">
      <c r="J27561" s="348"/>
    </row>
    <row r="27562" spans="10:10" ht="29.25" customHeight="1">
      <c r="J27562" s="348"/>
    </row>
    <row r="27563" spans="10:10" ht="29.25" customHeight="1">
      <c r="J27563" s="348"/>
    </row>
    <row r="27564" spans="10:10" ht="29.25" customHeight="1">
      <c r="J27564" s="348"/>
    </row>
    <row r="27565" spans="10:10" ht="29.25" customHeight="1">
      <c r="J27565" s="348"/>
    </row>
    <row r="27566" spans="10:10" ht="29.25" customHeight="1">
      <c r="J27566" s="348"/>
    </row>
    <row r="27567" spans="10:10" ht="29.25" customHeight="1">
      <c r="J27567" s="348"/>
    </row>
    <row r="27568" spans="10:10" ht="29.25" customHeight="1">
      <c r="J27568" s="348"/>
    </row>
    <row r="27569" spans="10:10" ht="29.25" customHeight="1">
      <c r="J27569" s="348"/>
    </row>
    <row r="27570" spans="10:10" ht="29.25" customHeight="1">
      <c r="J27570" s="348"/>
    </row>
    <row r="27571" spans="10:10" ht="29.25" customHeight="1">
      <c r="J27571" s="348"/>
    </row>
    <row r="27572" spans="10:10" ht="29.25" customHeight="1">
      <c r="J27572" s="348"/>
    </row>
    <row r="27573" spans="10:10" ht="29.25" customHeight="1">
      <c r="J27573" s="348"/>
    </row>
    <row r="27574" spans="10:10" ht="29.25" customHeight="1">
      <c r="J27574" s="348"/>
    </row>
    <row r="27575" spans="10:10" ht="29.25" customHeight="1">
      <c r="J27575" s="348"/>
    </row>
    <row r="27576" spans="10:10" ht="29.25" customHeight="1">
      <c r="J27576" s="348"/>
    </row>
    <row r="27577" spans="10:10" ht="29.25" customHeight="1">
      <c r="J27577" s="348"/>
    </row>
    <row r="27578" spans="10:10" ht="29.25" customHeight="1">
      <c r="J27578" s="348"/>
    </row>
    <row r="27579" spans="10:10" ht="29.25" customHeight="1">
      <c r="J27579" s="348"/>
    </row>
    <row r="27580" spans="10:10" ht="29.25" customHeight="1">
      <c r="J27580" s="348"/>
    </row>
    <row r="27581" spans="10:10" ht="29.25" customHeight="1">
      <c r="J27581" s="348"/>
    </row>
    <row r="27582" spans="10:10" ht="29.25" customHeight="1">
      <c r="J27582" s="348"/>
    </row>
    <row r="27583" spans="10:10" ht="29.25" customHeight="1">
      <c r="J27583" s="348"/>
    </row>
    <row r="27584" spans="10:10" ht="29.25" customHeight="1">
      <c r="J27584" s="348"/>
    </row>
    <row r="27585" spans="10:10" ht="29.25" customHeight="1">
      <c r="J27585" s="348"/>
    </row>
    <row r="27586" spans="10:10" ht="29.25" customHeight="1">
      <c r="J27586" s="348"/>
    </row>
    <row r="27587" spans="10:10" ht="29.25" customHeight="1">
      <c r="J27587" s="348"/>
    </row>
    <row r="27588" spans="10:10" ht="29.25" customHeight="1">
      <c r="J27588" s="348"/>
    </row>
    <row r="27589" spans="10:10" ht="29.25" customHeight="1">
      <c r="J27589" s="348"/>
    </row>
    <row r="27590" spans="10:10" ht="29.25" customHeight="1">
      <c r="J27590" s="348"/>
    </row>
    <row r="27591" spans="10:10" ht="29.25" customHeight="1">
      <c r="J27591" s="348"/>
    </row>
    <row r="27592" spans="10:10" ht="29.25" customHeight="1">
      <c r="J27592" s="348"/>
    </row>
    <row r="27593" spans="10:10" ht="29.25" customHeight="1">
      <c r="J27593" s="348"/>
    </row>
    <row r="27594" spans="10:10" ht="29.25" customHeight="1">
      <c r="J27594" s="348"/>
    </row>
    <row r="27595" spans="10:10" ht="29.25" customHeight="1">
      <c r="J27595" s="348"/>
    </row>
    <row r="27596" spans="10:10" ht="29.25" customHeight="1">
      <c r="J27596" s="348"/>
    </row>
    <row r="27597" spans="10:10" ht="29.25" customHeight="1">
      <c r="J27597" s="348"/>
    </row>
    <row r="27598" spans="10:10" ht="29.25" customHeight="1">
      <c r="J27598" s="348"/>
    </row>
    <row r="27599" spans="10:10" ht="29.25" customHeight="1">
      <c r="J27599" s="348"/>
    </row>
    <row r="27600" spans="10:10" ht="29.25" customHeight="1">
      <c r="J27600" s="348"/>
    </row>
    <row r="27601" spans="10:10" ht="29.25" customHeight="1">
      <c r="J27601" s="348"/>
    </row>
    <row r="27602" spans="10:10" ht="29.25" customHeight="1">
      <c r="J27602" s="348"/>
    </row>
    <row r="27603" spans="10:10" ht="29.25" customHeight="1">
      <c r="J27603" s="348"/>
    </row>
    <row r="27604" spans="10:10" ht="29.25" customHeight="1">
      <c r="J27604" s="348"/>
    </row>
    <row r="27605" spans="10:10" ht="29.25" customHeight="1">
      <c r="J27605" s="348"/>
    </row>
    <row r="27606" spans="10:10" ht="29.25" customHeight="1">
      <c r="J27606" s="348"/>
    </row>
    <row r="27607" spans="10:10" ht="29.25" customHeight="1">
      <c r="J27607" s="348"/>
    </row>
    <row r="27608" spans="10:10" ht="29.25" customHeight="1">
      <c r="J27608" s="348"/>
    </row>
    <row r="27609" spans="10:10" ht="29.25" customHeight="1">
      <c r="J27609" s="348"/>
    </row>
    <row r="27610" spans="10:10" ht="29.25" customHeight="1">
      <c r="J27610" s="348"/>
    </row>
    <row r="27611" spans="10:10" ht="29.25" customHeight="1">
      <c r="J27611" s="348"/>
    </row>
    <row r="27612" spans="10:10" ht="29.25" customHeight="1">
      <c r="J27612" s="348"/>
    </row>
    <row r="27613" spans="10:10" ht="29.25" customHeight="1">
      <c r="J27613" s="348"/>
    </row>
    <row r="27614" spans="10:10" ht="29.25" customHeight="1">
      <c r="J27614" s="348"/>
    </row>
    <row r="27615" spans="10:10" ht="29.25" customHeight="1">
      <c r="J27615" s="348"/>
    </row>
    <row r="27616" spans="10:10" ht="29.25" customHeight="1">
      <c r="J27616" s="348"/>
    </row>
    <row r="27617" spans="10:10" ht="29.25" customHeight="1">
      <c r="J27617" s="348"/>
    </row>
    <row r="27618" spans="10:10" ht="29.25" customHeight="1">
      <c r="J27618" s="348"/>
    </row>
    <row r="27619" spans="10:10" ht="29.25" customHeight="1">
      <c r="J27619" s="348"/>
    </row>
    <row r="27620" spans="10:10" ht="29.25" customHeight="1">
      <c r="J27620" s="348"/>
    </row>
    <row r="27621" spans="10:10" ht="29.25" customHeight="1">
      <c r="J27621" s="348"/>
    </row>
    <row r="27622" spans="10:10" ht="29.25" customHeight="1">
      <c r="J27622" s="348"/>
    </row>
    <row r="27623" spans="10:10" ht="29.25" customHeight="1">
      <c r="J27623" s="348"/>
    </row>
    <row r="27624" spans="10:10" ht="29.25" customHeight="1">
      <c r="J27624" s="348"/>
    </row>
    <row r="27625" spans="10:10" ht="29.25" customHeight="1">
      <c r="J27625" s="348"/>
    </row>
    <row r="27626" spans="10:10" ht="29.25" customHeight="1">
      <c r="J27626" s="348"/>
    </row>
    <row r="27627" spans="10:10" ht="29.25" customHeight="1">
      <c r="J27627" s="348"/>
    </row>
    <row r="27628" spans="10:10" ht="29.25" customHeight="1">
      <c r="J27628" s="348"/>
    </row>
    <row r="27629" spans="10:10" ht="29.25" customHeight="1">
      <c r="J27629" s="348"/>
    </row>
    <row r="27630" spans="10:10" ht="29.25" customHeight="1">
      <c r="J27630" s="348"/>
    </row>
    <row r="27631" spans="10:10" ht="29.25" customHeight="1">
      <c r="J27631" s="348"/>
    </row>
    <row r="27632" spans="10:10" ht="29.25" customHeight="1">
      <c r="J27632" s="348"/>
    </row>
    <row r="27633" spans="10:10" ht="29.25" customHeight="1">
      <c r="J27633" s="348"/>
    </row>
    <row r="27634" spans="10:10" ht="29.25" customHeight="1">
      <c r="J27634" s="348"/>
    </row>
    <row r="27635" spans="10:10" ht="29.25" customHeight="1">
      <c r="J27635" s="348"/>
    </row>
    <row r="27636" spans="10:10" ht="29.25" customHeight="1">
      <c r="J27636" s="348"/>
    </row>
    <row r="27637" spans="10:10" ht="29.25" customHeight="1">
      <c r="J27637" s="348"/>
    </row>
    <row r="27638" spans="10:10" ht="29.25" customHeight="1">
      <c r="J27638" s="348"/>
    </row>
    <row r="27639" spans="10:10" ht="29.25" customHeight="1">
      <c r="J27639" s="348"/>
    </row>
    <row r="27640" spans="10:10" ht="29.25" customHeight="1">
      <c r="J27640" s="348"/>
    </row>
    <row r="27641" spans="10:10" ht="29.25" customHeight="1">
      <c r="J27641" s="348"/>
    </row>
    <row r="27642" spans="10:10" ht="29.25" customHeight="1">
      <c r="J27642" s="348"/>
    </row>
    <row r="27643" spans="10:10" ht="29.25" customHeight="1">
      <c r="J27643" s="348"/>
    </row>
    <row r="27644" spans="10:10" ht="29.25" customHeight="1">
      <c r="J27644" s="348"/>
    </row>
    <row r="27645" spans="10:10" ht="29.25" customHeight="1">
      <c r="J27645" s="348"/>
    </row>
    <row r="27646" spans="10:10" ht="29.25" customHeight="1">
      <c r="J27646" s="348"/>
    </row>
    <row r="27647" spans="10:10" ht="29.25" customHeight="1">
      <c r="J27647" s="348"/>
    </row>
    <row r="27648" spans="10:10" ht="29.25" customHeight="1">
      <c r="J27648" s="348"/>
    </row>
    <row r="27649" spans="10:10" ht="29.25" customHeight="1">
      <c r="J27649" s="348"/>
    </row>
    <row r="27650" spans="10:10" ht="29.25" customHeight="1">
      <c r="J27650" s="348"/>
    </row>
    <row r="27651" spans="10:10" ht="29.25" customHeight="1">
      <c r="J27651" s="348"/>
    </row>
    <row r="27652" spans="10:10" ht="29.25" customHeight="1">
      <c r="J27652" s="348"/>
    </row>
    <row r="27653" spans="10:10" ht="29.25" customHeight="1">
      <c r="J27653" s="348"/>
    </row>
    <row r="27654" spans="10:10" ht="29.25" customHeight="1">
      <c r="J27654" s="348"/>
    </row>
    <row r="27655" spans="10:10" ht="29.25" customHeight="1">
      <c r="J27655" s="348"/>
    </row>
    <row r="27656" spans="10:10" ht="29.25" customHeight="1">
      <c r="J27656" s="348"/>
    </row>
    <row r="27657" spans="10:10" ht="29.25" customHeight="1">
      <c r="J27657" s="348"/>
    </row>
    <row r="27658" spans="10:10" ht="29.25" customHeight="1">
      <c r="J27658" s="348"/>
    </row>
    <row r="27659" spans="10:10" ht="29.25" customHeight="1">
      <c r="J27659" s="348"/>
    </row>
    <row r="27660" spans="10:10" ht="29.25" customHeight="1">
      <c r="J27660" s="348"/>
    </row>
    <row r="27661" spans="10:10" ht="29.25" customHeight="1">
      <c r="J27661" s="348"/>
    </row>
    <row r="27662" spans="10:10" ht="29.25" customHeight="1">
      <c r="J27662" s="348"/>
    </row>
    <row r="27663" spans="10:10" ht="29.25" customHeight="1">
      <c r="J27663" s="348"/>
    </row>
    <row r="27664" spans="10:10" ht="29.25" customHeight="1">
      <c r="J27664" s="348"/>
    </row>
    <row r="27665" spans="10:10" ht="29.25" customHeight="1">
      <c r="J27665" s="348"/>
    </row>
    <row r="27666" spans="10:10" ht="29.25" customHeight="1">
      <c r="J27666" s="348"/>
    </row>
    <row r="27667" spans="10:10" ht="29.25" customHeight="1">
      <c r="J27667" s="348"/>
    </row>
    <row r="27668" spans="10:10" ht="29.25" customHeight="1">
      <c r="J27668" s="348"/>
    </row>
    <row r="27669" spans="10:10" ht="29.25" customHeight="1">
      <c r="J27669" s="348"/>
    </row>
    <row r="27670" spans="10:10" ht="29.25" customHeight="1">
      <c r="J27670" s="348"/>
    </row>
    <row r="27671" spans="10:10" ht="29.25" customHeight="1">
      <c r="J27671" s="348"/>
    </row>
    <row r="27672" spans="10:10" ht="29.25" customHeight="1">
      <c r="J27672" s="348"/>
    </row>
    <row r="27673" spans="10:10" ht="29.25" customHeight="1">
      <c r="J27673" s="348"/>
    </row>
    <row r="27674" spans="10:10" ht="29.25" customHeight="1">
      <c r="J27674" s="348"/>
    </row>
    <row r="27675" spans="10:10" ht="29.25" customHeight="1">
      <c r="J27675" s="348"/>
    </row>
    <row r="27676" spans="10:10" ht="29.25" customHeight="1">
      <c r="J27676" s="348"/>
    </row>
    <row r="27677" spans="10:10" ht="29.25" customHeight="1">
      <c r="J27677" s="348"/>
    </row>
    <row r="27678" spans="10:10" ht="29.25" customHeight="1">
      <c r="J27678" s="348"/>
    </row>
    <row r="27679" spans="10:10" ht="29.25" customHeight="1">
      <c r="J27679" s="348"/>
    </row>
    <row r="27680" spans="10:10" ht="29.25" customHeight="1">
      <c r="J27680" s="348"/>
    </row>
    <row r="27681" spans="10:10" ht="29.25" customHeight="1">
      <c r="J27681" s="348"/>
    </row>
    <row r="27682" spans="10:10" ht="29.25" customHeight="1">
      <c r="J27682" s="348"/>
    </row>
    <row r="27683" spans="10:10" ht="29.25" customHeight="1">
      <c r="J27683" s="348"/>
    </row>
    <row r="27684" spans="10:10" ht="29.25" customHeight="1">
      <c r="J27684" s="348"/>
    </row>
    <row r="27685" spans="10:10" ht="29.25" customHeight="1">
      <c r="J27685" s="348"/>
    </row>
    <row r="27686" spans="10:10" ht="29.25" customHeight="1">
      <c r="J27686" s="348"/>
    </row>
    <row r="27687" spans="10:10" ht="29.25" customHeight="1">
      <c r="J27687" s="348"/>
    </row>
    <row r="27688" spans="10:10" ht="29.25" customHeight="1">
      <c r="J27688" s="348"/>
    </row>
    <row r="27689" spans="10:10" ht="29.25" customHeight="1">
      <c r="J27689" s="348"/>
    </row>
    <row r="27690" spans="10:10" ht="29.25" customHeight="1">
      <c r="J27690" s="348"/>
    </row>
    <row r="27691" spans="10:10" ht="29.25" customHeight="1">
      <c r="J27691" s="348"/>
    </row>
    <row r="27692" spans="10:10" ht="29.25" customHeight="1">
      <c r="J27692" s="348"/>
    </row>
    <row r="27693" spans="10:10" ht="29.25" customHeight="1">
      <c r="J27693" s="348"/>
    </row>
    <row r="27694" spans="10:10" ht="29.25" customHeight="1">
      <c r="J27694" s="348"/>
    </row>
    <row r="27695" spans="10:10" ht="29.25" customHeight="1">
      <c r="J27695" s="348"/>
    </row>
    <row r="27696" spans="10:10" ht="29.25" customHeight="1">
      <c r="J27696" s="348"/>
    </row>
    <row r="27697" spans="10:10" ht="29.25" customHeight="1">
      <c r="J27697" s="348"/>
    </row>
    <row r="27698" spans="10:10" ht="29.25" customHeight="1">
      <c r="J27698" s="348"/>
    </row>
    <row r="27699" spans="10:10" ht="29.25" customHeight="1">
      <c r="J27699" s="348"/>
    </row>
    <row r="27700" spans="10:10" ht="29.25" customHeight="1">
      <c r="J27700" s="348"/>
    </row>
    <row r="27701" spans="10:10" ht="29.25" customHeight="1">
      <c r="J27701" s="348"/>
    </row>
    <row r="27702" spans="10:10" ht="29.25" customHeight="1">
      <c r="J27702" s="348"/>
    </row>
    <row r="27703" spans="10:10" ht="29.25" customHeight="1">
      <c r="J27703" s="348"/>
    </row>
    <row r="27704" spans="10:10" ht="29.25" customHeight="1">
      <c r="J27704" s="348"/>
    </row>
    <row r="27705" spans="10:10" ht="29.25" customHeight="1">
      <c r="J27705" s="348"/>
    </row>
    <row r="27706" spans="10:10" ht="29.25" customHeight="1">
      <c r="J27706" s="348"/>
    </row>
    <row r="27707" spans="10:10" ht="29.25" customHeight="1">
      <c r="J27707" s="348"/>
    </row>
    <row r="27708" spans="10:10" ht="29.25" customHeight="1">
      <c r="J27708" s="348"/>
    </row>
    <row r="27709" spans="10:10" ht="29.25" customHeight="1">
      <c r="J27709" s="348"/>
    </row>
    <row r="27710" spans="10:10" ht="29.25" customHeight="1">
      <c r="J27710" s="348"/>
    </row>
    <row r="27711" spans="10:10" ht="29.25" customHeight="1">
      <c r="J27711" s="348"/>
    </row>
    <row r="27712" spans="10:10" ht="29.25" customHeight="1">
      <c r="J27712" s="348"/>
    </row>
    <row r="27713" spans="10:10" ht="29.25" customHeight="1">
      <c r="J27713" s="348"/>
    </row>
    <row r="27714" spans="10:10" ht="29.25" customHeight="1">
      <c r="J27714" s="348"/>
    </row>
    <row r="27715" spans="10:10" ht="29.25" customHeight="1">
      <c r="J27715" s="348"/>
    </row>
    <row r="27716" spans="10:10" ht="29.25" customHeight="1">
      <c r="J27716" s="348"/>
    </row>
    <row r="27717" spans="10:10" ht="29.25" customHeight="1">
      <c r="J27717" s="348"/>
    </row>
    <row r="27718" spans="10:10" ht="29.25" customHeight="1">
      <c r="J27718" s="348"/>
    </row>
    <row r="27719" spans="10:10" ht="29.25" customHeight="1">
      <c r="J27719" s="348"/>
    </row>
    <row r="27720" spans="10:10" ht="29.25" customHeight="1">
      <c r="J27720" s="348"/>
    </row>
    <row r="27721" spans="10:10" ht="29.25" customHeight="1">
      <c r="J27721" s="348"/>
    </row>
    <row r="27722" spans="10:10" ht="29.25" customHeight="1">
      <c r="J27722" s="348"/>
    </row>
    <row r="27723" spans="10:10" ht="29.25" customHeight="1">
      <c r="J27723" s="348"/>
    </row>
    <row r="27724" spans="10:10" ht="29.25" customHeight="1">
      <c r="J27724" s="348"/>
    </row>
    <row r="27725" spans="10:10" ht="29.25" customHeight="1">
      <c r="J27725" s="348"/>
    </row>
    <row r="27726" spans="10:10" ht="29.25" customHeight="1">
      <c r="J27726" s="348"/>
    </row>
    <row r="27727" spans="10:10" ht="29.25" customHeight="1">
      <c r="J27727" s="348"/>
    </row>
    <row r="27728" spans="10:10" ht="29.25" customHeight="1">
      <c r="J27728" s="348"/>
    </row>
    <row r="27729" spans="10:10" ht="29.25" customHeight="1">
      <c r="J27729" s="348"/>
    </row>
    <row r="27730" spans="10:10" ht="29.25" customHeight="1">
      <c r="J27730" s="348"/>
    </row>
    <row r="27731" spans="10:10" ht="29.25" customHeight="1">
      <c r="J27731" s="348"/>
    </row>
    <row r="27732" spans="10:10" ht="29.25" customHeight="1">
      <c r="J27732" s="348"/>
    </row>
    <row r="27733" spans="10:10" ht="29.25" customHeight="1">
      <c r="J27733" s="348"/>
    </row>
    <row r="27734" spans="10:10" ht="29.25" customHeight="1">
      <c r="J27734" s="348"/>
    </row>
    <row r="27735" spans="10:10" ht="29.25" customHeight="1">
      <c r="J27735" s="348"/>
    </row>
    <row r="27736" spans="10:10" ht="29.25" customHeight="1">
      <c r="J27736" s="348"/>
    </row>
    <row r="27737" spans="10:10" ht="29.25" customHeight="1">
      <c r="J27737" s="348"/>
    </row>
    <row r="27738" spans="10:10" ht="29.25" customHeight="1">
      <c r="J27738" s="348"/>
    </row>
    <row r="27739" spans="10:10" ht="29.25" customHeight="1">
      <c r="J27739" s="348"/>
    </row>
    <row r="27740" spans="10:10" ht="29.25" customHeight="1">
      <c r="J27740" s="348"/>
    </row>
    <row r="27741" spans="10:10" ht="29.25" customHeight="1">
      <c r="J27741" s="348"/>
    </row>
    <row r="27742" spans="10:10" ht="29.25" customHeight="1">
      <c r="J27742" s="348"/>
    </row>
    <row r="27743" spans="10:10" ht="29.25" customHeight="1">
      <c r="J27743" s="348"/>
    </row>
    <row r="27744" spans="10:10" ht="29.25" customHeight="1">
      <c r="J27744" s="348"/>
    </row>
    <row r="27745" spans="10:10" ht="29.25" customHeight="1">
      <c r="J27745" s="348"/>
    </row>
    <row r="27746" spans="10:10" ht="29.25" customHeight="1">
      <c r="J27746" s="348"/>
    </row>
    <row r="27747" spans="10:10" ht="29.25" customHeight="1">
      <c r="J27747" s="348"/>
    </row>
    <row r="27748" spans="10:10" ht="29.25" customHeight="1">
      <c r="J27748" s="348"/>
    </row>
    <row r="27749" spans="10:10" ht="29.25" customHeight="1">
      <c r="J27749" s="348"/>
    </row>
    <row r="27750" spans="10:10" ht="29.25" customHeight="1">
      <c r="J27750" s="348"/>
    </row>
    <row r="27751" spans="10:10" ht="29.25" customHeight="1">
      <c r="J27751" s="348"/>
    </row>
    <row r="27752" spans="10:10" ht="29.25" customHeight="1">
      <c r="J27752" s="348"/>
    </row>
    <row r="27753" spans="10:10" ht="29.25" customHeight="1">
      <c r="J27753" s="348"/>
    </row>
    <row r="27754" spans="10:10" ht="29.25" customHeight="1">
      <c r="J27754" s="348"/>
    </row>
    <row r="27755" spans="10:10" ht="29.25" customHeight="1">
      <c r="J27755" s="348"/>
    </row>
    <row r="27756" spans="10:10" ht="29.25" customHeight="1">
      <c r="J27756" s="348"/>
    </row>
    <row r="27757" spans="10:10" ht="29.25" customHeight="1">
      <c r="J27757" s="348"/>
    </row>
    <row r="27758" spans="10:10" ht="29.25" customHeight="1">
      <c r="J27758" s="348"/>
    </row>
    <row r="27759" spans="10:10" ht="29.25" customHeight="1">
      <c r="J27759" s="348"/>
    </row>
    <row r="27760" spans="10:10" ht="29.25" customHeight="1">
      <c r="J27760" s="348"/>
    </row>
    <row r="27761" spans="10:10" ht="29.25" customHeight="1">
      <c r="J27761" s="348"/>
    </row>
    <row r="27762" spans="10:10" ht="29.25" customHeight="1">
      <c r="J27762" s="348"/>
    </row>
    <row r="27763" spans="10:10" ht="29.25" customHeight="1">
      <c r="J27763" s="348"/>
    </row>
    <row r="27764" spans="10:10" ht="29.25" customHeight="1">
      <c r="J27764" s="348"/>
    </row>
    <row r="27765" spans="10:10" ht="29.25" customHeight="1">
      <c r="J27765" s="348"/>
    </row>
    <row r="27766" spans="10:10" ht="29.25" customHeight="1">
      <c r="J27766" s="348"/>
    </row>
    <row r="27767" spans="10:10" ht="29.25" customHeight="1">
      <c r="J27767" s="348"/>
    </row>
    <row r="27768" spans="10:10" ht="29.25" customHeight="1">
      <c r="J27768" s="348"/>
    </row>
    <row r="27769" spans="10:10" ht="29.25" customHeight="1">
      <c r="J27769" s="348"/>
    </row>
    <row r="27770" spans="10:10" ht="29.25" customHeight="1">
      <c r="J27770" s="348"/>
    </row>
    <row r="27771" spans="10:10" ht="29.25" customHeight="1">
      <c r="J27771" s="348"/>
    </row>
    <row r="27772" spans="10:10" ht="29.25" customHeight="1">
      <c r="J27772" s="348"/>
    </row>
    <row r="27773" spans="10:10" ht="29.25" customHeight="1">
      <c r="J27773" s="348"/>
    </row>
    <row r="27774" spans="10:10" ht="29.25" customHeight="1">
      <c r="J27774" s="348"/>
    </row>
    <row r="27775" spans="10:10" ht="29.25" customHeight="1">
      <c r="J27775" s="348"/>
    </row>
    <row r="27776" spans="10:10" ht="29.25" customHeight="1">
      <c r="J27776" s="348"/>
    </row>
    <row r="27777" spans="10:10" ht="29.25" customHeight="1">
      <c r="J27777" s="348"/>
    </row>
    <row r="27778" spans="10:10" ht="29.25" customHeight="1">
      <c r="J27778" s="348"/>
    </row>
    <row r="27779" spans="10:10" ht="29.25" customHeight="1">
      <c r="J27779" s="348"/>
    </row>
    <row r="27780" spans="10:10" ht="29.25" customHeight="1">
      <c r="J27780" s="348"/>
    </row>
    <row r="27781" spans="10:10" ht="29.25" customHeight="1">
      <c r="J27781" s="348"/>
    </row>
    <row r="27782" spans="10:10" ht="29.25" customHeight="1">
      <c r="J27782" s="348"/>
    </row>
    <row r="27783" spans="10:10" ht="29.25" customHeight="1">
      <c r="J27783" s="348"/>
    </row>
    <row r="27784" spans="10:10" ht="29.25" customHeight="1">
      <c r="J27784" s="348"/>
    </row>
    <row r="27785" spans="10:10" ht="29.25" customHeight="1">
      <c r="J27785" s="348"/>
    </row>
    <row r="27786" spans="10:10" ht="29.25" customHeight="1">
      <c r="J27786" s="348"/>
    </row>
    <row r="27787" spans="10:10" ht="29.25" customHeight="1">
      <c r="J27787" s="348"/>
    </row>
    <row r="27788" spans="10:10" ht="29.25" customHeight="1">
      <c r="J27788" s="348"/>
    </row>
    <row r="27789" spans="10:10" ht="29.25" customHeight="1">
      <c r="J27789" s="348"/>
    </row>
    <row r="27790" spans="10:10" ht="29.25" customHeight="1">
      <c r="J27790" s="348"/>
    </row>
    <row r="27791" spans="10:10" ht="29.25" customHeight="1">
      <c r="J27791" s="348"/>
    </row>
    <row r="27792" spans="10:10" ht="29.25" customHeight="1">
      <c r="J27792" s="348"/>
    </row>
    <row r="27793" spans="10:10" ht="29.25" customHeight="1">
      <c r="J27793" s="348"/>
    </row>
    <row r="27794" spans="10:10" ht="29.25" customHeight="1">
      <c r="J27794" s="348"/>
    </row>
    <row r="27795" spans="10:10" ht="29.25" customHeight="1">
      <c r="J27795" s="348"/>
    </row>
    <row r="27796" spans="10:10" ht="29.25" customHeight="1">
      <c r="J27796" s="348"/>
    </row>
    <row r="27797" spans="10:10" ht="29.25" customHeight="1">
      <c r="J27797" s="348"/>
    </row>
    <row r="27798" spans="10:10" ht="29.25" customHeight="1">
      <c r="J27798" s="348"/>
    </row>
    <row r="27799" spans="10:10" ht="29.25" customHeight="1">
      <c r="J27799" s="348"/>
    </row>
    <row r="27800" spans="10:10" ht="29.25" customHeight="1">
      <c r="J27800" s="348"/>
    </row>
    <row r="27801" spans="10:10" ht="29.25" customHeight="1">
      <c r="J27801" s="348"/>
    </row>
    <row r="27802" spans="10:10" ht="29.25" customHeight="1">
      <c r="J27802" s="348"/>
    </row>
    <row r="27803" spans="10:10" ht="29.25" customHeight="1">
      <c r="J27803" s="348"/>
    </row>
    <row r="27804" spans="10:10" ht="29.25" customHeight="1">
      <c r="J27804" s="348"/>
    </row>
    <row r="27805" spans="10:10" ht="29.25" customHeight="1">
      <c r="J27805" s="348"/>
    </row>
    <row r="27806" spans="10:10" ht="29.25" customHeight="1">
      <c r="J27806" s="348"/>
    </row>
    <row r="27807" spans="10:10" ht="29.25" customHeight="1">
      <c r="J27807" s="348"/>
    </row>
    <row r="27808" spans="10:10" ht="29.25" customHeight="1">
      <c r="J27808" s="348"/>
    </row>
    <row r="27809" spans="10:10" ht="29.25" customHeight="1">
      <c r="J27809" s="348"/>
    </row>
    <row r="27810" spans="10:10" ht="29.25" customHeight="1">
      <c r="J27810" s="348"/>
    </row>
    <row r="27811" spans="10:10" ht="29.25" customHeight="1">
      <c r="J27811" s="348"/>
    </row>
    <row r="27812" spans="10:10" ht="29.25" customHeight="1">
      <c r="J27812" s="348"/>
    </row>
    <row r="27813" spans="10:10" ht="29.25" customHeight="1">
      <c r="J27813" s="348"/>
    </row>
    <row r="27814" spans="10:10" ht="29.25" customHeight="1">
      <c r="J27814" s="348"/>
    </row>
    <row r="27815" spans="10:10" ht="29.25" customHeight="1">
      <c r="J27815" s="348"/>
    </row>
    <row r="27816" spans="10:10" ht="29.25" customHeight="1">
      <c r="J27816" s="348"/>
    </row>
    <row r="27817" spans="10:10" ht="29.25" customHeight="1">
      <c r="J27817" s="348"/>
    </row>
    <row r="27818" spans="10:10" ht="29.25" customHeight="1">
      <c r="J27818" s="348"/>
    </row>
    <row r="27819" spans="10:10" ht="29.25" customHeight="1">
      <c r="J27819" s="348"/>
    </row>
    <row r="27820" spans="10:10" ht="29.25" customHeight="1">
      <c r="J27820" s="348"/>
    </row>
    <row r="27821" spans="10:10" ht="29.25" customHeight="1">
      <c r="J27821" s="348"/>
    </row>
    <row r="27822" spans="10:10" ht="29.25" customHeight="1">
      <c r="J27822" s="348"/>
    </row>
    <row r="27823" spans="10:10" ht="29.25" customHeight="1">
      <c r="J27823" s="348"/>
    </row>
    <row r="27824" spans="10:10" ht="29.25" customHeight="1">
      <c r="J27824" s="348"/>
    </row>
    <row r="27825" spans="10:10" ht="29.25" customHeight="1">
      <c r="J27825" s="348"/>
    </row>
    <row r="27826" spans="10:10" ht="29.25" customHeight="1">
      <c r="J27826" s="348"/>
    </row>
    <row r="27827" spans="10:10" ht="29.25" customHeight="1">
      <c r="J27827" s="348"/>
    </row>
    <row r="27828" spans="10:10" ht="29.25" customHeight="1">
      <c r="J27828" s="348"/>
    </row>
    <row r="27829" spans="10:10" ht="29.25" customHeight="1">
      <c r="J27829" s="348"/>
    </row>
    <row r="27830" spans="10:10" ht="29.25" customHeight="1">
      <c r="J27830" s="348"/>
    </row>
    <row r="27831" spans="10:10" ht="29.25" customHeight="1">
      <c r="J27831" s="348"/>
    </row>
    <row r="27832" spans="10:10" ht="29.25" customHeight="1">
      <c r="J27832" s="348"/>
    </row>
    <row r="27833" spans="10:10" ht="29.25" customHeight="1">
      <c r="J27833" s="348"/>
    </row>
    <row r="27834" spans="10:10" ht="29.25" customHeight="1">
      <c r="J27834" s="348"/>
    </row>
    <row r="27835" spans="10:10" ht="29.25" customHeight="1">
      <c r="J27835" s="348"/>
    </row>
    <row r="27836" spans="10:10" ht="29.25" customHeight="1">
      <c r="J27836" s="348"/>
    </row>
    <row r="27837" spans="10:10" ht="29.25" customHeight="1">
      <c r="J27837" s="348"/>
    </row>
    <row r="27838" spans="10:10" ht="29.25" customHeight="1">
      <c r="J27838" s="348"/>
    </row>
    <row r="27839" spans="10:10" ht="29.25" customHeight="1">
      <c r="J27839" s="348"/>
    </row>
    <row r="27840" spans="10:10" ht="29.25" customHeight="1">
      <c r="J27840" s="348"/>
    </row>
    <row r="27841" spans="10:10" ht="29.25" customHeight="1">
      <c r="J27841" s="348"/>
    </row>
    <row r="27842" spans="10:10" ht="29.25" customHeight="1">
      <c r="J27842" s="348"/>
    </row>
    <row r="27843" spans="10:10" ht="29.25" customHeight="1">
      <c r="J27843" s="348"/>
    </row>
    <row r="27844" spans="10:10" ht="29.25" customHeight="1">
      <c r="J27844" s="348"/>
    </row>
    <row r="27845" spans="10:10" ht="29.25" customHeight="1">
      <c r="J27845" s="348"/>
    </row>
    <row r="27846" spans="10:10" ht="29.25" customHeight="1">
      <c r="J27846" s="348"/>
    </row>
    <row r="27847" spans="10:10" ht="29.25" customHeight="1">
      <c r="J27847" s="348"/>
    </row>
    <row r="27848" spans="10:10" ht="29.25" customHeight="1">
      <c r="J27848" s="348"/>
    </row>
    <row r="27849" spans="10:10" ht="29.25" customHeight="1">
      <c r="J27849" s="348"/>
    </row>
    <row r="27850" spans="10:10" ht="29.25" customHeight="1">
      <c r="J27850" s="348"/>
    </row>
    <row r="27851" spans="10:10" ht="29.25" customHeight="1">
      <c r="J27851" s="348"/>
    </row>
    <row r="27852" spans="10:10" ht="29.25" customHeight="1">
      <c r="J27852" s="348"/>
    </row>
    <row r="27853" spans="10:10" ht="29.25" customHeight="1">
      <c r="J27853" s="348"/>
    </row>
    <row r="27854" spans="10:10" ht="29.25" customHeight="1">
      <c r="J27854" s="348"/>
    </row>
    <row r="27855" spans="10:10" ht="29.25" customHeight="1">
      <c r="J27855" s="348"/>
    </row>
    <row r="27856" spans="10:10" ht="29.25" customHeight="1">
      <c r="J27856" s="348"/>
    </row>
    <row r="27857" spans="10:10" ht="29.25" customHeight="1">
      <c r="J27857" s="348"/>
    </row>
    <row r="27858" spans="10:10" ht="29.25" customHeight="1">
      <c r="J27858" s="348"/>
    </row>
    <row r="27859" spans="10:10" ht="29.25" customHeight="1">
      <c r="J27859" s="348"/>
    </row>
    <row r="27860" spans="10:10" ht="29.25" customHeight="1">
      <c r="J27860" s="348"/>
    </row>
    <row r="27861" spans="10:10" ht="29.25" customHeight="1">
      <c r="J27861" s="348"/>
    </row>
    <row r="27862" spans="10:10" ht="29.25" customHeight="1">
      <c r="J27862" s="348"/>
    </row>
    <row r="27863" spans="10:10" ht="29.25" customHeight="1">
      <c r="J27863" s="348"/>
    </row>
    <row r="27864" spans="10:10" ht="29.25" customHeight="1">
      <c r="J27864" s="348"/>
    </row>
    <row r="27865" spans="10:10" ht="29.25" customHeight="1">
      <c r="J27865" s="348"/>
    </row>
    <row r="27866" spans="10:10" ht="29.25" customHeight="1">
      <c r="J27866" s="348"/>
    </row>
    <row r="27867" spans="10:10" ht="29.25" customHeight="1">
      <c r="J27867" s="348"/>
    </row>
    <row r="27868" spans="10:10" ht="29.25" customHeight="1">
      <c r="J27868" s="348"/>
    </row>
    <row r="27869" spans="10:10" ht="29.25" customHeight="1">
      <c r="J27869" s="348"/>
    </row>
    <row r="27870" spans="10:10" ht="29.25" customHeight="1">
      <c r="J27870" s="348"/>
    </row>
    <row r="27871" spans="10:10" ht="29.25" customHeight="1">
      <c r="J27871" s="348"/>
    </row>
    <row r="27872" spans="10:10" ht="29.25" customHeight="1">
      <c r="J27872" s="348"/>
    </row>
    <row r="27873" spans="10:10" ht="29.25" customHeight="1">
      <c r="J27873" s="348"/>
    </row>
    <row r="27874" spans="10:10" ht="29.25" customHeight="1">
      <c r="J27874" s="348"/>
    </row>
    <row r="27875" spans="10:10" ht="29.25" customHeight="1">
      <c r="J27875" s="348"/>
    </row>
    <row r="27876" spans="10:10" ht="29.25" customHeight="1">
      <c r="J27876" s="348"/>
    </row>
    <row r="27877" spans="10:10" ht="29.25" customHeight="1">
      <c r="J27877" s="348"/>
    </row>
    <row r="27878" spans="10:10" ht="29.25" customHeight="1">
      <c r="J27878" s="348"/>
    </row>
    <row r="27879" spans="10:10" ht="29.25" customHeight="1">
      <c r="J27879" s="348"/>
    </row>
    <row r="27880" spans="10:10" ht="29.25" customHeight="1">
      <c r="J27880" s="348"/>
    </row>
    <row r="27881" spans="10:10" ht="29.25" customHeight="1">
      <c r="J27881" s="348"/>
    </row>
    <row r="27882" spans="10:10" ht="29.25" customHeight="1">
      <c r="J27882" s="348"/>
    </row>
    <row r="27883" spans="10:10" ht="29.25" customHeight="1">
      <c r="J27883" s="348"/>
    </row>
    <row r="27884" spans="10:10" ht="29.25" customHeight="1">
      <c r="J27884" s="348"/>
    </row>
    <row r="27885" spans="10:10" ht="29.25" customHeight="1">
      <c r="J27885" s="348"/>
    </row>
    <row r="27886" spans="10:10" ht="29.25" customHeight="1">
      <c r="J27886" s="348"/>
    </row>
    <row r="27887" spans="10:10" ht="29.25" customHeight="1">
      <c r="J27887" s="348"/>
    </row>
    <row r="27888" spans="10:10" ht="29.25" customHeight="1">
      <c r="J27888" s="348"/>
    </row>
    <row r="27889" spans="10:10" ht="29.25" customHeight="1">
      <c r="J27889" s="348"/>
    </row>
    <row r="27890" spans="10:10" ht="29.25" customHeight="1">
      <c r="J27890" s="348"/>
    </row>
    <row r="27891" spans="10:10" ht="29.25" customHeight="1">
      <c r="J27891" s="348"/>
    </row>
    <row r="27892" spans="10:10" ht="29.25" customHeight="1">
      <c r="J27892" s="348"/>
    </row>
    <row r="27893" spans="10:10" ht="29.25" customHeight="1">
      <c r="J27893" s="348"/>
    </row>
    <row r="27894" spans="10:10" ht="29.25" customHeight="1">
      <c r="J27894" s="348"/>
    </row>
    <row r="27895" spans="10:10" ht="29.25" customHeight="1">
      <c r="J27895" s="348"/>
    </row>
    <row r="27896" spans="10:10" ht="29.25" customHeight="1">
      <c r="J27896" s="348"/>
    </row>
    <row r="27897" spans="10:10" ht="29.25" customHeight="1">
      <c r="J27897" s="348"/>
    </row>
    <row r="27898" spans="10:10" ht="29.25" customHeight="1">
      <c r="J27898" s="348"/>
    </row>
    <row r="27899" spans="10:10" ht="29.25" customHeight="1">
      <c r="J27899" s="348"/>
    </row>
    <row r="27900" spans="10:10" ht="29.25" customHeight="1">
      <c r="J27900" s="348"/>
    </row>
    <row r="27901" spans="10:10" ht="29.25" customHeight="1">
      <c r="J27901" s="348"/>
    </row>
    <row r="27902" spans="10:10" ht="29.25" customHeight="1">
      <c r="J27902" s="348"/>
    </row>
    <row r="27903" spans="10:10" ht="29.25" customHeight="1">
      <c r="J27903" s="348"/>
    </row>
    <row r="27904" spans="10:10" ht="29.25" customHeight="1">
      <c r="J27904" s="348"/>
    </row>
    <row r="27905" spans="10:10" ht="29.25" customHeight="1">
      <c r="J27905" s="348"/>
    </row>
    <row r="27906" spans="10:10" ht="29.25" customHeight="1">
      <c r="J27906" s="348"/>
    </row>
    <row r="27907" spans="10:10" ht="29.25" customHeight="1">
      <c r="J27907" s="348"/>
    </row>
    <row r="27908" spans="10:10" ht="29.25" customHeight="1">
      <c r="J27908" s="348"/>
    </row>
    <row r="27909" spans="10:10" ht="29.25" customHeight="1">
      <c r="J27909" s="348"/>
    </row>
    <row r="27910" spans="10:10" ht="29.25" customHeight="1">
      <c r="J27910" s="348"/>
    </row>
    <row r="27911" spans="10:10" ht="29.25" customHeight="1">
      <c r="J27911" s="348"/>
    </row>
    <row r="27912" spans="10:10" ht="29.25" customHeight="1">
      <c r="J27912" s="348"/>
    </row>
    <row r="27913" spans="10:10" ht="29.25" customHeight="1">
      <c r="J27913" s="348"/>
    </row>
    <row r="27914" spans="10:10" ht="29.25" customHeight="1">
      <c r="J27914" s="348"/>
    </row>
    <row r="27915" spans="10:10" ht="29.25" customHeight="1">
      <c r="J27915" s="348"/>
    </row>
    <row r="27916" spans="10:10" ht="29.25" customHeight="1">
      <c r="J27916" s="348"/>
    </row>
    <row r="27917" spans="10:10" ht="29.25" customHeight="1">
      <c r="J27917" s="348"/>
    </row>
    <row r="27918" spans="10:10" ht="29.25" customHeight="1">
      <c r="J27918" s="348"/>
    </row>
    <row r="27919" spans="10:10" ht="29.25" customHeight="1">
      <c r="J27919" s="348"/>
    </row>
    <row r="27920" spans="10:10" ht="29.25" customHeight="1">
      <c r="J27920" s="348"/>
    </row>
    <row r="27921" spans="10:10" ht="29.25" customHeight="1">
      <c r="J27921" s="348"/>
    </row>
    <row r="27922" spans="10:10" ht="29.25" customHeight="1">
      <c r="J27922" s="348"/>
    </row>
    <row r="27923" spans="10:10" ht="29.25" customHeight="1">
      <c r="J27923" s="348"/>
    </row>
    <row r="27924" spans="10:10" ht="29.25" customHeight="1">
      <c r="J27924" s="348"/>
    </row>
    <row r="27925" spans="10:10" ht="29.25" customHeight="1">
      <c r="J27925" s="348"/>
    </row>
    <row r="27926" spans="10:10" ht="29.25" customHeight="1">
      <c r="J27926" s="348"/>
    </row>
    <row r="27927" spans="10:10" ht="29.25" customHeight="1">
      <c r="J27927" s="348"/>
    </row>
    <row r="27928" spans="10:10" ht="29.25" customHeight="1">
      <c r="J27928" s="348"/>
    </row>
    <row r="27929" spans="10:10" ht="29.25" customHeight="1">
      <c r="J27929" s="348"/>
    </row>
    <row r="27930" spans="10:10" ht="29.25" customHeight="1">
      <c r="J27930" s="348"/>
    </row>
    <row r="27931" spans="10:10" ht="29.25" customHeight="1">
      <c r="J27931" s="348"/>
    </row>
    <row r="27932" spans="10:10" ht="29.25" customHeight="1">
      <c r="J27932" s="348"/>
    </row>
    <row r="27933" spans="10:10" ht="29.25" customHeight="1">
      <c r="J27933" s="348"/>
    </row>
    <row r="27934" spans="10:10" ht="29.25" customHeight="1">
      <c r="J27934" s="348"/>
    </row>
    <row r="27935" spans="10:10" ht="29.25" customHeight="1">
      <c r="J27935" s="348"/>
    </row>
    <row r="27936" spans="10:10" ht="29.25" customHeight="1">
      <c r="J27936" s="348"/>
    </row>
    <row r="27937" spans="10:10" ht="29.25" customHeight="1">
      <c r="J27937" s="348"/>
    </row>
    <row r="27938" spans="10:10" ht="29.25" customHeight="1">
      <c r="J27938" s="348"/>
    </row>
    <row r="27939" spans="10:10" ht="29.25" customHeight="1">
      <c r="J27939" s="348"/>
    </row>
    <row r="27940" spans="10:10" ht="29.25" customHeight="1">
      <c r="J27940" s="348"/>
    </row>
    <row r="27941" spans="10:10" ht="29.25" customHeight="1">
      <c r="J27941" s="348"/>
    </row>
    <row r="27942" spans="10:10" ht="29.25" customHeight="1">
      <c r="J27942" s="348"/>
    </row>
    <row r="27943" spans="10:10" ht="29.25" customHeight="1">
      <c r="J27943" s="348"/>
    </row>
    <row r="27944" spans="10:10" ht="29.25" customHeight="1">
      <c r="J27944" s="348"/>
    </row>
    <row r="27945" spans="10:10" ht="29.25" customHeight="1">
      <c r="J27945" s="348"/>
    </row>
    <row r="27946" spans="10:10" ht="29.25" customHeight="1">
      <c r="J27946" s="348"/>
    </row>
    <row r="27947" spans="10:10" ht="29.25" customHeight="1">
      <c r="J27947" s="348"/>
    </row>
    <row r="27948" spans="10:10" ht="29.25" customHeight="1">
      <c r="J27948" s="348"/>
    </row>
    <row r="27949" spans="10:10" ht="29.25" customHeight="1">
      <c r="J27949" s="348"/>
    </row>
    <row r="27950" spans="10:10" ht="29.25" customHeight="1">
      <c r="J27950" s="348"/>
    </row>
    <row r="27951" spans="10:10" ht="29.25" customHeight="1">
      <c r="J27951" s="348"/>
    </row>
    <row r="27952" spans="10:10" ht="29.25" customHeight="1">
      <c r="J27952" s="348"/>
    </row>
    <row r="27953" spans="10:10" ht="29.25" customHeight="1">
      <c r="J27953" s="348"/>
    </row>
    <row r="27954" spans="10:10" ht="29.25" customHeight="1">
      <c r="J27954" s="348"/>
    </row>
    <row r="27955" spans="10:10" ht="29.25" customHeight="1">
      <c r="J27955" s="348"/>
    </row>
    <row r="27956" spans="10:10" ht="29.25" customHeight="1">
      <c r="J27956" s="348"/>
    </row>
    <row r="27957" spans="10:10" ht="29.25" customHeight="1">
      <c r="J27957" s="348"/>
    </row>
    <row r="27958" spans="10:10" ht="29.25" customHeight="1">
      <c r="J27958" s="348"/>
    </row>
    <row r="27959" spans="10:10" ht="29.25" customHeight="1">
      <c r="J27959" s="348"/>
    </row>
    <row r="27960" spans="10:10" ht="29.25" customHeight="1">
      <c r="J27960" s="348"/>
    </row>
    <row r="27961" spans="10:10" ht="29.25" customHeight="1">
      <c r="J27961" s="348"/>
    </row>
    <row r="27962" spans="10:10" ht="29.25" customHeight="1">
      <c r="J27962" s="348"/>
    </row>
    <row r="27963" spans="10:10" ht="29.25" customHeight="1">
      <c r="J27963" s="348"/>
    </row>
    <row r="27964" spans="10:10" ht="29.25" customHeight="1">
      <c r="J27964" s="348"/>
    </row>
    <row r="27965" spans="10:10" ht="29.25" customHeight="1">
      <c r="J27965" s="348"/>
    </row>
    <row r="27966" spans="10:10" ht="29.25" customHeight="1">
      <c r="J27966" s="348"/>
    </row>
    <row r="27967" spans="10:10" ht="29.25" customHeight="1">
      <c r="J27967" s="348"/>
    </row>
    <row r="27968" spans="10:10" ht="29.25" customHeight="1">
      <c r="J27968" s="348"/>
    </row>
    <row r="27969" spans="10:10" ht="29.25" customHeight="1">
      <c r="J27969" s="348"/>
    </row>
    <row r="27970" spans="10:10" ht="29.25" customHeight="1">
      <c r="J27970" s="348"/>
    </row>
    <row r="27971" spans="10:10" ht="29.25" customHeight="1">
      <c r="J27971" s="348"/>
    </row>
    <row r="27972" spans="10:10" ht="29.25" customHeight="1">
      <c r="J27972" s="348"/>
    </row>
    <row r="27973" spans="10:10" ht="29.25" customHeight="1">
      <c r="J27973" s="348"/>
    </row>
    <row r="27974" spans="10:10" ht="29.25" customHeight="1">
      <c r="J27974" s="348"/>
    </row>
    <row r="27975" spans="10:10" ht="29.25" customHeight="1">
      <c r="J27975" s="348"/>
    </row>
    <row r="27976" spans="10:10" ht="29.25" customHeight="1">
      <c r="J27976" s="348"/>
    </row>
    <row r="27977" spans="10:10" ht="29.25" customHeight="1">
      <c r="J27977" s="348"/>
    </row>
    <row r="27978" spans="10:10" ht="29.25" customHeight="1">
      <c r="J27978" s="348"/>
    </row>
    <row r="27979" spans="10:10" ht="29.25" customHeight="1">
      <c r="J27979" s="348"/>
    </row>
    <row r="27980" spans="10:10" ht="29.25" customHeight="1">
      <c r="J27980" s="348"/>
    </row>
    <row r="27981" spans="10:10" ht="29.25" customHeight="1">
      <c r="J27981" s="348"/>
    </row>
    <row r="27982" spans="10:10" ht="29.25" customHeight="1">
      <c r="J27982" s="348"/>
    </row>
    <row r="27983" spans="10:10" ht="29.25" customHeight="1">
      <c r="J27983" s="348"/>
    </row>
    <row r="27984" spans="10:10" ht="29.25" customHeight="1">
      <c r="J27984" s="348"/>
    </row>
    <row r="27985" spans="10:10" ht="29.25" customHeight="1">
      <c r="J27985" s="348"/>
    </row>
    <row r="27986" spans="10:10" ht="29.25" customHeight="1">
      <c r="J27986" s="348"/>
    </row>
    <row r="27987" spans="10:10" ht="29.25" customHeight="1">
      <c r="J27987" s="348"/>
    </row>
    <row r="27988" spans="10:10" ht="29.25" customHeight="1">
      <c r="J27988" s="348"/>
    </row>
    <row r="27989" spans="10:10" ht="29.25" customHeight="1">
      <c r="J27989" s="348"/>
    </row>
    <row r="27990" spans="10:10" ht="29.25" customHeight="1">
      <c r="J27990" s="348"/>
    </row>
    <row r="27991" spans="10:10" ht="29.25" customHeight="1">
      <c r="J27991" s="348"/>
    </row>
    <row r="27992" spans="10:10" ht="29.25" customHeight="1">
      <c r="J27992" s="348"/>
    </row>
    <row r="27993" spans="10:10" ht="29.25" customHeight="1">
      <c r="J27993" s="348"/>
    </row>
    <row r="27994" spans="10:10" ht="29.25" customHeight="1">
      <c r="J27994" s="348"/>
    </row>
    <row r="27995" spans="10:10" ht="29.25" customHeight="1">
      <c r="J27995" s="348"/>
    </row>
    <row r="27996" spans="10:10" ht="29.25" customHeight="1">
      <c r="J27996" s="348"/>
    </row>
    <row r="27997" spans="10:10" ht="29.25" customHeight="1">
      <c r="J27997" s="348"/>
    </row>
    <row r="27998" spans="10:10" ht="29.25" customHeight="1">
      <c r="J27998" s="348"/>
    </row>
    <row r="27999" spans="10:10" ht="29.25" customHeight="1">
      <c r="J27999" s="348"/>
    </row>
    <row r="28000" spans="10:10" ht="29.25" customHeight="1">
      <c r="J28000" s="348"/>
    </row>
    <row r="28001" spans="10:10" ht="29.25" customHeight="1">
      <c r="J28001" s="348"/>
    </row>
    <row r="28002" spans="10:10" ht="29.25" customHeight="1">
      <c r="J28002" s="348"/>
    </row>
    <row r="28003" spans="10:10" ht="29.25" customHeight="1">
      <c r="J28003" s="348"/>
    </row>
    <row r="28004" spans="10:10" ht="29.25" customHeight="1">
      <c r="J28004" s="348"/>
    </row>
    <row r="28005" spans="10:10" ht="29.25" customHeight="1">
      <c r="J28005" s="348"/>
    </row>
    <row r="28006" spans="10:10" ht="29.25" customHeight="1">
      <c r="J28006" s="348"/>
    </row>
    <row r="28007" spans="10:10" ht="29.25" customHeight="1">
      <c r="J28007" s="348"/>
    </row>
    <row r="28008" spans="10:10" ht="29.25" customHeight="1">
      <c r="J28008" s="348"/>
    </row>
    <row r="28009" spans="10:10" ht="29.25" customHeight="1">
      <c r="J28009" s="348"/>
    </row>
    <row r="28010" spans="10:10" ht="29.25" customHeight="1">
      <c r="J28010" s="348"/>
    </row>
    <row r="28011" spans="10:10" ht="29.25" customHeight="1">
      <c r="J28011" s="348"/>
    </row>
    <row r="28012" spans="10:10" ht="29.25" customHeight="1">
      <c r="J28012" s="348"/>
    </row>
    <row r="28013" spans="10:10" ht="29.25" customHeight="1">
      <c r="J28013" s="348"/>
    </row>
    <row r="28014" spans="10:10" ht="29.25" customHeight="1">
      <c r="J28014" s="348"/>
    </row>
    <row r="28015" spans="10:10" ht="29.25" customHeight="1">
      <c r="J28015" s="348"/>
    </row>
    <row r="28016" spans="10:10" ht="29.25" customHeight="1">
      <c r="J28016" s="348"/>
    </row>
    <row r="28017" spans="10:10" ht="29.25" customHeight="1">
      <c r="J28017" s="348"/>
    </row>
    <row r="28018" spans="10:10" ht="29.25" customHeight="1">
      <c r="J28018" s="348"/>
    </row>
    <row r="28019" spans="10:10" ht="29.25" customHeight="1">
      <c r="J28019" s="348"/>
    </row>
    <row r="28020" spans="10:10" ht="29.25" customHeight="1">
      <c r="J28020" s="348"/>
    </row>
    <row r="28021" spans="10:10" ht="29.25" customHeight="1">
      <c r="J28021" s="348"/>
    </row>
    <row r="28022" spans="10:10" ht="29.25" customHeight="1">
      <c r="J28022" s="348"/>
    </row>
    <row r="28023" spans="10:10" ht="29.25" customHeight="1">
      <c r="J28023" s="348"/>
    </row>
    <row r="28024" spans="10:10" ht="29.25" customHeight="1">
      <c r="J28024" s="348"/>
    </row>
    <row r="28025" spans="10:10" ht="29.25" customHeight="1">
      <c r="J28025" s="348"/>
    </row>
    <row r="28026" spans="10:10" ht="29.25" customHeight="1">
      <c r="J28026" s="348"/>
    </row>
    <row r="28027" spans="10:10" ht="29.25" customHeight="1">
      <c r="J28027" s="348"/>
    </row>
    <row r="28028" spans="10:10" ht="29.25" customHeight="1">
      <c r="J28028" s="348"/>
    </row>
    <row r="28029" spans="10:10" ht="29.25" customHeight="1">
      <c r="J28029" s="348"/>
    </row>
    <row r="28030" spans="10:10" ht="29.25" customHeight="1">
      <c r="J28030" s="348"/>
    </row>
    <row r="28031" spans="10:10" ht="29.25" customHeight="1">
      <c r="J28031" s="348"/>
    </row>
    <row r="28032" spans="10:10" ht="29.25" customHeight="1">
      <c r="J28032" s="348"/>
    </row>
    <row r="28033" spans="10:10" ht="29.25" customHeight="1">
      <c r="J28033" s="348"/>
    </row>
    <row r="28034" spans="10:10" ht="29.25" customHeight="1">
      <c r="J28034" s="348"/>
    </row>
    <row r="28035" spans="10:10" ht="29.25" customHeight="1">
      <c r="J28035" s="348"/>
    </row>
    <row r="28036" spans="10:10" ht="29.25" customHeight="1">
      <c r="J28036" s="348"/>
    </row>
    <row r="28037" spans="10:10" ht="29.25" customHeight="1">
      <c r="J28037" s="348"/>
    </row>
    <row r="28038" spans="10:10" ht="29.25" customHeight="1">
      <c r="J28038" s="348"/>
    </row>
    <row r="28039" spans="10:10" ht="29.25" customHeight="1">
      <c r="J28039" s="348"/>
    </row>
    <row r="28040" spans="10:10" ht="29.25" customHeight="1">
      <c r="J28040" s="348"/>
    </row>
    <row r="28041" spans="10:10" ht="29.25" customHeight="1">
      <c r="J28041" s="348"/>
    </row>
    <row r="28042" spans="10:10" ht="29.25" customHeight="1">
      <c r="J28042" s="348"/>
    </row>
    <row r="28043" spans="10:10" ht="29.25" customHeight="1">
      <c r="J28043" s="348"/>
    </row>
    <row r="28044" spans="10:10" ht="29.25" customHeight="1">
      <c r="J28044" s="348"/>
    </row>
    <row r="28045" spans="10:10" ht="29.25" customHeight="1">
      <c r="J28045" s="348"/>
    </row>
    <row r="28046" spans="10:10" ht="29.25" customHeight="1">
      <c r="J28046" s="348"/>
    </row>
    <row r="28047" spans="10:10" ht="29.25" customHeight="1">
      <c r="J28047" s="348"/>
    </row>
    <row r="28048" spans="10:10" ht="29.25" customHeight="1">
      <c r="J28048" s="348"/>
    </row>
    <row r="28049" spans="10:10" ht="29.25" customHeight="1">
      <c r="J28049" s="348"/>
    </row>
    <row r="28050" spans="10:10" ht="29.25" customHeight="1">
      <c r="J28050" s="348"/>
    </row>
    <row r="28051" spans="10:10" ht="29.25" customHeight="1">
      <c r="J28051" s="348"/>
    </row>
    <row r="28052" spans="10:10" ht="29.25" customHeight="1">
      <c r="J28052" s="348"/>
    </row>
    <row r="28053" spans="10:10" ht="29.25" customHeight="1">
      <c r="J28053" s="348"/>
    </row>
    <row r="28054" spans="10:10" ht="29.25" customHeight="1">
      <c r="J28054" s="348"/>
    </row>
    <row r="28055" spans="10:10" ht="29.25" customHeight="1">
      <c r="J28055" s="348"/>
    </row>
    <row r="28056" spans="10:10" ht="29.25" customHeight="1">
      <c r="J28056" s="348"/>
    </row>
    <row r="28057" spans="10:10" ht="29.25" customHeight="1">
      <c r="J28057" s="348"/>
    </row>
    <row r="28058" spans="10:10" ht="29.25" customHeight="1">
      <c r="J28058" s="348"/>
    </row>
    <row r="28059" spans="10:10" ht="29.25" customHeight="1">
      <c r="J28059" s="348"/>
    </row>
    <row r="28060" spans="10:10" ht="29.25" customHeight="1">
      <c r="J28060" s="348"/>
    </row>
    <row r="28061" spans="10:10" ht="29.25" customHeight="1">
      <c r="J28061" s="348"/>
    </row>
    <row r="28062" spans="10:10" ht="29.25" customHeight="1">
      <c r="J28062" s="348"/>
    </row>
    <row r="28063" spans="10:10" ht="29.25" customHeight="1">
      <c r="J28063" s="348"/>
    </row>
    <row r="28064" spans="10:10" ht="29.25" customHeight="1">
      <c r="J28064" s="348"/>
    </row>
    <row r="28065" spans="10:10" ht="29.25" customHeight="1">
      <c r="J28065" s="348"/>
    </row>
    <row r="28066" spans="10:10" ht="29.25" customHeight="1">
      <c r="J28066" s="348"/>
    </row>
    <row r="28067" spans="10:10" ht="29.25" customHeight="1">
      <c r="J28067" s="348"/>
    </row>
    <row r="28068" spans="10:10" ht="29.25" customHeight="1">
      <c r="J28068" s="348"/>
    </row>
    <row r="28069" spans="10:10" ht="29.25" customHeight="1">
      <c r="J28069" s="348"/>
    </row>
    <row r="28070" spans="10:10" ht="29.25" customHeight="1">
      <c r="J28070" s="348"/>
    </row>
    <row r="28071" spans="10:10" ht="29.25" customHeight="1">
      <c r="J28071" s="348"/>
    </row>
    <row r="28072" spans="10:10" ht="29.25" customHeight="1">
      <c r="J28072" s="348"/>
    </row>
    <row r="28073" spans="10:10" ht="29.25" customHeight="1">
      <c r="J28073" s="348"/>
    </row>
    <row r="28074" spans="10:10" ht="29.25" customHeight="1">
      <c r="J28074" s="348"/>
    </row>
    <row r="28075" spans="10:10" ht="29.25" customHeight="1">
      <c r="J28075" s="348"/>
    </row>
    <row r="28076" spans="10:10" ht="29.25" customHeight="1">
      <c r="J28076" s="348"/>
    </row>
    <row r="28077" spans="10:10" ht="29.25" customHeight="1">
      <c r="J28077" s="348"/>
    </row>
    <row r="28078" spans="10:10" ht="29.25" customHeight="1">
      <c r="J28078" s="348"/>
    </row>
    <row r="28079" spans="10:10" ht="29.25" customHeight="1">
      <c r="J28079" s="348"/>
    </row>
    <row r="28080" spans="10:10" ht="29.25" customHeight="1">
      <c r="J28080" s="348"/>
    </row>
    <row r="28081" spans="10:10" ht="29.25" customHeight="1">
      <c r="J28081" s="348"/>
    </row>
    <row r="28082" spans="10:10" ht="29.25" customHeight="1">
      <c r="J28082" s="348"/>
    </row>
    <row r="28083" spans="10:10" ht="29.25" customHeight="1">
      <c r="J28083" s="348"/>
    </row>
    <row r="28084" spans="10:10" ht="29.25" customHeight="1">
      <c r="J28084" s="348"/>
    </row>
    <row r="28085" spans="10:10" ht="29.25" customHeight="1">
      <c r="J28085" s="348"/>
    </row>
    <row r="28086" spans="10:10" ht="29.25" customHeight="1">
      <c r="J28086" s="348"/>
    </row>
    <row r="28087" spans="10:10" ht="29.25" customHeight="1">
      <c r="J28087" s="348"/>
    </row>
    <row r="28088" spans="10:10" ht="29.25" customHeight="1">
      <c r="J28088" s="348"/>
    </row>
    <row r="28089" spans="10:10" ht="29.25" customHeight="1">
      <c r="J28089" s="348"/>
    </row>
    <row r="28090" spans="10:10" ht="29.25" customHeight="1">
      <c r="J28090" s="348"/>
    </row>
    <row r="28091" spans="10:10" ht="29.25" customHeight="1">
      <c r="J28091" s="348"/>
    </row>
    <row r="28092" spans="10:10" ht="29.25" customHeight="1">
      <c r="J28092" s="348"/>
    </row>
    <row r="28093" spans="10:10" ht="29.25" customHeight="1">
      <c r="J28093" s="348"/>
    </row>
    <row r="28094" spans="10:10" ht="29.25" customHeight="1">
      <c r="J28094" s="348"/>
    </row>
    <row r="28095" spans="10:10" ht="29.25" customHeight="1">
      <c r="J28095" s="348"/>
    </row>
    <row r="28096" spans="10:10" ht="29.25" customHeight="1">
      <c r="J28096" s="348"/>
    </row>
    <row r="28097" spans="10:10" ht="29.25" customHeight="1">
      <c r="J28097" s="348"/>
    </row>
    <row r="28098" spans="10:10" ht="29.25" customHeight="1">
      <c r="J28098" s="348"/>
    </row>
    <row r="28099" spans="10:10" ht="29.25" customHeight="1">
      <c r="J28099" s="348"/>
    </row>
    <row r="28100" spans="10:10" ht="29.25" customHeight="1">
      <c r="J28100" s="348"/>
    </row>
    <row r="28101" spans="10:10" ht="29.25" customHeight="1">
      <c r="J28101" s="348"/>
    </row>
    <row r="28102" spans="10:10" ht="29.25" customHeight="1">
      <c r="J28102" s="348"/>
    </row>
    <row r="28103" spans="10:10" ht="29.25" customHeight="1">
      <c r="J28103" s="348"/>
    </row>
    <row r="28104" spans="10:10" ht="29.25" customHeight="1">
      <c r="J28104" s="348"/>
    </row>
    <row r="28105" spans="10:10" ht="29.25" customHeight="1">
      <c r="J28105" s="348"/>
    </row>
    <row r="28106" spans="10:10" ht="29.25" customHeight="1">
      <c r="J28106" s="348"/>
    </row>
    <row r="28107" spans="10:10" ht="29.25" customHeight="1">
      <c r="J28107" s="348"/>
    </row>
    <row r="28108" spans="10:10" ht="29.25" customHeight="1">
      <c r="J28108" s="348"/>
    </row>
    <row r="28109" spans="10:10" ht="29.25" customHeight="1">
      <c r="J28109" s="348"/>
    </row>
    <row r="28110" spans="10:10" ht="29.25" customHeight="1">
      <c r="J28110" s="348"/>
    </row>
    <row r="28111" spans="10:10" ht="29.25" customHeight="1">
      <c r="J28111" s="348"/>
    </row>
    <row r="28112" spans="10:10" ht="29.25" customHeight="1">
      <c r="J28112" s="348"/>
    </row>
    <row r="28113" spans="10:10" ht="29.25" customHeight="1">
      <c r="J28113" s="348"/>
    </row>
    <row r="28114" spans="10:10" ht="29.25" customHeight="1">
      <c r="J28114" s="348"/>
    </row>
    <row r="28115" spans="10:10" ht="29.25" customHeight="1">
      <c r="J28115" s="348"/>
    </row>
    <row r="28116" spans="10:10" ht="29.25" customHeight="1">
      <c r="J28116" s="348"/>
    </row>
    <row r="28117" spans="10:10" ht="29.25" customHeight="1">
      <c r="J28117" s="348"/>
    </row>
    <row r="28118" spans="10:10" ht="29.25" customHeight="1">
      <c r="J28118" s="348"/>
    </row>
    <row r="28119" spans="10:10" ht="29.25" customHeight="1">
      <c r="J28119" s="348"/>
    </row>
    <row r="28120" spans="10:10" ht="29.25" customHeight="1">
      <c r="J28120" s="348"/>
    </row>
    <row r="28121" spans="10:10" ht="29.25" customHeight="1">
      <c r="J28121" s="348"/>
    </row>
    <row r="28122" spans="10:10" ht="29.25" customHeight="1">
      <c r="J28122" s="348"/>
    </row>
    <row r="28123" spans="10:10" ht="29.25" customHeight="1">
      <c r="J28123" s="348"/>
    </row>
    <row r="28124" spans="10:10" ht="29.25" customHeight="1">
      <c r="J28124" s="348"/>
    </row>
    <row r="28125" spans="10:10" ht="29.25" customHeight="1">
      <c r="J28125" s="348"/>
    </row>
    <row r="28126" spans="10:10" ht="29.25" customHeight="1">
      <c r="J28126" s="348"/>
    </row>
    <row r="28127" spans="10:10" ht="29.25" customHeight="1">
      <c r="J28127" s="348"/>
    </row>
    <row r="28128" spans="10:10" ht="29.25" customHeight="1">
      <c r="J28128" s="348"/>
    </row>
    <row r="28129" spans="10:10" ht="29.25" customHeight="1">
      <c r="J28129" s="348"/>
    </row>
    <row r="28130" spans="10:10" ht="29.25" customHeight="1">
      <c r="J28130" s="348"/>
    </row>
    <row r="28131" spans="10:10" ht="29.25" customHeight="1">
      <c r="J28131" s="348"/>
    </row>
    <row r="28132" spans="10:10" ht="29.25" customHeight="1">
      <c r="J28132" s="348"/>
    </row>
    <row r="28133" spans="10:10" ht="29.25" customHeight="1">
      <c r="J28133" s="348"/>
    </row>
    <row r="28134" spans="10:10" ht="29.25" customHeight="1">
      <c r="J28134" s="348"/>
    </row>
    <row r="28135" spans="10:10" ht="29.25" customHeight="1">
      <c r="J28135" s="348"/>
    </row>
    <row r="28136" spans="10:10" ht="29.25" customHeight="1">
      <c r="J28136" s="348"/>
    </row>
    <row r="28137" spans="10:10" ht="29.25" customHeight="1">
      <c r="J28137" s="348"/>
    </row>
    <row r="28138" spans="10:10" ht="29.25" customHeight="1">
      <c r="J28138" s="348"/>
    </row>
    <row r="28139" spans="10:10" ht="29.25" customHeight="1">
      <c r="J28139" s="348"/>
    </row>
    <row r="28140" spans="10:10" ht="29.25" customHeight="1">
      <c r="J28140" s="348"/>
    </row>
    <row r="28141" spans="10:10" ht="29.25" customHeight="1">
      <c r="J28141" s="348"/>
    </row>
    <row r="28142" spans="10:10" ht="29.25" customHeight="1">
      <c r="J28142" s="348"/>
    </row>
    <row r="28143" spans="10:10" ht="29.25" customHeight="1">
      <c r="J28143" s="348"/>
    </row>
    <row r="28144" spans="10:10" ht="29.25" customHeight="1">
      <c r="J28144" s="348"/>
    </row>
    <row r="28145" spans="10:10" ht="29.25" customHeight="1">
      <c r="J28145" s="348"/>
    </row>
    <row r="28146" spans="10:10" ht="29.25" customHeight="1">
      <c r="J28146" s="348"/>
    </row>
    <row r="28147" spans="10:10" ht="29.25" customHeight="1">
      <c r="J28147" s="348"/>
    </row>
    <row r="28148" spans="10:10" ht="29.25" customHeight="1">
      <c r="J28148" s="348"/>
    </row>
    <row r="28149" spans="10:10" ht="29.25" customHeight="1">
      <c r="J28149" s="348"/>
    </row>
    <row r="28150" spans="10:10" ht="29.25" customHeight="1">
      <c r="J28150" s="348"/>
    </row>
    <row r="28151" spans="10:10" ht="29.25" customHeight="1">
      <c r="J28151" s="348"/>
    </row>
    <row r="28152" spans="10:10" ht="29.25" customHeight="1">
      <c r="J28152" s="348"/>
    </row>
    <row r="28153" spans="10:10" ht="29.25" customHeight="1">
      <c r="J28153" s="348"/>
    </row>
    <row r="28154" spans="10:10" ht="29.25" customHeight="1">
      <c r="J28154" s="348"/>
    </row>
    <row r="28155" spans="10:10" ht="29.25" customHeight="1">
      <c r="J28155" s="348"/>
    </row>
    <row r="28156" spans="10:10" ht="29.25" customHeight="1">
      <c r="J28156" s="348"/>
    </row>
    <row r="28157" spans="10:10" ht="29.25" customHeight="1">
      <c r="J28157" s="348"/>
    </row>
    <row r="28158" spans="10:10" ht="29.25" customHeight="1">
      <c r="J28158" s="348"/>
    </row>
    <row r="28159" spans="10:10" ht="29.25" customHeight="1">
      <c r="J28159" s="348"/>
    </row>
    <row r="28160" spans="10:10" ht="29.25" customHeight="1">
      <c r="J28160" s="348"/>
    </row>
    <row r="28161" spans="10:10" ht="29.25" customHeight="1">
      <c r="J28161" s="348"/>
    </row>
    <row r="28162" spans="10:10" ht="29.25" customHeight="1">
      <c r="J28162" s="348"/>
    </row>
    <row r="28163" spans="10:10" ht="29.25" customHeight="1">
      <c r="J28163" s="348"/>
    </row>
    <row r="28164" spans="10:10" ht="29.25" customHeight="1">
      <c r="J28164" s="348"/>
    </row>
    <row r="28165" spans="10:10" ht="29.25" customHeight="1">
      <c r="J28165" s="348"/>
    </row>
    <row r="28166" spans="10:10" ht="29.25" customHeight="1">
      <c r="J28166" s="348"/>
    </row>
    <row r="28167" spans="10:10" ht="29.25" customHeight="1">
      <c r="J28167" s="348"/>
    </row>
    <row r="28168" spans="10:10" ht="29.25" customHeight="1">
      <c r="J28168" s="348"/>
    </row>
    <row r="28169" spans="10:10" ht="29.25" customHeight="1">
      <c r="J28169" s="348"/>
    </row>
    <row r="28170" spans="10:10" ht="29.25" customHeight="1">
      <c r="J28170" s="348"/>
    </row>
    <row r="28171" spans="10:10" ht="29.25" customHeight="1">
      <c r="J28171" s="348"/>
    </row>
    <row r="28172" spans="10:10" ht="29.25" customHeight="1">
      <c r="J28172" s="348"/>
    </row>
    <row r="28173" spans="10:10" ht="29.25" customHeight="1">
      <c r="J28173" s="348"/>
    </row>
    <row r="28174" spans="10:10" ht="29.25" customHeight="1">
      <c r="J28174" s="348"/>
    </row>
    <row r="28175" spans="10:10" ht="29.25" customHeight="1">
      <c r="J28175" s="348"/>
    </row>
    <row r="28176" spans="10:10" ht="29.25" customHeight="1">
      <c r="J28176" s="348"/>
    </row>
    <row r="28177" spans="10:10" ht="29.25" customHeight="1">
      <c r="J28177" s="348"/>
    </row>
    <row r="28178" spans="10:10" ht="29.25" customHeight="1">
      <c r="J28178" s="348"/>
    </row>
    <row r="28179" spans="10:10" ht="29.25" customHeight="1">
      <c r="J28179" s="348"/>
    </row>
    <row r="28180" spans="10:10" ht="29.25" customHeight="1">
      <c r="J28180" s="348"/>
    </row>
    <row r="28181" spans="10:10" ht="29.25" customHeight="1">
      <c r="J28181" s="348"/>
    </row>
    <row r="28182" spans="10:10" ht="29.25" customHeight="1">
      <c r="J28182" s="348"/>
    </row>
    <row r="28183" spans="10:10" ht="29.25" customHeight="1">
      <c r="J28183" s="348"/>
    </row>
    <row r="28184" spans="10:10" ht="29.25" customHeight="1">
      <c r="J28184" s="348"/>
    </row>
    <row r="28185" spans="10:10" ht="29.25" customHeight="1">
      <c r="J28185" s="348"/>
    </row>
    <row r="28186" spans="10:10" ht="29.25" customHeight="1">
      <c r="J28186" s="348"/>
    </row>
    <row r="28187" spans="10:10" ht="29.25" customHeight="1">
      <c r="J28187" s="348"/>
    </row>
    <row r="28188" spans="10:10" ht="29.25" customHeight="1">
      <c r="J28188" s="348"/>
    </row>
    <row r="28189" spans="10:10" ht="29.25" customHeight="1">
      <c r="J28189" s="348"/>
    </row>
    <row r="28190" spans="10:10" ht="29.25" customHeight="1">
      <c r="J28190" s="348"/>
    </row>
    <row r="28191" spans="10:10" ht="29.25" customHeight="1">
      <c r="J28191" s="348"/>
    </row>
    <row r="28192" spans="10:10" ht="29.25" customHeight="1">
      <c r="J28192" s="348"/>
    </row>
    <row r="28193" spans="10:10" ht="29.25" customHeight="1">
      <c r="J28193" s="348"/>
    </row>
    <row r="28194" spans="10:10" ht="29.25" customHeight="1">
      <c r="J28194" s="348"/>
    </row>
    <row r="28195" spans="10:10" ht="29.25" customHeight="1">
      <c r="J28195" s="348"/>
    </row>
    <row r="28196" spans="10:10" ht="29.25" customHeight="1">
      <c r="J28196" s="348"/>
    </row>
    <row r="28197" spans="10:10" ht="29.25" customHeight="1">
      <c r="J28197" s="348"/>
    </row>
    <row r="28198" spans="10:10" ht="29.25" customHeight="1">
      <c r="J28198" s="348"/>
    </row>
    <row r="28199" spans="10:10" ht="29.25" customHeight="1">
      <c r="J28199" s="348"/>
    </row>
    <row r="28200" spans="10:10" ht="29.25" customHeight="1">
      <c r="J28200" s="348"/>
    </row>
    <row r="28201" spans="10:10" ht="29.25" customHeight="1">
      <c r="J28201" s="348"/>
    </row>
    <row r="28202" spans="10:10" ht="29.25" customHeight="1">
      <c r="J28202" s="348"/>
    </row>
    <row r="28203" spans="10:10" ht="29.25" customHeight="1">
      <c r="J28203" s="348"/>
    </row>
    <row r="28204" spans="10:10" ht="29.25" customHeight="1">
      <c r="J28204" s="348"/>
    </row>
    <row r="28205" spans="10:10" ht="29.25" customHeight="1">
      <c r="J28205" s="348"/>
    </row>
    <row r="28206" spans="10:10" ht="29.25" customHeight="1">
      <c r="J28206" s="348"/>
    </row>
    <row r="28207" spans="10:10" ht="29.25" customHeight="1">
      <c r="J28207" s="348"/>
    </row>
    <row r="28208" spans="10:10" ht="29.25" customHeight="1">
      <c r="J28208" s="348"/>
    </row>
    <row r="28209" spans="10:10" ht="29.25" customHeight="1">
      <c r="J28209" s="348"/>
    </row>
    <row r="28210" spans="10:10" ht="29.25" customHeight="1">
      <c r="J28210" s="348"/>
    </row>
    <row r="28211" spans="10:10" ht="29.25" customHeight="1">
      <c r="J28211" s="348"/>
    </row>
    <row r="28212" spans="10:10" ht="29.25" customHeight="1">
      <c r="J28212" s="348"/>
    </row>
    <row r="28213" spans="10:10" ht="29.25" customHeight="1">
      <c r="J28213" s="348"/>
    </row>
    <row r="28214" spans="10:10" ht="29.25" customHeight="1">
      <c r="J28214" s="348"/>
    </row>
    <row r="28215" spans="10:10" ht="29.25" customHeight="1">
      <c r="J28215" s="348"/>
    </row>
    <row r="28216" spans="10:10" ht="29.25" customHeight="1">
      <c r="J28216" s="348"/>
    </row>
    <row r="28217" spans="10:10" ht="29.25" customHeight="1">
      <c r="J28217" s="348"/>
    </row>
    <row r="28218" spans="10:10" ht="29.25" customHeight="1">
      <c r="J28218" s="348"/>
    </row>
    <row r="28219" spans="10:10" ht="29.25" customHeight="1">
      <c r="J28219" s="348"/>
    </row>
    <row r="28220" spans="10:10" ht="29.25" customHeight="1">
      <c r="J28220" s="348"/>
    </row>
    <row r="28221" spans="10:10" ht="29.25" customHeight="1">
      <c r="J28221" s="348"/>
    </row>
    <row r="28222" spans="10:10" ht="29.25" customHeight="1">
      <c r="J28222" s="348"/>
    </row>
    <row r="28223" spans="10:10" ht="29.25" customHeight="1">
      <c r="J28223" s="348"/>
    </row>
    <row r="28224" spans="10:10" ht="29.25" customHeight="1">
      <c r="J28224" s="348"/>
    </row>
    <row r="28225" spans="10:10" ht="29.25" customHeight="1">
      <c r="J28225" s="348"/>
    </row>
    <row r="28226" spans="10:10" ht="29.25" customHeight="1">
      <c r="J28226" s="348"/>
    </row>
    <row r="28227" spans="10:10" ht="29.25" customHeight="1">
      <c r="J28227" s="348"/>
    </row>
    <row r="28228" spans="10:10" ht="29.25" customHeight="1">
      <c r="J28228" s="348"/>
    </row>
    <row r="28229" spans="10:10" ht="29.25" customHeight="1">
      <c r="J28229" s="348"/>
    </row>
    <row r="28230" spans="10:10" ht="29.25" customHeight="1">
      <c r="J28230" s="348"/>
    </row>
    <row r="28231" spans="10:10" ht="29.25" customHeight="1">
      <c r="J28231" s="348"/>
    </row>
    <row r="28232" spans="10:10" ht="29.25" customHeight="1">
      <c r="J28232" s="348"/>
    </row>
    <row r="28233" spans="10:10" ht="29.25" customHeight="1">
      <c r="J28233" s="348"/>
    </row>
    <row r="28234" spans="10:10" ht="29.25" customHeight="1">
      <c r="J28234" s="348"/>
    </row>
    <row r="28235" spans="10:10" ht="29.25" customHeight="1">
      <c r="J28235" s="348"/>
    </row>
    <row r="28236" spans="10:10" ht="29.25" customHeight="1">
      <c r="J28236" s="348"/>
    </row>
    <row r="28237" spans="10:10" ht="29.25" customHeight="1">
      <c r="J28237" s="348"/>
    </row>
    <row r="28238" spans="10:10" ht="29.25" customHeight="1">
      <c r="J28238" s="348"/>
    </row>
    <row r="28239" spans="10:10" ht="29.25" customHeight="1">
      <c r="J28239" s="348"/>
    </row>
    <row r="28240" spans="10:10" ht="29.25" customHeight="1">
      <c r="J28240" s="348"/>
    </row>
    <row r="28241" spans="10:10" ht="29.25" customHeight="1">
      <c r="J28241" s="348"/>
    </row>
    <row r="28242" spans="10:10" ht="29.25" customHeight="1">
      <c r="J28242" s="348"/>
    </row>
    <row r="28243" spans="10:10" ht="29.25" customHeight="1">
      <c r="J28243" s="348"/>
    </row>
    <row r="28244" spans="10:10" ht="29.25" customHeight="1">
      <c r="J28244" s="348"/>
    </row>
    <row r="28245" spans="10:10" ht="29.25" customHeight="1">
      <c r="J28245" s="348"/>
    </row>
    <row r="28246" spans="10:10" ht="29.25" customHeight="1">
      <c r="J28246" s="348"/>
    </row>
    <row r="28247" spans="10:10" ht="29.25" customHeight="1">
      <c r="J28247" s="348"/>
    </row>
    <row r="28248" spans="10:10" ht="29.25" customHeight="1">
      <c r="J28248" s="348"/>
    </row>
    <row r="28249" spans="10:10" ht="29.25" customHeight="1">
      <c r="J28249" s="348"/>
    </row>
    <row r="28250" spans="10:10" ht="29.25" customHeight="1">
      <c r="J28250" s="348"/>
    </row>
    <row r="28251" spans="10:10" ht="29.25" customHeight="1">
      <c r="J28251" s="348"/>
    </row>
    <row r="28252" spans="10:10" ht="29.25" customHeight="1">
      <c r="J28252" s="348"/>
    </row>
    <row r="28253" spans="10:10" ht="29.25" customHeight="1">
      <c r="J28253" s="348"/>
    </row>
    <row r="28254" spans="10:10" ht="29.25" customHeight="1">
      <c r="J28254" s="348"/>
    </row>
    <row r="28255" spans="10:10" ht="29.25" customHeight="1">
      <c r="J28255" s="348"/>
    </row>
    <row r="28256" spans="10:10" ht="29.25" customHeight="1">
      <c r="J28256" s="348"/>
    </row>
    <row r="28257" spans="10:10" ht="29.25" customHeight="1">
      <c r="J28257" s="348"/>
    </row>
    <row r="28258" spans="10:10" ht="29.25" customHeight="1">
      <c r="J28258" s="348"/>
    </row>
    <row r="28259" spans="10:10" ht="29.25" customHeight="1">
      <c r="J28259" s="348"/>
    </row>
    <row r="28260" spans="10:10" ht="29.25" customHeight="1">
      <c r="J28260" s="348"/>
    </row>
    <row r="28261" spans="10:10" ht="29.25" customHeight="1">
      <c r="J28261" s="348"/>
    </row>
    <row r="28262" spans="10:10" ht="29.25" customHeight="1">
      <c r="J28262" s="348"/>
    </row>
    <row r="28263" spans="10:10" ht="29.25" customHeight="1">
      <c r="J28263" s="348"/>
    </row>
    <row r="28264" spans="10:10" ht="29.25" customHeight="1">
      <c r="J28264" s="348"/>
    </row>
    <row r="28265" spans="10:10" ht="29.25" customHeight="1">
      <c r="J28265" s="348"/>
    </row>
    <row r="28266" spans="10:10" ht="29.25" customHeight="1">
      <c r="J28266" s="348"/>
    </row>
    <row r="28267" spans="10:10" ht="29.25" customHeight="1">
      <c r="J28267" s="348"/>
    </row>
    <row r="28268" spans="10:10" ht="29.25" customHeight="1">
      <c r="J28268" s="348"/>
    </row>
    <row r="28269" spans="10:10" ht="29.25" customHeight="1">
      <c r="J28269" s="348"/>
    </row>
    <row r="28270" spans="10:10" ht="29.25" customHeight="1">
      <c r="J28270" s="348"/>
    </row>
    <row r="28271" spans="10:10" ht="29.25" customHeight="1">
      <c r="J28271" s="348"/>
    </row>
    <row r="28272" spans="10:10" ht="29.25" customHeight="1">
      <c r="J28272" s="348"/>
    </row>
    <row r="28273" spans="10:10" ht="29.25" customHeight="1">
      <c r="J28273" s="348"/>
    </row>
    <row r="28274" spans="10:10" ht="29.25" customHeight="1">
      <c r="J28274" s="348"/>
    </row>
    <row r="28275" spans="10:10" ht="29.25" customHeight="1">
      <c r="J28275" s="348"/>
    </row>
    <row r="28276" spans="10:10" ht="29.25" customHeight="1">
      <c r="J28276" s="348"/>
    </row>
    <row r="28277" spans="10:10" ht="29.25" customHeight="1">
      <c r="J28277" s="348"/>
    </row>
    <row r="28278" spans="10:10" ht="29.25" customHeight="1">
      <c r="J28278" s="348"/>
    </row>
    <row r="28279" spans="10:10" ht="29.25" customHeight="1">
      <c r="J28279" s="348"/>
    </row>
    <row r="28280" spans="10:10" ht="29.25" customHeight="1">
      <c r="J28280" s="348"/>
    </row>
    <row r="28281" spans="10:10" ht="29.25" customHeight="1">
      <c r="J28281" s="348"/>
    </row>
    <row r="28282" spans="10:10" ht="29.25" customHeight="1">
      <c r="J28282" s="348"/>
    </row>
    <row r="28283" spans="10:10" ht="29.25" customHeight="1">
      <c r="J28283" s="348"/>
    </row>
    <row r="28284" spans="10:10" ht="29.25" customHeight="1">
      <c r="J28284" s="348"/>
    </row>
    <row r="28285" spans="10:10" ht="29.25" customHeight="1">
      <c r="J28285" s="348"/>
    </row>
    <row r="28286" spans="10:10" ht="29.25" customHeight="1">
      <c r="J28286" s="348"/>
    </row>
    <row r="28287" spans="10:10" ht="29.25" customHeight="1">
      <c r="J28287" s="348"/>
    </row>
    <row r="28288" spans="10:10" ht="29.25" customHeight="1">
      <c r="J28288" s="348"/>
    </row>
    <row r="28289" spans="10:10" ht="29.25" customHeight="1">
      <c r="J28289" s="348"/>
    </row>
    <row r="28290" spans="10:10" ht="29.25" customHeight="1">
      <c r="J28290" s="348"/>
    </row>
    <row r="28291" spans="10:10" ht="29.25" customHeight="1">
      <c r="J28291" s="348"/>
    </row>
    <row r="28292" spans="10:10" ht="29.25" customHeight="1">
      <c r="J28292" s="348"/>
    </row>
    <row r="28293" spans="10:10" ht="29.25" customHeight="1">
      <c r="J28293" s="348"/>
    </row>
    <row r="28294" spans="10:10" ht="29.25" customHeight="1">
      <c r="J28294" s="348"/>
    </row>
    <row r="28295" spans="10:10" ht="29.25" customHeight="1">
      <c r="J28295" s="348"/>
    </row>
    <row r="28296" spans="10:10" ht="29.25" customHeight="1">
      <c r="J28296" s="348"/>
    </row>
    <row r="28297" spans="10:10" ht="29.25" customHeight="1">
      <c r="J28297" s="348"/>
    </row>
    <row r="28298" spans="10:10" ht="29.25" customHeight="1">
      <c r="J28298" s="348"/>
    </row>
    <row r="28299" spans="10:10" ht="29.25" customHeight="1">
      <c r="J28299" s="348"/>
    </row>
    <row r="28300" spans="10:10" ht="29.25" customHeight="1">
      <c r="J28300" s="348"/>
    </row>
    <row r="28301" spans="10:10" ht="29.25" customHeight="1">
      <c r="J28301" s="348"/>
    </row>
    <row r="28302" spans="10:10" ht="29.25" customHeight="1">
      <c r="J28302" s="348"/>
    </row>
    <row r="28303" spans="10:10" ht="29.25" customHeight="1">
      <c r="J28303" s="348"/>
    </row>
    <row r="28304" spans="10:10" ht="29.25" customHeight="1">
      <c r="J28304" s="348"/>
    </row>
    <row r="28305" spans="10:10" ht="29.25" customHeight="1">
      <c r="J28305" s="348"/>
    </row>
    <row r="28306" spans="10:10" ht="29.25" customHeight="1">
      <c r="J28306" s="348"/>
    </row>
    <row r="28307" spans="10:10" ht="29.25" customHeight="1">
      <c r="J28307" s="348"/>
    </row>
    <row r="28308" spans="10:10" ht="29.25" customHeight="1">
      <c r="J28308" s="348"/>
    </row>
    <row r="28309" spans="10:10" ht="29.25" customHeight="1">
      <c r="J28309" s="348"/>
    </row>
    <row r="28310" spans="10:10" ht="29.25" customHeight="1">
      <c r="J28310" s="348"/>
    </row>
    <row r="28311" spans="10:10" ht="29.25" customHeight="1">
      <c r="J28311" s="348"/>
    </row>
    <row r="28312" spans="10:10" ht="29.25" customHeight="1">
      <c r="J28312" s="348"/>
    </row>
    <row r="28313" spans="10:10" ht="29.25" customHeight="1">
      <c r="J28313" s="348"/>
    </row>
    <row r="28314" spans="10:10" ht="29.25" customHeight="1">
      <c r="J28314" s="348"/>
    </row>
    <row r="28315" spans="10:10" ht="29.25" customHeight="1">
      <c r="J28315" s="348"/>
    </row>
    <row r="28316" spans="10:10" ht="29.25" customHeight="1">
      <c r="J28316" s="348"/>
    </row>
    <row r="28317" spans="10:10" ht="29.25" customHeight="1">
      <c r="J28317" s="348"/>
    </row>
    <row r="28318" spans="10:10" ht="29.25" customHeight="1">
      <c r="J28318" s="348"/>
    </row>
    <row r="28319" spans="10:10" ht="29.25" customHeight="1">
      <c r="J28319" s="348"/>
    </row>
    <row r="28320" spans="10:10" ht="29.25" customHeight="1">
      <c r="J28320" s="348"/>
    </row>
    <row r="28321" spans="10:10" ht="29.25" customHeight="1">
      <c r="J28321" s="348"/>
    </row>
    <row r="28322" spans="10:10" ht="29.25" customHeight="1">
      <c r="J28322" s="348"/>
    </row>
    <row r="28323" spans="10:10" ht="29.25" customHeight="1">
      <c r="J28323" s="348"/>
    </row>
    <row r="28324" spans="10:10" ht="29.25" customHeight="1">
      <c r="J28324" s="348"/>
    </row>
    <row r="28325" spans="10:10" ht="29.25" customHeight="1">
      <c r="J28325" s="348"/>
    </row>
    <row r="28326" spans="10:10" ht="29.25" customHeight="1">
      <c r="J28326" s="348"/>
    </row>
    <row r="28327" spans="10:10" ht="29.25" customHeight="1">
      <c r="J28327" s="348"/>
    </row>
    <row r="28328" spans="10:10" ht="29.25" customHeight="1">
      <c r="J28328" s="348"/>
    </row>
    <row r="28329" spans="10:10" ht="29.25" customHeight="1">
      <c r="J28329" s="348"/>
    </row>
    <row r="28330" spans="10:10" ht="29.25" customHeight="1">
      <c r="J28330" s="348"/>
    </row>
    <row r="28331" spans="10:10" ht="29.25" customHeight="1">
      <c r="J28331" s="348"/>
    </row>
    <row r="28332" spans="10:10" ht="29.25" customHeight="1">
      <c r="J28332" s="348"/>
    </row>
    <row r="28333" spans="10:10" ht="29.25" customHeight="1">
      <c r="J28333" s="348"/>
    </row>
    <row r="28334" spans="10:10" ht="29.25" customHeight="1">
      <c r="J28334" s="348"/>
    </row>
    <row r="28335" spans="10:10" ht="29.25" customHeight="1">
      <c r="J28335" s="348"/>
    </row>
    <row r="28336" spans="10:10" ht="29.25" customHeight="1">
      <c r="J28336" s="348"/>
    </row>
    <row r="28337" spans="10:10" ht="29.25" customHeight="1">
      <c r="J28337" s="348"/>
    </row>
    <row r="28338" spans="10:10" ht="29.25" customHeight="1">
      <c r="J28338" s="348"/>
    </row>
    <row r="28339" spans="10:10" ht="29.25" customHeight="1">
      <c r="J28339" s="348"/>
    </row>
    <row r="28340" spans="10:10" ht="29.25" customHeight="1">
      <c r="J28340" s="348"/>
    </row>
    <row r="28341" spans="10:10" ht="29.25" customHeight="1">
      <c r="J28341" s="348"/>
    </row>
    <row r="28342" spans="10:10" ht="29.25" customHeight="1">
      <c r="J28342" s="348"/>
    </row>
    <row r="28343" spans="10:10" ht="29.25" customHeight="1">
      <c r="J28343" s="348"/>
    </row>
    <row r="28344" spans="10:10" ht="29.25" customHeight="1">
      <c r="J28344" s="348"/>
    </row>
    <row r="28345" spans="10:10" ht="29.25" customHeight="1">
      <c r="J28345" s="348"/>
    </row>
    <row r="28346" spans="10:10" ht="29.25" customHeight="1">
      <c r="J28346" s="348"/>
    </row>
    <row r="28347" spans="10:10" ht="29.25" customHeight="1">
      <c r="J28347" s="348"/>
    </row>
    <row r="28348" spans="10:10" ht="29.25" customHeight="1">
      <c r="J28348" s="348"/>
    </row>
    <row r="28349" spans="10:10" ht="29.25" customHeight="1">
      <c r="J28349" s="348"/>
    </row>
    <row r="28350" spans="10:10" ht="29.25" customHeight="1">
      <c r="J28350" s="348"/>
    </row>
    <row r="28351" spans="10:10" ht="29.25" customHeight="1">
      <c r="J28351" s="348"/>
    </row>
    <row r="28352" spans="10:10" ht="29.25" customHeight="1">
      <c r="J28352" s="348"/>
    </row>
    <row r="28353" spans="10:10" ht="29.25" customHeight="1">
      <c r="J28353" s="348"/>
    </row>
    <row r="28354" spans="10:10" ht="29.25" customHeight="1">
      <c r="J28354" s="348"/>
    </row>
    <row r="28355" spans="10:10" ht="29.25" customHeight="1">
      <c r="J28355" s="348"/>
    </row>
    <row r="28356" spans="10:10" ht="29.25" customHeight="1">
      <c r="J28356" s="348"/>
    </row>
    <row r="28357" spans="10:10" ht="29.25" customHeight="1">
      <c r="J28357" s="348"/>
    </row>
    <row r="28358" spans="10:10" ht="29.25" customHeight="1">
      <c r="J28358" s="348"/>
    </row>
    <row r="28359" spans="10:10" ht="29.25" customHeight="1">
      <c r="J28359" s="348"/>
    </row>
    <row r="28360" spans="10:10" ht="29.25" customHeight="1">
      <c r="J28360" s="348"/>
    </row>
    <row r="28361" spans="10:10" ht="29.25" customHeight="1">
      <c r="J28361" s="348"/>
    </row>
    <row r="28362" spans="10:10" ht="29.25" customHeight="1">
      <c r="J28362" s="348"/>
    </row>
    <row r="28363" spans="10:10" ht="29.25" customHeight="1">
      <c r="J28363" s="348"/>
    </row>
    <row r="28364" spans="10:10" ht="29.25" customHeight="1">
      <c r="J28364" s="348"/>
    </row>
    <row r="28365" spans="10:10" ht="29.25" customHeight="1">
      <c r="J28365" s="348"/>
    </row>
    <row r="28366" spans="10:10" ht="29.25" customHeight="1">
      <c r="J28366" s="348"/>
    </row>
    <row r="28367" spans="10:10" ht="29.25" customHeight="1">
      <c r="J28367" s="348"/>
    </row>
    <row r="28368" spans="10:10" ht="29.25" customHeight="1">
      <c r="J28368" s="348"/>
    </row>
    <row r="28369" spans="10:10" ht="29.25" customHeight="1">
      <c r="J28369" s="348"/>
    </row>
    <row r="28370" spans="10:10" ht="29.25" customHeight="1">
      <c r="J28370" s="348"/>
    </row>
    <row r="28371" spans="10:10" ht="29.25" customHeight="1">
      <c r="J28371" s="348"/>
    </row>
    <row r="28372" spans="10:10" ht="29.25" customHeight="1">
      <c r="J28372" s="348"/>
    </row>
    <row r="28373" spans="10:10" ht="29.25" customHeight="1">
      <c r="J28373" s="348"/>
    </row>
    <row r="28374" spans="10:10" ht="29.25" customHeight="1">
      <c r="J28374" s="348"/>
    </row>
    <row r="28375" spans="10:10" ht="29.25" customHeight="1">
      <c r="J28375" s="348"/>
    </row>
    <row r="28376" spans="10:10" ht="29.25" customHeight="1">
      <c r="J28376" s="348"/>
    </row>
    <row r="28377" spans="10:10" ht="29.25" customHeight="1">
      <c r="J28377" s="348"/>
    </row>
    <row r="28378" spans="10:10" ht="29.25" customHeight="1">
      <c r="J28378" s="348"/>
    </row>
    <row r="28379" spans="10:10" ht="29.25" customHeight="1">
      <c r="J28379" s="348"/>
    </row>
    <row r="28380" spans="10:10" ht="29.25" customHeight="1">
      <c r="J28380" s="348"/>
    </row>
    <row r="28381" spans="10:10" ht="29.25" customHeight="1">
      <c r="J28381" s="348"/>
    </row>
    <row r="28382" spans="10:10" ht="29.25" customHeight="1">
      <c r="J28382" s="348"/>
    </row>
    <row r="28383" spans="10:10" ht="29.25" customHeight="1">
      <c r="J28383" s="348"/>
    </row>
    <row r="28384" spans="10:10" ht="29.25" customHeight="1">
      <c r="J28384" s="348"/>
    </row>
    <row r="28385" spans="10:10" ht="29.25" customHeight="1">
      <c r="J28385" s="348"/>
    </row>
    <row r="28386" spans="10:10" ht="29.25" customHeight="1">
      <c r="J28386" s="348"/>
    </row>
    <row r="28387" spans="10:10" ht="29.25" customHeight="1">
      <c r="J28387" s="348"/>
    </row>
    <row r="28388" spans="10:10" ht="29.25" customHeight="1">
      <c r="J28388" s="348"/>
    </row>
    <row r="28389" spans="10:10" ht="29.25" customHeight="1">
      <c r="J28389" s="348"/>
    </row>
    <row r="28390" spans="10:10" ht="29.25" customHeight="1">
      <c r="J28390" s="348"/>
    </row>
    <row r="28391" spans="10:10" ht="29.25" customHeight="1">
      <c r="J28391" s="348"/>
    </row>
    <row r="28392" spans="10:10" ht="29.25" customHeight="1">
      <c r="J28392" s="348"/>
    </row>
    <row r="28393" spans="10:10" ht="29.25" customHeight="1">
      <c r="J28393" s="348"/>
    </row>
    <row r="28394" spans="10:10" ht="29.25" customHeight="1">
      <c r="J28394" s="348"/>
    </row>
    <row r="28395" spans="10:10" ht="29.25" customHeight="1">
      <c r="J28395" s="348"/>
    </row>
    <row r="28396" spans="10:10" ht="29.25" customHeight="1">
      <c r="J28396" s="348"/>
    </row>
    <row r="28397" spans="10:10" ht="29.25" customHeight="1">
      <c r="J28397" s="348"/>
    </row>
    <row r="28398" spans="10:10" ht="29.25" customHeight="1">
      <c r="J28398" s="348"/>
    </row>
    <row r="28399" spans="10:10" ht="29.25" customHeight="1">
      <c r="J28399" s="348"/>
    </row>
    <row r="28400" spans="10:10" ht="29.25" customHeight="1">
      <c r="J28400" s="348"/>
    </row>
    <row r="28401" spans="10:10" ht="29.25" customHeight="1">
      <c r="J28401" s="348"/>
    </row>
    <row r="28402" spans="10:10" ht="29.25" customHeight="1">
      <c r="J28402" s="348"/>
    </row>
    <row r="28403" spans="10:10" ht="29.25" customHeight="1">
      <c r="J28403" s="348"/>
    </row>
    <row r="28404" spans="10:10" ht="29.25" customHeight="1">
      <c r="J28404" s="348"/>
    </row>
    <row r="28405" spans="10:10" ht="29.25" customHeight="1">
      <c r="J28405" s="348"/>
    </row>
    <row r="28406" spans="10:10" ht="29.25" customHeight="1">
      <c r="J28406" s="348"/>
    </row>
    <row r="28407" spans="10:10" ht="29.25" customHeight="1">
      <c r="J28407" s="348"/>
    </row>
    <row r="28408" spans="10:10" ht="29.25" customHeight="1">
      <c r="J28408" s="348"/>
    </row>
    <row r="28409" spans="10:10" ht="29.25" customHeight="1">
      <c r="J28409" s="348"/>
    </row>
    <row r="28410" spans="10:10" ht="29.25" customHeight="1">
      <c r="J28410" s="348"/>
    </row>
    <row r="28411" spans="10:10" ht="29.25" customHeight="1">
      <c r="J28411" s="348"/>
    </row>
    <row r="28412" spans="10:10" ht="29.25" customHeight="1">
      <c r="J28412" s="348"/>
    </row>
    <row r="28413" spans="10:10" ht="29.25" customHeight="1">
      <c r="J28413" s="348"/>
    </row>
    <row r="28414" spans="10:10" ht="29.25" customHeight="1">
      <c r="J28414" s="348"/>
    </row>
    <row r="28415" spans="10:10" ht="29.25" customHeight="1">
      <c r="J28415" s="348"/>
    </row>
    <row r="28416" spans="10:10" ht="29.25" customHeight="1">
      <c r="J28416" s="348"/>
    </row>
    <row r="28417" spans="10:10" ht="29.25" customHeight="1">
      <c r="J28417" s="348"/>
    </row>
    <row r="28418" spans="10:10" ht="29.25" customHeight="1">
      <c r="J28418" s="348"/>
    </row>
    <row r="28419" spans="10:10" ht="29.25" customHeight="1">
      <c r="J28419" s="348"/>
    </row>
    <row r="28420" spans="10:10" ht="29.25" customHeight="1">
      <c r="J28420" s="348"/>
    </row>
    <row r="28421" spans="10:10" ht="29.25" customHeight="1">
      <c r="J28421" s="348"/>
    </row>
    <row r="28422" spans="10:10" ht="29.25" customHeight="1">
      <c r="J28422" s="348"/>
    </row>
    <row r="28423" spans="10:10" ht="29.25" customHeight="1">
      <c r="J28423" s="348"/>
    </row>
    <row r="28424" spans="10:10" ht="29.25" customHeight="1">
      <c r="J28424" s="348"/>
    </row>
    <row r="28425" spans="10:10" ht="29.25" customHeight="1">
      <c r="J28425" s="348"/>
    </row>
    <row r="28426" spans="10:10" ht="29.25" customHeight="1">
      <c r="J28426" s="348"/>
    </row>
    <row r="28427" spans="10:10" ht="29.25" customHeight="1">
      <c r="J28427" s="348"/>
    </row>
    <row r="28428" spans="10:10" ht="29.25" customHeight="1">
      <c r="J28428" s="348"/>
    </row>
    <row r="28429" spans="10:10" ht="29.25" customHeight="1">
      <c r="J28429" s="348"/>
    </row>
    <row r="28430" spans="10:10" ht="29.25" customHeight="1">
      <c r="J28430" s="348"/>
    </row>
    <row r="28431" spans="10:10" ht="29.25" customHeight="1">
      <c r="J28431" s="348"/>
    </row>
    <row r="28432" spans="10:10" ht="29.25" customHeight="1">
      <c r="J28432" s="348"/>
    </row>
    <row r="28433" spans="10:10" ht="29.25" customHeight="1">
      <c r="J28433" s="348"/>
    </row>
    <row r="28434" spans="10:10" ht="29.25" customHeight="1">
      <c r="J28434" s="348"/>
    </row>
    <row r="28435" spans="10:10" ht="29.25" customHeight="1">
      <c r="J28435" s="348"/>
    </row>
    <row r="28436" spans="10:10" ht="29.25" customHeight="1">
      <c r="J28436" s="348"/>
    </row>
    <row r="28437" spans="10:10" ht="29.25" customHeight="1">
      <c r="J28437" s="348"/>
    </row>
    <row r="28438" spans="10:10" ht="29.25" customHeight="1">
      <c r="J28438" s="348"/>
    </row>
    <row r="28439" spans="10:10" ht="29.25" customHeight="1">
      <c r="J28439" s="348"/>
    </row>
    <row r="28440" spans="10:10" ht="29.25" customHeight="1">
      <c r="J28440" s="348"/>
    </row>
    <row r="28441" spans="10:10" ht="29.25" customHeight="1">
      <c r="J28441" s="348"/>
    </row>
    <row r="28442" spans="10:10" ht="29.25" customHeight="1">
      <c r="J28442" s="348"/>
    </row>
    <row r="28443" spans="10:10" ht="29.25" customHeight="1">
      <c r="J28443" s="348"/>
    </row>
    <row r="28444" spans="10:10" ht="29.25" customHeight="1">
      <c r="J28444" s="348"/>
    </row>
    <row r="28445" spans="10:10" ht="29.25" customHeight="1">
      <c r="J28445" s="348"/>
    </row>
    <row r="28446" spans="10:10" ht="29.25" customHeight="1">
      <c r="J28446" s="348"/>
    </row>
    <row r="28447" spans="10:10" ht="29.25" customHeight="1">
      <c r="J28447" s="348"/>
    </row>
    <row r="28448" spans="10:10" ht="29.25" customHeight="1">
      <c r="J28448" s="348"/>
    </row>
    <row r="28449" spans="10:10" ht="29.25" customHeight="1">
      <c r="J28449" s="348"/>
    </row>
    <row r="28450" spans="10:10" ht="29.25" customHeight="1">
      <c r="J28450" s="348"/>
    </row>
    <row r="28451" spans="10:10" ht="29.25" customHeight="1">
      <c r="J28451" s="348"/>
    </row>
    <row r="28452" spans="10:10" ht="29.25" customHeight="1">
      <c r="J28452" s="348"/>
    </row>
    <row r="28453" spans="10:10" ht="29.25" customHeight="1">
      <c r="J28453" s="348"/>
    </row>
    <row r="28454" spans="10:10" ht="29.25" customHeight="1">
      <c r="J28454" s="348"/>
    </row>
    <row r="28455" spans="10:10" ht="29.25" customHeight="1">
      <c r="J28455" s="348"/>
    </row>
    <row r="28456" spans="10:10" ht="29.25" customHeight="1">
      <c r="J28456" s="348"/>
    </row>
    <row r="28457" spans="10:10" ht="29.25" customHeight="1">
      <c r="J28457" s="348"/>
    </row>
    <row r="28458" spans="10:10" ht="29.25" customHeight="1">
      <c r="J28458" s="348"/>
    </row>
    <row r="28459" spans="10:10" ht="29.25" customHeight="1">
      <c r="J28459" s="348"/>
    </row>
    <row r="28460" spans="10:10" ht="29.25" customHeight="1">
      <c r="J28460" s="348"/>
    </row>
    <row r="28461" spans="10:10" ht="29.25" customHeight="1">
      <c r="J28461" s="348"/>
    </row>
    <row r="28462" spans="10:10" ht="29.25" customHeight="1">
      <c r="J28462" s="348"/>
    </row>
    <row r="28463" spans="10:10" ht="29.25" customHeight="1">
      <c r="J28463" s="348"/>
    </row>
    <row r="28464" spans="10:10" ht="29.25" customHeight="1">
      <c r="J28464" s="348"/>
    </row>
    <row r="28465" spans="10:10" ht="29.25" customHeight="1">
      <c r="J28465" s="348"/>
    </row>
    <row r="28466" spans="10:10" ht="29.25" customHeight="1">
      <c r="J28466" s="348"/>
    </row>
    <row r="28467" spans="10:10" ht="29.25" customHeight="1">
      <c r="J28467" s="348"/>
    </row>
    <row r="28468" spans="10:10" ht="29.25" customHeight="1">
      <c r="J28468" s="348"/>
    </row>
    <row r="28469" spans="10:10" ht="29.25" customHeight="1">
      <c r="J28469" s="348"/>
    </row>
    <row r="28470" spans="10:10" ht="29.25" customHeight="1">
      <c r="J28470" s="348"/>
    </row>
    <row r="28471" spans="10:10" ht="29.25" customHeight="1">
      <c r="J28471" s="348"/>
    </row>
    <row r="28472" spans="10:10" ht="29.25" customHeight="1">
      <c r="J28472" s="348"/>
    </row>
    <row r="28473" spans="10:10" ht="29.25" customHeight="1">
      <c r="J28473" s="348"/>
    </row>
    <row r="28474" spans="10:10" ht="29.25" customHeight="1">
      <c r="J28474" s="348"/>
    </row>
    <row r="28475" spans="10:10" ht="29.25" customHeight="1">
      <c r="J28475" s="348"/>
    </row>
    <row r="28476" spans="10:10" ht="29.25" customHeight="1">
      <c r="J28476" s="348"/>
    </row>
    <row r="28477" spans="10:10" ht="29.25" customHeight="1">
      <c r="J28477" s="348"/>
    </row>
    <row r="28478" spans="10:10" ht="29.25" customHeight="1">
      <c r="J28478" s="348"/>
    </row>
    <row r="28479" spans="10:10" ht="29.25" customHeight="1">
      <c r="J28479" s="348"/>
    </row>
    <row r="28480" spans="10:10" ht="29.25" customHeight="1">
      <c r="J28480" s="348"/>
    </row>
    <row r="28481" spans="10:10" ht="29.25" customHeight="1">
      <c r="J28481" s="348"/>
    </row>
    <row r="28482" spans="10:10" ht="29.25" customHeight="1">
      <c r="J28482" s="348"/>
    </row>
    <row r="28483" spans="10:10" ht="29.25" customHeight="1">
      <c r="J28483" s="348"/>
    </row>
    <row r="28484" spans="10:10" ht="29.25" customHeight="1">
      <c r="J28484" s="348"/>
    </row>
    <row r="28485" spans="10:10" ht="29.25" customHeight="1">
      <c r="J28485" s="348"/>
    </row>
    <row r="28486" spans="10:10" ht="29.25" customHeight="1">
      <c r="J28486" s="348"/>
    </row>
    <row r="28487" spans="10:10" ht="29.25" customHeight="1">
      <c r="J28487" s="348"/>
    </row>
    <row r="28488" spans="10:10" ht="29.25" customHeight="1">
      <c r="J28488" s="348"/>
    </row>
    <row r="28489" spans="10:10" ht="29.25" customHeight="1">
      <c r="J28489" s="348"/>
    </row>
    <row r="28490" spans="10:10" ht="29.25" customHeight="1">
      <c r="J28490" s="348"/>
    </row>
    <row r="28491" spans="10:10" ht="29.25" customHeight="1">
      <c r="J28491" s="348"/>
    </row>
    <row r="28492" spans="10:10" ht="29.25" customHeight="1">
      <c r="J28492" s="348"/>
    </row>
    <row r="28493" spans="10:10" ht="29.25" customHeight="1">
      <c r="J28493" s="348"/>
    </row>
    <row r="28494" spans="10:10" ht="29.25" customHeight="1">
      <c r="J28494" s="348"/>
    </row>
    <row r="28495" spans="10:10" ht="29.25" customHeight="1">
      <c r="J28495" s="348"/>
    </row>
    <row r="28496" spans="10:10" ht="29.25" customHeight="1">
      <c r="J28496" s="348"/>
    </row>
    <row r="28497" spans="10:10" ht="29.25" customHeight="1">
      <c r="J28497" s="348"/>
    </row>
    <row r="28498" spans="10:10" ht="29.25" customHeight="1">
      <c r="J28498" s="348"/>
    </row>
    <row r="28499" spans="10:10" ht="29.25" customHeight="1">
      <c r="J28499" s="348"/>
    </row>
    <row r="28500" spans="10:10" ht="29.25" customHeight="1">
      <c r="J28500" s="348"/>
    </row>
    <row r="28501" spans="10:10" ht="29.25" customHeight="1">
      <c r="J28501" s="348"/>
    </row>
    <row r="28502" spans="10:10" ht="29.25" customHeight="1">
      <c r="J28502" s="348"/>
    </row>
    <row r="28503" spans="10:10" ht="29.25" customHeight="1">
      <c r="J28503" s="348"/>
    </row>
    <row r="28504" spans="10:10" ht="29.25" customHeight="1">
      <c r="J28504" s="348"/>
    </row>
    <row r="28505" spans="10:10" ht="29.25" customHeight="1">
      <c r="J28505" s="348"/>
    </row>
    <row r="28506" spans="10:10" ht="29.25" customHeight="1">
      <c r="J28506" s="348"/>
    </row>
    <row r="28507" spans="10:10" ht="29.25" customHeight="1">
      <c r="J28507" s="348"/>
    </row>
    <row r="28508" spans="10:10" ht="29.25" customHeight="1">
      <c r="J28508" s="348"/>
    </row>
    <row r="28509" spans="10:10" ht="29.25" customHeight="1">
      <c r="J28509" s="348"/>
    </row>
    <row r="28510" spans="10:10" ht="29.25" customHeight="1">
      <c r="J28510" s="348"/>
    </row>
    <row r="28511" spans="10:10" ht="29.25" customHeight="1">
      <c r="J28511" s="348"/>
    </row>
    <row r="28512" spans="10:10" ht="29.25" customHeight="1">
      <c r="J28512" s="348"/>
    </row>
    <row r="28513" spans="10:10" ht="29.25" customHeight="1">
      <c r="J28513" s="348"/>
    </row>
    <row r="28514" spans="10:10" ht="29.25" customHeight="1">
      <c r="J28514" s="348"/>
    </row>
    <row r="28515" spans="10:10" ht="29.25" customHeight="1">
      <c r="J28515" s="348"/>
    </row>
    <row r="28516" spans="10:10" ht="29.25" customHeight="1">
      <c r="J28516" s="348"/>
    </row>
    <row r="28517" spans="10:10" ht="29.25" customHeight="1">
      <c r="J28517" s="348"/>
    </row>
    <row r="28518" spans="10:10" ht="29.25" customHeight="1">
      <c r="J28518" s="348"/>
    </row>
    <row r="28519" spans="10:10" ht="29.25" customHeight="1">
      <c r="J28519" s="348"/>
    </row>
    <row r="28520" spans="10:10" ht="29.25" customHeight="1">
      <c r="J28520" s="348"/>
    </row>
    <row r="28521" spans="10:10" ht="29.25" customHeight="1">
      <c r="J28521" s="348"/>
    </row>
    <row r="28522" spans="10:10" ht="29.25" customHeight="1">
      <c r="J28522" s="348"/>
    </row>
    <row r="28523" spans="10:10" ht="29.25" customHeight="1">
      <c r="J28523" s="348"/>
    </row>
    <row r="28524" spans="10:10" ht="29.25" customHeight="1">
      <c r="J28524" s="348"/>
    </row>
    <row r="28525" spans="10:10" ht="29.25" customHeight="1">
      <c r="J28525" s="348"/>
    </row>
    <row r="28526" spans="10:10" ht="29.25" customHeight="1">
      <c r="J28526" s="348"/>
    </row>
    <row r="28527" spans="10:10" ht="29.25" customHeight="1">
      <c r="J28527" s="348"/>
    </row>
    <row r="28528" spans="10:10" ht="29.25" customHeight="1">
      <c r="J28528" s="348"/>
    </row>
    <row r="28529" spans="10:10" ht="29.25" customHeight="1">
      <c r="J28529" s="348"/>
    </row>
    <row r="28530" spans="10:10" ht="29.25" customHeight="1">
      <c r="J28530" s="348"/>
    </row>
    <row r="28531" spans="10:10" ht="29.25" customHeight="1">
      <c r="J28531" s="348"/>
    </row>
    <row r="28532" spans="10:10" ht="29.25" customHeight="1">
      <c r="J28532" s="348"/>
    </row>
    <row r="28533" spans="10:10" ht="29.25" customHeight="1">
      <c r="J28533" s="348"/>
    </row>
    <row r="28534" spans="10:10" ht="29.25" customHeight="1">
      <c r="J28534" s="348"/>
    </row>
    <row r="28535" spans="10:10" ht="29.25" customHeight="1">
      <c r="J28535" s="348"/>
    </row>
    <row r="28536" spans="10:10" ht="29.25" customHeight="1">
      <c r="J28536" s="348"/>
    </row>
    <row r="28537" spans="10:10" ht="29.25" customHeight="1">
      <c r="J28537" s="348"/>
    </row>
    <row r="28538" spans="10:10" ht="29.25" customHeight="1">
      <c r="J28538" s="348"/>
    </row>
    <row r="28539" spans="10:10" ht="29.25" customHeight="1">
      <c r="J28539" s="348"/>
    </row>
    <row r="28540" spans="10:10" ht="29.25" customHeight="1">
      <c r="J28540" s="348"/>
    </row>
    <row r="28541" spans="10:10" ht="29.25" customHeight="1">
      <c r="J28541" s="348"/>
    </row>
    <row r="28542" spans="10:10" ht="29.25" customHeight="1">
      <c r="J28542" s="348"/>
    </row>
    <row r="28543" spans="10:10" ht="29.25" customHeight="1">
      <c r="J28543" s="348"/>
    </row>
    <row r="28544" spans="10:10" ht="29.25" customHeight="1">
      <c r="J28544" s="348"/>
    </row>
    <row r="28545" spans="10:10" ht="29.25" customHeight="1">
      <c r="J28545" s="348"/>
    </row>
    <row r="28546" spans="10:10" ht="29.25" customHeight="1">
      <c r="J28546" s="348"/>
    </row>
    <row r="28547" spans="10:10" ht="29.25" customHeight="1">
      <c r="J28547" s="348"/>
    </row>
    <row r="28548" spans="10:10" ht="29.25" customHeight="1">
      <c r="J28548" s="348"/>
    </row>
    <row r="28549" spans="10:10" ht="29.25" customHeight="1">
      <c r="J28549" s="348"/>
    </row>
    <row r="28550" spans="10:10" ht="29.25" customHeight="1">
      <c r="J28550" s="348"/>
    </row>
    <row r="28551" spans="10:10" ht="29.25" customHeight="1">
      <c r="J28551" s="348"/>
    </row>
    <row r="28552" spans="10:10" ht="29.25" customHeight="1">
      <c r="J28552" s="348"/>
    </row>
    <row r="28553" spans="10:10" ht="29.25" customHeight="1">
      <c r="J28553" s="348"/>
    </row>
    <row r="28554" spans="10:10" ht="29.25" customHeight="1">
      <c r="J28554" s="348"/>
    </row>
    <row r="28555" spans="10:10" ht="29.25" customHeight="1">
      <c r="J28555" s="348"/>
    </row>
    <row r="28556" spans="10:10" ht="29.25" customHeight="1">
      <c r="J28556" s="348"/>
    </row>
    <row r="28557" spans="10:10" ht="29.25" customHeight="1">
      <c r="J28557" s="348"/>
    </row>
    <row r="28558" spans="10:10" ht="29.25" customHeight="1">
      <c r="J28558" s="348"/>
    </row>
    <row r="28559" spans="10:10" ht="29.25" customHeight="1">
      <c r="J28559" s="348"/>
    </row>
    <row r="28560" spans="10:10" ht="29.25" customHeight="1">
      <c r="J28560" s="348"/>
    </row>
    <row r="28561" spans="10:10" ht="29.25" customHeight="1">
      <c r="J28561" s="348"/>
    </row>
    <row r="28562" spans="10:10" ht="29.25" customHeight="1">
      <c r="J28562" s="348"/>
    </row>
    <row r="28563" spans="10:10" ht="29.25" customHeight="1">
      <c r="J28563" s="348"/>
    </row>
    <row r="28564" spans="10:10" ht="29.25" customHeight="1">
      <c r="J28564" s="348"/>
    </row>
    <row r="28565" spans="10:10" ht="29.25" customHeight="1">
      <c r="J28565" s="348"/>
    </row>
    <row r="28566" spans="10:10" ht="29.25" customHeight="1">
      <c r="J28566" s="348"/>
    </row>
    <row r="28567" spans="10:10" ht="29.25" customHeight="1">
      <c r="J28567" s="348"/>
    </row>
    <row r="28568" spans="10:10" ht="29.25" customHeight="1">
      <c r="J28568" s="348"/>
    </row>
    <row r="28569" spans="10:10" ht="29.25" customHeight="1">
      <c r="J28569" s="348"/>
    </row>
    <row r="28570" spans="10:10" ht="29.25" customHeight="1">
      <c r="J28570" s="348"/>
    </row>
    <row r="28571" spans="10:10" ht="29.25" customHeight="1">
      <c r="J28571" s="348"/>
    </row>
    <row r="28572" spans="10:10" ht="29.25" customHeight="1">
      <c r="J28572" s="348"/>
    </row>
    <row r="28573" spans="10:10" ht="29.25" customHeight="1">
      <c r="J28573" s="348"/>
    </row>
    <row r="28574" spans="10:10" ht="29.25" customHeight="1">
      <c r="J28574" s="348"/>
    </row>
    <row r="28575" spans="10:10" ht="29.25" customHeight="1">
      <c r="J28575" s="348"/>
    </row>
    <row r="28576" spans="10:10" ht="29.25" customHeight="1">
      <c r="J28576" s="348"/>
    </row>
    <row r="28577" spans="10:10" ht="29.25" customHeight="1">
      <c r="J28577" s="348"/>
    </row>
    <row r="28578" spans="10:10" ht="29.25" customHeight="1">
      <c r="J28578" s="348"/>
    </row>
    <row r="28579" spans="10:10" ht="29.25" customHeight="1">
      <c r="J28579" s="348"/>
    </row>
    <row r="28580" spans="10:10" ht="29.25" customHeight="1">
      <c r="J28580" s="348"/>
    </row>
    <row r="28581" spans="10:10" ht="29.25" customHeight="1">
      <c r="J28581" s="348"/>
    </row>
    <row r="28582" spans="10:10" ht="29.25" customHeight="1">
      <c r="J28582" s="348"/>
    </row>
    <row r="28583" spans="10:10" ht="29.25" customHeight="1">
      <c r="J28583" s="348"/>
    </row>
    <row r="28584" spans="10:10" ht="29.25" customHeight="1">
      <c r="J28584" s="348"/>
    </row>
    <row r="28585" spans="10:10" ht="29.25" customHeight="1">
      <c r="J28585" s="348"/>
    </row>
    <row r="28586" spans="10:10" ht="29.25" customHeight="1">
      <c r="J28586" s="348"/>
    </row>
    <row r="28587" spans="10:10" ht="29.25" customHeight="1">
      <c r="J28587" s="348"/>
    </row>
    <row r="28588" spans="10:10" ht="29.25" customHeight="1">
      <c r="J28588" s="348"/>
    </row>
    <row r="28589" spans="10:10" ht="29.25" customHeight="1">
      <c r="J28589" s="348"/>
    </row>
    <row r="28590" spans="10:10" ht="29.25" customHeight="1">
      <c r="J28590" s="348"/>
    </row>
    <row r="28591" spans="10:10" ht="29.25" customHeight="1">
      <c r="J28591" s="348"/>
    </row>
    <row r="28592" spans="10:10" ht="29.25" customHeight="1">
      <c r="J28592" s="348"/>
    </row>
    <row r="28593" spans="10:10" ht="29.25" customHeight="1">
      <c r="J28593" s="348"/>
    </row>
    <row r="28594" spans="10:10" ht="29.25" customHeight="1">
      <c r="J28594" s="348"/>
    </row>
    <row r="28595" spans="10:10" ht="29.25" customHeight="1">
      <c r="J28595" s="348"/>
    </row>
    <row r="28596" spans="10:10" ht="29.25" customHeight="1">
      <c r="J28596" s="348"/>
    </row>
    <row r="28597" spans="10:10" ht="29.25" customHeight="1">
      <c r="J28597" s="348"/>
    </row>
    <row r="28598" spans="10:10" ht="29.25" customHeight="1">
      <c r="J28598" s="348"/>
    </row>
    <row r="28599" spans="10:10" ht="29.25" customHeight="1">
      <c r="J28599" s="348"/>
    </row>
    <row r="28600" spans="10:10" ht="29.25" customHeight="1">
      <c r="J28600" s="348"/>
    </row>
    <row r="28601" spans="10:10" ht="29.25" customHeight="1">
      <c r="J28601" s="348"/>
    </row>
    <row r="28602" spans="10:10" ht="29.25" customHeight="1">
      <c r="J28602" s="348"/>
    </row>
    <row r="28603" spans="10:10" ht="29.25" customHeight="1">
      <c r="J28603" s="348"/>
    </row>
    <row r="28604" spans="10:10" ht="29.25" customHeight="1">
      <c r="J28604" s="348"/>
    </row>
    <row r="28605" spans="10:10" ht="29.25" customHeight="1">
      <c r="J28605" s="348"/>
    </row>
    <row r="28606" spans="10:10" ht="29.25" customHeight="1">
      <c r="J28606" s="348"/>
    </row>
    <row r="28607" spans="10:10" ht="29.25" customHeight="1">
      <c r="J28607" s="348"/>
    </row>
    <row r="28608" spans="10:10" ht="29.25" customHeight="1">
      <c r="J28608" s="348"/>
    </row>
    <row r="28609" spans="10:10" ht="29.25" customHeight="1">
      <c r="J28609" s="348"/>
    </row>
    <row r="28610" spans="10:10" ht="29.25" customHeight="1">
      <c r="J28610" s="348"/>
    </row>
    <row r="28611" spans="10:10" ht="29.25" customHeight="1">
      <c r="J28611" s="348"/>
    </row>
    <row r="28612" spans="10:10" ht="29.25" customHeight="1">
      <c r="J28612" s="348"/>
    </row>
    <row r="28613" spans="10:10" ht="29.25" customHeight="1">
      <c r="J28613" s="348"/>
    </row>
    <row r="28614" spans="10:10" ht="29.25" customHeight="1">
      <c r="J28614" s="348"/>
    </row>
    <row r="28615" spans="10:10" ht="29.25" customHeight="1">
      <c r="J28615" s="348"/>
    </row>
    <row r="28616" spans="10:10" ht="29.25" customHeight="1">
      <c r="J28616" s="348"/>
    </row>
    <row r="28617" spans="10:10" ht="29.25" customHeight="1">
      <c r="J28617" s="348"/>
    </row>
    <row r="28618" spans="10:10" ht="29.25" customHeight="1">
      <c r="J28618" s="348"/>
    </row>
    <row r="28619" spans="10:10" ht="29.25" customHeight="1">
      <c r="J28619" s="348"/>
    </row>
    <row r="28620" spans="10:10" ht="29.25" customHeight="1">
      <c r="J28620" s="348"/>
    </row>
    <row r="28621" spans="10:10" ht="29.25" customHeight="1">
      <c r="J28621" s="348"/>
    </row>
    <row r="28622" spans="10:10" ht="29.25" customHeight="1">
      <c r="J28622" s="348"/>
    </row>
    <row r="28623" spans="10:10" ht="29.25" customHeight="1">
      <c r="J28623" s="348"/>
    </row>
    <row r="28624" spans="10:10" ht="29.25" customHeight="1">
      <c r="J28624" s="348"/>
    </row>
    <row r="28625" spans="10:10" ht="29.25" customHeight="1">
      <c r="J28625" s="348"/>
    </row>
    <row r="28626" spans="10:10" ht="29.25" customHeight="1">
      <c r="J28626" s="348"/>
    </row>
    <row r="28627" spans="10:10" ht="29.25" customHeight="1">
      <c r="J28627" s="348"/>
    </row>
    <row r="28628" spans="10:10" ht="29.25" customHeight="1">
      <c r="J28628" s="348"/>
    </row>
    <row r="28629" spans="10:10" ht="29.25" customHeight="1">
      <c r="J28629" s="348"/>
    </row>
    <row r="28630" spans="10:10" ht="29.25" customHeight="1">
      <c r="J28630" s="348"/>
    </row>
    <row r="28631" spans="10:10" ht="29.25" customHeight="1">
      <c r="J28631" s="348"/>
    </row>
    <row r="28632" spans="10:10" ht="29.25" customHeight="1">
      <c r="J28632" s="348"/>
    </row>
    <row r="28633" spans="10:10" ht="29.25" customHeight="1">
      <c r="J28633" s="348"/>
    </row>
    <row r="28634" spans="10:10" ht="29.25" customHeight="1">
      <c r="J28634" s="348"/>
    </row>
    <row r="28635" spans="10:10" ht="29.25" customHeight="1">
      <c r="J28635" s="348"/>
    </row>
    <row r="28636" spans="10:10" ht="29.25" customHeight="1">
      <c r="J28636" s="348"/>
    </row>
    <row r="28637" spans="10:10" ht="29.25" customHeight="1">
      <c r="J28637" s="348"/>
    </row>
    <row r="28638" spans="10:10" ht="29.25" customHeight="1">
      <c r="J28638" s="348"/>
    </row>
    <row r="28639" spans="10:10" ht="29.25" customHeight="1">
      <c r="J28639" s="348"/>
    </row>
    <row r="28640" spans="10:10" ht="29.25" customHeight="1">
      <c r="J28640" s="348"/>
    </row>
    <row r="28641" spans="10:10" ht="29.25" customHeight="1">
      <c r="J28641" s="348"/>
    </row>
    <row r="28642" spans="10:10" ht="29.25" customHeight="1">
      <c r="J28642" s="348"/>
    </row>
    <row r="28643" spans="10:10" ht="29.25" customHeight="1">
      <c r="J28643" s="348"/>
    </row>
    <row r="28644" spans="10:10" ht="29.25" customHeight="1">
      <c r="J28644" s="348"/>
    </row>
    <row r="28645" spans="10:10" ht="29.25" customHeight="1">
      <c r="J28645" s="348"/>
    </row>
    <row r="28646" spans="10:10" ht="29.25" customHeight="1">
      <c r="J28646" s="348"/>
    </row>
    <row r="28647" spans="10:10" ht="29.25" customHeight="1">
      <c r="J28647" s="348"/>
    </row>
    <row r="28648" spans="10:10" ht="29.25" customHeight="1">
      <c r="J28648" s="348"/>
    </row>
    <row r="28649" spans="10:10" ht="29.25" customHeight="1">
      <c r="J28649" s="348"/>
    </row>
    <row r="28650" spans="10:10" ht="29.25" customHeight="1">
      <c r="J28650" s="348"/>
    </row>
    <row r="28651" spans="10:10" ht="29.25" customHeight="1">
      <c r="J28651" s="348"/>
    </row>
    <row r="28652" spans="10:10" ht="29.25" customHeight="1">
      <c r="J28652" s="348"/>
    </row>
    <row r="28653" spans="10:10" ht="29.25" customHeight="1">
      <c r="J28653" s="348"/>
    </row>
    <row r="28654" spans="10:10" ht="29.25" customHeight="1">
      <c r="J28654" s="348"/>
    </row>
    <row r="28655" spans="10:10" ht="29.25" customHeight="1">
      <c r="J28655" s="348"/>
    </row>
    <row r="28656" spans="10:10" ht="29.25" customHeight="1">
      <c r="J28656" s="348"/>
    </row>
    <row r="28657" spans="10:10" ht="29.25" customHeight="1">
      <c r="J28657" s="348"/>
    </row>
    <row r="28658" spans="10:10" ht="29.25" customHeight="1">
      <c r="J28658" s="348"/>
    </row>
    <row r="28659" spans="10:10" ht="29.25" customHeight="1">
      <c r="J28659" s="348"/>
    </row>
    <row r="28660" spans="10:10" ht="29.25" customHeight="1">
      <c r="J28660" s="348"/>
    </row>
    <row r="28661" spans="10:10" ht="29.25" customHeight="1">
      <c r="J28661" s="348"/>
    </row>
    <row r="28662" spans="10:10" ht="29.25" customHeight="1">
      <c r="J28662" s="348"/>
    </row>
    <row r="28663" spans="10:10" ht="29.25" customHeight="1">
      <c r="J28663" s="348"/>
    </row>
    <row r="28664" spans="10:10" ht="29.25" customHeight="1">
      <c r="J28664" s="348"/>
    </row>
    <row r="28665" spans="10:10" ht="29.25" customHeight="1">
      <c r="J28665" s="348"/>
    </row>
    <row r="28666" spans="10:10" ht="29.25" customHeight="1">
      <c r="J28666" s="348"/>
    </row>
    <row r="28667" spans="10:10" ht="29.25" customHeight="1">
      <c r="J28667" s="348"/>
    </row>
    <row r="28668" spans="10:10" ht="29.25" customHeight="1">
      <c r="J28668" s="348"/>
    </row>
    <row r="28669" spans="10:10" ht="29.25" customHeight="1">
      <c r="J28669" s="348"/>
    </row>
    <row r="28670" spans="10:10" ht="29.25" customHeight="1">
      <c r="J28670" s="348"/>
    </row>
    <row r="28671" spans="10:10" ht="29.25" customHeight="1">
      <c r="J28671" s="348"/>
    </row>
    <row r="28672" spans="10:10" ht="29.25" customHeight="1">
      <c r="J28672" s="348"/>
    </row>
    <row r="28673" spans="10:10" ht="29.25" customHeight="1">
      <c r="J28673" s="348"/>
    </row>
    <row r="28674" spans="10:10" ht="29.25" customHeight="1">
      <c r="J28674" s="348"/>
    </row>
    <row r="28675" spans="10:10" ht="29.25" customHeight="1">
      <c r="J28675" s="348"/>
    </row>
    <row r="28676" spans="10:10" ht="29.25" customHeight="1">
      <c r="J28676" s="348"/>
    </row>
    <row r="28677" spans="10:10" ht="29.25" customHeight="1">
      <c r="J28677" s="348"/>
    </row>
    <row r="28678" spans="10:10" ht="29.25" customHeight="1">
      <c r="J28678" s="348"/>
    </row>
    <row r="28679" spans="10:10" ht="29.25" customHeight="1">
      <c r="J28679" s="348"/>
    </row>
    <row r="28680" spans="10:10" ht="29.25" customHeight="1">
      <c r="J28680" s="348"/>
    </row>
    <row r="28681" spans="10:10" ht="29.25" customHeight="1">
      <c r="J28681" s="348"/>
    </row>
    <row r="28682" spans="10:10" ht="29.25" customHeight="1">
      <c r="J28682" s="348"/>
    </row>
    <row r="28683" spans="10:10" ht="29.25" customHeight="1">
      <c r="J28683" s="348"/>
    </row>
    <row r="28684" spans="10:10" ht="29.25" customHeight="1">
      <c r="J28684" s="348"/>
    </row>
    <row r="28685" spans="10:10" ht="29.25" customHeight="1">
      <c r="J28685" s="348"/>
    </row>
    <row r="28686" spans="10:10" ht="29.25" customHeight="1">
      <c r="J28686" s="348"/>
    </row>
    <row r="28687" spans="10:10" ht="29.25" customHeight="1">
      <c r="J28687" s="348"/>
    </row>
    <row r="28688" spans="10:10" ht="29.25" customHeight="1">
      <c r="J28688" s="348"/>
    </row>
    <row r="28689" spans="10:10" ht="29.25" customHeight="1">
      <c r="J28689" s="348"/>
    </row>
    <row r="28690" spans="10:10" ht="29.25" customHeight="1">
      <c r="J28690" s="348"/>
    </row>
    <row r="28691" spans="10:10" ht="29.25" customHeight="1">
      <c r="J28691" s="348"/>
    </row>
    <row r="28692" spans="10:10" ht="29.25" customHeight="1">
      <c r="J28692" s="348"/>
    </row>
    <row r="28693" spans="10:10" ht="29.25" customHeight="1">
      <c r="J28693" s="348"/>
    </row>
    <row r="28694" spans="10:10" ht="29.25" customHeight="1">
      <c r="J28694" s="348"/>
    </row>
    <row r="28695" spans="10:10" ht="29.25" customHeight="1">
      <c r="J28695" s="348"/>
    </row>
    <row r="28696" spans="10:10" ht="29.25" customHeight="1">
      <c r="J28696" s="348"/>
    </row>
    <row r="28697" spans="10:10" ht="29.25" customHeight="1">
      <c r="J28697" s="348"/>
    </row>
    <row r="28698" spans="10:10" ht="29.25" customHeight="1">
      <c r="J28698" s="348"/>
    </row>
    <row r="28699" spans="10:10" ht="29.25" customHeight="1">
      <c r="J28699" s="348"/>
    </row>
    <row r="28700" spans="10:10" ht="29.25" customHeight="1">
      <c r="J28700" s="348"/>
    </row>
    <row r="28701" spans="10:10" ht="29.25" customHeight="1">
      <c r="J28701" s="348"/>
    </row>
    <row r="28702" spans="10:10" ht="29.25" customHeight="1">
      <c r="J28702" s="348"/>
    </row>
    <row r="28703" spans="10:10" ht="29.25" customHeight="1">
      <c r="J28703" s="348"/>
    </row>
    <row r="28704" spans="10:10" ht="29.25" customHeight="1">
      <c r="J28704" s="348"/>
    </row>
    <row r="28705" spans="10:10" ht="29.25" customHeight="1">
      <c r="J28705" s="348"/>
    </row>
    <row r="28706" spans="10:10" ht="29.25" customHeight="1">
      <c r="J28706" s="348"/>
    </row>
    <row r="28707" spans="10:10" ht="29.25" customHeight="1">
      <c r="J28707" s="348"/>
    </row>
    <row r="28708" spans="10:10" ht="29.25" customHeight="1">
      <c r="J28708" s="348"/>
    </row>
    <row r="28709" spans="10:10" ht="29.25" customHeight="1">
      <c r="J28709" s="348"/>
    </row>
    <row r="28710" spans="10:10" ht="29.25" customHeight="1">
      <c r="J28710" s="348"/>
    </row>
    <row r="28711" spans="10:10" ht="29.25" customHeight="1">
      <c r="J28711" s="348"/>
    </row>
    <row r="28712" spans="10:10" ht="29.25" customHeight="1">
      <c r="J28712" s="348"/>
    </row>
    <row r="28713" spans="10:10" ht="29.25" customHeight="1">
      <c r="J28713" s="348"/>
    </row>
    <row r="28714" spans="10:10" ht="29.25" customHeight="1">
      <c r="J28714" s="348"/>
    </row>
    <row r="28715" spans="10:10" ht="29.25" customHeight="1">
      <c r="J28715" s="348"/>
    </row>
    <row r="28716" spans="10:10" ht="29.25" customHeight="1">
      <c r="J28716" s="348"/>
    </row>
    <row r="28717" spans="10:10" ht="29.25" customHeight="1">
      <c r="J28717" s="348"/>
    </row>
    <row r="28718" spans="10:10" ht="29.25" customHeight="1">
      <c r="J28718" s="348"/>
    </row>
    <row r="28719" spans="10:10" ht="29.25" customHeight="1">
      <c r="J28719" s="348"/>
    </row>
    <row r="28720" spans="10:10" ht="29.25" customHeight="1">
      <c r="J28720" s="348"/>
    </row>
    <row r="28721" spans="10:10" ht="29.25" customHeight="1">
      <c r="J28721" s="348"/>
    </row>
    <row r="28722" spans="10:10" ht="29.25" customHeight="1">
      <c r="J28722" s="348"/>
    </row>
    <row r="28723" spans="10:10" ht="29.25" customHeight="1">
      <c r="J28723" s="348"/>
    </row>
    <row r="28724" spans="10:10" ht="29.25" customHeight="1">
      <c r="J28724" s="348"/>
    </row>
    <row r="28725" spans="10:10" ht="29.25" customHeight="1">
      <c r="J28725" s="348"/>
    </row>
    <row r="28726" spans="10:10" ht="29.25" customHeight="1">
      <c r="J28726" s="348"/>
    </row>
    <row r="28727" spans="10:10" ht="29.25" customHeight="1">
      <c r="J28727" s="348"/>
    </row>
    <row r="28728" spans="10:10" ht="29.25" customHeight="1">
      <c r="J28728" s="348"/>
    </row>
    <row r="28729" spans="10:10" ht="29.25" customHeight="1">
      <c r="J28729" s="348"/>
    </row>
    <row r="28730" spans="10:10" ht="29.25" customHeight="1">
      <c r="J28730" s="348"/>
    </row>
    <row r="28731" spans="10:10" ht="29.25" customHeight="1">
      <c r="J28731" s="348"/>
    </row>
    <row r="28732" spans="10:10" ht="29.25" customHeight="1">
      <c r="J28732" s="348"/>
    </row>
    <row r="28733" spans="10:10" ht="29.25" customHeight="1">
      <c r="J28733" s="348"/>
    </row>
    <row r="28734" spans="10:10" ht="29.25" customHeight="1">
      <c r="J28734" s="348"/>
    </row>
    <row r="28735" spans="10:10" ht="29.25" customHeight="1">
      <c r="J28735" s="348"/>
    </row>
    <row r="28736" spans="10:10" ht="29.25" customHeight="1">
      <c r="J28736" s="348"/>
    </row>
    <row r="28737" spans="10:10" ht="29.25" customHeight="1">
      <c r="J28737" s="348"/>
    </row>
    <row r="28738" spans="10:10" ht="29.25" customHeight="1">
      <c r="J28738" s="348"/>
    </row>
    <row r="28739" spans="10:10" ht="29.25" customHeight="1">
      <c r="J28739" s="348"/>
    </row>
    <row r="28740" spans="10:10" ht="29.25" customHeight="1">
      <c r="J28740" s="348"/>
    </row>
    <row r="28741" spans="10:10" ht="29.25" customHeight="1">
      <c r="J28741" s="348"/>
    </row>
    <row r="28742" spans="10:10" ht="29.25" customHeight="1">
      <c r="J28742" s="348"/>
    </row>
    <row r="28743" spans="10:10" ht="29.25" customHeight="1">
      <c r="J28743" s="348"/>
    </row>
    <row r="28744" spans="10:10" ht="29.25" customHeight="1">
      <c r="J28744" s="348"/>
    </row>
    <row r="28745" spans="10:10" ht="29.25" customHeight="1">
      <c r="J28745" s="348"/>
    </row>
    <row r="28746" spans="10:10" ht="29.25" customHeight="1">
      <c r="J28746" s="348"/>
    </row>
    <row r="28747" spans="10:10" ht="29.25" customHeight="1">
      <c r="J28747" s="348"/>
    </row>
    <row r="28748" spans="10:10" ht="29.25" customHeight="1">
      <c r="J28748" s="348"/>
    </row>
    <row r="28749" spans="10:10" ht="29.25" customHeight="1">
      <c r="J28749" s="348"/>
    </row>
    <row r="28750" spans="10:10" ht="29.25" customHeight="1">
      <c r="J28750" s="348"/>
    </row>
    <row r="28751" spans="10:10" ht="29.25" customHeight="1">
      <c r="J28751" s="348"/>
    </row>
    <row r="28752" spans="10:10" ht="29.25" customHeight="1">
      <c r="J28752" s="348"/>
    </row>
    <row r="28753" spans="10:10" ht="29.25" customHeight="1">
      <c r="J28753" s="348"/>
    </row>
    <row r="28754" spans="10:10" ht="29.25" customHeight="1">
      <c r="J28754" s="348"/>
    </row>
    <row r="28755" spans="10:10" ht="29.25" customHeight="1">
      <c r="J28755" s="348"/>
    </row>
    <row r="28756" spans="10:10" ht="29.25" customHeight="1">
      <c r="J28756" s="348"/>
    </row>
    <row r="28757" spans="10:10" ht="29.25" customHeight="1">
      <c r="J28757" s="348"/>
    </row>
    <row r="28758" spans="10:10" ht="29.25" customHeight="1">
      <c r="J28758" s="348"/>
    </row>
    <row r="28759" spans="10:10" ht="29.25" customHeight="1">
      <c r="J28759" s="348"/>
    </row>
    <row r="28760" spans="10:10" ht="29.25" customHeight="1">
      <c r="J28760" s="348"/>
    </row>
    <row r="28761" spans="10:10" ht="29.25" customHeight="1">
      <c r="J28761" s="348"/>
    </row>
    <row r="28762" spans="10:10" ht="29.25" customHeight="1">
      <c r="J28762" s="348"/>
    </row>
    <row r="28763" spans="10:10" ht="29.25" customHeight="1">
      <c r="J28763" s="348"/>
    </row>
    <row r="28764" spans="10:10" ht="29.25" customHeight="1">
      <c r="J28764" s="348"/>
    </row>
    <row r="28765" spans="10:10" ht="29.25" customHeight="1">
      <c r="J28765" s="348"/>
    </row>
    <row r="28766" spans="10:10" ht="29.25" customHeight="1">
      <c r="J28766" s="348"/>
    </row>
    <row r="28767" spans="10:10" ht="29.25" customHeight="1">
      <c r="J28767" s="348"/>
    </row>
    <row r="28768" spans="10:10" ht="29.25" customHeight="1">
      <c r="J28768" s="348"/>
    </row>
    <row r="28769" spans="10:10" ht="29.25" customHeight="1">
      <c r="J28769" s="348"/>
    </row>
    <row r="28770" spans="10:10" ht="29.25" customHeight="1">
      <c r="J28770" s="348"/>
    </row>
    <row r="28771" spans="10:10" ht="29.25" customHeight="1">
      <c r="J28771" s="348"/>
    </row>
    <row r="28772" spans="10:10" ht="29.25" customHeight="1">
      <c r="J28772" s="348"/>
    </row>
    <row r="28773" spans="10:10" ht="29.25" customHeight="1">
      <c r="J28773" s="348"/>
    </row>
    <row r="28774" spans="10:10" ht="29.25" customHeight="1">
      <c r="J28774" s="348"/>
    </row>
    <row r="28775" spans="10:10" ht="29.25" customHeight="1">
      <c r="J28775" s="348"/>
    </row>
    <row r="28776" spans="10:10" ht="29.25" customHeight="1">
      <c r="J28776" s="348"/>
    </row>
    <row r="28777" spans="10:10" ht="29.25" customHeight="1">
      <c r="J28777" s="348"/>
    </row>
    <row r="28778" spans="10:10" ht="29.25" customHeight="1">
      <c r="J28778" s="348"/>
    </row>
    <row r="28779" spans="10:10" ht="29.25" customHeight="1">
      <c r="J28779" s="348"/>
    </row>
    <row r="28780" spans="10:10" ht="29.25" customHeight="1">
      <c r="J28780" s="348"/>
    </row>
    <row r="28781" spans="10:10" ht="29.25" customHeight="1">
      <c r="J28781" s="348"/>
    </row>
    <row r="28782" spans="10:10" ht="29.25" customHeight="1">
      <c r="J28782" s="348"/>
    </row>
    <row r="28783" spans="10:10" ht="29.25" customHeight="1">
      <c r="J28783" s="348"/>
    </row>
    <row r="28784" spans="10:10" ht="29.25" customHeight="1">
      <c r="J28784" s="348"/>
    </row>
    <row r="28785" spans="10:10" ht="29.25" customHeight="1">
      <c r="J28785" s="348"/>
    </row>
    <row r="28786" spans="10:10" ht="29.25" customHeight="1">
      <c r="J28786" s="348"/>
    </row>
    <row r="28787" spans="10:10" ht="29.25" customHeight="1">
      <c r="J28787" s="348"/>
    </row>
    <row r="28788" spans="10:10" ht="29.25" customHeight="1">
      <c r="J28788" s="348"/>
    </row>
    <row r="28789" spans="10:10" ht="29.25" customHeight="1">
      <c r="J28789" s="348"/>
    </row>
    <row r="28790" spans="10:10" ht="29.25" customHeight="1">
      <c r="J28790" s="348"/>
    </row>
    <row r="28791" spans="10:10" ht="29.25" customHeight="1">
      <c r="J28791" s="348"/>
    </row>
    <row r="28792" spans="10:10" ht="29.25" customHeight="1">
      <c r="J28792" s="348"/>
    </row>
    <row r="28793" spans="10:10" ht="29.25" customHeight="1">
      <c r="J28793" s="348"/>
    </row>
    <row r="28794" spans="10:10" ht="29.25" customHeight="1">
      <c r="J28794" s="348"/>
    </row>
    <row r="28795" spans="10:10" ht="29.25" customHeight="1">
      <c r="J28795" s="348"/>
    </row>
    <row r="28796" spans="10:10" ht="29.25" customHeight="1">
      <c r="J28796" s="348"/>
    </row>
    <row r="28797" spans="10:10" ht="29.25" customHeight="1">
      <c r="J28797" s="348"/>
    </row>
    <row r="28798" spans="10:10" ht="29.25" customHeight="1">
      <c r="J28798" s="348"/>
    </row>
    <row r="28799" spans="10:10" ht="29.25" customHeight="1">
      <c r="J28799" s="348"/>
    </row>
    <row r="28800" spans="10:10" ht="29.25" customHeight="1">
      <c r="J28800" s="348"/>
    </row>
    <row r="28801" spans="10:10" ht="29.25" customHeight="1">
      <c r="J28801" s="348"/>
    </row>
    <row r="28802" spans="10:10" ht="29.25" customHeight="1">
      <c r="J28802" s="348"/>
    </row>
    <row r="28803" spans="10:10" ht="29.25" customHeight="1">
      <c r="J28803" s="348"/>
    </row>
    <row r="28804" spans="10:10" ht="29.25" customHeight="1">
      <c r="J28804" s="348"/>
    </row>
    <row r="28805" spans="10:10" ht="29.25" customHeight="1">
      <c r="J28805" s="348"/>
    </row>
    <row r="28806" spans="10:10" ht="29.25" customHeight="1">
      <c r="J28806" s="348"/>
    </row>
    <row r="28807" spans="10:10" ht="29.25" customHeight="1">
      <c r="J28807" s="348"/>
    </row>
    <row r="28808" spans="10:10" ht="29.25" customHeight="1">
      <c r="J28808" s="348"/>
    </row>
    <row r="28809" spans="10:10" ht="29.25" customHeight="1">
      <c r="J28809" s="348"/>
    </row>
    <row r="28810" spans="10:10" ht="29.25" customHeight="1">
      <c r="J28810" s="348"/>
    </row>
    <row r="28811" spans="10:10" ht="29.25" customHeight="1">
      <c r="J28811" s="348"/>
    </row>
    <row r="28812" spans="10:10" ht="29.25" customHeight="1">
      <c r="J28812" s="348"/>
    </row>
    <row r="28813" spans="10:10" ht="29.25" customHeight="1">
      <c r="J28813" s="348"/>
    </row>
    <row r="28814" spans="10:10" ht="29.25" customHeight="1">
      <c r="J28814" s="348"/>
    </row>
    <row r="28815" spans="10:10" ht="29.25" customHeight="1">
      <c r="J28815" s="348"/>
    </row>
    <row r="28816" spans="10:10" ht="29.25" customHeight="1">
      <c r="J28816" s="348"/>
    </row>
    <row r="28817" spans="10:10" ht="29.25" customHeight="1">
      <c r="J28817" s="348"/>
    </row>
    <row r="28818" spans="10:10" ht="29.25" customHeight="1">
      <c r="J28818" s="348"/>
    </row>
    <row r="28819" spans="10:10" ht="29.25" customHeight="1">
      <c r="J28819" s="348"/>
    </row>
    <row r="28820" spans="10:10" ht="29.25" customHeight="1">
      <c r="J28820" s="348"/>
    </row>
    <row r="28821" spans="10:10" ht="29.25" customHeight="1">
      <c r="J28821" s="348"/>
    </row>
    <row r="28822" spans="10:10" ht="29.25" customHeight="1">
      <c r="J28822" s="348"/>
    </row>
    <row r="28823" spans="10:10" ht="29.25" customHeight="1">
      <c r="J28823" s="348"/>
    </row>
    <row r="28824" spans="10:10" ht="29.25" customHeight="1">
      <c r="J28824" s="348"/>
    </row>
    <row r="28825" spans="10:10" ht="29.25" customHeight="1">
      <c r="J28825" s="348"/>
    </row>
    <row r="28826" spans="10:10" ht="29.25" customHeight="1">
      <c r="J28826" s="348"/>
    </row>
    <row r="28827" spans="10:10" ht="29.25" customHeight="1">
      <c r="J28827" s="348"/>
    </row>
    <row r="28828" spans="10:10" ht="29.25" customHeight="1">
      <c r="J28828" s="348"/>
    </row>
    <row r="28829" spans="10:10" ht="29.25" customHeight="1">
      <c r="J28829" s="348"/>
    </row>
    <row r="28830" spans="10:10" ht="29.25" customHeight="1">
      <c r="J28830" s="348"/>
    </row>
    <row r="28831" spans="10:10" ht="29.25" customHeight="1">
      <c r="J28831" s="348"/>
    </row>
    <row r="28832" spans="10:10" ht="29.25" customHeight="1">
      <c r="J28832" s="348"/>
    </row>
    <row r="28833" spans="10:10" ht="29.25" customHeight="1">
      <c r="J28833" s="348"/>
    </row>
    <row r="28834" spans="10:10" ht="29.25" customHeight="1">
      <c r="J28834" s="348"/>
    </row>
    <row r="28835" spans="10:10" ht="29.25" customHeight="1">
      <c r="J28835" s="348"/>
    </row>
    <row r="28836" spans="10:10" ht="29.25" customHeight="1">
      <c r="J28836" s="348"/>
    </row>
    <row r="28837" spans="10:10" ht="29.25" customHeight="1">
      <c r="J28837" s="348"/>
    </row>
    <row r="28838" spans="10:10" ht="29.25" customHeight="1">
      <c r="J28838" s="348"/>
    </row>
    <row r="28839" spans="10:10" ht="29.25" customHeight="1">
      <c r="J28839" s="348"/>
    </row>
    <row r="28840" spans="10:10" ht="29.25" customHeight="1">
      <c r="J28840" s="348"/>
    </row>
    <row r="28841" spans="10:10" ht="29.25" customHeight="1">
      <c r="J28841" s="348"/>
    </row>
    <row r="28842" spans="10:10" ht="29.25" customHeight="1">
      <c r="J28842" s="348"/>
    </row>
    <row r="28843" spans="10:10" ht="29.25" customHeight="1">
      <c r="J28843" s="348"/>
    </row>
    <row r="28844" spans="10:10" ht="29.25" customHeight="1">
      <c r="J28844" s="348"/>
    </row>
    <row r="28845" spans="10:10" ht="29.25" customHeight="1">
      <c r="J28845" s="348"/>
    </row>
    <row r="28846" spans="10:10" ht="29.25" customHeight="1">
      <c r="J28846" s="348"/>
    </row>
    <row r="28847" spans="10:10" ht="29.25" customHeight="1">
      <c r="J28847" s="348"/>
    </row>
    <row r="28848" spans="10:10" ht="29.25" customHeight="1">
      <c r="J28848" s="348"/>
    </row>
    <row r="28849" spans="10:10" ht="29.25" customHeight="1">
      <c r="J28849" s="348"/>
    </row>
    <row r="28850" spans="10:10" ht="29.25" customHeight="1">
      <c r="J28850" s="348"/>
    </row>
    <row r="28851" spans="10:10" ht="29.25" customHeight="1">
      <c r="J28851" s="348"/>
    </row>
    <row r="28852" spans="10:10" ht="29.25" customHeight="1">
      <c r="J28852" s="348"/>
    </row>
    <row r="28853" spans="10:10" ht="29.25" customHeight="1">
      <c r="J28853" s="348"/>
    </row>
    <row r="28854" spans="10:10" ht="29.25" customHeight="1">
      <c r="J28854" s="348"/>
    </row>
    <row r="28855" spans="10:10" ht="29.25" customHeight="1">
      <c r="J28855" s="348"/>
    </row>
    <row r="28856" spans="10:10" ht="29.25" customHeight="1">
      <c r="J28856" s="348"/>
    </row>
    <row r="28857" spans="10:10" ht="29.25" customHeight="1">
      <c r="J28857" s="348"/>
    </row>
    <row r="28858" spans="10:10" ht="29.25" customHeight="1">
      <c r="J28858" s="348"/>
    </row>
    <row r="28859" spans="10:10" ht="29.25" customHeight="1">
      <c r="J28859" s="348"/>
    </row>
    <row r="28860" spans="10:10" ht="29.25" customHeight="1">
      <c r="J28860" s="348"/>
    </row>
    <row r="28861" spans="10:10" ht="29.25" customHeight="1">
      <c r="J28861" s="348"/>
    </row>
    <row r="28862" spans="10:10" ht="29.25" customHeight="1">
      <c r="J28862" s="348"/>
    </row>
    <row r="28863" spans="10:10" ht="29.25" customHeight="1">
      <c r="J28863" s="348"/>
    </row>
    <row r="28864" spans="10:10" ht="29.25" customHeight="1">
      <c r="J28864" s="348"/>
    </row>
    <row r="28865" spans="10:10" ht="29.25" customHeight="1">
      <c r="J28865" s="348"/>
    </row>
    <row r="28866" spans="10:10" ht="29.25" customHeight="1">
      <c r="J28866" s="348"/>
    </row>
    <row r="28867" spans="10:10" ht="29.25" customHeight="1">
      <c r="J28867" s="348"/>
    </row>
    <row r="28868" spans="10:10" ht="29.25" customHeight="1">
      <c r="J28868" s="348"/>
    </row>
    <row r="28869" spans="10:10" ht="29.25" customHeight="1">
      <c r="J28869" s="348"/>
    </row>
    <row r="28870" spans="10:10" ht="29.25" customHeight="1">
      <c r="J28870" s="348"/>
    </row>
    <row r="28871" spans="10:10" ht="29.25" customHeight="1">
      <c r="J28871" s="348"/>
    </row>
    <row r="28872" spans="10:10" ht="29.25" customHeight="1">
      <c r="J28872" s="348"/>
    </row>
    <row r="28873" spans="10:10" ht="29.25" customHeight="1">
      <c r="J28873" s="348"/>
    </row>
    <row r="28874" spans="10:10" ht="29.25" customHeight="1">
      <c r="J28874" s="348"/>
    </row>
    <row r="28875" spans="10:10" ht="29.25" customHeight="1">
      <c r="J28875" s="348"/>
    </row>
    <row r="28876" spans="10:10" ht="29.25" customHeight="1">
      <c r="J28876" s="348"/>
    </row>
    <row r="28877" spans="10:10" ht="29.25" customHeight="1">
      <c r="J28877" s="348"/>
    </row>
    <row r="28878" spans="10:10" ht="29.25" customHeight="1">
      <c r="J28878" s="348"/>
    </row>
    <row r="28879" spans="10:10" ht="29.25" customHeight="1">
      <c r="J28879" s="348"/>
    </row>
    <row r="28880" spans="10:10" ht="29.25" customHeight="1">
      <c r="J28880" s="348"/>
    </row>
    <row r="28881" spans="10:10" ht="29.25" customHeight="1">
      <c r="J28881" s="348"/>
    </row>
    <row r="28882" spans="10:10" ht="29.25" customHeight="1">
      <c r="J28882" s="348"/>
    </row>
    <row r="28883" spans="10:10" ht="29.25" customHeight="1">
      <c r="J28883" s="348"/>
    </row>
    <row r="28884" spans="10:10" ht="29.25" customHeight="1">
      <c r="J28884" s="348"/>
    </row>
    <row r="28885" spans="10:10" ht="29.25" customHeight="1">
      <c r="J28885" s="348"/>
    </row>
    <row r="28886" spans="10:10" ht="29.25" customHeight="1">
      <c r="J28886" s="348"/>
    </row>
    <row r="28887" spans="10:10" ht="29.25" customHeight="1">
      <c r="J28887" s="348"/>
    </row>
    <row r="28888" spans="10:10" ht="29.25" customHeight="1">
      <c r="J28888" s="348"/>
    </row>
    <row r="28889" spans="10:10" ht="29.25" customHeight="1">
      <c r="J28889" s="348"/>
    </row>
    <row r="28890" spans="10:10" ht="29.25" customHeight="1">
      <c r="J28890" s="348"/>
    </row>
    <row r="28891" spans="10:10" ht="29.25" customHeight="1">
      <c r="J28891" s="348"/>
    </row>
    <row r="28892" spans="10:10" ht="29.25" customHeight="1">
      <c r="J28892" s="348"/>
    </row>
    <row r="28893" spans="10:10" ht="29.25" customHeight="1">
      <c r="J28893" s="348"/>
    </row>
    <row r="28894" spans="10:10" ht="29.25" customHeight="1">
      <c r="J28894" s="348"/>
    </row>
    <row r="28895" spans="10:10" ht="29.25" customHeight="1">
      <c r="J28895" s="348"/>
    </row>
    <row r="28896" spans="10:10" ht="29.25" customHeight="1">
      <c r="J28896" s="348"/>
    </row>
    <row r="28897" spans="10:10" ht="29.25" customHeight="1">
      <c r="J28897" s="348"/>
    </row>
    <row r="28898" spans="10:10" ht="29.25" customHeight="1">
      <c r="J28898" s="348"/>
    </row>
    <row r="28899" spans="10:10" ht="29.25" customHeight="1">
      <c r="J28899" s="348"/>
    </row>
    <row r="28900" spans="10:10" ht="29.25" customHeight="1">
      <c r="J28900" s="348"/>
    </row>
    <row r="28901" spans="10:10" ht="29.25" customHeight="1">
      <c r="J28901" s="348"/>
    </row>
    <row r="28902" spans="10:10" ht="29.25" customHeight="1">
      <c r="J28902" s="348"/>
    </row>
    <row r="28903" spans="10:10" ht="29.25" customHeight="1">
      <c r="J28903" s="348"/>
    </row>
    <row r="28904" spans="10:10" ht="29.25" customHeight="1">
      <c r="J28904" s="348"/>
    </row>
    <row r="28905" spans="10:10" ht="29.25" customHeight="1">
      <c r="J28905" s="348"/>
    </row>
    <row r="28906" spans="10:10" ht="29.25" customHeight="1">
      <c r="J28906" s="348"/>
    </row>
    <row r="28907" spans="10:10" ht="29.25" customHeight="1">
      <c r="J28907" s="348"/>
    </row>
    <row r="28908" spans="10:10" ht="29.25" customHeight="1">
      <c r="J28908" s="348"/>
    </row>
    <row r="28909" spans="10:10" ht="29.25" customHeight="1">
      <c r="J28909" s="348"/>
    </row>
    <row r="28910" spans="10:10" ht="29.25" customHeight="1">
      <c r="J28910" s="348"/>
    </row>
    <row r="28911" spans="10:10" ht="29.25" customHeight="1">
      <c r="J28911" s="348"/>
    </row>
    <row r="28912" spans="10:10" ht="29.25" customHeight="1">
      <c r="J28912" s="348"/>
    </row>
    <row r="28913" spans="10:10" ht="29.25" customHeight="1">
      <c r="J28913" s="348"/>
    </row>
    <row r="28914" spans="10:10" ht="29.25" customHeight="1">
      <c r="J28914" s="348"/>
    </row>
    <row r="28915" spans="10:10" ht="29.25" customHeight="1">
      <c r="J28915" s="348"/>
    </row>
    <row r="28916" spans="10:10" ht="29.25" customHeight="1">
      <c r="J28916" s="348"/>
    </row>
    <row r="28917" spans="10:10" ht="29.25" customHeight="1">
      <c r="J28917" s="348"/>
    </row>
    <row r="28918" spans="10:10" ht="29.25" customHeight="1">
      <c r="J28918" s="348"/>
    </row>
    <row r="28919" spans="10:10" ht="29.25" customHeight="1">
      <c r="J28919" s="348"/>
    </row>
    <row r="28920" spans="10:10" ht="29.25" customHeight="1">
      <c r="J28920" s="348"/>
    </row>
    <row r="28921" spans="10:10" ht="29.25" customHeight="1">
      <c r="J28921" s="348"/>
    </row>
    <row r="28922" spans="10:10" ht="29.25" customHeight="1">
      <c r="J28922" s="348"/>
    </row>
    <row r="28923" spans="10:10" ht="29.25" customHeight="1">
      <c r="J28923" s="348"/>
    </row>
    <row r="28924" spans="10:10" ht="29.25" customHeight="1">
      <c r="J28924" s="348"/>
    </row>
    <row r="28925" spans="10:10" ht="29.25" customHeight="1">
      <c r="J28925" s="348"/>
    </row>
    <row r="28926" spans="10:10" ht="29.25" customHeight="1">
      <c r="J28926" s="348"/>
    </row>
    <row r="28927" spans="10:10" ht="29.25" customHeight="1">
      <c r="J28927" s="348"/>
    </row>
    <row r="28928" spans="10:10" ht="29.25" customHeight="1">
      <c r="J28928" s="348"/>
    </row>
    <row r="28929" spans="10:10" ht="29.25" customHeight="1">
      <c r="J28929" s="348"/>
    </row>
    <row r="28930" spans="10:10" ht="29.25" customHeight="1">
      <c r="J28930" s="348"/>
    </row>
    <row r="28931" spans="10:10" ht="29.25" customHeight="1">
      <c r="J28931" s="348"/>
    </row>
    <row r="28932" spans="10:10" ht="29.25" customHeight="1">
      <c r="J28932" s="348"/>
    </row>
    <row r="28933" spans="10:10" ht="29.25" customHeight="1">
      <c r="J28933" s="348"/>
    </row>
    <row r="28934" spans="10:10" ht="29.25" customHeight="1">
      <c r="J28934" s="348"/>
    </row>
    <row r="28935" spans="10:10" ht="29.25" customHeight="1">
      <c r="J28935" s="348"/>
    </row>
    <row r="28936" spans="10:10" ht="29.25" customHeight="1">
      <c r="J28936" s="348"/>
    </row>
    <row r="28937" spans="10:10" ht="29.25" customHeight="1">
      <c r="J28937" s="348"/>
    </row>
    <row r="28938" spans="10:10" ht="29.25" customHeight="1">
      <c r="J28938" s="348"/>
    </row>
    <row r="28939" spans="10:10" ht="29.25" customHeight="1">
      <c r="J28939" s="348"/>
    </row>
    <row r="28940" spans="10:10" ht="29.25" customHeight="1">
      <c r="J28940" s="348"/>
    </row>
    <row r="28941" spans="10:10" ht="29.25" customHeight="1">
      <c r="J28941" s="348"/>
    </row>
    <row r="28942" spans="10:10" ht="29.25" customHeight="1">
      <c r="J28942" s="348"/>
    </row>
    <row r="28943" spans="10:10" ht="29.25" customHeight="1">
      <c r="J28943" s="348"/>
    </row>
    <row r="28944" spans="10:10" ht="29.25" customHeight="1">
      <c r="J28944" s="348"/>
    </row>
    <row r="28945" spans="10:10" ht="29.25" customHeight="1">
      <c r="J28945" s="348"/>
    </row>
    <row r="28946" spans="10:10" ht="29.25" customHeight="1">
      <c r="J28946" s="348"/>
    </row>
    <row r="28947" spans="10:10" ht="29.25" customHeight="1">
      <c r="J28947" s="348"/>
    </row>
    <row r="28948" spans="10:10" ht="29.25" customHeight="1">
      <c r="J28948" s="348"/>
    </row>
    <row r="28949" spans="10:10" ht="29.25" customHeight="1">
      <c r="J28949" s="348"/>
    </row>
    <row r="28950" spans="10:10" ht="29.25" customHeight="1">
      <c r="J28950" s="348"/>
    </row>
    <row r="28951" spans="10:10" ht="29.25" customHeight="1">
      <c r="J28951" s="348"/>
    </row>
    <row r="28952" spans="10:10" ht="29.25" customHeight="1">
      <c r="J28952" s="348"/>
    </row>
    <row r="28953" spans="10:10" ht="29.25" customHeight="1">
      <c r="J28953" s="348"/>
    </row>
    <row r="28954" spans="10:10" ht="29.25" customHeight="1">
      <c r="J28954" s="348"/>
    </row>
    <row r="28955" spans="10:10" ht="29.25" customHeight="1">
      <c r="J28955" s="348"/>
    </row>
    <row r="28956" spans="10:10" ht="29.25" customHeight="1">
      <c r="J28956" s="348"/>
    </row>
    <row r="28957" spans="10:10" ht="29.25" customHeight="1">
      <c r="J28957" s="348"/>
    </row>
    <row r="28958" spans="10:10" ht="29.25" customHeight="1">
      <c r="J28958" s="348"/>
    </row>
    <row r="28959" spans="10:10" ht="29.25" customHeight="1">
      <c r="J28959" s="348"/>
    </row>
    <row r="28960" spans="10:10" ht="29.25" customHeight="1">
      <c r="J28960" s="348"/>
    </row>
    <row r="28961" spans="10:10" ht="29.25" customHeight="1">
      <c r="J28961" s="348"/>
    </row>
    <row r="28962" spans="10:10" ht="29.25" customHeight="1">
      <c r="J28962" s="348"/>
    </row>
    <row r="28963" spans="10:10" ht="29.25" customHeight="1">
      <c r="J28963" s="348"/>
    </row>
    <row r="28964" spans="10:10" ht="29.25" customHeight="1">
      <c r="J28964" s="348"/>
    </row>
    <row r="28965" spans="10:10" ht="29.25" customHeight="1">
      <c r="J28965" s="348"/>
    </row>
    <row r="28966" spans="10:10" ht="29.25" customHeight="1">
      <c r="J28966" s="348"/>
    </row>
    <row r="28967" spans="10:10" ht="29.25" customHeight="1">
      <c r="J28967" s="348"/>
    </row>
    <row r="28968" spans="10:10" ht="29.25" customHeight="1">
      <c r="J28968" s="348"/>
    </row>
    <row r="28969" spans="10:10" ht="29.25" customHeight="1">
      <c r="J28969" s="348"/>
    </row>
    <row r="28970" spans="10:10" ht="29.25" customHeight="1">
      <c r="J28970" s="348"/>
    </row>
    <row r="28971" spans="10:10" ht="29.25" customHeight="1">
      <c r="J28971" s="348"/>
    </row>
    <row r="28972" spans="10:10" ht="29.25" customHeight="1">
      <c r="J28972" s="348"/>
    </row>
    <row r="28973" spans="10:10" ht="29.25" customHeight="1">
      <c r="J28973" s="348"/>
    </row>
    <row r="28974" spans="10:10" ht="29.25" customHeight="1">
      <c r="J28974" s="348"/>
    </row>
    <row r="28975" spans="10:10" ht="29.25" customHeight="1">
      <c r="J28975" s="348"/>
    </row>
    <row r="28976" spans="10:10" ht="29.25" customHeight="1">
      <c r="J28976" s="348"/>
    </row>
    <row r="28977" spans="10:10" ht="29.25" customHeight="1">
      <c r="J28977" s="348"/>
    </row>
    <row r="28978" spans="10:10" ht="29.25" customHeight="1">
      <c r="J28978" s="348"/>
    </row>
    <row r="28979" spans="10:10" ht="29.25" customHeight="1">
      <c r="J28979" s="348"/>
    </row>
    <row r="28980" spans="10:10" ht="29.25" customHeight="1">
      <c r="J28980" s="348"/>
    </row>
    <row r="28981" spans="10:10" ht="29.25" customHeight="1">
      <c r="J28981" s="348"/>
    </row>
    <row r="28982" spans="10:10" ht="29.25" customHeight="1">
      <c r="J28982" s="348"/>
    </row>
    <row r="28983" spans="10:10" ht="29.25" customHeight="1">
      <c r="J28983" s="348"/>
    </row>
    <row r="28984" spans="10:10" ht="29.25" customHeight="1">
      <c r="J28984" s="348"/>
    </row>
    <row r="28985" spans="10:10" ht="29.25" customHeight="1">
      <c r="J28985" s="348"/>
    </row>
    <row r="28986" spans="10:10" ht="29.25" customHeight="1">
      <c r="J28986" s="348"/>
    </row>
    <row r="28987" spans="10:10" ht="29.25" customHeight="1">
      <c r="J28987" s="348"/>
    </row>
    <row r="28988" spans="10:10" ht="29.25" customHeight="1">
      <c r="J28988" s="348"/>
    </row>
    <row r="28989" spans="10:10" ht="29.25" customHeight="1">
      <c r="J28989" s="348"/>
    </row>
    <row r="28990" spans="10:10" ht="29.25" customHeight="1">
      <c r="J28990" s="348"/>
    </row>
    <row r="28991" spans="10:10" ht="29.25" customHeight="1">
      <c r="J28991" s="348"/>
    </row>
    <row r="28992" spans="10:10" ht="29.25" customHeight="1">
      <c r="J28992" s="348"/>
    </row>
    <row r="28993" spans="10:10" ht="29.25" customHeight="1">
      <c r="J28993" s="348"/>
    </row>
    <row r="28994" spans="10:10" ht="29.25" customHeight="1">
      <c r="J28994" s="348"/>
    </row>
    <row r="28995" spans="10:10" ht="29.25" customHeight="1">
      <c r="J28995" s="348"/>
    </row>
    <row r="28996" spans="10:10" ht="29.25" customHeight="1">
      <c r="J28996" s="348"/>
    </row>
    <row r="28997" spans="10:10" ht="29.25" customHeight="1">
      <c r="J28997" s="348"/>
    </row>
    <row r="28998" spans="10:10" ht="29.25" customHeight="1">
      <c r="J28998" s="348"/>
    </row>
    <row r="28999" spans="10:10" ht="29.25" customHeight="1">
      <c r="J28999" s="348"/>
    </row>
    <row r="29000" spans="10:10" ht="29.25" customHeight="1">
      <c r="J29000" s="348"/>
    </row>
    <row r="29001" spans="10:10" ht="29.25" customHeight="1">
      <c r="J29001" s="348"/>
    </row>
    <row r="29002" spans="10:10" ht="29.25" customHeight="1">
      <c r="J29002" s="348"/>
    </row>
    <row r="29003" spans="10:10" ht="29.25" customHeight="1">
      <c r="J29003" s="348"/>
    </row>
    <row r="29004" spans="10:10" ht="29.25" customHeight="1">
      <c r="J29004" s="348"/>
    </row>
    <row r="29005" spans="10:10" ht="29.25" customHeight="1">
      <c r="J29005" s="348"/>
    </row>
    <row r="29006" spans="10:10" ht="29.25" customHeight="1">
      <c r="J29006" s="348"/>
    </row>
    <row r="29007" spans="10:10" ht="29.25" customHeight="1">
      <c r="J29007" s="348"/>
    </row>
    <row r="29008" spans="10:10" ht="29.25" customHeight="1">
      <c r="J29008" s="348"/>
    </row>
    <row r="29009" spans="10:10" ht="29.25" customHeight="1">
      <c r="J29009" s="348"/>
    </row>
    <row r="29010" spans="10:10" ht="29.25" customHeight="1">
      <c r="J29010" s="348"/>
    </row>
    <row r="29011" spans="10:10" ht="29.25" customHeight="1">
      <c r="J29011" s="348"/>
    </row>
    <row r="29012" spans="10:10" ht="29.25" customHeight="1">
      <c r="J29012" s="348"/>
    </row>
    <row r="29013" spans="10:10" ht="29.25" customHeight="1">
      <c r="J29013" s="348"/>
    </row>
    <row r="29014" spans="10:10" ht="29.25" customHeight="1">
      <c r="J29014" s="348"/>
    </row>
    <row r="29015" spans="10:10" ht="29.25" customHeight="1">
      <c r="J29015" s="348"/>
    </row>
    <row r="29016" spans="10:10" ht="29.25" customHeight="1">
      <c r="J29016" s="348"/>
    </row>
    <row r="29017" spans="10:10" ht="29.25" customHeight="1">
      <c r="J29017" s="348"/>
    </row>
    <row r="29018" spans="10:10" ht="29.25" customHeight="1">
      <c r="J29018" s="348"/>
    </row>
    <row r="29019" spans="10:10" ht="29.25" customHeight="1">
      <c r="J29019" s="348"/>
    </row>
    <row r="29020" spans="10:10" ht="29.25" customHeight="1">
      <c r="J29020" s="348"/>
    </row>
    <row r="29021" spans="10:10" ht="29.25" customHeight="1">
      <c r="J29021" s="348"/>
    </row>
    <row r="29022" spans="10:10" ht="29.25" customHeight="1">
      <c r="J29022" s="348"/>
    </row>
    <row r="29023" spans="10:10" ht="29.25" customHeight="1">
      <c r="J29023" s="348"/>
    </row>
    <row r="29024" spans="10:10" ht="29.25" customHeight="1">
      <c r="J29024" s="348"/>
    </row>
    <row r="29025" spans="10:10" ht="29.25" customHeight="1">
      <c r="J29025" s="348"/>
    </row>
    <row r="29026" spans="10:10" ht="29.25" customHeight="1">
      <c r="J29026" s="348"/>
    </row>
    <row r="29027" spans="10:10" ht="29.25" customHeight="1">
      <c r="J29027" s="348"/>
    </row>
    <row r="29028" spans="10:10" ht="29.25" customHeight="1">
      <c r="J29028" s="348"/>
    </row>
    <row r="29029" spans="10:10" ht="29.25" customHeight="1">
      <c r="J29029" s="348"/>
    </row>
    <row r="29030" spans="10:10" ht="29.25" customHeight="1">
      <c r="J29030" s="348"/>
    </row>
    <row r="29031" spans="10:10" ht="29.25" customHeight="1">
      <c r="J29031" s="348"/>
    </row>
    <row r="29032" spans="10:10" ht="29.25" customHeight="1">
      <c r="J29032" s="348"/>
    </row>
    <row r="29033" spans="10:10" ht="29.25" customHeight="1">
      <c r="J29033" s="348"/>
    </row>
    <row r="29034" spans="10:10" ht="29.25" customHeight="1">
      <c r="J29034" s="348"/>
    </row>
    <row r="29035" spans="10:10" ht="29.25" customHeight="1">
      <c r="J29035" s="348"/>
    </row>
    <row r="29036" spans="10:10" ht="29.25" customHeight="1">
      <c r="J29036" s="348"/>
    </row>
    <row r="29037" spans="10:10" ht="29.25" customHeight="1">
      <c r="J29037" s="348"/>
    </row>
    <row r="29038" spans="10:10" ht="29.25" customHeight="1">
      <c r="J29038" s="348"/>
    </row>
    <row r="29039" spans="10:10" ht="29.25" customHeight="1">
      <c r="J29039" s="348"/>
    </row>
    <row r="29040" spans="10:10" ht="29.25" customHeight="1">
      <c r="J29040" s="348"/>
    </row>
    <row r="29041" spans="10:10" ht="29.25" customHeight="1">
      <c r="J29041" s="348"/>
    </row>
    <row r="29042" spans="10:10" ht="29.25" customHeight="1">
      <c r="J29042" s="348"/>
    </row>
    <row r="29043" spans="10:10" ht="29.25" customHeight="1">
      <c r="J29043" s="348"/>
    </row>
    <row r="29044" spans="10:10" ht="29.25" customHeight="1">
      <c r="J29044" s="348"/>
    </row>
    <row r="29045" spans="10:10" ht="29.25" customHeight="1">
      <c r="J29045" s="348"/>
    </row>
    <row r="29046" spans="10:10" ht="29.25" customHeight="1">
      <c r="J29046" s="348"/>
    </row>
    <row r="29047" spans="10:10" ht="29.25" customHeight="1">
      <c r="J29047" s="348"/>
    </row>
    <row r="29048" spans="10:10" ht="29.25" customHeight="1">
      <c r="J29048" s="348"/>
    </row>
    <row r="29049" spans="10:10" ht="29.25" customHeight="1">
      <c r="J29049" s="348"/>
    </row>
    <row r="29050" spans="10:10" ht="29.25" customHeight="1">
      <c r="J29050" s="348"/>
    </row>
    <row r="29051" spans="10:10" ht="29.25" customHeight="1">
      <c r="J29051" s="348"/>
    </row>
    <row r="29052" spans="10:10" ht="29.25" customHeight="1">
      <c r="J29052" s="348"/>
    </row>
    <row r="29053" spans="10:10" ht="29.25" customHeight="1">
      <c r="J29053" s="348"/>
    </row>
    <row r="29054" spans="10:10" ht="29.25" customHeight="1">
      <c r="J29054" s="348"/>
    </row>
    <row r="29055" spans="10:10" ht="29.25" customHeight="1">
      <c r="J29055" s="348"/>
    </row>
    <row r="29056" spans="10:10" ht="29.25" customHeight="1">
      <c r="J29056" s="348"/>
    </row>
    <row r="29057" spans="10:10" ht="29.25" customHeight="1">
      <c r="J29057" s="348"/>
    </row>
    <row r="29058" spans="10:10" ht="29.25" customHeight="1">
      <c r="J29058" s="348"/>
    </row>
    <row r="29059" spans="10:10" ht="29.25" customHeight="1">
      <c r="J29059" s="348"/>
    </row>
    <row r="29060" spans="10:10" ht="29.25" customHeight="1">
      <c r="J29060" s="348"/>
    </row>
    <row r="29061" spans="10:10" ht="29.25" customHeight="1">
      <c r="J29061" s="348"/>
    </row>
    <row r="29062" spans="10:10" ht="29.25" customHeight="1">
      <c r="J29062" s="348"/>
    </row>
    <row r="29063" spans="10:10" ht="29.25" customHeight="1">
      <c r="J29063" s="348"/>
    </row>
    <row r="29064" spans="10:10" ht="29.25" customHeight="1">
      <c r="J29064" s="348"/>
    </row>
    <row r="29065" spans="10:10" ht="29.25" customHeight="1">
      <c r="J29065" s="348"/>
    </row>
    <row r="29066" spans="10:10" ht="29.25" customHeight="1">
      <c r="J29066" s="348"/>
    </row>
    <row r="29067" spans="10:10" ht="29.25" customHeight="1">
      <c r="J29067" s="348"/>
    </row>
    <row r="29068" spans="10:10" ht="29.25" customHeight="1">
      <c r="J29068" s="348"/>
    </row>
    <row r="29069" spans="10:10" ht="29.25" customHeight="1">
      <c r="J29069" s="348"/>
    </row>
    <row r="29070" spans="10:10" ht="29.25" customHeight="1">
      <c r="J29070" s="348"/>
    </row>
    <row r="29071" spans="10:10" ht="29.25" customHeight="1">
      <c r="J29071" s="348"/>
    </row>
    <row r="29072" spans="10:10" ht="29.25" customHeight="1">
      <c r="J29072" s="348"/>
    </row>
    <row r="29073" spans="10:10" ht="29.25" customHeight="1">
      <c r="J29073" s="348"/>
    </row>
    <row r="29074" spans="10:10" ht="29.25" customHeight="1">
      <c r="J29074" s="348"/>
    </row>
    <row r="29075" spans="10:10" ht="29.25" customHeight="1">
      <c r="J29075" s="348"/>
    </row>
    <row r="29076" spans="10:10" ht="29.25" customHeight="1">
      <c r="J29076" s="348"/>
    </row>
    <row r="29077" spans="10:10" ht="29.25" customHeight="1">
      <c r="J29077" s="348"/>
    </row>
    <row r="29078" spans="10:10" ht="29.25" customHeight="1">
      <c r="J29078" s="348"/>
    </row>
    <row r="29079" spans="10:10" ht="29.25" customHeight="1">
      <c r="J29079" s="348"/>
    </row>
    <row r="29080" spans="10:10" ht="29.25" customHeight="1">
      <c r="J29080" s="348"/>
    </row>
    <row r="29081" spans="10:10" ht="29.25" customHeight="1">
      <c r="J29081" s="348"/>
    </row>
    <row r="29082" spans="10:10" ht="29.25" customHeight="1">
      <c r="J29082" s="348"/>
    </row>
    <row r="29083" spans="10:10" ht="29.25" customHeight="1">
      <c r="J29083" s="348"/>
    </row>
    <row r="29084" spans="10:10" ht="29.25" customHeight="1">
      <c r="J29084" s="348"/>
    </row>
    <row r="29085" spans="10:10" ht="29.25" customHeight="1">
      <c r="J29085" s="348"/>
    </row>
    <row r="29086" spans="10:10" ht="29.25" customHeight="1">
      <c r="J29086" s="348"/>
    </row>
    <row r="29087" spans="10:10" ht="29.25" customHeight="1">
      <c r="J29087" s="348"/>
    </row>
    <row r="29088" spans="10:10" ht="29.25" customHeight="1">
      <c r="J29088" s="348"/>
    </row>
    <row r="29089" spans="10:10" ht="29.25" customHeight="1">
      <c r="J29089" s="348"/>
    </row>
    <row r="29090" spans="10:10" ht="29.25" customHeight="1">
      <c r="J29090" s="348"/>
    </row>
    <row r="29091" spans="10:10" ht="29.25" customHeight="1">
      <c r="J29091" s="348"/>
    </row>
    <row r="29092" spans="10:10" ht="29.25" customHeight="1">
      <c r="J29092" s="348"/>
    </row>
    <row r="29093" spans="10:10" ht="29.25" customHeight="1">
      <c r="J29093" s="348"/>
    </row>
    <row r="29094" spans="10:10" ht="29.25" customHeight="1">
      <c r="J29094" s="348"/>
    </row>
    <row r="29095" spans="10:10" ht="29.25" customHeight="1">
      <c r="J29095" s="348"/>
    </row>
    <row r="29096" spans="10:10" ht="29.25" customHeight="1">
      <c r="J29096" s="348"/>
    </row>
    <row r="29097" spans="10:10" ht="29.25" customHeight="1">
      <c r="J29097" s="348"/>
    </row>
    <row r="29098" spans="10:10" ht="29.25" customHeight="1">
      <c r="J29098" s="348"/>
    </row>
    <row r="29099" spans="10:10" ht="29.25" customHeight="1">
      <c r="J29099" s="348"/>
    </row>
    <row r="29100" spans="10:10" ht="29.25" customHeight="1">
      <c r="J29100" s="348"/>
    </row>
    <row r="29101" spans="10:10" ht="29.25" customHeight="1">
      <c r="J29101" s="348"/>
    </row>
    <row r="29102" spans="10:10" ht="29.25" customHeight="1">
      <c r="J29102" s="348"/>
    </row>
    <row r="29103" spans="10:10" ht="29.25" customHeight="1">
      <c r="J29103" s="348"/>
    </row>
    <row r="29104" spans="10:10" ht="29.25" customHeight="1">
      <c r="J29104" s="348"/>
    </row>
    <row r="29105" spans="10:10" ht="29.25" customHeight="1">
      <c r="J29105" s="348"/>
    </row>
    <row r="29106" spans="10:10" ht="29.25" customHeight="1">
      <c r="J29106" s="348"/>
    </row>
    <row r="29107" spans="10:10" ht="29.25" customHeight="1">
      <c r="J29107" s="348"/>
    </row>
    <row r="29108" spans="10:10" ht="29.25" customHeight="1">
      <c r="J29108" s="348"/>
    </row>
    <row r="29109" spans="10:10" ht="29.25" customHeight="1">
      <c r="J29109" s="348"/>
    </row>
    <row r="29110" spans="10:10" ht="29.25" customHeight="1">
      <c r="J29110" s="348"/>
    </row>
    <row r="29111" spans="10:10" ht="29.25" customHeight="1">
      <c r="J29111" s="348"/>
    </row>
    <row r="29112" spans="10:10" ht="29.25" customHeight="1">
      <c r="J29112" s="348"/>
    </row>
    <row r="29113" spans="10:10" ht="29.25" customHeight="1">
      <c r="J29113" s="348"/>
    </row>
    <row r="29114" spans="10:10" ht="29.25" customHeight="1">
      <c r="J29114" s="348"/>
    </row>
    <row r="29115" spans="10:10" ht="29.25" customHeight="1">
      <c r="J29115" s="348"/>
    </row>
    <row r="29116" spans="10:10" ht="29.25" customHeight="1">
      <c r="J29116" s="348"/>
    </row>
    <row r="29117" spans="10:10" ht="29.25" customHeight="1">
      <c r="J29117" s="348"/>
    </row>
    <row r="29118" spans="10:10" ht="29.25" customHeight="1">
      <c r="J29118" s="348"/>
    </row>
    <row r="29119" spans="10:10" ht="29.25" customHeight="1">
      <c r="J29119" s="348"/>
    </row>
    <row r="29120" spans="10:10" ht="29.25" customHeight="1">
      <c r="J29120" s="348"/>
    </row>
    <row r="29121" spans="10:10" ht="29.25" customHeight="1">
      <c r="J29121" s="348"/>
    </row>
    <row r="29122" spans="10:10" ht="29.25" customHeight="1">
      <c r="J29122" s="348"/>
    </row>
    <row r="29123" spans="10:10" ht="29.25" customHeight="1">
      <c r="J29123" s="348"/>
    </row>
    <row r="29124" spans="10:10" ht="29.25" customHeight="1">
      <c r="J29124" s="348"/>
    </row>
    <row r="29125" spans="10:10" ht="29.25" customHeight="1">
      <c r="J29125" s="348"/>
    </row>
    <row r="29126" spans="10:10" ht="29.25" customHeight="1">
      <c r="J29126" s="348"/>
    </row>
    <row r="29127" spans="10:10" ht="29.25" customHeight="1">
      <c r="J29127" s="348"/>
    </row>
    <row r="29128" spans="10:10" ht="29.25" customHeight="1">
      <c r="J29128" s="348"/>
    </row>
    <row r="29129" spans="10:10" ht="29.25" customHeight="1">
      <c r="J29129" s="348"/>
    </row>
    <row r="29130" spans="10:10" ht="29.25" customHeight="1">
      <c r="J29130" s="348"/>
    </row>
    <row r="29131" spans="10:10" ht="29.25" customHeight="1">
      <c r="J29131" s="348"/>
    </row>
    <row r="29132" spans="10:10" ht="29.25" customHeight="1">
      <c r="J29132" s="348"/>
    </row>
    <row r="29133" spans="10:10" ht="29.25" customHeight="1">
      <c r="J29133" s="348"/>
    </row>
    <row r="29134" spans="10:10" ht="29.25" customHeight="1">
      <c r="J29134" s="348"/>
    </row>
    <row r="29135" spans="10:10" ht="29.25" customHeight="1">
      <c r="J29135" s="348"/>
    </row>
    <row r="29136" spans="10:10" ht="29.25" customHeight="1">
      <c r="J29136" s="348"/>
    </row>
    <row r="29137" spans="10:10" ht="29.25" customHeight="1">
      <c r="J29137" s="348"/>
    </row>
    <row r="29138" spans="10:10" ht="29.25" customHeight="1">
      <c r="J29138" s="348"/>
    </row>
    <row r="29139" spans="10:10" ht="29.25" customHeight="1">
      <c r="J29139" s="348"/>
    </row>
    <row r="29140" spans="10:10" ht="29.25" customHeight="1">
      <c r="J29140" s="348"/>
    </row>
    <row r="29141" spans="10:10" ht="29.25" customHeight="1">
      <c r="J29141" s="348"/>
    </row>
    <row r="29142" spans="10:10" ht="29.25" customHeight="1">
      <c r="J29142" s="348"/>
    </row>
    <row r="29143" spans="10:10" ht="29.25" customHeight="1">
      <c r="J29143" s="348"/>
    </row>
    <row r="29144" spans="10:10" ht="29.25" customHeight="1">
      <c r="J29144" s="348"/>
    </row>
    <row r="29145" spans="10:10" ht="29.25" customHeight="1">
      <c r="J29145" s="348"/>
    </row>
    <row r="29146" spans="10:10" ht="29.25" customHeight="1">
      <c r="J29146" s="348"/>
    </row>
    <row r="29147" spans="10:10" ht="29.25" customHeight="1">
      <c r="J29147" s="348"/>
    </row>
    <row r="29148" spans="10:10" ht="29.25" customHeight="1">
      <c r="J29148" s="348"/>
    </row>
    <row r="29149" spans="10:10" ht="29.25" customHeight="1">
      <c r="J29149" s="348"/>
    </row>
    <row r="29150" spans="10:10" ht="29.25" customHeight="1">
      <c r="J29150" s="348"/>
    </row>
    <row r="29151" spans="10:10" ht="29.25" customHeight="1">
      <c r="J29151" s="348"/>
    </row>
    <row r="29152" spans="10:10" ht="29.25" customHeight="1">
      <c r="J29152" s="348"/>
    </row>
    <row r="29153" spans="10:10" ht="29.25" customHeight="1">
      <c r="J29153" s="348"/>
    </row>
    <row r="29154" spans="10:10" ht="29.25" customHeight="1">
      <c r="J29154" s="348"/>
    </row>
    <row r="29155" spans="10:10" ht="29.25" customHeight="1">
      <c r="J29155" s="348"/>
    </row>
    <row r="29156" spans="10:10" ht="29.25" customHeight="1">
      <c r="J29156" s="348"/>
    </row>
    <row r="29157" spans="10:10" ht="29.25" customHeight="1">
      <c r="J29157" s="348"/>
    </row>
    <row r="29158" spans="10:10" ht="29.25" customHeight="1">
      <c r="J29158" s="348"/>
    </row>
    <row r="29159" spans="10:10" ht="29.25" customHeight="1">
      <c r="J29159" s="348"/>
    </row>
    <row r="29160" spans="10:10" ht="29.25" customHeight="1">
      <c r="J29160" s="348"/>
    </row>
    <row r="29161" spans="10:10" ht="29.25" customHeight="1">
      <c r="J29161" s="348"/>
    </row>
    <row r="29162" spans="10:10" ht="29.25" customHeight="1">
      <c r="J29162" s="348"/>
    </row>
    <row r="29163" spans="10:10" ht="29.25" customHeight="1">
      <c r="J29163" s="348"/>
    </row>
    <row r="29164" spans="10:10" ht="29.25" customHeight="1">
      <c r="J29164" s="348"/>
    </row>
    <row r="29165" spans="10:10" ht="29.25" customHeight="1">
      <c r="J29165" s="348"/>
    </row>
    <row r="29166" spans="10:10" ht="29.25" customHeight="1">
      <c r="J29166" s="348"/>
    </row>
    <row r="29167" spans="10:10" ht="29.25" customHeight="1">
      <c r="J29167" s="348"/>
    </row>
    <row r="29168" spans="10:10" ht="29.25" customHeight="1">
      <c r="J29168" s="348"/>
    </row>
    <row r="29169" spans="10:10" ht="29.25" customHeight="1">
      <c r="J29169" s="348"/>
    </row>
    <row r="29170" spans="10:10" ht="29.25" customHeight="1">
      <c r="J29170" s="348"/>
    </row>
    <row r="29171" spans="10:10" ht="29.25" customHeight="1">
      <c r="J29171" s="348"/>
    </row>
    <row r="29172" spans="10:10" ht="29.25" customHeight="1">
      <c r="J29172" s="348"/>
    </row>
    <row r="29173" spans="10:10" ht="29.25" customHeight="1">
      <c r="J29173" s="348"/>
    </row>
    <row r="29174" spans="10:10" ht="29.25" customHeight="1">
      <c r="J29174" s="348"/>
    </row>
    <row r="29175" spans="10:10" ht="29.25" customHeight="1">
      <c r="J29175" s="348"/>
    </row>
    <row r="29176" spans="10:10" ht="29.25" customHeight="1">
      <c r="J29176" s="348"/>
    </row>
    <row r="29177" spans="10:10" ht="29.25" customHeight="1">
      <c r="J29177" s="348"/>
    </row>
    <row r="29178" spans="10:10" ht="29.25" customHeight="1">
      <c r="J29178" s="348"/>
    </row>
    <row r="29179" spans="10:10" ht="29.25" customHeight="1">
      <c r="J29179" s="348"/>
    </row>
    <row r="29180" spans="10:10" ht="29.25" customHeight="1">
      <c r="J29180" s="348"/>
    </row>
    <row r="29181" spans="10:10" ht="29.25" customHeight="1">
      <c r="J29181" s="348"/>
    </row>
    <row r="29182" spans="10:10" ht="29.25" customHeight="1">
      <c r="J29182" s="348"/>
    </row>
    <row r="29183" spans="10:10" ht="29.25" customHeight="1">
      <c r="J29183" s="348"/>
    </row>
    <row r="29184" spans="10:10" ht="29.25" customHeight="1">
      <c r="J29184" s="348"/>
    </row>
    <row r="29185" spans="10:10" ht="29.25" customHeight="1">
      <c r="J29185" s="348"/>
    </row>
    <row r="29186" spans="10:10" ht="29.25" customHeight="1">
      <c r="J29186" s="348"/>
    </row>
    <row r="29187" spans="10:10" ht="29.25" customHeight="1">
      <c r="J29187" s="348"/>
    </row>
    <row r="29188" spans="10:10" ht="29.25" customHeight="1">
      <c r="J29188" s="348"/>
    </row>
    <row r="29189" spans="10:10" ht="29.25" customHeight="1">
      <c r="J29189" s="348"/>
    </row>
    <row r="29190" spans="10:10" ht="29.25" customHeight="1">
      <c r="J29190" s="348"/>
    </row>
    <row r="29191" spans="10:10" ht="29.25" customHeight="1">
      <c r="J29191" s="348"/>
    </row>
    <row r="29192" spans="10:10" ht="29.25" customHeight="1">
      <c r="J29192" s="348"/>
    </row>
    <row r="29193" spans="10:10" ht="29.25" customHeight="1">
      <c r="J29193" s="348"/>
    </row>
    <row r="29194" spans="10:10" ht="29.25" customHeight="1">
      <c r="J29194" s="348"/>
    </row>
    <row r="29195" spans="10:10" ht="29.25" customHeight="1">
      <c r="J29195" s="348"/>
    </row>
    <row r="29196" spans="10:10" ht="29.25" customHeight="1">
      <c r="J29196" s="348"/>
    </row>
    <row r="29197" spans="10:10" ht="29.25" customHeight="1">
      <c r="J29197" s="348"/>
    </row>
    <row r="29198" spans="10:10" ht="29.25" customHeight="1">
      <c r="J29198" s="348"/>
    </row>
    <row r="29199" spans="10:10" ht="29.25" customHeight="1">
      <c r="J29199" s="348"/>
    </row>
    <row r="29200" spans="10:10" ht="29.25" customHeight="1">
      <c r="J29200" s="348"/>
    </row>
    <row r="29201" spans="10:10" ht="29.25" customHeight="1">
      <c r="J29201" s="348"/>
    </row>
    <row r="29202" spans="10:10" ht="29.25" customHeight="1">
      <c r="J29202" s="348"/>
    </row>
    <row r="29203" spans="10:10" ht="29.25" customHeight="1">
      <c r="J29203" s="348"/>
    </row>
    <row r="29204" spans="10:10" ht="29.25" customHeight="1">
      <c r="J29204" s="348"/>
    </row>
    <row r="29205" spans="10:10" ht="29.25" customHeight="1">
      <c r="J29205" s="348"/>
    </row>
    <row r="29206" spans="10:10" ht="29.25" customHeight="1">
      <c r="J29206" s="348"/>
    </row>
    <row r="29207" spans="10:10" ht="29.25" customHeight="1">
      <c r="J29207" s="348"/>
    </row>
    <row r="29208" spans="10:10" ht="29.25" customHeight="1">
      <c r="J29208" s="348"/>
    </row>
    <row r="29209" spans="10:10" ht="29.25" customHeight="1">
      <c r="J29209" s="348"/>
    </row>
    <row r="29210" spans="10:10" ht="29.25" customHeight="1">
      <c r="J29210" s="348"/>
    </row>
    <row r="29211" spans="10:10" ht="29.25" customHeight="1">
      <c r="J29211" s="348"/>
    </row>
    <row r="29212" spans="10:10" ht="29.25" customHeight="1">
      <c r="J29212" s="348"/>
    </row>
    <row r="29213" spans="10:10" ht="29.25" customHeight="1">
      <c r="J29213" s="348"/>
    </row>
    <row r="29214" spans="10:10" ht="29.25" customHeight="1">
      <c r="J29214" s="348"/>
    </row>
    <row r="29215" spans="10:10" ht="29.25" customHeight="1">
      <c r="J29215" s="348"/>
    </row>
    <row r="29216" spans="10:10" ht="29.25" customHeight="1">
      <c r="J29216" s="348"/>
    </row>
    <row r="29217" spans="10:10" ht="29.25" customHeight="1">
      <c r="J29217" s="348"/>
    </row>
    <row r="29218" spans="10:10" ht="29.25" customHeight="1">
      <c r="J29218" s="348"/>
    </row>
    <row r="29219" spans="10:10" ht="29.25" customHeight="1">
      <c r="J29219" s="348"/>
    </row>
    <row r="29220" spans="10:10" ht="29.25" customHeight="1">
      <c r="J29220" s="348"/>
    </row>
    <row r="29221" spans="10:10" ht="29.25" customHeight="1">
      <c r="J29221" s="348"/>
    </row>
    <row r="29222" spans="10:10" ht="29.25" customHeight="1">
      <c r="J29222" s="348"/>
    </row>
    <row r="29223" spans="10:10" ht="29.25" customHeight="1">
      <c r="J29223" s="348"/>
    </row>
    <row r="29224" spans="10:10" ht="29.25" customHeight="1">
      <c r="J29224" s="348"/>
    </row>
    <row r="29225" spans="10:10" ht="29.25" customHeight="1">
      <c r="J29225" s="348"/>
    </row>
    <row r="29226" spans="10:10" ht="29.25" customHeight="1">
      <c r="J29226" s="348"/>
    </row>
    <row r="29227" spans="10:10" ht="29.25" customHeight="1">
      <c r="J29227" s="348"/>
    </row>
    <row r="29228" spans="10:10" ht="29.25" customHeight="1">
      <c r="J29228" s="348"/>
    </row>
    <row r="29229" spans="10:10" ht="29.25" customHeight="1">
      <c r="J29229" s="348"/>
    </row>
    <row r="29230" spans="10:10" ht="29.25" customHeight="1">
      <c r="J29230" s="348"/>
    </row>
    <row r="29231" spans="10:10" ht="29.25" customHeight="1">
      <c r="J29231" s="348"/>
    </row>
    <row r="29232" spans="10:10" ht="29.25" customHeight="1">
      <c r="J29232" s="348"/>
    </row>
    <row r="29233" spans="10:10" ht="29.25" customHeight="1">
      <c r="J29233" s="348"/>
    </row>
    <row r="29234" spans="10:10" ht="29.25" customHeight="1">
      <c r="J29234" s="348"/>
    </row>
    <row r="29235" spans="10:10" ht="29.25" customHeight="1">
      <c r="J29235" s="348"/>
    </row>
    <row r="29236" spans="10:10" ht="29.25" customHeight="1">
      <c r="J29236" s="348"/>
    </row>
    <row r="29237" spans="10:10" ht="29.25" customHeight="1">
      <c r="J29237" s="348"/>
    </row>
    <row r="29238" spans="10:10" ht="29.25" customHeight="1">
      <c r="J29238" s="348"/>
    </row>
    <row r="29239" spans="10:10" ht="29.25" customHeight="1">
      <c r="J29239" s="348"/>
    </row>
    <row r="29240" spans="10:10" ht="29.25" customHeight="1">
      <c r="J29240" s="348"/>
    </row>
    <row r="29241" spans="10:10" ht="29.25" customHeight="1">
      <c r="J29241" s="348"/>
    </row>
    <row r="29242" spans="10:10" ht="29.25" customHeight="1">
      <c r="J29242" s="348"/>
    </row>
    <row r="29243" spans="10:10" ht="29.25" customHeight="1">
      <c r="J29243" s="348"/>
    </row>
    <row r="29244" spans="10:10" ht="29.25" customHeight="1">
      <c r="J29244" s="348"/>
    </row>
    <row r="29245" spans="10:10" ht="29.25" customHeight="1">
      <c r="J29245" s="348"/>
    </row>
    <row r="29246" spans="10:10" ht="29.25" customHeight="1">
      <c r="J29246" s="348"/>
    </row>
    <row r="29247" spans="10:10" ht="29.25" customHeight="1">
      <c r="J29247" s="348"/>
    </row>
    <row r="29248" spans="10:10" ht="29.25" customHeight="1">
      <c r="J29248" s="348"/>
    </row>
    <row r="29249" spans="10:10" ht="29.25" customHeight="1">
      <c r="J29249" s="348"/>
    </row>
    <row r="29250" spans="10:10" ht="29.25" customHeight="1">
      <c r="J29250" s="348"/>
    </row>
    <row r="29251" spans="10:10" ht="29.25" customHeight="1">
      <c r="J29251" s="348"/>
    </row>
    <row r="29252" spans="10:10" ht="29.25" customHeight="1">
      <c r="J29252" s="348"/>
    </row>
    <row r="29253" spans="10:10" ht="29.25" customHeight="1">
      <c r="J29253" s="348"/>
    </row>
    <row r="29254" spans="10:10" ht="29.25" customHeight="1">
      <c r="J29254" s="348"/>
    </row>
    <row r="29255" spans="10:10" ht="29.25" customHeight="1">
      <c r="J29255" s="348"/>
    </row>
    <row r="29256" spans="10:10" ht="29.25" customHeight="1">
      <c r="J29256" s="348"/>
    </row>
    <row r="29257" spans="10:10" ht="29.25" customHeight="1">
      <c r="J29257" s="348"/>
    </row>
    <row r="29258" spans="10:10" ht="29.25" customHeight="1">
      <c r="J29258" s="348"/>
    </row>
    <row r="29259" spans="10:10" ht="29.25" customHeight="1">
      <c r="J29259" s="348"/>
    </row>
    <row r="29260" spans="10:10" ht="29.25" customHeight="1">
      <c r="J29260" s="348"/>
    </row>
    <row r="29261" spans="10:10" ht="29.25" customHeight="1">
      <c r="J29261" s="348"/>
    </row>
    <row r="29262" spans="10:10" ht="29.25" customHeight="1">
      <c r="J29262" s="348"/>
    </row>
    <row r="29263" spans="10:10" ht="29.25" customHeight="1">
      <c r="J29263" s="348"/>
    </row>
    <row r="29264" spans="10:10" ht="29.25" customHeight="1">
      <c r="J29264" s="348"/>
    </row>
    <row r="29265" spans="10:10" ht="29.25" customHeight="1">
      <c r="J29265" s="348"/>
    </row>
    <row r="29266" spans="10:10" ht="29.25" customHeight="1">
      <c r="J29266" s="348"/>
    </row>
    <row r="29267" spans="10:10" ht="29.25" customHeight="1">
      <c r="J29267" s="348"/>
    </row>
    <row r="29268" spans="10:10" ht="29.25" customHeight="1">
      <c r="J29268" s="348"/>
    </row>
    <row r="29269" spans="10:10" ht="29.25" customHeight="1">
      <c r="J29269" s="348"/>
    </row>
    <row r="29270" spans="10:10" ht="29.25" customHeight="1">
      <c r="J29270" s="348"/>
    </row>
    <row r="29271" spans="10:10" ht="29.25" customHeight="1">
      <c r="J29271" s="348"/>
    </row>
    <row r="29272" spans="10:10" ht="29.25" customHeight="1">
      <c r="J29272" s="348"/>
    </row>
    <row r="29273" spans="10:10" ht="29.25" customHeight="1">
      <c r="J29273" s="348"/>
    </row>
    <row r="29274" spans="10:10" ht="29.25" customHeight="1">
      <c r="J29274" s="348"/>
    </row>
    <row r="29275" spans="10:10" ht="29.25" customHeight="1">
      <c r="J29275" s="348"/>
    </row>
    <row r="29276" spans="10:10" ht="29.25" customHeight="1">
      <c r="J29276" s="348"/>
    </row>
    <row r="29277" spans="10:10" ht="29.25" customHeight="1">
      <c r="J29277" s="348"/>
    </row>
    <row r="29278" spans="10:10" ht="29.25" customHeight="1">
      <c r="J29278" s="348"/>
    </row>
    <row r="29279" spans="10:10" ht="29.25" customHeight="1">
      <c r="J29279" s="348"/>
    </row>
    <row r="29280" spans="10:10" ht="29.25" customHeight="1">
      <c r="J29280" s="348"/>
    </row>
    <row r="29281" spans="10:10" ht="29.25" customHeight="1">
      <c r="J29281" s="348"/>
    </row>
    <row r="29282" spans="10:10" ht="29.25" customHeight="1">
      <c r="J29282" s="348"/>
    </row>
    <row r="29283" spans="10:10" ht="29.25" customHeight="1">
      <c r="J29283" s="348"/>
    </row>
    <row r="29284" spans="10:10" ht="29.25" customHeight="1">
      <c r="J29284" s="348"/>
    </row>
    <row r="29285" spans="10:10" ht="29.25" customHeight="1">
      <c r="J29285" s="348"/>
    </row>
    <row r="29286" spans="10:10" ht="29.25" customHeight="1">
      <c r="J29286" s="348"/>
    </row>
    <row r="29287" spans="10:10" ht="29.25" customHeight="1">
      <c r="J29287" s="348"/>
    </row>
    <row r="29288" spans="10:10" ht="29.25" customHeight="1">
      <c r="J29288" s="348"/>
    </row>
    <row r="29289" spans="10:10" ht="29.25" customHeight="1">
      <c r="J29289" s="348"/>
    </row>
    <row r="29290" spans="10:10" ht="29.25" customHeight="1">
      <c r="J29290" s="348"/>
    </row>
    <row r="29291" spans="10:10" ht="29.25" customHeight="1">
      <c r="J29291" s="348"/>
    </row>
    <row r="29292" spans="10:10" ht="29.25" customHeight="1">
      <c r="J29292" s="348"/>
    </row>
    <row r="29293" spans="10:10" ht="29.25" customHeight="1">
      <c r="J29293" s="348"/>
    </row>
    <row r="29294" spans="10:10" ht="29.25" customHeight="1">
      <c r="J29294" s="348"/>
    </row>
    <row r="29295" spans="10:10" ht="29.25" customHeight="1">
      <c r="J29295" s="348"/>
    </row>
    <row r="29296" spans="10:10" ht="29.25" customHeight="1">
      <c r="J29296" s="348"/>
    </row>
    <row r="29297" spans="10:10" ht="29.25" customHeight="1">
      <c r="J29297" s="348"/>
    </row>
    <row r="29298" spans="10:10" ht="29.25" customHeight="1">
      <c r="J29298" s="348"/>
    </row>
    <row r="29299" spans="10:10" ht="29.25" customHeight="1">
      <c r="J29299" s="348"/>
    </row>
    <row r="29300" spans="10:10" ht="29.25" customHeight="1">
      <c r="J29300" s="348"/>
    </row>
    <row r="29301" spans="10:10" ht="29.25" customHeight="1">
      <c r="J29301" s="348"/>
    </row>
    <row r="29302" spans="10:10" ht="29.25" customHeight="1">
      <c r="J29302" s="348"/>
    </row>
    <row r="29303" spans="10:10" ht="29.25" customHeight="1">
      <c r="J29303" s="348"/>
    </row>
    <row r="29304" spans="10:10" ht="29.25" customHeight="1">
      <c r="J29304" s="348"/>
    </row>
    <row r="29305" spans="10:10" ht="29.25" customHeight="1">
      <c r="J29305" s="348"/>
    </row>
    <row r="29306" spans="10:10" ht="29.25" customHeight="1">
      <c r="J29306" s="348"/>
    </row>
    <row r="29307" spans="10:10" ht="29.25" customHeight="1">
      <c r="J29307" s="348"/>
    </row>
    <row r="29308" spans="10:10" ht="29.25" customHeight="1">
      <c r="J29308" s="348"/>
    </row>
    <row r="29309" spans="10:10" ht="29.25" customHeight="1">
      <c r="J29309" s="348"/>
    </row>
    <row r="29310" spans="10:10" ht="29.25" customHeight="1">
      <c r="J29310" s="348"/>
    </row>
    <row r="29311" spans="10:10" ht="29.25" customHeight="1">
      <c r="J29311" s="348"/>
    </row>
    <row r="29312" spans="10:10" ht="29.25" customHeight="1">
      <c r="J29312" s="348"/>
    </row>
    <row r="29313" spans="10:10" ht="29.25" customHeight="1">
      <c r="J29313" s="348"/>
    </row>
    <row r="29314" spans="10:10" ht="29.25" customHeight="1">
      <c r="J29314" s="348"/>
    </row>
    <row r="29315" spans="10:10" ht="29.25" customHeight="1">
      <c r="J29315" s="348"/>
    </row>
    <row r="29316" spans="10:10" ht="29.25" customHeight="1">
      <c r="J29316" s="348"/>
    </row>
    <row r="29317" spans="10:10" ht="29.25" customHeight="1">
      <c r="J29317" s="348"/>
    </row>
    <row r="29318" spans="10:10" ht="29.25" customHeight="1">
      <c r="J29318" s="348"/>
    </row>
    <row r="29319" spans="10:10" ht="29.25" customHeight="1">
      <c r="J29319" s="348"/>
    </row>
    <row r="29320" spans="10:10" ht="29.25" customHeight="1">
      <c r="J29320" s="348"/>
    </row>
    <row r="29321" spans="10:10" ht="29.25" customHeight="1">
      <c r="J29321" s="348"/>
    </row>
    <row r="29322" spans="10:10" ht="29.25" customHeight="1">
      <c r="J29322" s="348"/>
    </row>
    <row r="29323" spans="10:10" ht="29.25" customHeight="1">
      <c r="J29323" s="348"/>
    </row>
    <row r="29324" spans="10:10" ht="29.25" customHeight="1">
      <c r="J29324" s="348"/>
    </row>
    <row r="29325" spans="10:10" ht="29.25" customHeight="1">
      <c r="J29325" s="348"/>
    </row>
    <row r="29326" spans="10:10" ht="29.25" customHeight="1">
      <c r="J29326" s="348"/>
    </row>
    <row r="29327" spans="10:10" ht="29.25" customHeight="1">
      <c r="J29327" s="348"/>
    </row>
    <row r="29328" spans="10:10" ht="29.25" customHeight="1">
      <c r="J29328" s="348"/>
    </row>
    <row r="29329" spans="10:10" ht="29.25" customHeight="1">
      <c r="J29329" s="348"/>
    </row>
    <row r="29330" spans="10:10" ht="29.25" customHeight="1">
      <c r="J29330" s="348"/>
    </row>
    <row r="29331" spans="10:10" ht="29.25" customHeight="1">
      <c r="J29331" s="348"/>
    </row>
    <row r="29332" spans="10:10" ht="29.25" customHeight="1">
      <c r="J29332" s="348"/>
    </row>
    <row r="29333" spans="10:10" ht="29.25" customHeight="1">
      <c r="J29333" s="348"/>
    </row>
    <row r="29334" spans="10:10" ht="29.25" customHeight="1">
      <c r="J29334" s="348"/>
    </row>
    <row r="29335" spans="10:10" ht="29.25" customHeight="1">
      <c r="J29335" s="348"/>
    </row>
    <row r="29336" spans="10:10" ht="29.25" customHeight="1">
      <c r="J29336" s="348"/>
    </row>
    <row r="29337" spans="10:10" ht="29.25" customHeight="1">
      <c r="J29337" s="348"/>
    </row>
    <row r="29338" spans="10:10" ht="29.25" customHeight="1">
      <c r="J29338" s="348"/>
    </row>
    <row r="29339" spans="10:10" ht="29.25" customHeight="1">
      <c r="J29339" s="348"/>
    </row>
    <row r="29340" spans="10:10" ht="29.25" customHeight="1">
      <c r="J29340" s="348"/>
    </row>
    <row r="29341" spans="10:10" ht="29.25" customHeight="1">
      <c r="J29341" s="348"/>
    </row>
    <row r="29342" spans="10:10" ht="29.25" customHeight="1">
      <c r="J29342" s="348"/>
    </row>
    <row r="29343" spans="10:10" ht="29.25" customHeight="1">
      <c r="J29343" s="348"/>
    </row>
    <row r="29344" spans="10:10" ht="29.25" customHeight="1">
      <c r="J29344" s="348"/>
    </row>
    <row r="29345" spans="10:10" ht="29.25" customHeight="1">
      <c r="J29345" s="348"/>
    </row>
    <row r="29346" spans="10:10" ht="29.25" customHeight="1">
      <c r="J29346" s="348"/>
    </row>
    <row r="29347" spans="10:10" ht="29.25" customHeight="1">
      <c r="J29347" s="348"/>
    </row>
    <row r="29348" spans="10:10" ht="29.25" customHeight="1">
      <c r="J29348" s="348"/>
    </row>
    <row r="29349" spans="10:10" ht="29.25" customHeight="1">
      <c r="J29349" s="348"/>
    </row>
    <row r="29350" spans="10:10" ht="29.25" customHeight="1">
      <c r="J29350" s="348"/>
    </row>
    <row r="29351" spans="10:10" ht="29.25" customHeight="1">
      <c r="J29351" s="348"/>
    </row>
    <row r="29352" spans="10:10" ht="29.25" customHeight="1">
      <c r="J29352" s="348"/>
    </row>
    <row r="29353" spans="10:10" ht="29.25" customHeight="1">
      <c r="J29353" s="348"/>
    </row>
    <row r="29354" spans="10:10" ht="29.25" customHeight="1">
      <c r="J29354" s="348"/>
    </row>
    <row r="29355" spans="10:10" ht="29.25" customHeight="1">
      <c r="J29355" s="348"/>
    </row>
    <row r="29356" spans="10:10" ht="29.25" customHeight="1">
      <c r="J29356" s="348"/>
    </row>
    <row r="29357" spans="10:10" ht="29.25" customHeight="1">
      <c r="J29357" s="348"/>
    </row>
    <row r="29358" spans="10:10" ht="29.25" customHeight="1">
      <c r="J29358" s="348"/>
    </row>
    <row r="29359" spans="10:10" ht="29.25" customHeight="1">
      <c r="J29359" s="348"/>
    </row>
    <row r="29360" spans="10:10" ht="29.25" customHeight="1">
      <c r="J29360" s="348"/>
    </row>
    <row r="29361" spans="10:10" ht="29.25" customHeight="1">
      <c r="J29361" s="348"/>
    </row>
    <row r="29362" spans="10:10" ht="29.25" customHeight="1">
      <c r="J29362" s="348"/>
    </row>
    <row r="29363" spans="10:10" ht="29.25" customHeight="1">
      <c r="J29363" s="348"/>
    </row>
    <row r="29364" spans="10:10" ht="29.25" customHeight="1">
      <c r="J29364" s="348"/>
    </row>
    <row r="29365" spans="10:10" ht="29.25" customHeight="1">
      <c r="J29365" s="348"/>
    </row>
    <row r="29366" spans="10:10" ht="29.25" customHeight="1">
      <c r="J29366" s="348"/>
    </row>
    <row r="29367" spans="10:10" ht="29.25" customHeight="1">
      <c r="J29367" s="348"/>
    </row>
    <row r="29368" spans="10:10" ht="29.25" customHeight="1">
      <c r="J29368" s="348"/>
    </row>
    <row r="29369" spans="10:10" ht="29.25" customHeight="1">
      <c r="J29369" s="348"/>
    </row>
    <row r="29370" spans="10:10" ht="29.25" customHeight="1">
      <c r="J29370" s="348"/>
    </row>
    <row r="29371" spans="10:10" ht="29.25" customHeight="1">
      <c r="J29371" s="348"/>
    </row>
    <row r="29372" spans="10:10" ht="29.25" customHeight="1">
      <c r="J29372" s="348"/>
    </row>
    <row r="29373" spans="10:10" ht="29.25" customHeight="1">
      <c r="J29373" s="348"/>
    </row>
    <row r="29374" spans="10:10" ht="29.25" customHeight="1">
      <c r="J29374" s="348"/>
    </row>
    <row r="29375" spans="10:10" ht="29.25" customHeight="1">
      <c r="J29375" s="348"/>
    </row>
    <row r="29376" spans="10:10" ht="29.25" customHeight="1">
      <c r="J29376" s="348"/>
    </row>
    <row r="29377" spans="10:10" ht="29.25" customHeight="1">
      <c r="J29377" s="348"/>
    </row>
    <row r="29378" spans="10:10" ht="29.25" customHeight="1">
      <c r="J29378" s="348"/>
    </row>
    <row r="29379" spans="10:10" ht="29.25" customHeight="1">
      <c r="J29379" s="348"/>
    </row>
    <row r="29380" spans="10:10" ht="29.25" customHeight="1">
      <c r="J29380" s="348"/>
    </row>
    <row r="29381" spans="10:10" ht="29.25" customHeight="1">
      <c r="J29381" s="348"/>
    </row>
    <row r="29382" spans="10:10" ht="29.25" customHeight="1">
      <c r="J29382" s="348"/>
    </row>
    <row r="29383" spans="10:10" ht="29.25" customHeight="1">
      <c r="J29383" s="348"/>
    </row>
    <row r="29384" spans="10:10" ht="29.25" customHeight="1">
      <c r="J29384" s="348"/>
    </row>
    <row r="29385" spans="10:10" ht="29.25" customHeight="1">
      <c r="J29385" s="348"/>
    </row>
    <row r="29386" spans="10:10" ht="29.25" customHeight="1">
      <c r="J29386" s="348"/>
    </row>
    <row r="29387" spans="10:10" ht="29.25" customHeight="1">
      <c r="J29387" s="348"/>
    </row>
    <row r="29388" spans="10:10" ht="29.25" customHeight="1">
      <c r="J29388" s="348"/>
    </row>
    <row r="29389" spans="10:10" ht="29.25" customHeight="1">
      <c r="J29389" s="348"/>
    </row>
    <row r="29390" spans="10:10" ht="29.25" customHeight="1">
      <c r="J29390" s="348"/>
    </row>
    <row r="29391" spans="10:10" ht="29.25" customHeight="1">
      <c r="J29391" s="348"/>
    </row>
    <row r="29392" spans="10:10" ht="29.25" customHeight="1">
      <c r="J29392" s="348"/>
    </row>
    <row r="29393" spans="10:10" ht="29.25" customHeight="1">
      <c r="J29393" s="348"/>
    </row>
    <row r="29394" spans="10:10" ht="29.25" customHeight="1">
      <c r="J29394" s="348"/>
    </row>
    <row r="29395" spans="10:10" ht="29.25" customHeight="1">
      <c r="J29395" s="348"/>
    </row>
    <row r="29396" spans="10:10" ht="29.25" customHeight="1">
      <c r="J29396" s="348"/>
    </row>
    <row r="29397" spans="10:10" ht="29.25" customHeight="1">
      <c r="J29397" s="348"/>
    </row>
    <row r="29398" spans="10:10" ht="29.25" customHeight="1">
      <c r="J29398" s="348"/>
    </row>
    <row r="29399" spans="10:10" ht="29.25" customHeight="1">
      <c r="J29399" s="348"/>
    </row>
    <row r="29400" spans="10:10" ht="29.25" customHeight="1">
      <c r="J29400" s="348"/>
    </row>
    <row r="29401" spans="10:10" ht="29.25" customHeight="1">
      <c r="J29401" s="348"/>
    </row>
    <row r="29402" spans="10:10" ht="29.25" customHeight="1">
      <c r="J29402" s="348"/>
    </row>
    <row r="29403" spans="10:10" ht="29.25" customHeight="1">
      <c r="J29403" s="348"/>
    </row>
    <row r="29404" spans="10:10" ht="29.25" customHeight="1">
      <c r="J29404" s="348"/>
    </row>
    <row r="29405" spans="10:10" ht="29.25" customHeight="1">
      <c r="J29405" s="348"/>
    </row>
    <row r="29406" spans="10:10" ht="29.25" customHeight="1">
      <c r="J29406" s="348"/>
    </row>
    <row r="29407" spans="10:10" ht="29.25" customHeight="1">
      <c r="J29407" s="348"/>
    </row>
    <row r="29408" spans="10:10" ht="29.25" customHeight="1">
      <c r="J29408" s="348"/>
    </row>
    <row r="29409" spans="10:10" ht="29.25" customHeight="1">
      <c r="J29409" s="348"/>
    </row>
    <row r="29410" spans="10:10" ht="29.25" customHeight="1">
      <c r="J29410" s="348"/>
    </row>
    <row r="29411" spans="10:10" ht="29.25" customHeight="1">
      <c r="J29411" s="348"/>
    </row>
    <row r="29412" spans="10:10" ht="29.25" customHeight="1">
      <c r="J29412" s="348"/>
    </row>
    <row r="29413" spans="10:10" ht="29.25" customHeight="1">
      <c r="J29413" s="348"/>
    </row>
    <row r="29414" spans="10:10" ht="29.25" customHeight="1">
      <c r="J29414" s="348"/>
    </row>
    <row r="29415" spans="10:10" ht="29.25" customHeight="1">
      <c r="J29415" s="348"/>
    </row>
    <row r="29416" spans="10:10" ht="29.25" customHeight="1">
      <c r="J29416" s="348"/>
    </row>
    <row r="29417" spans="10:10" ht="29.25" customHeight="1">
      <c r="J29417" s="348"/>
    </row>
    <row r="29418" spans="10:10" ht="29.25" customHeight="1">
      <c r="J29418" s="348"/>
    </row>
    <row r="29419" spans="10:10" ht="29.25" customHeight="1">
      <c r="J29419" s="348"/>
    </row>
    <row r="29420" spans="10:10" ht="29.25" customHeight="1">
      <c r="J29420" s="348"/>
    </row>
    <row r="29421" spans="10:10" ht="29.25" customHeight="1">
      <c r="J29421" s="348"/>
    </row>
    <row r="29422" spans="10:10" ht="29.25" customHeight="1">
      <c r="J29422" s="348"/>
    </row>
    <row r="29423" spans="10:10" ht="29.25" customHeight="1">
      <c r="J29423" s="348"/>
    </row>
    <row r="29424" spans="10:10" ht="29.25" customHeight="1">
      <c r="J29424" s="348"/>
    </row>
    <row r="29425" spans="10:10" ht="29.25" customHeight="1">
      <c r="J29425" s="348"/>
    </row>
    <row r="29426" spans="10:10" ht="29.25" customHeight="1">
      <c r="J29426" s="348"/>
    </row>
    <row r="29427" spans="10:10" ht="29.25" customHeight="1">
      <c r="J29427" s="348"/>
    </row>
    <row r="29428" spans="10:10" ht="29.25" customHeight="1">
      <c r="J29428" s="348"/>
    </row>
    <row r="29429" spans="10:10" ht="29.25" customHeight="1">
      <c r="J29429" s="348"/>
    </row>
    <row r="29430" spans="10:10" ht="29.25" customHeight="1">
      <c r="J29430" s="348"/>
    </row>
    <row r="29431" spans="10:10" ht="29.25" customHeight="1">
      <c r="J29431" s="348"/>
    </row>
    <row r="29432" spans="10:10" ht="29.25" customHeight="1">
      <c r="J29432" s="348"/>
    </row>
    <row r="29433" spans="10:10" ht="29.25" customHeight="1">
      <c r="J29433" s="348"/>
    </row>
    <row r="29434" spans="10:10" ht="29.25" customHeight="1">
      <c r="J29434" s="348"/>
    </row>
    <row r="29435" spans="10:10" ht="29.25" customHeight="1">
      <c r="J29435" s="348"/>
    </row>
    <row r="29436" spans="10:10" ht="29.25" customHeight="1">
      <c r="J29436" s="348"/>
    </row>
    <row r="29437" spans="10:10" ht="29.25" customHeight="1">
      <c r="J29437" s="348"/>
    </row>
    <row r="29438" spans="10:10" ht="29.25" customHeight="1">
      <c r="J29438" s="348"/>
    </row>
    <row r="29439" spans="10:10" ht="29.25" customHeight="1">
      <c r="J29439" s="348"/>
    </row>
    <row r="29440" spans="10:10" ht="29.25" customHeight="1">
      <c r="J29440" s="348"/>
    </row>
    <row r="29441" spans="10:10" ht="29.25" customHeight="1">
      <c r="J29441" s="348"/>
    </row>
    <row r="29442" spans="10:10" ht="29.25" customHeight="1">
      <c r="J29442" s="348"/>
    </row>
    <row r="29443" spans="10:10" ht="29.25" customHeight="1">
      <c r="J29443" s="348"/>
    </row>
    <row r="29444" spans="10:10" ht="29.25" customHeight="1">
      <c r="J29444" s="348"/>
    </row>
    <row r="29445" spans="10:10" ht="29.25" customHeight="1">
      <c r="J29445" s="348"/>
    </row>
    <row r="29446" spans="10:10" ht="29.25" customHeight="1">
      <c r="J29446" s="348"/>
    </row>
    <row r="29447" spans="10:10" ht="29.25" customHeight="1">
      <c r="J29447" s="348"/>
    </row>
    <row r="29448" spans="10:10" ht="29.25" customHeight="1">
      <c r="J29448" s="348"/>
    </row>
    <row r="29449" spans="10:10" ht="29.25" customHeight="1">
      <c r="J29449" s="348"/>
    </row>
    <row r="29450" spans="10:10" ht="29.25" customHeight="1">
      <c r="J29450" s="348"/>
    </row>
    <row r="29451" spans="10:10" ht="29.25" customHeight="1">
      <c r="J29451" s="348"/>
    </row>
    <row r="29452" spans="10:10" ht="29.25" customHeight="1">
      <c r="J29452" s="348"/>
    </row>
    <row r="29453" spans="10:10" ht="29.25" customHeight="1">
      <c r="J29453" s="348"/>
    </row>
    <row r="29454" spans="10:10" ht="29.25" customHeight="1">
      <c r="J29454" s="348"/>
    </row>
    <row r="29455" spans="10:10" ht="29.25" customHeight="1">
      <c r="J29455" s="348"/>
    </row>
    <row r="29456" spans="10:10" ht="29.25" customHeight="1">
      <c r="J29456" s="348"/>
    </row>
    <row r="29457" spans="10:10" ht="29.25" customHeight="1">
      <c r="J29457" s="348"/>
    </row>
    <row r="29458" spans="10:10" ht="29.25" customHeight="1">
      <c r="J29458" s="348"/>
    </row>
    <row r="29459" spans="10:10" ht="29.25" customHeight="1">
      <c r="J29459" s="348"/>
    </row>
    <row r="29460" spans="10:10" ht="29.25" customHeight="1">
      <c r="J29460" s="348"/>
    </row>
    <row r="29461" spans="10:10" ht="29.25" customHeight="1">
      <c r="J29461" s="348"/>
    </row>
    <row r="29462" spans="10:10" ht="29.25" customHeight="1">
      <c r="J29462" s="348"/>
    </row>
    <row r="29463" spans="10:10" ht="29.25" customHeight="1">
      <c r="J29463" s="348"/>
    </row>
    <row r="29464" spans="10:10" ht="29.25" customHeight="1">
      <c r="J29464" s="348"/>
    </row>
    <row r="29465" spans="10:10" ht="29.25" customHeight="1">
      <c r="J29465" s="348"/>
    </row>
    <row r="29466" spans="10:10" ht="29.25" customHeight="1">
      <c r="J29466" s="348"/>
    </row>
    <row r="29467" spans="10:10" ht="29.25" customHeight="1">
      <c r="J29467" s="348"/>
    </row>
    <row r="29468" spans="10:10" ht="29.25" customHeight="1">
      <c r="J29468" s="348"/>
    </row>
    <row r="29469" spans="10:10" ht="29.25" customHeight="1">
      <c r="J29469" s="348"/>
    </row>
    <row r="29470" spans="10:10" ht="29.25" customHeight="1">
      <c r="J29470" s="348"/>
    </row>
    <row r="29471" spans="10:10" ht="29.25" customHeight="1">
      <c r="J29471" s="348"/>
    </row>
    <row r="29472" spans="10:10" ht="29.25" customHeight="1">
      <c r="J29472" s="348"/>
    </row>
    <row r="29473" spans="10:10" ht="29.25" customHeight="1">
      <c r="J29473" s="348"/>
    </row>
    <row r="29474" spans="10:10" ht="29.25" customHeight="1">
      <c r="J29474" s="348"/>
    </row>
    <row r="29475" spans="10:10" ht="29.25" customHeight="1">
      <c r="J29475" s="348"/>
    </row>
    <row r="29476" spans="10:10" ht="29.25" customHeight="1">
      <c r="J29476" s="348"/>
    </row>
    <row r="29477" spans="10:10" ht="29.25" customHeight="1">
      <c r="J29477" s="348"/>
    </row>
    <row r="29478" spans="10:10" ht="29.25" customHeight="1">
      <c r="J29478" s="348"/>
    </row>
    <row r="29479" spans="10:10" ht="29.25" customHeight="1">
      <c r="J29479" s="348"/>
    </row>
    <row r="29480" spans="10:10" ht="29.25" customHeight="1">
      <c r="J29480" s="348"/>
    </row>
    <row r="29481" spans="10:10" ht="29.25" customHeight="1">
      <c r="J29481" s="348"/>
    </row>
    <row r="29482" spans="10:10" ht="29.25" customHeight="1">
      <c r="J29482" s="348"/>
    </row>
    <row r="29483" spans="10:10" ht="29.25" customHeight="1">
      <c r="J29483" s="348"/>
    </row>
    <row r="29484" spans="10:10" ht="29.25" customHeight="1">
      <c r="J29484" s="348"/>
    </row>
    <row r="29485" spans="10:10" ht="29.25" customHeight="1">
      <c r="J29485" s="348"/>
    </row>
    <row r="29486" spans="10:10" ht="29.25" customHeight="1">
      <c r="J29486" s="348"/>
    </row>
    <row r="29487" spans="10:10" ht="29.25" customHeight="1">
      <c r="J29487" s="348"/>
    </row>
    <row r="29488" spans="10:10" ht="29.25" customHeight="1">
      <c r="J29488" s="348"/>
    </row>
    <row r="29489" spans="10:10" ht="29.25" customHeight="1">
      <c r="J29489" s="348"/>
    </row>
    <row r="29490" spans="10:10" ht="29.25" customHeight="1">
      <c r="J29490" s="348"/>
    </row>
    <row r="29491" spans="10:10" ht="29.25" customHeight="1">
      <c r="J29491" s="348"/>
    </row>
    <row r="29492" spans="10:10" ht="29.25" customHeight="1">
      <c r="J29492" s="348"/>
    </row>
    <row r="29493" spans="10:10" ht="29.25" customHeight="1">
      <c r="J29493" s="348"/>
    </row>
    <row r="29494" spans="10:10" ht="29.25" customHeight="1">
      <c r="J29494" s="348"/>
    </row>
    <row r="29495" spans="10:10" ht="29.25" customHeight="1">
      <c r="J29495" s="348"/>
    </row>
    <row r="29496" spans="10:10" ht="29.25" customHeight="1">
      <c r="J29496" s="348"/>
    </row>
    <row r="29497" spans="10:10" ht="29.25" customHeight="1">
      <c r="J29497" s="348"/>
    </row>
    <row r="29498" spans="10:10" ht="29.25" customHeight="1">
      <c r="J29498" s="348"/>
    </row>
    <row r="29499" spans="10:10" ht="29.25" customHeight="1">
      <c r="J29499" s="348"/>
    </row>
    <row r="29500" spans="10:10" ht="29.25" customHeight="1">
      <c r="J29500" s="348"/>
    </row>
    <row r="29501" spans="10:10" ht="29.25" customHeight="1">
      <c r="J29501" s="348"/>
    </row>
    <row r="29502" spans="10:10" ht="29.25" customHeight="1">
      <c r="J29502" s="348"/>
    </row>
    <row r="29503" spans="10:10" ht="29.25" customHeight="1">
      <c r="J29503" s="348"/>
    </row>
    <row r="29504" spans="10:10" ht="29.25" customHeight="1">
      <c r="J29504" s="348"/>
    </row>
    <row r="29505" spans="10:10" ht="29.25" customHeight="1">
      <c r="J29505" s="348"/>
    </row>
    <row r="29506" spans="10:10" ht="29.25" customHeight="1">
      <c r="J29506" s="348"/>
    </row>
    <row r="29507" spans="10:10" ht="29.25" customHeight="1">
      <c r="J29507" s="348"/>
    </row>
    <row r="29508" spans="10:10" ht="29.25" customHeight="1">
      <c r="J29508" s="348"/>
    </row>
    <row r="29509" spans="10:10" ht="29.25" customHeight="1">
      <c r="J29509" s="348"/>
    </row>
    <row r="29510" spans="10:10" ht="29.25" customHeight="1">
      <c r="J29510" s="348"/>
    </row>
    <row r="29511" spans="10:10" ht="29.25" customHeight="1">
      <c r="J29511" s="348"/>
    </row>
    <row r="29512" spans="10:10" ht="29.25" customHeight="1">
      <c r="J29512" s="348"/>
    </row>
    <row r="29513" spans="10:10" ht="29.25" customHeight="1">
      <c r="J29513" s="348"/>
    </row>
    <row r="29514" spans="10:10" ht="29.25" customHeight="1">
      <c r="J29514" s="348"/>
    </row>
    <row r="29515" spans="10:10" ht="29.25" customHeight="1">
      <c r="J29515" s="348"/>
    </row>
    <row r="29516" spans="10:10" ht="29.25" customHeight="1">
      <c r="J29516" s="348"/>
    </row>
    <row r="29517" spans="10:10" ht="29.25" customHeight="1">
      <c r="J29517" s="348"/>
    </row>
    <row r="29518" spans="10:10" ht="29.25" customHeight="1">
      <c r="J29518" s="348"/>
    </row>
    <row r="29519" spans="10:10" ht="29.25" customHeight="1">
      <c r="J29519" s="348"/>
    </row>
    <row r="29520" spans="10:10" ht="29.25" customHeight="1">
      <c r="J29520" s="348"/>
    </row>
    <row r="29521" spans="10:10" ht="29.25" customHeight="1">
      <c r="J29521" s="348"/>
    </row>
    <row r="29522" spans="10:10" ht="29.25" customHeight="1">
      <c r="J29522" s="348"/>
    </row>
    <row r="29523" spans="10:10" ht="29.25" customHeight="1">
      <c r="J29523" s="348"/>
    </row>
    <row r="29524" spans="10:10" ht="29.25" customHeight="1">
      <c r="J29524" s="348"/>
    </row>
    <row r="29525" spans="10:10" ht="29.25" customHeight="1">
      <c r="J29525" s="348"/>
    </row>
    <row r="29526" spans="10:10" ht="29.25" customHeight="1">
      <c r="J29526" s="348"/>
    </row>
    <row r="29527" spans="10:10" ht="29.25" customHeight="1">
      <c r="J29527" s="348"/>
    </row>
    <row r="29528" spans="10:10" ht="29.25" customHeight="1">
      <c r="J29528" s="348"/>
    </row>
    <row r="29529" spans="10:10" ht="29.25" customHeight="1">
      <c r="J29529" s="348"/>
    </row>
    <row r="29530" spans="10:10" ht="29.25" customHeight="1">
      <c r="J29530" s="348"/>
    </row>
    <row r="29531" spans="10:10" ht="29.25" customHeight="1">
      <c r="J29531" s="348"/>
    </row>
    <row r="29532" spans="10:10" ht="29.25" customHeight="1">
      <c r="J29532" s="348"/>
    </row>
    <row r="29533" spans="10:10" ht="29.25" customHeight="1">
      <c r="J29533" s="348"/>
    </row>
    <row r="29534" spans="10:10" ht="29.25" customHeight="1">
      <c r="J29534" s="348"/>
    </row>
    <row r="29535" spans="10:10" ht="29.25" customHeight="1">
      <c r="J29535" s="348"/>
    </row>
    <row r="29536" spans="10:10" ht="29.25" customHeight="1">
      <c r="J29536" s="348"/>
    </row>
    <row r="29537" spans="10:10" ht="29.25" customHeight="1">
      <c r="J29537" s="348"/>
    </row>
    <row r="29538" spans="10:10" ht="29.25" customHeight="1">
      <c r="J29538" s="348"/>
    </row>
    <row r="29539" spans="10:10" ht="29.25" customHeight="1">
      <c r="J29539" s="348"/>
    </row>
    <row r="29540" spans="10:10" ht="29.25" customHeight="1">
      <c r="J29540" s="348"/>
    </row>
    <row r="29541" spans="10:10" ht="29.25" customHeight="1">
      <c r="J29541" s="348"/>
    </row>
    <row r="29542" spans="10:10" ht="29.25" customHeight="1">
      <c r="J29542" s="348"/>
    </row>
    <row r="29543" spans="10:10" ht="29.25" customHeight="1">
      <c r="J29543" s="348"/>
    </row>
    <row r="29544" spans="10:10" ht="29.25" customHeight="1">
      <c r="J29544" s="348"/>
    </row>
    <row r="29545" spans="10:10" ht="29.25" customHeight="1">
      <c r="J29545" s="348"/>
    </row>
    <row r="29546" spans="10:10" ht="29.25" customHeight="1">
      <c r="J29546" s="348"/>
    </row>
    <row r="29547" spans="10:10" ht="29.25" customHeight="1">
      <c r="J29547" s="348"/>
    </row>
    <row r="29548" spans="10:10" ht="29.25" customHeight="1">
      <c r="J29548" s="348"/>
    </row>
    <row r="29549" spans="10:10" ht="29.25" customHeight="1">
      <c r="J29549" s="348"/>
    </row>
    <row r="29550" spans="10:10" ht="29.25" customHeight="1">
      <c r="J29550" s="348"/>
    </row>
    <row r="29551" spans="10:10" ht="29.25" customHeight="1">
      <c r="J29551" s="348"/>
    </row>
    <row r="29552" spans="10:10" ht="29.25" customHeight="1">
      <c r="J29552" s="348"/>
    </row>
    <row r="29553" spans="10:10" ht="29.25" customHeight="1">
      <c r="J29553" s="348"/>
    </row>
    <row r="29554" spans="10:10" ht="29.25" customHeight="1">
      <c r="J29554" s="348"/>
    </row>
    <row r="29555" spans="10:10" ht="29.25" customHeight="1">
      <c r="J29555" s="348"/>
    </row>
    <row r="29556" spans="10:10" ht="29.25" customHeight="1">
      <c r="J29556" s="348"/>
    </row>
    <row r="29557" spans="10:10" ht="29.25" customHeight="1">
      <c r="J29557" s="348"/>
    </row>
    <row r="29558" spans="10:10" ht="29.25" customHeight="1">
      <c r="J29558" s="348"/>
    </row>
    <row r="29559" spans="10:10" ht="29.25" customHeight="1">
      <c r="J29559" s="348"/>
    </row>
    <row r="29560" spans="10:10" ht="29.25" customHeight="1">
      <c r="J29560" s="348"/>
    </row>
    <row r="29561" spans="10:10" ht="29.25" customHeight="1">
      <c r="J29561" s="348"/>
    </row>
    <row r="29562" spans="10:10" ht="29.25" customHeight="1">
      <c r="J29562" s="348"/>
    </row>
    <row r="29563" spans="10:10" ht="29.25" customHeight="1">
      <c r="J29563" s="348"/>
    </row>
    <row r="29564" spans="10:10" ht="29.25" customHeight="1">
      <c r="J29564" s="348"/>
    </row>
    <row r="29565" spans="10:10" ht="29.25" customHeight="1">
      <c r="J29565" s="348"/>
    </row>
    <row r="29566" spans="10:10" ht="29.25" customHeight="1">
      <c r="J29566" s="348"/>
    </row>
    <row r="29567" spans="10:10" ht="29.25" customHeight="1">
      <c r="J29567" s="348"/>
    </row>
    <row r="29568" spans="10:10" ht="29.25" customHeight="1">
      <c r="J29568" s="348"/>
    </row>
    <row r="29569" spans="10:10" ht="29.25" customHeight="1">
      <c r="J29569" s="348"/>
    </row>
    <row r="29570" spans="10:10" ht="29.25" customHeight="1">
      <c r="J29570" s="348"/>
    </row>
    <row r="29571" spans="10:10" ht="29.25" customHeight="1">
      <c r="J29571" s="348"/>
    </row>
    <row r="29572" spans="10:10" ht="29.25" customHeight="1">
      <c r="J29572" s="348"/>
    </row>
    <row r="29573" spans="10:10" ht="29.25" customHeight="1">
      <c r="J29573" s="348"/>
    </row>
    <row r="29574" spans="10:10" ht="29.25" customHeight="1">
      <c r="J29574" s="348"/>
    </row>
    <row r="29575" spans="10:10" ht="29.25" customHeight="1">
      <c r="J29575" s="348"/>
    </row>
    <row r="29576" spans="10:10" ht="29.25" customHeight="1">
      <c r="J29576" s="348"/>
    </row>
    <row r="29577" spans="10:10" ht="29.25" customHeight="1">
      <c r="J29577" s="348"/>
    </row>
    <row r="29578" spans="10:10" ht="29.25" customHeight="1">
      <c r="J29578" s="348"/>
    </row>
    <row r="29579" spans="10:10" ht="29.25" customHeight="1">
      <c r="J29579" s="348"/>
    </row>
    <row r="29580" spans="10:10" ht="29.25" customHeight="1">
      <c r="J29580" s="348"/>
    </row>
    <row r="29581" spans="10:10" ht="29.25" customHeight="1">
      <c r="J29581" s="348"/>
    </row>
    <row r="29582" spans="10:10" ht="29.25" customHeight="1">
      <c r="J29582" s="348"/>
    </row>
    <row r="29583" spans="10:10" ht="29.25" customHeight="1">
      <c r="J29583" s="348"/>
    </row>
    <row r="29584" spans="10:10" ht="29.25" customHeight="1">
      <c r="J29584" s="348"/>
    </row>
    <row r="29585" spans="10:10" ht="29.25" customHeight="1">
      <c r="J29585" s="348"/>
    </row>
    <row r="29586" spans="10:10" ht="29.25" customHeight="1">
      <c r="J29586" s="348"/>
    </row>
    <row r="29587" spans="10:10" ht="29.25" customHeight="1">
      <c r="J29587" s="348"/>
    </row>
    <row r="29588" spans="10:10" ht="29.25" customHeight="1">
      <c r="J29588" s="348"/>
    </row>
    <row r="29589" spans="10:10" ht="29.25" customHeight="1">
      <c r="J29589" s="348"/>
    </row>
    <row r="29590" spans="10:10" ht="29.25" customHeight="1">
      <c r="J29590" s="348"/>
    </row>
    <row r="29591" spans="10:10" ht="29.25" customHeight="1">
      <c r="J29591" s="348"/>
    </row>
    <row r="29592" spans="10:10" ht="29.25" customHeight="1">
      <c r="J29592" s="348"/>
    </row>
    <row r="29593" spans="10:10" ht="29.25" customHeight="1">
      <c r="J29593" s="348"/>
    </row>
    <row r="29594" spans="10:10" ht="29.25" customHeight="1">
      <c r="J29594" s="348"/>
    </row>
    <row r="29595" spans="10:10" ht="29.25" customHeight="1">
      <c r="J29595" s="348"/>
    </row>
    <row r="29596" spans="10:10" ht="29.25" customHeight="1">
      <c r="J29596" s="348"/>
    </row>
    <row r="29597" spans="10:10" ht="29.25" customHeight="1">
      <c r="J29597" s="348"/>
    </row>
    <row r="29598" spans="10:10" ht="29.25" customHeight="1">
      <c r="J29598" s="348"/>
    </row>
    <row r="29599" spans="10:10" ht="29.25" customHeight="1">
      <c r="J29599" s="348"/>
    </row>
    <row r="29600" spans="10:10" ht="29.25" customHeight="1">
      <c r="J29600" s="348"/>
    </row>
    <row r="29601" spans="10:10" ht="29.25" customHeight="1">
      <c r="J29601" s="348"/>
    </row>
    <row r="29602" spans="10:10" ht="29.25" customHeight="1">
      <c r="J29602" s="348"/>
    </row>
    <row r="29603" spans="10:10" ht="29.25" customHeight="1">
      <c r="J29603" s="348"/>
    </row>
    <row r="29604" spans="10:10" ht="29.25" customHeight="1">
      <c r="J29604" s="348"/>
    </row>
    <row r="29605" spans="10:10" ht="29.25" customHeight="1">
      <c r="J29605" s="348"/>
    </row>
    <row r="29606" spans="10:10" ht="29.25" customHeight="1">
      <c r="J29606" s="348"/>
    </row>
    <row r="29607" spans="10:10" ht="29.25" customHeight="1">
      <c r="J29607" s="348"/>
    </row>
    <row r="29608" spans="10:10" ht="29.25" customHeight="1">
      <c r="J29608" s="348"/>
    </row>
    <row r="29609" spans="10:10" ht="29.25" customHeight="1">
      <c r="J29609" s="348"/>
    </row>
    <row r="29610" spans="10:10" ht="29.25" customHeight="1">
      <c r="J29610" s="348"/>
    </row>
    <row r="29611" spans="10:10" ht="29.25" customHeight="1">
      <c r="J29611" s="348"/>
    </row>
    <row r="29612" spans="10:10" ht="29.25" customHeight="1">
      <c r="J29612" s="348"/>
    </row>
    <row r="29613" spans="10:10" ht="29.25" customHeight="1">
      <c r="J29613" s="348"/>
    </row>
    <row r="29614" spans="10:10" ht="29.25" customHeight="1">
      <c r="J29614" s="348"/>
    </row>
    <row r="29615" spans="10:10" ht="29.25" customHeight="1">
      <c r="J29615" s="348"/>
    </row>
    <row r="29616" spans="10:10" ht="29.25" customHeight="1">
      <c r="J29616" s="348"/>
    </row>
    <row r="29617" spans="10:10" ht="29.25" customHeight="1">
      <c r="J29617" s="348"/>
    </row>
    <row r="29618" spans="10:10" ht="29.25" customHeight="1">
      <c r="J29618" s="348"/>
    </row>
    <row r="29619" spans="10:10" ht="29.25" customHeight="1">
      <c r="J29619" s="348"/>
    </row>
    <row r="29620" spans="10:10" ht="29.25" customHeight="1">
      <c r="J29620" s="348"/>
    </row>
    <row r="29621" spans="10:10" ht="29.25" customHeight="1">
      <c r="J29621" s="348"/>
    </row>
    <row r="29622" spans="10:10" ht="29.25" customHeight="1">
      <c r="J29622" s="348"/>
    </row>
    <row r="29623" spans="10:10" ht="29.25" customHeight="1">
      <c r="J29623" s="348"/>
    </row>
    <row r="29624" spans="10:10" ht="29.25" customHeight="1">
      <c r="J29624" s="348"/>
    </row>
    <row r="29625" spans="10:10" ht="29.25" customHeight="1">
      <c r="J29625" s="348"/>
    </row>
    <row r="29626" spans="10:10" ht="29.25" customHeight="1">
      <c r="J29626" s="348"/>
    </row>
    <row r="29627" spans="10:10" ht="29.25" customHeight="1">
      <c r="J29627" s="348"/>
    </row>
    <row r="29628" spans="10:10" ht="29.25" customHeight="1">
      <c r="J29628" s="348"/>
    </row>
    <row r="29629" spans="10:10" ht="29.25" customHeight="1">
      <c r="J29629" s="348"/>
    </row>
    <row r="29630" spans="10:10" ht="29.25" customHeight="1">
      <c r="J29630" s="348"/>
    </row>
    <row r="29631" spans="10:10" ht="29.25" customHeight="1">
      <c r="J29631" s="348"/>
    </row>
    <row r="29632" spans="10:10" ht="29.25" customHeight="1">
      <c r="J29632" s="348"/>
    </row>
    <row r="29633" spans="10:10" ht="29.25" customHeight="1">
      <c r="J29633" s="348"/>
    </row>
    <row r="29634" spans="10:10" ht="29.25" customHeight="1">
      <c r="J29634" s="348"/>
    </row>
    <row r="29635" spans="10:10" ht="29.25" customHeight="1">
      <c r="J29635" s="348"/>
    </row>
    <row r="29636" spans="10:10" ht="29.25" customHeight="1">
      <c r="J29636" s="348"/>
    </row>
    <row r="29637" spans="10:10" ht="29.25" customHeight="1">
      <c r="J29637" s="348"/>
    </row>
    <row r="29638" spans="10:10" ht="29.25" customHeight="1">
      <c r="J29638" s="348"/>
    </row>
    <row r="29639" spans="10:10" ht="29.25" customHeight="1">
      <c r="J29639" s="348"/>
    </row>
    <row r="29640" spans="10:10" ht="29.25" customHeight="1">
      <c r="J29640" s="348"/>
    </row>
    <row r="29641" spans="10:10" ht="29.25" customHeight="1">
      <c r="J29641" s="348"/>
    </row>
    <row r="29642" spans="10:10" ht="29.25" customHeight="1">
      <c r="J29642" s="348"/>
    </row>
    <row r="29643" spans="10:10" ht="29.25" customHeight="1">
      <c r="J29643" s="348"/>
    </row>
    <row r="29644" spans="10:10" ht="29.25" customHeight="1">
      <c r="J29644" s="348"/>
    </row>
    <row r="29645" spans="10:10" ht="29.25" customHeight="1">
      <c r="J29645" s="348"/>
    </row>
    <row r="29646" spans="10:10" ht="29.25" customHeight="1">
      <c r="J29646" s="348"/>
    </row>
    <row r="29647" spans="10:10" ht="29.25" customHeight="1">
      <c r="J29647" s="348"/>
    </row>
    <row r="29648" spans="10:10" ht="29.25" customHeight="1">
      <c r="J29648" s="348"/>
    </row>
    <row r="29649" spans="10:10" ht="29.25" customHeight="1">
      <c r="J29649" s="348"/>
    </row>
    <row r="29650" spans="10:10" ht="29.25" customHeight="1">
      <c r="J29650" s="348"/>
    </row>
    <row r="29651" spans="10:10" ht="29.25" customHeight="1">
      <c r="J29651" s="348"/>
    </row>
    <row r="29652" spans="10:10" ht="29.25" customHeight="1">
      <c r="J29652" s="348"/>
    </row>
    <row r="29653" spans="10:10" ht="29.25" customHeight="1">
      <c r="J29653" s="348"/>
    </row>
    <row r="29654" spans="10:10" ht="29.25" customHeight="1">
      <c r="J29654" s="348"/>
    </row>
    <row r="29655" spans="10:10" ht="29.25" customHeight="1">
      <c r="J29655" s="348"/>
    </row>
    <row r="29656" spans="10:10" ht="29.25" customHeight="1">
      <c r="J29656" s="348"/>
    </row>
    <row r="29657" spans="10:10" ht="29.25" customHeight="1">
      <c r="J29657" s="348"/>
    </row>
    <row r="29658" spans="10:10" ht="29.25" customHeight="1">
      <c r="J29658" s="348"/>
    </row>
    <row r="29659" spans="10:10" ht="29.25" customHeight="1">
      <c r="J29659" s="348"/>
    </row>
    <row r="29660" spans="10:10" ht="29.25" customHeight="1">
      <c r="J29660" s="348"/>
    </row>
    <row r="29661" spans="10:10" ht="29.25" customHeight="1">
      <c r="J29661" s="348"/>
    </row>
    <row r="29662" spans="10:10" ht="29.25" customHeight="1">
      <c r="J29662" s="348"/>
    </row>
    <row r="29663" spans="10:10" ht="29.25" customHeight="1">
      <c r="J29663" s="348"/>
    </row>
    <row r="29664" spans="10:10" ht="29.25" customHeight="1">
      <c r="J29664" s="348"/>
    </row>
    <row r="29665" spans="10:10" ht="29.25" customHeight="1">
      <c r="J29665" s="348"/>
    </row>
    <row r="29666" spans="10:10" ht="29.25" customHeight="1">
      <c r="J29666" s="348"/>
    </row>
    <row r="29667" spans="10:10" ht="29.25" customHeight="1">
      <c r="J29667" s="348"/>
    </row>
    <row r="29668" spans="10:10" ht="29.25" customHeight="1">
      <c r="J29668" s="348"/>
    </row>
    <row r="29669" spans="10:10" ht="29.25" customHeight="1">
      <c r="J29669" s="348"/>
    </row>
    <row r="29670" spans="10:10" ht="29.25" customHeight="1">
      <c r="J29670" s="348"/>
    </row>
    <row r="29671" spans="10:10" ht="29.25" customHeight="1">
      <c r="J29671" s="348"/>
    </row>
    <row r="29672" spans="10:10" ht="29.25" customHeight="1">
      <c r="J29672" s="348"/>
    </row>
    <row r="29673" spans="10:10" ht="29.25" customHeight="1">
      <c r="J29673" s="348"/>
    </row>
    <row r="29674" spans="10:10" ht="29.25" customHeight="1">
      <c r="J29674" s="348"/>
    </row>
    <row r="29675" spans="10:10" ht="29.25" customHeight="1">
      <c r="J29675" s="348"/>
    </row>
    <row r="29676" spans="10:10" ht="29.25" customHeight="1">
      <c r="J29676" s="348"/>
    </row>
    <row r="29677" spans="10:10" ht="29.25" customHeight="1">
      <c r="J29677" s="348"/>
    </row>
    <row r="29678" spans="10:10" ht="29.25" customHeight="1">
      <c r="J29678" s="348"/>
    </row>
    <row r="29679" spans="10:10" ht="29.25" customHeight="1">
      <c r="J29679" s="348"/>
    </row>
    <row r="29680" spans="10:10" ht="29.25" customHeight="1">
      <c r="J29680" s="348"/>
    </row>
    <row r="29681" spans="10:10" ht="29.25" customHeight="1">
      <c r="J29681" s="348"/>
    </row>
    <row r="29682" spans="10:10" ht="29.25" customHeight="1">
      <c r="J29682" s="348"/>
    </row>
    <row r="29683" spans="10:10" ht="29.25" customHeight="1">
      <c r="J29683" s="348"/>
    </row>
    <row r="29684" spans="10:10" ht="29.25" customHeight="1">
      <c r="J29684" s="348"/>
    </row>
    <row r="29685" spans="10:10" ht="29.25" customHeight="1">
      <c r="J29685" s="348"/>
    </row>
    <row r="29686" spans="10:10" ht="29.25" customHeight="1">
      <c r="J29686" s="348"/>
    </row>
    <row r="29687" spans="10:10" ht="29.25" customHeight="1">
      <c r="J29687" s="348"/>
    </row>
    <row r="29688" spans="10:10" ht="29.25" customHeight="1">
      <c r="J29688" s="348"/>
    </row>
    <row r="29689" spans="10:10" ht="29.25" customHeight="1">
      <c r="J29689" s="348"/>
    </row>
    <row r="29690" spans="10:10" ht="29.25" customHeight="1">
      <c r="J29690" s="348"/>
    </row>
    <row r="29691" spans="10:10" ht="29.25" customHeight="1">
      <c r="J29691" s="348"/>
    </row>
    <row r="29692" spans="10:10" ht="29.25" customHeight="1">
      <c r="J29692" s="348"/>
    </row>
    <row r="29693" spans="10:10" ht="29.25" customHeight="1">
      <c r="J29693" s="348"/>
    </row>
    <row r="29694" spans="10:10" ht="29.25" customHeight="1">
      <c r="J29694" s="348"/>
    </row>
    <row r="29695" spans="10:10" ht="29.25" customHeight="1">
      <c r="J29695" s="348"/>
    </row>
    <row r="29696" spans="10:10" ht="29.25" customHeight="1">
      <c r="J29696" s="348"/>
    </row>
    <row r="29697" spans="10:10" ht="29.25" customHeight="1">
      <c r="J29697" s="348"/>
    </row>
    <row r="29698" spans="10:10" ht="29.25" customHeight="1">
      <c r="J29698" s="348"/>
    </row>
    <row r="29699" spans="10:10" ht="29.25" customHeight="1">
      <c r="J29699" s="348"/>
    </row>
    <row r="29700" spans="10:10" ht="29.25" customHeight="1">
      <c r="J29700" s="348"/>
    </row>
    <row r="29701" spans="10:10" ht="29.25" customHeight="1">
      <c r="J29701" s="348"/>
    </row>
    <row r="29702" spans="10:10" ht="29.25" customHeight="1">
      <c r="J29702" s="348"/>
    </row>
    <row r="29703" spans="10:10" ht="29.25" customHeight="1">
      <c r="J29703" s="348"/>
    </row>
    <row r="29704" spans="10:10" ht="29.25" customHeight="1">
      <c r="J29704" s="348"/>
    </row>
    <row r="29705" spans="10:10" ht="29.25" customHeight="1">
      <c r="J29705" s="348"/>
    </row>
    <row r="29706" spans="10:10" ht="29.25" customHeight="1">
      <c r="J29706" s="348"/>
    </row>
    <row r="29707" spans="10:10" ht="29.25" customHeight="1">
      <c r="J29707" s="348"/>
    </row>
    <row r="29708" spans="10:10" ht="29.25" customHeight="1">
      <c r="J29708" s="348"/>
    </row>
    <row r="29709" spans="10:10" ht="29.25" customHeight="1">
      <c r="J29709" s="348"/>
    </row>
    <row r="29710" spans="10:10" ht="29.25" customHeight="1">
      <c r="J29710" s="348"/>
    </row>
    <row r="29711" spans="10:10" ht="29.25" customHeight="1">
      <c r="J29711" s="348"/>
    </row>
    <row r="29712" spans="10:10" ht="29.25" customHeight="1">
      <c r="J29712" s="348"/>
    </row>
    <row r="29713" spans="10:10" ht="29.25" customHeight="1">
      <c r="J29713" s="348"/>
    </row>
    <row r="29714" spans="10:10" ht="29.25" customHeight="1">
      <c r="J29714" s="348"/>
    </row>
    <row r="29715" spans="10:10" ht="29.25" customHeight="1">
      <c r="J29715" s="348"/>
    </row>
    <row r="29716" spans="10:10" ht="29.25" customHeight="1">
      <c r="J29716" s="348"/>
    </row>
    <row r="29717" spans="10:10" ht="29.25" customHeight="1">
      <c r="J29717" s="348"/>
    </row>
    <row r="29718" spans="10:10" ht="29.25" customHeight="1">
      <c r="J29718" s="348"/>
    </row>
    <row r="29719" spans="10:10" ht="29.25" customHeight="1">
      <c r="J29719" s="348"/>
    </row>
    <row r="29720" spans="10:10" ht="29.25" customHeight="1">
      <c r="J29720" s="348"/>
    </row>
    <row r="29721" spans="10:10" ht="29.25" customHeight="1">
      <c r="J29721" s="348"/>
    </row>
    <row r="29722" spans="10:10" ht="29.25" customHeight="1">
      <c r="J29722" s="348"/>
    </row>
    <row r="29723" spans="10:10" ht="29.25" customHeight="1">
      <c r="J29723" s="348"/>
    </row>
    <row r="29724" spans="10:10" ht="29.25" customHeight="1">
      <c r="J29724" s="348"/>
    </row>
    <row r="29725" spans="10:10" ht="29.25" customHeight="1">
      <c r="J29725" s="348"/>
    </row>
    <row r="29726" spans="10:10" ht="29.25" customHeight="1">
      <c r="J29726" s="348"/>
    </row>
    <row r="29727" spans="10:10" ht="29.25" customHeight="1">
      <c r="J29727" s="348"/>
    </row>
    <row r="29728" spans="10:10" ht="29.25" customHeight="1">
      <c r="J29728" s="348"/>
    </row>
    <row r="29729" spans="10:10" ht="29.25" customHeight="1">
      <c r="J29729" s="348"/>
    </row>
    <row r="29730" spans="10:10" ht="29.25" customHeight="1">
      <c r="J29730" s="348"/>
    </row>
    <row r="29731" spans="10:10" ht="29.25" customHeight="1">
      <c r="J29731" s="348"/>
    </row>
    <row r="29732" spans="10:10" ht="29.25" customHeight="1">
      <c r="J29732" s="348"/>
    </row>
    <row r="29733" spans="10:10" ht="29.25" customHeight="1">
      <c r="J29733" s="348"/>
    </row>
    <row r="29734" spans="10:10" ht="29.25" customHeight="1">
      <c r="J29734" s="348"/>
    </row>
    <row r="29735" spans="10:10" ht="29.25" customHeight="1">
      <c r="J29735" s="348"/>
    </row>
    <row r="29736" spans="10:10" ht="29.25" customHeight="1">
      <c r="J29736" s="348"/>
    </row>
    <row r="29737" spans="10:10" ht="29.25" customHeight="1">
      <c r="J29737" s="348"/>
    </row>
    <row r="29738" spans="10:10" ht="29.25" customHeight="1">
      <c r="J29738" s="348"/>
    </row>
    <row r="29739" spans="10:10" ht="29.25" customHeight="1">
      <c r="J29739" s="348"/>
    </row>
    <row r="29740" spans="10:10" ht="29.25" customHeight="1">
      <c r="J29740" s="348"/>
    </row>
    <row r="29741" spans="10:10" ht="29.25" customHeight="1">
      <c r="J29741" s="348"/>
    </row>
    <row r="29742" spans="10:10" ht="29.25" customHeight="1">
      <c r="J29742" s="348"/>
    </row>
    <row r="29743" spans="10:10" ht="29.25" customHeight="1">
      <c r="J29743" s="348"/>
    </row>
    <row r="29744" spans="10:10" ht="29.25" customHeight="1">
      <c r="J29744" s="348"/>
    </row>
    <row r="29745" spans="10:10" ht="29.25" customHeight="1">
      <c r="J29745" s="348"/>
    </row>
    <row r="29746" spans="10:10" ht="29.25" customHeight="1">
      <c r="J29746" s="348"/>
    </row>
    <row r="29747" spans="10:10" ht="29.25" customHeight="1">
      <c r="J29747" s="348"/>
    </row>
    <row r="29748" spans="10:10" ht="29.25" customHeight="1">
      <c r="J29748" s="348"/>
    </row>
    <row r="29749" spans="10:10" ht="29.25" customHeight="1">
      <c r="J29749" s="348"/>
    </row>
    <row r="29750" spans="10:10" ht="29.25" customHeight="1">
      <c r="J29750" s="348"/>
    </row>
    <row r="29751" spans="10:10" ht="29.25" customHeight="1">
      <c r="J29751" s="348"/>
    </row>
    <row r="29752" spans="10:10" ht="29.25" customHeight="1">
      <c r="J29752" s="348"/>
    </row>
    <row r="29753" spans="10:10" ht="29.25" customHeight="1">
      <c r="J29753" s="348"/>
    </row>
    <row r="29754" spans="10:10" ht="29.25" customHeight="1">
      <c r="J29754" s="348"/>
    </row>
    <row r="29755" spans="10:10" ht="29.25" customHeight="1">
      <c r="J29755" s="348"/>
    </row>
    <row r="29756" spans="10:10" ht="29.25" customHeight="1">
      <c r="J29756" s="348"/>
    </row>
    <row r="29757" spans="10:10" ht="29.25" customHeight="1">
      <c r="J29757" s="348"/>
    </row>
    <row r="29758" spans="10:10" ht="29.25" customHeight="1">
      <c r="J29758" s="348"/>
    </row>
    <row r="29759" spans="10:10" ht="29.25" customHeight="1">
      <c r="J29759" s="348"/>
    </row>
    <row r="29760" spans="10:10" ht="29.25" customHeight="1">
      <c r="J29760" s="348"/>
    </row>
    <row r="29761" spans="10:10" ht="29.25" customHeight="1">
      <c r="J29761" s="348"/>
    </row>
    <row r="29762" spans="10:10" ht="29.25" customHeight="1">
      <c r="J29762" s="348"/>
    </row>
    <row r="29763" spans="10:10" ht="29.25" customHeight="1">
      <c r="J29763" s="348"/>
    </row>
    <row r="29764" spans="10:10" ht="29.25" customHeight="1">
      <c r="J29764" s="348"/>
    </row>
    <row r="29765" spans="10:10" ht="29.25" customHeight="1">
      <c r="J29765" s="348"/>
    </row>
    <row r="29766" spans="10:10" ht="29.25" customHeight="1">
      <c r="J29766" s="348"/>
    </row>
    <row r="29767" spans="10:10" ht="29.25" customHeight="1">
      <c r="J29767" s="348"/>
    </row>
    <row r="29768" spans="10:10" ht="29.25" customHeight="1">
      <c r="J29768" s="348"/>
    </row>
    <row r="29769" spans="10:10" ht="29.25" customHeight="1">
      <c r="J29769" s="348"/>
    </row>
    <row r="29770" spans="10:10" ht="29.25" customHeight="1">
      <c r="J29770" s="348"/>
    </row>
    <row r="29771" spans="10:10" ht="29.25" customHeight="1">
      <c r="J29771" s="348"/>
    </row>
    <row r="29772" spans="10:10" ht="29.25" customHeight="1">
      <c r="J29772" s="348"/>
    </row>
    <row r="29773" spans="10:10" ht="29.25" customHeight="1">
      <c r="J29773" s="348"/>
    </row>
    <row r="29774" spans="10:10" ht="29.25" customHeight="1">
      <c r="J29774" s="348"/>
    </row>
    <row r="29775" spans="10:10" ht="29.25" customHeight="1">
      <c r="J29775" s="348"/>
    </row>
    <row r="29776" spans="10:10" ht="29.25" customHeight="1">
      <c r="J29776" s="348"/>
    </row>
    <row r="29777" spans="10:10" ht="29.25" customHeight="1">
      <c r="J29777" s="348"/>
    </row>
    <row r="29778" spans="10:10" ht="29.25" customHeight="1">
      <c r="J29778" s="348"/>
    </row>
    <row r="29779" spans="10:10" ht="29.25" customHeight="1">
      <c r="J29779" s="348"/>
    </row>
    <row r="29780" spans="10:10" ht="29.25" customHeight="1">
      <c r="J29780" s="348"/>
    </row>
    <row r="29781" spans="10:10" ht="29.25" customHeight="1">
      <c r="J29781" s="348"/>
    </row>
    <row r="29782" spans="10:10" ht="29.25" customHeight="1">
      <c r="J29782" s="348"/>
    </row>
    <row r="29783" spans="10:10" ht="29.25" customHeight="1">
      <c r="J29783" s="348"/>
    </row>
    <row r="29784" spans="10:10" ht="29.25" customHeight="1">
      <c r="J29784" s="348"/>
    </row>
    <row r="29785" spans="10:10" ht="29.25" customHeight="1">
      <c r="J29785" s="348"/>
    </row>
    <row r="29786" spans="10:10" ht="29.25" customHeight="1">
      <c r="J29786" s="348"/>
    </row>
    <row r="29787" spans="10:10" ht="29.25" customHeight="1">
      <c r="J29787" s="348"/>
    </row>
    <row r="29788" spans="10:10" ht="29.25" customHeight="1">
      <c r="J29788" s="348"/>
    </row>
    <row r="29789" spans="10:10" ht="29.25" customHeight="1">
      <c r="J29789" s="348"/>
    </row>
    <row r="29790" spans="10:10" ht="29.25" customHeight="1">
      <c r="J29790" s="348"/>
    </row>
    <row r="29791" spans="10:10" ht="29.25" customHeight="1">
      <c r="J29791" s="348"/>
    </row>
    <row r="29792" spans="10:10" ht="29.25" customHeight="1">
      <c r="J29792" s="348"/>
    </row>
    <row r="29793" spans="10:10" ht="29.25" customHeight="1">
      <c r="J29793" s="348"/>
    </row>
    <row r="29794" spans="10:10" ht="29.25" customHeight="1">
      <c r="J29794" s="348"/>
    </row>
    <row r="29795" spans="10:10" ht="29.25" customHeight="1">
      <c r="J29795" s="348"/>
    </row>
    <row r="29796" spans="10:10" ht="29.25" customHeight="1">
      <c r="J29796" s="348"/>
    </row>
    <row r="29797" spans="10:10" ht="29.25" customHeight="1">
      <c r="J29797" s="348"/>
    </row>
    <row r="29798" spans="10:10" ht="29.25" customHeight="1">
      <c r="J29798" s="348"/>
    </row>
    <row r="29799" spans="10:10" ht="29.25" customHeight="1">
      <c r="J29799" s="348"/>
    </row>
    <row r="29800" spans="10:10" ht="29.25" customHeight="1">
      <c r="J29800" s="348"/>
    </row>
    <row r="29801" spans="10:10" ht="29.25" customHeight="1">
      <c r="J29801" s="348"/>
    </row>
    <row r="29802" spans="10:10" ht="29.25" customHeight="1">
      <c r="J29802" s="348"/>
    </row>
    <row r="29803" spans="10:10" ht="29.25" customHeight="1">
      <c r="J29803" s="348"/>
    </row>
    <row r="29804" spans="10:10" ht="29.25" customHeight="1">
      <c r="J29804" s="348"/>
    </row>
    <row r="29805" spans="10:10" ht="29.25" customHeight="1">
      <c r="J29805" s="348"/>
    </row>
    <row r="29806" spans="10:10" ht="29.25" customHeight="1">
      <c r="J29806" s="348"/>
    </row>
    <row r="29807" spans="10:10" ht="29.25" customHeight="1">
      <c r="J29807" s="348"/>
    </row>
    <row r="29808" spans="10:10" ht="29.25" customHeight="1">
      <c r="J29808" s="348"/>
    </row>
    <row r="29809" spans="10:10" ht="29.25" customHeight="1">
      <c r="J29809" s="348"/>
    </row>
    <row r="29810" spans="10:10" ht="29.25" customHeight="1">
      <c r="J29810" s="348"/>
    </row>
    <row r="29811" spans="10:10" ht="29.25" customHeight="1">
      <c r="J29811" s="348"/>
    </row>
    <row r="29812" spans="10:10" ht="29.25" customHeight="1">
      <c r="J29812" s="348"/>
    </row>
    <row r="29813" spans="10:10" ht="29.25" customHeight="1">
      <c r="J29813" s="348"/>
    </row>
    <row r="29814" spans="10:10" ht="29.25" customHeight="1">
      <c r="J29814" s="348"/>
    </row>
    <row r="29815" spans="10:10" ht="29.25" customHeight="1">
      <c r="J29815" s="348"/>
    </row>
    <row r="29816" spans="10:10" ht="29.25" customHeight="1">
      <c r="J29816" s="348"/>
    </row>
    <row r="29817" spans="10:10" ht="29.25" customHeight="1">
      <c r="J29817" s="348"/>
    </row>
    <row r="29818" spans="10:10" ht="29.25" customHeight="1">
      <c r="J29818" s="348"/>
    </row>
    <row r="29819" spans="10:10" ht="29.25" customHeight="1">
      <c r="J29819" s="348"/>
    </row>
    <row r="29820" spans="10:10" ht="29.25" customHeight="1">
      <c r="J29820" s="348"/>
    </row>
    <row r="29821" spans="10:10" ht="29.25" customHeight="1">
      <c r="J29821" s="348"/>
    </row>
    <row r="29822" spans="10:10" ht="29.25" customHeight="1">
      <c r="J29822" s="348"/>
    </row>
    <row r="29823" spans="10:10" ht="29.25" customHeight="1">
      <c r="J29823" s="348"/>
    </row>
    <row r="29824" spans="10:10" ht="29.25" customHeight="1">
      <c r="J29824" s="348"/>
    </row>
    <row r="29825" spans="10:10" ht="29.25" customHeight="1">
      <c r="J29825" s="348"/>
    </row>
    <row r="29826" spans="10:10" ht="29.25" customHeight="1">
      <c r="J29826" s="348"/>
    </row>
    <row r="29827" spans="10:10" ht="29.25" customHeight="1">
      <c r="J29827" s="348"/>
    </row>
    <row r="29828" spans="10:10" ht="29.25" customHeight="1">
      <c r="J29828" s="348"/>
    </row>
    <row r="29829" spans="10:10" ht="29.25" customHeight="1">
      <c r="J29829" s="348"/>
    </row>
    <row r="29830" spans="10:10" ht="29.25" customHeight="1">
      <c r="J29830" s="348"/>
    </row>
    <row r="29831" spans="10:10" ht="29.25" customHeight="1">
      <c r="J29831" s="348"/>
    </row>
    <row r="29832" spans="10:10" ht="29.25" customHeight="1">
      <c r="J29832" s="348"/>
    </row>
    <row r="29833" spans="10:10" ht="29.25" customHeight="1">
      <c r="J29833" s="348"/>
    </row>
    <row r="29834" spans="10:10" ht="29.25" customHeight="1">
      <c r="J29834" s="348"/>
    </row>
    <row r="29835" spans="10:10" ht="29.25" customHeight="1">
      <c r="J29835" s="348"/>
    </row>
    <row r="29836" spans="10:10" ht="29.25" customHeight="1">
      <c r="J29836" s="348"/>
    </row>
    <row r="29837" spans="10:10" ht="29.25" customHeight="1">
      <c r="J29837" s="348"/>
    </row>
    <row r="29838" spans="10:10" ht="29.25" customHeight="1">
      <c r="J29838" s="348"/>
    </row>
    <row r="29839" spans="10:10" ht="29.25" customHeight="1">
      <c r="J29839" s="348"/>
    </row>
    <row r="29840" spans="10:10" ht="29.25" customHeight="1">
      <c r="J29840" s="348"/>
    </row>
    <row r="29841" spans="10:10" ht="29.25" customHeight="1">
      <c r="J29841" s="348"/>
    </row>
    <row r="29842" spans="10:10" ht="29.25" customHeight="1">
      <c r="J29842" s="348"/>
    </row>
    <row r="29843" spans="10:10" ht="29.25" customHeight="1">
      <c r="J29843" s="348"/>
    </row>
    <row r="29844" spans="10:10" ht="29.25" customHeight="1">
      <c r="J29844" s="348"/>
    </row>
    <row r="29845" spans="10:10" ht="29.25" customHeight="1">
      <c r="J29845" s="348"/>
    </row>
    <row r="29846" spans="10:10" ht="29.25" customHeight="1">
      <c r="J29846" s="348"/>
    </row>
    <row r="29847" spans="10:10" ht="29.25" customHeight="1">
      <c r="J29847" s="348"/>
    </row>
    <row r="29848" spans="10:10" ht="29.25" customHeight="1">
      <c r="J29848" s="348"/>
    </row>
    <row r="29849" spans="10:10" ht="29.25" customHeight="1">
      <c r="J29849" s="348"/>
    </row>
    <row r="29850" spans="10:10" ht="29.25" customHeight="1">
      <c r="J29850" s="348"/>
    </row>
    <row r="29851" spans="10:10" ht="29.25" customHeight="1">
      <c r="J29851" s="348"/>
    </row>
    <row r="29852" spans="10:10" ht="29.25" customHeight="1">
      <c r="J29852" s="348"/>
    </row>
    <row r="29853" spans="10:10" ht="29.25" customHeight="1">
      <c r="J29853" s="348"/>
    </row>
    <row r="29854" spans="10:10" ht="29.25" customHeight="1">
      <c r="J29854" s="348"/>
    </row>
    <row r="29855" spans="10:10" ht="29.25" customHeight="1">
      <c r="J29855" s="348"/>
    </row>
    <row r="29856" spans="10:10" ht="29.25" customHeight="1">
      <c r="J29856" s="348"/>
    </row>
    <row r="29857" spans="10:10" ht="29.25" customHeight="1">
      <c r="J29857" s="348"/>
    </row>
    <row r="29858" spans="10:10" ht="29.25" customHeight="1">
      <c r="J29858" s="348"/>
    </row>
    <row r="29859" spans="10:10" ht="29.25" customHeight="1">
      <c r="J29859" s="348"/>
    </row>
    <row r="29860" spans="10:10" ht="29.25" customHeight="1">
      <c r="J29860" s="348"/>
    </row>
    <row r="29861" spans="10:10" ht="29.25" customHeight="1">
      <c r="J29861" s="348"/>
    </row>
    <row r="29862" spans="10:10" ht="29.25" customHeight="1">
      <c r="J29862" s="348"/>
    </row>
    <row r="29863" spans="10:10" ht="29.25" customHeight="1">
      <c r="J29863" s="348"/>
    </row>
    <row r="29864" spans="10:10" ht="29.25" customHeight="1">
      <c r="J29864" s="348"/>
    </row>
    <row r="29865" spans="10:10" ht="29.25" customHeight="1">
      <c r="J29865" s="348"/>
    </row>
    <row r="29866" spans="10:10" ht="29.25" customHeight="1">
      <c r="J29866" s="348"/>
    </row>
    <row r="29867" spans="10:10" ht="29.25" customHeight="1">
      <c r="J29867" s="348"/>
    </row>
    <row r="29868" spans="10:10" ht="29.25" customHeight="1">
      <c r="J29868" s="348"/>
    </row>
    <row r="29869" spans="10:10" ht="29.25" customHeight="1">
      <c r="J29869" s="348"/>
    </row>
    <row r="29870" spans="10:10" ht="29.25" customHeight="1">
      <c r="J29870" s="348"/>
    </row>
    <row r="29871" spans="10:10" ht="29.25" customHeight="1">
      <c r="J29871" s="348"/>
    </row>
    <row r="29872" spans="10:10" ht="29.25" customHeight="1">
      <c r="J29872" s="348"/>
    </row>
    <row r="29873" spans="10:10" ht="29.25" customHeight="1">
      <c r="J29873" s="348"/>
    </row>
    <row r="29874" spans="10:10" ht="29.25" customHeight="1">
      <c r="J29874" s="348"/>
    </row>
    <row r="29875" spans="10:10" ht="29.25" customHeight="1">
      <c r="J29875" s="348"/>
    </row>
    <row r="29876" spans="10:10" ht="29.25" customHeight="1">
      <c r="J29876" s="348"/>
    </row>
    <row r="29877" spans="10:10" ht="29.25" customHeight="1">
      <c r="J29877" s="348"/>
    </row>
    <row r="29878" spans="10:10" ht="29.25" customHeight="1">
      <c r="J29878" s="348"/>
    </row>
    <row r="29879" spans="10:10" ht="29.25" customHeight="1">
      <c r="J29879" s="348"/>
    </row>
    <row r="29880" spans="10:10" ht="29.25" customHeight="1">
      <c r="J29880" s="348"/>
    </row>
    <row r="29881" spans="10:10" ht="29.25" customHeight="1">
      <c r="J29881" s="348"/>
    </row>
    <row r="29882" spans="10:10" ht="29.25" customHeight="1">
      <c r="J29882" s="348"/>
    </row>
    <row r="29883" spans="10:10" ht="29.25" customHeight="1">
      <c r="J29883" s="348"/>
    </row>
    <row r="29884" spans="10:10" ht="29.25" customHeight="1">
      <c r="J29884" s="348"/>
    </row>
    <row r="29885" spans="10:10" ht="29.25" customHeight="1">
      <c r="J29885" s="348"/>
    </row>
    <row r="29886" spans="10:10" ht="29.25" customHeight="1">
      <c r="J29886" s="348"/>
    </row>
    <row r="29887" spans="10:10" ht="29.25" customHeight="1">
      <c r="J29887" s="348"/>
    </row>
    <row r="29888" spans="10:10" ht="29.25" customHeight="1">
      <c r="J29888" s="348"/>
    </row>
    <row r="29889" spans="10:10" ht="29.25" customHeight="1">
      <c r="J29889" s="348"/>
    </row>
    <row r="29890" spans="10:10" ht="29.25" customHeight="1">
      <c r="J29890" s="348"/>
    </row>
    <row r="29891" spans="10:10" ht="29.25" customHeight="1">
      <c r="J29891" s="348"/>
    </row>
    <row r="29892" spans="10:10" ht="29.25" customHeight="1">
      <c r="J29892" s="348"/>
    </row>
    <row r="29893" spans="10:10" ht="29.25" customHeight="1">
      <c r="J29893" s="348"/>
    </row>
    <row r="29894" spans="10:10" ht="29.25" customHeight="1">
      <c r="J29894" s="348"/>
    </row>
    <row r="29895" spans="10:10" ht="29.25" customHeight="1">
      <c r="J29895" s="348"/>
    </row>
    <row r="29896" spans="10:10" ht="29.25" customHeight="1">
      <c r="J29896" s="348"/>
    </row>
    <row r="29897" spans="10:10" ht="29.25" customHeight="1">
      <c r="J29897" s="348"/>
    </row>
    <row r="29898" spans="10:10" ht="29.25" customHeight="1">
      <c r="J29898" s="348"/>
    </row>
    <row r="29899" spans="10:10" ht="29.25" customHeight="1">
      <c r="J29899" s="348"/>
    </row>
    <row r="29900" spans="10:10" ht="29.25" customHeight="1">
      <c r="J29900" s="348"/>
    </row>
    <row r="29901" spans="10:10" ht="29.25" customHeight="1">
      <c r="J29901" s="348"/>
    </row>
    <row r="29902" spans="10:10" ht="29.25" customHeight="1">
      <c r="J29902" s="348"/>
    </row>
    <row r="29903" spans="10:10" ht="29.25" customHeight="1">
      <c r="J29903" s="348"/>
    </row>
    <row r="29904" spans="10:10" ht="29.25" customHeight="1">
      <c r="J29904" s="348"/>
    </row>
    <row r="29905" spans="10:10" ht="29.25" customHeight="1">
      <c r="J29905" s="348"/>
    </row>
    <row r="29906" spans="10:10" ht="29.25" customHeight="1">
      <c r="J29906" s="348"/>
    </row>
    <row r="29907" spans="10:10" ht="29.25" customHeight="1">
      <c r="J29907" s="348"/>
    </row>
    <row r="29908" spans="10:10" ht="29.25" customHeight="1">
      <c r="J29908" s="348"/>
    </row>
    <row r="29909" spans="10:10" ht="29.25" customHeight="1">
      <c r="J29909" s="348"/>
    </row>
    <row r="29910" spans="10:10" ht="29.25" customHeight="1">
      <c r="J29910" s="348"/>
    </row>
    <row r="29911" spans="10:10" ht="29.25" customHeight="1">
      <c r="J29911" s="348"/>
    </row>
    <row r="29912" spans="10:10" ht="29.25" customHeight="1">
      <c r="J29912" s="348"/>
    </row>
    <row r="29913" spans="10:10" ht="29.25" customHeight="1">
      <c r="J29913" s="348"/>
    </row>
    <row r="29914" spans="10:10" ht="29.25" customHeight="1">
      <c r="J29914" s="348"/>
    </row>
    <row r="29915" spans="10:10" ht="29.25" customHeight="1">
      <c r="J29915" s="348"/>
    </row>
    <row r="29916" spans="10:10" ht="29.25" customHeight="1">
      <c r="J29916" s="348"/>
    </row>
    <row r="29917" spans="10:10" ht="29.25" customHeight="1">
      <c r="J29917" s="348"/>
    </row>
    <row r="29918" spans="10:10" ht="29.25" customHeight="1">
      <c r="J29918" s="348"/>
    </row>
    <row r="29919" spans="10:10" ht="29.25" customHeight="1">
      <c r="J29919" s="348"/>
    </row>
    <row r="29920" spans="10:10" ht="29.25" customHeight="1">
      <c r="J29920" s="348"/>
    </row>
    <row r="29921" spans="10:10" ht="29.25" customHeight="1">
      <c r="J29921" s="348"/>
    </row>
    <row r="29922" spans="10:10" ht="29.25" customHeight="1">
      <c r="J29922" s="348"/>
    </row>
    <row r="29923" spans="10:10" ht="29.25" customHeight="1">
      <c r="J29923" s="348"/>
    </row>
    <row r="29924" spans="10:10" ht="29.25" customHeight="1">
      <c r="J29924" s="348"/>
    </row>
    <row r="29925" spans="10:10" ht="29.25" customHeight="1">
      <c r="J29925" s="348"/>
    </row>
    <row r="29926" spans="10:10" ht="29.25" customHeight="1">
      <c r="J29926" s="348"/>
    </row>
    <row r="29927" spans="10:10" ht="29.25" customHeight="1">
      <c r="J29927" s="348"/>
    </row>
    <row r="29928" spans="10:10" ht="29.25" customHeight="1">
      <c r="J29928" s="348"/>
    </row>
    <row r="29929" spans="10:10" ht="29.25" customHeight="1">
      <c r="J29929" s="348"/>
    </row>
    <row r="29930" spans="10:10" ht="29.25" customHeight="1">
      <c r="J29930" s="348"/>
    </row>
    <row r="29931" spans="10:10" ht="29.25" customHeight="1">
      <c r="J29931" s="348"/>
    </row>
    <row r="29932" spans="10:10" ht="29.25" customHeight="1">
      <c r="J29932" s="348"/>
    </row>
    <row r="29933" spans="10:10" ht="29.25" customHeight="1">
      <c r="J29933" s="348"/>
    </row>
    <row r="29934" spans="10:10" ht="29.25" customHeight="1">
      <c r="J29934" s="348"/>
    </row>
    <row r="29935" spans="10:10" ht="29.25" customHeight="1">
      <c r="J29935" s="348"/>
    </row>
    <row r="29936" spans="10:10" ht="29.25" customHeight="1">
      <c r="J29936" s="348"/>
    </row>
    <row r="29937" spans="10:10" ht="29.25" customHeight="1">
      <c r="J29937" s="348"/>
    </row>
    <row r="29938" spans="10:10" ht="29.25" customHeight="1">
      <c r="J29938" s="348"/>
    </row>
    <row r="29939" spans="10:10" ht="29.25" customHeight="1">
      <c r="J29939" s="348"/>
    </row>
    <row r="29940" spans="10:10" ht="29.25" customHeight="1">
      <c r="J29940" s="348"/>
    </row>
    <row r="29941" spans="10:10" ht="29.25" customHeight="1">
      <c r="J29941" s="348"/>
    </row>
    <row r="29942" spans="10:10" ht="29.25" customHeight="1">
      <c r="J29942" s="348"/>
    </row>
    <row r="29943" spans="10:10" ht="29.25" customHeight="1">
      <c r="J29943" s="348"/>
    </row>
    <row r="29944" spans="10:10" ht="29.25" customHeight="1">
      <c r="J29944" s="348"/>
    </row>
    <row r="29945" spans="10:10" ht="29.25" customHeight="1">
      <c r="J29945" s="348"/>
    </row>
    <row r="29946" spans="10:10" ht="29.25" customHeight="1">
      <c r="J29946" s="348"/>
    </row>
    <row r="29947" spans="10:10" ht="29.25" customHeight="1">
      <c r="J29947" s="348"/>
    </row>
    <row r="29948" spans="10:10" ht="29.25" customHeight="1">
      <c r="J29948" s="348"/>
    </row>
    <row r="29949" spans="10:10" ht="29.25" customHeight="1">
      <c r="J29949" s="348"/>
    </row>
    <row r="29950" spans="10:10" ht="29.25" customHeight="1">
      <c r="J29950" s="348"/>
    </row>
    <row r="29951" spans="10:10" ht="29.25" customHeight="1">
      <c r="J29951" s="348"/>
    </row>
    <row r="29952" spans="10:10" ht="29.25" customHeight="1">
      <c r="J29952" s="348"/>
    </row>
    <row r="29953" spans="10:10" ht="29.25" customHeight="1">
      <c r="J29953" s="348"/>
    </row>
    <row r="29954" spans="10:10" ht="29.25" customHeight="1">
      <c r="J29954" s="348"/>
    </row>
    <row r="29955" spans="10:10" ht="29.25" customHeight="1">
      <c r="J29955" s="348"/>
    </row>
    <row r="29956" spans="10:10" ht="29.25" customHeight="1">
      <c r="J29956" s="348"/>
    </row>
    <row r="29957" spans="10:10" ht="29.25" customHeight="1">
      <c r="J29957" s="348"/>
    </row>
    <row r="29958" spans="10:10" ht="29.25" customHeight="1">
      <c r="J29958" s="348"/>
    </row>
    <row r="29959" spans="10:10" ht="29.25" customHeight="1">
      <c r="J29959" s="348"/>
    </row>
    <row r="29960" spans="10:10" ht="29.25" customHeight="1">
      <c r="J29960" s="348"/>
    </row>
    <row r="29961" spans="10:10" ht="29.25" customHeight="1">
      <c r="J29961" s="348"/>
    </row>
    <row r="29962" spans="10:10" ht="29.25" customHeight="1">
      <c r="J29962" s="348"/>
    </row>
    <row r="29963" spans="10:10" ht="29.25" customHeight="1">
      <c r="J29963" s="348"/>
    </row>
    <row r="29964" spans="10:10" ht="29.25" customHeight="1">
      <c r="J29964" s="348"/>
    </row>
    <row r="29965" spans="10:10" ht="29.25" customHeight="1">
      <c r="J29965" s="348"/>
    </row>
    <row r="29966" spans="10:10" ht="29.25" customHeight="1">
      <c r="J29966" s="348"/>
    </row>
    <row r="29967" spans="10:10" ht="29.25" customHeight="1">
      <c r="J29967" s="348"/>
    </row>
    <row r="29968" spans="10:10" ht="29.25" customHeight="1">
      <c r="J29968" s="348"/>
    </row>
    <row r="29969" spans="10:10" ht="29.25" customHeight="1">
      <c r="J29969" s="348"/>
    </row>
    <row r="29970" spans="10:10" ht="29.25" customHeight="1">
      <c r="J29970" s="348"/>
    </row>
    <row r="29971" spans="10:10" ht="29.25" customHeight="1">
      <c r="J29971" s="348"/>
    </row>
    <row r="29972" spans="10:10" ht="29.25" customHeight="1">
      <c r="J29972" s="348"/>
    </row>
    <row r="29973" spans="10:10" ht="29.25" customHeight="1">
      <c r="J29973" s="348"/>
    </row>
    <row r="29974" spans="10:10" ht="29.25" customHeight="1">
      <c r="J29974" s="348"/>
    </row>
    <row r="29975" spans="10:10" ht="29.25" customHeight="1">
      <c r="J29975" s="348"/>
    </row>
    <row r="29976" spans="10:10" ht="29.25" customHeight="1">
      <c r="J29976" s="348"/>
    </row>
    <row r="29977" spans="10:10" ht="29.25" customHeight="1">
      <c r="J29977" s="348"/>
    </row>
    <row r="29978" spans="10:10" ht="29.25" customHeight="1">
      <c r="J29978" s="348"/>
    </row>
    <row r="29979" spans="10:10" ht="29.25" customHeight="1">
      <c r="J29979" s="348"/>
    </row>
    <row r="29980" spans="10:10" ht="29.25" customHeight="1">
      <c r="J29980" s="348"/>
    </row>
    <row r="29981" spans="10:10" ht="29.25" customHeight="1">
      <c r="J29981" s="348"/>
    </row>
    <row r="29982" spans="10:10" ht="29.25" customHeight="1">
      <c r="J29982" s="348"/>
    </row>
    <row r="29983" spans="10:10" ht="29.25" customHeight="1">
      <c r="J29983" s="348"/>
    </row>
    <row r="29984" spans="10:10" ht="29.25" customHeight="1">
      <c r="J29984" s="348"/>
    </row>
    <row r="29985" spans="10:10" ht="29.25" customHeight="1">
      <c r="J29985" s="348"/>
    </row>
    <row r="29986" spans="10:10" ht="29.25" customHeight="1">
      <c r="J29986" s="348"/>
    </row>
    <row r="29987" spans="10:10" ht="29.25" customHeight="1">
      <c r="J29987" s="348"/>
    </row>
    <row r="29988" spans="10:10" ht="29.25" customHeight="1">
      <c r="J29988" s="348"/>
    </row>
    <row r="29989" spans="10:10" ht="29.25" customHeight="1">
      <c r="J29989" s="348"/>
    </row>
    <row r="29990" spans="10:10" ht="29.25" customHeight="1">
      <c r="J29990" s="348"/>
    </row>
    <row r="29991" spans="10:10" ht="29.25" customHeight="1">
      <c r="J29991" s="348"/>
    </row>
    <row r="29992" spans="10:10" ht="29.25" customHeight="1">
      <c r="J29992" s="348"/>
    </row>
    <row r="29993" spans="10:10" ht="29.25" customHeight="1">
      <c r="J29993" s="348"/>
    </row>
    <row r="29994" spans="10:10" ht="29.25" customHeight="1">
      <c r="J29994" s="348"/>
    </row>
    <row r="29995" spans="10:10" ht="29.25" customHeight="1">
      <c r="J29995" s="348"/>
    </row>
    <row r="29996" spans="10:10" ht="29.25" customHeight="1">
      <c r="J29996" s="348"/>
    </row>
    <row r="29997" spans="10:10" ht="29.25" customHeight="1">
      <c r="J29997" s="348"/>
    </row>
    <row r="29998" spans="10:10" ht="29.25" customHeight="1">
      <c r="J29998" s="348"/>
    </row>
    <row r="29999" spans="10:10" ht="29.25" customHeight="1">
      <c r="J29999" s="348"/>
    </row>
    <row r="30000" spans="10:10" ht="29.25" customHeight="1">
      <c r="J30000" s="348"/>
    </row>
    <row r="30001" spans="10:10" ht="29.25" customHeight="1">
      <c r="J30001" s="348"/>
    </row>
    <row r="30002" spans="10:10" ht="29.25" customHeight="1">
      <c r="J30002" s="348"/>
    </row>
    <row r="30003" spans="10:10" ht="29.25" customHeight="1">
      <c r="J30003" s="348"/>
    </row>
    <row r="30004" spans="10:10" ht="29.25" customHeight="1">
      <c r="J30004" s="348"/>
    </row>
    <row r="30005" spans="10:10" ht="29.25" customHeight="1">
      <c r="J30005" s="348"/>
    </row>
    <row r="30006" spans="10:10" ht="29.25" customHeight="1">
      <c r="J30006" s="348"/>
    </row>
    <row r="30007" spans="10:10" ht="29.25" customHeight="1">
      <c r="J30007" s="348"/>
    </row>
    <row r="30008" spans="10:10" ht="29.25" customHeight="1">
      <c r="J30008" s="348"/>
    </row>
    <row r="30009" spans="10:10" ht="29.25" customHeight="1">
      <c r="J30009" s="348"/>
    </row>
    <row r="30010" spans="10:10" ht="29.25" customHeight="1">
      <c r="J30010" s="348"/>
    </row>
    <row r="30011" spans="10:10" ht="29.25" customHeight="1">
      <c r="J30011" s="348"/>
    </row>
    <row r="30012" spans="10:10" ht="29.25" customHeight="1">
      <c r="J30012" s="348"/>
    </row>
    <row r="30013" spans="10:10" ht="29.25" customHeight="1">
      <c r="J30013" s="348"/>
    </row>
    <row r="30014" spans="10:10" ht="29.25" customHeight="1">
      <c r="J30014" s="348"/>
    </row>
    <row r="30015" spans="10:10" ht="29.25" customHeight="1">
      <c r="J30015" s="348"/>
    </row>
    <row r="30016" spans="10:10" ht="29.25" customHeight="1">
      <c r="J30016" s="348"/>
    </row>
    <row r="30017" spans="10:10" ht="29.25" customHeight="1">
      <c r="J30017" s="348"/>
    </row>
    <row r="30018" spans="10:10" ht="29.25" customHeight="1">
      <c r="J30018" s="348"/>
    </row>
    <row r="30019" spans="10:10" ht="29.25" customHeight="1">
      <c r="J30019" s="348"/>
    </row>
    <row r="30020" spans="10:10" ht="29.25" customHeight="1">
      <c r="J30020" s="348"/>
    </row>
    <row r="30021" spans="10:10" ht="29.25" customHeight="1">
      <c r="J30021" s="348"/>
    </row>
    <row r="30022" spans="10:10" ht="29.25" customHeight="1">
      <c r="J30022" s="348"/>
    </row>
    <row r="30023" spans="10:10" ht="29.25" customHeight="1">
      <c r="J30023" s="348"/>
    </row>
    <row r="30024" spans="10:10" ht="29.25" customHeight="1">
      <c r="J30024" s="348"/>
    </row>
    <row r="30025" spans="10:10" ht="29.25" customHeight="1">
      <c r="J30025" s="348"/>
    </row>
    <row r="30026" spans="10:10" ht="29.25" customHeight="1">
      <c r="J30026" s="348"/>
    </row>
    <row r="30027" spans="10:10" ht="29.25" customHeight="1">
      <c r="J30027" s="348"/>
    </row>
    <row r="30028" spans="10:10" ht="29.25" customHeight="1">
      <c r="J30028" s="348"/>
    </row>
    <row r="30029" spans="10:10" ht="29.25" customHeight="1">
      <c r="J30029" s="348"/>
    </row>
    <row r="30030" spans="10:10" ht="29.25" customHeight="1">
      <c r="J30030" s="348"/>
    </row>
    <row r="30031" spans="10:10" ht="29.25" customHeight="1">
      <c r="J30031" s="348"/>
    </row>
    <row r="30032" spans="10:10" ht="29.25" customHeight="1">
      <c r="J30032" s="348"/>
    </row>
    <row r="30033" spans="10:10" ht="29.25" customHeight="1">
      <c r="J30033" s="348"/>
    </row>
    <row r="30034" spans="10:10" ht="29.25" customHeight="1">
      <c r="J30034" s="348"/>
    </row>
    <row r="30035" spans="10:10" ht="29.25" customHeight="1">
      <c r="J30035" s="348"/>
    </row>
    <row r="30036" spans="10:10" ht="29.25" customHeight="1">
      <c r="J30036" s="348"/>
    </row>
    <row r="30037" spans="10:10" ht="29.25" customHeight="1">
      <c r="J30037" s="348"/>
    </row>
    <row r="30038" spans="10:10" ht="29.25" customHeight="1">
      <c r="J30038" s="348"/>
    </row>
    <row r="30039" spans="10:10" ht="29.25" customHeight="1">
      <c r="J30039" s="348"/>
    </row>
    <row r="30040" spans="10:10" ht="29.25" customHeight="1">
      <c r="J30040" s="348"/>
    </row>
    <row r="30041" spans="10:10" ht="29.25" customHeight="1">
      <c r="J30041" s="348"/>
    </row>
    <row r="30042" spans="10:10" ht="29.25" customHeight="1">
      <c r="J30042" s="348"/>
    </row>
    <row r="30043" spans="10:10" ht="29.25" customHeight="1">
      <c r="J30043" s="348"/>
    </row>
    <row r="30044" spans="10:10" ht="29.25" customHeight="1">
      <c r="J30044" s="348"/>
    </row>
    <row r="30045" spans="10:10" ht="29.25" customHeight="1">
      <c r="J30045" s="348"/>
    </row>
    <row r="30046" spans="10:10" ht="29.25" customHeight="1">
      <c r="J30046" s="348"/>
    </row>
    <row r="30047" spans="10:10" ht="29.25" customHeight="1">
      <c r="J30047" s="348"/>
    </row>
    <row r="30048" spans="10:10" ht="29.25" customHeight="1">
      <c r="J30048" s="348"/>
    </row>
    <row r="30049" spans="10:10" ht="29.25" customHeight="1">
      <c r="J30049" s="348"/>
    </row>
    <row r="30050" spans="10:10" ht="29.25" customHeight="1">
      <c r="J30050" s="348"/>
    </row>
    <row r="30051" spans="10:10" ht="29.25" customHeight="1">
      <c r="J30051" s="348"/>
    </row>
    <row r="30052" spans="10:10" ht="29.25" customHeight="1">
      <c r="J30052" s="348"/>
    </row>
    <row r="30053" spans="10:10" ht="29.25" customHeight="1">
      <c r="J30053" s="348"/>
    </row>
    <row r="30054" spans="10:10" ht="29.25" customHeight="1">
      <c r="J30054" s="348"/>
    </row>
    <row r="30055" spans="10:10" ht="29.25" customHeight="1">
      <c r="J30055" s="348"/>
    </row>
    <row r="30056" spans="10:10" ht="29.25" customHeight="1">
      <c r="J30056" s="348"/>
    </row>
    <row r="30057" spans="10:10" ht="29.25" customHeight="1">
      <c r="J30057" s="348"/>
    </row>
    <row r="30058" spans="10:10" ht="29.25" customHeight="1">
      <c r="J30058" s="348"/>
    </row>
    <row r="30059" spans="10:10" ht="29.25" customHeight="1">
      <c r="J30059" s="348"/>
    </row>
    <row r="30060" spans="10:10" ht="29.25" customHeight="1">
      <c r="J30060" s="348"/>
    </row>
    <row r="30061" spans="10:10" ht="29.25" customHeight="1">
      <c r="J30061" s="348"/>
    </row>
    <row r="30062" spans="10:10" ht="29.25" customHeight="1">
      <c r="J30062" s="348"/>
    </row>
    <row r="30063" spans="10:10" ht="29.25" customHeight="1">
      <c r="J30063" s="348"/>
    </row>
    <row r="30064" spans="10:10" ht="29.25" customHeight="1">
      <c r="J30064" s="348"/>
    </row>
    <row r="30065" spans="10:10" ht="29.25" customHeight="1">
      <c r="J30065" s="348"/>
    </row>
    <row r="30066" spans="10:10" ht="29.25" customHeight="1">
      <c r="J30066" s="348"/>
    </row>
    <row r="30067" spans="10:10" ht="29.25" customHeight="1">
      <c r="J30067" s="348"/>
    </row>
    <row r="30068" spans="10:10" ht="29.25" customHeight="1">
      <c r="J30068" s="348"/>
    </row>
    <row r="30069" spans="10:10" ht="29.25" customHeight="1">
      <c r="J30069" s="348"/>
    </row>
    <row r="30070" spans="10:10" ht="29.25" customHeight="1">
      <c r="J30070" s="348"/>
    </row>
    <row r="30071" spans="10:10" ht="29.25" customHeight="1">
      <c r="J30071" s="348"/>
    </row>
    <row r="30072" spans="10:10" ht="29.25" customHeight="1">
      <c r="J30072" s="348"/>
    </row>
    <row r="30073" spans="10:10" ht="29.25" customHeight="1">
      <c r="J30073" s="348"/>
    </row>
    <row r="30074" spans="10:10" ht="29.25" customHeight="1">
      <c r="J30074" s="348"/>
    </row>
    <row r="30075" spans="10:10" ht="29.25" customHeight="1">
      <c r="J30075" s="348"/>
    </row>
    <row r="30076" spans="10:10" ht="29.25" customHeight="1">
      <c r="J30076" s="348"/>
    </row>
    <row r="30077" spans="10:10" ht="29.25" customHeight="1">
      <c r="J30077" s="348"/>
    </row>
    <row r="30078" spans="10:10" ht="29.25" customHeight="1">
      <c r="J30078" s="348"/>
    </row>
    <row r="30079" spans="10:10" ht="29.25" customHeight="1">
      <c r="J30079" s="348"/>
    </row>
    <row r="30080" spans="10:10" ht="29.25" customHeight="1">
      <c r="J30080" s="348"/>
    </row>
    <row r="30081" spans="10:10" ht="29.25" customHeight="1">
      <c r="J30081" s="348"/>
    </row>
    <row r="30082" spans="10:10" ht="29.25" customHeight="1">
      <c r="J30082" s="348"/>
    </row>
    <row r="30083" spans="10:10" ht="29.25" customHeight="1">
      <c r="J30083" s="348"/>
    </row>
    <row r="30084" spans="10:10" ht="29.25" customHeight="1">
      <c r="J30084" s="348"/>
    </row>
    <row r="30085" spans="10:10" ht="29.25" customHeight="1">
      <c r="J30085" s="348"/>
    </row>
    <row r="30086" spans="10:10" ht="29.25" customHeight="1">
      <c r="J30086" s="348"/>
    </row>
    <row r="30087" spans="10:10" ht="29.25" customHeight="1">
      <c r="J30087" s="348"/>
    </row>
    <row r="30088" spans="10:10" ht="29.25" customHeight="1">
      <c r="J30088" s="348"/>
    </row>
    <row r="30089" spans="10:10" ht="29.25" customHeight="1">
      <c r="J30089" s="348"/>
    </row>
    <row r="30090" spans="10:10" ht="29.25" customHeight="1">
      <c r="J30090" s="348"/>
    </row>
    <row r="30091" spans="10:10" ht="29.25" customHeight="1">
      <c r="J30091" s="348"/>
    </row>
    <row r="30092" spans="10:10" ht="29.25" customHeight="1">
      <c r="J30092" s="348"/>
    </row>
    <row r="30093" spans="10:10" ht="29.25" customHeight="1">
      <c r="J30093" s="348"/>
    </row>
    <row r="30094" spans="10:10" ht="29.25" customHeight="1">
      <c r="J30094" s="348"/>
    </row>
    <row r="30095" spans="10:10" ht="29.25" customHeight="1">
      <c r="J30095" s="348"/>
    </row>
    <row r="30096" spans="10:10" ht="29.25" customHeight="1">
      <c r="J30096" s="348"/>
    </row>
    <row r="30097" spans="10:10" ht="29.25" customHeight="1">
      <c r="J30097" s="348"/>
    </row>
    <row r="30098" spans="10:10" ht="29.25" customHeight="1">
      <c r="J30098" s="348"/>
    </row>
    <row r="30099" spans="10:10" ht="29.25" customHeight="1">
      <c r="J30099" s="348"/>
    </row>
    <row r="30100" spans="10:10" ht="29.25" customHeight="1">
      <c r="J30100" s="348"/>
    </row>
    <row r="30101" spans="10:10" ht="29.25" customHeight="1">
      <c r="J30101" s="348"/>
    </row>
    <row r="30102" spans="10:10" ht="29.25" customHeight="1">
      <c r="J30102" s="348"/>
    </row>
    <row r="30103" spans="10:10" ht="29.25" customHeight="1">
      <c r="J30103" s="348"/>
    </row>
    <row r="30104" spans="10:10" ht="29.25" customHeight="1">
      <c r="J30104" s="348"/>
    </row>
    <row r="30105" spans="10:10" ht="29.25" customHeight="1">
      <c r="J30105" s="348"/>
    </row>
    <row r="30106" spans="10:10" ht="29.25" customHeight="1">
      <c r="J30106" s="348"/>
    </row>
    <row r="30107" spans="10:10" ht="29.25" customHeight="1">
      <c r="J30107" s="348"/>
    </row>
    <row r="30108" spans="10:10" ht="29.25" customHeight="1">
      <c r="J30108" s="348"/>
    </row>
    <row r="30109" spans="10:10" ht="29.25" customHeight="1">
      <c r="J30109" s="348"/>
    </row>
    <row r="30110" spans="10:10" ht="29.25" customHeight="1">
      <c r="J30110" s="348"/>
    </row>
    <row r="30111" spans="10:10" ht="29.25" customHeight="1">
      <c r="J30111" s="348"/>
    </row>
    <row r="30112" spans="10:10" ht="29.25" customHeight="1">
      <c r="J30112" s="348"/>
    </row>
    <row r="30113" spans="10:10" ht="29.25" customHeight="1">
      <c r="J30113" s="348"/>
    </row>
    <row r="30114" spans="10:10" ht="29.25" customHeight="1">
      <c r="J30114" s="348"/>
    </row>
    <row r="30115" spans="10:10" ht="29.25" customHeight="1">
      <c r="J30115" s="348"/>
    </row>
    <row r="30116" spans="10:10" ht="29.25" customHeight="1">
      <c r="J30116" s="348"/>
    </row>
    <row r="30117" spans="10:10" ht="29.25" customHeight="1">
      <c r="J30117" s="348"/>
    </row>
    <row r="30118" spans="10:10" ht="29.25" customHeight="1">
      <c r="J30118" s="348"/>
    </row>
    <row r="30119" spans="10:10" ht="29.25" customHeight="1">
      <c r="J30119" s="348"/>
    </row>
    <row r="30120" spans="10:10" ht="29.25" customHeight="1">
      <c r="J30120" s="348"/>
    </row>
    <row r="30121" spans="10:10" ht="29.25" customHeight="1">
      <c r="J30121" s="348"/>
    </row>
    <row r="30122" spans="10:10" ht="29.25" customHeight="1">
      <c r="J30122" s="348"/>
    </row>
    <row r="30123" spans="10:10" ht="29.25" customHeight="1">
      <c r="J30123" s="348"/>
    </row>
    <row r="30124" spans="10:10" ht="29.25" customHeight="1">
      <c r="J30124" s="348"/>
    </row>
    <row r="30125" spans="10:10" ht="29.25" customHeight="1">
      <c r="J30125" s="348"/>
    </row>
    <row r="30126" spans="10:10" ht="29.25" customHeight="1">
      <c r="J30126" s="348"/>
    </row>
    <row r="30127" spans="10:10" ht="29.25" customHeight="1">
      <c r="J30127" s="348"/>
    </row>
    <row r="30128" spans="10:10" ht="29.25" customHeight="1">
      <c r="J30128" s="348"/>
    </row>
    <row r="30129" spans="10:10" ht="29.25" customHeight="1">
      <c r="J30129" s="348"/>
    </row>
    <row r="30130" spans="10:10" ht="29.25" customHeight="1">
      <c r="J30130" s="348"/>
    </row>
    <row r="30131" spans="10:10" ht="29.25" customHeight="1">
      <c r="J30131" s="348"/>
    </row>
    <row r="30132" spans="10:10" ht="29.25" customHeight="1">
      <c r="J30132" s="348"/>
    </row>
    <row r="30133" spans="10:10" ht="29.25" customHeight="1">
      <c r="J30133" s="348"/>
    </row>
    <row r="30134" spans="10:10" ht="29.25" customHeight="1">
      <c r="J30134" s="348"/>
    </row>
    <row r="30135" spans="10:10" ht="29.25" customHeight="1">
      <c r="J30135" s="348"/>
    </row>
    <row r="30136" spans="10:10" ht="29.25" customHeight="1">
      <c r="J30136" s="348"/>
    </row>
    <row r="30137" spans="10:10" ht="29.25" customHeight="1">
      <c r="J30137" s="348"/>
    </row>
    <row r="30138" spans="10:10" ht="29.25" customHeight="1">
      <c r="J30138" s="348"/>
    </row>
    <row r="30139" spans="10:10" ht="29.25" customHeight="1">
      <c r="J30139" s="348"/>
    </row>
    <row r="30140" spans="10:10" ht="29.25" customHeight="1">
      <c r="J30140" s="348"/>
    </row>
    <row r="30141" spans="10:10" ht="29.25" customHeight="1">
      <c r="J30141" s="348"/>
    </row>
    <row r="30142" spans="10:10" ht="29.25" customHeight="1">
      <c r="J30142" s="348"/>
    </row>
    <row r="30143" spans="10:10" ht="29.25" customHeight="1">
      <c r="J30143" s="348"/>
    </row>
    <row r="30144" spans="10:10" ht="29.25" customHeight="1">
      <c r="J30144" s="348"/>
    </row>
    <row r="30145" spans="10:10" ht="29.25" customHeight="1">
      <c r="J30145" s="348"/>
    </row>
    <row r="30146" spans="10:10" ht="29.25" customHeight="1">
      <c r="J30146" s="348"/>
    </row>
    <row r="30147" spans="10:10" ht="29.25" customHeight="1">
      <c r="J30147" s="348"/>
    </row>
    <row r="30148" spans="10:10" ht="29.25" customHeight="1">
      <c r="J30148" s="348"/>
    </row>
    <row r="30149" spans="10:10" ht="29.25" customHeight="1">
      <c r="J30149" s="348"/>
    </row>
    <row r="30150" spans="10:10" ht="29.25" customHeight="1">
      <c r="J30150" s="348"/>
    </row>
    <row r="30151" spans="10:10" ht="29.25" customHeight="1">
      <c r="J30151" s="348"/>
    </row>
    <row r="30152" spans="10:10" ht="29.25" customHeight="1">
      <c r="J30152" s="348"/>
    </row>
    <row r="30153" spans="10:10" ht="29.25" customHeight="1">
      <c r="J30153" s="348"/>
    </row>
    <row r="30154" spans="10:10" ht="29.25" customHeight="1">
      <c r="J30154" s="348"/>
    </row>
    <row r="30155" spans="10:10" ht="29.25" customHeight="1">
      <c r="J30155" s="348"/>
    </row>
    <row r="30156" spans="10:10" ht="29.25" customHeight="1">
      <c r="J30156" s="348"/>
    </row>
    <row r="30157" spans="10:10" ht="29.25" customHeight="1">
      <c r="J30157" s="348"/>
    </row>
    <row r="30158" spans="10:10" ht="29.25" customHeight="1">
      <c r="J30158" s="348"/>
    </row>
    <row r="30159" spans="10:10" ht="29.25" customHeight="1">
      <c r="J30159" s="348"/>
    </row>
    <row r="30160" spans="10:10" ht="29.25" customHeight="1">
      <c r="J30160" s="348"/>
    </row>
    <row r="30161" spans="10:10" ht="29.25" customHeight="1">
      <c r="J30161" s="348"/>
    </row>
    <row r="30162" spans="10:10" ht="29.25" customHeight="1">
      <c r="J30162" s="348"/>
    </row>
    <row r="30163" spans="10:10" ht="29.25" customHeight="1">
      <c r="J30163" s="348"/>
    </row>
    <row r="30164" spans="10:10" ht="29.25" customHeight="1">
      <c r="J30164" s="348"/>
    </row>
    <row r="30165" spans="10:10" ht="29.25" customHeight="1">
      <c r="J30165" s="348"/>
    </row>
    <row r="30166" spans="10:10" ht="29.25" customHeight="1">
      <c r="J30166" s="348"/>
    </row>
    <row r="30167" spans="10:10" ht="29.25" customHeight="1">
      <c r="J30167" s="348"/>
    </row>
    <row r="30168" spans="10:10" ht="29.25" customHeight="1">
      <c r="J30168" s="348"/>
    </row>
    <row r="30169" spans="10:10" ht="29.25" customHeight="1">
      <c r="J30169" s="348"/>
    </row>
    <row r="30170" spans="10:10" ht="29.25" customHeight="1">
      <c r="J30170" s="348"/>
    </row>
    <row r="30171" spans="10:10" ht="29.25" customHeight="1">
      <c r="J30171" s="348"/>
    </row>
    <row r="30172" spans="10:10" ht="29.25" customHeight="1">
      <c r="J30172" s="348"/>
    </row>
    <row r="30173" spans="10:10" ht="29.25" customHeight="1">
      <c r="J30173" s="348"/>
    </row>
    <row r="30174" spans="10:10" ht="29.25" customHeight="1">
      <c r="J30174" s="348"/>
    </row>
    <row r="30175" spans="10:10" ht="29.25" customHeight="1">
      <c r="J30175" s="348"/>
    </row>
    <row r="30176" spans="10:10" ht="29.25" customHeight="1">
      <c r="J30176" s="348"/>
    </row>
    <row r="30177" spans="10:10" ht="29.25" customHeight="1">
      <c r="J30177" s="348"/>
    </row>
    <row r="30178" spans="10:10" ht="29.25" customHeight="1">
      <c r="J30178" s="348"/>
    </row>
    <row r="30179" spans="10:10" ht="29.25" customHeight="1">
      <c r="J30179" s="348"/>
    </row>
    <row r="30180" spans="10:10" ht="29.25" customHeight="1">
      <c r="J30180" s="348"/>
    </row>
    <row r="30181" spans="10:10" ht="29.25" customHeight="1">
      <c r="J30181" s="348"/>
    </row>
    <row r="30182" spans="10:10" ht="29.25" customHeight="1">
      <c r="J30182" s="348"/>
    </row>
    <row r="30183" spans="10:10" ht="29.25" customHeight="1">
      <c r="J30183" s="348"/>
    </row>
    <row r="30184" spans="10:10" ht="29.25" customHeight="1">
      <c r="J30184" s="348"/>
    </row>
    <row r="30185" spans="10:10" ht="29.25" customHeight="1">
      <c r="J30185" s="348"/>
    </row>
    <row r="30186" spans="10:10" ht="29.25" customHeight="1">
      <c r="J30186" s="348"/>
    </row>
    <row r="30187" spans="10:10" ht="29.25" customHeight="1">
      <c r="J30187" s="348"/>
    </row>
    <row r="30188" spans="10:10" ht="29.25" customHeight="1">
      <c r="J30188" s="348"/>
    </row>
    <row r="30189" spans="10:10" ht="29.25" customHeight="1">
      <c r="J30189" s="348"/>
    </row>
    <row r="30190" spans="10:10" ht="29.25" customHeight="1">
      <c r="J30190" s="348"/>
    </row>
    <row r="30191" spans="10:10" ht="29.25" customHeight="1">
      <c r="J30191" s="348"/>
    </row>
    <row r="30192" spans="10:10" ht="29.25" customHeight="1">
      <c r="J30192" s="348"/>
    </row>
    <row r="30193" spans="10:10" ht="29.25" customHeight="1">
      <c r="J30193" s="348"/>
    </row>
    <row r="30194" spans="10:10" ht="29.25" customHeight="1">
      <c r="J30194" s="348"/>
    </row>
    <row r="30195" spans="10:10" ht="29.25" customHeight="1">
      <c r="J30195" s="348"/>
    </row>
    <row r="30196" spans="10:10" ht="29.25" customHeight="1">
      <c r="J30196" s="348"/>
    </row>
    <row r="30197" spans="10:10" ht="29.25" customHeight="1">
      <c r="J30197" s="348"/>
    </row>
    <row r="30198" spans="10:10" ht="29.25" customHeight="1">
      <c r="J30198" s="348"/>
    </row>
    <row r="30199" spans="10:10" ht="29.25" customHeight="1">
      <c r="J30199" s="348"/>
    </row>
    <row r="30200" spans="10:10" ht="29.25" customHeight="1">
      <c r="J30200" s="348"/>
    </row>
    <row r="30201" spans="10:10" ht="29.25" customHeight="1">
      <c r="J30201" s="348"/>
    </row>
    <row r="30202" spans="10:10" ht="29.25" customHeight="1">
      <c r="J30202" s="348"/>
    </row>
    <row r="30203" spans="10:10" ht="29.25" customHeight="1">
      <c r="J30203" s="348"/>
    </row>
    <row r="30204" spans="10:10" ht="29.25" customHeight="1">
      <c r="J30204" s="348"/>
    </row>
    <row r="30205" spans="10:10" ht="29.25" customHeight="1">
      <c r="J30205" s="348"/>
    </row>
    <row r="30206" spans="10:10" ht="29.25" customHeight="1">
      <c r="J30206" s="348"/>
    </row>
    <row r="30207" spans="10:10" ht="29.25" customHeight="1">
      <c r="J30207" s="348"/>
    </row>
    <row r="30208" spans="10:10" ht="29.25" customHeight="1">
      <c r="J30208" s="348"/>
    </row>
    <row r="30209" spans="10:10" ht="29.25" customHeight="1">
      <c r="J30209" s="348"/>
    </row>
    <row r="30210" spans="10:10" ht="29.25" customHeight="1">
      <c r="J30210" s="348"/>
    </row>
    <row r="30211" spans="10:10" ht="29.25" customHeight="1">
      <c r="J30211" s="348"/>
    </row>
    <row r="30212" spans="10:10" ht="29.25" customHeight="1">
      <c r="J30212" s="348"/>
    </row>
    <row r="30213" spans="10:10" ht="29.25" customHeight="1">
      <c r="J30213" s="348"/>
    </row>
    <row r="30214" spans="10:10" ht="29.25" customHeight="1">
      <c r="J30214" s="348"/>
    </row>
    <row r="30215" spans="10:10" ht="29.25" customHeight="1">
      <c r="J30215" s="348"/>
    </row>
    <row r="30216" spans="10:10" ht="29.25" customHeight="1">
      <c r="J30216" s="348"/>
    </row>
    <row r="30217" spans="10:10" ht="29.25" customHeight="1">
      <c r="J30217" s="348"/>
    </row>
    <row r="30218" spans="10:10" ht="29.25" customHeight="1">
      <c r="J30218" s="348"/>
    </row>
    <row r="30219" spans="10:10" ht="29.25" customHeight="1">
      <c r="J30219" s="348"/>
    </row>
    <row r="30220" spans="10:10" ht="29.25" customHeight="1">
      <c r="J30220" s="348"/>
    </row>
    <row r="30221" spans="10:10" ht="29.25" customHeight="1">
      <c r="J30221" s="348"/>
    </row>
    <row r="30222" spans="10:10" ht="29.25" customHeight="1">
      <c r="J30222" s="348"/>
    </row>
    <row r="30223" spans="10:10" ht="29.25" customHeight="1">
      <c r="J30223" s="348"/>
    </row>
    <row r="30224" spans="10:10" ht="29.25" customHeight="1">
      <c r="J30224" s="348"/>
    </row>
    <row r="30225" spans="10:10" ht="29.25" customHeight="1">
      <c r="J30225" s="348"/>
    </row>
    <row r="30226" spans="10:10" ht="29.25" customHeight="1">
      <c r="J30226" s="348"/>
    </row>
    <row r="30227" spans="10:10" ht="29.25" customHeight="1">
      <c r="J30227" s="348"/>
    </row>
    <row r="30228" spans="10:10" ht="29.25" customHeight="1">
      <c r="J30228" s="348"/>
    </row>
    <row r="30229" spans="10:10" ht="29.25" customHeight="1">
      <c r="J30229" s="348"/>
    </row>
    <row r="30230" spans="10:10" ht="29.25" customHeight="1">
      <c r="J30230" s="348"/>
    </row>
    <row r="30231" spans="10:10" ht="29.25" customHeight="1">
      <c r="J30231" s="348"/>
    </row>
    <row r="30232" spans="10:10" ht="29.25" customHeight="1">
      <c r="J30232" s="348"/>
    </row>
    <row r="30233" spans="10:10" ht="29.25" customHeight="1">
      <c r="J30233" s="348"/>
    </row>
    <row r="30234" spans="10:10" ht="29.25" customHeight="1">
      <c r="J30234" s="348"/>
    </row>
    <row r="30235" spans="10:10" ht="29.25" customHeight="1">
      <c r="J30235" s="348"/>
    </row>
    <row r="30236" spans="10:10" ht="29.25" customHeight="1">
      <c r="J30236" s="348"/>
    </row>
    <row r="30237" spans="10:10" ht="29.25" customHeight="1">
      <c r="J30237" s="348"/>
    </row>
    <row r="30238" spans="10:10" ht="29.25" customHeight="1">
      <c r="J30238" s="348"/>
    </row>
    <row r="30239" spans="10:10" ht="29.25" customHeight="1">
      <c r="J30239" s="348"/>
    </row>
    <row r="30240" spans="10:10" ht="29.25" customHeight="1">
      <c r="J30240" s="348"/>
    </row>
    <row r="30241" spans="10:10" ht="29.25" customHeight="1">
      <c r="J30241" s="348"/>
    </row>
    <row r="30242" spans="10:10" ht="29.25" customHeight="1">
      <c r="J30242" s="348"/>
    </row>
    <row r="30243" spans="10:10" ht="29.25" customHeight="1">
      <c r="J30243" s="348"/>
    </row>
    <row r="30244" spans="10:10" ht="29.25" customHeight="1">
      <c r="J30244" s="348"/>
    </row>
    <row r="30245" spans="10:10" ht="29.25" customHeight="1">
      <c r="J30245" s="348"/>
    </row>
    <row r="30246" spans="10:10" ht="29.25" customHeight="1">
      <c r="J30246" s="348"/>
    </row>
    <row r="30247" spans="10:10" ht="29.25" customHeight="1">
      <c r="J30247" s="348"/>
    </row>
    <row r="30248" spans="10:10" ht="29.25" customHeight="1">
      <c r="J30248" s="348"/>
    </row>
    <row r="30249" spans="10:10" ht="29.25" customHeight="1">
      <c r="J30249" s="348"/>
    </row>
    <row r="30250" spans="10:10" ht="29.25" customHeight="1">
      <c r="J30250" s="348"/>
    </row>
    <row r="30251" spans="10:10" ht="29.25" customHeight="1">
      <c r="J30251" s="348"/>
    </row>
    <row r="30252" spans="10:10" ht="29.25" customHeight="1">
      <c r="J30252" s="348"/>
    </row>
    <row r="30253" spans="10:10" ht="29.25" customHeight="1">
      <c r="J30253" s="348"/>
    </row>
    <row r="30254" spans="10:10" ht="29.25" customHeight="1">
      <c r="J30254" s="348"/>
    </row>
    <row r="30255" spans="10:10" ht="29.25" customHeight="1">
      <c r="J30255" s="348"/>
    </row>
    <row r="30256" spans="10:10" ht="29.25" customHeight="1">
      <c r="J30256" s="348"/>
    </row>
    <row r="30257" spans="10:10" ht="29.25" customHeight="1">
      <c r="J30257" s="348"/>
    </row>
    <row r="30258" spans="10:10" ht="29.25" customHeight="1">
      <c r="J30258" s="348"/>
    </row>
    <row r="30259" spans="10:10" ht="29.25" customHeight="1">
      <c r="J30259" s="348"/>
    </row>
    <row r="30260" spans="10:10" ht="29.25" customHeight="1">
      <c r="J30260" s="348"/>
    </row>
    <row r="30261" spans="10:10" ht="29.25" customHeight="1">
      <c r="J30261" s="348"/>
    </row>
    <row r="30262" spans="10:10" ht="29.25" customHeight="1">
      <c r="J30262" s="348"/>
    </row>
    <row r="30263" spans="10:10" ht="29.25" customHeight="1">
      <c r="J30263" s="348"/>
    </row>
    <row r="30264" spans="10:10" ht="29.25" customHeight="1">
      <c r="J30264" s="348"/>
    </row>
    <row r="30265" spans="10:10" ht="29.25" customHeight="1">
      <c r="J30265" s="348"/>
    </row>
    <row r="30266" spans="10:10" ht="29.25" customHeight="1">
      <c r="J30266" s="348"/>
    </row>
    <row r="30267" spans="10:10" ht="29.25" customHeight="1">
      <c r="J30267" s="348"/>
    </row>
    <row r="30268" spans="10:10" ht="29.25" customHeight="1">
      <c r="J30268" s="348"/>
    </row>
    <row r="30269" spans="10:10" ht="29.25" customHeight="1">
      <c r="J30269" s="348"/>
    </row>
    <row r="30270" spans="10:10" ht="29.25" customHeight="1">
      <c r="J30270" s="348"/>
    </row>
    <row r="30271" spans="10:10" ht="29.25" customHeight="1">
      <c r="J30271" s="348"/>
    </row>
    <row r="30272" spans="10:10" ht="29.25" customHeight="1">
      <c r="J30272" s="348"/>
    </row>
    <row r="30273" spans="10:10" ht="29.25" customHeight="1">
      <c r="J30273" s="348"/>
    </row>
    <row r="30274" spans="10:10" ht="29.25" customHeight="1">
      <c r="J30274" s="348"/>
    </row>
    <row r="30275" spans="10:10" ht="29.25" customHeight="1">
      <c r="J30275" s="348"/>
    </row>
    <row r="30276" spans="10:10" ht="29.25" customHeight="1">
      <c r="J30276" s="348"/>
    </row>
    <row r="30277" spans="10:10" ht="29.25" customHeight="1">
      <c r="J30277" s="348"/>
    </row>
    <row r="30278" spans="10:10" ht="29.25" customHeight="1">
      <c r="J30278" s="348"/>
    </row>
    <row r="30279" spans="10:10" ht="29.25" customHeight="1">
      <c r="J30279" s="348"/>
    </row>
    <row r="30280" spans="10:10" ht="29.25" customHeight="1">
      <c r="J30280" s="348"/>
    </row>
    <row r="30281" spans="10:10" ht="29.25" customHeight="1">
      <c r="J30281" s="348"/>
    </row>
    <row r="30282" spans="10:10" ht="29.25" customHeight="1">
      <c r="J30282" s="348"/>
    </row>
    <row r="30283" spans="10:10" ht="29.25" customHeight="1">
      <c r="J30283" s="348"/>
    </row>
    <row r="30284" spans="10:10" ht="29.25" customHeight="1">
      <c r="J30284" s="348"/>
    </row>
    <row r="30285" spans="10:10" ht="29.25" customHeight="1">
      <c r="J30285" s="348"/>
    </row>
    <row r="30286" spans="10:10" ht="29.25" customHeight="1">
      <c r="J30286" s="348"/>
    </row>
    <row r="30287" spans="10:10" ht="29.25" customHeight="1">
      <c r="J30287" s="348"/>
    </row>
    <row r="30288" spans="10:10" ht="29.25" customHeight="1">
      <c r="J30288" s="348"/>
    </row>
    <row r="30289" spans="10:10" ht="29.25" customHeight="1">
      <c r="J30289" s="348"/>
    </row>
    <row r="30290" spans="10:10" ht="29.25" customHeight="1">
      <c r="J30290" s="348"/>
    </row>
    <row r="30291" spans="10:10" ht="29.25" customHeight="1">
      <c r="J30291" s="348"/>
    </row>
    <row r="30292" spans="10:10" ht="29.25" customHeight="1">
      <c r="J30292" s="348"/>
    </row>
    <row r="30293" spans="10:10" ht="29.25" customHeight="1">
      <c r="J30293" s="348"/>
    </row>
    <row r="30294" spans="10:10" ht="29.25" customHeight="1">
      <c r="J30294" s="348"/>
    </row>
    <row r="30295" spans="10:10" ht="29.25" customHeight="1">
      <c r="J30295" s="348"/>
    </row>
    <row r="30296" spans="10:10" ht="29.25" customHeight="1">
      <c r="J30296" s="348"/>
    </row>
    <row r="30297" spans="10:10" ht="29.25" customHeight="1">
      <c r="J30297" s="348"/>
    </row>
    <row r="30298" spans="10:10" ht="29.25" customHeight="1">
      <c r="J30298" s="348"/>
    </row>
    <row r="30299" spans="10:10" ht="29.25" customHeight="1">
      <c r="J30299" s="348"/>
    </row>
    <row r="30300" spans="10:10" ht="29.25" customHeight="1">
      <c r="J30300" s="348"/>
    </row>
    <row r="30301" spans="10:10" ht="29.25" customHeight="1">
      <c r="J30301" s="348"/>
    </row>
    <row r="30302" spans="10:10" ht="29.25" customHeight="1">
      <c r="J30302" s="348"/>
    </row>
    <row r="30303" spans="10:10" ht="29.25" customHeight="1">
      <c r="J30303" s="348"/>
    </row>
    <row r="30304" spans="10:10" ht="29.25" customHeight="1">
      <c r="J30304" s="348"/>
    </row>
    <row r="30305" spans="10:10" ht="29.25" customHeight="1">
      <c r="J30305" s="348"/>
    </row>
    <row r="30306" spans="10:10" ht="29.25" customHeight="1">
      <c r="J30306" s="348"/>
    </row>
    <row r="30307" spans="10:10" ht="29.25" customHeight="1">
      <c r="J30307" s="348"/>
    </row>
    <row r="30308" spans="10:10" ht="29.25" customHeight="1">
      <c r="J30308" s="348"/>
    </row>
    <row r="30309" spans="10:10" ht="29.25" customHeight="1">
      <c r="J30309" s="348"/>
    </row>
    <row r="30310" spans="10:10" ht="29.25" customHeight="1">
      <c r="J30310" s="348"/>
    </row>
    <row r="30311" spans="10:10" ht="29.25" customHeight="1">
      <c r="J30311" s="348"/>
    </row>
    <row r="30312" spans="10:10" ht="29.25" customHeight="1">
      <c r="J30312" s="348"/>
    </row>
    <row r="30313" spans="10:10" ht="29.25" customHeight="1">
      <c r="J30313" s="348"/>
    </row>
    <row r="30314" spans="10:10" ht="29.25" customHeight="1">
      <c r="J30314" s="348"/>
    </row>
    <row r="30315" spans="10:10" ht="29.25" customHeight="1">
      <c r="J30315" s="348"/>
    </row>
    <row r="30316" spans="10:10" ht="29.25" customHeight="1">
      <c r="J30316" s="348"/>
    </row>
    <row r="30317" spans="10:10" ht="29.25" customHeight="1">
      <c r="J30317" s="348"/>
    </row>
    <row r="30318" spans="10:10" ht="29.25" customHeight="1">
      <c r="J30318" s="348"/>
    </row>
    <row r="30319" spans="10:10" ht="29.25" customHeight="1">
      <c r="J30319" s="348"/>
    </row>
    <row r="30320" spans="10:10" ht="29.25" customHeight="1">
      <c r="J30320" s="348"/>
    </row>
    <row r="30321" spans="10:10" ht="29.25" customHeight="1">
      <c r="J30321" s="348"/>
    </row>
    <row r="30322" spans="10:10" ht="29.25" customHeight="1">
      <c r="J30322" s="348"/>
    </row>
    <row r="30323" spans="10:10" ht="29.25" customHeight="1">
      <c r="J30323" s="348"/>
    </row>
    <row r="30324" spans="10:10" ht="29.25" customHeight="1">
      <c r="J30324" s="348"/>
    </row>
    <row r="30325" spans="10:10" ht="29.25" customHeight="1">
      <c r="J30325" s="348"/>
    </row>
    <row r="30326" spans="10:10" ht="29.25" customHeight="1">
      <c r="J30326" s="348"/>
    </row>
    <row r="30327" spans="10:10" ht="29.25" customHeight="1">
      <c r="J30327" s="348"/>
    </row>
    <row r="30328" spans="10:10" ht="29.25" customHeight="1">
      <c r="J30328" s="348"/>
    </row>
    <row r="30329" spans="10:10" ht="29.25" customHeight="1">
      <c r="J30329" s="348"/>
    </row>
    <row r="30330" spans="10:10" ht="29.25" customHeight="1">
      <c r="J30330" s="348"/>
    </row>
    <row r="30331" spans="10:10" ht="29.25" customHeight="1">
      <c r="J30331" s="348"/>
    </row>
    <row r="30332" spans="10:10" ht="29.25" customHeight="1">
      <c r="J30332" s="348"/>
    </row>
    <row r="30333" spans="10:10" ht="29.25" customHeight="1">
      <c r="J30333" s="348"/>
    </row>
    <row r="30334" spans="10:10" ht="29.25" customHeight="1">
      <c r="J30334" s="348"/>
    </row>
    <row r="30335" spans="10:10" ht="29.25" customHeight="1">
      <c r="J30335" s="348"/>
    </row>
    <row r="30336" spans="10:10" ht="29.25" customHeight="1">
      <c r="J30336" s="348"/>
    </row>
    <row r="30337" spans="10:10" ht="29.25" customHeight="1">
      <c r="J30337" s="348"/>
    </row>
    <row r="30338" spans="10:10" ht="29.25" customHeight="1">
      <c r="J30338" s="348"/>
    </row>
    <row r="30339" spans="10:10" ht="29.25" customHeight="1">
      <c r="J30339" s="348"/>
    </row>
    <row r="30340" spans="10:10" ht="29.25" customHeight="1">
      <c r="J30340" s="348"/>
    </row>
    <row r="30341" spans="10:10" ht="29.25" customHeight="1">
      <c r="J30341" s="348"/>
    </row>
    <row r="30342" spans="10:10" ht="29.25" customHeight="1">
      <c r="J30342" s="348"/>
    </row>
    <row r="30343" spans="10:10" ht="29.25" customHeight="1">
      <c r="J30343" s="348"/>
    </row>
    <row r="30344" spans="10:10" ht="29.25" customHeight="1">
      <c r="J30344" s="348"/>
    </row>
    <row r="30345" spans="10:10" ht="29.25" customHeight="1">
      <c r="J30345" s="348"/>
    </row>
    <row r="30346" spans="10:10" ht="29.25" customHeight="1">
      <c r="J30346" s="348"/>
    </row>
    <row r="30347" spans="10:10" ht="29.25" customHeight="1">
      <c r="J30347" s="348"/>
    </row>
    <row r="30348" spans="10:10" ht="29.25" customHeight="1">
      <c r="J30348" s="348"/>
    </row>
    <row r="30349" spans="10:10" ht="29.25" customHeight="1">
      <c r="J30349" s="348"/>
    </row>
    <row r="30350" spans="10:10" ht="29.25" customHeight="1">
      <c r="J30350" s="348"/>
    </row>
    <row r="30351" spans="10:10" ht="29.25" customHeight="1">
      <c r="J30351" s="348"/>
    </row>
    <row r="30352" spans="10:10" ht="29.25" customHeight="1">
      <c r="J30352" s="348"/>
    </row>
    <row r="30353" spans="10:10" ht="29.25" customHeight="1">
      <c r="J30353" s="348"/>
    </row>
    <row r="30354" spans="10:10" ht="29.25" customHeight="1">
      <c r="J30354" s="348"/>
    </row>
    <row r="30355" spans="10:10" ht="29.25" customHeight="1">
      <c r="J30355" s="348"/>
    </row>
    <row r="30356" spans="10:10" ht="29.25" customHeight="1">
      <c r="J30356" s="348"/>
    </row>
    <row r="30357" spans="10:10" ht="29.25" customHeight="1">
      <c r="J30357" s="348"/>
    </row>
    <row r="30358" spans="10:10" ht="29.25" customHeight="1">
      <c r="J30358" s="348"/>
    </row>
    <row r="30359" spans="10:10" ht="29.25" customHeight="1">
      <c r="J30359" s="348"/>
    </row>
    <row r="30360" spans="10:10" ht="29.25" customHeight="1">
      <c r="J30360" s="348"/>
    </row>
    <row r="30361" spans="10:10" ht="29.25" customHeight="1">
      <c r="J30361" s="348"/>
    </row>
    <row r="30362" spans="10:10" ht="29.25" customHeight="1">
      <c r="J30362" s="348"/>
    </row>
    <row r="30363" spans="10:10" ht="29.25" customHeight="1">
      <c r="J30363" s="348"/>
    </row>
    <row r="30364" spans="10:10" ht="29.25" customHeight="1">
      <c r="J30364" s="348"/>
    </row>
    <row r="30365" spans="10:10" ht="29.25" customHeight="1">
      <c r="J30365" s="348"/>
    </row>
    <row r="30366" spans="10:10" ht="29.25" customHeight="1">
      <c r="J30366" s="348"/>
    </row>
    <row r="30367" spans="10:10" ht="29.25" customHeight="1">
      <c r="J30367" s="348"/>
    </row>
    <row r="30368" spans="10:10" ht="29.25" customHeight="1">
      <c r="J30368" s="348"/>
    </row>
    <row r="30369" spans="10:10" ht="29.25" customHeight="1">
      <c r="J30369" s="348"/>
    </row>
    <row r="30370" spans="10:10" ht="29.25" customHeight="1">
      <c r="J30370" s="348"/>
    </row>
    <row r="30371" spans="10:10" ht="29.25" customHeight="1">
      <c r="J30371" s="348"/>
    </row>
    <row r="30372" spans="10:10" ht="29.25" customHeight="1">
      <c r="J30372" s="348"/>
    </row>
    <row r="30373" spans="10:10" ht="29.25" customHeight="1">
      <c r="J30373" s="348"/>
    </row>
    <row r="30374" spans="10:10" ht="29.25" customHeight="1">
      <c r="J30374" s="348"/>
    </row>
    <row r="30375" spans="10:10" ht="29.25" customHeight="1">
      <c r="J30375" s="348"/>
    </row>
    <row r="30376" spans="10:10" ht="29.25" customHeight="1">
      <c r="J30376" s="348"/>
    </row>
    <row r="30377" spans="10:10" ht="29.25" customHeight="1">
      <c r="J30377" s="348"/>
    </row>
    <row r="30378" spans="10:10" ht="29.25" customHeight="1">
      <c r="J30378" s="348"/>
    </row>
    <row r="30379" spans="10:10" ht="29.25" customHeight="1">
      <c r="J30379" s="348"/>
    </row>
    <row r="30380" spans="10:10" ht="29.25" customHeight="1">
      <c r="J30380" s="348"/>
    </row>
    <row r="30381" spans="10:10" ht="29.25" customHeight="1">
      <c r="J30381" s="348"/>
    </row>
    <row r="30382" spans="10:10" ht="29.25" customHeight="1">
      <c r="J30382" s="348"/>
    </row>
    <row r="30383" spans="10:10" ht="29.25" customHeight="1">
      <c r="J30383" s="348"/>
    </row>
    <row r="30384" spans="10:10" ht="29.25" customHeight="1">
      <c r="J30384" s="348"/>
    </row>
    <row r="30385" spans="10:10" ht="29.25" customHeight="1">
      <c r="J30385" s="348"/>
    </row>
    <row r="30386" spans="10:10" ht="29.25" customHeight="1">
      <c r="J30386" s="348"/>
    </row>
    <row r="30387" spans="10:10" ht="29.25" customHeight="1">
      <c r="J30387" s="348"/>
    </row>
    <row r="30388" spans="10:10" ht="29.25" customHeight="1">
      <c r="J30388" s="348"/>
    </row>
    <row r="30389" spans="10:10" ht="29.25" customHeight="1">
      <c r="J30389" s="348"/>
    </row>
    <row r="30390" spans="10:10" ht="29.25" customHeight="1">
      <c r="J30390" s="348"/>
    </row>
    <row r="30391" spans="10:10" ht="29.25" customHeight="1">
      <c r="J30391" s="348"/>
    </row>
    <row r="30392" spans="10:10" ht="29.25" customHeight="1">
      <c r="J30392" s="348"/>
    </row>
    <row r="30393" spans="10:10" ht="29.25" customHeight="1">
      <c r="J30393" s="348"/>
    </row>
    <row r="30394" spans="10:10" ht="29.25" customHeight="1">
      <c r="J30394" s="348"/>
    </row>
    <row r="30395" spans="10:10" ht="29.25" customHeight="1">
      <c r="J30395" s="348"/>
    </row>
    <row r="30396" spans="10:10" ht="29.25" customHeight="1">
      <c r="J30396" s="348"/>
    </row>
    <row r="30397" spans="10:10" ht="29.25" customHeight="1">
      <c r="J30397" s="348"/>
    </row>
    <row r="30398" spans="10:10" ht="29.25" customHeight="1">
      <c r="J30398" s="348"/>
    </row>
    <row r="30399" spans="10:10" ht="29.25" customHeight="1">
      <c r="J30399" s="348"/>
    </row>
    <row r="30400" spans="10:10" ht="29.25" customHeight="1">
      <c r="J30400" s="348"/>
    </row>
    <row r="30401" spans="10:10" ht="29.25" customHeight="1">
      <c r="J30401" s="348"/>
    </row>
    <row r="30402" spans="10:10" ht="29.25" customHeight="1">
      <c r="J30402" s="348"/>
    </row>
    <row r="30403" spans="10:10" ht="29.25" customHeight="1">
      <c r="J30403" s="348"/>
    </row>
    <row r="30404" spans="10:10" ht="29.25" customHeight="1">
      <c r="J30404" s="348"/>
    </row>
    <row r="30405" spans="10:10" ht="29.25" customHeight="1">
      <c r="J30405" s="348"/>
    </row>
    <row r="30406" spans="10:10" ht="29.25" customHeight="1">
      <c r="J30406" s="348"/>
    </row>
    <row r="30407" spans="10:10" ht="29.25" customHeight="1">
      <c r="J30407" s="348"/>
    </row>
    <row r="30408" spans="10:10" ht="29.25" customHeight="1">
      <c r="J30408" s="348"/>
    </row>
    <row r="30409" spans="10:10" ht="29.25" customHeight="1">
      <c r="J30409" s="348"/>
    </row>
    <row r="30410" spans="10:10" ht="29.25" customHeight="1">
      <c r="J30410" s="348"/>
    </row>
    <row r="30411" spans="10:10" ht="29.25" customHeight="1">
      <c r="J30411" s="348"/>
    </row>
    <row r="30412" spans="10:10" ht="29.25" customHeight="1">
      <c r="J30412" s="348"/>
    </row>
    <row r="30413" spans="10:10" ht="29.25" customHeight="1">
      <c r="J30413" s="348"/>
    </row>
    <row r="30414" spans="10:10" ht="29.25" customHeight="1">
      <c r="J30414" s="348"/>
    </row>
    <row r="30415" spans="10:10" ht="29.25" customHeight="1">
      <c r="J30415" s="348"/>
    </row>
    <row r="30416" spans="10:10" ht="29.25" customHeight="1">
      <c r="J30416" s="348"/>
    </row>
    <row r="30417" spans="10:10" ht="29.25" customHeight="1">
      <c r="J30417" s="348"/>
    </row>
    <row r="30418" spans="10:10" ht="29.25" customHeight="1">
      <c r="J30418" s="348"/>
    </row>
    <row r="30419" spans="10:10" ht="29.25" customHeight="1">
      <c r="J30419" s="348"/>
    </row>
    <row r="30420" spans="10:10" ht="29.25" customHeight="1">
      <c r="J30420" s="348"/>
    </row>
    <row r="30421" spans="10:10" ht="29.25" customHeight="1">
      <c r="J30421" s="348"/>
    </row>
    <row r="30422" spans="10:10" ht="29.25" customHeight="1">
      <c r="J30422" s="348"/>
    </row>
    <row r="30423" spans="10:10" ht="29.25" customHeight="1">
      <c r="J30423" s="348"/>
    </row>
    <row r="30424" spans="10:10" ht="29.25" customHeight="1">
      <c r="J30424" s="348"/>
    </row>
    <row r="30425" spans="10:10" ht="29.25" customHeight="1">
      <c r="J30425" s="348"/>
    </row>
    <row r="30426" spans="10:10" ht="29.25" customHeight="1">
      <c r="J30426" s="348"/>
    </row>
    <row r="30427" spans="10:10" ht="29.25" customHeight="1">
      <c r="J30427" s="348"/>
    </row>
    <row r="30428" spans="10:10" ht="29.25" customHeight="1">
      <c r="J30428" s="348"/>
    </row>
    <row r="30429" spans="10:10" ht="29.25" customHeight="1">
      <c r="J30429" s="348"/>
    </row>
    <row r="30430" spans="10:10" ht="29.25" customHeight="1">
      <c r="J30430" s="348"/>
    </row>
    <row r="30431" spans="10:10" ht="29.25" customHeight="1">
      <c r="J30431" s="348"/>
    </row>
    <row r="30432" spans="10:10" ht="29.25" customHeight="1">
      <c r="J30432" s="348"/>
    </row>
    <row r="30433" spans="10:10" ht="29.25" customHeight="1">
      <c r="J30433" s="348"/>
    </row>
    <row r="30434" spans="10:10" ht="29.25" customHeight="1">
      <c r="J30434" s="348"/>
    </row>
    <row r="30435" spans="10:10" ht="29.25" customHeight="1">
      <c r="J30435" s="348"/>
    </row>
    <row r="30436" spans="10:10" ht="29.25" customHeight="1">
      <c r="J30436" s="348"/>
    </row>
    <row r="30437" spans="10:10" ht="29.25" customHeight="1">
      <c r="J30437" s="348"/>
    </row>
    <row r="30438" spans="10:10" ht="29.25" customHeight="1">
      <c r="J30438" s="348"/>
    </row>
    <row r="30439" spans="10:10" ht="29.25" customHeight="1">
      <c r="J30439" s="348"/>
    </row>
    <row r="30440" spans="10:10" ht="29.25" customHeight="1">
      <c r="J30440" s="348"/>
    </row>
    <row r="30441" spans="10:10" ht="29.25" customHeight="1">
      <c r="J30441" s="348"/>
    </row>
    <row r="30442" spans="10:10" ht="29.25" customHeight="1">
      <c r="J30442" s="348"/>
    </row>
    <row r="30443" spans="10:10" ht="29.25" customHeight="1">
      <c r="J30443" s="348"/>
    </row>
    <row r="30444" spans="10:10" ht="29.25" customHeight="1">
      <c r="J30444" s="348"/>
    </row>
    <row r="30445" spans="10:10" ht="29.25" customHeight="1">
      <c r="J30445" s="348"/>
    </row>
    <row r="30446" spans="10:10" ht="29.25" customHeight="1">
      <c r="J30446" s="348"/>
    </row>
    <row r="30447" spans="10:10" ht="29.25" customHeight="1">
      <c r="J30447" s="348"/>
    </row>
    <row r="30448" spans="10:10" ht="29.25" customHeight="1">
      <c r="J30448" s="348"/>
    </row>
    <row r="30449" spans="10:10" ht="29.25" customHeight="1">
      <c r="J30449" s="348"/>
    </row>
    <row r="30450" spans="10:10" ht="29.25" customHeight="1">
      <c r="J30450" s="348"/>
    </row>
    <row r="30451" spans="10:10" ht="29.25" customHeight="1">
      <c r="J30451" s="348"/>
    </row>
    <row r="30452" spans="10:10" ht="29.25" customHeight="1">
      <c r="J30452" s="348"/>
    </row>
    <row r="30453" spans="10:10" ht="29.25" customHeight="1">
      <c r="J30453" s="348"/>
    </row>
    <row r="30454" spans="10:10" ht="29.25" customHeight="1">
      <c r="J30454" s="348"/>
    </row>
    <row r="30455" spans="10:10" ht="29.25" customHeight="1">
      <c r="J30455" s="348"/>
    </row>
    <row r="30456" spans="10:10" ht="29.25" customHeight="1">
      <c r="J30456" s="348"/>
    </row>
    <row r="30457" spans="10:10" ht="29.25" customHeight="1">
      <c r="J30457" s="348"/>
    </row>
    <row r="30458" spans="10:10" ht="29.25" customHeight="1">
      <c r="J30458" s="348"/>
    </row>
    <row r="30459" spans="10:10" ht="29.25" customHeight="1">
      <c r="J30459" s="348"/>
    </row>
    <row r="30460" spans="10:10" ht="29.25" customHeight="1">
      <c r="J30460" s="348"/>
    </row>
    <row r="30461" spans="10:10" ht="29.25" customHeight="1">
      <c r="J30461" s="348"/>
    </row>
    <row r="30462" spans="10:10" ht="29.25" customHeight="1">
      <c r="J30462" s="348"/>
    </row>
    <row r="30463" spans="10:10" ht="29.25" customHeight="1">
      <c r="J30463" s="348"/>
    </row>
    <row r="30464" spans="10:10" ht="29.25" customHeight="1">
      <c r="J30464" s="348"/>
    </row>
    <row r="30465" spans="10:10" ht="29.25" customHeight="1">
      <c r="J30465" s="348"/>
    </row>
    <row r="30466" spans="10:10" ht="29.25" customHeight="1">
      <c r="J30466" s="348"/>
    </row>
    <row r="30467" spans="10:10" ht="29.25" customHeight="1">
      <c r="J30467" s="348"/>
    </row>
    <row r="30468" spans="10:10" ht="29.25" customHeight="1">
      <c r="J30468" s="348"/>
    </row>
    <row r="30469" spans="10:10" ht="29.25" customHeight="1">
      <c r="J30469" s="348"/>
    </row>
    <row r="30470" spans="10:10" ht="29.25" customHeight="1">
      <c r="J30470" s="348"/>
    </row>
    <row r="30471" spans="10:10" ht="29.25" customHeight="1">
      <c r="J30471" s="348"/>
    </row>
    <row r="30472" spans="10:10" ht="29.25" customHeight="1">
      <c r="J30472" s="348"/>
    </row>
    <row r="30473" spans="10:10" ht="29.25" customHeight="1">
      <c r="J30473" s="348"/>
    </row>
    <row r="30474" spans="10:10" ht="29.25" customHeight="1">
      <c r="J30474" s="348"/>
    </row>
    <row r="30475" spans="10:10" ht="29.25" customHeight="1">
      <c r="J30475" s="348"/>
    </row>
    <row r="30476" spans="10:10" ht="29.25" customHeight="1">
      <c r="J30476" s="348"/>
    </row>
    <row r="30477" spans="10:10" ht="29.25" customHeight="1">
      <c r="J30477" s="348"/>
    </row>
    <row r="30478" spans="10:10" ht="29.25" customHeight="1">
      <c r="J30478" s="348"/>
    </row>
    <row r="30479" spans="10:10" ht="29.25" customHeight="1">
      <c r="J30479" s="348"/>
    </row>
    <row r="30480" spans="10:10" ht="29.25" customHeight="1">
      <c r="J30480" s="348"/>
    </row>
    <row r="30481" spans="10:10" ht="29.25" customHeight="1">
      <c r="J30481" s="348"/>
    </row>
    <row r="30482" spans="10:10" ht="29.25" customHeight="1">
      <c r="J30482" s="348"/>
    </row>
    <row r="30483" spans="10:10" ht="29.25" customHeight="1">
      <c r="J30483" s="348"/>
    </row>
    <row r="30484" spans="10:10" ht="29.25" customHeight="1">
      <c r="J30484" s="348"/>
    </row>
    <row r="30485" spans="10:10" ht="29.25" customHeight="1">
      <c r="J30485" s="348"/>
    </row>
    <row r="30486" spans="10:10" ht="29.25" customHeight="1">
      <c r="J30486" s="348"/>
    </row>
    <row r="30487" spans="10:10" ht="29.25" customHeight="1">
      <c r="J30487" s="348"/>
    </row>
    <row r="30488" spans="10:10" ht="29.25" customHeight="1">
      <c r="J30488" s="348"/>
    </row>
    <row r="30489" spans="10:10" ht="29.25" customHeight="1">
      <c r="J30489" s="348"/>
    </row>
    <row r="30490" spans="10:10" ht="29.25" customHeight="1">
      <c r="J30490" s="348"/>
    </row>
    <row r="30491" spans="10:10" ht="29.25" customHeight="1">
      <c r="J30491" s="348"/>
    </row>
    <row r="30492" spans="10:10" ht="29.25" customHeight="1">
      <c r="J30492" s="348"/>
    </row>
    <row r="30493" spans="10:10" ht="29.25" customHeight="1">
      <c r="J30493" s="348"/>
    </row>
    <row r="30494" spans="10:10" ht="29.25" customHeight="1">
      <c r="J30494" s="348"/>
    </row>
    <row r="30495" spans="10:10" ht="29.25" customHeight="1">
      <c r="J30495" s="348"/>
    </row>
    <row r="30496" spans="10:10" ht="29.25" customHeight="1">
      <c r="J30496" s="348"/>
    </row>
    <row r="30497" spans="10:10" ht="29.25" customHeight="1">
      <c r="J30497" s="348"/>
    </row>
    <row r="30498" spans="10:10" ht="29.25" customHeight="1">
      <c r="J30498" s="348"/>
    </row>
    <row r="30499" spans="10:10" ht="29.25" customHeight="1">
      <c r="J30499" s="348"/>
    </row>
    <row r="30500" spans="10:10" ht="29.25" customHeight="1">
      <c r="J30500" s="348"/>
    </row>
    <row r="30501" spans="10:10" ht="29.25" customHeight="1">
      <c r="J30501" s="348"/>
    </row>
    <row r="30502" spans="10:10" ht="29.25" customHeight="1">
      <c r="J30502" s="348"/>
    </row>
    <row r="30503" spans="10:10" ht="29.25" customHeight="1">
      <c r="J30503" s="348"/>
    </row>
    <row r="30504" spans="10:10" ht="29.25" customHeight="1">
      <c r="J30504" s="348"/>
    </row>
    <row r="30505" spans="10:10" ht="29.25" customHeight="1">
      <c r="J30505" s="348"/>
    </row>
    <row r="30506" spans="10:10" ht="29.25" customHeight="1">
      <c r="J30506" s="348"/>
    </row>
    <row r="30507" spans="10:10" ht="29.25" customHeight="1">
      <c r="J30507" s="348"/>
    </row>
    <row r="30508" spans="10:10" ht="29.25" customHeight="1">
      <c r="J30508" s="348"/>
    </row>
    <row r="30509" spans="10:10" ht="29.25" customHeight="1">
      <c r="J30509" s="348"/>
    </row>
    <row r="30510" spans="10:10" ht="29.25" customHeight="1">
      <c r="J30510" s="348"/>
    </row>
    <row r="30511" spans="10:10" ht="29.25" customHeight="1">
      <c r="J30511" s="348"/>
    </row>
    <row r="30512" spans="10:10" ht="29.25" customHeight="1">
      <c r="J30512" s="348"/>
    </row>
    <row r="30513" spans="10:10" ht="29.25" customHeight="1">
      <c r="J30513" s="348"/>
    </row>
    <row r="30514" spans="10:10" ht="29.25" customHeight="1">
      <c r="J30514" s="348"/>
    </row>
    <row r="30515" spans="10:10" ht="29.25" customHeight="1">
      <c r="J30515" s="348"/>
    </row>
    <row r="30516" spans="10:10" ht="29.25" customHeight="1">
      <c r="J30516" s="348"/>
    </row>
    <row r="30517" spans="10:10" ht="29.25" customHeight="1">
      <c r="J30517" s="348"/>
    </row>
    <row r="30518" spans="10:10" ht="29.25" customHeight="1">
      <c r="J30518" s="348"/>
    </row>
    <row r="30519" spans="10:10" ht="29.25" customHeight="1">
      <c r="J30519" s="348"/>
    </row>
    <row r="30520" spans="10:10" ht="29.25" customHeight="1">
      <c r="J30520" s="348"/>
    </row>
    <row r="30521" spans="10:10" ht="29.25" customHeight="1">
      <c r="J30521" s="348"/>
    </row>
    <row r="30522" spans="10:10" ht="29.25" customHeight="1">
      <c r="J30522" s="348"/>
    </row>
    <row r="30523" spans="10:10" ht="29.25" customHeight="1">
      <c r="J30523" s="348"/>
    </row>
    <row r="30524" spans="10:10" ht="29.25" customHeight="1">
      <c r="J30524" s="348"/>
    </row>
    <row r="30525" spans="10:10" ht="29.25" customHeight="1">
      <c r="J30525" s="348"/>
    </row>
    <row r="30526" spans="10:10" ht="29.25" customHeight="1">
      <c r="J30526" s="348"/>
    </row>
    <row r="30527" spans="10:10" ht="29.25" customHeight="1">
      <c r="J30527" s="348"/>
    </row>
    <row r="30528" spans="10:10" ht="29.25" customHeight="1">
      <c r="J30528" s="348"/>
    </row>
    <row r="30529" spans="10:10" ht="29.25" customHeight="1">
      <c r="J30529" s="348"/>
    </row>
    <row r="30530" spans="10:10" ht="29.25" customHeight="1">
      <c r="J30530" s="348"/>
    </row>
    <row r="30531" spans="10:10" ht="29.25" customHeight="1">
      <c r="J30531" s="348"/>
    </row>
    <row r="30532" spans="10:10" ht="29.25" customHeight="1">
      <c r="J30532" s="348"/>
    </row>
    <row r="30533" spans="10:10" ht="29.25" customHeight="1">
      <c r="J30533" s="348"/>
    </row>
    <row r="30534" spans="10:10" ht="29.25" customHeight="1">
      <c r="J30534" s="348"/>
    </row>
    <row r="30535" spans="10:10" ht="29.25" customHeight="1">
      <c r="J30535" s="348"/>
    </row>
    <row r="30536" spans="10:10" ht="29.25" customHeight="1">
      <c r="J30536" s="348"/>
    </row>
    <row r="30537" spans="10:10" ht="29.25" customHeight="1">
      <c r="J30537" s="348"/>
    </row>
    <row r="30538" spans="10:10" ht="29.25" customHeight="1">
      <c r="J30538" s="348"/>
    </row>
    <row r="30539" spans="10:10" ht="29.25" customHeight="1">
      <c r="J30539" s="348"/>
    </row>
    <row r="30540" spans="10:10" ht="29.25" customHeight="1">
      <c r="J30540" s="348"/>
    </row>
    <row r="30541" spans="10:10" ht="29.25" customHeight="1">
      <c r="J30541" s="348"/>
    </row>
    <row r="30542" spans="10:10" ht="29.25" customHeight="1">
      <c r="J30542" s="348"/>
    </row>
    <row r="30543" spans="10:10" ht="29.25" customHeight="1">
      <c r="J30543" s="348"/>
    </row>
    <row r="30544" spans="10:10" ht="29.25" customHeight="1">
      <c r="J30544" s="348"/>
    </row>
    <row r="30545" spans="10:10" ht="29.25" customHeight="1">
      <c r="J30545" s="348"/>
    </row>
    <row r="30546" spans="10:10" ht="29.25" customHeight="1">
      <c r="J30546" s="348"/>
    </row>
    <row r="30547" spans="10:10" ht="29.25" customHeight="1">
      <c r="J30547" s="348"/>
    </row>
    <row r="30548" spans="10:10" ht="29.25" customHeight="1">
      <c r="J30548" s="348"/>
    </row>
    <row r="30549" spans="10:10" ht="29.25" customHeight="1">
      <c r="J30549" s="348"/>
    </row>
    <row r="30550" spans="10:10" ht="29.25" customHeight="1">
      <c r="J30550" s="348"/>
    </row>
    <row r="30551" spans="10:10" ht="29.25" customHeight="1">
      <c r="J30551" s="348"/>
    </row>
    <row r="30552" spans="10:10" ht="29.25" customHeight="1">
      <c r="J30552" s="348"/>
    </row>
    <row r="30553" spans="10:10" ht="29.25" customHeight="1">
      <c r="J30553" s="348"/>
    </row>
    <row r="30554" spans="10:10" ht="29.25" customHeight="1">
      <c r="J30554" s="348"/>
    </row>
    <row r="30555" spans="10:10" ht="29.25" customHeight="1">
      <c r="J30555" s="348"/>
    </row>
    <row r="30556" spans="10:10" ht="29.25" customHeight="1">
      <c r="J30556" s="348"/>
    </row>
    <row r="30557" spans="10:10" ht="29.25" customHeight="1">
      <c r="J30557" s="348"/>
    </row>
    <row r="30558" spans="10:10" ht="29.25" customHeight="1">
      <c r="J30558" s="348"/>
    </row>
    <row r="30559" spans="10:10" ht="29.25" customHeight="1">
      <c r="J30559" s="348"/>
    </row>
    <row r="30560" spans="10:10" ht="29.25" customHeight="1">
      <c r="J30560" s="348"/>
    </row>
    <row r="30561" spans="10:10" ht="29.25" customHeight="1">
      <c r="J30561" s="348"/>
    </row>
    <row r="30562" spans="10:10" ht="29.25" customHeight="1">
      <c r="J30562" s="348"/>
    </row>
    <row r="30563" spans="10:10" ht="29.25" customHeight="1">
      <c r="J30563" s="348"/>
    </row>
    <row r="30564" spans="10:10" ht="29.25" customHeight="1">
      <c r="J30564" s="348"/>
    </row>
    <row r="30565" spans="10:10" ht="29.25" customHeight="1">
      <c r="J30565" s="348"/>
    </row>
    <row r="30566" spans="10:10" ht="29.25" customHeight="1">
      <c r="J30566" s="348"/>
    </row>
    <row r="30567" spans="10:10" ht="29.25" customHeight="1">
      <c r="J30567" s="348"/>
    </row>
    <row r="30568" spans="10:10" ht="29.25" customHeight="1">
      <c r="J30568" s="348"/>
    </row>
    <row r="30569" spans="10:10" ht="29.25" customHeight="1">
      <c r="J30569" s="348"/>
    </row>
    <row r="30570" spans="10:10" ht="29.25" customHeight="1">
      <c r="J30570" s="348"/>
    </row>
    <row r="30571" spans="10:10" ht="29.25" customHeight="1">
      <c r="J30571" s="348"/>
    </row>
    <row r="30572" spans="10:10" ht="29.25" customHeight="1">
      <c r="J30572" s="348"/>
    </row>
    <row r="30573" spans="10:10" ht="29.25" customHeight="1">
      <c r="J30573" s="348"/>
    </row>
    <row r="30574" spans="10:10" ht="29.25" customHeight="1">
      <c r="J30574" s="348"/>
    </row>
    <row r="30575" spans="10:10" ht="29.25" customHeight="1">
      <c r="J30575" s="348"/>
    </row>
    <row r="30576" spans="10:10" ht="29.25" customHeight="1">
      <c r="J30576" s="348"/>
    </row>
    <row r="30577" spans="10:10" ht="29.25" customHeight="1">
      <c r="J30577" s="348"/>
    </row>
    <row r="30578" spans="10:10" ht="29.25" customHeight="1">
      <c r="J30578" s="348"/>
    </row>
    <row r="30579" spans="10:10" ht="29.25" customHeight="1">
      <c r="J30579" s="348"/>
    </row>
    <row r="30580" spans="10:10" ht="29.25" customHeight="1">
      <c r="J30580" s="348"/>
    </row>
    <row r="30581" spans="10:10" ht="29.25" customHeight="1">
      <c r="J30581" s="348"/>
    </row>
    <row r="30582" spans="10:10" ht="29.25" customHeight="1">
      <c r="J30582" s="348"/>
    </row>
    <row r="30583" spans="10:10" ht="29.25" customHeight="1">
      <c r="J30583" s="348"/>
    </row>
    <row r="30584" spans="10:10" ht="29.25" customHeight="1">
      <c r="J30584" s="348"/>
    </row>
    <row r="30585" spans="10:10" ht="29.25" customHeight="1">
      <c r="J30585" s="348"/>
    </row>
    <row r="30586" spans="10:10" ht="29.25" customHeight="1">
      <c r="J30586" s="348"/>
    </row>
    <row r="30587" spans="10:10" ht="29.25" customHeight="1">
      <c r="J30587" s="348"/>
    </row>
    <row r="30588" spans="10:10" ht="29.25" customHeight="1">
      <c r="J30588" s="348"/>
    </row>
    <row r="30589" spans="10:10" ht="29.25" customHeight="1">
      <c r="J30589" s="348"/>
    </row>
    <row r="30590" spans="10:10" ht="29.25" customHeight="1">
      <c r="J30590" s="348"/>
    </row>
    <row r="30591" spans="10:10" ht="29.25" customHeight="1">
      <c r="J30591" s="348"/>
    </row>
    <row r="30592" spans="10:10" ht="29.25" customHeight="1">
      <c r="J30592" s="348"/>
    </row>
    <row r="30593" spans="10:10" ht="29.25" customHeight="1">
      <c r="J30593" s="348"/>
    </row>
    <row r="30594" spans="10:10" ht="29.25" customHeight="1">
      <c r="J30594" s="348"/>
    </row>
    <row r="30595" spans="10:10" ht="29.25" customHeight="1">
      <c r="J30595" s="348"/>
    </row>
    <row r="30596" spans="10:10" ht="29.25" customHeight="1">
      <c r="J30596" s="348"/>
    </row>
    <row r="30597" spans="10:10" ht="29.25" customHeight="1">
      <c r="J30597" s="348"/>
    </row>
    <row r="30598" spans="10:10" ht="29.25" customHeight="1">
      <c r="J30598" s="348"/>
    </row>
    <row r="30599" spans="10:10" ht="29.25" customHeight="1">
      <c r="J30599" s="348"/>
    </row>
    <row r="30600" spans="10:10" ht="29.25" customHeight="1">
      <c r="J30600" s="348"/>
    </row>
    <row r="30601" spans="10:10" ht="29.25" customHeight="1">
      <c r="J30601" s="348"/>
    </row>
    <row r="30602" spans="10:10" ht="29.25" customHeight="1">
      <c r="J30602" s="348"/>
    </row>
    <row r="30603" spans="10:10" ht="29.25" customHeight="1">
      <c r="J30603" s="348"/>
    </row>
    <row r="30604" spans="10:10" ht="29.25" customHeight="1">
      <c r="J30604" s="348"/>
    </row>
    <row r="30605" spans="10:10" ht="29.25" customHeight="1">
      <c r="J30605" s="348"/>
    </row>
    <row r="30606" spans="10:10" ht="29.25" customHeight="1">
      <c r="J30606" s="348"/>
    </row>
    <row r="30607" spans="10:10" ht="29.25" customHeight="1">
      <c r="J30607" s="348"/>
    </row>
    <row r="30608" spans="10:10" ht="29.25" customHeight="1">
      <c r="J30608" s="348"/>
    </row>
    <row r="30609" spans="10:10" ht="29.25" customHeight="1">
      <c r="J30609" s="348"/>
    </row>
    <row r="30610" spans="10:10" ht="29.25" customHeight="1">
      <c r="J30610" s="348"/>
    </row>
    <row r="30611" spans="10:10" ht="29.25" customHeight="1">
      <c r="J30611" s="348"/>
    </row>
    <row r="30612" spans="10:10" ht="29.25" customHeight="1">
      <c r="J30612" s="348"/>
    </row>
    <row r="30613" spans="10:10" ht="29.25" customHeight="1">
      <c r="J30613" s="348"/>
    </row>
    <row r="30614" spans="10:10" ht="29.25" customHeight="1">
      <c r="J30614" s="348"/>
    </row>
    <row r="30615" spans="10:10" ht="29.25" customHeight="1">
      <c r="J30615" s="348"/>
    </row>
    <row r="30616" spans="10:10" ht="29.25" customHeight="1">
      <c r="J30616" s="348"/>
    </row>
    <row r="30617" spans="10:10" ht="29.25" customHeight="1">
      <c r="J30617" s="348"/>
    </row>
    <row r="30618" spans="10:10" ht="29.25" customHeight="1">
      <c r="J30618" s="348"/>
    </row>
    <row r="30619" spans="10:10" ht="29.25" customHeight="1">
      <c r="J30619" s="348"/>
    </row>
    <row r="30620" spans="10:10" ht="29.25" customHeight="1">
      <c r="J30620" s="348"/>
    </row>
    <row r="30621" spans="10:10" ht="29.25" customHeight="1">
      <c r="J30621" s="348"/>
    </row>
    <row r="30622" spans="10:10" ht="29.25" customHeight="1">
      <c r="J30622" s="348"/>
    </row>
    <row r="30623" spans="10:10" ht="29.25" customHeight="1">
      <c r="J30623" s="348"/>
    </row>
    <row r="30624" spans="10:10" ht="29.25" customHeight="1">
      <c r="J30624" s="348"/>
    </row>
    <row r="30625" spans="10:10" ht="29.25" customHeight="1">
      <c r="J30625" s="348"/>
    </row>
    <row r="30626" spans="10:10" ht="29.25" customHeight="1">
      <c r="J30626" s="348"/>
    </row>
    <row r="30627" spans="10:10" ht="29.25" customHeight="1">
      <c r="J30627" s="348"/>
    </row>
    <row r="30628" spans="10:10" ht="29.25" customHeight="1">
      <c r="J30628" s="348"/>
    </row>
    <row r="30629" spans="10:10" ht="29.25" customHeight="1">
      <c r="J30629" s="348"/>
    </row>
    <row r="30630" spans="10:10" ht="29.25" customHeight="1">
      <c r="J30630" s="348"/>
    </row>
    <row r="30631" spans="10:10" ht="29.25" customHeight="1">
      <c r="J30631" s="348"/>
    </row>
    <row r="30632" spans="10:10" ht="29.25" customHeight="1">
      <c r="J30632" s="348"/>
    </row>
    <row r="30633" spans="10:10" ht="29.25" customHeight="1">
      <c r="J30633" s="348"/>
    </row>
    <row r="30634" spans="10:10" ht="29.25" customHeight="1">
      <c r="J30634" s="348"/>
    </row>
    <row r="30635" spans="10:10" ht="29.25" customHeight="1">
      <c r="J30635" s="348"/>
    </row>
    <row r="30636" spans="10:10" ht="29.25" customHeight="1">
      <c r="J30636" s="348"/>
    </row>
    <row r="30637" spans="10:10" ht="29.25" customHeight="1">
      <c r="J30637" s="348"/>
    </row>
    <row r="30638" spans="10:10" ht="29.25" customHeight="1">
      <c r="J30638" s="348"/>
    </row>
    <row r="30639" spans="10:10" ht="29.25" customHeight="1">
      <c r="J30639" s="348"/>
    </row>
    <row r="30640" spans="10:10" ht="29.25" customHeight="1">
      <c r="J30640" s="348"/>
    </row>
    <row r="30641" spans="10:10" ht="29.25" customHeight="1">
      <c r="J30641" s="348"/>
    </row>
    <row r="30642" spans="10:10" ht="29.25" customHeight="1">
      <c r="J30642" s="348"/>
    </row>
    <row r="30643" spans="10:10" ht="29.25" customHeight="1">
      <c r="J30643" s="348"/>
    </row>
    <row r="30644" spans="10:10" ht="29.25" customHeight="1">
      <c r="J30644" s="348"/>
    </row>
    <row r="30645" spans="10:10" ht="29.25" customHeight="1">
      <c r="J30645" s="348"/>
    </row>
    <row r="30646" spans="10:10" ht="29.25" customHeight="1">
      <c r="J30646" s="348"/>
    </row>
    <row r="30647" spans="10:10" ht="29.25" customHeight="1">
      <c r="J30647" s="348"/>
    </row>
    <row r="30648" spans="10:10" ht="29.25" customHeight="1">
      <c r="J30648" s="348"/>
    </row>
    <row r="30649" spans="10:10" ht="29.25" customHeight="1">
      <c r="J30649" s="348"/>
    </row>
    <row r="30650" spans="10:10" ht="29.25" customHeight="1">
      <c r="J30650" s="348"/>
    </row>
    <row r="30651" spans="10:10" ht="29.25" customHeight="1">
      <c r="J30651" s="348"/>
    </row>
    <row r="30652" spans="10:10" ht="29.25" customHeight="1">
      <c r="J30652" s="348"/>
    </row>
    <row r="30653" spans="10:10" ht="29.25" customHeight="1">
      <c r="J30653" s="348"/>
    </row>
    <row r="30654" spans="10:10" ht="29.25" customHeight="1">
      <c r="J30654" s="348"/>
    </row>
    <row r="30655" spans="10:10" ht="29.25" customHeight="1">
      <c r="J30655" s="348"/>
    </row>
    <row r="30656" spans="10:10" ht="29.25" customHeight="1">
      <c r="J30656" s="348"/>
    </row>
    <row r="30657" spans="10:10" ht="29.25" customHeight="1">
      <c r="J30657" s="348"/>
    </row>
    <row r="30658" spans="10:10" ht="29.25" customHeight="1">
      <c r="J30658" s="348"/>
    </row>
    <row r="30659" spans="10:10" ht="29.25" customHeight="1">
      <c r="J30659" s="348"/>
    </row>
    <row r="30660" spans="10:10" ht="29.25" customHeight="1">
      <c r="J30660" s="348"/>
    </row>
    <row r="30661" spans="10:10" ht="29.25" customHeight="1">
      <c r="J30661" s="348"/>
    </row>
    <row r="30662" spans="10:10" ht="29.25" customHeight="1">
      <c r="J30662" s="348"/>
    </row>
    <row r="30663" spans="10:10" ht="29.25" customHeight="1">
      <c r="J30663" s="348"/>
    </row>
    <row r="30664" spans="10:10" ht="29.25" customHeight="1">
      <c r="J30664" s="348"/>
    </row>
    <row r="30665" spans="10:10" ht="29.25" customHeight="1">
      <c r="J30665" s="348"/>
    </row>
    <row r="30666" spans="10:10" ht="29.25" customHeight="1">
      <c r="J30666" s="348"/>
    </row>
    <row r="30667" spans="10:10" ht="29.25" customHeight="1">
      <c r="J30667" s="348"/>
    </row>
    <row r="30668" spans="10:10" ht="29.25" customHeight="1">
      <c r="J30668" s="348"/>
    </row>
    <row r="30669" spans="10:10" ht="29.25" customHeight="1">
      <c r="J30669" s="348"/>
    </row>
    <row r="30670" spans="10:10" ht="29.25" customHeight="1">
      <c r="J30670" s="348"/>
    </row>
    <row r="30671" spans="10:10" ht="29.25" customHeight="1">
      <c r="J30671" s="348"/>
    </row>
    <row r="30672" spans="10:10" ht="29.25" customHeight="1">
      <c r="J30672" s="348"/>
    </row>
    <row r="30673" spans="10:10" ht="29.25" customHeight="1">
      <c r="J30673" s="348"/>
    </row>
    <row r="30674" spans="10:10" ht="29.25" customHeight="1">
      <c r="J30674" s="348"/>
    </row>
    <row r="30675" spans="10:10" ht="29.25" customHeight="1">
      <c r="J30675" s="348"/>
    </row>
    <row r="30676" spans="10:10" ht="29.25" customHeight="1">
      <c r="J30676" s="348"/>
    </row>
    <row r="30677" spans="10:10" ht="29.25" customHeight="1">
      <c r="J30677" s="348"/>
    </row>
    <row r="30678" spans="10:10" ht="29.25" customHeight="1">
      <c r="J30678" s="348"/>
    </row>
    <row r="30679" spans="10:10" ht="29.25" customHeight="1">
      <c r="J30679" s="348"/>
    </row>
    <row r="30680" spans="10:10" ht="29.25" customHeight="1">
      <c r="J30680" s="348"/>
    </row>
    <row r="30681" spans="10:10" ht="29.25" customHeight="1">
      <c r="J30681" s="348"/>
    </row>
    <row r="30682" spans="10:10" ht="29.25" customHeight="1">
      <c r="J30682" s="348"/>
    </row>
    <row r="30683" spans="10:10" ht="29.25" customHeight="1">
      <c r="J30683" s="348"/>
    </row>
    <row r="30684" spans="10:10" ht="29.25" customHeight="1">
      <c r="J30684" s="348"/>
    </row>
    <row r="30685" spans="10:10" ht="29.25" customHeight="1">
      <c r="J30685" s="348"/>
    </row>
    <row r="30686" spans="10:10" ht="29.25" customHeight="1">
      <c r="J30686" s="348"/>
    </row>
    <row r="30687" spans="10:10" ht="29.25" customHeight="1">
      <c r="J30687" s="348"/>
    </row>
    <row r="30688" spans="10:10" ht="29.25" customHeight="1">
      <c r="J30688" s="348"/>
    </row>
    <row r="30689" spans="10:10" ht="29.25" customHeight="1">
      <c r="J30689" s="348"/>
    </row>
    <row r="30690" spans="10:10" ht="29.25" customHeight="1">
      <c r="J30690" s="348"/>
    </row>
    <row r="30691" spans="10:10" ht="29.25" customHeight="1">
      <c r="J30691" s="348"/>
    </row>
    <row r="30692" spans="10:10" ht="29.25" customHeight="1">
      <c r="J30692" s="348"/>
    </row>
    <row r="30693" spans="10:10" ht="29.25" customHeight="1">
      <c r="J30693" s="348"/>
    </row>
    <row r="30694" spans="10:10" ht="29.25" customHeight="1">
      <c r="J30694" s="348"/>
    </row>
    <row r="30695" spans="10:10" ht="29.25" customHeight="1">
      <c r="J30695" s="348"/>
    </row>
    <row r="30696" spans="10:10" ht="29.25" customHeight="1">
      <c r="J30696" s="348"/>
    </row>
    <row r="30697" spans="10:10" ht="29.25" customHeight="1">
      <c r="J30697" s="348"/>
    </row>
    <row r="30698" spans="10:10" ht="29.25" customHeight="1">
      <c r="J30698" s="348"/>
    </row>
    <row r="30699" spans="10:10" ht="29.25" customHeight="1">
      <c r="J30699" s="348"/>
    </row>
    <row r="30700" spans="10:10" ht="29.25" customHeight="1">
      <c r="J30700" s="348"/>
    </row>
    <row r="30701" spans="10:10" ht="29.25" customHeight="1">
      <c r="J30701" s="348"/>
    </row>
    <row r="30702" spans="10:10" ht="29.25" customHeight="1">
      <c r="J30702" s="348"/>
    </row>
    <row r="30703" spans="10:10" ht="29.25" customHeight="1">
      <c r="J30703" s="348"/>
    </row>
    <row r="30704" spans="10:10" ht="29.25" customHeight="1">
      <c r="J30704" s="348"/>
    </row>
    <row r="30705" spans="10:10" ht="29.25" customHeight="1">
      <c r="J30705" s="348"/>
    </row>
    <row r="30706" spans="10:10" ht="29.25" customHeight="1">
      <c r="J30706" s="348"/>
    </row>
    <row r="30707" spans="10:10" ht="29.25" customHeight="1">
      <c r="J30707" s="348"/>
    </row>
    <row r="30708" spans="10:10" ht="29.25" customHeight="1">
      <c r="J30708" s="348"/>
    </row>
    <row r="30709" spans="10:10" ht="29.25" customHeight="1">
      <c r="J30709" s="348"/>
    </row>
    <row r="30710" spans="10:10" ht="29.25" customHeight="1">
      <c r="J30710" s="348"/>
    </row>
    <row r="30711" spans="10:10" ht="29.25" customHeight="1">
      <c r="J30711" s="348"/>
    </row>
    <row r="30712" spans="10:10" ht="29.25" customHeight="1">
      <c r="J30712" s="348"/>
    </row>
    <row r="30713" spans="10:10" ht="29.25" customHeight="1">
      <c r="J30713" s="348"/>
    </row>
    <row r="30714" spans="10:10" ht="29.25" customHeight="1">
      <c r="J30714" s="348"/>
    </row>
    <row r="30715" spans="10:10" ht="29.25" customHeight="1">
      <c r="J30715" s="348"/>
    </row>
    <row r="30716" spans="10:10" ht="29.25" customHeight="1">
      <c r="J30716" s="348"/>
    </row>
    <row r="30717" spans="10:10" ht="29.25" customHeight="1">
      <c r="J30717" s="348"/>
    </row>
    <row r="30718" spans="10:10" ht="29.25" customHeight="1">
      <c r="J30718" s="348"/>
    </row>
    <row r="30719" spans="10:10" ht="29.25" customHeight="1">
      <c r="J30719" s="348"/>
    </row>
    <row r="30720" spans="10:10" ht="29.25" customHeight="1">
      <c r="J30720" s="348"/>
    </row>
    <row r="30721" spans="10:10" ht="29.25" customHeight="1">
      <c r="J30721" s="348"/>
    </row>
    <row r="30722" spans="10:10" ht="29.25" customHeight="1">
      <c r="J30722" s="348"/>
    </row>
    <row r="30723" spans="10:10" ht="29.25" customHeight="1">
      <c r="J30723" s="348"/>
    </row>
    <row r="30724" spans="10:10" ht="29.25" customHeight="1">
      <c r="J30724" s="348"/>
    </row>
    <row r="30725" spans="10:10" ht="29.25" customHeight="1">
      <c r="J30725" s="348"/>
    </row>
    <row r="30726" spans="10:10" ht="29.25" customHeight="1">
      <c r="J30726" s="348"/>
    </row>
    <row r="30727" spans="10:10" ht="29.25" customHeight="1">
      <c r="J30727" s="348"/>
    </row>
    <row r="30728" spans="10:10" ht="29.25" customHeight="1">
      <c r="J30728" s="348"/>
    </row>
    <row r="30729" spans="10:10" ht="29.25" customHeight="1">
      <c r="J30729" s="348"/>
    </row>
    <row r="30730" spans="10:10" ht="29.25" customHeight="1">
      <c r="J30730" s="348"/>
    </row>
    <row r="30731" spans="10:10" ht="29.25" customHeight="1">
      <c r="J30731" s="348"/>
    </row>
    <row r="30732" spans="10:10" ht="29.25" customHeight="1">
      <c r="J30732" s="348"/>
    </row>
    <row r="30733" spans="10:10" ht="29.25" customHeight="1">
      <c r="J30733" s="348"/>
    </row>
    <row r="30734" spans="10:10" ht="29.25" customHeight="1">
      <c r="J30734" s="348"/>
    </row>
    <row r="30735" spans="10:10" ht="29.25" customHeight="1">
      <c r="J30735" s="348"/>
    </row>
    <row r="30736" spans="10:10" ht="29.25" customHeight="1">
      <c r="J30736" s="348"/>
    </row>
    <row r="30737" spans="10:10" ht="29.25" customHeight="1">
      <c r="J30737" s="348"/>
    </row>
    <row r="30738" spans="10:10" ht="29.25" customHeight="1">
      <c r="J30738" s="348"/>
    </row>
    <row r="30739" spans="10:10" ht="29.25" customHeight="1">
      <c r="J30739" s="348"/>
    </row>
    <row r="30740" spans="10:10" ht="29.25" customHeight="1">
      <c r="J30740" s="348"/>
    </row>
    <row r="30741" spans="10:10" ht="29.25" customHeight="1">
      <c r="J30741" s="348"/>
    </row>
    <row r="30742" spans="10:10" ht="29.25" customHeight="1">
      <c r="J30742" s="348"/>
    </row>
    <row r="30743" spans="10:10" ht="29.25" customHeight="1">
      <c r="J30743" s="348"/>
    </row>
    <row r="30744" spans="10:10" ht="29.25" customHeight="1">
      <c r="J30744" s="348"/>
    </row>
    <row r="30745" spans="10:10" ht="29.25" customHeight="1">
      <c r="J30745" s="348"/>
    </row>
    <row r="30746" spans="10:10" ht="29.25" customHeight="1">
      <c r="J30746" s="348"/>
    </row>
    <row r="30747" spans="10:10" ht="29.25" customHeight="1">
      <c r="J30747" s="348"/>
    </row>
    <row r="30748" spans="10:10" ht="29.25" customHeight="1">
      <c r="J30748" s="348"/>
    </row>
    <row r="30749" spans="10:10" ht="29.25" customHeight="1">
      <c r="J30749" s="348"/>
    </row>
    <row r="30750" spans="10:10" ht="29.25" customHeight="1">
      <c r="J30750" s="348"/>
    </row>
    <row r="30751" spans="10:10" ht="29.25" customHeight="1">
      <c r="J30751" s="348"/>
    </row>
    <row r="30752" spans="10:10" ht="29.25" customHeight="1">
      <c r="J30752" s="348"/>
    </row>
    <row r="30753" spans="10:10" ht="29.25" customHeight="1">
      <c r="J30753" s="348"/>
    </row>
    <row r="30754" spans="10:10" ht="29.25" customHeight="1">
      <c r="J30754" s="348"/>
    </row>
    <row r="30755" spans="10:10" ht="29.25" customHeight="1">
      <c r="J30755" s="348"/>
    </row>
    <row r="30756" spans="10:10" ht="29.25" customHeight="1">
      <c r="J30756" s="348"/>
    </row>
    <row r="30757" spans="10:10" ht="29.25" customHeight="1">
      <c r="J30757" s="348"/>
    </row>
    <row r="30758" spans="10:10" ht="29.25" customHeight="1">
      <c r="J30758" s="348"/>
    </row>
    <row r="30759" spans="10:10" ht="29.25" customHeight="1">
      <c r="J30759" s="348"/>
    </row>
    <row r="30760" spans="10:10" ht="29.25" customHeight="1">
      <c r="J30760" s="348"/>
    </row>
    <row r="30761" spans="10:10" ht="29.25" customHeight="1">
      <c r="J30761" s="348"/>
    </row>
    <row r="30762" spans="10:10" ht="29.25" customHeight="1">
      <c r="J30762" s="348"/>
    </row>
    <row r="30763" spans="10:10" ht="29.25" customHeight="1">
      <c r="J30763" s="348"/>
    </row>
    <row r="30764" spans="10:10" ht="29.25" customHeight="1">
      <c r="J30764" s="348"/>
    </row>
    <row r="30765" spans="10:10" ht="29.25" customHeight="1">
      <c r="J30765" s="348"/>
    </row>
    <row r="30766" spans="10:10" ht="29.25" customHeight="1">
      <c r="J30766" s="348"/>
    </row>
    <row r="30767" spans="10:10" ht="29.25" customHeight="1">
      <c r="J30767" s="348"/>
    </row>
    <row r="30768" spans="10:10" ht="29.25" customHeight="1">
      <c r="J30768" s="348"/>
    </row>
    <row r="30769" spans="10:10" ht="29.25" customHeight="1">
      <c r="J30769" s="348"/>
    </row>
    <row r="30770" spans="10:10" ht="29.25" customHeight="1">
      <c r="J30770" s="348"/>
    </row>
    <row r="30771" spans="10:10" ht="29.25" customHeight="1">
      <c r="J30771" s="348"/>
    </row>
    <row r="30772" spans="10:10" ht="29.25" customHeight="1">
      <c r="J30772" s="348"/>
    </row>
    <row r="30773" spans="10:10" ht="29.25" customHeight="1">
      <c r="J30773" s="348"/>
    </row>
    <row r="30774" spans="10:10" ht="29.25" customHeight="1">
      <c r="J30774" s="348"/>
    </row>
    <row r="30775" spans="10:10" ht="29.25" customHeight="1">
      <c r="J30775" s="348"/>
    </row>
    <row r="30776" spans="10:10" ht="29.25" customHeight="1">
      <c r="J30776" s="348"/>
    </row>
    <row r="30777" spans="10:10" ht="29.25" customHeight="1">
      <c r="J30777" s="348"/>
    </row>
    <row r="30778" spans="10:10" ht="29.25" customHeight="1">
      <c r="J30778" s="348"/>
    </row>
    <row r="30779" spans="10:10" ht="29.25" customHeight="1">
      <c r="J30779" s="348"/>
    </row>
    <row r="30780" spans="10:10" ht="29.25" customHeight="1">
      <c r="J30780" s="348"/>
    </row>
    <row r="30781" spans="10:10" ht="29.25" customHeight="1">
      <c r="J30781" s="348"/>
    </row>
    <row r="30782" spans="10:10" ht="29.25" customHeight="1">
      <c r="J30782" s="348"/>
    </row>
    <row r="30783" spans="10:10" ht="29.25" customHeight="1">
      <c r="J30783" s="348"/>
    </row>
    <row r="30784" spans="10:10" ht="29.25" customHeight="1">
      <c r="J30784" s="348"/>
    </row>
    <row r="30785" spans="10:10" ht="29.25" customHeight="1">
      <c r="J30785" s="348"/>
    </row>
    <row r="30786" spans="10:10" ht="29.25" customHeight="1">
      <c r="J30786" s="348"/>
    </row>
    <row r="30787" spans="10:10" ht="29.25" customHeight="1">
      <c r="J30787" s="348"/>
    </row>
    <row r="30788" spans="10:10" ht="29.25" customHeight="1">
      <c r="J30788" s="348"/>
    </row>
    <row r="30789" spans="10:10" ht="29.25" customHeight="1">
      <c r="J30789" s="348"/>
    </row>
    <row r="30790" spans="10:10" ht="29.25" customHeight="1">
      <c r="J30790" s="348"/>
    </row>
    <row r="30791" spans="10:10" ht="29.25" customHeight="1">
      <c r="J30791" s="348"/>
    </row>
    <row r="30792" spans="10:10" ht="29.25" customHeight="1">
      <c r="J30792" s="348"/>
    </row>
    <row r="30793" spans="10:10" ht="29.25" customHeight="1">
      <c r="J30793" s="348"/>
    </row>
    <row r="30794" spans="10:10" ht="29.25" customHeight="1">
      <c r="J30794" s="348"/>
    </row>
    <row r="30795" spans="10:10" ht="29.25" customHeight="1">
      <c r="J30795" s="348"/>
    </row>
    <row r="30796" spans="10:10" ht="29.25" customHeight="1">
      <c r="J30796" s="348"/>
    </row>
    <row r="30797" spans="10:10" ht="29.25" customHeight="1">
      <c r="J30797" s="348"/>
    </row>
    <row r="30798" spans="10:10" ht="29.25" customHeight="1">
      <c r="J30798" s="348"/>
    </row>
    <row r="30799" spans="10:10" ht="29.25" customHeight="1">
      <c r="J30799" s="348"/>
    </row>
    <row r="30800" spans="10:10" ht="29.25" customHeight="1">
      <c r="J30800" s="348"/>
    </row>
    <row r="30801" spans="10:10" ht="29.25" customHeight="1">
      <c r="J30801" s="348"/>
    </row>
    <row r="30802" spans="10:10" ht="29.25" customHeight="1">
      <c r="J30802" s="348"/>
    </row>
    <row r="30803" spans="10:10" ht="29.25" customHeight="1">
      <c r="J30803" s="348"/>
    </row>
    <row r="30804" spans="10:10" ht="29.25" customHeight="1">
      <c r="J30804" s="348"/>
    </row>
    <row r="30805" spans="10:10" ht="29.25" customHeight="1">
      <c r="J30805" s="348"/>
    </row>
    <row r="30806" spans="10:10" ht="29.25" customHeight="1">
      <c r="J30806" s="348"/>
    </row>
    <row r="30807" spans="10:10" ht="29.25" customHeight="1">
      <c r="J30807" s="348"/>
    </row>
    <row r="30808" spans="10:10" ht="29.25" customHeight="1">
      <c r="J30808" s="348"/>
    </row>
    <row r="30809" spans="10:10" ht="29.25" customHeight="1">
      <c r="J30809" s="348"/>
    </row>
    <row r="30810" spans="10:10" ht="29.25" customHeight="1">
      <c r="J30810" s="348"/>
    </row>
    <row r="30811" spans="10:10" ht="29.25" customHeight="1">
      <c r="J30811" s="348"/>
    </row>
    <row r="30812" spans="10:10" ht="29.25" customHeight="1">
      <c r="J30812" s="348"/>
    </row>
    <row r="30813" spans="10:10" ht="29.25" customHeight="1">
      <c r="J30813" s="348"/>
    </row>
    <row r="30814" spans="10:10" ht="29.25" customHeight="1">
      <c r="J30814" s="348"/>
    </row>
    <row r="30815" spans="10:10" ht="29.25" customHeight="1">
      <c r="J30815" s="348"/>
    </row>
    <row r="30816" spans="10:10" ht="29.25" customHeight="1">
      <c r="J30816" s="348"/>
    </row>
    <row r="30817" spans="10:10" ht="29.25" customHeight="1">
      <c r="J30817" s="348"/>
    </row>
    <row r="30818" spans="10:10" ht="29.25" customHeight="1">
      <c r="J30818" s="348"/>
    </row>
    <row r="30819" spans="10:10" ht="29.25" customHeight="1">
      <c r="J30819" s="348"/>
    </row>
    <row r="30820" spans="10:10" ht="29.25" customHeight="1">
      <c r="J30820" s="348"/>
    </row>
    <row r="30821" spans="10:10" ht="29.25" customHeight="1">
      <c r="J30821" s="348"/>
    </row>
    <row r="30822" spans="10:10" ht="29.25" customHeight="1">
      <c r="J30822" s="348"/>
    </row>
    <row r="30823" spans="10:10" ht="29.25" customHeight="1">
      <c r="J30823" s="348"/>
    </row>
    <row r="30824" spans="10:10" ht="29.25" customHeight="1">
      <c r="J30824" s="348"/>
    </row>
    <row r="30825" spans="10:10" ht="29.25" customHeight="1">
      <c r="J30825" s="348"/>
    </row>
    <row r="30826" spans="10:10" ht="29.25" customHeight="1">
      <c r="J30826" s="348"/>
    </row>
    <row r="30827" spans="10:10" ht="29.25" customHeight="1">
      <c r="J30827" s="348"/>
    </row>
    <row r="30828" spans="10:10" ht="29.25" customHeight="1">
      <c r="J30828" s="348"/>
    </row>
    <row r="30829" spans="10:10" ht="29.25" customHeight="1">
      <c r="J30829" s="348"/>
    </row>
    <row r="30830" spans="10:10" ht="29.25" customHeight="1">
      <c r="J30830" s="348"/>
    </row>
    <row r="30831" spans="10:10" ht="29.25" customHeight="1">
      <c r="J30831" s="348"/>
    </row>
    <row r="30832" spans="10:10" ht="29.25" customHeight="1">
      <c r="J30832" s="348"/>
    </row>
    <row r="30833" spans="10:10" ht="29.25" customHeight="1">
      <c r="J30833" s="348"/>
    </row>
    <row r="30834" spans="10:10" ht="29.25" customHeight="1">
      <c r="J30834" s="348"/>
    </row>
    <row r="30835" spans="10:10" ht="29.25" customHeight="1">
      <c r="J30835" s="348"/>
    </row>
    <row r="30836" spans="10:10" ht="29.25" customHeight="1">
      <c r="J30836" s="348"/>
    </row>
    <row r="30837" spans="10:10" ht="29.25" customHeight="1">
      <c r="J30837" s="348"/>
    </row>
    <row r="30838" spans="10:10" ht="29.25" customHeight="1">
      <c r="J30838" s="348"/>
    </row>
    <row r="30839" spans="10:10" ht="29.25" customHeight="1">
      <c r="J30839" s="348"/>
    </row>
    <row r="30840" spans="10:10" ht="29.25" customHeight="1">
      <c r="J30840" s="348"/>
    </row>
    <row r="30841" spans="10:10" ht="29.25" customHeight="1">
      <c r="J30841" s="348"/>
    </row>
    <row r="30842" spans="10:10" ht="29.25" customHeight="1">
      <c r="J30842" s="348"/>
    </row>
    <row r="30843" spans="10:10" ht="29.25" customHeight="1">
      <c r="J30843" s="348"/>
    </row>
    <row r="30844" spans="10:10" ht="29.25" customHeight="1">
      <c r="J30844" s="348"/>
    </row>
    <row r="30845" spans="10:10" ht="29.25" customHeight="1">
      <c r="J30845" s="348"/>
    </row>
    <row r="30846" spans="10:10" ht="29.25" customHeight="1">
      <c r="J30846" s="348"/>
    </row>
    <row r="30847" spans="10:10" ht="29.25" customHeight="1">
      <c r="J30847" s="348"/>
    </row>
    <row r="30848" spans="10:10" ht="29.25" customHeight="1">
      <c r="J30848" s="348"/>
    </row>
    <row r="30849" spans="10:10" ht="29.25" customHeight="1">
      <c r="J30849" s="348"/>
    </row>
    <row r="30850" spans="10:10" ht="29.25" customHeight="1">
      <c r="J30850" s="348"/>
    </row>
    <row r="30851" spans="10:10" ht="29.25" customHeight="1">
      <c r="J30851" s="348"/>
    </row>
    <row r="30852" spans="10:10" ht="29.25" customHeight="1">
      <c r="J30852" s="348"/>
    </row>
    <row r="30853" spans="10:10" ht="29.25" customHeight="1">
      <c r="J30853" s="348"/>
    </row>
    <row r="30854" spans="10:10" ht="29.25" customHeight="1">
      <c r="J30854" s="348"/>
    </row>
    <row r="30855" spans="10:10" ht="29.25" customHeight="1">
      <c r="J30855" s="348"/>
    </row>
    <row r="30856" spans="10:10" ht="29.25" customHeight="1">
      <c r="J30856" s="348"/>
    </row>
    <row r="30857" spans="10:10" ht="29.25" customHeight="1">
      <c r="J30857" s="348"/>
    </row>
    <row r="30858" spans="10:10" ht="29.25" customHeight="1">
      <c r="J30858" s="348"/>
    </row>
    <row r="30859" spans="10:10" ht="29.25" customHeight="1">
      <c r="J30859" s="348"/>
    </row>
    <row r="30860" spans="10:10" ht="29.25" customHeight="1">
      <c r="J30860" s="348"/>
    </row>
    <row r="30861" spans="10:10" ht="29.25" customHeight="1">
      <c r="J30861" s="348"/>
    </row>
    <row r="30862" spans="10:10" ht="29.25" customHeight="1">
      <c r="J30862" s="348"/>
    </row>
    <row r="30863" spans="10:10" ht="29.25" customHeight="1">
      <c r="J30863" s="348"/>
    </row>
    <row r="30864" spans="10:10" ht="29.25" customHeight="1">
      <c r="J30864" s="348"/>
    </row>
    <row r="30865" spans="10:10" ht="29.25" customHeight="1">
      <c r="J30865" s="348"/>
    </row>
    <row r="30866" spans="10:10" ht="29.25" customHeight="1">
      <c r="J30866" s="348"/>
    </row>
    <row r="30867" spans="10:10" ht="29.25" customHeight="1">
      <c r="J30867" s="348"/>
    </row>
    <row r="30868" spans="10:10" ht="29.25" customHeight="1">
      <c r="J30868" s="348"/>
    </row>
    <row r="30869" spans="10:10" ht="29.25" customHeight="1">
      <c r="J30869" s="348"/>
    </row>
    <row r="30870" spans="10:10" ht="29.25" customHeight="1">
      <c r="J30870" s="348"/>
    </row>
    <row r="30871" spans="10:10" ht="29.25" customHeight="1">
      <c r="J30871" s="348"/>
    </row>
    <row r="30872" spans="10:10" ht="29.25" customHeight="1">
      <c r="J30872" s="348"/>
    </row>
    <row r="30873" spans="10:10" ht="29.25" customHeight="1">
      <c r="J30873" s="348"/>
    </row>
    <row r="30874" spans="10:10" ht="29.25" customHeight="1">
      <c r="J30874" s="348"/>
    </row>
    <row r="30875" spans="10:10" ht="29.25" customHeight="1">
      <c r="J30875" s="348"/>
    </row>
    <row r="30876" spans="10:10" ht="29.25" customHeight="1">
      <c r="J30876" s="348"/>
    </row>
    <row r="30877" spans="10:10" ht="29.25" customHeight="1">
      <c r="J30877" s="348"/>
    </row>
    <row r="30878" spans="10:10" ht="29.25" customHeight="1">
      <c r="J30878" s="348"/>
    </row>
    <row r="30879" spans="10:10" ht="29.25" customHeight="1">
      <c r="J30879" s="348"/>
    </row>
    <row r="30880" spans="10:10" ht="29.25" customHeight="1">
      <c r="J30880" s="348"/>
    </row>
    <row r="30881" spans="10:10" ht="29.25" customHeight="1">
      <c r="J30881" s="348"/>
    </row>
    <row r="30882" spans="10:10" ht="29.25" customHeight="1">
      <c r="J30882" s="348"/>
    </row>
    <row r="30883" spans="10:10" ht="29.25" customHeight="1">
      <c r="J30883" s="348"/>
    </row>
    <row r="30884" spans="10:10" ht="29.25" customHeight="1">
      <c r="J30884" s="348"/>
    </row>
    <row r="30885" spans="10:10" ht="29.25" customHeight="1">
      <c r="J30885" s="348"/>
    </row>
    <row r="30886" spans="10:10" ht="29.25" customHeight="1">
      <c r="J30886" s="348"/>
    </row>
    <row r="30887" spans="10:10" ht="29.25" customHeight="1">
      <c r="J30887" s="348"/>
    </row>
    <row r="30888" spans="10:10" ht="29.25" customHeight="1">
      <c r="J30888" s="348"/>
    </row>
    <row r="30889" spans="10:10" ht="29.25" customHeight="1">
      <c r="J30889" s="348"/>
    </row>
    <row r="30890" spans="10:10" ht="29.25" customHeight="1">
      <c r="J30890" s="348"/>
    </row>
    <row r="30891" spans="10:10" ht="29.25" customHeight="1">
      <c r="J30891" s="348"/>
    </row>
    <row r="30892" spans="10:10" ht="29.25" customHeight="1">
      <c r="J30892" s="348"/>
    </row>
    <row r="30893" spans="10:10" ht="29.25" customHeight="1">
      <c r="J30893" s="348"/>
    </row>
    <row r="30894" spans="10:10" ht="29.25" customHeight="1">
      <c r="J30894" s="348"/>
    </row>
    <row r="30895" spans="10:10" ht="29.25" customHeight="1">
      <c r="J30895" s="348"/>
    </row>
    <row r="30896" spans="10:10" ht="29.25" customHeight="1">
      <c r="J30896" s="348"/>
    </row>
    <row r="30897" spans="10:10" ht="29.25" customHeight="1">
      <c r="J30897" s="348"/>
    </row>
    <row r="30898" spans="10:10" ht="29.25" customHeight="1">
      <c r="J30898" s="348"/>
    </row>
    <row r="30899" spans="10:10" ht="29.25" customHeight="1">
      <c r="J30899" s="348"/>
    </row>
    <row r="30900" spans="10:10" ht="29.25" customHeight="1">
      <c r="J30900" s="348"/>
    </row>
    <row r="30901" spans="10:10" ht="29.25" customHeight="1">
      <c r="J30901" s="348"/>
    </row>
    <row r="30902" spans="10:10" ht="29.25" customHeight="1">
      <c r="J30902" s="348"/>
    </row>
    <row r="30903" spans="10:10" ht="29.25" customHeight="1">
      <c r="J30903" s="348"/>
    </row>
    <row r="30904" spans="10:10" ht="29.25" customHeight="1">
      <c r="J30904" s="348"/>
    </row>
    <row r="30905" spans="10:10" ht="29.25" customHeight="1">
      <c r="J30905" s="348"/>
    </row>
    <row r="30906" spans="10:10" ht="29.25" customHeight="1">
      <c r="J30906" s="348"/>
    </row>
    <row r="30907" spans="10:10" ht="29.25" customHeight="1">
      <c r="J30907" s="348"/>
    </row>
    <row r="30908" spans="10:10" ht="29.25" customHeight="1">
      <c r="J30908" s="348"/>
    </row>
    <row r="30909" spans="10:10" ht="29.25" customHeight="1">
      <c r="J30909" s="348"/>
    </row>
    <row r="30910" spans="10:10" ht="29.25" customHeight="1">
      <c r="J30910" s="348"/>
    </row>
    <row r="30911" spans="10:10" ht="29.25" customHeight="1">
      <c r="J30911" s="348"/>
    </row>
    <row r="30912" spans="10:10" ht="29.25" customHeight="1">
      <c r="J30912" s="348"/>
    </row>
    <row r="30913" spans="10:10" ht="29.25" customHeight="1">
      <c r="J30913" s="348"/>
    </row>
    <row r="30914" spans="10:10" ht="29.25" customHeight="1">
      <c r="J30914" s="348"/>
    </row>
    <row r="30915" spans="10:10" ht="29.25" customHeight="1">
      <c r="J30915" s="348"/>
    </row>
    <row r="30916" spans="10:10" ht="29.25" customHeight="1">
      <c r="J30916" s="348"/>
    </row>
    <row r="30917" spans="10:10" ht="29.25" customHeight="1">
      <c r="J30917" s="348"/>
    </row>
    <row r="30918" spans="10:10" ht="29.25" customHeight="1">
      <c r="J30918" s="348"/>
    </row>
    <row r="30919" spans="10:10" ht="29.25" customHeight="1">
      <c r="J30919" s="348"/>
    </row>
    <row r="30920" spans="10:10" ht="29.25" customHeight="1">
      <c r="J30920" s="348"/>
    </row>
    <row r="30921" spans="10:10" ht="29.25" customHeight="1">
      <c r="J30921" s="348"/>
    </row>
    <row r="30922" spans="10:10" ht="29.25" customHeight="1">
      <c r="J30922" s="348"/>
    </row>
    <row r="30923" spans="10:10" ht="29.25" customHeight="1">
      <c r="J30923" s="348"/>
    </row>
    <row r="30924" spans="10:10" ht="29.25" customHeight="1">
      <c r="J30924" s="348"/>
    </row>
    <row r="30925" spans="10:10" ht="29.25" customHeight="1">
      <c r="J30925" s="348"/>
    </row>
    <row r="30926" spans="10:10" ht="29.25" customHeight="1">
      <c r="J30926" s="348"/>
    </row>
    <row r="30927" spans="10:10" ht="29.25" customHeight="1">
      <c r="J30927" s="348"/>
    </row>
    <row r="30928" spans="10:10" ht="29.25" customHeight="1">
      <c r="J30928" s="348"/>
    </row>
    <row r="30929" spans="10:10" ht="29.25" customHeight="1">
      <c r="J30929" s="348"/>
    </row>
    <row r="30930" spans="10:10" ht="29.25" customHeight="1">
      <c r="J30930" s="348"/>
    </row>
    <row r="30931" spans="10:10" ht="29.25" customHeight="1">
      <c r="J30931" s="348"/>
    </row>
    <row r="30932" spans="10:10" ht="29.25" customHeight="1">
      <c r="J30932" s="348"/>
    </row>
    <row r="30933" spans="10:10" ht="29.25" customHeight="1">
      <c r="J30933" s="348"/>
    </row>
    <row r="30934" spans="10:10" ht="29.25" customHeight="1">
      <c r="J30934" s="348"/>
    </row>
    <row r="30935" spans="10:10" ht="29.25" customHeight="1">
      <c r="J30935" s="348"/>
    </row>
    <row r="30936" spans="10:10" ht="29.25" customHeight="1">
      <c r="J30936" s="348"/>
    </row>
    <row r="30937" spans="10:10" ht="29.25" customHeight="1">
      <c r="J30937" s="348"/>
    </row>
    <row r="30938" spans="10:10" ht="29.25" customHeight="1">
      <c r="J30938" s="348"/>
    </row>
    <row r="30939" spans="10:10" ht="29.25" customHeight="1">
      <c r="J30939" s="348"/>
    </row>
    <row r="30940" spans="10:10" ht="29.25" customHeight="1">
      <c r="J30940" s="348"/>
    </row>
    <row r="30941" spans="10:10" ht="29.25" customHeight="1">
      <c r="J30941" s="348"/>
    </row>
    <row r="30942" spans="10:10" ht="29.25" customHeight="1">
      <c r="J30942" s="348"/>
    </row>
    <row r="30943" spans="10:10" ht="29.25" customHeight="1">
      <c r="J30943" s="348"/>
    </row>
    <row r="30944" spans="10:10" ht="29.25" customHeight="1">
      <c r="J30944" s="348"/>
    </row>
    <row r="30945" spans="10:10" ht="29.25" customHeight="1">
      <c r="J30945" s="348"/>
    </row>
    <row r="30946" spans="10:10" ht="29.25" customHeight="1">
      <c r="J30946" s="348"/>
    </row>
    <row r="30947" spans="10:10" ht="29.25" customHeight="1">
      <c r="J30947" s="348"/>
    </row>
    <row r="30948" spans="10:10" ht="29.25" customHeight="1">
      <c r="J30948" s="348"/>
    </row>
    <row r="30949" spans="10:10" ht="29.25" customHeight="1">
      <c r="J30949" s="348"/>
    </row>
    <row r="30950" spans="10:10" ht="29.25" customHeight="1">
      <c r="J30950" s="348"/>
    </row>
    <row r="30951" spans="10:10" ht="29.25" customHeight="1">
      <c r="J30951" s="348"/>
    </row>
    <row r="30952" spans="10:10" ht="29.25" customHeight="1">
      <c r="J30952" s="348"/>
    </row>
    <row r="30953" spans="10:10" ht="29.25" customHeight="1">
      <c r="J30953" s="348"/>
    </row>
    <row r="30954" spans="10:10" ht="29.25" customHeight="1">
      <c r="J30954" s="348"/>
    </row>
    <row r="30955" spans="10:10" ht="29.25" customHeight="1">
      <c r="J30955" s="348"/>
    </row>
    <row r="30956" spans="10:10" ht="29.25" customHeight="1">
      <c r="J30956" s="348"/>
    </row>
    <row r="30957" spans="10:10" ht="29.25" customHeight="1">
      <c r="J30957" s="348"/>
    </row>
    <row r="30958" spans="10:10" ht="29.25" customHeight="1">
      <c r="J30958" s="348"/>
    </row>
    <row r="30959" spans="10:10" ht="29.25" customHeight="1">
      <c r="J30959" s="348"/>
    </row>
    <row r="30960" spans="10:10" ht="29.25" customHeight="1">
      <c r="J30960" s="348"/>
    </row>
    <row r="30961" spans="10:10" ht="29.25" customHeight="1">
      <c r="J30961" s="348"/>
    </row>
    <row r="30962" spans="10:10" ht="29.25" customHeight="1">
      <c r="J30962" s="348"/>
    </row>
    <row r="30963" spans="10:10" ht="29.25" customHeight="1">
      <c r="J30963" s="348"/>
    </row>
    <row r="30964" spans="10:10" ht="29.25" customHeight="1">
      <c r="J30964" s="348"/>
    </row>
    <row r="30965" spans="10:10" ht="29.25" customHeight="1">
      <c r="J30965" s="348"/>
    </row>
    <row r="30966" spans="10:10" ht="29.25" customHeight="1">
      <c r="J30966" s="348"/>
    </row>
    <row r="30967" spans="10:10" ht="29.25" customHeight="1">
      <c r="J30967" s="348"/>
    </row>
    <row r="30968" spans="10:10" ht="29.25" customHeight="1">
      <c r="J30968" s="348"/>
    </row>
    <row r="30969" spans="10:10" ht="29.25" customHeight="1">
      <c r="J30969" s="348"/>
    </row>
    <row r="30970" spans="10:10" ht="29.25" customHeight="1">
      <c r="J30970" s="348"/>
    </row>
    <row r="30971" spans="10:10" ht="29.25" customHeight="1">
      <c r="J30971" s="348"/>
    </row>
    <row r="30972" spans="10:10" ht="29.25" customHeight="1">
      <c r="J30972" s="348"/>
    </row>
    <row r="30973" spans="10:10" ht="29.25" customHeight="1">
      <c r="J30973" s="348"/>
    </row>
    <row r="30974" spans="10:10" ht="29.25" customHeight="1">
      <c r="J30974" s="348"/>
    </row>
    <row r="30975" spans="10:10" ht="29.25" customHeight="1">
      <c r="J30975" s="348"/>
    </row>
    <row r="30976" spans="10:10" ht="29.25" customHeight="1">
      <c r="J30976" s="348"/>
    </row>
    <row r="30977" spans="10:10" ht="29.25" customHeight="1">
      <c r="J30977" s="348"/>
    </row>
    <row r="30978" spans="10:10" ht="29.25" customHeight="1">
      <c r="J30978" s="348"/>
    </row>
    <row r="30979" spans="10:10" ht="29.25" customHeight="1">
      <c r="J30979" s="348"/>
    </row>
    <row r="30980" spans="10:10" ht="29.25" customHeight="1">
      <c r="J30980" s="348"/>
    </row>
    <row r="30981" spans="10:10" ht="29.25" customHeight="1">
      <c r="J30981" s="348"/>
    </row>
    <row r="30982" spans="10:10" ht="29.25" customHeight="1">
      <c r="J30982" s="348"/>
    </row>
    <row r="30983" spans="10:10" ht="29.25" customHeight="1">
      <c r="J30983" s="348"/>
    </row>
    <row r="30984" spans="10:10" ht="29.25" customHeight="1">
      <c r="J30984" s="348"/>
    </row>
    <row r="30985" spans="10:10" ht="29.25" customHeight="1">
      <c r="J30985" s="348"/>
    </row>
    <row r="30986" spans="10:10" ht="29.25" customHeight="1">
      <c r="J30986" s="348"/>
    </row>
    <row r="30987" spans="10:10" ht="29.25" customHeight="1">
      <c r="J30987" s="348"/>
    </row>
    <row r="30988" spans="10:10" ht="29.25" customHeight="1">
      <c r="J30988" s="348"/>
    </row>
    <row r="30989" spans="10:10" ht="29.25" customHeight="1">
      <c r="J30989" s="348"/>
    </row>
    <row r="30990" spans="10:10" ht="29.25" customHeight="1">
      <c r="J30990" s="348"/>
    </row>
    <row r="30991" spans="10:10" ht="29.25" customHeight="1">
      <c r="J30991" s="348"/>
    </row>
    <row r="30992" spans="10:10" ht="29.25" customHeight="1">
      <c r="J30992" s="348"/>
    </row>
    <row r="30993" spans="10:10" ht="29.25" customHeight="1">
      <c r="J30993" s="348"/>
    </row>
    <row r="30994" spans="10:10" ht="29.25" customHeight="1">
      <c r="J30994" s="348"/>
    </row>
    <row r="30995" spans="10:10" ht="29.25" customHeight="1">
      <c r="J30995" s="348"/>
    </row>
    <row r="30996" spans="10:10" ht="29.25" customHeight="1">
      <c r="J30996" s="348"/>
    </row>
    <row r="30997" spans="10:10" ht="29.25" customHeight="1">
      <c r="J30997" s="348"/>
    </row>
    <row r="30998" spans="10:10" ht="29.25" customHeight="1">
      <c r="J30998" s="348"/>
    </row>
    <row r="30999" spans="10:10" ht="29.25" customHeight="1">
      <c r="J30999" s="348"/>
    </row>
    <row r="31000" spans="10:10" ht="29.25" customHeight="1">
      <c r="J31000" s="348"/>
    </row>
    <row r="31001" spans="10:10" ht="29.25" customHeight="1">
      <c r="J31001" s="348"/>
    </row>
    <row r="31002" spans="10:10" ht="29.25" customHeight="1">
      <c r="J31002" s="348"/>
    </row>
    <row r="31003" spans="10:10" ht="29.25" customHeight="1">
      <c r="J31003" s="348"/>
    </row>
    <row r="31004" spans="10:10" ht="29.25" customHeight="1">
      <c r="J31004" s="348"/>
    </row>
    <row r="31005" spans="10:10" ht="29.25" customHeight="1">
      <c r="J31005" s="348"/>
    </row>
    <row r="31006" spans="10:10" ht="29.25" customHeight="1">
      <c r="J31006" s="348"/>
    </row>
    <row r="31007" spans="10:10" ht="29.25" customHeight="1">
      <c r="J31007" s="348"/>
    </row>
    <row r="31008" spans="10:10" ht="29.25" customHeight="1">
      <c r="J31008" s="348"/>
    </row>
    <row r="31009" spans="10:10" ht="29.25" customHeight="1">
      <c r="J31009" s="348"/>
    </row>
    <row r="31010" spans="10:10" ht="29.25" customHeight="1">
      <c r="J31010" s="348"/>
    </row>
    <row r="31011" spans="10:10" ht="29.25" customHeight="1">
      <c r="J31011" s="348"/>
    </row>
    <row r="31012" spans="10:10" ht="29.25" customHeight="1">
      <c r="J31012" s="348"/>
    </row>
    <row r="31013" spans="10:10" ht="29.25" customHeight="1">
      <c r="J31013" s="348"/>
    </row>
    <row r="31014" spans="10:10" ht="29.25" customHeight="1">
      <c r="J31014" s="348"/>
    </row>
    <row r="31015" spans="10:10" ht="29.25" customHeight="1">
      <c r="J31015" s="348"/>
    </row>
    <row r="31016" spans="10:10" ht="29.25" customHeight="1">
      <c r="J31016" s="348"/>
    </row>
    <row r="31017" spans="10:10" ht="29.25" customHeight="1">
      <c r="J31017" s="348"/>
    </row>
    <row r="31018" spans="10:10" ht="29.25" customHeight="1">
      <c r="J31018" s="348"/>
    </row>
    <row r="31019" spans="10:10" ht="29.25" customHeight="1">
      <c r="J31019" s="348"/>
    </row>
    <row r="31020" spans="10:10" ht="29.25" customHeight="1">
      <c r="J31020" s="348"/>
    </row>
    <row r="31021" spans="10:10" ht="29.25" customHeight="1">
      <c r="J31021" s="348"/>
    </row>
    <row r="31022" spans="10:10" ht="29.25" customHeight="1">
      <c r="J31022" s="348"/>
    </row>
    <row r="31023" spans="10:10" ht="29.25" customHeight="1">
      <c r="J31023" s="348"/>
    </row>
    <row r="31024" spans="10:10" ht="29.25" customHeight="1">
      <c r="J31024" s="348"/>
    </row>
    <row r="31025" spans="10:10" ht="29.25" customHeight="1">
      <c r="J31025" s="348"/>
    </row>
    <row r="31026" spans="10:10" ht="29.25" customHeight="1">
      <c r="J31026" s="348"/>
    </row>
    <row r="31027" spans="10:10" ht="29.25" customHeight="1">
      <c r="J31027" s="348"/>
    </row>
    <row r="31028" spans="10:10" ht="29.25" customHeight="1">
      <c r="J31028" s="348"/>
    </row>
    <row r="31029" spans="10:10" ht="29.25" customHeight="1">
      <c r="J31029" s="348"/>
    </row>
    <row r="31030" spans="10:10" ht="29.25" customHeight="1">
      <c r="J31030" s="348"/>
    </row>
    <row r="31031" spans="10:10" ht="29.25" customHeight="1">
      <c r="J31031" s="348"/>
    </row>
    <row r="31032" spans="10:10" ht="29.25" customHeight="1">
      <c r="J31032" s="348"/>
    </row>
    <row r="31033" spans="10:10" ht="29.25" customHeight="1">
      <c r="J31033" s="348"/>
    </row>
    <row r="31034" spans="10:10" ht="29.25" customHeight="1">
      <c r="J31034" s="348"/>
    </row>
    <row r="31035" spans="10:10" ht="29.25" customHeight="1">
      <c r="J31035" s="348"/>
    </row>
    <row r="31036" spans="10:10" ht="29.25" customHeight="1">
      <c r="J31036" s="348"/>
    </row>
    <row r="31037" spans="10:10" ht="29.25" customHeight="1">
      <c r="J31037" s="348"/>
    </row>
    <row r="31038" spans="10:10" ht="29.25" customHeight="1">
      <c r="J31038" s="348"/>
    </row>
    <row r="31039" spans="10:10" ht="29.25" customHeight="1">
      <c r="J31039" s="348"/>
    </row>
    <row r="31040" spans="10:10" ht="29.25" customHeight="1">
      <c r="J31040" s="348"/>
    </row>
    <row r="31041" spans="10:10" ht="29.25" customHeight="1">
      <c r="J31041" s="348"/>
    </row>
    <row r="31042" spans="10:10" ht="29.25" customHeight="1">
      <c r="J31042" s="348"/>
    </row>
    <row r="31043" spans="10:10" ht="29.25" customHeight="1">
      <c r="J31043" s="348"/>
    </row>
    <row r="31044" spans="10:10" ht="29.25" customHeight="1">
      <c r="J31044" s="348"/>
    </row>
    <row r="31045" spans="10:10" ht="29.25" customHeight="1">
      <c r="J31045" s="348"/>
    </row>
    <row r="31046" spans="10:10" ht="29.25" customHeight="1">
      <c r="J31046" s="348"/>
    </row>
    <row r="31047" spans="10:10" ht="29.25" customHeight="1">
      <c r="J31047" s="348"/>
    </row>
    <row r="31048" spans="10:10" ht="29.25" customHeight="1">
      <c r="J31048" s="348"/>
    </row>
    <row r="31049" spans="10:10" ht="29.25" customHeight="1">
      <c r="J31049" s="348"/>
    </row>
    <row r="31050" spans="10:10" ht="29.25" customHeight="1">
      <c r="J31050" s="348"/>
    </row>
    <row r="31051" spans="10:10" ht="29.25" customHeight="1">
      <c r="J31051" s="348"/>
    </row>
    <row r="31052" spans="10:10" ht="29.25" customHeight="1">
      <c r="J31052" s="348"/>
    </row>
    <row r="31053" spans="10:10" ht="29.25" customHeight="1">
      <c r="J31053" s="348"/>
    </row>
    <row r="31054" spans="10:10" ht="29.25" customHeight="1">
      <c r="J31054" s="348"/>
    </row>
    <row r="31055" spans="10:10" ht="29.25" customHeight="1">
      <c r="J31055" s="348"/>
    </row>
    <row r="31056" spans="10:10" ht="29.25" customHeight="1">
      <c r="J31056" s="348"/>
    </row>
    <row r="31057" spans="10:10" ht="29.25" customHeight="1">
      <c r="J31057" s="348"/>
    </row>
    <row r="31058" spans="10:10" ht="29.25" customHeight="1">
      <c r="J31058" s="348"/>
    </row>
    <row r="31059" spans="10:10" ht="29.25" customHeight="1">
      <c r="J31059" s="348"/>
    </row>
    <row r="31060" spans="10:10" ht="29.25" customHeight="1">
      <c r="J31060" s="348"/>
    </row>
    <row r="31061" spans="10:10" ht="29.25" customHeight="1">
      <c r="J31061" s="348"/>
    </row>
    <row r="31062" spans="10:10" ht="29.25" customHeight="1">
      <c r="J31062" s="348"/>
    </row>
    <row r="31063" spans="10:10" ht="29.25" customHeight="1">
      <c r="J31063" s="348"/>
    </row>
    <row r="31064" spans="10:10" ht="29.25" customHeight="1">
      <c r="J31064" s="348"/>
    </row>
    <row r="31065" spans="10:10" ht="29.25" customHeight="1">
      <c r="J31065" s="348"/>
    </row>
    <row r="31066" spans="10:10" ht="29.25" customHeight="1">
      <c r="J31066" s="348"/>
    </row>
    <row r="31067" spans="10:10" ht="29.25" customHeight="1">
      <c r="J31067" s="348"/>
    </row>
    <row r="31068" spans="10:10" ht="29.25" customHeight="1">
      <c r="J31068" s="348"/>
    </row>
    <row r="31069" spans="10:10" ht="29.25" customHeight="1">
      <c r="J31069" s="348"/>
    </row>
    <row r="31070" spans="10:10" ht="29.25" customHeight="1">
      <c r="J31070" s="348"/>
    </row>
    <row r="31071" spans="10:10" ht="29.25" customHeight="1">
      <c r="J31071" s="348"/>
    </row>
    <row r="31072" spans="10:10" ht="29.25" customHeight="1">
      <c r="J31072" s="348"/>
    </row>
    <row r="31073" spans="10:10" ht="29.25" customHeight="1">
      <c r="J31073" s="348"/>
    </row>
    <row r="31074" spans="10:10" ht="29.25" customHeight="1">
      <c r="J31074" s="348"/>
    </row>
    <row r="31075" spans="10:10" ht="29.25" customHeight="1">
      <c r="J31075" s="348"/>
    </row>
    <row r="31076" spans="10:10" ht="29.25" customHeight="1">
      <c r="J31076" s="348"/>
    </row>
    <row r="31077" spans="10:10" ht="29.25" customHeight="1">
      <c r="J31077" s="348"/>
    </row>
    <row r="31078" spans="10:10" ht="29.25" customHeight="1">
      <c r="J31078" s="348"/>
    </row>
    <row r="31079" spans="10:10" ht="29.25" customHeight="1">
      <c r="J31079" s="348"/>
    </row>
    <row r="31080" spans="10:10" ht="29.25" customHeight="1">
      <c r="J31080" s="348"/>
    </row>
    <row r="31081" spans="10:10" ht="29.25" customHeight="1">
      <c r="J31081" s="348"/>
    </row>
    <row r="31082" spans="10:10" ht="29.25" customHeight="1">
      <c r="J31082" s="348"/>
    </row>
    <row r="31083" spans="10:10" ht="29.25" customHeight="1">
      <c r="J31083" s="348"/>
    </row>
    <row r="31084" spans="10:10" ht="29.25" customHeight="1">
      <c r="J31084" s="348"/>
    </row>
    <row r="31085" spans="10:10" ht="29.25" customHeight="1">
      <c r="J31085" s="348"/>
    </row>
    <row r="31086" spans="10:10" ht="29.25" customHeight="1">
      <c r="J31086" s="348"/>
    </row>
    <row r="31087" spans="10:10" ht="29.25" customHeight="1">
      <c r="J31087" s="348"/>
    </row>
    <row r="31088" spans="10:10" ht="29.25" customHeight="1">
      <c r="J31088" s="348"/>
    </row>
    <row r="31089" spans="10:10" ht="29.25" customHeight="1">
      <c r="J31089" s="348"/>
    </row>
    <row r="31090" spans="10:10" ht="29.25" customHeight="1">
      <c r="J31090" s="348"/>
    </row>
    <row r="31091" spans="10:10" ht="29.25" customHeight="1">
      <c r="J31091" s="348"/>
    </row>
    <row r="31092" spans="10:10" ht="29.25" customHeight="1">
      <c r="J31092" s="348"/>
    </row>
    <row r="31093" spans="10:10" ht="29.25" customHeight="1">
      <c r="J31093" s="348"/>
    </row>
    <row r="31094" spans="10:10" ht="29.25" customHeight="1">
      <c r="J31094" s="348"/>
    </row>
    <row r="31095" spans="10:10" ht="29.25" customHeight="1">
      <c r="J31095" s="348"/>
    </row>
    <row r="31096" spans="10:10" ht="29.25" customHeight="1">
      <c r="J31096" s="348"/>
    </row>
    <row r="31097" spans="10:10" ht="29.25" customHeight="1">
      <c r="J31097" s="348"/>
    </row>
    <row r="31098" spans="10:10" ht="29.25" customHeight="1">
      <c r="J31098" s="348"/>
    </row>
    <row r="31099" spans="10:10" ht="29.25" customHeight="1">
      <c r="J31099" s="348"/>
    </row>
    <row r="31100" spans="10:10" ht="29.25" customHeight="1">
      <c r="J31100" s="348"/>
    </row>
    <row r="31101" spans="10:10" ht="29.25" customHeight="1">
      <c r="J31101" s="348"/>
    </row>
    <row r="31102" spans="10:10" ht="29.25" customHeight="1">
      <c r="J31102" s="348"/>
    </row>
    <row r="31103" spans="10:10" ht="29.25" customHeight="1">
      <c r="J31103" s="348"/>
    </row>
    <row r="31104" spans="10:10" ht="29.25" customHeight="1">
      <c r="J31104" s="348"/>
    </row>
    <row r="31105" spans="10:10" ht="29.25" customHeight="1">
      <c r="J31105" s="348"/>
    </row>
    <row r="31106" spans="10:10" ht="29.25" customHeight="1">
      <c r="J31106" s="348"/>
    </row>
    <row r="31107" spans="10:10" ht="29.25" customHeight="1">
      <c r="J31107" s="348"/>
    </row>
    <row r="31108" spans="10:10" ht="29.25" customHeight="1">
      <c r="J31108" s="348"/>
    </row>
    <row r="31109" spans="10:10" ht="29.25" customHeight="1">
      <c r="J31109" s="348"/>
    </row>
    <row r="31110" spans="10:10" ht="29.25" customHeight="1">
      <c r="J31110" s="348"/>
    </row>
    <row r="31111" spans="10:10" ht="29.25" customHeight="1">
      <c r="J31111" s="348"/>
    </row>
    <row r="31112" spans="10:10" ht="29.25" customHeight="1">
      <c r="J31112" s="348"/>
    </row>
    <row r="31113" spans="10:10" ht="29.25" customHeight="1">
      <c r="J31113" s="348"/>
    </row>
    <row r="31114" spans="10:10" ht="29.25" customHeight="1">
      <c r="J31114" s="348"/>
    </row>
    <row r="31115" spans="10:10" ht="29.25" customHeight="1">
      <c r="J31115" s="348"/>
    </row>
    <row r="31116" spans="10:10" ht="29.25" customHeight="1">
      <c r="J31116" s="348"/>
    </row>
    <row r="31117" spans="10:10" ht="29.25" customHeight="1">
      <c r="J31117" s="348"/>
    </row>
    <row r="31118" spans="10:10" ht="29.25" customHeight="1">
      <c r="J31118" s="348"/>
    </row>
    <row r="31119" spans="10:10" ht="29.25" customHeight="1">
      <c r="J31119" s="348"/>
    </row>
    <row r="31120" spans="10:10" ht="29.25" customHeight="1">
      <c r="J31120" s="348"/>
    </row>
    <row r="31121" spans="10:10" ht="29.25" customHeight="1">
      <c r="J31121" s="348"/>
    </row>
    <row r="31122" spans="10:10" ht="29.25" customHeight="1">
      <c r="J31122" s="348"/>
    </row>
    <row r="31123" spans="10:10" ht="29.25" customHeight="1">
      <c r="J31123" s="348"/>
    </row>
    <row r="31124" spans="10:10" ht="29.25" customHeight="1">
      <c r="J31124" s="348"/>
    </row>
    <row r="31125" spans="10:10" ht="29.25" customHeight="1">
      <c r="J31125" s="348"/>
    </row>
    <row r="31126" spans="10:10" ht="29.25" customHeight="1">
      <c r="J31126" s="348"/>
    </row>
    <row r="31127" spans="10:10" ht="29.25" customHeight="1">
      <c r="J31127" s="348"/>
    </row>
    <row r="31128" spans="10:10" ht="29.25" customHeight="1">
      <c r="J31128" s="348"/>
    </row>
    <row r="31129" spans="10:10" ht="29.25" customHeight="1">
      <c r="J31129" s="348"/>
    </row>
    <row r="31130" spans="10:10" ht="29.25" customHeight="1">
      <c r="J31130" s="348"/>
    </row>
    <row r="31131" spans="10:10" ht="29.25" customHeight="1">
      <c r="J31131" s="348"/>
    </row>
    <row r="31132" spans="10:10" ht="29.25" customHeight="1">
      <c r="J31132" s="348"/>
    </row>
    <row r="31133" spans="10:10" ht="29.25" customHeight="1">
      <c r="J31133" s="348"/>
    </row>
    <row r="31134" spans="10:10" ht="29.25" customHeight="1">
      <c r="J31134" s="348"/>
    </row>
    <row r="31135" spans="10:10" ht="29.25" customHeight="1">
      <c r="J31135" s="348"/>
    </row>
    <row r="31136" spans="10:10" ht="29.25" customHeight="1">
      <c r="J31136" s="348"/>
    </row>
    <row r="31137" spans="10:10" ht="29.25" customHeight="1">
      <c r="J31137" s="348"/>
    </row>
    <row r="31138" spans="10:10" ht="29.25" customHeight="1">
      <c r="J31138" s="348"/>
    </row>
    <row r="31139" spans="10:10" ht="29.25" customHeight="1">
      <c r="J31139" s="348"/>
    </row>
    <row r="31140" spans="10:10" ht="29.25" customHeight="1">
      <c r="J31140" s="348"/>
    </row>
    <row r="31141" spans="10:10" ht="29.25" customHeight="1">
      <c r="J31141" s="348"/>
    </row>
    <row r="31142" spans="10:10" ht="29.25" customHeight="1">
      <c r="J31142" s="348"/>
    </row>
    <row r="31143" spans="10:10" ht="29.25" customHeight="1">
      <c r="J31143" s="348"/>
    </row>
    <row r="31144" spans="10:10" ht="29.25" customHeight="1">
      <c r="J31144" s="348"/>
    </row>
    <row r="31145" spans="10:10" ht="29.25" customHeight="1">
      <c r="J31145" s="348"/>
    </row>
    <row r="31146" spans="10:10" ht="29.25" customHeight="1">
      <c r="J31146" s="348"/>
    </row>
    <row r="31147" spans="10:10" ht="29.25" customHeight="1">
      <c r="J31147" s="348"/>
    </row>
    <row r="31148" spans="10:10" ht="29.25" customHeight="1">
      <c r="J31148" s="348"/>
    </row>
    <row r="31149" spans="10:10" ht="29.25" customHeight="1">
      <c r="J31149" s="348"/>
    </row>
    <row r="31150" spans="10:10" ht="29.25" customHeight="1">
      <c r="J31150" s="348"/>
    </row>
    <row r="31151" spans="10:10" ht="29.25" customHeight="1">
      <c r="J31151" s="348"/>
    </row>
    <row r="31152" spans="10:10" ht="29.25" customHeight="1">
      <c r="J31152" s="348"/>
    </row>
    <row r="31153" spans="10:10" ht="29.25" customHeight="1">
      <c r="J31153" s="348"/>
    </row>
    <row r="31154" spans="10:10" ht="29.25" customHeight="1">
      <c r="J31154" s="348"/>
    </row>
    <row r="31155" spans="10:10" ht="29.25" customHeight="1">
      <c r="J31155" s="348"/>
    </row>
    <row r="31156" spans="10:10" ht="29.25" customHeight="1">
      <c r="J31156" s="348"/>
    </row>
    <row r="31157" spans="10:10" ht="29.25" customHeight="1">
      <c r="J31157" s="348"/>
    </row>
    <row r="31158" spans="10:10" ht="29.25" customHeight="1">
      <c r="J31158" s="348"/>
    </row>
    <row r="31159" spans="10:10" ht="29.25" customHeight="1">
      <c r="J31159" s="348"/>
    </row>
    <row r="31160" spans="10:10" ht="29.25" customHeight="1">
      <c r="J31160" s="348"/>
    </row>
    <row r="31161" spans="10:10" ht="29.25" customHeight="1">
      <c r="J31161" s="348"/>
    </row>
    <row r="31162" spans="10:10" ht="29.25" customHeight="1">
      <c r="J31162" s="348"/>
    </row>
    <row r="31163" spans="10:10" ht="29.25" customHeight="1">
      <c r="J31163" s="348"/>
    </row>
    <row r="31164" spans="10:10" ht="29.25" customHeight="1">
      <c r="J31164" s="348"/>
    </row>
    <row r="31165" spans="10:10" ht="29.25" customHeight="1">
      <c r="J31165" s="348"/>
    </row>
    <row r="31166" spans="10:10" ht="29.25" customHeight="1">
      <c r="J31166" s="348"/>
    </row>
    <row r="31167" spans="10:10" ht="29.25" customHeight="1">
      <c r="J31167" s="348"/>
    </row>
    <row r="31168" spans="10:10" ht="29.25" customHeight="1">
      <c r="J31168" s="348"/>
    </row>
    <row r="31169" spans="10:10" ht="29.25" customHeight="1">
      <c r="J31169" s="348"/>
    </row>
    <row r="31170" spans="10:10" ht="29.25" customHeight="1">
      <c r="J31170" s="348"/>
    </row>
    <row r="31171" spans="10:10" ht="29.25" customHeight="1">
      <c r="J31171" s="348"/>
    </row>
    <row r="31172" spans="10:10" ht="29.25" customHeight="1">
      <c r="J31172" s="348"/>
    </row>
    <row r="31173" spans="10:10" ht="29.25" customHeight="1">
      <c r="J31173" s="348"/>
    </row>
    <row r="31174" spans="10:10" ht="29.25" customHeight="1">
      <c r="J31174" s="348"/>
    </row>
    <row r="31175" spans="10:10" ht="29.25" customHeight="1">
      <c r="J31175" s="348"/>
    </row>
    <row r="31176" spans="10:10" ht="29.25" customHeight="1">
      <c r="J31176" s="348"/>
    </row>
    <row r="31177" spans="10:10" ht="29.25" customHeight="1">
      <c r="J31177" s="348"/>
    </row>
    <row r="31178" spans="10:10" ht="29.25" customHeight="1">
      <c r="J31178" s="348"/>
    </row>
    <row r="31179" spans="10:10" ht="29.25" customHeight="1">
      <c r="J31179" s="348"/>
    </row>
    <row r="31180" spans="10:10" ht="29.25" customHeight="1">
      <c r="J31180" s="348"/>
    </row>
    <row r="31181" spans="10:10" ht="29.25" customHeight="1">
      <c r="J31181" s="348"/>
    </row>
    <row r="31182" spans="10:10" ht="29.25" customHeight="1">
      <c r="J31182" s="348"/>
    </row>
    <row r="31183" spans="10:10" ht="29.25" customHeight="1">
      <c r="J31183" s="348"/>
    </row>
    <row r="31184" spans="10:10" ht="29.25" customHeight="1">
      <c r="J31184" s="348"/>
    </row>
    <row r="31185" spans="10:10" ht="29.25" customHeight="1">
      <c r="J31185" s="348"/>
    </row>
    <row r="31186" spans="10:10" ht="29.25" customHeight="1">
      <c r="J31186" s="348"/>
    </row>
    <row r="31187" spans="10:10" ht="29.25" customHeight="1">
      <c r="J31187" s="348"/>
    </row>
    <row r="31188" spans="10:10" ht="29.25" customHeight="1">
      <c r="J31188" s="348"/>
    </row>
    <row r="31189" spans="10:10" ht="29.25" customHeight="1">
      <c r="J31189" s="348"/>
    </row>
    <row r="31190" spans="10:10" ht="29.25" customHeight="1">
      <c r="J31190" s="348"/>
    </row>
    <row r="31191" spans="10:10" ht="29.25" customHeight="1">
      <c r="J31191" s="348"/>
    </row>
    <row r="31192" spans="10:10" ht="29.25" customHeight="1">
      <c r="J31192" s="348"/>
    </row>
    <row r="31193" spans="10:10" ht="29.25" customHeight="1">
      <c r="J31193" s="348"/>
    </row>
    <row r="31194" spans="10:10" ht="29.25" customHeight="1">
      <c r="J31194" s="348"/>
    </row>
    <row r="31195" spans="10:10" ht="29.25" customHeight="1">
      <c r="J31195" s="348"/>
    </row>
    <row r="31196" spans="10:10" ht="29.25" customHeight="1">
      <c r="J31196" s="348"/>
    </row>
    <row r="31197" spans="10:10" ht="29.25" customHeight="1">
      <c r="J31197" s="348"/>
    </row>
    <row r="31198" spans="10:10" ht="29.25" customHeight="1">
      <c r="J31198" s="348"/>
    </row>
    <row r="31199" spans="10:10" ht="29.25" customHeight="1">
      <c r="J31199" s="348"/>
    </row>
    <row r="31200" spans="10:10" ht="29.25" customHeight="1">
      <c r="J31200" s="348"/>
    </row>
    <row r="31201" spans="10:10" ht="29.25" customHeight="1">
      <c r="J31201" s="348"/>
    </row>
    <row r="31202" spans="10:10" ht="29.25" customHeight="1">
      <c r="J31202" s="348"/>
    </row>
    <row r="31203" spans="10:10" ht="29.25" customHeight="1">
      <c r="J31203" s="348"/>
    </row>
    <row r="31204" spans="10:10" ht="29.25" customHeight="1">
      <c r="J31204" s="348"/>
    </row>
    <row r="31205" spans="10:10" ht="29.25" customHeight="1">
      <c r="J31205" s="348"/>
    </row>
    <row r="31206" spans="10:10" ht="29.25" customHeight="1">
      <c r="J31206" s="348"/>
    </row>
    <row r="31207" spans="10:10" ht="29.25" customHeight="1">
      <c r="J31207" s="348"/>
    </row>
    <row r="31208" spans="10:10" ht="29.25" customHeight="1">
      <c r="J31208" s="348"/>
    </row>
    <row r="31209" spans="10:10" ht="29.25" customHeight="1">
      <c r="J31209" s="348"/>
    </row>
    <row r="31210" spans="10:10" ht="29.25" customHeight="1">
      <c r="J31210" s="348"/>
    </row>
    <row r="31211" spans="10:10" ht="29.25" customHeight="1">
      <c r="J31211" s="348"/>
    </row>
    <row r="31212" spans="10:10" ht="29.25" customHeight="1">
      <c r="J31212" s="348"/>
    </row>
    <row r="31213" spans="10:10" ht="29.25" customHeight="1">
      <c r="J31213" s="348"/>
    </row>
    <row r="31214" spans="10:10" ht="29.25" customHeight="1">
      <c r="J31214" s="348"/>
    </row>
    <row r="31215" spans="10:10" ht="29.25" customHeight="1">
      <c r="J31215" s="348"/>
    </row>
    <row r="31216" spans="10:10" ht="29.25" customHeight="1">
      <c r="J31216" s="348"/>
    </row>
    <row r="31217" spans="10:10" ht="29.25" customHeight="1">
      <c r="J31217" s="348"/>
    </row>
    <row r="31218" spans="10:10" ht="29.25" customHeight="1">
      <c r="J31218" s="348"/>
    </row>
    <row r="31219" spans="10:10" ht="29.25" customHeight="1">
      <c r="J31219" s="348"/>
    </row>
    <row r="31220" spans="10:10" ht="29.25" customHeight="1">
      <c r="J31220" s="348"/>
    </row>
    <row r="31221" spans="10:10" ht="29.25" customHeight="1">
      <c r="J31221" s="348"/>
    </row>
    <row r="31222" spans="10:10" ht="29.25" customHeight="1">
      <c r="J31222" s="348"/>
    </row>
    <row r="31223" spans="10:10" ht="29.25" customHeight="1">
      <c r="J31223" s="348"/>
    </row>
    <row r="31224" spans="10:10" ht="29.25" customHeight="1">
      <c r="J31224" s="348"/>
    </row>
    <row r="31225" spans="10:10" ht="29.25" customHeight="1">
      <c r="J31225" s="348"/>
    </row>
    <row r="31226" spans="10:10" ht="29.25" customHeight="1">
      <c r="J31226" s="348"/>
    </row>
    <row r="31227" spans="10:10" ht="29.25" customHeight="1">
      <c r="J31227" s="348"/>
    </row>
    <row r="31228" spans="10:10" ht="29.25" customHeight="1">
      <c r="J31228" s="348"/>
    </row>
    <row r="31229" spans="10:10" ht="29.25" customHeight="1">
      <c r="J31229" s="348"/>
    </row>
    <row r="31230" spans="10:10" ht="29.25" customHeight="1">
      <c r="J31230" s="348"/>
    </row>
    <row r="31231" spans="10:10" ht="29.25" customHeight="1">
      <c r="J31231" s="348"/>
    </row>
    <row r="31232" spans="10:10" ht="29.25" customHeight="1">
      <c r="J31232" s="348"/>
    </row>
    <row r="31233" spans="10:10" ht="29.25" customHeight="1">
      <c r="J31233" s="348"/>
    </row>
    <row r="31234" spans="10:10" ht="29.25" customHeight="1">
      <c r="J31234" s="348"/>
    </row>
    <row r="31235" spans="10:10" ht="29.25" customHeight="1">
      <c r="J31235" s="348"/>
    </row>
    <row r="31236" spans="10:10" ht="29.25" customHeight="1">
      <c r="J31236" s="348"/>
    </row>
    <row r="31237" spans="10:10" ht="29.25" customHeight="1">
      <c r="J31237" s="348"/>
    </row>
    <row r="31238" spans="10:10" ht="29.25" customHeight="1">
      <c r="J31238" s="348"/>
    </row>
    <row r="31239" spans="10:10" ht="29.25" customHeight="1">
      <c r="J31239" s="348"/>
    </row>
    <row r="31240" spans="10:10" ht="29.25" customHeight="1">
      <c r="J31240" s="348"/>
    </row>
    <row r="31241" spans="10:10" ht="29.25" customHeight="1">
      <c r="J31241" s="348"/>
    </row>
    <row r="31242" spans="10:10" ht="29.25" customHeight="1">
      <c r="J31242" s="348"/>
    </row>
    <row r="31243" spans="10:10" ht="29.25" customHeight="1">
      <c r="J31243" s="348"/>
    </row>
    <row r="31244" spans="10:10" ht="29.25" customHeight="1">
      <c r="J31244" s="348"/>
    </row>
    <row r="31245" spans="10:10" ht="29.25" customHeight="1">
      <c r="J31245" s="348"/>
    </row>
    <row r="31246" spans="10:10" ht="29.25" customHeight="1">
      <c r="J31246" s="348"/>
    </row>
    <row r="31247" spans="10:10" ht="29.25" customHeight="1">
      <c r="J31247" s="348"/>
    </row>
    <row r="31248" spans="10:10" ht="29.25" customHeight="1">
      <c r="J31248" s="348"/>
    </row>
    <row r="31249" spans="10:10" ht="29.25" customHeight="1">
      <c r="J31249" s="348"/>
    </row>
    <row r="31250" spans="10:10" ht="29.25" customHeight="1">
      <c r="J31250" s="348"/>
    </row>
    <row r="31251" spans="10:10" ht="29.25" customHeight="1">
      <c r="J31251" s="348"/>
    </row>
    <row r="31252" spans="10:10" ht="29.25" customHeight="1">
      <c r="J31252" s="348"/>
    </row>
    <row r="31253" spans="10:10" ht="29.25" customHeight="1">
      <c r="J31253" s="348"/>
    </row>
    <row r="31254" spans="10:10" ht="29.25" customHeight="1">
      <c r="J31254" s="348"/>
    </row>
    <row r="31255" spans="10:10" ht="29.25" customHeight="1">
      <c r="J31255" s="348"/>
    </row>
    <row r="31256" spans="10:10" ht="29.25" customHeight="1">
      <c r="J31256" s="348"/>
    </row>
    <row r="31257" spans="10:10" ht="29.25" customHeight="1">
      <c r="J31257" s="348"/>
    </row>
    <row r="31258" spans="10:10" ht="29.25" customHeight="1">
      <c r="J31258" s="348"/>
    </row>
    <row r="31259" spans="10:10" ht="29.25" customHeight="1">
      <c r="J31259" s="348"/>
    </row>
    <row r="31260" spans="10:10" ht="29.25" customHeight="1">
      <c r="J31260" s="348"/>
    </row>
    <row r="31261" spans="10:10" ht="29.25" customHeight="1">
      <c r="J31261" s="348"/>
    </row>
    <row r="31262" spans="10:10" ht="29.25" customHeight="1">
      <c r="J31262" s="348"/>
    </row>
    <row r="31263" spans="10:10" ht="29.25" customHeight="1">
      <c r="J31263" s="348"/>
    </row>
    <row r="31264" spans="10:10" ht="29.25" customHeight="1">
      <c r="J31264" s="348"/>
    </row>
    <row r="31265" spans="10:10" ht="29.25" customHeight="1">
      <c r="J31265" s="348"/>
    </row>
    <row r="31266" spans="10:10" ht="29.25" customHeight="1">
      <c r="J31266" s="348"/>
    </row>
    <row r="31267" spans="10:10" ht="29.25" customHeight="1">
      <c r="J31267" s="348"/>
    </row>
    <row r="31268" spans="10:10" ht="29.25" customHeight="1">
      <c r="J31268" s="348"/>
    </row>
    <row r="31269" spans="10:10" ht="29.25" customHeight="1">
      <c r="J31269" s="348"/>
    </row>
    <row r="31270" spans="10:10" ht="29.25" customHeight="1">
      <c r="J31270" s="348"/>
    </row>
    <row r="31271" spans="10:10" ht="29.25" customHeight="1">
      <c r="J31271" s="348"/>
    </row>
    <row r="31272" spans="10:10" ht="29.25" customHeight="1">
      <c r="J31272" s="348"/>
    </row>
    <row r="31273" spans="10:10" ht="29.25" customHeight="1">
      <c r="J31273" s="348"/>
    </row>
    <row r="31274" spans="10:10" ht="29.25" customHeight="1">
      <c r="J31274" s="348"/>
    </row>
    <row r="31275" spans="10:10" ht="29.25" customHeight="1">
      <c r="J31275" s="348"/>
    </row>
    <row r="31276" spans="10:10" ht="29.25" customHeight="1">
      <c r="J31276" s="348"/>
    </row>
    <row r="31277" spans="10:10" ht="29.25" customHeight="1">
      <c r="J31277" s="348"/>
    </row>
    <row r="31278" spans="10:10" ht="29.25" customHeight="1">
      <c r="J31278" s="348"/>
    </row>
    <row r="31279" spans="10:10" ht="29.25" customHeight="1">
      <c r="J31279" s="348"/>
    </row>
    <row r="31280" spans="10:10" ht="29.25" customHeight="1">
      <c r="J31280" s="348"/>
    </row>
    <row r="31281" spans="10:10" ht="29.25" customHeight="1">
      <c r="J31281" s="348"/>
    </row>
    <row r="31282" spans="10:10" ht="29.25" customHeight="1">
      <c r="J31282" s="348"/>
    </row>
    <row r="31283" spans="10:10" ht="29.25" customHeight="1">
      <c r="J31283" s="348"/>
    </row>
    <row r="31284" spans="10:10" ht="29.25" customHeight="1">
      <c r="J31284" s="348"/>
    </row>
    <row r="31285" spans="10:10" ht="29.25" customHeight="1">
      <c r="J31285" s="348"/>
    </row>
    <row r="31286" spans="10:10" ht="29.25" customHeight="1">
      <c r="J31286" s="348"/>
    </row>
    <row r="31287" spans="10:10" ht="29.25" customHeight="1">
      <c r="J31287" s="348"/>
    </row>
    <row r="31288" spans="10:10" ht="29.25" customHeight="1">
      <c r="J31288" s="348"/>
    </row>
    <row r="31289" spans="10:10" ht="29.25" customHeight="1">
      <c r="J31289" s="348"/>
    </row>
    <row r="31290" spans="10:10" ht="29.25" customHeight="1">
      <c r="J31290" s="348"/>
    </row>
    <row r="31291" spans="10:10" ht="29.25" customHeight="1">
      <c r="J31291" s="348"/>
    </row>
    <row r="31292" spans="10:10" ht="29.25" customHeight="1">
      <c r="J31292" s="348"/>
    </row>
    <row r="31293" spans="10:10" ht="29.25" customHeight="1">
      <c r="J31293" s="348"/>
    </row>
    <row r="31294" spans="10:10" ht="29.25" customHeight="1">
      <c r="J31294" s="348"/>
    </row>
    <row r="31295" spans="10:10" ht="29.25" customHeight="1">
      <c r="J31295" s="348"/>
    </row>
    <row r="31296" spans="10:10" ht="29.25" customHeight="1">
      <c r="J31296" s="348"/>
    </row>
    <row r="31297" spans="10:10" ht="29.25" customHeight="1">
      <c r="J31297" s="348"/>
    </row>
    <row r="31298" spans="10:10" ht="29.25" customHeight="1">
      <c r="J31298" s="348"/>
    </row>
    <row r="31299" spans="10:10" ht="29.25" customHeight="1">
      <c r="J31299" s="348"/>
    </row>
    <row r="31300" spans="10:10" ht="29.25" customHeight="1">
      <c r="J31300" s="348"/>
    </row>
    <row r="31301" spans="10:10" ht="29.25" customHeight="1">
      <c r="J31301" s="348"/>
    </row>
    <row r="31302" spans="10:10" ht="29.25" customHeight="1">
      <c r="J31302" s="348"/>
    </row>
    <row r="31303" spans="10:10" ht="29.25" customHeight="1">
      <c r="J31303" s="348"/>
    </row>
    <row r="31304" spans="10:10" ht="29.25" customHeight="1">
      <c r="J31304" s="348"/>
    </row>
    <row r="31305" spans="10:10" ht="29.25" customHeight="1">
      <c r="J31305" s="348"/>
    </row>
    <row r="31306" spans="10:10" ht="29.25" customHeight="1">
      <c r="J31306" s="348"/>
    </row>
    <row r="31307" spans="10:10" ht="29.25" customHeight="1">
      <c r="J31307" s="348"/>
    </row>
    <row r="31308" spans="10:10" ht="29.25" customHeight="1">
      <c r="J31308" s="348"/>
    </row>
    <row r="31309" spans="10:10" ht="29.25" customHeight="1">
      <c r="J31309" s="348"/>
    </row>
    <row r="31310" spans="10:10" ht="29.25" customHeight="1">
      <c r="J31310" s="348"/>
    </row>
    <row r="31311" spans="10:10" ht="29.25" customHeight="1">
      <c r="J31311" s="348"/>
    </row>
    <row r="31312" spans="10:10" ht="29.25" customHeight="1">
      <c r="J31312" s="348"/>
    </row>
    <row r="31313" spans="10:10" ht="29.25" customHeight="1">
      <c r="J31313" s="348"/>
    </row>
    <row r="31314" spans="10:10" ht="29.25" customHeight="1">
      <c r="J31314" s="348"/>
    </row>
    <row r="31315" spans="10:10" ht="29.25" customHeight="1">
      <c r="J31315" s="348"/>
    </row>
    <row r="31316" spans="10:10" ht="29.25" customHeight="1">
      <c r="J31316" s="348"/>
    </row>
    <row r="31317" spans="10:10" ht="29.25" customHeight="1">
      <c r="J31317" s="348"/>
    </row>
    <row r="31318" spans="10:10" ht="29.25" customHeight="1">
      <c r="J31318" s="348"/>
    </row>
    <row r="31319" spans="10:10" ht="29.25" customHeight="1">
      <c r="J31319" s="348"/>
    </row>
    <row r="31320" spans="10:10" ht="29.25" customHeight="1">
      <c r="J31320" s="348"/>
    </row>
    <row r="31321" spans="10:10" ht="29.25" customHeight="1">
      <c r="J31321" s="348"/>
    </row>
    <row r="31322" spans="10:10" ht="29.25" customHeight="1">
      <c r="J31322" s="348"/>
    </row>
    <row r="31323" spans="10:10" ht="29.25" customHeight="1">
      <c r="J31323" s="348"/>
    </row>
    <row r="31324" spans="10:10" ht="29.25" customHeight="1">
      <c r="J31324" s="348"/>
    </row>
    <row r="31325" spans="10:10" ht="29.25" customHeight="1">
      <c r="J31325" s="348"/>
    </row>
    <row r="31326" spans="10:10" ht="29.25" customHeight="1">
      <c r="J31326" s="348"/>
    </row>
    <row r="31327" spans="10:10" ht="29.25" customHeight="1">
      <c r="J31327" s="348"/>
    </row>
    <row r="31328" spans="10:10" ht="29.25" customHeight="1">
      <c r="J31328" s="348"/>
    </row>
    <row r="31329" spans="10:10" ht="29.25" customHeight="1">
      <c r="J31329" s="348"/>
    </row>
    <row r="31330" spans="10:10" ht="29.25" customHeight="1">
      <c r="J31330" s="348"/>
    </row>
    <row r="31331" spans="10:10" ht="29.25" customHeight="1">
      <c r="J31331" s="348"/>
    </row>
    <row r="31332" spans="10:10" ht="29.25" customHeight="1">
      <c r="J31332" s="348"/>
    </row>
    <row r="31333" spans="10:10" ht="29.25" customHeight="1">
      <c r="J31333" s="348"/>
    </row>
    <row r="31334" spans="10:10" ht="29.25" customHeight="1">
      <c r="J31334" s="348"/>
    </row>
    <row r="31335" spans="10:10" ht="29.25" customHeight="1">
      <c r="J31335" s="348"/>
    </row>
    <row r="31336" spans="10:10" ht="29.25" customHeight="1">
      <c r="J31336" s="348"/>
    </row>
    <row r="31337" spans="10:10" ht="29.25" customHeight="1">
      <c r="J31337" s="348"/>
    </row>
    <row r="31338" spans="10:10" ht="29.25" customHeight="1">
      <c r="J31338" s="348"/>
    </row>
    <row r="31339" spans="10:10" ht="29.25" customHeight="1">
      <c r="J31339" s="348"/>
    </row>
    <row r="31340" spans="10:10" ht="29.25" customHeight="1">
      <c r="J31340" s="348"/>
    </row>
    <row r="31341" spans="10:10" ht="29.25" customHeight="1">
      <c r="J31341" s="348"/>
    </row>
    <row r="31342" spans="10:10" ht="29.25" customHeight="1">
      <c r="J31342" s="348"/>
    </row>
    <row r="31343" spans="10:10" ht="29.25" customHeight="1">
      <c r="J31343" s="348"/>
    </row>
    <row r="31344" spans="10:10" ht="29.25" customHeight="1">
      <c r="J31344" s="348"/>
    </row>
    <row r="31345" spans="10:10" ht="29.25" customHeight="1">
      <c r="J31345" s="348"/>
    </row>
    <row r="31346" spans="10:10" ht="29.25" customHeight="1">
      <c r="J31346" s="348"/>
    </row>
    <row r="31347" spans="10:10" ht="29.25" customHeight="1">
      <c r="J31347" s="348"/>
    </row>
    <row r="31348" spans="10:10" ht="29.25" customHeight="1">
      <c r="J31348" s="348"/>
    </row>
    <row r="31349" spans="10:10" ht="29.25" customHeight="1">
      <c r="J31349" s="348"/>
    </row>
    <row r="31350" spans="10:10" ht="29.25" customHeight="1">
      <c r="J31350" s="348"/>
    </row>
    <row r="31351" spans="10:10" ht="29.25" customHeight="1">
      <c r="J31351" s="348"/>
    </row>
    <row r="31352" spans="10:10" ht="29.25" customHeight="1">
      <c r="J31352" s="348"/>
    </row>
    <row r="31353" spans="10:10" ht="29.25" customHeight="1">
      <c r="J31353" s="348"/>
    </row>
    <row r="31354" spans="10:10" ht="29.25" customHeight="1">
      <c r="J31354" s="348"/>
    </row>
    <row r="31355" spans="10:10" ht="29.25" customHeight="1">
      <c r="J31355" s="348"/>
    </row>
    <row r="31356" spans="10:10" ht="29.25" customHeight="1">
      <c r="J31356" s="348"/>
    </row>
    <row r="31357" spans="10:10" ht="29.25" customHeight="1">
      <c r="J31357" s="348"/>
    </row>
    <row r="31358" spans="10:10" ht="29.25" customHeight="1">
      <c r="J31358" s="348"/>
    </row>
    <row r="31359" spans="10:10" ht="29.25" customHeight="1">
      <c r="J31359" s="348"/>
    </row>
    <row r="31360" spans="10:10" ht="29.25" customHeight="1">
      <c r="J31360" s="348"/>
    </row>
    <row r="31361" spans="10:10" ht="29.25" customHeight="1">
      <c r="J31361" s="348"/>
    </row>
    <row r="31362" spans="10:10" ht="29.25" customHeight="1">
      <c r="J31362" s="348"/>
    </row>
    <row r="31363" spans="10:10" ht="29.25" customHeight="1">
      <c r="J31363" s="348"/>
    </row>
    <row r="31364" spans="10:10" ht="29.25" customHeight="1">
      <c r="J31364" s="348"/>
    </row>
    <row r="31365" spans="10:10" ht="29.25" customHeight="1">
      <c r="J31365" s="348"/>
    </row>
    <row r="31366" spans="10:10" ht="29.25" customHeight="1">
      <c r="J31366" s="348"/>
    </row>
    <row r="31367" spans="10:10" ht="29.25" customHeight="1">
      <c r="J31367" s="348"/>
    </row>
    <row r="31368" spans="10:10" ht="29.25" customHeight="1">
      <c r="J31368" s="348"/>
    </row>
    <row r="31369" spans="10:10" ht="29.25" customHeight="1">
      <c r="J31369" s="348"/>
    </row>
    <row r="31370" spans="10:10" ht="29.25" customHeight="1">
      <c r="J31370" s="348"/>
    </row>
    <row r="31371" spans="10:10" ht="29.25" customHeight="1">
      <c r="J31371" s="348"/>
    </row>
    <row r="31372" spans="10:10" ht="29.25" customHeight="1">
      <c r="J31372" s="348"/>
    </row>
    <row r="31373" spans="10:10" ht="29.25" customHeight="1">
      <c r="J31373" s="348"/>
    </row>
    <row r="31374" spans="10:10" ht="29.25" customHeight="1">
      <c r="J31374" s="348"/>
    </row>
    <row r="31375" spans="10:10" ht="29.25" customHeight="1">
      <c r="J31375" s="348"/>
    </row>
    <row r="31376" spans="10:10" ht="29.25" customHeight="1">
      <c r="J31376" s="348"/>
    </row>
    <row r="31377" spans="10:10" ht="29.25" customHeight="1">
      <c r="J31377" s="348"/>
    </row>
    <row r="31378" spans="10:10" ht="29.25" customHeight="1">
      <c r="J31378" s="348"/>
    </row>
    <row r="31379" spans="10:10" ht="29.25" customHeight="1">
      <c r="J31379" s="348"/>
    </row>
    <row r="31380" spans="10:10" ht="29.25" customHeight="1">
      <c r="J31380" s="348"/>
    </row>
    <row r="31381" spans="10:10" ht="29.25" customHeight="1">
      <c r="J31381" s="348"/>
    </row>
    <row r="31382" spans="10:10" ht="29.25" customHeight="1">
      <c r="J31382" s="348"/>
    </row>
    <row r="31383" spans="10:10" ht="29.25" customHeight="1">
      <c r="J31383" s="348"/>
    </row>
    <row r="31384" spans="10:10" ht="29.25" customHeight="1">
      <c r="J31384" s="348"/>
    </row>
    <row r="31385" spans="10:10" ht="29.25" customHeight="1">
      <c r="J31385" s="348"/>
    </row>
    <row r="31386" spans="10:10" ht="29.25" customHeight="1">
      <c r="J31386" s="348"/>
    </row>
    <row r="31387" spans="10:10" ht="29.25" customHeight="1">
      <c r="J31387" s="348"/>
    </row>
    <row r="31388" spans="10:10" ht="29.25" customHeight="1">
      <c r="J31388" s="348"/>
    </row>
    <row r="31389" spans="10:10" ht="29.25" customHeight="1">
      <c r="J31389" s="348"/>
    </row>
    <row r="31390" spans="10:10" ht="29.25" customHeight="1">
      <c r="J31390" s="348"/>
    </row>
    <row r="31391" spans="10:10" ht="29.25" customHeight="1">
      <c r="J31391" s="348"/>
    </row>
    <row r="31392" spans="10:10" ht="29.25" customHeight="1">
      <c r="J31392" s="348"/>
    </row>
    <row r="31393" spans="10:10" ht="29.25" customHeight="1">
      <c r="J31393" s="348"/>
    </row>
    <row r="31394" spans="10:10" ht="29.25" customHeight="1">
      <c r="J31394" s="348"/>
    </row>
    <row r="31395" spans="10:10" ht="29.25" customHeight="1">
      <c r="J31395" s="348"/>
    </row>
    <row r="31396" spans="10:10" ht="29.25" customHeight="1">
      <c r="J31396" s="348"/>
    </row>
    <row r="31397" spans="10:10" ht="29.25" customHeight="1">
      <c r="J31397" s="348"/>
    </row>
    <row r="31398" spans="10:10" ht="29.25" customHeight="1">
      <c r="J31398" s="348"/>
    </row>
    <row r="31399" spans="10:10" ht="29.25" customHeight="1">
      <c r="J31399" s="348"/>
    </row>
    <row r="31400" spans="10:10" ht="29.25" customHeight="1">
      <c r="J31400" s="348"/>
    </row>
    <row r="31401" spans="10:10" ht="29.25" customHeight="1">
      <c r="J31401" s="348"/>
    </row>
    <row r="31402" spans="10:10" ht="29.25" customHeight="1">
      <c r="J31402" s="348"/>
    </row>
    <row r="31403" spans="10:10" ht="29.25" customHeight="1">
      <c r="J31403" s="348"/>
    </row>
    <row r="31404" spans="10:10" ht="29.25" customHeight="1">
      <c r="J31404" s="348"/>
    </row>
    <row r="31405" spans="10:10" ht="29.25" customHeight="1">
      <c r="J31405" s="348"/>
    </row>
    <row r="31406" spans="10:10" ht="29.25" customHeight="1">
      <c r="J31406" s="348"/>
    </row>
    <row r="31407" spans="10:10" ht="29.25" customHeight="1">
      <c r="J31407" s="348"/>
    </row>
    <row r="31408" spans="10:10" ht="29.25" customHeight="1">
      <c r="J31408" s="348"/>
    </row>
    <row r="31409" spans="10:10" ht="29.25" customHeight="1">
      <c r="J31409" s="348"/>
    </row>
    <row r="31410" spans="10:10" ht="29.25" customHeight="1">
      <c r="J31410" s="348"/>
    </row>
    <row r="31411" spans="10:10" ht="29.25" customHeight="1">
      <c r="J31411" s="348"/>
    </row>
    <row r="31412" spans="10:10" ht="29.25" customHeight="1">
      <c r="J31412" s="348"/>
    </row>
    <row r="31413" spans="10:10" ht="29.25" customHeight="1">
      <c r="J31413" s="348"/>
    </row>
    <row r="31414" spans="10:10" ht="29.25" customHeight="1">
      <c r="J31414" s="348"/>
    </row>
    <row r="31415" spans="10:10" ht="29.25" customHeight="1">
      <c r="J31415" s="348"/>
    </row>
    <row r="31416" spans="10:10" ht="29.25" customHeight="1">
      <c r="J31416" s="348"/>
    </row>
    <row r="31417" spans="10:10" ht="29.25" customHeight="1">
      <c r="J31417" s="348"/>
    </row>
    <row r="31418" spans="10:10" ht="29.25" customHeight="1">
      <c r="J31418" s="348"/>
    </row>
    <row r="31419" spans="10:10" ht="29.25" customHeight="1">
      <c r="J31419" s="348"/>
    </row>
    <row r="31420" spans="10:10" ht="29.25" customHeight="1">
      <c r="J31420" s="348"/>
    </row>
    <row r="31421" spans="10:10" ht="29.25" customHeight="1">
      <c r="J31421" s="348"/>
    </row>
    <row r="31422" spans="10:10" ht="29.25" customHeight="1">
      <c r="J31422" s="348"/>
    </row>
    <row r="31423" spans="10:10" ht="29.25" customHeight="1">
      <c r="J31423" s="348"/>
    </row>
    <row r="31424" spans="10:10" ht="29.25" customHeight="1">
      <c r="J31424" s="348"/>
    </row>
    <row r="31425" spans="10:10" ht="29.25" customHeight="1">
      <c r="J31425" s="348"/>
    </row>
    <row r="31426" spans="10:10" ht="29.25" customHeight="1">
      <c r="J31426" s="348"/>
    </row>
    <row r="31427" spans="10:10" ht="29.25" customHeight="1">
      <c r="J31427" s="348"/>
    </row>
    <row r="31428" spans="10:10" ht="29.25" customHeight="1">
      <c r="J31428" s="348"/>
    </row>
    <row r="31429" spans="10:10" ht="29.25" customHeight="1">
      <c r="J31429" s="348"/>
    </row>
    <row r="31430" spans="10:10" ht="29.25" customHeight="1">
      <c r="J31430" s="348"/>
    </row>
    <row r="31431" spans="10:10" ht="29.25" customHeight="1">
      <c r="J31431" s="348"/>
    </row>
    <row r="31432" spans="10:10" ht="29.25" customHeight="1">
      <c r="J31432" s="348"/>
    </row>
    <row r="31433" spans="10:10" ht="29.25" customHeight="1">
      <c r="J31433" s="348"/>
    </row>
    <row r="31434" spans="10:10" ht="29.25" customHeight="1">
      <c r="J31434" s="348"/>
    </row>
    <row r="31435" spans="10:10" ht="29.25" customHeight="1">
      <c r="J31435" s="348"/>
    </row>
    <row r="31436" spans="10:10" ht="29.25" customHeight="1">
      <c r="J31436" s="348"/>
    </row>
    <row r="31437" spans="10:10" ht="29.25" customHeight="1">
      <c r="J31437" s="348"/>
    </row>
    <row r="31438" spans="10:10" ht="29.25" customHeight="1">
      <c r="J31438" s="348"/>
    </row>
    <row r="31439" spans="10:10" ht="29.25" customHeight="1">
      <c r="J31439" s="348"/>
    </row>
    <row r="31440" spans="10:10" ht="29.25" customHeight="1">
      <c r="J31440" s="348"/>
    </row>
    <row r="31441" spans="10:10" ht="29.25" customHeight="1">
      <c r="J31441" s="348"/>
    </row>
    <row r="31442" spans="10:10" ht="29.25" customHeight="1">
      <c r="J31442" s="348"/>
    </row>
    <row r="31443" spans="10:10" ht="29.25" customHeight="1">
      <c r="J31443" s="348"/>
    </row>
    <row r="31444" spans="10:10" ht="29.25" customHeight="1">
      <c r="J31444" s="348"/>
    </row>
    <row r="31445" spans="10:10" ht="29.25" customHeight="1">
      <c r="J31445" s="348"/>
    </row>
    <row r="31446" spans="10:10" ht="29.25" customHeight="1">
      <c r="J31446" s="348"/>
    </row>
    <row r="31447" spans="10:10" ht="29.25" customHeight="1">
      <c r="J31447" s="348"/>
    </row>
    <row r="31448" spans="10:10" ht="29.25" customHeight="1">
      <c r="J31448" s="348"/>
    </row>
    <row r="31449" spans="10:10" ht="29.25" customHeight="1">
      <c r="J31449" s="348"/>
    </row>
    <row r="31450" spans="10:10" ht="29.25" customHeight="1">
      <c r="J31450" s="348"/>
    </row>
    <row r="31451" spans="10:10" ht="29.25" customHeight="1">
      <c r="J31451" s="348"/>
    </row>
    <row r="31452" spans="10:10" ht="29.25" customHeight="1">
      <c r="J31452" s="348"/>
    </row>
    <row r="31453" spans="10:10" ht="29.25" customHeight="1">
      <c r="J31453" s="348"/>
    </row>
    <row r="31454" spans="10:10" ht="29.25" customHeight="1">
      <c r="J31454" s="348"/>
    </row>
    <row r="31455" spans="10:10" ht="29.25" customHeight="1">
      <c r="J31455" s="348"/>
    </row>
    <row r="31456" spans="10:10" ht="29.25" customHeight="1">
      <c r="J31456" s="348"/>
    </row>
    <row r="31457" spans="10:10" ht="29.25" customHeight="1">
      <c r="J31457" s="348"/>
    </row>
    <row r="31458" spans="10:10" ht="29.25" customHeight="1">
      <c r="J31458" s="348"/>
    </row>
    <row r="31459" spans="10:10" ht="29.25" customHeight="1">
      <c r="J31459" s="348"/>
    </row>
    <row r="31460" spans="10:10" ht="29.25" customHeight="1">
      <c r="J31460" s="348"/>
    </row>
    <row r="31461" spans="10:10" ht="29.25" customHeight="1">
      <c r="J31461" s="348"/>
    </row>
    <row r="31462" spans="10:10" ht="29.25" customHeight="1">
      <c r="J31462" s="348"/>
    </row>
    <row r="31463" spans="10:10" ht="29.25" customHeight="1">
      <c r="J31463" s="348"/>
    </row>
    <row r="31464" spans="10:10" ht="29.25" customHeight="1">
      <c r="J31464" s="348"/>
    </row>
    <row r="31465" spans="10:10" ht="29.25" customHeight="1">
      <c r="J31465" s="348"/>
    </row>
    <row r="31466" spans="10:10" ht="29.25" customHeight="1">
      <c r="J31466" s="348"/>
    </row>
    <row r="31467" spans="10:10" ht="29.25" customHeight="1">
      <c r="J31467" s="348"/>
    </row>
    <row r="31468" spans="10:10" ht="29.25" customHeight="1">
      <c r="J31468" s="348"/>
    </row>
    <row r="31469" spans="10:10" ht="29.25" customHeight="1">
      <c r="J31469" s="348"/>
    </row>
    <row r="31470" spans="10:10" ht="29.25" customHeight="1">
      <c r="J31470" s="348"/>
    </row>
    <row r="31471" spans="10:10" ht="29.25" customHeight="1">
      <c r="J31471" s="348"/>
    </row>
    <row r="31472" spans="10:10" ht="29.25" customHeight="1">
      <c r="J31472" s="348"/>
    </row>
    <row r="31473" spans="10:10" ht="29.25" customHeight="1">
      <c r="J31473" s="348"/>
    </row>
    <row r="31474" spans="10:10" ht="29.25" customHeight="1">
      <c r="J31474" s="348"/>
    </row>
    <row r="31475" spans="10:10" ht="29.25" customHeight="1">
      <c r="J31475" s="348"/>
    </row>
    <row r="31476" spans="10:10" ht="29.25" customHeight="1">
      <c r="J31476" s="348"/>
    </row>
    <row r="31477" spans="10:10" ht="29.25" customHeight="1">
      <c r="J31477" s="348"/>
    </row>
    <row r="31478" spans="10:10" ht="29.25" customHeight="1">
      <c r="J31478" s="348"/>
    </row>
    <row r="31479" spans="10:10" ht="29.25" customHeight="1">
      <c r="J31479" s="348"/>
    </row>
    <row r="31480" spans="10:10" ht="29.25" customHeight="1">
      <c r="J31480" s="348"/>
    </row>
    <row r="31481" spans="10:10" ht="29.25" customHeight="1">
      <c r="J31481" s="348"/>
    </row>
    <row r="31482" spans="10:10" ht="29.25" customHeight="1">
      <c r="J31482" s="348"/>
    </row>
    <row r="31483" spans="10:10" ht="29.25" customHeight="1">
      <c r="J31483" s="348"/>
    </row>
    <row r="31484" spans="10:10" ht="29.25" customHeight="1">
      <c r="J31484" s="348"/>
    </row>
    <row r="31485" spans="10:10" ht="29.25" customHeight="1">
      <c r="J31485" s="348"/>
    </row>
    <row r="31486" spans="10:10" ht="29.25" customHeight="1">
      <c r="J31486" s="348"/>
    </row>
    <row r="31487" spans="10:10" ht="29.25" customHeight="1">
      <c r="J31487" s="348"/>
    </row>
    <row r="31488" spans="10:10" ht="29.25" customHeight="1">
      <c r="J31488" s="348"/>
    </row>
    <row r="31489" spans="10:10" ht="29.25" customHeight="1">
      <c r="J31489" s="348"/>
    </row>
    <row r="31490" spans="10:10" ht="29.25" customHeight="1">
      <c r="J31490" s="348"/>
    </row>
    <row r="31491" spans="10:10" ht="29.25" customHeight="1">
      <c r="J31491" s="348"/>
    </row>
    <row r="31492" spans="10:10" ht="29.25" customHeight="1">
      <c r="J31492" s="348"/>
    </row>
    <row r="31493" spans="10:10" ht="29.25" customHeight="1">
      <c r="J31493" s="348"/>
    </row>
    <row r="31494" spans="10:10" ht="29.25" customHeight="1">
      <c r="J31494" s="348"/>
    </row>
    <row r="31495" spans="10:10" ht="29.25" customHeight="1">
      <c r="J31495" s="348"/>
    </row>
    <row r="31496" spans="10:10" ht="29.25" customHeight="1">
      <c r="J31496" s="348"/>
    </row>
    <row r="31497" spans="10:10" ht="29.25" customHeight="1">
      <c r="J31497" s="348"/>
    </row>
    <row r="31498" spans="10:10" ht="29.25" customHeight="1">
      <c r="J31498" s="348"/>
    </row>
    <row r="31499" spans="10:10" ht="29.25" customHeight="1">
      <c r="J31499" s="348"/>
    </row>
    <row r="31500" spans="10:10" ht="29.25" customHeight="1">
      <c r="J31500" s="348"/>
    </row>
    <row r="31501" spans="10:10" ht="29.25" customHeight="1">
      <c r="J31501" s="348"/>
    </row>
    <row r="31502" spans="10:10" ht="29.25" customHeight="1">
      <c r="J31502" s="348"/>
    </row>
    <row r="31503" spans="10:10" ht="29.25" customHeight="1">
      <c r="J31503" s="348"/>
    </row>
    <row r="31504" spans="10:10" ht="29.25" customHeight="1">
      <c r="J31504" s="348"/>
    </row>
    <row r="31505" spans="10:10" ht="29.25" customHeight="1">
      <c r="J31505" s="348"/>
    </row>
    <row r="31506" spans="10:10" ht="29.25" customHeight="1">
      <c r="J31506" s="348"/>
    </row>
    <row r="31507" spans="10:10" ht="29.25" customHeight="1">
      <c r="J31507" s="348"/>
    </row>
    <row r="31508" spans="10:10" ht="29.25" customHeight="1">
      <c r="J31508" s="348"/>
    </row>
    <row r="31509" spans="10:10" ht="29.25" customHeight="1">
      <c r="J31509" s="348"/>
    </row>
    <row r="31510" spans="10:10" ht="29.25" customHeight="1">
      <c r="J31510" s="348"/>
    </row>
    <row r="31511" spans="10:10" ht="29.25" customHeight="1">
      <c r="J31511" s="348"/>
    </row>
    <row r="31512" spans="10:10" ht="29.25" customHeight="1">
      <c r="J31512" s="348"/>
    </row>
    <row r="31513" spans="10:10" ht="29.25" customHeight="1">
      <c r="J31513" s="348"/>
    </row>
    <row r="31514" spans="10:10" ht="29.25" customHeight="1">
      <c r="J31514" s="348"/>
    </row>
    <row r="31515" spans="10:10" ht="29.25" customHeight="1">
      <c r="J31515" s="348"/>
    </row>
    <row r="31516" spans="10:10" ht="29.25" customHeight="1">
      <c r="J31516" s="348"/>
    </row>
    <row r="31517" spans="10:10" ht="29.25" customHeight="1">
      <c r="J31517" s="348"/>
    </row>
    <row r="31518" spans="10:10" ht="29.25" customHeight="1">
      <c r="J31518" s="348"/>
    </row>
    <row r="31519" spans="10:10" ht="29.25" customHeight="1">
      <c r="J31519" s="348"/>
    </row>
    <row r="31520" spans="10:10" ht="29.25" customHeight="1">
      <c r="J31520" s="348"/>
    </row>
    <row r="31521" spans="10:10" ht="29.25" customHeight="1">
      <c r="J31521" s="348"/>
    </row>
    <row r="31522" spans="10:10" ht="29.25" customHeight="1">
      <c r="J31522" s="348"/>
    </row>
    <row r="31523" spans="10:10" ht="29.25" customHeight="1">
      <c r="J31523" s="348"/>
    </row>
    <row r="31524" spans="10:10" ht="29.25" customHeight="1">
      <c r="J31524" s="348"/>
    </row>
    <row r="31525" spans="10:10" ht="29.25" customHeight="1">
      <c r="J31525" s="348"/>
    </row>
    <row r="31526" spans="10:10" ht="29.25" customHeight="1">
      <c r="J31526" s="348"/>
    </row>
    <row r="31527" spans="10:10" ht="29.25" customHeight="1">
      <c r="J31527" s="348"/>
    </row>
    <row r="31528" spans="10:10" ht="29.25" customHeight="1">
      <c r="J31528" s="348"/>
    </row>
    <row r="31529" spans="10:10" ht="29.25" customHeight="1">
      <c r="J31529" s="348"/>
    </row>
    <row r="31530" spans="10:10" ht="29.25" customHeight="1">
      <c r="J31530" s="348"/>
    </row>
    <row r="31531" spans="10:10" ht="29.25" customHeight="1">
      <c r="J31531" s="348"/>
    </row>
    <row r="31532" spans="10:10" ht="29.25" customHeight="1">
      <c r="J31532" s="348"/>
    </row>
    <row r="31533" spans="10:10" ht="29.25" customHeight="1">
      <c r="J31533" s="348"/>
    </row>
    <row r="31534" spans="10:10" ht="29.25" customHeight="1">
      <c r="J31534" s="348"/>
    </row>
    <row r="31535" spans="10:10" ht="29.25" customHeight="1">
      <c r="J31535" s="348"/>
    </row>
    <row r="31536" spans="10:10" ht="29.25" customHeight="1">
      <c r="J31536" s="348"/>
    </row>
    <row r="31537" spans="10:10" ht="29.25" customHeight="1">
      <c r="J31537" s="348"/>
    </row>
    <row r="31538" spans="10:10" ht="29.25" customHeight="1">
      <c r="J31538" s="348"/>
    </row>
    <row r="31539" spans="10:10" ht="29.25" customHeight="1">
      <c r="J31539" s="348"/>
    </row>
    <row r="31540" spans="10:10" ht="29.25" customHeight="1">
      <c r="J31540" s="348"/>
    </row>
    <row r="31541" spans="10:10" ht="29.25" customHeight="1">
      <c r="J31541" s="348"/>
    </row>
    <row r="31542" spans="10:10" ht="29.25" customHeight="1">
      <c r="J31542" s="348"/>
    </row>
    <row r="31543" spans="10:10" ht="29.25" customHeight="1">
      <c r="J31543" s="348"/>
    </row>
    <row r="31544" spans="10:10" ht="29.25" customHeight="1">
      <c r="J31544" s="348"/>
    </row>
    <row r="31545" spans="10:10" ht="29.25" customHeight="1">
      <c r="J31545" s="348"/>
    </row>
    <row r="31546" spans="10:10" ht="29.25" customHeight="1">
      <c r="J31546" s="348"/>
    </row>
    <row r="31547" spans="10:10" ht="29.25" customHeight="1">
      <c r="J31547" s="348"/>
    </row>
    <row r="31548" spans="10:10" ht="29.25" customHeight="1">
      <c r="J31548" s="348"/>
    </row>
    <row r="31549" spans="10:10" ht="29.25" customHeight="1">
      <c r="J31549" s="348"/>
    </row>
    <row r="31550" spans="10:10" ht="29.25" customHeight="1">
      <c r="J31550" s="348"/>
    </row>
    <row r="31551" spans="10:10" ht="29.25" customHeight="1">
      <c r="J31551" s="348"/>
    </row>
    <row r="31552" spans="10:10" ht="29.25" customHeight="1">
      <c r="J31552" s="348"/>
    </row>
    <row r="31553" spans="10:10" ht="29.25" customHeight="1">
      <c r="J31553" s="348"/>
    </row>
    <row r="31554" spans="10:10" ht="29.25" customHeight="1">
      <c r="J31554" s="348"/>
    </row>
    <row r="31555" spans="10:10" ht="29.25" customHeight="1">
      <c r="J31555" s="348"/>
    </row>
    <row r="31556" spans="10:10" ht="29.25" customHeight="1">
      <c r="J31556" s="348"/>
    </row>
    <row r="31557" spans="10:10" ht="29.25" customHeight="1">
      <c r="J31557" s="348"/>
    </row>
    <row r="31558" spans="10:10" ht="29.25" customHeight="1">
      <c r="J31558" s="348"/>
    </row>
    <row r="31559" spans="10:10" ht="29.25" customHeight="1">
      <c r="J31559" s="348"/>
    </row>
    <row r="31560" spans="10:10" ht="29.25" customHeight="1">
      <c r="J31560" s="348"/>
    </row>
    <row r="31561" spans="10:10" ht="29.25" customHeight="1">
      <c r="J31561" s="348"/>
    </row>
    <row r="31562" spans="10:10" ht="29.25" customHeight="1">
      <c r="J31562" s="348"/>
    </row>
    <row r="31563" spans="10:10" ht="29.25" customHeight="1">
      <c r="J31563" s="348"/>
    </row>
    <row r="31564" spans="10:10" ht="29.25" customHeight="1">
      <c r="J31564" s="348"/>
    </row>
    <row r="31565" spans="10:10" ht="29.25" customHeight="1">
      <c r="J31565" s="348"/>
    </row>
    <row r="31566" spans="10:10" ht="29.25" customHeight="1">
      <c r="J31566" s="348"/>
    </row>
    <row r="31567" spans="10:10" ht="29.25" customHeight="1">
      <c r="J31567" s="348"/>
    </row>
    <row r="31568" spans="10:10" ht="29.25" customHeight="1">
      <c r="J31568" s="348"/>
    </row>
    <row r="31569" spans="10:10" ht="29.25" customHeight="1">
      <c r="J31569" s="348"/>
    </row>
    <row r="31570" spans="10:10" ht="29.25" customHeight="1">
      <c r="J31570" s="348"/>
    </row>
    <row r="31571" spans="10:10" ht="29.25" customHeight="1">
      <c r="J31571" s="348"/>
    </row>
    <row r="31572" spans="10:10" ht="29.25" customHeight="1">
      <c r="J31572" s="348"/>
    </row>
    <row r="31573" spans="10:10" ht="29.25" customHeight="1">
      <c r="J31573" s="348"/>
    </row>
    <row r="31574" spans="10:10" ht="29.25" customHeight="1">
      <c r="J31574" s="348"/>
    </row>
    <row r="31575" spans="10:10" ht="29.25" customHeight="1">
      <c r="J31575" s="348"/>
    </row>
    <row r="31576" spans="10:10" ht="29.25" customHeight="1">
      <c r="J31576" s="348"/>
    </row>
    <row r="31577" spans="10:10" ht="29.25" customHeight="1">
      <c r="J31577" s="348"/>
    </row>
    <row r="31578" spans="10:10" ht="29.25" customHeight="1">
      <c r="J31578" s="348"/>
    </row>
    <row r="31579" spans="10:10" ht="29.25" customHeight="1">
      <c r="J31579" s="348"/>
    </row>
    <row r="31580" spans="10:10" ht="29.25" customHeight="1">
      <c r="J31580" s="348"/>
    </row>
    <row r="31581" spans="10:10" ht="29.25" customHeight="1">
      <c r="J31581" s="348"/>
    </row>
    <row r="31582" spans="10:10" ht="29.25" customHeight="1">
      <c r="J31582" s="348"/>
    </row>
    <row r="31583" spans="10:10" ht="29.25" customHeight="1">
      <c r="J31583" s="348"/>
    </row>
    <row r="31584" spans="10:10" ht="29.25" customHeight="1">
      <c r="J31584" s="348"/>
    </row>
    <row r="31585" spans="10:10" ht="29.25" customHeight="1">
      <c r="J31585" s="348"/>
    </row>
    <row r="31586" spans="10:10" ht="29.25" customHeight="1">
      <c r="J31586" s="348"/>
    </row>
    <row r="31587" spans="10:10" ht="29.25" customHeight="1">
      <c r="J31587" s="348"/>
    </row>
    <row r="31588" spans="10:10" ht="29.25" customHeight="1">
      <c r="J31588" s="348"/>
    </row>
    <row r="31589" spans="10:10" ht="29.25" customHeight="1">
      <c r="J31589" s="348"/>
    </row>
    <row r="31590" spans="10:10" ht="29.25" customHeight="1">
      <c r="J31590" s="348"/>
    </row>
    <row r="31591" spans="10:10" ht="29.25" customHeight="1">
      <c r="J31591" s="348"/>
    </row>
    <row r="31592" spans="10:10" ht="29.25" customHeight="1">
      <c r="J31592" s="348"/>
    </row>
    <row r="31593" spans="10:10" ht="29.25" customHeight="1">
      <c r="J31593" s="348"/>
    </row>
    <row r="31594" spans="10:10" ht="29.25" customHeight="1">
      <c r="J31594" s="348"/>
    </row>
    <row r="31595" spans="10:10" ht="29.25" customHeight="1">
      <c r="J31595" s="348"/>
    </row>
    <row r="31596" spans="10:10" ht="29.25" customHeight="1">
      <c r="J31596" s="348"/>
    </row>
    <row r="31597" spans="10:10" ht="29.25" customHeight="1">
      <c r="J31597" s="348"/>
    </row>
    <row r="31598" spans="10:10" ht="29.25" customHeight="1">
      <c r="J31598" s="348"/>
    </row>
    <row r="31599" spans="10:10" ht="29.25" customHeight="1">
      <c r="J31599" s="348"/>
    </row>
    <row r="31600" spans="10:10" ht="29.25" customHeight="1">
      <c r="J31600" s="348"/>
    </row>
    <row r="31601" spans="10:10" ht="29.25" customHeight="1">
      <c r="J31601" s="348"/>
    </row>
    <row r="31602" spans="10:10" ht="29.25" customHeight="1">
      <c r="J31602" s="348"/>
    </row>
    <row r="31603" spans="10:10" ht="29.25" customHeight="1">
      <c r="J31603" s="348"/>
    </row>
    <row r="31604" spans="10:10" ht="29.25" customHeight="1">
      <c r="J31604" s="348"/>
    </row>
    <row r="31605" spans="10:10" ht="29.25" customHeight="1">
      <c r="J31605" s="348"/>
    </row>
    <row r="31606" spans="10:10" ht="29.25" customHeight="1">
      <c r="J31606" s="348"/>
    </row>
    <row r="31607" spans="10:10" ht="29.25" customHeight="1">
      <c r="J31607" s="348"/>
    </row>
    <row r="31608" spans="10:10" ht="29.25" customHeight="1">
      <c r="J31608" s="348"/>
    </row>
    <row r="31609" spans="10:10" ht="29.25" customHeight="1">
      <c r="J31609" s="348"/>
    </row>
    <row r="31610" spans="10:10" ht="29.25" customHeight="1">
      <c r="J31610" s="348"/>
    </row>
    <row r="31611" spans="10:10" ht="29.25" customHeight="1">
      <c r="J31611" s="348"/>
    </row>
    <row r="31612" spans="10:10" ht="29.25" customHeight="1">
      <c r="J31612" s="348"/>
    </row>
    <row r="31613" spans="10:10" ht="29.25" customHeight="1">
      <c r="J31613" s="348"/>
    </row>
    <row r="31614" spans="10:10" ht="29.25" customHeight="1">
      <c r="J31614" s="348"/>
    </row>
    <row r="31615" spans="10:10" ht="29.25" customHeight="1">
      <c r="J31615" s="348"/>
    </row>
    <row r="31616" spans="10:10" ht="29.25" customHeight="1">
      <c r="J31616" s="348"/>
    </row>
    <row r="31617" spans="10:10" ht="29.25" customHeight="1">
      <c r="J31617" s="348"/>
    </row>
    <row r="31618" spans="10:10" ht="29.25" customHeight="1">
      <c r="J31618" s="348"/>
    </row>
    <row r="31619" spans="10:10" ht="29.25" customHeight="1">
      <c r="J31619" s="348"/>
    </row>
    <row r="31620" spans="10:10" ht="29.25" customHeight="1">
      <c r="J31620" s="348"/>
    </row>
    <row r="31621" spans="10:10" ht="29.25" customHeight="1">
      <c r="J31621" s="348"/>
    </row>
    <row r="31622" spans="10:10" ht="29.25" customHeight="1">
      <c r="J31622" s="348"/>
    </row>
    <row r="31623" spans="10:10" ht="29.25" customHeight="1">
      <c r="J31623" s="348"/>
    </row>
    <row r="31624" spans="10:10" ht="29.25" customHeight="1">
      <c r="J31624" s="348"/>
    </row>
    <row r="31625" spans="10:10" ht="29.25" customHeight="1">
      <c r="J31625" s="348"/>
    </row>
    <row r="31626" spans="10:10" ht="29.25" customHeight="1">
      <c r="J31626" s="348"/>
    </row>
    <row r="31627" spans="10:10" ht="29.25" customHeight="1">
      <c r="J31627" s="348"/>
    </row>
    <row r="31628" spans="10:10" ht="29.25" customHeight="1">
      <c r="J31628" s="348"/>
    </row>
    <row r="31629" spans="10:10" ht="29.25" customHeight="1">
      <c r="J31629" s="348"/>
    </row>
    <row r="31630" spans="10:10" ht="29.25" customHeight="1">
      <c r="J31630" s="348"/>
    </row>
    <row r="31631" spans="10:10" ht="29.25" customHeight="1">
      <c r="J31631" s="348"/>
    </row>
    <row r="31632" spans="10:10" ht="29.25" customHeight="1">
      <c r="J31632" s="348"/>
    </row>
    <row r="31633" spans="10:10" ht="29.25" customHeight="1">
      <c r="J31633" s="348"/>
    </row>
    <row r="31634" spans="10:10" ht="29.25" customHeight="1">
      <c r="J31634" s="348"/>
    </row>
    <row r="31635" spans="10:10" ht="29.25" customHeight="1">
      <c r="J31635" s="348"/>
    </row>
    <row r="31636" spans="10:10" ht="29.25" customHeight="1">
      <c r="J31636" s="348"/>
    </row>
    <row r="31637" spans="10:10" ht="29.25" customHeight="1">
      <c r="J31637" s="348"/>
    </row>
    <row r="31638" spans="10:10" ht="29.25" customHeight="1">
      <c r="J31638" s="348"/>
    </row>
    <row r="31639" spans="10:10" ht="29.25" customHeight="1">
      <c r="J31639" s="348"/>
    </row>
    <row r="31640" spans="10:10" ht="29.25" customHeight="1">
      <c r="J31640" s="348"/>
    </row>
    <row r="31641" spans="10:10" ht="29.25" customHeight="1">
      <c r="J31641" s="348"/>
    </row>
    <row r="31642" spans="10:10" ht="29.25" customHeight="1">
      <c r="J31642" s="348"/>
    </row>
    <row r="31643" spans="10:10" ht="29.25" customHeight="1">
      <c r="J31643" s="348"/>
    </row>
    <row r="31644" spans="10:10" ht="29.25" customHeight="1">
      <c r="J31644" s="348"/>
    </row>
    <row r="31645" spans="10:10" ht="29.25" customHeight="1">
      <c r="J31645" s="348"/>
    </row>
    <row r="31646" spans="10:10" ht="29.25" customHeight="1">
      <c r="J31646" s="348"/>
    </row>
    <row r="31647" spans="10:10" ht="29.25" customHeight="1">
      <c r="J31647" s="348"/>
    </row>
    <row r="31648" spans="10:10" ht="29.25" customHeight="1">
      <c r="J31648" s="348"/>
    </row>
    <row r="31649" spans="10:10" ht="29.25" customHeight="1">
      <c r="J31649" s="348"/>
    </row>
    <row r="31650" spans="10:10" ht="29.25" customHeight="1">
      <c r="J31650" s="348"/>
    </row>
    <row r="31651" spans="10:10" ht="29.25" customHeight="1">
      <c r="J31651" s="348"/>
    </row>
    <row r="31652" spans="10:10" ht="29.25" customHeight="1">
      <c r="J31652" s="348"/>
    </row>
    <row r="31653" spans="10:10" ht="29.25" customHeight="1">
      <c r="J31653" s="348"/>
    </row>
    <row r="31654" spans="10:10" ht="29.25" customHeight="1">
      <c r="J31654" s="348"/>
    </row>
    <row r="31655" spans="10:10" ht="29.25" customHeight="1">
      <c r="J31655" s="348"/>
    </row>
    <row r="31656" spans="10:10" ht="29.25" customHeight="1">
      <c r="J31656" s="348"/>
    </row>
    <row r="31657" spans="10:10" ht="29.25" customHeight="1">
      <c r="J31657" s="348"/>
    </row>
    <row r="31658" spans="10:10" ht="29.25" customHeight="1">
      <c r="J31658" s="348"/>
    </row>
    <row r="31659" spans="10:10" ht="29.25" customHeight="1">
      <c r="J31659" s="348"/>
    </row>
    <row r="31660" spans="10:10" ht="29.25" customHeight="1">
      <c r="J31660" s="348"/>
    </row>
    <row r="31661" spans="10:10" ht="29.25" customHeight="1">
      <c r="J31661" s="348"/>
    </row>
    <row r="31662" spans="10:10" ht="29.25" customHeight="1">
      <c r="J31662" s="348"/>
    </row>
    <row r="31663" spans="10:10" ht="29.25" customHeight="1">
      <c r="J31663" s="348"/>
    </row>
    <row r="31664" spans="10:10" ht="29.25" customHeight="1">
      <c r="J31664" s="348"/>
    </row>
    <row r="31665" spans="10:10" ht="29.25" customHeight="1">
      <c r="J31665" s="348"/>
    </row>
    <row r="31666" spans="10:10" ht="29.25" customHeight="1">
      <c r="J31666" s="348"/>
    </row>
    <row r="31667" spans="10:10" ht="29.25" customHeight="1">
      <c r="J31667" s="348"/>
    </row>
    <row r="31668" spans="10:10" ht="29.25" customHeight="1">
      <c r="J31668" s="348"/>
    </row>
    <row r="31669" spans="10:10" ht="29.25" customHeight="1">
      <c r="J31669" s="348"/>
    </row>
    <row r="31670" spans="10:10" ht="29.25" customHeight="1">
      <c r="J31670" s="348"/>
    </row>
    <row r="31671" spans="10:10" ht="29.25" customHeight="1">
      <c r="J31671" s="348"/>
    </row>
    <row r="31672" spans="10:10" ht="29.25" customHeight="1">
      <c r="J31672" s="348"/>
    </row>
    <row r="31673" spans="10:10" ht="29.25" customHeight="1">
      <c r="J31673" s="348"/>
    </row>
    <row r="31674" spans="10:10" ht="29.25" customHeight="1">
      <c r="J31674" s="348"/>
    </row>
    <row r="31675" spans="10:10" ht="29.25" customHeight="1">
      <c r="J31675" s="348"/>
    </row>
    <row r="31676" spans="10:10" ht="29.25" customHeight="1">
      <c r="J31676" s="348"/>
    </row>
    <row r="31677" spans="10:10" ht="29.25" customHeight="1">
      <c r="J31677" s="348"/>
    </row>
    <row r="31678" spans="10:10" ht="29.25" customHeight="1">
      <c r="J31678" s="348"/>
    </row>
    <row r="31679" spans="10:10" ht="29.25" customHeight="1">
      <c r="J31679" s="348"/>
    </row>
    <row r="31680" spans="10:10" ht="29.25" customHeight="1">
      <c r="J31680" s="348"/>
    </row>
    <row r="31681" spans="10:10" ht="29.25" customHeight="1">
      <c r="J31681" s="348"/>
    </row>
    <row r="31682" spans="10:10" ht="29.25" customHeight="1">
      <c r="J31682" s="348"/>
    </row>
    <row r="31683" spans="10:10" ht="29.25" customHeight="1">
      <c r="J31683" s="348"/>
    </row>
    <row r="31684" spans="10:10" ht="29.25" customHeight="1">
      <c r="J31684" s="348"/>
    </row>
    <row r="31685" spans="10:10" ht="29.25" customHeight="1">
      <c r="J31685" s="348"/>
    </row>
    <row r="31686" spans="10:10" ht="29.25" customHeight="1">
      <c r="J31686" s="348"/>
    </row>
    <row r="31687" spans="10:10" ht="29.25" customHeight="1">
      <c r="J31687" s="348"/>
    </row>
    <row r="31688" spans="10:10" ht="29.25" customHeight="1">
      <c r="J31688" s="348"/>
    </row>
    <row r="31689" spans="10:10" ht="29.25" customHeight="1">
      <c r="J31689" s="348"/>
    </row>
    <row r="31690" spans="10:10" ht="29.25" customHeight="1">
      <c r="J31690" s="348"/>
    </row>
    <row r="31691" spans="10:10" ht="29.25" customHeight="1">
      <c r="J31691" s="348"/>
    </row>
    <row r="31692" spans="10:10" ht="29.25" customHeight="1">
      <c r="J31692" s="348"/>
    </row>
    <row r="31693" spans="10:10" ht="29.25" customHeight="1">
      <c r="J31693" s="348"/>
    </row>
    <row r="31694" spans="10:10" ht="29.25" customHeight="1">
      <c r="J31694" s="348"/>
    </row>
    <row r="31695" spans="10:10" ht="29.25" customHeight="1">
      <c r="J31695" s="348"/>
    </row>
    <row r="31696" spans="10:10" ht="29.25" customHeight="1">
      <c r="J31696" s="348"/>
    </row>
    <row r="31697" spans="10:10" ht="29.25" customHeight="1">
      <c r="J31697" s="348"/>
    </row>
    <row r="31698" spans="10:10" ht="29.25" customHeight="1">
      <c r="J31698" s="348"/>
    </row>
    <row r="31699" spans="10:10" ht="29.25" customHeight="1">
      <c r="J31699" s="348"/>
    </row>
    <row r="31700" spans="10:10" ht="29.25" customHeight="1">
      <c r="J31700" s="348"/>
    </row>
    <row r="31701" spans="10:10" ht="29.25" customHeight="1">
      <c r="J31701" s="348"/>
    </row>
    <row r="31702" spans="10:10" ht="29.25" customHeight="1">
      <c r="J31702" s="348"/>
    </row>
    <row r="31703" spans="10:10" ht="29.25" customHeight="1">
      <c r="J31703" s="348"/>
    </row>
    <row r="31704" spans="10:10" ht="29.25" customHeight="1">
      <c r="J31704" s="348"/>
    </row>
    <row r="31705" spans="10:10" ht="29.25" customHeight="1">
      <c r="J31705" s="348"/>
    </row>
    <row r="31706" spans="10:10" ht="29.25" customHeight="1">
      <c r="J31706" s="348"/>
    </row>
    <row r="31707" spans="10:10" ht="29.25" customHeight="1">
      <c r="J31707" s="348"/>
    </row>
    <row r="31708" spans="10:10" ht="29.25" customHeight="1">
      <c r="J31708" s="348"/>
    </row>
    <row r="31709" spans="10:10" ht="29.25" customHeight="1">
      <c r="J31709" s="348"/>
    </row>
    <row r="31710" spans="10:10" ht="29.25" customHeight="1">
      <c r="J31710" s="348"/>
    </row>
    <row r="31711" spans="10:10" ht="29.25" customHeight="1">
      <c r="J31711" s="348"/>
    </row>
    <row r="31712" spans="10:10" ht="29.25" customHeight="1">
      <c r="J31712" s="348"/>
    </row>
    <row r="31713" spans="10:10" ht="29.25" customHeight="1">
      <c r="J31713" s="348"/>
    </row>
    <row r="31714" spans="10:10" ht="29.25" customHeight="1">
      <c r="J31714" s="348"/>
    </row>
    <row r="31715" spans="10:10" ht="29.25" customHeight="1">
      <c r="J31715" s="348"/>
    </row>
    <row r="31716" spans="10:10" ht="29.25" customHeight="1">
      <c r="J31716" s="348"/>
    </row>
    <row r="31717" spans="10:10" ht="29.25" customHeight="1">
      <c r="J31717" s="348"/>
    </row>
    <row r="31718" spans="10:10" ht="29.25" customHeight="1">
      <c r="J31718" s="348"/>
    </row>
    <row r="31719" spans="10:10" ht="29.25" customHeight="1">
      <c r="J31719" s="348"/>
    </row>
    <row r="31720" spans="10:10" ht="29.25" customHeight="1">
      <c r="J31720" s="348"/>
    </row>
    <row r="31721" spans="10:10" ht="29.25" customHeight="1">
      <c r="J31721" s="348"/>
    </row>
    <row r="31722" spans="10:10" ht="29.25" customHeight="1">
      <c r="J31722" s="348"/>
    </row>
    <row r="31723" spans="10:10" ht="29.25" customHeight="1">
      <c r="J31723" s="348"/>
    </row>
    <row r="31724" spans="10:10" ht="29.25" customHeight="1">
      <c r="J31724" s="348"/>
    </row>
    <row r="31725" spans="10:10" ht="29.25" customHeight="1">
      <c r="J31725" s="348"/>
    </row>
    <row r="31726" spans="10:10" ht="29.25" customHeight="1">
      <c r="J31726" s="348"/>
    </row>
    <row r="31727" spans="10:10" ht="29.25" customHeight="1">
      <c r="J31727" s="348"/>
    </row>
    <row r="31728" spans="10:10" ht="29.25" customHeight="1">
      <c r="J31728" s="348"/>
    </row>
    <row r="31729" spans="10:10" ht="29.25" customHeight="1">
      <c r="J31729" s="348"/>
    </row>
    <row r="31730" spans="10:10" ht="29.25" customHeight="1">
      <c r="J31730" s="348"/>
    </row>
    <row r="31731" spans="10:10" ht="29.25" customHeight="1">
      <c r="J31731" s="348"/>
    </row>
    <row r="31732" spans="10:10" ht="29.25" customHeight="1">
      <c r="J31732" s="348"/>
    </row>
    <row r="31733" spans="10:10" ht="29.25" customHeight="1">
      <c r="J31733" s="348"/>
    </row>
    <row r="31734" spans="10:10" ht="29.25" customHeight="1">
      <c r="J31734" s="348"/>
    </row>
    <row r="31735" spans="10:10" ht="29.25" customHeight="1">
      <c r="J31735" s="348"/>
    </row>
    <row r="31736" spans="10:10" ht="29.25" customHeight="1">
      <c r="J31736" s="348"/>
    </row>
    <row r="31737" spans="10:10" ht="29.25" customHeight="1">
      <c r="J31737" s="348"/>
    </row>
    <row r="31738" spans="10:10" ht="29.25" customHeight="1">
      <c r="J31738" s="348"/>
    </row>
    <row r="31739" spans="10:10" ht="29.25" customHeight="1">
      <c r="J31739" s="348"/>
    </row>
    <row r="31740" spans="10:10" ht="29.25" customHeight="1">
      <c r="J31740" s="348"/>
    </row>
    <row r="31741" spans="10:10" ht="29.25" customHeight="1">
      <c r="J31741" s="348"/>
    </row>
    <row r="31742" spans="10:10" ht="29.25" customHeight="1">
      <c r="J31742" s="348"/>
    </row>
    <row r="31743" spans="10:10" ht="29.25" customHeight="1">
      <c r="J31743" s="348"/>
    </row>
    <row r="31744" spans="10:10" ht="29.25" customHeight="1">
      <c r="J31744" s="348"/>
    </row>
    <row r="31745" spans="10:10" ht="29.25" customHeight="1">
      <c r="J31745" s="348"/>
    </row>
    <row r="31746" spans="10:10" ht="29.25" customHeight="1">
      <c r="J31746" s="348"/>
    </row>
    <row r="31747" spans="10:10" ht="29.25" customHeight="1">
      <c r="J31747" s="348"/>
    </row>
    <row r="31748" spans="10:10" ht="29.25" customHeight="1">
      <c r="J31748" s="348"/>
    </row>
    <row r="31749" spans="10:10" ht="29.25" customHeight="1">
      <c r="J31749" s="348"/>
    </row>
    <row r="31750" spans="10:10" ht="29.25" customHeight="1">
      <c r="J31750" s="348"/>
    </row>
    <row r="31751" spans="10:10" ht="29.25" customHeight="1">
      <c r="J31751" s="348"/>
    </row>
    <row r="31752" spans="10:10" ht="29.25" customHeight="1">
      <c r="J31752" s="348"/>
    </row>
    <row r="31753" spans="10:10" ht="29.25" customHeight="1">
      <c r="J31753" s="348"/>
    </row>
    <row r="31754" spans="10:10" ht="29.25" customHeight="1">
      <c r="J31754" s="348"/>
    </row>
    <row r="31755" spans="10:10" ht="29.25" customHeight="1">
      <c r="J31755" s="348"/>
    </row>
    <row r="31756" spans="10:10" ht="29.25" customHeight="1">
      <c r="J31756" s="348"/>
    </row>
    <row r="31757" spans="10:10" ht="29.25" customHeight="1">
      <c r="J31757" s="348"/>
    </row>
    <row r="31758" spans="10:10" ht="29.25" customHeight="1">
      <c r="J31758" s="348"/>
    </row>
    <row r="31759" spans="10:10" ht="29.25" customHeight="1">
      <c r="J31759" s="348"/>
    </row>
    <row r="31760" spans="10:10" ht="29.25" customHeight="1">
      <c r="J31760" s="348"/>
    </row>
    <row r="31761" spans="10:10" ht="29.25" customHeight="1">
      <c r="J31761" s="348"/>
    </row>
    <row r="31762" spans="10:10" ht="29.25" customHeight="1">
      <c r="J31762" s="348"/>
    </row>
    <row r="31763" spans="10:10" ht="29.25" customHeight="1">
      <c r="J31763" s="348"/>
    </row>
    <row r="31764" spans="10:10" ht="29.25" customHeight="1">
      <c r="J31764" s="348"/>
    </row>
    <row r="31765" spans="10:10" ht="29.25" customHeight="1">
      <c r="J31765" s="348"/>
    </row>
    <row r="31766" spans="10:10" ht="29.25" customHeight="1">
      <c r="J31766" s="348"/>
    </row>
    <row r="31767" spans="10:10" ht="29.25" customHeight="1">
      <c r="J31767" s="348"/>
    </row>
    <row r="31768" spans="10:10" ht="29.25" customHeight="1">
      <c r="J31768" s="348"/>
    </row>
    <row r="31769" spans="10:10" ht="29.25" customHeight="1">
      <c r="J31769" s="348"/>
    </row>
    <row r="31770" spans="10:10" ht="29.25" customHeight="1">
      <c r="J31770" s="348"/>
    </row>
    <row r="31771" spans="10:10" ht="29.25" customHeight="1">
      <c r="J31771" s="348"/>
    </row>
    <row r="31772" spans="10:10" ht="29.25" customHeight="1">
      <c r="J31772" s="348"/>
    </row>
    <row r="31773" spans="10:10" ht="29.25" customHeight="1">
      <c r="J31773" s="348"/>
    </row>
    <row r="31774" spans="10:10" ht="29.25" customHeight="1">
      <c r="J31774" s="348"/>
    </row>
    <row r="31775" spans="10:10" ht="29.25" customHeight="1">
      <c r="J31775" s="348"/>
    </row>
    <row r="31776" spans="10:10" ht="29.25" customHeight="1">
      <c r="J31776" s="348"/>
    </row>
    <row r="31777" spans="10:10" ht="29.25" customHeight="1">
      <c r="J31777" s="348"/>
    </row>
    <row r="31778" spans="10:10" ht="29.25" customHeight="1">
      <c r="J31778" s="348"/>
    </row>
    <row r="31779" spans="10:10" ht="29.25" customHeight="1">
      <c r="J31779" s="348"/>
    </row>
    <row r="31780" spans="10:10" ht="29.25" customHeight="1">
      <c r="J31780" s="348"/>
    </row>
    <row r="31781" spans="10:10" ht="29.25" customHeight="1">
      <c r="J31781" s="348"/>
    </row>
    <row r="31782" spans="10:10" ht="29.25" customHeight="1">
      <c r="J31782" s="348"/>
    </row>
    <row r="31783" spans="10:10" ht="29.25" customHeight="1">
      <c r="J31783" s="348"/>
    </row>
    <row r="31784" spans="10:10" ht="29.25" customHeight="1">
      <c r="J31784" s="348"/>
    </row>
    <row r="31785" spans="10:10" ht="29.25" customHeight="1">
      <c r="J31785" s="348"/>
    </row>
    <row r="31786" spans="10:10" ht="29.25" customHeight="1">
      <c r="J31786" s="348"/>
    </row>
    <row r="31787" spans="10:10" ht="29.25" customHeight="1">
      <c r="J31787" s="348"/>
    </row>
    <row r="31788" spans="10:10" ht="29.25" customHeight="1">
      <c r="J31788" s="348"/>
    </row>
    <row r="31789" spans="10:10" ht="29.25" customHeight="1">
      <c r="J31789" s="348"/>
    </row>
    <row r="31790" spans="10:10" ht="29.25" customHeight="1">
      <c r="J31790" s="348"/>
    </row>
    <row r="31791" spans="10:10" ht="29.25" customHeight="1">
      <c r="J31791" s="348"/>
    </row>
    <row r="31792" spans="10:10" ht="29.25" customHeight="1">
      <c r="J31792" s="348"/>
    </row>
    <row r="31793" spans="10:10" ht="29.25" customHeight="1">
      <c r="J31793" s="348"/>
    </row>
    <row r="31794" spans="10:10" ht="29.25" customHeight="1">
      <c r="J31794" s="348"/>
    </row>
    <row r="31795" spans="10:10" ht="29.25" customHeight="1">
      <c r="J31795" s="348"/>
    </row>
    <row r="31796" spans="10:10" ht="29.25" customHeight="1">
      <c r="J31796" s="348"/>
    </row>
    <row r="31797" spans="10:10" ht="29.25" customHeight="1">
      <c r="J31797" s="348"/>
    </row>
    <row r="31798" spans="10:10" ht="29.25" customHeight="1">
      <c r="J31798" s="348"/>
    </row>
    <row r="31799" spans="10:10" ht="29.25" customHeight="1">
      <c r="J31799" s="348"/>
    </row>
    <row r="31800" spans="10:10" ht="29.25" customHeight="1">
      <c r="J31800" s="348"/>
    </row>
    <row r="31801" spans="10:10" ht="29.25" customHeight="1">
      <c r="J31801" s="348"/>
    </row>
    <row r="31802" spans="10:10" ht="29.25" customHeight="1">
      <c r="J31802" s="348"/>
    </row>
    <row r="31803" spans="10:10" ht="29.25" customHeight="1">
      <c r="J31803" s="348"/>
    </row>
    <row r="31804" spans="10:10" ht="29.25" customHeight="1">
      <c r="J31804" s="348"/>
    </row>
    <row r="31805" spans="10:10" ht="29.25" customHeight="1">
      <c r="J31805" s="348"/>
    </row>
    <row r="31806" spans="10:10" ht="29.25" customHeight="1">
      <c r="J31806" s="348"/>
    </row>
    <row r="31807" spans="10:10" ht="29.25" customHeight="1">
      <c r="J31807" s="348"/>
    </row>
    <row r="31808" spans="10:10" ht="29.25" customHeight="1">
      <c r="J31808" s="348"/>
    </row>
    <row r="31809" spans="10:10" ht="29.25" customHeight="1">
      <c r="J31809" s="348"/>
    </row>
    <row r="31810" spans="10:10" ht="29.25" customHeight="1">
      <c r="J31810" s="348"/>
    </row>
    <row r="31811" spans="10:10" ht="29.25" customHeight="1">
      <c r="J31811" s="348"/>
    </row>
    <row r="31812" spans="10:10" ht="29.25" customHeight="1">
      <c r="J31812" s="348"/>
    </row>
    <row r="31813" spans="10:10" ht="29.25" customHeight="1">
      <c r="J31813" s="348"/>
    </row>
    <row r="31814" spans="10:10" ht="29.25" customHeight="1">
      <c r="J31814" s="348"/>
    </row>
    <row r="31815" spans="10:10" ht="29.25" customHeight="1">
      <c r="J31815" s="348"/>
    </row>
    <row r="31816" spans="10:10" ht="29.25" customHeight="1">
      <c r="J31816" s="348"/>
    </row>
    <row r="31817" spans="10:10" ht="29.25" customHeight="1">
      <c r="J31817" s="348"/>
    </row>
    <row r="31818" spans="10:10" ht="29.25" customHeight="1">
      <c r="J31818" s="348"/>
    </row>
    <row r="31819" spans="10:10" ht="29.25" customHeight="1">
      <c r="J31819" s="348"/>
    </row>
    <row r="31820" spans="10:10" ht="29.25" customHeight="1">
      <c r="J31820" s="348"/>
    </row>
    <row r="31821" spans="10:10" ht="29.25" customHeight="1">
      <c r="J31821" s="348"/>
    </row>
    <row r="31822" spans="10:10" ht="29.25" customHeight="1">
      <c r="J31822" s="348"/>
    </row>
    <row r="31823" spans="10:10" ht="29.25" customHeight="1">
      <c r="J31823" s="348"/>
    </row>
    <row r="31824" spans="10:10" ht="29.25" customHeight="1">
      <c r="J31824" s="348"/>
    </row>
    <row r="31825" spans="10:10" ht="29.25" customHeight="1">
      <c r="J31825" s="348"/>
    </row>
    <row r="31826" spans="10:10" ht="29.25" customHeight="1">
      <c r="J31826" s="348"/>
    </row>
    <row r="31827" spans="10:10" ht="29.25" customHeight="1">
      <c r="J31827" s="348"/>
    </row>
    <row r="31828" spans="10:10" ht="29.25" customHeight="1">
      <c r="J31828" s="348"/>
    </row>
    <row r="31829" spans="10:10" ht="29.25" customHeight="1">
      <c r="J31829" s="348"/>
    </row>
    <row r="31830" spans="10:10" ht="29.25" customHeight="1">
      <c r="J31830" s="348"/>
    </row>
    <row r="31831" spans="10:10" ht="29.25" customHeight="1">
      <c r="J31831" s="348"/>
    </row>
    <row r="31832" spans="10:10" ht="29.25" customHeight="1">
      <c r="J31832" s="348"/>
    </row>
    <row r="31833" spans="10:10" ht="29.25" customHeight="1">
      <c r="J31833" s="348"/>
    </row>
    <row r="31834" spans="10:10" ht="29.25" customHeight="1">
      <c r="J31834" s="348"/>
    </row>
    <row r="31835" spans="10:10" ht="29.25" customHeight="1">
      <c r="J31835" s="348"/>
    </row>
    <row r="31836" spans="10:10" ht="29.25" customHeight="1">
      <c r="J31836" s="348"/>
    </row>
    <row r="31837" spans="10:10" ht="29.25" customHeight="1">
      <c r="J31837" s="348"/>
    </row>
    <row r="31838" spans="10:10" ht="29.25" customHeight="1">
      <c r="J31838" s="348"/>
    </row>
    <row r="31839" spans="10:10" ht="29.25" customHeight="1">
      <c r="J31839" s="348"/>
    </row>
    <row r="31840" spans="10:10" ht="29.25" customHeight="1">
      <c r="J31840" s="348"/>
    </row>
    <row r="31841" spans="10:10" ht="29.25" customHeight="1">
      <c r="J31841" s="348"/>
    </row>
    <row r="31842" spans="10:10" ht="29.25" customHeight="1">
      <c r="J31842" s="348"/>
    </row>
    <row r="31843" spans="10:10" ht="29.25" customHeight="1">
      <c r="J31843" s="348"/>
    </row>
    <row r="31844" spans="10:10" ht="29.25" customHeight="1">
      <c r="J31844" s="348"/>
    </row>
    <row r="31845" spans="10:10" ht="29.25" customHeight="1">
      <c r="J31845" s="348"/>
    </row>
    <row r="31846" spans="10:10" ht="29.25" customHeight="1">
      <c r="J31846" s="348"/>
    </row>
    <row r="31847" spans="10:10" ht="29.25" customHeight="1">
      <c r="J31847" s="348"/>
    </row>
    <row r="31848" spans="10:10" ht="29.25" customHeight="1">
      <c r="J31848" s="348"/>
    </row>
    <row r="31849" spans="10:10" ht="29.25" customHeight="1">
      <c r="J31849" s="348"/>
    </row>
    <row r="31850" spans="10:10" ht="29.25" customHeight="1">
      <c r="J31850" s="348"/>
    </row>
    <row r="31851" spans="10:10" ht="29.25" customHeight="1">
      <c r="J31851" s="348"/>
    </row>
    <row r="31852" spans="10:10" ht="29.25" customHeight="1">
      <c r="J31852" s="348"/>
    </row>
    <row r="31853" spans="10:10" ht="29.25" customHeight="1">
      <c r="J31853" s="348"/>
    </row>
    <row r="31854" spans="10:10" ht="29.25" customHeight="1">
      <c r="J31854" s="348"/>
    </row>
    <row r="31855" spans="10:10" ht="29.25" customHeight="1">
      <c r="J31855" s="348"/>
    </row>
    <row r="31856" spans="10:10" ht="29.25" customHeight="1">
      <c r="J31856" s="348"/>
    </row>
    <row r="31857" spans="10:10" ht="29.25" customHeight="1">
      <c r="J31857" s="348"/>
    </row>
    <row r="31858" spans="10:10" ht="29.25" customHeight="1">
      <c r="J31858" s="348"/>
    </row>
    <row r="31859" spans="10:10" ht="29.25" customHeight="1">
      <c r="J31859" s="348"/>
    </row>
    <row r="31860" spans="10:10" ht="29.25" customHeight="1">
      <c r="J31860" s="348"/>
    </row>
    <row r="31861" spans="10:10" ht="29.25" customHeight="1">
      <c r="J31861" s="348"/>
    </row>
    <row r="31862" spans="10:10" ht="29.25" customHeight="1">
      <c r="J31862" s="348"/>
    </row>
    <row r="31863" spans="10:10" ht="29.25" customHeight="1">
      <c r="J31863" s="348"/>
    </row>
    <row r="31864" spans="10:10" ht="29.25" customHeight="1">
      <c r="J31864" s="348"/>
    </row>
    <row r="31865" spans="10:10" ht="29.25" customHeight="1">
      <c r="J31865" s="348"/>
    </row>
    <row r="31866" spans="10:10" ht="29.25" customHeight="1">
      <c r="J31866" s="348"/>
    </row>
    <row r="31867" spans="10:10" ht="29.25" customHeight="1">
      <c r="J31867" s="348"/>
    </row>
    <row r="31868" spans="10:10" ht="29.25" customHeight="1">
      <c r="J31868" s="348"/>
    </row>
    <row r="31869" spans="10:10" ht="29.25" customHeight="1">
      <c r="J31869" s="348"/>
    </row>
    <row r="31870" spans="10:10" ht="29.25" customHeight="1">
      <c r="J31870" s="348"/>
    </row>
    <row r="31871" spans="10:10" ht="29.25" customHeight="1">
      <c r="J31871" s="348"/>
    </row>
    <row r="31872" spans="10:10" ht="29.25" customHeight="1">
      <c r="J31872" s="348"/>
    </row>
    <row r="31873" spans="10:10" ht="29.25" customHeight="1">
      <c r="J31873" s="348"/>
    </row>
    <row r="31874" spans="10:10" ht="29.25" customHeight="1">
      <c r="J31874" s="348"/>
    </row>
    <row r="31875" spans="10:10" ht="29.25" customHeight="1">
      <c r="J31875" s="348"/>
    </row>
    <row r="31876" spans="10:10" ht="29.25" customHeight="1">
      <c r="J31876" s="348"/>
    </row>
    <row r="31877" spans="10:10" ht="29.25" customHeight="1">
      <c r="J31877" s="348"/>
    </row>
    <row r="31878" spans="10:10" ht="29.25" customHeight="1">
      <c r="J31878" s="348"/>
    </row>
    <row r="31879" spans="10:10" ht="29.25" customHeight="1">
      <c r="J31879" s="348"/>
    </row>
    <row r="31880" spans="10:10" ht="29.25" customHeight="1">
      <c r="J31880" s="348"/>
    </row>
    <row r="31881" spans="10:10" ht="29.25" customHeight="1">
      <c r="J31881" s="348"/>
    </row>
    <row r="31882" spans="10:10" ht="29.25" customHeight="1">
      <c r="J31882" s="348"/>
    </row>
    <row r="31883" spans="10:10" ht="29.25" customHeight="1">
      <c r="J31883" s="348"/>
    </row>
    <row r="31884" spans="10:10" ht="29.25" customHeight="1">
      <c r="J31884" s="348"/>
    </row>
    <row r="31885" spans="10:10" ht="29.25" customHeight="1">
      <c r="J31885" s="348"/>
    </row>
    <row r="31886" spans="10:10" ht="29.25" customHeight="1">
      <c r="J31886" s="348"/>
    </row>
    <row r="31887" spans="10:10" ht="29.25" customHeight="1">
      <c r="J31887" s="348"/>
    </row>
    <row r="31888" spans="10:10" ht="29.25" customHeight="1">
      <c r="J31888" s="348"/>
    </row>
    <row r="31889" spans="10:10" ht="29.25" customHeight="1">
      <c r="J31889" s="348"/>
    </row>
    <row r="31890" spans="10:10" ht="29.25" customHeight="1">
      <c r="J31890" s="348"/>
    </row>
    <row r="31891" spans="10:10" ht="29.25" customHeight="1">
      <c r="J31891" s="348"/>
    </row>
    <row r="31892" spans="10:10" ht="29.25" customHeight="1">
      <c r="J31892" s="348"/>
    </row>
    <row r="31893" spans="10:10" ht="29.25" customHeight="1">
      <c r="J31893" s="348"/>
    </row>
    <row r="31894" spans="10:10" ht="29.25" customHeight="1">
      <c r="J31894" s="348"/>
    </row>
    <row r="31895" spans="10:10" ht="29.25" customHeight="1">
      <c r="J31895" s="348"/>
    </row>
    <row r="31896" spans="10:10" ht="29.25" customHeight="1">
      <c r="J31896" s="348"/>
    </row>
    <row r="31897" spans="10:10" ht="29.25" customHeight="1">
      <c r="J31897" s="348"/>
    </row>
    <row r="31898" spans="10:10" ht="29.25" customHeight="1">
      <c r="J31898" s="348"/>
    </row>
    <row r="31899" spans="10:10" ht="29.25" customHeight="1">
      <c r="J31899" s="348"/>
    </row>
    <row r="31900" spans="10:10" ht="29.25" customHeight="1">
      <c r="J31900" s="348"/>
    </row>
    <row r="31901" spans="10:10" ht="29.25" customHeight="1">
      <c r="J31901" s="348"/>
    </row>
    <row r="31902" spans="10:10" ht="29.25" customHeight="1">
      <c r="J31902" s="348"/>
    </row>
    <row r="31903" spans="10:10" ht="29.25" customHeight="1">
      <c r="J31903" s="348"/>
    </row>
    <row r="31904" spans="10:10" ht="29.25" customHeight="1">
      <c r="J31904" s="348"/>
    </row>
    <row r="31905" spans="10:10" ht="29.25" customHeight="1">
      <c r="J31905" s="348"/>
    </row>
    <row r="31906" spans="10:10" ht="29.25" customHeight="1">
      <c r="J31906" s="348"/>
    </row>
    <row r="31907" spans="10:10" ht="29.25" customHeight="1">
      <c r="J31907" s="348"/>
    </row>
    <row r="31908" spans="10:10" ht="29.25" customHeight="1">
      <c r="J31908" s="348"/>
    </row>
    <row r="31909" spans="10:10" ht="29.25" customHeight="1">
      <c r="J31909" s="348"/>
    </row>
    <row r="31910" spans="10:10" ht="29.25" customHeight="1">
      <c r="J31910" s="348"/>
    </row>
    <row r="31911" spans="10:10" ht="29.25" customHeight="1">
      <c r="J31911" s="348"/>
    </row>
    <row r="31912" spans="10:10" ht="29.25" customHeight="1">
      <c r="J31912" s="348"/>
    </row>
    <row r="31913" spans="10:10" ht="29.25" customHeight="1">
      <c r="J31913" s="348"/>
    </row>
    <row r="31914" spans="10:10" ht="29.25" customHeight="1">
      <c r="J31914" s="348"/>
    </row>
    <row r="31915" spans="10:10" ht="29.25" customHeight="1">
      <c r="J31915" s="348"/>
    </row>
    <row r="31916" spans="10:10" ht="29.25" customHeight="1">
      <c r="J31916" s="348"/>
    </row>
    <row r="31917" spans="10:10" ht="29.25" customHeight="1">
      <c r="J31917" s="348"/>
    </row>
    <row r="31918" spans="10:10" ht="29.25" customHeight="1">
      <c r="J31918" s="348"/>
    </row>
    <row r="31919" spans="10:10" ht="29.25" customHeight="1">
      <c r="J31919" s="348"/>
    </row>
    <row r="31920" spans="10:10" ht="29.25" customHeight="1">
      <c r="J31920" s="348"/>
    </row>
    <row r="31921" spans="10:10" ht="29.25" customHeight="1">
      <c r="J31921" s="348"/>
    </row>
    <row r="31922" spans="10:10" ht="29.25" customHeight="1">
      <c r="J31922" s="348"/>
    </row>
    <row r="31923" spans="10:10" ht="29.25" customHeight="1">
      <c r="J31923" s="348"/>
    </row>
    <row r="31924" spans="10:10" ht="29.25" customHeight="1">
      <c r="J31924" s="348"/>
    </row>
    <row r="31925" spans="10:10" ht="29.25" customHeight="1">
      <c r="J31925" s="348"/>
    </row>
    <row r="31926" spans="10:10" ht="29.25" customHeight="1">
      <c r="J31926" s="348"/>
    </row>
    <row r="31927" spans="10:10" ht="29.25" customHeight="1">
      <c r="J31927" s="348"/>
    </row>
    <row r="31928" spans="10:10" ht="29.25" customHeight="1">
      <c r="J31928" s="348"/>
    </row>
    <row r="31929" spans="10:10" ht="29.25" customHeight="1">
      <c r="J31929" s="348"/>
    </row>
    <row r="31930" spans="10:10" ht="29.25" customHeight="1">
      <c r="J31930" s="348"/>
    </row>
    <row r="31931" spans="10:10" ht="29.25" customHeight="1">
      <c r="J31931" s="348"/>
    </row>
    <row r="31932" spans="10:10" ht="29.25" customHeight="1">
      <c r="J31932" s="348"/>
    </row>
    <row r="31933" spans="10:10" ht="29.25" customHeight="1">
      <c r="J31933" s="348"/>
    </row>
    <row r="31934" spans="10:10" ht="29.25" customHeight="1">
      <c r="J31934" s="348"/>
    </row>
    <row r="31935" spans="10:10" ht="29.25" customHeight="1">
      <c r="J31935" s="348"/>
    </row>
    <row r="31936" spans="10:10" ht="29.25" customHeight="1">
      <c r="J31936" s="348"/>
    </row>
    <row r="31937" spans="10:10" ht="29.25" customHeight="1">
      <c r="J31937" s="348"/>
    </row>
    <row r="31938" spans="10:10" ht="29.25" customHeight="1">
      <c r="J31938" s="348"/>
    </row>
    <row r="31939" spans="10:10" ht="29.25" customHeight="1">
      <c r="J31939" s="348"/>
    </row>
    <row r="31940" spans="10:10" ht="29.25" customHeight="1">
      <c r="J31940" s="348"/>
    </row>
    <row r="31941" spans="10:10" ht="29.25" customHeight="1">
      <c r="J31941" s="348"/>
    </row>
    <row r="31942" spans="10:10" ht="29.25" customHeight="1">
      <c r="J31942" s="348"/>
    </row>
    <row r="31943" spans="10:10" ht="29.25" customHeight="1">
      <c r="J31943" s="348"/>
    </row>
    <row r="31944" spans="10:10" ht="29.25" customHeight="1">
      <c r="J31944" s="348"/>
    </row>
    <row r="31945" spans="10:10" ht="29.25" customHeight="1">
      <c r="J31945" s="348"/>
    </row>
    <row r="31946" spans="10:10" ht="29.25" customHeight="1">
      <c r="J31946" s="348"/>
    </row>
    <row r="31947" spans="10:10" ht="29.25" customHeight="1">
      <c r="J31947" s="348"/>
    </row>
    <row r="31948" spans="10:10" ht="29.25" customHeight="1">
      <c r="J31948" s="348"/>
    </row>
    <row r="31949" spans="10:10" ht="29.25" customHeight="1">
      <c r="J31949" s="348"/>
    </row>
    <row r="31950" spans="10:10" ht="29.25" customHeight="1">
      <c r="J31950" s="348"/>
    </row>
    <row r="31951" spans="10:10" ht="29.25" customHeight="1">
      <c r="J31951" s="348"/>
    </row>
    <row r="31952" spans="10:10" ht="29.25" customHeight="1">
      <c r="J31952" s="348"/>
    </row>
    <row r="31953" spans="10:10" ht="29.25" customHeight="1">
      <c r="J31953" s="348"/>
    </row>
    <row r="31954" spans="10:10" ht="29.25" customHeight="1">
      <c r="J31954" s="348"/>
    </row>
    <row r="31955" spans="10:10" ht="29.25" customHeight="1">
      <c r="J31955" s="348"/>
    </row>
    <row r="31956" spans="10:10" ht="29.25" customHeight="1">
      <c r="J31956" s="348"/>
    </row>
    <row r="31957" spans="10:10" ht="29.25" customHeight="1">
      <c r="J31957" s="348"/>
    </row>
    <row r="31958" spans="10:10" ht="29.25" customHeight="1">
      <c r="J31958" s="348"/>
    </row>
    <row r="31959" spans="10:10" ht="29.25" customHeight="1">
      <c r="J31959" s="348"/>
    </row>
    <row r="31960" spans="10:10" ht="29.25" customHeight="1">
      <c r="J31960" s="348"/>
    </row>
    <row r="31961" spans="10:10" ht="29.25" customHeight="1">
      <c r="J31961" s="348"/>
    </row>
    <row r="31962" spans="10:10" ht="29.25" customHeight="1">
      <c r="J31962" s="348"/>
    </row>
    <row r="31963" spans="10:10" ht="29.25" customHeight="1">
      <c r="J31963" s="348"/>
    </row>
    <row r="31964" spans="10:10" ht="29.25" customHeight="1">
      <c r="J31964" s="348"/>
    </row>
    <row r="31965" spans="10:10" ht="29.25" customHeight="1">
      <c r="J31965" s="348"/>
    </row>
    <row r="31966" spans="10:10" ht="29.25" customHeight="1">
      <c r="J31966" s="348"/>
    </row>
    <row r="31967" spans="10:10" ht="29.25" customHeight="1">
      <c r="J31967" s="348"/>
    </row>
    <row r="31968" spans="10:10" ht="29.25" customHeight="1">
      <c r="J31968" s="348"/>
    </row>
    <row r="31969" spans="10:10" ht="29.25" customHeight="1">
      <c r="J31969" s="348"/>
    </row>
    <row r="31970" spans="10:10" ht="29.25" customHeight="1">
      <c r="J31970" s="348"/>
    </row>
    <row r="31971" spans="10:10" ht="29.25" customHeight="1">
      <c r="J31971" s="348"/>
    </row>
    <row r="31972" spans="10:10" ht="29.25" customHeight="1">
      <c r="J31972" s="348"/>
    </row>
    <row r="31973" spans="10:10" ht="29.25" customHeight="1">
      <c r="J31973" s="348"/>
    </row>
    <row r="31974" spans="10:10" ht="29.25" customHeight="1">
      <c r="J31974" s="348"/>
    </row>
    <row r="31975" spans="10:10" ht="29.25" customHeight="1">
      <c r="J31975" s="348"/>
    </row>
    <row r="31976" spans="10:10" ht="29.25" customHeight="1">
      <c r="J31976" s="348"/>
    </row>
    <row r="31977" spans="10:10" ht="29.25" customHeight="1">
      <c r="J31977" s="348"/>
    </row>
    <row r="31978" spans="10:10" ht="29.25" customHeight="1">
      <c r="J31978" s="348"/>
    </row>
    <row r="31979" spans="10:10" ht="29.25" customHeight="1">
      <c r="J31979" s="348"/>
    </row>
    <row r="31980" spans="10:10" ht="29.25" customHeight="1">
      <c r="J31980" s="348"/>
    </row>
    <row r="31981" spans="10:10" ht="29.25" customHeight="1">
      <c r="J31981" s="348"/>
    </row>
    <row r="31982" spans="10:10" ht="29.25" customHeight="1">
      <c r="J31982" s="348"/>
    </row>
    <row r="31983" spans="10:10" ht="29.25" customHeight="1">
      <c r="J31983" s="348"/>
    </row>
    <row r="31984" spans="10:10" ht="29.25" customHeight="1">
      <c r="J31984" s="348"/>
    </row>
    <row r="31985" spans="10:10" ht="29.25" customHeight="1">
      <c r="J31985" s="348"/>
    </row>
    <row r="31986" spans="10:10" ht="29.25" customHeight="1">
      <c r="J31986" s="348"/>
    </row>
    <row r="31987" spans="10:10" ht="29.25" customHeight="1">
      <c r="J31987" s="348"/>
    </row>
    <row r="31988" spans="10:10" ht="29.25" customHeight="1">
      <c r="J31988" s="348"/>
    </row>
    <row r="31989" spans="10:10" ht="29.25" customHeight="1">
      <c r="J31989" s="348"/>
    </row>
    <row r="31990" spans="10:10" ht="29.25" customHeight="1">
      <c r="J31990" s="348"/>
    </row>
    <row r="31991" spans="10:10" ht="29.25" customHeight="1">
      <c r="J31991" s="348"/>
    </row>
    <row r="31992" spans="10:10" ht="29.25" customHeight="1">
      <c r="J31992" s="348"/>
    </row>
    <row r="31993" spans="10:10" ht="29.25" customHeight="1">
      <c r="J31993" s="348"/>
    </row>
    <row r="31994" spans="10:10" ht="29.25" customHeight="1">
      <c r="J31994" s="348"/>
    </row>
    <row r="31995" spans="10:10" ht="29.25" customHeight="1">
      <c r="J31995" s="348"/>
    </row>
    <row r="31996" spans="10:10" ht="29.25" customHeight="1">
      <c r="J31996" s="348"/>
    </row>
    <row r="31997" spans="10:10" ht="29.25" customHeight="1">
      <c r="J31997" s="348"/>
    </row>
    <row r="31998" spans="10:10" ht="29.25" customHeight="1">
      <c r="J31998" s="348"/>
    </row>
    <row r="31999" spans="10:10" ht="29.25" customHeight="1">
      <c r="J31999" s="348"/>
    </row>
    <row r="32000" spans="10:10" ht="29.25" customHeight="1">
      <c r="J32000" s="348"/>
    </row>
    <row r="32001" spans="10:10" ht="29.25" customHeight="1">
      <c r="J32001" s="348"/>
    </row>
    <row r="32002" spans="10:10" ht="29.25" customHeight="1">
      <c r="J32002" s="348"/>
    </row>
    <row r="32003" spans="10:10" ht="29.25" customHeight="1">
      <c r="J32003" s="348"/>
    </row>
    <row r="32004" spans="10:10" ht="29.25" customHeight="1">
      <c r="J32004" s="348"/>
    </row>
    <row r="32005" spans="10:10" ht="29.25" customHeight="1">
      <c r="J32005" s="348"/>
    </row>
    <row r="32006" spans="10:10" ht="29.25" customHeight="1">
      <c r="J32006" s="348"/>
    </row>
    <row r="32007" spans="10:10" ht="29.25" customHeight="1">
      <c r="J32007" s="348"/>
    </row>
    <row r="32008" spans="10:10" ht="29.25" customHeight="1">
      <c r="J32008" s="348"/>
    </row>
    <row r="32009" spans="10:10" ht="29.25" customHeight="1">
      <c r="J32009" s="348"/>
    </row>
    <row r="32010" spans="10:10" ht="29.25" customHeight="1">
      <c r="J32010" s="348"/>
    </row>
    <row r="32011" spans="10:10" ht="29.25" customHeight="1">
      <c r="J32011" s="348"/>
    </row>
    <row r="32012" spans="10:10" ht="29.25" customHeight="1">
      <c r="J32012" s="348"/>
    </row>
    <row r="32013" spans="10:10" ht="29.25" customHeight="1">
      <c r="J32013" s="348"/>
    </row>
    <row r="32014" spans="10:10" ht="29.25" customHeight="1">
      <c r="J32014" s="348"/>
    </row>
    <row r="32015" spans="10:10" ht="29.25" customHeight="1">
      <c r="J32015" s="348"/>
    </row>
    <row r="32016" spans="10:10" ht="29.25" customHeight="1">
      <c r="J32016" s="348"/>
    </row>
    <row r="32017" spans="10:10" ht="29.25" customHeight="1">
      <c r="J32017" s="348"/>
    </row>
    <row r="32018" spans="10:10" ht="29.25" customHeight="1">
      <c r="J32018" s="348"/>
    </row>
    <row r="32019" spans="10:10" ht="29.25" customHeight="1">
      <c r="J32019" s="348"/>
    </row>
    <row r="32020" spans="10:10" ht="29.25" customHeight="1">
      <c r="J32020" s="348"/>
    </row>
    <row r="32021" spans="10:10" ht="29.25" customHeight="1">
      <c r="J32021" s="348"/>
    </row>
    <row r="32022" spans="10:10" ht="29.25" customHeight="1">
      <c r="J32022" s="348"/>
    </row>
    <row r="32023" spans="10:10" ht="29.25" customHeight="1">
      <c r="J32023" s="348"/>
    </row>
    <row r="32024" spans="10:10" ht="29.25" customHeight="1">
      <c r="J32024" s="348"/>
    </row>
    <row r="32025" spans="10:10" ht="29.25" customHeight="1">
      <c r="J32025" s="348"/>
    </row>
    <row r="32026" spans="10:10" ht="29.25" customHeight="1">
      <c r="J32026" s="348"/>
    </row>
    <row r="32027" spans="10:10" ht="29.25" customHeight="1">
      <c r="J32027" s="348"/>
    </row>
    <row r="32028" spans="10:10" ht="29.25" customHeight="1">
      <c r="J32028" s="348"/>
    </row>
    <row r="32029" spans="10:10" ht="29.25" customHeight="1">
      <c r="J32029" s="348"/>
    </row>
    <row r="32030" spans="10:10" ht="29.25" customHeight="1">
      <c r="J32030" s="348"/>
    </row>
    <row r="32031" spans="10:10" ht="29.25" customHeight="1">
      <c r="J32031" s="348"/>
    </row>
    <row r="32032" spans="10:10" ht="29.25" customHeight="1">
      <c r="J32032" s="348"/>
    </row>
    <row r="32033" spans="10:10" ht="29.25" customHeight="1">
      <c r="J32033" s="348"/>
    </row>
    <row r="32034" spans="10:10" ht="29.25" customHeight="1">
      <c r="J32034" s="348"/>
    </row>
    <row r="32035" spans="10:10" ht="29.25" customHeight="1">
      <c r="J32035" s="348"/>
    </row>
    <row r="32036" spans="10:10" ht="29.25" customHeight="1">
      <c r="J32036" s="348"/>
    </row>
    <row r="32037" spans="10:10" ht="29.25" customHeight="1">
      <c r="J32037" s="348"/>
    </row>
    <row r="32038" spans="10:10" ht="29.25" customHeight="1">
      <c r="J32038" s="348"/>
    </row>
    <row r="32039" spans="10:10" ht="29.25" customHeight="1">
      <c r="J32039" s="348"/>
    </row>
    <row r="32040" spans="10:10" ht="29.25" customHeight="1">
      <c r="J32040" s="348"/>
    </row>
    <row r="32041" spans="10:10" ht="29.25" customHeight="1">
      <c r="J32041" s="348"/>
    </row>
    <row r="32042" spans="10:10" ht="29.25" customHeight="1">
      <c r="J32042" s="348"/>
    </row>
    <row r="32043" spans="10:10" ht="29.25" customHeight="1">
      <c r="J32043" s="348"/>
    </row>
    <row r="32044" spans="10:10" ht="29.25" customHeight="1">
      <c r="J32044" s="348"/>
    </row>
    <row r="32045" spans="10:10" ht="29.25" customHeight="1">
      <c r="J32045" s="348"/>
    </row>
    <row r="32046" spans="10:10" ht="29.25" customHeight="1">
      <c r="J32046" s="348"/>
    </row>
    <row r="32047" spans="10:10" ht="29.25" customHeight="1">
      <c r="J32047" s="348"/>
    </row>
    <row r="32048" spans="10:10" ht="29.25" customHeight="1">
      <c r="J32048" s="348"/>
    </row>
    <row r="32049" spans="10:10" ht="29.25" customHeight="1">
      <c r="J32049" s="348"/>
    </row>
    <row r="32050" spans="10:10" ht="29.25" customHeight="1">
      <c r="J32050" s="348"/>
    </row>
    <row r="32051" spans="10:10" ht="29.25" customHeight="1">
      <c r="J32051" s="348"/>
    </row>
    <row r="32052" spans="10:10" ht="29.25" customHeight="1">
      <c r="J32052" s="348"/>
    </row>
    <row r="32053" spans="10:10" ht="29.25" customHeight="1">
      <c r="J32053" s="348"/>
    </row>
    <row r="32054" spans="10:10" ht="29.25" customHeight="1">
      <c r="J32054" s="348"/>
    </row>
    <row r="32055" spans="10:10" ht="29.25" customHeight="1">
      <c r="J32055" s="348"/>
    </row>
    <row r="32056" spans="10:10" ht="29.25" customHeight="1">
      <c r="J32056" s="348"/>
    </row>
    <row r="32057" spans="10:10" ht="29.25" customHeight="1">
      <c r="J32057" s="348"/>
    </row>
    <row r="32058" spans="10:10" ht="29.25" customHeight="1">
      <c r="J32058" s="348"/>
    </row>
    <row r="32059" spans="10:10" ht="29.25" customHeight="1">
      <c r="J32059" s="348"/>
    </row>
    <row r="32060" spans="10:10" ht="29.25" customHeight="1">
      <c r="J32060" s="348"/>
    </row>
    <row r="32061" spans="10:10" ht="29.25" customHeight="1">
      <c r="J32061" s="348"/>
    </row>
    <row r="32062" spans="10:10" ht="29.25" customHeight="1">
      <c r="J32062" s="348"/>
    </row>
    <row r="32063" spans="10:10" ht="29.25" customHeight="1">
      <c r="J32063" s="348"/>
    </row>
    <row r="32064" spans="10:10" ht="29.25" customHeight="1">
      <c r="J32064" s="348"/>
    </row>
    <row r="32065" spans="10:10" ht="29.25" customHeight="1">
      <c r="J32065" s="348"/>
    </row>
    <row r="32066" spans="10:10" ht="29.25" customHeight="1">
      <c r="J32066" s="348"/>
    </row>
    <row r="32067" spans="10:10" ht="29.25" customHeight="1">
      <c r="J32067" s="348"/>
    </row>
    <row r="32068" spans="10:10" ht="29.25" customHeight="1">
      <c r="J32068" s="348"/>
    </row>
    <row r="32069" spans="10:10" ht="29.25" customHeight="1">
      <c r="J32069" s="348"/>
    </row>
    <row r="32070" spans="10:10" ht="29.25" customHeight="1">
      <c r="J32070" s="348"/>
    </row>
    <row r="32071" spans="10:10" ht="29.25" customHeight="1">
      <c r="J32071" s="348"/>
    </row>
    <row r="32072" spans="10:10" ht="29.25" customHeight="1">
      <c r="J32072" s="348"/>
    </row>
    <row r="32073" spans="10:10" ht="29.25" customHeight="1">
      <c r="J32073" s="348"/>
    </row>
    <row r="32074" spans="10:10" ht="29.25" customHeight="1">
      <c r="J32074" s="348"/>
    </row>
    <row r="32075" spans="10:10" ht="29.25" customHeight="1">
      <c r="J32075" s="348"/>
    </row>
    <row r="32076" spans="10:10" ht="29.25" customHeight="1">
      <c r="J32076" s="348"/>
    </row>
    <row r="32077" spans="10:10" ht="29.25" customHeight="1">
      <c r="J32077" s="348"/>
    </row>
    <row r="32078" spans="10:10" ht="29.25" customHeight="1">
      <c r="J32078" s="348"/>
    </row>
    <row r="32079" spans="10:10" ht="29.25" customHeight="1">
      <c r="J32079" s="348"/>
    </row>
    <row r="32080" spans="10:10" ht="29.25" customHeight="1">
      <c r="J32080" s="348"/>
    </row>
    <row r="32081" spans="10:10" ht="29.25" customHeight="1">
      <c r="J32081" s="348"/>
    </row>
    <row r="32082" spans="10:10" ht="29.25" customHeight="1">
      <c r="J32082" s="348"/>
    </row>
    <row r="32083" spans="10:10" ht="29.25" customHeight="1">
      <c r="J32083" s="348"/>
    </row>
    <row r="32084" spans="10:10" ht="29.25" customHeight="1">
      <c r="J32084" s="348"/>
    </row>
    <row r="32085" spans="10:10" ht="29.25" customHeight="1">
      <c r="J32085" s="348"/>
    </row>
    <row r="32086" spans="10:10" ht="29.25" customHeight="1">
      <c r="J32086" s="348"/>
    </row>
    <row r="32087" spans="10:10" ht="29.25" customHeight="1">
      <c r="J32087" s="348"/>
    </row>
    <row r="32088" spans="10:10" ht="29.25" customHeight="1">
      <c r="J32088" s="348"/>
    </row>
    <row r="32089" spans="10:10" ht="29.25" customHeight="1">
      <c r="J32089" s="348"/>
    </row>
    <row r="32090" spans="10:10" ht="29.25" customHeight="1">
      <c r="J32090" s="348"/>
    </row>
    <row r="32091" spans="10:10" ht="29.25" customHeight="1">
      <c r="J32091" s="348"/>
    </row>
    <row r="32092" spans="10:10" ht="29.25" customHeight="1">
      <c r="J32092" s="348"/>
    </row>
    <row r="32093" spans="10:10" ht="29.25" customHeight="1">
      <c r="J32093" s="348"/>
    </row>
    <row r="32094" spans="10:10" ht="29.25" customHeight="1">
      <c r="J32094" s="348"/>
    </row>
    <row r="32095" spans="10:10" ht="29.25" customHeight="1">
      <c r="J32095" s="348"/>
    </row>
    <row r="32096" spans="10:10" ht="29.25" customHeight="1">
      <c r="J32096" s="348"/>
    </row>
    <row r="32097" spans="10:10" ht="29.25" customHeight="1">
      <c r="J32097" s="348"/>
    </row>
    <row r="32098" spans="10:10" ht="29.25" customHeight="1">
      <c r="J32098" s="348"/>
    </row>
    <row r="32099" spans="10:10" ht="29.25" customHeight="1">
      <c r="J32099" s="348"/>
    </row>
    <row r="32100" spans="10:10" ht="29.25" customHeight="1">
      <c r="J32100" s="348"/>
    </row>
    <row r="32101" spans="10:10" ht="29.25" customHeight="1">
      <c r="J32101" s="348"/>
    </row>
    <row r="32102" spans="10:10" ht="29.25" customHeight="1">
      <c r="J32102" s="348"/>
    </row>
    <row r="32103" spans="10:10" ht="29.25" customHeight="1">
      <c r="J32103" s="348"/>
    </row>
    <row r="32104" spans="10:10" ht="29.25" customHeight="1">
      <c r="J32104" s="348"/>
    </row>
    <row r="32105" spans="10:10" ht="29.25" customHeight="1">
      <c r="J32105" s="348"/>
    </row>
    <row r="32106" spans="10:10" ht="29.25" customHeight="1">
      <c r="J32106" s="348"/>
    </row>
    <row r="32107" spans="10:10" ht="29.25" customHeight="1">
      <c r="J32107" s="348"/>
    </row>
    <row r="32108" spans="10:10" ht="29.25" customHeight="1">
      <c r="J32108" s="348"/>
    </row>
    <row r="32109" spans="10:10" ht="29.25" customHeight="1">
      <c r="J32109" s="348"/>
    </row>
    <row r="32110" spans="10:10" ht="29.25" customHeight="1">
      <c r="J32110" s="348"/>
    </row>
    <row r="32111" spans="10:10" ht="29.25" customHeight="1">
      <c r="J32111" s="348"/>
    </row>
    <row r="32112" spans="10:10" ht="29.25" customHeight="1">
      <c r="J32112" s="348"/>
    </row>
    <row r="32113" spans="10:10" ht="29.25" customHeight="1">
      <c r="J32113" s="348"/>
    </row>
    <row r="32114" spans="10:10" ht="29.25" customHeight="1">
      <c r="J32114" s="348"/>
    </row>
    <row r="32115" spans="10:10" ht="29.25" customHeight="1">
      <c r="J32115" s="348"/>
    </row>
    <row r="32116" spans="10:10" ht="29.25" customHeight="1">
      <c r="J32116" s="348"/>
    </row>
    <row r="32117" spans="10:10" ht="29.25" customHeight="1">
      <c r="J32117" s="348"/>
    </row>
    <row r="32118" spans="10:10" ht="29.25" customHeight="1">
      <c r="J32118" s="348"/>
    </row>
    <row r="32119" spans="10:10" ht="29.25" customHeight="1">
      <c r="J32119" s="348"/>
    </row>
    <row r="32120" spans="10:10" ht="29.25" customHeight="1">
      <c r="J32120" s="348"/>
    </row>
    <row r="32121" spans="10:10" ht="29.25" customHeight="1">
      <c r="J32121" s="348"/>
    </row>
    <row r="32122" spans="10:10" ht="29.25" customHeight="1">
      <c r="J32122" s="348"/>
    </row>
    <row r="32123" spans="10:10" ht="29.25" customHeight="1">
      <c r="J32123" s="348"/>
    </row>
    <row r="32124" spans="10:10" ht="29.25" customHeight="1">
      <c r="J32124" s="348"/>
    </row>
    <row r="32125" spans="10:10" ht="29.25" customHeight="1">
      <c r="J32125" s="348"/>
    </row>
    <row r="32126" spans="10:10" ht="29.25" customHeight="1">
      <c r="J32126" s="348"/>
    </row>
    <row r="32127" spans="10:10" ht="29.25" customHeight="1">
      <c r="J32127" s="348"/>
    </row>
    <row r="32128" spans="10:10" ht="29.25" customHeight="1">
      <c r="J32128" s="348"/>
    </row>
    <row r="32129" spans="10:10" ht="29.25" customHeight="1">
      <c r="J32129" s="348"/>
    </row>
    <row r="32130" spans="10:10" ht="29.25" customHeight="1">
      <c r="J32130" s="348"/>
    </row>
    <row r="32131" spans="10:10" ht="29.25" customHeight="1">
      <c r="J32131" s="348"/>
    </row>
    <row r="32132" spans="10:10" ht="29.25" customHeight="1">
      <c r="J32132" s="348"/>
    </row>
    <row r="32133" spans="10:10" ht="29.25" customHeight="1">
      <c r="J32133" s="348"/>
    </row>
    <row r="32134" spans="10:10" ht="29.25" customHeight="1">
      <c r="J32134" s="348"/>
    </row>
    <row r="32135" spans="10:10" ht="29.25" customHeight="1">
      <c r="J32135" s="348"/>
    </row>
    <row r="32136" spans="10:10" ht="29.25" customHeight="1">
      <c r="J32136" s="348"/>
    </row>
    <row r="32137" spans="10:10" ht="29.25" customHeight="1">
      <c r="J32137" s="348"/>
    </row>
    <row r="32138" spans="10:10" ht="29.25" customHeight="1">
      <c r="J32138" s="348"/>
    </row>
    <row r="32139" spans="10:10" ht="29.25" customHeight="1">
      <c r="J32139" s="348"/>
    </row>
    <row r="32140" spans="10:10" ht="29.25" customHeight="1">
      <c r="J32140" s="348"/>
    </row>
    <row r="32141" spans="10:10" ht="29.25" customHeight="1">
      <c r="J32141" s="348"/>
    </row>
    <row r="32142" spans="10:10" ht="29.25" customHeight="1">
      <c r="J32142" s="348"/>
    </row>
    <row r="32143" spans="10:10" ht="29.25" customHeight="1">
      <c r="J32143" s="348"/>
    </row>
    <row r="32144" spans="10:10" ht="29.25" customHeight="1">
      <c r="J32144" s="348"/>
    </row>
    <row r="32145" spans="10:10" ht="29.25" customHeight="1">
      <c r="J32145" s="348"/>
    </row>
    <row r="32146" spans="10:10" ht="29.25" customHeight="1">
      <c r="J32146" s="348"/>
    </row>
    <row r="32147" spans="10:10" ht="29.25" customHeight="1">
      <c r="J32147" s="348"/>
    </row>
    <row r="32148" spans="10:10" ht="29.25" customHeight="1">
      <c r="J32148" s="348"/>
    </row>
    <row r="32149" spans="10:10" ht="29.25" customHeight="1">
      <c r="J32149" s="348"/>
    </row>
    <row r="32150" spans="10:10" ht="29.25" customHeight="1">
      <c r="J32150" s="348"/>
    </row>
    <row r="32151" spans="10:10" ht="29.25" customHeight="1">
      <c r="J32151" s="348"/>
    </row>
    <row r="32152" spans="10:10" ht="29.25" customHeight="1">
      <c r="J32152" s="348"/>
    </row>
    <row r="32153" spans="10:10" ht="29.25" customHeight="1">
      <c r="J32153" s="348"/>
    </row>
    <row r="32154" spans="10:10" ht="29.25" customHeight="1">
      <c r="J32154" s="348"/>
    </row>
    <row r="32155" spans="10:10" ht="29.25" customHeight="1">
      <c r="J32155" s="348"/>
    </row>
    <row r="32156" spans="10:10" ht="29.25" customHeight="1">
      <c r="J32156" s="348"/>
    </row>
    <row r="32157" spans="10:10" ht="29.25" customHeight="1">
      <c r="J32157" s="348"/>
    </row>
    <row r="32158" spans="10:10" ht="29.25" customHeight="1">
      <c r="J32158" s="348"/>
    </row>
    <row r="32159" spans="10:10" ht="29.25" customHeight="1">
      <c r="J32159" s="348"/>
    </row>
    <row r="32160" spans="10:10" ht="29.25" customHeight="1">
      <c r="J32160" s="348"/>
    </row>
    <row r="32161" spans="10:10" ht="29.25" customHeight="1">
      <c r="J32161" s="348"/>
    </row>
    <row r="32162" spans="10:10" ht="29.25" customHeight="1">
      <c r="J32162" s="348"/>
    </row>
    <row r="32163" spans="10:10" ht="29.25" customHeight="1">
      <c r="J32163" s="348"/>
    </row>
    <row r="32164" spans="10:10" ht="29.25" customHeight="1">
      <c r="J32164" s="348"/>
    </row>
    <row r="32165" spans="10:10" ht="29.25" customHeight="1">
      <c r="J32165" s="348"/>
    </row>
    <row r="32166" spans="10:10" ht="29.25" customHeight="1">
      <c r="J32166" s="348"/>
    </row>
    <row r="32167" spans="10:10" ht="29.25" customHeight="1">
      <c r="J32167" s="348"/>
    </row>
    <row r="32168" spans="10:10" ht="29.25" customHeight="1">
      <c r="J32168" s="348"/>
    </row>
    <row r="32169" spans="10:10" ht="29.25" customHeight="1">
      <c r="J32169" s="348"/>
    </row>
    <row r="32170" spans="10:10" ht="29.25" customHeight="1">
      <c r="J32170" s="348"/>
    </row>
    <row r="32171" spans="10:10" ht="29.25" customHeight="1">
      <c r="J32171" s="348"/>
    </row>
    <row r="32172" spans="10:10" ht="29.25" customHeight="1">
      <c r="J32172" s="348"/>
    </row>
    <row r="32173" spans="10:10" ht="29.25" customHeight="1">
      <c r="J32173" s="348"/>
    </row>
    <row r="32174" spans="10:10" ht="29.25" customHeight="1">
      <c r="J32174" s="348"/>
    </row>
    <row r="32175" spans="10:10" ht="29.25" customHeight="1">
      <c r="J32175" s="348"/>
    </row>
    <row r="32176" spans="10:10" ht="29.25" customHeight="1">
      <c r="J32176" s="348"/>
    </row>
    <row r="32177" spans="10:10" ht="29.25" customHeight="1">
      <c r="J32177" s="348"/>
    </row>
    <row r="32178" spans="10:10" ht="29.25" customHeight="1">
      <c r="J32178" s="348"/>
    </row>
    <row r="32179" spans="10:10" ht="29.25" customHeight="1">
      <c r="J32179" s="348"/>
    </row>
    <row r="32180" spans="10:10" ht="29.25" customHeight="1">
      <c r="J32180" s="348"/>
    </row>
    <row r="32181" spans="10:10" ht="29.25" customHeight="1">
      <c r="J32181" s="348"/>
    </row>
    <row r="32182" spans="10:10" ht="29.25" customHeight="1">
      <c r="J32182" s="348"/>
    </row>
    <row r="32183" spans="10:10" ht="29.25" customHeight="1">
      <c r="J32183" s="348"/>
    </row>
    <row r="32184" spans="10:10" ht="29.25" customHeight="1">
      <c r="J32184" s="348"/>
    </row>
    <row r="32185" spans="10:10" ht="29.25" customHeight="1">
      <c r="J32185" s="348"/>
    </row>
    <row r="32186" spans="10:10" ht="29.25" customHeight="1">
      <c r="J32186" s="348"/>
    </row>
    <row r="32187" spans="10:10" ht="29.25" customHeight="1">
      <c r="J32187" s="348"/>
    </row>
    <row r="32188" spans="10:10" ht="29.25" customHeight="1">
      <c r="J32188" s="348"/>
    </row>
    <row r="32189" spans="10:10" ht="29.25" customHeight="1">
      <c r="J32189" s="348"/>
    </row>
    <row r="32190" spans="10:10" ht="29.25" customHeight="1">
      <c r="J32190" s="348"/>
    </row>
    <row r="32191" spans="10:10" ht="29.25" customHeight="1">
      <c r="J32191" s="348"/>
    </row>
    <row r="32192" spans="10:10" ht="29.25" customHeight="1">
      <c r="J32192" s="348"/>
    </row>
    <row r="32193" spans="10:10" ht="29.25" customHeight="1">
      <c r="J32193" s="348"/>
    </row>
    <row r="32194" spans="10:10" ht="29.25" customHeight="1">
      <c r="J32194" s="348"/>
    </row>
    <row r="32195" spans="10:10" ht="29.25" customHeight="1">
      <c r="J32195" s="348"/>
    </row>
    <row r="32196" spans="10:10" ht="29.25" customHeight="1">
      <c r="J32196" s="348"/>
    </row>
    <row r="32197" spans="10:10" ht="29.25" customHeight="1">
      <c r="J32197" s="348"/>
    </row>
    <row r="32198" spans="10:10" ht="29.25" customHeight="1">
      <c r="J32198" s="348"/>
    </row>
    <row r="32199" spans="10:10" ht="29.25" customHeight="1">
      <c r="J32199" s="348"/>
    </row>
    <row r="32200" spans="10:10" ht="29.25" customHeight="1">
      <c r="J32200" s="348"/>
    </row>
    <row r="32201" spans="10:10" ht="29.25" customHeight="1">
      <c r="J32201" s="348"/>
    </row>
    <row r="32202" spans="10:10" ht="29.25" customHeight="1">
      <c r="J32202" s="348"/>
    </row>
    <row r="32203" spans="10:10" ht="29.25" customHeight="1">
      <c r="J32203" s="348"/>
    </row>
    <row r="32204" spans="10:10" ht="29.25" customHeight="1">
      <c r="J32204" s="348"/>
    </row>
    <row r="32205" spans="10:10" ht="29.25" customHeight="1">
      <c r="J32205" s="348"/>
    </row>
    <row r="32206" spans="10:10" ht="29.25" customHeight="1">
      <c r="J32206" s="348"/>
    </row>
    <row r="32207" spans="10:10" ht="29.25" customHeight="1">
      <c r="J32207" s="348"/>
    </row>
    <row r="32208" spans="10:10" ht="29.25" customHeight="1">
      <c r="J32208" s="348"/>
    </row>
    <row r="32209" spans="10:10" ht="29.25" customHeight="1">
      <c r="J32209" s="348"/>
    </row>
    <row r="32210" spans="10:10" ht="29.25" customHeight="1">
      <c r="J32210" s="348"/>
    </row>
    <row r="32211" spans="10:10" ht="29.25" customHeight="1">
      <c r="J32211" s="348"/>
    </row>
    <row r="32212" spans="10:10" ht="29.25" customHeight="1">
      <c r="J32212" s="348"/>
    </row>
    <row r="32213" spans="10:10" ht="29.25" customHeight="1">
      <c r="J32213" s="348"/>
    </row>
    <row r="32214" spans="10:10" ht="29.25" customHeight="1">
      <c r="J32214" s="348"/>
    </row>
    <row r="32215" spans="10:10" ht="29.25" customHeight="1">
      <c r="J32215" s="348"/>
    </row>
    <row r="32216" spans="10:10" ht="29.25" customHeight="1">
      <c r="J32216" s="348"/>
    </row>
    <row r="32217" spans="10:10" ht="29.25" customHeight="1">
      <c r="J32217" s="348"/>
    </row>
    <row r="32218" spans="10:10" ht="29.25" customHeight="1">
      <c r="J32218" s="348"/>
    </row>
    <row r="32219" spans="10:10" ht="29.25" customHeight="1">
      <c r="J32219" s="348"/>
    </row>
    <row r="32220" spans="10:10" ht="29.25" customHeight="1">
      <c r="J32220" s="348"/>
    </row>
    <row r="32221" spans="10:10" ht="29.25" customHeight="1">
      <c r="J32221" s="348"/>
    </row>
    <row r="32222" spans="10:10" ht="29.25" customHeight="1">
      <c r="J32222" s="348"/>
    </row>
    <row r="32223" spans="10:10" ht="29.25" customHeight="1">
      <c r="J32223" s="348"/>
    </row>
    <row r="32224" spans="10:10" ht="29.25" customHeight="1">
      <c r="J32224" s="348"/>
    </row>
    <row r="32225" spans="10:10" ht="29.25" customHeight="1">
      <c r="J32225" s="348"/>
    </row>
    <row r="32226" spans="10:10" ht="29.25" customHeight="1">
      <c r="J32226" s="348"/>
    </row>
    <row r="32227" spans="10:10" ht="29.25" customHeight="1">
      <c r="J32227" s="348"/>
    </row>
    <row r="32228" spans="10:10" ht="29.25" customHeight="1">
      <c r="J32228" s="348"/>
    </row>
    <row r="32229" spans="10:10" ht="29.25" customHeight="1">
      <c r="J32229" s="348"/>
    </row>
    <row r="32230" spans="10:10" ht="29.25" customHeight="1">
      <c r="J32230" s="348"/>
    </row>
    <row r="32231" spans="10:10" ht="29.25" customHeight="1">
      <c r="J32231" s="348"/>
    </row>
    <row r="32232" spans="10:10" ht="29.25" customHeight="1">
      <c r="J32232" s="348"/>
    </row>
    <row r="32233" spans="10:10" ht="29.25" customHeight="1">
      <c r="J32233" s="348"/>
    </row>
    <row r="32234" spans="10:10" ht="29.25" customHeight="1">
      <c r="J32234" s="348"/>
    </row>
    <row r="32235" spans="10:10" ht="29.25" customHeight="1">
      <c r="J32235" s="348"/>
    </row>
    <row r="32236" spans="10:10" ht="29.25" customHeight="1">
      <c r="J32236" s="348"/>
    </row>
    <row r="32237" spans="10:10" ht="29.25" customHeight="1">
      <c r="J32237" s="348"/>
    </row>
    <row r="32238" spans="10:10" ht="29.25" customHeight="1">
      <c r="J32238" s="348"/>
    </row>
    <row r="32239" spans="10:10" ht="29.25" customHeight="1">
      <c r="J32239" s="348"/>
    </row>
    <row r="32240" spans="10:10" ht="29.25" customHeight="1">
      <c r="J32240" s="348"/>
    </row>
    <row r="32241" spans="10:10" ht="29.25" customHeight="1">
      <c r="J32241" s="348"/>
    </row>
    <row r="32242" spans="10:10" ht="29.25" customHeight="1">
      <c r="J32242" s="348"/>
    </row>
    <row r="32243" spans="10:10" ht="29.25" customHeight="1">
      <c r="J32243" s="348"/>
    </row>
    <row r="32244" spans="10:10" ht="29.25" customHeight="1">
      <c r="J32244" s="348"/>
    </row>
    <row r="32245" spans="10:10" ht="29.25" customHeight="1">
      <c r="J32245" s="348"/>
    </row>
    <row r="32246" spans="10:10" ht="29.25" customHeight="1">
      <c r="J32246" s="348"/>
    </row>
    <row r="32247" spans="10:10" ht="29.25" customHeight="1">
      <c r="J32247" s="348"/>
    </row>
    <row r="32248" spans="10:10" ht="29.25" customHeight="1">
      <c r="J32248" s="348"/>
    </row>
    <row r="32249" spans="10:10" ht="29.25" customHeight="1">
      <c r="J32249" s="348"/>
    </row>
    <row r="32250" spans="10:10" ht="29.25" customHeight="1">
      <c r="J32250" s="348"/>
    </row>
    <row r="32251" spans="10:10" ht="29.25" customHeight="1">
      <c r="J32251" s="348"/>
    </row>
    <row r="32252" spans="10:10" ht="29.25" customHeight="1">
      <c r="J32252" s="348"/>
    </row>
    <row r="32253" spans="10:10" ht="29.25" customHeight="1">
      <c r="J32253" s="348"/>
    </row>
    <row r="32254" spans="10:10" ht="29.25" customHeight="1">
      <c r="J32254" s="348"/>
    </row>
    <row r="32255" spans="10:10" ht="29.25" customHeight="1">
      <c r="J32255" s="348"/>
    </row>
    <row r="32256" spans="10:10" ht="29.25" customHeight="1">
      <c r="J32256" s="348"/>
    </row>
    <row r="32257" spans="10:10" ht="29.25" customHeight="1">
      <c r="J32257" s="348"/>
    </row>
    <row r="32258" spans="10:10" ht="29.25" customHeight="1">
      <c r="J32258" s="348"/>
    </row>
    <row r="32259" spans="10:10" ht="29.25" customHeight="1">
      <c r="J32259" s="348"/>
    </row>
    <row r="32260" spans="10:10" ht="29.25" customHeight="1">
      <c r="J32260" s="348"/>
    </row>
    <row r="32261" spans="10:10" ht="29.25" customHeight="1">
      <c r="J32261" s="348"/>
    </row>
    <row r="32262" spans="10:10" ht="29.25" customHeight="1">
      <c r="J32262" s="348"/>
    </row>
    <row r="32263" spans="10:10" ht="29.25" customHeight="1">
      <c r="J32263" s="348"/>
    </row>
    <row r="32264" spans="10:10" ht="29.25" customHeight="1">
      <c r="J32264" s="348"/>
    </row>
    <row r="32265" spans="10:10" ht="29.25" customHeight="1">
      <c r="J32265" s="348"/>
    </row>
    <row r="32266" spans="10:10" ht="29.25" customHeight="1">
      <c r="J32266" s="348"/>
    </row>
    <row r="32267" spans="10:10" ht="29.25" customHeight="1">
      <c r="J32267" s="348"/>
    </row>
    <row r="32268" spans="10:10" ht="29.25" customHeight="1">
      <c r="J32268" s="348"/>
    </row>
    <row r="32269" spans="10:10" ht="29.25" customHeight="1">
      <c r="J32269" s="348"/>
    </row>
    <row r="32270" spans="10:10" ht="29.25" customHeight="1">
      <c r="J32270" s="348"/>
    </row>
    <row r="32271" spans="10:10" ht="29.25" customHeight="1">
      <c r="J32271" s="348"/>
    </row>
    <row r="32272" spans="10:10" ht="29.25" customHeight="1">
      <c r="J32272" s="348"/>
    </row>
    <row r="32273" spans="10:10" ht="29.25" customHeight="1">
      <c r="J32273" s="348"/>
    </row>
    <row r="32274" spans="10:10" ht="29.25" customHeight="1">
      <c r="J32274" s="348"/>
    </row>
    <row r="32275" spans="10:10" ht="29.25" customHeight="1">
      <c r="J32275" s="348"/>
    </row>
    <row r="32276" spans="10:10" ht="29.25" customHeight="1">
      <c r="J32276" s="348"/>
    </row>
    <row r="32277" spans="10:10" ht="29.25" customHeight="1">
      <c r="J32277" s="348"/>
    </row>
    <row r="32278" spans="10:10" ht="29.25" customHeight="1">
      <c r="J32278" s="348"/>
    </row>
    <row r="32279" spans="10:10" ht="29.25" customHeight="1">
      <c r="J32279" s="348"/>
    </row>
    <row r="32280" spans="10:10" ht="29.25" customHeight="1">
      <c r="J32280" s="348"/>
    </row>
    <row r="32281" spans="10:10" ht="29.25" customHeight="1">
      <c r="J32281" s="348"/>
    </row>
    <row r="32282" spans="10:10" ht="29.25" customHeight="1">
      <c r="J32282" s="348"/>
    </row>
    <row r="32283" spans="10:10" ht="29.25" customHeight="1">
      <c r="J32283" s="348"/>
    </row>
    <row r="32284" spans="10:10" ht="29.25" customHeight="1">
      <c r="J32284" s="348"/>
    </row>
    <row r="32285" spans="10:10" ht="29.25" customHeight="1">
      <c r="J32285" s="348"/>
    </row>
    <row r="32286" spans="10:10" ht="29.25" customHeight="1">
      <c r="J32286" s="348"/>
    </row>
    <row r="32287" spans="10:10" ht="29.25" customHeight="1">
      <c r="J32287" s="348"/>
    </row>
    <row r="32288" spans="10:10" ht="29.25" customHeight="1">
      <c r="J32288" s="348"/>
    </row>
    <row r="32289" spans="10:10" ht="29.25" customHeight="1">
      <c r="J32289" s="348"/>
    </row>
    <row r="32290" spans="10:10" ht="29.25" customHeight="1">
      <c r="J32290" s="348"/>
    </row>
    <row r="32291" spans="10:10" ht="29.25" customHeight="1">
      <c r="J32291" s="348"/>
    </row>
    <row r="32292" spans="10:10" ht="29.25" customHeight="1">
      <c r="J32292" s="348"/>
    </row>
    <row r="32293" spans="10:10" ht="29.25" customHeight="1">
      <c r="J32293" s="348"/>
    </row>
    <row r="32294" spans="10:10" ht="29.25" customHeight="1">
      <c r="J32294" s="348"/>
    </row>
    <row r="32295" spans="10:10" ht="29.25" customHeight="1">
      <c r="J32295" s="348"/>
    </row>
    <row r="32296" spans="10:10" ht="29.25" customHeight="1">
      <c r="J32296" s="348"/>
    </row>
    <row r="32297" spans="10:10" ht="29.25" customHeight="1">
      <c r="J32297" s="348"/>
    </row>
    <row r="32298" spans="10:10" ht="29.25" customHeight="1">
      <c r="J32298" s="348"/>
    </row>
    <row r="32299" spans="10:10" ht="29.25" customHeight="1">
      <c r="J32299" s="348"/>
    </row>
    <row r="32300" spans="10:10" ht="29.25" customHeight="1">
      <c r="J32300" s="348"/>
    </row>
    <row r="32301" spans="10:10" ht="29.25" customHeight="1">
      <c r="J32301" s="348"/>
    </row>
    <row r="32302" spans="10:10" ht="29.25" customHeight="1">
      <c r="J32302" s="348"/>
    </row>
    <row r="32303" spans="10:10" ht="29.25" customHeight="1">
      <c r="J32303" s="348"/>
    </row>
    <row r="32304" spans="10:10" ht="29.25" customHeight="1">
      <c r="J32304" s="348"/>
    </row>
    <row r="32305" spans="10:10" ht="29.25" customHeight="1">
      <c r="J32305" s="348"/>
    </row>
    <row r="32306" spans="10:10" ht="29.25" customHeight="1">
      <c r="J32306" s="348"/>
    </row>
    <row r="32307" spans="10:10" ht="29.25" customHeight="1">
      <c r="J32307" s="348"/>
    </row>
    <row r="32308" spans="10:10" ht="29.25" customHeight="1">
      <c r="J32308" s="348"/>
    </row>
    <row r="32309" spans="10:10" ht="29.25" customHeight="1">
      <c r="J32309" s="348"/>
    </row>
    <row r="32310" spans="10:10" ht="29.25" customHeight="1">
      <c r="J32310" s="348"/>
    </row>
    <row r="32311" spans="10:10" ht="29.25" customHeight="1">
      <c r="J32311" s="348"/>
    </row>
    <row r="32312" spans="10:10" ht="29.25" customHeight="1">
      <c r="J32312" s="348"/>
    </row>
    <row r="32313" spans="10:10" ht="29.25" customHeight="1">
      <c r="J32313" s="348"/>
    </row>
    <row r="32314" spans="10:10" ht="29.25" customHeight="1">
      <c r="J32314" s="348"/>
    </row>
    <row r="32315" spans="10:10" ht="29.25" customHeight="1">
      <c r="J32315" s="348"/>
    </row>
    <row r="32316" spans="10:10" ht="29.25" customHeight="1">
      <c r="J32316" s="348"/>
    </row>
    <row r="32317" spans="10:10" ht="29.25" customHeight="1">
      <c r="J32317" s="348"/>
    </row>
    <row r="32318" spans="10:10" ht="29.25" customHeight="1">
      <c r="J32318" s="348"/>
    </row>
    <row r="32319" spans="10:10" ht="29.25" customHeight="1">
      <c r="J32319" s="348"/>
    </row>
    <row r="32320" spans="10:10" ht="29.25" customHeight="1">
      <c r="J32320" s="348"/>
    </row>
    <row r="32321" spans="10:10" ht="29.25" customHeight="1">
      <c r="J32321" s="348"/>
    </row>
    <row r="32322" spans="10:10" ht="29.25" customHeight="1">
      <c r="J32322" s="348"/>
    </row>
    <row r="32323" spans="10:10" ht="29.25" customHeight="1">
      <c r="J32323" s="348"/>
    </row>
    <row r="32324" spans="10:10" ht="29.25" customHeight="1">
      <c r="J32324" s="348"/>
    </row>
    <row r="32325" spans="10:10" ht="29.25" customHeight="1">
      <c r="J32325" s="348"/>
    </row>
    <row r="32326" spans="10:10" ht="29.25" customHeight="1">
      <c r="J32326" s="348"/>
    </row>
    <row r="32327" spans="10:10" ht="29.25" customHeight="1">
      <c r="J32327" s="348"/>
    </row>
    <row r="32328" spans="10:10" ht="29.25" customHeight="1">
      <c r="J32328" s="348"/>
    </row>
    <row r="32329" spans="10:10" ht="29.25" customHeight="1">
      <c r="J32329" s="348"/>
    </row>
    <row r="32330" spans="10:10" ht="29.25" customHeight="1">
      <c r="J32330" s="348"/>
    </row>
    <row r="32331" spans="10:10" ht="29.25" customHeight="1">
      <c r="J32331" s="348"/>
    </row>
    <row r="32332" spans="10:10" ht="29.25" customHeight="1">
      <c r="J32332" s="348"/>
    </row>
    <row r="32333" spans="10:10" ht="29.25" customHeight="1">
      <c r="J32333" s="348"/>
    </row>
    <row r="32334" spans="10:10" ht="29.25" customHeight="1">
      <c r="J32334" s="348"/>
    </row>
    <row r="32335" spans="10:10" ht="29.25" customHeight="1">
      <c r="J32335" s="348"/>
    </row>
    <row r="32336" spans="10:10" ht="29.25" customHeight="1">
      <c r="J32336" s="348"/>
    </row>
    <row r="32337" spans="10:10" ht="29.25" customHeight="1">
      <c r="J32337" s="348"/>
    </row>
    <row r="32338" spans="10:10" ht="29.25" customHeight="1">
      <c r="J32338" s="348"/>
    </row>
    <row r="32339" spans="10:10" ht="29.25" customHeight="1">
      <c r="J32339" s="348"/>
    </row>
    <row r="32340" spans="10:10" ht="29.25" customHeight="1">
      <c r="J32340" s="348"/>
    </row>
    <row r="32341" spans="10:10" ht="29.25" customHeight="1">
      <c r="J32341" s="348"/>
    </row>
    <row r="32342" spans="10:10" ht="29.25" customHeight="1">
      <c r="J32342" s="348"/>
    </row>
    <row r="32343" spans="10:10" ht="29.25" customHeight="1">
      <c r="J32343" s="348"/>
    </row>
    <row r="32344" spans="10:10" ht="29.25" customHeight="1">
      <c r="J32344" s="348"/>
    </row>
    <row r="32345" spans="10:10" ht="29.25" customHeight="1">
      <c r="J32345" s="348"/>
    </row>
    <row r="32346" spans="10:10" ht="29.25" customHeight="1">
      <c r="J32346" s="348"/>
    </row>
    <row r="32347" spans="10:10" ht="29.25" customHeight="1">
      <c r="J32347" s="348"/>
    </row>
    <row r="32348" spans="10:10" ht="29.25" customHeight="1">
      <c r="J32348" s="348"/>
    </row>
    <row r="32349" spans="10:10" ht="29.25" customHeight="1">
      <c r="J32349" s="348"/>
    </row>
    <row r="32350" spans="10:10" ht="29.25" customHeight="1">
      <c r="J32350" s="348"/>
    </row>
    <row r="32351" spans="10:10" ht="29.25" customHeight="1">
      <c r="J32351" s="348"/>
    </row>
    <row r="32352" spans="10:10" ht="29.25" customHeight="1">
      <c r="J32352" s="348"/>
    </row>
    <row r="32353" spans="10:10" ht="29.25" customHeight="1">
      <c r="J32353" s="348"/>
    </row>
    <row r="32354" spans="10:10" ht="29.25" customHeight="1">
      <c r="J32354" s="348"/>
    </row>
    <row r="32355" spans="10:10" ht="29.25" customHeight="1">
      <c r="J32355" s="348"/>
    </row>
    <row r="32356" spans="10:10" ht="29.25" customHeight="1">
      <c r="J32356" s="348"/>
    </row>
    <row r="32357" spans="10:10" ht="29.25" customHeight="1">
      <c r="J32357" s="348"/>
    </row>
    <row r="32358" spans="10:10" ht="29.25" customHeight="1">
      <c r="J32358" s="348"/>
    </row>
    <row r="32359" spans="10:10" ht="29.25" customHeight="1">
      <c r="J32359" s="348"/>
    </row>
    <row r="32360" spans="10:10" ht="29.25" customHeight="1">
      <c r="J32360" s="348"/>
    </row>
    <row r="32361" spans="10:10" ht="29.25" customHeight="1">
      <c r="J32361" s="348"/>
    </row>
    <row r="32362" spans="10:10" ht="29.25" customHeight="1">
      <c r="J32362" s="348"/>
    </row>
    <row r="32363" spans="10:10" ht="29.25" customHeight="1">
      <c r="J32363" s="348"/>
    </row>
    <row r="32364" spans="10:10" ht="29.25" customHeight="1">
      <c r="J32364" s="348"/>
    </row>
    <row r="32365" spans="10:10" ht="29.25" customHeight="1">
      <c r="J32365" s="348"/>
    </row>
    <row r="32366" spans="10:10" ht="29.25" customHeight="1">
      <c r="J32366" s="348"/>
    </row>
    <row r="32367" spans="10:10" ht="29.25" customHeight="1">
      <c r="J32367" s="348"/>
    </row>
    <row r="32368" spans="10:10" ht="29.25" customHeight="1">
      <c r="J32368" s="348"/>
    </row>
    <row r="32369" spans="10:10" ht="29.25" customHeight="1">
      <c r="J32369" s="348"/>
    </row>
    <row r="32370" spans="10:10" ht="29.25" customHeight="1">
      <c r="J32370" s="348"/>
    </row>
    <row r="32371" spans="10:10" ht="29.25" customHeight="1">
      <c r="J32371" s="348"/>
    </row>
    <row r="32372" spans="10:10" ht="29.25" customHeight="1">
      <c r="J32372" s="348"/>
    </row>
    <row r="32373" spans="10:10" ht="29.25" customHeight="1">
      <c r="J32373" s="348"/>
    </row>
    <row r="32374" spans="10:10" ht="29.25" customHeight="1">
      <c r="J32374" s="348"/>
    </row>
    <row r="32375" spans="10:10" ht="29.25" customHeight="1">
      <c r="J32375" s="348"/>
    </row>
    <row r="32376" spans="10:10" ht="29.25" customHeight="1">
      <c r="J32376" s="348"/>
    </row>
    <row r="32377" spans="10:10" ht="29.25" customHeight="1">
      <c r="J32377" s="348"/>
    </row>
    <row r="32378" spans="10:10" ht="29.25" customHeight="1">
      <c r="J32378" s="348"/>
    </row>
    <row r="32379" spans="10:10" ht="29.25" customHeight="1">
      <c r="J32379" s="348"/>
    </row>
    <row r="32380" spans="10:10" ht="29.25" customHeight="1">
      <c r="J32380" s="348"/>
    </row>
    <row r="32381" spans="10:10" ht="29.25" customHeight="1">
      <c r="J32381" s="348"/>
    </row>
    <row r="32382" spans="10:10" ht="29.25" customHeight="1">
      <c r="J32382" s="348"/>
    </row>
    <row r="32383" spans="10:10" ht="29.25" customHeight="1">
      <c r="J32383" s="348"/>
    </row>
    <row r="32384" spans="10:10" ht="29.25" customHeight="1">
      <c r="J32384" s="348"/>
    </row>
    <row r="32385" spans="10:10" ht="29.25" customHeight="1">
      <c r="J32385" s="348"/>
    </row>
    <row r="32386" spans="10:10" ht="29.25" customHeight="1">
      <c r="J32386" s="348"/>
    </row>
    <row r="32387" spans="10:10" ht="29.25" customHeight="1">
      <c r="J32387" s="348"/>
    </row>
    <row r="32388" spans="10:10" ht="29.25" customHeight="1">
      <c r="J32388" s="348"/>
    </row>
    <row r="32389" spans="10:10" ht="29.25" customHeight="1">
      <c r="J32389" s="348"/>
    </row>
    <row r="32390" spans="10:10" ht="29.25" customHeight="1">
      <c r="J32390" s="348"/>
    </row>
    <row r="32391" spans="10:10" ht="29.25" customHeight="1">
      <c r="J32391" s="348"/>
    </row>
    <row r="32392" spans="10:10" ht="29.25" customHeight="1">
      <c r="J32392" s="348"/>
    </row>
    <row r="32393" spans="10:10" ht="29.25" customHeight="1">
      <c r="J32393" s="348"/>
    </row>
    <row r="32394" spans="10:10" ht="29.25" customHeight="1">
      <c r="J32394" s="348"/>
    </row>
    <row r="32395" spans="10:10" ht="29.25" customHeight="1">
      <c r="J32395" s="348"/>
    </row>
    <row r="32396" spans="10:10" ht="29.25" customHeight="1">
      <c r="J32396" s="348"/>
    </row>
    <row r="32397" spans="10:10" ht="29.25" customHeight="1">
      <c r="J32397" s="348"/>
    </row>
    <row r="32398" spans="10:10" ht="29.25" customHeight="1">
      <c r="J32398" s="348"/>
    </row>
    <row r="32399" spans="10:10" ht="29.25" customHeight="1">
      <c r="J32399" s="348"/>
    </row>
    <row r="32400" spans="10:10" ht="29.25" customHeight="1">
      <c r="J32400" s="348"/>
    </row>
    <row r="32401" spans="10:10" ht="29.25" customHeight="1">
      <c r="J32401" s="348"/>
    </row>
    <row r="32402" spans="10:10" ht="29.25" customHeight="1">
      <c r="J32402" s="348"/>
    </row>
    <row r="32403" spans="10:10" ht="29.25" customHeight="1">
      <c r="J32403" s="348"/>
    </row>
    <row r="32404" spans="10:10" ht="29.25" customHeight="1">
      <c r="J32404" s="348"/>
    </row>
    <row r="32405" spans="10:10" ht="29.25" customHeight="1">
      <c r="J32405" s="348"/>
    </row>
    <row r="32406" spans="10:10" ht="29.25" customHeight="1">
      <c r="J32406" s="348"/>
    </row>
    <row r="32407" spans="10:10" ht="29.25" customHeight="1">
      <c r="J32407" s="348"/>
    </row>
    <row r="32408" spans="10:10" ht="29.25" customHeight="1">
      <c r="J32408" s="348"/>
    </row>
    <row r="32409" spans="10:10" ht="29.25" customHeight="1">
      <c r="J32409" s="348"/>
    </row>
    <row r="32410" spans="10:10" ht="29.25" customHeight="1">
      <c r="J32410" s="348"/>
    </row>
    <row r="32411" spans="10:10" ht="29.25" customHeight="1">
      <c r="J32411" s="348"/>
    </row>
    <row r="32412" spans="10:10" ht="29.25" customHeight="1">
      <c r="J32412" s="348"/>
    </row>
    <row r="32413" spans="10:10" ht="29.25" customHeight="1">
      <c r="J32413" s="348"/>
    </row>
    <row r="32414" spans="10:10" ht="29.25" customHeight="1">
      <c r="J32414" s="348"/>
    </row>
    <row r="32415" spans="10:10" ht="29.25" customHeight="1">
      <c r="J32415" s="348"/>
    </row>
    <row r="32416" spans="10:10" ht="29.25" customHeight="1">
      <c r="J32416" s="348"/>
    </row>
    <row r="32417" spans="10:10" ht="29.25" customHeight="1">
      <c r="J32417" s="348"/>
    </row>
    <row r="32418" spans="10:10" ht="29.25" customHeight="1">
      <c r="J32418" s="348"/>
    </row>
    <row r="32419" spans="10:10" ht="29.25" customHeight="1">
      <c r="J32419" s="348"/>
    </row>
    <row r="32420" spans="10:10" ht="29.25" customHeight="1">
      <c r="J32420" s="348"/>
    </row>
    <row r="32421" spans="10:10" ht="29.25" customHeight="1">
      <c r="J32421" s="348"/>
    </row>
    <row r="32422" spans="10:10" ht="29.25" customHeight="1">
      <c r="J32422" s="348"/>
    </row>
    <row r="32423" spans="10:10" ht="29.25" customHeight="1">
      <c r="J32423" s="348"/>
    </row>
    <row r="32424" spans="10:10" ht="29.25" customHeight="1">
      <c r="J32424" s="348"/>
    </row>
    <row r="32425" spans="10:10" ht="29.25" customHeight="1">
      <c r="J32425" s="348"/>
    </row>
    <row r="32426" spans="10:10" ht="29.25" customHeight="1">
      <c r="J32426" s="348"/>
    </row>
    <row r="32427" spans="10:10" ht="29.25" customHeight="1">
      <c r="J32427" s="348"/>
    </row>
    <row r="32428" spans="10:10" ht="29.25" customHeight="1">
      <c r="J32428" s="348"/>
    </row>
    <row r="32429" spans="10:10" ht="29.25" customHeight="1">
      <c r="J32429" s="348"/>
    </row>
    <row r="32430" spans="10:10" ht="29.25" customHeight="1">
      <c r="J32430" s="348"/>
    </row>
    <row r="32431" spans="10:10" ht="29.25" customHeight="1">
      <c r="J32431" s="348"/>
    </row>
    <row r="32432" spans="10:10" ht="29.25" customHeight="1">
      <c r="J32432" s="348"/>
    </row>
    <row r="32433" spans="10:10" ht="29.25" customHeight="1">
      <c r="J32433" s="348"/>
    </row>
    <row r="32434" spans="10:10" ht="29.25" customHeight="1">
      <c r="J32434" s="348"/>
    </row>
    <row r="32435" spans="10:10" ht="29.25" customHeight="1">
      <c r="J32435" s="348"/>
    </row>
    <row r="32436" spans="10:10" ht="29.25" customHeight="1">
      <c r="J32436" s="348"/>
    </row>
    <row r="32437" spans="10:10" ht="29.25" customHeight="1">
      <c r="J32437" s="348"/>
    </row>
    <row r="32438" spans="10:10" ht="29.25" customHeight="1">
      <c r="J32438" s="348"/>
    </row>
    <row r="32439" spans="10:10" ht="29.25" customHeight="1">
      <c r="J32439" s="348"/>
    </row>
    <row r="32440" spans="10:10" ht="29.25" customHeight="1">
      <c r="J32440" s="348"/>
    </row>
    <row r="32441" spans="10:10" ht="29.25" customHeight="1">
      <c r="J32441" s="348"/>
    </row>
    <row r="32442" spans="10:10" ht="29.25" customHeight="1">
      <c r="J32442" s="348"/>
    </row>
    <row r="32443" spans="10:10" ht="29.25" customHeight="1">
      <c r="J32443" s="348"/>
    </row>
    <row r="32444" spans="10:10" ht="29.25" customHeight="1">
      <c r="J32444" s="348"/>
    </row>
    <row r="32445" spans="10:10" ht="29.25" customHeight="1">
      <c r="J32445" s="348"/>
    </row>
    <row r="32446" spans="10:10" ht="29.25" customHeight="1">
      <c r="J32446" s="348"/>
    </row>
    <row r="32447" spans="10:10" ht="29.25" customHeight="1">
      <c r="J32447" s="348"/>
    </row>
    <row r="32448" spans="10:10" ht="29.25" customHeight="1">
      <c r="J32448" s="348"/>
    </row>
    <row r="32449" spans="10:10" ht="29.25" customHeight="1">
      <c r="J32449" s="348"/>
    </row>
    <row r="32450" spans="10:10" ht="29.25" customHeight="1">
      <c r="J32450" s="348"/>
    </row>
    <row r="32451" spans="10:10" ht="29.25" customHeight="1">
      <c r="J32451" s="348"/>
    </row>
    <row r="32452" spans="10:10" ht="29.25" customHeight="1">
      <c r="J32452" s="348"/>
    </row>
    <row r="32453" spans="10:10" ht="29.25" customHeight="1">
      <c r="J32453" s="348"/>
    </row>
    <row r="32454" spans="10:10" ht="29.25" customHeight="1">
      <c r="J32454" s="348"/>
    </row>
    <row r="32455" spans="10:10" ht="29.25" customHeight="1">
      <c r="J32455" s="348"/>
    </row>
    <row r="32456" spans="10:10" ht="29.25" customHeight="1">
      <c r="J32456" s="348"/>
    </row>
    <row r="32457" spans="10:10" ht="29.25" customHeight="1">
      <c r="J32457" s="348"/>
    </row>
    <row r="32458" spans="10:10" ht="29.25" customHeight="1">
      <c r="J32458" s="348"/>
    </row>
    <row r="32459" spans="10:10" ht="29.25" customHeight="1">
      <c r="J32459" s="348"/>
    </row>
    <row r="32460" spans="10:10" ht="29.25" customHeight="1">
      <c r="J32460" s="348"/>
    </row>
    <row r="32461" spans="10:10" ht="29.25" customHeight="1">
      <c r="J32461" s="348"/>
    </row>
    <row r="32462" spans="10:10" ht="29.25" customHeight="1">
      <c r="J32462" s="348"/>
    </row>
    <row r="32463" spans="10:10" ht="29.25" customHeight="1">
      <c r="J32463" s="348"/>
    </row>
    <row r="32464" spans="10:10" ht="29.25" customHeight="1">
      <c r="J32464" s="348"/>
    </row>
    <row r="32465" spans="10:10" ht="29.25" customHeight="1">
      <c r="J32465" s="348"/>
    </row>
    <row r="32466" spans="10:10" ht="29.25" customHeight="1">
      <c r="J32466" s="348"/>
    </row>
    <row r="32467" spans="10:10" ht="29.25" customHeight="1">
      <c r="J32467" s="348"/>
    </row>
    <row r="32468" spans="10:10" ht="29.25" customHeight="1">
      <c r="J32468" s="348"/>
    </row>
    <row r="32469" spans="10:10" ht="29.25" customHeight="1">
      <c r="J32469" s="348"/>
    </row>
    <row r="32470" spans="10:10" ht="29.25" customHeight="1">
      <c r="J32470" s="348"/>
    </row>
    <row r="32471" spans="10:10" ht="29.25" customHeight="1">
      <c r="J32471" s="348"/>
    </row>
    <row r="32472" spans="10:10" ht="29.25" customHeight="1">
      <c r="J32472" s="348"/>
    </row>
    <row r="32473" spans="10:10" ht="29.25" customHeight="1">
      <c r="J32473" s="348"/>
    </row>
    <row r="32474" spans="10:10" ht="29.25" customHeight="1">
      <c r="J32474" s="348"/>
    </row>
    <row r="32475" spans="10:10" ht="29.25" customHeight="1">
      <c r="J32475" s="348"/>
    </row>
    <row r="32476" spans="10:10" ht="29.25" customHeight="1">
      <c r="J32476" s="348"/>
    </row>
    <row r="32477" spans="10:10" ht="29.25" customHeight="1">
      <c r="J32477" s="348"/>
    </row>
    <row r="32478" spans="10:10" ht="29.25" customHeight="1">
      <c r="J32478" s="348"/>
    </row>
    <row r="32479" spans="10:10" ht="29.25" customHeight="1">
      <c r="J32479" s="348"/>
    </row>
    <row r="32480" spans="10:10" ht="29.25" customHeight="1">
      <c r="J32480" s="348"/>
    </row>
    <row r="32481" spans="10:10" ht="29.25" customHeight="1">
      <c r="J32481" s="348"/>
    </row>
    <row r="32482" spans="10:10" ht="29.25" customHeight="1">
      <c r="J32482" s="348"/>
    </row>
    <row r="32483" spans="10:10" ht="29.25" customHeight="1">
      <c r="J32483" s="348"/>
    </row>
    <row r="32484" spans="10:10" ht="29.25" customHeight="1">
      <c r="J32484" s="348"/>
    </row>
    <row r="32485" spans="10:10" ht="29.25" customHeight="1">
      <c r="J32485" s="348"/>
    </row>
    <row r="32486" spans="10:10" ht="29.25" customHeight="1">
      <c r="J32486" s="348"/>
    </row>
    <row r="32487" spans="10:10" ht="29.25" customHeight="1">
      <c r="J32487" s="348"/>
    </row>
    <row r="32488" spans="10:10" ht="29.25" customHeight="1">
      <c r="J32488" s="348"/>
    </row>
    <row r="32489" spans="10:10" ht="29.25" customHeight="1">
      <c r="J32489" s="348"/>
    </row>
    <row r="32490" spans="10:10" ht="29.25" customHeight="1">
      <c r="J32490" s="348"/>
    </row>
    <row r="32491" spans="10:10" ht="29.25" customHeight="1">
      <c r="J32491" s="348"/>
    </row>
    <row r="32492" spans="10:10" ht="29.25" customHeight="1">
      <c r="J32492" s="348"/>
    </row>
    <row r="32493" spans="10:10" ht="29.25" customHeight="1">
      <c r="J32493" s="348"/>
    </row>
    <row r="32494" spans="10:10" ht="29.25" customHeight="1">
      <c r="J32494" s="348"/>
    </row>
    <row r="32495" spans="10:10" ht="29.25" customHeight="1">
      <c r="J32495" s="348"/>
    </row>
    <row r="32496" spans="10:10" ht="29.25" customHeight="1">
      <c r="J32496" s="348"/>
    </row>
    <row r="32497" spans="10:10" ht="29.25" customHeight="1">
      <c r="J32497" s="348"/>
    </row>
    <row r="32498" spans="10:10" ht="29.25" customHeight="1">
      <c r="J32498" s="348"/>
    </row>
    <row r="32499" spans="10:10" ht="29.25" customHeight="1">
      <c r="J32499" s="348"/>
    </row>
    <row r="32500" spans="10:10" ht="29.25" customHeight="1">
      <c r="J32500" s="348"/>
    </row>
    <row r="32501" spans="10:10" ht="29.25" customHeight="1">
      <c r="J32501" s="348"/>
    </row>
    <row r="32502" spans="10:10" ht="29.25" customHeight="1">
      <c r="J32502" s="348"/>
    </row>
    <row r="32503" spans="10:10" ht="29.25" customHeight="1">
      <c r="J32503" s="348"/>
    </row>
    <row r="32504" spans="10:10" ht="29.25" customHeight="1">
      <c r="J32504" s="348"/>
    </row>
    <row r="32505" spans="10:10" ht="29.25" customHeight="1">
      <c r="J32505" s="348"/>
    </row>
    <row r="32506" spans="10:10" ht="29.25" customHeight="1">
      <c r="J32506" s="348"/>
    </row>
    <row r="32507" spans="10:10" ht="29.25" customHeight="1">
      <c r="J32507" s="348"/>
    </row>
    <row r="32508" spans="10:10" ht="29.25" customHeight="1">
      <c r="J32508" s="348"/>
    </row>
    <row r="32509" spans="10:10" ht="29.25" customHeight="1">
      <c r="J32509" s="348"/>
    </row>
    <row r="32510" spans="10:10" ht="29.25" customHeight="1">
      <c r="J32510" s="348"/>
    </row>
    <row r="32511" spans="10:10" ht="29.25" customHeight="1">
      <c r="J32511" s="348"/>
    </row>
    <row r="32512" spans="10:10" ht="29.25" customHeight="1">
      <c r="J32512" s="348"/>
    </row>
    <row r="32513" spans="10:10" ht="29.25" customHeight="1">
      <c r="J32513" s="348"/>
    </row>
    <row r="32514" spans="10:10" ht="29.25" customHeight="1">
      <c r="J32514" s="348"/>
    </row>
    <row r="32515" spans="10:10" ht="29.25" customHeight="1">
      <c r="J32515" s="348"/>
    </row>
    <row r="32516" spans="10:10" ht="29.25" customHeight="1">
      <c r="J32516" s="348"/>
    </row>
    <row r="32517" spans="10:10" ht="29.25" customHeight="1">
      <c r="J32517" s="348"/>
    </row>
    <row r="32518" spans="10:10" ht="29.25" customHeight="1">
      <c r="J32518" s="348"/>
    </row>
    <row r="32519" spans="10:10" ht="29.25" customHeight="1">
      <c r="J32519" s="348"/>
    </row>
    <row r="32520" spans="10:10" ht="29.25" customHeight="1">
      <c r="J32520" s="348"/>
    </row>
    <row r="32521" spans="10:10" ht="29.25" customHeight="1">
      <c r="J32521" s="348"/>
    </row>
    <row r="32522" spans="10:10" ht="29.25" customHeight="1">
      <c r="J32522" s="348"/>
    </row>
    <row r="32523" spans="10:10" ht="29.25" customHeight="1">
      <c r="J32523" s="348"/>
    </row>
    <row r="32524" spans="10:10" ht="29.25" customHeight="1">
      <c r="J32524" s="348"/>
    </row>
    <row r="32525" spans="10:10" ht="29.25" customHeight="1">
      <c r="J32525" s="348"/>
    </row>
    <row r="32526" spans="10:10" ht="29.25" customHeight="1">
      <c r="J32526" s="348"/>
    </row>
    <row r="32527" spans="10:10" ht="29.25" customHeight="1">
      <c r="J32527" s="348"/>
    </row>
    <row r="32528" spans="10:10" ht="29.25" customHeight="1">
      <c r="J32528" s="348"/>
    </row>
    <row r="32529" spans="10:10" ht="29.25" customHeight="1">
      <c r="J32529" s="348"/>
    </row>
    <row r="32530" spans="10:10" ht="29.25" customHeight="1">
      <c r="J32530" s="348"/>
    </row>
    <row r="32531" spans="10:10" ht="29.25" customHeight="1">
      <c r="J32531" s="348"/>
    </row>
    <row r="32532" spans="10:10" ht="29.25" customHeight="1">
      <c r="J32532" s="348"/>
    </row>
    <row r="32533" spans="10:10" ht="29.25" customHeight="1">
      <c r="J32533" s="348"/>
    </row>
    <row r="32534" spans="10:10" ht="29.25" customHeight="1">
      <c r="J32534" s="348"/>
    </row>
    <row r="32535" spans="10:10" ht="29.25" customHeight="1">
      <c r="J32535" s="348"/>
    </row>
    <row r="32536" spans="10:10" ht="29.25" customHeight="1">
      <c r="J32536" s="348"/>
    </row>
    <row r="32537" spans="10:10" ht="29.25" customHeight="1">
      <c r="J32537" s="348"/>
    </row>
    <row r="32538" spans="10:10" ht="29.25" customHeight="1">
      <c r="J32538" s="348"/>
    </row>
    <row r="32539" spans="10:10" ht="29.25" customHeight="1">
      <c r="J32539" s="348"/>
    </row>
    <row r="32540" spans="10:10" ht="29.25" customHeight="1">
      <c r="J32540" s="348"/>
    </row>
    <row r="32541" spans="10:10" ht="29.25" customHeight="1">
      <c r="J32541" s="348"/>
    </row>
    <row r="32542" spans="10:10" ht="29.25" customHeight="1">
      <c r="J32542" s="348"/>
    </row>
    <row r="32543" spans="10:10" ht="29.25" customHeight="1">
      <c r="J32543" s="348"/>
    </row>
    <row r="32544" spans="10:10" ht="29.25" customHeight="1">
      <c r="J32544" s="348"/>
    </row>
    <row r="32545" spans="10:10" ht="29.25" customHeight="1">
      <c r="J32545" s="348"/>
    </row>
    <row r="32546" spans="10:10" ht="29.25" customHeight="1">
      <c r="J32546" s="348"/>
    </row>
    <row r="32547" spans="10:10" ht="29.25" customHeight="1">
      <c r="J32547" s="348"/>
    </row>
    <row r="32548" spans="10:10" ht="29.25" customHeight="1">
      <c r="J32548" s="348"/>
    </row>
    <row r="32549" spans="10:10" ht="29.25" customHeight="1">
      <c r="J32549" s="348"/>
    </row>
    <row r="32550" spans="10:10" ht="29.25" customHeight="1">
      <c r="J32550" s="348"/>
    </row>
    <row r="32551" spans="10:10" ht="29.25" customHeight="1">
      <c r="J32551" s="348"/>
    </row>
    <row r="32552" spans="10:10" ht="29.25" customHeight="1">
      <c r="J32552" s="348"/>
    </row>
    <row r="32553" spans="10:10" ht="29.25" customHeight="1">
      <c r="J32553" s="348"/>
    </row>
    <row r="32554" spans="10:10" ht="29.25" customHeight="1">
      <c r="J32554" s="348"/>
    </row>
    <row r="32555" spans="10:10" ht="29.25" customHeight="1">
      <c r="J32555" s="348"/>
    </row>
    <row r="32556" spans="10:10" ht="29.25" customHeight="1">
      <c r="J32556" s="348"/>
    </row>
    <row r="32557" spans="10:10" ht="29.25" customHeight="1">
      <c r="J32557" s="348"/>
    </row>
    <row r="32558" spans="10:10" ht="29.25" customHeight="1">
      <c r="J32558" s="348"/>
    </row>
    <row r="32559" spans="10:10" ht="29.25" customHeight="1">
      <c r="J32559" s="348"/>
    </row>
    <row r="32560" spans="10:10" ht="29.25" customHeight="1">
      <c r="J32560" s="348"/>
    </row>
    <row r="32561" spans="10:10" ht="29.25" customHeight="1">
      <c r="J32561" s="348"/>
    </row>
    <row r="32562" spans="10:10" ht="29.25" customHeight="1">
      <c r="J32562" s="348"/>
    </row>
    <row r="32563" spans="10:10" ht="29.25" customHeight="1">
      <c r="J32563" s="348"/>
    </row>
    <row r="32564" spans="10:10" ht="29.25" customHeight="1">
      <c r="J32564" s="348"/>
    </row>
    <row r="32565" spans="10:10" ht="29.25" customHeight="1">
      <c r="J32565" s="348"/>
    </row>
    <row r="32566" spans="10:10" ht="29.25" customHeight="1">
      <c r="J32566" s="348"/>
    </row>
    <row r="32567" spans="10:10" ht="29.25" customHeight="1">
      <c r="J32567" s="348"/>
    </row>
    <row r="32568" spans="10:10" ht="29.25" customHeight="1">
      <c r="J32568" s="348"/>
    </row>
    <row r="32569" spans="10:10" ht="29.25" customHeight="1">
      <c r="J32569" s="348"/>
    </row>
    <row r="32570" spans="10:10" ht="29.25" customHeight="1">
      <c r="J32570" s="348"/>
    </row>
    <row r="32571" spans="10:10" ht="29.25" customHeight="1">
      <c r="J32571" s="348"/>
    </row>
    <row r="32572" spans="10:10" ht="29.25" customHeight="1">
      <c r="J32572" s="348"/>
    </row>
    <row r="32573" spans="10:10" ht="29.25" customHeight="1">
      <c r="J32573" s="348"/>
    </row>
    <row r="32574" spans="10:10" ht="29.25" customHeight="1">
      <c r="J32574" s="348"/>
    </row>
    <row r="32575" spans="10:10" ht="29.25" customHeight="1">
      <c r="J32575" s="348"/>
    </row>
    <row r="32576" spans="10:10" ht="29.25" customHeight="1">
      <c r="J32576" s="348"/>
    </row>
    <row r="32577" spans="10:10" ht="29.25" customHeight="1">
      <c r="J32577" s="348"/>
    </row>
    <row r="32578" spans="10:10" ht="29.25" customHeight="1">
      <c r="J32578" s="348"/>
    </row>
    <row r="32579" spans="10:10" ht="29.25" customHeight="1">
      <c r="J32579" s="348"/>
    </row>
    <row r="32580" spans="10:10" ht="29.25" customHeight="1">
      <c r="J32580" s="348"/>
    </row>
    <row r="32581" spans="10:10" ht="29.25" customHeight="1">
      <c r="J32581" s="348"/>
    </row>
    <row r="32582" spans="10:10" ht="29.25" customHeight="1">
      <c r="J32582" s="348"/>
    </row>
    <row r="32583" spans="10:10" ht="29.25" customHeight="1">
      <c r="J32583" s="348"/>
    </row>
    <row r="32584" spans="10:10" ht="29.25" customHeight="1">
      <c r="J32584" s="348"/>
    </row>
    <row r="32585" spans="10:10" ht="29.25" customHeight="1">
      <c r="J32585" s="348"/>
    </row>
    <row r="32586" spans="10:10" ht="29.25" customHeight="1">
      <c r="J32586" s="348"/>
    </row>
    <row r="32587" spans="10:10" ht="29.25" customHeight="1">
      <c r="J32587" s="348"/>
    </row>
    <row r="32588" spans="10:10" ht="29.25" customHeight="1">
      <c r="J32588" s="348"/>
    </row>
    <row r="32589" spans="10:10" ht="29.25" customHeight="1">
      <c r="J32589" s="348"/>
    </row>
    <row r="32590" spans="10:10" ht="29.25" customHeight="1">
      <c r="J32590" s="348"/>
    </row>
    <row r="32591" spans="10:10" ht="29.25" customHeight="1">
      <c r="J32591" s="348"/>
    </row>
    <row r="32592" spans="10:10" ht="29.25" customHeight="1">
      <c r="J32592" s="348"/>
    </row>
    <row r="32593" spans="10:10" ht="29.25" customHeight="1">
      <c r="J32593" s="348"/>
    </row>
    <row r="32594" spans="10:10" ht="29.25" customHeight="1">
      <c r="J32594" s="348"/>
    </row>
    <row r="32595" spans="10:10" ht="29.25" customHeight="1">
      <c r="J32595" s="348"/>
    </row>
    <row r="32596" spans="10:10" ht="29.25" customHeight="1">
      <c r="J32596" s="348"/>
    </row>
    <row r="32597" spans="10:10" ht="29.25" customHeight="1">
      <c r="J32597" s="348"/>
    </row>
    <row r="32598" spans="10:10" ht="29.25" customHeight="1">
      <c r="J32598" s="348"/>
    </row>
    <row r="32599" spans="10:10" ht="29.25" customHeight="1">
      <c r="J32599" s="348"/>
    </row>
    <row r="32600" spans="10:10" ht="29.25" customHeight="1">
      <c r="J32600" s="348"/>
    </row>
    <row r="32601" spans="10:10" ht="29.25" customHeight="1">
      <c r="J32601" s="348"/>
    </row>
    <row r="32602" spans="10:10" ht="29.25" customHeight="1">
      <c r="J32602" s="348"/>
    </row>
    <row r="32603" spans="10:10" ht="29.25" customHeight="1">
      <c r="J32603" s="348"/>
    </row>
    <row r="32604" spans="10:10" ht="29.25" customHeight="1">
      <c r="J32604" s="348"/>
    </row>
    <row r="32605" spans="10:10" ht="29.25" customHeight="1">
      <c r="J32605" s="348"/>
    </row>
    <row r="32606" spans="10:10" ht="29.25" customHeight="1">
      <c r="J32606" s="348"/>
    </row>
    <row r="32607" spans="10:10" ht="29.25" customHeight="1">
      <c r="J32607" s="348"/>
    </row>
    <row r="32608" spans="10:10" ht="29.25" customHeight="1">
      <c r="J32608" s="348"/>
    </row>
    <row r="32609" spans="10:10" ht="29.25" customHeight="1">
      <c r="J32609" s="348"/>
    </row>
    <row r="32610" spans="10:10" ht="29.25" customHeight="1">
      <c r="J32610" s="348"/>
    </row>
    <row r="32611" spans="10:10" ht="29.25" customHeight="1">
      <c r="J32611" s="348"/>
    </row>
    <row r="32612" spans="10:10" ht="29.25" customHeight="1">
      <c r="J32612" s="348"/>
    </row>
    <row r="32613" spans="10:10" ht="29.25" customHeight="1">
      <c r="J32613" s="348"/>
    </row>
    <row r="32614" spans="10:10" ht="29.25" customHeight="1">
      <c r="J32614" s="348"/>
    </row>
    <row r="32615" spans="10:10" ht="29.25" customHeight="1">
      <c r="J32615" s="348"/>
    </row>
    <row r="32616" spans="10:10" ht="29.25" customHeight="1">
      <c r="J32616" s="348"/>
    </row>
    <row r="32617" spans="10:10" ht="29.25" customHeight="1">
      <c r="J32617" s="348"/>
    </row>
    <row r="32618" spans="10:10" ht="29.25" customHeight="1">
      <c r="J32618" s="348"/>
    </row>
    <row r="32619" spans="10:10" ht="29.25" customHeight="1">
      <c r="J32619" s="348"/>
    </row>
    <row r="32620" spans="10:10" ht="29.25" customHeight="1">
      <c r="J32620" s="348"/>
    </row>
    <row r="32621" spans="10:10" ht="29.25" customHeight="1">
      <c r="J32621" s="348"/>
    </row>
    <row r="32622" spans="10:10" ht="29.25" customHeight="1">
      <c r="J32622" s="348"/>
    </row>
    <row r="32623" spans="10:10" ht="29.25" customHeight="1">
      <c r="J32623" s="348"/>
    </row>
    <row r="32624" spans="10:10" ht="29.25" customHeight="1">
      <c r="J32624" s="348"/>
    </row>
    <row r="32625" spans="10:10" ht="29.25" customHeight="1">
      <c r="J32625" s="348"/>
    </row>
    <row r="32626" spans="10:10" ht="29.25" customHeight="1">
      <c r="J32626" s="348"/>
    </row>
    <row r="32627" spans="10:10" ht="29.25" customHeight="1">
      <c r="J32627" s="348"/>
    </row>
    <row r="32628" spans="10:10" ht="29.25" customHeight="1">
      <c r="J32628" s="348"/>
    </row>
    <row r="32629" spans="10:10" ht="29.25" customHeight="1">
      <c r="J32629" s="348"/>
    </row>
    <row r="32630" spans="10:10" ht="29.25" customHeight="1">
      <c r="J32630" s="348"/>
    </row>
    <row r="32631" spans="10:10" ht="29.25" customHeight="1">
      <c r="J32631" s="348"/>
    </row>
    <row r="32632" spans="10:10" ht="29.25" customHeight="1">
      <c r="J32632" s="348"/>
    </row>
    <row r="32633" spans="10:10" ht="29.25" customHeight="1">
      <c r="J32633" s="348"/>
    </row>
    <row r="32634" spans="10:10" ht="29.25" customHeight="1">
      <c r="J32634" s="348"/>
    </row>
    <row r="32635" spans="10:10" ht="29.25" customHeight="1">
      <c r="J32635" s="348"/>
    </row>
    <row r="32636" spans="10:10" ht="29.25" customHeight="1">
      <c r="J32636" s="348"/>
    </row>
    <row r="32637" spans="10:10" ht="29.25" customHeight="1">
      <c r="J32637" s="348"/>
    </row>
    <row r="32638" spans="10:10" ht="29.25" customHeight="1">
      <c r="J32638" s="348"/>
    </row>
    <row r="32639" spans="10:10" ht="29.25" customHeight="1">
      <c r="J32639" s="348"/>
    </row>
    <row r="32640" spans="10:10" ht="29.25" customHeight="1">
      <c r="J32640" s="348"/>
    </row>
    <row r="32641" spans="10:10" ht="29.25" customHeight="1">
      <c r="J32641" s="348"/>
    </row>
    <row r="32642" spans="10:10" ht="29.25" customHeight="1">
      <c r="J32642" s="348"/>
    </row>
    <row r="32643" spans="10:10" ht="29.25" customHeight="1">
      <c r="J32643" s="348"/>
    </row>
    <row r="32644" spans="10:10" ht="29.25" customHeight="1">
      <c r="J32644" s="348"/>
    </row>
    <row r="32645" spans="10:10" ht="29.25" customHeight="1">
      <c r="J32645" s="348"/>
    </row>
    <row r="32646" spans="10:10" ht="29.25" customHeight="1">
      <c r="J32646" s="348"/>
    </row>
    <row r="32647" spans="10:10" ht="29.25" customHeight="1">
      <c r="J32647" s="348"/>
    </row>
    <row r="32648" spans="10:10" ht="29.25" customHeight="1">
      <c r="J32648" s="348"/>
    </row>
    <row r="32649" spans="10:10" ht="29.25" customHeight="1">
      <c r="J32649" s="348"/>
    </row>
    <row r="32650" spans="10:10" ht="29.25" customHeight="1">
      <c r="J32650" s="348"/>
    </row>
    <row r="32651" spans="10:10" ht="29.25" customHeight="1">
      <c r="J32651" s="348"/>
    </row>
    <row r="32652" spans="10:10" ht="29.25" customHeight="1">
      <c r="J32652" s="348"/>
    </row>
    <row r="32653" spans="10:10" ht="29.25" customHeight="1">
      <c r="J32653" s="348"/>
    </row>
    <row r="32654" spans="10:10" ht="29.25" customHeight="1">
      <c r="J32654" s="348"/>
    </row>
    <row r="32655" spans="10:10" ht="29.25" customHeight="1">
      <c r="J32655" s="348"/>
    </row>
    <row r="32656" spans="10:10" ht="29.25" customHeight="1">
      <c r="J32656" s="348"/>
    </row>
    <row r="32657" spans="10:10" ht="29.25" customHeight="1">
      <c r="J32657" s="348"/>
    </row>
    <row r="32658" spans="10:10" ht="29.25" customHeight="1">
      <c r="J32658" s="348"/>
    </row>
    <row r="32659" spans="10:10" ht="29.25" customHeight="1">
      <c r="J32659" s="348"/>
    </row>
    <row r="32660" spans="10:10" ht="29.25" customHeight="1">
      <c r="J32660" s="348"/>
    </row>
    <row r="32661" spans="10:10" ht="29.25" customHeight="1">
      <c r="J32661" s="348"/>
    </row>
    <row r="32662" spans="10:10" ht="29.25" customHeight="1">
      <c r="J32662" s="348"/>
    </row>
    <row r="32663" spans="10:10" ht="29.25" customHeight="1">
      <c r="J32663" s="348"/>
    </row>
    <row r="32664" spans="10:10" ht="29.25" customHeight="1">
      <c r="J32664" s="348"/>
    </row>
    <row r="32665" spans="10:10" ht="29.25" customHeight="1">
      <c r="J32665" s="348"/>
    </row>
    <row r="32666" spans="10:10" ht="29.25" customHeight="1">
      <c r="J32666" s="348"/>
    </row>
    <row r="32667" spans="10:10" ht="29.25" customHeight="1">
      <c r="J32667" s="348"/>
    </row>
    <row r="32668" spans="10:10" ht="29.25" customHeight="1">
      <c r="J32668" s="348"/>
    </row>
    <row r="32669" spans="10:10" ht="29.25" customHeight="1">
      <c r="J32669" s="348"/>
    </row>
    <row r="32670" spans="10:10" ht="29.25" customHeight="1">
      <c r="J32670" s="348"/>
    </row>
    <row r="32671" spans="10:10" ht="29.25" customHeight="1">
      <c r="J32671" s="348"/>
    </row>
    <row r="32672" spans="10:10" ht="29.25" customHeight="1">
      <c r="J32672" s="348"/>
    </row>
    <row r="32673" spans="10:10" ht="29.25" customHeight="1">
      <c r="J32673" s="348"/>
    </row>
    <row r="32674" spans="10:10" ht="29.25" customHeight="1">
      <c r="J32674" s="348"/>
    </row>
    <row r="32675" spans="10:10" ht="29.25" customHeight="1">
      <c r="J32675" s="348"/>
    </row>
    <row r="32676" spans="10:10" ht="29.25" customHeight="1">
      <c r="J32676" s="348"/>
    </row>
    <row r="32677" spans="10:10" ht="29.25" customHeight="1">
      <c r="J32677" s="348"/>
    </row>
    <row r="32678" spans="10:10" ht="29.25" customHeight="1">
      <c r="J32678" s="348"/>
    </row>
    <row r="32679" spans="10:10" ht="29.25" customHeight="1">
      <c r="J32679" s="348"/>
    </row>
    <row r="32680" spans="10:10" ht="29.25" customHeight="1">
      <c r="J32680" s="348"/>
    </row>
    <row r="32681" spans="10:10" ht="29.25" customHeight="1">
      <c r="J32681" s="348"/>
    </row>
    <row r="32682" spans="10:10" ht="29.25" customHeight="1">
      <c r="J32682" s="348"/>
    </row>
    <row r="32683" spans="10:10" ht="29.25" customHeight="1">
      <c r="J32683" s="348"/>
    </row>
    <row r="32684" spans="10:10" ht="29.25" customHeight="1">
      <c r="J32684" s="348"/>
    </row>
    <row r="32685" spans="10:10" ht="29.25" customHeight="1">
      <c r="J32685" s="348"/>
    </row>
    <row r="32686" spans="10:10" ht="29.25" customHeight="1">
      <c r="J32686" s="348"/>
    </row>
    <row r="32687" spans="10:10" ht="29.25" customHeight="1">
      <c r="J32687" s="348"/>
    </row>
    <row r="32688" spans="10:10" ht="29.25" customHeight="1">
      <c r="J32688" s="348"/>
    </row>
    <row r="32689" spans="10:10" ht="29.25" customHeight="1">
      <c r="J32689" s="348"/>
    </row>
    <row r="32690" spans="10:10" ht="29.25" customHeight="1">
      <c r="J32690" s="348"/>
    </row>
    <row r="32691" spans="10:10" ht="29.25" customHeight="1">
      <c r="J32691" s="348"/>
    </row>
    <row r="32692" spans="10:10" ht="29.25" customHeight="1">
      <c r="J32692" s="348"/>
    </row>
    <row r="32693" spans="10:10" ht="29.25" customHeight="1">
      <c r="J32693" s="348"/>
    </row>
    <row r="32694" spans="10:10" ht="29.25" customHeight="1">
      <c r="J32694" s="348"/>
    </row>
    <row r="32695" spans="10:10" ht="29.25" customHeight="1">
      <c r="J32695" s="348"/>
    </row>
    <row r="32696" spans="10:10" ht="29.25" customHeight="1">
      <c r="J32696" s="348"/>
    </row>
    <row r="32697" spans="10:10" ht="29.25" customHeight="1">
      <c r="J32697" s="348"/>
    </row>
    <row r="32698" spans="10:10" ht="29.25" customHeight="1">
      <c r="J32698" s="348"/>
    </row>
    <row r="32699" spans="10:10" ht="29.25" customHeight="1">
      <c r="J32699" s="348"/>
    </row>
    <row r="32700" spans="10:10" ht="29.25" customHeight="1">
      <c r="J32700" s="348"/>
    </row>
    <row r="32701" spans="10:10" ht="29.25" customHeight="1">
      <c r="J32701" s="348"/>
    </row>
    <row r="32702" spans="10:10" ht="29.25" customHeight="1">
      <c r="J32702" s="348"/>
    </row>
    <row r="32703" spans="10:10" ht="29.25" customHeight="1">
      <c r="J32703" s="348"/>
    </row>
    <row r="32704" spans="10:10" ht="29.25" customHeight="1">
      <c r="J32704" s="348"/>
    </row>
    <row r="32705" spans="10:10" ht="29.25" customHeight="1">
      <c r="J32705" s="348"/>
    </row>
    <row r="32706" spans="10:10" ht="29.25" customHeight="1">
      <c r="J32706" s="348"/>
    </row>
    <row r="32707" spans="10:10" ht="29.25" customHeight="1">
      <c r="J32707" s="348"/>
    </row>
    <row r="32708" spans="10:10" ht="29.25" customHeight="1">
      <c r="J32708" s="348"/>
    </row>
    <row r="32709" spans="10:10" ht="29.25" customHeight="1">
      <c r="J32709" s="348"/>
    </row>
    <row r="32710" spans="10:10" ht="29.25" customHeight="1">
      <c r="J32710" s="348"/>
    </row>
    <row r="32711" spans="10:10" ht="29.25" customHeight="1">
      <c r="J32711" s="348"/>
    </row>
    <row r="32712" spans="10:10" ht="29.25" customHeight="1">
      <c r="J32712" s="348"/>
    </row>
    <row r="32713" spans="10:10" ht="29.25" customHeight="1">
      <c r="J32713" s="348"/>
    </row>
    <row r="32714" spans="10:10" ht="29.25" customHeight="1">
      <c r="J32714" s="348"/>
    </row>
    <row r="32715" spans="10:10" ht="29.25" customHeight="1">
      <c r="J32715" s="348"/>
    </row>
    <row r="32716" spans="10:10" ht="29.25" customHeight="1">
      <c r="J32716" s="348"/>
    </row>
    <row r="32717" spans="10:10" ht="29.25" customHeight="1">
      <c r="J32717" s="348"/>
    </row>
    <row r="32718" spans="10:10" ht="29.25" customHeight="1">
      <c r="J32718" s="348"/>
    </row>
    <row r="32719" spans="10:10" ht="29.25" customHeight="1">
      <c r="J32719" s="348"/>
    </row>
    <row r="32720" spans="10:10" ht="29.25" customHeight="1">
      <c r="J32720" s="348"/>
    </row>
    <row r="32721" spans="10:10" ht="29.25" customHeight="1">
      <c r="J32721" s="348"/>
    </row>
    <row r="32722" spans="10:10" ht="29.25" customHeight="1">
      <c r="J32722" s="348"/>
    </row>
    <row r="32723" spans="10:10" ht="29.25" customHeight="1">
      <c r="J32723" s="348"/>
    </row>
    <row r="32724" spans="10:10" ht="29.25" customHeight="1">
      <c r="J32724" s="348"/>
    </row>
    <row r="32725" spans="10:10" ht="29.25" customHeight="1">
      <c r="J32725" s="348"/>
    </row>
    <row r="32726" spans="10:10" ht="29.25" customHeight="1">
      <c r="J32726" s="348"/>
    </row>
    <row r="32727" spans="10:10" ht="29.25" customHeight="1">
      <c r="J32727" s="348"/>
    </row>
    <row r="32728" spans="10:10" ht="29.25" customHeight="1">
      <c r="J32728" s="348"/>
    </row>
    <row r="32729" spans="10:10" ht="29.25" customHeight="1">
      <c r="J32729" s="348"/>
    </row>
    <row r="32730" spans="10:10" ht="29.25" customHeight="1">
      <c r="J32730" s="348"/>
    </row>
    <row r="32731" spans="10:10" ht="29.25" customHeight="1">
      <c r="J32731" s="348"/>
    </row>
    <row r="32732" spans="10:10" ht="29.25" customHeight="1">
      <c r="J32732" s="348"/>
    </row>
    <row r="32733" spans="10:10" ht="29.25" customHeight="1">
      <c r="J32733" s="348"/>
    </row>
    <row r="32734" spans="10:10" ht="29.25" customHeight="1">
      <c r="J32734" s="348"/>
    </row>
    <row r="32735" spans="10:10" ht="29.25" customHeight="1">
      <c r="J32735" s="348"/>
    </row>
    <row r="32736" spans="10:10" ht="29.25" customHeight="1">
      <c r="J32736" s="348"/>
    </row>
    <row r="32737" spans="10:10" ht="29.25" customHeight="1">
      <c r="J32737" s="348"/>
    </row>
    <row r="32738" spans="10:10" ht="29.25" customHeight="1">
      <c r="J32738" s="348"/>
    </row>
    <row r="32739" spans="10:10" ht="29.25" customHeight="1">
      <c r="J32739" s="348"/>
    </row>
    <row r="32740" spans="10:10" ht="29.25" customHeight="1">
      <c r="J32740" s="348"/>
    </row>
    <row r="32741" spans="10:10" ht="29.25" customHeight="1">
      <c r="J32741" s="348"/>
    </row>
    <row r="32742" spans="10:10" ht="29.25" customHeight="1">
      <c r="J32742" s="348"/>
    </row>
    <row r="32743" spans="10:10" ht="29.25" customHeight="1">
      <c r="J32743" s="348"/>
    </row>
    <row r="32744" spans="10:10" ht="29.25" customHeight="1">
      <c r="J32744" s="348"/>
    </row>
    <row r="32745" spans="10:10" ht="29.25" customHeight="1">
      <c r="J32745" s="348"/>
    </row>
    <row r="32746" spans="10:10" ht="29.25" customHeight="1">
      <c r="J32746" s="348"/>
    </row>
    <row r="32747" spans="10:10" ht="29.25" customHeight="1">
      <c r="J32747" s="348"/>
    </row>
    <row r="32748" spans="10:10" ht="29.25" customHeight="1">
      <c r="J32748" s="348"/>
    </row>
    <row r="32749" spans="10:10" ht="29.25" customHeight="1">
      <c r="J32749" s="348"/>
    </row>
    <row r="32750" spans="10:10" ht="29.25" customHeight="1">
      <c r="J32750" s="348"/>
    </row>
    <row r="32751" spans="10:10" ht="29.25" customHeight="1">
      <c r="J32751" s="348"/>
    </row>
    <row r="32752" spans="10:10" ht="29.25" customHeight="1">
      <c r="J32752" s="348"/>
    </row>
    <row r="32753" spans="10:10" ht="29.25" customHeight="1">
      <c r="J32753" s="348"/>
    </row>
    <row r="32754" spans="10:10" ht="29.25" customHeight="1">
      <c r="J32754" s="348"/>
    </row>
    <row r="32755" spans="10:10" ht="29.25" customHeight="1">
      <c r="J32755" s="348"/>
    </row>
    <row r="32756" spans="10:10" ht="29.25" customHeight="1">
      <c r="J32756" s="348"/>
    </row>
    <row r="32757" spans="10:10" ht="29.25" customHeight="1">
      <c r="J32757" s="348"/>
    </row>
    <row r="32758" spans="10:10" ht="29.25" customHeight="1">
      <c r="J32758" s="348"/>
    </row>
    <row r="32759" spans="10:10" ht="29.25" customHeight="1">
      <c r="J32759" s="348"/>
    </row>
    <row r="32760" spans="10:10" ht="29.25" customHeight="1">
      <c r="J32760" s="348"/>
    </row>
    <row r="32761" spans="10:10" ht="29.25" customHeight="1">
      <c r="J32761" s="348"/>
    </row>
    <row r="32762" spans="10:10" ht="29.25" customHeight="1">
      <c r="J32762" s="348"/>
    </row>
    <row r="32763" spans="10:10" ht="29.25" customHeight="1">
      <c r="J32763" s="348"/>
    </row>
    <row r="32764" spans="10:10" ht="29.25" customHeight="1">
      <c r="J32764" s="348"/>
    </row>
    <row r="32765" spans="10:10" ht="29.25" customHeight="1">
      <c r="J32765" s="348"/>
    </row>
    <row r="32766" spans="10:10" ht="29.25" customHeight="1">
      <c r="J32766" s="348"/>
    </row>
    <row r="32767" spans="10:10" ht="29.25" customHeight="1">
      <c r="J32767" s="348"/>
    </row>
    <row r="32768" spans="10:10" ht="29.25" customHeight="1">
      <c r="J32768" s="348"/>
    </row>
    <row r="32769" spans="10:10" ht="29.25" customHeight="1">
      <c r="J32769" s="348"/>
    </row>
    <row r="32770" spans="10:10" ht="29.25" customHeight="1">
      <c r="J32770" s="348"/>
    </row>
    <row r="32771" spans="10:10" ht="29.25" customHeight="1">
      <c r="J32771" s="348"/>
    </row>
    <row r="32772" spans="10:10" ht="29.25" customHeight="1">
      <c r="J32772" s="348"/>
    </row>
    <row r="32773" spans="10:10" ht="29.25" customHeight="1">
      <c r="J32773" s="348"/>
    </row>
    <row r="32774" spans="10:10" ht="29.25" customHeight="1">
      <c r="J32774" s="348"/>
    </row>
    <row r="32775" spans="10:10" ht="29.25" customHeight="1">
      <c r="J32775" s="348"/>
    </row>
    <row r="32776" spans="10:10" ht="29.25" customHeight="1">
      <c r="J32776" s="348"/>
    </row>
    <row r="32777" spans="10:10" ht="29.25" customHeight="1">
      <c r="J32777" s="348"/>
    </row>
    <row r="32778" spans="10:10" ht="29.25" customHeight="1">
      <c r="J32778" s="348"/>
    </row>
    <row r="32779" spans="10:10" ht="29.25" customHeight="1">
      <c r="J32779" s="348"/>
    </row>
    <row r="32780" spans="10:10" ht="29.25" customHeight="1">
      <c r="J32780" s="348"/>
    </row>
    <row r="32781" spans="10:10" ht="29.25" customHeight="1">
      <c r="J32781" s="348"/>
    </row>
    <row r="32782" spans="10:10" ht="29.25" customHeight="1">
      <c r="J32782" s="348"/>
    </row>
    <row r="32783" spans="10:10" ht="29.25" customHeight="1">
      <c r="J32783" s="348"/>
    </row>
    <row r="32784" spans="10:10" ht="29.25" customHeight="1">
      <c r="J32784" s="348"/>
    </row>
    <row r="32785" spans="10:10" ht="29.25" customHeight="1">
      <c r="J32785" s="348"/>
    </row>
    <row r="32786" spans="10:10" ht="29.25" customHeight="1">
      <c r="J32786" s="348"/>
    </row>
    <row r="32787" spans="10:10" ht="29.25" customHeight="1">
      <c r="J32787" s="348"/>
    </row>
    <row r="32788" spans="10:10" ht="29.25" customHeight="1">
      <c r="J32788" s="348"/>
    </row>
    <row r="32789" spans="10:10" ht="29.25" customHeight="1">
      <c r="J32789" s="348"/>
    </row>
    <row r="32790" spans="10:10" ht="29.25" customHeight="1">
      <c r="J32790" s="348"/>
    </row>
    <row r="32791" spans="10:10" ht="29.25" customHeight="1">
      <c r="J32791" s="348"/>
    </row>
    <row r="32792" spans="10:10" ht="29.25" customHeight="1">
      <c r="J32792" s="348"/>
    </row>
    <row r="32793" spans="10:10" ht="29.25" customHeight="1">
      <c r="J32793" s="348"/>
    </row>
    <row r="32794" spans="10:10" ht="29.25" customHeight="1">
      <c r="J32794" s="348"/>
    </row>
    <row r="32795" spans="10:10" ht="29.25" customHeight="1">
      <c r="J32795" s="348"/>
    </row>
    <row r="32796" spans="10:10" ht="29.25" customHeight="1">
      <c r="J32796" s="348"/>
    </row>
    <row r="32797" spans="10:10" ht="29.25" customHeight="1">
      <c r="J32797" s="348"/>
    </row>
    <row r="32798" spans="10:10" ht="29.25" customHeight="1">
      <c r="J32798" s="348"/>
    </row>
    <row r="32799" spans="10:10" ht="29.25" customHeight="1">
      <c r="J32799" s="348"/>
    </row>
    <row r="32800" spans="10:10" ht="29.25" customHeight="1">
      <c r="J32800" s="348"/>
    </row>
    <row r="32801" spans="10:10" ht="29.25" customHeight="1">
      <c r="J32801" s="348"/>
    </row>
    <row r="32802" spans="10:10" ht="29.25" customHeight="1">
      <c r="J32802" s="348"/>
    </row>
    <row r="32803" spans="10:10" ht="29.25" customHeight="1">
      <c r="J32803" s="348"/>
    </row>
    <row r="32804" spans="10:10" ht="29.25" customHeight="1">
      <c r="J32804" s="348"/>
    </row>
    <row r="32805" spans="10:10" ht="29.25" customHeight="1">
      <c r="J32805" s="348"/>
    </row>
    <row r="32806" spans="10:10" ht="29.25" customHeight="1">
      <c r="J32806" s="348"/>
    </row>
    <row r="32807" spans="10:10" ht="29.25" customHeight="1">
      <c r="J32807" s="348"/>
    </row>
    <row r="32808" spans="10:10" ht="29.25" customHeight="1">
      <c r="J32808" s="348"/>
    </row>
    <row r="32809" spans="10:10" ht="29.25" customHeight="1">
      <c r="J32809" s="348"/>
    </row>
    <row r="32810" spans="10:10" ht="29.25" customHeight="1">
      <c r="J32810" s="348"/>
    </row>
    <row r="32811" spans="10:10" ht="29.25" customHeight="1">
      <c r="J32811" s="348"/>
    </row>
    <row r="32812" spans="10:10" ht="29.25" customHeight="1">
      <c r="J32812" s="348"/>
    </row>
    <row r="32813" spans="10:10" ht="29.25" customHeight="1">
      <c r="J32813" s="348"/>
    </row>
    <row r="32814" spans="10:10" ht="29.25" customHeight="1">
      <c r="J32814" s="348"/>
    </row>
    <row r="32815" spans="10:10" ht="29.25" customHeight="1">
      <c r="J32815" s="348"/>
    </row>
    <row r="32816" spans="10:10" ht="29.25" customHeight="1">
      <c r="J32816" s="348"/>
    </row>
    <row r="32817" spans="10:10" ht="29.25" customHeight="1">
      <c r="J32817" s="348"/>
    </row>
    <row r="32818" spans="10:10" ht="29.25" customHeight="1">
      <c r="J32818" s="348"/>
    </row>
    <row r="32819" spans="10:10" ht="29.25" customHeight="1">
      <c r="J32819" s="348"/>
    </row>
    <row r="32820" spans="10:10" ht="29.25" customHeight="1">
      <c r="J32820" s="348"/>
    </row>
    <row r="32821" spans="10:10" ht="29.25" customHeight="1">
      <c r="J32821" s="348"/>
    </row>
    <row r="32822" spans="10:10" ht="29.25" customHeight="1">
      <c r="J32822" s="348"/>
    </row>
    <row r="32823" spans="10:10" ht="29.25" customHeight="1">
      <c r="J32823" s="348"/>
    </row>
    <row r="32824" spans="10:10" ht="29.25" customHeight="1">
      <c r="J32824" s="348"/>
    </row>
    <row r="32825" spans="10:10" ht="29.25" customHeight="1">
      <c r="J32825" s="348"/>
    </row>
    <row r="32826" spans="10:10" ht="29.25" customHeight="1">
      <c r="J32826" s="348"/>
    </row>
    <row r="32827" spans="10:10" ht="29.25" customHeight="1">
      <c r="J32827" s="348"/>
    </row>
    <row r="32828" spans="10:10" ht="29.25" customHeight="1">
      <c r="J32828" s="348"/>
    </row>
    <row r="32829" spans="10:10" ht="29.25" customHeight="1">
      <c r="J32829" s="348"/>
    </row>
    <row r="32830" spans="10:10" ht="29.25" customHeight="1">
      <c r="J32830" s="348"/>
    </row>
    <row r="32831" spans="10:10" ht="29.25" customHeight="1">
      <c r="J32831" s="348"/>
    </row>
    <row r="32832" spans="10:10" ht="29.25" customHeight="1">
      <c r="J32832" s="348"/>
    </row>
    <row r="32833" spans="10:10" ht="29.25" customHeight="1">
      <c r="J32833" s="348"/>
    </row>
    <row r="32834" spans="10:10" ht="29.25" customHeight="1">
      <c r="J32834" s="348"/>
    </row>
    <row r="32835" spans="10:10" ht="29.25" customHeight="1">
      <c r="J32835" s="348"/>
    </row>
    <row r="32836" spans="10:10" ht="29.25" customHeight="1">
      <c r="J32836" s="348"/>
    </row>
    <row r="32837" spans="10:10" ht="29.25" customHeight="1">
      <c r="J32837" s="348"/>
    </row>
    <row r="32838" spans="10:10" ht="29.25" customHeight="1">
      <c r="J32838" s="348"/>
    </row>
    <row r="32839" spans="10:10" ht="29.25" customHeight="1">
      <c r="J32839" s="348"/>
    </row>
    <row r="32840" spans="10:10" ht="29.25" customHeight="1">
      <c r="J32840" s="348"/>
    </row>
    <row r="32841" spans="10:10" ht="29.25" customHeight="1">
      <c r="J32841" s="348"/>
    </row>
    <row r="32842" spans="10:10" ht="29.25" customHeight="1">
      <c r="J32842" s="348"/>
    </row>
    <row r="32843" spans="10:10" ht="29.25" customHeight="1">
      <c r="J32843" s="348"/>
    </row>
    <row r="32844" spans="10:10" ht="29.25" customHeight="1">
      <c r="J32844" s="348"/>
    </row>
    <row r="32845" spans="10:10" ht="29.25" customHeight="1">
      <c r="J32845" s="348"/>
    </row>
    <row r="32846" spans="10:10" ht="29.25" customHeight="1">
      <c r="J32846" s="348"/>
    </row>
    <row r="32847" spans="10:10" ht="29.25" customHeight="1">
      <c r="J32847" s="348"/>
    </row>
    <row r="32848" spans="10:10" ht="29.25" customHeight="1">
      <c r="J32848" s="348"/>
    </row>
    <row r="32849" spans="10:10" ht="29.25" customHeight="1">
      <c r="J32849" s="348"/>
    </row>
    <row r="32850" spans="10:10" ht="29.25" customHeight="1">
      <c r="J32850" s="348"/>
    </row>
    <row r="32851" spans="10:10" ht="29.25" customHeight="1">
      <c r="J32851" s="348"/>
    </row>
    <row r="32852" spans="10:10" ht="29.25" customHeight="1">
      <c r="J32852" s="348"/>
    </row>
    <row r="32853" spans="10:10" ht="29.25" customHeight="1">
      <c r="J32853" s="348"/>
    </row>
    <row r="32854" spans="10:10" ht="29.25" customHeight="1">
      <c r="J32854" s="348"/>
    </row>
    <row r="32855" spans="10:10" ht="29.25" customHeight="1">
      <c r="J32855" s="348"/>
    </row>
    <row r="32856" spans="10:10" ht="29.25" customHeight="1">
      <c r="J32856" s="348"/>
    </row>
    <row r="32857" spans="10:10" ht="29.25" customHeight="1">
      <c r="J32857" s="348"/>
    </row>
    <row r="32858" spans="10:10" ht="29.25" customHeight="1">
      <c r="J32858" s="348"/>
    </row>
    <row r="32859" spans="10:10" ht="29.25" customHeight="1">
      <c r="J32859" s="348"/>
    </row>
    <row r="32860" spans="10:10" ht="29.25" customHeight="1">
      <c r="J32860" s="348"/>
    </row>
    <row r="32861" spans="10:10" ht="29.25" customHeight="1">
      <c r="J32861" s="348"/>
    </row>
    <row r="32862" spans="10:10" ht="29.25" customHeight="1">
      <c r="J32862" s="348"/>
    </row>
    <row r="32863" spans="10:10" ht="29.25" customHeight="1">
      <c r="J32863" s="348"/>
    </row>
    <row r="32864" spans="10:10" ht="29.25" customHeight="1">
      <c r="J32864" s="348"/>
    </row>
    <row r="32865" spans="10:10" ht="29.25" customHeight="1">
      <c r="J32865" s="348"/>
    </row>
    <row r="32866" spans="10:10" ht="29.25" customHeight="1">
      <c r="J32866" s="348"/>
    </row>
    <row r="32867" spans="10:10" ht="29.25" customHeight="1">
      <c r="J32867" s="348"/>
    </row>
    <row r="32868" spans="10:10" ht="29.25" customHeight="1">
      <c r="J32868" s="348"/>
    </row>
    <row r="32869" spans="10:10" ht="29.25" customHeight="1">
      <c r="J32869" s="348"/>
    </row>
    <row r="32870" spans="10:10" ht="29.25" customHeight="1">
      <c r="J32870" s="348"/>
    </row>
    <row r="32871" spans="10:10" ht="29.25" customHeight="1">
      <c r="J32871" s="348"/>
    </row>
    <row r="32872" spans="10:10" ht="29.25" customHeight="1">
      <c r="J32872" s="348"/>
    </row>
    <row r="32873" spans="10:10" ht="29.25" customHeight="1">
      <c r="J32873" s="348"/>
    </row>
    <row r="32874" spans="10:10" ht="29.25" customHeight="1">
      <c r="J32874" s="348"/>
    </row>
    <row r="32875" spans="10:10" ht="29.25" customHeight="1">
      <c r="J32875" s="348"/>
    </row>
    <row r="32876" spans="10:10" ht="29.25" customHeight="1">
      <c r="J32876" s="348"/>
    </row>
    <row r="32877" spans="10:10" ht="29.25" customHeight="1">
      <c r="J32877" s="348"/>
    </row>
    <row r="32878" spans="10:10" ht="29.25" customHeight="1">
      <c r="J32878" s="348"/>
    </row>
    <row r="32879" spans="10:10" ht="29.25" customHeight="1">
      <c r="J32879" s="348"/>
    </row>
    <row r="32880" spans="10:10" ht="29.25" customHeight="1">
      <c r="J32880" s="348"/>
    </row>
    <row r="32881" spans="10:10" ht="29.25" customHeight="1">
      <c r="J32881" s="348"/>
    </row>
    <row r="32882" spans="10:10" ht="29.25" customHeight="1">
      <c r="J32882" s="348"/>
    </row>
    <row r="32883" spans="10:10" ht="29.25" customHeight="1">
      <c r="J32883" s="348"/>
    </row>
    <row r="32884" spans="10:10" ht="29.25" customHeight="1">
      <c r="J32884" s="348"/>
    </row>
    <row r="32885" spans="10:10" ht="29.25" customHeight="1">
      <c r="J32885" s="348"/>
    </row>
    <row r="32886" spans="10:10" ht="29.25" customHeight="1">
      <c r="J32886" s="348"/>
    </row>
    <row r="32887" spans="10:10" ht="29.25" customHeight="1">
      <c r="J32887" s="348"/>
    </row>
    <row r="32888" spans="10:10" ht="29.25" customHeight="1">
      <c r="J32888" s="348"/>
    </row>
    <row r="32889" spans="10:10" ht="29.25" customHeight="1">
      <c r="J32889" s="348"/>
    </row>
    <row r="32890" spans="10:10" ht="29.25" customHeight="1">
      <c r="J32890" s="348"/>
    </row>
    <row r="32891" spans="10:10" ht="29.25" customHeight="1">
      <c r="J32891" s="348"/>
    </row>
    <row r="32892" spans="10:10" ht="29.25" customHeight="1">
      <c r="J32892" s="348"/>
    </row>
    <row r="32893" spans="10:10" ht="29.25" customHeight="1">
      <c r="J32893" s="348"/>
    </row>
    <row r="32894" spans="10:10" ht="29.25" customHeight="1">
      <c r="J32894" s="348"/>
    </row>
    <row r="32895" spans="10:10" ht="29.25" customHeight="1">
      <c r="J32895" s="348"/>
    </row>
    <row r="32896" spans="10:10" ht="29.25" customHeight="1">
      <c r="J32896" s="348"/>
    </row>
    <row r="32897" spans="10:10" ht="29.25" customHeight="1">
      <c r="J32897" s="348"/>
    </row>
    <row r="32898" spans="10:10" ht="29.25" customHeight="1">
      <c r="J32898" s="348"/>
    </row>
    <row r="32899" spans="10:10" ht="29.25" customHeight="1">
      <c r="J32899" s="348"/>
    </row>
    <row r="32900" spans="10:10" ht="29.25" customHeight="1">
      <c r="J32900" s="348"/>
    </row>
    <row r="32901" spans="10:10" ht="29.25" customHeight="1">
      <c r="J32901" s="348"/>
    </row>
    <row r="32902" spans="10:10" ht="29.25" customHeight="1">
      <c r="J32902" s="348"/>
    </row>
    <row r="32903" spans="10:10" ht="29.25" customHeight="1">
      <c r="J32903" s="348"/>
    </row>
    <row r="32904" spans="10:10" ht="29.25" customHeight="1">
      <c r="J32904" s="348"/>
    </row>
    <row r="32905" spans="10:10" ht="29.25" customHeight="1">
      <c r="J32905" s="348"/>
    </row>
    <row r="32906" spans="10:10" ht="29.25" customHeight="1">
      <c r="J32906" s="348"/>
    </row>
    <row r="32907" spans="10:10" ht="29.25" customHeight="1">
      <c r="J32907" s="348"/>
    </row>
    <row r="32908" spans="10:10" ht="29.25" customHeight="1">
      <c r="J32908" s="348"/>
    </row>
    <row r="32909" spans="10:10" ht="29.25" customHeight="1">
      <c r="J32909" s="348"/>
    </row>
    <row r="32910" spans="10:10" ht="29.25" customHeight="1">
      <c r="J32910" s="348"/>
    </row>
    <row r="32911" spans="10:10" ht="29.25" customHeight="1">
      <c r="J32911" s="348"/>
    </row>
    <row r="32912" spans="10:10" ht="29.25" customHeight="1">
      <c r="J32912" s="348"/>
    </row>
    <row r="32913" spans="10:10" ht="29.25" customHeight="1">
      <c r="J32913" s="348"/>
    </row>
    <row r="32914" spans="10:10" ht="29.25" customHeight="1">
      <c r="J32914" s="348"/>
    </row>
    <row r="32915" spans="10:10" ht="29.25" customHeight="1">
      <c r="J32915" s="348"/>
    </row>
    <row r="32916" spans="10:10" ht="29.25" customHeight="1">
      <c r="J32916" s="348"/>
    </row>
    <row r="32917" spans="10:10" ht="29.25" customHeight="1">
      <c r="J32917" s="348"/>
    </row>
    <row r="32918" spans="10:10" ht="29.25" customHeight="1">
      <c r="J32918" s="348"/>
    </row>
    <row r="32919" spans="10:10" ht="29.25" customHeight="1">
      <c r="J32919" s="348"/>
    </row>
    <row r="32920" spans="10:10" ht="29.25" customHeight="1">
      <c r="J32920" s="348"/>
    </row>
    <row r="32921" spans="10:10" ht="29.25" customHeight="1">
      <c r="J32921" s="348"/>
    </row>
    <row r="32922" spans="10:10" ht="29.25" customHeight="1">
      <c r="J32922" s="348"/>
    </row>
    <row r="32923" spans="10:10" ht="29.25" customHeight="1">
      <c r="J32923" s="348"/>
    </row>
    <row r="32924" spans="10:10" ht="29.25" customHeight="1">
      <c r="J32924" s="348"/>
    </row>
    <row r="32925" spans="10:10" ht="29.25" customHeight="1">
      <c r="J32925" s="348"/>
    </row>
    <row r="32926" spans="10:10" ht="29.25" customHeight="1">
      <c r="J32926" s="348"/>
    </row>
    <row r="32927" spans="10:10" ht="29.25" customHeight="1">
      <c r="J32927" s="348"/>
    </row>
    <row r="32928" spans="10:10" ht="29.25" customHeight="1">
      <c r="J32928" s="348"/>
    </row>
    <row r="32929" spans="10:10" ht="29.25" customHeight="1">
      <c r="J32929" s="348"/>
    </row>
    <row r="32930" spans="10:10" ht="29.25" customHeight="1">
      <c r="J32930" s="348"/>
    </row>
    <row r="32931" spans="10:10" ht="29.25" customHeight="1">
      <c r="J32931" s="348"/>
    </row>
    <row r="32932" spans="10:10" ht="29.25" customHeight="1">
      <c r="J32932" s="348"/>
    </row>
    <row r="32933" spans="10:10" ht="29.25" customHeight="1">
      <c r="J32933" s="348"/>
    </row>
    <row r="32934" spans="10:10" ht="29.25" customHeight="1">
      <c r="J32934" s="348"/>
    </row>
    <row r="32935" spans="10:10" ht="29.25" customHeight="1">
      <c r="J32935" s="348"/>
    </row>
    <row r="32936" spans="10:10" ht="29.25" customHeight="1">
      <c r="J32936" s="348"/>
    </row>
    <row r="32937" spans="10:10" ht="29.25" customHeight="1">
      <c r="J32937" s="348"/>
    </row>
    <row r="32938" spans="10:10" ht="29.25" customHeight="1">
      <c r="J32938" s="348"/>
    </row>
    <row r="32939" spans="10:10" ht="29.25" customHeight="1">
      <c r="J32939" s="348"/>
    </row>
    <row r="32940" spans="10:10" ht="29.25" customHeight="1">
      <c r="J32940" s="348"/>
    </row>
    <row r="32941" spans="10:10" ht="29.25" customHeight="1">
      <c r="J32941" s="348"/>
    </row>
    <row r="32942" spans="10:10" ht="29.25" customHeight="1">
      <c r="J32942" s="348"/>
    </row>
    <row r="32943" spans="10:10" ht="29.25" customHeight="1">
      <c r="J32943" s="348"/>
    </row>
    <row r="32944" spans="10:10" ht="29.25" customHeight="1">
      <c r="J32944" s="348"/>
    </row>
    <row r="32945" spans="10:10" ht="29.25" customHeight="1">
      <c r="J32945" s="348"/>
    </row>
    <row r="32946" spans="10:10" ht="29.25" customHeight="1">
      <c r="J32946" s="348"/>
    </row>
    <row r="32947" spans="10:10" ht="29.25" customHeight="1">
      <c r="J32947" s="348"/>
    </row>
    <row r="32948" spans="10:10" ht="29.25" customHeight="1">
      <c r="J32948" s="348"/>
    </row>
    <row r="32949" spans="10:10" ht="29.25" customHeight="1">
      <c r="J32949" s="348"/>
    </row>
    <row r="32950" spans="10:10" ht="29.25" customHeight="1">
      <c r="J32950" s="348"/>
    </row>
    <row r="32951" spans="10:10" ht="29.25" customHeight="1">
      <c r="J32951" s="348"/>
    </row>
    <row r="32952" spans="10:10" ht="29.25" customHeight="1">
      <c r="J32952" s="348"/>
    </row>
    <row r="32953" spans="10:10" ht="29.25" customHeight="1">
      <c r="J32953" s="348"/>
    </row>
    <row r="32954" spans="10:10" ht="29.25" customHeight="1">
      <c r="J32954" s="348"/>
    </row>
    <row r="32955" spans="10:10" ht="29.25" customHeight="1">
      <c r="J32955" s="348"/>
    </row>
    <row r="32956" spans="10:10" ht="29.25" customHeight="1">
      <c r="J32956" s="348"/>
    </row>
    <row r="32957" spans="10:10" ht="29.25" customHeight="1">
      <c r="J32957" s="348"/>
    </row>
    <row r="32958" spans="10:10" ht="29.25" customHeight="1">
      <c r="J32958" s="348"/>
    </row>
    <row r="32959" spans="10:10" ht="29.25" customHeight="1">
      <c r="J32959" s="348"/>
    </row>
    <row r="32960" spans="10:10" ht="29.25" customHeight="1">
      <c r="J32960" s="348"/>
    </row>
    <row r="32961" spans="10:10" ht="29.25" customHeight="1">
      <c r="J32961" s="348"/>
    </row>
    <row r="32962" spans="10:10" ht="29.25" customHeight="1">
      <c r="J32962" s="348"/>
    </row>
    <row r="32963" spans="10:10" ht="29.25" customHeight="1">
      <c r="J32963" s="348"/>
    </row>
    <row r="32964" spans="10:10" ht="29.25" customHeight="1">
      <c r="J32964" s="348"/>
    </row>
    <row r="32965" spans="10:10" ht="29.25" customHeight="1">
      <c r="J32965" s="348"/>
    </row>
    <row r="32966" spans="10:10" ht="29.25" customHeight="1">
      <c r="J32966" s="348"/>
    </row>
    <row r="32967" spans="10:10" ht="29.25" customHeight="1">
      <c r="J32967" s="348"/>
    </row>
    <row r="32968" spans="10:10" ht="29.25" customHeight="1">
      <c r="J32968" s="348"/>
    </row>
    <row r="32969" spans="10:10" ht="29.25" customHeight="1">
      <c r="J32969" s="348"/>
    </row>
    <row r="32970" spans="10:10" ht="29.25" customHeight="1">
      <c r="J32970" s="348"/>
    </row>
    <row r="32971" spans="10:10" ht="29.25" customHeight="1">
      <c r="J32971" s="348"/>
    </row>
    <row r="32972" spans="10:10" ht="29.25" customHeight="1">
      <c r="J32972" s="348"/>
    </row>
    <row r="32973" spans="10:10" ht="29.25" customHeight="1">
      <c r="J32973" s="348"/>
    </row>
    <row r="32974" spans="10:10" ht="29.25" customHeight="1">
      <c r="J32974" s="348"/>
    </row>
    <row r="32975" spans="10:10" ht="29.25" customHeight="1">
      <c r="J32975" s="348"/>
    </row>
    <row r="32976" spans="10:10" ht="29.25" customHeight="1">
      <c r="J32976" s="348"/>
    </row>
    <row r="32977" spans="10:10" ht="29.25" customHeight="1">
      <c r="J32977" s="348"/>
    </row>
    <row r="32978" spans="10:10" ht="29.25" customHeight="1">
      <c r="J32978" s="348"/>
    </row>
    <row r="32979" spans="10:10" ht="29.25" customHeight="1">
      <c r="J32979" s="348"/>
    </row>
    <row r="32980" spans="10:10" ht="29.25" customHeight="1">
      <c r="J32980" s="348"/>
    </row>
    <row r="32981" spans="10:10" ht="29.25" customHeight="1">
      <c r="J32981" s="348"/>
    </row>
    <row r="32982" spans="10:10" ht="29.25" customHeight="1">
      <c r="J32982" s="348"/>
    </row>
    <row r="32983" spans="10:10" ht="29.25" customHeight="1">
      <c r="J32983" s="348"/>
    </row>
    <row r="32984" spans="10:10" ht="29.25" customHeight="1">
      <c r="J32984" s="348"/>
    </row>
    <row r="32985" spans="10:10" ht="29.25" customHeight="1">
      <c r="J32985" s="348"/>
    </row>
    <row r="32986" spans="10:10" ht="29.25" customHeight="1">
      <c r="J32986" s="348"/>
    </row>
    <row r="32987" spans="10:10" ht="29.25" customHeight="1">
      <c r="J32987" s="348"/>
    </row>
    <row r="32988" spans="10:10" ht="29.25" customHeight="1">
      <c r="J32988" s="348"/>
    </row>
    <row r="32989" spans="10:10" ht="29.25" customHeight="1">
      <c r="J32989" s="348"/>
    </row>
    <row r="32990" spans="10:10" ht="29.25" customHeight="1">
      <c r="J32990" s="348"/>
    </row>
    <row r="32991" spans="10:10" ht="29.25" customHeight="1">
      <c r="J32991" s="348"/>
    </row>
    <row r="32992" spans="10:10" ht="29.25" customHeight="1">
      <c r="J32992" s="348"/>
    </row>
    <row r="32993" spans="10:10" ht="29.25" customHeight="1">
      <c r="J32993" s="348"/>
    </row>
    <row r="32994" spans="10:10" ht="29.25" customHeight="1">
      <c r="J32994" s="348"/>
    </row>
    <row r="32995" spans="10:10" ht="29.25" customHeight="1">
      <c r="J32995" s="348"/>
    </row>
    <row r="32996" spans="10:10" ht="29.25" customHeight="1">
      <c r="J32996" s="348"/>
    </row>
    <row r="32997" spans="10:10" ht="29.25" customHeight="1">
      <c r="J32997" s="348"/>
    </row>
    <row r="32998" spans="10:10" ht="29.25" customHeight="1">
      <c r="J32998" s="348"/>
    </row>
    <row r="32999" spans="10:10" ht="29.25" customHeight="1">
      <c r="J32999" s="348"/>
    </row>
    <row r="33000" spans="10:10" ht="29.25" customHeight="1">
      <c r="J33000" s="348"/>
    </row>
    <row r="33001" spans="10:10" ht="29.25" customHeight="1">
      <c r="J33001" s="348"/>
    </row>
    <row r="33002" spans="10:10" ht="29.25" customHeight="1">
      <c r="J33002" s="348"/>
    </row>
    <row r="33003" spans="10:10" ht="29.25" customHeight="1">
      <c r="J33003" s="348"/>
    </row>
    <row r="33004" spans="10:10" ht="29.25" customHeight="1">
      <c r="J33004" s="348"/>
    </row>
    <row r="33005" spans="10:10" ht="29.25" customHeight="1">
      <c r="J33005" s="348"/>
    </row>
    <row r="33006" spans="10:10" ht="29.25" customHeight="1">
      <c r="J33006" s="348"/>
    </row>
    <row r="33007" spans="10:10" ht="29.25" customHeight="1">
      <c r="J33007" s="348"/>
    </row>
    <row r="33008" spans="10:10" ht="29.25" customHeight="1">
      <c r="J33008" s="348"/>
    </row>
    <row r="33009" spans="10:10" ht="29.25" customHeight="1">
      <c r="J33009" s="348"/>
    </row>
    <row r="33010" spans="10:10" ht="29.25" customHeight="1">
      <c r="J33010" s="348"/>
    </row>
    <row r="33011" spans="10:10" ht="29.25" customHeight="1">
      <c r="J33011" s="348"/>
    </row>
    <row r="33012" spans="10:10" ht="29.25" customHeight="1">
      <c r="J33012" s="348"/>
    </row>
    <row r="33013" spans="10:10" ht="29.25" customHeight="1">
      <c r="J33013" s="348"/>
    </row>
    <row r="33014" spans="10:10" ht="29.25" customHeight="1">
      <c r="J33014" s="348"/>
    </row>
    <row r="33015" spans="10:10" ht="29.25" customHeight="1">
      <c r="J33015" s="348"/>
    </row>
    <row r="33016" spans="10:10" ht="29.25" customHeight="1">
      <c r="J33016" s="348"/>
    </row>
    <row r="33017" spans="10:10" ht="29.25" customHeight="1">
      <c r="J33017" s="348"/>
    </row>
    <row r="33018" spans="10:10" ht="29.25" customHeight="1">
      <c r="J33018" s="348"/>
    </row>
    <row r="33019" spans="10:10" ht="29.25" customHeight="1">
      <c r="J33019" s="348"/>
    </row>
    <row r="33020" spans="10:10" ht="29.25" customHeight="1">
      <c r="J33020" s="348"/>
    </row>
    <row r="33021" spans="10:10" ht="29.25" customHeight="1">
      <c r="J33021" s="348"/>
    </row>
    <row r="33022" spans="10:10" ht="29.25" customHeight="1">
      <c r="J33022" s="348"/>
    </row>
    <row r="33023" spans="10:10" ht="29.25" customHeight="1">
      <c r="J33023" s="348"/>
    </row>
    <row r="33024" spans="10:10" ht="29.25" customHeight="1">
      <c r="J33024" s="348"/>
    </row>
    <row r="33025" spans="10:10" ht="29.25" customHeight="1">
      <c r="J33025" s="348"/>
    </row>
    <row r="33026" spans="10:10" ht="29.25" customHeight="1">
      <c r="J33026" s="348"/>
    </row>
    <row r="33027" spans="10:10" ht="29.25" customHeight="1">
      <c r="J33027" s="348"/>
    </row>
    <row r="33028" spans="10:10" ht="29.25" customHeight="1">
      <c r="J33028" s="348"/>
    </row>
    <row r="33029" spans="10:10" ht="29.25" customHeight="1">
      <c r="J33029" s="348"/>
    </row>
    <row r="33030" spans="10:10" ht="29.25" customHeight="1">
      <c r="J33030" s="348"/>
    </row>
    <row r="33031" spans="10:10" ht="29.25" customHeight="1">
      <c r="J33031" s="348"/>
    </row>
    <row r="33032" spans="10:10" ht="29.25" customHeight="1">
      <c r="J33032" s="348"/>
    </row>
    <row r="33033" spans="10:10" ht="29.25" customHeight="1">
      <c r="J33033" s="348"/>
    </row>
    <row r="33034" spans="10:10" ht="29.25" customHeight="1">
      <c r="J33034" s="348"/>
    </row>
    <row r="33035" spans="10:10" ht="29.25" customHeight="1">
      <c r="J33035" s="348"/>
    </row>
    <row r="33036" spans="10:10" ht="29.25" customHeight="1">
      <c r="J33036" s="348"/>
    </row>
    <row r="33037" spans="10:10" ht="29.25" customHeight="1">
      <c r="J33037" s="348"/>
    </row>
    <row r="33038" spans="10:10" ht="29.25" customHeight="1">
      <c r="J33038" s="348"/>
    </row>
    <row r="33039" spans="10:10" ht="29.25" customHeight="1">
      <c r="J33039" s="348"/>
    </row>
    <row r="33040" spans="10:10" ht="29.25" customHeight="1">
      <c r="J33040" s="348"/>
    </row>
    <row r="33041" spans="10:10" ht="29.25" customHeight="1">
      <c r="J33041" s="348"/>
    </row>
    <row r="33042" spans="10:10" ht="29.25" customHeight="1">
      <c r="J33042" s="348"/>
    </row>
    <row r="33043" spans="10:10" ht="29.25" customHeight="1">
      <c r="J33043" s="348"/>
    </row>
    <row r="33044" spans="10:10" ht="29.25" customHeight="1">
      <c r="J33044" s="348"/>
    </row>
    <row r="33045" spans="10:10" ht="29.25" customHeight="1">
      <c r="J33045" s="348"/>
    </row>
    <row r="33046" spans="10:10" ht="29.25" customHeight="1">
      <c r="J33046" s="348"/>
    </row>
    <row r="33047" spans="10:10" ht="29.25" customHeight="1">
      <c r="J33047" s="348"/>
    </row>
    <row r="33048" spans="10:10" ht="29.25" customHeight="1">
      <c r="J33048" s="348"/>
    </row>
    <row r="33049" spans="10:10" ht="29.25" customHeight="1">
      <c r="J33049" s="348"/>
    </row>
    <row r="33050" spans="10:10" ht="29.25" customHeight="1">
      <c r="J33050" s="348"/>
    </row>
    <row r="33051" spans="10:10" ht="29.25" customHeight="1">
      <c r="J33051" s="348"/>
    </row>
    <row r="33052" spans="10:10" ht="29.25" customHeight="1">
      <c r="J33052" s="348"/>
    </row>
    <row r="33053" spans="10:10" ht="29.25" customHeight="1">
      <c r="J33053" s="348"/>
    </row>
    <row r="33054" spans="10:10" ht="29.25" customHeight="1">
      <c r="J33054" s="348"/>
    </row>
    <row r="33055" spans="10:10" ht="29.25" customHeight="1">
      <c r="J33055" s="348"/>
    </row>
    <row r="33056" spans="10:10" ht="29.25" customHeight="1">
      <c r="J33056" s="348"/>
    </row>
    <row r="33057" spans="10:10" ht="29.25" customHeight="1">
      <c r="J33057" s="348"/>
    </row>
    <row r="33058" spans="10:10" ht="29.25" customHeight="1">
      <c r="J33058" s="348"/>
    </row>
    <row r="33059" spans="10:10" ht="29.25" customHeight="1">
      <c r="J33059" s="348"/>
    </row>
    <row r="33060" spans="10:10" ht="29.25" customHeight="1">
      <c r="J33060" s="348"/>
    </row>
    <row r="33061" spans="10:10" ht="29.25" customHeight="1">
      <c r="J33061" s="348"/>
    </row>
    <row r="33062" spans="10:10" ht="29.25" customHeight="1">
      <c r="J33062" s="348"/>
    </row>
    <row r="33063" spans="10:10" ht="29.25" customHeight="1">
      <c r="J33063" s="348"/>
    </row>
    <row r="33064" spans="10:10" ht="29.25" customHeight="1">
      <c r="J33064" s="348"/>
    </row>
    <row r="33065" spans="10:10" ht="29.25" customHeight="1">
      <c r="J33065" s="348"/>
    </row>
    <row r="33066" spans="10:10" ht="29.25" customHeight="1">
      <c r="J33066" s="348"/>
    </row>
    <row r="33067" spans="10:10" ht="29.25" customHeight="1">
      <c r="J33067" s="348"/>
    </row>
    <row r="33068" spans="10:10" ht="29.25" customHeight="1">
      <c r="J33068" s="348"/>
    </row>
    <row r="33069" spans="10:10" ht="29.25" customHeight="1">
      <c r="J33069" s="348"/>
    </row>
    <row r="33070" spans="10:10" ht="29.25" customHeight="1">
      <c r="J33070" s="348"/>
    </row>
    <row r="33071" spans="10:10" ht="29.25" customHeight="1">
      <c r="J33071" s="348"/>
    </row>
    <row r="33072" spans="10:10" ht="29.25" customHeight="1">
      <c r="J33072" s="348"/>
    </row>
    <row r="33073" spans="10:10" ht="29.25" customHeight="1">
      <c r="J33073" s="348"/>
    </row>
    <row r="33074" spans="10:10" ht="29.25" customHeight="1">
      <c r="J33074" s="348"/>
    </row>
    <row r="33075" spans="10:10" ht="29.25" customHeight="1">
      <c r="J33075" s="348"/>
    </row>
    <row r="33076" spans="10:10" ht="29.25" customHeight="1">
      <c r="J33076" s="348"/>
    </row>
    <row r="33077" spans="10:10" ht="29.25" customHeight="1">
      <c r="J33077" s="348"/>
    </row>
    <row r="33078" spans="10:10" ht="29.25" customHeight="1">
      <c r="J33078" s="348"/>
    </row>
    <row r="33079" spans="10:10" ht="29.25" customHeight="1">
      <c r="J33079" s="348"/>
    </row>
    <row r="33080" spans="10:10" ht="29.25" customHeight="1">
      <c r="J33080" s="348"/>
    </row>
    <row r="33081" spans="10:10" ht="29.25" customHeight="1">
      <c r="J33081" s="348"/>
    </row>
    <row r="33082" spans="10:10" ht="29.25" customHeight="1">
      <c r="J33082" s="348"/>
    </row>
    <row r="33083" spans="10:10" ht="29.25" customHeight="1">
      <c r="J33083" s="348"/>
    </row>
    <row r="33084" spans="10:10" ht="29.25" customHeight="1">
      <c r="J33084" s="348"/>
    </row>
    <row r="33085" spans="10:10" ht="29.25" customHeight="1">
      <c r="J33085" s="348"/>
    </row>
    <row r="33086" spans="10:10" ht="29.25" customHeight="1">
      <c r="J33086" s="348"/>
    </row>
    <row r="33087" spans="10:10" ht="29.25" customHeight="1">
      <c r="J33087" s="348"/>
    </row>
    <row r="33088" spans="10:10" ht="29.25" customHeight="1">
      <c r="J33088" s="348"/>
    </row>
    <row r="33089" spans="10:10" ht="29.25" customHeight="1">
      <c r="J33089" s="348"/>
    </row>
    <row r="33090" spans="10:10" ht="29.25" customHeight="1">
      <c r="J33090" s="348"/>
    </row>
    <row r="33091" spans="10:10" ht="29.25" customHeight="1">
      <c r="J33091" s="348"/>
    </row>
    <row r="33092" spans="10:10" ht="29.25" customHeight="1">
      <c r="J33092" s="348"/>
    </row>
    <row r="33093" spans="10:10" ht="29.25" customHeight="1">
      <c r="J33093" s="348"/>
    </row>
    <row r="33094" spans="10:10" ht="29.25" customHeight="1">
      <c r="J33094" s="348"/>
    </row>
    <row r="33095" spans="10:10" ht="29.25" customHeight="1">
      <c r="J33095" s="348"/>
    </row>
    <row r="33096" spans="10:10" ht="29.25" customHeight="1">
      <c r="J33096" s="348"/>
    </row>
    <row r="33097" spans="10:10" ht="29.25" customHeight="1">
      <c r="J33097" s="348"/>
    </row>
    <row r="33098" spans="10:10" ht="29.25" customHeight="1">
      <c r="J33098" s="348"/>
    </row>
    <row r="33099" spans="10:10" ht="29.25" customHeight="1">
      <c r="J33099" s="348"/>
    </row>
    <row r="33100" spans="10:10" ht="29.25" customHeight="1">
      <c r="J33100" s="348"/>
    </row>
    <row r="33101" spans="10:10" ht="29.25" customHeight="1">
      <c r="J33101" s="348"/>
    </row>
    <row r="33102" spans="10:10" ht="29.25" customHeight="1">
      <c r="J33102" s="348"/>
    </row>
    <row r="33103" spans="10:10" ht="29.25" customHeight="1">
      <c r="J33103" s="348"/>
    </row>
    <row r="33104" spans="10:10" ht="29.25" customHeight="1">
      <c r="J33104" s="348"/>
    </row>
    <row r="33105" spans="10:10" ht="29.25" customHeight="1">
      <c r="J33105" s="348"/>
    </row>
    <row r="33106" spans="10:10" ht="29.25" customHeight="1">
      <c r="J33106" s="348"/>
    </row>
    <row r="33107" spans="10:10" ht="29.25" customHeight="1">
      <c r="J33107" s="348"/>
    </row>
    <row r="33108" spans="10:10" ht="29.25" customHeight="1">
      <c r="J33108" s="348"/>
    </row>
    <row r="33109" spans="10:10" ht="29.25" customHeight="1">
      <c r="J33109" s="348"/>
    </row>
    <row r="33110" spans="10:10" ht="29.25" customHeight="1">
      <c r="J33110" s="348"/>
    </row>
    <row r="33111" spans="10:10" ht="29.25" customHeight="1">
      <c r="J33111" s="348"/>
    </row>
    <row r="33112" spans="10:10" ht="29.25" customHeight="1">
      <c r="J33112" s="348"/>
    </row>
    <row r="33113" spans="10:10" ht="29.25" customHeight="1">
      <c r="J33113" s="348"/>
    </row>
    <row r="33114" spans="10:10" ht="29.25" customHeight="1">
      <c r="J33114" s="348"/>
    </row>
    <row r="33115" spans="10:10" ht="29.25" customHeight="1">
      <c r="J33115" s="348"/>
    </row>
    <row r="33116" spans="10:10" ht="29.25" customHeight="1">
      <c r="J33116" s="348"/>
    </row>
    <row r="33117" spans="10:10" ht="29.25" customHeight="1">
      <c r="J33117" s="348"/>
    </row>
    <row r="33118" spans="10:10" ht="29.25" customHeight="1">
      <c r="J33118" s="348"/>
    </row>
    <row r="33119" spans="10:10" ht="29.25" customHeight="1">
      <c r="J33119" s="348"/>
    </row>
    <row r="33120" spans="10:10" ht="29.25" customHeight="1">
      <c r="J33120" s="348"/>
    </row>
    <row r="33121" spans="10:10" ht="29.25" customHeight="1">
      <c r="J33121" s="348"/>
    </row>
    <row r="33122" spans="10:10" ht="29.25" customHeight="1">
      <c r="J33122" s="348"/>
    </row>
    <row r="33123" spans="10:10" ht="29.25" customHeight="1">
      <c r="J33123" s="348"/>
    </row>
    <row r="33124" spans="10:10" ht="29.25" customHeight="1">
      <c r="J33124" s="348"/>
    </row>
    <row r="33125" spans="10:10" ht="29.25" customHeight="1">
      <c r="J33125" s="348"/>
    </row>
    <row r="33126" spans="10:10" ht="29.25" customHeight="1">
      <c r="J33126" s="348"/>
    </row>
    <row r="33127" spans="10:10" ht="29.25" customHeight="1">
      <c r="J33127" s="348"/>
    </row>
    <row r="33128" spans="10:10" ht="29.25" customHeight="1">
      <c r="J33128" s="348"/>
    </row>
    <row r="33129" spans="10:10" ht="29.25" customHeight="1">
      <c r="J33129" s="348"/>
    </row>
    <row r="33130" spans="10:10" ht="29.25" customHeight="1">
      <c r="J33130" s="348"/>
    </row>
    <row r="33131" spans="10:10" ht="29.25" customHeight="1">
      <c r="J33131" s="348"/>
    </row>
    <row r="33132" spans="10:10" ht="29.25" customHeight="1">
      <c r="J33132" s="348"/>
    </row>
    <row r="33133" spans="10:10" ht="29.25" customHeight="1">
      <c r="J33133" s="348"/>
    </row>
    <row r="33134" spans="10:10" ht="29.25" customHeight="1">
      <c r="J33134" s="348"/>
    </row>
    <row r="33135" spans="10:10" ht="29.25" customHeight="1">
      <c r="J33135" s="348"/>
    </row>
    <row r="33136" spans="10:10" ht="29.25" customHeight="1">
      <c r="J33136" s="348"/>
    </row>
    <row r="33137" spans="10:10" ht="29.25" customHeight="1">
      <c r="J33137" s="348"/>
    </row>
    <row r="33138" spans="10:10" ht="29.25" customHeight="1">
      <c r="J33138" s="348"/>
    </row>
    <row r="33139" spans="10:10" ht="29.25" customHeight="1">
      <c r="J33139" s="348"/>
    </row>
    <row r="33140" spans="10:10" ht="29.25" customHeight="1">
      <c r="J33140" s="348"/>
    </row>
    <row r="33141" spans="10:10" ht="29.25" customHeight="1">
      <c r="J33141" s="348"/>
    </row>
    <row r="33142" spans="10:10" ht="29.25" customHeight="1">
      <c r="J33142" s="348"/>
    </row>
    <row r="33143" spans="10:10" ht="29.25" customHeight="1">
      <c r="J33143" s="348"/>
    </row>
    <row r="33144" spans="10:10" ht="29.25" customHeight="1">
      <c r="J33144" s="348"/>
    </row>
    <row r="33145" spans="10:10" ht="29.25" customHeight="1">
      <c r="J33145" s="348"/>
    </row>
    <row r="33146" spans="10:10" ht="29.25" customHeight="1">
      <c r="J33146" s="348"/>
    </row>
    <row r="33147" spans="10:10" ht="29.25" customHeight="1">
      <c r="J33147" s="348"/>
    </row>
    <row r="33148" spans="10:10" ht="29.25" customHeight="1">
      <c r="J33148" s="348"/>
    </row>
    <row r="33149" spans="10:10" ht="29.25" customHeight="1">
      <c r="J33149" s="348"/>
    </row>
    <row r="33150" spans="10:10" ht="29.25" customHeight="1">
      <c r="J33150" s="348"/>
    </row>
    <row r="33151" spans="10:10" ht="29.25" customHeight="1">
      <c r="J33151" s="348"/>
    </row>
    <row r="33152" spans="10:10" ht="29.25" customHeight="1">
      <c r="J33152" s="348"/>
    </row>
    <row r="33153" spans="10:10" ht="29.25" customHeight="1">
      <c r="J33153" s="348"/>
    </row>
    <row r="33154" spans="10:10" ht="29.25" customHeight="1">
      <c r="J33154" s="348"/>
    </row>
    <row r="33155" spans="10:10" ht="29.25" customHeight="1">
      <c r="J33155" s="348"/>
    </row>
    <row r="33156" spans="10:10" ht="29.25" customHeight="1">
      <c r="J33156" s="348"/>
    </row>
    <row r="33157" spans="10:10" ht="29.25" customHeight="1">
      <c r="J33157" s="348"/>
    </row>
    <row r="33158" spans="10:10" ht="29.25" customHeight="1">
      <c r="J33158" s="348"/>
    </row>
    <row r="33159" spans="10:10" ht="29.25" customHeight="1">
      <c r="J33159" s="348"/>
    </row>
    <row r="33160" spans="10:10" ht="29.25" customHeight="1">
      <c r="J33160" s="348"/>
    </row>
    <row r="33161" spans="10:10" ht="29.25" customHeight="1">
      <c r="J33161" s="348"/>
    </row>
    <row r="33162" spans="10:10" ht="29.25" customHeight="1">
      <c r="J33162" s="348"/>
    </row>
    <row r="33163" spans="10:10" ht="29.25" customHeight="1">
      <c r="J33163" s="348"/>
    </row>
    <row r="33164" spans="10:10" ht="29.25" customHeight="1">
      <c r="J33164" s="348"/>
    </row>
    <row r="33165" spans="10:10" ht="29.25" customHeight="1">
      <c r="J33165" s="348"/>
    </row>
    <row r="33166" spans="10:10" ht="29.25" customHeight="1">
      <c r="J33166" s="348"/>
    </row>
    <row r="33167" spans="10:10" ht="29.25" customHeight="1">
      <c r="J33167" s="348"/>
    </row>
    <row r="33168" spans="10:10" ht="29.25" customHeight="1">
      <c r="J33168" s="348"/>
    </row>
    <row r="33169" spans="10:10" ht="29.25" customHeight="1">
      <c r="J33169" s="348"/>
    </row>
    <row r="33170" spans="10:10" ht="29.25" customHeight="1">
      <c r="J33170" s="348"/>
    </row>
    <row r="33171" spans="10:10" ht="29.25" customHeight="1">
      <c r="J33171" s="348"/>
    </row>
    <row r="33172" spans="10:10" ht="29.25" customHeight="1">
      <c r="J33172" s="348"/>
    </row>
    <row r="33173" spans="10:10" ht="29.25" customHeight="1">
      <c r="J33173" s="348"/>
    </row>
    <row r="33174" spans="10:10" ht="29.25" customHeight="1">
      <c r="J33174" s="348"/>
    </row>
    <row r="33175" spans="10:10" ht="29.25" customHeight="1">
      <c r="J33175" s="348"/>
    </row>
    <row r="33176" spans="10:10" ht="29.25" customHeight="1">
      <c r="J33176" s="348"/>
    </row>
    <row r="33177" spans="10:10" ht="29.25" customHeight="1">
      <c r="J33177" s="348"/>
    </row>
    <row r="33178" spans="10:10" ht="29.25" customHeight="1">
      <c r="J33178" s="348"/>
    </row>
    <row r="33179" spans="10:10" ht="29.25" customHeight="1">
      <c r="J33179" s="348"/>
    </row>
    <row r="33180" spans="10:10" ht="29.25" customHeight="1">
      <c r="J33180" s="348"/>
    </row>
    <row r="33181" spans="10:10" ht="29.25" customHeight="1">
      <c r="J33181" s="348"/>
    </row>
    <row r="33182" spans="10:10" ht="29.25" customHeight="1">
      <c r="J33182" s="348"/>
    </row>
    <row r="33183" spans="10:10" ht="29.25" customHeight="1">
      <c r="J33183" s="348"/>
    </row>
    <row r="33184" spans="10:10" ht="29.25" customHeight="1">
      <c r="J33184" s="348"/>
    </row>
    <row r="33185" spans="10:10" ht="29.25" customHeight="1">
      <c r="J33185" s="348"/>
    </row>
    <row r="33186" spans="10:10" ht="29.25" customHeight="1">
      <c r="J33186" s="348"/>
    </row>
    <row r="33187" spans="10:10" ht="29.25" customHeight="1">
      <c r="J33187" s="348"/>
    </row>
    <row r="33188" spans="10:10" ht="29.25" customHeight="1">
      <c r="J33188" s="348"/>
    </row>
    <row r="33189" spans="10:10" ht="29.25" customHeight="1">
      <c r="J33189" s="348"/>
    </row>
    <row r="33190" spans="10:10" ht="29.25" customHeight="1">
      <c r="J33190" s="348"/>
    </row>
    <row r="33191" spans="10:10" ht="29.25" customHeight="1">
      <c r="J33191" s="348"/>
    </row>
    <row r="33192" spans="10:10" ht="29.25" customHeight="1">
      <c r="J33192" s="348"/>
    </row>
    <row r="33193" spans="10:10" ht="29.25" customHeight="1">
      <c r="J33193" s="348"/>
    </row>
    <row r="33194" spans="10:10" ht="29.25" customHeight="1">
      <c r="J33194" s="348"/>
    </row>
    <row r="33195" spans="10:10" ht="29.25" customHeight="1">
      <c r="J33195" s="348"/>
    </row>
    <row r="33196" spans="10:10" ht="29.25" customHeight="1">
      <c r="J33196" s="348"/>
    </row>
    <row r="33197" spans="10:10" ht="29.25" customHeight="1">
      <c r="J33197" s="348"/>
    </row>
    <row r="33198" spans="10:10" ht="29.25" customHeight="1">
      <c r="J33198" s="348"/>
    </row>
    <row r="33199" spans="10:10" ht="29.25" customHeight="1">
      <c r="J33199" s="348"/>
    </row>
    <row r="33200" spans="10:10" ht="29.25" customHeight="1">
      <c r="J33200" s="348"/>
    </row>
    <row r="33201" spans="10:10" ht="29.25" customHeight="1">
      <c r="J33201" s="348"/>
    </row>
    <row r="33202" spans="10:10" ht="29.25" customHeight="1">
      <c r="J33202" s="348"/>
    </row>
    <row r="33203" spans="10:10" ht="29.25" customHeight="1">
      <c r="J33203" s="348"/>
    </row>
    <row r="33204" spans="10:10" ht="29.25" customHeight="1">
      <c r="J33204" s="348"/>
    </row>
    <row r="33205" spans="10:10" ht="29.25" customHeight="1">
      <c r="J33205" s="348"/>
    </row>
    <row r="33206" spans="10:10" ht="29.25" customHeight="1">
      <c r="J33206" s="348"/>
    </row>
    <row r="33207" spans="10:10" ht="29.25" customHeight="1">
      <c r="J33207" s="348"/>
    </row>
    <row r="33208" spans="10:10" ht="29.25" customHeight="1">
      <c r="J33208" s="348"/>
    </row>
    <row r="33209" spans="10:10" ht="29.25" customHeight="1">
      <c r="J33209" s="348"/>
    </row>
    <row r="33210" spans="10:10" ht="29.25" customHeight="1">
      <c r="J33210" s="348"/>
    </row>
    <row r="33211" spans="10:10" ht="29.25" customHeight="1">
      <c r="J33211" s="348"/>
    </row>
    <row r="33212" spans="10:10" ht="29.25" customHeight="1">
      <c r="J33212" s="348"/>
    </row>
    <row r="33213" spans="10:10" ht="29.25" customHeight="1">
      <c r="J33213" s="348"/>
    </row>
    <row r="33214" spans="10:10" ht="29.25" customHeight="1">
      <c r="J33214" s="348"/>
    </row>
    <row r="33215" spans="10:10" ht="29.25" customHeight="1">
      <c r="J33215" s="348"/>
    </row>
    <row r="33216" spans="10:10" ht="29.25" customHeight="1">
      <c r="J33216" s="348"/>
    </row>
    <row r="33217" spans="10:10" ht="29.25" customHeight="1">
      <c r="J33217" s="348"/>
    </row>
    <row r="33218" spans="10:10" ht="29.25" customHeight="1">
      <c r="J33218" s="348"/>
    </row>
    <row r="33219" spans="10:10" ht="29.25" customHeight="1">
      <c r="J33219" s="348"/>
    </row>
    <row r="33220" spans="10:10" ht="29.25" customHeight="1">
      <c r="J33220" s="348"/>
    </row>
    <row r="33221" spans="10:10" ht="29.25" customHeight="1">
      <c r="J33221" s="348"/>
    </row>
    <row r="33222" spans="10:10" ht="29.25" customHeight="1">
      <c r="J33222" s="348"/>
    </row>
    <row r="33223" spans="10:10" ht="29.25" customHeight="1">
      <c r="J33223" s="348"/>
    </row>
    <row r="33224" spans="10:10" ht="29.25" customHeight="1">
      <c r="J33224" s="348"/>
    </row>
    <row r="33225" spans="10:10" ht="29.25" customHeight="1">
      <c r="J33225" s="348"/>
    </row>
    <row r="33226" spans="10:10" ht="29.25" customHeight="1">
      <c r="J33226" s="348"/>
    </row>
    <row r="33227" spans="10:10" ht="29.25" customHeight="1">
      <c r="J33227" s="348"/>
    </row>
    <row r="33228" spans="10:10" ht="29.25" customHeight="1">
      <c r="J33228" s="348"/>
    </row>
    <row r="33229" spans="10:10" ht="29.25" customHeight="1">
      <c r="J33229" s="348"/>
    </row>
    <row r="33230" spans="10:10" ht="29.25" customHeight="1">
      <c r="J33230" s="348"/>
    </row>
    <row r="33231" spans="10:10" ht="29.25" customHeight="1">
      <c r="J33231" s="348"/>
    </row>
    <row r="33232" spans="10:10" ht="29.25" customHeight="1">
      <c r="J33232" s="348"/>
    </row>
    <row r="33233" spans="10:10" ht="29.25" customHeight="1">
      <c r="J33233" s="348"/>
    </row>
    <row r="33234" spans="10:10" ht="29.25" customHeight="1">
      <c r="J33234" s="348"/>
    </row>
    <row r="33235" spans="10:10" ht="29.25" customHeight="1">
      <c r="J33235" s="348"/>
    </row>
    <row r="33236" spans="10:10" ht="29.25" customHeight="1">
      <c r="J33236" s="348"/>
    </row>
    <row r="33237" spans="10:10" ht="29.25" customHeight="1">
      <c r="J33237" s="348"/>
    </row>
    <row r="33238" spans="10:10" ht="29.25" customHeight="1">
      <c r="J33238" s="348"/>
    </row>
    <row r="33239" spans="10:10" ht="29.25" customHeight="1">
      <c r="J33239" s="348"/>
    </row>
    <row r="33240" spans="10:10" ht="29.25" customHeight="1">
      <c r="J33240" s="348"/>
    </row>
    <row r="33241" spans="10:10" ht="29.25" customHeight="1">
      <c r="J33241" s="348"/>
    </row>
    <row r="33242" spans="10:10" ht="29.25" customHeight="1">
      <c r="J33242" s="348"/>
    </row>
    <row r="33243" spans="10:10" ht="29.25" customHeight="1">
      <c r="J33243" s="348"/>
    </row>
    <row r="33244" spans="10:10" ht="29.25" customHeight="1">
      <c r="J33244" s="348"/>
    </row>
    <row r="33245" spans="10:10" ht="29.25" customHeight="1">
      <c r="J33245" s="348"/>
    </row>
    <row r="33246" spans="10:10" ht="29.25" customHeight="1">
      <c r="J33246" s="348"/>
    </row>
    <row r="33247" spans="10:10" ht="29.25" customHeight="1">
      <c r="J33247" s="348"/>
    </row>
    <row r="33248" spans="10:10" ht="29.25" customHeight="1">
      <c r="J33248" s="348"/>
    </row>
    <row r="33249" spans="10:10" ht="29.25" customHeight="1">
      <c r="J33249" s="348"/>
    </row>
    <row r="33250" spans="10:10" ht="29.25" customHeight="1">
      <c r="J33250" s="348"/>
    </row>
    <row r="33251" spans="10:10" ht="29.25" customHeight="1">
      <c r="J33251" s="348"/>
    </row>
    <row r="33252" spans="10:10" ht="29.25" customHeight="1">
      <c r="J33252" s="348"/>
    </row>
    <row r="33253" spans="10:10" ht="29.25" customHeight="1">
      <c r="J33253" s="348"/>
    </row>
    <row r="33254" spans="10:10" ht="29.25" customHeight="1">
      <c r="J33254" s="348"/>
    </row>
    <row r="33255" spans="10:10" ht="29.25" customHeight="1">
      <c r="J33255" s="348"/>
    </row>
    <row r="33256" spans="10:10" ht="29.25" customHeight="1">
      <c r="J33256" s="348"/>
    </row>
    <row r="33257" spans="10:10" ht="29.25" customHeight="1">
      <c r="J33257" s="348"/>
    </row>
    <row r="33258" spans="10:10" ht="29.25" customHeight="1">
      <c r="J33258" s="348"/>
    </row>
    <row r="33259" spans="10:10" ht="29.25" customHeight="1">
      <c r="J33259" s="348"/>
    </row>
    <row r="33260" spans="10:10" ht="29.25" customHeight="1">
      <c r="J33260" s="348"/>
    </row>
    <row r="33261" spans="10:10" ht="29.25" customHeight="1">
      <c r="J33261" s="348"/>
    </row>
    <row r="33262" spans="10:10" ht="29.25" customHeight="1">
      <c r="J33262" s="348"/>
    </row>
    <row r="33263" spans="10:10" ht="29.25" customHeight="1">
      <c r="J33263" s="348"/>
    </row>
    <row r="33264" spans="10:10" ht="29.25" customHeight="1">
      <c r="J33264" s="348"/>
    </row>
    <row r="33265" spans="10:10" ht="29.25" customHeight="1">
      <c r="J33265" s="348"/>
    </row>
    <row r="33266" spans="10:10" ht="29.25" customHeight="1">
      <c r="J33266" s="348"/>
    </row>
    <row r="33267" spans="10:10" ht="29.25" customHeight="1">
      <c r="J33267" s="348"/>
    </row>
    <row r="33268" spans="10:10" ht="29.25" customHeight="1">
      <c r="J33268" s="348"/>
    </row>
    <row r="33269" spans="10:10" ht="29.25" customHeight="1">
      <c r="J33269" s="348"/>
    </row>
    <row r="33270" spans="10:10" ht="29.25" customHeight="1">
      <c r="J33270" s="348"/>
    </row>
    <row r="33271" spans="10:10" ht="29.25" customHeight="1">
      <c r="J33271" s="348"/>
    </row>
    <row r="33272" spans="10:10" ht="29.25" customHeight="1">
      <c r="J33272" s="348"/>
    </row>
    <row r="33273" spans="10:10" ht="29.25" customHeight="1">
      <c r="J33273" s="348"/>
    </row>
    <row r="33274" spans="10:10" ht="29.25" customHeight="1">
      <c r="J33274" s="348"/>
    </row>
    <row r="33275" spans="10:10" ht="29.25" customHeight="1">
      <c r="J33275" s="348"/>
    </row>
    <row r="33276" spans="10:10" ht="29.25" customHeight="1">
      <c r="J33276" s="348"/>
    </row>
    <row r="33277" spans="10:10" ht="29.25" customHeight="1">
      <c r="J33277" s="348"/>
    </row>
    <row r="33278" spans="10:10" ht="29.25" customHeight="1">
      <c r="J33278" s="348"/>
    </row>
    <row r="33279" spans="10:10" ht="29.25" customHeight="1">
      <c r="J33279" s="348"/>
    </row>
    <row r="33280" spans="10:10" ht="29.25" customHeight="1">
      <c r="J33280" s="348"/>
    </row>
    <row r="33281" spans="10:10" ht="29.25" customHeight="1">
      <c r="J33281" s="348"/>
    </row>
    <row r="33282" spans="10:10" ht="29.25" customHeight="1">
      <c r="J33282" s="348"/>
    </row>
    <row r="33283" spans="10:10" ht="29.25" customHeight="1">
      <c r="J33283" s="348"/>
    </row>
    <row r="33284" spans="10:10" ht="29.25" customHeight="1">
      <c r="J33284" s="348"/>
    </row>
    <row r="33285" spans="10:10" ht="29.25" customHeight="1">
      <c r="J33285" s="348"/>
    </row>
    <row r="33286" spans="10:10" ht="29.25" customHeight="1">
      <c r="J33286" s="348"/>
    </row>
    <row r="33287" spans="10:10" ht="29.25" customHeight="1">
      <c r="J33287" s="348"/>
    </row>
    <row r="33288" spans="10:10" ht="29.25" customHeight="1">
      <c r="J33288" s="348"/>
    </row>
    <row r="33289" spans="10:10" ht="29.25" customHeight="1">
      <c r="J33289" s="348"/>
    </row>
    <row r="33290" spans="10:10" ht="29.25" customHeight="1">
      <c r="J33290" s="348"/>
    </row>
    <row r="33291" spans="10:10" ht="29.25" customHeight="1">
      <c r="J33291" s="348"/>
    </row>
    <row r="33292" spans="10:10" ht="29.25" customHeight="1">
      <c r="J33292" s="348"/>
    </row>
    <row r="33293" spans="10:10" ht="29.25" customHeight="1">
      <c r="J33293" s="348"/>
    </row>
    <row r="33294" spans="10:10" ht="29.25" customHeight="1">
      <c r="J33294" s="348"/>
    </row>
    <row r="33295" spans="10:10" ht="29.25" customHeight="1">
      <c r="J33295" s="348"/>
    </row>
    <row r="33296" spans="10:10" ht="29.25" customHeight="1">
      <c r="J33296" s="348"/>
    </row>
    <row r="33297" spans="10:10" ht="29.25" customHeight="1">
      <c r="J33297" s="348"/>
    </row>
    <row r="33298" spans="10:10" ht="29.25" customHeight="1">
      <c r="J33298" s="348"/>
    </row>
    <row r="33299" spans="10:10" ht="29.25" customHeight="1">
      <c r="J33299" s="348"/>
    </row>
    <row r="33300" spans="10:10" ht="29.25" customHeight="1">
      <c r="J33300" s="348"/>
    </row>
    <row r="33301" spans="10:10" ht="29.25" customHeight="1">
      <c r="J33301" s="348"/>
    </row>
    <row r="33302" spans="10:10" ht="29.25" customHeight="1">
      <c r="J33302" s="348"/>
    </row>
    <row r="33303" spans="10:10" ht="29.25" customHeight="1">
      <c r="J33303" s="348"/>
    </row>
    <row r="33304" spans="10:10" ht="29.25" customHeight="1">
      <c r="J33304" s="348"/>
    </row>
    <row r="33305" spans="10:10" ht="29.25" customHeight="1">
      <c r="J33305" s="348"/>
    </row>
    <row r="33306" spans="10:10" ht="29.25" customHeight="1">
      <c r="J33306" s="348"/>
    </row>
    <row r="33307" spans="10:10" ht="29.25" customHeight="1">
      <c r="J33307" s="348"/>
    </row>
    <row r="33308" spans="10:10" ht="29.25" customHeight="1">
      <c r="J33308" s="348"/>
    </row>
    <row r="33309" spans="10:10" ht="29.25" customHeight="1">
      <c r="J33309" s="348"/>
    </row>
    <row r="33310" spans="10:10" ht="29.25" customHeight="1">
      <c r="J33310" s="348"/>
    </row>
    <row r="33311" spans="10:10" ht="29.25" customHeight="1">
      <c r="J33311" s="348"/>
    </row>
    <row r="33312" spans="10:10" ht="29.25" customHeight="1">
      <c r="J33312" s="348"/>
    </row>
    <row r="33313" spans="10:10" ht="29.25" customHeight="1">
      <c r="J33313" s="348"/>
    </row>
    <row r="33314" spans="10:10" ht="29.25" customHeight="1">
      <c r="J33314" s="348"/>
    </row>
    <row r="33315" spans="10:10" ht="29.25" customHeight="1">
      <c r="J33315" s="348"/>
    </row>
    <row r="33316" spans="10:10" ht="29.25" customHeight="1">
      <c r="J33316" s="348"/>
    </row>
    <row r="33317" spans="10:10" ht="29.25" customHeight="1">
      <c r="J33317" s="348"/>
    </row>
    <row r="33318" spans="10:10" ht="29.25" customHeight="1">
      <c r="J33318" s="348"/>
    </row>
    <row r="33319" spans="10:10" ht="29.25" customHeight="1">
      <c r="J33319" s="348"/>
    </row>
    <row r="33320" spans="10:10" ht="29.25" customHeight="1">
      <c r="J33320" s="348"/>
    </row>
    <row r="33321" spans="10:10" ht="29.25" customHeight="1">
      <c r="J33321" s="348"/>
    </row>
    <row r="33322" spans="10:10" ht="29.25" customHeight="1">
      <c r="J33322" s="348"/>
    </row>
    <row r="33323" spans="10:10" ht="29.25" customHeight="1">
      <c r="J33323" s="348"/>
    </row>
    <row r="33324" spans="10:10" ht="29.25" customHeight="1">
      <c r="J33324" s="348"/>
    </row>
    <row r="33325" spans="10:10" ht="29.25" customHeight="1">
      <c r="J33325" s="348"/>
    </row>
    <row r="33326" spans="10:10" ht="29.25" customHeight="1">
      <c r="J33326" s="348"/>
    </row>
    <row r="33327" spans="10:10" ht="29.25" customHeight="1">
      <c r="J33327" s="348"/>
    </row>
    <row r="33328" spans="10:10" ht="29.25" customHeight="1">
      <c r="J33328" s="348"/>
    </row>
    <row r="33329" spans="10:10" ht="29.25" customHeight="1">
      <c r="J33329" s="348"/>
    </row>
    <row r="33330" spans="10:10" ht="29.25" customHeight="1">
      <c r="J33330" s="348"/>
    </row>
    <row r="33331" spans="10:10" ht="29.25" customHeight="1">
      <c r="J33331" s="348"/>
    </row>
    <row r="33332" spans="10:10" ht="29.25" customHeight="1">
      <c r="J33332" s="348"/>
    </row>
    <row r="33333" spans="10:10" ht="29.25" customHeight="1">
      <c r="J33333" s="348"/>
    </row>
    <row r="33334" spans="10:10" ht="29.25" customHeight="1">
      <c r="J33334" s="348"/>
    </row>
    <row r="33335" spans="10:10" ht="29.25" customHeight="1">
      <c r="J33335" s="348"/>
    </row>
    <row r="33336" spans="10:10" ht="29.25" customHeight="1">
      <c r="J33336" s="348"/>
    </row>
    <row r="33337" spans="10:10" ht="29.25" customHeight="1">
      <c r="J33337" s="348"/>
    </row>
    <row r="33338" spans="10:10" ht="29.25" customHeight="1">
      <c r="J33338" s="348"/>
    </row>
    <row r="33339" spans="10:10" ht="29.25" customHeight="1">
      <c r="J33339" s="348"/>
    </row>
    <row r="33340" spans="10:10" ht="29.25" customHeight="1">
      <c r="J33340" s="348"/>
    </row>
    <row r="33341" spans="10:10" ht="29.25" customHeight="1">
      <c r="J33341" s="348"/>
    </row>
    <row r="33342" spans="10:10" ht="29.25" customHeight="1">
      <c r="J33342" s="348"/>
    </row>
    <row r="33343" spans="10:10" ht="29.25" customHeight="1">
      <c r="J33343" s="348"/>
    </row>
    <row r="33344" spans="10:10" ht="29.25" customHeight="1">
      <c r="J33344" s="348"/>
    </row>
    <row r="33345" spans="10:10" ht="29.25" customHeight="1">
      <c r="J33345" s="348"/>
    </row>
    <row r="33346" spans="10:10" ht="29.25" customHeight="1">
      <c r="J33346" s="348"/>
    </row>
    <row r="33347" spans="10:10" ht="29.25" customHeight="1">
      <c r="J33347" s="348"/>
    </row>
    <row r="33348" spans="10:10" ht="29.25" customHeight="1">
      <c r="J33348" s="348"/>
    </row>
    <row r="33349" spans="10:10" ht="29.25" customHeight="1">
      <c r="J33349" s="348"/>
    </row>
    <row r="33350" spans="10:10" ht="29.25" customHeight="1">
      <c r="J33350" s="348"/>
    </row>
    <row r="33351" spans="10:10" ht="29.25" customHeight="1">
      <c r="J33351" s="348"/>
    </row>
    <row r="33352" spans="10:10" ht="29.25" customHeight="1">
      <c r="J33352" s="348"/>
    </row>
    <row r="33353" spans="10:10" ht="29.25" customHeight="1">
      <c r="J33353" s="348"/>
    </row>
    <row r="33354" spans="10:10" ht="29.25" customHeight="1">
      <c r="J33354" s="348"/>
    </row>
    <row r="33355" spans="10:10" ht="29.25" customHeight="1">
      <c r="J33355" s="348"/>
    </row>
    <row r="33356" spans="10:10" ht="29.25" customHeight="1">
      <c r="J33356" s="348"/>
    </row>
    <row r="33357" spans="10:10" ht="29.25" customHeight="1">
      <c r="J33357" s="348"/>
    </row>
    <row r="33358" spans="10:10" ht="29.25" customHeight="1">
      <c r="J33358" s="348"/>
    </row>
    <row r="33359" spans="10:10" ht="29.25" customHeight="1">
      <c r="J33359" s="348"/>
    </row>
    <row r="33360" spans="10:10" ht="29.25" customHeight="1">
      <c r="J33360" s="348"/>
    </row>
    <row r="33361" spans="10:10" ht="29.25" customHeight="1">
      <c r="J33361" s="348"/>
    </row>
    <row r="33362" spans="10:10" ht="29.25" customHeight="1">
      <c r="J33362" s="348"/>
    </row>
    <row r="33363" spans="10:10" ht="29.25" customHeight="1">
      <c r="J33363" s="348"/>
    </row>
    <row r="33364" spans="10:10" ht="29.25" customHeight="1">
      <c r="J33364" s="348"/>
    </row>
    <row r="33365" spans="10:10" ht="29.25" customHeight="1">
      <c r="J33365" s="348"/>
    </row>
    <row r="33366" spans="10:10" ht="29.25" customHeight="1">
      <c r="J33366" s="348"/>
    </row>
    <row r="33367" spans="10:10" ht="29.25" customHeight="1">
      <c r="J33367" s="348"/>
    </row>
    <row r="33368" spans="10:10" ht="29.25" customHeight="1">
      <c r="J33368" s="348"/>
    </row>
    <row r="33369" spans="10:10" ht="29.25" customHeight="1">
      <c r="J33369" s="348"/>
    </row>
    <row r="33370" spans="10:10" ht="29.25" customHeight="1">
      <c r="J33370" s="348"/>
    </row>
    <row r="33371" spans="10:10" ht="29.25" customHeight="1">
      <c r="J33371" s="348"/>
    </row>
    <row r="33372" spans="10:10" ht="29.25" customHeight="1">
      <c r="J33372" s="348"/>
    </row>
    <row r="33373" spans="10:10" ht="29.25" customHeight="1">
      <c r="J33373" s="348"/>
    </row>
    <row r="33374" spans="10:10" ht="29.25" customHeight="1">
      <c r="J33374" s="348"/>
    </row>
    <row r="33375" spans="10:10" ht="29.25" customHeight="1">
      <c r="J33375" s="348"/>
    </row>
    <row r="33376" spans="10:10" ht="29.25" customHeight="1">
      <c r="J33376" s="348"/>
    </row>
    <row r="33377" spans="10:10" ht="29.25" customHeight="1">
      <c r="J33377" s="348"/>
    </row>
    <row r="33378" spans="10:10" ht="29.25" customHeight="1">
      <c r="J33378" s="348"/>
    </row>
    <row r="33379" spans="10:10" ht="29.25" customHeight="1">
      <c r="J33379" s="348"/>
    </row>
    <row r="33380" spans="10:10" ht="29.25" customHeight="1">
      <c r="J33380" s="348"/>
    </row>
    <row r="33381" spans="10:10" ht="29.25" customHeight="1">
      <c r="J33381" s="348"/>
    </row>
    <row r="33382" spans="10:10" ht="29.25" customHeight="1">
      <c r="J33382" s="348"/>
    </row>
    <row r="33383" spans="10:10" ht="29.25" customHeight="1">
      <c r="J33383" s="348"/>
    </row>
    <row r="33384" spans="10:10" ht="29.25" customHeight="1">
      <c r="J33384" s="348"/>
    </row>
    <row r="33385" spans="10:10" ht="29.25" customHeight="1">
      <c r="J33385" s="348"/>
    </row>
    <row r="33386" spans="10:10" ht="29.25" customHeight="1">
      <c r="J33386" s="348"/>
    </row>
    <row r="33387" spans="10:10" ht="29.25" customHeight="1">
      <c r="J33387" s="348"/>
    </row>
    <row r="33388" spans="10:10" ht="29.25" customHeight="1">
      <c r="J33388" s="348"/>
    </row>
    <row r="33389" spans="10:10" ht="29.25" customHeight="1">
      <c r="J33389" s="348"/>
    </row>
    <row r="33390" spans="10:10" ht="29.25" customHeight="1">
      <c r="J33390" s="348"/>
    </row>
    <row r="33391" spans="10:10" ht="29.25" customHeight="1">
      <c r="J33391" s="348"/>
    </row>
    <row r="33392" spans="10:10" ht="29.25" customHeight="1">
      <c r="J33392" s="348"/>
    </row>
    <row r="33393" spans="10:10" ht="29.25" customHeight="1">
      <c r="J33393" s="348"/>
    </row>
    <row r="33394" spans="10:10" ht="29.25" customHeight="1">
      <c r="J33394" s="348"/>
    </row>
    <row r="33395" spans="10:10" ht="29.25" customHeight="1">
      <c r="J33395" s="348"/>
    </row>
    <row r="33396" spans="10:10" ht="29.25" customHeight="1">
      <c r="J33396" s="348"/>
    </row>
    <row r="33397" spans="10:10" ht="29.25" customHeight="1">
      <c r="J33397" s="348"/>
    </row>
    <row r="33398" spans="10:10" ht="29.25" customHeight="1">
      <c r="J33398" s="348"/>
    </row>
    <row r="33399" spans="10:10" ht="29.25" customHeight="1">
      <c r="J33399" s="348"/>
    </row>
    <row r="33400" spans="10:10" ht="29.25" customHeight="1">
      <c r="J33400" s="348"/>
    </row>
    <row r="33401" spans="10:10" ht="29.25" customHeight="1">
      <c r="J33401" s="348"/>
    </row>
    <row r="33402" spans="10:10" ht="29.25" customHeight="1">
      <c r="J33402" s="348"/>
    </row>
    <row r="33403" spans="10:10" ht="29.25" customHeight="1">
      <c r="J33403" s="348"/>
    </row>
    <row r="33404" spans="10:10" ht="29.25" customHeight="1">
      <c r="J33404" s="348"/>
    </row>
    <row r="33405" spans="10:10" ht="29.25" customHeight="1">
      <c r="J33405" s="348"/>
    </row>
    <row r="33406" spans="10:10" ht="29.25" customHeight="1">
      <c r="J33406" s="348"/>
    </row>
    <row r="33407" spans="10:10" ht="29.25" customHeight="1">
      <c r="J33407" s="348"/>
    </row>
    <row r="33408" spans="10:10" ht="29.25" customHeight="1">
      <c r="J33408" s="348"/>
    </row>
    <row r="33409" spans="10:10" ht="29.25" customHeight="1">
      <c r="J33409" s="348"/>
    </row>
    <row r="33410" spans="10:10" ht="29.25" customHeight="1">
      <c r="J33410" s="348"/>
    </row>
    <row r="33411" spans="10:10" ht="29.25" customHeight="1">
      <c r="J33411" s="348"/>
    </row>
    <row r="33412" spans="10:10" ht="29.25" customHeight="1">
      <c r="J33412" s="348"/>
    </row>
    <row r="33413" spans="10:10" ht="29.25" customHeight="1">
      <c r="J33413" s="348"/>
    </row>
    <row r="33414" spans="10:10" ht="29.25" customHeight="1">
      <c r="J33414" s="348"/>
    </row>
    <row r="33415" spans="10:10" ht="29.25" customHeight="1">
      <c r="J33415" s="348"/>
    </row>
    <row r="33416" spans="10:10" ht="29.25" customHeight="1">
      <c r="J33416" s="348"/>
    </row>
    <row r="33417" spans="10:10" ht="29.25" customHeight="1">
      <c r="J33417" s="348"/>
    </row>
    <row r="33418" spans="10:10" ht="29.25" customHeight="1">
      <c r="J33418" s="348"/>
    </row>
    <row r="33419" spans="10:10" ht="29.25" customHeight="1">
      <c r="J33419" s="348"/>
    </row>
    <row r="33420" spans="10:10" ht="29.25" customHeight="1">
      <c r="J33420" s="348"/>
    </row>
    <row r="33421" spans="10:10" ht="29.25" customHeight="1">
      <c r="J33421" s="348"/>
    </row>
    <row r="33422" spans="10:10" ht="29.25" customHeight="1">
      <c r="J33422" s="348"/>
    </row>
    <row r="33423" spans="10:10" ht="29.25" customHeight="1">
      <c r="J33423" s="348"/>
    </row>
    <row r="33424" spans="10:10" ht="29.25" customHeight="1">
      <c r="J33424" s="348"/>
    </row>
    <row r="33425" spans="10:10" ht="29.25" customHeight="1">
      <c r="J33425" s="348"/>
    </row>
    <row r="33426" spans="10:10" ht="29.25" customHeight="1">
      <c r="J33426" s="348"/>
    </row>
    <row r="33427" spans="10:10" ht="29.25" customHeight="1">
      <c r="J33427" s="348"/>
    </row>
    <row r="33428" spans="10:10" ht="29.25" customHeight="1">
      <c r="J33428" s="348"/>
    </row>
    <row r="33429" spans="10:10" ht="29.25" customHeight="1">
      <c r="J33429" s="348"/>
    </row>
    <row r="33430" spans="10:10" ht="29.25" customHeight="1">
      <c r="J33430" s="348"/>
    </row>
    <row r="33431" spans="10:10" ht="29.25" customHeight="1">
      <c r="J33431" s="348"/>
    </row>
    <row r="33432" spans="10:10" ht="29.25" customHeight="1">
      <c r="J33432" s="348"/>
    </row>
    <row r="33433" spans="10:10" ht="29.25" customHeight="1">
      <c r="J33433" s="348"/>
    </row>
    <row r="33434" spans="10:10" ht="29.25" customHeight="1">
      <c r="J33434" s="348"/>
    </row>
    <row r="33435" spans="10:10" ht="29.25" customHeight="1">
      <c r="J33435" s="348"/>
    </row>
    <row r="33436" spans="10:10" ht="29.25" customHeight="1">
      <c r="J33436" s="348"/>
    </row>
    <row r="33437" spans="10:10" ht="29.25" customHeight="1">
      <c r="J33437" s="348"/>
    </row>
    <row r="33438" spans="10:10" ht="29.25" customHeight="1">
      <c r="J33438" s="348"/>
    </row>
    <row r="33439" spans="10:10" ht="29.25" customHeight="1">
      <c r="J33439" s="348"/>
    </row>
    <row r="33440" spans="10:10" ht="29.25" customHeight="1">
      <c r="J33440" s="348"/>
    </row>
    <row r="33441" spans="10:10" ht="29.25" customHeight="1">
      <c r="J33441" s="348"/>
    </row>
    <row r="33442" spans="10:10" ht="29.25" customHeight="1">
      <c r="J33442" s="348"/>
    </row>
    <row r="33443" spans="10:10" ht="29.25" customHeight="1">
      <c r="J33443" s="348"/>
    </row>
    <row r="33444" spans="10:10" ht="29.25" customHeight="1">
      <c r="J33444" s="348"/>
    </row>
    <row r="33445" spans="10:10" ht="29.25" customHeight="1">
      <c r="J33445" s="348"/>
    </row>
    <row r="33446" spans="10:10" ht="29.25" customHeight="1">
      <c r="J33446" s="348"/>
    </row>
    <row r="33447" spans="10:10" ht="29.25" customHeight="1">
      <c r="J33447" s="348"/>
    </row>
    <row r="33448" spans="10:10" ht="29.25" customHeight="1">
      <c r="J33448" s="348"/>
    </row>
    <row r="33449" spans="10:10" ht="29.25" customHeight="1">
      <c r="J33449" s="348"/>
    </row>
    <row r="33450" spans="10:10" ht="29.25" customHeight="1">
      <c r="J33450" s="348"/>
    </row>
    <row r="33451" spans="10:10" ht="29.25" customHeight="1">
      <c r="J33451" s="348"/>
    </row>
    <row r="33452" spans="10:10" ht="29.25" customHeight="1">
      <c r="J33452" s="348"/>
    </row>
    <row r="33453" spans="10:10" ht="29.25" customHeight="1">
      <c r="J33453" s="348"/>
    </row>
    <row r="33454" spans="10:10" ht="29.25" customHeight="1">
      <c r="J33454" s="348"/>
    </row>
    <row r="33455" spans="10:10" ht="29.25" customHeight="1">
      <c r="J33455" s="348"/>
    </row>
    <row r="33456" spans="10:10" ht="29.25" customHeight="1">
      <c r="J33456" s="348"/>
    </row>
    <row r="33457" spans="10:10" ht="29.25" customHeight="1">
      <c r="J33457" s="348"/>
    </row>
    <row r="33458" spans="10:10" ht="29.25" customHeight="1">
      <c r="J33458" s="348"/>
    </row>
    <row r="33459" spans="10:10" ht="29.25" customHeight="1">
      <c r="J33459" s="348"/>
    </row>
    <row r="33460" spans="10:10" ht="29.25" customHeight="1">
      <c r="J33460" s="348"/>
    </row>
    <row r="33461" spans="10:10" ht="29.25" customHeight="1">
      <c r="J33461" s="348"/>
    </row>
    <row r="33462" spans="10:10" ht="29.25" customHeight="1">
      <c r="J33462" s="348"/>
    </row>
    <row r="33463" spans="10:10" ht="29.25" customHeight="1">
      <c r="J33463" s="348"/>
    </row>
    <row r="33464" spans="10:10" ht="29.25" customHeight="1">
      <c r="J33464" s="348"/>
    </row>
    <row r="33465" spans="10:10" ht="29.25" customHeight="1">
      <c r="J33465" s="348"/>
    </row>
    <row r="33466" spans="10:10" ht="29.25" customHeight="1">
      <c r="J33466" s="348"/>
    </row>
    <row r="33467" spans="10:10" ht="29.25" customHeight="1">
      <c r="J33467" s="348"/>
    </row>
    <row r="33468" spans="10:10" ht="29.25" customHeight="1">
      <c r="J33468" s="348"/>
    </row>
    <row r="33469" spans="10:10" ht="29.25" customHeight="1">
      <c r="J33469" s="348"/>
    </row>
    <row r="33470" spans="10:10" ht="29.25" customHeight="1">
      <c r="J33470" s="348"/>
    </row>
    <row r="33471" spans="10:10" ht="29.25" customHeight="1">
      <c r="J33471" s="348"/>
    </row>
    <row r="33472" spans="10:10" ht="29.25" customHeight="1">
      <c r="J33472" s="348"/>
    </row>
    <row r="33473" spans="10:10" ht="29.25" customHeight="1">
      <c r="J33473" s="348"/>
    </row>
    <row r="33474" spans="10:10" ht="29.25" customHeight="1">
      <c r="J33474" s="348"/>
    </row>
    <row r="33475" spans="10:10" ht="29.25" customHeight="1">
      <c r="J33475" s="348"/>
    </row>
    <row r="33476" spans="10:10" ht="29.25" customHeight="1">
      <c r="J33476" s="348"/>
    </row>
    <row r="33477" spans="10:10" ht="29.25" customHeight="1">
      <c r="J33477" s="348"/>
    </row>
    <row r="33478" spans="10:10" ht="29.25" customHeight="1">
      <c r="J33478" s="348"/>
    </row>
    <row r="33479" spans="10:10" ht="29.25" customHeight="1">
      <c r="J33479" s="348"/>
    </row>
    <row r="33480" spans="10:10" ht="29.25" customHeight="1">
      <c r="J33480" s="348"/>
    </row>
    <row r="33481" spans="10:10" ht="29.25" customHeight="1">
      <c r="J33481" s="348"/>
    </row>
    <row r="33482" spans="10:10" ht="29.25" customHeight="1">
      <c r="J33482" s="348"/>
    </row>
    <row r="33483" spans="10:10" ht="29.25" customHeight="1">
      <c r="J33483" s="348"/>
    </row>
    <row r="33484" spans="10:10" ht="29.25" customHeight="1">
      <c r="J33484" s="348"/>
    </row>
    <row r="33485" spans="10:10" ht="29.25" customHeight="1">
      <c r="J33485" s="348"/>
    </row>
    <row r="33486" spans="10:10" ht="29.25" customHeight="1">
      <c r="J33486" s="348"/>
    </row>
    <row r="33487" spans="10:10" ht="29.25" customHeight="1">
      <c r="J33487" s="348"/>
    </row>
    <row r="33488" spans="10:10" ht="29.25" customHeight="1">
      <c r="J33488" s="348"/>
    </row>
    <row r="33489" spans="10:10" ht="29.25" customHeight="1">
      <c r="J33489" s="348"/>
    </row>
    <row r="33490" spans="10:10" ht="29.25" customHeight="1">
      <c r="J33490" s="348"/>
    </row>
    <row r="33491" spans="10:10" ht="29.25" customHeight="1">
      <c r="J33491" s="348"/>
    </row>
    <row r="33492" spans="10:10" ht="29.25" customHeight="1">
      <c r="J33492" s="348"/>
    </row>
    <row r="33493" spans="10:10" ht="29.25" customHeight="1">
      <c r="J33493" s="348"/>
    </row>
    <row r="33494" spans="10:10" ht="29.25" customHeight="1">
      <c r="J33494" s="348"/>
    </row>
    <row r="33495" spans="10:10" ht="29.25" customHeight="1">
      <c r="J33495" s="348"/>
    </row>
    <row r="33496" spans="10:10" ht="29.25" customHeight="1">
      <c r="J33496" s="348"/>
    </row>
    <row r="33497" spans="10:10" ht="29.25" customHeight="1">
      <c r="J33497" s="348"/>
    </row>
    <row r="33498" spans="10:10" ht="29.25" customHeight="1">
      <c r="J33498" s="348"/>
    </row>
    <row r="33499" spans="10:10" ht="29.25" customHeight="1">
      <c r="J33499" s="348"/>
    </row>
    <row r="33500" spans="10:10" ht="29.25" customHeight="1">
      <c r="J33500" s="348"/>
    </row>
    <row r="33501" spans="10:10" ht="29.25" customHeight="1">
      <c r="J33501" s="348"/>
    </row>
    <row r="33502" spans="10:10" ht="29.25" customHeight="1">
      <c r="J33502" s="348"/>
    </row>
    <row r="33503" spans="10:10" ht="29.25" customHeight="1">
      <c r="J33503" s="348"/>
    </row>
    <row r="33504" spans="10:10" ht="29.25" customHeight="1">
      <c r="J33504" s="348"/>
    </row>
    <row r="33505" spans="10:10" ht="29.25" customHeight="1">
      <c r="J33505" s="348"/>
    </row>
    <row r="33506" spans="10:10" ht="29.25" customHeight="1">
      <c r="J33506" s="348"/>
    </row>
    <row r="33507" spans="10:10" ht="29.25" customHeight="1">
      <c r="J33507" s="348"/>
    </row>
    <row r="33508" spans="10:10" ht="29.25" customHeight="1">
      <c r="J33508" s="348"/>
    </row>
    <row r="33509" spans="10:10" ht="29.25" customHeight="1">
      <c r="J33509" s="348"/>
    </row>
    <row r="33510" spans="10:10" ht="29.25" customHeight="1">
      <c r="J33510" s="348"/>
    </row>
    <row r="33511" spans="10:10" ht="29.25" customHeight="1">
      <c r="J33511" s="348"/>
    </row>
    <row r="33512" spans="10:10" ht="29.25" customHeight="1">
      <c r="J33512" s="348"/>
    </row>
    <row r="33513" spans="10:10" ht="29.25" customHeight="1">
      <c r="J33513" s="348"/>
    </row>
    <row r="33514" spans="10:10" ht="29.25" customHeight="1">
      <c r="J33514" s="348"/>
    </row>
    <row r="33515" spans="10:10" ht="29.25" customHeight="1">
      <c r="J33515" s="348"/>
    </row>
    <row r="33516" spans="10:10" ht="29.25" customHeight="1">
      <c r="J33516" s="348"/>
    </row>
    <row r="33517" spans="10:10" ht="29.25" customHeight="1">
      <c r="J33517" s="348"/>
    </row>
    <row r="33518" spans="10:10" ht="29.25" customHeight="1">
      <c r="J33518" s="348"/>
    </row>
    <row r="33519" spans="10:10" ht="29.25" customHeight="1">
      <c r="J33519" s="348"/>
    </row>
    <row r="33520" spans="10:10" ht="29.25" customHeight="1">
      <c r="J33520" s="348"/>
    </row>
    <row r="33521" spans="10:10" ht="29.25" customHeight="1">
      <c r="J33521" s="348"/>
    </row>
    <row r="33522" spans="10:10" ht="29.25" customHeight="1">
      <c r="J33522" s="348"/>
    </row>
    <row r="33523" spans="10:10" ht="29.25" customHeight="1">
      <c r="J33523" s="348"/>
    </row>
    <row r="33524" spans="10:10" ht="29.25" customHeight="1">
      <c r="J33524" s="348"/>
    </row>
    <row r="33525" spans="10:10" ht="29.25" customHeight="1">
      <c r="J33525" s="348"/>
    </row>
    <row r="33526" spans="10:10" ht="29.25" customHeight="1">
      <c r="J33526" s="348"/>
    </row>
    <row r="33527" spans="10:10" ht="29.25" customHeight="1">
      <c r="J33527" s="348"/>
    </row>
    <row r="33528" spans="10:10" ht="29.25" customHeight="1">
      <c r="J33528" s="348"/>
    </row>
    <row r="33529" spans="10:10" ht="29.25" customHeight="1">
      <c r="J33529" s="348"/>
    </row>
    <row r="33530" spans="10:10" ht="29.25" customHeight="1">
      <c r="J33530" s="348"/>
    </row>
    <row r="33531" spans="10:10" ht="29.25" customHeight="1">
      <c r="J33531" s="348"/>
    </row>
    <row r="33532" spans="10:10" ht="29.25" customHeight="1">
      <c r="J33532" s="348"/>
    </row>
    <row r="33533" spans="10:10" ht="29.25" customHeight="1">
      <c r="J33533" s="348"/>
    </row>
    <row r="33534" spans="10:10" ht="29.25" customHeight="1">
      <c r="J33534" s="348"/>
    </row>
    <row r="33535" spans="10:10" ht="29.25" customHeight="1">
      <c r="J33535" s="348"/>
    </row>
    <row r="33536" spans="10:10" ht="29.25" customHeight="1">
      <c r="J33536" s="348"/>
    </row>
    <row r="33537" spans="10:10" ht="29.25" customHeight="1">
      <c r="J33537" s="348"/>
    </row>
    <row r="33538" spans="10:10" ht="29.25" customHeight="1">
      <c r="J33538" s="348"/>
    </row>
    <row r="33539" spans="10:10" ht="29.25" customHeight="1">
      <c r="J33539" s="348"/>
    </row>
    <row r="33540" spans="10:10" ht="29.25" customHeight="1">
      <c r="J33540" s="348"/>
    </row>
    <row r="33541" spans="10:10" ht="29.25" customHeight="1">
      <c r="J33541" s="348"/>
    </row>
    <row r="33542" spans="10:10" ht="29.25" customHeight="1">
      <c r="J33542" s="348"/>
    </row>
    <row r="33543" spans="10:10" ht="29.25" customHeight="1">
      <c r="J33543" s="348"/>
    </row>
    <row r="33544" spans="10:10" ht="29.25" customHeight="1">
      <c r="J33544" s="348"/>
    </row>
    <row r="33545" spans="10:10" ht="29.25" customHeight="1">
      <c r="J33545" s="348"/>
    </row>
    <row r="33546" spans="10:10" ht="29.25" customHeight="1">
      <c r="J33546" s="348"/>
    </row>
    <row r="33547" spans="10:10" ht="29.25" customHeight="1">
      <c r="J33547" s="348"/>
    </row>
    <row r="33548" spans="10:10" ht="29.25" customHeight="1">
      <c r="J33548" s="348"/>
    </row>
    <row r="33549" spans="10:10" ht="29.25" customHeight="1">
      <c r="J33549" s="348"/>
    </row>
    <row r="33550" spans="10:10" ht="29.25" customHeight="1">
      <c r="J33550" s="348"/>
    </row>
    <row r="33551" spans="10:10" ht="29.25" customHeight="1">
      <c r="J33551" s="348"/>
    </row>
    <row r="33552" spans="10:10" ht="29.25" customHeight="1">
      <c r="J33552" s="348"/>
    </row>
    <row r="33553" spans="10:10" ht="29.25" customHeight="1">
      <c r="J33553" s="348"/>
    </row>
    <row r="33554" spans="10:10" ht="29.25" customHeight="1">
      <c r="J33554" s="348"/>
    </row>
    <row r="33555" spans="10:10" ht="29.25" customHeight="1">
      <c r="J33555" s="348"/>
    </row>
    <row r="33556" spans="10:10" ht="29.25" customHeight="1">
      <c r="J33556" s="348"/>
    </row>
    <row r="33557" spans="10:10" ht="29.25" customHeight="1">
      <c r="J33557" s="348"/>
    </row>
    <row r="33558" spans="10:10" ht="29.25" customHeight="1">
      <c r="J33558" s="348"/>
    </row>
    <row r="33559" spans="10:10" ht="29.25" customHeight="1">
      <c r="J33559" s="348"/>
    </row>
    <row r="33560" spans="10:10" ht="29.25" customHeight="1">
      <c r="J33560" s="348"/>
    </row>
    <row r="33561" spans="10:10" ht="29.25" customHeight="1">
      <c r="J33561" s="348"/>
    </row>
    <row r="33562" spans="10:10" ht="29.25" customHeight="1">
      <c r="J33562" s="348"/>
    </row>
    <row r="33563" spans="10:10" ht="29.25" customHeight="1">
      <c r="J33563" s="348"/>
    </row>
    <row r="33564" spans="10:10" ht="29.25" customHeight="1">
      <c r="J33564" s="348"/>
    </row>
    <row r="33565" spans="10:10" ht="29.25" customHeight="1">
      <c r="J33565" s="348"/>
    </row>
    <row r="33566" spans="10:10" ht="29.25" customHeight="1">
      <c r="J33566" s="348"/>
    </row>
    <row r="33567" spans="10:10" ht="29.25" customHeight="1">
      <c r="J33567" s="348"/>
    </row>
    <row r="33568" spans="10:10" ht="29.25" customHeight="1">
      <c r="J33568" s="348"/>
    </row>
    <row r="33569" spans="10:10" ht="29.25" customHeight="1">
      <c r="J33569" s="348"/>
    </row>
    <row r="33570" spans="10:10" ht="29.25" customHeight="1">
      <c r="J33570" s="348"/>
    </row>
    <row r="33571" spans="10:10" ht="29.25" customHeight="1">
      <c r="J33571" s="348"/>
    </row>
    <row r="33572" spans="10:10" ht="29.25" customHeight="1">
      <c r="J33572" s="348"/>
    </row>
    <row r="33573" spans="10:10" ht="29.25" customHeight="1">
      <c r="J33573" s="348"/>
    </row>
    <row r="33574" spans="10:10" ht="29.25" customHeight="1">
      <c r="J33574" s="348"/>
    </row>
    <row r="33575" spans="10:10" ht="29.25" customHeight="1">
      <c r="J33575" s="348"/>
    </row>
    <row r="33576" spans="10:10" ht="29.25" customHeight="1">
      <c r="J33576" s="348"/>
    </row>
    <row r="33577" spans="10:10" ht="29.25" customHeight="1">
      <c r="J33577" s="348"/>
    </row>
    <row r="33578" spans="10:10" ht="29.25" customHeight="1">
      <c r="J33578" s="348"/>
    </row>
    <row r="33579" spans="10:10" ht="29.25" customHeight="1">
      <c r="J33579" s="348"/>
    </row>
    <row r="33580" spans="10:10" ht="29.25" customHeight="1">
      <c r="J33580" s="348"/>
    </row>
    <row r="33581" spans="10:10" ht="29.25" customHeight="1">
      <c r="J33581" s="348"/>
    </row>
    <row r="33582" spans="10:10" ht="29.25" customHeight="1">
      <c r="J33582" s="348"/>
    </row>
    <row r="33583" spans="10:10" ht="29.25" customHeight="1">
      <c r="J33583" s="348"/>
    </row>
    <row r="33584" spans="10:10" ht="29.25" customHeight="1">
      <c r="J33584" s="348"/>
    </row>
    <row r="33585" spans="10:10" ht="29.25" customHeight="1">
      <c r="J33585" s="348"/>
    </row>
    <row r="33586" spans="10:10" ht="29.25" customHeight="1">
      <c r="J33586" s="348"/>
    </row>
    <row r="33587" spans="10:10" ht="29.25" customHeight="1">
      <c r="J33587" s="348"/>
    </row>
    <row r="33588" spans="10:10" ht="29.25" customHeight="1">
      <c r="J33588" s="348"/>
    </row>
    <row r="33589" spans="10:10" ht="29.25" customHeight="1">
      <c r="J33589" s="348"/>
    </row>
    <row r="33590" spans="10:10" ht="29.25" customHeight="1">
      <c r="J33590" s="348"/>
    </row>
    <row r="33591" spans="10:10" ht="29.25" customHeight="1">
      <c r="J33591" s="348"/>
    </row>
    <row r="33592" spans="10:10" ht="29.25" customHeight="1">
      <c r="J33592" s="348"/>
    </row>
    <row r="33593" spans="10:10" ht="29.25" customHeight="1">
      <c r="J33593" s="348"/>
    </row>
    <row r="33594" spans="10:10" ht="29.25" customHeight="1">
      <c r="J33594" s="348"/>
    </row>
    <row r="33595" spans="10:10" ht="29.25" customHeight="1">
      <c r="J33595" s="348"/>
    </row>
    <row r="33596" spans="10:10" ht="29.25" customHeight="1">
      <c r="J33596" s="348"/>
    </row>
    <row r="33597" spans="10:10" ht="29.25" customHeight="1">
      <c r="J33597" s="348"/>
    </row>
    <row r="33598" spans="10:10" ht="29.25" customHeight="1">
      <c r="J33598" s="348"/>
    </row>
    <row r="33599" spans="10:10" ht="29.25" customHeight="1">
      <c r="J33599" s="348"/>
    </row>
    <row r="33600" spans="10:10" ht="29.25" customHeight="1">
      <c r="J33600" s="348"/>
    </row>
    <row r="33601" spans="10:10" ht="29.25" customHeight="1">
      <c r="J33601" s="348"/>
    </row>
    <row r="33602" spans="10:10" ht="29.25" customHeight="1">
      <c r="J33602" s="348"/>
    </row>
    <row r="33603" spans="10:10" ht="29.25" customHeight="1">
      <c r="J33603" s="348"/>
    </row>
    <row r="33604" spans="10:10" ht="29.25" customHeight="1">
      <c r="J33604" s="348"/>
    </row>
    <row r="33605" spans="10:10" ht="29.25" customHeight="1">
      <c r="J33605" s="348"/>
    </row>
    <row r="33606" spans="10:10" ht="29.25" customHeight="1">
      <c r="J33606" s="348"/>
    </row>
    <row r="33607" spans="10:10" ht="29.25" customHeight="1">
      <c r="J33607" s="348"/>
    </row>
    <row r="33608" spans="10:10" ht="29.25" customHeight="1">
      <c r="J33608" s="348"/>
    </row>
    <row r="33609" spans="10:10" ht="29.25" customHeight="1">
      <c r="J33609" s="348"/>
    </row>
    <row r="33610" spans="10:10" ht="29.25" customHeight="1">
      <c r="J33610" s="348"/>
    </row>
    <row r="33611" spans="10:10" ht="29.25" customHeight="1">
      <c r="J33611" s="348"/>
    </row>
    <row r="33612" spans="10:10" ht="29.25" customHeight="1">
      <c r="J33612" s="348"/>
    </row>
    <row r="33613" spans="10:10" ht="29.25" customHeight="1">
      <c r="J33613" s="348"/>
    </row>
    <row r="33614" spans="10:10" ht="29.25" customHeight="1">
      <c r="J33614" s="348"/>
    </row>
    <row r="33615" spans="10:10" ht="29.25" customHeight="1">
      <c r="J33615" s="348"/>
    </row>
    <row r="33616" spans="10:10" ht="29.25" customHeight="1">
      <c r="J33616" s="348"/>
    </row>
    <row r="33617" spans="10:10" ht="29.25" customHeight="1">
      <c r="J33617" s="348"/>
    </row>
    <row r="33618" spans="10:10" ht="29.25" customHeight="1">
      <c r="J33618" s="348"/>
    </row>
    <row r="33619" spans="10:10" ht="29.25" customHeight="1">
      <c r="J33619" s="348"/>
    </row>
    <row r="33620" spans="10:10" ht="29.25" customHeight="1">
      <c r="J33620" s="348"/>
    </row>
    <row r="33621" spans="10:10" ht="29.25" customHeight="1">
      <c r="J33621" s="348"/>
    </row>
    <row r="33622" spans="10:10" ht="29.25" customHeight="1">
      <c r="J33622" s="348"/>
    </row>
    <row r="33623" spans="10:10" ht="29.25" customHeight="1">
      <c r="J33623" s="348"/>
    </row>
    <row r="33624" spans="10:10" ht="29.25" customHeight="1">
      <c r="J33624" s="348"/>
    </row>
    <row r="33625" spans="10:10" ht="29.25" customHeight="1">
      <c r="J33625" s="348"/>
    </row>
    <row r="33626" spans="10:10" ht="29.25" customHeight="1">
      <c r="J33626" s="348"/>
    </row>
    <row r="33627" spans="10:10" ht="29.25" customHeight="1">
      <c r="J33627" s="348"/>
    </row>
    <row r="33628" spans="10:10" ht="29.25" customHeight="1">
      <c r="J33628" s="348"/>
    </row>
    <row r="33629" spans="10:10" ht="29.25" customHeight="1">
      <c r="J33629" s="348"/>
    </row>
    <row r="33630" spans="10:10" ht="29.25" customHeight="1">
      <c r="J33630" s="348"/>
    </row>
    <row r="33631" spans="10:10" ht="29.25" customHeight="1">
      <c r="J33631" s="348"/>
    </row>
    <row r="33632" spans="10:10" ht="29.25" customHeight="1">
      <c r="J33632" s="348"/>
    </row>
    <row r="33633" spans="10:10" ht="29.25" customHeight="1">
      <c r="J33633" s="348"/>
    </row>
    <row r="33634" spans="10:10" ht="29.25" customHeight="1">
      <c r="J33634" s="348"/>
    </row>
    <row r="33635" spans="10:10" ht="29.25" customHeight="1">
      <c r="J33635" s="348"/>
    </row>
    <row r="33636" spans="10:10" ht="29.25" customHeight="1">
      <c r="J33636" s="348"/>
    </row>
    <row r="33637" spans="10:10" ht="29.25" customHeight="1">
      <c r="J33637" s="348"/>
    </row>
    <row r="33638" spans="10:10" ht="29.25" customHeight="1">
      <c r="J33638" s="348"/>
    </row>
    <row r="33639" spans="10:10" ht="29.25" customHeight="1">
      <c r="J33639" s="348"/>
    </row>
    <row r="33640" spans="10:10" ht="29.25" customHeight="1">
      <c r="J33640" s="348"/>
    </row>
    <row r="33641" spans="10:10" ht="29.25" customHeight="1">
      <c r="J33641" s="348"/>
    </row>
    <row r="33642" spans="10:10" ht="29.25" customHeight="1">
      <c r="J33642" s="348"/>
    </row>
    <row r="33643" spans="10:10" ht="29.25" customHeight="1">
      <c r="J33643" s="348"/>
    </row>
    <row r="33644" spans="10:10" ht="29.25" customHeight="1">
      <c r="J33644" s="348"/>
    </row>
    <row r="33645" spans="10:10" ht="29.25" customHeight="1">
      <c r="J33645" s="348"/>
    </row>
    <row r="33646" spans="10:10" ht="29.25" customHeight="1">
      <c r="J33646" s="348"/>
    </row>
    <row r="33647" spans="10:10" ht="29.25" customHeight="1">
      <c r="J33647" s="348"/>
    </row>
    <row r="33648" spans="10:10" ht="29.25" customHeight="1">
      <c r="J33648" s="348"/>
    </row>
    <row r="33649" spans="10:10" ht="29.25" customHeight="1">
      <c r="J33649" s="348"/>
    </row>
    <row r="33650" spans="10:10" ht="29.25" customHeight="1">
      <c r="J33650" s="348"/>
    </row>
    <row r="33651" spans="10:10" ht="29.25" customHeight="1">
      <c r="J33651" s="348"/>
    </row>
    <row r="33652" spans="10:10" ht="29.25" customHeight="1">
      <c r="J33652" s="348"/>
    </row>
    <row r="33653" spans="10:10" ht="29.25" customHeight="1">
      <c r="J33653" s="348"/>
    </row>
    <row r="33654" spans="10:10" ht="29.25" customHeight="1">
      <c r="J33654" s="348"/>
    </row>
    <row r="33655" spans="10:10" ht="29.25" customHeight="1">
      <c r="J33655" s="348"/>
    </row>
    <row r="33656" spans="10:10" ht="29.25" customHeight="1">
      <c r="J33656" s="348"/>
    </row>
    <row r="33657" spans="10:10" ht="29.25" customHeight="1">
      <c r="J33657" s="348"/>
    </row>
    <row r="33658" spans="10:10" ht="29.25" customHeight="1">
      <c r="J33658" s="348"/>
    </row>
    <row r="33659" spans="10:10" ht="29.25" customHeight="1">
      <c r="J33659" s="348"/>
    </row>
    <row r="33660" spans="10:10" ht="29.25" customHeight="1">
      <c r="J33660" s="348"/>
    </row>
    <row r="33661" spans="10:10" ht="29.25" customHeight="1">
      <c r="J33661" s="348"/>
    </row>
    <row r="33662" spans="10:10" ht="29.25" customHeight="1">
      <c r="J33662" s="348"/>
    </row>
    <row r="33663" spans="10:10" ht="29.25" customHeight="1">
      <c r="J33663" s="348"/>
    </row>
    <row r="33664" spans="10:10" ht="29.25" customHeight="1">
      <c r="J33664" s="348"/>
    </row>
    <row r="33665" spans="10:10" ht="29.25" customHeight="1">
      <c r="J33665" s="348"/>
    </row>
    <row r="33666" spans="10:10" ht="29.25" customHeight="1">
      <c r="J33666" s="348"/>
    </row>
    <row r="33667" spans="10:10" ht="29.25" customHeight="1">
      <c r="J33667" s="348"/>
    </row>
    <row r="33668" spans="10:10" ht="29.25" customHeight="1">
      <c r="J33668" s="348"/>
    </row>
    <row r="33669" spans="10:10" ht="29.25" customHeight="1">
      <c r="J33669" s="348"/>
    </row>
    <row r="33670" spans="10:10" ht="29.25" customHeight="1">
      <c r="J33670" s="348"/>
    </row>
    <row r="33671" spans="10:10" ht="29.25" customHeight="1">
      <c r="J33671" s="348"/>
    </row>
    <row r="33672" spans="10:10" ht="29.25" customHeight="1">
      <c r="J33672" s="348"/>
    </row>
    <row r="33673" spans="10:10" ht="29.25" customHeight="1">
      <c r="J33673" s="348"/>
    </row>
    <row r="33674" spans="10:10" ht="29.25" customHeight="1">
      <c r="J33674" s="348"/>
    </row>
    <row r="33675" spans="10:10" ht="29.25" customHeight="1">
      <c r="J33675" s="348"/>
    </row>
    <row r="33676" spans="10:10" ht="29.25" customHeight="1">
      <c r="J33676" s="348"/>
    </row>
    <row r="33677" spans="10:10" ht="29.25" customHeight="1">
      <c r="J33677" s="348"/>
    </row>
    <row r="33678" spans="10:10" ht="29.25" customHeight="1">
      <c r="J33678" s="348"/>
    </row>
    <row r="33679" spans="10:10" ht="29.25" customHeight="1">
      <c r="J33679" s="348"/>
    </row>
    <row r="33680" spans="10:10" ht="29.25" customHeight="1">
      <c r="J33680" s="348"/>
    </row>
    <row r="33681" spans="10:10" ht="29.25" customHeight="1">
      <c r="J33681" s="348"/>
    </row>
    <row r="33682" spans="10:10" ht="29.25" customHeight="1">
      <c r="J33682" s="348"/>
    </row>
    <row r="33683" spans="10:10" ht="29.25" customHeight="1">
      <c r="J33683" s="348"/>
    </row>
    <row r="33684" spans="10:10" ht="29.25" customHeight="1">
      <c r="J33684" s="348"/>
    </row>
    <row r="33685" spans="10:10" ht="29.25" customHeight="1">
      <c r="J33685" s="348"/>
    </row>
    <row r="33686" spans="10:10" ht="29.25" customHeight="1">
      <c r="J33686" s="348"/>
    </row>
    <row r="33687" spans="10:10" ht="29.25" customHeight="1">
      <c r="J33687" s="348"/>
    </row>
    <row r="33688" spans="10:10" ht="29.25" customHeight="1">
      <c r="J33688" s="348"/>
    </row>
    <row r="33689" spans="10:10" ht="29.25" customHeight="1">
      <c r="J33689" s="348"/>
    </row>
    <row r="33690" spans="10:10" ht="29.25" customHeight="1">
      <c r="J33690" s="348"/>
    </row>
    <row r="33691" spans="10:10" ht="29.25" customHeight="1">
      <c r="J33691" s="348"/>
    </row>
    <row r="33692" spans="10:10" ht="29.25" customHeight="1">
      <c r="J33692" s="348"/>
    </row>
    <row r="33693" spans="10:10" ht="29.25" customHeight="1">
      <c r="J33693" s="348"/>
    </row>
    <row r="33694" spans="10:10" ht="29.25" customHeight="1">
      <c r="J33694" s="348"/>
    </row>
    <row r="33695" spans="10:10" ht="29.25" customHeight="1">
      <c r="J33695" s="348"/>
    </row>
    <row r="33696" spans="10:10" ht="29.25" customHeight="1">
      <c r="J33696" s="348"/>
    </row>
    <row r="33697" spans="10:10" ht="29.25" customHeight="1">
      <c r="J33697" s="348"/>
    </row>
    <row r="33698" spans="10:10" ht="29.25" customHeight="1">
      <c r="J33698" s="348"/>
    </row>
    <row r="33699" spans="10:10" ht="29.25" customHeight="1">
      <c r="J33699" s="348"/>
    </row>
    <row r="33700" spans="10:10" ht="29.25" customHeight="1">
      <c r="J33700" s="348"/>
    </row>
    <row r="33701" spans="10:10" ht="29.25" customHeight="1">
      <c r="J33701" s="348"/>
    </row>
    <row r="33702" spans="10:10" ht="29.25" customHeight="1">
      <c r="J33702" s="348"/>
    </row>
    <row r="33703" spans="10:10" ht="29.25" customHeight="1">
      <c r="J33703" s="348"/>
    </row>
    <row r="33704" spans="10:10" ht="29.25" customHeight="1">
      <c r="J33704" s="348"/>
    </row>
    <row r="33705" spans="10:10" ht="29.25" customHeight="1">
      <c r="J33705" s="348"/>
    </row>
    <row r="33706" spans="10:10" ht="29.25" customHeight="1">
      <c r="J33706" s="348"/>
    </row>
    <row r="33707" spans="10:10" ht="29.25" customHeight="1">
      <c r="J33707" s="348"/>
    </row>
    <row r="33708" spans="10:10" ht="29.25" customHeight="1">
      <c r="J33708" s="348"/>
    </row>
    <row r="33709" spans="10:10" ht="29.25" customHeight="1">
      <c r="J33709" s="348"/>
    </row>
    <row r="33710" spans="10:10" ht="29.25" customHeight="1">
      <c r="J33710" s="348"/>
    </row>
    <row r="33711" spans="10:10" ht="29.25" customHeight="1">
      <c r="J33711" s="348"/>
    </row>
    <row r="33712" spans="10:10" ht="29.25" customHeight="1">
      <c r="J33712" s="348"/>
    </row>
    <row r="33713" spans="10:10" ht="29.25" customHeight="1">
      <c r="J33713" s="348"/>
    </row>
    <row r="33714" spans="10:10" ht="29.25" customHeight="1">
      <c r="J33714" s="348"/>
    </row>
    <row r="33715" spans="10:10" ht="29.25" customHeight="1">
      <c r="J33715" s="348"/>
    </row>
    <row r="33716" spans="10:10" ht="29.25" customHeight="1">
      <c r="J33716" s="348"/>
    </row>
    <row r="33717" spans="10:10" ht="29.25" customHeight="1">
      <c r="J33717" s="348"/>
    </row>
    <row r="33718" spans="10:10" ht="29.25" customHeight="1">
      <c r="J33718" s="348"/>
    </row>
    <row r="33719" spans="10:10" ht="29.25" customHeight="1">
      <c r="J33719" s="348"/>
    </row>
    <row r="33720" spans="10:10" ht="29.25" customHeight="1">
      <c r="J33720" s="348"/>
    </row>
    <row r="33721" spans="10:10" ht="29.25" customHeight="1">
      <c r="J33721" s="348"/>
    </row>
    <row r="33722" spans="10:10" ht="29.25" customHeight="1">
      <c r="J33722" s="348"/>
    </row>
    <row r="33723" spans="10:10" ht="29.25" customHeight="1">
      <c r="J33723" s="348"/>
    </row>
    <row r="33724" spans="10:10" ht="29.25" customHeight="1">
      <c r="J33724" s="348"/>
    </row>
    <row r="33725" spans="10:10" ht="29.25" customHeight="1">
      <c r="J33725" s="348"/>
    </row>
    <row r="33726" spans="10:10" ht="29.25" customHeight="1">
      <c r="J33726" s="348"/>
    </row>
    <row r="33727" spans="10:10" ht="29.25" customHeight="1">
      <c r="J33727" s="348"/>
    </row>
    <row r="33728" spans="10:10" ht="29.25" customHeight="1">
      <c r="J33728" s="348"/>
    </row>
    <row r="33729" spans="10:10" ht="29.25" customHeight="1">
      <c r="J33729" s="348"/>
    </row>
    <row r="33730" spans="10:10" ht="29.25" customHeight="1">
      <c r="J33730" s="348"/>
    </row>
    <row r="33731" spans="10:10" ht="29.25" customHeight="1">
      <c r="J33731" s="348"/>
    </row>
    <row r="33732" spans="10:10" ht="29.25" customHeight="1">
      <c r="J33732" s="348"/>
    </row>
    <row r="33733" spans="10:10" ht="29.25" customHeight="1">
      <c r="J33733" s="348"/>
    </row>
    <row r="33734" spans="10:10" ht="29.25" customHeight="1">
      <c r="J33734" s="348"/>
    </row>
    <row r="33735" spans="10:10" ht="29.25" customHeight="1">
      <c r="J33735" s="348"/>
    </row>
    <row r="33736" spans="10:10" ht="29.25" customHeight="1">
      <c r="J33736" s="348"/>
    </row>
    <row r="33737" spans="10:10" ht="29.25" customHeight="1">
      <c r="J33737" s="348"/>
    </row>
    <row r="33738" spans="10:10" ht="29.25" customHeight="1">
      <c r="J33738" s="348"/>
    </row>
    <row r="33739" spans="10:10" ht="29.25" customHeight="1">
      <c r="J33739" s="348"/>
    </row>
    <row r="33740" spans="10:10" ht="29.25" customHeight="1">
      <c r="J33740" s="348"/>
    </row>
    <row r="33741" spans="10:10" ht="29.25" customHeight="1">
      <c r="J33741" s="348"/>
    </row>
    <row r="33742" spans="10:10" ht="29.25" customHeight="1">
      <c r="J33742" s="348"/>
    </row>
    <row r="33743" spans="10:10" ht="29.25" customHeight="1">
      <c r="J33743" s="348"/>
    </row>
    <row r="33744" spans="10:10" ht="29.25" customHeight="1">
      <c r="J33744" s="348"/>
    </row>
    <row r="33745" spans="10:10" ht="29.25" customHeight="1">
      <c r="J33745" s="348"/>
    </row>
    <row r="33746" spans="10:10" ht="29.25" customHeight="1">
      <c r="J33746" s="348"/>
    </row>
    <row r="33747" spans="10:10" ht="29.25" customHeight="1">
      <c r="J33747" s="348"/>
    </row>
    <row r="33748" spans="10:10" ht="29.25" customHeight="1">
      <c r="J33748" s="348"/>
    </row>
    <row r="33749" spans="10:10" ht="29.25" customHeight="1">
      <c r="J33749" s="348"/>
    </row>
    <row r="33750" spans="10:10" ht="29.25" customHeight="1">
      <c r="J33750" s="348"/>
    </row>
    <row r="33751" spans="10:10" ht="29.25" customHeight="1">
      <c r="J33751" s="348"/>
    </row>
    <row r="33752" spans="10:10" ht="29.25" customHeight="1">
      <c r="J33752" s="348"/>
    </row>
    <row r="33753" spans="10:10" ht="29.25" customHeight="1">
      <c r="J33753" s="348"/>
    </row>
    <row r="33754" spans="10:10" ht="29.25" customHeight="1">
      <c r="J33754" s="348"/>
    </row>
    <row r="33755" spans="10:10" ht="29.25" customHeight="1">
      <c r="J33755" s="348"/>
    </row>
    <row r="33756" spans="10:10" ht="29.25" customHeight="1">
      <c r="J33756" s="348"/>
    </row>
    <row r="33757" spans="10:10" ht="29.25" customHeight="1">
      <c r="J33757" s="348"/>
    </row>
    <row r="33758" spans="10:10" ht="29.25" customHeight="1">
      <c r="J33758" s="348"/>
    </row>
    <row r="33759" spans="10:10" ht="29.25" customHeight="1">
      <c r="J33759" s="348"/>
    </row>
    <row r="33760" spans="10:10" ht="29.25" customHeight="1">
      <c r="J33760" s="348"/>
    </row>
    <row r="33761" spans="10:10" ht="29.25" customHeight="1">
      <c r="J33761" s="348"/>
    </row>
    <row r="33762" spans="10:10" ht="29.25" customHeight="1">
      <c r="J33762" s="348"/>
    </row>
    <row r="33763" spans="10:10" ht="29.25" customHeight="1">
      <c r="J33763" s="348"/>
    </row>
    <row r="33764" spans="10:10" ht="29.25" customHeight="1">
      <c r="J33764" s="348"/>
    </row>
    <row r="33765" spans="10:10" ht="29.25" customHeight="1">
      <c r="J33765" s="348"/>
    </row>
    <row r="33766" spans="10:10" ht="29.25" customHeight="1">
      <c r="J33766" s="348"/>
    </row>
    <row r="33767" spans="10:10" ht="29.25" customHeight="1">
      <c r="J33767" s="348"/>
    </row>
    <row r="33768" spans="10:10" ht="29.25" customHeight="1">
      <c r="J33768" s="348"/>
    </row>
    <row r="33769" spans="10:10" ht="29.25" customHeight="1">
      <c r="J33769" s="348"/>
    </row>
    <row r="33770" spans="10:10" ht="29.25" customHeight="1">
      <c r="J33770" s="348"/>
    </row>
    <row r="33771" spans="10:10" ht="29.25" customHeight="1">
      <c r="J33771" s="348"/>
    </row>
    <row r="33772" spans="10:10" ht="29.25" customHeight="1">
      <c r="J33772" s="348"/>
    </row>
    <row r="33773" spans="10:10" ht="29.25" customHeight="1">
      <c r="J33773" s="348"/>
    </row>
    <row r="33774" spans="10:10" ht="29.25" customHeight="1">
      <c r="J33774" s="348"/>
    </row>
    <row r="33775" spans="10:10" ht="29.25" customHeight="1">
      <c r="J33775" s="348"/>
    </row>
    <row r="33776" spans="10:10" ht="29.25" customHeight="1">
      <c r="J33776" s="348"/>
    </row>
    <row r="33777" spans="10:10" ht="29.25" customHeight="1">
      <c r="J33777" s="348"/>
    </row>
    <row r="33778" spans="10:10" ht="29.25" customHeight="1">
      <c r="J33778" s="348"/>
    </row>
    <row r="33779" spans="10:10" ht="29.25" customHeight="1">
      <c r="J33779" s="348"/>
    </row>
    <row r="33780" spans="10:10" ht="29.25" customHeight="1">
      <c r="J33780" s="348"/>
    </row>
    <row r="33781" spans="10:10" ht="29.25" customHeight="1">
      <c r="J33781" s="348"/>
    </row>
    <row r="33782" spans="10:10" ht="29.25" customHeight="1">
      <c r="J33782" s="348"/>
    </row>
    <row r="33783" spans="10:10" ht="29.25" customHeight="1">
      <c r="J33783" s="348"/>
    </row>
    <row r="33784" spans="10:10" ht="29.25" customHeight="1">
      <c r="J33784" s="348"/>
    </row>
    <row r="33785" spans="10:10" ht="29.25" customHeight="1">
      <c r="J33785" s="348"/>
    </row>
    <row r="33786" spans="10:10" ht="29.25" customHeight="1">
      <c r="J33786" s="348"/>
    </row>
    <row r="33787" spans="10:10" ht="29.25" customHeight="1">
      <c r="J33787" s="348"/>
    </row>
    <row r="33788" spans="10:10" ht="29.25" customHeight="1">
      <c r="J33788" s="348"/>
    </row>
    <row r="33789" spans="10:10" ht="29.25" customHeight="1">
      <c r="J33789" s="348"/>
    </row>
    <row r="33790" spans="10:10" ht="29.25" customHeight="1">
      <c r="J33790" s="348"/>
    </row>
    <row r="33791" spans="10:10" ht="29.25" customHeight="1">
      <c r="J33791" s="348"/>
    </row>
    <row r="33792" spans="10:10" ht="29.25" customHeight="1">
      <c r="J33792" s="348"/>
    </row>
    <row r="33793" spans="10:10" ht="29.25" customHeight="1">
      <c r="J33793" s="348"/>
    </row>
    <row r="33794" spans="10:10" ht="29.25" customHeight="1">
      <c r="J33794" s="348"/>
    </row>
    <row r="33795" spans="10:10" ht="29.25" customHeight="1">
      <c r="J33795" s="348"/>
    </row>
    <row r="33796" spans="10:10" ht="29.25" customHeight="1">
      <c r="J33796" s="348"/>
    </row>
    <row r="33797" spans="10:10" ht="29.25" customHeight="1">
      <c r="J33797" s="348"/>
    </row>
    <row r="33798" spans="10:10" ht="29.25" customHeight="1">
      <c r="J33798" s="348"/>
    </row>
    <row r="33799" spans="10:10" ht="29.25" customHeight="1">
      <c r="J33799" s="348"/>
    </row>
    <row r="33800" spans="10:10" ht="29.25" customHeight="1">
      <c r="J33800" s="348"/>
    </row>
    <row r="33801" spans="10:10" ht="29.25" customHeight="1">
      <c r="J33801" s="348"/>
    </row>
    <row r="33802" spans="10:10" ht="29.25" customHeight="1">
      <c r="J33802" s="348"/>
    </row>
    <row r="33803" spans="10:10" ht="29.25" customHeight="1">
      <c r="J33803" s="348"/>
    </row>
    <row r="33804" spans="10:10" ht="29.25" customHeight="1">
      <c r="J33804" s="348"/>
    </row>
    <row r="33805" spans="10:10" ht="29.25" customHeight="1">
      <c r="J33805" s="348"/>
    </row>
    <row r="33806" spans="10:10" ht="29.25" customHeight="1">
      <c r="J33806" s="348"/>
    </row>
    <row r="33807" spans="10:10" ht="29.25" customHeight="1">
      <c r="J33807" s="348"/>
    </row>
    <row r="33808" spans="10:10" ht="29.25" customHeight="1">
      <c r="J33808" s="348"/>
    </row>
    <row r="33809" spans="10:10" ht="29.25" customHeight="1">
      <c r="J33809" s="348"/>
    </row>
    <row r="33810" spans="10:10" ht="29.25" customHeight="1">
      <c r="J33810" s="348"/>
    </row>
    <row r="33811" spans="10:10" ht="29.25" customHeight="1">
      <c r="J33811" s="348"/>
    </row>
    <row r="33812" spans="10:10" ht="29.25" customHeight="1">
      <c r="J33812" s="348"/>
    </row>
    <row r="33813" spans="10:10" ht="29.25" customHeight="1">
      <c r="J33813" s="348"/>
    </row>
    <row r="33814" spans="10:10" ht="29.25" customHeight="1">
      <c r="J33814" s="348"/>
    </row>
    <row r="33815" spans="10:10" ht="29.25" customHeight="1">
      <c r="J33815" s="348"/>
    </row>
    <row r="33816" spans="10:10" ht="29.25" customHeight="1">
      <c r="J33816" s="348"/>
    </row>
    <row r="33817" spans="10:10" ht="29.25" customHeight="1">
      <c r="J33817" s="348"/>
    </row>
    <row r="33818" spans="10:10" ht="29.25" customHeight="1">
      <c r="J33818" s="348"/>
    </row>
    <row r="33819" spans="10:10" ht="29.25" customHeight="1">
      <c r="J33819" s="348"/>
    </row>
    <row r="33820" spans="10:10" ht="29.25" customHeight="1">
      <c r="J33820" s="348"/>
    </row>
    <row r="33821" spans="10:10" ht="29.25" customHeight="1">
      <c r="J33821" s="348"/>
    </row>
    <row r="33822" spans="10:10" ht="29.25" customHeight="1">
      <c r="J33822" s="348"/>
    </row>
    <row r="33823" spans="10:10" ht="29.25" customHeight="1">
      <c r="J33823" s="348"/>
    </row>
    <row r="33824" spans="10:10" ht="29.25" customHeight="1">
      <c r="J33824" s="348"/>
    </row>
    <row r="33825" spans="10:10" ht="29.25" customHeight="1">
      <c r="J33825" s="348"/>
    </row>
    <row r="33826" spans="10:10" ht="29.25" customHeight="1">
      <c r="J33826" s="348"/>
    </row>
    <row r="33827" spans="10:10" ht="29.25" customHeight="1">
      <c r="J33827" s="348"/>
    </row>
    <row r="33828" spans="10:10" ht="29.25" customHeight="1">
      <c r="J33828" s="348"/>
    </row>
    <row r="33829" spans="10:10" ht="29.25" customHeight="1">
      <c r="J33829" s="348"/>
    </row>
    <row r="33830" spans="10:10" ht="29.25" customHeight="1">
      <c r="J33830" s="348"/>
    </row>
    <row r="33831" spans="10:10" ht="29.25" customHeight="1">
      <c r="J33831" s="348"/>
    </row>
    <row r="33832" spans="10:10" ht="29.25" customHeight="1">
      <c r="J33832" s="348"/>
    </row>
    <row r="33833" spans="10:10" ht="29.25" customHeight="1">
      <c r="J33833" s="348"/>
    </row>
    <row r="33834" spans="10:10" ht="29.25" customHeight="1">
      <c r="J33834" s="348"/>
    </row>
    <row r="33835" spans="10:10" ht="29.25" customHeight="1">
      <c r="J33835" s="348"/>
    </row>
    <row r="33836" spans="10:10" ht="29.25" customHeight="1">
      <c r="J33836" s="348"/>
    </row>
    <row r="33837" spans="10:10" ht="29.25" customHeight="1">
      <c r="J33837" s="348"/>
    </row>
    <row r="33838" spans="10:10" ht="29.25" customHeight="1">
      <c r="J33838" s="348"/>
    </row>
    <row r="33839" spans="10:10" ht="29.25" customHeight="1">
      <c r="J33839" s="348"/>
    </row>
    <row r="33840" spans="10:10" ht="29.25" customHeight="1">
      <c r="J33840" s="348"/>
    </row>
    <row r="33841" spans="10:10" ht="29.25" customHeight="1">
      <c r="J33841" s="348"/>
    </row>
    <row r="33842" spans="10:10" ht="29.25" customHeight="1">
      <c r="J33842" s="348"/>
    </row>
    <row r="33843" spans="10:10" ht="29.25" customHeight="1">
      <c r="J33843" s="348"/>
    </row>
    <row r="33844" spans="10:10" ht="29.25" customHeight="1">
      <c r="J33844" s="348"/>
    </row>
    <row r="33845" spans="10:10" ht="29.25" customHeight="1">
      <c r="J33845" s="348"/>
    </row>
    <row r="33846" spans="10:10" ht="29.25" customHeight="1">
      <c r="J33846" s="348"/>
    </row>
    <row r="33847" spans="10:10" ht="29.25" customHeight="1">
      <c r="J33847" s="348"/>
    </row>
    <row r="33848" spans="10:10" ht="29.25" customHeight="1">
      <c r="J33848" s="348"/>
    </row>
    <row r="33849" spans="10:10" ht="29.25" customHeight="1">
      <c r="J33849" s="348"/>
    </row>
    <row r="33850" spans="10:10" ht="29.25" customHeight="1">
      <c r="J33850" s="348"/>
    </row>
    <row r="33851" spans="10:10" ht="29.25" customHeight="1">
      <c r="J33851" s="348"/>
    </row>
    <row r="33852" spans="10:10" ht="29.25" customHeight="1">
      <c r="J33852" s="348"/>
    </row>
    <row r="33853" spans="10:10" ht="29.25" customHeight="1">
      <c r="J33853" s="348"/>
    </row>
    <row r="33854" spans="10:10" ht="29.25" customHeight="1">
      <c r="J33854" s="348"/>
    </row>
    <row r="33855" spans="10:10" ht="29.25" customHeight="1">
      <c r="J33855" s="348"/>
    </row>
    <row r="33856" spans="10:10" ht="29.25" customHeight="1">
      <c r="J33856" s="348"/>
    </row>
    <row r="33857" spans="10:10" ht="29.25" customHeight="1">
      <c r="J33857" s="348"/>
    </row>
    <row r="33858" spans="10:10" ht="29.25" customHeight="1">
      <c r="J33858" s="348"/>
    </row>
    <row r="33859" spans="10:10" ht="29.25" customHeight="1">
      <c r="J33859" s="348"/>
    </row>
    <row r="33860" spans="10:10" ht="29.25" customHeight="1">
      <c r="J33860" s="348"/>
    </row>
    <row r="33861" spans="10:10" ht="29.25" customHeight="1">
      <c r="J33861" s="348"/>
    </row>
    <row r="33862" spans="10:10" ht="29.25" customHeight="1">
      <c r="J33862" s="348"/>
    </row>
    <row r="33863" spans="10:10" ht="29.25" customHeight="1">
      <c r="J33863" s="348"/>
    </row>
    <row r="33864" spans="10:10" ht="29.25" customHeight="1">
      <c r="J33864" s="348"/>
    </row>
    <row r="33865" spans="10:10" ht="29.25" customHeight="1">
      <c r="J33865" s="348"/>
    </row>
    <row r="33866" spans="10:10" ht="29.25" customHeight="1">
      <c r="J33866" s="348"/>
    </row>
    <row r="33867" spans="10:10" ht="29.25" customHeight="1">
      <c r="J33867" s="348"/>
    </row>
    <row r="33868" spans="10:10" ht="29.25" customHeight="1">
      <c r="J33868" s="348"/>
    </row>
    <row r="33869" spans="10:10" ht="29.25" customHeight="1">
      <c r="J33869" s="348"/>
    </row>
    <row r="33870" spans="10:10" ht="29.25" customHeight="1">
      <c r="J33870" s="348"/>
    </row>
    <row r="33871" spans="10:10" ht="29.25" customHeight="1">
      <c r="J33871" s="348"/>
    </row>
    <row r="33872" spans="10:10" ht="29.25" customHeight="1">
      <c r="J33872" s="348"/>
    </row>
    <row r="33873" spans="10:10" ht="29.25" customHeight="1">
      <c r="J33873" s="348"/>
    </row>
    <row r="33874" spans="10:10" ht="29.25" customHeight="1">
      <c r="J33874" s="348"/>
    </row>
    <row r="33875" spans="10:10" ht="29.25" customHeight="1">
      <c r="J33875" s="348"/>
    </row>
    <row r="33876" spans="10:10" ht="29.25" customHeight="1">
      <c r="J33876" s="348"/>
    </row>
    <row r="33877" spans="10:10" ht="29.25" customHeight="1">
      <c r="J33877" s="348"/>
    </row>
    <row r="33878" spans="10:10" ht="29.25" customHeight="1">
      <c r="J33878" s="348"/>
    </row>
    <row r="33879" spans="10:10" ht="29.25" customHeight="1">
      <c r="J33879" s="348"/>
    </row>
    <row r="33880" spans="10:10" ht="29.25" customHeight="1">
      <c r="J33880" s="348"/>
    </row>
    <row r="33881" spans="10:10" ht="29.25" customHeight="1">
      <c r="J33881" s="348"/>
    </row>
    <row r="33882" spans="10:10" ht="29.25" customHeight="1">
      <c r="J33882" s="348"/>
    </row>
    <row r="33883" spans="10:10" ht="29.25" customHeight="1">
      <c r="J33883" s="348"/>
    </row>
    <row r="33884" spans="10:10" ht="29.25" customHeight="1">
      <c r="J33884" s="348"/>
    </row>
    <row r="33885" spans="10:10" ht="29.25" customHeight="1">
      <c r="J33885" s="348"/>
    </row>
    <row r="33886" spans="10:10" ht="29.25" customHeight="1">
      <c r="J33886" s="348"/>
    </row>
    <row r="33887" spans="10:10" ht="29.25" customHeight="1">
      <c r="J33887" s="348"/>
    </row>
    <row r="33888" spans="10:10" ht="29.25" customHeight="1">
      <c r="J33888" s="348"/>
    </row>
    <row r="33889" spans="10:10" ht="29.25" customHeight="1">
      <c r="J33889" s="348"/>
    </row>
    <row r="33890" spans="10:10" ht="29.25" customHeight="1">
      <c r="J33890" s="348"/>
    </row>
    <row r="33891" spans="10:10" ht="29.25" customHeight="1">
      <c r="J33891" s="348"/>
    </row>
    <row r="33892" spans="10:10" ht="29.25" customHeight="1">
      <c r="J33892" s="348"/>
    </row>
    <row r="33893" spans="10:10" ht="29.25" customHeight="1">
      <c r="J33893" s="348"/>
    </row>
    <row r="33894" spans="10:10" ht="29.25" customHeight="1">
      <c r="J33894" s="348"/>
    </row>
    <row r="33895" spans="10:10" ht="29.25" customHeight="1">
      <c r="J33895" s="348"/>
    </row>
    <row r="33896" spans="10:10" ht="29.25" customHeight="1">
      <c r="J33896" s="348"/>
    </row>
    <row r="33897" spans="10:10" ht="29.25" customHeight="1">
      <c r="J33897" s="348"/>
    </row>
    <row r="33898" spans="10:10" ht="29.25" customHeight="1">
      <c r="J33898" s="348"/>
    </row>
    <row r="33899" spans="10:10" ht="29.25" customHeight="1">
      <c r="J33899" s="348"/>
    </row>
    <row r="33900" spans="10:10" ht="29.25" customHeight="1">
      <c r="J33900" s="348"/>
    </row>
    <row r="33901" spans="10:10" ht="29.25" customHeight="1">
      <c r="J33901" s="348"/>
    </row>
    <row r="33902" spans="10:10" ht="29.25" customHeight="1">
      <c r="J33902" s="348"/>
    </row>
    <row r="33903" spans="10:10" ht="29.25" customHeight="1">
      <c r="J33903" s="348"/>
    </row>
    <row r="33904" spans="10:10" ht="29.25" customHeight="1">
      <c r="J33904" s="348"/>
    </row>
    <row r="33905" spans="10:10" ht="29.25" customHeight="1">
      <c r="J33905" s="348"/>
    </row>
    <row r="33906" spans="10:10" ht="29.25" customHeight="1">
      <c r="J33906" s="348"/>
    </row>
    <row r="33907" spans="10:10" ht="29.25" customHeight="1">
      <c r="J33907" s="348"/>
    </row>
    <row r="33908" spans="10:10" ht="29.25" customHeight="1">
      <c r="J33908" s="348"/>
    </row>
    <row r="33909" spans="10:10" ht="29.25" customHeight="1">
      <c r="J33909" s="348"/>
    </row>
    <row r="33910" spans="10:10" ht="29.25" customHeight="1">
      <c r="J33910" s="348"/>
    </row>
    <row r="33911" spans="10:10" ht="29.25" customHeight="1">
      <c r="J33911" s="348"/>
    </row>
    <row r="33912" spans="10:10" ht="29.25" customHeight="1">
      <c r="J33912" s="348"/>
    </row>
    <row r="33913" spans="10:10" ht="29.25" customHeight="1">
      <c r="J33913" s="348"/>
    </row>
    <row r="33914" spans="10:10" ht="29.25" customHeight="1">
      <c r="J33914" s="348"/>
    </row>
    <row r="33915" spans="10:10" ht="29.25" customHeight="1">
      <c r="J33915" s="348"/>
    </row>
    <row r="33916" spans="10:10" ht="29.25" customHeight="1">
      <c r="J33916" s="348"/>
    </row>
    <row r="33917" spans="10:10" ht="29.25" customHeight="1">
      <c r="J33917" s="348"/>
    </row>
    <row r="33918" spans="10:10" ht="29.25" customHeight="1">
      <c r="J33918" s="348"/>
    </row>
    <row r="33919" spans="10:10" ht="29.25" customHeight="1">
      <c r="J33919" s="348"/>
    </row>
    <row r="33920" spans="10:10" ht="29.25" customHeight="1">
      <c r="J33920" s="348"/>
    </row>
    <row r="33921" spans="10:10" ht="29.25" customHeight="1">
      <c r="J33921" s="348"/>
    </row>
    <row r="33922" spans="10:10" ht="29.25" customHeight="1">
      <c r="J33922" s="348"/>
    </row>
    <row r="33923" spans="10:10" ht="29.25" customHeight="1">
      <c r="J33923" s="348"/>
    </row>
    <row r="33924" spans="10:10" ht="29.25" customHeight="1">
      <c r="J33924" s="348"/>
    </row>
    <row r="33925" spans="10:10" ht="29.25" customHeight="1">
      <c r="J33925" s="348"/>
    </row>
    <row r="33926" spans="10:10" ht="29.25" customHeight="1">
      <c r="J33926" s="348"/>
    </row>
    <row r="33927" spans="10:10" ht="29.25" customHeight="1">
      <c r="J33927" s="348"/>
    </row>
    <row r="33928" spans="10:10" ht="29.25" customHeight="1">
      <c r="J33928" s="348"/>
    </row>
    <row r="33929" spans="10:10" ht="29.25" customHeight="1">
      <c r="J33929" s="348"/>
    </row>
    <row r="33930" spans="10:10" ht="29.25" customHeight="1">
      <c r="J33930" s="348"/>
    </row>
    <row r="33931" spans="10:10" ht="29.25" customHeight="1">
      <c r="J33931" s="348"/>
    </row>
    <row r="33932" spans="10:10" ht="29.25" customHeight="1">
      <c r="J33932" s="348"/>
    </row>
    <row r="33933" spans="10:10" ht="29.25" customHeight="1">
      <c r="J33933" s="348"/>
    </row>
    <row r="33934" spans="10:10" ht="29.25" customHeight="1">
      <c r="J33934" s="348"/>
    </row>
    <row r="33935" spans="10:10" ht="29.25" customHeight="1">
      <c r="J33935" s="348"/>
    </row>
    <row r="33936" spans="10:10" ht="29.25" customHeight="1">
      <c r="J33936" s="348"/>
    </row>
    <row r="33937" spans="10:10" ht="29.25" customHeight="1">
      <c r="J33937" s="348"/>
    </row>
    <row r="33938" spans="10:10" ht="29.25" customHeight="1">
      <c r="J33938" s="348"/>
    </row>
    <row r="33939" spans="10:10" ht="29.25" customHeight="1">
      <c r="J33939" s="348"/>
    </row>
    <row r="33940" spans="10:10" ht="29.25" customHeight="1">
      <c r="J33940" s="348"/>
    </row>
    <row r="33941" spans="10:10" ht="29.25" customHeight="1">
      <c r="J33941" s="348"/>
    </row>
    <row r="33942" spans="10:10" ht="29.25" customHeight="1">
      <c r="J33942" s="348"/>
    </row>
    <row r="33943" spans="10:10" ht="29.25" customHeight="1">
      <c r="J33943" s="348"/>
    </row>
    <row r="33944" spans="10:10" ht="29.25" customHeight="1">
      <c r="J33944" s="348"/>
    </row>
    <row r="33945" spans="10:10" ht="29.25" customHeight="1">
      <c r="J33945" s="348"/>
    </row>
    <row r="33946" spans="10:10" ht="29.25" customHeight="1">
      <c r="J33946" s="348"/>
    </row>
    <row r="33947" spans="10:10" ht="29.25" customHeight="1">
      <c r="J33947" s="348"/>
    </row>
    <row r="33948" spans="10:10" ht="29.25" customHeight="1">
      <c r="J33948" s="348"/>
    </row>
    <row r="33949" spans="10:10" ht="29.25" customHeight="1">
      <c r="J33949" s="348"/>
    </row>
    <row r="33950" spans="10:10" ht="29.25" customHeight="1">
      <c r="J33950" s="348"/>
    </row>
    <row r="33951" spans="10:10" ht="29.25" customHeight="1">
      <c r="J33951" s="348"/>
    </row>
    <row r="33952" spans="10:10" ht="29.25" customHeight="1">
      <c r="J33952" s="348"/>
    </row>
    <row r="33953" spans="10:10" ht="29.25" customHeight="1">
      <c r="J33953" s="348"/>
    </row>
    <row r="33954" spans="10:10" ht="29.25" customHeight="1">
      <c r="J33954" s="348"/>
    </row>
    <row r="33955" spans="10:10" ht="29.25" customHeight="1">
      <c r="J33955" s="348"/>
    </row>
    <row r="33956" spans="10:10" ht="29.25" customHeight="1">
      <c r="J33956" s="348"/>
    </row>
    <row r="33957" spans="10:10" ht="29.25" customHeight="1">
      <c r="J33957" s="348"/>
    </row>
    <row r="33958" spans="10:10" ht="29.25" customHeight="1">
      <c r="J33958" s="348"/>
    </row>
    <row r="33959" spans="10:10" ht="29.25" customHeight="1">
      <c r="J33959" s="348"/>
    </row>
    <row r="33960" spans="10:10" ht="29.25" customHeight="1">
      <c r="J33960" s="348"/>
    </row>
    <row r="33961" spans="10:10" ht="29.25" customHeight="1">
      <c r="J33961" s="348"/>
    </row>
    <row r="33962" spans="10:10" ht="29.25" customHeight="1">
      <c r="J33962" s="348"/>
    </row>
    <row r="33963" spans="10:10" ht="29.25" customHeight="1">
      <c r="J33963" s="348"/>
    </row>
    <row r="33964" spans="10:10" ht="29.25" customHeight="1">
      <c r="J33964" s="348"/>
    </row>
    <row r="33965" spans="10:10" ht="29.25" customHeight="1">
      <c r="J33965" s="348"/>
    </row>
    <row r="33966" spans="10:10" ht="29.25" customHeight="1">
      <c r="J33966" s="348"/>
    </row>
    <row r="33967" spans="10:10" ht="29.25" customHeight="1">
      <c r="J33967" s="348"/>
    </row>
    <row r="33968" spans="10:10" ht="29.25" customHeight="1">
      <c r="J33968" s="348"/>
    </row>
    <row r="33969" spans="10:10" ht="29.25" customHeight="1">
      <c r="J33969" s="348"/>
    </row>
    <row r="33970" spans="10:10" ht="29.25" customHeight="1">
      <c r="J33970" s="348"/>
    </row>
    <row r="33971" spans="10:10" ht="29.25" customHeight="1">
      <c r="J33971" s="348"/>
    </row>
    <row r="33972" spans="10:10" ht="29.25" customHeight="1">
      <c r="J33972" s="348"/>
    </row>
    <row r="33973" spans="10:10" ht="29.25" customHeight="1">
      <c r="J33973" s="348"/>
    </row>
    <row r="33974" spans="10:10" ht="29.25" customHeight="1">
      <c r="J33974" s="348"/>
    </row>
    <row r="33975" spans="10:10" ht="29.25" customHeight="1">
      <c r="J33975" s="348"/>
    </row>
    <row r="33976" spans="10:10" ht="29.25" customHeight="1">
      <c r="J33976" s="348"/>
    </row>
    <row r="33977" spans="10:10" ht="29.25" customHeight="1">
      <c r="J33977" s="348"/>
    </row>
    <row r="33978" spans="10:10" ht="29.25" customHeight="1">
      <c r="J33978" s="348"/>
    </row>
    <row r="33979" spans="10:10" ht="29.25" customHeight="1">
      <c r="J33979" s="348"/>
    </row>
    <row r="33980" spans="10:10" ht="29.25" customHeight="1">
      <c r="J33980" s="348"/>
    </row>
    <row r="33981" spans="10:10" ht="29.25" customHeight="1">
      <c r="J33981" s="348"/>
    </row>
    <row r="33982" spans="10:10" ht="29.25" customHeight="1">
      <c r="J33982" s="348"/>
    </row>
    <row r="33983" spans="10:10" ht="29.25" customHeight="1">
      <c r="J33983" s="348"/>
    </row>
    <row r="33984" spans="10:10" ht="29.25" customHeight="1">
      <c r="J33984" s="348"/>
    </row>
    <row r="33985" spans="10:10" ht="29.25" customHeight="1">
      <c r="J33985" s="348"/>
    </row>
    <row r="33986" spans="10:10" ht="29.25" customHeight="1">
      <c r="J33986" s="348"/>
    </row>
    <row r="33987" spans="10:10" ht="29.25" customHeight="1">
      <c r="J33987" s="348"/>
    </row>
    <row r="33988" spans="10:10" ht="29.25" customHeight="1">
      <c r="J33988" s="348"/>
    </row>
    <row r="33989" spans="10:10" ht="29.25" customHeight="1">
      <c r="J33989" s="348"/>
    </row>
    <row r="33990" spans="10:10" ht="29.25" customHeight="1">
      <c r="J33990" s="348"/>
    </row>
    <row r="33991" spans="10:10" ht="29.25" customHeight="1">
      <c r="J33991" s="348"/>
    </row>
    <row r="33992" spans="10:10" ht="29.25" customHeight="1">
      <c r="J33992" s="348"/>
    </row>
    <row r="33993" spans="10:10" ht="29.25" customHeight="1">
      <c r="J33993" s="348"/>
    </row>
    <row r="33994" spans="10:10" ht="29.25" customHeight="1">
      <c r="J33994" s="348"/>
    </row>
    <row r="33995" spans="10:10" ht="29.25" customHeight="1">
      <c r="J33995" s="348"/>
    </row>
    <row r="33996" spans="10:10" ht="29.25" customHeight="1">
      <c r="J33996" s="348"/>
    </row>
    <row r="33997" spans="10:10" ht="29.25" customHeight="1">
      <c r="J33997" s="348"/>
    </row>
    <row r="33998" spans="10:10" ht="29.25" customHeight="1">
      <c r="J33998" s="348"/>
    </row>
    <row r="33999" spans="10:10" ht="29.25" customHeight="1">
      <c r="J33999" s="348"/>
    </row>
    <row r="34000" spans="10:10" ht="29.25" customHeight="1">
      <c r="J34000" s="348"/>
    </row>
    <row r="34001" spans="10:10" ht="29.25" customHeight="1">
      <c r="J34001" s="348"/>
    </row>
    <row r="34002" spans="10:10" ht="29.25" customHeight="1">
      <c r="J34002" s="348"/>
    </row>
    <row r="34003" spans="10:10" ht="29.25" customHeight="1">
      <c r="J34003" s="348"/>
    </row>
    <row r="34004" spans="10:10" ht="29.25" customHeight="1">
      <c r="J34004" s="348"/>
    </row>
    <row r="34005" spans="10:10" ht="29.25" customHeight="1">
      <c r="J34005" s="348"/>
    </row>
    <row r="34006" spans="10:10" ht="29.25" customHeight="1">
      <c r="J34006" s="348"/>
    </row>
    <row r="34007" spans="10:10" ht="29.25" customHeight="1">
      <c r="J34007" s="348"/>
    </row>
    <row r="34008" spans="10:10" ht="29.25" customHeight="1">
      <c r="J34008" s="348"/>
    </row>
    <row r="34009" spans="10:10" ht="29.25" customHeight="1">
      <c r="J34009" s="348"/>
    </row>
    <row r="34010" spans="10:10" ht="29.25" customHeight="1">
      <c r="J34010" s="348"/>
    </row>
    <row r="34011" spans="10:10" ht="29.25" customHeight="1">
      <c r="J34011" s="348"/>
    </row>
    <row r="34012" spans="10:10" ht="29.25" customHeight="1">
      <c r="J34012" s="348"/>
    </row>
    <row r="34013" spans="10:10" ht="29.25" customHeight="1">
      <c r="J34013" s="348"/>
    </row>
    <row r="34014" spans="10:10" ht="29.25" customHeight="1">
      <c r="J34014" s="348"/>
    </row>
    <row r="34015" spans="10:10" ht="29.25" customHeight="1">
      <c r="J34015" s="348"/>
    </row>
    <row r="34016" spans="10:10" ht="29.25" customHeight="1">
      <c r="J34016" s="348"/>
    </row>
    <row r="34017" spans="10:10" ht="29.25" customHeight="1">
      <c r="J34017" s="348"/>
    </row>
    <row r="34018" spans="10:10" ht="29.25" customHeight="1">
      <c r="J34018" s="348"/>
    </row>
    <row r="34019" spans="10:10" ht="29.25" customHeight="1">
      <c r="J34019" s="348"/>
    </row>
    <row r="34020" spans="10:10" ht="29.25" customHeight="1">
      <c r="J34020" s="348"/>
    </row>
    <row r="34021" spans="10:10" ht="29.25" customHeight="1">
      <c r="J34021" s="348"/>
    </row>
    <row r="34022" spans="10:10" ht="29.25" customHeight="1">
      <c r="J34022" s="348"/>
    </row>
    <row r="34023" spans="10:10" ht="29.25" customHeight="1">
      <c r="J34023" s="348"/>
    </row>
    <row r="34024" spans="10:10" ht="29.25" customHeight="1">
      <c r="J34024" s="348"/>
    </row>
    <row r="34025" spans="10:10" ht="29.25" customHeight="1">
      <c r="J34025" s="348"/>
    </row>
    <row r="34026" spans="10:10" ht="29.25" customHeight="1">
      <c r="J34026" s="348"/>
    </row>
    <row r="34027" spans="10:10" ht="29.25" customHeight="1">
      <c r="J34027" s="348"/>
    </row>
    <row r="34028" spans="10:10" ht="29.25" customHeight="1">
      <c r="J34028" s="348"/>
    </row>
    <row r="34029" spans="10:10" ht="29.25" customHeight="1">
      <c r="J34029" s="348"/>
    </row>
    <row r="34030" spans="10:10" ht="29.25" customHeight="1">
      <c r="J34030" s="348"/>
    </row>
    <row r="34031" spans="10:10" ht="29.25" customHeight="1">
      <c r="J34031" s="348"/>
    </row>
    <row r="34032" spans="10:10" ht="29.25" customHeight="1">
      <c r="J34032" s="348"/>
    </row>
    <row r="34033" spans="10:10" ht="29.25" customHeight="1">
      <c r="J34033" s="348"/>
    </row>
    <row r="34034" spans="10:10" ht="29.25" customHeight="1">
      <c r="J34034" s="348"/>
    </row>
    <row r="34035" spans="10:10" ht="29.25" customHeight="1">
      <c r="J34035" s="348"/>
    </row>
    <row r="34036" spans="10:10" ht="29.25" customHeight="1">
      <c r="J34036" s="348"/>
    </row>
    <row r="34037" spans="10:10" ht="29.25" customHeight="1">
      <c r="J34037" s="348"/>
    </row>
    <row r="34038" spans="10:10" ht="29.25" customHeight="1">
      <c r="J34038" s="348"/>
    </row>
    <row r="34039" spans="10:10" ht="29.25" customHeight="1">
      <c r="J34039" s="348"/>
    </row>
    <row r="34040" spans="10:10" ht="29.25" customHeight="1">
      <c r="J34040" s="348"/>
    </row>
    <row r="34041" spans="10:10" ht="29.25" customHeight="1">
      <c r="J34041" s="348"/>
    </row>
    <row r="34042" spans="10:10" ht="29.25" customHeight="1">
      <c r="J34042" s="348"/>
    </row>
    <row r="34043" spans="10:10" ht="29.25" customHeight="1">
      <c r="J34043" s="348"/>
    </row>
    <row r="34044" spans="10:10" ht="29.25" customHeight="1">
      <c r="J34044" s="348"/>
    </row>
    <row r="34045" spans="10:10" ht="29.25" customHeight="1">
      <c r="J34045" s="348"/>
    </row>
    <row r="34046" spans="10:10" ht="29.25" customHeight="1">
      <c r="J34046" s="348"/>
    </row>
    <row r="34047" spans="10:10" ht="29.25" customHeight="1">
      <c r="J34047" s="348"/>
    </row>
    <row r="34048" spans="10:10" ht="29.25" customHeight="1">
      <c r="J34048" s="348"/>
    </row>
    <row r="34049" spans="10:10" ht="29.25" customHeight="1">
      <c r="J34049" s="348"/>
    </row>
    <row r="34050" spans="10:10" ht="29.25" customHeight="1">
      <c r="J34050" s="348"/>
    </row>
    <row r="34051" spans="10:10" ht="29.25" customHeight="1">
      <c r="J34051" s="348"/>
    </row>
    <row r="34052" spans="10:10" ht="29.25" customHeight="1">
      <c r="J34052" s="348"/>
    </row>
    <row r="34053" spans="10:10" ht="29.25" customHeight="1">
      <c r="J34053" s="348"/>
    </row>
    <row r="34054" spans="10:10" ht="29.25" customHeight="1">
      <c r="J34054" s="348"/>
    </row>
    <row r="34055" spans="10:10" ht="29.25" customHeight="1">
      <c r="J34055" s="348"/>
    </row>
    <row r="34056" spans="10:10" ht="29.25" customHeight="1">
      <c r="J34056" s="348"/>
    </row>
    <row r="34057" spans="10:10" ht="29.25" customHeight="1">
      <c r="J34057" s="348"/>
    </row>
    <row r="34058" spans="10:10" ht="29.25" customHeight="1">
      <c r="J34058" s="348"/>
    </row>
    <row r="34059" spans="10:10" ht="29.25" customHeight="1">
      <c r="J34059" s="348"/>
    </row>
    <row r="34060" spans="10:10" ht="29.25" customHeight="1">
      <c r="J34060" s="348"/>
    </row>
    <row r="34061" spans="10:10" ht="29.25" customHeight="1">
      <c r="J34061" s="348"/>
    </row>
    <row r="34062" spans="10:10" ht="29.25" customHeight="1">
      <c r="J34062" s="348"/>
    </row>
    <row r="34063" spans="10:10" ht="29.25" customHeight="1">
      <c r="J34063" s="348"/>
    </row>
    <row r="34064" spans="10:10" ht="29.25" customHeight="1">
      <c r="J34064" s="348"/>
    </row>
    <row r="34065" spans="10:10" ht="29.25" customHeight="1">
      <c r="J34065" s="348"/>
    </row>
    <row r="34066" spans="10:10" ht="29.25" customHeight="1">
      <c r="J34066" s="348"/>
    </row>
    <row r="34067" spans="10:10" ht="29.25" customHeight="1">
      <c r="J34067" s="348"/>
    </row>
    <row r="34068" spans="10:10" ht="29.25" customHeight="1">
      <c r="J34068" s="348"/>
    </row>
    <row r="34069" spans="10:10" ht="29.25" customHeight="1">
      <c r="J34069" s="348"/>
    </row>
    <row r="34070" spans="10:10" ht="29.25" customHeight="1">
      <c r="J34070" s="348"/>
    </row>
    <row r="34071" spans="10:10" ht="29.25" customHeight="1">
      <c r="J34071" s="348"/>
    </row>
    <row r="34072" spans="10:10" ht="29.25" customHeight="1">
      <c r="J34072" s="348"/>
    </row>
    <row r="34073" spans="10:10" ht="29.25" customHeight="1">
      <c r="J34073" s="348"/>
    </row>
    <row r="34074" spans="10:10" ht="29.25" customHeight="1">
      <c r="J34074" s="348"/>
    </row>
    <row r="34075" spans="10:10" ht="29.25" customHeight="1">
      <c r="J34075" s="348"/>
    </row>
    <row r="34076" spans="10:10" ht="29.25" customHeight="1">
      <c r="J34076" s="348"/>
    </row>
    <row r="34077" spans="10:10" ht="29.25" customHeight="1">
      <c r="J34077" s="348"/>
    </row>
    <row r="34078" spans="10:10" ht="29.25" customHeight="1">
      <c r="J34078" s="348"/>
    </row>
    <row r="34079" spans="10:10" ht="29.25" customHeight="1">
      <c r="J34079" s="348"/>
    </row>
    <row r="34080" spans="10:10" ht="29.25" customHeight="1">
      <c r="J34080" s="348"/>
    </row>
    <row r="34081" spans="10:10" ht="29.25" customHeight="1">
      <c r="J34081" s="348"/>
    </row>
    <row r="34082" spans="10:10" ht="29.25" customHeight="1">
      <c r="J34082" s="348"/>
    </row>
    <row r="34083" spans="10:10" ht="29.25" customHeight="1">
      <c r="J34083" s="348"/>
    </row>
    <row r="34084" spans="10:10" ht="29.25" customHeight="1">
      <c r="J34084" s="348"/>
    </row>
    <row r="34085" spans="10:10" ht="29.25" customHeight="1">
      <c r="J34085" s="348"/>
    </row>
    <row r="34086" spans="10:10" ht="29.25" customHeight="1">
      <c r="J34086" s="348"/>
    </row>
    <row r="34087" spans="10:10" ht="29.25" customHeight="1">
      <c r="J34087" s="348"/>
    </row>
    <row r="34088" spans="10:10" ht="29.25" customHeight="1">
      <c r="J34088" s="348"/>
    </row>
    <row r="34089" spans="10:10" ht="29.25" customHeight="1">
      <c r="J34089" s="348"/>
    </row>
    <row r="34090" spans="10:10" ht="29.25" customHeight="1">
      <c r="J34090" s="348"/>
    </row>
    <row r="34091" spans="10:10" ht="29.25" customHeight="1">
      <c r="J34091" s="348"/>
    </row>
    <row r="34092" spans="10:10" ht="29.25" customHeight="1">
      <c r="J34092" s="348"/>
    </row>
    <row r="34093" spans="10:10" ht="29.25" customHeight="1">
      <c r="J34093" s="348"/>
    </row>
    <row r="34094" spans="10:10" ht="29.25" customHeight="1">
      <c r="J34094" s="348"/>
    </row>
    <row r="34095" spans="10:10" ht="29.25" customHeight="1">
      <c r="J34095" s="348"/>
    </row>
    <row r="34096" spans="10:10" ht="29.25" customHeight="1">
      <c r="J34096" s="348"/>
    </row>
    <row r="34097" spans="10:10" ht="29.25" customHeight="1">
      <c r="J34097" s="348"/>
    </row>
    <row r="34098" spans="10:10" ht="29.25" customHeight="1">
      <c r="J34098" s="348"/>
    </row>
    <row r="34099" spans="10:10" ht="29.25" customHeight="1">
      <c r="J34099" s="348"/>
    </row>
    <row r="34100" spans="10:10" ht="29.25" customHeight="1">
      <c r="J34100" s="348"/>
    </row>
    <row r="34101" spans="10:10" ht="29.25" customHeight="1">
      <c r="J34101" s="348"/>
    </row>
    <row r="34102" spans="10:10" ht="29.25" customHeight="1">
      <c r="J34102" s="348"/>
    </row>
    <row r="34103" spans="10:10" ht="29.25" customHeight="1">
      <c r="J34103" s="348"/>
    </row>
    <row r="34104" spans="10:10" ht="29.25" customHeight="1">
      <c r="J34104" s="348"/>
    </row>
    <row r="34105" spans="10:10" ht="29.25" customHeight="1">
      <c r="J34105" s="348"/>
    </row>
    <row r="34106" spans="10:10" ht="29.25" customHeight="1">
      <c r="J34106" s="348"/>
    </row>
    <row r="34107" spans="10:10" ht="29.25" customHeight="1">
      <c r="J34107" s="348"/>
    </row>
    <row r="34108" spans="10:10" ht="29.25" customHeight="1">
      <c r="J34108" s="348"/>
    </row>
    <row r="34109" spans="10:10" ht="29.25" customHeight="1">
      <c r="J34109" s="348"/>
    </row>
    <row r="34110" spans="10:10" ht="29.25" customHeight="1">
      <c r="J34110" s="348"/>
    </row>
    <row r="34111" spans="10:10" ht="29.25" customHeight="1">
      <c r="J34111" s="348"/>
    </row>
    <row r="34112" spans="10:10" ht="29.25" customHeight="1">
      <c r="J34112" s="348"/>
    </row>
    <row r="34113" spans="10:10" ht="29.25" customHeight="1">
      <c r="J34113" s="348"/>
    </row>
    <row r="34114" spans="10:10" ht="29.25" customHeight="1">
      <c r="J34114" s="348"/>
    </row>
    <row r="34115" spans="10:10" ht="29.25" customHeight="1">
      <c r="J34115" s="348"/>
    </row>
    <row r="34116" spans="10:10" ht="29.25" customHeight="1">
      <c r="J34116" s="348"/>
    </row>
    <row r="34117" spans="10:10" ht="29.25" customHeight="1">
      <c r="J34117" s="348"/>
    </row>
    <row r="34118" spans="10:10" ht="29.25" customHeight="1">
      <c r="J34118" s="348"/>
    </row>
    <row r="34119" spans="10:10" ht="29.25" customHeight="1">
      <c r="J34119" s="348"/>
    </row>
    <row r="34120" spans="10:10" ht="29.25" customHeight="1">
      <c r="J34120" s="348"/>
    </row>
    <row r="34121" spans="10:10" ht="29.25" customHeight="1">
      <c r="J34121" s="348"/>
    </row>
    <row r="34122" spans="10:10" ht="29.25" customHeight="1">
      <c r="J34122" s="348"/>
    </row>
    <row r="34123" spans="10:10" ht="29.25" customHeight="1">
      <c r="J34123" s="348"/>
    </row>
    <row r="34124" spans="10:10" ht="29.25" customHeight="1">
      <c r="J34124" s="348"/>
    </row>
    <row r="34125" spans="10:10" ht="29.25" customHeight="1">
      <c r="J34125" s="348"/>
    </row>
    <row r="34126" spans="10:10" ht="29.25" customHeight="1">
      <c r="J34126" s="348"/>
    </row>
    <row r="34127" spans="10:10" ht="29.25" customHeight="1">
      <c r="J34127" s="348"/>
    </row>
    <row r="34128" spans="10:10" ht="29.25" customHeight="1">
      <c r="J34128" s="348"/>
    </row>
    <row r="34129" spans="10:10" ht="29.25" customHeight="1">
      <c r="J34129" s="348"/>
    </row>
    <row r="34130" spans="10:10" ht="29.25" customHeight="1">
      <c r="J34130" s="348"/>
    </row>
    <row r="34131" spans="10:10" ht="29.25" customHeight="1">
      <c r="J34131" s="348"/>
    </row>
    <row r="34132" spans="10:10" ht="29.25" customHeight="1">
      <c r="J34132" s="348"/>
    </row>
    <row r="34133" spans="10:10" ht="29.25" customHeight="1">
      <c r="J34133" s="348"/>
    </row>
    <row r="34134" spans="10:10" ht="29.25" customHeight="1">
      <c r="J34134" s="348"/>
    </row>
    <row r="34135" spans="10:10" ht="29.25" customHeight="1">
      <c r="J34135" s="348"/>
    </row>
    <row r="34136" spans="10:10" ht="29.25" customHeight="1">
      <c r="J34136" s="348"/>
    </row>
    <row r="34137" spans="10:10" ht="29.25" customHeight="1">
      <c r="J34137" s="348"/>
    </row>
    <row r="34138" spans="10:10" ht="29.25" customHeight="1">
      <c r="J34138" s="348"/>
    </row>
    <row r="34139" spans="10:10" ht="29.25" customHeight="1">
      <c r="J34139" s="348"/>
    </row>
    <row r="34140" spans="10:10" ht="29.25" customHeight="1">
      <c r="J34140" s="348"/>
    </row>
    <row r="34141" spans="10:10" ht="29.25" customHeight="1">
      <c r="J34141" s="348"/>
    </row>
    <row r="34142" spans="10:10" ht="29.25" customHeight="1">
      <c r="J34142" s="348"/>
    </row>
    <row r="34143" spans="10:10" ht="29.25" customHeight="1">
      <c r="J34143" s="348"/>
    </row>
    <row r="34144" spans="10:10" ht="29.25" customHeight="1">
      <c r="J34144" s="348"/>
    </row>
    <row r="34145" spans="10:10" ht="29.25" customHeight="1">
      <c r="J34145" s="348"/>
    </row>
    <row r="34146" spans="10:10" ht="29.25" customHeight="1">
      <c r="J34146" s="348"/>
    </row>
    <row r="34147" spans="10:10" ht="29.25" customHeight="1">
      <c r="J34147" s="348"/>
    </row>
    <row r="34148" spans="10:10" ht="29.25" customHeight="1">
      <c r="J34148" s="348"/>
    </row>
    <row r="34149" spans="10:10" ht="29.25" customHeight="1">
      <c r="J34149" s="348"/>
    </row>
    <row r="34150" spans="10:10" ht="29.25" customHeight="1">
      <c r="J34150" s="348"/>
    </row>
    <row r="34151" spans="10:10" ht="29.25" customHeight="1">
      <c r="J34151" s="348"/>
    </row>
    <row r="34152" spans="10:10" ht="29.25" customHeight="1">
      <c r="J34152" s="348"/>
    </row>
    <row r="34153" spans="10:10" ht="29.25" customHeight="1">
      <c r="J34153" s="348"/>
    </row>
    <row r="34154" spans="10:10" ht="29.25" customHeight="1">
      <c r="J34154" s="348"/>
    </row>
    <row r="34155" spans="10:10" ht="29.25" customHeight="1">
      <c r="J34155" s="348"/>
    </row>
    <row r="34156" spans="10:10" ht="29.25" customHeight="1">
      <c r="J34156" s="348"/>
    </row>
    <row r="34157" spans="10:10" ht="29.25" customHeight="1">
      <c r="J34157" s="348"/>
    </row>
    <row r="34158" spans="10:10" ht="29.25" customHeight="1">
      <c r="J34158" s="348"/>
    </row>
    <row r="34159" spans="10:10" ht="29.25" customHeight="1">
      <c r="J34159" s="348"/>
    </row>
    <row r="34160" spans="10:10" ht="29.25" customHeight="1">
      <c r="J34160" s="348"/>
    </row>
    <row r="34161" spans="10:10" ht="29.25" customHeight="1">
      <c r="J34161" s="348"/>
    </row>
    <row r="34162" spans="10:10" ht="29.25" customHeight="1">
      <c r="J34162" s="348"/>
    </row>
    <row r="34163" spans="10:10" ht="29.25" customHeight="1">
      <c r="J34163" s="348"/>
    </row>
    <row r="34164" spans="10:10" ht="29.25" customHeight="1">
      <c r="J34164" s="348"/>
    </row>
    <row r="34165" spans="10:10" ht="29.25" customHeight="1">
      <c r="J34165" s="348"/>
    </row>
    <row r="34166" spans="10:10" ht="29.25" customHeight="1">
      <c r="J34166" s="348"/>
    </row>
    <row r="34167" spans="10:10" ht="29.25" customHeight="1">
      <c r="J34167" s="348"/>
    </row>
    <row r="34168" spans="10:10" ht="29.25" customHeight="1">
      <c r="J34168" s="348"/>
    </row>
    <row r="34169" spans="10:10" ht="29.25" customHeight="1">
      <c r="J34169" s="348"/>
    </row>
    <row r="34170" spans="10:10" ht="29.25" customHeight="1">
      <c r="J34170" s="348"/>
    </row>
    <row r="34171" spans="10:10" ht="29.25" customHeight="1">
      <c r="J34171" s="348"/>
    </row>
    <row r="34172" spans="10:10" ht="29.25" customHeight="1">
      <c r="J34172" s="348"/>
    </row>
    <row r="34173" spans="10:10" ht="29.25" customHeight="1">
      <c r="J34173" s="348"/>
    </row>
    <row r="34174" spans="10:10" ht="29.25" customHeight="1">
      <c r="J34174" s="348"/>
    </row>
    <row r="34175" spans="10:10" ht="29.25" customHeight="1">
      <c r="J34175" s="348"/>
    </row>
    <row r="34176" spans="10:10" ht="29.25" customHeight="1">
      <c r="J34176" s="348"/>
    </row>
    <row r="34177" spans="10:10" ht="29.25" customHeight="1">
      <c r="J34177" s="348"/>
    </row>
    <row r="34178" spans="10:10" ht="29.25" customHeight="1">
      <c r="J34178" s="348"/>
    </row>
    <row r="34179" spans="10:10" ht="29.25" customHeight="1">
      <c r="J34179" s="348"/>
    </row>
    <row r="34180" spans="10:10" ht="29.25" customHeight="1">
      <c r="J34180" s="348"/>
    </row>
    <row r="34181" spans="10:10" ht="29.25" customHeight="1">
      <c r="J34181" s="348"/>
    </row>
    <row r="34182" spans="10:10" ht="29.25" customHeight="1">
      <c r="J34182" s="348"/>
    </row>
    <row r="34183" spans="10:10" ht="29.25" customHeight="1">
      <c r="J34183" s="348"/>
    </row>
    <row r="34184" spans="10:10" ht="29.25" customHeight="1">
      <c r="J34184" s="348"/>
    </row>
    <row r="34185" spans="10:10" ht="29.25" customHeight="1">
      <c r="J34185" s="348"/>
    </row>
    <row r="34186" spans="10:10" ht="29.25" customHeight="1">
      <c r="J34186" s="348"/>
    </row>
    <row r="34187" spans="10:10" ht="29.25" customHeight="1">
      <c r="J34187" s="348"/>
    </row>
    <row r="34188" spans="10:10" ht="29.25" customHeight="1">
      <c r="J34188" s="348"/>
    </row>
    <row r="34189" spans="10:10" ht="29.25" customHeight="1">
      <c r="J34189" s="348"/>
    </row>
    <row r="34190" spans="10:10" ht="29.25" customHeight="1">
      <c r="J34190" s="348"/>
    </row>
    <row r="34191" spans="10:10" ht="29.25" customHeight="1">
      <c r="J34191" s="348"/>
    </row>
    <row r="34192" spans="10:10" ht="29.25" customHeight="1">
      <c r="J34192" s="348"/>
    </row>
    <row r="34193" spans="10:10" ht="29.25" customHeight="1">
      <c r="J34193" s="348"/>
    </row>
    <row r="34194" spans="10:10" ht="29.25" customHeight="1">
      <c r="J34194" s="348"/>
    </row>
    <row r="34195" spans="10:10" ht="29.25" customHeight="1">
      <c r="J34195" s="348"/>
    </row>
    <row r="34196" spans="10:10" ht="29.25" customHeight="1">
      <c r="J34196" s="348"/>
    </row>
    <row r="34197" spans="10:10" ht="29.25" customHeight="1">
      <c r="J34197" s="348"/>
    </row>
    <row r="34198" spans="10:10" ht="29.25" customHeight="1">
      <c r="J34198" s="348"/>
    </row>
    <row r="34199" spans="10:10" ht="29.25" customHeight="1">
      <c r="J34199" s="348"/>
    </row>
    <row r="34200" spans="10:10" ht="29.25" customHeight="1">
      <c r="J34200" s="348"/>
    </row>
    <row r="34201" spans="10:10" ht="29.25" customHeight="1">
      <c r="J34201" s="348"/>
    </row>
    <row r="34202" spans="10:10" ht="29.25" customHeight="1">
      <c r="J34202" s="348"/>
    </row>
    <row r="34203" spans="10:10" ht="29.25" customHeight="1">
      <c r="J34203" s="348"/>
    </row>
    <row r="34204" spans="10:10" ht="29.25" customHeight="1">
      <c r="J34204" s="348"/>
    </row>
    <row r="34205" spans="10:10" ht="29.25" customHeight="1">
      <c r="J34205" s="348"/>
    </row>
    <row r="34206" spans="10:10" ht="29.25" customHeight="1">
      <c r="J34206" s="348"/>
    </row>
    <row r="34207" spans="10:10" ht="29.25" customHeight="1">
      <c r="J34207" s="348"/>
    </row>
    <row r="34208" spans="10:10" ht="29.25" customHeight="1">
      <c r="J34208" s="348"/>
    </row>
    <row r="34209" spans="10:10" ht="29.25" customHeight="1">
      <c r="J34209" s="348"/>
    </row>
    <row r="34210" spans="10:10" ht="29.25" customHeight="1">
      <c r="J34210" s="348"/>
    </row>
    <row r="34211" spans="10:10" ht="29.25" customHeight="1">
      <c r="J34211" s="348"/>
    </row>
    <row r="34212" spans="10:10" ht="29.25" customHeight="1">
      <c r="J34212" s="348"/>
    </row>
    <row r="34213" spans="10:10" ht="29.25" customHeight="1">
      <c r="J34213" s="348"/>
    </row>
    <row r="34214" spans="10:10" ht="29.25" customHeight="1">
      <c r="J34214" s="348"/>
    </row>
    <row r="34215" spans="10:10" ht="29.25" customHeight="1">
      <c r="J34215" s="348"/>
    </row>
    <row r="34216" spans="10:10" ht="29.25" customHeight="1">
      <c r="J34216" s="348"/>
    </row>
    <row r="34217" spans="10:10" ht="29.25" customHeight="1">
      <c r="J34217" s="348"/>
    </row>
    <row r="34218" spans="10:10" ht="29.25" customHeight="1">
      <c r="J34218" s="348"/>
    </row>
    <row r="34219" spans="10:10" ht="29.25" customHeight="1">
      <c r="J34219" s="348"/>
    </row>
    <row r="34220" spans="10:10" ht="29.25" customHeight="1">
      <c r="J34220" s="348"/>
    </row>
    <row r="34221" spans="10:10" ht="29.25" customHeight="1">
      <c r="J34221" s="348"/>
    </row>
    <row r="34222" spans="10:10" ht="29.25" customHeight="1">
      <c r="J34222" s="348"/>
    </row>
    <row r="34223" spans="10:10" ht="29.25" customHeight="1">
      <c r="J34223" s="348"/>
    </row>
    <row r="34224" spans="10:10" ht="29.25" customHeight="1">
      <c r="J34224" s="348"/>
    </row>
    <row r="34225" spans="10:10" ht="29.25" customHeight="1">
      <c r="J34225" s="348"/>
    </row>
    <row r="34226" spans="10:10" ht="29.25" customHeight="1">
      <c r="J34226" s="348"/>
    </row>
    <row r="34227" spans="10:10" ht="29.25" customHeight="1">
      <c r="J34227" s="348"/>
    </row>
    <row r="34228" spans="10:10" ht="29.25" customHeight="1">
      <c r="J34228" s="348"/>
    </row>
    <row r="34229" spans="10:10" ht="29.25" customHeight="1">
      <c r="J34229" s="348"/>
    </row>
    <row r="34230" spans="10:10" ht="29.25" customHeight="1">
      <c r="J34230" s="348"/>
    </row>
    <row r="34231" spans="10:10" ht="29.25" customHeight="1">
      <c r="J34231" s="348"/>
    </row>
    <row r="34232" spans="10:10" ht="29.25" customHeight="1">
      <c r="J34232" s="348"/>
    </row>
    <row r="34233" spans="10:10" ht="29.25" customHeight="1">
      <c r="J34233" s="348"/>
    </row>
    <row r="34234" spans="10:10" ht="29.25" customHeight="1">
      <c r="J34234" s="348"/>
    </row>
    <row r="34235" spans="10:10" ht="29.25" customHeight="1">
      <c r="J34235" s="348"/>
    </row>
    <row r="34236" spans="10:10" ht="29.25" customHeight="1">
      <c r="J34236" s="348"/>
    </row>
    <row r="34237" spans="10:10" ht="29.25" customHeight="1">
      <c r="J34237" s="348"/>
    </row>
    <row r="34238" spans="10:10" ht="29.25" customHeight="1">
      <c r="J34238" s="348"/>
    </row>
    <row r="34239" spans="10:10" ht="29.25" customHeight="1">
      <c r="J34239" s="348"/>
    </row>
    <row r="34240" spans="10:10" ht="29.25" customHeight="1">
      <c r="J34240" s="348"/>
    </row>
    <row r="34241" spans="10:10" ht="29.25" customHeight="1">
      <c r="J34241" s="348"/>
    </row>
    <row r="34242" spans="10:10" ht="29.25" customHeight="1">
      <c r="J34242" s="348"/>
    </row>
    <row r="34243" spans="10:10" ht="29.25" customHeight="1">
      <c r="J34243" s="348"/>
    </row>
    <row r="34244" spans="10:10" ht="29.25" customHeight="1">
      <c r="J34244" s="348"/>
    </row>
    <row r="34245" spans="10:10" ht="29.25" customHeight="1">
      <c r="J34245" s="348"/>
    </row>
    <row r="34246" spans="10:10" ht="29.25" customHeight="1">
      <c r="J34246" s="348"/>
    </row>
    <row r="34247" spans="10:10" ht="29.25" customHeight="1">
      <c r="J34247" s="348"/>
    </row>
    <row r="34248" spans="10:10" ht="29.25" customHeight="1">
      <c r="J34248" s="348"/>
    </row>
    <row r="34249" spans="10:10" ht="29.25" customHeight="1">
      <c r="J34249" s="348"/>
    </row>
    <row r="34250" spans="10:10" ht="29.25" customHeight="1">
      <c r="J34250" s="348"/>
    </row>
    <row r="34251" spans="10:10" ht="29.25" customHeight="1">
      <c r="J34251" s="348"/>
    </row>
    <row r="34252" spans="10:10" ht="29.25" customHeight="1">
      <c r="J34252" s="348"/>
    </row>
    <row r="34253" spans="10:10" ht="29.25" customHeight="1">
      <c r="J34253" s="348"/>
    </row>
    <row r="34254" spans="10:10" ht="29.25" customHeight="1">
      <c r="J34254" s="348"/>
    </row>
    <row r="34255" spans="10:10" ht="29.25" customHeight="1">
      <c r="J34255" s="348"/>
    </row>
    <row r="34256" spans="10:10" ht="29.25" customHeight="1">
      <c r="J34256" s="348"/>
    </row>
    <row r="34257" spans="10:10" ht="29.25" customHeight="1">
      <c r="J34257" s="348"/>
    </row>
    <row r="34258" spans="10:10" ht="29.25" customHeight="1">
      <c r="J34258" s="348"/>
    </row>
    <row r="34259" spans="10:10" ht="29.25" customHeight="1">
      <c r="J34259" s="348"/>
    </row>
    <row r="34260" spans="10:10" ht="29.25" customHeight="1">
      <c r="J34260" s="348"/>
    </row>
    <row r="34261" spans="10:10" ht="29.25" customHeight="1">
      <c r="J34261" s="348"/>
    </row>
    <row r="34262" spans="10:10" ht="29.25" customHeight="1">
      <c r="J34262" s="348"/>
    </row>
    <row r="34263" spans="10:10" ht="29.25" customHeight="1">
      <c r="J34263" s="348"/>
    </row>
    <row r="34264" spans="10:10" ht="29.25" customHeight="1">
      <c r="J34264" s="348"/>
    </row>
    <row r="34265" spans="10:10" ht="29.25" customHeight="1">
      <c r="J34265" s="348"/>
    </row>
    <row r="34266" spans="10:10" ht="29.25" customHeight="1">
      <c r="J34266" s="348"/>
    </row>
    <row r="34267" spans="10:10" ht="29.25" customHeight="1">
      <c r="J34267" s="348"/>
    </row>
    <row r="34268" spans="10:10" ht="29.25" customHeight="1">
      <c r="J34268" s="348"/>
    </row>
    <row r="34269" spans="10:10" ht="29.25" customHeight="1">
      <c r="J34269" s="348"/>
    </row>
    <row r="34270" spans="10:10" ht="29.25" customHeight="1">
      <c r="J34270" s="348"/>
    </row>
    <row r="34271" spans="10:10" ht="29.25" customHeight="1">
      <c r="J34271" s="348"/>
    </row>
    <row r="34272" spans="10:10" ht="29.25" customHeight="1">
      <c r="J34272" s="348"/>
    </row>
    <row r="34273" spans="10:10" ht="29.25" customHeight="1">
      <c r="J34273" s="348"/>
    </row>
    <row r="34274" spans="10:10" ht="29.25" customHeight="1">
      <c r="J34274" s="348"/>
    </row>
    <row r="34275" spans="10:10" ht="29.25" customHeight="1">
      <c r="J34275" s="348"/>
    </row>
    <row r="34276" spans="10:10" ht="29.25" customHeight="1">
      <c r="J34276" s="348"/>
    </row>
    <row r="34277" spans="10:10" ht="29.25" customHeight="1">
      <c r="J34277" s="348"/>
    </row>
    <row r="34278" spans="10:10" ht="29.25" customHeight="1">
      <c r="J34278" s="348"/>
    </row>
    <row r="34279" spans="10:10" ht="29.25" customHeight="1">
      <c r="J34279" s="348"/>
    </row>
    <row r="34280" spans="10:10" ht="29.25" customHeight="1">
      <c r="J34280" s="348"/>
    </row>
    <row r="34281" spans="10:10" ht="29.25" customHeight="1">
      <c r="J34281" s="348"/>
    </row>
    <row r="34282" spans="10:10" ht="29.25" customHeight="1">
      <c r="J34282" s="348"/>
    </row>
    <row r="34283" spans="10:10" ht="29.25" customHeight="1">
      <c r="J34283" s="348"/>
    </row>
    <row r="34284" spans="10:10" ht="29.25" customHeight="1">
      <c r="J34284" s="348"/>
    </row>
    <row r="34285" spans="10:10" ht="29.25" customHeight="1">
      <c r="J34285" s="348"/>
    </row>
    <row r="34286" spans="10:10" ht="29.25" customHeight="1">
      <c r="J34286" s="348"/>
    </row>
    <row r="34287" spans="10:10" ht="29.25" customHeight="1">
      <c r="J34287" s="348"/>
    </row>
    <row r="34288" spans="10:10" ht="29.25" customHeight="1">
      <c r="J34288" s="348"/>
    </row>
    <row r="34289" spans="10:10" ht="29.25" customHeight="1">
      <c r="J34289" s="348"/>
    </row>
    <row r="34290" spans="10:10" ht="29.25" customHeight="1">
      <c r="J34290" s="348"/>
    </row>
    <row r="34291" spans="10:10" ht="29.25" customHeight="1">
      <c r="J34291" s="348"/>
    </row>
    <row r="34292" spans="10:10" ht="29.25" customHeight="1">
      <c r="J34292" s="348"/>
    </row>
    <row r="34293" spans="10:10" ht="29.25" customHeight="1">
      <c r="J34293" s="348"/>
    </row>
    <row r="34294" spans="10:10" ht="29.25" customHeight="1">
      <c r="J34294" s="348"/>
    </row>
    <row r="34295" spans="10:10" ht="29.25" customHeight="1">
      <c r="J34295" s="348"/>
    </row>
    <row r="34296" spans="10:10" ht="29.25" customHeight="1">
      <c r="J34296" s="348"/>
    </row>
    <row r="34297" spans="10:10" ht="29.25" customHeight="1">
      <c r="J34297" s="348"/>
    </row>
    <row r="34298" spans="10:10" ht="29.25" customHeight="1">
      <c r="J34298" s="348"/>
    </row>
    <row r="34299" spans="10:10" ht="29.25" customHeight="1">
      <c r="J34299" s="348"/>
    </row>
    <row r="34300" spans="10:10" ht="29.25" customHeight="1">
      <c r="J34300" s="348"/>
    </row>
    <row r="34301" spans="10:10" ht="29.25" customHeight="1">
      <c r="J34301" s="348"/>
    </row>
    <row r="34302" spans="10:10" ht="29.25" customHeight="1">
      <c r="J34302" s="348"/>
    </row>
    <row r="34303" spans="10:10" ht="29.25" customHeight="1">
      <c r="J34303" s="348"/>
    </row>
    <row r="34304" spans="10:10" ht="29.25" customHeight="1">
      <c r="J34304" s="348"/>
    </row>
    <row r="34305" spans="10:10" ht="29.25" customHeight="1">
      <c r="J34305" s="348"/>
    </row>
    <row r="34306" spans="10:10" ht="29.25" customHeight="1">
      <c r="J34306" s="348"/>
    </row>
    <row r="34307" spans="10:10" ht="29.25" customHeight="1">
      <c r="J34307" s="348"/>
    </row>
    <row r="34308" spans="10:10" ht="29.25" customHeight="1">
      <c r="J34308" s="348"/>
    </row>
    <row r="34309" spans="10:10" ht="29.25" customHeight="1">
      <c r="J34309" s="348"/>
    </row>
    <row r="34310" spans="10:10" ht="29.25" customHeight="1">
      <c r="J34310" s="348"/>
    </row>
    <row r="34311" spans="10:10" ht="29.25" customHeight="1">
      <c r="J34311" s="348"/>
    </row>
    <row r="34312" spans="10:10" ht="29.25" customHeight="1">
      <c r="J34312" s="348"/>
    </row>
    <row r="34313" spans="10:10" ht="29.25" customHeight="1">
      <c r="J34313" s="348"/>
    </row>
    <row r="34314" spans="10:10" ht="29.25" customHeight="1">
      <c r="J34314" s="348"/>
    </row>
    <row r="34315" spans="10:10" ht="29.25" customHeight="1">
      <c r="J34315" s="348"/>
    </row>
    <row r="34316" spans="10:10" ht="29.25" customHeight="1">
      <c r="J34316" s="348"/>
    </row>
    <row r="34317" spans="10:10" ht="29.25" customHeight="1">
      <c r="J34317" s="348"/>
    </row>
    <row r="34318" spans="10:10" ht="29.25" customHeight="1">
      <c r="J34318" s="348"/>
    </row>
    <row r="34319" spans="10:10" ht="29.25" customHeight="1">
      <c r="J34319" s="348"/>
    </row>
    <row r="34320" spans="10:10" ht="29.25" customHeight="1">
      <c r="J34320" s="348"/>
    </row>
    <row r="34321" spans="10:10" ht="29.25" customHeight="1">
      <c r="J34321" s="348"/>
    </row>
    <row r="34322" spans="10:10" ht="29.25" customHeight="1">
      <c r="J34322" s="348"/>
    </row>
    <row r="34323" spans="10:10" ht="29.25" customHeight="1">
      <c r="J34323" s="348"/>
    </row>
    <row r="34324" spans="10:10" ht="29.25" customHeight="1">
      <c r="J34324" s="348"/>
    </row>
    <row r="34325" spans="10:10" ht="29.25" customHeight="1">
      <c r="J34325" s="348"/>
    </row>
    <row r="34326" spans="10:10" ht="29.25" customHeight="1">
      <c r="J34326" s="348"/>
    </row>
    <row r="34327" spans="10:10" ht="29.25" customHeight="1">
      <c r="J34327" s="348"/>
    </row>
    <row r="34328" spans="10:10" ht="29.25" customHeight="1">
      <c r="J34328" s="348"/>
    </row>
    <row r="34329" spans="10:10" ht="29.25" customHeight="1">
      <c r="J34329" s="348"/>
    </row>
    <row r="34330" spans="10:10" ht="29.25" customHeight="1">
      <c r="J34330" s="348"/>
    </row>
    <row r="34331" spans="10:10" ht="29.25" customHeight="1">
      <c r="J34331" s="348"/>
    </row>
    <row r="34332" spans="10:10" ht="29.25" customHeight="1">
      <c r="J34332" s="348"/>
    </row>
    <row r="34333" spans="10:10" ht="29.25" customHeight="1">
      <c r="J34333" s="348"/>
    </row>
    <row r="34334" spans="10:10" ht="29.25" customHeight="1">
      <c r="J34334" s="348"/>
    </row>
    <row r="34335" spans="10:10" ht="29.25" customHeight="1">
      <c r="J34335" s="348"/>
    </row>
    <row r="34336" spans="10:10" ht="29.25" customHeight="1">
      <c r="J34336" s="348"/>
    </row>
    <row r="34337" spans="10:10" ht="29.25" customHeight="1">
      <c r="J34337" s="348"/>
    </row>
    <row r="34338" spans="10:10" ht="29.25" customHeight="1">
      <c r="J34338" s="348"/>
    </row>
    <row r="34339" spans="10:10" ht="29.25" customHeight="1">
      <c r="J34339" s="348"/>
    </row>
    <row r="34340" spans="10:10" ht="29.25" customHeight="1">
      <c r="J34340" s="348"/>
    </row>
    <row r="34341" spans="10:10" ht="29.25" customHeight="1">
      <c r="J34341" s="348"/>
    </row>
    <row r="34342" spans="10:10" ht="29.25" customHeight="1">
      <c r="J34342" s="348"/>
    </row>
    <row r="34343" spans="10:10" ht="29.25" customHeight="1">
      <c r="J34343" s="348"/>
    </row>
    <row r="34344" spans="10:10" ht="29.25" customHeight="1">
      <c r="J34344" s="348"/>
    </row>
    <row r="34345" spans="10:10" ht="29.25" customHeight="1">
      <c r="J34345" s="348"/>
    </row>
    <row r="34346" spans="10:10" ht="29.25" customHeight="1">
      <c r="J34346" s="348"/>
    </row>
    <row r="34347" spans="10:10" ht="29.25" customHeight="1">
      <c r="J34347" s="348"/>
    </row>
    <row r="34348" spans="10:10" ht="29.25" customHeight="1">
      <c r="J34348" s="348"/>
    </row>
    <row r="34349" spans="10:10" ht="29.25" customHeight="1">
      <c r="J34349" s="348"/>
    </row>
    <row r="34350" spans="10:10" ht="29.25" customHeight="1">
      <c r="J34350" s="348"/>
    </row>
    <row r="34351" spans="10:10" ht="29.25" customHeight="1">
      <c r="J34351" s="348"/>
    </row>
    <row r="34352" spans="10:10" ht="29.25" customHeight="1">
      <c r="J34352" s="348"/>
    </row>
    <row r="34353" spans="10:10" ht="29.25" customHeight="1">
      <c r="J34353" s="348"/>
    </row>
    <row r="34354" spans="10:10" ht="29.25" customHeight="1">
      <c r="J34354" s="348"/>
    </row>
    <row r="34355" spans="10:10" ht="29.25" customHeight="1">
      <c r="J34355" s="348"/>
    </row>
    <row r="34356" spans="10:10" ht="29.25" customHeight="1">
      <c r="J34356" s="348"/>
    </row>
    <row r="34357" spans="10:10" ht="29.25" customHeight="1">
      <c r="J34357" s="348"/>
    </row>
    <row r="34358" spans="10:10" ht="29.25" customHeight="1">
      <c r="J34358" s="348"/>
    </row>
    <row r="34359" spans="10:10" ht="29.25" customHeight="1">
      <c r="J34359" s="348"/>
    </row>
    <row r="34360" spans="10:10" ht="29.25" customHeight="1">
      <c r="J34360" s="348"/>
    </row>
    <row r="34361" spans="10:10" ht="29.25" customHeight="1">
      <c r="J34361" s="348"/>
    </row>
    <row r="34362" spans="10:10" ht="29.25" customHeight="1">
      <c r="J34362" s="348"/>
    </row>
    <row r="34363" spans="10:10" ht="29.25" customHeight="1">
      <c r="J34363" s="348"/>
    </row>
    <row r="34364" spans="10:10" ht="29.25" customHeight="1">
      <c r="J34364" s="348"/>
    </row>
    <row r="34365" spans="10:10" ht="29.25" customHeight="1">
      <c r="J34365" s="348"/>
    </row>
    <row r="34366" spans="10:10" ht="29.25" customHeight="1">
      <c r="J34366" s="348"/>
    </row>
    <row r="34367" spans="10:10" ht="29.25" customHeight="1">
      <c r="J34367" s="348"/>
    </row>
    <row r="34368" spans="10:10" ht="29.25" customHeight="1">
      <c r="J34368" s="348"/>
    </row>
    <row r="34369" spans="10:10" ht="29.25" customHeight="1">
      <c r="J34369" s="348"/>
    </row>
    <row r="34370" spans="10:10" ht="29.25" customHeight="1">
      <c r="J34370" s="348"/>
    </row>
    <row r="34371" spans="10:10" ht="29.25" customHeight="1">
      <c r="J34371" s="348"/>
    </row>
    <row r="34372" spans="10:10" ht="29.25" customHeight="1">
      <c r="J34372" s="348"/>
    </row>
    <row r="34373" spans="10:10" ht="29.25" customHeight="1">
      <c r="J34373" s="348"/>
    </row>
    <row r="34374" spans="10:10" ht="29.25" customHeight="1">
      <c r="J34374" s="348"/>
    </row>
    <row r="34375" spans="10:10" ht="29.25" customHeight="1">
      <c r="J34375" s="348"/>
    </row>
    <row r="34376" spans="10:10" ht="29.25" customHeight="1">
      <c r="J34376" s="348"/>
    </row>
    <row r="34377" spans="10:10" ht="29.25" customHeight="1">
      <c r="J34377" s="348"/>
    </row>
    <row r="34378" spans="10:10" ht="29.25" customHeight="1">
      <c r="J34378" s="348"/>
    </row>
    <row r="34379" spans="10:10" ht="29.25" customHeight="1">
      <c r="J34379" s="348"/>
    </row>
    <row r="34380" spans="10:10" ht="29.25" customHeight="1">
      <c r="J34380" s="348"/>
    </row>
    <row r="34381" spans="10:10" ht="29.25" customHeight="1">
      <c r="J34381" s="348"/>
    </row>
    <row r="34382" spans="10:10" ht="29.25" customHeight="1">
      <c r="J34382" s="348"/>
    </row>
    <row r="34383" spans="10:10" ht="29.25" customHeight="1">
      <c r="J34383" s="348"/>
    </row>
    <row r="34384" spans="10:10" ht="29.25" customHeight="1">
      <c r="J34384" s="348"/>
    </row>
    <row r="34385" spans="10:10" ht="29.25" customHeight="1">
      <c r="J34385" s="348"/>
    </row>
    <row r="34386" spans="10:10" ht="29.25" customHeight="1">
      <c r="J34386" s="348"/>
    </row>
    <row r="34387" spans="10:10" ht="29.25" customHeight="1">
      <c r="J34387" s="348"/>
    </row>
    <row r="34388" spans="10:10" ht="29.25" customHeight="1">
      <c r="J34388" s="348"/>
    </row>
    <row r="34389" spans="10:10" ht="29.25" customHeight="1">
      <c r="J34389" s="348"/>
    </row>
    <row r="34390" spans="10:10" ht="29.25" customHeight="1">
      <c r="J34390" s="348"/>
    </row>
    <row r="34391" spans="10:10" ht="29.25" customHeight="1">
      <c r="J34391" s="348"/>
    </row>
    <row r="34392" spans="10:10" ht="29.25" customHeight="1">
      <c r="J34392" s="348"/>
    </row>
    <row r="34393" spans="10:10" ht="29.25" customHeight="1">
      <c r="J34393" s="348"/>
    </row>
    <row r="34394" spans="10:10" ht="29.25" customHeight="1">
      <c r="J34394" s="348"/>
    </row>
    <row r="34395" spans="10:10" ht="29.25" customHeight="1">
      <c r="J34395" s="348"/>
    </row>
    <row r="34396" spans="10:10" ht="29.25" customHeight="1">
      <c r="J34396" s="348"/>
    </row>
    <row r="34397" spans="10:10" ht="29.25" customHeight="1">
      <c r="J34397" s="348"/>
    </row>
    <row r="34398" spans="10:10" ht="29.25" customHeight="1">
      <c r="J34398" s="348"/>
    </row>
    <row r="34399" spans="10:10" ht="29.25" customHeight="1">
      <c r="J34399" s="348"/>
    </row>
    <row r="34400" spans="10:10" ht="29.25" customHeight="1">
      <c r="J34400" s="348"/>
    </row>
    <row r="34401" spans="10:10" ht="29.25" customHeight="1">
      <c r="J34401" s="348"/>
    </row>
    <row r="34402" spans="10:10" ht="29.25" customHeight="1">
      <c r="J34402" s="348"/>
    </row>
    <row r="34403" spans="10:10" ht="29.25" customHeight="1">
      <c r="J34403" s="348"/>
    </row>
    <row r="34404" spans="10:10" ht="29.25" customHeight="1">
      <c r="J34404" s="348"/>
    </row>
    <row r="34405" spans="10:10" ht="29.25" customHeight="1">
      <c r="J34405" s="348"/>
    </row>
    <row r="34406" spans="10:10" ht="29.25" customHeight="1">
      <c r="J34406" s="348"/>
    </row>
    <row r="34407" spans="10:10" ht="29.25" customHeight="1">
      <c r="J34407" s="348"/>
    </row>
    <row r="34408" spans="10:10" ht="29.25" customHeight="1">
      <c r="J34408" s="348"/>
    </row>
    <row r="34409" spans="10:10" ht="29.25" customHeight="1">
      <c r="J34409" s="348"/>
    </row>
    <row r="34410" spans="10:10" ht="29.25" customHeight="1">
      <c r="J34410" s="348"/>
    </row>
    <row r="34411" spans="10:10" ht="29.25" customHeight="1">
      <c r="J34411" s="348"/>
    </row>
    <row r="34412" spans="10:10" ht="29.25" customHeight="1">
      <c r="J34412" s="348"/>
    </row>
    <row r="34413" spans="10:10" ht="29.25" customHeight="1">
      <c r="J34413" s="348"/>
    </row>
    <row r="34414" spans="10:10" ht="29.25" customHeight="1">
      <c r="J34414" s="348"/>
    </row>
    <row r="34415" spans="10:10" ht="29.25" customHeight="1">
      <c r="J34415" s="348"/>
    </row>
    <row r="34416" spans="10:10" ht="29.25" customHeight="1">
      <c r="J34416" s="348"/>
    </row>
    <row r="34417" spans="10:10" ht="29.25" customHeight="1">
      <c r="J34417" s="348"/>
    </row>
    <row r="34418" spans="10:10" ht="29.25" customHeight="1">
      <c r="J34418" s="348"/>
    </row>
    <row r="34419" spans="10:10" ht="29.25" customHeight="1">
      <c r="J34419" s="348"/>
    </row>
    <row r="34420" spans="10:10" ht="29.25" customHeight="1">
      <c r="J34420" s="348"/>
    </row>
    <row r="34421" spans="10:10" ht="29.25" customHeight="1">
      <c r="J34421" s="348"/>
    </row>
    <row r="34422" spans="10:10" ht="29.25" customHeight="1">
      <c r="J34422" s="348"/>
    </row>
    <row r="34423" spans="10:10" ht="29.25" customHeight="1">
      <c r="J34423" s="348"/>
    </row>
    <row r="34424" spans="10:10" ht="29.25" customHeight="1">
      <c r="J34424" s="348"/>
    </row>
    <row r="34425" spans="10:10" ht="29.25" customHeight="1">
      <c r="J34425" s="348"/>
    </row>
    <row r="34426" spans="10:10" ht="29.25" customHeight="1">
      <c r="J34426" s="348"/>
    </row>
    <row r="34427" spans="10:10" ht="29.25" customHeight="1">
      <c r="J34427" s="348"/>
    </row>
    <row r="34428" spans="10:10" ht="29.25" customHeight="1">
      <c r="J34428" s="348"/>
    </row>
    <row r="34429" spans="10:10" ht="29.25" customHeight="1">
      <c r="J34429" s="348"/>
    </row>
    <row r="34430" spans="10:10" ht="29.25" customHeight="1">
      <c r="J34430" s="348"/>
    </row>
    <row r="34431" spans="10:10" ht="29.25" customHeight="1">
      <c r="J34431" s="348"/>
    </row>
    <row r="34432" spans="10:10" ht="29.25" customHeight="1">
      <c r="J34432" s="348"/>
    </row>
    <row r="34433" spans="10:10" ht="29.25" customHeight="1">
      <c r="J34433" s="348"/>
    </row>
    <row r="34434" spans="10:10" ht="29.25" customHeight="1">
      <c r="J34434" s="348"/>
    </row>
    <row r="34435" spans="10:10" ht="29.25" customHeight="1">
      <c r="J34435" s="348"/>
    </row>
    <row r="34436" spans="10:10" ht="29.25" customHeight="1">
      <c r="J34436" s="348"/>
    </row>
    <row r="34437" spans="10:10" ht="29.25" customHeight="1">
      <c r="J34437" s="348"/>
    </row>
    <row r="34438" spans="10:10" ht="29.25" customHeight="1">
      <c r="J34438" s="348"/>
    </row>
    <row r="34439" spans="10:10" ht="29.25" customHeight="1">
      <c r="J34439" s="348"/>
    </row>
    <row r="34440" spans="10:10" ht="29.25" customHeight="1">
      <c r="J34440" s="348"/>
    </row>
    <row r="34441" spans="10:10" ht="29.25" customHeight="1">
      <c r="J34441" s="348"/>
    </row>
    <row r="34442" spans="10:10" ht="29.25" customHeight="1">
      <c r="J34442" s="348"/>
    </row>
    <row r="34443" spans="10:10" ht="29.25" customHeight="1">
      <c r="J34443" s="348"/>
    </row>
    <row r="34444" spans="10:10" ht="29.25" customHeight="1">
      <c r="J34444" s="348"/>
    </row>
    <row r="34445" spans="10:10" ht="29.25" customHeight="1">
      <c r="J34445" s="348"/>
    </row>
    <row r="34446" spans="10:10" ht="29.25" customHeight="1">
      <c r="J34446" s="348"/>
    </row>
    <row r="34447" spans="10:10" ht="29.25" customHeight="1">
      <c r="J34447" s="348"/>
    </row>
    <row r="34448" spans="10:10" ht="29.25" customHeight="1">
      <c r="J34448" s="348"/>
    </row>
    <row r="34449" spans="10:10" ht="29.25" customHeight="1">
      <c r="J34449" s="348"/>
    </row>
    <row r="34450" spans="10:10" ht="29.25" customHeight="1">
      <c r="J34450" s="348"/>
    </row>
    <row r="34451" spans="10:10" ht="29.25" customHeight="1">
      <c r="J34451" s="348"/>
    </row>
    <row r="34452" spans="10:10" ht="29.25" customHeight="1">
      <c r="J34452" s="348"/>
    </row>
    <row r="34453" spans="10:10" ht="29.25" customHeight="1">
      <c r="J34453" s="348"/>
    </row>
    <row r="34454" spans="10:10" ht="29.25" customHeight="1">
      <c r="J34454" s="348"/>
    </row>
    <row r="34455" spans="10:10" ht="29.25" customHeight="1">
      <c r="J34455" s="348"/>
    </row>
    <row r="34456" spans="10:10" ht="29.25" customHeight="1">
      <c r="J34456" s="348"/>
    </row>
    <row r="34457" spans="10:10" ht="29.25" customHeight="1">
      <c r="J34457" s="348"/>
    </row>
    <row r="34458" spans="10:10" ht="29.25" customHeight="1">
      <c r="J34458" s="348"/>
    </row>
    <row r="34459" spans="10:10" ht="29.25" customHeight="1">
      <c r="J34459" s="348"/>
    </row>
    <row r="34460" spans="10:10" ht="29.25" customHeight="1">
      <c r="J34460" s="348"/>
    </row>
    <row r="34461" spans="10:10" ht="29.25" customHeight="1">
      <c r="J34461" s="348"/>
    </row>
    <row r="34462" spans="10:10" ht="29.25" customHeight="1">
      <c r="J34462" s="348"/>
    </row>
    <row r="34463" spans="10:10" ht="29.25" customHeight="1">
      <c r="J34463" s="348"/>
    </row>
    <row r="34464" spans="10:10" ht="29.25" customHeight="1">
      <c r="J34464" s="348"/>
    </row>
    <row r="34465" spans="10:10" ht="29.25" customHeight="1">
      <c r="J34465" s="348"/>
    </row>
    <row r="34466" spans="10:10" ht="29.25" customHeight="1">
      <c r="J34466" s="348"/>
    </row>
    <row r="34467" spans="10:10" ht="29.25" customHeight="1">
      <c r="J34467" s="348"/>
    </row>
    <row r="34468" spans="10:10" ht="29.25" customHeight="1">
      <c r="J34468" s="348"/>
    </row>
    <row r="34469" spans="10:10" ht="29.25" customHeight="1">
      <c r="J34469" s="348"/>
    </row>
    <row r="34470" spans="10:10" ht="29.25" customHeight="1">
      <c r="J34470" s="348"/>
    </row>
    <row r="34471" spans="10:10" ht="29.25" customHeight="1">
      <c r="J34471" s="348"/>
    </row>
    <row r="34472" spans="10:10" ht="29.25" customHeight="1">
      <c r="J34472" s="348"/>
    </row>
    <row r="34473" spans="10:10" ht="29.25" customHeight="1">
      <c r="J34473" s="348"/>
    </row>
    <row r="34474" spans="10:10" ht="29.25" customHeight="1">
      <c r="J34474" s="348"/>
    </row>
    <row r="34475" spans="10:10" ht="29.25" customHeight="1">
      <c r="J34475" s="348"/>
    </row>
    <row r="34476" spans="10:10" ht="29.25" customHeight="1">
      <c r="J34476" s="348"/>
    </row>
    <row r="34477" spans="10:10" ht="29.25" customHeight="1">
      <c r="J34477" s="348"/>
    </row>
    <row r="34478" spans="10:10" ht="29.25" customHeight="1">
      <c r="J34478" s="348"/>
    </row>
    <row r="34479" spans="10:10" ht="29.25" customHeight="1">
      <c r="J34479" s="348"/>
    </row>
    <row r="34480" spans="10:10" ht="29.25" customHeight="1">
      <c r="J34480" s="348"/>
    </row>
    <row r="34481" spans="10:10" ht="29.25" customHeight="1">
      <c r="J34481" s="348"/>
    </row>
    <row r="34482" spans="10:10" ht="29.25" customHeight="1">
      <c r="J34482" s="348"/>
    </row>
    <row r="34483" spans="10:10" ht="29.25" customHeight="1">
      <c r="J34483" s="348"/>
    </row>
    <row r="34484" spans="10:10" ht="29.25" customHeight="1">
      <c r="J34484" s="348"/>
    </row>
    <row r="34485" spans="10:10" ht="29.25" customHeight="1">
      <c r="J34485" s="348"/>
    </row>
    <row r="34486" spans="10:10" ht="29.25" customHeight="1">
      <c r="J34486" s="348"/>
    </row>
    <row r="34487" spans="10:10" ht="29.25" customHeight="1">
      <c r="J34487" s="348"/>
    </row>
    <row r="34488" spans="10:10" ht="29.25" customHeight="1">
      <c r="J34488" s="348"/>
    </row>
    <row r="34489" spans="10:10" ht="29.25" customHeight="1">
      <c r="J34489" s="348"/>
    </row>
    <row r="34490" spans="10:10" ht="29.25" customHeight="1">
      <c r="J34490" s="348"/>
    </row>
    <row r="34491" spans="10:10" ht="29.25" customHeight="1">
      <c r="J34491" s="348"/>
    </row>
    <row r="34492" spans="10:10" ht="29.25" customHeight="1">
      <c r="J34492" s="348"/>
    </row>
    <row r="34493" spans="10:10" ht="29.25" customHeight="1">
      <c r="J34493" s="348"/>
    </row>
    <row r="34494" spans="10:10" ht="29.25" customHeight="1">
      <c r="J34494" s="348"/>
    </row>
    <row r="34495" spans="10:10" ht="29.25" customHeight="1">
      <c r="J34495" s="348"/>
    </row>
    <row r="34496" spans="10:10" ht="29.25" customHeight="1">
      <c r="J34496" s="348"/>
    </row>
    <row r="34497" spans="10:10" ht="29.25" customHeight="1">
      <c r="J34497" s="348"/>
    </row>
    <row r="34498" spans="10:10" ht="29.25" customHeight="1">
      <c r="J34498" s="348"/>
    </row>
    <row r="34499" spans="10:10" ht="29.25" customHeight="1">
      <c r="J34499" s="348"/>
    </row>
    <row r="34500" spans="10:10" ht="29.25" customHeight="1">
      <c r="J34500" s="348"/>
    </row>
    <row r="34501" spans="10:10" ht="29.25" customHeight="1">
      <c r="J34501" s="348"/>
    </row>
    <row r="34502" spans="10:10" ht="29.25" customHeight="1">
      <c r="J34502" s="348"/>
    </row>
    <row r="34503" spans="10:10" ht="29.25" customHeight="1">
      <c r="J34503" s="348"/>
    </row>
    <row r="34504" spans="10:10" ht="29.25" customHeight="1">
      <c r="J34504" s="348"/>
    </row>
    <row r="34505" spans="10:10" ht="29.25" customHeight="1">
      <c r="J34505" s="348"/>
    </row>
    <row r="34506" spans="10:10" ht="29.25" customHeight="1">
      <c r="J34506" s="348"/>
    </row>
    <row r="34507" spans="10:10" ht="29.25" customHeight="1">
      <c r="J34507" s="348"/>
    </row>
    <row r="34508" spans="10:10" ht="29.25" customHeight="1">
      <c r="J34508" s="348"/>
    </row>
    <row r="34509" spans="10:10" ht="29.25" customHeight="1">
      <c r="J34509" s="348"/>
    </row>
    <row r="34510" spans="10:10" ht="29.25" customHeight="1">
      <c r="J34510" s="348"/>
    </row>
    <row r="34511" spans="10:10" ht="29.25" customHeight="1">
      <c r="J34511" s="348"/>
    </row>
    <row r="34512" spans="10:10" ht="29.25" customHeight="1">
      <c r="J34512" s="348"/>
    </row>
    <row r="34513" spans="10:10" ht="29.25" customHeight="1">
      <c r="J34513" s="348"/>
    </row>
    <row r="34514" spans="10:10" ht="29.25" customHeight="1">
      <c r="J34514" s="348"/>
    </row>
    <row r="34515" spans="10:10" ht="29.25" customHeight="1">
      <c r="J34515" s="348"/>
    </row>
    <row r="34516" spans="10:10" ht="29.25" customHeight="1">
      <c r="J34516" s="348"/>
    </row>
    <row r="34517" spans="10:10" ht="29.25" customHeight="1">
      <c r="J34517" s="348"/>
    </row>
    <row r="34518" spans="10:10" ht="29.25" customHeight="1">
      <c r="J34518" s="348"/>
    </row>
    <row r="34519" spans="10:10" ht="29.25" customHeight="1">
      <c r="J34519" s="348"/>
    </row>
    <row r="34520" spans="10:10" ht="29.25" customHeight="1">
      <c r="J34520" s="348"/>
    </row>
    <row r="34521" spans="10:10" ht="29.25" customHeight="1">
      <c r="J34521" s="348"/>
    </row>
    <row r="34522" spans="10:10" ht="29.25" customHeight="1">
      <c r="J34522" s="348"/>
    </row>
    <row r="34523" spans="10:10" ht="29.25" customHeight="1">
      <c r="J34523" s="348"/>
    </row>
    <row r="34524" spans="10:10" ht="29.25" customHeight="1">
      <c r="J34524" s="348"/>
    </row>
    <row r="34525" spans="10:10" ht="29.25" customHeight="1">
      <c r="J34525" s="348"/>
    </row>
    <row r="34526" spans="10:10" ht="29.25" customHeight="1">
      <c r="J34526" s="348"/>
    </row>
    <row r="34527" spans="10:10" ht="29.25" customHeight="1">
      <c r="J34527" s="348"/>
    </row>
    <row r="34528" spans="10:10" ht="29.25" customHeight="1">
      <c r="J34528" s="348"/>
    </row>
    <row r="34529" spans="10:10" ht="29.25" customHeight="1">
      <c r="J34529" s="348"/>
    </row>
    <row r="34530" spans="10:10" ht="29.25" customHeight="1">
      <c r="J34530" s="348"/>
    </row>
    <row r="34531" spans="10:10" ht="29.25" customHeight="1">
      <c r="J34531" s="348"/>
    </row>
    <row r="34532" spans="10:10" ht="29.25" customHeight="1">
      <c r="J34532" s="348"/>
    </row>
    <row r="34533" spans="10:10" ht="29.25" customHeight="1">
      <c r="J34533" s="348"/>
    </row>
    <row r="34534" spans="10:10" ht="29.25" customHeight="1">
      <c r="J34534" s="348"/>
    </row>
    <row r="34535" spans="10:10" ht="29.25" customHeight="1">
      <c r="J34535" s="348"/>
    </row>
    <row r="34536" spans="10:10" ht="29.25" customHeight="1">
      <c r="J34536" s="348"/>
    </row>
    <row r="34537" spans="10:10" ht="29.25" customHeight="1">
      <c r="J34537" s="348"/>
    </row>
    <row r="34538" spans="10:10" ht="29.25" customHeight="1">
      <c r="J34538" s="348"/>
    </row>
    <row r="34539" spans="10:10" ht="29.25" customHeight="1">
      <c r="J34539" s="348"/>
    </row>
    <row r="34540" spans="10:10" ht="29.25" customHeight="1">
      <c r="J34540" s="348"/>
    </row>
    <row r="34541" spans="10:10" ht="29.25" customHeight="1">
      <c r="J34541" s="348"/>
    </row>
    <row r="34542" spans="10:10" ht="29.25" customHeight="1">
      <c r="J34542" s="348"/>
    </row>
    <row r="34543" spans="10:10" ht="29.25" customHeight="1">
      <c r="J34543" s="348"/>
    </row>
    <row r="34544" spans="10:10" ht="29.25" customHeight="1">
      <c r="J34544" s="348"/>
    </row>
    <row r="34545" spans="10:10" ht="29.25" customHeight="1">
      <c r="J34545" s="348"/>
    </row>
    <row r="34546" spans="10:10" ht="29.25" customHeight="1">
      <c r="J34546" s="348"/>
    </row>
    <row r="34547" spans="10:10" ht="29.25" customHeight="1">
      <c r="J34547" s="348"/>
    </row>
    <row r="34548" spans="10:10" ht="29.25" customHeight="1">
      <c r="J34548" s="348"/>
    </row>
    <row r="34549" spans="10:10" ht="29.25" customHeight="1">
      <c r="J34549" s="348"/>
    </row>
    <row r="34550" spans="10:10" ht="29.25" customHeight="1">
      <c r="J34550" s="348"/>
    </row>
    <row r="34551" spans="10:10" ht="29.25" customHeight="1">
      <c r="J34551" s="348"/>
    </row>
    <row r="34552" spans="10:10" ht="29.25" customHeight="1">
      <c r="J34552" s="348"/>
    </row>
    <row r="34553" spans="10:10" ht="29.25" customHeight="1">
      <c r="J34553" s="348"/>
    </row>
    <row r="34554" spans="10:10" ht="29.25" customHeight="1">
      <c r="J34554" s="348"/>
    </row>
    <row r="34555" spans="10:10" ht="29.25" customHeight="1">
      <c r="J34555" s="348"/>
    </row>
    <row r="34556" spans="10:10" ht="29.25" customHeight="1">
      <c r="J34556" s="348"/>
    </row>
    <row r="34557" spans="10:10" ht="29.25" customHeight="1">
      <c r="J34557" s="348"/>
    </row>
    <row r="34558" spans="10:10" ht="29.25" customHeight="1">
      <c r="J34558" s="348"/>
    </row>
    <row r="34559" spans="10:10" ht="29.25" customHeight="1">
      <c r="J34559" s="348"/>
    </row>
    <row r="34560" spans="10:10" ht="29.25" customHeight="1">
      <c r="J34560" s="348"/>
    </row>
    <row r="34561" spans="10:10" ht="29.25" customHeight="1">
      <c r="J34561" s="348"/>
    </row>
    <row r="34562" spans="10:10" ht="29.25" customHeight="1">
      <c r="J34562" s="348"/>
    </row>
    <row r="34563" spans="10:10" ht="29.25" customHeight="1">
      <c r="J34563" s="348"/>
    </row>
    <row r="34564" spans="10:10" ht="29.25" customHeight="1">
      <c r="J34564" s="348"/>
    </row>
    <row r="34565" spans="10:10" ht="29.25" customHeight="1">
      <c r="J34565" s="348"/>
    </row>
    <row r="34566" spans="10:10" ht="29.25" customHeight="1">
      <c r="J34566" s="348"/>
    </row>
    <row r="34567" spans="10:10" ht="29.25" customHeight="1">
      <c r="J34567" s="348"/>
    </row>
    <row r="34568" spans="10:10" ht="29.25" customHeight="1">
      <c r="J34568" s="348"/>
    </row>
    <row r="34569" spans="10:10" ht="29.25" customHeight="1">
      <c r="J34569" s="348"/>
    </row>
    <row r="34570" spans="10:10" ht="29.25" customHeight="1">
      <c r="J34570" s="348"/>
    </row>
    <row r="34571" spans="10:10" ht="29.25" customHeight="1">
      <c r="J34571" s="348"/>
    </row>
    <row r="34572" spans="10:10" ht="29.25" customHeight="1">
      <c r="J34572" s="348"/>
    </row>
    <row r="34573" spans="10:10" ht="29.25" customHeight="1">
      <c r="J34573" s="348"/>
    </row>
    <row r="34574" spans="10:10" ht="29.25" customHeight="1">
      <c r="J34574" s="348"/>
    </row>
    <row r="34575" spans="10:10" ht="29.25" customHeight="1">
      <c r="J34575" s="348"/>
    </row>
    <row r="34576" spans="10:10" ht="29.25" customHeight="1">
      <c r="J34576" s="348"/>
    </row>
    <row r="34577" spans="10:10" ht="29.25" customHeight="1">
      <c r="J34577" s="348"/>
    </row>
    <row r="34578" spans="10:10" ht="29.25" customHeight="1">
      <c r="J34578" s="348"/>
    </row>
    <row r="34579" spans="10:10" ht="29.25" customHeight="1">
      <c r="J34579" s="348"/>
    </row>
    <row r="34580" spans="10:10" ht="29.25" customHeight="1">
      <c r="J34580" s="348"/>
    </row>
    <row r="34581" spans="10:10" ht="29.25" customHeight="1">
      <c r="J34581" s="348"/>
    </row>
    <row r="34582" spans="10:10" ht="29.25" customHeight="1">
      <c r="J34582" s="348"/>
    </row>
    <row r="34583" spans="10:10" ht="29.25" customHeight="1">
      <c r="J34583" s="348"/>
    </row>
    <row r="34584" spans="10:10" ht="29.25" customHeight="1">
      <c r="J34584" s="348"/>
    </row>
    <row r="34585" spans="10:10" ht="29.25" customHeight="1">
      <c r="J34585" s="348"/>
    </row>
    <row r="34586" spans="10:10" ht="29.25" customHeight="1">
      <c r="J34586" s="348"/>
    </row>
    <row r="34587" spans="10:10" ht="29.25" customHeight="1">
      <c r="J34587" s="348"/>
    </row>
    <row r="34588" spans="10:10" ht="29.25" customHeight="1">
      <c r="J34588" s="348"/>
    </row>
    <row r="34589" spans="10:10" ht="29.25" customHeight="1">
      <c r="J34589" s="348"/>
    </row>
    <row r="34590" spans="10:10" ht="29.25" customHeight="1">
      <c r="J34590" s="348"/>
    </row>
    <row r="34591" spans="10:10" ht="29.25" customHeight="1">
      <c r="J34591" s="348"/>
    </row>
    <row r="34592" spans="10:10" ht="29.25" customHeight="1">
      <c r="J34592" s="348"/>
    </row>
    <row r="34593" spans="10:10" ht="29.25" customHeight="1">
      <c r="J34593" s="348"/>
    </row>
    <row r="34594" spans="10:10" ht="29.25" customHeight="1">
      <c r="J34594" s="348"/>
    </row>
    <row r="34595" spans="10:10" ht="29.25" customHeight="1">
      <c r="J34595" s="348"/>
    </row>
    <row r="34596" spans="10:10" ht="29.25" customHeight="1">
      <c r="J34596" s="348"/>
    </row>
    <row r="34597" spans="10:10" ht="29.25" customHeight="1">
      <c r="J34597" s="348"/>
    </row>
    <row r="34598" spans="10:10" ht="29.25" customHeight="1">
      <c r="J34598" s="348"/>
    </row>
    <row r="34599" spans="10:10" ht="29.25" customHeight="1">
      <c r="J34599" s="348"/>
    </row>
    <row r="34600" spans="10:10" ht="29.25" customHeight="1">
      <c r="J34600" s="348"/>
    </row>
    <row r="34601" spans="10:10" ht="29.25" customHeight="1">
      <c r="J34601" s="348"/>
    </row>
    <row r="34602" spans="10:10" ht="29.25" customHeight="1">
      <c r="J34602" s="348"/>
    </row>
    <row r="34603" spans="10:10" ht="29.25" customHeight="1">
      <c r="J34603" s="348"/>
    </row>
    <row r="34604" spans="10:10" ht="29.25" customHeight="1">
      <c r="J34604" s="348"/>
    </row>
    <row r="34605" spans="10:10" ht="29.25" customHeight="1">
      <c r="J34605" s="348"/>
    </row>
    <row r="34606" spans="10:10" ht="29.25" customHeight="1">
      <c r="J34606" s="348"/>
    </row>
    <row r="34607" spans="10:10" ht="29.25" customHeight="1">
      <c r="J34607" s="348"/>
    </row>
    <row r="34608" spans="10:10" ht="29.25" customHeight="1">
      <c r="J34608" s="348"/>
    </row>
    <row r="34609" spans="10:10" ht="29.25" customHeight="1">
      <c r="J34609" s="348"/>
    </row>
    <row r="34610" spans="10:10" ht="29.25" customHeight="1">
      <c r="J34610" s="348"/>
    </row>
    <row r="34611" spans="10:10" ht="29.25" customHeight="1">
      <c r="J34611" s="348"/>
    </row>
    <row r="34612" spans="10:10" ht="29.25" customHeight="1">
      <c r="J34612" s="348"/>
    </row>
    <row r="34613" spans="10:10" ht="29.25" customHeight="1">
      <c r="J34613" s="348"/>
    </row>
    <row r="34614" spans="10:10" ht="29.25" customHeight="1">
      <c r="J34614" s="348"/>
    </row>
    <row r="34615" spans="10:10" ht="29.25" customHeight="1">
      <c r="J34615" s="348"/>
    </row>
    <row r="34616" spans="10:10" ht="29.25" customHeight="1">
      <c r="J34616" s="348"/>
    </row>
    <row r="34617" spans="10:10" ht="29.25" customHeight="1">
      <c r="J34617" s="348"/>
    </row>
    <row r="34618" spans="10:10" ht="29.25" customHeight="1">
      <c r="J34618" s="348"/>
    </row>
    <row r="34619" spans="10:10" ht="29.25" customHeight="1">
      <c r="J34619" s="348"/>
    </row>
    <row r="34620" spans="10:10" ht="29.25" customHeight="1">
      <c r="J34620" s="348"/>
    </row>
    <row r="34621" spans="10:10" ht="29.25" customHeight="1">
      <c r="J34621" s="348"/>
    </row>
    <row r="34622" spans="10:10" ht="29.25" customHeight="1">
      <c r="J34622" s="348"/>
    </row>
    <row r="34623" spans="10:10" ht="29.25" customHeight="1">
      <c r="J34623" s="348"/>
    </row>
    <row r="34624" spans="10:10" ht="29.25" customHeight="1">
      <c r="J34624" s="348"/>
    </row>
    <row r="34625" spans="10:10" ht="29.25" customHeight="1">
      <c r="J34625" s="348"/>
    </row>
    <row r="34626" spans="10:10" ht="29.25" customHeight="1">
      <c r="J34626" s="348"/>
    </row>
    <row r="34627" spans="10:10" ht="29.25" customHeight="1">
      <c r="J34627" s="348"/>
    </row>
    <row r="34628" spans="10:10" ht="29.25" customHeight="1">
      <c r="J34628" s="348"/>
    </row>
    <row r="34629" spans="10:10" ht="29.25" customHeight="1">
      <c r="J34629" s="348"/>
    </row>
    <row r="34630" spans="10:10" ht="29.25" customHeight="1">
      <c r="J34630" s="348"/>
    </row>
    <row r="34631" spans="10:10" ht="29.25" customHeight="1">
      <c r="J34631" s="348"/>
    </row>
    <row r="34632" spans="10:10" ht="29.25" customHeight="1">
      <c r="J34632" s="348"/>
    </row>
    <row r="34633" spans="10:10" ht="29.25" customHeight="1">
      <c r="J34633" s="348"/>
    </row>
    <row r="34634" spans="10:10" ht="29.25" customHeight="1">
      <c r="J34634" s="348"/>
    </row>
    <row r="34635" spans="10:10" ht="29.25" customHeight="1">
      <c r="J34635" s="348"/>
    </row>
    <row r="34636" spans="10:10" ht="29.25" customHeight="1">
      <c r="J34636" s="348"/>
    </row>
    <row r="34637" spans="10:10" ht="29.25" customHeight="1">
      <c r="J34637" s="348"/>
    </row>
    <row r="34638" spans="10:10" ht="29.25" customHeight="1">
      <c r="J34638" s="348"/>
    </row>
    <row r="34639" spans="10:10" ht="29.25" customHeight="1">
      <c r="J34639" s="348"/>
    </row>
    <row r="34640" spans="10:10" ht="29.25" customHeight="1">
      <c r="J34640" s="348"/>
    </row>
    <row r="34641" spans="10:10" ht="29.25" customHeight="1">
      <c r="J34641" s="348"/>
    </row>
    <row r="34642" spans="10:10" ht="29.25" customHeight="1">
      <c r="J34642" s="348"/>
    </row>
    <row r="34643" spans="10:10" ht="29.25" customHeight="1">
      <c r="J34643" s="348"/>
    </row>
    <row r="34644" spans="10:10" ht="29.25" customHeight="1">
      <c r="J34644" s="348"/>
    </row>
    <row r="34645" spans="10:10" ht="29.25" customHeight="1">
      <c r="J34645" s="348"/>
    </row>
    <row r="34646" spans="10:10" ht="29.25" customHeight="1">
      <c r="J34646" s="348"/>
    </row>
    <row r="34647" spans="10:10" ht="29.25" customHeight="1">
      <c r="J34647" s="348"/>
    </row>
    <row r="34648" spans="10:10" ht="29.25" customHeight="1">
      <c r="J34648" s="348"/>
    </row>
    <row r="34649" spans="10:10" ht="29.25" customHeight="1">
      <c r="J34649" s="348"/>
    </row>
    <row r="34650" spans="10:10" ht="29.25" customHeight="1">
      <c r="J34650" s="348"/>
    </row>
    <row r="34651" spans="10:10" ht="29.25" customHeight="1">
      <c r="J34651" s="348"/>
    </row>
    <row r="34652" spans="10:10" ht="29.25" customHeight="1">
      <c r="J34652" s="348"/>
    </row>
    <row r="34653" spans="10:10" ht="29.25" customHeight="1">
      <c r="J34653" s="348"/>
    </row>
    <row r="34654" spans="10:10" ht="29.25" customHeight="1">
      <c r="J34654" s="348"/>
    </row>
    <row r="34655" spans="10:10" ht="29.25" customHeight="1">
      <c r="J34655" s="348"/>
    </row>
    <row r="34656" spans="10:10" ht="29.25" customHeight="1">
      <c r="J34656" s="348"/>
    </row>
    <row r="34657" spans="10:10" ht="29.25" customHeight="1">
      <c r="J34657" s="348"/>
    </row>
    <row r="34658" spans="10:10" ht="29.25" customHeight="1">
      <c r="J34658" s="348"/>
    </row>
    <row r="34659" spans="10:10" ht="29.25" customHeight="1">
      <c r="J34659" s="348"/>
    </row>
    <row r="34660" spans="10:10" ht="29.25" customHeight="1">
      <c r="J34660" s="348"/>
    </row>
    <row r="34661" spans="10:10" ht="29.25" customHeight="1">
      <c r="J34661" s="348"/>
    </row>
    <row r="34662" spans="10:10" ht="29.25" customHeight="1">
      <c r="J34662" s="348"/>
    </row>
    <row r="34663" spans="10:10" ht="29.25" customHeight="1">
      <c r="J34663" s="348"/>
    </row>
    <row r="34664" spans="10:10" ht="29.25" customHeight="1">
      <c r="J34664" s="348"/>
    </row>
    <row r="34665" spans="10:10" ht="29.25" customHeight="1">
      <c r="J34665" s="348"/>
    </row>
    <row r="34666" spans="10:10" ht="29.25" customHeight="1">
      <c r="J34666" s="348"/>
    </row>
    <row r="34667" spans="10:10" ht="29.25" customHeight="1">
      <c r="J34667" s="348"/>
    </row>
    <row r="34668" spans="10:10" ht="29.25" customHeight="1">
      <c r="J34668" s="348"/>
    </row>
    <row r="34669" spans="10:10" ht="29.25" customHeight="1">
      <c r="J34669" s="348"/>
    </row>
    <row r="34670" spans="10:10" ht="29.25" customHeight="1">
      <c r="J34670" s="348"/>
    </row>
    <row r="34671" spans="10:10" ht="29.25" customHeight="1">
      <c r="J34671" s="348"/>
    </row>
    <row r="34672" spans="10:10" ht="29.25" customHeight="1">
      <c r="J34672" s="348"/>
    </row>
    <row r="34673" spans="10:10" ht="29.25" customHeight="1">
      <c r="J34673" s="348"/>
    </row>
    <row r="34674" spans="10:10" ht="29.25" customHeight="1">
      <c r="J34674" s="348"/>
    </row>
    <row r="34675" spans="10:10" ht="29.25" customHeight="1">
      <c r="J34675" s="348"/>
    </row>
    <row r="34676" spans="10:10" ht="29.25" customHeight="1">
      <c r="J34676" s="348"/>
    </row>
    <row r="34677" spans="10:10" ht="29.25" customHeight="1">
      <c r="J34677" s="348"/>
    </row>
    <row r="34678" spans="10:10" ht="29.25" customHeight="1">
      <c r="J34678" s="348"/>
    </row>
    <row r="34679" spans="10:10" ht="29.25" customHeight="1">
      <c r="J34679" s="348"/>
    </row>
    <row r="34680" spans="10:10" ht="29.25" customHeight="1">
      <c r="J34680" s="348"/>
    </row>
    <row r="34681" spans="10:10" ht="29.25" customHeight="1">
      <c r="J34681" s="348"/>
    </row>
    <row r="34682" spans="10:10" ht="29.25" customHeight="1">
      <c r="J34682" s="348"/>
    </row>
    <row r="34683" spans="10:10" ht="29.25" customHeight="1">
      <c r="J34683" s="348"/>
    </row>
    <row r="34684" spans="10:10" ht="29.25" customHeight="1">
      <c r="J34684" s="348"/>
    </row>
    <row r="34685" spans="10:10" ht="29.25" customHeight="1">
      <c r="J34685" s="348"/>
    </row>
    <row r="34686" spans="10:10" ht="29.25" customHeight="1">
      <c r="J34686" s="348"/>
    </row>
    <row r="34687" spans="10:10" ht="29.25" customHeight="1">
      <c r="J34687" s="348"/>
    </row>
    <row r="34688" spans="10:10" ht="29.25" customHeight="1">
      <c r="J34688" s="348"/>
    </row>
    <row r="34689" spans="10:10" ht="29.25" customHeight="1">
      <c r="J34689" s="348"/>
    </row>
    <row r="34690" spans="10:10" ht="29.25" customHeight="1">
      <c r="J34690" s="348"/>
    </row>
    <row r="34691" spans="10:10" ht="29.25" customHeight="1">
      <c r="J34691" s="348"/>
    </row>
    <row r="34692" spans="10:10" ht="29.25" customHeight="1">
      <c r="J34692" s="348"/>
    </row>
    <row r="34693" spans="10:10" ht="29.25" customHeight="1">
      <c r="J34693" s="348"/>
    </row>
    <row r="34694" spans="10:10" ht="29.25" customHeight="1">
      <c r="J34694" s="348"/>
    </row>
    <row r="34695" spans="10:10" ht="29.25" customHeight="1">
      <c r="J34695" s="348"/>
    </row>
    <row r="34696" spans="10:10" ht="29.25" customHeight="1">
      <c r="J34696" s="348"/>
    </row>
    <row r="34697" spans="10:10" ht="29.25" customHeight="1">
      <c r="J34697" s="348"/>
    </row>
    <row r="34698" spans="10:10" ht="29.25" customHeight="1">
      <c r="J34698" s="348"/>
    </row>
    <row r="34699" spans="10:10" ht="29.25" customHeight="1">
      <c r="J34699" s="348"/>
    </row>
    <row r="34700" spans="10:10" ht="29.25" customHeight="1">
      <c r="J34700" s="348"/>
    </row>
    <row r="34701" spans="10:10" ht="29.25" customHeight="1">
      <c r="J34701" s="348"/>
    </row>
    <row r="34702" spans="10:10" ht="29.25" customHeight="1">
      <c r="J34702" s="348"/>
    </row>
    <row r="34703" spans="10:10" ht="29.25" customHeight="1">
      <c r="J34703" s="348"/>
    </row>
    <row r="34704" spans="10:10" ht="29.25" customHeight="1">
      <c r="J34704" s="348"/>
    </row>
    <row r="34705" spans="10:10" ht="29.25" customHeight="1">
      <c r="J34705" s="348"/>
    </row>
    <row r="34706" spans="10:10" ht="29.25" customHeight="1">
      <c r="J34706" s="348"/>
    </row>
    <row r="34707" spans="10:10" ht="29.25" customHeight="1">
      <c r="J34707" s="348"/>
    </row>
    <row r="34708" spans="10:10" ht="29.25" customHeight="1">
      <c r="J34708" s="348"/>
    </row>
    <row r="34709" spans="10:10" ht="29.25" customHeight="1">
      <c r="J34709" s="348"/>
    </row>
    <row r="34710" spans="10:10" ht="29.25" customHeight="1">
      <c r="J34710" s="348"/>
    </row>
    <row r="34711" spans="10:10" ht="29.25" customHeight="1">
      <c r="J34711" s="348"/>
    </row>
    <row r="34712" spans="10:10" ht="29.25" customHeight="1">
      <c r="J34712" s="348"/>
    </row>
    <row r="34713" spans="10:10" ht="29.25" customHeight="1">
      <c r="J34713" s="348"/>
    </row>
    <row r="34714" spans="10:10" ht="29.25" customHeight="1">
      <c r="J34714" s="348"/>
    </row>
    <row r="34715" spans="10:10" ht="29.25" customHeight="1">
      <c r="J34715" s="348"/>
    </row>
    <row r="34716" spans="10:10" ht="29.25" customHeight="1">
      <c r="J34716" s="348"/>
    </row>
    <row r="34717" spans="10:10" ht="29.25" customHeight="1">
      <c r="J34717" s="348"/>
    </row>
    <row r="34718" spans="10:10" ht="29.25" customHeight="1">
      <c r="J34718" s="348"/>
    </row>
    <row r="34719" spans="10:10" ht="29.25" customHeight="1">
      <c r="J34719" s="348"/>
    </row>
    <row r="34720" spans="10:10" ht="29.25" customHeight="1">
      <c r="J34720" s="348"/>
    </row>
    <row r="34721" spans="10:10" ht="29.25" customHeight="1">
      <c r="J34721" s="348"/>
    </row>
    <row r="34722" spans="10:10" ht="29.25" customHeight="1">
      <c r="J34722" s="348"/>
    </row>
    <row r="34723" spans="10:10" ht="29.25" customHeight="1">
      <c r="J34723" s="348"/>
    </row>
    <row r="34724" spans="10:10" ht="29.25" customHeight="1">
      <c r="J34724" s="348"/>
    </row>
    <row r="34725" spans="10:10" ht="29.25" customHeight="1">
      <c r="J34725" s="348"/>
    </row>
    <row r="34726" spans="10:10" ht="29.25" customHeight="1">
      <c r="J34726" s="348"/>
    </row>
    <row r="34727" spans="10:10" ht="29.25" customHeight="1">
      <c r="J34727" s="348"/>
    </row>
    <row r="34728" spans="10:10" ht="29.25" customHeight="1">
      <c r="J34728" s="348"/>
    </row>
    <row r="34729" spans="10:10" ht="29.25" customHeight="1">
      <c r="J34729" s="348"/>
    </row>
    <row r="34730" spans="10:10" ht="29.25" customHeight="1">
      <c r="J34730" s="348"/>
    </row>
    <row r="34731" spans="10:10" ht="29.25" customHeight="1">
      <c r="J34731" s="348"/>
    </row>
    <row r="34732" spans="10:10" ht="29.25" customHeight="1">
      <c r="J34732" s="348"/>
    </row>
    <row r="34733" spans="10:10" ht="29.25" customHeight="1">
      <c r="J34733" s="348"/>
    </row>
    <row r="34734" spans="10:10" ht="29.25" customHeight="1">
      <c r="J34734" s="348"/>
    </row>
    <row r="34735" spans="10:10" ht="29.25" customHeight="1">
      <c r="J34735" s="348"/>
    </row>
    <row r="34736" spans="10:10" ht="29.25" customHeight="1">
      <c r="J34736" s="348"/>
    </row>
    <row r="34737" spans="10:10" ht="29.25" customHeight="1">
      <c r="J34737" s="348"/>
    </row>
    <row r="34738" spans="10:10" ht="29.25" customHeight="1">
      <c r="J34738" s="348"/>
    </row>
    <row r="34739" spans="10:10" ht="29.25" customHeight="1">
      <c r="J34739" s="348"/>
    </row>
    <row r="34740" spans="10:10" ht="29.25" customHeight="1">
      <c r="J34740" s="348"/>
    </row>
    <row r="34741" spans="10:10" ht="29.25" customHeight="1">
      <c r="J34741" s="348"/>
    </row>
    <row r="34742" spans="10:10" ht="29.25" customHeight="1">
      <c r="J34742" s="348"/>
    </row>
    <row r="34743" spans="10:10" ht="29.25" customHeight="1">
      <c r="J34743" s="348"/>
    </row>
    <row r="34744" spans="10:10" ht="29.25" customHeight="1">
      <c r="J34744" s="348"/>
    </row>
    <row r="34745" spans="10:10" ht="29.25" customHeight="1">
      <c r="J34745" s="348"/>
    </row>
    <row r="34746" spans="10:10" ht="29.25" customHeight="1">
      <c r="J34746" s="348"/>
    </row>
    <row r="34747" spans="10:10" ht="29.25" customHeight="1">
      <c r="J34747" s="348"/>
    </row>
    <row r="34748" spans="10:10" ht="29.25" customHeight="1">
      <c r="J34748" s="348"/>
    </row>
    <row r="34749" spans="10:10" ht="29.25" customHeight="1">
      <c r="J34749" s="348"/>
    </row>
    <row r="34750" spans="10:10" ht="29.25" customHeight="1">
      <c r="J34750" s="348"/>
    </row>
    <row r="34751" spans="10:10" ht="29.25" customHeight="1">
      <c r="J34751" s="348"/>
    </row>
    <row r="34752" spans="10:10" ht="29.25" customHeight="1">
      <c r="J34752" s="348"/>
    </row>
    <row r="34753" spans="10:10" ht="29.25" customHeight="1">
      <c r="J34753" s="348"/>
    </row>
    <row r="34754" spans="10:10" ht="29.25" customHeight="1">
      <c r="J34754" s="348"/>
    </row>
    <row r="34755" spans="10:10" ht="29.25" customHeight="1">
      <c r="J34755" s="348"/>
    </row>
    <row r="34756" spans="10:10" ht="29.25" customHeight="1">
      <c r="J34756" s="348"/>
    </row>
    <row r="34757" spans="10:10" ht="29.25" customHeight="1">
      <c r="J34757" s="348"/>
    </row>
    <row r="34758" spans="10:10" ht="29.25" customHeight="1">
      <c r="J34758" s="348"/>
    </row>
    <row r="34759" spans="10:10" ht="29.25" customHeight="1">
      <c r="J34759" s="348"/>
    </row>
    <row r="34760" spans="10:10" ht="29.25" customHeight="1">
      <c r="J34760" s="348"/>
    </row>
    <row r="34761" spans="10:10" ht="29.25" customHeight="1">
      <c r="J34761" s="348"/>
    </row>
    <row r="34762" spans="10:10" ht="29.25" customHeight="1">
      <c r="J34762" s="348"/>
    </row>
    <row r="34763" spans="10:10" ht="29.25" customHeight="1">
      <c r="J34763" s="348"/>
    </row>
    <row r="34764" spans="10:10" ht="29.25" customHeight="1">
      <c r="J34764" s="348"/>
    </row>
    <row r="34765" spans="10:10" ht="29.25" customHeight="1">
      <c r="J34765" s="348"/>
    </row>
    <row r="34766" spans="10:10" ht="29.25" customHeight="1">
      <c r="J34766" s="348"/>
    </row>
    <row r="34767" spans="10:10" ht="29.25" customHeight="1">
      <c r="J34767" s="348"/>
    </row>
    <row r="34768" spans="10:10" ht="29.25" customHeight="1">
      <c r="J34768" s="348"/>
    </row>
    <row r="34769" spans="10:10" ht="29.25" customHeight="1">
      <c r="J34769" s="348"/>
    </row>
    <row r="34770" spans="10:10" ht="29.25" customHeight="1">
      <c r="J34770" s="348"/>
    </row>
    <row r="34771" spans="10:10" ht="29.25" customHeight="1">
      <c r="J34771" s="348"/>
    </row>
    <row r="34772" spans="10:10" ht="29.25" customHeight="1">
      <c r="J34772" s="348"/>
    </row>
    <row r="34773" spans="10:10" ht="29.25" customHeight="1">
      <c r="J34773" s="348"/>
    </row>
    <row r="34774" spans="10:10" ht="29.25" customHeight="1">
      <c r="J34774" s="348"/>
    </row>
    <row r="34775" spans="10:10" ht="29.25" customHeight="1">
      <c r="J34775" s="348"/>
    </row>
    <row r="34776" spans="10:10" ht="29.25" customHeight="1">
      <c r="J34776" s="348"/>
    </row>
    <row r="34777" spans="10:10" ht="29.25" customHeight="1">
      <c r="J34777" s="348"/>
    </row>
    <row r="34778" spans="10:10" ht="29.25" customHeight="1">
      <c r="J34778" s="348"/>
    </row>
    <row r="34779" spans="10:10" ht="29.25" customHeight="1">
      <c r="J34779" s="348"/>
    </row>
    <row r="34780" spans="10:10" ht="29.25" customHeight="1">
      <c r="J34780" s="348"/>
    </row>
    <row r="34781" spans="10:10" ht="29.25" customHeight="1">
      <c r="J34781" s="348"/>
    </row>
    <row r="34782" spans="10:10" ht="29.25" customHeight="1">
      <c r="J34782" s="348"/>
    </row>
    <row r="34783" spans="10:10" ht="29.25" customHeight="1">
      <c r="J34783" s="348"/>
    </row>
    <row r="34784" spans="10:10" ht="29.25" customHeight="1">
      <c r="J34784" s="348"/>
    </row>
    <row r="34785" spans="10:10" ht="29.25" customHeight="1">
      <c r="J34785" s="348"/>
    </row>
    <row r="34786" spans="10:10" ht="29.25" customHeight="1">
      <c r="J34786" s="348"/>
    </row>
    <row r="34787" spans="10:10" ht="29.25" customHeight="1">
      <c r="J34787" s="348"/>
    </row>
    <row r="34788" spans="10:10" ht="29.25" customHeight="1">
      <c r="J34788" s="348"/>
    </row>
    <row r="34789" spans="10:10" ht="29.25" customHeight="1">
      <c r="J34789" s="348"/>
    </row>
    <row r="34790" spans="10:10" ht="29.25" customHeight="1">
      <c r="J34790" s="348"/>
    </row>
    <row r="34791" spans="10:10" ht="29.25" customHeight="1">
      <c r="J34791" s="348"/>
    </row>
    <row r="34792" spans="10:10" ht="29.25" customHeight="1">
      <c r="J34792" s="348"/>
    </row>
    <row r="34793" spans="10:10" ht="29.25" customHeight="1">
      <c r="J34793" s="348"/>
    </row>
    <row r="34794" spans="10:10" ht="29.25" customHeight="1">
      <c r="J34794" s="348"/>
    </row>
    <row r="34795" spans="10:10" ht="29.25" customHeight="1">
      <c r="J34795" s="348"/>
    </row>
    <row r="34796" spans="10:10" ht="29.25" customHeight="1">
      <c r="J34796" s="348"/>
    </row>
    <row r="34797" spans="10:10" ht="29.25" customHeight="1">
      <c r="J34797" s="348"/>
    </row>
    <row r="34798" spans="10:10" ht="29.25" customHeight="1">
      <c r="J34798" s="348"/>
    </row>
    <row r="34799" spans="10:10" ht="29.25" customHeight="1">
      <c r="J34799" s="348"/>
    </row>
    <row r="34800" spans="10:10" ht="29.25" customHeight="1">
      <c r="J34800" s="348"/>
    </row>
    <row r="34801" spans="10:10" ht="29.25" customHeight="1">
      <c r="J34801" s="348"/>
    </row>
    <row r="34802" spans="10:10" ht="29.25" customHeight="1">
      <c r="J34802" s="348"/>
    </row>
    <row r="34803" spans="10:10" ht="29.25" customHeight="1">
      <c r="J34803" s="348"/>
    </row>
    <row r="34804" spans="10:10" ht="29.25" customHeight="1">
      <c r="J34804" s="348"/>
    </row>
    <row r="34805" spans="10:10" ht="29.25" customHeight="1">
      <c r="J34805" s="348"/>
    </row>
    <row r="34806" spans="10:10" ht="29.25" customHeight="1">
      <c r="J34806" s="348"/>
    </row>
    <row r="34807" spans="10:10" ht="29.25" customHeight="1">
      <c r="J34807" s="348"/>
    </row>
    <row r="34808" spans="10:10" ht="29.25" customHeight="1">
      <c r="J34808" s="348"/>
    </row>
    <row r="34809" spans="10:10" ht="29.25" customHeight="1">
      <c r="J34809" s="348"/>
    </row>
    <row r="34810" spans="10:10" ht="29.25" customHeight="1">
      <c r="J34810" s="348"/>
    </row>
    <row r="34811" spans="10:10" ht="29.25" customHeight="1">
      <c r="J34811" s="348"/>
    </row>
    <row r="34812" spans="10:10" ht="29.25" customHeight="1">
      <c r="J34812" s="348"/>
    </row>
    <row r="34813" spans="10:10" ht="29.25" customHeight="1">
      <c r="J34813" s="348"/>
    </row>
    <row r="34814" spans="10:10" ht="29.25" customHeight="1">
      <c r="J34814" s="348"/>
    </row>
    <row r="34815" spans="10:10" ht="29.25" customHeight="1">
      <c r="J34815" s="348"/>
    </row>
    <row r="34816" spans="10:10" ht="29.25" customHeight="1">
      <c r="J34816" s="348"/>
    </row>
    <row r="34817" spans="10:10" ht="29.25" customHeight="1">
      <c r="J34817" s="348"/>
    </row>
    <row r="34818" spans="10:10" ht="29.25" customHeight="1">
      <c r="J34818" s="348"/>
    </row>
    <row r="34819" spans="10:10" ht="29.25" customHeight="1">
      <c r="J34819" s="348"/>
    </row>
    <row r="34820" spans="10:10" ht="29.25" customHeight="1">
      <c r="J34820" s="348"/>
    </row>
    <row r="34821" spans="10:10" ht="29.25" customHeight="1">
      <c r="J34821" s="348"/>
    </row>
    <row r="34822" spans="10:10" ht="29.25" customHeight="1">
      <c r="J34822" s="348"/>
    </row>
    <row r="34823" spans="10:10" ht="29.25" customHeight="1">
      <c r="J34823" s="348"/>
    </row>
    <row r="34824" spans="10:10" ht="29.25" customHeight="1">
      <c r="J34824" s="348"/>
    </row>
    <row r="34825" spans="10:10" ht="29.25" customHeight="1">
      <c r="J34825" s="348"/>
    </row>
    <row r="34826" spans="10:10" ht="29.25" customHeight="1">
      <c r="J34826" s="348"/>
    </row>
    <row r="34827" spans="10:10" ht="29.25" customHeight="1">
      <c r="J34827" s="348"/>
    </row>
    <row r="34828" spans="10:10" ht="29.25" customHeight="1">
      <c r="J34828" s="348"/>
    </row>
    <row r="34829" spans="10:10" ht="29.25" customHeight="1">
      <c r="J34829" s="348"/>
    </row>
    <row r="34830" spans="10:10" ht="29.25" customHeight="1">
      <c r="J34830" s="348"/>
    </row>
    <row r="34831" spans="10:10" ht="29.25" customHeight="1">
      <c r="J34831" s="348"/>
    </row>
    <row r="34832" spans="10:10" ht="29.25" customHeight="1">
      <c r="J34832" s="348"/>
    </row>
    <row r="34833" spans="10:10" ht="29.25" customHeight="1">
      <c r="J34833" s="348"/>
    </row>
    <row r="34834" spans="10:10" ht="29.25" customHeight="1">
      <c r="J34834" s="348"/>
    </row>
    <row r="34835" spans="10:10" ht="29.25" customHeight="1">
      <c r="J34835" s="348"/>
    </row>
    <row r="34836" spans="10:10" ht="29.25" customHeight="1">
      <c r="J34836" s="348"/>
    </row>
    <row r="34837" spans="10:10" ht="29.25" customHeight="1">
      <c r="J34837" s="348"/>
    </row>
    <row r="34838" spans="10:10" ht="29.25" customHeight="1">
      <c r="J34838" s="348"/>
    </row>
    <row r="34839" spans="10:10" ht="29.25" customHeight="1">
      <c r="J34839" s="348"/>
    </row>
    <row r="34840" spans="10:10" ht="29.25" customHeight="1">
      <c r="J34840" s="348"/>
    </row>
    <row r="34841" spans="10:10" ht="29.25" customHeight="1">
      <c r="J34841" s="348"/>
    </row>
    <row r="34842" spans="10:10" ht="29.25" customHeight="1">
      <c r="J34842" s="348"/>
    </row>
    <row r="34843" spans="10:10" ht="29.25" customHeight="1">
      <c r="J34843" s="348"/>
    </row>
    <row r="34844" spans="10:10" ht="29.25" customHeight="1">
      <c r="J34844" s="348"/>
    </row>
    <row r="34845" spans="10:10" ht="29.25" customHeight="1">
      <c r="J34845" s="348"/>
    </row>
    <row r="34846" spans="10:10" ht="29.25" customHeight="1">
      <c r="J34846" s="348"/>
    </row>
    <row r="34847" spans="10:10" ht="29.25" customHeight="1">
      <c r="J34847" s="348"/>
    </row>
    <row r="34848" spans="10:10" ht="29.25" customHeight="1">
      <c r="J34848" s="348"/>
    </row>
    <row r="34849" spans="10:10" ht="29.25" customHeight="1">
      <c r="J34849" s="348"/>
    </row>
    <row r="34850" spans="10:10" ht="29.25" customHeight="1">
      <c r="J34850" s="348"/>
    </row>
    <row r="34851" spans="10:10" ht="29.25" customHeight="1">
      <c r="J34851" s="348"/>
    </row>
    <row r="34852" spans="10:10" ht="29.25" customHeight="1">
      <c r="J34852" s="348"/>
    </row>
    <row r="34853" spans="10:10" ht="29.25" customHeight="1">
      <c r="J34853" s="348"/>
    </row>
    <row r="34854" spans="10:10" ht="29.25" customHeight="1">
      <c r="J34854" s="348"/>
    </row>
    <row r="34855" spans="10:10" ht="29.25" customHeight="1">
      <c r="J34855" s="348"/>
    </row>
    <row r="34856" spans="10:10" ht="29.25" customHeight="1">
      <c r="J34856" s="348"/>
    </row>
    <row r="34857" spans="10:10" ht="29.25" customHeight="1">
      <c r="J34857" s="348"/>
    </row>
    <row r="34858" spans="10:10" ht="29.25" customHeight="1">
      <c r="J34858" s="348"/>
    </row>
    <row r="34859" spans="10:10" ht="29.25" customHeight="1">
      <c r="J34859" s="348"/>
    </row>
    <row r="34860" spans="10:10" ht="29.25" customHeight="1">
      <c r="J34860" s="348"/>
    </row>
    <row r="34861" spans="10:10" ht="29.25" customHeight="1">
      <c r="J34861" s="348"/>
    </row>
    <row r="34862" spans="10:10" ht="29.25" customHeight="1">
      <c r="J34862" s="348"/>
    </row>
    <row r="34863" spans="10:10" ht="29.25" customHeight="1">
      <c r="J34863" s="348"/>
    </row>
    <row r="34864" spans="10:10" ht="29.25" customHeight="1">
      <c r="J34864" s="348"/>
    </row>
    <row r="34865" spans="10:10" ht="29.25" customHeight="1">
      <c r="J34865" s="348"/>
    </row>
    <row r="34866" spans="10:10" ht="29.25" customHeight="1">
      <c r="J34866" s="348"/>
    </row>
    <row r="34867" spans="10:10" ht="29.25" customHeight="1">
      <c r="J34867" s="348"/>
    </row>
    <row r="34868" spans="10:10" ht="29.25" customHeight="1">
      <c r="J34868" s="348"/>
    </row>
    <row r="34869" spans="10:10" ht="29.25" customHeight="1">
      <c r="J34869" s="348"/>
    </row>
    <row r="34870" spans="10:10" ht="29.25" customHeight="1">
      <c r="J34870" s="348"/>
    </row>
    <row r="34871" spans="10:10" ht="29.25" customHeight="1">
      <c r="J34871" s="348"/>
    </row>
    <row r="34872" spans="10:10" ht="29.25" customHeight="1">
      <c r="J34872" s="348"/>
    </row>
    <row r="34873" spans="10:10" ht="29.25" customHeight="1">
      <c r="J34873" s="348"/>
    </row>
    <row r="34874" spans="10:10" ht="29.25" customHeight="1">
      <c r="J34874" s="348"/>
    </row>
    <row r="34875" spans="10:10" ht="29.25" customHeight="1">
      <c r="J34875" s="348"/>
    </row>
    <row r="34876" spans="10:10" ht="29.25" customHeight="1">
      <c r="J34876" s="348"/>
    </row>
    <row r="34877" spans="10:10" ht="29.25" customHeight="1">
      <c r="J34877" s="348"/>
    </row>
    <row r="34878" spans="10:10" ht="29.25" customHeight="1">
      <c r="J34878" s="348"/>
    </row>
    <row r="34879" spans="10:10" ht="29.25" customHeight="1">
      <c r="J34879" s="348"/>
    </row>
    <row r="34880" spans="10:10" ht="29.25" customHeight="1">
      <c r="J34880" s="348"/>
    </row>
    <row r="34881" spans="10:10" ht="29.25" customHeight="1">
      <c r="J34881" s="348"/>
    </row>
    <row r="34882" spans="10:10" ht="29.25" customHeight="1">
      <c r="J34882" s="348"/>
    </row>
    <row r="34883" spans="10:10" ht="29.25" customHeight="1">
      <c r="J34883" s="348"/>
    </row>
    <row r="34884" spans="10:10" ht="29.25" customHeight="1">
      <c r="J34884" s="348"/>
    </row>
    <row r="34885" spans="10:10" ht="29.25" customHeight="1">
      <c r="J34885" s="348"/>
    </row>
    <row r="34886" spans="10:10" ht="29.25" customHeight="1">
      <c r="J34886" s="348"/>
    </row>
    <row r="34887" spans="10:10" ht="29.25" customHeight="1">
      <c r="J34887" s="348"/>
    </row>
    <row r="34888" spans="10:10" ht="29.25" customHeight="1">
      <c r="J34888" s="348"/>
    </row>
    <row r="34889" spans="10:10" ht="29.25" customHeight="1">
      <c r="J34889" s="348"/>
    </row>
    <row r="34890" spans="10:10" ht="29.25" customHeight="1">
      <c r="J34890" s="348"/>
    </row>
    <row r="34891" spans="10:10" ht="29.25" customHeight="1">
      <c r="J34891" s="348"/>
    </row>
    <row r="34892" spans="10:10" ht="29.25" customHeight="1">
      <c r="J34892" s="348"/>
    </row>
    <row r="34893" spans="10:10" ht="29.25" customHeight="1">
      <c r="J34893" s="348"/>
    </row>
    <row r="34894" spans="10:10" ht="29.25" customHeight="1">
      <c r="J34894" s="348"/>
    </row>
    <row r="34895" spans="10:10" ht="29.25" customHeight="1">
      <c r="J34895" s="348"/>
    </row>
    <row r="34896" spans="10:10" ht="29.25" customHeight="1">
      <c r="J34896" s="348"/>
    </row>
    <row r="34897" spans="10:10" ht="29.25" customHeight="1">
      <c r="J34897" s="348"/>
    </row>
    <row r="34898" spans="10:10" ht="29.25" customHeight="1">
      <c r="J34898" s="348"/>
    </row>
    <row r="34899" spans="10:10" ht="29.25" customHeight="1">
      <c r="J34899" s="348"/>
    </row>
    <row r="34900" spans="10:10" ht="29.25" customHeight="1">
      <c r="J34900" s="348"/>
    </row>
    <row r="34901" spans="10:10" ht="29.25" customHeight="1">
      <c r="J34901" s="348"/>
    </row>
    <row r="34902" spans="10:10" ht="29.25" customHeight="1">
      <c r="J34902" s="348"/>
    </row>
    <row r="34903" spans="10:10" ht="29.25" customHeight="1">
      <c r="J34903" s="348"/>
    </row>
    <row r="34904" spans="10:10" ht="29.25" customHeight="1">
      <c r="J34904" s="348"/>
    </row>
    <row r="34905" spans="10:10" ht="29.25" customHeight="1">
      <c r="J34905" s="348"/>
    </row>
    <row r="34906" spans="10:10" ht="29.25" customHeight="1">
      <c r="J34906" s="348"/>
    </row>
    <row r="34907" spans="10:10" ht="29.25" customHeight="1">
      <c r="J34907" s="348"/>
    </row>
    <row r="34908" spans="10:10" ht="29.25" customHeight="1">
      <c r="J34908" s="348"/>
    </row>
    <row r="34909" spans="10:10" ht="29.25" customHeight="1">
      <c r="J34909" s="348"/>
    </row>
    <row r="34910" spans="10:10" ht="29.25" customHeight="1">
      <c r="J34910" s="348"/>
    </row>
    <row r="34911" spans="10:10" ht="29.25" customHeight="1">
      <c r="J34911" s="348"/>
    </row>
    <row r="34912" spans="10:10" ht="29.25" customHeight="1">
      <c r="J34912" s="348"/>
    </row>
    <row r="34913" spans="10:10" ht="29.25" customHeight="1">
      <c r="J34913" s="348"/>
    </row>
    <row r="34914" spans="10:10" ht="29.25" customHeight="1">
      <c r="J34914" s="348"/>
    </row>
    <row r="34915" spans="10:10" ht="29.25" customHeight="1">
      <c r="J34915" s="348"/>
    </row>
    <row r="34916" spans="10:10" ht="29.25" customHeight="1">
      <c r="J34916" s="348"/>
    </row>
    <row r="34917" spans="10:10" ht="29.25" customHeight="1">
      <c r="J34917" s="348"/>
    </row>
    <row r="34918" spans="10:10" ht="29.25" customHeight="1">
      <c r="J34918" s="348"/>
    </row>
    <row r="34919" spans="10:10" ht="29.25" customHeight="1">
      <c r="J34919" s="348"/>
    </row>
    <row r="34920" spans="10:10" ht="29.25" customHeight="1">
      <c r="J34920" s="348"/>
    </row>
    <row r="34921" spans="10:10" ht="29.25" customHeight="1">
      <c r="J34921" s="348"/>
    </row>
    <row r="34922" spans="10:10" ht="29.25" customHeight="1">
      <c r="J34922" s="348"/>
    </row>
    <row r="34923" spans="10:10" ht="29.25" customHeight="1">
      <c r="J34923" s="348"/>
    </row>
    <row r="34924" spans="10:10" ht="29.25" customHeight="1">
      <c r="J34924" s="348"/>
    </row>
    <row r="34925" spans="10:10" ht="29.25" customHeight="1">
      <c r="J34925" s="348"/>
    </row>
    <row r="34926" spans="10:10" ht="29.25" customHeight="1">
      <c r="J34926" s="348"/>
    </row>
    <row r="34927" spans="10:10" ht="29.25" customHeight="1">
      <c r="J34927" s="348"/>
    </row>
    <row r="34928" spans="10:10" ht="29.25" customHeight="1">
      <c r="J34928" s="348"/>
    </row>
    <row r="34929" spans="10:10" ht="29.25" customHeight="1">
      <c r="J34929" s="348"/>
    </row>
    <row r="34930" spans="10:10" ht="29.25" customHeight="1">
      <c r="J34930" s="348"/>
    </row>
    <row r="34931" spans="10:10" ht="29.25" customHeight="1">
      <c r="J34931" s="348"/>
    </row>
    <row r="34932" spans="10:10" ht="29.25" customHeight="1">
      <c r="J34932" s="348"/>
    </row>
    <row r="34933" spans="10:10" ht="29.25" customHeight="1">
      <c r="J34933" s="348"/>
    </row>
    <row r="34934" spans="10:10" ht="29.25" customHeight="1">
      <c r="J34934" s="348"/>
    </row>
    <row r="34935" spans="10:10" ht="29.25" customHeight="1">
      <c r="J34935" s="348"/>
    </row>
    <row r="34936" spans="10:10" ht="29.25" customHeight="1">
      <c r="J34936" s="348"/>
    </row>
    <row r="34937" spans="10:10" ht="29.25" customHeight="1">
      <c r="J34937" s="348"/>
    </row>
    <row r="34938" spans="10:10" ht="29.25" customHeight="1">
      <c r="J34938" s="348"/>
    </row>
    <row r="34939" spans="10:10" ht="29.25" customHeight="1">
      <c r="J34939" s="348"/>
    </row>
    <row r="34940" spans="10:10" ht="29.25" customHeight="1">
      <c r="J34940" s="348"/>
    </row>
    <row r="34941" spans="10:10" ht="29.25" customHeight="1">
      <c r="J34941" s="348"/>
    </row>
    <row r="34942" spans="10:10" ht="29.25" customHeight="1">
      <c r="J34942" s="348"/>
    </row>
    <row r="34943" spans="10:10" ht="29.25" customHeight="1">
      <c r="J34943" s="348"/>
    </row>
    <row r="34944" spans="10:10" ht="29.25" customHeight="1">
      <c r="J34944" s="348"/>
    </row>
    <row r="34945" spans="10:10" ht="29.25" customHeight="1">
      <c r="J34945" s="348"/>
    </row>
    <row r="34946" spans="10:10" ht="29.25" customHeight="1">
      <c r="J34946" s="348"/>
    </row>
    <row r="34947" spans="10:10" ht="29.25" customHeight="1">
      <c r="J34947" s="348"/>
    </row>
    <row r="34948" spans="10:10" ht="29.25" customHeight="1">
      <c r="J34948" s="348"/>
    </row>
    <row r="34949" spans="10:10" ht="29.25" customHeight="1">
      <c r="J34949" s="348"/>
    </row>
    <row r="34950" spans="10:10" ht="29.25" customHeight="1">
      <c r="J34950" s="348"/>
    </row>
    <row r="34951" spans="10:10" ht="29.25" customHeight="1">
      <c r="J34951" s="348"/>
    </row>
    <row r="34952" spans="10:10" ht="29.25" customHeight="1">
      <c r="J34952" s="348"/>
    </row>
    <row r="34953" spans="10:10" ht="29.25" customHeight="1">
      <c r="J34953" s="348"/>
    </row>
    <row r="34954" spans="10:10" ht="29.25" customHeight="1">
      <c r="J34954" s="348"/>
    </row>
    <row r="34955" spans="10:10" ht="29.25" customHeight="1">
      <c r="J34955" s="348"/>
    </row>
    <row r="34956" spans="10:10" ht="29.25" customHeight="1">
      <c r="J34956" s="348"/>
    </row>
    <row r="34957" spans="10:10" ht="29.25" customHeight="1">
      <c r="J34957" s="348"/>
    </row>
    <row r="34958" spans="10:10" ht="29.25" customHeight="1">
      <c r="J34958" s="348"/>
    </row>
    <row r="34959" spans="10:10" ht="29.25" customHeight="1">
      <c r="J34959" s="348"/>
    </row>
    <row r="34960" spans="10:10" ht="29.25" customHeight="1">
      <c r="J34960" s="348"/>
    </row>
    <row r="34961" spans="10:10" ht="29.25" customHeight="1">
      <c r="J34961" s="348"/>
    </row>
    <row r="34962" spans="10:10" ht="29.25" customHeight="1">
      <c r="J34962" s="348"/>
    </row>
    <row r="34963" spans="10:10" ht="29.25" customHeight="1">
      <c r="J34963" s="348"/>
    </row>
    <row r="34964" spans="10:10" ht="29.25" customHeight="1">
      <c r="J34964" s="348"/>
    </row>
    <row r="34965" spans="10:10" ht="29.25" customHeight="1">
      <c r="J34965" s="348"/>
    </row>
    <row r="34966" spans="10:10" ht="29.25" customHeight="1">
      <c r="J34966" s="348"/>
    </row>
    <row r="34967" spans="10:10" ht="29.25" customHeight="1">
      <c r="J34967" s="348"/>
    </row>
    <row r="34968" spans="10:10" ht="29.25" customHeight="1">
      <c r="J34968" s="348"/>
    </row>
    <row r="34969" spans="10:10" ht="29.25" customHeight="1">
      <c r="J34969" s="348"/>
    </row>
    <row r="34970" spans="10:10" ht="29.25" customHeight="1">
      <c r="J34970" s="348"/>
    </row>
    <row r="34971" spans="10:10" ht="29.25" customHeight="1">
      <c r="J34971" s="348"/>
    </row>
    <row r="34972" spans="10:10" ht="29.25" customHeight="1">
      <c r="J34972" s="348"/>
    </row>
    <row r="34973" spans="10:10" ht="29.25" customHeight="1">
      <c r="J34973" s="348"/>
    </row>
    <row r="34974" spans="10:10" ht="29.25" customHeight="1">
      <c r="J34974" s="348"/>
    </row>
    <row r="34975" spans="10:10" ht="29.25" customHeight="1">
      <c r="J34975" s="348"/>
    </row>
    <row r="34976" spans="10:10" ht="29.25" customHeight="1">
      <c r="J34976" s="348"/>
    </row>
    <row r="34977" spans="10:10" ht="29.25" customHeight="1">
      <c r="J34977" s="348"/>
    </row>
    <row r="34978" spans="10:10" ht="29.25" customHeight="1">
      <c r="J34978" s="348"/>
    </row>
    <row r="34979" spans="10:10" ht="29.25" customHeight="1">
      <c r="J34979" s="348"/>
    </row>
    <row r="34980" spans="10:10" ht="29.25" customHeight="1">
      <c r="J34980" s="348"/>
    </row>
    <row r="34981" spans="10:10" ht="29.25" customHeight="1">
      <c r="J34981" s="348"/>
    </row>
    <row r="34982" spans="10:10" ht="29.25" customHeight="1">
      <c r="J34982" s="348"/>
    </row>
    <row r="34983" spans="10:10" ht="29.25" customHeight="1">
      <c r="J34983" s="348"/>
    </row>
    <row r="34984" spans="10:10" ht="29.25" customHeight="1">
      <c r="J34984" s="348"/>
    </row>
    <row r="34985" spans="10:10" ht="29.25" customHeight="1">
      <c r="J34985" s="348"/>
    </row>
    <row r="34986" spans="10:10" ht="29.25" customHeight="1">
      <c r="J34986" s="348"/>
    </row>
    <row r="34987" spans="10:10" ht="29.25" customHeight="1">
      <c r="J34987" s="348"/>
    </row>
    <row r="34988" spans="10:10" ht="29.25" customHeight="1">
      <c r="J34988" s="348"/>
    </row>
    <row r="34989" spans="10:10" ht="29.25" customHeight="1">
      <c r="J34989" s="348"/>
    </row>
    <row r="34990" spans="10:10" ht="29.25" customHeight="1">
      <c r="J34990" s="348"/>
    </row>
    <row r="34991" spans="10:10" ht="29.25" customHeight="1">
      <c r="J34991" s="348"/>
    </row>
    <row r="34992" spans="10:10" ht="29.25" customHeight="1">
      <c r="J34992" s="348"/>
    </row>
    <row r="34993" spans="10:10" ht="29.25" customHeight="1">
      <c r="J34993" s="348"/>
    </row>
    <row r="34994" spans="10:10" ht="29.25" customHeight="1">
      <c r="J34994" s="348"/>
    </row>
    <row r="34995" spans="10:10" ht="29.25" customHeight="1">
      <c r="J34995" s="348"/>
    </row>
    <row r="34996" spans="10:10" ht="29.25" customHeight="1">
      <c r="J34996" s="348"/>
    </row>
    <row r="34997" spans="10:10" ht="29.25" customHeight="1">
      <c r="J34997" s="348"/>
    </row>
    <row r="34998" spans="10:10" ht="29.25" customHeight="1">
      <c r="J34998" s="348"/>
    </row>
    <row r="34999" spans="10:10" ht="29.25" customHeight="1">
      <c r="J34999" s="348"/>
    </row>
    <row r="35000" spans="10:10" ht="29.25" customHeight="1">
      <c r="J35000" s="348"/>
    </row>
    <row r="35001" spans="10:10" ht="29.25" customHeight="1">
      <c r="J35001" s="348"/>
    </row>
    <row r="35002" spans="10:10" ht="29.25" customHeight="1">
      <c r="J35002" s="348"/>
    </row>
    <row r="35003" spans="10:10" ht="29.25" customHeight="1">
      <c r="J35003" s="348"/>
    </row>
    <row r="35004" spans="10:10" ht="29.25" customHeight="1">
      <c r="J35004" s="348"/>
    </row>
    <row r="35005" spans="10:10" ht="29.25" customHeight="1">
      <c r="J35005" s="348"/>
    </row>
    <row r="35006" spans="10:10" ht="29.25" customHeight="1">
      <c r="J35006" s="348"/>
    </row>
    <row r="35007" spans="10:10" ht="29.25" customHeight="1">
      <c r="J35007" s="348"/>
    </row>
    <row r="35008" spans="10:10" ht="29.25" customHeight="1">
      <c r="J35008" s="348"/>
    </row>
    <row r="35009" spans="10:10" ht="29.25" customHeight="1">
      <c r="J35009" s="348"/>
    </row>
    <row r="35010" spans="10:10" ht="29.25" customHeight="1">
      <c r="J35010" s="348"/>
    </row>
    <row r="35011" spans="10:10" ht="29.25" customHeight="1">
      <c r="J35011" s="348"/>
    </row>
    <row r="35012" spans="10:10" ht="29.25" customHeight="1">
      <c r="J35012" s="348"/>
    </row>
    <row r="35013" spans="10:10" ht="29.25" customHeight="1">
      <c r="J35013" s="348"/>
    </row>
    <row r="35014" spans="10:10" ht="29.25" customHeight="1">
      <c r="J35014" s="348"/>
    </row>
    <row r="35015" spans="10:10" ht="29.25" customHeight="1">
      <c r="J35015" s="348"/>
    </row>
    <row r="35016" spans="10:10" ht="29.25" customHeight="1">
      <c r="J35016" s="348"/>
    </row>
    <row r="35017" spans="10:10" ht="29.25" customHeight="1">
      <c r="J35017" s="348"/>
    </row>
    <row r="35018" spans="10:10" ht="29.25" customHeight="1">
      <c r="J35018" s="348"/>
    </row>
    <row r="35019" spans="10:10" ht="29.25" customHeight="1">
      <c r="J35019" s="348"/>
    </row>
    <row r="35020" spans="10:10" ht="29.25" customHeight="1">
      <c r="J35020" s="348"/>
    </row>
    <row r="35021" spans="10:10" ht="29.25" customHeight="1">
      <c r="J35021" s="348"/>
    </row>
    <row r="35022" spans="10:10" ht="29.25" customHeight="1">
      <c r="J35022" s="348"/>
    </row>
    <row r="35023" spans="10:10" ht="29.25" customHeight="1">
      <c r="J35023" s="348"/>
    </row>
    <row r="35024" spans="10:10" ht="29.25" customHeight="1">
      <c r="J35024" s="348"/>
    </row>
    <row r="35025" spans="10:10" ht="29.25" customHeight="1">
      <c r="J35025" s="348"/>
    </row>
    <row r="35026" spans="10:10" ht="29.25" customHeight="1">
      <c r="J35026" s="348"/>
    </row>
    <row r="35027" spans="10:10" ht="29.25" customHeight="1">
      <c r="J35027" s="348"/>
    </row>
    <row r="35028" spans="10:10" ht="29.25" customHeight="1">
      <c r="J35028" s="348"/>
    </row>
    <row r="35029" spans="10:10" ht="29.25" customHeight="1">
      <c r="J35029" s="348"/>
    </row>
    <row r="35030" spans="10:10" ht="29.25" customHeight="1">
      <c r="J35030" s="348"/>
    </row>
    <row r="35031" spans="10:10" ht="29.25" customHeight="1">
      <c r="J35031" s="348"/>
    </row>
    <row r="35032" spans="10:10" ht="29.25" customHeight="1">
      <c r="J35032" s="348"/>
    </row>
    <row r="35033" spans="10:10" ht="29.25" customHeight="1">
      <c r="J35033" s="348"/>
    </row>
    <row r="35034" spans="10:10" ht="29.25" customHeight="1">
      <c r="J35034" s="348"/>
    </row>
    <row r="35035" spans="10:10" ht="29.25" customHeight="1">
      <c r="J35035" s="348"/>
    </row>
    <row r="35036" spans="10:10" ht="29.25" customHeight="1">
      <c r="J35036" s="348"/>
    </row>
    <row r="35037" spans="10:10" ht="29.25" customHeight="1">
      <c r="J35037" s="348"/>
    </row>
    <row r="35038" spans="10:10" ht="29.25" customHeight="1">
      <c r="J35038" s="348"/>
    </row>
    <row r="35039" spans="10:10" ht="29.25" customHeight="1">
      <c r="J35039" s="348"/>
    </row>
    <row r="35040" spans="10:10" ht="29.25" customHeight="1">
      <c r="J35040" s="348"/>
    </row>
    <row r="35041" spans="10:10" ht="29.25" customHeight="1">
      <c r="J35041" s="348"/>
    </row>
    <row r="35042" spans="10:10" ht="29.25" customHeight="1">
      <c r="J35042" s="348"/>
    </row>
    <row r="35043" spans="10:10" ht="29.25" customHeight="1">
      <c r="J35043" s="348"/>
    </row>
    <row r="35044" spans="10:10" ht="29.25" customHeight="1">
      <c r="J35044" s="348"/>
    </row>
    <row r="35045" spans="10:10" ht="29.25" customHeight="1">
      <c r="J35045" s="348"/>
    </row>
    <row r="35046" spans="10:10" ht="29.25" customHeight="1">
      <c r="J35046" s="348"/>
    </row>
    <row r="35047" spans="10:10" ht="29.25" customHeight="1">
      <c r="J35047" s="348"/>
    </row>
    <row r="35048" spans="10:10" ht="29.25" customHeight="1">
      <c r="J35048" s="348"/>
    </row>
    <row r="35049" spans="10:10" ht="29.25" customHeight="1">
      <c r="J35049" s="348"/>
    </row>
    <row r="35050" spans="10:10" ht="29.25" customHeight="1">
      <c r="J35050" s="348"/>
    </row>
    <row r="35051" spans="10:10" ht="29.25" customHeight="1">
      <c r="J35051" s="348"/>
    </row>
    <row r="35052" spans="10:10" ht="29.25" customHeight="1">
      <c r="J35052" s="348"/>
    </row>
    <row r="35053" spans="10:10" ht="29.25" customHeight="1">
      <c r="J35053" s="348"/>
    </row>
    <row r="35054" spans="10:10" ht="29.25" customHeight="1">
      <c r="J35054" s="348"/>
    </row>
    <row r="35055" spans="10:10" ht="29.25" customHeight="1">
      <c r="J35055" s="348"/>
    </row>
    <row r="35056" spans="10:10" ht="29.25" customHeight="1">
      <c r="J35056" s="348"/>
    </row>
    <row r="35057" spans="10:10" ht="29.25" customHeight="1">
      <c r="J35057" s="348"/>
    </row>
    <row r="35058" spans="10:10" ht="29.25" customHeight="1">
      <c r="J35058" s="348"/>
    </row>
    <row r="35059" spans="10:10" ht="29.25" customHeight="1">
      <c r="J35059" s="348"/>
    </row>
    <row r="35060" spans="10:10" ht="29.25" customHeight="1">
      <c r="J35060" s="348"/>
    </row>
    <row r="35061" spans="10:10" ht="29.25" customHeight="1">
      <c r="J35061" s="348"/>
    </row>
    <row r="35062" spans="10:10" ht="29.25" customHeight="1">
      <c r="J35062" s="348"/>
    </row>
    <row r="35063" spans="10:10" ht="29.25" customHeight="1">
      <c r="J35063" s="348"/>
    </row>
    <row r="35064" spans="10:10" ht="29.25" customHeight="1">
      <c r="J35064" s="348"/>
    </row>
    <row r="35065" spans="10:10" ht="29.25" customHeight="1">
      <c r="J35065" s="348"/>
    </row>
    <row r="35066" spans="10:10" ht="29.25" customHeight="1">
      <c r="J35066" s="348"/>
    </row>
    <row r="35067" spans="10:10" ht="29.25" customHeight="1">
      <c r="J35067" s="348"/>
    </row>
    <row r="35068" spans="10:10" ht="29.25" customHeight="1">
      <c r="J35068" s="348"/>
    </row>
    <row r="35069" spans="10:10" ht="29.25" customHeight="1">
      <c r="J35069" s="348"/>
    </row>
    <row r="35070" spans="10:10" ht="29.25" customHeight="1">
      <c r="J35070" s="348"/>
    </row>
    <row r="35071" spans="10:10" ht="29.25" customHeight="1">
      <c r="J35071" s="348"/>
    </row>
    <row r="35072" spans="10:10" ht="29.25" customHeight="1">
      <c r="J35072" s="348"/>
    </row>
    <row r="35073" spans="10:10" ht="29.25" customHeight="1">
      <c r="J35073" s="348"/>
    </row>
    <row r="35074" spans="10:10" ht="29.25" customHeight="1">
      <c r="J35074" s="348"/>
    </row>
    <row r="35075" spans="10:10" ht="29.25" customHeight="1">
      <c r="J35075" s="348"/>
    </row>
    <row r="35076" spans="10:10" ht="29.25" customHeight="1">
      <c r="J35076" s="348"/>
    </row>
    <row r="35077" spans="10:10" ht="29.25" customHeight="1">
      <c r="J35077" s="348"/>
    </row>
    <row r="35078" spans="10:10" ht="29.25" customHeight="1">
      <c r="J35078" s="348"/>
    </row>
    <row r="35079" spans="10:10" ht="29.25" customHeight="1">
      <c r="J35079" s="348"/>
    </row>
    <row r="35080" spans="10:10" ht="29.25" customHeight="1">
      <c r="J35080" s="348"/>
    </row>
    <row r="35081" spans="10:10" ht="29.25" customHeight="1">
      <c r="J35081" s="348"/>
    </row>
    <row r="35082" spans="10:10" ht="29.25" customHeight="1">
      <c r="J35082" s="348"/>
    </row>
    <row r="35083" spans="10:10" ht="29.25" customHeight="1">
      <c r="J35083" s="348"/>
    </row>
    <row r="35084" spans="10:10" ht="29.25" customHeight="1">
      <c r="J35084" s="348"/>
    </row>
    <row r="35085" spans="10:10" ht="29.25" customHeight="1">
      <c r="J35085" s="348"/>
    </row>
    <row r="35086" spans="10:10" ht="29.25" customHeight="1">
      <c r="J35086" s="348"/>
    </row>
    <row r="35087" spans="10:10" ht="29.25" customHeight="1">
      <c r="J35087" s="348"/>
    </row>
    <row r="35088" spans="10:10" ht="29.25" customHeight="1">
      <c r="J35088" s="348"/>
    </row>
    <row r="35089" spans="10:10" ht="29.25" customHeight="1">
      <c r="J35089" s="348"/>
    </row>
    <row r="35090" spans="10:10" ht="29.25" customHeight="1">
      <c r="J35090" s="348"/>
    </row>
    <row r="35091" spans="10:10" ht="29.25" customHeight="1">
      <c r="J35091" s="348"/>
    </row>
    <row r="35092" spans="10:10" ht="29.25" customHeight="1">
      <c r="J35092" s="348"/>
    </row>
    <row r="35093" spans="10:10" ht="29.25" customHeight="1">
      <c r="J35093" s="348"/>
    </row>
    <row r="35094" spans="10:10" ht="29.25" customHeight="1">
      <c r="J35094" s="348"/>
    </row>
    <row r="35095" spans="10:10" ht="29.25" customHeight="1">
      <c r="J35095" s="348"/>
    </row>
    <row r="35096" spans="10:10" ht="29.25" customHeight="1">
      <c r="J35096" s="348"/>
    </row>
    <row r="35097" spans="10:10" ht="29.25" customHeight="1">
      <c r="J35097" s="348"/>
    </row>
    <row r="35098" spans="10:10" ht="29.25" customHeight="1">
      <c r="J35098" s="348"/>
    </row>
    <row r="35099" spans="10:10" ht="29.25" customHeight="1">
      <c r="J35099" s="348"/>
    </row>
    <row r="35100" spans="10:10" ht="29.25" customHeight="1">
      <c r="J35100" s="348"/>
    </row>
    <row r="35101" spans="10:10" ht="29.25" customHeight="1">
      <c r="J35101" s="348"/>
    </row>
    <row r="35102" spans="10:10" ht="29.25" customHeight="1">
      <c r="J35102" s="348"/>
    </row>
    <row r="35103" spans="10:10" ht="29.25" customHeight="1">
      <c r="J35103" s="348"/>
    </row>
    <row r="35104" spans="10:10" ht="29.25" customHeight="1">
      <c r="J35104" s="348"/>
    </row>
    <row r="35105" spans="10:10" ht="29.25" customHeight="1">
      <c r="J35105" s="348"/>
    </row>
    <row r="35106" spans="10:10" ht="29.25" customHeight="1">
      <c r="J35106" s="348"/>
    </row>
    <row r="35107" spans="10:10" ht="29.25" customHeight="1">
      <c r="J35107" s="348"/>
    </row>
    <row r="35108" spans="10:10" ht="29.25" customHeight="1">
      <c r="J35108" s="348"/>
    </row>
    <row r="35109" spans="10:10" ht="29.25" customHeight="1">
      <c r="J35109" s="348"/>
    </row>
    <row r="35110" spans="10:10" ht="29.25" customHeight="1">
      <c r="J35110" s="348"/>
    </row>
    <row r="35111" spans="10:10" ht="29.25" customHeight="1">
      <c r="J35111" s="348"/>
    </row>
    <row r="35112" spans="10:10" ht="29.25" customHeight="1">
      <c r="J35112" s="348"/>
    </row>
    <row r="35113" spans="10:10" ht="29.25" customHeight="1">
      <c r="J35113" s="348"/>
    </row>
    <row r="35114" spans="10:10" ht="29.25" customHeight="1">
      <c r="J35114" s="348"/>
    </row>
    <row r="35115" spans="10:10" ht="29.25" customHeight="1">
      <c r="J35115" s="348"/>
    </row>
    <row r="35116" spans="10:10" ht="29.25" customHeight="1">
      <c r="J35116" s="348"/>
    </row>
    <row r="35117" spans="10:10" ht="29.25" customHeight="1">
      <c r="J35117" s="348"/>
    </row>
    <row r="35118" spans="10:10" ht="29.25" customHeight="1">
      <c r="J35118" s="348"/>
    </row>
    <row r="35119" spans="10:10" ht="29.25" customHeight="1">
      <c r="J35119" s="348"/>
    </row>
    <row r="35120" spans="10:10" ht="29.25" customHeight="1">
      <c r="J35120" s="348"/>
    </row>
    <row r="35121" spans="10:10" ht="29.25" customHeight="1">
      <c r="J35121" s="348"/>
    </row>
    <row r="35122" spans="10:10" ht="29.25" customHeight="1">
      <c r="J35122" s="348"/>
    </row>
    <row r="35123" spans="10:10" ht="29.25" customHeight="1">
      <c r="J35123" s="348"/>
    </row>
    <row r="35124" spans="10:10" ht="29.25" customHeight="1">
      <c r="J35124" s="348"/>
    </row>
    <row r="35125" spans="10:10" ht="29.25" customHeight="1">
      <c r="J35125" s="348"/>
    </row>
    <row r="35126" spans="10:10" ht="29.25" customHeight="1">
      <c r="J35126" s="348"/>
    </row>
    <row r="35127" spans="10:10" ht="29.25" customHeight="1">
      <c r="J35127" s="348"/>
    </row>
    <row r="35128" spans="10:10" ht="29.25" customHeight="1">
      <c r="J35128" s="348"/>
    </row>
    <row r="35129" spans="10:10" ht="29.25" customHeight="1">
      <c r="J35129" s="348"/>
    </row>
    <row r="35130" spans="10:10" ht="29.25" customHeight="1">
      <c r="J35130" s="348"/>
    </row>
    <row r="35131" spans="10:10" ht="29.25" customHeight="1">
      <c r="J35131" s="348"/>
    </row>
    <row r="35132" spans="10:10" ht="29.25" customHeight="1">
      <c r="J35132" s="348"/>
    </row>
    <row r="35133" spans="10:10" ht="29.25" customHeight="1">
      <c r="J35133" s="348"/>
    </row>
    <row r="35134" spans="10:10" ht="29.25" customHeight="1">
      <c r="J35134" s="348"/>
    </row>
    <row r="35135" spans="10:10" ht="29.25" customHeight="1">
      <c r="J35135" s="348"/>
    </row>
    <row r="35136" spans="10:10" ht="29.25" customHeight="1">
      <c r="J35136" s="348"/>
    </row>
    <row r="35137" spans="10:10" ht="29.25" customHeight="1">
      <c r="J35137" s="348"/>
    </row>
    <row r="35138" spans="10:10" ht="29.25" customHeight="1">
      <c r="J35138" s="348"/>
    </row>
    <row r="35139" spans="10:10" ht="29.25" customHeight="1">
      <c r="J35139" s="348"/>
    </row>
    <row r="35140" spans="10:10" ht="29.25" customHeight="1">
      <c r="J35140" s="348"/>
    </row>
    <row r="35141" spans="10:10" ht="29.25" customHeight="1">
      <c r="J35141" s="348"/>
    </row>
    <row r="35142" spans="10:10" ht="29.25" customHeight="1">
      <c r="J35142" s="348"/>
    </row>
    <row r="35143" spans="10:10" ht="29.25" customHeight="1">
      <c r="J35143" s="348"/>
    </row>
    <row r="35144" spans="10:10" ht="29.25" customHeight="1">
      <c r="J35144" s="348"/>
    </row>
    <row r="35145" spans="10:10" ht="29.25" customHeight="1">
      <c r="J35145" s="348"/>
    </row>
    <row r="35146" spans="10:10" ht="29.25" customHeight="1">
      <c r="J35146" s="348"/>
    </row>
    <row r="35147" spans="10:10" ht="29.25" customHeight="1">
      <c r="J35147" s="348"/>
    </row>
    <row r="35148" spans="10:10" ht="29.25" customHeight="1">
      <c r="J35148" s="348"/>
    </row>
    <row r="35149" spans="10:10" ht="29.25" customHeight="1">
      <c r="J35149" s="348"/>
    </row>
    <row r="35150" spans="10:10" ht="29.25" customHeight="1">
      <c r="J35150" s="348"/>
    </row>
    <row r="35151" spans="10:10" ht="29.25" customHeight="1">
      <c r="J35151" s="348"/>
    </row>
    <row r="35152" spans="10:10" ht="29.25" customHeight="1">
      <c r="J35152" s="348"/>
    </row>
    <row r="35153" spans="10:10" ht="29.25" customHeight="1">
      <c r="J35153" s="348"/>
    </row>
    <row r="35154" spans="10:10" ht="29.25" customHeight="1">
      <c r="J35154" s="348"/>
    </row>
    <row r="35155" spans="10:10" ht="29.25" customHeight="1">
      <c r="J35155" s="348"/>
    </row>
    <row r="35156" spans="10:10" ht="29.25" customHeight="1">
      <c r="J35156" s="348"/>
    </row>
    <row r="35157" spans="10:10" ht="29.25" customHeight="1">
      <c r="J35157" s="348"/>
    </row>
    <row r="35158" spans="10:10" ht="29.25" customHeight="1">
      <c r="J35158" s="348"/>
    </row>
    <row r="35159" spans="10:10" ht="29.25" customHeight="1">
      <c r="J35159" s="348"/>
    </row>
    <row r="35160" spans="10:10" ht="29.25" customHeight="1">
      <c r="J35160" s="348"/>
    </row>
    <row r="35161" spans="10:10" ht="29.25" customHeight="1">
      <c r="J35161" s="348"/>
    </row>
    <row r="35162" spans="10:10" ht="29.25" customHeight="1">
      <c r="J35162" s="348"/>
    </row>
    <row r="35163" spans="10:10" ht="29.25" customHeight="1">
      <c r="J35163" s="348"/>
    </row>
    <row r="35164" spans="10:10" ht="29.25" customHeight="1">
      <c r="J35164" s="348"/>
    </row>
    <row r="35165" spans="10:10" ht="29.25" customHeight="1">
      <c r="J35165" s="348"/>
    </row>
    <row r="35166" spans="10:10" ht="29.25" customHeight="1">
      <c r="J35166" s="348"/>
    </row>
    <row r="35167" spans="10:10" ht="29.25" customHeight="1">
      <c r="J35167" s="348"/>
    </row>
    <row r="35168" spans="10:10" ht="29.25" customHeight="1">
      <c r="J35168" s="348"/>
    </row>
    <row r="35169" spans="10:10" ht="29.25" customHeight="1">
      <c r="J35169" s="348"/>
    </row>
    <row r="35170" spans="10:10" ht="29.25" customHeight="1">
      <c r="J35170" s="348"/>
    </row>
    <row r="35171" spans="10:10" ht="29.25" customHeight="1">
      <c r="J35171" s="348"/>
    </row>
    <row r="35172" spans="10:10" ht="29.25" customHeight="1">
      <c r="J35172" s="348"/>
    </row>
    <row r="35173" spans="10:10" ht="29.25" customHeight="1">
      <c r="J35173" s="348"/>
    </row>
    <row r="35174" spans="10:10" ht="29.25" customHeight="1">
      <c r="J35174" s="348"/>
    </row>
    <row r="35175" spans="10:10" ht="29.25" customHeight="1">
      <c r="J35175" s="348"/>
    </row>
    <row r="35176" spans="10:10" ht="29.25" customHeight="1">
      <c r="J35176" s="348"/>
    </row>
    <row r="35177" spans="10:10" ht="29.25" customHeight="1">
      <c r="J35177" s="348"/>
    </row>
    <row r="35178" spans="10:10" ht="29.25" customHeight="1">
      <c r="J35178" s="348"/>
    </row>
    <row r="35179" spans="10:10" ht="29.25" customHeight="1">
      <c r="J35179" s="348"/>
    </row>
    <row r="35180" spans="10:10" ht="29.25" customHeight="1">
      <c r="J35180" s="348"/>
    </row>
    <row r="35181" spans="10:10" ht="29.25" customHeight="1">
      <c r="J35181" s="348"/>
    </row>
    <row r="35182" spans="10:10" ht="29.25" customHeight="1">
      <c r="J35182" s="348"/>
    </row>
    <row r="35183" spans="10:10" ht="29.25" customHeight="1">
      <c r="J35183" s="348"/>
    </row>
    <row r="35184" spans="10:10" ht="29.25" customHeight="1">
      <c r="J35184" s="348"/>
    </row>
    <row r="35185" spans="10:10" ht="29.25" customHeight="1">
      <c r="J35185" s="348"/>
    </row>
    <row r="35186" spans="10:10" ht="29.25" customHeight="1">
      <c r="J35186" s="348"/>
    </row>
    <row r="35187" spans="10:10" ht="29.25" customHeight="1">
      <c r="J35187" s="348"/>
    </row>
    <row r="35188" spans="10:10" ht="29.25" customHeight="1">
      <c r="J35188" s="348"/>
    </row>
    <row r="35189" spans="10:10" ht="29.25" customHeight="1">
      <c r="J35189" s="348"/>
    </row>
    <row r="35190" spans="10:10" ht="29.25" customHeight="1">
      <c r="J35190" s="348"/>
    </row>
    <row r="35191" spans="10:10" ht="29.25" customHeight="1">
      <c r="J35191" s="348"/>
    </row>
    <row r="35192" spans="10:10" ht="29.25" customHeight="1">
      <c r="J35192" s="348"/>
    </row>
    <row r="35193" spans="10:10" ht="29.25" customHeight="1">
      <c r="J35193" s="348"/>
    </row>
    <row r="35194" spans="10:10" ht="29.25" customHeight="1">
      <c r="J35194" s="348"/>
    </row>
    <row r="35195" spans="10:10" ht="29.25" customHeight="1">
      <c r="J35195" s="348"/>
    </row>
    <row r="35196" spans="10:10" ht="29.25" customHeight="1">
      <c r="J35196" s="348"/>
    </row>
    <row r="35197" spans="10:10" ht="29.25" customHeight="1">
      <c r="J35197" s="348"/>
    </row>
    <row r="35198" spans="10:10" ht="29.25" customHeight="1">
      <c r="J35198" s="348"/>
    </row>
    <row r="35199" spans="10:10" ht="29.25" customHeight="1">
      <c r="J35199" s="348"/>
    </row>
    <row r="35200" spans="10:10" ht="29.25" customHeight="1">
      <c r="J35200" s="348"/>
    </row>
    <row r="35201" spans="10:10" ht="29.25" customHeight="1">
      <c r="J35201" s="348"/>
    </row>
    <row r="35202" spans="10:10" ht="29.25" customHeight="1">
      <c r="J35202" s="348"/>
    </row>
    <row r="35203" spans="10:10" ht="29.25" customHeight="1">
      <c r="J35203" s="348"/>
    </row>
    <row r="35204" spans="10:10" ht="29.25" customHeight="1">
      <c r="J35204" s="348"/>
    </row>
    <row r="35205" spans="10:10" ht="29.25" customHeight="1">
      <c r="J35205" s="348"/>
    </row>
    <row r="35206" spans="10:10" ht="29.25" customHeight="1">
      <c r="J35206" s="348"/>
    </row>
    <row r="35207" spans="10:10" ht="29.25" customHeight="1">
      <c r="J35207" s="348"/>
    </row>
    <row r="35208" spans="10:10" ht="29.25" customHeight="1">
      <c r="J35208" s="348"/>
    </row>
    <row r="35209" spans="10:10" ht="29.25" customHeight="1">
      <c r="J35209" s="348"/>
    </row>
    <row r="35210" spans="10:10" ht="29.25" customHeight="1">
      <c r="J35210" s="348"/>
    </row>
    <row r="35211" spans="10:10" ht="29.25" customHeight="1">
      <c r="J35211" s="348"/>
    </row>
    <row r="35212" spans="10:10" ht="29.25" customHeight="1">
      <c r="J35212" s="348"/>
    </row>
    <row r="35213" spans="10:10" ht="29.25" customHeight="1">
      <c r="J35213" s="348"/>
    </row>
    <row r="35214" spans="10:10" ht="29.25" customHeight="1">
      <c r="J35214" s="348"/>
    </row>
    <row r="35215" spans="10:10" ht="29.25" customHeight="1">
      <c r="J35215" s="348"/>
    </row>
    <row r="35216" spans="10:10" ht="29.25" customHeight="1">
      <c r="J35216" s="348"/>
    </row>
    <row r="35217" spans="10:10" ht="29.25" customHeight="1">
      <c r="J35217" s="348"/>
    </row>
    <row r="35218" spans="10:10" ht="29.25" customHeight="1">
      <c r="J35218" s="348"/>
    </row>
    <row r="35219" spans="10:10" ht="29.25" customHeight="1">
      <c r="J35219" s="348"/>
    </row>
    <row r="35220" spans="10:10" ht="29.25" customHeight="1">
      <c r="J35220" s="348"/>
    </row>
    <row r="35221" spans="10:10" ht="29.25" customHeight="1">
      <c r="J35221" s="348"/>
    </row>
    <row r="35222" spans="10:10" ht="29.25" customHeight="1">
      <c r="J35222" s="348"/>
    </row>
    <row r="35223" spans="10:10" ht="29.25" customHeight="1">
      <c r="J35223" s="348"/>
    </row>
    <row r="35224" spans="10:10" ht="29.25" customHeight="1">
      <c r="J35224" s="348"/>
    </row>
    <row r="35225" spans="10:10" ht="29.25" customHeight="1">
      <c r="J35225" s="348"/>
    </row>
    <row r="35226" spans="10:10" ht="29.25" customHeight="1">
      <c r="J35226" s="348"/>
    </row>
    <row r="35227" spans="10:10" ht="29.25" customHeight="1">
      <c r="J35227" s="348"/>
    </row>
    <row r="35228" spans="10:10" ht="29.25" customHeight="1">
      <c r="J35228" s="348"/>
    </row>
    <row r="35229" spans="10:10" ht="29.25" customHeight="1">
      <c r="J35229" s="348"/>
    </row>
    <row r="35230" spans="10:10" ht="29.25" customHeight="1">
      <c r="J35230" s="348"/>
    </row>
    <row r="35231" spans="10:10" ht="29.25" customHeight="1">
      <c r="J35231" s="348"/>
    </row>
    <row r="35232" spans="10:10" ht="29.25" customHeight="1">
      <c r="J35232" s="348"/>
    </row>
    <row r="35233" spans="10:10" ht="29.25" customHeight="1">
      <c r="J35233" s="348"/>
    </row>
    <row r="35234" spans="10:10" ht="29.25" customHeight="1">
      <c r="J35234" s="348"/>
    </row>
    <row r="35235" spans="10:10" ht="29.25" customHeight="1">
      <c r="J35235" s="348"/>
    </row>
    <row r="35236" spans="10:10" ht="29.25" customHeight="1">
      <c r="J35236" s="348"/>
    </row>
    <row r="35237" spans="10:10" ht="29.25" customHeight="1">
      <c r="J35237" s="348"/>
    </row>
    <row r="35238" spans="10:10" ht="29.25" customHeight="1">
      <c r="J35238" s="348"/>
    </row>
    <row r="35239" spans="10:10" ht="29.25" customHeight="1">
      <c r="J35239" s="348"/>
    </row>
    <row r="35240" spans="10:10" ht="29.25" customHeight="1">
      <c r="J35240" s="348"/>
    </row>
    <row r="35241" spans="10:10" ht="29.25" customHeight="1">
      <c r="J35241" s="348"/>
    </row>
    <row r="35242" spans="10:10" ht="29.25" customHeight="1">
      <c r="J35242" s="348"/>
    </row>
    <row r="35243" spans="10:10" ht="29.25" customHeight="1">
      <c r="J35243" s="348"/>
    </row>
    <row r="35244" spans="10:10" ht="29.25" customHeight="1">
      <c r="J35244" s="348"/>
    </row>
    <row r="35245" spans="10:10" ht="29.25" customHeight="1">
      <c r="J35245" s="348"/>
    </row>
    <row r="35246" spans="10:10" ht="29.25" customHeight="1">
      <c r="J35246" s="348"/>
    </row>
    <row r="35247" spans="10:10" ht="29.25" customHeight="1">
      <c r="J35247" s="348"/>
    </row>
    <row r="35248" spans="10:10" ht="29.25" customHeight="1">
      <c r="J35248" s="348"/>
    </row>
    <row r="35249" spans="10:10" ht="29.25" customHeight="1">
      <c r="J35249" s="348"/>
    </row>
    <row r="35250" spans="10:10" ht="29.25" customHeight="1">
      <c r="J35250" s="348"/>
    </row>
    <row r="35251" spans="10:10" ht="29.25" customHeight="1">
      <c r="J35251" s="348"/>
    </row>
    <row r="35252" spans="10:10" ht="29.25" customHeight="1">
      <c r="J35252" s="348"/>
    </row>
    <row r="35253" spans="10:10" ht="29.25" customHeight="1">
      <c r="J35253" s="348"/>
    </row>
    <row r="35254" spans="10:10" ht="29.25" customHeight="1">
      <c r="J35254" s="348"/>
    </row>
    <row r="35255" spans="10:10" ht="29.25" customHeight="1">
      <c r="J35255" s="348"/>
    </row>
    <row r="35256" spans="10:10" ht="29.25" customHeight="1">
      <c r="J35256" s="348"/>
    </row>
    <row r="35257" spans="10:10" ht="29.25" customHeight="1">
      <c r="J35257" s="348"/>
    </row>
    <row r="35258" spans="10:10" ht="29.25" customHeight="1">
      <c r="J35258" s="348"/>
    </row>
    <row r="35259" spans="10:10" ht="29.25" customHeight="1">
      <c r="J35259" s="348"/>
    </row>
    <row r="35260" spans="10:10" ht="29.25" customHeight="1">
      <c r="J35260" s="348"/>
    </row>
    <row r="35261" spans="10:10" ht="29.25" customHeight="1">
      <c r="J35261" s="348"/>
    </row>
    <row r="35262" spans="10:10" ht="29.25" customHeight="1">
      <c r="J35262" s="348"/>
    </row>
    <row r="35263" spans="10:10" ht="29.25" customHeight="1">
      <c r="J35263" s="348"/>
    </row>
    <row r="35264" spans="10:10" ht="29.25" customHeight="1">
      <c r="J35264" s="348"/>
    </row>
    <row r="35265" spans="10:10" ht="29.25" customHeight="1">
      <c r="J35265" s="348"/>
    </row>
    <row r="35266" spans="10:10" ht="29.25" customHeight="1">
      <c r="J35266" s="348"/>
    </row>
    <row r="35267" spans="10:10" ht="29.25" customHeight="1">
      <c r="J35267" s="348"/>
    </row>
    <row r="35268" spans="10:10" ht="29.25" customHeight="1">
      <c r="J35268" s="348"/>
    </row>
    <row r="35269" spans="10:10" ht="29.25" customHeight="1">
      <c r="J35269" s="348"/>
    </row>
    <row r="35270" spans="10:10" ht="29.25" customHeight="1">
      <c r="J35270" s="348"/>
    </row>
    <row r="35271" spans="10:10" ht="29.25" customHeight="1">
      <c r="J35271" s="348"/>
    </row>
    <row r="35272" spans="10:10" ht="29.25" customHeight="1">
      <c r="J35272" s="348"/>
    </row>
    <row r="35273" spans="10:10" ht="29.25" customHeight="1">
      <c r="J35273" s="348"/>
    </row>
    <row r="35274" spans="10:10" ht="29.25" customHeight="1">
      <c r="J35274" s="348"/>
    </row>
    <row r="35275" spans="10:10" ht="29.25" customHeight="1">
      <c r="J35275" s="348"/>
    </row>
    <row r="35276" spans="10:10" ht="29.25" customHeight="1">
      <c r="J35276" s="348"/>
    </row>
    <row r="35277" spans="10:10" ht="29.25" customHeight="1">
      <c r="J35277" s="348"/>
    </row>
    <row r="35278" spans="10:10" ht="29.25" customHeight="1">
      <c r="J35278" s="348"/>
    </row>
    <row r="35279" spans="10:10" ht="29.25" customHeight="1">
      <c r="J35279" s="348"/>
    </row>
    <row r="35280" spans="10:10" ht="29.25" customHeight="1">
      <c r="J35280" s="348"/>
    </row>
    <row r="35281" spans="10:10" ht="29.25" customHeight="1">
      <c r="J35281" s="348"/>
    </row>
    <row r="35282" spans="10:10" ht="29.25" customHeight="1">
      <c r="J35282" s="348"/>
    </row>
    <row r="35283" spans="10:10" ht="29.25" customHeight="1">
      <c r="J35283" s="348"/>
    </row>
    <row r="35284" spans="10:10" ht="29.25" customHeight="1">
      <c r="J35284" s="348"/>
    </row>
    <row r="35285" spans="10:10" ht="29.25" customHeight="1">
      <c r="J35285" s="348"/>
    </row>
    <row r="35286" spans="10:10" ht="29.25" customHeight="1">
      <c r="J35286" s="348"/>
    </row>
    <row r="35287" spans="10:10" ht="29.25" customHeight="1">
      <c r="J35287" s="348"/>
    </row>
    <row r="35288" spans="10:10" ht="29.25" customHeight="1">
      <c r="J35288" s="348"/>
    </row>
    <row r="35289" spans="10:10" ht="29.25" customHeight="1">
      <c r="J35289" s="348"/>
    </row>
    <row r="35290" spans="10:10" ht="29.25" customHeight="1">
      <c r="J35290" s="348"/>
    </row>
    <row r="35291" spans="10:10" ht="29.25" customHeight="1">
      <c r="J35291" s="348"/>
    </row>
    <row r="35292" spans="10:10" ht="29.25" customHeight="1">
      <c r="J35292" s="348"/>
    </row>
    <row r="35293" spans="10:10" ht="29.25" customHeight="1">
      <c r="J35293" s="348"/>
    </row>
    <row r="35294" spans="10:10" ht="29.25" customHeight="1">
      <c r="J35294" s="348"/>
    </row>
    <row r="35295" spans="10:10" ht="29.25" customHeight="1">
      <c r="J35295" s="348"/>
    </row>
    <row r="35296" spans="10:10" ht="29.25" customHeight="1">
      <c r="J35296" s="348"/>
    </row>
    <row r="35297" spans="10:10" ht="29.25" customHeight="1">
      <c r="J35297" s="348"/>
    </row>
    <row r="35298" spans="10:10" ht="29.25" customHeight="1">
      <c r="J35298" s="348"/>
    </row>
    <row r="35299" spans="10:10" ht="29.25" customHeight="1">
      <c r="J35299" s="348"/>
    </row>
    <row r="35300" spans="10:10" ht="29.25" customHeight="1">
      <c r="J35300" s="348"/>
    </row>
    <row r="35301" spans="10:10" ht="29.25" customHeight="1">
      <c r="J35301" s="348"/>
    </row>
    <row r="35302" spans="10:10" ht="29.25" customHeight="1">
      <c r="J35302" s="348"/>
    </row>
    <row r="35303" spans="10:10" ht="29.25" customHeight="1">
      <c r="J35303" s="348"/>
    </row>
    <row r="35304" spans="10:10" ht="29.25" customHeight="1">
      <c r="J35304" s="348"/>
    </row>
    <row r="35305" spans="10:10" ht="29.25" customHeight="1">
      <c r="J35305" s="348"/>
    </row>
    <row r="35306" spans="10:10" ht="29.25" customHeight="1">
      <c r="J35306" s="348"/>
    </row>
    <row r="35307" spans="10:10" ht="29.25" customHeight="1">
      <c r="J35307" s="348"/>
    </row>
    <row r="35308" spans="10:10" ht="29.25" customHeight="1">
      <c r="J35308" s="348"/>
    </row>
    <row r="35309" spans="10:10" ht="29.25" customHeight="1">
      <c r="J35309" s="348"/>
    </row>
    <row r="35310" spans="10:10" ht="29.25" customHeight="1">
      <c r="J35310" s="348"/>
    </row>
    <row r="35311" spans="10:10" ht="29.25" customHeight="1">
      <c r="J35311" s="348"/>
    </row>
    <row r="35312" spans="10:10" ht="29.25" customHeight="1">
      <c r="J35312" s="348"/>
    </row>
    <row r="35313" spans="10:10" ht="29.25" customHeight="1">
      <c r="J35313" s="348"/>
    </row>
    <row r="35314" spans="10:10" ht="29.25" customHeight="1">
      <c r="J35314" s="348"/>
    </row>
    <row r="35315" spans="10:10" ht="29.25" customHeight="1">
      <c r="J35315" s="348"/>
    </row>
    <row r="35316" spans="10:10" ht="29.25" customHeight="1">
      <c r="J35316" s="348"/>
    </row>
    <row r="35317" spans="10:10" ht="29.25" customHeight="1">
      <c r="J35317" s="348"/>
    </row>
    <row r="35318" spans="10:10" ht="29.25" customHeight="1">
      <c r="J35318" s="348"/>
    </row>
    <row r="35319" spans="10:10" ht="29.25" customHeight="1">
      <c r="J35319" s="348"/>
    </row>
    <row r="35320" spans="10:10" ht="29.25" customHeight="1">
      <c r="J35320" s="348"/>
    </row>
    <row r="35321" spans="10:10" ht="29.25" customHeight="1">
      <c r="J35321" s="348"/>
    </row>
    <row r="35322" spans="10:10" ht="29.25" customHeight="1">
      <c r="J35322" s="348"/>
    </row>
    <row r="35323" spans="10:10" ht="29.25" customHeight="1">
      <c r="J35323" s="348"/>
    </row>
    <row r="35324" spans="10:10" ht="29.25" customHeight="1">
      <c r="J35324" s="348"/>
    </row>
    <row r="35325" spans="10:10" ht="29.25" customHeight="1">
      <c r="J35325" s="348"/>
    </row>
    <row r="35326" spans="10:10" ht="29.25" customHeight="1">
      <c r="J35326" s="348"/>
    </row>
    <row r="35327" spans="10:10" ht="29.25" customHeight="1">
      <c r="J35327" s="348"/>
    </row>
    <row r="35328" spans="10:10" ht="29.25" customHeight="1">
      <c r="J35328" s="348"/>
    </row>
    <row r="35329" spans="10:10" ht="29.25" customHeight="1">
      <c r="J35329" s="348"/>
    </row>
    <row r="35330" spans="10:10" ht="29.25" customHeight="1">
      <c r="J35330" s="348"/>
    </row>
    <row r="35331" spans="10:10" ht="29.25" customHeight="1">
      <c r="J35331" s="348"/>
    </row>
    <row r="35332" spans="10:10" ht="29.25" customHeight="1">
      <c r="J35332" s="348"/>
    </row>
    <row r="35333" spans="10:10" ht="29.25" customHeight="1">
      <c r="J35333" s="348"/>
    </row>
    <row r="35334" spans="10:10" ht="29.25" customHeight="1">
      <c r="J35334" s="348"/>
    </row>
    <row r="35335" spans="10:10" ht="29.25" customHeight="1">
      <c r="J35335" s="348"/>
    </row>
    <row r="35336" spans="10:10" ht="29.25" customHeight="1">
      <c r="J35336" s="348"/>
    </row>
    <row r="35337" spans="10:10" ht="29.25" customHeight="1">
      <c r="J35337" s="348"/>
    </row>
    <row r="35338" spans="10:10" ht="29.25" customHeight="1">
      <c r="J35338" s="348"/>
    </row>
    <row r="35339" spans="10:10" ht="29.25" customHeight="1">
      <c r="J35339" s="348"/>
    </row>
    <row r="35340" spans="10:10" ht="29.25" customHeight="1">
      <c r="J35340" s="348"/>
    </row>
    <row r="35341" spans="10:10" ht="29.25" customHeight="1">
      <c r="J35341" s="348"/>
    </row>
    <row r="35342" spans="10:10" ht="29.25" customHeight="1">
      <c r="J35342" s="348"/>
    </row>
    <row r="35343" spans="10:10" ht="29.25" customHeight="1">
      <c r="J35343" s="348"/>
    </row>
    <row r="35344" spans="10:10" ht="29.25" customHeight="1">
      <c r="J35344" s="348"/>
    </row>
    <row r="35345" spans="10:10" ht="29.25" customHeight="1">
      <c r="J35345" s="348"/>
    </row>
    <row r="35346" spans="10:10" ht="29.25" customHeight="1">
      <c r="J35346" s="348"/>
    </row>
    <row r="35347" spans="10:10" ht="29.25" customHeight="1">
      <c r="J35347" s="348"/>
    </row>
    <row r="35348" spans="10:10" ht="29.25" customHeight="1">
      <c r="J35348" s="348"/>
    </row>
    <row r="35349" spans="10:10" ht="29.25" customHeight="1">
      <c r="J35349" s="348"/>
    </row>
    <row r="35350" spans="10:10" ht="29.25" customHeight="1">
      <c r="J35350" s="348"/>
    </row>
    <row r="35351" spans="10:10" ht="29.25" customHeight="1">
      <c r="J35351" s="348"/>
    </row>
    <row r="35352" spans="10:10" ht="29.25" customHeight="1">
      <c r="J35352" s="348"/>
    </row>
    <row r="35353" spans="10:10" ht="29.25" customHeight="1">
      <c r="J35353" s="348"/>
    </row>
    <row r="35354" spans="10:10" ht="29.25" customHeight="1">
      <c r="J35354" s="348"/>
    </row>
    <row r="35355" spans="10:10" ht="29.25" customHeight="1">
      <c r="J35355" s="348"/>
    </row>
    <row r="35356" spans="10:10" ht="29.25" customHeight="1">
      <c r="J35356" s="348"/>
    </row>
    <row r="35357" spans="10:10" ht="29.25" customHeight="1">
      <c r="J35357" s="348"/>
    </row>
    <row r="35358" spans="10:10" ht="29.25" customHeight="1">
      <c r="J35358" s="348"/>
    </row>
    <row r="35359" spans="10:10" ht="29.25" customHeight="1">
      <c r="J35359" s="348"/>
    </row>
    <row r="35360" spans="10:10" ht="29.25" customHeight="1">
      <c r="J35360" s="348"/>
    </row>
    <row r="35361" spans="10:10" ht="29.25" customHeight="1">
      <c r="J35361" s="348"/>
    </row>
    <row r="35362" spans="10:10" ht="29.25" customHeight="1">
      <c r="J35362" s="348"/>
    </row>
    <row r="35363" spans="10:10" ht="29.25" customHeight="1">
      <c r="J35363" s="348"/>
    </row>
    <row r="35364" spans="10:10" ht="29.25" customHeight="1">
      <c r="J35364" s="348"/>
    </row>
    <row r="35365" spans="10:10" ht="29.25" customHeight="1">
      <c r="J35365" s="348"/>
    </row>
    <row r="35366" spans="10:10" ht="29.25" customHeight="1">
      <c r="J35366" s="348"/>
    </row>
    <row r="35367" spans="10:10" ht="29.25" customHeight="1">
      <c r="J35367" s="348"/>
    </row>
    <row r="35368" spans="10:10" ht="29.25" customHeight="1">
      <c r="J35368" s="348"/>
    </row>
    <row r="35369" spans="10:10" ht="29.25" customHeight="1">
      <c r="J35369" s="348"/>
    </row>
    <row r="35370" spans="10:10" ht="29.25" customHeight="1">
      <c r="J35370" s="348"/>
    </row>
    <row r="35371" spans="10:10" ht="29.25" customHeight="1">
      <c r="J35371" s="348"/>
    </row>
    <row r="35372" spans="10:10" ht="29.25" customHeight="1">
      <c r="J35372" s="348"/>
    </row>
    <row r="35373" spans="10:10" ht="29.25" customHeight="1">
      <c r="J35373" s="348"/>
    </row>
    <row r="35374" spans="10:10" ht="29.25" customHeight="1">
      <c r="J35374" s="348"/>
    </row>
    <row r="35375" spans="10:10" ht="29.25" customHeight="1">
      <c r="J35375" s="348"/>
    </row>
    <row r="35376" spans="10:10" ht="29.25" customHeight="1">
      <c r="J35376" s="348"/>
    </row>
    <row r="35377" spans="10:10" ht="29.25" customHeight="1">
      <c r="J35377" s="348"/>
    </row>
    <row r="35378" spans="10:10" ht="29.25" customHeight="1">
      <c r="J35378" s="348"/>
    </row>
    <row r="35379" spans="10:10" ht="29.25" customHeight="1">
      <c r="J35379" s="348"/>
    </row>
    <row r="35380" spans="10:10" ht="29.25" customHeight="1">
      <c r="J35380" s="348"/>
    </row>
    <row r="35381" spans="10:10" ht="29.25" customHeight="1">
      <c r="J35381" s="348"/>
    </row>
    <row r="35382" spans="10:10" ht="29.25" customHeight="1">
      <c r="J35382" s="348"/>
    </row>
    <row r="35383" spans="10:10" ht="29.25" customHeight="1">
      <c r="J35383" s="348"/>
    </row>
    <row r="35384" spans="10:10" ht="29.25" customHeight="1">
      <c r="J35384" s="348"/>
    </row>
    <row r="35385" spans="10:10" ht="29.25" customHeight="1">
      <c r="J35385" s="348"/>
    </row>
    <row r="35386" spans="10:10" ht="29.25" customHeight="1">
      <c r="J35386" s="348"/>
    </row>
    <row r="35387" spans="10:10" ht="29.25" customHeight="1">
      <c r="J35387" s="348"/>
    </row>
    <row r="35388" spans="10:10" ht="29.25" customHeight="1">
      <c r="J35388" s="348"/>
    </row>
    <row r="35389" spans="10:10" ht="29.25" customHeight="1">
      <c r="J35389" s="348"/>
    </row>
    <row r="35390" spans="10:10" ht="29.25" customHeight="1">
      <c r="J35390" s="348"/>
    </row>
    <row r="35391" spans="10:10" ht="29.25" customHeight="1">
      <c r="J35391" s="348"/>
    </row>
    <row r="35392" spans="10:10" ht="29.25" customHeight="1">
      <c r="J35392" s="348"/>
    </row>
    <row r="35393" spans="10:10" ht="29.25" customHeight="1">
      <c r="J35393" s="348"/>
    </row>
    <row r="35394" spans="10:10" ht="29.25" customHeight="1">
      <c r="J35394" s="348"/>
    </row>
    <row r="35395" spans="10:10" ht="29.25" customHeight="1">
      <c r="J35395" s="348"/>
    </row>
    <row r="35396" spans="10:10" ht="29.25" customHeight="1">
      <c r="J35396" s="348"/>
    </row>
    <row r="35397" spans="10:10" ht="29.25" customHeight="1">
      <c r="J35397" s="348"/>
    </row>
    <row r="35398" spans="10:10" ht="29.25" customHeight="1">
      <c r="J35398" s="348"/>
    </row>
    <row r="35399" spans="10:10" ht="29.25" customHeight="1">
      <c r="J35399" s="348"/>
    </row>
    <row r="35400" spans="10:10" ht="29.25" customHeight="1">
      <c r="J35400" s="348"/>
    </row>
    <row r="35401" spans="10:10" ht="29.25" customHeight="1">
      <c r="J35401" s="348"/>
    </row>
    <row r="35402" spans="10:10" ht="29.25" customHeight="1">
      <c r="J35402" s="348"/>
    </row>
    <row r="35403" spans="10:10" ht="29.25" customHeight="1">
      <c r="J35403" s="348"/>
    </row>
    <row r="35404" spans="10:10" ht="29.25" customHeight="1">
      <c r="J35404" s="348"/>
    </row>
    <row r="35405" spans="10:10" ht="29.25" customHeight="1">
      <c r="J35405" s="348"/>
    </row>
    <row r="35406" spans="10:10" ht="29.25" customHeight="1">
      <c r="J35406" s="348"/>
    </row>
    <row r="35407" spans="10:10" ht="29.25" customHeight="1">
      <c r="J35407" s="348"/>
    </row>
    <row r="35408" spans="10:10" ht="29.25" customHeight="1">
      <c r="J35408" s="348"/>
    </row>
    <row r="35409" spans="10:10" ht="29.25" customHeight="1">
      <c r="J35409" s="348"/>
    </row>
    <row r="35410" spans="10:10" ht="29.25" customHeight="1">
      <c r="J35410" s="348"/>
    </row>
    <row r="35411" spans="10:10" ht="29.25" customHeight="1">
      <c r="J35411" s="348"/>
    </row>
    <row r="35412" spans="10:10" ht="29.25" customHeight="1">
      <c r="J35412" s="348"/>
    </row>
    <row r="35413" spans="10:10" ht="29.25" customHeight="1">
      <c r="J35413" s="348"/>
    </row>
    <row r="35414" spans="10:10" ht="29.25" customHeight="1">
      <c r="J35414" s="348"/>
    </row>
    <row r="35415" spans="10:10" ht="29.25" customHeight="1">
      <c r="J35415" s="348"/>
    </row>
    <row r="35416" spans="10:10" ht="29.25" customHeight="1">
      <c r="J35416" s="348"/>
    </row>
    <row r="35417" spans="10:10" ht="29.25" customHeight="1">
      <c r="J35417" s="348"/>
    </row>
    <row r="35418" spans="10:10" ht="29.25" customHeight="1">
      <c r="J35418" s="348"/>
    </row>
    <row r="35419" spans="10:10" ht="29.25" customHeight="1">
      <c r="J35419" s="348"/>
    </row>
    <row r="35420" spans="10:10" ht="29.25" customHeight="1">
      <c r="J35420" s="348"/>
    </row>
    <row r="35421" spans="10:10" ht="29.25" customHeight="1">
      <c r="J35421" s="348"/>
    </row>
    <row r="35422" spans="10:10" ht="29.25" customHeight="1">
      <c r="J35422" s="348"/>
    </row>
    <row r="35423" spans="10:10" ht="29.25" customHeight="1">
      <c r="J35423" s="348"/>
    </row>
    <row r="35424" spans="10:10" ht="29.25" customHeight="1">
      <c r="J35424" s="348"/>
    </row>
    <row r="35425" spans="10:10" ht="29.25" customHeight="1">
      <c r="J35425" s="348"/>
    </row>
    <row r="35426" spans="10:10" ht="29.25" customHeight="1">
      <c r="J35426" s="348"/>
    </row>
    <row r="35427" spans="10:10" ht="29.25" customHeight="1">
      <c r="J35427" s="348"/>
    </row>
    <row r="35428" spans="10:10" ht="29.25" customHeight="1">
      <c r="J35428" s="348"/>
    </row>
    <row r="35429" spans="10:10" ht="29.25" customHeight="1">
      <c r="J35429" s="348"/>
    </row>
    <row r="35430" spans="10:10" ht="29.25" customHeight="1">
      <c r="J35430" s="348"/>
    </row>
    <row r="35431" spans="10:10" ht="29.25" customHeight="1">
      <c r="J35431" s="348"/>
    </row>
    <row r="35432" spans="10:10" ht="29.25" customHeight="1">
      <c r="J35432" s="348"/>
    </row>
    <row r="35433" spans="10:10" ht="29.25" customHeight="1">
      <c r="J35433" s="348"/>
    </row>
    <row r="35434" spans="10:10" ht="29.25" customHeight="1">
      <c r="J35434" s="348"/>
    </row>
    <row r="35435" spans="10:10" ht="29.25" customHeight="1">
      <c r="J35435" s="348"/>
    </row>
    <row r="35436" spans="10:10" ht="29.25" customHeight="1">
      <c r="J35436" s="348"/>
    </row>
    <row r="35437" spans="10:10" ht="29.25" customHeight="1">
      <c r="J35437" s="348"/>
    </row>
    <row r="35438" spans="10:10" ht="29.25" customHeight="1">
      <c r="J35438" s="348"/>
    </row>
    <row r="35439" spans="10:10" ht="29.25" customHeight="1">
      <c r="J35439" s="348"/>
    </row>
    <row r="35440" spans="10:10" ht="29.25" customHeight="1">
      <c r="J35440" s="348"/>
    </row>
    <row r="35441" spans="10:10" ht="29.25" customHeight="1">
      <c r="J35441" s="348"/>
    </row>
    <row r="35442" spans="10:10" ht="29.25" customHeight="1">
      <c r="J35442" s="348"/>
    </row>
    <row r="35443" spans="10:10" ht="29.25" customHeight="1">
      <c r="J35443" s="348"/>
    </row>
    <row r="35444" spans="10:10" ht="29.25" customHeight="1">
      <c r="J35444" s="348"/>
    </row>
    <row r="35445" spans="10:10" ht="29.25" customHeight="1">
      <c r="J35445" s="348"/>
    </row>
    <row r="35446" spans="10:10" ht="29.25" customHeight="1">
      <c r="J35446" s="348"/>
    </row>
    <row r="35447" spans="10:10" ht="29.25" customHeight="1">
      <c r="J35447" s="348"/>
    </row>
    <row r="35448" spans="10:10" ht="29.25" customHeight="1">
      <c r="J35448" s="348"/>
    </row>
    <row r="35449" spans="10:10" ht="29.25" customHeight="1">
      <c r="J35449" s="348"/>
    </row>
    <row r="35450" spans="10:10" ht="29.25" customHeight="1">
      <c r="J35450" s="348"/>
    </row>
    <row r="35451" spans="10:10" ht="29.25" customHeight="1">
      <c r="J35451" s="348"/>
    </row>
    <row r="35452" spans="10:10" ht="29.25" customHeight="1">
      <c r="J35452" s="348"/>
    </row>
    <row r="35453" spans="10:10" ht="29.25" customHeight="1">
      <c r="J35453" s="348"/>
    </row>
    <row r="35454" spans="10:10" ht="29.25" customHeight="1">
      <c r="J35454" s="348"/>
    </row>
    <row r="35455" spans="10:10" ht="29.25" customHeight="1">
      <c r="J35455" s="348"/>
    </row>
    <row r="35456" spans="10:10" ht="29.25" customHeight="1">
      <c r="J35456" s="348"/>
    </row>
    <row r="35457" spans="10:10" ht="29.25" customHeight="1">
      <c r="J35457" s="348"/>
    </row>
    <row r="35458" spans="10:10" ht="29.25" customHeight="1">
      <c r="J35458" s="348"/>
    </row>
    <row r="35459" spans="10:10" ht="29.25" customHeight="1">
      <c r="J35459" s="348"/>
    </row>
    <row r="35460" spans="10:10" ht="29.25" customHeight="1">
      <c r="J35460" s="348"/>
    </row>
    <row r="35461" spans="10:10" ht="29.25" customHeight="1">
      <c r="J35461" s="348"/>
    </row>
    <row r="35462" spans="10:10" ht="29.25" customHeight="1">
      <c r="J35462" s="348"/>
    </row>
    <row r="35463" spans="10:10" ht="29.25" customHeight="1">
      <c r="J35463" s="348"/>
    </row>
    <row r="35464" spans="10:10" ht="29.25" customHeight="1">
      <c r="J35464" s="348"/>
    </row>
    <row r="35465" spans="10:10" ht="29.25" customHeight="1">
      <c r="J35465" s="348"/>
    </row>
    <row r="35466" spans="10:10" ht="29.25" customHeight="1">
      <c r="J35466" s="348"/>
    </row>
    <row r="35467" spans="10:10" ht="29.25" customHeight="1">
      <c r="J35467" s="348"/>
    </row>
    <row r="35468" spans="10:10" ht="29.25" customHeight="1">
      <c r="J35468" s="348"/>
    </row>
    <row r="35469" spans="10:10" ht="29.25" customHeight="1">
      <c r="J35469" s="348"/>
    </row>
    <row r="35470" spans="10:10" ht="29.25" customHeight="1">
      <c r="J35470" s="348"/>
    </row>
    <row r="35471" spans="10:10" ht="29.25" customHeight="1">
      <c r="J35471" s="348"/>
    </row>
    <row r="35472" spans="10:10" ht="29.25" customHeight="1">
      <c r="J35472" s="348"/>
    </row>
    <row r="35473" spans="10:10" ht="29.25" customHeight="1">
      <c r="J35473" s="348"/>
    </row>
    <row r="35474" spans="10:10" ht="29.25" customHeight="1">
      <c r="J35474" s="348"/>
    </row>
    <row r="35475" spans="10:10" ht="29.25" customHeight="1">
      <c r="J35475" s="348"/>
    </row>
    <row r="35476" spans="10:10" ht="29.25" customHeight="1">
      <c r="J35476" s="348"/>
    </row>
    <row r="35477" spans="10:10" ht="29.25" customHeight="1">
      <c r="J35477" s="348"/>
    </row>
    <row r="35478" spans="10:10" ht="29.25" customHeight="1">
      <c r="J35478" s="348"/>
    </row>
    <row r="35479" spans="10:10" ht="29.25" customHeight="1">
      <c r="J35479" s="348"/>
    </row>
    <row r="35480" spans="10:10" ht="29.25" customHeight="1">
      <c r="J35480" s="348"/>
    </row>
    <row r="35481" spans="10:10" ht="29.25" customHeight="1">
      <c r="J35481" s="348"/>
    </row>
    <row r="35482" spans="10:10" ht="29.25" customHeight="1">
      <c r="J35482" s="348"/>
    </row>
    <row r="35483" spans="10:10" ht="29.25" customHeight="1">
      <c r="J35483" s="348"/>
    </row>
    <row r="35484" spans="10:10" ht="29.25" customHeight="1">
      <c r="J35484" s="348"/>
    </row>
    <row r="35485" spans="10:10" ht="29.25" customHeight="1">
      <c r="J35485" s="348"/>
    </row>
    <row r="35486" spans="10:10" ht="29.25" customHeight="1">
      <c r="J35486" s="348"/>
    </row>
    <row r="35487" spans="10:10" ht="29.25" customHeight="1">
      <c r="J35487" s="348"/>
    </row>
    <row r="35488" spans="10:10" ht="29.25" customHeight="1">
      <c r="J35488" s="348"/>
    </row>
    <row r="35489" spans="10:10" ht="29.25" customHeight="1">
      <c r="J35489" s="348"/>
    </row>
    <row r="35490" spans="10:10" ht="29.25" customHeight="1">
      <c r="J35490" s="348"/>
    </row>
    <row r="35491" spans="10:10" ht="29.25" customHeight="1">
      <c r="J35491" s="348"/>
    </row>
    <row r="35492" spans="10:10" ht="29.25" customHeight="1">
      <c r="J35492" s="348"/>
    </row>
    <row r="35493" spans="10:10" ht="29.25" customHeight="1">
      <c r="J35493" s="348"/>
    </row>
    <row r="35494" spans="10:10" ht="29.25" customHeight="1">
      <c r="J35494" s="348"/>
    </row>
    <row r="35495" spans="10:10" ht="29.25" customHeight="1">
      <c r="J35495" s="348"/>
    </row>
    <row r="35496" spans="10:10" ht="29.25" customHeight="1">
      <c r="J35496" s="348"/>
    </row>
    <row r="35497" spans="10:10" ht="29.25" customHeight="1">
      <c r="J35497" s="348"/>
    </row>
    <row r="35498" spans="10:10" ht="29.25" customHeight="1">
      <c r="J35498" s="348"/>
    </row>
    <row r="35499" spans="10:10" ht="29.25" customHeight="1">
      <c r="J35499" s="348"/>
    </row>
    <row r="35500" spans="10:10" ht="29.25" customHeight="1">
      <c r="J35500" s="348"/>
    </row>
    <row r="35501" spans="10:10" ht="29.25" customHeight="1">
      <c r="J35501" s="348"/>
    </row>
    <row r="35502" spans="10:10" ht="29.25" customHeight="1">
      <c r="J35502" s="348"/>
    </row>
    <row r="35503" spans="10:10" ht="29.25" customHeight="1">
      <c r="J35503" s="348"/>
    </row>
    <row r="35504" spans="10:10" ht="29.25" customHeight="1">
      <c r="J35504" s="348"/>
    </row>
    <row r="35505" spans="10:10" ht="29.25" customHeight="1">
      <c r="J35505" s="348"/>
    </row>
    <row r="35506" spans="10:10" ht="29.25" customHeight="1">
      <c r="J35506" s="348"/>
    </row>
    <row r="35507" spans="10:10" ht="29.25" customHeight="1">
      <c r="J35507" s="348"/>
    </row>
    <row r="35508" spans="10:10" ht="29.25" customHeight="1">
      <c r="J35508" s="348"/>
    </row>
    <row r="35509" spans="10:10" ht="29.25" customHeight="1">
      <c r="J35509" s="348"/>
    </row>
    <row r="35510" spans="10:10" ht="29.25" customHeight="1">
      <c r="J35510" s="348"/>
    </row>
    <row r="35511" spans="10:10" ht="29.25" customHeight="1">
      <c r="J35511" s="348"/>
    </row>
    <row r="35512" spans="10:10" ht="29.25" customHeight="1">
      <c r="J35512" s="348"/>
    </row>
    <row r="35513" spans="10:10" ht="29.25" customHeight="1">
      <c r="J35513" s="348"/>
    </row>
    <row r="35514" spans="10:10" ht="29.25" customHeight="1">
      <c r="J35514" s="348"/>
    </row>
    <row r="35515" spans="10:10" ht="29.25" customHeight="1">
      <c r="J35515" s="348"/>
    </row>
    <row r="35516" spans="10:10" ht="29.25" customHeight="1">
      <c r="J35516" s="348"/>
    </row>
    <row r="35517" spans="10:10" ht="29.25" customHeight="1">
      <c r="J35517" s="348"/>
    </row>
    <row r="35518" spans="10:10" ht="29.25" customHeight="1">
      <c r="J35518" s="348"/>
    </row>
    <row r="35519" spans="10:10" ht="29.25" customHeight="1">
      <c r="J35519" s="348"/>
    </row>
    <row r="35520" spans="10:10" ht="29.25" customHeight="1">
      <c r="J35520" s="348"/>
    </row>
    <row r="35521" spans="10:10" ht="29.25" customHeight="1">
      <c r="J35521" s="348"/>
    </row>
    <row r="35522" spans="10:10" ht="29.25" customHeight="1">
      <c r="J35522" s="348"/>
    </row>
    <row r="35523" spans="10:10" ht="29.25" customHeight="1">
      <c r="J35523" s="348"/>
    </row>
    <row r="35524" spans="10:10" ht="29.25" customHeight="1">
      <c r="J35524" s="348"/>
    </row>
    <row r="35525" spans="10:10" ht="29.25" customHeight="1">
      <c r="J35525" s="348"/>
    </row>
    <row r="35526" spans="10:10" ht="29.25" customHeight="1">
      <c r="J35526" s="348"/>
    </row>
    <row r="35527" spans="10:10" ht="29.25" customHeight="1">
      <c r="J35527" s="348"/>
    </row>
    <row r="35528" spans="10:10" ht="29.25" customHeight="1">
      <c r="J35528" s="348"/>
    </row>
    <row r="35529" spans="10:10" ht="29.25" customHeight="1">
      <c r="J35529" s="348"/>
    </row>
    <row r="35530" spans="10:10" ht="29.25" customHeight="1">
      <c r="J35530" s="348"/>
    </row>
    <row r="35531" spans="10:10" ht="29.25" customHeight="1">
      <c r="J35531" s="348"/>
    </row>
    <row r="35532" spans="10:10" ht="29.25" customHeight="1">
      <c r="J35532" s="348"/>
    </row>
    <row r="35533" spans="10:10" ht="29.25" customHeight="1">
      <c r="J35533" s="348"/>
    </row>
    <row r="35534" spans="10:10" ht="29.25" customHeight="1">
      <c r="J35534" s="348"/>
    </row>
    <row r="35535" spans="10:10" ht="29.25" customHeight="1">
      <c r="J35535" s="348"/>
    </row>
    <row r="35536" spans="10:10" ht="29.25" customHeight="1">
      <c r="J35536" s="348"/>
    </row>
    <row r="35537" spans="10:10" ht="29.25" customHeight="1">
      <c r="J35537" s="348"/>
    </row>
    <row r="35538" spans="10:10" ht="29.25" customHeight="1">
      <c r="J35538" s="348"/>
    </row>
    <row r="35539" spans="10:10" ht="29.25" customHeight="1">
      <c r="J35539" s="348"/>
    </row>
    <row r="35540" spans="10:10" ht="29.25" customHeight="1">
      <c r="J35540" s="348"/>
    </row>
    <row r="35541" spans="10:10" ht="29.25" customHeight="1">
      <c r="J35541" s="348"/>
    </row>
    <row r="35542" spans="10:10" ht="29.25" customHeight="1">
      <c r="J35542" s="348"/>
    </row>
    <row r="35543" spans="10:10" ht="29.25" customHeight="1">
      <c r="J35543" s="348"/>
    </row>
    <row r="35544" spans="10:10" ht="29.25" customHeight="1">
      <c r="J35544" s="348"/>
    </row>
    <row r="35545" spans="10:10" ht="29.25" customHeight="1">
      <c r="J35545" s="348"/>
    </row>
    <row r="35546" spans="10:10" ht="29.25" customHeight="1">
      <c r="J35546" s="348"/>
    </row>
    <row r="35547" spans="10:10" ht="29.25" customHeight="1">
      <c r="J35547" s="348"/>
    </row>
    <row r="35548" spans="10:10" ht="29.25" customHeight="1">
      <c r="J35548" s="348"/>
    </row>
    <row r="35549" spans="10:10" ht="29.25" customHeight="1">
      <c r="J35549" s="348"/>
    </row>
    <row r="35550" spans="10:10" ht="29.25" customHeight="1">
      <c r="J35550" s="348"/>
    </row>
    <row r="35551" spans="10:10" ht="29.25" customHeight="1">
      <c r="J35551" s="348"/>
    </row>
    <row r="35552" spans="10:10" ht="29.25" customHeight="1">
      <c r="J35552" s="348"/>
    </row>
    <row r="35553" spans="10:10" ht="29.25" customHeight="1">
      <c r="J35553" s="348"/>
    </row>
    <row r="35554" spans="10:10" ht="29.25" customHeight="1">
      <c r="J35554" s="348"/>
    </row>
    <row r="35555" spans="10:10" ht="29.25" customHeight="1">
      <c r="J35555" s="348"/>
    </row>
    <row r="35556" spans="10:10" ht="29.25" customHeight="1">
      <c r="J35556" s="348"/>
    </row>
    <row r="35557" spans="10:10" ht="29.25" customHeight="1">
      <c r="J35557" s="348"/>
    </row>
    <row r="35558" spans="10:10" ht="29.25" customHeight="1">
      <c r="J35558" s="348"/>
    </row>
    <row r="35559" spans="10:10" ht="29.25" customHeight="1">
      <c r="J35559" s="348"/>
    </row>
    <row r="35560" spans="10:10" ht="29.25" customHeight="1">
      <c r="J35560" s="348"/>
    </row>
    <row r="35561" spans="10:10" ht="29.25" customHeight="1">
      <c r="J35561" s="348"/>
    </row>
    <row r="35562" spans="10:10" ht="29.25" customHeight="1">
      <c r="J35562" s="348"/>
    </row>
    <row r="35563" spans="10:10" ht="29.25" customHeight="1">
      <c r="J35563" s="348"/>
    </row>
    <row r="35564" spans="10:10" ht="29.25" customHeight="1">
      <c r="J35564" s="348"/>
    </row>
    <row r="35565" spans="10:10" ht="29.25" customHeight="1">
      <c r="J35565" s="348"/>
    </row>
    <row r="35566" spans="10:10" ht="29.25" customHeight="1">
      <c r="J35566" s="348"/>
    </row>
    <row r="35567" spans="10:10" ht="29.25" customHeight="1">
      <c r="J35567" s="348"/>
    </row>
    <row r="35568" spans="10:10" ht="29.25" customHeight="1">
      <c r="J35568" s="348"/>
    </row>
    <row r="35569" spans="10:10" ht="29.25" customHeight="1">
      <c r="J35569" s="348"/>
    </row>
    <row r="35570" spans="10:10" ht="29.25" customHeight="1">
      <c r="J35570" s="348"/>
    </row>
    <row r="35571" spans="10:10" ht="29.25" customHeight="1">
      <c r="J35571" s="348"/>
    </row>
    <row r="35572" spans="10:10" ht="29.25" customHeight="1">
      <c r="J35572" s="348"/>
    </row>
    <row r="35573" spans="10:10" ht="29.25" customHeight="1">
      <c r="J35573" s="348"/>
    </row>
    <row r="35574" spans="10:10" ht="29.25" customHeight="1">
      <c r="J35574" s="348"/>
    </row>
    <row r="35575" spans="10:10" ht="29.25" customHeight="1">
      <c r="J35575" s="348"/>
    </row>
    <row r="35576" spans="10:10" ht="29.25" customHeight="1">
      <c r="J35576" s="348"/>
    </row>
    <row r="35577" spans="10:10" ht="29.25" customHeight="1">
      <c r="J35577" s="348"/>
    </row>
    <row r="35578" spans="10:10" ht="29.25" customHeight="1">
      <c r="J35578" s="348"/>
    </row>
    <row r="35579" spans="10:10" ht="29.25" customHeight="1">
      <c r="J35579" s="348"/>
    </row>
    <row r="35580" spans="10:10" ht="29.25" customHeight="1">
      <c r="J35580" s="348"/>
    </row>
    <row r="35581" spans="10:10" ht="29.25" customHeight="1">
      <c r="J35581" s="348"/>
    </row>
    <row r="35582" spans="10:10" ht="29.25" customHeight="1">
      <c r="J35582" s="348"/>
    </row>
    <row r="35583" spans="10:10" ht="29.25" customHeight="1">
      <c r="J35583" s="348"/>
    </row>
    <row r="35584" spans="10:10" ht="29.25" customHeight="1">
      <c r="J35584" s="348"/>
    </row>
    <row r="35585" spans="10:10" ht="29.25" customHeight="1">
      <c r="J35585" s="348"/>
    </row>
    <row r="35586" spans="10:10" ht="29.25" customHeight="1">
      <c r="J35586" s="348"/>
    </row>
    <row r="35587" spans="10:10" ht="29.25" customHeight="1">
      <c r="J35587" s="348"/>
    </row>
    <row r="35588" spans="10:10" ht="29.25" customHeight="1">
      <c r="J35588" s="348"/>
    </row>
    <row r="35589" spans="10:10" ht="29.25" customHeight="1">
      <c r="J35589" s="348"/>
    </row>
    <row r="35590" spans="10:10" ht="29.25" customHeight="1">
      <c r="J35590" s="348"/>
    </row>
    <row r="35591" spans="10:10" ht="29.25" customHeight="1">
      <c r="J35591" s="348"/>
    </row>
    <row r="35592" spans="10:10" ht="29.25" customHeight="1">
      <c r="J35592" s="348"/>
    </row>
    <row r="35593" spans="10:10" ht="29.25" customHeight="1">
      <c r="J35593" s="348"/>
    </row>
    <row r="35594" spans="10:10" ht="29.25" customHeight="1">
      <c r="J35594" s="348"/>
    </row>
    <row r="35595" spans="10:10" ht="29.25" customHeight="1">
      <c r="J35595" s="348"/>
    </row>
    <row r="35596" spans="10:10" ht="29.25" customHeight="1">
      <c r="J35596" s="348"/>
    </row>
    <row r="35597" spans="10:10" ht="29.25" customHeight="1">
      <c r="J35597" s="348"/>
    </row>
    <row r="35598" spans="10:10" ht="29.25" customHeight="1">
      <c r="J35598" s="348"/>
    </row>
    <row r="35599" spans="10:10" ht="29.25" customHeight="1">
      <c r="J35599" s="348"/>
    </row>
    <row r="35600" spans="10:10" ht="29.25" customHeight="1">
      <c r="J35600" s="348"/>
    </row>
    <row r="35601" spans="10:10" ht="29.25" customHeight="1">
      <c r="J35601" s="348"/>
    </row>
    <row r="35602" spans="10:10" ht="29.25" customHeight="1">
      <c r="J35602" s="348"/>
    </row>
    <row r="35603" spans="10:10" ht="29.25" customHeight="1">
      <c r="J35603" s="348"/>
    </row>
    <row r="35604" spans="10:10" ht="29.25" customHeight="1">
      <c r="J35604" s="348"/>
    </row>
    <row r="35605" spans="10:10" ht="29.25" customHeight="1">
      <c r="J35605" s="348"/>
    </row>
    <row r="35606" spans="10:10" ht="29.25" customHeight="1">
      <c r="J35606" s="348"/>
    </row>
    <row r="35607" spans="10:10" ht="29.25" customHeight="1">
      <c r="J35607" s="348"/>
    </row>
    <row r="35608" spans="10:10" ht="29.25" customHeight="1">
      <c r="J35608" s="348"/>
    </row>
    <row r="35609" spans="10:10" ht="29.25" customHeight="1">
      <c r="J35609" s="348"/>
    </row>
    <row r="35610" spans="10:10" ht="29.25" customHeight="1">
      <c r="J35610" s="348"/>
    </row>
    <row r="35611" spans="10:10" ht="29.25" customHeight="1">
      <c r="J35611" s="348"/>
    </row>
    <row r="35612" spans="10:10" ht="29.25" customHeight="1">
      <c r="J35612" s="348"/>
    </row>
    <row r="35613" spans="10:10" ht="29.25" customHeight="1">
      <c r="J35613" s="348"/>
    </row>
    <row r="35614" spans="10:10" ht="29.25" customHeight="1">
      <c r="J35614" s="348"/>
    </row>
    <row r="35615" spans="10:10" ht="29.25" customHeight="1">
      <c r="J35615" s="348"/>
    </row>
    <row r="35616" spans="10:10" ht="29.25" customHeight="1">
      <c r="J35616" s="348"/>
    </row>
    <row r="35617" spans="10:10" ht="29.25" customHeight="1">
      <c r="J35617" s="348"/>
    </row>
    <row r="35618" spans="10:10" ht="29.25" customHeight="1">
      <c r="J35618" s="348"/>
    </row>
    <row r="35619" spans="10:10" ht="29.25" customHeight="1">
      <c r="J35619" s="348"/>
    </row>
    <row r="35620" spans="10:10" ht="29.25" customHeight="1">
      <c r="J35620" s="348"/>
    </row>
    <row r="35621" spans="10:10" ht="29.25" customHeight="1">
      <c r="J35621" s="348"/>
    </row>
    <row r="35622" spans="10:10" ht="29.25" customHeight="1">
      <c r="J35622" s="348"/>
    </row>
    <row r="35623" spans="10:10" ht="29.25" customHeight="1">
      <c r="J35623" s="348"/>
    </row>
    <row r="35624" spans="10:10" ht="29.25" customHeight="1">
      <c r="J35624" s="348"/>
    </row>
    <row r="35625" spans="10:10" ht="29.25" customHeight="1">
      <c r="J35625" s="348"/>
    </row>
    <row r="35626" spans="10:10" ht="29.25" customHeight="1">
      <c r="J35626" s="348"/>
    </row>
    <row r="35627" spans="10:10" ht="29.25" customHeight="1">
      <c r="J35627" s="348"/>
    </row>
    <row r="35628" spans="10:10" ht="29.25" customHeight="1">
      <c r="J35628" s="348"/>
    </row>
    <row r="35629" spans="10:10" ht="29.25" customHeight="1">
      <c r="J35629" s="348"/>
    </row>
    <row r="35630" spans="10:10" ht="29.25" customHeight="1">
      <c r="J35630" s="348"/>
    </row>
    <row r="35631" spans="10:10" ht="29.25" customHeight="1">
      <c r="J35631" s="348"/>
    </row>
    <row r="35632" spans="10:10" ht="29.25" customHeight="1">
      <c r="J35632" s="348"/>
    </row>
    <row r="35633" spans="10:10" ht="29.25" customHeight="1">
      <c r="J35633" s="348"/>
    </row>
    <row r="35634" spans="10:10" ht="29.25" customHeight="1">
      <c r="J35634" s="348"/>
    </row>
    <row r="35635" spans="10:10" ht="29.25" customHeight="1">
      <c r="J35635" s="348"/>
    </row>
    <row r="35636" spans="10:10" ht="29.25" customHeight="1">
      <c r="J35636" s="348"/>
    </row>
    <row r="35637" spans="10:10" ht="29.25" customHeight="1">
      <c r="J35637" s="348"/>
    </row>
    <row r="35638" spans="10:10" ht="29.25" customHeight="1">
      <c r="J35638" s="348"/>
    </row>
    <row r="35639" spans="10:10" ht="29.25" customHeight="1">
      <c r="J35639" s="348"/>
    </row>
    <row r="35640" spans="10:10" ht="29.25" customHeight="1">
      <c r="J35640" s="348"/>
    </row>
    <row r="35641" spans="10:10" ht="29.25" customHeight="1">
      <c r="J35641" s="348"/>
    </row>
    <row r="35642" spans="10:10" ht="29.25" customHeight="1">
      <c r="J35642" s="348"/>
    </row>
    <row r="35643" spans="10:10" ht="29.25" customHeight="1">
      <c r="J35643" s="348"/>
    </row>
    <row r="35644" spans="10:10" ht="29.25" customHeight="1">
      <c r="J35644" s="348"/>
    </row>
    <row r="35645" spans="10:10" ht="29.25" customHeight="1">
      <c r="J35645" s="348"/>
    </row>
    <row r="35646" spans="10:10" ht="29.25" customHeight="1">
      <c r="J35646" s="348"/>
    </row>
    <row r="35647" spans="10:10" ht="29.25" customHeight="1">
      <c r="J35647" s="348"/>
    </row>
    <row r="35648" spans="10:10" ht="29.25" customHeight="1">
      <c r="J35648" s="348"/>
    </row>
    <row r="35649" spans="10:10" ht="29.25" customHeight="1">
      <c r="J35649" s="348"/>
    </row>
    <row r="35650" spans="10:10" ht="29.25" customHeight="1">
      <c r="J35650" s="348"/>
    </row>
    <row r="35651" spans="10:10" ht="29.25" customHeight="1">
      <c r="J35651" s="348"/>
    </row>
    <row r="35652" spans="10:10" ht="29.25" customHeight="1">
      <c r="J35652" s="348"/>
    </row>
    <row r="35653" spans="10:10" ht="29.25" customHeight="1">
      <c r="J35653" s="348"/>
    </row>
    <row r="35654" spans="10:10" ht="29.25" customHeight="1">
      <c r="J35654" s="348"/>
    </row>
    <row r="35655" spans="10:10" ht="29.25" customHeight="1">
      <c r="J35655" s="348"/>
    </row>
    <row r="35656" spans="10:10" ht="29.25" customHeight="1">
      <c r="J35656" s="348"/>
    </row>
    <row r="35657" spans="10:10" ht="29.25" customHeight="1">
      <c r="J35657" s="348"/>
    </row>
    <row r="35658" spans="10:10" ht="29.25" customHeight="1">
      <c r="J35658" s="348"/>
    </row>
    <row r="35659" spans="10:10" ht="29.25" customHeight="1">
      <c r="J35659" s="348"/>
    </row>
    <row r="35660" spans="10:10" ht="29.25" customHeight="1">
      <c r="J35660" s="348"/>
    </row>
    <row r="35661" spans="10:10" ht="29.25" customHeight="1">
      <c r="J35661" s="348"/>
    </row>
    <row r="35662" spans="10:10" ht="29.25" customHeight="1">
      <c r="J35662" s="348"/>
    </row>
    <row r="35663" spans="10:10" ht="29.25" customHeight="1">
      <c r="J35663" s="348"/>
    </row>
    <row r="35664" spans="10:10" ht="29.25" customHeight="1">
      <c r="J35664" s="348"/>
    </row>
    <row r="35665" spans="10:10" ht="29.25" customHeight="1">
      <c r="J35665" s="348"/>
    </row>
    <row r="35666" spans="10:10" ht="29.25" customHeight="1">
      <c r="J35666" s="348"/>
    </row>
    <row r="35667" spans="10:10" ht="29.25" customHeight="1">
      <c r="J35667" s="348"/>
    </row>
    <row r="35668" spans="10:10" ht="29.25" customHeight="1">
      <c r="J35668" s="348"/>
    </row>
    <row r="35669" spans="10:10" ht="29.25" customHeight="1">
      <c r="J35669" s="348"/>
    </row>
    <row r="35670" spans="10:10" ht="29.25" customHeight="1">
      <c r="J35670" s="348"/>
    </row>
    <row r="35671" spans="10:10" ht="29.25" customHeight="1">
      <c r="J35671" s="348"/>
    </row>
    <row r="35672" spans="10:10" ht="29.25" customHeight="1">
      <c r="J35672" s="348"/>
    </row>
    <row r="35673" spans="10:10" ht="29.25" customHeight="1">
      <c r="J35673" s="348"/>
    </row>
    <row r="35674" spans="10:10" ht="29.25" customHeight="1">
      <c r="J35674" s="348"/>
    </row>
    <row r="35675" spans="10:10" ht="29.25" customHeight="1">
      <c r="J35675" s="348"/>
    </row>
    <row r="35676" spans="10:10" ht="29.25" customHeight="1">
      <c r="J35676" s="348"/>
    </row>
    <row r="35677" spans="10:10" ht="29.25" customHeight="1">
      <c r="J35677" s="348"/>
    </row>
    <row r="35678" spans="10:10" ht="29.25" customHeight="1">
      <c r="J35678" s="348"/>
    </row>
    <row r="35679" spans="10:10" ht="29.25" customHeight="1">
      <c r="J35679" s="348"/>
    </row>
    <row r="35680" spans="10:10" ht="29.25" customHeight="1">
      <c r="J35680" s="348"/>
    </row>
    <row r="35681" spans="10:10" ht="29.25" customHeight="1">
      <c r="J35681" s="348"/>
    </row>
    <row r="35682" spans="10:10" ht="29.25" customHeight="1">
      <c r="J35682" s="348"/>
    </row>
    <row r="35683" spans="10:10" ht="29.25" customHeight="1">
      <c r="J35683" s="348"/>
    </row>
    <row r="35684" spans="10:10" ht="29.25" customHeight="1">
      <c r="J35684" s="348"/>
    </row>
    <row r="35685" spans="10:10" ht="29.25" customHeight="1">
      <c r="J35685" s="348"/>
    </row>
    <row r="35686" spans="10:10" ht="29.25" customHeight="1">
      <c r="J35686" s="348"/>
    </row>
    <row r="35687" spans="10:10" ht="29.25" customHeight="1">
      <c r="J35687" s="348"/>
    </row>
    <row r="35688" spans="10:10" ht="29.25" customHeight="1">
      <c r="J35688" s="348"/>
    </row>
    <row r="35689" spans="10:10" ht="29.25" customHeight="1">
      <c r="J35689" s="348"/>
    </row>
    <row r="35690" spans="10:10" ht="29.25" customHeight="1">
      <c r="J35690" s="348"/>
    </row>
    <row r="35691" spans="10:10" ht="29.25" customHeight="1">
      <c r="J35691" s="348"/>
    </row>
    <row r="35692" spans="10:10" ht="29.25" customHeight="1">
      <c r="J35692" s="348"/>
    </row>
    <row r="35693" spans="10:10" ht="29.25" customHeight="1">
      <c r="J35693" s="348"/>
    </row>
    <row r="35694" spans="10:10" ht="29.25" customHeight="1">
      <c r="J35694" s="348"/>
    </row>
    <row r="35695" spans="10:10" ht="29.25" customHeight="1">
      <c r="J35695" s="348"/>
    </row>
    <row r="35696" spans="10:10" ht="29.25" customHeight="1">
      <c r="J35696" s="348"/>
    </row>
    <row r="35697" spans="10:10" ht="29.25" customHeight="1">
      <c r="J35697" s="348"/>
    </row>
    <row r="35698" spans="10:10" ht="29.25" customHeight="1">
      <c r="J35698" s="348"/>
    </row>
    <row r="35699" spans="10:10" ht="29.25" customHeight="1">
      <c r="J35699" s="348"/>
    </row>
    <row r="35700" spans="10:10" ht="29.25" customHeight="1">
      <c r="J35700" s="348"/>
    </row>
    <row r="35701" spans="10:10" ht="29.25" customHeight="1">
      <c r="J35701" s="348"/>
    </row>
    <row r="35702" spans="10:10" ht="29.25" customHeight="1">
      <c r="J35702" s="348"/>
    </row>
    <row r="35703" spans="10:10" ht="29.25" customHeight="1">
      <c r="J35703" s="348"/>
    </row>
    <row r="35704" spans="10:10" ht="29.25" customHeight="1">
      <c r="J35704" s="348"/>
    </row>
    <row r="35705" spans="10:10" ht="29.25" customHeight="1">
      <c r="J35705" s="348"/>
    </row>
    <row r="35706" spans="10:10" ht="29.25" customHeight="1">
      <c r="J35706" s="348"/>
    </row>
    <row r="35707" spans="10:10" ht="29.25" customHeight="1">
      <c r="J35707" s="348"/>
    </row>
    <row r="35708" spans="10:10" ht="29.25" customHeight="1">
      <c r="J35708" s="348"/>
    </row>
    <row r="35709" spans="10:10" ht="29.25" customHeight="1">
      <c r="J35709" s="348"/>
    </row>
    <row r="35710" spans="10:10" ht="29.25" customHeight="1">
      <c r="J35710" s="348"/>
    </row>
    <row r="35711" spans="10:10" ht="29.25" customHeight="1">
      <c r="J35711" s="348"/>
    </row>
    <row r="35712" spans="10:10" ht="29.25" customHeight="1">
      <c r="J35712" s="348"/>
    </row>
    <row r="35713" spans="10:10" ht="29.25" customHeight="1">
      <c r="J35713" s="348"/>
    </row>
    <row r="35714" spans="10:10" ht="29.25" customHeight="1">
      <c r="J35714" s="348"/>
    </row>
    <row r="35715" spans="10:10" ht="29.25" customHeight="1">
      <c r="J35715" s="348"/>
    </row>
    <row r="35716" spans="10:10" ht="29.25" customHeight="1">
      <c r="J35716" s="348"/>
    </row>
    <row r="35717" spans="10:10" ht="29.25" customHeight="1">
      <c r="J35717" s="348"/>
    </row>
    <row r="35718" spans="10:10" ht="29.25" customHeight="1">
      <c r="J35718" s="348"/>
    </row>
    <row r="35719" spans="10:10" ht="29.25" customHeight="1">
      <c r="J35719" s="348"/>
    </row>
    <row r="35720" spans="10:10" ht="29.25" customHeight="1">
      <c r="J35720" s="348"/>
    </row>
    <row r="35721" spans="10:10" ht="29.25" customHeight="1">
      <c r="J35721" s="348"/>
    </row>
    <row r="35722" spans="10:10" ht="29.25" customHeight="1">
      <c r="J35722" s="348"/>
    </row>
    <row r="35723" spans="10:10" ht="29.25" customHeight="1">
      <c r="J35723" s="348"/>
    </row>
    <row r="35724" spans="10:10" ht="29.25" customHeight="1">
      <c r="J35724" s="348"/>
    </row>
    <row r="35725" spans="10:10" ht="29.25" customHeight="1">
      <c r="J35725" s="348"/>
    </row>
    <row r="35726" spans="10:10" ht="29.25" customHeight="1">
      <c r="J35726" s="348"/>
    </row>
    <row r="35727" spans="10:10" ht="29.25" customHeight="1">
      <c r="J35727" s="348"/>
    </row>
    <row r="35728" spans="10:10" ht="29.25" customHeight="1">
      <c r="J35728" s="348"/>
    </row>
    <row r="35729" spans="10:10" ht="29.25" customHeight="1">
      <c r="J35729" s="348"/>
    </row>
    <row r="35730" spans="10:10" ht="29.25" customHeight="1">
      <c r="J35730" s="348"/>
    </row>
    <row r="35731" spans="10:10" ht="29.25" customHeight="1">
      <c r="J35731" s="348"/>
    </row>
    <row r="35732" spans="10:10" ht="29.25" customHeight="1">
      <c r="J35732" s="348"/>
    </row>
    <row r="35733" spans="10:10" ht="29.25" customHeight="1">
      <c r="J35733" s="348"/>
    </row>
    <row r="35734" spans="10:10" ht="29.25" customHeight="1">
      <c r="J35734" s="348"/>
    </row>
    <row r="35735" spans="10:10" ht="29.25" customHeight="1">
      <c r="J35735" s="348"/>
    </row>
    <row r="35736" spans="10:10" ht="29.25" customHeight="1">
      <c r="J35736" s="348"/>
    </row>
    <row r="35737" spans="10:10" ht="29.25" customHeight="1">
      <c r="J35737" s="348"/>
    </row>
    <row r="35738" spans="10:10" ht="29.25" customHeight="1">
      <c r="J35738" s="348"/>
    </row>
    <row r="35739" spans="10:10" ht="29.25" customHeight="1">
      <c r="J35739" s="348"/>
    </row>
    <row r="35740" spans="10:10" ht="29.25" customHeight="1">
      <c r="J35740" s="348"/>
    </row>
    <row r="35741" spans="10:10" ht="29.25" customHeight="1">
      <c r="J35741" s="348"/>
    </row>
    <row r="35742" spans="10:10" ht="29.25" customHeight="1">
      <c r="J35742" s="348"/>
    </row>
    <row r="35743" spans="10:10" ht="29.25" customHeight="1">
      <c r="J35743" s="348"/>
    </row>
    <row r="35744" spans="10:10" ht="29.25" customHeight="1">
      <c r="J35744" s="348"/>
    </row>
    <row r="35745" spans="10:10" ht="29.25" customHeight="1">
      <c r="J35745" s="348"/>
    </row>
    <row r="35746" spans="10:10" ht="29.25" customHeight="1">
      <c r="J35746" s="348"/>
    </row>
    <row r="35747" spans="10:10" ht="29.25" customHeight="1">
      <c r="J35747" s="348"/>
    </row>
    <row r="35748" spans="10:10" ht="29.25" customHeight="1">
      <c r="J35748" s="348"/>
    </row>
    <row r="35749" spans="10:10" ht="29.25" customHeight="1">
      <c r="J35749" s="348"/>
    </row>
    <row r="35750" spans="10:10" ht="29.25" customHeight="1">
      <c r="J35750" s="348"/>
    </row>
    <row r="35751" spans="10:10" ht="29.25" customHeight="1">
      <c r="J35751" s="348"/>
    </row>
    <row r="35752" spans="10:10" ht="29.25" customHeight="1">
      <c r="J35752" s="348"/>
    </row>
    <row r="35753" spans="10:10" ht="29.25" customHeight="1">
      <c r="J35753" s="348"/>
    </row>
    <row r="35754" spans="10:10" ht="29.25" customHeight="1">
      <c r="J35754" s="348"/>
    </row>
    <row r="35755" spans="10:10" ht="29.25" customHeight="1">
      <c r="J35755" s="348"/>
    </row>
    <row r="35756" spans="10:10" ht="29.25" customHeight="1">
      <c r="J35756" s="348"/>
    </row>
    <row r="35757" spans="10:10" ht="29.25" customHeight="1">
      <c r="J35757" s="348"/>
    </row>
    <row r="35758" spans="10:10" ht="29.25" customHeight="1">
      <c r="J35758" s="348"/>
    </row>
    <row r="35759" spans="10:10" ht="29.25" customHeight="1">
      <c r="J35759" s="348"/>
    </row>
    <row r="35760" spans="10:10" ht="29.25" customHeight="1">
      <c r="J35760" s="348"/>
    </row>
    <row r="35761" spans="10:10" ht="29.25" customHeight="1">
      <c r="J35761" s="348"/>
    </row>
    <row r="35762" spans="10:10" ht="29.25" customHeight="1">
      <c r="J35762" s="348"/>
    </row>
    <row r="35763" spans="10:10" ht="29.25" customHeight="1">
      <c r="J35763" s="348"/>
    </row>
    <row r="35764" spans="10:10" ht="29.25" customHeight="1">
      <c r="J35764" s="348"/>
    </row>
    <row r="35765" spans="10:10" ht="29.25" customHeight="1">
      <c r="J35765" s="348"/>
    </row>
    <row r="35766" spans="10:10" ht="29.25" customHeight="1">
      <c r="J35766" s="348"/>
    </row>
    <row r="35767" spans="10:10" ht="29.25" customHeight="1">
      <c r="J35767" s="348"/>
    </row>
    <row r="35768" spans="10:10" ht="29.25" customHeight="1">
      <c r="J35768" s="348"/>
    </row>
    <row r="35769" spans="10:10" ht="29.25" customHeight="1">
      <c r="J35769" s="348"/>
    </row>
    <row r="35770" spans="10:10" ht="29.25" customHeight="1">
      <c r="J35770" s="348"/>
    </row>
    <row r="35771" spans="10:10" ht="29.25" customHeight="1">
      <c r="J35771" s="348"/>
    </row>
    <row r="35772" spans="10:10" ht="29.25" customHeight="1">
      <c r="J35772" s="348"/>
    </row>
    <row r="35773" spans="10:10" ht="29.25" customHeight="1">
      <c r="J35773" s="348"/>
    </row>
    <row r="35774" spans="10:10" ht="29.25" customHeight="1">
      <c r="J35774" s="348"/>
    </row>
    <row r="35775" spans="10:10" ht="29.25" customHeight="1">
      <c r="J35775" s="348"/>
    </row>
    <row r="35776" spans="10:10" ht="29.25" customHeight="1">
      <c r="J35776" s="348"/>
    </row>
    <row r="35777" spans="10:10" ht="29.25" customHeight="1">
      <c r="J35777" s="348"/>
    </row>
    <row r="35778" spans="10:10" ht="29.25" customHeight="1">
      <c r="J35778" s="348"/>
    </row>
    <row r="35779" spans="10:10" ht="29.25" customHeight="1">
      <c r="J35779" s="348"/>
    </row>
    <row r="35780" spans="10:10" ht="29.25" customHeight="1">
      <c r="J35780" s="348"/>
    </row>
    <row r="35781" spans="10:10" ht="29.25" customHeight="1">
      <c r="J35781" s="348"/>
    </row>
    <row r="35782" spans="10:10" ht="29.25" customHeight="1">
      <c r="J35782" s="348"/>
    </row>
    <row r="35783" spans="10:10" ht="29.25" customHeight="1">
      <c r="J35783" s="348"/>
    </row>
    <row r="35784" spans="10:10" ht="29.25" customHeight="1">
      <c r="J35784" s="348"/>
    </row>
    <row r="35785" spans="10:10" ht="29.25" customHeight="1">
      <c r="J35785" s="348"/>
    </row>
    <row r="35786" spans="10:10" ht="29.25" customHeight="1">
      <c r="J35786" s="348"/>
    </row>
    <row r="35787" spans="10:10" ht="29.25" customHeight="1">
      <c r="J35787" s="348"/>
    </row>
    <row r="35788" spans="10:10" ht="29.25" customHeight="1">
      <c r="J35788" s="348"/>
    </row>
    <row r="35789" spans="10:10" ht="29.25" customHeight="1">
      <c r="J35789" s="348"/>
    </row>
    <row r="35790" spans="10:10" ht="29.25" customHeight="1">
      <c r="J35790" s="348"/>
    </row>
    <row r="35791" spans="10:10" ht="29.25" customHeight="1">
      <c r="J35791" s="348"/>
    </row>
    <row r="35792" spans="10:10" ht="29.25" customHeight="1">
      <c r="J35792" s="348"/>
    </row>
    <row r="35793" spans="10:10" ht="29.25" customHeight="1">
      <c r="J35793" s="348"/>
    </row>
    <row r="35794" spans="10:10" ht="29.25" customHeight="1">
      <c r="J35794" s="348"/>
    </row>
    <row r="35795" spans="10:10" ht="29.25" customHeight="1">
      <c r="J35795" s="348"/>
    </row>
    <row r="35796" spans="10:10" ht="29.25" customHeight="1">
      <c r="J35796" s="348"/>
    </row>
    <row r="35797" spans="10:10" ht="29.25" customHeight="1">
      <c r="J35797" s="348"/>
    </row>
    <row r="35798" spans="10:10" ht="29.25" customHeight="1">
      <c r="J35798" s="348"/>
    </row>
    <row r="35799" spans="10:10" ht="29.25" customHeight="1">
      <c r="J35799" s="348"/>
    </row>
    <row r="35800" spans="10:10" ht="29.25" customHeight="1">
      <c r="J35800" s="348"/>
    </row>
    <row r="35801" spans="10:10" ht="29.25" customHeight="1">
      <c r="J35801" s="348"/>
    </row>
    <row r="35802" spans="10:10" ht="29.25" customHeight="1">
      <c r="J35802" s="348"/>
    </row>
    <row r="35803" spans="10:10" ht="29.25" customHeight="1">
      <c r="J35803" s="348"/>
    </row>
    <row r="35804" spans="10:10" ht="29.25" customHeight="1">
      <c r="J35804" s="348"/>
    </row>
    <row r="35805" spans="10:10" ht="29.25" customHeight="1">
      <c r="J35805" s="348"/>
    </row>
    <row r="35806" spans="10:10" ht="29.25" customHeight="1">
      <c r="J35806" s="348"/>
    </row>
    <row r="35807" spans="10:10" ht="29.25" customHeight="1">
      <c r="J35807" s="348"/>
    </row>
    <row r="35808" spans="10:10" ht="29.25" customHeight="1">
      <c r="J35808" s="348"/>
    </row>
    <row r="35809" spans="10:10" ht="29.25" customHeight="1">
      <c r="J35809" s="348"/>
    </row>
    <row r="35810" spans="10:10" ht="29.25" customHeight="1">
      <c r="J35810" s="348"/>
    </row>
    <row r="35811" spans="10:10" ht="29.25" customHeight="1">
      <c r="J35811" s="348"/>
    </row>
    <row r="35812" spans="10:10" ht="29.25" customHeight="1">
      <c r="J35812" s="348"/>
    </row>
    <row r="35813" spans="10:10" ht="29.25" customHeight="1">
      <c r="J35813" s="348"/>
    </row>
    <row r="35814" spans="10:10" ht="29.25" customHeight="1">
      <c r="J35814" s="348"/>
    </row>
    <row r="35815" spans="10:10" ht="29.25" customHeight="1">
      <c r="J35815" s="348"/>
    </row>
    <row r="35816" spans="10:10" ht="29.25" customHeight="1">
      <c r="J35816" s="348"/>
    </row>
    <row r="35817" spans="10:10" ht="29.25" customHeight="1">
      <c r="J35817" s="348"/>
    </row>
    <row r="35818" spans="10:10" ht="29.25" customHeight="1">
      <c r="J35818" s="348"/>
    </row>
    <row r="35819" spans="10:10" ht="29.25" customHeight="1">
      <c r="J35819" s="348"/>
    </row>
    <row r="35820" spans="10:10" ht="29.25" customHeight="1">
      <c r="J35820" s="348"/>
    </row>
    <row r="35821" spans="10:10" ht="29.25" customHeight="1">
      <c r="J35821" s="348"/>
    </row>
    <row r="35822" spans="10:10" ht="29.25" customHeight="1">
      <c r="J35822" s="348"/>
    </row>
    <row r="35823" spans="10:10" ht="29.25" customHeight="1">
      <c r="J35823" s="348"/>
    </row>
    <row r="35824" spans="10:10" ht="29.25" customHeight="1">
      <c r="J35824" s="348"/>
    </row>
    <row r="35825" spans="10:10" ht="29.25" customHeight="1">
      <c r="J35825" s="348"/>
    </row>
    <row r="35826" spans="10:10" ht="29.25" customHeight="1">
      <c r="J35826" s="348"/>
    </row>
    <row r="35827" spans="10:10" ht="29.25" customHeight="1">
      <c r="J35827" s="348"/>
    </row>
    <row r="35828" spans="10:10" ht="29.25" customHeight="1">
      <c r="J35828" s="348"/>
    </row>
    <row r="35829" spans="10:10" ht="29.25" customHeight="1">
      <c r="J35829" s="348"/>
    </row>
    <row r="35830" spans="10:10" ht="29.25" customHeight="1">
      <c r="J35830" s="348"/>
    </row>
    <row r="35831" spans="10:10" ht="29.25" customHeight="1">
      <c r="J35831" s="348"/>
    </row>
    <row r="35832" spans="10:10" ht="29.25" customHeight="1">
      <c r="J35832" s="348"/>
    </row>
    <row r="35833" spans="10:10" ht="29.25" customHeight="1">
      <c r="J35833" s="348"/>
    </row>
    <row r="35834" spans="10:10" ht="29.25" customHeight="1">
      <c r="J35834" s="348"/>
    </row>
    <row r="35835" spans="10:10" ht="29.25" customHeight="1">
      <c r="J35835" s="348"/>
    </row>
    <row r="35836" spans="10:10" ht="29.25" customHeight="1">
      <c r="J35836" s="348"/>
    </row>
    <row r="35837" spans="10:10" ht="29.25" customHeight="1">
      <c r="J35837" s="348"/>
    </row>
    <row r="35838" spans="10:10" ht="29.25" customHeight="1">
      <c r="J35838" s="348"/>
    </row>
    <row r="35839" spans="10:10" ht="29.25" customHeight="1">
      <c r="J35839" s="348"/>
    </row>
    <row r="35840" spans="10:10" ht="29.25" customHeight="1">
      <c r="J35840" s="348"/>
    </row>
    <row r="35841" spans="10:10" ht="29.25" customHeight="1">
      <c r="J35841" s="348"/>
    </row>
    <row r="35842" spans="10:10" ht="29.25" customHeight="1">
      <c r="J35842" s="348"/>
    </row>
    <row r="35843" spans="10:10" ht="29.25" customHeight="1">
      <c r="J35843" s="348"/>
    </row>
    <row r="35844" spans="10:10" ht="29.25" customHeight="1">
      <c r="J35844" s="348"/>
    </row>
    <row r="35845" spans="10:10" ht="29.25" customHeight="1">
      <c r="J35845" s="348"/>
    </row>
    <row r="35846" spans="10:10" ht="29.25" customHeight="1">
      <c r="J35846" s="348"/>
    </row>
    <row r="35847" spans="10:10" ht="29.25" customHeight="1">
      <c r="J35847" s="348"/>
    </row>
    <row r="35848" spans="10:10" ht="29.25" customHeight="1">
      <c r="J35848" s="348"/>
    </row>
    <row r="35849" spans="10:10" ht="29.25" customHeight="1">
      <c r="J35849" s="348"/>
    </row>
    <row r="35850" spans="10:10" ht="29.25" customHeight="1">
      <c r="J35850" s="348"/>
    </row>
    <row r="35851" spans="10:10" ht="29.25" customHeight="1">
      <c r="J35851" s="348"/>
    </row>
    <row r="35852" spans="10:10" ht="29.25" customHeight="1">
      <c r="J35852" s="348"/>
    </row>
    <row r="35853" spans="10:10" ht="29.25" customHeight="1">
      <c r="J35853" s="348"/>
    </row>
    <row r="35854" spans="10:10" ht="29.25" customHeight="1">
      <c r="J35854" s="348"/>
    </row>
    <row r="35855" spans="10:10" ht="29.25" customHeight="1">
      <c r="J35855" s="348"/>
    </row>
    <row r="35856" spans="10:10" ht="29.25" customHeight="1">
      <c r="J35856" s="348"/>
    </row>
    <row r="35857" spans="10:10" ht="29.25" customHeight="1">
      <c r="J35857" s="348"/>
    </row>
    <row r="35858" spans="10:10" ht="29.25" customHeight="1">
      <c r="J35858" s="348"/>
    </row>
    <row r="35859" spans="10:10" ht="29.25" customHeight="1">
      <c r="J35859" s="348"/>
    </row>
    <row r="35860" spans="10:10" ht="29.25" customHeight="1">
      <c r="J35860" s="348"/>
    </row>
    <row r="35861" spans="10:10" ht="29.25" customHeight="1">
      <c r="J35861" s="348"/>
    </row>
    <row r="35862" spans="10:10" ht="29.25" customHeight="1">
      <c r="J35862" s="348"/>
    </row>
    <row r="35863" spans="10:10" ht="29.25" customHeight="1">
      <c r="J35863" s="348"/>
    </row>
    <row r="35864" spans="10:10" ht="29.25" customHeight="1">
      <c r="J35864" s="348"/>
    </row>
    <row r="35865" spans="10:10" ht="29.25" customHeight="1">
      <c r="J35865" s="348"/>
    </row>
    <row r="35866" spans="10:10" ht="29.25" customHeight="1">
      <c r="J35866" s="348"/>
    </row>
    <row r="35867" spans="10:10" ht="29.25" customHeight="1">
      <c r="J35867" s="348"/>
    </row>
    <row r="35868" spans="10:10" ht="29.25" customHeight="1">
      <c r="J35868" s="348"/>
    </row>
    <row r="35869" spans="10:10" ht="29.25" customHeight="1">
      <c r="J35869" s="348"/>
    </row>
    <row r="35870" spans="10:10" ht="29.25" customHeight="1">
      <c r="J35870" s="348"/>
    </row>
    <row r="35871" spans="10:10" ht="29.25" customHeight="1">
      <c r="J35871" s="348"/>
    </row>
    <row r="35872" spans="10:10" ht="29.25" customHeight="1">
      <c r="J35872" s="348"/>
    </row>
    <row r="35873" spans="10:10" ht="29.25" customHeight="1">
      <c r="J35873" s="348"/>
    </row>
    <row r="35874" spans="10:10" ht="29.25" customHeight="1">
      <c r="J35874" s="348"/>
    </row>
    <row r="35875" spans="10:10" ht="29.25" customHeight="1">
      <c r="J35875" s="348"/>
    </row>
    <row r="35876" spans="10:10" ht="29.25" customHeight="1">
      <c r="J35876" s="348"/>
    </row>
    <row r="35877" spans="10:10" ht="29.25" customHeight="1">
      <c r="J35877" s="348"/>
    </row>
    <row r="35878" spans="10:10" ht="29.25" customHeight="1">
      <c r="J35878" s="348"/>
    </row>
    <row r="35879" spans="10:10" ht="29.25" customHeight="1">
      <c r="J35879" s="348"/>
    </row>
    <row r="35880" spans="10:10" ht="29.25" customHeight="1">
      <c r="J35880" s="348"/>
    </row>
    <row r="35881" spans="10:10" ht="29.25" customHeight="1">
      <c r="J35881" s="348"/>
    </row>
    <row r="35882" spans="10:10" ht="29.25" customHeight="1">
      <c r="J35882" s="348"/>
    </row>
    <row r="35883" spans="10:10" ht="29.25" customHeight="1">
      <c r="J35883" s="348"/>
    </row>
    <row r="35884" spans="10:10" ht="29.25" customHeight="1">
      <c r="J35884" s="348"/>
    </row>
    <row r="35885" spans="10:10" ht="29.25" customHeight="1">
      <c r="J35885" s="348"/>
    </row>
    <row r="35886" spans="10:10" ht="29.25" customHeight="1">
      <c r="J35886" s="348"/>
    </row>
    <row r="35887" spans="10:10" ht="29.25" customHeight="1">
      <c r="J35887" s="348"/>
    </row>
    <row r="35888" spans="10:10" ht="29.25" customHeight="1">
      <c r="J35888" s="348"/>
    </row>
    <row r="35889" spans="10:10" ht="29.25" customHeight="1">
      <c r="J35889" s="348"/>
    </row>
    <row r="35890" spans="10:10" ht="29.25" customHeight="1">
      <c r="J35890" s="348"/>
    </row>
    <row r="35891" spans="10:10" ht="29.25" customHeight="1">
      <c r="J35891" s="348"/>
    </row>
    <row r="35892" spans="10:10" ht="29.25" customHeight="1">
      <c r="J35892" s="348"/>
    </row>
    <row r="35893" spans="10:10" ht="29.25" customHeight="1">
      <c r="J35893" s="348"/>
    </row>
    <row r="35894" spans="10:10" ht="29.25" customHeight="1">
      <c r="J35894" s="348"/>
    </row>
    <row r="35895" spans="10:10" ht="29.25" customHeight="1">
      <c r="J35895" s="348"/>
    </row>
    <row r="35896" spans="10:10" ht="29.25" customHeight="1">
      <c r="J35896" s="348"/>
    </row>
    <row r="35897" spans="10:10" ht="29.25" customHeight="1">
      <c r="J35897" s="348"/>
    </row>
    <row r="35898" spans="10:10" ht="29.25" customHeight="1">
      <c r="J35898" s="348"/>
    </row>
    <row r="35899" spans="10:10" ht="29.25" customHeight="1">
      <c r="J35899" s="348"/>
    </row>
    <row r="35900" spans="10:10" ht="29.25" customHeight="1">
      <c r="J35900" s="348"/>
    </row>
    <row r="35901" spans="10:10" ht="29.25" customHeight="1">
      <c r="J35901" s="348"/>
    </row>
    <row r="35902" spans="10:10" ht="29.25" customHeight="1">
      <c r="J35902" s="348"/>
    </row>
    <row r="35903" spans="10:10" ht="29.25" customHeight="1">
      <c r="J35903" s="348"/>
    </row>
    <row r="35904" spans="10:10" ht="29.25" customHeight="1">
      <c r="J35904" s="348"/>
    </row>
    <row r="35905" spans="10:10" ht="29.25" customHeight="1">
      <c r="J35905" s="348"/>
    </row>
    <row r="35906" spans="10:10" ht="29.25" customHeight="1">
      <c r="J35906" s="348"/>
    </row>
    <row r="35907" spans="10:10" ht="29.25" customHeight="1">
      <c r="J35907" s="348"/>
    </row>
    <row r="35908" spans="10:10" ht="29.25" customHeight="1">
      <c r="J35908" s="348"/>
    </row>
    <row r="35909" spans="10:10" ht="29.25" customHeight="1">
      <c r="J35909" s="348"/>
    </row>
    <row r="35910" spans="10:10" ht="29.25" customHeight="1">
      <c r="J35910" s="348"/>
    </row>
    <row r="35911" spans="10:10" ht="29.25" customHeight="1">
      <c r="J35911" s="348"/>
    </row>
    <row r="35912" spans="10:10" ht="29.25" customHeight="1">
      <c r="J35912" s="348"/>
    </row>
    <row r="35913" spans="10:10" ht="29.25" customHeight="1">
      <c r="J35913" s="348"/>
    </row>
    <row r="35914" spans="10:10" ht="29.25" customHeight="1">
      <c r="J35914" s="348"/>
    </row>
    <row r="35915" spans="10:10" ht="29.25" customHeight="1">
      <c r="J35915" s="348"/>
    </row>
    <row r="35916" spans="10:10" ht="29.25" customHeight="1">
      <c r="J35916" s="348"/>
    </row>
    <row r="35917" spans="10:10" ht="29.25" customHeight="1">
      <c r="J35917" s="348"/>
    </row>
    <row r="35918" spans="10:10" ht="29.25" customHeight="1">
      <c r="J35918" s="348"/>
    </row>
    <row r="35919" spans="10:10" ht="29.25" customHeight="1">
      <c r="J35919" s="348"/>
    </row>
    <row r="35920" spans="10:10" ht="29.25" customHeight="1">
      <c r="J35920" s="348"/>
    </row>
    <row r="35921" spans="10:10" ht="29.25" customHeight="1">
      <c r="J35921" s="348"/>
    </row>
    <row r="35922" spans="10:10" ht="29.25" customHeight="1">
      <c r="J35922" s="348"/>
    </row>
    <row r="35923" spans="10:10" ht="29.25" customHeight="1">
      <c r="J35923" s="348"/>
    </row>
    <row r="35924" spans="10:10" ht="29.25" customHeight="1">
      <c r="J35924" s="348"/>
    </row>
    <row r="35925" spans="10:10" ht="29.25" customHeight="1">
      <c r="J35925" s="348"/>
    </row>
    <row r="35926" spans="10:10" ht="29.25" customHeight="1">
      <c r="J35926" s="348"/>
    </row>
    <row r="35927" spans="10:10" ht="29.25" customHeight="1">
      <c r="J35927" s="348"/>
    </row>
    <row r="35928" spans="10:10" ht="29.25" customHeight="1">
      <c r="J35928" s="348"/>
    </row>
    <row r="35929" spans="10:10" ht="29.25" customHeight="1">
      <c r="J35929" s="348"/>
    </row>
    <row r="35930" spans="10:10" ht="29.25" customHeight="1">
      <c r="J35930" s="348"/>
    </row>
    <row r="35931" spans="10:10" ht="29.25" customHeight="1">
      <c r="J35931" s="348"/>
    </row>
    <row r="35932" spans="10:10" ht="29.25" customHeight="1">
      <c r="J35932" s="348"/>
    </row>
    <row r="35933" spans="10:10" ht="29.25" customHeight="1">
      <c r="J35933" s="348"/>
    </row>
    <row r="35934" spans="10:10" ht="29.25" customHeight="1">
      <c r="J35934" s="348"/>
    </row>
    <row r="35935" spans="10:10" ht="29.25" customHeight="1">
      <c r="J35935" s="348"/>
    </row>
    <row r="35936" spans="10:10" ht="29.25" customHeight="1">
      <c r="J35936" s="348"/>
    </row>
    <row r="35937" spans="10:10" ht="29.25" customHeight="1">
      <c r="J35937" s="348"/>
    </row>
    <row r="35938" spans="10:10" ht="29.25" customHeight="1">
      <c r="J35938" s="348"/>
    </row>
    <row r="35939" spans="10:10" ht="29.25" customHeight="1">
      <c r="J35939" s="348"/>
    </row>
    <row r="35940" spans="10:10" ht="29.25" customHeight="1">
      <c r="J35940" s="348"/>
    </row>
    <row r="35941" spans="10:10" ht="29.25" customHeight="1">
      <c r="J35941" s="348"/>
    </row>
    <row r="35942" spans="10:10" ht="29.25" customHeight="1">
      <c r="J35942" s="348"/>
    </row>
    <row r="35943" spans="10:10" ht="29.25" customHeight="1">
      <c r="J35943" s="348"/>
    </row>
    <row r="35944" spans="10:10" ht="29.25" customHeight="1">
      <c r="J35944" s="348"/>
    </row>
    <row r="35945" spans="10:10" ht="29.25" customHeight="1">
      <c r="J35945" s="348"/>
    </row>
    <row r="35946" spans="10:10" ht="29.25" customHeight="1">
      <c r="J35946" s="348"/>
    </row>
    <row r="35947" spans="10:10" ht="29.25" customHeight="1">
      <c r="J35947" s="348"/>
    </row>
    <row r="35948" spans="10:10" ht="29.25" customHeight="1">
      <c r="J35948" s="348"/>
    </row>
    <row r="35949" spans="10:10" ht="29.25" customHeight="1">
      <c r="J35949" s="348"/>
    </row>
    <row r="35950" spans="10:10" ht="29.25" customHeight="1">
      <c r="J35950" s="348"/>
    </row>
    <row r="35951" spans="10:10" ht="29.25" customHeight="1">
      <c r="J35951" s="348"/>
    </row>
    <row r="35952" spans="10:10" ht="29.25" customHeight="1">
      <c r="J35952" s="348"/>
    </row>
    <row r="35953" spans="10:10" ht="29.25" customHeight="1">
      <c r="J35953" s="348"/>
    </row>
    <row r="35954" spans="10:10" ht="29.25" customHeight="1">
      <c r="J35954" s="348"/>
    </row>
    <row r="35955" spans="10:10" ht="29.25" customHeight="1">
      <c r="J35955" s="348"/>
    </row>
    <row r="35956" spans="10:10" ht="29.25" customHeight="1">
      <c r="J35956" s="348"/>
    </row>
    <row r="35957" spans="10:10" ht="29.25" customHeight="1">
      <c r="J35957" s="348"/>
    </row>
    <row r="35958" spans="10:10" ht="29.25" customHeight="1">
      <c r="J35958" s="348"/>
    </row>
    <row r="35959" spans="10:10" ht="29.25" customHeight="1">
      <c r="J35959" s="348"/>
    </row>
    <row r="35960" spans="10:10" ht="29.25" customHeight="1">
      <c r="J35960" s="348"/>
    </row>
    <row r="35961" spans="10:10" ht="29.25" customHeight="1">
      <c r="J35961" s="348"/>
    </row>
    <row r="35962" spans="10:10" ht="29.25" customHeight="1">
      <c r="J35962" s="348"/>
    </row>
    <row r="35963" spans="10:10" ht="29.25" customHeight="1">
      <c r="J35963" s="348"/>
    </row>
    <row r="35964" spans="10:10" ht="29.25" customHeight="1">
      <c r="J35964" s="348"/>
    </row>
    <row r="35965" spans="10:10" ht="29.25" customHeight="1">
      <c r="J35965" s="348"/>
    </row>
    <row r="35966" spans="10:10" ht="29.25" customHeight="1">
      <c r="J35966" s="348"/>
    </row>
    <row r="35967" spans="10:10" ht="29.25" customHeight="1">
      <c r="J35967" s="348"/>
    </row>
    <row r="35968" spans="10:10" ht="29.25" customHeight="1">
      <c r="J35968" s="348"/>
    </row>
    <row r="35969" spans="10:10" ht="29.25" customHeight="1">
      <c r="J35969" s="348"/>
    </row>
    <row r="35970" spans="10:10" ht="29.25" customHeight="1">
      <c r="J35970" s="348"/>
    </row>
    <row r="35971" spans="10:10" ht="29.25" customHeight="1">
      <c r="J35971" s="348"/>
    </row>
    <row r="35972" spans="10:10" ht="29.25" customHeight="1">
      <c r="J35972" s="348"/>
    </row>
    <row r="35973" spans="10:10" ht="29.25" customHeight="1">
      <c r="J35973" s="348"/>
    </row>
    <row r="35974" spans="10:10" ht="29.25" customHeight="1">
      <c r="J35974" s="348"/>
    </row>
    <row r="35975" spans="10:10" ht="29.25" customHeight="1">
      <c r="J35975" s="348"/>
    </row>
    <row r="35976" spans="10:10" ht="29.25" customHeight="1">
      <c r="J35976" s="348"/>
    </row>
    <row r="35977" spans="10:10" ht="29.25" customHeight="1">
      <c r="J35977" s="348"/>
    </row>
    <row r="35978" spans="10:10" ht="29.25" customHeight="1">
      <c r="J35978" s="348"/>
    </row>
    <row r="35979" spans="10:10" ht="29.25" customHeight="1">
      <c r="J35979" s="348"/>
    </row>
    <row r="35980" spans="10:10" ht="29.25" customHeight="1">
      <c r="J35980" s="348"/>
    </row>
    <row r="35981" spans="10:10" ht="29.25" customHeight="1">
      <c r="J35981" s="348"/>
    </row>
    <row r="35982" spans="10:10" ht="29.25" customHeight="1">
      <c r="J35982" s="348"/>
    </row>
    <row r="35983" spans="10:10" ht="29.25" customHeight="1">
      <c r="J35983" s="348"/>
    </row>
    <row r="35984" spans="10:10" ht="29.25" customHeight="1">
      <c r="J35984" s="348"/>
    </row>
    <row r="35985" spans="10:10" ht="29.25" customHeight="1">
      <c r="J35985" s="348"/>
    </row>
    <row r="35986" spans="10:10" ht="29.25" customHeight="1">
      <c r="J35986" s="348"/>
    </row>
    <row r="35987" spans="10:10" ht="29.25" customHeight="1">
      <c r="J35987" s="348"/>
    </row>
    <row r="35988" spans="10:10" ht="29.25" customHeight="1">
      <c r="J35988" s="348"/>
    </row>
    <row r="35989" spans="10:10" ht="29.25" customHeight="1">
      <c r="J35989" s="348"/>
    </row>
    <row r="35990" spans="10:10" ht="29.25" customHeight="1">
      <c r="J35990" s="348"/>
    </row>
    <row r="35991" spans="10:10" ht="29.25" customHeight="1">
      <c r="J35991" s="348"/>
    </row>
    <row r="35992" spans="10:10" ht="29.25" customHeight="1">
      <c r="J35992" s="348"/>
    </row>
    <row r="35993" spans="10:10" ht="29.25" customHeight="1">
      <c r="J35993" s="348"/>
    </row>
    <row r="35994" spans="10:10" ht="29.25" customHeight="1">
      <c r="J35994" s="348"/>
    </row>
    <row r="35995" spans="10:10" ht="29.25" customHeight="1">
      <c r="J35995" s="348"/>
    </row>
    <row r="35996" spans="10:10" ht="29.25" customHeight="1">
      <c r="J35996" s="348"/>
    </row>
    <row r="35997" spans="10:10" ht="29.25" customHeight="1">
      <c r="J35997" s="348"/>
    </row>
    <row r="35998" spans="10:10" ht="29.25" customHeight="1">
      <c r="J35998" s="348"/>
    </row>
    <row r="35999" spans="10:10" ht="29.25" customHeight="1">
      <c r="J35999" s="348"/>
    </row>
    <row r="36000" spans="10:10" ht="29.25" customHeight="1">
      <c r="J36000" s="348"/>
    </row>
    <row r="36001" spans="10:10" ht="29.25" customHeight="1">
      <c r="J36001" s="348"/>
    </row>
    <row r="36002" spans="10:10" ht="29.25" customHeight="1">
      <c r="J36002" s="348"/>
    </row>
    <row r="36003" spans="10:10" ht="29.25" customHeight="1">
      <c r="J36003" s="348"/>
    </row>
    <row r="36004" spans="10:10" ht="29.25" customHeight="1">
      <c r="J36004" s="348"/>
    </row>
    <row r="36005" spans="10:10" ht="29.25" customHeight="1">
      <c r="J36005" s="348"/>
    </row>
    <row r="36006" spans="10:10" ht="29.25" customHeight="1">
      <c r="J36006" s="348"/>
    </row>
    <row r="36007" spans="10:10" ht="29.25" customHeight="1">
      <c r="J36007" s="348"/>
    </row>
    <row r="36008" spans="10:10" ht="29.25" customHeight="1">
      <c r="J36008" s="348"/>
    </row>
    <row r="36009" spans="10:10" ht="29.25" customHeight="1">
      <c r="J36009" s="348"/>
    </row>
    <row r="36010" spans="10:10" ht="29.25" customHeight="1">
      <c r="J36010" s="348"/>
    </row>
    <row r="36011" spans="10:10" ht="29.25" customHeight="1">
      <c r="J36011" s="348"/>
    </row>
    <row r="36012" spans="10:10" ht="29.25" customHeight="1">
      <c r="J36012" s="348"/>
    </row>
    <row r="36013" spans="10:10" ht="29.25" customHeight="1">
      <c r="J36013" s="348"/>
    </row>
    <row r="36014" spans="10:10" ht="29.25" customHeight="1">
      <c r="J36014" s="348"/>
    </row>
    <row r="36015" spans="10:10" ht="29.25" customHeight="1">
      <c r="J36015" s="348"/>
    </row>
    <row r="36016" spans="10:10" ht="29.25" customHeight="1">
      <c r="J36016" s="348"/>
    </row>
    <row r="36017" spans="10:10" ht="29.25" customHeight="1">
      <c r="J36017" s="348"/>
    </row>
    <row r="36018" spans="10:10" ht="29.25" customHeight="1">
      <c r="J36018" s="348"/>
    </row>
    <row r="36019" spans="10:10" ht="29.25" customHeight="1">
      <c r="J36019" s="348"/>
    </row>
    <row r="36020" spans="10:10" ht="29.25" customHeight="1">
      <c r="J36020" s="348"/>
    </row>
    <row r="36021" spans="10:10" ht="29.25" customHeight="1">
      <c r="J36021" s="348"/>
    </row>
    <row r="36022" spans="10:10" ht="29.25" customHeight="1">
      <c r="J36022" s="348"/>
    </row>
    <row r="36023" spans="10:10" ht="29.25" customHeight="1">
      <c r="J36023" s="348"/>
    </row>
    <row r="36024" spans="10:10" ht="29.25" customHeight="1">
      <c r="J36024" s="348"/>
    </row>
    <row r="36025" spans="10:10" ht="29.25" customHeight="1">
      <c r="J36025" s="348"/>
    </row>
    <row r="36026" spans="10:10" ht="29.25" customHeight="1">
      <c r="J36026" s="348"/>
    </row>
    <row r="36027" spans="10:10" ht="29.25" customHeight="1">
      <c r="J36027" s="348"/>
    </row>
    <row r="36028" spans="10:10" ht="29.25" customHeight="1">
      <c r="J36028" s="348"/>
    </row>
    <row r="36029" spans="10:10" ht="29.25" customHeight="1">
      <c r="J36029" s="348"/>
    </row>
    <row r="36030" spans="10:10" ht="29.25" customHeight="1">
      <c r="J36030" s="348"/>
    </row>
    <row r="36031" spans="10:10" ht="29.25" customHeight="1">
      <c r="J36031" s="348"/>
    </row>
    <row r="36032" spans="10:10" ht="29.25" customHeight="1">
      <c r="J36032" s="348"/>
    </row>
    <row r="36033" spans="10:10" ht="29.25" customHeight="1">
      <c r="J36033" s="348"/>
    </row>
    <row r="36034" spans="10:10" ht="29.25" customHeight="1">
      <c r="J36034" s="348"/>
    </row>
    <row r="36035" spans="10:10" ht="29.25" customHeight="1">
      <c r="J36035" s="348"/>
    </row>
    <row r="36036" spans="10:10" ht="29.25" customHeight="1">
      <c r="J36036" s="348"/>
    </row>
    <row r="36037" spans="10:10" ht="29.25" customHeight="1">
      <c r="J36037" s="348"/>
    </row>
    <row r="36038" spans="10:10" ht="29.25" customHeight="1">
      <c r="J36038" s="348"/>
    </row>
    <row r="36039" spans="10:10" ht="29.25" customHeight="1">
      <c r="J36039" s="348"/>
    </row>
    <row r="36040" spans="10:10" ht="29.25" customHeight="1">
      <c r="J36040" s="348"/>
    </row>
    <row r="36041" spans="10:10" ht="29.25" customHeight="1">
      <c r="J36041" s="348"/>
    </row>
    <row r="36042" spans="10:10" ht="29.25" customHeight="1">
      <c r="J36042" s="348"/>
    </row>
    <row r="36043" spans="10:10" ht="29.25" customHeight="1">
      <c r="J36043" s="348"/>
    </row>
    <row r="36044" spans="10:10" ht="29.25" customHeight="1">
      <c r="J36044" s="348"/>
    </row>
    <row r="36045" spans="10:10" ht="29.25" customHeight="1">
      <c r="J36045" s="348"/>
    </row>
    <row r="36046" spans="10:10" ht="29.25" customHeight="1">
      <c r="J36046" s="348"/>
    </row>
    <row r="36047" spans="10:10" ht="29.25" customHeight="1">
      <c r="J36047" s="348"/>
    </row>
    <row r="36048" spans="10:10" ht="29.25" customHeight="1">
      <c r="J36048" s="348"/>
    </row>
    <row r="36049" spans="10:10" ht="29.25" customHeight="1">
      <c r="J36049" s="348"/>
    </row>
    <row r="36050" spans="10:10" ht="29.25" customHeight="1">
      <c r="J36050" s="348"/>
    </row>
    <row r="36051" spans="10:10" ht="29.25" customHeight="1">
      <c r="J36051" s="348"/>
    </row>
    <row r="36052" spans="10:10" ht="29.25" customHeight="1">
      <c r="J36052" s="348"/>
    </row>
    <row r="36053" spans="10:10" ht="29.25" customHeight="1">
      <c r="J36053" s="348"/>
    </row>
    <row r="36054" spans="10:10" ht="29.25" customHeight="1">
      <c r="J36054" s="348"/>
    </row>
    <row r="36055" spans="10:10" ht="29.25" customHeight="1">
      <c r="J36055" s="348"/>
    </row>
    <row r="36056" spans="10:10" ht="29.25" customHeight="1">
      <c r="J36056" s="348"/>
    </row>
    <row r="36057" spans="10:10" ht="29.25" customHeight="1">
      <c r="J36057" s="348"/>
    </row>
    <row r="36058" spans="10:10" ht="29.25" customHeight="1">
      <c r="J36058" s="348"/>
    </row>
    <row r="36059" spans="10:10" ht="29.25" customHeight="1">
      <c r="J36059" s="348"/>
    </row>
    <row r="36060" spans="10:10" ht="29.25" customHeight="1">
      <c r="J36060" s="348"/>
    </row>
    <row r="36061" spans="10:10" ht="29.25" customHeight="1">
      <c r="J36061" s="348"/>
    </row>
    <row r="36062" spans="10:10" ht="29.25" customHeight="1">
      <c r="J36062" s="348"/>
    </row>
    <row r="36063" spans="10:10" ht="29.25" customHeight="1">
      <c r="J36063" s="348"/>
    </row>
    <row r="36064" spans="10:10" ht="29.25" customHeight="1">
      <c r="J36064" s="348"/>
    </row>
    <row r="36065" spans="10:10" ht="29.25" customHeight="1">
      <c r="J36065" s="348"/>
    </row>
    <row r="36066" spans="10:10" ht="29.25" customHeight="1">
      <c r="J36066" s="348"/>
    </row>
    <row r="36067" spans="10:10" ht="29.25" customHeight="1">
      <c r="J36067" s="348"/>
    </row>
    <row r="36068" spans="10:10" ht="29.25" customHeight="1">
      <c r="J36068" s="348"/>
    </row>
    <row r="36069" spans="10:10" ht="29.25" customHeight="1">
      <c r="J36069" s="348"/>
    </row>
    <row r="36070" spans="10:10" ht="29.25" customHeight="1">
      <c r="J36070" s="348"/>
    </row>
    <row r="36071" spans="10:10" ht="29.25" customHeight="1">
      <c r="J36071" s="348"/>
    </row>
    <row r="36072" spans="10:10" ht="29.25" customHeight="1">
      <c r="J36072" s="348"/>
    </row>
    <row r="36073" spans="10:10" ht="29.25" customHeight="1">
      <c r="J36073" s="348"/>
    </row>
    <row r="36074" spans="10:10" ht="29.25" customHeight="1">
      <c r="J36074" s="348"/>
    </row>
    <row r="36075" spans="10:10" ht="29.25" customHeight="1">
      <c r="J36075" s="348"/>
    </row>
    <row r="36076" spans="10:10" ht="29.25" customHeight="1">
      <c r="J36076" s="348"/>
    </row>
    <row r="36077" spans="10:10" ht="29.25" customHeight="1">
      <c r="J36077" s="348"/>
    </row>
    <row r="36078" spans="10:10" ht="29.25" customHeight="1">
      <c r="J36078" s="348"/>
    </row>
    <row r="36079" spans="10:10" ht="29.25" customHeight="1">
      <c r="J36079" s="348"/>
    </row>
    <row r="36080" spans="10:10" ht="29.25" customHeight="1">
      <c r="J36080" s="348"/>
    </row>
    <row r="36081" spans="10:10" ht="29.25" customHeight="1">
      <c r="J36081" s="348"/>
    </row>
    <row r="36082" spans="10:10" ht="29.25" customHeight="1">
      <c r="J36082" s="348"/>
    </row>
    <row r="36083" spans="10:10" ht="29.25" customHeight="1">
      <c r="J36083" s="348"/>
    </row>
    <row r="36084" spans="10:10" ht="29.25" customHeight="1">
      <c r="J36084" s="348"/>
    </row>
    <row r="36085" spans="10:10" ht="29.25" customHeight="1">
      <c r="J36085" s="348"/>
    </row>
    <row r="36086" spans="10:10" ht="29.25" customHeight="1">
      <c r="J36086" s="348"/>
    </row>
    <row r="36087" spans="10:10" ht="29.25" customHeight="1">
      <c r="J36087" s="348"/>
    </row>
    <row r="36088" spans="10:10" ht="29.25" customHeight="1">
      <c r="J36088" s="348"/>
    </row>
    <row r="36089" spans="10:10" ht="29.25" customHeight="1">
      <c r="J36089" s="348"/>
    </row>
    <row r="36090" spans="10:10" ht="29.25" customHeight="1">
      <c r="J36090" s="348"/>
    </row>
    <row r="36091" spans="10:10" ht="29.25" customHeight="1">
      <c r="J36091" s="348"/>
    </row>
    <row r="36092" spans="10:10" ht="29.25" customHeight="1">
      <c r="J36092" s="348"/>
    </row>
    <row r="36093" spans="10:10" ht="29.25" customHeight="1">
      <c r="J36093" s="348"/>
    </row>
    <row r="36094" spans="10:10" ht="29.25" customHeight="1">
      <c r="J36094" s="348"/>
    </row>
    <row r="36095" spans="10:10" ht="29.25" customHeight="1">
      <c r="J36095" s="348"/>
    </row>
    <row r="36096" spans="10:10" ht="29.25" customHeight="1">
      <c r="J36096" s="348"/>
    </row>
    <row r="36097" spans="10:10" ht="29.25" customHeight="1">
      <c r="J36097" s="348"/>
    </row>
    <row r="36098" spans="10:10" ht="29.25" customHeight="1">
      <c r="J36098" s="348"/>
    </row>
    <row r="36099" spans="10:10" ht="29.25" customHeight="1">
      <c r="J36099" s="348"/>
    </row>
    <row r="36100" spans="10:10" ht="29.25" customHeight="1">
      <c r="J36100" s="348"/>
    </row>
    <row r="36101" spans="10:10" ht="29.25" customHeight="1">
      <c r="J36101" s="348"/>
    </row>
    <row r="36102" spans="10:10" ht="29.25" customHeight="1">
      <c r="J36102" s="348"/>
    </row>
    <row r="36103" spans="10:10" ht="29.25" customHeight="1">
      <c r="J36103" s="348"/>
    </row>
    <row r="36104" spans="10:10" ht="29.25" customHeight="1">
      <c r="J36104" s="348"/>
    </row>
    <row r="36105" spans="10:10" ht="29.25" customHeight="1">
      <c r="J36105" s="348"/>
    </row>
    <row r="36106" spans="10:10" ht="29.25" customHeight="1">
      <c r="J36106" s="348"/>
    </row>
    <row r="36107" spans="10:10" ht="29.25" customHeight="1">
      <c r="J36107" s="348"/>
    </row>
    <row r="36108" spans="10:10" ht="29.25" customHeight="1">
      <c r="J36108" s="348"/>
    </row>
    <row r="36109" spans="10:10" ht="29.25" customHeight="1">
      <c r="J36109" s="348"/>
    </row>
    <row r="36110" spans="10:10" ht="29.25" customHeight="1">
      <c r="J36110" s="348"/>
    </row>
    <row r="36111" spans="10:10" ht="29.25" customHeight="1">
      <c r="J36111" s="348"/>
    </row>
    <row r="36112" spans="10:10" ht="29.25" customHeight="1">
      <c r="J36112" s="348"/>
    </row>
    <row r="36113" spans="10:10" ht="29.25" customHeight="1">
      <c r="J36113" s="348"/>
    </row>
    <row r="36114" spans="10:10" ht="29.25" customHeight="1">
      <c r="J36114" s="348"/>
    </row>
    <row r="36115" spans="10:10" ht="29.25" customHeight="1">
      <c r="J36115" s="348"/>
    </row>
    <row r="36116" spans="10:10" ht="29.25" customHeight="1">
      <c r="J36116" s="348"/>
    </row>
    <row r="36117" spans="10:10" ht="29.25" customHeight="1">
      <c r="J36117" s="348"/>
    </row>
    <row r="36118" spans="10:10" ht="29.25" customHeight="1">
      <c r="J36118" s="348"/>
    </row>
    <row r="36119" spans="10:10" ht="29.25" customHeight="1">
      <c r="J36119" s="348"/>
    </row>
    <row r="36120" spans="10:10" ht="29.25" customHeight="1">
      <c r="J36120" s="348"/>
    </row>
    <row r="36121" spans="10:10" ht="29.25" customHeight="1">
      <c r="J36121" s="348"/>
    </row>
    <row r="36122" spans="10:10" ht="29.25" customHeight="1">
      <c r="J36122" s="348"/>
    </row>
    <row r="36123" spans="10:10" ht="29.25" customHeight="1">
      <c r="J36123" s="348"/>
    </row>
    <row r="36124" spans="10:10" ht="29.25" customHeight="1">
      <c r="J36124" s="348"/>
    </row>
    <row r="36125" spans="10:10" ht="29.25" customHeight="1">
      <c r="J36125" s="348"/>
    </row>
    <row r="36126" spans="10:10" ht="29.25" customHeight="1">
      <c r="J36126" s="348"/>
    </row>
    <row r="36127" spans="10:10" ht="29.25" customHeight="1">
      <c r="J36127" s="348"/>
    </row>
    <row r="36128" spans="10:10" ht="29.25" customHeight="1">
      <c r="J36128" s="348"/>
    </row>
    <row r="36129" spans="10:10" ht="29.25" customHeight="1">
      <c r="J36129" s="348"/>
    </row>
    <row r="36130" spans="10:10" ht="29.25" customHeight="1">
      <c r="J36130" s="348"/>
    </row>
    <row r="36131" spans="10:10" ht="29.25" customHeight="1">
      <c r="J36131" s="348"/>
    </row>
    <row r="36132" spans="10:10" ht="29.25" customHeight="1">
      <c r="J36132" s="348"/>
    </row>
    <row r="36133" spans="10:10" ht="29.25" customHeight="1">
      <c r="J36133" s="348"/>
    </row>
    <row r="36134" spans="10:10" ht="29.25" customHeight="1">
      <c r="J36134" s="348"/>
    </row>
    <row r="36135" spans="10:10" ht="29.25" customHeight="1">
      <c r="J36135" s="348"/>
    </row>
    <row r="36136" spans="10:10" ht="29.25" customHeight="1">
      <c r="J36136" s="348"/>
    </row>
    <row r="36137" spans="10:10" ht="29.25" customHeight="1">
      <c r="J36137" s="348"/>
    </row>
    <row r="36138" spans="10:10" ht="29.25" customHeight="1">
      <c r="J36138" s="348"/>
    </row>
    <row r="36139" spans="10:10" ht="29.25" customHeight="1">
      <c r="J36139" s="348"/>
    </row>
    <row r="36140" spans="10:10" ht="29.25" customHeight="1">
      <c r="J36140" s="348"/>
    </row>
    <row r="36141" spans="10:10" ht="29.25" customHeight="1">
      <c r="J36141" s="348"/>
    </row>
    <row r="36142" spans="10:10" ht="29.25" customHeight="1">
      <c r="J36142" s="348"/>
    </row>
    <row r="36143" spans="10:10" ht="29.25" customHeight="1">
      <c r="J36143" s="348"/>
    </row>
    <row r="36144" spans="10:10" ht="29.25" customHeight="1">
      <c r="J36144" s="348"/>
    </row>
    <row r="36145" spans="10:10" ht="29.25" customHeight="1">
      <c r="J36145" s="348"/>
    </row>
    <row r="36146" spans="10:10" ht="29.25" customHeight="1">
      <c r="J36146" s="348"/>
    </row>
    <row r="36147" spans="10:10" ht="29.25" customHeight="1">
      <c r="J36147" s="348"/>
    </row>
    <row r="36148" spans="10:10" ht="29.25" customHeight="1">
      <c r="J36148" s="348"/>
    </row>
    <row r="36149" spans="10:10" ht="29.25" customHeight="1">
      <c r="J36149" s="348"/>
    </row>
    <row r="36150" spans="10:10" ht="29.25" customHeight="1">
      <c r="J36150" s="348"/>
    </row>
    <row r="36151" spans="10:10" ht="29.25" customHeight="1">
      <c r="J36151" s="348"/>
    </row>
    <row r="36152" spans="10:10" ht="29.25" customHeight="1">
      <c r="J36152" s="348"/>
    </row>
    <row r="36153" spans="10:10" ht="29.25" customHeight="1">
      <c r="J36153" s="348"/>
    </row>
    <row r="36154" spans="10:10" ht="29.25" customHeight="1">
      <c r="J36154" s="348"/>
    </row>
    <row r="36155" spans="10:10" ht="29.25" customHeight="1">
      <c r="J36155" s="348"/>
    </row>
    <row r="36156" spans="10:10" ht="29.25" customHeight="1">
      <c r="J36156" s="348"/>
    </row>
    <row r="36157" spans="10:10" ht="29.25" customHeight="1">
      <c r="J36157" s="348"/>
    </row>
    <row r="36158" spans="10:10" ht="29.25" customHeight="1">
      <c r="J36158" s="348"/>
    </row>
    <row r="36159" spans="10:10" ht="29.25" customHeight="1">
      <c r="J36159" s="348"/>
    </row>
    <row r="36160" spans="10:10" ht="29.25" customHeight="1">
      <c r="J36160" s="348"/>
    </row>
    <row r="36161" spans="10:10" ht="29.25" customHeight="1">
      <c r="J36161" s="348"/>
    </row>
    <row r="36162" spans="10:10" ht="29.25" customHeight="1">
      <c r="J36162" s="348"/>
    </row>
    <row r="36163" spans="10:10" ht="29.25" customHeight="1">
      <c r="J36163" s="348"/>
    </row>
    <row r="36164" spans="10:10" ht="29.25" customHeight="1">
      <c r="J36164" s="348"/>
    </row>
    <row r="36165" spans="10:10" ht="29.25" customHeight="1">
      <c r="J36165" s="348"/>
    </row>
    <row r="36166" spans="10:10" ht="29.25" customHeight="1">
      <c r="J36166" s="348"/>
    </row>
    <row r="36167" spans="10:10" ht="29.25" customHeight="1">
      <c r="J36167" s="348"/>
    </row>
    <row r="36168" spans="10:10" ht="29.25" customHeight="1">
      <c r="J36168" s="348"/>
    </row>
    <row r="36169" spans="10:10" ht="29.25" customHeight="1">
      <c r="J36169" s="348"/>
    </row>
    <row r="36170" spans="10:10" ht="29.25" customHeight="1">
      <c r="J36170" s="348"/>
    </row>
    <row r="36171" spans="10:10" ht="29.25" customHeight="1">
      <c r="J36171" s="348"/>
    </row>
    <row r="36172" spans="10:10" ht="29.25" customHeight="1">
      <c r="J36172" s="348"/>
    </row>
    <row r="36173" spans="10:10" ht="29.25" customHeight="1">
      <c r="J36173" s="348"/>
    </row>
    <row r="36174" spans="10:10" ht="29.25" customHeight="1">
      <c r="J36174" s="348"/>
    </row>
    <row r="36175" spans="10:10" ht="29.25" customHeight="1">
      <c r="J36175" s="348"/>
    </row>
    <row r="36176" spans="10:10" ht="29.25" customHeight="1">
      <c r="J36176" s="348"/>
    </row>
    <row r="36177" spans="10:10" ht="29.25" customHeight="1">
      <c r="J36177" s="348"/>
    </row>
    <row r="36178" spans="10:10" ht="29.25" customHeight="1">
      <c r="J36178" s="348"/>
    </row>
    <row r="36179" spans="10:10" ht="29.25" customHeight="1">
      <c r="J36179" s="348"/>
    </row>
    <row r="36180" spans="10:10" ht="29.25" customHeight="1">
      <c r="J36180" s="348"/>
    </row>
    <row r="36181" spans="10:10" ht="29.25" customHeight="1">
      <c r="J36181" s="348"/>
    </row>
    <row r="36182" spans="10:10" ht="29.25" customHeight="1">
      <c r="J36182" s="348"/>
    </row>
    <row r="36183" spans="10:10" ht="29.25" customHeight="1">
      <c r="J36183" s="348"/>
    </row>
    <row r="36184" spans="10:10" ht="29.25" customHeight="1">
      <c r="J36184" s="348"/>
    </row>
    <row r="36185" spans="10:10" ht="29.25" customHeight="1">
      <c r="J36185" s="348"/>
    </row>
    <row r="36186" spans="10:10" ht="29.25" customHeight="1">
      <c r="J36186" s="348"/>
    </row>
    <row r="36187" spans="10:10" ht="29.25" customHeight="1">
      <c r="J36187" s="348"/>
    </row>
    <row r="36188" spans="10:10" ht="29.25" customHeight="1">
      <c r="J36188" s="348"/>
    </row>
    <row r="36189" spans="10:10" ht="29.25" customHeight="1">
      <c r="J36189" s="348"/>
    </row>
    <row r="36190" spans="10:10" ht="29.25" customHeight="1">
      <c r="J36190" s="348"/>
    </row>
    <row r="36191" spans="10:10" ht="29.25" customHeight="1">
      <c r="J36191" s="348"/>
    </row>
    <row r="36192" spans="10:10" ht="29.25" customHeight="1">
      <c r="J36192" s="348"/>
    </row>
    <row r="36193" spans="10:10" ht="29.25" customHeight="1">
      <c r="J36193" s="348"/>
    </row>
    <row r="36194" spans="10:10" ht="29.25" customHeight="1">
      <c r="J36194" s="348"/>
    </row>
    <row r="36195" spans="10:10" ht="29.25" customHeight="1">
      <c r="J36195" s="348"/>
    </row>
    <row r="36196" spans="10:10" ht="29.25" customHeight="1">
      <c r="J36196" s="348"/>
    </row>
    <row r="36197" spans="10:10" ht="29.25" customHeight="1">
      <c r="J36197" s="348"/>
    </row>
    <row r="36198" spans="10:10" ht="29.25" customHeight="1">
      <c r="J36198" s="348"/>
    </row>
    <row r="36199" spans="10:10" ht="29.25" customHeight="1">
      <c r="J36199" s="348"/>
    </row>
    <row r="36200" spans="10:10" ht="29.25" customHeight="1">
      <c r="J36200" s="348"/>
    </row>
    <row r="36201" spans="10:10" ht="29.25" customHeight="1">
      <c r="J36201" s="348"/>
    </row>
    <row r="36202" spans="10:10" ht="29.25" customHeight="1">
      <c r="J36202" s="348"/>
    </row>
    <row r="36203" spans="10:10" ht="29.25" customHeight="1">
      <c r="J36203" s="348"/>
    </row>
    <row r="36204" spans="10:10" ht="29.25" customHeight="1">
      <c r="J36204" s="348"/>
    </row>
    <row r="36205" spans="10:10" ht="29.25" customHeight="1">
      <c r="J36205" s="348"/>
    </row>
    <row r="36206" spans="10:10" ht="29.25" customHeight="1">
      <c r="J36206" s="348"/>
    </row>
    <row r="36207" spans="10:10" ht="29.25" customHeight="1">
      <c r="J36207" s="348"/>
    </row>
    <row r="36208" spans="10:10" ht="29.25" customHeight="1">
      <c r="J36208" s="348"/>
    </row>
    <row r="36209" spans="10:10" ht="29.25" customHeight="1">
      <c r="J36209" s="348"/>
    </row>
    <row r="36210" spans="10:10" ht="29.25" customHeight="1">
      <c r="J36210" s="348"/>
    </row>
    <row r="36211" spans="10:10" ht="29.25" customHeight="1">
      <c r="J36211" s="348"/>
    </row>
    <row r="36212" spans="10:10" ht="29.25" customHeight="1">
      <c r="J36212" s="348"/>
    </row>
    <row r="36213" spans="10:10" ht="29.25" customHeight="1">
      <c r="J36213" s="348"/>
    </row>
    <row r="36214" spans="10:10" ht="29.25" customHeight="1">
      <c r="J36214" s="348"/>
    </row>
    <row r="36215" spans="10:10" ht="29.25" customHeight="1">
      <c r="J36215" s="348"/>
    </row>
    <row r="36216" spans="10:10" ht="29.25" customHeight="1">
      <c r="J36216" s="348"/>
    </row>
    <row r="36217" spans="10:10" ht="29.25" customHeight="1">
      <c r="J36217" s="348"/>
    </row>
    <row r="36218" spans="10:10" ht="29.25" customHeight="1">
      <c r="J36218" s="348"/>
    </row>
    <row r="36219" spans="10:10" ht="29.25" customHeight="1">
      <c r="J36219" s="348"/>
    </row>
    <row r="36220" spans="10:10" ht="29.25" customHeight="1">
      <c r="J36220" s="348"/>
    </row>
    <row r="36221" spans="10:10" ht="29.25" customHeight="1">
      <c r="J36221" s="348"/>
    </row>
    <row r="36222" spans="10:10" ht="29.25" customHeight="1">
      <c r="J36222" s="348"/>
    </row>
    <row r="36223" spans="10:10" ht="29.25" customHeight="1">
      <c r="J36223" s="348"/>
    </row>
    <row r="36224" spans="10:10" ht="29.25" customHeight="1">
      <c r="J36224" s="348"/>
    </row>
    <row r="36225" spans="10:10" ht="29.25" customHeight="1">
      <c r="J36225" s="348"/>
    </row>
    <row r="36226" spans="10:10" ht="29.25" customHeight="1">
      <c r="J36226" s="348"/>
    </row>
    <row r="36227" spans="10:10" ht="29.25" customHeight="1">
      <c r="J36227" s="348"/>
    </row>
    <row r="36228" spans="10:10" ht="29.25" customHeight="1">
      <c r="J36228" s="348"/>
    </row>
    <row r="36229" spans="10:10" ht="29.25" customHeight="1">
      <c r="J36229" s="348"/>
    </row>
    <row r="36230" spans="10:10" ht="29.25" customHeight="1">
      <c r="J36230" s="348"/>
    </row>
    <row r="36231" spans="10:10" ht="29.25" customHeight="1">
      <c r="J36231" s="348"/>
    </row>
    <row r="36232" spans="10:10" ht="29.25" customHeight="1">
      <c r="J36232" s="348"/>
    </row>
    <row r="36233" spans="10:10" ht="29.25" customHeight="1">
      <c r="J36233" s="348"/>
    </row>
    <row r="36234" spans="10:10" ht="29.25" customHeight="1">
      <c r="J36234" s="348"/>
    </row>
    <row r="36235" spans="10:10" ht="29.25" customHeight="1">
      <c r="J36235" s="348"/>
    </row>
    <row r="36236" spans="10:10" ht="29.25" customHeight="1">
      <c r="J36236" s="348"/>
    </row>
    <row r="36237" spans="10:10" ht="29.25" customHeight="1">
      <c r="J36237" s="348"/>
    </row>
    <row r="36238" spans="10:10" ht="29.25" customHeight="1">
      <c r="J36238" s="348"/>
    </row>
    <row r="36239" spans="10:10" ht="29.25" customHeight="1">
      <c r="J36239" s="348"/>
    </row>
    <row r="36240" spans="10:10" ht="29.25" customHeight="1">
      <c r="J36240" s="348"/>
    </row>
    <row r="36241" spans="10:10" ht="29.25" customHeight="1">
      <c r="J36241" s="348"/>
    </row>
    <row r="36242" spans="10:10" ht="29.25" customHeight="1">
      <c r="J36242" s="348"/>
    </row>
    <row r="36243" spans="10:10" ht="29.25" customHeight="1">
      <c r="J36243" s="348"/>
    </row>
    <row r="36244" spans="10:10" ht="29.25" customHeight="1">
      <c r="J36244" s="348"/>
    </row>
    <row r="36245" spans="10:10" ht="29.25" customHeight="1">
      <c r="J36245" s="348"/>
    </row>
    <row r="36246" spans="10:10" ht="29.25" customHeight="1">
      <c r="J36246" s="348"/>
    </row>
    <row r="36247" spans="10:10" ht="29.25" customHeight="1">
      <c r="J36247" s="348"/>
    </row>
    <row r="36248" spans="10:10" ht="29.25" customHeight="1">
      <c r="J36248" s="348"/>
    </row>
    <row r="36249" spans="10:10" ht="29.25" customHeight="1">
      <c r="J36249" s="348"/>
    </row>
    <row r="36250" spans="10:10" ht="29.25" customHeight="1">
      <c r="J36250" s="348"/>
    </row>
    <row r="36251" spans="10:10" ht="29.25" customHeight="1">
      <c r="J36251" s="348"/>
    </row>
    <row r="36252" spans="10:10" ht="29.25" customHeight="1">
      <c r="J36252" s="348"/>
    </row>
    <row r="36253" spans="10:10" ht="29.25" customHeight="1">
      <c r="J36253" s="348"/>
    </row>
    <row r="36254" spans="10:10" ht="29.25" customHeight="1">
      <c r="J36254" s="348"/>
    </row>
    <row r="36255" spans="10:10" ht="29.25" customHeight="1">
      <c r="J36255" s="348"/>
    </row>
    <row r="36256" spans="10:10" ht="29.25" customHeight="1">
      <c r="J36256" s="348"/>
    </row>
    <row r="36257" spans="10:10" ht="29.25" customHeight="1">
      <c r="J36257" s="348"/>
    </row>
    <row r="36258" spans="10:10" ht="29.25" customHeight="1">
      <c r="J36258" s="348"/>
    </row>
    <row r="36259" spans="10:10" ht="29.25" customHeight="1">
      <c r="J36259" s="348"/>
    </row>
    <row r="36260" spans="10:10" ht="29.25" customHeight="1">
      <c r="J36260" s="348"/>
    </row>
    <row r="36261" spans="10:10" ht="29.25" customHeight="1">
      <c r="J36261" s="348"/>
    </row>
    <row r="36262" spans="10:10" ht="29.25" customHeight="1">
      <c r="J36262" s="348"/>
    </row>
    <row r="36263" spans="10:10" ht="29.25" customHeight="1">
      <c r="J36263" s="348"/>
    </row>
    <row r="36264" spans="10:10" ht="29.25" customHeight="1">
      <c r="J36264" s="348"/>
    </row>
    <row r="36265" spans="10:10" ht="29.25" customHeight="1">
      <c r="J36265" s="348"/>
    </row>
    <row r="36266" spans="10:10" ht="29.25" customHeight="1">
      <c r="J36266" s="348"/>
    </row>
    <row r="36267" spans="10:10" ht="29.25" customHeight="1">
      <c r="J36267" s="348"/>
    </row>
    <row r="36268" spans="10:10" ht="29.25" customHeight="1">
      <c r="J36268" s="348"/>
    </row>
    <row r="36269" spans="10:10" ht="29.25" customHeight="1">
      <c r="J36269" s="348"/>
    </row>
    <row r="36270" spans="10:10" ht="29.25" customHeight="1">
      <c r="J36270" s="348"/>
    </row>
    <row r="36271" spans="10:10" ht="29.25" customHeight="1">
      <c r="J36271" s="348"/>
    </row>
    <row r="36272" spans="10:10" ht="29.25" customHeight="1">
      <c r="J36272" s="348"/>
    </row>
    <row r="36273" spans="10:10" ht="29.25" customHeight="1">
      <c r="J36273" s="348"/>
    </row>
    <row r="36274" spans="10:10" ht="29.25" customHeight="1">
      <c r="J36274" s="348"/>
    </row>
    <row r="36275" spans="10:10" ht="29.25" customHeight="1">
      <c r="J36275" s="348"/>
    </row>
    <row r="36276" spans="10:10" ht="29.25" customHeight="1">
      <c r="J36276" s="348"/>
    </row>
    <row r="36277" spans="10:10" ht="29.25" customHeight="1">
      <c r="J36277" s="348"/>
    </row>
    <row r="36278" spans="10:10" ht="29.25" customHeight="1">
      <c r="J36278" s="348"/>
    </row>
    <row r="36279" spans="10:10" ht="29.25" customHeight="1">
      <c r="J36279" s="348"/>
    </row>
    <row r="36280" spans="10:10" ht="29.25" customHeight="1">
      <c r="J36280" s="348"/>
    </row>
    <row r="36281" spans="10:10" ht="29.25" customHeight="1">
      <c r="J36281" s="348"/>
    </row>
    <row r="36282" spans="10:10" ht="29.25" customHeight="1">
      <c r="J36282" s="348"/>
    </row>
    <row r="36283" spans="10:10" ht="29.25" customHeight="1">
      <c r="J36283" s="348"/>
    </row>
    <row r="36284" spans="10:10" ht="29.25" customHeight="1">
      <c r="J36284" s="348"/>
    </row>
    <row r="36285" spans="10:10" ht="29.25" customHeight="1">
      <c r="J36285" s="348"/>
    </row>
    <row r="36286" spans="10:10" ht="29.25" customHeight="1">
      <c r="J36286" s="348"/>
    </row>
    <row r="36287" spans="10:10" ht="29.25" customHeight="1">
      <c r="J36287" s="348"/>
    </row>
    <row r="36288" spans="10:10" ht="29.25" customHeight="1">
      <c r="J36288" s="348"/>
    </row>
    <row r="36289" spans="10:10" ht="29.25" customHeight="1">
      <c r="J36289" s="348"/>
    </row>
    <row r="36290" spans="10:10" ht="29.25" customHeight="1">
      <c r="J36290" s="348"/>
    </row>
    <row r="36291" spans="10:10" ht="29.25" customHeight="1">
      <c r="J36291" s="348"/>
    </row>
    <row r="36292" spans="10:10" ht="29.25" customHeight="1">
      <c r="J36292" s="348"/>
    </row>
    <row r="36293" spans="10:10" ht="29.25" customHeight="1">
      <c r="J36293" s="348"/>
    </row>
    <row r="36294" spans="10:10" ht="29.25" customHeight="1">
      <c r="J36294" s="348"/>
    </row>
    <row r="36295" spans="10:10" ht="29.25" customHeight="1">
      <c r="J36295" s="348"/>
    </row>
    <row r="36296" spans="10:10" ht="29.25" customHeight="1">
      <c r="J36296" s="348"/>
    </row>
    <row r="36297" spans="10:10" ht="29.25" customHeight="1">
      <c r="J36297" s="348"/>
    </row>
    <row r="36298" spans="10:10" ht="29.25" customHeight="1">
      <c r="J36298" s="348"/>
    </row>
    <row r="36299" spans="10:10" ht="29.25" customHeight="1">
      <c r="J36299" s="348"/>
    </row>
    <row r="36300" spans="10:10" ht="29.25" customHeight="1">
      <c r="J36300" s="348"/>
    </row>
    <row r="36301" spans="10:10" ht="29.25" customHeight="1">
      <c r="J36301" s="348"/>
    </row>
    <row r="36302" spans="10:10" ht="29.25" customHeight="1">
      <c r="J36302" s="348"/>
    </row>
    <row r="36303" spans="10:10" ht="29.25" customHeight="1">
      <c r="J36303" s="348"/>
    </row>
    <row r="36304" spans="10:10" ht="29.25" customHeight="1">
      <c r="J36304" s="348"/>
    </row>
    <row r="36305" spans="10:10" ht="29.25" customHeight="1">
      <c r="J36305" s="348"/>
    </row>
    <row r="36306" spans="10:10" ht="29.25" customHeight="1">
      <c r="J36306" s="348"/>
    </row>
    <row r="36307" spans="10:10" ht="29.25" customHeight="1">
      <c r="J36307" s="348"/>
    </row>
    <row r="36308" spans="10:10" ht="29.25" customHeight="1">
      <c r="J36308" s="348"/>
    </row>
    <row r="36309" spans="10:10" ht="29.25" customHeight="1">
      <c r="J36309" s="348"/>
    </row>
    <row r="36310" spans="10:10" ht="29.25" customHeight="1">
      <c r="J36310" s="348"/>
    </row>
    <row r="36311" spans="10:10" ht="29.25" customHeight="1">
      <c r="J36311" s="348"/>
    </row>
    <row r="36312" spans="10:10" ht="29.25" customHeight="1">
      <c r="J36312" s="348"/>
    </row>
    <row r="36313" spans="10:10" ht="29.25" customHeight="1">
      <c r="J36313" s="348"/>
    </row>
    <row r="36314" spans="10:10" ht="29.25" customHeight="1">
      <c r="J36314" s="348"/>
    </row>
    <row r="36315" spans="10:10" ht="29.25" customHeight="1">
      <c r="J36315" s="348"/>
    </row>
    <row r="36316" spans="10:10" ht="29.25" customHeight="1">
      <c r="J36316" s="348"/>
    </row>
    <row r="36317" spans="10:10" ht="29.25" customHeight="1">
      <c r="J36317" s="348"/>
    </row>
    <row r="36318" spans="10:10" ht="29.25" customHeight="1">
      <c r="J36318" s="348"/>
    </row>
    <row r="36319" spans="10:10" ht="29.25" customHeight="1">
      <c r="J36319" s="348"/>
    </row>
    <row r="36320" spans="10:10" ht="29.25" customHeight="1">
      <c r="J36320" s="348"/>
    </row>
    <row r="36321" spans="10:10" ht="29.25" customHeight="1">
      <c r="J36321" s="348"/>
    </row>
    <row r="36322" spans="10:10" ht="29.25" customHeight="1">
      <c r="J36322" s="348"/>
    </row>
    <row r="36323" spans="10:10" ht="29.25" customHeight="1">
      <c r="J36323" s="348"/>
    </row>
    <row r="36324" spans="10:10" ht="29.25" customHeight="1">
      <c r="J36324" s="348"/>
    </row>
    <row r="36325" spans="10:10" ht="29.25" customHeight="1">
      <c r="J36325" s="348"/>
    </row>
    <row r="36326" spans="10:10" ht="29.25" customHeight="1">
      <c r="J36326" s="348"/>
    </row>
    <row r="36327" spans="10:10" ht="29.25" customHeight="1">
      <c r="J36327" s="348"/>
    </row>
    <row r="36328" spans="10:10" ht="29.25" customHeight="1">
      <c r="J36328" s="348"/>
    </row>
    <row r="36329" spans="10:10" ht="29.25" customHeight="1">
      <c r="J36329" s="348"/>
    </row>
    <row r="36330" spans="10:10" ht="29.25" customHeight="1">
      <c r="J36330" s="348"/>
    </row>
    <row r="36331" spans="10:10" ht="29.25" customHeight="1">
      <c r="J36331" s="348"/>
    </row>
    <row r="36332" spans="10:10" ht="29.25" customHeight="1">
      <c r="J36332" s="348"/>
    </row>
    <row r="36333" spans="10:10" ht="29.25" customHeight="1">
      <c r="J36333" s="348"/>
    </row>
    <row r="36334" spans="10:10" ht="29.25" customHeight="1">
      <c r="J36334" s="348"/>
    </row>
    <row r="36335" spans="10:10" ht="29.25" customHeight="1">
      <c r="J36335" s="348"/>
    </row>
    <row r="36336" spans="10:10" ht="29.25" customHeight="1">
      <c r="J36336" s="348"/>
    </row>
    <row r="36337" spans="10:10" ht="29.25" customHeight="1">
      <c r="J36337" s="348"/>
    </row>
    <row r="36338" spans="10:10" ht="29.25" customHeight="1">
      <c r="J36338" s="348"/>
    </row>
    <row r="36339" spans="10:10" ht="29.25" customHeight="1">
      <c r="J36339" s="348"/>
    </row>
    <row r="36340" spans="10:10" ht="29.25" customHeight="1">
      <c r="J36340" s="348"/>
    </row>
    <row r="36341" spans="10:10" ht="29.25" customHeight="1">
      <c r="J36341" s="348"/>
    </row>
    <row r="36342" spans="10:10" ht="29.25" customHeight="1">
      <c r="J36342" s="348"/>
    </row>
    <row r="36343" spans="10:10" ht="29.25" customHeight="1">
      <c r="J36343" s="348"/>
    </row>
    <row r="36344" spans="10:10" ht="29.25" customHeight="1">
      <c r="J36344" s="348"/>
    </row>
    <row r="36345" spans="10:10" ht="29.25" customHeight="1">
      <c r="J36345" s="348"/>
    </row>
    <row r="36346" spans="10:10" ht="29.25" customHeight="1">
      <c r="J36346" s="348"/>
    </row>
    <row r="36347" spans="10:10" ht="29.25" customHeight="1">
      <c r="J36347" s="348"/>
    </row>
    <row r="36348" spans="10:10" ht="29.25" customHeight="1">
      <c r="J36348" s="348"/>
    </row>
    <row r="36349" spans="10:10" ht="29.25" customHeight="1">
      <c r="J36349" s="348"/>
    </row>
    <row r="36350" spans="10:10" ht="29.25" customHeight="1">
      <c r="J36350" s="348"/>
    </row>
    <row r="36351" spans="10:10" ht="29.25" customHeight="1">
      <c r="J36351" s="348"/>
    </row>
    <row r="36352" spans="10:10" ht="29.25" customHeight="1">
      <c r="J36352" s="348"/>
    </row>
    <row r="36353" spans="10:10" ht="29.25" customHeight="1">
      <c r="J36353" s="348"/>
    </row>
    <row r="36354" spans="10:10" ht="29.25" customHeight="1">
      <c r="J36354" s="348"/>
    </row>
    <row r="36355" spans="10:10" ht="29.25" customHeight="1">
      <c r="J36355" s="348"/>
    </row>
    <row r="36356" spans="10:10" ht="29.25" customHeight="1">
      <c r="J36356" s="348"/>
    </row>
    <row r="36357" spans="10:10" ht="29.25" customHeight="1">
      <c r="J36357" s="348"/>
    </row>
    <row r="36358" spans="10:10" ht="29.25" customHeight="1">
      <c r="J36358" s="348"/>
    </row>
    <row r="36359" spans="10:10" ht="29.25" customHeight="1">
      <c r="J36359" s="348"/>
    </row>
    <row r="36360" spans="10:10" ht="29.25" customHeight="1">
      <c r="J36360" s="348"/>
    </row>
    <row r="36361" spans="10:10" ht="29.25" customHeight="1">
      <c r="J36361" s="348"/>
    </row>
    <row r="36362" spans="10:10" ht="29.25" customHeight="1">
      <c r="J36362" s="348"/>
    </row>
    <row r="36363" spans="10:10" ht="29.25" customHeight="1">
      <c r="J36363" s="348"/>
    </row>
    <row r="36364" spans="10:10" ht="29.25" customHeight="1">
      <c r="J36364" s="348"/>
    </row>
    <row r="36365" spans="10:10" ht="29.25" customHeight="1">
      <c r="J36365" s="348"/>
    </row>
    <row r="36366" spans="10:10" ht="29.25" customHeight="1">
      <c r="J36366" s="348"/>
    </row>
    <row r="36367" spans="10:10" ht="29.25" customHeight="1">
      <c r="J36367" s="348"/>
    </row>
    <row r="36368" spans="10:10" ht="29.25" customHeight="1">
      <c r="J36368" s="348"/>
    </row>
    <row r="36369" spans="10:10" ht="29.25" customHeight="1">
      <c r="J36369" s="348"/>
    </row>
    <row r="36370" spans="10:10" ht="29.25" customHeight="1">
      <c r="J36370" s="348"/>
    </row>
    <row r="36371" spans="10:10" ht="29.25" customHeight="1">
      <c r="J36371" s="348"/>
    </row>
    <row r="36372" spans="10:10" ht="29.25" customHeight="1">
      <c r="J36372" s="348"/>
    </row>
    <row r="36373" spans="10:10" ht="29.25" customHeight="1">
      <c r="J36373" s="348"/>
    </row>
    <row r="36374" spans="10:10" ht="29.25" customHeight="1">
      <c r="J36374" s="348"/>
    </row>
    <row r="36375" spans="10:10" ht="29.25" customHeight="1">
      <c r="J36375" s="348"/>
    </row>
    <row r="36376" spans="10:10" ht="29.25" customHeight="1">
      <c r="J36376" s="348"/>
    </row>
    <row r="36377" spans="10:10" ht="29.25" customHeight="1">
      <c r="J36377" s="348"/>
    </row>
    <row r="36378" spans="10:10" ht="29.25" customHeight="1">
      <c r="J36378" s="348"/>
    </row>
    <row r="36379" spans="10:10" ht="29.25" customHeight="1">
      <c r="J36379" s="348"/>
    </row>
    <row r="36380" spans="10:10" ht="29.25" customHeight="1">
      <c r="J36380" s="348"/>
    </row>
    <row r="36381" spans="10:10" ht="29.25" customHeight="1">
      <c r="J36381" s="348"/>
    </row>
    <row r="36382" spans="10:10" ht="29.25" customHeight="1">
      <c r="J36382" s="348"/>
    </row>
    <row r="36383" spans="10:10" ht="29.25" customHeight="1">
      <c r="J36383" s="348"/>
    </row>
    <row r="36384" spans="10:10" ht="29.25" customHeight="1">
      <c r="J36384" s="348"/>
    </row>
    <row r="36385" spans="10:10" ht="29.25" customHeight="1">
      <c r="J36385" s="348"/>
    </row>
    <row r="36386" spans="10:10" ht="29.25" customHeight="1">
      <c r="J36386" s="348"/>
    </row>
    <row r="36387" spans="10:10" ht="29.25" customHeight="1">
      <c r="J36387" s="348"/>
    </row>
    <row r="36388" spans="10:10" ht="29.25" customHeight="1">
      <c r="J36388" s="348"/>
    </row>
    <row r="36389" spans="10:10" ht="29.25" customHeight="1">
      <c r="J36389" s="348"/>
    </row>
    <row r="36390" spans="10:10" ht="29.25" customHeight="1">
      <c r="J36390" s="348"/>
    </row>
    <row r="36391" spans="10:10" ht="29.25" customHeight="1">
      <c r="J36391" s="348"/>
    </row>
    <row r="36392" spans="10:10" ht="29.25" customHeight="1">
      <c r="J36392" s="348"/>
    </row>
    <row r="36393" spans="10:10" ht="29.25" customHeight="1">
      <c r="J36393" s="348"/>
    </row>
    <row r="36394" spans="10:10" ht="29.25" customHeight="1">
      <c r="J36394" s="348"/>
    </row>
    <row r="36395" spans="10:10" ht="29.25" customHeight="1">
      <c r="J36395" s="348"/>
    </row>
    <row r="36396" spans="10:10" ht="29.25" customHeight="1">
      <c r="J36396" s="348"/>
    </row>
    <row r="36397" spans="10:10" ht="29.25" customHeight="1">
      <c r="J36397" s="348"/>
    </row>
    <row r="36398" spans="10:10" ht="29.25" customHeight="1">
      <c r="J36398" s="348"/>
    </row>
    <row r="36399" spans="10:10" ht="29.25" customHeight="1">
      <c r="J36399" s="348"/>
    </row>
    <row r="36400" spans="10:10" ht="29.25" customHeight="1">
      <c r="J36400" s="348"/>
    </row>
    <row r="36401" spans="10:10" ht="29.25" customHeight="1">
      <c r="J36401" s="348"/>
    </row>
    <row r="36402" spans="10:10" ht="29.25" customHeight="1">
      <c r="J36402" s="348"/>
    </row>
    <row r="36403" spans="10:10" ht="29.25" customHeight="1">
      <c r="J36403" s="348"/>
    </row>
    <row r="36404" spans="10:10" ht="29.25" customHeight="1">
      <c r="J36404" s="348"/>
    </row>
    <row r="36405" spans="10:10" ht="29.25" customHeight="1">
      <c r="J36405" s="348"/>
    </row>
    <row r="36406" spans="10:10" ht="29.25" customHeight="1">
      <c r="J36406" s="348"/>
    </row>
    <row r="36407" spans="10:10" ht="29.25" customHeight="1">
      <c r="J36407" s="348"/>
    </row>
    <row r="36408" spans="10:10" ht="29.25" customHeight="1">
      <c r="J36408" s="348"/>
    </row>
    <row r="36409" spans="10:10" ht="29.25" customHeight="1">
      <c r="J36409" s="348"/>
    </row>
    <row r="36410" spans="10:10" ht="29.25" customHeight="1">
      <c r="J36410" s="348"/>
    </row>
    <row r="36411" spans="10:10" ht="29.25" customHeight="1">
      <c r="J36411" s="348"/>
    </row>
    <row r="36412" spans="10:10" ht="29.25" customHeight="1">
      <c r="J36412" s="348"/>
    </row>
    <row r="36413" spans="10:10" ht="29.25" customHeight="1">
      <c r="J36413" s="348"/>
    </row>
    <row r="36414" spans="10:10" ht="29.25" customHeight="1">
      <c r="J36414" s="348"/>
    </row>
    <row r="36415" spans="10:10" ht="29.25" customHeight="1">
      <c r="J36415" s="348"/>
    </row>
    <row r="36416" spans="10:10" ht="29.25" customHeight="1">
      <c r="J36416" s="348"/>
    </row>
    <row r="36417" spans="10:10" ht="29.25" customHeight="1">
      <c r="J36417" s="348"/>
    </row>
    <row r="36418" spans="10:10" ht="29.25" customHeight="1">
      <c r="J36418" s="348"/>
    </row>
    <row r="36419" spans="10:10" ht="29.25" customHeight="1">
      <c r="J36419" s="348"/>
    </row>
    <row r="36420" spans="10:10" ht="29.25" customHeight="1">
      <c r="J36420" s="348"/>
    </row>
    <row r="36421" spans="10:10" ht="29.25" customHeight="1">
      <c r="J36421" s="348"/>
    </row>
    <row r="36422" spans="10:10" ht="29.25" customHeight="1">
      <c r="J36422" s="348"/>
    </row>
    <row r="36423" spans="10:10" ht="29.25" customHeight="1">
      <c r="J36423" s="348"/>
    </row>
    <row r="36424" spans="10:10" ht="29.25" customHeight="1">
      <c r="J36424" s="348"/>
    </row>
    <row r="36425" spans="10:10" ht="29.25" customHeight="1">
      <c r="J36425" s="348"/>
    </row>
    <row r="36426" spans="10:10" ht="29.25" customHeight="1">
      <c r="J36426" s="348"/>
    </row>
    <row r="36427" spans="10:10" ht="29.25" customHeight="1">
      <c r="J36427" s="348"/>
    </row>
    <row r="36428" spans="10:10" ht="29.25" customHeight="1">
      <c r="J36428" s="348"/>
    </row>
    <row r="36429" spans="10:10" ht="29.25" customHeight="1">
      <c r="J36429" s="348"/>
    </row>
    <row r="36430" spans="10:10" ht="29.25" customHeight="1">
      <c r="J36430" s="348"/>
    </row>
    <row r="36431" spans="10:10" ht="29.25" customHeight="1">
      <c r="J36431" s="348"/>
    </row>
    <row r="36432" spans="10:10" ht="29.25" customHeight="1">
      <c r="J36432" s="348"/>
    </row>
    <row r="36433" spans="10:10" ht="29.25" customHeight="1">
      <c r="J36433" s="348"/>
    </row>
    <row r="36434" spans="10:10" ht="29.25" customHeight="1">
      <c r="J36434" s="348"/>
    </row>
    <row r="36435" spans="10:10" ht="29.25" customHeight="1">
      <c r="J36435" s="348"/>
    </row>
    <row r="36436" spans="10:10" ht="29.25" customHeight="1">
      <c r="J36436" s="348"/>
    </row>
    <row r="36437" spans="10:10" ht="29.25" customHeight="1">
      <c r="J36437" s="348"/>
    </row>
    <row r="36438" spans="10:10" ht="29.25" customHeight="1">
      <c r="J36438" s="348"/>
    </row>
    <row r="36439" spans="10:10" ht="29.25" customHeight="1">
      <c r="J36439" s="348"/>
    </row>
    <row r="36440" spans="10:10" ht="29.25" customHeight="1">
      <c r="J36440" s="348"/>
    </row>
    <row r="36441" spans="10:10" ht="29.25" customHeight="1">
      <c r="J36441" s="348"/>
    </row>
    <row r="36442" spans="10:10" ht="29.25" customHeight="1">
      <c r="J36442" s="348"/>
    </row>
    <row r="36443" spans="10:10" ht="29.25" customHeight="1">
      <c r="J36443" s="348"/>
    </row>
    <row r="36444" spans="10:10" ht="29.25" customHeight="1">
      <c r="J36444" s="348"/>
    </row>
    <row r="36445" spans="10:10" ht="29.25" customHeight="1">
      <c r="J36445" s="348"/>
    </row>
    <row r="36446" spans="10:10" ht="29.25" customHeight="1">
      <c r="J36446" s="348"/>
    </row>
    <row r="36447" spans="10:10" ht="29.25" customHeight="1">
      <c r="J36447" s="348"/>
    </row>
    <row r="36448" spans="10:10" ht="29.25" customHeight="1">
      <c r="J36448" s="348"/>
    </row>
    <row r="36449" spans="10:10" ht="29.25" customHeight="1">
      <c r="J36449" s="348"/>
    </row>
    <row r="36450" spans="10:10" ht="29.25" customHeight="1">
      <c r="J36450" s="348"/>
    </row>
    <row r="36451" spans="10:10" ht="29.25" customHeight="1">
      <c r="J36451" s="348"/>
    </row>
    <row r="36452" spans="10:10" ht="29.25" customHeight="1">
      <c r="J36452" s="348"/>
    </row>
    <row r="36453" spans="10:10" ht="29.25" customHeight="1">
      <c r="J36453" s="348"/>
    </row>
    <row r="36454" spans="10:10" ht="29.25" customHeight="1">
      <c r="J36454" s="348"/>
    </row>
    <row r="36455" spans="10:10" ht="29.25" customHeight="1">
      <c r="J36455" s="348"/>
    </row>
    <row r="36456" spans="10:10" ht="29.25" customHeight="1">
      <c r="J36456" s="348"/>
    </row>
    <row r="36457" spans="10:10" ht="29.25" customHeight="1">
      <c r="J36457" s="348"/>
    </row>
    <row r="36458" spans="10:10" ht="29.25" customHeight="1">
      <c r="J36458" s="348"/>
    </row>
    <row r="36459" spans="10:10" ht="29.25" customHeight="1">
      <c r="J36459" s="348"/>
    </row>
    <row r="36460" spans="10:10" ht="29.25" customHeight="1">
      <c r="J36460" s="348"/>
    </row>
    <row r="36461" spans="10:10" ht="29.25" customHeight="1">
      <c r="J36461" s="348"/>
    </row>
    <row r="36462" spans="10:10" ht="29.25" customHeight="1">
      <c r="J36462" s="348"/>
    </row>
    <row r="36463" spans="10:10" ht="29.25" customHeight="1">
      <c r="J36463" s="348"/>
    </row>
    <row r="36464" spans="10:10" ht="29.25" customHeight="1">
      <c r="J36464" s="348"/>
    </row>
    <row r="36465" spans="10:10" ht="29.25" customHeight="1">
      <c r="J36465" s="348"/>
    </row>
    <row r="36466" spans="10:10" ht="29.25" customHeight="1">
      <c r="J36466" s="348"/>
    </row>
    <row r="36467" spans="10:10" ht="29.25" customHeight="1">
      <c r="J36467" s="348"/>
    </row>
    <row r="36468" spans="10:10" ht="29.25" customHeight="1">
      <c r="J36468" s="348"/>
    </row>
    <row r="36469" spans="10:10" ht="29.25" customHeight="1">
      <c r="J36469" s="348"/>
    </row>
    <row r="36470" spans="10:10" ht="29.25" customHeight="1">
      <c r="J36470" s="348"/>
    </row>
    <row r="36471" spans="10:10" ht="29.25" customHeight="1">
      <c r="J36471" s="348"/>
    </row>
    <row r="36472" spans="10:10" ht="29.25" customHeight="1">
      <c r="J36472" s="348"/>
    </row>
    <row r="36473" spans="10:10" ht="29.25" customHeight="1">
      <c r="J36473" s="348"/>
    </row>
    <row r="36474" spans="10:10" ht="29.25" customHeight="1">
      <c r="J36474" s="348"/>
    </row>
    <row r="36475" spans="10:10" ht="29.25" customHeight="1">
      <c r="J36475" s="348"/>
    </row>
    <row r="36476" spans="10:10" ht="29.25" customHeight="1">
      <c r="J36476" s="348"/>
    </row>
    <row r="36477" spans="10:10" ht="29.25" customHeight="1">
      <c r="J36477" s="348"/>
    </row>
    <row r="36478" spans="10:10" ht="29.25" customHeight="1">
      <c r="J36478" s="348"/>
    </row>
    <row r="36479" spans="10:10" ht="29.25" customHeight="1">
      <c r="J36479" s="348"/>
    </row>
    <row r="36480" spans="10:10" ht="29.25" customHeight="1">
      <c r="J36480" s="348"/>
    </row>
    <row r="36481" spans="10:10" ht="29.25" customHeight="1">
      <c r="J36481" s="348"/>
    </row>
    <row r="36482" spans="10:10" ht="29.25" customHeight="1">
      <c r="J36482" s="348"/>
    </row>
    <row r="36483" spans="10:10" ht="29.25" customHeight="1">
      <c r="J36483" s="348"/>
    </row>
    <row r="36484" spans="10:10" ht="29.25" customHeight="1">
      <c r="J36484" s="348"/>
    </row>
    <row r="36485" spans="10:10" ht="29.25" customHeight="1">
      <c r="J36485" s="348"/>
    </row>
    <row r="36486" spans="10:10" ht="29.25" customHeight="1">
      <c r="J36486" s="348"/>
    </row>
    <row r="36487" spans="10:10" ht="29.25" customHeight="1">
      <c r="J36487" s="348"/>
    </row>
    <row r="36488" spans="10:10" ht="29.25" customHeight="1">
      <c r="J36488" s="348"/>
    </row>
    <row r="36489" spans="10:10" ht="29.25" customHeight="1">
      <c r="J36489" s="348"/>
    </row>
    <row r="36490" spans="10:10" ht="29.25" customHeight="1">
      <c r="J36490" s="348"/>
    </row>
    <row r="36491" spans="10:10" ht="29.25" customHeight="1">
      <c r="J36491" s="348"/>
    </row>
    <row r="36492" spans="10:10" ht="29.25" customHeight="1">
      <c r="J36492" s="348"/>
    </row>
    <row r="36493" spans="10:10" ht="29.25" customHeight="1">
      <c r="J36493" s="348"/>
    </row>
    <row r="36494" spans="10:10" ht="29.25" customHeight="1">
      <c r="J36494" s="348"/>
    </row>
    <row r="36495" spans="10:10" ht="29.25" customHeight="1">
      <c r="J36495" s="348"/>
    </row>
    <row r="36496" spans="10:10" ht="29.25" customHeight="1">
      <c r="J36496" s="348"/>
    </row>
    <row r="36497" spans="10:10" ht="29.25" customHeight="1">
      <c r="J36497" s="348"/>
    </row>
    <row r="36498" spans="10:10" ht="29.25" customHeight="1">
      <c r="J36498" s="348"/>
    </row>
    <row r="36499" spans="10:10" ht="29.25" customHeight="1">
      <c r="J36499" s="348"/>
    </row>
    <row r="36500" spans="10:10" ht="29.25" customHeight="1">
      <c r="J36500" s="348"/>
    </row>
    <row r="36501" spans="10:10" ht="29.25" customHeight="1">
      <c r="J36501" s="348"/>
    </row>
    <row r="36502" spans="10:10" ht="29.25" customHeight="1">
      <c r="J36502" s="348"/>
    </row>
    <row r="36503" spans="10:10" ht="29.25" customHeight="1">
      <c r="J36503" s="348"/>
    </row>
    <row r="36504" spans="10:10" ht="29.25" customHeight="1">
      <c r="J36504" s="348"/>
    </row>
    <row r="36505" spans="10:10" ht="29.25" customHeight="1">
      <c r="J36505" s="348"/>
    </row>
    <row r="36506" spans="10:10" ht="29.25" customHeight="1">
      <c r="J36506" s="348"/>
    </row>
    <row r="36507" spans="10:10" ht="29.25" customHeight="1">
      <c r="J36507" s="348"/>
    </row>
    <row r="36508" spans="10:10" ht="29.25" customHeight="1">
      <c r="J36508" s="348"/>
    </row>
    <row r="36509" spans="10:10" ht="29.25" customHeight="1">
      <c r="J36509" s="348"/>
    </row>
    <row r="36510" spans="10:10" ht="29.25" customHeight="1">
      <c r="J36510" s="348"/>
    </row>
    <row r="36511" spans="10:10" ht="29.25" customHeight="1">
      <c r="J36511" s="348"/>
    </row>
    <row r="36512" spans="10:10" ht="29.25" customHeight="1">
      <c r="J36512" s="348"/>
    </row>
    <row r="36513" spans="10:10" ht="29.25" customHeight="1">
      <c r="J36513" s="348"/>
    </row>
    <row r="36514" spans="10:10" ht="29.25" customHeight="1">
      <c r="J36514" s="348"/>
    </row>
  </sheetData>
  <autoFilter ref="A1:N49578" xr:uid="{00000000-0009-0000-0000-000007000000}"/>
  <phoneticPr fontId="3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22C6-9F46-4ADC-B792-02C39F7A708D}">
  <dimension ref="A1:AK44"/>
  <sheetViews>
    <sheetView workbookViewId="0">
      <selection activeCell="G8" sqref="G8"/>
    </sheetView>
  </sheetViews>
  <sheetFormatPr defaultRowHeight="12.75"/>
  <cols>
    <col min="1" max="2" width="9.85546875" customWidth="1"/>
    <col min="3" max="3" width="12.7109375" customWidth="1"/>
    <col min="4" max="4" width="15" customWidth="1"/>
    <col min="5" max="6" width="12.5703125" customWidth="1"/>
    <col min="7" max="7" width="15" customWidth="1"/>
    <col min="8" max="8" width="12.5703125" customWidth="1"/>
    <col min="9" max="9" width="29.42578125" customWidth="1"/>
    <col min="10" max="10" width="29" customWidth="1"/>
    <col min="11" max="37" width="12" customWidth="1"/>
  </cols>
  <sheetData>
    <row r="1" spans="1:37" ht="21">
      <c r="A1" s="400" t="s">
        <v>8</v>
      </c>
      <c r="B1" s="400"/>
      <c r="C1" s="400"/>
      <c r="D1" s="400"/>
      <c r="E1" s="400"/>
      <c r="F1" s="400"/>
      <c r="G1" s="400"/>
      <c r="H1" s="400"/>
      <c r="I1" s="400"/>
      <c r="J1" s="400"/>
      <c r="K1" s="400"/>
    </row>
    <row r="2" spans="1:37" ht="21">
      <c r="A2" s="400" t="s">
        <v>15750</v>
      </c>
      <c r="B2" s="400"/>
      <c r="C2" s="400"/>
      <c r="D2" s="400"/>
      <c r="E2" s="400"/>
      <c r="F2" s="400"/>
      <c r="G2" s="400"/>
      <c r="H2" s="400"/>
      <c r="I2" s="400"/>
      <c r="J2" s="400"/>
      <c r="K2" s="400"/>
    </row>
    <row r="3" spans="1:37" ht="19.5">
      <c r="A3" s="310"/>
      <c r="B3" s="310"/>
      <c r="C3" s="310"/>
      <c r="D3" s="310"/>
      <c r="E3" s="310"/>
      <c r="F3" s="310"/>
      <c r="G3" s="310"/>
      <c r="H3" s="310"/>
      <c r="I3" s="310"/>
      <c r="J3" s="310"/>
      <c r="K3" s="310"/>
    </row>
    <row r="4" spans="1:37" ht="14.25">
      <c r="A4" s="315" t="s">
        <v>9</v>
      </c>
      <c r="B4" s="315"/>
      <c r="C4" s="316" t="s">
        <v>16238</v>
      </c>
      <c r="D4" s="317" t="s">
        <v>10792</v>
      </c>
      <c r="E4" s="317"/>
      <c r="F4" s="317"/>
      <c r="G4" s="317"/>
      <c r="H4" s="317"/>
      <c r="I4" s="318" t="s">
        <v>11444</v>
      </c>
      <c r="J4" s="318"/>
      <c r="K4" s="319"/>
    </row>
    <row r="5" spans="1:37" ht="13.5">
      <c r="A5" s="401" t="s">
        <v>156</v>
      </c>
      <c r="B5" s="401"/>
      <c r="C5" s="401"/>
      <c r="D5" s="401"/>
      <c r="E5" s="320"/>
      <c r="F5" s="320"/>
      <c r="G5" s="320"/>
      <c r="H5" s="320"/>
      <c r="I5" s="320"/>
      <c r="J5" s="320"/>
      <c r="K5" s="398" t="s">
        <v>163</v>
      </c>
      <c r="L5" s="398"/>
      <c r="M5" s="398"/>
      <c r="N5" s="398"/>
      <c r="O5" s="398"/>
      <c r="P5" s="398"/>
      <c r="Q5" s="398"/>
      <c r="R5" s="398"/>
      <c r="S5" s="398"/>
      <c r="T5" s="398"/>
      <c r="U5" s="398"/>
      <c r="V5" s="398"/>
      <c r="W5" s="398"/>
      <c r="X5" s="398"/>
      <c r="Y5" s="398"/>
      <c r="Z5" s="398"/>
      <c r="AA5" s="398"/>
      <c r="AB5" s="398"/>
      <c r="AC5" s="398" t="s">
        <v>10793</v>
      </c>
      <c r="AD5" s="398"/>
      <c r="AE5" s="398"/>
      <c r="AF5" s="398"/>
      <c r="AG5" s="398"/>
      <c r="AH5" s="398"/>
      <c r="AI5" s="398"/>
      <c r="AJ5" s="398"/>
      <c r="AK5" s="341" t="s">
        <v>10794</v>
      </c>
    </row>
    <row r="6" spans="1:37" ht="13.5">
      <c r="A6" s="321"/>
      <c r="B6" s="322"/>
      <c r="C6" s="402" t="s">
        <v>10795</v>
      </c>
      <c r="D6" s="402"/>
      <c r="E6" s="403" t="s">
        <v>10796</v>
      </c>
      <c r="F6" s="403"/>
      <c r="G6" s="403"/>
      <c r="H6" s="403"/>
      <c r="I6" s="323"/>
      <c r="J6" s="323"/>
      <c r="K6" s="324" t="s">
        <v>9824</v>
      </c>
      <c r="L6" s="324" t="s">
        <v>631</v>
      </c>
      <c r="M6" s="324" t="s">
        <v>5213</v>
      </c>
      <c r="N6" s="324" t="s">
        <v>8348</v>
      </c>
      <c r="O6" s="324" t="s">
        <v>13400</v>
      </c>
      <c r="P6" s="324" t="s">
        <v>9786</v>
      </c>
      <c r="Q6" s="324" t="s">
        <v>2850</v>
      </c>
      <c r="R6" s="324" t="s">
        <v>4558</v>
      </c>
      <c r="S6" s="324" t="s">
        <v>9089</v>
      </c>
      <c r="T6" s="324" t="s">
        <v>11928</v>
      </c>
      <c r="U6" s="324" t="s">
        <v>2242</v>
      </c>
      <c r="V6" s="324" t="s">
        <v>6338</v>
      </c>
      <c r="W6" s="324" t="s">
        <v>12282</v>
      </c>
      <c r="X6" s="324" t="s">
        <v>6006</v>
      </c>
      <c r="Y6" s="324" t="s">
        <v>10820</v>
      </c>
      <c r="Z6" s="324" t="s">
        <v>1495</v>
      </c>
      <c r="AA6" s="324" t="s">
        <v>13556</v>
      </c>
      <c r="AB6" s="324" t="s">
        <v>10797</v>
      </c>
      <c r="AC6" s="324" t="s">
        <v>174</v>
      </c>
      <c r="AD6" s="324" t="s">
        <v>171</v>
      </c>
      <c r="AE6" s="324" t="s">
        <v>165</v>
      </c>
      <c r="AF6" s="324" t="s">
        <v>166</v>
      </c>
      <c r="AG6" s="324" t="s">
        <v>178</v>
      </c>
      <c r="AH6" s="324" t="s">
        <v>177</v>
      </c>
      <c r="AI6" s="324" t="s">
        <v>218</v>
      </c>
      <c r="AJ6" s="324" t="s">
        <v>10797</v>
      </c>
      <c r="AK6" s="324"/>
    </row>
    <row r="7" spans="1:37" ht="40.5">
      <c r="A7" s="325" t="s">
        <v>17</v>
      </c>
      <c r="B7" s="342" t="s">
        <v>154</v>
      </c>
      <c r="C7" s="342" t="s">
        <v>10798</v>
      </c>
      <c r="D7" s="342" t="s">
        <v>10799</v>
      </c>
      <c r="E7" s="342" t="s">
        <v>10800</v>
      </c>
      <c r="F7" s="342" t="s">
        <v>10801</v>
      </c>
      <c r="G7" s="342" t="s">
        <v>10802</v>
      </c>
      <c r="H7" s="342" t="s">
        <v>10803</v>
      </c>
      <c r="I7" s="342" t="s">
        <v>10804</v>
      </c>
      <c r="J7" s="326" t="s">
        <v>10805</v>
      </c>
      <c r="K7" s="399" t="s">
        <v>609</v>
      </c>
      <c r="L7" s="399"/>
      <c r="M7" s="399"/>
      <c r="N7" s="399"/>
      <c r="O7" s="399"/>
      <c r="P7" s="399"/>
      <c r="Q7" s="399"/>
      <c r="R7" s="399"/>
      <c r="S7" s="399"/>
      <c r="T7" s="399"/>
      <c r="U7" s="399"/>
      <c r="V7" s="399"/>
      <c r="W7" s="399"/>
      <c r="X7" s="399"/>
      <c r="Y7" s="399"/>
      <c r="Z7" s="399"/>
      <c r="AA7" s="399"/>
      <c r="AB7" s="399"/>
      <c r="AC7" s="399"/>
      <c r="AD7" s="399"/>
      <c r="AE7" s="399"/>
      <c r="AF7" s="399"/>
      <c r="AG7" s="399"/>
      <c r="AH7" s="399"/>
      <c r="AI7" s="399"/>
      <c r="AJ7" s="399"/>
      <c r="AK7" s="399"/>
    </row>
    <row r="8" spans="1:37" ht="14.25">
      <c r="A8" s="327"/>
      <c r="B8" s="328" t="s">
        <v>10806</v>
      </c>
      <c r="C8" s="329" t="s">
        <v>162</v>
      </c>
      <c r="D8" s="329" t="s">
        <v>10810</v>
      </c>
      <c r="E8" s="328"/>
      <c r="F8" s="328"/>
      <c r="G8" s="328"/>
      <c r="H8" s="328"/>
      <c r="I8" s="328"/>
      <c r="J8" s="328"/>
      <c r="K8" s="397"/>
      <c r="L8" s="397"/>
      <c r="M8" s="397"/>
      <c r="N8" s="397"/>
      <c r="O8" s="397"/>
      <c r="P8" s="397"/>
      <c r="Q8" s="397"/>
      <c r="R8" s="397"/>
      <c r="S8" s="397"/>
      <c r="T8" s="397"/>
      <c r="U8" s="397"/>
      <c r="V8" s="397"/>
      <c r="W8" s="397"/>
      <c r="X8" s="397"/>
      <c r="Y8" s="397"/>
      <c r="Z8" s="397"/>
      <c r="AA8" s="397"/>
      <c r="AB8" s="397"/>
      <c r="AC8" s="397"/>
      <c r="AD8" s="397"/>
      <c r="AE8" s="397"/>
      <c r="AF8" s="397"/>
      <c r="AG8" s="397"/>
      <c r="AH8" s="397"/>
      <c r="AI8" s="397"/>
      <c r="AJ8" s="397"/>
      <c r="AK8" s="397"/>
    </row>
    <row r="9" spans="1:37" ht="81">
      <c r="A9" s="330" t="s">
        <v>2861</v>
      </c>
      <c r="B9" s="330" t="s">
        <v>422</v>
      </c>
      <c r="C9" s="331">
        <v>0</v>
      </c>
      <c r="D9" s="332">
        <v>1</v>
      </c>
      <c r="E9" s="333">
        <v>0</v>
      </c>
      <c r="F9" s="333">
        <v>0</v>
      </c>
      <c r="G9" s="332">
        <v>0</v>
      </c>
      <c r="H9" s="332">
        <v>0</v>
      </c>
      <c r="I9" s="287" t="s">
        <v>12663</v>
      </c>
      <c r="J9" s="335"/>
      <c r="K9" s="333">
        <v>0</v>
      </c>
      <c r="L9" s="333">
        <v>0</v>
      </c>
      <c r="M9" s="333">
        <v>0</v>
      </c>
      <c r="N9" s="333">
        <v>0</v>
      </c>
      <c r="O9" s="333">
        <v>0</v>
      </c>
      <c r="P9" s="333">
        <v>0</v>
      </c>
      <c r="Q9" s="333">
        <v>0</v>
      </c>
      <c r="R9" s="333">
        <v>0</v>
      </c>
      <c r="S9" s="333">
        <v>0</v>
      </c>
      <c r="T9" s="333">
        <v>0</v>
      </c>
      <c r="U9" s="333">
        <v>0</v>
      </c>
      <c r="V9" s="333">
        <v>0</v>
      </c>
      <c r="W9" s="333">
        <v>0</v>
      </c>
      <c r="X9" s="333">
        <v>0</v>
      </c>
      <c r="Y9" s="333">
        <v>0</v>
      </c>
      <c r="Z9" s="333">
        <v>0</v>
      </c>
      <c r="AA9" s="333">
        <v>0</v>
      </c>
      <c r="AB9" s="333">
        <v>0</v>
      </c>
      <c r="AC9" s="333">
        <v>0</v>
      </c>
      <c r="AD9" s="333">
        <v>0</v>
      </c>
      <c r="AE9" s="333">
        <v>0</v>
      </c>
      <c r="AF9" s="334">
        <v>39</v>
      </c>
      <c r="AG9" s="334">
        <v>1</v>
      </c>
      <c r="AH9" s="333">
        <v>0</v>
      </c>
      <c r="AI9" s="333">
        <v>0</v>
      </c>
      <c r="AJ9" s="334">
        <v>40</v>
      </c>
      <c r="AK9" s="334">
        <v>40</v>
      </c>
    </row>
    <row r="10" spans="1:37" ht="54">
      <c r="A10" s="330" t="s">
        <v>73</v>
      </c>
      <c r="B10" s="330" t="s">
        <v>103</v>
      </c>
      <c r="C10" s="331">
        <v>0</v>
      </c>
      <c r="D10" s="332">
        <v>1</v>
      </c>
      <c r="E10" s="333">
        <v>0</v>
      </c>
      <c r="F10" s="333">
        <v>0</v>
      </c>
      <c r="G10" s="332">
        <v>0</v>
      </c>
      <c r="H10" s="332">
        <v>0</v>
      </c>
      <c r="I10" s="287" t="s">
        <v>15751</v>
      </c>
      <c r="J10" s="335"/>
      <c r="K10" s="333">
        <v>0</v>
      </c>
      <c r="L10" s="333">
        <v>0</v>
      </c>
      <c r="M10" s="333">
        <v>0</v>
      </c>
      <c r="N10" s="333">
        <v>0</v>
      </c>
      <c r="O10" s="333">
        <v>0</v>
      </c>
      <c r="P10" s="333">
        <v>0</v>
      </c>
      <c r="Q10" s="333">
        <v>0</v>
      </c>
      <c r="R10" s="333">
        <v>0</v>
      </c>
      <c r="S10" s="333">
        <v>0</v>
      </c>
      <c r="T10" s="333">
        <v>0</v>
      </c>
      <c r="U10" s="333">
        <v>0</v>
      </c>
      <c r="V10" s="333">
        <v>0</v>
      </c>
      <c r="W10" s="333">
        <v>0</v>
      </c>
      <c r="X10" s="333">
        <v>0</v>
      </c>
      <c r="Y10" s="333">
        <v>0</v>
      </c>
      <c r="Z10" s="333">
        <v>0</v>
      </c>
      <c r="AA10" s="333">
        <v>0</v>
      </c>
      <c r="AB10" s="333">
        <v>0</v>
      </c>
      <c r="AC10" s="333">
        <v>0</v>
      </c>
      <c r="AD10" s="333">
        <v>0</v>
      </c>
      <c r="AE10" s="333">
        <v>0</v>
      </c>
      <c r="AF10" s="334">
        <v>38</v>
      </c>
      <c r="AG10" s="334">
        <v>2</v>
      </c>
      <c r="AH10" s="333">
        <v>0</v>
      </c>
      <c r="AI10" s="333">
        <v>0</v>
      </c>
      <c r="AJ10" s="334">
        <v>40</v>
      </c>
      <c r="AK10" s="334">
        <v>40</v>
      </c>
    </row>
    <row r="11" spans="1:37" ht="229.5">
      <c r="A11" s="330" t="s">
        <v>6334</v>
      </c>
      <c r="B11" s="330" t="s">
        <v>66</v>
      </c>
      <c r="C11" s="331">
        <v>1</v>
      </c>
      <c r="D11" s="332">
        <v>0</v>
      </c>
      <c r="E11" s="333">
        <v>0</v>
      </c>
      <c r="F11" s="334">
        <v>12</v>
      </c>
      <c r="G11" s="332">
        <v>0</v>
      </c>
      <c r="H11" s="332">
        <v>0</v>
      </c>
      <c r="I11" s="287" t="s">
        <v>15752</v>
      </c>
      <c r="J11" s="335"/>
      <c r="K11" s="333">
        <v>0</v>
      </c>
      <c r="L11" s="333">
        <v>0</v>
      </c>
      <c r="M11" s="334">
        <v>8</v>
      </c>
      <c r="N11" s="333">
        <v>0</v>
      </c>
      <c r="O11" s="333">
        <v>0</v>
      </c>
      <c r="P11" s="333">
        <v>0</v>
      </c>
      <c r="Q11" s="333">
        <v>0</v>
      </c>
      <c r="R11" s="333">
        <v>0</v>
      </c>
      <c r="S11" s="333">
        <v>0</v>
      </c>
      <c r="T11" s="334">
        <v>4</v>
      </c>
      <c r="U11" s="333">
        <v>0</v>
      </c>
      <c r="V11" s="333">
        <v>0</v>
      </c>
      <c r="W11" s="333">
        <v>0</v>
      </c>
      <c r="X11" s="333">
        <v>0</v>
      </c>
      <c r="Y11" s="333">
        <v>0</v>
      </c>
      <c r="Z11" s="333">
        <v>0</v>
      </c>
      <c r="AA11" s="333">
        <v>0</v>
      </c>
      <c r="AB11" s="334">
        <v>12</v>
      </c>
      <c r="AC11" s="333">
        <v>0</v>
      </c>
      <c r="AD11" s="333">
        <v>0</v>
      </c>
      <c r="AE11" s="333">
        <v>0</v>
      </c>
      <c r="AF11" s="333">
        <v>0</v>
      </c>
      <c r="AG11" s="333">
        <v>0</v>
      </c>
      <c r="AH11" s="333">
        <v>0</v>
      </c>
      <c r="AI11" s="333">
        <v>0</v>
      </c>
      <c r="AJ11" s="333">
        <v>0</v>
      </c>
      <c r="AK11" s="334">
        <v>12</v>
      </c>
    </row>
    <row r="12" spans="1:37" ht="94.5">
      <c r="A12" s="330" t="s">
        <v>2860</v>
      </c>
      <c r="B12" s="330" t="s">
        <v>3685</v>
      </c>
      <c r="C12" s="331">
        <v>0.79518072289999997</v>
      </c>
      <c r="D12" s="332">
        <v>0.2048192771</v>
      </c>
      <c r="E12" s="336">
        <v>14.5</v>
      </c>
      <c r="F12" s="334">
        <v>33</v>
      </c>
      <c r="G12" s="332">
        <v>0.43939393939393939</v>
      </c>
      <c r="H12" s="332">
        <v>0.1048192771</v>
      </c>
      <c r="I12" s="287" t="s">
        <v>14787</v>
      </c>
      <c r="J12" s="335" t="s">
        <v>10808</v>
      </c>
      <c r="K12" s="333">
        <v>0</v>
      </c>
      <c r="L12" s="333">
        <v>0</v>
      </c>
      <c r="M12" s="333">
        <v>0</v>
      </c>
      <c r="N12" s="336">
        <v>12.5</v>
      </c>
      <c r="O12" s="334">
        <v>4</v>
      </c>
      <c r="P12" s="333">
        <v>0</v>
      </c>
      <c r="Q12" s="333">
        <v>0</v>
      </c>
      <c r="R12" s="333">
        <v>0</v>
      </c>
      <c r="S12" s="333">
        <v>0</v>
      </c>
      <c r="T12" s="336">
        <v>14.5</v>
      </c>
      <c r="U12" s="333">
        <v>0</v>
      </c>
      <c r="V12" s="333">
        <v>0</v>
      </c>
      <c r="W12" s="333">
        <v>0</v>
      </c>
      <c r="X12" s="334">
        <v>2</v>
      </c>
      <c r="Y12" s="333">
        <v>0</v>
      </c>
      <c r="Z12" s="333">
        <v>0</v>
      </c>
      <c r="AA12" s="333">
        <v>0</v>
      </c>
      <c r="AB12" s="334">
        <v>33</v>
      </c>
      <c r="AC12" s="333">
        <v>0</v>
      </c>
      <c r="AD12" s="336">
        <v>4.5</v>
      </c>
      <c r="AE12" s="333">
        <v>0</v>
      </c>
      <c r="AF12" s="333">
        <v>0</v>
      </c>
      <c r="AG12" s="334">
        <v>4</v>
      </c>
      <c r="AH12" s="333">
        <v>0</v>
      </c>
      <c r="AI12" s="333">
        <v>0</v>
      </c>
      <c r="AJ12" s="336">
        <v>8.5</v>
      </c>
      <c r="AK12" s="336">
        <v>41.5</v>
      </c>
    </row>
    <row r="13" spans="1:37" ht="54">
      <c r="A13" s="330" t="s">
        <v>2861</v>
      </c>
      <c r="B13" s="330" t="s">
        <v>262</v>
      </c>
      <c r="C13" s="331">
        <v>0</v>
      </c>
      <c r="D13" s="332">
        <v>1</v>
      </c>
      <c r="E13" s="333">
        <v>0</v>
      </c>
      <c r="F13" s="333">
        <v>0</v>
      </c>
      <c r="G13" s="332">
        <v>0</v>
      </c>
      <c r="H13" s="332">
        <v>0</v>
      </c>
      <c r="I13" s="287" t="s">
        <v>12500</v>
      </c>
      <c r="J13" s="335"/>
      <c r="K13" s="333">
        <v>0</v>
      </c>
      <c r="L13" s="333">
        <v>0</v>
      </c>
      <c r="M13" s="333">
        <v>0</v>
      </c>
      <c r="N13" s="333">
        <v>0</v>
      </c>
      <c r="O13" s="333">
        <v>0</v>
      </c>
      <c r="P13" s="333">
        <v>0</v>
      </c>
      <c r="Q13" s="333">
        <v>0</v>
      </c>
      <c r="R13" s="333">
        <v>0</v>
      </c>
      <c r="S13" s="333">
        <v>0</v>
      </c>
      <c r="T13" s="333">
        <v>0</v>
      </c>
      <c r="U13" s="333">
        <v>0</v>
      </c>
      <c r="V13" s="333">
        <v>0</v>
      </c>
      <c r="W13" s="333">
        <v>0</v>
      </c>
      <c r="X13" s="333">
        <v>0</v>
      </c>
      <c r="Y13" s="333">
        <v>0</v>
      </c>
      <c r="Z13" s="333">
        <v>0</v>
      </c>
      <c r="AA13" s="333">
        <v>0</v>
      </c>
      <c r="AB13" s="333">
        <v>0</v>
      </c>
      <c r="AC13" s="333">
        <v>0</v>
      </c>
      <c r="AD13" s="336">
        <v>30.5</v>
      </c>
      <c r="AE13" s="333">
        <v>0</v>
      </c>
      <c r="AF13" s="333">
        <v>0</v>
      </c>
      <c r="AG13" s="336">
        <v>1.5</v>
      </c>
      <c r="AH13" s="333">
        <v>0</v>
      </c>
      <c r="AI13" s="333">
        <v>0</v>
      </c>
      <c r="AJ13" s="334">
        <v>32</v>
      </c>
      <c r="AK13" s="334">
        <v>32</v>
      </c>
    </row>
    <row r="14" spans="1:37" ht="175.5">
      <c r="A14" s="330" t="s">
        <v>2861</v>
      </c>
      <c r="B14" s="330" t="s">
        <v>421</v>
      </c>
      <c r="C14" s="331">
        <v>0.55000000000000004</v>
      </c>
      <c r="D14" s="332">
        <v>0.45</v>
      </c>
      <c r="E14" s="333">
        <v>0</v>
      </c>
      <c r="F14" s="334">
        <v>22</v>
      </c>
      <c r="G14" s="332">
        <v>0</v>
      </c>
      <c r="H14" s="332">
        <v>0.35</v>
      </c>
      <c r="I14" s="287" t="s">
        <v>15696</v>
      </c>
      <c r="J14" s="335" t="s">
        <v>10808</v>
      </c>
      <c r="K14" s="333">
        <v>0</v>
      </c>
      <c r="L14" s="333">
        <v>0</v>
      </c>
      <c r="M14" s="333">
        <v>0</v>
      </c>
      <c r="N14" s="333">
        <v>0</v>
      </c>
      <c r="O14" s="333">
        <v>0</v>
      </c>
      <c r="P14" s="333">
        <v>0</v>
      </c>
      <c r="Q14" s="333">
        <v>0</v>
      </c>
      <c r="R14" s="333">
        <v>0</v>
      </c>
      <c r="S14" s="333">
        <v>0</v>
      </c>
      <c r="T14" s="333">
        <v>0</v>
      </c>
      <c r="U14" s="333">
        <v>0</v>
      </c>
      <c r="V14" s="333">
        <v>0</v>
      </c>
      <c r="W14" s="334">
        <v>22</v>
      </c>
      <c r="X14" s="333">
        <v>0</v>
      </c>
      <c r="Y14" s="333">
        <v>0</v>
      </c>
      <c r="Z14" s="333">
        <v>0</v>
      </c>
      <c r="AA14" s="333">
        <v>0</v>
      </c>
      <c r="AB14" s="334">
        <v>22</v>
      </c>
      <c r="AC14" s="333">
        <v>0</v>
      </c>
      <c r="AD14" s="333">
        <v>0</v>
      </c>
      <c r="AE14" s="333">
        <v>0</v>
      </c>
      <c r="AF14" s="334">
        <v>17</v>
      </c>
      <c r="AG14" s="333">
        <v>0</v>
      </c>
      <c r="AH14" s="333">
        <v>0</v>
      </c>
      <c r="AI14" s="334">
        <v>1</v>
      </c>
      <c r="AJ14" s="334">
        <v>18</v>
      </c>
      <c r="AK14" s="334">
        <v>40</v>
      </c>
    </row>
    <row r="15" spans="1:37" ht="14.25">
      <c r="A15" s="327"/>
      <c r="B15" s="328" t="s">
        <v>10806</v>
      </c>
      <c r="C15" s="329" t="s">
        <v>191</v>
      </c>
      <c r="D15" s="329" t="s">
        <v>10807</v>
      </c>
      <c r="E15" s="328"/>
      <c r="F15" s="328"/>
      <c r="G15" s="328"/>
      <c r="H15" s="328"/>
      <c r="I15" s="328"/>
      <c r="J15" s="328"/>
      <c r="K15" s="397"/>
      <c r="L15" s="397"/>
      <c r="M15" s="397"/>
      <c r="N15" s="397"/>
      <c r="O15" s="397"/>
      <c r="P15" s="397"/>
      <c r="Q15" s="397"/>
      <c r="R15" s="397"/>
      <c r="S15" s="397"/>
      <c r="T15" s="397"/>
      <c r="U15" s="397"/>
      <c r="V15" s="397"/>
      <c r="W15" s="397"/>
      <c r="X15" s="397"/>
      <c r="Y15" s="397"/>
      <c r="Z15" s="397"/>
      <c r="AA15" s="397"/>
      <c r="AB15" s="397"/>
      <c r="AC15" s="397"/>
      <c r="AD15" s="397"/>
      <c r="AE15" s="397"/>
      <c r="AF15" s="397"/>
      <c r="AG15" s="397"/>
      <c r="AH15" s="397"/>
      <c r="AI15" s="397"/>
      <c r="AJ15" s="397"/>
      <c r="AK15" s="397"/>
    </row>
    <row r="16" spans="1:37" ht="81">
      <c r="A16" s="330" t="s">
        <v>2860</v>
      </c>
      <c r="B16" s="330" t="s">
        <v>50</v>
      </c>
      <c r="C16" s="331">
        <v>0.94736842109999997</v>
      </c>
      <c r="D16" s="332">
        <v>5.2631578900000003E-2</v>
      </c>
      <c r="E16" s="334">
        <v>32</v>
      </c>
      <c r="F16" s="334">
        <v>45</v>
      </c>
      <c r="G16" s="332">
        <v>0.71111111111111114</v>
      </c>
      <c r="H16" s="332">
        <v>0</v>
      </c>
      <c r="I16" s="287" t="s">
        <v>15692</v>
      </c>
      <c r="J16" s="335" t="s">
        <v>10809</v>
      </c>
      <c r="K16" s="333">
        <v>0</v>
      </c>
      <c r="L16" s="333">
        <v>0</v>
      </c>
      <c r="M16" s="336">
        <v>3.5</v>
      </c>
      <c r="N16" s="333">
        <v>0</v>
      </c>
      <c r="O16" s="333">
        <v>0</v>
      </c>
      <c r="P16" s="333">
        <v>0</v>
      </c>
      <c r="Q16" s="336">
        <v>11.5</v>
      </c>
      <c r="R16" s="333">
        <v>0</v>
      </c>
      <c r="S16" s="333">
        <v>0</v>
      </c>
      <c r="T16" s="336">
        <v>24.5</v>
      </c>
      <c r="U16" s="336">
        <v>1.5</v>
      </c>
      <c r="V16" s="333">
        <v>0</v>
      </c>
      <c r="W16" s="333">
        <v>0</v>
      </c>
      <c r="X16" s="333">
        <v>0</v>
      </c>
      <c r="Y16" s="333">
        <v>0</v>
      </c>
      <c r="Z16" s="334">
        <v>4</v>
      </c>
      <c r="AA16" s="333">
        <v>0</v>
      </c>
      <c r="AB16" s="334">
        <v>45</v>
      </c>
      <c r="AC16" s="333">
        <v>0</v>
      </c>
      <c r="AD16" s="333">
        <v>0</v>
      </c>
      <c r="AE16" s="333">
        <v>0</v>
      </c>
      <c r="AF16" s="333">
        <v>0</v>
      </c>
      <c r="AG16" s="334">
        <v>1</v>
      </c>
      <c r="AH16" s="336">
        <v>1.5</v>
      </c>
      <c r="AI16" s="333">
        <v>0</v>
      </c>
      <c r="AJ16" s="336">
        <v>2.5</v>
      </c>
      <c r="AK16" s="336">
        <v>47.5</v>
      </c>
    </row>
    <row r="17" spans="1:37" ht="81">
      <c r="A17" s="330" t="s">
        <v>506</v>
      </c>
      <c r="B17" s="330" t="s">
        <v>112</v>
      </c>
      <c r="C17" s="331">
        <v>0.125</v>
      </c>
      <c r="D17" s="332">
        <v>0.875</v>
      </c>
      <c r="E17" s="333">
        <v>0</v>
      </c>
      <c r="F17" s="334">
        <v>5</v>
      </c>
      <c r="G17" s="332">
        <v>0</v>
      </c>
      <c r="H17" s="332">
        <v>0.375</v>
      </c>
      <c r="I17" s="287" t="s">
        <v>15691</v>
      </c>
      <c r="J17" s="335" t="s">
        <v>10808</v>
      </c>
      <c r="K17" s="333">
        <v>0</v>
      </c>
      <c r="L17" s="333">
        <v>0</v>
      </c>
      <c r="M17" s="333">
        <v>0</v>
      </c>
      <c r="N17" s="333">
        <v>0</v>
      </c>
      <c r="O17" s="333">
        <v>0</v>
      </c>
      <c r="P17" s="333">
        <v>0</v>
      </c>
      <c r="Q17" s="333">
        <v>0</v>
      </c>
      <c r="R17" s="333">
        <v>0</v>
      </c>
      <c r="S17" s="333">
        <v>0</v>
      </c>
      <c r="T17" s="333">
        <v>0</v>
      </c>
      <c r="U17" s="333">
        <v>0</v>
      </c>
      <c r="V17" s="333">
        <v>0</v>
      </c>
      <c r="W17" s="333">
        <v>0</v>
      </c>
      <c r="X17" s="333">
        <v>0</v>
      </c>
      <c r="Y17" s="334">
        <v>5</v>
      </c>
      <c r="Z17" s="333">
        <v>0</v>
      </c>
      <c r="AA17" s="333">
        <v>0</v>
      </c>
      <c r="AB17" s="334">
        <v>5</v>
      </c>
      <c r="AC17" s="333">
        <v>0</v>
      </c>
      <c r="AD17" s="333">
        <v>0</v>
      </c>
      <c r="AE17" s="333">
        <v>0</v>
      </c>
      <c r="AF17" s="333">
        <v>0</v>
      </c>
      <c r="AG17" s="333">
        <v>0</v>
      </c>
      <c r="AH17" s="334">
        <v>35</v>
      </c>
      <c r="AI17" s="333">
        <v>0</v>
      </c>
      <c r="AJ17" s="334">
        <v>35</v>
      </c>
      <c r="AK17" s="334">
        <v>40</v>
      </c>
    </row>
    <row r="18" spans="1:37" ht="67.5">
      <c r="A18" s="330" t="s">
        <v>100</v>
      </c>
      <c r="B18" s="330" t="s">
        <v>115</v>
      </c>
      <c r="C18" s="331">
        <v>0.2</v>
      </c>
      <c r="D18" s="332">
        <v>0.8</v>
      </c>
      <c r="E18" s="333">
        <v>0</v>
      </c>
      <c r="F18" s="334">
        <v>8</v>
      </c>
      <c r="G18" s="332">
        <v>0</v>
      </c>
      <c r="H18" s="332">
        <v>0.3</v>
      </c>
      <c r="I18" s="287" t="s">
        <v>13564</v>
      </c>
      <c r="J18" s="335" t="s">
        <v>10808</v>
      </c>
      <c r="K18" s="333">
        <v>0</v>
      </c>
      <c r="L18" s="333">
        <v>0</v>
      </c>
      <c r="M18" s="333">
        <v>0</v>
      </c>
      <c r="N18" s="333">
        <v>0</v>
      </c>
      <c r="O18" s="333">
        <v>0</v>
      </c>
      <c r="P18" s="333">
        <v>0</v>
      </c>
      <c r="Q18" s="333">
        <v>0</v>
      </c>
      <c r="R18" s="333">
        <v>0</v>
      </c>
      <c r="S18" s="333">
        <v>0</v>
      </c>
      <c r="T18" s="333">
        <v>0</v>
      </c>
      <c r="U18" s="333">
        <v>0</v>
      </c>
      <c r="V18" s="333">
        <v>0</v>
      </c>
      <c r="W18" s="333">
        <v>0</v>
      </c>
      <c r="X18" s="334">
        <v>8</v>
      </c>
      <c r="Y18" s="333">
        <v>0</v>
      </c>
      <c r="Z18" s="333">
        <v>0</v>
      </c>
      <c r="AA18" s="333">
        <v>0</v>
      </c>
      <c r="AB18" s="334">
        <v>8</v>
      </c>
      <c r="AC18" s="333">
        <v>0</v>
      </c>
      <c r="AD18" s="334">
        <v>17</v>
      </c>
      <c r="AE18" s="333">
        <v>0</v>
      </c>
      <c r="AF18" s="334">
        <v>7</v>
      </c>
      <c r="AG18" s="334">
        <v>8</v>
      </c>
      <c r="AH18" s="333">
        <v>0</v>
      </c>
      <c r="AI18" s="333">
        <v>0</v>
      </c>
      <c r="AJ18" s="334">
        <v>32</v>
      </c>
      <c r="AK18" s="334">
        <v>40</v>
      </c>
    </row>
    <row r="19" spans="1:37" ht="40.5">
      <c r="A19" s="330" t="s">
        <v>73</v>
      </c>
      <c r="B19" s="330" t="s">
        <v>74</v>
      </c>
      <c r="C19" s="331">
        <v>0.34146341460000001</v>
      </c>
      <c r="D19" s="332">
        <v>0.65853658540000004</v>
      </c>
      <c r="E19" s="334">
        <v>14</v>
      </c>
      <c r="F19" s="334">
        <v>14</v>
      </c>
      <c r="G19" s="332">
        <v>1</v>
      </c>
      <c r="H19" s="332">
        <v>0.15853658540000001</v>
      </c>
      <c r="I19" s="287" t="s">
        <v>11233</v>
      </c>
      <c r="J19" s="335" t="s">
        <v>10808</v>
      </c>
      <c r="K19" s="333">
        <v>0</v>
      </c>
      <c r="L19" s="333">
        <v>0</v>
      </c>
      <c r="M19" s="333">
        <v>0</v>
      </c>
      <c r="N19" s="333">
        <v>0</v>
      </c>
      <c r="O19" s="333">
        <v>0</v>
      </c>
      <c r="P19" s="333">
        <v>0</v>
      </c>
      <c r="Q19" s="333">
        <v>0</v>
      </c>
      <c r="R19" s="333">
        <v>0</v>
      </c>
      <c r="S19" s="333">
        <v>0</v>
      </c>
      <c r="T19" s="333">
        <v>0</v>
      </c>
      <c r="U19" s="333">
        <v>0</v>
      </c>
      <c r="V19" s="333">
        <v>0</v>
      </c>
      <c r="W19" s="333">
        <v>0</v>
      </c>
      <c r="X19" s="333">
        <v>0</v>
      </c>
      <c r="Y19" s="333">
        <v>0</v>
      </c>
      <c r="Z19" s="334">
        <v>14</v>
      </c>
      <c r="AA19" s="333">
        <v>0</v>
      </c>
      <c r="AB19" s="334">
        <v>14</v>
      </c>
      <c r="AC19" s="333">
        <v>0</v>
      </c>
      <c r="AD19" s="334">
        <v>5</v>
      </c>
      <c r="AE19" s="333">
        <v>0</v>
      </c>
      <c r="AF19" s="334">
        <v>20</v>
      </c>
      <c r="AG19" s="334">
        <v>2</v>
      </c>
      <c r="AH19" s="333">
        <v>0</v>
      </c>
      <c r="AI19" s="333">
        <v>0</v>
      </c>
      <c r="AJ19" s="334">
        <v>27</v>
      </c>
      <c r="AK19" s="334">
        <v>41</v>
      </c>
    </row>
    <row r="20" spans="1:37" ht="14.25">
      <c r="A20" s="327"/>
      <c r="B20" s="328" t="s">
        <v>10806</v>
      </c>
      <c r="C20" s="329" t="s">
        <v>168</v>
      </c>
      <c r="D20" s="329" t="s">
        <v>10810</v>
      </c>
      <c r="E20" s="328"/>
      <c r="F20" s="328"/>
      <c r="G20" s="328"/>
      <c r="H20" s="328"/>
      <c r="I20" s="328"/>
      <c r="J20" s="328"/>
      <c r="K20" s="397"/>
      <c r="L20" s="397"/>
      <c r="M20" s="397"/>
      <c r="N20" s="397"/>
      <c r="O20" s="397"/>
      <c r="P20" s="397"/>
      <c r="Q20" s="397"/>
      <c r="R20" s="397"/>
      <c r="S20" s="397"/>
      <c r="T20" s="397"/>
      <c r="U20" s="397"/>
      <c r="V20" s="397"/>
      <c r="W20" s="397"/>
      <c r="X20" s="397"/>
      <c r="Y20" s="397"/>
      <c r="Z20" s="397"/>
      <c r="AA20" s="397"/>
      <c r="AB20" s="397"/>
      <c r="AC20" s="397"/>
      <c r="AD20" s="397"/>
      <c r="AE20" s="397"/>
      <c r="AF20" s="397"/>
      <c r="AG20" s="397"/>
      <c r="AH20" s="397"/>
      <c r="AI20" s="397"/>
      <c r="AJ20" s="397"/>
      <c r="AK20" s="397"/>
    </row>
    <row r="21" spans="1:37" ht="13.5">
      <c r="A21" s="330" t="s">
        <v>506</v>
      </c>
      <c r="B21" s="330" t="s">
        <v>13379</v>
      </c>
      <c r="C21" s="331">
        <v>1</v>
      </c>
      <c r="D21" s="332">
        <v>0</v>
      </c>
      <c r="E21" s="334">
        <v>40</v>
      </c>
      <c r="F21" s="334">
        <v>40</v>
      </c>
      <c r="G21" s="332">
        <v>1</v>
      </c>
      <c r="H21" s="332">
        <v>0</v>
      </c>
      <c r="I21" s="335"/>
      <c r="J21" s="335" t="s">
        <v>10809</v>
      </c>
      <c r="K21" s="333">
        <v>0</v>
      </c>
      <c r="L21" s="334">
        <v>32</v>
      </c>
      <c r="M21" s="333">
        <v>0</v>
      </c>
      <c r="N21" s="333">
        <v>0</v>
      </c>
      <c r="O21" s="333">
        <v>0</v>
      </c>
      <c r="P21" s="333">
        <v>0</v>
      </c>
      <c r="Q21" s="333">
        <v>0</v>
      </c>
      <c r="R21" s="334">
        <v>8</v>
      </c>
      <c r="S21" s="333">
        <v>0</v>
      </c>
      <c r="T21" s="333">
        <v>0</v>
      </c>
      <c r="U21" s="333">
        <v>0</v>
      </c>
      <c r="V21" s="333">
        <v>0</v>
      </c>
      <c r="W21" s="333">
        <v>0</v>
      </c>
      <c r="X21" s="333">
        <v>0</v>
      </c>
      <c r="Y21" s="333">
        <v>0</v>
      </c>
      <c r="Z21" s="333">
        <v>0</v>
      </c>
      <c r="AA21" s="333">
        <v>0</v>
      </c>
      <c r="AB21" s="334">
        <v>40</v>
      </c>
      <c r="AC21" s="333">
        <v>0</v>
      </c>
      <c r="AD21" s="333">
        <v>0</v>
      </c>
      <c r="AE21" s="333">
        <v>0</v>
      </c>
      <c r="AF21" s="333">
        <v>0</v>
      </c>
      <c r="AG21" s="333">
        <v>0</v>
      </c>
      <c r="AH21" s="333">
        <v>0</v>
      </c>
      <c r="AI21" s="333">
        <v>0</v>
      </c>
      <c r="AJ21" s="333">
        <v>0</v>
      </c>
      <c r="AK21" s="334">
        <v>40</v>
      </c>
    </row>
    <row r="22" spans="1:37" ht="40.5">
      <c r="A22" s="330" t="s">
        <v>506</v>
      </c>
      <c r="B22" s="330" t="s">
        <v>770</v>
      </c>
      <c r="C22" s="331">
        <v>0.8</v>
      </c>
      <c r="D22" s="332">
        <v>0.2</v>
      </c>
      <c r="E22" s="334">
        <v>16</v>
      </c>
      <c r="F22" s="334">
        <v>32</v>
      </c>
      <c r="G22" s="332">
        <v>0.5</v>
      </c>
      <c r="H22" s="332">
        <v>0.1</v>
      </c>
      <c r="I22" s="287" t="s">
        <v>15695</v>
      </c>
      <c r="J22" s="335" t="s">
        <v>10808</v>
      </c>
      <c r="K22" s="333">
        <v>0</v>
      </c>
      <c r="L22" s="334">
        <v>16</v>
      </c>
      <c r="M22" s="333">
        <v>0</v>
      </c>
      <c r="N22" s="333">
        <v>0</v>
      </c>
      <c r="O22" s="333">
        <v>0</v>
      </c>
      <c r="P22" s="333">
        <v>0</v>
      </c>
      <c r="Q22" s="333">
        <v>0</v>
      </c>
      <c r="R22" s="334">
        <v>16</v>
      </c>
      <c r="S22" s="333">
        <v>0</v>
      </c>
      <c r="T22" s="333">
        <v>0</v>
      </c>
      <c r="U22" s="333">
        <v>0</v>
      </c>
      <c r="V22" s="333">
        <v>0</v>
      </c>
      <c r="W22" s="333">
        <v>0</v>
      </c>
      <c r="X22" s="333">
        <v>0</v>
      </c>
      <c r="Y22" s="333">
        <v>0</v>
      </c>
      <c r="Z22" s="333">
        <v>0</v>
      </c>
      <c r="AA22" s="333">
        <v>0</v>
      </c>
      <c r="AB22" s="334">
        <v>32</v>
      </c>
      <c r="AC22" s="333">
        <v>0</v>
      </c>
      <c r="AD22" s="333">
        <v>0</v>
      </c>
      <c r="AE22" s="333">
        <v>0</v>
      </c>
      <c r="AF22" s="334">
        <v>8</v>
      </c>
      <c r="AG22" s="333">
        <v>0</v>
      </c>
      <c r="AH22" s="333">
        <v>0</v>
      </c>
      <c r="AI22" s="333">
        <v>0</v>
      </c>
      <c r="AJ22" s="334">
        <v>8</v>
      </c>
      <c r="AK22" s="334">
        <v>40</v>
      </c>
    </row>
    <row r="23" spans="1:37" ht="14.25">
      <c r="A23" s="327"/>
      <c r="B23" s="328" t="s">
        <v>10806</v>
      </c>
      <c r="C23" s="329" t="s">
        <v>164</v>
      </c>
      <c r="D23" s="329" t="s">
        <v>10811</v>
      </c>
      <c r="E23" s="328"/>
      <c r="F23" s="328"/>
      <c r="G23" s="328"/>
      <c r="H23" s="328"/>
      <c r="I23" s="328"/>
      <c r="J23" s="328"/>
      <c r="K23" s="397"/>
      <c r="L23" s="397"/>
      <c r="M23" s="397"/>
      <c r="N23" s="397"/>
      <c r="O23" s="397"/>
      <c r="P23" s="397"/>
      <c r="Q23" s="397"/>
      <c r="R23" s="397"/>
      <c r="S23" s="397"/>
      <c r="T23" s="397"/>
      <c r="U23" s="397"/>
      <c r="V23" s="397"/>
      <c r="W23" s="397"/>
      <c r="X23" s="397"/>
      <c r="Y23" s="397"/>
      <c r="Z23" s="397"/>
      <c r="AA23" s="397"/>
      <c r="AB23" s="397"/>
      <c r="AC23" s="397"/>
      <c r="AD23" s="397"/>
      <c r="AE23" s="397"/>
      <c r="AF23" s="397"/>
      <c r="AG23" s="397"/>
      <c r="AH23" s="397"/>
      <c r="AI23" s="397"/>
      <c r="AJ23" s="397"/>
      <c r="AK23" s="397"/>
    </row>
    <row r="24" spans="1:37" ht="94.5">
      <c r="A24" s="330" t="s">
        <v>73</v>
      </c>
      <c r="B24" s="330" t="s">
        <v>399</v>
      </c>
      <c r="C24" s="331">
        <v>1</v>
      </c>
      <c r="D24" s="332">
        <v>0</v>
      </c>
      <c r="E24" s="333">
        <v>0</v>
      </c>
      <c r="F24" s="334">
        <v>40</v>
      </c>
      <c r="G24" s="332">
        <v>0</v>
      </c>
      <c r="H24" s="332">
        <v>0</v>
      </c>
      <c r="I24" s="287" t="s">
        <v>15697</v>
      </c>
      <c r="J24" s="335"/>
      <c r="K24" s="333">
        <v>0</v>
      </c>
      <c r="L24" s="333">
        <v>0</v>
      </c>
      <c r="M24" s="333">
        <v>0</v>
      </c>
      <c r="N24" s="333">
        <v>0</v>
      </c>
      <c r="O24" s="334">
        <v>40</v>
      </c>
      <c r="P24" s="333">
        <v>0</v>
      </c>
      <c r="Q24" s="333">
        <v>0</v>
      </c>
      <c r="R24" s="333">
        <v>0</v>
      </c>
      <c r="S24" s="333">
        <v>0</v>
      </c>
      <c r="T24" s="333">
        <v>0</v>
      </c>
      <c r="U24" s="333">
        <v>0</v>
      </c>
      <c r="V24" s="333">
        <v>0</v>
      </c>
      <c r="W24" s="333">
        <v>0</v>
      </c>
      <c r="X24" s="333">
        <v>0</v>
      </c>
      <c r="Y24" s="333">
        <v>0</v>
      </c>
      <c r="Z24" s="333">
        <v>0</v>
      </c>
      <c r="AA24" s="333">
        <v>0</v>
      </c>
      <c r="AB24" s="334">
        <v>40</v>
      </c>
      <c r="AC24" s="333">
        <v>0</v>
      </c>
      <c r="AD24" s="333">
        <v>0</v>
      </c>
      <c r="AE24" s="333">
        <v>0</v>
      </c>
      <c r="AF24" s="333">
        <v>0</v>
      </c>
      <c r="AG24" s="333">
        <v>0</v>
      </c>
      <c r="AH24" s="333">
        <v>0</v>
      </c>
      <c r="AI24" s="333">
        <v>0</v>
      </c>
      <c r="AJ24" s="333">
        <v>0</v>
      </c>
      <c r="AK24" s="334">
        <v>40</v>
      </c>
    </row>
    <row r="25" spans="1:37" ht="40.5">
      <c r="A25" s="330" t="s">
        <v>506</v>
      </c>
      <c r="B25" s="330" t="s">
        <v>6004</v>
      </c>
      <c r="C25" s="331">
        <v>1</v>
      </c>
      <c r="D25" s="332">
        <v>0</v>
      </c>
      <c r="E25" s="334">
        <v>40</v>
      </c>
      <c r="F25" s="334">
        <v>40</v>
      </c>
      <c r="G25" s="332">
        <v>1</v>
      </c>
      <c r="H25" s="332">
        <v>0</v>
      </c>
      <c r="I25" s="287" t="s">
        <v>15695</v>
      </c>
      <c r="J25" s="335" t="s">
        <v>10809</v>
      </c>
      <c r="K25" s="333">
        <v>0</v>
      </c>
      <c r="L25" s="334">
        <v>40</v>
      </c>
      <c r="M25" s="333">
        <v>0</v>
      </c>
      <c r="N25" s="333">
        <v>0</v>
      </c>
      <c r="O25" s="333">
        <v>0</v>
      </c>
      <c r="P25" s="333">
        <v>0</v>
      </c>
      <c r="Q25" s="333">
        <v>0</v>
      </c>
      <c r="R25" s="333">
        <v>0</v>
      </c>
      <c r="S25" s="333">
        <v>0</v>
      </c>
      <c r="T25" s="333">
        <v>0</v>
      </c>
      <c r="U25" s="333">
        <v>0</v>
      </c>
      <c r="V25" s="333">
        <v>0</v>
      </c>
      <c r="W25" s="333">
        <v>0</v>
      </c>
      <c r="X25" s="333">
        <v>0</v>
      </c>
      <c r="Y25" s="333">
        <v>0</v>
      </c>
      <c r="Z25" s="333">
        <v>0</v>
      </c>
      <c r="AA25" s="333">
        <v>0</v>
      </c>
      <c r="AB25" s="334">
        <v>40</v>
      </c>
      <c r="AC25" s="333">
        <v>0</v>
      </c>
      <c r="AD25" s="333">
        <v>0</v>
      </c>
      <c r="AE25" s="333">
        <v>0</v>
      </c>
      <c r="AF25" s="333">
        <v>0</v>
      </c>
      <c r="AG25" s="333">
        <v>0</v>
      </c>
      <c r="AH25" s="333">
        <v>0</v>
      </c>
      <c r="AI25" s="333">
        <v>0</v>
      </c>
      <c r="AJ25" s="333">
        <v>0</v>
      </c>
      <c r="AK25" s="334">
        <v>40</v>
      </c>
    </row>
    <row r="26" spans="1:37" ht="67.5">
      <c r="A26" s="330" t="s">
        <v>6334</v>
      </c>
      <c r="B26" s="330" t="s">
        <v>5858</v>
      </c>
      <c r="C26" s="331">
        <v>0.77500000000000002</v>
      </c>
      <c r="D26" s="332">
        <v>0.22500000000000001</v>
      </c>
      <c r="E26" s="333">
        <v>0</v>
      </c>
      <c r="F26" s="334">
        <v>31</v>
      </c>
      <c r="G26" s="332">
        <v>0</v>
      </c>
      <c r="H26" s="332">
        <v>0</v>
      </c>
      <c r="I26" s="287" t="s">
        <v>12501</v>
      </c>
      <c r="J26" s="335"/>
      <c r="K26" s="333">
        <v>0</v>
      </c>
      <c r="L26" s="333">
        <v>0</v>
      </c>
      <c r="M26" s="333">
        <v>0</v>
      </c>
      <c r="N26" s="333">
        <v>0</v>
      </c>
      <c r="O26" s="333">
        <v>0</v>
      </c>
      <c r="P26" s="333">
        <v>0</v>
      </c>
      <c r="Q26" s="333">
        <v>0</v>
      </c>
      <c r="R26" s="333">
        <v>0</v>
      </c>
      <c r="S26" s="333">
        <v>0</v>
      </c>
      <c r="T26" s="334">
        <v>4</v>
      </c>
      <c r="U26" s="333">
        <v>0</v>
      </c>
      <c r="V26" s="334">
        <v>27</v>
      </c>
      <c r="W26" s="333">
        <v>0</v>
      </c>
      <c r="X26" s="333">
        <v>0</v>
      </c>
      <c r="Y26" s="333">
        <v>0</v>
      </c>
      <c r="Z26" s="333">
        <v>0</v>
      </c>
      <c r="AA26" s="333">
        <v>0</v>
      </c>
      <c r="AB26" s="334">
        <v>31</v>
      </c>
      <c r="AC26" s="333">
        <v>0</v>
      </c>
      <c r="AD26" s="334">
        <v>4</v>
      </c>
      <c r="AE26" s="333">
        <v>0</v>
      </c>
      <c r="AF26" s="333">
        <v>0</v>
      </c>
      <c r="AG26" s="334">
        <v>5</v>
      </c>
      <c r="AH26" s="333">
        <v>0</v>
      </c>
      <c r="AI26" s="333">
        <v>0</v>
      </c>
      <c r="AJ26" s="334">
        <v>9</v>
      </c>
      <c r="AK26" s="334">
        <v>40</v>
      </c>
    </row>
    <row r="27" spans="1:37" ht="67.5">
      <c r="A27" s="330" t="s">
        <v>100</v>
      </c>
      <c r="B27" s="330" t="s">
        <v>615</v>
      </c>
      <c r="C27" s="331">
        <v>0.8</v>
      </c>
      <c r="D27" s="332">
        <v>0.2</v>
      </c>
      <c r="E27" s="333">
        <v>0</v>
      </c>
      <c r="F27" s="334">
        <v>32</v>
      </c>
      <c r="G27" s="332">
        <v>0</v>
      </c>
      <c r="H27" s="332">
        <v>0</v>
      </c>
      <c r="I27" s="287" t="s">
        <v>14788</v>
      </c>
      <c r="J27" s="335"/>
      <c r="K27" s="334">
        <v>2</v>
      </c>
      <c r="L27" s="333">
        <v>0</v>
      </c>
      <c r="M27" s="333">
        <v>0</v>
      </c>
      <c r="N27" s="334">
        <v>4</v>
      </c>
      <c r="O27" s="334">
        <v>13</v>
      </c>
      <c r="P27" s="333">
        <v>0</v>
      </c>
      <c r="Q27" s="333">
        <v>0</v>
      </c>
      <c r="R27" s="333">
        <v>0</v>
      </c>
      <c r="S27" s="333">
        <v>0</v>
      </c>
      <c r="T27" s="334">
        <v>13</v>
      </c>
      <c r="U27" s="333">
        <v>0</v>
      </c>
      <c r="V27" s="333">
        <v>0</v>
      </c>
      <c r="W27" s="333">
        <v>0</v>
      </c>
      <c r="X27" s="333">
        <v>0</v>
      </c>
      <c r="Y27" s="333">
        <v>0</v>
      </c>
      <c r="Z27" s="333">
        <v>0</v>
      </c>
      <c r="AA27" s="333">
        <v>0</v>
      </c>
      <c r="AB27" s="334">
        <v>32</v>
      </c>
      <c r="AC27" s="334">
        <v>8</v>
      </c>
      <c r="AD27" s="333">
        <v>0</v>
      </c>
      <c r="AE27" s="333">
        <v>0</v>
      </c>
      <c r="AF27" s="333">
        <v>0</v>
      </c>
      <c r="AG27" s="333">
        <v>0</v>
      </c>
      <c r="AH27" s="333">
        <v>0</v>
      </c>
      <c r="AI27" s="333">
        <v>0</v>
      </c>
      <c r="AJ27" s="334">
        <v>8</v>
      </c>
      <c r="AK27" s="334">
        <v>40</v>
      </c>
    </row>
    <row r="28" spans="1:37" ht="108">
      <c r="A28" s="330" t="s">
        <v>2860</v>
      </c>
      <c r="B28" s="330" t="s">
        <v>562</v>
      </c>
      <c r="C28" s="331">
        <v>0.97674418600000001</v>
      </c>
      <c r="D28" s="332">
        <v>2.3255814E-2</v>
      </c>
      <c r="E28" s="333">
        <v>0</v>
      </c>
      <c r="F28" s="334">
        <v>42</v>
      </c>
      <c r="G28" s="332">
        <v>0</v>
      </c>
      <c r="H28" s="332">
        <v>0</v>
      </c>
      <c r="I28" s="287" t="s">
        <v>14789</v>
      </c>
      <c r="J28" s="335"/>
      <c r="K28" s="333">
        <v>0</v>
      </c>
      <c r="L28" s="333">
        <v>0</v>
      </c>
      <c r="M28" s="333">
        <v>0</v>
      </c>
      <c r="N28" s="333">
        <v>0</v>
      </c>
      <c r="O28" s="333">
        <v>0</v>
      </c>
      <c r="P28" s="333">
        <v>0</v>
      </c>
      <c r="Q28" s="333">
        <v>0</v>
      </c>
      <c r="R28" s="333">
        <v>0</v>
      </c>
      <c r="S28" s="334">
        <v>1</v>
      </c>
      <c r="T28" s="333">
        <v>0</v>
      </c>
      <c r="U28" s="333">
        <v>0</v>
      </c>
      <c r="V28" s="334">
        <v>3</v>
      </c>
      <c r="W28" s="333">
        <v>0</v>
      </c>
      <c r="X28" s="333">
        <v>0</v>
      </c>
      <c r="Y28" s="333">
        <v>0</v>
      </c>
      <c r="Z28" s="333">
        <v>0</v>
      </c>
      <c r="AA28" s="334">
        <v>38</v>
      </c>
      <c r="AB28" s="334">
        <v>42</v>
      </c>
      <c r="AC28" s="333">
        <v>0</v>
      </c>
      <c r="AD28" s="333">
        <v>0</v>
      </c>
      <c r="AE28" s="333">
        <v>0</v>
      </c>
      <c r="AF28" s="333">
        <v>0</v>
      </c>
      <c r="AG28" s="334">
        <v>1</v>
      </c>
      <c r="AH28" s="333">
        <v>0</v>
      </c>
      <c r="AI28" s="333">
        <v>0</v>
      </c>
      <c r="AJ28" s="334">
        <v>1</v>
      </c>
      <c r="AK28" s="334">
        <v>43</v>
      </c>
    </row>
    <row r="29" spans="1:37" ht="108">
      <c r="A29" s="330" t="s">
        <v>6334</v>
      </c>
      <c r="B29" s="330" t="s">
        <v>106</v>
      </c>
      <c r="C29" s="331">
        <v>0.3</v>
      </c>
      <c r="D29" s="332">
        <v>0.7</v>
      </c>
      <c r="E29" s="333">
        <v>0</v>
      </c>
      <c r="F29" s="334">
        <v>12</v>
      </c>
      <c r="G29" s="332">
        <v>0</v>
      </c>
      <c r="H29" s="332">
        <v>0.4</v>
      </c>
      <c r="I29" s="287" t="s">
        <v>14822</v>
      </c>
      <c r="J29" s="335" t="s">
        <v>10808</v>
      </c>
      <c r="K29" s="333">
        <v>0</v>
      </c>
      <c r="L29" s="333">
        <v>0</v>
      </c>
      <c r="M29" s="333">
        <v>0</v>
      </c>
      <c r="N29" s="333">
        <v>0</v>
      </c>
      <c r="O29" s="333">
        <v>0</v>
      </c>
      <c r="P29" s="334">
        <v>12</v>
      </c>
      <c r="Q29" s="333">
        <v>0</v>
      </c>
      <c r="R29" s="333">
        <v>0</v>
      </c>
      <c r="S29" s="333">
        <v>0</v>
      </c>
      <c r="T29" s="333">
        <v>0</v>
      </c>
      <c r="U29" s="333">
        <v>0</v>
      </c>
      <c r="V29" s="333">
        <v>0</v>
      </c>
      <c r="W29" s="333">
        <v>0</v>
      </c>
      <c r="X29" s="333">
        <v>0</v>
      </c>
      <c r="Y29" s="333">
        <v>0</v>
      </c>
      <c r="Z29" s="333">
        <v>0</v>
      </c>
      <c r="AA29" s="333">
        <v>0</v>
      </c>
      <c r="AB29" s="334">
        <v>12</v>
      </c>
      <c r="AC29" s="333">
        <v>0</v>
      </c>
      <c r="AD29" s="334">
        <v>24</v>
      </c>
      <c r="AE29" s="334">
        <v>4</v>
      </c>
      <c r="AF29" s="333">
        <v>0</v>
      </c>
      <c r="AG29" s="333">
        <v>0</v>
      </c>
      <c r="AH29" s="333">
        <v>0</v>
      </c>
      <c r="AI29" s="333">
        <v>0</v>
      </c>
      <c r="AJ29" s="334">
        <v>28</v>
      </c>
      <c r="AK29" s="334">
        <v>40</v>
      </c>
    </row>
    <row r="30" spans="1:37" ht="54">
      <c r="A30" s="330" t="s">
        <v>32</v>
      </c>
      <c r="B30" s="330" t="s">
        <v>741</v>
      </c>
      <c r="C30" s="331">
        <v>1</v>
      </c>
      <c r="D30" s="332">
        <v>0</v>
      </c>
      <c r="E30" s="333">
        <v>0</v>
      </c>
      <c r="F30" s="334">
        <v>32</v>
      </c>
      <c r="G30" s="332">
        <v>0</v>
      </c>
      <c r="H30" s="332">
        <v>0</v>
      </c>
      <c r="I30" s="287" t="s">
        <v>15753</v>
      </c>
      <c r="J30" s="335"/>
      <c r="K30" s="333">
        <v>0</v>
      </c>
      <c r="L30" s="333">
        <v>0</v>
      </c>
      <c r="M30" s="333">
        <v>0</v>
      </c>
      <c r="N30" s="333">
        <v>0</v>
      </c>
      <c r="O30" s="333">
        <v>0</v>
      </c>
      <c r="P30" s="333">
        <v>0</v>
      </c>
      <c r="Q30" s="333">
        <v>0</v>
      </c>
      <c r="R30" s="333">
        <v>0</v>
      </c>
      <c r="S30" s="333">
        <v>0</v>
      </c>
      <c r="T30" s="333">
        <v>0</v>
      </c>
      <c r="U30" s="334">
        <v>32</v>
      </c>
      <c r="V30" s="333">
        <v>0</v>
      </c>
      <c r="W30" s="333">
        <v>0</v>
      </c>
      <c r="X30" s="333">
        <v>0</v>
      </c>
      <c r="Y30" s="333">
        <v>0</v>
      </c>
      <c r="Z30" s="333">
        <v>0</v>
      </c>
      <c r="AA30" s="333">
        <v>0</v>
      </c>
      <c r="AB30" s="334">
        <v>32</v>
      </c>
      <c r="AC30" s="333">
        <v>0</v>
      </c>
      <c r="AD30" s="333">
        <v>0</v>
      </c>
      <c r="AE30" s="333">
        <v>0</v>
      </c>
      <c r="AF30" s="333">
        <v>0</v>
      </c>
      <c r="AG30" s="333">
        <v>0</v>
      </c>
      <c r="AH30" s="333">
        <v>0</v>
      </c>
      <c r="AI30" s="333">
        <v>0</v>
      </c>
      <c r="AJ30" s="333">
        <v>0</v>
      </c>
      <c r="AK30" s="334">
        <v>32</v>
      </c>
    </row>
    <row r="31" spans="1:37" ht="14.25">
      <c r="A31" s="327"/>
      <c r="B31" s="328" t="s">
        <v>10806</v>
      </c>
      <c r="C31" s="329" t="s">
        <v>167</v>
      </c>
      <c r="D31" s="329" t="s">
        <v>10810</v>
      </c>
      <c r="E31" s="328"/>
      <c r="F31" s="328"/>
      <c r="G31" s="328"/>
      <c r="H31" s="328"/>
      <c r="I31" s="328"/>
      <c r="J31" s="328"/>
      <c r="K31" s="397"/>
      <c r="L31" s="397"/>
      <c r="M31" s="397"/>
      <c r="N31" s="397"/>
      <c r="O31" s="397"/>
      <c r="P31" s="397"/>
      <c r="Q31" s="397"/>
      <c r="R31" s="397"/>
      <c r="S31" s="397"/>
      <c r="T31" s="397"/>
      <c r="U31" s="397"/>
      <c r="V31" s="397"/>
      <c r="W31" s="397"/>
      <c r="X31" s="397"/>
      <c r="Y31" s="397"/>
      <c r="Z31" s="397"/>
      <c r="AA31" s="397"/>
      <c r="AB31" s="397"/>
      <c r="AC31" s="397"/>
      <c r="AD31" s="397"/>
      <c r="AE31" s="397"/>
      <c r="AF31" s="397"/>
      <c r="AG31" s="397"/>
      <c r="AH31" s="397"/>
      <c r="AI31" s="397"/>
      <c r="AJ31" s="397"/>
      <c r="AK31" s="397"/>
    </row>
    <row r="32" spans="1:37" ht="54">
      <c r="A32" s="330" t="s">
        <v>100</v>
      </c>
      <c r="B32" s="330" t="s">
        <v>736</v>
      </c>
      <c r="C32" s="331">
        <v>0.5</v>
      </c>
      <c r="D32" s="332">
        <v>0.5</v>
      </c>
      <c r="E32" s="333">
        <v>0</v>
      </c>
      <c r="F32" s="334">
        <v>20</v>
      </c>
      <c r="G32" s="332">
        <v>0</v>
      </c>
      <c r="H32" s="332">
        <v>0.4</v>
      </c>
      <c r="I32" s="287" t="s">
        <v>15754</v>
      </c>
      <c r="J32" s="335" t="s">
        <v>10808</v>
      </c>
      <c r="K32" s="333">
        <v>0</v>
      </c>
      <c r="L32" s="333">
        <v>0</v>
      </c>
      <c r="M32" s="334">
        <v>20</v>
      </c>
      <c r="N32" s="333">
        <v>0</v>
      </c>
      <c r="O32" s="333">
        <v>0</v>
      </c>
      <c r="P32" s="333">
        <v>0</v>
      </c>
      <c r="Q32" s="333">
        <v>0</v>
      </c>
      <c r="R32" s="333">
        <v>0</v>
      </c>
      <c r="S32" s="333">
        <v>0</v>
      </c>
      <c r="T32" s="333">
        <v>0</v>
      </c>
      <c r="U32" s="333">
        <v>0</v>
      </c>
      <c r="V32" s="333">
        <v>0</v>
      </c>
      <c r="W32" s="333">
        <v>0</v>
      </c>
      <c r="X32" s="333">
        <v>0</v>
      </c>
      <c r="Y32" s="333">
        <v>0</v>
      </c>
      <c r="Z32" s="333">
        <v>0</v>
      </c>
      <c r="AA32" s="333">
        <v>0</v>
      </c>
      <c r="AB32" s="334">
        <v>20</v>
      </c>
      <c r="AC32" s="333">
        <v>0</v>
      </c>
      <c r="AD32" s="334">
        <v>20</v>
      </c>
      <c r="AE32" s="333">
        <v>0</v>
      </c>
      <c r="AF32" s="333">
        <v>0</v>
      </c>
      <c r="AG32" s="333">
        <v>0</v>
      </c>
      <c r="AH32" s="333">
        <v>0</v>
      </c>
      <c r="AI32" s="333">
        <v>0</v>
      </c>
      <c r="AJ32" s="334">
        <v>20</v>
      </c>
      <c r="AK32" s="334">
        <v>40</v>
      </c>
    </row>
    <row r="33" spans="1:37" ht="40.5">
      <c r="A33" s="330" t="s">
        <v>100</v>
      </c>
      <c r="B33" s="330" t="s">
        <v>476</v>
      </c>
      <c r="C33" s="331">
        <v>0.78749999999999998</v>
      </c>
      <c r="D33" s="332">
        <v>0.21249999999999999</v>
      </c>
      <c r="E33" s="336">
        <v>31.5</v>
      </c>
      <c r="F33" s="336">
        <v>31.5</v>
      </c>
      <c r="G33" s="332">
        <v>1</v>
      </c>
      <c r="H33" s="332">
        <v>0.1125</v>
      </c>
      <c r="I33" s="287" t="s">
        <v>13401</v>
      </c>
      <c r="J33" s="335" t="s">
        <v>10808</v>
      </c>
      <c r="K33" s="333">
        <v>0</v>
      </c>
      <c r="L33" s="333">
        <v>0</v>
      </c>
      <c r="M33" s="333">
        <v>0</v>
      </c>
      <c r="N33" s="333">
        <v>0</v>
      </c>
      <c r="O33" s="336">
        <v>31.5</v>
      </c>
      <c r="P33" s="333">
        <v>0</v>
      </c>
      <c r="Q33" s="333">
        <v>0</v>
      </c>
      <c r="R33" s="333">
        <v>0</v>
      </c>
      <c r="S33" s="333">
        <v>0</v>
      </c>
      <c r="T33" s="333">
        <v>0</v>
      </c>
      <c r="U33" s="333">
        <v>0</v>
      </c>
      <c r="V33" s="333">
        <v>0</v>
      </c>
      <c r="W33" s="333">
        <v>0</v>
      </c>
      <c r="X33" s="333">
        <v>0</v>
      </c>
      <c r="Y33" s="333">
        <v>0</v>
      </c>
      <c r="Z33" s="333">
        <v>0</v>
      </c>
      <c r="AA33" s="333">
        <v>0</v>
      </c>
      <c r="AB33" s="336">
        <v>31.5</v>
      </c>
      <c r="AC33" s="333">
        <v>0</v>
      </c>
      <c r="AD33" s="333">
        <v>0</v>
      </c>
      <c r="AE33" s="333">
        <v>0</v>
      </c>
      <c r="AF33" s="336">
        <v>1.5</v>
      </c>
      <c r="AG33" s="334">
        <v>1</v>
      </c>
      <c r="AH33" s="334">
        <v>6</v>
      </c>
      <c r="AI33" s="333">
        <v>0</v>
      </c>
      <c r="AJ33" s="336">
        <v>8.5</v>
      </c>
      <c r="AK33" s="334">
        <v>40</v>
      </c>
    </row>
    <row r="34" spans="1:37" ht="108">
      <c r="A34" s="330" t="s">
        <v>32</v>
      </c>
      <c r="B34" s="330" t="s">
        <v>553</v>
      </c>
      <c r="C34" s="331">
        <v>0.65116279070000005</v>
      </c>
      <c r="D34" s="332">
        <v>0.34883720930000001</v>
      </c>
      <c r="E34" s="333">
        <v>0</v>
      </c>
      <c r="F34" s="334">
        <v>28</v>
      </c>
      <c r="G34" s="332">
        <v>0</v>
      </c>
      <c r="H34" s="332">
        <v>0.2488372093</v>
      </c>
      <c r="I34" s="287" t="s">
        <v>15693</v>
      </c>
      <c r="J34" s="335" t="s">
        <v>10808</v>
      </c>
      <c r="K34" s="333">
        <v>0</v>
      </c>
      <c r="L34" s="333">
        <v>0</v>
      </c>
      <c r="M34" s="333">
        <v>0</v>
      </c>
      <c r="N34" s="333">
        <v>0</v>
      </c>
      <c r="O34" s="333">
        <v>0</v>
      </c>
      <c r="P34" s="333">
        <v>0</v>
      </c>
      <c r="Q34" s="333">
        <v>0</v>
      </c>
      <c r="R34" s="333">
        <v>0</v>
      </c>
      <c r="S34" s="333">
        <v>0</v>
      </c>
      <c r="T34" s="333">
        <v>0</v>
      </c>
      <c r="U34" s="333">
        <v>0</v>
      </c>
      <c r="V34" s="333">
        <v>0</v>
      </c>
      <c r="W34" s="333">
        <v>0</v>
      </c>
      <c r="X34" s="333">
        <v>0</v>
      </c>
      <c r="Y34" s="333">
        <v>0</v>
      </c>
      <c r="Z34" s="333">
        <v>0</v>
      </c>
      <c r="AA34" s="334">
        <v>28</v>
      </c>
      <c r="AB34" s="334">
        <v>28</v>
      </c>
      <c r="AC34" s="334">
        <v>9</v>
      </c>
      <c r="AD34" s="334">
        <v>6</v>
      </c>
      <c r="AE34" s="333">
        <v>0</v>
      </c>
      <c r="AF34" s="333">
        <v>0</v>
      </c>
      <c r="AG34" s="333">
        <v>0</v>
      </c>
      <c r="AH34" s="333">
        <v>0</v>
      </c>
      <c r="AI34" s="333">
        <v>0</v>
      </c>
      <c r="AJ34" s="334">
        <v>15</v>
      </c>
      <c r="AK34" s="334">
        <v>43</v>
      </c>
    </row>
    <row r="35" spans="1:37" ht="14.25">
      <c r="A35" s="327"/>
      <c r="B35" s="328" t="s">
        <v>10806</v>
      </c>
      <c r="C35" s="329" t="s">
        <v>411</v>
      </c>
      <c r="D35" s="329" t="s">
        <v>10810</v>
      </c>
      <c r="E35" s="328"/>
      <c r="F35" s="328"/>
      <c r="G35" s="328"/>
      <c r="H35" s="328"/>
      <c r="I35" s="328"/>
      <c r="J35" s="328"/>
      <c r="K35" s="397"/>
      <c r="L35" s="397"/>
      <c r="M35" s="397"/>
      <c r="N35" s="397"/>
      <c r="O35" s="397"/>
      <c r="P35" s="397"/>
      <c r="Q35" s="397"/>
      <c r="R35" s="397"/>
      <c r="S35" s="397"/>
      <c r="T35" s="397"/>
      <c r="U35" s="397"/>
      <c r="V35" s="397"/>
      <c r="W35" s="397"/>
      <c r="X35" s="397"/>
      <c r="Y35" s="397"/>
      <c r="Z35" s="397"/>
      <c r="AA35" s="397"/>
      <c r="AB35" s="397"/>
      <c r="AC35" s="397"/>
      <c r="AD35" s="397"/>
      <c r="AE35" s="397"/>
      <c r="AF35" s="397"/>
      <c r="AG35" s="397"/>
      <c r="AH35" s="397"/>
      <c r="AI35" s="397"/>
      <c r="AJ35" s="397"/>
      <c r="AK35" s="397"/>
    </row>
    <row r="36" spans="1:37" ht="81">
      <c r="A36" s="330" t="s">
        <v>2861</v>
      </c>
      <c r="B36" s="330" t="s">
        <v>122</v>
      </c>
      <c r="C36" s="331">
        <v>0</v>
      </c>
      <c r="D36" s="332">
        <v>1</v>
      </c>
      <c r="E36" s="333">
        <v>0</v>
      </c>
      <c r="F36" s="333">
        <v>0</v>
      </c>
      <c r="G36" s="332">
        <v>0</v>
      </c>
      <c r="H36" s="332">
        <v>0</v>
      </c>
      <c r="I36" s="287" t="s">
        <v>15694</v>
      </c>
      <c r="J36" s="335"/>
      <c r="K36" s="333">
        <v>0</v>
      </c>
      <c r="L36" s="333">
        <v>0</v>
      </c>
      <c r="M36" s="333">
        <v>0</v>
      </c>
      <c r="N36" s="333">
        <v>0</v>
      </c>
      <c r="O36" s="333">
        <v>0</v>
      </c>
      <c r="P36" s="333">
        <v>0</v>
      </c>
      <c r="Q36" s="333">
        <v>0</v>
      </c>
      <c r="R36" s="333">
        <v>0</v>
      </c>
      <c r="S36" s="333">
        <v>0</v>
      </c>
      <c r="T36" s="333">
        <v>0</v>
      </c>
      <c r="U36" s="333">
        <v>0</v>
      </c>
      <c r="V36" s="333">
        <v>0</v>
      </c>
      <c r="W36" s="333">
        <v>0</v>
      </c>
      <c r="X36" s="333">
        <v>0</v>
      </c>
      <c r="Y36" s="333">
        <v>0</v>
      </c>
      <c r="Z36" s="333">
        <v>0</v>
      </c>
      <c r="AA36" s="333">
        <v>0</v>
      </c>
      <c r="AB36" s="333">
        <v>0</v>
      </c>
      <c r="AC36" s="333">
        <v>0</v>
      </c>
      <c r="AD36" s="334">
        <v>32</v>
      </c>
      <c r="AE36" s="333">
        <v>0</v>
      </c>
      <c r="AF36" s="333">
        <v>0</v>
      </c>
      <c r="AG36" s="333">
        <v>0</v>
      </c>
      <c r="AH36" s="333">
        <v>0</v>
      </c>
      <c r="AI36" s="333">
        <v>0</v>
      </c>
      <c r="AJ36" s="334">
        <v>32</v>
      </c>
      <c r="AK36" s="334">
        <v>32</v>
      </c>
    </row>
    <row r="37" spans="1:37" ht="14.25">
      <c r="A37" s="327"/>
      <c r="B37" s="328" t="s">
        <v>10806</v>
      </c>
      <c r="C37" s="329" t="s">
        <v>413</v>
      </c>
      <c r="D37" s="329" t="s">
        <v>10810</v>
      </c>
      <c r="E37" s="328"/>
      <c r="F37" s="328"/>
      <c r="G37" s="328"/>
      <c r="H37" s="328"/>
      <c r="I37" s="328"/>
      <c r="J37" s="328"/>
      <c r="K37" s="397"/>
      <c r="L37" s="397"/>
      <c r="M37" s="397"/>
      <c r="N37" s="397"/>
      <c r="O37" s="397"/>
      <c r="P37" s="397"/>
      <c r="Q37" s="397"/>
      <c r="R37" s="397"/>
      <c r="S37" s="397"/>
      <c r="T37" s="397"/>
      <c r="U37" s="397"/>
      <c r="V37" s="397"/>
      <c r="W37" s="397"/>
      <c r="X37" s="397"/>
      <c r="Y37" s="397"/>
      <c r="Z37" s="397"/>
      <c r="AA37" s="397"/>
      <c r="AB37" s="397"/>
      <c r="AC37" s="397"/>
      <c r="AD37" s="397"/>
      <c r="AE37" s="397"/>
      <c r="AF37" s="397"/>
      <c r="AG37" s="397"/>
      <c r="AH37" s="397"/>
      <c r="AI37" s="397"/>
      <c r="AJ37" s="397"/>
      <c r="AK37" s="397"/>
    </row>
    <row r="38" spans="1:37" ht="27">
      <c r="A38" s="330" t="s">
        <v>2861</v>
      </c>
      <c r="B38" s="330" t="s">
        <v>274</v>
      </c>
      <c r="C38" s="331">
        <v>0</v>
      </c>
      <c r="D38" s="332">
        <v>1</v>
      </c>
      <c r="E38" s="333">
        <v>0</v>
      </c>
      <c r="F38" s="333">
        <v>0</v>
      </c>
      <c r="G38" s="332">
        <v>0</v>
      </c>
      <c r="H38" s="332">
        <v>0</v>
      </c>
      <c r="I38" s="287" t="s">
        <v>13402</v>
      </c>
      <c r="J38" s="335"/>
      <c r="K38" s="333">
        <v>0</v>
      </c>
      <c r="L38" s="333">
        <v>0</v>
      </c>
      <c r="M38" s="333">
        <v>0</v>
      </c>
      <c r="N38" s="333">
        <v>0</v>
      </c>
      <c r="O38" s="333">
        <v>0</v>
      </c>
      <c r="P38" s="333">
        <v>0</v>
      </c>
      <c r="Q38" s="333">
        <v>0</v>
      </c>
      <c r="R38" s="333">
        <v>0</v>
      </c>
      <c r="S38" s="333">
        <v>0</v>
      </c>
      <c r="T38" s="333">
        <v>0</v>
      </c>
      <c r="U38" s="333">
        <v>0</v>
      </c>
      <c r="V38" s="333">
        <v>0</v>
      </c>
      <c r="W38" s="333">
        <v>0</v>
      </c>
      <c r="X38" s="333">
        <v>0</v>
      </c>
      <c r="Y38" s="333">
        <v>0</v>
      </c>
      <c r="Z38" s="333">
        <v>0</v>
      </c>
      <c r="AA38" s="333">
        <v>0</v>
      </c>
      <c r="AB38" s="333">
        <v>0</v>
      </c>
      <c r="AC38" s="333">
        <v>0</v>
      </c>
      <c r="AD38" s="333">
        <v>0</v>
      </c>
      <c r="AE38" s="333">
        <v>0</v>
      </c>
      <c r="AF38" s="334">
        <v>31</v>
      </c>
      <c r="AG38" s="334">
        <v>1</v>
      </c>
      <c r="AH38" s="333">
        <v>0</v>
      </c>
      <c r="AI38" s="333">
        <v>0</v>
      </c>
      <c r="AJ38" s="334">
        <v>32</v>
      </c>
      <c r="AK38" s="334">
        <v>32</v>
      </c>
    </row>
    <row r="39" spans="1:37" ht="16.5">
      <c r="A39" s="339" t="s">
        <v>10812</v>
      </c>
      <c r="B39" s="339"/>
      <c r="C39" s="339"/>
      <c r="D39" s="339"/>
      <c r="E39" s="339"/>
      <c r="F39" s="339"/>
      <c r="G39" s="339"/>
      <c r="H39" s="339"/>
      <c r="I39" s="339"/>
      <c r="J39" s="340"/>
      <c r="K39" s="404"/>
      <c r="L39" s="404"/>
      <c r="M39" s="404"/>
      <c r="N39" s="404"/>
      <c r="O39" s="404"/>
      <c r="P39" s="404"/>
      <c r="Q39" s="404"/>
      <c r="R39" s="404"/>
      <c r="S39" s="404"/>
      <c r="T39" s="404"/>
      <c r="U39" s="404"/>
      <c r="V39" s="404"/>
      <c r="W39" s="404"/>
      <c r="X39" s="404"/>
      <c r="Y39" s="404"/>
      <c r="Z39" s="404"/>
      <c r="AA39" s="404"/>
      <c r="AB39" s="404"/>
      <c r="AC39" s="404"/>
      <c r="AD39" s="404"/>
      <c r="AE39" s="404"/>
      <c r="AF39" s="404"/>
      <c r="AG39" s="404"/>
      <c r="AH39" s="404"/>
      <c r="AI39" s="404"/>
      <c r="AJ39" s="404"/>
      <c r="AK39" s="404"/>
    </row>
    <row r="40" spans="1:37" ht="16.5">
      <c r="A40" s="339"/>
      <c r="B40" s="339"/>
      <c r="C40" s="339"/>
      <c r="D40" s="339"/>
      <c r="E40" s="339"/>
      <c r="F40" s="339"/>
      <c r="G40" s="339"/>
      <c r="H40" s="339"/>
      <c r="I40" s="339"/>
      <c r="J40" s="339"/>
      <c r="K40" s="396"/>
      <c r="L40" s="396"/>
      <c r="M40" s="396"/>
      <c r="N40" s="396"/>
      <c r="O40" s="396"/>
      <c r="P40" s="396"/>
      <c r="Q40" s="396"/>
      <c r="R40" s="396"/>
      <c r="S40" s="396"/>
      <c r="T40" s="396"/>
      <c r="U40" s="396"/>
      <c r="V40" s="396"/>
      <c r="W40" s="396"/>
      <c r="X40" s="396"/>
      <c r="Y40" s="396"/>
      <c r="Z40" s="396"/>
      <c r="AA40" s="396"/>
      <c r="AB40" s="396"/>
      <c r="AC40" s="396"/>
      <c r="AD40" s="396"/>
      <c r="AE40" s="396"/>
      <c r="AF40" s="396"/>
      <c r="AG40" s="396"/>
      <c r="AH40" s="396"/>
      <c r="AI40" s="396"/>
      <c r="AJ40" s="396"/>
      <c r="AK40" s="396"/>
    </row>
    <row r="41" spans="1:37" ht="16.5">
      <c r="A41" s="339"/>
      <c r="B41" s="339"/>
      <c r="C41" s="339"/>
      <c r="D41" s="339"/>
      <c r="E41" s="339"/>
      <c r="F41" s="339"/>
      <c r="G41" s="339"/>
      <c r="H41" s="339"/>
      <c r="I41" s="339"/>
      <c r="J41" s="339"/>
      <c r="K41" s="396"/>
      <c r="L41" s="396"/>
      <c r="M41" s="396"/>
      <c r="N41" s="396"/>
      <c r="O41" s="396"/>
      <c r="P41" s="396"/>
      <c r="Q41" s="396"/>
      <c r="R41" s="396"/>
      <c r="S41" s="396"/>
      <c r="T41" s="396"/>
      <c r="U41" s="396"/>
      <c r="V41" s="396"/>
      <c r="W41" s="396"/>
      <c r="X41" s="396"/>
      <c r="Y41" s="396"/>
      <c r="Z41" s="396"/>
      <c r="AA41" s="396"/>
      <c r="AB41" s="396"/>
      <c r="AC41" s="396"/>
      <c r="AD41" s="396"/>
      <c r="AE41" s="396"/>
      <c r="AF41" s="396"/>
      <c r="AG41" s="396"/>
      <c r="AH41" s="396"/>
      <c r="AI41" s="396"/>
      <c r="AJ41" s="396"/>
      <c r="AK41" s="396"/>
    </row>
    <row r="42" spans="1:37" ht="16.5">
      <c r="A42" s="339"/>
      <c r="B42" s="339"/>
      <c r="C42" s="339"/>
      <c r="D42" s="339"/>
      <c r="E42" s="339"/>
      <c r="F42" s="339"/>
      <c r="G42" s="339"/>
      <c r="H42" s="339"/>
      <c r="I42" s="339"/>
      <c r="J42" s="339"/>
      <c r="K42" s="396"/>
      <c r="L42" s="396"/>
      <c r="M42" s="396"/>
      <c r="N42" s="396"/>
      <c r="O42" s="396"/>
      <c r="P42" s="396"/>
      <c r="Q42" s="396"/>
      <c r="R42" s="396"/>
      <c r="S42" s="396"/>
      <c r="T42" s="396"/>
      <c r="U42" s="396"/>
      <c r="V42" s="396"/>
      <c r="W42" s="396"/>
      <c r="X42" s="396"/>
      <c r="Y42" s="396"/>
      <c r="Z42" s="396"/>
      <c r="AA42" s="396"/>
      <c r="AB42" s="396"/>
      <c r="AC42" s="396"/>
      <c r="AD42" s="396"/>
      <c r="AE42" s="396"/>
      <c r="AF42" s="396"/>
      <c r="AG42" s="396"/>
      <c r="AH42" s="396"/>
      <c r="AI42" s="396"/>
      <c r="AJ42" s="396"/>
      <c r="AK42" s="396"/>
    </row>
    <row r="43" spans="1:37" ht="16.5">
      <c r="A43" s="339"/>
      <c r="B43" s="339"/>
      <c r="C43" s="339"/>
      <c r="D43" s="339"/>
      <c r="E43" s="339"/>
      <c r="F43" s="339"/>
      <c r="G43" s="339"/>
      <c r="H43" s="339"/>
      <c r="I43" s="339"/>
      <c r="J43" s="339"/>
      <c r="K43" s="396"/>
      <c r="L43" s="396"/>
      <c r="M43" s="396"/>
      <c r="N43" s="396"/>
      <c r="O43" s="396"/>
      <c r="P43" s="396"/>
      <c r="Q43" s="396"/>
      <c r="R43" s="396"/>
      <c r="S43" s="396"/>
      <c r="T43" s="396"/>
      <c r="U43" s="396"/>
      <c r="V43" s="396"/>
      <c r="W43" s="396"/>
      <c r="X43" s="396"/>
      <c r="Y43" s="396"/>
      <c r="Z43" s="396"/>
      <c r="AA43" s="396"/>
      <c r="AB43" s="396"/>
      <c r="AC43" s="396"/>
      <c r="AD43" s="396"/>
      <c r="AE43" s="396"/>
      <c r="AF43" s="396"/>
      <c r="AG43" s="396"/>
      <c r="AH43" s="396"/>
      <c r="AI43" s="396"/>
      <c r="AJ43" s="396"/>
      <c r="AK43" s="396"/>
    </row>
    <row r="44" spans="1:37" ht="16.5">
      <c r="A44" s="339"/>
      <c r="B44" s="339"/>
      <c r="C44" s="339"/>
      <c r="D44" s="339"/>
      <c r="E44" s="339"/>
      <c r="F44" s="339"/>
      <c r="G44" s="339"/>
      <c r="H44" s="339"/>
      <c r="I44" s="339"/>
      <c r="J44" s="339"/>
      <c r="K44" s="396"/>
      <c r="L44" s="396"/>
      <c r="M44" s="396"/>
      <c r="N44" s="396"/>
      <c r="O44" s="396"/>
      <c r="P44" s="396"/>
      <c r="Q44" s="396"/>
      <c r="R44" s="396"/>
      <c r="S44" s="396"/>
      <c r="T44" s="396"/>
      <c r="U44" s="396"/>
      <c r="V44" s="396"/>
      <c r="W44" s="396"/>
      <c r="X44" s="396"/>
      <c r="Y44" s="396"/>
      <c r="Z44" s="396"/>
      <c r="AA44" s="396"/>
      <c r="AB44" s="396"/>
      <c r="AC44" s="396"/>
      <c r="AD44" s="396"/>
      <c r="AE44" s="396"/>
      <c r="AF44" s="396"/>
      <c r="AG44" s="396"/>
      <c r="AH44" s="396"/>
      <c r="AI44" s="396"/>
      <c r="AJ44" s="396"/>
      <c r="AK44" s="396"/>
    </row>
  </sheetData>
  <autoFilter ref="A7:AU42" xr:uid="{149AF20D-E9C1-438A-A59E-B9257E5C9C88}">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autoFilter>
  <mergeCells count="21">
    <mergeCell ref="K31:AK31"/>
    <mergeCell ref="K35:AK35"/>
    <mergeCell ref="K37:AK37"/>
    <mergeCell ref="K39:AK39"/>
    <mergeCell ref="K40:AK40"/>
    <mergeCell ref="K5:AB5"/>
    <mergeCell ref="AC5:AJ5"/>
    <mergeCell ref="K7:AK7"/>
    <mergeCell ref="K8:AK8"/>
    <mergeCell ref="K15:AK15"/>
    <mergeCell ref="K20:AK20"/>
    <mergeCell ref="K23:AK23"/>
    <mergeCell ref="A1:K1"/>
    <mergeCell ref="A2:K2"/>
    <mergeCell ref="A5:D5"/>
    <mergeCell ref="C6:D6"/>
    <mergeCell ref="E6:H6"/>
    <mergeCell ref="K41:AK41"/>
    <mergeCell ref="K42:AK42"/>
    <mergeCell ref="K43:AK43"/>
    <mergeCell ref="K44:AK44"/>
  </mergeCells>
  <phoneticPr fontId="39"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67"/>
  <sheetViews>
    <sheetView zoomScale="90" zoomScaleNormal="90" workbookViewId="0">
      <selection activeCell="B7" sqref="B7:B37"/>
    </sheetView>
  </sheetViews>
  <sheetFormatPr defaultRowHeight="12.75"/>
  <cols>
    <col min="1" max="1" width="9.85546875" customWidth="1"/>
    <col min="2" max="2" width="12.28515625" customWidth="1"/>
    <col min="3" max="3" width="26.5703125" customWidth="1"/>
    <col min="4" max="4" width="9.85546875" customWidth="1"/>
    <col min="5" max="5" width="10.5703125" customWidth="1"/>
    <col min="6" max="7" width="9.5703125" customWidth="1"/>
    <col min="8" max="9" width="14.140625" customWidth="1"/>
    <col min="10" max="10" width="12.42578125" customWidth="1"/>
    <col min="11" max="11" width="17.85546875" customWidth="1"/>
    <col min="12" max="15" width="12.42578125" customWidth="1"/>
    <col min="16" max="16" width="17.85546875" customWidth="1"/>
    <col min="17" max="17" width="12.7109375" customWidth="1"/>
    <col min="18" max="18" width="15.85546875" customWidth="1"/>
  </cols>
  <sheetData>
    <row r="1" spans="1:18" ht="21" customHeight="1">
      <c r="A1" s="173"/>
      <c r="B1" s="173"/>
      <c r="C1" s="405" t="s">
        <v>8</v>
      </c>
      <c r="D1" s="405"/>
      <c r="E1" s="405"/>
      <c r="F1" s="405"/>
      <c r="G1" s="405"/>
      <c r="H1" s="405"/>
      <c r="I1" s="405"/>
      <c r="J1" s="405"/>
      <c r="K1" s="405"/>
      <c r="L1" s="405"/>
      <c r="M1" s="405"/>
      <c r="N1" s="405"/>
      <c r="O1" s="173"/>
      <c r="P1" s="173"/>
      <c r="Q1" s="183"/>
      <c r="R1" s="183"/>
    </row>
    <row r="2" spans="1:18" ht="21" customHeight="1">
      <c r="A2" s="173"/>
      <c r="B2" s="173"/>
      <c r="C2" s="405" t="s">
        <v>668</v>
      </c>
      <c r="D2" s="405"/>
      <c r="E2" s="405"/>
      <c r="F2" s="405"/>
      <c r="G2" s="405"/>
      <c r="H2" s="405"/>
      <c r="I2" s="405"/>
      <c r="J2" s="405"/>
      <c r="K2" s="405"/>
      <c r="L2" s="405"/>
      <c r="M2" s="405"/>
      <c r="N2" s="405"/>
      <c r="O2" s="173"/>
      <c r="P2" s="173"/>
      <c r="Q2" s="183"/>
      <c r="R2" s="183"/>
    </row>
    <row r="3" spans="1:18" ht="19.5" customHeight="1">
      <c r="A3" s="174"/>
      <c r="B3" s="174"/>
      <c r="C3" s="174"/>
      <c r="D3" s="174"/>
      <c r="E3" s="174"/>
      <c r="F3" s="174"/>
      <c r="G3" s="174"/>
      <c r="H3" s="183"/>
      <c r="I3" s="183"/>
      <c r="J3" s="183"/>
      <c r="K3" s="183"/>
      <c r="L3" s="183"/>
      <c r="M3" s="183"/>
      <c r="N3" s="183"/>
      <c r="O3" s="183"/>
      <c r="P3" s="183"/>
      <c r="Q3" s="183"/>
      <c r="R3" s="183"/>
    </row>
    <row r="4" spans="1:18" ht="16.5" customHeight="1">
      <c r="A4" s="175" t="s">
        <v>9</v>
      </c>
      <c r="B4" s="406">
        <v>46044.465717592589</v>
      </c>
      <c r="C4" s="406"/>
      <c r="D4" s="181"/>
      <c r="E4" s="181"/>
      <c r="F4" s="181"/>
      <c r="G4" s="181"/>
      <c r="H4" s="183"/>
      <c r="I4" s="183"/>
      <c r="J4" s="183"/>
      <c r="K4" s="181"/>
      <c r="L4" s="181"/>
      <c r="M4" s="175" t="s">
        <v>10</v>
      </c>
      <c r="N4" s="175"/>
      <c r="O4" s="181" t="s">
        <v>5058</v>
      </c>
      <c r="P4" s="181" t="s">
        <v>5059</v>
      </c>
      <c r="Q4" s="183"/>
      <c r="R4" s="183"/>
    </row>
    <row r="5" spans="1:18" ht="16.5" customHeight="1">
      <c r="A5" s="176"/>
      <c r="B5" s="179"/>
      <c r="C5" s="179"/>
      <c r="D5" s="179"/>
      <c r="E5" s="179"/>
      <c r="F5" s="182"/>
      <c r="G5" s="182"/>
      <c r="H5" s="176"/>
      <c r="I5" s="182"/>
      <c r="J5" s="182"/>
      <c r="K5" s="182"/>
      <c r="L5" s="182"/>
      <c r="M5" s="182"/>
      <c r="N5" s="183"/>
      <c r="O5" s="183"/>
      <c r="P5" s="183"/>
      <c r="Q5" s="182"/>
      <c r="R5" s="182"/>
    </row>
    <row r="6" spans="1:18" ht="16.5" customHeight="1">
      <c r="A6" s="177" t="s">
        <v>220</v>
      </c>
      <c r="B6" s="177" t="s">
        <v>11</v>
      </c>
      <c r="C6" s="177" t="s">
        <v>12</v>
      </c>
      <c r="D6" s="177" t="s">
        <v>221</v>
      </c>
      <c r="E6" s="177" t="s">
        <v>17</v>
      </c>
      <c r="F6" s="177" t="s">
        <v>14</v>
      </c>
      <c r="G6" s="177" t="s">
        <v>222</v>
      </c>
      <c r="H6" s="177" t="s">
        <v>223</v>
      </c>
      <c r="I6" s="177" t="s">
        <v>224</v>
      </c>
      <c r="J6" s="177" t="s">
        <v>225</v>
      </c>
      <c r="K6" s="177" t="s">
        <v>226</v>
      </c>
      <c r="L6" s="177" t="s">
        <v>227</v>
      </c>
      <c r="M6" s="177" t="s">
        <v>2178</v>
      </c>
      <c r="N6" s="186" t="s">
        <v>228</v>
      </c>
      <c r="O6" s="188" t="s">
        <v>229</v>
      </c>
      <c r="P6" s="189" t="s">
        <v>230</v>
      </c>
      <c r="Q6" s="190" t="s">
        <v>231</v>
      </c>
      <c r="R6" s="190" t="s">
        <v>495</v>
      </c>
    </row>
    <row r="7" spans="1:18" ht="16.5" customHeight="1">
      <c r="A7" s="178" t="s">
        <v>517</v>
      </c>
      <c r="B7" s="178" t="s">
        <v>2849</v>
      </c>
      <c r="C7" s="180" t="s">
        <v>2850</v>
      </c>
      <c r="D7" s="178" t="s">
        <v>2864</v>
      </c>
      <c r="E7" s="178" t="s">
        <v>2860</v>
      </c>
      <c r="F7" s="178" t="s">
        <v>50</v>
      </c>
      <c r="G7" s="178" t="s">
        <v>34</v>
      </c>
      <c r="H7" s="184">
        <v>45557.666666666664</v>
      </c>
      <c r="I7" s="184">
        <v>45620.666666666664</v>
      </c>
      <c r="J7" s="233">
        <v>44</v>
      </c>
      <c r="K7" s="185">
        <v>2.1</v>
      </c>
      <c r="L7" s="184">
        <v>45558</v>
      </c>
      <c r="M7" s="187"/>
      <c r="N7" s="187"/>
      <c r="O7" s="191">
        <v>98</v>
      </c>
      <c r="P7" s="187"/>
      <c r="Q7" s="233">
        <v>97</v>
      </c>
      <c r="R7" s="191"/>
    </row>
    <row r="8" spans="1:18" ht="16.5" customHeight="1">
      <c r="A8" s="178" t="s">
        <v>517</v>
      </c>
      <c r="B8" s="178" t="s">
        <v>5212</v>
      </c>
      <c r="C8" s="180" t="s">
        <v>5213</v>
      </c>
      <c r="D8" s="178" t="s">
        <v>233</v>
      </c>
      <c r="E8" s="178" t="s">
        <v>100</v>
      </c>
      <c r="F8" s="178" t="s">
        <v>115</v>
      </c>
      <c r="G8" s="178" t="s">
        <v>34</v>
      </c>
      <c r="H8" s="184">
        <v>45669.666666666664</v>
      </c>
      <c r="I8" s="184">
        <v>45776.666666666664</v>
      </c>
      <c r="J8" s="233">
        <v>69</v>
      </c>
      <c r="K8" s="185">
        <v>3.5666666666666669</v>
      </c>
      <c r="L8" s="184">
        <v>45670</v>
      </c>
      <c r="M8" s="187"/>
      <c r="N8" s="187"/>
      <c r="O8" s="191">
        <v>253</v>
      </c>
      <c r="P8" s="187"/>
      <c r="Q8" s="233">
        <v>88</v>
      </c>
      <c r="R8" s="343">
        <v>45700</v>
      </c>
    </row>
    <row r="9" spans="1:18" ht="16.5" customHeight="1">
      <c r="A9" s="178" t="s">
        <v>517</v>
      </c>
      <c r="B9" s="178" t="s">
        <v>10189</v>
      </c>
      <c r="C9" s="180" t="s">
        <v>10190</v>
      </c>
      <c r="D9" s="178" t="s">
        <v>2180</v>
      </c>
      <c r="E9" s="178" t="s">
        <v>2170</v>
      </c>
      <c r="F9" s="178" t="s">
        <v>2026</v>
      </c>
      <c r="G9" s="178" t="s">
        <v>34</v>
      </c>
      <c r="H9" s="184">
        <v>45872.666666666664</v>
      </c>
      <c r="I9" s="184">
        <v>46147.666666666664</v>
      </c>
      <c r="J9" s="233">
        <v>182</v>
      </c>
      <c r="K9" s="185">
        <v>9.1666666666666661</v>
      </c>
      <c r="L9" s="184">
        <v>45873</v>
      </c>
      <c r="M9" s="187"/>
      <c r="N9" s="187"/>
      <c r="O9" s="191">
        <v>68</v>
      </c>
      <c r="P9" s="187"/>
      <c r="Q9" s="233">
        <v>18</v>
      </c>
      <c r="R9" s="191"/>
    </row>
    <row r="10" spans="1:18" ht="16.5" customHeight="1">
      <c r="A10" s="178" t="s">
        <v>517</v>
      </c>
      <c r="B10" s="178" t="s">
        <v>10191</v>
      </c>
      <c r="C10" s="180" t="s">
        <v>10192</v>
      </c>
      <c r="D10" s="178" t="s">
        <v>2180</v>
      </c>
      <c r="E10" s="178" t="s">
        <v>2170</v>
      </c>
      <c r="F10" s="178" t="s">
        <v>2026</v>
      </c>
      <c r="G10" s="178" t="s">
        <v>34</v>
      </c>
      <c r="H10" s="184">
        <v>45872.666666666664</v>
      </c>
      <c r="I10" s="184">
        <v>46076.666666666664</v>
      </c>
      <c r="J10" s="233">
        <v>135</v>
      </c>
      <c r="K10" s="185">
        <v>6.8</v>
      </c>
      <c r="L10" s="184">
        <v>45873</v>
      </c>
      <c r="M10" s="187"/>
      <c r="N10" s="187"/>
      <c r="O10" s="191">
        <v>113</v>
      </c>
      <c r="P10" s="187"/>
      <c r="Q10" s="233">
        <v>87</v>
      </c>
      <c r="R10" s="191"/>
    </row>
    <row r="11" spans="1:18" ht="16.5" customHeight="1">
      <c r="A11" s="178" t="s">
        <v>234</v>
      </c>
      <c r="B11" s="178" t="s">
        <v>9823</v>
      </c>
      <c r="C11" s="180" t="s">
        <v>9824</v>
      </c>
      <c r="D11" s="178" t="s">
        <v>233</v>
      </c>
      <c r="E11" s="178" t="s">
        <v>100</v>
      </c>
      <c r="F11" s="178" t="s">
        <v>115</v>
      </c>
      <c r="G11" s="178" t="s">
        <v>34</v>
      </c>
      <c r="H11" s="184">
        <v>45657.666666666664</v>
      </c>
      <c r="I11" s="184">
        <v>46021.666666666664</v>
      </c>
      <c r="J11" s="233">
        <v>245</v>
      </c>
      <c r="K11" s="185">
        <v>12.133333333333333</v>
      </c>
      <c r="L11" s="184">
        <v>45847</v>
      </c>
      <c r="M11" s="187"/>
      <c r="N11" s="187"/>
      <c r="O11" s="191">
        <v>128</v>
      </c>
      <c r="P11" s="187"/>
      <c r="Q11" s="233">
        <v>75</v>
      </c>
      <c r="R11" s="191"/>
    </row>
    <row r="12" spans="1:18" ht="16.5" customHeight="1">
      <c r="A12" s="178" t="s">
        <v>517</v>
      </c>
      <c r="B12" s="178" t="s">
        <v>9785</v>
      </c>
      <c r="C12" s="180" t="s">
        <v>9786</v>
      </c>
      <c r="D12" s="178" t="s">
        <v>272</v>
      </c>
      <c r="E12" s="178" t="s">
        <v>6334</v>
      </c>
      <c r="F12" s="178" t="s">
        <v>106</v>
      </c>
      <c r="G12" s="178" t="s">
        <v>34</v>
      </c>
      <c r="H12" s="184">
        <v>45862.666666666664</v>
      </c>
      <c r="I12" s="184">
        <v>46051.666666666664</v>
      </c>
      <c r="J12" s="233">
        <v>129</v>
      </c>
      <c r="K12" s="185">
        <v>6.3</v>
      </c>
      <c r="L12" s="184">
        <v>45866</v>
      </c>
      <c r="M12" s="187"/>
      <c r="N12" s="187"/>
      <c r="O12" s="191">
        <v>94</v>
      </c>
      <c r="P12" s="187"/>
      <c r="Q12" s="233">
        <v>58</v>
      </c>
      <c r="R12" s="191"/>
    </row>
    <row r="13" spans="1:18" ht="16.5" customHeight="1">
      <c r="A13" s="178" t="s">
        <v>517</v>
      </c>
      <c r="B13" s="178" t="s">
        <v>10187</v>
      </c>
      <c r="C13" s="180" t="s">
        <v>10188</v>
      </c>
      <c r="D13" s="178" t="s">
        <v>2180</v>
      </c>
      <c r="E13" s="178" t="s">
        <v>2170</v>
      </c>
      <c r="F13" s="178" t="s">
        <v>2173</v>
      </c>
      <c r="G13" s="178" t="s">
        <v>34</v>
      </c>
      <c r="H13" s="184">
        <v>45869.666666666664</v>
      </c>
      <c r="I13" s="184">
        <v>45970.666666666664</v>
      </c>
      <c r="J13" s="233">
        <v>67</v>
      </c>
      <c r="K13" s="185">
        <v>3.3666666666666667</v>
      </c>
      <c r="L13" s="184">
        <v>45870</v>
      </c>
      <c r="M13" s="187"/>
      <c r="N13" s="187"/>
      <c r="O13" s="191">
        <v>69</v>
      </c>
      <c r="P13" s="187"/>
      <c r="Q13" s="233">
        <v>33</v>
      </c>
      <c r="R13" s="191"/>
    </row>
    <row r="14" spans="1:18" ht="16.5" customHeight="1">
      <c r="A14" s="178" t="s">
        <v>517</v>
      </c>
      <c r="B14" s="178" t="s">
        <v>10819</v>
      </c>
      <c r="C14" s="180" t="s">
        <v>10820</v>
      </c>
      <c r="D14" s="178" t="s">
        <v>505</v>
      </c>
      <c r="E14" s="178" t="s">
        <v>506</v>
      </c>
      <c r="F14" s="178" t="s">
        <v>112</v>
      </c>
      <c r="G14" s="178" t="s">
        <v>34</v>
      </c>
      <c r="H14" s="184">
        <v>45886.666666666664</v>
      </c>
      <c r="I14" s="184">
        <v>46049.666666666664</v>
      </c>
      <c r="J14" s="233">
        <v>111</v>
      </c>
      <c r="K14" s="185">
        <v>5.4333333333333336</v>
      </c>
      <c r="L14" s="184">
        <v>45887</v>
      </c>
      <c r="M14" s="187"/>
      <c r="N14" s="187"/>
      <c r="O14" s="191">
        <v>79</v>
      </c>
      <c r="P14" s="187"/>
      <c r="Q14" s="233">
        <v>78</v>
      </c>
      <c r="R14" s="191"/>
    </row>
    <row r="15" spans="1:18" ht="16.5" customHeight="1">
      <c r="A15" s="178" t="s">
        <v>2391</v>
      </c>
      <c r="B15" s="178" t="s">
        <v>5526</v>
      </c>
      <c r="C15" s="180" t="s">
        <v>6524</v>
      </c>
      <c r="D15" s="178" t="s">
        <v>2863</v>
      </c>
      <c r="E15" s="178" t="s">
        <v>2861</v>
      </c>
      <c r="F15" s="178" t="s">
        <v>262</v>
      </c>
      <c r="G15" s="178" t="s">
        <v>34</v>
      </c>
      <c r="H15" s="184">
        <v>45788.666666666664</v>
      </c>
      <c r="I15" s="184">
        <v>46021.666666666664</v>
      </c>
      <c r="J15" s="233">
        <v>161</v>
      </c>
      <c r="K15" s="185">
        <v>7.7666666666666666</v>
      </c>
      <c r="L15" s="184">
        <v>45789</v>
      </c>
      <c r="M15" s="187"/>
      <c r="N15" s="187"/>
      <c r="O15" s="191">
        <v>132</v>
      </c>
      <c r="P15" s="187"/>
      <c r="Q15" s="233">
        <v>90</v>
      </c>
      <c r="R15" s="191"/>
    </row>
    <row r="16" spans="1:18" ht="16.5" customHeight="1">
      <c r="A16" s="178" t="s">
        <v>2391</v>
      </c>
      <c r="B16" s="178" t="s">
        <v>12277</v>
      </c>
      <c r="C16" s="180" t="s">
        <v>12278</v>
      </c>
      <c r="D16" s="178" t="s">
        <v>2863</v>
      </c>
      <c r="E16" s="178" t="s">
        <v>2861</v>
      </c>
      <c r="F16" s="178" t="s">
        <v>262</v>
      </c>
      <c r="G16" s="178" t="s">
        <v>34</v>
      </c>
      <c r="H16" s="184">
        <v>45945.666666666664</v>
      </c>
      <c r="I16" s="184">
        <v>46041.666666666664</v>
      </c>
      <c r="J16" s="233">
        <v>65</v>
      </c>
      <c r="K16" s="185">
        <v>3.2</v>
      </c>
      <c r="L16" s="184">
        <v>45898</v>
      </c>
      <c r="M16" s="187"/>
      <c r="N16" s="187"/>
      <c r="O16" s="191">
        <v>94</v>
      </c>
      <c r="P16" s="187"/>
      <c r="Q16" s="233">
        <v>72</v>
      </c>
      <c r="R16" s="191"/>
    </row>
    <row r="17" spans="1:18" ht="16.5" customHeight="1">
      <c r="A17" s="178" t="s">
        <v>2391</v>
      </c>
      <c r="B17" s="178" t="s">
        <v>12279</v>
      </c>
      <c r="C17" s="180" t="s">
        <v>12280</v>
      </c>
      <c r="D17" s="178" t="s">
        <v>2863</v>
      </c>
      <c r="E17" s="178" t="s">
        <v>2861</v>
      </c>
      <c r="F17" s="178" t="s">
        <v>421</v>
      </c>
      <c r="G17" s="178" t="s">
        <v>34</v>
      </c>
      <c r="H17" s="184">
        <v>45952.666666666664</v>
      </c>
      <c r="I17" s="184">
        <v>46013.666666666664</v>
      </c>
      <c r="J17" s="233">
        <v>42</v>
      </c>
      <c r="K17" s="185">
        <v>2.0333333333333332</v>
      </c>
      <c r="L17" s="184"/>
      <c r="M17" s="187"/>
      <c r="N17" s="187"/>
      <c r="O17" s="191">
        <v>0</v>
      </c>
      <c r="P17" s="187"/>
      <c r="Q17" s="291">
        <v>0</v>
      </c>
      <c r="R17" s="191"/>
    </row>
    <row r="18" spans="1:18" ht="16.5" customHeight="1">
      <c r="A18" s="178" t="s">
        <v>2391</v>
      </c>
      <c r="B18" s="178" t="s">
        <v>12281</v>
      </c>
      <c r="C18" s="180" t="s">
        <v>12282</v>
      </c>
      <c r="D18" s="178" t="s">
        <v>2863</v>
      </c>
      <c r="E18" s="178" t="s">
        <v>2861</v>
      </c>
      <c r="F18" s="178" t="s">
        <v>421</v>
      </c>
      <c r="G18" s="178" t="s">
        <v>34</v>
      </c>
      <c r="H18" s="184">
        <v>45952.666666666664</v>
      </c>
      <c r="I18" s="184">
        <v>46054.666666666664</v>
      </c>
      <c r="J18" s="233">
        <v>69</v>
      </c>
      <c r="K18" s="185">
        <v>3.4</v>
      </c>
      <c r="L18" s="184">
        <v>45953</v>
      </c>
      <c r="M18" s="187"/>
      <c r="N18" s="187"/>
      <c r="O18" s="191">
        <v>58</v>
      </c>
      <c r="P18" s="187"/>
      <c r="Q18" s="233">
        <v>85</v>
      </c>
      <c r="R18" s="191"/>
    </row>
    <row r="19" spans="1:18" ht="16.5" customHeight="1">
      <c r="A19" s="178" t="s">
        <v>517</v>
      </c>
      <c r="B19" s="178" t="s">
        <v>5060</v>
      </c>
      <c r="C19" s="180" t="s">
        <v>5061</v>
      </c>
      <c r="D19" s="178" t="s">
        <v>2863</v>
      </c>
      <c r="E19" s="178" t="s">
        <v>2861</v>
      </c>
      <c r="F19" s="178" t="s">
        <v>421</v>
      </c>
      <c r="G19" s="178" t="s">
        <v>34</v>
      </c>
      <c r="H19" s="184">
        <v>45665.666666666664</v>
      </c>
      <c r="I19" s="184">
        <v>46112.666666666664</v>
      </c>
      <c r="J19" s="233">
        <v>298</v>
      </c>
      <c r="K19" s="185">
        <v>14.9</v>
      </c>
      <c r="L19" s="184">
        <v>45659</v>
      </c>
      <c r="M19" s="187"/>
      <c r="N19" s="187"/>
      <c r="O19" s="191">
        <v>186</v>
      </c>
      <c r="P19" s="187"/>
      <c r="Q19" s="233">
        <v>40</v>
      </c>
      <c r="R19" s="191"/>
    </row>
    <row r="20" spans="1:18" ht="16.5" customHeight="1">
      <c r="A20" s="178" t="s">
        <v>517</v>
      </c>
      <c r="B20" s="178" t="s">
        <v>1494</v>
      </c>
      <c r="C20" s="180" t="s">
        <v>1495</v>
      </c>
      <c r="D20" s="178" t="s">
        <v>2863</v>
      </c>
      <c r="E20" s="178" t="s">
        <v>2861</v>
      </c>
      <c r="F20" s="178" t="s">
        <v>421</v>
      </c>
      <c r="G20" s="178" t="s">
        <v>34</v>
      </c>
      <c r="H20" s="184">
        <v>45470.666666666664</v>
      </c>
      <c r="I20" s="184">
        <v>46021.666666666664</v>
      </c>
      <c r="J20" s="233">
        <v>376</v>
      </c>
      <c r="K20" s="185">
        <v>18.366666666666667</v>
      </c>
      <c r="L20" s="184">
        <v>45481</v>
      </c>
      <c r="M20" s="187"/>
      <c r="N20" s="187"/>
      <c r="O20" s="191">
        <v>130</v>
      </c>
      <c r="P20" s="187"/>
      <c r="Q20" s="233">
        <v>80</v>
      </c>
      <c r="R20" s="191"/>
    </row>
    <row r="21" spans="1:18" ht="16.5" customHeight="1">
      <c r="A21" s="178" t="s">
        <v>517</v>
      </c>
      <c r="B21" s="178" t="s">
        <v>3275</v>
      </c>
      <c r="C21" s="180" t="s">
        <v>3276</v>
      </c>
      <c r="D21" s="178" t="s">
        <v>2863</v>
      </c>
      <c r="E21" s="178" t="s">
        <v>2861</v>
      </c>
      <c r="F21" s="178" t="s">
        <v>421</v>
      </c>
      <c r="G21" s="178" t="s">
        <v>34</v>
      </c>
      <c r="H21" s="184">
        <v>45580.666666666664</v>
      </c>
      <c r="I21" s="184">
        <v>46023.666666666664</v>
      </c>
      <c r="J21" s="233">
        <v>301</v>
      </c>
      <c r="K21" s="185">
        <v>14.766666666666667</v>
      </c>
      <c r="L21" s="184">
        <v>45597</v>
      </c>
      <c r="M21" s="187"/>
      <c r="N21" s="187"/>
      <c r="O21" s="191">
        <v>229</v>
      </c>
      <c r="P21" s="187"/>
      <c r="Q21" s="233">
        <v>75</v>
      </c>
      <c r="R21" s="191"/>
    </row>
    <row r="22" spans="1:18" ht="16.5" customHeight="1">
      <c r="A22" s="178" t="s">
        <v>232</v>
      </c>
      <c r="B22" s="178" t="s">
        <v>2167</v>
      </c>
      <c r="C22" s="180" t="s">
        <v>2168</v>
      </c>
      <c r="D22" s="178" t="s">
        <v>2179</v>
      </c>
      <c r="E22" s="178" t="s">
        <v>92</v>
      </c>
      <c r="F22" s="178" t="s">
        <v>703</v>
      </c>
      <c r="G22" s="178" t="s">
        <v>34</v>
      </c>
      <c r="H22" s="184">
        <v>45526.666666666664</v>
      </c>
      <c r="I22" s="184">
        <v>46111.666666666664</v>
      </c>
      <c r="J22" s="233">
        <v>393</v>
      </c>
      <c r="K22" s="185">
        <v>19.5</v>
      </c>
      <c r="L22" s="184">
        <v>45533</v>
      </c>
      <c r="M22" s="187"/>
      <c r="N22" s="187"/>
      <c r="O22" s="191">
        <v>302</v>
      </c>
      <c r="P22" s="187"/>
      <c r="Q22" s="233">
        <v>100</v>
      </c>
      <c r="R22" s="191"/>
    </row>
    <row r="23" spans="1:18" ht="16.5" customHeight="1">
      <c r="A23" s="178" t="s">
        <v>232</v>
      </c>
      <c r="B23" s="178" t="s">
        <v>4557</v>
      </c>
      <c r="C23" s="180" t="s">
        <v>4558</v>
      </c>
      <c r="D23" s="178" t="s">
        <v>505</v>
      </c>
      <c r="E23" s="178" t="s">
        <v>506</v>
      </c>
      <c r="F23" s="178" t="s">
        <v>123</v>
      </c>
      <c r="G23" s="178" t="s">
        <v>34</v>
      </c>
      <c r="H23" s="184">
        <v>45641.666666666664</v>
      </c>
      <c r="I23" s="184">
        <v>45807.666666666664</v>
      </c>
      <c r="J23" s="233">
        <v>110</v>
      </c>
      <c r="K23" s="185">
        <v>5.5333333333333332</v>
      </c>
      <c r="L23" s="184">
        <v>45524</v>
      </c>
      <c r="M23" s="187"/>
      <c r="N23" s="187"/>
      <c r="O23" s="191">
        <v>339</v>
      </c>
      <c r="P23" s="187"/>
      <c r="Q23" s="233">
        <v>75</v>
      </c>
      <c r="R23" s="343">
        <v>45709</v>
      </c>
    </row>
    <row r="24" spans="1:18" ht="16.5" customHeight="1">
      <c r="A24" s="178" t="s">
        <v>232</v>
      </c>
      <c r="B24" s="178" t="s">
        <v>8347</v>
      </c>
      <c r="C24" s="180" t="s">
        <v>8348</v>
      </c>
      <c r="D24" s="178" t="s">
        <v>2864</v>
      </c>
      <c r="E24" s="178" t="s">
        <v>2860</v>
      </c>
      <c r="F24" s="178" t="s">
        <v>3685</v>
      </c>
      <c r="G24" s="178" t="s">
        <v>34</v>
      </c>
      <c r="H24" s="184">
        <v>45816.666666666664</v>
      </c>
      <c r="I24" s="184">
        <v>45883.666666666664</v>
      </c>
      <c r="J24" s="233">
        <v>49</v>
      </c>
      <c r="K24" s="185">
        <v>2.2333333333333334</v>
      </c>
      <c r="L24" s="184">
        <v>45811</v>
      </c>
      <c r="M24" s="187"/>
      <c r="N24" s="187"/>
      <c r="O24" s="191">
        <v>50</v>
      </c>
      <c r="P24" s="187"/>
      <c r="Q24" s="233">
        <v>92</v>
      </c>
      <c r="R24" s="191"/>
    </row>
    <row r="25" spans="1:18" ht="16.5" customHeight="1">
      <c r="A25" s="178" t="s">
        <v>232</v>
      </c>
      <c r="B25" s="178" t="s">
        <v>13407</v>
      </c>
      <c r="C25" s="180" t="s">
        <v>13400</v>
      </c>
      <c r="D25" s="178" t="s">
        <v>2864</v>
      </c>
      <c r="E25" s="178" t="s">
        <v>2860</v>
      </c>
      <c r="F25" s="178" t="s">
        <v>3685</v>
      </c>
      <c r="G25" s="178" t="s">
        <v>34</v>
      </c>
      <c r="H25" s="184">
        <v>46001.666666666664</v>
      </c>
      <c r="I25" s="184">
        <v>46324.666666666664</v>
      </c>
      <c r="J25" s="233">
        <v>215</v>
      </c>
      <c r="K25" s="185">
        <v>10.766666666666667</v>
      </c>
      <c r="L25" s="184">
        <v>46013</v>
      </c>
      <c r="M25" s="187"/>
      <c r="N25" s="187"/>
      <c r="O25" s="191">
        <v>0</v>
      </c>
      <c r="P25" s="187"/>
      <c r="Q25" s="233">
        <v>1</v>
      </c>
      <c r="R25" s="191"/>
    </row>
    <row r="26" spans="1:18" ht="16.5" customHeight="1">
      <c r="A26" s="178" t="s">
        <v>232</v>
      </c>
      <c r="B26" s="178" t="s">
        <v>11929</v>
      </c>
      <c r="C26" s="180" t="s">
        <v>11930</v>
      </c>
      <c r="D26" s="178" t="s">
        <v>2864</v>
      </c>
      <c r="E26" s="178" t="s">
        <v>2860</v>
      </c>
      <c r="F26" s="178" t="s">
        <v>50</v>
      </c>
      <c r="G26" s="178" t="s">
        <v>34</v>
      </c>
      <c r="H26" s="184">
        <v>45985.666666666664</v>
      </c>
      <c r="I26" s="184">
        <v>46202.666666666664</v>
      </c>
      <c r="J26" s="233">
        <v>143</v>
      </c>
      <c r="K26" s="185">
        <v>7.2333333333333334</v>
      </c>
      <c r="L26" s="184">
        <v>46036</v>
      </c>
      <c r="M26" s="187"/>
      <c r="N26" s="187"/>
      <c r="O26" s="191">
        <v>0</v>
      </c>
      <c r="P26" s="187"/>
      <c r="Q26" s="233">
        <v>1</v>
      </c>
      <c r="R26" s="191"/>
    </row>
    <row r="27" spans="1:18" ht="16.5" customHeight="1">
      <c r="A27" s="178" t="s">
        <v>517</v>
      </c>
      <c r="B27" s="178" t="s">
        <v>3277</v>
      </c>
      <c r="C27" s="180" t="s">
        <v>3278</v>
      </c>
      <c r="D27" s="178" t="s">
        <v>2863</v>
      </c>
      <c r="E27" s="178" t="s">
        <v>2861</v>
      </c>
      <c r="F27" s="178" t="s">
        <v>421</v>
      </c>
      <c r="G27" s="178" t="s">
        <v>34</v>
      </c>
      <c r="H27" s="184">
        <v>45580.666666666664</v>
      </c>
      <c r="I27" s="184">
        <v>46113.666666666664</v>
      </c>
      <c r="J27" s="233">
        <v>359</v>
      </c>
      <c r="K27" s="185">
        <v>17.766666666666666</v>
      </c>
      <c r="L27" s="184">
        <v>45597</v>
      </c>
      <c r="M27" s="187"/>
      <c r="N27" s="187"/>
      <c r="O27" s="191">
        <v>229</v>
      </c>
      <c r="P27" s="187"/>
      <c r="Q27" s="233">
        <v>52</v>
      </c>
      <c r="R27" s="191"/>
    </row>
    <row r="28" spans="1:18" ht="16.5" customHeight="1">
      <c r="A28" s="178" t="s">
        <v>234</v>
      </c>
      <c r="B28" s="178" t="s">
        <v>2241</v>
      </c>
      <c r="C28" s="180" t="s">
        <v>2242</v>
      </c>
      <c r="D28" s="178" t="s">
        <v>272</v>
      </c>
      <c r="E28" s="178" t="s">
        <v>15962</v>
      </c>
      <c r="F28" s="178" t="s">
        <v>132</v>
      </c>
      <c r="G28" s="178" t="s">
        <v>34</v>
      </c>
      <c r="H28" s="184">
        <v>45536.666666666664</v>
      </c>
      <c r="I28" s="184">
        <v>45755.666666666664</v>
      </c>
      <c r="J28" s="233">
        <v>146</v>
      </c>
      <c r="K28" s="185">
        <v>7.3</v>
      </c>
      <c r="L28" s="184">
        <v>45537</v>
      </c>
      <c r="M28" s="187"/>
      <c r="N28" s="187"/>
      <c r="O28" s="191">
        <v>337</v>
      </c>
      <c r="P28" s="187"/>
      <c r="Q28" s="233">
        <v>100</v>
      </c>
      <c r="R28" s="343">
        <v>45695</v>
      </c>
    </row>
    <row r="29" spans="1:18" ht="16.5" customHeight="1">
      <c r="A29" s="178" t="s">
        <v>517</v>
      </c>
      <c r="B29" s="178" t="s">
        <v>13830</v>
      </c>
      <c r="C29" s="180" t="s">
        <v>13831</v>
      </c>
      <c r="D29" s="178" t="s">
        <v>2180</v>
      </c>
      <c r="E29" s="178" t="s">
        <v>2170</v>
      </c>
      <c r="F29" s="178" t="s">
        <v>2026</v>
      </c>
      <c r="G29" s="178" t="s">
        <v>34</v>
      </c>
      <c r="H29" s="184">
        <v>45963.666666666664</v>
      </c>
      <c r="I29" s="184">
        <v>46106.666666666664</v>
      </c>
      <c r="J29" s="233">
        <v>95</v>
      </c>
      <c r="K29" s="185">
        <v>4.7666666666666666</v>
      </c>
      <c r="L29" s="184">
        <v>45961</v>
      </c>
      <c r="M29" s="187"/>
      <c r="N29" s="187"/>
      <c r="O29" s="191">
        <v>47</v>
      </c>
      <c r="P29" s="187"/>
      <c r="Q29" s="233">
        <v>50</v>
      </c>
      <c r="R29" s="191"/>
    </row>
    <row r="30" spans="1:18" ht="16.5" customHeight="1">
      <c r="A30" s="178" t="s">
        <v>234</v>
      </c>
      <c r="B30" s="178" t="s">
        <v>2053</v>
      </c>
      <c r="C30" s="180" t="s">
        <v>9089</v>
      </c>
      <c r="D30" s="178" t="s">
        <v>2864</v>
      </c>
      <c r="E30" s="178" t="s">
        <v>2860</v>
      </c>
      <c r="F30" s="178" t="s">
        <v>562</v>
      </c>
      <c r="G30" s="178" t="s">
        <v>34</v>
      </c>
      <c r="H30" s="184">
        <v>45529.666666666664</v>
      </c>
      <c r="I30" s="184">
        <v>45896.666666666664</v>
      </c>
      <c r="J30" s="233">
        <v>251</v>
      </c>
      <c r="K30" s="185">
        <v>12.233333333333333</v>
      </c>
      <c r="L30" s="184">
        <v>45531</v>
      </c>
      <c r="M30" s="187"/>
      <c r="N30" s="187"/>
      <c r="O30" s="191">
        <v>217</v>
      </c>
      <c r="P30" s="187"/>
      <c r="Q30" s="233">
        <v>87</v>
      </c>
      <c r="R30" s="343">
        <v>45841</v>
      </c>
    </row>
    <row r="31" spans="1:18" ht="16.5" customHeight="1">
      <c r="A31" s="178" t="s">
        <v>234</v>
      </c>
      <c r="B31" s="178" t="s">
        <v>6005</v>
      </c>
      <c r="C31" s="180" t="s">
        <v>6006</v>
      </c>
      <c r="D31" s="178" t="s">
        <v>233</v>
      </c>
      <c r="E31" s="178" t="s">
        <v>100</v>
      </c>
      <c r="F31" s="178" t="s">
        <v>115</v>
      </c>
      <c r="G31" s="178" t="s">
        <v>34</v>
      </c>
      <c r="H31" s="184">
        <v>45713.666666666664</v>
      </c>
      <c r="I31" s="184">
        <v>45922.666666666664</v>
      </c>
      <c r="J31" s="233">
        <v>145</v>
      </c>
      <c r="K31" s="185">
        <v>6.9666666666666668</v>
      </c>
      <c r="L31" s="184">
        <v>45713</v>
      </c>
      <c r="M31" s="187"/>
      <c r="N31" s="187"/>
      <c r="O31" s="191">
        <v>222</v>
      </c>
      <c r="P31" s="187"/>
      <c r="Q31" s="233">
        <v>34</v>
      </c>
      <c r="R31" s="191"/>
    </row>
    <row r="32" spans="1:18" ht="16.5" customHeight="1">
      <c r="A32" s="178" t="s">
        <v>234</v>
      </c>
      <c r="B32" s="178" t="s">
        <v>6337</v>
      </c>
      <c r="C32" s="180" t="s">
        <v>6338</v>
      </c>
      <c r="D32" s="178" t="s">
        <v>272</v>
      </c>
      <c r="E32" s="178" t="s">
        <v>6334</v>
      </c>
      <c r="F32" s="178" t="s">
        <v>5858</v>
      </c>
      <c r="G32" s="178" t="s">
        <v>34</v>
      </c>
      <c r="H32" s="184">
        <v>45725.666666666664</v>
      </c>
      <c r="I32" s="184">
        <v>46190.666666666664</v>
      </c>
      <c r="J32" s="233">
        <v>315</v>
      </c>
      <c r="K32" s="185">
        <v>15.5</v>
      </c>
      <c r="L32" s="184">
        <v>45727</v>
      </c>
      <c r="M32" s="187"/>
      <c r="N32" s="187"/>
      <c r="O32" s="191">
        <v>213</v>
      </c>
      <c r="P32" s="187"/>
      <c r="Q32" s="233">
        <v>62</v>
      </c>
      <c r="R32" s="191"/>
    </row>
    <row r="33" spans="1:18" ht="16.5" customHeight="1">
      <c r="A33" s="178" t="s">
        <v>234</v>
      </c>
      <c r="B33" s="178" t="s">
        <v>6525</v>
      </c>
      <c r="C33" s="180" t="s">
        <v>6697</v>
      </c>
      <c r="D33" s="178" t="s">
        <v>272</v>
      </c>
      <c r="E33" s="178" t="s">
        <v>15962</v>
      </c>
      <c r="F33" s="178" t="s">
        <v>132</v>
      </c>
      <c r="G33" s="178" t="s">
        <v>34</v>
      </c>
      <c r="H33" s="184">
        <v>45747.666666666664</v>
      </c>
      <c r="I33" s="184">
        <v>46008.666666666664</v>
      </c>
      <c r="J33" s="233">
        <v>180</v>
      </c>
      <c r="K33" s="185">
        <v>8.6999999999999993</v>
      </c>
      <c r="L33" s="184">
        <v>45748</v>
      </c>
      <c r="M33" s="187"/>
      <c r="N33" s="187"/>
      <c r="O33" s="191">
        <v>163</v>
      </c>
      <c r="P33" s="187"/>
      <c r="Q33" s="233">
        <v>45</v>
      </c>
      <c r="R33" s="343">
        <v>45916</v>
      </c>
    </row>
    <row r="34" spans="1:18" ht="16.5" customHeight="1">
      <c r="A34" s="178" t="s">
        <v>234</v>
      </c>
      <c r="B34" s="178" t="s">
        <v>11927</v>
      </c>
      <c r="C34" s="180" t="s">
        <v>11928</v>
      </c>
      <c r="D34" s="178" t="s">
        <v>233</v>
      </c>
      <c r="E34" s="178" t="s">
        <v>100</v>
      </c>
      <c r="F34" s="178" t="s">
        <v>615</v>
      </c>
      <c r="G34" s="178" t="s">
        <v>34</v>
      </c>
      <c r="H34" s="184">
        <v>45966.666666666664</v>
      </c>
      <c r="I34" s="184">
        <v>46128.666666666664</v>
      </c>
      <c r="J34" s="233">
        <v>106</v>
      </c>
      <c r="K34" s="185">
        <v>5.4</v>
      </c>
      <c r="L34" s="184">
        <v>45950</v>
      </c>
      <c r="M34" s="187"/>
      <c r="N34" s="187"/>
      <c r="O34" s="191">
        <v>61</v>
      </c>
      <c r="P34" s="187"/>
      <c r="Q34" s="233">
        <v>25</v>
      </c>
      <c r="R34" s="343">
        <v>46065</v>
      </c>
    </row>
    <row r="35" spans="1:18" ht="16.5" customHeight="1">
      <c r="A35" s="178" t="s">
        <v>234</v>
      </c>
      <c r="B35" s="178" t="s">
        <v>14797</v>
      </c>
      <c r="C35" s="180" t="s">
        <v>14798</v>
      </c>
      <c r="D35" s="178" t="s">
        <v>272</v>
      </c>
      <c r="E35" s="178" t="s">
        <v>6334</v>
      </c>
      <c r="F35" s="178" t="s">
        <v>106</v>
      </c>
      <c r="G35" s="178" t="s">
        <v>34</v>
      </c>
      <c r="H35" s="184">
        <v>46019.666666666664</v>
      </c>
      <c r="I35" s="184">
        <v>46111.666666666664</v>
      </c>
      <c r="J35" s="233">
        <v>59</v>
      </c>
      <c r="K35" s="185">
        <v>3.0666666666666669</v>
      </c>
      <c r="L35" s="184">
        <v>46024</v>
      </c>
      <c r="M35" s="187"/>
      <c r="N35" s="187"/>
      <c r="O35" s="191">
        <v>5</v>
      </c>
      <c r="P35" s="187"/>
      <c r="Q35" s="233">
        <v>9</v>
      </c>
      <c r="R35" s="191"/>
    </row>
    <row r="36" spans="1:18" ht="16.5" customHeight="1">
      <c r="A36" s="178" t="s">
        <v>234</v>
      </c>
      <c r="B36" s="178" t="s">
        <v>13781</v>
      </c>
      <c r="C36" s="180" t="s">
        <v>13782</v>
      </c>
      <c r="D36" s="178" t="s">
        <v>505</v>
      </c>
      <c r="E36" s="178" t="s">
        <v>506</v>
      </c>
      <c r="F36" s="178" t="s">
        <v>6004</v>
      </c>
      <c r="G36" s="178" t="s">
        <v>34</v>
      </c>
      <c r="H36" s="184">
        <v>46005.666666666664</v>
      </c>
      <c r="I36" s="184">
        <v>46079.666666666664</v>
      </c>
      <c r="J36" s="233">
        <v>47</v>
      </c>
      <c r="K36" s="185">
        <v>2.4666666666666668</v>
      </c>
      <c r="L36" s="184"/>
      <c r="M36" s="187"/>
      <c r="N36" s="187"/>
      <c r="O36" s="191">
        <v>0</v>
      </c>
      <c r="P36" s="187"/>
      <c r="Q36" s="291">
        <v>0</v>
      </c>
      <c r="R36" s="343">
        <v>46062</v>
      </c>
    </row>
    <row r="37" spans="1:18" ht="16.5" customHeight="1">
      <c r="A37" s="178" t="s">
        <v>517</v>
      </c>
      <c r="B37" s="178" t="s">
        <v>12108</v>
      </c>
      <c r="C37" s="180" t="s">
        <v>12109</v>
      </c>
      <c r="D37" s="178" t="s">
        <v>272</v>
      </c>
      <c r="E37" s="178" t="s">
        <v>15962</v>
      </c>
      <c r="F37" s="178" t="s">
        <v>132</v>
      </c>
      <c r="G37" s="344" t="s">
        <v>15698</v>
      </c>
      <c r="H37" s="184">
        <v>45900.666666666664</v>
      </c>
      <c r="I37" s="184">
        <v>45988.666666666664</v>
      </c>
      <c r="J37" s="233">
        <v>60</v>
      </c>
      <c r="K37" s="185">
        <v>2.9333333333333331</v>
      </c>
      <c r="L37" s="184">
        <v>45939</v>
      </c>
      <c r="M37" s="184">
        <v>46030.375578703701</v>
      </c>
      <c r="N37" s="184">
        <v>46030</v>
      </c>
      <c r="O37" s="191">
        <v>62</v>
      </c>
      <c r="P37" s="345">
        <v>3.03</v>
      </c>
      <c r="Q37" s="233">
        <v>100</v>
      </c>
      <c r="R37" s="191"/>
    </row>
    <row r="38" spans="1:18" ht="16.5" customHeight="1"/>
    <row r="39" spans="1:18" ht="16.5" customHeight="1"/>
    <row r="40" spans="1:18" ht="16.5" customHeight="1"/>
    <row r="41" spans="1:18" ht="16.5" customHeight="1"/>
    <row r="42" spans="1:18" ht="16.5" customHeight="1"/>
    <row r="43" spans="1:18" ht="16.5" customHeight="1"/>
    <row r="44" spans="1:18" ht="16.5" customHeight="1"/>
    <row r="45" spans="1:18" ht="16.5" customHeight="1"/>
    <row r="46" spans="1:18" ht="16.5" customHeight="1"/>
    <row r="47" spans="1:18" ht="16.5" customHeight="1"/>
    <row r="48" spans="1:1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sheetData>
  <autoFilter ref="A6:R55" xr:uid="{00000000-0009-0000-0000-000008000000}"/>
  <sortState ref="A7:R20">
    <sortCondition ref="G7:G20"/>
  </sortState>
  <mergeCells count="3">
    <mergeCell ref="C1:N1"/>
    <mergeCell ref="C2:N2"/>
    <mergeCell ref="B4:C4"/>
  </mergeCells>
  <phoneticPr fontId="3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G41"/>
  <sheetViews>
    <sheetView workbookViewId="0">
      <selection activeCell="J14" sqref="J14"/>
    </sheetView>
  </sheetViews>
  <sheetFormatPr defaultRowHeight="12.75"/>
  <cols>
    <col min="1" max="1" width="8.5703125" customWidth="1"/>
    <col min="2" max="2" width="10.5703125" customWidth="1"/>
    <col min="3" max="3" width="8.42578125" customWidth="1"/>
    <col min="4" max="4" width="15.7109375" customWidth="1"/>
    <col min="5" max="5" width="13.7109375" bestFit="1" customWidth="1"/>
    <col min="6" max="6" width="10" bestFit="1" customWidth="1"/>
    <col min="7" max="7" width="11.85546875" customWidth="1"/>
    <col min="13" max="13" width="9.140625" customWidth="1"/>
  </cols>
  <sheetData>
    <row r="1" spans="1:7" ht="21">
      <c r="A1" s="156"/>
      <c r="B1" s="156"/>
      <c r="D1" s="153" t="s">
        <v>8</v>
      </c>
      <c r="E1" s="153"/>
      <c r="F1" s="153"/>
      <c r="G1" s="153"/>
    </row>
    <row r="2" spans="1:7" ht="21">
      <c r="A2" s="156"/>
      <c r="B2" s="156"/>
      <c r="D2" s="153" t="s">
        <v>504</v>
      </c>
      <c r="E2" s="153"/>
      <c r="F2" s="153"/>
      <c r="G2" s="153"/>
    </row>
    <row r="3" spans="1:7" ht="19.5">
      <c r="A3" s="157"/>
      <c r="B3" s="157"/>
      <c r="C3" s="157"/>
      <c r="D3" s="157"/>
      <c r="E3" s="158"/>
      <c r="F3" s="158"/>
      <c r="G3" s="158"/>
    </row>
    <row r="4" spans="1:7" ht="14.25">
      <c r="A4" s="159" t="s">
        <v>9</v>
      </c>
      <c r="B4" s="407">
        <v>46044.463784722226</v>
      </c>
      <c r="C4" s="407"/>
      <c r="D4" s="160"/>
      <c r="E4" s="160"/>
      <c r="F4" s="160"/>
      <c r="G4" s="161" t="s">
        <v>10</v>
      </c>
    </row>
    <row r="5" spans="1:7" ht="13.5">
      <c r="A5" s="162" t="s">
        <v>153</v>
      </c>
      <c r="B5" s="162" t="s">
        <v>360</v>
      </c>
      <c r="C5" s="162" t="s">
        <v>221</v>
      </c>
      <c r="D5" s="162" t="s">
        <v>361</v>
      </c>
      <c r="E5" s="162" t="s">
        <v>362</v>
      </c>
      <c r="F5" s="162" t="s">
        <v>363</v>
      </c>
      <c r="G5" s="162" t="s">
        <v>364</v>
      </c>
    </row>
    <row r="6" spans="1:7" ht="13.5">
      <c r="A6" s="163" t="s">
        <v>3118</v>
      </c>
      <c r="B6" s="163" t="s">
        <v>709</v>
      </c>
      <c r="C6" s="163" t="s">
        <v>3119</v>
      </c>
      <c r="D6" s="164" t="s">
        <v>2862</v>
      </c>
      <c r="E6" s="165">
        <v>35892</v>
      </c>
      <c r="F6" s="166" t="s">
        <v>3120</v>
      </c>
      <c r="G6" s="164" t="s">
        <v>181</v>
      </c>
    </row>
    <row r="7" spans="1:7" ht="13.5">
      <c r="A7" s="163" t="s">
        <v>3121</v>
      </c>
      <c r="B7" s="163" t="s">
        <v>259</v>
      </c>
      <c r="C7" s="163" t="s">
        <v>3122</v>
      </c>
      <c r="D7" s="164" t="s">
        <v>3123</v>
      </c>
      <c r="E7" s="165">
        <v>35992</v>
      </c>
      <c r="F7" s="166" t="s">
        <v>3124</v>
      </c>
      <c r="G7" s="164" t="s">
        <v>374</v>
      </c>
    </row>
    <row r="8" spans="1:7" ht="13.5">
      <c r="A8" s="163" t="s">
        <v>161</v>
      </c>
      <c r="B8" s="163" t="s">
        <v>66</v>
      </c>
      <c r="C8" s="163" t="s">
        <v>272</v>
      </c>
      <c r="D8" s="164" t="s">
        <v>6334</v>
      </c>
      <c r="E8" s="165">
        <v>37791</v>
      </c>
      <c r="F8" s="166" t="s">
        <v>365</v>
      </c>
      <c r="G8" s="164" t="s">
        <v>162</v>
      </c>
    </row>
    <row r="9" spans="1:7" ht="13.5">
      <c r="A9" s="163" t="s">
        <v>367</v>
      </c>
      <c r="B9" s="163" t="s">
        <v>241</v>
      </c>
      <c r="C9" s="163" t="s">
        <v>272</v>
      </c>
      <c r="D9" s="164" t="s">
        <v>6334</v>
      </c>
      <c r="E9" s="165">
        <v>38845</v>
      </c>
      <c r="F9" s="166" t="s">
        <v>368</v>
      </c>
      <c r="G9" s="164" t="s">
        <v>167</v>
      </c>
    </row>
    <row r="10" spans="1:7" ht="13.5">
      <c r="A10" s="163" t="s">
        <v>369</v>
      </c>
      <c r="B10" s="163" t="s">
        <v>132</v>
      </c>
      <c r="C10" s="163" t="s">
        <v>272</v>
      </c>
      <c r="D10" s="164" t="s">
        <v>6334</v>
      </c>
      <c r="E10" s="165">
        <v>39055</v>
      </c>
      <c r="F10" s="166" t="s">
        <v>370</v>
      </c>
      <c r="G10" s="164" t="s">
        <v>374</v>
      </c>
    </row>
    <row r="11" spans="1:7" ht="13.5">
      <c r="A11" s="163" t="s">
        <v>190</v>
      </c>
      <c r="B11" s="163" t="s">
        <v>50</v>
      </c>
      <c r="C11" s="163" t="s">
        <v>2864</v>
      </c>
      <c r="D11" s="164" t="s">
        <v>2860</v>
      </c>
      <c r="E11" s="165">
        <v>39156</v>
      </c>
      <c r="F11" s="166" t="s">
        <v>371</v>
      </c>
      <c r="G11" s="164" t="s">
        <v>191</v>
      </c>
    </row>
    <row r="12" spans="1:7" ht="13.5">
      <c r="A12" s="163" t="s">
        <v>208</v>
      </c>
      <c r="B12" s="163" t="s">
        <v>123</v>
      </c>
      <c r="C12" s="163" t="s">
        <v>505</v>
      </c>
      <c r="D12" s="164" t="s">
        <v>506</v>
      </c>
      <c r="E12" s="165">
        <v>39552</v>
      </c>
      <c r="F12" s="166" t="s">
        <v>372</v>
      </c>
      <c r="G12" s="164" t="s">
        <v>2174</v>
      </c>
    </row>
    <row r="13" spans="1:7" ht="13.5">
      <c r="A13" s="163" t="s">
        <v>410</v>
      </c>
      <c r="B13" s="163" t="s">
        <v>122</v>
      </c>
      <c r="C13" s="163" t="s">
        <v>2863</v>
      </c>
      <c r="D13" s="164" t="s">
        <v>2861</v>
      </c>
      <c r="E13" s="165">
        <v>39818</v>
      </c>
      <c r="F13" s="166" t="s">
        <v>3125</v>
      </c>
      <c r="G13" s="164" t="s">
        <v>411</v>
      </c>
    </row>
    <row r="14" spans="1:7" ht="13.5">
      <c r="A14" s="163" t="s">
        <v>412</v>
      </c>
      <c r="B14" s="163" t="s">
        <v>274</v>
      </c>
      <c r="C14" s="163" t="s">
        <v>2863</v>
      </c>
      <c r="D14" s="164" t="s">
        <v>2861</v>
      </c>
      <c r="E14" s="165">
        <v>41610</v>
      </c>
      <c r="F14" s="166" t="s">
        <v>3125</v>
      </c>
      <c r="G14" s="164" t="s">
        <v>413</v>
      </c>
    </row>
    <row r="15" spans="1:7" ht="13.5">
      <c r="A15" s="163" t="s">
        <v>876</v>
      </c>
      <c r="B15" s="163" t="s">
        <v>877</v>
      </c>
      <c r="C15" s="163" t="s">
        <v>323</v>
      </c>
      <c r="D15" s="164" t="s">
        <v>73</v>
      </c>
      <c r="E15" s="165">
        <v>45481</v>
      </c>
      <c r="F15" s="166"/>
      <c r="G15" s="164" t="s">
        <v>181</v>
      </c>
    </row>
    <row r="16" spans="1:7" ht="13.5">
      <c r="A16" s="163" t="s">
        <v>773</v>
      </c>
      <c r="B16" s="163" t="s">
        <v>356</v>
      </c>
      <c r="C16" s="163" t="s">
        <v>6336</v>
      </c>
      <c r="D16" s="164" t="s">
        <v>65</v>
      </c>
      <c r="E16" s="165">
        <v>40728</v>
      </c>
      <c r="F16" s="166" t="s">
        <v>373</v>
      </c>
      <c r="G16" s="164" t="s">
        <v>6002</v>
      </c>
    </row>
    <row r="17" spans="1:7" ht="13.5">
      <c r="A17" s="163" t="s">
        <v>774</v>
      </c>
      <c r="B17" s="163" t="s">
        <v>106</v>
      </c>
      <c r="C17" s="163" t="s">
        <v>272</v>
      </c>
      <c r="D17" s="164" t="s">
        <v>6334</v>
      </c>
      <c r="E17" s="165">
        <v>40854</v>
      </c>
      <c r="F17" s="166" t="s">
        <v>375</v>
      </c>
      <c r="G17" s="164" t="s">
        <v>164</v>
      </c>
    </row>
    <row r="18" spans="1:7" ht="13.5">
      <c r="A18" s="163" t="s">
        <v>933</v>
      </c>
      <c r="B18" s="163" t="s">
        <v>262</v>
      </c>
      <c r="C18" s="163" t="s">
        <v>2863</v>
      </c>
      <c r="D18" s="164" t="s">
        <v>2861</v>
      </c>
      <c r="E18" s="165">
        <v>40861</v>
      </c>
      <c r="F18" s="166" t="s">
        <v>3126</v>
      </c>
      <c r="G18" s="164" t="s">
        <v>162</v>
      </c>
    </row>
    <row r="19" spans="1:7" ht="13.5">
      <c r="A19" s="163" t="s">
        <v>775</v>
      </c>
      <c r="B19" s="163" t="s">
        <v>115</v>
      </c>
      <c r="C19" s="163" t="s">
        <v>233</v>
      </c>
      <c r="D19" s="164" t="s">
        <v>100</v>
      </c>
      <c r="E19" s="165">
        <v>41855</v>
      </c>
      <c r="F19" s="166" t="s">
        <v>366</v>
      </c>
      <c r="G19" s="164" t="s">
        <v>191</v>
      </c>
    </row>
    <row r="20" spans="1:7" ht="13.5">
      <c r="A20" s="163" t="s">
        <v>934</v>
      </c>
      <c r="B20" s="163" t="s">
        <v>421</v>
      </c>
      <c r="C20" s="163" t="s">
        <v>2863</v>
      </c>
      <c r="D20" s="164" t="s">
        <v>2861</v>
      </c>
      <c r="E20" s="165">
        <v>42373</v>
      </c>
      <c r="F20" s="166" t="s">
        <v>3127</v>
      </c>
      <c r="G20" s="164" t="s">
        <v>162</v>
      </c>
    </row>
    <row r="21" spans="1:7" ht="13.5">
      <c r="A21" s="163" t="s">
        <v>935</v>
      </c>
      <c r="B21" s="163" t="s">
        <v>422</v>
      </c>
      <c r="C21" s="163" t="s">
        <v>2863</v>
      </c>
      <c r="D21" s="164" t="s">
        <v>2861</v>
      </c>
      <c r="E21" s="165">
        <v>42430</v>
      </c>
      <c r="F21" s="166" t="s">
        <v>3128</v>
      </c>
      <c r="G21" s="164" t="s">
        <v>162</v>
      </c>
    </row>
    <row r="22" spans="1:7" ht="13.5">
      <c r="A22" s="163" t="s">
        <v>776</v>
      </c>
      <c r="B22" s="163" t="s">
        <v>103</v>
      </c>
      <c r="C22" s="163" t="s">
        <v>323</v>
      </c>
      <c r="D22" s="164" t="s">
        <v>73</v>
      </c>
      <c r="E22" s="165">
        <v>42548</v>
      </c>
      <c r="F22" s="166" t="s">
        <v>365</v>
      </c>
      <c r="G22" s="164" t="s">
        <v>162</v>
      </c>
    </row>
    <row r="23" spans="1:7" ht="13.5">
      <c r="A23" s="163" t="s">
        <v>777</v>
      </c>
      <c r="B23" s="163" t="s">
        <v>112</v>
      </c>
      <c r="C23" s="163" t="s">
        <v>505</v>
      </c>
      <c r="D23" s="164" t="s">
        <v>506</v>
      </c>
      <c r="E23" s="165">
        <v>42646</v>
      </c>
      <c r="F23" s="166" t="s">
        <v>372</v>
      </c>
      <c r="G23" s="164" t="s">
        <v>191</v>
      </c>
    </row>
    <row r="24" spans="1:7" ht="13.5">
      <c r="A24" s="163" t="s">
        <v>778</v>
      </c>
      <c r="B24" s="163" t="s">
        <v>74</v>
      </c>
      <c r="C24" s="163" t="s">
        <v>323</v>
      </c>
      <c r="D24" s="164" t="s">
        <v>73</v>
      </c>
      <c r="E24" s="165">
        <v>42842</v>
      </c>
      <c r="F24" s="166" t="s">
        <v>465</v>
      </c>
      <c r="G24" s="164" t="s">
        <v>191</v>
      </c>
    </row>
    <row r="25" spans="1:7" ht="13.5">
      <c r="A25" s="163" t="s">
        <v>779</v>
      </c>
      <c r="B25" s="163" t="s">
        <v>133</v>
      </c>
      <c r="C25" s="163" t="s">
        <v>272</v>
      </c>
      <c r="D25" s="164" t="s">
        <v>6334</v>
      </c>
      <c r="E25" s="165">
        <v>43262</v>
      </c>
      <c r="F25" s="166" t="s">
        <v>365</v>
      </c>
      <c r="G25" s="164" t="s">
        <v>167</v>
      </c>
    </row>
    <row r="26" spans="1:7" ht="13.5">
      <c r="A26" s="163" t="s">
        <v>3129</v>
      </c>
      <c r="B26" s="163" t="s">
        <v>3130</v>
      </c>
      <c r="C26" s="163" t="s">
        <v>3122</v>
      </c>
      <c r="D26" s="164" t="s">
        <v>3123</v>
      </c>
      <c r="E26" s="165">
        <v>44648</v>
      </c>
      <c r="F26" s="166"/>
      <c r="G26" s="164" t="s">
        <v>3131</v>
      </c>
    </row>
    <row r="27" spans="1:7" ht="13.5">
      <c r="A27" s="163" t="s">
        <v>780</v>
      </c>
      <c r="B27" s="163" t="s">
        <v>399</v>
      </c>
      <c r="C27" s="163" t="s">
        <v>323</v>
      </c>
      <c r="D27" s="164" t="s">
        <v>73</v>
      </c>
      <c r="E27" s="165">
        <v>44669</v>
      </c>
      <c r="F27" s="166"/>
      <c r="G27" s="164" t="s">
        <v>164</v>
      </c>
    </row>
    <row r="28" spans="1:7" ht="13.5">
      <c r="A28" s="163" t="s">
        <v>782</v>
      </c>
      <c r="B28" s="163" t="s">
        <v>476</v>
      </c>
      <c r="C28" s="163" t="s">
        <v>233</v>
      </c>
      <c r="D28" s="164" t="s">
        <v>100</v>
      </c>
      <c r="E28" s="165">
        <v>44796</v>
      </c>
      <c r="F28" s="166" t="s">
        <v>376</v>
      </c>
      <c r="G28" s="164" t="s">
        <v>167</v>
      </c>
    </row>
    <row r="29" spans="1:7" ht="13.5">
      <c r="A29" s="163" t="s">
        <v>784</v>
      </c>
      <c r="B29" s="163" t="s">
        <v>553</v>
      </c>
      <c r="C29" s="163" t="s">
        <v>6335</v>
      </c>
      <c r="D29" s="164" t="s">
        <v>32</v>
      </c>
      <c r="E29" s="165">
        <v>45026</v>
      </c>
      <c r="F29" s="166" t="s">
        <v>376</v>
      </c>
      <c r="G29" s="164" t="s">
        <v>167</v>
      </c>
    </row>
    <row r="30" spans="1:7" ht="13.5">
      <c r="A30" s="163" t="s">
        <v>786</v>
      </c>
      <c r="B30" s="163" t="s">
        <v>562</v>
      </c>
      <c r="C30" s="163" t="s">
        <v>2864</v>
      </c>
      <c r="D30" s="164" t="s">
        <v>2860</v>
      </c>
      <c r="E30" s="165">
        <v>45054</v>
      </c>
      <c r="F30" s="166"/>
      <c r="G30" s="164" t="s">
        <v>164</v>
      </c>
    </row>
    <row r="31" spans="1:7" ht="13.5">
      <c r="A31" s="163" t="s">
        <v>787</v>
      </c>
      <c r="B31" s="163" t="s">
        <v>615</v>
      </c>
      <c r="C31" s="163" t="s">
        <v>233</v>
      </c>
      <c r="D31" s="164" t="s">
        <v>100</v>
      </c>
      <c r="E31" s="165">
        <v>45210</v>
      </c>
      <c r="F31" s="166"/>
      <c r="G31" s="164" t="s">
        <v>164</v>
      </c>
    </row>
    <row r="32" spans="1:7" ht="13.5">
      <c r="A32" s="163" t="s">
        <v>788</v>
      </c>
      <c r="B32" s="163" t="s">
        <v>736</v>
      </c>
      <c r="C32" s="163" t="s">
        <v>233</v>
      </c>
      <c r="D32" s="164" t="s">
        <v>100</v>
      </c>
      <c r="E32" s="165">
        <v>45418</v>
      </c>
      <c r="F32" s="166"/>
      <c r="G32" s="164" t="s">
        <v>167</v>
      </c>
    </row>
    <row r="33" spans="1:7" ht="13.5">
      <c r="A33" s="163" t="s">
        <v>789</v>
      </c>
      <c r="B33" s="163" t="s">
        <v>741</v>
      </c>
      <c r="C33" s="163" t="s">
        <v>6335</v>
      </c>
      <c r="D33" s="164" t="s">
        <v>32</v>
      </c>
      <c r="E33" s="165">
        <v>45425</v>
      </c>
      <c r="F33" s="166"/>
      <c r="G33" s="164" t="s">
        <v>164</v>
      </c>
    </row>
    <row r="34" spans="1:7" ht="13.5">
      <c r="A34" s="163" t="s">
        <v>790</v>
      </c>
      <c r="B34" s="163" t="s">
        <v>770</v>
      </c>
      <c r="C34" s="163" t="s">
        <v>505</v>
      </c>
      <c r="D34" s="164" t="s">
        <v>506</v>
      </c>
      <c r="E34" s="165">
        <v>45446</v>
      </c>
      <c r="F34" s="166" t="s">
        <v>757</v>
      </c>
      <c r="G34" s="164" t="s">
        <v>168</v>
      </c>
    </row>
    <row r="35" spans="1:7" ht="13.5">
      <c r="A35" s="163" t="s">
        <v>3132</v>
      </c>
      <c r="B35" s="163" t="s">
        <v>3134</v>
      </c>
      <c r="C35" s="163" t="s">
        <v>3119</v>
      </c>
      <c r="D35" s="164" t="s">
        <v>2862</v>
      </c>
      <c r="E35" s="165">
        <v>45566</v>
      </c>
      <c r="F35" s="166"/>
      <c r="G35" s="164" t="s">
        <v>168</v>
      </c>
    </row>
    <row r="36" spans="1:7" ht="13.5">
      <c r="A36" s="163" t="s">
        <v>3684</v>
      </c>
      <c r="B36" s="163" t="s">
        <v>3685</v>
      </c>
      <c r="C36" s="163" t="s">
        <v>2864</v>
      </c>
      <c r="D36" s="164" t="s">
        <v>2860</v>
      </c>
      <c r="E36" s="165">
        <v>45600</v>
      </c>
      <c r="F36" s="166"/>
      <c r="G36" s="164" t="s">
        <v>162</v>
      </c>
    </row>
    <row r="37" spans="1:7" ht="13.5">
      <c r="A37" s="163" t="s">
        <v>5857</v>
      </c>
      <c r="B37" s="163" t="s">
        <v>5858</v>
      </c>
      <c r="C37" s="163" t="s">
        <v>272</v>
      </c>
      <c r="D37" s="164" t="s">
        <v>6334</v>
      </c>
      <c r="E37" s="165">
        <v>45705</v>
      </c>
      <c r="F37" s="166"/>
      <c r="G37" s="164" t="s">
        <v>164</v>
      </c>
    </row>
    <row r="38" spans="1:7" ht="13.5">
      <c r="A38" s="163" t="s">
        <v>6003</v>
      </c>
      <c r="B38" s="163" t="s">
        <v>6004</v>
      </c>
      <c r="C38" s="163" t="s">
        <v>505</v>
      </c>
      <c r="D38" s="164" t="s">
        <v>506</v>
      </c>
      <c r="E38" s="165">
        <v>45712</v>
      </c>
      <c r="F38" s="166"/>
      <c r="G38" s="164" t="s">
        <v>164</v>
      </c>
    </row>
    <row r="39" spans="1:7" ht="13.5">
      <c r="A39" s="163" t="s">
        <v>6875</v>
      </c>
      <c r="B39" s="163" t="s">
        <v>6876</v>
      </c>
      <c r="C39" s="163" t="s">
        <v>6335</v>
      </c>
      <c r="D39" s="164" t="s">
        <v>32</v>
      </c>
      <c r="E39" s="165">
        <v>45754</v>
      </c>
      <c r="F39" s="166"/>
      <c r="G39" s="164" t="s">
        <v>167</v>
      </c>
    </row>
    <row r="40" spans="1:7" ht="13.5">
      <c r="A40" s="163" t="s">
        <v>11793</v>
      </c>
      <c r="B40" s="163" t="s">
        <v>11794</v>
      </c>
      <c r="C40" s="163" t="s">
        <v>323</v>
      </c>
      <c r="D40" s="164" t="s">
        <v>73</v>
      </c>
      <c r="E40" s="165">
        <v>45931</v>
      </c>
      <c r="F40" s="166" t="s">
        <v>11795</v>
      </c>
      <c r="G40" s="164" t="s">
        <v>569</v>
      </c>
    </row>
    <row r="41" spans="1:7" ht="13.5">
      <c r="A41" s="163" t="s">
        <v>13378</v>
      </c>
      <c r="B41" s="163" t="s">
        <v>13379</v>
      </c>
      <c r="C41" s="163" t="s">
        <v>505</v>
      </c>
      <c r="D41" s="164" t="s">
        <v>506</v>
      </c>
      <c r="E41" s="165">
        <v>45992</v>
      </c>
      <c r="F41" s="166"/>
      <c r="G41" s="164" t="s">
        <v>168</v>
      </c>
    </row>
  </sheetData>
  <autoFilter ref="A5:G42" xr:uid="{00000000-0009-0000-0000-000009000000}">
    <sortState ref="A5:G41">
      <sortCondition ref="A4:A41"/>
    </sortState>
  </autoFilter>
  <mergeCells count="1">
    <mergeCell ref="B4:C4"/>
  </mergeCells>
  <phoneticPr fontId="3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0000"/>
    <pageSetUpPr fitToPage="1"/>
  </sheetPr>
  <dimension ref="A1:BV1073"/>
  <sheetViews>
    <sheetView showGridLines="0" zoomScaleNormal="100" workbookViewId="0">
      <pane ySplit="7" topLeftCell="A242" activePane="bottomLeft" state="frozen"/>
      <selection pane="bottomLeft" activeCell="H892" sqref="H892"/>
    </sheetView>
  </sheetViews>
  <sheetFormatPr defaultColWidth="9.140625" defaultRowHeight="12.75"/>
  <cols>
    <col min="1" max="1" width="6.140625" style="4" customWidth="1"/>
    <col min="2" max="2" width="10.85546875" style="4" customWidth="1"/>
    <col min="3" max="3" width="22.42578125" style="4" customWidth="1"/>
    <col min="4" max="4" width="17.42578125" style="1" customWidth="1"/>
    <col min="5" max="5" width="7" style="1" customWidth="1"/>
    <col min="6" max="6" width="10.42578125" style="1" customWidth="1"/>
    <col min="7" max="7" width="10.5703125" style="1" customWidth="1"/>
    <col min="8" max="8" width="4.85546875" style="1" customWidth="1"/>
    <col min="9" max="9" width="10.28515625" style="1" customWidth="1"/>
    <col min="10" max="10" width="12.28515625" style="1" customWidth="1"/>
    <col min="11" max="11" width="5.140625" style="1" customWidth="1"/>
    <col min="12" max="12" width="4.7109375" style="5" customWidth="1"/>
    <col min="13" max="13" width="4.5703125" style="1" customWidth="1"/>
    <col min="14" max="14" width="11.42578125" style="61" bestFit="1" customWidth="1"/>
    <col min="15" max="15" width="8" style="90" customWidth="1"/>
    <col min="16" max="16" width="8.7109375" style="90" hidden="1" customWidth="1"/>
    <col min="17" max="17" width="13.5703125" style="1" customWidth="1"/>
    <col min="18" max="18" width="0.85546875" style="1" customWidth="1"/>
    <col min="19" max="74" width="2.42578125" style="1" customWidth="1"/>
    <col min="75" max="16384" width="9.140625" style="2"/>
  </cols>
  <sheetData>
    <row r="1" spans="1:74" ht="24" customHeight="1">
      <c r="A1" s="25" t="s">
        <v>134</v>
      </c>
      <c r="B1" s="25"/>
      <c r="C1" s="25"/>
      <c r="D1" s="8"/>
      <c r="E1" s="8"/>
      <c r="F1" s="8"/>
      <c r="G1" s="8"/>
      <c r="H1" s="26"/>
      <c r="S1" s="411"/>
      <c r="T1" s="411"/>
      <c r="U1" s="411"/>
      <c r="V1" s="411"/>
      <c r="W1" s="411"/>
      <c r="X1" s="411"/>
      <c r="Y1" s="411"/>
      <c r="Z1" s="411"/>
      <c r="AA1" s="411"/>
      <c r="AB1" s="411"/>
      <c r="AC1" s="411"/>
      <c r="AD1" s="411"/>
      <c r="AE1" s="411"/>
      <c r="AF1" s="411"/>
      <c r="AG1" s="411"/>
      <c r="AH1" s="411"/>
      <c r="AI1" s="411"/>
      <c r="AJ1" s="411"/>
      <c r="AK1" s="411"/>
      <c r="AL1" s="411"/>
      <c r="AM1" s="411"/>
    </row>
    <row r="2" spans="1:74" ht="13.5" customHeight="1">
      <c r="A2" s="13"/>
      <c r="B2" s="13"/>
      <c r="C2" s="13"/>
      <c r="D2" s="6"/>
      <c r="E2" s="6"/>
      <c r="F2" s="27"/>
      <c r="G2" s="27"/>
      <c r="N2" s="58"/>
      <c r="O2" s="91" t="s">
        <v>148</v>
      </c>
    </row>
    <row r="3" spans="1:74" ht="13.5" customHeight="1">
      <c r="A3" s="13"/>
      <c r="B3" s="13"/>
      <c r="C3" s="13"/>
      <c r="D3" s="9"/>
      <c r="E3" s="3"/>
      <c r="F3" s="3"/>
      <c r="G3" s="3"/>
      <c r="I3" s="3"/>
      <c r="J3" s="3"/>
      <c r="K3" s="3"/>
      <c r="L3" s="46"/>
      <c r="N3" s="59"/>
      <c r="O3" s="414" t="s">
        <v>149</v>
      </c>
      <c r="P3" s="415"/>
      <c r="Q3" s="415"/>
      <c r="R3" s="415"/>
      <c r="S3" s="415"/>
      <c r="T3" s="416"/>
      <c r="U3" s="7"/>
      <c r="V3" s="7"/>
      <c r="W3" s="7"/>
      <c r="X3" s="7"/>
      <c r="Y3" s="7"/>
      <c r="Z3" s="7"/>
      <c r="AA3" s="7"/>
      <c r="AB3" s="7"/>
      <c r="AC3" s="7"/>
      <c r="AD3" s="7"/>
      <c r="AE3" s="7"/>
      <c r="AF3" s="7"/>
      <c r="AG3" s="7"/>
      <c r="AH3" s="7"/>
      <c r="AI3" s="7"/>
    </row>
    <row r="4" spans="1:74" ht="12.75" customHeight="1">
      <c r="A4" s="20"/>
      <c r="B4" s="20"/>
      <c r="C4" s="20"/>
      <c r="D4" s="23" t="s">
        <v>4</v>
      </c>
      <c r="E4" s="413">
        <v>44270</v>
      </c>
      <c r="F4" s="413"/>
      <c r="G4" s="21"/>
      <c r="H4" s="32"/>
      <c r="I4" s="23"/>
      <c r="J4" s="23" t="s">
        <v>5</v>
      </c>
      <c r="K4" s="45">
        <v>66</v>
      </c>
      <c r="L4" s="32" t="s">
        <v>6</v>
      </c>
      <c r="N4" s="417" t="s">
        <v>249</v>
      </c>
      <c r="O4" s="417"/>
      <c r="P4" s="417"/>
      <c r="Q4" s="417"/>
      <c r="R4" s="11"/>
      <c r="S4" s="409" t="str">
        <f>"第 "&amp;(S6-($E$4-WEEKDAY($E$4,1)+2))/7+1&amp;" 周"</f>
        <v>第 66 周</v>
      </c>
      <c r="T4" s="409"/>
      <c r="U4" s="409"/>
      <c r="V4" s="409"/>
      <c r="W4" s="409"/>
      <c r="X4" s="409"/>
      <c r="Y4" s="409"/>
      <c r="Z4" s="409" t="str">
        <f>"第 "&amp;(Z6-($E$4-WEEKDAY($E$4,1)+2))/7+1&amp;" 周"</f>
        <v>第 67 周</v>
      </c>
      <c r="AA4" s="409"/>
      <c r="AB4" s="409"/>
      <c r="AC4" s="409"/>
      <c r="AD4" s="409"/>
      <c r="AE4" s="409"/>
      <c r="AF4" s="409"/>
      <c r="AG4" s="409" t="str">
        <f>"第 "&amp;(AG6-($E$4-WEEKDAY($E$4,1)+2))/7+1&amp;" 周"</f>
        <v>第 68 周</v>
      </c>
      <c r="AH4" s="409"/>
      <c r="AI4" s="409"/>
      <c r="AJ4" s="409"/>
      <c r="AK4" s="409"/>
      <c r="AL4" s="409"/>
      <c r="AM4" s="409"/>
      <c r="AN4" s="409" t="str">
        <f>"第 "&amp;(AN6-($E$4-WEEKDAY($E$4,1)+2))/7+1&amp;" 周"</f>
        <v>第 69 周</v>
      </c>
      <c r="AO4" s="409"/>
      <c r="AP4" s="409"/>
      <c r="AQ4" s="409"/>
      <c r="AR4" s="409"/>
      <c r="AS4" s="409"/>
      <c r="AT4" s="409"/>
      <c r="AU4" s="409" t="str">
        <f>"第 "&amp;(AU6-($E$4-WEEKDAY($E$4,1)+2))/7+1&amp;" 周"</f>
        <v>第 70 周</v>
      </c>
      <c r="AV4" s="409"/>
      <c r="AW4" s="409"/>
      <c r="AX4" s="409"/>
      <c r="AY4" s="409"/>
      <c r="AZ4" s="409"/>
      <c r="BA4" s="409"/>
      <c r="BB4" s="409" t="str">
        <f>"第 "&amp;(BB6-($E$4-WEEKDAY($E$4,1)+2))/7+1&amp;" 周"</f>
        <v>第 71 周</v>
      </c>
      <c r="BC4" s="409"/>
      <c r="BD4" s="409"/>
      <c r="BE4" s="409"/>
      <c r="BF4" s="409"/>
      <c r="BG4" s="409"/>
      <c r="BH4" s="409"/>
      <c r="BI4" s="409" t="str">
        <f>"第 "&amp;(BI6-($E$4-WEEKDAY($E$4,1)+2))/7+1&amp;" 周"</f>
        <v>第 72 周</v>
      </c>
      <c r="BJ4" s="409"/>
      <c r="BK4" s="409"/>
      <c r="BL4" s="409"/>
      <c r="BM4" s="409"/>
      <c r="BN4" s="409"/>
      <c r="BO4" s="409"/>
      <c r="BP4" s="409" t="str">
        <f>"第 "&amp;(BP6-($E$4-WEEKDAY($E$4,1)+2))/7+1&amp;" 周"</f>
        <v>第 73 周</v>
      </c>
      <c r="BQ4" s="409"/>
      <c r="BR4" s="409"/>
      <c r="BS4" s="409"/>
      <c r="BT4" s="409"/>
      <c r="BU4" s="409"/>
      <c r="BV4" s="409"/>
    </row>
    <row r="5" spans="1:74" ht="12" customHeight="1">
      <c r="A5" s="20"/>
      <c r="B5" s="20"/>
      <c r="C5" s="20"/>
      <c r="D5" s="23" t="s">
        <v>7</v>
      </c>
      <c r="E5" s="412"/>
      <c r="F5" s="412"/>
      <c r="G5" s="22"/>
      <c r="H5" s="22"/>
      <c r="I5" s="22"/>
      <c r="J5" s="22"/>
      <c r="K5" s="22"/>
      <c r="L5" s="47"/>
      <c r="M5" s="64"/>
      <c r="N5" s="417"/>
      <c r="O5" s="417"/>
      <c r="P5" s="417"/>
      <c r="Q5" s="417"/>
      <c r="R5" s="11"/>
      <c r="S5" s="410">
        <f>S6</f>
        <v>44725</v>
      </c>
      <c r="T5" s="410"/>
      <c r="U5" s="410"/>
      <c r="V5" s="410"/>
      <c r="W5" s="410"/>
      <c r="X5" s="410"/>
      <c r="Y5" s="410"/>
      <c r="Z5" s="410">
        <f>Z6</f>
        <v>44732</v>
      </c>
      <c r="AA5" s="410"/>
      <c r="AB5" s="410"/>
      <c r="AC5" s="410"/>
      <c r="AD5" s="410"/>
      <c r="AE5" s="410"/>
      <c r="AF5" s="410"/>
      <c r="AG5" s="410">
        <f>AG6</f>
        <v>44739</v>
      </c>
      <c r="AH5" s="410"/>
      <c r="AI5" s="410"/>
      <c r="AJ5" s="410"/>
      <c r="AK5" s="410"/>
      <c r="AL5" s="410"/>
      <c r="AM5" s="410"/>
      <c r="AN5" s="410">
        <f>AN6</f>
        <v>44746</v>
      </c>
      <c r="AO5" s="410"/>
      <c r="AP5" s="410"/>
      <c r="AQ5" s="410"/>
      <c r="AR5" s="410"/>
      <c r="AS5" s="410"/>
      <c r="AT5" s="410"/>
      <c r="AU5" s="410">
        <f>AU6</f>
        <v>44753</v>
      </c>
      <c r="AV5" s="410"/>
      <c r="AW5" s="410"/>
      <c r="AX5" s="410"/>
      <c r="AY5" s="410"/>
      <c r="AZ5" s="410"/>
      <c r="BA5" s="410"/>
      <c r="BB5" s="410">
        <f>BB6</f>
        <v>44760</v>
      </c>
      <c r="BC5" s="410"/>
      <c r="BD5" s="410"/>
      <c r="BE5" s="410"/>
      <c r="BF5" s="410"/>
      <c r="BG5" s="410"/>
      <c r="BH5" s="410"/>
      <c r="BI5" s="410">
        <f>BI6</f>
        <v>44767</v>
      </c>
      <c r="BJ5" s="410"/>
      <c r="BK5" s="410"/>
      <c r="BL5" s="410"/>
      <c r="BM5" s="410"/>
      <c r="BN5" s="410"/>
      <c r="BO5" s="410"/>
      <c r="BP5" s="410">
        <f>BP6</f>
        <v>44774</v>
      </c>
      <c r="BQ5" s="410"/>
      <c r="BR5" s="410"/>
      <c r="BS5" s="410"/>
      <c r="BT5" s="410"/>
      <c r="BU5" s="410"/>
      <c r="BV5" s="410"/>
    </row>
    <row r="6" spans="1:74" ht="24" customHeight="1">
      <c r="A6" s="10"/>
      <c r="B6" s="10"/>
      <c r="C6" s="10"/>
      <c r="D6" s="11"/>
      <c r="E6" s="11"/>
      <c r="F6" s="11"/>
      <c r="G6" s="11"/>
      <c r="H6" s="11"/>
      <c r="I6" s="11"/>
      <c r="J6" s="11"/>
      <c r="K6" s="11"/>
      <c r="L6" s="12"/>
      <c r="M6" s="11"/>
      <c r="N6" s="408" t="s">
        <v>150</v>
      </c>
      <c r="O6" s="408"/>
      <c r="P6" s="408"/>
      <c r="Q6" s="408"/>
      <c r="R6" s="11"/>
      <c r="S6" s="30">
        <f>E4-WEEKDAY(E4,1)+2+7*(K4-1)</f>
        <v>44725</v>
      </c>
      <c r="T6" s="30">
        <f t="shared" ref="T6:AY6" si="0">S6+1</f>
        <v>44726</v>
      </c>
      <c r="U6" s="30">
        <f t="shared" si="0"/>
        <v>44727</v>
      </c>
      <c r="V6" s="30">
        <f t="shared" si="0"/>
        <v>44728</v>
      </c>
      <c r="W6" s="30">
        <f t="shared" si="0"/>
        <v>44729</v>
      </c>
      <c r="X6" s="30">
        <f t="shared" si="0"/>
        <v>44730</v>
      </c>
      <c r="Y6" s="30">
        <f t="shared" si="0"/>
        <v>44731</v>
      </c>
      <c r="Z6" s="30">
        <f t="shared" si="0"/>
        <v>44732</v>
      </c>
      <c r="AA6" s="30">
        <f t="shared" si="0"/>
        <v>44733</v>
      </c>
      <c r="AB6" s="30">
        <f t="shared" si="0"/>
        <v>44734</v>
      </c>
      <c r="AC6" s="30">
        <f t="shared" si="0"/>
        <v>44735</v>
      </c>
      <c r="AD6" s="30">
        <f t="shared" si="0"/>
        <v>44736</v>
      </c>
      <c r="AE6" s="30">
        <f t="shared" si="0"/>
        <v>44737</v>
      </c>
      <c r="AF6" s="30">
        <f t="shared" si="0"/>
        <v>44738</v>
      </c>
      <c r="AG6" s="30">
        <f t="shared" si="0"/>
        <v>44739</v>
      </c>
      <c r="AH6" s="30">
        <f t="shared" si="0"/>
        <v>44740</v>
      </c>
      <c r="AI6" s="30">
        <f t="shared" si="0"/>
        <v>44741</v>
      </c>
      <c r="AJ6" s="30">
        <f t="shared" si="0"/>
        <v>44742</v>
      </c>
      <c r="AK6" s="30">
        <f t="shared" si="0"/>
        <v>44743</v>
      </c>
      <c r="AL6" s="30">
        <f t="shared" si="0"/>
        <v>44744</v>
      </c>
      <c r="AM6" s="30">
        <f t="shared" si="0"/>
        <v>44745</v>
      </c>
      <c r="AN6" s="30">
        <f t="shared" si="0"/>
        <v>44746</v>
      </c>
      <c r="AO6" s="30">
        <f t="shared" si="0"/>
        <v>44747</v>
      </c>
      <c r="AP6" s="30">
        <f t="shared" si="0"/>
        <v>44748</v>
      </c>
      <c r="AQ6" s="30">
        <f t="shared" si="0"/>
        <v>44749</v>
      </c>
      <c r="AR6" s="30">
        <f t="shared" si="0"/>
        <v>44750</v>
      </c>
      <c r="AS6" s="30">
        <f t="shared" si="0"/>
        <v>44751</v>
      </c>
      <c r="AT6" s="30">
        <f t="shared" si="0"/>
        <v>44752</v>
      </c>
      <c r="AU6" s="30">
        <f t="shared" si="0"/>
        <v>44753</v>
      </c>
      <c r="AV6" s="30">
        <f t="shared" si="0"/>
        <v>44754</v>
      </c>
      <c r="AW6" s="30">
        <f t="shared" si="0"/>
        <v>44755</v>
      </c>
      <c r="AX6" s="30">
        <f t="shared" si="0"/>
        <v>44756</v>
      </c>
      <c r="AY6" s="30">
        <f t="shared" si="0"/>
        <v>44757</v>
      </c>
      <c r="AZ6" s="30">
        <f t="shared" ref="AZ6:BV6" si="1">AY6+1</f>
        <v>44758</v>
      </c>
      <c r="BA6" s="30">
        <f t="shared" si="1"/>
        <v>44759</v>
      </c>
      <c r="BB6" s="30">
        <f t="shared" si="1"/>
        <v>44760</v>
      </c>
      <c r="BC6" s="30">
        <f t="shared" si="1"/>
        <v>44761</v>
      </c>
      <c r="BD6" s="30">
        <f t="shared" si="1"/>
        <v>44762</v>
      </c>
      <c r="BE6" s="30">
        <f t="shared" si="1"/>
        <v>44763</v>
      </c>
      <c r="BF6" s="30">
        <f t="shared" si="1"/>
        <v>44764</v>
      </c>
      <c r="BG6" s="30">
        <f t="shared" si="1"/>
        <v>44765</v>
      </c>
      <c r="BH6" s="30">
        <f t="shared" si="1"/>
        <v>44766</v>
      </c>
      <c r="BI6" s="30">
        <f t="shared" si="1"/>
        <v>44767</v>
      </c>
      <c r="BJ6" s="30">
        <f t="shared" si="1"/>
        <v>44768</v>
      </c>
      <c r="BK6" s="30">
        <f t="shared" si="1"/>
        <v>44769</v>
      </c>
      <c r="BL6" s="30">
        <f t="shared" si="1"/>
        <v>44770</v>
      </c>
      <c r="BM6" s="30">
        <f t="shared" si="1"/>
        <v>44771</v>
      </c>
      <c r="BN6" s="30">
        <f t="shared" si="1"/>
        <v>44772</v>
      </c>
      <c r="BO6" s="30">
        <f t="shared" si="1"/>
        <v>44773</v>
      </c>
      <c r="BP6" s="30">
        <f t="shared" si="1"/>
        <v>44774</v>
      </c>
      <c r="BQ6" s="30">
        <f t="shared" si="1"/>
        <v>44775</v>
      </c>
      <c r="BR6" s="30">
        <f t="shared" si="1"/>
        <v>44776</v>
      </c>
      <c r="BS6" s="30">
        <f t="shared" si="1"/>
        <v>44777</v>
      </c>
      <c r="BT6" s="30">
        <f t="shared" si="1"/>
        <v>44778</v>
      </c>
      <c r="BU6" s="30">
        <f t="shared" si="1"/>
        <v>44779</v>
      </c>
      <c r="BV6" s="30">
        <f t="shared" si="1"/>
        <v>44780</v>
      </c>
    </row>
    <row r="7" spans="1:74" s="24" customFormat="1" ht="28.5" customHeight="1">
      <c r="A7" s="54" t="s">
        <v>1</v>
      </c>
      <c r="B7" s="54" t="s">
        <v>135</v>
      </c>
      <c r="C7" s="54" t="s">
        <v>136</v>
      </c>
      <c r="D7" s="55" t="s">
        <v>247</v>
      </c>
      <c r="E7" s="56" t="s">
        <v>2</v>
      </c>
      <c r="F7" s="51" t="s">
        <v>137</v>
      </c>
      <c r="G7" s="51" t="s">
        <v>138</v>
      </c>
      <c r="H7" s="52" t="s">
        <v>143</v>
      </c>
      <c r="I7" s="53" t="s">
        <v>139</v>
      </c>
      <c r="J7" s="53" t="s">
        <v>140</v>
      </c>
      <c r="K7" s="53" t="s">
        <v>144</v>
      </c>
      <c r="L7" s="57" t="s">
        <v>141</v>
      </c>
      <c r="M7" s="53" t="s">
        <v>142</v>
      </c>
      <c r="N7" s="50" t="s">
        <v>145</v>
      </c>
      <c r="O7" s="92" t="s">
        <v>3</v>
      </c>
      <c r="P7" s="53" t="s">
        <v>147</v>
      </c>
      <c r="Q7" s="60" t="s">
        <v>248</v>
      </c>
      <c r="R7" s="75"/>
      <c r="S7" s="31" t="str">
        <f t="shared" ref="S7:AX7" si="2">CHOOSE(WEEKDAY(S6,1),"日","一","二","三","四","五","六")</f>
        <v>一</v>
      </c>
      <c r="T7" s="31" t="str">
        <f t="shared" si="2"/>
        <v>二</v>
      </c>
      <c r="U7" s="31" t="str">
        <f t="shared" si="2"/>
        <v>三</v>
      </c>
      <c r="V7" s="31" t="str">
        <f t="shared" si="2"/>
        <v>四</v>
      </c>
      <c r="W7" s="31" t="str">
        <f t="shared" si="2"/>
        <v>五</v>
      </c>
      <c r="X7" s="31" t="str">
        <f t="shared" si="2"/>
        <v>六</v>
      </c>
      <c r="Y7" s="31" t="str">
        <f t="shared" si="2"/>
        <v>日</v>
      </c>
      <c r="Z7" s="31" t="str">
        <f t="shared" si="2"/>
        <v>一</v>
      </c>
      <c r="AA7" s="31" t="str">
        <f t="shared" si="2"/>
        <v>二</v>
      </c>
      <c r="AB7" s="31" t="str">
        <f t="shared" si="2"/>
        <v>三</v>
      </c>
      <c r="AC7" s="31" t="str">
        <f t="shared" si="2"/>
        <v>四</v>
      </c>
      <c r="AD7" s="31" t="str">
        <f t="shared" si="2"/>
        <v>五</v>
      </c>
      <c r="AE7" s="31" t="str">
        <f t="shared" si="2"/>
        <v>六</v>
      </c>
      <c r="AF7" s="31" t="str">
        <f t="shared" si="2"/>
        <v>日</v>
      </c>
      <c r="AG7" s="31" t="str">
        <f t="shared" si="2"/>
        <v>一</v>
      </c>
      <c r="AH7" s="31" t="str">
        <f t="shared" si="2"/>
        <v>二</v>
      </c>
      <c r="AI7" s="31" t="str">
        <f t="shared" si="2"/>
        <v>三</v>
      </c>
      <c r="AJ7" s="31" t="str">
        <f t="shared" si="2"/>
        <v>四</v>
      </c>
      <c r="AK7" s="31" t="str">
        <f t="shared" si="2"/>
        <v>五</v>
      </c>
      <c r="AL7" s="31" t="str">
        <f t="shared" si="2"/>
        <v>六</v>
      </c>
      <c r="AM7" s="31" t="str">
        <f t="shared" si="2"/>
        <v>日</v>
      </c>
      <c r="AN7" s="31" t="str">
        <f t="shared" si="2"/>
        <v>一</v>
      </c>
      <c r="AO7" s="31" t="str">
        <f t="shared" si="2"/>
        <v>二</v>
      </c>
      <c r="AP7" s="31" t="str">
        <f t="shared" si="2"/>
        <v>三</v>
      </c>
      <c r="AQ7" s="31" t="str">
        <f t="shared" si="2"/>
        <v>四</v>
      </c>
      <c r="AR7" s="31" t="str">
        <f t="shared" si="2"/>
        <v>五</v>
      </c>
      <c r="AS7" s="31" t="str">
        <f t="shared" si="2"/>
        <v>六</v>
      </c>
      <c r="AT7" s="31" t="str">
        <f t="shared" si="2"/>
        <v>日</v>
      </c>
      <c r="AU7" s="31" t="str">
        <f t="shared" si="2"/>
        <v>一</v>
      </c>
      <c r="AV7" s="31" t="str">
        <f t="shared" si="2"/>
        <v>二</v>
      </c>
      <c r="AW7" s="31" t="str">
        <f t="shared" si="2"/>
        <v>三</v>
      </c>
      <c r="AX7" s="31" t="str">
        <f t="shared" si="2"/>
        <v>四</v>
      </c>
      <c r="AY7" s="31" t="str">
        <f t="shared" ref="AY7:BV7" si="3">CHOOSE(WEEKDAY(AY6,1),"日","一","二","三","四","五","六")</f>
        <v>五</v>
      </c>
      <c r="AZ7" s="31" t="str">
        <f t="shared" si="3"/>
        <v>六</v>
      </c>
      <c r="BA7" s="31" t="str">
        <f t="shared" si="3"/>
        <v>日</v>
      </c>
      <c r="BB7" s="31" t="str">
        <f t="shared" si="3"/>
        <v>一</v>
      </c>
      <c r="BC7" s="31" t="str">
        <f t="shared" si="3"/>
        <v>二</v>
      </c>
      <c r="BD7" s="31" t="str">
        <f t="shared" si="3"/>
        <v>三</v>
      </c>
      <c r="BE7" s="31" t="str">
        <f t="shared" si="3"/>
        <v>四</v>
      </c>
      <c r="BF7" s="31" t="str">
        <f t="shared" si="3"/>
        <v>五</v>
      </c>
      <c r="BG7" s="31" t="str">
        <f t="shared" si="3"/>
        <v>六</v>
      </c>
      <c r="BH7" s="31" t="str">
        <f t="shared" si="3"/>
        <v>日</v>
      </c>
      <c r="BI7" s="31" t="str">
        <f t="shared" si="3"/>
        <v>一</v>
      </c>
      <c r="BJ7" s="31" t="str">
        <f t="shared" si="3"/>
        <v>二</v>
      </c>
      <c r="BK7" s="31" t="str">
        <f t="shared" si="3"/>
        <v>三</v>
      </c>
      <c r="BL7" s="31" t="str">
        <f t="shared" si="3"/>
        <v>四</v>
      </c>
      <c r="BM7" s="31" t="str">
        <f t="shared" si="3"/>
        <v>五</v>
      </c>
      <c r="BN7" s="31" t="str">
        <f t="shared" si="3"/>
        <v>六</v>
      </c>
      <c r="BO7" s="31" t="str">
        <f t="shared" si="3"/>
        <v>日</v>
      </c>
      <c r="BP7" s="31" t="str">
        <f t="shared" si="3"/>
        <v>一</v>
      </c>
      <c r="BQ7" s="31" t="str">
        <f t="shared" si="3"/>
        <v>二</v>
      </c>
      <c r="BR7" s="31" t="str">
        <f t="shared" si="3"/>
        <v>三</v>
      </c>
      <c r="BS7" s="31" t="str">
        <f t="shared" si="3"/>
        <v>四</v>
      </c>
      <c r="BT7" s="31" t="str">
        <f t="shared" si="3"/>
        <v>五</v>
      </c>
      <c r="BU7" s="31" t="str">
        <f t="shared" si="3"/>
        <v>六</v>
      </c>
      <c r="BV7" s="31" t="str">
        <f t="shared" si="3"/>
        <v>日</v>
      </c>
    </row>
    <row r="8" spans="1:74" s="41" customFormat="1" ht="15">
      <c r="A8" s="33" t="str">
        <f>IF(ISERROR(VALUE(SUBSTITUTE(prevWBS,".",""))),"1",IF(ISERROR(FIND("`",SUBSTITUTE(prevWBS,".","`",1))),TEXT(VALUE(prevWBS)+1,"#"),TEXT(VALUE(LEFT(prevWBS,FIND("`",SUBSTITUTE(prevWBS,".","`",1))-1))+1,"#")))</f>
        <v>1</v>
      </c>
      <c r="B8" s="33"/>
      <c r="C8" s="34" t="s">
        <v>0</v>
      </c>
      <c r="D8" s="35"/>
      <c r="E8" s="35"/>
      <c r="F8" s="36"/>
      <c r="G8" s="37" t="str">
        <f>IF(ISBLANK(F8)," - ",IF(#REF!=0,F8,F8+#REF!-1))</f>
        <v xml:space="preserve"> - </v>
      </c>
      <c r="H8" s="39" t="str">
        <f t="shared" ref="H8:H71" si="4">IF(OR(G8=0,F8=0)," - ",NETWORKDAYS(F8,G8))</f>
        <v xml:space="preserve"> - </v>
      </c>
      <c r="I8" s="38"/>
      <c r="J8" s="38"/>
      <c r="K8" s="38"/>
      <c r="L8" s="48"/>
      <c r="M8" s="38"/>
      <c r="N8" s="38"/>
      <c r="O8" s="93"/>
      <c r="P8" s="93"/>
      <c r="Q8" s="62"/>
      <c r="R8" s="62"/>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row>
    <row r="9" spans="1:74" s="15" customFormat="1" ht="25.5">
      <c r="A9" s="14">
        <v>1.1000000000000001</v>
      </c>
      <c r="B9" s="14" t="str">
        <f>'PLM001-Active'!A2</f>
        <v>K231101P1</v>
      </c>
      <c r="C9" s="14" t="str">
        <f>'PLM001-Active'!B2</f>
        <v>首次生產-AI伺服器用熱質流量計</v>
      </c>
      <c r="D9" s="95" t="str">
        <f>'PLM001-Active'!E2</f>
        <v>文件審查 (BOM.圖面.SOP)</v>
      </c>
      <c r="E9" s="15" t="str">
        <f>IF('PLM001-Active'!I2="",'PLM001-Active'!H2,LEFT('PLM001-Active'!I2,3))</f>
        <v>鄭華瑜</v>
      </c>
      <c r="F9" s="28">
        <f>DATEVALUE('PLM001-Active'!M2)</f>
        <v>45475</v>
      </c>
      <c r="G9" s="29" t="e">
        <f>DATEVALUE('PLM001-Active'!N2)</f>
        <v>#VALUE!</v>
      </c>
      <c r="H9" s="16" t="e">
        <f t="shared" si="4"/>
        <v>#VALUE!</v>
      </c>
      <c r="I9" s="28">
        <f>IF(ISERROR(DATEVALUE('PLM001-Active'!R2)),"",DATEVALUE('PLM001-Active'!R2))</f>
        <v>45509</v>
      </c>
      <c r="J9" s="29" t="str">
        <f>IF(ISERROR(DATEVALUE('PLM001-Active'!S2)),"",DATEVALUE('PLM001-Active'!S2))</f>
        <v/>
      </c>
      <c r="K9" s="16" t="str">
        <f>IF(ISERROR(IF(OR(J9=0,I9=0)," - ",NETWORKDAYS(I9,J9))),"",IF(OR(J9=0,I9=0)," - ",NETWORKDAYS(I9,J9)))</f>
        <v/>
      </c>
      <c r="L9" s="49" t="str">
        <f>'PLM001-Active'!P2</f>
        <v>Complete</v>
      </c>
      <c r="M9" s="49">
        <f>'PLM001-Active'!U2</f>
        <v>0</v>
      </c>
      <c r="N9" s="49" t="str">
        <f>'PLM001-Active'!Q2</f>
        <v>2024/08/02</v>
      </c>
      <c r="O9" s="94">
        <f>'PLM001-Active'!L2/100</f>
        <v>454.71</v>
      </c>
      <c r="P9" s="94" t="str">
        <f>IF(OR(AND(O9&gt;0%,I9=""),AND(O9=0%,I9&lt;&gt;""),AND(O9=0%,I9="",M9&lt;&gt;0)),"操作異常","")</f>
        <v/>
      </c>
      <c r="Q9" s="63" t="str">
        <f ca="1">IFERROR(IF(I9="","任務異常 "&amp;DATEDIF(F9,TODAY(),"d")&amp;" 天",IF(AND(TODAY()&gt;G9,O9&lt;&gt;100%),"任務異常 "&amp;DATEDIF(G9,TODAY(),"d")&amp;" 天","")),"")</f>
        <v/>
      </c>
      <c r="R9" s="76"/>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row>
    <row r="10" spans="1:74" s="15" customFormat="1">
      <c r="A10" s="14">
        <v>1.2</v>
      </c>
      <c r="B10" s="14" t="str">
        <f>'PLM001-Active'!A3</f>
        <v>K231101P1</v>
      </c>
      <c r="C10" s="14" t="str">
        <f>'PLM001-Active'!B3</f>
        <v>首次生產-AI伺服器用熱質流量計</v>
      </c>
      <c r="D10" s="95" t="str">
        <f>'PLM001-Active'!E3</f>
        <v>PVT技轉會議紀錄</v>
      </c>
      <c r="E10" s="15" t="str">
        <f>IF('PLM001-Active'!I3="",'PLM001-Active'!H3,LEFT('PLM001-Active'!I3,3))</f>
        <v>王淑瑤</v>
      </c>
      <c r="F10" s="28">
        <f>DATEVALUE('PLM001-Active'!M3)</f>
        <v>45476</v>
      </c>
      <c r="G10" s="29" t="e">
        <f>DATEVALUE('PLM001-Active'!N3)</f>
        <v>#VALUE!</v>
      </c>
      <c r="H10" s="16" t="e">
        <f t="shared" si="4"/>
        <v>#VALUE!</v>
      </c>
      <c r="I10" s="28">
        <f>IF(ISERROR(DATEVALUE('PLM001-Active'!R3)),"",DATEVALUE('PLM001-Active'!R3))</f>
        <v>45505</v>
      </c>
      <c r="J10" s="29" t="str">
        <f>IF(ISERROR(DATEVALUE('PLM001-Active'!S3)),"",DATEVALUE('PLM001-Active'!S3))</f>
        <v/>
      </c>
      <c r="K10" s="16" t="str">
        <f t="shared" ref="K10:K73" si="5">IF(ISERROR(IF(OR(J10=0,I10=0)," - ",NETWORKDAYS(I10,J10))),"",IF(OR(J10=0,I10=0)," - ",NETWORKDAYS(I10,J10)))</f>
        <v/>
      </c>
      <c r="L10" s="49" t="str">
        <f>'PLM001-Active'!P3</f>
        <v>Complete</v>
      </c>
      <c r="M10" s="49">
        <f>'PLM001-Active'!U3</f>
        <v>0</v>
      </c>
      <c r="N10" s="49" t="str">
        <f>'PLM001-Active'!Q3</f>
        <v>2024/08/01</v>
      </c>
      <c r="O10" s="94">
        <f>'PLM001-Active'!L3/100</f>
        <v>454.76</v>
      </c>
      <c r="P10" s="94" t="str">
        <f t="shared" ref="P10:P73" si="6">IF(OR(AND(O10&gt;0%,I10=""),AND(O10=0%,I10&lt;&gt;""),AND(O10=0%,I10="",M10&lt;&gt;0)),"操作異常","")</f>
        <v/>
      </c>
      <c r="Q10" s="63" t="str">
        <f t="shared" ref="Q10:Q73" ca="1" si="7">IFERROR(IF(I10="","任務異常 "&amp;DATEDIF(F10,TODAY(),"d")&amp;" 天",IF(AND(TODAY()&gt;G10,O10&lt;&gt;100%),"任務異常 "&amp;DATEDIF(G10,TODAY(),"d")&amp;" 天","")),"")</f>
        <v/>
      </c>
      <c r="R10" s="76"/>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row>
    <row r="11" spans="1:74" s="15" customFormat="1" ht="16.5" customHeight="1">
      <c r="A11" s="14">
        <v>1.3</v>
      </c>
      <c r="B11" s="14" t="str">
        <f>'PLM001-Active'!A4</f>
        <v>K231101P1</v>
      </c>
      <c r="C11" s="14" t="str">
        <f>'PLM001-Active'!B4</f>
        <v>首次生產-AI伺服器用熱質流量計</v>
      </c>
      <c r="D11" s="95" t="str">
        <f>'PLM001-Active'!E4</f>
        <v>開立工單(工單、預計生產時間)</v>
      </c>
      <c r="E11" s="15" t="str">
        <f>IF('PLM001-Active'!I4="",'PLM001-Active'!H4,LEFT('PLM001-Active'!I4,3))</f>
        <v>周家儀</v>
      </c>
      <c r="F11" s="28">
        <f>DATEVALUE('PLM001-Active'!M4)</f>
        <v>45481</v>
      </c>
      <c r="G11" s="29" t="e">
        <f>DATEVALUE('PLM001-Active'!N4)</f>
        <v>#VALUE!</v>
      </c>
      <c r="H11" s="16" t="e">
        <f t="shared" si="4"/>
        <v>#VALUE!</v>
      </c>
      <c r="I11" s="28">
        <f>IF(ISERROR(DATEVALUE('PLM001-Active'!R4)),"",DATEVALUE('PLM001-Active'!R4))</f>
        <v>45608</v>
      </c>
      <c r="J11" s="29" t="str">
        <f>IF(ISERROR(DATEVALUE('PLM001-Active'!S4)),"",DATEVALUE('PLM001-Active'!S4))</f>
        <v/>
      </c>
      <c r="K11" s="16" t="str">
        <f t="shared" si="5"/>
        <v/>
      </c>
      <c r="L11" s="49" t="str">
        <f>'PLM001-Active'!P4</f>
        <v>Complete</v>
      </c>
      <c r="M11" s="49">
        <f>'PLM001-Active'!U4</f>
        <v>0</v>
      </c>
      <c r="N11" s="49" t="str">
        <f>'PLM001-Active'!Q4</f>
        <v>2024/07/08</v>
      </c>
      <c r="O11" s="94">
        <f>'PLM001-Active'!L4/100</f>
        <v>454.77</v>
      </c>
      <c r="P11" s="94" t="str">
        <f t="shared" si="6"/>
        <v/>
      </c>
      <c r="Q11" s="63" t="str">
        <f t="shared" ca="1" si="7"/>
        <v/>
      </c>
      <c r="R11" s="76"/>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row>
    <row r="12" spans="1:74" s="15" customFormat="1" ht="19.5" customHeight="1">
      <c r="A12" s="14">
        <v>1.4</v>
      </c>
      <c r="B12" s="14" t="str">
        <f>'PLM001-Active'!A5</f>
        <v>K231101P1</v>
      </c>
      <c r="C12" s="14" t="str">
        <f>'PLM001-Active'!B5</f>
        <v>首次生產-AI伺服器用熱質流量計</v>
      </c>
      <c r="D12" s="95" t="str">
        <f>'PLM001-Active'!E5</f>
        <v>缺料採購(採購單)</v>
      </c>
      <c r="E12" s="15" t="str">
        <f>IF('PLM001-Active'!I5="",'PLM001-Active'!H5,LEFT('PLM001-Active'!I5,3))</f>
        <v>曾瑞琳</v>
      </c>
      <c r="F12" s="28">
        <f>DATEVALUE('PLM001-Active'!M5)</f>
        <v>45495</v>
      </c>
      <c r="G12" s="29" t="e">
        <f>DATEVALUE('PLM001-Active'!N5)</f>
        <v>#VALUE!</v>
      </c>
      <c r="H12" s="16" t="e">
        <f t="shared" si="4"/>
        <v>#VALUE!</v>
      </c>
      <c r="I12" s="28">
        <f>IF(ISERROR(DATEVALUE('PLM001-Active'!R5)),"",DATEVALUE('PLM001-Active'!R5))</f>
        <v>45608</v>
      </c>
      <c r="J12" s="29" t="str">
        <f>IF(ISERROR(DATEVALUE('PLM001-Active'!S5)),"",DATEVALUE('PLM001-Active'!S5))</f>
        <v/>
      </c>
      <c r="K12" s="16" t="str">
        <f t="shared" si="5"/>
        <v/>
      </c>
      <c r="L12" s="49" t="str">
        <f>'PLM001-Active'!P5</f>
        <v>Complete</v>
      </c>
      <c r="M12" s="49">
        <f>'PLM001-Active'!U5</f>
        <v>0</v>
      </c>
      <c r="N12" s="49" t="str">
        <f>'PLM001-Active'!Q5</f>
        <v>2024/07/22</v>
      </c>
      <c r="O12" s="94">
        <f>'PLM001-Active'!L5/100</f>
        <v>454.82</v>
      </c>
      <c r="P12" s="94" t="str">
        <f t="shared" si="6"/>
        <v/>
      </c>
      <c r="Q12" s="63" t="str">
        <f t="shared" ca="1" si="7"/>
        <v/>
      </c>
      <c r="R12" s="76"/>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row>
    <row r="13" spans="1:74" s="15" customFormat="1" ht="17.25" customHeight="1">
      <c r="A13" s="14">
        <v>1.5</v>
      </c>
      <c r="B13" s="14" t="str">
        <f>'PLM001-Active'!A6</f>
        <v>K231101P1</v>
      </c>
      <c r="C13" s="14" t="str">
        <f>'PLM001-Active'!B6</f>
        <v>首次生產-AI伺服器用熱質流量計</v>
      </c>
      <c r="D13" s="95" t="str">
        <f>'PLM001-Active'!E6</f>
        <v>品質檢驗(檢驗紀錄、基準)</v>
      </c>
      <c r="E13" s="15" t="str">
        <f>IF('PLM001-Active'!I6="",'PLM001-Active'!H6,LEFT('PLM001-Active'!I6,3))</f>
        <v>許宏旭</v>
      </c>
      <c r="F13" s="28">
        <f>DATEVALUE('PLM001-Active'!M6)</f>
        <v>45502</v>
      </c>
      <c r="G13" s="29" t="e">
        <f>DATEVALUE('PLM001-Active'!N6)</f>
        <v>#VALUE!</v>
      </c>
      <c r="H13" s="16" t="e">
        <f t="shared" si="4"/>
        <v>#VALUE!</v>
      </c>
      <c r="I13" s="28">
        <f>IF(ISERROR(DATEVALUE('PLM001-Active'!R6)),"",DATEVALUE('PLM001-Active'!R6))</f>
        <v>45608</v>
      </c>
      <c r="J13" s="29" t="str">
        <f>IF(ISERROR(DATEVALUE('PLM001-Active'!S6)),"",DATEVALUE('PLM001-Active'!S6))</f>
        <v/>
      </c>
      <c r="K13" s="16" t="str">
        <f t="shared" si="5"/>
        <v/>
      </c>
      <c r="L13" s="49" t="str">
        <f>'PLM001-Active'!P6</f>
        <v>Complete</v>
      </c>
      <c r="M13" s="49">
        <f>'PLM001-Active'!U6</f>
        <v>0</v>
      </c>
      <c r="N13" s="49" t="str">
        <f>'PLM001-Active'!Q6</f>
        <v>2024/07/29</v>
      </c>
      <c r="O13" s="94">
        <f>'PLM001-Active'!L6/100</f>
        <v>454.96</v>
      </c>
      <c r="P13" s="94" t="str">
        <f t="shared" si="6"/>
        <v/>
      </c>
      <c r="Q13" s="63" t="str">
        <f t="shared" ca="1" si="7"/>
        <v/>
      </c>
      <c r="R13" s="76"/>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row>
    <row r="14" spans="1:74" s="15" customFormat="1">
      <c r="A14" s="14">
        <v>1.6</v>
      </c>
      <c r="B14" s="14" t="str">
        <f>'PLM001-Active'!A7</f>
        <v>K231101P1</v>
      </c>
      <c r="C14" s="14" t="str">
        <f>'PLM001-Active'!B7</f>
        <v>首次生產-AI伺服器用熱質流量計</v>
      </c>
      <c r="D14" s="95" t="str">
        <f>'PLM001-Active'!E7</f>
        <v>首次生產(生產管制表)</v>
      </c>
      <c r="E14" s="15" t="str">
        <f>IF('PLM001-Active'!I7="",'PLM001-Active'!H7,LEFT('PLM001-Active'!I7,3))</f>
        <v>蘇漢城</v>
      </c>
      <c r="F14" s="28">
        <f>DATEVALUE('PLM001-Active'!M7)</f>
        <v>45509</v>
      </c>
      <c r="G14" s="29" t="e">
        <f>DATEVALUE('PLM001-Active'!N7)</f>
        <v>#VALUE!</v>
      </c>
      <c r="H14" s="16" t="e">
        <f t="shared" si="4"/>
        <v>#VALUE!</v>
      </c>
      <c r="I14" s="28">
        <f>IF(ISERROR(DATEVALUE('PLM001-Active'!R7)),"",DATEVALUE('PLM001-Active'!R7))</f>
        <v>45608</v>
      </c>
      <c r="J14" s="29" t="str">
        <f>IF(ISERROR(DATEVALUE('PLM001-Active'!S7)),"",DATEVALUE('PLM001-Active'!S7))</f>
        <v/>
      </c>
      <c r="K14" s="16" t="str">
        <f t="shared" si="5"/>
        <v/>
      </c>
      <c r="L14" s="49" t="str">
        <f>'PLM001-Active'!P7</f>
        <v>Complete</v>
      </c>
      <c r="M14" s="49">
        <f>'PLM001-Active'!U7</f>
        <v>0</v>
      </c>
      <c r="N14" s="49" t="str">
        <f>'PLM001-Active'!Q7</f>
        <v>2024/08/05</v>
      </c>
      <c r="O14" s="94">
        <f>'PLM001-Active'!L7/100</f>
        <v>455.03</v>
      </c>
      <c r="P14" s="94" t="str">
        <f t="shared" si="6"/>
        <v/>
      </c>
      <c r="Q14" s="63" t="str">
        <f t="shared" ca="1" si="7"/>
        <v/>
      </c>
      <c r="R14" s="76"/>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row>
    <row r="15" spans="1:74" s="15" customFormat="1">
      <c r="A15" s="14">
        <v>1.7</v>
      </c>
      <c r="B15" s="14" t="str">
        <f>'PLM001-Active'!A8</f>
        <v>K231101P1</v>
      </c>
      <c r="C15" s="14" t="str">
        <f>'PLM001-Active'!B8</f>
        <v>首次生產-AI伺服器用熱質流量計</v>
      </c>
      <c r="D15" s="95" t="str">
        <f>'PLM001-Active'!E8</f>
        <v>PVT-QA測試驗證</v>
      </c>
      <c r="E15" s="15" t="str">
        <f>IF('PLM001-Active'!I8="",'PLM001-Active'!H8,LEFT('PLM001-Active'!I8,3))</f>
        <v>余承翰</v>
      </c>
      <c r="F15" s="28">
        <f>DATEVALUE('PLM001-Active'!M8)</f>
        <v>45637</v>
      </c>
      <c r="G15" s="29" t="e">
        <f>DATEVALUE('PLM001-Active'!N8)</f>
        <v>#VALUE!</v>
      </c>
      <c r="H15" s="16" t="e">
        <f t="shared" si="4"/>
        <v>#VALUE!</v>
      </c>
      <c r="I15" s="28">
        <f>IF(ISERROR(DATEVALUE('PLM001-Active'!R8)),"",DATEVALUE('PLM001-Active'!R8))</f>
        <v>45639</v>
      </c>
      <c r="J15" s="29" t="str">
        <f>IF(ISERROR(DATEVALUE('PLM001-Active'!S8)),"",DATEVALUE('PLM001-Active'!S8))</f>
        <v/>
      </c>
      <c r="K15" s="16" t="str">
        <f t="shared" si="5"/>
        <v/>
      </c>
      <c r="L15" s="49" t="str">
        <f>'PLM001-Active'!P8</f>
        <v>Complete</v>
      </c>
      <c r="M15" s="49">
        <f>'PLM001-Active'!U8</f>
        <v>0</v>
      </c>
      <c r="N15" s="49" t="str">
        <f>'PLM001-Active'!Q8</f>
        <v>2024/09/10</v>
      </c>
      <c r="O15" s="94">
        <f>'PLM001-Active'!L8/100</f>
        <v>455.1</v>
      </c>
      <c r="P15" s="94" t="str">
        <f t="shared" si="6"/>
        <v/>
      </c>
      <c r="Q15" s="63" t="str">
        <f t="shared" ca="1" si="7"/>
        <v/>
      </c>
      <c r="R15" s="76"/>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row>
    <row r="16" spans="1:74" s="15" customFormat="1">
      <c r="A16" s="14">
        <v>1.8</v>
      </c>
      <c r="B16" s="14" t="str">
        <f>'PLM001-Active'!A9</f>
        <v>K240801C1</v>
      </c>
      <c r="C16" s="14" t="str">
        <f>'PLM001-Active'!B9</f>
        <v>TS認證查核點-設備監控保護裝置(防爆燈拉繩開關125VDC)</v>
      </c>
      <c r="D16" s="95" t="str">
        <f>'PLM001-Active'!E9</f>
        <v>法規申請文件清單</v>
      </c>
      <c r="E16" s="15" t="str">
        <f>IF('PLM001-Active'!I9="",'PLM001-Active'!H9,LEFT('PLM001-Active'!I9,3))</f>
        <v>楊瑞洋</v>
      </c>
      <c r="F16" s="28">
        <f>DATEVALUE('PLM001-Active'!M9)</f>
        <v>45534</v>
      </c>
      <c r="G16" s="29" t="e">
        <f>DATEVALUE('PLM001-Active'!N9)</f>
        <v>#VALUE!</v>
      </c>
      <c r="H16" s="16" t="e">
        <f t="shared" si="4"/>
        <v>#VALUE!</v>
      </c>
      <c r="I16" s="28">
        <f>IF(ISERROR(DATEVALUE('PLM001-Active'!R9)),"",DATEVALUE('PLM001-Active'!R9))</f>
        <v>45540</v>
      </c>
      <c r="J16" s="29" t="str">
        <f>IF(ISERROR(DATEVALUE('PLM001-Active'!S9)),"",DATEVALUE('PLM001-Active'!S9))</f>
        <v/>
      </c>
      <c r="K16" s="16" t="str">
        <f t="shared" si="5"/>
        <v/>
      </c>
      <c r="L16" s="49" t="str">
        <f>'PLM001-Active'!P9</f>
        <v>Complete</v>
      </c>
      <c r="M16" s="49">
        <f>'PLM001-Active'!U9</f>
        <v>0</v>
      </c>
      <c r="N16" s="49" t="str">
        <f>'PLM001-Active'!Q9</f>
        <v>2024/08/30</v>
      </c>
      <c r="O16" s="94">
        <f>'PLM001-Active'!L9/100</f>
        <v>455.3</v>
      </c>
      <c r="P16" s="94" t="str">
        <f t="shared" si="6"/>
        <v/>
      </c>
      <c r="Q16" s="63" t="str">
        <f t="shared" ca="1" si="7"/>
        <v/>
      </c>
      <c r="R16" s="76"/>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row>
    <row r="17" spans="1:74" s="15" customFormat="1">
      <c r="A17" s="14">
        <v>1.9</v>
      </c>
      <c r="B17" s="14" t="str">
        <f>'PLM001-Active'!A10</f>
        <v>K240801C1</v>
      </c>
      <c r="C17" s="14" t="str">
        <f>'PLM001-Active'!B10</f>
        <v>TS認證查核點-設備監控保護裝置(防爆燈拉繩開關125VDC)</v>
      </c>
      <c r="D17" s="95" t="str">
        <f>'PLM001-Active'!E10</f>
        <v>產品目錄或DM</v>
      </c>
      <c r="E17" s="15" t="str">
        <f>IF('PLM001-Active'!I10="",'PLM001-Active'!H10,LEFT('PLM001-Active'!I10,3))</f>
        <v>楊瑞洋</v>
      </c>
      <c r="F17" s="28">
        <f>DATEVALUE('PLM001-Active'!M10)</f>
        <v>45534</v>
      </c>
      <c r="G17" s="29" t="e">
        <f>DATEVALUE('PLM001-Active'!N10)</f>
        <v>#VALUE!</v>
      </c>
      <c r="H17" s="16" t="e">
        <f t="shared" si="4"/>
        <v>#VALUE!</v>
      </c>
      <c r="I17" s="28">
        <f>IF(ISERROR(DATEVALUE('PLM001-Active'!R10)),"",DATEVALUE('PLM001-Active'!R10))</f>
        <v>45539</v>
      </c>
      <c r="J17" s="29" t="str">
        <f>IF(ISERROR(DATEVALUE('PLM001-Active'!S10)),"",DATEVALUE('PLM001-Active'!S10))</f>
        <v/>
      </c>
      <c r="K17" s="16" t="str">
        <f t="shared" si="5"/>
        <v/>
      </c>
      <c r="L17" s="49" t="str">
        <f>'PLM001-Active'!P10</f>
        <v>Complete</v>
      </c>
      <c r="M17" s="49">
        <f>'PLM001-Active'!U10</f>
        <v>0</v>
      </c>
      <c r="N17" s="49" t="str">
        <f>'PLM001-Active'!Q10</f>
        <v>2024/08/30</v>
      </c>
      <c r="O17" s="94">
        <f>'PLM001-Active'!L10/100</f>
        <v>455.3</v>
      </c>
      <c r="P17" s="94" t="str">
        <f t="shared" si="6"/>
        <v/>
      </c>
      <c r="Q17" s="63" t="str">
        <f t="shared" ca="1" si="7"/>
        <v/>
      </c>
      <c r="R17" s="76"/>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row>
    <row r="18" spans="1:74" s="15" customFormat="1">
      <c r="A18" s="14">
        <v>2</v>
      </c>
      <c r="B18" s="14" t="str">
        <f>'PLM001-Active'!A11</f>
        <v>K240801C1</v>
      </c>
      <c r="C18" s="14" t="str">
        <f>'PLM001-Active'!B11</f>
        <v>TS認證查核點-設備監控保護裝置(防爆燈拉繩開關125VDC)</v>
      </c>
      <c r="D18" s="95" t="str">
        <f>'PLM001-Active'!E11</f>
        <v>產品編碼原則</v>
      </c>
      <c r="E18" s="15" t="str">
        <f>IF('PLM001-Active'!I11="",'PLM001-Active'!H11,LEFT('PLM001-Active'!I11,3))</f>
        <v>楊瑞洋</v>
      </c>
      <c r="F18" s="28">
        <f>DATEVALUE('PLM001-Active'!M11)</f>
        <v>45534</v>
      </c>
      <c r="G18" s="29" t="e">
        <f>DATEVALUE('PLM001-Active'!N11)</f>
        <v>#VALUE!</v>
      </c>
      <c r="H18" s="16" t="e">
        <f t="shared" si="4"/>
        <v>#VALUE!</v>
      </c>
      <c r="I18" s="28">
        <f>IF(ISERROR(DATEVALUE('PLM001-Active'!R11)),"",DATEVALUE('PLM001-Active'!R11))</f>
        <v>45539</v>
      </c>
      <c r="J18" s="29" t="str">
        <f>IF(ISERROR(DATEVALUE('PLM001-Active'!S11)),"",DATEVALUE('PLM001-Active'!S11))</f>
        <v/>
      </c>
      <c r="K18" s="16" t="str">
        <f t="shared" si="5"/>
        <v/>
      </c>
      <c r="L18" s="49" t="str">
        <f>'PLM001-Active'!P11</f>
        <v>Complete</v>
      </c>
      <c r="M18" s="49">
        <f>'PLM001-Active'!U11</f>
        <v>0</v>
      </c>
      <c r="N18" s="49" t="str">
        <f>'PLM001-Active'!Q11</f>
        <v>2024/08/30</v>
      </c>
      <c r="O18" s="94">
        <f>'PLM001-Active'!L11/100</f>
        <v>455.3</v>
      </c>
      <c r="P18" s="94" t="str">
        <f t="shared" si="6"/>
        <v/>
      </c>
      <c r="Q18" s="63" t="str">
        <f t="shared" ca="1" si="7"/>
        <v/>
      </c>
      <c r="R18" s="76"/>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row>
    <row r="19" spans="1:74" s="15" customFormat="1">
      <c r="A19" s="14">
        <v>2.1</v>
      </c>
      <c r="B19" s="14" t="str">
        <f>'PLM001-Active'!A12</f>
        <v>K240801C1</v>
      </c>
      <c r="C19" s="14" t="str">
        <f>'PLM001-Active'!B12</f>
        <v>TS認證查核點-設備監控保護裝置(防爆燈拉繩開關125VDC)</v>
      </c>
      <c r="D19" s="95" t="str">
        <f>'PLM001-Active'!E12</f>
        <v>產品操作手冊</v>
      </c>
      <c r="E19" s="15" t="str">
        <f>IF('PLM001-Active'!I12="",'PLM001-Active'!H12,LEFT('PLM001-Active'!I12,3))</f>
        <v>楊瑞洋</v>
      </c>
      <c r="F19" s="28">
        <f>DATEVALUE('PLM001-Active'!M12)</f>
        <v>45534</v>
      </c>
      <c r="G19" s="29" t="e">
        <f>DATEVALUE('PLM001-Active'!N12)</f>
        <v>#VALUE!</v>
      </c>
      <c r="H19" s="16" t="e">
        <f t="shared" si="4"/>
        <v>#VALUE!</v>
      </c>
      <c r="I19" s="28">
        <f>IF(ISERROR(DATEVALUE('PLM001-Active'!R12)),"",DATEVALUE('PLM001-Active'!R12))</f>
        <v>45539</v>
      </c>
      <c r="J19" s="29" t="str">
        <f>IF(ISERROR(DATEVALUE('PLM001-Active'!S12)),"",DATEVALUE('PLM001-Active'!S12))</f>
        <v/>
      </c>
      <c r="K19" s="16" t="str">
        <f t="shared" si="5"/>
        <v/>
      </c>
      <c r="L19" s="49" t="str">
        <f>'PLM001-Active'!P12</f>
        <v>Complete</v>
      </c>
      <c r="M19" s="49">
        <f>'PLM001-Active'!U12</f>
        <v>0</v>
      </c>
      <c r="N19" s="49" t="str">
        <f>'PLM001-Active'!Q12</f>
        <v>2024/08/30</v>
      </c>
      <c r="O19" s="94">
        <f>'PLM001-Active'!L12/100</f>
        <v>455.3</v>
      </c>
      <c r="P19" s="94" t="str">
        <f t="shared" si="6"/>
        <v/>
      </c>
      <c r="Q19" s="63" t="str">
        <f t="shared" ca="1" si="7"/>
        <v/>
      </c>
      <c r="R19" s="76"/>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row>
    <row r="20" spans="1:74" s="15" customFormat="1">
      <c r="A20" s="14">
        <v>2.2000000000000002</v>
      </c>
      <c r="B20" s="14" t="str">
        <f>'PLM001-Active'!A13</f>
        <v>K240801C1</v>
      </c>
      <c r="C20" s="14" t="str">
        <f>'PLM001-Active'!B13</f>
        <v>TS認證查核點-設備監控保護裝置(防爆燈拉繩開關125VDC)</v>
      </c>
      <c r="D20" s="95" t="str">
        <f>'PLM001-Active'!E13</f>
        <v>產品組合圖</v>
      </c>
      <c r="E20" s="15" t="str">
        <f>IF('PLM001-Active'!I13="",'PLM001-Active'!H13,LEFT('PLM001-Active'!I13,3))</f>
        <v>蘇漢城</v>
      </c>
      <c r="F20" s="28">
        <f>DATEVALUE('PLM001-Active'!M13)</f>
        <v>45534</v>
      </c>
      <c r="G20" s="29" t="e">
        <f>DATEVALUE('PLM001-Active'!N13)</f>
        <v>#VALUE!</v>
      </c>
      <c r="H20" s="16" t="e">
        <f t="shared" si="4"/>
        <v>#VALUE!</v>
      </c>
      <c r="I20" s="28">
        <f>IF(ISERROR(DATEVALUE('PLM001-Active'!R13)),"",DATEVALUE('PLM001-Active'!R13))</f>
        <v>45534</v>
      </c>
      <c r="J20" s="29" t="str">
        <f>IF(ISERROR(DATEVALUE('PLM001-Active'!S13)),"",DATEVALUE('PLM001-Active'!S13))</f>
        <v/>
      </c>
      <c r="K20" s="16" t="str">
        <f t="shared" si="5"/>
        <v/>
      </c>
      <c r="L20" s="49" t="str">
        <f>'PLM001-Active'!P13</f>
        <v>Complete</v>
      </c>
      <c r="M20" s="49">
        <f>'PLM001-Active'!U13</f>
        <v>0</v>
      </c>
      <c r="N20" s="49" t="str">
        <f>'PLM001-Active'!Q13</f>
        <v>2024/08/30</v>
      </c>
      <c r="O20" s="94">
        <f>'PLM001-Active'!L13/100</f>
        <v>455.3</v>
      </c>
      <c r="P20" s="94" t="str">
        <f t="shared" si="6"/>
        <v/>
      </c>
      <c r="Q20" s="63" t="str">
        <f t="shared" ca="1" si="7"/>
        <v/>
      </c>
      <c r="R20" s="76"/>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row>
    <row r="21" spans="1:74" s="15" customFormat="1">
      <c r="A21" s="14">
        <v>2.2999999999999998</v>
      </c>
      <c r="B21" s="14" t="str">
        <f>'PLM001-Active'!A14</f>
        <v>K240801C1</v>
      </c>
      <c r="C21" s="14" t="str">
        <f>'PLM001-Active'!B14</f>
        <v>TS認證查核點-設備監控保護裝置(防爆燈拉繩開關125VDC)</v>
      </c>
      <c r="D21" s="95" t="str">
        <f>'PLM001-Active'!E14</f>
        <v>產品零件圖</v>
      </c>
      <c r="E21" s="15" t="str">
        <f>IF('PLM001-Active'!I14="",'PLM001-Active'!H14,LEFT('PLM001-Active'!I14,3))</f>
        <v>蘇漢城</v>
      </c>
      <c r="F21" s="28">
        <f>DATEVALUE('PLM001-Active'!M14)</f>
        <v>45534</v>
      </c>
      <c r="G21" s="29" t="e">
        <f>DATEVALUE('PLM001-Active'!N14)</f>
        <v>#VALUE!</v>
      </c>
      <c r="H21" s="16" t="e">
        <f t="shared" si="4"/>
        <v>#VALUE!</v>
      </c>
      <c r="I21" s="28">
        <f>IF(ISERROR(DATEVALUE('PLM001-Active'!R14)),"",DATEVALUE('PLM001-Active'!R14))</f>
        <v>45534</v>
      </c>
      <c r="J21" s="29" t="str">
        <f>IF(ISERROR(DATEVALUE('PLM001-Active'!S14)),"",DATEVALUE('PLM001-Active'!S14))</f>
        <v/>
      </c>
      <c r="K21" s="16" t="str">
        <f t="shared" si="5"/>
        <v/>
      </c>
      <c r="L21" s="49" t="str">
        <f>'PLM001-Active'!P14</f>
        <v>Complete</v>
      </c>
      <c r="M21" s="49">
        <f>'PLM001-Active'!U14</f>
        <v>0</v>
      </c>
      <c r="N21" s="49" t="str">
        <f>'PLM001-Active'!Q14</f>
        <v>2024/08/29</v>
      </c>
      <c r="O21" s="94">
        <f>'PLM001-Active'!L14/100</f>
        <v>455.3</v>
      </c>
      <c r="P21" s="94" t="str">
        <f t="shared" si="6"/>
        <v/>
      </c>
      <c r="Q21" s="63" t="str">
        <f t="shared" ca="1" si="7"/>
        <v/>
      </c>
      <c r="R21" s="76"/>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row>
    <row r="22" spans="1:74" s="15" customFormat="1" ht="25.5">
      <c r="A22" s="14">
        <v>2.4</v>
      </c>
      <c r="B22" s="14" t="str">
        <f>'PLM001-Active'!A15</f>
        <v>M240804R1</v>
      </c>
      <c r="C22" s="14" t="str">
        <f>'PLM001-Active'!B15</f>
        <v>PVD二口二位閥展型(DN15、DN20)</v>
      </c>
      <c r="D22" s="95" t="str">
        <f>'PLM001-Active'!E15</f>
        <v>研發內部審查會議記錄</v>
      </c>
      <c r="E22" s="15" t="str">
        <f>IF('PLM001-Active'!I15="",'PLM001-Active'!H15,LEFT('PLM001-Active'!I15,3))</f>
        <v>葉宏政</v>
      </c>
      <c r="F22" s="28">
        <f>DATEVALUE('PLM001-Active'!M15)</f>
        <v>45530</v>
      </c>
      <c r="G22" s="29" t="e">
        <f>DATEVALUE('PLM001-Active'!N15)</f>
        <v>#VALUE!</v>
      </c>
      <c r="H22" s="16" t="e">
        <f t="shared" si="4"/>
        <v>#VALUE!</v>
      </c>
      <c r="I22" s="28">
        <f>IF(ISERROR(DATEVALUE('PLM001-Active'!R15)),"",DATEVALUE('PLM001-Active'!R15))</f>
        <v>45607</v>
      </c>
      <c r="J22" s="29" t="str">
        <f>IF(ISERROR(DATEVALUE('PLM001-Active'!S15)),"",DATEVALUE('PLM001-Active'!S15))</f>
        <v/>
      </c>
      <c r="K22" s="16" t="str">
        <f t="shared" si="5"/>
        <v/>
      </c>
      <c r="L22" s="49" t="str">
        <f>'PLM001-Active'!P15</f>
        <v>Complete</v>
      </c>
      <c r="M22" s="49">
        <f>'PLM001-Active'!U15</f>
        <v>0</v>
      </c>
      <c r="N22" s="49" t="str">
        <f>'PLM001-Active'!Q15</f>
        <v>2024/09/05</v>
      </c>
      <c r="O22" s="94">
        <f>'PLM001-Active'!L15/100</f>
        <v>455.3</v>
      </c>
      <c r="P22" s="94" t="str">
        <f t="shared" si="6"/>
        <v/>
      </c>
      <c r="Q22" s="63" t="str">
        <f t="shared" ca="1" si="7"/>
        <v/>
      </c>
      <c r="R22" s="76"/>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row>
    <row r="23" spans="1:74" s="15" customFormat="1" ht="25.5">
      <c r="A23" s="14">
        <v>2.5</v>
      </c>
      <c r="B23" s="14" t="str">
        <f>'PLM001-Active'!A16</f>
        <v>M240804R1</v>
      </c>
      <c r="C23" s="14" t="str">
        <f>'PLM001-Active'!B16</f>
        <v>PVD二口二位閥展型(DN15、DN20)</v>
      </c>
      <c r="D23" s="95" t="str">
        <f>'PLM001-Active'!E16</f>
        <v>行銷評估首產及送樣規格及套數</v>
      </c>
      <c r="E23" s="15" t="str">
        <f>IF('PLM001-Active'!I16="",'PLM001-Active'!H16,LEFT('PLM001-Active'!I16,3))</f>
        <v>吳志嘉</v>
      </c>
      <c r="F23" s="28">
        <f>DATEVALUE('PLM001-Active'!M16)</f>
        <v>45541</v>
      </c>
      <c r="G23" s="29" t="e">
        <f>DATEVALUE('PLM001-Active'!N16)</f>
        <v>#VALUE!</v>
      </c>
      <c r="H23" s="16" t="e">
        <f t="shared" si="4"/>
        <v>#VALUE!</v>
      </c>
      <c r="I23" s="28">
        <f>IF(ISERROR(DATEVALUE('PLM001-Active'!R16)),"",DATEVALUE('PLM001-Active'!R16))</f>
        <v>45625</v>
      </c>
      <c r="J23" s="29" t="str">
        <f>IF(ISERROR(DATEVALUE('PLM001-Active'!S16)),"",DATEVALUE('PLM001-Active'!S16))</f>
        <v/>
      </c>
      <c r="K23" s="16" t="str">
        <f t="shared" si="5"/>
        <v/>
      </c>
      <c r="L23" s="49" t="str">
        <f>'PLM001-Active'!P16</f>
        <v>Complete</v>
      </c>
      <c r="M23" s="49">
        <f>'PLM001-Active'!U16</f>
        <v>0</v>
      </c>
      <c r="N23" s="49" t="str">
        <f>'PLM001-Active'!Q16</f>
        <v>2024/11/29</v>
      </c>
      <c r="O23" s="94">
        <f>'PLM001-Active'!L16/100</f>
        <v>455.3</v>
      </c>
      <c r="P23" s="94" t="str">
        <f t="shared" si="6"/>
        <v/>
      </c>
      <c r="Q23" s="63" t="str">
        <f t="shared" ca="1" si="7"/>
        <v/>
      </c>
      <c r="R23" s="76"/>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row>
    <row r="24" spans="1:74" s="15" customFormat="1">
      <c r="A24" s="14">
        <v>2.6</v>
      </c>
      <c r="B24" s="14" t="str">
        <f>'PLM001-Active'!A17</f>
        <v>M240804R1</v>
      </c>
      <c r="C24" s="14" t="str">
        <f>'PLM001-Active'!B17</f>
        <v>PVD二口二位閥展型(DN15、DN20)</v>
      </c>
      <c r="D24" s="95" t="str">
        <f>'PLM001-Active'!E17</f>
        <v>機構審查單</v>
      </c>
      <c r="E24" s="15" t="str">
        <f>IF('PLM001-Active'!I17="",'PLM001-Active'!H17,LEFT('PLM001-Active'!I17,3))</f>
        <v>葉宏政</v>
      </c>
      <c r="F24" s="28">
        <f>DATEVALUE('PLM001-Active'!M17)</f>
        <v>45530</v>
      </c>
      <c r="G24" s="29" t="e">
        <f>DATEVALUE('PLM001-Active'!N17)</f>
        <v>#VALUE!</v>
      </c>
      <c r="H24" s="16" t="e">
        <f t="shared" si="4"/>
        <v>#VALUE!</v>
      </c>
      <c r="I24" s="28">
        <f>IF(ISERROR(DATEVALUE('PLM001-Active'!R17)),"",DATEVALUE('PLM001-Active'!R17))</f>
        <v>45607</v>
      </c>
      <c r="J24" s="29" t="str">
        <f>IF(ISERROR(DATEVALUE('PLM001-Active'!S17)),"",DATEVALUE('PLM001-Active'!S17))</f>
        <v/>
      </c>
      <c r="K24" s="16" t="str">
        <f t="shared" si="5"/>
        <v/>
      </c>
      <c r="L24" s="49" t="str">
        <f>'PLM001-Active'!P17</f>
        <v>Complete</v>
      </c>
      <c r="M24" s="49">
        <f>'PLM001-Active'!U17</f>
        <v>0</v>
      </c>
      <c r="N24" s="49" t="str">
        <f>'PLM001-Active'!Q17</f>
        <v>2024/10/28</v>
      </c>
      <c r="O24" s="94">
        <f>'PLM001-Active'!L17/100</f>
        <v>455.3</v>
      </c>
      <c r="P24" s="94" t="str">
        <f t="shared" si="6"/>
        <v/>
      </c>
      <c r="Q24" s="63" t="str">
        <f t="shared" ca="1" si="7"/>
        <v/>
      </c>
      <c r="R24" s="76"/>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row>
    <row r="25" spans="1:74" s="15" customFormat="1" ht="28.5" customHeight="1">
      <c r="A25" s="14">
        <v>2.7</v>
      </c>
      <c r="B25" s="14" t="str">
        <f>'PLM001-Active'!A18</f>
        <v>M240804R1</v>
      </c>
      <c r="C25" s="14" t="str">
        <f>'PLM001-Active'!B18</f>
        <v>PVD二口二位閥展型(DN15、DN20)</v>
      </c>
      <c r="D25" s="95" t="str">
        <f>'PLM001-Active'!E18</f>
        <v>機構設計</v>
      </c>
      <c r="E25" s="15" t="str">
        <f>IF('PLM001-Active'!I18="",'PLM001-Active'!H18,LEFT('PLM001-Active'!I18,3))</f>
        <v>葉宏政</v>
      </c>
      <c r="F25" s="28">
        <f>DATEVALUE('PLM001-Active'!M18)</f>
        <v>45583</v>
      </c>
      <c r="G25" s="29" t="e">
        <f>DATEVALUE('PLM001-Active'!N18)</f>
        <v>#VALUE!</v>
      </c>
      <c r="H25" s="16" t="e">
        <f t="shared" si="4"/>
        <v>#VALUE!</v>
      </c>
      <c r="I25" s="28">
        <f>IF(ISERROR(DATEVALUE('PLM001-Active'!R18)),"",DATEVALUE('PLM001-Active'!R18))</f>
        <v>45607</v>
      </c>
      <c r="J25" s="29" t="str">
        <f>IF(ISERROR(DATEVALUE('PLM001-Active'!S18)),"",DATEVALUE('PLM001-Active'!S18))</f>
        <v/>
      </c>
      <c r="K25" s="16" t="str">
        <f>IF(ISERROR(IF(OR(J25=0,I25=0)," - ",NETWORKDAYS(I25,J25))),"",IF(OR(J25=0,I25=0)," - ",NETWORKDAYS(I25,J25)))</f>
        <v/>
      </c>
      <c r="L25" s="49" t="str">
        <f>'PLM001-Active'!P18</f>
        <v>Complete</v>
      </c>
      <c r="M25" s="49">
        <f>'PLM001-Active'!U18</f>
        <v>0</v>
      </c>
      <c r="N25" s="49" t="str">
        <f>'PLM001-Active'!Q18</f>
        <v>2024/09/20</v>
      </c>
      <c r="O25" s="94">
        <f>'PLM001-Active'!L18/100</f>
        <v>455.3</v>
      </c>
      <c r="P25" s="94" t="str">
        <f t="shared" si="6"/>
        <v/>
      </c>
      <c r="Q25" s="63" t="str">
        <f t="shared" ca="1" si="7"/>
        <v/>
      </c>
      <c r="R25" s="76"/>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row>
    <row r="26" spans="1:74" s="15" customFormat="1" ht="38.25">
      <c r="A26" s="14">
        <v>2.8</v>
      </c>
      <c r="B26" s="14" t="str">
        <f>'PLM001-Active'!A19</f>
        <v>M240804R1</v>
      </c>
      <c r="C26" s="14" t="str">
        <f>'PLM001-Active'!B19</f>
        <v>PVD二口二位閥展型(DN15、DN20)</v>
      </c>
      <c r="D26" s="95" t="str">
        <f>'PLM001-Active'!E19</f>
        <v>提案審查會議記錄-跨部門 (功能增加或外觀改變)</v>
      </c>
      <c r="E26" s="15" t="str">
        <f>IF('PLM001-Active'!I19="",'PLM001-Active'!H19,LEFT('PLM001-Active'!I19,3))</f>
        <v>葉宏政</v>
      </c>
      <c r="F26" s="28">
        <f>DATEVALUE('PLM001-Active'!M19)</f>
        <v>45531</v>
      </c>
      <c r="G26" s="29" t="e">
        <f>DATEVALUE('PLM001-Active'!N19)</f>
        <v>#VALUE!</v>
      </c>
      <c r="H26" s="16" t="e">
        <f t="shared" si="4"/>
        <v>#VALUE!</v>
      </c>
      <c r="I26" s="28">
        <f>IF(ISERROR(DATEVALUE('PLM001-Active'!R19)),"",DATEVALUE('PLM001-Active'!R19))</f>
        <v>45707</v>
      </c>
      <c r="J26" s="29" t="str">
        <f>IF(ISERROR(DATEVALUE('PLM001-Active'!S19)),"",DATEVALUE('PLM001-Active'!S19))</f>
        <v/>
      </c>
      <c r="K26" s="16" t="str">
        <f t="shared" si="5"/>
        <v/>
      </c>
      <c r="L26" s="49" t="str">
        <f>'PLM001-Active'!P19</f>
        <v>Complete</v>
      </c>
      <c r="M26" s="49">
        <f>'PLM001-Active'!U19</f>
        <v>0</v>
      </c>
      <c r="N26" s="49" t="str">
        <f>'PLM001-Active'!Q19</f>
        <v>2024/08/27</v>
      </c>
      <c r="O26" s="94">
        <f>'PLM001-Active'!L19/100</f>
        <v>455.31</v>
      </c>
      <c r="P26" s="94" t="str">
        <f t="shared" si="6"/>
        <v/>
      </c>
      <c r="Q26" s="63" t="str">
        <f t="shared" ca="1" si="7"/>
        <v/>
      </c>
      <c r="R26" s="76"/>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row>
    <row r="27" spans="1:74" s="15" customFormat="1" ht="25.5">
      <c r="A27" s="14">
        <v>2.9</v>
      </c>
      <c r="B27" s="14" t="str">
        <f>'PLM001-Active'!A20</f>
        <v>M240704R1</v>
      </c>
      <c r="C27" s="14" t="str">
        <f>'PLM001-Active'!B20</f>
        <v>一體式夾管超音波流量計(DN25)[RD4]</v>
      </c>
      <c r="D27" s="95" t="str">
        <f>'PLM001-Active'!E20</f>
        <v>研發內部審查會議記錄</v>
      </c>
      <c r="E27" s="15" t="str">
        <f>IF('PLM001-Active'!I20="",'PLM001-Active'!H20,LEFT('PLM001-Active'!I20,3))</f>
        <v>陳俊儒</v>
      </c>
      <c r="F27" s="28">
        <f>DATEVALUE('PLM001-Active'!M20)</f>
        <v>45537</v>
      </c>
      <c r="G27" s="29" t="e">
        <f>DATEVALUE('PLM001-Active'!N20)</f>
        <v>#VALUE!</v>
      </c>
      <c r="H27" s="16" t="e">
        <f t="shared" si="4"/>
        <v>#VALUE!</v>
      </c>
      <c r="I27" s="28">
        <f>IF(ISERROR(DATEVALUE('PLM001-Active'!R20)),"",DATEVALUE('PLM001-Active'!R20))</f>
        <v>45539</v>
      </c>
      <c r="J27" s="29" t="str">
        <f>IF(ISERROR(DATEVALUE('PLM001-Active'!S20)),"",DATEVALUE('PLM001-Active'!S20))</f>
        <v/>
      </c>
      <c r="K27" s="16" t="str">
        <f t="shared" si="5"/>
        <v/>
      </c>
      <c r="L27" s="49" t="str">
        <f>'PLM001-Active'!P20</f>
        <v>Complete</v>
      </c>
      <c r="M27" s="49">
        <f>'PLM001-Active'!U20</f>
        <v>0</v>
      </c>
      <c r="N27" s="49" t="str">
        <f>'PLM001-Active'!Q20</f>
        <v>2024/09/02</v>
      </c>
      <c r="O27" s="94">
        <f>'PLM001-Active'!L20/100</f>
        <v>455.37</v>
      </c>
      <c r="P27" s="94" t="str">
        <f t="shared" si="6"/>
        <v/>
      </c>
      <c r="Q27" s="63" t="str">
        <f t="shared" ca="1" si="7"/>
        <v/>
      </c>
      <c r="R27" s="76"/>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row>
    <row r="28" spans="1:74" s="15" customFormat="1">
      <c r="A28" s="14">
        <v>3</v>
      </c>
      <c r="B28" s="14" t="str">
        <f>'PLM001-Active'!A21</f>
        <v>M240704R1</v>
      </c>
      <c r="C28" s="14" t="str">
        <f>'PLM001-Active'!B21</f>
        <v>一體式夾管超音波流量計(DN25)[RD4]</v>
      </c>
      <c r="D28" s="95" t="str">
        <f>'PLM001-Active'!E21</f>
        <v>研發企劃書</v>
      </c>
      <c r="E28" s="15" t="str">
        <f>IF('PLM001-Active'!I21="",'PLM001-Active'!H21,LEFT('PLM001-Active'!I21,3))</f>
        <v>陳俊儒</v>
      </c>
      <c r="F28" s="28">
        <f>DATEVALUE('PLM001-Active'!M21)</f>
        <v>45537</v>
      </c>
      <c r="G28" s="29" t="e">
        <f>DATEVALUE('PLM001-Active'!N21)</f>
        <v>#VALUE!</v>
      </c>
      <c r="H28" s="16" t="e">
        <f t="shared" si="4"/>
        <v>#VALUE!</v>
      </c>
      <c r="I28" s="28">
        <f>IF(ISERROR(DATEVALUE('PLM001-Active'!R21)),"",DATEVALUE('PLM001-Active'!R21))</f>
        <v>45629</v>
      </c>
      <c r="J28" s="29" t="str">
        <f>IF(ISERROR(DATEVALUE('PLM001-Active'!S21)),"",DATEVALUE('PLM001-Active'!S21))</f>
        <v/>
      </c>
      <c r="K28" s="16" t="str">
        <f t="shared" si="5"/>
        <v/>
      </c>
      <c r="L28" s="49" t="str">
        <f>'PLM001-Active'!P21</f>
        <v>Complete</v>
      </c>
      <c r="M28" s="49">
        <f>'PLM001-Active'!U21</f>
        <v>0</v>
      </c>
      <c r="N28" s="49" t="str">
        <f>'PLM001-Active'!Q21</f>
        <v>2024/09/02</v>
      </c>
      <c r="O28" s="94">
        <f>'PLM001-Active'!L21/100</f>
        <v>455.37</v>
      </c>
      <c r="P28" s="94" t="str">
        <f t="shared" si="6"/>
        <v/>
      </c>
      <c r="Q28" s="63" t="str">
        <f t="shared" ca="1" si="7"/>
        <v/>
      </c>
      <c r="R28" s="76"/>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row>
    <row r="29" spans="1:74" s="15" customFormat="1" ht="24" customHeight="1">
      <c r="A29" s="14">
        <v>3.1</v>
      </c>
      <c r="B29" s="14" t="str">
        <f>'PLM001-Active'!A22</f>
        <v>M240704R1</v>
      </c>
      <c r="C29" s="14" t="str">
        <f>'PLM001-Active'!B22</f>
        <v>一體式夾管超音波流量計(DN25)[RD4]</v>
      </c>
      <c r="D29" s="95" t="str">
        <f>'PLM001-Active'!E22</f>
        <v>產品驗證企劃書</v>
      </c>
      <c r="E29" s="15" t="str">
        <f>IF('PLM001-Active'!I22="",'PLM001-Active'!H22,LEFT('PLM001-Active'!I22,3))</f>
        <v>王琇眉</v>
      </c>
      <c r="F29" s="28">
        <f>DATEVALUE('PLM001-Active'!M22)</f>
        <v>45559</v>
      </c>
      <c r="G29" s="29" t="e">
        <f>DATEVALUE('PLM001-Active'!N22)</f>
        <v>#VALUE!</v>
      </c>
      <c r="H29" s="16" t="e">
        <f t="shared" si="4"/>
        <v>#VALUE!</v>
      </c>
      <c r="I29" s="28">
        <f>IF(ISERROR(DATEVALUE('PLM001-Active'!R22)),"",DATEVALUE('PLM001-Active'!R22))</f>
        <v>45877</v>
      </c>
      <c r="J29" s="29" t="str">
        <f>IF(ISERROR(DATEVALUE('PLM001-Active'!S22)),"",DATEVALUE('PLM001-Active'!S22))</f>
        <v/>
      </c>
      <c r="K29" s="16" t="str">
        <f t="shared" si="5"/>
        <v/>
      </c>
      <c r="L29" s="49" t="str">
        <f>'PLM001-Active'!P22</f>
        <v>Complete</v>
      </c>
      <c r="M29" s="49">
        <f>'PLM001-Active'!U22</f>
        <v>0</v>
      </c>
      <c r="N29" s="49" t="str">
        <f>'PLM001-Active'!Q22</f>
        <v>2025/02/01</v>
      </c>
      <c r="O29" s="94">
        <f>'PLM001-Active'!L22/100</f>
        <v>455.45</v>
      </c>
      <c r="P29" s="94" t="str">
        <f t="shared" si="6"/>
        <v/>
      </c>
      <c r="Q29" s="63" t="str">
        <f t="shared" ca="1" si="7"/>
        <v/>
      </c>
      <c r="R29" s="76"/>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row>
    <row r="30" spans="1:74" s="15" customFormat="1" ht="17.25" customHeight="1">
      <c r="A30" s="14">
        <v>3.2</v>
      </c>
      <c r="B30" s="14" t="str">
        <f>'PLM001-Active'!A23</f>
        <v>M240704R1</v>
      </c>
      <c r="C30" s="14" t="str">
        <f>'PLM001-Active'!B23</f>
        <v>一體式夾管超音波流量計(DN25)[RD4]</v>
      </c>
      <c r="D30" s="95" t="str">
        <f>'PLM001-Active'!E23</f>
        <v>行銷評估首產及送樣規格及套數</v>
      </c>
      <c r="E30" s="15" t="str">
        <f>IF('PLM001-Active'!I23="",'PLM001-Active'!H23,LEFT('PLM001-Active'!I23,3))</f>
        <v>吳志嘉</v>
      </c>
      <c r="F30" s="28">
        <f>DATEVALUE('PLM001-Active'!M23)</f>
        <v>45559</v>
      </c>
      <c r="G30" s="29" t="e">
        <f>DATEVALUE('PLM001-Active'!N23)</f>
        <v>#VALUE!</v>
      </c>
      <c r="H30" s="16" t="e">
        <f t="shared" si="4"/>
        <v>#VALUE!</v>
      </c>
      <c r="I30" s="28">
        <f>IF(ISERROR(DATEVALUE('PLM001-Active'!R23)),"",DATEVALUE('PLM001-Active'!R23))</f>
        <v>45625</v>
      </c>
      <c r="J30" s="29" t="str">
        <f>IF(ISERROR(DATEVALUE('PLM001-Active'!S23)),"",DATEVALUE('PLM001-Active'!S23))</f>
        <v/>
      </c>
      <c r="K30" s="16" t="str">
        <f t="shared" si="5"/>
        <v/>
      </c>
      <c r="L30" s="49" t="str">
        <f>'PLM001-Active'!P23</f>
        <v>Complete</v>
      </c>
      <c r="M30" s="49">
        <f>'PLM001-Active'!U23</f>
        <v>0</v>
      </c>
      <c r="N30" s="49" t="str">
        <f>'PLM001-Active'!Q23</f>
        <v>2024/11/29</v>
      </c>
      <c r="O30" s="94">
        <f>'PLM001-Active'!L23/100</f>
        <v>455.45</v>
      </c>
      <c r="P30" s="94" t="str">
        <f t="shared" si="6"/>
        <v/>
      </c>
      <c r="Q30" s="63" t="str">
        <f t="shared" ca="1" si="7"/>
        <v/>
      </c>
      <c r="R30" s="76"/>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row>
    <row r="31" spans="1:74" s="15" customFormat="1" ht="17.25" customHeight="1">
      <c r="A31" s="14">
        <v>3.3</v>
      </c>
      <c r="B31" s="14" t="str">
        <f>'PLM001-Active'!A24</f>
        <v>M240704R1</v>
      </c>
      <c r="C31" s="14" t="str">
        <f>'PLM001-Active'!B24</f>
        <v>一體式夾管超音波流量計(DN25)[RD4]</v>
      </c>
      <c r="D31" s="95" t="str">
        <f>'PLM001-Active'!E24</f>
        <v>電路設計</v>
      </c>
      <c r="E31" s="15" t="str">
        <f>IF('PLM001-Active'!I24="",'PLM001-Active'!H24,LEFT('PLM001-Active'!I24,3))</f>
        <v>蘇哲弘</v>
      </c>
      <c r="F31" s="28">
        <f>DATEVALUE('PLM001-Active'!M24)</f>
        <v>45573</v>
      </c>
      <c r="G31" s="29" t="e">
        <f>DATEVALUE('PLM001-Active'!N24)</f>
        <v>#VALUE!</v>
      </c>
      <c r="H31" s="16" t="e">
        <f t="shared" si="4"/>
        <v>#VALUE!</v>
      </c>
      <c r="I31" s="28">
        <f>IF(ISERROR(DATEVALUE('PLM001-Active'!R24)),"",DATEVALUE('PLM001-Active'!R24))</f>
        <v>45595</v>
      </c>
      <c r="J31" s="29" t="str">
        <f>IF(ISERROR(DATEVALUE('PLM001-Active'!S24)),"",DATEVALUE('PLM001-Active'!S24))</f>
        <v/>
      </c>
      <c r="K31" s="16" t="str">
        <f t="shared" si="5"/>
        <v/>
      </c>
      <c r="L31" s="49" t="str">
        <f>'PLM001-Active'!P24</f>
        <v>Complete</v>
      </c>
      <c r="M31" s="49">
        <f>'PLM001-Active'!U24</f>
        <v>0</v>
      </c>
      <c r="N31" s="49" t="str">
        <f>'PLM001-Active'!Q24</f>
        <v>2024/10/30</v>
      </c>
      <c r="O31" s="94">
        <f>'PLM001-Active'!L24/100</f>
        <v>455.45</v>
      </c>
      <c r="P31" s="94" t="str">
        <f t="shared" si="6"/>
        <v/>
      </c>
      <c r="Q31" s="63" t="str">
        <f t="shared" ca="1" si="7"/>
        <v/>
      </c>
      <c r="R31" s="76"/>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row>
    <row r="32" spans="1:74" s="15" customFormat="1" ht="17.25" customHeight="1">
      <c r="A32" s="14">
        <v>3.4</v>
      </c>
      <c r="B32" s="14" t="str">
        <f>'PLM001-Active'!A25</f>
        <v>K240801C1</v>
      </c>
      <c r="C32" s="14" t="str">
        <f>'PLM001-Active'!B25</f>
        <v>TS認證查核點-設備監控保護裝置(防爆燈拉繩開關125VDC)</v>
      </c>
      <c r="D32" s="95" t="str">
        <f>'PLM001-Active'!E25</f>
        <v>文件上網及審查</v>
      </c>
      <c r="E32" s="15" t="str">
        <f>IF('PLM001-Active'!I25="",'PLM001-Active'!H25,LEFT('PLM001-Active'!I25,3))</f>
        <v>楊瑞洋</v>
      </c>
      <c r="F32" s="28">
        <f>DATEVALUE('PLM001-Active'!M25)</f>
        <v>45657</v>
      </c>
      <c r="G32" s="29" t="e">
        <f>DATEVALUE('PLM001-Active'!N25)</f>
        <v>#VALUE!</v>
      </c>
      <c r="H32" s="16" t="e">
        <f t="shared" si="4"/>
        <v>#VALUE!</v>
      </c>
      <c r="I32" s="28">
        <f>IF(ISERROR(DATEVALUE('PLM001-Active'!R25)),"",DATEVALUE('PLM001-Active'!R25))</f>
        <v>45973</v>
      </c>
      <c r="J32" s="29" t="str">
        <f>IF(ISERROR(DATEVALUE('PLM001-Active'!S25)),"",DATEVALUE('PLM001-Active'!S25))</f>
        <v/>
      </c>
      <c r="K32" s="16" t="str">
        <f t="shared" si="5"/>
        <v/>
      </c>
      <c r="L32" s="49" t="str">
        <f>'PLM001-Active'!P25</f>
        <v>Complete</v>
      </c>
      <c r="M32" s="49">
        <f>'PLM001-Active'!U25</f>
        <v>0</v>
      </c>
      <c r="N32" s="49" t="str">
        <f>'PLM001-Active'!Q25</f>
        <v>2025/11/13</v>
      </c>
      <c r="O32" s="94">
        <f>'PLM001-Active'!L25/100</f>
        <v>455.51</v>
      </c>
      <c r="P32" s="94" t="str">
        <f t="shared" si="6"/>
        <v/>
      </c>
      <c r="Q32" s="63" t="str">
        <f t="shared" ca="1" si="7"/>
        <v/>
      </c>
      <c r="R32" s="76"/>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row>
    <row r="33" spans="1:74" s="15" customFormat="1" ht="17.25" customHeight="1">
      <c r="A33" s="14">
        <v>3.5</v>
      </c>
      <c r="B33" s="14" t="str">
        <f>'PLM001-Active'!A26</f>
        <v>M240704R1</v>
      </c>
      <c r="C33" s="14" t="str">
        <f>'PLM001-Active'!B26</f>
        <v>一體式夾管超音波流量計(DN25)[RD4]</v>
      </c>
      <c r="D33" s="95" t="str">
        <f>'PLM001-Active'!E26</f>
        <v>機構設計</v>
      </c>
      <c r="E33" s="15" t="str">
        <f>IF('PLM001-Active'!I26="",'PLM001-Active'!H26,LEFT('PLM001-Active'!I26,3))</f>
        <v>王瀚霆</v>
      </c>
      <c r="F33" s="28">
        <f>DATEVALUE('PLM001-Active'!M26)</f>
        <v>45574</v>
      </c>
      <c r="G33" s="29" t="e">
        <f>DATEVALUE('PLM001-Active'!N26)</f>
        <v>#VALUE!</v>
      </c>
      <c r="H33" s="16" t="e">
        <f t="shared" si="4"/>
        <v>#VALUE!</v>
      </c>
      <c r="I33" s="28">
        <f>IF(ISERROR(DATEVALUE('PLM001-Active'!R26)),"",DATEVALUE('PLM001-Active'!R26))</f>
        <v>45617</v>
      </c>
      <c r="J33" s="29" t="str">
        <f>IF(ISERROR(DATEVALUE('PLM001-Active'!S26)),"",DATEVALUE('PLM001-Active'!S26))</f>
        <v/>
      </c>
      <c r="K33" s="16" t="str">
        <f t="shared" si="5"/>
        <v/>
      </c>
      <c r="L33" s="49" t="str">
        <f>'PLM001-Active'!P26</f>
        <v>Complete</v>
      </c>
      <c r="M33" s="49">
        <f>'PLM001-Active'!U26</f>
        <v>0</v>
      </c>
      <c r="N33" s="49" t="str">
        <f>'PLM001-Active'!Q26</f>
        <v>2024/10/28</v>
      </c>
      <c r="O33" s="94">
        <f>'PLM001-Active'!L26/100</f>
        <v>455.54</v>
      </c>
      <c r="P33" s="94" t="str">
        <f t="shared" si="6"/>
        <v/>
      </c>
      <c r="Q33" s="63" t="str">
        <f t="shared" ca="1" si="7"/>
        <v/>
      </c>
      <c r="R33" s="76"/>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row>
    <row r="34" spans="1:74" s="15" customFormat="1" ht="17.25" customHeight="1">
      <c r="A34" s="14">
        <v>3.6</v>
      </c>
      <c r="B34" s="14" t="str">
        <f>'PLM001-Active'!A27</f>
        <v>D240902R1</v>
      </c>
      <c r="C34" s="14" t="str">
        <f>'PLM001-Active'!B27</f>
        <v>EPH結構改善與提升生產良率</v>
      </c>
      <c r="D34" s="95" t="str">
        <f>'PLM001-Active'!E27</f>
        <v>生產不穩定問題釐清</v>
      </c>
      <c r="E34" s="15" t="str">
        <f>IF('PLM001-Active'!I27="",'PLM001-Active'!H27,LEFT('PLM001-Active'!I27,3))</f>
        <v>王瀚霆</v>
      </c>
      <c r="F34" s="28">
        <f>DATEVALUE('PLM001-Active'!M27)</f>
        <v>45579</v>
      </c>
      <c r="G34" s="29" t="e">
        <f>DATEVALUE('PLM001-Active'!N27)</f>
        <v>#VALUE!</v>
      </c>
      <c r="H34" s="16" t="e">
        <f t="shared" si="4"/>
        <v>#VALUE!</v>
      </c>
      <c r="I34" s="28">
        <f>IF(ISERROR(DATEVALUE('PLM001-Active'!R27)),"",DATEVALUE('PLM001-Active'!R27))</f>
        <v>45597</v>
      </c>
      <c r="J34" s="29" t="str">
        <f>IF(ISERROR(DATEVALUE('PLM001-Active'!S27)),"",DATEVALUE('PLM001-Active'!S27))</f>
        <v/>
      </c>
      <c r="K34" s="16" t="str">
        <f t="shared" si="5"/>
        <v/>
      </c>
      <c r="L34" s="49" t="str">
        <f>'PLM001-Active'!P27</f>
        <v>Complete</v>
      </c>
      <c r="M34" s="49">
        <f>'PLM001-Active'!U27</f>
        <v>0</v>
      </c>
      <c r="N34" s="49" t="str">
        <f>'PLM001-Active'!Q27</f>
        <v>2024/09/23</v>
      </c>
      <c r="O34" s="94">
        <f>'PLM001-Active'!L27/100</f>
        <v>455.58</v>
      </c>
      <c r="P34" s="94" t="str">
        <f t="shared" si="6"/>
        <v/>
      </c>
      <c r="Q34" s="63" t="str">
        <f t="shared" ca="1" si="7"/>
        <v/>
      </c>
      <c r="R34" s="76"/>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row>
    <row r="35" spans="1:74" s="15" customFormat="1" ht="17.25" customHeight="1">
      <c r="A35" s="14">
        <v>3.7</v>
      </c>
      <c r="B35" s="14" t="str">
        <f>'PLM001-Active'!A28</f>
        <v>M240704R1</v>
      </c>
      <c r="C35" s="14" t="str">
        <f>'PLM001-Active'!B28</f>
        <v>一體式夾管超音波流量計(DN25)[RD4]</v>
      </c>
      <c r="D35" s="95" t="str">
        <f>'PLM001-Active'!E28</f>
        <v>軟/韌體設計</v>
      </c>
      <c r="E35" s="15" t="str">
        <f>IF('PLM001-Active'!I28="",'PLM001-Active'!H28,LEFT('PLM001-Active'!I28,3))</f>
        <v>張政崙</v>
      </c>
      <c r="F35" s="28">
        <f>DATEVALUE('PLM001-Active'!M28)</f>
        <v>45616</v>
      </c>
      <c r="G35" s="29" t="e">
        <f>DATEVALUE('PLM001-Active'!N28)</f>
        <v>#VALUE!</v>
      </c>
      <c r="H35" s="16" t="e">
        <f t="shared" si="4"/>
        <v>#VALUE!</v>
      </c>
      <c r="I35" s="28">
        <f>IF(ISERROR(DATEVALUE('PLM001-Active'!R28)),"",DATEVALUE('PLM001-Active'!R28))</f>
        <v>45826</v>
      </c>
      <c r="J35" s="29" t="str">
        <f>IF(ISERROR(DATEVALUE('PLM001-Active'!S28)),"",DATEVALUE('PLM001-Active'!S28))</f>
        <v/>
      </c>
      <c r="K35" s="16" t="str">
        <f t="shared" si="5"/>
        <v/>
      </c>
      <c r="L35" s="49" t="str">
        <f>'PLM001-Active'!P28</f>
        <v>Complete</v>
      </c>
      <c r="M35" s="49">
        <f>'PLM001-Active'!U28</f>
        <v>0</v>
      </c>
      <c r="N35" s="49" t="str">
        <f>'PLM001-Active'!Q28</f>
        <v>2024/10/09</v>
      </c>
      <c r="O35" s="94">
        <f>'PLM001-Active'!L28/100</f>
        <v>455.6</v>
      </c>
      <c r="P35" s="94" t="str">
        <f t="shared" si="6"/>
        <v/>
      </c>
      <c r="Q35" s="63" t="str">
        <f t="shared" ca="1" si="7"/>
        <v/>
      </c>
      <c r="R35" s="76"/>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row>
    <row r="36" spans="1:74" s="15" customFormat="1" ht="17.25" customHeight="1">
      <c r="A36" s="14">
        <v>3.8</v>
      </c>
      <c r="B36" s="14" t="str">
        <f>'PLM001-Active'!A29</f>
        <v>M240704R1</v>
      </c>
      <c r="C36" s="14" t="str">
        <f>'PLM001-Active'!B29</f>
        <v>一體式夾管超音波流量計(DN25)[RD4]</v>
      </c>
      <c r="D36" s="95" t="str">
        <f>'PLM001-Active'!E29</f>
        <v>硬體審查單</v>
      </c>
      <c r="E36" s="15" t="str">
        <f>IF('PLM001-Active'!I29="",'PLM001-Active'!H29,LEFT('PLM001-Active'!I29,3))</f>
        <v>蘇哲弘</v>
      </c>
      <c r="F36" s="28">
        <f>DATEVALUE('PLM001-Active'!M29)</f>
        <v>45574</v>
      </c>
      <c r="G36" s="29" t="e">
        <f>DATEVALUE('PLM001-Active'!N29)</f>
        <v>#VALUE!</v>
      </c>
      <c r="H36" s="16" t="e">
        <f t="shared" si="4"/>
        <v>#VALUE!</v>
      </c>
      <c r="I36" s="28">
        <f>IF(ISERROR(DATEVALUE('PLM001-Active'!R29)),"",DATEVALUE('PLM001-Active'!R29))</f>
        <v>45595</v>
      </c>
      <c r="J36" s="29" t="str">
        <f>IF(ISERROR(DATEVALUE('PLM001-Active'!S29)),"",DATEVALUE('PLM001-Active'!S29))</f>
        <v/>
      </c>
      <c r="K36" s="16" t="str">
        <f t="shared" si="5"/>
        <v/>
      </c>
      <c r="L36" s="49" t="str">
        <f>'PLM001-Active'!P29</f>
        <v>Complete</v>
      </c>
      <c r="M36" s="49">
        <f>'PLM001-Active'!U29</f>
        <v>0</v>
      </c>
      <c r="N36" s="49" t="str">
        <f>'PLM001-Active'!Q29</f>
        <v>2024/10/30</v>
      </c>
      <c r="O36" s="94">
        <f>'PLM001-Active'!L29/100</f>
        <v>455.74</v>
      </c>
      <c r="P36" s="94" t="str">
        <f t="shared" si="6"/>
        <v/>
      </c>
      <c r="Q36" s="63" t="str">
        <f t="shared" ca="1" si="7"/>
        <v/>
      </c>
      <c r="R36" s="76"/>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row>
    <row r="37" spans="1:74" s="15" customFormat="1" ht="17.25" customHeight="1">
      <c r="A37" s="14">
        <v>3.9</v>
      </c>
      <c r="B37" s="14" t="str">
        <f>'PLM001-Active'!A30</f>
        <v>M240704R1</v>
      </c>
      <c r="C37" s="14" t="str">
        <f>'PLM001-Active'!B30</f>
        <v>一體式夾管超音波流量計(DN25)[RD4]</v>
      </c>
      <c r="D37" s="95" t="str">
        <f>'PLM001-Active'!E30</f>
        <v>Placement規劃</v>
      </c>
      <c r="E37" s="15" t="str">
        <f>IF('PLM001-Active'!I30="",'PLM001-Active'!H30,LEFT('PLM001-Active'!I30,3))</f>
        <v>許慧芝</v>
      </c>
      <c r="F37" s="28">
        <f>DATEVALUE('PLM001-Active'!M30)</f>
        <v>45582</v>
      </c>
      <c r="G37" s="29" t="e">
        <f>DATEVALUE('PLM001-Active'!N30)</f>
        <v>#VALUE!</v>
      </c>
      <c r="H37" s="16" t="e">
        <f t="shared" si="4"/>
        <v>#VALUE!</v>
      </c>
      <c r="I37" s="28">
        <f>IF(ISERROR(DATEVALUE('PLM001-Active'!R30)),"",DATEVALUE('PLM001-Active'!R30))</f>
        <v>45597</v>
      </c>
      <c r="J37" s="29" t="str">
        <f>IF(ISERROR(DATEVALUE('PLM001-Active'!S30)),"",DATEVALUE('PLM001-Active'!S30))</f>
        <v/>
      </c>
      <c r="K37" s="16" t="str">
        <f t="shared" si="5"/>
        <v/>
      </c>
      <c r="L37" s="49" t="str">
        <f>'PLM001-Active'!P30</f>
        <v>Complete</v>
      </c>
      <c r="M37" s="49">
        <f>'PLM001-Active'!U30</f>
        <v>0</v>
      </c>
      <c r="N37" s="49" t="str">
        <f>'PLM001-Active'!Q30</f>
        <v>2024/11/01</v>
      </c>
      <c r="O37" s="94">
        <f>'PLM001-Active'!L30/100</f>
        <v>455.76</v>
      </c>
      <c r="P37" s="94" t="str">
        <f t="shared" si="6"/>
        <v/>
      </c>
      <c r="Q37" s="63" t="str">
        <f t="shared" ca="1" si="7"/>
        <v/>
      </c>
      <c r="R37" s="76"/>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row>
    <row r="38" spans="1:74" s="15" customFormat="1" ht="17.25" customHeight="1">
      <c r="A38" s="14">
        <v>4</v>
      </c>
      <c r="B38" s="14" t="str">
        <f>'PLM001-Active'!A31</f>
        <v>D240902R1</v>
      </c>
      <c r="C38" s="14" t="str">
        <f>'PLM001-Active'!B31</f>
        <v>EPH結構改善與提升生產良率</v>
      </c>
      <c r="D38" s="95" t="str">
        <f>'PLM001-Active'!E31</f>
        <v>修改相關結構零組件設計</v>
      </c>
      <c r="E38" s="15" t="str">
        <f>IF('PLM001-Active'!I31="",'PLM001-Active'!H31,LEFT('PLM001-Active'!I31,3))</f>
        <v>王瀚霆</v>
      </c>
      <c r="F38" s="28">
        <f>DATEVALUE('PLM001-Active'!M31)</f>
        <v>45586</v>
      </c>
      <c r="G38" s="29" t="e">
        <f>DATEVALUE('PLM001-Active'!N31)</f>
        <v>#VALUE!</v>
      </c>
      <c r="H38" s="16" t="e">
        <f t="shared" si="4"/>
        <v>#VALUE!</v>
      </c>
      <c r="I38" s="28">
        <f>IF(ISERROR(DATEVALUE('PLM001-Active'!R31)),"",DATEVALUE('PLM001-Active'!R31))</f>
        <v>45597</v>
      </c>
      <c r="J38" s="29" t="str">
        <f>IF(ISERROR(DATEVALUE('PLM001-Active'!S31)),"",DATEVALUE('PLM001-Active'!S31))</f>
        <v/>
      </c>
      <c r="K38" s="16" t="str">
        <f t="shared" si="5"/>
        <v/>
      </c>
      <c r="L38" s="49" t="str">
        <f>'PLM001-Active'!P31</f>
        <v>Complete</v>
      </c>
      <c r="M38" s="49">
        <f>'PLM001-Active'!U31</f>
        <v>0</v>
      </c>
      <c r="N38" s="49" t="str">
        <f>'PLM001-Active'!Q31</f>
        <v>2024/11/01</v>
      </c>
      <c r="O38" s="94">
        <f>'PLM001-Active'!L31/100</f>
        <v>455.8</v>
      </c>
      <c r="P38" s="94" t="str">
        <f t="shared" si="6"/>
        <v/>
      </c>
      <c r="Q38" s="63" t="str">
        <f t="shared" ca="1" si="7"/>
        <v/>
      </c>
      <c r="R38" s="76"/>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row>
    <row r="39" spans="1:74" s="15" customFormat="1" ht="17.25" customHeight="1">
      <c r="A39" s="14">
        <v>4.0999999999999996</v>
      </c>
      <c r="B39" s="14" t="str">
        <f>'PLM001-Active'!A32</f>
        <v>D240902R1</v>
      </c>
      <c r="C39" s="14" t="str">
        <f>'PLM001-Active'!B32</f>
        <v>EPH結構改善與提升生產良率</v>
      </c>
      <c r="D39" s="95" t="str">
        <f>'PLM001-Active'!E32</f>
        <v>樣品系統驗證,測試及問題解決(軟體/硬體/機構整合)</v>
      </c>
      <c r="E39" s="15" t="str">
        <f>IF('PLM001-Active'!I32="",'PLM001-Active'!H32,LEFT('PLM001-Active'!I32,3))</f>
        <v>何昆達</v>
      </c>
      <c r="F39" s="28">
        <f>DATEVALUE('PLM001-Active'!M32)</f>
        <v>45611</v>
      </c>
      <c r="G39" s="29" t="e">
        <f>DATEVALUE('PLM001-Active'!N32)</f>
        <v>#VALUE!</v>
      </c>
      <c r="H39" s="16" t="e">
        <f t="shared" si="4"/>
        <v>#VALUE!</v>
      </c>
      <c r="I39" s="28">
        <f>IF(ISERROR(DATEVALUE('PLM001-Active'!R32)),"",DATEVALUE('PLM001-Active'!R32))</f>
        <v>45702</v>
      </c>
      <c r="J39" s="29" t="str">
        <f>IF(ISERROR(DATEVALUE('PLM001-Active'!S32)),"",DATEVALUE('PLM001-Active'!S32))</f>
        <v/>
      </c>
      <c r="K39" s="16" t="str">
        <f t="shared" si="5"/>
        <v/>
      </c>
      <c r="L39" s="49" t="str">
        <f>'PLM001-Active'!P32</f>
        <v>Complete</v>
      </c>
      <c r="M39" s="49">
        <f>'PLM001-Active'!U32</f>
        <v>0</v>
      </c>
      <c r="N39" s="49" t="str">
        <f>'PLM001-Active'!Q32</f>
        <v>2025/01/08</v>
      </c>
      <c r="O39" s="94">
        <f>'PLM001-Active'!L32/100</f>
        <v>455.81</v>
      </c>
      <c r="P39" s="94" t="str">
        <f t="shared" si="6"/>
        <v/>
      </c>
      <c r="Q39" s="63" t="str">
        <f t="shared" ca="1" si="7"/>
        <v/>
      </c>
      <c r="R39" s="76"/>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row>
    <row r="40" spans="1:74" s="15" customFormat="1" ht="17.25" customHeight="1">
      <c r="A40" s="14">
        <v>4.2</v>
      </c>
      <c r="B40" s="14" t="str">
        <f>'PLM001-Active'!A33</f>
        <v>K240101P1</v>
      </c>
      <c r="C40" s="14" t="str">
        <f>'PLM001-Active'!B33</f>
        <v>首次生產-渦街流量計商品化</v>
      </c>
      <c r="D40" s="95" t="str">
        <f>'PLM001-Active'!E33</f>
        <v>文件審查 (BOM.圖面.SOP)</v>
      </c>
      <c r="E40" s="15" t="str">
        <f>IF('PLM001-Active'!I33="",'PLM001-Active'!H33,LEFT('PLM001-Active'!I33,3))</f>
        <v>鄭華瑜</v>
      </c>
      <c r="F40" s="28">
        <f>DATEVALUE('PLM001-Active'!M33)</f>
        <v>45583</v>
      </c>
      <c r="G40" s="29" t="e">
        <f>DATEVALUE('PLM001-Active'!N33)</f>
        <v>#VALUE!</v>
      </c>
      <c r="H40" s="16" t="e">
        <f t="shared" si="4"/>
        <v>#VALUE!</v>
      </c>
      <c r="I40" s="28">
        <f>IF(ISERROR(DATEVALUE('PLM001-Active'!R33)),"",DATEVALUE('PLM001-Active'!R33))</f>
        <v>45607</v>
      </c>
      <c r="J40" s="29" t="str">
        <f>IF(ISERROR(DATEVALUE('PLM001-Active'!S33)),"",DATEVALUE('PLM001-Active'!S33))</f>
        <v/>
      </c>
      <c r="K40" s="16" t="str">
        <f t="shared" si="5"/>
        <v/>
      </c>
      <c r="L40" s="49" t="str">
        <f>'PLM001-Active'!P33</f>
        <v>Complete</v>
      </c>
      <c r="M40" s="49">
        <f>'PLM001-Active'!U33</f>
        <v>0</v>
      </c>
      <c r="N40" s="49" t="str">
        <f>'PLM001-Active'!Q33</f>
        <v>2024/11/11</v>
      </c>
      <c r="O40" s="94">
        <f>'PLM001-Active'!L33/100</f>
        <v>455.81</v>
      </c>
      <c r="P40" s="94" t="str">
        <f t="shared" si="6"/>
        <v/>
      </c>
      <c r="Q40" s="63" t="str">
        <f t="shared" ca="1" si="7"/>
        <v/>
      </c>
      <c r="R40" s="76"/>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row>
    <row r="41" spans="1:74" s="15" customFormat="1" ht="15" customHeight="1">
      <c r="A41" s="14">
        <v>4.3</v>
      </c>
      <c r="B41" s="14" t="str">
        <f>'PLM001-Active'!A34</f>
        <v>M240101P1</v>
      </c>
      <c r="C41" s="14" t="str">
        <f>'PLM001-Active'!B34</f>
        <v>首次生產-液體洩漏偵測器</v>
      </c>
      <c r="D41" s="95" t="str">
        <f>'PLM001-Active'!E34</f>
        <v>文件審查 (BOM.圖面.SOP)</v>
      </c>
      <c r="E41" s="15" t="str">
        <f>IF('PLM001-Active'!I34="",'PLM001-Active'!H34,LEFT('PLM001-Active'!I34,3))</f>
        <v>鄭華瑜</v>
      </c>
      <c r="F41" s="28">
        <f>DATEVALUE('PLM001-Active'!M34)</f>
        <v>45583</v>
      </c>
      <c r="G41" s="29" t="e">
        <f>DATEVALUE('PLM001-Active'!N34)</f>
        <v>#VALUE!</v>
      </c>
      <c r="H41" s="16" t="e">
        <f t="shared" si="4"/>
        <v>#VALUE!</v>
      </c>
      <c r="I41" s="28">
        <f>IF(ISERROR(DATEVALUE('PLM001-Active'!R34)),"",DATEVALUE('PLM001-Active'!R34))</f>
        <v>45607</v>
      </c>
      <c r="J41" s="29" t="str">
        <f>IF(ISERROR(DATEVALUE('PLM001-Active'!S34)),"",DATEVALUE('PLM001-Active'!S34))</f>
        <v/>
      </c>
      <c r="K41" s="16" t="str">
        <f t="shared" si="5"/>
        <v/>
      </c>
      <c r="L41" s="49" t="str">
        <f>'PLM001-Active'!P34</f>
        <v>Complete</v>
      </c>
      <c r="M41" s="49">
        <f>'PLM001-Active'!U34</f>
        <v>0</v>
      </c>
      <c r="N41" s="49" t="str">
        <f>'PLM001-Active'!Q34</f>
        <v>2024/11/11</v>
      </c>
      <c r="O41" s="94">
        <f>'PLM001-Active'!L34/100</f>
        <v>455.81</v>
      </c>
      <c r="P41" s="94" t="str">
        <f t="shared" si="6"/>
        <v/>
      </c>
      <c r="Q41" s="63" t="str">
        <f t="shared" ca="1" si="7"/>
        <v/>
      </c>
      <c r="R41" s="76"/>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row>
    <row r="42" spans="1:74" s="15" customFormat="1" ht="17.25" customHeight="1">
      <c r="A42" s="14">
        <v>4.4000000000000004</v>
      </c>
      <c r="B42" s="14" t="str">
        <f>'PLM001-Active'!A35</f>
        <v>M240704R1</v>
      </c>
      <c r="C42" s="14" t="str">
        <f>'PLM001-Active'!B35</f>
        <v>一體式夾管超音波流量計(DN25)[RD4]</v>
      </c>
      <c r="D42" s="95" t="str">
        <f>'PLM001-Active'!E35</f>
        <v>機構審查單</v>
      </c>
      <c r="E42" s="15" t="str">
        <f>IF('PLM001-Active'!I35="",'PLM001-Active'!H35,LEFT('PLM001-Active'!I35,3))</f>
        <v>王瀚霆</v>
      </c>
      <c r="F42" s="28">
        <f>DATEVALUE('PLM001-Active'!M35)</f>
        <v>45582</v>
      </c>
      <c r="G42" s="29" t="e">
        <f>DATEVALUE('PLM001-Active'!N35)</f>
        <v>#VALUE!</v>
      </c>
      <c r="H42" s="16" t="e">
        <f t="shared" si="4"/>
        <v>#VALUE!</v>
      </c>
      <c r="I42" s="28">
        <f>IF(ISERROR(DATEVALUE('PLM001-Active'!R35)),"",DATEVALUE('PLM001-Active'!R35))</f>
        <v>45602</v>
      </c>
      <c r="J42" s="29" t="str">
        <f>IF(ISERROR(DATEVALUE('PLM001-Active'!S35)),"",DATEVALUE('PLM001-Active'!S35))</f>
        <v/>
      </c>
      <c r="K42" s="16" t="str">
        <f t="shared" si="5"/>
        <v/>
      </c>
      <c r="L42" s="49" t="str">
        <f>'PLM001-Active'!P35</f>
        <v>Complete</v>
      </c>
      <c r="M42" s="49">
        <f>'PLM001-Active'!U35</f>
        <v>0</v>
      </c>
      <c r="N42" s="49" t="str">
        <f>'PLM001-Active'!Q35</f>
        <v>2024/11/01</v>
      </c>
      <c r="O42" s="94">
        <f>'PLM001-Active'!L35/100</f>
        <v>455.82</v>
      </c>
      <c r="P42" s="94" t="str">
        <f t="shared" si="6"/>
        <v/>
      </c>
      <c r="Q42" s="63" t="str">
        <f t="shared" ca="1" si="7"/>
        <v/>
      </c>
      <c r="R42" s="76"/>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row>
    <row r="43" spans="1:74" s="15" customFormat="1" ht="13.5" customHeight="1">
      <c r="A43" s="14">
        <v>4.5</v>
      </c>
      <c r="B43" s="14" t="str">
        <f>'PLM001-Active'!A36</f>
        <v>M240704R1</v>
      </c>
      <c r="C43" s="14" t="str">
        <f>'PLM001-Active'!B36</f>
        <v>一體式夾管超音波流量計(DN25)[RD4]</v>
      </c>
      <c r="D43" s="95" t="str">
        <f>'PLM001-Active'!E36</f>
        <v>電路Layout圖</v>
      </c>
      <c r="E43" s="15" t="str">
        <f>IF('PLM001-Active'!I36="",'PLM001-Active'!H36,LEFT('PLM001-Active'!I36,3))</f>
        <v>許慧芝</v>
      </c>
      <c r="F43" s="28">
        <f>DATEVALUE('PLM001-Active'!M36)</f>
        <v>45593</v>
      </c>
      <c r="G43" s="29" t="e">
        <f>DATEVALUE('PLM001-Active'!N36)</f>
        <v>#VALUE!</v>
      </c>
      <c r="H43" s="16" t="e">
        <f t="shared" si="4"/>
        <v>#VALUE!</v>
      </c>
      <c r="I43" s="28">
        <f>IF(ISERROR(DATEVALUE('PLM001-Active'!R36)),"",DATEVALUE('PLM001-Active'!R36))</f>
        <v>45623</v>
      </c>
      <c r="J43" s="29" t="str">
        <f>IF(ISERROR(DATEVALUE('PLM001-Active'!S36)),"",DATEVALUE('PLM001-Active'!S36))</f>
        <v/>
      </c>
      <c r="K43" s="16" t="str">
        <f t="shared" si="5"/>
        <v/>
      </c>
      <c r="L43" s="49" t="str">
        <f>'PLM001-Active'!P36</f>
        <v>Complete</v>
      </c>
      <c r="M43" s="49">
        <f>'PLM001-Active'!U36</f>
        <v>0</v>
      </c>
      <c r="N43" s="49" t="str">
        <f>'PLM001-Active'!Q36</f>
        <v>2024/11/27</v>
      </c>
      <c r="O43" s="94">
        <f>'PLM001-Active'!L36/100</f>
        <v>455.83</v>
      </c>
      <c r="P43" s="94" t="str">
        <f t="shared" si="6"/>
        <v/>
      </c>
      <c r="Q43" s="63" t="str">
        <f t="shared" ca="1" si="7"/>
        <v/>
      </c>
      <c r="R43" s="76"/>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row>
    <row r="44" spans="1:74" s="15" customFormat="1" ht="17.25" customHeight="1">
      <c r="A44" s="14">
        <v>4.5999999999999996</v>
      </c>
      <c r="B44" s="14" t="str">
        <f>'PLM001-Active'!A37</f>
        <v>M240704R1</v>
      </c>
      <c r="C44" s="14" t="str">
        <f>'PLM001-Active'!B37</f>
        <v>一體式夾管超音波流量計(DN25)[RD4]</v>
      </c>
      <c r="D44" s="95" t="str">
        <f>'PLM001-Active'!E37</f>
        <v>機構圖面修改</v>
      </c>
      <c r="E44" s="15" t="str">
        <f>IF('PLM001-Active'!I37="",'PLM001-Active'!H37,LEFT('PLM001-Active'!I37,3))</f>
        <v>王瀚霆</v>
      </c>
      <c r="F44" s="28">
        <f>DATEVALUE('PLM001-Active'!M37)</f>
        <v>45596</v>
      </c>
      <c r="G44" s="29" t="e">
        <f>DATEVALUE('PLM001-Active'!N37)</f>
        <v>#VALUE!</v>
      </c>
      <c r="H44" s="16" t="e">
        <f t="shared" si="4"/>
        <v>#VALUE!</v>
      </c>
      <c r="I44" s="28">
        <f>IF(ISERROR(DATEVALUE('PLM001-Active'!R37)),"",DATEVALUE('PLM001-Active'!R37))</f>
        <v>45604</v>
      </c>
      <c r="J44" s="29" t="str">
        <f>IF(ISERROR(DATEVALUE('PLM001-Active'!S37)),"",DATEVALUE('PLM001-Active'!S37))</f>
        <v/>
      </c>
      <c r="K44" s="16" t="str">
        <f t="shared" si="5"/>
        <v/>
      </c>
      <c r="L44" s="49" t="str">
        <f>'PLM001-Active'!P37</f>
        <v>Complete</v>
      </c>
      <c r="M44" s="49">
        <f>'PLM001-Active'!U37</f>
        <v>0</v>
      </c>
      <c r="N44" s="49" t="str">
        <f>'PLM001-Active'!Q37</f>
        <v>2024/11/07</v>
      </c>
      <c r="O44" s="94">
        <f>'PLM001-Active'!L37/100</f>
        <v>455.83</v>
      </c>
      <c r="P44" s="94" t="str">
        <f t="shared" si="6"/>
        <v/>
      </c>
      <c r="Q44" s="63" t="str">
        <f t="shared" ca="1" si="7"/>
        <v/>
      </c>
      <c r="R44" s="76"/>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row>
    <row r="45" spans="1:74" s="15" customFormat="1" ht="17.25" customHeight="1">
      <c r="A45" s="14">
        <v>4.7</v>
      </c>
      <c r="B45" s="14" t="str">
        <f>'PLM001-Active'!A38</f>
        <v>K240101P1</v>
      </c>
      <c r="C45" s="14" t="str">
        <f>'PLM001-Active'!B38</f>
        <v>首次生產-渦街流量計商品化</v>
      </c>
      <c r="D45" s="95" t="str">
        <f>'PLM001-Active'!E38</f>
        <v>PVT技轉會議紀錄</v>
      </c>
      <c r="E45" s="15" t="str">
        <f>IF('PLM001-Active'!I38="",'PLM001-Active'!H38,LEFT('PLM001-Active'!I38,3))</f>
        <v>王淑瑤</v>
      </c>
      <c r="F45" s="28">
        <f>DATEVALUE('PLM001-Active'!M38)</f>
        <v>45588</v>
      </c>
      <c r="G45" s="29" t="e">
        <f>DATEVALUE('PLM001-Active'!N38)</f>
        <v>#VALUE!</v>
      </c>
      <c r="H45" s="16" t="e">
        <f t="shared" si="4"/>
        <v>#VALUE!</v>
      </c>
      <c r="I45" s="28">
        <f>IF(ISERROR(DATEVALUE('PLM001-Active'!R38)),"",DATEVALUE('PLM001-Active'!R38))</f>
        <v>45600</v>
      </c>
      <c r="J45" s="29" t="str">
        <f>IF(ISERROR(DATEVALUE('PLM001-Active'!S38)),"",DATEVALUE('PLM001-Active'!S38))</f>
        <v/>
      </c>
      <c r="K45" s="16" t="str">
        <f t="shared" si="5"/>
        <v/>
      </c>
      <c r="L45" s="49" t="str">
        <f>'PLM001-Active'!P38</f>
        <v>Complete</v>
      </c>
      <c r="M45" s="49">
        <f>'PLM001-Active'!U38</f>
        <v>0</v>
      </c>
      <c r="N45" s="49" t="str">
        <f>'PLM001-Active'!Q38</f>
        <v>2024/11/04</v>
      </c>
      <c r="O45" s="94">
        <f>'PLM001-Active'!L38/100</f>
        <v>455.86</v>
      </c>
      <c r="P45" s="94" t="str">
        <f t="shared" si="6"/>
        <v/>
      </c>
      <c r="Q45" s="63" t="str">
        <f t="shared" ca="1" si="7"/>
        <v/>
      </c>
      <c r="R45" s="76"/>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row>
    <row r="46" spans="1:74" s="15" customFormat="1" ht="17.25" customHeight="1">
      <c r="A46" s="14">
        <v>4.7999999999999901</v>
      </c>
      <c r="B46" s="14" t="str">
        <f>'PLM001-Active'!A39</f>
        <v>M240101P1</v>
      </c>
      <c r="C46" s="14" t="str">
        <f>'PLM001-Active'!B39</f>
        <v>首次生產-液體洩漏偵測器</v>
      </c>
      <c r="D46" s="95" t="str">
        <f>'PLM001-Active'!E39</f>
        <v>PVT技轉會議紀錄</v>
      </c>
      <c r="E46" s="15" t="str">
        <f>IF('PLM001-Active'!I39="",'PLM001-Active'!H39,LEFT('PLM001-Active'!I39,3))</f>
        <v>王淑瑤</v>
      </c>
      <c r="F46" s="28">
        <f>DATEVALUE('PLM001-Active'!M39)</f>
        <v>45588</v>
      </c>
      <c r="G46" s="29" t="e">
        <f>DATEVALUE('PLM001-Active'!N39)</f>
        <v>#VALUE!</v>
      </c>
      <c r="H46" s="16" t="e">
        <f t="shared" si="4"/>
        <v>#VALUE!</v>
      </c>
      <c r="I46" s="28">
        <f>IF(ISERROR(DATEVALUE('PLM001-Active'!R39)),"",DATEVALUE('PLM001-Active'!R39))</f>
        <v>45597</v>
      </c>
      <c r="J46" s="29" t="str">
        <f>IF(ISERROR(DATEVALUE('PLM001-Active'!S39)),"",DATEVALUE('PLM001-Active'!S39))</f>
        <v/>
      </c>
      <c r="K46" s="16" t="str">
        <f t="shared" si="5"/>
        <v/>
      </c>
      <c r="L46" s="49" t="str">
        <f>'PLM001-Active'!P39</f>
        <v>Complete</v>
      </c>
      <c r="M46" s="49">
        <f>'PLM001-Active'!U39</f>
        <v>0</v>
      </c>
      <c r="N46" s="49" t="str">
        <f>'PLM001-Active'!Q39</f>
        <v>2024/11/01</v>
      </c>
      <c r="O46" s="94">
        <f>'PLM001-Active'!L39/100</f>
        <v>455.86</v>
      </c>
      <c r="P46" s="94" t="str">
        <f t="shared" si="6"/>
        <v/>
      </c>
      <c r="Q46" s="63" t="str">
        <f t="shared" ca="1" si="7"/>
        <v/>
      </c>
      <c r="R46" s="76"/>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row>
    <row r="47" spans="1:74" s="15" customFormat="1" ht="17.25" customHeight="1">
      <c r="A47" s="14">
        <v>4.8999999999999897</v>
      </c>
      <c r="B47" s="14" t="str">
        <f>'PLM001-Active'!A40</f>
        <v>M240804R1</v>
      </c>
      <c r="C47" s="14" t="str">
        <f>'PLM001-Active'!B40</f>
        <v>PVD二口二位閥展型(DN15、DN20)</v>
      </c>
      <c r="D47" s="95" t="str">
        <f>'PLM001-Active'!E40</f>
        <v>機構圖面修改</v>
      </c>
      <c r="E47" s="15" t="str">
        <f>IF('PLM001-Active'!I40="",'PLM001-Active'!H40,LEFT('PLM001-Active'!I40,3))</f>
        <v>葉宏政</v>
      </c>
      <c r="F47" s="28">
        <f>DATEVALUE('PLM001-Active'!M40)</f>
        <v>45597</v>
      </c>
      <c r="G47" s="29" t="e">
        <f>DATEVALUE('PLM001-Active'!N40)</f>
        <v>#VALUE!</v>
      </c>
      <c r="H47" s="16" t="e">
        <f t="shared" si="4"/>
        <v>#VALUE!</v>
      </c>
      <c r="I47" s="28">
        <f>IF(ISERROR(DATEVALUE('PLM001-Active'!R40)),"",DATEVALUE('PLM001-Active'!R40))</f>
        <v>45678</v>
      </c>
      <c r="J47" s="29" t="str">
        <f>IF(ISERROR(DATEVALUE('PLM001-Active'!S40)),"",DATEVALUE('PLM001-Active'!S40))</f>
        <v/>
      </c>
      <c r="K47" s="16" t="str">
        <f t="shared" si="5"/>
        <v/>
      </c>
      <c r="L47" s="49" t="str">
        <f>'PLM001-Active'!P40</f>
        <v>Complete</v>
      </c>
      <c r="M47" s="49">
        <f>'PLM001-Active'!U40</f>
        <v>0</v>
      </c>
      <c r="N47" s="49" t="str">
        <f>'PLM001-Active'!Q40</f>
        <v>2024/10/29</v>
      </c>
      <c r="O47" s="94">
        <f>'PLM001-Active'!L40/100</f>
        <v>455.86</v>
      </c>
      <c r="P47" s="94" t="str">
        <f t="shared" si="6"/>
        <v/>
      </c>
      <c r="Q47" s="63" t="str">
        <f t="shared" ca="1" si="7"/>
        <v/>
      </c>
      <c r="R47" s="76"/>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row>
    <row r="48" spans="1:74" s="15" customFormat="1" ht="17.25" customHeight="1">
      <c r="A48" s="14">
        <v>5</v>
      </c>
      <c r="B48" s="14" t="str">
        <f>'PLM001-Active'!A41</f>
        <v>M240804R1</v>
      </c>
      <c r="C48" s="14" t="str">
        <f>'PLM001-Active'!B41</f>
        <v>PVD二口二位閥展型(DN15、DN20)</v>
      </c>
      <c r="D48" s="95" t="str">
        <f>'PLM001-Active'!E41</f>
        <v>模具廠評估報價</v>
      </c>
      <c r="E48" s="15" t="str">
        <f>IF('PLM001-Active'!I41="",'PLM001-Active'!H41,LEFT('PLM001-Active'!I41,3))</f>
        <v>葉宏政</v>
      </c>
      <c r="F48" s="28">
        <f>DATEVALUE('PLM001-Active'!M41)</f>
        <v>45677</v>
      </c>
      <c r="G48" s="29" t="e">
        <f>DATEVALUE('PLM001-Active'!N41)</f>
        <v>#VALUE!</v>
      </c>
      <c r="H48" s="16" t="e">
        <f t="shared" si="4"/>
        <v>#VALUE!</v>
      </c>
      <c r="I48" s="28">
        <f>IF(ISERROR(DATEVALUE('PLM001-Active'!R41)),"",DATEVALUE('PLM001-Active'!R41))</f>
        <v>45678</v>
      </c>
      <c r="J48" s="29" t="str">
        <f>IF(ISERROR(DATEVALUE('PLM001-Active'!S41)),"",DATEVALUE('PLM001-Active'!S41))</f>
        <v/>
      </c>
      <c r="K48" s="16" t="str">
        <f t="shared" si="5"/>
        <v/>
      </c>
      <c r="L48" s="49" t="str">
        <f>'PLM001-Active'!P41</f>
        <v>Complete</v>
      </c>
      <c r="M48" s="49">
        <f>'PLM001-Active'!U41</f>
        <v>0</v>
      </c>
      <c r="N48" s="49" t="str">
        <f>'PLM001-Active'!Q41</f>
        <v>2024/11/01</v>
      </c>
      <c r="O48" s="94">
        <f>'PLM001-Active'!L41/100</f>
        <v>455.86</v>
      </c>
      <c r="P48" s="94" t="str">
        <f t="shared" si="6"/>
        <v/>
      </c>
      <c r="Q48" s="63" t="str">
        <f t="shared" ca="1" si="7"/>
        <v/>
      </c>
      <c r="R48" s="76"/>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row>
    <row r="49" spans="1:74" s="15" customFormat="1" ht="17.25" customHeight="1">
      <c r="A49" s="14">
        <v>5.0999999999999899</v>
      </c>
      <c r="B49" s="14" t="str">
        <f>'PLM001-Active'!A42</f>
        <v>D240902R1</v>
      </c>
      <c r="C49" s="14" t="str">
        <f>'PLM001-Active'!B42</f>
        <v>EPH結構改善與提升生產良率</v>
      </c>
      <c r="D49" s="95" t="str">
        <f>'PLM001-Active'!E42</f>
        <v>機構模具修改</v>
      </c>
      <c r="E49" s="15" t="str">
        <f>IF('PLM001-Active'!I42="",'PLM001-Active'!H42,LEFT('PLM001-Active'!I42,3))</f>
        <v>王瀚霆</v>
      </c>
      <c r="F49" s="28">
        <f>DATEVALUE('PLM001-Active'!M42)</f>
        <v>45621</v>
      </c>
      <c r="G49" s="29" t="e">
        <f>DATEVALUE('PLM001-Active'!N42)</f>
        <v>#VALUE!</v>
      </c>
      <c r="H49" s="16" t="e">
        <f t="shared" si="4"/>
        <v>#VALUE!</v>
      </c>
      <c r="I49" s="28">
        <f>IF(ISERROR(DATEVALUE('PLM001-Active'!R42)),"",DATEVALUE('PLM001-Active'!R42))</f>
        <v>45597</v>
      </c>
      <c r="J49" s="29" t="str">
        <f>IF(ISERROR(DATEVALUE('PLM001-Active'!S42)),"",DATEVALUE('PLM001-Active'!S42))</f>
        <v/>
      </c>
      <c r="K49" s="16" t="str">
        <f t="shared" si="5"/>
        <v/>
      </c>
      <c r="L49" s="49" t="str">
        <f>'PLM001-Active'!P42</f>
        <v>Complete</v>
      </c>
      <c r="M49" s="49">
        <f>'PLM001-Active'!U42</f>
        <v>0</v>
      </c>
      <c r="N49" s="49" t="str">
        <f>'PLM001-Active'!Q42</f>
        <v>2024/11/01</v>
      </c>
      <c r="O49" s="94">
        <f>'PLM001-Active'!L42/100</f>
        <v>455.87</v>
      </c>
      <c r="P49" s="94" t="str">
        <f t="shared" si="6"/>
        <v/>
      </c>
      <c r="Q49" s="63" t="str">
        <f t="shared" ca="1" si="7"/>
        <v/>
      </c>
      <c r="R49" s="76"/>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row>
    <row r="50" spans="1:74" s="15" customFormat="1" ht="17.25" customHeight="1">
      <c r="A50" s="14">
        <v>5.1999999999999904</v>
      </c>
      <c r="B50" s="14" t="str">
        <f>'PLM001-Active'!A43</f>
        <v>K240101P1</v>
      </c>
      <c r="C50" s="14" t="str">
        <f>'PLM001-Active'!B43</f>
        <v>首次生產-渦街流量計商品化</v>
      </c>
      <c r="D50" s="95" t="str">
        <f>'PLM001-Active'!E43</f>
        <v>開立工單(工單、預計生產時間)</v>
      </c>
      <c r="E50" s="15" t="str">
        <f>IF('PLM001-Active'!I43="",'PLM001-Active'!H43,LEFT('PLM001-Active'!I43,3))</f>
        <v>周家儀</v>
      </c>
      <c r="F50" s="28">
        <f>DATEVALUE('PLM001-Active'!M43)</f>
        <v>45597</v>
      </c>
      <c r="G50" s="29" t="e">
        <f>DATEVALUE('PLM001-Active'!N43)</f>
        <v>#VALUE!</v>
      </c>
      <c r="H50" s="16" t="e">
        <f t="shared" si="4"/>
        <v>#VALUE!</v>
      </c>
      <c r="I50" s="28">
        <f>IF(ISERROR(DATEVALUE('PLM001-Active'!R43)),"",DATEVALUE('PLM001-Active'!R43))</f>
        <v>45608</v>
      </c>
      <c r="J50" s="29" t="str">
        <f>IF(ISERROR(DATEVALUE('PLM001-Active'!S43)),"",DATEVALUE('PLM001-Active'!S43))</f>
        <v/>
      </c>
      <c r="K50" s="16" t="str">
        <f t="shared" si="5"/>
        <v/>
      </c>
      <c r="L50" s="49" t="str">
        <f>'PLM001-Active'!P43</f>
        <v>Complete</v>
      </c>
      <c r="M50" s="49">
        <f>'PLM001-Active'!U43</f>
        <v>0</v>
      </c>
      <c r="N50" s="49" t="str">
        <f>'PLM001-Active'!Q43</f>
        <v>2024/11/01</v>
      </c>
      <c r="O50" s="94">
        <f>'PLM001-Active'!L43/100</f>
        <v>455.89</v>
      </c>
      <c r="P50" s="94" t="str">
        <f t="shared" si="6"/>
        <v/>
      </c>
      <c r="Q50" s="63" t="str">
        <f t="shared" ca="1" si="7"/>
        <v/>
      </c>
      <c r="R50" s="76"/>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row>
    <row r="51" spans="1:74" s="15" customFormat="1" ht="17.25" customHeight="1">
      <c r="A51" s="14">
        <v>5.2999999999999901</v>
      </c>
      <c r="B51" s="14" t="str">
        <f>'PLM001-Active'!A44</f>
        <v>M240101P1</v>
      </c>
      <c r="C51" s="14" t="str">
        <f>'PLM001-Active'!B44</f>
        <v>首次生產-液體洩漏偵測器</v>
      </c>
      <c r="D51" s="95" t="str">
        <f>'PLM001-Active'!E44</f>
        <v>開立工單(工單、預計生產時間)</v>
      </c>
      <c r="E51" s="15" t="str">
        <f>IF('PLM001-Active'!I44="",'PLM001-Active'!H44,LEFT('PLM001-Active'!I44,3))</f>
        <v>周家儀</v>
      </c>
      <c r="F51" s="28">
        <f>DATEVALUE('PLM001-Active'!M44)</f>
        <v>45597</v>
      </c>
      <c r="G51" s="29" t="e">
        <f>DATEVALUE('PLM001-Active'!N44)</f>
        <v>#VALUE!</v>
      </c>
      <c r="H51" s="16" t="e">
        <f t="shared" si="4"/>
        <v>#VALUE!</v>
      </c>
      <c r="I51" s="28">
        <f>IF(ISERROR(DATEVALUE('PLM001-Active'!R44)),"",DATEVALUE('PLM001-Active'!R44))</f>
        <v>45608</v>
      </c>
      <c r="J51" s="29" t="str">
        <f>IF(ISERROR(DATEVALUE('PLM001-Active'!S44)),"",DATEVALUE('PLM001-Active'!S44))</f>
        <v/>
      </c>
      <c r="K51" s="16" t="str">
        <f t="shared" si="5"/>
        <v/>
      </c>
      <c r="L51" s="49" t="str">
        <f>'PLM001-Active'!P44</f>
        <v>Complete</v>
      </c>
      <c r="M51" s="49">
        <f>'PLM001-Active'!U44</f>
        <v>0</v>
      </c>
      <c r="N51" s="49" t="str">
        <f>'PLM001-Active'!Q44</f>
        <v>2024/11/01</v>
      </c>
      <c r="O51" s="94">
        <f>'PLM001-Active'!L44/100</f>
        <v>455.89</v>
      </c>
      <c r="P51" s="94" t="str">
        <f t="shared" si="6"/>
        <v/>
      </c>
      <c r="Q51" s="63" t="str">
        <f t="shared" ca="1" si="7"/>
        <v/>
      </c>
      <c r="R51" s="76"/>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row>
    <row r="52" spans="1:74" s="15" customFormat="1" ht="17.25" customHeight="1">
      <c r="A52" s="14">
        <v>5.3999999999999897</v>
      </c>
      <c r="B52" s="14" t="str">
        <f>'PLM001-Active'!A45</f>
        <v>M240704R1</v>
      </c>
      <c r="C52" s="14" t="str">
        <f>'PLM001-Active'!B45</f>
        <v>一體式夾管超音波流量計(DN25)[RD4]</v>
      </c>
      <c r="D52" s="95" t="str">
        <f>'PLM001-Active'!E45</f>
        <v>顯示劃面及選單設計</v>
      </c>
      <c r="E52" s="15" t="str">
        <f>IF('PLM001-Active'!I45="",'PLM001-Active'!H45,LEFT('PLM001-Active'!I45,3))</f>
        <v>張文魁</v>
      </c>
      <c r="F52" s="28">
        <f>DATEVALUE('PLM001-Active'!M45)</f>
        <v>45644</v>
      </c>
      <c r="G52" s="29" t="e">
        <f>DATEVALUE('PLM001-Active'!N45)</f>
        <v>#VALUE!</v>
      </c>
      <c r="H52" s="16" t="e">
        <f t="shared" si="4"/>
        <v>#VALUE!</v>
      </c>
      <c r="I52" s="28">
        <f>IF(ISERROR(DATEVALUE('PLM001-Active'!R45)),"",DATEVALUE('PLM001-Active'!R45))</f>
        <v>45712</v>
      </c>
      <c r="J52" s="29" t="str">
        <f>IF(ISERROR(DATEVALUE('PLM001-Active'!S45)),"",DATEVALUE('PLM001-Active'!S45))</f>
        <v/>
      </c>
      <c r="K52" s="16" t="str">
        <f t="shared" si="5"/>
        <v/>
      </c>
      <c r="L52" s="49" t="str">
        <f>'PLM001-Active'!P45</f>
        <v>Complete</v>
      </c>
      <c r="M52" s="49">
        <f>'PLM001-Active'!U45</f>
        <v>0</v>
      </c>
      <c r="N52" s="49" t="str">
        <f>'PLM001-Active'!Q45</f>
        <v>2024/10/30</v>
      </c>
      <c r="O52" s="94">
        <f>'PLM001-Active'!L45/100</f>
        <v>455.89</v>
      </c>
      <c r="P52" s="94" t="str">
        <f t="shared" si="6"/>
        <v/>
      </c>
      <c r="Q52" s="63" t="str">
        <f t="shared" ca="1" si="7"/>
        <v/>
      </c>
      <c r="R52" s="76"/>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row>
    <row r="53" spans="1:74" s="15" customFormat="1" ht="17.25" customHeight="1">
      <c r="A53" s="14">
        <v>5.4999999999999902</v>
      </c>
      <c r="B53" s="14" t="str">
        <f>'PLM001-Active'!A46</f>
        <v>M240704R1</v>
      </c>
      <c r="C53" s="14" t="str">
        <f>'PLM001-Active'!B46</f>
        <v>一體式夾管超音波流量計(DN25)[RD4]</v>
      </c>
      <c r="D53" s="95" t="str">
        <f>'PLM001-Active'!E46</f>
        <v>PCB製作 (外包)</v>
      </c>
      <c r="E53" s="15" t="str">
        <f>IF('PLM001-Active'!I46="",'PLM001-Active'!H46,LEFT('PLM001-Active'!I46,3))</f>
        <v>許慧芝</v>
      </c>
      <c r="F53" s="28">
        <f>DATEVALUE('PLM001-Active'!M46)</f>
        <v>45604</v>
      </c>
      <c r="G53" s="29" t="e">
        <f>DATEVALUE('PLM001-Active'!N46)</f>
        <v>#VALUE!</v>
      </c>
      <c r="H53" s="16" t="e">
        <f t="shared" si="4"/>
        <v>#VALUE!</v>
      </c>
      <c r="I53" s="28">
        <f>IF(ISERROR(DATEVALUE('PLM001-Active'!R46)),"",DATEVALUE('PLM001-Active'!R46))</f>
        <v>45623</v>
      </c>
      <c r="J53" s="29" t="str">
        <f>IF(ISERROR(DATEVALUE('PLM001-Active'!S46)),"",DATEVALUE('PLM001-Active'!S46))</f>
        <v/>
      </c>
      <c r="K53" s="16" t="str">
        <f t="shared" si="5"/>
        <v/>
      </c>
      <c r="L53" s="49" t="str">
        <f>'PLM001-Active'!P46</f>
        <v>Complete</v>
      </c>
      <c r="M53" s="49">
        <f>'PLM001-Active'!U46</f>
        <v>0</v>
      </c>
      <c r="N53" s="49" t="str">
        <f>'PLM001-Active'!Q46</f>
        <v>2024/11/27</v>
      </c>
      <c r="O53" s="94">
        <f>'PLM001-Active'!L46/100</f>
        <v>455.94</v>
      </c>
      <c r="P53" s="94" t="str">
        <f t="shared" si="6"/>
        <v/>
      </c>
      <c r="Q53" s="63" t="str">
        <f t="shared" ca="1" si="7"/>
        <v/>
      </c>
      <c r="R53" s="76"/>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row>
    <row r="54" spans="1:74" s="15" customFormat="1" ht="17.25" customHeight="1">
      <c r="A54" s="14">
        <v>5.5999999999999899</v>
      </c>
      <c r="B54" s="14" t="str">
        <f>'PLM001-Active'!A47</f>
        <v>K240101P1</v>
      </c>
      <c r="C54" s="14" t="str">
        <f>'PLM001-Active'!B47</f>
        <v>首次生產-渦街流量計商品化</v>
      </c>
      <c r="D54" s="95" t="str">
        <f>'PLM001-Active'!E47</f>
        <v>缺料採購(採購單)</v>
      </c>
      <c r="E54" s="15" t="str">
        <f>IF('PLM001-Active'!I47="",'PLM001-Active'!H47,LEFT('PLM001-Active'!I47,3))</f>
        <v>曾瑞琳</v>
      </c>
      <c r="F54" s="28">
        <f>DATEVALUE('PLM001-Active'!M47)</f>
        <v>45625</v>
      </c>
      <c r="G54" s="29" t="e">
        <f>DATEVALUE('PLM001-Active'!N47)</f>
        <v>#VALUE!</v>
      </c>
      <c r="H54" s="16" t="e">
        <f t="shared" si="4"/>
        <v>#VALUE!</v>
      </c>
      <c r="I54" s="28">
        <f>IF(ISERROR(DATEVALUE('PLM001-Active'!R47)),"",DATEVALUE('PLM001-Active'!R47))</f>
        <v>45615</v>
      </c>
      <c r="J54" s="29" t="str">
        <f>IF(ISERROR(DATEVALUE('PLM001-Active'!S47)),"",DATEVALUE('PLM001-Active'!S47))</f>
        <v/>
      </c>
      <c r="K54" s="16" t="str">
        <f t="shared" si="5"/>
        <v/>
      </c>
      <c r="L54" s="49" t="str">
        <f>'PLM001-Active'!P47</f>
        <v>Complete</v>
      </c>
      <c r="M54" s="49">
        <f>'PLM001-Active'!U47</f>
        <v>0</v>
      </c>
      <c r="N54" s="49" t="str">
        <f>'PLM001-Active'!Q47</f>
        <v>2024/11/18</v>
      </c>
      <c r="O54" s="94">
        <f>'PLM001-Active'!L47/100</f>
        <v>456</v>
      </c>
      <c r="P54" s="94" t="str">
        <f t="shared" si="6"/>
        <v/>
      </c>
      <c r="Q54" s="63" t="str">
        <f t="shared" ca="1" si="7"/>
        <v/>
      </c>
      <c r="R54" s="76"/>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row>
    <row r="55" spans="1:74" s="15" customFormat="1" ht="17.25" customHeight="1">
      <c r="A55" s="14">
        <v>5.6999999999999904</v>
      </c>
      <c r="B55" s="14" t="str">
        <f>'PLM001-Active'!A48</f>
        <v>M240101P1</v>
      </c>
      <c r="C55" s="14" t="str">
        <f>'PLM001-Active'!B48</f>
        <v>首次生產-液體洩漏偵測器</v>
      </c>
      <c r="D55" s="95" t="str">
        <f>'PLM001-Active'!E48</f>
        <v>缺料採購(採購單)</v>
      </c>
      <c r="E55" s="15" t="str">
        <f>IF('PLM001-Active'!I48="",'PLM001-Active'!H48,LEFT('PLM001-Active'!I48,3))</f>
        <v>曾瑞琳</v>
      </c>
      <c r="F55" s="28">
        <f>DATEVALUE('PLM001-Active'!M48)</f>
        <v>45625</v>
      </c>
      <c r="G55" s="29" t="e">
        <f>DATEVALUE('PLM001-Active'!N48)</f>
        <v>#VALUE!</v>
      </c>
      <c r="H55" s="16" t="e">
        <f t="shared" si="4"/>
        <v>#VALUE!</v>
      </c>
      <c r="I55" s="28">
        <f>IF(ISERROR(DATEVALUE('PLM001-Active'!R48)),"",DATEVALUE('PLM001-Active'!R48))</f>
        <v>45608</v>
      </c>
      <c r="J55" s="29" t="str">
        <f>IF(ISERROR(DATEVALUE('PLM001-Active'!S48)),"",DATEVALUE('PLM001-Active'!S48))</f>
        <v/>
      </c>
      <c r="K55" s="16" t="str">
        <f t="shared" si="5"/>
        <v/>
      </c>
      <c r="L55" s="49" t="str">
        <f>'PLM001-Active'!P48</f>
        <v>Complete</v>
      </c>
      <c r="M55" s="49">
        <f>'PLM001-Active'!U48</f>
        <v>0</v>
      </c>
      <c r="N55" s="49" t="str">
        <f>'PLM001-Active'!Q48</f>
        <v>2024/11/12</v>
      </c>
      <c r="O55" s="94">
        <f>'PLM001-Active'!L48/100</f>
        <v>456</v>
      </c>
      <c r="P55" s="94" t="str">
        <f t="shared" si="6"/>
        <v/>
      </c>
      <c r="Q55" s="63" t="str">
        <f t="shared" ca="1" si="7"/>
        <v/>
      </c>
      <c r="R55" s="76"/>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row>
    <row r="56" spans="1:74" s="15" customFormat="1" ht="17.25" customHeight="1">
      <c r="A56" s="14">
        <v>5.7999999999999901</v>
      </c>
      <c r="B56" s="14" t="str">
        <f>'PLM001-Active'!A49</f>
        <v>M240804R1</v>
      </c>
      <c r="C56" s="14" t="str">
        <f>'PLM001-Active'!B49</f>
        <v>PVD二口二位閥展型(DN15、DN20)</v>
      </c>
      <c r="D56" s="95" t="str">
        <f>'PLM001-Active'!E49</f>
        <v>零件備料</v>
      </c>
      <c r="E56" s="15" t="str">
        <f>IF('PLM001-Active'!I49="",'PLM001-Active'!H49,LEFT('PLM001-Active'!I49,3))</f>
        <v>葉宏政</v>
      </c>
      <c r="F56" s="28">
        <f>DATEVALUE('PLM001-Active'!M49)</f>
        <v>45618</v>
      </c>
      <c r="G56" s="29" t="e">
        <f>DATEVALUE('PLM001-Active'!N49)</f>
        <v>#VALUE!</v>
      </c>
      <c r="H56" s="16" t="e">
        <f t="shared" si="4"/>
        <v>#VALUE!</v>
      </c>
      <c r="I56" s="28">
        <f>IF(ISERROR(DATEVALUE('PLM001-Active'!R49)),"",DATEVALUE('PLM001-Active'!R49))</f>
        <v>45707</v>
      </c>
      <c r="J56" s="29" t="str">
        <f>IF(ISERROR(DATEVALUE('PLM001-Active'!S49)),"",DATEVALUE('PLM001-Active'!S49))</f>
        <v/>
      </c>
      <c r="K56" s="16" t="str">
        <f t="shared" si="5"/>
        <v/>
      </c>
      <c r="L56" s="49" t="str">
        <f>'PLM001-Active'!P49</f>
        <v>Complete</v>
      </c>
      <c r="M56" s="49">
        <f>'PLM001-Active'!U49</f>
        <v>0</v>
      </c>
      <c r="N56" s="49" t="str">
        <f>'PLM001-Active'!Q49</f>
        <v>2024/11/08</v>
      </c>
      <c r="O56" s="94">
        <f>'PLM001-Active'!L49/100</f>
        <v>456</v>
      </c>
      <c r="P56" s="94" t="str">
        <f t="shared" si="6"/>
        <v/>
      </c>
      <c r="Q56" s="63" t="str">
        <f t="shared" ca="1" si="7"/>
        <v/>
      </c>
      <c r="R56" s="76"/>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row>
    <row r="57" spans="1:74" s="15" customFormat="1" ht="17.25" customHeight="1">
      <c r="A57" s="14">
        <v>5.8999999999999897</v>
      </c>
      <c r="B57" s="14" t="str">
        <f>'PLM001-Active'!A50</f>
        <v>M240704R1</v>
      </c>
      <c r="C57" s="14" t="str">
        <f>'PLM001-Active'!B50</f>
        <v>一體式夾管超音波流量計(DN25)[RD4]</v>
      </c>
      <c r="D57" s="95" t="str">
        <f>'PLM001-Active'!E50</f>
        <v>樣品製作(PCBA)</v>
      </c>
      <c r="E57" s="15" t="str">
        <f>IF('PLM001-Active'!I50="",'PLM001-Active'!H50,LEFT('PLM001-Active'!I50,3))</f>
        <v>蘇哲弘</v>
      </c>
      <c r="F57" s="28">
        <f>DATEVALUE('PLM001-Active'!M50)</f>
        <v>45618</v>
      </c>
      <c r="G57" s="29" t="e">
        <f>DATEVALUE('PLM001-Active'!N50)</f>
        <v>#VALUE!</v>
      </c>
      <c r="H57" s="16" t="e">
        <f t="shared" si="4"/>
        <v>#VALUE!</v>
      </c>
      <c r="I57" s="28">
        <f>IF(ISERROR(DATEVALUE('PLM001-Active'!R50)),"",DATEVALUE('PLM001-Active'!R50))</f>
        <v>45876</v>
      </c>
      <c r="J57" s="29" t="str">
        <f>IF(ISERROR(DATEVALUE('PLM001-Active'!S50)),"",DATEVALUE('PLM001-Active'!S50))</f>
        <v/>
      </c>
      <c r="K57" s="16" t="str">
        <f t="shared" si="5"/>
        <v/>
      </c>
      <c r="L57" s="49" t="str">
        <f>'PLM001-Active'!P50</f>
        <v>Complete</v>
      </c>
      <c r="M57" s="49">
        <f>'PLM001-Active'!U50</f>
        <v>0</v>
      </c>
      <c r="N57" s="49" t="str">
        <f>'PLM001-Active'!Q50</f>
        <v>2024/12/05</v>
      </c>
      <c r="O57" s="94">
        <f>'PLM001-Active'!L50/100</f>
        <v>456.07</v>
      </c>
      <c r="P57" s="94" t="str">
        <f t="shared" si="6"/>
        <v/>
      </c>
      <c r="Q57" s="63" t="str">
        <f t="shared" ca="1" si="7"/>
        <v/>
      </c>
      <c r="R57" s="76"/>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row>
    <row r="58" spans="1:74" s="15" customFormat="1" ht="17.25" customHeight="1">
      <c r="A58" s="14">
        <v>5.9999999999999902</v>
      </c>
      <c r="B58" s="14" t="str">
        <f>'PLM001-Active'!A51</f>
        <v>M240704R1</v>
      </c>
      <c r="C58" s="14" t="str">
        <f>'PLM001-Active'!B51</f>
        <v>一體式夾管超音波流量計(DN25)[RD4]</v>
      </c>
      <c r="D58" s="95" t="str">
        <f>'PLM001-Active'!E51</f>
        <v>電子新零件承認</v>
      </c>
      <c r="E58" s="15" t="str">
        <f>IF('PLM001-Active'!I51="",'PLM001-Active'!H51,LEFT('PLM001-Active'!I51,3))</f>
        <v>魏暉恩</v>
      </c>
      <c r="F58" s="28">
        <f>DATEVALUE('PLM001-Active'!M51)</f>
        <v>45617</v>
      </c>
      <c r="G58" s="29" t="e">
        <f>DATEVALUE('PLM001-Active'!N51)</f>
        <v>#VALUE!</v>
      </c>
      <c r="H58" s="16" t="e">
        <f t="shared" si="4"/>
        <v>#VALUE!</v>
      </c>
      <c r="I58" s="28">
        <f>IF(ISERROR(DATEVALUE('PLM001-Active'!R51)),"",DATEVALUE('PLM001-Active'!R51))</f>
        <v>45614</v>
      </c>
      <c r="J58" s="29" t="str">
        <f>IF(ISERROR(DATEVALUE('PLM001-Active'!S51)),"",DATEVALUE('PLM001-Active'!S51))</f>
        <v/>
      </c>
      <c r="K58" s="16" t="str">
        <f t="shared" si="5"/>
        <v/>
      </c>
      <c r="L58" s="49" t="str">
        <f>'PLM001-Active'!P51</f>
        <v>Complete</v>
      </c>
      <c r="M58" s="49">
        <f>'PLM001-Active'!U51</f>
        <v>0</v>
      </c>
      <c r="N58" s="49" t="str">
        <f>'PLM001-Active'!Q51</f>
        <v>2024/11/18</v>
      </c>
      <c r="O58" s="94">
        <f>'PLM001-Active'!L51/100</f>
        <v>456.11</v>
      </c>
      <c r="P58" s="94" t="str">
        <f t="shared" si="6"/>
        <v/>
      </c>
      <c r="Q58" s="63" t="str">
        <f t="shared" ca="1" si="7"/>
        <v/>
      </c>
      <c r="R58" s="76"/>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row>
    <row r="59" spans="1:74" s="15" customFormat="1" ht="17.25" customHeight="1">
      <c r="A59" s="14">
        <v>6.0999999999999899</v>
      </c>
      <c r="B59" s="14" t="str">
        <f>'PLM001-Active'!A52</f>
        <v>D240902R1</v>
      </c>
      <c r="C59" s="14" t="str">
        <f>'PLM001-Active'!B52</f>
        <v>EPH結構改善與提升生產良率</v>
      </c>
      <c r="D59" s="95" t="str">
        <f>'PLM001-Active'!E52</f>
        <v>機構圖面變更(ECO設變)</v>
      </c>
      <c r="E59" s="15" t="str">
        <f>IF('PLM001-Active'!I52="",'PLM001-Active'!H52,LEFT('PLM001-Active'!I52,3))</f>
        <v>洪子芸</v>
      </c>
      <c r="F59" s="28">
        <f>DATEVALUE('PLM001-Active'!M52)</f>
        <v>45616</v>
      </c>
      <c r="G59" s="29" t="e">
        <f>DATEVALUE('PLM001-Active'!N52)</f>
        <v>#VALUE!</v>
      </c>
      <c r="H59" s="16" t="e">
        <f t="shared" si="4"/>
        <v>#VALUE!</v>
      </c>
      <c r="I59" s="28">
        <f>IF(ISERROR(DATEVALUE('PLM001-Active'!R52)),"",DATEVALUE('PLM001-Active'!R52))</f>
        <v>45646</v>
      </c>
      <c r="J59" s="29" t="str">
        <f>IF(ISERROR(DATEVALUE('PLM001-Active'!S52)),"",DATEVALUE('PLM001-Active'!S52))</f>
        <v/>
      </c>
      <c r="K59" s="16" t="str">
        <f t="shared" si="5"/>
        <v/>
      </c>
      <c r="L59" s="49" t="str">
        <f>'PLM001-Active'!P52</f>
        <v>Complete</v>
      </c>
      <c r="M59" s="49">
        <f>'PLM001-Active'!U52</f>
        <v>0</v>
      </c>
      <c r="N59" s="49" t="str">
        <f>'PLM001-Active'!Q52</f>
        <v>2024/11/18</v>
      </c>
      <c r="O59" s="94">
        <f>'PLM001-Active'!L52/100</f>
        <v>456.14</v>
      </c>
      <c r="P59" s="94" t="str">
        <f t="shared" si="6"/>
        <v/>
      </c>
      <c r="Q59" s="63" t="str">
        <f t="shared" ca="1" si="7"/>
        <v/>
      </c>
      <c r="R59" s="76"/>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row>
    <row r="60" spans="1:74" s="15" customFormat="1" ht="25.5">
      <c r="A60" s="14">
        <v>6.1999999999999904</v>
      </c>
      <c r="B60" s="14" t="str">
        <f>'PLM001-Active'!A53</f>
        <v>D240902R1</v>
      </c>
      <c r="C60" s="14" t="str">
        <f>'PLM001-Active'!B53</f>
        <v>EPH結構改善與提升生產良率</v>
      </c>
      <c r="D60" s="95" t="str">
        <f>'PLM001-Active'!E53</f>
        <v>進料檢驗基準變更(ECO設變)</v>
      </c>
      <c r="E60" s="15" t="str">
        <f>IF('PLM001-Active'!I53="",'PLM001-Active'!H53,LEFT('PLM001-Active'!I53,3))</f>
        <v>洪子芸</v>
      </c>
      <c r="F60" s="28">
        <f>DATEVALUE('PLM001-Active'!M53)</f>
        <v>45616</v>
      </c>
      <c r="G60" s="29" t="e">
        <f>DATEVALUE('PLM001-Active'!N53)</f>
        <v>#VALUE!</v>
      </c>
      <c r="H60" s="16" t="e">
        <f t="shared" si="4"/>
        <v>#VALUE!</v>
      </c>
      <c r="I60" s="28">
        <f>IF(ISERROR(DATEVALUE('PLM001-Active'!R53)),"",DATEVALUE('PLM001-Active'!R53))</f>
        <v>45646</v>
      </c>
      <c r="J60" s="29" t="str">
        <f>IF(ISERROR(DATEVALUE('PLM001-Active'!S53)),"",DATEVALUE('PLM001-Active'!S53))</f>
        <v/>
      </c>
      <c r="K60" s="16" t="str">
        <f t="shared" si="5"/>
        <v/>
      </c>
      <c r="L60" s="49" t="str">
        <f>'PLM001-Active'!P53</f>
        <v>Complete</v>
      </c>
      <c r="M60" s="49">
        <f>'PLM001-Active'!U53</f>
        <v>0</v>
      </c>
      <c r="N60" s="49" t="str">
        <f>'PLM001-Active'!Q53</f>
        <v>2024/11/18</v>
      </c>
      <c r="O60" s="94">
        <f>'PLM001-Active'!L53/100</f>
        <v>456.14</v>
      </c>
      <c r="P60" s="94" t="str">
        <f t="shared" si="6"/>
        <v/>
      </c>
      <c r="Q60" s="63" t="str">
        <f t="shared" ca="1" si="7"/>
        <v/>
      </c>
      <c r="R60" s="76"/>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row>
    <row r="61" spans="1:74" s="15" customFormat="1" ht="15" customHeight="1">
      <c r="A61" s="14">
        <v>6.2999999999999901</v>
      </c>
      <c r="B61" s="14" t="str">
        <f>'PLM001-Active'!A54</f>
        <v>D240902R1</v>
      </c>
      <c r="C61" s="14" t="str">
        <f>'PLM001-Active'!B54</f>
        <v>EPH結構改善與提升生產良率</v>
      </c>
      <c r="D61" s="95" t="str">
        <f>'PLM001-Active'!E54</f>
        <v>相關BOM表變更(ECO設變)</v>
      </c>
      <c r="E61" s="15" t="str">
        <f>IF('PLM001-Active'!I54="",'PLM001-Active'!H54,LEFT('PLM001-Active'!I54,3))</f>
        <v>洪子芸</v>
      </c>
      <c r="F61" s="28">
        <f>DATEVALUE('PLM001-Active'!M54)</f>
        <v>45616</v>
      </c>
      <c r="G61" s="29" t="e">
        <f>DATEVALUE('PLM001-Active'!N54)</f>
        <v>#VALUE!</v>
      </c>
      <c r="H61" s="16" t="e">
        <f t="shared" si="4"/>
        <v>#VALUE!</v>
      </c>
      <c r="I61" s="28">
        <f>IF(ISERROR(DATEVALUE('PLM001-Active'!R54)),"",DATEVALUE('PLM001-Active'!R54))</f>
        <v>45646</v>
      </c>
      <c r="J61" s="29" t="str">
        <f>IF(ISERROR(DATEVALUE('PLM001-Active'!S54)),"",DATEVALUE('PLM001-Active'!S54))</f>
        <v/>
      </c>
      <c r="K61" s="16" t="str">
        <f>IF(ISERROR(IF(OR(J61=0,I61=0)," - ",NETWORKDAYS(I61,J61))),"",IF(OR(J61=0,I61=0)," - ",NETWORKDAYS(I61,J61)))</f>
        <v/>
      </c>
      <c r="L61" s="49" t="str">
        <f>'PLM001-Active'!P54</f>
        <v>Complete</v>
      </c>
      <c r="M61" s="49">
        <f>'PLM001-Active'!U54</f>
        <v>0</v>
      </c>
      <c r="N61" s="49" t="str">
        <f>'PLM001-Active'!Q54</f>
        <v>2024/11/18</v>
      </c>
      <c r="O61" s="94">
        <f>'PLM001-Active'!L54/100</f>
        <v>456.14</v>
      </c>
      <c r="P61" s="94" t="str">
        <f t="shared" si="6"/>
        <v/>
      </c>
      <c r="Q61" s="63" t="str">
        <f t="shared" ca="1" si="7"/>
        <v/>
      </c>
      <c r="R61" s="76"/>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row>
    <row r="62" spans="1:74" s="15" customFormat="1">
      <c r="A62" s="14">
        <v>6.3999999999999897</v>
      </c>
      <c r="B62" s="14" t="str">
        <f>'PLM001-Active'!A55</f>
        <v>M240704R1</v>
      </c>
      <c r="C62" s="14" t="str">
        <f>'PLM001-Active'!B55</f>
        <v>一體式夾管超音波流量計(DN25)[RD4]</v>
      </c>
      <c r="D62" s="95" t="str">
        <f>'PLM001-Active'!E55</f>
        <v>軟/韌體審查單</v>
      </c>
      <c r="E62" s="15" t="str">
        <f>IF('PLM001-Active'!I55="",'PLM001-Active'!H55,LEFT('PLM001-Active'!I55,3))</f>
        <v>張政崙</v>
      </c>
      <c r="F62" s="28">
        <f>DATEVALUE('PLM001-Active'!M55)</f>
        <v>45618</v>
      </c>
      <c r="G62" s="29" t="e">
        <f>DATEVALUE('PLM001-Active'!N55)</f>
        <v>#VALUE!</v>
      </c>
      <c r="H62" s="16" t="e">
        <f t="shared" si="4"/>
        <v>#VALUE!</v>
      </c>
      <c r="I62" s="28">
        <f>IF(ISERROR(DATEVALUE('PLM001-Active'!R55)),"",DATEVALUE('PLM001-Active'!R55))</f>
        <v>45672</v>
      </c>
      <c r="J62" s="29" t="str">
        <f>IF(ISERROR(DATEVALUE('PLM001-Active'!S55)),"",DATEVALUE('PLM001-Active'!S55))</f>
        <v/>
      </c>
      <c r="K62" s="16" t="str">
        <f t="shared" si="5"/>
        <v/>
      </c>
      <c r="L62" s="49" t="str">
        <f>'PLM001-Active'!P55</f>
        <v>Complete</v>
      </c>
      <c r="M62" s="49">
        <f>'PLM001-Active'!U55</f>
        <v>0</v>
      </c>
      <c r="N62" s="49" t="str">
        <f>'PLM001-Active'!Q55</f>
        <v>2024/11/27</v>
      </c>
      <c r="O62" s="94">
        <f>'PLM001-Active'!L55/100</f>
        <v>456.17</v>
      </c>
      <c r="P62" s="94" t="str">
        <f t="shared" si="6"/>
        <v/>
      </c>
      <c r="Q62" s="63" t="str">
        <f t="shared" ca="1" si="7"/>
        <v/>
      </c>
      <c r="R62" s="76"/>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row>
    <row r="63" spans="1:74" s="15" customFormat="1" ht="15" customHeight="1">
      <c r="A63" s="14">
        <v>6.4999999999999902</v>
      </c>
      <c r="B63" s="14" t="str">
        <f>'PLM001-Active'!A56</f>
        <v>M240704R1</v>
      </c>
      <c r="C63" s="14" t="str">
        <f>'PLM001-Active'!B56</f>
        <v>一體式夾管超音波流量計(DN25)[RD4]</v>
      </c>
      <c r="D63" s="95" t="str">
        <f>'PLM001-Active'!E56</f>
        <v>樣品系統驗證,測試及問題解決(軟體/硬體/機構整合)</v>
      </c>
      <c r="E63" s="15" t="str">
        <f>IF('PLM001-Active'!I56="",'PLM001-Active'!H56,LEFT('PLM001-Active'!I56,3))</f>
        <v>魏暉恩</v>
      </c>
      <c r="F63" s="28">
        <f>DATEVALUE('PLM001-Active'!M56)</f>
        <v>45666</v>
      </c>
      <c r="G63" s="29" t="e">
        <f>DATEVALUE('PLM001-Active'!N56)</f>
        <v>#VALUE!</v>
      </c>
      <c r="H63" s="16" t="e">
        <f t="shared" si="4"/>
        <v>#VALUE!</v>
      </c>
      <c r="I63" s="28">
        <f>IF(ISERROR(DATEVALUE('PLM001-Active'!R56)),"",DATEVALUE('PLM001-Active'!R56))</f>
        <v>46029</v>
      </c>
      <c r="J63" s="29" t="str">
        <f>IF(ISERROR(DATEVALUE('PLM001-Active'!S56)),"",DATEVALUE('PLM001-Active'!S56))</f>
        <v/>
      </c>
      <c r="K63" s="16" t="str">
        <f>IF(ISERROR(IF(OR(J63=0,I63=0)," - ",NETWORKDAYS(I63,J63))),"",IF(OR(J63=0,I63=0)," - ",NETWORKDAYS(I63,J63)))</f>
        <v/>
      </c>
      <c r="L63" s="49" t="str">
        <f>'PLM001-Active'!P56</f>
        <v>Complete</v>
      </c>
      <c r="M63" s="49">
        <f>'PLM001-Active'!U56</f>
        <v>0</v>
      </c>
      <c r="N63" s="49" t="str">
        <f>'PLM001-Active'!Q56</f>
        <v>2025/03/06</v>
      </c>
      <c r="O63" s="94">
        <f>'PLM001-Active'!L56/100</f>
        <v>456.21</v>
      </c>
      <c r="P63" s="94" t="str">
        <f t="shared" si="6"/>
        <v/>
      </c>
      <c r="Q63" s="63" t="str">
        <f t="shared" ca="1" si="7"/>
        <v/>
      </c>
      <c r="R63" s="76"/>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row>
    <row r="64" spans="1:74" s="15" customFormat="1" ht="38.25">
      <c r="A64" s="14">
        <v>6.5999999999999899</v>
      </c>
      <c r="B64" s="14" t="str">
        <f>'PLM001-Active'!A57</f>
        <v>M240704R1</v>
      </c>
      <c r="C64" s="14" t="str">
        <f>'PLM001-Active'!B57</f>
        <v>一體式夾管超音波流量計(DN25)[RD4]</v>
      </c>
      <c r="D64" s="95" t="str">
        <f>'PLM001-Active'!E57</f>
        <v>樣品系統驗證,測試及問題解決(軟體/硬體/機構整合)</v>
      </c>
      <c r="E64" s="15" t="str">
        <f>IF('PLM001-Active'!I57="",'PLM001-Active'!H57,LEFT('PLM001-Active'!I57,3))</f>
        <v>蘇哲弘</v>
      </c>
      <c r="F64" s="28">
        <f>DATEVALUE('PLM001-Active'!M57)</f>
        <v>45666</v>
      </c>
      <c r="G64" s="29" t="e">
        <f>DATEVALUE('PLM001-Active'!N57)</f>
        <v>#VALUE!</v>
      </c>
      <c r="H64" s="16" t="e">
        <f t="shared" si="4"/>
        <v>#VALUE!</v>
      </c>
      <c r="I64" s="28">
        <f>IF(ISERROR(DATEVALUE('PLM001-Active'!R57)),"",DATEVALUE('PLM001-Active'!R57))</f>
        <v>46029</v>
      </c>
      <c r="J64" s="29" t="str">
        <f>IF(ISERROR(DATEVALUE('PLM001-Active'!S57)),"",DATEVALUE('PLM001-Active'!S57))</f>
        <v/>
      </c>
      <c r="K64" s="16" t="str">
        <f t="shared" si="5"/>
        <v/>
      </c>
      <c r="L64" s="49" t="str">
        <f>'PLM001-Active'!P57</f>
        <v>Complete</v>
      </c>
      <c r="M64" s="49">
        <f>'PLM001-Active'!U57</f>
        <v>0</v>
      </c>
      <c r="N64" s="49" t="str">
        <f>'PLM001-Active'!Q57</f>
        <v>2025/03/06</v>
      </c>
      <c r="O64" s="94">
        <f>'PLM001-Active'!L57/100</f>
        <v>456.21</v>
      </c>
      <c r="P64" s="94" t="str">
        <f t="shared" si="6"/>
        <v/>
      </c>
      <c r="Q64" s="63" t="str">
        <f t="shared" ca="1" si="7"/>
        <v/>
      </c>
      <c r="R64" s="76"/>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row>
    <row r="65" spans="1:74" s="15" customFormat="1" ht="25.5">
      <c r="A65" s="14">
        <v>6.6999999999999904</v>
      </c>
      <c r="B65" s="14" t="str">
        <f>'PLM001-Active'!A58</f>
        <v>K240101P1</v>
      </c>
      <c r="C65" s="14" t="str">
        <f>'PLM001-Active'!B58</f>
        <v>首次生產-渦街流量計商品化</v>
      </c>
      <c r="D65" s="95" t="str">
        <f>'PLM001-Active'!E58</f>
        <v>品質檢驗(檢驗紀錄、基準)</v>
      </c>
      <c r="E65" s="15" t="str">
        <f>IF('PLM001-Active'!I58="",'PLM001-Active'!H58,LEFT('PLM001-Active'!I58,3))</f>
        <v>杜至</v>
      </c>
      <c r="F65" s="28">
        <f>DATEVALUE('PLM001-Active'!M58)</f>
        <v>45637</v>
      </c>
      <c r="G65" s="29" t="e">
        <f>DATEVALUE('PLM001-Active'!N58)</f>
        <v>#VALUE!</v>
      </c>
      <c r="H65" s="16" t="e">
        <f t="shared" si="4"/>
        <v>#VALUE!</v>
      </c>
      <c r="I65" s="28">
        <f>IF(ISERROR(DATEVALUE('PLM001-Active'!R58)),"",DATEVALUE('PLM001-Active'!R58))</f>
        <v>45665</v>
      </c>
      <c r="J65" s="29" t="str">
        <f>IF(ISERROR(DATEVALUE('PLM001-Active'!S58)),"",DATEVALUE('PLM001-Active'!S58))</f>
        <v/>
      </c>
      <c r="K65" s="16" t="str">
        <f t="shared" si="5"/>
        <v/>
      </c>
      <c r="L65" s="49" t="str">
        <f>'PLM001-Active'!P58</f>
        <v>Complete</v>
      </c>
      <c r="M65" s="49">
        <f>'PLM001-Active'!U58</f>
        <v>0</v>
      </c>
      <c r="N65" s="49" t="str">
        <f>'PLM001-Active'!Q58</f>
        <v>2024/11/05</v>
      </c>
      <c r="O65" s="94">
        <f>'PLM001-Active'!L58/100</f>
        <v>456.28</v>
      </c>
      <c r="P65" s="94" t="str">
        <f t="shared" si="6"/>
        <v/>
      </c>
      <c r="Q65" s="63" t="str">
        <f t="shared" ca="1" si="7"/>
        <v/>
      </c>
      <c r="R65" s="76"/>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row>
    <row r="66" spans="1:74" s="15" customFormat="1" ht="15" customHeight="1">
      <c r="A66" s="14">
        <v>6.7999999999999901</v>
      </c>
      <c r="B66" s="14" t="str">
        <f>'PLM001-Active'!A59</f>
        <v>M240101P1</v>
      </c>
      <c r="C66" s="14" t="str">
        <f>'PLM001-Active'!B59</f>
        <v>首次生產-液體洩漏偵測器</v>
      </c>
      <c r="D66" s="95" t="str">
        <f>'PLM001-Active'!E59</f>
        <v>品質檢驗(檢驗紀錄、基準)</v>
      </c>
      <c r="E66" s="15" t="str">
        <f>IF('PLM001-Active'!I59="",'PLM001-Active'!H59,LEFT('PLM001-Active'!I59,3))</f>
        <v>杜至</v>
      </c>
      <c r="F66" s="28">
        <f>DATEVALUE('PLM001-Active'!M59)</f>
        <v>45637</v>
      </c>
      <c r="G66" s="29" t="e">
        <f>DATEVALUE('PLM001-Active'!N59)</f>
        <v>#VALUE!</v>
      </c>
      <c r="H66" s="16" t="e">
        <f t="shared" si="4"/>
        <v>#VALUE!</v>
      </c>
      <c r="I66" s="28">
        <f>IF(ISERROR(DATEVALUE('PLM001-Active'!R59)),"",DATEVALUE('PLM001-Active'!R59))</f>
        <v>45665</v>
      </c>
      <c r="J66" s="29" t="str">
        <f>IF(ISERROR(DATEVALUE('PLM001-Active'!S59)),"",DATEVALUE('PLM001-Active'!S59))</f>
        <v/>
      </c>
      <c r="K66" s="16" t="str">
        <f>IF(ISERROR(IF(OR(J66=0,I66=0)," - ",NETWORKDAYS(I66,J66))),"",IF(OR(J66=0,I66=0)," - ",NETWORKDAYS(I66,J66)))</f>
        <v/>
      </c>
      <c r="L66" s="49" t="str">
        <f>'PLM001-Active'!P59</f>
        <v>Complete</v>
      </c>
      <c r="M66" s="49">
        <f>'PLM001-Active'!U59</f>
        <v>0</v>
      </c>
      <c r="N66" s="49" t="str">
        <f>'PLM001-Active'!Q59</f>
        <v>2024/11/04</v>
      </c>
      <c r="O66" s="94">
        <f>'PLM001-Active'!L59/100</f>
        <v>456.28</v>
      </c>
      <c r="P66" s="94" t="str">
        <f t="shared" si="6"/>
        <v/>
      </c>
      <c r="Q66" s="63" t="str">
        <f t="shared" ca="1" si="7"/>
        <v/>
      </c>
      <c r="R66" s="76"/>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row>
    <row r="67" spans="1:74" s="15" customFormat="1">
      <c r="A67" s="14">
        <v>6.8999999999999897</v>
      </c>
      <c r="B67" s="14" t="str">
        <f>'PLM001-Active'!A60</f>
        <v>K231101P1</v>
      </c>
      <c r="C67" s="14" t="str">
        <f>'PLM001-Active'!B60</f>
        <v>首次生產-AI伺服器用熱質流量計</v>
      </c>
      <c r="D67" s="95" t="str">
        <f>'PLM001-Active'!E60</f>
        <v>設變</v>
      </c>
      <c r="E67" s="15" t="str">
        <f>IF('PLM001-Active'!I60="",'PLM001-Active'!H60,LEFT('PLM001-Active'!I60,3))</f>
        <v>丁智軒</v>
      </c>
      <c r="F67" s="28">
        <f>DATEVALUE('PLM001-Active'!M60)</f>
        <v>45651</v>
      </c>
      <c r="G67" s="29" t="e">
        <f>DATEVALUE('PLM001-Active'!N60)</f>
        <v>#VALUE!</v>
      </c>
      <c r="H67" s="16" t="e">
        <f t="shared" si="4"/>
        <v>#VALUE!</v>
      </c>
      <c r="I67" s="28">
        <f>IF(ISERROR(DATEVALUE('PLM001-Active'!R60)),"",DATEVALUE('PLM001-Active'!R60))</f>
        <v>45665</v>
      </c>
      <c r="J67" s="29" t="str">
        <f>IF(ISERROR(DATEVALUE('PLM001-Active'!S60)),"",DATEVALUE('PLM001-Active'!S60))</f>
        <v/>
      </c>
      <c r="K67" s="16" t="str">
        <f t="shared" si="5"/>
        <v/>
      </c>
      <c r="L67" s="49" t="str">
        <f>'PLM001-Active'!P60</f>
        <v>Complete</v>
      </c>
      <c r="M67" s="49">
        <f>'PLM001-Active'!U60</f>
        <v>0</v>
      </c>
      <c r="N67" s="49" t="str">
        <f>'PLM001-Active'!Q60</f>
        <v>2024/12/23</v>
      </c>
      <c r="O67" s="94">
        <f>'PLM001-Active'!L60/100</f>
        <v>456.38</v>
      </c>
      <c r="P67" s="94" t="str">
        <f t="shared" si="6"/>
        <v/>
      </c>
      <c r="Q67" s="63" t="str">
        <f t="shared" ca="1" si="7"/>
        <v/>
      </c>
      <c r="R67" s="76"/>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row>
    <row r="68" spans="1:74" s="15" customFormat="1" ht="16.5" customHeight="1">
      <c r="A68" s="14">
        <v>6.9999999999999902</v>
      </c>
      <c r="B68" s="14" t="str">
        <f>'PLM001-Active'!A61</f>
        <v>K240101P1</v>
      </c>
      <c r="C68" s="14" t="str">
        <f>'PLM001-Active'!B61</f>
        <v>首次生產-渦街流量計商品化</v>
      </c>
      <c r="D68" s="95" t="str">
        <f>'PLM001-Active'!E61</f>
        <v>首次生產(生產管制表)</v>
      </c>
      <c r="E68" s="15" t="str">
        <f>IF('PLM001-Active'!I61="",'PLM001-Active'!H61,LEFT('PLM001-Active'!I61,3))</f>
        <v>蘇漢城</v>
      </c>
      <c r="F68" s="28">
        <f>DATEVALUE('PLM001-Active'!M61)</f>
        <v>45776</v>
      </c>
      <c r="G68" s="29" t="e">
        <f>DATEVALUE('PLM001-Active'!N61)</f>
        <v>#VALUE!</v>
      </c>
      <c r="H68" s="16" t="e">
        <f t="shared" si="4"/>
        <v>#VALUE!</v>
      </c>
      <c r="I68" s="28">
        <f>IF(ISERROR(DATEVALUE('PLM001-Active'!R61)),"",DATEVALUE('PLM001-Active'!R61))</f>
        <v>45721</v>
      </c>
      <c r="J68" s="29" t="str">
        <f>IF(ISERROR(DATEVALUE('PLM001-Active'!S61)),"",DATEVALUE('PLM001-Active'!S61))</f>
        <v/>
      </c>
      <c r="K68" s="16" t="str">
        <f t="shared" si="5"/>
        <v/>
      </c>
      <c r="L68" s="49" t="str">
        <f>'PLM001-Active'!P61</f>
        <v>Complete</v>
      </c>
      <c r="M68" s="49">
        <f>'PLM001-Active'!U61</f>
        <v>0</v>
      </c>
      <c r="N68" s="49" t="str">
        <f>'PLM001-Active'!Q61</f>
        <v>2024/12/05</v>
      </c>
      <c r="O68" s="94">
        <f>'PLM001-Active'!L61/100</f>
        <v>456.38</v>
      </c>
      <c r="P68" s="94" t="str">
        <f t="shared" si="6"/>
        <v/>
      </c>
      <c r="Q68" s="63" t="str">
        <f t="shared" ca="1" si="7"/>
        <v/>
      </c>
      <c r="R68" s="76"/>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row>
    <row r="69" spans="1:74" s="15" customFormat="1" ht="15" customHeight="1">
      <c r="A69" s="14">
        <v>7.0999999999999899</v>
      </c>
      <c r="B69" s="14" t="str">
        <f>'PLM001-Active'!A62</f>
        <v>M240101P1</v>
      </c>
      <c r="C69" s="14" t="str">
        <f>'PLM001-Active'!B62</f>
        <v>首次生產-液體洩漏偵測器</v>
      </c>
      <c r="D69" s="95" t="str">
        <f>'PLM001-Active'!E62</f>
        <v>首次生產(生產管制表)</v>
      </c>
      <c r="E69" s="15" t="str">
        <f>IF('PLM001-Active'!I62="",'PLM001-Active'!H62,LEFT('PLM001-Active'!I62,3))</f>
        <v>林俊伸</v>
      </c>
      <c r="F69" s="28">
        <f>DATEVALUE('PLM001-Active'!M62)</f>
        <v>45650</v>
      </c>
      <c r="G69" s="29" t="e">
        <f>DATEVALUE('PLM001-Active'!N62)</f>
        <v>#VALUE!</v>
      </c>
      <c r="H69" s="16" t="e">
        <f t="shared" si="4"/>
        <v>#VALUE!</v>
      </c>
      <c r="I69" s="28">
        <f>IF(ISERROR(DATEVALUE('PLM001-Active'!R62)),"",DATEVALUE('PLM001-Active'!R62))</f>
        <v>45665</v>
      </c>
      <c r="J69" s="29" t="str">
        <f>IF(ISERROR(DATEVALUE('PLM001-Active'!S62)),"",DATEVALUE('PLM001-Active'!S62))</f>
        <v/>
      </c>
      <c r="K69" s="16" t="str">
        <f t="shared" si="5"/>
        <v/>
      </c>
      <c r="L69" s="49" t="str">
        <f>'PLM001-Active'!P62</f>
        <v>Complete</v>
      </c>
      <c r="M69" s="49">
        <f>'PLM001-Active'!U62</f>
        <v>0</v>
      </c>
      <c r="N69" s="49" t="str">
        <f>'PLM001-Active'!Q62</f>
        <v>2024/11/13</v>
      </c>
      <c r="O69" s="94">
        <f>'PLM001-Active'!L62/100</f>
        <v>456.38</v>
      </c>
      <c r="P69" s="94" t="str">
        <f t="shared" si="6"/>
        <v/>
      </c>
      <c r="Q69" s="63" t="str">
        <f t="shared" ca="1" si="7"/>
        <v/>
      </c>
      <c r="R69" s="76"/>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row>
    <row r="70" spans="1:74" s="15" customFormat="1" ht="15" customHeight="1">
      <c r="A70" s="14">
        <v>7.1999999999999904</v>
      </c>
      <c r="B70" s="14" t="str">
        <f>'PLM001-Active'!A63</f>
        <v>K240801R2</v>
      </c>
      <c r="C70" s="14" t="str">
        <f>'PLM001-Active'!B63</f>
        <v>PCB濕製程用插入式壓力感測器</v>
      </c>
      <c r="D70" s="95" t="str">
        <f>'PLM001-Active'!E63</f>
        <v>產品驗證企劃書</v>
      </c>
      <c r="E70" s="15" t="str">
        <f>IF('PLM001-Active'!I63="",'PLM001-Active'!H63,LEFT('PLM001-Active'!I63,3))</f>
        <v>王琇眉</v>
      </c>
      <c r="F70" s="28">
        <f>DATEVALUE('PLM001-Active'!M63)</f>
        <v>45663</v>
      </c>
      <c r="G70" s="29" t="e">
        <f>DATEVALUE('PLM001-Active'!N63)</f>
        <v>#VALUE!</v>
      </c>
      <c r="H70" s="16" t="e">
        <f t="shared" si="4"/>
        <v>#VALUE!</v>
      </c>
      <c r="I70" s="28" t="str">
        <f>IF(ISERROR(DATEVALUE('PLM001-Active'!R63)),"",DATEVALUE('PLM001-Active'!R63))</f>
        <v/>
      </c>
      <c r="J70" s="29" t="str">
        <f>IF(ISERROR(DATEVALUE('PLM001-Active'!S63)),"",DATEVALUE('PLM001-Active'!S63))</f>
        <v/>
      </c>
      <c r="K70" s="16" t="str">
        <f t="shared" si="5"/>
        <v/>
      </c>
      <c r="L70" s="49" t="str">
        <f>'PLM001-Active'!P63</f>
        <v>Active</v>
      </c>
      <c r="M70" s="49">
        <f>'PLM001-Active'!U63</f>
        <v>0</v>
      </c>
      <c r="N70" s="49">
        <f>'PLM001-Active'!Q63</f>
        <v>0</v>
      </c>
      <c r="O70" s="94">
        <f>'PLM001-Active'!L63/100</f>
        <v>456.42</v>
      </c>
      <c r="P70" s="94" t="str">
        <f t="shared" si="6"/>
        <v>操作異常</v>
      </c>
      <c r="Q70" s="63" t="str">
        <f t="shared" ca="1" si="7"/>
        <v>任務異常 381 天</v>
      </c>
      <c r="R70" s="76"/>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row>
    <row r="71" spans="1:74" s="15" customFormat="1" ht="15" customHeight="1">
      <c r="A71" s="14">
        <v>7.2999999999999901</v>
      </c>
      <c r="B71" s="14" t="str">
        <f>'PLM001-Active'!A64</f>
        <v>K240801R2</v>
      </c>
      <c r="C71" s="14" t="str">
        <f>'PLM001-Active'!B64</f>
        <v>PCB濕製程用插入式壓力感測器</v>
      </c>
      <c r="D71" s="95" t="str">
        <f>'PLM001-Active'!E64</f>
        <v>研發內部審查會議記錄</v>
      </c>
      <c r="E71" s="15" t="str">
        <f>IF('PLM001-Active'!I64="",'PLM001-Active'!H64,LEFT('PLM001-Active'!I64,3))</f>
        <v>張良琪</v>
      </c>
      <c r="F71" s="28">
        <f>DATEVALUE('PLM001-Active'!M64)</f>
        <v>45642</v>
      </c>
      <c r="G71" s="29" t="e">
        <f>DATEVALUE('PLM001-Active'!N64)</f>
        <v>#VALUE!</v>
      </c>
      <c r="H71" s="16" t="e">
        <f t="shared" si="4"/>
        <v>#VALUE!</v>
      </c>
      <c r="I71" s="28">
        <f>IF(ISERROR(DATEVALUE('PLM001-Active'!R64)),"",DATEVALUE('PLM001-Active'!R64))</f>
        <v>45660</v>
      </c>
      <c r="J71" s="29" t="str">
        <f>IF(ISERROR(DATEVALUE('PLM001-Active'!S64)),"",DATEVALUE('PLM001-Active'!S64))</f>
        <v/>
      </c>
      <c r="K71" s="16" t="str">
        <f t="shared" si="5"/>
        <v/>
      </c>
      <c r="L71" s="49" t="str">
        <f>'PLM001-Active'!P64</f>
        <v>Complete</v>
      </c>
      <c r="M71" s="49">
        <f>'PLM001-Active'!U64</f>
        <v>0</v>
      </c>
      <c r="N71" s="49" t="str">
        <f>'PLM001-Active'!Q64</f>
        <v>2025/01/03</v>
      </c>
      <c r="O71" s="94">
        <f>'PLM001-Active'!L64/100</f>
        <v>456.42</v>
      </c>
      <c r="P71" s="94" t="str">
        <f t="shared" si="6"/>
        <v/>
      </c>
      <c r="Q71" s="63" t="str">
        <f t="shared" ca="1" si="7"/>
        <v/>
      </c>
      <c r="R71" s="76"/>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row>
    <row r="72" spans="1:74" s="15" customFormat="1" ht="15" customHeight="1">
      <c r="A72" s="14">
        <v>7.3999999999999897</v>
      </c>
      <c r="B72" s="14" t="str">
        <f>'PLM001-Active'!A65</f>
        <v>K240801R2</v>
      </c>
      <c r="C72" s="14" t="str">
        <f>'PLM001-Active'!B65</f>
        <v>PCB濕製程用插入式壓力感測器</v>
      </c>
      <c r="D72" s="95" t="str">
        <f>'PLM001-Active'!E65</f>
        <v>商品企劃書+QFD  (ISO表單：QR-D-19)</v>
      </c>
      <c r="E72" s="15" t="str">
        <f>IF('PLM001-Active'!I65="",'PLM001-Active'!H65,LEFT('PLM001-Active'!I65,3))</f>
        <v>吳志嘉</v>
      </c>
      <c r="F72" s="28">
        <f>DATEVALUE('PLM001-Active'!M65)</f>
        <v>45663</v>
      </c>
      <c r="G72" s="29" t="e">
        <f>DATEVALUE('PLM001-Active'!N65)</f>
        <v>#VALUE!</v>
      </c>
      <c r="H72" s="16" t="e">
        <f t="shared" ref="H72:H135" si="8">IF(OR(G72=0,F72=0)," - ",NETWORKDAYS(F72,G72))</f>
        <v>#VALUE!</v>
      </c>
      <c r="I72" s="28" t="str">
        <f>IF(ISERROR(DATEVALUE('PLM001-Active'!R65)),"",DATEVALUE('PLM001-Active'!R65))</f>
        <v/>
      </c>
      <c r="J72" s="29" t="str">
        <f>IF(ISERROR(DATEVALUE('PLM001-Active'!S65)),"",DATEVALUE('PLM001-Active'!S65))</f>
        <v/>
      </c>
      <c r="K72" s="16" t="str">
        <f t="shared" si="5"/>
        <v/>
      </c>
      <c r="L72" s="49" t="str">
        <f>'PLM001-Active'!P65</f>
        <v>Active</v>
      </c>
      <c r="M72" s="49">
        <f>'PLM001-Active'!U65</f>
        <v>0</v>
      </c>
      <c r="N72" s="49">
        <f>'PLM001-Active'!Q65</f>
        <v>0</v>
      </c>
      <c r="O72" s="94">
        <f>'PLM001-Active'!L65/100</f>
        <v>456.42</v>
      </c>
      <c r="P72" s="94" t="str">
        <f t="shared" si="6"/>
        <v>操作異常</v>
      </c>
      <c r="Q72" s="63" t="str">
        <f t="shared" ca="1" si="7"/>
        <v>任務異常 381 天</v>
      </c>
      <c r="R72" s="76"/>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row>
    <row r="73" spans="1:74" s="15" customFormat="1" ht="25.5">
      <c r="A73" s="14">
        <v>7.4999999999999902</v>
      </c>
      <c r="B73" s="14" t="str">
        <f>'PLM001-Active'!A66</f>
        <v>K240801R2</v>
      </c>
      <c r="C73" s="14" t="str">
        <f>'PLM001-Active'!B66</f>
        <v>PCB濕製程用插入式壓力感測器</v>
      </c>
      <c r="D73" s="95" t="str">
        <f>'PLM001-Active'!E66</f>
        <v>先導樣機性能報告 (樣機A)</v>
      </c>
      <c r="E73" s="15" t="str">
        <f>IF('PLM001-Active'!I66="",'PLM001-Active'!H66,LEFT('PLM001-Active'!I66,3))</f>
        <v>林宏銘</v>
      </c>
      <c r="F73" s="28">
        <f>DATEVALUE('PLM001-Active'!M66)</f>
        <v>45663</v>
      </c>
      <c r="G73" s="29" t="e">
        <f>DATEVALUE('PLM001-Active'!N66)</f>
        <v>#VALUE!</v>
      </c>
      <c r="H73" s="16" t="e">
        <f t="shared" si="8"/>
        <v>#VALUE!</v>
      </c>
      <c r="I73" s="28">
        <f>IF(ISERROR(DATEVALUE('PLM001-Active'!R66)),"",DATEVALUE('PLM001-Active'!R66))</f>
        <v>45666</v>
      </c>
      <c r="J73" s="29" t="str">
        <f>IF(ISERROR(DATEVALUE('PLM001-Active'!S66)),"",DATEVALUE('PLM001-Active'!S66))</f>
        <v/>
      </c>
      <c r="K73" s="16" t="str">
        <f t="shared" si="5"/>
        <v/>
      </c>
      <c r="L73" s="49" t="str">
        <f>'PLM001-Active'!P66</f>
        <v>Complete</v>
      </c>
      <c r="M73" s="49">
        <f>'PLM001-Active'!U66</f>
        <v>0</v>
      </c>
      <c r="N73" s="49" t="str">
        <f>'PLM001-Active'!Q66</f>
        <v>2025/01/02</v>
      </c>
      <c r="O73" s="94">
        <f>'PLM001-Active'!L66/100</f>
        <v>456.42</v>
      </c>
      <c r="P73" s="94" t="str">
        <f t="shared" si="6"/>
        <v/>
      </c>
      <c r="Q73" s="63" t="str">
        <f t="shared" ca="1" si="7"/>
        <v/>
      </c>
      <c r="R73" s="76"/>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row>
    <row r="74" spans="1:74" s="15" customFormat="1" ht="25.5">
      <c r="A74" s="14">
        <v>7.5999999999999899</v>
      </c>
      <c r="B74" s="14" t="str">
        <f>'PLM001-Active'!A67</f>
        <v>K240801R2</v>
      </c>
      <c r="C74" s="14" t="str">
        <f>'PLM001-Active'!B67</f>
        <v>PCB濕製程用插入式壓力感測器</v>
      </c>
      <c r="D74" s="95" t="str">
        <f>'PLM001-Active'!E67</f>
        <v>先導樣機測試/拆解報告 (樣機B)</v>
      </c>
      <c r="E74" s="15" t="str">
        <f>IF('PLM001-Active'!I67="",'PLM001-Active'!H67,LEFT('PLM001-Active'!I67,3))</f>
        <v>洪子芸</v>
      </c>
      <c r="F74" s="28">
        <f>DATEVALUE('PLM001-Active'!M67)</f>
        <v>45670</v>
      </c>
      <c r="G74" s="29" t="e">
        <f>DATEVALUE('PLM001-Active'!N67)</f>
        <v>#VALUE!</v>
      </c>
      <c r="H74" s="16" t="e">
        <f t="shared" si="8"/>
        <v>#VALUE!</v>
      </c>
      <c r="I74" s="28">
        <f>IF(ISERROR(DATEVALUE('PLM001-Active'!R67)),"",DATEVALUE('PLM001-Active'!R67))</f>
        <v>45678</v>
      </c>
      <c r="J74" s="29" t="str">
        <f>IF(ISERROR(DATEVALUE('PLM001-Active'!S67)),"",DATEVALUE('PLM001-Active'!S67))</f>
        <v/>
      </c>
      <c r="K74" s="16" t="str">
        <f t="shared" ref="K74:K137" si="9">IF(ISERROR(IF(OR(J74=0,I74=0)," - ",NETWORKDAYS(I74,J74))),"",IF(OR(J74=0,I74=0)," - ",NETWORKDAYS(I74,J74)))</f>
        <v/>
      </c>
      <c r="L74" s="49" t="str">
        <f>'PLM001-Active'!P67</f>
        <v>Complete</v>
      </c>
      <c r="M74" s="49">
        <f>'PLM001-Active'!U67</f>
        <v>0</v>
      </c>
      <c r="N74" s="49" t="str">
        <f>'PLM001-Active'!Q67</f>
        <v>2024/08/20</v>
      </c>
      <c r="O74" s="94">
        <f>'PLM001-Active'!L67/100</f>
        <v>456.42</v>
      </c>
      <c r="P74" s="94" t="str">
        <f t="shared" ref="P74:P137" si="10">IF(OR(AND(O74&gt;0%,I74=""),AND(O74=0%,I74&lt;&gt;""),AND(O74=0%,I74="",M74&lt;&gt;0)),"操作異常","")</f>
        <v/>
      </c>
      <c r="Q74" s="63" t="str">
        <f t="shared" ref="Q74:Q137" ca="1" si="11">IFERROR(IF(I74="","任務異常 "&amp;DATEDIF(F74,TODAY(),"d")&amp;" 天",IF(AND(TODAY()&gt;G74,O74&lt;&gt;100%),"任務異常 "&amp;DATEDIF(G74,TODAY(),"d")&amp;" 天","")),"")</f>
        <v/>
      </c>
      <c r="R74" s="76"/>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row>
    <row r="75" spans="1:74" s="15" customFormat="1" ht="38.25">
      <c r="A75" s="14">
        <v>7.6999999999999904</v>
      </c>
      <c r="B75" s="14" t="str">
        <f>'PLM001-Active'!A68</f>
        <v>K240801R2</v>
      </c>
      <c r="C75" s="14" t="str">
        <f>'PLM001-Active'!B68</f>
        <v>PCB濕製程用插入式壓力感測器</v>
      </c>
      <c r="D75" s="95" t="str">
        <f>'PLM001-Active'!E68</f>
        <v>研發開案企劃書+預算書 (ISO表單：QR-C-07)</v>
      </c>
      <c r="E75" s="15" t="str">
        <f>IF('PLM001-Active'!I68="",'PLM001-Active'!H68,LEFT('PLM001-Active'!I68,3))</f>
        <v>張良琪</v>
      </c>
      <c r="F75" s="28">
        <f>DATEVALUE('PLM001-Active'!M68)</f>
        <v>45671</v>
      </c>
      <c r="G75" s="29" t="e">
        <f>DATEVALUE('PLM001-Active'!N68)</f>
        <v>#VALUE!</v>
      </c>
      <c r="H75" s="16" t="e">
        <f t="shared" si="8"/>
        <v>#VALUE!</v>
      </c>
      <c r="I75" s="28">
        <f>IF(ISERROR(DATEVALUE('PLM001-Active'!R68)),"",DATEVALUE('PLM001-Active'!R68))</f>
        <v>45677</v>
      </c>
      <c r="J75" s="29" t="str">
        <f>IF(ISERROR(DATEVALUE('PLM001-Active'!S68)),"",DATEVALUE('PLM001-Active'!S68))</f>
        <v/>
      </c>
      <c r="K75" s="16" t="str">
        <f t="shared" si="9"/>
        <v/>
      </c>
      <c r="L75" s="49" t="str">
        <f>'PLM001-Active'!P68</f>
        <v>Complete</v>
      </c>
      <c r="M75" s="49">
        <f>'PLM001-Active'!U68</f>
        <v>0</v>
      </c>
      <c r="N75" s="49" t="str">
        <f>'PLM001-Active'!Q68</f>
        <v>2025/01/01</v>
      </c>
      <c r="O75" s="94">
        <f>'PLM001-Active'!L68/100</f>
        <v>456.43</v>
      </c>
      <c r="P75" s="94" t="str">
        <f t="shared" si="10"/>
        <v/>
      </c>
      <c r="Q75" s="63" t="str">
        <f t="shared" ca="1" si="11"/>
        <v/>
      </c>
      <c r="R75" s="76"/>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row>
    <row r="76" spans="1:74" s="15" customFormat="1" ht="25.5">
      <c r="A76" s="14">
        <v>7.7999999999999901</v>
      </c>
      <c r="B76" s="14" t="str">
        <f>'PLM001-Active'!A69</f>
        <v>K240801R2</v>
      </c>
      <c r="C76" s="14" t="str">
        <f>'PLM001-Active'!B69</f>
        <v>PCB濕製程用插入式壓力感測器</v>
      </c>
      <c r="D76" s="95" t="str">
        <f>'PLM001-Active'!E69</f>
        <v>提案審查會議記錄 (跨部門)</v>
      </c>
      <c r="E76" s="15" t="str">
        <f>IF('PLM001-Active'!I69="",'PLM001-Active'!H69,LEFT('PLM001-Active'!I69,3))</f>
        <v>張良琪</v>
      </c>
      <c r="F76" s="28">
        <f>DATEVALUE('PLM001-Active'!M69)</f>
        <v>45651</v>
      </c>
      <c r="G76" s="29" t="e">
        <f>DATEVALUE('PLM001-Active'!N69)</f>
        <v>#VALUE!</v>
      </c>
      <c r="H76" s="16" t="e">
        <f t="shared" si="8"/>
        <v>#VALUE!</v>
      </c>
      <c r="I76" s="28">
        <f>IF(ISERROR(DATEVALUE('PLM001-Active'!R69)),"",DATEVALUE('PLM001-Active'!R69))</f>
        <v>45665</v>
      </c>
      <c r="J76" s="29" t="str">
        <f>IF(ISERROR(DATEVALUE('PLM001-Active'!S69)),"",DATEVALUE('PLM001-Active'!S69))</f>
        <v/>
      </c>
      <c r="K76" s="16" t="str">
        <f t="shared" si="9"/>
        <v/>
      </c>
      <c r="L76" s="49" t="str">
        <f>'PLM001-Active'!P69</f>
        <v>Complete</v>
      </c>
      <c r="M76" s="49">
        <f>'PLM001-Active'!U69</f>
        <v>0</v>
      </c>
      <c r="N76" s="49" t="str">
        <f>'PLM001-Active'!Q69</f>
        <v>2025/01/08</v>
      </c>
      <c r="O76" s="94">
        <f>'PLM001-Active'!L69/100</f>
        <v>456.46</v>
      </c>
      <c r="P76" s="94" t="str">
        <f t="shared" si="10"/>
        <v/>
      </c>
      <c r="Q76" s="63" t="str">
        <f t="shared" ca="1" si="11"/>
        <v/>
      </c>
      <c r="R76" s="76"/>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row>
    <row r="77" spans="1:74" s="15" customFormat="1" ht="25.5">
      <c r="A77" s="14">
        <v>7.8999999999999897</v>
      </c>
      <c r="B77" s="14" t="str">
        <f>'PLM001-Active'!A70</f>
        <v>K240801R2</v>
      </c>
      <c r="C77" s="14" t="str">
        <f>'PLM001-Active'!B70</f>
        <v>PCB濕製程用插入式壓力感測器</v>
      </c>
      <c r="D77" s="95" t="str">
        <f>'PLM001-Active'!E70</f>
        <v>測試治具設計及製作/移交清單</v>
      </c>
      <c r="E77" s="15" t="str">
        <f>IF('PLM001-Active'!I70="",'PLM001-Active'!H70,LEFT('PLM001-Active'!I70,3))</f>
        <v>張良琪</v>
      </c>
      <c r="F77" s="28">
        <f>DATEVALUE('PLM001-Active'!M70)</f>
        <v>45720</v>
      </c>
      <c r="G77" s="29" t="e">
        <f>DATEVALUE('PLM001-Active'!N70)</f>
        <v>#VALUE!</v>
      </c>
      <c r="H77" s="16" t="e">
        <f t="shared" si="8"/>
        <v>#VALUE!</v>
      </c>
      <c r="I77" s="28" t="str">
        <f>IF(ISERROR(DATEVALUE('PLM001-Active'!R70)),"",DATEVALUE('PLM001-Active'!R70))</f>
        <v/>
      </c>
      <c r="J77" s="29" t="str">
        <f>IF(ISERROR(DATEVALUE('PLM001-Active'!S70)),"",DATEVALUE('PLM001-Active'!S70))</f>
        <v/>
      </c>
      <c r="K77" s="16" t="str">
        <f t="shared" si="9"/>
        <v/>
      </c>
      <c r="L77" s="49" t="str">
        <f>'PLM001-Active'!P70</f>
        <v>Active</v>
      </c>
      <c r="M77" s="49">
        <f>'PLM001-Active'!U70</f>
        <v>0</v>
      </c>
      <c r="N77" s="49" t="str">
        <f>'PLM001-Active'!Q70</f>
        <v>2025/08/06</v>
      </c>
      <c r="O77" s="94">
        <f>'PLM001-Active'!L70/100</f>
        <v>456.49</v>
      </c>
      <c r="P77" s="94" t="str">
        <f t="shared" si="10"/>
        <v>操作異常</v>
      </c>
      <c r="Q77" s="63" t="str">
        <f t="shared" ca="1" si="11"/>
        <v>任務異常 324 天</v>
      </c>
      <c r="R77" s="76"/>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row>
    <row r="78" spans="1:74" s="15" customFormat="1">
      <c r="A78" s="14">
        <v>7.9999999999999902</v>
      </c>
      <c r="B78" s="14" t="str">
        <f>'PLM001-Active'!A71</f>
        <v>M240101P1</v>
      </c>
      <c r="C78" s="14" t="str">
        <f>'PLM001-Active'!B71</f>
        <v>首次生產-液體洩漏偵測器</v>
      </c>
      <c r="D78" s="95" t="str">
        <f>'PLM001-Active'!E71</f>
        <v>PVT-QA測試驗證</v>
      </c>
      <c r="E78" s="15" t="str">
        <f>IF('PLM001-Active'!I71="",'PLM001-Active'!H71,LEFT('PLM001-Active'!I71,3))</f>
        <v>陳威宏</v>
      </c>
      <c r="F78" s="28">
        <f>DATEVALUE('PLM001-Active'!M71)</f>
        <v>45700</v>
      </c>
      <c r="G78" s="29" t="e">
        <f>DATEVALUE('PLM001-Active'!N71)</f>
        <v>#VALUE!</v>
      </c>
      <c r="H78" s="16" t="e">
        <f t="shared" si="8"/>
        <v>#VALUE!</v>
      </c>
      <c r="I78" s="28">
        <f>IF(ISERROR(DATEVALUE('PLM001-Active'!R71)),"",DATEVALUE('PLM001-Active'!R71))</f>
        <v>45667</v>
      </c>
      <c r="J78" s="29" t="str">
        <f>IF(ISERROR(DATEVALUE('PLM001-Active'!S71)),"",DATEVALUE('PLM001-Active'!S71))</f>
        <v/>
      </c>
      <c r="K78" s="16" t="str">
        <f t="shared" si="9"/>
        <v/>
      </c>
      <c r="L78" s="49" t="str">
        <f>'PLM001-Active'!P71</f>
        <v>Complete</v>
      </c>
      <c r="M78" s="49">
        <f>'PLM001-Active'!U71</f>
        <v>0</v>
      </c>
      <c r="N78" s="49" t="str">
        <f>'PLM001-Active'!Q71</f>
        <v>2024/12/27</v>
      </c>
      <c r="O78" s="94">
        <f>'PLM001-Active'!L71/100</f>
        <v>456.51</v>
      </c>
      <c r="P78" s="94" t="str">
        <f t="shared" si="10"/>
        <v/>
      </c>
      <c r="Q78" s="63" t="str">
        <f t="shared" ca="1" si="11"/>
        <v/>
      </c>
      <c r="R78" s="76"/>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row>
    <row r="79" spans="1:74" s="15" customFormat="1" ht="13.5" customHeight="1">
      <c r="A79" s="14">
        <v>8.0999999999999908</v>
      </c>
      <c r="B79" s="14" t="str">
        <f>'PLM001-Active'!A72</f>
        <v>K231101P1</v>
      </c>
      <c r="C79" s="14" t="str">
        <f>'PLM001-Active'!B72</f>
        <v>首次生產-AI伺服器用熱質流量計</v>
      </c>
      <c r="D79" s="95" t="str">
        <f>'PLM001-Active'!E72</f>
        <v>SOP修正</v>
      </c>
      <c r="E79" s="15" t="str">
        <f>IF('PLM001-Active'!I72="",'PLM001-Active'!H72,LEFT('PLM001-Active'!I72,3))</f>
        <v>丁智軒</v>
      </c>
      <c r="F79" s="28">
        <f>DATEVALUE('PLM001-Active'!M72)</f>
        <v>45666</v>
      </c>
      <c r="G79" s="29" t="e">
        <f>DATEVALUE('PLM001-Active'!N72)</f>
        <v>#VALUE!</v>
      </c>
      <c r="H79" s="16" t="e">
        <f t="shared" si="8"/>
        <v>#VALUE!</v>
      </c>
      <c r="I79" s="28">
        <f>IF(ISERROR(DATEVALUE('PLM001-Active'!R72)),"",DATEVALUE('PLM001-Active'!R72))</f>
        <v>45665</v>
      </c>
      <c r="J79" s="29" t="str">
        <f>IF(ISERROR(DATEVALUE('PLM001-Active'!S72)),"",DATEVALUE('PLM001-Active'!S72))</f>
        <v/>
      </c>
      <c r="K79" s="16" t="str">
        <f>IF(ISERROR(IF(OR(J79=0,I79=0)," - ",NETWORKDAYS(I79,J79))),"",IF(OR(J79=0,I79=0)," - ",NETWORKDAYS(I79,J79)))</f>
        <v/>
      </c>
      <c r="L79" s="49" t="str">
        <f>'PLM001-Active'!P72</f>
        <v>Complete</v>
      </c>
      <c r="M79" s="49">
        <f>'PLM001-Active'!U72</f>
        <v>0</v>
      </c>
      <c r="N79" s="49" t="str">
        <f>'PLM001-Active'!Q72</f>
        <v>2024/12/23</v>
      </c>
      <c r="O79" s="94">
        <f>'PLM001-Active'!L72/100</f>
        <v>456.52</v>
      </c>
      <c r="P79" s="94" t="str">
        <f t="shared" si="10"/>
        <v/>
      </c>
      <c r="Q79" s="63" t="str">
        <f t="shared" ca="1" si="11"/>
        <v/>
      </c>
      <c r="R79" s="76"/>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row>
    <row r="80" spans="1:74" s="15" customFormat="1" ht="38.25">
      <c r="A80" s="14">
        <v>8.1999999999999904</v>
      </c>
      <c r="B80" s="14" t="str">
        <f>'PLM001-Active'!A73</f>
        <v>K240801R2</v>
      </c>
      <c r="C80" s="14" t="str">
        <f>'PLM001-Active'!B73</f>
        <v>PCB濕製程用插入式壓力感測器</v>
      </c>
      <c r="D80" s="95" t="str">
        <f>'PLM001-Active'!E73</f>
        <v>型錄、DM與操作手冊草稿編修檔資料 (發起PLM提供給FAE)</v>
      </c>
      <c r="E80" s="15" t="str">
        <f>IF('PLM001-Active'!I73="",'PLM001-Active'!H73,LEFT('PLM001-Active'!I73,3))</f>
        <v>張良琪</v>
      </c>
      <c r="F80" s="28">
        <f>DATEVALUE('PLM001-Active'!M73)</f>
        <v>45666</v>
      </c>
      <c r="G80" s="29" t="e">
        <f>DATEVALUE('PLM001-Active'!N73)</f>
        <v>#VALUE!</v>
      </c>
      <c r="H80" s="16" t="e">
        <f t="shared" si="8"/>
        <v>#VALUE!</v>
      </c>
      <c r="I80" s="28">
        <f>IF(ISERROR(DATEVALUE('PLM001-Active'!R73)),"",DATEVALUE('PLM001-Active'!R73))</f>
        <v>46021</v>
      </c>
      <c r="J80" s="29" t="str">
        <f>IF(ISERROR(DATEVALUE('PLM001-Active'!S73)),"",DATEVALUE('PLM001-Active'!S73))</f>
        <v/>
      </c>
      <c r="K80" s="16" t="str">
        <f t="shared" si="9"/>
        <v/>
      </c>
      <c r="L80" s="49" t="str">
        <f>'PLM001-Active'!P73</f>
        <v>Complete</v>
      </c>
      <c r="M80" s="49">
        <f>'PLM001-Active'!U73</f>
        <v>0</v>
      </c>
      <c r="N80" s="49" t="str">
        <f>'PLM001-Active'!Q73</f>
        <v>2025/12/30</v>
      </c>
      <c r="O80" s="94">
        <f>'PLM001-Active'!L73/100</f>
        <v>456.52</v>
      </c>
      <c r="P80" s="94" t="str">
        <f t="shared" si="10"/>
        <v/>
      </c>
      <c r="Q80" s="63" t="str">
        <f t="shared" ca="1" si="11"/>
        <v/>
      </c>
      <c r="R80" s="76"/>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row>
    <row r="81" spans="1:74" s="15" customFormat="1" ht="38.25">
      <c r="A81" s="14">
        <v>8.2999999999999901</v>
      </c>
      <c r="B81" s="14" t="str">
        <f>'PLM001-Active'!A74</f>
        <v>K240801C1</v>
      </c>
      <c r="C81" s="14" t="str">
        <f>'PLM001-Active'!B74</f>
        <v>TS認證查核點-設備監控保護裝置(防爆燈拉繩開關125VDC)</v>
      </c>
      <c r="D81" s="95" t="str">
        <f>'PLM001-Active'!E74</f>
        <v>取得草稿防爆證書，確認其內容描述正確性</v>
      </c>
      <c r="E81" s="15" t="str">
        <f>IF('PLM001-Active'!I74="",'PLM001-Active'!H74,LEFT('PLM001-Active'!I74,3))</f>
        <v>楊瑞洋</v>
      </c>
      <c r="F81" s="28">
        <f>DATEVALUE('PLM001-Active'!M74)</f>
        <v>45747</v>
      </c>
      <c r="G81" s="29" t="e">
        <f>DATEVALUE('PLM001-Active'!N74)</f>
        <v>#VALUE!</v>
      </c>
      <c r="H81" s="16" t="e">
        <f t="shared" si="8"/>
        <v>#VALUE!</v>
      </c>
      <c r="I81" s="28">
        <f>IF(ISERROR(DATEVALUE('PLM001-Active'!R74)),"",DATEVALUE('PLM001-Active'!R74))</f>
        <v>45974</v>
      </c>
      <c r="J81" s="29" t="str">
        <f>IF(ISERROR(DATEVALUE('PLM001-Active'!S74)),"",DATEVALUE('PLM001-Active'!S74))</f>
        <v/>
      </c>
      <c r="K81" s="16" t="str">
        <f t="shared" si="9"/>
        <v/>
      </c>
      <c r="L81" s="49" t="str">
        <f>'PLM001-Active'!P74</f>
        <v>Complete</v>
      </c>
      <c r="M81" s="49">
        <f>'PLM001-Active'!U74</f>
        <v>0</v>
      </c>
      <c r="N81" s="49" t="str">
        <f>'PLM001-Active'!Q74</f>
        <v>2025/10/29</v>
      </c>
      <c r="O81" s="94">
        <f>'PLM001-Active'!L74/100</f>
        <v>456.57</v>
      </c>
      <c r="P81" s="94" t="str">
        <f t="shared" si="10"/>
        <v/>
      </c>
      <c r="Q81" s="63" t="str">
        <f t="shared" ca="1" si="11"/>
        <v/>
      </c>
      <c r="R81" s="76"/>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row>
    <row r="82" spans="1:74" s="15" customFormat="1" ht="25.5">
      <c r="A82" s="14">
        <v>8.3999999999999897</v>
      </c>
      <c r="B82" s="14" t="str">
        <f>'PLM001-Active'!A75</f>
        <v>K240801C1</v>
      </c>
      <c r="C82" s="14" t="str">
        <f>'PLM001-Active'!B75</f>
        <v>TS認證查核點-設備監控保護裝置(防爆燈拉繩開關125VDC)</v>
      </c>
      <c r="D82" s="95" t="str">
        <f>'PLM001-Active'!E75</f>
        <v>取得防爆證書及BPM發行</v>
      </c>
      <c r="E82" s="15" t="str">
        <f>IF('PLM001-Active'!I75="",'PLM001-Active'!H75,LEFT('PLM001-Active'!I75,3))</f>
        <v>楊瑞洋</v>
      </c>
      <c r="F82" s="28">
        <f>DATEVALUE('PLM001-Active'!M75)</f>
        <v>45747</v>
      </c>
      <c r="G82" s="29" t="e">
        <f>DATEVALUE('PLM001-Active'!N75)</f>
        <v>#VALUE!</v>
      </c>
      <c r="H82" s="16" t="e">
        <f t="shared" si="8"/>
        <v>#VALUE!</v>
      </c>
      <c r="I82" s="28">
        <f>IF(ISERROR(DATEVALUE('PLM001-Active'!R75)),"",DATEVALUE('PLM001-Active'!R75))</f>
        <v>45974</v>
      </c>
      <c r="J82" s="29" t="str">
        <f>IF(ISERROR(DATEVALUE('PLM001-Active'!S75)),"",DATEVALUE('PLM001-Active'!S75))</f>
        <v/>
      </c>
      <c r="K82" s="16" t="str">
        <f t="shared" si="9"/>
        <v/>
      </c>
      <c r="L82" s="49" t="str">
        <f>'PLM001-Active'!P75</f>
        <v>Complete</v>
      </c>
      <c r="M82" s="49">
        <f>'PLM001-Active'!U75</f>
        <v>0</v>
      </c>
      <c r="N82" s="49" t="str">
        <f>'PLM001-Active'!Q75</f>
        <v>2025/11/12</v>
      </c>
      <c r="O82" s="94">
        <f>'PLM001-Active'!L75/100</f>
        <v>456.57</v>
      </c>
      <c r="P82" s="94" t="str">
        <f t="shared" si="10"/>
        <v/>
      </c>
      <c r="Q82" s="63" t="str">
        <f t="shared" ca="1" si="11"/>
        <v/>
      </c>
      <c r="R82" s="76"/>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row>
    <row r="83" spans="1:74" s="15" customFormat="1" ht="38.25">
      <c r="A83" s="14">
        <v>8.4999999999999893</v>
      </c>
      <c r="B83" s="14" t="str">
        <f>'PLM001-Active'!A76</f>
        <v>K240801C1</v>
      </c>
      <c r="C83" s="14" t="str">
        <f>'PLM001-Active'!B76</f>
        <v>TS認證查核點-設備監控保護裝置(防爆燈拉繩開關125VDC)</v>
      </c>
      <c r="D83" s="95" t="str">
        <f>'PLM001-Active'!E76</f>
        <v>認證資料歸檔，路徑：\\twfs\Q6產品認證資訊</v>
      </c>
      <c r="E83" s="15" t="str">
        <f>IF('PLM001-Active'!I76="",'PLM001-Active'!H76,LEFT('PLM001-Active'!I76,3))</f>
        <v>楊瑞洋</v>
      </c>
      <c r="F83" s="28">
        <f>DATEVALUE('PLM001-Active'!M76)</f>
        <v>45747</v>
      </c>
      <c r="G83" s="29" t="e">
        <f>DATEVALUE('PLM001-Active'!N76)</f>
        <v>#VALUE!</v>
      </c>
      <c r="H83" s="16" t="e">
        <f t="shared" si="8"/>
        <v>#VALUE!</v>
      </c>
      <c r="I83" s="28">
        <f>IF(ISERROR(DATEVALUE('PLM001-Active'!R76)),"",DATEVALUE('PLM001-Active'!R76))</f>
        <v>45978</v>
      </c>
      <c r="J83" s="29" t="str">
        <f>IF(ISERROR(DATEVALUE('PLM001-Active'!S76)),"",DATEVALUE('PLM001-Active'!S76))</f>
        <v/>
      </c>
      <c r="K83" s="16" t="str">
        <f t="shared" si="9"/>
        <v/>
      </c>
      <c r="L83" s="49" t="str">
        <f>'PLM001-Active'!P76</f>
        <v>Complete</v>
      </c>
      <c r="M83" s="49">
        <f>'PLM001-Active'!U76</f>
        <v>0</v>
      </c>
      <c r="N83" s="49" t="str">
        <f>'PLM001-Active'!Q76</f>
        <v>2025/11/14</v>
      </c>
      <c r="O83" s="94">
        <f>'PLM001-Active'!L76/100</f>
        <v>456.57</v>
      </c>
      <c r="P83" s="94" t="str">
        <f t="shared" si="10"/>
        <v/>
      </c>
      <c r="Q83" s="63" t="str">
        <f t="shared" ca="1" si="11"/>
        <v/>
      </c>
      <c r="R83" s="76"/>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row>
    <row r="84" spans="1:74" s="15" customFormat="1" ht="26.25" customHeight="1">
      <c r="A84" s="14">
        <v>8.5999999999999908</v>
      </c>
      <c r="B84" s="14" t="str">
        <f>'PLM001-Active'!A77</f>
        <v>D250702R1</v>
      </c>
      <c r="C84" s="14" t="str">
        <f>'PLM001-Active'!B77</f>
        <v>2025年度-硬體模組化專案</v>
      </c>
      <c r="D84" s="95" t="str">
        <f>'PLM001-Active'!E77</f>
        <v>雷達波FMCW-感測原理與感測電路設計</v>
      </c>
      <c r="E84" s="15" t="str">
        <f>IF('PLM001-Active'!I77="",'PLM001-Active'!H77,LEFT('PLM001-Active'!I77,3))</f>
        <v>何昆達</v>
      </c>
      <c r="F84" s="28">
        <f>DATEVALUE('PLM001-Active'!M77)</f>
        <v>46022</v>
      </c>
      <c r="G84" s="29" t="e">
        <f>DATEVALUE('PLM001-Active'!N77)</f>
        <v>#VALUE!</v>
      </c>
      <c r="H84" s="16" t="e">
        <f t="shared" si="8"/>
        <v>#VALUE!</v>
      </c>
      <c r="I84" s="28">
        <f>IF(ISERROR(DATEVALUE('PLM001-Active'!R77)),"",DATEVALUE('PLM001-Active'!R77))</f>
        <v>46002</v>
      </c>
      <c r="J84" s="29" t="str">
        <f>IF(ISERROR(DATEVALUE('PLM001-Active'!S77)),"",DATEVALUE('PLM001-Active'!S77))</f>
        <v/>
      </c>
      <c r="K84" s="16" t="str">
        <f t="shared" si="9"/>
        <v/>
      </c>
      <c r="L84" s="49" t="str">
        <f>'PLM001-Active'!P77</f>
        <v>Complete</v>
      </c>
      <c r="M84" s="49">
        <f>'PLM001-Active'!U77</f>
        <v>0</v>
      </c>
      <c r="N84" s="49" t="str">
        <f>'PLM001-Active'!Q77</f>
        <v>2025/12/01</v>
      </c>
      <c r="O84" s="94">
        <f>'PLM001-Active'!L77/100</f>
        <v>456.59</v>
      </c>
      <c r="P84" s="94" t="str">
        <f t="shared" si="10"/>
        <v/>
      </c>
      <c r="Q84" s="63" t="str">
        <f t="shared" ca="1" si="11"/>
        <v/>
      </c>
      <c r="R84" s="76"/>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row>
    <row r="85" spans="1:74" s="15" customFormat="1" ht="13.5" customHeight="1">
      <c r="A85" s="14">
        <v>8.6999999999999904</v>
      </c>
      <c r="B85" s="14" t="str">
        <f>'PLM001-Active'!A78</f>
        <v>D250702R1</v>
      </c>
      <c r="C85" s="14" t="str">
        <f>'PLM001-Active'!B78</f>
        <v>2025年度-硬體模組化專案</v>
      </c>
      <c r="D85" s="95" t="str">
        <f>'PLM001-Active'!E78</f>
        <v>熱質式流量開關-感測原理與感測電路設計</v>
      </c>
      <c r="E85" s="15" t="str">
        <f>IF('PLM001-Active'!I78="",'PLM001-Active'!H78,LEFT('PLM001-Active'!I78,3))</f>
        <v>陳奕宏</v>
      </c>
      <c r="F85" s="28">
        <f>DATEVALUE('PLM001-Active'!M78)</f>
        <v>46022</v>
      </c>
      <c r="G85" s="29" t="e">
        <f>DATEVALUE('PLM001-Active'!N78)</f>
        <v>#VALUE!</v>
      </c>
      <c r="H85" s="16" t="e">
        <f t="shared" si="8"/>
        <v>#VALUE!</v>
      </c>
      <c r="I85" s="28">
        <f>IF(ISERROR(DATEVALUE('PLM001-Active'!R78)),"",DATEVALUE('PLM001-Active'!R78))</f>
        <v>45923</v>
      </c>
      <c r="J85" s="29" t="str">
        <f>IF(ISERROR(DATEVALUE('PLM001-Active'!S78)),"",DATEVALUE('PLM001-Active'!S78))</f>
        <v/>
      </c>
      <c r="K85" s="16" t="str">
        <f t="shared" si="9"/>
        <v/>
      </c>
      <c r="L85" s="49" t="str">
        <f>'PLM001-Active'!P78</f>
        <v>Complete</v>
      </c>
      <c r="M85" s="49">
        <f>'PLM001-Active'!U78</f>
        <v>0</v>
      </c>
      <c r="N85" s="49" t="str">
        <f>'PLM001-Active'!Q78</f>
        <v>2025/07/09</v>
      </c>
      <c r="O85" s="94">
        <f>'PLM001-Active'!L78/100</f>
        <v>456.59</v>
      </c>
      <c r="P85" s="94" t="str">
        <f t="shared" si="10"/>
        <v/>
      </c>
      <c r="Q85" s="63" t="str">
        <f t="shared" ca="1" si="11"/>
        <v/>
      </c>
      <c r="R85" s="76"/>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row>
    <row r="86" spans="1:74" s="15" customFormat="1" ht="19.5" customHeight="1">
      <c r="A86" s="14">
        <v>8.7999999999999901</v>
      </c>
      <c r="B86" s="14" t="str">
        <f>'PLM001-Active'!A79</f>
        <v>D250702R1</v>
      </c>
      <c r="C86" s="14" t="str">
        <f>'PLM001-Active'!B79</f>
        <v>2025年度-硬體模組化專案</v>
      </c>
      <c r="D86" s="95" t="str">
        <f>'PLM001-Active'!E79</f>
        <v>蹼輪流量計-感測原理與感測電路設計</v>
      </c>
      <c r="E86" s="15" t="str">
        <f>IF('PLM001-Active'!I79="",'PLM001-Active'!H79,LEFT('PLM001-Active'!I79,3))</f>
        <v>莊廉琯</v>
      </c>
      <c r="F86" s="28">
        <f>DATEVALUE('PLM001-Active'!M79)</f>
        <v>46022</v>
      </c>
      <c r="G86" s="29" t="e">
        <f>DATEVALUE('PLM001-Active'!N79)</f>
        <v>#VALUE!</v>
      </c>
      <c r="H86" s="16" t="e">
        <f t="shared" si="8"/>
        <v>#VALUE!</v>
      </c>
      <c r="I86" s="28">
        <f>IF(ISERROR(DATEVALUE('PLM001-Active'!R79)),"",DATEVALUE('PLM001-Active'!R79))</f>
        <v>46029</v>
      </c>
      <c r="J86" s="29" t="str">
        <f>IF(ISERROR(DATEVALUE('PLM001-Active'!S79)),"",DATEVALUE('PLM001-Active'!S79))</f>
        <v/>
      </c>
      <c r="K86" s="16" t="str">
        <f t="shared" si="9"/>
        <v/>
      </c>
      <c r="L86" s="49" t="str">
        <f>'PLM001-Active'!P79</f>
        <v>Complete</v>
      </c>
      <c r="M86" s="49">
        <f>'PLM001-Active'!U79</f>
        <v>0</v>
      </c>
      <c r="N86" s="49" t="str">
        <f>'PLM001-Active'!Q79</f>
        <v>2025/09/04</v>
      </c>
      <c r="O86" s="94">
        <f>'PLM001-Active'!L79/100</f>
        <v>456.59</v>
      </c>
      <c r="P86" s="94" t="str">
        <f t="shared" si="10"/>
        <v/>
      </c>
      <c r="Q86" s="63" t="str">
        <f t="shared" ca="1" si="11"/>
        <v/>
      </c>
      <c r="R86" s="76"/>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row>
    <row r="87" spans="1:74" s="15" customFormat="1" ht="25.5">
      <c r="A87" s="14">
        <v>8.8999999999999897</v>
      </c>
      <c r="B87" s="14" t="str">
        <f>'PLM001-Active'!A80</f>
        <v>D250702R1</v>
      </c>
      <c r="C87" s="14" t="str">
        <f>'PLM001-Active'!B80</f>
        <v>2025年度-硬體模組化專案</v>
      </c>
      <c r="D87" s="95" t="str">
        <f>'PLM001-Active'!E80</f>
        <v>熱質式流量計-感測原理與感測電路設計</v>
      </c>
      <c r="E87" s="15" t="str">
        <f>IF('PLM001-Active'!I80="",'PLM001-Active'!H80,LEFT('PLM001-Active'!I80,3))</f>
        <v>丁智軒</v>
      </c>
      <c r="F87" s="28">
        <f>DATEVALUE('PLM001-Active'!M80)</f>
        <v>46022</v>
      </c>
      <c r="G87" s="29" t="e">
        <f>DATEVALUE('PLM001-Active'!N80)</f>
        <v>#VALUE!</v>
      </c>
      <c r="H87" s="16" t="e">
        <f t="shared" si="8"/>
        <v>#VALUE!</v>
      </c>
      <c r="I87" s="28" t="str">
        <f>IF(ISERROR(DATEVALUE('PLM001-Active'!R80)),"",DATEVALUE('PLM001-Active'!R80))</f>
        <v/>
      </c>
      <c r="J87" s="29" t="str">
        <f>IF(ISERROR(DATEVALUE('PLM001-Active'!S80)),"",DATEVALUE('PLM001-Active'!S80))</f>
        <v/>
      </c>
      <c r="K87" s="16" t="str">
        <f t="shared" si="9"/>
        <v/>
      </c>
      <c r="L87" s="49" t="str">
        <f>'PLM001-Active'!P80</f>
        <v>Active</v>
      </c>
      <c r="M87" s="49">
        <f>'PLM001-Active'!U80</f>
        <v>0</v>
      </c>
      <c r="N87" s="49">
        <f>'PLM001-Active'!Q80</f>
        <v>0</v>
      </c>
      <c r="O87" s="94">
        <f>'PLM001-Active'!L80/100</f>
        <v>456.59</v>
      </c>
      <c r="P87" s="94" t="str">
        <f t="shared" si="10"/>
        <v>操作異常</v>
      </c>
      <c r="Q87" s="63" t="str">
        <f t="shared" ca="1" si="11"/>
        <v>任務異常 22 天</v>
      </c>
      <c r="R87" s="76"/>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row>
    <row r="88" spans="1:74" s="15" customFormat="1" ht="25.5">
      <c r="A88" s="14">
        <v>8.9999999999999893</v>
      </c>
      <c r="B88" s="14" t="str">
        <f>'PLM001-Active'!A81</f>
        <v>D250702R1</v>
      </c>
      <c r="C88" s="14" t="str">
        <f>'PLM001-Active'!B81</f>
        <v>2025年度-硬體模組化專案</v>
      </c>
      <c r="D88" s="95" t="str">
        <f>'PLM001-Active'!E81</f>
        <v>靜電容開關-感測原理與感測電路設計</v>
      </c>
      <c r="E88" s="15" t="str">
        <f>IF('PLM001-Active'!I81="",'PLM001-Active'!H81,LEFT('PLM001-Active'!I81,3))</f>
        <v>彭志豪</v>
      </c>
      <c r="F88" s="28">
        <f>DATEVALUE('PLM001-Active'!M81)</f>
        <v>46022</v>
      </c>
      <c r="G88" s="29" t="e">
        <f>DATEVALUE('PLM001-Active'!N81)</f>
        <v>#VALUE!</v>
      </c>
      <c r="H88" s="16" t="e">
        <f t="shared" si="8"/>
        <v>#VALUE!</v>
      </c>
      <c r="I88" s="28">
        <f>IF(ISERROR(DATEVALUE('PLM001-Active'!R81)),"",DATEVALUE('PLM001-Active'!R81))</f>
        <v>46031</v>
      </c>
      <c r="J88" s="29" t="str">
        <f>IF(ISERROR(DATEVALUE('PLM001-Active'!S81)),"",DATEVALUE('PLM001-Active'!S81))</f>
        <v/>
      </c>
      <c r="K88" s="16" t="str">
        <f t="shared" si="9"/>
        <v/>
      </c>
      <c r="L88" s="49" t="str">
        <f>'PLM001-Active'!P81</f>
        <v>Complete</v>
      </c>
      <c r="M88" s="49">
        <f>'PLM001-Active'!U81</f>
        <v>0</v>
      </c>
      <c r="N88" s="49" t="str">
        <f>'PLM001-Active'!Q81</f>
        <v>2025/10/08</v>
      </c>
      <c r="O88" s="94">
        <f>'PLM001-Active'!L81/100</f>
        <v>456.59</v>
      </c>
      <c r="P88" s="94" t="str">
        <f t="shared" si="10"/>
        <v/>
      </c>
      <c r="Q88" s="63" t="str">
        <f t="shared" ca="1" si="11"/>
        <v/>
      </c>
      <c r="R88" s="76"/>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row>
    <row r="89" spans="1:74" s="15" customFormat="1" ht="25.5">
      <c r="A89" s="14">
        <v>9.0999999999999908</v>
      </c>
      <c r="B89" s="14" t="str">
        <f>'PLM001-Active'!A82</f>
        <v>D250702R1</v>
      </c>
      <c r="C89" s="14" t="str">
        <f>'PLM001-Active'!B82</f>
        <v>2025年度-硬體模組化專案</v>
      </c>
      <c r="D89" s="95" t="str">
        <f>'PLM001-Active'!E82</f>
        <v>TPS79333 LDO電源模組</v>
      </c>
      <c r="E89" s="15" t="str">
        <f>IF('PLM001-Active'!I82="",'PLM001-Active'!H82,LEFT('PLM001-Active'!I82,3))</f>
        <v>許博元</v>
      </c>
      <c r="F89" s="28">
        <f>DATEVALUE('PLM001-Active'!M82)</f>
        <v>46022</v>
      </c>
      <c r="G89" s="29" t="e">
        <f>DATEVALUE('PLM001-Active'!N82)</f>
        <v>#VALUE!</v>
      </c>
      <c r="H89" s="16" t="e">
        <f t="shared" si="8"/>
        <v>#VALUE!</v>
      </c>
      <c r="I89" s="28">
        <f>IF(ISERROR(DATEVALUE('PLM001-Active'!R82)),"",DATEVALUE('PLM001-Active'!R82))</f>
        <v>46034</v>
      </c>
      <c r="J89" s="29" t="str">
        <f>IF(ISERROR(DATEVALUE('PLM001-Active'!S82)),"",DATEVALUE('PLM001-Active'!S82))</f>
        <v/>
      </c>
      <c r="K89" s="16" t="str">
        <f t="shared" si="9"/>
        <v/>
      </c>
      <c r="L89" s="49" t="str">
        <f>'PLM001-Active'!P82</f>
        <v>Complete</v>
      </c>
      <c r="M89" s="49">
        <f>'PLM001-Active'!U82</f>
        <v>0</v>
      </c>
      <c r="N89" s="49" t="str">
        <f>'PLM001-Active'!Q82</f>
        <v>2025/10/08</v>
      </c>
      <c r="O89" s="94">
        <f>'PLM001-Active'!L82/100</f>
        <v>456.59</v>
      </c>
      <c r="P89" s="94" t="str">
        <f t="shared" si="10"/>
        <v/>
      </c>
      <c r="Q89" s="63" t="str">
        <f t="shared" ca="1" si="11"/>
        <v/>
      </c>
      <c r="R89" s="76"/>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row>
    <row r="90" spans="1:74" s="15" customFormat="1" ht="25.5">
      <c r="A90" s="14">
        <v>9.1999999999999904</v>
      </c>
      <c r="B90" s="14" t="str">
        <f>'PLM001-Active'!A83</f>
        <v>D250702R1</v>
      </c>
      <c r="C90" s="14" t="str">
        <f>'PLM001-Active'!B83</f>
        <v>2025年度-硬體模組化專案</v>
      </c>
      <c r="D90" s="95" t="str">
        <f>'PLM001-Active'!E83</f>
        <v>LTC3621 Step-down電源模組</v>
      </c>
      <c r="E90" s="15" t="str">
        <f>IF('PLM001-Active'!I83="",'PLM001-Active'!H83,LEFT('PLM001-Active'!I83,3))</f>
        <v>許博元</v>
      </c>
      <c r="F90" s="28">
        <f>DATEVALUE('PLM001-Active'!M83)</f>
        <v>46022</v>
      </c>
      <c r="G90" s="29" t="e">
        <f>DATEVALUE('PLM001-Active'!N83)</f>
        <v>#VALUE!</v>
      </c>
      <c r="H90" s="16" t="e">
        <f t="shared" si="8"/>
        <v>#VALUE!</v>
      </c>
      <c r="I90" s="28">
        <f>IF(ISERROR(DATEVALUE('PLM001-Active'!R83)),"",DATEVALUE('PLM001-Active'!R83))</f>
        <v>46034</v>
      </c>
      <c r="J90" s="29" t="str">
        <f>IF(ISERROR(DATEVALUE('PLM001-Active'!S83)),"",DATEVALUE('PLM001-Active'!S83))</f>
        <v/>
      </c>
      <c r="K90" s="16" t="str">
        <f t="shared" si="9"/>
        <v/>
      </c>
      <c r="L90" s="49" t="str">
        <f>'PLM001-Active'!P83</f>
        <v>Complete</v>
      </c>
      <c r="M90" s="49">
        <f>'PLM001-Active'!U83</f>
        <v>0</v>
      </c>
      <c r="N90" s="49" t="str">
        <f>'PLM001-Active'!Q83</f>
        <v>2025/10/08</v>
      </c>
      <c r="O90" s="94">
        <f>'PLM001-Active'!L83/100</f>
        <v>456.59</v>
      </c>
      <c r="P90" s="94" t="str">
        <f t="shared" si="10"/>
        <v/>
      </c>
      <c r="Q90" s="63" t="str">
        <f t="shared" ca="1" si="11"/>
        <v/>
      </c>
      <c r="R90" s="76"/>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row>
    <row r="91" spans="1:74" s="15" customFormat="1" ht="13.5" customHeight="1">
      <c r="A91" s="14">
        <v>9.2999999999999901</v>
      </c>
      <c r="B91" s="14" t="str">
        <f>'PLM001-Active'!A84</f>
        <v>D250702R1</v>
      </c>
      <c r="C91" s="14" t="str">
        <f>'PLM001-Active'!B84</f>
        <v>2025年度-硬體模組化專案</v>
      </c>
      <c r="D91" s="95" t="str">
        <f>'PLM001-Active'!E84</f>
        <v>ADM8660 負電壓轉換模組模組</v>
      </c>
      <c r="E91" s="15" t="str">
        <f>IF('PLM001-Active'!I84="",'PLM001-Active'!H84,LEFT('PLM001-Active'!I84,3))</f>
        <v>許博元</v>
      </c>
      <c r="F91" s="28">
        <f>DATEVALUE('PLM001-Active'!M84)</f>
        <v>46022</v>
      </c>
      <c r="G91" s="29" t="e">
        <f>DATEVALUE('PLM001-Active'!N84)</f>
        <v>#VALUE!</v>
      </c>
      <c r="H91" s="16" t="e">
        <f t="shared" si="8"/>
        <v>#VALUE!</v>
      </c>
      <c r="I91" s="28">
        <f>IF(ISERROR(DATEVALUE('PLM001-Active'!R84)),"",DATEVALUE('PLM001-Active'!R84))</f>
        <v>46034</v>
      </c>
      <c r="J91" s="29" t="str">
        <f>IF(ISERROR(DATEVALUE('PLM001-Active'!S84)),"",DATEVALUE('PLM001-Active'!S84))</f>
        <v/>
      </c>
      <c r="K91" s="16" t="str">
        <f>IF(ISERROR(IF(OR(J91=0,I91=0)," - ",NETWORKDAYS(I91,J91))),"",IF(OR(J91=0,I91=0)," - ",NETWORKDAYS(I91,J91)))</f>
        <v/>
      </c>
      <c r="L91" s="49" t="str">
        <f>'PLM001-Active'!P84</f>
        <v>Complete</v>
      </c>
      <c r="M91" s="49">
        <f>'PLM001-Active'!U84</f>
        <v>0</v>
      </c>
      <c r="N91" s="49" t="str">
        <f>'PLM001-Active'!Q84</f>
        <v>2025/10/08</v>
      </c>
      <c r="O91" s="94">
        <f>'PLM001-Active'!L84/100</f>
        <v>456.59</v>
      </c>
      <c r="P91" s="94" t="str">
        <f t="shared" si="10"/>
        <v/>
      </c>
      <c r="Q91" s="63" t="str">
        <f t="shared" ca="1" si="11"/>
        <v/>
      </c>
      <c r="R91" s="76"/>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row>
    <row r="92" spans="1:74" s="15" customFormat="1" ht="25.5">
      <c r="A92" s="14">
        <v>9.3999999999999897</v>
      </c>
      <c r="B92" s="14" t="str">
        <f>'PLM001-Active'!A85</f>
        <v>D250702R1</v>
      </c>
      <c r="C92" s="14" t="str">
        <f>'PLM001-Active'!B85</f>
        <v>2025年度-硬體模組化專案</v>
      </c>
      <c r="D92" s="95" t="str">
        <f>'PLM001-Active'!E85</f>
        <v>電磁流量計-感測原理與感測電路設計</v>
      </c>
      <c r="E92" s="15" t="str">
        <f>IF('PLM001-Active'!I85="",'PLM001-Active'!H85,LEFT('PLM001-Active'!I85,3))</f>
        <v>魏暉恩</v>
      </c>
      <c r="F92" s="28">
        <f>DATEVALUE('PLM001-Active'!M85)</f>
        <v>46022</v>
      </c>
      <c r="G92" s="29" t="e">
        <f>DATEVALUE('PLM001-Active'!N85)</f>
        <v>#VALUE!</v>
      </c>
      <c r="H92" s="16" t="e">
        <f t="shared" si="8"/>
        <v>#VALUE!</v>
      </c>
      <c r="I92" s="28" t="str">
        <f>IF(ISERROR(DATEVALUE('PLM001-Active'!R85)),"",DATEVALUE('PLM001-Active'!R85))</f>
        <v/>
      </c>
      <c r="J92" s="29" t="str">
        <f>IF(ISERROR(DATEVALUE('PLM001-Active'!S85)),"",DATEVALUE('PLM001-Active'!S85))</f>
        <v/>
      </c>
      <c r="K92" s="16" t="str">
        <f t="shared" si="9"/>
        <v/>
      </c>
      <c r="L92" s="49" t="str">
        <f>'PLM001-Active'!P85</f>
        <v>Active</v>
      </c>
      <c r="M92" s="49">
        <f>'PLM001-Active'!U85</f>
        <v>0</v>
      </c>
      <c r="N92" s="49">
        <f>'PLM001-Active'!Q85</f>
        <v>0</v>
      </c>
      <c r="O92" s="94">
        <f>'PLM001-Active'!L85/100</f>
        <v>456.59</v>
      </c>
      <c r="P92" s="94" t="str">
        <f t="shared" si="10"/>
        <v>操作異常</v>
      </c>
      <c r="Q92" s="63" t="str">
        <f t="shared" ca="1" si="11"/>
        <v>任務異常 22 天</v>
      </c>
      <c r="R92" s="76"/>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row>
    <row r="93" spans="1:74" s="15" customFormat="1" ht="25.5">
      <c r="A93" s="14">
        <v>9.4999999999999893</v>
      </c>
      <c r="B93" s="14" t="str">
        <f>'PLM001-Active'!A86</f>
        <v>D250702R1</v>
      </c>
      <c r="C93" s="14" t="str">
        <f>'PLM001-Active'!B86</f>
        <v>2025年度-硬體模組化專案</v>
      </c>
      <c r="D93" s="95" t="str">
        <f>'PLM001-Active'!E86</f>
        <v>阻旋開關-感測原理與感測電路設計</v>
      </c>
      <c r="E93" s="15" t="str">
        <f>IF('PLM001-Active'!I86="",'PLM001-Active'!H86,LEFT('PLM001-Active'!I86,3))</f>
        <v>鄭珅易</v>
      </c>
      <c r="F93" s="28">
        <f>DATEVALUE('PLM001-Active'!M86)</f>
        <v>46022</v>
      </c>
      <c r="G93" s="29" t="e">
        <f>DATEVALUE('PLM001-Active'!N86)</f>
        <v>#VALUE!</v>
      </c>
      <c r="H93" s="16" t="e">
        <f t="shared" si="8"/>
        <v>#VALUE!</v>
      </c>
      <c r="I93" s="28">
        <f>IF(ISERROR(DATEVALUE('PLM001-Active'!R86)),"",DATEVALUE('PLM001-Active'!R86))</f>
        <v>46024</v>
      </c>
      <c r="J93" s="29" t="str">
        <f>IF(ISERROR(DATEVALUE('PLM001-Active'!S86)),"",DATEVALUE('PLM001-Active'!S86))</f>
        <v/>
      </c>
      <c r="K93" s="16" t="str">
        <f t="shared" si="9"/>
        <v/>
      </c>
      <c r="L93" s="49" t="str">
        <f>'PLM001-Active'!P86</f>
        <v>Complete</v>
      </c>
      <c r="M93" s="49">
        <f>'PLM001-Active'!U86</f>
        <v>0</v>
      </c>
      <c r="N93" s="49" t="str">
        <f>'PLM001-Active'!Q86</f>
        <v>2025/10/30</v>
      </c>
      <c r="O93" s="94">
        <f>'PLM001-Active'!L86/100</f>
        <v>456.59</v>
      </c>
      <c r="P93" s="94" t="str">
        <f t="shared" si="10"/>
        <v/>
      </c>
      <c r="Q93" s="63" t="str">
        <f t="shared" ca="1" si="11"/>
        <v/>
      </c>
      <c r="R93" s="76"/>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row>
    <row r="94" spans="1:74" s="15" customFormat="1" ht="25.5">
      <c r="A94" s="14">
        <v>9.5999999999999908</v>
      </c>
      <c r="B94" s="14" t="str">
        <f>'PLM001-Active'!A87</f>
        <v>D250702R1</v>
      </c>
      <c r="C94" s="14" t="str">
        <f>'PLM001-Active'!B87</f>
        <v>2025年度-硬體模組化專案</v>
      </c>
      <c r="D94" s="95" t="str">
        <f>'PLM001-Active'!E87</f>
        <v>TPS54140 Buck電源模組</v>
      </c>
      <c r="E94" s="15" t="str">
        <f>IF('PLM001-Active'!I87="",'PLM001-Active'!H87,LEFT('PLM001-Active'!I87,3))</f>
        <v>陳威諭</v>
      </c>
      <c r="F94" s="28">
        <f>DATEVALUE('PLM001-Active'!M87)</f>
        <v>46022</v>
      </c>
      <c r="G94" s="29" t="e">
        <f>DATEVALUE('PLM001-Active'!N87)</f>
        <v>#VALUE!</v>
      </c>
      <c r="H94" s="16" t="e">
        <f t="shared" si="8"/>
        <v>#VALUE!</v>
      </c>
      <c r="I94" s="28">
        <f>IF(ISERROR(DATEVALUE('PLM001-Active'!R87)),"",DATEVALUE('PLM001-Active'!R87))</f>
        <v>46027</v>
      </c>
      <c r="J94" s="29" t="str">
        <f>IF(ISERROR(DATEVALUE('PLM001-Active'!S87)),"",DATEVALUE('PLM001-Active'!S87))</f>
        <v/>
      </c>
      <c r="K94" s="16" t="str">
        <f t="shared" si="9"/>
        <v/>
      </c>
      <c r="L94" s="49" t="str">
        <f>'PLM001-Active'!P87</f>
        <v>Complete</v>
      </c>
      <c r="M94" s="49">
        <f>'PLM001-Active'!U87</f>
        <v>0</v>
      </c>
      <c r="N94" s="49" t="str">
        <f>'PLM001-Active'!Q87</f>
        <v>2025/08/01</v>
      </c>
      <c r="O94" s="94">
        <f>'PLM001-Active'!L87/100</f>
        <v>456.59</v>
      </c>
      <c r="P94" s="94" t="str">
        <f t="shared" si="10"/>
        <v/>
      </c>
      <c r="Q94" s="63" t="str">
        <f t="shared" ca="1" si="11"/>
        <v/>
      </c>
      <c r="R94" s="76"/>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row>
    <row r="95" spans="1:74" s="15" customFormat="1">
      <c r="A95" s="14">
        <v>9.6999999999999904</v>
      </c>
      <c r="B95" s="14" t="str">
        <f>'PLM001-Active'!A88</f>
        <v>D250702R1</v>
      </c>
      <c r="C95" s="14" t="str">
        <f>'PLM001-Active'!B88</f>
        <v>2025年度-硬體模組化專案</v>
      </c>
      <c r="D95" s="95" t="str">
        <f>'PLM001-Active'!E88</f>
        <v>LM317 LDO電源模組</v>
      </c>
      <c r="E95" s="15" t="str">
        <f>IF('PLM001-Active'!I88="",'PLM001-Active'!H88,LEFT('PLM001-Active'!I88,3))</f>
        <v>陳威諭</v>
      </c>
      <c r="F95" s="28">
        <f>DATEVALUE('PLM001-Active'!M88)</f>
        <v>46022</v>
      </c>
      <c r="G95" s="29" t="e">
        <f>DATEVALUE('PLM001-Active'!N88)</f>
        <v>#VALUE!</v>
      </c>
      <c r="H95" s="16" t="e">
        <f t="shared" si="8"/>
        <v>#VALUE!</v>
      </c>
      <c r="I95" s="28">
        <f>IF(ISERROR(DATEVALUE('PLM001-Active'!R88)),"",DATEVALUE('PLM001-Active'!R88))</f>
        <v>46027</v>
      </c>
      <c r="J95" s="29" t="str">
        <f>IF(ISERROR(DATEVALUE('PLM001-Active'!S88)),"",DATEVALUE('PLM001-Active'!S88))</f>
        <v/>
      </c>
      <c r="K95" s="16" t="str">
        <f t="shared" si="9"/>
        <v/>
      </c>
      <c r="L95" s="49" t="str">
        <f>'PLM001-Active'!P88</f>
        <v>Complete</v>
      </c>
      <c r="M95" s="49">
        <f>'PLM001-Active'!U88</f>
        <v>0</v>
      </c>
      <c r="N95" s="49" t="str">
        <f>'PLM001-Active'!Q88</f>
        <v>2025/07/15</v>
      </c>
      <c r="O95" s="94">
        <f>'PLM001-Active'!L88/100</f>
        <v>456.59</v>
      </c>
      <c r="P95" s="94" t="str">
        <f t="shared" si="10"/>
        <v/>
      </c>
      <c r="Q95" s="63" t="str">
        <f t="shared" ca="1" si="11"/>
        <v/>
      </c>
      <c r="R95" s="76"/>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row>
    <row r="96" spans="1:74" s="15" customFormat="1" ht="25.5">
      <c r="A96" s="14">
        <v>9.7999999999999901</v>
      </c>
      <c r="B96" s="14" t="str">
        <f>'PLM001-Active'!A89</f>
        <v>D250702R1</v>
      </c>
      <c r="C96" s="14" t="str">
        <f>'PLM001-Active'!B89</f>
        <v>2025年度-硬體模組化專案</v>
      </c>
      <c r="D96" s="95" t="str">
        <f>'PLM001-Active'!E89</f>
        <v>BU9795+LCD 顯示模組</v>
      </c>
      <c r="E96" s="15" t="str">
        <f>IF('PLM001-Active'!I89="",'PLM001-Active'!H89,LEFT('PLM001-Active'!I89,3))</f>
        <v>陳威諭</v>
      </c>
      <c r="F96" s="28">
        <f>DATEVALUE('PLM001-Active'!M89)</f>
        <v>46022</v>
      </c>
      <c r="G96" s="29" t="e">
        <f>DATEVALUE('PLM001-Active'!N89)</f>
        <v>#VALUE!</v>
      </c>
      <c r="H96" s="16" t="e">
        <f t="shared" si="8"/>
        <v>#VALUE!</v>
      </c>
      <c r="I96" s="28">
        <f>IF(ISERROR(DATEVALUE('PLM001-Active'!R89)),"",DATEVALUE('PLM001-Active'!R89))</f>
        <v>46027</v>
      </c>
      <c r="J96" s="29" t="str">
        <f>IF(ISERROR(DATEVALUE('PLM001-Active'!S89)),"",DATEVALUE('PLM001-Active'!S89))</f>
        <v/>
      </c>
      <c r="K96" s="16" t="str">
        <f t="shared" si="9"/>
        <v/>
      </c>
      <c r="L96" s="49" t="str">
        <f>'PLM001-Active'!P89</f>
        <v>Complete</v>
      </c>
      <c r="M96" s="49">
        <f>'PLM001-Active'!U89</f>
        <v>0</v>
      </c>
      <c r="N96" s="49" t="str">
        <f>'PLM001-Active'!Q89</f>
        <v>2025/09/01</v>
      </c>
      <c r="O96" s="94">
        <f>'PLM001-Active'!L89/100</f>
        <v>456.59</v>
      </c>
      <c r="P96" s="94" t="str">
        <f t="shared" si="10"/>
        <v/>
      </c>
      <c r="Q96" s="63" t="str">
        <f t="shared" ca="1" si="11"/>
        <v/>
      </c>
      <c r="R96" s="76"/>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row>
    <row r="97" spans="1:74" s="15" customFormat="1" ht="18.75" customHeight="1">
      <c r="A97" s="14">
        <v>9.8999999999999897</v>
      </c>
      <c r="B97" s="14" t="str">
        <f>'PLM001-Active'!A90</f>
        <v>D250702R1</v>
      </c>
      <c r="C97" s="14" t="str">
        <f>'PLM001-Active'!B90</f>
        <v>2025年度-硬體模組化專案</v>
      </c>
      <c r="D97" s="95" t="str">
        <f>'PLM001-Active'!E90</f>
        <v>振動式音叉開關-感測原理與感測電路設計</v>
      </c>
      <c r="E97" s="15" t="str">
        <f>IF('PLM001-Active'!I90="",'PLM001-Active'!H90,LEFT('PLM001-Active'!I90,3))</f>
        <v>李騏敬</v>
      </c>
      <c r="F97" s="28">
        <f>DATEVALUE('PLM001-Active'!M90)</f>
        <v>46022</v>
      </c>
      <c r="G97" s="29" t="e">
        <f>DATEVALUE('PLM001-Active'!N90)</f>
        <v>#VALUE!</v>
      </c>
      <c r="H97" s="16" t="e">
        <f t="shared" si="8"/>
        <v>#VALUE!</v>
      </c>
      <c r="I97" s="28">
        <f>IF(ISERROR(DATEVALUE('PLM001-Active'!R90)),"",DATEVALUE('PLM001-Active'!R90))</f>
        <v>46031</v>
      </c>
      <c r="J97" s="29" t="str">
        <f>IF(ISERROR(DATEVALUE('PLM001-Active'!S90)),"",DATEVALUE('PLM001-Active'!S90))</f>
        <v/>
      </c>
      <c r="K97" s="16" t="str">
        <f t="shared" si="9"/>
        <v/>
      </c>
      <c r="L97" s="49" t="str">
        <f>'PLM001-Active'!P90</f>
        <v>Complete</v>
      </c>
      <c r="M97" s="49">
        <f>'PLM001-Active'!U90</f>
        <v>0</v>
      </c>
      <c r="N97" s="49" t="str">
        <f>'PLM001-Active'!Q90</f>
        <v>2025/12/31</v>
      </c>
      <c r="O97" s="94">
        <f>'PLM001-Active'!L90/100</f>
        <v>456.59</v>
      </c>
      <c r="P97" s="94" t="str">
        <f t="shared" si="10"/>
        <v/>
      </c>
      <c r="Q97" s="63" t="str">
        <f t="shared" ca="1" si="11"/>
        <v/>
      </c>
      <c r="R97" s="76"/>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row>
    <row r="98" spans="1:74" s="15" customFormat="1" ht="38.25">
      <c r="A98" s="14">
        <v>9.9999999999999893</v>
      </c>
      <c r="B98" s="14" t="str">
        <f>'PLM001-Active'!A91</f>
        <v>D250702R1</v>
      </c>
      <c r="C98" s="14" t="str">
        <f>'PLM001-Active'!B91</f>
        <v>2025年度-硬體模組化專案</v>
      </c>
      <c r="D98" s="95" t="str">
        <f>'PLM001-Active'!E91</f>
        <v>超音波(TOF)流量計-感測原理與感測電路設計</v>
      </c>
      <c r="E98" s="15" t="str">
        <f>IF('PLM001-Active'!I91="",'PLM001-Active'!H91,LEFT('PLM001-Active'!I91,3))</f>
        <v>蘇哲弘</v>
      </c>
      <c r="F98" s="28">
        <f>DATEVALUE('PLM001-Active'!M91)</f>
        <v>46022</v>
      </c>
      <c r="G98" s="29" t="e">
        <f>DATEVALUE('PLM001-Active'!N91)</f>
        <v>#VALUE!</v>
      </c>
      <c r="H98" s="16" t="e">
        <f t="shared" si="8"/>
        <v>#VALUE!</v>
      </c>
      <c r="I98" s="28">
        <f>IF(ISERROR(DATEVALUE('PLM001-Active'!R91)),"",DATEVALUE('PLM001-Active'!R91))</f>
        <v>46030</v>
      </c>
      <c r="J98" s="29" t="str">
        <f>IF(ISERROR(DATEVALUE('PLM001-Active'!S91)),"",DATEVALUE('PLM001-Active'!S91))</f>
        <v/>
      </c>
      <c r="K98" s="16" t="str">
        <f t="shared" si="9"/>
        <v/>
      </c>
      <c r="L98" s="49" t="str">
        <f>'PLM001-Active'!P91</f>
        <v>Complete</v>
      </c>
      <c r="M98" s="49">
        <f>'PLM001-Active'!U91</f>
        <v>0</v>
      </c>
      <c r="N98" s="49" t="str">
        <f>'PLM001-Active'!Q91</f>
        <v>2025/10/30</v>
      </c>
      <c r="O98" s="94">
        <f>'PLM001-Active'!L91/100</f>
        <v>456.59</v>
      </c>
      <c r="P98" s="94" t="str">
        <f t="shared" si="10"/>
        <v/>
      </c>
      <c r="Q98" s="63" t="str">
        <f t="shared" ca="1" si="11"/>
        <v/>
      </c>
      <c r="R98" s="76"/>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row>
    <row r="99" spans="1:74" s="15" customFormat="1" ht="25.5">
      <c r="A99" s="14">
        <v>10.1</v>
      </c>
      <c r="B99" s="14" t="str">
        <f>'PLM001-Active'!A92</f>
        <v>D250702R1</v>
      </c>
      <c r="C99" s="14" t="str">
        <f>'PLM001-Active'!B92</f>
        <v>2025年度-硬體模組化專案</v>
      </c>
      <c r="D99" s="95" t="str">
        <f>'PLM001-Active'!E92</f>
        <v>光電開關-感測原理與感測電路設計</v>
      </c>
      <c r="E99" s="15" t="str">
        <f>IF('PLM001-Active'!I92="",'PLM001-Active'!H92,LEFT('PLM001-Active'!I92,3))</f>
        <v>江俊毅</v>
      </c>
      <c r="F99" s="28">
        <f>DATEVALUE('PLM001-Active'!M92)</f>
        <v>46022</v>
      </c>
      <c r="G99" s="29" t="e">
        <f>DATEVALUE('PLM001-Active'!N92)</f>
        <v>#VALUE!</v>
      </c>
      <c r="H99" s="16" t="e">
        <f t="shared" si="8"/>
        <v>#VALUE!</v>
      </c>
      <c r="I99" s="28" t="str">
        <f>IF(ISERROR(DATEVALUE('PLM001-Active'!R92)),"",DATEVALUE('PLM001-Active'!R92))</f>
        <v/>
      </c>
      <c r="J99" s="29" t="str">
        <f>IF(ISERROR(DATEVALUE('PLM001-Active'!S92)),"",DATEVALUE('PLM001-Active'!S92))</f>
        <v/>
      </c>
      <c r="K99" s="16" t="str">
        <f t="shared" si="9"/>
        <v/>
      </c>
      <c r="L99" s="49" t="str">
        <f>'PLM001-Active'!P92</f>
        <v>Active</v>
      </c>
      <c r="M99" s="49">
        <f>'PLM001-Active'!U92</f>
        <v>0</v>
      </c>
      <c r="N99" s="49">
        <f>'PLM001-Active'!Q92</f>
        <v>0</v>
      </c>
      <c r="O99" s="94">
        <f>'PLM001-Active'!L92/100</f>
        <v>456.59</v>
      </c>
      <c r="P99" s="94" t="str">
        <f t="shared" si="10"/>
        <v>操作異常</v>
      </c>
      <c r="Q99" s="63" t="str">
        <f t="shared" ca="1" si="11"/>
        <v>任務異常 22 天</v>
      </c>
      <c r="R99" s="76"/>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row>
    <row r="100" spans="1:74" s="15" customFormat="1" ht="25.5">
      <c r="A100" s="14">
        <v>10.199999999999999</v>
      </c>
      <c r="B100" s="14" t="str">
        <f>'PLM001-Active'!A93</f>
        <v>D250702R1</v>
      </c>
      <c r="C100" s="14" t="str">
        <f>'PLM001-Active'!B93</f>
        <v>2025年度-硬體模組化專案</v>
      </c>
      <c r="D100" s="95" t="str">
        <f>'PLM001-Active'!E93</f>
        <v>溫度傳感器-感測原理與感測電路設計</v>
      </c>
      <c r="E100" s="15" t="str">
        <f>IF('PLM001-Active'!I93="",'PLM001-Active'!H93,LEFT('PLM001-Active'!I93,3))</f>
        <v>賴慶樺</v>
      </c>
      <c r="F100" s="28">
        <f>DATEVALUE('PLM001-Active'!M93)</f>
        <v>46022</v>
      </c>
      <c r="G100" s="29" t="e">
        <f>DATEVALUE('PLM001-Active'!N93)</f>
        <v>#VALUE!</v>
      </c>
      <c r="H100" s="16" t="e">
        <f t="shared" si="8"/>
        <v>#VALUE!</v>
      </c>
      <c r="I100" s="28">
        <f>IF(ISERROR(DATEVALUE('PLM001-Active'!R93)),"",DATEVALUE('PLM001-Active'!R93))</f>
        <v>46024</v>
      </c>
      <c r="J100" s="29" t="str">
        <f>IF(ISERROR(DATEVALUE('PLM001-Active'!S93)),"",DATEVALUE('PLM001-Active'!S93))</f>
        <v/>
      </c>
      <c r="K100" s="16" t="str">
        <f t="shared" si="9"/>
        <v/>
      </c>
      <c r="L100" s="49" t="str">
        <f>'PLM001-Active'!P93</f>
        <v>Complete</v>
      </c>
      <c r="M100" s="49">
        <f>'PLM001-Active'!U93</f>
        <v>0</v>
      </c>
      <c r="N100" s="49" t="str">
        <f>'PLM001-Active'!Q93</f>
        <v>2025/12/17</v>
      </c>
      <c r="O100" s="94">
        <f>'PLM001-Active'!L93/100</f>
        <v>456.59</v>
      </c>
      <c r="P100" s="94" t="str">
        <f t="shared" si="10"/>
        <v/>
      </c>
      <c r="Q100" s="63" t="str">
        <f t="shared" ca="1" si="11"/>
        <v/>
      </c>
      <c r="R100" s="76"/>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row>
    <row r="101" spans="1:74" s="15" customFormat="1" ht="38.25">
      <c r="A101" s="14">
        <v>10.3</v>
      </c>
      <c r="B101" s="14" t="str">
        <f>'PLM001-Active'!A94</f>
        <v>K240801R2</v>
      </c>
      <c r="C101" s="14" t="str">
        <f>'PLM001-Active'!B94</f>
        <v>PCB濕製程用插入式壓力感測器</v>
      </c>
      <c r="D101" s="95" t="str">
        <f>'PLM001-Active'!E94</f>
        <v>樣品系統驗證,測試及問題解決(軟體/硬體/機構整合)</v>
      </c>
      <c r="E101" s="15" t="str">
        <f>IF('PLM001-Active'!I94="",'PLM001-Active'!H94,LEFT('PLM001-Active'!I94,3))</f>
        <v>丁智軒</v>
      </c>
      <c r="F101" s="28">
        <f>DATEVALUE('PLM001-Active'!M94)</f>
        <v>45695</v>
      </c>
      <c r="G101" s="29" t="e">
        <f>DATEVALUE('PLM001-Active'!N94)</f>
        <v>#VALUE!</v>
      </c>
      <c r="H101" s="16" t="e">
        <f t="shared" si="8"/>
        <v>#VALUE!</v>
      </c>
      <c r="I101" s="28">
        <f>IF(ISERROR(DATEVALUE('PLM001-Active'!R94)),"",DATEVALUE('PLM001-Active'!R94))</f>
        <v>45715</v>
      </c>
      <c r="J101" s="29" t="str">
        <f>IF(ISERROR(DATEVALUE('PLM001-Active'!S94)),"",DATEVALUE('PLM001-Active'!S94))</f>
        <v/>
      </c>
      <c r="K101" s="16" t="str">
        <f t="shared" si="9"/>
        <v/>
      </c>
      <c r="L101" s="49" t="str">
        <f>'PLM001-Active'!P94</f>
        <v>Complete</v>
      </c>
      <c r="M101" s="49">
        <f>'PLM001-Active'!U94</f>
        <v>0</v>
      </c>
      <c r="N101" s="49" t="str">
        <f>'PLM001-Active'!Q94</f>
        <v>2025/02/03</v>
      </c>
      <c r="O101" s="94">
        <f>'PLM001-Active'!L94/100</f>
        <v>456.63</v>
      </c>
      <c r="P101" s="94" t="str">
        <f t="shared" si="10"/>
        <v/>
      </c>
      <c r="Q101" s="63" t="str">
        <f t="shared" ca="1" si="11"/>
        <v/>
      </c>
      <c r="R101" s="76"/>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row>
    <row r="102" spans="1:74" s="15" customFormat="1">
      <c r="A102" s="14">
        <v>10.4</v>
      </c>
      <c r="B102" s="14" t="str">
        <f>'PLM001-Active'!A95</f>
        <v>K201002P2</v>
      </c>
      <c r="C102" s="14" t="str">
        <f>'PLM001-Active'!B95</f>
        <v>(K201002R2)SP數位熱質式開關-DC一體型II</v>
      </c>
      <c r="D102" s="95" t="str">
        <f>'PLM001-Active'!E95</f>
        <v>首次生產(生產管制表)</v>
      </c>
      <c r="E102" s="15" t="str">
        <f>IF('PLM001-Active'!I95="",'PLM001-Active'!H95,LEFT('PLM001-Active'!I95,3))</f>
        <v>蘇漢城</v>
      </c>
      <c r="F102" s="28">
        <f>DATEVALUE('PLM001-Active'!M95)</f>
        <v>45678</v>
      </c>
      <c r="G102" s="29" t="e">
        <f>DATEVALUE('PLM001-Active'!N95)</f>
        <v>#VALUE!</v>
      </c>
      <c r="H102" s="16" t="e">
        <f t="shared" si="8"/>
        <v>#VALUE!</v>
      </c>
      <c r="I102" s="28">
        <f>IF(ISERROR(DATEVALUE('PLM001-Active'!R95)),"",DATEVALUE('PLM001-Active'!R95))</f>
        <v>45721</v>
      </c>
      <c r="J102" s="29" t="str">
        <f>IF(ISERROR(DATEVALUE('PLM001-Active'!S95)),"",DATEVALUE('PLM001-Active'!S95))</f>
        <v/>
      </c>
      <c r="K102" s="16" t="str">
        <f t="shared" si="9"/>
        <v/>
      </c>
      <c r="L102" s="49" t="str">
        <f>'PLM001-Active'!P95</f>
        <v>Complete</v>
      </c>
      <c r="M102" s="49">
        <f>'PLM001-Active'!U95</f>
        <v>0</v>
      </c>
      <c r="N102" s="49" t="str">
        <f>'PLM001-Active'!Q95</f>
        <v>2025/01/02</v>
      </c>
      <c r="O102" s="94">
        <f>'PLM001-Active'!L95/100</f>
        <v>456.66</v>
      </c>
      <c r="P102" s="94" t="str">
        <f t="shared" si="10"/>
        <v/>
      </c>
      <c r="Q102" s="63" t="str">
        <f t="shared" ca="1" si="11"/>
        <v/>
      </c>
      <c r="R102" s="76"/>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row>
    <row r="103" spans="1:74" s="15" customFormat="1">
      <c r="A103" s="14">
        <v>10.5</v>
      </c>
      <c r="B103" s="14" t="str">
        <f>'PLM001-Active'!A96</f>
        <v>K231101P1</v>
      </c>
      <c r="C103" s="14" t="str">
        <f>'PLM001-Active'!B96</f>
        <v>首次生產-AI伺服器用熱質流量計</v>
      </c>
      <c r="D103" s="95" t="str">
        <f>'PLM001-Active'!E96</f>
        <v>結案會議紀錄</v>
      </c>
      <c r="E103" s="15" t="str">
        <f>IF('PLM001-Active'!I96="",'PLM001-Active'!H96,LEFT('PLM001-Active'!I96,3))</f>
        <v>蘇漢城</v>
      </c>
      <c r="F103" s="28">
        <f>DATEVALUE('PLM001-Active'!M96)</f>
        <v>45993</v>
      </c>
      <c r="G103" s="29" t="e">
        <f>DATEVALUE('PLM001-Active'!N96)</f>
        <v>#VALUE!</v>
      </c>
      <c r="H103" s="16" t="e">
        <f t="shared" si="8"/>
        <v>#VALUE!</v>
      </c>
      <c r="I103" s="28" t="str">
        <f>IF(ISERROR(DATEVALUE('PLM001-Active'!R96)),"",DATEVALUE('PLM001-Active'!R96))</f>
        <v/>
      </c>
      <c r="J103" s="29" t="str">
        <f>IF(ISERROR(DATEVALUE('PLM001-Active'!S96)),"",DATEVALUE('PLM001-Active'!S96))</f>
        <v/>
      </c>
      <c r="K103" s="16" t="str">
        <f t="shared" si="9"/>
        <v/>
      </c>
      <c r="L103" s="49" t="str">
        <f>'PLM001-Active'!P96</f>
        <v>Active</v>
      </c>
      <c r="M103" s="49">
        <f>'PLM001-Active'!U96</f>
        <v>0</v>
      </c>
      <c r="N103" s="49" t="str">
        <f>'PLM001-Active'!Q96</f>
        <v>2025/01/15</v>
      </c>
      <c r="O103" s="94">
        <f>'PLM001-Active'!L96/100</f>
        <v>456.67</v>
      </c>
      <c r="P103" s="94" t="str">
        <f t="shared" si="10"/>
        <v>操作異常</v>
      </c>
      <c r="Q103" s="63" t="str">
        <f t="shared" ca="1" si="11"/>
        <v>任務異常 51 天</v>
      </c>
      <c r="R103" s="76"/>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row>
    <row r="104" spans="1:74" s="15" customFormat="1" ht="25.5">
      <c r="A104" s="14">
        <v>10.6</v>
      </c>
      <c r="B104" s="14" t="str">
        <f>'PLM001-Active'!A97</f>
        <v>M240704R1</v>
      </c>
      <c r="C104" s="14" t="str">
        <f>'PLM001-Active'!B97</f>
        <v>一體式夾管超音波流量計(DN25)[RD4]</v>
      </c>
      <c r="D104" s="95" t="str">
        <f>'PLM001-Active'!E97</f>
        <v>連板測試治具配線規劃</v>
      </c>
      <c r="E104" s="15" t="str">
        <f>IF('PLM001-Active'!I97="",'PLM001-Active'!H97,LEFT('PLM001-Active'!I97,3))</f>
        <v>賴慶樺</v>
      </c>
      <c r="F104" s="28">
        <f>DATEVALUE('PLM001-Active'!M97)</f>
        <v>45667</v>
      </c>
      <c r="G104" s="29" t="e">
        <f>DATEVALUE('PLM001-Active'!N97)</f>
        <v>#VALUE!</v>
      </c>
      <c r="H104" s="16" t="e">
        <f t="shared" si="8"/>
        <v>#VALUE!</v>
      </c>
      <c r="I104" s="28">
        <f>IF(ISERROR(DATEVALUE('PLM001-Active'!R97)),"",DATEVALUE('PLM001-Active'!R97))</f>
        <v>45901</v>
      </c>
      <c r="J104" s="29" t="str">
        <f>IF(ISERROR(DATEVALUE('PLM001-Active'!S97)),"",DATEVALUE('PLM001-Active'!S97))</f>
        <v/>
      </c>
      <c r="K104" s="16" t="str">
        <f t="shared" si="9"/>
        <v/>
      </c>
      <c r="L104" s="49" t="str">
        <f>'PLM001-Active'!P97</f>
        <v>Complete</v>
      </c>
      <c r="M104" s="49">
        <f>'PLM001-Active'!U97</f>
        <v>0</v>
      </c>
      <c r="N104" s="49" t="str">
        <f>'PLM001-Active'!Q97</f>
        <v>2025/04/21</v>
      </c>
      <c r="O104" s="94">
        <f>'PLM001-Active'!L97/100</f>
        <v>456.67</v>
      </c>
      <c r="P104" s="94" t="str">
        <f t="shared" si="10"/>
        <v/>
      </c>
      <c r="Q104" s="63" t="str">
        <f t="shared" ca="1" si="11"/>
        <v/>
      </c>
      <c r="R104" s="76"/>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row>
    <row r="105" spans="1:74" s="15" customFormat="1" ht="38.25">
      <c r="A105" s="14">
        <v>10.7</v>
      </c>
      <c r="B105" s="14" t="str">
        <f>'PLM001-Active'!A98</f>
        <v>M240704R1</v>
      </c>
      <c r="C105" s="14" t="str">
        <f>'PLM001-Active'!B98</f>
        <v>一體式夾管超音波流量計(DN25)[RD4]</v>
      </c>
      <c r="D105" s="95" t="str">
        <f>'PLM001-Active'!E98</f>
        <v>型錄、DM與操作手冊草稿編修檔資料 (發起PLM提供給FAE)</v>
      </c>
      <c r="E105" s="15" t="str">
        <f>IF('PLM001-Active'!I98="",'PLM001-Active'!H98,LEFT('PLM001-Active'!I98,3))</f>
        <v>蘇哲弘</v>
      </c>
      <c r="F105" s="28">
        <f>DATEVALUE('PLM001-Active'!M98)</f>
        <v>45673</v>
      </c>
      <c r="G105" s="29" t="e">
        <f>DATEVALUE('PLM001-Active'!N98)</f>
        <v>#VALUE!</v>
      </c>
      <c r="H105" s="16" t="e">
        <f t="shared" si="8"/>
        <v>#VALUE!</v>
      </c>
      <c r="I105" s="28">
        <f>IF(ISERROR(DATEVALUE('PLM001-Active'!R98)),"",DATEVALUE('PLM001-Active'!R98))</f>
        <v>46030</v>
      </c>
      <c r="J105" s="29" t="str">
        <f>IF(ISERROR(DATEVALUE('PLM001-Active'!S98)),"",DATEVALUE('PLM001-Active'!S98))</f>
        <v/>
      </c>
      <c r="K105" s="16" t="str">
        <f t="shared" si="9"/>
        <v/>
      </c>
      <c r="L105" s="49" t="str">
        <f>'PLM001-Active'!P98</f>
        <v>Complete</v>
      </c>
      <c r="M105" s="49">
        <f>'PLM001-Active'!U98</f>
        <v>0</v>
      </c>
      <c r="N105" s="49" t="str">
        <f>'PLM001-Active'!Q98</f>
        <v>2025/12/16</v>
      </c>
      <c r="O105" s="94">
        <f>'PLM001-Active'!L98/100</f>
        <v>456.67</v>
      </c>
      <c r="P105" s="94" t="str">
        <f t="shared" si="10"/>
        <v/>
      </c>
      <c r="Q105" s="63" t="str">
        <f t="shared" ca="1" si="11"/>
        <v/>
      </c>
      <c r="R105" s="76"/>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row>
    <row r="106" spans="1:74" s="15" customFormat="1">
      <c r="A106" s="14">
        <v>10.8</v>
      </c>
      <c r="B106" s="14" t="str">
        <f>'PLM001-Active'!A99</f>
        <v>M240704R1</v>
      </c>
      <c r="C106" s="14" t="str">
        <f>'PLM001-Active'!B99</f>
        <v>一體式夾管超音波流量計(DN25)[RD4]</v>
      </c>
      <c r="D106" s="95" t="str">
        <f>'PLM001-Active'!E99</f>
        <v>機構開模</v>
      </c>
      <c r="E106" s="15" t="str">
        <f>IF('PLM001-Active'!I99="",'PLM001-Active'!H99,LEFT('PLM001-Active'!I99,3))</f>
        <v>王瀚霆</v>
      </c>
      <c r="F106" s="28">
        <f>DATEVALUE('PLM001-Active'!M99)</f>
        <v>45730</v>
      </c>
      <c r="G106" s="29" t="e">
        <f>DATEVALUE('PLM001-Active'!N99)</f>
        <v>#VALUE!</v>
      </c>
      <c r="H106" s="16" t="e">
        <f t="shared" si="8"/>
        <v>#VALUE!</v>
      </c>
      <c r="I106" s="28">
        <f>IF(ISERROR(DATEVALUE('PLM001-Active'!R99)),"",DATEVALUE('PLM001-Active'!R99))</f>
        <v>45985</v>
      </c>
      <c r="J106" s="29" t="str">
        <f>IF(ISERROR(DATEVALUE('PLM001-Active'!S99)),"",DATEVALUE('PLM001-Active'!S99))</f>
        <v/>
      </c>
      <c r="K106" s="16" t="str">
        <f t="shared" si="9"/>
        <v/>
      </c>
      <c r="L106" s="49" t="str">
        <f>'PLM001-Active'!P99</f>
        <v>Complete</v>
      </c>
      <c r="M106" s="49">
        <f>'PLM001-Active'!U99</f>
        <v>0</v>
      </c>
      <c r="N106" s="49" t="str">
        <f>'PLM001-Active'!Q99</f>
        <v>2025/03/10</v>
      </c>
      <c r="O106" s="94">
        <f>'PLM001-Active'!L99/100</f>
        <v>456.67</v>
      </c>
      <c r="P106" s="94" t="str">
        <f t="shared" si="10"/>
        <v/>
      </c>
      <c r="Q106" s="63" t="str">
        <f t="shared" ca="1" si="11"/>
        <v/>
      </c>
      <c r="R106" s="76"/>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row>
    <row r="107" spans="1:74" s="15" customFormat="1">
      <c r="A107" s="14">
        <v>10.9</v>
      </c>
      <c r="B107" s="14" t="str">
        <f>'PLM001-Active'!A100</f>
        <v>D250101R1</v>
      </c>
      <c r="C107" s="14" t="str">
        <f>'PLM001-Active'!B100</f>
        <v>AI冷卻系統數位通訊溫度偵測器</v>
      </c>
      <c r="D107" s="95" t="str">
        <f>'PLM001-Active'!E100</f>
        <v>內部開案審查會議</v>
      </c>
      <c r="E107" s="15" t="str">
        <f>IF('PLM001-Active'!I100="",'PLM001-Active'!H100,LEFT('PLM001-Active'!I100,3))</f>
        <v>黃胤綸</v>
      </c>
      <c r="F107" s="28">
        <f>DATEVALUE('PLM001-Active'!M100)</f>
        <v>45671</v>
      </c>
      <c r="G107" s="29" t="e">
        <f>DATEVALUE('PLM001-Active'!N100)</f>
        <v>#VALUE!</v>
      </c>
      <c r="H107" s="16" t="e">
        <f t="shared" si="8"/>
        <v>#VALUE!</v>
      </c>
      <c r="I107" s="28">
        <f>IF(ISERROR(DATEVALUE('PLM001-Active'!R100)),"",DATEVALUE('PLM001-Active'!R100))</f>
        <v>45701</v>
      </c>
      <c r="J107" s="29" t="str">
        <f>IF(ISERROR(DATEVALUE('PLM001-Active'!S100)),"",DATEVALUE('PLM001-Active'!S100))</f>
        <v/>
      </c>
      <c r="K107" s="16" t="str">
        <f t="shared" si="9"/>
        <v/>
      </c>
      <c r="L107" s="49" t="str">
        <f>'PLM001-Active'!P100</f>
        <v>Complete</v>
      </c>
      <c r="M107" s="49">
        <f>'PLM001-Active'!U100</f>
        <v>0</v>
      </c>
      <c r="N107" s="49" t="str">
        <f>'PLM001-Active'!Q100</f>
        <v>2025/01/13</v>
      </c>
      <c r="O107" s="94">
        <f>'PLM001-Active'!L100/100</f>
        <v>456.7</v>
      </c>
      <c r="P107" s="94" t="str">
        <f t="shared" si="10"/>
        <v/>
      </c>
      <c r="Q107" s="63" t="str">
        <f t="shared" ca="1" si="11"/>
        <v/>
      </c>
      <c r="R107" s="76"/>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row>
    <row r="108" spans="1:74" s="15" customFormat="1" ht="13.5" customHeight="1">
      <c r="A108" s="14">
        <v>11</v>
      </c>
      <c r="B108" s="14" t="str">
        <f>'PLM001-Active'!A101</f>
        <v>D250101R1</v>
      </c>
      <c r="C108" s="14" t="str">
        <f>'PLM001-Active'!B101</f>
        <v>AI冷卻系統數位通訊溫度偵測器</v>
      </c>
      <c r="D108" s="95" t="str">
        <f>'PLM001-Active'!E101</f>
        <v>專案時程人力與任務規劃</v>
      </c>
      <c r="E108" s="15" t="str">
        <f>IF('PLM001-Active'!I101="",'PLM001-Active'!H101,LEFT('PLM001-Active'!I101,3))</f>
        <v>黃胤綸</v>
      </c>
      <c r="F108" s="28">
        <f>DATEVALUE('PLM001-Active'!M101)</f>
        <v>45670</v>
      </c>
      <c r="G108" s="29" t="e">
        <f>DATEVALUE('PLM001-Active'!N101)</f>
        <v>#VALUE!</v>
      </c>
      <c r="H108" s="16" t="e">
        <f t="shared" si="8"/>
        <v>#VALUE!</v>
      </c>
      <c r="I108" s="28">
        <f>IF(ISERROR(DATEVALUE('PLM001-Active'!R101)),"",DATEVALUE('PLM001-Active'!R101))</f>
        <v>45679</v>
      </c>
      <c r="J108" s="29" t="str">
        <f>IF(ISERROR(DATEVALUE('PLM001-Active'!S101)),"",DATEVALUE('PLM001-Active'!S101))</f>
        <v/>
      </c>
      <c r="K108" s="16" t="str">
        <f t="shared" si="9"/>
        <v/>
      </c>
      <c r="L108" s="49" t="str">
        <f>'PLM001-Active'!P101</f>
        <v>Complete</v>
      </c>
      <c r="M108" s="49">
        <f>'PLM001-Active'!U101</f>
        <v>0</v>
      </c>
      <c r="N108" s="49" t="str">
        <f>'PLM001-Active'!Q101</f>
        <v>2025/01/13</v>
      </c>
      <c r="O108" s="94">
        <f>'PLM001-Active'!L101/100</f>
        <v>456.7</v>
      </c>
      <c r="P108" s="94" t="str">
        <f t="shared" si="10"/>
        <v/>
      </c>
      <c r="Q108" s="63" t="str">
        <f t="shared" ca="1" si="11"/>
        <v/>
      </c>
      <c r="R108" s="76"/>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row>
    <row r="109" spans="1:74" s="15" customFormat="1" ht="13.5" customHeight="1">
      <c r="A109" s="14">
        <v>11.1</v>
      </c>
      <c r="B109" s="14" t="str">
        <f>'PLM001-Active'!A102</f>
        <v>M240704R1</v>
      </c>
      <c r="C109" s="14" t="str">
        <f>'PLM001-Active'!B102</f>
        <v>一體式夾管超音波流量計(DN25)[RD4]</v>
      </c>
      <c r="D109" s="95" t="str">
        <f>'PLM001-Active'!E102</f>
        <v>治具發包</v>
      </c>
      <c r="E109" s="15" t="str">
        <f>IF('PLM001-Active'!I102="",'PLM001-Active'!H102,LEFT('PLM001-Active'!I102,3))</f>
        <v>賴慶樺</v>
      </c>
      <c r="F109" s="28">
        <f>DATEVALUE('PLM001-Active'!M102)</f>
        <v>45681</v>
      </c>
      <c r="G109" s="29" t="e">
        <f>DATEVALUE('PLM001-Active'!N102)</f>
        <v>#VALUE!</v>
      </c>
      <c r="H109" s="16" t="e">
        <f t="shared" si="8"/>
        <v>#VALUE!</v>
      </c>
      <c r="I109" s="28">
        <f>IF(ISERROR(DATEVALUE('PLM001-Active'!R102)),"",DATEVALUE('PLM001-Active'!R102))</f>
        <v>45867</v>
      </c>
      <c r="J109" s="29" t="str">
        <f>IF(ISERROR(DATEVALUE('PLM001-Active'!S102)),"",DATEVALUE('PLM001-Active'!S102))</f>
        <v/>
      </c>
      <c r="K109" s="16" t="str">
        <f t="shared" si="9"/>
        <v/>
      </c>
      <c r="L109" s="49" t="str">
        <f>'PLM001-Active'!P102</f>
        <v>Complete</v>
      </c>
      <c r="M109" s="49">
        <f>'PLM001-Active'!U102</f>
        <v>0</v>
      </c>
      <c r="N109" s="49" t="str">
        <f>'PLM001-Active'!Q102</f>
        <v>2025/05/05</v>
      </c>
      <c r="O109" s="94">
        <f>'PLM001-Active'!L102/100</f>
        <v>456.7</v>
      </c>
      <c r="P109" s="94" t="str">
        <f t="shared" si="10"/>
        <v/>
      </c>
      <c r="Q109" s="63" t="str">
        <f t="shared" ca="1" si="11"/>
        <v/>
      </c>
      <c r="R109" s="76"/>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row>
    <row r="110" spans="1:74" s="15" customFormat="1" ht="13.5" customHeight="1">
      <c r="A110" s="14">
        <v>11.2</v>
      </c>
      <c r="B110" s="14" t="str">
        <f>'PLM001-Active'!A103</f>
        <v>M240704R1</v>
      </c>
      <c r="C110" s="14" t="str">
        <f>'PLM001-Active'!B103</f>
        <v>一體式夾管超音波流量計(DN25)[RD4]</v>
      </c>
      <c r="D110" s="95" t="str">
        <f>'PLM001-Active'!E103</f>
        <v>治具軟體撰寫</v>
      </c>
      <c r="E110" s="15" t="str">
        <f>IF('PLM001-Active'!I103="",'PLM001-Active'!H103,LEFT('PLM001-Active'!I103,3))</f>
        <v>李奕澔</v>
      </c>
      <c r="F110" s="28">
        <f>DATEVALUE('PLM001-Active'!M103)</f>
        <v>45681</v>
      </c>
      <c r="G110" s="29" t="e">
        <f>DATEVALUE('PLM001-Active'!N103)</f>
        <v>#VALUE!</v>
      </c>
      <c r="H110" s="16" t="e">
        <f t="shared" si="8"/>
        <v>#VALUE!</v>
      </c>
      <c r="I110" s="28">
        <f>IF(ISERROR(DATEVALUE('PLM001-Active'!R103)),"",DATEVALUE('PLM001-Active'!R103))</f>
        <v>46020</v>
      </c>
      <c r="J110" s="29" t="str">
        <f>IF(ISERROR(DATEVALUE('PLM001-Active'!S103)),"",DATEVALUE('PLM001-Active'!S103))</f>
        <v/>
      </c>
      <c r="K110" s="16" t="str">
        <f t="shared" si="9"/>
        <v/>
      </c>
      <c r="L110" s="49" t="str">
        <f>'PLM001-Active'!P103</f>
        <v>Complete</v>
      </c>
      <c r="M110" s="49">
        <f>'PLM001-Active'!U103</f>
        <v>0</v>
      </c>
      <c r="N110" s="49" t="str">
        <f>'PLM001-Active'!Q103</f>
        <v>2025/08/18</v>
      </c>
      <c r="O110" s="94">
        <f>'PLM001-Active'!L103/100</f>
        <v>456.7</v>
      </c>
      <c r="P110" s="94" t="str">
        <f t="shared" si="10"/>
        <v/>
      </c>
      <c r="Q110" s="63" t="str">
        <f t="shared" ca="1" si="11"/>
        <v/>
      </c>
      <c r="R110" s="76"/>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row>
    <row r="111" spans="1:74" s="15" customFormat="1" ht="13.5" customHeight="1">
      <c r="A111" s="14">
        <v>11.3</v>
      </c>
      <c r="B111" s="14" t="str">
        <f>'PLM001-Active'!A104</f>
        <v>K240801R2</v>
      </c>
      <c r="C111" s="14" t="str">
        <f>'PLM001-Active'!B104</f>
        <v>PCB濕製程用插入式壓力感測器</v>
      </c>
      <c r="D111" s="95" t="str">
        <f>'PLM001-Active'!E104</f>
        <v>研發企劃會議紀錄</v>
      </c>
      <c r="E111" s="15" t="str">
        <f>IF('PLM001-Active'!I104="",'PLM001-Active'!H104,LEFT('PLM001-Active'!I104,3))</f>
        <v>張良琪</v>
      </c>
      <c r="F111" s="28">
        <f>DATEVALUE('PLM001-Active'!M104)</f>
        <v>45671</v>
      </c>
      <c r="G111" s="29" t="e">
        <f>DATEVALUE('PLM001-Active'!N104)</f>
        <v>#VALUE!</v>
      </c>
      <c r="H111" s="16" t="e">
        <f t="shared" si="8"/>
        <v>#VALUE!</v>
      </c>
      <c r="I111" s="28">
        <f>IF(ISERROR(DATEVALUE('PLM001-Active'!R104)),"",DATEVALUE('PLM001-Active'!R104))</f>
        <v>46021</v>
      </c>
      <c r="J111" s="29" t="str">
        <f>IF(ISERROR(DATEVALUE('PLM001-Active'!S104)),"",DATEVALUE('PLM001-Active'!S104))</f>
        <v/>
      </c>
      <c r="K111" s="16" t="str">
        <f t="shared" si="9"/>
        <v/>
      </c>
      <c r="L111" s="49" t="str">
        <f>'PLM001-Active'!P104</f>
        <v>Complete</v>
      </c>
      <c r="M111" s="49">
        <f>'PLM001-Active'!U104</f>
        <v>0</v>
      </c>
      <c r="N111" s="49" t="str">
        <f>'PLM001-Active'!Q104</f>
        <v>2025/12/30</v>
      </c>
      <c r="O111" s="94">
        <f>'PLM001-Active'!L104/100</f>
        <v>456.71</v>
      </c>
      <c r="P111" s="94" t="str">
        <f t="shared" si="10"/>
        <v/>
      </c>
      <c r="Q111" s="63" t="str">
        <f t="shared" ca="1" si="11"/>
        <v/>
      </c>
      <c r="R111" s="76"/>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row>
    <row r="112" spans="1:74" s="15" customFormat="1">
      <c r="A112" s="14">
        <v>11.4</v>
      </c>
      <c r="B112" s="14" t="str">
        <f>'PLM001-Active'!A105</f>
        <v>D250101R1</v>
      </c>
      <c r="C112" s="14" t="str">
        <f>'PLM001-Active'!B105</f>
        <v>AI冷卻系統數位通訊溫度偵測器</v>
      </c>
      <c r="D112" s="95" t="str">
        <f>'PLM001-Active'!E105</f>
        <v>產品驗證計劃</v>
      </c>
      <c r="E112" s="15" t="str">
        <f>IF('PLM001-Active'!I105="",'PLM001-Active'!H105,LEFT('PLM001-Active'!I105,3))</f>
        <v>朱哲演</v>
      </c>
      <c r="F112" s="28">
        <f>DATEVALUE('PLM001-Active'!M105)</f>
        <v>45692</v>
      </c>
      <c r="G112" s="29" t="e">
        <f>DATEVALUE('PLM001-Active'!N105)</f>
        <v>#VALUE!</v>
      </c>
      <c r="H112" s="16" t="e">
        <f t="shared" si="8"/>
        <v>#VALUE!</v>
      </c>
      <c r="I112" s="28">
        <f>IF(ISERROR(DATEVALUE('PLM001-Active'!R105)),"",DATEVALUE('PLM001-Active'!R105))</f>
        <v>45897</v>
      </c>
      <c r="J112" s="29" t="str">
        <f>IF(ISERROR(DATEVALUE('PLM001-Active'!S105)),"",DATEVALUE('PLM001-Active'!S105))</f>
        <v/>
      </c>
      <c r="K112" s="16" t="str">
        <f t="shared" si="9"/>
        <v/>
      </c>
      <c r="L112" s="49" t="str">
        <f>'PLM001-Active'!P105</f>
        <v>Complete</v>
      </c>
      <c r="M112" s="49">
        <f>'PLM001-Active'!U105</f>
        <v>0</v>
      </c>
      <c r="N112" s="49" t="str">
        <f>'PLM001-Active'!Q105</f>
        <v>2025/08/06</v>
      </c>
      <c r="O112" s="94">
        <f>'PLM001-Active'!L105/100</f>
        <v>456.72</v>
      </c>
      <c r="P112" s="94" t="str">
        <f t="shared" si="10"/>
        <v/>
      </c>
      <c r="Q112" s="63" t="str">
        <f t="shared" ca="1" si="11"/>
        <v/>
      </c>
      <c r="R112" s="76"/>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row>
    <row r="113" spans="1:74" s="15" customFormat="1">
      <c r="A113" s="14">
        <v>11.5</v>
      </c>
      <c r="B113" s="14" t="str">
        <f>'PLM001-Active'!A106</f>
        <v>D250101R1</v>
      </c>
      <c r="C113" s="14" t="str">
        <f>'PLM001-Active'!B106</f>
        <v>AI冷卻系統數位通訊溫度偵測器</v>
      </c>
      <c r="D113" s="95" t="str">
        <f>'PLM001-Active'!E106</f>
        <v>硬體設計(2塊電路)</v>
      </c>
      <c r="E113" s="15" t="str">
        <f>IF('PLM001-Active'!I106="",'PLM001-Active'!H106,LEFT('PLM001-Active'!I106,3))</f>
        <v>黃胤綸</v>
      </c>
      <c r="F113" s="28">
        <f>DATEVALUE('PLM001-Active'!M106)</f>
        <v>45673</v>
      </c>
      <c r="G113" s="29" t="e">
        <f>DATEVALUE('PLM001-Active'!N106)</f>
        <v>#VALUE!</v>
      </c>
      <c r="H113" s="16" t="e">
        <f t="shared" si="8"/>
        <v>#VALUE!</v>
      </c>
      <c r="I113" s="28">
        <f>IF(ISERROR(DATEVALUE('PLM001-Active'!R106)),"",DATEVALUE('PLM001-Active'!R106))</f>
        <v>45755</v>
      </c>
      <c r="J113" s="29" t="str">
        <f>IF(ISERROR(DATEVALUE('PLM001-Active'!S106)),"",DATEVALUE('PLM001-Active'!S106))</f>
        <v/>
      </c>
      <c r="K113" s="16" t="str">
        <f t="shared" si="9"/>
        <v/>
      </c>
      <c r="L113" s="49" t="str">
        <f>'PLM001-Active'!P106</f>
        <v>Complete</v>
      </c>
      <c r="M113" s="49">
        <f>'PLM001-Active'!U106</f>
        <v>0</v>
      </c>
      <c r="N113" s="49" t="str">
        <f>'PLM001-Active'!Q106</f>
        <v>2025/01/15</v>
      </c>
      <c r="O113" s="94">
        <f>'PLM001-Active'!L106/100</f>
        <v>456.72</v>
      </c>
      <c r="P113" s="94" t="str">
        <f t="shared" si="10"/>
        <v/>
      </c>
      <c r="Q113" s="63" t="str">
        <f t="shared" ca="1" si="11"/>
        <v/>
      </c>
      <c r="R113" s="76"/>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row>
    <row r="114" spans="1:74" s="15" customFormat="1" ht="13.5" customHeight="1">
      <c r="A114" s="14">
        <v>11.6</v>
      </c>
      <c r="B114" s="14" t="str">
        <f>'PLM001-Active'!A107</f>
        <v>D250101R1</v>
      </c>
      <c r="C114" s="14" t="str">
        <f>'PLM001-Active'!B107</f>
        <v>AI冷卻系統數位通訊溫度偵測器</v>
      </c>
      <c r="D114" s="95" t="str">
        <f>'PLM001-Active'!E107</f>
        <v>機構設計</v>
      </c>
      <c r="E114" s="15" t="str">
        <f>IF('PLM001-Active'!I107="",'PLM001-Active'!H107,LEFT('PLM001-Active'!I107,3))</f>
        <v>鄭貫中</v>
      </c>
      <c r="F114" s="28">
        <f>DATEVALUE('PLM001-Active'!M107)</f>
        <v>45678</v>
      </c>
      <c r="G114" s="29" t="e">
        <f>DATEVALUE('PLM001-Active'!N107)</f>
        <v>#VALUE!</v>
      </c>
      <c r="H114" s="16" t="e">
        <f t="shared" si="8"/>
        <v>#VALUE!</v>
      </c>
      <c r="I114" s="28">
        <f>IF(ISERROR(DATEVALUE('PLM001-Active'!R107)),"",DATEVALUE('PLM001-Active'!R107))</f>
        <v>45679</v>
      </c>
      <c r="J114" s="29" t="str">
        <f>IF(ISERROR(DATEVALUE('PLM001-Active'!S107)),"",DATEVALUE('PLM001-Active'!S107))</f>
        <v/>
      </c>
      <c r="K114" s="16" t="str">
        <f t="shared" si="9"/>
        <v/>
      </c>
      <c r="L114" s="49" t="str">
        <f>'PLM001-Active'!P107</f>
        <v>Complete</v>
      </c>
      <c r="M114" s="49">
        <f>'PLM001-Active'!U107</f>
        <v>0</v>
      </c>
      <c r="N114" s="49" t="str">
        <f>'PLM001-Active'!Q107</f>
        <v>2025/01/22</v>
      </c>
      <c r="O114" s="94">
        <f>'PLM001-Active'!L107/100</f>
        <v>456.72</v>
      </c>
      <c r="P114" s="94" t="str">
        <f t="shared" si="10"/>
        <v/>
      </c>
      <c r="Q114" s="63" t="str">
        <f t="shared" ca="1" si="11"/>
        <v/>
      </c>
      <c r="R114" s="76"/>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row>
    <row r="115" spans="1:74" s="15" customFormat="1" ht="13.5" customHeight="1">
      <c r="A115" s="14">
        <v>11.7</v>
      </c>
      <c r="B115" s="14" t="str">
        <f>'PLM001-Active'!A108</f>
        <v>D250101R1</v>
      </c>
      <c r="C115" s="14" t="str">
        <f>'PLM001-Active'!B108</f>
        <v>AI冷卻系統數位通訊溫度偵測器</v>
      </c>
      <c r="D115" s="95" t="str">
        <f>'PLM001-Active'!E108</f>
        <v>硬體審查</v>
      </c>
      <c r="E115" s="15" t="str">
        <f>IF('PLM001-Active'!I108="",'PLM001-Active'!H108,LEFT('PLM001-Active'!I108,3))</f>
        <v>黃胤綸</v>
      </c>
      <c r="F115" s="28">
        <f>DATEVALUE('PLM001-Active'!M108)</f>
        <v>45674</v>
      </c>
      <c r="G115" s="29" t="e">
        <f>DATEVALUE('PLM001-Active'!N108)</f>
        <v>#VALUE!</v>
      </c>
      <c r="H115" s="16" t="e">
        <f t="shared" si="8"/>
        <v>#VALUE!</v>
      </c>
      <c r="I115" s="28">
        <f>IF(ISERROR(DATEVALUE('PLM001-Active'!R108)),"",DATEVALUE('PLM001-Active'!R108))</f>
        <v>45701</v>
      </c>
      <c r="J115" s="29" t="str">
        <f>IF(ISERROR(DATEVALUE('PLM001-Active'!S108)),"",DATEVALUE('PLM001-Active'!S108))</f>
        <v/>
      </c>
      <c r="K115" s="16" t="str">
        <f t="shared" si="9"/>
        <v/>
      </c>
      <c r="L115" s="49" t="str">
        <f>'PLM001-Active'!P108</f>
        <v>Complete</v>
      </c>
      <c r="M115" s="49">
        <f>'PLM001-Active'!U108</f>
        <v>0</v>
      </c>
      <c r="N115" s="49" t="str">
        <f>'PLM001-Active'!Q108</f>
        <v>2025/01/17</v>
      </c>
      <c r="O115" s="94">
        <f>'PLM001-Active'!L108/100</f>
        <v>456.74</v>
      </c>
      <c r="P115" s="94" t="str">
        <f t="shared" si="10"/>
        <v/>
      </c>
      <c r="Q115" s="63" t="str">
        <f t="shared" ca="1" si="11"/>
        <v/>
      </c>
      <c r="R115" s="76"/>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row>
    <row r="116" spans="1:74" s="15" customFormat="1" ht="13.5" customHeight="1">
      <c r="A116" s="14">
        <v>11.8</v>
      </c>
      <c r="B116" s="14" t="str">
        <f>'PLM001-Active'!A109</f>
        <v>M240704R1</v>
      </c>
      <c r="C116" s="14" t="str">
        <f>'PLM001-Active'!B109</f>
        <v>一體式夾管超音波流量計(DN25)[RD4]</v>
      </c>
      <c r="D116" s="95" t="str">
        <f>'PLM001-Active'!E109</f>
        <v>DVT-QA測試</v>
      </c>
      <c r="E116" s="15" t="str">
        <f>IF('PLM001-Active'!I109="",'PLM001-Active'!H109,LEFT('PLM001-Active'!I109,3))</f>
        <v>余承翰</v>
      </c>
      <c r="F116" s="28">
        <f>DATEVALUE('PLM001-Active'!M109)</f>
        <v>45694</v>
      </c>
      <c r="G116" s="29" t="e">
        <f>DATEVALUE('PLM001-Active'!N109)</f>
        <v>#VALUE!</v>
      </c>
      <c r="H116" s="16" t="e">
        <f t="shared" si="8"/>
        <v>#VALUE!</v>
      </c>
      <c r="I116" s="28">
        <f>IF(ISERROR(DATEVALUE('PLM001-Active'!R109)),"",DATEVALUE('PLM001-Active'!R109))</f>
        <v>45971</v>
      </c>
      <c r="J116" s="29" t="str">
        <f>IF(ISERROR(DATEVALUE('PLM001-Active'!S109)),"",DATEVALUE('PLM001-Active'!S109))</f>
        <v/>
      </c>
      <c r="K116" s="16" t="str">
        <f t="shared" si="9"/>
        <v/>
      </c>
      <c r="L116" s="49" t="str">
        <f>'PLM001-Active'!P109</f>
        <v>Complete</v>
      </c>
      <c r="M116" s="49">
        <f>'PLM001-Active'!U109</f>
        <v>0</v>
      </c>
      <c r="N116" s="49" t="str">
        <f>'PLM001-Active'!Q109</f>
        <v>2025/07/30</v>
      </c>
      <c r="O116" s="94">
        <f>'PLM001-Active'!L109/100</f>
        <v>456.74</v>
      </c>
      <c r="P116" s="94" t="str">
        <f t="shared" si="10"/>
        <v/>
      </c>
      <c r="Q116" s="63" t="str">
        <f t="shared" ca="1" si="11"/>
        <v/>
      </c>
      <c r="R116" s="76"/>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row>
    <row r="117" spans="1:74" s="15" customFormat="1" ht="13.5" customHeight="1">
      <c r="A117" s="14">
        <v>11.9</v>
      </c>
      <c r="B117" s="14" t="str">
        <f>'PLM001-Active'!A110</f>
        <v>D250101R1</v>
      </c>
      <c r="C117" s="14" t="str">
        <f>'PLM001-Active'!B110</f>
        <v>AI冷卻系統數位通訊溫度偵測器</v>
      </c>
      <c r="D117" s="95" t="str">
        <f>'PLM001-Active'!E110</f>
        <v>PCB佈局與走線(2塊)</v>
      </c>
      <c r="E117" s="15" t="str">
        <f>IF('PLM001-Active'!I110="",'PLM001-Active'!H110,LEFT('PLM001-Active'!I110,3))</f>
        <v>許慧芝</v>
      </c>
      <c r="F117" s="28">
        <f>DATEVALUE('PLM001-Active'!M110)</f>
        <v>45678</v>
      </c>
      <c r="G117" s="29" t="e">
        <f>DATEVALUE('PLM001-Active'!N110)</f>
        <v>#VALUE!</v>
      </c>
      <c r="H117" s="16" t="e">
        <f t="shared" si="8"/>
        <v>#VALUE!</v>
      </c>
      <c r="I117" s="28">
        <f>IF(ISERROR(DATEVALUE('PLM001-Active'!R110)),"",DATEVALUE('PLM001-Active'!R110))</f>
        <v>45715</v>
      </c>
      <c r="J117" s="29" t="str">
        <f>IF(ISERROR(DATEVALUE('PLM001-Active'!S110)),"",DATEVALUE('PLM001-Active'!S110))</f>
        <v/>
      </c>
      <c r="K117" s="16" t="str">
        <f t="shared" si="9"/>
        <v/>
      </c>
      <c r="L117" s="49" t="str">
        <f>'PLM001-Active'!P110</f>
        <v>Complete</v>
      </c>
      <c r="M117" s="49">
        <f>'PLM001-Active'!U110</f>
        <v>0</v>
      </c>
      <c r="N117" s="49" t="str">
        <f>'PLM001-Active'!Q110</f>
        <v>2025/02/20</v>
      </c>
      <c r="O117" s="94">
        <f>'PLM001-Active'!L110/100</f>
        <v>456.77</v>
      </c>
      <c r="P117" s="94" t="str">
        <f t="shared" si="10"/>
        <v/>
      </c>
      <c r="Q117" s="63" t="str">
        <f t="shared" ca="1" si="11"/>
        <v/>
      </c>
      <c r="R117" s="76"/>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row>
    <row r="118" spans="1:74" s="15" customFormat="1" ht="20.25" customHeight="1">
      <c r="A118" s="14">
        <v>12</v>
      </c>
      <c r="B118" s="14" t="str">
        <f>'PLM001-Active'!A111</f>
        <v>D250101R1</v>
      </c>
      <c r="C118" s="14" t="str">
        <f>'PLM001-Active'!B111</f>
        <v>AI冷卻系統數位通訊溫度偵測器</v>
      </c>
      <c r="D118" s="95" t="str">
        <f>'PLM001-Active'!E111</f>
        <v>韌體設計</v>
      </c>
      <c r="E118" s="15" t="str">
        <f>IF('PLM001-Active'!I111="",'PLM001-Active'!H111,LEFT('PLM001-Active'!I111,3))</f>
        <v>張政崙</v>
      </c>
      <c r="F118" s="28">
        <f>DATEVALUE('PLM001-Active'!M111)</f>
        <v>45695</v>
      </c>
      <c r="G118" s="29" t="e">
        <f>DATEVALUE('PLM001-Active'!N111)</f>
        <v>#VALUE!</v>
      </c>
      <c r="H118" s="16" t="e">
        <f t="shared" si="8"/>
        <v>#VALUE!</v>
      </c>
      <c r="I118" s="28">
        <f>IF(ISERROR(DATEVALUE('PLM001-Active'!R111)),"",DATEVALUE('PLM001-Active'!R111))</f>
        <v>45702</v>
      </c>
      <c r="J118" s="29" t="str">
        <f>IF(ISERROR(DATEVALUE('PLM001-Active'!S111)),"",DATEVALUE('PLM001-Active'!S111))</f>
        <v/>
      </c>
      <c r="K118" s="16" t="str">
        <f t="shared" si="9"/>
        <v/>
      </c>
      <c r="L118" s="49" t="str">
        <f>'PLM001-Active'!P111</f>
        <v>Complete</v>
      </c>
      <c r="M118" s="49">
        <f>'PLM001-Active'!U111</f>
        <v>0</v>
      </c>
      <c r="N118" s="49" t="str">
        <f>'PLM001-Active'!Q111</f>
        <v>2025/01/20</v>
      </c>
      <c r="O118" s="94">
        <f>'PLM001-Active'!L111/100</f>
        <v>456.77</v>
      </c>
      <c r="P118" s="94" t="str">
        <f t="shared" si="10"/>
        <v/>
      </c>
      <c r="Q118" s="63" t="str">
        <f t="shared" ca="1" si="11"/>
        <v/>
      </c>
      <c r="R118" s="76"/>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row>
    <row r="119" spans="1:74" s="15" customFormat="1" ht="13.5" customHeight="1">
      <c r="A119" s="14">
        <v>12.1</v>
      </c>
      <c r="B119" s="14" t="str">
        <f>'PLM001-Active'!A112</f>
        <v>M240804R1</v>
      </c>
      <c r="C119" s="14" t="str">
        <f>'PLM001-Active'!B112</f>
        <v>PVD二口二位閥展型(DN15、DN20)</v>
      </c>
      <c r="D119" s="95" t="str">
        <f>'PLM001-Active'!E112</f>
        <v>機構開模</v>
      </c>
      <c r="E119" s="15" t="str">
        <f>IF('PLM001-Active'!I112="",'PLM001-Active'!H112,LEFT('PLM001-Active'!I112,3))</f>
        <v>葉宏政</v>
      </c>
      <c r="F119" s="28">
        <f>DATEVALUE('PLM001-Active'!M112)</f>
        <v>45805</v>
      </c>
      <c r="G119" s="29" t="e">
        <f>DATEVALUE('PLM001-Active'!N112)</f>
        <v>#VALUE!</v>
      </c>
      <c r="H119" s="16" t="e">
        <f t="shared" si="8"/>
        <v>#VALUE!</v>
      </c>
      <c r="I119" s="28">
        <f>IF(ISERROR(DATEVALUE('PLM001-Active'!R112)),"",DATEVALUE('PLM001-Active'!R112))</f>
        <v>45693</v>
      </c>
      <c r="J119" s="29" t="str">
        <f>IF(ISERROR(DATEVALUE('PLM001-Active'!S112)),"",DATEVALUE('PLM001-Active'!S112))</f>
        <v/>
      </c>
      <c r="K119" s="16" t="str">
        <f t="shared" si="9"/>
        <v/>
      </c>
      <c r="L119" s="49" t="str">
        <f>'PLM001-Active'!P112</f>
        <v>Complete</v>
      </c>
      <c r="M119" s="49">
        <f>'PLM001-Active'!U112</f>
        <v>0</v>
      </c>
      <c r="N119" s="49" t="str">
        <f>'PLM001-Active'!Q112</f>
        <v>2024/10/28</v>
      </c>
      <c r="O119" s="94">
        <f>'PLM001-Active'!L112/100</f>
        <v>456.78</v>
      </c>
      <c r="P119" s="94" t="str">
        <f t="shared" si="10"/>
        <v/>
      </c>
      <c r="Q119" s="63" t="str">
        <f t="shared" ca="1" si="11"/>
        <v/>
      </c>
      <c r="R119" s="76"/>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row>
    <row r="120" spans="1:74" s="15" customFormat="1" ht="13.5" customHeight="1">
      <c r="A120" s="14">
        <v>12.2</v>
      </c>
      <c r="B120" s="14" t="str">
        <f>'PLM001-Active'!A113</f>
        <v>D250101R1</v>
      </c>
      <c r="C120" s="14" t="str">
        <f>'PLM001-Active'!B113</f>
        <v>AI冷卻系統數位通訊溫度偵測器</v>
      </c>
      <c r="D120" s="95" t="str">
        <f>'PLM001-Active'!E113</f>
        <v>PCB送洗(2塊)</v>
      </c>
      <c r="E120" s="15" t="str">
        <f>IF('PLM001-Active'!I113="",'PLM001-Active'!H113,LEFT('PLM001-Active'!I113,3))</f>
        <v>黃胤綸</v>
      </c>
      <c r="F120" s="28">
        <f>DATEVALUE('PLM001-Active'!M113)</f>
        <v>45680</v>
      </c>
      <c r="G120" s="29" t="e">
        <f>DATEVALUE('PLM001-Active'!N113)</f>
        <v>#VALUE!</v>
      </c>
      <c r="H120" s="16" t="e">
        <f t="shared" si="8"/>
        <v>#VALUE!</v>
      </c>
      <c r="I120" s="28">
        <f>IF(ISERROR(DATEVALUE('PLM001-Active'!R113)),"",DATEVALUE('PLM001-Active'!R113))</f>
        <v>45693</v>
      </c>
      <c r="J120" s="29" t="str">
        <f>IF(ISERROR(DATEVALUE('PLM001-Active'!S113)),"",DATEVALUE('PLM001-Active'!S113))</f>
        <v/>
      </c>
      <c r="K120" s="16" t="str">
        <f t="shared" si="9"/>
        <v/>
      </c>
      <c r="L120" s="49" t="str">
        <f>'PLM001-Active'!P113</f>
        <v>Complete</v>
      </c>
      <c r="M120" s="49">
        <f>'PLM001-Active'!U113</f>
        <v>0</v>
      </c>
      <c r="N120" s="49" t="str">
        <f>'PLM001-Active'!Q113</f>
        <v>2025/01/15</v>
      </c>
      <c r="O120" s="94">
        <f>'PLM001-Active'!L113/100</f>
        <v>456.79</v>
      </c>
      <c r="P120" s="94" t="str">
        <f t="shared" si="10"/>
        <v/>
      </c>
      <c r="Q120" s="63" t="str">
        <f t="shared" ca="1" si="11"/>
        <v/>
      </c>
      <c r="R120" s="76"/>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row>
    <row r="121" spans="1:74" s="15" customFormat="1" ht="13.5" customHeight="1">
      <c r="A121" s="14">
        <v>12.3</v>
      </c>
      <c r="B121" s="14" t="str">
        <f>'PLM001-Active'!A114</f>
        <v>D250101R1</v>
      </c>
      <c r="C121" s="14" t="str">
        <f>'PLM001-Active'!B114</f>
        <v>AI冷卻系統數位通訊溫度偵測器</v>
      </c>
      <c r="D121" s="95" t="str">
        <f>'PLM001-Active'!E114</f>
        <v>機構審查</v>
      </c>
      <c r="E121" s="15" t="str">
        <f>IF('PLM001-Active'!I114="",'PLM001-Active'!H114,LEFT('PLM001-Active'!I114,3))</f>
        <v>鄭貫中</v>
      </c>
      <c r="F121" s="28">
        <f>DATEVALUE('PLM001-Active'!M114)</f>
        <v>45692</v>
      </c>
      <c r="G121" s="29" t="e">
        <f>DATEVALUE('PLM001-Active'!N114)</f>
        <v>#VALUE!</v>
      </c>
      <c r="H121" s="16" t="e">
        <f t="shared" si="8"/>
        <v>#VALUE!</v>
      </c>
      <c r="I121" s="28">
        <f>IF(ISERROR(DATEVALUE('PLM001-Active'!R114)),"",DATEVALUE('PLM001-Active'!R114))</f>
        <v>45701</v>
      </c>
      <c r="J121" s="29" t="str">
        <f>IF(ISERROR(DATEVALUE('PLM001-Active'!S114)),"",DATEVALUE('PLM001-Active'!S114))</f>
        <v/>
      </c>
      <c r="K121" s="16" t="str">
        <f t="shared" si="9"/>
        <v/>
      </c>
      <c r="L121" s="49" t="str">
        <f>'PLM001-Active'!P114</f>
        <v>Complete</v>
      </c>
      <c r="M121" s="49">
        <f>'PLM001-Active'!U114</f>
        <v>0</v>
      </c>
      <c r="N121" s="49" t="str">
        <f>'PLM001-Active'!Q114</f>
        <v>2025/01/13</v>
      </c>
      <c r="O121" s="94">
        <f>'PLM001-Active'!L114/100</f>
        <v>456.79</v>
      </c>
      <c r="P121" s="94" t="str">
        <f t="shared" si="10"/>
        <v/>
      </c>
      <c r="Q121" s="63" t="str">
        <f t="shared" ca="1" si="11"/>
        <v/>
      </c>
      <c r="R121" s="76"/>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row>
    <row r="122" spans="1:74" s="15" customFormat="1" ht="13.5" customHeight="1">
      <c r="A122" s="14">
        <v>12.4</v>
      </c>
      <c r="B122" s="14" t="str">
        <f>'PLM001-Active'!A115</f>
        <v>D250101R1</v>
      </c>
      <c r="C122" s="14" t="str">
        <f>'PLM001-Active'!B115</f>
        <v>AI冷卻系統數位通訊溫度偵測器</v>
      </c>
      <c r="D122" s="95" t="str">
        <f>'PLM001-Active'!E115</f>
        <v>機構樣品製作</v>
      </c>
      <c r="E122" s="15" t="str">
        <f>IF('PLM001-Active'!I115="",'PLM001-Active'!H115,LEFT('PLM001-Active'!I115,3))</f>
        <v>鄭貫中</v>
      </c>
      <c r="F122" s="28">
        <f>DATEVALUE('PLM001-Active'!M115)</f>
        <v>45692</v>
      </c>
      <c r="G122" s="29" t="e">
        <f>DATEVALUE('PLM001-Active'!N115)</f>
        <v>#VALUE!</v>
      </c>
      <c r="H122" s="16" t="e">
        <f t="shared" si="8"/>
        <v>#VALUE!</v>
      </c>
      <c r="I122" s="28">
        <f>IF(ISERROR(DATEVALUE('PLM001-Active'!R115)),"",DATEVALUE('PLM001-Active'!R115))</f>
        <v>45758</v>
      </c>
      <c r="J122" s="29" t="str">
        <f>IF(ISERROR(DATEVALUE('PLM001-Active'!S115)),"",DATEVALUE('PLM001-Active'!S115))</f>
        <v/>
      </c>
      <c r="K122" s="16" t="str">
        <f t="shared" si="9"/>
        <v/>
      </c>
      <c r="L122" s="49" t="str">
        <f>'PLM001-Active'!P115</f>
        <v>Complete</v>
      </c>
      <c r="M122" s="49">
        <f>'PLM001-Active'!U115</f>
        <v>0</v>
      </c>
      <c r="N122" s="49" t="str">
        <f>'PLM001-Active'!Q115</f>
        <v>2025/01/22</v>
      </c>
      <c r="O122" s="94">
        <f>'PLM001-Active'!L115/100</f>
        <v>456.79</v>
      </c>
      <c r="P122" s="94" t="str">
        <f t="shared" si="10"/>
        <v/>
      </c>
      <c r="Q122" s="63" t="str">
        <f t="shared" ca="1" si="11"/>
        <v/>
      </c>
      <c r="R122" s="76"/>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row>
    <row r="123" spans="1:74" s="15" customFormat="1">
      <c r="A123" s="14">
        <v>12.5</v>
      </c>
      <c r="B123" s="14" t="str">
        <f>'PLM001-Active'!A116</f>
        <v>K201002P2</v>
      </c>
      <c r="C123" s="14" t="str">
        <f>'PLM001-Active'!B116</f>
        <v>(K201002R2)SP數位熱質式開關-DC一體型II</v>
      </c>
      <c r="D123" s="95" t="str">
        <f>'PLM001-Active'!E116</f>
        <v>PVT-QA測試驗證</v>
      </c>
      <c r="E123" s="15" t="str">
        <f>IF('PLM001-Active'!I116="",'PLM001-Active'!H116,LEFT('PLM001-Active'!I116,3))</f>
        <v>陳威宏</v>
      </c>
      <c r="F123" s="28">
        <f>DATEVALUE('PLM001-Active'!M116)</f>
        <v>45728</v>
      </c>
      <c r="G123" s="29" t="e">
        <f>DATEVALUE('PLM001-Active'!N116)</f>
        <v>#VALUE!</v>
      </c>
      <c r="H123" s="16" t="e">
        <f t="shared" si="8"/>
        <v>#VALUE!</v>
      </c>
      <c r="I123" s="28">
        <f>IF(ISERROR(DATEVALUE('PLM001-Active'!R116)),"",DATEVALUE('PLM001-Active'!R116))</f>
        <v>45721</v>
      </c>
      <c r="J123" s="29" t="str">
        <f>IF(ISERROR(DATEVALUE('PLM001-Active'!S116)),"",DATEVALUE('PLM001-Active'!S116))</f>
        <v/>
      </c>
      <c r="K123" s="16" t="str">
        <f t="shared" si="9"/>
        <v/>
      </c>
      <c r="L123" s="49" t="str">
        <f>'PLM001-Active'!P116</f>
        <v>Complete</v>
      </c>
      <c r="M123" s="49">
        <f>'PLM001-Active'!U116</f>
        <v>0</v>
      </c>
      <c r="N123" s="49" t="str">
        <f>'PLM001-Active'!Q116</f>
        <v>2025/01/23</v>
      </c>
      <c r="O123" s="94">
        <f>'PLM001-Active'!L116/100</f>
        <v>456.79</v>
      </c>
      <c r="P123" s="94" t="str">
        <f t="shared" si="10"/>
        <v/>
      </c>
      <c r="Q123" s="63" t="str">
        <f t="shared" ca="1" si="11"/>
        <v/>
      </c>
      <c r="R123" s="76"/>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row>
    <row r="124" spans="1:74" s="15" customFormat="1" ht="13.5" customHeight="1">
      <c r="A124" s="14">
        <v>12.6</v>
      </c>
      <c r="B124" s="14" t="str">
        <f>'PLM001-Active'!A117</f>
        <v>D250101R1</v>
      </c>
      <c r="C124" s="14" t="str">
        <f>'PLM001-Active'!B117</f>
        <v>AI冷卻系統數位通訊溫度偵測器</v>
      </c>
      <c r="D124" s="95" t="str">
        <f>'PLM001-Active'!E117</f>
        <v>電路板焊接(2塊各5 PCS)</v>
      </c>
      <c r="E124" s="15" t="str">
        <f>IF('PLM001-Active'!I117="",'PLM001-Active'!H117,LEFT('PLM001-Active'!I117,3))</f>
        <v>李騏敬</v>
      </c>
      <c r="F124" s="28">
        <f>DATEVALUE('PLM001-Active'!M117)</f>
        <v>45691</v>
      </c>
      <c r="G124" s="29" t="e">
        <f>DATEVALUE('PLM001-Active'!N117)</f>
        <v>#VALUE!</v>
      </c>
      <c r="H124" s="16" t="e">
        <f t="shared" si="8"/>
        <v>#VALUE!</v>
      </c>
      <c r="I124" s="28">
        <f>IF(ISERROR(DATEVALUE('PLM001-Active'!R117)),"",DATEVALUE('PLM001-Active'!R117))</f>
        <v>45696</v>
      </c>
      <c r="J124" s="29" t="str">
        <f>IF(ISERROR(DATEVALUE('PLM001-Active'!S117)),"",DATEVALUE('PLM001-Active'!S117))</f>
        <v/>
      </c>
      <c r="K124" s="16" t="str">
        <f t="shared" si="9"/>
        <v/>
      </c>
      <c r="L124" s="49" t="str">
        <f>'PLM001-Active'!P117</f>
        <v>Complete</v>
      </c>
      <c r="M124" s="49">
        <f>'PLM001-Active'!U117</f>
        <v>0</v>
      </c>
      <c r="N124" s="49" t="str">
        <f>'PLM001-Active'!Q117</f>
        <v>2025/01/20</v>
      </c>
      <c r="O124" s="94">
        <f>'PLM001-Active'!L117/100</f>
        <v>456.81</v>
      </c>
      <c r="P124" s="94" t="str">
        <f t="shared" si="10"/>
        <v/>
      </c>
      <c r="Q124" s="63" t="str">
        <f t="shared" ca="1" si="11"/>
        <v/>
      </c>
      <c r="R124" s="76"/>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row>
    <row r="125" spans="1:74" s="15" customFormat="1" ht="13.5" customHeight="1">
      <c r="A125" s="14">
        <v>12.7</v>
      </c>
      <c r="B125" s="14" t="str">
        <f>'PLM001-Active'!A118</f>
        <v>M240704R1</v>
      </c>
      <c r="C125" s="14" t="str">
        <f>'PLM001-Active'!B118</f>
        <v>一體式夾管超音波流量計(DN25)[RD4]</v>
      </c>
      <c r="D125" s="95" t="str">
        <f>'PLM001-Active'!E118</f>
        <v>治具配線與功能驗證</v>
      </c>
      <c r="E125" s="15" t="str">
        <f>IF('PLM001-Active'!I118="",'PLM001-Active'!H118,LEFT('PLM001-Active'!I118,3))</f>
        <v>魏暉恩</v>
      </c>
      <c r="F125" s="28">
        <f>DATEVALUE('PLM001-Active'!M118)</f>
        <v>45695</v>
      </c>
      <c r="G125" s="29" t="e">
        <f>DATEVALUE('PLM001-Active'!N118)</f>
        <v>#VALUE!</v>
      </c>
      <c r="H125" s="16" t="e">
        <f t="shared" si="8"/>
        <v>#VALUE!</v>
      </c>
      <c r="I125" s="28">
        <f>IF(ISERROR(DATEVALUE('PLM001-Active'!R118)),"",DATEVALUE('PLM001-Active'!R118))</f>
        <v>45783</v>
      </c>
      <c r="J125" s="29" t="str">
        <f>IF(ISERROR(DATEVALUE('PLM001-Active'!S118)),"",DATEVALUE('PLM001-Active'!S118))</f>
        <v/>
      </c>
      <c r="K125" s="16" t="str">
        <f t="shared" si="9"/>
        <v/>
      </c>
      <c r="L125" s="49" t="str">
        <f>'PLM001-Active'!P118</f>
        <v>Complete</v>
      </c>
      <c r="M125" s="49">
        <f>'PLM001-Active'!U118</f>
        <v>0</v>
      </c>
      <c r="N125" s="49" t="str">
        <f>'PLM001-Active'!Q118</f>
        <v>2025/04/21</v>
      </c>
      <c r="O125" s="94">
        <f>'PLM001-Active'!L118/100</f>
        <v>456.91</v>
      </c>
      <c r="P125" s="94" t="str">
        <f t="shared" si="10"/>
        <v/>
      </c>
      <c r="Q125" s="63" t="str">
        <f t="shared" ca="1" si="11"/>
        <v/>
      </c>
      <c r="R125" s="76"/>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row>
    <row r="126" spans="1:74" s="15" customFormat="1" ht="13.5" customHeight="1">
      <c r="A126" s="14">
        <v>12.8</v>
      </c>
      <c r="B126" s="14" t="str">
        <f>'PLM001-Active'!A119</f>
        <v>D250101R1</v>
      </c>
      <c r="C126" s="14" t="str">
        <f>'PLM001-Active'!B119</f>
        <v>AI冷卻系統數位通訊溫度偵測器</v>
      </c>
      <c r="D126" s="95" t="str">
        <f>'PLM001-Active'!E119</f>
        <v>硬體電路功能測試(PT1000與RS485)</v>
      </c>
      <c r="E126" s="15" t="str">
        <f>IF('PLM001-Active'!I119="",'PLM001-Active'!H119,LEFT('PLM001-Active'!I119,3))</f>
        <v>李騏敬</v>
      </c>
      <c r="F126" s="28">
        <f>DATEVALUE('PLM001-Active'!M119)</f>
        <v>45698</v>
      </c>
      <c r="G126" s="29" t="e">
        <f>DATEVALUE('PLM001-Active'!N119)</f>
        <v>#VALUE!</v>
      </c>
      <c r="H126" s="16" t="e">
        <f t="shared" si="8"/>
        <v>#VALUE!</v>
      </c>
      <c r="I126" s="28">
        <f>IF(ISERROR(DATEVALUE('PLM001-Active'!R119)),"",DATEVALUE('PLM001-Active'!R119))</f>
        <v>45696</v>
      </c>
      <c r="J126" s="29" t="str">
        <f>IF(ISERROR(DATEVALUE('PLM001-Active'!S119)),"",DATEVALUE('PLM001-Active'!S119))</f>
        <v/>
      </c>
      <c r="K126" s="16" t="str">
        <f t="shared" si="9"/>
        <v/>
      </c>
      <c r="L126" s="49" t="str">
        <f>'PLM001-Active'!P119</f>
        <v>Complete</v>
      </c>
      <c r="M126" s="49">
        <f>'PLM001-Active'!U119</f>
        <v>0</v>
      </c>
      <c r="N126" s="49" t="str">
        <f>'PLM001-Active'!Q119</f>
        <v>2025/01/23</v>
      </c>
      <c r="O126" s="94">
        <f>'PLM001-Active'!L119/100</f>
        <v>456.92</v>
      </c>
      <c r="P126" s="94" t="str">
        <f t="shared" si="10"/>
        <v/>
      </c>
      <c r="Q126" s="63" t="str">
        <f t="shared" ca="1" si="11"/>
        <v/>
      </c>
      <c r="R126" s="76"/>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row>
    <row r="127" spans="1:74" s="15" customFormat="1" ht="13.5" customHeight="1">
      <c r="A127" s="14">
        <v>12.9</v>
      </c>
      <c r="B127" s="14" t="str">
        <f>'PLM001-Active'!A120</f>
        <v>D250101R1</v>
      </c>
      <c r="C127" s="14" t="str">
        <f>'PLM001-Active'!B120</f>
        <v>AI冷卻系統數位通訊溫度偵測器</v>
      </c>
      <c r="D127" s="95" t="str">
        <f>'PLM001-Active'!E120</f>
        <v>機構圖面修改</v>
      </c>
      <c r="E127" s="15" t="str">
        <f>IF('PLM001-Active'!I120="",'PLM001-Active'!H120,LEFT('PLM001-Active'!I120,3))</f>
        <v>鄭貫中</v>
      </c>
      <c r="F127" s="28">
        <f>DATEVALUE('PLM001-Active'!M120)</f>
        <v>45699</v>
      </c>
      <c r="G127" s="29" t="e">
        <f>DATEVALUE('PLM001-Active'!N120)</f>
        <v>#VALUE!</v>
      </c>
      <c r="H127" s="16" t="e">
        <f t="shared" si="8"/>
        <v>#VALUE!</v>
      </c>
      <c r="I127" s="28">
        <f>IF(ISERROR(DATEVALUE('PLM001-Active'!R120)),"",DATEVALUE('PLM001-Active'!R120))</f>
        <v>45733</v>
      </c>
      <c r="J127" s="29" t="str">
        <f>IF(ISERROR(DATEVALUE('PLM001-Active'!S120)),"",DATEVALUE('PLM001-Active'!S120))</f>
        <v/>
      </c>
      <c r="K127" s="16" t="str">
        <f t="shared" si="9"/>
        <v/>
      </c>
      <c r="L127" s="49" t="str">
        <f>'PLM001-Active'!P120</f>
        <v>Complete</v>
      </c>
      <c r="M127" s="49">
        <f>'PLM001-Active'!U120</f>
        <v>0</v>
      </c>
      <c r="N127" s="49" t="str">
        <f>'PLM001-Active'!Q120</f>
        <v>2025/02/27</v>
      </c>
      <c r="O127" s="94">
        <f>'PLM001-Active'!L120/100</f>
        <v>456.93</v>
      </c>
      <c r="P127" s="94" t="str">
        <f t="shared" si="10"/>
        <v/>
      </c>
      <c r="Q127" s="63" t="str">
        <f t="shared" ca="1" si="11"/>
        <v/>
      </c>
      <c r="R127" s="76"/>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row>
    <row r="128" spans="1:74" s="15" customFormat="1" ht="13.5" customHeight="1">
      <c r="A128" s="14">
        <v>13</v>
      </c>
      <c r="B128" s="14" t="str">
        <f>'PLM001-Active'!A121</f>
        <v>D250101R1</v>
      </c>
      <c r="C128" s="14" t="str">
        <f>'PLM001-Active'!B121</f>
        <v>AI冷卻系統數位通訊溫度偵測器</v>
      </c>
      <c r="D128" s="95" t="str">
        <f>'PLM001-Active'!E121</f>
        <v>整合功能驗證(硬體/韌體/機構整合)</v>
      </c>
      <c r="E128" s="15" t="str">
        <f>IF('PLM001-Active'!I121="",'PLM001-Active'!H121,LEFT('PLM001-Active'!I121,3))</f>
        <v>李騏敬</v>
      </c>
      <c r="F128" s="28">
        <f>DATEVALUE('PLM001-Active'!M121)</f>
        <v>45699</v>
      </c>
      <c r="G128" s="29" t="e">
        <f>DATEVALUE('PLM001-Active'!N121)</f>
        <v>#VALUE!</v>
      </c>
      <c r="H128" s="16" t="e">
        <f t="shared" si="8"/>
        <v>#VALUE!</v>
      </c>
      <c r="I128" s="28">
        <f>IF(ISERROR(DATEVALUE('PLM001-Active'!R121)),"",DATEVALUE('PLM001-Active'!R121))</f>
        <v>45708</v>
      </c>
      <c r="J128" s="29" t="str">
        <f>IF(ISERROR(DATEVALUE('PLM001-Active'!S121)),"",DATEVALUE('PLM001-Active'!S121))</f>
        <v/>
      </c>
      <c r="K128" s="16" t="str">
        <f t="shared" si="9"/>
        <v/>
      </c>
      <c r="L128" s="49" t="str">
        <f>'PLM001-Active'!P121</f>
        <v>Complete</v>
      </c>
      <c r="M128" s="49">
        <f>'PLM001-Active'!U121</f>
        <v>0</v>
      </c>
      <c r="N128" s="49" t="str">
        <f>'PLM001-Active'!Q121</f>
        <v>2025/02/11</v>
      </c>
      <c r="O128" s="94">
        <f>'PLM001-Active'!L121/100</f>
        <v>456.93</v>
      </c>
      <c r="P128" s="94" t="str">
        <f t="shared" si="10"/>
        <v/>
      </c>
      <c r="Q128" s="63" t="str">
        <f t="shared" ca="1" si="11"/>
        <v/>
      </c>
      <c r="R128" s="76"/>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row>
    <row r="129" spans="1:74" s="15" customFormat="1" ht="13.5" customHeight="1">
      <c r="A129" s="14">
        <v>13.1</v>
      </c>
      <c r="B129" s="14" t="str">
        <f>'PLM001-Active'!A122</f>
        <v>M240704R1</v>
      </c>
      <c r="C129" s="14" t="str">
        <f>'PLM001-Active'!B122</f>
        <v>一體式夾管超音波流量計(DN25)[RD4]</v>
      </c>
      <c r="D129" s="95" t="str">
        <f>'PLM001-Active'!E122</f>
        <v>工況試煉送樣</v>
      </c>
      <c r="E129" s="15" t="str">
        <f>IF('PLM001-Active'!I122="",'PLM001-Active'!H122,LEFT('PLM001-Active'!I122,3))</f>
        <v>蘇哲弘</v>
      </c>
      <c r="F129" s="28">
        <f>DATEVALUE('PLM001-Active'!M122)</f>
        <v>45755</v>
      </c>
      <c r="G129" s="29" t="e">
        <f>DATEVALUE('PLM001-Active'!N122)</f>
        <v>#VALUE!</v>
      </c>
      <c r="H129" s="16" t="e">
        <f t="shared" si="8"/>
        <v>#VALUE!</v>
      </c>
      <c r="I129" s="28">
        <f>IF(ISERROR(DATEVALUE('PLM001-Active'!R122)),"",DATEVALUE('PLM001-Active'!R122))</f>
        <v>46030</v>
      </c>
      <c r="J129" s="29" t="str">
        <f>IF(ISERROR(DATEVALUE('PLM001-Active'!S122)),"",DATEVALUE('PLM001-Active'!S122))</f>
        <v/>
      </c>
      <c r="K129" s="16" t="str">
        <f t="shared" si="9"/>
        <v/>
      </c>
      <c r="L129" s="49" t="str">
        <f>'PLM001-Active'!P122</f>
        <v>Complete</v>
      </c>
      <c r="M129" s="49">
        <f>'PLM001-Active'!U122</f>
        <v>0</v>
      </c>
      <c r="N129" s="49" t="str">
        <f>'PLM001-Active'!Q122</f>
        <v>2025/11/27</v>
      </c>
      <c r="O129" s="94">
        <f>'PLM001-Active'!L122/100</f>
        <v>456.95</v>
      </c>
      <c r="P129" s="94" t="str">
        <f t="shared" si="10"/>
        <v/>
      </c>
      <c r="Q129" s="63" t="str">
        <f t="shared" ca="1" si="11"/>
        <v/>
      </c>
      <c r="R129" s="76"/>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row>
    <row r="130" spans="1:74" s="15" customFormat="1" ht="25.5">
      <c r="A130" s="14">
        <v>13.2</v>
      </c>
      <c r="B130" s="14" t="str">
        <f>'PLM001-Active'!A123</f>
        <v>M240704R1</v>
      </c>
      <c r="C130" s="14" t="str">
        <f>'PLM001-Active'!B123</f>
        <v>一體式夾管超音波流量計(DN25)[RD4]</v>
      </c>
      <c r="D130" s="95" t="str">
        <f>'PLM001-Active'!E123</f>
        <v>測試治具設計及製作/移交清單</v>
      </c>
      <c r="E130" s="15" t="str">
        <f>IF('PLM001-Active'!I123="",'PLM001-Active'!H123,LEFT('PLM001-Active'!I123,3))</f>
        <v>蘇哲弘</v>
      </c>
      <c r="F130" s="28">
        <f>DATEVALUE('PLM001-Active'!M123)</f>
        <v>45699</v>
      </c>
      <c r="G130" s="29" t="e">
        <f>DATEVALUE('PLM001-Active'!N123)</f>
        <v>#VALUE!</v>
      </c>
      <c r="H130" s="16" t="e">
        <f t="shared" si="8"/>
        <v>#VALUE!</v>
      </c>
      <c r="I130" s="28">
        <f>IF(ISERROR(DATEVALUE('PLM001-Active'!R123)),"",DATEVALUE('PLM001-Active'!R123))</f>
        <v>46031</v>
      </c>
      <c r="J130" s="29" t="str">
        <f>IF(ISERROR(DATEVALUE('PLM001-Active'!S123)),"",DATEVALUE('PLM001-Active'!S123))</f>
        <v/>
      </c>
      <c r="K130" s="16" t="str">
        <f t="shared" si="9"/>
        <v/>
      </c>
      <c r="L130" s="49" t="str">
        <f>'PLM001-Active'!P123</f>
        <v>Complete</v>
      </c>
      <c r="M130" s="49">
        <f>'PLM001-Active'!U123</f>
        <v>0</v>
      </c>
      <c r="N130" s="49" t="str">
        <f>'PLM001-Active'!Q123</f>
        <v>2025/11/21</v>
      </c>
      <c r="O130" s="94">
        <f>'PLM001-Active'!L123/100</f>
        <v>456.95</v>
      </c>
      <c r="P130" s="94" t="str">
        <f t="shared" si="10"/>
        <v/>
      </c>
      <c r="Q130" s="63" t="str">
        <f t="shared" ca="1" si="11"/>
        <v/>
      </c>
      <c r="R130" s="76"/>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row>
    <row r="131" spans="1:74" s="15" customFormat="1">
      <c r="A131" s="14">
        <v>13.3</v>
      </c>
      <c r="B131" s="14" t="str">
        <f>'PLM001-Active'!A124</f>
        <v>M240704R1</v>
      </c>
      <c r="C131" s="14" t="str">
        <f>'PLM001-Active'!B124</f>
        <v>一體式夾管超音波流量計(DN25)[RD4]</v>
      </c>
      <c r="D131" s="95" t="str">
        <f>'PLM001-Active'!E124</f>
        <v>QC工程表</v>
      </c>
      <c r="E131" s="15" t="str">
        <f>IF('PLM001-Active'!I124="",'PLM001-Active'!H124,LEFT('PLM001-Active'!I124,3))</f>
        <v>蘇哲弘</v>
      </c>
      <c r="F131" s="28">
        <f>DATEVALUE('PLM001-Active'!M124)</f>
        <v>45701</v>
      </c>
      <c r="G131" s="29" t="e">
        <f>DATEVALUE('PLM001-Active'!N124)</f>
        <v>#VALUE!</v>
      </c>
      <c r="H131" s="16" t="e">
        <f t="shared" si="8"/>
        <v>#VALUE!</v>
      </c>
      <c r="I131" s="28">
        <f>IF(ISERROR(DATEVALUE('PLM001-Active'!R124)),"",DATEVALUE('PLM001-Active'!R124))</f>
        <v>46030</v>
      </c>
      <c r="J131" s="29" t="str">
        <f>IF(ISERROR(DATEVALUE('PLM001-Active'!S124)),"",DATEVALUE('PLM001-Active'!S124))</f>
        <v/>
      </c>
      <c r="K131" s="16" t="str">
        <f t="shared" si="9"/>
        <v/>
      </c>
      <c r="L131" s="49" t="str">
        <f>'PLM001-Active'!P124</f>
        <v>Complete</v>
      </c>
      <c r="M131" s="49">
        <f>'PLM001-Active'!U124</f>
        <v>0</v>
      </c>
      <c r="N131" s="49" t="str">
        <f>'PLM001-Active'!Q124</f>
        <v>2025/11/14</v>
      </c>
      <c r="O131" s="94">
        <f>'PLM001-Active'!L124/100</f>
        <v>456.95</v>
      </c>
      <c r="P131" s="94" t="str">
        <f t="shared" si="10"/>
        <v/>
      </c>
      <c r="Q131" s="63" t="str">
        <f t="shared" ca="1" si="11"/>
        <v/>
      </c>
      <c r="R131" s="76"/>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row>
    <row r="132" spans="1:74" s="15" customFormat="1">
      <c r="A132" s="14">
        <v>13.4</v>
      </c>
      <c r="B132" s="14" t="str">
        <f>'PLM001-Active'!A125</f>
        <v>M240704R1</v>
      </c>
      <c r="C132" s="14" t="str">
        <f>'PLM001-Active'!B125</f>
        <v>一體式夾管超音波流量計(DN25)[RD4]</v>
      </c>
      <c r="D132" s="95" t="str">
        <f>'PLM001-Active'!E125</f>
        <v>進料檢驗基準</v>
      </c>
      <c r="E132" s="15" t="str">
        <f>IF('PLM001-Active'!I125="",'PLM001-Active'!H125,LEFT('PLM001-Active'!I125,3))</f>
        <v>魏暉恩</v>
      </c>
      <c r="F132" s="28">
        <f>DATEVALUE('PLM001-Active'!M125)</f>
        <v>45701</v>
      </c>
      <c r="G132" s="29" t="e">
        <f>DATEVALUE('PLM001-Active'!N125)</f>
        <v>#VALUE!</v>
      </c>
      <c r="H132" s="16" t="e">
        <f t="shared" si="8"/>
        <v>#VALUE!</v>
      </c>
      <c r="I132" s="28">
        <f>IF(ISERROR(DATEVALUE('PLM001-Active'!R125)),"",DATEVALUE('PLM001-Active'!R125))</f>
        <v>45915</v>
      </c>
      <c r="J132" s="29" t="str">
        <f>IF(ISERROR(DATEVALUE('PLM001-Active'!S125)),"",DATEVALUE('PLM001-Active'!S125))</f>
        <v/>
      </c>
      <c r="K132" s="16" t="str">
        <f t="shared" si="9"/>
        <v/>
      </c>
      <c r="L132" s="49" t="str">
        <f>'PLM001-Active'!P125</f>
        <v>Complete</v>
      </c>
      <c r="M132" s="49">
        <f>'PLM001-Active'!U125</f>
        <v>0</v>
      </c>
      <c r="N132" s="49" t="str">
        <f>'PLM001-Active'!Q125</f>
        <v>2025/08/25</v>
      </c>
      <c r="O132" s="94">
        <f>'PLM001-Active'!L125/100</f>
        <v>456.95</v>
      </c>
      <c r="P132" s="94" t="str">
        <f t="shared" si="10"/>
        <v/>
      </c>
      <c r="Q132" s="63" t="str">
        <f t="shared" ca="1" si="11"/>
        <v/>
      </c>
      <c r="R132" s="76"/>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row>
    <row r="133" spans="1:74" s="15" customFormat="1">
      <c r="A133" s="14">
        <v>13.5</v>
      </c>
      <c r="B133" s="14" t="str">
        <f>'PLM001-Active'!A126</f>
        <v>M240704R1</v>
      </c>
      <c r="C133" s="14" t="str">
        <f>'PLM001-Active'!B126</f>
        <v>一體式夾管超音波流量計(DN25)[RD4]</v>
      </c>
      <c r="D133" s="95" t="str">
        <f>'PLM001-Active'!E126</f>
        <v>產品檢驗基準</v>
      </c>
      <c r="E133" s="15" t="str">
        <f>IF('PLM001-Active'!I126="",'PLM001-Active'!H126,LEFT('PLM001-Active'!I126,3))</f>
        <v>魏暉恩</v>
      </c>
      <c r="F133" s="28">
        <f>DATEVALUE('PLM001-Active'!M126)</f>
        <v>45701</v>
      </c>
      <c r="G133" s="29" t="e">
        <f>DATEVALUE('PLM001-Active'!N126)</f>
        <v>#VALUE!</v>
      </c>
      <c r="H133" s="16" t="e">
        <f t="shared" si="8"/>
        <v>#VALUE!</v>
      </c>
      <c r="I133" s="28">
        <f>IF(ISERROR(DATEVALUE('PLM001-Active'!R126)),"",DATEVALUE('PLM001-Active'!R126))</f>
        <v>45912</v>
      </c>
      <c r="J133" s="29" t="str">
        <f>IF(ISERROR(DATEVALUE('PLM001-Active'!S126)),"",DATEVALUE('PLM001-Active'!S126))</f>
        <v/>
      </c>
      <c r="K133" s="16" t="str">
        <f t="shared" si="9"/>
        <v/>
      </c>
      <c r="L133" s="49" t="str">
        <f>'PLM001-Active'!P126</f>
        <v>Complete</v>
      </c>
      <c r="M133" s="49">
        <f>'PLM001-Active'!U126</f>
        <v>0</v>
      </c>
      <c r="N133" s="49" t="str">
        <f>'PLM001-Active'!Q126</f>
        <v>2025/09/11</v>
      </c>
      <c r="O133" s="94">
        <f>'PLM001-Active'!L126/100</f>
        <v>456.95</v>
      </c>
      <c r="P133" s="94" t="str">
        <f t="shared" si="10"/>
        <v/>
      </c>
      <c r="Q133" s="63" t="str">
        <f t="shared" ca="1" si="11"/>
        <v/>
      </c>
      <c r="R133" s="76"/>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row>
    <row r="134" spans="1:74" s="15" customFormat="1" ht="13.5" customHeight="1">
      <c r="A134" s="14">
        <v>13.6</v>
      </c>
      <c r="B134" s="14" t="str">
        <f>'PLM001-Active'!A127</f>
        <v>M240704R1</v>
      </c>
      <c r="C134" s="14" t="str">
        <f>'PLM001-Active'!B127</f>
        <v>一體式夾管超音波流量計(DN25)[RD4]</v>
      </c>
      <c r="D134" s="95" t="str">
        <f>'PLM001-Active'!E127</f>
        <v>產品檢驗記錄</v>
      </c>
      <c r="E134" s="15" t="str">
        <f>IF('PLM001-Active'!I127="",'PLM001-Active'!H127,LEFT('PLM001-Active'!I127,3))</f>
        <v>魏暉恩</v>
      </c>
      <c r="F134" s="28">
        <f>DATEVALUE('PLM001-Active'!M127)</f>
        <v>45701</v>
      </c>
      <c r="G134" s="29" t="e">
        <f>DATEVALUE('PLM001-Active'!N127)</f>
        <v>#VALUE!</v>
      </c>
      <c r="H134" s="16" t="e">
        <f t="shared" si="8"/>
        <v>#VALUE!</v>
      </c>
      <c r="I134" s="28">
        <f>IF(ISERROR(DATEVALUE('PLM001-Active'!R127)),"",DATEVALUE('PLM001-Active'!R127))</f>
        <v>45912</v>
      </c>
      <c r="J134" s="29" t="str">
        <f>IF(ISERROR(DATEVALUE('PLM001-Active'!S127)),"",DATEVALUE('PLM001-Active'!S127))</f>
        <v/>
      </c>
      <c r="K134" s="16" t="str">
        <f>IF(ISERROR(IF(OR(J134=0,I134=0)," - ",NETWORKDAYS(I134,J134))),"",IF(OR(J134=0,I134=0)," - ",NETWORKDAYS(I134,J134)))</f>
        <v/>
      </c>
      <c r="L134" s="49" t="str">
        <f>'PLM001-Active'!P127</f>
        <v>Complete</v>
      </c>
      <c r="M134" s="49">
        <f>'PLM001-Active'!U127</f>
        <v>0</v>
      </c>
      <c r="N134" s="49" t="str">
        <f>'PLM001-Active'!Q127</f>
        <v>2025/09/12</v>
      </c>
      <c r="O134" s="94">
        <f>'PLM001-Active'!L127/100</f>
        <v>456.95</v>
      </c>
      <c r="P134" s="94" t="str">
        <f t="shared" si="10"/>
        <v/>
      </c>
      <c r="Q134" s="63" t="str">
        <f t="shared" ca="1" si="11"/>
        <v/>
      </c>
      <c r="R134" s="76"/>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row>
    <row r="135" spans="1:74" s="15" customFormat="1" ht="51">
      <c r="A135" s="14">
        <v>13.7</v>
      </c>
      <c r="B135" s="14" t="str">
        <f>'PLM001-Active'!A128</f>
        <v>M240704R1</v>
      </c>
      <c r="C135" s="14" t="str">
        <f>'PLM001-Active'!B128</f>
        <v>一體式夾管超音波流量計(DN25)[RD4]</v>
      </c>
      <c r="D135" s="95" t="str">
        <f>'PLM001-Active'!E128</f>
        <v>請廠務進行PCBA打件 (基本：A:20套 / K:50套 / M:100套，需在專案會議再次確認)</v>
      </c>
      <c r="E135" s="15" t="str">
        <f>IF('PLM001-Active'!I128="",'PLM001-Active'!H128,LEFT('PLM001-Active'!I128,3))</f>
        <v>蘇哲弘</v>
      </c>
      <c r="F135" s="28">
        <f>DATEVALUE('PLM001-Active'!M128)</f>
        <v>45715</v>
      </c>
      <c r="G135" s="29" t="e">
        <f>DATEVALUE('PLM001-Active'!N128)</f>
        <v>#VALUE!</v>
      </c>
      <c r="H135" s="16" t="e">
        <f t="shared" si="8"/>
        <v>#VALUE!</v>
      </c>
      <c r="I135" s="28">
        <f>IF(ISERROR(DATEVALUE('PLM001-Active'!R128)),"",DATEVALUE('PLM001-Active'!R128))</f>
        <v>46030</v>
      </c>
      <c r="J135" s="29" t="str">
        <f>IF(ISERROR(DATEVALUE('PLM001-Active'!S128)),"",DATEVALUE('PLM001-Active'!S128))</f>
        <v/>
      </c>
      <c r="K135" s="16" t="str">
        <f t="shared" si="9"/>
        <v/>
      </c>
      <c r="L135" s="49" t="str">
        <f>'PLM001-Active'!P128</f>
        <v>Complete</v>
      </c>
      <c r="M135" s="49">
        <f>'PLM001-Active'!U128</f>
        <v>0</v>
      </c>
      <c r="N135" s="49" t="str">
        <f>'PLM001-Active'!Q128</f>
        <v>2025/08/25</v>
      </c>
      <c r="O135" s="94">
        <f>'PLM001-Active'!L128/100</f>
        <v>456.95</v>
      </c>
      <c r="P135" s="94" t="str">
        <f t="shared" si="10"/>
        <v/>
      </c>
      <c r="Q135" s="63" t="str">
        <f t="shared" ca="1" si="11"/>
        <v/>
      </c>
      <c r="R135" s="76"/>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row>
    <row r="136" spans="1:74" s="15" customFormat="1" ht="11.25" customHeight="1">
      <c r="A136" s="14">
        <v>13.8</v>
      </c>
      <c r="B136" s="14" t="str">
        <f>'PLM001-Active'!A129</f>
        <v>M240704R1</v>
      </c>
      <c r="C136" s="14" t="str">
        <f>'PLM001-Active'!B129</f>
        <v>一體式夾管超音波流量計(DN25)[RD4]</v>
      </c>
      <c r="D136" s="95" t="str">
        <f>'PLM001-Active'!E129</f>
        <v>PCB 圖面</v>
      </c>
      <c r="E136" s="15" t="str">
        <f>IF('PLM001-Active'!I129="",'PLM001-Active'!H129,LEFT('PLM001-Active'!I129,3))</f>
        <v>許慧芝</v>
      </c>
      <c r="F136" s="28">
        <f>DATEVALUE('PLM001-Active'!M129)</f>
        <v>45701</v>
      </c>
      <c r="G136" s="29" t="e">
        <f>DATEVALUE('PLM001-Active'!N129)</f>
        <v>#VALUE!</v>
      </c>
      <c r="H136" s="16" t="e">
        <f t="shared" ref="H136:H199" si="12">IF(OR(G136=0,F136=0)," - ",NETWORKDAYS(F136,G136))</f>
        <v>#VALUE!</v>
      </c>
      <c r="I136" s="28">
        <f>IF(ISERROR(DATEVALUE('PLM001-Active'!R129)),"",DATEVALUE('PLM001-Active'!R129))</f>
        <v>45782</v>
      </c>
      <c r="J136" s="29" t="str">
        <f>IF(ISERROR(DATEVALUE('PLM001-Active'!S129)),"",DATEVALUE('PLM001-Active'!S129))</f>
        <v/>
      </c>
      <c r="K136" s="16" t="str">
        <f>IF(ISERROR(IF(OR(J136=0,I136=0)," - ",NETWORKDAYS(I136,J136))),"",IF(OR(J136=0,I136=0)," - ",NETWORKDAYS(I136,J136)))</f>
        <v/>
      </c>
      <c r="L136" s="49" t="str">
        <f>'PLM001-Active'!P129</f>
        <v>Complete</v>
      </c>
      <c r="M136" s="49">
        <f>'PLM001-Active'!U129</f>
        <v>0</v>
      </c>
      <c r="N136" s="49" t="str">
        <f>'PLM001-Active'!Q129</f>
        <v>2025/05/05</v>
      </c>
      <c r="O136" s="94">
        <f>'PLM001-Active'!L129/100</f>
        <v>456.95</v>
      </c>
      <c r="P136" s="94" t="str">
        <f t="shared" si="10"/>
        <v/>
      </c>
      <c r="Q136" s="63" t="str">
        <f t="shared" ca="1" si="11"/>
        <v/>
      </c>
      <c r="R136" s="76"/>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row>
    <row r="137" spans="1:74" s="15" customFormat="1" ht="25.5">
      <c r="A137" s="14">
        <v>13.9</v>
      </c>
      <c r="B137" s="14" t="str">
        <f>'PLM001-Active'!A130</f>
        <v>M240704R1</v>
      </c>
      <c r="C137" s="14" t="str">
        <f>'PLM001-Active'!B130</f>
        <v>一體式夾管超音波流量計(DN25)[RD4]</v>
      </c>
      <c r="D137" s="95" t="str">
        <f>'PLM001-Active'!E130</f>
        <v>機構圖面(元件/組裝/銘版)</v>
      </c>
      <c r="E137" s="15" t="str">
        <f>IF('PLM001-Active'!I130="",'PLM001-Active'!H130,LEFT('PLM001-Active'!I130,3))</f>
        <v>王瀚霆</v>
      </c>
      <c r="F137" s="28">
        <f>DATEVALUE('PLM001-Active'!M130)</f>
        <v>45701</v>
      </c>
      <c r="G137" s="29" t="e">
        <f>DATEVALUE('PLM001-Active'!N130)</f>
        <v>#VALUE!</v>
      </c>
      <c r="H137" s="16" t="e">
        <f t="shared" si="12"/>
        <v>#VALUE!</v>
      </c>
      <c r="I137" s="28">
        <f>IF(ISERROR(DATEVALUE('PLM001-Active'!R130)),"",DATEVALUE('PLM001-Active'!R130))</f>
        <v>45814</v>
      </c>
      <c r="J137" s="29" t="str">
        <f>IF(ISERROR(DATEVALUE('PLM001-Active'!S130)),"",DATEVALUE('PLM001-Active'!S130))</f>
        <v/>
      </c>
      <c r="K137" s="16" t="str">
        <f t="shared" si="9"/>
        <v/>
      </c>
      <c r="L137" s="49" t="str">
        <f>'PLM001-Active'!P130</f>
        <v>Complete</v>
      </c>
      <c r="M137" s="49">
        <f>'PLM001-Active'!U130</f>
        <v>0</v>
      </c>
      <c r="N137" s="49" t="str">
        <f>'PLM001-Active'!Q130</f>
        <v>2025/05/20</v>
      </c>
      <c r="O137" s="94">
        <f>'PLM001-Active'!L130/100</f>
        <v>456.95</v>
      </c>
      <c r="P137" s="94" t="str">
        <f t="shared" si="10"/>
        <v/>
      </c>
      <c r="Q137" s="63" t="str">
        <f t="shared" ca="1" si="11"/>
        <v/>
      </c>
      <c r="R137" s="76"/>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row>
    <row r="138" spans="1:74" s="15" customFormat="1" ht="11.25" customHeight="1">
      <c r="A138" s="14">
        <v>14</v>
      </c>
      <c r="B138" s="14" t="str">
        <f>'PLM001-Active'!A131</f>
        <v>M240704R1</v>
      </c>
      <c r="C138" s="14" t="str">
        <f>'PLM001-Active'!B131</f>
        <v>一體式夾管超音波流量計(DN25)[RD4]</v>
      </c>
      <c r="D138" s="95" t="str">
        <f>'PLM001-Active'!E131</f>
        <v>標籤貼紙 (回覆標籤版型料號)</v>
      </c>
      <c r="E138" s="15" t="str">
        <f>IF('PLM001-Active'!I131="",'PLM001-Active'!H131,LEFT('PLM001-Active'!I131,3))</f>
        <v>蘇哲弘</v>
      </c>
      <c r="F138" s="28">
        <f>DATEVALUE('PLM001-Active'!M131)</f>
        <v>45701</v>
      </c>
      <c r="G138" s="29" t="e">
        <f>DATEVALUE('PLM001-Active'!N131)</f>
        <v>#VALUE!</v>
      </c>
      <c r="H138" s="16" t="e">
        <f t="shared" si="12"/>
        <v>#VALUE!</v>
      </c>
      <c r="I138" s="28">
        <f>IF(ISERROR(DATEVALUE('PLM001-Active'!R131)),"",DATEVALUE('PLM001-Active'!R131))</f>
        <v>46030</v>
      </c>
      <c r="J138" s="29" t="str">
        <f>IF(ISERROR(DATEVALUE('PLM001-Active'!S131)),"",DATEVALUE('PLM001-Active'!S131))</f>
        <v/>
      </c>
      <c r="K138" s="16" t="str">
        <f t="shared" ref="K138:K152" si="13">IF(ISERROR(IF(OR(J138=0,I138=0)," - ",NETWORKDAYS(I138,J138))),"",IF(OR(J138=0,I138=0)," - ",NETWORKDAYS(I138,J138)))</f>
        <v/>
      </c>
      <c r="L138" s="49" t="str">
        <f>'PLM001-Active'!P131</f>
        <v>Complete</v>
      </c>
      <c r="M138" s="49">
        <f>'PLM001-Active'!U131</f>
        <v>0</v>
      </c>
      <c r="N138" s="49" t="str">
        <f>'PLM001-Active'!Q131</f>
        <v>2025/10/29</v>
      </c>
      <c r="O138" s="94">
        <f>'PLM001-Active'!L131/100</f>
        <v>456.95</v>
      </c>
      <c r="P138" s="94" t="str">
        <f t="shared" ref="P138:P201" si="14">IF(OR(AND(O138&gt;0%,I138=""),AND(O138=0%,I138&lt;&gt;""),AND(O138=0%,I138="",M138&lt;&gt;0)),"操作異常","")</f>
        <v/>
      </c>
      <c r="Q138" s="63" t="str">
        <f t="shared" ref="Q138:Q201" ca="1" si="15">IFERROR(IF(I138="","任務異常 "&amp;DATEDIF(F138,TODAY(),"d")&amp;" 天",IF(AND(TODAY()&gt;G138,O138&lt;&gt;100%),"任務異常 "&amp;DATEDIF(G138,TODAY(),"d")&amp;" 天","")),"")</f>
        <v/>
      </c>
      <c r="R138" s="76"/>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row>
    <row r="139" spans="1:74" s="15" customFormat="1" ht="11.25" customHeight="1">
      <c r="A139" s="14">
        <v>14.1</v>
      </c>
      <c r="B139" s="14" t="str">
        <f>'PLM001-Active'!A132</f>
        <v>M240704R1</v>
      </c>
      <c r="C139" s="14" t="str">
        <f>'PLM001-Active'!B132</f>
        <v>一體式夾管超音波流量計(DN25)[RD4]</v>
      </c>
      <c r="D139" s="95" t="str">
        <f>'PLM001-Active'!E132</f>
        <v>進料檢驗基準(機構)</v>
      </c>
      <c r="E139" s="15" t="str">
        <f>IF('PLM001-Active'!I132="",'PLM001-Active'!H132,LEFT('PLM001-Active'!I132,3))</f>
        <v>王瀚霆</v>
      </c>
      <c r="F139" s="28">
        <f>DATEVALUE('PLM001-Active'!M132)</f>
        <v>45701</v>
      </c>
      <c r="G139" s="29" t="e">
        <f>DATEVALUE('PLM001-Active'!N132)</f>
        <v>#VALUE!</v>
      </c>
      <c r="H139" s="16" t="e">
        <f t="shared" si="12"/>
        <v>#VALUE!</v>
      </c>
      <c r="I139" s="28">
        <f>IF(ISERROR(DATEVALUE('PLM001-Active'!R132)),"",DATEVALUE('PLM001-Active'!R132))</f>
        <v>45814</v>
      </c>
      <c r="J139" s="29" t="str">
        <f>IF(ISERROR(DATEVALUE('PLM001-Active'!S132)),"",DATEVALUE('PLM001-Active'!S132))</f>
        <v/>
      </c>
      <c r="K139" s="16" t="str">
        <f t="shared" si="13"/>
        <v/>
      </c>
      <c r="L139" s="49" t="str">
        <f>'PLM001-Active'!P132</f>
        <v>Complete</v>
      </c>
      <c r="M139" s="49">
        <f>'PLM001-Active'!U132</f>
        <v>0</v>
      </c>
      <c r="N139" s="49" t="str">
        <f>'PLM001-Active'!Q132</f>
        <v>2025/05/22</v>
      </c>
      <c r="O139" s="94">
        <f>'PLM001-Active'!L132/100</f>
        <v>456.95</v>
      </c>
      <c r="P139" s="94" t="str">
        <f t="shared" si="14"/>
        <v/>
      </c>
      <c r="Q139" s="63" t="str">
        <f t="shared" ca="1" si="15"/>
        <v/>
      </c>
      <c r="R139" s="76"/>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row>
    <row r="140" spans="1:74" s="15" customFormat="1" ht="11.25" customHeight="1">
      <c r="A140" s="14">
        <v>14.2</v>
      </c>
      <c r="B140" s="14" t="str">
        <f>'PLM001-Active'!A133</f>
        <v>D250101R1</v>
      </c>
      <c r="C140" s="14" t="str">
        <f>'PLM001-Active'!B133</f>
        <v>AI冷卻系統數位通訊溫度偵測器</v>
      </c>
      <c r="D140" s="95" t="str">
        <f>'PLM001-Active'!E133</f>
        <v>韌體審查</v>
      </c>
      <c r="E140" s="15" t="str">
        <f>IF('PLM001-Active'!I133="",'PLM001-Active'!H133,LEFT('PLM001-Active'!I133,3))</f>
        <v>張政崙</v>
      </c>
      <c r="F140" s="28">
        <f>DATEVALUE('PLM001-Active'!M133)</f>
        <v>45699</v>
      </c>
      <c r="G140" s="29" t="e">
        <f>DATEVALUE('PLM001-Active'!N133)</f>
        <v>#VALUE!</v>
      </c>
      <c r="H140" s="16" t="e">
        <f t="shared" si="12"/>
        <v>#VALUE!</v>
      </c>
      <c r="I140" s="28">
        <f>IF(ISERROR(DATEVALUE('PLM001-Active'!R133)),"",DATEVALUE('PLM001-Active'!R133))</f>
        <v>45910</v>
      </c>
      <c r="J140" s="29" t="str">
        <f>IF(ISERROR(DATEVALUE('PLM001-Active'!S133)),"",DATEVALUE('PLM001-Active'!S133))</f>
        <v/>
      </c>
      <c r="K140" s="16" t="str">
        <f t="shared" si="13"/>
        <v/>
      </c>
      <c r="L140" s="49" t="str">
        <f>'PLM001-Active'!P133</f>
        <v>Complete</v>
      </c>
      <c r="M140" s="49">
        <f>'PLM001-Active'!U133</f>
        <v>0</v>
      </c>
      <c r="N140" s="49" t="str">
        <f>'PLM001-Active'!Q133</f>
        <v>2025/02/12</v>
      </c>
      <c r="O140" s="94">
        <f>'PLM001-Active'!L133/100</f>
        <v>456.98</v>
      </c>
      <c r="P140" s="94" t="str">
        <f t="shared" si="14"/>
        <v/>
      </c>
      <c r="Q140" s="63" t="str">
        <f t="shared" ca="1" si="15"/>
        <v/>
      </c>
      <c r="R140" s="76"/>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row>
    <row r="141" spans="1:74" s="15" customFormat="1" ht="11.25" customHeight="1">
      <c r="A141" s="14">
        <v>14.3</v>
      </c>
      <c r="B141" s="14" t="str">
        <f>'PLM001-Active'!A134</f>
        <v>K240801R2</v>
      </c>
      <c r="C141" s="14" t="str">
        <f>'PLM001-Active'!B134</f>
        <v>PCB濕製程用插入式壓力感測器</v>
      </c>
      <c r="D141" s="95" t="str">
        <f>'PLM001-Active'!E134</f>
        <v>DVT-QA測試(含競爭樣機性能對照)</v>
      </c>
      <c r="E141" s="15" t="str">
        <f>IF('PLM001-Active'!I134="",'PLM001-Active'!H134,LEFT('PLM001-Active'!I134,3))</f>
        <v>陳威宏</v>
      </c>
      <c r="F141" s="28">
        <f>DATEVALUE('PLM001-Active'!M134)</f>
        <v>45726</v>
      </c>
      <c r="G141" s="29" t="e">
        <f>DATEVALUE('PLM001-Active'!N134)</f>
        <v>#VALUE!</v>
      </c>
      <c r="H141" s="16" t="e">
        <f t="shared" si="12"/>
        <v>#VALUE!</v>
      </c>
      <c r="I141" s="28">
        <f>IF(ISERROR(DATEVALUE('PLM001-Active'!R134)),"",DATEVALUE('PLM001-Active'!R134))</f>
        <v>45826</v>
      </c>
      <c r="J141" s="29" t="str">
        <f>IF(ISERROR(DATEVALUE('PLM001-Active'!S134)),"",DATEVALUE('PLM001-Active'!S134))</f>
        <v/>
      </c>
      <c r="K141" s="16" t="str">
        <f t="shared" si="13"/>
        <v/>
      </c>
      <c r="L141" s="49" t="str">
        <f>'PLM001-Active'!P134</f>
        <v>Complete</v>
      </c>
      <c r="M141" s="49">
        <f>'PLM001-Active'!U134</f>
        <v>0</v>
      </c>
      <c r="N141" s="49" t="str">
        <f>'PLM001-Active'!Q134</f>
        <v>2025/03/05</v>
      </c>
      <c r="O141" s="94">
        <f>'PLM001-Active'!L134/100</f>
        <v>456.98</v>
      </c>
      <c r="P141" s="94" t="str">
        <f t="shared" si="14"/>
        <v/>
      </c>
      <c r="Q141" s="63" t="str">
        <f t="shared" ca="1" si="15"/>
        <v/>
      </c>
      <c r="R141" s="76"/>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row>
    <row r="142" spans="1:74" s="15" customFormat="1" ht="11.25" customHeight="1">
      <c r="A142" s="14">
        <v>14.4</v>
      </c>
      <c r="B142" s="14" t="str">
        <f>'PLM001-Active'!A135</f>
        <v>K240801R2</v>
      </c>
      <c r="C142" s="14" t="str">
        <f>'PLM001-Active'!B135</f>
        <v>PCB濕製程用插入式壓力感測器</v>
      </c>
      <c r="D142" s="95" t="str">
        <f>'PLM001-Active'!E135</f>
        <v>DVT-QA樣機EOM建立</v>
      </c>
      <c r="E142" s="15" t="str">
        <f>IF('PLM001-Active'!I135="",'PLM001-Active'!H135,LEFT('PLM001-Active'!I135,3))</f>
        <v>張良琪</v>
      </c>
      <c r="F142" s="28">
        <f>DATEVALUE('PLM001-Active'!M135)</f>
        <v>45698</v>
      </c>
      <c r="G142" s="29" t="e">
        <f>DATEVALUE('PLM001-Active'!N135)</f>
        <v>#VALUE!</v>
      </c>
      <c r="H142" s="16" t="e">
        <f t="shared" si="12"/>
        <v>#VALUE!</v>
      </c>
      <c r="I142" s="28" t="str">
        <f>IF(ISERROR(DATEVALUE('PLM001-Active'!R135)),"",DATEVALUE('PLM001-Active'!R135))</f>
        <v/>
      </c>
      <c r="J142" s="29" t="str">
        <f>IF(ISERROR(DATEVALUE('PLM001-Active'!S135)),"",DATEVALUE('PLM001-Active'!S135))</f>
        <v/>
      </c>
      <c r="K142" s="16" t="str">
        <f t="shared" si="13"/>
        <v/>
      </c>
      <c r="L142" s="49" t="str">
        <f>'PLM001-Active'!P135</f>
        <v>Active</v>
      </c>
      <c r="M142" s="49">
        <f>'PLM001-Active'!U135</f>
        <v>0</v>
      </c>
      <c r="N142" s="49">
        <f>'PLM001-Active'!Q135</f>
        <v>0</v>
      </c>
      <c r="O142" s="94">
        <f>'PLM001-Active'!L135/100</f>
        <v>456.98</v>
      </c>
      <c r="P142" s="94" t="str">
        <f t="shared" si="14"/>
        <v>操作異常</v>
      </c>
      <c r="Q142" s="63" t="str">
        <f t="shared" ca="1" si="15"/>
        <v>任務異常 346 天</v>
      </c>
      <c r="R142" s="76"/>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row>
    <row r="143" spans="1:74" s="15" customFormat="1" ht="11.25" customHeight="1">
      <c r="A143" s="14">
        <v>14.5</v>
      </c>
      <c r="B143" s="14" t="str">
        <f>'PLM001-Active'!A136</f>
        <v>D250101R1</v>
      </c>
      <c r="C143" s="14" t="str">
        <f>'PLM001-Active'!B136</f>
        <v>AI冷卻系統數位通訊溫度偵測器</v>
      </c>
      <c r="D143" s="95" t="str">
        <f>'PLM001-Active'!E136</f>
        <v>工況試煉送樣</v>
      </c>
      <c r="E143" s="15" t="str">
        <f>IF('PLM001-Active'!I136="",'PLM001-Active'!H136,LEFT('PLM001-Active'!I136,3))</f>
        <v>黃胤綸</v>
      </c>
      <c r="F143" s="28">
        <f>DATEVALUE('PLM001-Active'!M136)</f>
        <v>45706</v>
      </c>
      <c r="G143" s="29" t="e">
        <f>DATEVALUE('PLM001-Active'!N136)</f>
        <v>#VALUE!</v>
      </c>
      <c r="H143" s="16" t="e">
        <f t="shared" si="12"/>
        <v>#VALUE!</v>
      </c>
      <c r="I143" s="28">
        <f>IF(ISERROR(DATEVALUE('PLM001-Active'!R136)),"",DATEVALUE('PLM001-Active'!R136))</f>
        <v>45701</v>
      </c>
      <c r="J143" s="29" t="str">
        <f>IF(ISERROR(DATEVALUE('PLM001-Active'!S136)),"",DATEVALUE('PLM001-Active'!S136))</f>
        <v/>
      </c>
      <c r="K143" s="16" t="str">
        <f t="shared" si="13"/>
        <v/>
      </c>
      <c r="L143" s="49" t="str">
        <f>'PLM001-Active'!P136</f>
        <v>Complete</v>
      </c>
      <c r="M143" s="49">
        <f>'PLM001-Active'!U136</f>
        <v>0</v>
      </c>
      <c r="N143" s="49" t="str">
        <f>'PLM001-Active'!Q136</f>
        <v>2025/02/07</v>
      </c>
      <c r="O143" s="94">
        <f>'PLM001-Active'!L136/100</f>
        <v>457</v>
      </c>
      <c r="P143" s="94" t="str">
        <f t="shared" si="14"/>
        <v/>
      </c>
      <c r="Q143" s="63" t="str">
        <f t="shared" ca="1" si="15"/>
        <v/>
      </c>
      <c r="R143" s="76"/>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row>
    <row r="144" spans="1:74" s="15" customFormat="1" ht="11.25" customHeight="1">
      <c r="A144" s="14">
        <v>14.6</v>
      </c>
      <c r="B144" s="14" t="str">
        <f>'PLM001-Active'!A137</f>
        <v>D250101R1</v>
      </c>
      <c r="C144" s="14" t="str">
        <f>'PLM001-Active'!B137</f>
        <v>AI冷卻系統數位通訊溫度偵測器</v>
      </c>
      <c r="D144" s="95" t="str">
        <f>'PLM001-Active'!E137</f>
        <v>模具設計與開模(本體/配件)</v>
      </c>
      <c r="E144" s="15" t="str">
        <f>IF('PLM001-Active'!I137="",'PLM001-Active'!H137,LEFT('PLM001-Active'!I137,3))</f>
        <v>鄭貫中</v>
      </c>
      <c r="F144" s="28">
        <f>DATEVALUE('PLM001-Active'!M137)</f>
        <v>45735</v>
      </c>
      <c r="G144" s="29" t="e">
        <f>DATEVALUE('PLM001-Active'!N137)</f>
        <v>#VALUE!</v>
      </c>
      <c r="H144" s="16" t="e">
        <f t="shared" si="12"/>
        <v>#VALUE!</v>
      </c>
      <c r="I144" s="28">
        <f>IF(ISERROR(DATEVALUE('PLM001-Active'!R137)),"",DATEVALUE('PLM001-Active'!R137))</f>
        <v>45873</v>
      </c>
      <c r="J144" s="29" t="str">
        <f>IF(ISERROR(DATEVALUE('PLM001-Active'!S137)),"",DATEVALUE('PLM001-Active'!S137))</f>
        <v/>
      </c>
      <c r="K144" s="16" t="str">
        <f t="shared" si="13"/>
        <v/>
      </c>
      <c r="L144" s="49" t="str">
        <f>'PLM001-Active'!P137</f>
        <v>Complete</v>
      </c>
      <c r="M144" s="49">
        <f>'PLM001-Active'!U137</f>
        <v>0</v>
      </c>
      <c r="N144" s="49" t="str">
        <f>'PLM001-Active'!Q137</f>
        <v>2025/03/27</v>
      </c>
      <c r="O144" s="94">
        <f>'PLM001-Active'!L137/100</f>
        <v>457</v>
      </c>
      <c r="P144" s="94" t="str">
        <f t="shared" si="14"/>
        <v/>
      </c>
      <c r="Q144" s="63" t="str">
        <f t="shared" ca="1" si="15"/>
        <v/>
      </c>
      <c r="R144" s="76"/>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row>
    <row r="145" spans="1:74" s="15" customFormat="1" ht="11.25" customHeight="1">
      <c r="A145" s="14">
        <v>14.7</v>
      </c>
      <c r="B145" s="14" t="str">
        <f>'PLM001-Active'!A138</f>
        <v>D250101R1</v>
      </c>
      <c r="C145" s="14" t="str">
        <f>'PLM001-Active'!B138</f>
        <v>AI冷卻系統數位通訊溫度偵測器</v>
      </c>
      <c r="D145" s="95" t="str">
        <f>'PLM001-Active'!E138</f>
        <v>DM與手冊草稿</v>
      </c>
      <c r="E145" s="15" t="str">
        <f>IF('PLM001-Active'!I138="",'PLM001-Active'!H138,LEFT('PLM001-Active'!I138,3))</f>
        <v>黃胤綸</v>
      </c>
      <c r="F145" s="28">
        <f>DATEVALUE('PLM001-Active'!M138)</f>
        <v>45701</v>
      </c>
      <c r="G145" s="29" t="e">
        <f>DATEVALUE('PLM001-Active'!N138)</f>
        <v>#VALUE!</v>
      </c>
      <c r="H145" s="16" t="e">
        <f t="shared" si="12"/>
        <v>#VALUE!</v>
      </c>
      <c r="I145" s="28">
        <f>IF(ISERROR(DATEVALUE('PLM001-Active'!R138)),"",DATEVALUE('PLM001-Active'!R138))</f>
        <v>45701</v>
      </c>
      <c r="J145" s="29" t="str">
        <f>IF(ISERROR(DATEVALUE('PLM001-Active'!S138)),"",DATEVALUE('PLM001-Active'!S138))</f>
        <v/>
      </c>
      <c r="K145" s="16" t="str">
        <f t="shared" si="13"/>
        <v/>
      </c>
      <c r="L145" s="49" t="str">
        <f>'PLM001-Active'!P138</f>
        <v>Complete</v>
      </c>
      <c r="M145" s="49">
        <f>'PLM001-Active'!U138</f>
        <v>0</v>
      </c>
      <c r="N145" s="49" t="str">
        <f>'PLM001-Active'!Q138</f>
        <v>2025/02/06</v>
      </c>
      <c r="O145" s="94">
        <f>'PLM001-Active'!L138/100</f>
        <v>457</v>
      </c>
      <c r="P145" s="94" t="str">
        <f t="shared" si="14"/>
        <v/>
      </c>
      <c r="Q145" s="63" t="str">
        <f t="shared" ca="1" si="15"/>
        <v/>
      </c>
      <c r="R145" s="76"/>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row>
    <row r="146" spans="1:74" s="15" customFormat="1" ht="11.25" customHeight="1">
      <c r="A146" s="14">
        <v>14.8</v>
      </c>
      <c r="B146" s="14" t="str">
        <f>'PLM001-Active'!A139</f>
        <v>M240101P1</v>
      </c>
      <c r="C146" s="14" t="str">
        <f>'PLM001-Active'!B139</f>
        <v>首次生產-液體洩漏偵測器</v>
      </c>
      <c r="D146" s="95" t="str">
        <f>'PLM001-Active'!E139</f>
        <v>第二次製作</v>
      </c>
      <c r="E146" s="15" t="str">
        <f>IF('PLM001-Active'!I139="",'PLM001-Active'!H139,LEFT('PLM001-Active'!I139,3))</f>
        <v>蘇漢城</v>
      </c>
      <c r="F146" s="28">
        <f>DATEVALUE('PLM001-Active'!M139)</f>
        <v>45846</v>
      </c>
      <c r="G146" s="29" t="e">
        <f>DATEVALUE('PLM001-Active'!N139)</f>
        <v>#VALUE!</v>
      </c>
      <c r="H146" s="16" t="e">
        <f t="shared" si="12"/>
        <v>#VALUE!</v>
      </c>
      <c r="I146" s="28">
        <f>IF(ISERROR(DATEVALUE('PLM001-Active'!R139)),"",DATEVALUE('PLM001-Active'!R139))</f>
        <v>45932</v>
      </c>
      <c r="J146" s="29" t="str">
        <f>IF(ISERROR(DATEVALUE('PLM001-Active'!S139)),"",DATEVALUE('PLM001-Active'!S139))</f>
        <v/>
      </c>
      <c r="K146" s="16" t="str">
        <f t="shared" si="13"/>
        <v/>
      </c>
      <c r="L146" s="49" t="str">
        <f>'PLM001-Active'!P139</f>
        <v>Complete</v>
      </c>
      <c r="M146" s="49">
        <f>'PLM001-Active'!U139</f>
        <v>0</v>
      </c>
      <c r="N146" s="49" t="str">
        <f>'PLM001-Active'!Q139</f>
        <v>2025/07/02</v>
      </c>
      <c r="O146" s="94">
        <f>'PLM001-Active'!L139/100</f>
        <v>457.01</v>
      </c>
      <c r="P146" s="94" t="str">
        <f t="shared" si="14"/>
        <v/>
      </c>
      <c r="Q146" s="63" t="str">
        <f t="shared" ca="1" si="15"/>
        <v/>
      </c>
      <c r="R146" s="76"/>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row>
    <row r="147" spans="1:74" s="15" customFormat="1" ht="11.25" customHeight="1">
      <c r="A147" s="14">
        <v>14.9</v>
      </c>
      <c r="B147" s="14" t="str">
        <f>'PLM001-Active'!A140</f>
        <v>D250101R1</v>
      </c>
      <c r="C147" s="14" t="str">
        <f>'PLM001-Active'!B140</f>
        <v>AI冷卻系統數位通訊溫度偵測器</v>
      </c>
      <c r="D147" s="95" t="str">
        <f>'PLM001-Active'!E140</f>
        <v>GPX8 DVT-QA</v>
      </c>
      <c r="E147" s="15" t="str">
        <f>IF('PLM001-Active'!I140="",'PLM001-Active'!H140,LEFT('PLM001-Active'!I140,3))</f>
        <v>朱哲演</v>
      </c>
      <c r="F147" s="28">
        <f>DATEVALUE('PLM001-Active'!M140)</f>
        <v>45715</v>
      </c>
      <c r="G147" s="29" t="e">
        <f>DATEVALUE('PLM001-Active'!N140)</f>
        <v>#VALUE!</v>
      </c>
      <c r="H147" s="16" t="e">
        <f t="shared" si="12"/>
        <v>#VALUE!</v>
      </c>
      <c r="I147" s="28">
        <f>IF(ISERROR(DATEVALUE('PLM001-Active'!R140)),"",DATEVALUE('PLM001-Active'!R140))</f>
        <v>45897</v>
      </c>
      <c r="J147" s="29" t="str">
        <f>IF(ISERROR(DATEVALUE('PLM001-Active'!S140)),"",DATEVALUE('PLM001-Active'!S140))</f>
        <v/>
      </c>
      <c r="K147" s="16" t="str">
        <f t="shared" si="13"/>
        <v/>
      </c>
      <c r="L147" s="49" t="str">
        <f>'PLM001-Active'!P140</f>
        <v>Complete</v>
      </c>
      <c r="M147" s="49">
        <f>'PLM001-Active'!U140</f>
        <v>0</v>
      </c>
      <c r="N147" s="49" t="str">
        <f>'PLM001-Active'!Q140</f>
        <v>2025/08/06</v>
      </c>
      <c r="O147" s="94">
        <f>'PLM001-Active'!L140/100</f>
        <v>457.02</v>
      </c>
      <c r="P147" s="94" t="str">
        <f t="shared" si="14"/>
        <v/>
      </c>
      <c r="Q147" s="63" t="str">
        <f t="shared" ca="1" si="15"/>
        <v/>
      </c>
      <c r="R147" s="76"/>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row>
    <row r="148" spans="1:74" s="15" customFormat="1" ht="11.25" customHeight="1">
      <c r="A148" s="14">
        <v>15</v>
      </c>
      <c r="B148" s="14" t="str">
        <f>'PLM001-Active'!A141</f>
        <v>M240704R1</v>
      </c>
      <c r="C148" s="14" t="str">
        <f>'PLM001-Active'!B141</f>
        <v>一體式夾管超音波流量計(DN25)[RD4]</v>
      </c>
      <c r="D148" s="95" t="str">
        <f>'PLM001-Active'!E141</f>
        <v>SOP/加工重點 (半成品/成品/組裝/測試)</v>
      </c>
      <c r="E148" s="15" t="str">
        <f>IF('PLM001-Active'!I141="",'PLM001-Active'!H141,LEFT('PLM001-Active'!I141,3))</f>
        <v>魏暉恩</v>
      </c>
      <c r="F148" s="28">
        <f>DATEVALUE('PLM001-Active'!M141)</f>
        <v>45715</v>
      </c>
      <c r="G148" s="29" t="e">
        <f>DATEVALUE('PLM001-Active'!N141)</f>
        <v>#VALUE!</v>
      </c>
      <c r="H148" s="16" t="e">
        <f t="shared" si="12"/>
        <v>#VALUE!</v>
      </c>
      <c r="I148" s="28">
        <f>IF(ISERROR(DATEVALUE('PLM001-Active'!R141)),"",DATEVALUE('PLM001-Active'!R141))</f>
        <v>45915</v>
      </c>
      <c r="J148" s="29" t="str">
        <f>IF(ISERROR(DATEVALUE('PLM001-Active'!S141)),"",DATEVALUE('PLM001-Active'!S141))</f>
        <v/>
      </c>
      <c r="K148" s="16" t="str">
        <f t="shared" si="13"/>
        <v/>
      </c>
      <c r="L148" s="49" t="str">
        <f>'PLM001-Active'!P141</f>
        <v>Complete</v>
      </c>
      <c r="M148" s="49">
        <f>'PLM001-Active'!U141</f>
        <v>0</v>
      </c>
      <c r="N148" s="49" t="str">
        <f>'PLM001-Active'!Q141</f>
        <v>2025/08/25</v>
      </c>
      <c r="O148" s="94">
        <f>'PLM001-Active'!L141/100</f>
        <v>457.02</v>
      </c>
      <c r="P148" s="94" t="str">
        <f t="shared" si="14"/>
        <v/>
      </c>
      <c r="Q148" s="63" t="str">
        <f t="shared" ca="1" si="15"/>
        <v/>
      </c>
      <c r="R148" s="76"/>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row>
    <row r="149" spans="1:74" s="15" customFormat="1" ht="11.25" customHeight="1">
      <c r="A149" s="14">
        <v>15.1</v>
      </c>
      <c r="B149" s="14" t="str">
        <f>'PLM001-Active'!A142</f>
        <v>K240801R2</v>
      </c>
      <c r="C149" s="14" t="str">
        <f>'PLM001-Active'!B142</f>
        <v>PCB濕製程用插入式壓力感測器</v>
      </c>
      <c r="D149" s="95" t="str">
        <f>'PLM001-Active'!E142</f>
        <v>工況試煉送樣</v>
      </c>
      <c r="E149" s="15" t="str">
        <f>IF('PLM001-Active'!I142="",'PLM001-Active'!H142,LEFT('PLM001-Active'!I142,3))</f>
        <v>王俊博</v>
      </c>
      <c r="F149" s="28">
        <f>DATEVALUE('PLM001-Active'!M142)</f>
        <v>45723</v>
      </c>
      <c r="G149" s="29" t="e">
        <f>DATEVALUE('PLM001-Active'!N142)</f>
        <v>#VALUE!</v>
      </c>
      <c r="H149" s="16" t="e">
        <f t="shared" si="12"/>
        <v>#VALUE!</v>
      </c>
      <c r="I149" s="28">
        <f>IF(ISERROR(DATEVALUE('PLM001-Active'!R142)),"",DATEVALUE('PLM001-Active'!R142))</f>
        <v>45897</v>
      </c>
      <c r="J149" s="29" t="str">
        <f>IF(ISERROR(DATEVALUE('PLM001-Active'!S142)),"",DATEVALUE('PLM001-Active'!S142))</f>
        <v/>
      </c>
      <c r="K149" s="16" t="str">
        <f t="shared" si="13"/>
        <v/>
      </c>
      <c r="L149" s="49" t="str">
        <f>'PLM001-Active'!P142</f>
        <v>Complete</v>
      </c>
      <c r="M149" s="49">
        <f>'PLM001-Active'!U142</f>
        <v>0</v>
      </c>
      <c r="N149" s="49" t="str">
        <f>'PLM001-Active'!Q142</f>
        <v>2025/08/04</v>
      </c>
      <c r="O149" s="94">
        <f>'PLM001-Active'!L142/100</f>
        <v>457.09</v>
      </c>
      <c r="P149" s="94" t="str">
        <f t="shared" si="14"/>
        <v/>
      </c>
      <c r="Q149" s="63" t="str">
        <f t="shared" ca="1" si="15"/>
        <v/>
      </c>
      <c r="R149" s="76"/>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row>
    <row r="150" spans="1:74" s="15" customFormat="1" ht="11.25" customHeight="1">
      <c r="A150" s="14">
        <v>15.2</v>
      </c>
      <c r="B150" s="14" t="str">
        <f>'PLM001-Active'!A143</f>
        <v>K240801R2</v>
      </c>
      <c r="C150" s="14" t="str">
        <f>'PLM001-Active'!B143</f>
        <v>PCB濕製程用插入式壓力感測器</v>
      </c>
      <c r="D150" s="95" t="str">
        <f>'PLM001-Active'!E143</f>
        <v>QC工程表</v>
      </c>
      <c r="E150" s="15" t="str">
        <f>IF('PLM001-Active'!I143="",'PLM001-Active'!H143,LEFT('PLM001-Active'!I143,3))</f>
        <v>王俊博</v>
      </c>
      <c r="F150" s="28">
        <f>DATEVALUE('PLM001-Active'!M143)</f>
        <v>45715</v>
      </c>
      <c r="G150" s="29" t="e">
        <f>DATEVALUE('PLM001-Active'!N143)</f>
        <v>#VALUE!</v>
      </c>
      <c r="H150" s="16" t="e">
        <f t="shared" si="12"/>
        <v>#VALUE!</v>
      </c>
      <c r="I150" s="28">
        <f>IF(ISERROR(DATEVALUE('PLM001-Active'!R143)),"",DATEVALUE('PLM001-Active'!R143))</f>
        <v>45874</v>
      </c>
      <c r="J150" s="29" t="str">
        <f>IF(ISERROR(DATEVALUE('PLM001-Active'!S143)),"",DATEVALUE('PLM001-Active'!S143))</f>
        <v/>
      </c>
      <c r="K150" s="16" t="str">
        <f t="shared" si="13"/>
        <v/>
      </c>
      <c r="L150" s="49" t="str">
        <f>'PLM001-Active'!P143</f>
        <v>Complete</v>
      </c>
      <c r="M150" s="49">
        <f>'PLM001-Active'!U143</f>
        <v>0</v>
      </c>
      <c r="N150" s="49" t="str">
        <f>'PLM001-Active'!Q143</f>
        <v>2025/08/05</v>
      </c>
      <c r="O150" s="94">
        <f>'PLM001-Active'!L143/100</f>
        <v>457.09</v>
      </c>
      <c r="P150" s="94" t="str">
        <f t="shared" si="14"/>
        <v/>
      </c>
      <c r="Q150" s="63" t="str">
        <f t="shared" ca="1" si="15"/>
        <v/>
      </c>
      <c r="R150" s="76"/>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row>
    <row r="151" spans="1:74" s="15" customFormat="1" ht="11.25" customHeight="1">
      <c r="A151" s="14">
        <v>15.3</v>
      </c>
      <c r="B151" s="14" t="str">
        <f>'PLM001-Active'!A144</f>
        <v>M250201C1</v>
      </c>
      <c r="C151" s="14" t="str">
        <f>'PLM001-Active'!B144</f>
        <v>工業爆炸環境防爆型音叉感測器</v>
      </c>
      <c r="D151" s="95" t="str">
        <f>'PLM001-Active'!E144</f>
        <v>專案任務排程與人力規劃</v>
      </c>
      <c r="E151" s="15" t="str">
        <f>IF('PLM001-Active'!I144="",'PLM001-Active'!H144,LEFT('PLM001-Active'!I144,3))</f>
        <v>黃胤綸</v>
      </c>
      <c r="F151" s="28">
        <f>DATEVALUE('PLM001-Active'!M144)</f>
        <v>45719</v>
      </c>
      <c r="G151" s="29" t="e">
        <f>DATEVALUE('PLM001-Active'!N144)</f>
        <v>#VALUE!</v>
      </c>
      <c r="H151" s="16" t="e">
        <f t="shared" si="12"/>
        <v>#VALUE!</v>
      </c>
      <c r="I151" s="28">
        <f>IF(ISERROR(DATEVALUE('PLM001-Active'!R144)),"",DATEVALUE('PLM001-Active'!R144))</f>
        <v>45721</v>
      </c>
      <c r="J151" s="29" t="str">
        <f>IF(ISERROR(DATEVALUE('PLM001-Active'!S144)),"",DATEVALUE('PLM001-Active'!S144))</f>
        <v/>
      </c>
      <c r="K151" s="16" t="str">
        <f t="shared" si="13"/>
        <v/>
      </c>
      <c r="L151" s="49" t="str">
        <f>'PLM001-Active'!P144</f>
        <v>Complete</v>
      </c>
      <c r="M151" s="49">
        <f>'PLM001-Active'!U144</f>
        <v>0</v>
      </c>
      <c r="N151" s="49" t="str">
        <f>'PLM001-Active'!Q144</f>
        <v>2025/02/25</v>
      </c>
      <c r="O151" s="94">
        <f>'PLM001-Active'!L144/100</f>
        <v>457.14</v>
      </c>
      <c r="P151" s="94" t="str">
        <f t="shared" si="14"/>
        <v/>
      </c>
      <c r="Q151" s="63" t="str">
        <f t="shared" ca="1" si="15"/>
        <v/>
      </c>
      <c r="R151" s="76"/>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row>
    <row r="152" spans="1:74" s="15" customFormat="1" ht="11.25" customHeight="1">
      <c r="A152" s="14">
        <v>15.4</v>
      </c>
      <c r="B152" s="14" t="str">
        <f>'PLM001-Active'!A145</f>
        <v>D250101R1</v>
      </c>
      <c r="C152" s="14" t="str">
        <f>'PLM001-Active'!B145</f>
        <v>AI冷卻系統數位通訊溫度偵測器</v>
      </c>
      <c r="D152" s="95" t="str">
        <f>'PLM001-Active'!E145</f>
        <v>連板測試治具規劃與製作</v>
      </c>
      <c r="E152" s="15" t="str">
        <f>IF('PLM001-Active'!I145="",'PLM001-Active'!H145,LEFT('PLM001-Active'!I145,3))</f>
        <v>賴慶樺</v>
      </c>
      <c r="F152" s="28">
        <f>DATEVALUE('PLM001-Active'!M145)</f>
        <v>45737</v>
      </c>
      <c r="G152" s="29" t="e">
        <f>DATEVALUE('PLM001-Active'!N145)</f>
        <v>#VALUE!</v>
      </c>
      <c r="H152" s="16" t="e">
        <f t="shared" si="12"/>
        <v>#VALUE!</v>
      </c>
      <c r="I152" s="28">
        <f>IF(ISERROR(DATEVALUE('PLM001-Active'!R145)),"",DATEVALUE('PLM001-Active'!R145))</f>
        <v>46001</v>
      </c>
      <c r="J152" s="29" t="str">
        <f>IF(ISERROR(DATEVALUE('PLM001-Active'!S145)),"",DATEVALUE('PLM001-Active'!S145))</f>
        <v/>
      </c>
      <c r="K152" s="16" t="str">
        <f t="shared" si="13"/>
        <v/>
      </c>
      <c r="L152" s="49" t="str">
        <f>'PLM001-Active'!P145</f>
        <v>Complete</v>
      </c>
      <c r="M152" s="49">
        <f>'PLM001-Active'!U145</f>
        <v>0</v>
      </c>
      <c r="N152" s="49" t="str">
        <f>'PLM001-Active'!Q145</f>
        <v>2025/08/04</v>
      </c>
      <c r="O152" s="94">
        <f>'PLM001-Active'!L145/100</f>
        <v>457.19</v>
      </c>
      <c r="P152" s="94" t="str">
        <f t="shared" si="14"/>
        <v/>
      </c>
      <c r="Q152" s="63" t="str">
        <f t="shared" ca="1" si="15"/>
        <v/>
      </c>
      <c r="R152" s="76"/>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row>
    <row r="153" spans="1:74" s="15" customFormat="1">
      <c r="A153" s="14">
        <v>15.5</v>
      </c>
      <c r="B153" s="14" t="str">
        <f>'PLM001-Active'!A146</f>
        <v>D250101R1</v>
      </c>
      <c r="C153" s="14" t="str">
        <f>'PLM001-Active'!B146</f>
        <v>AI冷卻系統數位通訊溫度偵測器</v>
      </c>
      <c r="D153" s="95" t="str">
        <f>'PLM001-Active'!E146</f>
        <v>QC工程表</v>
      </c>
      <c r="E153" s="15" t="str">
        <f>IF('PLM001-Active'!I146="",'PLM001-Active'!H146,LEFT('PLM001-Active'!I146,3))</f>
        <v>李騏敬</v>
      </c>
      <c r="F153" s="28">
        <f>DATEVALUE('PLM001-Active'!M146)</f>
        <v>45723</v>
      </c>
      <c r="G153" s="29" t="e">
        <f>DATEVALUE('PLM001-Active'!N146)</f>
        <v>#VALUE!</v>
      </c>
      <c r="H153" s="16" t="e">
        <f t="shared" si="12"/>
        <v>#VALUE!</v>
      </c>
      <c r="I153" s="28">
        <f>IF(ISERROR(DATEVALUE('PLM001-Active'!R146)),"",DATEVALUE('PLM001-Active'!R146))</f>
        <v>45895</v>
      </c>
      <c r="J153" s="29" t="str">
        <f>IF(ISERROR(DATEVALUE('PLM001-Active'!S146)),"",DATEVALUE('PLM001-Active'!S146))</f>
        <v/>
      </c>
      <c r="K153" s="16" t="str">
        <f t="shared" ref="K153:K208" si="16">IF(ISERROR(IF(OR(J153=0,I153=0)," - ",NETWORKDAYS(I153,J153))),"",IF(OR(J153=0,I153=0)," - ",NETWORKDAYS(I153,J153)))</f>
        <v/>
      </c>
      <c r="L153" s="49" t="str">
        <f>'PLM001-Active'!P146</f>
        <v>Complete</v>
      </c>
      <c r="M153" s="49">
        <f>'PLM001-Active'!U146</f>
        <v>0</v>
      </c>
      <c r="N153" s="49" t="str">
        <f>'PLM001-Active'!Q146</f>
        <v>2025/08/26</v>
      </c>
      <c r="O153" s="94">
        <f>'PLM001-Active'!L146/100</f>
        <v>457.19</v>
      </c>
      <c r="P153" s="94" t="str">
        <f t="shared" si="14"/>
        <v/>
      </c>
      <c r="Q153" s="63" t="str">
        <f t="shared" ca="1" si="15"/>
        <v/>
      </c>
      <c r="R153" s="76"/>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row>
    <row r="154" spans="1:74" s="15" customFormat="1">
      <c r="A154" s="14">
        <v>15.6</v>
      </c>
      <c r="B154" s="14" t="str">
        <f>'PLM001-Active'!A147</f>
        <v>D250101R1</v>
      </c>
      <c r="C154" s="14" t="str">
        <f>'PLM001-Active'!B147</f>
        <v>AI冷卻系統數位通訊溫度偵測器</v>
      </c>
      <c r="D154" s="95" t="str">
        <f>'PLM001-Active'!E147</f>
        <v>進料檢驗基準</v>
      </c>
      <c r="E154" s="15" t="str">
        <f>IF('PLM001-Active'!I147="",'PLM001-Active'!H147,LEFT('PLM001-Active'!I147,3))</f>
        <v>李騏敬</v>
      </c>
      <c r="F154" s="28">
        <f>DATEVALUE('PLM001-Active'!M147)</f>
        <v>45723</v>
      </c>
      <c r="G154" s="29" t="e">
        <f>DATEVALUE('PLM001-Active'!N147)</f>
        <v>#VALUE!</v>
      </c>
      <c r="H154" s="16" t="e">
        <f t="shared" si="12"/>
        <v>#VALUE!</v>
      </c>
      <c r="I154" s="28">
        <f>IF(ISERROR(DATEVALUE('PLM001-Active'!R147)),"",DATEVALUE('PLM001-Active'!R147))</f>
        <v>45792</v>
      </c>
      <c r="J154" s="29" t="str">
        <f>IF(ISERROR(DATEVALUE('PLM001-Active'!S147)),"",DATEVALUE('PLM001-Active'!S147))</f>
        <v/>
      </c>
      <c r="K154" s="16" t="str">
        <f t="shared" si="16"/>
        <v/>
      </c>
      <c r="L154" s="49" t="str">
        <f>'PLM001-Active'!P147</f>
        <v>Complete</v>
      </c>
      <c r="M154" s="49">
        <f>'PLM001-Active'!U147</f>
        <v>0</v>
      </c>
      <c r="N154" s="49" t="str">
        <f>'PLM001-Active'!Q147</f>
        <v>2025/05/15</v>
      </c>
      <c r="O154" s="94">
        <f>'PLM001-Active'!L147/100</f>
        <v>457.19</v>
      </c>
      <c r="P154" s="94" t="str">
        <f t="shared" si="14"/>
        <v/>
      </c>
      <c r="Q154" s="63" t="str">
        <f t="shared" ca="1" si="15"/>
        <v/>
      </c>
      <c r="R154" s="76"/>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row>
    <row r="155" spans="1:74" s="15" customFormat="1">
      <c r="A155" s="14">
        <v>15.7</v>
      </c>
      <c r="B155" s="14" t="str">
        <f>'PLM001-Active'!A148</f>
        <v>D250101R1</v>
      </c>
      <c r="C155" s="14" t="str">
        <f>'PLM001-Active'!B148</f>
        <v>AI冷卻系統數位通訊溫度偵測器</v>
      </c>
      <c r="D155" s="95" t="str">
        <f>'PLM001-Active'!E148</f>
        <v>產品檢驗基準</v>
      </c>
      <c r="E155" s="15" t="str">
        <f>IF('PLM001-Active'!I148="",'PLM001-Active'!H148,LEFT('PLM001-Active'!I148,3))</f>
        <v>李騏敬</v>
      </c>
      <c r="F155" s="28">
        <f>DATEVALUE('PLM001-Active'!M148)</f>
        <v>45723</v>
      </c>
      <c r="G155" s="29" t="e">
        <f>DATEVALUE('PLM001-Active'!N148)</f>
        <v>#VALUE!</v>
      </c>
      <c r="H155" s="16" t="e">
        <f t="shared" si="12"/>
        <v>#VALUE!</v>
      </c>
      <c r="I155" s="28">
        <f>IF(ISERROR(DATEVALUE('PLM001-Active'!R148)),"",DATEVALUE('PLM001-Active'!R148))</f>
        <v>45880</v>
      </c>
      <c r="J155" s="29" t="str">
        <f>IF(ISERROR(DATEVALUE('PLM001-Active'!S148)),"",DATEVALUE('PLM001-Active'!S148))</f>
        <v/>
      </c>
      <c r="K155" s="16" t="str">
        <f t="shared" si="16"/>
        <v/>
      </c>
      <c r="L155" s="49" t="str">
        <f>'PLM001-Active'!P148</f>
        <v>Complete</v>
      </c>
      <c r="M155" s="49">
        <f>'PLM001-Active'!U148</f>
        <v>0</v>
      </c>
      <c r="N155" s="49" t="str">
        <f>'PLM001-Active'!Q148</f>
        <v>2025/08/11</v>
      </c>
      <c r="O155" s="94">
        <f>'PLM001-Active'!L148/100</f>
        <v>457.19</v>
      </c>
      <c r="P155" s="94" t="str">
        <f t="shared" si="14"/>
        <v/>
      </c>
      <c r="Q155" s="63" t="str">
        <f t="shared" ca="1" si="15"/>
        <v/>
      </c>
      <c r="R155" s="76"/>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row>
    <row r="156" spans="1:74" s="15" customFormat="1">
      <c r="A156" s="14">
        <v>15.8</v>
      </c>
      <c r="B156" s="14" t="str">
        <f>'PLM001-Active'!A149</f>
        <v>D250101R1</v>
      </c>
      <c r="C156" s="14" t="str">
        <f>'PLM001-Active'!B149</f>
        <v>AI冷卻系統數位通訊溫度偵測器</v>
      </c>
      <c r="D156" s="95" t="str">
        <f>'PLM001-Active'!E149</f>
        <v>產品檢驗記錄</v>
      </c>
      <c r="E156" s="15" t="str">
        <f>IF('PLM001-Active'!I149="",'PLM001-Active'!H149,LEFT('PLM001-Active'!I149,3))</f>
        <v>李騏敬</v>
      </c>
      <c r="F156" s="28">
        <f>DATEVALUE('PLM001-Active'!M149)</f>
        <v>45723</v>
      </c>
      <c r="G156" s="29" t="e">
        <f>DATEVALUE('PLM001-Active'!N149)</f>
        <v>#VALUE!</v>
      </c>
      <c r="H156" s="16" t="e">
        <f t="shared" si="12"/>
        <v>#VALUE!</v>
      </c>
      <c r="I156" s="28">
        <f>IF(ISERROR(DATEVALUE('PLM001-Active'!R149)),"",DATEVALUE('PLM001-Active'!R149))</f>
        <v>45792</v>
      </c>
      <c r="J156" s="29" t="str">
        <f>IF(ISERROR(DATEVALUE('PLM001-Active'!S149)),"",DATEVALUE('PLM001-Active'!S149))</f>
        <v/>
      </c>
      <c r="K156" s="16" t="str">
        <f t="shared" si="16"/>
        <v/>
      </c>
      <c r="L156" s="49" t="str">
        <f>'PLM001-Active'!P149</f>
        <v>Complete</v>
      </c>
      <c r="M156" s="49">
        <f>'PLM001-Active'!U149</f>
        <v>0</v>
      </c>
      <c r="N156" s="49" t="str">
        <f>'PLM001-Active'!Q149</f>
        <v>2025/05/15</v>
      </c>
      <c r="O156" s="94">
        <f>'PLM001-Active'!L149/100</f>
        <v>457.19</v>
      </c>
      <c r="P156" s="94" t="str">
        <f t="shared" si="14"/>
        <v/>
      </c>
      <c r="Q156" s="63" t="str">
        <f t="shared" ca="1" si="15"/>
        <v/>
      </c>
      <c r="R156" s="76"/>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row>
    <row r="157" spans="1:74" s="15" customFormat="1" ht="11.25" customHeight="1">
      <c r="A157" s="14">
        <v>15.9</v>
      </c>
      <c r="B157" s="14" t="str">
        <f>'PLM001-Active'!A150</f>
        <v>D250101R1</v>
      </c>
      <c r="C157" s="14" t="str">
        <f>'PLM001-Active'!B150</f>
        <v>AI冷卻系統數位通訊溫度偵測器</v>
      </c>
      <c r="D157" s="95" t="str">
        <f>'PLM001-Active'!E150</f>
        <v>機構圖面(元件/組裝/銘版)</v>
      </c>
      <c r="E157" s="15" t="str">
        <f>IF('PLM001-Active'!I150="",'PLM001-Active'!H150,LEFT('PLM001-Active'!I150,3))</f>
        <v>鄭貫中</v>
      </c>
      <c r="F157" s="28">
        <f>DATEVALUE('PLM001-Active'!M150)</f>
        <v>45723</v>
      </c>
      <c r="G157" s="29" t="e">
        <f>DATEVALUE('PLM001-Active'!N150)</f>
        <v>#VALUE!</v>
      </c>
      <c r="H157" s="16" t="e">
        <f t="shared" si="12"/>
        <v>#VALUE!</v>
      </c>
      <c r="I157" s="28">
        <f>IF(ISERROR(DATEVALUE('PLM001-Active'!R150)),"",DATEVALUE('PLM001-Active'!R150))</f>
        <v>45950</v>
      </c>
      <c r="J157" s="29" t="str">
        <f>IF(ISERROR(DATEVALUE('PLM001-Active'!S150)),"",DATEVALUE('PLM001-Active'!S150))</f>
        <v/>
      </c>
      <c r="K157" s="16" t="str">
        <f t="shared" si="16"/>
        <v/>
      </c>
      <c r="L157" s="49" t="str">
        <f>'PLM001-Active'!P150</f>
        <v>Complete</v>
      </c>
      <c r="M157" s="49">
        <f>'PLM001-Active'!U150</f>
        <v>0</v>
      </c>
      <c r="N157" s="49" t="str">
        <f>'PLM001-Active'!Q150</f>
        <v>2025/03/31</v>
      </c>
      <c r="O157" s="94">
        <f>'PLM001-Active'!L150/100</f>
        <v>457.19</v>
      </c>
      <c r="P157" s="94" t="str">
        <f t="shared" si="14"/>
        <v/>
      </c>
      <c r="Q157" s="63" t="str">
        <f t="shared" ca="1" si="15"/>
        <v/>
      </c>
      <c r="R157" s="76"/>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row>
    <row r="158" spans="1:74" s="15" customFormat="1" ht="11.25" customHeight="1">
      <c r="A158" s="14">
        <v>16</v>
      </c>
      <c r="B158" s="14" t="str">
        <f>'PLM001-Active'!A151</f>
        <v>D250101R1</v>
      </c>
      <c r="C158" s="14" t="str">
        <f>'PLM001-Active'!B151</f>
        <v>AI冷卻系統數位通訊溫度偵測器</v>
      </c>
      <c r="D158" s="95" t="str">
        <f>'PLM001-Active'!E151</f>
        <v>PCB圖面</v>
      </c>
      <c r="E158" s="15" t="str">
        <f>IF('PLM001-Active'!I151="",'PLM001-Active'!H151,LEFT('PLM001-Active'!I151,3))</f>
        <v>許慧芝</v>
      </c>
      <c r="F158" s="28">
        <f>DATEVALUE('PLM001-Active'!M151)</f>
        <v>45723</v>
      </c>
      <c r="G158" s="29" t="e">
        <f>DATEVALUE('PLM001-Active'!N151)</f>
        <v>#VALUE!</v>
      </c>
      <c r="H158" s="16" t="e">
        <f t="shared" si="12"/>
        <v>#VALUE!</v>
      </c>
      <c r="I158" s="28">
        <f>IF(ISERROR(DATEVALUE('PLM001-Active'!R151)),"",DATEVALUE('PLM001-Active'!R151))</f>
        <v>45726</v>
      </c>
      <c r="J158" s="29" t="str">
        <f>IF(ISERROR(DATEVALUE('PLM001-Active'!S151)),"",DATEVALUE('PLM001-Active'!S151))</f>
        <v/>
      </c>
      <c r="K158" s="16" t="str">
        <f t="shared" si="16"/>
        <v/>
      </c>
      <c r="L158" s="49" t="str">
        <f>'PLM001-Active'!P151</f>
        <v>Complete</v>
      </c>
      <c r="M158" s="49">
        <f>'PLM001-Active'!U151</f>
        <v>0</v>
      </c>
      <c r="N158" s="49" t="str">
        <f>'PLM001-Active'!Q151</f>
        <v>2025/03/10</v>
      </c>
      <c r="O158" s="94">
        <f>'PLM001-Active'!L151/100</f>
        <v>457.19</v>
      </c>
      <c r="P158" s="94" t="str">
        <f t="shared" si="14"/>
        <v/>
      </c>
      <c r="Q158" s="63" t="str">
        <f t="shared" ca="1" si="15"/>
        <v/>
      </c>
      <c r="R158" s="76"/>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row>
    <row r="159" spans="1:74" s="15" customFormat="1" ht="25.5">
      <c r="A159" s="14">
        <v>16.100000000000001</v>
      </c>
      <c r="B159" s="14" t="str">
        <f>'PLM001-Active'!A152</f>
        <v>D250101R1</v>
      </c>
      <c r="C159" s="14" t="str">
        <f>'PLM001-Active'!B152</f>
        <v>AI冷卻系統數位通訊溫度偵測器</v>
      </c>
      <c r="D159" s="95" t="str">
        <f>'PLM001-Active'!E152</f>
        <v>標籤貼紙(回覆標籤料號)</v>
      </c>
      <c r="E159" s="15" t="str">
        <f>IF('PLM001-Active'!I152="",'PLM001-Active'!H152,LEFT('PLM001-Active'!I152,3))</f>
        <v>黃胤綸</v>
      </c>
      <c r="F159" s="28">
        <f>DATEVALUE('PLM001-Active'!M152)</f>
        <v>45723</v>
      </c>
      <c r="G159" s="29" t="e">
        <f>DATEVALUE('PLM001-Active'!N152)</f>
        <v>#VALUE!</v>
      </c>
      <c r="H159" s="16" t="e">
        <f t="shared" si="12"/>
        <v>#VALUE!</v>
      </c>
      <c r="I159" s="28">
        <f>IF(ISERROR(DATEVALUE('PLM001-Active'!R152)),"",DATEVALUE('PLM001-Active'!R152))</f>
        <v>46043</v>
      </c>
      <c r="J159" s="29" t="str">
        <f>IF(ISERROR(DATEVALUE('PLM001-Active'!S152)),"",DATEVALUE('PLM001-Active'!S152))</f>
        <v/>
      </c>
      <c r="K159" s="16" t="str">
        <f t="shared" si="16"/>
        <v/>
      </c>
      <c r="L159" s="49" t="str">
        <f>'PLM001-Active'!P152</f>
        <v>Complete</v>
      </c>
      <c r="M159" s="49">
        <f>'PLM001-Active'!U152</f>
        <v>0</v>
      </c>
      <c r="N159" s="49" t="str">
        <f>'PLM001-Active'!Q152</f>
        <v>2025/07/15</v>
      </c>
      <c r="O159" s="94">
        <f>'PLM001-Active'!L152/100</f>
        <v>457.19</v>
      </c>
      <c r="P159" s="94" t="str">
        <f t="shared" si="14"/>
        <v/>
      </c>
      <c r="Q159" s="63" t="str">
        <f t="shared" ca="1" si="15"/>
        <v/>
      </c>
      <c r="R159" s="76"/>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row>
    <row r="160" spans="1:74" s="15" customFormat="1">
      <c r="A160" s="14">
        <v>16.2</v>
      </c>
      <c r="B160" s="14" t="str">
        <f>'PLM001-Active'!A153</f>
        <v>D250101R1</v>
      </c>
      <c r="C160" s="14" t="str">
        <f>'PLM001-Active'!B153</f>
        <v>AI冷卻系統數位通訊溫度偵測器</v>
      </c>
      <c r="D160" s="95" t="str">
        <f>'PLM001-Active'!E153</f>
        <v>產品規格比一覽表</v>
      </c>
      <c r="E160" s="15" t="str">
        <f>IF('PLM001-Active'!I153="",'PLM001-Active'!H153,LEFT('PLM001-Active'!I153,3))</f>
        <v>黃胤綸</v>
      </c>
      <c r="F160" s="28">
        <f>DATEVALUE('PLM001-Active'!M153)</f>
        <v>45721</v>
      </c>
      <c r="G160" s="29" t="e">
        <f>DATEVALUE('PLM001-Active'!N153)</f>
        <v>#VALUE!</v>
      </c>
      <c r="H160" s="16" t="e">
        <f t="shared" si="12"/>
        <v>#VALUE!</v>
      </c>
      <c r="I160" s="28">
        <f>IF(ISERROR(DATEVALUE('PLM001-Active'!R153)),"",DATEVALUE('PLM001-Active'!R153))</f>
        <v>45883</v>
      </c>
      <c r="J160" s="29" t="str">
        <f>IF(ISERROR(DATEVALUE('PLM001-Active'!S153)),"",DATEVALUE('PLM001-Active'!S153))</f>
        <v/>
      </c>
      <c r="K160" s="16" t="str">
        <f t="shared" si="16"/>
        <v/>
      </c>
      <c r="L160" s="49" t="str">
        <f>'PLM001-Active'!P153</f>
        <v>Complete</v>
      </c>
      <c r="M160" s="49">
        <f>'PLM001-Active'!U153</f>
        <v>0</v>
      </c>
      <c r="N160" s="49" t="str">
        <f>'PLM001-Active'!Q153</f>
        <v>2025/04/14</v>
      </c>
      <c r="O160" s="94">
        <f>'PLM001-Active'!L153/100</f>
        <v>457.19</v>
      </c>
      <c r="P160" s="94" t="str">
        <f t="shared" si="14"/>
        <v/>
      </c>
      <c r="Q160" s="63" t="str">
        <f t="shared" ca="1" si="15"/>
        <v/>
      </c>
      <c r="R160" s="76"/>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row>
    <row r="161" spans="1:74" s="15" customFormat="1" ht="11.25" customHeight="1">
      <c r="A161" s="14">
        <v>16.3</v>
      </c>
      <c r="B161" s="14" t="str">
        <f>'PLM001-Active'!A154</f>
        <v>K240801R2</v>
      </c>
      <c r="C161" s="14" t="str">
        <f>'PLM001-Active'!B154</f>
        <v>PCB濕製程用插入式壓力感測器</v>
      </c>
      <c r="D161" s="95" t="str">
        <f>'PLM001-Active'!E154</f>
        <v>進料檢驗基準</v>
      </c>
      <c r="E161" s="15" t="str">
        <f>IF('PLM001-Active'!I154="",'PLM001-Active'!H154,LEFT('PLM001-Active'!I154,3))</f>
        <v>王俊博</v>
      </c>
      <c r="F161" s="28">
        <f>DATEVALUE('PLM001-Active'!M154)</f>
        <v>45721</v>
      </c>
      <c r="G161" s="29" t="e">
        <f>DATEVALUE('PLM001-Active'!N154)</f>
        <v>#VALUE!</v>
      </c>
      <c r="H161" s="16" t="e">
        <f t="shared" si="12"/>
        <v>#VALUE!</v>
      </c>
      <c r="I161" s="28">
        <f>IF(ISERROR(DATEVALUE('PLM001-Active'!R154)),"",DATEVALUE('PLM001-Active'!R154))</f>
        <v>45874</v>
      </c>
      <c r="J161" s="29" t="str">
        <f>IF(ISERROR(DATEVALUE('PLM001-Active'!S154)),"",DATEVALUE('PLM001-Active'!S154))</f>
        <v/>
      </c>
      <c r="K161" s="16" t="str">
        <f t="shared" si="16"/>
        <v/>
      </c>
      <c r="L161" s="49" t="str">
        <f>'PLM001-Active'!P154</f>
        <v>Complete</v>
      </c>
      <c r="M161" s="49">
        <f>'PLM001-Active'!U154</f>
        <v>0</v>
      </c>
      <c r="N161" s="49" t="str">
        <f>'PLM001-Active'!Q154</f>
        <v>2025/08/05</v>
      </c>
      <c r="O161" s="94">
        <f>'PLM001-Active'!L154/100</f>
        <v>457.19</v>
      </c>
      <c r="P161" s="94" t="str">
        <f t="shared" si="14"/>
        <v/>
      </c>
      <c r="Q161" s="63" t="str">
        <f t="shared" ca="1" si="15"/>
        <v/>
      </c>
      <c r="R161" s="76"/>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row>
    <row r="162" spans="1:74" s="15" customFormat="1" ht="11.25" customHeight="1">
      <c r="A162" s="14">
        <v>16.399999999999999</v>
      </c>
      <c r="B162" s="14" t="str">
        <f>'PLM001-Active'!A155</f>
        <v>K240801R2</v>
      </c>
      <c r="C162" s="14" t="str">
        <f>'PLM001-Active'!B155</f>
        <v>PCB濕製程用插入式壓力感測器</v>
      </c>
      <c r="D162" s="95" t="str">
        <f>'PLM001-Active'!E155</f>
        <v>機構圖面(元件/組裝/銘版)</v>
      </c>
      <c r="E162" s="15" t="str">
        <f>IF('PLM001-Active'!I155="",'PLM001-Active'!H155,LEFT('PLM001-Active'!I155,3))</f>
        <v>張良琪</v>
      </c>
      <c r="F162" s="28">
        <f>DATEVALUE('PLM001-Active'!M155)</f>
        <v>45723</v>
      </c>
      <c r="G162" s="29" t="e">
        <f>DATEVALUE('PLM001-Active'!N155)</f>
        <v>#VALUE!</v>
      </c>
      <c r="H162" s="16" t="e">
        <f t="shared" si="12"/>
        <v>#VALUE!</v>
      </c>
      <c r="I162" s="28">
        <f>IF(ISERROR(DATEVALUE('PLM001-Active'!R155)),"",DATEVALUE('PLM001-Active'!R155))</f>
        <v>45841</v>
      </c>
      <c r="J162" s="29" t="str">
        <f>IF(ISERROR(DATEVALUE('PLM001-Active'!S155)),"",DATEVALUE('PLM001-Active'!S155))</f>
        <v/>
      </c>
      <c r="K162" s="16" t="str">
        <f t="shared" si="16"/>
        <v/>
      </c>
      <c r="L162" s="49" t="str">
        <f>'PLM001-Active'!P155</f>
        <v>Complete</v>
      </c>
      <c r="M162" s="49">
        <f>'PLM001-Active'!U155</f>
        <v>0</v>
      </c>
      <c r="N162" s="49" t="str">
        <f>'PLM001-Active'!Q155</f>
        <v>2025/03/03</v>
      </c>
      <c r="O162" s="94">
        <f>'PLM001-Active'!L155/100</f>
        <v>457.19</v>
      </c>
      <c r="P162" s="94" t="str">
        <f t="shared" si="14"/>
        <v/>
      </c>
      <c r="Q162" s="63" t="str">
        <f t="shared" ca="1" si="15"/>
        <v/>
      </c>
      <c r="R162" s="76"/>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row>
    <row r="163" spans="1:74" s="15" customFormat="1" ht="11.25" customHeight="1">
      <c r="A163" s="14">
        <v>16.5</v>
      </c>
      <c r="B163" s="14" t="str">
        <f>'PLM001-Active'!A156</f>
        <v>K240801R2</v>
      </c>
      <c r="C163" s="14" t="str">
        <f>'PLM001-Active'!B156</f>
        <v>PCB濕製程用插入式壓力感測器</v>
      </c>
      <c r="D163" s="95" t="str">
        <f>'PLM001-Active'!E156</f>
        <v>PCB 圖面</v>
      </c>
      <c r="E163" s="15" t="str">
        <f>IF('PLM001-Active'!I156="",'PLM001-Active'!H156,LEFT('PLM001-Active'!I156,3))</f>
        <v>許慧芝</v>
      </c>
      <c r="F163" s="28">
        <f>DATEVALUE('PLM001-Active'!M156)</f>
        <v>45723</v>
      </c>
      <c r="G163" s="29" t="e">
        <f>DATEVALUE('PLM001-Active'!N156)</f>
        <v>#VALUE!</v>
      </c>
      <c r="H163" s="16" t="e">
        <f t="shared" si="12"/>
        <v>#VALUE!</v>
      </c>
      <c r="I163" s="28">
        <f>IF(ISERROR(DATEVALUE('PLM001-Active'!R156)),"",DATEVALUE('PLM001-Active'!R156))</f>
        <v>45722</v>
      </c>
      <c r="J163" s="29" t="str">
        <f>IF(ISERROR(DATEVALUE('PLM001-Active'!S156)),"",DATEVALUE('PLM001-Active'!S156))</f>
        <v/>
      </c>
      <c r="K163" s="16" t="str">
        <f t="shared" si="16"/>
        <v/>
      </c>
      <c r="L163" s="49" t="str">
        <f>'PLM001-Active'!P156</f>
        <v>Complete</v>
      </c>
      <c r="M163" s="49">
        <f>'PLM001-Active'!U156</f>
        <v>0</v>
      </c>
      <c r="N163" s="49" t="str">
        <f>'PLM001-Active'!Q156</f>
        <v>2025/03/06</v>
      </c>
      <c r="O163" s="94">
        <f>'PLM001-Active'!L156/100</f>
        <v>457.19</v>
      </c>
      <c r="P163" s="94" t="str">
        <f t="shared" si="14"/>
        <v/>
      </c>
      <c r="Q163" s="63" t="str">
        <f t="shared" ca="1" si="15"/>
        <v/>
      </c>
      <c r="R163" s="76"/>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row>
    <row r="164" spans="1:74" s="15" customFormat="1" ht="11.25" customHeight="1">
      <c r="A164" s="14">
        <v>16.600000000000001</v>
      </c>
      <c r="B164" s="14" t="str">
        <f>'PLM001-Active'!A157</f>
        <v>M240704R1</v>
      </c>
      <c r="C164" s="14" t="str">
        <f>'PLM001-Active'!B157</f>
        <v>一體式夾管超音波流量計(DN25)[RD4]</v>
      </c>
      <c r="D164" s="95" t="str">
        <f>'PLM001-Active'!E157</f>
        <v>工程試製 or 工況分析報告</v>
      </c>
      <c r="E164" s="15" t="str">
        <f>IF('PLM001-Active'!I157="",'PLM001-Active'!H157,LEFT('PLM001-Active'!I157,3))</f>
        <v>蘇哲弘</v>
      </c>
      <c r="F164" s="28">
        <f>DATEVALUE('PLM001-Active'!M157)</f>
        <v>45719</v>
      </c>
      <c r="G164" s="29" t="e">
        <f>DATEVALUE('PLM001-Active'!N157)</f>
        <v>#VALUE!</v>
      </c>
      <c r="H164" s="16" t="e">
        <f t="shared" si="12"/>
        <v>#VALUE!</v>
      </c>
      <c r="I164" s="28">
        <f>IF(ISERROR(DATEVALUE('PLM001-Active'!R157)),"",DATEVALUE('PLM001-Active'!R157))</f>
        <v>46030</v>
      </c>
      <c r="J164" s="29" t="str">
        <f>IF(ISERROR(DATEVALUE('PLM001-Active'!S157)),"",DATEVALUE('PLM001-Active'!S157))</f>
        <v/>
      </c>
      <c r="K164" s="16" t="str">
        <f t="shared" si="16"/>
        <v/>
      </c>
      <c r="L164" s="49" t="str">
        <f>'PLM001-Active'!P157</f>
        <v>Complete</v>
      </c>
      <c r="M164" s="49">
        <f>'PLM001-Active'!U157</f>
        <v>0</v>
      </c>
      <c r="N164" s="49" t="str">
        <f>'PLM001-Active'!Q157</f>
        <v>2025/12/22</v>
      </c>
      <c r="O164" s="94">
        <f>'PLM001-Active'!L157/100</f>
        <v>457.19</v>
      </c>
      <c r="P164" s="94" t="str">
        <f t="shared" si="14"/>
        <v/>
      </c>
      <c r="Q164" s="63" t="str">
        <f t="shared" ca="1" si="15"/>
        <v/>
      </c>
      <c r="R164" s="76"/>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row>
    <row r="165" spans="1:74" s="15" customFormat="1" ht="11.25" customHeight="1">
      <c r="A165" s="14">
        <v>16.7</v>
      </c>
      <c r="B165" s="14" t="str">
        <f>'PLM001-Active'!A158</f>
        <v>M240704R1</v>
      </c>
      <c r="C165" s="14" t="str">
        <f>'PLM001-Active'!B158</f>
        <v>一體式夾管超音波流量計(DN25)[RD4]</v>
      </c>
      <c r="D165" s="95" t="str">
        <f>'PLM001-Active'!E158</f>
        <v>產品規格比較一覽表 (ISO表單：QR-C-22)</v>
      </c>
      <c r="E165" s="15" t="str">
        <f>IF('PLM001-Active'!I158="",'PLM001-Active'!H158,LEFT('PLM001-Active'!I158,3))</f>
        <v>蘇哲弘</v>
      </c>
      <c r="F165" s="28">
        <f>DATEVALUE('PLM001-Active'!M158)</f>
        <v>45723</v>
      </c>
      <c r="G165" s="29" t="e">
        <f>DATEVALUE('PLM001-Active'!N158)</f>
        <v>#VALUE!</v>
      </c>
      <c r="H165" s="16" t="e">
        <f t="shared" si="12"/>
        <v>#VALUE!</v>
      </c>
      <c r="I165" s="28">
        <f>IF(ISERROR(DATEVALUE('PLM001-Active'!R158)),"",DATEVALUE('PLM001-Active'!R158))</f>
        <v>46030</v>
      </c>
      <c r="J165" s="29" t="str">
        <f>IF(ISERROR(DATEVALUE('PLM001-Active'!S158)),"",DATEVALUE('PLM001-Active'!S158))</f>
        <v/>
      </c>
      <c r="K165" s="16" t="str">
        <f t="shared" si="16"/>
        <v/>
      </c>
      <c r="L165" s="49" t="str">
        <f>'PLM001-Active'!P158</f>
        <v>Complete</v>
      </c>
      <c r="M165" s="49">
        <f>'PLM001-Active'!U158</f>
        <v>0</v>
      </c>
      <c r="N165" s="49" t="str">
        <f>'PLM001-Active'!Q158</f>
        <v>2025/10/15</v>
      </c>
      <c r="O165" s="94">
        <f>'PLM001-Active'!L158/100</f>
        <v>457.19</v>
      </c>
      <c r="P165" s="94" t="str">
        <f t="shared" si="14"/>
        <v/>
      </c>
      <c r="Q165" s="63" t="str">
        <f t="shared" ca="1" si="15"/>
        <v/>
      </c>
      <c r="R165" s="76"/>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row>
    <row r="166" spans="1:74" s="15" customFormat="1" ht="11.25" customHeight="1">
      <c r="A166" s="14">
        <v>16.8</v>
      </c>
      <c r="B166" s="14" t="str">
        <f>'PLM001-Active'!A159</f>
        <v>M240704R1</v>
      </c>
      <c r="C166" s="14" t="str">
        <f>'PLM001-Active'!B159</f>
        <v>一體式夾管超音波流量計(DN25)[RD4]</v>
      </c>
      <c r="D166" s="95" t="str">
        <f>'PLM001-Active'!E159</f>
        <v>新產品成果內部產品 &amp; 技術說明會</v>
      </c>
      <c r="E166" s="15" t="str">
        <f>IF('PLM001-Active'!I159="",'PLM001-Active'!H159,LEFT('PLM001-Active'!I159,3))</f>
        <v>蘇哲弘</v>
      </c>
      <c r="F166" s="28">
        <f>DATEVALUE('PLM001-Active'!M159)</f>
        <v>45723</v>
      </c>
      <c r="G166" s="29" t="e">
        <f>DATEVALUE('PLM001-Active'!N159)</f>
        <v>#VALUE!</v>
      </c>
      <c r="H166" s="16" t="e">
        <f t="shared" si="12"/>
        <v>#VALUE!</v>
      </c>
      <c r="I166" s="28">
        <f>IF(ISERROR(DATEVALUE('PLM001-Active'!R159)),"",DATEVALUE('PLM001-Active'!R159))</f>
        <v>46030</v>
      </c>
      <c r="J166" s="29" t="str">
        <f>IF(ISERROR(DATEVALUE('PLM001-Active'!S159)),"",DATEVALUE('PLM001-Active'!S159))</f>
        <v/>
      </c>
      <c r="K166" s="16" t="str">
        <f t="shared" si="16"/>
        <v/>
      </c>
      <c r="L166" s="49" t="str">
        <f>'PLM001-Active'!P159</f>
        <v>Complete</v>
      </c>
      <c r="M166" s="49">
        <f>'PLM001-Active'!U159</f>
        <v>0</v>
      </c>
      <c r="N166" s="49" t="str">
        <f>'PLM001-Active'!Q159</f>
        <v>2025/03/20</v>
      </c>
      <c r="O166" s="94">
        <f>'PLM001-Active'!L159/100</f>
        <v>457.19</v>
      </c>
      <c r="P166" s="94" t="str">
        <f t="shared" si="14"/>
        <v/>
      </c>
      <c r="Q166" s="63" t="str">
        <f t="shared" ca="1" si="15"/>
        <v/>
      </c>
      <c r="R166" s="76"/>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row>
    <row r="167" spans="1:74" s="15" customFormat="1" ht="11.25" customHeight="1">
      <c r="A167" s="14">
        <v>16.899999999999999</v>
      </c>
      <c r="B167" s="14" t="str">
        <f>'PLM001-Active'!A160</f>
        <v>M250201C1</v>
      </c>
      <c r="C167" s="14" t="str">
        <f>'PLM001-Active'!B160</f>
        <v>工業爆炸環境防爆型音叉感測器</v>
      </c>
      <c r="D167" s="95" t="str">
        <f>'PLM001-Active'!E160</f>
        <v>研發開案企劃書</v>
      </c>
      <c r="E167" s="15" t="str">
        <f>IF('PLM001-Active'!I160="",'PLM001-Active'!H160,LEFT('PLM001-Active'!I160,3))</f>
        <v>黃胤綸</v>
      </c>
      <c r="F167" s="28">
        <f>DATEVALUE('PLM001-Active'!M160)</f>
        <v>45726</v>
      </c>
      <c r="G167" s="29" t="e">
        <f>DATEVALUE('PLM001-Active'!N160)</f>
        <v>#VALUE!</v>
      </c>
      <c r="H167" s="16" t="e">
        <f t="shared" si="12"/>
        <v>#VALUE!</v>
      </c>
      <c r="I167" s="28">
        <f>IF(ISERROR(DATEVALUE('PLM001-Active'!R160)),"",DATEVALUE('PLM001-Active'!R160))</f>
        <v>45728</v>
      </c>
      <c r="J167" s="29" t="str">
        <f>IF(ISERROR(DATEVALUE('PLM001-Active'!S160)),"",DATEVALUE('PLM001-Active'!S160))</f>
        <v/>
      </c>
      <c r="K167" s="16" t="str">
        <f t="shared" si="16"/>
        <v/>
      </c>
      <c r="L167" s="49" t="str">
        <f>'PLM001-Active'!P160</f>
        <v>Complete</v>
      </c>
      <c r="M167" s="49">
        <f>'PLM001-Active'!U160</f>
        <v>0</v>
      </c>
      <c r="N167" s="49" t="str">
        <f>'PLM001-Active'!Q160</f>
        <v>2025/02/27</v>
      </c>
      <c r="O167" s="94">
        <f>'PLM001-Active'!L160/100</f>
        <v>457.2</v>
      </c>
      <c r="P167" s="94" t="str">
        <f t="shared" si="14"/>
        <v/>
      </c>
      <c r="Q167" s="63" t="str">
        <f t="shared" ca="1" si="15"/>
        <v/>
      </c>
      <c r="R167" s="76"/>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row>
    <row r="168" spans="1:74" s="15" customFormat="1" ht="11.25" customHeight="1">
      <c r="A168" s="14">
        <v>17</v>
      </c>
      <c r="B168" s="14" t="str">
        <f>'PLM001-Active'!A161</f>
        <v>K240801R2</v>
      </c>
      <c r="C168" s="14" t="str">
        <f>'PLM001-Active'!B161</f>
        <v>PCB濕製程用插入式壓力感測器</v>
      </c>
      <c r="D168" s="95" t="str">
        <f>'PLM001-Active'!E161</f>
        <v>產品檢驗基準</v>
      </c>
      <c r="E168" s="15" t="str">
        <f>IF('PLM001-Active'!I161="",'PLM001-Active'!H161,LEFT('PLM001-Active'!I161,3))</f>
        <v>王俊博</v>
      </c>
      <c r="F168" s="28">
        <f>DATEVALUE('PLM001-Active'!M161)</f>
        <v>45728</v>
      </c>
      <c r="G168" s="29" t="e">
        <f>DATEVALUE('PLM001-Active'!N161)</f>
        <v>#VALUE!</v>
      </c>
      <c r="H168" s="16" t="e">
        <f t="shared" si="12"/>
        <v>#VALUE!</v>
      </c>
      <c r="I168" s="28">
        <f>IF(ISERROR(DATEVALUE('PLM001-Active'!R161)),"",DATEVALUE('PLM001-Active'!R161))</f>
        <v>45847</v>
      </c>
      <c r="J168" s="29" t="str">
        <f>IF(ISERROR(DATEVALUE('PLM001-Active'!S161)),"",DATEVALUE('PLM001-Active'!S161))</f>
        <v/>
      </c>
      <c r="K168" s="16" t="str">
        <f t="shared" si="16"/>
        <v/>
      </c>
      <c r="L168" s="49" t="str">
        <f>'PLM001-Active'!P161</f>
        <v>Complete</v>
      </c>
      <c r="M168" s="49">
        <f>'PLM001-Active'!U161</f>
        <v>0</v>
      </c>
      <c r="N168" s="49" t="str">
        <f>'PLM001-Active'!Q161</f>
        <v>2025/07/09</v>
      </c>
      <c r="O168" s="94">
        <f>'PLM001-Active'!L161/100</f>
        <v>457.22</v>
      </c>
      <c r="P168" s="94" t="str">
        <f t="shared" si="14"/>
        <v/>
      </c>
      <c r="Q168" s="63" t="str">
        <f t="shared" ca="1" si="15"/>
        <v/>
      </c>
      <c r="R168" s="76"/>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row>
    <row r="169" spans="1:74" s="15" customFormat="1" ht="11.25" customHeight="1">
      <c r="A169" s="14">
        <v>17.100000000000001</v>
      </c>
      <c r="B169" s="14" t="str">
        <f>'PLM001-Active'!A162</f>
        <v>K240801R2</v>
      </c>
      <c r="C169" s="14" t="str">
        <f>'PLM001-Active'!B162</f>
        <v>PCB濕製程用插入式壓力感測器</v>
      </c>
      <c r="D169" s="95" t="str">
        <f>'PLM001-Active'!E162</f>
        <v>產品檢驗記錄</v>
      </c>
      <c r="E169" s="15" t="str">
        <f>IF('PLM001-Active'!I162="",'PLM001-Active'!H162,LEFT('PLM001-Active'!I162,3))</f>
        <v>王俊博</v>
      </c>
      <c r="F169" s="28">
        <f>DATEVALUE('PLM001-Active'!M162)</f>
        <v>45728</v>
      </c>
      <c r="G169" s="29" t="e">
        <f>DATEVALUE('PLM001-Active'!N162)</f>
        <v>#VALUE!</v>
      </c>
      <c r="H169" s="16" t="e">
        <f t="shared" si="12"/>
        <v>#VALUE!</v>
      </c>
      <c r="I169" s="28">
        <f>IF(ISERROR(DATEVALUE('PLM001-Active'!R162)),"",DATEVALUE('PLM001-Active'!R162))</f>
        <v>45847</v>
      </c>
      <c r="J169" s="29" t="str">
        <f>IF(ISERROR(DATEVALUE('PLM001-Active'!S162)),"",DATEVALUE('PLM001-Active'!S162))</f>
        <v/>
      </c>
      <c r="K169" s="16" t="str">
        <f t="shared" si="16"/>
        <v/>
      </c>
      <c r="L169" s="49" t="str">
        <f>'PLM001-Active'!P162</f>
        <v>Complete</v>
      </c>
      <c r="M169" s="49">
        <f>'PLM001-Active'!U162</f>
        <v>0</v>
      </c>
      <c r="N169" s="49" t="str">
        <f>'PLM001-Active'!Q162</f>
        <v>2025/07/09</v>
      </c>
      <c r="O169" s="94">
        <f>'PLM001-Active'!L162/100</f>
        <v>457.22</v>
      </c>
      <c r="P169" s="94" t="str">
        <f t="shared" si="14"/>
        <v/>
      </c>
      <c r="Q169" s="63" t="str">
        <f t="shared" ca="1" si="15"/>
        <v/>
      </c>
      <c r="R169" s="76"/>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row>
    <row r="170" spans="1:74" s="15" customFormat="1" ht="11.25" customHeight="1">
      <c r="A170" s="14">
        <v>17.2</v>
      </c>
      <c r="B170" s="14" t="str">
        <f>'PLM001-Active'!A163</f>
        <v>M250301C1</v>
      </c>
      <c r="C170" s="14" t="str">
        <f>'PLM001-Active'!B163</f>
        <v>一體型電磁流量計北美多重防爆認證</v>
      </c>
      <c r="D170" s="95" t="str">
        <f>'PLM001-Active'!E163</f>
        <v>研發內部審查會議記錄</v>
      </c>
      <c r="E170" s="15" t="str">
        <f>IF('PLM001-Active'!I163="",'PLM001-Active'!H163,LEFT('PLM001-Active'!I163,3))</f>
        <v>陳威諭</v>
      </c>
      <c r="F170" s="28">
        <f>DATEVALUE('PLM001-Active'!M163)</f>
        <v>45737</v>
      </c>
      <c r="G170" s="29" t="e">
        <f>DATEVALUE('PLM001-Active'!N163)</f>
        <v>#VALUE!</v>
      </c>
      <c r="H170" s="16" t="e">
        <f t="shared" si="12"/>
        <v>#VALUE!</v>
      </c>
      <c r="I170" s="28">
        <f>IF(ISERROR(DATEVALUE('PLM001-Active'!R163)),"",DATEVALUE('PLM001-Active'!R163))</f>
        <v>45747</v>
      </c>
      <c r="J170" s="29" t="str">
        <f>IF(ISERROR(DATEVALUE('PLM001-Active'!S163)),"",DATEVALUE('PLM001-Active'!S163))</f>
        <v/>
      </c>
      <c r="K170" s="16" t="str">
        <f t="shared" si="16"/>
        <v/>
      </c>
      <c r="L170" s="49" t="str">
        <f>'PLM001-Active'!P163</f>
        <v>Complete</v>
      </c>
      <c r="M170" s="49">
        <f>'PLM001-Active'!U163</f>
        <v>0</v>
      </c>
      <c r="N170" s="49" t="str">
        <f>'PLM001-Active'!Q163</f>
        <v>2025/03/11</v>
      </c>
      <c r="O170" s="94">
        <f>'PLM001-Active'!L163/100</f>
        <v>457.26</v>
      </c>
      <c r="P170" s="94" t="str">
        <f t="shared" si="14"/>
        <v/>
      </c>
      <c r="Q170" s="63" t="str">
        <f t="shared" ca="1" si="15"/>
        <v/>
      </c>
      <c r="R170" s="76"/>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row>
    <row r="171" spans="1:74" s="15" customFormat="1" ht="11.25" customHeight="1">
      <c r="A171" s="14">
        <v>17.3</v>
      </c>
      <c r="B171" s="14" t="str">
        <f>'PLM001-Active'!A164</f>
        <v>M250301C1</v>
      </c>
      <c r="C171" s="14" t="str">
        <f>'PLM001-Active'!B164</f>
        <v>一體型電磁流量計北美多重防爆認證</v>
      </c>
      <c r="D171" s="95" t="str">
        <f>'PLM001-Active'!E164</f>
        <v>防爆認證報價單</v>
      </c>
      <c r="E171" s="15" t="str">
        <f>IF('PLM001-Active'!I164="",'PLM001-Active'!H164,LEFT('PLM001-Active'!I164,3))</f>
        <v>陳威諭</v>
      </c>
      <c r="F171" s="28">
        <f>DATEVALUE('PLM001-Active'!M164)</f>
        <v>45726</v>
      </c>
      <c r="G171" s="29" t="e">
        <f>DATEVALUE('PLM001-Active'!N164)</f>
        <v>#VALUE!</v>
      </c>
      <c r="H171" s="16" t="e">
        <f t="shared" si="12"/>
        <v>#VALUE!</v>
      </c>
      <c r="I171" s="28">
        <f>IF(ISERROR(DATEVALUE('PLM001-Active'!R164)),"",DATEVALUE('PLM001-Active'!R164))</f>
        <v>45727</v>
      </c>
      <c r="J171" s="29" t="str">
        <f>IF(ISERROR(DATEVALUE('PLM001-Active'!S164)),"",DATEVALUE('PLM001-Active'!S164))</f>
        <v/>
      </c>
      <c r="K171" s="16" t="str">
        <f t="shared" si="16"/>
        <v/>
      </c>
      <c r="L171" s="49" t="str">
        <f>'PLM001-Active'!P164</f>
        <v>Complete</v>
      </c>
      <c r="M171" s="49">
        <f>'PLM001-Active'!U164</f>
        <v>0</v>
      </c>
      <c r="N171" s="49" t="str">
        <f>'PLM001-Active'!Q164</f>
        <v>2025/03/11</v>
      </c>
      <c r="O171" s="94">
        <f>'PLM001-Active'!L164/100</f>
        <v>457.26</v>
      </c>
      <c r="P171" s="94" t="str">
        <f t="shared" si="14"/>
        <v/>
      </c>
      <c r="Q171" s="63" t="str">
        <f t="shared" ca="1" si="15"/>
        <v/>
      </c>
      <c r="R171" s="76"/>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row>
    <row r="172" spans="1:74" s="15" customFormat="1" ht="11.25" customHeight="1">
      <c r="A172" s="14">
        <v>17.399999999999999</v>
      </c>
      <c r="B172" s="14" t="str">
        <f>'PLM001-Active'!A165</f>
        <v>M250301C1</v>
      </c>
      <c r="C172" s="14" t="str">
        <f>'PLM001-Active'!B165</f>
        <v>一體型電磁流量計北美多重防爆認證</v>
      </c>
      <c r="D172" s="95" t="str">
        <f>'PLM001-Active'!E165</f>
        <v>企劃開案企畫書</v>
      </c>
      <c r="E172" s="15" t="str">
        <f>IF('PLM001-Active'!I165="",'PLM001-Active'!H165,LEFT('PLM001-Active'!I165,3))</f>
        <v>陳威諭</v>
      </c>
      <c r="F172" s="28">
        <f>DATEVALUE('PLM001-Active'!M165)</f>
        <v>45737</v>
      </c>
      <c r="G172" s="29" t="e">
        <f>DATEVALUE('PLM001-Active'!N165)</f>
        <v>#VALUE!</v>
      </c>
      <c r="H172" s="16" t="e">
        <f t="shared" si="12"/>
        <v>#VALUE!</v>
      </c>
      <c r="I172" s="28">
        <f>IF(ISERROR(DATEVALUE('PLM001-Active'!R165)),"",DATEVALUE('PLM001-Active'!R165))</f>
        <v>45747</v>
      </c>
      <c r="J172" s="29" t="str">
        <f>IF(ISERROR(DATEVALUE('PLM001-Active'!S165)),"",DATEVALUE('PLM001-Active'!S165))</f>
        <v/>
      </c>
      <c r="K172" s="16" t="str">
        <f t="shared" si="16"/>
        <v/>
      </c>
      <c r="L172" s="49" t="str">
        <f>'PLM001-Active'!P165</f>
        <v>Complete</v>
      </c>
      <c r="M172" s="49">
        <f>'PLM001-Active'!U165</f>
        <v>0</v>
      </c>
      <c r="N172" s="49" t="str">
        <f>'PLM001-Active'!Q165</f>
        <v>2025/03/31</v>
      </c>
      <c r="O172" s="94">
        <f>'PLM001-Active'!L165/100</f>
        <v>457.26</v>
      </c>
      <c r="P172" s="94" t="str">
        <f t="shared" si="14"/>
        <v/>
      </c>
      <c r="Q172" s="63" t="str">
        <f t="shared" ca="1" si="15"/>
        <v/>
      </c>
      <c r="R172" s="76"/>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row>
    <row r="173" spans="1:74" s="15" customFormat="1" ht="11.25" customHeight="1">
      <c r="A173" s="14">
        <v>17.5</v>
      </c>
      <c r="B173" s="14" t="str">
        <f>'PLM001-Active'!A166</f>
        <v>K240801R2</v>
      </c>
      <c r="C173" s="14" t="str">
        <f>'PLM001-Active'!B166</f>
        <v>PCB濕製程用插入式壓力感測器</v>
      </c>
      <c r="D173" s="95" t="str">
        <f>'PLM001-Active'!E166</f>
        <v>開立內聯單請生管進行PCBA打件 (基本：A:20套 / K:50套 / M:100套，需在專案會議再次確認)</v>
      </c>
      <c r="E173" s="15" t="str">
        <f>IF('PLM001-Active'!I166="",'PLM001-Active'!H166,LEFT('PLM001-Active'!I166,3))</f>
        <v>周家儀</v>
      </c>
      <c r="F173" s="28">
        <f>DATEVALUE('PLM001-Active'!M166)</f>
        <v>45756</v>
      </c>
      <c r="G173" s="29" t="e">
        <f>DATEVALUE('PLM001-Active'!N166)</f>
        <v>#VALUE!</v>
      </c>
      <c r="H173" s="16" t="e">
        <f t="shared" si="12"/>
        <v>#VALUE!</v>
      </c>
      <c r="I173" s="28" t="str">
        <f>IF(ISERROR(DATEVALUE('PLM001-Active'!R166)),"",DATEVALUE('PLM001-Active'!R166))</f>
        <v/>
      </c>
      <c r="J173" s="29" t="str">
        <f>IF(ISERROR(DATEVALUE('PLM001-Active'!S166)),"",DATEVALUE('PLM001-Active'!S166))</f>
        <v/>
      </c>
      <c r="K173" s="16" t="str">
        <f t="shared" si="16"/>
        <v/>
      </c>
      <c r="L173" s="49" t="str">
        <f>'PLM001-Active'!P166</f>
        <v>Active</v>
      </c>
      <c r="M173" s="49">
        <f>'PLM001-Active'!U166</f>
        <v>0</v>
      </c>
      <c r="N173" s="49">
        <f>'PLM001-Active'!Q166</f>
        <v>0</v>
      </c>
      <c r="O173" s="94">
        <f>'PLM001-Active'!L166/100</f>
        <v>457.27</v>
      </c>
      <c r="P173" s="94" t="str">
        <f t="shared" si="14"/>
        <v>操作異常</v>
      </c>
      <c r="Q173" s="63" t="str">
        <f t="shared" ca="1" si="15"/>
        <v>任務異常 288 天</v>
      </c>
      <c r="R173" s="76"/>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row>
    <row r="174" spans="1:74" s="15" customFormat="1" ht="25.5">
      <c r="A174" s="14">
        <v>17.600000000000001</v>
      </c>
      <c r="B174" s="14" t="str">
        <f>'PLM001-Active'!A167</f>
        <v>M250201C1</v>
      </c>
      <c r="C174" s="14" t="str">
        <f>'PLM001-Active'!B167</f>
        <v>工業爆炸環境防爆型音叉感測器</v>
      </c>
      <c r="D174" s="95" t="str">
        <f>'PLM001-Active'!E167</f>
        <v>研發內部審查會議記錄</v>
      </c>
      <c r="E174" s="15" t="str">
        <f>IF('PLM001-Active'!I167="",'PLM001-Active'!H167,LEFT('PLM001-Active'!I167,3))</f>
        <v>黃胤綸</v>
      </c>
      <c r="F174" s="28">
        <f>DATEVALUE('PLM001-Active'!M167)</f>
        <v>45727</v>
      </c>
      <c r="G174" s="29" t="e">
        <f>DATEVALUE('PLM001-Active'!N167)</f>
        <v>#VALUE!</v>
      </c>
      <c r="H174" s="16" t="e">
        <f t="shared" si="12"/>
        <v>#VALUE!</v>
      </c>
      <c r="I174" s="28">
        <f>IF(ISERROR(DATEVALUE('PLM001-Active'!R167)),"",DATEVALUE('PLM001-Active'!R167))</f>
        <v>45728</v>
      </c>
      <c r="J174" s="29" t="str">
        <f>IF(ISERROR(DATEVALUE('PLM001-Active'!S167)),"",DATEVALUE('PLM001-Active'!S167))</f>
        <v/>
      </c>
      <c r="K174" s="16" t="str">
        <f t="shared" si="16"/>
        <v/>
      </c>
      <c r="L174" s="49" t="str">
        <f>'PLM001-Active'!P167</f>
        <v>Complete</v>
      </c>
      <c r="M174" s="49">
        <f>'PLM001-Active'!U167</f>
        <v>0</v>
      </c>
      <c r="N174" s="49" t="str">
        <f>'PLM001-Active'!Q167</f>
        <v>2025/03/11</v>
      </c>
      <c r="O174" s="94">
        <f>'PLM001-Active'!L167/100</f>
        <v>457.27</v>
      </c>
      <c r="P174" s="94" t="str">
        <f t="shared" si="14"/>
        <v/>
      </c>
      <c r="Q174" s="63" t="str">
        <f t="shared" ca="1" si="15"/>
        <v/>
      </c>
      <c r="R174" s="76"/>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row>
    <row r="175" spans="1:74" s="15" customFormat="1" ht="25.5">
      <c r="A175" s="14">
        <v>17.7</v>
      </c>
      <c r="B175" s="14" t="str">
        <f>'PLM001-Active'!A168</f>
        <v>M250201C1</v>
      </c>
      <c r="C175" s="14" t="str">
        <f>'PLM001-Active'!B168</f>
        <v>工業爆炸環境防爆型音叉感測器</v>
      </c>
      <c r="D175" s="95" t="str">
        <f>'PLM001-Active'!E168</f>
        <v>提案審查會議記錄-跨部門</v>
      </c>
      <c r="E175" s="15" t="str">
        <f>IF('PLM001-Active'!I168="",'PLM001-Active'!H168,LEFT('PLM001-Active'!I168,3))</f>
        <v>黃胤綸</v>
      </c>
      <c r="F175" s="28">
        <f>DATEVALUE('PLM001-Active'!M168)</f>
        <v>45728</v>
      </c>
      <c r="G175" s="29" t="e">
        <f>DATEVALUE('PLM001-Active'!N168)</f>
        <v>#VALUE!</v>
      </c>
      <c r="H175" s="16" t="e">
        <f t="shared" si="12"/>
        <v>#VALUE!</v>
      </c>
      <c r="I175" s="28">
        <f>IF(ISERROR(DATEVALUE('PLM001-Active'!R168)),"",DATEVALUE('PLM001-Active'!R168))</f>
        <v>45735</v>
      </c>
      <c r="J175" s="29" t="str">
        <f>IF(ISERROR(DATEVALUE('PLM001-Active'!S168)),"",DATEVALUE('PLM001-Active'!S168))</f>
        <v/>
      </c>
      <c r="K175" s="16" t="str">
        <f t="shared" si="16"/>
        <v/>
      </c>
      <c r="L175" s="49" t="str">
        <f>'PLM001-Active'!P168</f>
        <v>Complete</v>
      </c>
      <c r="M175" s="49">
        <f>'PLM001-Active'!U168</f>
        <v>0</v>
      </c>
      <c r="N175" s="49" t="str">
        <f>'PLM001-Active'!Q168</f>
        <v>2025/03/13</v>
      </c>
      <c r="O175" s="94">
        <f>'PLM001-Active'!L168/100</f>
        <v>457.28</v>
      </c>
      <c r="P175" s="94" t="str">
        <f t="shared" si="14"/>
        <v/>
      </c>
      <c r="Q175" s="63" t="str">
        <f t="shared" ca="1" si="15"/>
        <v/>
      </c>
      <c r="R175" s="76"/>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row>
    <row r="176" spans="1:74" s="15" customFormat="1">
      <c r="A176" s="14">
        <v>17.8</v>
      </c>
      <c r="B176" s="14" t="str">
        <f>'PLM001-Active'!A169</f>
        <v>K201002P2</v>
      </c>
      <c r="C176" s="14" t="str">
        <f>'PLM001-Active'!B169</f>
        <v>(K201002R2)SP數位熱質式開關-DC一體型II</v>
      </c>
      <c r="D176" s="95" t="str">
        <f>'PLM001-Active'!E169</f>
        <v>第二次生產</v>
      </c>
      <c r="E176" s="15" t="str">
        <f>IF('PLM001-Active'!I169="",'PLM001-Active'!H169,LEFT('PLM001-Active'!I169,3))</f>
        <v>蘇漢城</v>
      </c>
      <c r="F176" s="28">
        <f>DATEVALUE('PLM001-Active'!M169)</f>
        <v>45800</v>
      </c>
      <c r="G176" s="29" t="e">
        <f>DATEVALUE('PLM001-Active'!N169)</f>
        <v>#VALUE!</v>
      </c>
      <c r="H176" s="16" t="e">
        <f t="shared" si="12"/>
        <v>#VALUE!</v>
      </c>
      <c r="I176" s="28">
        <f>IF(ISERROR(DATEVALUE('PLM001-Active'!R169)),"",DATEVALUE('PLM001-Active'!R169))</f>
        <v>45932</v>
      </c>
      <c r="J176" s="29" t="str">
        <f>IF(ISERROR(DATEVALUE('PLM001-Active'!S169)),"",DATEVALUE('PLM001-Active'!S169))</f>
        <v/>
      </c>
      <c r="K176" s="16" t="str">
        <f t="shared" si="16"/>
        <v/>
      </c>
      <c r="L176" s="49" t="str">
        <f>'PLM001-Active'!P169</f>
        <v>Complete</v>
      </c>
      <c r="M176" s="49">
        <f>'PLM001-Active'!U169</f>
        <v>0</v>
      </c>
      <c r="N176" s="49" t="str">
        <f>'PLM001-Active'!Q169</f>
        <v>2025/05/23</v>
      </c>
      <c r="O176" s="94">
        <f>'PLM001-Active'!L169/100</f>
        <v>457.29</v>
      </c>
      <c r="P176" s="94" t="str">
        <f t="shared" si="14"/>
        <v/>
      </c>
      <c r="Q176" s="63" t="str">
        <f t="shared" ca="1" si="15"/>
        <v/>
      </c>
      <c r="R176" s="76"/>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row>
    <row r="177" spans="1:74" s="15" customFormat="1" ht="11.25" customHeight="1">
      <c r="A177" s="14">
        <v>17.899999999999999</v>
      </c>
      <c r="B177" s="14" t="str">
        <f>'PLM001-Active'!A170</f>
        <v>K240801R2</v>
      </c>
      <c r="C177" s="14" t="str">
        <f>'PLM001-Active'!B170</f>
        <v>PCB濕製程用插入式壓力感測器</v>
      </c>
      <c r="D177" s="95" t="str">
        <f>'PLM001-Active'!E170</f>
        <v>行銷確認首產及送樣規格及套數</v>
      </c>
      <c r="E177" s="15" t="str">
        <f>IF('PLM001-Active'!I170="",'PLM001-Active'!H170,LEFT('PLM001-Active'!I170,3))</f>
        <v>吳志嘉</v>
      </c>
      <c r="F177" s="28">
        <f>DATEVALUE('PLM001-Active'!M170)</f>
        <v>45758</v>
      </c>
      <c r="G177" s="29" t="e">
        <f>DATEVALUE('PLM001-Active'!N170)</f>
        <v>#VALUE!</v>
      </c>
      <c r="H177" s="16" t="e">
        <f t="shared" si="12"/>
        <v>#VALUE!</v>
      </c>
      <c r="I177" s="28" t="str">
        <f>IF(ISERROR(DATEVALUE('PLM001-Active'!R170)),"",DATEVALUE('PLM001-Active'!R170))</f>
        <v/>
      </c>
      <c r="J177" s="29" t="str">
        <f>IF(ISERROR(DATEVALUE('PLM001-Active'!S170)),"",DATEVALUE('PLM001-Active'!S170))</f>
        <v/>
      </c>
      <c r="K177" s="16" t="str">
        <f t="shared" si="16"/>
        <v/>
      </c>
      <c r="L177" s="49" t="str">
        <f>'PLM001-Active'!P170</f>
        <v>Active</v>
      </c>
      <c r="M177" s="49">
        <f>'PLM001-Active'!U170</f>
        <v>0</v>
      </c>
      <c r="N177" s="49">
        <f>'PLM001-Active'!Q170</f>
        <v>0</v>
      </c>
      <c r="O177" s="94">
        <f>'PLM001-Active'!L170/100</f>
        <v>457.29</v>
      </c>
      <c r="P177" s="94" t="str">
        <f t="shared" si="14"/>
        <v>操作異常</v>
      </c>
      <c r="Q177" s="63" t="str">
        <f t="shared" ca="1" si="15"/>
        <v>任務異常 286 天</v>
      </c>
      <c r="R177" s="76"/>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row>
    <row r="178" spans="1:74" s="15" customFormat="1" ht="11.25" customHeight="1">
      <c r="A178" s="14">
        <v>18</v>
      </c>
      <c r="B178" s="14" t="str">
        <f>'PLM001-Active'!A171</f>
        <v>K240801R2</v>
      </c>
      <c r="C178" s="14" t="str">
        <f>'PLM001-Active'!B171</f>
        <v>PCB濕製程用插入式壓力感測器</v>
      </c>
      <c r="D178" s="95" t="str">
        <f>'PLM001-Active'!E171</f>
        <v>SOP/加工重點 (半成品/成品/組裝/測試)</v>
      </c>
      <c r="E178" s="15" t="str">
        <f>IF('PLM001-Active'!I171="",'PLM001-Active'!H171,LEFT('PLM001-Active'!I171,3))</f>
        <v>張良琪</v>
      </c>
      <c r="F178" s="28">
        <f>DATEVALUE('PLM001-Active'!M171)</f>
        <v>45758</v>
      </c>
      <c r="G178" s="29" t="e">
        <f>DATEVALUE('PLM001-Active'!N171)</f>
        <v>#VALUE!</v>
      </c>
      <c r="H178" s="16" t="e">
        <f t="shared" si="12"/>
        <v>#VALUE!</v>
      </c>
      <c r="I178" s="28">
        <f>IF(ISERROR(DATEVALUE('PLM001-Active'!R171)),"",DATEVALUE('PLM001-Active'!R171))</f>
        <v>45874</v>
      </c>
      <c r="J178" s="29" t="str">
        <f>IF(ISERROR(DATEVALUE('PLM001-Active'!S171)),"",DATEVALUE('PLM001-Active'!S171))</f>
        <v/>
      </c>
      <c r="K178" s="16" t="str">
        <f t="shared" si="16"/>
        <v/>
      </c>
      <c r="L178" s="49" t="str">
        <f>'PLM001-Active'!P171</f>
        <v>Complete</v>
      </c>
      <c r="M178" s="49">
        <f>'PLM001-Active'!U171</f>
        <v>0</v>
      </c>
      <c r="N178" s="49" t="str">
        <f>'PLM001-Active'!Q171</f>
        <v>2025/08/05</v>
      </c>
      <c r="O178" s="94">
        <f>'PLM001-Active'!L171/100</f>
        <v>457.29</v>
      </c>
      <c r="P178" s="94" t="str">
        <f t="shared" si="14"/>
        <v/>
      </c>
      <c r="Q178" s="63" t="str">
        <f t="shared" ca="1" si="15"/>
        <v/>
      </c>
      <c r="R178" s="76"/>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row>
    <row r="179" spans="1:74" s="15" customFormat="1" ht="11.25" customHeight="1">
      <c r="A179" s="14">
        <v>18.100000000000001</v>
      </c>
      <c r="B179" s="14" t="str">
        <f>'PLM001-Active'!A172</f>
        <v>M250201C1</v>
      </c>
      <c r="C179" s="14" t="str">
        <f>'PLM001-Active'!B172</f>
        <v>工業爆炸環境防爆型音叉感測器</v>
      </c>
      <c r="D179" s="95" t="str">
        <f>'PLM001-Active'!E172</f>
        <v>SCX5(SC38)防爆版目錄/手冊/訂購碼</v>
      </c>
      <c r="E179" s="15" t="str">
        <f>IF('PLM001-Active'!I172="",'PLM001-Active'!H172,LEFT('PLM001-Active'!I172,3))</f>
        <v>黃胤綸</v>
      </c>
      <c r="F179" s="28">
        <f>DATEVALUE('PLM001-Active'!M172)</f>
        <v>45735</v>
      </c>
      <c r="G179" s="29" t="e">
        <f>DATEVALUE('PLM001-Active'!N172)</f>
        <v>#VALUE!</v>
      </c>
      <c r="H179" s="16" t="e">
        <f t="shared" si="12"/>
        <v>#VALUE!</v>
      </c>
      <c r="I179" s="28">
        <f>IF(ISERROR(DATEVALUE('PLM001-Active'!R172)),"",DATEVALUE('PLM001-Active'!R172))</f>
        <v>45882</v>
      </c>
      <c r="J179" s="29" t="str">
        <f>IF(ISERROR(DATEVALUE('PLM001-Active'!S172)),"",DATEVALUE('PLM001-Active'!S172))</f>
        <v/>
      </c>
      <c r="K179" s="16" t="str">
        <f t="shared" si="16"/>
        <v/>
      </c>
      <c r="L179" s="49" t="str">
        <f>'PLM001-Active'!P172</f>
        <v>Complete</v>
      </c>
      <c r="M179" s="49">
        <f>'PLM001-Active'!U172</f>
        <v>0</v>
      </c>
      <c r="N179" s="49" t="str">
        <f>'PLM001-Active'!Q172</f>
        <v>2025/05/15</v>
      </c>
      <c r="O179" s="94">
        <f>'PLM001-Active'!L172/100</f>
        <v>457.29</v>
      </c>
      <c r="P179" s="94" t="str">
        <f t="shared" si="14"/>
        <v/>
      </c>
      <c r="Q179" s="63" t="str">
        <f t="shared" ca="1" si="15"/>
        <v/>
      </c>
      <c r="R179" s="76"/>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row>
    <row r="180" spans="1:74" s="15" customFormat="1" ht="11.25" customHeight="1">
      <c r="A180" s="14">
        <v>18.2</v>
      </c>
      <c r="B180" s="14" t="str">
        <f>'PLM001-Active'!A173</f>
        <v>M250201C1</v>
      </c>
      <c r="C180" s="14" t="str">
        <f>'PLM001-Active'!B173</f>
        <v>工業爆炸環境防爆型音叉感測器</v>
      </c>
      <c r="D180" s="95" t="str">
        <f>'PLM001-Active'!E173</f>
        <v>SCX5(SC38)電路圖(3種電源板/控制板/顯示板/EEPROM板)</v>
      </c>
      <c r="E180" s="15" t="str">
        <f>IF('PLM001-Active'!I173="",'PLM001-Active'!H173,LEFT('PLM001-Active'!I173,3))</f>
        <v>黃胤綸</v>
      </c>
      <c r="F180" s="28">
        <f>DATEVALUE('PLM001-Active'!M173)</f>
        <v>45735</v>
      </c>
      <c r="G180" s="29" t="e">
        <f>DATEVALUE('PLM001-Active'!N173)</f>
        <v>#VALUE!</v>
      </c>
      <c r="H180" s="16" t="e">
        <f t="shared" si="12"/>
        <v>#VALUE!</v>
      </c>
      <c r="I180" s="28">
        <f>IF(ISERROR(DATEVALUE('PLM001-Active'!R173)),"",DATEVALUE('PLM001-Active'!R173))</f>
        <v>45875</v>
      </c>
      <c r="J180" s="29" t="str">
        <f>IF(ISERROR(DATEVALUE('PLM001-Active'!S173)),"",DATEVALUE('PLM001-Active'!S173))</f>
        <v/>
      </c>
      <c r="K180" s="16" t="str">
        <f t="shared" si="16"/>
        <v/>
      </c>
      <c r="L180" s="49" t="str">
        <f>'PLM001-Active'!P173</f>
        <v>Complete</v>
      </c>
      <c r="M180" s="49">
        <f>'PLM001-Active'!U173</f>
        <v>0</v>
      </c>
      <c r="N180" s="49" t="str">
        <f>'PLM001-Active'!Q173</f>
        <v>2025/05/15</v>
      </c>
      <c r="O180" s="94">
        <f>'PLM001-Active'!L173/100</f>
        <v>457.29</v>
      </c>
      <c r="P180" s="94" t="str">
        <f t="shared" si="14"/>
        <v/>
      </c>
      <c r="Q180" s="63" t="str">
        <f t="shared" ca="1" si="15"/>
        <v/>
      </c>
      <c r="R180" s="76"/>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row>
    <row r="181" spans="1:74" s="15" customFormat="1" ht="11.25" customHeight="1">
      <c r="A181" s="14">
        <v>18.3</v>
      </c>
      <c r="B181" s="14" t="str">
        <f>'PLM001-Active'!A174</f>
        <v>M250201C1</v>
      </c>
      <c r="C181" s="14" t="str">
        <f>'PLM001-Active'!B174</f>
        <v>工業爆炸環境防爆型音叉感測器</v>
      </c>
      <c r="D181" s="95" t="str">
        <f>'PLM001-Active'!E174</f>
        <v>SCX5(SC38) PCB(3種電源板/控制板/顯示板/EEPROM板)</v>
      </c>
      <c r="E181" s="15" t="str">
        <f>IF('PLM001-Active'!I174="",'PLM001-Active'!H174,LEFT('PLM001-Active'!I174,3))</f>
        <v>黃胤綸</v>
      </c>
      <c r="F181" s="28">
        <f>DATEVALUE('PLM001-Active'!M174)</f>
        <v>45735</v>
      </c>
      <c r="G181" s="29" t="e">
        <f>DATEVALUE('PLM001-Active'!N174)</f>
        <v>#VALUE!</v>
      </c>
      <c r="H181" s="16" t="e">
        <f t="shared" si="12"/>
        <v>#VALUE!</v>
      </c>
      <c r="I181" s="28">
        <f>IF(ISERROR(DATEVALUE('PLM001-Active'!R174)),"",DATEVALUE('PLM001-Active'!R174))</f>
        <v>45875</v>
      </c>
      <c r="J181" s="29" t="str">
        <f>IF(ISERROR(DATEVALUE('PLM001-Active'!S174)),"",DATEVALUE('PLM001-Active'!S174))</f>
        <v/>
      </c>
      <c r="K181" s="16" t="str">
        <f t="shared" si="16"/>
        <v/>
      </c>
      <c r="L181" s="49" t="str">
        <f>'PLM001-Active'!P174</f>
        <v>Complete</v>
      </c>
      <c r="M181" s="49">
        <f>'PLM001-Active'!U174</f>
        <v>0</v>
      </c>
      <c r="N181" s="49" t="str">
        <f>'PLM001-Active'!Q174</f>
        <v>2025/05/15</v>
      </c>
      <c r="O181" s="94">
        <f>'PLM001-Active'!L174/100</f>
        <v>457.29</v>
      </c>
      <c r="P181" s="94" t="str">
        <f t="shared" si="14"/>
        <v/>
      </c>
      <c r="Q181" s="63" t="str">
        <f t="shared" ca="1" si="15"/>
        <v/>
      </c>
      <c r="R181" s="76"/>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row>
    <row r="182" spans="1:74" s="15" customFormat="1" ht="11.25" customHeight="1">
      <c r="A182" s="14">
        <v>18.399999999999999</v>
      </c>
      <c r="B182" s="14" t="str">
        <f>'PLM001-Active'!A175</f>
        <v>M250201C1</v>
      </c>
      <c r="C182" s="14" t="str">
        <f>'PLM001-Active'!B175</f>
        <v>工業爆炸環境防爆型音叉感測器</v>
      </c>
      <c r="D182" s="95" t="str">
        <f>'PLM001-Active'!E175</f>
        <v>SCX5(SC38)機構關鍵零件UL黃卡與材質證明(非金屬類)</v>
      </c>
      <c r="E182" s="15" t="str">
        <f>IF('PLM001-Active'!I175="",'PLM001-Active'!H175,LEFT('PLM001-Active'!I175,3))</f>
        <v>鄭貫中</v>
      </c>
      <c r="F182" s="28">
        <f>DATEVALUE('PLM001-Active'!M175)</f>
        <v>45744</v>
      </c>
      <c r="G182" s="29" t="e">
        <f>DATEVALUE('PLM001-Active'!N175)</f>
        <v>#VALUE!</v>
      </c>
      <c r="H182" s="16" t="e">
        <f t="shared" si="12"/>
        <v>#VALUE!</v>
      </c>
      <c r="I182" s="28">
        <f>IF(ISERROR(DATEVALUE('PLM001-Active'!R175)),"",DATEVALUE('PLM001-Active'!R175))</f>
        <v>45762</v>
      </c>
      <c r="J182" s="29" t="str">
        <f>IF(ISERROR(DATEVALUE('PLM001-Active'!S175)),"",DATEVALUE('PLM001-Active'!S175))</f>
        <v/>
      </c>
      <c r="K182" s="16" t="str">
        <f t="shared" si="16"/>
        <v/>
      </c>
      <c r="L182" s="49" t="str">
        <f>'PLM001-Active'!P175</f>
        <v>Complete</v>
      </c>
      <c r="M182" s="49">
        <f>'PLM001-Active'!U175</f>
        <v>0</v>
      </c>
      <c r="N182" s="49" t="str">
        <f>'PLM001-Active'!Q175</f>
        <v>2025/03/21</v>
      </c>
      <c r="O182" s="94">
        <f>'PLM001-Active'!L175/100</f>
        <v>457.35</v>
      </c>
      <c r="P182" s="94" t="str">
        <f t="shared" si="14"/>
        <v/>
      </c>
      <c r="Q182" s="63" t="str">
        <f t="shared" ca="1" si="15"/>
        <v/>
      </c>
      <c r="R182" s="76"/>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row>
    <row r="183" spans="1:74" s="15" customFormat="1" ht="11.25" customHeight="1">
      <c r="A183" s="14">
        <v>18.5</v>
      </c>
      <c r="B183" s="14" t="str">
        <f>'PLM001-Active'!A176</f>
        <v>D250101R1</v>
      </c>
      <c r="C183" s="14" t="str">
        <f>'PLM001-Active'!B176</f>
        <v>AI冷卻系統數位通訊溫度偵測器</v>
      </c>
      <c r="D183" s="95" t="str">
        <f>'PLM001-Active'!E176</f>
        <v>連板測試治具測試軟體設計</v>
      </c>
      <c r="E183" s="15" t="str">
        <f>IF('PLM001-Active'!I176="",'PLM001-Active'!H176,LEFT('PLM001-Active'!I176,3))</f>
        <v>李騏敬</v>
      </c>
      <c r="F183" s="28">
        <f>DATEVALUE('PLM001-Active'!M176)</f>
        <v>45744</v>
      </c>
      <c r="G183" s="29" t="e">
        <f>DATEVALUE('PLM001-Active'!N176)</f>
        <v>#VALUE!</v>
      </c>
      <c r="H183" s="16" t="e">
        <f t="shared" si="12"/>
        <v>#VALUE!</v>
      </c>
      <c r="I183" s="28">
        <f>IF(ISERROR(DATEVALUE('PLM001-Active'!R176)),"",DATEVALUE('PLM001-Active'!R176))</f>
        <v>46035</v>
      </c>
      <c r="J183" s="29" t="str">
        <f>IF(ISERROR(DATEVALUE('PLM001-Active'!S176)),"",DATEVALUE('PLM001-Active'!S176))</f>
        <v/>
      </c>
      <c r="K183" s="16" t="str">
        <f t="shared" si="16"/>
        <v/>
      </c>
      <c r="L183" s="49" t="str">
        <f>'PLM001-Active'!P176</f>
        <v>Complete</v>
      </c>
      <c r="M183" s="49">
        <f>'PLM001-Active'!U176</f>
        <v>0</v>
      </c>
      <c r="N183" s="49" t="str">
        <f>'PLM001-Active'!Q176</f>
        <v>2025/09/09</v>
      </c>
      <c r="O183" s="94">
        <f>'PLM001-Active'!L176/100</f>
        <v>457.4</v>
      </c>
      <c r="P183" s="94" t="str">
        <f t="shared" si="14"/>
        <v/>
      </c>
      <c r="Q183" s="63" t="str">
        <f t="shared" ca="1" si="15"/>
        <v/>
      </c>
      <c r="R183" s="76"/>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row>
    <row r="184" spans="1:74" s="15" customFormat="1" ht="11.25" customHeight="1">
      <c r="A184" s="14">
        <v>18.600000000000001</v>
      </c>
      <c r="B184" s="14" t="str">
        <f>'PLM001-Active'!A177</f>
        <v>M250201C1</v>
      </c>
      <c r="C184" s="14" t="str">
        <f>'PLM001-Active'!B177</f>
        <v>工業爆炸環境防爆型音叉感測器</v>
      </c>
      <c r="D184" s="95" t="str">
        <f>'PLM001-Active'!E177</f>
        <v>SCX5(SC38) BOM</v>
      </c>
      <c r="E184" s="15" t="str">
        <f>IF('PLM001-Active'!I177="",'PLM001-Active'!H177,LEFT('PLM001-Active'!I177,3))</f>
        <v>黃胤綸</v>
      </c>
      <c r="F184" s="28">
        <f>DATEVALUE('PLM001-Active'!M177)</f>
        <v>45744</v>
      </c>
      <c r="G184" s="29" t="e">
        <f>DATEVALUE('PLM001-Active'!N177)</f>
        <v>#VALUE!</v>
      </c>
      <c r="H184" s="16" t="e">
        <f t="shared" si="12"/>
        <v>#VALUE!</v>
      </c>
      <c r="I184" s="28">
        <f>IF(ISERROR(DATEVALUE('PLM001-Active'!R177)),"",DATEVALUE('PLM001-Active'!R177))</f>
        <v>45875</v>
      </c>
      <c r="J184" s="29" t="str">
        <f>IF(ISERROR(DATEVALUE('PLM001-Active'!S177)),"",DATEVALUE('PLM001-Active'!S177))</f>
        <v/>
      </c>
      <c r="K184" s="16" t="str">
        <f t="shared" si="16"/>
        <v/>
      </c>
      <c r="L184" s="49" t="str">
        <f>'PLM001-Active'!P177</f>
        <v>Complete</v>
      </c>
      <c r="M184" s="49">
        <f>'PLM001-Active'!U177</f>
        <v>0</v>
      </c>
      <c r="N184" s="49" t="str">
        <f>'PLM001-Active'!Q177</f>
        <v>2025/05/15</v>
      </c>
      <c r="O184" s="94">
        <f>'PLM001-Active'!L177/100</f>
        <v>457.4</v>
      </c>
      <c r="P184" s="94" t="str">
        <f t="shared" si="14"/>
        <v/>
      </c>
      <c r="Q184" s="63" t="str">
        <f t="shared" ca="1" si="15"/>
        <v/>
      </c>
      <c r="R184" s="76"/>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row>
    <row r="185" spans="1:74" s="15" customFormat="1" ht="11.25" customHeight="1">
      <c r="A185" s="14">
        <v>18.7</v>
      </c>
      <c r="B185" s="14" t="str">
        <f>'PLM001-Active'!A178</f>
        <v>M250201C1</v>
      </c>
      <c r="C185" s="14" t="str">
        <f>'PLM001-Active'!B178</f>
        <v>工業爆炸環境防爆型音叉感測器</v>
      </c>
      <c r="D185" s="95" t="str">
        <f>'PLM001-Active'!E178</f>
        <v>SCX5(SC38)半成品/成品圖面(含防爆對策與防爆鐵牌)</v>
      </c>
      <c r="E185" s="15" t="str">
        <f>IF('PLM001-Active'!I178="",'PLM001-Active'!H178,LEFT('PLM001-Active'!I178,3))</f>
        <v>鄭貫中</v>
      </c>
      <c r="F185" s="28">
        <f>DATEVALUE('PLM001-Active'!M178)</f>
        <v>45744</v>
      </c>
      <c r="G185" s="29" t="e">
        <f>DATEVALUE('PLM001-Active'!N178)</f>
        <v>#VALUE!</v>
      </c>
      <c r="H185" s="16" t="e">
        <f t="shared" si="12"/>
        <v>#VALUE!</v>
      </c>
      <c r="I185" s="28">
        <f>IF(ISERROR(DATEVALUE('PLM001-Active'!R178)),"",DATEVALUE('PLM001-Active'!R178))</f>
        <v>45950</v>
      </c>
      <c r="J185" s="29" t="str">
        <f>IF(ISERROR(DATEVALUE('PLM001-Active'!S178)),"",DATEVALUE('PLM001-Active'!S178))</f>
        <v/>
      </c>
      <c r="K185" s="16" t="str">
        <f t="shared" si="16"/>
        <v/>
      </c>
      <c r="L185" s="49" t="str">
        <f>'PLM001-Active'!P178</f>
        <v>Complete</v>
      </c>
      <c r="M185" s="49">
        <f>'PLM001-Active'!U178</f>
        <v>0</v>
      </c>
      <c r="N185" s="49" t="str">
        <f>'PLM001-Active'!Q178</f>
        <v>2025/05/26</v>
      </c>
      <c r="O185" s="94">
        <f>'PLM001-Active'!L178/100</f>
        <v>457.4</v>
      </c>
      <c r="P185" s="94" t="str">
        <f t="shared" si="14"/>
        <v/>
      </c>
      <c r="Q185" s="63" t="str">
        <f t="shared" ca="1" si="15"/>
        <v/>
      </c>
      <c r="R185" s="76"/>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row>
    <row r="186" spans="1:74" s="15" customFormat="1" ht="11.25" customHeight="1">
      <c r="A186" s="14">
        <v>18.8</v>
      </c>
      <c r="B186" s="14" t="str">
        <f>'PLM001-Active'!A179</f>
        <v>D250101R1</v>
      </c>
      <c r="C186" s="14" t="str">
        <f>'PLM001-Active'!B179</f>
        <v>AI冷卻系統數位通訊溫度偵測器</v>
      </c>
      <c r="D186" s="95" t="str">
        <f>'PLM001-Active'!E179</f>
        <v>SOP/加工重點(半成品/成品)</v>
      </c>
      <c r="E186" s="15" t="str">
        <f>IF('PLM001-Active'!I179="",'PLM001-Active'!H179,LEFT('PLM001-Active'!I179,3))</f>
        <v>李騏敬</v>
      </c>
      <c r="F186" s="28">
        <f>DATEVALUE('PLM001-Active'!M179)</f>
        <v>45755</v>
      </c>
      <c r="G186" s="29" t="e">
        <f>DATEVALUE('PLM001-Active'!N179)</f>
        <v>#VALUE!</v>
      </c>
      <c r="H186" s="16" t="e">
        <f t="shared" si="12"/>
        <v>#VALUE!</v>
      </c>
      <c r="I186" s="28">
        <f>IF(ISERROR(DATEVALUE('PLM001-Active'!R179)),"",DATEVALUE('PLM001-Active'!R179))</f>
        <v>45749</v>
      </c>
      <c r="J186" s="29" t="str">
        <f>IF(ISERROR(DATEVALUE('PLM001-Active'!S179)),"",DATEVALUE('PLM001-Active'!S179))</f>
        <v/>
      </c>
      <c r="K186" s="16" t="str">
        <f t="shared" si="16"/>
        <v/>
      </c>
      <c r="L186" s="49" t="str">
        <f>'PLM001-Active'!P179</f>
        <v>Complete</v>
      </c>
      <c r="M186" s="49">
        <f>'PLM001-Active'!U179</f>
        <v>0</v>
      </c>
      <c r="N186" s="49" t="str">
        <f>'PLM001-Active'!Q179</f>
        <v>2025/04/01</v>
      </c>
      <c r="O186" s="94">
        <f>'PLM001-Active'!L179/100</f>
        <v>457.47</v>
      </c>
      <c r="P186" s="94" t="str">
        <f t="shared" si="14"/>
        <v/>
      </c>
      <c r="Q186" s="63" t="str">
        <f t="shared" ca="1" si="15"/>
        <v/>
      </c>
      <c r="R186" s="76"/>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row>
    <row r="187" spans="1:74" s="15" customFormat="1" ht="11.25" customHeight="1">
      <c r="A187" s="14">
        <v>18.899999999999999</v>
      </c>
      <c r="B187" s="14" t="str">
        <f>'PLM001-Active'!A180</f>
        <v>M250201C1</v>
      </c>
      <c r="C187" s="14" t="str">
        <f>'PLM001-Active'!B180</f>
        <v>工業爆炸環境防爆型音叉感測器</v>
      </c>
      <c r="D187" s="95" t="str">
        <f>'PLM001-Active'!E180</f>
        <v>防爆樣品製作(包含提供防爆站測試/DVT驗證)</v>
      </c>
      <c r="E187" s="15" t="str">
        <f>IF('PLM001-Active'!I180="",'PLM001-Active'!H180,LEFT('PLM001-Active'!I180,3))</f>
        <v>李騏敬</v>
      </c>
      <c r="F187" s="28">
        <f>DATEVALUE('PLM001-Active'!M180)</f>
        <v>45762</v>
      </c>
      <c r="G187" s="29" t="e">
        <f>DATEVALUE('PLM001-Active'!N180)</f>
        <v>#VALUE!</v>
      </c>
      <c r="H187" s="16" t="e">
        <f t="shared" si="12"/>
        <v>#VALUE!</v>
      </c>
      <c r="I187" s="28" t="str">
        <f>IF(ISERROR(DATEVALUE('PLM001-Active'!R180)),"",DATEVALUE('PLM001-Active'!R180))</f>
        <v/>
      </c>
      <c r="J187" s="29" t="str">
        <f>IF(ISERROR(DATEVALUE('PLM001-Active'!S180)),"",DATEVALUE('PLM001-Active'!S180))</f>
        <v/>
      </c>
      <c r="K187" s="16" t="str">
        <f t="shared" si="16"/>
        <v/>
      </c>
      <c r="L187" s="49" t="str">
        <f>'PLM001-Active'!P180</f>
        <v>Active</v>
      </c>
      <c r="M187" s="49">
        <f>'PLM001-Active'!U180</f>
        <v>0</v>
      </c>
      <c r="N187" s="49">
        <f>'PLM001-Active'!Q180</f>
        <v>0</v>
      </c>
      <c r="O187" s="94">
        <f>'PLM001-Active'!L180/100</f>
        <v>457.47</v>
      </c>
      <c r="P187" s="94" t="str">
        <f t="shared" si="14"/>
        <v>操作異常</v>
      </c>
      <c r="Q187" s="63" t="str">
        <f t="shared" ca="1" si="15"/>
        <v>任務異常 282 天</v>
      </c>
      <c r="R187" s="76"/>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row>
    <row r="188" spans="1:74" s="15" customFormat="1" ht="11.25" customHeight="1">
      <c r="A188" s="14">
        <v>19</v>
      </c>
      <c r="B188" s="14" t="str">
        <f>'PLM001-Active'!A181</f>
        <v>M250301R1</v>
      </c>
      <c r="C188" s="14" t="str">
        <f>'PLM001-Active'!B181</f>
        <v>軌道型顯示器夾管式超音波流量計</v>
      </c>
      <c r="D188" s="95" t="str">
        <f>'PLM001-Active'!E181</f>
        <v>研發內部審查會議記錄</v>
      </c>
      <c r="E188" s="15" t="str">
        <f>IF('PLM001-Active'!I181="",'PLM001-Active'!H181,LEFT('PLM001-Active'!I181,3))</f>
        <v>簡振芳</v>
      </c>
      <c r="F188" s="28">
        <f>DATEVALUE('PLM001-Active'!M181)</f>
        <v>45748</v>
      </c>
      <c r="G188" s="29" t="e">
        <f>DATEVALUE('PLM001-Active'!N181)</f>
        <v>#VALUE!</v>
      </c>
      <c r="H188" s="16" t="e">
        <f t="shared" si="12"/>
        <v>#VALUE!</v>
      </c>
      <c r="I188" s="28">
        <f>IF(ISERROR(DATEVALUE('PLM001-Active'!R181)),"",DATEVALUE('PLM001-Active'!R181))</f>
        <v>45793</v>
      </c>
      <c r="J188" s="29" t="str">
        <f>IF(ISERROR(DATEVALUE('PLM001-Active'!S181)),"",DATEVALUE('PLM001-Active'!S181))</f>
        <v/>
      </c>
      <c r="K188" s="16" t="str">
        <f t="shared" si="16"/>
        <v/>
      </c>
      <c r="L188" s="49" t="str">
        <f>'PLM001-Active'!P181</f>
        <v>Complete</v>
      </c>
      <c r="M188" s="49">
        <f>'PLM001-Active'!U181</f>
        <v>0</v>
      </c>
      <c r="N188" s="49" t="str">
        <f>'PLM001-Active'!Q181</f>
        <v>2025/04/01</v>
      </c>
      <c r="O188" s="94">
        <f>'PLM001-Active'!L181/100</f>
        <v>457.48</v>
      </c>
      <c r="P188" s="94" t="str">
        <f t="shared" si="14"/>
        <v/>
      </c>
      <c r="Q188" s="63" t="str">
        <f t="shared" ca="1" si="15"/>
        <v/>
      </c>
      <c r="R188" s="76"/>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row>
    <row r="189" spans="1:74" s="15" customFormat="1" ht="11.25" customHeight="1">
      <c r="A189" s="14">
        <v>19.100000000000001</v>
      </c>
      <c r="B189" s="14" t="str">
        <f>'PLM001-Active'!A182</f>
        <v>M250301R1</v>
      </c>
      <c r="C189" s="14" t="str">
        <f>'PLM001-Active'!B182</f>
        <v>軌道型顯示器夾管式超音波流量計</v>
      </c>
      <c r="D189" s="95" t="str">
        <f>'PLM001-Active'!E182</f>
        <v>產品驗證企劃書</v>
      </c>
      <c r="E189" s="15" t="str">
        <f>IF('PLM001-Active'!I182="",'PLM001-Active'!H182,LEFT('PLM001-Active'!I182,3))</f>
        <v>陳威宏</v>
      </c>
      <c r="F189" s="28">
        <f>DATEVALUE('PLM001-Active'!M182)</f>
        <v>45771</v>
      </c>
      <c r="G189" s="29" t="e">
        <f>DATEVALUE('PLM001-Active'!N182)</f>
        <v>#VALUE!</v>
      </c>
      <c r="H189" s="16" t="e">
        <f t="shared" si="12"/>
        <v>#VALUE!</v>
      </c>
      <c r="I189" s="28">
        <f>IF(ISERROR(DATEVALUE('PLM001-Active'!R182)),"",DATEVALUE('PLM001-Active'!R182))</f>
        <v>45792</v>
      </c>
      <c r="J189" s="29" t="str">
        <f>IF(ISERROR(DATEVALUE('PLM001-Active'!S182)),"",DATEVALUE('PLM001-Active'!S182))</f>
        <v/>
      </c>
      <c r="K189" s="16" t="str">
        <f t="shared" si="16"/>
        <v/>
      </c>
      <c r="L189" s="49" t="str">
        <f>'PLM001-Active'!P182</f>
        <v>Complete</v>
      </c>
      <c r="M189" s="49">
        <f>'PLM001-Active'!U182</f>
        <v>0</v>
      </c>
      <c r="N189" s="49" t="str">
        <f>'PLM001-Active'!Q182</f>
        <v>2025/05/07</v>
      </c>
      <c r="O189" s="94">
        <f>'PLM001-Active'!L182/100</f>
        <v>457.49</v>
      </c>
      <c r="P189" s="94" t="str">
        <f t="shared" si="14"/>
        <v/>
      </c>
      <c r="Q189" s="63" t="str">
        <f t="shared" ca="1" si="15"/>
        <v/>
      </c>
      <c r="R189" s="76"/>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row>
    <row r="190" spans="1:74" s="15" customFormat="1" ht="11.25" customHeight="1">
      <c r="A190" s="14">
        <v>19.2</v>
      </c>
      <c r="B190" s="14" t="str">
        <f>'PLM001-Active'!A183</f>
        <v>D250101R1</v>
      </c>
      <c r="C190" s="14" t="str">
        <f>'PLM001-Active'!B183</f>
        <v>AI冷卻系統數位通訊溫度偵測器</v>
      </c>
      <c r="D190" s="95" t="str">
        <f>'PLM001-Active'!E183</f>
        <v>工程試製</v>
      </c>
      <c r="E190" s="15" t="str">
        <f>IF('PLM001-Active'!I183="",'PLM001-Active'!H183,LEFT('PLM001-Active'!I183,3))</f>
        <v>黃胤綸</v>
      </c>
      <c r="F190" s="28">
        <f>DATEVALUE('PLM001-Active'!M183)</f>
        <v>45769</v>
      </c>
      <c r="G190" s="29" t="e">
        <f>DATEVALUE('PLM001-Active'!N183)</f>
        <v>#VALUE!</v>
      </c>
      <c r="H190" s="16" t="e">
        <f t="shared" si="12"/>
        <v>#VALUE!</v>
      </c>
      <c r="I190" s="28" t="str">
        <f>IF(ISERROR(DATEVALUE('PLM001-Active'!R183)),"",DATEVALUE('PLM001-Active'!R183))</f>
        <v/>
      </c>
      <c r="J190" s="29" t="str">
        <f>IF(ISERROR(DATEVALUE('PLM001-Active'!S183)),"",DATEVALUE('PLM001-Active'!S183))</f>
        <v/>
      </c>
      <c r="K190" s="16" t="str">
        <f t="shared" si="16"/>
        <v/>
      </c>
      <c r="L190" s="49" t="str">
        <f>'PLM001-Active'!P183</f>
        <v>Active</v>
      </c>
      <c r="M190" s="49">
        <f>'PLM001-Active'!U183</f>
        <v>0</v>
      </c>
      <c r="N190" s="49">
        <f>'PLM001-Active'!Q183</f>
        <v>0</v>
      </c>
      <c r="O190" s="94">
        <f>'PLM001-Active'!L183/100</f>
        <v>457.56</v>
      </c>
      <c r="P190" s="94" t="str">
        <f t="shared" si="14"/>
        <v>操作異常</v>
      </c>
      <c r="Q190" s="63" t="str">
        <f t="shared" ca="1" si="15"/>
        <v>任務異常 275 天</v>
      </c>
      <c r="R190" s="76"/>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row>
    <row r="191" spans="1:74" s="15" customFormat="1" ht="11.25" customHeight="1">
      <c r="A191" s="14">
        <v>19.3</v>
      </c>
      <c r="B191" s="14" t="str">
        <f>'PLM001-Active'!A184</f>
        <v>M240704R1</v>
      </c>
      <c r="C191" s="14" t="str">
        <f>'PLM001-Active'!B184</f>
        <v>一體式夾管超音波流量計(DN25)[RD4]</v>
      </c>
      <c r="D191" s="95" t="str">
        <f>'PLM001-Active'!E184</f>
        <v>列印專案繳付清單(簽核)-SmartQ PLM026</v>
      </c>
      <c r="E191" s="15" t="str">
        <f>IF('PLM001-Active'!I184="",'PLM001-Active'!H184,LEFT('PLM001-Active'!I184,3))</f>
        <v>蘇哲弘</v>
      </c>
      <c r="F191" s="28">
        <f>DATEVALUE('PLM001-Active'!M184)</f>
        <v>45756</v>
      </c>
      <c r="G191" s="29" t="e">
        <f>DATEVALUE('PLM001-Active'!N184)</f>
        <v>#VALUE!</v>
      </c>
      <c r="H191" s="16" t="e">
        <f t="shared" si="12"/>
        <v>#VALUE!</v>
      </c>
      <c r="I191" s="28">
        <f>IF(ISERROR(DATEVALUE('PLM001-Active'!R184)),"",DATEVALUE('PLM001-Active'!R184))</f>
        <v>46030</v>
      </c>
      <c r="J191" s="29" t="str">
        <f>IF(ISERROR(DATEVALUE('PLM001-Active'!S184)),"",DATEVALUE('PLM001-Active'!S184))</f>
        <v/>
      </c>
      <c r="K191" s="16" t="str">
        <f t="shared" si="16"/>
        <v/>
      </c>
      <c r="L191" s="49" t="str">
        <f>'PLM001-Active'!P184</f>
        <v>Complete</v>
      </c>
      <c r="M191" s="49">
        <f>'PLM001-Active'!U184</f>
        <v>0</v>
      </c>
      <c r="N191" s="49" t="str">
        <f>'PLM001-Active'!Q184</f>
        <v>2025/12/31</v>
      </c>
      <c r="O191" s="94">
        <f>'PLM001-Active'!L184/100</f>
        <v>457.56</v>
      </c>
      <c r="P191" s="94" t="str">
        <f t="shared" si="14"/>
        <v/>
      </c>
      <c r="Q191" s="63" t="str">
        <f t="shared" ca="1" si="15"/>
        <v/>
      </c>
      <c r="R191" s="76"/>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row>
    <row r="192" spans="1:74" s="15" customFormat="1" ht="11.25" customHeight="1">
      <c r="A192" s="14">
        <v>19.399999999999999</v>
      </c>
      <c r="B192" s="14" t="str">
        <f>'PLM001-Active'!A185</f>
        <v>K240801R2</v>
      </c>
      <c r="C192" s="14" t="str">
        <f>'PLM001-Active'!B185</f>
        <v>PCB濕製程用插入式壓力感測器</v>
      </c>
      <c r="D192" s="95" t="str">
        <f>'PLM001-Active'!E185</f>
        <v>工程試製 or 工況分析報告</v>
      </c>
      <c r="E192" s="15" t="str">
        <f>IF('PLM001-Active'!I185="",'PLM001-Active'!H185,LEFT('PLM001-Active'!I185,3))</f>
        <v>張良琪</v>
      </c>
      <c r="F192" s="28">
        <f>DATEVALUE('PLM001-Active'!M185)</f>
        <v>45779</v>
      </c>
      <c r="G192" s="29" t="e">
        <f>DATEVALUE('PLM001-Active'!N185)</f>
        <v>#VALUE!</v>
      </c>
      <c r="H192" s="16" t="e">
        <f t="shared" si="12"/>
        <v>#VALUE!</v>
      </c>
      <c r="I192" s="28" t="str">
        <f>IF(ISERROR(DATEVALUE('PLM001-Active'!R185)),"",DATEVALUE('PLM001-Active'!R185))</f>
        <v/>
      </c>
      <c r="J192" s="29" t="str">
        <f>IF(ISERROR(DATEVALUE('PLM001-Active'!S185)),"",DATEVALUE('PLM001-Active'!S185))</f>
        <v/>
      </c>
      <c r="K192" s="16" t="str">
        <f t="shared" si="16"/>
        <v/>
      </c>
      <c r="L192" s="49" t="str">
        <f>'PLM001-Active'!P185</f>
        <v>Active</v>
      </c>
      <c r="M192" s="49">
        <f>'PLM001-Active'!U185</f>
        <v>0</v>
      </c>
      <c r="N192" s="49">
        <f>'PLM001-Active'!Q185</f>
        <v>0</v>
      </c>
      <c r="O192" s="94">
        <f>'PLM001-Active'!L185/100</f>
        <v>457.61</v>
      </c>
      <c r="P192" s="94" t="str">
        <f t="shared" si="14"/>
        <v>操作異常</v>
      </c>
      <c r="Q192" s="63" t="str">
        <f t="shared" ca="1" si="15"/>
        <v>任務異常 265 天</v>
      </c>
      <c r="R192" s="76"/>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row>
    <row r="193" spans="1:74" s="15" customFormat="1" ht="11.25" customHeight="1">
      <c r="A193" s="14">
        <v>19.5</v>
      </c>
      <c r="B193" s="14" t="str">
        <f>'PLM001-Active'!A186</f>
        <v>K240801R2</v>
      </c>
      <c r="C193" s="14" t="str">
        <f>'PLM001-Active'!B186</f>
        <v>PCB濕製程用插入式壓力感測器</v>
      </c>
      <c r="D193" s="95" t="str">
        <f>'PLM001-Active'!E186</f>
        <v>成品 EBOM(含零件庫存清單、採購建議書)</v>
      </c>
      <c r="E193" s="15" t="str">
        <f>IF('PLM001-Active'!I186="",'PLM001-Active'!H186,LEFT('PLM001-Active'!I186,3))</f>
        <v>張良琪</v>
      </c>
      <c r="F193" s="28">
        <f>DATEVALUE('PLM001-Active'!M186)</f>
        <v>45765</v>
      </c>
      <c r="G193" s="29" t="e">
        <f>DATEVALUE('PLM001-Active'!N186)</f>
        <v>#VALUE!</v>
      </c>
      <c r="H193" s="16" t="e">
        <f t="shared" si="12"/>
        <v>#VALUE!</v>
      </c>
      <c r="I193" s="28" t="str">
        <f>IF(ISERROR(DATEVALUE('PLM001-Active'!R186)),"",DATEVALUE('PLM001-Active'!R186))</f>
        <v/>
      </c>
      <c r="J193" s="29" t="str">
        <f>IF(ISERROR(DATEVALUE('PLM001-Active'!S186)),"",DATEVALUE('PLM001-Active'!S186))</f>
        <v/>
      </c>
      <c r="K193" s="16" t="str">
        <f t="shared" si="16"/>
        <v/>
      </c>
      <c r="L193" s="49" t="str">
        <f>'PLM001-Active'!P186</f>
        <v>Active</v>
      </c>
      <c r="M193" s="49">
        <f>'PLM001-Active'!U186</f>
        <v>0</v>
      </c>
      <c r="N193" s="49">
        <f>'PLM001-Active'!Q186</f>
        <v>0</v>
      </c>
      <c r="O193" s="94">
        <f>'PLM001-Active'!L186/100</f>
        <v>457.61</v>
      </c>
      <c r="P193" s="94" t="str">
        <f t="shared" si="14"/>
        <v>操作異常</v>
      </c>
      <c r="Q193" s="63" t="str">
        <f t="shared" ca="1" si="15"/>
        <v>任務異常 279 天</v>
      </c>
      <c r="R193" s="76"/>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row>
    <row r="194" spans="1:74" s="15" customFormat="1" ht="11.25" customHeight="1">
      <c r="A194" s="14">
        <v>19.600000000000001</v>
      </c>
      <c r="B194" s="14" t="str">
        <f>'PLM001-Active'!A187</f>
        <v>M250201C1</v>
      </c>
      <c r="C194" s="14" t="str">
        <f>'PLM001-Active'!B187</f>
        <v>工業爆炸環境防爆型音叉感測器</v>
      </c>
      <c r="D194" s="95" t="str">
        <f>'PLM001-Active'!E187</f>
        <v>樣品系統驗證,測試及問題解決(軟體/硬體/機構整合)</v>
      </c>
      <c r="E194" s="15" t="str">
        <f>IF('PLM001-Active'!I187="",'PLM001-Active'!H187,LEFT('PLM001-Active'!I187,3))</f>
        <v>李騏敬</v>
      </c>
      <c r="F194" s="28">
        <f>DATEVALUE('PLM001-Active'!M187)</f>
        <v>45769</v>
      </c>
      <c r="G194" s="29" t="e">
        <f>DATEVALUE('PLM001-Active'!N187)</f>
        <v>#VALUE!</v>
      </c>
      <c r="H194" s="16" t="e">
        <f t="shared" si="12"/>
        <v>#VALUE!</v>
      </c>
      <c r="I194" s="28" t="str">
        <f>IF(ISERROR(DATEVALUE('PLM001-Active'!R187)),"",DATEVALUE('PLM001-Active'!R187))</f>
        <v/>
      </c>
      <c r="J194" s="29" t="str">
        <f>IF(ISERROR(DATEVALUE('PLM001-Active'!S187)),"",DATEVALUE('PLM001-Active'!S187))</f>
        <v/>
      </c>
      <c r="K194" s="16" t="str">
        <f t="shared" si="16"/>
        <v/>
      </c>
      <c r="L194" s="49" t="str">
        <f>'PLM001-Active'!P187</f>
        <v>Active</v>
      </c>
      <c r="M194" s="49">
        <f>'PLM001-Active'!U187</f>
        <v>0</v>
      </c>
      <c r="N194" s="49">
        <f>'PLM001-Active'!Q187</f>
        <v>0</v>
      </c>
      <c r="O194" s="94">
        <f>'PLM001-Active'!L187/100</f>
        <v>457.63</v>
      </c>
      <c r="P194" s="94" t="str">
        <f t="shared" si="14"/>
        <v>操作異常</v>
      </c>
      <c r="Q194" s="63" t="str">
        <f t="shared" ca="1" si="15"/>
        <v>任務異常 275 天</v>
      </c>
      <c r="R194" s="76"/>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row>
    <row r="195" spans="1:74" s="15" customFormat="1" ht="11.25" customHeight="1">
      <c r="A195" s="14">
        <v>19.7</v>
      </c>
      <c r="B195" s="14" t="str">
        <f>'PLM001-Active'!A188</f>
        <v>K240801R2</v>
      </c>
      <c r="C195" s="14" t="str">
        <f>'PLM001-Active'!B188</f>
        <v>PCB濕製程用插入式壓力感測器</v>
      </c>
      <c r="D195" s="95" t="str">
        <f>'PLM001-Active'!E188</f>
        <v>標籤貼紙 (回覆標籤版型料號)</v>
      </c>
      <c r="E195" s="15" t="str">
        <f>IF('PLM001-Active'!I188="",'PLM001-Active'!H188,LEFT('PLM001-Active'!I188,3))</f>
        <v>王俊博</v>
      </c>
      <c r="F195" s="28">
        <f>DATEVALUE('PLM001-Active'!M188)</f>
        <v>45772</v>
      </c>
      <c r="G195" s="29" t="e">
        <f>DATEVALUE('PLM001-Active'!N188)</f>
        <v>#VALUE!</v>
      </c>
      <c r="H195" s="16" t="e">
        <f t="shared" si="12"/>
        <v>#VALUE!</v>
      </c>
      <c r="I195" s="28">
        <f>IF(ISERROR(DATEVALUE('PLM001-Active'!R188)),"",DATEVALUE('PLM001-Active'!R188))</f>
        <v>45890</v>
      </c>
      <c r="J195" s="29" t="str">
        <f>IF(ISERROR(DATEVALUE('PLM001-Active'!S188)),"",DATEVALUE('PLM001-Active'!S188))</f>
        <v/>
      </c>
      <c r="K195" s="16" t="str">
        <f t="shared" si="16"/>
        <v/>
      </c>
      <c r="L195" s="49" t="str">
        <f>'PLM001-Active'!P188</f>
        <v>Complete</v>
      </c>
      <c r="M195" s="49">
        <f>'PLM001-Active'!U188</f>
        <v>0</v>
      </c>
      <c r="N195" s="49" t="str">
        <f>'PLM001-Active'!Q188</f>
        <v>2025/08/19</v>
      </c>
      <c r="O195" s="94">
        <f>'PLM001-Active'!L188/100</f>
        <v>457.68</v>
      </c>
      <c r="P195" s="94" t="str">
        <f t="shared" si="14"/>
        <v/>
      </c>
      <c r="Q195" s="63" t="str">
        <f t="shared" ca="1" si="15"/>
        <v/>
      </c>
      <c r="R195" s="76"/>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row>
    <row r="196" spans="1:74" s="15" customFormat="1" ht="11.25" customHeight="1">
      <c r="A196" s="14">
        <v>19.8</v>
      </c>
      <c r="B196" s="14" t="str">
        <f>'PLM001-Active'!A189</f>
        <v>D250101R1</v>
      </c>
      <c r="C196" s="14" t="str">
        <f>'PLM001-Active'!B189</f>
        <v>AI冷卻系統數位通訊溫度偵測器</v>
      </c>
      <c r="D196" s="95" t="str">
        <f>'PLM001-Active'!E189</f>
        <v>新產品技術說明會</v>
      </c>
      <c r="E196" s="15" t="str">
        <f>IF('PLM001-Active'!I189="",'PLM001-Active'!H189,LEFT('PLM001-Active'!I189,3))</f>
        <v>黃胤綸</v>
      </c>
      <c r="F196" s="28">
        <f>DATEVALUE('PLM001-Active'!M189)</f>
        <v>45772</v>
      </c>
      <c r="G196" s="29" t="e">
        <f>DATEVALUE('PLM001-Active'!N189)</f>
        <v>#VALUE!</v>
      </c>
      <c r="H196" s="16" t="e">
        <f t="shared" si="12"/>
        <v>#VALUE!</v>
      </c>
      <c r="I196" s="28" t="str">
        <f>IF(ISERROR(DATEVALUE('PLM001-Active'!R189)),"",DATEVALUE('PLM001-Active'!R189))</f>
        <v/>
      </c>
      <c r="J196" s="29" t="str">
        <f>IF(ISERROR(DATEVALUE('PLM001-Active'!S189)),"",DATEVALUE('PLM001-Active'!S189))</f>
        <v/>
      </c>
      <c r="K196" s="16" t="str">
        <f t="shared" si="16"/>
        <v/>
      </c>
      <c r="L196" s="49" t="str">
        <f>'PLM001-Active'!P189</f>
        <v>Active</v>
      </c>
      <c r="M196" s="49">
        <f>'PLM001-Active'!U189</f>
        <v>0</v>
      </c>
      <c r="N196" s="49">
        <f>'PLM001-Active'!Q189</f>
        <v>0</v>
      </c>
      <c r="O196" s="94">
        <f>'PLM001-Active'!L189/100</f>
        <v>457.7</v>
      </c>
      <c r="P196" s="94" t="str">
        <f t="shared" si="14"/>
        <v>操作異常</v>
      </c>
      <c r="Q196" s="63" t="str">
        <f t="shared" ca="1" si="15"/>
        <v>任務異常 272 天</v>
      </c>
      <c r="R196" s="76"/>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row>
    <row r="197" spans="1:74" s="15" customFormat="1" ht="11.25" customHeight="1">
      <c r="A197" s="14">
        <v>19.899999999999999</v>
      </c>
      <c r="B197" s="14" t="str">
        <f>'PLM001-Active'!A190</f>
        <v>M250201C1</v>
      </c>
      <c r="C197" s="14" t="str">
        <f>'PLM001-Active'!B190</f>
        <v>工業爆炸環境防爆型音叉感測器</v>
      </c>
      <c r="D197" s="95" t="str">
        <f>'PLM001-Active'!E190</f>
        <v>防爆單位驗證進度追蹤</v>
      </c>
      <c r="E197" s="15" t="str">
        <f>IF('PLM001-Active'!I190="",'PLM001-Active'!H190,LEFT('PLM001-Active'!I190,3))</f>
        <v>黃胤綸</v>
      </c>
      <c r="F197" s="28">
        <f>DATEVALUE('PLM001-Active'!M190)</f>
        <v>45862</v>
      </c>
      <c r="G197" s="29" t="e">
        <f>DATEVALUE('PLM001-Active'!N190)</f>
        <v>#VALUE!</v>
      </c>
      <c r="H197" s="16" t="e">
        <f t="shared" si="12"/>
        <v>#VALUE!</v>
      </c>
      <c r="I197" s="28" t="str">
        <f>IF(ISERROR(DATEVALUE('PLM001-Active'!R190)),"",DATEVALUE('PLM001-Active'!R190))</f>
        <v/>
      </c>
      <c r="J197" s="29" t="str">
        <f>IF(ISERROR(DATEVALUE('PLM001-Active'!S190)),"",DATEVALUE('PLM001-Active'!S190))</f>
        <v/>
      </c>
      <c r="K197" s="16" t="str">
        <f t="shared" si="16"/>
        <v/>
      </c>
      <c r="L197" s="49" t="str">
        <f>'PLM001-Active'!P190</f>
        <v>Active</v>
      </c>
      <c r="M197" s="49">
        <f>'PLM001-Active'!U190</f>
        <v>0</v>
      </c>
      <c r="N197" s="49" t="str">
        <f>'PLM001-Active'!Q190</f>
        <v>2025/03/31</v>
      </c>
      <c r="O197" s="94">
        <f>'PLM001-Active'!L190/100</f>
        <v>457.7</v>
      </c>
      <c r="P197" s="94" t="str">
        <f t="shared" si="14"/>
        <v>操作異常</v>
      </c>
      <c r="Q197" s="63" t="str">
        <f t="shared" ca="1" si="15"/>
        <v>任務異常 182 天</v>
      </c>
      <c r="R197" s="76"/>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row>
    <row r="198" spans="1:74" s="15" customFormat="1" ht="11.25" customHeight="1">
      <c r="A198" s="14">
        <v>20</v>
      </c>
      <c r="B198" s="14" t="str">
        <f>'PLM001-Active'!A191</f>
        <v>M250201C1</v>
      </c>
      <c r="C198" s="14" t="str">
        <f>'PLM001-Active'!B191</f>
        <v>工業爆炸環境防爆型音叉感測器</v>
      </c>
      <c r="D198" s="95" t="str">
        <f>'PLM001-Active'!E191</f>
        <v>DVT-QA測試</v>
      </c>
      <c r="E198" s="15" t="str">
        <f>IF('PLM001-Active'!I191="",'PLM001-Active'!H191,LEFT('PLM001-Active'!I191,3))</f>
        <v>王琇眉</v>
      </c>
      <c r="F198" s="28">
        <f>DATEVALUE('PLM001-Active'!M191)</f>
        <v>45790</v>
      </c>
      <c r="G198" s="29" t="e">
        <f>DATEVALUE('PLM001-Active'!N191)</f>
        <v>#VALUE!</v>
      </c>
      <c r="H198" s="16" t="e">
        <f t="shared" si="12"/>
        <v>#VALUE!</v>
      </c>
      <c r="I198" s="28" t="str">
        <f>IF(ISERROR(DATEVALUE('PLM001-Active'!R191)),"",DATEVALUE('PLM001-Active'!R191))</f>
        <v/>
      </c>
      <c r="J198" s="29" t="str">
        <f>IF(ISERROR(DATEVALUE('PLM001-Active'!S191)),"",DATEVALUE('PLM001-Active'!S191))</f>
        <v/>
      </c>
      <c r="K198" s="16" t="str">
        <f t="shared" si="16"/>
        <v/>
      </c>
      <c r="L198" s="49" t="str">
        <f>'PLM001-Active'!P191</f>
        <v>Active</v>
      </c>
      <c r="M198" s="49">
        <f>'PLM001-Active'!U191</f>
        <v>0</v>
      </c>
      <c r="N198" s="49">
        <f>'PLM001-Active'!Q191</f>
        <v>0</v>
      </c>
      <c r="O198" s="94">
        <f>'PLM001-Active'!L191/100</f>
        <v>457.71</v>
      </c>
      <c r="P198" s="94" t="str">
        <f t="shared" si="14"/>
        <v>操作異常</v>
      </c>
      <c r="Q198" s="63" t="str">
        <f t="shared" ca="1" si="15"/>
        <v>任務異常 254 天</v>
      </c>
      <c r="R198" s="76"/>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row>
    <row r="199" spans="1:74" s="15" customFormat="1" ht="11.25" customHeight="1">
      <c r="A199" s="14">
        <v>20.100000000000001</v>
      </c>
      <c r="B199" s="14" t="str">
        <f>'PLM001-Active'!A192</f>
        <v>M250201C1</v>
      </c>
      <c r="C199" s="14" t="str">
        <f>'PLM001-Active'!B192</f>
        <v>工業爆炸環境防爆型音叉感測器</v>
      </c>
      <c r="D199" s="95" t="str">
        <f>'PLM001-Active'!E192</f>
        <v>SCX5(SC38) Ta-Tp電路溫昇測試</v>
      </c>
      <c r="E199" s="15" t="str">
        <f>IF('PLM001-Active'!I192="",'PLM001-Active'!H192,LEFT('PLM001-Active'!I192,3))</f>
        <v>李騏敬</v>
      </c>
      <c r="F199" s="28">
        <f>DATEVALUE('PLM001-Active'!M192)</f>
        <v>45777</v>
      </c>
      <c r="G199" s="29" t="e">
        <f>DATEVALUE('PLM001-Active'!N192)</f>
        <v>#VALUE!</v>
      </c>
      <c r="H199" s="16" t="e">
        <f t="shared" si="12"/>
        <v>#VALUE!</v>
      </c>
      <c r="I199" s="28" t="str">
        <f>IF(ISERROR(DATEVALUE('PLM001-Active'!R192)),"",DATEVALUE('PLM001-Active'!R192))</f>
        <v/>
      </c>
      <c r="J199" s="29" t="str">
        <f>IF(ISERROR(DATEVALUE('PLM001-Active'!S192)),"",DATEVALUE('PLM001-Active'!S192))</f>
        <v/>
      </c>
      <c r="K199" s="16" t="str">
        <f t="shared" si="16"/>
        <v/>
      </c>
      <c r="L199" s="49" t="str">
        <f>'PLM001-Active'!P192</f>
        <v>Active</v>
      </c>
      <c r="M199" s="49">
        <f>'PLM001-Active'!U192</f>
        <v>0</v>
      </c>
      <c r="N199" s="49">
        <f>'PLM001-Active'!Q192</f>
        <v>0</v>
      </c>
      <c r="O199" s="94">
        <f>'PLM001-Active'!L192/100</f>
        <v>457.71</v>
      </c>
      <c r="P199" s="94" t="str">
        <f t="shared" si="14"/>
        <v>操作異常</v>
      </c>
      <c r="Q199" s="63" t="str">
        <f t="shared" ca="1" si="15"/>
        <v>任務異常 267 天</v>
      </c>
      <c r="R199" s="76"/>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row>
    <row r="200" spans="1:74" s="15" customFormat="1" ht="11.25" customHeight="1">
      <c r="A200" s="14">
        <v>20.2</v>
      </c>
      <c r="B200" s="14" t="str">
        <f>'PLM001-Active'!A193</f>
        <v>M250201C1</v>
      </c>
      <c r="C200" s="14" t="str">
        <f>'PLM001-Active'!B193</f>
        <v>工業爆炸環境防爆型音叉感測器</v>
      </c>
      <c r="D200" s="95" t="str">
        <f>'PLM001-Active'!E193</f>
        <v>PCBA連板測試治具設計及製作(3種電源板/控制板/顯示板/EEPROM板)</v>
      </c>
      <c r="E200" s="15" t="str">
        <f>IF('PLM001-Active'!I193="",'PLM001-Active'!H193,LEFT('PLM001-Active'!I193,3))</f>
        <v>賴慶樺</v>
      </c>
      <c r="F200" s="28">
        <f>DATEVALUE('PLM001-Active'!M193)</f>
        <v>45791</v>
      </c>
      <c r="G200" s="29" t="e">
        <f>DATEVALUE('PLM001-Active'!N193)</f>
        <v>#VALUE!</v>
      </c>
      <c r="H200" s="16" t="e">
        <f t="shared" ref="H200:H263" si="17">IF(OR(G200=0,F200=0)," - ",NETWORKDAYS(F200,G200))</f>
        <v>#VALUE!</v>
      </c>
      <c r="I200" s="28" t="str">
        <f>IF(ISERROR(DATEVALUE('PLM001-Active'!R193)),"",DATEVALUE('PLM001-Active'!R193))</f>
        <v/>
      </c>
      <c r="J200" s="29" t="str">
        <f>IF(ISERROR(DATEVALUE('PLM001-Active'!S193)),"",DATEVALUE('PLM001-Active'!S193))</f>
        <v/>
      </c>
      <c r="K200" s="16" t="str">
        <f t="shared" si="16"/>
        <v/>
      </c>
      <c r="L200" s="49" t="str">
        <f>'PLM001-Active'!P193</f>
        <v>Active</v>
      </c>
      <c r="M200" s="49">
        <f>'PLM001-Active'!U193</f>
        <v>0</v>
      </c>
      <c r="N200" s="49">
        <f>'PLM001-Active'!Q193</f>
        <v>0</v>
      </c>
      <c r="O200" s="94">
        <f>'PLM001-Active'!L193/100</f>
        <v>457.71</v>
      </c>
      <c r="P200" s="94" t="str">
        <f t="shared" si="14"/>
        <v>操作異常</v>
      </c>
      <c r="Q200" s="63" t="str">
        <f t="shared" ca="1" si="15"/>
        <v>任務異常 253 天</v>
      </c>
      <c r="R200" s="76"/>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row>
    <row r="201" spans="1:74" s="15" customFormat="1" ht="11.25" customHeight="1">
      <c r="A201" s="14">
        <v>20.3</v>
      </c>
      <c r="B201" s="14" t="str">
        <f>'PLM001-Active'!A194</f>
        <v>D250101R1</v>
      </c>
      <c r="C201" s="14" t="str">
        <f>'PLM001-Active'!B194</f>
        <v>AI冷卻系統數位通訊溫度偵測器</v>
      </c>
      <c r="D201" s="95" t="str">
        <f>'PLM001-Active'!E194</f>
        <v>列印專案繳付清單(簽核)-SmartQ PLM026</v>
      </c>
      <c r="E201" s="15" t="str">
        <f>IF('PLM001-Active'!I194="",'PLM001-Active'!H194,LEFT('PLM001-Active'!I194,3))</f>
        <v>黃胤綸</v>
      </c>
      <c r="F201" s="28">
        <f>DATEVALUE('PLM001-Active'!M194)</f>
        <v>45777</v>
      </c>
      <c r="G201" s="29" t="e">
        <f>DATEVALUE('PLM001-Active'!N194)</f>
        <v>#VALUE!</v>
      </c>
      <c r="H201" s="16" t="e">
        <f t="shared" si="17"/>
        <v>#VALUE!</v>
      </c>
      <c r="I201" s="28" t="str">
        <f>IF(ISERROR(DATEVALUE('PLM001-Active'!R194)),"",DATEVALUE('PLM001-Active'!R194))</f>
        <v/>
      </c>
      <c r="J201" s="29" t="str">
        <f>IF(ISERROR(DATEVALUE('PLM001-Active'!S194)),"",DATEVALUE('PLM001-Active'!S194))</f>
        <v/>
      </c>
      <c r="K201" s="16" t="str">
        <f t="shared" si="16"/>
        <v/>
      </c>
      <c r="L201" s="49" t="str">
        <f>'PLM001-Active'!P194</f>
        <v>Active</v>
      </c>
      <c r="M201" s="49">
        <f>'PLM001-Active'!U194</f>
        <v>0</v>
      </c>
      <c r="N201" s="49">
        <f>'PLM001-Active'!Q194</f>
        <v>0</v>
      </c>
      <c r="O201" s="94">
        <f>'PLM001-Active'!L194/100</f>
        <v>457.75</v>
      </c>
      <c r="P201" s="94" t="str">
        <f t="shared" si="14"/>
        <v>操作異常</v>
      </c>
      <c r="Q201" s="63" t="str">
        <f t="shared" ca="1" si="15"/>
        <v>任務異常 267 天</v>
      </c>
      <c r="R201" s="76"/>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row>
    <row r="202" spans="1:74" s="15" customFormat="1" ht="11.25" customHeight="1">
      <c r="A202" s="14">
        <v>20.399999999999999</v>
      </c>
      <c r="B202" s="14" t="str">
        <f>'PLM001-Active'!A195</f>
        <v>K240801R2</v>
      </c>
      <c r="C202" s="14" t="str">
        <f>'PLM001-Active'!B195</f>
        <v>PCB濕製程用插入式壓力感測器</v>
      </c>
      <c r="D202" s="95" t="str">
        <f>'PLM001-Active'!E195</f>
        <v>產品規格比較一覽表 (ISO表單：QR-C-22)</v>
      </c>
      <c r="E202" s="15" t="str">
        <f>IF('PLM001-Active'!I195="",'PLM001-Active'!H195,LEFT('PLM001-Active'!I195,3))</f>
        <v>王俊博</v>
      </c>
      <c r="F202" s="28">
        <f>DATEVALUE('PLM001-Active'!M195)</f>
        <v>45779</v>
      </c>
      <c r="G202" s="29" t="e">
        <f>DATEVALUE('PLM001-Active'!N195)</f>
        <v>#VALUE!</v>
      </c>
      <c r="H202" s="16" t="e">
        <f t="shared" si="17"/>
        <v>#VALUE!</v>
      </c>
      <c r="I202" s="28">
        <f>IF(ISERROR(DATEVALUE('PLM001-Active'!R195)),"",DATEVALUE('PLM001-Active'!R195))</f>
        <v>45877</v>
      </c>
      <c r="J202" s="29" t="str">
        <f>IF(ISERROR(DATEVALUE('PLM001-Active'!S195)),"",DATEVALUE('PLM001-Active'!S195))</f>
        <v/>
      </c>
      <c r="K202" s="16" t="str">
        <f t="shared" si="16"/>
        <v/>
      </c>
      <c r="L202" s="49" t="str">
        <f>'PLM001-Active'!P195</f>
        <v>Complete</v>
      </c>
      <c r="M202" s="49">
        <f>'PLM001-Active'!U195</f>
        <v>0</v>
      </c>
      <c r="N202" s="49" t="str">
        <f>'PLM001-Active'!Q195</f>
        <v>2025/08/08</v>
      </c>
      <c r="O202" s="94">
        <f>'PLM001-Active'!L195/100</f>
        <v>457.75</v>
      </c>
      <c r="P202" s="94" t="str">
        <f t="shared" ref="P202:P265" si="18">IF(OR(AND(O202&gt;0%,I202=""),AND(O202=0%,I202&lt;&gt;""),AND(O202=0%,I202="",M202&lt;&gt;0)),"操作異常","")</f>
        <v/>
      </c>
      <c r="Q202" s="63" t="str">
        <f t="shared" ref="Q202:Q265" ca="1" si="19">IFERROR(IF(I202="","任務異常 "&amp;DATEDIF(F202,TODAY(),"d")&amp;" 天",IF(AND(TODAY()&gt;G202,O202&lt;&gt;100%),"任務異常 "&amp;DATEDIF(G202,TODAY(),"d")&amp;" 天","")),"")</f>
        <v/>
      </c>
      <c r="R202" s="76"/>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row>
    <row r="203" spans="1:74" s="15" customFormat="1" ht="11.25" customHeight="1">
      <c r="A203" s="14">
        <v>20.5</v>
      </c>
      <c r="B203" s="14" t="str">
        <f>'PLM001-Active'!A196</f>
        <v>K240801R2</v>
      </c>
      <c r="C203" s="14" t="str">
        <f>'PLM001-Active'!B196</f>
        <v>PCB濕製程用插入式壓力感測器</v>
      </c>
      <c r="D203" s="95" t="str">
        <f>'PLM001-Active'!E196</f>
        <v>新產品成果內部產品 &amp; 技術說明會</v>
      </c>
      <c r="E203" s="15" t="str">
        <f>IF('PLM001-Active'!I196="",'PLM001-Active'!H196,LEFT('PLM001-Active'!I196,3))</f>
        <v>張良琪</v>
      </c>
      <c r="F203" s="28">
        <f>DATEVALUE('PLM001-Active'!M196)</f>
        <v>45779</v>
      </c>
      <c r="G203" s="29" t="e">
        <f>DATEVALUE('PLM001-Active'!N196)</f>
        <v>#VALUE!</v>
      </c>
      <c r="H203" s="16" t="e">
        <f t="shared" si="17"/>
        <v>#VALUE!</v>
      </c>
      <c r="I203" s="28">
        <f>IF(ISERROR(DATEVALUE('PLM001-Active'!R196)),"",DATEVALUE('PLM001-Active'!R196))</f>
        <v>46021</v>
      </c>
      <c r="J203" s="29" t="str">
        <f>IF(ISERROR(DATEVALUE('PLM001-Active'!S196)),"",DATEVALUE('PLM001-Active'!S196))</f>
        <v/>
      </c>
      <c r="K203" s="16" t="str">
        <f t="shared" si="16"/>
        <v/>
      </c>
      <c r="L203" s="49" t="str">
        <f>'PLM001-Active'!P196</f>
        <v>Complete</v>
      </c>
      <c r="M203" s="49">
        <f>'PLM001-Active'!U196</f>
        <v>0</v>
      </c>
      <c r="N203" s="49" t="str">
        <f>'PLM001-Active'!Q196</f>
        <v>2025/12/30</v>
      </c>
      <c r="O203" s="94">
        <f>'PLM001-Active'!L196/100</f>
        <v>457.75</v>
      </c>
      <c r="P203" s="94" t="str">
        <f t="shared" si="18"/>
        <v/>
      </c>
      <c r="Q203" s="63" t="str">
        <f t="shared" ca="1" si="19"/>
        <v/>
      </c>
      <c r="R203" s="76"/>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row>
    <row r="204" spans="1:74" s="15" customFormat="1" ht="16.5" customHeight="1">
      <c r="A204" s="14">
        <v>20.6</v>
      </c>
      <c r="B204" s="14" t="str">
        <f>'PLM001-Active'!A197</f>
        <v>K240101P1</v>
      </c>
      <c r="C204" s="14" t="str">
        <f>'PLM001-Active'!B197</f>
        <v>首次生產-渦街流量計商品化</v>
      </c>
      <c r="D204" s="95" t="str">
        <f>'PLM001-Active'!E197</f>
        <v>PVT-QA測試驗證</v>
      </c>
      <c r="E204" s="15" t="str">
        <f>IF('PLM001-Active'!I197="",'PLM001-Active'!H197,LEFT('PLM001-Active'!I197,3))</f>
        <v>陳威宏</v>
      </c>
      <c r="F204" s="28">
        <f>DATEVALUE('PLM001-Active'!M197)</f>
        <v>45819</v>
      </c>
      <c r="G204" s="29" t="e">
        <f>DATEVALUE('PLM001-Active'!N197)</f>
        <v>#VALUE!</v>
      </c>
      <c r="H204" s="16" t="e">
        <f t="shared" si="17"/>
        <v>#VALUE!</v>
      </c>
      <c r="I204" s="28">
        <f>IF(ISERROR(DATEVALUE('PLM001-Active'!R197)),"",DATEVALUE('PLM001-Active'!R197))</f>
        <v>45789</v>
      </c>
      <c r="J204" s="29" t="str">
        <f>IF(ISERROR(DATEVALUE('PLM001-Active'!S197)),"",DATEVALUE('PLM001-Active'!S197))</f>
        <v/>
      </c>
      <c r="K204" s="16" t="str">
        <f t="shared" si="16"/>
        <v/>
      </c>
      <c r="L204" s="49" t="str">
        <f>'PLM001-Active'!P197</f>
        <v>Complete</v>
      </c>
      <c r="M204" s="49">
        <f>'PLM001-Active'!U197</f>
        <v>0</v>
      </c>
      <c r="N204" s="49" t="str">
        <f>'PLM001-Active'!Q197</f>
        <v>2025/04/24</v>
      </c>
      <c r="O204" s="94">
        <f>'PLM001-Active'!L197/100</f>
        <v>457.77</v>
      </c>
      <c r="P204" s="94" t="str">
        <f t="shared" si="18"/>
        <v/>
      </c>
      <c r="Q204" s="63" t="str">
        <f t="shared" ca="1" si="19"/>
        <v/>
      </c>
      <c r="R204" s="76"/>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row>
    <row r="205" spans="1:74" s="15" customFormat="1" ht="16.5" customHeight="1">
      <c r="A205" s="14">
        <v>20.7</v>
      </c>
      <c r="B205" s="14" t="str">
        <f>'PLM001-Active'!A198</f>
        <v>K240801R2</v>
      </c>
      <c r="C205" s="14" t="str">
        <f>'PLM001-Active'!B198</f>
        <v>PCB濕製程用插入式壓力感測器</v>
      </c>
      <c r="D205" s="95" t="str">
        <f>'PLM001-Active'!E198</f>
        <v>列印專案繳付清單(簽核)-SmartQ PLM026</v>
      </c>
      <c r="E205" s="15" t="str">
        <f>IF('PLM001-Active'!I198="",'PLM001-Active'!H198,LEFT('PLM001-Active'!I198,3))</f>
        <v>張良琪</v>
      </c>
      <c r="F205" s="28">
        <f>DATEVALUE('PLM001-Active'!M198)</f>
        <v>45782</v>
      </c>
      <c r="G205" s="29" t="e">
        <f>DATEVALUE('PLM001-Active'!N198)</f>
        <v>#VALUE!</v>
      </c>
      <c r="H205" s="16" t="e">
        <f t="shared" si="17"/>
        <v>#VALUE!</v>
      </c>
      <c r="I205" s="28" t="str">
        <f>IF(ISERROR(DATEVALUE('PLM001-Active'!R198)),"",DATEVALUE('PLM001-Active'!R198))</f>
        <v/>
      </c>
      <c r="J205" s="29" t="str">
        <f>IF(ISERROR(DATEVALUE('PLM001-Active'!S198)),"",DATEVALUE('PLM001-Active'!S198))</f>
        <v/>
      </c>
      <c r="K205" s="16" t="str">
        <f t="shared" si="16"/>
        <v/>
      </c>
      <c r="L205" s="49" t="str">
        <f>'PLM001-Active'!P198</f>
        <v>Active</v>
      </c>
      <c r="M205" s="49">
        <f>'PLM001-Active'!U198</f>
        <v>0</v>
      </c>
      <c r="N205" s="49">
        <f>'PLM001-Active'!Q198</f>
        <v>0</v>
      </c>
      <c r="O205" s="94">
        <f>'PLM001-Active'!L198/100</f>
        <v>457.82</v>
      </c>
      <c r="P205" s="94" t="str">
        <f t="shared" si="18"/>
        <v>操作異常</v>
      </c>
      <c r="Q205" s="63" t="str">
        <f t="shared" ca="1" si="19"/>
        <v>任務異常 262 天</v>
      </c>
      <c r="R205" s="76"/>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row>
    <row r="206" spans="1:74" s="15" customFormat="1" ht="16.5" customHeight="1">
      <c r="A206" s="14">
        <v>20.8</v>
      </c>
      <c r="B206" s="14" t="str">
        <f>'PLM001-Active'!A199</f>
        <v>E250101I1</v>
      </c>
      <c r="C206" s="14" t="str">
        <f>'PLM001-Active'!B199</f>
        <v>SQ壓力開關調校設備(單顆+步進馬達)</v>
      </c>
      <c r="D206" s="95" t="str">
        <f>'PLM001-Active'!E199</f>
        <v>功能規格討論會議(機構審查)</v>
      </c>
      <c r="E206" s="15" t="str">
        <f>IF('PLM001-Active'!I199="",'PLM001-Active'!H199,LEFT('PLM001-Active'!I199,3))</f>
        <v>羅友彥</v>
      </c>
      <c r="F206" s="28">
        <f>DATEVALUE('PLM001-Active'!M199)</f>
        <v>45790</v>
      </c>
      <c r="G206" s="29" t="e">
        <f>DATEVALUE('PLM001-Active'!N199)</f>
        <v>#VALUE!</v>
      </c>
      <c r="H206" s="16" t="e">
        <f t="shared" si="17"/>
        <v>#VALUE!</v>
      </c>
      <c r="I206" s="28">
        <f>IF(ISERROR(DATEVALUE('PLM001-Active'!R199)),"",DATEVALUE('PLM001-Active'!R199))</f>
        <v>45805</v>
      </c>
      <c r="J206" s="29" t="str">
        <f>IF(ISERROR(DATEVALUE('PLM001-Active'!S199)),"",DATEVALUE('PLM001-Active'!S199))</f>
        <v/>
      </c>
      <c r="K206" s="16" t="str">
        <f t="shared" si="16"/>
        <v/>
      </c>
      <c r="L206" s="49" t="str">
        <f>'PLM001-Active'!P199</f>
        <v>Complete</v>
      </c>
      <c r="M206" s="49">
        <f>'PLM001-Active'!U199</f>
        <v>0</v>
      </c>
      <c r="N206" s="49" t="str">
        <f>'PLM001-Active'!Q199</f>
        <v>2025/05/12</v>
      </c>
      <c r="O206" s="94">
        <f>'PLM001-Active'!L199/100</f>
        <v>457.89</v>
      </c>
      <c r="P206" s="94" t="str">
        <f t="shared" si="18"/>
        <v/>
      </c>
      <c r="Q206" s="63" t="str">
        <f t="shared" ca="1" si="19"/>
        <v/>
      </c>
      <c r="R206" s="76"/>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row>
    <row r="207" spans="1:74" s="15" customFormat="1" ht="16.5" customHeight="1">
      <c r="A207" s="14">
        <v>20.9</v>
      </c>
      <c r="B207" s="14" t="str">
        <f>'PLM001-Active'!A200</f>
        <v>E250101I1</v>
      </c>
      <c r="C207" s="14" t="str">
        <f>'PLM001-Active'!B200</f>
        <v>SQ壓力開關調校設備(單顆+步進馬達)</v>
      </c>
      <c r="D207" s="95" t="str">
        <f>'PLM001-Active'!E200</f>
        <v>流程圖</v>
      </c>
      <c r="E207" s="15" t="str">
        <f>IF('PLM001-Active'!I200="",'PLM001-Active'!H200,LEFT('PLM001-Active'!I200,3))</f>
        <v>羅友彥</v>
      </c>
      <c r="F207" s="28">
        <f>DATEVALUE('PLM001-Active'!M200)</f>
        <v>45790</v>
      </c>
      <c r="G207" s="29" t="e">
        <f>DATEVALUE('PLM001-Active'!N200)</f>
        <v>#VALUE!</v>
      </c>
      <c r="H207" s="16" t="e">
        <f t="shared" si="17"/>
        <v>#VALUE!</v>
      </c>
      <c r="I207" s="28">
        <f>IF(ISERROR(DATEVALUE('PLM001-Active'!R200)),"",DATEVALUE('PLM001-Active'!R200))</f>
        <v>45805</v>
      </c>
      <c r="J207" s="29" t="str">
        <f>IF(ISERROR(DATEVALUE('PLM001-Active'!S200)),"",DATEVALUE('PLM001-Active'!S200))</f>
        <v/>
      </c>
      <c r="K207" s="16" t="str">
        <f t="shared" si="16"/>
        <v/>
      </c>
      <c r="L207" s="49" t="str">
        <f>'PLM001-Active'!P200</f>
        <v>Complete</v>
      </c>
      <c r="M207" s="49">
        <f>'PLM001-Active'!U200</f>
        <v>0</v>
      </c>
      <c r="N207" s="49" t="str">
        <f>'PLM001-Active'!Q200</f>
        <v>2025/05/12</v>
      </c>
      <c r="O207" s="94">
        <f>'PLM001-Active'!L200/100</f>
        <v>457.89</v>
      </c>
      <c r="P207" s="94" t="str">
        <f t="shared" si="18"/>
        <v/>
      </c>
      <c r="Q207" s="63" t="str">
        <f t="shared" ca="1" si="19"/>
        <v/>
      </c>
      <c r="R207" s="76"/>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row>
    <row r="208" spans="1:74" s="15" customFormat="1" ht="16.5" customHeight="1">
      <c r="A208" s="14">
        <v>21</v>
      </c>
      <c r="B208" s="14" t="str">
        <f>'PLM001-Active'!A201</f>
        <v>E250101I1</v>
      </c>
      <c r="C208" s="14" t="str">
        <f>'PLM001-Active'!B201</f>
        <v>SQ壓力開關調校設備(單顆+步進馬達)</v>
      </c>
      <c r="D208" s="95" t="str">
        <f>'PLM001-Active'!E201</f>
        <v>2D組合圖面及3D爆炸圖面</v>
      </c>
      <c r="E208" s="15" t="str">
        <f>IF('PLM001-Active'!I201="",'PLM001-Active'!H201,LEFT('PLM001-Active'!I201,3))</f>
        <v>羅友彥</v>
      </c>
      <c r="F208" s="28">
        <f>DATEVALUE('PLM001-Active'!M201)</f>
        <v>45806</v>
      </c>
      <c r="G208" s="29" t="e">
        <f>DATEVALUE('PLM001-Active'!N201)</f>
        <v>#VALUE!</v>
      </c>
      <c r="H208" s="16" t="e">
        <f t="shared" si="17"/>
        <v>#VALUE!</v>
      </c>
      <c r="I208" s="28">
        <f>IF(ISERROR(DATEVALUE('PLM001-Active'!R201)),"",DATEVALUE('PLM001-Active'!R201))</f>
        <v>45813</v>
      </c>
      <c r="J208" s="29" t="str">
        <f>IF(ISERROR(DATEVALUE('PLM001-Active'!S201)),"",DATEVALUE('PLM001-Active'!S201))</f>
        <v/>
      </c>
      <c r="K208" s="16" t="str">
        <f t="shared" si="16"/>
        <v/>
      </c>
      <c r="L208" s="49" t="str">
        <f>'PLM001-Active'!P201</f>
        <v>Complete</v>
      </c>
      <c r="M208" s="49">
        <f>'PLM001-Active'!U201</f>
        <v>0</v>
      </c>
      <c r="N208" s="49" t="str">
        <f>'PLM001-Active'!Q201</f>
        <v>2025/05/12</v>
      </c>
      <c r="O208" s="94">
        <f>'PLM001-Active'!L201/100</f>
        <v>457.9</v>
      </c>
      <c r="P208" s="94" t="str">
        <f t="shared" si="18"/>
        <v/>
      </c>
      <c r="Q208" s="63" t="str">
        <f t="shared" ca="1" si="19"/>
        <v/>
      </c>
      <c r="R208" s="76"/>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row>
    <row r="209" spans="1:74" s="15" customFormat="1">
      <c r="A209" s="14">
        <v>21.1</v>
      </c>
      <c r="B209" s="14" t="str">
        <f>'PLM001-Active'!A202</f>
        <v>E250101I1</v>
      </c>
      <c r="C209" s="14" t="str">
        <f>'PLM001-Active'!B202</f>
        <v>SQ壓力開關調校設備(單顆+步進馬達)</v>
      </c>
      <c r="D209" s="95" t="str">
        <f>'PLM001-Active'!E202</f>
        <v>2D零件尺寸圖面</v>
      </c>
      <c r="E209" s="15" t="str">
        <f>IF('PLM001-Active'!I202="",'PLM001-Active'!H202,LEFT('PLM001-Active'!I202,3))</f>
        <v>羅友彥</v>
      </c>
      <c r="F209" s="28">
        <f>DATEVALUE('PLM001-Active'!M202)</f>
        <v>45806</v>
      </c>
      <c r="G209" s="29" t="e">
        <f>DATEVALUE('PLM001-Active'!N202)</f>
        <v>#VALUE!</v>
      </c>
      <c r="H209" s="16" t="e">
        <f t="shared" si="17"/>
        <v>#VALUE!</v>
      </c>
      <c r="I209" s="28">
        <f>IF(ISERROR(DATEVALUE('PLM001-Active'!R202)),"",DATEVALUE('PLM001-Active'!R202))</f>
        <v>45813</v>
      </c>
      <c r="J209" s="29" t="str">
        <f>IF(ISERROR(DATEVALUE('PLM001-Active'!S202)),"",DATEVALUE('PLM001-Active'!S202))</f>
        <v/>
      </c>
      <c r="K209" s="16" t="str">
        <f t="shared" ref="K209:K265" si="20">IF(ISERROR(IF(OR(J209=0,I209=0)," - ",NETWORKDAYS(I209,J209))),"",IF(OR(J209=0,I209=0)," - ",NETWORKDAYS(I209,J209)))</f>
        <v/>
      </c>
      <c r="L209" s="49" t="str">
        <f>'PLM001-Active'!P202</f>
        <v>Complete</v>
      </c>
      <c r="M209" s="49">
        <f>'PLM001-Active'!U202</f>
        <v>0</v>
      </c>
      <c r="N209" s="49" t="str">
        <f>'PLM001-Active'!Q202</f>
        <v>2025/05/12</v>
      </c>
      <c r="O209" s="94">
        <f>'PLM001-Active'!L202/100</f>
        <v>457.9</v>
      </c>
      <c r="P209" s="94" t="str">
        <f t="shared" si="18"/>
        <v/>
      </c>
      <c r="Q209" s="63" t="str">
        <f t="shared" ca="1" si="19"/>
        <v/>
      </c>
      <c r="R209" s="76"/>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row>
    <row r="210" spans="1:74" s="15" customFormat="1">
      <c r="A210" s="14">
        <v>21.2</v>
      </c>
      <c r="B210" s="14" t="str">
        <f>'PLM001-Active'!A203</f>
        <v>M250201C1</v>
      </c>
      <c r="C210" s="14" t="str">
        <f>'PLM001-Active'!B203</f>
        <v>工業爆炸環境防爆型音叉感測器</v>
      </c>
      <c r="D210" s="95" t="str">
        <f>'PLM001-Active'!E203</f>
        <v>QC工程表</v>
      </c>
      <c r="E210" s="15" t="str">
        <f>IF('PLM001-Active'!I203="",'PLM001-Active'!H203,LEFT('PLM001-Active'!I203,3))</f>
        <v>李騏敬</v>
      </c>
      <c r="F210" s="28">
        <f>DATEVALUE('PLM001-Active'!M203)</f>
        <v>45804</v>
      </c>
      <c r="G210" s="29" t="e">
        <f>DATEVALUE('PLM001-Active'!N203)</f>
        <v>#VALUE!</v>
      </c>
      <c r="H210" s="16" t="e">
        <f t="shared" si="17"/>
        <v>#VALUE!</v>
      </c>
      <c r="I210" s="28" t="str">
        <f>IF(ISERROR(DATEVALUE('PLM001-Active'!R203)),"",DATEVALUE('PLM001-Active'!R203))</f>
        <v/>
      </c>
      <c r="J210" s="29" t="str">
        <f>IF(ISERROR(DATEVALUE('PLM001-Active'!S203)),"",DATEVALUE('PLM001-Active'!S203))</f>
        <v/>
      </c>
      <c r="K210" s="16" t="str">
        <f t="shared" si="20"/>
        <v/>
      </c>
      <c r="L210" s="49" t="str">
        <f>'PLM001-Active'!P203</f>
        <v>Active</v>
      </c>
      <c r="M210" s="49">
        <f>'PLM001-Active'!U203</f>
        <v>0</v>
      </c>
      <c r="N210" s="49">
        <f>'PLM001-Active'!Q203</f>
        <v>0</v>
      </c>
      <c r="O210" s="94">
        <f>'PLM001-Active'!L203/100</f>
        <v>457.91</v>
      </c>
      <c r="P210" s="94" t="str">
        <f t="shared" si="18"/>
        <v>操作異常</v>
      </c>
      <c r="Q210" s="63" t="str">
        <f t="shared" ca="1" si="19"/>
        <v>任務異常 240 天</v>
      </c>
      <c r="R210" s="76"/>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row>
    <row r="211" spans="1:74" s="15" customFormat="1">
      <c r="A211" s="14">
        <v>21.3</v>
      </c>
      <c r="B211" s="14" t="str">
        <f>'PLM001-Active'!A204</f>
        <v>M250201C1</v>
      </c>
      <c r="C211" s="14" t="str">
        <f>'PLM001-Active'!B204</f>
        <v>工業爆炸環境防爆型音叉感測器</v>
      </c>
      <c r="D211" s="95" t="str">
        <f>'PLM001-Active'!E204</f>
        <v>進料檢驗基準</v>
      </c>
      <c r="E211" s="15" t="str">
        <f>IF('PLM001-Active'!I204="",'PLM001-Active'!H204,LEFT('PLM001-Active'!I204,3))</f>
        <v>李騏敬</v>
      </c>
      <c r="F211" s="28">
        <f>DATEVALUE('PLM001-Active'!M204)</f>
        <v>45804</v>
      </c>
      <c r="G211" s="29" t="e">
        <f>DATEVALUE('PLM001-Active'!N204)</f>
        <v>#VALUE!</v>
      </c>
      <c r="H211" s="16" t="e">
        <f t="shared" si="17"/>
        <v>#VALUE!</v>
      </c>
      <c r="I211" s="28" t="str">
        <f>IF(ISERROR(DATEVALUE('PLM001-Active'!R204)),"",DATEVALUE('PLM001-Active'!R204))</f>
        <v/>
      </c>
      <c r="J211" s="29" t="str">
        <f>IF(ISERROR(DATEVALUE('PLM001-Active'!S204)),"",DATEVALUE('PLM001-Active'!S204))</f>
        <v/>
      </c>
      <c r="K211" s="16" t="str">
        <f>IF(ISERROR(IF(OR(J211=0,I211=0)," - ",NETWORKDAYS(I211,J211))),"",IF(OR(J211=0,I211=0)," - ",NETWORKDAYS(I211,J211)))</f>
        <v/>
      </c>
      <c r="L211" s="49" t="str">
        <f>'PLM001-Active'!P204</f>
        <v>Active</v>
      </c>
      <c r="M211" s="49">
        <f>'PLM001-Active'!U204</f>
        <v>0</v>
      </c>
      <c r="N211" s="49">
        <f>'PLM001-Active'!Q204</f>
        <v>0</v>
      </c>
      <c r="O211" s="94">
        <f>'PLM001-Active'!L204/100</f>
        <v>457.91</v>
      </c>
      <c r="P211" s="94" t="str">
        <f t="shared" si="18"/>
        <v>操作異常</v>
      </c>
      <c r="Q211" s="63" t="str">
        <f t="shared" ca="1" si="19"/>
        <v>任務異常 240 天</v>
      </c>
      <c r="R211" s="76"/>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row>
    <row r="212" spans="1:74" s="15" customFormat="1">
      <c r="A212" s="14">
        <v>21.4</v>
      </c>
      <c r="B212" s="14" t="str">
        <f>'PLM001-Active'!A205</f>
        <v>M250201C1</v>
      </c>
      <c r="C212" s="14" t="str">
        <f>'PLM001-Active'!B205</f>
        <v>工業爆炸環境防爆型音叉感測器</v>
      </c>
      <c r="D212" s="95" t="str">
        <f>'PLM001-Active'!E205</f>
        <v>產品檢驗基準</v>
      </c>
      <c r="E212" s="15" t="str">
        <f>IF('PLM001-Active'!I205="",'PLM001-Active'!H205,LEFT('PLM001-Active'!I205,3))</f>
        <v>李騏敬</v>
      </c>
      <c r="F212" s="28">
        <f>DATEVALUE('PLM001-Active'!M205)</f>
        <v>45804</v>
      </c>
      <c r="G212" s="29" t="e">
        <f>DATEVALUE('PLM001-Active'!N205)</f>
        <v>#VALUE!</v>
      </c>
      <c r="H212" s="16" t="e">
        <f t="shared" si="17"/>
        <v>#VALUE!</v>
      </c>
      <c r="I212" s="28" t="str">
        <f>IF(ISERROR(DATEVALUE('PLM001-Active'!R205)),"",DATEVALUE('PLM001-Active'!R205))</f>
        <v/>
      </c>
      <c r="J212" s="29" t="str">
        <f>IF(ISERROR(DATEVALUE('PLM001-Active'!S205)),"",DATEVALUE('PLM001-Active'!S205))</f>
        <v/>
      </c>
      <c r="K212" s="16" t="str">
        <f t="shared" si="20"/>
        <v/>
      </c>
      <c r="L212" s="49" t="str">
        <f>'PLM001-Active'!P205</f>
        <v>Active</v>
      </c>
      <c r="M212" s="49">
        <f>'PLM001-Active'!U205</f>
        <v>0</v>
      </c>
      <c r="N212" s="49">
        <f>'PLM001-Active'!Q205</f>
        <v>0</v>
      </c>
      <c r="O212" s="94">
        <f>'PLM001-Active'!L205/100</f>
        <v>457.91</v>
      </c>
      <c r="P212" s="94" t="str">
        <f t="shared" si="18"/>
        <v>操作異常</v>
      </c>
      <c r="Q212" s="63" t="str">
        <f t="shared" ca="1" si="19"/>
        <v>任務異常 240 天</v>
      </c>
      <c r="R212" s="76"/>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row>
    <row r="213" spans="1:74" s="15" customFormat="1">
      <c r="A213" s="14">
        <v>21.5</v>
      </c>
      <c r="B213" s="14" t="str">
        <f>'PLM001-Active'!A206</f>
        <v>M250201C1</v>
      </c>
      <c r="C213" s="14" t="str">
        <f>'PLM001-Active'!B206</f>
        <v>工業爆炸環境防爆型音叉感測器</v>
      </c>
      <c r="D213" s="95" t="str">
        <f>'PLM001-Active'!E206</f>
        <v>產品檢驗記錄</v>
      </c>
      <c r="E213" s="15" t="str">
        <f>IF('PLM001-Active'!I206="",'PLM001-Active'!H206,LEFT('PLM001-Active'!I206,3))</f>
        <v>李騏敬</v>
      </c>
      <c r="F213" s="28">
        <f>DATEVALUE('PLM001-Active'!M206)</f>
        <v>45804</v>
      </c>
      <c r="G213" s="29" t="e">
        <f>DATEVALUE('PLM001-Active'!N206)</f>
        <v>#VALUE!</v>
      </c>
      <c r="H213" s="16" t="e">
        <f t="shared" si="17"/>
        <v>#VALUE!</v>
      </c>
      <c r="I213" s="28" t="str">
        <f>IF(ISERROR(DATEVALUE('PLM001-Active'!R206)),"",DATEVALUE('PLM001-Active'!R206))</f>
        <v/>
      </c>
      <c r="J213" s="29" t="str">
        <f>IF(ISERROR(DATEVALUE('PLM001-Active'!S206)),"",DATEVALUE('PLM001-Active'!S206))</f>
        <v/>
      </c>
      <c r="K213" s="16" t="str">
        <f t="shared" si="20"/>
        <v/>
      </c>
      <c r="L213" s="49" t="str">
        <f>'PLM001-Active'!P206</f>
        <v>Active</v>
      </c>
      <c r="M213" s="49">
        <f>'PLM001-Active'!U206</f>
        <v>0</v>
      </c>
      <c r="N213" s="49">
        <f>'PLM001-Active'!Q206</f>
        <v>0</v>
      </c>
      <c r="O213" s="94">
        <f>'PLM001-Active'!L206/100</f>
        <v>457.91</v>
      </c>
      <c r="P213" s="94" t="str">
        <f t="shared" si="18"/>
        <v>操作異常</v>
      </c>
      <c r="Q213" s="63" t="str">
        <f t="shared" ca="1" si="19"/>
        <v>任務異常 240 天</v>
      </c>
      <c r="R213" s="76"/>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row>
    <row r="214" spans="1:74" s="15" customFormat="1" ht="21.75" customHeight="1">
      <c r="A214" s="14">
        <v>21.6</v>
      </c>
      <c r="B214" s="14" t="str">
        <f>'PLM001-Active'!A207</f>
        <v>M250201C1</v>
      </c>
      <c r="C214" s="14" t="str">
        <f>'PLM001-Active'!B207</f>
        <v>工業爆炸環境防爆型音叉感測器</v>
      </c>
      <c r="D214" s="95" t="str">
        <f>'PLM001-Active'!E207</f>
        <v>PCB 圖面</v>
      </c>
      <c r="E214" s="15" t="str">
        <f>IF('PLM001-Active'!I207="",'PLM001-Active'!H207,LEFT('PLM001-Active'!I207,3))</f>
        <v>許慧芝</v>
      </c>
      <c r="F214" s="28">
        <f>DATEVALUE('PLM001-Active'!M207)</f>
        <v>45804</v>
      </c>
      <c r="G214" s="29" t="e">
        <f>DATEVALUE('PLM001-Active'!N207)</f>
        <v>#VALUE!</v>
      </c>
      <c r="H214" s="16" t="e">
        <f t="shared" si="17"/>
        <v>#VALUE!</v>
      </c>
      <c r="I214" s="28">
        <f>IF(ISERROR(DATEVALUE('PLM001-Active'!R207)),"",DATEVALUE('PLM001-Active'!R207))</f>
        <v>45818</v>
      </c>
      <c r="J214" s="29" t="str">
        <f>IF(ISERROR(DATEVALUE('PLM001-Active'!S207)),"",DATEVALUE('PLM001-Active'!S207))</f>
        <v/>
      </c>
      <c r="K214" s="16" t="str">
        <f t="shared" si="20"/>
        <v/>
      </c>
      <c r="L214" s="49" t="str">
        <f>'PLM001-Active'!P207</f>
        <v>Complete</v>
      </c>
      <c r="M214" s="49">
        <f>'PLM001-Active'!U207</f>
        <v>0</v>
      </c>
      <c r="N214" s="49" t="str">
        <f>'PLM001-Active'!Q207</f>
        <v>2025/06/06</v>
      </c>
      <c r="O214" s="94">
        <f>'PLM001-Active'!L207/100</f>
        <v>457.91</v>
      </c>
      <c r="P214" s="94" t="str">
        <f t="shared" si="18"/>
        <v/>
      </c>
      <c r="Q214" s="63" t="str">
        <f t="shared" ca="1" si="19"/>
        <v/>
      </c>
      <c r="R214" s="76"/>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row>
    <row r="215" spans="1:74" s="15" customFormat="1" ht="21.75" customHeight="1">
      <c r="A215" s="14">
        <v>21.7</v>
      </c>
      <c r="B215" s="14" t="str">
        <f>'PLM001-Active'!A208</f>
        <v>M250201C1</v>
      </c>
      <c r="C215" s="14" t="str">
        <f>'PLM001-Active'!B208</f>
        <v>工業爆炸環境防爆型音叉感測器</v>
      </c>
      <c r="D215" s="95" t="str">
        <f>'PLM001-Active'!E208</f>
        <v>PCBA連板測試治具軟體設計及驗證(3種電源板/控制板/顯示板/EEPROM板)</v>
      </c>
      <c r="E215" s="15" t="str">
        <f>IF('PLM001-Active'!I208="",'PLM001-Active'!H208,LEFT('PLM001-Active'!I208,3))</f>
        <v>李奕澔</v>
      </c>
      <c r="F215" s="28">
        <f>DATEVALUE('PLM001-Active'!M208)</f>
        <v>45798</v>
      </c>
      <c r="G215" s="29" t="e">
        <f>DATEVALUE('PLM001-Active'!N208)</f>
        <v>#VALUE!</v>
      </c>
      <c r="H215" s="16" t="e">
        <f t="shared" si="17"/>
        <v>#VALUE!</v>
      </c>
      <c r="I215" s="28" t="str">
        <f>IF(ISERROR(DATEVALUE('PLM001-Active'!R208)),"",DATEVALUE('PLM001-Active'!R208))</f>
        <v/>
      </c>
      <c r="J215" s="29" t="str">
        <f>IF(ISERROR(DATEVALUE('PLM001-Active'!S208)),"",DATEVALUE('PLM001-Active'!S208))</f>
        <v/>
      </c>
      <c r="K215" s="16" t="str">
        <f t="shared" si="20"/>
        <v/>
      </c>
      <c r="L215" s="49" t="str">
        <f>'PLM001-Active'!P208</f>
        <v>Active</v>
      </c>
      <c r="M215" s="49">
        <f>'PLM001-Active'!U208</f>
        <v>0</v>
      </c>
      <c r="N215" s="49">
        <f>'PLM001-Active'!Q208</f>
        <v>0</v>
      </c>
      <c r="O215" s="94">
        <f>'PLM001-Active'!L208/100</f>
        <v>457.92</v>
      </c>
      <c r="P215" s="94" t="str">
        <f t="shared" si="18"/>
        <v>操作異常</v>
      </c>
      <c r="Q215" s="63" t="str">
        <f t="shared" ca="1" si="19"/>
        <v>任務異常 246 天</v>
      </c>
      <c r="R215" s="76"/>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row>
    <row r="216" spans="1:74" s="15" customFormat="1" ht="21.75" customHeight="1">
      <c r="A216" s="14">
        <v>21.8</v>
      </c>
      <c r="B216" s="14" t="str">
        <f>'PLM001-Active'!A209</f>
        <v>M250201C1</v>
      </c>
      <c r="C216" s="14" t="str">
        <f>'PLM001-Active'!B209</f>
        <v>工業爆炸環境防爆型音叉感測器</v>
      </c>
      <c r="D216" s="95" t="str">
        <f>'PLM001-Active'!E209</f>
        <v>SOP/加工重點 (半成品/成品/組裝/測試)</v>
      </c>
      <c r="E216" s="15" t="str">
        <f>IF('PLM001-Active'!I209="",'PLM001-Active'!H209,LEFT('PLM001-Active'!I209,3))</f>
        <v>李騏敬</v>
      </c>
      <c r="F216" s="28">
        <f>DATEVALUE('PLM001-Active'!M209)</f>
        <v>45805</v>
      </c>
      <c r="G216" s="29" t="e">
        <f>DATEVALUE('PLM001-Active'!N209)</f>
        <v>#VALUE!</v>
      </c>
      <c r="H216" s="16" t="e">
        <f t="shared" si="17"/>
        <v>#VALUE!</v>
      </c>
      <c r="I216" s="28" t="str">
        <f>IF(ISERROR(DATEVALUE('PLM001-Active'!R209)),"",DATEVALUE('PLM001-Active'!R209))</f>
        <v/>
      </c>
      <c r="J216" s="29" t="str">
        <f>IF(ISERROR(DATEVALUE('PLM001-Active'!S209)),"",DATEVALUE('PLM001-Active'!S209))</f>
        <v/>
      </c>
      <c r="K216" s="16" t="str">
        <f t="shared" si="20"/>
        <v/>
      </c>
      <c r="L216" s="49" t="str">
        <f>'PLM001-Active'!P209</f>
        <v>Active</v>
      </c>
      <c r="M216" s="49">
        <f>'PLM001-Active'!U209</f>
        <v>0</v>
      </c>
      <c r="N216" s="49">
        <f>'PLM001-Active'!Q209</f>
        <v>0</v>
      </c>
      <c r="O216" s="94">
        <f>'PLM001-Active'!L209/100</f>
        <v>457.99</v>
      </c>
      <c r="P216" s="94" t="str">
        <f t="shared" si="18"/>
        <v>操作異常</v>
      </c>
      <c r="Q216" s="63" t="str">
        <f t="shared" ca="1" si="19"/>
        <v>任務異常 239 天</v>
      </c>
      <c r="R216" s="76"/>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row>
    <row r="217" spans="1:74" s="15" customFormat="1" ht="21.75" customHeight="1">
      <c r="A217" s="14">
        <v>21.9</v>
      </c>
      <c r="B217" s="14" t="str">
        <f>'PLM001-Active'!A210</f>
        <v>E250101I1</v>
      </c>
      <c r="C217" s="14" t="str">
        <f>'PLM001-Active'!B210</f>
        <v>SQ壓力開關調校設備(單顆+步進馬達)</v>
      </c>
      <c r="D217" s="95" t="str">
        <f>'PLM001-Active'!E210</f>
        <v>報價，零件表及成本分析表</v>
      </c>
      <c r="E217" s="15" t="str">
        <f>IF('PLM001-Active'!I210="",'PLM001-Active'!H210,LEFT('PLM001-Active'!I210,3))</f>
        <v>羅友彥</v>
      </c>
      <c r="F217" s="28">
        <f>DATEVALUE('PLM001-Active'!M210)</f>
        <v>45814</v>
      </c>
      <c r="G217" s="29" t="e">
        <f>DATEVALUE('PLM001-Active'!N210)</f>
        <v>#VALUE!</v>
      </c>
      <c r="H217" s="16" t="e">
        <f t="shared" si="17"/>
        <v>#VALUE!</v>
      </c>
      <c r="I217" s="28">
        <f>IF(ISERROR(DATEVALUE('PLM001-Active'!R210)),"",DATEVALUE('PLM001-Active'!R210))</f>
        <v>45813</v>
      </c>
      <c r="J217" s="29" t="str">
        <f>IF(ISERROR(DATEVALUE('PLM001-Active'!S210)),"",DATEVALUE('PLM001-Active'!S210))</f>
        <v/>
      </c>
      <c r="K217" s="16" t="str">
        <f t="shared" si="20"/>
        <v/>
      </c>
      <c r="L217" s="49" t="str">
        <f>'PLM001-Active'!P210</f>
        <v>Complete</v>
      </c>
      <c r="M217" s="49">
        <f>'PLM001-Active'!U210</f>
        <v>0</v>
      </c>
      <c r="N217" s="49" t="str">
        <f>'PLM001-Active'!Q210</f>
        <v>2025/05/20</v>
      </c>
      <c r="O217" s="94">
        <f>'PLM001-Active'!L210/100</f>
        <v>458</v>
      </c>
      <c r="P217" s="94" t="str">
        <f t="shared" si="18"/>
        <v/>
      </c>
      <c r="Q217" s="63" t="str">
        <f t="shared" ca="1" si="19"/>
        <v/>
      </c>
      <c r="R217" s="76"/>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row>
    <row r="218" spans="1:74" s="15" customFormat="1" ht="21.75" customHeight="1">
      <c r="A218" s="14">
        <v>22</v>
      </c>
      <c r="B218" s="14" t="str">
        <f>'PLM001-Active'!A211</f>
        <v>K201002P2</v>
      </c>
      <c r="C218" s="14" t="str">
        <f>'PLM001-Active'!B211</f>
        <v>(K201002R2)SP數位熱質式開關-DC一體型II</v>
      </c>
      <c r="D218" s="95" t="str">
        <f>'PLM001-Active'!E211</f>
        <v>第二次PVT-QA測試驗證</v>
      </c>
      <c r="E218" s="15" t="str">
        <f>IF('PLM001-Active'!I211="",'PLM001-Active'!H211,LEFT('PLM001-Active'!I211,3))</f>
        <v>王琇眉</v>
      </c>
      <c r="F218" s="28">
        <f>DATEVALUE('PLM001-Active'!M211)</f>
        <v>45845</v>
      </c>
      <c r="G218" s="29" t="e">
        <f>DATEVALUE('PLM001-Active'!N211)</f>
        <v>#VALUE!</v>
      </c>
      <c r="H218" s="16" t="e">
        <f t="shared" si="17"/>
        <v>#VALUE!</v>
      </c>
      <c r="I218" s="28">
        <f>IF(ISERROR(DATEVALUE('PLM001-Active'!R211)),"",DATEVALUE('PLM001-Active'!R211))</f>
        <v>45932</v>
      </c>
      <c r="J218" s="29" t="str">
        <f>IF(ISERROR(DATEVALUE('PLM001-Active'!S211)),"",DATEVALUE('PLM001-Active'!S211))</f>
        <v/>
      </c>
      <c r="K218" s="16" t="str">
        <f t="shared" si="20"/>
        <v/>
      </c>
      <c r="L218" s="49" t="str">
        <f>'PLM001-Active'!P211</f>
        <v>Complete</v>
      </c>
      <c r="M218" s="49">
        <f>'PLM001-Active'!U211</f>
        <v>0</v>
      </c>
      <c r="N218" s="49" t="str">
        <f>'PLM001-Active'!Q211</f>
        <v>2025/06/13</v>
      </c>
      <c r="O218" s="94">
        <f>'PLM001-Active'!L211/100</f>
        <v>458.03</v>
      </c>
      <c r="P218" s="94" t="str">
        <f t="shared" si="18"/>
        <v/>
      </c>
      <c r="Q218" s="63" t="str">
        <f t="shared" ca="1" si="19"/>
        <v/>
      </c>
      <c r="R218" s="76"/>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row>
    <row r="219" spans="1:74" s="15" customFormat="1" ht="21.75" customHeight="1">
      <c r="A219" s="14">
        <v>22.1</v>
      </c>
      <c r="B219" s="14" t="str">
        <f>'PLM001-Active'!A212</f>
        <v>M240804R1</v>
      </c>
      <c r="C219" s="14" t="str">
        <f>'PLM001-Active'!B212</f>
        <v>PVD二口二位閥展型(DN15、DN20)</v>
      </c>
      <c r="D219" s="95" t="str">
        <f>'PLM001-Active'!E212</f>
        <v>測試樣品組裝</v>
      </c>
      <c r="E219" s="15" t="str">
        <f>IF('PLM001-Active'!I212="",'PLM001-Active'!H212,LEFT('PLM001-Active'!I212,3))</f>
        <v>葉宏政</v>
      </c>
      <c r="F219" s="28">
        <f>DATEVALUE('PLM001-Active'!M212)</f>
        <v>45811</v>
      </c>
      <c r="G219" s="29" t="e">
        <f>DATEVALUE('PLM001-Active'!N212)</f>
        <v>#VALUE!</v>
      </c>
      <c r="H219" s="16" t="e">
        <f t="shared" si="17"/>
        <v>#VALUE!</v>
      </c>
      <c r="I219" s="28">
        <f>IF(ISERROR(DATEVALUE('PLM001-Active'!R212)),"",DATEVALUE('PLM001-Active'!R212))</f>
        <v>45832</v>
      </c>
      <c r="J219" s="29" t="str">
        <f>IF(ISERROR(DATEVALUE('PLM001-Active'!S212)),"",DATEVALUE('PLM001-Active'!S212))</f>
        <v/>
      </c>
      <c r="K219" s="16" t="str">
        <f t="shared" si="20"/>
        <v/>
      </c>
      <c r="L219" s="49" t="str">
        <f>'PLM001-Active'!P212</f>
        <v>Complete</v>
      </c>
      <c r="M219" s="49">
        <f>'PLM001-Active'!U212</f>
        <v>0</v>
      </c>
      <c r="N219" s="49" t="str">
        <f>'PLM001-Active'!Q212</f>
        <v>2025/06/13</v>
      </c>
      <c r="O219" s="94">
        <f>'PLM001-Active'!L212/100</f>
        <v>458.06</v>
      </c>
      <c r="P219" s="94" t="str">
        <f t="shared" si="18"/>
        <v/>
      </c>
      <c r="Q219" s="63" t="str">
        <f t="shared" ca="1" si="19"/>
        <v/>
      </c>
      <c r="R219" s="76"/>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row>
    <row r="220" spans="1:74" s="15" customFormat="1" ht="21.75" customHeight="1">
      <c r="A220" s="14">
        <v>22.2</v>
      </c>
      <c r="B220" s="14" t="str">
        <f>'PLM001-Active'!A213</f>
        <v>M250201C1</v>
      </c>
      <c r="C220" s="14" t="str">
        <f>'PLM001-Active'!B213</f>
        <v>工業爆炸環境防爆型音叉感測器</v>
      </c>
      <c r="D220" s="95" t="str">
        <f>'PLM001-Active'!E213</f>
        <v>標籤貼紙 (回覆標籤版型料號)</v>
      </c>
      <c r="E220" s="15" t="str">
        <f>IF('PLM001-Active'!I213="",'PLM001-Active'!H213,LEFT('PLM001-Active'!I213,3))</f>
        <v>黃胤綸</v>
      </c>
      <c r="F220" s="28">
        <f>DATEVALUE('PLM001-Active'!M213)</f>
        <v>45813</v>
      </c>
      <c r="G220" s="29" t="e">
        <f>DATEVALUE('PLM001-Active'!N213)</f>
        <v>#VALUE!</v>
      </c>
      <c r="H220" s="16" t="e">
        <f t="shared" si="17"/>
        <v>#VALUE!</v>
      </c>
      <c r="I220" s="28">
        <f>IF(ISERROR(DATEVALUE('PLM001-Active'!R213)),"",DATEVALUE('PLM001-Active'!R213))</f>
        <v>46036</v>
      </c>
      <c r="J220" s="29" t="str">
        <f>IF(ISERROR(DATEVALUE('PLM001-Active'!S213)),"",DATEVALUE('PLM001-Active'!S213))</f>
        <v/>
      </c>
      <c r="K220" s="16" t="str">
        <f t="shared" si="20"/>
        <v/>
      </c>
      <c r="L220" s="49" t="str">
        <f>'PLM001-Active'!P213</f>
        <v>Complete</v>
      </c>
      <c r="M220" s="49">
        <f>'PLM001-Active'!U213</f>
        <v>0</v>
      </c>
      <c r="N220" s="49" t="str">
        <f>'PLM001-Active'!Q213</f>
        <v>2025/07/02</v>
      </c>
      <c r="O220" s="94">
        <f>'PLM001-Active'!L213/100</f>
        <v>458.06</v>
      </c>
      <c r="P220" s="94" t="str">
        <f t="shared" si="18"/>
        <v/>
      </c>
      <c r="Q220" s="63" t="str">
        <f t="shared" ca="1" si="19"/>
        <v/>
      </c>
      <c r="R220" s="76"/>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row>
    <row r="221" spans="1:74" s="15" customFormat="1" ht="21.75" customHeight="1">
      <c r="A221" s="14">
        <v>22.3</v>
      </c>
      <c r="B221" s="14" t="str">
        <f>'PLM001-Active'!A214</f>
        <v>M240804R1</v>
      </c>
      <c r="C221" s="14" t="str">
        <f>'PLM001-Active'!B214</f>
        <v>PVD二口二位閥展型(DN15、DN20)</v>
      </c>
      <c r="D221" s="95" t="str">
        <f>'PLM001-Active'!E214</f>
        <v>樣品系統驗證,測試及問題解決(軟體/硬體/機構整合)</v>
      </c>
      <c r="E221" s="15" t="str">
        <f>IF('PLM001-Active'!I214="",'PLM001-Active'!H214,LEFT('PLM001-Active'!I214,3))</f>
        <v>葉宏政</v>
      </c>
      <c r="F221" s="28">
        <f>DATEVALUE('PLM001-Active'!M214)</f>
        <v>45825</v>
      </c>
      <c r="G221" s="29" t="e">
        <f>DATEVALUE('PLM001-Active'!N214)</f>
        <v>#VALUE!</v>
      </c>
      <c r="H221" s="16" t="e">
        <f t="shared" si="17"/>
        <v>#VALUE!</v>
      </c>
      <c r="I221" s="28">
        <f>IF(ISERROR(DATEVALUE('PLM001-Active'!R214)),"",DATEVALUE('PLM001-Active'!R214))</f>
        <v>45832</v>
      </c>
      <c r="J221" s="29" t="str">
        <f>IF(ISERROR(DATEVALUE('PLM001-Active'!S214)),"",DATEVALUE('PLM001-Active'!S214))</f>
        <v/>
      </c>
      <c r="K221" s="16" t="str">
        <f t="shared" si="20"/>
        <v/>
      </c>
      <c r="L221" s="49" t="str">
        <f>'PLM001-Active'!P214</f>
        <v>Complete</v>
      </c>
      <c r="M221" s="49">
        <f>'PLM001-Active'!U214</f>
        <v>0</v>
      </c>
      <c r="N221" s="49" t="str">
        <f>'PLM001-Active'!Q214</f>
        <v>2025/06/13</v>
      </c>
      <c r="O221" s="94">
        <f>'PLM001-Active'!L214/100</f>
        <v>458.12</v>
      </c>
      <c r="P221" s="94" t="str">
        <f t="shared" si="18"/>
        <v/>
      </c>
      <c r="Q221" s="63" t="str">
        <f t="shared" ca="1" si="19"/>
        <v/>
      </c>
      <c r="R221" s="76"/>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row>
    <row r="222" spans="1:74" s="15" customFormat="1">
      <c r="A222" s="14">
        <v>22.4</v>
      </c>
      <c r="B222" s="14" t="str">
        <f>'PLM001-Active'!A215</f>
        <v>E250101I1</v>
      </c>
      <c r="C222" s="14" t="str">
        <f>'PLM001-Active'!B215</f>
        <v>SQ壓力開關調校設備(單顆+步進馬達)</v>
      </c>
      <c r="D222" s="95" t="str">
        <f>'PLM001-Active'!E215</f>
        <v>請購單簽核</v>
      </c>
      <c r="E222" s="15" t="str">
        <f>IF('PLM001-Active'!I215="",'PLM001-Active'!H215,LEFT('PLM001-Active'!I215,3))</f>
        <v>羅友彥</v>
      </c>
      <c r="F222" s="28">
        <f>DATEVALUE('PLM001-Active'!M215)</f>
        <v>45819</v>
      </c>
      <c r="G222" s="29" t="e">
        <f>DATEVALUE('PLM001-Active'!N215)</f>
        <v>#VALUE!</v>
      </c>
      <c r="H222" s="16" t="e">
        <f t="shared" si="17"/>
        <v>#VALUE!</v>
      </c>
      <c r="I222" s="28">
        <f>IF(ISERROR(DATEVALUE('PLM001-Active'!R215)),"",DATEVALUE('PLM001-Active'!R215))</f>
        <v>45838</v>
      </c>
      <c r="J222" s="29" t="str">
        <f>IF(ISERROR(DATEVALUE('PLM001-Active'!S215)),"",DATEVALUE('PLM001-Active'!S215))</f>
        <v/>
      </c>
      <c r="K222" s="16" t="str">
        <f t="shared" si="20"/>
        <v/>
      </c>
      <c r="L222" s="49" t="str">
        <f>'PLM001-Active'!P215</f>
        <v>Complete</v>
      </c>
      <c r="M222" s="49">
        <f>'PLM001-Active'!U215</f>
        <v>0</v>
      </c>
      <c r="N222" s="49" t="str">
        <f>'PLM001-Active'!Q215</f>
        <v>2025/05/27</v>
      </c>
      <c r="O222" s="94">
        <f>'PLM001-Active'!L215/100</f>
        <v>458.17</v>
      </c>
      <c r="P222" s="94" t="str">
        <f t="shared" si="18"/>
        <v/>
      </c>
      <c r="Q222" s="63" t="str">
        <f t="shared" ca="1" si="19"/>
        <v/>
      </c>
      <c r="R222" s="76"/>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row>
    <row r="223" spans="1:74" s="15" customFormat="1" ht="21.75" customHeight="1">
      <c r="A223" s="14">
        <v>22.5</v>
      </c>
      <c r="B223" s="14" t="str">
        <f>'PLM001-Active'!A216</f>
        <v>K250501R1</v>
      </c>
      <c r="C223" s="14" t="str">
        <f>'PLM001-Active'!B216</f>
        <v>C級奧多曼電子水表先期研究</v>
      </c>
      <c r="D223" s="95" t="str">
        <f>'PLM001-Active'!E216</f>
        <v>研發開案企劃書+預算書 (ISO表單：QR-C-07)</v>
      </c>
      <c r="E223" s="15" t="str">
        <f>IF('PLM001-Active'!I216="",'PLM001-Active'!H216,LEFT('PLM001-Active'!I216,3))</f>
        <v>鄭貫中</v>
      </c>
      <c r="F223" s="28">
        <f>DATEVALUE('PLM001-Active'!M216)</f>
        <v>45819</v>
      </c>
      <c r="G223" s="29" t="e">
        <f>DATEVALUE('PLM001-Active'!N216)</f>
        <v>#VALUE!</v>
      </c>
      <c r="H223" s="16" t="e">
        <f t="shared" si="17"/>
        <v>#VALUE!</v>
      </c>
      <c r="I223" s="28">
        <f>IF(ISERROR(DATEVALUE('PLM001-Active'!R216)),"",DATEVALUE('PLM001-Active'!R216))</f>
        <v>45842</v>
      </c>
      <c r="J223" s="29" t="str">
        <f>IF(ISERROR(DATEVALUE('PLM001-Active'!S216)),"",DATEVALUE('PLM001-Active'!S216))</f>
        <v/>
      </c>
      <c r="K223" s="16" t="str">
        <f t="shared" si="20"/>
        <v/>
      </c>
      <c r="L223" s="49" t="str">
        <f>'PLM001-Active'!P216</f>
        <v>Complete</v>
      </c>
      <c r="M223" s="49">
        <f>'PLM001-Active'!U216</f>
        <v>0</v>
      </c>
      <c r="N223" s="49" t="str">
        <f>'PLM001-Active'!Q216</f>
        <v>2025/06/09</v>
      </c>
      <c r="O223" s="94">
        <f>'PLM001-Active'!L216/100</f>
        <v>458.17</v>
      </c>
      <c r="P223" s="94" t="str">
        <f t="shared" si="18"/>
        <v/>
      </c>
      <c r="Q223" s="63" t="str">
        <f t="shared" ca="1" si="19"/>
        <v/>
      </c>
      <c r="R223" s="76"/>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row>
    <row r="224" spans="1:74" s="15" customFormat="1" ht="21.75" customHeight="1">
      <c r="A224" s="14">
        <v>22.6</v>
      </c>
      <c r="B224" s="14" t="str">
        <f>'PLM001-Active'!A217</f>
        <v>K240101P1</v>
      </c>
      <c r="C224" s="14" t="str">
        <f>'PLM001-Active'!B217</f>
        <v>首次生產-渦街流量計商品化</v>
      </c>
      <c r="D224" s="95" t="str">
        <f>'PLM001-Active'!E217</f>
        <v>第一次製作</v>
      </c>
      <c r="E224" s="15" t="str">
        <f>IF('PLM001-Active'!I217="",'PLM001-Active'!H217,LEFT('PLM001-Active'!I217,3))</f>
        <v>蘇漢城</v>
      </c>
      <c r="F224" s="28">
        <f>DATEVALUE('PLM001-Active'!M217)</f>
        <v>45943</v>
      </c>
      <c r="G224" s="29" t="e">
        <f>DATEVALUE('PLM001-Active'!N217)</f>
        <v>#VALUE!</v>
      </c>
      <c r="H224" s="16" t="e">
        <f t="shared" si="17"/>
        <v>#VALUE!</v>
      </c>
      <c r="I224" s="28">
        <f>IF(ISERROR(DATEVALUE('PLM001-Active'!R217)),"",DATEVALUE('PLM001-Active'!R217))</f>
        <v>45932</v>
      </c>
      <c r="J224" s="29" t="str">
        <f>IF(ISERROR(DATEVALUE('PLM001-Active'!S217)),"",DATEVALUE('PLM001-Active'!S217))</f>
        <v/>
      </c>
      <c r="K224" s="16" t="str">
        <f t="shared" si="20"/>
        <v/>
      </c>
      <c r="L224" s="49" t="str">
        <f>'PLM001-Active'!P217</f>
        <v>Complete</v>
      </c>
      <c r="M224" s="49">
        <f>'PLM001-Active'!U217</f>
        <v>0</v>
      </c>
      <c r="N224" s="49" t="str">
        <f>'PLM001-Active'!Q217</f>
        <v>2025/09/17</v>
      </c>
      <c r="O224" s="94">
        <f>'PLM001-Active'!L217/100</f>
        <v>458.2</v>
      </c>
      <c r="P224" s="94" t="str">
        <f t="shared" si="18"/>
        <v/>
      </c>
      <c r="Q224" s="63" t="str">
        <f t="shared" ca="1" si="19"/>
        <v/>
      </c>
      <c r="R224" s="76"/>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row>
    <row r="225" spans="1:74" s="15" customFormat="1" ht="16.5" customHeight="1">
      <c r="A225" s="14">
        <v>22.7</v>
      </c>
      <c r="B225" s="14" t="str">
        <f>'PLM001-Active'!A218</f>
        <v>K250501R1</v>
      </c>
      <c r="C225" s="14" t="str">
        <f>'PLM001-Active'!B218</f>
        <v>C級奧多曼電子水表先期研究</v>
      </c>
      <c r="D225" s="95" t="str">
        <f>'PLM001-Active'!E218</f>
        <v>研發內部審查會議</v>
      </c>
      <c r="E225" s="15" t="str">
        <f>IF('PLM001-Active'!I218="",'PLM001-Active'!H218,LEFT('PLM001-Active'!I218,3))</f>
        <v>鄭貫中</v>
      </c>
      <c r="F225" s="28">
        <f>DATEVALUE('PLM001-Active'!M218)</f>
        <v>45820</v>
      </c>
      <c r="G225" s="29" t="e">
        <f>DATEVALUE('PLM001-Active'!N218)</f>
        <v>#VALUE!</v>
      </c>
      <c r="H225" s="16" t="e">
        <f t="shared" si="17"/>
        <v>#VALUE!</v>
      </c>
      <c r="I225" s="28">
        <f>IF(ISERROR(DATEVALUE('PLM001-Active'!R218)),"",DATEVALUE('PLM001-Active'!R218))</f>
        <v>45842</v>
      </c>
      <c r="J225" s="29" t="str">
        <f>IF(ISERROR(DATEVALUE('PLM001-Active'!S218)),"",DATEVALUE('PLM001-Active'!S218))</f>
        <v/>
      </c>
      <c r="K225" s="16" t="str">
        <f t="shared" si="20"/>
        <v/>
      </c>
      <c r="L225" s="49" t="str">
        <f>'PLM001-Active'!P218</f>
        <v>Complete</v>
      </c>
      <c r="M225" s="49">
        <f>'PLM001-Active'!U218</f>
        <v>0</v>
      </c>
      <c r="N225" s="49" t="str">
        <f>'PLM001-Active'!Q218</f>
        <v>2025/06/12</v>
      </c>
      <c r="O225" s="94">
        <f>'PLM001-Active'!L218/100</f>
        <v>458.2</v>
      </c>
      <c r="P225" s="94" t="str">
        <f t="shared" si="18"/>
        <v/>
      </c>
      <c r="Q225" s="63" t="str">
        <f t="shared" ca="1" si="19"/>
        <v/>
      </c>
      <c r="R225" s="76"/>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row>
    <row r="226" spans="1:74" s="15" customFormat="1" ht="21.75" customHeight="1">
      <c r="A226" s="14">
        <v>22.8</v>
      </c>
      <c r="B226" s="14" t="str">
        <f>'PLM001-Active'!A219</f>
        <v>E250101I1</v>
      </c>
      <c r="C226" s="14" t="str">
        <f>'PLM001-Active'!B219</f>
        <v>SQ壓力開關調校設備(單顆+步進馬達)</v>
      </c>
      <c r="D226" s="95" t="str">
        <f>'PLM001-Active'!E219</f>
        <v>零件加工</v>
      </c>
      <c r="E226" s="15" t="str">
        <f>IF('PLM001-Active'!I219="",'PLM001-Active'!H219,LEFT('PLM001-Active'!I219,3))</f>
        <v>羅友彥</v>
      </c>
      <c r="F226" s="28">
        <f>DATEVALUE('PLM001-Active'!M219)</f>
        <v>45835</v>
      </c>
      <c r="G226" s="29" t="e">
        <f>DATEVALUE('PLM001-Active'!N219)</f>
        <v>#VALUE!</v>
      </c>
      <c r="H226" s="16" t="e">
        <f t="shared" si="17"/>
        <v>#VALUE!</v>
      </c>
      <c r="I226" s="28">
        <f>IF(ISERROR(DATEVALUE('PLM001-Active'!R219)),"",DATEVALUE('PLM001-Active'!R219))</f>
        <v>45839</v>
      </c>
      <c r="J226" s="29" t="str">
        <f>IF(ISERROR(DATEVALUE('PLM001-Active'!S219)),"",DATEVALUE('PLM001-Active'!S219))</f>
        <v/>
      </c>
      <c r="K226" s="16" t="str">
        <f t="shared" si="20"/>
        <v/>
      </c>
      <c r="L226" s="49" t="str">
        <f>'PLM001-Active'!P219</f>
        <v>Complete</v>
      </c>
      <c r="M226" s="49">
        <f>'PLM001-Active'!U219</f>
        <v>0</v>
      </c>
      <c r="N226" s="49" t="str">
        <f>'PLM001-Active'!Q219</f>
        <v>2025/06/11</v>
      </c>
      <c r="O226" s="94">
        <f>'PLM001-Active'!L219/100</f>
        <v>458.21</v>
      </c>
      <c r="P226" s="94" t="str">
        <f t="shared" si="18"/>
        <v/>
      </c>
      <c r="Q226" s="63" t="str">
        <f t="shared" ca="1" si="19"/>
        <v/>
      </c>
      <c r="R226" s="76"/>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row>
    <row r="227" spans="1:74" s="15" customFormat="1" ht="21.75" customHeight="1">
      <c r="A227" s="14">
        <v>22.9</v>
      </c>
      <c r="B227" s="14" t="str">
        <f>'PLM001-Active'!A220</f>
        <v>E250101I1</v>
      </c>
      <c r="C227" s="14" t="str">
        <f>'PLM001-Active'!B220</f>
        <v>SQ壓力開關調校設備(單顆+步進馬達)</v>
      </c>
      <c r="D227" s="95" t="str">
        <f>'PLM001-Active'!E220</f>
        <v>電路\程式設計</v>
      </c>
      <c r="E227" s="15" t="str">
        <f>IF('PLM001-Active'!I220="",'PLM001-Active'!H220,LEFT('PLM001-Active'!I220,3))</f>
        <v>李育儒</v>
      </c>
      <c r="F227" s="28">
        <f>DATEVALUE('PLM001-Active'!M220)</f>
        <v>45849</v>
      </c>
      <c r="G227" s="29" t="e">
        <f>DATEVALUE('PLM001-Active'!N220)</f>
        <v>#VALUE!</v>
      </c>
      <c r="H227" s="16" t="e">
        <f t="shared" si="17"/>
        <v>#VALUE!</v>
      </c>
      <c r="I227" s="28">
        <f>IF(ISERROR(DATEVALUE('PLM001-Active'!R220)),"",DATEVALUE('PLM001-Active'!R220))</f>
        <v>45884</v>
      </c>
      <c r="J227" s="29" t="str">
        <f>IF(ISERROR(DATEVALUE('PLM001-Active'!S220)),"",DATEVALUE('PLM001-Active'!S220))</f>
        <v/>
      </c>
      <c r="K227" s="16" t="str">
        <f t="shared" si="20"/>
        <v/>
      </c>
      <c r="L227" s="49" t="str">
        <f>'PLM001-Active'!P220</f>
        <v>Complete</v>
      </c>
      <c r="M227" s="49">
        <f>'PLM001-Active'!U220</f>
        <v>0</v>
      </c>
      <c r="N227" s="49" t="str">
        <f>'PLM001-Active'!Q220</f>
        <v>2025/05/27</v>
      </c>
      <c r="O227" s="94">
        <f>'PLM001-Active'!L220/100</f>
        <v>458.21</v>
      </c>
      <c r="P227" s="94" t="str">
        <f t="shared" si="18"/>
        <v/>
      </c>
      <c r="Q227" s="63" t="str">
        <f t="shared" ca="1" si="19"/>
        <v/>
      </c>
      <c r="R227" s="76"/>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row>
    <row r="228" spans="1:74" s="15" customFormat="1" ht="15.75" customHeight="1">
      <c r="A228" s="14">
        <v>23</v>
      </c>
      <c r="B228" s="14" t="str">
        <f>'PLM001-Active'!A221</f>
        <v>E250101I1</v>
      </c>
      <c r="C228" s="14" t="str">
        <f>'PLM001-Active'!B221</f>
        <v>SQ壓力開關調校設備(單顆+步進馬達)</v>
      </c>
      <c r="D228" s="95" t="str">
        <f>'PLM001-Active'!E221</f>
        <v>控制軟體設計</v>
      </c>
      <c r="E228" s="15" t="str">
        <f>IF('PLM001-Active'!I221="",'PLM001-Active'!H221,LEFT('PLM001-Active'!I221,3))</f>
        <v>郭景成</v>
      </c>
      <c r="F228" s="28">
        <f>DATEVALUE('PLM001-Active'!M221)</f>
        <v>45856</v>
      </c>
      <c r="G228" s="29" t="e">
        <f>DATEVALUE('PLM001-Active'!N221)</f>
        <v>#VALUE!</v>
      </c>
      <c r="H228" s="16" t="e">
        <f t="shared" si="17"/>
        <v>#VALUE!</v>
      </c>
      <c r="I228" s="28">
        <f>IF(ISERROR(DATEVALUE('PLM001-Active'!R221)),"",DATEVALUE('PLM001-Active'!R221))</f>
        <v>45901</v>
      </c>
      <c r="J228" s="29" t="str">
        <f>IF(ISERROR(DATEVALUE('PLM001-Active'!S221)),"",DATEVALUE('PLM001-Active'!S221))</f>
        <v/>
      </c>
      <c r="K228" s="16" t="str">
        <f t="shared" si="20"/>
        <v/>
      </c>
      <c r="L228" s="49" t="str">
        <f>'PLM001-Active'!P221</f>
        <v>Complete</v>
      </c>
      <c r="M228" s="49">
        <f>'PLM001-Active'!U221</f>
        <v>0</v>
      </c>
      <c r="N228" s="49" t="str">
        <f>'PLM001-Active'!Q221</f>
        <v>2025/09/01</v>
      </c>
      <c r="O228" s="94">
        <f>'PLM001-Active'!L221/100</f>
        <v>458.21</v>
      </c>
      <c r="P228" s="94" t="str">
        <f t="shared" si="18"/>
        <v/>
      </c>
      <c r="Q228" s="63" t="str">
        <f t="shared" ca="1" si="19"/>
        <v/>
      </c>
      <c r="R228" s="76"/>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row>
    <row r="229" spans="1:74" s="15" customFormat="1" ht="15" customHeight="1">
      <c r="A229" s="14">
        <v>23.1</v>
      </c>
      <c r="B229" s="14" t="str">
        <f>'PLM001-Active'!A222</f>
        <v>E250101I1</v>
      </c>
      <c r="C229" s="14" t="str">
        <f>'PLM001-Active'!B222</f>
        <v>SQ壓力開關調校設備(單顆+步進馬達)</v>
      </c>
      <c r="D229" s="95" t="str">
        <f>'PLM001-Active'!E222</f>
        <v>配電箱設計與製作</v>
      </c>
      <c r="E229" s="15" t="str">
        <f>IF('PLM001-Active'!I222="",'PLM001-Active'!H222,LEFT('PLM001-Active'!I222,3))</f>
        <v>李育儒</v>
      </c>
      <c r="F229" s="28">
        <f>DATEVALUE('PLM001-Active'!M222)</f>
        <v>45849</v>
      </c>
      <c r="G229" s="29" t="e">
        <f>DATEVALUE('PLM001-Active'!N222)</f>
        <v>#VALUE!</v>
      </c>
      <c r="H229" s="16" t="e">
        <f t="shared" si="17"/>
        <v>#VALUE!</v>
      </c>
      <c r="I229" s="28">
        <f>IF(ISERROR(DATEVALUE('PLM001-Active'!R222)),"",DATEVALUE('PLM001-Active'!R222))</f>
        <v>45884</v>
      </c>
      <c r="J229" s="29" t="str">
        <f>IF(ISERROR(DATEVALUE('PLM001-Active'!S222)),"",DATEVALUE('PLM001-Active'!S222))</f>
        <v/>
      </c>
      <c r="K229" s="16" t="str">
        <f t="shared" si="20"/>
        <v/>
      </c>
      <c r="L229" s="49" t="str">
        <f>'PLM001-Active'!P222</f>
        <v>Complete</v>
      </c>
      <c r="M229" s="49">
        <f>'PLM001-Active'!U222</f>
        <v>0</v>
      </c>
      <c r="N229" s="49" t="str">
        <f>'PLM001-Active'!Q222</f>
        <v>2025/05/27</v>
      </c>
      <c r="O229" s="94">
        <f>'PLM001-Active'!L222/100</f>
        <v>458.21</v>
      </c>
      <c r="P229" s="94" t="str">
        <f t="shared" si="18"/>
        <v/>
      </c>
      <c r="Q229" s="63" t="str">
        <f t="shared" ca="1" si="19"/>
        <v/>
      </c>
      <c r="R229" s="76"/>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row>
    <row r="230" spans="1:74" s="15" customFormat="1">
      <c r="A230" s="14">
        <v>23.2</v>
      </c>
      <c r="B230" s="14" t="str">
        <f>'PLM001-Active'!A223</f>
        <v>K250501R1</v>
      </c>
      <c r="C230" s="14" t="str">
        <f>'PLM001-Active'!B223</f>
        <v>C級奧多曼電子水表先期研究</v>
      </c>
      <c r="D230" s="95" t="str">
        <f>'PLM001-Active'!E223</f>
        <v>專利收尋(台灣)</v>
      </c>
      <c r="E230" s="15" t="str">
        <f>IF('PLM001-Active'!I223="",'PLM001-Active'!H223,LEFT('PLM001-Active'!I223,3))</f>
        <v>鄭貫中</v>
      </c>
      <c r="F230" s="28">
        <f>DATEVALUE('PLM001-Active'!M223)</f>
        <v>45825</v>
      </c>
      <c r="G230" s="29" t="e">
        <f>DATEVALUE('PLM001-Active'!N223)</f>
        <v>#VALUE!</v>
      </c>
      <c r="H230" s="16" t="e">
        <f t="shared" si="17"/>
        <v>#VALUE!</v>
      </c>
      <c r="I230" s="28">
        <f>IF(ISERROR(DATEVALUE('PLM001-Active'!R223)),"",DATEVALUE('PLM001-Active'!R223))</f>
        <v>45863</v>
      </c>
      <c r="J230" s="29" t="str">
        <f>IF(ISERROR(DATEVALUE('PLM001-Active'!S223)),"",DATEVALUE('PLM001-Active'!S223))</f>
        <v/>
      </c>
      <c r="K230" s="16" t="str">
        <f t="shared" si="20"/>
        <v/>
      </c>
      <c r="L230" s="49" t="str">
        <f>'PLM001-Active'!P223</f>
        <v>Complete</v>
      </c>
      <c r="M230" s="49">
        <f>'PLM001-Active'!U223</f>
        <v>0</v>
      </c>
      <c r="N230" s="49" t="str">
        <f>'PLM001-Active'!Q223</f>
        <v>2025/06/13</v>
      </c>
      <c r="O230" s="94">
        <f>'PLM001-Active'!L223/100</f>
        <v>458.21</v>
      </c>
      <c r="P230" s="94" t="str">
        <f t="shared" si="18"/>
        <v/>
      </c>
      <c r="Q230" s="63" t="str">
        <f t="shared" ca="1" si="19"/>
        <v/>
      </c>
      <c r="R230" s="76"/>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row>
    <row r="231" spans="1:74" s="15" customFormat="1" ht="25.5">
      <c r="A231" s="14">
        <v>23.3</v>
      </c>
      <c r="B231" s="14" t="str">
        <f>'PLM001-Active'!A224</f>
        <v>K250501R1</v>
      </c>
      <c r="C231" s="14" t="str">
        <f>'PLM001-Active'!B224</f>
        <v>C級奧多曼電子水表先期研究</v>
      </c>
      <c r="D231" s="95" t="str">
        <f>'PLM001-Active'!E224</f>
        <v>弓銓DN80樣機拆解報告</v>
      </c>
      <c r="E231" s="15" t="str">
        <f>IF('PLM001-Active'!I224="",'PLM001-Active'!H224,LEFT('PLM001-Active'!I224,3))</f>
        <v>洪子芸</v>
      </c>
      <c r="F231" s="28">
        <f>DATEVALUE('PLM001-Active'!M224)</f>
        <v>45825</v>
      </c>
      <c r="G231" s="29" t="e">
        <f>DATEVALUE('PLM001-Active'!N224)</f>
        <v>#VALUE!</v>
      </c>
      <c r="H231" s="16" t="e">
        <f t="shared" si="17"/>
        <v>#VALUE!</v>
      </c>
      <c r="I231" s="28">
        <f>IF(ISERROR(DATEVALUE('PLM001-Active'!R224)),"",DATEVALUE('PLM001-Active'!R224))</f>
        <v>45841</v>
      </c>
      <c r="J231" s="29" t="str">
        <f>IF(ISERROR(DATEVALUE('PLM001-Active'!S224)),"",DATEVALUE('PLM001-Active'!S224))</f>
        <v/>
      </c>
      <c r="K231" s="16" t="str">
        <f t="shared" si="20"/>
        <v/>
      </c>
      <c r="L231" s="49" t="str">
        <f>'PLM001-Active'!P224</f>
        <v>Complete</v>
      </c>
      <c r="M231" s="49">
        <f>'PLM001-Active'!U224</f>
        <v>0</v>
      </c>
      <c r="N231" s="49" t="str">
        <f>'PLM001-Active'!Q224</f>
        <v>2025/07/02</v>
      </c>
      <c r="O231" s="94">
        <f>'PLM001-Active'!L224/100</f>
        <v>458.24</v>
      </c>
      <c r="P231" s="94" t="str">
        <f t="shared" si="18"/>
        <v/>
      </c>
      <c r="Q231" s="63" t="str">
        <f t="shared" ca="1" si="19"/>
        <v/>
      </c>
      <c r="R231" s="76"/>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row>
    <row r="232" spans="1:74" s="15" customFormat="1" ht="38.25">
      <c r="A232" s="14">
        <v>23.4</v>
      </c>
      <c r="B232" s="14" t="str">
        <f>'PLM001-Active'!A225</f>
        <v>K250501R1</v>
      </c>
      <c r="C232" s="14" t="str">
        <f>'PLM001-Active'!B225</f>
        <v>C級奧多曼電子水表先期研究</v>
      </c>
      <c r="D232" s="95" t="str">
        <f>'PLM001-Active'!E225</f>
        <v>DN50、DN80樣機性能測試(弓銓、凱特、興遠)</v>
      </c>
      <c r="E232" s="15" t="str">
        <f>IF('PLM001-Active'!I225="",'PLM001-Active'!H225,LEFT('PLM001-Active'!I225,3))</f>
        <v>鄭貫中</v>
      </c>
      <c r="F232" s="28">
        <f>DATEVALUE('PLM001-Active'!M225)</f>
        <v>45834</v>
      </c>
      <c r="G232" s="29" t="e">
        <f>DATEVALUE('PLM001-Active'!N225)</f>
        <v>#VALUE!</v>
      </c>
      <c r="H232" s="16" t="e">
        <f t="shared" si="17"/>
        <v>#VALUE!</v>
      </c>
      <c r="I232" s="28">
        <f>IF(ISERROR(DATEVALUE('PLM001-Active'!R225)),"",DATEVALUE('PLM001-Active'!R225))</f>
        <v>45861</v>
      </c>
      <c r="J232" s="29" t="str">
        <f>IF(ISERROR(DATEVALUE('PLM001-Active'!S225)),"",DATEVALUE('PLM001-Active'!S225))</f>
        <v/>
      </c>
      <c r="K232" s="16" t="str">
        <f t="shared" si="20"/>
        <v/>
      </c>
      <c r="L232" s="49" t="str">
        <f>'PLM001-Active'!P225</f>
        <v>Complete</v>
      </c>
      <c r="M232" s="49">
        <f>'PLM001-Active'!U225</f>
        <v>0</v>
      </c>
      <c r="N232" s="49" t="str">
        <f>'PLM001-Active'!Q225</f>
        <v>2025/06/17</v>
      </c>
      <c r="O232" s="94">
        <f>'PLM001-Active'!L225/100</f>
        <v>458.25</v>
      </c>
      <c r="P232" s="94" t="str">
        <f t="shared" si="18"/>
        <v/>
      </c>
      <c r="Q232" s="63" t="str">
        <f t="shared" ca="1" si="19"/>
        <v/>
      </c>
      <c r="R232" s="76"/>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row>
    <row r="233" spans="1:74" s="15" customFormat="1">
      <c r="A233" s="14">
        <v>23.5</v>
      </c>
      <c r="B233" s="14" t="str">
        <f>'PLM001-Active'!A226</f>
        <v>K250501R1</v>
      </c>
      <c r="C233" s="14" t="str">
        <f>'PLM001-Active'!B226</f>
        <v>C級奧多曼電子水表先期研究</v>
      </c>
      <c r="D233" s="95" t="str">
        <f>'PLM001-Active'!E226</f>
        <v>弓銓DN80樣機逆向</v>
      </c>
      <c r="E233" s="15" t="str">
        <f>IF('PLM001-Active'!I226="",'PLM001-Active'!H226,LEFT('PLM001-Active'!I226,3))</f>
        <v>洪子芸</v>
      </c>
      <c r="F233" s="28">
        <f>DATEVALUE('PLM001-Active'!M226)</f>
        <v>45833</v>
      </c>
      <c r="G233" s="29" t="e">
        <f>DATEVALUE('PLM001-Active'!N226)</f>
        <v>#VALUE!</v>
      </c>
      <c r="H233" s="16" t="e">
        <f t="shared" si="17"/>
        <v>#VALUE!</v>
      </c>
      <c r="I233" s="28">
        <f>IF(ISERROR(DATEVALUE('PLM001-Active'!R226)),"",DATEVALUE('PLM001-Active'!R226))</f>
        <v>45841</v>
      </c>
      <c r="J233" s="29" t="str">
        <f>IF(ISERROR(DATEVALUE('PLM001-Active'!S226)),"",DATEVALUE('PLM001-Active'!S226))</f>
        <v/>
      </c>
      <c r="K233" s="16" t="str">
        <f t="shared" si="20"/>
        <v/>
      </c>
      <c r="L233" s="49" t="str">
        <f>'PLM001-Active'!P226</f>
        <v>Complete</v>
      </c>
      <c r="M233" s="49">
        <f>'PLM001-Active'!U226</f>
        <v>0</v>
      </c>
      <c r="N233" s="49" t="str">
        <f>'PLM001-Active'!Q226</f>
        <v>2025/06/03</v>
      </c>
      <c r="O233" s="94">
        <f>'PLM001-Active'!L226/100</f>
        <v>458.26</v>
      </c>
      <c r="P233" s="94" t="str">
        <f t="shared" si="18"/>
        <v/>
      </c>
      <c r="Q233" s="63" t="str">
        <f t="shared" ca="1" si="19"/>
        <v/>
      </c>
      <c r="R233" s="76"/>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row>
    <row r="234" spans="1:74" s="15" customFormat="1">
      <c r="A234" s="14">
        <v>23.6</v>
      </c>
      <c r="B234" s="14" t="str">
        <f>'PLM001-Active'!A227</f>
        <v>M240804R1</v>
      </c>
      <c r="C234" s="14" t="str">
        <f>'PLM001-Active'!B227</f>
        <v>PVD二口二位閥展型(DN15、DN20)</v>
      </c>
      <c r="D234" s="95" t="str">
        <f>'PLM001-Active'!E227</f>
        <v>DVT-QA測試</v>
      </c>
      <c r="E234" s="15" t="str">
        <f>IF('PLM001-Active'!I227="",'PLM001-Active'!H227,LEFT('PLM001-Active'!I227,3))</f>
        <v>朱哲演</v>
      </c>
      <c r="F234" s="28">
        <f>DATEVALUE('PLM001-Active'!M227)</f>
        <v>45832</v>
      </c>
      <c r="G234" s="29" t="e">
        <f>DATEVALUE('PLM001-Active'!N227)</f>
        <v>#VALUE!</v>
      </c>
      <c r="H234" s="16" t="e">
        <f t="shared" si="17"/>
        <v>#VALUE!</v>
      </c>
      <c r="I234" s="28" t="str">
        <f>IF(ISERROR(DATEVALUE('PLM001-Active'!R227)),"",DATEVALUE('PLM001-Active'!R227))</f>
        <v/>
      </c>
      <c r="J234" s="29" t="str">
        <f>IF(ISERROR(DATEVALUE('PLM001-Active'!S227)),"",DATEVALUE('PLM001-Active'!S227))</f>
        <v/>
      </c>
      <c r="K234" s="16" t="str">
        <f t="shared" si="20"/>
        <v/>
      </c>
      <c r="L234" s="49" t="str">
        <f>'PLM001-Active'!P227</f>
        <v>Active</v>
      </c>
      <c r="M234" s="49">
        <f>'PLM001-Active'!U227</f>
        <v>0</v>
      </c>
      <c r="N234" s="49">
        <f>'PLM001-Active'!Q227</f>
        <v>0</v>
      </c>
      <c r="O234" s="94">
        <f>'PLM001-Active'!L227/100</f>
        <v>458.26</v>
      </c>
      <c r="P234" s="94" t="str">
        <f t="shared" si="18"/>
        <v>操作異常</v>
      </c>
      <c r="Q234" s="63" t="str">
        <f t="shared" ca="1" si="19"/>
        <v>任務異常 212 天</v>
      </c>
      <c r="R234" s="76"/>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row>
    <row r="235" spans="1:74" s="15" customFormat="1" ht="38.25">
      <c r="A235" s="14">
        <v>23.7</v>
      </c>
      <c r="B235" s="14" t="str">
        <f>'PLM001-Active'!A228</f>
        <v>M240804R1</v>
      </c>
      <c r="C235" s="14" t="str">
        <f>'PLM001-Active'!B228</f>
        <v>PVD二口二位閥展型(DN15、DN20)</v>
      </c>
      <c r="D235" s="95" t="str">
        <f>'PLM001-Active'!E228</f>
        <v>型錄、DM與操作手冊草稿編修檔資料 (發起PLM提供給FAE)</v>
      </c>
      <c r="E235" s="15" t="str">
        <f>IF('PLM001-Active'!I228="",'PLM001-Active'!H228,LEFT('PLM001-Active'!I228,3))</f>
        <v>葉宏政</v>
      </c>
      <c r="F235" s="28">
        <f>DATEVALUE('PLM001-Active'!M228)</f>
        <v>45826</v>
      </c>
      <c r="G235" s="29" t="e">
        <f>DATEVALUE('PLM001-Active'!N228)</f>
        <v>#VALUE!</v>
      </c>
      <c r="H235" s="16" t="e">
        <f t="shared" si="17"/>
        <v>#VALUE!</v>
      </c>
      <c r="I235" s="28">
        <f>IF(ISERROR(DATEVALUE('PLM001-Active'!R228)),"",DATEVALUE('PLM001-Active'!R228))</f>
        <v>45832</v>
      </c>
      <c r="J235" s="29" t="str">
        <f>IF(ISERROR(DATEVALUE('PLM001-Active'!S228)),"",DATEVALUE('PLM001-Active'!S228))</f>
        <v/>
      </c>
      <c r="K235" s="16" t="str">
        <f t="shared" si="20"/>
        <v/>
      </c>
      <c r="L235" s="49" t="str">
        <f>'PLM001-Active'!P228</f>
        <v>Complete</v>
      </c>
      <c r="M235" s="49">
        <f>'PLM001-Active'!U228</f>
        <v>0</v>
      </c>
      <c r="N235" s="49" t="str">
        <f>'PLM001-Active'!Q228</f>
        <v>2025/06/23</v>
      </c>
      <c r="O235" s="94">
        <f>'PLM001-Active'!L228/100</f>
        <v>458.26</v>
      </c>
      <c r="P235" s="94" t="str">
        <f t="shared" si="18"/>
        <v/>
      </c>
      <c r="Q235" s="63" t="str">
        <f t="shared" ca="1" si="19"/>
        <v/>
      </c>
      <c r="R235" s="76"/>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row>
    <row r="236" spans="1:74" s="15" customFormat="1" ht="15.75" customHeight="1">
      <c r="A236" s="14">
        <v>23.8</v>
      </c>
      <c r="B236" s="14" t="str">
        <f>'PLM001-Active'!A229</f>
        <v>K250501R1</v>
      </c>
      <c r="C236" s="14" t="str">
        <f>'PLM001-Active'!B229</f>
        <v>C級奧多曼電子水表先期研究</v>
      </c>
      <c r="D236" s="95" t="str">
        <f>'PLM001-Active'!E229</f>
        <v>弓銓DN50樣機拆解報告</v>
      </c>
      <c r="E236" s="15" t="str">
        <f>IF('PLM001-Active'!I229="",'PLM001-Active'!H229,LEFT('PLM001-Active'!I229,3))</f>
        <v>鄭貫中</v>
      </c>
      <c r="F236" s="28">
        <f>DATEVALUE('PLM001-Active'!M229)</f>
        <v>45831</v>
      </c>
      <c r="G236" s="29" t="e">
        <f>DATEVALUE('PLM001-Active'!N229)</f>
        <v>#VALUE!</v>
      </c>
      <c r="H236" s="16" t="e">
        <f t="shared" si="17"/>
        <v>#VALUE!</v>
      </c>
      <c r="I236" s="28">
        <f>IF(ISERROR(DATEVALUE('PLM001-Active'!R229)),"",DATEVALUE('PLM001-Active'!R229))</f>
        <v>45842</v>
      </c>
      <c r="J236" s="29" t="str">
        <f>IF(ISERROR(DATEVALUE('PLM001-Active'!S229)),"",DATEVALUE('PLM001-Active'!S229))</f>
        <v/>
      </c>
      <c r="K236" s="16" t="str">
        <f t="shared" si="20"/>
        <v/>
      </c>
      <c r="L236" s="49" t="str">
        <f>'PLM001-Active'!P229</f>
        <v>Complete</v>
      </c>
      <c r="M236" s="49">
        <f>'PLM001-Active'!U229</f>
        <v>0</v>
      </c>
      <c r="N236" s="49" t="str">
        <f>'PLM001-Active'!Q229</f>
        <v>2025/06/20</v>
      </c>
      <c r="O236" s="94">
        <f>'PLM001-Active'!L229/100</f>
        <v>458.28</v>
      </c>
      <c r="P236" s="94" t="str">
        <f t="shared" si="18"/>
        <v/>
      </c>
      <c r="Q236" s="63" t="str">
        <f t="shared" ca="1" si="19"/>
        <v/>
      </c>
      <c r="R236" s="76"/>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row>
    <row r="237" spans="1:74" s="15" customFormat="1" ht="13.5" customHeight="1">
      <c r="A237" s="14">
        <v>23.9</v>
      </c>
      <c r="B237" s="14" t="str">
        <f>'PLM001-Active'!A230</f>
        <v>K250501R1</v>
      </c>
      <c r="C237" s="14" t="str">
        <f>'PLM001-Active'!B230</f>
        <v>C級奧多曼電子水表先期研究</v>
      </c>
      <c r="D237" s="95" t="str">
        <f>'PLM001-Active'!E230</f>
        <v>弓銓DN50樣機逆向</v>
      </c>
      <c r="E237" s="15" t="str">
        <f>IF('PLM001-Active'!I230="",'PLM001-Active'!H230,LEFT('PLM001-Active'!I230,3))</f>
        <v>鄭貫中</v>
      </c>
      <c r="F237" s="28">
        <f>DATEVALUE('PLM001-Active'!M230)</f>
        <v>45839</v>
      </c>
      <c r="G237" s="29" t="e">
        <f>DATEVALUE('PLM001-Active'!N230)</f>
        <v>#VALUE!</v>
      </c>
      <c r="H237" s="16" t="e">
        <f t="shared" si="17"/>
        <v>#VALUE!</v>
      </c>
      <c r="I237" s="28">
        <f>IF(ISERROR(DATEVALUE('PLM001-Active'!R230)),"",DATEVALUE('PLM001-Active'!R230))</f>
        <v>45861</v>
      </c>
      <c r="J237" s="29" t="str">
        <f>IF(ISERROR(DATEVALUE('PLM001-Active'!S230)),"",DATEVALUE('PLM001-Active'!S230))</f>
        <v/>
      </c>
      <c r="K237" s="16" t="str">
        <f t="shared" si="20"/>
        <v/>
      </c>
      <c r="L237" s="49" t="str">
        <f>'PLM001-Active'!P230</f>
        <v>Complete</v>
      </c>
      <c r="M237" s="49">
        <f>'PLM001-Active'!U230</f>
        <v>0</v>
      </c>
      <c r="N237" s="49" t="str">
        <f>'PLM001-Active'!Q230</f>
        <v>2025/06/12</v>
      </c>
      <c r="O237" s="94">
        <f>'PLM001-Active'!L230/100</f>
        <v>458.32</v>
      </c>
      <c r="P237" s="94" t="str">
        <f t="shared" si="18"/>
        <v/>
      </c>
      <c r="Q237" s="63" t="str">
        <f t="shared" ca="1" si="19"/>
        <v/>
      </c>
      <c r="R237" s="76"/>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row>
    <row r="238" spans="1:74" s="15" customFormat="1" ht="13.5" customHeight="1">
      <c r="A238" s="14">
        <v>24</v>
      </c>
      <c r="B238" s="14" t="str">
        <f>'PLM001-Active'!A231</f>
        <v>M240804R1</v>
      </c>
      <c r="C238" s="14" t="str">
        <f>'PLM001-Active'!B231</f>
        <v>PVD二口二位閥展型(DN15、DN20)</v>
      </c>
      <c r="D238" s="95" t="str">
        <f>'PLM001-Active'!E231</f>
        <v>產品檢驗基準</v>
      </c>
      <c r="E238" s="15" t="str">
        <f>IF('PLM001-Active'!I231="",'PLM001-Active'!H231,LEFT('PLM001-Active'!I231,3))</f>
        <v>葉宏政</v>
      </c>
      <c r="F238" s="28">
        <f>DATEVALUE('PLM001-Active'!M231)</f>
        <v>45838</v>
      </c>
      <c r="G238" s="29" t="e">
        <f>DATEVALUE('PLM001-Active'!N231)</f>
        <v>#VALUE!</v>
      </c>
      <c r="H238" s="16" t="e">
        <f t="shared" si="17"/>
        <v>#VALUE!</v>
      </c>
      <c r="I238" s="28">
        <f>IF(ISERROR(DATEVALUE('PLM001-Active'!R231)),"",DATEVALUE('PLM001-Active'!R231))</f>
        <v>45832</v>
      </c>
      <c r="J238" s="29" t="str">
        <f>IF(ISERROR(DATEVALUE('PLM001-Active'!S231)),"",DATEVALUE('PLM001-Active'!S231))</f>
        <v/>
      </c>
      <c r="K238" s="16" t="str">
        <f t="shared" si="20"/>
        <v/>
      </c>
      <c r="L238" s="49" t="str">
        <f>'PLM001-Active'!P231</f>
        <v>Complete</v>
      </c>
      <c r="M238" s="49">
        <f>'PLM001-Active'!U231</f>
        <v>0</v>
      </c>
      <c r="N238" s="49" t="str">
        <f>'PLM001-Active'!Q231</f>
        <v>2025/06/24</v>
      </c>
      <c r="O238" s="94">
        <f>'PLM001-Active'!L231/100</f>
        <v>458.33</v>
      </c>
      <c r="P238" s="94" t="str">
        <f t="shared" si="18"/>
        <v/>
      </c>
      <c r="Q238" s="63" t="str">
        <f t="shared" ca="1" si="19"/>
        <v/>
      </c>
      <c r="R238" s="76"/>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row>
    <row r="239" spans="1:74" s="15" customFormat="1" ht="13.5" customHeight="1">
      <c r="A239" s="14">
        <v>24.1</v>
      </c>
      <c r="B239" s="14" t="str">
        <f>'PLM001-Active'!A232</f>
        <v>M240804R1</v>
      </c>
      <c r="C239" s="14" t="str">
        <f>'PLM001-Active'!B232</f>
        <v>PVD二口二位閥展型(DN15、DN20)</v>
      </c>
      <c r="D239" s="95" t="str">
        <f>'PLM001-Active'!E232</f>
        <v>產品檢驗記錄</v>
      </c>
      <c r="E239" s="15" t="str">
        <f>IF('PLM001-Active'!I232="",'PLM001-Active'!H232,LEFT('PLM001-Active'!I232,3))</f>
        <v>葉宏政</v>
      </c>
      <c r="F239" s="28">
        <f>DATEVALUE('PLM001-Active'!M232)</f>
        <v>45838</v>
      </c>
      <c r="G239" s="29" t="e">
        <f>DATEVALUE('PLM001-Active'!N232)</f>
        <v>#VALUE!</v>
      </c>
      <c r="H239" s="16" t="e">
        <f t="shared" si="17"/>
        <v>#VALUE!</v>
      </c>
      <c r="I239" s="28">
        <f>IF(ISERROR(DATEVALUE('PLM001-Active'!R232)),"",DATEVALUE('PLM001-Active'!R232))</f>
        <v>45832</v>
      </c>
      <c r="J239" s="29" t="str">
        <f>IF(ISERROR(DATEVALUE('PLM001-Active'!S232)),"",DATEVALUE('PLM001-Active'!S232))</f>
        <v/>
      </c>
      <c r="K239" s="16" t="str">
        <f t="shared" si="20"/>
        <v/>
      </c>
      <c r="L239" s="49" t="str">
        <f>'PLM001-Active'!P232</f>
        <v>Complete</v>
      </c>
      <c r="M239" s="49">
        <f>'PLM001-Active'!U232</f>
        <v>0</v>
      </c>
      <c r="N239" s="49" t="str">
        <f>'PLM001-Active'!Q232</f>
        <v>2025/06/24</v>
      </c>
      <c r="O239" s="94">
        <f>'PLM001-Active'!L232/100</f>
        <v>458.33</v>
      </c>
      <c r="P239" s="94" t="str">
        <f t="shared" si="18"/>
        <v/>
      </c>
      <c r="Q239" s="63" t="str">
        <f t="shared" ca="1" si="19"/>
        <v/>
      </c>
      <c r="R239" s="76"/>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row>
    <row r="240" spans="1:74" s="15" customFormat="1" ht="13.5" customHeight="1">
      <c r="A240" s="14">
        <v>24.2</v>
      </c>
      <c r="B240" s="14" t="str">
        <f>'PLM001-Active'!A233</f>
        <v>M240804R1</v>
      </c>
      <c r="C240" s="14" t="str">
        <f>'PLM001-Active'!B233</f>
        <v>PVD二口二位閥展型(DN15、DN20)</v>
      </c>
      <c r="D240" s="95" t="str">
        <f>'PLM001-Active'!E233</f>
        <v>標籤貼紙 (回覆標籤版型料號)</v>
      </c>
      <c r="E240" s="15" t="str">
        <f>IF('PLM001-Active'!I233="",'PLM001-Active'!H233,LEFT('PLM001-Active'!I233,3))</f>
        <v>許慧芝</v>
      </c>
      <c r="F240" s="28">
        <f>DATEVALUE('PLM001-Active'!M233)</f>
        <v>45839</v>
      </c>
      <c r="G240" s="29" t="e">
        <f>DATEVALUE('PLM001-Active'!N233)</f>
        <v>#VALUE!</v>
      </c>
      <c r="H240" s="16" t="e">
        <f t="shared" si="17"/>
        <v>#VALUE!</v>
      </c>
      <c r="I240" s="28">
        <f>IF(ISERROR(DATEVALUE('PLM001-Active'!R233)),"",DATEVALUE('PLM001-Active'!R233))</f>
        <v>45672</v>
      </c>
      <c r="J240" s="29" t="str">
        <f>IF(ISERROR(DATEVALUE('PLM001-Active'!S233)),"",DATEVALUE('PLM001-Active'!S233))</f>
        <v/>
      </c>
      <c r="K240" s="16" t="str">
        <f t="shared" si="20"/>
        <v/>
      </c>
      <c r="L240" s="49" t="str">
        <f>'PLM001-Active'!P233</f>
        <v>Complete</v>
      </c>
      <c r="M240" s="49">
        <f>'PLM001-Active'!U233</f>
        <v>0</v>
      </c>
      <c r="N240" s="49" t="str">
        <f>'PLM001-Active'!Q233</f>
        <v>2025/01/13</v>
      </c>
      <c r="O240" s="94">
        <f>'PLM001-Active'!L233/100</f>
        <v>458.33</v>
      </c>
      <c r="P240" s="94" t="str">
        <f t="shared" si="18"/>
        <v/>
      </c>
      <c r="Q240" s="63" t="str">
        <f t="shared" ca="1" si="19"/>
        <v/>
      </c>
      <c r="R240" s="76"/>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row>
    <row r="241" spans="1:74" s="15" customFormat="1" ht="13.5" customHeight="1">
      <c r="A241" s="14">
        <v>24.3</v>
      </c>
      <c r="B241" s="14" t="str">
        <f>'PLM001-Active'!A234</f>
        <v>M240804R1</v>
      </c>
      <c r="C241" s="14" t="str">
        <f>'PLM001-Active'!B234</f>
        <v>PVD二口二位閥展型(DN15、DN20)</v>
      </c>
      <c r="D241" s="95" t="str">
        <f>'PLM001-Active'!E234</f>
        <v>測試治具設計及製作/移交清單</v>
      </c>
      <c r="E241" s="15" t="str">
        <f>IF('PLM001-Active'!I234="",'PLM001-Active'!H234,LEFT('PLM001-Active'!I234,3))</f>
        <v>葉宏政</v>
      </c>
      <c r="F241" s="28">
        <f>DATEVALUE('PLM001-Active'!M234)</f>
        <v>45853</v>
      </c>
      <c r="G241" s="29" t="e">
        <f>DATEVALUE('PLM001-Active'!N234)</f>
        <v>#VALUE!</v>
      </c>
      <c r="H241" s="16" t="e">
        <f t="shared" si="17"/>
        <v>#VALUE!</v>
      </c>
      <c r="I241" s="28" t="str">
        <f>IF(ISERROR(DATEVALUE('PLM001-Active'!R234)),"",DATEVALUE('PLM001-Active'!R234))</f>
        <v/>
      </c>
      <c r="J241" s="29" t="str">
        <f>IF(ISERROR(DATEVALUE('PLM001-Active'!S234)),"",DATEVALUE('PLM001-Active'!S234))</f>
        <v/>
      </c>
      <c r="K241" s="16" t="str">
        <f t="shared" si="20"/>
        <v/>
      </c>
      <c r="L241" s="49" t="str">
        <f>'PLM001-Active'!P234</f>
        <v>Active</v>
      </c>
      <c r="M241" s="49">
        <f>'PLM001-Active'!U234</f>
        <v>0</v>
      </c>
      <c r="N241" s="49">
        <f>'PLM001-Active'!Q234</f>
        <v>0</v>
      </c>
      <c r="O241" s="94">
        <f>'PLM001-Active'!L234/100</f>
        <v>458.33</v>
      </c>
      <c r="P241" s="94" t="str">
        <f t="shared" si="18"/>
        <v>操作異常</v>
      </c>
      <c r="Q241" s="63" t="str">
        <f t="shared" ca="1" si="19"/>
        <v>任務異常 191 天</v>
      </c>
      <c r="R241" s="76"/>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row>
    <row r="242" spans="1:74" s="15" customFormat="1" ht="14.25" customHeight="1">
      <c r="A242" s="14">
        <v>24.4</v>
      </c>
      <c r="B242" s="14" t="str">
        <f>'PLM001-Active'!A235</f>
        <v>M240804R1</v>
      </c>
      <c r="C242" s="14" t="str">
        <f>'PLM001-Active'!B235</f>
        <v>PVD二口二位閥展型(DN15、DN20)</v>
      </c>
      <c r="D242" s="95" t="str">
        <f>'PLM001-Active'!E235</f>
        <v>SOP/加工重點 (半成品/成品/組裝/測試)</v>
      </c>
      <c r="E242" s="15" t="str">
        <f>IF('PLM001-Active'!I235="",'PLM001-Active'!H235,LEFT('PLM001-Active'!I235,3))</f>
        <v>葉宏政</v>
      </c>
      <c r="F242" s="28">
        <f>DATEVALUE('PLM001-Active'!M235)</f>
        <v>45839</v>
      </c>
      <c r="G242" s="29" t="e">
        <f>DATEVALUE('PLM001-Active'!N235)</f>
        <v>#VALUE!</v>
      </c>
      <c r="H242" s="16" t="e">
        <f t="shared" si="17"/>
        <v>#VALUE!</v>
      </c>
      <c r="I242" s="28">
        <f>IF(ISERROR(DATEVALUE('PLM001-Active'!R235)),"",DATEVALUE('PLM001-Active'!R235))</f>
        <v>45849</v>
      </c>
      <c r="J242" s="29" t="str">
        <f>IF(ISERROR(DATEVALUE('PLM001-Active'!S235)),"",DATEVALUE('PLM001-Active'!S235))</f>
        <v/>
      </c>
      <c r="K242" s="16" t="str">
        <f t="shared" si="20"/>
        <v/>
      </c>
      <c r="L242" s="49" t="str">
        <f>'PLM001-Active'!P235</f>
        <v>Complete</v>
      </c>
      <c r="M242" s="49">
        <f>'PLM001-Active'!U235</f>
        <v>0</v>
      </c>
      <c r="N242" s="49" t="str">
        <f>'PLM001-Active'!Q235</f>
        <v>2025/07/11</v>
      </c>
      <c r="O242" s="94">
        <f>'PLM001-Active'!L235/100</f>
        <v>458.33</v>
      </c>
      <c r="P242" s="94" t="str">
        <f t="shared" si="18"/>
        <v/>
      </c>
      <c r="Q242" s="63" t="str">
        <f t="shared" ca="1" si="19"/>
        <v/>
      </c>
      <c r="R242" s="76"/>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row>
    <row r="243" spans="1:74" s="15" customFormat="1" ht="13.5" customHeight="1">
      <c r="A243" s="14">
        <v>24.5</v>
      </c>
      <c r="B243" s="14" t="str">
        <f>'PLM001-Active'!A236</f>
        <v>M240804R1</v>
      </c>
      <c r="C243" s="14" t="str">
        <f>'PLM001-Active'!B236</f>
        <v>PVD二口二位閥展型(DN15、DN20)</v>
      </c>
      <c r="D243" s="95" t="str">
        <f>'PLM001-Active'!E236</f>
        <v>進料檢驗基準</v>
      </c>
      <c r="E243" s="15" t="str">
        <f>IF('PLM001-Active'!I236="",'PLM001-Active'!H236,LEFT('PLM001-Active'!I236,3))</f>
        <v>葉宏政</v>
      </c>
      <c r="F243" s="28">
        <f>DATEVALUE('PLM001-Active'!M236)</f>
        <v>45839</v>
      </c>
      <c r="G243" s="29" t="e">
        <f>DATEVALUE('PLM001-Active'!N236)</f>
        <v>#VALUE!</v>
      </c>
      <c r="H243" s="16" t="e">
        <f t="shared" si="17"/>
        <v>#VALUE!</v>
      </c>
      <c r="I243" s="28">
        <f>IF(ISERROR(DATEVALUE('PLM001-Active'!R236)),"",DATEVALUE('PLM001-Active'!R236))</f>
        <v>45840</v>
      </c>
      <c r="J243" s="29" t="str">
        <f>IF(ISERROR(DATEVALUE('PLM001-Active'!S236)),"",DATEVALUE('PLM001-Active'!S236))</f>
        <v/>
      </c>
      <c r="K243" s="16" t="str">
        <f t="shared" si="20"/>
        <v/>
      </c>
      <c r="L243" s="49" t="str">
        <f>'PLM001-Active'!P236</f>
        <v>Complete</v>
      </c>
      <c r="M243" s="49">
        <f>'PLM001-Active'!U236</f>
        <v>0</v>
      </c>
      <c r="N243" s="49" t="str">
        <f>'PLM001-Active'!Q236</f>
        <v>2025/07/02</v>
      </c>
      <c r="O243" s="94">
        <f>'PLM001-Active'!L236/100</f>
        <v>458.33</v>
      </c>
      <c r="P243" s="94" t="str">
        <f t="shared" si="18"/>
        <v/>
      </c>
      <c r="Q243" s="63" t="str">
        <f t="shared" ca="1" si="19"/>
        <v/>
      </c>
      <c r="R243" s="76"/>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row>
    <row r="244" spans="1:74" s="15" customFormat="1" ht="13.5" customHeight="1">
      <c r="A244" s="14">
        <v>24.6</v>
      </c>
      <c r="B244" s="14" t="str">
        <f>'PLM001-Active'!A237</f>
        <v>M240804R1</v>
      </c>
      <c r="C244" s="14" t="str">
        <f>'PLM001-Active'!B237</f>
        <v>PVD二口二位閥展型(DN15、DN20)</v>
      </c>
      <c r="D244" s="95" t="str">
        <f>'PLM001-Active'!E237</f>
        <v>QC工程表</v>
      </c>
      <c r="E244" s="15" t="str">
        <f>IF('PLM001-Active'!I237="",'PLM001-Active'!H237,LEFT('PLM001-Active'!I237,3))</f>
        <v>葉宏政</v>
      </c>
      <c r="F244" s="28">
        <f>DATEVALUE('PLM001-Active'!M237)</f>
        <v>45838</v>
      </c>
      <c r="G244" s="29" t="e">
        <f>DATEVALUE('PLM001-Active'!N237)</f>
        <v>#VALUE!</v>
      </c>
      <c r="H244" s="16" t="e">
        <f t="shared" si="17"/>
        <v>#VALUE!</v>
      </c>
      <c r="I244" s="28">
        <f>IF(ISERROR(DATEVALUE('PLM001-Active'!R237)),"",DATEVALUE('PLM001-Active'!R237))</f>
        <v>45832</v>
      </c>
      <c r="J244" s="29" t="str">
        <f>IF(ISERROR(DATEVALUE('PLM001-Active'!S237)),"",DATEVALUE('PLM001-Active'!S237))</f>
        <v/>
      </c>
      <c r="K244" s="16" t="str">
        <f t="shared" si="20"/>
        <v/>
      </c>
      <c r="L244" s="49" t="str">
        <f>'PLM001-Active'!P237</f>
        <v>Complete</v>
      </c>
      <c r="M244" s="49">
        <f>'PLM001-Active'!U237</f>
        <v>0</v>
      </c>
      <c r="N244" s="49" t="str">
        <f>'PLM001-Active'!Q237</f>
        <v>2025/06/24</v>
      </c>
      <c r="O244" s="94">
        <f>'PLM001-Active'!L237/100</f>
        <v>458.33</v>
      </c>
      <c r="P244" s="94" t="str">
        <f t="shared" si="18"/>
        <v/>
      </c>
      <c r="Q244" s="63" t="str">
        <f t="shared" ca="1" si="19"/>
        <v/>
      </c>
      <c r="R244" s="76"/>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row>
    <row r="245" spans="1:74" s="15" customFormat="1" ht="13.5" customHeight="1">
      <c r="A245" s="14">
        <v>24.7</v>
      </c>
      <c r="B245" s="14" t="str">
        <f>'PLM001-Active'!A238</f>
        <v>E250101I1</v>
      </c>
      <c r="C245" s="14" t="str">
        <f>'PLM001-Active'!B238</f>
        <v>SQ壓力開關調校設備(單顆+步進馬達)</v>
      </c>
      <c r="D245" s="95" t="str">
        <f>'PLM001-Active'!E238</f>
        <v>機構組裝測試</v>
      </c>
      <c r="E245" s="15" t="str">
        <f>IF('PLM001-Active'!I238="",'PLM001-Active'!H238,LEFT('PLM001-Active'!I238,3))</f>
        <v>羅友彥</v>
      </c>
      <c r="F245" s="28">
        <f>DATEVALUE('PLM001-Active'!M238)</f>
        <v>45849</v>
      </c>
      <c r="G245" s="29" t="e">
        <f>DATEVALUE('PLM001-Active'!N238)</f>
        <v>#VALUE!</v>
      </c>
      <c r="H245" s="16" t="e">
        <f t="shared" si="17"/>
        <v>#VALUE!</v>
      </c>
      <c r="I245" s="28">
        <f>IF(ISERROR(DATEVALUE('PLM001-Active'!R238)),"",DATEVALUE('PLM001-Active'!R238))</f>
        <v>45880</v>
      </c>
      <c r="J245" s="29" t="str">
        <f>IF(ISERROR(DATEVALUE('PLM001-Active'!S238)),"",DATEVALUE('PLM001-Active'!S238))</f>
        <v/>
      </c>
      <c r="K245" s="16" t="str">
        <f t="shared" si="20"/>
        <v/>
      </c>
      <c r="L245" s="49" t="str">
        <f>'PLM001-Active'!P238</f>
        <v>Complete</v>
      </c>
      <c r="M245" s="49">
        <f>'PLM001-Active'!U238</f>
        <v>0</v>
      </c>
      <c r="N245" s="49" t="str">
        <f>'PLM001-Active'!Q238</f>
        <v>2025/06/30</v>
      </c>
      <c r="O245" s="94">
        <f>'PLM001-Active'!L238/100</f>
        <v>458.35</v>
      </c>
      <c r="P245" s="94" t="str">
        <f t="shared" si="18"/>
        <v/>
      </c>
      <c r="Q245" s="63" t="str">
        <f t="shared" ca="1" si="19"/>
        <v/>
      </c>
      <c r="R245" s="76"/>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row>
    <row r="246" spans="1:74" s="15" customFormat="1" ht="13.5" customHeight="1">
      <c r="A246" s="14">
        <v>24.8</v>
      </c>
      <c r="B246" s="14" t="str">
        <f>'PLM001-Active'!A239</f>
        <v>K250501R1</v>
      </c>
      <c r="C246" s="14" t="str">
        <f>'PLM001-Active'!B239</f>
        <v>C級奧多曼電子水表先期研究</v>
      </c>
      <c r="D246" s="95" t="str">
        <f>'PLM001-Active'!E239</f>
        <v>弓銓DN100樣機拆解報告</v>
      </c>
      <c r="E246" s="15" t="str">
        <f>IF('PLM001-Active'!I239="",'PLM001-Active'!H239,LEFT('PLM001-Active'!I239,3))</f>
        <v>鄭貫中</v>
      </c>
      <c r="F246" s="28">
        <f>DATEVALUE('PLM001-Active'!M239)</f>
        <v>45840</v>
      </c>
      <c r="G246" s="29" t="e">
        <f>DATEVALUE('PLM001-Active'!N239)</f>
        <v>#VALUE!</v>
      </c>
      <c r="H246" s="16" t="e">
        <f t="shared" si="17"/>
        <v>#VALUE!</v>
      </c>
      <c r="I246" s="28">
        <f>IF(ISERROR(DATEVALUE('PLM001-Active'!R239)),"",DATEVALUE('PLM001-Active'!R239))</f>
        <v>45849</v>
      </c>
      <c r="J246" s="29" t="str">
        <f>IF(ISERROR(DATEVALUE('PLM001-Active'!S239)),"",DATEVALUE('PLM001-Active'!S239))</f>
        <v/>
      </c>
      <c r="K246" s="16" t="str">
        <f t="shared" si="20"/>
        <v/>
      </c>
      <c r="L246" s="49" t="str">
        <f>'PLM001-Active'!P239</f>
        <v>Complete</v>
      </c>
      <c r="M246" s="49">
        <f>'PLM001-Active'!U239</f>
        <v>0</v>
      </c>
      <c r="N246" s="49" t="str">
        <f>'PLM001-Active'!Q239</f>
        <v>2025/07/10</v>
      </c>
      <c r="O246" s="94">
        <f>'PLM001-Active'!L239/100</f>
        <v>458.39</v>
      </c>
      <c r="P246" s="94" t="str">
        <f t="shared" si="18"/>
        <v/>
      </c>
      <c r="Q246" s="63" t="str">
        <f t="shared" ca="1" si="19"/>
        <v/>
      </c>
      <c r="R246" s="76"/>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row>
    <row r="247" spans="1:74" s="15" customFormat="1" ht="13.5" customHeight="1">
      <c r="A247" s="14">
        <v>24.9</v>
      </c>
      <c r="B247" s="14" t="str">
        <f>'PLM001-Active'!A240</f>
        <v>M240804R1</v>
      </c>
      <c r="C247" s="14" t="str">
        <f>'PLM001-Active'!B240</f>
        <v>PVD二口二位閥展型(DN15、DN20)</v>
      </c>
      <c r="D247" s="95" t="str">
        <f>'PLM001-Active'!E240</f>
        <v>工程試製 or 工況分析報告</v>
      </c>
      <c r="E247" s="15" t="str">
        <f>IF('PLM001-Active'!I240="",'PLM001-Active'!H240,LEFT('PLM001-Active'!I240,3))</f>
        <v>楊瑞洋</v>
      </c>
      <c r="F247" s="28">
        <f>DATEVALUE('PLM001-Active'!M240)</f>
        <v>45840</v>
      </c>
      <c r="G247" s="29" t="e">
        <f>DATEVALUE('PLM001-Active'!N240)</f>
        <v>#VALUE!</v>
      </c>
      <c r="H247" s="16" t="e">
        <f t="shared" si="17"/>
        <v>#VALUE!</v>
      </c>
      <c r="I247" s="28" t="str">
        <f>IF(ISERROR(DATEVALUE('PLM001-Active'!R240)),"",DATEVALUE('PLM001-Active'!R240))</f>
        <v/>
      </c>
      <c r="J247" s="29" t="str">
        <f>IF(ISERROR(DATEVALUE('PLM001-Active'!S240)),"",DATEVALUE('PLM001-Active'!S240))</f>
        <v/>
      </c>
      <c r="K247" s="16" t="str">
        <f t="shared" si="20"/>
        <v/>
      </c>
      <c r="L247" s="49" t="str">
        <f>'PLM001-Active'!P240</f>
        <v>Active</v>
      </c>
      <c r="M247" s="49">
        <f>'PLM001-Active'!U240</f>
        <v>0</v>
      </c>
      <c r="N247" s="49">
        <f>'PLM001-Active'!Q240</f>
        <v>0</v>
      </c>
      <c r="O247" s="94">
        <f>'PLM001-Active'!L240/100</f>
        <v>458.4</v>
      </c>
      <c r="P247" s="94" t="str">
        <f t="shared" si="18"/>
        <v>操作異常</v>
      </c>
      <c r="Q247" s="63" t="str">
        <f t="shared" ca="1" si="19"/>
        <v>任務異常 204 天</v>
      </c>
      <c r="R247" s="76"/>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row>
    <row r="248" spans="1:74" s="15" customFormat="1" ht="13.5" customHeight="1">
      <c r="A248" s="14">
        <v>25</v>
      </c>
      <c r="B248" s="14" t="str">
        <f>'PLM001-Active'!A241</f>
        <v>M240804R1</v>
      </c>
      <c r="C248" s="14" t="str">
        <f>'PLM001-Active'!B241</f>
        <v>PVD二口二位閥展型(DN15、DN20)</v>
      </c>
      <c r="D248" s="95" t="str">
        <f>'PLM001-Active'!E241</f>
        <v>產品規格比較一覽表 (ISO表單：QR-C-22)</v>
      </c>
      <c r="E248" s="15" t="str">
        <f>IF('PLM001-Active'!I241="",'PLM001-Active'!H241,LEFT('PLM001-Active'!I241,3))</f>
        <v>葉宏政</v>
      </c>
      <c r="F248" s="28">
        <f>DATEVALUE('PLM001-Active'!M241)</f>
        <v>45841</v>
      </c>
      <c r="G248" s="29" t="e">
        <f>DATEVALUE('PLM001-Active'!N241)</f>
        <v>#VALUE!</v>
      </c>
      <c r="H248" s="16" t="e">
        <f t="shared" si="17"/>
        <v>#VALUE!</v>
      </c>
      <c r="I248" s="28">
        <f>IF(ISERROR(DATEVALUE('PLM001-Active'!R241)),"",DATEVALUE('PLM001-Active'!R241))</f>
        <v>45841</v>
      </c>
      <c r="J248" s="29" t="str">
        <f>IF(ISERROR(DATEVALUE('PLM001-Active'!S241)),"",DATEVALUE('PLM001-Active'!S241))</f>
        <v/>
      </c>
      <c r="K248" s="16" t="str">
        <f t="shared" si="20"/>
        <v/>
      </c>
      <c r="L248" s="49" t="str">
        <f>'PLM001-Active'!P241</f>
        <v>Complete</v>
      </c>
      <c r="M248" s="49">
        <f>'PLM001-Active'!U241</f>
        <v>0</v>
      </c>
      <c r="N248" s="49" t="str">
        <f>'PLM001-Active'!Q241</f>
        <v>2025/07/03</v>
      </c>
      <c r="O248" s="94">
        <f>'PLM001-Active'!L241/100</f>
        <v>458.4</v>
      </c>
      <c r="P248" s="94" t="str">
        <f t="shared" si="18"/>
        <v/>
      </c>
      <c r="Q248" s="63" t="str">
        <f t="shared" ca="1" si="19"/>
        <v/>
      </c>
      <c r="R248" s="76"/>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row>
    <row r="249" spans="1:74" s="15" customFormat="1" ht="13.5" customHeight="1">
      <c r="A249" s="14">
        <v>25.1</v>
      </c>
      <c r="B249" s="14" t="str">
        <f>'PLM001-Active'!A242</f>
        <v>M240804R1</v>
      </c>
      <c r="C249" s="14" t="str">
        <f>'PLM001-Active'!B242</f>
        <v>PVD二口二位閥展型(DN15、DN20)</v>
      </c>
      <c r="D249" s="95" t="str">
        <f>'PLM001-Active'!E242</f>
        <v>新產品成果內部產品 &amp; 技術說明會</v>
      </c>
      <c r="E249" s="15" t="str">
        <f>IF('PLM001-Active'!I242="",'PLM001-Active'!H242,LEFT('PLM001-Active'!I242,3))</f>
        <v>葉宏政</v>
      </c>
      <c r="F249" s="28">
        <f>DATEVALUE('PLM001-Active'!M242)</f>
        <v>45846</v>
      </c>
      <c r="G249" s="29" t="e">
        <f>DATEVALUE('PLM001-Active'!N242)</f>
        <v>#VALUE!</v>
      </c>
      <c r="H249" s="16" t="e">
        <f t="shared" si="17"/>
        <v>#VALUE!</v>
      </c>
      <c r="I249" s="28">
        <f>IF(ISERROR(DATEVALUE('PLM001-Active'!R242)),"",DATEVALUE('PLM001-Active'!R242))</f>
        <v>45832</v>
      </c>
      <c r="J249" s="29" t="str">
        <f>IF(ISERROR(DATEVALUE('PLM001-Active'!S242)),"",DATEVALUE('PLM001-Active'!S242))</f>
        <v/>
      </c>
      <c r="K249" s="16" t="str">
        <f t="shared" si="20"/>
        <v/>
      </c>
      <c r="L249" s="49" t="str">
        <f>'PLM001-Active'!P242</f>
        <v>Complete</v>
      </c>
      <c r="M249" s="49">
        <f>'PLM001-Active'!U242</f>
        <v>0</v>
      </c>
      <c r="N249" s="49" t="str">
        <f>'PLM001-Active'!Q242</f>
        <v>2025/06/20</v>
      </c>
      <c r="O249" s="94">
        <f>'PLM001-Active'!L242/100</f>
        <v>458.4</v>
      </c>
      <c r="P249" s="94" t="str">
        <f t="shared" si="18"/>
        <v/>
      </c>
      <c r="Q249" s="63" t="str">
        <f t="shared" ca="1" si="19"/>
        <v/>
      </c>
      <c r="R249" s="76"/>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row>
    <row r="250" spans="1:74" s="15" customFormat="1" ht="25.5">
      <c r="A250" s="14">
        <v>25.2</v>
      </c>
      <c r="B250" s="14" t="str">
        <f>'PLM001-Active'!A243</f>
        <v>M240804R1</v>
      </c>
      <c r="C250" s="14" t="str">
        <f>'PLM001-Active'!B243</f>
        <v>PVD二口二位閥展型(DN15、DN20)</v>
      </c>
      <c r="D250" s="95" t="str">
        <f>'PLM001-Active'!E243</f>
        <v>機構圖面(元件/組裝/銘版)</v>
      </c>
      <c r="E250" s="15" t="str">
        <f>IF('PLM001-Active'!I243="",'PLM001-Active'!H243,LEFT('PLM001-Active'!I243,3))</f>
        <v>葉宏政</v>
      </c>
      <c r="F250" s="28">
        <f>DATEVALUE('PLM001-Active'!M243)</f>
        <v>45846</v>
      </c>
      <c r="G250" s="29" t="e">
        <f>DATEVALUE('PLM001-Active'!N243)</f>
        <v>#VALUE!</v>
      </c>
      <c r="H250" s="16" t="e">
        <f t="shared" si="17"/>
        <v>#VALUE!</v>
      </c>
      <c r="I250" s="28">
        <f>IF(ISERROR(DATEVALUE('PLM001-Active'!R243)),"",DATEVALUE('PLM001-Active'!R243))</f>
        <v>45841</v>
      </c>
      <c r="J250" s="29" t="str">
        <f>IF(ISERROR(DATEVALUE('PLM001-Active'!S243)),"",DATEVALUE('PLM001-Active'!S243))</f>
        <v/>
      </c>
      <c r="K250" s="16" t="str">
        <f t="shared" si="20"/>
        <v/>
      </c>
      <c r="L250" s="49" t="str">
        <f>'PLM001-Active'!P243</f>
        <v>Complete</v>
      </c>
      <c r="M250" s="49">
        <f>'PLM001-Active'!U243</f>
        <v>0</v>
      </c>
      <c r="N250" s="49" t="str">
        <f>'PLM001-Active'!Q243</f>
        <v>2025/07/01</v>
      </c>
      <c r="O250" s="94">
        <f>'PLM001-Active'!L243/100</f>
        <v>458.4</v>
      </c>
      <c r="P250" s="94" t="str">
        <f t="shared" si="18"/>
        <v/>
      </c>
      <c r="Q250" s="63" t="str">
        <f t="shared" ca="1" si="19"/>
        <v/>
      </c>
      <c r="R250" s="76"/>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row>
    <row r="251" spans="1:74" s="15" customFormat="1">
      <c r="A251" s="14">
        <v>25.3</v>
      </c>
      <c r="B251" s="14" t="str">
        <f>'PLM001-Active'!A244</f>
        <v>M250301R1</v>
      </c>
      <c r="C251" s="14" t="str">
        <f>'PLM001-Active'!B244</f>
        <v>軌道型顯示器夾管式超音波流量計</v>
      </c>
      <c r="D251" s="95" t="str">
        <f>'PLM001-Active'!E244</f>
        <v>樣品製作(PCBA)</v>
      </c>
      <c r="E251" s="15" t="str">
        <f>IF('PLM001-Active'!I244="",'PLM001-Active'!H244,LEFT('PLM001-Active'!I244,3))</f>
        <v>魏暉恩</v>
      </c>
      <c r="F251" s="28">
        <f>DATEVALUE('PLM001-Active'!M244)</f>
        <v>45860</v>
      </c>
      <c r="G251" s="29" t="e">
        <f>DATEVALUE('PLM001-Active'!N244)</f>
        <v>#VALUE!</v>
      </c>
      <c r="H251" s="16" t="e">
        <f t="shared" si="17"/>
        <v>#VALUE!</v>
      </c>
      <c r="I251" s="28" t="str">
        <f>IF(ISERROR(DATEVALUE('PLM001-Active'!R244)),"",DATEVALUE('PLM001-Active'!R244))</f>
        <v/>
      </c>
      <c r="J251" s="29" t="str">
        <f>IF(ISERROR(DATEVALUE('PLM001-Active'!S244)),"",DATEVALUE('PLM001-Active'!S244))</f>
        <v/>
      </c>
      <c r="K251" s="16" t="str">
        <f t="shared" si="20"/>
        <v/>
      </c>
      <c r="L251" s="49" t="str">
        <f>'PLM001-Active'!P244</f>
        <v>Active</v>
      </c>
      <c r="M251" s="49">
        <f>'PLM001-Active'!U244</f>
        <v>0</v>
      </c>
      <c r="N251" s="49">
        <f>'PLM001-Active'!Q244</f>
        <v>0</v>
      </c>
      <c r="O251" s="94">
        <f>'PLM001-Active'!L244/100</f>
        <v>458.4</v>
      </c>
      <c r="P251" s="94" t="str">
        <f t="shared" si="18"/>
        <v>操作異常</v>
      </c>
      <c r="Q251" s="63" t="str">
        <f t="shared" ca="1" si="19"/>
        <v>任務異常 184 天</v>
      </c>
      <c r="R251" s="76"/>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row>
    <row r="252" spans="1:74" s="15" customFormat="1" ht="13.5" customHeight="1">
      <c r="A252" s="14">
        <v>25.4</v>
      </c>
      <c r="B252" s="14" t="str">
        <f>'PLM001-Active'!A245</f>
        <v>K250501R1</v>
      </c>
      <c r="C252" s="14" t="str">
        <f>'PLM001-Active'!B245</f>
        <v>C級奧多曼電子水表先期研究</v>
      </c>
      <c r="D252" s="95" t="str">
        <f>'PLM001-Active'!E245</f>
        <v>弓銓DN100樣機逆向</v>
      </c>
      <c r="E252" s="15" t="str">
        <f>IF('PLM001-Active'!I245="",'PLM001-Active'!H245,LEFT('PLM001-Active'!I245,3))</f>
        <v>鄭貫中</v>
      </c>
      <c r="F252" s="28">
        <f>DATEVALUE('PLM001-Active'!M245)</f>
        <v>45848</v>
      </c>
      <c r="G252" s="29" t="e">
        <f>DATEVALUE('PLM001-Active'!N245)</f>
        <v>#VALUE!</v>
      </c>
      <c r="H252" s="16" t="e">
        <f t="shared" si="17"/>
        <v>#VALUE!</v>
      </c>
      <c r="I252" s="28">
        <f>IF(ISERROR(DATEVALUE('PLM001-Active'!R245)),"",DATEVALUE('PLM001-Active'!R245))</f>
        <v>45863</v>
      </c>
      <c r="J252" s="29" t="str">
        <f>IF(ISERROR(DATEVALUE('PLM001-Active'!S245)),"",DATEVALUE('PLM001-Active'!S245))</f>
        <v/>
      </c>
      <c r="K252" s="16" t="str">
        <f t="shared" si="20"/>
        <v/>
      </c>
      <c r="L252" s="49" t="str">
        <f>'PLM001-Active'!P245</f>
        <v>Complete</v>
      </c>
      <c r="M252" s="49">
        <f>'PLM001-Active'!U245</f>
        <v>0</v>
      </c>
      <c r="N252" s="49" t="str">
        <f>'PLM001-Active'!Q245</f>
        <v>2025/07/14</v>
      </c>
      <c r="O252" s="94">
        <f>'PLM001-Active'!L245/100</f>
        <v>458.41</v>
      </c>
      <c r="P252" s="94" t="str">
        <f t="shared" si="18"/>
        <v/>
      </c>
      <c r="Q252" s="63" t="str">
        <f t="shared" ca="1" si="19"/>
        <v/>
      </c>
      <c r="R252" s="76"/>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row>
    <row r="253" spans="1:74" s="15" customFormat="1" ht="13.5" customHeight="1">
      <c r="A253" s="14">
        <v>25.5</v>
      </c>
      <c r="B253" s="14" t="str">
        <f>'PLM001-Active'!A246</f>
        <v>M240804R1</v>
      </c>
      <c r="C253" s="14" t="str">
        <f>'PLM001-Active'!B246</f>
        <v>PVD二口二位閥展型(DN15、DN20)</v>
      </c>
      <c r="D253" s="95" t="str">
        <f>'PLM001-Active'!E246</f>
        <v>工況試煉送樣</v>
      </c>
      <c r="E253" s="15" t="str">
        <f>IF('PLM001-Active'!I246="",'PLM001-Active'!H246,LEFT('PLM001-Active'!I246,3))</f>
        <v>葉宏政</v>
      </c>
      <c r="F253" s="28">
        <f>DATEVALUE('PLM001-Active'!M246)</f>
        <v>45896</v>
      </c>
      <c r="G253" s="29" t="e">
        <f>DATEVALUE('PLM001-Active'!N246)</f>
        <v>#VALUE!</v>
      </c>
      <c r="H253" s="16" t="e">
        <f t="shared" si="17"/>
        <v>#VALUE!</v>
      </c>
      <c r="I253" s="28" t="str">
        <f>IF(ISERROR(DATEVALUE('PLM001-Active'!R246)),"",DATEVALUE('PLM001-Active'!R246))</f>
        <v/>
      </c>
      <c r="J253" s="29" t="str">
        <f>IF(ISERROR(DATEVALUE('PLM001-Active'!S246)),"",DATEVALUE('PLM001-Active'!S246))</f>
        <v/>
      </c>
      <c r="K253" s="16" t="str">
        <f t="shared" si="20"/>
        <v/>
      </c>
      <c r="L253" s="49" t="str">
        <f>'PLM001-Active'!P246</f>
        <v>Active</v>
      </c>
      <c r="M253" s="49">
        <f>'PLM001-Active'!U246</f>
        <v>0</v>
      </c>
      <c r="N253" s="49">
        <f>'PLM001-Active'!Q246</f>
        <v>0</v>
      </c>
      <c r="O253" s="94">
        <f>'PLM001-Active'!L246/100</f>
        <v>458.41</v>
      </c>
      <c r="P253" s="94" t="str">
        <f t="shared" si="18"/>
        <v>操作異常</v>
      </c>
      <c r="Q253" s="63" t="str">
        <f t="shared" ca="1" si="19"/>
        <v>任務異常 148 天</v>
      </c>
      <c r="R253" s="76"/>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row>
    <row r="254" spans="1:74" s="15" customFormat="1" ht="13.5" customHeight="1">
      <c r="A254" s="14">
        <v>25.6</v>
      </c>
      <c r="B254" s="14" t="str">
        <f>'PLM001-Active'!A247</f>
        <v>K201002P2</v>
      </c>
      <c r="C254" s="14" t="str">
        <f>'PLM001-Active'!B247</f>
        <v>(K201002R2)SP數位熱質式開關-DC一體型II</v>
      </c>
      <c r="D254" s="95" t="str">
        <f>'PLM001-Active'!E247</f>
        <v>IP67改善</v>
      </c>
      <c r="E254" s="15" t="str">
        <f>IF('PLM001-Active'!I247="",'PLM001-Active'!H247,LEFT('PLM001-Active'!I247,3))</f>
        <v>鄭貫中</v>
      </c>
      <c r="F254" s="28">
        <f>DATEVALUE('PLM001-Active'!M247)</f>
        <v>45989</v>
      </c>
      <c r="G254" s="29" t="e">
        <f>DATEVALUE('PLM001-Active'!N247)</f>
        <v>#VALUE!</v>
      </c>
      <c r="H254" s="16" t="e">
        <f t="shared" si="17"/>
        <v>#VALUE!</v>
      </c>
      <c r="I254" s="28" t="str">
        <f>IF(ISERROR(DATEVALUE('PLM001-Active'!R247)),"",DATEVALUE('PLM001-Active'!R247))</f>
        <v/>
      </c>
      <c r="J254" s="29" t="str">
        <f>IF(ISERROR(DATEVALUE('PLM001-Active'!S247)),"",DATEVALUE('PLM001-Active'!S247))</f>
        <v/>
      </c>
      <c r="K254" s="16" t="str">
        <f t="shared" si="20"/>
        <v/>
      </c>
      <c r="L254" s="49" t="str">
        <f>'PLM001-Active'!P247</f>
        <v>Active</v>
      </c>
      <c r="M254" s="49">
        <f>'PLM001-Active'!U247</f>
        <v>0</v>
      </c>
      <c r="N254" s="49">
        <f>'PLM001-Active'!Q247</f>
        <v>0</v>
      </c>
      <c r="O254" s="94">
        <f>'PLM001-Active'!L247/100</f>
        <v>458.46</v>
      </c>
      <c r="P254" s="94" t="str">
        <f t="shared" si="18"/>
        <v>操作異常</v>
      </c>
      <c r="Q254" s="63" t="str">
        <f t="shared" ca="1" si="19"/>
        <v>任務異常 55 天</v>
      </c>
      <c r="R254" s="76"/>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row>
    <row r="255" spans="1:74" s="15" customFormat="1" ht="13.5" customHeight="1">
      <c r="A255" s="14">
        <v>25.7</v>
      </c>
      <c r="B255" s="14" t="str">
        <f>'PLM001-Active'!A248</f>
        <v>M240101P1</v>
      </c>
      <c r="C255" s="14" t="str">
        <f>'PLM001-Active'!B248</f>
        <v>首次生產-液體洩漏偵測器</v>
      </c>
      <c r="D255" s="95" t="str">
        <f>'PLM001-Active'!E248</f>
        <v>第二次PVT-QA</v>
      </c>
      <c r="E255" s="15" t="str">
        <f>IF('PLM001-Active'!I248="",'PLM001-Active'!H248,LEFT('PLM001-Active'!I248,3))</f>
        <v>王琇眉</v>
      </c>
      <c r="F255" s="28">
        <f>DATEVALUE('PLM001-Active'!M248)</f>
        <v>45888</v>
      </c>
      <c r="G255" s="29" t="e">
        <f>DATEVALUE('PLM001-Active'!N248)</f>
        <v>#VALUE!</v>
      </c>
      <c r="H255" s="16" t="e">
        <f t="shared" si="17"/>
        <v>#VALUE!</v>
      </c>
      <c r="I255" s="28">
        <f>IF(ISERROR(DATEVALUE('PLM001-Active'!R248)),"",DATEVALUE('PLM001-Active'!R248))</f>
        <v>45932</v>
      </c>
      <c r="J255" s="29" t="str">
        <f>IF(ISERROR(DATEVALUE('PLM001-Active'!S248)),"",DATEVALUE('PLM001-Active'!S248))</f>
        <v/>
      </c>
      <c r="K255" s="16" t="str">
        <f t="shared" si="20"/>
        <v/>
      </c>
      <c r="L255" s="49" t="str">
        <f>'PLM001-Active'!P248</f>
        <v>Complete</v>
      </c>
      <c r="M255" s="49">
        <f>'PLM001-Active'!U248</f>
        <v>0</v>
      </c>
      <c r="N255" s="49" t="str">
        <f>'PLM001-Active'!Q248</f>
        <v>2025/08/01</v>
      </c>
      <c r="O255" s="94">
        <f>'PLM001-Active'!L248/100</f>
        <v>458.47</v>
      </c>
      <c r="P255" s="94" t="str">
        <f t="shared" si="18"/>
        <v/>
      </c>
      <c r="Q255" s="63" t="str">
        <f t="shared" ca="1" si="19"/>
        <v/>
      </c>
      <c r="R255" s="76"/>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row>
    <row r="256" spans="1:74" s="15" customFormat="1" ht="25.5">
      <c r="A256" s="14">
        <v>25.8</v>
      </c>
      <c r="B256" s="14" t="str">
        <f>'PLM001-Active'!A249</f>
        <v>K250501R1</v>
      </c>
      <c r="C256" s="14" t="str">
        <f>'PLM001-Active'!B249</f>
        <v>C級奧多曼電子水表先期研究</v>
      </c>
      <c r="D256" s="95" t="str">
        <f>'PLM001-Active'!E249</f>
        <v>弓銓C級錶結構分析報告</v>
      </c>
      <c r="E256" s="15" t="str">
        <f>IF('PLM001-Active'!I249="",'PLM001-Active'!H249,LEFT('PLM001-Active'!I249,3))</f>
        <v>鄭貫中</v>
      </c>
      <c r="F256" s="28">
        <f>DATEVALUE('PLM001-Active'!M249)</f>
        <v>45852</v>
      </c>
      <c r="G256" s="29" t="e">
        <f>DATEVALUE('PLM001-Active'!N249)</f>
        <v>#VALUE!</v>
      </c>
      <c r="H256" s="16" t="e">
        <f t="shared" si="17"/>
        <v>#VALUE!</v>
      </c>
      <c r="I256" s="28">
        <f>IF(ISERROR(DATEVALUE('PLM001-Active'!R249)),"",DATEVALUE('PLM001-Active'!R249))</f>
        <v>45863</v>
      </c>
      <c r="J256" s="29" t="str">
        <f>IF(ISERROR(DATEVALUE('PLM001-Active'!S249)),"",DATEVALUE('PLM001-Active'!S249))</f>
        <v/>
      </c>
      <c r="K256" s="16" t="str">
        <f t="shared" si="20"/>
        <v/>
      </c>
      <c r="L256" s="49" t="str">
        <f>'PLM001-Active'!P249</f>
        <v>Complete</v>
      </c>
      <c r="M256" s="49">
        <f>'PLM001-Active'!U249</f>
        <v>0</v>
      </c>
      <c r="N256" s="49" t="str">
        <f>'PLM001-Active'!Q249</f>
        <v>2025/07/21</v>
      </c>
      <c r="O256" s="94">
        <f>'PLM001-Active'!L249/100</f>
        <v>458.49</v>
      </c>
      <c r="P256" s="94" t="str">
        <f t="shared" si="18"/>
        <v/>
      </c>
      <c r="Q256" s="63" t="str">
        <f t="shared" ca="1" si="19"/>
        <v/>
      </c>
      <c r="R256" s="76"/>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row>
    <row r="257" spans="1:74" s="15" customFormat="1">
      <c r="A257" s="14">
        <v>25.9</v>
      </c>
      <c r="B257" s="14" t="str">
        <f>'PLM001-Active'!A250</f>
        <v>K250501R1</v>
      </c>
      <c r="C257" s="14" t="str">
        <f>'PLM001-Active'!B250</f>
        <v>C級奧多曼電子水表先期研究</v>
      </c>
      <c r="D257" s="95" t="str">
        <f>'PLM001-Active'!E250</f>
        <v>錶頭分析報告</v>
      </c>
      <c r="E257" s="15" t="str">
        <f>IF('PLM001-Active'!I250="",'PLM001-Active'!H250,LEFT('PLM001-Active'!I250,3))</f>
        <v>彭志豪</v>
      </c>
      <c r="F257" s="28">
        <f>DATEVALUE('PLM001-Active'!M250)</f>
        <v>45882</v>
      </c>
      <c r="G257" s="29" t="e">
        <f>DATEVALUE('PLM001-Active'!N250)</f>
        <v>#VALUE!</v>
      </c>
      <c r="H257" s="16" t="e">
        <f t="shared" si="17"/>
        <v>#VALUE!</v>
      </c>
      <c r="I257" s="28" t="str">
        <f>IF(ISERROR(DATEVALUE('PLM001-Active'!R250)),"",DATEVALUE('PLM001-Active'!R250))</f>
        <v/>
      </c>
      <c r="J257" s="29" t="str">
        <f>IF(ISERROR(DATEVALUE('PLM001-Active'!S250)),"",DATEVALUE('PLM001-Active'!S250))</f>
        <v/>
      </c>
      <c r="K257" s="16" t="str">
        <f t="shared" si="20"/>
        <v/>
      </c>
      <c r="L257" s="49" t="str">
        <f>'PLM001-Active'!P250</f>
        <v>Active</v>
      </c>
      <c r="M257" s="49">
        <f>'PLM001-Active'!U250</f>
        <v>0</v>
      </c>
      <c r="N257" s="49" t="str">
        <f>'PLM001-Active'!Q250</f>
        <v>2025/07/11</v>
      </c>
      <c r="O257" s="94">
        <f>'PLM001-Active'!L250/100</f>
        <v>458.49</v>
      </c>
      <c r="P257" s="94" t="str">
        <f t="shared" si="18"/>
        <v>操作異常</v>
      </c>
      <c r="Q257" s="63" t="str">
        <f t="shared" ca="1" si="19"/>
        <v>任務異常 162 天</v>
      </c>
      <c r="R257" s="76"/>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row>
    <row r="258" spans="1:74" s="15" customFormat="1">
      <c r="A258" s="14">
        <v>26</v>
      </c>
      <c r="B258" s="14" t="str">
        <f>'PLM001-Active'!A251</f>
        <v>E250101I1</v>
      </c>
      <c r="C258" s="14" t="str">
        <f>'PLM001-Active'!B251</f>
        <v>SQ壓力開關調校設備(單顆+步進馬達)</v>
      </c>
      <c r="D258" s="95" t="str">
        <f>'PLM001-Active'!E251</f>
        <v>整機測試驗證</v>
      </c>
      <c r="E258" s="15" t="str">
        <f>IF('PLM001-Active'!I251="",'PLM001-Active'!H251,LEFT('PLM001-Active'!I251,3))</f>
        <v>羅友彥</v>
      </c>
      <c r="F258" s="28">
        <f>DATEVALUE('PLM001-Active'!M251)</f>
        <v>45863</v>
      </c>
      <c r="G258" s="29" t="e">
        <f>DATEVALUE('PLM001-Active'!N251)</f>
        <v>#VALUE!</v>
      </c>
      <c r="H258" s="16" t="e">
        <f t="shared" si="17"/>
        <v>#VALUE!</v>
      </c>
      <c r="I258" s="28">
        <f>IF(ISERROR(DATEVALUE('PLM001-Active'!R251)),"",DATEVALUE('PLM001-Active'!R251))</f>
        <v>45979</v>
      </c>
      <c r="J258" s="29" t="str">
        <f>IF(ISERROR(DATEVALUE('PLM001-Active'!S251)),"",DATEVALUE('PLM001-Active'!S251))</f>
        <v/>
      </c>
      <c r="K258" s="16" t="str">
        <f t="shared" si="20"/>
        <v/>
      </c>
      <c r="L258" s="49" t="str">
        <f>'PLM001-Active'!P251</f>
        <v>Complete</v>
      </c>
      <c r="M258" s="49">
        <f>'PLM001-Active'!U251</f>
        <v>0</v>
      </c>
      <c r="N258" s="49" t="str">
        <f>'PLM001-Active'!Q251</f>
        <v>2025/07/28</v>
      </c>
      <c r="O258" s="94">
        <f>'PLM001-Active'!L251/100</f>
        <v>458.56</v>
      </c>
      <c r="P258" s="94" t="str">
        <f t="shared" si="18"/>
        <v/>
      </c>
      <c r="Q258" s="63" t="str">
        <f t="shared" ca="1" si="19"/>
        <v/>
      </c>
      <c r="R258" s="76"/>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row>
    <row r="259" spans="1:74" s="15" customFormat="1" ht="13.5" customHeight="1">
      <c r="A259" s="14">
        <v>26.1</v>
      </c>
      <c r="B259" s="14" t="str">
        <f>'PLM001-Active'!A252</f>
        <v>K250501R1</v>
      </c>
      <c r="C259" s="14" t="str">
        <f>'PLM001-Active'!B252</f>
        <v>C級奧多曼電子水表先期研究</v>
      </c>
      <c r="D259" s="95" t="str">
        <f>'PLM001-Active'!E252</f>
        <v>DN100、DN150樣機性能測試(弓銓、凱特、興遠)</v>
      </c>
      <c r="E259" s="15" t="str">
        <f>IF('PLM001-Active'!I252="",'PLM001-Active'!H252,LEFT('PLM001-Active'!I252,3))</f>
        <v>鄭貫中</v>
      </c>
      <c r="F259" s="28">
        <f>DATEVALUE('PLM001-Active'!M252)</f>
        <v>45875</v>
      </c>
      <c r="G259" s="29" t="e">
        <f>DATEVALUE('PLM001-Active'!N252)</f>
        <v>#VALUE!</v>
      </c>
      <c r="H259" s="16" t="e">
        <f t="shared" si="17"/>
        <v>#VALUE!</v>
      </c>
      <c r="I259" s="28">
        <f>IF(ISERROR(DATEVALUE('PLM001-Active'!R252)),"",DATEVALUE('PLM001-Active'!R252))</f>
        <v>45880</v>
      </c>
      <c r="J259" s="29" t="str">
        <f>IF(ISERROR(DATEVALUE('PLM001-Active'!S252)),"",DATEVALUE('PLM001-Active'!S252))</f>
        <v/>
      </c>
      <c r="K259" s="16" t="str">
        <f t="shared" si="20"/>
        <v/>
      </c>
      <c r="L259" s="49" t="str">
        <f>'PLM001-Active'!P252</f>
        <v>Complete</v>
      </c>
      <c r="M259" s="49">
        <f>'PLM001-Active'!U252</f>
        <v>0</v>
      </c>
      <c r="N259" s="49" t="str">
        <f>'PLM001-Active'!Q252</f>
        <v>2025/07/21</v>
      </c>
      <c r="O259" s="94">
        <f>'PLM001-Active'!L252/100</f>
        <v>458.59</v>
      </c>
      <c r="P259" s="94" t="str">
        <f t="shared" si="18"/>
        <v/>
      </c>
      <c r="Q259" s="63" t="str">
        <f t="shared" ca="1" si="19"/>
        <v/>
      </c>
      <c r="R259" s="76"/>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row>
    <row r="260" spans="1:74" s="15" customFormat="1" ht="13.5" customHeight="1">
      <c r="A260" s="14">
        <v>26.2</v>
      </c>
      <c r="B260" s="14" t="str">
        <f>'PLM001-Active'!A253</f>
        <v>K250501R1</v>
      </c>
      <c r="C260" s="14" t="str">
        <f>'PLM001-Active'!B253</f>
        <v>C級奧多曼電子水表先期研究</v>
      </c>
      <c r="D260" s="95" t="str">
        <f>'PLM001-Active'!E253</f>
        <v>樣機性能分析報告</v>
      </c>
      <c r="E260" s="15" t="str">
        <f>IF('PLM001-Active'!I253="",'PLM001-Active'!H253,LEFT('PLM001-Active'!I253,3))</f>
        <v>鄭貫中</v>
      </c>
      <c r="F260" s="28">
        <f>DATEVALUE('PLM001-Active'!M253)</f>
        <v>45877</v>
      </c>
      <c r="G260" s="29" t="e">
        <f>DATEVALUE('PLM001-Active'!N253)</f>
        <v>#VALUE!</v>
      </c>
      <c r="H260" s="16" t="e">
        <f t="shared" si="17"/>
        <v>#VALUE!</v>
      </c>
      <c r="I260" s="28">
        <f>IF(ISERROR(DATEVALUE('PLM001-Active'!R253)),"",DATEVALUE('PLM001-Active'!R253))</f>
        <v>45880</v>
      </c>
      <c r="J260" s="29" t="str">
        <f>IF(ISERROR(DATEVALUE('PLM001-Active'!S253)),"",DATEVALUE('PLM001-Active'!S253))</f>
        <v/>
      </c>
      <c r="K260" s="16" t="str">
        <f t="shared" si="20"/>
        <v/>
      </c>
      <c r="L260" s="49" t="str">
        <f>'PLM001-Active'!P253</f>
        <v>Complete</v>
      </c>
      <c r="M260" s="49">
        <f>'PLM001-Active'!U253</f>
        <v>0</v>
      </c>
      <c r="N260" s="49" t="str">
        <f>'PLM001-Active'!Q253</f>
        <v>2025/07/22</v>
      </c>
      <c r="O260" s="94">
        <f>'PLM001-Active'!L253/100</f>
        <v>458.6</v>
      </c>
      <c r="P260" s="94" t="str">
        <f t="shared" si="18"/>
        <v/>
      </c>
      <c r="Q260" s="63" t="str">
        <f t="shared" ca="1" si="19"/>
        <v/>
      </c>
      <c r="R260" s="76"/>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row>
    <row r="261" spans="1:74" s="15" customFormat="1" ht="20.25" customHeight="1">
      <c r="A261" s="14">
        <v>26.3</v>
      </c>
      <c r="B261" s="14" t="str">
        <f>'PLM001-Active'!A254</f>
        <v>M250301R1</v>
      </c>
      <c r="C261" s="14" t="str">
        <f>'PLM001-Active'!B254</f>
        <v>軌道型顯示器夾管式超音波流量計</v>
      </c>
      <c r="D261" s="95" t="str">
        <f>'PLM001-Active'!E254</f>
        <v>樣品系統驗證,測試及問題解決(軟體/硬體/機構整合)</v>
      </c>
      <c r="E261" s="15" t="str">
        <f>IF('PLM001-Active'!I254="",'PLM001-Active'!H254,LEFT('PLM001-Active'!I254,3))</f>
        <v>陳俊儒</v>
      </c>
      <c r="F261" s="28">
        <f>DATEVALUE('PLM001-Active'!M254)</f>
        <v>45881</v>
      </c>
      <c r="G261" s="29" t="e">
        <f>DATEVALUE('PLM001-Active'!N254)</f>
        <v>#VALUE!</v>
      </c>
      <c r="H261" s="16" t="e">
        <f t="shared" si="17"/>
        <v>#VALUE!</v>
      </c>
      <c r="I261" s="28" t="str">
        <f>IF(ISERROR(DATEVALUE('PLM001-Active'!R254)),"",DATEVALUE('PLM001-Active'!R254))</f>
        <v/>
      </c>
      <c r="J261" s="29" t="str">
        <f>IF(ISERROR(DATEVALUE('PLM001-Active'!S254)),"",DATEVALUE('PLM001-Active'!S254))</f>
        <v/>
      </c>
      <c r="K261" s="16" t="str">
        <f t="shared" si="20"/>
        <v/>
      </c>
      <c r="L261" s="49" t="str">
        <f>'PLM001-Active'!P254</f>
        <v>Active</v>
      </c>
      <c r="M261" s="49">
        <f>'PLM001-Active'!U254</f>
        <v>0</v>
      </c>
      <c r="N261" s="49">
        <f>'PLM001-Active'!Q254</f>
        <v>0</v>
      </c>
      <c r="O261" s="94">
        <f>'PLM001-Active'!L254/100</f>
        <v>458.61</v>
      </c>
      <c r="P261" s="94" t="str">
        <f t="shared" si="18"/>
        <v>操作異常</v>
      </c>
      <c r="Q261" s="63" t="str">
        <f t="shared" ca="1" si="19"/>
        <v>任務異常 163 天</v>
      </c>
      <c r="R261" s="76"/>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row>
    <row r="262" spans="1:74" s="15" customFormat="1">
      <c r="A262" s="14">
        <v>26.4</v>
      </c>
      <c r="B262" s="14" t="str">
        <f>'PLM001-Active'!A255</f>
        <v>D250703R1</v>
      </c>
      <c r="C262" s="14" t="str">
        <f>'PLM001-Active'!B255</f>
        <v>EPH連板電測治具</v>
      </c>
      <c r="D262" s="95" t="str">
        <f>'PLM001-Active'!E255</f>
        <v>報價單</v>
      </c>
      <c r="E262" s="15" t="str">
        <f>IF('PLM001-Active'!I255="",'PLM001-Active'!H255,LEFT('PLM001-Active'!I255,3))</f>
        <v>賴慶樺</v>
      </c>
      <c r="F262" s="28">
        <f>DATEVALUE('PLM001-Active'!M255)</f>
        <v>45867</v>
      </c>
      <c r="G262" s="29" t="e">
        <f>DATEVALUE('PLM001-Active'!N255)</f>
        <v>#VALUE!</v>
      </c>
      <c r="H262" s="16" t="e">
        <f t="shared" si="17"/>
        <v>#VALUE!</v>
      </c>
      <c r="I262" s="28">
        <f>IF(ISERROR(DATEVALUE('PLM001-Active'!R255)),"",DATEVALUE('PLM001-Active'!R255))</f>
        <v>45867</v>
      </c>
      <c r="J262" s="29" t="str">
        <f>IF(ISERROR(DATEVALUE('PLM001-Active'!S255)),"",DATEVALUE('PLM001-Active'!S255))</f>
        <v/>
      </c>
      <c r="K262" s="16" t="str">
        <f t="shared" si="20"/>
        <v/>
      </c>
      <c r="L262" s="49" t="str">
        <f>'PLM001-Active'!P255</f>
        <v>Complete</v>
      </c>
      <c r="M262" s="49">
        <f>'PLM001-Active'!U255</f>
        <v>0</v>
      </c>
      <c r="N262" s="49" t="str">
        <f>'PLM001-Active'!Q255</f>
        <v>2025/07/28</v>
      </c>
      <c r="O262" s="94">
        <f>'PLM001-Active'!L255/100</f>
        <v>458.63</v>
      </c>
      <c r="P262" s="94" t="str">
        <f t="shared" si="18"/>
        <v/>
      </c>
      <c r="Q262" s="63" t="str">
        <f t="shared" ca="1" si="19"/>
        <v/>
      </c>
      <c r="R262" s="76"/>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row>
    <row r="263" spans="1:74" s="15" customFormat="1">
      <c r="A263" s="14">
        <v>26.5</v>
      </c>
      <c r="B263" s="14" t="str">
        <f>'PLM001-Active'!A256</f>
        <v>E250101I1</v>
      </c>
      <c r="C263" s="14" t="str">
        <f>'PLM001-Active'!B256</f>
        <v>SQ壓力開關調校設備(單顆+步進馬達)</v>
      </c>
      <c r="D263" s="95" t="str">
        <f>'PLM001-Active'!E256</f>
        <v>操作說明書</v>
      </c>
      <c r="E263" s="15" t="str">
        <f>IF('PLM001-Active'!I256="",'PLM001-Active'!H256,LEFT('PLM001-Active'!I256,3))</f>
        <v>羅友彥</v>
      </c>
      <c r="F263" s="28">
        <f>DATEVALUE('PLM001-Active'!M256)</f>
        <v>45877</v>
      </c>
      <c r="G263" s="29" t="e">
        <f>DATEVALUE('PLM001-Active'!N256)</f>
        <v>#VALUE!</v>
      </c>
      <c r="H263" s="16" t="e">
        <f t="shared" si="17"/>
        <v>#VALUE!</v>
      </c>
      <c r="I263" s="28">
        <f>IF(ISERROR(DATEVALUE('PLM001-Active'!R256)),"",DATEVALUE('PLM001-Active'!R256))</f>
        <v>45912</v>
      </c>
      <c r="J263" s="29" t="str">
        <f>IF(ISERROR(DATEVALUE('PLM001-Active'!S256)),"",DATEVALUE('PLM001-Active'!S256))</f>
        <v/>
      </c>
      <c r="K263" s="16" t="str">
        <f t="shared" si="20"/>
        <v/>
      </c>
      <c r="L263" s="49" t="str">
        <f>'PLM001-Active'!P256</f>
        <v>Complete</v>
      </c>
      <c r="M263" s="49">
        <f>'PLM001-Active'!U256</f>
        <v>0</v>
      </c>
      <c r="N263" s="49" t="str">
        <f>'PLM001-Active'!Q256</f>
        <v>2025/08/12</v>
      </c>
      <c r="O263" s="94">
        <f>'PLM001-Active'!L256/100</f>
        <v>458.63</v>
      </c>
      <c r="P263" s="94" t="str">
        <f t="shared" si="18"/>
        <v/>
      </c>
      <c r="Q263" s="63" t="str">
        <f t="shared" ca="1" si="19"/>
        <v/>
      </c>
      <c r="R263" s="76"/>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row>
    <row r="264" spans="1:74" s="15" customFormat="1" ht="13.5" customHeight="1">
      <c r="A264" s="14">
        <v>26.6</v>
      </c>
      <c r="B264" s="14" t="str">
        <f>'PLM001-Active'!A257</f>
        <v>M250201C1</v>
      </c>
      <c r="C264" s="14" t="str">
        <f>'PLM001-Active'!B257</f>
        <v>工業爆炸環境防爆型音叉感測器</v>
      </c>
      <c r="D264" s="95" t="str">
        <f>'PLM001-Active'!E257</f>
        <v>機構圖面(元件/組裝/銘版)</v>
      </c>
      <c r="E264" s="15" t="str">
        <f>IF('PLM001-Active'!I257="",'PLM001-Active'!H257,LEFT('PLM001-Active'!I257,3))</f>
        <v>鄭貫中</v>
      </c>
      <c r="F264" s="28">
        <f>DATEVALUE('PLM001-Active'!M257)</f>
        <v>45876</v>
      </c>
      <c r="G264" s="29" t="e">
        <f>DATEVALUE('PLM001-Active'!N257)</f>
        <v>#VALUE!</v>
      </c>
      <c r="H264" s="16" t="e">
        <f t="shared" ref="H264:H327" si="21">IF(OR(G264=0,F264=0)," - ",NETWORKDAYS(F264,G264))</f>
        <v>#VALUE!</v>
      </c>
      <c r="I264" s="28">
        <f>IF(ISERROR(DATEVALUE('PLM001-Active'!R257)),"",DATEVALUE('PLM001-Active'!R257))</f>
        <v>45950</v>
      </c>
      <c r="J264" s="29" t="str">
        <f>IF(ISERROR(DATEVALUE('PLM001-Active'!S257)),"",DATEVALUE('PLM001-Active'!S257))</f>
        <v/>
      </c>
      <c r="K264" s="16" t="str">
        <f t="shared" si="20"/>
        <v/>
      </c>
      <c r="L264" s="49" t="str">
        <f>'PLM001-Active'!P257</f>
        <v>Complete</v>
      </c>
      <c r="M264" s="49">
        <f>'PLM001-Active'!U257</f>
        <v>0</v>
      </c>
      <c r="N264" s="49" t="str">
        <f>'PLM001-Active'!Q257</f>
        <v>2025/09/25</v>
      </c>
      <c r="O264" s="94">
        <f>'PLM001-Active'!L257/100</f>
        <v>458.63</v>
      </c>
      <c r="P264" s="94" t="str">
        <f t="shared" si="18"/>
        <v/>
      </c>
      <c r="Q264" s="63" t="str">
        <f t="shared" ca="1" si="19"/>
        <v/>
      </c>
      <c r="R264" s="76"/>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row>
    <row r="265" spans="1:74" s="15" customFormat="1">
      <c r="A265" s="14">
        <v>26.7</v>
      </c>
      <c r="B265" s="14" t="str">
        <f>'PLM001-Active'!A258</f>
        <v>M250201C1</v>
      </c>
      <c r="C265" s="14" t="str">
        <f>'PLM001-Active'!B258</f>
        <v>工業爆炸環境防爆型音叉感測器</v>
      </c>
      <c r="D265" s="95" t="str">
        <f>'PLM001-Active'!E258</f>
        <v>防爆測試報告</v>
      </c>
      <c r="E265" s="15" t="str">
        <f>IF('PLM001-Active'!I258="",'PLM001-Active'!H258,LEFT('PLM001-Active'!I258,3))</f>
        <v>黃胤綸</v>
      </c>
      <c r="F265" s="28">
        <f>DATEVALUE('PLM001-Active'!M258)</f>
        <v>45876</v>
      </c>
      <c r="G265" s="29" t="e">
        <f>DATEVALUE('PLM001-Active'!N258)</f>
        <v>#VALUE!</v>
      </c>
      <c r="H265" s="16" t="e">
        <f t="shared" si="21"/>
        <v>#VALUE!</v>
      </c>
      <c r="I265" s="28" t="str">
        <f>IF(ISERROR(DATEVALUE('PLM001-Active'!R258)),"",DATEVALUE('PLM001-Active'!R258))</f>
        <v/>
      </c>
      <c r="J265" s="29" t="str">
        <f>IF(ISERROR(DATEVALUE('PLM001-Active'!S258)),"",DATEVALUE('PLM001-Active'!S258))</f>
        <v/>
      </c>
      <c r="K265" s="16" t="str">
        <f t="shared" si="20"/>
        <v/>
      </c>
      <c r="L265" s="49" t="str">
        <f>'PLM001-Active'!P258</f>
        <v>Active</v>
      </c>
      <c r="M265" s="49">
        <f>'PLM001-Active'!U258</f>
        <v>0</v>
      </c>
      <c r="N265" s="49">
        <f>'PLM001-Active'!Q258</f>
        <v>0</v>
      </c>
      <c r="O265" s="94">
        <f>'PLM001-Active'!L258/100</f>
        <v>458.63</v>
      </c>
      <c r="P265" s="94" t="str">
        <f t="shared" si="18"/>
        <v>操作異常</v>
      </c>
      <c r="Q265" s="63" t="str">
        <f t="shared" ca="1" si="19"/>
        <v>任務異常 168 天</v>
      </c>
      <c r="R265" s="76"/>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row>
    <row r="266" spans="1:74" s="15" customFormat="1" ht="13.5" customHeight="1">
      <c r="A266" s="14">
        <v>26.8</v>
      </c>
      <c r="B266" s="14" t="str">
        <f>'PLM001-Active'!A259</f>
        <v>D250703R1</v>
      </c>
      <c r="C266" s="14" t="str">
        <f>'PLM001-Active'!B259</f>
        <v>EPH連板電測治具</v>
      </c>
      <c r="D266" s="95" t="str">
        <f>'PLM001-Active'!E259</f>
        <v>電路板重新layout確認</v>
      </c>
      <c r="E266" s="15" t="str">
        <f>IF('PLM001-Active'!I259="",'PLM001-Active'!H259,LEFT('PLM001-Active'!I259,3))</f>
        <v>賴慶樺</v>
      </c>
      <c r="F266" s="28">
        <f>DATEVALUE('PLM001-Active'!M259)</f>
        <v>45890</v>
      </c>
      <c r="G266" s="29" t="e">
        <f>DATEVALUE('PLM001-Active'!N259)</f>
        <v>#VALUE!</v>
      </c>
      <c r="H266" s="16" t="e">
        <f t="shared" si="21"/>
        <v>#VALUE!</v>
      </c>
      <c r="I266" s="28">
        <f>IF(ISERROR(DATEVALUE('PLM001-Active'!R259)),"",DATEVALUE('PLM001-Active'!R259))</f>
        <v>45968</v>
      </c>
      <c r="J266" s="29" t="str">
        <f>IF(ISERROR(DATEVALUE('PLM001-Active'!S259)),"",DATEVALUE('PLM001-Active'!S259))</f>
        <v/>
      </c>
      <c r="K266" s="16" t="str">
        <f>IF(ISERROR(IF(OR(J266=0,I266=0)," - ",NETWORKDAYS(I266,J266))),"",IF(OR(J266=0,I266=0)," - ",NETWORKDAYS(I266,J266)))</f>
        <v/>
      </c>
      <c r="L266" s="49" t="str">
        <f>'PLM001-Active'!P259</f>
        <v>Complete</v>
      </c>
      <c r="M266" s="49">
        <f>'PLM001-Active'!U259</f>
        <v>0</v>
      </c>
      <c r="N266" s="49" t="str">
        <f>'PLM001-Active'!Q259</f>
        <v>2025/08/18</v>
      </c>
      <c r="O266" s="94">
        <f>'PLM001-Active'!L259/100</f>
        <v>458.7</v>
      </c>
      <c r="P266" s="94" t="str">
        <f t="shared" ref="P266:P329" si="22">IF(OR(AND(O266&gt;0%,I266=""),AND(O266=0%,I266&lt;&gt;""),AND(O266=0%,I266="",M266&lt;&gt;0)),"操作異常","")</f>
        <v/>
      </c>
      <c r="Q266" s="63" t="str">
        <f t="shared" ref="Q266:Q329" ca="1" si="23">IFERROR(IF(I266="","任務異常 "&amp;DATEDIF(F266,TODAY(),"d")&amp;" 天",IF(AND(TODAY()&gt;G266,O266&lt;&gt;100%),"任務異常 "&amp;DATEDIF(G266,TODAY(),"d")&amp;" 天","")),"")</f>
        <v/>
      </c>
      <c r="R266" s="76"/>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row>
    <row r="267" spans="1:74" s="15" customFormat="1" ht="25.5">
      <c r="A267" s="14">
        <v>26.9</v>
      </c>
      <c r="B267" s="14" t="str">
        <f>'PLM001-Active'!A260</f>
        <v>D250801R1</v>
      </c>
      <c r="C267" s="14" t="str">
        <f>'PLM001-Active'!B260</f>
        <v>SCX6标准/加长型技转</v>
      </c>
      <c r="D267" s="95" t="str">
        <f>'PLM001-Active'!E260</f>
        <v>文件審查 (BOM.圖面.SOP)</v>
      </c>
      <c r="E267" s="15" t="str">
        <f>IF('PLM001-Active'!I260="",'PLM001-Active'!H260,LEFT('PLM001-Active'!I260,3))</f>
        <v>郑仁春</v>
      </c>
      <c r="F267" s="28">
        <f>DATEVALUE('PLM001-Active'!M260)</f>
        <v>45877</v>
      </c>
      <c r="G267" s="29" t="e">
        <f>DATEVALUE('PLM001-Active'!N260)</f>
        <v>#VALUE!</v>
      </c>
      <c r="H267" s="16" t="e">
        <f t="shared" si="21"/>
        <v>#VALUE!</v>
      </c>
      <c r="I267" s="28">
        <f>IF(ISERROR(DATEVALUE('PLM001-Active'!R260)),"",DATEVALUE('PLM001-Active'!R260))</f>
        <v>45972</v>
      </c>
      <c r="J267" s="29" t="str">
        <f>IF(ISERROR(DATEVALUE('PLM001-Active'!S260)),"",DATEVALUE('PLM001-Active'!S260))</f>
        <v/>
      </c>
      <c r="K267" s="16" t="str">
        <f t="shared" ref="K267:K329" si="24">IF(ISERROR(IF(OR(J267=0,I267=0)," - ",NETWORKDAYS(I267,J267))),"",IF(OR(J267=0,I267=0)," - ",NETWORKDAYS(I267,J267)))</f>
        <v/>
      </c>
      <c r="L267" s="49" t="str">
        <f>'PLM001-Active'!P260</f>
        <v>Complete</v>
      </c>
      <c r="M267" s="49">
        <f>'PLM001-Active'!U260</f>
        <v>0</v>
      </c>
      <c r="N267" s="49" t="str">
        <f>'PLM001-Active'!Q260</f>
        <v>2025/08/01</v>
      </c>
      <c r="O267" s="94">
        <f>'PLM001-Active'!L260/100</f>
        <v>458.7</v>
      </c>
      <c r="P267" s="94" t="str">
        <f t="shared" si="22"/>
        <v/>
      </c>
      <c r="Q267" s="63" t="str">
        <f t="shared" ca="1" si="23"/>
        <v/>
      </c>
      <c r="R267" s="76"/>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row>
    <row r="268" spans="1:74" s="15" customFormat="1" ht="25.5">
      <c r="A268" s="14">
        <v>27</v>
      </c>
      <c r="B268" s="14" t="str">
        <f>'PLM001-Active'!A261</f>
        <v>E250101I1</v>
      </c>
      <c r="C268" s="14" t="str">
        <f>'PLM001-Active'!B261</f>
        <v>SQ壓力開關調校設備(單顆+步進馬達)</v>
      </c>
      <c r="D268" s="95" t="str">
        <f>'PLM001-Active'!E261</f>
        <v>試產技術移轉會議/技術移轉時程表</v>
      </c>
      <c r="E268" s="15" t="str">
        <f>IF('PLM001-Active'!I261="",'PLM001-Active'!H261,LEFT('PLM001-Active'!I261,3))</f>
        <v>羅友彥</v>
      </c>
      <c r="F268" s="28">
        <f>DATEVALUE('PLM001-Active'!M261)</f>
        <v>45876</v>
      </c>
      <c r="G268" s="29" t="e">
        <f>DATEVALUE('PLM001-Active'!N261)</f>
        <v>#VALUE!</v>
      </c>
      <c r="H268" s="16" t="e">
        <f t="shared" si="21"/>
        <v>#VALUE!</v>
      </c>
      <c r="I268" s="28">
        <f>IF(ISERROR(DATEVALUE('PLM001-Active'!R261)),"",DATEVALUE('PLM001-Active'!R261))</f>
        <v>45919</v>
      </c>
      <c r="J268" s="29" t="str">
        <f>IF(ISERROR(DATEVALUE('PLM001-Active'!S261)),"",DATEVALUE('PLM001-Active'!S261))</f>
        <v/>
      </c>
      <c r="K268" s="16" t="str">
        <f t="shared" si="24"/>
        <v/>
      </c>
      <c r="L268" s="49" t="str">
        <f>'PLM001-Active'!P261</f>
        <v>Complete</v>
      </c>
      <c r="M268" s="49">
        <f>'PLM001-Active'!U261</f>
        <v>0</v>
      </c>
      <c r="N268" s="49" t="str">
        <f>'PLM001-Active'!Q261</f>
        <v>2025/09/19</v>
      </c>
      <c r="O268" s="94">
        <f>'PLM001-Active'!L261/100</f>
        <v>458.7</v>
      </c>
      <c r="P268" s="94" t="str">
        <f t="shared" si="22"/>
        <v/>
      </c>
      <c r="Q268" s="63" t="str">
        <f t="shared" ca="1" si="23"/>
        <v/>
      </c>
      <c r="R268" s="76"/>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row>
    <row r="269" spans="1:74" s="15" customFormat="1">
      <c r="A269" s="14">
        <v>27.100000000000101</v>
      </c>
      <c r="B269" s="14" t="str">
        <f>'PLM001-Active'!A262</f>
        <v>E250101I1</v>
      </c>
      <c r="C269" s="14" t="str">
        <f>'PLM001-Active'!B262</f>
        <v>SQ壓力開關調校設備(單顆+步進馬達)</v>
      </c>
      <c r="D269" s="95" t="str">
        <f>'PLM001-Active'!E262</f>
        <v>小量試產/產線驗收</v>
      </c>
      <c r="E269" s="15" t="str">
        <f>IF('PLM001-Active'!I262="",'PLM001-Active'!H262,LEFT('PLM001-Active'!I262,3))</f>
        <v>李嘉怡</v>
      </c>
      <c r="F269" s="28">
        <f>DATEVALUE('PLM001-Active'!M262)</f>
        <v>45880</v>
      </c>
      <c r="G269" s="29" t="e">
        <f>DATEVALUE('PLM001-Active'!N262)</f>
        <v>#VALUE!</v>
      </c>
      <c r="H269" s="16" t="e">
        <f t="shared" si="21"/>
        <v>#VALUE!</v>
      </c>
      <c r="I269" s="28" t="str">
        <f>IF(ISERROR(DATEVALUE('PLM001-Active'!R262)),"",DATEVALUE('PLM001-Active'!R262))</f>
        <v/>
      </c>
      <c r="J269" s="29" t="str">
        <f>IF(ISERROR(DATEVALUE('PLM001-Active'!S262)),"",DATEVALUE('PLM001-Active'!S262))</f>
        <v/>
      </c>
      <c r="K269" s="16" t="str">
        <f t="shared" si="24"/>
        <v/>
      </c>
      <c r="L269" s="49" t="str">
        <f>'PLM001-Active'!P262</f>
        <v>Active</v>
      </c>
      <c r="M269" s="49">
        <f>'PLM001-Active'!U262</f>
        <v>0</v>
      </c>
      <c r="N269" s="49" t="str">
        <f>'PLM001-Active'!Q262</f>
        <v>2025/08/13</v>
      </c>
      <c r="O269" s="94">
        <f>'PLM001-Active'!L262/100</f>
        <v>458.7</v>
      </c>
      <c r="P269" s="94" t="str">
        <f t="shared" si="22"/>
        <v>操作異常</v>
      </c>
      <c r="Q269" s="63" t="str">
        <f t="shared" ca="1" si="23"/>
        <v>任務異常 164 天</v>
      </c>
      <c r="R269" s="76"/>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row>
    <row r="270" spans="1:74" s="15" customFormat="1" ht="51">
      <c r="A270" s="14">
        <v>27.2</v>
      </c>
      <c r="B270" s="14" t="str">
        <f>'PLM001-Active'!A263</f>
        <v>E250101I1</v>
      </c>
      <c r="C270" s="14" t="str">
        <f>'PLM001-Active'!B263</f>
        <v>SQ壓力開關調校設備(單顆+步進馬達)</v>
      </c>
      <c r="D270" s="95" t="str">
        <f>'PLM001-Active'!E263</f>
        <v>圖面資料、採購資料、安裝手冊、操作說明書發行、驗收報告</v>
      </c>
      <c r="E270" s="15" t="str">
        <f>IF('PLM001-Active'!I263="",'PLM001-Active'!H263,LEFT('PLM001-Active'!I263,3))</f>
        <v>羅友彥</v>
      </c>
      <c r="F270" s="28">
        <f>DATEVALUE('PLM001-Active'!M263)</f>
        <v>45880</v>
      </c>
      <c r="G270" s="29" t="e">
        <f>DATEVALUE('PLM001-Active'!N263)</f>
        <v>#VALUE!</v>
      </c>
      <c r="H270" s="16" t="e">
        <f t="shared" si="21"/>
        <v>#VALUE!</v>
      </c>
      <c r="I270" s="28">
        <f>IF(ISERROR(DATEVALUE('PLM001-Active'!R263)),"",DATEVALUE('PLM001-Active'!R263))</f>
        <v>45931</v>
      </c>
      <c r="J270" s="29" t="str">
        <f>IF(ISERROR(DATEVALUE('PLM001-Active'!S263)),"",DATEVALUE('PLM001-Active'!S263))</f>
        <v/>
      </c>
      <c r="K270" s="16" t="str">
        <f t="shared" si="24"/>
        <v/>
      </c>
      <c r="L270" s="49" t="str">
        <f>'PLM001-Active'!P263</f>
        <v>Complete</v>
      </c>
      <c r="M270" s="49">
        <f>'PLM001-Active'!U263</f>
        <v>0</v>
      </c>
      <c r="N270" s="49" t="str">
        <f>'PLM001-Active'!Q263</f>
        <v>2025/08/11</v>
      </c>
      <c r="O270" s="94">
        <f>'PLM001-Active'!L263/100</f>
        <v>458.7</v>
      </c>
      <c r="P270" s="94" t="str">
        <f t="shared" si="22"/>
        <v/>
      </c>
      <c r="Q270" s="63" t="str">
        <f t="shared" ca="1" si="23"/>
        <v/>
      </c>
      <c r="R270" s="76"/>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row>
    <row r="271" spans="1:74" s="15" customFormat="1" ht="13.5" customHeight="1">
      <c r="A271" s="14">
        <v>27.3000000000001</v>
      </c>
      <c r="B271" s="14" t="str">
        <f>'PLM001-Active'!A264</f>
        <v>D250301R1</v>
      </c>
      <c r="C271" s="14" t="str">
        <f>'PLM001-Active'!B264</f>
        <v>EPD電磁流量計技转</v>
      </c>
      <c r="D271" s="95" t="str">
        <f>'PLM001-Active'!E264</f>
        <v>总部产品资料申请（BOM、图面、SOP）</v>
      </c>
      <c r="E271" s="15" t="str">
        <f>IF('PLM001-Active'!I264="",'PLM001-Active'!H264,LEFT('PLM001-Active'!I264,3))</f>
        <v>汪佳凯</v>
      </c>
      <c r="F271" s="28">
        <f>DATEVALUE('PLM001-Active'!M264)</f>
        <v>45890</v>
      </c>
      <c r="G271" s="29" t="e">
        <f>DATEVALUE('PLM001-Active'!N264)</f>
        <v>#VALUE!</v>
      </c>
      <c r="H271" s="16" t="e">
        <f t="shared" si="21"/>
        <v>#VALUE!</v>
      </c>
      <c r="I271" s="28">
        <f>IF(ISERROR(DATEVALUE('PLM001-Active'!R264)),"",DATEVALUE('PLM001-Active'!R264))</f>
        <v>45972</v>
      </c>
      <c r="J271" s="29" t="str">
        <f>IF(ISERROR(DATEVALUE('PLM001-Active'!S264)),"",DATEVALUE('PLM001-Active'!S264))</f>
        <v/>
      </c>
      <c r="K271" s="16" t="str">
        <f t="shared" si="24"/>
        <v/>
      </c>
      <c r="L271" s="49" t="str">
        <f>'PLM001-Active'!P264</f>
        <v>Complete</v>
      </c>
      <c r="M271" s="49">
        <f>'PLM001-Active'!U264</f>
        <v>0</v>
      </c>
      <c r="N271" s="49" t="str">
        <f>'PLM001-Active'!Q264</f>
        <v>2025/08/04</v>
      </c>
      <c r="O271" s="94">
        <f>'PLM001-Active'!L264/100</f>
        <v>458.73</v>
      </c>
      <c r="P271" s="94" t="str">
        <f t="shared" si="22"/>
        <v/>
      </c>
      <c r="Q271" s="63" t="str">
        <f t="shared" ca="1" si="23"/>
        <v/>
      </c>
      <c r="R271" s="76"/>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row>
    <row r="272" spans="1:74" s="15" customFormat="1" ht="13.5" customHeight="1">
      <c r="A272" s="14">
        <v>27.4</v>
      </c>
      <c r="B272" s="14" t="str">
        <f>'PLM001-Active'!A265</f>
        <v>D250701R1</v>
      </c>
      <c r="C272" s="14" t="str">
        <f>'PLM001-Active'!B265</f>
        <v>EGX5标准型技转</v>
      </c>
      <c r="D272" s="95" t="str">
        <f>'PLM001-Active'!E265</f>
        <v>文件審查 (BOM.圖面.SOP)</v>
      </c>
      <c r="E272" s="15" t="str">
        <f>IF('PLM001-Active'!I265="",'PLM001-Active'!H265,LEFT('PLM001-Active'!I265,3))</f>
        <v>汪佳凯</v>
      </c>
      <c r="F272" s="28">
        <f>DATEVALUE('PLM001-Active'!M265)</f>
        <v>45901</v>
      </c>
      <c r="G272" s="29" t="e">
        <f>DATEVALUE('PLM001-Active'!N265)</f>
        <v>#VALUE!</v>
      </c>
      <c r="H272" s="16" t="e">
        <f t="shared" si="21"/>
        <v>#VALUE!</v>
      </c>
      <c r="I272" s="28">
        <f>IF(ISERROR(DATEVALUE('PLM001-Active'!R265)),"",DATEVALUE('PLM001-Active'!R265))</f>
        <v>45972</v>
      </c>
      <c r="J272" s="29" t="str">
        <f>IF(ISERROR(DATEVALUE('PLM001-Active'!S265)),"",DATEVALUE('PLM001-Active'!S265))</f>
        <v/>
      </c>
      <c r="K272" s="16" t="str">
        <f t="shared" si="24"/>
        <v/>
      </c>
      <c r="L272" s="49" t="str">
        <f>'PLM001-Active'!P265</f>
        <v>Complete</v>
      </c>
      <c r="M272" s="49">
        <f>'PLM001-Active'!U265</f>
        <v>0</v>
      </c>
      <c r="N272" s="49" t="str">
        <f>'PLM001-Active'!Q265</f>
        <v>2025/08/04</v>
      </c>
      <c r="O272" s="94">
        <f>'PLM001-Active'!L265/100</f>
        <v>458.73</v>
      </c>
      <c r="P272" s="94" t="str">
        <f t="shared" si="22"/>
        <v/>
      </c>
      <c r="Q272" s="63" t="str">
        <f t="shared" ca="1" si="23"/>
        <v/>
      </c>
      <c r="R272" s="76"/>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row>
    <row r="273" spans="1:74" s="15" customFormat="1" ht="13.5" customHeight="1">
      <c r="A273" s="14">
        <v>27.5</v>
      </c>
      <c r="B273" s="14" t="str">
        <f>'PLM001-Active'!A266</f>
        <v>D250701R1</v>
      </c>
      <c r="C273" s="14" t="str">
        <f>'PLM001-Active'!B266</f>
        <v>EGX5标准型技转</v>
      </c>
      <c r="D273" s="95" t="str">
        <f>'PLM001-Active'!E266</f>
        <v>总部产品资料申请（BOM、图面、SOP）</v>
      </c>
      <c r="E273" s="15" t="str">
        <f>IF('PLM001-Active'!I266="",'PLM001-Active'!H266,LEFT('PLM001-Active'!I266,3))</f>
        <v>汪佳凯</v>
      </c>
      <c r="F273" s="28">
        <f>DATEVALUE('PLM001-Active'!M266)</f>
        <v>45890</v>
      </c>
      <c r="G273" s="29" t="e">
        <f>DATEVALUE('PLM001-Active'!N266)</f>
        <v>#VALUE!</v>
      </c>
      <c r="H273" s="16" t="e">
        <f t="shared" si="21"/>
        <v>#VALUE!</v>
      </c>
      <c r="I273" s="28">
        <f>IF(ISERROR(DATEVALUE('PLM001-Active'!R266)),"",DATEVALUE('PLM001-Active'!R266))</f>
        <v>45972</v>
      </c>
      <c r="J273" s="29" t="str">
        <f>IF(ISERROR(DATEVALUE('PLM001-Active'!S266)),"",DATEVALUE('PLM001-Active'!S266))</f>
        <v/>
      </c>
      <c r="K273" s="16" t="str">
        <f t="shared" si="24"/>
        <v/>
      </c>
      <c r="L273" s="49" t="str">
        <f>'PLM001-Active'!P266</f>
        <v>Complete</v>
      </c>
      <c r="M273" s="49">
        <f>'PLM001-Active'!U266</f>
        <v>0</v>
      </c>
      <c r="N273" s="49" t="str">
        <f>'PLM001-Active'!Q266</f>
        <v>2025/08/04</v>
      </c>
      <c r="O273" s="94">
        <f>'PLM001-Active'!L266/100</f>
        <v>458.73</v>
      </c>
      <c r="P273" s="94" t="str">
        <f t="shared" si="22"/>
        <v/>
      </c>
      <c r="Q273" s="63" t="str">
        <f t="shared" ca="1" si="23"/>
        <v/>
      </c>
      <c r="R273" s="76"/>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row>
    <row r="274" spans="1:74" s="15" customFormat="1">
      <c r="A274" s="14">
        <v>27.600000000000101</v>
      </c>
      <c r="B274" s="14" t="str">
        <f>'PLM001-Active'!A267</f>
        <v>D250701R1</v>
      </c>
      <c r="C274" s="14" t="str">
        <f>'PLM001-Active'!B267</f>
        <v>EGX5标准型技转</v>
      </c>
      <c r="D274" s="95" t="str">
        <f>'PLM001-Active'!E267</f>
        <v>产品导入方案评估</v>
      </c>
      <c r="E274" s="15" t="str">
        <f>IF('PLM001-Active'!I267="",'PLM001-Active'!H267,LEFT('PLM001-Active'!I267,3))</f>
        <v>汪佳凯</v>
      </c>
      <c r="F274" s="28">
        <f>DATEVALUE('PLM001-Active'!M267)</f>
        <v>45890</v>
      </c>
      <c r="G274" s="29" t="e">
        <f>DATEVALUE('PLM001-Active'!N267)</f>
        <v>#VALUE!</v>
      </c>
      <c r="H274" s="16" t="e">
        <f t="shared" si="21"/>
        <v>#VALUE!</v>
      </c>
      <c r="I274" s="28">
        <f>IF(ISERROR(DATEVALUE('PLM001-Active'!R267)),"",DATEVALUE('PLM001-Active'!R267))</f>
        <v>45972</v>
      </c>
      <c r="J274" s="29" t="str">
        <f>IF(ISERROR(DATEVALUE('PLM001-Active'!S267)),"",DATEVALUE('PLM001-Active'!S267))</f>
        <v/>
      </c>
      <c r="K274" s="16" t="str">
        <f t="shared" si="24"/>
        <v/>
      </c>
      <c r="L274" s="49" t="str">
        <f>'PLM001-Active'!P267</f>
        <v>Complete</v>
      </c>
      <c r="M274" s="49">
        <f>'PLM001-Active'!U267</f>
        <v>0</v>
      </c>
      <c r="N274" s="49" t="str">
        <f>'PLM001-Active'!Q267</f>
        <v>2025/08/04</v>
      </c>
      <c r="O274" s="94">
        <f>'PLM001-Active'!L267/100</f>
        <v>458.73</v>
      </c>
      <c r="P274" s="94" t="str">
        <f t="shared" si="22"/>
        <v/>
      </c>
      <c r="Q274" s="63" t="str">
        <f t="shared" ca="1" si="23"/>
        <v/>
      </c>
      <c r="R274" s="76"/>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row>
    <row r="275" spans="1:74" s="15" customFormat="1" ht="25.5">
      <c r="A275" s="14">
        <v>27.700000000000099</v>
      </c>
      <c r="B275" s="14" t="str">
        <f>'PLM001-Active'!A268</f>
        <v>M250201C1</v>
      </c>
      <c r="C275" s="14" t="str">
        <f>'PLM001-Active'!B268</f>
        <v>工業爆炸環境防爆型音叉感測器</v>
      </c>
      <c r="D275" s="95" t="str">
        <f>'PLM001-Active'!E268</f>
        <v>工程試製 or 工況分析報告</v>
      </c>
      <c r="E275" s="15" t="str">
        <f>IF('PLM001-Active'!I268="",'PLM001-Active'!H268,LEFT('PLM001-Active'!I268,3))</f>
        <v>黃胤綸</v>
      </c>
      <c r="F275" s="28">
        <f>DATEVALUE('PLM001-Active'!M268)</f>
        <v>45918</v>
      </c>
      <c r="G275" s="29" t="e">
        <f>DATEVALUE('PLM001-Active'!N268)</f>
        <v>#VALUE!</v>
      </c>
      <c r="H275" s="16" t="e">
        <f t="shared" si="21"/>
        <v>#VALUE!</v>
      </c>
      <c r="I275" s="28" t="str">
        <f>IF(ISERROR(DATEVALUE('PLM001-Active'!R268)),"",DATEVALUE('PLM001-Active'!R268))</f>
        <v/>
      </c>
      <c r="J275" s="29" t="str">
        <f>IF(ISERROR(DATEVALUE('PLM001-Active'!S268)),"",DATEVALUE('PLM001-Active'!S268))</f>
        <v/>
      </c>
      <c r="K275" s="16" t="str">
        <f t="shared" si="24"/>
        <v/>
      </c>
      <c r="L275" s="49" t="str">
        <f>'PLM001-Active'!P268</f>
        <v>Active</v>
      </c>
      <c r="M275" s="49">
        <f>'PLM001-Active'!U268</f>
        <v>0</v>
      </c>
      <c r="N275" s="49">
        <f>'PLM001-Active'!Q268</f>
        <v>0</v>
      </c>
      <c r="O275" s="94">
        <f>'PLM001-Active'!L268/100</f>
        <v>458.77</v>
      </c>
      <c r="P275" s="94" t="str">
        <f t="shared" si="22"/>
        <v>操作異常</v>
      </c>
      <c r="Q275" s="63" t="str">
        <f t="shared" ca="1" si="23"/>
        <v>任務異常 126 天</v>
      </c>
      <c r="R275" s="76"/>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row>
    <row r="276" spans="1:74" s="15" customFormat="1">
      <c r="A276" s="14">
        <v>27.8000000000001</v>
      </c>
      <c r="B276" s="14" t="str">
        <f>'PLM001-Active'!A269</f>
        <v>M250201C1</v>
      </c>
      <c r="C276" s="14" t="str">
        <f>'PLM001-Active'!B269</f>
        <v>工業爆炸環境防爆型音叉感測器</v>
      </c>
      <c r="D276" s="95" t="str">
        <f>'PLM001-Active'!E269</f>
        <v>防爆證書</v>
      </c>
      <c r="E276" s="15" t="str">
        <f>IF('PLM001-Active'!I269="",'PLM001-Active'!H269,LEFT('PLM001-Active'!I269,3))</f>
        <v>黃胤綸</v>
      </c>
      <c r="F276" s="28">
        <f>DATEVALUE('PLM001-Active'!M269)</f>
        <v>45890</v>
      </c>
      <c r="G276" s="29" t="e">
        <f>DATEVALUE('PLM001-Active'!N269)</f>
        <v>#VALUE!</v>
      </c>
      <c r="H276" s="16" t="e">
        <f t="shared" si="21"/>
        <v>#VALUE!</v>
      </c>
      <c r="I276" s="28" t="str">
        <f>IF(ISERROR(DATEVALUE('PLM001-Active'!R269)),"",DATEVALUE('PLM001-Active'!R269))</f>
        <v/>
      </c>
      <c r="J276" s="29" t="str">
        <f>IF(ISERROR(DATEVALUE('PLM001-Active'!S269)),"",DATEVALUE('PLM001-Active'!S269))</f>
        <v/>
      </c>
      <c r="K276" s="16" t="str">
        <f t="shared" si="24"/>
        <v/>
      </c>
      <c r="L276" s="49" t="str">
        <f>'PLM001-Active'!P269</f>
        <v>Active</v>
      </c>
      <c r="M276" s="49">
        <f>'PLM001-Active'!U269</f>
        <v>0</v>
      </c>
      <c r="N276" s="49">
        <f>'PLM001-Active'!Q269</f>
        <v>0</v>
      </c>
      <c r="O276" s="94">
        <f>'PLM001-Active'!L269/100</f>
        <v>458.77</v>
      </c>
      <c r="P276" s="94" t="str">
        <f t="shared" si="22"/>
        <v>操作異常</v>
      </c>
      <c r="Q276" s="63" t="str">
        <f t="shared" ca="1" si="23"/>
        <v>任務異常 154 天</v>
      </c>
      <c r="R276" s="76"/>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row>
    <row r="277" spans="1:74" s="15" customFormat="1">
      <c r="A277" s="14">
        <v>27.900000000000102</v>
      </c>
      <c r="B277" s="14" t="str">
        <f>'PLM001-Active'!A270</f>
        <v>D250801R1</v>
      </c>
      <c r="C277" s="14" t="str">
        <f>'PLM001-Active'!B270</f>
        <v>SCX6标准/加长型技转</v>
      </c>
      <c r="D277" s="95" t="str">
        <f>'PLM001-Active'!E270</f>
        <v>物料采购</v>
      </c>
      <c r="E277" s="15" t="str">
        <f>IF('PLM001-Active'!I270="",'PLM001-Active'!H270,LEFT('PLM001-Active'!I270,3))</f>
        <v>郑仁春</v>
      </c>
      <c r="F277" s="28">
        <f>DATEVALUE('PLM001-Active'!M270)</f>
        <v>45947</v>
      </c>
      <c r="G277" s="29" t="e">
        <f>DATEVALUE('PLM001-Active'!N270)</f>
        <v>#VALUE!</v>
      </c>
      <c r="H277" s="16" t="e">
        <f t="shared" si="21"/>
        <v>#VALUE!</v>
      </c>
      <c r="I277" s="28">
        <f>IF(ISERROR(DATEVALUE('PLM001-Active'!R270)),"",DATEVALUE('PLM001-Active'!R270))</f>
        <v>45972</v>
      </c>
      <c r="J277" s="29" t="str">
        <f>IF(ISERROR(DATEVALUE('PLM001-Active'!S270)),"",DATEVALUE('PLM001-Active'!S270))</f>
        <v/>
      </c>
      <c r="K277" s="16" t="str">
        <f t="shared" si="24"/>
        <v/>
      </c>
      <c r="L277" s="49" t="str">
        <f>'PLM001-Active'!P270</f>
        <v>Complete</v>
      </c>
      <c r="M277" s="49">
        <f>'PLM001-Active'!U270</f>
        <v>0</v>
      </c>
      <c r="N277" s="49" t="str">
        <f>'PLM001-Active'!Q270</f>
        <v>2025/08/08</v>
      </c>
      <c r="O277" s="94">
        <f>'PLM001-Active'!L270/100</f>
        <v>458.8</v>
      </c>
      <c r="P277" s="94" t="str">
        <f t="shared" si="22"/>
        <v/>
      </c>
      <c r="Q277" s="63" t="str">
        <f t="shared" ca="1" si="23"/>
        <v/>
      </c>
      <c r="R277" s="76"/>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row>
    <row r="278" spans="1:74" s="15" customFormat="1" ht="25.5">
      <c r="A278" s="14">
        <v>28.000000000000099</v>
      </c>
      <c r="B278" s="14" t="str">
        <f>'PLM001-Active'!A271</f>
        <v>M250301R1</v>
      </c>
      <c r="C278" s="14" t="str">
        <f>'PLM001-Active'!B271</f>
        <v>軌道型顯示器夾管式超音波流量計</v>
      </c>
      <c r="D278" s="95" t="str">
        <f>'PLM001-Active'!E271</f>
        <v>DVT-QA樣機EOM建立</v>
      </c>
      <c r="E278" s="15" t="str">
        <f>IF('PLM001-Active'!I271="",'PLM001-Active'!H271,LEFT('PLM001-Active'!I271,3))</f>
        <v>魏暉恩</v>
      </c>
      <c r="F278" s="28">
        <f>DATEVALUE('PLM001-Active'!M271)</f>
        <v>45882</v>
      </c>
      <c r="G278" s="29" t="e">
        <f>DATEVALUE('PLM001-Active'!N271)</f>
        <v>#VALUE!</v>
      </c>
      <c r="H278" s="16" t="e">
        <f t="shared" si="21"/>
        <v>#VALUE!</v>
      </c>
      <c r="I278" s="28" t="str">
        <f>IF(ISERROR(DATEVALUE('PLM001-Active'!R271)),"",DATEVALUE('PLM001-Active'!R271))</f>
        <v/>
      </c>
      <c r="J278" s="29" t="str">
        <f>IF(ISERROR(DATEVALUE('PLM001-Active'!S271)),"",DATEVALUE('PLM001-Active'!S271))</f>
        <v/>
      </c>
      <c r="K278" s="16" t="str">
        <f>IF(ISERROR(IF(OR(J278=0,I278=0)," - ",NETWORKDAYS(I278,J278))),"",IF(OR(J278=0,I278=0)," - ",NETWORKDAYS(I278,J278)))</f>
        <v/>
      </c>
      <c r="L278" s="49" t="str">
        <f>'PLM001-Active'!P271</f>
        <v>Active</v>
      </c>
      <c r="M278" s="49">
        <f>'PLM001-Active'!U271</f>
        <v>0</v>
      </c>
      <c r="N278" s="49">
        <f>'PLM001-Active'!Q271</f>
        <v>0</v>
      </c>
      <c r="O278" s="94">
        <f>'PLM001-Active'!L271/100</f>
        <v>458.82</v>
      </c>
      <c r="P278" s="94" t="str">
        <f t="shared" si="22"/>
        <v>操作異常</v>
      </c>
      <c r="Q278" s="63" t="str">
        <f t="shared" ca="1" si="23"/>
        <v>任務異常 162 天</v>
      </c>
      <c r="R278" s="76"/>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row>
    <row r="279" spans="1:74" s="15" customFormat="1">
      <c r="A279" s="14">
        <v>28.100000000000101</v>
      </c>
      <c r="B279" s="14" t="str">
        <f>'PLM001-Active'!A272</f>
        <v>K250501R1</v>
      </c>
      <c r="C279" s="14" t="str">
        <f>'PLM001-Active'!B272</f>
        <v>C級奧多曼電子水表先期研究</v>
      </c>
      <c r="D279" s="95" t="str">
        <f>'PLM001-Active'!E272</f>
        <v>先期研究結案會議</v>
      </c>
      <c r="E279" s="15" t="str">
        <f>IF('PLM001-Active'!I272="",'PLM001-Active'!H272,LEFT('PLM001-Active'!I272,3))</f>
        <v>鄭貫中</v>
      </c>
      <c r="F279" s="28">
        <f>DATEVALUE('PLM001-Active'!M272)</f>
        <v>45884</v>
      </c>
      <c r="G279" s="29" t="e">
        <f>DATEVALUE('PLM001-Active'!N272)</f>
        <v>#VALUE!</v>
      </c>
      <c r="H279" s="16" t="e">
        <f t="shared" si="21"/>
        <v>#VALUE!</v>
      </c>
      <c r="I279" s="28" t="str">
        <f>IF(ISERROR(DATEVALUE('PLM001-Active'!R272)),"",DATEVALUE('PLM001-Active'!R272))</f>
        <v/>
      </c>
      <c r="J279" s="29" t="str">
        <f>IF(ISERROR(DATEVALUE('PLM001-Active'!S272)),"",DATEVALUE('PLM001-Active'!S272))</f>
        <v/>
      </c>
      <c r="K279" s="16" t="str">
        <f t="shared" si="24"/>
        <v/>
      </c>
      <c r="L279" s="49" t="str">
        <f>'PLM001-Active'!P272</f>
        <v>Active</v>
      </c>
      <c r="M279" s="49">
        <f>'PLM001-Active'!U272</f>
        <v>0</v>
      </c>
      <c r="N279" s="49">
        <f>'PLM001-Active'!Q272</f>
        <v>0</v>
      </c>
      <c r="O279" s="94">
        <f>'PLM001-Active'!L272/100</f>
        <v>458.83</v>
      </c>
      <c r="P279" s="94" t="str">
        <f t="shared" si="22"/>
        <v>操作異常</v>
      </c>
      <c r="Q279" s="63" t="str">
        <f t="shared" ca="1" si="23"/>
        <v>任務異常 160 天</v>
      </c>
      <c r="R279" s="76"/>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row>
    <row r="280" spans="1:74" s="15" customFormat="1" ht="38.25">
      <c r="A280" s="14">
        <v>28.200000000000099</v>
      </c>
      <c r="B280" s="14" t="str">
        <f>'PLM001-Active'!A273</f>
        <v>M250301R1</v>
      </c>
      <c r="C280" s="14" t="str">
        <f>'PLM001-Active'!B273</f>
        <v>軌道型顯示器夾管式超音波流量計</v>
      </c>
      <c r="D280" s="95" t="str">
        <f>'PLM001-Active'!E273</f>
        <v>型錄、DM與操作手冊草稿編修檔資料 (發起PLM提供給FAE)</v>
      </c>
      <c r="E280" s="15" t="str">
        <f>IF('PLM001-Active'!I273="",'PLM001-Active'!H273,LEFT('PLM001-Active'!I273,3))</f>
        <v>陳俊儒</v>
      </c>
      <c r="F280" s="28">
        <f>DATEVALUE('PLM001-Active'!M273)</f>
        <v>45889</v>
      </c>
      <c r="G280" s="29" t="e">
        <f>DATEVALUE('PLM001-Active'!N273)</f>
        <v>#VALUE!</v>
      </c>
      <c r="H280" s="16" t="e">
        <f t="shared" si="21"/>
        <v>#VALUE!</v>
      </c>
      <c r="I280" s="28" t="str">
        <f>IF(ISERROR(DATEVALUE('PLM001-Active'!R273)),"",DATEVALUE('PLM001-Active'!R273))</f>
        <v/>
      </c>
      <c r="J280" s="29" t="str">
        <f>IF(ISERROR(DATEVALUE('PLM001-Active'!S273)),"",DATEVALUE('PLM001-Active'!S273))</f>
        <v/>
      </c>
      <c r="K280" s="16" t="str">
        <f t="shared" si="24"/>
        <v/>
      </c>
      <c r="L280" s="49" t="str">
        <f>'PLM001-Active'!P273</f>
        <v>Active</v>
      </c>
      <c r="M280" s="49">
        <f>'PLM001-Active'!U273</f>
        <v>0</v>
      </c>
      <c r="N280" s="49">
        <f>'PLM001-Active'!Q273</f>
        <v>0</v>
      </c>
      <c r="O280" s="94">
        <f>'PLM001-Active'!L273/100</f>
        <v>458.83</v>
      </c>
      <c r="P280" s="94" t="str">
        <f t="shared" si="22"/>
        <v>操作異常</v>
      </c>
      <c r="Q280" s="63" t="str">
        <f t="shared" ca="1" si="23"/>
        <v>任務異常 155 天</v>
      </c>
      <c r="R280" s="76"/>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row>
    <row r="281" spans="1:74" s="15" customFormat="1" ht="25.5">
      <c r="A281" s="14">
        <v>28.3000000000001</v>
      </c>
      <c r="B281" s="14" t="str">
        <f>'PLM001-Active'!A274</f>
        <v>D250802R1</v>
      </c>
      <c r="C281" s="14" t="str">
        <f>'PLM001-Active'!B274</f>
        <v>申請量桶量槽製作資格</v>
      </c>
      <c r="D281" s="95" t="str">
        <f>'PLM001-Active'!E274</f>
        <v>量桶量槽製作資格申請評估</v>
      </c>
      <c r="E281" s="15" t="str">
        <f>IF('PLM001-Active'!I274="",'PLM001-Active'!H274,LEFT('PLM001-Active'!I274,3))</f>
        <v>何昆達</v>
      </c>
      <c r="F281" s="28">
        <f>DATEVALUE('PLM001-Active'!M274)</f>
        <v>45887</v>
      </c>
      <c r="G281" s="29" t="e">
        <f>DATEVALUE('PLM001-Active'!N274)</f>
        <v>#VALUE!</v>
      </c>
      <c r="H281" s="16" t="e">
        <f t="shared" si="21"/>
        <v>#VALUE!</v>
      </c>
      <c r="I281" s="28">
        <f>IF(ISERROR(DATEVALUE('PLM001-Active'!R274)),"",DATEVALUE('PLM001-Active'!R274))</f>
        <v>45898</v>
      </c>
      <c r="J281" s="29" t="str">
        <f>IF(ISERROR(DATEVALUE('PLM001-Active'!S274)),"",DATEVALUE('PLM001-Active'!S274))</f>
        <v/>
      </c>
      <c r="K281" s="16" t="str">
        <f t="shared" si="24"/>
        <v/>
      </c>
      <c r="L281" s="49" t="str">
        <f>'PLM001-Active'!P274</f>
        <v>Complete</v>
      </c>
      <c r="M281" s="49">
        <f>'PLM001-Active'!U274</f>
        <v>0</v>
      </c>
      <c r="N281" s="49" t="str">
        <f>'PLM001-Active'!Q274</f>
        <v>2025/08/18</v>
      </c>
      <c r="O281" s="94">
        <f>'PLM001-Active'!L274/100</f>
        <v>458.87</v>
      </c>
      <c r="P281" s="94" t="str">
        <f t="shared" si="22"/>
        <v/>
      </c>
      <c r="Q281" s="63" t="str">
        <f t="shared" ca="1" si="23"/>
        <v/>
      </c>
      <c r="R281" s="76"/>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row>
    <row r="282" spans="1:74" s="15" customFormat="1" ht="13.5" customHeight="1">
      <c r="A282" s="14">
        <v>28.400000000000102</v>
      </c>
      <c r="B282" s="14" t="str">
        <f>'PLM001-Active'!A275</f>
        <v>D250802R1</v>
      </c>
      <c r="C282" s="14" t="str">
        <f>'PLM001-Active'!B275</f>
        <v>申請量桶量槽製作資格</v>
      </c>
      <c r="D282" s="95" t="str">
        <f>'PLM001-Active'!E275</f>
        <v>購置標準器(量桶5L、10L、20L、50L)</v>
      </c>
      <c r="E282" s="15" t="str">
        <f>IF('PLM001-Active'!I275="",'PLM001-Active'!H275,LEFT('PLM001-Active'!I275,3))</f>
        <v>何昆達</v>
      </c>
      <c r="F282" s="28">
        <f>DATEVALUE('PLM001-Active'!M275)</f>
        <v>45888</v>
      </c>
      <c r="G282" s="29" t="e">
        <f>DATEVALUE('PLM001-Active'!N275)</f>
        <v>#VALUE!</v>
      </c>
      <c r="H282" s="16" t="e">
        <f t="shared" si="21"/>
        <v>#VALUE!</v>
      </c>
      <c r="I282" s="28">
        <f>IF(ISERROR(DATEVALUE('PLM001-Active'!R275)),"",DATEVALUE('PLM001-Active'!R275))</f>
        <v>45898</v>
      </c>
      <c r="J282" s="29" t="str">
        <f>IF(ISERROR(DATEVALUE('PLM001-Active'!S275)),"",DATEVALUE('PLM001-Active'!S275))</f>
        <v/>
      </c>
      <c r="K282" s="16" t="str">
        <f>IF(ISERROR(IF(OR(J282=0,I282=0)," - ",NETWORKDAYS(I282,J282))),"",IF(OR(J282=0,I282=0)," - ",NETWORKDAYS(I282,J282)))</f>
        <v/>
      </c>
      <c r="L282" s="49" t="str">
        <f>'PLM001-Active'!P275</f>
        <v>Complete</v>
      </c>
      <c r="M282" s="49">
        <f>'PLM001-Active'!U275</f>
        <v>0</v>
      </c>
      <c r="N282" s="49" t="str">
        <f>'PLM001-Active'!Q275</f>
        <v>2025/08/19</v>
      </c>
      <c r="O282" s="94">
        <f>'PLM001-Active'!L275/100</f>
        <v>458.88</v>
      </c>
      <c r="P282" s="94" t="str">
        <f t="shared" si="22"/>
        <v/>
      </c>
      <c r="Q282" s="63" t="str">
        <f t="shared" ca="1" si="23"/>
        <v/>
      </c>
      <c r="R282" s="76"/>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row>
    <row r="283" spans="1:74" s="15" customFormat="1" ht="25.5">
      <c r="A283" s="14">
        <v>28.500000000000099</v>
      </c>
      <c r="B283" s="14" t="str">
        <f>'PLM001-Active'!A276</f>
        <v>D250802R1</v>
      </c>
      <c r="C283" s="14" t="str">
        <f>'PLM001-Active'!B276</f>
        <v>申請量桶量槽製作資格</v>
      </c>
      <c r="D283" s="95" t="str">
        <f>'PLM001-Active'!E276</f>
        <v>標準量桶取得校正報告</v>
      </c>
      <c r="E283" s="15" t="str">
        <f>IF('PLM001-Active'!I276="",'PLM001-Active'!H276,LEFT('PLM001-Active'!I276,3))</f>
        <v>何昆達</v>
      </c>
      <c r="F283" s="28">
        <f>DATEVALUE('PLM001-Active'!M276)</f>
        <v>45889</v>
      </c>
      <c r="G283" s="29" t="e">
        <f>DATEVALUE('PLM001-Active'!N276)</f>
        <v>#VALUE!</v>
      </c>
      <c r="H283" s="16" t="e">
        <f t="shared" si="21"/>
        <v>#VALUE!</v>
      </c>
      <c r="I283" s="28">
        <f>IF(ISERROR(DATEVALUE('PLM001-Active'!R276)),"",DATEVALUE('PLM001-Active'!R276))</f>
        <v>45898</v>
      </c>
      <c r="J283" s="29" t="str">
        <f>IF(ISERROR(DATEVALUE('PLM001-Active'!S276)),"",DATEVALUE('PLM001-Active'!S276))</f>
        <v/>
      </c>
      <c r="K283" s="16" t="str">
        <f t="shared" si="24"/>
        <v/>
      </c>
      <c r="L283" s="49" t="str">
        <f>'PLM001-Active'!P276</f>
        <v>Complete</v>
      </c>
      <c r="M283" s="49">
        <f>'PLM001-Active'!U276</f>
        <v>0</v>
      </c>
      <c r="N283" s="49" t="str">
        <f>'PLM001-Active'!Q276</f>
        <v>2025/08/20</v>
      </c>
      <c r="O283" s="94">
        <f>'PLM001-Active'!L276/100</f>
        <v>458.89</v>
      </c>
      <c r="P283" s="94" t="str">
        <f t="shared" si="22"/>
        <v/>
      </c>
      <c r="Q283" s="63" t="str">
        <f t="shared" ca="1" si="23"/>
        <v/>
      </c>
      <c r="R283" s="76"/>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row>
    <row r="284" spans="1:74" s="15" customFormat="1" ht="13.5" customHeight="1">
      <c r="A284" s="14">
        <v>28.600000000000101</v>
      </c>
      <c r="B284" s="14" t="str">
        <f>'PLM001-Active'!A277</f>
        <v>M240101P1</v>
      </c>
      <c r="C284" s="14" t="str">
        <f>'PLM001-Active'!B277</f>
        <v>首次生產-液體洩漏偵測器</v>
      </c>
      <c r="D284" s="95" t="str">
        <f>'PLM001-Active'!E277</f>
        <v>熱縮套脫落改善</v>
      </c>
      <c r="E284" s="15" t="str">
        <f>IF('PLM001-Active'!I277="",'PLM001-Active'!H277,LEFT('PLM001-Active'!I277,3))</f>
        <v>蘇漢城</v>
      </c>
      <c r="F284" s="28">
        <f>DATEVALUE('PLM001-Active'!M277)</f>
        <v>45992</v>
      </c>
      <c r="G284" s="29" t="e">
        <f>DATEVALUE('PLM001-Active'!N277)</f>
        <v>#VALUE!</v>
      </c>
      <c r="H284" s="16" t="e">
        <f t="shared" si="21"/>
        <v>#VALUE!</v>
      </c>
      <c r="I284" s="28" t="str">
        <f>IF(ISERROR(DATEVALUE('PLM001-Active'!R277)),"",DATEVALUE('PLM001-Active'!R277))</f>
        <v/>
      </c>
      <c r="J284" s="29" t="str">
        <f>IF(ISERROR(DATEVALUE('PLM001-Active'!S277)),"",DATEVALUE('PLM001-Active'!S277))</f>
        <v/>
      </c>
      <c r="K284" s="16" t="str">
        <f>IF(ISERROR(IF(OR(J284=0,I284=0)," - ",NETWORKDAYS(I284,J284))),"",IF(OR(J284=0,I284=0)," - ",NETWORKDAYS(I284,J284)))</f>
        <v/>
      </c>
      <c r="L284" s="49" t="str">
        <f>'PLM001-Active'!P277</f>
        <v>Active</v>
      </c>
      <c r="M284" s="49">
        <f>'PLM001-Active'!U277</f>
        <v>0</v>
      </c>
      <c r="N284" s="49">
        <f>'PLM001-Active'!Q277</f>
        <v>0</v>
      </c>
      <c r="O284" s="94">
        <f>'PLM001-Active'!L277/100</f>
        <v>458.89</v>
      </c>
      <c r="P284" s="94" t="str">
        <f t="shared" si="22"/>
        <v>操作異常</v>
      </c>
      <c r="Q284" s="63" t="str">
        <f t="shared" ca="1" si="23"/>
        <v>任務異常 52 天</v>
      </c>
      <c r="R284" s="76"/>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row>
    <row r="285" spans="1:74" s="15" customFormat="1" ht="38.25">
      <c r="A285" s="14">
        <v>28.700000000000099</v>
      </c>
      <c r="B285" s="14" t="str">
        <f>'PLM001-Active'!A278</f>
        <v>D250802R1</v>
      </c>
      <c r="C285" s="14" t="str">
        <f>'PLM001-Active'!B278</f>
        <v>申請量桶量槽製作資格</v>
      </c>
      <c r="D285" s="95" t="str">
        <f>'PLM001-Active'!E278</f>
        <v>申請標準器(流量計1m3/h及10m3/h以上各一只)</v>
      </c>
      <c r="E285" s="15" t="str">
        <f>IF('PLM001-Active'!I278="",'PLM001-Active'!H278,LEFT('PLM001-Active'!I278,3))</f>
        <v>何昆達</v>
      </c>
      <c r="F285" s="28">
        <f>DATEVALUE('PLM001-Active'!M278)</f>
        <v>45894</v>
      </c>
      <c r="G285" s="29" t="e">
        <f>DATEVALUE('PLM001-Active'!N278)</f>
        <v>#VALUE!</v>
      </c>
      <c r="H285" s="16" t="e">
        <f t="shared" si="21"/>
        <v>#VALUE!</v>
      </c>
      <c r="I285" s="28">
        <f>IF(ISERROR(DATEVALUE('PLM001-Active'!R278)),"",DATEVALUE('PLM001-Active'!R278))</f>
        <v>45898</v>
      </c>
      <c r="J285" s="29" t="str">
        <f>IF(ISERROR(DATEVALUE('PLM001-Active'!S278)),"",DATEVALUE('PLM001-Active'!S278))</f>
        <v/>
      </c>
      <c r="K285" s="16" t="str">
        <f t="shared" si="24"/>
        <v/>
      </c>
      <c r="L285" s="49" t="str">
        <f>'PLM001-Active'!P278</f>
        <v>Complete</v>
      </c>
      <c r="M285" s="49">
        <f>'PLM001-Active'!U278</f>
        <v>0</v>
      </c>
      <c r="N285" s="49" t="str">
        <f>'PLM001-Active'!Q278</f>
        <v>2025/08/21</v>
      </c>
      <c r="O285" s="94">
        <f>'PLM001-Active'!L278/100</f>
        <v>458.9</v>
      </c>
      <c r="P285" s="94" t="str">
        <f t="shared" si="22"/>
        <v/>
      </c>
      <c r="Q285" s="63" t="str">
        <f t="shared" ca="1" si="23"/>
        <v/>
      </c>
      <c r="R285" s="76"/>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row>
    <row r="286" spans="1:74" s="15" customFormat="1">
      <c r="A286" s="14">
        <v>28.8000000000001</v>
      </c>
      <c r="B286" s="14" t="str">
        <f>'PLM001-Active'!A279</f>
        <v>M250301R1</v>
      </c>
      <c r="C286" s="14" t="str">
        <f>'PLM001-Active'!B279</f>
        <v>軌道型顯示器夾管式超音波流量計</v>
      </c>
      <c r="D286" s="95" t="str">
        <f>'PLM001-Active'!E279</f>
        <v>DVT-QA測試</v>
      </c>
      <c r="E286" s="15" t="str">
        <f>IF('PLM001-Active'!I279="",'PLM001-Active'!H279,LEFT('PLM001-Active'!I279,3))</f>
        <v>陳威宏</v>
      </c>
      <c r="F286" s="28">
        <f>DATEVALUE('PLM001-Active'!M279)</f>
        <v>45910</v>
      </c>
      <c r="G286" s="29" t="e">
        <f>DATEVALUE('PLM001-Active'!N279)</f>
        <v>#VALUE!</v>
      </c>
      <c r="H286" s="16" t="e">
        <f t="shared" si="21"/>
        <v>#VALUE!</v>
      </c>
      <c r="I286" s="28" t="str">
        <f>IF(ISERROR(DATEVALUE('PLM001-Active'!R279)),"",DATEVALUE('PLM001-Active'!R279))</f>
        <v/>
      </c>
      <c r="J286" s="29" t="str">
        <f>IF(ISERROR(DATEVALUE('PLM001-Active'!S279)),"",DATEVALUE('PLM001-Active'!S279))</f>
        <v/>
      </c>
      <c r="K286" s="16" t="str">
        <f t="shared" si="24"/>
        <v/>
      </c>
      <c r="L286" s="49" t="str">
        <f>'PLM001-Active'!P279</f>
        <v>Active</v>
      </c>
      <c r="M286" s="49">
        <f>'PLM001-Active'!U279</f>
        <v>0</v>
      </c>
      <c r="N286" s="49">
        <f>'PLM001-Active'!Q279</f>
        <v>0</v>
      </c>
      <c r="O286" s="94">
        <f>'PLM001-Active'!L279/100</f>
        <v>458.9</v>
      </c>
      <c r="P286" s="94" t="str">
        <f t="shared" si="22"/>
        <v>操作異常</v>
      </c>
      <c r="Q286" s="63" t="str">
        <f t="shared" ca="1" si="23"/>
        <v>任務異常 134 天</v>
      </c>
      <c r="R286" s="76"/>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row>
    <row r="287" spans="1:74" s="15" customFormat="1" ht="13.5" customHeight="1">
      <c r="A287" s="14">
        <v>28.900000000000102</v>
      </c>
      <c r="B287" s="14" t="str">
        <f>'PLM001-Active'!A280</f>
        <v>D250301R1</v>
      </c>
      <c r="C287" s="14" t="str">
        <f>'PLM001-Active'!B280</f>
        <v>EPD電磁流量計技转</v>
      </c>
      <c r="D287" s="95" t="str">
        <f>'PLM001-Active'!E280</f>
        <v>产品导入方案评估</v>
      </c>
      <c r="E287" s="15" t="str">
        <f>IF('PLM001-Active'!I280="",'PLM001-Active'!H280,LEFT('PLM001-Active'!I280,3))</f>
        <v>汪佳凯</v>
      </c>
      <c r="F287" s="28">
        <f>DATEVALUE('PLM001-Active'!M280)</f>
        <v>45910</v>
      </c>
      <c r="G287" s="29" t="e">
        <f>DATEVALUE('PLM001-Active'!N280)</f>
        <v>#VALUE!</v>
      </c>
      <c r="H287" s="16" t="e">
        <f t="shared" si="21"/>
        <v>#VALUE!</v>
      </c>
      <c r="I287" s="28">
        <f>IF(ISERROR(DATEVALUE('PLM001-Active'!R280)),"",DATEVALUE('PLM001-Active'!R280))</f>
        <v>45972</v>
      </c>
      <c r="J287" s="29" t="str">
        <f>IF(ISERROR(DATEVALUE('PLM001-Active'!S280)),"",DATEVALUE('PLM001-Active'!S280))</f>
        <v/>
      </c>
      <c r="K287" s="16" t="str">
        <f t="shared" si="24"/>
        <v/>
      </c>
      <c r="L287" s="49" t="str">
        <f>'PLM001-Active'!P280</f>
        <v>Complete</v>
      </c>
      <c r="M287" s="49">
        <f>'PLM001-Active'!U280</f>
        <v>0</v>
      </c>
      <c r="N287" s="49" t="str">
        <f>'PLM001-Active'!Q280</f>
        <v>2025/08/22</v>
      </c>
      <c r="O287" s="94">
        <f>'PLM001-Active'!L280/100</f>
        <v>458.91</v>
      </c>
      <c r="P287" s="94" t="str">
        <f t="shared" si="22"/>
        <v/>
      </c>
      <c r="Q287" s="63" t="str">
        <f t="shared" ca="1" si="23"/>
        <v/>
      </c>
      <c r="R287" s="76"/>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row>
    <row r="288" spans="1:74" s="15" customFormat="1" ht="13.5" customHeight="1">
      <c r="A288" s="14">
        <v>29.000000000000099</v>
      </c>
      <c r="B288" s="14" t="str">
        <f>'PLM001-Active'!A281</f>
        <v>D250703R1</v>
      </c>
      <c r="C288" s="14" t="str">
        <f>'PLM001-Active'!B281</f>
        <v>EPH連板電測治具</v>
      </c>
      <c r="D288" s="95" t="str">
        <f>'PLM001-Active'!E281</f>
        <v>發外製作</v>
      </c>
      <c r="E288" s="15" t="str">
        <f>IF('PLM001-Active'!I281="",'PLM001-Active'!H281,LEFT('PLM001-Active'!I281,3))</f>
        <v>賴慶樺</v>
      </c>
      <c r="F288" s="28">
        <f>DATEVALUE('PLM001-Active'!M281)</f>
        <v>45912</v>
      </c>
      <c r="G288" s="29" t="e">
        <f>DATEVALUE('PLM001-Active'!N281)</f>
        <v>#VALUE!</v>
      </c>
      <c r="H288" s="16" t="e">
        <f t="shared" si="21"/>
        <v>#VALUE!</v>
      </c>
      <c r="I288" s="28">
        <f>IF(ISERROR(DATEVALUE('PLM001-Active'!R281)),"",DATEVALUE('PLM001-Active'!R281))</f>
        <v>45968</v>
      </c>
      <c r="J288" s="29" t="str">
        <f>IF(ISERROR(DATEVALUE('PLM001-Active'!S281)),"",DATEVALUE('PLM001-Active'!S281))</f>
        <v/>
      </c>
      <c r="K288" s="16" t="str">
        <f t="shared" si="24"/>
        <v/>
      </c>
      <c r="L288" s="49" t="str">
        <f>'PLM001-Active'!P281</f>
        <v>Complete</v>
      </c>
      <c r="M288" s="49">
        <f>'PLM001-Active'!U281</f>
        <v>0</v>
      </c>
      <c r="N288" s="49" t="str">
        <f>'PLM001-Active'!Q281</f>
        <v>2025/07/29</v>
      </c>
      <c r="O288" s="94">
        <f>'PLM001-Active'!L281/100</f>
        <v>458.94</v>
      </c>
      <c r="P288" s="94" t="str">
        <f t="shared" si="22"/>
        <v/>
      </c>
      <c r="Q288" s="63" t="str">
        <f t="shared" ca="1" si="23"/>
        <v/>
      </c>
      <c r="R288" s="76"/>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row>
    <row r="289" spans="1:74" s="15" customFormat="1" ht="13.5" customHeight="1">
      <c r="A289" s="14">
        <v>29.100000000000101</v>
      </c>
      <c r="B289" s="14" t="str">
        <f>'PLM001-Active'!A282</f>
        <v>D250802R1</v>
      </c>
      <c r="C289" s="14" t="str">
        <f>'PLM001-Active'!B282</f>
        <v>申請量桶量槽製作資格</v>
      </c>
      <c r="D289" s="95" t="str">
        <f>'PLM001-Active'!E282</f>
        <v>標準流量計取得校正報告</v>
      </c>
      <c r="E289" s="15" t="str">
        <f>IF('PLM001-Active'!I282="",'PLM001-Active'!H282,LEFT('PLM001-Active'!I282,3))</f>
        <v>何昆達</v>
      </c>
      <c r="F289" s="28">
        <f>DATEVALUE('PLM001-Active'!M282)</f>
        <v>45895</v>
      </c>
      <c r="G289" s="29" t="e">
        <f>DATEVALUE('PLM001-Active'!N282)</f>
        <v>#VALUE!</v>
      </c>
      <c r="H289" s="16" t="e">
        <f t="shared" si="21"/>
        <v>#VALUE!</v>
      </c>
      <c r="I289" s="28">
        <f>IF(ISERROR(DATEVALUE('PLM001-Active'!R282)),"",DATEVALUE('PLM001-Active'!R282))</f>
        <v>45898</v>
      </c>
      <c r="J289" s="29" t="str">
        <f>IF(ISERROR(DATEVALUE('PLM001-Active'!S282)),"",DATEVALUE('PLM001-Active'!S282))</f>
        <v/>
      </c>
      <c r="K289" s="16" t="str">
        <f t="shared" si="24"/>
        <v/>
      </c>
      <c r="L289" s="49" t="str">
        <f>'PLM001-Active'!P282</f>
        <v>Complete</v>
      </c>
      <c r="M289" s="49">
        <f>'PLM001-Active'!U282</f>
        <v>0</v>
      </c>
      <c r="N289" s="49" t="str">
        <f>'PLM001-Active'!Q282</f>
        <v>2025/08/26</v>
      </c>
      <c r="O289" s="94">
        <f>'PLM001-Active'!L282/100</f>
        <v>458.95</v>
      </c>
      <c r="P289" s="94" t="str">
        <f t="shared" si="22"/>
        <v/>
      </c>
      <c r="Q289" s="63" t="str">
        <f t="shared" ca="1" si="23"/>
        <v/>
      </c>
      <c r="R289" s="76"/>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row>
    <row r="290" spans="1:74" s="15" customFormat="1" ht="13.5" customHeight="1">
      <c r="A290" s="14">
        <v>29.200000000000099</v>
      </c>
      <c r="B290" s="14" t="str">
        <f>'PLM001-Active'!A283</f>
        <v>M250301R1</v>
      </c>
      <c r="C290" s="14" t="str">
        <f>'PLM001-Active'!B283</f>
        <v>軌道型顯示器夾管式超音波流量計</v>
      </c>
      <c r="D290" s="95" t="str">
        <f>'PLM001-Active'!E283</f>
        <v>評估首產及送樣規格及套數</v>
      </c>
      <c r="E290" s="15" t="str">
        <f>IF('PLM001-Active'!I283="",'PLM001-Active'!H283,LEFT('PLM001-Active'!I283,3))</f>
        <v>郭俊元</v>
      </c>
      <c r="F290" s="28">
        <f>DATEVALUE('PLM001-Active'!M283)</f>
        <v>45915</v>
      </c>
      <c r="G290" s="29" t="e">
        <f>DATEVALUE('PLM001-Active'!N283)</f>
        <v>#VALUE!</v>
      </c>
      <c r="H290" s="16" t="e">
        <f t="shared" si="21"/>
        <v>#VALUE!</v>
      </c>
      <c r="I290" s="28" t="str">
        <f>IF(ISERROR(DATEVALUE('PLM001-Active'!R283)),"",DATEVALUE('PLM001-Active'!R283))</f>
        <v/>
      </c>
      <c r="J290" s="29" t="str">
        <f>IF(ISERROR(DATEVALUE('PLM001-Active'!S283)),"",DATEVALUE('PLM001-Active'!S283))</f>
        <v/>
      </c>
      <c r="K290" s="16" t="str">
        <f t="shared" si="24"/>
        <v/>
      </c>
      <c r="L290" s="49" t="str">
        <f>'PLM001-Active'!P283</f>
        <v>Active</v>
      </c>
      <c r="M290" s="49">
        <f>'PLM001-Active'!U283</f>
        <v>0</v>
      </c>
      <c r="N290" s="49">
        <f>'PLM001-Active'!Q283</f>
        <v>0</v>
      </c>
      <c r="O290" s="94">
        <f>'PLM001-Active'!L283/100</f>
        <v>458.95</v>
      </c>
      <c r="P290" s="94" t="str">
        <f t="shared" si="22"/>
        <v>操作異常</v>
      </c>
      <c r="Q290" s="63" t="str">
        <f t="shared" ca="1" si="23"/>
        <v>任務異常 129 天</v>
      </c>
      <c r="R290" s="76"/>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row>
    <row r="291" spans="1:74" s="15" customFormat="1" ht="13.5" customHeight="1">
      <c r="A291" s="14">
        <v>29.3000000000001</v>
      </c>
      <c r="B291" s="14" t="str">
        <f>'PLM001-Active'!A284</f>
        <v>D250802R1</v>
      </c>
      <c r="C291" s="14" t="str">
        <f>'PLM001-Active'!B284</f>
        <v>申請量桶量槽製作資格</v>
      </c>
      <c r="D291" s="95" t="str">
        <f>'PLM001-Active'!E284</f>
        <v>申請度量衡業營業許可程序評估</v>
      </c>
      <c r="E291" s="15" t="str">
        <f>IF('PLM001-Active'!I284="",'PLM001-Active'!H284,LEFT('PLM001-Active'!I284,3))</f>
        <v>何昆達</v>
      </c>
      <c r="F291" s="28">
        <f>DATEVALUE('PLM001-Active'!M284)</f>
        <v>45896</v>
      </c>
      <c r="G291" s="29" t="e">
        <f>DATEVALUE('PLM001-Active'!N284)</f>
        <v>#VALUE!</v>
      </c>
      <c r="H291" s="16" t="e">
        <f t="shared" si="21"/>
        <v>#VALUE!</v>
      </c>
      <c r="I291" s="28">
        <f>IF(ISERROR(DATEVALUE('PLM001-Active'!R284)),"",DATEVALUE('PLM001-Active'!R284))</f>
        <v>45898</v>
      </c>
      <c r="J291" s="29" t="str">
        <f>IF(ISERROR(DATEVALUE('PLM001-Active'!S284)),"",DATEVALUE('PLM001-Active'!S284))</f>
        <v/>
      </c>
      <c r="K291" s="16" t="str">
        <f t="shared" si="24"/>
        <v/>
      </c>
      <c r="L291" s="49" t="str">
        <f>'PLM001-Active'!P284</f>
        <v>Complete</v>
      </c>
      <c r="M291" s="49">
        <f>'PLM001-Active'!U284</f>
        <v>0</v>
      </c>
      <c r="N291" s="49" t="str">
        <f>'PLM001-Active'!Q284</f>
        <v>2025/08/27</v>
      </c>
      <c r="O291" s="94">
        <f>'PLM001-Active'!L284/100</f>
        <v>458.96</v>
      </c>
      <c r="P291" s="94" t="str">
        <f t="shared" si="22"/>
        <v/>
      </c>
      <c r="Q291" s="63" t="str">
        <f t="shared" ca="1" si="23"/>
        <v/>
      </c>
      <c r="R291" s="76"/>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row>
    <row r="292" spans="1:74" s="15" customFormat="1" ht="13.5" customHeight="1">
      <c r="A292" s="14">
        <v>29.400000000000102</v>
      </c>
      <c r="B292" s="14" t="str">
        <f>'PLM001-Active'!A285</f>
        <v>D250802R1</v>
      </c>
      <c r="C292" s="14" t="str">
        <f>'PLM001-Active'!B285</f>
        <v>申請量桶量槽製作資格</v>
      </c>
      <c r="D292" s="95" t="str">
        <f>'PLM001-Active'!E285</f>
        <v>度量衡業營業許可項目變更相關資料匯整及申請</v>
      </c>
      <c r="E292" s="15" t="str">
        <f>IF('PLM001-Active'!I285="",'PLM001-Active'!H285,LEFT('PLM001-Active'!I285,3))</f>
        <v>何昆達</v>
      </c>
      <c r="F292" s="28">
        <f>DATEVALUE('PLM001-Active'!M285)</f>
        <v>45897</v>
      </c>
      <c r="G292" s="29" t="e">
        <f>DATEVALUE('PLM001-Active'!N285)</f>
        <v>#VALUE!</v>
      </c>
      <c r="H292" s="16" t="e">
        <f t="shared" si="21"/>
        <v>#VALUE!</v>
      </c>
      <c r="I292" s="28">
        <f>IF(ISERROR(DATEVALUE('PLM001-Active'!R285)),"",DATEVALUE('PLM001-Active'!R285))</f>
        <v>45898</v>
      </c>
      <c r="J292" s="29" t="str">
        <f>IF(ISERROR(DATEVALUE('PLM001-Active'!S285)),"",DATEVALUE('PLM001-Active'!S285))</f>
        <v/>
      </c>
      <c r="K292" s="16" t="str">
        <f t="shared" si="24"/>
        <v/>
      </c>
      <c r="L292" s="49" t="str">
        <f>'PLM001-Active'!P285</f>
        <v>Complete</v>
      </c>
      <c r="M292" s="49">
        <f>'PLM001-Active'!U285</f>
        <v>0</v>
      </c>
      <c r="N292" s="49" t="str">
        <f>'PLM001-Active'!Q285</f>
        <v>2025/08/28</v>
      </c>
      <c r="O292" s="94">
        <f>'PLM001-Active'!L285/100</f>
        <v>458.97</v>
      </c>
      <c r="P292" s="94" t="str">
        <f t="shared" si="22"/>
        <v/>
      </c>
      <c r="Q292" s="63" t="str">
        <f t="shared" ca="1" si="23"/>
        <v/>
      </c>
      <c r="R292" s="76"/>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row>
    <row r="293" spans="1:74" s="15" customFormat="1" ht="13.5" customHeight="1">
      <c r="A293" s="14">
        <v>29.500000000000099</v>
      </c>
      <c r="B293" s="14" t="str">
        <f>'PLM001-Active'!A286</f>
        <v>M240804R1</v>
      </c>
      <c r="C293" s="14" t="str">
        <f>'PLM001-Active'!B286</f>
        <v>PVD二口二位閥展型(DN15、DN20)</v>
      </c>
      <c r="D293" s="95" t="str">
        <f>'PLM001-Active'!E286</f>
        <v>列印專案繳付清單(簽核)-SmartQ PLM026</v>
      </c>
      <c r="E293" s="15" t="str">
        <f>IF('PLM001-Active'!I286="",'PLM001-Active'!H286,LEFT('PLM001-Active'!I286,3))</f>
        <v>葉宏政</v>
      </c>
      <c r="F293" s="28">
        <f>DATEVALUE('PLM001-Active'!M286)</f>
        <v>45897</v>
      </c>
      <c r="G293" s="29" t="e">
        <f>DATEVALUE('PLM001-Active'!N286)</f>
        <v>#VALUE!</v>
      </c>
      <c r="H293" s="16" t="e">
        <f t="shared" si="21"/>
        <v>#VALUE!</v>
      </c>
      <c r="I293" s="28" t="str">
        <f>IF(ISERROR(DATEVALUE('PLM001-Active'!R286)),"",DATEVALUE('PLM001-Active'!R286))</f>
        <v/>
      </c>
      <c r="J293" s="29" t="str">
        <f>IF(ISERROR(DATEVALUE('PLM001-Active'!S286)),"",DATEVALUE('PLM001-Active'!S286))</f>
        <v/>
      </c>
      <c r="K293" s="16" t="str">
        <f t="shared" si="24"/>
        <v/>
      </c>
      <c r="L293" s="49" t="str">
        <f>'PLM001-Active'!P286</f>
        <v>Active</v>
      </c>
      <c r="M293" s="49">
        <f>'PLM001-Active'!U286</f>
        <v>0</v>
      </c>
      <c r="N293" s="49">
        <f>'PLM001-Active'!Q286</f>
        <v>0</v>
      </c>
      <c r="O293" s="94">
        <f>'PLM001-Active'!L286/100</f>
        <v>458.97</v>
      </c>
      <c r="P293" s="94" t="str">
        <f t="shared" si="22"/>
        <v>操作異常</v>
      </c>
      <c r="Q293" s="63" t="str">
        <f t="shared" ca="1" si="23"/>
        <v>任務異常 147 天</v>
      </c>
      <c r="R293" s="76"/>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row>
    <row r="294" spans="1:74" s="15" customFormat="1" ht="13.5" customHeight="1">
      <c r="A294" s="14">
        <v>29.600000000000101</v>
      </c>
      <c r="B294" s="14" t="str">
        <f>'PLM001-Active'!A287</f>
        <v>D250802R1</v>
      </c>
      <c r="C294" s="14" t="str">
        <f>'PLM001-Active'!B287</f>
        <v>申請量桶量槽製作資格</v>
      </c>
      <c r="D294" s="95" t="str">
        <f>'PLM001-Active'!E287</f>
        <v>提出度量衡業營業許可項目變更申請</v>
      </c>
      <c r="E294" s="15" t="str">
        <f>IF('PLM001-Active'!I287="",'PLM001-Active'!H287,LEFT('PLM001-Active'!I287,3))</f>
        <v>何昆達</v>
      </c>
      <c r="F294" s="28">
        <f>DATEVALUE('PLM001-Active'!M287)</f>
        <v>45898</v>
      </c>
      <c r="G294" s="29" t="e">
        <f>DATEVALUE('PLM001-Active'!N287)</f>
        <v>#VALUE!</v>
      </c>
      <c r="H294" s="16" t="e">
        <f t="shared" si="21"/>
        <v>#VALUE!</v>
      </c>
      <c r="I294" s="28">
        <f>IF(ISERROR(DATEVALUE('PLM001-Active'!R287)),"",DATEVALUE('PLM001-Active'!R287))</f>
        <v>45908</v>
      </c>
      <c r="J294" s="29" t="str">
        <f>IF(ISERROR(DATEVALUE('PLM001-Active'!S287)),"",DATEVALUE('PLM001-Active'!S287))</f>
        <v/>
      </c>
      <c r="K294" s="16" t="str">
        <f t="shared" si="24"/>
        <v/>
      </c>
      <c r="L294" s="49" t="str">
        <f>'PLM001-Active'!P287</f>
        <v>Complete</v>
      </c>
      <c r="M294" s="49">
        <f>'PLM001-Active'!U287</f>
        <v>0</v>
      </c>
      <c r="N294" s="49" t="str">
        <f>'PLM001-Active'!Q287</f>
        <v>2025/08/29</v>
      </c>
      <c r="O294" s="94">
        <f>'PLM001-Active'!L287/100</f>
        <v>458.98</v>
      </c>
      <c r="P294" s="94" t="str">
        <f t="shared" si="22"/>
        <v/>
      </c>
      <c r="Q294" s="63" t="str">
        <f t="shared" ca="1" si="23"/>
        <v/>
      </c>
      <c r="R294" s="76"/>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row>
    <row r="295" spans="1:74" s="15" customFormat="1" ht="13.5" customHeight="1">
      <c r="A295" s="14">
        <v>29.700000000000099</v>
      </c>
      <c r="B295" s="14" t="str">
        <f>'PLM001-Active'!A288</f>
        <v>D250802R1</v>
      </c>
      <c r="C295" s="14" t="str">
        <f>'PLM001-Active'!B288</f>
        <v>申請量桶量槽製作資格</v>
      </c>
      <c r="D295" s="95" t="str">
        <f>'PLM001-Active'!E288</f>
        <v>度量衡業營業許可項目變更申請文件審核(標檢局)</v>
      </c>
      <c r="E295" s="15" t="str">
        <f>IF('PLM001-Active'!I288="",'PLM001-Active'!H288,LEFT('PLM001-Active'!I288,3))</f>
        <v>何昆達</v>
      </c>
      <c r="F295" s="28">
        <f>DATEVALUE('PLM001-Active'!M288)</f>
        <v>45912</v>
      </c>
      <c r="G295" s="29" t="e">
        <f>DATEVALUE('PLM001-Active'!N288)</f>
        <v>#VALUE!</v>
      </c>
      <c r="H295" s="16" t="e">
        <f t="shared" si="21"/>
        <v>#VALUE!</v>
      </c>
      <c r="I295" s="28">
        <f>IF(ISERROR(DATEVALUE('PLM001-Active'!R288)),"",DATEVALUE('PLM001-Active'!R288))</f>
        <v>45959</v>
      </c>
      <c r="J295" s="29" t="str">
        <f>IF(ISERROR(DATEVALUE('PLM001-Active'!S288)),"",DATEVALUE('PLM001-Active'!S288))</f>
        <v/>
      </c>
      <c r="K295" s="16" t="str">
        <f t="shared" si="24"/>
        <v/>
      </c>
      <c r="L295" s="49" t="str">
        <f>'PLM001-Active'!P288</f>
        <v>Complete</v>
      </c>
      <c r="M295" s="49">
        <f>'PLM001-Active'!U288</f>
        <v>0</v>
      </c>
      <c r="N295" s="49" t="str">
        <f>'PLM001-Active'!Q288</f>
        <v>2025/10/03</v>
      </c>
      <c r="O295" s="94">
        <f>'PLM001-Active'!L288/100</f>
        <v>459.01</v>
      </c>
      <c r="P295" s="94" t="str">
        <f t="shared" si="22"/>
        <v/>
      </c>
      <c r="Q295" s="63" t="str">
        <f t="shared" ca="1" si="23"/>
        <v/>
      </c>
      <c r="R295" s="76"/>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row>
    <row r="296" spans="1:74" s="15" customFormat="1" ht="13.5" customHeight="1">
      <c r="A296" s="14">
        <v>29.8000000000001</v>
      </c>
      <c r="B296" s="14" t="str">
        <f>'PLM001-Active'!A289</f>
        <v>D250701R1</v>
      </c>
      <c r="C296" s="14" t="str">
        <f>'PLM001-Active'!B289</f>
        <v>EGX5标准型技转</v>
      </c>
      <c r="D296" s="95" t="str">
        <f>'PLM001-Active'!E289</f>
        <v>研发试产，制作样品</v>
      </c>
      <c r="E296" s="15" t="str">
        <f>IF('PLM001-Active'!I289="",'PLM001-Active'!H289,LEFT('PLM001-Active'!I289,3))</f>
        <v>汪佳凯</v>
      </c>
      <c r="F296" s="28">
        <f>DATEVALUE('PLM001-Active'!M289)</f>
        <v>45946</v>
      </c>
      <c r="G296" s="29" t="e">
        <f>DATEVALUE('PLM001-Active'!N289)</f>
        <v>#VALUE!</v>
      </c>
      <c r="H296" s="16" t="e">
        <f t="shared" si="21"/>
        <v>#VALUE!</v>
      </c>
      <c r="I296" s="28">
        <f>IF(ISERROR(DATEVALUE('PLM001-Active'!R289)),"",DATEVALUE('PLM001-Active'!R289))</f>
        <v>45972</v>
      </c>
      <c r="J296" s="29" t="str">
        <f>IF(ISERROR(DATEVALUE('PLM001-Active'!S289)),"",DATEVALUE('PLM001-Active'!S289))</f>
        <v/>
      </c>
      <c r="K296" s="16" t="str">
        <f t="shared" si="24"/>
        <v/>
      </c>
      <c r="L296" s="49" t="str">
        <f>'PLM001-Active'!P289</f>
        <v>Complete</v>
      </c>
      <c r="M296" s="49">
        <f>'PLM001-Active'!U289</f>
        <v>0</v>
      </c>
      <c r="N296" s="49" t="str">
        <f>'PLM001-Active'!Q289</f>
        <v>2025/09/02</v>
      </c>
      <c r="O296" s="94">
        <f>'PLM001-Active'!L289/100</f>
        <v>459.02</v>
      </c>
      <c r="P296" s="94" t="str">
        <f t="shared" si="22"/>
        <v/>
      </c>
      <c r="Q296" s="63" t="str">
        <f t="shared" ca="1" si="23"/>
        <v/>
      </c>
      <c r="R296" s="76"/>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row>
    <row r="297" spans="1:74" s="15" customFormat="1" ht="13.5" customHeight="1">
      <c r="A297" s="14">
        <v>29.900000000000102</v>
      </c>
      <c r="B297" s="14" t="str">
        <f>'PLM001-Active'!A290</f>
        <v>D250301R1</v>
      </c>
      <c r="C297" s="14" t="str">
        <f>'PLM001-Active'!B290</f>
        <v>EPD電磁流量計技转</v>
      </c>
      <c r="D297" s="95" t="str">
        <f>'PLM001-Active'!E290</f>
        <v>文件審查 (BOM.圖面.SOP)</v>
      </c>
      <c r="E297" s="15" t="str">
        <f>IF('PLM001-Active'!I290="",'PLM001-Active'!H290,LEFT('PLM001-Active'!I290,3))</f>
        <v>汪佳凯</v>
      </c>
      <c r="F297" s="28">
        <f>DATEVALUE('PLM001-Active'!M290)</f>
        <v>45931</v>
      </c>
      <c r="G297" s="29" t="e">
        <f>DATEVALUE('PLM001-Active'!N290)</f>
        <v>#VALUE!</v>
      </c>
      <c r="H297" s="16" t="e">
        <f t="shared" si="21"/>
        <v>#VALUE!</v>
      </c>
      <c r="I297" s="28">
        <f>IF(ISERROR(DATEVALUE('PLM001-Active'!R290)),"",DATEVALUE('PLM001-Active'!R290))</f>
        <v>45972</v>
      </c>
      <c r="J297" s="29" t="str">
        <f>IF(ISERROR(DATEVALUE('PLM001-Active'!S290)),"",DATEVALUE('PLM001-Active'!S290))</f>
        <v/>
      </c>
      <c r="K297" s="16" t="str">
        <f t="shared" si="24"/>
        <v/>
      </c>
      <c r="L297" s="49" t="str">
        <f>'PLM001-Active'!P290</f>
        <v>Complete</v>
      </c>
      <c r="M297" s="49">
        <f>'PLM001-Active'!U290</f>
        <v>0</v>
      </c>
      <c r="N297" s="49" t="str">
        <f>'PLM001-Active'!Q290</f>
        <v>2025/09/11</v>
      </c>
      <c r="O297" s="94">
        <f>'PLM001-Active'!L290/100</f>
        <v>459.11</v>
      </c>
      <c r="P297" s="94" t="str">
        <f t="shared" si="22"/>
        <v/>
      </c>
      <c r="Q297" s="63" t="str">
        <f t="shared" ca="1" si="23"/>
        <v/>
      </c>
      <c r="R297" s="76"/>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row>
    <row r="298" spans="1:74" s="15" customFormat="1" ht="13.5" customHeight="1">
      <c r="A298" s="14">
        <v>30.000000000000099</v>
      </c>
      <c r="B298" s="14" t="str">
        <f>'PLM001-Active'!A291</f>
        <v>M250301R1</v>
      </c>
      <c r="C298" s="14" t="str">
        <f>'PLM001-Active'!B291</f>
        <v>軌道型顯示器夾管式超音波流量計</v>
      </c>
      <c r="D298" s="95" t="str">
        <f>'PLM001-Active'!E291</f>
        <v>開立內聯單請廠務進行PCBA打件 (基本：A:20套 / K:50套 / M:100套，需在專案會議再次確認)</v>
      </c>
      <c r="E298" s="15" t="str">
        <f>IF('PLM001-Active'!I291="",'PLM001-Active'!H291,LEFT('PLM001-Active'!I291,3))</f>
        <v>周家儀</v>
      </c>
      <c r="F298" s="28">
        <f>DATEVALUE('PLM001-Active'!M291)</f>
        <v>45911</v>
      </c>
      <c r="G298" s="29" t="e">
        <f>DATEVALUE('PLM001-Active'!N291)</f>
        <v>#VALUE!</v>
      </c>
      <c r="H298" s="16" t="e">
        <f t="shared" si="21"/>
        <v>#VALUE!</v>
      </c>
      <c r="I298" s="28" t="str">
        <f>IF(ISERROR(DATEVALUE('PLM001-Active'!R291)),"",DATEVALUE('PLM001-Active'!R291))</f>
        <v/>
      </c>
      <c r="J298" s="29" t="str">
        <f>IF(ISERROR(DATEVALUE('PLM001-Active'!S291)),"",DATEVALUE('PLM001-Active'!S291))</f>
        <v/>
      </c>
      <c r="K298" s="16" t="str">
        <f t="shared" si="24"/>
        <v/>
      </c>
      <c r="L298" s="49" t="str">
        <f>'PLM001-Active'!P291</f>
        <v>Active</v>
      </c>
      <c r="M298" s="49">
        <f>'PLM001-Active'!U291</f>
        <v>0</v>
      </c>
      <c r="N298" s="49">
        <f>'PLM001-Active'!Q291</f>
        <v>0</v>
      </c>
      <c r="O298" s="94">
        <f>'PLM001-Active'!L291/100</f>
        <v>459.11</v>
      </c>
      <c r="P298" s="94" t="str">
        <f t="shared" si="22"/>
        <v>操作異常</v>
      </c>
      <c r="Q298" s="63" t="str">
        <f t="shared" ca="1" si="23"/>
        <v>任務異常 133 天</v>
      </c>
      <c r="R298" s="76"/>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row>
    <row r="299" spans="1:74" s="15" customFormat="1" ht="13.5" customHeight="1">
      <c r="A299" s="14">
        <v>30.100000000000101</v>
      </c>
      <c r="B299" s="14" t="str">
        <f>'PLM001-Active'!A292</f>
        <v>M250301R1</v>
      </c>
      <c r="C299" s="14" t="str">
        <f>'PLM001-Active'!B292</f>
        <v>軌道型顯示器夾管式超音波流量計</v>
      </c>
      <c r="D299" s="95" t="str">
        <f>'PLM001-Active'!E292</f>
        <v>產品檢驗基準</v>
      </c>
      <c r="E299" s="15" t="str">
        <f>IF('PLM001-Active'!I292="",'PLM001-Active'!H292,LEFT('PLM001-Active'!I292,3))</f>
        <v>魏暉恩</v>
      </c>
      <c r="F299" s="28">
        <f>DATEVALUE('PLM001-Active'!M292)</f>
        <v>45922</v>
      </c>
      <c r="G299" s="29" t="e">
        <f>DATEVALUE('PLM001-Active'!N292)</f>
        <v>#VALUE!</v>
      </c>
      <c r="H299" s="16" t="e">
        <f t="shared" si="21"/>
        <v>#VALUE!</v>
      </c>
      <c r="I299" s="28" t="str">
        <f>IF(ISERROR(DATEVALUE('PLM001-Active'!R292)),"",DATEVALUE('PLM001-Active'!R292))</f>
        <v/>
      </c>
      <c r="J299" s="29" t="str">
        <f>IF(ISERROR(DATEVALUE('PLM001-Active'!S292)),"",DATEVALUE('PLM001-Active'!S292))</f>
        <v/>
      </c>
      <c r="K299" s="16" t="str">
        <f t="shared" si="24"/>
        <v/>
      </c>
      <c r="L299" s="49" t="str">
        <f>'PLM001-Active'!P292</f>
        <v>Active</v>
      </c>
      <c r="M299" s="49">
        <f>'PLM001-Active'!U292</f>
        <v>0</v>
      </c>
      <c r="N299" s="49">
        <f>'PLM001-Active'!Q292</f>
        <v>0</v>
      </c>
      <c r="O299" s="94">
        <f>'PLM001-Active'!L292/100</f>
        <v>459.11</v>
      </c>
      <c r="P299" s="94" t="str">
        <f t="shared" si="22"/>
        <v>操作異常</v>
      </c>
      <c r="Q299" s="63" t="str">
        <f t="shared" ca="1" si="23"/>
        <v>任務異常 122 天</v>
      </c>
      <c r="R299" s="76"/>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row>
    <row r="300" spans="1:74" s="15" customFormat="1" ht="13.5" customHeight="1">
      <c r="A300" s="14">
        <v>30.200000000000099</v>
      </c>
      <c r="B300" s="14" t="str">
        <f>'PLM001-Active'!A293</f>
        <v>M250301R1</v>
      </c>
      <c r="C300" s="14" t="str">
        <f>'PLM001-Active'!B293</f>
        <v>軌道型顯示器夾管式超音波流量計</v>
      </c>
      <c r="D300" s="95" t="str">
        <f>'PLM001-Active'!E293</f>
        <v>產品檢驗記錄</v>
      </c>
      <c r="E300" s="15" t="str">
        <f>IF('PLM001-Active'!I293="",'PLM001-Active'!H293,LEFT('PLM001-Active'!I293,3))</f>
        <v>魏暉恩</v>
      </c>
      <c r="F300" s="28">
        <f>DATEVALUE('PLM001-Active'!M293)</f>
        <v>45922</v>
      </c>
      <c r="G300" s="29" t="e">
        <f>DATEVALUE('PLM001-Active'!N293)</f>
        <v>#VALUE!</v>
      </c>
      <c r="H300" s="16" t="e">
        <f t="shared" si="21"/>
        <v>#VALUE!</v>
      </c>
      <c r="I300" s="28" t="str">
        <f>IF(ISERROR(DATEVALUE('PLM001-Active'!R293)),"",DATEVALUE('PLM001-Active'!R293))</f>
        <v/>
      </c>
      <c r="J300" s="29" t="str">
        <f>IF(ISERROR(DATEVALUE('PLM001-Active'!S293)),"",DATEVALUE('PLM001-Active'!S293))</f>
        <v/>
      </c>
      <c r="K300" s="16" t="str">
        <f t="shared" si="24"/>
        <v/>
      </c>
      <c r="L300" s="49" t="str">
        <f>'PLM001-Active'!P293</f>
        <v>Active</v>
      </c>
      <c r="M300" s="49">
        <f>'PLM001-Active'!U293</f>
        <v>0</v>
      </c>
      <c r="N300" s="49">
        <f>'PLM001-Active'!Q293</f>
        <v>0</v>
      </c>
      <c r="O300" s="94">
        <f>'PLM001-Active'!L293/100</f>
        <v>459.11</v>
      </c>
      <c r="P300" s="94" t="str">
        <f t="shared" si="22"/>
        <v>操作異常</v>
      </c>
      <c r="Q300" s="63" t="str">
        <f t="shared" ca="1" si="23"/>
        <v>任務異常 122 天</v>
      </c>
      <c r="R300" s="76"/>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row>
    <row r="301" spans="1:74" s="15" customFormat="1" ht="24.75" customHeight="1">
      <c r="A301" s="14">
        <v>30.3000000000001</v>
      </c>
      <c r="B301" s="14" t="str">
        <f>'PLM001-Active'!A294</f>
        <v>M250301R1</v>
      </c>
      <c r="C301" s="14" t="str">
        <f>'PLM001-Active'!B294</f>
        <v>軌道型顯示器夾管式超音波流量計</v>
      </c>
      <c r="D301" s="95" t="str">
        <f>'PLM001-Active'!E294</f>
        <v>測試治具設計及製作/移交清單</v>
      </c>
      <c r="E301" s="15" t="str">
        <f>IF('PLM001-Active'!I294="",'PLM001-Active'!H294,LEFT('PLM001-Active'!I294,3))</f>
        <v>魏暉恩</v>
      </c>
      <c r="F301" s="28">
        <f>DATEVALUE('PLM001-Active'!M294)</f>
        <v>45943</v>
      </c>
      <c r="G301" s="29" t="e">
        <f>DATEVALUE('PLM001-Active'!N294)</f>
        <v>#VALUE!</v>
      </c>
      <c r="H301" s="16" t="e">
        <f t="shared" si="21"/>
        <v>#VALUE!</v>
      </c>
      <c r="I301" s="28" t="str">
        <f>IF(ISERROR(DATEVALUE('PLM001-Active'!R294)),"",DATEVALUE('PLM001-Active'!R294))</f>
        <v/>
      </c>
      <c r="J301" s="29" t="str">
        <f>IF(ISERROR(DATEVALUE('PLM001-Active'!S294)),"",DATEVALUE('PLM001-Active'!S294))</f>
        <v/>
      </c>
      <c r="K301" s="16" t="str">
        <f t="shared" si="24"/>
        <v/>
      </c>
      <c r="L301" s="49" t="str">
        <f>'PLM001-Active'!P294</f>
        <v>Active</v>
      </c>
      <c r="M301" s="49">
        <f>'PLM001-Active'!U294</f>
        <v>0</v>
      </c>
      <c r="N301" s="49">
        <f>'PLM001-Active'!Q294</f>
        <v>0</v>
      </c>
      <c r="O301" s="94">
        <f>'PLM001-Active'!L294/100</f>
        <v>459.11</v>
      </c>
      <c r="P301" s="94" t="str">
        <f t="shared" si="22"/>
        <v>操作異常</v>
      </c>
      <c r="Q301" s="63" t="str">
        <f t="shared" ca="1" si="23"/>
        <v>任務異常 101 天</v>
      </c>
      <c r="R301" s="76"/>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row>
    <row r="302" spans="1:74" s="15" customFormat="1" ht="13.5" customHeight="1">
      <c r="A302" s="14">
        <v>30.400000000000102</v>
      </c>
      <c r="B302" s="14" t="str">
        <f>'PLM001-Active'!A295</f>
        <v>D250802R1</v>
      </c>
      <c r="C302" s="14" t="str">
        <f>'PLM001-Active'!B295</f>
        <v>申請量桶量槽製作資格</v>
      </c>
      <c r="D302" s="95" t="str">
        <f>'PLM001-Active'!E295</f>
        <v>實地查核(標檢局)</v>
      </c>
      <c r="E302" s="15" t="str">
        <f>IF('PLM001-Active'!I295="",'PLM001-Active'!H295,LEFT('PLM001-Active'!I295,3))</f>
        <v>何昆達</v>
      </c>
      <c r="F302" s="28">
        <f>DATEVALUE('PLM001-Active'!M295)</f>
        <v>45915</v>
      </c>
      <c r="G302" s="29" t="e">
        <f>DATEVALUE('PLM001-Active'!N295)</f>
        <v>#VALUE!</v>
      </c>
      <c r="H302" s="16" t="e">
        <f t="shared" si="21"/>
        <v>#VALUE!</v>
      </c>
      <c r="I302" s="28">
        <f>IF(ISERROR(DATEVALUE('PLM001-Active'!R295)),"",DATEVALUE('PLM001-Active'!R295))</f>
        <v>45981</v>
      </c>
      <c r="J302" s="29" t="str">
        <f>IF(ISERROR(DATEVALUE('PLM001-Active'!S295)),"",DATEVALUE('PLM001-Active'!S295))</f>
        <v/>
      </c>
      <c r="K302" s="16" t="str">
        <f t="shared" si="24"/>
        <v/>
      </c>
      <c r="L302" s="49" t="str">
        <f>'PLM001-Active'!P295</f>
        <v>Complete</v>
      </c>
      <c r="M302" s="49">
        <f>'PLM001-Active'!U295</f>
        <v>0</v>
      </c>
      <c r="N302" s="49" t="str">
        <f>'PLM001-Active'!Q295</f>
        <v>2025/10/31</v>
      </c>
      <c r="O302" s="94">
        <f>'PLM001-Active'!L295/100</f>
        <v>459.15</v>
      </c>
      <c r="P302" s="94" t="str">
        <f t="shared" si="22"/>
        <v/>
      </c>
      <c r="Q302" s="63" t="str">
        <f t="shared" ca="1" si="23"/>
        <v/>
      </c>
      <c r="R302" s="76"/>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row>
    <row r="303" spans="1:74" s="15" customFormat="1" ht="13.5" customHeight="1">
      <c r="A303" s="14">
        <v>30.500000000000099</v>
      </c>
      <c r="B303" s="14" t="str">
        <f>'PLM001-Active'!A296</f>
        <v>D250802R1</v>
      </c>
      <c r="C303" s="14" t="str">
        <f>'PLM001-Active'!B296</f>
        <v>申請量桶量槽製作資格</v>
      </c>
      <c r="D303" s="95" t="str">
        <f>'PLM001-Active'!E296</f>
        <v>核發度量衡業營業許可執照(標檢局)</v>
      </c>
      <c r="E303" s="15" t="str">
        <f>IF('PLM001-Active'!I296="",'PLM001-Active'!H296,LEFT('PLM001-Active'!I296,3))</f>
        <v>何昆達</v>
      </c>
      <c r="F303" s="28">
        <f>DATEVALUE('PLM001-Active'!M296)</f>
        <v>45930</v>
      </c>
      <c r="G303" s="29" t="e">
        <f>DATEVALUE('PLM001-Active'!N296)</f>
        <v>#VALUE!</v>
      </c>
      <c r="H303" s="16" t="e">
        <f t="shared" si="21"/>
        <v>#VALUE!</v>
      </c>
      <c r="I303" s="28">
        <f>IF(ISERROR(DATEVALUE('PLM001-Active'!R296)),"",DATEVALUE('PLM001-Active'!R296))</f>
        <v>45981</v>
      </c>
      <c r="J303" s="29" t="str">
        <f>IF(ISERROR(DATEVALUE('PLM001-Active'!S296)),"",DATEVALUE('PLM001-Active'!S296))</f>
        <v/>
      </c>
      <c r="K303" s="16" t="str">
        <f t="shared" si="24"/>
        <v/>
      </c>
      <c r="L303" s="49" t="str">
        <f>'PLM001-Active'!P296</f>
        <v>Complete</v>
      </c>
      <c r="M303" s="49">
        <f>'PLM001-Active'!U296</f>
        <v>0</v>
      </c>
      <c r="N303" s="49" t="str">
        <f>'PLM001-Active'!Q296</f>
        <v>2025/11/11</v>
      </c>
      <c r="O303" s="94">
        <f>'PLM001-Active'!L296/100</f>
        <v>459.16</v>
      </c>
      <c r="P303" s="94" t="str">
        <f t="shared" si="22"/>
        <v/>
      </c>
      <c r="Q303" s="63" t="str">
        <f t="shared" ca="1" si="23"/>
        <v/>
      </c>
      <c r="R303" s="76"/>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row>
    <row r="304" spans="1:74" s="15" customFormat="1" ht="13.5" customHeight="1">
      <c r="A304" s="14">
        <v>30.600000000000101</v>
      </c>
      <c r="B304" s="14" t="str">
        <f>'PLM001-Active'!A297</f>
        <v>M250301R1</v>
      </c>
      <c r="C304" s="14" t="str">
        <f>'PLM001-Active'!B297</f>
        <v>軌道型顯示器夾管式超音波流量計</v>
      </c>
      <c r="D304" s="95" t="str">
        <f>'PLM001-Active'!E297</f>
        <v>工況試煉送樣</v>
      </c>
      <c r="E304" s="15" t="str">
        <f>IF('PLM001-Active'!I297="",'PLM001-Active'!H297,LEFT('PLM001-Active'!I297,3))</f>
        <v>陳俊儒</v>
      </c>
      <c r="F304" s="28">
        <f>DATEVALUE('PLM001-Active'!M297)</f>
        <v>45930</v>
      </c>
      <c r="G304" s="29" t="e">
        <f>DATEVALUE('PLM001-Active'!N297)</f>
        <v>#VALUE!</v>
      </c>
      <c r="H304" s="16" t="e">
        <f t="shared" si="21"/>
        <v>#VALUE!</v>
      </c>
      <c r="I304" s="28" t="str">
        <f>IF(ISERROR(DATEVALUE('PLM001-Active'!R297)),"",DATEVALUE('PLM001-Active'!R297))</f>
        <v/>
      </c>
      <c r="J304" s="29" t="str">
        <f>IF(ISERROR(DATEVALUE('PLM001-Active'!S297)),"",DATEVALUE('PLM001-Active'!S297))</f>
        <v/>
      </c>
      <c r="K304" s="16" t="str">
        <f t="shared" si="24"/>
        <v/>
      </c>
      <c r="L304" s="49" t="str">
        <f>'PLM001-Active'!P297</f>
        <v>Active</v>
      </c>
      <c r="M304" s="49">
        <f>'PLM001-Active'!U297</f>
        <v>0</v>
      </c>
      <c r="N304" s="49">
        <f>'PLM001-Active'!Q297</f>
        <v>0</v>
      </c>
      <c r="O304" s="94">
        <f>'PLM001-Active'!L297/100</f>
        <v>459.16</v>
      </c>
      <c r="P304" s="94" t="str">
        <f t="shared" si="22"/>
        <v>操作異常</v>
      </c>
      <c r="Q304" s="63" t="str">
        <f t="shared" ca="1" si="23"/>
        <v>任務異常 114 天</v>
      </c>
      <c r="R304" s="76"/>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row>
    <row r="305" spans="1:74" s="15" customFormat="1" ht="13.5" customHeight="1">
      <c r="A305" s="14">
        <v>30.700000000000099</v>
      </c>
      <c r="B305" s="14" t="str">
        <f>'PLM001-Active'!A298</f>
        <v>M250301R1</v>
      </c>
      <c r="C305" s="14" t="str">
        <f>'PLM001-Active'!B298</f>
        <v>軌道型顯示器夾管式超音波流量計</v>
      </c>
      <c r="D305" s="95" t="str">
        <f>'PLM001-Active'!E298</f>
        <v>QC工程表</v>
      </c>
      <c r="E305" s="15" t="str">
        <f>IF('PLM001-Active'!I298="",'PLM001-Active'!H298,LEFT('PLM001-Active'!I298,3))</f>
        <v>魏暉恩</v>
      </c>
      <c r="F305" s="28">
        <f>DATEVALUE('PLM001-Active'!M298)</f>
        <v>45930</v>
      </c>
      <c r="G305" s="29" t="e">
        <f>DATEVALUE('PLM001-Active'!N298)</f>
        <v>#VALUE!</v>
      </c>
      <c r="H305" s="16" t="e">
        <f t="shared" si="21"/>
        <v>#VALUE!</v>
      </c>
      <c r="I305" s="28" t="str">
        <f>IF(ISERROR(DATEVALUE('PLM001-Active'!R298)),"",DATEVALUE('PLM001-Active'!R298))</f>
        <v/>
      </c>
      <c r="J305" s="29" t="str">
        <f>IF(ISERROR(DATEVALUE('PLM001-Active'!S298)),"",DATEVALUE('PLM001-Active'!S298))</f>
        <v/>
      </c>
      <c r="K305" s="16" t="str">
        <f t="shared" si="24"/>
        <v/>
      </c>
      <c r="L305" s="49" t="str">
        <f>'PLM001-Active'!P298</f>
        <v>Active</v>
      </c>
      <c r="M305" s="49">
        <f>'PLM001-Active'!U298</f>
        <v>0</v>
      </c>
      <c r="N305" s="49">
        <f>'PLM001-Active'!Q298</f>
        <v>0</v>
      </c>
      <c r="O305" s="94">
        <f>'PLM001-Active'!L298/100</f>
        <v>459.18</v>
      </c>
      <c r="P305" s="94" t="str">
        <f t="shared" si="22"/>
        <v>操作異常</v>
      </c>
      <c r="Q305" s="63" t="str">
        <f t="shared" ca="1" si="23"/>
        <v>任務異常 114 天</v>
      </c>
      <c r="R305" s="76"/>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row>
    <row r="306" spans="1:74" s="15" customFormat="1" ht="13.5" customHeight="1">
      <c r="A306" s="14">
        <v>30.8000000000001</v>
      </c>
      <c r="B306" s="14" t="str">
        <f>'PLM001-Active'!A299</f>
        <v>M250301R1</v>
      </c>
      <c r="C306" s="14" t="str">
        <f>'PLM001-Active'!B299</f>
        <v>軌道型顯示器夾管式超音波流量計</v>
      </c>
      <c r="D306" s="95" t="str">
        <f>'PLM001-Active'!E299</f>
        <v>進料檢驗基準</v>
      </c>
      <c r="E306" s="15" t="str">
        <f>IF('PLM001-Active'!I299="",'PLM001-Active'!H299,LEFT('PLM001-Active'!I299,3))</f>
        <v>魏暉恩</v>
      </c>
      <c r="F306" s="28">
        <f>DATEVALUE('PLM001-Active'!M299)</f>
        <v>45930</v>
      </c>
      <c r="G306" s="29" t="e">
        <f>DATEVALUE('PLM001-Active'!N299)</f>
        <v>#VALUE!</v>
      </c>
      <c r="H306" s="16" t="e">
        <f t="shared" si="21"/>
        <v>#VALUE!</v>
      </c>
      <c r="I306" s="28" t="str">
        <f>IF(ISERROR(DATEVALUE('PLM001-Active'!R299)),"",DATEVALUE('PLM001-Active'!R299))</f>
        <v/>
      </c>
      <c r="J306" s="29" t="str">
        <f>IF(ISERROR(DATEVALUE('PLM001-Active'!S299)),"",DATEVALUE('PLM001-Active'!S299))</f>
        <v/>
      </c>
      <c r="K306" s="16" t="str">
        <f t="shared" si="24"/>
        <v/>
      </c>
      <c r="L306" s="49" t="str">
        <f>'PLM001-Active'!P299</f>
        <v>Active</v>
      </c>
      <c r="M306" s="49">
        <f>'PLM001-Active'!U299</f>
        <v>0</v>
      </c>
      <c r="N306" s="49">
        <f>'PLM001-Active'!Q299</f>
        <v>0</v>
      </c>
      <c r="O306" s="94">
        <f>'PLM001-Active'!L299/100</f>
        <v>459.18</v>
      </c>
      <c r="P306" s="94" t="str">
        <f t="shared" si="22"/>
        <v>操作異常</v>
      </c>
      <c r="Q306" s="63" t="str">
        <f t="shared" ca="1" si="23"/>
        <v>任務異常 114 天</v>
      </c>
      <c r="R306" s="76"/>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row>
    <row r="307" spans="1:74" s="15" customFormat="1" ht="13.5" customHeight="1">
      <c r="A307" s="14">
        <v>30.900000000000102</v>
      </c>
      <c r="B307" s="14" t="str">
        <f>'PLM001-Active'!A300</f>
        <v>M250201C1</v>
      </c>
      <c r="C307" s="14" t="str">
        <f>'PLM001-Active'!B300</f>
        <v>工業爆炸環境防爆型音叉感測器</v>
      </c>
      <c r="D307" s="95" t="str">
        <f>'PLM001-Active'!E300</f>
        <v>列印專案繳付清單(簽核)-SmartQ PLM026</v>
      </c>
      <c r="E307" s="15" t="str">
        <f>IF('PLM001-Active'!I300="",'PLM001-Active'!H300,LEFT('PLM001-Active'!I300,3))</f>
        <v>李騏敬</v>
      </c>
      <c r="F307" s="28">
        <f>DATEVALUE('PLM001-Active'!M300)</f>
        <v>45923</v>
      </c>
      <c r="G307" s="29" t="e">
        <f>DATEVALUE('PLM001-Active'!N300)</f>
        <v>#VALUE!</v>
      </c>
      <c r="H307" s="16" t="e">
        <f t="shared" si="21"/>
        <v>#VALUE!</v>
      </c>
      <c r="I307" s="28" t="str">
        <f>IF(ISERROR(DATEVALUE('PLM001-Active'!R300)),"",DATEVALUE('PLM001-Active'!R300))</f>
        <v/>
      </c>
      <c r="J307" s="29" t="str">
        <f>IF(ISERROR(DATEVALUE('PLM001-Active'!S300)),"",DATEVALUE('PLM001-Active'!S300))</f>
        <v/>
      </c>
      <c r="K307" s="16" t="str">
        <f t="shared" si="24"/>
        <v/>
      </c>
      <c r="L307" s="49" t="str">
        <f>'PLM001-Active'!P300</f>
        <v>Active</v>
      </c>
      <c r="M307" s="49">
        <f>'PLM001-Active'!U300</f>
        <v>0</v>
      </c>
      <c r="N307" s="49">
        <f>'PLM001-Active'!Q300</f>
        <v>0</v>
      </c>
      <c r="O307" s="94">
        <f>'PLM001-Active'!L300/100</f>
        <v>459.19</v>
      </c>
      <c r="P307" s="94" t="str">
        <f t="shared" si="22"/>
        <v>操作異常</v>
      </c>
      <c r="Q307" s="63" t="str">
        <f t="shared" ca="1" si="23"/>
        <v>任務異常 121 天</v>
      </c>
      <c r="R307" s="76"/>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row>
    <row r="308" spans="1:74" s="15" customFormat="1" ht="13.5" customHeight="1">
      <c r="A308" s="14">
        <v>31.000000000000099</v>
      </c>
      <c r="B308" s="14" t="str">
        <f>'PLM001-Active'!A301</f>
        <v>M250301R1</v>
      </c>
      <c r="C308" s="14" t="str">
        <f>'PLM001-Active'!B301</f>
        <v>軌道型顯示器夾管式超音波流量計</v>
      </c>
      <c r="D308" s="95" t="str">
        <f>'PLM001-Active'!E301</f>
        <v>標籤貼紙 (回覆標籤版型料號)</v>
      </c>
      <c r="E308" s="15" t="str">
        <f>IF('PLM001-Active'!I301="",'PLM001-Active'!H301,LEFT('PLM001-Active'!I301,3))</f>
        <v>魏暉恩</v>
      </c>
      <c r="F308" s="28">
        <f>DATEVALUE('PLM001-Active'!M301)</f>
        <v>45930</v>
      </c>
      <c r="G308" s="29" t="e">
        <f>DATEVALUE('PLM001-Active'!N301)</f>
        <v>#VALUE!</v>
      </c>
      <c r="H308" s="16" t="e">
        <f t="shared" si="21"/>
        <v>#VALUE!</v>
      </c>
      <c r="I308" s="28" t="str">
        <f>IF(ISERROR(DATEVALUE('PLM001-Active'!R301)),"",DATEVALUE('PLM001-Active'!R301))</f>
        <v/>
      </c>
      <c r="J308" s="29" t="str">
        <f>IF(ISERROR(DATEVALUE('PLM001-Active'!S301)),"",DATEVALUE('PLM001-Active'!S301))</f>
        <v/>
      </c>
      <c r="K308" s="16" t="str">
        <f t="shared" si="24"/>
        <v/>
      </c>
      <c r="L308" s="49" t="str">
        <f>'PLM001-Active'!P301</f>
        <v>Active</v>
      </c>
      <c r="M308" s="49">
        <f>'PLM001-Active'!U301</f>
        <v>0</v>
      </c>
      <c r="N308" s="49">
        <f>'PLM001-Active'!Q301</f>
        <v>0</v>
      </c>
      <c r="O308" s="94">
        <f>'PLM001-Active'!L301/100</f>
        <v>459.23</v>
      </c>
      <c r="P308" s="94" t="str">
        <f t="shared" si="22"/>
        <v>操作異常</v>
      </c>
      <c r="Q308" s="63" t="str">
        <f t="shared" ca="1" si="23"/>
        <v>任務異常 114 天</v>
      </c>
      <c r="R308" s="76"/>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row>
    <row r="309" spans="1:74" s="15" customFormat="1" ht="13.5" customHeight="1">
      <c r="A309" s="14">
        <v>31.100000000000101</v>
      </c>
      <c r="B309" s="14" t="str">
        <f>'PLM001-Active'!A302</f>
        <v>D250802R1</v>
      </c>
      <c r="C309" s="14" t="str">
        <f>'PLM001-Active'!B302</f>
        <v>申請量桶量槽製作資格</v>
      </c>
      <c r="D309" s="95" t="str">
        <f>'PLM001-Active'!E302</f>
        <v>度量衡業營業許可執照正本繳交至財務處(玉香)保管</v>
      </c>
      <c r="E309" s="15" t="str">
        <f>IF('PLM001-Active'!I302="",'PLM001-Active'!H302,LEFT('PLM001-Active'!I302,3))</f>
        <v>何昆達</v>
      </c>
      <c r="F309" s="28">
        <f>DATEVALUE('PLM001-Active'!M302)</f>
        <v>45931</v>
      </c>
      <c r="G309" s="29" t="e">
        <f>DATEVALUE('PLM001-Active'!N302)</f>
        <v>#VALUE!</v>
      </c>
      <c r="H309" s="16" t="e">
        <f t="shared" si="21"/>
        <v>#VALUE!</v>
      </c>
      <c r="I309" s="28">
        <f>IF(ISERROR(DATEVALUE('PLM001-Active'!R302)),"",DATEVALUE('PLM001-Active'!R302))</f>
        <v>45981</v>
      </c>
      <c r="J309" s="29" t="str">
        <f>IF(ISERROR(DATEVALUE('PLM001-Active'!S302)),"",DATEVALUE('PLM001-Active'!S302))</f>
        <v/>
      </c>
      <c r="K309" s="16" t="str">
        <f t="shared" si="24"/>
        <v/>
      </c>
      <c r="L309" s="49" t="str">
        <f>'PLM001-Active'!P302</f>
        <v>Complete</v>
      </c>
      <c r="M309" s="49">
        <f>'PLM001-Active'!U302</f>
        <v>0</v>
      </c>
      <c r="N309" s="49" t="str">
        <f>'PLM001-Active'!Q302</f>
        <v>2025/11/17</v>
      </c>
      <c r="O309" s="94">
        <f>'PLM001-Active'!L302/100</f>
        <v>459.31</v>
      </c>
      <c r="P309" s="94" t="str">
        <f t="shared" si="22"/>
        <v/>
      </c>
      <c r="Q309" s="63" t="str">
        <f t="shared" ca="1" si="23"/>
        <v/>
      </c>
      <c r="R309" s="76"/>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row>
    <row r="310" spans="1:74" s="15" customFormat="1" ht="13.5" customHeight="1">
      <c r="A310" s="14">
        <v>31.200000000000099</v>
      </c>
      <c r="B310" s="14" t="str">
        <f>'PLM001-Active'!A303</f>
        <v>M250301R1</v>
      </c>
      <c r="C310" s="14" t="str">
        <f>'PLM001-Active'!B303</f>
        <v>軌道型顯示器夾管式超音波流量計</v>
      </c>
      <c r="D310" s="95" t="str">
        <f>'PLM001-Active'!E303</f>
        <v>產品規格比較一覽表 (ISO表單：QR-C-22)</v>
      </c>
      <c r="E310" s="15" t="str">
        <f>IF('PLM001-Active'!I303="",'PLM001-Active'!H303,LEFT('PLM001-Active'!I303,3))</f>
        <v>陳俊儒</v>
      </c>
      <c r="F310" s="28">
        <f>DATEVALUE('PLM001-Active'!M303)</f>
        <v>45938</v>
      </c>
      <c r="G310" s="29" t="e">
        <f>DATEVALUE('PLM001-Active'!N303)</f>
        <v>#VALUE!</v>
      </c>
      <c r="H310" s="16" t="e">
        <f t="shared" si="21"/>
        <v>#VALUE!</v>
      </c>
      <c r="I310" s="28" t="str">
        <f>IF(ISERROR(DATEVALUE('PLM001-Active'!R303)),"",DATEVALUE('PLM001-Active'!R303))</f>
        <v/>
      </c>
      <c r="J310" s="29" t="str">
        <f>IF(ISERROR(DATEVALUE('PLM001-Active'!S303)),"",DATEVALUE('PLM001-Active'!S303))</f>
        <v/>
      </c>
      <c r="K310" s="16" t="str">
        <f t="shared" si="24"/>
        <v/>
      </c>
      <c r="L310" s="49" t="str">
        <f>'PLM001-Active'!P303</f>
        <v>Active</v>
      </c>
      <c r="M310" s="49">
        <f>'PLM001-Active'!U303</f>
        <v>0</v>
      </c>
      <c r="N310" s="49">
        <f>'PLM001-Active'!Q303</f>
        <v>0</v>
      </c>
      <c r="O310" s="94">
        <f>'PLM001-Active'!L303/100</f>
        <v>459.31</v>
      </c>
      <c r="P310" s="94" t="str">
        <f t="shared" si="22"/>
        <v>操作異常</v>
      </c>
      <c r="Q310" s="63" t="str">
        <f t="shared" ca="1" si="23"/>
        <v>任務異常 106 天</v>
      </c>
      <c r="R310" s="76"/>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row>
    <row r="311" spans="1:74" s="15" customFormat="1" ht="13.5" customHeight="1">
      <c r="A311" s="14">
        <v>31.3000000000001</v>
      </c>
      <c r="B311" s="14" t="str">
        <f>'PLM001-Active'!A304</f>
        <v>D250301R1</v>
      </c>
      <c r="C311" s="14" t="str">
        <f>'PLM001-Active'!B304</f>
        <v>EPD電磁流量計技转</v>
      </c>
      <c r="D311" s="95" t="str">
        <f>'PLM001-Active'!E304</f>
        <v>研发试产：产品（旧款）拆装换新作业</v>
      </c>
      <c r="E311" s="15" t="str">
        <f>IF('PLM001-Active'!I304="",'PLM001-Active'!H304,LEFT('PLM001-Active'!I304,3))</f>
        <v>汪佳凯</v>
      </c>
      <c r="F311" s="28">
        <f>DATEVALUE('PLM001-Active'!M304)</f>
        <v>45939</v>
      </c>
      <c r="G311" s="29" t="e">
        <f>DATEVALUE('PLM001-Active'!N304)</f>
        <v>#VALUE!</v>
      </c>
      <c r="H311" s="16" t="e">
        <f t="shared" si="21"/>
        <v>#VALUE!</v>
      </c>
      <c r="I311" s="28">
        <f>IF(ISERROR(DATEVALUE('PLM001-Active'!R304)),"",DATEVALUE('PLM001-Active'!R304))</f>
        <v>45972</v>
      </c>
      <c r="J311" s="29" t="str">
        <f>IF(ISERROR(DATEVALUE('PLM001-Active'!S304)),"",DATEVALUE('PLM001-Active'!S304))</f>
        <v/>
      </c>
      <c r="K311" s="16" t="str">
        <f t="shared" si="24"/>
        <v/>
      </c>
      <c r="L311" s="49" t="str">
        <f>'PLM001-Active'!P304</f>
        <v>Complete</v>
      </c>
      <c r="M311" s="49">
        <f>'PLM001-Active'!U304</f>
        <v>0</v>
      </c>
      <c r="N311" s="49" t="str">
        <f>'PLM001-Active'!Q304</f>
        <v>2025/09/22</v>
      </c>
      <c r="O311" s="94">
        <f>'PLM001-Active'!L304/100</f>
        <v>459.32</v>
      </c>
      <c r="P311" s="94" t="str">
        <f t="shared" si="22"/>
        <v/>
      </c>
      <c r="Q311" s="63" t="str">
        <f t="shared" ca="1" si="23"/>
        <v/>
      </c>
      <c r="R311" s="76"/>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row>
    <row r="312" spans="1:74" s="15" customFormat="1" ht="13.5" customHeight="1">
      <c r="A312" s="14">
        <v>31.400000000000102</v>
      </c>
      <c r="B312" s="14" t="str">
        <f>'PLM001-Active'!A305</f>
        <v>D250802R1</v>
      </c>
      <c r="C312" s="14" t="str">
        <f>'PLM001-Active'!B305</f>
        <v>申請量桶量槽製作資格</v>
      </c>
      <c r="D312" s="95" t="str">
        <f>'PLM001-Active'!E305</f>
        <v>申請量桶量槽標定(標檢局)-50L+300L為一組，共三組6個</v>
      </c>
      <c r="E312" s="15" t="str">
        <f>IF('PLM001-Active'!I305="",'PLM001-Active'!H305,LEFT('PLM001-Active'!I305,3))</f>
        <v>何昆達</v>
      </c>
      <c r="F312" s="28">
        <f>DATEVALUE('PLM001-Active'!M305)</f>
        <v>45992</v>
      </c>
      <c r="G312" s="29" t="e">
        <f>DATEVALUE('PLM001-Active'!N305)</f>
        <v>#VALUE!</v>
      </c>
      <c r="H312" s="16" t="e">
        <f t="shared" si="21"/>
        <v>#VALUE!</v>
      </c>
      <c r="I312" s="28">
        <f>IF(ISERROR(DATEVALUE('PLM001-Active'!R305)),"",DATEVALUE('PLM001-Active'!R305))</f>
        <v>46001</v>
      </c>
      <c r="J312" s="29" t="str">
        <f>IF(ISERROR(DATEVALUE('PLM001-Active'!S305)),"",DATEVALUE('PLM001-Active'!S305))</f>
        <v/>
      </c>
      <c r="K312" s="16" t="str">
        <f t="shared" si="24"/>
        <v/>
      </c>
      <c r="L312" s="49" t="str">
        <f>'PLM001-Active'!P305</f>
        <v>Complete</v>
      </c>
      <c r="M312" s="49">
        <f>'PLM001-Active'!U305</f>
        <v>0</v>
      </c>
      <c r="N312" s="49" t="str">
        <f>'PLM001-Active'!Q305</f>
        <v>2025/12/01</v>
      </c>
      <c r="O312" s="94">
        <f>'PLM001-Active'!L305/100</f>
        <v>459.32</v>
      </c>
      <c r="P312" s="94" t="str">
        <f t="shared" si="22"/>
        <v/>
      </c>
      <c r="Q312" s="63" t="str">
        <f t="shared" ca="1" si="23"/>
        <v/>
      </c>
      <c r="R312" s="76"/>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row>
    <row r="313" spans="1:74" s="15" customFormat="1" ht="13.5" customHeight="1">
      <c r="A313" s="14">
        <v>31.500000000000099</v>
      </c>
      <c r="B313" s="14" t="str">
        <f>'PLM001-Active'!A306</f>
        <v>D250801R1</v>
      </c>
      <c r="C313" s="14" t="str">
        <f>'PLM001-Active'!B306</f>
        <v>SCX6标准/加长型技转</v>
      </c>
      <c r="D313" s="95" t="str">
        <f>'PLM001-Active'!E306</f>
        <v>設變</v>
      </c>
      <c r="E313" s="15" t="str">
        <f>IF('PLM001-Active'!I306="",'PLM001-Active'!H306,LEFT('PLM001-Active'!I306,3))</f>
        <v>郑仁春</v>
      </c>
      <c r="F313" s="28">
        <f>DATEVALUE('PLM001-Active'!M306)</f>
        <v>45943</v>
      </c>
      <c r="G313" s="29" t="e">
        <f>DATEVALUE('PLM001-Active'!N306)</f>
        <v>#VALUE!</v>
      </c>
      <c r="H313" s="16" t="e">
        <f t="shared" si="21"/>
        <v>#VALUE!</v>
      </c>
      <c r="I313" s="28" t="str">
        <f>IF(ISERROR(DATEVALUE('PLM001-Active'!R306)),"",DATEVALUE('PLM001-Active'!R306))</f>
        <v/>
      </c>
      <c r="J313" s="29" t="str">
        <f>IF(ISERROR(DATEVALUE('PLM001-Active'!S306)),"",DATEVALUE('PLM001-Active'!S306))</f>
        <v/>
      </c>
      <c r="K313" s="16" t="str">
        <f t="shared" si="24"/>
        <v/>
      </c>
      <c r="L313" s="49" t="str">
        <f>'PLM001-Active'!P306</f>
        <v>Active</v>
      </c>
      <c r="M313" s="49">
        <f>'PLM001-Active'!U306</f>
        <v>0</v>
      </c>
      <c r="N313" s="49">
        <f>'PLM001-Active'!Q306</f>
        <v>0</v>
      </c>
      <c r="O313" s="94">
        <f>'PLM001-Active'!L306/100</f>
        <v>459.38</v>
      </c>
      <c r="P313" s="94" t="str">
        <f t="shared" si="22"/>
        <v>操作異常</v>
      </c>
      <c r="Q313" s="63" t="str">
        <f t="shared" ca="1" si="23"/>
        <v>任務異常 101 天</v>
      </c>
      <c r="R313" s="76"/>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row>
    <row r="314" spans="1:74" s="15" customFormat="1" ht="13.5" customHeight="1">
      <c r="A314" s="14">
        <v>31.600000000000101</v>
      </c>
      <c r="B314" s="14" t="str">
        <f>'PLM001-Active'!A307</f>
        <v>D250301R1</v>
      </c>
      <c r="C314" s="14" t="str">
        <f>'PLM001-Active'!B307</f>
        <v>EPD電磁流量計技转</v>
      </c>
      <c r="D314" s="95" t="str">
        <f>'PLM001-Active'!E307</f>
        <v>旧品换新作业标准建立</v>
      </c>
      <c r="E314" s="15" t="str">
        <f>IF('PLM001-Active'!I307="",'PLM001-Active'!H307,LEFT('PLM001-Active'!I307,3))</f>
        <v>汪佳凯</v>
      </c>
      <c r="F314" s="28">
        <f>DATEVALUE('PLM001-Active'!M307)</f>
        <v>45961</v>
      </c>
      <c r="G314" s="29" t="e">
        <f>DATEVALUE('PLM001-Active'!N307)</f>
        <v>#VALUE!</v>
      </c>
      <c r="H314" s="16" t="e">
        <f t="shared" si="21"/>
        <v>#VALUE!</v>
      </c>
      <c r="I314" s="28">
        <f>IF(ISERROR(DATEVALUE('PLM001-Active'!R307)),"",DATEVALUE('PLM001-Active'!R307))</f>
        <v>45972</v>
      </c>
      <c r="J314" s="29" t="str">
        <f>IF(ISERROR(DATEVALUE('PLM001-Active'!S307)),"",DATEVALUE('PLM001-Active'!S307))</f>
        <v/>
      </c>
      <c r="K314" s="16" t="str">
        <f t="shared" si="24"/>
        <v/>
      </c>
      <c r="L314" s="49" t="str">
        <f>'PLM001-Active'!P307</f>
        <v>Complete</v>
      </c>
      <c r="M314" s="49">
        <f>'PLM001-Active'!U307</f>
        <v>0</v>
      </c>
      <c r="N314" s="49" t="str">
        <f>'PLM001-Active'!Q307</f>
        <v>2025/09/26</v>
      </c>
      <c r="O314" s="94">
        <f>'PLM001-Active'!L307/100</f>
        <v>459.43</v>
      </c>
      <c r="P314" s="94" t="str">
        <f t="shared" si="22"/>
        <v/>
      </c>
      <c r="Q314" s="63" t="str">
        <f t="shared" ca="1" si="23"/>
        <v/>
      </c>
      <c r="R314" s="76"/>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row>
    <row r="315" spans="1:74" s="15" customFormat="1" ht="13.5" customHeight="1">
      <c r="A315" s="14">
        <v>31.700000000000099</v>
      </c>
      <c r="B315" s="14" t="str">
        <f>'PLM001-Active'!A308</f>
        <v>D250801R1</v>
      </c>
      <c r="C315" s="14" t="str">
        <f>'PLM001-Active'!B308</f>
        <v>SCX6标准/加长型技转</v>
      </c>
      <c r="D315" s="95" t="str">
        <f>'PLM001-Active'!E308</f>
        <v>SOP修正</v>
      </c>
      <c r="E315" s="15" t="str">
        <f>IF('PLM001-Active'!I308="",'PLM001-Active'!H308,LEFT('PLM001-Active'!I308,3))</f>
        <v>郑仁春</v>
      </c>
      <c r="F315" s="28">
        <f>DATEVALUE('PLM001-Active'!M308)</f>
        <v>45947</v>
      </c>
      <c r="G315" s="29" t="e">
        <f>DATEVALUE('PLM001-Active'!N308)</f>
        <v>#VALUE!</v>
      </c>
      <c r="H315" s="16" t="e">
        <f t="shared" si="21"/>
        <v>#VALUE!</v>
      </c>
      <c r="I315" s="28" t="str">
        <f>IF(ISERROR(DATEVALUE('PLM001-Active'!R308)),"",DATEVALUE('PLM001-Active'!R308))</f>
        <v/>
      </c>
      <c r="J315" s="29" t="str">
        <f>IF(ISERROR(DATEVALUE('PLM001-Active'!S308)),"",DATEVALUE('PLM001-Active'!S308))</f>
        <v/>
      </c>
      <c r="K315" s="16" t="str">
        <f t="shared" si="24"/>
        <v/>
      </c>
      <c r="L315" s="49" t="str">
        <f>'PLM001-Active'!P308</f>
        <v>Active</v>
      </c>
      <c r="M315" s="49">
        <f>'PLM001-Active'!U308</f>
        <v>0</v>
      </c>
      <c r="N315" s="49">
        <f>'PLM001-Active'!Q308</f>
        <v>0</v>
      </c>
      <c r="O315" s="94">
        <f>'PLM001-Active'!L308/100</f>
        <v>459.43</v>
      </c>
      <c r="P315" s="94" t="str">
        <f t="shared" si="22"/>
        <v>操作異常</v>
      </c>
      <c r="Q315" s="63" t="str">
        <f t="shared" ca="1" si="23"/>
        <v>任務異常 97 天</v>
      </c>
      <c r="R315" s="76"/>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row>
    <row r="316" spans="1:74" s="15" customFormat="1" ht="13.5" customHeight="1">
      <c r="A316" s="14">
        <v>31.8000000000001</v>
      </c>
      <c r="B316" s="14" t="str">
        <f>'PLM001-Active'!A309</f>
        <v>D250801R1</v>
      </c>
      <c r="C316" s="14" t="str">
        <f>'PLM001-Active'!B309</f>
        <v>SCX6标准/加长型技转</v>
      </c>
      <c r="D316" s="95" t="str">
        <f>'PLM001-Active'!E309</f>
        <v>首次生產(生產管制表)</v>
      </c>
      <c r="E316" s="15" t="str">
        <f>IF('PLM001-Active'!I309="",'PLM001-Active'!H309,LEFT('PLM001-Active'!I309,3))</f>
        <v>郑仁春</v>
      </c>
      <c r="F316" s="28">
        <f>DATEVALUE('PLM001-Active'!M309)</f>
        <v>45971</v>
      </c>
      <c r="G316" s="29" t="e">
        <f>DATEVALUE('PLM001-Active'!N309)</f>
        <v>#VALUE!</v>
      </c>
      <c r="H316" s="16" t="e">
        <f t="shared" si="21"/>
        <v>#VALUE!</v>
      </c>
      <c r="I316" s="28" t="str">
        <f>IF(ISERROR(DATEVALUE('PLM001-Active'!R309)),"",DATEVALUE('PLM001-Active'!R309))</f>
        <v/>
      </c>
      <c r="J316" s="29" t="str">
        <f>IF(ISERROR(DATEVALUE('PLM001-Active'!S309)),"",DATEVALUE('PLM001-Active'!S309))</f>
        <v/>
      </c>
      <c r="K316" s="16" t="str">
        <f t="shared" si="24"/>
        <v/>
      </c>
      <c r="L316" s="49" t="str">
        <f>'PLM001-Active'!P309</f>
        <v>Active</v>
      </c>
      <c r="M316" s="49">
        <f>'PLM001-Active'!U309</f>
        <v>0</v>
      </c>
      <c r="N316" s="49">
        <f>'PLM001-Active'!Q309</f>
        <v>0</v>
      </c>
      <c r="O316" s="94">
        <f>'PLM001-Active'!L309/100</f>
        <v>459.44</v>
      </c>
      <c r="P316" s="94" t="str">
        <f t="shared" si="22"/>
        <v>操作異常</v>
      </c>
      <c r="Q316" s="63" t="str">
        <f t="shared" ca="1" si="23"/>
        <v>任務異常 73 天</v>
      </c>
      <c r="R316" s="76"/>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row>
    <row r="317" spans="1:74" s="15" customFormat="1" ht="13.5" customHeight="1">
      <c r="A317" s="14">
        <v>31.900000000000102</v>
      </c>
      <c r="B317" s="14" t="str">
        <f>'PLM001-Active'!A310</f>
        <v>D250801R1</v>
      </c>
      <c r="C317" s="14" t="str">
        <f>'PLM001-Active'!B310</f>
        <v>SCX6标准/加长型技转</v>
      </c>
      <c r="D317" s="95" t="str">
        <f>'PLM001-Active'!E310</f>
        <v>产品试生产（研发生产、样品制做）</v>
      </c>
      <c r="E317" s="15" t="str">
        <f>IF('PLM001-Active'!I310="",'PLM001-Active'!H310,LEFT('PLM001-Active'!I310,3))</f>
        <v>郑仁春</v>
      </c>
      <c r="F317" s="28">
        <f>DATEVALUE('PLM001-Active'!M310)</f>
        <v>45971</v>
      </c>
      <c r="G317" s="29" t="e">
        <f>DATEVALUE('PLM001-Active'!N310)</f>
        <v>#VALUE!</v>
      </c>
      <c r="H317" s="16" t="e">
        <f t="shared" si="21"/>
        <v>#VALUE!</v>
      </c>
      <c r="I317" s="28">
        <f>IF(ISERROR(DATEVALUE('PLM001-Active'!R310)),"",DATEVALUE('PLM001-Active'!R310))</f>
        <v>45972</v>
      </c>
      <c r="J317" s="29" t="str">
        <f>IF(ISERROR(DATEVALUE('PLM001-Active'!S310)),"",DATEVALUE('PLM001-Active'!S310))</f>
        <v/>
      </c>
      <c r="K317" s="16" t="str">
        <f t="shared" si="24"/>
        <v/>
      </c>
      <c r="L317" s="49" t="str">
        <f>'PLM001-Active'!P310</f>
        <v>Complete</v>
      </c>
      <c r="M317" s="49">
        <f>'PLM001-Active'!U310</f>
        <v>0</v>
      </c>
      <c r="N317" s="49" t="str">
        <f>'PLM001-Active'!Q310</f>
        <v>2025/11/03</v>
      </c>
      <c r="O317" s="94">
        <f>'PLM001-Active'!L310/100</f>
        <v>459.44</v>
      </c>
      <c r="P317" s="94" t="str">
        <f t="shared" si="22"/>
        <v/>
      </c>
      <c r="Q317" s="63" t="str">
        <f t="shared" ca="1" si="23"/>
        <v/>
      </c>
      <c r="R317" s="76"/>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row>
    <row r="318" spans="1:74" s="15" customFormat="1" ht="13.5" customHeight="1">
      <c r="A318" s="14">
        <v>32.000000000000099</v>
      </c>
      <c r="B318" s="14" t="str">
        <f>'PLM001-Active'!A311</f>
        <v>K240101P1</v>
      </c>
      <c r="C318" s="14" t="str">
        <f>'PLM001-Active'!B311</f>
        <v>首次生產-渦街流量計商品化</v>
      </c>
      <c r="D318" s="95" t="str">
        <f>'PLM001-Active'!E311</f>
        <v>PVT-QA測試驗證</v>
      </c>
      <c r="E318" s="15" t="str">
        <f>IF('PLM001-Active'!I311="",'PLM001-Active'!H311,LEFT('PLM001-Active'!I311,3))</f>
        <v>王琇眉</v>
      </c>
      <c r="F318" s="28">
        <f>DATEVALUE('PLM001-Active'!M311)</f>
        <v>45986</v>
      </c>
      <c r="G318" s="29" t="e">
        <f>DATEVALUE('PLM001-Active'!N311)</f>
        <v>#VALUE!</v>
      </c>
      <c r="H318" s="16" t="e">
        <f t="shared" si="21"/>
        <v>#VALUE!</v>
      </c>
      <c r="I318" s="28" t="str">
        <f>IF(ISERROR(DATEVALUE('PLM001-Active'!R311)),"",DATEVALUE('PLM001-Active'!R311))</f>
        <v/>
      </c>
      <c r="J318" s="29" t="str">
        <f>IF(ISERROR(DATEVALUE('PLM001-Active'!S311)),"",DATEVALUE('PLM001-Active'!S311))</f>
        <v/>
      </c>
      <c r="K318" s="16" t="str">
        <f t="shared" si="24"/>
        <v/>
      </c>
      <c r="L318" s="49" t="str">
        <f>'PLM001-Active'!P311</f>
        <v>Pending</v>
      </c>
      <c r="M318" s="49">
        <f>'PLM001-Active'!U311</f>
        <v>0</v>
      </c>
      <c r="N318" s="49">
        <f>'PLM001-Active'!Q311</f>
        <v>0</v>
      </c>
      <c r="O318" s="94">
        <f>'PLM001-Active'!L311/100</f>
        <v>459.44</v>
      </c>
      <c r="P318" s="94" t="str">
        <f t="shared" si="22"/>
        <v>操作異常</v>
      </c>
      <c r="Q318" s="63" t="str">
        <f t="shared" ca="1" si="23"/>
        <v>任務異常 58 天</v>
      </c>
      <c r="R318" s="76"/>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row>
    <row r="319" spans="1:74" s="15" customFormat="1" ht="13.5" customHeight="1">
      <c r="A319" s="14">
        <v>32.100000000000101</v>
      </c>
      <c r="B319" s="14" t="str">
        <f>'PLM001-Active'!A312</f>
        <v>M250301R1</v>
      </c>
      <c r="C319" s="14" t="str">
        <f>'PLM001-Active'!B312</f>
        <v>軌道型顯示器夾管式超音波流量計</v>
      </c>
      <c r="D319" s="95" t="str">
        <f>'PLM001-Active'!E312</f>
        <v>SOP/加工重點 (半成品/成品/組裝/測試)</v>
      </c>
      <c r="E319" s="15" t="str">
        <f>IF('PLM001-Active'!I312="",'PLM001-Active'!H312,LEFT('PLM001-Active'!I312,3))</f>
        <v>魏暉恩</v>
      </c>
      <c r="F319" s="28">
        <f>DATEVALUE('PLM001-Active'!M312)</f>
        <v>45953</v>
      </c>
      <c r="G319" s="29" t="e">
        <f>DATEVALUE('PLM001-Active'!N312)</f>
        <v>#VALUE!</v>
      </c>
      <c r="H319" s="16" t="e">
        <f t="shared" si="21"/>
        <v>#VALUE!</v>
      </c>
      <c r="I319" s="28" t="str">
        <f>IF(ISERROR(DATEVALUE('PLM001-Active'!R312)),"",DATEVALUE('PLM001-Active'!R312))</f>
        <v/>
      </c>
      <c r="J319" s="29" t="str">
        <f>IF(ISERROR(DATEVALUE('PLM001-Active'!S312)),"",DATEVALUE('PLM001-Active'!S312))</f>
        <v/>
      </c>
      <c r="K319" s="16" t="str">
        <f t="shared" si="24"/>
        <v/>
      </c>
      <c r="L319" s="49" t="str">
        <f>'PLM001-Active'!P312</f>
        <v>Active</v>
      </c>
      <c r="M319" s="49">
        <f>'PLM001-Active'!U312</f>
        <v>0</v>
      </c>
      <c r="N319" s="49">
        <f>'PLM001-Active'!Q312</f>
        <v>0</v>
      </c>
      <c r="O319" s="94">
        <f>'PLM001-Active'!L312/100</f>
        <v>459.44</v>
      </c>
      <c r="P319" s="94" t="str">
        <f t="shared" si="22"/>
        <v>操作異常</v>
      </c>
      <c r="Q319" s="63" t="str">
        <f t="shared" ca="1" si="23"/>
        <v>任務異常 91 天</v>
      </c>
      <c r="R319" s="76"/>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row>
    <row r="320" spans="1:74" s="15" customFormat="1" ht="13.5" customHeight="1">
      <c r="A320" s="14">
        <v>32.200000000000102</v>
      </c>
      <c r="B320" s="14" t="str">
        <f>'PLM001-Active'!A313</f>
        <v>D250701R1</v>
      </c>
      <c r="C320" s="14" t="str">
        <f>'PLM001-Active'!B313</f>
        <v>EGX5标准型技转</v>
      </c>
      <c r="D320" s="95" t="str">
        <f>'PLM001-Active'!E313</f>
        <v>開立工單(工單、預計生產時間)</v>
      </c>
      <c r="E320" s="15" t="str">
        <f>IF('PLM001-Active'!I313="",'PLM001-Active'!H313,LEFT('PLM001-Active'!I313,3))</f>
        <v>汪佳凯</v>
      </c>
      <c r="F320" s="28">
        <f>DATEVALUE('PLM001-Active'!M313)</f>
        <v>45951</v>
      </c>
      <c r="G320" s="29" t="e">
        <f>DATEVALUE('PLM001-Active'!N313)</f>
        <v>#VALUE!</v>
      </c>
      <c r="H320" s="16" t="e">
        <f t="shared" si="21"/>
        <v>#VALUE!</v>
      </c>
      <c r="I320" s="28">
        <f>IF(ISERROR(DATEVALUE('PLM001-Active'!R313)),"",DATEVALUE('PLM001-Active'!R313))</f>
        <v>45949</v>
      </c>
      <c r="J320" s="29" t="str">
        <f>IF(ISERROR(DATEVALUE('PLM001-Active'!S313)),"",DATEVALUE('PLM001-Active'!S313))</f>
        <v/>
      </c>
      <c r="K320" s="16" t="str">
        <f t="shared" si="24"/>
        <v/>
      </c>
      <c r="L320" s="49" t="str">
        <f>'PLM001-Active'!P313</f>
        <v>Complete</v>
      </c>
      <c r="M320" s="49">
        <f>'PLM001-Active'!U313</f>
        <v>0</v>
      </c>
      <c r="N320" s="49" t="str">
        <f>'PLM001-Active'!Q313</f>
        <v>2025/10/17</v>
      </c>
      <c r="O320" s="94">
        <f>'PLM001-Active'!L313/100</f>
        <v>459.47</v>
      </c>
      <c r="P320" s="94" t="str">
        <f t="shared" si="22"/>
        <v/>
      </c>
      <c r="Q320" s="63" t="str">
        <f t="shared" ca="1" si="23"/>
        <v/>
      </c>
      <c r="R320" s="76"/>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row>
    <row r="321" spans="1:74" s="15" customFormat="1" ht="25.5">
      <c r="A321" s="14">
        <v>32.300000000000097</v>
      </c>
      <c r="B321" s="14" t="str">
        <f>'PLM001-Active'!A314</f>
        <v>E251001I1</v>
      </c>
      <c r="C321" s="14" t="str">
        <f>'PLM001-Active'!B314</f>
        <v>GPX8溫度校正設備</v>
      </c>
      <c r="D321" s="95" t="str">
        <f>'PLM001-Active'!E314</f>
        <v>功能規格討論會議(機構審查)</v>
      </c>
      <c r="E321" s="15" t="str">
        <f>IF('PLM001-Active'!I314="",'PLM001-Active'!H314,LEFT('PLM001-Active'!I314,3))</f>
        <v>羅友彥</v>
      </c>
      <c r="F321" s="28">
        <f>DATEVALUE('PLM001-Active'!M314)</f>
        <v>45950</v>
      </c>
      <c r="G321" s="29" t="e">
        <f>DATEVALUE('PLM001-Active'!N314)</f>
        <v>#VALUE!</v>
      </c>
      <c r="H321" s="16" t="e">
        <f t="shared" si="21"/>
        <v>#VALUE!</v>
      </c>
      <c r="I321" s="28">
        <f>IF(ISERROR(DATEVALUE('PLM001-Active'!R314)),"",DATEVALUE('PLM001-Active'!R314))</f>
        <v>45952</v>
      </c>
      <c r="J321" s="29" t="str">
        <f>IF(ISERROR(DATEVALUE('PLM001-Active'!S314)),"",DATEVALUE('PLM001-Active'!S314))</f>
        <v/>
      </c>
      <c r="K321" s="16" t="str">
        <f t="shared" si="24"/>
        <v/>
      </c>
      <c r="L321" s="49" t="str">
        <f>'PLM001-Active'!P314</f>
        <v>Complete</v>
      </c>
      <c r="M321" s="49">
        <f>'PLM001-Active'!U314</f>
        <v>0</v>
      </c>
      <c r="N321" s="49" t="str">
        <f>'PLM001-Active'!Q314</f>
        <v>2025/10/17</v>
      </c>
      <c r="O321" s="94">
        <f>'PLM001-Active'!L314/100</f>
        <v>459.47</v>
      </c>
      <c r="P321" s="94" t="str">
        <f t="shared" si="22"/>
        <v/>
      </c>
      <c r="Q321" s="63" t="str">
        <f t="shared" ca="1" si="23"/>
        <v/>
      </c>
      <c r="R321" s="76"/>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row>
    <row r="322" spans="1:74" s="15" customFormat="1">
      <c r="A322" s="14">
        <v>32.400000000000098</v>
      </c>
      <c r="B322" s="14" t="str">
        <f>'PLM001-Active'!A315</f>
        <v>D250801R1</v>
      </c>
      <c r="C322" s="14" t="str">
        <f>'PLM001-Active'!B315</f>
        <v>SCX6标准/加长型技转</v>
      </c>
      <c r="D322" s="95" t="str">
        <f>'PLM001-Active'!E315</f>
        <v>結案會議紀錄</v>
      </c>
      <c r="E322" s="15" t="str">
        <f>IF('PLM001-Active'!I315="",'PLM001-Active'!H315,LEFT('PLM001-Active'!I315,3))</f>
        <v>郑仁春</v>
      </c>
      <c r="F322" s="28">
        <f>DATEVALUE('PLM001-Active'!M315)</f>
        <v>45953</v>
      </c>
      <c r="G322" s="29" t="e">
        <f>DATEVALUE('PLM001-Active'!N315)</f>
        <v>#VALUE!</v>
      </c>
      <c r="H322" s="16" t="e">
        <f t="shared" si="21"/>
        <v>#VALUE!</v>
      </c>
      <c r="I322" s="28" t="str">
        <f>IF(ISERROR(DATEVALUE('PLM001-Active'!R315)),"",DATEVALUE('PLM001-Active'!R315))</f>
        <v/>
      </c>
      <c r="J322" s="29" t="str">
        <f>IF(ISERROR(DATEVALUE('PLM001-Active'!S315)),"",DATEVALUE('PLM001-Active'!S315))</f>
        <v/>
      </c>
      <c r="K322" s="16" t="str">
        <f t="shared" si="24"/>
        <v/>
      </c>
      <c r="L322" s="49" t="str">
        <f>'PLM001-Active'!P315</f>
        <v>Active</v>
      </c>
      <c r="M322" s="49">
        <f>'PLM001-Active'!U315</f>
        <v>0</v>
      </c>
      <c r="N322" s="49">
        <f>'PLM001-Active'!Q315</f>
        <v>0</v>
      </c>
      <c r="O322" s="94">
        <f>'PLM001-Active'!L315/100</f>
        <v>459.5</v>
      </c>
      <c r="P322" s="94" t="str">
        <f t="shared" si="22"/>
        <v>操作異常</v>
      </c>
      <c r="Q322" s="63" t="str">
        <f t="shared" ca="1" si="23"/>
        <v>任務異常 91 天</v>
      </c>
      <c r="R322" s="76"/>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row>
    <row r="323" spans="1:74" s="15" customFormat="1">
      <c r="A323" s="14">
        <v>32.500000000000099</v>
      </c>
      <c r="B323" s="14" t="str">
        <f>'PLM001-Active'!A316</f>
        <v>E251001I1</v>
      </c>
      <c r="C323" s="14" t="str">
        <f>'PLM001-Active'!B316</f>
        <v>GPX8溫度校正設備</v>
      </c>
      <c r="D323" s="95" t="str">
        <f>'PLM001-Active'!E316</f>
        <v>流程圖</v>
      </c>
      <c r="E323" s="15" t="str">
        <f>IF('PLM001-Active'!I316="",'PLM001-Active'!H316,LEFT('PLM001-Active'!I316,3))</f>
        <v>黃胤綸</v>
      </c>
      <c r="F323" s="28">
        <f>DATEVALUE('PLM001-Active'!M316)</f>
        <v>45951</v>
      </c>
      <c r="G323" s="29" t="e">
        <f>DATEVALUE('PLM001-Active'!N316)</f>
        <v>#VALUE!</v>
      </c>
      <c r="H323" s="16" t="e">
        <f t="shared" si="21"/>
        <v>#VALUE!</v>
      </c>
      <c r="I323" s="28">
        <f>IF(ISERROR(DATEVALUE('PLM001-Active'!R316)),"",DATEVALUE('PLM001-Active'!R316))</f>
        <v>46036</v>
      </c>
      <c r="J323" s="29" t="str">
        <f>IF(ISERROR(DATEVALUE('PLM001-Active'!S316)),"",DATEVALUE('PLM001-Active'!S316))</f>
        <v/>
      </c>
      <c r="K323" s="16" t="str">
        <f t="shared" si="24"/>
        <v/>
      </c>
      <c r="L323" s="49" t="str">
        <f>'PLM001-Active'!P316</f>
        <v>Complete</v>
      </c>
      <c r="M323" s="49">
        <f>'PLM001-Active'!U316</f>
        <v>0</v>
      </c>
      <c r="N323" s="49" t="str">
        <f>'PLM001-Active'!Q316</f>
        <v>2025/08/29</v>
      </c>
      <c r="O323" s="94">
        <f>'PLM001-Active'!L316/100</f>
        <v>459.5</v>
      </c>
      <c r="P323" s="94" t="str">
        <f t="shared" si="22"/>
        <v/>
      </c>
      <c r="Q323" s="63" t="str">
        <f t="shared" ca="1" si="23"/>
        <v/>
      </c>
      <c r="R323" s="76"/>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row>
    <row r="324" spans="1:74" s="15" customFormat="1" ht="15" customHeight="1">
      <c r="A324" s="14">
        <v>32.600000000000101</v>
      </c>
      <c r="B324" s="14" t="str">
        <f>'PLM001-Active'!A317</f>
        <v>E251001I1</v>
      </c>
      <c r="C324" s="14" t="str">
        <f>'PLM001-Active'!B317</f>
        <v>GPX8溫度校正設備</v>
      </c>
      <c r="D324" s="95" t="str">
        <f>'PLM001-Active'!E317</f>
        <v>2D組合圖面及3D爆炸圖</v>
      </c>
      <c r="E324" s="15" t="str">
        <f>IF('PLM001-Active'!I317="",'PLM001-Active'!H317,LEFT('PLM001-Active'!I317,3))</f>
        <v>羅友彥</v>
      </c>
      <c r="F324" s="28">
        <f>DATEVALUE('PLM001-Active'!M317)</f>
        <v>45953</v>
      </c>
      <c r="G324" s="29" t="e">
        <f>DATEVALUE('PLM001-Active'!N317)</f>
        <v>#VALUE!</v>
      </c>
      <c r="H324" s="16" t="e">
        <f t="shared" si="21"/>
        <v>#VALUE!</v>
      </c>
      <c r="I324" s="28">
        <f>IF(ISERROR(DATEVALUE('PLM001-Active'!R317)),"",DATEVALUE('PLM001-Active'!R317))</f>
        <v>45958</v>
      </c>
      <c r="J324" s="29" t="str">
        <f>IF(ISERROR(DATEVALUE('PLM001-Active'!S317)),"",DATEVALUE('PLM001-Active'!S317))</f>
        <v/>
      </c>
      <c r="K324" s="16" t="str">
        <f t="shared" si="24"/>
        <v/>
      </c>
      <c r="L324" s="49" t="str">
        <f>'PLM001-Active'!P317</f>
        <v>Complete</v>
      </c>
      <c r="M324" s="49">
        <f>'PLM001-Active'!U317</f>
        <v>0</v>
      </c>
      <c r="N324" s="49" t="str">
        <f>'PLM001-Active'!Q317</f>
        <v>2025/10/17</v>
      </c>
      <c r="O324" s="94">
        <f>'PLM001-Active'!L317/100</f>
        <v>459.51</v>
      </c>
      <c r="P324" s="94" t="str">
        <f t="shared" si="22"/>
        <v/>
      </c>
      <c r="Q324" s="63" t="str">
        <f t="shared" ca="1" si="23"/>
        <v/>
      </c>
      <c r="R324" s="76"/>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row>
    <row r="325" spans="1:74" s="15" customFormat="1" ht="15" customHeight="1">
      <c r="A325" s="14">
        <v>32.700000000000102</v>
      </c>
      <c r="B325" s="14" t="str">
        <f>'PLM001-Active'!A318</f>
        <v>D250701R1</v>
      </c>
      <c r="C325" s="14" t="str">
        <f>'PLM001-Active'!B318</f>
        <v>EGX5标准型技转</v>
      </c>
      <c r="D325" s="95" t="str">
        <f>'PLM001-Active'!E318</f>
        <v>缺料採購(採購單)</v>
      </c>
      <c r="E325" s="15" t="str">
        <f>IF('PLM001-Active'!I318="",'PLM001-Active'!H318,LEFT('PLM001-Active'!I318,3))</f>
        <v>汪佳凯</v>
      </c>
      <c r="F325" s="28">
        <f>DATEVALUE('PLM001-Active'!M318)</f>
        <v>45966</v>
      </c>
      <c r="G325" s="29" t="e">
        <f>DATEVALUE('PLM001-Active'!N318)</f>
        <v>#VALUE!</v>
      </c>
      <c r="H325" s="16" t="e">
        <f t="shared" si="21"/>
        <v>#VALUE!</v>
      </c>
      <c r="I325" s="28">
        <f>IF(ISERROR(DATEVALUE('PLM001-Active'!R318)),"",DATEVALUE('PLM001-Active'!R318))</f>
        <v>45997</v>
      </c>
      <c r="J325" s="29" t="str">
        <f>IF(ISERROR(DATEVALUE('PLM001-Active'!S318)),"",DATEVALUE('PLM001-Active'!S318))</f>
        <v/>
      </c>
      <c r="K325" s="16" t="str">
        <f t="shared" si="24"/>
        <v/>
      </c>
      <c r="L325" s="49" t="str">
        <f>'PLM001-Active'!P318</f>
        <v>Complete</v>
      </c>
      <c r="M325" s="49">
        <f>'PLM001-Active'!U318</f>
        <v>0</v>
      </c>
      <c r="N325" s="49" t="str">
        <f>'PLM001-Active'!Q318</f>
        <v>2025/10/22</v>
      </c>
      <c r="O325" s="94">
        <f>'PLM001-Active'!L318/100</f>
        <v>459.52</v>
      </c>
      <c r="P325" s="94" t="str">
        <f t="shared" si="22"/>
        <v/>
      </c>
      <c r="Q325" s="63" t="str">
        <f t="shared" ca="1" si="23"/>
        <v/>
      </c>
      <c r="R325" s="76"/>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row>
    <row r="326" spans="1:74" s="15" customFormat="1">
      <c r="A326" s="14">
        <v>32.800000000000097</v>
      </c>
      <c r="B326" s="14" t="str">
        <f>'PLM001-Active'!A319</f>
        <v>E251001I1</v>
      </c>
      <c r="C326" s="14" t="str">
        <f>'PLM001-Active'!B319</f>
        <v>GPX8溫度校正設備</v>
      </c>
      <c r="D326" s="95" t="str">
        <f>'PLM001-Active'!E319</f>
        <v>2D零件尺寸圖面</v>
      </c>
      <c r="E326" s="15" t="str">
        <f>IF('PLM001-Active'!I319="",'PLM001-Active'!H319,LEFT('PLM001-Active'!I319,3))</f>
        <v>羅友彥</v>
      </c>
      <c r="F326" s="28">
        <f>DATEVALUE('PLM001-Active'!M319)</f>
        <v>45958</v>
      </c>
      <c r="G326" s="29" t="e">
        <f>DATEVALUE('PLM001-Active'!N319)</f>
        <v>#VALUE!</v>
      </c>
      <c r="H326" s="16" t="e">
        <f t="shared" si="21"/>
        <v>#VALUE!</v>
      </c>
      <c r="I326" s="28">
        <f>IF(ISERROR(DATEVALUE('PLM001-Active'!R319)),"",DATEVALUE('PLM001-Active'!R319))</f>
        <v>45958</v>
      </c>
      <c r="J326" s="29" t="str">
        <f>IF(ISERROR(DATEVALUE('PLM001-Active'!S319)),"",DATEVALUE('PLM001-Active'!S319))</f>
        <v/>
      </c>
      <c r="K326" s="16" t="str">
        <f t="shared" si="24"/>
        <v/>
      </c>
      <c r="L326" s="49" t="str">
        <f>'PLM001-Active'!P319</f>
        <v>Complete</v>
      </c>
      <c r="M326" s="49">
        <f>'PLM001-Active'!U319</f>
        <v>0</v>
      </c>
      <c r="N326" s="49" t="str">
        <f>'PLM001-Active'!Q319</f>
        <v>2025/10/17</v>
      </c>
      <c r="O326" s="94">
        <f>'PLM001-Active'!L319/100</f>
        <v>459.53</v>
      </c>
      <c r="P326" s="94" t="str">
        <f t="shared" si="22"/>
        <v/>
      </c>
      <c r="Q326" s="63" t="str">
        <f t="shared" ca="1" si="23"/>
        <v/>
      </c>
      <c r="R326" s="76"/>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row>
    <row r="327" spans="1:74" s="15" customFormat="1" ht="15" customHeight="1">
      <c r="A327" s="14">
        <v>32.900000000000098</v>
      </c>
      <c r="B327" s="14" t="str">
        <f>'PLM001-Active'!A320</f>
        <v>E251002I1</v>
      </c>
      <c r="C327" s="14" t="str">
        <f>'PLM001-Active'!B320</f>
        <v>EPT測試台-400cm/s</v>
      </c>
      <c r="D327" s="95" t="str">
        <f>'PLM001-Active'!E320</f>
        <v>零件加工</v>
      </c>
      <c r="E327" s="15" t="str">
        <f>IF('PLM001-Active'!I320="",'PLM001-Active'!H320,LEFT('PLM001-Active'!I320,3))</f>
        <v>蘇漢城</v>
      </c>
      <c r="F327" s="28">
        <f>DATEVALUE('PLM001-Active'!M320)</f>
        <v>45995</v>
      </c>
      <c r="G327" s="29" t="e">
        <f>DATEVALUE('PLM001-Active'!N320)</f>
        <v>#VALUE!</v>
      </c>
      <c r="H327" s="16" t="e">
        <f t="shared" si="21"/>
        <v>#VALUE!</v>
      </c>
      <c r="I327" s="28" t="str">
        <f>IF(ISERROR(DATEVALUE('PLM001-Active'!R320)),"",DATEVALUE('PLM001-Active'!R320))</f>
        <v/>
      </c>
      <c r="J327" s="29" t="str">
        <f>IF(ISERROR(DATEVALUE('PLM001-Active'!S320)),"",DATEVALUE('PLM001-Active'!S320))</f>
        <v/>
      </c>
      <c r="K327" s="16" t="str">
        <f t="shared" si="24"/>
        <v/>
      </c>
      <c r="L327" s="49" t="str">
        <f>'PLM001-Active'!P320</f>
        <v>Active</v>
      </c>
      <c r="M327" s="49">
        <f>'PLM001-Active'!U320</f>
        <v>0</v>
      </c>
      <c r="N327" s="49">
        <f>'PLM001-Active'!Q320</f>
        <v>0</v>
      </c>
      <c r="O327" s="94">
        <f>'PLM001-Active'!L320/100</f>
        <v>459.53</v>
      </c>
      <c r="P327" s="94" t="str">
        <f t="shared" si="22"/>
        <v>操作異常</v>
      </c>
      <c r="Q327" s="63" t="str">
        <f t="shared" ca="1" si="23"/>
        <v>任務異常 49 天</v>
      </c>
      <c r="R327" s="76"/>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row>
    <row r="328" spans="1:74" s="15" customFormat="1" ht="21.75" customHeight="1">
      <c r="A328" s="14">
        <v>33.000000000000099</v>
      </c>
      <c r="B328" s="14" t="str">
        <f>'PLM001-Active'!A321</f>
        <v>E251002I1</v>
      </c>
      <c r="C328" s="14" t="str">
        <f>'PLM001-Active'!B321</f>
        <v>EPT測試台-400cm/s</v>
      </c>
      <c r="D328" s="95" t="str">
        <f>'PLM001-Active'!E321</f>
        <v>電路\程式設計</v>
      </c>
      <c r="E328" s="15" t="str">
        <f>IF('PLM001-Active'!I321="",'PLM001-Active'!H321,LEFT('PLM001-Active'!I321,3))</f>
        <v>李育儒</v>
      </c>
      <c r="F328" s="28">
        <f>DATEVALUE('PLM001-Active'!M321)</f>
        <v>45995</v>
      </c>
      <c r="G328" s="29" t="e">
        <f>DATEVALUE('PLM001-Active'!N321)</f>
        <v>#VALUE!</v>
      </c>
      <c r="H328" s="16" t="e">
        <f t="shared" ref="H328:H391" si="25">IF(OR(G328=0,F328=0)," - ",NETWORKDAYS(F328,G328))</f>
        <v>#VALUE!</v>
      </c>
      <c r="I328" s="28" t="str">
        <f>IF(ISERROR(DATEVALUE('PLM001-Active'!R321)),"",DATEVALUE('PLM001-Active'!R321))</f>
        <v/>
      </c>
      <c r="J328" s="29" t="str">
        <f>IF(ISERROR(DATEVALUE('PLM001-Active'!S321)),"",DATEVALUE('PLM001-Active'!S321))</f>
        <v/>
      </c>
      <c r="K328" s="16" t="str">
        <f t="shared" si="24"/>
        <v/>
      </c>
      <c r="L328" s="49" t="str">
        <f>'PLM001-Active'!P321</f>
        <v>Active</v>
      </c>
      <c r="M328" s="49">
        <f>'PLM001-Active'!U321</f>
        <v>0</v>
      </c>
      <c r="N328" s="49">
        <f>'PLM001-Active'!Q321</f>
        <v>0</v>
      </c>
      <c r="O328" s="94">
        <f>'PLM001-Active'!L321/100</f>
        <v>459.53</v>
      </c>
      <c r="P328" s="94" t="str">
        <f t="shared" si="22"/>
        <v>操作異常</v>
      </c>
      <c r="Q328" s="63" t="str">
        <f t="shared" ca="1" si="23"/>
        <v>任務異常 49 天</v>
      </c>
      <c r="R328" s="76"/>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row>
    <row r="329" spans="1:74" s="15" customFormat="1">
      <c r="A329" s="14">
        <v>33.100000000000101</v>
      </c>
      <c r="B329" s="14" t="str">
        <f>'PLM001-Active'!A322</f>
        <v>E251003I1</v>
      </c>
      <c r="C329" s="14" t="str">
        <f>'PLM001-Active'!B322</f>
        <v>小口徑EPH測試台</v>
      </c>
      <c r="D329" s="95" t="str">
        <f>'PLM001-Active'!E322</f>
        <v>零件加工</v>
      </c>
      <c r="E329" s="15" t="str">
        <f>IF('PLM001-Active'!I322="",'PLM001-Active'!H322,LEFT('PLM001-Active'!I322,3))</f>
        <v>蘇漢城</v>
      </c>
      <c r="F329" s="28">
        <f>DATEVALUE('PLM001-Active'!M322)</f>
        <v>45981</v>
      </c>
      <c r="G329" s="29" t="e">
        <f>DATEVALUE('PLM001-Active'!N322)</f>
        <v>#VALUE!</v>
      </c>
      <c r="H329" s="16" t="e">
        <f t="shared" si="25"/>
        <v>#VALUE!</v>
      </c>
      <c r="I329" s="28">
        <f>IF(ISERROR(DATEVALUE('PLM001-Active'!R322)),"",DATEVALUE('PLM001-Active'!R322))</f>
        <v>45980</v>
      </c>
      <c r="J329" s="29" t="str">
        <f>IF(ISERROR(DATEVALUE('PLM001-Active'!S322)),"",DATEVALUE('PLM001-Active'!S322))</f>
        <v/>
      </c>
      <c r="K329" s="16" t="str">
        <f t="shared" si="24"/>
        <v/>
      </c>
      <c r="L329" s="49" t="str">
        <f>'PLM001-Active'!P322</f>
        <v>Complete</v>
      </c>
      <c r="M329" s="49">
        <f>'PLM001-Active'!U322</f>
        <v>0</v>
      </c>
      <c r="N329" s="49" t="str">
        <f>'PLM001-Active'!Q322</f>
        <v>2025/11/03</v>
      </c>
      <c r="O329" s="94">
        <f>'PLM001-Active'!L322/100</f>
        <v>459.53</v>
      </c>
      <c r="P329" s="94" t="str">
        <f t="shared" si="22"/>
        <v/>
      </c>
      <c r="Q329" s="63" t="str">
        <f t="shared" ca="1" si="23"/>
        <v/>
      </c>
      <c r="R329" s="76"/>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row>
    <row r="330" spans="1:74" s="15" customFormat="1">
      <c r="A330" s="14">
        <v>33.200000000000102</v>
      </c>
      <c r="B330" s="14" t="str">
        <f>'PLM001-Active'!A323</f>
        <v>E251003I1</v>
      </c>
      <c r="C330" s="14" t="str">
        <f>'PLM001-Active'!B323</f>
        <v>小口徑EPH測試台</v>
      </c>
      <c r="D330" s="95" t="str">
        <f>'PLM001-Active'!E323</f>
        <v>電路\程式設計</v>
      </c>
      <c r="E330" s="15" t="str">
        <f>IF('PLM001-Active'!I323="",'PLM001-Active'!H323,LEFT('PLM001-Active'!I323,3))</f>
        <v>李育儒</v>
      </c>
      <c r="F330" s="28">
        <f>DATEVALUE('PLM001-Active'!M323)</f>
        <v>45981</v>
      </c>
      <c r="G330" s="29" t="e">
        <f>DATEVALUE('PLM001-Active'!N323)</f>
        <v>#VALUE!</v>
      </c>
      <c r="H330" s="16" t="e">
        <f t="shared" si="25"/>
        <v>#VALUE!</v>
      </c>
      <c r="I330" s="28">
        <f>IF(ISERROR(DATEVALUE('PLM001-Active'!R323)),"",DATEVALUE('PLM001-Active'!R323))</f>
        <v>46037</v>
      </c>
      <c r="J330" s="29" t="str">
        <f>IF(ISERROR(DATEVALUE('PLM001-Active'!S323)),"",DATEVALUE('PLM001-Active'!S323))</f>
        <v/>
      </c>
      <c r="K330" s="16" t="str">
        <f t="shared" ref="K330:K393" si="26">IF(ISERROR(IF(OR(J330=0,I330=0)," - ",NETWORKDAYS(I330,J330))),"",IF(OR(J330=0,I330=0)," - ",NETWORKDAYS(I330,J330)))</f>
        <v/>
      </c>
      <c r="L330" s="49" t="str">
        <f>'PLM001-Active'!P323</f>
        <v>Complete</v>
      </c>
      <c r="M330" s="49">
        <f>'PLM001-Active'!U323</f>
        <v>0</v>
      </c>
      <c r="N330" s="49" t="str">
        <f>'PLM001-Active'!Q323</f>
        <v>2025/10/23</v>
      </c>
      <c r="O330" s="94">
        <f>'PLM001-Active'!L323/100</f>
        <v>459.53</v>
      </c>
      <c r="P330" s="94" t="str">
        <f t="shared" ref="P330:P393" si="27">IF(OR(AND(O330&gt;0%,I330=""),AND(O330=0%,I330&lt;&gt;""),AND(O330=0%,I330="",M330&lt;&gt;0)),"操作異常","")</f>
        <v/>
      </c>
      <c r="Q330" s="63" t="str">
        <f t="shared" ref="Q330:Q393" ca="1" si="28">IFERROR(IF(I330="","任務異常 "&amp;DATEDIF(F330,TODAY(),"d")&amp;" 天",IF(AND(TODAY()&gt;G330,O330&lt;&gt;100%),"任務異常 "&amp;DATEDIF(G330,TODAY(),"d")&amp;" 天","")),"")</f>
        <v/>
      </c>
      <c r="R330" s="76"/>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row>
    <row r="331" spans="1:74" s="15" customFormat="1" ht="15" customHeight="1">
      <c r="A331" s="14">
        <v>33.300000000000097</v>
      </c>
      <c r="B331" s="14" t="str">
        <f>'PLM001-Active'!A324</f>
        <v>D250801R1</v>
      </c>
      <c r="C331" s="14" t="str">
        <f>'PLM001-Active'!B324</f>
        <v>SCX6标准/加长型技转</v>
      </c>
      <c r="D331" s="95" t="str">
        <f>'PLM001-Active'!E324</f>
        <v>結案報告</v>
      </c>
      <c r="E331" s="15" t="str">
        <f>IF('PLM001-Active'!I324="",'PLM001-Active'!H324,LEFT('PLM001-Active'!I324,3))</f>
        <v>郑仁春</v>
      </c>
      <c r="F331" s="28">
        <f>DATEVALUE('PLM001-Active'!M324)</f>
        <v>45961</v>
      </c>
      <c r="G331" s="29" t="e">
        <f>DATEVALUE('PLM001-Active'!N324)</f>
        <v>#VALUE!</v>
      </c>
      <c r="H331" s="16" t="e">
        <f t="shared" si="25"/>
        <v>#VALUE!</v>
      </c>
      <c r="I331" s="28" t="str">
        <f>IF(ISERROR(DATEVALUE('PLM001-Active'!R324)),"",DATEVALUE('PLM001-Active'!R324))</f>
        <v/>
      </c>
      <c r="J331" s="29" t="str">
        <f>IF(ISERROR(DATEVALUE('PLM001-Active'!S324)),"",DATEVALUE('PLM001-Active'!S324))</f>
        <v/>
      </c>
      <c r="K331" s="16" t="str">
        <f>IF(ISERROR(IF(OR(J331=0,I331=0)," - ",NETWORKDAYS(I331,J331))),"",IF(OR(J331=0,I331=0)," - ",NETWORKDAYS(I331,J331)))</f>
        <v/>
      </c>
      <c r="L331" s="49" t="str">
        <f>'PLM001-Active'!P324</f>
        <v>Active</v>
      </c>
      <c r="M331" s="49">
        <f>'PLM001-Active'!U324</f>
        <v>0</v>
      </c>
      <c r="N331" s="49">
        <f>'PLM001-Active'!Q324</f>
        <v>0</v>
      </c>
      <c r="O331" s="94">
        <f>'PLM001-Active'!L324/100</f>
        <v>459.54</v>
      </c>
      <c r="P331" s="94" t="str">
        <f t="shared" si="27"/>
        <v>操作異常</v>
      </c>
      <c r="Q331" s="63" t="str">
        <f t="shared" ca="1" si="28"/>
        <v>任務異常 83 天</v>
      </c>
      <c r="R331" s="76"/>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row>
    <row r="332" spans="1:74" s="15" customFormat="1" ht="25.5">
      <c r="A332" s="14">
        <v>33.400000000000098</v>
      </c>
      <c r="B332" s="14" t="str">
        <f>'PLM001-Active'!A325</f>
        <v>M250301R1</v>
      </c>
      <c r="C332" s="14" t="str">
        <f>'PLM001-Active'!B325</f>
        <v>軌道型顯示器夾管式超音波流量計</v>
      </c>
      <c r="D332" s="95" t="str">
        <f>'PLM001-Active'!E325</f>
        <v>工程試製 or 工況分析報告</v>
      </c>
      <c r="E332" s="15" t="str">
        <f>IF('PLM001-Active'!I325="",'PLM001-Active'!H325,LEFT('PLM001-Active'!I325,3))</f>
        <v>楊瑞洋</v>
      </c>
      <c r="F332" s="28">
        <f>DATEVALUE('PLM001-Active'!M325)</f>
        <v>46001</v>
      </c>
      <c r="G332" s="29" t="e">
        <f>DATEVALUE('PLM001-Active'!N325)</f>
        <v>#VALUE!</v>
      </c>
      <c r="H332" s="16" t="e">
        <f t="shared" si="25"/>
        <v>#VALUE!</v>
      </c>
      <c r="I332" s="28" t="str">
        <f>IF(ISERROR(DATEVALUE('PLM001-Active'!R325)),"",DATEVALUE('PLM001-Active'!R325))</f>
        <v/>
      </c>
      <c r="J332" s="29" t="str">
        <f>IF(ISERROR(DATEVALUE('PLM001-Active'!S325)),"",DATEVALUE('PLM001-Active'!S325))</f>
        <v/>
      </c>
      <c r="K332" s="16" t="str">
        <f t="shared" si="26"/>
        <v/>
      </c>
      <c r="L332" s="49" t="str">
        <f>'PLM001-Active'!P325</f>
        <v>Active</v>
      </c>
      <c r="M332" s="49">
        <f>'PLM001-Active'!U325</f>
        <v>0</v>
      </c>
      <c r="N332" s="49">
        <f>'PLM001-Active'!Q325</f>
        <v>0</v>
      </c>
      <c r="O332" s="94">
        <f>'PLM001-Active'!L325/100</f>
        <v>459.57</v>
      </c>
      <c r="P332" s="94" t="str">
        <f t="shared" si="27"/>
        <v>操作異常</v>
      </c>
      <c r="Q332" s="63" t="str">
        <f t="shared" ca="1" si="28"/>
        <v>任務異常 43 天</v>
      </c>
      <c r="R332" s="76"/>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row>
    <row r="333" spans="1:74" s="15" customFormat="1">
      <c r="A333" s="14">
        <v>33.500000000000099</v>
      </c>
      <c r="B333" s="14" t="str">
        <f>'PLM001-Active'!A326</f>
        <v>D250801R1</v>
      </c>
      <c r="C333" s="14" t="str">
        <f>'PLM001-Active'!B326</f>
        <v>SCX6标准/加长型技转</v>
      </c>
      <c r="D333" s="95" t="str">
        <f>'PLM001-Active'!E326</f>
        <v>Copy of 物料采购</v>
      </c>
      <c r="E333" s="15">
        <f>IF('PLM001-Active'!I326="",'PLM001-Active'!H326,LEFT('PLM001-Active'!I326,3))</f>
        <v>0</v>
      </c>
      <c r="F333" s="28">
        <f>DATEVALUE('PLM001-Active'!M326)</f>
        <v>45971</v>
      </c>
      <c r="G333" s="29" t="e">
        <f>DATEVALUE('PLM001-Active'!N326)</f>
        <v>#VALUE!</v>
      </c>
      <c r="H333" s="16" t="e">
        <f t="shared" si="25"/>
        <v>#VALUE!</v>
      </c>
      <c r="I333" s="28" t="str">
        <f>IF(ISERROR(DATEVALUE('PLM001-Active'!R326)),"",DATEVALUE('PLM001-Active'!R326))</f>
        <v/>
      </c>
      <c r="J333" s="29" t="str">
        <f>IF(ISERROR(DATEVALUE('PLM001-Active'!S326)),"",DATEVALUE('PLM001-Active'!S326))</f>
        <v/>
      </c>
      <c r="K333" s="16" t="str">
        <f t="shared" si="26"/>
        <v/>
      </c>
      <c r="L333" s="49" t="str">
        <f>'PLM001-Active'!P326</f>
        <v>Active</v>
      </c>
      <c r="M333" s="49">
        <f>'PLM001-Active'!U326</f>
        <v>0</v>
      </c>
      <c r="N333" s="49">
        <f>'PLM001-Active'!Q326</f>
        <v>0</v>
      </c>
      <c r="O333" s="94">
        <f>'PLM001-Active'!L326/100</f>
        <v>459.58</v>
      </c>
      <c r="P333" s="94" t="str">
        <f t="shared" si="27"/>
        <v>操作異常</v>
      </c>
      <c r="Q333" s="63" t="str">
        <f t="shared" ca="1" si="28"/>
        <v>任務異常 73 天</v>
      </c>
      <c r="R333" s="76"/>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row>
    <row r="334" spans="1:74" s="15" customFormat="1" ht="25.5">
      <c r="A334" s="14">
        <v>33.600000000000101</v>
      </c>
      <c r="B334" s="14" t="str">
        <f>'PLM001-Active'!A327</f>
        <v>E251001I1</v>
      </c>
      <c r="C334" s="14" t="str">
        <f>'PLM001-Active'!B327</f>
        <v>GPX8溫度校正設備</v>
      </c>
      <c r="D334" s="95" t="str">
        <f>'PLM001-Active'!E327</f>
        <v>報價，零件表及成本分析表</v>
      </c>
      <c r="E334" s="15" t="str">
        <f>IF('PLM001-Active'!I327="",'PLM001-Active'!H327,LEFT('PLM001-Active'!I327,3))</f>
        <v>羅友彥</v>
      </c>
      <c r="F334" s="28">
        <f>DATEVALUE('PLM001-Active'!M327)</f>
        <v>45960</v>
      </c>
      <c r="G334" s="29" t="e">
        <f>DATEVALUE('PLM001-Active'!N327)</f>
        <v>#VALUE!</v>
      </c>
      <c r="H334" s="16" t="e">
        <f t="shared" si="25"/>
        <v>#VALUE!</v>
      </c>
      <c r="I334" s="28">
        <f>IF(ISERROR(DATEVALUE('PLM001-Active'!R327)),"",DATEVALUE('PLM001-Active'!R327))</f>
        <v>45958</v>
      </c>
      <c r="J334" s="29" t="str">
        <f>IF(ISERROR(DATEVALUE('PLM001-Active'!S327)),"",DATEVALUE('PLM001-Active'!S327))</f>
        <v/>
      </c>
      <c r="K334" s="16" t="str">
        <f t="shared" si="26"/>
        <v/>
      </c>
      <c r="L334" s="49" t="str">
        <f>'PLM001-Active'!P327</f>
        <v>Complete</v>
      </c>
      <c r="M334" s="49">
        <f>'PLM001-Active'!U327</f>
        <v>0</v>
      </c>
      <c r="N334" s="49" t="str">
        <f>'PLM001-Active'!Q327</f>
        <v>2025/10/17</v>
      </c>
      <c r="O334" s="94">
        <f>'PLM001-Active'!L327/100</f>
        <v>459.58</v>
      </c>
      <c r="P334" s="94" t="str">
        <f t="shared" si="27"/>
        <v/>
      </c>
      <c r="Q334" s="63" t="str">
        <f t="shared" ca="1" si="28"/>
        <v/>
      </c>
      <c r="R334" s="76"/>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row>
    <row r="335" spans="1:74" s="15" customFormat="1" ht="15" customHeight="1">
      <c r="A335" s="14">
        <v>33.700000000000102</v>
      </c>
      <c r="B335" s="14" t="str">
        <f>'PLM001-Active'!A328</f>
        <v>E251001I1</v>
      </c>
      <c r="C335" s="14" t="str">
        <f>'PLM001-Active'!B328</f>
        <v>GPX8溫度校正設備</v>
      </c>
      <c r="D335" s="95" t="str">
        <f>'PLM001-Active'!E328</f>
        <v>請購單簽核</v>
      </c>
      <c r="E335" s="15" t="str">
        <f>IF('PLM001-Active'!I328="",'PLM001-Active'!H328,LEFT('PLM001-Active'!I328,3))</f>
        <v>羅友彥</v>
      </c>
      <c r="F335" s="28">
        <f>DATEVALUE('PLM001-Active'!M328)</f>
        <v>45965</v>
      </c>
      <c r="G335" s="29" t="e">
        <f>DATEVALUE('PLM001-Active'!N328)</f>
        <v>#VALUE!</v>
      </c>
      <c r="H335" s="16" t="e">
        <f t="shared" si="25"/>
        <v>#VALUE!</v>
      </c>
      <c r="I335" s="28">
        <f>IF(ISERROR(DATEVALUE('PLM001-Active'!R328)),"",DATEVALUE('PLM001-Active'!R328))</f>
        <v>45979</v>
      </c>
      <c r="J335" s="29" t="str">
        <f>IF(ISERROR(DATEVALUE('PLM001-Active'!S328)),"",DATEVALUE('PLM001-Active'!S328))</f>
        <v/>
      </c>
      <c r="K335" s="16" t="str">
        <f>IF(ISERROR(IF(OR(J335=0,I335=0)," - ",NETWORKDAYS(I335,J335))),"",IF(OR(J335=0,I335=0)," - ",NETWORKDAYS(I335,J335)))</f>
        <v/>
      </c>
      <c r="L335" s="49" t="str">
        <f>'PLM001-Active'!P328</f>
        <v>Complete</v>
      </c>
      <c r="M335" s="49">
        <f>'PLM001-Active'!U328</f>
        <v>0</v>
      </c>
      <c r="N335" s="49" t="str">
        <f>'PLM001-Active'!Q328</f>
        <v>2025/10/20</v>
      </c>
      <c r="O335" s="94">
        <f>'PLM001-Active'!L328/100</f>
        <v>459.6</v>
      </c>
      <c r="P335" s="94" t="str">
        <f t="shared" si="27"/>
        <v/>
      </c>
      <c r="Q335" s="63" t="str">
        <f t="shared" ca="1" si="28"/>
        <v/>
      </c>
      <c r="R335" s="76"/>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row>
    <row r="336" spans="1:74" s="15" customFormat="1">
      <c r="A336" s="14">
        <v>33.800000000000097</v>
      </c>
      <c r="B336" s="14" t="str">
        <f>'PLM001-Active'!A329</f>
        <v>E251001I1</v>
      </c>
      <c r="C336" s="14" t="str">
        <f>'PLM001-Active'!B329</f>
        <v>GPX8溫度校正設備</v>
      </c>
      <c r="D336" s="95" t="str">
        <f>'PLM001-Active'!E329</f>
        <v>D sub 25P的連接器</v>
      </c>
      <c r="E336" s="15" t="str">
        <f>IF('PLM001-Active'!I329="",'PLM001-Active'!H329,LEFT('PLM001-Active'!I329,3))</f>
        <v>黃胤綸</v>
      </c>
      <c r="F336" s="28">
        <f>DATEVALUE('PLM001-Active'!M329)</f>
        <v>46017</v>
      </c>
      <c r="G336" s="29" t="e">
        <f>DATEVALUE('PLM001-Active'!N329)</f>
        <v>#VALUE!</v>
      </c>
      <c r="H336" s="16" t="e">
        <f t="shared" si="25"/>
        <v>#VALUE!</v>
      </c>
      <c r="I336" s="28">
        <f>IF(ISERROR(DATEVALUE('PLM001-Active'!R329)),"",DATEVALUE('PLM001-Active'!R329))</f>
        <v>46036</v>
      </c>
      <c r="J336" s="29" t="str">
        <f>IF(ISERROR(DATEVALUE('PLM001-Active'!S329)),"",DATEVALUE('PLM001-Active'!S329))</f>
        <v/>
      </c>
      <c r="K336" s="16" t="str">
        <f t="shared" si="26"/>
        <v/>
      </c>
      <c r="L336" s="49" t="str">
        <f>'PLM001-Active'!P329</f>
        <v>Complete</v>
      </c>
      <c r="M336" s="49">
        <f>'PLM001-Active'!U329</f>
        <v>0</v>
      </c>
      <c r="N336" s="49" t="str">
        <f>'PLM001-Active'!Q329</f>
        <v>2025/10/22</v>
      </c>
      <c r="O336" s="94">
        <f>'PLM001-Active'!L329/100</f>
        <v>459.6</v>
      </c>
      <c r="P336" s="94" t="str">
        <f t="shared" si="27"/>
        <v/>
      </c>
      <c r="Q336" s="63" t="str">
        <f t="shared" ca="1" si="28"/>
        <v/>
      </c>
      <c r="R336" s="76"/>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row>
    <row r="337" spans="1:74" s="15" customFormat="1" ht="15" customHeight="1">
      <c r="A337" s="14">
        <v>33.900000000000098</v>
      </c>
      <c r="B337" s="14" t="str">
        <f>'PLM001-Active'!A330</f>
        <v>D250301R1</v>
      </c>
      <c r="C337" s="14" t="str">
        <f>'PLM001-Active'!B330</f>
        <v>EPD電磁流量計技转</v>
      </c>
      <c r="D337" s="95" t="str">
        <f>'PLM001-Active'!E330</f>
        <v>旧品换新作业移转车间生产</v>
      </c>
      <c r="E337" s="15" t="str">
        <f>IF('PLM001-Active'!I330="",'PLM001-Active'!H330,LEFT('PLM001-Active'!I330,3))</f>
        <v>汪佳凯</v>
      </c>
      <c r="F337" s="28">
        <f>DATEVALUE('PLM001-Active'!M330)</f>
        <v>45981</v>
      </c>
      <c r="G337" s="29" t="e">
        <f>DATEVALUE('PLM001-Active'!N330)</f>
        <v>#VALUE!</v>
      </c>
      <c r="H337" s="16" t="e">
        <f t="shared" si="25"/>
        <v>#VALUE!</v>
      </c>
      <c r="I337" s="28" t="str">
        <f>IF(ISERROR(DATEVALUE('PLM001-Active'!R330)),"",DATEVALUE('PLM001-Active'!R330))</f>
        <v/>
      </c>
      <c r="J337" s="29" t="str">
        <f>IF(ISERROR(DATEVALUE('PLM001-Active'!S330)),"",DATEVALUE('PLM001-Active'!S330))</f>
        <v/>
      </c>
      <c r="K337" s="16" t="str">
        <f>IF(ISERROR(IF(OR(J337=0,I337=0)," - ",NETWORKDAYS(I337,J337))),"",IF(OR(J337=0,I337=0)," - ",NETWORKDAYS(I337,J337)))</f>
        <v/>
      </c>
      <c r="L337" s="49" t="str">
        <f>'PLM001-Active'!P330</f>
        <v>Active</v>
      </c>
      <c r="M337" s="49">
        <f>'PLM001-Active'!U330</f>
        <v>0</v>
      </c>
      <c r="N337" s="49">
        <f>'PLM001-Active'!Q330</f>
        <v>0</v>
      </c>
      <c r="O337" s="94">
        <f>'PLM001-Active'!L330/100</f>
        <v>459.64</v>
      </c>
      <c r="P337" s="94" t="str">
        <f t="shared" si="27"/>
        <v>操作異常</v>
      </c>
      <c r="Q337" s="63" t="str">
        <f t="shared" ca="1" si="28"/>
        <v>任務異常 63 天</v>
      </c>
      <c r="R337" s="76"/>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row>
    <row r="338" spans="1:74" s="15" customFormat="1">
      <c r="A338" s="14">
        <v>34.000000000000099</v>
      </c>
      <c r="B338" s="14" t="str">
        <f>'PLM001-Active'!A331</f>
        <v>D250801R1</v>
      </c>
      <c r="C338" s="14" t="str">
        <f>'PLM001-Active'!B331</f>
        <v>SCX6标准/加长型技转</v>
      </c>
      <c r="D338" s="95" t="str">
        <f>'PLM001-Active'!E331</f>
        <v>結案文件審查</v>
      </c>
      <c r="E338" s="15" t="str">
        <f>IF('PLM001-Active'!I331="",'PLM001-Active'!H331,LEFT('PLM001-Active'!I331,3))</f>
        <v>郑仁春</v>
      </c>
      <c r="F338" s="28">
        <f>DATEVALUE('PLM001-Active'!M331)</f>
        <v>45966</v>
      </c>
      <c r="G338" s="29" t="e">
        <f>DATEVALUE('PLM001-Active'!N331)</f>
        <v>#VALUE!</v>
      </c>
      <c r="H338" s="16" t="e">
        <f t="shared" si="25"/>
        <v>#VALUE!</v>
      </c>
      <c r="I338" s="28" t="str">
        <f>IF(ISERROR(DATEVALUE('PLM001-Active'!R331)),"",DATEVALUE('PLM001-Active'!R331))</f>
        <v/>
      </c>
      <c r="J338" s="29" t="str">
        <f>IF(ISERROR(DATEVALUE('PLM001-Active'!S331)),"",DATEVALUE('PLM001-Active'!S331))</f>
        <v/>
      </c>
      <c r="K338" s="16" t="str">
        <f t="shared" si="26"/>
        <v/>
      </c>
      <c r="L338" s="49" t="str">
        <f>'PLM001-Active'!P331</f>
        <v>Active</v>
      </c>
      <c r="M338" s="49">
        <f>'PLM001-Active'!U331</f>
        <v>0</v>
      </c>
      <c r="N338" s="49">
        <f>'PLM001-Active'!Q331</f>
        <v>0</v>
      </c>
      <c r="O338" s="94">
        <f>'PLM001-Active'!L331/100</f>
        <v>459.64</v>
      </c>
      <c r="P338" s="94" t="str">
        <f t="shared" si="27"/>
        <v>操作異常</v>
      </c>
      <c r="Q338" s="63" t="str">
        <f t="shared" ca="1" si="28"/>
        <v>任務異常 78 天</v>
      </c>
      <c r="R338" s="76"/>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row>
    <row r="339" spans="1:74" s="15" customFormat="1" ht="25.5">
      <c r="A339" s="14">
        <v>34.100000000000101</v>
      </c>
      <c r="B339" s="14" t="str">
        <f>'PLM001-Active'!A332</f>
        <v>M240803P1</v>
      </c>
      <c r="C339" s="14" t="str">
        <f>'PLM001-Active'!B332</f>
        <v>EGX5防腐型技转</v>
      </c>
      <c r="D339" s="95" t="str">
        <f>'PLM001-Active'!E332</f>
        <v>文件審查 (BOM.圖面.SOP)</v>
      </c>
      <c r="E339" s="15" t="str">
        <f>IF('PLM001-Active'!I332="",'PLM001-Active'!H332,LEFT('PLM001-Active'!I332,3))</f>
        <v>汪佳凯</v>
      </c>
      <c r="F339" s="28">
        <f>DATEVALUE('PLM001-Active'!M332)</f>
        <v>45966</v>
      </c>
      <c r="G339" s="29" t="e">
        <f>DATEVALUE('PLM001-Active'!N332)</f>
        <v>#VALUE!</v>
      </c>
      <c r="H339" s="16" t="e">
        <f t="shared" si="25"/>
        <v>#VALUE!</v>
      </c>
      <c r="I339" s="28">
        <f>IF(ISERROR(DATEVALUE('PLM001-Active'!R332)),"",DATEVALUE('PLM001-Active'!R332))</f>
        <v>45967</v>
      </c>
      <c r="J339" s="29" t="str">
        <f>IF(ISERROR(DATEVALUE('PLM001-Active'!S332)),"",DATEVALUE('PLM001-Active'!S332))</f>
        <v/>
      </c>
      <c r="K339" s="16" t="str">
        <f t="shared" si="26"/>
        <v/>
      </c>
      <c r="L339" s="49" t="str">
        <f>'PLM001-Active'!P332</f>
        <v>Complete</v>
      </c>
      <c r="M339" s="49">
        <f>'PLM001-Active'!U332</f>
        <v>0</v>
      </c>
      <c r="N339" s="49" t="str">
        <f>'PLM001-Active'!Q332</f>
        <v>2025/11/03</v>
      </c>
      <c r="O339" s="94">
        <f>'PLM001-Active'!L332/100</f>
        <v>459.64</v>
      </c>
      <c r="P339" s="94" t="str">
        <f t="shared" si="27"/>
        <v/>
      </c>
      <c r="Q339" s="63" t="str">
        <f t="shared" ca="1" si="28"/>
        <v/>
      </c>
      <c r="R339" s="76"/>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row>
    <row r="340" spans="1:74" s="15" customFormat="1" ht="15" customHeight="1">
      <c r="A340" s="14">
        <v>34.200000000000102</v>
      </c>
      <c r="B340" s="14" t="str">
        <f>'PLM001-Active'!A333</f>
        <v>E251001I1</v>
      </c>
      <c r="C340" s="14" t="str">
        <f>'PLM001-Active'!B333</f>
        <v>GPX8溫度校正設備</v>
      </c>
      <c r="D340" s="95" t="str">
        <f>'PLM001-Active'!E333</f>
        <v>零件加工</v>
      </c>
      <c r="E340" s="15" t="str">
        <f>IF('PLM001-Active'!I333="",'PLM001-Active'!H333,LEFT('PLM001-Active'!I333,3))</f>
        <v>羅友彥</v>
      </c>
      <c r="F340" s="28">
        <f>DATEVALUE('PLM001-Active'!M333)</f>
        <v>45971</v>
      </c>
      <c r="G340" s="29" t="e">
        <f>DATEVALUE('PLM001-Active'!N333)</f>
        <v>#VALUE!</v>
      </c>
      <c r="H340" s="16" t="e">
        <f t="shared" si="25"/>
        <v>#VALUE!</v>
      </c>
      <c r="I340" s="28">
        <f>IF(ISERROR(DATEVALUE('PLM001-Active'!R333)),"",DATEVALUE('PLM001-Active'!R333))</f>
        <v>45979</v>
      </c>
      <c r="J340" s="29" t="str">
        <f>IF(ISERROR(DATEVALUE('PLM001-Active'!S333)),"",DATEVALUE('PLM001-Active'!S333))</f>
        <v/>
      </c>
      <c r="K340" s="16" t="str">
        <f>IF(ISERROR(IF(OR(J340=0,I340=0)," - ",NETWORKDAYS(I340,J340))),"",IF(OR(J340=0,I340=0)," - ",NETWORKDAYS(I340,J340)))</f>
        <v/>
      </c>
      <c r="L340" s="49" t="str">
        <f>'PLM001-Active'!P333</f>
        <v>Complete</v>
      </c>
      <c r="M340" s="49">
        <f>'PLM001-Active'!U333</f>
        <v>0</v>
      </c>
      <c r="N340" s="49" t="str">
        <f>'PLM001-Active'!Q333</f>
        <v>2025/10/27</v>
      </c>
      <c r="O340" s="94">
        <f>'PLM001-Active'!L333/100</f>
        <v>459.65</v>
      </c>
      <c r="P340" s="94" t="str">
        <f t="shared" si="27"/>
        <v/>
      </c>
      <c r="Q340" s="63" t="str">
        <f t="shared" ca="1" si="28"/>
        <v/>
      </c>
      <c r="R340" s="76"/>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row>
    <row r="341" spans="1:74" s="15" customFormat="1">
      <c r="A341" s="14">
        <v>34.300000000000203</v>
      </c>
      <c r="B341" s="14" t="str">
        <f>'PLM001-Active'!A334</f>
        <v>E251001I1</v>
      </c>
      <c r="C341" s="14" t="str">
        <f>'PLM001-Active'!B334</f>
        <v>GPX8溫度校正設備</v>
      </c>
      <c r="D341" s="95" t="str">
        <f>'PLM001-Active'!E334</f>
        <v>電路\程式設計</v>
      </c>
      <c r="E341" s="15" t="str">
        <f>IF('PLM001-Active'!I334="",'PLM001-Active'!H334,LEFT('PLM001-Active'!I334,3))</f>
        <v>李育儒</v>
      </c>
      <c r="F341" s="28">
        <f>DATEVALUE('PLM001-Active'!M334)</f>
        <v>46006</v>
      </c>
      <c r="G341" s="29" t="e">
        <f>DATEVALUE('PLM001-Active'!N334)</f>
        <v>#VALUE!</v>
      </c>
      <c r="H341" s="16" t="e">
        <f t="shared" si="25"/>
        <v>#VALUE!</v>
      </c>
      <c r="I341" s="28">
        <f>IF(ISERROR(DATEVALUE('PLM001-Active'!R334)),"",DATEVALUE('PLM001-Active'!R334))</f>
        <v>46037</v>
      </c>
      <c r="J341" s="29" t="str">
        <f>IF(ISERROR(DATEVALUE('PLM001-Active'!S334)),"",DATEVALUE('PLM001-Active'!S334))</f>
        <v/>
      </c>
      <c r="K341" s="16" t="str">
        <f t="shared" si="26"/>
        <v/>
      </c>
      <c r="L341" s="49" t="str">
        <f>'PLM001-Active'!P334</f>
        <v>Complete</v>
      </c>
      <c r="M341" s="49">
        <f>'PLM001-Active'!U334</f>
        <v>0</v>
      </c>
      <c r="N341" s="49" t="str">
        <f>'PLM001-Active'!Q334</f>
        <v>2025/11/04</v>
      </c>
      <c r="O341" s="94">
        <f>'PLM001-Active'!L334/100</f>
        <v>459.65</v>
      </c>
      <c r="P341" s="94" t="str">
        <f t="shared" si="27"/>
        <v/>
      </c>
      <c r="Q341" s="63" t="str">
        <f t="shared" ca="1" si="28"/>
        <v/>
      </c>
      <c r="R341" s="76"/>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row>
    <row r="342" spans="1:74" s="15" customFormat="1" ht="15" customHeight="1">
      <c r="A342" s="14">
        <v>34.400000000000198</v>
      </c>
      <c r="B342" s="14" t="str">
        <f>'PLM001-Active'!A335</f>
        <v>E251001I1</v>
      </c>
      <c r="C342" s="14" t="str">
        <f>'PLM001-Active'!B335</f>
        <v>GPX8溫度校正設備</v>
      </c>
      <c r="D342" s="95" t="str">
        <f>'PLM001-Active'!E335</f>
        <v>控制軟體設計</v>
      </c>
      <c r="E342" s="15" t="str">
        <f>IF('PLM001-Active'!I335="",'PLM001-Active'!H335,LEFT('PLM001-Active'!I335,3))</f>
        <v>郭景成</v>
      </c>
      <c r="F342" s="28">
        <f>DATEVALUE('PLM001-Active'!M335)</f>
        <v>46017</v>
      </c>
      <c r="G342" s="29" t="e">
        <f>DATEVALUE('PLM001-Active'!N335)</f>
        <v>#VALUE!</v>
      </c>
      <c r="H342" s="16" t="e">
        <f t="shared" si="25"/>
        <v>#VALUE!</v>
      </c>
      <c r="I342" s="28" t="str">
        <f>IF(ISERROR(DATEVALUE('PLM001-Active'!R335)),"",DATEVALUE('PLM001-Active'!R335))</f>
        <v/>
      </c>
      <c r="J342" s="29" t="str">
        <f>IF(ISERROR(DATEVALUE('PLM001-Active'!S335)),"",DATEVALUE('PLM001-Active'!S335))</f>
        <v/>
      </c>
      <c r="K342" s="16" t="str">
        <f t="shared" si="26"/>
        <v/>
      </c>
      <c r="L342" s="49" t="str">
        <f>'PLM001-Active'!P335</f>
        <v>Active</v>
      </c>
      <c r="M342" s="49">
        <f>'PLM001-Active'!U335</f>
        <v>0</v>
      </c>
      <c r="N342" s="49">
        <f>'PLM001-Active'!Q335</f>
        <v>0</v>
      </c>
      <c r="O342" s="94">
        <f>'PLM001-Active'!L335/100</f>
        <v>459.65</v>
      </c>
      <c r="P342" s="94" t="str">
        <f t="shared" si="27"/>
        <v>操作異常</v>
      </c>
      <c r="Q342" s="63" t="str">
        <f t="shared" ca="1" si="28"/>
        <v>任務異常 27 天</v>
      </c>
      <c r="R342" s="76"/>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row>
    <row r="343" spans="1:74" s="15" customFormat="1" ht="15" customHeight="1">
      <c r="A343" s="14">
        <v>34.500000000000199</v>
      </c>
      <c r="B343" s="14" t="str">
        <f>'PLM001-Active'!A336</f>
        <v>D250701R1</v>
      </c>
      <c r="C343" s="14" t="str">
        <f>'PLM001-Active'!B336</f>
        <v>EGX5标准型技转</v>
      </c>
      <c r="D343" s="95" t="str">
        <f>'PLM001-Active'!E336</f>
        <v>品質檢驗(檢驗紀錄、基準)</v>
      </c>
      <c r="E343" s="15" t="str">
        <f>IF('PLM001-Active'!I336="",'PLM001-Active'!H336,LEFT('PLM001-Active'!I336,3))</f>
        <v>汪佳凯</v>
      </c>
      <c r="F343" s="28">
        <f>DATEVALUE('PLM001-Active'!M336)</f>
        <v>45978</v>
      </c>
      <c r="G343" s="29" t="e">
        <f>DATEVALUE('PLM001-Active'!N336)</f>
        <v>#VALUE!</v>
      </c>
      <c r="H343" s="16" t="e">
        <f t="shared" si="25"/>
        <v>#VALUE!</v>
      </c>
      <c r="I343" s="28">
        <f>IF(ISERROR(DATEVALUE('PLM001-Active'!R336)),"",DATEVALUE('PLM001-Active'!R336))</f>
        <v>45978</v>
      </c>
      <c r="J343" s="29" t="str">
        <f>IF(ISERROR(DATEVALUE('PLM001-Active'!S336)),"",DATEVALUE('PLM001-Active'!S336))</f>
        <v/>
      </c>
      <c r="K343" s="16" t="str">
        <f t="shared" si="26"/>
        <v/>
      </c>
      <c r="L343" s="49" t="str">
        <f>'PLM001-Active'!P336</f>
        <v>Complete</v>
      </c>
      <c r="M343" s="49">
        <f>'PLM001-Active'!U336</f>
        <v>0</v>
      </c>
      <c r="N343" s="49" t="str">
        <f>'PLM001-Active'!Q336</f>
        <v>2025/11/17</v>
      </c>
      <c r="O343" s="94">
        <f>'PLM001-Active'!L336/100</f>
        <v>459.67</v>
      </c>
      <c r="P343" s="94" t="str">
        <f t="shared" si="27"/>
        <v/>
      </c>
      <c r="Q343" s="63" t="str">
        <f t="shared" ca="1" si="28"/>
        <v/>
      </c>
      <c r="R343" s="76"/>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row>
    <row r="344" spans="1:74" s="15" customFormat="1" ht="20.25" customHeight="1">
      <c r="A344" s="14">
        <v>34.6000000000002</v>
      </c>
      <c r="B344" s="14" t="str">
        <f>'PLM001-Active'!A337</f>
        <v>D250801R1</v>
      </c>
      <c r="C344" s="14" t="str">
        <f>'PLM001-Active'!B337</f>
        <v>SCX6标准/加长型技转</v>
      </c>
      <c r="D344" s="95" t="str">
        <f>'PLM001-Active'!E337</f>
        <v>MP發行</v>
      </c>
      <c r="E344" s="15" t="str">
        <f>IF('PLM001-Active'!I337="",'PLM001-Active'!H337,LEFT('PLM001-Active'!I337,3))</f>
        <v>郑仁春</v>
      </c>
      <c r="F344" s="28">
        <f>DATEVALUE('PLM001-Active'!M337)</f>
        <v>45971</v>
      </c>
      <c r="G344" s="29" t="e">
        <f>DATEVALUE('PLM001-Active'!N337)</f>
        <v>#VALUE!</v>
      </c>
      <c r="H344" s="16" t="e">
        <f t="shared" si="25"/>
        <v>#VALUE!</v>
      </c>
      <c r="I344" s="28" t="str">
        <f>IF(ISERROR(DATEVALUE('PLM001-Active'!R337)),"",DATEVALUE('PLM001-Active'!R337))</f>
        <v/>
      </c>
      <c r="J344" s="29" t="str">
        <f>IF(ISERROR(DATEVALUE('PLM001-Active'!S337)),"",DATEVALUE('PLM001-Active'!S337))</f>
        <v/>
      </c>
      <c r="K344" s="16" t="str">
        <f t="shared" si="26"/>
        <v/>
      </c>
      <c r="L344" s="49" t="str">
        <f>'PLM001-Active'!P337</f>
        <v>Active</v>
      </c>
      <c r="M344" s="49">
        <f>'PLM001-Active'!U337</f>
        <v>0</v>
      </c>
      <c r="N344" s="49">
        <f>'PLM001-Active'!Q337</f>
        <v>0</v>
      </c>
      <c r="O344" s="94">
        <f>'PLM001-Active'!L337/100</f>
        <v>459.67</v>
      </c>
      <c r="P344" s="94" t="str">
        <f t="shared" si="27"/>
        <v>操作異常</v>
      </c>
      <c r="Q344" s="63" t="str">
        <f t="shared" ca="1" si="28"/>
        <v>任務異常 73 天</v>
      </c>
      <c r="R344" s="76"/>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row>
    <row r="345" spans="1:74" s="15" customFormat="1" ht="15" customHeight="1">
      <c r="A345" s="14">
        <v>34.700000000000202</v>
      </c>
      <c r="B345" s="14" t="str">
        <f>'PLM001-Active'!A338</f>
        <v>D250801R1</v>
      </c>
      <c r="C345" s="14" t="str">
        <f>'PLM001-Active'!B338</f>
        <v>SCX6标准/加长型技转</v>
      </c>
      <c r="D345" s="95" t="str">
        <f>'PLM001-Active'!E338</f>
        <v>PVT-QA測試驗證</v>
      </c>
      <c r="E345" s="15" t="str">
        <f>IF('PLM001-Active'!I338="",'PLM001-Active'!H338,LEFT('PLM001-Active'!I338,3))</f>
        <v>郑仁春</v>
      </c>
      <c r="F345" s="28">
        <f>DATEVALUE('PLM001-Active'!M338)</f>
        <v>45971</v>
      </c>
      <c r="G345" s="29" t="e">
        <f>DATEVALUE('PLM001-Active'!N338)</f>
        <v>#VALUE!</v>
      </c>
      <c r="H345" s="16" t="e">
        <f t="shared" si="25"/>
        <v>#VALUE!</v>
      </c>
      <c r="I345" s="28" t="str">
        <f>IF(ISERROR(DATEVALUE('PLM001-Active'!R338)),"",DATEVALUE('PLM001-Active'!R338))</f>
        <v/>
      </c>
      <c r="J345" s="29" t="str">
        <f>IF(ISERROR(DATEVALUE('PLM001-Active'!S338)),"",DATEVALUE('PLM001-Active'!S338))</f>
        <v/>
      </c>
      <c r="K345" s="16" t="str">
        <f t="shared" si="26"/>
        <v/>
      </c>
      <c r="L345" s="49" t="str">
        <f>'PLM001-Active'!P338</f>
        <v>Active</v>
      </c>
      <c r="M345" s="49">
        <f>'PLM001-Active'!U338</f>
        <v>0</v>
      </c>
      <c r="N345" s="49">
        <f>'PLM001-Active'!Q338</f>
        <v>0</v>
      </c>
      <c r="O345" s="94">
        <f>'PLM001-Active'!L338/100</f>
        <v>459.67</v>
      </c>
      <c r="P345" s="94" t="str">
        <f t="shared" si="27"/>
        <v>操作異常</v>
      </c>
      <c r="Q345" s="63" t="str">
        <f t="shared" ca="1" si="28"/>
        <v>任務異常 73 天</v>
      </c>
      <c r="R345" s="76"/>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row>
    <row r="346" spans="1:74" s="15" customFormat="1" ht="15" customHeight="1">
      <c r="A346" s="14">
        <v>34.800000000000203</v>
      </c>
      <c r="B346" s="14" t="str">
        <f>'PLM001-Active'!A339</f>
        <v>E251001I1</v>
      </c>
      <c r="C346" s="14" t="str">
        <f>'PLM001-Active'!B339</f>
        <v>GPX8溫度校正設備</v>
      </c>
      <c r="D346" s="95" t="str">
        <f>'PLM001-Active'!E339</f>
        <v>配電箱設計與製作</v>
      </c>
      <c r="E346" s="15" t="str">
        <f>IF('PLM001-Active'!I339="",'PLM001-Active'!H339,LEFT('PLM001-Active'!I339,3))</f>
        <v>李育儒</v>
      </c>
      <c r="F346" s="28">
        <f>DATEVALUE('PLM001-Active'!M339)</f>
        <v>46006</v>
      </c>
      <c r="G346" s="29" t="e">
        <f>DATEVALUE('PLM001-Active'!N339)</f>
        <v>#VALUE!</v>
      </c>
      <c r="H346" s="16" t="e">
        <f t="shared" si="25"/>
        <v>#VALUE!</v>
      </c>
      <c r="I346" s="28">
        <f>IF(ISERROR(DATEVALUE('PLM001-Active'!R339)),"",DATEVALUE('PLM001-Active'!R339))</f>
        <v>46037</v>
      </c>
      <c r="J346" s="29" t="str">
        <f>IF(ISERROR(DATEVALUE('PLM001-Active'!S339)),"",DATEVALUE('PLM001-Active'!S339))</f>
        <v/>
      </c>
      <c r="K346" s="16" t="str">
        <f t="shared" si="26"/>
        <v/>
      </c>
      <c r="L346" s="49" t="str">
        <f>'PLM001-Active'!P339</f>
        <v>Complete</v>
      </c>
      <c r="M346" s="49">
        <f>'PLM001-Active'!U339</f>
        <v>0</v>
      </c>
      <c r="N346" s="49" t="str">
        <f>'PLM001-Active'!Q339</f>
        <v>2025/11/06</v>
      </c>
      <c r="O346" s="94">
        <f>'PLM001-Active'!L339/100</f>
        <v>459.67</v>
      </c>
      <c r="P346" s="94" t="str">
        <f t="shared" si="27"/>
        <v/>
      </c>
      <c r="Q346" s="63" t="str">
        <f t="shared" ca="1" si="28"/>
        <v/>
      </c>
      <c r="R346" s="76"/>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row>
    <row r="347" spans="1:74" s="15" customFormat="1" ht="15" customHeight="1">
      <c r="A347" s="14">
        <v>34.900000000000198</v>
      </c>
      <c r="B347" s="14" t="str">
        <f>'PLM001-Active'!A340</f>
        <v>M240803P1</v>
      </c>
      <c r="C347" s="14" t="str">
        <f>'PLM001-Active'!B340</f>
        <v>EGX5防腐型技转</v>
      </c>
      <c r="D347" s="95" t="str">
        <f>'PLM001-Active'!E340</f>
        <v>电路Layout图</v>
      </c>
      <c r="E347" s="15" t="str">
        <f>IF('PLM001-Active'!I340="",'PLM001-Active'!H340,LEFT('PLM001-Active'!I340,3))</f>
        <v>許慧芝</v>
      </c>
      <c r="F347" s="28">
        <f>DATEVALUE('PLM001-Active'!M340)</f>
        <v>45971</v>
      </c>
      <c r="G347" s="29" t="e">
        <f>DATEVALUE('PLM001-Active'!N340)</f>
        <v>#VALUE!</v>
      </c>
      <c r="H347" s="16" t="e">
        <f t="shared" si="25"/>
        <v>#VALUE!</v>
      </c>
      <c r="I347" s="28">
        <f>IF(ISERROR(DATEVALUE('PLM001-Active'!R340)),"",DATEVALUE('PLM001-Active'!R340))</f>
        <v>46029</v>
      </c>
      <c r="J347" s="29" t="str">
        <f>IF(ISERROR(DATEVALUE('PLM001-Active'!S340)),"",DATEVALUE('PLM001-Active'!S340))</f>
        <v/>
      </c>
      <c r="K347" s="16" t="str">
        <f t="shared" si="26"/>
        <v/>
      </c>
      <c r="L347" s="49" t="str">
        <f>'PLM001-Active'!P340</f>
        <v>Complete</v>
      </c>
      <c r="M347" s="49">
        <f>'PLM001-Active'!U340</f>
        <v>0</v>
      </c>
      <c r="N347" s="49" t="str">
        <f>'PLM001-Active'!Q340</f>
        <v>2026/01/07</v>
      </c>
      <c r="O347" s="94">
        <f>'PLM001-Active'!L340/100</f>
        <v>459.67</v>
      </c>
      <c r="P347" s="94" t="str">
        <f t="shared" si="27"/>
        <v/>
      </c>
      <c r="Q347" s="63" t="str">
        <f t="shared" ca="1" si="28"/>
        <v/>
      </c>
      <c r="R347" s="76"/>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row>
    <row r="348" spans="1:74" s="15" customFormat="1" ht="15" customHeight="1">
      <c r="A348" s="14">
        <v>35.000000000000199</v>
      </c>
      <c r="B348" s="14" t="str">
        <f>'PLM001-Active'!A341</f>
        <v>M251001R1</v>
      </c>
      <c r="C348" s="14" t="str">
        <f>'PLM001-Active'!B341</f>
        <v>SDX光電開關微型化設計</v>
      </c>
      <c r="D348" s="95" t="str">
        <f>'PLM001-Active'!E341</f>
        <v>時程規劃/人員安排</v>
      </c>
      <c r="E348" s="15" t="str">
        <f>IF('PLM001-Active'!I341="",'PLM001-Active'!H341,LEFT('PLM001-Active'!I341,3))</f>
        <v>彭志豪</v>
      </c>
      <c r="F348" s="28">
        <f>DATEVALUE('PLM001-Active'!M341)</f>
        <v>45968</v>
      </c>
      <c r="G348" s="29" t="e">
        <f>DATEVALUE('PLM001-Active'!N341)</f>
        <v>#VALUE!</v>
      </c>
      <c r="H348" s="16" t="e">
        <f t="shared" si="25"/>
        <v>#VALUE!</v>
      </c>
      <c r="I348" s="28">
        <f>IF(ISERROR(DATEVALUE('PLM001-Active'!R341)),"",DATEVALUE('PLM001-Active'!R341))</f>
        <v>45967</v>
      </c>
      <c r="J348" s="29" t="str">
        <f>IF(ISERROR(DATEVALUE('PLM001-Active'!S341)),"",DATEVALUE('PLM001-Active'!S341))</f>
        <v/>
      </c>
      <c r="K348" s="16" t="str">
        <f t="shared" si="26"/>
        <v/>
      </c>
      <c r="L348" s="49" t="str">
        <f>'PLM001-Active'!P341</f>
        <v>Complete</v>
      </c>
      <c r="M348" s="49">
        <f>'PLM001-Active'!U341</f>
        <v>0</v>
      </c>
      <c r="N348" s="49" t="str">
        <f>'PLM001-Active'!Q341</f>
        <v>2025/11/06</v>
      </c>
      <c r="O348" s="94">
        <f>'PLM001-Active'!L341/100</f>
        <v>459.67</v>
      </c>
      <c r="P348" s="94" t="str">
        <f t="shared" si="27"/>
        <v/>
      </c>
      <c r="Q348" s="63" t="str">
        <f t="shared" ca="1" si="28"/>
        <v/>
      </c>
      <c r="R348" s="76"/>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row>
    <row r="349" spans="1:74" s="15" customFormat="1" ht="15" customHeight="1">
      <c r="A349" s="14">
        <v>35.1000000000002</v>
      </c>
      <c r="B349" s="14" t="str">
        <f>'PLM001-Active'!A342</f>
        <v>E251001I1</v>
      </c>
      <c r="C349" s="14" t="str">
        <f>'PLM001-Active'!B342</f>
        <v>GPX8溫度校正設備</v>
      </c>
      <c r="D349" s="95" t="str">
        <f>'PLM001-Active'!E342</f>
        <v>機構組裝測試</v>
      </c>
      <c r="E349" s="15" t="str">
        <f>IF('PLM001-Active'!I342="",'PLM001-Active'!H342,LEFT('PLM001-Active'!I342,3))</f>
        <v>羅友彥</v>
      </c>
      <c r="F349" s="28">
        <f>DATEVALUE('PLM001-Active'!M342)</f>
        <v>45989</v>
      </c>
      <c r="G349" s="29" t="e">
        <f>DATEVALUE('PLM001-Active'!N342)</f>
        <v>#VALUE!</v>
      </c>
      <c r="H349" s="16" t="e">
        <f t="shared" si="25"/>
        <v>#VALUE!</v>
      </c>
      <c r="I349" s="28">
        <f>IF(ISERROR(DATEVALUE('PLM001-Active'!R342)),"",DATEVALUE('PLM001-Active'!R342))</f>
        <v>46003</v>
      </c>
      <c r="J349" s="29" t="str">
        <f>IF(ISERROR(DATEVALUE('PLM001-Active'!S342)),"",DATEVALUE('PLM001-Active'!S342))</f>
        <v/>
      </c>
      <c r="K349" s="16" t="str">
        <f t="shared" si="26"/>
        <v/>
      </c>
      <c r="L349" s="49" t="str">
        <f>'PLM001-Active'!P342</f>
        <v>Complete</v>
      </c>
      <c r="M349" s="49">
        <f>'PLM001-Active'!U342</f>
        <v>0</v>
      </c>
      <c r="N349" s="49" t="str">
        <f>'PLM001-Active'!Q342</f>
        <v>2025/10/27</v>
      </c>
      <c r="O349" s="94">
        <f>'PLM001-Active'!L342/100</f>
        <v>459.71</v>
      </c>
      <c r="P349" s="94" t="str">
        <f t="shared" si="27"/>
        <v/>
      </c>
      <c r="Q349" s="63" t="str">
        <f t="shared" ca="1" si="28"/>
        <v/>
      </c>
      <c r="R349" s="76"/>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row>
    <row r="350" spans="1:74" s="15" customFormat="1" ht="25.5" customHeight="1">
      <c r="A350" s="14">
        <v>35.200000000000202</v>
      </c>
      <c r="B350" s="14" t="str">
        <f>'PLM001-Active'!A343</f>
        <v>M251001R1</v>
      </c>
      <c r="C350" s="14" t="str">
        <f>'PLM001-Active'!B343</f>
        <v>SDX光電開關微型化設計</v>
      </c>
      <c r="D350" s="95" t="str">
        <f>'PLM001-Active'!E343</f>
        <v>開發企劃書</v>
      </c>
      <c r="E350" s="15" t="str">
        <f>IF('PLM001-Active'!I343="",'PLM001-Active'!H343,LEFT('PLM001-Active'!I343,3))</f>
        <v>彭志豪</v>
      </c>
      <c r="F350" s="28">
        <f>DATEVALUE('PLM001-Active'!M343)</f>
        <v>45982</v>
      </c>
      <c r="G350" s="29" t="e">
        <f>DATEVALUE('PLM001-Active'!N343)</f>
        <v>#VALUE!</v>
      </c>
      <c r="H350" s="16" t="e">
        <f t="shared" si="25"/>
        <v>#VALUE!</v>
      </c>
      <c r="I350" s="28">
        <f>IF(ISERROR(DATEVALUE('PLM001-Active'!R343)),"",DATEVALUE('PLM001-Active'!R343))</f>
        <v>45992</v>
      </c>
      <c r="J350" s="29" t="str">
        <f>IF(ISERROR(DATEVALUE('PLM001-Active'!S343)),"",DATEVALUE('PLM001-Active'!S343))</f>
        <v/>
      </c>
      <c r="K350" s="16" t="str">
        <f t="shared" si="26"/>
        <v/>
      </c>
      <c r="L350" s="49" t="str">
        <f>'PLM001-Active'!P343</f>
        <v>Complete</v>
      </c>
      <c r="M350" s="49">
        <f>'PLM001-Active'!U343</f>
        <v>0</v>
      </c>
      <c r="N350" s="49" t="str">
        <f>'PLM001-Active'!Q343</f>
        <v>2025/11/10</v>
      </c>
      <c r="O350" s="94">
        <f>'PLM001-Active'!L343/100</f>
        <v>459.71</v>
      </c>
      <c r="P350" s="94" t="str">
        <f t="shared" si="27"/>
        <v/>
      </c>
      <c r="Q350" s="63" t="str">
        <f t="shared" ca="1" si="28"/>
        <v/>
      </c>
      <c r="R350" s="76"/>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row>
    <row r="351" spans="1:74" s="15" customFormat="1" ht="30.75" customHeight="1">
      <c r="A351" s="14">
        <v>35.300000000000203</v>
      </c>
      <c r="B351" s="14" t="str">
        <f>'PLM001-Active'!A344</f>
        <v>M240803P1</v>
      </c>
      <c r="C351" s="14" t="str">
        <f>'PLM001-Active'!B344</f>
        <v>EGX5防腐型技转</v>
      </c>
      <c r="D351" s="95" t="str">
        <f>'PLM001-Active'!E344</f>
        <v>PVT技轉會議紀錄</v>
      </c>
      <c r="E351" s="15" t="str">
        <f>IF('PLM001-Active'!I344="",'PLM001-Active'!H344,LEFT('PLM001-Active'!I344,3))</f>
        <v>汪佳凯</v>
      </c>
      <c r="F351" s="28">
        <f>DATEVALUE('PLM001-Active'!M344)</f>
        <v>45974</v>
      </c>
      <c r="G351" s="29" t="e">
        <f>DATEVALUE('PLM001-Active'!N344)</f>
        <v>#VALUE!</v>
      </c>
      <c r="H351" s="16" t="e">
        <f t="shared" si="25"/>
        <v>#VALUE!</v>
      </c>
      <c r="I351" s="28">
        <f>IF(ISERROR(DATEVALUE('PLM001-Active'!R344)),"",DATEVALUE('PLM001-Active'!R344))</f>
        <v>45960</v>
      </c>
      <c r="J351" s="29" t="str">
        <f>IF(ISERROR(DATEVALUE('PLM001-Active'!S344)),"",DATEVALUE('PLM001-Active'!S344))</f>
        <v/>
      </c>
      <c r="K351" s="16" t="str">
        <f t="shared" si="26"/>
        <v/>
      </c>
      <c r="L351" s="49" t="str">
        <f>'PLM001-Active'!P344</f>
        <v>Complete</v>
      </c>
      <c r="M351" s="49">
        <f>'PLM001-Active'!U344</f>
        <v>0</v>
      </c>
      <c r="N351" s="49" t="str">
        <f>'PLM001-Active'!Q344</f>
        <v>2025/10/31</v>
      </c>
      <c r="O351" s="94">
        <f>'PLM001-Active'!L344/100</f>
        <v>459.72</v>
      </c>
      <c r="P351" s="94" t="str">
        <f t="shared" si="27"/>
        <v/>
      </c>
      <c r="Q351" s="63" t="str">
        <f t="shared" ca="1" si="28"/>
        <v/>
      </c>
      <c r="R351" s="76"/>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row>
    <row r="352" spans="1:74" s="15" customFormat="1" ht="15" customHeight="1">
      <c r="A352" s="14">
        <v>35.400000000000198</v>
      </c>
      <c r="B352" s="14" t="str">
        <f>'PLM001-Active'!A345</f>
        <v>M240803P1</v>
      </c>
      <c r="C352" s="14" t="str">
        <f>'PLM001-Active'!B345</f>
        <v>EGX5防腐型技转</v>
      </c>
      <c r="D352" s="95" t="str">
        <f>'PLM001-Active'!E345</f>
        <v>開立工單(工單、預計生產時間)</v>
      </c>
      <c r="E352" s="15" t="str">
        <f>IF('PLM001-Active'!I345="",'PLM001-Active'!H345,LEFT('PLM001-Active'!I345,3))</f>
        <v>汪佳凯</v>
      </c>
      <c r="F352" s="28">
        <f>DATEVALUE('PLM001-Active'!M345)</f>
        <v>45979</v>
      </c>
      <c r="G352" s="29" t="e">
        <f>DATEVALUE('PLM001-Active'!N345)</f>
        <v>#VALUE!</v>
      </c>
      <c r="H352" s="16" t="e">
        <f t="shared" si="25"/>
        <v>#VALUE!</v>
      </c>
      <c r="I352" s="28">
        <f>IF(ISERROR(DATEVALUE('PLM001-Active'!R345)),"",DATEVALUE('PLM001-Active'!R345))</f>
        <v>45978</v>
      </c>
      <c r="J352" s="29" t="str">
        <f>IF(ISERROR(DATEVALUE('PLM001-Active'!S345)),"",DATEVALUE('PLM001-Active'!S345))</f>
        <v/>
      </c>
      <c r="K352" s="16" t="str">
        <f t="shared" si="26"/>
        <v/>
      </c>
      <c r="L352" s="49" t="str">
        <f>'PLM001-Active'!P345</f>
        <v>Complete</v>
      </c>
      <c r="M352" s="49">
        <f>'PLM001-Active'!U345</f>
        <v>0</v>
      </c>
      <c r="N352" s="49" t="str">
        <f>'PLM001-Active'!Q345</f>
        <v>2025/11/13</v>
      </c>
      <c r="O352" s="94">
        <f>'PLM001-Active'!L345/100</f>
        <v>459.75</v>
      </c>
      <c r="P352" s="94" t="str">
        <f t="shared" si="27"/>
        <v/>
      </c>
      <c r="Q352" s="63" t="str">
        <f t="shared" ca="1" si="28"/>
        <v/>
      </c>
      <c r="R352" s="76"/>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row>
    <row r="353" spans="1:74" s="15" customFormat="1" ht="28.5" customHeight="1">
      <c r="A353" s="14">
        <v>35.500000000000199</v>
      </c>
      <c r="B353" s="14" t="str">
        <f>'PLM001-Active'!A346</f>
        <v>D250701R1</v>
      </c>
      <c r="C353" s="14" t="str">
        <f>'PLM001-Active'!B346</f>
        <v>EGX5标准型技转</v>
      </c>
      <c r="D353" s="95" t="str">
        <f>'PLM001-Active'!E346</f>
        <v>首次生產(生產管制表)</v>
      </c>
      <c r="E353" s="15" t="str">
        <f>IF('PLM001-Active'!I346="",'PLM001-Active'!H346,LEFT('PLM001-Active'!I346,3))</f>
        <v>汪佳凯</v>
      </c>
      <c r="F353" s="28">
        <f>DATEVALUE('PLM001-Active'!M346)</f>
        <v>45989</v>
      </c>
      <c r="G353" s="29" t="e">
        <f>DATEVALUE('PLM001-Active'!N346)</f>
        <v>#VALUE!</v>
      </c>
      <c r="H353" s="16" t="e">
        <f t="shared" si="25"/>
        <v>#VALUE!</v>
      </c>
      <c r="I353" s="28">
        <f>IF(ISERROR(DATEVALUE('PLM001-Active'!R346)),"",DATEVALUE('PLM001-Active'!R346))</f>
        <v>45960</v>
      </c>
      <c r="J353" s="29" t="str">
        <f>IF(ISERROR(DATEVALUE('PLM001-Active'!S346)),"",DATEVALUE('PLM001-Active'!S346))</f>
        <v/>
      </c>
      <c r="K353" s="16" t="str">
        <f t="shared" si="26"/>
        <v/>
      </c>
      <c r="L353" s="49" t="str">
        <f>'PLM001-Active'!P346</f>
        <v>Complete</v>
      </c>
      <c r="M353" s="49">
        <f>'PLM001-Active'!U346</f>
        <v>0</v>
      </c>
      <c r="N353" s="49" t="str">
        <f>'PLM001-Active'!Q346</f>
        <v>2025/10/31</v>
      </c>
      <c r="O353" s="94">
        <f>'PLM001-Active'!L346/100</f>
        <v>459.79</v>
      </c>
      <c r="P353" s="94" t="str">
        <f t="shared" si="27"/>
        <v/>
      </c>
      <c r="Q353" s="63" t="str">
        <f t="shared" ca="1" si="28"/>
        <v/>
      </c>
      <c r="R353" s="76"/>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row>
    <row r="354" spans="1:74" s="15" customFormat="1" ht="15" customHeight="1">
      <c r="A354" s="14">
        <v>35.6000000000002</v>
      </c>
      <c r="B354" s="14" t="str">
        <f>'PLM001-Active'!A347</f>
        <v>M240803P1</v>
      </c>
      <c r="C354" s="14" t="str">
        <f>'PLM001-Active'!B347</f>
        <v>EGX5防腐型技转</v>
      </c>
      <c r="D354" s="95" t="str">
        <f>'PLM001-Active'!E347</f>
        <v>缺料採購(採購單)</v>
      </c>
      <c r="E354" s="15" t="str">
        <f>IF('PLM001-Active'!I347="",'PLM001-Active'!H347,LEFT('PLM001-Active'!I347,3))</f>
        <v>汪佳凯</v>
      </c>
      <c r="F354" s="28">
        <f>DATEVALUE('PLM001-Active'!M347)</f>
        <v>45993</v>
      </c>
      <c r="G354" s="29" t="e">
        <f>DATEVALUE('PLM001-Active'!N347)</f>
        <v>#VALUE!</v>
      </c>
      <c r="H354" s="16" t="e">
        <f t="shared" si="25"/>
        <v>#VALUE!</v>
      </c>
      <c r="I354" s="28">
        <f>IF(ISERROR(DATEVALUE('PLM001-Active'!R347)),"",DATEVALUE('PLM001-Active'!R347))</f>
        <v>45995</v>
      </c>
      <c r="J354" s="29" t="str">
        <f>IF(ISERROR(DATEVALUE('PLM001-Active'!S347)),"",DATEVALUE('PLM001-Active'!S347))</f>
        <v/>
      </c>
      <c r="K354" s="16" t="str">
        <f t="shared" si="26"/>
        <v/>
      </c>
      <c r="L354" s="49" t="str">
        <f>'PLM001-Active'!P347</f>
        <v>Complete</v>
      </c>
      <c r="M354" s="49">
        <f>'PLM001-Active'!U347</f>
        <v>0</v>
      </c>
      <c r="N354" s="49" t="str">
        <f>'PLM001-Active'!Q347</f>
        <v>2025/11/27</v>
      </c>
      <c r="O354" s="94">
        <f>'PLM001-Active'!L347/100</f>
        <v>459.8</v>
      </c>
      <c r="P354" s="94" t="str">
        <f t="shared" si="27"/>
        <v/>
      </c>
      <c r="Q354" s="63" t="str">
        <f t="shared" ca="1" si="28"/>
        <v/>
      </c>
      <c r="R354" s="76"/>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row>
    <row r="355" spans="1:74" s="15" customFormat="1" ht="15" customHeight="1">
      <c r="A355" s="14">
        <v>35.700000000000202</v>
      </c>
      <c r="B355" s="14" t="str">
        <f>'PLM001-Active'!A348</f>
        <v>D250301R1</v>
      </c>
      <c r="C355" s="14" t="str">
        <f>'PLM001-Active'!B348</f>
        <v>EPD電磁流量計技转</v>
      </c>
      <c r="D355" s="95" t="str">
        <f>'PLM001-Active'!E348</f>
        <v>研发试产，制作样品（全新产品）</v>
      </c>
      <c r="E355" s="15" t="str">
        <f>IF('PLM001-Active'!I348="",'PLM001-Active'!H348,LEFT('PLM001-Active'!I348,3))</f>
        <v>汪佳凯</v>
      </c>
      <c r="F355" s="28">
        <f>DATEVALUE('PLM001-Active'!M348)</f>
        <v>46001</v>
      </c>
      <c r="G355" s="29" t="e">
        <f>DATEVALUE('PLM001-Active'!N348)</f>
        <v>#VALUE!</v>
      </c>
      <c r="H355" s="16" t="e">
        <f t="shared" si="25"/>
        <v>#VALUE!</v>
      </c>
      <c r="I355" s="28" t="str">
        <f>IF(ISERROR(DATEVALUE('PLM001-Active'!R348)),"",DATEVALUE('PLM001-Active'!R348))</f>
        <v/>
      </c>
      <c r="J355" s="29" t="str">
        <f>IF(ISERROR(DATEVALUE('PLM001-Active'!S348)),"",DATEVALUE('PLM001-Active'!S348))</f>
        <v/>
      </c>
      <c r="K355" s="16" t="str">
        <f t="shared" si="26"/>
        <v/>
      </c>
      <c r="L355" s="49" t="str">
        <f>'PLM001-Active'!P348</f>
        <v>Active</v>
      </c>
      <c r="M355" s="49">
        <f>'PLM001-Active'!U348</f>
        <v>0</v>
      </c>
      <c r="N355" s="49" t="str">
        <f>'PLM001-Active'!Q348</f>
        <v>2025/12/10</v>
      </c>
      <c r="O355" s="94">
        <f>'PLM001-Active'!L348/100</f>
        <v>459.82</v>
      </c>
      <c r="P355" s="94" t="str">
        <f t="shared" si="27"/>
        <v>操作異常</v>
      </c>
      <c r="Q355" s="63" t="str">
        <f t="shared" ca="1" si="28"/>
        <v>任務異常 43 天</v>
      </c>
      <c r="R355" s="76"/>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row>
    <row r="356" spans="1:74" s="15" customFormat="1" ht="27.75" customHeight="1">
      <c r="A356" s="14">
        <v>35.800000000000203</v>
      </c>
      <c r="B356" s="14" t="str">
        <f>'PLM001-Active'!A349</f>
        <v>E251003I1</v>
      </c>
      <c r="C356" s="14" t="str">
        <f>'PLM001-Active'!B349</f>
        <v>小口徑EPH測試台</v>
      </c>
      <c r="D356" s="95" t="str">
        <f>'PLM001-Active'!E349</f>
        <v>機構組裝測試</v>
      </c>
      <c r="E356" s="15" t="str">
        <f>IF('PLM001-Active'!I349="",'PLM001-Active'!H349,LEFT('PLM001-Active'!I349,3))</f>
        <v>蘇漢城</v>
      </c>
      <c r="F356" s="28">
        <f>DATEVALUE('PLM001-Active'!M349)</f>
        <v>46017</v>
      </c>
      <c r="G356" s="29" t="e">
        <f>DATEVALUE('PLM001-Active'!N349)</f>
        <v>#VALUE!</v>
      </c>
      <c r="H356" s="16" t="e">
        <f t="shared" si="25"/>
        <v>#VALUE!</v>
      </c>
      <c r="I356" s="28">
        <f>IF(ISERROR(DATEVALUE('PLM001-Active'!R349)),"",DATEVALUE('PLM001-Active'!R349))</f>
        <v>46037</v>
      </c>
      <c r="J356" s="29" t="str">
        <f>IF(ISERROR(DATEVALUE('PLM001-Active'!S349)),"",DATEVALUE('PLM001-Active'!S349))</f>
        <v/>
      </c>
      <c r="K356" s="16" t="str">
        <f t="shared" si="26"/>
        <v/>
      </c>
      <c r="L356" s="49" t="str">
        <f>'PLM001-Active'!P349</f>
        <v>Complete</v>
      </c>
      <c r="M356" s="49">
        <f>'PLM001-Active'!U349</f>
        <v>0</v>
      </c>
      <c r="N356" s="49" t="str">
        <f>'PLM001-Active'!Q349</f>
        <v>2025/12/01</v>
      </c>
      <c r="O356" s="94">
        <f>'PLM001-Active'!L349/100</f>
        <v>459.82</v>
      </c>
      <c r="P356" s="94" t="str">
        <f t="shared" si="27"/>
        <v/>
      </c>
      <c r="Q356" s="63" t="str">
        <f t="shared" ca="1" si="28"/>
        <v/>
      </c>
      <c r="R356" s="76"/>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row>
    <row r="357" spans="1:74" s="15" customFormat="1" ht="15" customHeight="1">
      <c r="A357" s="14">
        <v>35.900000000000198</v>
      </c>
      <c r="B357" s="14" t="str">
        <f>'PLM001-Active'!A350</f>
        <v>E251003I1</v>
      </c>
      <c r="C357" s="14" t="str">
        <f>'PLM001-Active'!B350</f>
        <v>小口徑EPH測試台</v>
      </c>
      <c r="D357" s="95" t="str">
        <f>'PLM001-Active'!E350</f>
        <v>配電箱設計與製作</v>
      </c>
      <c r="E357" s="15" t="str">
        <f>IF('PLM001-Active'!I350="",'PLM001-Active'!H350,LEFT('PLM001-Active'!I350,3))</f>
        <v>李育儒</v>
      </c>
      <c r="F357" s="28">
        <f>DATEVALUE('PLM001-Active'!M350)</f>
        <v>46017</v>
      </c>
      <c r="G357" s="29" t="e">
        <f>DATEVALUE('PLM001-Active'!N350)</f>
        <v>#VALUE!</v>
      </c>
      <c r="H357" s="16" t="e">
        <f t="shared" si="25"/>
        <v>#VALUE!</v>
      </c>
      <c r="I357" s="28">
        <f>IF(ISERROR(DATEVALUE('PLM001-Active'!R350)),"",DATEVALUE('PLM001-Active'!R350))</f>
        <v>46037</v>
      </c>
      <c r="J357" s="29" t="str">
        <f>IF(ISERROR(DATEVALUE('PLM001-Active'!S350)),"",DATEVALUE('PLM001-Active'!S350))</f>
        <v/>
      </c>
      <c r="K357" s="16" t="str">
        <f t="shared" si="26"/>
        <v/>
      </c>
      <c r="L357" s="49" t="str">
        <f>'PLM001-Active'!P350</f>
        <v>Complete</v>
      </c>
      <c r="M357" s="49">
        <f>'PLM001-Active'!U350</f>
        <v>0</v>
      </c>
      <c r="N357" s="49" t="str">
        <f>'PLM001-Active'!Q350</f>
        <v>2025/11/21</v>
      </c>
      <c r="O357" s="94">
        <f>'PLM001-Active'!L350/100</f>
        <v>459.82</v>
      </c>
      <c r="P357" s="94" t="str">
        <f t="shared" si="27"/>
        <v/>
      </c>
      <c r="Q357" s="63" t="str">
        <f t="shared" ca="1" si="28"/>
        <v/>
      </c>
      <c r="R357" s="76"/>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row>
    <row r="358" spans="1:74" s="15" customFormat="1" ht="15" customHeight="1">
      <c r="A358" s="14">
        <v>36.000000000000199</v>
      </c>
      <c r="B358" s="14" t="str">
        <f>'PLM001-Active'!A351</f>
        <v>E251001I1</v>
      </c>
      <c r="C358" s="14" t="str">
        <f>'PLM001-Active'!B351</f>
        <v>GPX8溫度校正設備</v>
      </c>
      <c r="D358" s="95" t="str">
        <f>'PLM001-Active'!E351</f>
        <v>整機測試驗證</v>
      </c>
      <c r="E358" s="15" t="str">
        <f>IF('PLM001-Active'!I351="",'PLM001-Active'!H351,LEFT('PLM001-Active'!I351,3))</f>
        <v>黃胤綸</v>
      </c>
      <c r="F358" s="28">
        <f>DATEVALUE('PLM001-Active'!M351)</f>
        <v>46034</v>
      </c>
      <c r="G358" s="29" t="e">
        <f>DATEVALUE('PLM001-Active'!N351)</f>
        <v>#VALUE!</v>
      </c>
      <c r="H358" s="16" t="e">
        <f t="shared" si="25"/>
        <v>#VALUE!</v>
      </c>
      <c r="I358" s="28">
        <f>IF(ISERROR(DATEVALUE('PLM001-Active'!R351)),"",DATEVALUE('PLM001-Active'!R351))</f>
        <v>46036</v>
      </c>
      <c r="J358" s="29" t="str">
        <f>IF(ISERROR(DATEVALUE('PLM001-Active'!S351)),"",DATEVALUE('PLM001-Active'!S351))</f>
        <v/>
      </c>
      <c r="K358" s="16" t="str">
        <f t="shared" si="26"/>
        <v/>
      </c>
      <c r="L358" s="49" t="str">
        <f>'PLM001-Active'!P351</f>
        <v>Complete</v>
      </c>
      <c r="M358" s="49">
        <f>'PLM001-Active'!U351</f>
        <v>0</v>
      </c>
      <c r="N358" s="49" t="str">
        <f>'PLM001-Active'!Q351</f>
        <v>2026/01/05</v>
      </c>
      <c r="O358" s="94">
        <f>'PLM001-Active'!L351/100</f>
        <v>459.85</v>
      </c>
      <c r="P358" s="94" t="str">
        <f t="shared" si="27"/>
        <v/>
      </c>
      <c r="Q358" s="63" t="str">
        <f t="shared" ca="1" si="28"/>
        <v/>
      </c>
      <c r="R358" s="76"/>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row>
    <row r="359" spans="1:74" s="15" customFormat="1" ht="15" customHeight="1">
      <c r="A359" s="14">
        <v>36.1000000000002</v>
      </c>
      <c r="B359" s="14" t="str">
        <f>'PLM001-Active'!A352</f>
        <v>K251001R1</v>
      </c>
      <c r="C359" s="14" t="str">
        <f>'PLM001-Active'!B352</f>
        <v>EPH水量計型式認證技術規範CNPA49第4版結構驗證與改善</v>
      </c>
      <c r="D359" s="95" t="str">
        <f>'PLM001-Active'!E352</f>
        <v>商品企劃書+QFD  (ISO表單：QR-D-19)</v>
      </c>
      <c r="E359" s="15" t="str">
        <f>IF('PLM001-Active'!I352="",'PLM001-Active'!H352,LEFT('PLM001-Active'!I352,3))</f>
        <v>吳志嘉</v>
      </c>
      <c r="F359" s="28">
        <f>DATEVALUE('PLM001-Active'!M352)</f>
        <v>46021</v>
      </c>
      <c r="G359" s="29" t="e">
        <f>DATEVALUE('PLM001-Active'!N352)</f>
        <v>#VALUE!</v>
      </c>
      <c r="H359" s="16" t="e">
        <f t="shared" si="25"/>
        <v>#VALUE!</v>
      </c>
      <c r="I359" s="28" t="str">
        <f>IF(ISERROR(DATEVALUE('PLM001-Active'!R352)),"",DATEVALUE('PLM001-Active'!R352))</f>
        <v/>
      </c>
      <c r="J359" s="29" t="str">
        <f>IF(ISERROR(DATEVALUE('PLM001-Active'!S352)),"",DATEVALUE('PLM001-Active'!S352))</f>
        <v/>
      </c>
      <c r="K359" s="16" t="str">
        <f t="shared" si="26"/>
        <v/>
      </c>
      <c r="L359" s="49" t="str">
        <f>'PLM001-Active'!P352</f>
        <v>Active</v>
      </c>
      <c r="M359" s="49">
        <f>'PLM001-Active'!U352</f>
        <v>0</v>
      </c>
      <c r="N359" s="49">
        <f>'PLM001-Active'!Q352</f>
        <v>0</v>
      </c>
      <c r="O359" s="94">
        <f>'PLM001-Active'!L352/100</f>
        <v>459.86</v>
      </c>
      <c r="P359" s="94" t="str">
        <f t="shared" si="27"/>
        <v>操作異常</v>
      </c>
      <c r="Q359" s="63" t="str">
        <f t="shared" ca="1" si="28"/>
        <v>任務異常 23 天</v>
      </c>
      <c r="R359" s="76"/>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row>
    <row r="360" spans="1:74" s="15" customFormat="1" ht="15" customHeight="1">
      <c r="A360" s="14">
        <v>36.200000000000202</v>
      </c>
      <c r="B360" s="14" t="str">
        <f>'PLM001-Active'!A353</f>
        <v>K251001R1</v>
      </c>
      <c r="C360" s="14" t="str">
        <f>'PLM001-Active'!B353</f>
        <v>EPH水量計型式認證技術規範CNPA49第4版結構驗證與改善</v>
      </c>
      <c r="D360" s="95" t="str">
        <f>'PLM001-Active'!E353</f>
        <v>專案時程規劃</v>
      </c>
      <c r="E360" s="15" t="str">
        <f>IF('PLM001-Active'!I353="",'PLM001-Active'!H353,LEFT('PLM001-Active'!I353,3))</f>
        <v>王瀚霆</v>
      </c>
      <c r="F360" s="28">
        <f>DATEVALUE('PLM001-Active'!M353)</f>
        <v>45986</v>
      </c>
      <c r="G360" s="29" t="e">
        <f>DATEVALUE('PLM001-Active'!N353)</f>
        <v>#VALUE!</v>
      </c>
      <c r="H360" s="16" t="e">
        <f t="shared" si="25"/>
        <v>#VALUE!</v>
      </c>
      <c r="I360" s="28" t="str">
        <f>IF(ISERROR(DATEVALUE('PLM001-Active'!R353)),"",DATEVALUE('PLM001-Active'!R353))</f>
        <v/>
      </c>
      <c r="J360" s="29" t="str">
        <f>IF(ISERROR(DATEVALUE('PLM001-Active'!S353)),"",DATEVALUE('PLM001-Active'!S353))</f>
        <v/>
      </c>
      <c r="K360" s="16" t="str">
        <f t="shared" si="26"/>
        <v/>
      </c>
      <c r="L360" s="49" t="str">
        <f>'PLM001-Active'!P353</f>
        <v>Active</v>
      </c>
      <c r="M360" s="49">
        <f>'PLM001-Active'!U353</f>
        <v>0</v>
      </c>
      <c r="N360" s="49">
        <f>'PLM001-Active'!Q353</f>
        <v>0</v>
      </c>
      <c r="O360" s="94">
        <f>'PLM001-Active'!L353/100</f>
        <v>459.86</v>
      </c>
      <c r="P360" s="94" t="str">
        <f t="shared" si="27"/>
        <v>操作異常</v>
      </c>
      <c r="Q360" s="63" t="str">
        <f t="shared" ca="1" si="28"/>
        <v>任務異常 58 天</v>
      </c>
      <c r="R360" s="76"/>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row>
    <row r="361" spans="1:74" s="15" customFormat="1">
      <c r="A361" s="14">
        <v>36.300000000000203</v>
      </c>
      <c r="B361" s="14" t="str">
        <f>'PLM001-Active'!A354</f>
        <v>K240101P1</v>
      </c>
      <c r="C361" s="14" t="str">
        <f>'PLM001-Active'!B354</f>
        <v>首次生產-渦街流量計商品化</v>
      </c>
      <c r="D361" s="95" t="str">
        <f>'PLM001-Active'!E354</f>
        <v>設變</v>
      </c>
      <c r="E361" s="15" t="str">
        <f>IF('PLM001-Active'!I354="",'PLM001-Active'!H354,LEFT('PLM001-Active'!I354,3))</f>
        <v>簡振芳</v>
      </c>
      <c r="F361" s="28">
        <f>DATEVALUE('PLM001-Active'!M354)</f>
        <v>45993</v>
      </c>
      <c r="G361" s="29" t="e">
        <f>DATEVALUE('PLM001-Active'!N354)</f>
        <v>#VALUE!</v>
      </c>
      <c r="H361" s="16" t="e">
        <f t="shared" si="25"/>
        <v>#VALUE!</v>
      </c>
      <c r="I361" s="28" t="str">
        <f>IF(ISERROR(DATEVALUE('PLM001-Active'!R354)),"",DATEVALUE('PLM001-Active'!R354))</f>
        <v/>
      </c>
      <c r="J361" s="29" t="str">
        <f>IF(ISERROR(DATEVALUE('PLM001-Active'!S354)),"",DATEVALUE('PLM001-Active'!S354))</f>
        <v/>
      </c>
      <c r="K361" s="16" t="str">
        <f t="shared" si="26"/>
        <v/>
      </c>
      <c r="L361" s="49" t="str">
        <f>'PLM001-Active'!P354</f>
        <v>Pending</v>
      </c>
      <c r="M361" s="49">
        <f>'PLM001-Active'!U354</f>
        <v>0</v>
      </c>
      <c r="N361" s="49">
        <f>'PLM001-Active'!Q354</f>
        <v>0</v>
      </c>
      <c r="O361" s="94">
        <f>'PLM001-Active'!L354/100</f>
        <v>459.87</v>
      </c>
      <c r="P361" s="94" t="str">
        <f t="shared" si="27"/>
        <v>操作異常</v>
      </c>
      <c r="Q361" s="63" t="str">
        <f t="shared" ca="1" si="28"/>
        <v>任務異常 51 天</v>
      </c>
      <c r="R361" s="76"/>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row>
    <row r="362" spans="1:74" s="15" customFormat="1" ht="25.5">
      <c r="A362" s="14">
        <v>36.400000000000198</v>
      </c>
      <c r="B362" s="14" t="str">
        <f>'PLM001-Active'!A355</f>
        <v>K251001R1</v>
      </c>
      <c r="C362" s="14" t="str">
        <f>'PLM001-Active'!B355</f>
        <v>EPH水量計型式認證技術規範CNPA49第4版結構驗證與改善</v>
      </c>
      <c r="D362" s="95" t="str">
        <f>'PLM001-Active'!E355</f>
        <v>CNPA49第4版螺紋干擾器1、2、3型製作</v>
      </c>
      <c r="E362" s="15" t="str">
        <f>IF('PLM001-Active'!I355="",'PLM001-Active'!H355,LEFT('PLM001-Active'!I355,3))</f>
        <v>王瀚霆</v>
      </c>
      <c r="F362" s="28">
        <f>DATEVALUE('PLM001-Active'!M355)</f>
        <v>45999</v>
      </c>
      <c r="G362" s="29" t="e">
        <f>DATEVALUE('PLM001-Active'!N355)</f>
        <v>#VALUE!</v>
      </c>
      <c r="H362" s="16" t="e">
        <f t="shared" si="25"/>
        <v>#VALUE!</v>
      </c>
      <c r="I362" s="28" t="str">
        <f>IF(ISERROR(DATEVALUE('PLM001-Active'!R355)),"",DATEVALUE('PLM001-Active'!R355))</f>
        <v/>
      </c>
      <c r="J362" s="29" t="str">
        <f>IF(ISERROR(DATEVALUE('PLM001-Active'!S355)),"",DATEVALUE('PLM001-Active'!S355))</f>
        <v/>
      </c>
      <c r="K362" s="16" t="str">
        <f t="shared" si="26"/>
        <v/>
      </c>
      <c r="L362" s="49" t="str">
        <f>'PLM001-Active'!P355</f>
        <v>Active</v>
      </c>
      <c r="M362" s="49">
        <f>'PLM001-Active'!U355</f>
        <v>0</v>
      </c>
      <c r="N362" s="49">
        <f>'PLM001-Active'!Q355</f>
        <v>0</v>
      </c>
      <c r="O362" s="94">
        <f>'PLM001-Active'!L355/100</f>
        <v>459.87</v>
      </c>
      <c r="P362" s="94" t="str">
        <f t="shared" si="27"/>
        <v>操作異常</v>
      </c>
      <c r="Q362" s="63" t="str">
        <f t="shared" ca="1" si="28"/>
        <v>任務異常 45 天</v>
      </c>
      <c r="R362" s="76"/>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row>
    <row r="363" spans="1:74" s="15" customFormat="1" ht="25.5">
      <c r="A363" s="14">
        <v>36.500000000000199</v>
      </c>
      <c r="B363" s="14" t="str">
        <f>'PLM001-Active'!A356</f>
        <v>K251001R1</v>
      </c>
      <c r="C363" s="14" t="str">
        <f>'PLM001-Active'!B356</f>
        <v>EPH水量計型式認證技術規範CNPA49第4版結構驗證與改善</v>
      </c>
      <c r="D363" s="95" t="str">
        <f>'PLM001-Active'!E356</f>
        <v>研發開案企劃書 (ISO表單：QR-C-07)</v>
      </c>
      <c r="E363" s="15" t="str">
        <f>IF('PLM001-Active'!I356="",'PLM001-Active'!H356,LEFT('PLM001-Active'!I356,3))</f>
        <v>王瀚霆</v>
      </c>
      <c r="F363" s="28">
        <f>DATEVALUE('PLM001-Active'!M356)</f>
        <v>45993</v>
      </c>
      <c r="G363" s="29" t="e">
        <f>DATEVALUE('PLM001-Active'!N356)</f>
        <v>#VALUE!</v>
      </c>
      <c r="H363" s="16" t="e">
        <f t="shared" si="25"/>
        <v>#VALUE!</v>
      </c>
      <c r="I363" s="28" t="str">
        <f>IF(ISERROR(DATEVALUE('PLM001-Active'!R356)),"",DATEVALUE('PLM001-Active'!R356))</f>
        <v/>
      </c>
      <c r="J363" s="29" t="str">
        <f>IF(ISERROR(DATEVALUE('PLM001-Active'!S356)),"",DATEVALUE('PLM001-Active'!S356))</f>
        <v/>
      </c>
      <c r="K363" s="16" t="str">
        <f t="shared" si="26"/>
        <v/>
      </c>
      <c r="L363" s="49" t="str">
        <f>'PLM001-Active'!P356</f>
        <v>Active</v>
      </c>
      <c r="M363" s="49">
        <f>'PLM001-Active'!U356</f>
        <v>0</v>
      </c>
      <c r="N363" s="49">
        <f>'PLM001-Active'!Q356</f>
        <v>0</v>
      </c>
      <c r="O363" s="94">
        <f>'PLM001-Active'!L356/100</f>
        <v>459.88</v>
      </c>
      <c r="P363" s="94" t="str">
        <f t="shared" si="27"/>
        <v>操作異常</v>
      </c>
      <c r="Q363" s="63" t="str">
        <f t="shared" ca="1" si="28"/>
        <v>任務異常 51 天</v>
      </c>
      <c r="R363" s="76"/>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row>
    <row r="364" spans="1:74" s="15" customFormat="1">
      <c r="A364" s="14">
        <v>36.6000000000002</v>
      </c>
      <c r="B364" s="14" t="str">
        <f>'PLM001-Active'!A357</f>
        <v>D250703R1</v>
      </c>
      <c r="C364" s="14" t="str">
        <f>'PLM001-Active'!B357</f>
        <v>EPH連板電測治具</v>
      </c>
      <c r="D364" s="95" t="str">
        <f>'PLM001-Active'!E357</f>
        <v>設計資料</v>
      </c>
      <c r="E364" s="15" t="str">
        <f>IF('PLM001-Active'!I357="",'PLM001-Active'!H357,LEFT('PLM001-Active'!I357,3))</f>
        <v>賴慶樺</v>
      </c>
      <c r="F364" s="28">
        <f>DATEVALUE('PLM001-Active'!M357)</f>
        <v>46002</v>
      </c>
      <c r="G364" s="29" t="e">
        <f>DATEVALUE('PLM001-Active'!N357)</f>
        <v>#VALUE!</v>
      </c>
      <c r="H364" s="16" t="e">
        <f t="shared" si="25"/>
        <v>#VALUE!</v>
      </c>
      <c r="I364" s="28">
        <f>IF(ISERROR(DATEVALUE('PLM001-Active'!R357)),"",DATEVALUE('PLM001-Active'!R357))</f>
        <v>46001</v>
      </c>
      <c r="J364" s="29" t="str">
        <f>IF(ISERROR(DATEVALUE('PLM001-Active'!S357)),"",DATEVALUE('PLM001-Active'!S357))</f>
        <v/>
      </c>
      <c r="K364" s="16" t="str">
        <f t="shared" si="26"/>
        <v/>
      </c>
      <c r="L364" s="49" t="str">
        <f>'PLM001-Active'!P357</f>
        <v>Complete</v>
      </c>
      <c r="M364" s="49">
        <f>'PLM001-Active'!U357</f>
        <v>0</v>
      </c>
      <c r="N364" s="49" t="str">
        <f>'PLM001-Active'!Q357</f>
        <v>2025/11/19</v>
      </c>
      <c r="O364" s="94">
        <f>'PLM001-Active'!L357/100</f>
        <v>459.89</v>
      </c>
      <c r="P364" s="94" t="str">
        <f t="shared" si="27"/>
        <v/>
      </c>
      <c r="Q364" s="63" t="str">
        <f t="shared" ca="1" si="28"/>
        <v/>
      </c>
      <c r="R364" s="76"/>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row>
    <row r="365" spans="1:74" s="15" customFormat="1">
      <c r="A365" s="14">
        <v>36.700000000000202</v>
      </c>
      <c r="B365" s="14" t="str">
        <f>'PLM001-Active'!A358</f>
        <v>E251001I1</v>
      </c>
      <c r="C365" s="14" t="str">
        <f>'PLM001-Active'!B358</f>
        <v>GPX8溫度校正設備</v>
      </c>
      <c r="D365" s="95" t="str">
        <f>'PLM001-Active'!E358</f>
        <v>操作說明書</v>
      </c>
      <c r="E365" s="15" t="str">
        <f>IF('PLM001-Active'!I358="",'PLM001-Active'!H358,LEFT('PLM001-Active'!I358,3))</f>
        <v>羅友彥</v>
      </c>
      <c r="F365" s="28">
        <f>DATEVALUE('PLM001-Active'!M358)</f>
        <v>46034</v>
      </c>
      <c r="G365" s="29" t="e">
        <f>DATEVALUE('PLM001-Active'!N358)</f>
        <v>#VALUE!</v>
      </c>
      <c r="H365" s="16" t="e">
        <f t="shared" si="25"/>
        <v>#VALUE!</v>
      </c>
      <c r="I365" s="28">
        <f>IF(ISERROR(DATEVALUE('PLM001-Active'!R358)),"",DATEVALUE('PLM001-Active'!R358))</f>
        <v>46036</v>
      </c>
      <c r="J365" s="29" t="str">
        <f>IF(ISERROR(DATEVALUE('PLM001-Active'!S358)),"",DATEVALUE('PLM001-Active'!S358))</f>
        <v/>
      </c>
      <c r="K365" s="16" t="str">
        <f t="shared" si="26"/>
        <v/>
      </c>
      <c r="L365" s="49" t="str">
        <f>'PLM001-Active'!P358</f>
        <v>Complete</v>
      </c>
      <c r="M365" s="49">
        <f>'PLM001-Active'!U358</f>
        <v>0</v>
      </c>
      <c r="N365" s="49" t="str">
        <f>'PLM001-Active'!Q358</f>
        <v>2026/01/14</v>
      </c>
      <c r="O365" s="94">
        <f>'PLM001-Active'!L358/100</f>
        <v>459.89</v>
      </c>
      <c r="P365" s="94" t="str">
        <f t="shared" si="27"/>
        <v/>
      </c>
      <c r="Q365" s="63" t="str">
        <f t="shared" ca="1" si="28"/>
        <v/>
      </c>
      <c r="R365" s="76"/>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row>
    <row r="366" spans="1:74" s="15" customFormat="1" ht="25.5">
      <c r="A366" s="14">
        <v>36.800000000000203</v>
      </c>
      <c r="B366" s="14" t="str">
        <f>'PLM001-Active'!A359</f>
        <v>M251001R1</v>
      </c>
      <c r="C366" s="14" t="str">
        <f>'PLM001-Active'!B359</f>
        <v>SDX光電開關微型化設計</v>
      </c>
      <c r="D366" s="95" t="str">
        <f>'PLM001-Active'!E359</f>
        <v>研發內部審查會議記錄</v>
      </c>
      <c r="E366" s="15" t="str">
        <f>IF('PLM001-Active'!I359="",'PLM001-Active'!H359,LEFT('PLM001-Active'!I359,3))</f>
        <v>彭志豪</v>
      </c>
      <c r="F366" s="28">
        <f>DATEVALUE('PLM001-Active'!M359)</f>
        <v>45989</v>
      </c>
      <c r="G366" s="29" t="e">
        <f>DATEVALUE('PLM001-Active'!N359)</f>
        <v>#VALUE!</v>
      </c>
      <c r="H366" s="16" t="e">
        <f t="shared" si="25"/>
        <v>#VALUE!</v>
      </c>
      <c r="I366" s="28">
        <f>IF(ISERROR(DATEVALUE('PLM001-Active'!R359)),"",DATEVALUE('PLM001-Active'!R359))</f>
        <v>45992</v>
      </c>
      <c r="J366" s="29" t="str">
        <f>IF(ISERROR(DATEVALUE('PLM001-Active'!S359)),"",DATEVALUE('PLM001-Active'!S359))</f>
        <v/>
      </c>
      <c r="K366" s="16" t="str">
        <f t="shared" si="26"/>
        <v/>
      </c>
      <c r="L366" s="49" t="str">
        <f>'PLM001-Active'!P359</f>
        <v>Complete</v>
      </c>
      <c r="M366" s="49">
        <f>'PLM001-Active'!U359</f>
        <v>0</v>
      </c>
      <c r="N366" s="49" t="str">
        <f>'PLM001-Active'!Q359</f>
        <v>2025/11/28</v>
      </c>
      <c r="O366" s="94">
        <f>'PLM001-Active'!L359/100</f>
        <v>459.89</v>
      </c>
      <c r="P366" s="94" t="str">
        <f t="shared" si="27"/>
        <v/>
      </c>
      <c r="Q366" s="63" t="str">
        <f t="shared" ca="1" si="28"/>
        <v/>
      </c>
      <c r="R366" s="76"/>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row>
    <row r="367" spans="1:74" s="15" customFormat="1">
      <c r="A367" s="14">
        <v>36.900000000000198</v>
      </c>
      <c r="B367" s="14" t="str">
        <f>'PLM001-Active'!A360</f>
        <v>D250701R1</v>
      </c>
      <c r="C367" s="14" t="str">
        <f>'PLM001-Active'!B360</f>
        <v>EGX5标准型技转</v>
      </c>
      <c r="D367" s="95" t="str">
        <f>'PLM001-Active'!E360</f>
        <v>PVT-QA測試驗證</v>
      </c>
      <c r="E367" s="15" t="str">
        <f>IF('PLM001-Active'!I360="",'PLM001-Active'!H360,LEFT('PLM001-Active'!I360,3))</f>
        <v>汪佳凯</v>
      </c>
      <c r="F367" s="28">
        <f>DATEVALUE('PLM001-Active'!M360)</f>
        <v>46035</v>
      </c>
      <c r="G367" s="29" t="e">
        <f>DATEVALUE('PLM001-Active'!N360)</f>
        <v>#VALUE!</v>
      </c>
      <c r="H367" s="16" t="e">
        <f t="shared" si="25"/>
        <v>#VALUE!</v>
      </c>
      <c r="I367" s="28">
        <f>IF(ISERROR(DATEVALUE('PLM001-Active'!R360)),"",DATEVALUE('PLM001-Active'!R360))</f>
        <v>46037</v>
      </c>
      <c r="J367" s="29" t="str">
        <f>IF(ISERROR(DATEVALUE('PLM001-Active'!S360)),"",DATEVALUE('PLM001-Active'!S360))</f>
        <v/>
      </c>
      <c r="K367" s="16" t="str">
        <f t="shared" si="26"/>
        <v/>
      </c>
      <c r="L367" s="49" t="str">
        <f>'PLM001-Active'!P360</f>
        <v>Complete</v>
      </c>
      <c r="M367" s="49">
        <f>'PLM001-Active'!U360</f>
        <v>0</v>
      </c>
      <c r="N367" s="49" t="str">
        <f>'PLM001-Active'!Q360</f>
        <v>2025/12/19</v>
      </c>
      <c r="O367" s="94">
        <f>'PLM001-Active'!L360/100</f>
        <v>459.92</v>
      </c>
      <c r="P367" s="94" t="str">
        <f t="shared" si="27"/>
        <v/>
      </c>
      <c r="Q367" s="63" t="str">
        <f t="shared" ca="1" si="28"/>
        <v/>
      </c>
      <c r="R367" s="76"/>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row>
    <row r="368" spans="1:74" s="15" customFormat="1">
      <c r="A368" s="14">
        <v>37.000000000000199</v>
      </c>
      <c r="B368" s="14" t="str">
        <f>'PLM001-Active'!A361</f>
        <v>K201002P2</v>
      </c>
      <c r="C368" s="14" t="str">
        <f>'PLM001-Active'!B361</f>
        <v>(K201002R2)SP數位熱質式開關-DC一體型II</v>
      </c>
      <c r="D368" s="95" t="str">
        <f>'PLM001-Active'!E361</f>
        <v>第三次生產</v>
      </c>
      <c r="E368" s="15" t="str">
        <f>IF('PLM001-Active'!I361="",'PLM001-Active'!H361,LEFT('PLM001-Active'!I361,3))</f>
        <v>蘇漢城</v>
      </c>
      <c r="F368" s="28">
        <f>DATEVALUE('PLM001-Active'!M361)</f>
        <v>46034</v>
      </c>
      <c r="G368" s="29" t="e">
        <f>DATEVALUE('PLM001-Active'!N361)</f>
        <v>#VALUE!</v>
      </c>
      <c r="H368" s="16" t="e">
        <f t="shared" si="25"/>
        <v>#VALUE!</v>
      </c>
      <c r="I368" s="28" t="str">
        <f>IF(ISERROR(DATEVALUE('PLM001-Active'!R361)),"",DATEVALUE('PLM001-Active'!R361))</f>
        <v/>
      </c>
      <c r="J368" s="29" t="str">
        <f>IF(ISERROR(DATEVALUE('PLM001-Active'!S361)),"",DATEVALUE('PLM001-Active'!S361))</f>
        <v/>
      </c>
      <c r="K368" s="16" t="str">
        <f t="shared" si="26"/>
        <v/>
      </c>
      <c r="L368" s="49" t="str">
        <f>'PLM001-Active'!P361</f>
        <v>Pending</v>
      </c>
      <c r="M368" s="49">
        <f>'PLM001-Active'!U361</f>
        <v>0</v>
      </c>
      <c r="N368" s="49">
        <f>'PLM001-Active'!Q361</f>
        <v>0</v>
      </c>
      <c r="O368" s="94">
        <f>'PLM001-Active'!L361/100</f>
        <v>459.92</v>
      </c>
      <c r="P368" s="94" t="str">
        <f t="shared" si="27"/>
        <v>操作異常</v>
      </c>
      <c r="Q368" s="63" t="str">
        <f t="shared" ca="1" si="28"/>
        <v>任務異常 10 天</v>
      </c>
      <c r="R368" s="76"/>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row>
    <row r="369" spans="1:74" s="15" customFormat="1" ht="38.25">
      <c r="A369" s="14">
        <v>37.1000000000002</v>
      </c>
      <c r="B369" s="14" t="str">
        <f>'PLM001-Active'!A362</f>
        <v>D250802R1</v>
      </c>
      <c r="C369" s="14" t="str">
        <f>'PLM001-Active'!B362</f>
        <v>申請量桶量槽製作資格</v>
      </c>
      <c r="D369" s="95" t="str">
        <f>'PLM001-Active'!E362</f>
        <v>量桶量槽校正(工研院)--50L+300L為一組，共三組6個</v>
      </c>
      <c r="E369" s="15" t="str">
        <f>IF('PLM001-Active'!I362="",'PLM001-Active'!H362,LEFT('PLM001-Active'!I362,3))</f>
        <v>何昆達</v>
      </c>
      <c r="F369" s="28">
        <f>DATEVALUE('PLM001-Active'!M362)</f>
        <v>46050</v>
      </c>
      <c r="G369" s="29" t="e">
        <f>DATEVALUE('PLM001-Active'!N362)</f>
        <v>#VALUE!</v>
      </c>
      <c r="H369" s="16" t="e">
        <f t="shared" si="25"/>
        <v>#VALUE!</v>
      </c>
      <c r="I369" s="28" t="str">
        <f>IF(ISERROR(DATEVALUE('PLM001-Active'!R362)),"",DATEVALUE('PLM001-Active'!R362))</f>
        <v/>
      </c>
      <c r="J369" s="29" t="str">
        <f>IF(ISERROR(DATEVALUE('PLM001-Active'!S362)),"",DATEVALUE('PLM001-Active'!S362))</f>
        <v/>
      </c>
      <c r="K369" s="16" t="str">
        <f t="shared" si="26"/>
        <v/>
      </c>
      <c r="L369" s="49" t="str">
        <f>'PLM001-Active'!P362</f>
        <v>Active</v>
      </c>
      <c r="M369" s="49">
        <f>'PLM001-Active'!U362</f>
        <v>0</v>
      </c>
      <c r="N369" s="49">
        <f>'PLM001-Active'!Q362</f>
        <v>0</v>
      </c>
      <c r="O369" s="94">
        <f>'PLM001-Active'!L362/100</f>
        <v>459.93</v>
      </c>
      <c r="P369" s="94" t="str">
        <f t="shared" si="27"/>
        <v>操作異常</v>
      </c>
      <c r="Q369" s="63" t="str">
        <f t="shared" ca="1" si="28"/>
        <v/>
      </c>
      <c r="R369" s="76"/>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row>
    <row r="370" spans="1:74" s="15" customFormat="1">
      <c r="A370" s="14">
        <v>37.200000000000202</v>
      </c>
      <c r="B370" s="14" t="str">
        <f>'PLM001-Active'!A363</f>
        <v>M240101P1</v>
      </c>
      <c r="C370" s="14" t="str">
        <f>'PLM001-Active'!B363</f>
        <v>首次生產-液體洩漏偵測器</v>
      </c>
      <c r="D370" s="95" t="str">
        <f>'PLM001-Active'!E363</f>
        <v>第三次製作</v>
      </c>
      <c r="E370" s="15" t="str">
        <f>IF('PLM001-Active'!I363="",'PLM001-Active'!H363,LEFT('PLM001-Active'!I363,3))</f>
        <v>蘇漢城</v>
      </c>
      <c r="F370" s="28">
        <f>DATEVALUE('PLM001-Active'!M363)</f>
        <v>46035</v>
      </c>
      <c r="G370" s="29" t="e">
        <f>DATEVALUE('PLM001-Active'!N363)</f>
        <v>#VALUE!</v>
      </c>
      <c r="H370" s="16" t="e">
        <f t="shared" si="25"/>
        <v>#VALUE!</v>
      </c>
      <c r="I370" s="28" t="str">
        <f>IF(ISERROR(DATEVALUE('PLM001-Active'!R363)),"",DATEVALUE('PLM001-Active'!R363))</f>
        <v/>
      </c>
      <c r="J370" s="29" t="str">
        <f>IF(ISERROR(DATEVALUE('PLM001-Active'!S363)),"",DATEVALUE('PLM001-Active'!S363))</f>
        <v/>
      </c>
      <c r="K370" s="16" t="str">
        <f t="shared" si="26"/>
        <v/>
      </c>
      <c r="L370" s="49" t="str">
        <f>'PLM001-Active'!P363</f>
        <v>Pending</v>
      </c>
      <c r="M370" s="49">
        <f>'PLM001-Active'!U363</f>
        <v>0</v>
      </c>
      <c r="N370" s="49">
        <f>'PLM001-Active'!Q363</f>
        <v>0</v>
      </c>
      <c r="O370" s="94">
        <f>'PLM001-Active'!L363/100</f>
        <v>459.93</v>
      </c>
      <c r="P370" s="94" t="str">
        <f t="shared" si="27"/>
        <v>操作異常</v>
      </c>
      <c r="Q370" s="63" t="str">
        <f t="shared" ca="1" si="28"/>
        <v>任務異常 9 天</v>
      </c>
      <c r="R370" s="76"/>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row>
    <row r="371" spans="1:74" s="15" customFormat="1">
      <c r="A371" s="14">
        <v>37.300000000000203</v>
      </c>
      <c r="B371" s="14" t="str">
        <f>'PLM001-Active'!A364</f>
        <v>K231101P1</v>
      </c>
      <c r="C371" s="14" t="str">
        <f>'PLM001-Active'!B364</f>
        <v>首次生產-AI伺服器用熱質流量計</v>
      </c>
      <c r="D371" s="95" t="str">
        <f>'PLM001-Active'!E364</f>
        <v>結案報告</v>
      </c>
      <c r="E371" s="15" t="str">
        <f>IF('PLM001-Active'!I364="",'PLM001-Active'!H364,LEFT('PLM001-Active'!I364,3))</f>
        <v>蘇漢城</v>
      </c>
      <c r="F371" s="28">
        <f>DATEVALUE('PLM001-Active'!M364)</f>
        <v>46007</v>
      </c>
      <c r="G371" s="29" t="e">
        <f>DATEVALUE('PLM001-Active'!N364)</f>
        <v>#VALUE!</v>
      </c>
      <c r="H371" s="16" t="e">
        <f t="shared" si="25"/>
        <v>#VALUE!</v>
      </c>
      <c r="I371" s="28" t="str">
        <f>IF(ISERROR(DATEVALUE('PLM001-Active'!R364)),"",DATEVALUE('PLM001-Active'!R364))</f>
        <v/>
      </c>
      <c r="J371" s="29" t="str">
        <f>IF(ISERROR(DATEVALUE('PLM001-Active'!S364)),"",DATEVALUE('PLM001-Active'!S364))</f>
        <v/>
      </c>
      <c r="K371" s="16" t="str">
        <f t="shared" si="26"/>
        <v/>
      </c>
      <c r="L371" s="49" t="str">
        <f>'PLM001-Active'!P364</f>
        <v>Active</v>
      </c>
      <c r="M371" s="49">
        <f>'PLM001-Active'!U364</f>
        <v>0</v>
      </c>
      <c r="N371" s="49">
        <f>'PLM001-Active'!Q364</f>
        <v>0</v>
      </c>
      <c r="O371" s="94">
        <f>'PLM001-Active'!L364/100</f>
        <v>459.94</v>
      </c>
      <c r="P371" s="94" t="str">
        <f t="shared" si="27"/>
        <v>操作異常</v>
      </c>
      <c r="Q371" s="63" t="str">
        <f t="shared" ca="1" si="28"/>
        <v>任務異常 37 天</v>
      </c>
      <c r="R371" s="76"/>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row>
    <row r="372" spans="1:74" s="15" customFormat="1">
      <c r="A372" s="14">
        <v>37.400000000000198</v>
      </c>
      <c r="B372" s="14" t="str">
        <f>'PLM001-Active'!A365</f>
        <v>K240101P1</v>
      </c>
      <c r="C372" s="14" t="str">
        <f>'PLM001-Active'!B365</f>
        <v>首次生產-渦街流量計商品化</v>
      </c>
      <c r="D372" s="95" t="str">
        <f>'PLM001-Active'!E365</f>
        <v>SOP修正</v>
      </c>
      <c r="E372" s="15" t="str">
        <f>IF('PLM001-Active'!I365="",'PLM001-Active'!H365,LEFT('PLM001-Active'!I365,3))</f>
        <v>蘇漢城</v>
      </c>
      <c r="F372" s="28">
        <f>DATEVALUE('PLM001-Active'!M365)</f>
        <v>46000</v>
      </c>
      <c r="G372" s="29" t="e">
        <f>DATEVALUE('PLM001-Active'!N365)</f>
        <v>#VALUE!</v>
      </c>
      <c r="H372" s="16" t="e">
        <f t="shared" si="25"/>
        <v>#VALUE!</v>
      </c>
      <c r="I372" s="28" t="str">
        <f>IF(ISERROR(DATEVALUE('PLM001-Active'!R365)),"",DATEVALUE('PLM001-Active'!R365))</f>
        <v/>
      </c>
      <c r="J372" s="29" t="str">
        <f>IF(ISERROR(DATEVALUE('PLM001-Active'!S365)),"",DATEVALUE('PLM001-Active'!S365))</f>
        <v/>
      </c>
      <c r="K372" s="16" t="str">
        <f t="shared" si="26"/>
        <v/>
      </c>
      <c r="L372" s="49" t="str">
        <f>'PLM001-Active'!P365</f>
        <v>Pending</v>
      </c>
      <c r="M372" s="49">
        <f>'PLM001-Active'!U365</f>
        <v>0</v>
      </c>
      <c r="N372" s="49">
        <f>'PLM001-Active'!Q365</f>
        <v>0</v>
      </c>
      <c r="O372" s="94">
        <f>'PLM001-Active'!L365/100</f>
        <v>459.94</v>
      </c>
      <c r="P372" s="94" t="str">
        <f t="shared" si="27"/>
        <v>操作異常</v>
      </c>
      <c r="Q372" s="63" t="str">
        <f t="shared" ca="1" si="28"/>
        <v>任務異常 44 天</v>
      </c>
      <c r="R372" s="76"/>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row>
    <row r="373" spans="1:74" s="15" customFormat="1" ht="25.5">
      <c r="A373" s="14">
        <v>37.500000000000199</v>
      </c>
      <c r="B373" s="14" t="str">
        <f>'PLM001-Active'!A366</f>
        <v>M240803P1</v>
      </c>
      <c r="C373" s="14" t="str">
        <f>'PLM001-Active'!B366</f>
        <v>EGX5防腐型技转</v>
      </c>
      <c r="D373" s="95" t="str">
        <f>'PLM001-Active'!E366</f>
        <v>品質檢驗(檢驗紀錄、基準)</v>
      </c>
      <c r="E373" s="15" t="str">
        <f>IF('PLM001-Active'!I366="",'PLM001-Active'!H366,LEFT('PLM001-Active'!I366,3))</f>
        <v>汪佳凯</v>
      </c>
      <c r="F373" s="28">
        <f>DATEVALUE('PLM001-Active'!M366)</f>
        <v>46003</v>
      </c>
      <c r="G373" s="29" t="e">
        <f>DATEVALUE('PLM001-Active'!N366)</f>
        <v>#VALUE!</v>
      </c>
      <c r="H373" s="16" t="e">
        <f t="shared" si="25"/>
        <v>#VALUE!</v>
      </c>
      <c r="I373" s="28">
        <f>IF(ISERROR(DATEVALUE('PLM001-Active'!R366)),"",DATEVALUE('PLM001-Active'!R366))</f>
        <v>45994</v>
      </c>
      <c r="J373" s="29" t="str">
        <f>IF(ISERROR(DATEVALUE('PLM001-Active'!S366)),"",DATEVALUE('PLM001-Active'!S366))</f>
        <v/>
      </c>
      <c r="K373" s="16" t="str">
        <f t="shared" si="26"/>
        <v/>
      </c>
      <c r="L373" s="49" t="str">
        <f>'PLM001-Active'!P366</f>
        <v>Complete</v>
      </c>
      <c r="M373" s="49">
        <f>'PLM001-Active'!U366</f>
        <v>0</v>
      </c>
      <c r="N373" s="49" t="str">
        <f>'PLM001-Active'!Q366</f>
        <v>2025/12/03</v>
      </c>
      <c r="O373" s="94">
        <f>'PLM001-Active'!L366/100</f>
        <v>459.94</v>
      </c>
      <c r="P373" s="94" t="str">
        <f t="shared" si="27"/>
        <v/>
      </c>
      <c r="Q373" s="63" t="str">
        <f t="shared" ca="1" si="28"/>
        <v/>
      </c>
      <c r="R373" s="76"/>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row>
    <row r="374" spans="1:74" s="15" customFormat="1">
      <c r="A374" s="14">
        <v>37.6000000000002</v>
      </c>
      <c r="B374" s="14" t="str">
        <f>'PLM001-Active'!A367</f>
        <v>M251001R1</v>
      </c>
      <c r="C374" s="14" t="str">
        <f>'PLM001-Active'!B367</f>
        <v>SDX光電開關微型化設計</v>
      </c>
      <c r="D374" s="95" t="str">
        <f>'PLM001-Active'!E367</f>
        <v>跨部門會議</v>
      </c>
      <c r="E374" s="15" t="str">
        <f>IF('PLM001-Active'!I367="",'PLM001-Active'!H367,LEFT('PLM001-Active'!I367,3))</f>
        <v>彭志豪</v>
      </c>
      <c r="F374" s="28">
        <f>DATEVALUE('PLM001-Active'!M367)</f>
        <v>45994</v>
      </c>
      <c r="G374" s="29" t="e">
        <f>DATEVALUE('PLM001-Active'!N367)</f>
        <v>#VALUE!</v>
      </c>
      <c r="H374" s="16" t="e">
        <f t="shared" si="25"/>
        <v>#VALUE!</v>
      </c>
      <c r="I374" s="28" t="str">
        <f>IF(ISERROR(DATEVALUE('PLM001-Active'!R367)),"",DATEVALUE('PLM001-Active'!R367))</f>
        <v/>
      </c>
      <c r="J374" s="29" t="str">
        <f>IF(ISERROR(DATEVALUE('PLM001-Active'!S367)),"",DATEVALUE('PLM001-Active'!S367))</f>
        <v/>
      </c>
      <c r="K374" s="16" t="str">
        <f t="shared" si="26"/>
        <v/>
      </c>
      <c r="L374" s="49" t="str">
        <f>'PLM001-Active'!P367</f>
        <v>Active</v>
      </c>
      <c r="M374" s="49">
        <f>'PLM001-Active'!U367</f>
        <v>0</v>
      </c>
      <c r="N374" s="49">
        <f>'PLM001-Active'!Q367</f>
        <v>0</v>
      </c>
      <c r="O374" s="94">
        <f>'PLM001-Active'!L367/100</f>
        <v>459.94</v>
      </c>
      <c r="P374" s="94" t="str">
        <f t="shared" si="27"/>
        <v>操作異常</v>
      </c>
      <c r="Q374" s="63" t="str">
        <f t="shared" ca="1" si="28"/>
        <v>任務異常 50 天</v>
      </c>
      <c r="R374" s="76"/>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row>
    <row r="375" spans="1:74" s="15" customFormat="1" ht="16.5" customHeight="1">
      <c r="A375" s="14">
        <v>37.700000000000202</v>
      </c>
      <c r="B375" s="14" t="str">
        <f>'PLM001-Active'!A368</f>
        <v>K251001R1</v>
      </c>
      <c r="C375" s="14" t="str">
        <f>'PLM001-Active'!B368</f>
        <v>EPH水量計型式認證技術規範CNPA49第4版結構驗證與改善</v>
      </c>
      <c r="D375" s="95" t="str">
        <f>'PLM001-Active'!E368</f>
        <v>研發內部審查會議記錄</v>
      </c>
      <c r="E375" s="15" t="str">
        <f>IF('PLM001-Active'!I368="",'PLM001-Active'!H368,LEFT('PLM001-Active'!I368,3))</f>
        <v>王瀚霆</v>
      </c>
      <c r="F375" s="28">
        <f>DATEVALUE('PLM001-Active'!M368)</f>
        <v>45995</v>
      </c>
      <c r="G375" s="29" t="e">
        <f>DATEVALUE('PLM001-Active'!N368)</f>
        <v>#VALUE!</v>
      </c>
      <c r="H375" s="16" t="e">
        <f t="shared" si="25"/>
        <v>#VALUE!</v>
      </c>
      <c r="I375" s="28" t="str">
        <f>IF(ISERROR(DATEVALUE('PLM001-Active'!R368)),"",DATEVALUE('PLM001-Active'!R368))</f>
        <v/>
      </c>
      <c r="J375" s="29" t="str">
        <f>IF(ISERROR(DATEVALUE('PLM001-Active'!S368)),"",DATEVALUE('PLM001-Active'!S368))</f>
        <v/>
      </c>
      <c r="K375" s="16" t="str">
        <f t="shared" si="26"/>
        <v/>
      </c>
      <c r="L375" s="49" t="str">
        <f>'PLM001-Active'!P368</f>
        <v>Active</v>
      </c>
      <c r="M375" s="49">
        <f>'PLM001-Active'!U368</f>
        <v>0</v>
      </c>
      <c r="N375" s="49">
        <f>'PLM001-Active'!Q368</f>
        <v>0</v>
      </c>
      <c r="O375" s="94">
        <f>'PLM001-Active'!L368/100</f>
        <v>459.95</v>
      </c>
      <c r="P375" s="94" t="str">
        <f t="shared" si="27"/>
        <v>操作異常</v>
      </c>
      <c r="Q375" s="63" t="str">
        <f t="shared" ca="1" si="28"/>
        <v>任務異常 49 天</v>
      </c>
      <c r="R375" s="76"/>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row>
    <row r="376" spans="1:74" s="15" customFormat="1" ht="16.5" customHeight="1">
      <c r="A376" s="14">
        <v>37.800000000000203</v>
      </c>
      <c r="B376" s="14" t="str">
        <f>'PLM001-Active'!A369</f>
        <v>E251002I1</v>
      </c>
      <c r="C376" s="14" t="str">
        <f>'PLM001-Active'!B369</f>
        <v>EPT測試台-400cm/s</v>
      </c>
      <c r="D376" s="95" t="str">
        <f>'PLM001-Active'!E369</f>
        <v>機構組裝測試</v>
      </c>
      <c r="E376" s="15" t="str">
        <f>IF('PLM001-Active'!I369="",'PLM001-Active'!H369,LEFT('PLM001-Active'!I369,3))</f>
        <v>蘇漢城</v>
      </c>
      <c r="F376" s="28">
        <f>DATEVALUE('PLM001-Active'!M369)</f>
        <v>46002</v>
      </c>
      <c r="G376" s="29" t="e">
        <f>DATEVALUE('PLM001-Active'!N369)</f>
        <v>#VALUE!</v>
      </c>
      <c r="H376" s="16" t="e">
        <f t="shared" si="25"/>
        <v>#VALUE!</v>
      </c>
      <c r="I376" s="28" t="str">
        <f>IF(ISERROR(DATEVALUE('PLM001-Active'!R369)),"",DATEVALUE('PLM001-Active'!R369))</f>
        <v/>
      </c>
      <c r="J376" s="29" t="str">
        <f>IF(ISERROR(DATEVALUE('PLM001-Active'!S369)),"",DATEVALUE('PLM001-Active'!S369))</f>
        <v/>
      </c>
      <c r="K376" s="16" t="str">
        <f t="shared" si="26"/>
        <v/>
      </c>
      <c r="L376" s="49" t="str">
        <f>'PLM001-Active'!P369</f>
        <v>Pending</v>
      </c>
      <c r="M376" s="49">
        <f>'PLM001-Active'!U369</f>
        <v>0</v>
      </c>
      <c r="N376" s="49">
        <f>'PLM001-Active'!Q369</f>
        <v>0</v>
      </c>
      <c r="O376" s="94">
        <f>'PLM001-Active'!L369/100</f>
        <v>459.96</v>
      </c>
      <c r="P376" s="94" t="str">
        <f t="shared" si="27"/>
        <v>操作異常</v>
      </c>
      <c r="Q376" s="63" t="str">
        <f t="shared" ca="1" si="28"/>
        <v>任務異常 42 天</v>
      </c>
      <c r="R376" s="76"/>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row>
    <row r="377" spans="1:74" s="15" customFormat="1">
      <c r="A377" s="14">
        <v>37.900000000000198</v>
      </c>
      <c r="B377" s="14" t="str">
        <f>'PLM001-Active'!A370</f>
        <v>E251002I1</v>
      </c>
      <c r="C377" s="14" t="str">
        <f>'PLM001-Active'!B370</f>
        <v>EPT測試台-400cm/s</v>
      </c>
      <c r="D377" s="95" t="str">
        <f>'PLM001-Active'!E370</f>
        <v>配電箱設計與製作</v>
      </c>
      <c r="E377" s="15" t="str">
        <f>IF('PLM001-Active'!I370="",'PLM001-Active'!H370,LEFT('PLM001-Active'!I370,3))</f>
        <v>李育儒</v>
      </c>
      <c r="F377" s="28">
        <f>DATEVALUE('PLM001-Active'!M370)</f>
        <v>46002</v>
      </c>
      <c r="G377" s="29" t="e">
        <f>DATEVALUE('PLM001-Active'!N370)</f>
        <v>#VALUE!</v>
      </c>
      <c r="H377" s="16" t="e">
        <f t="shared" si="25"/>
        <v>#VALUE!</v>
      </c>
      <c r="I377" s="28" t="str">
        <f>IF(ISERROR(DATEVALUE('PLM001-Active'!R370)),"",DATEVALUE('PLM001-Active'!R370))</f>
        <v/>
      </c>
      <c r="J377" s="29" t="str">
        <f>IF(ISERROR(DATEVALUE('PLM001-Active'!S370)),"",DATEVALUE('PLM001-Active'!S370))</f>
        <v/>
      </c>
      <c r="K377" s="16" t="str">
        <f t="shared" si="26"/>
        <v/>
      </c>
      <c r="L377" s="49" t="str">
        <f>'PLM001-Active'!P370</f>
        <v>Pending</v>
      </c>
      <c r="M377" s="49">
        <f>'PLM001-Active'!U370</f>
        <v>0</v>
      </c>
      <c r="N377" s="49">
        <f>'PLM001-Active'!Q370</f>
        <v>0</v>
      </c>
      <c r="O377" s="94">
        <f>'PLM001-Active'!L370/100</f>
        <v>459.96</v>
      </c>
      <c r="P377" s="94" t="str">
        <f t="shared" si="27"/>
        <v>操作異常</v>
      </c>
      <c r="Q377" s="63" t="str">
        <f t="shared" ca="1" si="28"/>
        <v>任務異常 42 天</v>
      </c>
      <c r="R377" s="76"/>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row>
    <row r="378" spans="1:74" s="15" customFormat="1">
      <c r="A378" s="14">
        <v>38.000000000000199</v>
      </c>
      <c r="B378" s="14" t="str">
        <f>'PLM001-Active'!A371</f>
        <v>K251001R1</v>
      </c>
      <c r="C378" s="14" t="str">
        <f>'PLM001-Active'!B371</f>
        <v>EPH水量計型式認證技術規範CNPA49第4版結構驗證與改善</v>
      </c>
      <c r="D378" s="95" t="str">
        <f>'PLM001-Active'!E371</f>
        <v>研發企劃會議紀錄</v>
      </c>
      <c r="E378" s="15" t="str">
        <f>IF('PLM001-Active'!I371="",'PLM001-Active'!H371,LEFT('PLM001-Active'!I371,3))</f>
        <v>王瀚霆</v>
      </c>
      <c r="F378" s="28">
        <f>DATEVALUE('PLM001-Active'!M371)</f>
        <v>45996</v>
      </c>
      <c r="G378" s="29" t="e">
        <f>DATEVALUE('PLM001-Active'!N371)</f>
        <v>#VALUE!</v>
      </c>
      <c r="H378" s="16" t="e">
        <f t="shared" si="25"/>
        <v>#VALUE!</v>
      </c>
      <c r="I378" s="28" t="str">
        <f>IF(ISERROR(DATEVALUE('PLM001-Active'!R371)),"",DATEVALUE('PLM001-Active'!R371))</f>
        <v/>
      </c>
      <c r="J378" s="29" t="str">
        <f>IF(ISERROR(DATEVALUE('PLM001-Active'!S371)),"",DATEVALUE('PLM001-Active'!S371))</f>
        <v/>
      </c>
      <c r="K378" s="16" t="str">
        <f t="shared" si="26"/>
        <v/>
      </c>
      <c r="L378" s="49" t="str">
        <f>'PLM001-Active'!P371</f>
        <v>Active</v>
      </c>
      <c r="M378" s="49">
        <f>'PLM001-Active'!U371</f>
        <v>0</v>
      </c>
      <c r="N378" s="49">
        <f>'PLM001-Active'!Q371</f>
        <v>0</v>
      </c>
      <c r="O378" s="94">
        <f>'PLM001-Active'!L371/100</f>
        <v>459.96</v>
      </c>
      <c r="P378" s="94" t="str">
        <f t="shared" si="27"/>
        <v>操作異常</v>
      </c>
      <c r="Q378" s="63" t="str">
        <f t="shared" ca="1" si="28"/>
        <v>任務異常 48 天</v>
      </c>
      <c r="R378" s="76"/>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row>
    <row r="379" spans="1:74" s="15" customFormat="1" ht="25.5">
      <c r="A379" s="14">
        <v>38.1000000000002</v>
      </c>
      <c r="B379" s="14" t="str">
        <f>'PLM001-Active'!A372</f>
        <v>E250101I1</v>
      </c>
      <c r="C379" s="14" t="str">
        <f>'PLM001-Active'!B372</f>
        <v>SQ壓力開關調校設備(單顆+步進馬達)</v>
      </c>
      <c r="D379" s="95" t="str">
        <f>'PLM001-Active'!E372</f>
        <v>調整流程重新規劃驗證</v>
      </c>
      <c r="E379" s="15" t="str">
        <f>IF('PLM001-Active'!I372="",'PLM001-Active'!H372,LEFT('PLM001-Active'!I372,3))</f>
        <v>羅友彥</v>
      </c>
      <c r="F379" s="28">
        <f>DATEVALUE('PLM001-Active'!M372)</f>
        <v>46007</v>
      </c>
      <c r="G379" s="29" t="e">
        <f>DATEVALUE('PLM001-Active'!N372)</f>
        <v>#VALUE!</v>
      </c>
      <c r="H379" s="16" t="e">
        <f t="shared" si="25"/>
        <v>#VALUE!</v>
      </c>
      <c r="I379" s="28" t="str">
        <f>IF(ISERROR(DATEVALUE('PLM001-Active'!R372)),"",DATEVALUE('PLM001-Active'!R372))</f>
        <v/>
      </c>
      <c r="J379" s="29" t="str">
        <f>IF(ISERROR(DATEVALUE('PLM001-Active'!S372)),"",DATEVALUE('PLM001-Active'!S372))</f>
        <v/>
      </c>
      <c r="K379" s="16" t="str">
        <f t="shared" si="26"/>
        <v/>
      </c>
      <c r="L379" s="49" t="str">
        <f>'PLM001-Active'!P372</f>
        <v>Pending</v>
      </c>
      <c r="M379" s="49">
        <f>'PLM001-Active'!U372</f>
        <v>0</v>
      </c>
      <c r="N379" s="49">
        <f>'PLM001-Active'!Q372</f>
        <v>0</v>
      </c>
      <c r="O379" s="94">
        <f>'PLM001-Active'!L372/100</f>
        <v>459.99</v>
      </c>
      <c r="P379" s="94" t="str">
        <f t="shared" si="27"/>
        <v>操作異常</v>
      </c>
      <c r="Q379" s="63" t="str">
        <f t="shared" ca="1" si="28"/>
        <v>任務異常 37 天</v>
      </c>
      <c r="R379" s="76"/>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row>
    <row r="380" spans="1:74" s="15" customFormat="1">
      <c r="A380" s="14">
        <v>38.200000000000202</v>
      </c>
      <c r="B380" s="14" t="str">
        <f>'PLM001-Active'!A373</f>
        <v>K240101P1</v>
      </c>
      <c r="C380" s="14" t="str">
        <f>'PLM001-Active'!B373</f>
        <v>首次生產-渦街流量計商品化</v>
      </c>
      <c r="D380" s="95" t="str">
        <f>'PLM001-Active'!E373</f>
        <v>結案會議紀錄</v>
      </c>
      <c r="E380" s="15" t="str">
        <f>IF('PLM001-Active'!I373="",'PLM001-Active'!H373,LEFT('PLM001-Active'!I373,3))</f>
        <v>蘇漢城</v>
      </c>
      <c r="F380" s="28">
        <f>DATEVALUE('PLM001-Active'!M373)</f>
        <v>46001</v>
      </c>
      <c r="G380" s="29" t="e">
        <f>DATEVALUE('PLM001-Active'!N373)</f>
        <v>#VALUE!</v>
      </c>
      <c r="H380" s="16" t="e">
        <f t="shared" si="25"/>
        <v>#VALUE!</v>
      </c>
      <c r="I380" s="28" t="str">
        <f>IF(ISERROR(DATEVALUE('PLM001-Active'!R373)),"",DATEVALUE('PLM001-Active'!R373))</f>
        <v/>
      </c>
      <c r="J380" s="29" t="str">
        <f>IF(ISERROR(DATEVALUE('PLM001-Active'!S373)),"",DATEVALUE('PLM001-Active'!S373))</f>
        <v/>
      </c>
      <c r="K380" s="16" t="str">
        <f t="shared" si="26"/>
        <v/>
      </c>
      <c r="L380" s="49" t="str">
        <f>'PLM001-Active'!P373</f>
        <v>Pending</v>
      </c>
      <c r="M380" s="49">
        <f>'PLM001-Active'!U373</f>
        <v>0</v>
      </c>
      <c r="N380" s="49">
        <f>'PLM001-Active'!Q373</f>
        <v>0</v>
      </c>
      <c r="O380" s="94">
        <f>'PLM001-Active'!L373/100</f>
        <v>460.01</v>
      </c>
      <c r="P380" s="94" t="str">
        <f t="shared" si="27"/>
        <v>操作異常</v>
      </c>
      <c r="Q380" s="63" t="str">
        <f t="shared" ca="1" si="28"/>
        <v>任務異常 43 天</v>
      </c>
      <c r="R380" s="76"/>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row>
    <row r="381" spans="1:74" s="15" customFormat="1" ht="25.5">
      <c r="A381" s="14">
        <v>38.300000000000203</v>
      </c>
      <c r="B381" s="14" t="str">
        <f>'PLM001-Active'!A374</f>
        <v>D250301R1</v>
      </c>
      <c r="C381" s="14" t="str">
        <f>'PLM001-Active'!B374</f>
        <v>EPD電磁流量計技转</v>
      </c>
      <c r="D381" s="95" t="str">
        <f>'PLM001-Active'!E374</f>
        <v>開立工單(工單、預計生產時間)</v>
      </c>
      <c r="E381" s="15" t="str">
        <f>IF('PLM001-Active'!I374="",'PLM001-Active'!H374,LEFT('PLM001-Active'!I374,3))</f>
        <v>汪佳凯</v>
      </c>
      <c r="F381" s="28">
        <f>DATEVALUE('PLM001-Active'!M374)</f>
        <v>46020</v>
      </c>
      <c r="G381" s="29" t="e">
        <f>DATEVALUE('PLM001-Active'!N374)</f>
        <v>#VALUE!</v>
      </c>
      <c r="H381" s="16" t="e">
        <f t="shared" si="25"/>
        <v>#VALUE!</v>
      </c>
      <c r="I381" s="28" t="str">
        <f>IF(ISERROR(DATEVALUE('PLM001-Active'!R374)),"",DATEVALUE('PLM001-Active'!R374))</f>
        <v/>
      </c>
      <c r="J381" s="29" t="str">
        <f>IF(ISERROR(DATEVALUE('PLM001-Active'!S374)),"",DATEVALUE('PLM001-Active'!S374))</f>
        <v/>
      </c>
      <c r="K381" s="16" t="str">
        <f t="shared" si="26"/>
        <v/>
      </c>
      <c r="L381" s="49" t="str">
        <f>'PLM001-Active'!P374</f>
        <v>Active</v>
      </c>
      <c r="M381" s="49">
        <f>'PLM001-Active'!U374</f>
        <v>0</v>
      </c>
      <c r="N381" s="49">
        <f>'PLM001-Active'!Q374</f>
        <v>0</v>
      </c>
      <c r="O381" s="94">
        <f>'PLM001-Active'!L374/100</f>
        <v>460.02</v>
      </c>
      <c r="P381" s="94" t="str">
        <f t="shared" si="27"/>
        <v>操作異常</v>
      </c>
      <c r="Q381" s="63" t="str">
        <f t="shared" ca="1" si="28"/>
        <v>任務異常 24 天</v>
      </c>
      <c r="R381" s="76"/>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row>
    <row r="382" spans="1:74" s="15" customFormat="1">
      <c r="A382" s="14">
        <v>38.400000000000198</v>
      </c>
      <c r="B382" s="14" t="str">
        <f>'PLM001-Active'!A375</f>
        <v>K240101P1</v>
      </c>
      <c r="C382" s="14" t="str">
        <f>'PLM001-Active'!B375</f>
        <v>首次生產-渦街流量計商品化</v>
      </c>
      <c r="D382" s="95" t="str">
        <f>'PLM001-Active'!E375</f>
        <v>結案報告</v>
      </c>
      <c r="E382" s="15" t="str">
        <f>IF('PLM001-Active'!I375="",'PLM001-Active'!H375,LEFT('PLM001-Active'!I375,3))</f>
        <v>蘇漢城</v>
      </c>
      <c r="F382" s="28">
        <f>DATEVALUE('PLM001-Active'!M375)</f>
        <v>46015</v>
      </c>
      <c r="G382" s="29" t="e">
        <f>DATEVALUE('PLM001-Active'!N375)</f>
        <v>#VALUE!</v>
      </c>
      <c r="H382" s="16" t="e">
        <f t="shared" si="25"/>
        <v>#VALUE!</v>
      </c>
      <c r="I382" s="28" t="str">
        <f>IF(ISERROR(DATEVALUE('PLM001-Active'!R375)),"",DATEVALUE('PLM001-Active'!R375))</f>
        <v/>
      </c>
      <c r="J382" s="29" t="str">
        <f>IF(ISERROR(DATEVALUE('PLM001-Active'!S375)),"",DATEVALUE('PLM001-Active'!S375))</f>
        <v/>
      </c>
      <c r="K382" s="16" t="str">
        <f t="shared" si="26"/>
        <v/>
      </c>
      <c r="L382" s="49" t="str">
        <f>'PLM001-Active'!P375</f>
        <v>Pending</v>
      </c>
      <c r="M382" s="49">
        <f>'PLM001-Active'!U375</f>
        <v>0</v>
      </c>
      <c r="N382" s="49">
        <f>'PLM001-Active'!Q375</f>
        <v>0</v>
      </c>
      <c r="O382" s="94">
        <f>'PLM001-Active'!L375/100</f>
        <v>460.02</v>
      </c>
      <c r="P382" s="94" t="str">
        <f t="shared" si="27"/>
        <v>操作異常</v>
      </c>
      <c r="Q382" s="63" t="str">
        <f t="shared" ca="1" si="28"/>
        <v>任務異常 29 天</v>
      </c>
      <c r="R382" s="76"/>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row>
    <row r="383" spans="1:74" s="15" customFormat="1">
      <c r="A383" s="14">
        <v>38.500000000000199</v>
      </c>
      <c r="B383" s="14" t="str">
        <f>'PLM001-Active'!A376</f>
        <v>K250501R2</v>
      </c>
      <c r="C383" s="14" t="str">
        <f>'PLM001-Active'!B376</f>
        <v>C級奧多曼電子水量計</v>
      </c>
      <c r="D383" s="95" t="str">
        <f>'PLM001-Active'!E376</f>
        <v>專案時程規劃</v>
      </c>
      <c r="E383" s="15" t="str">
        <f>IF('PLM001-Active'!I376="",'PLM001-Active'!H376,LEFT('PLM001-Active'!I376,3))</f>
        <v>鄭貫中</v>
      </c>
      <c r="F383" s="28">
        <f>DATEVALUE('PLM001-Active'!M376)</f>
        <v>46002</v>
      </c>
      <c r="G383" s="29" t="e">
        <f>DATEVALUE('PLM001-Active'!N376)</f>
        <v>#VALUE!</v>
      </c>
      <c r="H383" s="16" t="e">
        <f t="shared" si="25"/>
        <v>#VALUE!</v>
      </c>
      <c r="I383" s="28" t="str">
        <f>IF(ISERROR(DATEVALUE('PLM001-Active'!R376)),"",DATEVALUE('PLM001-Active'!R376))</f>
        <v/>
      </c>
      <c r="J383" s="29" t="str">
        <f>IF(ISERROR(DATEVALUE('PLM001-Active'!S376)),"",DATEVALUE('PLM001-Active'!S376))</f>
        <v/>
      </c>
      <c r="K383" s="16" t="str">
        <f t="shared" si="26"/>
        <v/>
      </c>
      <c r="L383" s="49" t="str">
        <f>'PLM001-Active'!P376</f>
        <v>Active</v>
      </c>
      <c r="M383" s="49">
        <f>'PLM001-Active'!U376</f>
        <v>0</v>
      </c>
      <c r="N383" s="49">
        <f>'PLM001-Active'!Q376</f>
        <v>0</v>
      </c>
      <c r="O383" s="94">
        <f>'PLM001-Active'!L376/100</f>
        <v>460.02</v>
      </c>
      <c r="P383" s="94" t="str">
        <f t="shared" si="27"/>
        <v>操作異常</v>
      </c>
      <c r="Q383" s="63" t="str">
        <f t="shared" ca="1" si="28"/>
        <v>任務異常 42 天</v>
      </c>
      <c r="R383" s="76"/>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row>
    <row r="384" spans="1:74" s="15" customFormat="1" ht="25.5">
      <c r="A384" s="14">
        <v>38.6000000000002</v>
      </c>
      <c r="B384" s="14" t="str">
        <f>'PLM001-Active'!A377</f>
        <v>M250301R1</v>
      </c>
      <c r="C384" s="14" t="str">
        <f>'PLM001-Active'!B377</f>
        <v>軌道型顯示器夾管式超音波流量計</v>
      </c>
      <c r="D384" s="95" t="str">
        <f>'PLM001-Active'!E377</f>
        <v>新產品成果內部產品 &amp; 技術說明會</v>
      </c>
      <c r="E384" s="15" t="str">
        <f>IF('PLM001-Active'!I377="",'PLM001-Active'!H377,LEFT('PLM001-Active'!I377,3))</f>
        <v>陳俊儒</v>
      </c>
      <c r="F384" s="28">
        <f>DATEVALUE('PLM001-Active'!M377)</f>
        <v>46008</v>
      </c>
      <c r="G384" s="29" t="e">
        <f>DATEVALUE('PLM001-Active'!N377)</f>
        <v>#VALUE!</v>
      </c>
      <c r="H384" s="16" t="e">
        <f t="shared" si="25"/>
        <v>#VALUE!</v>
      </c>
      <c r="I384" s="28" t="str">
        <f>IF(ISERROR(DATEVALUE('PLM001-Active'!R377)),"",DATEVALUE('PLM001-Active'!R377))</f>
        <v/>
      </c>
      <c r="J384" s="29" t="str">
        <f>IF(ISERROR(DATEVALUE('PLM001-Active'!S377)),"",DATEVALUE('PLM001-Active'!S377))</f>
        <v/>
      </c>
      <c r="K384" s="16" t="str">
        <f t="shared" si="26"/>
        <v/>
      </c>
      <c r="L384" s="49" t="str">
        <f>'PLM001-Active'!P377</f>
        <v>Active</v>
      </c>
      <c r="M384" s="49">
        <f>'PLM001-Active'!U377</f>
        <v>0</v>
      </c>
      <c r="N384" s="49">
        <f>'PLM001-Active'!Q377</f>
        <v>0</v>
      </c>
      <c r="O384" s="94">
        <f>'PLM001-Active'!L377/100</f>
        <v>460.02</v>
      </c>
      <c r="P384" s="94" t="str">
        <f t="shared" si="27"/>
        <v>操作異常</v>
      </c>
      <c r="Q384" s="63" t="str">
        <f t="shared" ca="1" si="28"/>
        <v>任務異常 36 天</v>
      </c>
      <c r="R384" s="76"/>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row>
    <row r="385" spans="1:74" s="15" customFormat="1">
      <c r="A385" s="14">
        <v>38.700000000000202</v>
      </c>
      <c r="B385" s="14" t="str">
        <f>'PLM001-Active'!A378</f>
        <v>E251002I1</v>
      </c>
      <c r="C385" s="14" t="str">
        <f>'PLM001-Active'!B378</f>
        <v>EPT測試台-400cm/s</v>
      </c>
      <c r="D385" s="95" t="str">
        <f>'PLM001-Active'!E378</f>
        <v>整機測試驗證</v>
      </c>
      <c r="E385" s="15" t="str">
        <f>IF('PLM001-Active'!I378="",'PLM001-Active'!H378,LEFT('PLM001-Active'!I378,3))</f>
        <v>蘇漢城</v>
      </c>
      <c r="F385" s="28">
        <f>DATEVALUE('PLM001-Active'!M378)</f>
        <v>46009</v>
      </c>
      <c r="G385" s="29" t="e">
        <f>DATEVALUE('PLM001-Active'!N378)</f>
        <v>#VALUE!</v>
      </c>
      <c r="H385" s="16" t="e">
        <f t="shared" si="25"/>
        <v>#VALUE!</v>
      </c>
      <c r="I385" s="28" t="str">
        <f>IF(ISERROR(DATEVALUE('PLM001-Active'!R378)),"",DATEVALUE('PLM001-Active'!R378))</f>
        <v/>
      </c>
      <c r="J385" s="29" t="str">
        <f>IF(ISERROR(DATEVALUE('PLM001-Active'!S378)),"",DATEVALUE('PLM001-Active'!S378))</f>
        <v/>
      </c>
      <c r="K385" s="16" t="str">
        <f t="shared" si="26"/>
        <v/>
      </c>
      <c r="L385" s="49" t="str">
        <f>'PLM001-Active'!P378</f>
        <v>Pending</v>
      </c>
      <c r="M385" s="49">
        <f>'PLM001-Active'!U378</f>
        <v>0</v>
      </c>
      <c r="N385" s="49">
        <f>'PLM001-Active'!Q378</f>
        <v>0</v>
      </c>
      <c r="O385" s="94">
        <f>'PLM001-Active'!L378/100</f>
        <v>460.03</v>
      </c>
      <c r="P385" s="94" t="str">
        <f t="shared" si="27"/>
        <v>操作異常</v>
      </c>
      <c r="Q385" s="63" t="str">
        <f t="shared" ca="1" si="28"/>
        <v>任務異常 35 天</v>
      </c>
      <c r="R385" s="76"/>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row>
    <row r="386" spans="1:74" s="15" customFormat="1">
      <c r="A386" s="14">
        <v>38.800000000000203</v>
      </c>
      <c r="B386" s="14" t="str">
        <f>'PLM001-Active'!A379</f>
        <v>E251002I1</v>
      </c>
      <c r="C386" s="14" t="str">
        <f>'PLM001-Active'!B379</f>
        <v>EPT測試台-400cm/s</v>
      </c>
      <c r="D386" s="95" t="str">
        <f>'PLM001-Active'!E379</f>
        <v>操作說明書</v>
      </c>
      <c r="E386" s="15" t="str">
        <f>IF('PLM001-Active'!I379="",'PLM001-Active'!H379,LEFT('PLM001-Active'!I379,3))</f>
        <v>蘇漢城</v>
      </c>
      <c r="F386" s="28">
        <f>DATEVALUE('PLM001-Active'!M379)</f>
        <v>46007</v>
      </c>
      <c r="G386" s="29" t="e">
        <f>DATEVALUE('PLM001-Active'!N379)</f>
        <v>#VALUE!</v>
      </c>
      <c r="H386" s="16" t="e">
        <f t="shared" si="25"/>
        <v>#VALUE!</v>
      </c>
      <c r="I386" s="28" t="str">
        <f>IF(ISERROR(DATEVALUE('PLM001-Active'!R379)),"",DATEVALUE('PLM001-Active'!R379))</f>
        <v/>
      </c>
      <c r="J386" s="29" t="str">
        <f>IF(ISERROR(DATEVALUE('PLM001-Active'!S379)),"",DATEVALUE('PLM001-Active'!S379))</f>
        <v/>
      </c>
      <c r="K386" s="16" t="str">
        <f t="shared" si="26"/>
        <v/>
      </c>
      <c r="L386" s="49" t="str">
        <f>'PLM001-Active'!P379</f>
        <v>Pending</v>
      </c>
      <c r="M386" s="49">
        <f>'PLM001-Active'!U379</f>
        <v>0</v>
      </c>
      <c r="N386" s="49">
        <f>'PLM001-Active'!Q379</f>
        <v>0</v>
      </c>
      <c r="O386" s="94">
        <f>'PLM001-Active'!L379/100</f>
        <v>460.03</v>
      </c>
      <c r="P386" s="94" t="str">
        <f t="shared" si="27"/>
        <v>操作異常</v>
      </c>
      <c r="Q386" s="63" t="str">
        <f t="shared" ca="1" si="28"/>
        <v>任務異常 37 天</v>
      </c>
      <c r="R386" s="76"/>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row>
    <row r="387" spans="1:74" s="15" customFormat="1" ht="38.25">
      <c r="A387" s="14">
        <v>38.900000000000198</v>
      </c>
      <c r="B387" s="14" t="str">
        <f>'PLM001-Active'!A380</f>
        <v>K250501R2</v>
      </c>
      <c r="C387" s="14" t="str">
        <f>'PLM001-Active'!B380</f>
        <v>C級奧多曼電子水量計</v>
      </c>
      <c r="D387" s="95" t="str">
        <f>'PLM001-Active'!E380</f>
        <v>研發開案企劃書+預算書 (ISO表單：QR-C-07)</v>
      </c>
      <c r="E387" s="15" t="str">
        <f>IF('PLM001-Active'!I380="",'PLM001-Active'!H380,LEFT('PLM001-Active'!I380,3))</f>
        <v>鄭貫中</v>
      </c>
      <c r="F387" s="28">
        <f>DATEVALUE('PLM001-Active'!M380)</f>
        <v>46006</v>
      </c>
      <c r="G387" s="29" t="e">
        <f>DATEVALUE('PLM001-Active'!N380)</f>
        <v>#VALUE!</v>
      </c>
      <c r="H387" s="16" t="e">
        <f t="shared" si="25"/>
        <v>#VALUE!</v>
      </c>
      <c r="I387" s="28" t="str">
        <f>IF(ISERROR(DATEVALUE('PLM001-Active'!R380)),"",DATEVALUE('PLM001-Active'!R380))</f>
        <v/>
      </c>
      <c r="J387" s="29" t="str">
        <f>IF(ISERROR(DATEVALUE('PLM001-Active'!S380)),"",DATEVALUE('PLM001-Active'!S380))</f>
        <v/>
      </c>
      <c r="K387" s="16" t="str">
        <f t="shared" si="26"/>
        <v/>
      </c>
      <c r="L387" s="49" t="str">
        <f>'PLM001-Active'!P380</f>
        <v>Active</v>
      </c>
      <c r="M387" s="49">
        <f>'PLM001-Active'!U380</f>
        <v>0</v>
      </c>
      <c r="N387" s="49">
        <f>'PLM001-Active'!Q380</f>
        <v>0</v>
      </c>
      <c r="O387" s="94">
        <f>'PLM001-Active'!L380/100</f>
        <v>460.03</v>
      </c>
      <c r="P387" s="94" t="str">
        <f t="shared" si="27"/>
        <v>操作異常</v>
      </c>
      <c r="Q387" s="63" t="str">
        <f t="shared" ca="1" si="28"/>
        <v>任務異常 38 天</v>
      </c>
      <c r="R387" s="76"/>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row>
    <row r="388" spans="1:74" s="15" customFormat="1" ht="16.5" customHeight="1">
      <c r="A388" s="14">
        <v>39.000000000000199</v>
      </c>
      <c r="B388" s="14" t="e">
        <f>'PLM001-Active'!#REF!</f>
        <v>#REF!</v>
      </c>
      <c r="C388" s="14" t="e">
        <f>'PLM001-Active'!#REF!</f>
        <v>#REF!</v>
      </c>
      <c r="D388" s="95" t="e">
        <f>'PLM001-Active'!#REF!</f>
        <v>#REF!</v>
      </c>
      <c r="E388" s="15" t="e">
        <f>IF('PLM001-Active'!#REF!="",'PLM001-Active'!#REF!,LEFT('PLM001-Active'!#REF!,3))</f>
        <v>#REF!</v>
      </c>
      <c r="F388" s="28" t="e">
        <f>DATEVALUE('PLM001-Active'!#REF!)</f>
        <v>#REF!</v>
      </c>
      <c r="G388" s="29" t="e">
        <f>DATEVALUE('PLM001-Active'!#REF!)</f>
        <v>#REF!</v>
      </c>
      <c r="H388" s="16" t="e">
        <f t="shared" si="25"/>
        <v>#REF!</v>
      </c>
      <c r="I388" s="28" t="str">
        <f>IF(ISERROR(DATEVALUE('PLM001-Active'!#REF!)),"",DATEVALUE('PLM001-Active'!#REF!))</f>
        <v/>
      </c>
      <c r="J388" s="29" t="str">
        <f>IF(ISERROR(DATEVALUE('PLM001-Active'!#REF!)),"",DATEVALUE('PLM001-Active'!#REF!))</f>
        <v/>
      </c>
      <c r="K388" s="16" t="str">
        <f>IF(ISERROR(IF(OR(J388=0,I388=0)," - ",NETWORKDAYS(I388,J388))),"",IF(OR(J388=0,I388=0)," - ",NETWORKDAYS(I388,J388)))</f>
        <v/>
      </c>
      <c r="L388" s="49" t="e">
        <f>'PLM001-Active'!#REF!</f>
        <v>#REF!</v>
      </c>
      <c r="M388" s="49" t="e">
        <f>'PLM001-Active'!#REF!</f>
        <v>#REF!</v>
      </c>
      <c r="N388" s="49" t="e">
        <f>'PLM001-Active'!#REF!</f>
        <v>#REF!</v>
      </c>
      <c r="O388" s="94" t="e">
        <f>'PLM001-Active'!#REF!/100</f>
        <v>#REF!</v>
      </c>
      <c r="P388" s="94" t="e">
        <f t="shared" si="27"/>
        <v>#REF!</v>
      </c>
      <c r="Q388" s="63" t="str">
        <f t="shared" ca="1" si="28"/>
        <v/>
      </c>
      <c r="R388" s="76"/>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row>
    <row r="389" spans="1:74" s="15" customFormat="1">
      <c r="A389" s="14">
        <v>39.1000000000002</v>
      </c>
      <c r="B389" s="14" t="str">
        <f>'PLM001-Active'!A381</f>
        <v>D250703R1</v>
      </c>
      <c r="C389" s="14" t="str">
        <f>'PLM001-Active'!B381</f>
        <v>EPH連板電測治具</v>
      </c>
      <c r="D389" s="95" t="str">
        <f>'PLM001-Active'!E381</f>
        <v>治具配置</v>
      </c>
      <c r="E389" s="15" t="str">
        <f>IF('PLM001-Active'!I381="",'PLM001-Active'!H381,LEFT('PLM001-Active'!I381,3))</f>
        <v>賴慶樺</v>
      </c>
      <c r="F389" s="28">
        <f>DATEVALUE('PLM001-Active'!M381)</f>
        <v>46035</v>
      </c>
      <c r="G389" s="29" t="e">
        <f>DATEVALUE('PLM001-Active'!N381)</f>
        <v>#VALUE!</v>
      </c>
      <c r="H389" s="16" t="e">
        <f t="shared" si="25"/>
        <v>#VALUE!</v>
      </c>
      <c r="I389" s="28" t="str">
        <f>IF(ISERROR(DATEVALUE('PLM001-Active'!R381)),"",DATEVALUE('PLM001-Active'!R381))</f>
        <v/>
      </c>
      <c r="J389" s="29" t="str">
        <f>IF(ISERROR(DATEVALUE('PLM001-Active'!S381)),"",DATEVALUE('PLM001-Active'!S381))</f>
        <v/>
      </c>
      <c r="K389" s="16" t="str">
        <f t="shared" si="26"/>
        <v/>
      </c>
      <c r="L389" s="49" t="str">
        <f>'PLM001-Active'!P381</f>
        <v>Pending</v>
      </c>
      <c r="M389" s="49">
        <f>'PLM001-Active'!U381</f>
        <v>0</v>
      </c>
      <c r="N389" s="49">
        <f>'PLM001-Active'!Q381</f>
        <v>0</v>
      </c>
      <c r="O389" s="94">
        <f>'PLM001-Active'!L381/100</f>
        <v>460.06</v>
      </c>
      <c r="P389" s="94" t="str">
        <f t="shared" si="27"/>
        <v>操作異常</v>
      </c>
      <c r="Q389" s="63" t="str">
        <f t="shared" ca="1" si="28"/>
        <v>任務異常 9 天</v>
      </c>
      <c r="R389" s="76"/>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row>
    <row r="390" spans="1:74" s="15" customFormat="1">
      <c r="A390" s="14">
        <v>39.200000000000202</v>
      </c>
      <c r="B390" s="14" t="str">
        <f>'PLM001-Active'!A382</f>
        <v>K251001R1</v>
      </c>
      <c r="C390" s="14" t="str">
        <f>'PLM001-Active'!B382</f>
        <v>EPH水量計型式認證技術規範CNPA49第4版結構驗證與改善</v>
      </c>
      <c r="D390" s="95" t="str">
        <f>'PLM001-Active'!E382</f>
        <v>測試項目規劃彙整</v>
      </c>
      <c r="E390" s="15" t="str">
        <f>IF('PLM001-Active'!I382="",'PLM001-Active'!H382,LEFT('PLM001-Active'!I382,3))</f>
        <v>王瀚霆</v>
      </c>
      <c r="F390" s="28">
        <f>DATEVALUE('PLM001-Active'!M382)</f>
        <v>46010</v>
      </c>
      <c r="G390" s="29" t="e">
        <f>DATEVALUE('PLM001-Active'!N382)</f>
        <v>#VALUE!</v>
      </c>
      <c r="H390" s="16" t="e">
        <f t="shared" si="25"/>
        <v>#VALUE!</v>
      </c>
      <c r="I390" s="28" t="str">
        <f>IF(ISERROR(DATEVALUE('PLM001-Active'!R382)),"",DATEVALUE('PLM001-Active'!R382))</f>
        <v/>
      </c>
      <c r="J390" s="29" t="str">
        <f>IF(ISERROR(DATEVALUE('PLM001-Active'!S382)),"",DATEVALUE('PLM001-Active'!S382))</f>
        <v/>
      </c>
      <c r="K390" s="16" t="str">
        <f t="shared" si="26"/>
        <v/>
      </c>
      <c r="L390" s="49" t="str">
        <f>'PLM001-Active'!P382</f>
        <v>Active</v>
      </c>
      <c r="M390" s="49">
        <f>'PLM001-Active'!U382</f>
        <v>0</v>
      </c>
      <c r="N390" s="49">
        <f>'PLM001-Active'!Q382</f>
        <v>0</v>
      </c>
      <c r="O390" s="94">
        <f>'PLM001-Active'!L382/100</f>
        <v>460.06</v>
      </c>
      <c r="P390" s="94" t="str">
        <f t="shared" si="27"/>
        <v>操作異常</v>
      </c>
      <c r="Q390" s="63" t="str">
        <f t="shared" ca="1" si="28"/>
        <v>任務異常 34 天</v>
      </c>
      <c r="R390" s="76"/>
      <c r="S390" s="18"/>
      <c r="T390" s="18"/>
      <c r="U390" s="19"/>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row>
    <row r="391" spans="1:74" s="15" customFormat="1">
      <c r="A391" s="14">
        <v>39.300000000000203</v>
      </c>
      <c r="B391" s="14" t="str">
        <f>'PLM001-Active'!A383</f>
        <v>M240803P1</v>
      </c>
      <c r="C391" s="14" t="str">
        <f>'PLM001-Active'!B383</f>
        <v>EGX5防腐型技转</v>
      </c>
      <c r="D391" s="95" t="str">
        <f>'PLM001-Active'!E383</f>
        <v>首次生產(生產管制表)</v>
      </c>
      <c r="E391" s="15" t="str">
        <f>IF('PLM001-Active'!I383="",'PLM001-Active'!H383,LEFT('PLM001-Active'!I383,3))</f>
        <v>汪佳凯</v>
      </c>
      <c r="F391" s="28">
        <f>DATEVALUE('PLM001-Active'!M383)</f>
        <v>46017</v>
      </c>
      <c r="G391" s="29" t="e">
        <f>DATEVALUE('PLM001-Active'!N383)</f>
        <v>#VALUE!</v>
      </c>
      <c r="H391" s="16" t="e">
        <f t="shared" si="25"/>
        <v>#VALUE!</v>
      </c>
      <c r="I391" s="28">
        <f>IF(ISERROR(DATEVALUE('PLM001-Active'!R383)),"",DATEVALUE('PLM001-Active'!R383))</f>
        <v>46014</v>
      </c>
      <c r="J391" s="29" t="str">
        <f>IF(ISERROR(DATEVALUE('PLM001-Active'!S383)),"",DATEVALUE('PLM001-Active'!S383))</f>
        <v/>
      </c>
      <c r="K391" s="16" t="str">
        <f t="shared" si="26"/>
        <v/>
      </c>
      <c r="L391" s="49" t="str">
        <f>'PLM001-Active'!P383</f>
        <v>Complete</v>
      </c>
      <c r="M391" s="49">
        <f>'PLM001-Active'!U383</f>
        <v>0</v>
      </c>
      <c r="N391" s="49" t="str">
        <f>'PLM001-Active'!Q383</f>
        <v>2025/12/15</v>
      </c>
      <c r="O391" s="94">
        <f>'PLM001-Active'!L383/100</f>
        <v>460.06</v>
      </c>
      <c r="P391" s="94" t="str">
        <f t="shared" si="27"/>
        <v/>
      </c>
      <c r="Q391" s="63" t="str">
        <f t="shared" ca="1" si="28"/>
        <v/>
      </c>
      <c r="R391" s="76"/>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row>
    <row r="392" spans="1:74" s="15" customFormat="1" ht="16.5" customHeight="1">
      <c r="A392" s="14">
        <v>39.400000000000198</v>
      </c>
      <c r="B392" s="14" t="str">
        <f>'PLM001-Active'!A384</f>
        <v>M251201R1</v>
      </c>
      <c r="C392" s="14" t="str">
        <f>'PLM001-Active'!B384</f>
        <v>緊湊型渦街流量計導入專案</v>
      </c>
      <c r="D392" s="95" t="str">
        <f>'PLM001-Active'!E384</f>
        <v>研發內部審查會議記錄</v>
      </c>
      <c r="E392" s="15" t="str">
        <f>IF('PLM001-Active'!I384="",'PLM001-Active'!H384,LEFT('PLM001-Active'!I384,3))</f>
        <v>陳奕宏</v>
      </c>
      <c r="F392" s="28">
        <f>DATEVALUE('PLM001-Active'!M384)</f>
        <v>46006</v>
      </c>
      <c r="G392" s="29" t="e">
        <f>DATEVALUE('PLM001-Active'!N384)</f>
        <v>#VALUE!</v>
      </c>
      <c r="H392" s="16" t="e">
        <f t="shared" ref="H392:H455" si="29">IF(OR(G392=0,F392=0)," - ",NETWORKDAYS(F392,G392))</f>
        <v>#VALUE!</v>
      </c>
      <c r="I392" s="28" t="str">
        <f>IF(ISERROR(DATEVALUE('PLM001-Active'!R384)),"",DATEVALUE('PLM001-Active'!R384))</f>
        <v/>
      </c>
      <c r="J392" s="29" t="str">
        <f>IF(ISERROR(DATEVALUE('PLM001-Active'!S384)),"",DATEVALUE('PLM001-Active'!S384))</f>
        <v/>
      </c>
      <c r="K392" s="16" t="str">
        <f t="shared" si="26"/>
        <v/>
      </c>
      <c r="L392" s="49" t="str">
        <f>'PLM001-Active'!P384</f>
        <v>Active</v>
      </c>
      <c r="M392" s="49">
        <f>'PLM001-Active'!U384</f>
        <v>0</v>
      </c>
      <c r="N392" s="49">
        <f>'PLM001-Active'!Q384</f>
        <v>0</v>
      </c>
      <c r="O392" s="94">
        <f>'PLM001-Active'!L384/100</f>
        <v>460.06</v>
      </c>
      <c r="P392" s="94" t="str">
        <f t="shared" si="27"/>
        <v>操作異常</v>
      </c>
      <c r="Q392" s="63" t="str">
        <f t="shared" ca="1" si="28"/>
        <v>任務異常 38 天</v>
      </c>
      <c r="R392" s="76"/>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row>
    <row r="393" spans="1:74" s="17" customFormat="1" ht="16.5" customHeight="1">
      <c r="A393" s="14">
        <v>39.500000000000199</v>
      </c>
      <c r="B393" s="14" t="str">
        <f>'PLM001-Active'!A385</f>
        <v>K250501R2</v>
      </c>
      <c r="C393" s="14" t="str">
        <f>'PLM001-Active'!B385</f>
        <v>C級奧多曼電子水量計</v>
      </c>
      <c r="D393" s="95" t="str">
        <f>'PLM001-Active'!E385</f>
        <v>研發內部審查會議記錄</v>
      </c>
      <c r="E393" s="15" t="str">
        <f>IF('PLM001-Active'!I385="",'PLM001-Active'!H385,LEFT('PLM001-Active'!I385,3))</f>
        <v>鄭貫中</v>
      </c>
      <c r="F393" s="28">
        <f>DATEVALUE('PLM001-Active'!M385)</f>
        <v>46007</v>
      </c>
      <c r="G393" s="29" t="e">
        <f>DATEVALUE('PLM001-Active'!N385)</f>
        <v>#VALUE!</v>
      </c>
      <c r="H393" s="16" t="e">
        <f t="shared" si="29"/>
        <v>#VALUE!</v>
      </c>
      <c r="I393" s="28" t="str">
        <f>IF(ISERROR(DATEVALUE('PLM001-Active'!R385)),"",DATEVALUE('PLM001-Active'!R385))</f>
        <v/>
      </c>
      <c r="J393" s="29" t="str">
        <f>IF(ISERROR(DATEVALUE('PLM001-Active'!S385)),"",DATEVALUE('PLM001-Active'!S385))</f>
        <v/>
      </c>
      <c r="K393" s="16" t="str">
        <f t="shared" si="26"/>
        <v/>
      </c>
      <c r="L393" s="49" t="str">
        <f>'PLM001-Active'!P385</f>
        <v>Active</v>
      </c>
      <c r="M393" s="49">
        <f>'PLM001-Active'!U385</f>
        <v>0</v>
      </c>
      <c r="N393" s="49">
        <f>'PLM001-Active'!Q385</f>
        <v>0</v>
      </c>
      <c r="O393" s="94">
        <f>'PLM001-Active'!L385/100</f>
        <v>460.07</v>
      </c>
      <c r="P393" s="94" t="str">
        <f t="shared" si="27"/>
        <v>操作異常</v>
      </c>
      <c r="Q393" s="63" t="str">
        <f t="shared" ca="1" si="28"/>
        <v>任務異常 37 天</v>
      </c>
      <c r="R393" s="76"/>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row>
    <row r="394" spans="1:74" s="17" customFormat="1">
      <c r="A394" s="14">
        <v>39.6000000000002</v>
      </c>
      <c r="B394" s="14" t="str">
        <f>'PLM001-Active'!A386</f>
        <v>M251201R1</v>
      </c>
      <c r="C394" s="14" t="str">
        <f>'PLM001-Active'!B386</f>
        <v>緊湊型渦街流量計導入專案</v>
      </c>
      <c r="D394" s="95" t="str">
        <f>'PLM001-Active'!E386</f>
        <v>產品開發風險評估表</v>
      </c>
      <c r="E394" s="15" t="str">
        <f>IF('PLM001-Active'!I386="",'PLM001-Active'!H386,LEFT('PLM001-Active'!I386,3))</f>
        <v>陳奕宏</v>
      </c>
      <c r="F394" s="28">
        <f>DATEVALUE('PLM001-Active'!M386)</f>
        <v>46007</v>
      </c>
      <c r="G394" s="29" t="e">
        <f>DATEVALUE('PLM001-Active'!N386)</f>
        <v>#VALUE!</v>
      </c>
      <c r="H394" s="16" t="e">
        <f t="shared" si="29"/>
        <v>#VALUE!</v>
      </c>
      <c r="I394" s="28" t="str">
        <f>IF(ISERROR(DATEVALUE('PLM001-Active'!R386)),"",DATEVALUE('PLM001-Active'!R386))</f>
        <v/>
      </c>
      <c r="J394" s="29" t="str">
        <f>IF(ISERROR(DATEVALUE('PLM001-Active'!S386)),"",DATEVALUE('PLM001-Active'!S386))</f>
        <v/>
      </c>
      <c r="K394" s="16" t="str">
        <f t="shared" ref="K394:K457" si="30">IF(ISERROR(IF(OR(J394=0,I394=0)," - ",NETWORKDAYS(I394,J394))),"",IF(OR(J394=0,I394=0)," - ",NETWORKDAYS(I394,J394)))</f>
        <v/>
      </c>
      <c r="L394" s="49" t="str">
        <f>'PLM001-Active'!P386</f>
        <v>Active</v>
      </c>
      <c r="M394" s="49">
        <f>'PLM001-Active'!U386</f>
        <v>0</v>
      </c>
      <c r="N394" s="49">
        <f>'PLM001-Active'!Q386</f>
        <v>0</v>
      </c>
      <c r="O394" s="94">
        <f>'PLM001-Active'!L386/100</f>
        <v>460.07</v>
      </c>
      <c r="P394" s="94" t="str">
        <f t="shared" ref="P394:P457" si="31">IF(OR(AND(O394&gt;0%,I394=""),AND(O394=0%,I394&lt;&gt;""),AND(O394=0%,I394="",M394&lt;&gt;0)),"操作異常","")</f>
        <v>操作異常</v>
      </c>
      <c r="Q394" s="63" t="str">
        <f t="shared" ref="Q394:Q457" ca="1" si="32">IFERROR(IF(I394="","任務異常 "&amp;DATEDIF(F394,TODAY(),"d")&amp;" 天",IF(AND(TODAY()&gt;G394,O394&lt;&gt;100%),"任務異常 "&amp;DATEDIF(G394,TODAY(),"d")&amp;" 天","")),"")</f>
        <v>任務異常 37 天</v>
      </c>
      <c r="R394" s="76"/>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row>
    <row r="395" spans="1:74" s="17" customFormat="1" ht="16.5" customHeight="1">
      <c r="A395" s="14">
        <v>39.700000000000202</v>
      </c>
      <c r="B395" s="14" t="str">
        <f>'PLM001-Active'!A387</f>
        <v>E251002I1</v>
      </c>
      <c r="C395" s="14" t="str">
        <f>'PLM001-Active'!B387</f>
        <v>EPT測試台-400cm/s</v>
      </c>
      <c r="D395" s="95" t="str">
        <f>'PLM001-Active'!E387</f>
        <v>驗收報告</v>
      </c>
      <c r="E395" s="15" t="str">
        <f>IF('PLM001-Active'!I387="",'PLM001-Active'!H387,LEFT('PLM001-Active'!I387,3))</f>
        <v>蘇漢城</v>
      </c>
      <c r="F395" s="28">
        <f>DATEVALUE('PLM001-Active'!M387)</f>
        <v>46010</v>
      </c>
      <c r="G395" s="29" t="e">
        <f>DATEVALUE('PLM001-Active'!N387)</f>
        <v>#VALUE!</v>
      </c>
      <c r="H395" s="16" t="e">
        <f t="shared" si="29"/>
        <v>#VALUE!</v>
      </c>
      <c r="I395" s="28" t="str">
        <f>IF(ISERROR(DATEVALUE('PLM001-Active'!R387)),"",DATEVALUE('PLM001-Active'!R387))</f>
        <v/>
      </c>
      <c r="J395" s="29" t="str">
        <f>IF(ISERROR(DATEVALUE('PLM001-Active'!S387)),"",DATEVALUE('PLM001-Active'!S387))</f>
        <v/>
      </c>
      <c r="K395" s="16" t="str">
        <f t="shared" si="30"/>
        <v/>
      </c>
      <c r="L395" s="49" t="str">
        <f>'PLM001-Active'!P387</f>
        <v>Pending</v>
      </c>
      <c r="M395" s="49">
        <f>'PLM001-Active'!U387</f>
        <v>0</v>
      </c>
      <c r="N395" s="49">
        <f>'PLM001-Active'!Q387</f>
        <v>0</v>
      </c>
      <c r="O395" s="94">
        <f>'PLM001-Active'!L387/100</f>
        <v>460.08</v>
      </c>
      <c r="P395" s="94" t="str">
        <f t="shared" si="31"/>
        <v>操作異常</v>
      </c>
      <c r="Q395" s="63" t="str">
        <f t="shared" ca="1" si="32"/>
        <v>任務異常 34 天</v>
      </c>
      <c r="R395" s="76"/>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row>
    <row r="396" spans="1:74" s="41" customFormat="1" ht="16.5" customHeight="1">
      <c r="A396" s="14">
        <v>39.800000000000203</v>
      </c>
      <c r="B396" s="14" t="str">
        <f>'PLM001-Active'!A388</f>
        <v>K231101P1</v>
      </c>
      <c r="C396" s="14" t="str">
        <f>'PLM001-Active'!B388</f>
        <v>首次生產-AI伺服器用熱質流量計</v>
      </c>
      <c r="D396" s="95" t="str">
        <f>'PLM001-Active'!E388</f>
        <v>結案文件審查</v>
      </c>
      <c r="E396" s="15" t="str">
        <f>IF('PLM001-Active'!I388="",'PLM001-Active'!H388,LEFT('PLM001-Active'!I388,3))</f>
        <v>余依錚</v>
      </c>
      <c r="F396" s="28">
        <f>DATEVALUE('PLM001-Active'!M388)</f>
        <v>46014</v>
      </c>
      <c r="G396" s="29" t="e">
        <f>DATEVALUE('PLM001-Active'!N388)</f>
        <v>#VALUE!</v>
      </c>
      <c r="H396" s="16" t="e">
        <f t="shared" si="29"/>
        <v>#VALUE!</v>
      </c>
      <c r="I396" s="28" t="str">
        <f>IF(ISERROR(DATEVALUE('PLM001-Active'!R388)),"",DATEVALUE('PLM001-Active'!R388))</f>
        <v/>
      </c>
      <c r="J396" s="29" t="str">
        <f>IF(ISERROR(DATEVALUE('PLM001-Active'!S388)),"",DATEVALUE('PLM001-Active'!S388))</f>
        <v/>
      </c>
      <c r="K396" s="16" t="str">
        <f t="shared" si="30"/>
        <v/>
      </c>
      <c r="L396" s="49" t="str">
        <f>'PLM001-Active'!P388</f>
        <v>Active</v>
      </c>
      <c r="M396" s="49">
        <f>'PLM001-Active'!U388</f>
        <v>0</v>
      </c>
      <c r="N396" s="49">
        <f>'PLM001-Active'!Q388</f>
        <v>0</v>
      </c>
      <c r="O396" s="94">
        <f>'PLM001-Active'!L388/100</f>
        <v>460.08</v>
      </c>
      <c r="P396" s="94" t="str">
        <f t="shared" si="31"/>
        <v>操作異常</v>
      </c>
      <c r="Q396" s="63" t="str">
        <f t="shared" ca="1" si="32"/>
        <v>任務異常 30 天</v>
      </c>
      <c r="R396" s="76"/>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row>
    <row r="397" spans="1:74" s="15" customFormat="1" ht="16.5" customHeight="1">
      <c r="A397" s="14">
        <v>39.900000000000198</v>
      </c>
      <c r="B397" s="14" t="str">
        <f>'PLM001-Active'!A389</f>
        <v>K250501R2</v>
      </c>
      <c r="C397" s="14" t="str">
        <f>'PLM001-Active'!B389</f>
        <v>C級奧多曼電子水量計</v>
      </c>
      <c r="D397" s="95" t="str">
        <f>'PLM001-Active'!E389</f>
        <v>研發企劃會議紀錄(跨部門)</v>
      </c>
      <c r="E397" s="15" t="str">
        <f>IF('PLM001-Active'!I389="",'PLM001-Active'!H389,LEFT('PLM001-Active'!I389,3))</f>
        <v>鄭貫中</v>
      </c>
      <c r="F397" s="28">
        <f>DATEVALUE('PLM001-Active'!M389)</f>
        <v>46008</v>
      </c>
      <c r="G397" s="29" t="e">
        <f>DATEVALUE('PLM001-Active'!N389)</f>
        <v>#VALUE!</v>
      </c>
      <c r="H397" s="16" t="e">
        <f t="shared" si="29"/>
        <v>#VALUE!</v>
      </c>
      <c r="I397" s="28" t="str">
        <f>IF(ISERROR(DATEVALUE('PLM001-Active'!R389)),"",DATEVALUE('PLM001-Active'!R389))</f>
        <v/>
      </c>
      <c r="J397" s="29" t="str">
        <f>IF(ISERROR(DATEVALUE('PLM001-Active'!S389)),"",DATEVALUE('PLM001-Active'!S389))</f>
        <v/>
      </c>
      <c r="K397" s="16" t="str">
        <f t="shared" si="30"/>
        <v/>
      </c>
      <c r="L397" s="49" t="str">
        <f>'PLM001-Active'!P389</f>
        <v>Active</v>
      </c>
      <c r="M397" s="49">
        <f>'PLM001-Active'!U389</f>
        <v>0</v>
      </c>
      <c r="N397" s="49">
        <f>'PLM001-Active'!Q389</f>
        <v>0</v>
      </c>
      <c r="O397" s="94">
        <f>'PLM001-Active'!L389/100</f>
        <v>460.08</v>
      </c>
      <c r="P397" s="94" t="str">
        <f t="shared" si="31"/>
        <v>操作異常</v>
      </c>
      <c r="Q397" s="63" t="str">
        <f t="shared" ca="1" si="32"/>
        <v>任務異常 36 天</v>
      </c>
      <c r="R397" s="76"/>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row>
    <row r="398" spans="1:74" s="15" customFormat="1" ht="21" customHeight="1">
      <c r="A398" s="14">
        <v>40.000000000000199</v>
      </c>
      <c r="B398" s="14" t="str">
        <f>'PLM001-Active'!A390</f>
        <v>M251201R1</v>
      </c>
      <c r="C398" s="14" t="str">
        <f>'PLM001-Active'!B390</f>
        <v>緊湊型渦街流量計導入專案</v>
      </c>
      <c r="D398" s="95" t="str">
        <f>'PLM001-Active'!E390</f>
        <v>提案審查會議記錄-跨部門 (推廣型號及數量)</v>
      </c>
      <c r="E398" s="15" t="str">
        <f>IF('PLM001-Active'!I390="",'PLM001-Active'!H390,LEFT('PLM001-Active'!I390,3))</f>
        <v>陳奕宏</v>
      </c>
      <c r="F398" s="28">
        <f>DATEVALUE('PLM001-Active'!M390)</f>
        <v>46008</v>
      </c>
      <c r="G398" s="29" t="e">
        <f>DATEVALUE('PLM001-Active'!N390)</f>
        <v>#VALUE!</v>
      </c>
      <c r="H398" s="16" t="e">
        <f t="shared" si="29"/>
        <v>#VALUE!</v>
      </c>
      <c r="I398" s="28" t="str">
        <f>IF(ISERROR(DATEVALUE('PLM001-Active'!R390)),"",DATEVALUE('PLM001-Active'!R390))</f>
        <v/>
      </c>
      <c r="J398" s="29" t="str">
        <f>IF(ISERROR(DATEVALUE('PLM001-Active'!S390)),"",DATEVALUE('PLM001-Active'!S390))</f>
        <v/>
      </c>
      <c r="K398" s="16" t="str">
        <f t="shared" si="30"/>
        <v/>
      </c>
      <c r="L398" s="49" t="str">
        <f>'PLM001-Active'!P390</f>
        <v>Active</v>
      </c>
      <c r="M398" s="49">
        <f>'PLM001-Active'!U390</f>
        <v>0</v>
      </c>
      <c r="N398" s="49">
        <f>'PLM001-Active'!Q390</f>
        <v>0</v>
      </c>
      <c r="O398" s="94">
        <f>'PLM001-Active'!L390/100</f>
        <v>460.08</v>
      </c>
      <c r="P398" s="94" t="str">
        <f t="shared" si="31"/>
        <v>操作異常</v>
      </c>
      <c r="Q398" s="63" t="str">
        <f t="shared" ca="1" si="32"/>
        <v>任務異常 36 天</v>
      </c>
      <c r="R398" s="76"/>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row>
    <row r="399" spans="1:74" s="15" customFormat="1" ht="16.5" customHeight="1">
      <c r="A399" s="14">
        <v>40.1000000000002</v>
      </c>
      <c r="B399" s="14" t="str">
        <f>'PLM001-Active'!A391</f>
        <v>K250501R2</v>
      </c>
      <c r="C399" s="14" t="str">
        <f>'PLM001-Active'!B391</f>
        <v>C級奧多曼電子水量計</v>
      </c>
      <c r="D399" s="95" t="str">
        <f>'PLM001-Active'!E391</f>
        <v>商品企劃書+QFD  (ISO表單：QR-D-19)</v>
      </c>
      <c r="E399" s="15" t="str">
        <f>IF('PLM001-Active'!I391="",'PLM001-Active'!H391,LEFT('PLM001-Active'!I391,3))</f>
        <v>吳志嘉</v>
      </c>
      <c r="F399" s="28">
        <f>DATEVALUE('PLM001-Active'!M391)</f>
        <v>46045</v>
      </c>
      <c r="G399" s="29" t="e">
        <f>DATEVALUE('PLM001-Active'!N391)</f>
        <v>#VALUE!</v>
      </c>
      <c r="H399" s="16" t="e">
        <f t="shared" si="29"/>
        <v>#VALUE!</v>
      </c>
      <c r="I399" s="28" t="str">
        <f>IF(ISERROR(DATEVALUE('PLM001-Active'!R391)),"",DATEVALUE('PLM001-Active'!R391))</f>
        <v/>
      </c>
      <c r="J399" s="29" t="str">
        <f>IF(ISERROR(DATEVALUE('PLM001-Active'!S391)),"",DATEVALUE('PLM001-Active'!S391))</f>
        <v/>
      </c>
      <c r="K399" s="16" t="str">
        <f t="shared" si="30"/>
        <v/>
      </c>
      <c r="L399" s="49" t="str">
        <f>'PLM001-Active'!P391</f>
        <v>Active</v>
      </c>
      <c r="M399" s="49">
        <f>'PLM001-Active'!U391</f>
        <v>0</v>
      </c>
      <c r="N399" s="49">
        <f>'PLM001-Active'!Q391</f>
        <v>0</v>
      </c>
      <c r="O399" s="94">
        <f>'PLM001-Active'!L391/100</f>
        <v>460.09</v>
      </c>
      <c r="P399" s="94" t="str">
        <f t="shared" si="31"/>
        <v>操作異常</v>
      </c>
      <c r="Q399" s="63" t="str">
        <f t="shared" ca="1" si="32"/>
        <v/>
      </c>
      <c r="R399" s="76"/>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row>
    <row r="400" spans="1:74" s="15" customFormat="1" ht="16.5" customHeight="1">
      <c r="A400" s="14">
        <v>40.200000000000202</v>
      </c>
      <c r="B400" s="14" t="str">
        <f>'PLM001-Active'!A392</f>
        <v>K250501R2</v>
      </c>
      <c r="C400" s="14" t="str">
        <f>'PLM001-Active'!B392</f>
        <v>C級奧多曼電子水量計</v>
      </c>
      <c r="D400" s="95" t="str">
        <f>'PLM001-Active'!E392</f>
        <v>產品驗證企劃書</v>
      </c>
      <c r="E400" s="15" t="str">
        <f>IF('PLM001-Active'!I392="",'PLM001-Active'!H392,LEFT('PLM001-Active'!I392,3))</f>
        <v>朱哲演</v>
      </c>
      <c r="F400" s="28">
        <f>DATEVALUE('PLM001-Active'!M392)</f>
        <v>46035</v>
      </c>
      <c r="G400" s="29" t="e">
        <f>DATEVALUE('PLM001-Active'!N392)</f>
        <v>#VALUE!</v>
      </c>
      <c r="H400" s="16" t="e">
        <f t="shared" si="29"/>
        <v>#VALUE!</v>
      </c>
      <c r="I400" s="28" t="str">
        <f>IF(ISERROR(DATEVALUE('PLM001-Active'!R392)),"",DATEVALUE('PLM001-Active'!R392))</f>
        <v/>
      </c>
      <c r="J400" s="29" t="str">
        <f>IF(ISERROR(DATEVALUE('PLM001-Active'!S392)),"",DATEVALUE('PLM001-Active'!S392))</f>
        <v/>
      </c>
      <c r="K400" s="16" t="str">
        <f t="shared" si="30"/>
        <v/>
      </c>
      <c r="L400" s="49" t="str">
        <f>'PLM001-Active'!P392</f>
        <v>Active</v>
      </c>
      <c r="M400" s="49">
        <f>'PLM001-Active'!U392</f>
        <v>0</v>
      </c>
      <c r="N400" s="49">
        <f>'PLM001-Active'!Q392</f>
        <v>0</v>
      </c>
      <c r="O400" s="94">
        <f>'PLM001-Active'!L392/100</f>
        <v>460.09</v>
      </c>
      <c r="P400" s="94" t="str">
        <f t="shared" si="31"/>
        <v>操作異常</v>
      </c>
      <c r="Q400" s="63" t="str">
        <f t="shared" ca="1" si="32"/>
        <v>任務異常 9 天</v>
      </c>
      <c r="R400" s="76"/>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row>
    <row r="401" spans="1:74" s="15" customFormat="1" ht="16.5" customHeight="1">
      <c r="A401" s="14">
        <v>40.300000000000203</v>
      </c>
      <c r="B401" s="14" t="str">
        <f>'PLM001-Active'!A393</f>
        <v>M250301R1</v>
      </c>
      <c r="C401" s="14" t="str">
        <f>'PLM001-Active'!B393</f>
        <v>軌道型顯示器夾管式超音波流量計</v>
      </c>
      <c r="D401" s="95" t="str">
        <f>'PLM001-Active'!E393</f>
        <v>列印專案繳付清單(簽核)-SmartQ PLM026</v>
      </c>
      <c r="E401" s="15" t="str">
        <f>IF('PLM001-Active'!I393="",'PLM001-Active'!H393,LEFT('PLM001-Active'!I393,3))</f>
        <v>陳俊儒</v>
      </c>
      <c r="F401" s="28">
        <f>DATEVALUE('PLM001-Active'!M393)</f>
        <v>46009</v>
      </c>
      <c r="G401" s="29" t="e">
        <f>DATEVALUE('PLM001-Active'!N393)</f>
        <v>#VALUE!</v>
      </c>
      <c r="H401" s="16" t="e">
        <f t="shared" si="29"/>
        <v>#VALUE!</v>
      </c>
      <c r="I401" s="28" t="str">
        <f>IF(ISERROR(DATEVALUE('PLM001-Active'!R393)),"",DATEVALUE('PLM001-Active'!R393))</f>
        <v/>
      </c>
      <c r="J401" s="29" t="str">
        <f>IF(ISERROR(DATEVALUE('PLM001-Active'!S393)),"",DATEVALUE('PLM001-Active'!S393))</f>
        <v/>
      </c>
      <c r="K401" s="16" t="str">
        <f t="shared" si="30"/>
        <v/>
      </c>
      <c r="L401" s="49" t="str">
        <f>'PLM001-Active'!P393</f>
        <v>Active</v>
      </c>
      <c r="M401" s="49">
        <f>'PLM001-Active'!U393</f>
        <v>0</v>
      </c>
      <c r="N401" s="49">
        <f>'PLM001-Active'!Q393</f>
        <v>0</v>
      </c>
      <c r="O401" s="94">
        <f>'PLM001-Active'!L393/100</f>
        <v>460.09</v>
      </c>
      <c r="P401" s="94" t="str">
        <f t="shared" si="31"/>
        <v>操作異常</v>
      </c>
      <c r="Q401" s="63" t="str">
        <f t="shared" ca="1" si="32"/>
        <v>任務異常 35 天</v>
      </c>
      <c r="R401" s="76"/>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row>
    <row r="402" spans="1:74" s="17" customFormat="1" ht="16.5" customHeight="1">
      <c r="A402" s="14">
        <v>40.400000000000198</v>
      </c>
      <c r="B402" s="14" t="str">
        <f>'PLM001-Active'!A394</f>
        <v>M251201R1</v>
      </c>
      <c r="C402" s="14" t="str">
        <f>'PLM001-Active'!B394</f>
        <v>緊湊型渦街流量計導入專案</v>
      </c>
      <c r="D402" s="95" t="str">
        <f>'PLM001-Active'!E394</f>
        <v>產品驗證企劃書</v>
      </c>
      <c r="E402" s="15" t="str">
        <f>IF('PLM001-Active'!I394="",'PLM001-Active'!H394,LEFT('PLM001-Active'!I394,3))</f>
        <v>王琇眉</v>
      </c>
      <c r="F402" s="28">
        <f>DATEVALUE('PLM001-Active'!M394)</f>
        <v>46015</v>
      </c>
      <c r="G402" s="29" t="e">
        <f>DATEVALUE('PLM001-Active'!N394)</f>
        <v>#VALUE!</v>
      </c>
      <c r="H402" s="16" t="e">
        <f t="shared" si="29"/>
        <v>#VALUE!</v>
      </c>
      <c r="I402" s="28" t="str">
        <f>IF(ISERROR(DATEVALUE('PLM001-Active'!R394)),"",DATEVALUE('PLM001-Active'!R394))</f>
        <v/>
      </c>
      <c r="J402" s="29" t="str">
        <f>IF(ISERROR(DATEVALUE('PLM001-Active'!S394)),"",DATEVALUE('PLM001-Active'!S394))</f>
        <v/>
      </c>
      <c r="K402" s="16" t="str">
        <f t="shared" si="30"/>
        <v/>
      </c>
      <c r="L402" s="49" t="str">
        <f>'PLM001-Active'!P394</f>
        <v>Active</v>
      </c>
      <c r="M402" s="49">
        <f>'PLM001-Active'!U394</f>
        <v>0</v>
      </c>
      <c r="N402" s="49">
        <f>'PLM001-Active'!Q394</f>
        <v>0</v>
      </c>
      <c r="O402" s="94">
        <f>'PLM001-Active'!L394/100</f>
        <v>460.09</v>
      </c>
      <c r="P402" s="94" t="str">
        <f t="shared" si="31"/>
        <v>操作異常</v>
      </c>
      <c r="Q402" s="63" t="str">
        <f t="shared" ca="1" si="32"/>
        <v>任務異常 29 天</v>
      </c>
      <c r="R402" s="76"/>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row>
    <row r="403" spans="1:74" s="17" customFormat="1" ht="16.5" customHeight="1">
      <c r="A403" s="14">
        <v>40.500000000000199</v>
      </c>
      <c r="B403" s="14" t="str">
        <f>'PLM001-Active'!A395</f>
        <v>M251201R1</v>
      </c>
      <c r="C403" s="14" t="str">
        <f>'PLM001-Active'!B395</f>
        <v>緊湊型渦街流量計導入專案</v>
      </c>
      <c r="D403" s="95" t="str">
        <f>'PLM001-Active'!E395</f>
        <v>產品功能驗證計畫</v>
      </c>
      <c r="E403" s="15" t="str">
        <f>IF('PLM001-Active'!I395="",'PLM001-Active'!H395,LEFT('PLM001-Active'!I395,3))</f>
        <v>陳奕宏</v>
      </c>
      <c r="F403" s="28">
        <f>DATEVALUE('PLM001-Active'!M395)</f>
        <v>46015</v>
      </c>
      <c r="G403" s="29" t="e">
        <f>DATEVALUE('PLM001-Active'!N395)</f>
        <v>#VALUE!</v>
      </c>
      <c r="H403" s="16" t="e">
        <f t="shared" si="29"/>
        <v>#VALUE!</v>
      </c>
      <c r="I403" s="28" t="str">
        <f>IF(ISERROR(DATEVALUE('PLM001-Active'!R395)),"",DATEVALUE('PLM001-Active'!R395))</f>
        <v/>
      </c>
      <c r="J403" s="29" t="str">
        <f>IF(ISERROR(DATEVALUE('PLM001-Active'!S395)),"",DATEVALUE('PLM001-Active'!S395))</f>
        <v/>
      </c>
      <c r="K403" s="16" t="str">
        <f t="shared" si="30"/>
        <v/>
      </c>
      <c r="L403" s="49" t="str">
        <f>'PLM001-Active'!P395</f>
        <v>Active</v>
      </c>
      <c r="M403" s="49">
        <f>'PLM001-Active'!U395</f>
        <v>0</v>
      </c>
      <c r="N403" s="49">
        <f>'PLM001-Active'!Q395</f>
        <v>0</v>
      </c>
      <c r="O403" s="94">
        <f>'PLM001-Active'!L395/100</f>
        <v>460.09</v>
      </c>
      <c r="P403" s="94" t="str">
        <f t="shared" si="31"/>
        <v>操作異常</v>
      </c>
      <c r="Q403" s="63" t="str">
        <f t="shared" ca="1" si="32"/>
        <v>任務異常 29 天</v>
      </c>
      <c r="R403" s="76"/>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row>
    <row r="404" spans="1:74" s="43" customFormat="1" ht="16.5" customHeight="1">
      <c r="A404" s="14">
        <v>40.6000000000002</v>
      </c>
      <c r="B404" s="14" t="str">
        <f>'PLM001-Active'!A396</f>
        <v>M251201R1</v>
      </c>
      <c r="C404" s="14" t="str">
        <f>'PLM001-Active'!B396</f>
        <v>緊湊型渦街流量計導入專案</v>
      </c>
      <c r="D404" s="95" t="str">
        <f>'PLM001-Active'!E396</f>
        <v>樣品請購(塑膠*3、金屬*4)</v>
      </c>
      <c r="E404" s="15" t="str">
        <f>IF('PLM001-Active'!I396="",'PLM001-Active'!H396,LEFT('PLM001-Active'!I396,3))</f>
        <v>陳奕宏</v>
      </c>
      <c r="F404" s="28">
        <f>DATEVALUE('PLM001-Active'!M396)</f>
        <v>46031</v>
      </c>
      <c r="G404" s="29" t="e">
        <f>DATEVALUE('PLM001-Active'!N396)</f>
        <v>#VALUE!</v>
      </c>
      <c r="H404" s="16" t="e">
        <f t="shared" si="29"/>
        <v>#VALUE!</v>
      </c>
      <c r="I404" s="28" t="str">
        <f>IF(ISERROR(DATEVALUE('PLM001-Active'!R396)),"",DATEVALUE('PLM001-Active'!R396))</f>
        <v/>
      </c>
      <c r="J404" s="29" t="str">
        <f>IF(ISERROR(DATEVALUE('PLM001-Active'!S396)),"",DATEVALUE('PLM001-Active'!S396))</f>
        <v/>
      </c>
      <c r="K404" s="16" t="str">
        <f t="shared" si="30"/>
        <v/>
      </c>
      <c r="L404" s="49" t="str">
        <f>'PLM001-Active'!P396</f>
        <v>Active</v>
      </c>
      <c r="M404" s="49">
        <f>'PLM001-Active'!U396</f>
        <v>0</v>
      </c>
      <c r="N404" s="49">
        <f>'PLM001-Active'!Q396</f>
        <v>0</v>
      </c>
      <c r="O404" s="94">
        <f>'PLM001-Active'!L396/100</f>
        <v>460.09</v>
      </c>
      <c r="P404" s="94" t="str">
        <f t="shared" si="31"/>
        <v>操作異常</v>
      </c>
      <c r="Q404" s="63" t="str">
        <f t="shared" ca="1" si="32"/>
        <v>任務異常 13 天</v>
      </c>
      <c r="R404" s="76"/>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row>
    <row r="405" spans="1:74" s="43" customFormat="1" ht="16.5" customHeight="1">
      <c r="A405" s="14">
        <v>40.700000000000202</v>
      </c>
      <c r="B405" s="14" t="str">
        <f>'PLM001-Active'!A397</f>
        <v>M251201R1</v>
      </c>
      <c r="C405" s="14" t="str">
        <f>'PLM001-Active'!B397</f>
        <v>緊湊型渦街流量計導入專案</v>
      </c>
      <c r="D405" s="95" t="str">
        <f>'PLM001-Active'!E397</f>
        <v>驗證治具設計(DN10、DN15、DN20、DN25、DN32夾具)</v>
      </c>
      <c r="E405" s="15">
        <f>IF('PLM001-Active'!I397="",'PLM001-Active'!H397,LEFT('PLM001-Active'!I397,3))</f>
        <v>0</v>
      </c>
      <c r="F405" s="28">
        <f>DATEVALUE('PLM001-Active'!M397)</f>
        <v>46015</v>
      </c>
      <c r="G405" s="29" t="e">
        <f>DATEVALUE('PLM001-Active'!N397)</f>
        <v>#VALUE!</v>
      </c>
      <c r="H405" s="16" t="e">
        <f t="shared" si="29"/>
        <v>#VALUE!</v>
      </c>
      <c r="I405" s="28" t="str">
        <f>IF(ISERROR(DATEVALUE('PLM001-Active'!R397)),"",DATEVALUE('PLM001-Active'!R397))</f>
        <v/>
      </c>
      <c r="J405" s="29" t="str">
        <f>IF(ISERROR(DATEVALUE('PLM001-Active'!S397)),"",DATEVALUE('PLM001-Active'!S397))</f>
        <v/>
      </c>
      <c r="K405" s="16" t="str">
        <f t="shared" si="30"/>
        <v/>
      </c>
      <c r="L405" s="49" t="str">
        <f>'PLM001-Active'!P397</f>
        <v>Active</v>
      </c>
      <c r="M405" s="49">
        <f>'PLM001-Active'!U397</f>
        <v>0</v>
      </c>
      <c r="N405" s="49">
        <f>'PLM001-Active'!Q397</f>
        <v>0</v>
      </c>
      <c r="O405" s="94">
        <f>'PLM001-Active'!L397/100</f>
        <v>460.09</v>
      </c>
      <c r="P405" s="94" t="str">
        <f t="shared" si="31"/>
        <v>操作異常</v>
      </c>
      <c r="Q405" s="63" t="str">
        <f t="shared" ca="1" si="32"/>
        <v>任務異常 29 天</v>
      </c>
      <c r="R405" s="76"/>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row>
    <row r="406" spans="1:74" s="43" customFormat="1" ht="16.5" customHeight="1">
      <c r="A406" s="14">
        <v>40.800000000000203</v>
      </c>
      <c r="B406" s="14" t="str">
        <f>'PLM001-Active'!A398</f>
        <v>M251201R1</v>
      </c>
      <c r="C406" s="14" t="str">
        <f>'PLM001-Active'!B398</f>
        <v>緊湊型渦街流量計導入專案</v>
      </c>
      <c r="D406" s="95" t="str">
        <f>'PLM001-Active'!E398</f>
        <v>型錄、DM與操作手冊草稿編修檔資料 (發起PLM提供給FAE)</v>
      </c>
      <c r="E406" s="15" t="str">
        <f>IF('PLM001-Active'!I398="",'PLM001-Active'!H398,LEFT('PLM001-Active'!I398,3))</f>
        <v>鄭珅易</v>
      </c>
      <c r="F406" s="28">
        <f>DATEVALUE('PLM001-Active'!M398)</f>
        <v>46009</v>
      </c>
      <c r="G406" s="29" t="e">
        <f>DATEVALUE('PLM001-Active'!N398)</f>
        <v>#VALUE!</v>
      </c>
      <c r="H406" s="16" t="e">
        <f t="shared" si="29"/>
        <v>#VALUE!</v>
      </c>
      <c r="I406" s="28" t="str">
        <f>IF(ISERROR(DATEVALUE('PLM001-Active'!R398)),"",DATEVALUE('PLM001-Active'!R398))</f>
        <v/>
      </c>
      <c r="J406" s="29" t="str">
        <f>IF(ISERROR(DATEVALUE('PLM001-Active'!S398)),"",DATEVALUE('PLM001-Active'!S398))</f>
        <v/>
      </c>
      <c r="K406" s="16" t="str">
        <f t="shared" si="30"/>
        <v/>
      </c>
      <c r="L406" s="49" t="str">
        <f>'PLM001-Active'!P398</f>
        <v>Active</v>
      </c>
      <c r="M406" s="49">
        <f>'PLM001-Active'!U398</f>
        <v>0</v>
      </c>
      <c r="N406" s="49">
        <f>'PLM001-Active'!Q398</f>
        <v>0</v>
      </c>
      <c r="O406" s="94">
        <f>'PLM001-Active'!L398/100</f>
        <v>460.09</v>
      </c>
      <c r="P406" s="94" t="str">
        <f t="shared" si="31"/>
        <v>操作異常</v>
      </c>
      <c r="Q406" s="63" t="str">
        <f t="shared" ca="1" si="32"/>
        <v>任務異常 35 天</v>
      </c>
      <c r="R406" s="76"/>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row>
    <row r="407" spans="1:74" s="43" customFormat="1" ht="16.5" customHeight="1">
      <c r="A407" s="14">
        <v>40.900000000000198</v>
      </c>
      <c r="B407" s="14" t="str">
        <f>'PLM001-Active'!A399</f>
        <v>M251201R1</v>
      </c>
      <c r="C407" s="14" t="str">
        <f>'PLM001-Active'!B399</f>
        <v>緊湊型渦街流量計導入專案</v>
      </c>
      <c r="D407" s="95" t="str">
        <f>'PLM001-Active'!E399</f>
        <v>預算書(人力預算、設備建置、競爭者樣機購置)</v>
      </c>
      <c r="E407" s="15" t="str">
        <f>IF('PLM001-Active'!I399="",'PLM001-Active'!H399,LEFT('PLM001-Active'!I399,3))</f>
        <v>陳奕宏</v>
      </c>
      <c r="F407" s="28">
        <f>DATEVALUE('PLM001-Active'!M399)</f>
        <v>46009</v>
      </c>
      <c r="G407" s="29" t="e">
        <f>DATEVALUE('PLM001-Active'!N399)</f>
        <v>#VALUE!</v>
      </c>
      <c r="H407" s="16" t="e">
        <f t="shared" si="29"/>
        <v>#VALUE!</v>
      </c>
      <c r="I407" s="28" t="str">
        <f>IF(ISERROR(DATEVALUE('PLM001-Active'!R399)),"",DATEVALUE('PLM001-Active'!R399))</f>
        <v/>
      </c>
      <c r="J407" s="29" t="str">
        <f>IF(ISERROR(DATEVALUE('PLM001-Active'!S399)),"",DATEVALUE('PLM001-Active'!S399))</f>
        <v/>
      </c>
      <c r="K407" s="16" t="str">
        <f t="shared" si="30"/>
        <v/>
      </c>
      <c r="L407" s="49" t="str">
        <f>'PLM001-Active'!P399</f>
        <v>Active</v>
      </c>
      <c r="M407" s="49">
        <f>'PLM001-Active'!U399</f>
        <v>0</v>
      </c>
      <c r="N407" s="49">
        <f>'PLM001-Active'!Q399</f>
        <v>0</v>
      </c>
      <c r="O407" s="94">
        <f>'PLM001-Active'!L399/100</f>
        <v>460.09</v>
      </c>
      <c r="P407" s="94" t="str">
        <f t="shared" si="31"/>
        <v>操作異常</v>
      </c>
      <c r="Q407" s="63" t="str">
        <f t="shared" ca="1" si="32"/>
        <v>任務異常 35 天</v>
      </c>
      <c r="R407" s="76"/>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row>
    <row r="408" spans="1:74" s="43" customFormat="1" ht="16.5" customHeight="1">
      <c r="A408" s="14">
        <v>41.000000000000199</v>
      </c>
      <c r="B408" s="14" t="str">
        <f>'PLM001-Active'!A400</f>
        <v>E251002I1</v>
      </c>
      <c r="C408" s="14" t="str">
        <f>'PLM001-Active'!B400</f>
        <v>EPT測試台-400cm/s</v>
      </c>
      <c r="D408" s="95" t="str">
        <f>'PLM001-Active'!E400</f>
        <v>小量試產/產線驗收</v>
      </c>
      <c r="E408" s="15" t="str">
        <f>IF('PLM001-Active'!I400="",'PLM001-Active'!H400,LEFT('PLM001-Active'!I400,3))</f>
        <v>蘇漢城</v>
      </c>
      <c r="F408" s="28">
        <f>DATEVALUE('PLM001-Active'!M400)</f>
        <v>46014</v>
      </c>
      <c r="G408" s="29" t="e">
        <f>DATEVALUE('PLM001-Active'!N400)</f>
        <v>#VALUE!</v>
      </c>
      <c r="H408" s="16" t="e">
        <f t="shared" si="29"/>
        <v>#VALUE!</v>
      </c>
      <c r="I408" s="28" t="str">
        <f>IF(ISERROR(DATEVALUE('PLM001-Active'!R400)),"",DATEVALUE('PLM001-Active'!R400))</f>
        <v/>
      </c>
      <c r="J408" s="29" t="str">
        <f>IF(ISERROR(DATEVALUE('PLM001-Active'!S400)),"",DATEVALUE('PLM001-Active'!S400))</f>
        <v/>
      </c>
      <c r="K408" s="16" t="str">
        <f t="shared" si="30"/>
        <v/>
      </c>
      <c r="L408" s="49" t="str">
        <f>'PLM001-Active'!P400</f>
        <v>Pending</v>
      </c>
      <c r="M408" s="49">
        <f>'PLM001-Active'!U400</f>
        <v>0</v>
      </c>
      <c r="N408" s="49">
        <f>'PLM001-Active'!Q400</f>
        <v>0</v>
      </c>
      <c r="O408" s="94">
        <f>'PLM001-Active'!L400/100</f>
        <v>460.1</v>
      </c>
      <c r="P408" s="94" t="str">
        <f t="shared" si="31"/>
        <v>操作異常</v>
      </c>
      <c r="Q408" s="63" t="str">
        <f t="shared" ca="1" si="32"/>
        <v>任務異常 30 天</v>
      </c>
      <c r="R408" s="76"/>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row>
    <row r="409" spans="1:74" s="43" customFormat="1" ht="16.5" customHeight="1">
      <c r="A409" s="14">
        <v>41.1000000000002</v>
      </c>
      <c r="B409" s="14" t="str">
        <f>'PLM001-Active'!A401</f>
        <v>M250301C1</v>
      </c>
      <c r="C409" s="14" t="str">
        <f>'PLM001-Active'!B401</f>
        <v>一體型電磁流量計北美多重防爆認證</v>
      </c>
      <c r="D409" s="95" t="str">
        <f>'PLM001-Active'!E401</f>
        <v>代客戶申請ML及TR</v>
      </c>
      <c r="E409" s="15" t="str">
        <f>IF('PLM001-Active'!I401="",'PLM001-Active'!H401,LEFT('PLM001-Active'!I401,3))</f>
        <v>陳威諭</v>
      </c>
      <c r="F409" s="28">
        <f>DATEVALUE('PLM001-Active'!M401)</f>
        <v>46017</v>
      </c>
      <c r="G409" s="29" t="e">
        <f>DATEVALUE('PLM001-Active'!N401)</f>
        <v>#VALUE!</v>
      </c>
      <c r="H409" s="16" t="e">
        <f t="shared" si="29"/>
        <v>#VALUE!</v>
      </c>
      <c r="I409" s="28" t="str">
        <f>IF(ISERROR(DATEVALUE('PLM001-Active'!R401)),"",DATEVALUE('PLM001-Active'!R401))</f>
        <v/>
      </c>
      <c r="J409" s="29" t="str">
        <f>IF(ISERROR(DATEVALUE('PLM001-Active'!S401)),"",DATEVALUE('PLM001-Active'!S401))</f>
        <v/>
      </c>
      <c r="K409" s="16" t="str">
        <f t="shared" si="30"/>
        <v/>
      </c>
      <c r="L409" s="49" t="str">
        <f>'PLM001-Active'!P401</f>
        <v>Active</v>
      </c>
      <c r="M409" s="49">
        <f>'PLM001-Active'!U401</f>
        <v>0</v>
      </c>
      <c r="N409" s="49" t="str">
        <f>'PLM001-Active'!Q401</f>
        <v>2025/12/23</v>
      </c>
      <c r="O409" s="94">
        <f>'PLM001-Active'!L401/100</f>
        <v>460.1</v>
      </c>
      <c r="P409" s="94" t="str">
        <f t="shared" si="31"/>
        <v>操作異常</v>
      </c>
      <c r="Q409" s="63" t="str">
        <f t="shared" ca="1" si="32"/>
        <v>任務異常 27 天</v>
      </c>
      <c r="R409" s="76"/>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row>
    <row r="410" spans="1:74" s="43" customFormat="1" ht="12.75" customHeight="1">
      <c r="A410" s="14">
        <v>41.200000000000202</v>
      </c>
      <c r="B410" s="14" t="str">
        <f>'PLM001-Active'!A402</f>
        <v>M251201R1</v>
      </c>
      <c r="C410" s="14" t="str">
        <f>'PLM001-Active'!B402</f>
        <v>緊湊型渦街流量計導入專案</v>
      </c>
      <c r="D410" s="95" t="str">
        <f>'PLM001-Active'!E402</f>
        <v>標籤貼紙 (回覆標籤版型料號)</v>
      </c>
      <c r="E410" s="15" t="str">
        <f>IF('PLM001-Active'!I402="",'PLM001-Active'!H402,LEFT('PLM001-Active'!I402,3))</f>
        <v>鄭珅易</v>
      </c>
      <c r="F410" s="28">
        <f>DATEVALUE('PLM001-Active'!M402)</f>
        <v>46010</v>
      </c>
      <c r="G410" s="29" t="e">
        <f>DATEVALUE('PLM001-Active'!N402)</f>
        <v>#VALUE!</v>
      </c>
      <c r="H410" s="16" t="e">
        <f t="shared" si="29"/>
        <v>#VALUE!</v>
      </c>
      <c r="I410" s="28" t="str">
        <f>IF(ISERROR(DATEVALUE('PLM001-Active'!R402)),"",DATEVALUE('PLM001-Active'!R402))</f>
        <v/>
      </c>
      <c r="J410" s="29" t="str">
        <f>IF(ISERROR(DATEVALUE('PLM001-Active'!S402)),"",DATEVALUE('PLM001-Active'!S402))</f>
        <v/>
      </c>
      <c r="K410" s="16" t="str">
        <f t="shared" si="30"/>
        <v/>
      </c>
      <c r="L410" s="49" t="str">
        <f>'PLM001-Active'!P402</f>
        <v>Active</v>
      </c>
      <c r="M410" s="49">
        <f>'PLM001-Active'!U402</f>
        <v>0</v>
      </c>
      <c r="N410" s="49">
        <f>'PLM001-Active'!Q402</f>
        <v>0</v>
      </c>
      <c r="O410" s="94">
        <f>'PLM001-Active'!L402/100</f>
        <v>460.1</v>
      </c>
      <c r="P410" s="94" t="str">
        <f t="shared" si="31"/>
        <v>操作異常</v>
      </c>
      <c r="Q410" s="63" t="str">
        <f t="shared" ca="1" si="32"/>
        <v>任務異常 34 天</v>
      </c>
      <c r="R410" s="76"/>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row>
    <row r="411" spans="1:74" s="43" customFormat="1" ht="12.75" customHeight="1">
      <c r="A411" s="14">
        <v>41.300000000000303</v>
      </c>
      <c r="B411" s="14" t="str">
        <f>'PLM001-Active'!A403</f>
        <v>E251001I1</v>
      </c>
      <c r="C411" s="14" t="str">
        <f>'PLM001-Active'!B403</f>
        <v>GPX8溫度校正設備</v>
      </c>
      <c r="D411" s="95" t="str">
        <f>'PLM001-Active'!E403</f>
        <v>小量試產/產線驗收</v>
      </c>
      <c r="E411" s="15" t="str">
        <f>IF('PLM001-Active'!I403="",'PLM001-Active'!H403,LEFT('PLM001-Active'!I403,3))</f>
        <v>黃胤綸</v>
      </c>
      <c r="F411" s="28">
        <f>DATEVALUE('PLM001-Active'!M403)</f>
        <v>46041</v>
      </c>
      <c r="G411" s="29" t="e">
        <f>DATEVALUE('PLM001-Active'!N403)</f>
        <v>#VALUE!</v>
      </c>
      <c r="H411" s="16" t="e">
        <f t="shared" si="29"/>
        <v>#VALUE!</v>
      </c>
      <c r="I411" s="28" t="str">
        <f>IF(ISERROR(DATEVALUE('PLM001-Active'!R403)),"",DATEVALUE('PLM001-Active'!R403))</f>
        <v/>
      </c>
      <c r="J411" s="29" t="str">
        <f>IF(ISERROR(DATEVALUE('PLM001-Active'!S403)),"",DATEVALUE('PLM001-Active'!S403))</f>
        <v/>
      </c>
      <c r="K411" s="16" t="str">
        <f t="shared" si="30"/>
        <v/>
      </c>
      <c r="L411" s="49" t="str">
        <f>'PLM001-Active'!P403</f>
        <v>Active</v>
      </c>
      <c r="M411" s="49">
        <f>'PLM001-Active'!U403</f>
        <v>0</v>
      </c>
      <c r="N411" s="49">
        <f>'PLM001-Active'!Q403</f>
        <v>0</v>
      </c>
      <c r="O411" s="94">
        <f>'PLM001-Active'!L403/100</f>
        <v>460.13</v>
      </c>
      <c r="P411" s="94" t="str">
        <f t="shared" si="31"/>
        <v>操作異常</v>
      </c>
      <c r="Q411" s="63" t="str">
        <f t="shared" ca="1" si="32"/>
        <v>任務異常 3 天</v>
      </c>
      <c r="R411" s="76"/>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row>
    <row r="412" spans="1:74" s="43" customFormat="1" ht="12.75" customHeight="1">
      <c r="A412" s="14">
        <v>41.400000000000297</v>
      </c>
      <c r="B412" s="14" t="str">
        <f>'PLM001-Active'!A404</f>
        <v>K251001R1</v>
      </c>
      <c r="C412" s="14" t="str">
        <f>'PLM001-Active'!B404</f>
        <v>EPH水量計型式認證技術規範CNPA49第4版結構驗證與改善</v>
      </c>
      <c r="D412" s="95" t="str">
        <f>'PLM001-Active'!E404</f>
        <v>產品驗證企劃書</v>
      </c>
      <c r="E412" s="15" t="str">
        <f>IF('PLM001-Active'!I404="",'PLM001-Active'!H404,LEFT('PLM001-Active'!I404,3))</f>
        <v>朱哲演</v>
      </c>
      <c r="F412" s="28">
        <f>DATEVALUE('PLM001-Active'!M404)</f>
        <v>46037</v>
      </c>
      <c r="G412" s="29" t="e">
        <f>DATEVALUE('PLM001-Active'!N404)</f>
        <v>#VALUE!</v>
      </c>
      <c r="H412" s="16" t="e">
        <f t="shared" si="29"/>
        <v>#VALUE!</v>
      </c>
      <c r="I412" s="28" t="str">
        <f>IF(ISERROR(DATEVALUE('PLM001-Active'!R404)),"",DATEVALUE('PLM001-Active'!R404))</f>
        <v/>
      </c>
      <c r="J412" s="29" t="str">
        <f>IF(ISERROR(DATEVALUE('PLM001-Active'!S404)),"",DATEVALUE('PLM001-Active'!S404))</f>
        <v/>
      </c>
      <c r="K412" s="16" t="str">
        <f t="shared" si="30"/>
        <v/>
      </c>
      <c r="L412" s="49" t="str">
        <f>'PLM001-Active'!P404</f>
        <v>Active</v>
      </c>
      <c r="M412" s="49">
        <f>'PLM001-Active'!U404</f>
        <v>0</v>
      </c>
      <c r="N412" s="49">
        <f>'PLM001-Active'!Q404</f>
        <v>0</v>
      </c>
      <c r="O412" s="94">
        <f>'PLM001-Active'!L404/100</f>
        <v>460.13</v>
      </c>
      <c r="P412" s="94" t="str">
        <f t="shared" si="31"/>
        <v>操作異常</v>
      </c>
      <c r="Q412" s="63" t="str">
        <f t="shared" ca="1" si="32"/>
        <v>任務異常 7 天</v>
      </c>
      <c r="R412" s="76"/>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row>
    <row r="413" spans="1:74" s="43" customFormat="1" ht="12.75" customHeight="1">
      <c r="A413" s="14">
        <v>41.500000000000298</v>
      </c>
      <c r="B413" s="14" t="str">
        <f>'PLM001-Active'!A405</f>
        <v>K251001R1</v>
      </c>
      <c r="C413" s="14" t="str">
        <f>'PLM001-Active'!B405</f>
        <v>EPH水量計型式認證技術規範CNPA49第4版結構驗證與改善</v>
      </c>
      <c r="D413" s="95" t="str">
        <f>'PLM001-Active'!E405</f>
        <v>世代1-CNPA49第4版測試(軟體/硬體/機構整合)</v>
      </c>
      <c r="E413" s="15" t="str">
        <f>IF('PLM001-Active'!I405="",'PLM001-Active'!H405,LEFT('PLM001-Active'!I405,3))</f>
        <v>何昆達</v>
      </c>
      <c r="F413" s="28">
        <f>DATEVALUE('PLM001-Active'!M405)</f>
        <v>46035</v>
      </c>
      <c r="G413" s="29" t="e">
        <f>DATEVALUE('PLM001-Active'!N405)</f>
        <v>#VALUE!</v>
      </c>
      <c r="H413" s="16" t="e">
        <f t="shared" si="29"/>
        <v>#VALUE!</v>
      </c>
      <c r="I413" s="28" t="str">
        <f>IF(ISERROR(DATEVALUE('PLM001-Active'!R405)),"",DATEVALUE('PLM001-Active'!R405))</f>
        <v/>
      </c>
      <c r="J413" s="29" t="str">
        <f>IF(ISERROR(DATEVALUE('PLM001-Active'!S405)),"",DATEVALUE('PLM001-Active'!S405))</f>
        <v/>
      </c>
      <c r="K413" s="16" t="str">
        <f t="shared" si="30"/>
        <v/>
      </c>
      <c r="L413" s="49" t="str">
        <f>'PLM001-Active'!P405</f>
        <v>Active</v>
      </c>
      <c r="M413" s="49">
        <f>'PLM001-Active'!U405</f>
        <v>0</v>
      </c>
      <c r="N413" s="49">
        <f>'PLM001-Active'!Q405</f>
        <v>0</v>
      </c>
      <c r="O413" s="94">
        <f>'PLM001-Active'!L405/100</f>
        <v>460.13</v>
      </c>
      <c r="P413" s="94" t="str">
        <f t="shared" si="31"/>
        <v>操作異常</v>
      </c>
      <c r="Q413" s="63" t="str">
        <f t="shared" ca="1" si="32"/>
        <v>任務異常 9 天</v>
      </c>
      <c r="R413" s="76"/>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row>
    <row r="414" spans="1:74" s="43" customFormat="1" ht="12.75" customHeight="1">
      <c r="A414" s="14">
        <v>41.6000000000003</v>
      </c>
      <c r="B414" s="14" t="str">
        <f>'PLM001-Active'!A406</f>
        <v>M251001R1</v>
      </c>
      <c r="C414" s="14" t="str">
        <f>'PLM001-Active'!B406</f>
        <v>SDX光電開關微型化設計</v>
      </c>
      <c r="D414" s="95" t="str">
        <f>'PLM001-Active'!E406</f>
        <v>PCBA量產測試治具設計及製作(連板測試治具)</v>
      </c>
      <c r="E414" s="15" t="str">
        <f>IF('PLM001-Active'!I406="",'PLM001-Active'!H406,LEFT('PLM001-Active'!I406,3))</f>
        <v>陳威諭</v>
      </c>
      <c r="F414" s="28">
        <f>DATEVALUE('PLM001-Active'!M406)</f>
        <v>46042</v>
      </c>
      <c r="G414" s="29" t="e">
        <f>DATEVALUE('PLM001-Active'!N406)</f>
        <v>#VALUE!</v>
      </c>
      <c r="H414" s="16" t="e">
        <f t="shared" si="29"/>
        <v>#VALUE!</v>
      </c>
      <c r="I414" s="28" t="str">
        <f>IF(ISERROR(DATEVALUE('PLM001-Active'!R406)),"",DATEVALUE('PLM001-Active'!R406))</f>
        <v/>
      </c>
      <c r="J414" s="29" t="str">
        <f>IF(ISERROR(DATEVALUE('PLM001-Active'!S406)),"",DATEVALUE('PLM001-Active'!S406))</f>
        <v/>
      </c>
      <c r="K414" s="16" t="str">
        <f t="shared" si="30"/>
        <v/>
      </c>
      <c r="L414" s="49" t="str">
        <f>'PLM001-Active'!P406</f>
        <v>Active</v>
      </c>
      <c r="M414" s="49">
        <f>'PLM001-Active'!U406</f>
        <v>0</v>
      </c>
      <c r="N414" s="49" t="str">
        <f>'PLM001-Active'!Q406</f>
        <v>2025/12/26</v>
      </c>
      <c r="O414" s="94">
        <f>'PLM001-Active'!L406/100</f>
        <v>460.13</v>
      </c>
      <c r="P414" s="94" t="str">
        <f t="shared" si="31"/>
        <v>操作異常</v>
      </c>
      <c r="Q414" s="63" t="str">
        <f t="shared" ca="1" si="32"/>
        <v>任務異常 2 天</v>
      </c>
      <c r="R414" s="76"/>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row>
    <row r="415" spans="1:74" s="43" customFormat="1" ht="12.75" customHeight="1">
      <c r="A415" s="14">
        <v>41.700000000000301</v>
      </c>
      <c r="B415" s="14" t="str">
        <f>'PLM001-Active'!A407</f>
        <v>M251001R1</v>
      </c>
      <c r="C415" s="14" t="str">
        <f>'PLM001-Active'!B407</f>
        <v>SDX光電開關微型化設計</v>
      </c>
      <c r="D415" s="95" t="str">
        <f>'PLM001-Active'!E407</f>
        <v>QC工程表</v>
      </c>
      <c r="E415" s="15" t="str">
        <f>IF('PLM001-Active'!I407="",'PLM001-Active'!H407,LEFT('PLM001-Active'!I407,3))</f>
        <v>莊廉琯</v>
      </c>
      <c r="F415" s="28">
        <f>DATEVALUE('PLM001-Active'!M407)</f>
        <v>46020</v>
      </c>
      <c r="G415" s="29" t="e">
        <f>DATEVALUE('PLM001-Active'!N407)</f>
        <v>#VALUE!</v>
      </c>
      <c r="H415" s="16" t="e">
        <f t="shared" si="29"/>
        <v>#VALUE!</v>
      </c>
      <c r="I415" s="28" t="str">
        <f>IF(ISERROR(DATEVALUE('PLM001-Active'!R407)),"",DATEVALUE('PLM001-Active'!R407))</f>
        <v/>
      </c>
      <c r="J415" s="29" t="str">
        <f>IF(ISERROR(DATEVALUE('PLM001-Active'!S407)),"",DATEVALUE('PLM001-Active'!S407))</f>
        <v/>
      </c>
      <c r="K415" s="16" t="str">
        <f t="shared" si="30"/>
        <v/>
      </c>
      <c r="L415" s="49" t="str">
        <f>'PLM001-Active'!P407</f>
        <v>Active</v>
      </c>
      <c r="M415" s="49">
        <f>'PLM001-Active'!U407</f>
        <v>0</v>
      </c>
      <c r="N415" s="49">
        <f>'PLM001-Active'!Q407</f>
        <v>0</v>
      </c>
      <c r="O415" s="94">
        <f>'PLM001-Active'!L407/100</f>
        <v>460.13</v>
      </c>
      <c r="P415" s="94" t="str">
        <f t="shared" si="31"/>
        <v>操作異常</v>
      </c>
      <c r="Q415" s="63" t="str">
        <f t="shared" ca="1" si="32"/>
        <v>任務異常 24 天</v>
      </c>
      <c r="R415" s="76"/>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row>
    <row r="416" spans="1:74" s="43" customFormat="1" ht="12.75" customHeight="1">
      <c r="A416" s="14">
        <v>41.800000000000303</v>
      </c>
      <c r="B416" s="14" t="str">
        <f>'PLM001-Active'!A408</f>
        <v>M251001R1</v>
      </c>
      <c r="C416" s="14" t="str">
        <f>'PLM001-Active'!B408</f>
        <v>SDX光電開關微型化設計</v>
      </c>
      <c r="D416" s="95" t="str">
        <f>'PLM001-Active'!E408</f>
        <v>進料檢驗基準</v>
      </c>
      <c r="E416" s="15" t="str">
        <f>IF('PLM001-Active'!I408="",'PLM001-Active'!H408,LEFT('PLM001-Active'!I408,3))</f>
        <v>莊廉琯</v>
      </c>
      <c r="F416" s="28">
        <f>DATEVALUE('PLM001-Active'!M408)</f>
        <v>46020</v>
      </c>
      <c r="G416" s="29" t="e">
        <f>DATEVALUE('PLM001-Active'!N408)</f>
        <v>#VALUE!</v>
      </c>
      <c r="H416" s="16" t="e">
        <f t="shared" si="29"/>
        <v>#VALUE!</v>
      </c>
      <c r="I416" s="28" t="str">
        <f>IF(ISERROR(DATEVALUE('PLM001-Active'!R408)),"",DATEVALUE('PLM001-Active'!R408))</f>
        <v/>
      </c>
      <c r="J416" s="29" t="str">
        <f>IF(ISERROR(DATEVALUE('PLM001-Active'!S408)),"",DATEVALUE('PLM001-Active'!S408))</f>
        <v/>
      </c>
      <c r="K416" s="16" t="str">
        <f t="shared" si="30"/>
        <v/>
      </c>
      <c r="L416" s="49" t="str">
        <f>'PLM001-Active'!P408</f>
        <v>Active</v>
      </c>
      <c r="M416" s="49">
        <f>'PLM001-Active'!U408</f>
        <v>0</v>
      </c>
      <c r="N416" s="49">
        <f>'PLM001-Active'!Q408</f>
        <v>0</v>
      </c>
      <c r="O416" s="94">
        <f>'PLM001-Active'!L408/100</f>
        <v>460.13</v>
      </c>
      <c r="P416" s="94" t="str">
        <f t="shared" si="31"/>
        <v>操作異常</v>
      </c>
      <c r="Q416" s="63" t="str">
        <f t="shared" ca="1" si="32"/>
        <v>任務異常 24 天</v>
      </c>
      <c r="R416" s="76"/>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row>
    <row r="417" spans="1:74" s="43" customFormat="1" ht="12.75" customHeight="1">
      <c r="A417" s="14">
        <v>41.900000000000297</v>
      </c>
      <c r="B417" s="14" t="str">
        <f>'PLM001-Active'!A409</f>
        <v>M251001R1</v>
      </c>
      <c r="C417" s="14" t="str">
        <f>'PLM001-Active'!B409</f>
        <v>SDX光電開關微型化設計</v>
      </c>
      <c r="D417" s="95" t="str">
        <f>'PLM001-Active'!E409</f>
        <v>產品檢驗基準</v>
      </c>
      <c r="E417" s="15" t="str">
        <f>IF('PLM001-Active'!I409="",'PLM001-Active'!H409,LEFT('PLM001-Active'!I409,3))</f>
        <v>莊廉琯</v>
      </c>
      <c r="F417" s="28">
        <f>DATEVALUE('PLM001-Active'!M409)</f>
        <v>46020</v>
      </c>
      <c r="G417" s="29" t="e">
        <f>DATEVALUE('PLM001-Active'!N409)</f>
        <v>#VALUE!</v>
      </c>
      <c r="H417" s="16" t="e">
        <f t="shared" si="29"/>
        <v>#VALUE!</v>
      </c>
      <c r="I417" s="28" t="str">
        <f>IF(ISERROR(DATEVALUE('PLM001-Active'!R409)),"",DATEVALUE('PLM001-Active'!R409))</f>
        <v/>
      </c>
      <c r="J417" s="29" t="str">
        <f>IF(ISERROR(DATEVALUE('PLM001-Active'!S409)),"",DATEVALUE('PLM001-Active'!S409))</f>
        <v/>
      </c>
      <c r="K417" s="16" t="str">
        <f>IF(ISERROR(IF(OR(J417=0,I417=0)," - ",NETWORKDAYS(I417,J417))),"",IF(OR(J417=0,I417=0)," - ",NETWORKDAYS(I417,J417)))</f>
        <v/>
      </c>
      <c r="L417" s="49" t="str">
        <f>'PLM001-Active'!P409</f>
        <v>Active</v>
      </c>
      <c r="M417" s="49">
        <f>'PLM001-Active'!U409</f>
        <v>0</v>
      </c>
      <c r="N417" s="49">
        <f>'PLM001-Active'!Q409</f>
        <v>0</v>
      </c>
      <c r="O417" s="94">
        <f>'PLM001-Active'!L409/100</f>
        <v>460.13</v>
      </c>
      <c r="P417" s="94" t="str">
        <f t="shared" si="31"/>
        <v>操作異常</v>
      </c>
      <c r="Q417" s="63" t="str">
        <f t="shared" ca="1" si="32"/>
        <v>任務異常 24 天</v>
      </c>
      <c r="R417" s="76"/>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row>
    <row r="418" spans="1:74" s="43" customFormat="1" ht="12.75" customHeight="1">
      <c r="A418" s="14">
        <v>42.000000000000298</v>
      </c>
      <c r="B418" s="14" t="str">
        <f>'PLM001-Active'!A410</f>
        <v>M251001R1</v>
      </c>
      <c r="C418" s="14" t="str">
        <f>'PLM001-Active'!B410</f>
        <v>SDX光電開關微型化設計</v>
      </c>
      <c r="D418" s="95" t="str">
        <f>'PLM001-Active'!E410</f>
        <v>產品檢驗記錄</v>
      </c>
      <c r="E418" s="15" t="str">
        <f>IF('PLM001-Active'!I410="",'PLM001-Active'!H410,LEFT('PLM001-Active'!I410,3))</f>
        <v>莊廉琯</v>
      </c>
      <c r="F418" s="28">
        <f>DATEVALUE('PLM001-Active'!M410)</f>
        <v>46020</v>
      </c>
      <c r="G418" s="29" t="e">
        <f>DATEVALUE('PLM001-Active'!N410)</f>
        <v>#VALUE!</v>
      </c>
      <c r="H418" s="16" t="e">
        <f t="shared" si="29"/>
        <v>#VALUE!</v>
      </c>
      <c r="I418" s="28" t="str">
        <f>IF(ISERROR(DATEVALUE('PLM001-Active'!R410)),"",DATEVALUE('PLM001-Active'!R410))</f>
        <v/>
      </c>
      <c r="J418" s="29" t="str">
        <f>IF(ISERROR(DATEVALUE('PLM001-Active'!S410)),"",DATEVALUE('PLM001-Active'!S410))</f>
        <v/>
      </c>
      <c r="K418" s="16" t="str">
        <f t="shared" si="30"/>
        <v/>
      </c>
      <c r="L418" s="49" t="str">
        <f>'PLM001-Active'!P410</f>
        <v>Active</v>
      </c>
      <c r="M418" s="49">
        <f>'PLM001-Active'!U410</f>
        <v>0</v>
      </c>
      <c r="N418" s="49">
        <f>'PLM001-Active'!Q410</f>
        <v>0</v>
      </c>
      <c r="O418" s="94">
        <f>'PLM001-Active'!L410/100</f>
        <v>460.13</v>
      </c>
      <c r="P418" s="94" t="str">
        <f t="shared" si="31"/>
        <v>操作異常</v>
      </c>
      <c r="Q418" s="63" t="str">
        <f t="shared" ca="1" si="32"/>
        <v>任務異常 24 天</v>
      </c>
      <c r="R418" s="76"/>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row>
    <row r="419" spans="1:74" s="43" customFormat="1" ht="12.75" customHeight="1">
      <c r="A419" s="14">
        <v>42.1000000000003</v>
      </c>
      <c r="B419" s="14" t="str">
        <f>'PLM001-Active'!A411</f>
        <v>M251001R1</v>
      </c>
      <c r="C419" s="14" t="str">
        <f>'PLM001-Active'!B411</f>
        <v>SDX光電開關微型化設計</v>
      </c>
      <c r="D419" s="95" t="str">
        <f>'PLM001-Active'!E411</f>
        <v>PCB 圖面</v>
      </c>
      <c r="E419" s="15" t="str">
        <f>IF('PLM001-Active'!I411="",'PLM001-Active'!H411,LEFT('PLM001-Active'!I411,3))</f>
        <v>許慧芝</v>
      </c>
      <c r="F419" s="28">
        <f>DATEVALUE('PLM001-Active'!M411)</f>
        <v>46020</v>
      </c>
      <c r="G419" s="29" t="e">
        <f>DATEVALUE('PLM001-Active'!N411)</f>
        <v>#VALUE!</v>
      </c>
      <c r="H419" s="16" t="e">
        <f t="shared" si="29"/>
        <v>#VALUE!</v>
      </c>
      <c r="I419" s="28" t="str">
        <f>IF(ISERROR(DATEVALUE('PLM001-Active'!R411)),"",DATEVALUE('PLM001-Active'!R411))</f>
        <v/>
      </c>
      <c r="J419" s="29" t="str">
        <f>IF(ISERROR(DATEVALUE('PLM001-Active'!S411)),"",DATEVALUE('PLM001-Active'!S411))</f>
        <v/>
      </c>
      <c r="K419" s="16" t="str">
        <f t="shared" si="30"/>
        <v/>
      </c>
      <c r="L419" s="49" t="str">
        <f>'PLM001-Active'!P411</f>
        <v>Active</v>
      </c>
      <c r="M419" s="49">
        <f>'PLM001-Active'!U411</f>
        <v>0</v>
      </c>
      <c r="N419" s="49">
        <f>'PLM001-Active'!Q411</f>
        <v>0</v>
      </c>
      <c r="O419" s="94">
        <f>'PLM001-Active'!L411/100</f>
        <v>460.13</v>
      </c>
      <c r="P419" s="94" t="str">
        <f t="shared" si="31"/>
        <v>操作異常</v>
      </c>
      <c r="Q419" s="63" t="str">
        <f t="shared" ca="1" si="32"/>
        <v>任務異常 24 天</v>
      </c>
      <c r="R419" s="76"/>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row>
    <row r="420" spans="1:74" s="43" customFormat="1" ht="12.75" customHeight="1">
      <c r="A420" s="14">
        <v>42.200000000000301</v>
      </c>
      <c r="B420" s="14" t="str">
        <f>'PLM001-Active'!A412</f>
        <v>M251001R1</v>
      </c>
      <c r="C420" s="14" t="str">
        <f>'PLM001-Active'!B412</f>
        <v>SDX光電開關微型化設計</v>
      </c>
      <c r="D420" s="95" t="str">
        <f>'PLM001-Active'!E412</f>
        <v>標籤貼紙 (回覆標籤版型料號)</v>
      </c>
      <c r="E420" s="15" t="str">
        <f>IF('PLM001-Active'!I412="",'PLM001-Active'!H412,LEFT('PLM001-Active'!I412,3))</f>
        <v>彭志豪</v>
      </c>
      <c r="F420" s="28">
        <f>DATEVALUE('PLM001-Active'!M412)</f>
        <v>46020</v>
      </c>
      <c r="G420" s="29" t="e">
        <f>DATEVALUE('PLM001-Active'!N412)</f>
        <v>#VALUE!</v>
      </c>
      <c r="H420" s="16" t="e">
        <f t="shared" si="29"/>
        <v>#VALUE!</v>
      </c>
      <c r="I420" s="28" t="str">
        <f>IF(ISERROR(DATEVALUE('PLM001-Active'!R412)),"",DATEVALUE('PLM001-Active'!R412))</f>
        <v/>
      </c>
      <c r="J420" s="29" t="str">
        <f>IF(ISERROR(DATEVALUE('PLM001-Active'!S412)),"",DATEVALUE('PLM001-Active'!S412))</f>
        <v/>
      </c>
      <c r="K420" s="16" t="str">
        <f t="shared" si="30"/>
        <v/>
      </c>
      <c r="L420" s="49" t="str">
        <f>'PLM001-Active'!P412</f>
        <v>Active</v>
      </c>
      <c r="M420" s="49">
        <f>'PLM001-Active'!U412</f>
        <v>0</v>
      </c>
      <c r="N420" s="49">
        <f>'PLM001-Active'!Q412</f>
        <v>0</v>
      </c>
      <c r="O420" s="94">
        <f>'PLM001-Active'!L412/100</f>
        <v>460.13</v>
      </c>
      <c r="P420" s="94" t="str">
        <f t="shared" si="31"/>
        <v>操作異常</v>
      </c>
      <c r="Q420" s="63" t="str">
        <f t="shared" ca="1" si="32"/>
        <v>任務異常 24 天</v>
      </c>
      <c r="R420" s="76"/>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row>
    <row r="421" spans="1:74" s="43" customFormat="1" ht="12.75" customHeight="1">
      <c r="A421" s="14">
        <v>42.300000000000303</v>
      </c>
      <c r="B421" s="14" t="str">
        <f>'PLM001-Active'!A413</f>
        <v>M251001R1</v>
      </c>
      <c r="C421" s="14" t="str">
        <f>'PLM001-Active'!B413</f>
        <v>SDX光電開關微型化設計</v>
      </c>
      <c r="D421" s="95" t="str">
        <f>'PLM001-Active'!E413</f>
        <v>成品量產測試治具設計及製作(一次5PCS)</v>
      </c>
      <c r="E421" s="15" t="str">
        <f>IF('PLM001-Active'!I413="",'PLM001-Active'!H413,LEFT('PLM001-Active'!I413,3))</f>
        <v>莊廉琯</v>
      </c>
      <c r="F421" s="28">
        <f>DATEVALUE('PLM001-Active'!M413)</f>
        <v>46042</v>
      </c>
      <c r="G421" s="29" t="e">
        <f>DATEVALUE('PLM001-Active'!N413)</f>
        <v>#VALUE!</v>
      </c>
      <c r="H421" s="16" t="e">
        <f t="shared" si="29"/>
        <v>#VALUE!</v>
      </c>
      <c r="I421" s="28" t="str">
        <f>IF(ISERROR(DATEVALUE('PLM001-Active'!R413)),"",DATEVALUE('PLM001-Active'!R413))</f>
        <v/>
      </c>
      <c r="J421" s="29" t="str">
        <f>IF(ISERROR(DATEVALUE('PLM001-Active'!S413)),"",DATEVALUE('PLM001-Active'!S413))</f>
        <v/>
      </c>
      <c r="K421" s="16" t="str">
        <f t="shared" si="30"/>
        <v/>
      </c>
      <c r="L421" s="49" t="str">
        <f>'PLM001-Active'!P413</f>
        <v>Active</v>
      </c>
      <c r="M421" s="49">
        <f>'PLM001-Active'!U413</f>
        <v>0</v>
      </c>
      <c r="N421" s="49">
        <f>'PLM001-Active'!Q413</f>
        <v>0</v>
      </c>
      <c r="O421" s="94">
        <f>'PLM001-Active'!L413/100</f>
        <v>460.13</v>
      </c>
      <c r="P421" s="94" t="str">
        <f t="shared" si="31"/>
        <v>操作異常</v>
      </c>
      <c r="Q421" s="63" t="str">
        <f t="shared" ca="1" si="32"/>
        <v>任務異常 2 天</v>
      </c>
      <c r="R421" s="76"/>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row>
    <row r="422" spans="1:74" s="43" customFormat="1" ht="12.75" customHeight="1">
      <c r="A422" s="14">
        <v>42.400000000000297</v>
      </c>
      <c r="B422" s="14" t="str">
        <f>'PLM001-Active'!A414</f>
        <v>M251001R1</v>
      </c>
      <c r="C422" s="14" t="str">
        <f>'PLM001-Active'!B414</f>
        <v>SDX光電開關微型化設計</v>
      </c>
      <c r="D422" s="95" t="str">
        <f>'PLM001-Active'!E414</f>
        <v>生產組裝治具設計及製作(金屬型探頭鉚合治具、太陽片+成品組裝治具)</v>
      </c>
      <c r="E422" s="15" t="str">
        <f>IF('PLM001-Active'!I414="",'PLM001-Active'!H414,LEFT('PLM001-Active'!I414,3))</f>
        <v>陳威瑜</v>
      </c>
      <c r="F422" s="28">
        <f>DATEVALUE('PLM001-Active'!M414)</f>
        <v>46042</v>
      </c>
      <c r="G422" s="29" t="e">
        <f>DATEVALUE('PLM001-Active'!N414)</f>
        <v>#VALUE!</v>
      </c>
      <c r="H422" s="16" t="e">
        <f t="shared" si="29"/>
        <v>#VALUE!</v>
      </c>
      <c r="I422" s="28">
        <f>IF(ISERROR(DATEVALUE('PLM001-Active'!R414)),"",DATEVALUE('PLM001-Active'!R414))</f>
        <v>46037</v>
      </c>
      <c r="J422" s="29" t="str">
        <f>IF(ISERROR(DATEVALUE('PLM001-Active'!S414)),"",DATEVALUE('PLM001-Active'!S414))</f>
        <v/>
      </c>
      <c r="K422" s="16" t="str">
        <f t="shared" si="30"/>
        <v/>
      </c>
      <c r="L422" s="49" t="str">
        <f>'PLM001-Active'!P414</f>
        <v>Complete</v>
      </c>
      <c r="M422" s="49">
        <f>'PLM001-Active'!U414</f>
        <v>0</v>
      </c>
      <c r="N422" s="49" t="str">
        <f>'PLM001-Active'!Q414</f>
        <v>2026/01/05</v>
      </c>
      <c r="O422" s="94">
        <f>'PLM001-Active'!L414/100</f>
        <v>460.13</v>
      </c>
      <c r="P422" s="94" t="str">
        <f t="shared" si="31"/>
        <v/>
      </c>
      <c r="Q422" s="63" t="str">
        <f t="shared" ca="1" si="32"/>
        <v/>
      </c>
      <c r="R422" s="76"/>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row>
    <row r="423" spans="1:74" s="43" customFormat="1" ht="12.75" customHeight="1">
      <c r="A423" s="14">
        <v>42.500000000000298</v>
      </c>
      <c r="B423" s="14" t="str">
        <f>'PLM001-Active'!A415</f>
        <v>K231101P1</v>
      </c>
      <c r="C423" s="14" t="str">
        <f>'PLM001-Active'!B415</f>
        <v>首次生產-AI伺服器用熱質流量計</v>
      </c>
      <c r="D423" s="95" t="str">
        <f>'PLM001-Active'!E415</f>
        <v>MP發行</v>
      </c>
      <c r="E423" s="15" t="str">
        <f>IF('PLM001-Active'!I415="",'PLM001-Active'!H415,LEFT('PLM001-Active'!I415,3))</f>
        <v>余依錚</v>
      </c>
      <c r="F423" s="28">
        <f>DATEVALUE('PLM001-Active'!M415)</f>
        <v>46022</v>
      </c>
      <c r="G423" s="29" t="e">
        <f>DATEVALUE('PLM001-Active'!N415)</f>
        <v>#VALUE!</v>
      </c>
      <c r="H423" s="16" t="e">
        <f t="shared" si="29"/>
        <v>#VALUE!</v>
      </c>
      <c r="I423" s="28" t="str">
        <f>IF(ISERROR(DATEVALUE('PLM001-Active'!R415)),"",DATEVALUE('PLM001-Active'!R415))</f>
        <v/>
      </c>
      <c r="J423" s="29" t="str">
        <f>IF(ISERROR(DATEVALUE('PLM001-Active'!S415)),"",DATEVALUE('PLM001-Active'!S415))</f>
        <v/>
      </c>
      <c r="K423" s="16" t="str">
        <f t="shared" si="30"/>
        <v/>
      </c>
      <c r="L423" s="49" t="str">
        <f>'PLM001-Active'!P415</f>
        <v>Active</v>
      </c>
      <c r="M423" s="49">
        <f>'PLM001-Active'!U415</f>
        <v>0</v>
      </c>
      <c r="N423" s="49">
        <f>'PLM001-Active'!Q415</f>
        <v>0</v>
      </c>
      <c r="O423" s="94">
        <f>'PLM001-Active'!L415/100</f>
        <v>460.15</v>
      </c>
      <c r="P423" s="94" t="str">
        <f t="shared" si="31"/>
        <v>操作異常</v>
      </c>
      <c r="Q423" s="63" t="str">
        <f t="shared" ca="1" si="32"/>
        <v>任務異常 22 天</v>
      </c>
      <c r="R423" s="76"/>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row>
    <row r="424" spans="1:74" s="43" customFormat="1" ht="12.75" customHeight="1">
      <c r="A424" s="14">
        <v>42.6000000000003</v>
      </c>
      <c r="B424" s="14" t="str">
        <f>'PLM001-Active'!A416</f>
        <v>K240101P1</v>
      </c>
      <c r="C424" s="14" t="str">
        <f>'PLM001-Active'!B416</f>
        <v>首次生產-渦街流量計商品化</v>
      </c>
      <c r="D424" s="95" t="str">
        <f>'PLM001-Active'!E416</f>
        <v>結案文件審查</v>
      </c>
      <c r="E424" s="15" t="str">
        <f>IF('PLM001-Active'!I416="",'PLM001-Active'!H416,LEFT('PLM001-Active'!I416,3))</f>
        <v>余依錚</v>
      </c>
      <c r="F424" s="28">
        <f>DATEVALUE('PLM001-Active'!M416)</f>
        <v>46021</v>
      </c>
      <c r="G424" s="29" t="e">
        <f>DATEVALUE('PLM001-Active'!N416)</f>
        <v>#VALUE!</v>
      </c>
      <c r="H424" s="16" t="e">
        <f t="shared" si="29"/>
        <v>#VALUE!</v>
      </c>
      <c r="I424" s="28" t="str">
        <f>IF(ISERROR(DATEVALUE('PLM001-Active'!R416)),"",DATEVALUE('PLM001-Active'!R416))</f>
        <v/>
      </c>
      <c r="J424" s="29" t="str">
        <f>IF(ISERROR(DATEVALUE('PLM001-Active'!S416)),"",DATEVALUE('PLM001-Active'!S416))</f>
        <v/>
      </c>
      <c r="K424" s="16" t="str">
        <f t="shared" si="30"/>
        <v/>
      </c>
      <c r="L424" s="49" t="str">
        <f>'PLM001-Active'!P416</f>
        <v>Pending</v>
      </c>
      <c r="M424" s="49">
        <f>'PLM001-Active'!U416</f>
        <v>0</v>
      </c>
      <c r="N424" s="49">
        <f>'PLM001-Active'!Q416</f>
        <v>0</v>
      </c>
      <c r="O424" s="94">
        <f>'PLM001-Active'!L416/100</f>
        <v>460.17</v>
      </c>
      <c r="P424" s="94" t="str">
        <f t="shared" si="31"/>
        <v>操作異常</v>
      </c>
      <c r="Q424" s="63" t="str">
        <f t="shared" ca="1" si="32"/>
        <v>任務異常 23 天</v>
      </c>
      <c r="R424" s="76"/>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row>
    <row r="425" spans="1:74" s="43" customFormat="1" ht="12.75" customHeight="1">
      <c r="A425" s="14">
        <v>42.700000000000301</v>
      </c>
      <c r="B425" s="14" t="str">
        <f>'PLM001-Active'!A417</f>
        <v>M251201R1</v>
      </c>
      <c r="C425" s="14" t="str">
        <f>'PLM001-Active'!B417</f>
        <v>緊湊型渦街流量計導入專案</v>
      </c>
      <c r="D425" s="95" t="str">
        <f>'PLM001-Active'!E417</f>
        <v>驗證治具製作</v>
      </c>
      <c r="E425" s="15">
        <f>IF('PLM001-Active'!I417="",'PLM001-Active'!H417,LEFT('PLM001-Active'!I417,3))</f>
        <v>0</v>
      </c>
      <c r="F425" s="28">
        <f>DATEVALUE('PLM001-Active'!M417)</f>
        <v>46031</v>
      </c>
      <c r="G425" s="29" t="e">
        <f>DATEVALUE('PLM001-Active'!N417)</f>
        <v>#VALUE!</v>
      </c>
      <c r="H425" s="16" t="e">
        <f t="shared" si="29"/>
        <v>#VALUE!</v>
      </c>
      <c r="I425" s="28" t="str">
        <f>IF(ISERROR(DATEVALUE('PLM001-Active'!R417)),"",DATEVALUE('PLM001-Active'!R417))</f>
        <v/>
      </c>
      <c r="J425" s="29" t="str">
        <f>IF(ISERROR(DATEVALUE('PLM001-Active'!S417)),"",DATEVALUE('PLM001-Active'!S417))</f>
        <v/>
      </c>
      <c r="K425" s="16" t="str">
        <f t="shared" si="30"/>
        <v/>
      </c>
      <c r="L425" s="49" t="str">
        <f>'PLM001-Active'!P417</f>
        <v>Active</v>
      </c>
      <c r="M425" s="49">
        <f>'PLM001-Active'!U417</f>
        <v>0</v>
      </c>
      <c r="N425" s="49">
        <f>'PLM001-Active'!Q417</f>
        <v>0</v>
      </c>
      <c r="O425" s="94">
        <f>'PLM001-Active'!L417/100</f>
        <v>460.17</v>
      </c>
      <c r="P425" s="94" t="str">
        <f t="shared" si="31"/>
        <v>操作異常</v>
      </c>
      <c r="Q425" s="63" t="str">
        <f t="shared" ca="1" si="32"/>
        <v>任務異常 13 天</v>
      </c>
      <c r="R425" s="76"/>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row>
    <row r="426" spans="1:74" s="43" customFormat="1" ht="12.75" customHeight="1">
      <c r="A426" s="14">
        <v>42.800000000000303</v>
      </c>
      <c r="B426" s="14" t="str">
        <f>'PLM001-Active'!A418</f>
        <v>E251001I1</v>
      </c>
      <c r="C426" s="14" t="str">
        <f>'PLM001-Active'!B418</f>
        <v>GPX8溫度校正設備</v>
      </c>
      <c r="D426" s="95" t="str">
        <f>'PLM001-Active'!E418</f>
        <v>圖面資料、採購資料、安裝手冊、操作說明書發行、驗收報告</v>
      </c>
      <c r="E426" s="15" t="str">
        <f>IF('PLM001-Active'!I418="",'PLM001-Active'!H418,LEFT('PLM001-Active'!I418,3))</f>
        <v>羅友彥</v>
      </c>
      <c r="F426" s="28">
        <f>DATEVALUE('PLM001-Active'!M418)</f>
        <v>46034</v>
      </c>
      <c r="G426" s="29" t="e">
        <f>DATEVALUE('PLM001-Active'!N418)</f>
        <v>#VALUE!</v>
      </c>
      <c r="H426" s="16" t="e">
        <f t="shared" si="29"/>
        <v>#VALUE!</v>
      </c>
      <c r="I426" s="28" t="str">
        <f>IF(ISERROR(DATEVALUE('PLM001-Active'!R418)),"",DATEVALUE('PLM001-Active'!R418))</f>
        <v/>
      </c>
      <c r="J426" s="29" t="str">
        <f>IF(ISERROR(DATEVALUE('PLM001-Active'!S418)),"",DATEVALUE('PLM001-Active'!S418))</f>
        <v/>
      </c>
      <c r="K426" s="16" t="str">
        <f t="shared" si="30"/>
        <v/>
      </c>
      <c r="L426" s="49" t="str">
        <f>'PLM001-Active'!P418</f>
        <v>Active</v>
      </c>
      <c r="M426" s="49">
        <f>'PLM001-Active'!U418</f>
        <v>0</v>
      </c>
      <c r="N426" s="49" t="str">
        <f>'PLM001-Active'!Q418</f>
        <v>2026/01/15</v>
      </c>
      <c r="O426" s="94">
        <f>'PLM001-Active'!L418/100</f>
        <v>460.2</v>
      </c>
      <c r="P426" s="94" t="str">
        <f t="shared" si="31"/>
        <v>操作異常</v>
      </c>
      <c r="Q426" s="63" t="str">
        <f t="shared" ca="1" si="32"/>
        <v>任務異常 10 天</v>
      </c>
      <c r="R426" s="76"/>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row>
    <row r="427" spans="1:74" s="43" customFormat="1" ht="12.75" customHeight="1">
      <c r="A427" s="14">
        <v>42.900000000000297</v>
      </c>
      <c r="B427" s="14" t="str">
        <f>'PLM001-Active'!A419</f>
        <v>E251003I1</v>
      </c>
      <c r="C427" s="14" t="str">
        <f>'PLM001-Active'!B419</f>
        <v>小口徑EPH測試台</v>
      </c>
      <c r="D427" s="95" t="str">
        <f>'PLM001-Active'!E419</f>
        <v>整機測試驗證</v>
      </c>
      <c r="E427" s="15" t="str">
        <f>IF('PLM001-Active'!I419="",'PLM001-Active'!H419,LEFT('PLM001-Active'!I419,3))</f>
        <v>蘇漢城</v>
      </c>
      <c r="F427" s="28">
        <f>DATEVALUE('PLM001-Active'!M419)</f>
        <v>46034</v>
      </c>
      <c r="G427" s="29" t="e">
        <f>DATEVALUE('PLM001-Active'!N419)</f>
        <v>#VALUE!</v>
      </c>
      <c r="H427" s="16" t="e">
        <f t="shared" si="29"/>
        <v>#VALUE!</v>
      </c>
      <c r="I427" s="28">
        <f>IF(ISERROR(DATEVALUE('PLM001-Active'!R419)),"",DATEVALUE('PLM001-Active'!R419))</f>
        <v>46037</v>
      </c>
      <c r="J427" s="29" t="str">
        <f>IF(ISERROR(DATEVALUE('PLM001-Active'!S419)),"",DATEVALUE('PLM001-Active'!S419))</f>
        <v/>
      </c>
      <c r="K427" s="16" t="str">
        <f t="shared" si="30"/>
        <v/>
      </c>
      <c r="L427" s="49" t="str">
        <f>'PLM001-Active'!P419</f>
        <v>Complete</v>
      </c>
      <c r="M427" s="49">
        <f>'PLM001-Active'!U419</f>
        <v>0</v>
      </c>
      <c r="N427" s="49" t="str">
        <f>'PLM001-Active'!Q419</f>
        <v>2026/01/02</v>
      </c>
      <c r="O427" s="94">
        <f>'PLM001-Active'!L419/100</f>
        <v>460.2</v>
      </c>
      <c r="P427" s="94" t="str">
        <f t="shared" si="31"/>
        <v/>
      </c>
      <c r="Q427" s="63" t="str">
        <f t="shared" ca="1" si="32"/>
        <v/>
      </c>
      <c r="R427" s="76"/>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row>
    <row r="428" spans="1:74" s="43" customFormat="1" ht="12.75" customHeight="1">
      <c r="A428" s="14">
        <v>43.000000000000298</v>
      </c>
      <c r="B428" s="14" t="str">
        <f>'PLM001-Active'!A420</f>
        <v>M240803P1</v>
      </c>
      <c r="C428" s="14" t="str">
        <f>'PLM001-Active'!B420</f>
        <v>EGX5防腐型技转</v>
      </c>
      <c r="D428" s="95" t="str">
        <f>'PLM001-Active'!E420</f>
        <v>PVT-QA測試驗證</v>
      </c>
      <c r="E428" s="15" t="str">
        <f>IF('PLM001-Active'!I420="",'PLM001-Active'!H420,LEFT('PLM001-Active'!I420,3))</f>
        <v>汪佳凯</v>
      </c>
      <c r="F428" s="28">
        <f>DATEVALUE('PLM001-Active'!M420)</f>
        <v>46062</v>
      </c>
      <c r="G428" s="29" t="e">
        <f>DATEVALUE('PLM001-Active'!N420)</f>
        <v>#VALUE!</v>
      </c>
      <c r="H428" s="16" t="e">
        <f t="shared" si="29"/>
        <v>#VALUE!</v>
      </c>
      <c r="I428" s="28" t="str">
        <f>IF(ISERROR(DATEVALUE('PLM001-Active'!R420)),"",DATEVALUE('PLM001-Active'!R420))</f>
        <v/>
      </c>
      <c r="J428" s="29" t="str">
        <f>IF(ISERROR(DATEVALUE('PLM001-Active'!S420)),"",DATEVALUE('PLM001-Active'!S420))</f>
        <v/>
      </c>
      <c r="K428" s="16" t="str">
        <f t="shared" si="30"/>
        <v/>
      </c>
      <c r="L428" s="49" t="str">
        <f>'PLM001-Active'!P420</f>
        <v>Active</v>
      </c>
      <c r="M428" s="49">
        <f>'PLM001-Active'!U420</f>
        <v>0</v>
      </c>
      <c r="N428" s="49" t="str">
        <f>'PLM001-Active'!Q420</f>
        <v>2025/12/25</v>
      </c>
      <c r="O428" s="94">
        <f>'PLM001-Active'!L420/100</f>
        <v>460.2</v>
      </c>
      <c r="P428" s="94" t="str">
        <f t="shared" si="31"/>
        <v>操作異常</v>
      </c>
      <c r="Q428" s="63" t="str">
        <f t="shared" ca="1" si="32"/>
        <v/>
      </c>
      <c r="R428" s="76"/>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row>
    <row r="429" spans="1:74" s="43" customFormat="1" ht="12.75" customHeight="1">
      <c r="A429" s="14">
        <v>43.1000000000003</v>
      </c>
      <c r="B429" s="14" t="str">
        <f>'PLM001-Active'!A421</f>
        <v>M251201C1</v>
      </c>
      <c r="C429" s="14" t="str">
        <f>'PLM001-Active'!B421</f>
        <v>GPX 申請UL-61010認證</v>
      </c>
      <c r="D429" s="95" t="str">
        <f>'PLM001-Active'!E421</f>
        <v>專案排程</v>
      </c>
      <c r="E429" s="15" t="str">
        <f>IF('PLM001-Active'!I421="",'PLM001-Active'!H421,LEFT('PLM001-Active'!I421,3))</f>
        <v>賴慶樺</v>
      </c>
      <c r="F429" s="28">
        <f>DATEVALUE('PLM001-Active'!M421)</f>
        <v>46029</v>
      </c>
      <c r="G429" s="29" t="e">
        <f>DATEVALUE('PLM001-Active'!N421)</f>
        <v>#VALUE!</v>
      </c>
      <c r="H429" s="16" t="e">
        <f t="shared" si="29"/>
        <v>#VALUE!</v>
      </c>
      <c r="I429" s="28">
        <f>IF(ISERROR(DATEVALUE('PLM001-Active'!R421)),"",DATEVALUE('PLM001-Active'!R421))</f>
        <v>46030</v>
      </c>
      <c r="J429" s="29" t="str">
        <f>IF(ISERROR(DATEVALUE('PLM001-Active'!S421)),"",DATEVALUE('PLM001-Active'!S421))</f>
        <v/>
      </c>
      <c r="K429" s="16" t="str">
        <f>IF(ISERROR(IF(OR(J429=0,I429=0)," - ",NETWORKDAYS(I429,J429))),"",IF(OR(J429=0,I429=0)," - ",NETWORKDAYS(I429,J429)))</f>
        <v/>
      </c>
      <c r="L429" s="49" t="str">
        <f>'PLM001-Active'!P421</f>
        <v>Complete</v>
      </c>
      <c r="M429" s="49">
        <f>'PLM001-Active'!U421</f>
        <v>0</v>
      </c>
      <c r="N429" s="49" t="str">
        <f>'PLM001-Active'!Q421</f>
        <v>2026/01/02</v>
      </c>
      <c r="O429" s="94">
        <f>'PLM001-Active'!L421/100</f>
        <v>460.2</v>
      </c>
      <c r="P429" s="94" t="str">
        <f t="shared" si="31"/>
        <v/>
      </c>
      <c r="Q429" s="63" t="str">
        <f t="shared" ca="1" si="32"/>
        <v/>
      </c>
      <c r="R429" s="76"/>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row>
    <row r="430" spans="1:74" s="43" customFormat="1" ht="12.75" customHeight="1">
      <c r="A430" s="14">
        <v>43.200000000000301</v>
      </c>
      <c r="B430" s="14" t="str">
        <f>'PLM001-Active'!A422</f>
        <v>D250301R1</v>
      </c>
      <c r="C430" s="14" t="str">
        <f>'PLM001-Active'!B422</f>
        <v>EPD電磁流量計技转</v>
      </c>
      <c r="D430" s="95" t="str">
        <f>'PLM001-Active'!E422</f>
        <v>缺料採購(採購單)</v>
      </c>
      <c r="E430" s="15" t="str">
        <f>IF('PLM001-Active'!I422="",'PLM001-Active'!H422,LEFT('PLM001-Active'!I422,3))</f>
        <v>汪佳凯</v>
      </c>
      <c r="F430" s="28">
        <f>DATEVALUE('PLM001-Active'!M422)</f>
        <v>46035</v>
      </c>
      <c r="G430" s="29" t="e">
        <f>DATEVALUE('PLM001-Active'!N422)</f>
        <v>#VALUE!</v>
      </c>
      <c r="H430" s="16" t="e">
        <f t="shared" si="29"/>
        <v>#VALUE!</v>
      </c>
      <c r="I430" s="28" t="str">
        <f>IF(ISERROR(DATEVALUE('PLM001-Active'!R422)),"",DATEVALUE('PLM001-Active'!R422))</f>
        <v/>
      </c>
      <c r="J430" s="29" t="str">
        <f>IF(ISERROR(DATEVALUE('PLM001-Active'!S422)),"",DATEVALUE('PLM001-Active'!S422))</f>
        <v/>
      </c>
      <c r="K430" s="16" t="str">
        <f t="shared" si="30"/>
        <v/>
      </c>
      <c r="L430" s="49" t="str">
        <f>'PLM001-Active'!P422</f>
        <v>Active</v>
      </c>
      <c r="M430" s="49">
        <f>'PLM001-Active'!U422</f>
        <v>0</v>
      </c>
      <c r="N430" s="49">
        <f>'PLM001-Active'!Q422</f>
        <v>0</v>
      </c>
      <c r="O430" s="94">
        <f>'PLM001-Active'!L422/100</f>
        <v>460.21</v>
      </c>
      <c r="P430" s="94" t="str">
        <f t="shared" si="31"/>
        <v>操作異常</v>
      </c>
      <c r="Q430" s="63" t="str">
        <f t="shared" ca="1" si="32"/>
        <v>任務異常 9 天</v>
      </c>
      <c r="R430" s="76"/>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row>
    <row r="431" spans="1:74" s="43" customFormat="1" ht="12.75" customHeight="1">
      <c r="A431" s="14">
        <v>43.300000000000303</v>
      </c>
      <c r="B431" s="14" t="str">
        <f>'PLM001-Active'!A423</f>
        <v>K240101P1</v>
      </c>
      <c r="C431" s="14" t="str">
        <f>'PLM001-Active'!B423</f>
        <v>首次生產-渦街流量計商品化</v>
      </c>
      <c r="D431" s="95" t="str">
        <f>'PLM001-Active'!E423</f>
        <v>MP發行</v>
      </c>
      <c r="E431" s="15" t="str">
        <f>IF('PLM001-Active'!I423="",'PLM001-Active'!H423,LEFT('PLM001-Active'!I423,3))</f>
        <v>余依錚</v>
      </c>
      <c r="F431" s="28">
        <f>DATEVALUE('PLM001-Active'!M423)</f>
        <v>46024</v>
      </c>
      <c r="G431" s="29" t="e">
        <f>DATEVALUE('PLM001-Active'!N423)</f>
        <v>#VALUE!</v>
      </c>
      <c r="H431" s="16" t="e">
        <f t="shared" si="29"/>
        <v>#VALUE!</v>
      </c>
      <c r="I431" s="28" t="str">
        <f>IF(ISERROR(DATEVALUE('PLM001-Active'!R423)),"",DATEVALUE('PLM001-Active'!R423))</f>
        <v/>
      </c>
      <c r="J431" s="29" t="str">
        <f>IF(ISERROR(DATEVALUE('PLM001-Active'!S423)),"",DATEVALUE('PLM001-Active'!S423))</f>
        <v/>
      </c>
      <c r="K431" s="16" t="str">
        <f t="shared" si="30"/>
        <v/>
      </c>
      <c r="L431" s="49" t="str">
        <f>'PLM001-Active'!P423</f>
        <v>Pending</v>
      </c>
      <c r="M431" s="49">
        <f>'PLM001-Active'!U423</f>
        <v>0</v>
      </c>
      <c r="N431" s="49">
        <f>'PLM001-Active'!Q423</f>
        <v>0</v>
      </c>
      <c r="O431" s="94">
        <f>'PLM001-Active'!L423/100</f>
        <v>460.22</v>
      </c>
      <c r="P431" s="94" t="str">
        <f t="shared" si="31"/>
        <v>操作異常</v>
      </c>
      <c r="Q431" s="63" t="str">
        <f t="shared" ca="1" si="32"/>
        <v>任務異常 20 天</v>
      </c>
      <c r="R431" s="76"/>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row>
    <row r="432" spans="1:74" s="43" customFormat="1" ht="12.75" customHeight="1">
      <c r="A432" s="14">
        <v>43.400000000000297</v>
      </c>
      <c r="B432" s="14" t="str">
        <f>'PLM001-Active'!A424</f>
        <v>K250501R2</v>
      </c>
      <c r="C432" s="14" t="str">
        <f>'PLM001-Active'!B424</f>
        <v>C級奧多曼電子水量計</v>
      </c>
      <c r="D432" s="95" t="str">
        <f>'PLM001-Active'!E424</f>
        <v>生產設備建立</v>
      </c>
      <c r="E432" s="15" t="str">
        <f>IF('PLM001-Active'!I424="",'PLM001-Active'!H424,LEFT('PLM001-Active'!I424,3))</f>
        <v>蘇漢城</v>
      </c>
      <c r="F432" s="28">
        <f>DATEVALUE('PLM001-Active'!M424)</f>
        <v>46057</v>
      </c>
      <c r="G432" s="29" t="e">
        <f>DATEVALUE('PLM001-Active'!N424)</f>
        <v>#VALUE!</v>
      </c>
      <c r="H432" s="16" t="e">
        <f t="shared" si="29"/>
        <v>#VALUE!</v>
      </c>
      <c r="I432" s="28" t="str">
        <f>IF(ISERROR(DATEVALUE('PLM001-Active'!R424)),"",DATEVALUE('PLM001-Active'!R424))</f>
        <v/>
      </c>
      <c r="J432" s="29" t="str">
        <f>IF(ISERROR(DATEVALUE('PLM001-Active'!S424)),"",DATEVALUE('PLM001-Active'!S424))</f>
        <v/>
      </c>
      <c r="K432" s="16" t="str">
        <f t="shared" si="30"/>
        <v/>
      </c>
      <c r="L432" s="49" t="str">
        <f>'PLM001-Active'!P424</f>
        <v>Active</v>
      </c>
      <c r="M432" s="49">
        <f>'PLM001-Active'!U424</f>
        <v>0</v>
      </c>
      <c r="N432" s="49">
        <f>'PLM001-Active'!Q424</f>
        <v>0</v>
      </c>
      <c r="O432" s="94">
        <f>'PLM001-Active'!L424/100</f>
        <v>460.3</v>
      </c>
      <c r="P432" s="94" t="str">
        <f t="shared" si="31"/>
        <v>操作異常</v>
      </c>
      <c r="Q432" s="63" t="str">
        <f t="shared" ca="1" si="32"/>
        <v/>
      </c>
      <c r="R432" s="76"/>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row>
    <row r="433" spans="1:74" s="43" customFormat="1" ht="12.75" customHeight="1">
      <c r="A433" s="14">
        <v>43.500000000000298</v>
      </c>
      <c r="B433" s="14" t="str">
        <f>'PLM001-Active'!A425</f>
        <v>M251201C1</v>
      </c>
      <c r="C433" s="14" t="str">
        <f>'PLM001-Active'!B425</f>
        <v>GPX 申請UL-61010認證</v>
      </c>
      <c r="D433" s="95" t="str">
        <f>'PLM001-Active'!E425</f>
        <v>預算書(人力預算、設備建置、競爭者樣機購置)</v>
      </c>
      <c r="E433" s="15" t="str">
        <f>IF('PLM001-Active'!I425="",'PLM001-Active'!H425,LEFT('PLM001-Active'!I425,3))</f>
        <v>賴慶樺</v>
      </c>
      <c r="F433" s="28">
        <f>DATEVALUE('PLM001-Active'!M425)</f>
        <v>46031</v>
      </c>
      <c r="G433" s="29" t="e">
        <f>DATEVALUE('PLM001-Active'!N425)</f>
        <v>#VALUE!</v>
      </c>
      <c r="H433" s="16" t="e">
        <f t="shared" si="29"/>
        <v>#VALUE!</v>
      </c>
      <c r="I433" s="28">
        <f>IF(ISERROR(DATEVALUE('PLM001-Active'!R425)),"",DATEVALUE('PLM001-Active'!R425))</f>
        <v>46030</v>
      </c>
      <c r="J433" s="29" t="str">
        <f>IF(ISERROR(DATEVALUE('PLM001-Active'!S425)),"",DATEVALUE('PLM001-Active'!S425))</f>
        <v/>
      </c>
      <c r="K433" s="16" t="str">
        <f t="shared" si="30"/>
        <v/>
      </c>
      <c r="L433" s="49" t="str">
        <f>'PLM001-Active'!P425</f>
        <v>Complete</v>
      </c>
      <c r="M433" s="49">
        <f>'PLM001-Active'!U425</f>
        <v>0</v>
      </c>
      <c r="N433" s="49" t="str">
        <f>'PLM001-Active'!Q425</f>
        <v>2026/01/08</v>
      </c>
      <c r="O433" s="94">
        <f>'PLM001-Active'!L425/100</f>
        <v>460.3</v>
      </c>
      <c r="P433" s="94" t="str">
        <f t="shared" si="31"/>
        <v/>
      </c>
      <c r="Q433" s="63" t="str">
        <f t="shared" ca="1" si="32"/>
        <v/>
      </c>
      <c r="R433" s="76"/>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row>
    <row r="434" spans="1:74" s="43" customFormat="1" ht="12.75" customHeight="1">
      <c r="A434" s="14">
        <v>43.6000000000003</v>
      </c>
      <c r="B434" s="14" t="str">
        <f>'PLM001-Active'!A426</f>
        <v>M251201C1</v>
      </c>
      <c r="C434" s="14" t="str">
        <f>'PLM001-Active'!B426</f>
        <v>GPX 申請UL-61010認證</v>
      </c>
      <c r="D434" s="95" t="str">
        <f>'PLM001-Active'!E426</f>
        <v>確認認證等級</v>
      </c>
      <c r="E434" s="15" t="str">
        <f>IF('PLM001-Active'!I426="",'PLM001-Active'!H426,LEFT('PLM001-Active'!I426,3))</f>
        <v>賴慶樺</v>
      </c>
      <c r="F434" s="28">
        <f>DATEVALUE('PLM001-Active'!M426)</f>
        <v>46038</v>
      </c>
      <c r="G434" s="29" t="e">
        <f>DATEVALUE('PLM001-Active'!N426)</f>
        <v>#VALUE!</v>
      </c>
      <c r="H434" s="16" t="e">
        <f t="shared" si="29"/>
        <v>#VALUE!</v>
      </c>
      <c r="I434" s="28" t="str">
        <f>IF(ISERROR(DATEVALUE('PLM001-Active'!R426)),"",DATEVALUE('PLM001-Active'!R426))</f>
        <v/>
      </c>
      <c r="J434" s="29" t="str">
        <f>IF(ISERROR(DATEVALUE('PLM001-Active'!S426)),"",DATEVALUE('PLM001-Active'!S426))</f>
        <v/>
      </c>
      <c r="K434" s="16" t="str">
        <f t="shared" si="30"/>
        <v/>
      </c>
      <c r="L434" s="49" t="str">
        <f>'PLM001-Active'!P426</f>
        <v>Pending</v>
      </c>
      <c r="M434" s="49">
        <f>'PLM001-Active'!U426</f>
        <v>0</v>
      </c>
      <c r="N434" s="49">
        <f>'PLM001-Active'!Q426</f>
        <v>0</v>
      </c>
      <c r="O434" s="94">
        <f>'PLM001-Active'!L426/100</f>
        <v>460.34</v>
      </c>
      <c r="P434" s="94" t="str">
        <f t="shared" si="31"/>
        <v>操作異常</v>
      </c>
      <c r="Q434" s="63" t="str">
        <f t="shared" ca="1" si="32"/>
        <v>任務異常 6 天</v>
      </c>
      <c r="R434" s="76"/>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row>
    <row r="435" spans="1:74" s="43" customFormat="1" ht="12.75" customHeight="1">
      <c r="A435" s="14">
        <v>43.700000000000301</v>
      </c>
      <c r="B435" s="14" t="str">
        <f>'PLM001-Active'!A427</f>
        <v>M251201C1</v>
      </c>
      <c r="C435" s="14" t="str">
        <f>'PLM001-Active'!B427</f>
        <v>GPX 申請UL-61010認證</v>
      </c>
      <c r="D435" s="95" t="str">
        <f>'PLM001-Active'!E427</f>
        <v>CSA認證單位-GPX認證報價</v>
      </c>
      <c r="E435" s="15" t="str">
        <f>IF('PLM001-Active'!I427="",'PLM001-Active'!H427,LEFT('PLM001-Active'!I427,3))</f>
        <v>賴慶樺</v>
      </c>
      <c r="F435" s="28">
        <f>DATEVALUE('PLM001-Active'!M427)</f>
        <v>46038</v>
      </c>
      <c r="G435" s="29" t="e">
        <f>DATEVALUE('PLM001-Active'!N427)</f>
        <v>#VALUE!</v>
      </c>
      <c r="H435" s="16" t="e">
        <f t="shared" si="29"/>
        <v>#VALUE!</v>
      </c>
      <c r="I435" s="28" t="str">
        <f>IF(ISERROR(DATEVALUE('PLM001-Active'!R427)),"",DATEVALUE('PLM001-Active'!R427))</f>
        <v/>
      </c>
      <c r="J435" s="29" t="str">
        <f>IF(ISERROR(DATEVALUE('PLM001-Active'!S427)),"",DATEVALUE('PLM001-Active'!S427))</f>
        <v/>
      </c>
      <c r="K435" s="16" t="str">
        <f t="shared" si="30"/>
        <v/>
      </c>
      <c r="L435" s="49" t="str">
        <f>'PLM001-Active'!P427</f>
        <v>Pending</v>
      </c>
      <c r="M435" s="49">
        <f>'PLM001-Active'!U427</f>
        <v>0</v>
      </c>
      <c r="N435" s="49">
        <f>'PLM001-Active'!Q427</f>
        <v>0</v>
      </c>
      <c r="O435" s="94">
        <f>'PLM001-Active'!L427/100</f>
        <v>460.34</v>
      </c>
      <c r="P435" s="94" t="str">
        <f t="shared" si="31"/>
        <v>操作異常</v>
      </c>
      <c r="Q435" s="63" t="str">
        <f t="shared" ca="1" si="32"/>
        <v>任務異常 6 天</v>
      </c>
      <c r="R435" s="76"/>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row>
    <row r="436" spans="1:74" s="43" customFormat="1" ht="12.75" customHeight="1">
      <c r="A436" s="14">
        <v>43.800000000000303</v>
      </c>
      <c r="B436" s="14" t="str">
        <f>'PLM001-Active'!A428</f>
        <v>M251201C1</v>
      </c>
      <c r="C436" s="14" t="str">
        <f>'PLM001-Active'!B428</f>
        <v>GPX 申請UL-61010認證</v>
      </c>
      <c r="D436" s="95" t="str">
        <f>'PLM001-Active'!E428</f>
        <v>GPX簽訂認證合約</v>
      </c>
      <c r="E436" s="15" t="str">
        <f>IF('PLM001-Active'!I428="",'PLM001-Active'!H428,LEFT('PLM001-Active'!I428,3))</f>
        <v>賴慶樺</v>
      </c>
      <c r="F436" s="28">
        <f>DATEVALUE('PLM001-Active'!M428)</f>
        <v>46036</v>
      </c>
      <c r="G436" s="29" t="e">
        <f>DATEVALUE('PLM001-Active'!N428)</f>
        <v>#VALUE!</v>
      </c>
      <c r="H436" s="16" t="e">
        <f t="shared" si="29"/>
        <v>#VALUE!</v>
      </c>
      <c r="I436" s="28" t="str">
        <f>IF(ISERROR(DATEVALUE('PLM001-Active'!R428)),"",DATEVALUE('PLM001-Active'!R428))</f>
        <v/>
      </c>
      <c r="J436" s="29" t="str">
        <f>IF(ISERROR(DATEVALUE('PLM001-Active'!S428)),"",DATEVALUE('PLM001-Active'!S428))</f>
        <v/>
      </c>
      <c r="K436" s="16" t="str">
        <f t="shared" si="30"/>
        <v/>
      </c>
      <c r="L436" s="49" t="str">
        <f>'PLM001-Active'!P428</f>
        <v>Pending</v>
      </c>
      <c r="M436" s="49">
        <f>'PLM001-Active'!U428</f>
        <v>0</v>
      </c>
      <c r="N436" s="49">
        <f>'PLM001-Active'!Q428</f>
        <v>0</v>
      </c>
      <c r="O436" s="94">
        <f>'PLM001-Active'!L428/100</f>
        <v>460.34</v>
      </c>
      <c r="P436" s="94" t="str">
        <f t="shared" si="31"/>
        <v>操作異常</v>
      </c>
      <c r="Q436" s="63" t="str">
        <f t="shared" ca="1" si="32"/>
        <v>任務異常 8 天</v>
      </c>
      <c r="R436" s="76"/>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row>
    <row r="437" spans="1:74" s="43" customFormat="1" ht="12.75" customHeight="1">
      <c r="A437" s="14">
        <v>43.900000000000297</v>
      </c>
      <c r="B437" s="14" t="str">
        <f>'PLM001-Active'!A429</f>
        <v>M251201R1</v>
      </c>
      <c r="C437" s="14" t="str">
        <f>'PLM001-Active'!B429</f>
        <v>緊湊型渦街流量計導入專案</v>
      </c>
      <c r="D437" s="95" t="str">
        <f>'PLM001-Active'!E429</f>
        <v>樣品性能驗證</v>
      </c>
      <c r="E437" s="15" t="str">
        <f>IF('PLM001-Active'!I429="",'PLM001-Active'!H429,LEFT('PLM001-Active'!I429,3))</f>
        <v>陳奕宏</v>
      </c>
      <c r="F437" s="28">
        <f>DATEVALUE('PLM001-Active'!M429)</f>
        <v>46045</v>
      </c>
      <c r="G437" s="29" t="e">
        <f>DATEVALUE('PLM001-Active'!N429)</f>
        <v>#VALUE!</v>
      </c>
      <c r="H437" s="16" t="e">
        <f t="shared" si="29"/>
        <v>#VALUE!</v>
      </c>
      <c r="I437" s="28" t="str">
        <f>IF(ISERROR(DATEVALUE('PLM001-Active'!R429)),"",DATEVALUE('PLM001-Active'!R429))</f>
        <v/>
      </c>
      <c r="J437" s="29" t="str">
        <f>IF(ISERROR(DATEVALUE('PLM001-Active'!S429)),"",DATEVALUE('PLM001-Active'!S429))</f>
        <v/>
      </c>
      <c r="K437" s="16" t="str">
        <f t="shared" si="30"/>
        <v/>
      </c>
      <c r="L437" s="49" t="str">
        <f>'PLM001-Active'!P429</f>
        <v>Pending</v>
      </c>
      <c r="M437" s="49">
        <f>'PLM001-Active'!U429</f>
        <v>0</v>
      </c>
      <c r="N437" s="49">
        <f>'PLM001-Active'!Q429</f>
        <v>0</v>
      </c>
      <c r="O437" s="94">
        <f>'PLM001-Active'!L429/100</f>
        <v>460.34</v>
      </c>
      <c r="P437" s="94" t="str">
        <f t="shared" si="31"/>
        <v>操作異常</v>
      </c>
      <c r="Q437" s="63" t="str">
        <f t="shared" ca="1" si="32"/>
        <v/>
      </c>
      <c r="R437" s="76"/>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row>
    <row r="438" spans="1:74" s="43" customFormat="1" ht="12.75" customHeight="1">
      <c r="A438" s="14">
        <v>44.000000000000298</v>
      </c>
      <c r="B438" s="14" t="str">
        <f>'PLM001-Active'!A430</f>
        <v>D250703R1</v>
      </c>
      <c r="C438" s="14" t="str">
        <f>'PLM001-Active'!B430</f>
        <v>EPH連板電測治具</v>
      </c>
      <c r="D438" s="95" t="str">
        <f>'PLM001-Active'!E430</f>
        <v>功能驗證</v>
      </c>
      <c r="E438" s="15" t="str">
        <f>IF('PLM001-Active'!I430="",'PLM001-Active'!H430,LEFT('PLM001-Active'!I430,3))</f>
        <v>賴慶樺</v>
      </c>
      <c r="F438" s="28">
        <f>DATEVALUE('PLM001-Active'!M430)</f>
        <v>46048</v>
      </c>
      <c r="G438" s="29" t="e">
        <f>DATEVALUE('PLM001-Active'!N430)</f>
        <v>#VALUE!</v>
      </c>
      <c r="H438" s="16" t="e">
        <f t="shared" si="29"/>
        <v>#VALUE!</v>
      </c>
      <c r="I438" s="28" t="str">
        <f>IF(ISERROR(DATEVALUE('PLM001-Active'!R430)),"",DATEVALUE('PLM001-Active'!R430))</f>
        <v/>
      </c>
      <c r="J438" s="29" t="str">
        <f>IF(ISERROR(DATEVALUE('PLM001-Active'!S430)),"",DATEVALUE('PLM001-Active'!S430))</f>
        <v/>
      </c>
      <c r="K438" s="16" t="str">
        <f>IF(ISERROR(IF(OR(J438=0,I438=0)," - ",NETWORKDAYS(I438,J438))),"",IF(OR(J438=0,I438=0)," - ",NETWORKDAYS(I438,J438)))</f>
        <v/>
      </c>
      <c r="L438" s="49" t="str">
        <f>'PLM001-Active'!P430</f>
        <v>Pending</v>
      </c>
      <c r="M438" s="49">
        <f>'PLM001-Active'!U430</f>
        <v>0</v>
      </c>
      <c r="N438" s="49">
        <f>'PLM001-Active'!Q430</f>
        <v>0</v>
      </c>
      <c r="O438" s="94">
        <f>'PLM001-Active'!L430/100</f>
        <v>460.35</v>
      </c>
      <c r="P438" s="94" t="str">
        <f t="shared" si="31"/>
        <v>操作異常</v>
      </c>
      <c r="Q438" s="63" t="str">
        <f t="shared" ca="1" si="32"/>
        <v/>
      </c>
      <c r="R438" s="76"/>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row>
    <row r="439" spans="1:74" s="43" customFormat="1" ht="12.75" customHeight="1">
      <c r="A439" s="14">
        <v>44.1000000000003</v>
      </c>
      <c r="B439" s="14" t="str">
        <f>'PLM001-Active'!A431</f>
        <v>E251003I1</v>
      </c>
      <c r="C439" s="14" t="str">
        <f>'PLM001-Active'!B431</f>
        <v>小口徑EPH測試台</v>
      </c>
      <c r="D439" s="95" t="str">
        <f>'PLM001-Active'!E431</f>
        <v>操作說明書</v>
      </c>
      <c r="E439" s="15" t="str">
        <f>IF('PLM001-Active'!I431="",'PLM001-Active'!H431,LEFT('PLM001-Active'!I431,3))</f>
        <v>蘇漢城</v>
      </c>
      <c r="F439" s="28">
        <f>DATEVALUE('PLM001-Active'!M431)</f>
        <v>46041</v>
      </c>
      <c r="G439" s="29" t="e">
        <f>DATEVALUE('PLM001-Active'!N431)</f>
        <v>#VALUE!</v>
      </c>
      <c r="H439" s="16" t="e">
        <f t="shared" si="29"/>
        <v>#VALUE!</v>
      </c>
      <c r="I439" s="28" t="str">
        <f>IF(ISERROR(DATEVALUE('PLM001-Active'!R431)),"",DATEVALUE('PLM001-Active'!R431))</f>
        <v/>
      </c>
      <c r="J439" s="29" t="str">
        <f>IF(ISERROR(DATEVALUE('PLM001-Active'!S431)),"",DATEVALUE('PLM001-Active'!S431))</f>
        <v/>
      </c>
      <c r="K439" s="16" t="str">
        <f t="shared" si="30"/>
        <v/>
      </c>
      <c r="L439" s="49" t="str">
        <f>'PLM001-Active'!P431</f>
        <v>Active</v>
      </c>
      <c r="M439" s="49">
        <f>'PLM001-Active'!U431</f>
        <v>0</v>
      </c>
      <c r="N439" s="49">
        <f>'PLM001-Active'!Q431</f>
        <v>0</v>
      </c>
      <c r="O439" s="94">
        <f>'PLM001-Active'!L431/100</f>
        <v>460.35</v>
      </c>
      <c r="P439" s="94" t="str">
        <f t="shared" si="31"/>
        <v>操作異常</v>
      </c>
      <c r="Q439" s="63" t="str">
        <f t="shared" ca="1" si="32"/>
        <v>任務異常 3 天</v>
      </c>
      <c r="R439" s="76"/>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row>
    <row r="440" spans="1:74" s="43" customFormat="1" ht="12.75" customHeight="1">
      <c r="A440" s="14">
        <v>44.200000000000301</v>
      </c>
      <c r="B440" s="14" t="str">
        <f>'PLM001-Active'!A432</f>
        <v>K201002P2</v>
      </c>
      <c r="C440" s="14" t="str">
        <f>'PLM001-Active'!B432</f>
        <v>(K201002R2)SP數位熱質式開關-DC一體型II</v>
      </c>
      <c r="D440" s="95" t="str">
        <f>'PLM001-Active'!E432</f>
        <v>第三次PVT-QA驗證</v>
      </c>
      <c r="E440" s="15" t="str">
        <f>IF('PLM001-Active'!I432="",'PLM001-Active'!H432,LEFT('PLM001-Active'!I432,3))</f>
        <v>王琇眉</v>
      </c>
      <c r="F440" s="28">
        <f>DATEVALUE('PLM001-Active'!M432)</f>
        <v>46076</v>
      </c>
      <c r="G440" s="29" t="e">
        <f>DATEVALUE('PLM001-Active'!N432)</f>
        <v>#VALUE!</v>
      </c>
      <c r="H440" s="16" t="e">
        <f t="shared" si="29"/>
        <v>#VALUE!</v>
      </c>
      <c r="I440" s="28" t="str">
        <f>IF(ISERROR(DATEVALUE('PLM001-Active'!R432)),"",DATEVALUE('PLM001-Active'!R432))</f>
        <v/>
      </c>
      <c r="J440" s="29" t="str">
        <f>IF(ISERROR(DATEVALUE('PLM001-Active'!S432)),"",DATEVALUE('PLM001-Active'!S432))</f>
        <v/>
      </c>
      <c r="K440" s="16" t="str">
        <f t="shared" si="30"/>
        <v/>
      </c>
      <c r="L440" s="49" t="str">
        <f>'PLM001-Active'!P432</f>
        <v>Pending</v>
      </c>
      <c r="M440" s="49">
        <f>'PLM001-Active'!U432</f>
        <v>0</v>
      </c>
      <c r="N440" s="49">
        <f>'PLM001-Active'!Q432</f>
        <v>0</v>
      </c>
      <c r="O440" s="94">
        <f>'PLM001-Active'!L432/100</f>
        <v>460.35</v>
      </c>
      <c r="P440" s="94" t="str">
        <f t="shared" si="31"/>
        <v>操作異常</v>
      </c>
      <c r="Q440" s="63" t="str">
        <f t="shared" ca="1" si="32"/>
        <v/>
      </c>
      <c r="R440" s="76"/>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row>
    <row r="441" spans="1:74" s="43" customFormat="1" ht="12.75" customHeight="1">
      <c r="A441" s="14">
        <v>44.300000000000303</v>
      </c>
      <c r="B441" s="14" t="str">
        <f>'PLM001-Active'!A433</f>
        <v>D250301R1</v>
      </c>
      <c r="C441" s="14" t="str">
        <f>'PLM001-Active'!B433</f>
        <v>EPD電磁流量計技转</v>
      </c>
      <c r="D441" s="95" t="str">
        <f>'PLM001-Active'!E433</f>
        <v>品質檢驗(檢驗紀錄、基準)</v>
      </c>
      <c r="E441" s="15" t="str">
        <f>IF('PLM001-Active'!I433="",'PLM001-Active'!H433,LEFT('PLM001-Active'!I433,3))</f>
        <v>汪佳凯</v>
      </c>
      <c r="F441" s="28">
        <f>DATEVALUE('PLM001-Active'!M433)</f>
        <v>46045</v>
      </c>
      <c r="G441" s="29" t="e">
        <f>DATEVALUE('PLM001-Active'!N433)</f>
        <v>#VALUE!</v>
      </c>
      <c r="H441" s="16" t="e">
        <f t="shared" si="29"/>
        <v>#VALUE!</v>
      </c>
      <c r="I441" s="28" t="str">
        <f>IF(ISERROR(DATEVALUE('PLM001-Active'!R433)),"",DATEVALUE('PLM001-Active'!R433))</f>
        <v/>
      </c>
      <c r="J441" s="29" t="str">
        <f>IF(ISERROR(DATEVALUE('PLM001-Active'!S433)),"",DATEVALUE('PLM001-Active'!S433))</f>
        <v/>
      </c>
      <c r="K441" s="16" t="str">
        <f t="shared" si="30"/>
        <v/>
      </c>
      <c r="L441" s="49" t="str">
        <f>'PLM001-Active'!P433</f>
        <v>Pending</v>
      </c>
      <c r="M441" s="49">
        <f>'PLM001-Active'!U433</f>
        <v>0</v>
      </c>
      <c r="N441" s="49">
        <f>'PLM001-Active'!Q433</f>
        <v>0</v>
      </c>
      <c r="O441" s="94">
        <f>'PLM001-Active'!L433/100</f>
        <v>460.36</v>
      </c>
      <c r="P441" s="94" t="str">
        <f t="shared" si="31"/>
        <v>操作異常</v>
      </c>
      <c r="Q441" s="63" t="str">
        <f t="shared" ca="1" si="32"/>
        <v/>
      </c>
      <c r="R441" s="76"/>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row>
    <row r="442" spans="1:74" s="43" customFormat="1" ht="12.75" customHeight="1">
      <c r="A442" s="14">
        <v>44.400000000000297</v>
      </c>
      <c r="B442" s="14" t="str">
        <f>'PLM001-Active'!A434</f>
        <v>D250701R1</v>
      </c>
      <c r="C442" s="14" t="str">
        <f>'PLM001-Active'!B434</f>
        <v>EGX5标准型技转</v>
      </c>
      <c r="D442" s="95" t="str">
        <f>'PLM001-Active'!E434</f>
        <v>設變</v>
      </c>
      <c r="E442" s="15" t="str">
        <f>IF('PLM001-Active'!I434="",'PLM001-Active'!H434,LEFT('PLM001-Active'!I434,3))</f>
        <v>汪佳凯</v>
      </c>
      <c r="F442" s="28">
        <f>DATEVALUE('PLM001-Active'!M434)</f>
        <v>46044</v>
      </c>
      <c r="G442" s="29" t="e">
        <f>DATEVALUE('PLM001-Active'!N434)</f>
        <v>#VALUE!</v>
      </c>
      <c r="H442" s="16" t="e">
        <f t="shared" si="29"/>
        <v>#VALUE!</v>
      </c>
      <c r="I442" s="28" t="str">
        <f>IF(ISERROR(DATEVALUE('PLM001-Active'!R434)),"",DATEVALUE('PLM001-Active'!R434))</f>
        <v/>
      </c>
      <c r="J442" s="29" t="str">
        <f>IF(ISERROR(DATEVALUE('PLM001-Active'!S434)),"",DATEVALUE('PLM001-Active'!S434))</f>
        <v/>
      </c>
      <c r="K442" s="16" t="str">
        <f t="shared" si="30"/>
        <v/>
      </c>
      <c r="L442" s="49" t="str">
        <f>'PLM001-Active'!P434</f>
        <v>Active</v>
      </c>
      <c r="M442" s="49">
        <f>'PLM001-Active'!U434</f>
        <v>0</v>
      </c>
      <c r="N442" s="49">
        <f>'PLM001-Active'!Q434</f>
        <v>0</v>
      </c>
      <c r="O442" s="94">
        <f>'PLM001-Active'!L434/100</f>
        <v>460.36</v>
      </c>
      <c r="P442" s="94" t="str">
        <f t="shared" si="31"/>
        <v>操作異常</v>
      </c>
      <c r="Q442" s="63" t="str">
        <f t="shared" ca="1" si="32"/>
        <v>任務異常 0 天</v>
      </c>
      <c r="R442" s="76"/>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row>
    <row r="443" spans="1:74" s="43" customFormat="1" ht="12.75" customHeight="1">
      <c r="A443" s="14">
        <v>44.500000000000298</v>
      </c>
      <c r="B443" s="14" t="str">
        <f>'PLM001-Active'!A435</f>
        <v>M240101P1</v>
      </c>
      <c r="C443" s="14" t="str">
        <f>'PLM001-Active'!B435</f>
        <v>首次生產-液體洩漏偵測器</v>
      </c>
      <c r="D443" s="95" t="str">
        <f>'PLM001-Active'!E435</f>
        <v>第三次PVT-QA</v>
      </c>
      <c r="E443" s="15" t="str">
        <f>IF('PLM001-Active'!I435="",'PLM001-Active'!H435,LEFT('PLM001-Active'!I435,3))</f>
        <v>王琇眉</v>
      </c>
      <c r="F443" s="28">
        <f>DATEVALUE('PLM001-Active'!M435)</f>
        <v>46077</v>
      </c>
      <c r="G443" s="29" t="e">
        <f>DATEVALUE('PLM001-Active'!N435)</f>
        <v>#VALUE!</v>
      </c>
      <c r="H443" s="16" t="e">
        <f t="shared" si="29"/>
        <v>#VALUE!</v>
      </c>
      <c r="I443" s="28" t="str">
        <f>IF(ISERROR(DATEVALUE('PLM001-Active'!R435)),"",DATEVALUE('PLM001-Active'!R435))</f>
        <v/>
      </c>
      <c r="J443" s="29" t="str">
        <f>IF(ISERROR(DATEVALUE('PLM001-Active'!S435)),"",DATEVALUE('PLM001-Active'!S435))</f>
        <v/>
      </c>
      <c r="K443" s="16" t="str">
        <f t="shared" si="30"/>
        <v/>
      </c>
      <c r="L443" s="49" t="str">
        <f>'PLM001-Active'!P435</f>
        <v>Pending</v>
      </c>
      <c r="M443" s="49">
        <f>'PLM001-Active'!U435</f>
        <v>0</v>
      </c>
      <c r="N443" s="49">
        <f>'PLM001-Active'!Q435</f>
        <v>0</v>
      </c>
      <c r="O443" s="94">
        <f>'PLM001-Active'!L435/100</f>
        <v>460.36</v>
      </c>
      <c r="P443" s="94" t="str">
        <f t="shared" si="31"/>
        <v>操作異常</v>
      </c>
      <c r="Q443" s="63" t="str">
        <f t="shared" ca="1" si="32"/>
        <v/>
      </c>
      <c r="R443" s="76"/>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row>
    <row r="444" spans="1:74" s="43" customFormat="1" ht="12.75" customHeight="1">
      <c r="A444" s="14">
        <v>44.6000000000003</v>
      </c>
      <c r="B444" s="14" t="e">
        <f>'PLM001-Active'!#REF!</f>
        <v>#REF!</v>
      </c>
      <c r="C444" s="14" t="e">
        <f>'PLM001-Active'!#REF!</f>
        <v>#REF!</v>
      </c>
      <c r="D444" s="95" t="e">
        <f>'PLM001-Active'!#REF!</f>
        <v>#REF!</v>
      </c>
      <c r="E444" s="15" t="e">
        <f>IF('PLM001-Active'!#REF!="",'PLM001-Active'!#REF!,LEFT('PLM001-Active'!#REF!,3))</f>
        <v>#REF!</v>
      </c>
      <c r="F444" s="28" t="e">
        <f>DATEVALUE('PLM001-Active'!#REF!)</f>
        <v>#REF!</v>
      </c>
      <c r="G444" s="29" t="e">
        <f>DATEVALUE('PLM001-Active'!#REF!)</f>
        <v>#REF!</v>
      </c>
      <c r="H444" s="16" t="e">
        <f t="shared" si="29"/>
        <v>#REF!</v>
      </c>
      <c r="I444" s="28" t="str">
        <f>IF(ISERROR(DATEVALUE('PLM001-Active'!#REF!)),"",DATEVALUE('PLM001-Active'!#REF!))</f>
        <v/>
      </c>
      <c r="J444" s="29" t="str">
        <f>IF(ISERROR(DATEVALUE('PLM001-Active'!#REF!)),"",DATEVALUE('PLM001-Active'!#REF!))</f>
        <v/>
      </c>
      <c r="K444" s="16" t="str">
        <f t="shared" si="30"/>
        <v/>
      </c>
      <c r="L444" s="49" t="e">
        <f>'PLM001-Active'!#REF!</f>
        <v>#REF!</v>
      </c>
      <c r="M444" s="49" t="e">
        <f>'PLM001-Active'!#REF!</f>
        <v>#REF!</v>
      </c>
      <c r="N444" s="49" t="e">
        <f>'PLM001-Active'!#REF!</f>
        <v>#REF!</v>
      </c>
      <c r="O444" s="94" t="e">
        <f>'PLM001-Active'!#REF!/100</f>
        <v>#REF!</v>
      </c>
      <c r="P444" s="94" t="e">
        <f t="shared" si="31"/>
        <v>#REF!</v>
      </c>
      <c r="Q444" s="63" t="str">
        <f t="shared" ca="1" si="32"/>
        <v/>
      </c>
      <c r="R444" s="76"/>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row>
    <row r="445" spans="1:74" s="43" customFormat="1" ht="12.75" customHeight="1">
      <c r="A445" s="14">
        <v>44.700000000000301</v>
      </c>
      <c r="B445" s="14" t="e">
        <f>'PLM001-Active'!#REF!</f>
        <v>#REF!</v>
      </c>
      <c r="C445" s="14" t="e">
        <f>'PLM001-Active'!#REF!</f>
        <v>#REF!</v>
      </c>
      <c r="D445" s="95" t="e">
        <f>'PLM001-Active'!#REF!</f>
        <v>#REF!</v>
      </c>
      <c r="E445" s="15" t="e">
        <f>IF('PLM001-Active'!#REF!="",'PLM001-Active'!#REF!,LEFT('PLM001-Active'!#REF!,3))</f>
        <v>#REF!</v>
      </c>
      <c r="F445" s="28" t="e">
        <f>DATEVALUE('PLM001-Active'!#REF!)</f>
        <v>#REF!</v>
      </c>
      <c r="G445" s="29" t="e">
        <f>DATEVALUE('PLM001-Active'!#REF!)</f>
        <v>#REF!</v>
      </c>
      <c r="H445" s="16" t="e">
        <f t="shared" si="29"/>
        <v>#REF!</v>
      </c>
      <c r="I445" s="28" t="str">
        <f>IF(ISERROR(DATEVALUE('PLM001-Active'!#REF!)),"",DATEVALUE('PLM001-Active'!#REF!))</f>
        <v/>
      </c>
      <c r="J445" s="29" t="str">
        <f>IF(ISERROR(DATEVALUE('PLM001-Active'!#REF!)),"",DATEVALUE('PLM001-Active'!#REF!))</f>
        <v/>
      </c>
      <c r="K445" s="16" t="str">
        <f t="shared" si="30"/>
        <v/>
      </c>
      <c r="L445" s="49" t="e">
        <f>'PLM001-Active'!#REF!</f>
        <v>#REF!</v>
      </c>
      <c r="M445" s="49" t="e">
        <f>'PLM001-Active'!#REF!</f>
        <v>#REF!</v>
      </c>
      <c r="N445" s="49" t="e">
        <f>'PLM001-Active'!#REF!</f>
        <v>#REF!</v>
      </c>
      <c r="O445" s="94" t="e">
        <f>'PLM001-Active'!#REF!/100</f>
        <v>#REF!</v>
      </c>
      <c r="P445" s="94" t="e">
        <f t="shared" si="31"/>
        <v>#REF!</v>
      </c>
      <c r="Q445" s="63" t="str">
        <f t="shared" ca="1" si="32"/>
        <v/>
      </c>
      <c r="R445" s="76"/>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row>
    <row r="446" spans="1:74" s="43" customFormat="1" ht="12.75" customHeight="1">
      <c r="A446" s="14">
        <v>44.800000000000303</v>
      </c>
      <c r="B446" s="14" t="e">
        <f>'PLM001-Active'!#REF!</f>
        <v>#REF!</v>
      </c>
      <c r="C446" s="14" t="e">
        <f>'PLM001-Active'!#REF!</f>
        <v>#REF!</v>
      </c>
      <c r="D446" s="95" t="e">
        <f>'PLM001-Active'!#REF!</f>
        <v>#REF!</v>
      </c>
      <c r="E446" s="15" t="e">
        <f>IF('PLM001-Active'!#REF!="",'PLM001-Active'!#REF!,LEFT('PLM001-Active'!#REF!,3))</f>
        <v>#REF!</v>
      </c>
      <c r="F446" s="28" t="e">
        <f>DATEVALUE('PLM001-Active'!#REF!)</f>
        <v>#REF!</v>
      </c>
      <c r="G446" s="29" t="e">
        <f>DATEVALUE('PLM001-Active'!#REF!)</f>
        <v>#REF!</v>
      </c>
      <c r="H446" s="16" t="e">
        <f t="shared" si="29"/>
        <v>#REF!</v>
      </c>
      <c r="I446" s="28" t="str">
        <f>IF(ISERROR(DATEVALUE('PLM001-Active'!#REF!)),"",DATEVALUE('PLM001-Active'!#REF!))</f>
        <v/>
      </c>
      <c r="J446" s="29" t="str">
        <f>IF(ISERROR(DATEVALUE('PLM001-Active'!#REF!)),"",DATEVALUE('PLM001-Active'!#REF!))</f>
        <v/>
      </c>
      <c r="K446" s="16" t="str">
        <f t="shared" si="30"/>
        <v/>
      </c>
      <c r="L446" s="49" t="e">
        <f>'PLM001-Active'!#REF!</f>
        <v>#REF!</v>
      </c>
      <c r="M446" s="49" t="e">
        <f>'PLM001-Active'!#REF!</f>
        <v>#REF!</v>
      </c>
      <c r="N446" s="49" t="e">
        <f>'PLM001-Active'!#REF!</f>
        <v>#REF!</v>
      </c>
      <c r="O446" s="94" t="e">
        <f>'PLM001-Active'!#REF!/100</f>
        <v>#REF!</v>
      </c>
      <c r="P446" s="94" t="e">
        <f t="shared" si="31"/>
        <v>#REF!</v>
      </c>
      <c r="Q446" s="63" t="str">
        <f t="shared" ca="1" si="32"/>
        <v/>
      </c>
      <c r="R446" s="76"/>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row>
    <row r="447" spans="1:74" s="43" customFormat="1" ht="12.75" customHeight="1">
      <c r="A447" s="14">
        <v>44.900000000000297</v>
      </c>
      <c r="B447" s="14" t="e">
        <f>'PLM001-Active'!#REF!</f>
        <v>#REF!</v>
      </c>
      <c r="C447" s="14" t="e">
        <f>'PLM001-Active'!#REF!</f>
        <v>#REF!</v>
      </c>
      <c r="D447" s="95" t="e">
        <f>'PLM001-Active'!#REF!</f>
        <v>#REF!</v>
      </c>
      <c r="E447" s="15" t="e">
        <f>IF('PLM001-Active'!#REF!="",'PLM001-Active'!#REF!,LEFT('PLM001-Active'!#REF!,3))</f>
        <v>#REF!</v>
      </c>
      <c r="F447" s="28" t="e">
        <f>DATEVALUE('PLM001-Active'!#REF!)</f>
        <v>#REF!</v>
      </c>
      <c r="G447" s="29" t="e">
        <f>DATEVALUE('PLM001-Active'!#REF!)</f>
        <v>#REF!</v>
      </c>
      <c r="H447" s="16" t="e">
        <f t="shared" si="29"/>
        <v>#REF!</v>
      </c>
      <c r="I447" s="28" t="str">
        <f>IF(ISERROR(DATEVALUE('PLM001-Active'!#REF!)),"",DATEVALUE('PLM001-Active'!#REF!))</f>
        <v/>
      </c>
      <c r="J447" s="29" t="str">
        <f>IF(ISERROR(DATEVALUE('PLM001-Active'!#REF!)),"",DATEVALUE('PLM001-Active'!#REF!))</f>
        <v/>
      </c>
      <c r="K447" s="16" t="str">
        <f t="shared" si="30"/>
        <v/>
      </c>
      <c r="L447" s="49" t="e">
        <f>'PLM001-Active'!#REF!</f>
        <v>#REF!</v>
      </c>
      <c r="M447" s="49" t="e">
        <f>'PLM001-Active'!#REF!</f>
        <v>#REF!</v>
      </c>
      <c r="N447" s="49" t="e">
        <f>'PLM001-Active'!#REF!</f>
        <v>#REF!</v>
      </c>
      <c r="O447" s="94" t="e">
        <f>'PLM001-Active'!#REF!/100</f>
        <v>#REF!</v>
      </c>
      <c r="P447" s="94" t="e">
        <f t="shared" si="31"/>
        <v>#REF!</v>
      </c>
      <c r="Q447" s="63" t="str">
        <f t="shared" ca="1" si="32"/>
        <v/>
      </c>
      <c r="R447" s="76"/>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row>
    <row r="448" spans="1:74" s="43" customFormat="1" ht="12.75" customHeight="1">
      <c r="A448" s="14">
        <v>45.000000000000298</v>
      </c>
      <c r="B448" s="14" t="e">
        <f>'PLM001-Active'!#REF!</f>
        <v>#REF!</v>
      </c>
      <c r="C448" s="14" t="e">
        <f>'PLM001-Active'!#REF!</f>
        <v>#REF!</v>
      </c>
      <c r="D448" s="95" t="e">
        <f>'PLM001-Active'!#REF!</f>
        <v>#REF!</v>
      </c>
      <c r="E448" s="15" t="e">
        <f>IF('PLM001-Active'!#REF!="",'PLM001-Active'!#REF!,LEFT('PLM001-Active'!#REF!,3))</f>
        <v>#REF!</v>
      </c>
      <c r="F448" s="28" t="e">
        <f>DATEVALUE('PLM001-Active'!#REF!)</f>
        <v>#REF!</v>
      </c>
      <c r="G448" s="29" t="e">
        <f>DATEVALUE('PLM001-Active'!#REF!)</f>
        <v>#REF!</v>
      </c>
      <c r="H448" s="16" t="e">
        <f t="shared" si="29"/>
        <v>#REF!</v>
      </c>
      <c r="I448" s="28" t="str">
        <f>IF(ISERROR(DATEVALUE('PLM001-Active'!#REF!)),"",DATEVALUE('PLM001-Active'!#REF!))</f>
        <v/>
      </c>
      <c r="J448" s="29" t="str">
        <f>IF(ISERROR(DATEVALUE('PLM001-Active'!#REF!)),"",DATEVALUE('PLM001-Active'!#REF!))</f>
        <v/>
      </c>
      <c r="K448" s="16" t="str">
        <f t="shared" si="30"/>
        <v/>
      </c>
      <c r="L448" s="49" t="e">
        <f>'PLM001-Active'!#REF!</f>
        <v>#REF!</v>
      </c>
      <c r="M448" s="49" t="e">
        <f>'PLM001-Active'!#REF!</f>
        <v>#REF!</v>
      </c>
      <c r="N448" s="49" t="e">
        <f>'PLM001-Active'!#REF!</f>
        <v>#REF!</v>
      </c>
      <c r="O448" s="94" t="e">
        <f>'PLM001-Active'!#REF!/100</f>
        <v>#REF!</v>
      </c>
      <c r="P448" s="94" t="e">
        <f t="shared" si="31"/>
        <v>#REF!</v>
      </c>
      <c r="Q448" s="63" t="str">
        <f t="shared" ca="1" si="32"/>
        <v/>
      </c>
      <c r="R448" s="76"/>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row>
    <row r="449" spans="1:74" s="43" customFormat="1" ht="12.75" customHeight="1">
      <c r="A449" s="14">
        <v>45.1000000000003</v>
      </c>
      <c r="B449" s="14" t="e">
        <f>'PLM001-Active'!#REF!</f>
        <v>#REF!</v>
      </c>
      <c r="C449" s="14" t="e">
        <f>'PLM001-Active'!#REF!</f>
        <v>#REF!</v>
      </c>
      <c r="D449" s="95" t="e">
        <f>'PLM001-Active'!#REF!</f>
        <v>#REF!</v>
      </c>
      <c r="E449" s="15" t="e">
        <f>IF('PLM001-Active'!#REF!="",'PLM001-Active'!#REF!,LEFT('PLM001-Active'!#REF!,3))</f>
        <v>#REF!</v>
      </c>
      <c r="F449" s="28" t="e">
        <f>DATEVALUE('PLM001-Active'!#REF!)</f>
        <v>#REF!</v>
      </c>
      <c r="G449" s="29" t="e">
        <f>DATEVALUE('PLM001-Active'!#REF!)</f>
        <v>#REF!</v>
      </c>
      <c r="H449" s="16" t="e">
        <f t="shared" si="29"/>
        <v>#REF!</v>
      </c>
      <c r="I449" s="28" t="str">
        <f>IF(ISERROR(DATEVALUE('PLM001-Active'!#REF!)),"",DATEVALUE('PLM001-Active'!#REF!))</f>
        <v/>
      </c>
      <c r="J449" s="29" t="str">
        <f>IF(ISERROR(DATEVALUE('PLM001-Active'!#REF!)),"",DATEVALUE('PLM001-Active'!#REF!))</f>
        <v/>
      </c>
      <c r="K449" s="16" t="str">
        <f t="shared" si="30"/>
        <v/>
      </c>
      <c r="L449" s="49" t="e">
        <f>'PLM001-Active'!#REF!</f>
        <v>#REF!</v>
      </c>
      <c r="M449" s="49" t="e">
        <f>'PLM001-Active'!#REF!</f>
        <v>#REF!</v>
      </c>
      <c r="N449" s="49" t="e">
        <f>'PLM001-Active'!#REF!</f>
        <v>#REF!</v>
      </c>
      <c r="O449" s="94" t="e">
        <f>'PLM001-Active'!#REF!/100</f>
        <v>#REF!</v>
      </c>
      <c r="P449" s="94" t="e">
        <f t="shared" si="31"/>
        <v>#REF!</v>
      </c>
      <c r="Q449" s="63" t="str">
        <f t="shared" ca="1" si="32"/>
        <v/>
      </c>
      <c r="R449" s="76"/>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row>
    <row r="450" spans="1:74" s="43" customFormat="1" ht="12.75" customHeight="1">
      <c r="A450" s="14">
        <v>45.200000000000301</v>
      </c>
      <c r="B450" s="14" t="e">
        <f>'PLM001-Active'!#REF!</f>
        <v>#REF!</v>
      </c>
      <c r="C450" s="14" t="e">
        <f>'PLM001-Active'!#REF!</f>
        <v>#REF!</v>
      </c>
      <c r="D450" s="95" t="e">
        <f>'PLM001-Active'!#REF!</f>
        <v>#REF!</v>
      </c>
      <c r="E450" s="15" t="e">
        <f>IF('PLM001-Active'!#REF!="",'PLM001-Active'!#REF!,LEFT('PLM001-Active'!#REF!,3))</f>
        <v>#REF!</v>
      </c>
      <c r="F450" s="28" t="e">
        <f>DATEVALUE('PLM001-Active'!#REF!)</f>
        <v>#REF!</v>
      </c>
      <c r="G450" s="29" t="e">
        <f>DATEVALUE('PLM001-Active'!#REF!)</f>
        <v>#REF!</v>
      </c>
      <c r="H450" s="16" t="e">
        <f t="shared" si="29"/>
        <v>#REF!</v>
      </c>
      <c r="I450" s="28" t="str">
        <f>IF(ISERROR(DATEVALUE('PLM001-Active'!#REF!)),"",DATEVALUE('PLM001-Active'!#REF!))</f>
        <v/>
      </c>
      <c r="J450" s="29" t="str">
        <f>IF(ISERROR(DATEVALUE('PLM001-Active'!#REF!)),"",DATEVALUE('PLM001-Active'!#REF!))</f>
        <v/>
      </c>
      <c r="K450" s="16" t="str">
        <f>IF(ISERROR(IF(OR(J450=0,I450=0)," - ",NETWORKDAYS(I450,J450))),"",IF(OR(J450=0,I450=0)," - ",NETWORKDAYS(I450,J450)))</f>
        <v/>
      </c>
      <c r="L450" s="49" t="e">
        <f>'PLM001-Active'!#REF!</f>
        <v>#REF!</v>
      </c>
      <c r="M450" s="49" t="e">
        <f>'PLM001-Active'!#REF!</f>
        <v>#REF!</v>
      </c>
      <c r="N450" s="49" t="e">
        <f>'PLM001-Active'!#REF!</f>
        <v>#REF!</v>
      </c>
      <c r="O450" s="94" t="e">
        <f>'PLM001-Active'!#REF!/100</f>
        <v>#REF!</v>
      </c>
      <c r="P450" s="94" t="e">
        <f t="shared" si="31"/>
        <v>#REF!</v>
      </c>
      <c r="Q450" s="63" t="str">
        <f t="shared" ca="1" si="32"/>
        <v/>
      </c>
      <c r="R450" s="76"/>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row>
    <row r="451" spans="1:74" s="43" customFormat="1" ht="12.75" customHeight="1">
      <c r="A451" s="14">
        <v>45.300000000000303</v>
      </c>
      <c r="B451" s="14" t="e">
        <f>'PLM001-Active'!#REF!</f>
        <v>#REF!</v>
      </c>
      <c r="C451" s="14" t="e">
        <f>'PLM001-Active'!#REF!</f>
        <v>#REF!</v>
      </c>
      <c r="D451" s="95" t="e">
        <f>'PLM001-Active'!#REF!</f>
        <v>#REF!</v>
      </c>
      <c r="E451" s="15" t="e">
        <f>IF('PLM001-Active'!#REF!="",'PLM001-Active'!#REF!,LEFT('PLM001-Active'!#REF!,3))</f>
        <v>#REF!</v>
      </c>
      <c r="F451" s="28" t="e">
        <f>DATEVALUE('PLM001-Active'!#REF!)</f>
        <v>#REF!</v>
      </c>
      <c r="G451" s="29" t="e">
        <f>DATEVALUE('PLM001-Active'!#REF!)</f>
        <v>#REF!</v>
      </c>
      <c r="H451" s="16" t="e">
        <f t="shared" si="29"/>
        <v>#REF!</v>
      </c>
      <c r="I451" s="28" t="str">
        <f>IF(ISERROR(DATEVALUE('PLM001-Active'!#REF!)),"",DATEVALUE('PLM001-Active'!#REF!))</f>
        <v/>
      </c>
      <c r="J451" s="29" t="str">
        <f>IF(ISERROR(DATEVALUE('PLM001-Active'!#REF!)),"",DATEVALUE('PLM001-Active'!#REF!))</f>
        <v/>
      </c>
      <c r="K451" s="16" t="str">
        <f t="shared" si="30"/>
        <v/>
      </c>
      <c r="L451" s="49" t="e">
        <f>'PLM001-Active'!#REF!</f>
        <v>#REF!</v>
      </c>
      <c r="M451" s="49" t="e">
        <f>'PLM001-Active'!#REF!</f>
        <v>#REF!</v>
      </c>
      <c r="N451" s="49" t="e">
        <f>'PLM001-Active'!#REF!</f>
        <v>#REF!</v>
      </c>
      <c r="O451" s="94" t="e">
        <f>'PLM001-Active'!#REF!/100</f>
        <v>#REF!</v>
      </c>
      <c r="P451" s="94" t="e">
        <f t="shared" si="31"/>
        <v>#REF!</v>
      </c>
      <c r="Q451" s="63" t="str">
        <f t="shared" ca="1" si="32"/>
        <v/>
      </c>
      <c r="R451" s="76"/>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row>
    <row r="452" spans="1:74" s="43" customFormat="1" ht="12.75" customHeight="1">
      <c r="A452" s="14">
        <v>45.400000000000297</v>
      </c>
      <c r="B452" s="14" t="e">
        <f>'PLM001-Active'!#REF!</f>
        <v>#REF!</v>
      </c>
      <c r="C452" s="14" t="e">
        <f>'PLM001-Active'!#REF!</f>
        <v>#REF!</v>
      </c>
      <c r="D452" s="95" t="e">
        <f>'PLM001-Active'!#REF!</f>
        <v>#REF!</v>
      </c>
      <c r="E452" s="15" t="e">
        <f>IF('PLM001-Active'!#REF!="",'PLM001-Active'!#REF!,LEFT('PLM001-Active'!#REF!,3))</f>
        <v>#REF!</v>
      </c>
      <c r="F452" s="28" t="e">
        <f>DATEVALUE('PLM001-Active'!#REF!)</f>
        <v>#REF!</v>
      </c>
      <c r="G452" s="29" t="e">
        <f>DATEVALUE('PLM001-Active'!#REF!)</f>
        <v>#REF!</v>
      </c>
      <c r="H452" s="16" t="e">
        <f t="shared" si="29"/>
        <v>#REF!</v>
      </c>
      <c r="I452" s="28" t="str">
        <f>IF(ISERROR(DATEVALUE('PLM001-Active'!#REF!)),"",DATEVALUE('PLM001-Active'!#REF!))</f>
        <v/>
      </c>
      <c r="J452" s="29" t="str">
        <f>IF(ISERROR(DATEVALUE('PLM001-Active'!#REF!)),"",DATEVALUE('PLM001-Active'!#REF!))</f>
        <v/>
      </c>
      <c r="K452" s="16" t="str">
        <f t="shared" si="30"/>
        <v/>
      </c>
      <c r="L452" s="49" t="e">
        <f>'PLM001-Active'!#REF!</f>
        <v>#REF!</v>
      </c>
      <c r="M452" s="49" t="e">
        <f>'PLM001-Active'!#REF!</f>
        <v>#REF!</v>
      </c>
      <c r="N452" s="49" t="e">
        <f>'PLM001-Active'!#REF!</f>
        <v>#REF!</v>
      </c>
      <c r="O452" s="94" t="e">
        <f>'PLM001-Active'!#REF!/100</f>
        <v>#REF!</v>
      </c>
      <c r="P452" s="94" t="e">
        <f t="shared" si="31"/>
        <v>#REF!</v>
      </c>
      <c r="Q452" s="63" t="str">
        <f t="shared" ca="1" si="32"/>
        <v/>
      </c>
      <c r="R452" s="76"/>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row>
    <row r="453" spans="1:74" s="43" customFormat="1" ht="12.75" customHeight="1">
      <c r="A453" s="14">
        <v>45.500000000000298</v>
      </c>
      <c r="B453" s="14" t="e">
        <f>'PLM001-Active'!#REF!</f>
        <v>#REF!</v>
      </c>
      <c r="C453" s="14" t="e">
        <f>'PLM001-Active'!#REF!</f>
        <v>#REF!</v>
      </c>
      <c r="D453" s="95" t="e">
        <f>'PLM001-Active'!#REF!</f>
        <v>#REF!</v>
      </c>
      <c r="E453" s="15" t="e">
        <f>IF('PLM001-Active'!#REF!="",'PLM001-Active'!#REF!,LEFT('PLM001-Active'!#REF!,3))</f>
        <v>#REF!</v>
      </c>
      <c r="F453" s="28" t="e">
        <f>DATEVALUE('PLM001-Active'!#REF!)</f>
        <v>#REF!</v>
      </c>
      <c r="G453" s="29" t="e">
        <f>DATEVALUE('PLM001-Active'!#REF!)</f>
        <v>#REF!</v>
      </c>
      <c r="H453" s="16" t="e">
        <f t="shared" si="29"/>
        <v>#REF!</v>
      </c>
      <c r="I453" s="28" t="str">
        <f>IF(ISERROR(DATEVALUE('PLM001-Active'!#REF!)),"",DATEVALUE('PLM001-Active'!#REF!))</f>
        <v/>
      </c>
      <c r="J453" s="29" t="str">
        <f>IF(ISERROR(DATEVALUE('PLM001-Active'!#REF!)),"",DATEVALUE('PLM001-Active'!#REF!))</f>
        <v/>
      </c>
      <c r="K453" s="16" t="str">
        <f t="shared" si="30"/>
        <v/>
      </c>
      <c r="L453" s="49" t="e">
        <f>'PLM001-Active'!#REF!</f>
        <v>#REF!</v>
      </c>
      <c r="M453" s="49" t="e">
        <f>'PLM001-Active'!#REF!</f>
        <v>#REF!</v>
      </c>
      <c r="N453" s="49" t="e">
        <f>'PLM001-Active'!#REF!</f>
        <v>#REF!</v>
      </c>
      <c r="O453" s="94" t="e">
        <f>'PLM001-Active'!#REF!/100</f>
        <v>#REF!</v>
      </c>
      <c r="P453" s="94" t="e">
        <f t="shared" si="31"/>
        <v>#REF!</v>
      </c>
      <c r="Q453" s="63" t="str">
        <f t="shared" ca="1" si="32"/>
        <v/>
      </c>
      <c r="R453" s="76"/>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row>
    <row r="454" spans="1:74" s="43" customFormat="1" ht="12.75" customHeight="1">
      <c r="A454" s="14">
        <v>45.6000000000003</v>
      </c>
      <c r="B454" s="14" t="e">
        <f>'PLM001-Active'!#REF!</f>
        <v>#REF!</v>
      </c>
      <c r="C454" s="14" t="e">
        <f>'PLM001-Active'!#REF!</f>
        <v>#REF!</v>
      </c>
      <c r="D454" s="95" t="e">
        <f>'PLM001-Active'!#REF!</f>
        <v>#REF!</v>
      </c>
      <c r="E454" s="15" t="e">
        <f>IF('PLM001-Active'!#REF!="",'PLM001-Active'!#REF!,LEFT('PLM001-Active'!#REF!,3))</f>
        <v>#REF!</v>
      </c>
      <c r="F454" s="28" t="e">
        <f>DATEVALUE('PLM001-Active'!#REF!)</f>
        <v>#REF!</v>
      </c>
      <c r="G454" s="29" t="e">
        <f>DATEVALUE('PLM001-Active'!#REF!)</f>
        <v>#REF!</v>
      </c>
      <c r="H454" s="16" t="e">
        <f t="shared" si="29"/>
        <v>#REF!</v>
      </c>
      <c r="I454" s="28" t="str">
        <f>IF(ISERROR(DATEVALUE('PLM001-Active'!#REF!)),"",DATEVALUE('PLM001-Active'!#REF!))</f>
        <v/>
      </c>
      <c r="J454" s="29" t="str">
        <f>IF(ISERROR(DATEVALUE('PLM001-Active'!#REF!)),"",DATEVALUE('PLM001-Active'!#REF!))</f>
        <v/>
      </c>
      <c r="K454" s="16" t="str">
        <f t="shared" si="30"/>
        <v/>
      </c>
      <c r="L454" s="49" t="e">
        <f>'PLM001-Active'!#REF!</f>
        <v>#REF!</v>
      </c>
      <c r="M454" s="49" t="e">
        <f>'PLM001-Active'!#REF!</f>
        <v>#REF!</v>
      </c>
      <c r="N454" s="49" t="e">
        <f>'PLM001-Active'!#REF!</f>
        <v>#REF!</v>
      </c>
      <c r="O454" s="94" t="e">
        <f>'PLM001-Active'!#REF!/100</f>
        <v>#REF!</v>
      </c>
      <c r="P454" s="94" t="e">
        <f t="shared" si="31"/>
        <v>#REF!</v>
      </c>
      <c r="Q454" s="63" t="str">
        <f t="shared" ca="1" si="32"/>
        <v/>
      </c>
      <c r="R454" s="76"/>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row>
    <row r="455" spans="1:74" s="43" customFormat="1" ht="12.75" customHeight="1">
      <c r="A455" s="14">
        <v>45.700000000000301</v>
      </c>
      <c r="B455" s="14" t="e">
        <f>'PLM001-Active'!#REF!</f>
        <v>#REF!</v>
      </c>
      <c r="C455" s="14" t="e">
        <f>'PLM001-Active'!#REF!</f>
        <v>#REF!</v>
      </c>
      <c r="D455" s="95" t="e">
        <f>'PLM001-Active'!#REF!</f>
        <v>#REF!</v>
      </c>
      <c r="E455" s="15" t="e">
        <f>IF('PLM001-Active'!#REF!="",'PLM001-Active'!#REF!,LEFT('PLM001-Active'!#REF!,3))</f>
        <v>#REF!</v>
      </c>
      <c r="F455" s="28" t="e">
        <f>DATEVALUE('PLM001-Active'!#REF!)</f>
        <v>#REF!</v>
      </c>
      <c r="G455" s="29" t="e">
        <f>DATEVALUE('PLM001-Active'!#REF!)</f>
        <v>#REF!</v>
      </c>
      <c r="H455" s="16" t="e">
        <f t="shared" si="29"/>
        <v>#REF!</v>
      </c>
      <c r="I455" s="28" t="str">
        <f>IF(ISERROR(DATEVALUE('PLM001-Active'!#REF!)),"",DATEVALUE('PLM001-Active'!#REF!))</f>
        <v/>
      </c>
      <c r="J455" s="29" t="str">
        <f>IF(ISERROR(DATEVALUE('PLM001-Active'!#REF!)),"",DATEVALUE('PLM001-Active'!#REF!))</f>
        <v/>
      </c>
      <c r="K455" s="16" t="str">
        <f t="shared" si="30"/>
        <v/>
      </c>
      <c r="L455" s="49" t="e">
        <f>'PLM001-Active'!#REF!</f>
        <v>#REF!</v>
      </c>
      <c r="M455" s="49" t="e">
        <f>'PLM001-Active'!#REF!</f>
        <v>#REF!</v>
      </c>
      <c r="N455" s="49" t="e">
        <f>'PLM001-Active'!#REF!</f>
        <v>#REF!</v>
      </c>
      <c r="O455" s="94" t="e">
        <f>'PLM001-Active'!#REF!/100</f>
        <v>#REF!</v>
      </c>
      <c r="P455" s="94" t="e">
        <f t="shared" si="31"/>
        <v>#REF!</v>
      </c>
      <c r="Q455" s="63" t="str">
        <f t="shared" ca="1" si="32"/>
        <v/>
      </c>
      <c r="R455" s="76"/>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row>
    <row r="456" spans="1:74" s="43" customFormat="1" ht="12.75" customHeight="1">
      <c r="A456" s="14">
        <v>45.800000000000303</v>
      </c>
      <c r="B456" s="14" t="e">
        <f>'PLM001-Active'!#REF!</f>
        <v>#REF!</v>
      </c>
      <c r="C456" s="14" t="e">
        <f>'PLM001-Active'!#REF!</f>
        <v>#REF!</v>
      </c>
      <c r="D456" s="95" t="e">
        <f>'PLM001-Active'!#REF!</f>
        <v>#REF!</v>
      </c>
      <c r="E456" s="15" t="e">
        <f>IF('PLM001-Active'!#REF!="",'PLM001-Active'!#REF!,LEFT('PLM001-Active'!#REF!,3))</f>
        <v>#REF!</v>
      </c>
      <c r="F456" s="28" t="e">
        <f>DATEVALUE('PLM001-Active'!#REF!)</f>
        <v>#REF!</v>
      </c>
      <c r="G456" s="29" t="e">
        <f>DATEVALUE('PLM001-Active'!#REF!)</f>
        <v>#REF!</v>
      </c>
      <c r="H456" s="16" t="e">
        <f t="shared" ref="H456:H519" si="33">IF(OR(G456=0,F456=0)," - ",NETWORKDAYS(F456,G456))</f>
        <v>#REF!</v>
      </c>
      <c r="I456" s="28" t="str">
        <f>IF(ISERROR(DATEVALUE('PLM001-Active'!#REF!)),"",DATEVALUE('PLM001-Active'!#REF!))</f>
        <v/>
      </c>
      <c r="J456" s="29" t="str">
        <f>IF(ISERROR(DATEVALUE('PLM001-Active'!#REF!)),"",DATEVALUE('PLM001-Active'!#REF!))</f>
        <v/>
      </c>
      <c r="K456" s="16" t="str">
        <f t="shared" si="30"/>
        <v/>
      </c>
      <c r="L456" s="49" t="e">
        <f>'PLM001-Active'!#REF!</f>
        <v>#REF!</v>
      </c>
      <c r="M456" s="49" t="e">
        <f>'PLM001-Active'!#REF!</f>
        <v>#REF!</v>
      </c>
      <c r="N456" s="49" t="e">
        <f>'PLM001-Active'!#REF!</f>
        <v>#REF!</v>
      </c>
      <c r="O456" s="94" t="e">
        <f>'PLM001-Active'!#REF!/100</f>
        <v>#REF!</v>
      </c>
      <c r="P456" s="94" t="e">
        <f t="shared" si="31"/>
        <v>#REF!</v>
      </c>
      <c r="Q456" s="63" t="str">
        <f t="shared" ca="1" si="32"/>
        <v/>
      </c>
      <c r="R456" s="76"/>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row>
    <row r="457" spans="1:74" s="43" customFormat="1" ht="12.75" customHeight="1">
      <c r="A457" s="14">
        <v>45.900000000000297</v>
      </c>
      <c r="B457" s="14" t="e">
        <f>'PLM001-Active'!#REF!</f>
        <v>#REF!</v>
      </c>
      <c r="C457" s="14" t="e">
        <f>'PLM001-Active'!#REF!</f>
        <v>#REF!</v>
      </c>
      <c r="D457" s="95" t="e">
        <f>'PLM001-Active'!#REF!</f>
        <v>#REF!</v>
      </c>
      <c r="E457" s="15" t="e">
        <f>IF('PLM001-Active'!#REF!="",'PLM001-Active'!#REF!,LEFT('PLM001-Active'!#REF!,3))</f>
        <v>#REF!</v>
      </c>
      <c r="F457" s="28" t="e">
        <f>DATEVALUE('PLM001-Active'!#REF!)</f>
        <v>#REF!</v>
      </c>
      <c r="G457" s="29" t="e">
        <f>DATEVALUE('PLM001-Active'!#REF!)</f>
        <v>#REF!</v>
      </c>
      <c r="H457" s="16" t="e">
        <f t="shared" si="33"/>
        <v>#REF!</v>
      </c>
      <c r="I457" s="28" t="str">
        <f>IF(ISERROR(DATEVALUE('PLM001-Active'!#REF!)),"",DATEVALUE('PLM001-Active'!#REF!))</f>
        <v/>
      </c>
      <c r="J457" s="29" t="str">
        <f>IF(ISERROR(DATEVALUE('PLM001-Active'!#REF!)),"",DATEVALUE('PLM001-Active'!#REF!))</f>
        <v/>
      </c>
      <c r="K457" s="16" t="str">
        <f t="shared" si="30"/>
        <v/>
      </c>
      <c r="L457" s="49" t="e">
        <f>'PLM001-Active'!#REF!</f>
        <v>#REF!</v>
      </c>
      <c r="M457" s="49" t="e">
        <f>'PLM001-Active'!#REF!</f>
        <v>#REF!</v>
      </c>
      <c r="N457" s="49" t="e">
        <f>'PLM001-Active'!#REF!</f>
        <v>#REF!</v>
      </c>
      <c r="O457" s="94" t="e">
        <f>'PLM001-Active'!#REF!/100</f>
        <v>#REF!</v>
      </c>
      <c r="P457" s="94" t="e">
        <f t="shared" si="31"/>
        <v>#REF!</v>
      </c>
      <c r="Q457" s="63" t="str">
        <f t="shared" ca="1" si="32"/>
        <v/>
      </c>
      <c r="R457" s="76"/>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row>
    <row r="458" spans="1:74" s="43" customFormat="1" ht="12.75" customHeight="1">
      <c r="A458" s="14">
        <v>46.000000000000298</v>
      </c>
      <c r="B458" s="14" t="e">
        <f>'PLM001-Active'!#REF!</f>
        <v>#REF!</v>
      </c>
      <c r="C458" s="14" t="e">
        <f>'PLM001-Active'!#REF!</f>
        <v>#REF!</v>
      </c>
      <c r="D458" s="95" t="e">
        <f>'PLM001-Active'!#REF!</f>
        <v>#REF!</v>
      </c>
      <c r="E458" s="15" t="e">
        <f>IF('PLM001-Active'!#REF!="",'PLM001-Active'!#REF!,LEFT('PLM001-Active'!#REF!,3))</f>
        <v>#REF!</v>
      </c>
      <c r="F458" s="28" t="e">
        <f>DATEVALUE('PLM001-Active'!#REF!)</f>
        <v>#REF!</v>
      </c>
      <c r="G458" s="29" t="e">
        <f>DATEVALUE('PLM001-Active'!#REF!)</f>
        <v>#REF!</v>
      </c>
      <c r="H458" s="16" t="e">
        <f t="shared" si="33"/>
        <v>#REF!</v>
      </c>
      <c r="I458" s="28" t="str">
        <f>IF(ISERROR(DATEVALUE('PLM001-Active'!#REF!)),"",DATEVALUE('PLM001-Active'!#REF!))</f>
        <v/>
      </c>
      <c r="J458" s="29" t="str">
        <f>IF(ISERROR(DATEVALUE('PLM001-Active'!#REF!)),"",DATEVALUE('PLM001-Active'!#REF!))</f>
        <v/>
      </c>
      <c r="K458" s="16" t="str">
        <f t="shared" ref="K458:K478" si="34">IF(ISERROR(IF(OR(J458=0,I458=0)," - ",NETWORKDAYS(I458,J458))),"",IF(OR(J458=0,I458=0)," - ",NETWORKDAYS(I458,J458)))</f>
        <v/>
      </c>
      <c r="L458" s="49" t="e">
        <f>'PLM001-Active'!#REF!</f>
        <v>#REF!</v>
      </c>
      <c r="M458" s="49" t="e">
        <f>'PLM001-Active'!#REF!</f>
        <v>#REF!</v>
      </c>
      <c r="N458" s="49" t="e">
        <f>'PLM001-Active'!#REF!</f>
        <v>#REF!</v>
      </c>
      <c r="O458" s="94" t="e">
        <f>'PLM001-Active'!#REF!/100</f>
        <v>#REF!</v>
      </c>
      <c r="P458" s="94" t="e">
        <f t="shared" ref="P458:P521" si="35">IF(OR(AND(O458&gt;0%,I458=""),AND(O458=0%,I458&lt;&gt;""),AND(O458=0%,I458="",M458&lt;&gt;0)),"操作異常","")</f>
        <v>#REF!</v>
      </c>
      <c r="Q458" s="63" t="str">
        <f t="shared" ref="Q458:Q521" ca="1" si="36">IFERROR(IF(I458="","任務異常 "&amp;DATEDIF(F458,TODAY(),"d")&amp;" 天",IF(AND(TODAY()&gt;G458,O458&lt;&gt;100%),"任務異常 "&amp;DATEDIF(G458,TODAY(),"d")&amp;" 天","")),"")</f>
        <v/>
      </c>
      <c r="R458" s="76"/>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row>
    <row r="459" spans="1:74" s="43" customFormat="1" ht="12.75" customHeight="1">
      <c r="A459" s="14">
        <v>46.1000000000003</v>
      </c>
      <c r="B459" s="14" t="e">
        <f>'PLM001-Active'!#REF!</f>
        <v>#REF!</v>
      </c>
      <c r="C459" s="14" t="e">
        <f>'PLM001-Active'!#REF!</f>
        <v>#REF!</v>
      </c>
      <c r="D459" s="95" t="e">
        <f>'PLM001-Active'!#REF!</f>
        <v>#REF!</v>
      </c>
      <c r="E459" s="15" t="e">
        <f>IF('PLM001-Active'!#REF!="",'PLM001-Active'!#REF!,LEFT('PLM001-Active'!#REF!,3))</f>
        <v>#REF!</v>
      </c>
      <c r="F459" s="28" t="e">
        <f>DATEVALUE('PLM001-Active'!#REF!)</f>
        <v>#REF!</v>
      </c>
      <c r="G459" s="29" t="e">
        <f>DATEVALUE('PLM001-Active'!#REF!)</f>
        <v>#REF!</v>
      </c>
      <c r="H459" s="16" t="e">
        <f t="shared" si="33"/>
        <v>#REF!</v>
      </c>
      <c r="I459" s="28" t="str">
        <f>IF(ISERROR(DATEVALUE('PLM001-Active'!#REF!)),"",DATEVALUE('PLM001-Active'!#REF!))</f>
        <v/>
      </c>
      <c r="J459" s="29" t="str">
        <f>IF(ISERROR(DATEVALUE('PLM001-Active'!#REF!)),"",DATEVALUE('PLM001-Active'!#REF!))</f>
        <v/>
      </c>
      <c r="K459" s="16" t="str">
        <f t="shared" si="34"/>
        <v/>
      </c>
      <c r="L459" s="49" t="e">
        <f>'PLM001-Active'!#REF!</f>
        <v>#REF!</v>
      </c>
      <c r="M459" s="49" t="e">
        <f>'PLM001-Active'!#REF!</f>
        <v>#REF!</v>
      </c>
      <c r="N459" s="49" t="e">
        <f>'PLM001-Active'!#REF!</f>
        <v>#REF!</v>
      </c>
      <c r="O459" s="94" t="e">
        <f>'PLM001-Active'!#REF!/100</f>
        <v>#REF!</v>
      </c>
      <c r="P459" s="94" t="e">
        <f t="shared" si="35"/>
        <v>#REF!</v>
      </c>
      <c r="Q459" s="63" t="str">
        <f t="shared" ca="1" si="36"/>
        <v/>
      </c>
      <c r="R459" s="76"/>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row>
    <row r="460" spans="1:74" s="43" customFormat="1" ht="12.75" customHeight="1">
      <c r="A460" s="14">
        <v>46.200000000000301</v>
      </c>
      <c r="B460" s="14" t="e">
        <f>'PLM001-Active'!#REF!</f>
        <v>#REF!</v>
      </c>
      <c r="C460" s="14" t="e">
        <f>'PLM001-Active'!#REF!</f>
        <v>#REF!</v>
      </c>
      <c r="D460" s="95" t="e">
        <f>'PLM001-Active'!#REF!</f>
        <v>#REF!</v>
      </c>
      <c r="E460" s="15" t="e">
        <f>IF('PLM001-Active'!#REF!="",'PLM001-Active'!#REF!,LEFT('PLM001-Active'!#REF!,3))</f>
        <v>#REF!</v>
      </c>
      <c r="F460" s="28" t="e">
        <f>DATEVALUE('PLM001-Active'!#REF!)</f>
        <v>#REF!</v>
      </c>
      <c r="G460" s="29" t="e">
        <f>DATEVALUE('PLM001-Active'!#REF!)</f>
        <v>#REF!</v>
      </c>
      <c r="H460" s="16" t="e">
        <f t="shared" si="33"/>
        <v>#REF!</v>
      </c>
      <c r="I460" s="28" t="str">
        <f>IF(ISERROR(DATEVALUE('PLM001-Active'!#REF!)),"",DATEVALUE('PLM001-Active'!#REF!))</f>
        <v/>
      </c>
      <c r="J460" s="29" t="str">
        <f>IF(ISERROR(DATEVALUE('PLM001-Active'!#REF!)),"",DATEVALUE('PLM001-Active'!#REF!))</f>
        <v/>
      </c>
      <c r="K460" s="16" t="str">
        <f t="shared" si="34"/>
        <v/>
      </c>
      <c r="L460" s="49" t="e">
        <f>'PLM001-Active'!#REF!</f>
        <v>#REF!</v>
      </c>
      <c r="M460" s="49" t="e">
        <f>'PLM001-Active'!#REF!</f>
        <v>#REF!</v>
      </c>
      <c r="N460" s="49" t="e">
        <f>'PLM001-Active'!#REF!</f>
        <v>#REF!</v>
      </c>
      <c r="O460" s="94" t="e">
        <f>'PLM001-Active'!#REF!/100</f>
        <v>#REF!</v>
      </c>
      <c r="P460" s="94" t="e">
        <f t="shared" si="35"/>
        <v>#REF!</v>
      </c>
      <c r="Q460" s="63" t="str">
        <f t="shared" ca="1" si="36"/>
        <v/>
      </c>
      <c r="R460" s="76"/>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row>
    <row r="461" spans="1:74" s="43" customFormat="1" ht="12.75" customHeight="1">
      <c r="A461" s="14">
        <v>46.300000000000303</v>
      </c>
      <c r="B461" s="14" t="e">
        <f>'PLM001-Active'!#REF!</f>
        <v>#REF!</v>
      </c>
      <c r="C461" s="14" t="e">
        <f>'PLM001-Active'!#REF!</f>
        <v>#REF!</v>
      </c>
      <c r="D461" s="95" t="e">
        <f>'PLM001-Active'!#REF!</f>
        <v>#REF!</v>
      </c>
      <c r="E461" s="15" t="e">
        <f>IF('PLM001-Active'!#REF!="",'PLM001-Active'!#REF!,LEFT('PLM001-Active'!#REF!,3))</f>
        <v>#REF!</v>
      </c>
      <c r="F461" s="28" t="e">
        <f>DATEVALUE('PLM001-Active'!#REF!)</f>
        <v>#REF!</v>
      </c>
      <c r="G461" s="29" t="e">
        <f>DATEVALUE('PLM001-Active'!#REF!)</f>
        <v>#REF!</v>
      </c>
      <c r="H461" s="16" t="e">
        <f t="shared" si="33"/>
        <v>#REF!</v>
      </c>
      <c r="I461" s="28" t="str">
        <f>IF(ISERROR(DATEVALUE('PLM001-Active'!#REF!)),"",DATEVALUE('PLM001-Active'!#REF!))</f>
        <v/>
      </c>
      <c r="J461" s="29" t="str">
        <f>IF(ISERROR(DATEVALUE('PLM001-Active'!#REF!)),"",DATEVALUE('PLM001-Active'!#REF!))</f>
        <v/>
      </c>
      <c r="K461" s="16" t="str">
        <f t="shared" si="34"/>
        <v/>
      </c>
      <c r="L461" s="49" t="e">
        <f>'PLM001-Active'!#REF!</f>
        <v>#REF!</v>
      </c>
      <c r="M461" s="49" t="e">
        <f>'PLM001-Active'!#REF!</f>
        <v>#REF!</v>
      </c>
      <c r="N461" s="49" t="e">
        <f>'PLM001-Active'!#REF!</f>
        <v>#REF!</v>
      </c>
      <c r="O461" s="94" t="e">
        <f>'PLM001-Active'!#REF!/100</f>
        <v>#REF!</v>
      </c>
      <c r="P461" s="94" t="e">
        <f t="shared" si="35"/>
        <v>#REF!</v>
      </c>
      <c r="Q461" s="63" t="str">
        <f t="shared" ca="1" si="36"/>
        <v/>
      </c>
      <c r="R461" s="76"/>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row>
    <row r="462" spans="1:74" s="43" customFormat="1" ht="12.75" customHeight="1">
      <c r="A462" s="14">
        <v>46.400000000000297</v>
      </c>
      <c r="B462" s="14" t="e">
        <f>'PLM001-Active'!#REF!</f>
        <v>#REF!</v>
      </c>
      <c r="C462" s="14" t="e">
        <f>'PLM001-Active'!#REF!</f>
        <v>#REF!</v>
      </c>
      <c r="D462" s="95" t="e">
        <f>'PLM001-Active'!#REF!</f>
        <v>#REF!</v>
      </c>
      <c r="E462" s="15" t="e">
        <f>IF('PLM001-Active'!#REF!="",'PLM001-Active'!#REF!,LEFT('PLM001-Active'!#REF!,3))</f>
        <v>#REF!</v>
      </c>
      <c r="F462" s="28" t="e">
        <f>DATEVALUE('PLM001-Active'!#REF!)</f>
        <v>#REF!</v>
      </c>
      <c r="G462" s="29" t="e">
        <f>DATEVALUE('PLM001-Active'!#REF!)</f>
        <v>#REF!</v>
      </c>
      <c r="H462" s="16" t="e">
        <f t="shared" si="33"/>
        <v>#REF!</v>
      </c>
      <c r="I462" s="28" t="str">
        <f>IF(ISERROR(DATEVALUE('PLM001-Active'!#REF!)),"",DATEVALUE('PLM001-Active'!#REF!))</f>
        <v/>
      </c>
      <c r="J462" s="29" t="str">
        <f>IF(ISERROR(DATEVALUE('PLM001-Active'!#REF!)),"",DATEVALUE('PLM001-Active'!#REF!))</f>
        <v/>
      </c>
      <c r="K462" s="16" t="str">
        <f t="shared" si="34"/>
        <v/>
      </c>
      <c r="L462" s="49" t="e">
        <f>'PLM001-Active'!#REF!</f>
        <v>#REF!</v>
      </c>
      <c r="M462" s="49" t="e">
        <f>'PLM001-Active'!#REF!</f>
        <v>#REF!</v>
      </c>
      <c r="N462" s="49" t="e">
        <f>'PLM001-Active'!#REF!</f>
        <v>#REF!</v>
      </c>
      <c r="O462" s="94" t="e">
        <f>'PLM001-Active'!#REF!/100</f>
        <v>#REF!</v>
      </c>
      <c r="P462" s="94" t="e">
        <f t="shared" si="35"/>
        <v>#REF!</v>
      </c>
      <c r="Q462" s="63" t="str">
        <f t="shared" ca="1" si="36"/>
        <v/>
      </c>
      <c r="R462" s="76"/>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row>
    <row r="463" spans="1:74" s="43" customFormat="1" ht="12.75" customHeight="1">
      <c r="A463" s="14">
        <v>46.500000000000298</v>
      </c>
      <c r="B463" s="14" t="e">
        <f>'PLM001-Active'!#REF!</f>
        <v>#REF!</v>
      </c>
      <c r="C463" s="14" t="e">
        <f>'PLM001-Active'!#REF!</f>
        <v>#REF!</v>
      </c>
      <c r="D463" s="95" t="e">
        <f>'PLM001-Active'!#REF!</f>
        <v>#REF!</v>
      </c>
      <c r="E463" s="15" t="e">
        <f>IF('PLM001-Active'!#REF!="",'PLM001-Active'!#REF!,LEFT('PLM001-Active'!#REF!,3))</f>
        <v>#REF!</v>
      </c>
      <c r="F463" s="28" t="e">
        <f>DATEVALUE('PLM001-Active'!#REF!)</f>
        <v>#REF!</v>
      </c>
      <c r="G463" s="29" t="e">
        <f>DATEVALUE('PLM001-Active'!#REF!)</f>
        <v>#REF!</v>
      </c>
      <c r="H463" s="16" t="e">
        <f t="shared" si="33"/>
        <v>#REF!</v>
      </c>
      <c r="I463" s="28" t="str">
        <f>IF(ISERROR(DATEVALUE('PLM001-Active'!#REF!)),"",DATEVALUE('PLM001-Active'!#REF!))</f>
        <v/>
      </c>
      <c r="J463" s="29" t="str">
        <f>IF(ISERROR(DATEVALUE('PLM001-Active'!#REF!)),"",DATEVALUE('PLM001-Active'!#REF!))</f>
        <v/>
      </c>
      <c r="K463" s="16" t="str">
        <f t="shared" si="34"/>
        <v/>
      </c>
      <c r="L463" s="49" t="e">
        <f>'PLM001-Active'!#REF!</f>
        <v>#REF!</v>
      </c>
      <c r="M463" s="49" t="e">
        <f>'PLM001-Active'!#REF!</f>
        <v>#REF!</v>
      </c>
      <c r="N463" s="49" t="e">
        <f>'PLM001-Active'!#REF!</f>
        <v>#REF!</v>
      </c>
      <c r="O463" s="94" t="e">
        <f>'PLM001-Active'!#REF!/100</f>
        <v>#REF!</v>
      </c>
      <c r="P463" s="94" t="e">
        <f t="shared" si="35"/>
        <v>#REF!</v>
      </c>
      <c r="Q463" s="63" t="str">
        <f t="shared" ca="1" si="36"/>
        <v/>
      </c>
      <c r="R463" s="76"/>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row>
    <row r="464" spans="1:74" s="43" customFormat="1" ht="12.75" customHeight="1">
      <c r="A464" s="14">
        <v>46.6000000000003</v>
      </c>
      <c r="B464" s="14" t="e">
        <f>'PLM001-Active'!#REF!</f>
        <v>#REF!</v>
      </c>
      <c r="C464" s="14" t="e">
        <f>'PLM001-Active'!#REF!</f>
        <v>#REF!</v>
      </c>
      <c r="D464" s="95" t="e">
        <f>'PLM001-Active'!#REF!</f>
        <v>#REF!</v>
      </c>
      <c r="E464" s="15" t="e">
        <f>IF('PLM001-Active'!#REF!="",'PLM001-Active'!#REF!,LEFT('PLM001-Active'!#REF!,3))</f>
        <v>#REF!</v>
      </c>
      <c r="F464" s="28" t="e">
        <f>DATEVALUE('PLM001-Active'!#REF!)</f>
        <v>#REF!</v>
      </c>
      <c r="G464" s="29" t="e">
        <f>DATEVALUE('PLM001-Active'!#REF!)</f>
        <v>#REF!</v>
      </c>
      <c r="H464" s="16" t="e">
        <f t="shared" si="33"/>
        <v>#REF!</v>
      </c>
      <c r="I464" s="28" t="str">
        <f>IF(ISERROR(DATEVALUE('PLM001-Active'!#REF!)),"",DATEVALUE('PLM001-Active'!#REF!))</f>
        <v/>
      </c>
      <c r="J464" s="29" t="str">
        <f>IF(ISERROR(DATEVALUE('PLM001-Active'!#REF!)),"",DATEVALUE('PLM001-Active'!#REF!))</f>
        <v/>
      </c>
      <c r="K464" s="16" t="str">
        <f t="shared" si="34"/>
        <v/>
      </c>
      <c r="L464" s="49" t="e">
        <f>'PLM001-Active'!#REF!</f>
        <v>#REF!</v>
      </c>
      <c r="M464" s="49" t="e">
        <f>'PLM001-Active'!#REF!</f>
        <v>#REF!</v>
      </c>
      <c r="N464" s="49" t="e">
        <f>'PLM001-Active'!#REF!</f>
        <v>#REF!</v>
      </c>
      <c r="O464" s="94" t="e">
        <f>'PLM001-Active'!#REF!/100</f>
        <v>#REF!</v>
      </c>
      <c r="P464" s="94" t="e">
        <f t="shared" si="35"/>
        <v>#REF!</v>
      </c>
      <c r="Q464" s="63" t="str">
        <f t="shared" ca="1" si="36"/>
        <v/>
      </c>
      <c r="R464" s="76"/>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row>
    <row r="465" spans="1:74" s="43" customFormat="1" ht="12.75" customHeight="1">
      <c r="A465" s="14">
        <v>46.700000000000301</v>
      </c>
      <c r="B465" s="14" t="e">
        <f>'PLM001-Active'!#REF!</f>
        <v>#REF!</v>
      </c>
      <c r="C465" s="14" t="e">
        <f>'PLM001-Active'!#REF!</f>
        <v>#REF!</v>
      </c>
      <c r="D465" s="95" t="e">
        <f>'PLM001-Active'!#REF!</f>
        <v>#REF!</v>
      </c>
      <c r="E465" s="15" t="e">
        <f>IF('PLM001-Active'!#REF!="",'PLM001-Active'!#REF!,LEFT('PLM001-Active'!#REF!,3))</f>
        <v>#REF!</v>
      </c>
      <c r="F465" s="28" t="e">
        <f>DATEVALUE('PLM001-Active'!#REF!)</f>
        <v>#REF!</v>
      </c>
      <c r="G465" s="29" t="e">
        <f>DATEVALUE('PLM001-Active'!#REF!)</f>
        <v>#REF!</v>
      </c>
      <c r="H465" s="16" t="e">
        <f t="shared" si="33"/>
        <v>#REF!</v>
      </c>
      <c r="I465" s="28" t="str">
        <f>IF(ISERROR(DATEVALUE('PLM001-Active'!#REF!)),"",DATEVALUE('PLM001-Active'!#REF!))</f>
        <v/>
      </c>
      <c r="J465" s="29" t="str">
        <f>IF(ISERROR(DATEVALUE('PLM001-Active'!#REF!)),"",DATEVALUE('PLM001-Active'!#REF!))</f>
        <v/>
      </c>
      <c r="K465" s="16" t="str">
        <f t="shared" si="34"/>
        <v/>
      </c>
      <c r="L465" s="49" t="e">
        <f>'PLM001-Active'!#REF!</f>
        <v>#REF!</v>
      </c>
      <c r="M465" s="49" t="e">
        <f>'PLM001-Active'!#REF!</f>
        <v>#REF!</v>
      </c>
      <c r="N465" s="49" t="e">
        <f>'PLM001-Active'!#REF!</f>
        <v>#REF!</v>
      </c>
      <c r="O465" s="94" t="e">
        <f>'PLM001-Active'!#REF!/100</f>
        <v>#REF!</v>
      </c>
      <c r="P465" s="94" t="e">
        <f t="shared" si="35"/>
        <v>#REF!</v>
      </c>
      <c r="Q465" s="63" t="str">
        <f t="shared" ca="1" si="36"/>
        <v/>
      </c>
      <c r="R465" s="76"/>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row>
    <row r="466" spans="1:74" s="43" customFormat="1" ht="12.75" customHeight="1">
      <c r="A466" s="14">
        <v>46.800000000000303</v>
      </c>
      <c r="B466" s="14" t="e">
        <f>'PLM001-Active'!#REF!</f>
        <v>#REF!</v>
      </c>
      <c r="C466" s="14" t="e">
        <f>'PLM001-Active'!#REF!</f>
        <v>#REF!</v>
      </c>
      <c r="D466" s="95" t="e">
        <f>'PLM001-Active'!#REF!</f>
        <v>#REF!</v>
      </c>
      <c r="E466" s="15" t="e">
        <f>IF('PLM001-Active'!#REF!="",'PLM001-Active'!#REF!,LEFT('PLM001-Active'!#REF!,3))</f>
        <v>#REF!</v>
      </c>
      <c r="F466" s="28" t="e">
        <f>DATEVALUE('PLM001-Active'!#REF!)</f>
        <v>#REF!</v>
      </c>
      <c r="G466" s="29" t="e">
        <f>DATEVALUE('PLM001-Active'!#REF!)</f>
        <v>#REF!</v>
      </c>
      <c r="H466" s="16" t="e">
        <f t="shared" si="33"/>
        <v>#REF!</v>
      </c>
      <c r="I466" s="28" t="str">
        <f>IF(ISERROR(DATEVALUE('PLM001-Active'!#REF!)),"",DATEVALUE('PLM001-Active'!#REF!))</f>
        <v/>
      </c>
      <c r="J466" s="29" t="str">
        <f>IF(ISERROR(DATEVALUE('PLM001-Active'!#REF!)),"",DATEVALUE('PLM001-Active'!#REF!))</f>
        <v/>
      </c>
      <c r="K466" s="16" t="str">
        <f t="shared" si="34"/>
        <v/>
      </c>
      <c r="L466" s="49" t="e">
        <f>'PLM001-Active'!#REF!</f>
        <v>#REF!</v>
      </c>
      <c r="M466" s="49" t="e">
        <f>'PLM001-Active'!#REF!</f>
        <v>#REF!</v>
      </c>
      <c r="N466" s="49" t="e">
        <f>'PLM001-Active'!#REF!</f>
        <v>#REF!</v>
      </c>
      <c r="O466" s="94" t="e">
        <f>'PLM001-Active'!#REF!/100</f>
        <v>#REF!</v>
      </c>
      <c r="P466" s="94" t="e">
        <f t="shared" si="35"/>
        <v>#REF!</v>
      </c>
      <c r="Q466" s="63" t="str">
        <f t="shared" ca="1" si="36"/>
        <v/>
      </c>
      <c r="R466" s="76"/>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row>
    <row r="467" spans="1:74" s="43" customFormat="1" ht="12.75" customHeight="1">
      <c r="A467" s="14">
        <v>46.900000000000297</v>
      </c>
      <c r="B467" s="14" t="e">
        <f>'PLM001-Active'!#REF!</f>
        <v>#REF!</v>
      </c>
      <c r="C467" s="14" t="e">
        <f>'PLM001-Active'!#REF!</f>
        <v>#REF!</v>
      </c>
      <c r="D467" s="95" t="e">
        <f>'PLM001-Active'!#REF!</f>
        <v>#REF!</v>
      </c>
      <c r="E467" s="15" t="e">
        <f>IF('PLM001-Active'!#REF!="",'PLM001-Active'!#REF!,LEFT('PLM001-Active'!#REF!,3))</f>
        <v>#REF!</v>
      </c>
      <c r="F467" s="28" t="e">
        <f>DATEVALUE('PLM001-Active'!#REF!)</f>
        <v>#REF!</v>
      </c>
      <c r="G467" s="29" t="e">
        <f>DATEVALUE('PLM001-Active'!#REF!)</f>
        <v>#REF!</v>
      </c>
      <c r="H467" s="16" t="e">
        <f t="shared" si="33"/>
        <v>#REF!</v>
      </c>
      <c r="I467" s="28" t="str">
        <f>IF(ISERROR(DATEVALUE('PLM001-Active'!#REF!)),"",DATEVALUE('PLM001-Active'!#REF!))</f>
        <v/>
      </c>
      <c r="J467" s="29" t="str">
        <f>IF(ISERROR(DATEVALUE('PLM001-Active'!#REF!)),"",DATEVALUE('PLM001-Active'!#REF!))</f>
        <v/>
      </c>
      <c r="K467" s="16" t="str">
        <f t="shared" si="34"/>
        <v/>
      </c>
      <c r="L467" s="49" t="e">
        <f>'PLM001-Active'!#REF!</f>
        <v>#REF!</v>
      </c>
      <c r="M467" s="49" t="e">
        <f>'PLM001-Active'!#REF!</f>
        <v>#REF!</v>
      </c>
      <c r="N467" s="49" t="e">
        <f>'PLM001-Active'!#REF!</f>
        <v>#REF!</v>
      </c>
      <c r="O467" s="94" t="e">
        <f>'PLM001-Active'!#REF!/100</f>
        <v>#REF!</v>
      </c>
      <c r="P467" s="94" t="e">
        <f t="shared" si="35"/>
        <v>#REF!</v>
      </c>
      <c r="Q467" s="63" t="str">
        <f t="shared" ca="1" si="36"/>
        <v/>
      </c>
      <c r="R467" s="76"/>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row>
    <row r="468" spans="1:74" s="43" customFormat="1" ht="12.75" customHeight="1">
      <c r="A468" s="14">
        <v>47.000000000000298</v>
      </c>
      <c r="B468" s="14" t="e">
        <f>'PLM001-Active'!#REF!</f>
        <v>#REF!</v>
      </c>
      <c r="C468" s="14" t="e">
        <f>'PLM001-Active'!#REF!</f>
        <v>#REF!</v>
      </c>
      <c r="D468" s="95" t="e">
        <f>'PLM001-Active'!#REF!</f>
        <v>#REF!</v>
      </c>
      <c r="E468" s="15" t="e">
        <f>IF('PLM001-Active'!#REF!="",'PLM001-Active'!#REF!,LEFT('PLM001-Active'!#REF!,3))</f>
        <v>#REF!</v>
      </c>
      <c r="F468" s="28" t="e">
        <f>DATEVALUE('PLM001-Active'!#REF!)</f>
        <v>#REF!</v>
      </c>
      <c r="G468" s="29" t="e">
        <f>DATEVALUE('PLM001-Active'!#REF!)</f>
        <v>#REF!</v>
      </c>
      <c r="H468" s="16" t="e">
        <f t="shared" si="33"/>
        <v>#REF!</v>
      </c>
      <c r="I468" s="28" t="str">
        <f>IF(ISERROR(DATEVALUE('PLM001-Active'!#REF!)),"",DATEVALUE('PLM001-Active'!#REF!))</f>
        <v/>
      </c>
      <c r="J468" s="29" t="str">
        <f>IF(ISERROR(DATEVALUE('PLM001-Active'!#REF!)),"",DATEVALUE('PLM001-Active'!#REF!))</f>
        <v/>
      </c>
      <c r="K468" s="16" t="str">
        <f t="shared" si="34"/>
        <v/>
      </c>
      <c r="L468" s="49" t="e">
        <f>'PLM001-Active'!#REF!</f>
        <v>#REF!</v>
      </c>
      <c r="M468" s="49" t="e">
        <f>'PLM001-Active'!#REF!</f>
        <v>#REF!</v>
      </c>
      <c r="N468" s="49" t="e">
        <f>'PLM001-Active'!#REF!</f>
        <v>#REF!</v>
      </c>
      <c r="O468" s="94" t="e">
        <f>'PLM001-Active'!#REF!/100</f>
        <v>#REF!</v>
      </c>
      <c r="P468" s="94" t="e">
        <f t="shared" si="35"/>
        <v>#REF!</v>
      </c>
      <c r="Q468" s="63" t="str">
        <f t="shared" ca="1" si="36"/>
        <v/>
      </c>
      <c r="R468" s="76"/>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row>
    <row r="469" spans="1:74" s="43" customFormat="1" ht="12.75" customHeight="1">
      <c r="A469" s="14">
        <v>47.1000000000003</v>
      </c>
      <c r="B469" s="14" t="e">
        <f>'PLM001-Active'!#REF!</f>
        <v>#REF!</v>
      </c>
      <c r="C469" s="14" t="e">
        <f>'PLM001-Active'!#REF!</f>
        <v>#REF!</v>
      </c>
      <c r="D469" s="95" t="e">
        <f>'PLM001-Active'!#REF!</f>
        <v>#REF!</v>
      </c>
      <c r="E469" s="15" t="e">
        <f>IF('PLM001-Active'!#REF!="",'PLM001-Active'!#REF!,LEFT('PLM001-Active'!#REF!,3))</f>
        <v>#REF!</v>
      </c>
      <c r="F469" s="28" t="e">
        <f>DATEVALUE('PLM001-Active'!#REF!)</f>
        <v>#REF!</v>
      </c>
      <c r="G469" s="29" t="e">
        <f>DATEVALUE('PLM001-Active'!#REF!)</f>
        <v>#REF!</v>
      </c>
      <c r="H469" s="16" t="e">
        <f t="shared" si="33"/>
        <v>#REF!</v>
      </c>
      <c r="I469" s="28" t="str">
        <f>IF(ISERROR(DATEVALUE('PLM001-Active'!#REF!)),"",DATEVALUE('PLM001-Active'!#REF!))</f>
        <v/>
      </c>
      <c r="J469" s="29" t="str">
        <f>IF(ISERROR(DATEVALUE('PLM001-Active'!#REF!)),"",DATEVALUE('PLM001-Active'!#REF!))</f>
        <v/>
      </c>
      <c r="K469" s="16" t="str">
        <f t="shared" si="34"/>
        <v/>
      </c>
      <c r="L469" s="49" t="e">
        <f>'PLM001-Active'!#REF!</f>
        <v>#REF!</v>
      </c>
      <c r="M469" s="49" t="e">
        <f>'PLM001-Active'!#REF!</f>
        <v>#REF!</v>
      </c>
      <c r="N469" s="49" t="e">
        <f>'PLM001-Active'!#REF!</f>
        <v>#REF!</v>
      </c>
      <c r="O469" s="94" t="e">
        <f>'PLM001-Active'!#REF!/100</f>
        <v>#REF!</v>
      </c>
      <c r="P469" s="94" t="e">
        <f t="shared" si="35"/>
        <v>#REF!</v>
      </c>
      <c r="Q469" s="63" t="str">
        <f t="shared" ca="1" si="36"/>
        <v/>
      </c>
      <c r="R469" s="76"/>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row>
    <row r="470" spans="1:74" s="44" customFormat="1" ht="12.75" customHeight="1">
      <c r="A470" s="14">
        <v>47.200000000000301</v>
      </c>
      <c r="B470" s="14" t="e">
        <f>'PLM001-Active'!#REF!</f>
        <v>#REF!</v>
      </c>
      <c r="C470" s="14" t="e">
        <f>'PLM001-Active'!#REF!</f>
        <v>#REF!</v>
      </c>
      <c r="D470" s="95" t="e">
        <f>'PLM001-Active'!#REF!</f>
        <v>#REF!</v>
      </c>
      <c r="E470" s="15" t="e">
        <f>IF('PLM001-Active'!#REF!="",'PLM001-Active'!#REF!,LEFT('PLM001-Active'!#REF!,3))</f>
        <v>#REF!</v>
      </c>
      <c r="F470" s="28" t="e">
        <f>DATEVALUE('PLM001-Active'!#REF!)</f>
        <v>#REF!</v>
      </c>
      <c r="G470" s="29" t="e">
        <f>DATEVALUE('PLM001-Active'!#REF!)</f>
        <v>#REF!</v>
      </c>
      <c r="H470" s="16" t="e">
        <f t="shared" si="33"/>
        <v>#REF!</v>
      </c>
      <c r="I470" s="28" t="str">
        <f>IF(ISERROR(DATEVALUE('PLM001-Active'!#REF!)),"",DATEVALUE('PLM001-Active'!#REF!))</f>
        <v/>
      </c>
      <c r="J470" s="29" t="str">
        <f>IF(ISERROR(DATEVALUE('PLM001-Active'!#REF!)),"",DATEVALUE('PLM001-Active'!#REF!))</f>
        <v/>
      </c>
      <c r="K470" s="16" t="str">
        <f t="shared" si="34"/>
        <v/>
      </c>
      <c r="L470" s="49" t="e">
        <f>'PLM001-Active'!#REF!</f>
        <v>#REF!</v>
      </c>
      <c r="M470" s="49" t="e">
        <f>'PLM001-Active'!#REF!</f>
        <v>#REF!</v>
      </c>
      <c r="N470" s="49" t="e">
        <f>'PLM001-Active'!#REF!</f>
        <v>#REF!</v>
      </c>
      <c r="O470" s="94" t="e">
        <f>'PLM001-Active'!#REF!/100</f>
        <v>#REF!</v>
      </c>
      <c r="P470" s="94" t="e">
        <f t="shared" si="35"/>
        <v>#REF!</v>
      </c>
      <c r="Q470" s="63" t="str">
        <f t="shared" ca="1" si="36"/>
        <v/>
      </c>
      <c r="R470" s="76"/>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row>
    <row r="471" spans="1:74" s="17" customFormat="1" ht="12.75" customHeight="1">
      <c r="A471" s="14">
        <v>47.300000000000303</v>
      </c>
      <c r="B471" s="14" t="str">
        <f>'PLM001-Active'!A436</f>
        <v>M251201C1</v>
      </c>
      <c r="C471" s="14" t="str">
        <f>'PLM001-Active'!B436</f>
        <v>GPX 申請UL-61010認證</v>
      </c>
      <c r="D471" s="95" t="str">
        <f>'PLM001-Active'!E436</f>
        <v>CSA認證單位-GPX產品討論</v>
      </c>
      <c r="E471" s="15" t="str">
        <f>IF('PLM001-Active'!I436="",'PLM001-Active'!H436,LEFT('PLM001-Active'!I436,3))</f>
        <v>賴慶樺</v>
      </c>
      <c r="F471" s="28">
        <f>DATEVALUE('PLM001-Active'!M436)</f>
        <v>46049</v>
      </c>
      <c r="G471" s="29" t="e">
        <f>DATEVALUE('PLM001-Active'!N436)</f>
        <v>#VALUE!</v>
      </c>
      <c r="H471" s="16" t="e">
        <f t="shared" si="33"/>
        <v>#VALUE!</v>
      </c>
      <c r="I471" s="28" t="str">
        <f>IF(ISERROR(DATEVALUE('PLM001-Active'!R436)),"",DATEVALUE('PLM001-Active'!R436))</f>
        <v/>
      </c>
      <c r="J471" s="29" t="str">
        <f>IF(ISERROR(DATEVALUE('PLM001-Active'!S436)),"",DATEVALUE('PLM001-Active'!S436))</f>
        <v/>
      </c>
      <c r="K471" s="16" t="str">
        <f t="shared" si="34"/>
        <v/>
      </c>
      <c r="L471" s="49" t="str">
        <f>'PLM001-Active'!P436</f>
        <v>Pending</v>
      </c>
      <c r="M471" s="49">
        <f>'PLM001-Active'!U436</f>
        <v>0</v>
      </c>
      <c r="N471" s="49">
        <f>'PLM001-Active'!Q436</f>
        <v>0</v>
      </c>
      <c r="O471" s="94">
        <f>'PLM001-Active'!L436/100</f>
        <v>460.36</v>
      </c>
      <c r="P471" s="94" t="str">
        <f t="shared" si="35"/>
        <v>操作異常</v>
      </c>
      <c r="Q471" s="63" t="str">
        <f t="shared" ca="1" si="36"/>
        <v/>
      </c>
      <c r="R471" s="76"/>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row>
    <row r="472" spans="1:74" s="17" customFormat="1" ht="12.75" customHeight="1">
      <c r="A472" s="14">
        <v>47.400000000000297</v>
      </c>
      <c r="B472" s="14" t="str">
        <f>'PLM001-Active'!A437</f>
        <v>E251003I1</v>
      </c>
      <c r="C472" s="14" t="str">
        <f>'PLM001-Active'!B437</f>
        <v>小口徑EPH測試台</v>
      </c>
      <c r="D472" s="95" t="str">
        <f>'PLM001-Active'!E437</f>
        <v>小量試產/產線驗收</v>
      </c>
      <c r="E472" s="15" t="str">
        <f>IF('PLM001-Active'!I437="",'PLM001-Active'!H437,LEFT('PLM001-Active'!I437,3))</f>
        <v>蘇漢城</v>
      </c>
      <c r="F472" s="28">
        <f>DATEVALUE('PLM001-Active'!M437)</f>
        <v>46048</v>
      </c>
      <c r="G472" s="29" t="e">
        <f>DATEVALUE('PLM001-Active'!N437)</f>
        <v>#VALUE!</v>
      </c>
      <c r="H472" s="16" t="e">
        <f t="shared" si="33"/>
        <v>#VALUE!</v>
      </c>
      <c r="I472" s="28" t="str">
        <f>IF(ISERROR(DATEVALUE('PLM001-Active'!R437)),"",DATEVALUE('PLM001-Active'!R437))</f>
        <v/>
      </c>
      <c r="J472" s="29" t="str">
        <f>IF(ISERROR(DATEVALUE('PLM001-Active'!S437)),"",DATEVALUE('PLM001-Active'!S437))</f>
        <v/>
      </c>
      <c r="K472" s="16" t="str">
        <f t="shared" si="34"/>
        <v/>
      </c>
      <c r="L472" s="49" t="str">
        <f>'PLM001-Active'!P437</f>
        <v>Active</v>
      </c>
      <c r="M472" s="49">
        <f>'PLM001-Active'!U437</f>
        <v>0</v>
      </c>
      <c r="N472" s="49">
        <f>'PLM001-Active'!Q437</f>
        <v>0</v>
      </c>
      <c r="O472" s="94">
        <f>'PLM001-Active'!L437/100</f>
        <v>460.42</v>
      </c>
      <c r="P472" s="94" t="str">
        <f t="shared" si="35"/>
        <v>操作異常</v>
      </c>
      <c r="Q472" s="63" t="str">
        <f t="shared" ca="1" si="36"/>
        <v/>
      </c>
      <c r="R472" s="76"/>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row>
    <row r="473" spans="1:74" s="17" customFormat="1" ht="12.75" customHeight="1">
      <c r="A473" s="14">
        <v>47.500000000000298</v>
      </c>
      <c r="B473" s="14" t="str">
        <f>'PLM001-Active'!A438</f>
        <v>M250301C1</v>
      </c>
      <c r="C473" s="14" t="str">
        <f>'PLM001-Active'!B438</f>
        <v>一體型電磁流量計北美多重防爆認證</v>
      </c>
      <c r="D473" s="95" t="str">
        <f>'PLM001-Active'!E438</f>
        <v>樣品系統驗證,測試及問題解決(軟體/硬體/機構整合)</v>
      </c>
      <c r="E473" s="15" t="str">
        <f>IF('PLM001-Active'!I438="",'PLM001-Active'!H438,LEFT('PLM001-Active'!I438,3))</f>
        <v>許博元</v>
      </c>
      <c r="F473" s="28">
        <f>DATEVALUE('PLM001-Active'!M438)</f>
        <v>46055</v>
      </c>
      <c r="G473" s="29" t="e">
        <f>DATEVALUE('PLM001-Active'!N438)</f>
        <v>#VALUE!</v>
      </c>
      <c r="H473" s="16" t="e">
        <f t="shared" si="33"/>
        <v>#VALUE!</v>
      </c>
      <c r="I473" s="28" t="str">
        <f>IF(ISERROR(DATEVALUE('PLM001-Active'!R438)),"",DATEVALUE('PLM001-Active'!R438))</f>
        <v/>
      </c>
      <c r="J473" s="29" t="str">
        <f>IF(ISERROR(DATEVALUE('PLM001-Active'!S438)),"",DATEVALUE('PLM001-Active'!S438))</f>
        <v/>
      </c>
      <c r="K473" s="16" t="str">
        <f t="shared" si="34"/>
        <v/>
      </c>
      <c r="L473" s="49" t="str">
        <f>'PLM001-Active'!P438</f>
        <v>Active</v>
      </c>
      <c r="M473" s="49">
        <f>'PLM001-Active'!U438</f>
        <v>0</v>
      </c>
      <c r="N473" s="49" t="str">
        <f>'PLM001-Active'!Q438</f>
        <v>2025/12/08</v>
      </c>
      <c r="O473" s="94">
        <f>'PLM001-Active'!L438/100</f>
        <v>460.42</v>
      </c>
      <c r="P473" s="94" t="str">
        <f t="shared" si="35"/>
        <v>操作異常</v>
      </c>
      <c r="Q473" s="63" t="str">
        <f t="shared" ca="1" si="36"/>
        <v/>
      </c>
      <c r="R473" s="76"/>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row>
    <row r="474" spans="1:74" s="17" customFormat="1" ht="12.75" customHeight="1">
      <c r="A474" s="14">
        <v>47.6000000000003</v>
      </c>
      <c r="B474" s="14" t="str">
        <f>'PLM001-Active'!A439</f>
        <v>D250701R1</v>
      </c>
      <c r="C474" s="14" t="str">
        <f>'PLM001-Active'!B439</f>
        <v>EGX5标准型技转</v>
      </c>
      <c r="D474" s="95" t="str">
        <f>'PLM001-Active'!E439</f>
        <v>SOP修正</v>
      </c>
      <c r="E474" s="15" t="str">
        <f>IF('PLM001-Active'!I439="",'PLM001-Active'!H439,LEFT('PLM001-Active'!I439,3))</f>
        <v>汪佳凯</v>
      </c>
      <c r="F474" s="28">
        <f>DATEVALUE('PLM001-Active'!M439)</f>
        <v>46055</v>
      </c>
      <c r="G474" s="29" t="e">
        <f>DATEVALUE('PLM001-Active'!N439)</f>
        <v>#VALUE!</v>
      </c>
      <c r="H474" s="16" t="e">
        <f t="shared" si="33"/>
        <v>#VALUE!</v>
      </c>
      <c r="I474" s="28" t="str">
        <f>IF(ISERROR(DATEVALUE('PLM001-Active'!R439)),"",DATEVALUE('PLM001-Active'!R439))</f>
        <v/>
      </c>
      <c r="J474" s="29" t="str">
        <f>IF(ISERROR(DATEVALUE('PLM001-Active'!S439)),"",DATEVALUE('PLM001-Active'!S439))</f>
        <v/>
      </c>
      <c r="K474" s="16" t="str">
        <f t="shared" si="34"/>
        <v/>
      </c>
      <c r="L474" s="49" t="str">
        <f>'PLM001-Active'!P439</f>
        <v>Pending</v>
      </c>
      <c r="M474" s="49">
        <f>'PLM001-Active'!U439</f>
        <v>0</v>
      </c>
      <c r="N474" s="49">
        <f>'PLM001-Active'!Q439</f>
        <v>0</v>
      </c>
      <c r="O474" s="94">
        <f>'PLM001-Active'!L439/100</f>
        <v>460.45</v>
      </c>
      <c r="P474" s="94" t="str">
        <f t="shared" si="35"/>
        <v>操作異常</v>
      </c>
      <c r="Q474" s="63" t="str">
        <f t="shared" ca="1" si="36"/>
        <v/>
      </c>
      <c r="R474" s="76"/>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row>
    <row r="475" spans="1:74" s="17" customFormat="1" ht="20.25" customHeight="1">
      <c r="A475" s="14">
        <v>47.700000000000301</v>
      </c>
      <c r="B475" s="14" t="str">
        <f>'PLM001-Active'!A440</f>
        <v>D250301R1</v>
      </c>
      <c r="C475" s="14" t="str">
        <f>'PLM001-Active'!B440</f>
        <v>EPD電磁流量計技转</v>
      </c>
      <c r="D475" s="95" t="str">
        <f>'PLM001-Active'!E440</f>
        <v>首次生產(生產管制表)</v>
      </c>
      <c r="E475" s="15" t="str">
        <f>IF('PLM001-Active'!I440="",'PLM001-Active'!H440,LEFT('PLM001-Active'!I440,3))</f>
        <v>汪佳凯</v>
      </c>
      <c r="F475" s="28">
        <f>DATEVALUE('PLM001-Active'!M440)</f>
        <v>46058</v>
      </c>
      <c r="G475" s="29" t="e">
        <f>DATEVALUE('PLM001-Active'!N440)</f>
        <v>#VALUE!</v>
      </c>
      <c r="H475" s="16" t="e">
        <f t="shared" si="33"/>
        <v>#VALUE!</v>
      </c>
      <c r="I475" s="28" t="str">
        <f>IF(ISERROR(DATEVALUE('PLM001-Active'!R440)),"",DATEVALUE('PLM001-Active'!R440))</f>
        <v/>
      </c>
      <c r="J475" s="29" t="str">
        <f>IF(ISERROR(DATEVALUE('PLM001-Active'!S440)),"",DATEVALUE('PLM001-Active'!S440))</f>
        <v/>
      </c>
      <c r="K475" s="16" t="str">
        <f t="shared" si="34"/>
        <v/>
      </c>
      <c r="L475" s="49" t="str">
        <f>'PLM001-Active'!P440</f>
        <v>Pending</v>
      </c>
      <c r="M475" s="49">
        <f>'PLM001-Active'!U440</f>
        <v>0</v>
      </c>
      <c r="N475" s="49">
        <f>'PLM001-Active'!Q440</f>
        <v>0</v>
      </c>
      <c r="O475" s="94">
        <f>'PLM001-Active'!L440/100</f>
        <v>460.48</v>
      </c>
      <c r="P475" s="94" t="str">
        <f t="shared" si="35"/>
        <v>操作異常</v>
      </c>
      <c r="Q475" s="63" t="str">
        <f t="shared" ca="1" si="36"/>
        <v/>
      </c>
      <c r="R475" s="76"/>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row>
    <row r="476" spans="1:74" s="17" customFormat="1" ht="12.75" customHeight="1">
      <c r="A476" s="14">
        <v>47.800000000000303</v>
      </c>
      <c r="B476" s="14" t="str">
        <f>'PLM001-Active'!A441</f>
        <v>M251201R1</v>
      </c>
      <c r="C476" s="14" t="str">
        <f>'PLM001-Active'!B441</f>
        <v>緊湊型渦街流量計導入專案</v>
      </c>
      <c r="D476" s="95" t="str">
        <f>'PLM001-Active'!E441</f>
        <v>DVT-QA測試</v>
      </c>
      <c r="E476" s="15" t="str">
        <f>IF('PLM001-Active'!I441="",'PLM001-Active'!H441,LEFT('PLM001-Active'!I441,3))</f>
        <v>王琇眉</v>
      </c>
      <c r="F476" s="28">
        <f>DATEVALUE('PLM001-Active'!M441)</f>
        <v>46059</v>
      </c>
      <c r="G476" s="29" t="e">
        <f>DATEVALUE('PLM001-Active'!N441)</f>
        <v>#VALUE!</v>
      </c>
      <c r="H476" s="16" t="e">
        <f t="shared" si="33"/>
        <v>#VALUE!</v>
      </c>
      <c r="I476" s="28" t="str">
        <f>IF(ISERROR(DATEVALUE('PLM001-Active'!R441)),"",DATEVALUE('PLM001-Active'!R441))</f>
        <v/>
      </c>
      <c r="J476" s="29" t="str">
        <f>IF(ISERROR(DATEVALUE('PLM001-Active'!S441)),"",DATEVALUE('PLM001-Active'!S441))</f>
        <v/>
      </c>
      <c r="K476" s="16" t="str">
        <f t="shared" si="34"/>
        <v/>
      </c>
      <c r="L476" s="49" t="str">
        <f>'PLM001-Active'!P441</f>
        <v>Pending</v>
      </c>
      <c r="M476" s="49">
        <f>'PLM001-Active'!U441</f>
        <v>0</v>
      </c>
      <c r="N476" s="49">
        <f>'PLM001-Active'!Q441</f>
        <v>0</v>
      </c>
      <c r="O476" s="94">
        <f>'PLM001-Active'!L441/100</f>
        <v>460.48</v>
      </c>
      <c r="P476" s="94" t="str">
        <f t="shared" si="35"/>
        <v>操作異常</v>
      </c>
      <c r="Q476" s="63" t="str">
        <f t="shared" ca="1" si="36"/>
        <v/>
      </c>
      <c r="R476" s="76"/>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row>
    <row r="477" spans="1:74" s="17" customFormat="1" ht="12.75" customHeight="1">
      <c r="A477" s="14">
        <v>47.900000000000297</v>
      </c>
      <c r="B477" s="14" t="str">
        <f>'PLM001-Active'!A442</f>
        <v>E251003I1</v>
      </c>
      <c r="C477" s="14" t="str">
        <f>'PLM001-Active'!B442</f>
        <v>小口徑EPH測試台</v>
      </c>
      <c r="D477" s="95" t="str">
        <f>'PLM001-Active'!E442</f>
        <v>驗收報告</v>
      </c>
      <c r="E477" s="15" t="str">
        <f>IF('PLM001-Active'!I442="",'PLM001-Active'!H442,LEFT('PLM001-Active'!I442,3))</f>
        <v>蘇漢城</v>
      </c>
      <c r="F477" s="28">
        <f>DATEVALUE('PLM001-Active'!M442)</f>
        <v>46055</v>
      </c>
      <c r="G477" s="29" t="e">
        <f>DATEVALUE('PLM001-Active'!N442)</f>
        <v>#VALUE!</v>
      </c>
      <c r="H477" s="16" t="e">
        <f t="shared" si="33"/>
        <v>#VALUE!</v>
      </c>
      <c r="I477" s="28" t="str">
        <f>IF(ISERROR(DATEVALUE('PLM001-Active'!R442)),"",DATEVALUE('PLM001-Active'!R442))</f>
        <v/>
      </c>
      <c r="J477" s="29" t="str">
        <f>IF(ISERROR(DATEVALUE('PLM001-Active'!S442)),"",DATEVALUE('PLM001-Active'!S442))</f>
        <v/>
      </c>
      <c r="K477" s="16" t="str">
        <f t="shared" si="34"/>
        <v/>
      </c>
      <c r="L477" s="49" t="str">
        <f>'PLM001-Active'!P442</f>
        <v>Active</v>
      </c>
      <c r="M477" s="49">
        <f>'PLM001-Active'!U442</f>
        <v>0</v>
      </c>
      <c r="N477" s="49">
        <f>'PLM001-Active'!Q442</f>
        <v>0</v>
      </c>
      <c r="O477" s="94">
        <f>'PLM001-Active'!L442/100</f>
        <v>460.49</v>
      </c>
      <c r="P477" s="94" t="str">
        <f t="shared" si="35"/>
        <v>操作異常</v>
      </c>
      <c r="Q477" s="63" t="str">
        <f t="shared" ca="1" si="36"/>
        <v/>
      </c>
      <c r="R477" s="76"/>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row>
    <row r="478" spans="1:74" s="17" customFormat="1" ht="23.25" customHeight="1">
      <c r="A478" s="14">
        <v>48.000000000000298</v>
      </c>
      <c r="B478" s="14" t="str">
        <f>'PLM001-Active'!A443</f>
        <v>M251201C1</v>
      </c>
      <c r="C478" s="14" t="str">
        <f>'PLM001-Active'!B443</f>
        <v>GPX 申請UL-61010認證</v>
      </c>
      <c r="D478" s="95" t="str">
        <f>'PLM001-Active'!E443</f>
        <v>GPX產品資料整理提供及更新</v>
      </c>
      <c r="E478" s="15" t="str">
        <f>IF('PLM001-Active'!I443="",'PLM001-Active'!H443,LEFT('PLM001-Active'!I443,3))</f>
        <v>賴慶樺</v>
      </c>
      <c r="F478" s="28">
        <f>DATEVALUE('PLM001-Active'!M443)</f>
        <v>46076</v>
      </c>
      <c r="G478" s="29" t="e">
        <f>DATEVALUE('PLM001-Active'!N443)</f>
        <v>#VALUE!</v>
      </c>
      <c r="H478" s="16" t="e">
        <f t="shared" si="33"/>
        <v>#VALUE!</v>
      </c>
      <c r="I478" s="28" t="str">
        <f>IF(ISERROR(DATEVALUE('PLM001-Active'!R443)),"",DATEVALUE('PLM001-Active'!R443))</f>
        <v/>
      </c>
      <c r="J478" s="29" t="str">
        <f>IF(ISERROR(DATEVALUE('PLM001-Active'!S443)),"",DATEVALUE('PLM001-Active'!S443))</f>
        <v/>
      </c>
      <c r="K478" s="16" t="str">
        <f t="shared" si="34"/>
        <v/>
      </c>
      <c r="L478" s="49" t="str">
        <f>'PLM001-Active'!P443</f>
        <v>Pending</v>
      </c>
      <c r="M478" s="49">
        <f>'PLM001-Active'!U443</f>
        <v>0</v>
      </c>
      <c r="N478" s="49">
        <f>'PLM001-Active'!Q443</f>
        <v>0</v>
      </c>
      <c r="O478" s="94">
        <f>'PLM001-Active'!L443/100</f>
        <v>460.49</v>
      </c>
      <c r="P478" s="94" t="str">
        <f t="shared" si="35"/>
        <v>操作異常</v>
      </c>
      <c r="Q478" s="63" t="str">
        <f t="shared" ca="1" si="36"/>
        <v/>
      </c>
      <c r="R478" s="76"/>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row>
    <row r="479" spans="1:74" s="17" customFormat="1" ht="25.5">
      <c r="A479" s="14">
        <v>48.1000000000003</v>
      </c>
      <c r="B479" s="14" t="str">
        <f>'PLM001-Active'!A444</f>
        <v>M251001R1</v>
      </c>
      <c r="C479" s="14" t="str">
        <f>'PLM001-Active'!B444</f>
        <v>SDX光電開關微型化設計</v>
      </c>
      <c r="D479" s="95" t="str">
        <f>'PLM001-Active'!E444</f>
        <v>機構圖面(元件/組裝/銘版)</v>
      </c>
      <c r="E479" s="15" t="str">
        <f>IF('PLM001-Active'!I444="",'PLM001-Active'!H444,LEFT('PLM001-Active'!I444,3))</f>
        <v>蔣永華</v>
      </c>
      <c r="F479" s="28">
        <f>DATEVALUE('PLM001-Active'!M444)</f>
        <v>46056</v>
      </c>
      <c r="G479" s="29" t="e">
        <f>DATEVALUE('PLM001-Active'!N444)</f>
        <v>#VALUE!</v>
      </c>
      <c r="H479" s="16" t="e">
        <f t="shared" si="33"/>
        <v>#VALUE!</v>
      </c>
      <c r="I479" s="28" t="str">
        <f>IF(ISERROR(DATEVALUE('PLM001-Active'!R444)),"",DATEVALUE('PLM001-Active'!R444))</f>
        <v/>
      </c>
      <c r="J479" s="29" t="str">
        <f>IF(ISERROR(DATEVALUE('PLM001-Active'!S444)),"",DATEVALUE('PLM001-Active'!S444))</f>
        <v/>
      </c>
      <c r="K479" s="16" t="str">
        <f t="shared" ref="K479:K532" si="37">IF(ISERROR(IF(OR(J479=0,I479=0)," - ",NETWORKDAYS(I479,J479))),"",IF(OR(J479=0,I479=0)," - ",NETWORKDAYS(I479,J479)))</f>
        <v/>
      </c>
      <c r="L479" s="49" t="str">
        <f>'PLM001-Active'!P444</f>
        <v>Pending</v>
      </c>
      <c r="M479" s="49">
        <f>'PLM001-Active'!U444</f>
        <v>0</v>
      </c>
      <c r="N479" s="49">
        <f>'PLM001-Active'!Q444</f>
        <v>0</v>
      </c>
      <c r="O479" s="94">
        <f>'PLM001-Active'!L444/100</f>
        <v>460.5</v>
      </c>
      <c r="P479" s="94" t="str">
        <f t="shared" si="35"/>
        <v>操作異常</v>
      </c>
      <c r="Q479" s="63" t="str">
        <f t="shared" ca="1" si="36"/>
        <v/>
      </c>
      <c r="R479" s="76"/>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row>
    <row r="480" spans="1:74" s="17" customFormat="1" ht="36.75" customHeight="1">
      <c r="A480" s="14">
        <v>48.200000000000301</v>
      </c>
      <c r="B480" s="14" t="str">
        <f>'PLM001-Active'!A445</f>
        <v>M251001R1</v>
      </c>
      <c r="C480" s="14" t="str">
        <f>'PLM001-Active'!B445</f>
        <v>SDX光電開關微型化設計</v>
      </c>
      <c r="D480" s="95" t="str">
        <f>'PLM001-Active'!E445</f>
        <v>SOP/加工重點 (半成品/成品/組裝/測試)</v>
      </c>
      <c r="E480" s="15" t="str">
        <f>IF('PLM001-Active'!I445="",'PLM001-Active'!H445,LEFT('PLM001-Active'!I445,3))</f>
        <v>莊廉琯</v>
      </c>
      <c r="F480" s="28">
        <f>DATEVALUE('PLM001-Active'!M445)</f>
        <v>46052</v>
      </c>
      <c r="G480" s="29" t="e">
        <f>DATEVALUE('PLM001-Active'!N445)</f>
        <v>#VALUE!</v>
      </c>
      <c r="H480" s="16" t="e">
        <f t="shared" si="33"/>
        <v>#VALUE!</v>
      </c>
      <c r="I480" s="28" t="str">
        <f>IF(ISERROR(DATEVALUE('PLM001-Active'!R445)),"",DATEVALUE('PLM001-Active'!R445))</f>
        <v/>
      </c>
      <c r="J480" s="29" t="str">
        <f>IF(ISERROR(DATEVALUE('PLM001-Active'!S445)),"",DATEVALUE('PLM001-Active'!S445))</f>
        <v/>
      </c>
      <c r="K480" s="16" t="str">
        <f t="shared" si="37"/>
        <v/>
      </c>
      <c r="L480" s="49" t="str">
        <f>'PLM001-Active'!P445</f>
        <v>Pending</v>
      </c>
      <c r="M480" s="49">
        <f>'PLM001-Active'!U445</f>
        <v>0</v>
      </c>
      <c r="N480" s="49">
        <f>'PLM001-Active'!Q445</f>
        <v>0</v>
      </c>
      <c r="O480" s="94">
        <f>'PLM001-Active'!L445/100</f>
        <v>460.5</v>
      </c>
      <c r="P480" s="94" t="str">
        <f t="shared" si="35"/>
        <v>操作異常</v>
      </c>
      <c r="Q480" s="63" t="str">
        <f t="shared" ca="1" si="36"/>
        <v/>
      </c>
      <c r="R480" s="76"/>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row>
    <row r="481" spans="1:74" s="17" customFormat="1" ht="38.25">
      <c r="A481" s="14">
        <v>48.300000000000303</v>
      </c>
      <c r="B481" s="14" t="str">
        <f>'PLM001-Active'!A446</f>
        <v>K251001R1</v>
      </c>
      <c r="C481" s="14" t="str">
        <f>'PLM001-Active'!B446</f>
        <v>EPH水量計型式認證技術規範CNPA49第4版結構驗證與改善</v>
      </c>
      <c r="D481" s="95" t="str">
        <f>'PLM001-Active'!E446</f>
        <v>世代2-CNPA49第4版測試(軟體/硬體/機構整合)與改善</v>
      </c>
      <c r="E481" s="15" t="str">
        <f>IF('PLM001-Active'!I446="",'PLM001-Active'!H446,LEFT('PLM001-Active'!I446,3))</f>
        <v>何昆達</v>
      </c>
      <c r="F481" s="28">
        <f>DATEVALUE('PLM001-Active'!M446)</f>
        <v>46078</v>
      </c>
      <c r="G481" s="29" t="e">
        <f>DATEVALUE('PLM001-Active'!N446)</f>
        <v>#VALUE!</v>
      </c>
      <c r="H481" s="16" t="e">
        <f t="shared" si="33"/>
        <v>#VALUE!</v>
      </c>
      <c r="I481" s="28" t="str">
        <f>IF(ISERROR(DATEVALUE('PLM001-Active'!R446)),"",DATEVALUE('PLM001-Active'!R446))</f>
        <v/>
      </c>
      <c r="J481" s="29" t="str">
        <f>IF(ISERROR(DATEVALUE('PLM001-Active'!S446)),"",DATEVALUE('PLM001-Active'!S446))</f>
        <v/>
      </c>
      <c r="K481" s="16" t="str">
        <f t="shared" si="37"/>
        <v/>
      </c>
      <c r="L481" s="49" t="str">
        <f>'PLM001-Active'!P446</f>
        <v>Pending</v>
      </c>
      <c r="M481" s="49">
        <f>'PLM001-Active'!U446</f>
        <v>0</v>
      </c>
      <c r="N481" s="49">
        <f>'PLM001-Active'!Q446</f>
        <v>0</v>
      </c>
      <c r="O481" s="94">
        <f>'PLM001-Active'!L446/100</f>
        <v>460.51</v>
      </c>
      <c r="P481" s="94" t="str">
        <f t="shared" si="35"/>
        <v>操作異常</v>
      </c>
      <c r="Q481" s="63" t="str">
        <f t="shared" ca="1" si="36"/>
        <v/>
      </c>
      <c r="R481" s="76"/>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row>
    <row r="482" spans="1:74" s="17" customFormat="1">
      <c r="A482" s="14">
        <v>48.400000000000297</v>
      </c>
      <c r="B482" s="14" t="str">
        <f>'PLM001-Active'!A447</f>
        <v>M251001R1</v>
      </c>
      <c r="C482" s="14" t="str">
        <f>'PLM001-Active'!B447</f>
        <v>SDX光電開關微型化設計</v>
      </c>
      <c r="D482" s="95" t="str">
        <f>'PLM001-Active'!E447</f>
        <v>DVT-QA測試</v>
      </c>
      <c r="E482" s="15" t="str">
        <f>IF('PLM001-Active'!I447="",'PLM001-Active'!H447,LEFT('PLM001-Active'!I447,3))</f>
        <v>王琇眉</v>
      </c>
      <c r="F482" s="28">
        <f>DATEVALUE('PLM001-Active'!M447)</f>
        <v>46064</v>
      </c>
      <c r="G482" s="29" t="e">
        <f>DATEVALUE('PLM001-Active'!N447)</f>
        <v>#VALUE!</v>
      </c>
      <c r="H482" s="16" t="e">
        <f t="shared" si="33"/>
        <v>#VALUE!</v>
      </c>
      <c r="I482" s="28" t="str">
        <f>IF(ISERROR(DATEVALUE('PLM001-Active'!R447)),"",DATEVALUE('PLM001-Active'!R447))</f>
        <v/>
      </c>
      <c r="J482" s="29" t="str">
        <f>IF(ISERROR(DATEVALUE('PLM001-Active'!S447)),"",DATEVALUE('PLM001-Active'!S447))</f>
        <v/>
      </c>
      <c r="K482" s="16" t="str">
        <f t="shared" si="37"/>
        <v/>
      </c>
      <c r="L482" s="49" t="str">
        <f>'PLM001-Active'!P447</f>
        <v>Pending</v>
      </c>
      <c r="M482" s="49">
        <f>'PLM001-Active'!U447</f>
        <v>0</v>
      </c>
      <c r="N482" s="49">
        <f>'PLM001-Active'!Q447</f>
        <v>0</v>
      </c>
      <c r="O482" s="94">
        <f>'PLM001-Active'!L447/100</f>
        <v>460.51</v>
      </c>
      <c r="P482" s="94" t="str">
        <f t="shared" si="35"/>
        <v>操作異常</v>
      </c>
      <c r="Q482" s="63" t="str">
        <f t="shared" ca="1" si="36"/>
        <v/>
      </c>
      <c r="R482" s="76"/>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row>
    <row r="483" spans="1:74" s="17" customFormat="1">
      <c r="A483" s="14">
        <v>48.500000000000298</v>
      </c>
      <c r="B483" s="14" t="str">
        <f>'PLM001-Active'!A448</f>
        <v>M251201C1</v>
      </c>
      <c r="C483" s="14" t="str">
        <f>'PLM001-Active'!B448</f>
        <v>GPX 申請UL-61010認證</v>
      </c>
      <c r="D483" s="95" t="str">
        <f>'PLM001-Active'!E448</f>
        <v>GPX文件初審</v>
      </c>
      <c r="E483" s="15" t="str">
        <f>IF('PLM001-Active'!I448="",'PLM001-Active'!H448,LEFT('PLM001-Active'!I448,3))</f>
        <v>賴慶樺</v>
      </c>
      <c r="F483" s="28">
        <f>DATEVALUE('PLM001-Active'!M448)</f>
        <v>46083</v>
      </c>
      <c r="G483" s="29" t="e">
        <f>DATEVALUE('PLM001-Active'!N448)</f>
        <v>#VALUE!</v>
      </c>
      <c r="H483" s="16" t="e">
        <f t="shared" si="33"/>
        <v>#VALUE!</v>
      </c>
      <c r="I483" s="28" t="str">
        <f>IF(ISERROR(DATEVALUE('PLM001-Active'!R448)),"",DATEVALUE('PLM001-Active'!R448))</f>
        <v/>
      </c>
      <c r="J483" s="29" t="str">
        <f>IF(ISERROR(DATEVALUE('PLM001-Active'!S448)),"",DATEVALUE('PLM001-Active'!S448))</f>
        <v/>
      </c>
      <c r="K483" s="16" t="str">
        <f t="shared" si="37"/>
        <v/>
      </c>
      <c r="L483" s="49" t="str">
        <f>'PLM001-Active'!P448</f>
        <v>Pending</v>
      </c>
      <c r="M483" s="49">
        <f>'PLM001-Active'!U448</f>
        <v>0</v>
      </c>
      <c r="N483" s="49">
        <f>'PLM001-Active'!Q448</f>
        <v>0</v>
      </c>
      <c r="O483" s="94">
        <f>'PLM001-Active'!L448/100</f>
        <v>460.55</v>
      </c>
      <c r="P483" s="94" t="str">
        <f t="shared" si="35"/>
        <v>操作異常</v>
      </c>
      <c r="Q483" s="63" t="str">
        <f t="shared" ca="1" si="36"/>
        <v/>
      </c>
      <c r="R483" s="76"/>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row>
    <row r="484" spans="1:74" s="17" customFormat="1" ht="18" customHeight="1">
      <c r="A484" s="14">
        <v>48.6000000000003</v>
      </c>
      <c r="B484" s="14" t="str">
        <f>'PLM001-Active'!A449</f>
        <v>D250701R1</v>
      </c>
      <c r="C484" s="14" t="str">
        <f>'PLM001-Active'!B449</f>
        <v>EGX5标准型技转</v>
      </c>
      <c r="D484" s="95" t="str">
        <f>'PLM001-Active'!E449</f>
        <v>結案文件審查</v>
      </c>
      <c r="E484" s="15" t="str">
        <f>IF('PLM001-Active'!I449="",'PLM001-Active'!H449,LEFT('PLM001-Active'!I449,3))</f>
        <v>汪佳凯</v>
      </c>
      <c r="F484" s="28">
        <f>DATEVALUE('PLM001-Active'!M449)</f>
        <v>46058</v>
      </c>
      <c r="G484" s="29" t="e">
        <f>DATEVALUE('PLM001-Active'!N449)</f>
        <v>#VALUE!</v>
      </c>
      <c r="H484" s="16" t="e">
        <f t="shared" si="33"/>
        <v>#VALUE!</v>
      </c>
      <c r="I484" s="28" t="str">
        <f>IF(ISERROR(DATEVALUE('PLM001-Active'!R449)),"",DATEVALUE('PLM001-Active'!R449))</f>
        <v/>
      </c>
      <c r="J484" s="29" t="str">
        <f>IF(ISERROR(DATEVALUE('PLM001-Active'!S449)),"",DATEVALUE('PLM001-Active'!S449))</f>
        <v/>
      </c>
      <c r="K484" s="16" t="str">
        <f t="shared" si="37"/>
        <v/>
      </c>
      <c r="L484" s="49" t="str">
        <f>'PLM001-Active'!P449</f>
        <v>Pending</v>
      </c>
      <c r="M484" s="49">
        <f>'PLM001-Active'!U449</f>
        <v>0</v>
      </c>
      <c r="N484" s="49">
        <f>'PLM001-Active'!Q449</f>
        <v>0</v>
      </c>
      <c r="O484" s="94">
        <f>'PLM001-Active'!L449/100</f>
        <v>460.56</v>
      </c>
      <c r="P484" s="94" t="str">
        <f t="shared" si="35"/>
        <v>操作異常</v>
      </c>
      <c r="Q484" s="63" t="str">
        <f t="shared" ca="1" si="36"/>
        <v/>
      </c>
      <c r="R484" s="76"/>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row>
    <row r="485" spans="1:74" s="17" customFormat="1" ht="17.25" customHeight="1">
      <c r="A485" s="14">
        <v>48.700000000000301</v>
      </c>
      <c r="B485" s="14" t="str">
        <f>'PLM001-Active'!A450</f>
        <v>D250301R1</v>
      </c>
      <c r="C485" s="14" t="str">
        <f>'PLM001-Active'!B450</f>
        <v>EPD電磁流量計技转</v>
      </c>
      <c r="D485" s="95" t="str">
        <f>'PLM001-Active'!E450</f>
        <v>PVT-QA測試驗證</v>
      </c>
      <c r="E485" s="15" t="str">
        <f>IF('PLM001-Active'!I450="",'PLM001-Active'!H450,LEFT('PLM001-Active'!I450,3))</f>
        <v>汪佳凯</v>
      </c>
      <c r="F485" s="28">
        <f>DATEVALUE('PLM001-Active'!M450)</f>
        <v>46108</v>
      </c>
      <c r="G485" s="29" t="e">
        <f>DATEVALUE('PLM001-Active'!N450)</f>
        <v>#VALUE!</v>
      </c>
      <c r="H485" s="16" t="e">
        <f t="shared" si="33"/>
        <v>#VALUE!</v>
      </c>
      <c r="I485" s="28" t="str">
        <f>IF(ISERROR(DATEVALUE('PLM001-Active'!R450)),"",DATEVALUE('PLM001-Active'!R450))</f>
        <v/>
      </c>
      <c r="J485" s="29" t="str">
        <f>IF(ISERROR(DATEVALUE('PLM001-Active'!S450)),"",DATEVALUE('PLM001-Active'!S450))</f>
        <v/>
      </c>
      <c r="K485" s="16" t="str">
        <f>IF(ISERROR(IF(OR(J485=0,I485=0)," - ",NETWORKDAYS(I485,J485))),"",IF(OR(J485=0,I485=0)," - ",NETWORKDAYS(I485,J485)))</f>
        <v/>
      </c>
      <c r="L485" s="49" t="str">
        <f>'PLM001-Active'!P450</f>
        <v>Pending</v>
      </c>
      <c r="M485" s="49">
        <f>'PLM001-Active'!U450</f>
        <v>0</v>
      </c>
      <c r="N485" s="49">
        <f>'PLM001-Active'!Q450</f>
        <v>0</v>
      </c>
      <c r="O485" s="94">
        <f>'PLM001-Active'!L450/100</f>
        <v>460.59</v>
      </c>
      <c r="P485" s="94" t="str">
        <f t="shared" si="35"/>
        <v>操作異常</v>
      </c>
      <c r="Q485" s="63" t="str">
        <f t="shared" ca="1" si="36"/>
        <v/>
      </c>
      <c r="R485" s="76"/>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row>
    <row r="486" spans="1:74" s="17" customFormat="1">
      <c r="A486" s="14">
        <v>48.800000000000303</v>
      </c>
      <c r="B486" s="14" t="str">
        <f>'PLM001-Active'!A451</f>
        <v>D250701R1</v>
      </c>
      <c r="C486" s="14" t="str">
        <f>'PLM001-Active'!B451</f>
        <v>EGX5标准型技转</v>
      </c>
      <c r="D486" s="95" t="str">
        <f>'PLM001-Active'!E451</f>
        <v>MP發行</v>
      </c>
      <c r="E486" s="15" t="str">
        <f>IF('PLM001-Active'!I451="",'PLM001-Active'!H451,LEFT('PLM001-Active'!I451,3))</f>
        <v>汪佳凯</v>
      </c>
      <c r="F486" s="28">
        <f>DATEVALUE('PLM001-Active'!M451)</f>
        <v>46077</v>
      </c>
      <c r="G486" s="29" t="e">
        <f>DATEVALUE('PLM001-Active'!N451)</f>
        <v>#VALUE!</v>
      </c>
      <c r="H486" s="16" t="e">
        <f t="shared" si="33"/>
        <v>#VALUE!</v>
      </c>
      <c r="I486" s="28" t="str">
        <f>IF(ISERROR(DATEVALUE('PLM001-Active'!R451)),"",DATEVALUE('PLM001-Active'!R451))</f>
        <v/>
      </c>
      <c r="J486" s="29" t="str">
        <f>IF(ISERROR(DATEVALUE('PLM001-Active'!S451)),"",DATEVALUE('PLM001-Active'!S451))</f>
        <v/>
      </c>
      <c r="K486" s="16" t="str">
        <f t="shared" si="37"/>
        <v/>
      </c>
      <c r="L486" s="49" t="str">
        <f>'PLM001-Active'!P451</f>
        <v>Pending</v>
      </c>
      <c r="M486" s="49">
        <f>'PLM001-Active'!U451</f>
        <v>0</v>
      </c>
      <c r="N486" s="49">
        <f>'PLM001-Active'!Q451</f>
        <v>0</v>
      </c>
      <c r="O486" s="94">
        <f>'PLM001-Active'!L451/100</f>
        <v>460.59</v>
      </c>
      <c r="P486" s="94" t="str">
        <f t="shared" si="35"/>
        <v>操作異常</v>
      </c>
      <c r="Q486" s="63" t="str">
        <f t="shared" ca="1" si="36"/>
        <v/>
      </c>
      <c r="R486" s="76"/>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row>
    <row r="487" spans="1:74" s="17" customFormat="1">
      <c r="A487" s="14">
        <v>48.900000000000297</v>
      </c>
      <c r="B487" s="14" t="str">
        <f>'PLM001-Active'!A452</f>
        <v>M251201C1</v>
      </c>
      <c r="C487" s="14" t="str">
        <f>'PLM001-Active'!B452</f>
        <v>GPX 申請UL-61010認證</v>
      </c>
      <c r="D487" s="95" t="str">
        <f>'PLM001-Active'!E452</f>
        <v>GPX 相關文件修訂</v>
      </c>
      <c r="E487" s="15" t="str">
        <f>IF('PLM001-Active'!I452="",'PLM001-Active'!H452,LEFT('PLM001-Active'!I452,3))</f>
        <v>賴慶樺</v>
      </c>
      <c r="F487" s="28">
        <f>DATEVALUE('PLM001-Active'!M452)</f>
        <v>46083</v>
      </c>
      <c r="G487" s="29" t="e">
        <f>DATEVALUE('PLM001-Active'!N452)</f>
        <v>#VALUE!</v>
      </c>
      <c r="H487" s="16" t="e">
        <f t="shared" si="33"/>
        <v>#VALUE!</v>
      </c>
      <c r="I487" s="28" t="str">
        <f>IF(ISERROR(DATEVALUE('PLM001-Active'!R452)),"",DATEVALUE('PLM001-Active'!R452))</f>
        <v/>
      </c>
      <c r="J487" s="29" t="str">
        <f>IF(ISERROR(DATEVALUE('PLM001-Active'!S452)),"",DATEVALUE('PLM001-Active'!S452))</f>
        <v/>
      </c>
      <c r="K487" s="16" t="str">
        <f t="shared" si="37"/>
        <v/>
      </c>
      <c r="L487" s="49" t="str">
        <f>'PLM001-Active'!P452</f>
        <v>Pending</v>
      </c>
      <c r="M487" s="49">
        <f>'PLM001-Active'!U452</f>
        <v>0</v>
      </c>
      <c r="N487" s="49">
        <f>'PLM001-Active'!Q452</f>
        <v>0</v>
      </c>
      <c r="O487" s="94">
        <f>'PLM001-Active'!L452/100</f>
        <v>460.62</v>
      </c>
      <c r="P487" s="94" t="str">
        <f t="shared" si="35"/>
        <v>操作異常</v>
      </c>
      <c r="Q487" s="63" t="str">
        <f t="shared" ca="1" si="36"/>
        <v/>
      </c>
      <c r="R487" s="76"/>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row>
    <row r="488" spans="1:74" s="17" customFormat="1" ht="17.25" customHeight="1">
      <c r="A488" s="14">
        <v>49.000000000000298</v>
      </c>
      <c r="B488" s="14" t="str">
        <f>'PLM001-Active'!A453</f>
        <v>M251201R1</v>
      </c>
      <c r="C488" s="14" t="str">
        <f>'PLM001-Active'!B453</f>
        <v>緊湊型渦街流量計導入專案</v>
      </c>
      <c r="D488" s="95" t="str">
        <f>'PLM001-Active'!E453</f>
        <v>工況試煉送樣</v>
      </c>
      <c r="E488" s="15" t="str">
        <f>IF('PLM001-Active'!I453="",'PLM001-Active'!H453,LEFT('PLM001-Active'!I453,3))</f>
        <v>陳奕宏</v>
      </c>
      <c r="F488" s="28">
        <f>DATEVALUE('PLM001-Active'!M453)</f>
        <v>46066</v>
      </c>
      <c r="G488" s="29" t="e">
        <f>DATEVALUE('PLM001-Active'!N453)</f>
        <v>#VALUE!</v>
      </c>
      <c r="H488" s="16" t="e">
        <f t="shared" si="33"/>
        <v>#VALUE!</v>
      </c>
      <c r="I488" s="28" t="str">
        <f>IF(ISERROR(DATEVALUE('PLM001-Active'!R453)),"",DATEVALUE('PLM001-Active'!R453))</f>
        <v/>
      </c>
      <c r="J488" s="29" t="str">
        <f>IF(ISERROR(DATEVALUE('PLM001-Active'!S453)),"",DATEVALUE('PLM001-Active'!S453))</f>
        <v/>
      </c>
      <c r="K488" s="16" t="str">
        <f>IF(ISERROR(IF(OR(J488=0,I488=0)," - ",NETWORKDAYS(I488,J488))),"",IF(OR(J488=0,I488=0)," - ",NETWORKDAYS(I488,J488)))</f>
        <v/>
      </c>
      <c r="L488" s="49" t="str">
        <f>'PLM001-Active'!P453</f>
        <v>Pending</v>
      </c>
      <c r="M488" s="49">
        <f>'PLM001-Active'!U453</f>
        <v>0</v>
      </c>
      <c r="N488" s="49">
        <f>'PLM001-Active'!Q453</f>
        <v>0</v>
      </c>
      <c r="O488" s="94">
        <f>'PLM001-Active'!L453/100</f>
        <v>460.62</v>
      </c>
      <c r="P488" s="94" t="str">
        <f t="shared" si="35"/>
        <v>操作異常</v>
      </c>
      <c r="Q488" s="63" t="str">
        <f t="shared" ca="1" si="36"/>
        <v/>
      </c>
      <c r="R488" s="76"/>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row>
    <row r="489" spans="1:74" s="17" customFormat="1" ht="21.75" customHeight="1">
      <c r="A489" s="14">
        <v>49.1000000000003</v>
      </c>
      <c r="B489" s="14" t="str">
        <f>'PLM001-Active'!A454</f>
        <v>M251201R1</v>
      </c>
      <c r="C489" s="14" t="str">
        <f>'PLM001-Active'!B454</f>
        <v>緊湊型渦街流量計導入專案</v>
      </c>
      <c r="D489" s="95" t="str">
        <f>'PLM001-Active'!E454</f>
        <v>QC工程表</v>
      </c>
      <c r="E489" s="15" t="str">
        <f>IF('PLM001-Active'!I454="",'PLM001-Active'!H454,LEFT('PLM001-Active'!I454,3))</f>
        <v>陳奕宏</v>
      </c>
      <c r="F489" s="28">
        <f>DATEVALUE('PLM001-Active'!M454)</f>
        <v>46063</v>
      </c>
      <c r="G489" s="29" t="e">
        <f>DATEVALUE('PLM001-Active'!N454)</f>
        <v>#VALUE!</v>
      </c>
      <c r="H489" s="16" t="e">
        <f t="shared" si="33"/>
        <v>#VALUE!</v>
      </c>
      <c r="I489" s="28" t="str">
        <f>IF(ISERROR(DATEVALUE('PLM001-Active'!R454)),"",DATEVALUE('PLM001-Active'!R454))</f>
        <v/>
      </c>
      <c r="J489" s="29" t="str">
        <f>IF(ISERROR(DATEVALUE('PLM001-Active'!S454)),"",DATEVALUE('PLM001-Active'!S454))</f>
        <v/>
      </c>
      <c r="K489" s="16" t="str">
        <f t="shared" si="37"/>
        <v/>
      </c>
      <c r="L489" s="49" t="str">
        <f>'PLM001-Active'!P454</f>
        <v>Pending</v>
      </c>
      <c r="M489" s="49">
        <f>'PLM001-Active'!U454</f>
        <v>0</v>
      </c>
      <c r="N489" s="49">
        <f>'PLM001-Active'!Q454</f>
        <v>0</v>
      </c>
      <c r="O489" s="94">
        <f>'PLM001-Active'!L454/100</f>
        <v>460.62</v>
      </c>
      <c r="P489" s="94" t="str">
        <f t="shared" si="35"/>
        <v>操作異常</v>
      </c>
      <c r="Q489" s="63" t="str">
        <f t="shared" ca="1" si="36"/>
        <v/>
      </c>
      <c r="R489" s="76"/>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row>
    <row r="490" spans="1:74" s="17" customFormat="1" ht="22.5" customHeight="1">
      <c r="A490" s="14">
        <v>49.200000000000301</v>
      </c>
      <c r="B490" s="14" t="str">
        <f>'PLM001-Active'!A455</f>
        <v>M240803P1</v>
      </c>
      <c r="C490" s="14" t="str">
        <f>'PLM001-Active'!B455</f>
        <v>EGX5防腐型技转</v>
      </c>
      <c r="D490" s="95" t="str">
        <f>'PLM001-Active'!E455</f>
        <v>設變</v>
      </c>
      <c r="E490" s="15" t="str">
        <f>IF('PLM001-Active'!I455="",'PLM001-Active'!H455,LEFT('PLM001-Active'!I455,3))</f>
        <v>汪佳凯</v>
      </c>
      <c r="F490" s="28">
        <f>DATEVALUE('PLM001-Active'!M455)</f>
        <v>46076</v>
      </c>
      <c r="G490" s="29" t="e">
        <f>DATEVALUE('PLM001-Active'!N455)</f>
        <v>#VALUE!</v>
      </c>
      <c r="H490" s="16" t="e">
        <f t="shared" si="33"/>
        <v>#VALUE!</v>
      </c>
      <c r="I490" s="28" t="str">
        <f>IF(ISERROR(DATEVALUE('PLM001-Active'!R455)),"",DATEVALUE('PLM001-Active'!R455))</f>
        <v/>
      </c>
      <c r="J490" s="29" t="str">
        <f>IF(ISERROR(DATEVALUE('PLM001-Active'!S455)),"",DATEVALUE('PLM001-Active'!S455))</f>
        <v/>
      </c>
      <c r="K490" s="16" t="str">
        <f t="shared" si="37"/>
        <v/>
      </c>
      <c r="L490" s="49" t="str">
        <f>'PLM001-Active'!P455</f>
        <v>Pending</v>
      </c>
      <c r="M490" s="49">
        <f>'PLM001-Active'!U455</f>
        <v>0</v>
      </c>
      <c r="N490" s="49">
        <f>'PLM001-Active'!Q455</f>
        <v>0</v>
      </c>
      <c r="O490" s="94">
        <f>'PLM001-Active'!L455/100</f>
        <v>460.63</v>
      </c>
      <c r="P490" s="94" t="str">
        <f t="shared" si="35"/>
        <v>操作異常</v>
      </c>
      <c r="Q490" s="63" t="str">
        <f t="shared" ca="1" si="36"/>
        <v/>
      </c>
      <c r="R490" s="76"/>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row>
    <row r="491" spans="1:74" s="17" customFormat="1" ht="17.25" customHeight="1">
      <c r="A491" s="14">
        <v>49.300000000000303</v>
      </c>
      <c r="B491" s="14" t="str">
        <f>'PLM001-Active'!A456</f>
        <v>M251201R1</v>
      </c>
      <c r="C491" s="14" t="str">
        <f>'PLM001-Active'!B456</f>
        <v>緊湊型渦街流量計導入專案</v>
      </c>
      <c r="D491" s="95" t="str">
        <f>'PLM001-Active'!E456</f>
        <v>進料檢驗基準  (表單QR-B-15)</v>
      </c>
      <c r="E491" s="15" t="str">
        <f>IF('PLM001-Active'!I456="",'PLM001-Active'!H456,LEFT('PLM001-Active'!I456,3))</f>
        <v>鄭珅易</v>
      </c>
      <c r="F491" s="28">
        <f>DATEVALUE('PLM001-Active'!M456)</f>
        <v>46064</v>
      </c>
      <c r="G491" s="29" t="e">
        <f>DATEVALUE('PLM001-Active'!N456)</f>
        <v>#VALUE!</v>
      </c>
      <c r="H491" s="16" t="e">
        <f t="shared" si="33"/>
        <v>#VALUE!</v>
      </c>
      <c r="I491" s="28" t="str">
        <f>IF(ISERROR(DATEVALUE('PLM001-Active'!R456)),"",DATEVALUE('PLM001-Active'!R456))</f>
        <v/>
      </c>
      <c r="J491" s="29" t="str">
        <f>IF(ISERROR(DATEVALUE('PLM001-Active'!S456)),"",DATEVALUE('PLM001-Active'!S456))</f>
        <v/>
      </c>
      <c r="K491" s="16" t="str">
        <f>IF(ISERROR(IF(OR(J491=0,I491=0)," - ",NETWORKDAYS(I491,J491))),"",IF(OR(J491=0,I491=0)," - ",NETWORKDAYS(I491,J491)))</f>
        <v/>
      </c>
      <c r="L491" s="49" t="str">
        <f>'PLM001-Active'!P456</f>
        <v>Pending</v>
      </c>
      <c r="M491" s="49">
        <f>'PLM001-Active'!U456</f>
        <v>0</v>
      </c>
      <c r="N491" s="49">
        <f>'PLM001-Active'!Q456</f>
        <v>0</v>
      </c>
      <c r="O491" s="94">
        <f>'PLM001-Active'!L456/100</f>
        <v>460.64</v>
      </c>
      <c r="P491" s="94" t="str">
        <f t="shared" si="35"/>
        <v>操作異常</v>
      </c>
      <c r="Q491" s="63" t="str">
        <f t="shared" ca="1" si="36"/>
        <v/>
      </c>
      <c r="R491" s="76"/>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row>
    <row r="492" spans="1:74" s="17" customFormat="1" ht="5.25" customHeight="1">
      <c r="A492" s="14">
        <v>49.400000000000297</v>
      </c>
      <c r="B492" s="14" t="str">
        <f>'PLM001-Active'!A457</f>
        <v>M251001R1</v>
      </c>
      <c r="C492" s="14" t="str">
        <f>'PLM001-Active'!B457</f>
        <v>SDX光電開關微型化設計</v>
      </c>
      <c r="D492" s="95" t="str">
        <f>'PLM001-Active'!E457</f>
        <v>工況試煉送樣</v>
      </c>
      <c r="E492" s="15" t="str">
        <f>IF('PLM001-Active'!I457="",'PLM001-Active'!H457,LEFT('PLM001-Active'!I457,3))</f>
        <v>彭志豪</v>
      </c>
      <c r="F492" s="28">
        <f>DATEVALUE('PLM001-Active'!M457)</f>
        <v>46086</v>
      </c>
      <c r="G492" s="29" t="e">
        <f>DATEVALUE('PLM001-Active'!N457)</f>
        <v>#VALUE!</v>
      </c>
      <c r="H492" s="16" t="e">
        <f t="shared" si="33"/>
        <v>#VALUE!</v>
      </c>
      <c r="I492" s="28" t="str">
        <f>IF(ISERROR(DATEVALUE('PLM001-Active'!R457)),"",DATEVALUE('PLM001-Active'!R457))</f>
        <v/>
      </c>
      <c r="J492" s="29" t="str">
        <f>IF(ISERROR(DATEVALUE('PLM001-Active'!S457)),"",DATEVALUE('PLM001-Active'!S457))</f>
        <v/>
      </c>
      <c r="K492" s="16" t="str">
        <f t="shared" si="37"/>
        <v/>
      </c>
      <c r="L492" s="49" t="str">
        <f>'PLM001-Active'!P457</f>
        <v>Pending</v>
      </c>
      <c r="M492" s="49">
        <f>'PLM001-Active'!U457</f>
        <v>0</v>
      </c>
      <c r="N492" s="49">
        <f>'PLM001-Active'!Q457</f>
        <v>0</v>
      </c>
      <c r="O492" s="94">
        <f>'PLM001-Active'!L457/100</f>
        <v>460.65</v>
      </c>
      <c r="P492" s="94" t="str">
        <f t="shared" si="35"/>
        <v>操作異常</v>
      </c>
      <c r="Q492" s="63" t="str">
        <f t="shared" ca="1" si="36"/>
        <v/>
      </c>
      <c r="R492" s="76"/>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row>
    <row r="493" spans="1:74" s="17" customFormat="1" ht="25.5">
      <c r="A493" s="14">
        <v>49.500000000000298</v>
      </c>
      <c r="B493" s="14" t="str">
        <f>'PLM001-Active'!A458</f>
        <v>M251001R1</v>
      </c>
      <c r="C493" s="14" t="str">
        <f>'PLM001-Active'!B458</f>
        <v>SDX光電開關微型化設計</v>
      </c>
      <c r="D493" s="95" t="str">
        <f>'PLM001-Active'!E458</f>
        <v>工程試製 or 工況分析報告</v>
      </c>
      <c r="E493" s="15" t="str">
        <f>IF('PLM001-Active'!I458="",'PLM001-Active'!H458,LEFT('PLM001-Active'!I458,3))</f>
        <v>彭志豪</v>
      </c>
      <c r="F493" s="28">
        <f>DATEVALUE('PLM001-Active'!M458)</f>
        <v>46121</v>
      </c>
      <c r="G493" s="29" t="e">
        <f>DATEVALUE('PLM001-Active'!N458)</f>
        <v>#VALUE!</v>
      </c>
      <c r="H493" s="16" t="e">
        <f t="shared" si="33"/>
        <v>#VALUE!</v>
      </c>
      <c r="I493" s="28" t="str">
        <f>IF(ISERROR(DATEVALUE('PLM001-Active'!R458)),"",DATEVALUE('PLM001-Active'!R458))</f>
        <v/>
      </c>
      <c r="J493" s="29" t="str">
        <f>IF(ISERROR(DATEVALUE('PLM001-Active'!S458)),"",DATEVALUE('PLM001-Active'!S458))</f>
        <v/>
      </c>
      <c r="K493" s="16" t="str">
        <f t="shared" si="37"/>
        <v/>
      </c>
      <c r="L493" s="49" t="str">
        <f>'PLM001-Active'!P458</f>
        <v>Pending</v>
      </c>
      <c r="M493" s="49">
        <f>'PLM001-Active'!U458</f>
        <v>0</v>
      </c>
      <c r="N493" s="49">
        <f>'PLM001-Active'!Q458</f>
        <v>0</v>
      </c>
      <c r="O493" s="94">
        <f>'PLM001-Active'!L458/100</f>
        <v>460.65</v>
      </c>
      <c r="P493" s="94" t="str">
        <f t="shared" si="35"/>
        <v>操作異常</v>
      </c>
      <c r="Q493" s="63" t="str">
        <f t="shared" ca="1" si="36"/>
        <v/>
      </c>
      <c r="R493" s="76"/>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row>
    <row r="494" spans="1:74" s="17" customFormat="1" ht="17.25" customHeight="1">
      <c r="A494" s="14">
        <v>49.6000000000003</v>
      </c>
      <c r="B494" s="14" t="str">
        <f>'PLM001-Active'!A459</f>
        <v>M251201R1</v>
      </c>
      <c r="C494" s="14" t="str">
        <f>'PLM001-Active'!B459</f>
        <v>緊湊型渦街流量計導入專案</v>
      </c>
      <c r="D494" s="95" t="str">
        <f>'PLM001-Active'!E459</f>
        <v>產品檢驗基準</v>
      </c>
      <c r="E494" s="15" t="str">
        <f>IF('PLM001-Active'!I459="",'PLM001-Active'!H459,LEFT('PLM001-Active'!I459,3))</f>
        <v>鄭珅易</v>
      </c>
      <c r="F494" s="28">
        <f>DATEVALUE('PLM001-Active'!M459)</f>
        <v>46065</v>
      </c>
      <c r="G494" s="29" t="e">
        <f>DATEVALUE('PLM001-Active'!N459)</f>
        <v>#VALUE!</v>
      </c>
      <c r="H494" s="16" t="e">
        <f t="shared" si="33"/>
        <v>#VALUE!</v>
      </c>
      <c r="I494" s="28" t="str">
        <f>IF(ISERROR(DATEVALUE('PLM001-Active'!R459)),"",DATEVALUE('PLM001-Active'!R459))</f>
        <v/>
      </c>
      <c r="J494" s="29" t="str">
        <f>IF(ISERROR(DATEVALUE('PLM001-Active'!S459)),"",DATEVALUE('PLM001-Active'!S459))</f>
        <v/>
      </c>
      <c r="K494" s="16" t="str">
        <f>IF(ISERROR(IF(OR(J494=0,I494=0)," - ",NETWORKDAYS(I494,J494))),"",IF(OR(J494=0,I494=0)," - ",NETWORKDAYS(I494,J494)))</f>
        <v/>
      </c>
      <c r="L494" s="49" t="str">
        <f>'PLM001-Active'!P459</f>
        <v>Pending</v>
      </c>
      <c r="M494" s="49">
        <f>'PLM001-Active'!U459</f>
        <v>0</v>
      </c>
      <c r="N494" s="49">
        <f>'PLM001-Active'!Q459</f>
        <v>0</v>
      </c>
      <c r="O494" s="94">
        <f>'PLM001-Active'!L459/100</f>
        <v>460.65</v>
      </c>
      <c r="P494" s="94" t="str">
        <f t="shared" si="35"/>
        <v>操作異常</v>
      </c>
      <c r="Q494" s="63" t="str">
        <f t="shared" ca="1" si="36"/>
        <v/>
      </c>
      <c r="R494" s="76"/>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row>
    <row r="495" spans="1:74" s="17" customFormat="1">
      <c r="A495" s="14">
        <v>49.700000000000301</v>
      </c>
      <c r="B495" s="14" t="str">
        <f>'PLM001-Active'!A460</f>
        <v>M251201R1</v>
      </c>
      <c r="C495" s="14" t="str">
        <f>'PLM001-Active'!B460</f>
        <v>緊湊型渦街流量計導入專案</v>
      </c>
      <c r="D495" s="95" t="str">
        <f>'PLM001-Active'!E460</f>
        <v>產品檢驗記錄</v>
      </c>
      <c r="E495" s="15" t="str">
        <f>IF('PLM001-Active'!I460="",'PLM001-Active'!H460,LEFT('PLM001-Active'!I460,3))</f>
        <v>鄭珅易</v>
      </c>
      <c r="F495" s="28">
        <f>DATEVALUE('PLM001-Active'!M460)</f>
        <v>46065</v>
      </c>
      <c r="G495" s="29" t="e">
        <f>DATEVALUE('PLM001-Active'!N460)</f>
        <v>#VALUE!</v>
      </c>
      <c r="H495" s="16" t="e">
        <f t="shared" si="33"/>
        <v>#VALUE!</v>
      </c>
      <c r="I495" s="28" t="str">
        <f>IF(ISERROR(DATEVALUE('PLM001-Active'!R460)),"",DATEVALUE('PLM001-Active'!R460))</f>
        <v/>
      </c>
      <c r="J495" s="29" t="str">
        <f>IF(ISERROR(DATEVALUE('PLM001-Active'!S460)),"",DATEVALUE('PLM001-Active'!S460))</f>
        <v/>
      </c>
      <c r="K495" s="16" t="str">
        <f t="shared" si="37"/>
        <v/>
      </c>
      <c r="L495" s="49" t="str">
        <f>'PLM001-Active'!P460</f>
        <v>Pending</v>
      </c>
      <c r="M495" s="49">
        <f>'PLM001-Active'!U460</f>
        <v>0</v>
      </c>
      <c r="N495" s="49">
        <f>'PLM001-Active'!Q460</f>
        <v>0</v>
      </c>
      <c r="O495" s="94">
        <f>'PLM001-Active'!L460/100</f>
        <v>460.65</v>
      </c>
      <c r="P495" s="94" t="str">
        <f t="shared" si="35"/>
        <v>操作異常</v>
      </c>
      <c r="Q495" s="63" t="str">
        <f t="shared" ca="1" si="36"/>
        <v/>
      </c>
      <c r="R495" s="76"/>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row>
    <row r="496" spans="1:74" s="17" customFormat="1">
      <c r="A496" s="14">
        <v>49.800000000000303</v>
      </c>
      <c r="B496" s="14" t="str">
        <f>'PLM001-Active'!A461</f>
        <v>M251201R1</v>
      </c>
      <c r="C496" s="14" t="str">
        <f>'PLM001-Active'!B461</f>
        <v>緊湊型渦街流量計導入專案</v>
      </c>
      <c r="D496" s="95" t="str">
        <f>'PLM001-Active'!E461</f>
        <v>SOP (測試)</v>
      </c>
      <c r="E496" s="15" t="str">
        <f>IF('PLM001-Active'!I461="",'PLM001-Active'!H461,LEFT('PLM001-Active'!I461,3))</f>
        <v>鄭珅易</v>
      </c>
      <c r="F496" s="28">
        <f>DATEVALUE('PLM001-Active'!M461)</f>
        <v>46076</v>
      </c>
      <c r="G496" s="29" t="e">
        <f>DATEVALUE('PLM001-Active'!N461)</f>
        <v>#VALUE!</v>
      </c>
      <c r="H496" s="16" t="e">
        <f t="shared" si="33"/>
        <v>#VALUE!</v>
      </c>
      <c r="I496" s="28" t="str">
        <f>IF(ISERROR(DATEVALUE('PLM001-Active'!R461)),"",DATEVALUE('PLM001-Active'!R461))</f>
        <v/>
      </c>
      <c r="J496" s="29" t="str">
        <f>IF(ISERROR(DATEVALUE('PLM001-Active'!S461)),"",DATEVALUE('PLM001-Active'!S461))</f>
        <v/>
      </c>
      <c r="K496" s="16" t="str">
        <f t="shared" si="37"/>
        <v/>
      </c>
      <c r="L496" s="49" t="str">
        <f>'PLM001-Active'!P461</f>
        <v>Pending</v>
      </c>
      <c r="M496" s="49">
        <f>'PLM001-Active'!U461</f>
        <v>0</v>
      </c>
      <c r="N496" s="49">
        <f>'PLM001-Active'!Q461</f>
        <v>0</v>
      </c>
      <c r="O496" s="94">
        <f>'PLM001-Active'!L461/100</f>
        <v>460.66</v>
      </c>
      <c r="P496" s="94" t="str">
        <f t="shared" si="35"/>
        <v>操作異常</v>
      </c>
      <c r="Q496" s="63" t="str">
        <f t="shared" ca="1" si="36"/>
        <v/>
      </c>
      <c r="R496" s="76"/>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row>
    <row r="497" spans="1:74" s="17" customFormat="1">
      <c r="A497" s="14">
        <v>49.900000000000297</v>
      </c>
      <c r="B497" s="14" t="str">
        <f>'PLM001-Active'!A462</f>
        <v>M250301C1</v>
      </c>
      <c r="C497" s="14" t="str">
        <f>'PLM001-Active'!B462</f>
        <v>一體型電磁流量計北美多重防爆認證</v>
      </c>
      <c r="D497" s="95" t="str">
        <f>'PLM001-Active'!E462</f>
        <v>DVT-QA測試</v>
      </c>
      <c r="E497" s="15" t="str">
        <f>IF('PLM001-Active'!I462="",'PLM001-Active'!H462,LEFT('PLM001-Active'!I462,3))</f>
        <v>王琇眉</v>
      </c>
      <c r="F497" s="28">
        <f>DATEVALUE('PLM001-Active'!M462)</f>
        <v>46094</v>
      </c>
      <c r="G497" s="29" t="e">
        <f>DATEVALUE('PLM001-Active'!N462)</f>
        <v>#VALUE!</v>
      </c>
      <c r="H497" s="16" t="e">
        <f t="shared" si="33"/>
        <v>#VALUE!</v>
      </c>
      <c r="I497" s="28" t="str">
        <f>IF(ISERROR(DATEVALUE('PLM001-Active'!R462)),"",DATEVALUE('PLM001-Active'!R462))</f>
        <v/>
      </c>
      <c r="J497" s="29" t="str">
        <f>IF(ISERROR(DATEVALUE('PLM001-Active'!S462)),"",DATEVALUE('PLM001-Active'!S462))</f>
        <v/>
      </c>
      <c r="K497" s="16" t="str">
        <f t="shared" si="37"/>
        <v/>
      </c>
      <c r="L497" s="49" t="str">
        <f>'PLM001-Active'!P462</f>
        <v>Active</v>
      </c>
      <c r="M497" s="49">
        <f>'PLM001-Active'!U462</f>
        <v>0</v>
      </c>
      <c r="N497" s="49">
        <f>'PLM001-Active'!Q462</f>
        <v>0</v>
      </c>
      <c r="O497" s="94">
        <f>'PLM001-Active'!L462/100</f>
        <v>460.76</v>
      </c>
      <c r="P497" s="94" t="str">
        <f t="shared" si="35"/>
        <v>操作異常</v>
      </c>
      <c r="Q497" s="63" t="str">
        <f t="shared" ca="1" si="36"/>
        <v/>
      </c>
      <c r="R497" s="76"/>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row>
    <row r="498" spans="1:74" s="17" customFormat="1">
      <c r="A498" s="14">
        <v>50.000000000000298</v>
      </c>
      <c r="B498" s="14" t="str">
        <f>'PLM001-Active'!A463</f>
        <v>K201002P2</v>
      </c>
      <c r="C498" s="14" t="str">
        <f>'PLM001-Active'!B463</f>
        <v>(K201002R2)SP數位熱質式開關-DC一體型II</v>
      </c>
      <c r="D498" s="95" t="str">
        <f>'PLM001-Active'!E463</f>
        <v>設變</v>
      </c>
      <c r="E498" s="15" t="str">
        <f>IF('PLM001-Active'!I463="",'PLM001-Active'!H463,LEFT('PLM001-Active'!I463,3))</f>
        <v>蘇漢城</v>
      </c>
      <c r="F498" s="28">
        <f>DATEVALUE('PLM001-Active'!M463)</f>
        <v>46083</v>
      </c>
      <c r="G498" s="29" t="e">
        <f>DATEVALUE('PLM001-Active'!N463)</f>
        <v>#VALUE!</v>
      </c>
      <c r="H498" s="16" t="e">
        <f t="shared" si="33"/>
        <v>#VALUE!</v>
      </c>
      <c r="I498" s="28" t="str">
        <f>IF(ISERROR(DATEVALUE('PLM001-Active'!R463)),"",DATEVALUE('PLM001-Active'!R463))</f>
        <v/>
      </c>
      <c r="J498" s="29" t="str">
        <f>IF(ISERROR(DATEVALUE('PLM001-Active'!S463)),"",DATEVALUE('PLM001-Active'!S463))</f>
        <v/>
      </c>
      <c r="K498" s="16" t="str">
        <f t="shared" si="37"/>
        <v/>
      </c>
      <c r="L498" s="49" t="str">
        <f>'PLM001-Active'!P463</f>
        <v>Pending</v>
      </c>
      <c r="M498" s="49">
        <f>'PLM001-Active'!U463</f>
        <v>0</v>
      </c>
      <c r="N498" s="49">
        <f>'PLM001-Active'!Q463</f>
        <v>0</v>
      </c>
      <c r="O498" s="94">
        <f>'PLM001-Active'!L463/100</f>
        <v>460.77</v>
      </c>
      <c r="P498" s="94" t="str">
        <f t="shared" si="35"/>
        <v>操作異常</v>
      </c>
      <c r="Q498" s="63" t="str">
        <f t="shared" ca="1" si="36"/>
        <v/>
      </c>
      <c r="R498" s="76"/>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row>
    <row r="499" spans="1:74" s="17" customFormat="1" ht="23.25" customHeight="1">
      <c r="A499" s="14">
        <v>50.1000000000003</v>
      </c>
      <c r="B499" s="14" t="str">
        <f>'PLM001-Active'!A464</f>
        <v>M240803P1</v>
      </c>
      <c r="C499" s="14" t="str">
        <f>'PLM001-Active'!B464</f>
        <v>EGX5防腐型技转</v>
      </c>
      <c r="D499" s="95" t="str">
        <f>'PLM001-Active'!E464</f>
        <v>SOP修正</v>
      </c>
      <c r="E499" s="15" t="str">
        <f>IF('PLM001-Active'!I464="",'PLM001-Active'!H464,LEFT('PLM001-Active'!I464,3))</f>
        <v>汪佳凯</v>
      </c>
      <c r="F499" s="28">
        <f>DATEVALUE('PLM001-Active'!M464)</f>
        <v>46084</v>
      </c>
      <c r="G499" s="29" t="e">
        <f>DATEVALUE('PLM001-Active'!N464)</f>
        <v>#VALUE!</v>
      </c>
      <c r="H499" s="16" t="e">
        <f t="shared" si="33"/>
        <v>#VALUE!</v>
      </c>
      <c r="I499" s="28" t="str">
        <f>IF(ISERROR(DATEVALUE('PLM001-Active'!R464)),"",DATEVALUE('PLM001-Active'!R464))</f>
        <v/>
      </c>
      <c r="J499" s="29" t="str">
        <f>IF(ISERROR(DATEVALUE('PLM001-Active'!S464)),"",DATEVALUE('PLM001-Active'!S464))</f>
        <v/>
      </c>
      <c r="K499" s="16" t="str">
        <f t="shared" si="37"/>
        <v/>
      </c>
      <c r="L499" s="49" t="str">
        <f>'PLM001-Active'!P464</f>
        <v>Pending</v>
      </c>
      <c r="M499" s="49">
        <f>'PLM001-Active'!U464</f>
        <v>0</v>
      </c>
      <c r="N499" s="49">
        <f>'PLM001-Active'!Q464</f>
        <v>0</v>
      </c>
      <c r="O499" s="94">
        <f>'PLM001-Active'!L464/100</f>
        <v>460.77</v>
      </c>
      <c r="P499" s="94" t="str">
        <f t="shared" si="35"/>
        <v>操作異常</v>
      </c>
      <c r="Q499" s="63" t="str">
        <f t="shared" ca="1" si="36"/>
        <v/>
      </c>
      <c r="R499" s="76"/>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row>
    <row r="500" spans="1:74" s="17" customFormat="1" ht="24.75" customHeight="1">
      <c r="A500" s="14">
        <v>50.200000000000301</v>
      </c>
      <c r="B500" s="14" t="str">
        <f>'PLM001-Active'!A465</f>
        <v>M251201R1</v>
      </c>
      <c r="C500" s="14" t="str">
        <f>'PLM001-Active'!B465</f>
        <v>緊湊型渦街流量計導入專案</v>
      </c>
      <c r="D500" s="95" t="str">
        <f>'PLM001-Active'!E465</f>
        <v>產品規格比較一覽表 (ISO表單：QR-C-22)</v>
      </c>
      <c r="E500" s="15" t="str">
        <f>IF('PLM001-Active'!I465="",'PLM001-Active'!H465,LEFT('PLM001-Active'!I465,3))</f>
        <v>陳奕宏</v>
      </c>
      <c r="F500" s="28">
        <f>DATEVALUE('PLM001-Active'!M465)</f>
        <v>46078</v>
      </c>
      <c r="G500" s="29" t="e">
        <f>DATEVALUE('PLM001-Active'!N465)</f>
        <v>#VALUE!</v>
      </c>
      <c r="H500" s="16" t="e">
        <f t="shared" si="33"/>
        <v>#VALUE!</v>
      </c>
      <c r="I500" s="28" t="str">
        <f>IF(ISERROR(DATEVALUE('PLM001-Active'!R465)),"",DATEVALUE('PLM001-Active'!R465))</f>
        <v/>
      </c>
      <c r="J500" s="29" t="str">
        <f>IF(ISERROR(DATEVALUE('PLM001-Active'!S465)),"",DATEVALUE('PLM001-Active'!S465))</f>
        <v/>
      </c>
      <c r="K500" s="16" t="str">
        <f t="shared" si="37"/>
        <v/>
      </c>
      <c r="L500" s="49" t="str">
        <f>'PLM001-Active'!P465</f>
        <v>Pending</v>
      </c>
      <c r="M500" s="49">
        <f>'PLM001-Active'!U465</f>
        <v>0</v>
      </c>
      <c r="N500" s="49">
        <f>'PLM001-Active'!Q465</f>
        <v>0</v>
      </c>
      <c r="O500" s="94">
        <f>'PLM001-Active'!L465/100</f>
        <v>460.77</v>
      </c>
      <c r="P500" s="94" t="str">
        <f t="shared" si="35"/>
        <v>操作異常</v>
      </c>
      <c r="Q500" s="63" t="str">
        <f t="shared" ca="1" si="36"/>
        <v/>
      </c>
      <c r="R500" s="76"/>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row>
    <row r="501" spans="1:74" s="17" customFormat="1" ht="21.75" customHeight="1">
      <c r="A501" s="14">
        <v>50.300000000000402</v>
      </c>
      <c r="B501" s="14" t="str">
        <f>'PLM001-Active'!A466</f>
        <v>M251201R1</v>
      </c>
      <c r="C501" s="14" t="str">
        <f>'PLM001-Active'!B466</f>
        <v>緊湊型渦街流量計導入專案</v>
      </c>
      <c r="D501" s="95" t="str">
        <f>'PLM001-Active'!E466</f>
        <v>新產品成果內部產品 &amp; 技術說明會</v>
      </c>
      <c r="E501" s="15" t="str">
        <f>IF('PLM001-Active'!I466="",'PLM001-Active'!H466,LEFT('PLM001-Active'!I466,3))</f>
        <v>陳奕宏</v>
      </c>
      <c r="F501" s="28">
        <f>DATEVALUE('PLM001-Active'!M466)</f>
        <v>46078</v>
      </c>
      <c r="G501" s="29" t="e">
        <f>DATEVALUE('PLM001-Active'!N466)</f>
        <v>#VALUE!</v>
      </c>
      <c r="H501" s="16" t="e">
        <f t="shared" si="33"/>
        <v>#VALUE!</v>
      </c>
      <c r="I501" s="28" t="str">
        <f>IF(ISERROR(DATEVALUE('PLM001-Active'!R466)),"",DATEVALUE('PLM001-Active'!R466))</f>
        <v/>
      </c>
      <c r="J501" s="29" t="str">
        <f>IF(ISERROR(DATEVALUE('PLM001-Active'!S466)),"",DATEVALUE('PLM001-Active'!S466))</f>
        <v/>
      </c>
      <c r="K501" s="16" t="str">
        <f t="shared" si="37"/>
        <v/>
      </c>
      <c r="L501" s="49" t="str">
        <f>'PLM001-Active'!P466</f>
        <v>Pending</v>
      </c>
      <c r="M501" s="49">
        <f>'PLM001-Active'!U466</f>
        <v>0</v>
      </c>
      <c r="N501" s="49">
        <f>'PLM001-Active'!Q466</f>
        <v>0</v>
      </c>
      <c r="O501" s="94">
        <f>'PLM001-Active'!L466/100</f>
        <v>460.77</v>
      </c>
      <c r="P501" s="94" t="str">
        <f t="shared" si="35"/>
        <v>操作異常</v>
      </c>
      <c r="Q501" s="63" t="str">
        <f t="shared" ca="1" si="36"/>
        <v/>
      </c>
      <c r="R501" s="76"/>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row>
    <row r="502" spans="1:74" s="17" customFormat="1" ht="24.75" customHeight="1">
      <c r="A502" s="14">
        <v>50.400000000000297</v>
      </c>
      <c r="B502" s="14" t="str">
        <f>'PLM001-Active'!A467</f>
        <v>M240101P1</v>
      </c>
      <c r="C502" s="14" t="str">
        <f>'PLM001-Active'!B467</f>
        <v>首次生產-液體洩漏偵測器</v>
      </c>
      <c r="D502" s="95" t="str">
        <f>'PLM001-Active'!E467</f>
        <v>設變</v>
      </c>
      <c r="E502" s="15" t="str">
        <f>IF('PLM001-Active'!I467="",'PLM001-Active'!H467,LEFT('PLM001-Active'!I467,3))</f>
        <v>黃胤綸</v>
      </c>
      <c r="F502" s="28">
        <f>DATEVALUE('PLM001-Active'!M467)</f>
        <v>46084</v>
      </c>
      <c r="G502" s="29" t="e">
        <f>DATEVALUE('PLM001-Active'!N467)</f>
        <v>#VALUE!</v>
      </c>
      <c r="H502" s="16" t="e">
        <f t="shared" si="33"/>
        <v>#VALUE!</v>
      </c>
      <c r="I502" s="28" t="str">
        <f>IF(ISERROR(DATEVALUE('PLM001-Active'!R467)),"",DATEVALUE('PLM001-Active'!R467))</f>
        <v/>
      </c>
      <c r="J502" s="29" t="str">
        <f>IF(ISERROR(DATEVALUE('PLM001-Active'!S467)),"",DATEVALUE('PLM001-Active'!S467))</f>
        <v/>
      </c>
      <c r="K502" s="16" t="str">
        <f t="shared" si="37"/>
        <v/>
      </c>
      <c r="L502" s="49" t="str">
        <f>'PLM001-Active'!P467</f>
        <v>Pending</v>
      </c>
      <c r="M502" s="49">
        <f>'PLM001-Active'!U467</f>
        <v>0</v>
      </c>
      <c r="N502" s="49">
        <f>'PLM001-Active'!Q467</f>
        <v>0</v>
      </c>
      <c r="O502" s="94">
        <f>'PLM001-Active'!L467/100</f>
        <v>460.78</v>
      </c>
      <c r="P502" s="94" t="str">
        <f t="shared" si="35"/>
        <v>操作異常</v>
      </c>
      <c r="Q502" s="63" t="str">
        <f t="shared" ca="1" si="36"/>
        <v/>
      </c>
      <c r="R502" s="76"/>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row>
    <row r="503" spans="1:74" s="17" customFormat="1" ht="63.75">
      <c r="A503" s="14">
        <v>50.500000000000298</v>
      </c>
      <c r="B503" s="14" t="str">
        <f>'PLM001-Active'!A468</f>
        <v>K251001R1</v>
      </c>
      <c r="C503" s="14" t="str">
        <f>'PLM001-Active'!B468</f>
        <v>EPH水量計型式認證技術規範CNPA49第4版結構驗證與改善</v>
      </c>
      <c r="D503" s="95" t="str">
        <f>'PLM001-Active'!E468</f>
        <v>開立內聯單請生管進行PCBA打件 (基本：A:20套 / K:50套 / M:100套，需在專案會議再次確認)</v>
      </c>
      <c r="E503" s="15" t="str">
        <f>IF('PLM001-Active'!I468="",'PLM001-Active'!H468,LEFT('PLM001-Active'!I468,3))</f>
        <v>周家儀</v>
      </c>
      <c r="F503" s="28">
        <f>DATEVALUE('PLM001-Active'!M468)</f>
        <v>46112</v>
      </c>
      <c r="G503" s="29" t="e">
        <f>DATEVALUE('PLM001-Active'!N468)</f>
        <v>#VALUE!</v>
      </c>
      <c r="H503" s="16" t="e">
        <f t="shared" si="33"/>
        <v>#VALUE!</v>
      </c>
      <c r="I503" s="28" t="str">
        <f>IF(ISERROR(DATEVALUE('PLM001-Active'!R468)),"",DATEVALUE('PLM001-Active'!R468))</f>
        <v/>
      </c>
      <c r="J503" s="29" t="str">
        <f>IF(ISERROR(DATEVALUE('PLM001-Active'!S468)),"",DATEVALUE('PLM001-Active'!S468))</f>
        <v/>
      </c>
      <c r="K503" s="16" t="str">
        <f t="shared" si="37"/>
        <v/>
      </c>
      <c r="L503" s="49" t="str">
        <f>'PLM001-Active'!P468</f>
        <v>Pending</v>
      </c>
      <c r="M503" s="49">
        <f>'PLM001-Active'!U468</f>
        <v>0</v>
      </c>
      <c r="N503" s="49">
        <f>'PLM001-Active'!Q468</f>
        <v>0</v>
      </c>
      <c r="O503" s="94">
        <f>'PLM001-Active'!L468/100</f>
        <v>460.79</v>
      </c>
      <c r="P503" s="94" t="str">
        <f t="shared" si="35"/>
        <v>操作異常</v>
      </c>
      <c r="Q503" s="63" t="str">
        <f t="shared" ca="1" si="36"/>
        <v/>
      </c>
      <c r="R503" s="76"/>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row>
    <row r="504" spans="1:74" s="17" customFormat="1" ht="25.5">
      <c r="A504" s="14">
        <v>50.6000000000003</v>
      </c>
      <c r="B504" s="14" t="str">
        <f>'PLM001-Active'!A469</f>
        <v>K251001R1</v>
      </c>
      <c r="C504" s="14" t="str">
        <f>'PLM001-Active'!B469</f>
        <v>EPH水量計型式認證技術規範CNPA49第4版結構驗證與改善</v>
      </c>
      <c r="D504" s="95" t="str">
        <f>'PLM001-Active'!E469</f>
        <v>DVT-QA樣機EOM建立</v>
      </c>
      <c r="E504" s="15" t="str">
        <f>IF('PLM001-Active'!I469="",'PLM001-Active'!H469,LEFT('PLM001-Active'!I469,3))</f>
        <v>王瀚霆</v>
      </c>
      <c r="F504" s="28">
        <f>DATEVALUE('PLM001-Active'!M469)</f>
        <v>46083</v>
      </c>
      <c r="G504" s="29" t="e">
        <f>DATEVALUE('PLM001-Active'!N469)</f>
        <v>#VALUE!</v>
      </c>
      <c r="H504" s="16" t="e">
        <f t="shared" si="33"/>
        <v>#VALUE!</v>
      </c>
      <c r="I504" s="28" t="str">
        <f>IF(ISERROR(DATEVALUE('PLM001-Active'!R469)),"",DATEVALUE('PLM001-Active'!R469))</f>
        <v/>
      </c>
      <c r="J504" s="29" t="str">
        <f>IF(ISERROR(DATEVALUE('PLM001-Active'!S469)),"",DATEVALUE('PLM001-Active'!S469))</f>
        <v/>
      </c>
      <c r="K504" s="16" t="str">
        <f t="shared" si="37"/>
        <v/>
      </c>
      <c r="L504" s="49" t="str">
        <f>'PLM001-Active'!P469</f>
        <v>Pending</v>
      </c>
      <c r="M504" s="49">
        <f>'PLM001-Active'!U469</f>
        <v>0</v>
      </c>
      <c r="N504" s="49">
        <f>'PLM001-Active'!Q469</f>
        <v>0</v>
      </c>
      <c r="O504" s="94">
        <f>'PLM001-Active'!L469/100</f>
        <v>460.79</v>
      </c>
      <c r="P504" s="94" t="str">
        <f t="shared" si="35"/>
        <v>操作異常</v>
      </c>
      <c r="Q504" s="63" t="str">
        <f t="shared" ca="1" si="36"/>
        <v/>
      </c>
      <c r="R504" s="76"/>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row>
    <row r="505" spans="1:74" s="17" customFormat="1" ht="25.5">
      <c r="A505" s="14">
        <v>50.700000000000401</v>
      </c>
      <c r="B505" s="14" t="str">
        <f>'PLM001-Active'!A470</f>
        <v>M251201R1</v>
      </c>
      <c r="C505" s="14" t="str">
        <f>'PLM001-Active'!B470</f>
        <v>緊湊型渦街流量計導入專案</v>
      </c>
      <c r="D505" s="95" t="str">
        <f>'PLM001-Active'!E470</f>
        <v>列印專案繳付清單(簽核)-SmartQ PLM026</v>
      </c>
      <c r="E505" s="15" t="str">
        <f>IF('PLM001-Active'!I470="",'PLM001-Active'!H470,LEFT('PLM001-Active'!I470,3))</f>
        <v>陳奕宏</v>
      </c>
      <c r="F505" s="28">
        <f>DATEVALUE('PLM001-Active'!M470)</f>
        <v>46079</v>
      </c>
      <c r="G505" s="29" t="e">
        <f>DATEVALUE('PLM001-Active'!N470)</f>
        <v>#VALUE!</v>
      </c>
      <c r="H505" s="16" t="e">
        <f t="shared" si="33"/>
        <v>#VALUE!</v>
      </c>
      <c r="I505" s="28" t="str">
        <f>IF(ISERROR(DATEVALUE('PLM001-Active'!R470)),"",DATEVALUE('PLM001-Active'!R470))</f>
        <v/>
      </c>
      <c r="J505" s="29" t="str">
        <f>IF(ISERROR(DATEVALUE('PLM001-Active'!S470)),"",DATEVALUE('PLM001-Active'!S470))</f>
        <v/>
      </c>
      <c r="K505" s="16" t="str">
        <f t="shared" si="37"/>
        <v/>
      </c>
      <c r="L505" s="49" t="str">
        <f>'PLM001-Active'!P470</f>
        <v>Pending</v>
      </c>
      <c r="M505" s="49">
        <f>'PLM001-Active'!U470</f>
        <v>0</v>
      </c>
      <c r="N505" s="49">
        <f>'PLM001-Active'!Q470</f>
        <v>0</v>
      </c>
      <c r="O505" s="94">
        <f>'PLM001-Active'!L470/100</f>
        <v>460.79</v>
      </c>
      <c r="P505" s="94" t="str">
        <f t="shared" si="35"/>
        <v>操作異常</v>
      </c>
      <c r="Q505" s="63" t="str">
        <f t="shared" ca="1" si="36"/>
        <v/>
      </c>
      <c r="R505" s="76"/>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row>
    <row r="506" spans="1:74" s="17" customFormat="1">
      <c r="A506" s="14">
        <v>50.800000000000402</v>
      </c>
      <c r="B506" s="14" t="str">
        <f>'PLM001-Active'!A471</f>
        <v>K201002P2</v>
      </c>
      <c r="C506" s="14" t="str">
        <f>'PLM001-Active'!B471</f>
        <v>(K201002R2)SP數位熱質式開關-DC一體型II</v>
      </c>
      <c r="D506" s="95" t="str">
        <f>'PLM001-Active'!E471</f>
        <v>SOP修正</v>
      </c>
      <c r="E506" s="15" t="str">
        <f>IF('PLM001-Active'!I471="",'PLM001-Active'!H471,LEFT('PLM001-Active'!I471,3))</f>
        <v>蘇漢城</v>
      </c>
      <c r="F506" s="28">
        <f>DATEVALUE('PLM001-Active'!M471)</f>
        <v>46090</v>
      </c>
      <c r="G506" s="29" t="e">
        <f>DATEVALUE('PLM001-Active'!N471)</f>
        <v>#VALUE!</v>
      </c>
      <c r="H506" s="16" t="e">
        <f t="shared" si="33"/>
        <v>#VALUE!</v>
      </c>
      <c r="I506" s="28" t="str">
        <f>IF(ISERROR(DATEVALUE('PLM001-Active'!R471)),"",DATEVALUE('PLM001-Active'!R471))</f>
        <v/>
      </c>
      <c r="J506" s="29" t="str">
        <f>IF(ISERROR(DATEVALUE('PLM001-Active'!S471)),"",DATEVALUE('PLM001-Active'!S471))</f>
        <v/>
      </c>
      <c r="K506" s="16" t="str">
        <f t="shared" si="37"/>
        <v/>
      </c>
      <c r="L506" s="49" t="str">
        <f>'PLM001-Active'!P471</f>
        <v>Pending</v>
      </c>
      <c r="M506" s="49">
        <f>'PLM001-Active'!U471</f>
        <v>0</v>
      </c>
      <c r="N506" s="49">
        <f>'PLM001-Active'!Q471</f>
        <v>0</v>
      </c>
      <c r="O506" s="94">
        <f>'PLM001-Active'!L471/100</f>
        <v>460.84</v>
      </c>
      <c r="P506" s="94" t="str">
        <f t="shared" si="35"/>
        <v>操作異常</v>
      </c>
      <c r="Q506" s="63" t="str">
        <f t="shared" ca="1" si="36"/>
        <v/>
      </c>
      <c r="R506" s="76"/>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row>
    <row r="507" spans="1:74" s="17" customFormat="1" ht="25.5">
      <c r="A507" s="14">
        <v>50.900000000000297</v>
      </c>
      <c r="B507" s="14" t="str">
        <f>'PLM001-Active'!A472</f>
        <v>K251001R1</v>
      </c>
      <c r="C507" s="14" t="str">
        <f>'PLM001-Active'!B472</f>
        <v>EPH水量計型式認證技術規範CNPA49第4版結構驗證與改善</v>
      </c>
      <c r="D507" s="95" t="str">
        <f>'PLM001-Active'!E472</f>
        <v>DVT-QA測試(CNPA49第4版)</v>
      </c>
      <c r="E507" s="15" t="str">
        <f>IF('PLM001-Active'!I472="",'PLM001-Active'!H472,LEFT('PLM001-Active'!I472,3))</f>
        <v>朱哲演</v>
      </c>
      <c r="F507" s="28">
        <f>DATEVALUE('PLM001-Active'!M472)</f>
        <v>46104</v>
      </c>
      <c r="G507" s="29" t="e">
        <f>DATEVALUE('PLM001-Active'!N472)</f>
        <v>#VALUE!</v>
      </c>
      <c r="H507" s="16" t="e">
        <f t="shared" si="33"/>
        <v>#VALUE!</v>
      </c>
      <c r="I507" s="28" t="str">
        <f>IF(ISERROR(DATEVALUE('PLM001-Active'!R472)),"",DATEVALUE('PLM001-Active'!R472))</f>
        <v/>
      </c>
      <c r="J507" s="29" t="str">
        <f>IF(ISERROR(DATEVALUE('PLM001-Active'!S472)),"",DATEVALUE('PLM001-Active'!S472))</f>
        <v/>
      </c>
      <c r="K507" s="16" t="str">
        <f t="shared" si="37"/>
        <v/>
      </c>
      <c r="L507" s="49" t="str">
        <f>'PLM001-Active'!P472</f>
        <v>Pending</v>
      </c>
      <c r="M507" s="49">
        <f>'PLM001-Active'!U472</f>
        <v>0</v>
      </c>
      <c r="N507" s="49">
        <f>'PLM001-Active'!Q472</f>
        <v>0</v>
      </c>
      <c r="O507" s="94">
        <f>'PLM001-Active'!L472/100</f>
        <v>460.84</v>
      </c>
      <c r="P507" s="94" t="str">
        <f t="shared" si="35"/>
        <v>操作異常</v>
      </c>
      <c r="Q507" s="63" t="str">
        <f t="shared" ca="1" si="36"/>
        <v/>
      </c>
      <c r="R507" s="76"/>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row>
    <row r="508" spans="1:74" s="17" customFormat="1" ht="38.25">
      <c r="A508" s="14">
        <v>51.000000000000398</v>
      </c>
      <c r="B508" s="14" t="str">
        <f>'PLM001-Active'!A473</f>
        <v>K251001R1</v>
      </c>
      <c r="C508" s="14" t="str">
        <f>'PLM001-Active'!B473</f>
        <v>EPH水量計型式認證技術規範CNPA49第4版結構驗證與改善</v>
      </c>
      <c r="D508" s="95" t="str">
        <f>'PLM001-Active'!E473</f>
        <v>型錄、DM與操作手冊草稿編修檔資料 (發起PLM提供給FAE)</v>
      </c>
      <c r="E508" s="15" t="str">
        <f>IF('PLM001-Active'!I473="",'PLM001-Active'!H473,LEFT('PLM001-Active'!I473,3))</f>
        <v>何昆達</v>
      </c>
      <c r="F508" s="28">
        <f>DATEVALUE('PLM001-Active'!M473)</f>
        <v>46086</v>
      </c>
      <c r="G508" s="29" t="e">
        <f>DATEVALUE('PLM001-Active'!N473)</f>
        <v>#VALUE!</v>
      </c>
      <c r="H508" s="16" t="e">
        <f t="shared" si="33"/>
        <v>#VALUE!</v>
      </c>
      <c r="I508" s="28" t="str">
        <f>IF(ISERROR(DATEVALUE('PLM001-Active'!R473)),"",DATEVALUE('PLM001-Active'!R473))</f>
        <v/>
      </c>
      <c r="J508" s="29" t="str">
        <f>IF(ISERROR(DATEVALUE('PLM001-Active'!S473)),"",DATEVALUE('PLM001-Active'!S473))</f>
        <v/>
      </c>
      <c r="K508" s="16" t="str">
        <f t="shared" si="37"/>
        <v/>
      </c>
      <c r="L508" s="49" t="str">
        <f>'PLM001-Active'!P473</f>
        <v>Pending</v>
      </c>
      <c r="M508" s="49">
        <f>'PLM001-Active'!U473</f>
        <v>0</v>
      </c>
      <c r="N508" s="49">
        <f>'PLM001-Active'!Q473</f>
        <v>0</v>
      </c>
      <c r="O508" s="94">
        <f>'PLM001-Active'!L473/100</f>
        <v>460.84</v>
      </c>
      <c r="P508" s="94" t="str">
        <f t="shared" si="35"/>
        <v>操作異常</v>
      </c>
      <c r="Q508" s="63" t="str">
        <f t="shared" ca="1" si="36"/>
        <v/>
      </c>
      <c r="R508" s="76"/>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row>
    <row r="509" spans="1:74" s="17" customFormat="1">
      <c r="A509" s="14">
        <v>51.100000000000399</v>
      </c>
      <c r="B509" s="14" t="str">
        <f>'PLM001-Active'!A474</f>
        <v>M240101P1</v>
      </c>
      <c r="C509" s="14" t="str">
        <f>'PLM001-Active'!B474</f>
        <v>首次生產-液體洩漏偵測器</v>
      </c>
      <c r="D509" s="95" t="str">
        <f>'PLM001-Active'!E474</f>
        <v>SOP修正</v>
      </c>
      <c r="E509" s="15" t="str">
        <f>IF('PLM001-Active'!I474="",'PLM001-Active'!H474,LEFT('PLM001-Active'!I474,3))</f>
        <v>蘇漢城</v>
      </c>
      <c r="F509" s="28">
        <f>DATEVALUE('PLM001-Active'!M474)</f>
        <v>46091</v>
      </c>
      <c r="G509" s="29" t="e">
        <f>DATEVALUE('PLM001-Active'!N474)</f>
        <v>#VALUE!</v>
      </c>
      <c r="H509" s="16" t="e">
        <f t="shared" si="33"/>
        <v>#VALUE!</v>
      </c>
      <c r="I509" s="28" t="str">
        <f>IF(ISERROR(DATEVALUE('PLM001-Active'!R474)),"",DATEVALUE('PLM001-Active'!R474))</f>
        <v/>
      </c>
      <c r="J509" s="29" t="str">
        <f>IF(ISERROR(DATEVALUE('PLM001-Active'!S474)),"",DATEVALUE('PLM001-Active'!S474))</f>
        <v/>
      </c>
      <c r="K509" s="16" t="str">
        <f t="shared" si="37"/>
        <v/>
      </c>
      <c r="L509" s="49" t="str">
        <f>'PLM001-Active'!P474</f>
        <v>Pending</v>
      </c>
      <c r="M509" s="49">
        <f>'PLM001-Active'!U474</f>
        <v>0</v>
      </c>
      <c r="N509" s="49">
        <f>'PLM001-Active'!Q474</f>
        <v>0</v>
      </c>
      <c r="O509" s="94">
        <f>'PLM001-Active'!L474/100</f>
        <v>460.85</v>
      </c>
      <c r="P509" s="94" t="str">
        <f t="shared" si="35"/>
        <v>操作異常</v>
      </c>
      <c r="Q509" s="63" t="str">
        <f t="shared" ca="1" si="36"/>
        <v/>
      </c>
      <c r="R509" s="76"/>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row>
    <row r="510" spans="1:74" s="17" customFormat="1" ht="17.25" customHeight="1">
      <c r="A510" s="14">
        <v>51.200000000000401</v>
      </c>
      <c r="B510" s="14" t="str">
        <f>'PLM001-Active'!A475</f>
        <v>M240803P1</v>
      </c>
      <c r="C510" s="14" t="str">
        <f>'PLM001-Active'!B475</f>
        <v>EGX5防腐型技转</v>
      </c>
      <c r="D510" s="95" t="str">
        <f>'PLM001-Active'!E475</f>
        <v>結案會議紀錄</v>
      </c>
      <c r="E510" s="15" t="str">
        <f>IF('PLM001-Active'!I475="",'PLM001-Active'!H475,LEFT('PLM001-Active'!I475,3))</f>
        <v>汪佳凯</v>
      </c>
      <c r="F510" s="28">
        <f>DATEVALUE('PLM001-Active'!M475)</f>
        <v>46085</v>
      </c>
      <c r="G510" s="29" t="e">
        <f>DATEVALUE('PLM001-Active'!N475)</f>
        <v>#VALUE!</v>
      </c>
      <c r="H510" s="16" t="e">
        <f t="shared" si="33"/>
        <v>#VALUE!</v>
      </c>
      <c r="I510" s="28" t="str">
        <f>IF(ISERROR(DATEVALUE('PLM001-Active'!R475)),"",DATEVALUE('PLM001-Active'!R475))</f>
        <v/>
      </c>
      <c r="J510" s="29" t="str">
        <f>IF(ISERROR(DATEVALUE('PLM001-Active'!S475)),"",DATEVALUE('PLM001-Active'!S475))</f>
        <v/>
      </c>
      <c r="K510" s="16" t="str">
        <f t="shared" si="37"/>
        <v/>
      </c>
      <c r="L510" s="49" t="str">
        <f>'PLM001-Active'!P475</f>
        <v>Pending</v>
      </c>
      <c r="M510" s="49">
        <f>'PLM001-Active'!U475</f>
        <v>0</v>
      </c>
      <c r="N510" s="49">
        <f>'PLM001-Active'!Q475</f>
        <v>0</v>
      </c>
      <c r="O510" s="94">
        <f>'PLM001-Active'!L475/100</f>
        <v>460.85</v>
      </c>
      <c r="P510" s="94" t="str">
        <f t="shared" si="35"/>
        <v>操作異常</v>
      </c>
      <c r="Q510" s="63" t="str">
        <f t="shared" ca="1" si="36"/>
        <v/>
      </c>
      <c r="R510" s="76"/>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row>
    <row r="511" spans="1:74" s="17" customFormat="1" ht="17.25" customHeight="1">
      <c r="A511" s="14">
        <v>51.300000000000402</v>
      </c>
      <c r="B511" s="14" t="str">
        <f>'PLM001-Active'!A476</f>
        <v>M251201C1</v>
      </c>
      <c r="C511" s="14" t="str">
        <f>'PLM001-Active'!B476</f>
        <v>GPX 申請UL-61010認證</v>
      </c>
      <c r="D511" s="95" t="str">
        <f>'PLM001-Active'!E476</f>
        <v>GPX 溫升測試、拉力測試、過載測試、IP測試......等</v>
      </c>
      <c r="E511" s="15" t="str">
        <f>IF('PLM001-Active'!I476="",'PLM001-Active'!H476,LEFT('PLM001-Active'!I476,3))</f>
        <v>賴慶樺</v>
      </c>
      <c r="F511" s="28">
        <f>DATEVALUE('PLM001-Active'!M476)</f>
        <v>46105</v>
      </c>
      <c r="G511" s="29" t="e">
        <f>DATEVALUE('PLM001-Active'!N476)</f>
        <v>#VALUE!</v>
      </c>
      <c r="H511" s="16" t="e">
        <f t="shared" si="33"/>
        <v>#VALUE!</v>
      </c>
      <c r="I511" s="28" t="str">
        <f>IF(ISERROR(DATEVALUE('PLM001-Active'!R476)),"",DATEVALUE('PLM001-Active'!R476))</f>
        <v/>
      </c>
      <c r="J511" s="29" t="str">
        <f>IF(ISERROR(DATEVALUE('PLM001-Active'!S476)),"",DATEVALUE('PLM001-Active'!S476))</f>
        <v/>
      </c>
      <c r="K511" s="16" t="str">
        <f t="shared" si="37"/>
        <v/>
      </c>
      <c r="L511" s="49" t="str">
        <f>'PLM001-Active'!P476</f>
        <v>Pending</v>
      </c>
      <c r="M511" s="49">
        <f>'PLM001-Active'!U476</f>
        <v>0</v>
      </c>
      <c r="N511" s="49">
        <f>'PLM001-Active'!Q476</f>
        <v>0</v>
      </c>
      <c r="O511" s="94">
        <f>'PLM001-Active'!L476/100</f>
        <v>460.85</v>
      </c>
      <c r="P511" s="94" t="str">
        <f t="shared" si="35"/>
        <v>操作異常</v>
      </c>
      <c r="Q511" s="63" t="str">
        <f t="shared" ca="1" si="36"/>
        <v/>
      </c>
      <c r="R511" s="76"/>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row>
    <row r="512" spans="1:74" s="17" customFormat="1" ht="17.25" customHeight="1">
      <c r="A512" s="14">
        <v>51.400000000000396</v>
      </c>
      <c r="B512" s="14" t="str">
        <f>'PLM001-Active'!A477</f>
        <v>M240803P1</v>
      </c>
      <c r="C512" s="14" t="str">
        <f>'PLM001-Active'!B477</f>
        <v>EGX5防腐型技转</v>
      </c>
      <c r="D512" s="95" t="str">
        <f>'PLM001-Active'!E477</f>
        <v>結案報告</v>
      </c>
      <c r="E512" s="15" t="str">
        <f>IF('PLM001-Active'!I477="",'PLM001-Active'!H477,LEFT('PLM001-Active'!I477,3))</f>
        <v>汪佳凯</v>
      </c>
      <c r="F512" s="28">
        <f>DATEVALUE('PLM001-Active'!M477)</f>
        <v>46099</v>
      </c>
      <c r="G512" s="29" t="e">
        <f>DATEVALUE('PLM001-Active'!N477)</f>
        <v>#VALUE!</v>
      </c>
      <c r="H512" s="16" t="e">
        <f t="shared" si="33"/>
        <v>#VALUE!</v>
      </c>
      <c r="I512" s="28" t="str">
        <f>IF(ISERROR(DATEVALUE('PLM001-Active'!R477)),"",DATEVALUE('PLM001-Active'!R477))</f>
        <v/>
      </c>
      <c r="J512" s="29" t="str">
        <f>IF(ISERROR(DATEVALUE('PLM001-Active'!S477)),"",DATEVALUE('PLM001-Active'!S477))</f>
        <v/>
      </c>
      <c r="K512" s="16" t="str">
        <f t="shared" si="37"/>
        <v/>
      </c>
      <c r="L512" s="49" t="str">
        <f>'PLM001-Active'!P477</f>
        <v>Pending</v>
      </c>
      <c r="M512" s="49">
        <f>'PLM001-Active'!U477</f>
        <v>0</v>
      </c>
      <c r="N512" s="49">
        <f>'PLM001-Active'!Q477</f>
        <v>0</v>
      </c>
      <c r="O512" s="94">
        <f>'PLM001-Active'!L477/100</f>
        <v>460.86</v>
      </c>
      <c r="P512" s="94" t="str">
        <f t="shared" si="35"/>
        <v>操作異常</v>
      </c>
      <c r="Q512" s="63" t="str">
        <f t="shared" ca="1" si="36"/>
        <v/>
      </c>
      <c r="R512" s="76"/>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row>
    <row r="513" spans="1:74" s="17" customFormat="1" ht="17.25" customHeight="1">
      <c r="A513" s="14">
        <v>51.500000000000398</v>
      </c>
      <c r="B513" s="14" t="str">
        <f>'PLM001-Active'!A478</f>
        <v>K201002P2</v>
      </c>
      <c r="C513" s="14" t="str">
        <f>'PLM001-Active'!B478</f>
        <v>(K201002R2)SP數位熱質式開關-DC一體型II</v>
      </c>
      <c r="D513" s="95" t="str">
        <f>'PLM001-Active'!E478</f>
        <v>結案會議紀錄</v>
      </c>
      <c r="E513" s="15" t="str">
        <f>IF('PLM001-Active'!I478="",'PLM001-Active'!H478,LEFT('PLM001-Active'!I478,3))</f>
        <v>蘇漢城</v>
      </c>
      <c r="F513" s="28">
        <f>DATEVALUE('PLM001-Active'!M478)</f>
        <v>46091</v>
      </c>
      <c r="G513" s="29" t="e">
        <f>DATEVALUE('PLM001-Active'!N478)</f>
        <v>#VALUE!</v>
      </c>
      <c r="H513" s="16" t="e">
        <f t="shared" si="33"/>
        <v>#VALUE!</v>
      </c>
      <c r="I513" s="28" t="str">
        <f>IF(ISERROR(DATEVALUE('PLM001-Active'!R478)),"",DATEVALUE('PLM001-Active'!R478))</f>
        <v/>
      </c>
      <c r="J513" s="29" t="str">
        <f>IF(ISERROR(DATEVALUE('PLM001-Active'!S478)),"",DATEVALUE('PLM001-Active'!S478))</f>
        <v/>
      </c>
      <c r="K513" s="16" t="str">
        <f t="shared" si="37"/>
        <v/>
      </c>
      <c r="L513" s="49" t="str">
        <f>'PLM001-Active'!P478</f>
        <v>Pending</v>
      </c>
      <c r="M513" s="49">
        <f>'PLM001-Active'!U478</f>
        <v>0</v>
      </c>
      <c r="N513" s="49">
        <f>'PLM001-Active'!Q478</f>
        <v>0</v>
      </c>
      <c r="O513" s="94">
        <f>'PLM001-Active'!L478/100</f>
        <v>460.91</v>
      </c>
      <c r="P513" s="94" t="str">
        <f t="shared" si="35"/>
        <v>操作異常</v>
      </c>
      <c r="Q513" s="63" t="str">
        <f t="shared" ca="1" si="36"/>
        <v/>
      </c>
      <c r="R513" s="76"/>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row>
    <row r="514" spans="1:74" s="17" customFormat="1" ht="17.25" customHeight="1">
      <c r="A514" s="14">
        <v>51.600000000000399</v>
      </c>
      <c r="B514" s="14" t="str">
        <f>'PLM001-Active'!A479</f>
        <v>K201002P2</v>
      </c>
      <c r="C514" s="14" t="str">
        <f>'PLM001-Active'!B479</f>
        <v>(K201002R2)SP數位熱質式開關-DC一體型II</v>
      </c>
      <c r="D514" s="95" t="str">
        <f>'PLM001-Active'!E479</f>
        <v>結案報告</v>
      </c>
      <c r="E514" s="15" t="str">
        <f>IF('PLM001-Active'!I479="",'PLM001-Active'!H479,LEFT('PLM001-Active'!I479,3))</f>
        <v>蘇漢城</v>
      </c>
      <c r="F514" s="28">
        <f>DATEVALUE('PLM001-Active'!M479)</f>
        <v>46105</v>
      </c>
      <c r="G514" s="29" t="e">
        <f>DATEVALUE('PLM001-Active'!N479)</f>
        <v>#VALUE!</v>
      </c>
      <c r="H514" s="16" t="e">
        <f t="shared" si="33"/>
        <v>#VALUE!</v>
      </c>
      <c r="I514" s="28" t="str">
        <f>IF(ISERROR(DATEVALUE('PLM001-Active'!R479)),"",DATEVALUE('PLM001-Active'!R479))</f>
        <v/>
      </c>
      <c r="J514" s="29" t="str">
        <f>IF(ISERROR(DATEVALUE('PLM001-Active'!S479)),"",DATEVALUE('PLM001-Active'!S479))</f>
        <v/>
      </c>
      <c r="K514" s="16" t="str">
        <f t="shared" si="37"/>
        <v/>
      </c>
      <c r="L514" s="49" t="str">
        <f>'PLM001-Active'!P479</f>
        <v>Pending</v>
      </c>
      <c r="M514" s="49">
        <f>'PLM001-Active'!U479</f>
        <v>0</v>
      </c>
      <c r="N514" s="49">
        <f>'PLM001-Active'!Q479</f>
        <v>0</v>
      </c>
      <c r="O514" s="94">
        <f>'PLM001-Active'!L479/100</f>
        <v>460.92</v>
      </c>
      <c r="P514" s="94" t="str">
        <f t="shared" si="35"/>
        <v>操作異常</v>
      </c>
      <c r="Q514" s="63" t="str">
        <f t="shared" ca="1" si="36"/>
        <v/>
      </c>
      <c r="R514" s="76"/>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row>
    <row r="515" spans="1:74" s="17" customFormat="1" ht="17.25" customHeight="1">
      <c r="A515" s="14">
        <v>51.700000000000401</v>
      </c>
      <c r="B515" s="14" t="str">
        <f>'PLM001-Active'!A480</f>
        <v>M240101P1</v>
      </c>
      <c r="C515" s="14" t="str">
        <f>'PLM001-Active'!B480</f>
        <v>首次生產-液體洩漏偵測器</v>
      </c>
      <c r="D515" s="95" t="str">
        <f>'PLM001-Active'!E480</f>
        <v>結案會議紀錄</v>
      </c>
      <c r="E515" s="15" t="str">
        <f>IF('PLM001-Active'!I480="",'PLM001-Active'!H480,LEFT('PLM001-Active'!I480,3))</f>
        <v>蘇漢城</v>
      </c>
      <c r="F515" s="28">
        <f>DATEVALUE('PLM001-Active'!M480)</f>
        <v>46092</v>
      </c>
      <c r="G515" s="29" t="e">
        <f>DATEVALUE('PLM001-Active'!N480)</f>
        <v>#VALUE!</v>
      </c>
      <c r="H515" s="16" t="e">
        <f t="shared" si="33"/>
        <v>#VALUE!</v>
      </c>
      <c r="I515" s="28" t="str">
        <f>IF(ISERROR(DATEVALUE('PLM001-Active'!R480)),"",DATEVALUE('PLM001-Active'!R480))</f>
        <v/>
      </c>
      <c r="J515" s="29" t="str">
        <f>IF(ISERROR(DATEVALUE('PLM001-Active'!S480)),"",DATEVALUE('PLM001-Active'!S480))</f>
        <v/>
      </c>
      <c r="K515" s="16" t="str">
        <f t="shared" si="37"/>
        <v/>
      </c>
      <c r="L515" s="49" t="str">
        <f>'PLM001-Active'!P480</f>
        <v>Pending</v>
      </c>
      <c r="M515" s="49">
        <f>'PLM001-Active'!U480</f>
        <v>0</v>
      </c>
      <c r="N515" s="49">
        <f>'PLM001-Active'!Q480</f>
        <v>0</v>
      </c>
      <c r="O515" s="94">
        <f>'PLM001-Active'!L480/100</f>
        <v>460.92</v>
      </c>
      <c r="P515" s="94" t="str">
        <f t="shared" si="35"/>
        <v>操作異常</v>
      </c>
      <c r="Q515" s="63" t="str">
        <f t="shared" ca="1" si="36"/>
        <v/>
      </c>
      <c r="R515" s="76"/>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row>
    <row r="516" spans="1:74" s="17" customFormat="1" ht="17.25" customHeight="1">
      <c r="A516" s="14">
        <v>51.800000000000402</v>
      </c>
      <c r="B516" s="14" t="str">
        <f>'PLM001-Active'!A481</f>
        <v>M240101P1</v>
      </c>
      <c r="C516" s="14" t="str">
        <f>'PLM001-Active'!B481</f>
        <v>首次生產-液體洩漏偵測器</v>
      </c>
      <c r="D516" s="95" t="str">
        <f>'PLM001-Active'!E481</f>
        <v>結案報告</v>
      </c>
      <c r="E516" s="15" t="str">
        <f>IF('PLM001-Active'!I481="",'PLM001-Active'!H481,LEFT('PLM001-Active'!I481,3))</f>
        <v>蘇漢城</v>
      </c>
      <c r="F516" s="28">
        <f>DATEVALUE('PLM001-Active'!M481)</f>
        <v>46106</v>
      </c>
      <c r="G516" s="29" t="e">
        <f>DATEVALUE('PLM001-Active'!N481)</f>
        <v>#VALUE!</v>
      </c>
      <c r="H516" s="16" t="e">
        <f t="shared" si="33"/>
        <v>#VALUE!</v>
      </c>
      <c r="I516" s="28" t="str">
        <f>IF(ISERROR(DATEVALUE('PLM001-Active'!R481)),"",DATEVALUE('PLM001-Active'!R481))</f>
        <v/>
      </c>
      <c r="J516" s="29" t="str">
        <f>IF(ISERROR(DATEVALUE('PLM001-Active'!S481)),"",DATEVALUE('PLM001-Active'!S481))</f>
        <v/>
      </c>
      <c r="K516" s="16" t="str">
        <f t="shared" si="37"/>
        <v/>
      </c>
      <c r="L516" s="49" t="str">
        <f>'PLM001-Active'!P481</f>
        <v>Pending</v>
      </c>
      <c r="M516" s="49">
        <f>'PLM001-Active'!U481</f>
        <v>0</v>
      </c>
      <c r="N516" s="49">
        <f>'PLM001-Active'!Q481</f>
        <v>0</v>
      </c>
      <c r="O516" s="94">
        <f>'PLM001-Active'!L481/100</f>
        <v>460.93</v>
      </c>
      <c r="P516" s="94" t="str">
        <f t="shared" si="35"/>
        <v>操作異常</v>
      </c>
      <c r="Q516" s="63" t="str">
        <f t="shared" ca="1" si="36"/>
        <v/>
      </c>
      <c r="R516" s="76"/>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row>
    <row r="517" spans="1:74" s="17" customFormat="1" ht="17.25" customHeight="1">
      <c r="A517" s="14">
        <v>51.900000000000396</v>
      </c>
      <c r="B517" s="14" t="str">
        <f>'PLM001-Active'!A482</f>
        <v>M250301C1</v>
      </c>
      <c r="C517" s="14" t="str">
        <f>'PLM001-Active'!B482</f>
        <v>一體型電磁流量計北美多重防爆認證</v>
      </c>
      <c r="D517" s="95" t="str">
        <f>'PLM001-Active'!E482</f>
        <v>開立內聯單請廠務進行PCBA打件 (基本：A:20套 / K:50套 / M:100套，需在專案會議再次確認)</v>
      </c>
      <c r="E517" s="15" t="str">
        <f>IF('PLM001-Active'!I482="",'PLM001-Active'!H482,LEFT('PLM001-Active'!I482,3))</f>
        <v>許博元</v>
      </c>
      <c r="F517" s="28">
        <f>DATEVALUE('PLM001-Active'!M482)</f>
        <v>46097</v>
      </c>
      <c r="G517" s="29" t="e">
        <f>DATEVALUE('PLM001-Active'!N482)</f>
        <v>#VALUE!</v>
      </c>
      <c r="H517" s="16" t="e">
        <f t="shared" si="33"/>
        <v>#VALUE!</v>
      </c>
      <c r="I517" s="28" t="str">
        <f>IF(ISERROR(DATEVALUE('PLM001-Active'!R482)),"",DATEVALUE('PLM001-Active'!R482))</f>
        <v/>
      </c>
      <c r="J517" s="29" t="str">
        <f>IF(ISERROR(DATEVALUE('PLM001-Active'!S482)),"",DATEVALUE('PLM001-Active'!S482))</f>
        <v/>
      </c>
      <c r="K517" s="16" t="str">
        <f t="shared" si="37"/>
        <v/>
      </c>
      <c r="L517" s="49" t="str">
        <f>'PLM001-Active'!P482</f>
        <v>Active</v>
      </c>
      <c r="M517" s="49">
        <f>'PLM001-Active'!U482</f>
        <v>0</v>
      </c>
      <c r="N517" s="49">
        <f>'PLM001-Active'!Q482</f>
        <v>0</v>
      </c>
      <c r="O517" s="94">
        <f>'PLM001-Active'!L482/100</f>
        <v>460.97</v>
      </c>
      <c r="P517" s="94" t="str">
        <f t="shared" si="35"/>
        <v>操作異常</v>
      </c>
      <c r="Q517" s="63" t="str">
        <f t="shared" ca="1" si="36"/>
        <v/>
      </c>
      <c r="R517" s="76"/>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row>
    <row r="518" spans="1:74" s="17" customFormat="1" ht="17.25" customHeight="1">
      <c r="A518" s="14">
        <v>52.000000000000398</v>
      </c>
      <c r="B518" s="14" t="str">
        <f>'PLM001-Active'!A483</f>
        <v>M250301C1</v>
      </c>
      <c r="C518" s="14" t="str">
        <f>'PLM001-Active'!B483</f>
        <v>一體型電磁流量計北美多重防爆認證</v>
      </c>
      <c r="D518" s="95" t="str">
        <f>'PLM001-Active'!E483</f>
        <v>測試治具設計及製作/移交清單</v>
      </c>
      <c r="E518" s="15" t="str">
        <f>IF('PLM001-Active'!I483="",'PLM001-Active'!H483,LEFT('PLM001-Active'!I483,3))</f>
        <v>陳威諭</v>
      </c>
      <c r="F518" s="28">
        <f>DATEVALUE('PLM001-Active'!M483)</f>
        <v>46119</v>
      </c>
      <c r="G518" s="29" t="e">
        <f>DATEVALUE('PLM001-Active'!N483)</f>
        <v>#VALUE!</v>
      </c>
      <c r="H518" s="16" t="e">
        <f t="shared" si="33"/>
        <v>#VALUE!</v>
      </c>
      <c r="I518" s="28" t="str">
        <f>IF(ISERROR(DATEVALUE('PLM001-Active'!R483)),"",DATEVALUE('PLM001-Active'!R483))</f>
        <v/>
      </c>
      <c r="J518" s="29" t="str">
        <f>IF(ISERROR(DATEVALUE('PLM001-Active'!S483)),"",DATEVALUE('PLM001-Active'!S483))</f>
        <v/>
      </c>
      <c r="K518" s="16" t="str">
        <f t="shared" si="37"/>
        <v/>
      </c>
      <c r="L518" s="49" t="str">
        <f>'PLM001-Active'!P483</f>
        <v>Pending</v>
      </c>
      <c r="M518" s="49">
        <f>'PLM001-Active'!U483</f>
        <v>0</v>
      </c>
      <c r="N518" s="49">
        <f>'PLM001-Active'!Q483</f>
        <v>0</v>
      </c>
      <c r="O518" s="94" t="e">
        <f>'PLM001-Active'!#REF!/100</f>
        <v>#REF!</v>
      </c>
      <c r="P518" s="94" t="e">
        <f t="shared" si="35"/>
        <v>#REF!</v>
      </c>
      <c r="Q518" s="63" t="str">
        <f t="shared" ca="1" si="36"/>
        <v/>
      </c>
      <c r="R518" s="76"/>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row>
    <row r="519" spans="1:74" s="17" customFormat="1" ht="17.25" customHeight="1">
      <c r="A519" s="14">
        <v>52.100000000000399</v>
      </c>
      <c r="B519" s="14" t="str">
        <f>'PLM001-Active'!A484</f>
        <v>M250301C1</v>
      </c>
      <c r="C519" s="14" t="str">
        <f>'PLM001-Active'!B484</f>
        <v>一體型電磁流量計北美多重防爆認證</v>
      </c>
      <c r="D519" s="95" t="str">
        <f>'PLM001-Active'!E484</f>
        <v>QC工程表</v>
      </c>
      <c r="E519" s="15" t="str">
        <f>IF('PLM001-Active'!I484="",'PLM001-Active'!H484,LEFT('PLM001-Active'!I484,3))</f>
        <v>許博元</v>
      </c>
      <c r="F519" s="28">
        <f>DATEVALUE('PLM001-Active'!M484)</f>
        <v>46101</v>
      </c>
      <c r="G519" s="29" t="e">
        <f>DATEVALUE('PLM001-Active'!N484)</f>
        <v>#VALUE!</v>
      </c>
      <c r="H519" s="16" t="e">
        <f t="shared" si="33"/>
        <v>#VALUE!</v>
      </c>
      <c r="I519" s="28" t="str">
        <f>IF(ISERROR(DATEVALUE('PLM001-Active'!R484)),"",DATEVALUE('PLM001-Active'!R484))</f>
        <v/>
      </c>
      <c r="J519" s="29" t="str">
        <f>IF(ISERROR(DATEVALUE('PLM001-Active'!S484)),"",DATEVALUE('PLM001-Active'!S484))</f>
        <v/>
      </c>
      <c r="K519" s="16" t="str">
        <f t="shared" si="37"/>
        <v/>
      </c>
      <c r="L519" s="49" t="str">
        <f>'PLM001-Active'!P484</f>
        <v>Pending</v>
      </c>
      <c r="M519" s="49">
        <f>'PLM001-Active'!U484</f>
        <v>0</v>
      </c>
      <c r="N519" s="49">
        <f>'PLM001-Active'!Q484</f>
        <v>0</v>
      </c>
      <c r="O519" s="94">
        <f>'PLM001-Active'!L484/100</f>
        <v>460.97</v>
      </c>
      <c r="P519" s="94" t="str">
        <f t="shared" si="35"/>
        <v>操作異常</v>
      </c>
      <c r="Q519" s="63" t="str">
        <f t="shared" ca="1" si="36"/>
        <v/>
      </c>
      <c r="R519" s="76"/>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row>
    <row r="520" spans="1:74" s="17" customFormat="1" ht="17.25" customHeight="1">
      <c r="A520" s="14">
        <v>52.200000000000401</v>
      </c>
      <c r="B520" s="14" t="str">
        <f>'PLM001-Active'!A485</f>
        <v>M250301C1</v>
      </c>
      <c r="C520" s="14" t="str">
        <f>'PLM001-Active'!B485</f>
        <v>一體型電磁流量計北美多重防爆認證</v>
      </c>
      <c r="D520" s="95" t="str">
        <f>'PLM001-Active'!E485</f>
        <v>進料檢驗基準</v>
      </c>
      <c r="E520" s="15" t="str">
        <f>IF('PLM001-Active'!I485="",'PLM001-Active'!H485,LEFT('PLM001-Active'!I485,3))</f>
        <v>許博元</v>
      </c>
      <c r="F520" s="28">
        <f>DATEVALUE('PLM001-Active'!M485)</f>
        <v>46101</v>
      </c>
      <c r="G520" s="29" t="e">
        <f>DATEVALUE('PLM001-Active'!N485)</f>
        <v>#VALUE!</v>
      </c>
      <c r="H520" s="16" t="e">
        <f t="shared" ref="H520:H583" si="38">IF(OR(G520=0,F520=0)," - ",NETWORKDAYS(F520,G520))</f>
        <v>#VALUE!</v>
      </c>
      <c r="I520" s="28" t="str">
        <f>IF(ISERROR(DATEVALUE('PLM001-Active'!R485)),"",DATEVALUE('PLM001-Active'!R485))</f>
        <v/>
      </c>
      <c r="J520" s="29" t="str">
        <f>IF(ISERROR(DATEVALUE('PLM001-Active'!S485)),"",DATEVALUE('PLM001-Active'!S485))</f>
        <v/>
      </c>
      <c r="K520" s="16" t="str">
        <f t="shared" si="37"/>
        <v/>
      </c>
      <c r="L520" s="49" t="str">
        <f>'PLM001-Active'!P485</f>
        <v>Pending</v>
      </c>
      <c r="M520" s="49">
        <f>'PLM001-Active'!U485</f>
        <v>0</v>
      </c>
      <c r="N520" s="49">
        <f>'PLM001-Active'!Q485</f>
        <v>0</v>
      </c>
      <c r="O520" s="94">
        <f>'PLM001-Active'!L485/100</f>
        <v>460.97</v>
      </c>
      <c r="P520" s="94" t="str">
        <f t="shared" si="35"/>
        <v>操作異常</v>
      </c>
      <c r="Q520" s="63" t="str">
        <f t="shared" ca="1" si="36"/>
        <v/>
      </c>
      <c r="R520" s="76"/>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row>
    <row r="521" spans="1:74" s="17" customFormat="1" ht="17.25" customHeight="1">
      <c r="A521" s="14">
        <v>52.300000000000402</v>
      </c>
      <c r="B521" s="14" t="str">
        <f>'PLM001-Active'!A486</f>
        <v>M250301C1</v>
      </c>
      <c r="C521" s="14" t="str">
        <f>'PLM001-Active'!B486</f>
        <v>一體型電磁流量計北美多重防爆認證</v>
      </c>
      <c r="D521" s="95" t="str">
        <f>'PLM001-Active'!E486</f>
        <v>產品檢驗基準</v>
      </c>
      <c r="E521" s="15" t="str">
        <f>IF('PLM001-Active'!I486="",'PLM001-Active'!H486,LEFT('PLM001-Active'!I486,3))</f>
        <v>許博元</v>
      </c>
      <c r="F521" s="28">
        <f>DATEVALUE('PLM001-Active'!M486)</f>
        <v>46101</v>
      </c>
      <c r="G521" s="29" t="e">
        <f>DATEVALUE('PLM001-Active'!N486)</f>
        <v>#VALUE!</v>
      </c>
      <c r="H521" s="16" t="e">
        <f t="shared" si="38"/>
        <v>#VALUE!</v>
      </c>
      <c r="I521" s="28" t="str">
        <f>IF(ISERROR(DATEVALUE('PLM001-Active'!R486)),"",DATEVALUE('PLM001-Active'!R486))</f>
        <v/>
      </c>
      <c r="J521" s="29" t="str">
        <f>IF(ISERROR(DATEVALUE('PLM001-Active'!S486)),"",DATEVALUE('PLM001-Active'!S486))</f>
        <v/>
      </c>
      <c r="K521" s="16" t="str">
        <f t="shared" si="37"/>
        <v/>
      </c>
      <c r="L521" s="49" t="str">
        <f>'PLM001-Active'!P486</f>
        <v>Pending</v>
      </c>
      <c r="M521" s="49">
        <f>'PLM001-Active'!U486</f>
        <v>0</v>
      </c>
      <c r="N521" s="49">
        <f>'PLM001-Active'!Q486</f>
        <v>0</v>
      </c>
      <c r="O521" s="94">
        <f>'PLM001-Active'!L486/100</f>
        <v>460.97</v>
      </c>
      <c r="P521" s="94" t="str">
        <f t="shared" si="35"/>
        <v>操作異常</v>
      </c>
      <c r="Q521" s="63" t="str">
        <f t="shared" ca="1" si="36"/>
        <v/>
      </c>
      <c r="R521" s="76"/>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row>
    <row r="522" spans="1:74" s="17" customFormat="1" ht="17.25" customHeight="1">
      <c r="A522" s="14">
        <v>52.400000000000396</v>
      </c>
      <c r="B522" s="14" t="str">
        <f>'PLM001-Active'!A487</f>
        <v>M250301C1</v>
      </c>
      <c r="C522" s="14" t="str">
        <f>'PLM001-Active'!B487</f>
        <v>一體型電磁流量計北美多重防爆認證</v>
      </c>
      <c r="D522" s="95" t="str">
        <f>'PLM001-Active'!E487</f>
        <v>產品檢驗記錄</v>
      </c>
      <c r="E522" s="15" t="str">
        <f>IF('PLM001-Active'!I487="",'PLM001-Active'!H487,LEFT('PLM001-Active'!I487,3))</f>
        <v>許博元</v>
      </c>
      <c r="F522" s="28">
        <f>DATEVALUE('PLM001-Active'!M487)</f>
        <v>46101</v>
      </c>
      <c r="G522" s="29" t="e">
        <f>DATEVALUE('PLM001-Active'!N487)</f>
        <v>#VALUE!</v>
      </c>
      <c r="H522" s="16" t="e">
        <f t="shared" si="38"/>
        <v>#VALUE!</v>
      </c>
      <c r="I522" s="28" t="str">
        <f>IF(ISERROR(DATEVALUE('PLM001-Active'!R487)),"",DATEVALUE('PLM001-Active'!R487))</f>
        <v/>
      </c>
      <c r="J522" s="29" t="str">
        <f>IF(ISERROR(DATEVALUE('PLM001-Active'!S487)),"",DATEVALUE('PLM001-Active'!S487))</f>
        <v/>
      </c>
      <c r="K522" s="16" t="str">
        <f t="shared" si="37"/>
        <v/>
      </c>
      <c r="L522" s="49" t="str">
        <f>'PLM001-Active'!P487</f>
        <v>Pending</v>
      </c>
      <c r="M522" s="49">
        <f>'PLM001-Active'!U487</f>
        <v>0</v>
      </c>
      <c r="N522" s="49">
        <f>'PLM001-Active'!Q487</f>
        <v>0</v>
      </c>
      <c r="O522" s="94">
        <f>'PLM001-Active'!L487/100</f>
        <v>460.97</v>
      </c>
      <c r="P522" s="94" t="str">
        <f t="shared" ref="P522:P585" si="39">IF(OR(AND(O522&gt;0%,I522=""),AND(O522=0%,I522&lt;&gt;""),AND(O522=0%,I522="",M522&lt;&gt;0)),"操作異常","")</f>
        <v>操作異常</v>
      </c>
      <c r="Q522" s="63" t="str">
        <f t="shared" ref="Q522:Q585" ca="1" si="40">IFERROR(IF(I522="","任務異常 "&amp;DATEDIF(F522,TODAY(),"d")&amp;" 天",IF(AND(TODAY()&gt;G522,O522&lt;&gt;100%),"任務異常 "&amp;DATEDIF(G522,TODAY(),"d")&amp;" 天","")),"")</f>
        <v/>
      </c>
      <c r="R522" s="76"/>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row>
    <row r="523" spans="1:74" s="17" customFormat="1" ht="17.25" customHeight="1">
      <c r="A523" s="14">
        <v>52.500000000000398</v>
      </c>
      <c r="B523" s="14" t="str">
        <f>'PLM001-Active'!A488</f>
        <v>M250301C1</v>
      </c>
      <c r="C523" s="14" t="str">
        <f>'PLM001-Active'!B488</f>
        <v>一體型電磁流量計北美多重防爆認證</v>
      </c>
      <c r="D523" s="95" t="str">
        <f>'PLM001-Active'!E488</f>
        <v>成品 EBOM(含零件庫存清單、採購建議書)</v>
      </c>
      <c r="E523" s="15" t="str">
        <f>IF('PLM001-Active'!I488="",'PLM001-Active'!H488,LEFT('PLM001-Active'!I488,3))</f>
        <v>許博元</v>
      </c>
      <c r="F523" s="28">
        <f>DATEVALUE('PLM001-Active'!M488)</f>
        <v>46101</v>
      </c>
      <c r="G523" s="29" t="e">
        <f>DATEVALUE('PLM001-Active'!N488)</f>
        <v>#VALUE!</v>
      </c>
      <c r="H523" s="16" t="e">
        <f t="shared" si="38"/>
        <v>#VALUE!</v>
      </c>
      <c r="I523" s="28" t="str">
        <f>IF(ISERROR(DATEVALUE('PLM001-Active'!R488)),"",DATEVALUE('PLM001-Active'!R488))</f>
        <v/>
      </c>
      <c r="J523" s="29" t="str">
        <f>IF(ISERROR(DATEVALUE('PLM001-Active'!S488)),"",DATEVALUE('PLM001-Active'!S488))</f>
        <v/>
      </c>
      <c r="K523" s="16" t="str">
        <f t="shared" si="37"/>
        <v/>
      </c>
      <c r="L523" s="49" t="str">
        <f>'PLM001-Active'!P488</f>
        <v>Pending</v>
      </c>
      <c r="M523" s="49">
        <f>'PLM001-Active'!U488</f>
        <v>0</v>
      </c>
      <c r="N523" s="49">
        <f>'PLM001-Active'!Q488</f>
        <v>0</v>
      </c>
      <c r="O523" s="94">
        <f>'PLM001-Active'!L488/100</f>
        <v>460.97</v>
      </c>
      <c r="P523" s="94" t="str">
        <f t="shared" si="39"/>
        <v>操作異常</v>
      </c>
      <c r="Q523" s="63" t="str">
        <f t="shared" ca="1" si="40"/>
        <v/>
      </c>
      <c r="R523" s="76"/>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row>
    <row r="524" spans="1:74" s="17" customFormat="1" ht="17.25" customHeight="1">
      <c r="A524" s="14">
        <v>52.600000000000399</v>
      </c>
      <c r="B524" s="14" t="str">
        <f>'PLM001-Active'!A489</f>
        <v>M250301C1</v>
      </c>
      <c r="C524" s="14" t="str">
        <f>'PLM001-Active'!B489</f>
        <v>一體型電磁流量計北美多重防爆認證</v>
      </c>
      <c r="D524" s="95" t="str">
        <f>'PLM001-Active'!E489</f>
        <v>機構圖面</v>
      </c>
      <c r="E524" s="15" t="str">
        <f>IF('PLM001-Active'!I489="",'PLM001-Active'!H489,LEFT('PLM001-Active'!I489,3))</f>
        <v>葉宏政</v>
      </c>
      <c r="F524" s="28">
        <f>DATEVALUE('PLM001-Active'!M489)</f>
        <v>46101</v>
      </c>
      <c r="G524" s="29" t="e">
        <f>DATEVALUE('PLM001-Active'!N489)</f>
        <v>#VALUE!</v>
      </c>
      <c r="H524" s="16" t="e">
        <f t="shared" si="38"/>
        <v>#VALUE!</v>
      </c>
      <c r="I524" s="28" t="str">
        <f>IF(ISERROR(DATEVALUE('PLM001-Active'!R489)),"",DATEVALUE('PLM001-Active'!R489))</f>
        <v/>
      </c>
      <c r="J524" s="29" t="str">
        <f>IF(ISERROR(DATEVALUE('PLM001-Active'!S489)),"",DATEVALUE('PLM001-Active'!S489))</f>
        <v/>
      </c>
      <c r="K524" s="16" t="str">
        <f t="shared" si="37"/>
        <v/>
      </c>
      <c r="L524" s="49" t="str">
        <f>'PLM001-Active'!P489</f>
        <v>Pending</v>
      </c>
      <c r="M524" s="49">
        <f>'PLM001-Active'!U489</f>
        <v>0</v>
      </c>
      <c r="N524" s="49">
        <f>'PLM001-Active'!Q489</f>
        <v>0</v>
      </c>
      <c r="O524" s="94">
        <f>'PLM001-Active'!L489/100</f>
        <v>460.97</v>
      </c>
      <c r="P524" s="94" t="str">
        <f t="shared" si="39"/>
        <v>操作異常</v>
      </c>
      <c r="Q524" s="63" t="str">
        <f t="shared" ca="1" si="40"/>
        <v/>
      </c>
      <c r="R524" s="76"/>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row>
    <row r="525" spans="1:74" s="17" customFormat="1" ht="17.25" customHeight="1">
      <c r="A525" s="14">
        <v>52.700000000000401</v>
      </c>
      <c r="B525" s="14" t="str">
        <f>'PLM001-Active'!A490</f>
        <v>M240803P1</v>
      </c>
      <c r="C525" s="14" t="str">
        <f>'PLM001-Active'!B490</f>
        <v>EGX5防腐型技转</v>
      </c>
      <c r="D525" s="95" t="str">
        <f>'PLM001-Active'!E490</f>
        <v>結案文件審查</v>
      </c>
      <c r="E525" s="15" t="str">
        <f>IF('PLM001-Active'!I490="",'PLM001-Active'!H490,LEFT('PLM001-Active'!I490,3))</f>
        <v>汪佳凯</v>
      </c>
      <c r="F525" s="28">
        <f>DATEVALUE('PLM001-Active'!M490)</f>
        <v>46104</v>
      </c>
      <c r="G525" s="29" t="e">
        <f>DATEVALUE('PLM001-Active'!N490)</f>
        <v>#VALUE!</v>
      </c>
      <c r="H525" s="16" t="e">
        <f t="shared" si="38"/>
        <v>#VALUE!</v>
      </c>
      <c r="I525" s="28" t="str">
        <f>IF(ISERROR(DATEVALUE('PLM001-Active'!R490)),"",DATEVALUE('PLM001-Active'!R490))</f>
        <v/>
      </c>
      <c r="J525" s="29" t="str">
        <f>IF(ISERROR(DATEVALUE('PLM001-Active'!S490)),"",DATEVALUE('PLM001-Active'!S490))</f>
        <v/>
      </c>
      <c r="K525" s="16" t="str">
        <f t="shared" si="37"/>
        <v/>
      </c>
      <c r="L525" s="49" t="str">
        <f>'PLM001-Active'!P490</f>
        <v>Pending</v>
      </c>
      <c r="M525" s="49">
        <f>'PLM001-Active'!U490</f>
        <v>0</v>
      </c>
      <c r="N525" s="49">
        <f>'PLM001-Active'!Q490</f>
        <v>0</v>
      </c>
      <c r="O525" s="94">
        <f>'PLM001-Active'!L490/100</f>
        <v>461</v>
      </c>
      <c r="P525" s="94" t="str">
        <f t="shared" si="39"/>
        <v>操作異常</v>
      </c>
      <c r="Q525" s="63" t="str">
        <f t="shared" ca="1" si="40"/>
        <v/>
      </c>
      <c r="R525" s="76"/>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row>
    <row r="526" spans="1:74" s="17" customFormat="1" ht="17.25" customHeight="1">
      <c r="A526" s="14">
        <v>52.800000000000402</v>
      </c>
      <c r="B526" s="14" t="str">
        <f>'PLM001-Active'!A491</f>
        <v>K250501R2</v>
      </c>
      <c r="C526" s="14" t="str">
        <f>'PLM001-Active'!B491</f>
        <v>C級奧多曼電子水量計</v>
      </c>
      <c r="D526" s="95" t="str">
        <f>'PLM001-Active'!E491</f>
        <v>樣品系統驗證,測試及問題解決(軟體/硬體/機構整合)</v>
      </c>
      <c r="E526" s="15" t="str">
        <f>IF('PLM001-Active'!I491="",'PLM001-Active'!H491,LEFT('PLM001-Active'!I491,3))</f>
        <v>彭志豪</v>
      </c>
      <c r="F526" s="28">
        <f>DATEVALUE('PLM001-Active'!M491)</f>
        <v>46126</v>
      </c>
      <c r="G526" s="29" t="e">
        <f>DATEVALUE('PLM001-Active'!N491)</f>
        <v>#VALUE!</v>
      </c>
      <c r="H526" s="16" t="e">
        <f t="shared" si="38"/>
        <v>#VALUE!</v>
      </c>
      <c r="I526" s="28" t="str">
        <f>IF(ISERROR(DATEVALUE('PLM001-Active'!R491)),"",DATEVALUE('PLM001-Active'!R491))</f>
        <v/>
      </c>
      <c r="J526" s="29" t="str">
        <f>IF(ISERROR(DATEVALUE('PLM001-Active'!S491)),"",DATEVALUE('PLM001-Active'!S491))</f>
        <v/>
      </c>
      <c r="K526" s="16" t="str">
        <f t="shared" si="37"/>
        <v/>
      </c>
      <c r="L526" s="49" t="str">
        <f>'PLM001-Active'!P491</f>
        <v>Pending</v>
      </c>
      <c r="M526" s="49">
        <f>'PLM001-Active'!U491</f>
        <v>0</v>
      </c>
      <c r="N526" s="49">
        <f>'PLM001-Active'!Q491</f>
        <v>0</v>
      </c>
      <c r="O526" s="94">
        <f>'PLM001-Active'!L491/100</f>
        <v>461.04</v>
      </c>
      <c r="P526" s="94" t="str">
        <f t="shared" si="39"/>
        <v>操作異常</v>
      </c>
      <c r="Q526" s="63" t="str">
        <f t="shared" ca="1" si="40"/>
        <v/>
      </c>
      <c r="R526" s="76"/>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row>
    <row r="527" spans="1:74" s="17" customFormat="1" ht="17.25" customHeight="1">
      <c r="A527" s="14">
        <v>52.900000000000396</v>
      </c>
      <c r="B527" s="14" t="str">
        <f>'PLM001-Active'!A492</f>
        <v>M250301C1</v>
      </c>
      <c r="C527" s="14" t="str">
        <f>'PLM001-Active'!B492</f>
        <v>一體型電磁流量計北美多重防爆認證</v>
      </c>
      <c r="D527" s="95" t="str">
        <f>'PLM001-Active'!E492</f>
        <v>SOP/加工重點 (半成品/成品/組裝/測試)</v>
      </c>
      <c r="E527" s="15" t="str">
        <f>IF('PLM001-Active'!I492="",'PLM001-Active'!H492,LEFT('PLM001-Active'!I492,3))</f>
        <v>許博元</v>
      </c>
      <c r="F527" s="28">
        <f>DATEVALUE('PLM001-Active'!M492)</f>
        <v>46119</v>
      </c>
      <c r="G527" s="29" t="e">
        <f>DATEVALUE('PLM001-Active'!N492)</f>
        <v>#VALUE!</v>
      </c>
      <c r="H527" s="16" t="e">
        <f t="shared" si="38"/>
        <v>#VALUE!</v>
      </c>
      <c r="I527" s="28" t="str">
        <f>IF(ISERROR(DATEVALUE('PLM001-Active'!R492)),"",DATEVALUE('PLM001-Active'!R492))</f>
        <v/>
      </c>
      <c r="J527" s="29" t="str">
        <f>IF(ISERROR(DATEVALUE('PLM001-Active'!S492)),"",DATEVALUE('PLM001-Active'!S492))</f>
        <v/>
      </c>
      <c r="K527" s="16" t="str">
        <f t="shared" si="37"/>
        <v/>
      </c>
      <c r="L527" s="49" t="str">
        <f>'PLM001-Active'!P492</f>
        <v>Pending</v>
      </c>
      <c r="M527" s="49">
        <f>'PLM001-Active'!U492</f>
        <v>0</v>
      </c>
      <c r="N527" s="49">
        <f>'PLM001-Active'!Q492</f>
        <v>0</v>
      </c>
      <c r="O527" s="94">
        <f>'PLM001-Active'!L492/100</f>
        <v>461.04</v>
      </c>
      <c r="P527" s="94" t="str">
        <f t="shared" si="39"/>
        <v>操作異常</v>
      </c>
      <c r="Q527" s="63" t="str">
        <f t="shared" ca="1" si="40"/>
        <v/>
      </c>
      <c r="R527" s="76"/>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row>
    <row r="528" spans="1:74" s="17" customFormat="1" ht="17.25" customHeight="1">
      <c r="A528" s="14">
        <v>53.000000000000398</v>
      </c>
      <c r="B528" s="14" t="str">
        <f>'PLM001-Active'!A493</f>
        <v>K251001R1</v>
      </c>
      <c r="C528" s="14" t="str">
        <f>'PLM001-Active'!B493</f>
        <v>EPH水量計型式認證技術規範CNPA49第4版結構驗證與改善</v>
      </c>
      <c r="D528" s="95" t="str">
        <f>'PLM001-Active'!E493</f>
        <v>CNPA49第4版型式認證送測(DN13~DN50)各5只</v>
      </c>
      <c r="E528" s="15" t="str">
        <f>IF('PLM001-Active'!I493="",'PLM001-Active'!H493,LEFT('PLM001-Active'!I493,3))</f>
        <v>何昆達</v>
      </c>
      <c r="F528" s="28">
        <f>DATEVALUE('PLM001-Active'!M493)</f>
        <v>46163</v>
      </c>
      <c r="G528" s="29" t="e">
        <f>DATEVALUE('PLM001-Active'!N493)</f>
        <v>#VALUE!</v>
      </c>
      <c r="H528" s="16" t="e">
        <f t="shared" si="38"/>
        <v>#VALUE!</v>
      </c>
      <c r="I528" s="28" t="str">
        <f>IF(ISERROR(DATEVALUE('PLM001-Active'!R493)),"",DATEVALUE('PLM001-Active'!R493))</f>
        <v/>
      </c>
      <c r="J528" s="29" t="str">
        <f>IF(ISERROR(DATEVALUE('PLM001-Active'!S493)),"",DATEVALUE('PLM001-Active'!S493))</f>
        <v/>
      </c>
      <c r="K528" s="16" t="str">
        <f t="shared" si="37"/>
        <v/>
      </c>
      <c r="L528" s="49" t="str">
        <f>'PLM001-Active'!P493</f>
        <v>Pending</v>
      </c>
      <c r="M528" s="49">
        <f>'PLM001-Active'!U493</f>
        <v>0</v>
      </c>
      <c r="N528" s="49">
        <f>'PLM001-Active'!Q493</f>
        <v>0</v>
      </c>
      <c r="O528" s="94">
        <f>'PLM001-Active'!L493/100</f>
        <v>461.05</v>
      </c>
      <c r="P528" s="94" t="str">
        <f t="shared" si="39"/>
        <v>操作異常</v>
      </c>
      <c r="Q528" s="63" t="str">
        <f t="shared" ca="1" si="40"/>
        <v/>
      </c>
      <c r="R528" s="76"/>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row>
    <row r="529" spans="1:74" s="17" customFormat="1" ht="17.25" customHeight="1">
      <c r="A529" s="14">
        <v>53.100000000000399</v>
      </c>
      <c r="B529" s="14" t="str">
        <f>'PLM001-Active'!A494</f>
        <v>K251001R1</v>
      </c>
      <c r="C529" s="14" t="str">
        <f>'PLM001-Active'!B494</f>
        <v>EPH水量計型式認證技術規範CNPA49第4版結構驗證與改善</v>
      </c>
      <c r="D529" s="95" t="str">
        <f>'PLM001-Active'!E494</f>
        <v>DVT-QA測試報告簽核</v>
      </c>
      <c r="E529" s="15" t="str">
        <f>IF('PLM001-Active'!I494="",'PLM001-Active'!H494,LEFT('PLM001-Active'!I494,3))</f>
        <v>朱哲演</v>
      </c>
      <c r="F529" s="28">
        <f>DATEVALUE('PLM001-Active'!M494)</f>
        <v>46107</v>
      </c>
      <c r="G529" s="29" t="e">
        <f>DATEVALUE('PLM001-Active'!N494)</f>
        <v>#VALUE!</v>
      </c>
      <c r="H529" s="16" t="e">
        <f t="shared" si="38"/>
        <v>#VALUE!</v>
      </c>
      <c r="I529" s="28" t="str">
        <f>IF(ISERROR(DATEVALUE('PLM001-Active'!R494)),"",DATEVALUE('PLM001-Active'!R494))</f>
        <v/>
      </c>
      <c r="J529" s="29" t="str">
        <f>IF(ISERROR(DATEVALUE('PLM001-Active'!S494)),"",DATEVALUE('PLM001-Active'!S494))</f>
        <v/>
      </c>
      <c r="K529" s="16" t="str">
        <f t="shared" si="37"/>
        <v/>
      </c>
      <c r="L529" s="49" t="str">
        <f>'PLM001-Active'!P494</f>
        <v>Pending</v>
      </c>
      <c r="M529" s="49">
        <f>'PLM001-Active'!U494</f>
        <v>0</v>
      </c>
      <c r="N529" s="49">
        <f>'PLM001-Active'!Q494</f>
        <v>0</v>
      </c>
      <c r="O529" s="94">
        <f>'PLM001-Active'!L494/100</f>
        <v>461.05</v>
      </c>
      <c r="P529" s="94" t="str">
        <f t="shared" si="39"/>
        <v>操作異常</v>
      </c>
      <c r="Q529" s="63" t="str">
        <f t="shared" ca="1" si="40"/>
        <v/>
      </c>
      <c r="R529" s="76"/>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row>
    <row r="530" spans="1:74" s="17" customFormat="1" ht="17.25" customHeight="1">
      <c r="A530" s="14">
        <v>53.200000000000401</v>
      </c>
      <c r="B530" s="14" t="str">
        <f>'PLM001-Active'!A495</f>
        <v>K251001R1</v>
      </c>
      <c r="C530" s="14" t="str">
        <f>'PLM001-Active'!B495</f>
        <v>EPH水量計型式認證技術規範CNPA49第4版結構驗證與改善</v>
      </c>
      <c r="D530" s="95" t="str">
        <f>'PLM001-Active'!E495</f>
        <v>測試治具設計及製作/移交清單</v>
      </c>
      <c r="E530" s="15" t="str">
        <f>IF('PLM001-Active'!I495="",'PLM001-Active'!H495,LEFT('PLM001-Active'!I495,3))</f>
        <v>蘇漢城</v>
      </c>
      <c r="F530" s="28">
        <f>DATEVALUE('PLM001-Active'!M495)</f>
        <v>46149</v>
      </c>
      <c r="G530" s="29" t="e">
        <f>DATEVALUE('PLM001-Active'!N495)</f>
        <v>#VALUE!</v>
      </c>
      <c r="H530" s="16" t="e">
        <f t="shared" si="38"/>
        <v>#VALUE!</v>
      </c>
      <c r="I530" s="28" t="str">
        <f>IF(ISERROR(DATEVALUE('PLM001-Active'!R495)),"",DATEVALUE('PLM001-Active'!R495))</f>
        <v/>
      </c>
      <c r="J530" s="29" t="str">
        <f>IF(ISERROR(DATEVALUE('PLM001-Active'!S495)),"",DATEVALUE('PLM001-Active'!S495))</f>
        <v/>
      </c>
      <c r="K530" s="16" t="str">
        <f t="shared" si="37"/>
        <v/>
      </c>
      <c r="L530" s="49" t="str">
        <f>'PLM001-Active'!P495</f>
        <v>Pending</v>
      </c>
      <c r="M530" s="49">
        <f>'PLM001-Active'!U495</f>
        <v>0</v>
      </c>
      <c r="N530" s="49">
        <f>'PLM001-Active'!Q495</f>
        <v>0</v>
      </c>
      <c r="O530" s="94">
        <f>'PLM001-Active'!L495/100</f>
        <v>461.05</v>
      </c>
      <c r="P530" s="94" t="str">
        <f t="shared" si="39"/>
        <v>操作異常</v>
      </c>
      <c r="Q530" s="63" t="str">
        <f t="shared" ca="1" si="40"/>
        <v/>
      </c>
      <c r="R530" s="76"/>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row>
    <row r="531" spans="1:74" s="17" customFormat="1" ht="17.25" customHeight="1">
      <c r="A531" s="14">
        <v>53.300000000000402</v>
      </c>
      <c r="B531" s="14" t="str">
        <f>'PLM001-Active'!A496</f>
        <v>K251001R1</v>
      </c>
      <c r="C531" s="14" t="str">
        <f>'PLM001-Active'!B496</f>
        <v>EPH水量計型式認證技術規範CNPA49第4版結構驗證與改善</v>
      </c>
      <c r="D531" s="95" t="str">
        <f>'PLM001-Active'!E496</f>
        <v>EPH2QC工程表</v>
      </c>
      <c r="E531" s="15" t="str">
        <f>IF('PLM001-Active'!I496="",'PLM001-Active'!H496,LEFT('PLM001-Active'!I496,3))</f>
        <v>洪子芸</v>
      </c>
      <c r="F531" s="28">
        <f>DATEVALUE('PLM001-Active'!M496)</f>
        <v>46134</v>
      </c>
      <c r="G531" s="29" t="e">
        <f>DATEVALUE('PLM001-Active'!N496)</f>
        <v>#VALUE!</v>
      </c>
      <c r="H531" s="16" t="e">
        <f t="shared" si="38"/>
        <v>#VALUE!</v>
      </c>
      <c r="I531" s="28" t="str">
        <f>IF(ISERROR(DATEVALUE('PLM001-Active'!R496)),"",DATEVALUE('PLM001-Active'!R496))</f>
        <v/>
      </c>
      <c r="J531" s="29" t="str">
        <f>IF(ISERROR(DATEVALUE('PLM001-Active'!S496)),"",DATEVALUE('PLM001-Active'!S496))</f>
        <v/>
      </c>
      <c r="K531" s="16" t="str">
        <f t="shared" si="37"/>
        <v/>
      </c>
      <c r="L531" s="49" t="str">
        <f>'PLM001-Active'!P496</f>
        <v>Pending</v>
      </c>
      <c r="M531" s="49">
        <f>'PLM001-Active'!U496</f>
        <v>0</v>
      </c>
      <c r="N531" s="49">
        <f>'PLM001-Active'!Q496</f>
        <v>0</v>
      </c>
      <c r="O531" s="94">
        <f>'PLM001-Active'!L496/100</f>
        <v>461.05</v>
      </c>
      <c r="P531" s="94" t="str">
        <f t="shared" si="39"/>
        <v>操作異常</v>
      </c>
      <c r="Q531" s="63" t="str">
        <f t="shared" ca="1" si="40"/>
        <v/>
      </c>
      <c r="R531" s="76"/>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row>
    <row r="532" spans="1:74" s="17" customFormat="1" ht="17.25" customHeight="1">
      <c r="A532" s="14">
        <v>53.400000000000396</v>
      </c>
      <c r="B532" s="14" t="str">
        <f>'PLM001-Active'!A497</f>
        <v>K251001R1</v>
      </c>
      <c r="C532" s="14" t="str">
        <f>'PLM001-Active'!B497</f>
        <v>EPH水量計型式認證技術規範CNPA49第4版結構驗證與改善</v>
      </c>
      <c r="D532" s="95" t="str">
        <f>'PLM001-Active'!E497</f>
        <v>新零件進料檢驗基準</v>
      </c>
      <c r="E532" s="15" t="str">
        <f>IF('PLM001-Active'!I497="",'PLM001-Active'!H497,LEFT('PLM001-Active'!I497,3))</f>
        <v>洪子芸</v>
      </c>
      <c r="F532" s="28">
        <f>DATEVALUE('PLM001-Active'!M497)</f>
        <v>46134</v>
      </c>
      <c r="G532" s="29" t="e">
        <f>DATEVALUE('PLM001-Active'!N497)</f>
        <v>#VALUE!</v>
      </c>
      <c r="H532" s="16" t="e">
        <f t="shared" si="38"/>
        <v>#VALUE!</v>
      </c>
      <c r="I532" s="28" t="str">
        <f>IF(ISERROR(DATEVALUE('PLM001-Active'!R497)),"",DATEVALUE('PLM001-Active'!R497))</f>
        <v/>
      </c>
      <c r="J532" s="29" t="str">
        <f>IF(ISERROR(DATEVALUE('PLM001-Active'!S497)),"",DATEVALUE('PLM001-Active'!S497))</f>
        <v/>
      </c>
      <c r="K532" s="16" t="str">
        <f t="shared" si="37"/>
        <v/>
      </c>
      <c r="L532" s="49" t="str">
        <f>'PLM001-Active'!P497</f>
        <v>Pending</v>
      </c>
      <c r="M532" s="49">
        <f>'PLM001-Active'!U497</f>
        <v>0</v>
      </c>
      <c r="N532" s="49">
        <f>'PLM001-Active'!Q497</f>
        <v>0</v>
      </c>
      <c r="O532" s="94">
        <f>'PLM001-Active'!L497/100</f>
        <v>461.05</v>
      </c>
      <c r="P532" s="94" t="str">
        <f t="shared" si="39"/>
        <v>操作異常</v>
      </c>
      <c r="Q532" s="63" t="str">
        <f t="shared" ca="1" si="40"/>
        <v/>
      </c>
      <c r="R532" s="76"/>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row>
    <row r="533" spans="1:74" s="17" customFormat="1">
      <c r="A533" s="14">
        <v>53.500000000000398</v>
      </c>
      <c r="B533" s="14" t="str">
        <f>'PLM001-Active'!A498</f>
        <v>K251001R1</v>
      </c>
      <c r="C533" s="14" t="str">
        <f>'PLM001-Active'!B498</f>
        <v>EPH水量計型式認證技術規範CNPA49第4版結構驗證與改善</v>
      </c>
      <c r="D533" s="95" t="str">
        <f>'PLM001-Active'!E498</f>
        <v>EPH2產品檢驗記錄</v>
      </c>
      <c r="E533" s="15" t="str">
        <f>IF('PLM001-Active'!I498="",'PLM001-Active'!H498,LEFT('PLM001-Active'!I498,3))</f>
        <v>洪子芸</v>
      </c>
      <c r="F533" s="28">
        <f>DATEVALUE('PLM001-Active'!M498)</f>
        <v>46134</v>
      </c>
      <c r="G533" s="29" t="e">
        <f>DATEVALUE('PLM001-Active'!N498)</f>
        <v>#VALUE!</v>
      </c>
      <c r="H533" s="16" t="e">
        <f t="shared" si="38"/>
        <v>#VALUE!</v>
      </c>
      <c r="I533" s="28" t="str">
        <f>IF(ISERROR(DATEVALUE('PLM001-Active'!R498)),"",DATEVALUE('PLM001-Active'!R498))</f>
        <v/>
      </c>
      <c r="J533" s="29" t="str">
        <f>IF(ISERROR(DATEVALUE('PLM001-Active'!S498)),"",DATEVALUE('PLM001-Active'!S498))</f>
        <v/>
      </c>
      <c r="K533" s="16" t="str">
        <f t="shared" ref="K533:K585" si="41">IF(ISERROR(IF(OR(J533=0,I533=0)," - ",NETWORKDAYS(I533,J533))),"",IF(OR(J533=0,I533=0)," - ",NETWORKDAYS(I533,J533)))</f>
        <v/>
      </c>
      <c r="L533" s="49" t="str">
        <f>'PLM001-Active'!P498</f>
        <v>Pending</v>
      </c>
      <c r="M533" s="49">
        <f>'PLM001-Active'!U498</f>
        <v>0</v>
      </c>
      <c r="N533" s="49">
        <f>'PLM001-Active'!Q498</f>
        <v>0</v>
      </c>
      <c r="O533" s="94">
        <f>'PLM001-Active'!L498/100</f>
        <v>461.05</v>
      </c>
      <c r="P533" s="94" t="str">
        <f t="shared" si="39"/>
        <v>操作異常</v>
      </c>
      <c r="Q533" s="63" t="str">
        <f t="shared" ca="1" si="40"/>
        <v/>
      </c>
      <c r="R533" s="76"/>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row>
    <row r="534" spans="1:74" s="17" customFormat="1" ht="38.25">
      <c r="A534" s="14">
        <v>53.600000000000399</v>
      </c>
      <c r="B534" s="14" t="str">
        <f>'PLM001-Active'!A499</f>
        <v>K251001R1</v>
      </c>
      <c r="C534" s="14" t="str">
        <f>'PLM001-Active'!B499</f>
        <v>EPH水量計型式認證技術規範CNPA49第4版結構驗證與改善</v>
      </c>
      <c r="D534" s="95" t="str">
        <f>'PLM001-Active'!E499</f>
        <v>EPH2-SOP/加工重點 (半成品/成品/組裝/測試)</v>
      </c>
      <c r="E534" s="15" t="str">
        <f>IF('PLM001-Active'!I499="",'PLM001-Active'!H499,LEFT('PLM001-Active'!I499,3))</f>
        <v>洪子芸</v>
      </c>
      <c r="F534" s="28">
        <f>DATEVALUE('PLM001-Active'!M499)</f>
        <v>46134</v>
      </c>
      <c r="G534" s="29" t="e">
        <f>DATEVALUE('PLM001-Active'!N499)</f>
        <v>#VALUE!</v>
      </c>
      <c r="H534" s="16" t="e">
        <f t="shared" si="38"/>
        <v>#VALUE!</v>
      </c>
      <c r="I534" s="28" t="str">
        <f>IF(ISERROR(DATEVALUE('PLM001-Active'!R499)),"",DATEVALUE('PLM001-Active'!R499))</f>
        <v/>
      </c>
      <c r="J534" s="29" t="str">
        <f>IF(ISERROR(DATEVALUE('PLM001-Active'!S499)),"",DATEVALUE('PLM001-Active'!S499))</f>
        <v/>
      </c>
      <c r="K534" s="16" t="str">
        <f t="shared" si="41"/>
        <v/>
      </c>
      <c r="L534" s="49" t="str">
        <f>'PLM001-Active'!P499</f>
        <v>Pending</v>
      </c>
      <c r="M534" s="49">
        <f>'PLM001-Active'!U499</f>
        <v>0</v>
      </c>
      <c r="N534" s="49">
        <f>'PLM001-Active'!Q499</f>
        <v>0</v>
      </c>
      <c r="O534" s="94">
        <f>'PLM001-Active'!L499/100</f>
        <v>461.05</v>
      </c>
      <c r="P534" s="94" t="str">
        <f t="shared" si="39"/>
        <v>操作異常</v>
      </c>
      <c r="Q534" s="63" t="str">
        <f t="shared" ca="1" si="40"/>
        <v/>
      </c>
      <c r="R534" s="76"/>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row>
    <row r="535" spans="1:74" s="17" customFormat="1">
      <c r="A535" s="14">
        <v>53.700000000000401</v>
      </c>
      <c r="B535" s="14" t="str">
        <f>'PLM001-Active'!A500</f>
        <v>K251001R1</v>
      </c>
      <c r="C535" s="14" t="str">
        <f>'PLM001-Active'!B500</f>
        <v>EPH水量計型式認證技術規範CNPA49第4版結構驗證與改善</v>
      </c>
      <c r="D535" s="95" t="str">
        <f>'PLM001-Active'!E500</f>
        <v>EPH2產品檢驗基準</v>
      </c>
      <c r="E535" s="15" t="str">
        <f>IF('PLM001-Active'!I500="",'PLM001-Active'!H500,LEFT('PLM001-Active'!I500,3))</f>
        <v>洪子芸</v>
      </c>
      <c r="F535" s="28">
        <f>DATEVALUE('PLM001-Active'!M500)</f>
        <v>46134</v>
      </c>
      <c r="G535" s="29" t="e">
        <f>DATEVALUE('PLM001-Active'!N500)</f>
        <v>#VALUE!</v>
      </c>
      <c r="H535" s="16" t="e">
        <f t="shared" si="38"/>
        <v>#VALUE!</v>
      </c>
      <c r="I535" s="28" t="str">
        <f>IF(ISERROR(DATEVALUE('PLM001-Active'!R500)),"",DATEVALUE('PLM001-Active'!R500))</f>
        <v/>
      </c>
      <c r="J535" s="29" t="str">
        <f>IF(ISERROR(DATEVALUE('PLM001-Active'!S500)),"",DATEVALUE('PLM001-Active'!S500))</f>
        <v/>
      </c>
      <c r="K535" s="16" t="str">
        <f t="shared" si="41"/>
        <v/>
      </c>
      <c r="L535" s="49" t="str">
        <f>'PLM001-Active'!P500</f>
        <v>Pending</v>
      </c>
      <c r="M535" s="49">
        <f>'PLM001-Active'!U500</f>
        <v>0</v>
      </c>
      <c r="N535" s="49">
        <f>'PLM001-Active'!Q500</f>
        <v>0</v>
      </c>
      <c r="O535" s="94">
        <f>'PLM001-Active'!L500/100</f>
        <v>461.05</v>
      </c>
      <c r="P535" s="94" t="str">
        <f t="shared" si="39"/>
        <v>操作異常</v>
      </c>
      <c r="Q535" s="63" t="str">
        <f t="shared" ca="1" si="40"/>
        <v/>
      </c>
      <c r="R535" s="76"/>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row>
    <row r="536" spans="1:74" s="17" customFormat="1">
      <c r="A536" s="14">
        <v>53.800000000000402</v>
      </c>
      <c r="B536" s="14" t="str">
        <f>'PLM001-Active'!A501</f>
        <v>M240803P1</v>
      </c>
      <c r="C536" s="14" t="str">
        <f>'PLM001-Active'!B501</f>
        <v>EGX5防腐型技转</v>
      </c>
      <c r="D536" s="95" t="str">
        <f>'PLM001-Active'!E501</f>
        <v>MP發行</v>
      </c>
      <c r="E536" s="15" t="str">
        <f>IF('PLM001-Active'!I501="",'PLM001-Active'!H501,LEFT('PLM001-Active'!I501,3))</f>
        <v>汪佳凯</v>
      </c>
      <c r="F536" s="28">
        <f>DATEVALUE('PLM001-Active'!M501)</f>
        <v>46107</v>
      </c>
      <c r="G536" s="29" t="e">
        <f>DATEVALUE('PLM001-Active'!N501)</f>
        <v>#VALUE!</v>
      </c>
      <c r="H536" s="16" t="e">
        <f t="shared" si="38"/>
        <v>#VALUE!</v>
      </c>
      <c r="I536" s="28" t="str">
        <f>IF(ISERROR(DATEVALUE('PLM001-Active'!R501)),"",DATEVALUE('PLM001-Active'!R501))</f>
        <v/>
      </c>
      <c r="J536" s="29" t="str">
        <f>IF(ISERROR(DATEVALUE('PLM001-Active'!S501)),"",DATEVALUE('PLM001-Active'!S501))</f>
        <v/>
      </c>
      <c r="K536" s="16" t="str">
        <f t="shared" si="41"/>
        <v/>
      </c>
      <c r="L536" s="49" t="str">
        <f>'PLM001-Active'!P501</f>
        <v>Pending</v>
      </c>
      <c r="M536" s="49">
        <f>'PLM001-Active'!U501</f>
        <v>0</v>
      </c>
      <c r="N536" s="49">
        <f>'PLM001-Active'!Q501</f>
        <v>0</v>
      </c>
      <c r="O536" s="94">
        <f>'PLM001-Active'!L501/100</f>
        <v>461.05</v>
      </c>
      <c r="P536" s="94" t="str">
        <f t="shared" si="39"/>
        <v>操作異常</v>
      </c>
      <c r="Q536" s="63" t="str">
        <f t="shared" ca="1" si="40"/>
        <v/>
      </c>
      <c r="R536" s="76"/>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row>
    <row r="537" spans="1:74" s="17" customFormat="1" ht="38.25">
      <c r="A537" s="14">
        <v>53.900000000000396</v>
      </c>
      <c r="B537" s="14" t="str">
        <f>'PLM001-Active'!A502</f>
        <v>M251201C1</v>
      </c>
      <c r="C537" s="14" t="str">
        <f>'PLM001-Active'!B502</f>
        <v>GPX 申請UL-61010認證</v>
      </c>
      <c r="D537" s="95" t="str">
        <f>'PLM001-Active'!E502</f>
        <v>GPX測試報告草稿，確認其內容描述正確惍</v>
      </c>
      <c r="E537" s="15" t="str">
        <f>IF('PLM001-Active'!I502="",'PLM001-Active'!H502,LEFT('PLM001-Active'!I502,3))</f>
        <v>賴慶樺</v>
      </c>
      <c r="F537" s="28">
        <f>DATEVALUE('PLM001-Active'!M502)</f>
        <v>46111</v>
      </c>
      <c r="G537" s="29" t="e">
        <f>DATEVALUE('PLM001-Active'!N502)</f>
        <v>#VALUE!</v>
      </c>
      <c r="H537" s="16" t="e">
        <f t="shared" si="38"/>
        <v>#VALUE!</v>
      </c>
      <c r="I537" s="28" t="str">
        <f>IF(ISERROR(DATEVALUE('PLM001-Active'!R502)),"",DATEVALUE('PLM001-Active'!R502))</f>
        <v/>
      </c>
      <c r="J537" s="29" t="str">
        <f>IF(ISERROR(DATEVALUE('PLM001-Active'!S502)),"",DATEVALUE('PLM001-Active'!S502))</f>
        <v/>
      </c>
      <c r="K537" s="16" t="str">
        <f t="shared" si="41"/>
        <v/>
      </c>
      <c r="L537" s="49" t="str">
        <f>'PLM001-Active'!P502</f>
        <v>Pending</v>
      </c>
      <c r="M537" s="49">
        <f>'PLM001-Active'!U502</f>
        <v>0</v>
      </c>
      <c r="N537" s="49">
        <f>'PLM001-Active'!Q502</f>
        <v>0</v>
      </c>
      <c r="O537" s="94">
        <f>'PLM001-Active'!L502/100</f>
        <v>461.05</v>
      </c>
      <c r="P537" s="94" t="str">
        <f t="shared" si="39"/>
        <v>操作異常</v>
      </c>
      <c r="Q537" s="63" t="str">
        <f t="shared" ca="1" si="40"/>
        <v/>
      </c>
      <c r="R537" s="76"/>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row>
    <row r="538" spans="1:74" s="17" customFormat="1">
      <c r="A538" s="14">
        <v>54.000000000000398</v>
      </c>
      <c r="B538" s="14" t="str">
        <f>'PLM001-Active'!A503</f>
        <v>K201002P2</v>
      </c>
      <c r="C538" s="14" t="str">
        <f>'PLM001-Active'!B503</f>
        <v>(K201002R2)SP數位熱質式開關-DC一體型II</v>
      </c>
      <c r="D538" s="95" t="str">
        <f>'PLM001-Active'!E503</f>
        <v>結案文件審查</v>
      </c>
      <c r="E538" s="15" t="str">
        <f>IF('PLM001-Active'!I503="",'PLM001-Active'!H503,LEFT('PLM001-Active'!I503,3))</f>
        <v>蘇漢城</v>
      </c>
      <c r="F538" s="28">
        <f>DATEVALUE('PLM001-Active'!M503)</f>
        <v>46108</v>
      </c>
      <c r="G538" s="29" t="e">
        <f>DATEVALUE('PLM001-Active'!N503)</f>
        <v>#VALUE!</v>
      </c>
      <c r="H538" s="16" t="e">
        <f t="shared" si="38"/>
        <v>#VALUE!</v>
      </c>
      <c r="I538" s="28" t="str">
        <f>IF(ISERROR(DATEVALUE('PLM001-Active'!R503)),"",DATEVALUE('PLM001-Active'!R503))</f>
        <v/>
      </c>
      <c r="J538" s="29" t="str">
        <f>IF(ISERROR(DATEVALUE('PLM001-Active'!S503)),"",DATEVALUE('PLM001-Active'!S503))</f>
        <v/>
      </c>
      <c r="K538" s="16" t="str">
        <f t="shared" si="41"/>
        <v/>
      </c>
      <c r="L538" s="49" t="str">
        <f>'PLM001-Active'!P503</f>
        <v>Pending</v>
      </c>
      <c r="M538" s="49">
        <f>'PLM001-Active'!U503</f>
        <v>0</v>
      </c>
      <c r="N538" s="49">
        <f>'PLM001-Active'!Q503</f>
        <v>0</v>
      </c>
      <c r="O538" s="94">
        <f>'PLM001-Active'!L503/100</f>
        <v>461.06</v>
      </c>
      <c r="P538" s="94" t="str">
        <f t="shared" si="39"/>
        <v>操作異常</v>
      </c>
      <c r="Q538" s="63" t="str">
        <f t="shared" ca="1" si="40"/>
        <v/>
      </c>
      <c r="R538" s="76"/>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row>
    <row r="539" spans="1:74" s="17" customFormat="1" ht="16.5" customHeight="1">
      <c r="A539" s="14">
        <v>54.100000000000399</v>
      </c>
      <c r="B539" s="14" t="str">
        <f>'PLM001-Active'!A504</f>
        <v>M240101P1</v>
      </c>
      <c r="C539" s="14" t="str">
        <f>'PLM001-Active'!B504</f>
        <v>首次生產-液體洩漏偵測器</v>
      </c>
      <c r="D539" s="95" t="str">
        <f>'PLM001-Active'!E504</f>
        <v>結案文件審查</v>
      </c>
      <c r="E539" s="15" t="str">
        <f>IF('PLM001-Active'!I504="",'PLM001-Active'!H504,LEFT('PLM001-Active'!I504,3))</f>
        <v>余依錚</v>
      </c>
      <c r="F539" s="28">
        <f>DATEVALUE('PLM001-Active'!M504)</f>
        <v>46111</v>
      </c>
      <c r="G539" s="29" t="e">
        <f>DATEVALUE('PLM001-Active'!N504)</f>
        <v>#VALUE!</v>
      </c>
      <c r="H539" s="16" t="e">
        <f t="shared" si="38"/>
        <v>#VALUE!</v>
      </c>
      <c r="I539" s="28" t="str">
        <f>IF(ISERROR(DATEVALUE('PLM001-Active'!R504)),"",DATEVALUE('PLM001-Active'!R504))</f>
        <v/>
      </c>
      <c r="J539" s="29" t="str">
        <f>IF(ISERROR(DATEVALUE('PLM001-Active'!S504)),"",DATEVALUE('PLM001-Active'!S504))</f>
        <v/>
      </c>
      <c r="K539" s="16" t="str">
        <f t="shared" si="41"/>
        <v/>
      </c>
      <c r="L539" s="49" t="str">
        <f>'PLM001-Active'!P504</f>
        <v>Pending</v>
      </c>
      <c r="M539" s="49">
        <f>'PLM001-Active'!U504</f>
        <v>0</v>
      </c>
      <c r="N539" s="49">
        <f>'PLM001-Active'!Q504</f>
        <v>0</v>
      </c>
      <c r="O539" s="94">
        <f>'PLM001-Active'!L504/100</f>
        <v>461.07</v>
      </c>
      <c r="P539" s="94" t="str">
        <f t="shared" si="39"/>
        <v>操作異常</v>
      </c>
      <c r="Q539" s="63" t="str">
        <f t="shared" ca="1" si="40"/>
        <v/>
      </c>
      <c r="R539" s="76"/>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row>
    <row r="540" spans="1:74" s="17" customFormat="1" ht="16.5" customHeight="1">
      <c r="A540" s="14">
        <v>54.200000000000401</v>
      </c>
      <c r="B540" s="14" t="str">
        <f>'PLM001-Active'!A505</f>
        <v>D250301R1</v>
      </c>
      <c r="C540" s="14" t="str">
        <f>'PLM001-Active'!B505</f>
        <v>EPD電磁流量計技转</v>
      </c>
      <c r="D540" s="95" t="str">
        <f>'PLM001-Active'!E505</f>
        <v>設變</v>
      </c>
      <c r="E540" s="15" t="str">
        <f>IF('PLM001-Active'!I505="",'PLM001-Active'!H505,LEFT('PLM001-Active'!I505,3))</f>
        <v>汪佳凯</v>
      </c>
      <c r="F540" s="28">
        <f>DATEVALUE('PLM001-Active'!M505)</f>
        <v>46121</v>
      </c>
      <c r="G540" s="29" t="e">
        <f>DATEVALUE('PLM001-Active'!N505)</f>
        <v>#VALUE!</v>
      </c>
      <c r="H540" s="16" t="e">
        <f t="shared" si="38"/>
        <v>#VALUE!</v>
      </c>
      <c r="I540" s="28" t="str">
        <f>IF(ISERROR(DATEVALUE('PLM001-Active'!R505)),"",DATEVALUE('PLM001-Active'!R505))</f>
        <v/>
      </c>
      <c r="J540" s="29" t="str">
        <f>IF(ISERROR(DATEVALUE('PLM001-Active'!S505)),"",DATEVALUE('PLM001-Active'!S505))</f>
        <v/>
      </c>
      <c r="K540" s="16" t="str">
        <f t="shared" si="41"/>
        <v/>
      </c>
      <c r="L540" s="49" t="str">
        <f>'PLM001-Active'!P505</f>
        <v>Pending</v>
      </c>
      <c r="M540" s="49">
        <f>'PLM001-Active'!U505</f>
        <v>0</v>
      </c>
      <c r="N540" s="49">
        <f>'PLM001-Active'!Q505</f>
        <v>0</v>
      </c>
      <c r="O540" s="94">
        <f>'PLM001-Active'!L505/100</f>
        <v>461.11</v>
      </c>
      <c r="P540" s="94" t="str">
        <f t="shared" si="39"/>
        <v>操作異常</v>
      </c>
      <c r="Q540" s="63" t="str">
        <f t="shared" ca="1" si="40"/>
        <v/>
      </c>
      <c r="R540" s="76"/>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row>
    <row r="541" spans="1:74" s="17" customFormat="1">
      <c r="A541" s="14">
        <v>54.300000000000402</v>
      </c>
      <c r="B541" s="14" t="str">
        <f>'PLM001-Active'!A506</f>
        <v>K201002P2</v>
      </c>
      <c r="C541" s="14" t="str">
        <f>'PLM001-Active'!B506</f>
        <v>(K201002R2)SP數位熱質式開關-DC一體型II</v>
      </c>
      <c r="D541" s="95" t="str">
        <f>'PLM001-Active'!E506</f>
        <v>MP發行</v>
      </c>
      <c r="E541" s="15" t="str">
        <f>IF('PLM001-Active'!I506="",'PLM001-Active'!H506,LEFT('PLM001-Active'!I506,3))</f>
        <v>蘇漢城</v>
      </c>
      <c r="F541" s="28">
        <f>DATEVALUE('PLM001-Active'!M506)</f>
        <v>46113</v>
      </c>
      <c r="G541" s="29" t="e">
        <f>DATEVALUE('PLM001-Active'!N506)</f>
        <v>#VALUE!</v>
      </c>
      <c r="H541" s="16" t="e">
        <f t="shared" si="38"/>
        <v>#VALUE!</v>
      </c>
      <c r="I541" s="28" t="str">
        <f>IF(ISERROR(DATEVALUE('PLM001-Active'!R506)),"",DATEVALUE('PLM001-Active'!R506))</f>
        <v/>
      </c>
      <c r="J541" s="29" t="str">
        <f>IF(ISERROR(DATEVALUE('PLM001-Active'!S506)),"",DATEVALUE('PLM001-Active'!S506))</f>
        <v/>
      </c>
      <c r="K541" s="16" t="str">
        <f t="shared" si="41"/>
        <v/>
      </c>
      <c r="L541" s="49" t="str">
        <f>'PLM001-Active'!P506</f>
        <v>Pending</v>
      </c>
      <c r="M541" s="49">
        <f>'PLM001-Active'!U506</f>
        <v>0</v>
      </c>
      <c r="N541" s="49">
        <f>'PLM001-Active'!Q506</f>
        <v>0</v>
      </c>
      <c r="O541" s="94">
        <f>'PLM001-Active'!L506/100</f>
        <v>461.11</v>
      </c>
      <c r="P541" s="94" t="str">
        <f t="shared" si="39"/>
        <v>操作異常</v>
      </c>
      <c r="Q541" s="63" t="str">
        <f t="shared" ca="1" si="40"/>
        <v/>
      </c>
      <c r="R541" s="76"/>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row>
    <row r="542" spans="1:74" s="17" customFormat="1">
      <c r="A542" s="14">
        <v>54.400000000000396</v>
      </c>
      <c r="B542" s="14" t="str">
        <f>'PLM001-Active'!A507</f>
        <v>M240101P1</v>
      </c>
      <c r="C542" s="14" t="str">
        <f>'PLM001-Active'!B507</f>
        <v>首次生產-液體洩漏偵測器</v>
      </c>
      <c r="D542" s="95" t="str">
        <f>'PLM001-Active'!E507</f>
        <v>MP發行</v>
      </c>
      <c r="E542" s="15" t="str">
        <f>IF('PLM001-Active'!I507="",'PLM001-Active'!H507,LEFT('PLM001-Active'!I507,3))</f>
        <v>余依錚</v>
      </c>
      <c r="F542" s="28">
        <f>DATEVALUE('PLM001-Active'!M507)</f>
        <v>46114</v>
      </c>
      <c r="G542" s="29" t="e">
        <f>DATEVALUE('PLM001-Active'!N507)</f>
        <v>#VALUE!</v>
      </c>
      <c r="H542" s="16" t="e">
        <f t="shared" si="38"/>
        <v>#VALUE!</v>
      </c>
      <c r="I542" s="28" t="str">
        <f>IF(ISERROR(DATEVALUE('PLM001-Active'!R507)),"",DATEVALUE('PLM001-Active'!R507))</f>
        <v/>
      </c>
      <c r="J542" s="29" t="str">
        <f>IF(ISERROR(DATEVALUE('PLM001-Active'!S507)),"",DATEVALUE('PLM001-Active'!S507))</f>
        <v/>
      </c>
      <c r="K542" s="16" t="str">
        <f t="shared" si="41"/>
        <v/>
      </c>
      <c r="L542" s="49" t="str">
        <f>'PLM001-Active'!P507</f>
        <v>Pending</v>
      </c>
      <c r="M542" s="49">
        <f>'PLM001-Active'!U507</f>
        <v>0</v>
      </c>
      <c r="N542" s="49">
        <f>'PLM001-Active'!Q507</f>
        <v>0</v>
      </c>
      <c r="O542" s="94">
        <f>'PLM001-Active'!L507/100</f>
        <v>461.12</v>
      </c>
      <c r="P542" s="94" t="str">
        <f t="shared" si="39"/>
        <v>操作異常</v>
      </c>
      <c r="Q542" s="63" t="str">
        <f t="shared" ca="1" si="40"/>
        <v/>
      </c>
      <c r="R542" s="76"/>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row>
    <row r="543" spans="1:74" s="17" customFormat="1">
      <c r="A543" s="14">
        <v>54.500000000000398</v>
      </c>
      <c r="B543" s="14" t="str">
        <f>'PLM001-Active'!A508</f>
        <v>D250301R1</v>
      </c>
      <c r="C543" s="14" t="str">
        <f>'PLM001-Active'!B508</f>
        <v>EPD電磁流量計技转</v>
      </c>
      <c r="D543" s="95" t="str">
        <f>'PLM001-Active'!E508</f>
        <v>SOP修正</v>
      </c>
      <c r="E543" s="15" t="str">
        <f>IF('PLM001-Active'!I508="",'PLM001-Active'!H508,LEFT('PLM001-Active'!I508,3))</f>
        <v>汪佳凯</v>
      </c>
      <c r="F543" s="28">
        <f>DATEVALUE('PLM001-Active'!M508)</f>
        <v>46132</v>
      </c>
      <c r="G543" s="29" t="e">
        <f>DATEVALUE('PLM001-Active'!N508)</f>
        <v>#VALUE!</v>
      </c>
      <c r="H543" s="16" t="e">
        <f t="shared" si="38"/>
        <v>#VALUE!</v>
      </c>
      <c r="I543" s="28" t="str">
        <f>IF(ISERROR(DATEVALUE('PLM001-Active'!R508)),"",DATEVALUE('PLM001-Active'!R508))</f>
        <v/>
      </c>
      <c r="J543" s="29" t="str">
        <f>IF(ISERROR(DATEVALUE('PLM001-Active'!S508)),"",DATEVALUE('PLM001-Active'!S508))</f>
        <v/>
      </c>
      <c r="K543" s="16" t="str">
        <f t="shared" si="41"/>
        <v/>
      </c>
      <c r="L543" s="49" t="str">
        <f>'PLM001-Active'!P508</f>
        <v>Pending</v>
      </c>
      <c r="M543" s="49">
        <f>'PLM001-Active'!U508</f>
        <v>0</v>
      </c>
      <c r="N543" s="49">
        <f>'PLM001-Active'!Q508</f>
        <v>0</v>
      </c>
      <c r="O543" s="94">
        <f>'PLM001-Active'!L508/100</f>
        <v>461.22</v>
      </c>
      <c r="P543" s="94" t="str">
        <f t="shared" si="39"/>
        <v>操作異常</v>
      </c>
      <c r="Q543" s="63" t="str">
        <f t="shared" ca="1" si="40"/>
        <v/>
      </c>
      <c r="R543" s="76"/>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row>
    <row r="544" spans="1:74" s="17" customFormat="1" ht="25.5">
      <c r="A544" s="14">
        <v>54.600000000000399</v>
      </c>
      <c r="B544" s="14" t="str">
        <f>'PLM001-Active'!A509</f>
        <v>M251001R1</v>
      </c>
      <c r="C544" s="14" t="str">
        <f>'PLM001-Active'!B509</f>
        <v>SDX光電開關微型化設計</v>
      </c>
      <c r="D544" s="95" t="str">
        <f>'PLM001-Active'!E509</f>
        <v>產品規格比較一覽表 (ISO表單：QR-C-22)</v>
      </c>
      <c r="E544" s="15" t="str">
        <f>IF('PLM001-Active'!I509="",'PLM001-Active'!H509,LEFT('PLM001-Active'!I509,3))</f>
        <v>彭志豪</v>
      </c>
      <c r="F544" s="28">
        <f>DATEVALUE('PLM001-Active'!M509)</f>
        <v>46122</v>
      </c>
      <c r="G544" s="29" t="e">
        <f>DATEVALUE('PLM001-Active'!N509)</f>
        <v>#VALUE!</v>
      </c>
      <c r="H544" s="16" t="e">
        <f t="shared" si="38"/>
        <v>#VALUE!</v>
      </c>
      <c r="I544" s="28" t="str">
        <f>IF(ISERROR(DATEVALUE('PLM001-Active'!R509)),"",DATEVALUE('PLM001-Active'!R509))</f>
        <v/>
      </c>
      <c r="J544" s="29" t="str">
        <f>IF(ISERROR(DATEVALUE('PLM001-Active'!S509)),"",DATEVALUE('PLM001-Active'!S509))</f>
        <v/>
      </c>
      <c r="K544" s="16" t="str">
        <f t="shared" si="41"/>
        <v/>
      </c>
      <c r="L544" s="49" t="str">
        <f>'PLM001-Active'!P509</f>
        <v>Pending</v>
      </c>
      <c r="M544" s="49">
        <f>'PLM001-Active'!U509</f>
        <v>0</v>
      </c>
      <c r="N544" s="49">
        <f>'PLM001-Active'!Q509</f>
        <v>0</v>
      </c>
      <c r="O544" s="94">
        <f>'PLM001-Active'!L509/100</f>
        <v>461.22</v>
      </c>
      <c r="P544" s="94" t="str">
        <f t="shared" si="39"/>
        <v>操作異常</v>
      </c>
      <c r="Q544" s="63" t="str">
        <f t="shared" ca="1" si="40"/>
        <v/>
      </c>
      <c r="R544" s="76"/>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row>
    <row r="545" spans="1:74" s="17" customFormat="1" ht="25.5">
      <c r="A545" s="14">
        <v>54.700000000000401</v>
      </c>
      <c r="B545" s="14" t="str">
        <f>'PLM001-Active'!A510</f>
        <v>M251001R1</v>
      </c>
      <c r="C545" s="14" t="str">
        <f>'PLM001-Active'!B510</f>
        <v>SDX光電開關微型化設計</v>
      </c>
      <c r="D545" s="95" t="str">
        <f>'PLM001-Active'!E510</f>
        <v>新產品成果內部產品 &amp; 技術說明會</v>
      </c>
      <c r="E545" s="15" t="str">
        <f>IF('PLM001-Active'!I510="",'PLM001-Active'!H510,LEFT('PLM001-Active'!I510,3))</f>
        <v>彭志豪</v>
      </c>
      <c r="F545" s="28">
        <f>DATEVALUE('PLM001-Active'!M510)</f>
        <v>46126</v>
      </c>
      <c r="G545" s="29" t="e">
        <f>DATEVALUE('PLM001-Active'!N510)</f>
        <v>#VALUE!</v>
      </c>
      <c r="H545" s="16" t="e">
        <f t="shared" si="38"/>
        <v>#VALUE!</v>
      </c>
      <c r="I545" s="28" t="str">
        <f>IF(ISERROR(DATEVALUE('PLM001-Active'!R510)),"",DATEVALUE('PLM001-Active'!R510))</f>
        <v/>
      </c>
      <c r="J545" s="29" t="str">
        <f>IF(ISERROR(DATEVALUE('PLM001-Active'!S510)),"",DATEVALUE('PLM001-Active'!S510))</f>
        <v/>
      </c>
      <c r="K545" s="16" t="str">
        <f t="shared" si="41"/>
        <v/>
      </c>
      <c r="L545" s="49" t="str">
        <f>'PLM001-Active'!P510</f>
        <v>Pending</v>
      </c>
      <c r="M545" s="49">
        <f>'PLM001-Active'!U510</f>
        <v>0</v>
      </c>
      <c r="N545" s="49">
        <f>'PLM001-Active'!Q510</f>
        <v>0</v>
      </c>
      <c r="O545" s="94">
        <f>'PLM001-Active'!L510/100</f>
        <v>461.26</v>
      </c>
      <c r="P545" s="94" t="str">
        <f t="shared" si="39"/>
        <v>操作異常</v>
      </c>
      <c r="Q545" s="63" t="str">
        <f t="shared" ca="1" si="40"/>
        <v/>
      </c>
      <c r="R545" s="76"/>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row>
    <row r="546" spans="1:74" s="17" customFormat="1" ht="25.5">
      <c r="A546" s="14">
        <v>54.800000000000402</v>
      </c>
      <c r="B546" s="14" t="str">
        <f>'PLM001-Active'!A511</f>
        <v>M251001R1</v>
      </c>
      <c r="C546" s="14" t="str">
        <f>'PLM001-Active'!B511</f>
        <v>SDX光電開關微型化設計</v>
      </c>
      <c r="D546" s="95" t="str">
        <f>'PLM001-Active'!E511</f>
        <v>列印專案繳付清單(簽核)-SmartQ PLM026</v>
      </c>
      <c r="E546" s="15" t="str">
        <f>IF('PLM001-Active'!I511="",'PLM001-Active'!H511,LEFT('PLM001-Active'!I511,3))</f>
        <v>彭志豪</v>
      </c>
      <c r="F546" s="28">
        <f>DATEVALUE('PLM001-Active'!M511)</f>
        <v>46129</v>
      </c>
      <c r="G546" s="29" t="e">
        <f>DATEVALUE('PLM001-Active'!N511)</f>
        <v>#VALUE!</v>
      </c>
      <c r="H546" s="16" t="e">
        <f t="shared" si="38"/>
        <v>#VALUE!</v>
      </c>
      <c r="I546" s="28" t="str">
        <f>IF(ISERROR(DATEVALUE('PLM001-Active'!R511)),"",DATEVALUE('PLM001-Active'!R511))</f>
        <v/>
      </c>
      <c r="J546" s="29" t="str">
        <f>IF(ISERROR(DATEVALUE('PLM001-Active'!S511)),"",DATEVALUE('PLM001-Active'!S511))</f>
        <v/>
      </c>
      <c r="K546" s="16" t="str">
        <f t="shared" si="41"/>
        <v/>
      </c>
      <c r="L546" s="49" t="str">
        <f>'PLM001-Active'!P511</f>
        <v>Pending</v>
      </c>
      <c r="M546" s="49">
        <f>'PLM001-Active'!U511</f>
        <v>0</v>
      </c>
      <c r="N546" s="49">
        <f>'PLM001-Active'!Q511</f>
        <v>0</v>
      </c>
      <c r="O546" s="94">
        <f>'PLM001-Active'!L511/100</f>
        <v>461.26</v>
      </c>
      <c r="P546" s="94" t="str">
        <f t="shared" si="39"/>
        <v>操作異常</v>
      </c>
      <c r="Q546" s="63" t="str">
        <f t="shared" ca="1" si="40"/>
        <v/>
      </c>
      <c r="R546" s="76"/>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row>
    <row r="547" spans="1:74" s="17" customFormat="1" ht="25.5">
      <c r="A547" s="14">
        <v>54.900000000000396</v>
      </c>
      <c r="B547" s="14" t="str">
        <f>'PLM001-Active'!A512</f>
        <v>K250501R2</v>
      </c>
      <c r="C547" s="14" t="str">
        <f>'PLM001-Active'!B512</f>
        <v>C級奧多曼電子水量計</v>
      </c>
      <c r="D547" s="95" t="str">
        <f>'PLM001-Active'!E512</f>
        <v>DVT-QA測試(CNPA49第4版)</v>
      </c>
      <c r="E547" s="15" t="str">
        <f>IF('PLM001-Active'!I512="",'PLM001-Active'!H512,LEFT('PLM001-Active'!I512,3))</f>
        <v>朱哲演</v>
      </c>
      <c r="F547" s="28">
        <f>DATEVALUE('PLM001-Active'!M512)</f>
        <v>46148</v>
      </c>
      <c r="G547" s="29" t="e">
        <f>DATEVALUE('PLM001-Active'!N512)</f>
        <v>#VALUE!</v>
      </c>
      <c r="H547" s="16" t="e">
        <f t="shared" si="38"/>
        <v>#VALUE!</v>
      </c>
      <c r="I547" s="28" t="str">
        <f>IF(ISERROR(DATEVALUE('PLM001-Active'!R512)),"",DATEVALUE('PLM001-Active'!R512))</f>
        <v/>
      </c>
      <c r="J547" s="29" t="str">
        <f>IF(ISERROR(DATEVALUE('PLM001-Active'!S512)),"",DATEVALUE('PLM001-Active'!S512))</f>
        <v/>
      </c>
      <c r="K547" s="16" t="str">
        <f t="shared" si="41"/>
        <v/>
      </c>
      <c r="L547" s="49" t="str">
        <f>'PLM001-Active'!P512</f>
        <v>Pending</v>
      </c>
      <c r="M547" s="49">
        <f>'PLM001-Active'!U512</f>
        <v>0</v>
      </c>
      <c r="N547" s="49">
        <f>'PLM001-Active'!Q512</f>
        <v>0</v>
      </c>
      <c r="O547" s="94">
        <f>'PLM001-Active'!L512/100</f>
        <v>461.27</v>
      </c>
      <c r="P547" s="94" t="str">
        <f t="shared" si="39"/>
        <v>操作異常</v>
      </c>
      <c r="Q547" s="63" t="str">
        <f t="shared" ca="1" si="40"/>
        <v/>
      </c>
      <c r="R547" s="76"/>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row>
    <row r="548" spans="1:74" s="17" customFormat="1">
      <c r="A548" s="14">
        <v>55.000000000000398</v>
      </c>
      <c r="B548" s="14" t="str">
        <f>'PLM001-Active'!A513</f>
        <v>D250301R1</v>
      </c>
      <c r="C548" s="14" t="str">
        <f>'PLM001-Active'!B513</f>
        <v>EPD電磁流量計技转</v>
      </c>
      <c r="D548" s="95" t="str">
        <f>'PLM001-Active'!E513</f>
        <v>結案文件審查</v>
      </c>
      <c r="E548" s="15" t="str">
        <f>IF('PLM001-Active'!I513="",'PLM001-Active'!H513,LEFT('PLM001-Active'!I513,3))</f>
        <v>汪佳凯</v>
      </c>
      <c r="F548" s="28">
        <f>DATEVALUE('PLM001-Active'!M513)</f>
        <v>46135</v>
      </c>
      <c r="G548" s="29" t="e">
        <f>DATEVALUE('PLM001-Active'!N513)</f>
        <v>#VALUE!</v>
      </c>
      <c r="H548" s="16" t="e">
        <f t="shared" si="38"/>
        <v>#VALUE!</v>
      </c>
      <c r="I548" s="28" t="str">
        <f>IF(ISERROR(DATEVALUE('PLM001-Active'!R513)),"",DATEVALUE('PLM001-Active'!R513))</f>
        <v/>
      </c>
      <c r="J548" s="29" t="str">
        <f>IF(ISERROR(DATEVALUE('PLM001-Active'!S513)),"",DATEVALUE('PLM001-Active'!S513))</f>
        <v/>
      </c>
      <c r="K548" s="16" t="str">
        <f t="shared" si="41"/>
        <v/>
      </c>
      <c r="L548" s="49" t="str">
        <f>'PLM001-Active'!P513</f>
        <v>Pending</v>
      </c>
      <c r="M548" s="49">
        <f>'PLM001-Active'!U513</f>
        <v>0</v>
      </c>
      <c r="N548" s="49">
        <f>'PLM001-Active'!Q513</f>
        <v>0</v>
      </c>
      <c r="O548" s="94">
        <f>'PLM001-Active'!L513/100</f>
        <v>461.33</v>
      </c>
      <c r="P548" s="94" t="str">
        <f t="shared" si="39"/>
        <v>操作異常</v>
      </c>
      <c r="Q548" s="63" t="str">
        <f t="shared" ca="1" si="40"/>
        <v/>
      </c>
      <c r="R548" s="76"/>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row>
    <row r="549" spans="1:74" s="17" customFormat="1">
      <c r="A549" s="14">
        <v>55.100000000000399</v>
      </c>
      <c r="B549" s="14" t="str">
        <f>'PLM001-Active'!A514</f>
        <v>K251001R1</v>
      </c>
      <c r="C549" s="14" t="str">
        <f>'PLM001-Active'!B514</f>
        <v>EPH水量計型式認證技術規範CNPA49第4版結構驗證與改善</v>
      </c>
      <c r="D549" s="95" t="str">
        <f>'PLM001-Active'!E514</f>
        <v>PCB 圖面</v>
      </c>
      <c r="E549" s="15" t="str">
        <f>IF('PLM001-Active'!I514="",'PLM001-Active'!H514,LEFT('PLM001-Active'!I514,3))</f>
        <v>許慧芝</v>
      </c>
      <c r="F549" s="28">
        <f>DATEVALUE('PLM001-Active'!M514)</f>
        <v>46147</v>
      </c>
      <c r="G549" s="29" t="e">
        <f>DATEVALUE('PLM001-Active'!N514)</f>
        <v>#VALUE!</v>
      </c>
      <c r="H549" s="16" t="e">
        <f t="shared" si="38"/>
        <v>#VALUE!</v>
      </c>
      <c r="I549" s="28" t="str">
        <f>IF(ISERROR(DATEVALUE('PLM001-Active'!R514)),"",DATEVALUE('PLM001-Active'!R514))</f>
        <v/>
      </c>
      <c r="J549" s="29" t="str">
        <f>IF(ISERROR(DATEVALUE('PLM001-Active'!S514)),"",DATEVALUE('PLM001-Active'!S514))</f>
        <v/>
      </c>
      <c r="K549" s="16" t="str">
        <f t="shared" si="41"/>
        <v/>
      </c>
      <c r="L549" s="49" t="str">
        <f>'PLM001-Active'!P514</f>
        <v>Active</v>
      </c>
      <c r="M549" s="49">
        <f>'PLM001-Active'!U514</f>
        <v>0</v>
      </c>
      <c r="N549" s="49" t="str">
        <f>'PLM001-Active'!Q514</f>
        <v>2026/01/21</v>
      </c>
      <c r="O549" s="94">
        <f>'PLM001-Active'!L514/100</f>
        <v>461.35</v>
      </c>
      <c r="P549" s="94" t="str">
        <f t="shared" si="39"/>
        <v>操作異常</v>
      </c>
      <c r="Q549" s="63" t="str">
        <f t="shared" ca="1" si="40"/>
        <v/>
      </c>
      <c r="R549" s="76"/>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row>
    <row r="550" spans="1:74" s="17" customFormat="1" ht="25.5">
      <c r="A550" s="14">
        <v>55.200000000000401</v>
      </c>
      <c r="B550" s="14" t="str">
        <f>'PLM001-Active'!A515</f>
        <v>K251001R1</v>
      </c>
      <c r="C550" s="14" t="str">
        <f>'PLM001-Active'!B515</f>
        <v>EPH水量計型式認證技術規範CNPA49第4版結構驗證與改善</v>
      </c>
      <c r="D550" s="95" t="str">
        <f>'PLM001-Active'!E515</f>
        <v>產品規格比較一覽表 (ISO表單：QR-C-22)</v>
      </c>
      <c r="E550" s="15" t="str">
        <f>IF('PLM001-Active'!I515="",'PLM001-Active'!H515,LEFT('PLM001-Active'!I515,3))</f>
        <v>何昆達</v>
      </c>
      <c r="F550" s="28">
        <f>DATEVALUE('PLM001-Active'!M515)</f>
        <v>46163</v>
      </c>
      <c r="G550" s="29" t="e">
        <f>DATEVALUE('PLM001-Active'!N515)</f>
        <v>#VALUE!</v>
      </c>
      <c r="H550" s="16" t="e">
        <f t="shared" si="38"/>
        <v>#VALUE!</v>
      </c>
      <c r="I550" s="28" t="str">
        <f>IF(ISERROR(DATEVALUE('PLM001-Active'!R515)),"",DATEVALUE('PLM001-Active'!R515))</f>
        <v/>
      </c>
      <c r="J550" s="29" t="str">
        <f>IF(ISERROR(DATEVALUE('PLM001-Active'!S515)),"",DATEVALUE('PLM001-Active'!S515))</f>
        <v/>
      </c>
      <c r="K550" s="16" t="str">
        <f t="shared" si="41"/>
        <v/>
      </c>
      <c r="L550" s="49" t="str">
        <f>'PLM001-Active'!P515</f>
        <v>Pending</v>
      </c>
      <c r="M550" s="49">
        <f>'PLM001-Active'!U515</f>
        <v>0</v>
      </c>
      <c r="N550" s="49">
        <f>'PLM001-Active'!Q515</f>
        <v>0</v>
      </c>
      <c r="O550" s="94">
        <f>'PLM001-Active'!L515/100</f>
        <v>461.35</v>
      </c>
      <c r="P550" s="94" t="str">
        <f t="shared" si="39"/>
        <v>操作異常</v>
      </c>
      <c r="Q550" s="63" t="str">
        <f t="shared" ca="1" si="40"/>
        <v/>
      </c>
      <c r="R550" s="76"/>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row>
    <row r="551" spans="1:74" s="17" customFormat="1">
      <c r="A551" s="14">
        <v>55.300000000000402</v>
      </c>
      <c r="B551" s="14" t="str">
        <f>'PLM001-Active'!A516</f>
        <v>D250301R1</v>
      </c>
      <c r="C551" s="14" t="str">
        <f>'PLM001-Active'!B516</f>
        <v>EPD電磁流量計技转</v>
      </c>
      <c r="D551" s="95" t="str">
        <f>'PLM001-Active'!E516</f>
        <v>MP發行</v>
      </c>
      <c r="E551" s="15" t="str">
        <f>IF('PLM001-Active'!I516="",'PLM001-Active'!H516,LEFT('PLM001-Active'!I516,3))</f>
        <v>汪佳凯</v>
      </c>
      <c r="F551" s="28">
        <f>DATEVALUE('PLM001-Active'!M516)</f>
        <v>46148</v>
      </c>
      <c r="G551" s="29" t="e">
        <f>DATEVALUE('PLM001-Active'!N516)</f>
        <v>#VALUE!</v>
      </c>
      <c r="H551" s="16" t="e">
        <f t="shared" si="38"/>
        <v>#VALUE!</v>
      </c>
      <c r="I551" s="28" t="str">
        <f>IF(ISERROR(DATEVALUE('PLM001-Active'!R516)),"",DATEVALUE('PLM001-Active'!R516))</f>
        <v/>
      </c>
      <c r="J551" s="29" t="str">
        <f>IF(ISERROR(DATEVALUE('PLM001-Active'!S516)),"",DATEVALUE('PLM001-Active'!S516))</f>
        <v/>
      </c>
      <c r="K551" s="16" t="str">
        <f t="shared" si="41"/>
        <v/>
      </c>
      <c r="L551" s="49" t="str">
        <f>'PLM001-Active'!P516</f>
        <v>Pending</v>
      </c>
      <c r="M551" s="49">
        <f>'PLM001-Active'!U516</f>
        <v>0</v>
      </c>
      <c r="N551" s="49">
        <f>'PLM001-Active'!Q516</f>
        <v>0</v>
      </c>
      <c r="O551" s="94">
        <f>'PLM001-Active'!L516/100</f>
        <v>461.36</v>
      </c>
      <c r="P551" s="94" t="str">
        <f t="shared" si="39"/>
        <v>操作異常</v>
      </c>
      <c r="Q551" s="63" t="str">
        <f t="shared" ca="1" si="40"/>
        <v/>
      </c>
      <c r="R551" s="76"/>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row>
    <row r="552" spans="1:74" s="17" customFormat="1">
      <c r="A552" s="14">
        <v>55.400000000000396</v>
      </c>
      <c r="B552" s="14" t="str">
        <f>'PLM001-Active'!A517</f>
        <v>M250301C1</v>
      </c>
      <c r="C552" s="14" t="str">
        <f>'PLM001-Active'!B517</f>
        <v>一體型電磁流量計北美多重防爆認證</v>
      </c>
      <c r="D552" s="95" t="str">
        <f>'PLM001-Active'!E517</f>
        <v>工程試製(RD主導)</v>
      </c>
      <c r="E552" s="15" t="str">
        <f>IF('PLM001-Active'!I517="",'PLM001-Active'!H517,LEFT('PLM001-Active'!I517,3))</f>
        <v>陳威諭</v>
      </c>
      <c r="F552" s="28">
        <f>DATEVALUE('PLM001-Active'!M517)</f>
        <v>46190</v>
      </c>
      <c r="G552" s="29" t="e">
        <f>DATEVALUE('PLM001-Active'!N517)</f>
        <v>#VALUE!</v>
      </c>
      <c r="H552" s="16" t="e">
        <f t="shared" si="38"/>
        <v>#VALUE!</v>
      </c>
      <c r="I552" s="28" t="str">
        <f>IF(ISERROR(DATEVALUE('PLM001-Active'!R517)),"",DATEVALUE('PLM001-Active'!R517))</f>
        <v/>
      </c>
      <c r="J552" s="29" t="str">
        <f>IF(ISERROR(DATEVALUE('PLM001-Active'!S517)),"",DATEVALUE('PLM001-Active'!S517))</f>
        <v/>
      </c>
      <c r="K552" s="16" t="str">
        <f t="shared" si="41"/>
        <v/>
      </c>
      <c r="L552" s="49" t="str">
        <f>'PLM001-Active'!P517</f>
        <v>Pending</v>
      </c>
      <c r="M552" s="49">
        <f>'PLM001-Active'!U517</f>
        <v>0</v>
      </c>
      <c r="N552" s="49">
        <f>'PLM001-Active'!Q517</f>
        <v>0</v>
      </c>
      <c r="O552" s="94">
        <f>'PLM001-Active'!L517/100</f>
        <v>461.46</v>
      </c>
      <c r="P552" s="94" t="str">
        <f t="shared" si="39"/>
        <v>操作異常</v>
      </c>
      <c r="Q552" s="63" t="str">
        <f t="shared" ca="1" si="40"/>
        <v/>
      </c>
      <c r="R552" s="76"/>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row>
    <row r="553" spans="1:74" s="17" customFormat="1" ht="25.5">
      <c r="A553" s="14">
        <v>55.500000000000398</v>
      </c>
      <c r="B553" s="14" t="str">
        <f>'PLM001-Active'!A518</f>
        <v>K250501R2</v>
      </c>
      <c r="C553" s="14" t="str">
        <f>'PLM001-Active'!B518</f>
        <v>C級奧多曼電子水量計</v>
      </c>
      <c r="D553" s="95" t="str">
        <f>'PLM001-Active'!E518</f>
        <v>DVT-QA測試報告、簽核</v>
      </c>
      <c r="E553" s="15" t="str">
        <f>IF('PLM001-Active'!I518="",'PLM001-Active'!H518,LEFT('PLM001-Active'!I518,3))</f>
        <v>朱哲演</v>
      </c>
      <c r="F553" s="28">
        <f>DATEVALUE('PLM001-Active'!M518)</f>
        <v>46153</v>
      </c>
      <c r="G553" s="29" t="e">
        <f>DATEVALUE('PLM001-Active'!N518)</f>
        <v>#VALUE!</v>
      </c>
      <c r="H553" s="16" t="e">
        <f t="shared" si="38"/>
        <v>#VALUE!</v>
      </c>
      <c r="I553" s="28" t="str">
        <f>IF(ISERROR(DATEVALUE('PLM001-Active'!R518)),"",DATEVALUE('PLM001-Active'!R518))</f>
        <v/>
      </c>
      <c r="J553" s="29" t="str">
        <f>IF(ISERROR(DATEVALUE('PLM001-Active'!S518)),"",DATEVALUE('PLM001-Active'!S518))</f>
        <v/>
      </c>
      <c r="K553" s="16" t="str">
        <f t="shared" si="41"/>
        <v/>
      </c>
      <c r="L553" s="49" t="str">
        <f>'PLM001-Active'!P518</f>
        <v>Pending</v>
      </c>
      <c r="M553" s="49">
        <f>'PLM001-Active'!U518</f>
        <v>0</v>
      </c>
      <c r="N553" s="49">
        <f>'PLM001-Active'!Q518</f>
        <v>0</v>
      </c>
      <c r="O553" s="94">
        <f>'PLM001-Active'!L518/100</f>
        <v>461.49</v>
      </c>
      <c r="P553" s="94" t="str">
        <f t="shared" si="39"/>
        <v>操作異常</v>
      </c>
      <c r="Q553" s="63" t="str">
        <f t="shared" ca="1" si="40"/>
        <v/>
      </c>
      <c r="R553" s="76"/>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row>
    <row r="554" spans="1:74" s="17" customFormat="1" ht="38.25">
      <c r="A554" s="14">
        <v>55.600000000000399</v>
      </c>
      <c r="B554" s="14" t="str">
        <f>'PLM001-Active'!A519</f>
        <v>K250501R2</v>
      </c>
      <c r="C554" s="14" t="str">
        <f>'PLM001-Active'!B519</f>
        <v>C級奧多曼電子水量計</v>
      </c>
      <c r="D554" s="95" t="str">
        <f>'PLM001-Active'!E519</f>
        <v>型錄、DM與操作手冊草稿編修檔資料 (發起PLM提供給FAE)</v>
      </c>
      <c r="E554" s="15" t="str">
        <f>IF('PLM001-Active'!I519="",'PLM001-Active'!H519,LEFT('PLM001-Active'!I519,3))</f>
        <v>鄭貫中</v>
      </c>
      <c r="F554" s="28">
        <f>DATEVALUE('PLM001-Active'!M519)</f>
        <v>46155</v>
      </c>
      <c r="G554" s="29" t="e">
        <f>DATEVALUE('PLM001-Active'!N519)</f>
        <v>#VALUE!</v>
      </c>
      <c r="H554" s="16" t="e">
        <f t="shared" si="38"/>
        <v>#VALUE!</v>
      </c>
      <c r="I554" s="28" t="str">
        <f>IF(ISERROR(DATEVALUE('PLM001-Active'!R519)),"",DATEVALUE('PLM001-Active'!R519))</f>
        <v/>
      </c>
      <c r="J554" s="29" t="str">
        <f>IF(ISERROR(DATEVALUE('PLM001-Active'!S519)),"",DATEVALUE('PLM001-Active'!S519))</f>
        <v/>
      </c>
      <c r="K554" s="16" t="str">
        <f t="shared" si="41"/>
        <v/>
      </c>
      <c r="L554" s="49" t="str">
        <f>'PLM001-Active'!P519</f>
        <v>Pending</v>
      </c>
      <c r="M554" s="49">
        <f>'PLM001-Active'!U519</f>
        <v>0</v>
      </c>
      <c r="N554" s="49">
        <f>'PLM001-Active'!Q519</f>
        <v>0</v>
      </c>
      <c r="O554" s="94">
        <f>'PLM001-Active'!L519/100</f>
        <v>461.49</v>
      </c>
      <c r="P554" s="94" t="str">
        <f t="shared" si="39"/>
        <v>操作異常</v>
      </c>
      <c r="Q554" s="63" t="str">
        <f t="shared" ca="1" si="40"/>
        <v/>
      </c>
      <c r="R554" s="76"/>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row>
    <row r="555" spans="1:74" s="17" customFormat="1">
      <c r="A555" s="14">
        <v>55.700000000000401</v>
      </c>
      <c r="B555" s="14" t="str">
        <f>'PLM001-Active'!A520</f>
        <v>K250501R2</v>
      </c>
      <c r="C555" s="14" t="str">
        <f>'PLM001-Active'!B520</f>
        <v>C級奧多曼電子水量計</v>
      </c>
      <c r="D555" s="95" t="str">
        <f>'PLM001-Active'!E520</f>
        <v>QC工程表</v>
      </c>
      <c r="E555" s="15" t="str">
        <f>IF('PLM001-Active'!I520="",'PLM001-Active'!H520,LEFT('PLM001-Active'!I520,3))</f>
        <v>鄭貫中</v>
      </c>
      <c r="F555" s="28">
        <f>DATEVALUE('PLM001-Active'!M520)</f>
        <v>46169</v>
      </c>
      <c r="G555" s="29" t="e">
        <f>DATEVALUE('PLM001-Active'!N520)</f>
        <v>#VALUE!</v>
      </c>
      <c r="H555" s="16" t="e">
        <f t="shared" si="38"/>
        <v>#VALUE!</v>
      </c>
      <c r="I555" s="28" t="str">
        <f>IF(ISERROR(DATEVALUE('PLM001-Active'!R520)),"",DATEVALUE('PLM001-Active'!R520))</f>
        <v/>
      </c>
      <c r="J555" s="29" t="str">
        <f>IF(ISERROR(DATEVALUE('PLM001-Active'!S520)),"",DATEVALUE('PLM001-Active'!S520))</f>
        <v/>
      </c>
      <c r="K555" s="16" t="str">
        <f t="shared" si="41"/>
        <v/>
      </c>
      <c r="L555" s="49" t="str">
        <f>'PLM001-Active'!P520</f>
        <v>Pending</v>
      </c>
      <c r="M555" s="49">
        <f>'PLM001-Active'!U520</f>
        <v>0</v>
      </c>
      <c r="N555" s="49">
        <f>'PLM001-Active'!Q520</f>
        <v>0</v>
      </c>
      <c r="O555" s="94">
        <f>'PLM001-Active'!L520/100</f>
        <v>461.49</v>
      </c>
      <c r="P555" s="94" t="str">
        <f t="shared" si="39"/>
        <v>操作異常</v>
      </c>
      <c r="Q555" s="63" t="str">
        <f t="shared" ca="1" si="40"/>
        <v/>
      </c>
      <c r="R555" s="76"/>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row>
    <row r="556" spans="1:74" s="17" customFormat="1" ht="25.5">
      <c r="A556" s="14">
        <v>55.800000000000402</v>
      </c>
      <c r="B556" s="14" t="str">
        <f>'PLM001-Active'!A521</f>
        <v>K250501R2</v>
      </c>
      <c r="C556" s="14" t="str">
        <f>'PLM001-Active'!B521</f>
        <v>C級奧多曼電子水量計</v>
      </c>
      <c r="D556" s="95" t="str">
        <f>'PLM001-Active'!E521</f>
        <v>進料檢驗基準(表單QR-B-15)</v>
      </c>
      <c r="E556" s="15" t="str">
        <f>IF('PLM001-Active'!I521="",'PLM001-Active'!H521,LEFT('PLM001-Active'!I521,3))</f>
        <v>鄭貫中</v>
      </c>
      <c r="F556" s="28">
        <f>DATEVALUE('PLM001-Active'!M521)</f>
        <v>46169</v>
      </c>
      <c r="G556" s="29" t="e">
        <f>DATEVALUE('PLM001-Active'!N521)</f>
        <v>#VALUE!</v>
      </c>
      <c r="H556" s="16" t="e">
        <f t="shared" si="38"/>
        <v>#VALUE!</v>
      </c>
      <c r="I556" s="28" t="str">
        <f>IF(ISERROR(DATEVALUE('PLM001-Active'!R521)),"",DATEVALUE('PLM001-Active'!R521))</f>
        <v/>
      </c>
      <c r="J556" s="29" t="str">
        <f>IF(ISERROR(DATEVALUE('PLM001-Active'!S521)),"",DATEVALUE('PLM001-Active'!S521))</f>
        <v/>
      </c>
      <c r="K556" s="16" t="str">
        <f t="shared" si="41"/>
        <v/>
      </c>
      <c r="L556" s="49" t="str">
        <f>'PLM001-Active'!P521</f>
        <v>Pending</v>
      </c>
      <c r="M556" s="49">
        <f>'PLM001-Active'!U521</f>
        <v>0</v>
      </c>
      <c r="N556" s="49">
        <f>'PLM001-Active'!Q521</f>
        <v>0</v>
      </c>
      <c r="O556" s="94">
        <f>'PLM001-Active'!L521/100</f>
        <v>461.49</v>
      </c>
      <c r="P556" s="94" t="str">
        <f t="shared" si="39"/>
        <v>操作異常</v>
      </c>
      <c r="Q556" s="63" t="str">
        <f t="shared" ca="1" si="40"/>
        <v/>
      </c>
      <c r="R556" s="76"/>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row>
    <row r="557" spans="1:74" s="17" customFormat="1">
      <c r="A557" s="14">
        <v>55.900000000000396</v>
      </c>
      <c r="B557" s="14" t="str">
        <f>'PLM001-Active'!A522</f>
        <v>K250501R2</v>
      </c>
      <c r="C557" s="14" t="str">
        <f>'PLM001-Active'!B522</f>
        <v>C級奧多曼電子水量計</v>
      </c>
      <c r="D557" s="95" t="str">
        <f>'PLM001-Active'!E522</f>
        <v>產品檢驗基準</v>
      </c>
      <c r="E557" s="15" t="str">
        <f>IF('PLM001-Active'!I522="",'PLM001-Active'!H522,LEFT('PLM001-Active'!I522,3))</f>
        <v>鄭貫中</v>
      </c>
      <c r="F557" s="28">
        <f>DATEVALUE('PLM001-Active'!M522)</f>
        <v>46169</v>
      </c>
      <c r="G557" s="29" t="e">
        <f>DATEVALUE('PLM001-Active'!N522)</f>
        <v>#VALUE!</v>
      </c>
      <c r="H557" s="16" t="e">
        <f t="shared" si="38"/>
        <v>#VALUE!</v>
      </c>
      <c r="I557" s="28" t="str">
        <f>IF(ISERROR(DATEVALUE('PLM001-Active'!R522)),"",DATEVALUE('PLM001-Active'!R522))</f>
        <v/>
      </c>
      <c r="J557" s="29" t="str">
        <f>IF(ISERROR(DATEVALUE('PLM001-Active'!S522)),"",DATEVALUE('PLM001-Active'!S522))</f>
        <v/>
      </c>
      <c r="K557" s="16" t="str">
        <f>IF(ISERROR(IF(OR(J557=0,I557=0)," - ",NETWORKDAYS(I557,J557))),"",IF(OR(J557=0,I557=0)," - ",NETWORKDAYS(I557,J557)))</f>
        <v/>
      </c>
      <c r="L557" s="49" t="str">
        <f>'PLM001-Active'!P522</f>
        <v>Pending</v>
      </c>
      <c r="M557" s="49">
        <f>'PLM001-Active'!U522</f>
        <v>0</v>
      </c>
      <c r="N557" s="49">
        <f>'PLM001-Active'!Q522</f>
        <v>0</v>
      </c>
      <c r="O557" s="94">
        <f>'PLM001-Active'!L522/100</f>
        <v>461.49</v>
      </c>
      <c r="P557" s="94" t="str">
        <f t="shared" si="39"/>
        <v>操作異常</v>
      </c>
      <c r="Q557" s="63" t="str">
        <f t="shared" ca="1" si="40"/>
        <v/>
      </c>
      <c r="R557" s="76"/>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row>
    <row r="558" spans="1:74" s="17" customFormat="1">
      <c r="A558" s="14">
        <v>56.000000000000398</v>
      </c>
      <c r="B558" s="14" t="str">
        <f>'PLM001-Active'!A523</f>
        <v>K250501R2</v>
      </c>
      <c r="C558" s="14" t="str">
        <f>'PLM001-Active'!B523</f>
        <v>C級奧多曼電子水量計</v>
      </c>
      <c r="D558" s="95" t="str">
        <f>'PLM001-Active'!E523</f>
        <v>產品檢驗記錄</v>
      </c>
      <c r="E558" s="15" t="str">
        <f>IF('PLM001-Active'!I523="",'PLM001-Active'!H523,LEFT('PLM001-Active'!I523,3))</f>
        <v>鄭貫中</v>
      </c>
      <c r="F558" s="28">
        <f>DATEVALUE('PLM001-Active'!M523)</f>
        <v>46169</v>
      </c>
      <c r="G558" s="29" t="e">
        <f>DATEVALUE('PLM001-Active'!N523)</f>
        <v>#VALUE!</v>
      </c>
      <c r="H558" s="16" t="e">
        <f t="shared" si="38"/>
        <v>#VALUE!</v>
      </c>
      <c r="I558" s="28" t="str">
        <f>IF(ISERROR(DATEVALUE('PLM001-Active'!R523)),"",DATEVALUE('PLM001-Active'!R523))</f>
        <v/>
      </c>
      <c r="J558" s="29" t="str">
        <f>IF(ISERROR(DATEVALUE('PLM001-Active'!S523)),"",DATEVALUE('PLM001-Active'!S523))</f>
        <v/>
      </c>
      <c r="K558" s="16" t="str">
        <f t="shared" si="41"/>
        <v/>
      </c>
      <c r="L558" s="49" t="str">
        <f>'PLM001-Active'!P523</f>
        <v>Pending</v>
      </c>
      <c r="M558" s="49">
        <f>'PLM001-Active'!U523</f>
        <v>0</v>
      </c>
      <c r="N558" s="49">
        <f>'PLM001-Active'!Q523</f>
        <v>0</v>
      </c>
      <c r="O558" s="94">
        <f>'PLM001-Active'!L523/100</f>
        <v>461.49</v>
      </c>
      <c r="P558" s="94" t="str">
        <f t="shared" si="39"/>
        <v>操作異常</v>
      </c>
      <c r="Q558" s="63" t="str">
        <f t="shared" ca="1" si="40"/>
        <v/>
      </c>
      <c r="R558" s="76"/>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row>
    <row r="559" spans="1:74" s="17" customFormat="1" ht="25.5">
      <c r="A559" s="14">
        <v>56.100000000000399</v>
      </c>
      <c r="B559" s="14" t="str">
        <f>'PLM001-Active'!A524</f>
        <v>K250501R2</v>
      </c>
      <c r="C559" s="14" t="str">
        <f>'PLM001-Active'!B524</f>
        <v>C級奧多曼電子水量計</v>
      </c>
      <c r="D559" s="95" t="str">
        <f>'PLM001-Active'!E524</f>
        <v>SOP/加工重點 (半成品/成品/組裝/測試)</v>
      </c>
      <c r="E559" s="15" t="str">
        <f>IF('PLM001-Active'!I524="",'PLM001-Active'!H524,LEFT('PLM001-Active'!I524,3))</f>
        <v>鄭貫中</v>
      </c>
      <c r="F559" s="28">
        <f>DATEVALUE('PLM001-Active'!M524)</f>
        <v>46169</v>
      </c>
      <c r="G559" s="29" t="e">
        <f>DATEVALUE('PLM001-Active'!N524)</f>
        <v>#VALUE!</v>
      </c>
      <c r="H559" s="16" t="e">
        <f t="shared" si="38"/>
        <v>#VALUE!</v>
      </c>
      <c r="I559" s="28" t="str">
        <f>IF(ISERROR(DATEVALUE('PLM001-Active'!R524)),"",DATEVALUE('PLM001-Active'!R524))</f>
        <v/>
      </c>
      <c r="J559" s="29" t="str">
        <f>IF(ISERROR(DATEVALUE('PLM001-Active'!S524)),"",DATEVALUE('PLM001-Active'!S524))</f>
        <v/>
      </c>
      <c r="K559" s="16" t="str">
        <f t="shared" si="41"/>
        <v/>
      </c>
      <c r="L559" s="49" t="str">
        <f>'PLM001-Active'!P524</f>
        <v>Pending</v>
      </c>
      <c r="M559" s="49">
        <f>'PLM001-Active'!U524</f>
        <v>0</v>
      </c>
      <c r="N559" s="49">
        <f>'PLM001-Active'!Q524</f>
        <v>0</v>
      </c>
      <c r="O559" s="94">
        <f>'PLM001-Active'!L524/100</f>
        <v>461.49</v>
      </c>
      <c r="P559" s="94" t="str">
        <f t="shared" si="39"/>
        <v>操作異常</v>
      </c>
      <c r="Q559" s="63" t="str">
        <f t="shared" ca="1" si="40"/>
        <v/>
      </c>
      <c r="R559" s="76"/>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row>
    <row r="560" spans="1:74" s="17" customFormat="1" ht="63.75">
      <c r="A560" s="14">
        <v>56.200000000000401</v>
      </c>
      <c r="B560" s="14" t="str">
        <f>'PLM001-Active'!A525</f>
        <v>K250501R2</v>
      </c>
      <c r="C560" s="14" t="str">
        <f>'PLM001-Active'!B525</f>
        <v>C級奧多曼電子水量計</v>
      </c>
      <c r="D560" s="95" t="str">
        <f>'PLM001-Active'!E525</f>
        <v>開立內聯單請生管進行PCBA打件 (基本：A:20套 / K:50套 / M:100套，需在專案會議再次確認)</v>
      </c>
      <c r="E560" s="15" t="str">
        <f>IF('PLM001-Active'!I525="",'PLM001-Active'!H525,LEFT('PLM001-Active'!I525,3))</f>
        <v>周家儀</v>
      </c>
      <c r="F560" s="28">
        <f>DATEVALUE('PLM001-Active'!M525)</f>
        <v>46184</v>
      </c>
      <c r="G560" s="29" t="e">
        <f>DATEVALUE('PLM001-Active'!N525)</f>
        <v>#VALUE!</v>
      </c>
      <c r="H560" s="16" t="e">
        <f t="shared" si="38"/>
        <v>#VALUE!</v>
      </c>
      <c r="I560" s="28" t="str">
        <f>IF(ISERROR(DATEVALUE('PLM001-Active'!R525)),"",DATEVALUE('PLM001-Active'!R525))</f>
        <v/>
      </c>
      <c r="J560" s="29" t="str">
        <f>IF(ISERROR(DATEVALUE('PLM001-Active'!S525)),"",DATEVALUE('PLM001-Active'!S525))</f>
        <v/>
      </c>
      <c r="K560" s="16" t="str">
        <f t="shared" si="41"/>
        <v/>
      </c>
      <c r="L560" s="49" t="str">
        <f>'PLM001-Active'!P525</f>
        <v>Pending</v>
      </c>
      <c r="M560" s="49">
        <f>'PLM001-Active'!U525</f>
        <v>0</v>
      </c>
      <c r="N560" s="49">
        <f>'PLM001-Active'!Q525</f>
        <v>0</v>
      </c>
      <c r="O560" s="94">
        <f>'PLM001-Active'!L525/100</f>
        <v>461.54</v>
      </c>
      <c r="P560" s="94" t="str">
        <f t="shared" si="39"/>
        <v>操作異常</v>
      </c>
      <c r="Q560" s="63" t="str">
        <f t="shared" ca="1" si="40"/>
        <v/>
      </c>
      <c r="R560" s="76"/>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row>
    <row r="561" spans="1:74" s="17" customFormat="1" ht="38.25">
      <c r="A561" s="14">
        <v>56.300000000000402</v>
      </c>
      <c r="B561" s="14" t="str">
        <f>'PLM001-Active'!A526</f>
        <v>K250501R2</v>
      </c>
      <c r="C561" s="14" t="str">
        <f>'PLM001-Active'!B526</f>
        <v>C級奧多曼電子水量計</v>
      </c>
      <c r="D561" s="95" t="str">
        <f>'PLM001-Active'!E526</f>
        <v>CNPA49第4版型式認證送測(DN80、DN100)各5只</v>
      </c>
      <c r="E561" s="15" t="str">
        <f>IF('PLM001-Active'!I526="",'PLM001-Active'!H526,LEFT('PLM001-Active'!I526,3))</f>
        <v>鄭貫中</v>
      </c>
      <c r="F561" s="28">
        <f>DATEVALUE('PLM001-Active'!M526)</f>
        <v>46210</v>
      </c>
      <c r="G561" s="29" t="e">
        <f>DATEVALUE('PLM001-Active'!N526)</f>
        <v>#VALUE!</v>
      </c>
      <c r="H561" s="16" t="e">
        <f t="shared" si="38"/>
        <v>#VALUE!</v>
      </c>
      <c r="I561" s="28" t="str">
        <f>IF(ISERROR(DATEVALUE('PLM001-Active'!R526)),"",DATEVALUE('PLM001-Active'!R526))</f>
        <v/>
      </c>
      <c r="J561" s="29" t="str">
        <f>IF(ISERROR(DATEVALUE('PLM001-Active'!S526)),"",DATEVALUE('PLM001-Active'!S526))</f>
        <v/>
      </c>
      <c r="K561" s="16" t="str">
        <f t="shared" si="41"/>
        <v/>
      </c>
      <c r="L561" s="49" t="str">
        <f>'PLM001-Active'!P526</f>
        <v>Pending</v>
      </c>
      <c r="M561" s="49">
        <f>'PLM001-Active'!U526</f>
        <v>0</v>
      </c>
      <c r="N561" s="49">
        <f>'PLM001-Active'!Q526</f>
        <v>0</v>
      </c>
      <c r="O561" s="94">
        <f>'PLM001-Active'!L526/100</f>
        <v>461.54</v>
      </c>
      <c r="P561" s="94" t="str">
        <f t="shared" si="39"/>
        <v>操作異常</v>
      </c>
      <c r="Q561" s="63" t="str">
        <f t="shared" ca="1" si="40"/>
        <v/>
      </c>
      <c r="R561" s="76"/>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row>
    <row r="562" spans="1:74" s="17" customFormat="1" ht="25.5">
      <c r="A562" s="14">
        <v>56.400000000000396</v>
      </c>
      <c r="B562" s="14" t="str">
        <f>'PLM001-Active'!A527</f>
        <v>M250301C1</v>
      </c>
      <c r="C562" s="14" t="str">
        <f>'PLM001-Active'!B527</f>
        <v>一體型電磁流量計北美多重防爆認證</v>
      </c>
      <c r="D562" s="95" t="str">
        <f>'PLM001-Active'!E527</f>
        <v>證書取得並上傳(BPM)</v>
      </c>
      <c r="E562" s="15" t="str">
        <f>IF('PLM001-Active'!I527="",'PLM001-Active'!H527,LEFT('PLM001-Active'!I527,3))</f>
        <v>陳威諭</v>
      </c>
      <c r="F562" s="28">
        <f>DATEVALUE('PLM001-Active'!M527)</f>
        <v>46171</v>
      </c>
      <c r="G562" s="29" t="e">
        <f>DATEVALUE('PLM001-Active'!N527)</f>
        <v>#VALUE!</v>
      </c>
      <c r="H562" s="16" t="e">
        <f t="shared" si="38"/>
        <v>#VALUE!</v>
      </c>
      <c r="I562" s="28" t="str">
        <f>IF(ISERROR(DATEVALUE('PLM001-Active'!R527)),"",DATEVALUE('PLM001-Active'!R527))</f>
        <v/>
      </c>
      <c r="J562" s="29" t="str">
        <f>IF(ISERROR(DATEVALUE('PLM001-Active'!S527)),"",DATEVALUE('PLM001-Active'!S527))</f>
        <v/>
      </c>
      <c r="K562" s="16" t="str">
        <f t="shared" si="41"/>
        <v/>
      </c>
      <c r="L562" s="49" t="str">
        <f>'PLM001-Active'!P527</f>
        <v>Pending</v>
      </c>
      <c r="M562" s="49">
        <f>'PLM001-Active'!U527</f>
        <v>0</v>
      </c>
      <c r="N562" s="49">
        <f>'PLM001-Active'!Q527</f>
        <v>0</v>
      </c>
      <c r="O562" s="94">
        <f>'PLM001-Active'!L527/100</f>
        <v>461.63</v>
      </c>
      <c r="P562" s="94" t="str">
        <f t="shared" si="39"/>
        <v>操作異常</v>
      </c>
      <c r="Q562" s="63" t="str">
        <f t="shared" ca="1" si="40"/>
        <v/>
      </c>
      <c r="R562" s="76"/>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row>
    <row r="563" spans="1:74" s="17" customFormat="1" ht="25.5">
      <c r="A563" s="14">
        <v>56.500000000000398</v>
      </c>
      <c r="B563" s="14" t="str">
        <f>'PLM001-Active'!A528</f>
        <v>M250301C1</v>
      </c>
      <c r="C563" s="14" t="str">
        <f>'PLM001-Active'!B528</f>
        <v>一體型電磁流量計北美多重防爆認證</v>
      </c>
      <c r="D563" s="95" t="str">
        <f>'PLM001-Active'!E528</f>
        <v>取得防爆認證測試報告</v>
      </c>
      <c r="E563" s="15" t="str">
        <f>IF('PLM001-Active'!I528="",'PLM001-Active'!H528,LEFT('PLM001-Active'!I528,3))</f>
        <v>陳威諭</v>
      </c>
      <c r="F563" s="28">
        <f>DATEVALUE('PLM001-Active'!M528)</f>
        <v>46171</v>
      </c>
      <c r="G563" s="29" t="e">
        <f>DATEVALUE('PLM001-Active'!N528)</f>
        <v>#VALUE!</v>
      </c>
      <c r="H563" s="16" t="e">
        <f t="shared" si="38"/>
        <v>#VALUE!</v>
      </c>
      <c r="I563" s="28" t="str">
        <f>IF(ISERROR(DATEVALUE('PLM001-Active'!R528)),"",DATEVALUE('PLM001-Active'!R528))</f>
        <v/>
      </c>
      <c r="J563" s="29" t="str">
        <f>IF(ISERROR(DATEVALUE('PLM001-Active'!S528)),"",DATEVALUE('PLM001-Active'!S528))</f>
        <v/>
      </c>
      <c r="K563" s="16" t="str">
        <f t="shared" si="41"/>
        <v/>
      </c>
      <c r="L563" s="49" t="str">
        <f>'PLM001-Active'!P528</f>
        <v>Pending</v>
      </c>
      <c r="M563" s="49">
        <f>'PLM001-Active'!U528</f>
        <v>0</v>
      </c>
      <c r="N563" s="49">
        <f>'PLM001-Active'!Q528</f>
        <v>0</v>
      </c>
      <c r="O563" s="94">
        <f>'PLM001-Active'!L528/100</f>
        <v>461.63</v>
      </c>
      <c r="P563" s="94" t="str">
        <f t="shared" si="39"/>
        <v>操作異常</v>
      </c>
      <c r="Q563" s="63" t="str">
        <f t="shared" ca="1" si="40"/>
        <v/>
      </c>
      <c r="R563" s="76"/>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row>
    <row r="564" spans="1:74" s="17" customFormat="1" ht="25.5">
      <c r="A564" s="14">
        <v>56.600000000000399</v>
      </c>
      <c r="B564" s="14" t="str">
        <f>'PLM001-Active'!A529</f>
        <v>K251001R1</v>
      </c>
      <c r="C564" s="14" t="str">
        <f>'PLM001-Active'!B529</f>
        <v>EPH水量計型式認證技術規範CNPA49第4版結構驗證與改善</v>
      </c>
      <c r="D564" s="95" t="str">
        <f>'PLM001-Active'!E529</f>
        <v>工程試製與生產良率統計DN13-100只</v>
      </c>
      <c r="E564" s="15" t="str">
        <f>IF('PLM001-Active'!I529="",'PLM001-Active'!H529,LEFT('PLM001-Active'!I529,3))</f>
        <v>陳義雄</v>
      </c>
      <c r="F564" s="28">
        <f>DATEVALUE('PLM001-Active'!M529)</f>
        <v>46170</v>
      </c>
      <c r="G564" s="29" t="e">
        <f>DATEVALUE('PLM001-Active'!N529)</f>
        <v>#VALUE!</v>
      </c>
      <c r="H564" s="16" t="e">
        <f t="shared" si="38"/>
        <v>#VALUE!</v>
      </c>
      <c r="I564" s="28" t="str">
        <f>IF(ISERROR(DATEVALUE('PLM001-Active'!R529)),"",DATEVALUE('PLM001-Active'!R529))</f>
        <v/>
      </c>
      <c r="J564" s="29" t="str">
        <f>IF(ISERROR(DATEVALUE('PLM001-Active'!S529)),"",DATEVALUE('PLM001-Active'!S529))</f>
        <v/>
      </c>
      <c r="K564" s="16" t="str">
        <f t="shared" si="41"/>
        <v/>
      </c>
      <c r="L564" s="49" t="str">
        <f>'PLM001-Active'!P529</f>
        <v>Pending</v>
      </c>
      <c r="M564" s="49">
        <f>'PLM001-Active'!U529</f>
        <v>0</v>
      </c>
      <c r="N564" s="49">
        <f>'PLM001-Active'!Q529</f>
        <v>0</v>
      </c>
      <c r="O564" s="94">
        <f>'PLM001-Active'!L529/100</f>
        <v>461.64</v>
      </c>
      <c r="P564" s="94" t="str">
        <f t="shared" si="39"/>
        <v>操作異常</v>
      </c>
      <c r="Q564" s="63" t="str">
        <f t="shared" ca="1" si="40"/>
        <v/>
      </c>
      <c r="R564" s="76"/>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row>
    <row r="565" spans="1:74" s="17" customFormat="1" ht="25.5">
      <c r="A565" s="14">
        <v>56.700000000000401</v>
      </c>
      <c r="B565" s="14" t="str">
        <f>'PLM001-Active'!A530</f>
        <v>K251001R1</v>
      </c>
      <c r="C565" s="14" t="str">
        <f>'PLM001-Active'!B530</f>
        <v>EPH水量計型式認證技術規範CNPA49第4版結構驗證與改善</v>
      </c>
      <c r="D565" s="95" t="str">
        <f>'PLM001-Active'!E530</f>
        <v>工程試製與生產良率統計DN20-500只</v>
      </c>
      <c r="E565" s="15" t="str">
        <f>IF('PLM001-Active'!I530="",'PLM001-Active'!H530,LEFT('PLM001-Active'!I530,3))</f>
        <v>陳義雄</v>
      </c>
      <c r="F565" s="28">
        <f>DATEVALUE('PLM001-Active'!M530)</f>
        <v>46177</v>
      </c>
      <c r="G565" s="29" t="e">
        <f>DATEVALUE('PLM001-Active'!N530)</f>
        <v>#VALUE!</v>
      </c>
      <c r="H565" s="16" t="e">
        <f t="shared" si="38"/>
        <v>#VALUE!</v>
      </c>
      <c r="I565" s="28" t="str">
        <f>IF(ISERROR(DATEVALUE('PLM001-Active'!R530)),"",DATEVALUE('PLM001-Active'!R530))</f>
        <v/>
      </c>
      <c r="J565" s="29" t="str">
        <f>IF(ISERROR(DATEVALUE('PLM001-Active'!S530)),"",DATEVALUE('PLM001-Active'!S530))</f>
        <v/>
      </c>
      <c r="K565" s="16" t="str">
        <f t="shared" si="41"/>
        <v/>
      </c>
      <c r="L565" s="49" t="str">
        <f>'PLM001-Active'!P530</f>
        <v>Pending</v>
      </c>
      <c r="M565" s="49">
        <f>'PLM001-Active'!U530</f>
        <v>0</v>
      </c>
      <c r="N565" s="49">
        <f>'PLM001-Active'!Q530</f>
        <v>0</v>
      </c>
      <c r="O565" s="94">
        <f>'PLM001-Active'!L530/100</f>
        <v>461.64</v>
      </c>
      <c r="P565" s="94" t="str">
        <f t="shared" si="39"/>
        <v>操作異常</v>
      </c>
      <c r="Q565" s="63" t="str">
        <f t="shared" ca="1" si="40"/>
        <v/>
      </c>
      <c r="R565" s="76"/>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row>
    <row r="566" spans="1:74" s="17" customFormat="1" ht="25.5">
      <c r="A566" s="14">
        <v>56.800000000000402</v>
      </c>
      <c r="B566" s="14" t="str">
        <f>'PLM001-Active'!A531</f>
        <v>K251001R1</v>
      </c>
      <c r="C566" s="14" t="str">
        <f>'PLM001-Active'!B531</f>
        <v>EPH水量計型式認證技術規範CNPA49第4版結構驗證與改善</v>
      </c>
      <c r="D566" s="95" t="str">
        <f>'PLM001-Active'!E531</f>
        <v>工程試製與生產良率統計DN25-500只</v>
      </c>
      <c r="E566" s="15" t="str">
        <f>IF('PLM001-Active'!I531="",'PLM001-Active'!H531,LEFT('PLM001-Active'!I531,3))</f>
        <v>陳義雄</v>
      </c>
      <c r="F566" s="28">
        <f>DATEVALUE('PLM001-Active'!M531)</f>
        <v>46177</v>
      </c>
      <c r="G566" s="29" t="e">
        <f>DATEVALUE('PLM001-Active'!N531)</f>
        <v>#VALUE!</v>
      </c>
      <c r="H566" s="16" t="e">
        <f t="shared" si="38"/>
        <v>#VALUE!</v>
      </c>
      <c r="I566" s="28" t="str">
        <f>IF(ISERROR(DATEVALUE('PLM001-Active'!R531)),"",DATEVALUE('PLM001-Active'!R531))</f>
        <v/>
      </c>
      <c r="J566" s="29" t="str">
        <f>IF(ISERROR(DATEVALUE('PLM001-Active'!S531)),"",DATEVALUE('PLM001-Active'!S531))</f>
        <v/>
      </c>
      <c r="K566" s="16" t="str">
        <f t="shared" si="41"/>
        <v/>
      </c>
      <c r="L566" s="49" t="str">
        <f>'PLM001-Active'!P531</f>
        <v>Pending</v>
      </c>
      <c r="M566" s="49">
        <f>'PLM001-Active'!U531</f>
        <v>0</v>
      </c>
      <c r="N566" s="49">
        <f>'PLM001-Active'!Q531</f>
        <v>0</v>
      </c>
      <c r="O566" s="94">
        <f>'PLM001-Active'!L531/100</f>
        <v>461.64</v>
      </c>
      <c r="P566" s="94" t="str">
        <f t="shared" si="39"/>
        <v>操作異常</v>
      </c>
      <c r="Q566" s="63" t="str">
        <f t="shared" ca="1" si="40"/>
        <v/>
      </c>
      <c r="R566" s="76"/>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row>
    <row r="567" spans="1:74" s="17" customFormat="1" ht="25.5">
      <c r="A567" s="14">
        <v>56.900000000000396</v>
      </c>
      <c r="B567" s="14" t="str">
        <f>'PLM001-Active'!A532</f>
        <v>K251001R1</v>
      </c>
      <c r="C567" s="14" t="str">
        <f>'PLM001-Active'!B532</f>
        <v>EPH水量計型式認證技術規範CNPA49第4版結構驗證與改善</v>
      </c>
      <c r="D567" s="95" t="str">
        <f>'PLM001-Active'!E532</f>
        <v>EPH2-機構圖面(元件/組裝/銘版)</v>
      </c>
      <c r="E567" s="15" t="str">
        <f>IF('PLM001-Active'!I532="",'PLM001-Active'!H532,LEFT('PLM001-Active'!I532,3))</f>
        <v>王瀚霆</v>
      </c>
      <c r="F567" s="28">
        <f>DATEVALUE('PLM001-Active'!M532)</f>
        <v>46177</v>
      </c>
      <c r="G567" s="29" t="e">
        <f>DATEVALUE('PLM001-Active'!N532)</f>
        <v>#VALUE!</v>
      </c>
      <c r="H567" s="16" t="e">
        <f t="shared" si="38"/>
        <v>#VALUE!</v>
      </c>
      <c r="I567" s="28" t="str">
        <f>IF(ISERROR(DATEVALUE('PLM001-Active'!R532)),"",DATEVALUE('PLM001-Active'!R532))</f>
        <v/>
      </c>
      <c r="J567" s="29" t="str">
        <f>IF(ISERROR(DATEVALUE('PLM001-Active'!S532)),"",DATEVALUE('PLM001-Active'!S532))</f>
        <v/>
      </c>
      <c r="K567" s="16" t="str">
        <f t="shared" si="41"/>
        <v/>
      </c>
      <c r="L567" s="49" t="str">
        <f>'PLM001-Active'!P532</f>
        <v>Pending</v>
      </c>
      <c r="M567" s="49">
        <f>'PLM001-Active'!U532</f>
        <v>0</v>
      </c>
      <c r="N567" s="49">
        <f>'PLM001-Active'!Q532</f>
        <v>0</v>
      </c>
      <c r="O567" s="94">
        <f>'PLM001-Active'!L532/100</f>
        <v>461.64</v>
      </c>
      <c r="P567" s="94" t="str">
        <f t="shared" si="39"/>
        <v>操作異常</v>
      </c>
      <c r="Q567" s="63" t="str">
        <f t="shared" ca="1" si="40"/>
        <v/>
      </c>
      <c r="R567" s="76"/>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row>
    <row r="568" spans="1:74" s="17" customFormat="1" ht="25.5">
      <c r="A568" s="14">
        <v>57.000000000000398</v>
      </c>
      <c r="B568" s="14" t="str">
        <f>'PLM001-Active'!A533</f>
        <v>K250501R2</v>
      </c>
      <c r="C568" s="14" t="str">
        <f>'PLM001-Active'!B533</f>
        <v>C級奧多曼電子水量計</v>
      </c>
      <c r="D568" s="95" t="str">
        <f>'PLM001-Active'!E533</f>
        <v>標籤貼紙 (回覆標籤版型料號)</v>
      </c>
      <c r="E568" s="15" t="str">
        <f>IF('PLM001-Active'!I533="",'PLM001-Active'!H533,LEFT('PLM001-Active'!I533,3))</f>
        <v>許慧芝</v>
      </c>
      <c r="F568" s="28">
        <f>DATEVALUE('PLM001-Active'!M533)</f>
        <v>46181</v>
      </c>
      <c r="G568" s="29" t="e">
        <f>DATEVALUE('PLM001-Active'!N533)</f>
        <v>#VALUE!</v>
      </c>
      <c r="H568" s="16" t="e">
        <f t="shared" si="38"/>
        <v>#VALUE!</v>
      </c>
      <c r="I568" s="28" t="str">
        <f>IF(ISERROR(DATEVALUE('PLM001-Active'!R533)),"",DATEVALUE('PLM001-Active'!R533))</f>
        <v/>
      </c>
      <c r="J568" s="29" t="str">
        <f>IF(ISERROR(DATEVALUE('PLM001-Active'!S533)),"",DATEVALUE('PLM001-Active'!S533))</f>
        <v/>
      </c>
      <c r="K568" s="16" t="str">
        <f t="shared" si="41"/>
        <v/>
      </c>
      <c r="L568" s="49" t="str">
        <f>'PLM001-Active'!P533</f>
        <v>Pending</v>
      </c>
      <c r="M568" s="49">
        <f>'PLM001-Active'!U533</f>
        <v>0</v>
      </c>
      <c r="N568" s="49">
        <f>'PLM001-Active'!Q533</f>
        <v>0</v>
      </c>
      <c r="O568" s="94">
        <f>'PLM001-Active'!L533/100</f>
        <v>461.7</v>
      </c>
      <c r="P568" s="94" t="str">
        <f t="shared" si="39"/>
        <v>操作異常</v>
      </c>
      <c r="Q568" s="63" t="str">
        <f t="shared" ca="1" si="40"/>
        <v/>
      </c>
      <c r="R568" s="76"/>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row>
    <row r="569" spans="1:74" s="17" customFormat="1" ht="25.5">
      <c r="A569" s="14">
        <v>57.100000000000399</v>
      </c>
      <c r="B569" s="14" t="str">
        <f>'PLM001-Active'!A534</f>
        <v>K250501R2</v>
      </c>
      <c r="C569" s="14" t="str">
        <f>'PLM001-Active'!B534</f>
        <v>C級奧多曼電子水量計</v>
      </c>
      <c r="D569" s="95" t="str">
        <f>'PLM001-Active'!E534</f>
        <v>產品規格比較一覽表 (ISO表單：QR-C-22)</v>
      </c>
      <c r="E569" s="15" t="str">
        <f>IF('PLM001-Active'!I534="",'PLM001-Active'!H534,LEFT('PLM001-Active'!I534,3))</f>
        <v>鄭貫中</v>
      </c>
      <c r="F569" s="28">
        <f>DATEVALUE('PLM001-Active'!M534)</f>
        <v>46181</v>
      </c>
      <c r="G569" s="29" t="e">
        <f>DATEVALUE('PLM001-Active'!N534)</f>
        <v>#VALUE!</v>
      </c>
      <c r="H569" s="16" t="e">
        <f t="shared" si="38"/>
        <v>#VALUE!</v>
      </c>
      <c r="I569" s="28" t="str">
        <f>IF(ISERROR(DATEVALUE('PLM001-Active'!R534)),"",DATEVALUE('PLM001-Active'!R534))</f>
        <v/>
      </c>
      <c r="J569" s="29" t="str">
        <f>IF(ISERROR(DATEVALUE('PLM001-Active'!S534)),"",DATEVALUE('PLM001-Active'!S534))</f>
        <v/>
      </c>
      <c r="K569" s="16" t="str">
        <f t="shared" si="41"/>
        <v/>
      </c>
      <c r="L569" s="49" t="str">
        <f>'PLM001-Active'!P534</f>
        <v>Pending</v>
      </c>
      <c r="M569" s="49">
        <f>'PLM001-Active'!U534</f>
        <v>0</v>
      </c>
      <c r="N569" s="49">
        <f>'PLM001-Active'!Q534</f>
        <v>0</v>
      </c>
      <c r="O569" s="94">
        <f>'PLM001-Active'!L534/100</f>
        <v>461.7</v>
      </c>
      <c r="P569" s="94" t="str">
        <f t="shared" si="39"/>
        <v>操作異常</v>
      </c>
      <c r="Q569" s="63" t="str">
        <f t="shared" ca="1" si="40"/>
        <v/>
      </c>
      <c r="R569" s="76"/>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row>
    <row r="570" spans="1:74" s="17" customFormat="1">
      <c r="A570" s="14">
        <v>57.200000000000401</v>
      </c>
      <c r="B570" s="14" t="str">
        <f>'PLM001-Active'!A535</f>
        <v>K250501R2</v>
      </c>
      <c r="C570" s="14" t="str">
        <f>'PLM001-Active'!B535</f>
        <v>C級奧多曼電子水量計</v>
      </c>
      <c r="D570" s="95" t="str">
        <f>'PLM001-Active'!E535</f>
        <v>PCB 圖面</v>
      </c>
      <c r="E570" s="15" t="str">
        <f>IF('PLM001-Active'!I535="",'PLM001-Active'!H535,LEFT('PLM001-Active'!I535,3))</f>
        <v>許慧芝</v>
      </c>
      <c r="F570" s="28">
        <f>DATEVALUE('PLM001-Active'!M535)</f>
        <v>46181</v>
      </c>
      <c r="G570" s="29" t="e">
        <f>DATEVALUE('PLM001-Active'!N535)</f>
        <v>#VALUE!</v>
      </c>
      <c r="H570" s="16" t="e">
        <f t="shared" si="38"/>
        <v>#VALUE!</v>
      </c>
      <c r="I570" s="28" t="str">
        <f>IF(ISERROR(DATEVALUE('PLM001-Active'!R535)),"",DATEVALUE('PLM001-Active'!R535))</f>
        <v/>
      </c>
      <c r="J570" s="29" t="str">
        <f>IF(ISERROR(DATEVALUE('PLM001-Active'!S535)),"",DATEVALUE('PLM001-Active'!S535))</f>
        <v/>
      </c>
      <c r="K570" s="16" t="str">
        <f t="shared" si="41"/>
        <v/>
      </c>
      <c r="L570" s="49" t="str">
        <f>'PLM001-Active'!P535</f>
        <v>Pending</v>
      </c>
      <c r="M570" s="49">
        <f>'PLM001-Active'!U535</f>
        <v>0</v>
      </c>
      <c r="N570" s="49">
        <f>'PLM001-Active'!Q535</f>
        <v>0</v>
      </c>
      <c r="O570" s="94">
        <f>'PLM001-Active'!L535/100</f>
        <v>461.7</v>
      </c>
      <c r="P570" s="94" t="str">
        <f t="shared" si="39"/>
        <v>操作異常</v>
      </c>
      <c r="Q570" s="63" t="str">
        <f t="shared" ca="1" si="40"/>
        <v/>
      </c>
      <c r="R570" s="76"/>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row>
    <row r="571" spans="1:74" s="17" customFormat="1">
      <c r="A571" s="14">
        <v>57.300000000000402</v>
      </c>
      <c r="B571" s="14" t="str">
        <f>'PLM001-Active'!A536</f>
        <v>M250301C1</v>
      </c>
      <c r="C571" s="14" t="str">
        <f>'PLM001-Active'!B536</f>
        <v>一體型電磁流量計北美多重防爆認證</v>
      </c>
      <c r="D571" s="95" t="str">
        <f>'PLM001-Active'!E536</f>
        <v>OTC送樣承認</v>
      </c>
      <c r="E571" s="15" t="str">
        <f>IF('PLM001-Active'!I536="",'PLM001-Active'!H536,LEFT('PLM001-Active'!I536,3))</f>
        <v>陳俊儒</v>
      </c>
      <c r="F571" s="28">
        <f>DATEVALUE('PLM001-Active'!M536)</f>
        <v>46185</v>
      </c>
      <c r="G571" s="29" t="e">
        <f>DATEVALUE('PLM001-Active'!N536)</f>
        <v>#VALUE!</v>
      </c>
      <c r="H571" s="16" t="e">
        <f t="shared" si="38"/>
        <v>#VALUE!</v>
      </c>
      <c r="I571" s="28" t="str">
        <f>IF(ISERROR(DATEVALUE('PLM001-Active'!R536)),"",DATEVALUE('PLM001-Active'!R536))</f>
        <v/>
      </c>
      <c r="J571" s="29" t="str">
        <f>IF(ISERROR(DATEVALUE('PLM001-Active'!S536)),"",DATEVALUE('PLM001-Active'!S536))</f>
        <v/>
      </c>
      <c r="K571" s="16" t="str">
        <f t="shared" si="41"/>
        <v/>
      </c>
      <c r="L571" s="49" t="str">
        <f>'PLM001-Active'!P536</f>
        <v>Pending</v>
      </c>
      <c r="M571" s="49">
        <f>'PLM001-Active'!U536</f>
        <v>0</v>
      </c>
      <c r="N571" s="49">
        <f>'PLM001-Active'!Q536</f>
        <v>0</v>
      </c>
      <c r="O571" s="94">
        <f>'PLM001-Active'!L536/100</f>
        <v>461.74</v>
      </c>
      <c r="P571" s="94" t="str">
        <f t="shared" si="39"/>
        <v>操作異常</v>
      </c>
      <c r="Q571" s="63" t="str">
        <f t="shared" ca="1" si="40"/>
        <v/>
      </c>
      <c r="R571" s="76"/>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row>
    <row r="572" spans="1:74" s="17" customFormat="1" ht="25.5">
      <c r="A572" s="14">
        <v>57.400000000000396</v>
      </c>
      <c r="B572" s="14" t="str">
        <f>'PLM001-Active'!A537</f>
        <v>K251001R1</v>
      </c>
      <c r="C572" s="14" t="str">
        <f>'PLM001-Active'!B537</f>
        <v>EPH水量計型式認證技術規範CNPA49第4版結構驗證與改善</v>
      </c>
      <c r="D572" s="95" t="str">
        <f>'PLM001-Active'!E537</f>
        <v>工程試製與生產良率統計DN40-100只</v>
      </c>
      <c r="E572" s="15" t="str">
        <f>IF('PLM001-Active'!I537="",'PLM001-Active'!H537,LEFT('PLM001-Active'!I537,3))</f>
        <v>陳義雄</v>
      </c>
      <c r="F572" s="28">
        <f>DATEVALUE('PLM001-Active'!M537)</f>
        <v>46184</v>
      </c>
      <c r="G572" s="29" t="e">
        <f>DATEVALUE('PLM001-Active'!N537)</f>
        <v>#VALUE!</v>
      </c>
      <c r="H572" s="16" t="e">
        <f t="shared" si="38"/>
        <v>#VALUE!</v>
      </c>
      <c r="I572" s="28" t="str">
        <f>IF(ISERROR(DATEVALUE('PLM001-Active'!R537)),"",DATEVALUE('PLM001-Active'!R537))</f>
        <v/>
      </c>
      <c r="J572" s="29" t="str">
        <f>IF(ISERROR(DATEVALUE('PLM001-Active'!S537)),"",DATEVALUE('PLM001-Active'!S537))</f>
        <v/>
      </c>
      <c r="K572" s="16" t="str">
        <f t="shared" si="41"/>
        <v/>
      </c>
      <c r="L572" s="49" t="str">
        <f>'PLM001-Active'!P537</f>
        <v>Pending</v>
      </c>
      <c r="M572" s="49">
        <f>'PLM001-Active'!U537</f>
        <v>0</v>
      </c>
      <c r="N572" s="49">
        <f>'PLM001-Active'!Q537</f>
        <v>0</v>
      </c>
      <c r="O572" s="94">
        <f>'PLM001-Active'!L537/100</f>
        <v>461.78</v>
      </c>
      <c r="P572" s="94" t="str">
        <f t="shared" si="39"/>
        <v>操作異常</v>
      </c>
      <c r="Q572" s="63" t="str">
        <f t="shared" ca="1" si="40"/>
        <v/>
      </c>
      <c r="R572" s="76"/>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row>
    <row r="573" spans="1:74" s="17" customFormat="1" ht="25.5">
      <c r="A573" s="14">
        <v>57.500000000000398</v>
      </c>
      <c r="B573" s="14" t="str">
        <f>'PLM001-Active'!A538</f>
        <v>K251001R1</v>
      </c>
      <c r="C573" s="14" t="str">
        <f>'PLM001-Active'!B538</f>
        <v>EPH水量計型式認證技術規範CNPA49第4版結構驗證與改善</v>
      </c>
      <c r="D573" s="95" t="str">
        <f>'PLM001-Active'!E538</f>
        <v>工程試製與生產良率統計DN50-100只</v>
      </c>
      <c r="E573" s="15" t="str">
        <f>IF('PLM001-Active'!I538="",'PLM001-Active'!H538,LEFT('PLM001-Active'!I538,3))</f>
        <v>陳義雄</v>
      </c>
      <c r="F573" s="28">
        <f>DATEVALUE('PLM001-Active'!M538)</f>
        <v>46184</v>
      </c>
      <c r="G573" s="29" t="e">
        <f>DATEVALUE('PLM001-Active'!N538)</f>
        <v>#VALUE!</v>
      </c>
      <c r="H573" s="16" t="e">
        <f t="shared" si="38"/>
        <v>#VALUE!</v>
      </c>
      <c r="I573" s="28" t="str">
        <f>IF(ISERROR(DATEVALUE('PLM001-Active'!R538)),"",DATEVALUE('PLM001-Active'!R538))</f>
        <v/>
      </c>
      <c r="J573" s="29" t="str">
        <f>IF(ISERROR(DATEVALUE('PLM001-Active'!S538)),"",DATEVALUE('PLM001-Active'!S538))</f>
        <v/>
      </c>
      <c r="K573" s="16" t="str">
        <f t="shared" si="41"/>
        <v/>
      </c>
      <c r="L573" s="49" t="str">
        <f>'PLM001-Active'!P538</f>
        <v>Pending</v>
      </c>
      <c r="M573" s="49">
        <f>'PLM001-Active'!U538</f>
        <v>0</v>
      </c>
      <c r="N573" s="49">
        <f>'PLM001-Active'!Q538</f>
        <v>0</v>
      </c>
      <c r="O573" s="94">
        <f>'PLM001-Active'!L538/100</f>
        <v>461.78</v>
      </c>
      <c r="P573" s="94" t="str">
        <f t="shared" si="39"/>
        <v>操作異常</v>
      </c>
      <c r="Q573" s="63" t="str">
        <f t="shared" ca="1" si="40"/>
        <v/>
      </c>
      <c r="R573" s="76"/>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row>
    <row r="574" spans="1:74" s="17" customFormat="1" ht="25.5">
      <c r="A574" s="14">
        <v>57.600000000000399</v>
      </c>
      <c r="B574" s="14" t="str">
        <f>'PLM001-Active'!A539</f>
        <v>K251001R1</v>
      </c>
      <c r="C574" s="14" t="str">
        <f>'PLM001-Active'!B539</f>
        <v>EPH水量計型式認證技術規範CNPA49第4版結構驗證與改善</v>
      </c>
      <c r="D574" s="95" t="str">
        <f>'PLM001-Active'!E539</f>
        <v>新產品成果內部產品 &amp; 技術說明會</v>
      </c>
      <c r="E574" s="15" t="str">
        <f>IF('PLM001-Active'!I539="",'PLM001-Active'!H539,LEFT('PLM001-Active'!I539,3))</f>
        <v>王瀚霆</v>
      </c>
      <c r="F574" s="28">
        <f>DATEVALUE('PLM001-Active'!M539)</f>
        <v>46197</v>
      </c>
      <c r="G574" s="29" t="e">
        <f>DATEVALUE('PLM001-Active'!N539)</f>
        <v>#VALUE!</v>
      </c>
      <c r="H574" s="16" t="e">
        <f t="shared" si="38"/>
        <v>#VALUE!</v>
      </c>
      <c r="I574" s="28" t="str">
        <f>IF(ISERROR(DATEVALUE('PLM001-Active'!R539)),"",DATEVALUE('PLM001-Active'!R539))</f>
        <v/>
      </c>
      <c r="J574" s="29" t="str">
        <f>IF(ISERROR(DATEVALUE('PLM001-Active'!S539)),"",DATEVALUE('PLM001-Active'!S539))</f>
        <v/>
      </c>
      <c r="K574" s="16" t="str">
        <f t="shared" si="41"/>
        <v/>
      </c>
      <c r="L574" s="49" t="str">
        <f>'PLM001-Active'!P539</f>
        <v>Pending</v>
      </c>
      <c r="M574" s="49">
        <f>'PLM001-Active'!U539</f>
        <v>0</v>
      </c>
      <c r="N574" s="49">
        <f>'PLM001-Active'!Q539</f>
        <v>0</v>
      </c>
      <c r="O574" s="94">
        <f>'PLM001-Active'!L539/100</f>
        <v>461.85</v>
      </c>
      <c r="P574" s="94" t="str">
        <f t="shared" si="39"/>
        <v>操作異常</v>
      </c>
      <c r="Q574" s="63" t="str">
        <f t="shared" ca="1" si="40"/>
        <v/>
      </c>
      <c r="R574" s="76"/>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row>
    <row r="575" spans="1:74" s="17" customFormat="1" ht="16.5" customHeight="1">
      <c r="A575" s="14">
        <v>57.7000000000005</v>
      </c>
      <c r="B575" s="14" t="str">
        <f>'PLM001-Active'!A540</f>
        <v>M250301C1</v>
      </c>
      <c r="C575" s="14" t="str">
        <f>'PLM001-Active'!B540</f>
        <v>一體型電磁流量計北美多重防爆認證</v>
      </c>
      <c r="D575" s="95" t="str">
        <f>'PLM001-Active'!E540</f>
        <v>列印專案繳付清單(簽核)-SmartQ PLM026</v>
      </c>
      <c r="E575" s="15" t="str">
        <f>IF('PLM001-Active'!I540="",'PLM001-Active'!H540,LEFT('PLM001-Active'!I540,3))</f>
        <v>陳威諭</v>
      </c>
      <c r="F575" s="28">
        <f>DATEVALUE('PLM001-Active'!M540)</f>
        <v>46191</v>
      </c>
      <c r="G575" s="29" t="e">
        <f>DATEVALUE('PLM001-Active'!N540)</f>
        <v>#VALUE!</v>
      </c>
      <c r="H575" s="16" t="e">
        <f t="shared" si="38"/>
        <v>#VALUE!</v>
      </c>
      <c r="I575" s="28" t="str">
        <f>IF(ISERROR(DATEVALUE('PLM001-Active'!R540)),"",DATEVALUE('PLM001-Active'!R540))</f>
        <v/>
      </c>
      <c r="J575" s="29" t="str">
        <f>IF(ISERROR(DATEVALUE('PLM001-Active'!S540)),"",DATEVALUE('PLM001-Active'!S540))</f>
        <v/>
      </c>
      <c r="K575" s="16" t="str">
        <f t="shared" si="41"/>
        <v/>
      </c>
      <c r="L575" s="49" t="str">
        <f>'PLM001-Active'!P540</f>
        <v>Pending</v>
      </c>
      <c r="M575" s="49">
        <f>'PLM001-Active'!U540</f>
        <v>0</v>
      </c>
      <c r="N575" s="49">
        <f>'PLM001-Active'!Q540</f>
        <v>0</v>
      </c>
      <c r="O575" s="94">
        <f>'PLM001-Active'!L540/100</f>
        <v>461.91</v>
      </c>
      <c r="P575" s="94" t="str">
        <f t="shared" si="39"/>
        <v>操作異常</v>
      </c>
      <c r="Q575" s="63" t="str">
        <f t="shared" ca="1" si="40"/>
        <v/>
      </c>
      <c r="R575" s="76"/>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row>
    <row r="576" spans="1:74" s="17" customFormat="1" ht="16.5" customHeight="1">
      <c r="A576" s="14">
        <v>57.800000000000502</v>
      </c>
      <c r="B576" s="14" t="str">
        <f>'PLM001-Active'!A541</f>
        <v>K251001R1</v>
      </c>
      <c r="C576" s="14" t="str">
        <f>'PLM001-Active'!B541</f>
        <v>EPH水量計型式認證技術規範CNPA49第4版結構驗證與改善</v>
      </c>
      <c r="D576" s="95" t="str">
        <f>'PLM001-Active'!E541</f>
        <v>列印專案繳付清單(簽核)-SmartQ PLM026</v>
      </c>
      <c r="E576" s="15" t="str">
        <f>IF('PLM001-Active'!I541="",'PLM001-Active'!H541,LEFT('PLM001-Active'!I541,3))</f>
        <v>王瀚霆</v>
      </c>
      <c r="F576" s="28">
        <f>DATEVALUE('PLM001-Active'!M541)</f>
        <v>46198</v>
      </c>
      <c r="G576" s="29" t="e">
        <f>DATEVALUE('PLM001-Active'!N541)</f>
        <v>#VALUE!</v>
      </c>
      <c r="H576" s="16" t="e">
        <f t="shared" si="38"/>
        <v>#VALUE!</v>
      </c>
      <c r="I576" s="28" t="str">
        <f>IF(ISERROR(DATEVALUE('PLM001-Active'!R541)),"",DATEVALUE('PLM001-Active'!R541))</f>
        <v/>
      </c>
      <c r="J576" s="29" t="str">
        <f>IF(ISERROR(DATEVALUE('PLM001-Active'!S541)),"",DATEVALUE('PLM001-Active'!S541))</f>
        <v/>
      </c>
      <c r="K576" s="16" t="str">
        <f t="shared" si="41"/>
        <v/>
      </c>
      <c r="L576" s="49" t="str">
        <f>'PLM001-Active'!P541</f>
        <v>Pending</v>
      </c>
      <c r="M576" s="49">
        <f>'PLM001-Active'!U541</f>
        <v>0</v>
      </c>
      <c r="N576" s="49">
        <f>'PLM001-Active'!Q541</f>
        <v>0</v>
      </c>
      <c r="O576" s="94">
        <f>'PLM001-Active'!L541/100</f>
        <v>461.98</v>
      </c>
      <c r="P576" s="94" t="str">
        <f t="shared" si="39"/>
        <v>操作異常</v>
      </c>
      <c r="Q576" s="63" t="str">
        <f t="shared" ca="1" si="40"/>
        <v/>
      </c>
      <c r="R576" s="76"/>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row>
    <row r="577" spans="1:74" s="17" customFormat="1" ht="25.5">
      <c r="A577" s="14">
        <v>57.900000000000503</v>
      </c>
      <c r="B577" s="14" t="str">
        <f>'PLM001-Active'!A542</f>
        <v>K250501R2</v>
      </c>
      <c r="C577" s="14" t="str">
        <f>'PLM001-Active'!B542</f>
        <v>C級奧多曼電子水量計</v>
      </c>
      <c r="D577" s="95" t="str">
        <f>'PLM001-Active'!E542</f>
        <v>DN80工程試製 or 工況分析報告(包含備料)</v>
      </c>
      <c r="E577" s="15" t="str">
        <f>IF('PLM001-Active'!I542="",'PLM001-Active'!H542,LEFT('PLM001-Active'!I542,3))</f>
        <v>陳義雄</v>
      </c>
      <c r="F577" s="28">
        <f>DATEVALUE('PLM001-Active'!M542)</f>
        <v>46231</v>
      </c>
      <c r="G577" s="29" t="e">
        <f>DATEVALUE('PLM001-Active'!N542)</f>
        <v>#VALUE!</v>
      </c>
      <c r="H577" s="16" t="e">
        <f t="shared" si="38"/>
        <v>#VALUE!</v>
      </c>
      <c r="I577" s="28" t="str">
        <f>IF(ISERROR(DATEVALUE('PLM001-Active'!R542)),"",DATEVALUE('PLM001-Active'!R542))</f>
        <v/>
      </c>
      <c r="J577" s="29" t="str">
        <f>IF(ISERROR(DATEVALUE('PLM001-Active'!S542)),"",DATEVALUE('PLM001-Active'!S542))</f>
        <v/>
      </c>
      <c r="K577" s="16" t="str">
        <f t="shared" si="41"/>
        <v/>
      </c>
      <c r="L577" s="49" t="str">
        <f>'PLM001-Active'!P542</f>
        <v>Pending</v>
      </c>
      <c r="M577" s="49">
        <f>'PLM001-Active'!U542</f>
        <v>0</v>
      </c>
      <c r="N577" s="49">
        <f>'PLM001-Active'!Q542</f>
        <v>0</v>
      </c>
      <c r="O577" s="94">
        <f>'PLM001-Active'!L542/100</f>
        <v>462.11</v>
      </c>
      <c r="P577" s="94" t="str">
        <f t="shared" si="39"/>
        <v>操作異常</v>
      </c>
      <c r="Q577" s="63" t="str">
        <f t="shared" ca="1" si="40"/>
        <v/>
      </c>
      <c r="R577" s="76"/>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row>
    <row r="578" spans="1:74" s="17" customFormat="1" ht="25.5">
      <c r="A578" s="14">
        <v>58.000000000000497</v>
      </c>
      <c r="B578" s="14" t="str">
        <f>'PLM001-Active'!A543</f>
        <v>K250501R2</v>
      </c>
      <c r="C578" s="14" t="str">
        <f>'PLM001-Active'!B543</f>
        <v>C級奧多曼電子水量計</v>
      </c>
      <c r="D578" s="95" t="str">
        <f>'PLM001-Active'!E543</f>
        <v>機構圖面(元件/組裝/銘版)</v>
      </c>
      <c r="E578" s="15" t="str">
        <f>IF('PLM001-Active'!I543="",'PLM001-Active'!H543,LEFT('PLM001-Active'!I543,3))</f>
        <v>鄭貫中</v>
      </c>
      <c r="F578" s="28">
        <f>DATEVALUE('PLM001-Active'!M543)</f>
        <v>46224</v>
      </c>
      <c r="G578" s="29" t="e">
        <f>DATEVALUE('PLM001-Active'!N543)</f>
        <v>#VALUE!</v>
      </c>
      <c r="H578" s="16" t="e">
        <f t="shared" si="38"/>
        <v>#VALUE!</v>
      </c>
      <c r="I578" s="28" t="str">
        <f>IF(ISERROR(DATEVALUE('PLM001-Active'!R543)),"",DATEVALUE('PLM001-Active'!R543))</f>
        <v/>
      </c>
      <c r="J578" s="29" t="str">
        <f>IF(ISERROR(DATEVALUE('PLM001-Active'!S543)),"",DATEVALUE('PLM001-Active'!S543))</f>
        <v/>
      </c>
      <c r="K578" s="16" t="str">
        <f t="shared" si="41"/>
        <v/>
      </c>
      <c r="L578" s="49" t="str">
        <f>'PLM001-Active'!P543</f>
        <v>Pending</v>
      </c>
      <c r="M578" s="49">
        <f>'PLM001-Active'!U543</f>
        <v>0</v>
      </c>
      <c r="N578" s="49">
        <f>'PLM001-Active'!Q543</f>
        <v>0</v>
      </c>
      <c r="O578" s="94">
        <f>'PLM001-Active'!L543/100</f>
        <v>462.11</v>
      </c>
      <c r="P578" s="94" t="str">
        <f t="shared" si="39"/>
        <v>操作異常</v>
      </c>
      <c r="Q578" s="63" t="str">
        <f t="shared" ca="1" si="40"/>
        <v/>
      </c>
      <c r="R578" s="76"/>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row>
    <row r="579" spans="1:74" s="17" customFormat="1" ht="25.5">
      <c r="A579" s="14">
        <v>58.100000000000499</v>
      </c>
      <c r="B579" s="14" t="str">
        <f>'PLM001-Active'!A544</f>
        <v>K250501R2</v>
      </c>
      <c r="C579" s="14" t="str">
        <f>'PLM001-Active'!B544</f>
        <v>C級奧多曼電子水量計</v>
      </c>
      <c r="D579" s="95" t="str">
        <f>'PLM001-Active'!E544</f>
        <v>DN100工程試製 or 工況分析報告</v>
      </c>
      <c r="E579" s="15" t="str">
        <f>IF('PLM001-Active'!I544="",'PLM001-Active'!H544,LEFT('PLM001-Active'!I544,3))</f>
        <v>陳義雄</v>
      </c>
      <c r="F579" s="28">
        <f>DATEVALUE('PLM001-Active'!M544)</f>
        <v>46231</v>
      </c>
      <c r="G579" s="29" t="e">
        <f>DATEVALUE('PLM001-Active'!N544)</f>
        <v>#VALUE!</v>
      </c>
      <c r="H579" s="16" t="e">
        <f t="shared" si="38"/>
        <v>#VALUE!</v>
      </c>
      <c r="I579" s="28" t="str">
        <f>IF(ISERROR(DATEVALUE('PLM001-Active'!R544)),"",DATEVALUE('PLM001-Active'!R544))</f>
        <v/>
      </c>
      <c r="J579" s="29" t="str">
        <f>IF(ISERROR(DATEVALUE('PLM001-Active'!S544)),"",DATEVALUE('PLM001-Active'!S544))</f>
        <v/>
      </c>
      <c r="K579" s="16" t="str">
        <f t="shared" si="41"/>
        <v/>
      </c>
      <c r="L579" s="49" t="str">
        <f>'PLM001-Active'!P544</f>
        <v>Pending</v>
      </c>
      <c r="M579" s="49">
        <f>'PLM001-Active'!U544</f>
        <v>0</v>
      </c>
      <c r="N579" s="49">
        <f>'PLM001-Active'!Q544</f>
        <v>0</v>
      </c>
      <c r="O579" s="94">
        <f>'PLM001-Active'!L544/100</f>
        <v>462.25</v>
      </c>
      <c r="P579" s="94" t="str">
        <f t="shared" si="39"/>
        <v>操作異常</v>
      </c>
      <c r="Q579" s="63" t="str">
        <f t="shared" ca="1" si="40"/>
        <v/>
      </c>
      <c r="R579" s="76"/>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row>
    <row r="580" spans="1:74" s="17" customFormat="1" ht="25.5">
      <c r="A580" s="14">
        <v>58.2000000000005</v>
      </c>
      <c r="B580" s="14" t="str">
        <f>'PLM001-Active'!A545</f>
        <v>K250501R2</v>
      </c>
      <c r="C580" s="14" t="str">
        <f>'PLM001-Active'!B545</f>
        <v>C級奧多曼電子水量計</v>
      </c>
      <c r="D580" s="95" t="str">
        <f>'PLM001-Active'!E545</f>
        <v>新產品成果內部產品 &amp; 技術說明會</v>
      </c>
      <c r="E580" s="15" t="str">
        <f>IF('PLM001-Active'!I545="",'PLM001-Active'!H545,LEFT('PLM001-Active'!I545,3))</f>
        <v>鄭貫中</v>
      </c>
      <c r="F580" s="28">
        <f>DATEVALUE('PLM001-Active'!M545)</f>
        <v>46246</v>
      </c>
      <c r="G580" s="29" t="e">
        <f>DATEVALUE('PLM001-Active'!N545)</f>
        <v>#VALUE!</v>
      </c>
      <c r="H580" s="16" t="e">
        <f t="shared" si="38"/>
        <v>#VALUE!</v>
      </c>
      <c r="I580" s="28" t="str">
        <f>IF(ISERROR(DATEVALUE('PLM001-Active'!R545)),"",DATEVALUE('PLM001-Active'!R545))</f>
        <v/>
      </c>
      <c r="J580" s="29" t="str">
        <f>IF(ISERROR(DATEVALUE('PLM001-Active'!S545)),"",DATEVALUE('PLM001-Active'!S545))</f>
        <v/>
      </c>
      <c r="K580" s="16" t="str">
        <f t="shared" si="41"/>
        <v/>
      </c>
      <c r="L580" s="49" t="str">
        <f>'PLM001-Active'!P545</f>
        <v>Pending</v>
      </c>
      <c r="M580" s="49">
        <f>'PLM001-Active'!U545</f>
        <v>0</v>
      </c>
      <c r="N580" s="49">
        <f>'PLM001-Active'!Q545</f>
        <v>0</v>
      </c>
      <c r="O580" s="94">
        <f>'PLM001-Active'!L545/100</f>
        <v>462.37</v>
      </c>
      <c r="P580" s="94" t="str">
        <f t="shared" si="39"/>
        <v>操作異常</v>
      </c>
      <c r="Q580" s="63" t="str">
        <f t="shared" ca="1" si="40"/>
        <v/>
      </c>
      <c r="R580" s="76"/>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row>
    <row r="581" spans="1:74" s="17" customFormat="1" ht="25.5">
      <c r="A581" s="14">
        <v>58.300000000000502</v>
      </c>
      <c r="B581" s="14" t="str">
        <f>'PLM001-Active'!A546</f>
        <v>K250501R2</v>
      </c>
      <c r="C581" s="14" t="str">
        <f>'PLM001-Active'!B546</f>
        <v>C級奧多曼電子水量計</v>
      </c>
      <c r="D581" s="95" t="str">
        <f>'PLM001-Active'!E546</f>
        <v>列印專案繳付清單(簽核)-SmartQ PLM026</v>
      </c>
      <c r="E581" s="15" t="str">
        <f>IF('PLM001-Active'!I546="",'PLM001-Active'!H546,LEFT('PLM001-Active'!I546,3))</f>
        <v>鄭貫中</v>
      </c>
      <c r="F581" s="28">
        <f>DATEVALUE('PLM001-Active'!M546)</f>
        <v>46247</v>
      </c>
      <c r="G581" s="29" t="e">
        <f>DATEVALUE('PLM001-Active'!N546)</f>
        <v>#VALUE!</v>
      </c>
      <c r="H581" s="16" t="e">
        <f t="shared" si="38"/>
        <v>#VALUE!</v>
      </c>
      <c r="I581" s="28" t="str">
        <f>IF(ISERROR(DATEVALUE('PLM001-Active'!R546)),"",DATEVALUE('PLM001-Active'!R546))</f>
        <v/>
      </c>
      <c r="J581" s="29" t="str">
        <f>IF(ISERROR(DATEVALUE('PLM001-Active'!S546)),"",DATEVALUE('PLM001-Active'!S546))</f>
        <v/>
      </c>
      <c r="K581" s="16" t="str">
        <f t="shared" si="41"/>
        <v/>
      </c>
      <c r="L581" s="49" t="str">
        <f>'PLM001-Active'!P546</f>
        <v>Pending</v>
      </c>
      <c r="M581" s="49">
        <f>'PLM001-Active'!U546</f>
        <v>0</v>
      </c>
      <c r="N581" s="49">
        <f>'PLM001-Active'!Q546</f>
        <v>0</v>
      </c>
      <c r="O581" s="94">
        <f>'PLM001-Active'!L546/100</f>
        <v>462.47</v>
      </c>
      <c r="P581" s="94" t="str">
        <f t="shared" si="39"/>
        <v>操作異常</v>
      </c>
      <c r="Q581" s="63" t="str">
        <f t="shared" ca="1" si="40"/>
        <v/>
      </c>
      <c r="R581" s="76"/>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row>
    <row r="582" spans="1:74" s="17" customFormat="1">
      <c r="A582" s="14">
        <v>58.400000000000503</v>
      </c>
      <c r="B582" s="14">
        <f>'PLM001-Active'!A547</f>
        <v>0</v>
      </c>
      <c r="C582" s="14">
        <f>'PLM001-Active'!B547</f>
        <v>0</v>
      </c>
      <c r="D582" s="95">
        <f>'PLM001-Active'!E547</f>
        <v>0</v>
      </c>
      <c r="E582" s="15">
        <f>IF('PLM001-Active'!I547="",'PLM001-Active'!H547,LEFT('PLM001-Active'!I547,3))</f>
        <v>0</v>
      </c>
      <c r="F582" s="28" t="e">
        <f>DATEVALUE('PLM001-Active'!M547)</f>
        <v>#VALUE!</v>
      </c>
      <c r="G582" s="29" t="e">
        <f>DATEVALUE('PLM001-Active'!N547)</f>
        <v>#VALUE!</v>
      </c>
      <c r="H582" s="16" t="e">
        <f t="shared" si="38"/>
        <v>#VALUE!</v>
      </c>
      <c r="I582" s="28" t="str">
        <f>IF(ISERROR(DATEVALUE('PLM001-Active'!R547)),"",DATEVALUE('PLM001-Active'!R547))</f>
        <v/>
      </c>
      <c r="J582" s="29" t="str">
        <f>IF(ISERROR(DATEVALUE('PLM001-Active'!S547)),"",DATEVALUE('PLM001-Active'!S547))</f>
        <v/>
      </c>
      <c r="K582" s="16" t="str">
        <f t="shared" si="41"/>
        <v/>
      </c>
      <c r="L582" s="49">
        <f>'PLM001-Active'!P547</f>
        <v>0</v>
      </c>
      <c r="M582" s="49">
        <f>'PLM001-Active'!U547</f>
        <v>0</v>
      </c>
      <c r="N582" s="49">
        <f>'PLM001-Active'!Q547</f>
        <v>0</v>
      </c>
      <c r="O582" s="94">
        <f>'PLM001-Active'!L547/100</f>
        <v>0</v>
      </c>
      <c r="P582" s="94" t="str">
        <f t="shared" si="39"/>
        <v/>
      </c>
      <c r="Q582" s="63" t="str">
        <f t="shared" ca="1" si="40"/>
        <v/>
      </c>
      <c r="R582" s="76"/>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row>
    <row r="583" spans="1:74" s="17" customFormat="1">
      <c r="A583" s="14">
        <v>58.500000000000497</v>
      </c>
      <c r="B583" s="14">
        <f>'PLM001-Active'!A548</f>
        <v>0</v>
      </c>
      <c r="C583" s="14">
        <f>'PLM001-Active'!B548</f>
        <v>0</v>
      </c>
      <c r="D583" s="95">
        <f>'PLM001-Active'!E548</f>
        <v>0</v>
      </c>
      <c r="E583" s="15">
        <f>IF('PLM001-Active'!I548="",'PLM001-Active'!H548,LEFT('PLM001-Active'!I548,3))</f>
        <v>0</v>
      </c>
      <c r="F583" s="28" t="e">
        <f>DATEVALUE('PLM001-Active'!M548)</f>
        <v>#VALUE!</v>
      </c>
      <c r="G583" s="29" t="e">
        <f>DATEVALUE('PLM001-Active'!N548)</f>
        <v>#VALUE!</v>
      </c>
      <c r="H583" s="16" t="e">
        <f t="shared" si="38"/>
        <v>#VALUE!</v>
      </c>
      <c r="I583" s="28" t="str">
        <f>IF(ISERROR(DATEVALUE('PLM001-Active'!R548)),"",DATEVALUE('PLM001-Active'!R548))</f>
        <v/>
      </c>
      <c r="J583" s="29" t="str">
        <f>IF(ISERROR(DATEVALUE('PLM001-Active'!S548)),"",DATEVALUE('PLM001-Active'!S548))</f>
        <v/>
      </c>
      <c r="K583" s="16" t="str">
        <f t="shared" si="41"/>
        <v/>
      </c>
      <c r="L583" s="49">
        <f>'PLM001-Active'!P548</f>
        <v>0</v>
      </c>
      <c r="M583" s="49">
        <f>'PLM001-Active'!U548</f>
        <v>0</v>
      </c>
      <c r="N583" s="49">
        <f>'PLM001-Active'!Q548</f>
        <v>0</v>
      </c>
      <c r="O583" s="94">
        <f>'PLM001-Active'!L548/100</f>
        <v>0</v>
      </c>
      <c r="P583" s="94" t="str">
        <f t="shared" si="39"/>
        <v/>
      </c>
      <c r="Q583" s="63" t="str">
        <f t="shared" ca="1" si="40"/>
        <v/>
      </c>
      <c r="R583" s="76"/>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row>
    <row r="584" spans="1:74" s="17" customFormat="1">
      <c r="A584" s="14">
        <v>58.600000000000499</v>
      </c>
      <c r="B584" s="14">
        <f>'PLM001-Active'!A549</f>
        <v>0</v>
      </c>
      <c r="C584" s="14">
        <f>'PLM001-Active'!B549</f>
        <v>0</v>
      </c>
      <c r="D584" s="95">
        <f>'PLM001-Active'!E549</f>
        <v>0</v>
      </c>
      <c r="E584" s="15">
        <f>IF('PLM001-Active'!I549="",'PLM001-Active'!H549,LEFT('PLM001-Active'!I549,3))</f>
        <v>0</v>
      </c>
      <c r="F584" s="28" t="e">
        <f>DATEVALUE('PLM001-Active'!M549)</f>
        <v>#VALUE!</v>
      </c>
      <c r="G584" s="29" t="e">
        <f>DATEVALUE('PLM001-Active'!N549)</f>
        <v>#VALUE!</v>
      </c>
      <c r="H584" s="16" t="e">
        <f t="shared" ref="H584:H647" si="42">IF(OR(G584=0,F584=0)," - ",NETWORKDAYS(F584,G584))</f>
        <v>#VALUE!</v>
      </c>
      <c r="I584" s="28" t="str">
        <f>IF(ISERROR(DATEVALUE('PLM001-Active'!R549)),"",DATEVALUE('PLM001-Active'!R549))</f>
        <v/>
      </c>
      <c r="J584" s="29" t="str">
        <f>IF(ISERROR(DATEVALUE('PLM001-Active'!S549)),"",DATEVALUE('PLM001-Active'!S549))</f>
        <v/>
      </c>
      <c r="K584" s="16" t="str">
        <f t="shared" si="41"/>
        <v/>
      </c>
      <c r="L584" s="49">
        <f>'PLM001-Active'!P549</f>
        <v>0</v>
      </c>
      <c r="M584" s="49">
        <f>'PLM001-Active'!U549</f>
        <v>0</v>
      </c>
      <c r="N584" s="49">
        <f>'PLM001-Active'!Q549</f>
        <v>0</v>
      </c>
      <c r="O584" s="94">
        <f>'PLM001-Active'!L549/100</f>
        <v>0</v>
      </c>
      <c r="P584" s="94" t="str">
        <f t="shared" si="39"/>
        <v/>
      </c>
      <c r="Q584" s="63" t="str">
        <f t="shared" ca="1" si="40"/>
        <v/>
      </c>
      <c r="R584" s="76"/>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row>
    <row r="585" spans="1:74" s="17" customFormat="1">
      <c r="A585" s="14">
        <v>58.7000000000005</v>
      </c>
      <c r="B585" s="14">
        <f>'PLM001-Active'!A550</f>
        <v>0</v>
      </c>
      <c r="C585" s="14">
        <f>'PLM001-Active'!B550</f>
        <v>0</v>
      </c>
      <c r="D585" s="95">
        <f>'PLM001-Active'!E550</f>
        <v>0</v>
      </c>
      <c r="E585" s="15">
        <f>IF('PLM001-Active'!I550="",'PLM001-Active'!H550,LEFT('PLM001-Active'!I550,3))</f>
        <v>0</v>
      </c>
      <c r="F585" s="28" t="e">
        <f>DATEVALUE('PLM001-Active'!M550)</f>
        <v>#VALUE!</v>
      </c>
      <c r="G585" s="29" t="e">
        <f>DATEVALUE('PLM001-Active'!N550)</f>
        <v>#VALUE!</v>
      </c>
      <c r="H585" s="16" t="e">
        <f t="shared" si="42"/>
        <v>#VALUE!</v>
      </c>
      <c r="I585" s="28" t="str">
        <f>IF(ISERROR(DATEVALUE('PLM001-Active'!R550)),"",DATEVALUE('PLM001-Active'!R550))</f>
        <v/>
      </c>
      <c r="J585" s="29" t="str">
        <f>IF(ISERROR(DATEVALUE('PLM001-Active'!S550)),"",DATEVALUE('PLM001-Active'!S550))</f>
        <v/>
      </c>
      <c r="K585" s="16" t="str">
        <f t="shared" si="41"/>
        <v/>
      </c>
      <c r="L585" s="49">
        <f>'PLM001-Active'!P550</f>
        <v>0</v>
      </c>
      <c r="M585" s="49">
        <f>'PLM001-Active'!U550</f>
        <v>0</v>
      </c>
      <c r="N585" s="49">
        <f>'PLM001-Active'!Q550</f>
        <v>0</v>
      </c>
      <c r="O585" s="94">
        <f>'PLM001-Active'!L550/100</f>
        <v>0</v>
      </c>
      <c r="P585" s="94" t="str">
        <f t="shared" si="39"/>
        <v/>
      </c>
      <c r="Q585" s="63" t="str">
        <f t="shared" ca="1" si="40"/>
        <v/>
      </c>
      <c r="R585" s="76"/>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row>
    <row r="586" spans="1:74" s="17" customFormat="1">
      <c r="A586" s="14">
        <v>58.800000000000502</v>
      </c>
      <c r="B586" s="14">
        <f>'PLM001-Active'!A551</f>
        <v>0</v>
      </c>
      <c r="C586" s="14">
        <f>'PLM001-Active'!B551</f>
        <v>0</v>
      </c>
      <c r="D586" s="95">
        <f>'PLM001-Active'!E551</f>
        <v>0</v>
      </c>
      <c r="E586" s="15">
        <f>IF('PLM001-Active'!I551="",'PLM001-Active'!H551,LEFT('PLM001-Active'!I551,3))</f>
        <v>0</v>
      </c>
      <c r="F586" s="28" t="e">
        <f>DATEVALUE('PLM001-Active'!M551)</f>
        <v>#VALUE!</v>
      </c>
      <c r="G586" s="29" t="e">
        <f>DATEVALUE('PLM001-Active'!N551)</f>
        <v>#VALUE!</v>
      </c>
      <c r="H586" s="16" t="e">
        <f t="shared" si="42"/>
        <v>#VALUE!</v>
      </c>
      <c r="I586" s="28" t="str">
        <f>IF(ISERROR(DATEVALUE('PLM001-Active'!R551)),"",DATEVALUE('PLM001-Active'!R551))</f>
        <v/>
      </c>
      <c r="J586" s="29" t="str">
        <f>IF(ISERROR(DATEVALUE('PLM001-Active'!S551)),"",DATEVALUE('PLM001-Active'!S551))</f>
        <v/>
      </c>
      <c r="K586" s="16" t="str">
        <f t="shared" ref="K586:K649" si="43">IF(ISERROR(IF(OR(J586=0,I586=0)," - ",NETWORKDAYS(I586,J586))),"",IF(OR(J586=0,I586=0)," - ",NETWORKDAYS(I586,J586)))</f>
        <v/>
      </c>
      <c r="L586" s="49">
        <f>'PLM001-Active'!P551</f>
        <v>0</v>
      </c>
      <c r="M586" s="49">
        <f>'PLM001-Active'!U551</f>
        <v>0</v>
      </c>
      <c r="N586" s="49">
        <f>'PLM001-Active'!Q551</f>
        <v>0</v>
      </c>
      <c r="O586" s="94">
        <f>'PLM001-Active'!L551/100</f>
        <v>0</v>
      </c>
      <c r="P586" s="94" t="str">
        <f t="shared" ref="P586:P649" si="44">IF(OR(AND(O586&gt;0%,I586=""),AND(O586=0%,I586&lt;&gt;""),AND(O586=0%,I586="",M586&lt;&gt;0)),"操作異常","")</f>
        <v/>
      </c>
      <c r="Q586" s="63" t="str">
        <f t="shared" ref="Q586:Q649" ca="1" si="45">IFERROR(IF(I586="","任務異常 "&amp;DATEDIF(F586,TODAY(),"d")&amp;" 天",IF(AND(TODAY()&gt;G586,O586&lt;&gt;100%),"任務異常 "&amp;DATEDIF(G586,TODAY(),"d")&amp;" 天","")),"")</f>
        <v/>
      </c>
      <c r="R586" s="76"/>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row>
    <row r="587" spans="1:74" s="17" customFormat="1">
      <c r="A587" s="14">
        <v>58.900000000000503</v>
      </c>
      <c r="B587" s="14">
        <f>'PLM001-Active'!A552</f>
        <v>0</v>
      </c>
      <c r="C587" s="14">
        <f>'PLM001-Active'!B552</f>
        <v>0</v>
      </c>
      <c r="D587" s="95">
        <f>'PLM001-Active'!E552</f>
        <v>0</v>
      </c>
      <c r="E587" s="15">
        <f>IF('PLM001-Active'!I552="",'PLM001-Active'!H552,LEFT('PLM001-Active'!I552,3))</f>
        <v>0</v>
      </c>
      <c r="F587" s="28" t="e">
        <f>DATEVALUE('PLM001-Active'!M552)</f>
        <v>#VALUE!</v>
      </c>
      <c r="G587" s="29" t="e">
        <f>DATEVALUE('PLM001-Active'!N552)</f>
        <v>#VALUE!</v>
      </c>
      <c r="H587" s="16" t="e">
        <f t="shared" si="42"/>
        <v>#VALUE!</v>
      </c>
      <c r="I587" s="28" t="str">
        <f>IF(ISERROR(DATEVALUE('PLM001-Active'!R552)),"",DATEVALUE('PLM001-Active'!R552))</f>
        <v/>
      </c>
      <c r="J587" s="29" t="str">
        <f>IF(ISERROR(DATEVALUE('PLM001-Active'!S552)),"",DATEVALUE('PLM001-Active'!S552))</f>
        <v/>
      </c>
      <c r="K587" s="16" t="str">
        <f t="shared" si="43"/>
        <v/>
      </c>
      <c r="L587" s="49">
        <f>'PLM001-Active'!P552</f>
        <v>0</v>
      </c>
      <c r="M587" s="49">
        <f>'PLM001-Active'!U552</f>
        <v>0</v>
      </c>
      <c r="N587" s="49">
        <f>'PLM001-Active'!Q552</f>
        <v>0</v>
      </c>
      <c r="O587" s="94">
        <f>'PLM001-Active'!L552/100</f>
        <v>0</v>
      </c>
      <c r="P587" s="94" t="str">
        <f t="shared" si="44"/>
        <v/>
      </c>
      <c r="Q587" s="63" t="str">
        <f t="shared" ca="1" si="45"/>
        <v/>
      </c>
      <c r="R587" s="76"/>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row>
    <row r="588" spans="1:74" s="17" customFormat="1">
      <c r="A588" s="14">
        <v>59.000000000000497</v>
      </c>
      <c r="B588" s="14">
        <f>'PLM001-Active'!A553</f>
        <v>0</v>
      </c>
      <c r="C588" s="14">
        <f>'PLM001-Active'!B553</f>
        <v>0</v>
      </c>
      <c r="D588" s="95">
        <f>'PLM001-Active'!E553</f>
        <v>0</v>
      </c>
      <c r="E588" s="15">
        <f>IF('PLM001-Active'!I553="",'PLM001-Active'!H553,LEFT('PLM001-Active'!I553,3))</f>
        <v>0</v>
      </c>
      <c r="F588" s="28" t="e">
        <f>DATEVALUE('PLM001-Active'!M553)</f>
        <v>#VALUE!</v>
      </c>
      <c r="G588" s="29" t="e">
        <f>DATEVALUE('PLM001-Active'!N553)</f>
        <v>#VALUE!</v>
      </c>
      <c r="H588" s="16" t="e">
        <f t="shared" si="42"/>
        <v>#VALUE!</v>
      </c>
      <c r="I588" s="28" t="str">
        <f>IF(ISERROR(DATEVALUE('PLM001-Active'!R553)),"",DATEVALUE('PLM001-Active'!R553))</f>
        <v/>
      </c>
      <c r="J588" s="29" t="str">
        <f>IF(ISERROR(DATEVALUE('PLM001-Active'!S553)),"",DATEVALUE('PLM001-Active'!S553))</f>
        <v/>
      </c>
      <c r="K588" s="16" t="str">
        <f t="shared" si="43"/>
        <v/>
      </c>
      <c r="L588" s="49">
        <f>'PLM001-Active'!P553</f>
        <v>0</v>
      </c>
      <c r="M588" s="49">
        <f>'PLM001-Active'!U553</f>
        <v>0</v>
      </c>
      <c r="N588" s="49">
        <f>'PLM001-Active'!Q553</f>
        <v>0</v>
      </c>
      <c r="O588" s="94">
        <f>'PLM001-Active'!L553/100</f>
        <v>0</v>
      </c>
      <c r="P588" s="94" t="str">
        <f t="shared" si="44"/>
        <v/>
      </c>
      <c r="Q588" s="63" t="str">
        <f t="shared" ca="1" si="45"/>
        <v/>
      </c>
      <c r="R588" s="76"/>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row>
    <row r="589" spans="1:74" s="17" customFormat="1">
      <c r="A589" s="14">
        <v>59.100000000000499</v>
      </c>
      <c r="B589" s="14">
        <f>'PLM001-Active'!A554</f>
        <v>0</v>
      </c>
      <c r="C589" s="14">
        <f>'PLM001-Active'!B554</f>
        <v>0</v>
      </c>
      <c r="D589" s="95">
        <f>'PLM001-Active'!E554</f>
        <v>0</v>
      </c>
      <c r="E589" s="15">
        <f>IF('PLM001-Active'!I554="",'PLM001-Active'!H554,LEFT('PLM001-Active'!I554,3))</f>
        <v>0</v>
      </c>
      <c r="F589" s="28" t="e">
        <f>DATEVALUE('PLM001-Active'!M554)</f>
        <v>#VALUE!</v>
      </c>
      <c r="G589" s="29" t="e">
        <f>DATEVALUE('PLM001-Active'!N554)</f>
        <v>#VALUE!</v>
      </c>
      <c r="H589" s="16" t="e">
        <f t="shared" si="42"/>
        <v>#VALUE!</v>
      </c>
      <c r="I589" s="28" t="str">
        <f>IF(ISERROR(DATEVALUE('PLM001-Active'!R554)),"",DATEVALUE('PLM001-Active'!R554))</f>
        <v/>
      </c>
      <c r="J589" s="29" t="str">
        <f>IF(ISERROR(DATEVALUE('PLM001-Active'!S554)),"",DATEVALUE('PLM001-Active'!S554))</f>
        <v/>
      </c>
      <c r="K589" s="16" t="str">
        <f t="shared" si="43"/>
        <v/>
      </c>
      <c r="L589" s="49">
        <f>'PLM001-Active'!P554</f>
        <v>0</v>
      </c>
      <c r="M589" s="49">
        <f>'PLM001-Active'!U554</f>
        <v>0</v>
      </c>
      <c r="N589" s="49">
        <f>'PLM001-Active'!Q554</f>
        <v>0</v>
      </c>
      <c r="O589" s="94">
        <f>'PLM001-Active'!L554/100</f>
        <v>0</v>
      </c>
      <c r="P589" s="94" t="str">
        <f t="shared" si="44"/>
        <v/>
      </c>
      <c r="Q589" s="63" t="str">
        <f t="shared" ca="1" si="45"/>
        <v/>
      </c>
      <c r="R589" s="76"/>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row>
    <row r="590" spans="1:74" s="17" customFormat="1">
      <c r="A590" s="14">
        <v>59.2000000000005</v>
      </c>
      <c r="B590" s="14">
        <f>'PLM001-Active'!A555</f>
        <v>0</v>
      </c>
      <c r="C590" s="14">
        <f>'PLM001-Active'!B555</f>
        <v>0</v>
      </c>
      <c r="D590" s="95">
        <f>'PLM001-Active'!E555</f>
        <v>0</v>
      </c>
      <c r="E590" s="15">
        <f>IF('PLM001-Active'!I555="",'PLM001-Active'!H555,LEFT('PLM001-Active'!I555,3))</f>
        <v>0</v>
      </c>
      <c r="F590" s="28" t="e">
        <f>DATEVALUE('PLM001-Active'!M555)</f>
        <v>#VALUE!</v>
      </c>
      <c r="G590" s="29" t="e">
        <f>DATEVALUE('PLM001-Active'!N555)</f>
        <v>#VALUE!</v>
      </c>
      <c r="H590" s="16" t="e">
        <f t="shared" si="42"/>
        <v>#VALUE!</v>
      </c>
      <c r="I590" s="28" t="str">
        <f>IF(ISERROR(DATEVALUE('PLM001-Active'!R555)),"",DATEVALUE('PLM001-Active'!R555))</f>
        <v/>
      </c>
      <c r="J590" s="29" t="str">
        <f>IF(ISERROR(DATEVALUE('PLM001-Active'!S555)),"",DATEVALUE('PLM001-Active'!S555))</f>
        <v/>
      </c>
      <c r="K590" s="16" t="str">
        <f t="shared" si="43"/>
        <v/>
      </c>
      <c r="L590" s="49">
        <f>'PLM001-Active'!P555</f>
        <v>0</v>
      </c>
      <c r="M590" s="49">
        <f>'PLM001-Active'!U555</f>
        <v>0</v>
      </c>
      <c r="N590" s="49">
        <f>'PLM001-Active'!Q555</f>
        <v>0</v>
      </c>
      <c r="O590" s="94">
        <f>'PLM001-Active'!L555/100</f>
        <v>0</v>
      </c>
      <c r="P590" s="94" t="str">
        <f t="shared" si="44"/>
        <v/>
      </c>
      <c r="Q590" s="63" t="str">
        <f t="shared" ca="1" si="45"/>
        <v/>
      </c>
      <c r="R590" s="76"/>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row>
    <row r="591" spans="1:74" s="17" customFormat="1">
      <c r="A591" s="14">
        <v>59.300000000000502</v>
      </c>
      <c r="B591" s="14">
        <f>'PLM001-Active'!A556</f>
        <v>0</v>
      </c>
      <c r="C591" s="14">
        <f>'PLM001-Active'!B556</f>
        <v>0</v>
      </c>
      <c r="D591" s="95">
        <f>'PLM001-Active'!E556</f>
        <v>0</v>
      </c>
      <c r="E591" s="15">
        <f>IF('PLM001-Active'!I556="",'PLM001-Active'!H556,LEFT('PLM001-Active'!I556,3))</f>
        <v>0</v>
      </c>
      <c r="F591" s="28" t="e">
        <f>DATEVALUE('PLM001-Active'!M556)</f>
        <v>#VALUE!</v>
      </c>
      <c r="G591" s="29" t="e">
        <f>DATEVALUE('PLM001-Active'!N556)</f>
        <v>#VALUE!</v>
      </c>
      <c r="H591" s="16" t="e">
        <f t="shared" si="42"/>
        <v>#VALUE!</v>
      </c>
      <c r="I591" s="28" t="str">
        <f>IF(ISERROR(DATEVALUE('PLM001-Active'!R556)),"",DATEVALUE('PLM001-Active'!R556))</f>
        <v/>
      </c>
      <c r="J591" s="29" t="str">
        <f>IF(ISERROR(DATEVALUE('PLM001-Active'!S556)),"",DATEVALUE('PLM001-Active'!S556))</f>
        <v/>
      </c>
      <c r="K591" s="16" t="str">
        <f t="shared" si="43"/>
        <v/>
      </c>
      <c r="L591" s="49">
        <f>'PLM001-Active'!P556</f>
        <v>0</v>
      </c>
      <c r="M591" s="49">
        <f>'PLM001-Active'!U556</f>
        <v>0</v>
      </c>
      <c r="N591" s="49">
        <f>'PLM001-Active'!Q556</f>
        <v>0</v>
      </c>
      <c r="O591" s="94">
        <f>'PLM001-Active'!L556/100</f>
        <v>0</v>
      </c>
      <c r="P591" s="94" t="str">
        <f t="shared" si="44"/>
        <v/>
      </c>
      <c r="Q591" s="63" t="str">
        <f t="shared" ca="1" si="45"/>
        <v/>
      </c>
      <c r="R591" s="76"/>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row>
    <row r="592" spans="1:74" s="17" customFormat="1">
      <c r="A592" s="14">
        <v>59.400000000000503</v>
      </c>
      <c r="B592" s="14">
        <f>'PLM001-Active'!A557</f>
        <v>0</v>
      </c>
      <c r="C592" s="14">
        <f>'PLM001-Active'!B557</f>
        <v>0</v>
      </c>
      <c r="D592" s="95">
        <f>'PLM001-Active'!E557</f>
        <v>0</v>
      </c>
      <c r="E592" s="15">
        <f>IF('PLM001-Active'!I557="",'PLM001-Active'!H557,LEFT('PLM001-Active'!I557,3))</f>
        <v>0</v>
      </c>
      <c r="F592" s="28" t="e">
        <f>DATEVALUE('PLM001-Active'!M557)</f>
        <v>#VALUE!</v>
      </c>
      <c r="G592" s="29" t="e">
        <f>DATEVALUE('PLM001-Active'!N557)</f>
        <v>#VALUE!</v>
      </c>
      <c r="H592" s="16" t="e">
        <f t="shared" si="42"/>
        <v>#VALUE!</v>
      </c>
      <c r="I592" s="28" t="str">
        <f>IF(ISERROR(DATEVALUE('PLM001-Active'!R557)),"",DATEVALUE('PLM001-Active'!R557))</f>
        <v/>
      </c>
      <c r="J592" s="29" t="str">
        <f>IF(ISERROR(DATEVALUE('PLM001-Active'!S557)),"",DATEVALUE('PLM001-Active'!S557))</f>
        <v/>
      </c>
      <c r="K592" s="16" t="str">
        <f t="shared" si="43"/>
        <v/>
      </c>
      <c r="L592" s="49">
        <f>'PLM001-Active'!P557</f>
        <v>0</v>
      </c>
      <c r="M592" s="49">
        <f>'PLM001-Active'!U557</f>
        <v>0</v>
      </c>
      <c r="N592" s="49">
        <f>'PLM001-Active'!Q557</f>
        <v>0</v>
      </c>
      <c r="O592" s="94">
        <f>'PLM001-Active'!L557/100</f>
        <v>0</v>
      </c>
      <c r="P592" s="94" t="str">
        <f t="shared" si="44"/>
        <v/>
      </c>
      <c r="Q592" s="63" t="str">
        <f t="shared" ca="1" si="45"/>
        <v/>
      </c>
      <c r="R592" s="76"/>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row>
    <row r="593" spans="1:74" s="17" customFormat="1">
      <c r="A593" s="14">
        <v>59.500000000000497</v>
      </c>
      <c r="B593" s="14">
        <f>'PLM001-Active'!A558</f>
        <v>0</v>
      </c>
      <c r="C593" s="14">
        <f>'PLM001-Active'!B558</f>
        <v>0</v>
      </c>
      <c r="D593" s="95">
        <f>'PLM001-Active'!E558</f>
        <v>0</v>
      </c>
      <c r="E593" s="15">
        <f>IF('PLM001-Active'!I558="",'PLM001-Active'!H558,LEFT('PLM001-Active'!I558,3))</f>
        <v>0</v>
      </c>
      <c r="F593" s="28" t="e">
        <f>DATEVALUE('PLM001-Active'!M558)</f>
        <v>#VALUE!</v>
      </c>
      <c r="G593" s="29" t="e">
        <f>DATEVALUE('PLM001-Active'!N558)</f>
        <v>#VALUE!</v>
      </c>
      <c r="H593" s="16" t="e">
        <f t="shared" si="42"/>
        <v>#VALUE!</v>
      </c>
      <c r="I593" s="28" t="str">
        <f>IF(ISERROR(DATEVALUE('PLM001-Active'!R558)),"",DATEVALUE('PLM001-Active'!R558))</f>
        <v/>
      </c>
      <c r="J593" s="29" t="str">
        <f>IF(ISERROR(DATEVALUE('PLM001-Active'!S558)),"",DATEVALUE('PLM001-Active'!S558))</f>
        <v/>
      </c>
      <c r="K593" s="16" t="str">
        <f t="shared" si="43"/>
        <v/>
      </c>
      <c r="L593" s="49">
        <f>'PLM001-Active'!P558</f>
        <v>0</v>
      </c>
      <c r="M593" s="49">
        <f>'PLM001-Active'!U558</f>
        <v>0</v>
      </c>
      <c r="N593" s="49">
        <f>'PLM001-Active'!Q558</f>
        <v>0</v>
      </c>
      <c r="O593" s="94">
        <f>'PLM001-Active'!L558/100</f>
        <v>0</v>
      </c>
      <c r="P593" s="94" t="str">
        <f t="shared" si="44"/>
        <v/>
      </c>
      <c r="Q593" s="63" t="str">
        <f t="shared" ca="1" si="45"/>
        <v/>
      </c>
      <c r="R593" s="76"/>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row>
    <row r="594" spans="1:74" s="17" customFormat="1">
      <c r="A594" s="14">
        <v>59.600000000000499</v>
      </c>
      <c r="B594" s="14">
        <f>'PLM001-Active'!A559</f>
        <v>0</v>
      </c>
      <c r="C594" s="14">
        <f>'PLM001-Active'!B559</f>
        <v>0</v>
      </c>
      <c r="D594" s="95">
        <f>'PLM001-Active'!E559</f>
        <v>0</v>
      </c>
      <c r="E594" s="15">
        <f>IF('PLM001-Active'!I559="",'PLM001-Active'!H559,LEFT('PLM001-Active'!I559,3))</f>
        <v>0</v>
      </c>
      <c r="F594" s="28" t="e">
        <f>DATEVALUE('PLM001-Active'!M559)</f>
        <v>#VALUE!</v>
      </c>
      <c r="G594" s="29" t="e">
        <f>DATEVALUE('PLM001-Active'!N559)</f>
        <v>#VALUE!</v>
      </c>
      <c r="H594" s="16" t="e">
        <f t="shared" si="42"/>
        <v>#VALUE!</v>
      </c>
      <c r="I594" s="28" t="str">
        <f>IF(ISERROR(DATEVALUE('PLM001-Active'!R559)),"",DATEVALUE('PLM001-Active'!R559))</f>
        <v/>
      </c>
      <c r="J594" s="29" t="str">
        <f>IF(ISERROR(DATEVALUE('PLM001-Active'!S559)),"",DATEVALUE('PLM001-Active'!S559))</f>
        <v/>
      </c>
      <c r="K594" s="16" t="str">
        <f t="shared" si="43"/>
        <v/>
      </c>
      <c r="L594" s="49">
        <f>'PLM001-Active'!P559</f>
        <v>0</v>
      </c>
      <c r="M594" s="49">
        <f>'PLM001-Active'!U559</f>
        <v>0</v>
      </c>
      <c r="N594" s="49">
        <f>'PLM001-Active'!Q559</f>
        <v>0</v>
      </c>
      <c r="O594" s="94">
        <f>'PLM001-Active'!L559/100</f>
        <v>0</v>
      </c>
      <c r="P594" s="94" t="str">
        <f t="shared" si="44"/>
        <v/>
      </c>
      <c r="Q594" s="63" t="str">
        <f t="shared" ca="1" si="45"/>
        <v/>
      </c>
      <c r="R594" s="76"/>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row>
    <row r="595" spans="1:74" s="17" customFormat="1">
      <c r="A595" s="14">
        <v>59.7000000000005</v>
      </c>
      <c r="B595" s="14">
        <f>'PLM001-Active'!A560</f>
        <v>0</v>
      </c>
      <c r="C595" s="14">
        <f>'PLM001-Active'!B560</f>
        <v>0</v>
      </c>
      <c r="D595" s="95">
        <f>'PLM001-Active'!E560</f>
        <v>0</v>
      </c>
      <c r="E595" s="15">
        <f>IF('PLM001-Active'!I560="",'PLM001-Active'!H560,LEFT('PLM001-Active'!I560,3))</f>
        <v>0</v>
      </c>
      <c r="F595" s="28" t="e">
        <f>DATEVALUE('PLM001-Active'!M560)</f>
        <v>#VALUE!</v>
      </c>
      <c r="G595" s="29" t="e">
        <f>DATEVALUE('PLM001-Active'!N560)</f>
        <v>#VALUE!</v>
      </c>
      <c r="H595" s="16" t="e">
        <f t="shared" si="42"/>
        <v>#VALUE!</v>
      </c>
      <c r="I595" s="28" t="str">
        <f>IF(ISERROR(DATEVALUE('PLM001-Active'!R560)),"",DATEVALUE('PLM001-Active'!R560))</f>
        <v/>
      </c>
      <c r="J595" s="29" t="str">
        <f>IF(ISERROR(DATEVALUE('PLM001-Active'!S560)),"",DATEVALUE('PLM001-Active'!S560))</f>
        <v/>
      </c>
      <c r="K595" s="16" t="str">
        <f t="shared" si="43"/>
        <v/>
      </c>
      <c r="L595" s="49">
        <f>'PLM001-Active'!P560</f>
        <v>0</v>
      </c>
      <c r="M595" s="49">
        <f>'PLM001-Active'!U560</f>
        <v>0</v>
      </c>
      <c r="N595" s="49">
        <f>'PLM001-Active'!Q560</f>
        <v>0</v>
      </c>
      <c r="O595" s="94">
        <f>'PLM001-Active'!L560/100</f>
        <v>0</v>
      </c>
      <c r="P595" s="94" t="str">
        <f t="shared" si="44"/>
        <v/>
      </c>
      <c r="Q595" s="63" t="str">
        <f t="shared" ca="1" si="45"/>
        <v/>
      </c>
      <c r="R595" s="76"/>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row>
    <row r="596" spans="1:74" s="17" customFormat="1">
      <c r="A596" s="14">
        <v>59.800000000000502</v>
      </c>
      <c r="B596" s="14">
        <f>'PLM001-Active'!A561</f>
        <v>0</v>
      </c>
      <c r="C596" s="14">
        <f>'PLM001-Active'!B561</f>
        <v>0</v>
      </c>
      <c r="D596" s="95">
        <f>'PLM001-Active'!E561</f>
        <v>0</v>
      </c>
      <c r="E596" s="15">
        <f>IF('PLM001-Active'!I561="",'PLM001-Active'!H561,LEFT('PLM001-Active'!I561,3))</f>
        <v>0</v>
      </c>
      <c r="F596" s="28" t="e">
        <f>DATEVALUE('PLM001-Active'!M561)</f>
        <v>#VALUE!</v>
      </c>
      <c r="G596" s="29" t="e">
        <f>DATEVALUE('PLM001-Active'!N561)</f>
        <v>#VALUE!</v>
      </c>
      <c r="H596" s="16" t="e">
        <f t="shared" si="42"/>
        <v>#VALUE!</v>
      </c>
      <c r="I596" s="28" t="str">
        <f>IF(ISERROR(DATEVALUE('PLM001-Active'!R561)),"",DATEVALUE('PLM001-Active'!R561))</f>
        <v/>
      </c>
      <c r="J596" s="29" t="str">
        <f>IF(ISERROR(DATEVALUE('PLM001-Active'!S561)),"",DATEVALUE('PLM001-Active'!S561))</f>
        <v/>
      </c>
      <c r="K596" s="16" t="str">
        <f t="shared" si="43"/>
        <v/>
      </c>
      <c r="L596" s="49">
        <f>'PLM001-Active'!P561</f>
        <v>0</v>
      </c>
      <c r="M596" s="49">
        <f>'PLM001-Active'!U561</f>
        <v>0</v>
      </c>
      <c r="N596" s="49">
        <f>'PLM001-Active'!Q561</f>
        <v>0</v>
      </c>
      <c r="O596" s="94">
        <f>'PLM001-Active'!L561/100</f>
        <v>0</v>
      </c>
      <c r="P596" s="94" t="str">
        <f t="shared" si="44"/>
        <v/>
      </c>
      <c r="Q596" s="63" t="str">
        <f t="shared" ca="1" si="45"/>
        <v/>
      </c>
      <c r="R596" s="76"/>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row>
    <row r="597" spans="1:74" s="17" customFormat="1">
      <c r="A597" s="14">
        <v>59.900000000000503</v>
      </c>
      <c r="B597" s="14">
        <f>'PLM001-Active'!A562</f>
        <v>0</v>
      </c>
      <c r="C597" s="14">
        <f>'PLM001-Active'!B562</f>
        <v>0</v>
      </c>
      <c r="D597" s="95">
        <f>'PLM001-Active'!E562</f>
        <v>0</v>
      </c>
      <c r="E597" s="15">
        <f>IF('PLM001-Active'!I562="",'PLM001-Active'!H562,LEFT('PLM001-Active'!I562,3))</f>
        <v>0</v>
      </c>
      <c r="F597" s="28" t="e">
        <f>DATEVALUE('PLM001-Active'!M562)</f>
        <v>#VALUE!</v>
      </c>
      <c r="G597" s="29" t="e">
        <f>DATEVALUE('PLM001-Active'!N562)</f>
        <v>#VALUE!</v>
      </c>
      <c r="H597" s="16" t="e">
        <f t="shared" si="42"/>
        <v>#VALUE!</v>
      </c>
      <c r="I597" s="28" t="str">
        <f>IF(ISERROR(DATEVALUE('PLM001-Active'!R562)),"",DATEVALUE('PLM001-Active'!R562))</f>
        <v/>
      </c>
      <c r="J597" s="29" t="str">
        <f>IF(ISERROR(DATEVALUE('PLM001-Active'!S562)),"",DATEVALUE('PLM001-Active'!S562))</f>
        <v/>
      </c>
      <c r="K597" s="16" t="str">
        <f>IF(ISERROR(IF(OR(J597=0,I597=0)," - ",NETWORKDAYS(I597,J597))),"",IF(OR(J597=0,I597=0)," - ",NETWORKDAYS(I597,J597)))</f>
        <v/>
      </c>
      <c r="L597" s="49">
        <f>'PLM001-Active'!P562</f>
        <v>0</v>
      </c>
      <c r="M597" s="49">
        <f>'PLM001-Active'!U562</f>
        <v>0</v>
      </c>
      <c r="N597" s="49">
        <f>'PLM001-Active'!Q562</f>
        <v>0</v>
      </c>
      <c r="O597" s="94">
        <f>'PLM001-Active'!L562/100</f>
        <v>0</v>
      </c>
      <c r="P597" s="94" t="str">
        <f t="shared" si="44"/>
        <v/>
      </c>
      <c r="Q597" s="63" t="str">
        <f t="shared" ca="1" si="45"/>
        <v/>
      </c>
      <c r="R597" s="76"/>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row>
    <row r="598" spans="1:74" s="17" customFormat="1">
      <c r="A598" s="14">
        <v>60.000000000000497</v>
      </c>
      <c r="B598" s="14">
        <f>'PLM001-Active'!A563</f>
        <v>0</v>
      </c>
      <c r="C598" s="14">
        <f>'PLM001-Active'!B563</f>
        <v>0</v>
      </c>
      <c r="D598" s="95">
        <f>'PLM001-Active'!E563</f>
        <v>0</v>
      </c>
      <c r="E598" s="15">
        <f>IF('PLM001-Active'!I563="",'PLM001-Active'!H563,LEFT('PLM001-Active'!I563,3))</f>
        <v>0</v>
      </c>
      <c r="F598" s="28" t="e">
        <f>DATEVALUE('PLM001-Active'!M563)</f>
        <v>#VALUE!</v>
      </c>
      <c r="G598" s="29" t="e">
        <f>DATEVALUE('PLM001-Active'!N563)</f>
        <v>#VALUE!</v>
      </c>
      <c r="H598" s="16" t="e">
        <f t="shared" si="42"/>
        <v>#VALUE!</v>
      </c>
      <c r="I598" s="28" t="str">
        <f>IF(ISERROR(DATEVALUE('PLM001-Active'!R563)),"",DATEVALUE('PLM001-Active'!R563))</f>
        <v/>
      </c>
      <c r="J598" s="29" t="str">
        <f>IF(ISERROR(DATEVALUE('PLM001-Active'!S563)),"",DATEVALUE('PLM001-Active'!S563))</f>
        <v/>
      </c>
      <c r="K598" s="16" t="str">
        <f t="shared" si="43"/>
        <v/>
      </c>
      <c r="L598" s="49">
        <f>'PLM001-Active'!P563</f>
        <v>0</v>
      </c>
      <c r="M598" s="49">
        <f>'PLM001-Active'!U563</f>
        <v>0</v>
      </c>
      <c r="N598" s="49">
        <f>'PLM001-Active'!Q563</f>
        <v>0</v>
      </c>
      <c r="O598" s="94">
        <f>'PLM001-Active'!L563/100</f>
        <v>0</v>
      </c>
      <c r="P598" s="94" t="str">
        <f t="shared" si="44"/>
        <v/>
      </c>
      <c r="Q598" s="63" t="str">
        <f t="shared" ca="1" si="45"/>
        <v/>
      </c>
      <c r="R598" s="76"/>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row>
    <row r="599" spans="1:74" s="17" customFormat="1">
      <c r="A599" s="14">
        <v>60.100000000000499</v>
      </c>
      <c r="B599" s="14">
        <f>'PLM001-Active'!A564</f>
        <v>0</v>
      </c>
      <c r="C599" s="14">
        <f>'PLM001-Active'!B564</f>
        <v>0</v>
      </c>
      <c r="D599" s="95">
        <f>'PLM001-Active'!E564</f>
        <v>0</v>
      </c>
      <c r="E599" s="15">
        <f>IF('PLM001-Active'!I564="",'PLM001-Active'!H564,LEFT('PLM001-Active'!I564,3))</f>
        <v>0</v>
      </c>
      <c r="F599" s="28" t="e">
        <f>DATEVALUE('PLM001-Active'!M564)</f>
        <v>#VALUE!</v>
      </c>
      <c r="G599" s="29" t="e">
        <f>DATEVALUE('PLM001-Active'!N564)</f>
        <v>#VALUE!</v>
      </c>
      <c r="H599" s="16" t="e">
        <f t="shared" si="42"/>
        <v>#VALUE!</v>
      </c>
      <c r="I599" s="28" t="str">
        <f>IF(ISERROR(DATEVALUE('PLM001-Active'!R564)),"",DATEVALUE('PLM001-Active'!R564))</f>
        <v/>
      </c>
      <c r="J599" s="29" t="str">
        <f>IF(ISERROR(DATEVALUE('PLM001-Active'!S564)),"",DATEVALUE('PLM001-Active'!S564))</f>
        <v/>
      </c>
      <c r="K599" s="16" t="str">
        <f t="shared" si="43"/>
        <v/>
      </c>
      <c r="L599" s="49">
        <f>'PLM001-Active'!P564</f>
        <v>0</v>
      </c>
      <c r="M599" s="49">
        <f>'PLM001-Active'!U564</f>
        <v>0</v>
      </c>
      <c r="N599" s="49">
        <f>'PLM001-Active'!Q564</f>
        <v>0</v>
      </c>
      <c r="O599" s="94">
        <f>'PLM001-Active'!L564/100</f>
        <v>0</v>
      </c>
      <c r="P599" s="94" t="str">
        <f t="shared" si="44"/>
        <v/>
      </c>
      <c r="Q599" s="63" t="str">
        <f t="shared" ca="1" si="45"/>
        <v/>
      </c>
      <c r="R599" s="76"/>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row>
    <row r="600" spans="1:74" s="17" customFormat="1">
      <c r="A600" s="14">
        <v>60.2000000000005</v>
      </c>
      <c r="B600" s="14">
        <f>'PLM001-Active'!A565</f>
        <v>0</v>
      </c>
      <c r="C600" s="14">
        <f>'PLM001-Active'!B565</f>
        <v>0</v>
      </c>
      <c r="D600" s="95">
        <f>'PLM001-Active'!E565</f>
        <v>0</v>
      </c>
      <c r="E600" s="15">
        <f>IF('PLM001-Active'!I565="",'PLM001-Active'!H565,LEFT('PLM001-Active'!I565,3))</f>
        <v>0</v>
      </c>
      <c r="F600" s="28" t="e">
        <f>DATEVALUE('PLM001-Active'!M565)</f>
        <v>#VALUE!</v>
      </c>
      <c r="G600" s="29" t="e">
        <f>DATEVALUE('PLM001-Active'!N565)</f>
        <v>#VALUE!</v>
      </c>
      <c r="H600" s="16" t="e">
        <f t="shared" si="42"/>
        <v>#VALUE!</v>
      </c>
      <c r="I600" s="28" t="str">
        <f>IF(ISERROR(DATEVALUE('PLM001-Active'!R565)),"",DATEVALUE('PLM001-Active'!R565))</f>
        <v/>
      </c>
      <c r="J600" s="29" t="str">
        <f>IF(ISERROR(DATEVALUE('PLM001-Active'!S565)),"",DATEVALUE('PLM001-Active'!S565))</f>
        <v/>
      </c>
      <c r="K600" s="16" t="str">
        <f t="shared" si="43"/>
        <v/>
      </c>
      <c r="L600" s="49">
        <f>'PLM001-Active'!P565</f>
        <v>0</v>
      </c>
      <c r="M600" s="49">
        <f>'PLM001-Active'!U565</f>
        <v>0</v>
      </c>
      <c r="N600" s="49">
        <f>'PLM001-Active'!Q565</f>
        <v>0</v>
      </c>
      <c r="O600" s="94">
        <f>'PLM001-Active'!L565/100</f>
        <v>0</v>
      </c>
      <c r="P600" s="94" t="str">
        <f t="shared" si="44"/>
        <v/>
      </c>
      <c r="Q600" s="63" t="str">
        <f t="shared" ca="1" si="45"/>
        <v/>
      </c>
      <c r="R600" s="76"/>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row>
    <row r="601" spans="1:74" s="17" customFormat="1">
      <c r="A601" s="14">
        <v>60.300000000000502</v>
      </c>
      <c r="B601" s="14">
        <f>'PLM001-Active'!A566</f>
        <v>0</v>
      </c>
      <c r="C601" s="14">
        <f>'PLM001-Active'!B566</f>
        <v>0</v>
      </c>
      <c r="D601" s="95">
        <f>'PLM001-Active'!E566</f>
        <v>0</v>
      </c>
      <c r="E601" s="15">
        <f>IF('PLM001-Active'!I566="",'PLM001-Active'!H566,LEFT('PLM001-Active'!I566,3))</f>
        <v>0</v>
      </c>
      <c r="F601" s="28" t="e">
        <f>DATEVALUE('PLM001-Active'!M566)</f>
        <v>#VALUE!</v>
      </c>
      <c r="G601" s="29" t="e">
        <f>DATEVALUE('PLM001-Active'!N566)</f>
        <v>#VALUE!</v>
      </c>
      <c r="H601" s="16" t="e">
        <f t="shared" si="42"/>
        <v>#VALUE!</v>
      </c>
      <c r="I601" s="28" t="str">
        <f>IF(ISERROR(DATEVALUE('PLM001-Active'!R566)),"",DATEVALUE('PLM001-Active'!R566))</f>
        <v/>
      </c>
      <c r="J601" s="29" t="str">
        <f>IF(ISERROR(DATEVALUE('PLM001-Active'!S566)),"",DATEVALUE('PLM001-Active'!S566))</f>
        <v/>
      </c>
      <c r="K601" s="16" t="str">
        <f t="shared" si="43"/>
        <v/>
      </c>
      <c r="L601" s="49">
        <f>'PLM001-Active'!P566</f>
        <v>0</v>
      </c>
      <c r="M601" s="49">
        <f>'PLM001-Active'!U566</f>
        <v>0</v>
      </c>
      <c r="N601" s="49">
        <f>'PLM001-Active'!Q566</f>
        <v>0</v>
      </c>
      <c r="O601" s="94">
        <f>'PLM001-Active'!L566/100</f>
        <v>0</v>
      </c>
      <c r="P601" s="94" t="str">
        <f t="shared" si="44"/>
        <v/>
      </c>
      <c r="Q601" s="63" t="str">
        <f t="shared" ca="1" si="45"/>
        <v/>
      </c>
      <c r="R601" s="76"/>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row>
    <row r="602" spans="1:74" s="17" customFormat="1">
      <c r="A602" s="14">
        <v>60.400000000000503</v>
      </c>
      <c r="B602" s="14">
        <f>'PLM001-Active'!A567</f>
        <v>0</v>
      </c>
      <c r="C602" s="14">
        <f>'PLM001-Active'!B567</f>
        <v>0</v>
      </c>
      <c r="D602" s="95">
        <f>'PLM001-Active'!E567</f>
        <v>0</v>
      </c>
      <c r="E602" s="15">
        <f>IF('PLM001-Active'!I567="",'PLM001-Active'!H567,LEFT('PLM001-Active'!I567,3))</f>
        <v>0</v>
      </c>
      <c r="F602" s="28" t="e">
        <f>DATEVALUE('PLM001-Active'!M567)</f>
        <v>#VALUE!</v>
      </c>
      <c r="G602" s="29" t="e">
        <f>DATEVALUE('PLM001-Active'!N567)</f>
        <v>#VALUE!</v>
      </c>
      <c r="H602" s="16" t="e">
        <f t="shared" si="42"/>
        <v>#VALUE!</v>
      </c>
      <c r="I602" s="28" t="str">
        <f>IF(ISERROR(DATEVALUE('PLM001-Active'!R567)),"",DATEVALUE('PLM001-Active'!R567))</f>
        <v/>
      </c>
      <c r="J602" s="29" t="str">
        <f>IF(ISERROR(DATEVALUE('PLM001-Active'!S567)),"",DATEVALUE('PLM001-Active'!S567))</f>
        <v/>
      </c>
      <c r="K602" s="16" t="str">
        <f t="shared" si="43"/>
        <v/>
      </c>
      <c r="L602" s="49">
        <f>'PLM001-Active'!P567</f>
        <v>0</v>
      </c>
      <c r="M602" s="49">
        <f>'PLM001-Active'!U567</f>
        <v>0</v>
      </c>
      <c r="N602" s="49">
        <f>'PLM001-Active'!Q567</f>
        <v>0</v>
      </c>
      <c r="O602" s="94">
        <f>'PLM001-Active'!L567/100</f>
        <v>0</v>
      </c>
      <c r="P602" s="94" t="str">
        <f t="shared" si="44"/>
        <v/>
      </c>
      <c r="Q602" s="63" t="str">
        <f t="shared" ca="1" si="45"/>
        <v/>
      </c>
      <c r="R602" s="76"/>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row>
    <row r="603" spans="1:74" s="17" customFormat="1">
      <c r="A603" s="14">
        <v>60.500000000000497</v>
      </c>
      <c r="B603" s="14">
        <f>'PLM001-Active'!A568</f>
        <v>0</v>
      </c>
      <c r="C603" s="14">
        <f>'PLM001-Active'!B568</f>
        <v>0</v>
      </c>
      <c r="D603" s="95">
        <f>'PLM001-Active'!E568</f>
        <v>0</v>
      </c>
      <c r="E603" s="15">
        <f>IF('PLM001-Active'!I568="",'PLM001-Active'!H568,LEFT('PLM001-Active'!I568,3))</f>
        <v>0</v>
      </c>
      <c r="F603" s="28" t="e">
        <f>DATEVALUE('PLM001-Active'!M568)</f>
        <v>#VALUE!</v>
      </c>
      <c r="G603" s="29" t="e">
        <f>DATEVALUE('PLM001-Active'!N568)</f>
        <v>#VALUE!</v>
      </c>
      <c r="H603" s="16" t="e">
        <f t="shared" si="42"/>
        <v>#VALUE!</v>
      </c>
      <c r="I603" s="28" t="str">
        <f>IF(ISERROR(DATEVALUE('PLM001-Active'!R568)),"",DATEVALUE('PLM001-Active'!R568))</f>
        <v/>
      </c>
      <c r="J603" s="29" t="str">
        <f>IF(ISERROR(DATEVALUE('PLM001-Active'!S568)),"",DATEVALUE('PLM001-Active'!S568))</f>
        <v/>
      </c>
      <c r="K603" s="16" t="str">
        <f t="shared" si="43"/>
        <v/>
      </c>
      <c r="L603" s="49">
        <f>'PLM001-Active'!P568</f>
        <v>0</v>
      </c>
      <c r="M603" s="49">
        <f>'PLM001-Active'!U568</f>
        <v>0</v>
      </c>
      <c r="N603" s="49">
        <f>'PLM001-Active'!Q568</f>
        <v>0</v>
      </c>
      <c r="O603" s="94">
        <f>'PLM001-Active'!L568/100</f>
        <v>0</v>
      </c>
      <c r="P603" s="94" t="str">
        <f t="shared" si="44"/>
        <v/>
      </c>
      <c r="Q603" s="63" t="str">
        <f t="shared" ca="1" si="45"/>
        <v/>
      </c>
      <c r="R603" s="76"/>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row>
    <row r="604" spans="1:74" s="17" customFormat="1">
      <c r="A604" s="14">
        <v>60.600000000000499</v>
      </c>
      <c r="B604" s="14">
        <f>'PLM001-Active'!A569</f>
        <v>0</v>
      </c>
      <c r="C604" s="14">
        <f>'PLM001-Active'!B569</f>
        <v>0</v>
      </c>
      <c r="D604" s="95">
        <f>'PLM001-Active'!E569</f>
        <v>0</v>
      </c>
      <c r="E604" s="15">
        <f>IF('PLM001-Active'!I569="",'PLM001-Active'!H569,LEFT('PLM001-Active'!I569,3))</f>
        <v>0</v>
      </c>
      <c r="F604" s="28" t="e">
        <f>DATEVALUE('PLM001-Active'!M569)</f>
        <v>#VALUE!</v>
      </c>
      <c r="G604" s="29" t="e">
        <f>DATEVALUE('PLM001-Active'!N569)</f>
        <v>#VALUE!</v>
      </c>
      <c r="H604" s="16" t="e">
        <f t="shared" si="42"/>
        <v>#VALUE!</v>
      </c>
      <c r="I604" s="28" t="str">
        <f>IF(ISERROR(DATEVALUE('PLM001-Active'!R569)),"",DATEVALUE('PLM001-Active'!R569))</f>
        <v/>
      </c>
      <c r="J604" s="29" t="str">
        <f>IF(ISERROR(DATEVALUE('PLM001-Active'!S569)),"",DATEVALUE('PLM001-Active'!S569))</f>
        <v/>
      </c>
      <c r="K604" s="16" t="str">
        <f t="shared" si="43"/>
        <v/>
      </c>
      <c r="L604" s="49">
        <f>'PLM001-Active'!P569</f>
        <v>0</v>
      </c>
      <c r="M604" s="49">
        <f>'PLM001-Active'!U569</f>
        <v>0</v>
      </c>
      <c r="N604" s="49">
        <f>'PLM001-Active'!Q569</f>
        <v>0</v>
      </c>
      <c r="O604" s="94">
        <f>'PLM001-Active'!L569/100</f>
        <v>0</v>
      </c>
      <c r="P604" s="94" t="str">
        <f t="shared" si="44"/>
        <v/>
      </c>
      <c r="Q604" s="63" t="str">
        <f t="shared" ca="1" si="45"/>
        <v/>
      </c>
      <c r="R604" s="76"/>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row>
    <row r="605" spans="1:74" s="17" customFormat="1">
      <c r="A605" s="14">
        <v>60.7000000000005</v>
      </c>
      <c r="B605" s="14">
        <f>'PLM001-Active'!A570</f>
        <v>0</v>
      </c>
      <c r="C605" s="14">
        <f>'PLM001-Active'!B570</f>
        <v>0</v>
      </c>
      <c r="D605" s="95">
        <f>'PLM001-Active'!E570</f>
        <v>0</v>
      </c>
      <c r="E605" s="15">
        <f>IF('PLM001-Active'!I570="",'PLM001-Active'!H570,LEFT('PLM001-Active'!I570,3))</f>
        <v>0</v>
      </c>
      <c r="F605" s="28" t="e">
        <f>DATEVALUE('PLM001-Active'!M570)</f>
        <v>#VALUE!</v>
      </c>
      <c r="G605" s="29" t="e">
        <f>DATEVALUE('PLM001-Active'!N570)</f>
        <v>#VALUE!</v>
      </c>
      <c r="H605" s="16" t="e">
        <f t="shared" si="42"/>
        <v>#VALUE!</v>
      </c>
      <c r="I605" s="28" t="str">
        <f>IF(ISERROR(DATEVALUE('PLM001-Active'!R570)),"",DATEVALUE('PLM001-Active'!R570))</f>
        <v/>
      </c>
      <c r="J605" s="29" t="str">
        <f>IF(ISERROR(DATEVALUE('PLM001-Active'!S570)),"",DATEVALUE('PLM001-Active'!S570))</f>
        <v/>
      </c>
      <c r="K605" s="16" t="str">
        <f t="shared" si="43"/>
        <v/>
      </c>
      <c r="L605" s="49">
        <f>'PLM001-Active'!P570</f>
        <v>0</v>
      </c>
      <c r="M605" s="49">
        <f>'PLM001-Active'!U570</f>
        <v>0</v>
      </c>
      <c r="N605" s="49">
        <f>'PLM001-Active'!Q570</f>
        <v>0</v>
      </c>
      <c r="O605" s="94">
        <f>'PLM001-Active'!L570/100</f>
        <v>0</v>
      </c>
      <c r="P605" s="94" t="str">
        <f t="shared" si="44"/>
        <v/>
      </c>
      <c r="Q605" s="63" t="str">
        <f t="shared" ca="1" si="45"/>
        <v/>
      </c>
      <c r="R605" s="76"/>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row>
    <row r="606" spans="1:74" s="17" customFormat="1">
      <c r="A606" s="14">
        <v>60.800000000000502</v>
      </c>
      <c r="B606" s="14">
        <f>'PLM001-Active'!A571</f>
        <v>0</v>
      </c>
      <c r="C606" s="14">
        <f>'PLM001-Active'!B571</f>
        <v>0</v>
      </c>
      <c r="D606" s="95">
        <f>'PLM001-Active'!E571</f>
        <v>0</v>
      </c>
      <c r="E606" s="15">
        <f>IF('PLM001-Active'!I571="",'PLM001-Active'!H571,LEFT('PLM001-Active'!I571,3))</f>
        <v>0</v>
      </c>
      <c r="F606" s="28" t="e">
        <f>DATEVALUE('PLM001-Active'!M571)</f>
        <v>#VALUE!</v>
      </c>
      <c r="G606" s="29" t="e">
        <f>DATEVALUE('PLM001-Active'!N571)</f>
        <v>#VALUE!</v>
      </c>
      <c r="H606" s="16" t="e">
        <f t="shared" si="42"/>
        <v>#VALUE!</v>
      </c>
      <c r="I606" s="28" t="str">
        <f>IF(ISERROR(DATEVALUE('PLM001-Active'!R571)),"",DATEVALUE('PLM001-Active'!R571))</f>
        <v/>
      </c>
      <c r="J606" s="29" t="str">
        <f>IF(ISERROR(DATEVALUE('PLM001-Active'!S571)),"",DATEVALUE('PLM001-Active'!S571))</f>
        <v/>
      </c>
      <c r="K606" s="16" t="str">
        <f t="shared" si="43"/>
        <v/>
      </c>
      <c r="L606" s="49">
        <f>'PLM001-Active'!P571</f>
        <v>0</v>
      </c>
      <c r="M606" s="49">
        <f>'PLM001-Active'!U571</f>
        <v>0</v>
      </c>
      <c r="N606" s="49">
        <f>'PLM001-Active'!Q571</f>
        <v>0</v>
      </c>
      <c r="O606" s="94">
        <f>'PLM001-Active'!L571/100</f>
        <v>0</v>
      </c>
      <c r="P606" s="94" t="str">
        <f t="shared" si="44"/>
        <v/>
      </c>
      <c r="Q606" s="63" t="str">
        <f t="shared" ca="1" si="45"/>
        <v/>
      </c>
      <c r="R606" s="76"/>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row>
    <row r="607" spans="1:74" s="17" customFormat="1">
      <c r="A607" s="14">
        <v>60.900000000000503</v>
      </c>
      <c r="B607" s="14">
        <f>'PLM001-Active'!A572</f>
        <v>0</v>
      </c>
      <c r="C607" s="14">
        <f>'PLM001-Active'!B572</f>
        <v>0</v>
      </c>
      <c r="D607" s="95">
        <f>'PLM001-Active'!E572</f>
        <v>0</v>
      </c>
      <c r="E607" s="15">
        <f>IF('PLM001-Active'!I572="",'PLM001-Active'!H572,LEFT('PLM001-Active'!I572,3))</f>
        <v>0</v>
      </c>
      <c r="F607" s="28" t="e">
        <f>DATEVALUE('PLM001-Active'!M572)</f>
        <v>#VALUE!</v>
      </c>
      <c r="G607" s="29" t="e">
        <f>DATEVALUE('PLM001-Active'!N572)</f>
        <v>#VALUE!</v>
      </c>
      <c r="H607" s="16" t="e">
        <f t="shared" si="42"/>
        <v>#VALUE!</v>
      </c>
      <c r="I607" s="28" t="str">
        <f>IF(ISERROR(DATEVALUE('PLM001-Active'!R572)),"",DATEVALUE('PLM001-Active'!R572))</f>
        <v/>
      </c>
      <c r="J607" s="29" t="str">
        <f>IF(ISERROR(DATEVALUE('PLM001-Active'!S572)),"",DATEVALUE('PLM001-Active'!S572))</f>
        <v/>
      </c>
      <c r="K607" s="16" t="str">
        <f t="shared" si="43"/>
        <v/>
      </c>
      <c r="L607" s="49">
        <f>'PLM001-Active'!P572</f>
        <v>0</v>
      </c>
      <c r="M607" s="49">
        <f>'PLM001-Active'!U572</f>
        <v>0</v>
      </c>
      <c r="N607" s="49">
        <f>'PLM001-Active'!Q572</f>
        <v>0</v>
      </c>
      <c r="O607" s="94">
        <f>'PLM001-Active'!L572/100</f>
        <v>0</v>
      </c>
      <c r="P607" s="94" t="str">
        <f t="shared" si="44"/>
        <v/>
      </c>
      <c r="Q607" s="63" t="str">
        <f t="shared" ca="1" si="45"/>
        <v/>
      </c>
      <c r="R607" s="76"/>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row>
    <row r="608" spans="1:74" s="17" customFormat="1">
      <c r="A608" s="14">
        <v>61.000000000000497</v>
      </c>
      <c r="B608" s="14">
        <f>'PLM001-Active'!A573</f>
        <v>0</v>
      </c>
      <c r="C608" s="14">
        <f>'PLM001-Active'!B573</f>
        <v>0</v>
      </c>
      <c r="D608" s="95">
        <f>'PLM001-Active'!E573</f>
        <v>0</v>
      </c>
      <c r="E608" s="15">
        <f>IF('PLM001-Active'!I573="",'PLM001-Active'!H573,LEFT('PLM001-Active'!I573,3))</f>
        <v>0</v>
      </c>
      <c r="F608" s="28" t="e">
        <f>DATEVALUE('PLM001-Active'!M573)</f>
        <v>#VALUE!</v>
      </c>
      <c r="G608" s="29" t="e">
        <f>DATEVALUE('PLM001-Active'!N573)</f>
        <v>#VALUE!</v>
      </c>
      <c r="H608" s="16" t="e">
        <f t="shared" si="42"/>
        <v>#VALUE!</v>
      </c>
      <c r="I608" s="28" t="str">
        <f>IF(ISERROR(DATEVALUE('PLM001-Active'!R573)),"",DATEVALUE('PLM001-Active'!R573))</f>
        <v/>
      </c>
      <c r="J608" s="29" t="str">
        <f>IF(ISERROR(DATEVALUE('PLM001-Active'!S573)),"",DATEVALUE('PLM001-Active'!S573))</f>
        <v/>
      </c>
      <c r="K608" s="16" t="str">
        <f t="shared" si="43"/>
        <v/>
      </c>
      <c r="L608" s="49">
        <f>'PLM001-Active'!P573</f>
        <v>0</v>
      </c>
      <c r="M608" s="49">
        <f>'PLM001-Active'!U573</f>
        <v>0</v>
      </c>
      <c r="N608" s="49">
        <f>'PLM001-Active'!Q573</f>
        <v>0</v>
      </c>
      <c r="O608" s="94">
        <f>'PLM001-Active'!L573/100</f>
        <v>0</v>
      </c>
      <c r="P608" s="94" t="str">
        <f t="shared" si="44"/>
        <v/>
      </c>
      <c r="Q608" s="63" t="str">
        <f t="shared" ca="1" si="45"/>
        <v/>
      </c>
      <c r="R608" s="76"/>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row>
    <row r="609" spans="1:74" s="17" customFormat="1">
      <c r="A609" s="14">
        <v>61.100000000000499</v>
      </c>
      <c r="B609" s="14" t="e">
        <f>'PLM001-Active'!#REF!</f>
        <v>#REF!</v>
      </c>
      <c r="C609" s="14" t="e">
        <f>'PLM001-Active'!#REF!</f>
        <v>#REF!</v>
      </c>
      <c r="D609" s="95" t="e">
        <f>'PLM001-Active'!#REF!</f>
        <v>#REF!</v>
      </c>
      <c r="E609" s="15" t="e">
        <f>IF('PLM001-Active'!#REF!="",'PLM001-Active'!#REF!,LEFT('PLM001-Active'!#REF!,3))</f>
        <v>#REF!</v>
      </c>
      <c r="F609" s="28" t="e">
        <f>DATEVALUE('PLM001-Active'!#REF!)</f>
        <v>#REF!</v>
      </c>
      <c r="G609" s="29" t="e">
        <f>DATEVALUE('PLM001-Active'!#REF!)</f>
        <v>#REF!</v>
      </c>
      <c r="H609" s="16" t="e">
        <f t="shared" si="42"/>
        <v>#REF!</v>
      </c>
      <c r="I609" s="28" t="str">
        <f>IF(ISERROR(DATEVALUE('PLM001-Active'!#REF!)),"",DATEVALUE('PLM001-Active'!#REF!))</f>
        <v/>
      </c>
      <c r="J609" s="29" t="str">
        <f>IF(ISERROR(DATEVALUE('PLM001-Active'!#REF!)),"",DATEVALUE('PLM001-Active'!#REF!))</f>
        <v/>
      </c>
      <c r="K609" s="16" t="str">
        <f t="shared" si="43"/>
        <v/>
      </c>
      <c r="L609" s="49" t="e">
        <f>'PLM001-Active'!#REF!</f>
        <v>#REF!</v>
      </c>
      <c r="M609" s="49" t="e">
        <f>'PLM001-Active'!#REF!</f>
        <v>#REF!</v>
      </c>
      <c r="N609" s="49" t="e">
        <f>'PLM001-Active'!#REF!</f>
        <v>#REF!</v>
      </c>
      <c r="O609" s="94" t="e">
        <f>'PLM001-Active'!#REF!/100</f>
        <v>#REF!</v>
      </c>
      <c r="P609" s="94" t="e">
        <f t="shared" si="44"/>
        <v>#REF!</v>
      </c>
      <c r="Q609" s="63" t="str">
        <f t="shared" ca="1" si="45"/>
        <v/>
      </c>
      <c r="R609" s="76"/>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row>
    <row r="610" spans="1:74" s="17" customFormat="1">
      <c r="A610" s="14">
        <v>61.2000000000005</v>
      </c>
      <c r="B610" s="14" t="e">
        <f>'PLM001-Active'!#REF!</f>
        <v>#REF!</v>
      </c>
      <c r="C610" s="14" t="e">
        <f>'PLM001-Active'!#REF!</f>
        <v>#REF!</v>
      </c>
      <c r="D610" s="95" t="e">
        <f>'PLM001-Active'!#REF!</f>
        <v>#REF!</v>
      </c>
      <c r="E610" s="15" t="e">
        <f>IF('PLM001-Active'!#REF!="",'PLM001-Active'!#REF!,LEFT('PLM001-Active'!#REF!,3))</f>
        <v>#REF!</v>
      </c>
      <c r="F610" s="28" t="e">
        <f>DATEVALUE('PLM001-Active'!#REF!)</f>
        <v>#REF!</v>
      </c>
      <c r="G610" s="29" t="e">
        <f>DATEVALUE('PLM001-Active'!#REF!)</f>
        <v>#REF!</v>
      </c>
      <c r="H610" s="16" t="e">
        <f t="shared" si="42"/>
        <v>#REF!</v>
      </c>
      <c r="I610" s="28" t="str">
        <f>IF(ISERROR(DATEVALUE('PLM001-Active'!#REF!)),"",DATEVALUE('PLM001-Active'!#REF!))</f>
        <v/>
      </c>
      <c r="J610" s="29" t="str">
        <f>IF(ISERROR(DATEVALUE('PLM001-Active'!#REF!)),"",DATEVALUE('PLM001-Active'!#REF!))</f>
        <v/>
      </c>
      <c r="K610" s="16" t="str">
        <f t="shared" si="43"/>
        <v/>
      </c>
      <c r="L610" s="49" t="e">
        <f>'PLM001-Active'!#REF!</f>
        <v>#REF!</v>
      </c>
      <c r="M610" s="49" t="e">
        <f>'PLM001-Active'!#REF!</f>
        <v>#REF!</v>
      </c>
      <c r="N610" s="49" t="e">
        <f>'PLM001-Active'!#REF!</f>
        <v>#REF!</v>
      </c>
      <c r="O610" s="94" t="e">
        <f>'PLM001-Active'!#REF!/100</f>
        <v>#REF!</v>
      </c>
      <c r="P610" s="94" t="e">
        <f t="shared" si="44"/>
        <v>#REF!</v>
      </c>
      <c r="Q610" s="63" t="str">
        <f t="shared" ca="1" si="45"/>
        <v/>
      </c>
      <c r="R610" s="76"/>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row>
    <row r="611" spans="1:74" s="17" customFormat="1">
      <c r="A611" s="14">
        <v>61.300000000000502</v>
      </c>
      <c r="B611" s="14" t="e">
        <f>'PLM001-Active'!#REF!</f>
        <v>#REF!</v>
      </c>
      <c r="C611" s="14" t="e">
        <f>'PLM001-Active'!#REF!</f>
        <v>#REF!</v>
      </c>
      <c r="D611" s="95" t="e">
        <f>'PLM001-Active'!#REF!</f>
        <v>#REF!</v>
      </c>
      <c r="E611" s="15" t="e">
        <f>IF('PLM001-Active'!#REF!="",'PLM001-Active'!#REF!,LEFT('PLM001-Active'!#REF!,3))</f>
        <v>#REF!</v>
      </c>
      <c r="F611" s="28" t="e">
        <f>DATEVALUE('PLM001-Active'!#REF!)</f>
        <v>#REF!</v>
      </c>
      <c r="G611" s="29" t="e">
        <f>DATEVALUE('PLM001-Active'!#REF!)</f>
        <v>#REF!</v>
      </c>
      <c r="H611" s="16" t="e">
        <f t="shared" si="42"/>
        <v>#REF!</v>
      </c>
      <c r="I611" s="28" t="str">
        <f>IF(ISERROR(DATEVALUE('PLM001-Active'!#REF!)),"",DATEVALUE('PLM001-Active'!#REF!))</f>
        <v/>
      </c>
      <c r="J611" s="29" t="str">
        <f>IF(ISERROR(DATEVALUE('PLM001-Active'!#REF!)),"",DATEVALUE('PLM001-Active'!#REF!))</f>
        <v/>
      </c>
      <c r="K611" s="16" t="str">
        <f t="shared" si="43"/>
        <v/>
      </c>
      <c r="L611" s="49" t="e">
        <f>'PLM001-Active'!#REF!</f>
        <v>#REF!</v>
      </c>
      <c r="M611" s="49" t="e">
        <f>'PLM001-Active'!#REF!</f>
        <v>#REF!</v>
      </c>
      <c r="N611" s="49" t="e">
        <f>'PLM001-Active'!#REF!</f>
        <v>#REF!</v>
      </c>
      <c r="O611" s="94" t="e">
        <f>'PLM001-Active'!#REF!/100</f>
        <v>#REF!</v>
      </c>
      <c r="P611" s="94" t="e">
        <f t="shared" si="44"/>
        <v>#REF!</v>
      </c>
      <c r="Q611" s="63" t="str">
        <f t="shared" ca="1" si="45"/>
        <v/>
      </c>
      <c r="R611" s="76"/>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row>
    <row r="612" spans="1:74" s="17" customFormat="1">
      <c r="A612" s="14">
        <v>61.400000000000503</v>
      </c>
      <c r="B612" s="14" t="e">
        <f>'PLM001-Active'!#REF!</f>
        <v>#REF!</v>
      </c>
      <c r="C612" s="14" t="e">
        <f>'PLM001-Active'!#REF!</f>
        <v>#REF!</v>
      </c>
      <c r="D612" s="95" t="e">
        <f>'PLM001-Active'!#REF!</f>
        <v>#REF!</v>
      </c>
      <c r="E612" s="15" t="e">
        <f>IF('PLM001-Active'!#REF!="",'PLM001-Active'!#REF!,LEFT('PLM001-Active'!#REF!,3))</f>
        <v>#REF!</v>
      </c>
      <c r="F612" s="28" t="e">
        <f>DATEVALUE('PLM001-Active'!#REF!)</f>
        <v>#REF!</v>
      </c>
      <c r="G612" s="29" t="e">
        <f>DATEVALUE('PLM001-Active'!#REF!)</f>
        <v>#REF!</v>
      </c>
      <c r="H612" s="16" t="e">
        <f t="shared" si="42"/>
        <v>#REF!</v>
      </c>
      <c r="I612" s="28" t="str">
        <f>IF(ISERROR(DATEVALUE('PLM001-Active'!#REF!)),"",DATEVALUE('PLM001-Active'!#REF!))</f>
        <v/>
      </c>
      <c r="J612" s="29" t="str">
        <f>IF(ISERROR(DATEVALUE('PLM001-Active'!#REF!)),"",DATEVALUE('PLM001-Active'!#REF!))</f>
        <v/>
      </c>
      <c r="K612" s="16" t="str">
        <f t="shared" si="43"/>
        <v/>
      </c>
      <c r="L612" s="49" t="e">
        <f>'PLM001-Active'!#REF!</f>
        <v>#REF!</v>
      </c>
      <c r="M612" s="49" t="e">
        <f>'PLM001-Active'!#REF!</f>
        <v>#REF!</v>
      </c>
      <c r="N612" s="49" t="e">
        <f>'PLM001-Active'!#REF!</f>
        <v>#REF!</v>
      </c>
      <c r="O612" s="94" t="e">
        <f>'PLM001-Active'!#REF!/100</f>
        <v>#REF!</v>
      </c>
      <c r="P612" s="94" t="e">
        <f t="shared" si="44"/>
        <v>#REF!</v>
      </c>
      <c r="Q612" s="63" t="str">
        <f t="shared" ca="1" si="45"/>
        <v/>
      </c>
      <c r="R612" s="76"/>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row>
    <row r="613" spans="1:74" s="17" customFormat="1">
      <c r="A613" s="14">
        <v>61.500000000000497</v>
      </c>
      <c r="B613" s="14" t="e">
        <f>'PLM001-Active'!#REF!</f>
        <v>#REF!</v>
      </c>
      <c r="C613" s="14" t="e">
        <f>'PLM001-Active'!#REF!</f>
        <v>#REF!</v>
      </c>
      <c r="D613" s="95" t="e">
        <f>'PLM001-Active'!#REF!</f>
        <v>#REF!</v>
      </c>
      <c r="E613" s="15" t="e">
        <f>IF('PLM001-Active'!#REF!="",'PLM001-Active'!#REF!,LEFT('PLM001-Active'!#REF!,3))</f>
        <v>#REF!</v>
      </c>
      <c r="F613" s="28" t="e">
        <f>DATEVALUE('PLM001-Active'!#REF!)</f>
        <v>#REF!</v>
      </c>
      <c r="G613" s="29" t="e">
        <f>DATEVALUE('PLM001-Active'!#REF!)</f>
        <v>#REF!</v>
      </c>
      <c r="H613" s="16" t="e">
        <f t="shared" si="42"/>
        <v>#REF!</v>
      </c>
      <c r="I613" s="28" t="str">
        <f>IF(ISERROR(DATEVALUE('PLM001-Active'!#REF!)),"",DATEVALUE('PLM001-Active'!#REF!))</f>
        <v/>
      </c>
      <c r="J613" s="29" t="str">
        <f>IF(ISERROR(DATEVALUE('PLM001-Active'!#REF!)),"",DATEVALUE('PLM001-Active'!#REF!))</f>
        <v/>
      </c>
      <c r="K613" s="16" t="str">
        <f t="shared" si="43"/>
        <v/>
      </c>
      <c r="L613" s="49" t="e">
        <f>'PLM001-Active'!#REF!</f>
        <v>#REF!</v>
      </c>
      <c r="M613" s="49" t="e">
        <f>'PLM001-Active'!#REF!</f>
        <v>#REF!</v>
      </c>
      <c r="N613" s="49" t="e">
        <f>'PLM001-Active'!#REF!</f>
        <v>#REF!</v>
      </c>
      <c r="O613" s="94" t="e">
        <f>'PLM001-Active'!#REF!/100</f>
        <v>#REF!</v>
      </c>
      <c r="P613" s="94" t="e">
        <f t="shared" si="44"/>
        <v>#REF!</v>
      </c>
      <c r="Q613" s="63" t="str">
        <f t="shared" ca="1" si="45"/>
        <v/>
      </c>
      <c r="R613" s="76"/>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row>
    <row r="614" spans="1:74" s="17" customFormat="1">
      <c r="A614" s="14">
        <v>61.600000000000499</v>
      </c>
      <c r="B614" s="14" t="e">
        <f>'PLM001-Active'!#REF!</f>
        <v>#REF!</v>
      </c>
      <c r="C614" s="14" t="e">
        <f>'PLM001-Active'!#REF!</f>
        <v>#REF!</v>
      </c>
      <c r="D614" s="95" t="e">
        <f>'PLM001-Active'!#REF!</f>
        <v>#REF!</v>
      </c>
      <c r="E614" s="15" t="e">
        <f>IF('PLM001-Active'!#REF!="",'PLM001-Active'!#REF!,LEFT('PLM001-Active'!#REF!,3))</f>
        <v>#REF!</v>
      </c>
      <c r="F614" s="28" t="e">
        <f>DATEVALUE('PLM001-Active'!#REF!)</f>
        <v>#REF!</v>
      </c>
      <c r="G614" s="29" t="e">
        <f>DATEVALUE('PLM001-Active'!#REF!)</f>
        <v>#REF!</v>
      </c>
      <c r="H614" s="16" t="e">
        <f t="shared" si="42"/>
        <v>#REF!</v>
      </c>
      <c r="I614" s="28" t="str">
        <f>IF(ISERROR(DATEVALUE('PLM001-Active'!#REF!)),"",DATEVALUE('PLM001-Active'!#REF!))</f>
        <v/>
      </c>
      <c r="J614" s="29" t="str">
        <f>IF(ISERROR(DATEVALUE('PLM001-Active'!#REF!)),"",DATEVALUE('PLM001-Active'!#REF!))</f>
        <v/>
      </c>
      <c r="K614" s="16" t="str">
        <f t="shared" si="43"/>
        <v/>
      </c>
      <c r="L614" s="49" t="e">
        <f>'PLM001-Active'!#REF!</f>
        <v>#REF!</v>
      </c>
      <c r="M614" s="49" t="e">
        <f>'PLM001-Active'!#REF!</f>
        <v>#REF!</v>
      </c>
      <c r="N614" s="49" t="e">
        <f>'PLM001-Active'!#REF!</f>
        <v>#REF!</v>
      </c>
      <c r="O614" s="94" t="e">
        <f>'PLM001-Active'!#REF!/100</f>
        <v>#REF!</v>
      </c>
      <c r="P614" s="94" t="e">
        <f t="shared" si="44"/>
        <v>#REF!</v>
      </c>
      <c r="Q614" s="63" t="str">
        <f t="shared" ca="1" si="45"/>
        <v/>
      </c>
      <c r="R614" s="76"/>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row>
    <row r="615" spans="1:74" s="17" customFormat="1">
      <c r="A615" s="14">
        <v>61.7000000000005</v>
      </c>
      <c r="B615" s="14" t="e">
        <f>'PLM001-Active'!#REF!</f>
        <v>#REF!</v>
      </c>
      <c r="C615" s="14" t="e">
        <f>'PLM001-Active'!#REF!</f>
        <v>#REF!</v>
      </c>
      <c r="D615" s="95" t="e">
        <f>'PLM001-Active'!#REF!</f>
        <v>#REF!</v>
      </c>
      <c r="E615" s="15" t="e">
        <f>IF('PLM001-Active'!#REF!="",'PLM001-Active'!#REF!,LEFT('PLM001-Active'!#REF!,3))</f>
        <v>#REF!</v>
      </c>
      <c r="F615" s="28" t="e">
        <f>DATEVALUE('PLM001-Active'!#REF!)</f>
        <v>#REF!</v>
      </c>
      <c r="G615" s="29" t="e">
        <f>DATEVALUE('PLM001-Active'!#REF!)</f>
        <v>#REF!</v>
      </c>
      <c r="H615" s="16" t="e">
        <f t="shared" si="42"/>
        <v>#REF!</v>
      </c>
      <c r="I615" s="28" t="str">
        <f>IF(ISERROR(DATEVALUE('PLM001-Active'!#REF!)),"",DATEVALUE('PLM001-Active'!#REF!))</f>
        <v/>
      </c>
      <c r="J615" s="29" t="str">
        <f>IF(ISERROR(DATEVALUE('PLM001-Active'!#REF!)),"",DATEVALUE('PLM001-Active'!#REF!))</f>
        <v/>
      </c>
      <c r="K615" s="16" t="str">
        <f t="shared" si="43"/>
        <v/>
      </c>
      <c r="L615" s="49" t="e">
        <f>'PLM001-Active'!#REF!</f>
        <v>#REF!</v>
      </c>
      <c r="M615" s="49" t="e">
        <f>'PLM001-Active'!#REF!</f>
        <v>#REF!</v>
      </c>
      <c r="N615" s="49" t="e">
        <f>'PLM001-Active'!#REF!</f>
        <v>#REF!</v>
      </c>
      <c r="O615" s="94" t="e">
        <f>'PLM001-Active'!#REF!/100</f>
        <v>#REF!</v>
      </c>
      <c r="P615" s="94" t="e">
        <f t="shared" si="44"/>
        <v>#REF!</v>
      </c>
      <c r="Q615" s="63" t="str">
        <f t="shared" ca="1" si="45"/>
        <v/>
      </c>
      <c r="R615" s="76"/>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row>
    <row r="616" spans="1:74" s="17" customFormat="1">
      <c r="A616" s="14">
        <v>61.800000000000502</v>
      </c>
      <c r="B616" s="14" t="e">
        <f>'PLM001-Active'!#REF!</f>
        <v>#REF!</v>
      </c>
      <c r="C616" s="14" t="e">
        <f>'PLM001-Active'!#REF!</f>
        <v>#REF!</v>
      </c>
      <c r="D616" s="95" t="e">
        <f>'PLM001-Active'!#REF!</f>
        <v>#REF!</v>
      </c>
      <c r="E616" s="15" t="e">
        <f>IF('PLM001-Active'!#REF!="",'PLM001-Active'!#REF!,LEFT('PLM001-Active'!#REF!,3))</f>
        <v>#REF!</v>
      </c>
      <c r="F616" s="28" t="e">
        <f>DATEVALUE('PLM001-Active'!#REF!)</f>
        <v>#REF!</v>
      </c>
      <c r="G616" s="29" t="e">
        <f>DATEVALUE('PLM001-Active'!#REF!)</f>
        <v>#REF!</v>
      </c>
      <c r="H616" s="16" t="e">
        <f t="shared" si="42"/>
        <v>#REF!</v>
      </c>
      <c r="I616" s="28" t="str">
        <f>IF(ISERROR(DATEVALUE('PLM001-Active'!#REF!)),"",DATEVALUE('PLM001-Active'!#REF!))</f>
        <v/>
      </c>
      <c r="J616" s="29" t="str">
        <f>IF(ISERROR(DATEVALUE('PLM001-Active'!#REF!)),"",DATEVALUE('PLM001-Active'!#REF!))</f>
        <v/>
      </c>
      <c r="K616" s="16" t="str">
        <f t="shared" si="43"/>
        <v/>
      </c>
      <c r="L616" s="49" t="e">
        <f>'PLM001-Active'!#REF!</f>
        <v>#REF!</v>
      </c>
      <c r="M616" s="49" t="e">
        <f>'PLM001-Active'!#REF!</f>
        <v>#REF!</v>
      </c>
      <c r="N616" s="49" t="e">
        <f>'PLM001-Active'!#REF!</f>
        <v>#REF!</v>
      </c>
      <c r="O616" s="94" t="e">
        <f>'PLM001-Active'!#REF!/100</f>
        <v>#REF!</v>
      </c>
      <c r="P616" s="94" t="e">
        <f t="shared" si="44"/>
        <v>#REF!</v>
      </c>
      <c r="Q616" s="63" t="str">
        <f t="shared" ca="1" si="45"/>
        <v/>
      </c>
      <c r="R616" s="76"/>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row>
    <row r="617" spans="1:74" s="17" customFormat="1">
      <c r="A617" s="14">
        <v>61.900000000000503</v>
      </c>
      <c r="B617" s="14" t="e">
        <f>'PLM001-Active'!#REF!</f>
        <v>#REF!</v>
      </c>
      <c r="C617" s="14" t="e">
        <f>'PLM001-Active'!#REF!</f>
        <v>#REF!</v>
      </c>
      <c r="D617" s="95" t="e">
        <f>'PLM001-Active'!#REF!</f>
        <v>#REF!</v>
      </c>
      <c r="E617" s="15" t="e">
        <f>IF('PLM001-Active'!#REF!="",'PLM001-Active'!#REF!,LEFT('PLM001-Active'!#REF!,3))</f>
        <v>#REF!</v>
      </c>
      <c r="F617" s="28" t="e">
        <f>DATEVALUE('PLM001-Active'!#REF!)</f>
        <v>#REF!</v>
      </c>
      <c r="G617" s="29" t="e">
        <f>DATEVALUE('PLM001-Active'!#REF!)</f>
        <v>#REF!</v>
      </c>
      <c r="H617" s="16" t="e">
        <f t="shared" si="42"/>
        <v>#REF!</v>
      </c>
      <c r="I617" s="28" t="str">
        <f>IF(ISERROR(DATEVALUE('PLM001-Active'!#REF!)),"",DATEVALUE('PLM001-Active'!#REF!))</f>
        <v/>
      </c>
      <c r="J617" s="29" t="str">
        <f>IF(ISERROR(DATEVALUE('PLM001-Active'!#REF!)),"",DATEVALUE('PLM001-Active'!#REF!))</f>
        <v/>
      </c>
      <c r="K617" s="16" t="str">
        <f t="shared" si="43"/>
        <v/>
      </c>
      <c r="L617" s="49" t="e">
        <f>'PLM001-Active'!#REF!</f>
        <v>#REF!</v>
      </c>
      <c r="M617" s="49" t="e">
        <f>'PLM001-Active'!#REF!</f>
        <v>#REF!</v>
      </c>
      <c r="N617" s="49" t="e">
        <f>'PLM001-Active'!#REF!</f>
        <v>#REF!</v>
      </c>
      <c r="O617" s="94" t="e">
        <f>'PLM001-Active'!#REF!/100</f>
        <v>#REF!</v>
      </c>
      <c r="P617" s="94" t="e">
        <f t="shared" si="44"/>
        <v>#REF!</v>
      </c>
      <c r="Q617" s="63" t="str">
        <f t="shared" ca="1" si="45"/>
        <v/>
      </c>
      <c r="R617" s="76"/>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row>
    <row r="618" spans="1:74" s="17" customFormat="1">
      <c r="A618" s="14">
        <v>62.000000000000497</v>
      </c>
      <c r="B618" s="14" t="e">
        <f>'PLM001-Active'!#REF!</f>
        <v>#REF!</v>
      </c>
      <c r="C618" s="14" t="e">
        <f>'PLM001-Active'!#REF!</f>
        <v>#REF!</v>
      </c>
      <c r="D618" s="95" t="e">
        <f>'PLM001-Active'!#REF!</f>
        <v>#REF!</v>
      </c>
      <c r="E618" s="15" t="e">
        <f>IF('PLM001-Active'!#REF!="",'PLM001-Active'!#REF!,LEFT('PLM001-Active'!#REF!,3))</f>
        <v>#REF!</v>
      </c>
      <c r="F618" s="28" t="e">
        <f>DATEVALUE('PLM001-Active'!#REF!)</f>
        <v>#REF!</v>
      </c>
      <c r="G618" s="29" t="e">
        <f>DATEVALUE('PLM001-Active'!#REF!)</f>
        <v>#REF!</v>
      </c>
      <c r="H618" s="16" t="e">
        <f t="shared" si="42"/>
        <v>#REF!</v>
      </c>
      <c r="I618" s="28" t="str">
        <f>IF(ISERROR(DATEVALUE('PLM001-Active'!#REF!)),"",DATEVALUE('PLM001-Active'!#REF!))</f>
        <v/>
      </c>
      <c r="J618" s="29" t="str">
        <f>IF(ISERROR(DATEVALUE('PLM001-Active'!#REF!)),"",DATEVALUE('PLM001-Active'!#REF!))</f>
        <v/>
      </c>
      <c r="K618" s="16" t="str">
        <f t="shared" si="43"/>
        <v/>
      </c>
      <c r="L618" s="49" t="e">
        <f>'PLM001-Active'!#REF!</f>
        <v>#REF!</v>
      </c>
      <c r="M618" s="49" t="e">
        <f>'PLM001-Active'!#REF!</f>
        <v>#REF!</v>
      </c>
      <c r="N618" s="49" t="e">
        <f>'PLM001-Active'!#REF!</f>
        <v>#REF!</v>
      </c>
      <c r="O618" s="94" t="e">
        <f>'PLM001-Active'!#REF!/100</f>
        <v>#REF!</v>
      </c>
      <c r="P618" s="94" t="e">
        <f t="shared" si="44"/>
        <v>#REF!</v>
      </c>
      <c r="Q618" s="63" t="str">
        <f t="shared" ca="1" si="45"/>
        <v/>
      </c>
      <c r="R618" s="76"/>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row>
    <row r="619" spans="1:74" s="17" customFormat="1">
      <c r="A619" s="14">
        <v>62.100000000000499</v>
      </c>
      <c r="B619" s="14" t="e">
        <f>'PLM001-Active'!#REF!</f>
        <v>#REF!</v>
      </c>
      <c r="C619" s="14" t="e">
        <f>'PLM001-Active'!#REF!</f>
        <v>#REF!</v>
      </c>
      <c r="D619" s="95" t="e">
        <f>'PLM001-Active'!#REF!</f>
        <v>#REF!</v>
      </c>
      <c r="E619" s="15" t="e">
        <f>IF('PLM001-Active'!#REF!="",'PLM001-Active'!#REF!,LEFT('PLM001-Active'!#REF!,3))</f>
        <v>#REF!</v>
      </c>
      <c r="F619" s="28" t="e">
        <f>DATEVALUE('PLM001-Active'!#REF!)</f>
        <v>#REF!</v>
      </c>
      <c r="G619" s="29" t="e">
        <f>DATEVALUE('PLM001-Active'!#REF!)</f>
        <v>#REF!</v>
      </c>
      <c r="H619" s="16" t="e">
        <f t="shared" si="42"/>
        <v>#REF!</v>
      </c>
      <c r="I619" s="28" t="str">
        <f>IF(ISERROR(DATEVALUE('PLM001-Active'!#REF!)),"",DATEVALUE('PLM001-Active'!#REF!))</f>
        <v/>
      </c>
      <c r="J619" s="29" t="str">
        <f>IF(ISERROR(DATEVALUE('PLM001-Active'!#REF!)),"",DATEVALUE('PLM001-Active'!#REF!))</f>
        <v/>
      </c>
      <c r="K619" s="16" t="str">
        <f t="shared" si="43"/>
        <v/>
      </c>
      <c r="L619" s="49" t="e">
        <f>'PLM001-Active'!#REF!</f>
        <v>#REF!</v>
      </c>
      <c r="M619" s="49" t="e">
        <f>'PLM001-Active'!#REF!</f>
        <v>#REF!</v>
      </c>
      <c r="N619" s="49" t="e">
        <f>'PLM001-Active'!#REF!</f>
        <v>#REF!</v>
      </c>
      <c r="O619" s="94" t="e">
        <f>'PLM001-Active'!#REF!/100</f>
        <v>#REF!</v>
      </c>
      <c r="P619" s="94" t="e">
        <f t="shared" si="44"/>
        <v>#REF!</v>
      </c>
      <c r="Q619" s="63" t="str">
        <f t="shared" ca="1" si="45"/>
        <v/>
      </c>
      <c r="R619" s="76"/>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row>
    <row r="620" spans="1:74" s="17" customFormat="1">
      <c r="A620" s="14">
        <v>62.2000000000005</v>
      </c>
      <c r="B620" s="14" t="e">
        <f>'PLM001-Active'!#REF!</f>
        <v>#REF!</v>
      </c>
      <c r="C620" s="14" t="e">
        <f>'PLM001-Active'!#REF!</f>
        <v>#REF!</v>
      </c>
      <c r="D620" s="95" t="e">
        <f>'PLM001-Active'!#REF!</f>
        <v>#REF!</v>
      </c>
      <c r="E620" s="15" t="e">
        <f>IF('PLM001-Active'!#REF!="",'PLM001-Active'!#REF!,LEFT('PLM001-Active'!#REF!,3))</f>
        <v>#REF!</v>
      </c>
      <c r="F620" s="28" t="e">
        <f>DATEVALUE('PLM001-Active'!#REF!)</f>
        <v>#REF!</v>
      </c>
      <c r="G620" s="29" t="e">
        <f>DATEVALUE('PLM001-Active'!#REF!)</f>
        <v>#REF!</v>
      </c>
      <c r="H620" s="16" t="e">
        <f t="shared" si="42"/>
        <v>#REF!</v>
      </c>
      <c r="I620" s="28" t="str">
        <f>IF(ISERROR(DATEVALUE('PLM001-Active'!#REF!)),"",DATEVALUE('PLM001-Active'!#REF!))</f>
        <v/>
      </c>
      <c r="J620" s="29" t="str">
        <f>IF(ISERROR(DATEVALUE('PLM001-Active'!#REF!)),"",DATEVALUE('PLM001-Active'!#REF!))</f>
        <v/>
      </c>
      <c r="K620" s="16" t="str">
        <f t="shared" si="43"/>
        <v/>
      </c>
      <c r="L620" s="49" t="e">
        <f>'PLM001-Active'!#REF!</f>
        <v>#REF!</v>
      </c>
      <c r="M620" s="49" t="e">
        <f>'PLM001-Active'!#REF!</f>
        <v>#REF!</v>
      </c>
      <c r="N620" s="49" t="e">
        <f>'PLM001-Active'!#REF!</f>
        <v>#REF!</v>
      </c>
      <c r="O620" s="94" t="e">
        <f>'PLM001-Active'!#REF!/100</f>
        <v>#REF!</v>
      </c>
      <c r="P620" s="94" t="e">
        <f t="shared" si="44"/>
        <v>#REF!</v>
      </c>
      <c r="Q620" s="63" t="str">
        <f t="shared" ca="1" si="45"/>
        <v/>
      </c>
      <c r="R620" s="76"/>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row>
    <row r="621" spans="1:74" s="17" customFormat="1">
      <c r="A621" s="14">
        <v>62.300000000000502</v>
      </c>
      <c r="B621" s="14" t="e">
        <f>'PLM001-Active'!#REF!</f>
        <v>#REF!</v>
      </c>
      <c r="C621" s="14" t="e">
        <f>'PLM001-Active'!#REF!</f>
        <v>#REF!</v>
      </c>
      <c r="D621" s="95" t="e">
        <f>'PLM001-Active'!#REF!</f>
        <v>#REF!</v>
      </c>
      <c r="E621" s="15" t="e">
        <f>IF('PLM001-Active'!#REF!="",'PLM001-Active'!#REF!,LEFT('PLM001-Active'!#REF!,3))</f>
        <v>#REF!</v>
      </c>
      <c r="F621" s="28" t="e">
        <f>DATEVALUE('PLM001-Active'!#REF!)</f>
        <v>#REF!</v>
      </c>
      <c r="G621" s="29" t="e">
        <f>DATEVALUE('PLM001-Active'!#REF!)</f>
        <v>#REF!</v>
      </c>
      <c r="H621" s="16" t="e">
        <f t="shared" si="42"/>
        <v>#REF!</v>
      </c>
      <c r="I621" s="28" t="str">
        <f>IF(ISERROR(DATEVALUE('PLM001-Active'!#REF!)),"",DATEVALUE('PLM001-Active'!#REF!))</f>
        <v/>
      </c>
      <c r="J621" s="29" t="str">
        <f>IF(ISERROR(DATEVALUE('PLM001-Active'!#REF!)),"",DATEVALUE('PLM001-Active'!#REF!))</f>
        <v/>
      </c>
      <c r="K621" s="16" t="str">
        <f t="shared" si="43"/>
        <v/>
      </c>
      <c r="L621" s="49" t="e">
        <f>'PLM001-Active'!#REF!</f>
        <v>#REF!</v>
      </c>
      <c r="M621" s="49" t="e">
        <f>'PLM001-Active'!#REF!</f>
        <v>#REF!</v>
      </c>
      <c r="N621" s="49" t="e">
        <f>'PLM001-Active'!#REF!</f>
        <v>#REF!</v>
      </c>
      <c r="O621" s="94" t="e">
        <f>'PLM001-Active'!#REF!/100</f>
        <v>#REF!</v>
      </c>
      <c r="P621" s="94" t="e">
        <f t="shared" si="44"/>
        <v>#REF!</v>
      </c>
      <c r="Q621" s="63" t="str">
        <f t="shared" ca="1" si="45"/>
        <v/>
      </c>
      <c r="R621" s="76"/>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row>
    <row r="622" spans="1:74" s="17" customFormat="1">
      <c r="A622" s="14">
        <v>62.400000000000503</v>
      </c>
      <c r="B622" s="14" t="e">
        <f>'PLM001-Active'!#REF!</f>
        <v>#REF!</v>
      </c>
      <c r="C622" s="14" t="e">
        <f>'PLM001-Active'!#REF!</f>
        <v>#REF!</v>
      </c>
      <c r="D622" s="95" t="e">
        <f>'PLM001-Active'!#REF!</f>
        <v>#REF!</v>
      </c>
      <c r="E622" s="15" t="e">
        <f>IF('PLM001-Active'!#REF!="",'PLM001-Active'!#REF!,LEFT('PLM001-Active'!#REF!,3))</f>
        <v>#REF!</v>
      </c>
      <c r="F622" s="28" t="e">
        <f>DATEVALUE('PLM001-Active'!#REF!)</f>
        <v>#REF!</v>
      </c>
      <c r="G622" s="29" t="e">
        <f>DATEVALUE('PLM001-Active'!#REF!)</f>
        <v>#REF!</v>
      </c>
      <c r="H622" s="16" t="e">
        <f t="shared" si="42"/>
        <v>#REF!</v>
      </c>
      <c r="I622" s="28" t="str">
        <f>IF(ISERROR(DATEVALUE('PLM001-Active'!#REF!)),"",DATEVALUE('PLM001-Active'!#REF!))</f>
        <v/>
      </c>
      <c r="J622" s="29" t="str">
        <f>IF(ISERROR(DATEVALUE('PLM001-Active'!#REF!)),"",DATEVALUE('PLM001-Active'!#REF!))</f>
        <v/>
      </c>
      <c r="K622" s="16" t="str">
        <f t="shared" si="43"/>
        <v/>
      </c>
      <c r="L622" s="49" t="e">
        <f>'PLM001-Active'!#REF!</f>
        <v>#REF!</v>
      </c>
      <c r="M622" s="49" t="e">
        <f>'PLM001-Active'!#REF!</f>
        <v>#REF!</v>
      </c>
      <c r="N622" s="49" t="e">
        <f>'PLM001-Active'!#REF!</f>
        <v>#REF!</v>
      </c>
      <c r="O622" s="94" t="e">
        <f>'PLM001-Active'!#REF!/100</f>
        <v>#REF!</v>
      </c>
      <c r="P622" s="94" t="e">
        <f t="shared" si="44"/>
        <v>#REF!</v>
      </c>
      <c r="Q622" s="63" t="str">
        <f t="shared" ca="1" si="45"/>
        <v/>
      </c>
      <c r="R622" s="76"/>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row>
    <row r="623" spans="1:74" s="17" customFormat="1">
      <c r="A623" s="14">
        <v>62.500000000000497</v>
      </c>
      <c r="B623" s="14" t="e">
        <f>'PLM001-Active'!#REF!</f>
        <v>#REF!</v>
      </c>
      <c r="C623" s="14" t="e">
        <f>'PLM001-Active'!#REF!</f>
        <v>#REF!</v>
      </c>
      <c r="D623" s="95" t="e">
        <f>'PLM001-Active'!#REF!</f>
        <v>#REF!</v>
      </c>
      <c r="E623" s="15" t="e">
        <f>IF('PLM001-Active'!#REF!="",'PLM001-Active'!#REF!,LEFT('PLM001-Active'!#REF!,3))</f>
        <v>#REF!</v>
      </c>
      <c r="F623" s="28" t="e">
        <f>DATEVALUE('PLM001-Active'!#REF!)</f>
        <v>#REF!</v>
      </c>
      <c r="G623" s="29" t="e">
        <f>DATEVALUE('PLM001-Active'!#REF!)</f>
        <v>#REF!</v>
      </c>
      <c r="H623" s="16" t="e">
        <f t="shared" si="42"/>
        <v>#REF!</v>
      </c>
      <c r="I623" s="28" t="str">
        <f>IF(ISERROR(DATEVALUE('PLM001-Active'!#REF!)),"",DATEVALUE('PLM001-Active'!#REF!))</f>
        <v/>
      </c>
      <c r="J623" s="29" t="str">
        <f>IF(ISERROR(DATEVALUE('PLM001-Active'!#REF!)),"",DATEVALUE('PLM001-Active'!#REF!))</f>
        <v/>
      </c>
      <c r="K623" s="16" t="str">
        <f t="shared" si="43"/>
        <v/>
      </c>
      <c r="L623" s="49" t="e">
        <f>'PLM001-Active'!#REF!</f>
        <v>#REF!</v>
      </c>
      <c r="M623" s="49" t="e">
        <f>'PLM001-Active'!#REF!</f>
        <v>#REF!</v>
      </c>
      <c r="N623" s="49" t="e">
        <f>'PLM001-Active'!#REF!</f>
        <v>#REF!</v>
      </c>
      <c r="O623" s="94" t="e">
        <f>'PLM001-Active'!#REF!/100</f>
        <v>#REF!</v>
      </c>
      <c r="P623" s="94" t="e">
        <f t="shared" si="44"/>
        <v>#REF!</v>
      </c>
      <c r="Q623" s="63" t="str">
        <f t="shared" ca="1" si="45"/>
        <v/>
      </c>
      <c r="R623" s="76"/>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row>
    <row r="624" spans="1:74" s="17" customFormat="1">
      <c r="A624" s="14">
        <v>62.600000000000499</v>
      </c>
      <c r="B624" s="14" t="e">
        <f>'PLM001-Active'!#REF!</f>
        <v>#REF!</v>
      </c>
      <c r="C624" s="14" t="e">
        <f>'PLM001-Active'!#REF!</f>
        <v>#REF!</v>
      </c>
      <c r="D624" s="95" t="e">
        <f>'PLM001-Active'!#REF!</f>
        <v>#REF!</v>
      </c>
      <c r="E624" s="15" t="e">
        <f>IF('PLM001-Active'!#REF!="",'PLM001-Active'!#REF!,LEFT('PLM001-Active'!#REF!,3))</f>
        <v>#REF!</v>
      </c>
      <c r="F624" s="28" t="e">
        <f>DATEVALUE('PLM001-Active'!#REF!)</f>
        <v>#REF!</v>
      </c>
      <c r="G624" s="29" t="e">
        <f>DATEVALUE('PLM001-Active'!#REF!)</f>
        <v>#REF!</v>
      </c>
      <c r="H624" s="16" t="e">
        <f t="shared" si="42"/>
        <v>#REF!</v>
      </c>
      <c r="I624" s="28" t="str">
        <f>IF(ISERROR(DATEVALUE('PLM001-Active'!#REF!)),"",DATEVALUE('PLM001-Active'!#REF!))</f>
        <v/>
      </c>
      <c r="J624" s="29" t="str">
        <f>IF(ISERROR(DATEVALUE('PLM001-Active'!#REF!)),"",DATEVALUE('PLM001-Active'!#REF!))</f>
        <v/>
      </c>
      <c r="K624" s="16" t="str">
        <f t="shared" si="43"/>
        <v/>
      </c>
      <c r="L624" s="49" t="e">
        <f>'PLM001-Active'!#REF!</f>
        <v>#REF!</v>
      </c>
      <c r="M624" s="49" t="e">
        <f>'PLM001-Active'!#REF!</f>
        <v>#REF!</v>
      </c>
      <c r="N624" s="49" t="e">
        <f>'PLM001-Active'!#REF!</f>
        <v>#REF!</v>
      </c>
      <c r="O624" s="94" t="e">
        <f>'PLM001-Active'!#REF!/100</f>
        <v>#REF!</v>
      </c>
      <c r="P624" s="94" t="e">
        <f t="shared" si="44"/>
        <v>#REF!</v>
      </c>
      <c r="Q624" s="63" t="str">
        <f t="shared" ca="1" si="45"/>
        <v/>
      </c>
      <c r="R624" s="76"/>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row>
    <row r="625" spans="1:74" s="17" customFormat="1">
      <c r="A625" s="14">
        <v>62.7000000000005</v>
      </c>
      <c r="B625" s="14" t="e">
        <f>'PLM001-Active'!#REF!</f>
        <v>#REF!</v>
      </c>
      <c r="C625" s="14" t="e">
        <f>'PLM001-Active'!#REF!</f>
        <v>#REF!</v>
      </c>
      <c r="D625" s="95" t="e">
        <f>'PLM001-Active'!#REF!</f>
        <v>#REF!</v>
      </c>
      <c r="E625" s="15" t="e">
        <f>IF('PLM001-Active'!#REF!="",'PLM001-Active'!#REF!,LEFT('PLM001-Active'!#REF!,3))</f>
        <v>#REF!</v>
      </c>
      <c r="F625" s="28" t="e">
        <f>DATEVALUE('PLM001-Active'!#REF!)</f>
        <v>#REF!</v>
      </c>
      <c r="G625" s="29" t="e">
        <f>DATEVALUE('PLM001-Active'!#REF!)</f>
        <v>#REF!</v>
      </c>
      <c r="H625" s="16" t="e">
        <f t="shared" si="42"/>
        <v>#REF!</v>
      </c>
      <c r="I625" s="28" t="str">
        <f>IF(ISERROR(DATEVALUE('PLM001-Active'!#REF!)),"",DATEVALUE('PLM001-Active'!#REF!))</f>
        <v/>
      </c>
      <c r="J625" s="29" t="str">
        <f>IF(ISERROR(DATEVALUE('PLM001-Active'!#REF!)),"",DATEVALUE('PLM001-Active'!#REF!))</f>
        <v/>
      </c>
      <c r="K625" s="16" t="str">
        <f t="shared" si="43"/>
        <v/>
      </c>
      <c r="L625" s="49" t="e">
        <f>'PLM001-Active'!#REF!</f>
        <v>#REF!</v>
      </c>
      <c r="M625" s="49" t="e">
        <f>'PLM001-Active'!#REF!</f>
        <v>#REF!</v>
      </c>
      <c r="N625" s="49" t="e">
        <f>'PLM001-Active'!#REF!</f>
        <v>#REF!</v>
      </c>
      <c r="O625" s="94" t="e">
        <f>'PLM001-Active'!#REF!/100</f>
        <v>#REF!</v>
      </c>
      <c r="P625" s="94" t="e">
        <f t="shared" si="44"/>
        <v>#REF!</v>
      </c>
      <c r="Q625" s="63" t="str">
        <f t="shared" ca="1" si="45"/>
        <v/>
      </c>
      <c r="R625" s="76"/>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row>
    <row r="626" spans="1:74" s="17" customFormat="1">
      <c r="A626" s="14">
        <v>62.800000000000502</v>
      </c>
      <c r="B626" s="14" t="e">
        <f>'PLM001-Active'!#REF!</f>
        <v>#REF!</v>
      </c>
      <c r="C626" s="14" t="e">
        <f>'PLM001-Active'!#REF!</f>
        <v>#REF!</v>
      </c>
      <c r="D626" s="95" t="e">
        <f>'PLM001-Active'!#REF!</f>
        <v>#REF!</v>
      </c>
      <c r="E626" s="15" t="e">
        <f>IF('PLM001-Active'!#REF!="",'PLM001-Active'!#REF!,LEFT('PLM001-Active'!#REF!,3))</f>
        <v>#REF!</v>
      </c>
      <c r="F626" s="28" t="e">
        <f>DATEVALUE('PLM001-Active'!#REF!)</f>
        <v>#REF!</v>
      </c>
      <c r="G626" s="29" t="e">
        <f>DATEVALUE('PLM001-Active'!#REF!)</f>
        <v>#REF!</v>
      </c>
      <c r="H626" s="16" t="e">
        <f t="shared" si="42"/>
        <v>#REF!</v>
      </c>
      <c r="I626" s="28" t="str">
        <f>IF(ISERROR(DATEVALUE('PLM001-Active'!#REF!)),"",DATEVALUE('PLM001-Active'!#REF!))</f>
        <v/>
      </c>
      <c r="J626" s="29" t="str">
        <f>IF(ISERROR(DATEVALUE('PLM001-Active'!#REF!)),"",DATEVALUE('PLM001-Active'!#REF!))</f>
        <v/>
      </c>
      <c r="K626" s="16" t="str">
        <f t="shared" si="43"/>
        <v/>
      </c>
      <c r="L626" s="49" t="e">
        <f>'PLM001-Active'!#REF!</f>
        <v>#REF!</v>
      </c>
      <c r="M626" s="49" t="e">
        <f>'PLM001-Active'!#REF!</f>
        <v>#REF!</v>
      </c>
      <c r="N626" s="49" t="e">
        <f>'PLM001-Active'!#REF!</f>
        <v>#REF!</v>
      </c>
      <c r="O626" s="94" t="e">
        <f>'PLM001-Active'!#REF!/100</f>
        <v>#REF!</v>
      </c>
      <c r="P626" s="94" t="e">
        <f t="shared" si="44"/>
        <v>#REF!</v>
      </c>
      <c r="Q626" s="63" t="str">
        <f t="shared" ca="1" si="45"/>
        <v/>
      </c>
      <c r="R626" s="76"/>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row>
    <row r="627" spans="1:74" s="17" customFormat="1">
      <c r="A627" s="14">
        <v>62.900000000000503</v>
      </c>
      <c r="B627" s="14" t="e">
        <f>'PLM001-Active'!#REF!</f>
        <v>#REF!</v>
      </c>
      <c r="C627" s="14" t="e">
        <f>'PLM001-Active'!#REF!</f>
        <v>#REF!</v>
      </c>
      <c r="D627" s="95" t="e">
        <f>'PLM001-Active'!#REF!</f>
        <v>#REF!</v>
      </c>
      <c r="E627" s="15" t="e">
        <f>IF('PLM001-Active'!#REF!="",'PLM001-Active'!#REF!,LEFT('PLM001-Active'!#REF!,3))</f>
        <v>#REF!</v>
      </c>
      <c r="F627" s="28" t="e">
        <f>DATEVALUE('PLM001-Active'!#REF!)</f>
        <v>#REF!</v>
      </c>
      <c r="G627" s="29" t="e">
        <f>DATEVALUE('PLM001-Active'!#REF!)</f>
        <v>#REF!</v>
      </c>
      <c r="H627" s="16" t="e">
        <f t="shared" si="42"/>
        <v>#REF!</v>
      </c>
      <c r="I627" s="28" t="str">
        <f>IF(ISERROR(DATEVALUE('PLM001-Active'!#REF!)),"",DATEVALUE('PLM001-Active'!#REF!))</f>
        <v/>
      </c>
      <c r="J627" s="29" t="str">
        <f>IF(ISERROR(DATEVALUE('PLM001-Active'!#REF!)),"",DATEVALUE('PLM001-Active'!#REF!))</f>
        <v/>
      </c>
      <c r="K627" s="16" t="str">
        <f t="shared" si="43"/>
        <v/>
      </c>
      <c r="L627" s="49" t="e">
        <f>'PLM001-Active'!#REF!</f>
        <v>#REF!</v>
      </c>
      <c r="M627" s="49" t="e">
        <f>'PLM001-Active'!#REF!</f>
        <v>#REF!</v>
      </c>
      <c r="N627" s="49" t="e">
        <f>'PLM001-Active'!#REF!</f>
        <v>#REF!</v>
      </c>
      <c r="O627" s="94" t="e">
        <f>'PLM001-Active'!#REF!/100</f>
        <v>#REF!</v>
      </c>
      <c r="P627" s="94" t="e">
        <f t="shared" si="44"/>
        <v>#REF!</v>
      </c>
      <c r="Q627" s="63" t="str">
        <f t="shared" ca="1" si="45"/>
        <v/>
      </c>
      <c r="R627" s="76"/>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row>
    <row r="628" spans="1:74" s="17" customFormat="1">
      <c r="A628" s="14">
        <v>63.000000000000497</v>
      </c>
      <c r="B628" s="14" t="e">
        <f>'PLM001-Active'!#REF!</f>
        <v>#REF!</v>
      </c>
      <c r="C628" s="14" t="e">
        <f>'PLM001-Active'!#REF!</f>
        <v>#REF!</v>
      </c>
      <c r="D628" s="95" t="e">
        <f>'PLM001-Active'!#REF!</f>
        <v>#REF!</v>
      </c>
      <c r="E628" s="15" t="e">
        <f>IF('PLM001-Active'!#REF!="",'PLM001-Active'!#REF!,LEFT('PLM001-Active'!#REF!,3))</f>
        <v>#REF!</v>
      </c>
      <c r="F628" s="28" t="e">
        <f>DATEVALUE('PLM001-Active'!#REF!)</f>
        <v>#REF!</v>
      </c>
      <c r="G628" s="29" t="e">
        <f>DATEVALUE('PLM001-Active'!#REF!)</f>
        <v>#REF!</v>
      </c>
      <c r="H628" s="16" t="e">
        <f t="shared" si="42"/>
        <v>#REF!</v>
      </c>
      <c r="I628" s="28" t="str">
        <f>IF(ISERROR(DATEVALUE('PLM001-Active'!#REF!)),"",DATEVALUE('PLM001-Active'!#REF!))</f>
        <v/>
      </c>
      <c r="J628" s="29" t="str">
        <f>IF(ISERROR(DATEVALUE('PLM001-Active'!#REF!)),"",DATEVALUE('PLM001-Active'!#REF!))</f>
        <v/>
      </c>
      <c r="K628" s="16" t="str">
        <f t="shared" si="43"/>
        <v/>
      </c>
      <c r="L628" s="49" t="e">
        <f>'PLM001-Active'!#REF!</f>
        <v>#REF!</v>
      </c>
      <c r="M628" s="49" t="e">
        <f>'PLM001-Active'!#REF!</f>
        <v>#REF!</v>
      </c>
      <c r="N628" s="49" t="e">
        <f>'PLM001-Active'!#REF!</f>
        <v>#REF!</v>
      </c>
      <c r="O628" s="94" t="e">
        <f>'PLM001-Active'!#REF!/100</f>
        <v>#REF!</v>
      </c>
      <c r="P628" s="94" t="e">
        <f t="shared" si="44"/>
        <v>#REF!</v>
      </c>
      <c r="Q628" s="63" t="str">
        <f t="shared" ca="1" si="45"/>
        <v/>
      </c>
      <c r="R628" s="76"/>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row>
    <row r="629" spans="1:74" s="17" customFormat="1">
      <c r="A629" s="14">
        <v>63.100000000000499</v>
      </c>
      <c r="B629" s="14" t="e">
        <f>'PLM001-Active'!#REF!</f>
        <v>#REF!</v>
      </c>
      <c r="C629" s="14" t="e">
        <f>'PLM001-Active'!#REF!</f>
        <v>#REF!</v>
      </c>
      <c r="D629" s="95" t="e">
        <f>'PLM001-Active'!#REF!</f>
        <v>#REF!</v>
      </c>
      <c r="E629" s="15" t="e">
        <f>IF('PLM001-Active'!#REF!="",'PLM001-Active'!#REF!,LEFT('PLM001-Active'!#REF!,3))</f>
        <v>#REF!</v>
      </c>
      <c r="F629" s="28" t="e">
        <f>DATEVALUE('PLM001-Active'!#REF!)</f>
        <v>#REF!</v>
      </c>
      <c r="G629" s="29" t="e">
        <f>DATEVALUE('PLM001-Active'!#REF!)</f>
        <v>#REF!</v>
      </c>
      <c r="H629" s="16" t="e">
        <f t="shared" si="42"/>
        <v>#REF!</v>
      </c>
      <c r="I629" s="28" t="str">
        <f>IF(ISERROR(DATEVALUE('PLM001-Active'!#REF!)),"",DATEVALUE('PLM001-Active'!#REF!))</f>
        <v/>
      </c>
      <c r="J629" s="29" t="str">
        <f>IF(ISERROR(DATEVALUE('PLM001-Active'!#REF!)),"",DATEVALUE('PLM001-Active'!#REF!))</f>
        <v/>
      </c>
      <c r="K629" s="16" t="str">
        <f t="shared" si="43"/>
        <v/>
      </c>
      <c r="L629" s="49" t="e">
        <f>'PLM001-Active'!#REF!</f>
        <v>#REF!</v>
      </c>
      <c r="M629" s="49" t="e">
        <f>'PLM001-Active'!#REF!</f>
        <v>#REF!</v>
      </c>
      <c r="N629" s="49" t="e">
        <f>'PLM001-Active'!#REF!</f>
        <v>#REF!</v>
      </c>
      <c r="O629" s="94" t="e">
        <f>'PLM001-Active'!#REF!/100</f>
        <v>#REF!</v>
      </c>
      <c r="P629" s="94" t="e">
        <f t="shared" si="44"/>
        <v>#REF!</v>
      </c>
      <c r="Q629" s="63" t="str">
        <f t="shared" ca="1" si="45"/>
        <v/>
      </c>
      <c r="R629" s="76"/>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row>
    <row r="630" spans="1:74" s="17" customFormat="1">
      <c r="A630" s="14">
        <v>63.2000000000005</v>
      </c>
      <c r="B630" s="14" t="e">
        <f>'PLM001-Active'!#REF!</f>
        <v>#REF!</v>
      </c>
      <c r="C630" s="14" t="e">
        <f>'PLM001-Active'!#REF!</f>
        <v>#REF!</v>
      </c>
      <c r="D630" s="95" t="e">
        <f>'PLM001-Active'!#REF!</f>
        <v>#REF!</v>
      </c>
      <c r="E630" s="15" t="e">
        <f>IF('PLM001-Active'!#REF!="",'PLM001-Active'!#REF!,LEFT('PLM001-Active'!#REF!,3))</f>
        <v>#REF!</v>
      </c>
      <c r="F630" s="28" t="e">
        <f>DATEVALUE('PLM001-Active'!#REF!)</f>
        <v>#REF!</v>
      </c>
      <c r="G630" s="29" t="e">
        <f>DATEVALUE('PLM001-Active'!#REF!)</f>
        <v>#REF!</v>
      </c>
      <c r="H630" s="16" t="e">
        <f t="shared" si="42"/>
        <v>#REF!</v>
      </c>
      <c r="I630" s="28" t="str">
        <f>IF(ISERROR(DATEVALUE('PLM001-Active'!#REF!)),"",DATEVALUE('PLM001-Active'!#REF!))</f>
        <v/>
      </c>
      <c r="J630" s="29" t="str">
        <f>IF(ISERROR(DATEVALUE('PLM001-Active'!#REF!)),"",DATEVALUE('PLM001-Active'!#REF!))</f>
        <v/>
      </c>
      <c r="K630" s="16" t="str">
        <f t="shared" si="43"/>
        <v/>
      </c>
      <c r="L630" s="49" t="e">
        <f>'PLM001-Active'!#REF!</f>
        <v>#REF!</v>
      </c>
      <c r="M630" s="49" t="e">
        <f>'PLM001-Active'!#REF!</f>
        <v>#REF!</v>
      </c>
      <c r="N630" s="49" t="e">
        <f>'PLM001-Active'!#REF!</f>
        <v>#REF!</v>
      </c>
      <c r="O630" s="94" t="e">
        <f>'PLM001-Active'!#REF!/100</f>
        <v>#REF!</v>
      </c>
      <c r="P630" s="94" t="e">
        <f t="shared" si="44"/>
        <v>#REF!</v>
      </c>
      <c r="Q630" s="63" t="str">
        <f t="shared" ca="1" si="45"/>
        <v/>
      </c>
      <c r="R630" s="76"/>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row>
    <row r="631" spans="1:74" s="17" customFormat="1">
      <c r="A631" s="14">
        <v>63.300000000000502</v>
      </c>
      <c r="B631" s="14" t="e">
        <f>'PLM001-Active'!#REF!</f>
        <v>#REF!</v>
      </c>
      <c r="C631" s="14" t="e">
        <f>'PLM001-Active'!#REF!</f>
        <v>#REF!</v>
      </c>
      <c r="D631" s="95" t="e">
        <f>'PLM001-Active'!#REF!</f>
        <v>#REF!</v>
      </c>
      <c r="E631" s="15" t="e">
        <f>IF('PLM001-Active'!#REF!="",'PLM001-Active'!#REF!,LEFT('PLM001-Active'!#REF!,3))</f>
        <v>#REF!</v>
      </c>
      <c r="F631" s="28" t="e">
        <f>DATEVALUE('PLM001-Active'!#REF!)</f>
        <v>#REF!</v>
      </c>
      <c r="G631" s="29" t="e">
        <f>DATEVALUE('PLM001-Active'!#REF!)</f>
        <v>#REF!</v>
      </c>
      <c r="H631" s="16" t="e">
        <f t="shared" si="42"/>
        <v>#REF!</v>
      </c>
      <c r="I631" s="28" t="str">
        <f>IF(ISERROR(DATEVALUE('PLM001-Active'!#REF!)),"",DATEVALUE('PLM001-Active'!#REF!))</f>
        <v/>
      </c>
      <c r="J631" s="29" t="str">
        <f>IF(ISERROR(DATEVALUE('PLM001-Active'!#REF!)),"",DATEVALUE('PLM001-Active'!#REF!))</f>
        <v/>
      </c>
      <c r="K631" s="16" t="str">
        <f t="shared" si="43"/>
        <v/>
      </c>
      <c r="L631" s="49" t="e">
        <f>'PLM001-Active'!#REF!</f>
        <v>#REF!</v>
      </c>
      <c r="M631" s="49" t="e">
        <f>'PLM001-Active'!#REF!</f>
        <v>#REF!</v>
      </c>
      <c r="N631" s="49" t="e">
        <f>'PLM001-Active'!#REF!</f>
        <v>#REF!</v>
      </c>
      <c r="O631" s="94" t="e">
        <f>'PLM001-Active'!#REF!/100</f>
        <v>#REF!</v>
      </c>
      <c r="P631" s="94" t="e">
        <f t="shared" si="44"/>
        <v>#REF!</v>
      </c>
      <c r="Q631" s="63" t="str">
        <f t="shared" ca="1" si="45"/>
        <v/>
      </c>
      <c r="R631" s="76"/>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row>
    <row r="632" spans="1:74" s="17" customFormat="1">
      <c r="A632" s="14">
        <v>63.400000000000503</v>
      </c>
      <c r="B632" s="14" t="e">
        <f>'PLM001-Active'!#REF!</f>
        <v>#REF!</v>
      </c>
      <c r="C632" s="14" t="e">
        <f>'PLM001-Active'!#REF!</f>
        <v>#REF!</v>
      </c>
      <c r="D632" s="95" t="e">
        <f>'PLM001-Active'!#REF!</f>
        <v>#REF!</v>
      </c>
      <c r="E632" s="15" t="e">
        <f>IF('PLM001-Active'!#REF!="",'PLM001-Active'!#REF!,LEFT('PLM001-Active'!#REF!,3))</f>
        <v>#REF!</v>
      </c>
      <c r="F632" s="28" t="e">
        <f>DATEVALUE('PLM001-Active'!#REF!)</f>
        <v>#REF!</v>
      </c>
      <c r="G632" s="29" t="e">
        <f>DATEVALUE('PLM001-Active'!#REF!)</f>
        <v>#REF!</v>
      </c>
      <c r="H632" s="16" t="e">
        <f t="shared" si="42"/>
        <v>#REF!</v>
      </c>
      <c r="I632" s="28" t="str">
        <f>IF(ISERROR(DATEVALUE('PLM001-Active'!#REF!)),"",DATEVALUE('PLM001-Active'!#REF!))</f>
        <v/>
      </c>
      <c r="J632" s="29" t="str">
        <f>IF(ISERROR(DATEVALUE('PLM001-Active'!#REF!)),"",DATEVALUE('PLM001-Active'!#REF!))</f>
        <v/>
      </c>
      <c r="K632" s="16" t="str">
        <f t="shared" si="43"/>
        <v/>
      </c>
      <c r="L632" s="49" t="e">
        <f>'PLM001-Active'!#REF!</f>
        <v>#REF!</v>
      </c>
      <c r="M632" s="49" t="e">
        <f>'PLM001-Active'!#REF!</f>
        <v>#REF!</v>
      </c>
      <c r="N632" s="49" t="e">
        <f>'PLM001-Active'!#REF!</f>
        <v>#REF!</v>
      </c>
      <c r="O632" s="94" t="e">
        <f>'PLM001-Active'!#REF!/100</f>
        <v>#REF!</v>
      </c>
      <c r="P632" s="94" t="e">
        <f t="shared" si="44"/>
        <v>#REF!</v>
      </c>
      <c r="Q632" s="63" t="str">
        <f t="shared" ca="1" si="45"/>
        <v/>
      </c>
      <c r="R632" s="76"/>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row>
    <row r="633" spans="1:74" s="17" customFormat="1">
      <c r="A633" s="14">
        <v>63.500000000000497</v>
      </c>
      <c r="B633" s="14" t="e">
        <f>'PLM001-Active'!#REF!</f>
        <v>#REF!</v>
      </c>
      <c r="C633" s="14" t="e">
        <f>'PLM001-Active'!#REF!</f>
        <v>#REF!</v>
      </c>
      <c r="D633" s="95" t="e">
        <f>'PLM001-Active'!#REF!</f>
        <v>#REF!</v>
      </c>
      <c r="E633" s="15" t="e">
        <f>IF('PLM001-Active'!#REF!="",'PLM001-Active'!#REF!,LEFT('PLM001-Active'!#REF!,3))</f>
        <v>#REF!</v>
      </c>
      <c r="F633" s="28" t="e">
        <f>DATEVALUE('PLM001-Active'!#REF!)</f>
        <v>#REF!</v>
      </c>
      <c r="G633" s="29" t="e">
        <f>DATEVALUE('PLM001-Active'!#REF!)</f>
        <v>#REF!</v>
      </c>
      <c r="H633" s="16" t="e">
        <f t="shared" si="42"/>
        <v>#REF!</v>
      </c>
      <c r="I633" s="28" t="str">
        <f>IF(ISERROR(DATEVALUE('PLM001-Active'!#REF!)),"",DATEVALUE('PLM001-Active'!#REF!))</f>
        <v/>
      </c>
      <c r="J633" s="29" t="str">
        <f>IF(ISERROR(DATEVALUE('PLM001-Active'!#REF!)),"",DATEVALUE('PLM001-Active'!#REF!))</f>
        <v/>
      </c>
      <c r="K633" s="16" t="str">
        <f t="shared" si="43"/>
        <v/>
      </c>
      <c r="L633" s="49" t="e">
        <f>'PLM001-Active'!#REF!</f>
        <v>#REF!</v>
      </c>
      <c r="M633" s="49" t="e">
        <f>'PLM001-Active'!#REF!</f>
        <v>#REF!</v>
      </c>
      <c r="N633" s="49" t="e">
        <f>'PLM001-Active'!#REF!</f>
        <v>#REF!</v>
      </c>
      <c r="O633" s="94" t="e">
        <f>'PLM001-Active'!#REF!/100</f>
        <v>#REF!</v>
      </c>
      <c r="P633" s="94" t="e">
        <f t="shared" si="44"/>
        <v>#REF!</v>
      </c>
      <c r="Q633" s="63" t="str">
        <f t="shared" ca="1" si="45"/>
        <v/>
      </c>
      <c r="R633" s="76"/>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row>
    <row r="634" spans="1:74" s="17" customFormat="1">
      <c r="A634" s="14">
        <v>63.600000000000499</v>
      </c>
      <c r="B634" s="14" t="e">
        <f>'PLM001-Active'!#REF!</f>
        <v>#REF!</v>
      </c>
      <c r="C634" s="14" t="e">
        <f>'PLM001-Active'!#REF!</f>
        <v>#REF!</v>
      </c>
      <c r="D634" s="95" t="e">
        <f>'PLM001-Active'!#REF!</f>
        <v>#REF!</v>
      </c>
      <c r="E634" s="15" t="e">
        <f>IF('PLM001-Active'!#REF!="",'PLM001-Active'!#REF!,LEFT('PLM001-Active'!#REF!,3))</f>
        <v>#REF!</v>
      </c>
      <c r="F634" s="28" t="e">
        <f>DATEVALUE('PLM001-Active'!#REF!)</f>
        <v>#REF!</v>
      </c>
      <c r="G634" s="29" t="e">
        <f>DATEVALUE('PLM001-Active'!#REF!)</f>
        <v>#REF!</v>
      </c>
      <c r="H634" s="16" t="e">
        <f t="shared" si="42"/>
        <v>#REF!</v>
      </c>
      <c r="I634" s="28" t="str">
        <f>IF(ISERROR(DATEVALUE('PLM001-Active'!#REF!)),"",DATEVALUE('PLM001-Active'!#REF!))</f>
        <v/>
      </c>
      <c r="J634" s="29" t="str">
        <f>IF(ISERROR(DATEVALUE('PLM001-Active'!#REF!)),"",DATEVALUE('PLM001-Active'!#REF!))</f>
        <v/>
      </c>
      <c r="K634" s="16" t="str">
        <f t="shared" si="43"/>
        <v/>
      </c>
      <c r="L634" s="49" t="e">
        <f>'PLM001-Active'!#REF!</f>
        <v>#REF!</v>
      </c>
      <c r="M634" s="49" t="e">
        <f>'PLM001-Active'!#REF!</f>
        <v>#REF!</v>
      </c>
      <c r="N634" s="49" t="e">
        <f>'PLM001-Active'!#REF!</f>
        <v>#REF!</v>
      </c>
      <c r="O634" s="94" t="e">
        <f>'PLM001-Active'!#REF!/100</f>
        <v>#REF!</v>
      </c>
      <c r="P634" s="94" t="e">
        <f t="shared" si="44"/>
        <v>#REF!</v>
      </c>
      <c r="Q634" s="63" t="str">
        <f t="shared" ca="1" si="45"/>
        <v/>
      </c>
      <c r="R634" s="76"/>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row>
    <row r="635" spans="1:74" s="17" customFormat="1">
      <c r="A635" s="14">
        <v>63.7000000000005</v>
      </c>
      <c r="B635" s="14" t="e">
        <f>'PLM001-Active'!#REF!</f>
        <v>#REF!</v>
      </c>
      <c r="C635" s="14" t="e">
        <f>'PLM001-Active'!#REF!</f>
        <v>#REF!</v>
      </c>
      <c r="D635" s="95" t="e">
        <f>'PLM001-Active'!#REF!</f>
        <v>#REF!</v>
      </c>
      <c r="E635" s="15" t="e">
        <f>IF('PLM001-Active'!#REF!="",'PLM001-Active'!#REF!,LEFT('PLM001-Active'!#REF!,3))</f>
        <v>#REF!</v>
      </c>
      <c r="F635" s="28" t="e">
        <f>DATEVALUE('PLM001-Active'!#REF!)</f>
        <v>#REF!</v>
      </c>
      <c r="G635" s="29" t="e">
        <f>DATEVALUE('PLM001-Active'!#REF!)</f>
        <v>#REF!</v>
      </c>
      <c r="H635" s="16" t="e">
        <f t="shared" si="42"/>
        <v>#REF!</v>
      </c>
      <c r="I635" s="28" t="str">
        <f>IF(ISERROR(DATEVALUE('PLM001-Active'!#REF!)),"",DATEVALUE('PLM001-Active'!#REF!))</f>
        <v/>
      </c>
      <c r="J635" s="29" t="str">
        <f>IF(ISERROR(DATEVALUE('PLM001-Active'!#REF!)),"",DATEVALUE('PLM001-Active'!#REF!))</f>
        <v/>
      </c>
      <c r="K635" s="16" t="str">
        <f t="shared" si="43"/>
        <v/>
      </c>
      <c r="L635" s="49" t="e">
        <f>'PLM001-Active'!#REF!</f>
        <v>#REF!</v>
      </c>
      <c r="M635" s="49" t="e">
        <f>'PLM001-Active'!#REF!</f>
        <v>#REF!</v>
      </c>
      <c r="N635" s="49" t="e">
        <f>'PLM001-Active'!#REF!</f>
        <v>#REF!</v>
      </c>
      <c r="O635" s="94" t="e">
        <f>'PLM001-Active'!#REF!/100</f>
        <v>#REF!</v>
      </c>
      <c r="P635" s="94" t="e">
        <f t="shared" si="44"/>
        <v>#REF!</v>
      </c>
      <c r="Q635" s="63" t="str">
        <f t="shared" ca="1" si="45"/>
        <v/>
      </c>
      <c r="R635" s="76"/>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row>
    <row r="636" spans="1:74" s="17" customFormat="1">
      <c r="A636" s="14">
        <v>63.800000000000502</v>
      </c>
      <c r="B636" s="14" t="e">
        <f>'PLM001-Active'!#REF!</f>
        <v>#REF!</v>
      </c>
      <c r="C636" s="14" t="e">
        <f>'PLM001-Active'!#REF!</f>
        <v>#REF!</v>
      </c>
      <c r="D636" s="95" t="e">
        <f>'PLM001-Active'!#REF!</f>
        <v>#REF!</v>
      </c>
      <c r="E636" s="15" t="e">
        <f>IF('PLM001-Active'!#REF!="",'PLM001-Active'!#REF!,LEFT('PLM001-Active'!#REF!,3))</f>
        <v>#REF!</v>
      </c>
      <c r="F636" s="28" t="e">
        <f>DATEVALUE('PLM001-Active'!#REF!)</f>
        <v>#REF!</v>
      </c>
      <c r="G636" s="29" t="e">
        <f>DATEVALUE('PLM001-Active'!#REF!)</f>
        <v>#REF!</v>
      </c>
      <c r="H636" s="16" t="e">
        <f t="shared" si="42"/>
        <v>#REF!</v>
      </c>
      <c r="I636" s="28" t="str">
        <f>IF(ISERROR(DATEVALUE('PLM001-Active'!#REF!)),"",DATEVALUE('PLM001-Active'!#REF!))</f>
        <v/>
      </c>
      <c r="J636" s="29" t="str">
        <f>IF(ISERROR(DATEVALUE('PLM001-Active'!#REF!)),"",DATEVALUE('PLM001-Active'!#REF!))</f>
        <v/>
      </c>
      <c r="K636" s="16" t="str">
        <f t="shared" si="43"/>
        <v/>
      </c>
      <c r="L636" s="49" t="e">
        <f>'PLM001-Active'!#REF!</f>
        <v>#REF!</v>
      </c>
      <c r="M636" s="49" t="e">
        <f>'PLM001-Active'!#REF!</f>
        <v>#REF!</v>
      </c>
      <c r="N636" s="49" t="e">
        <f>'PLM001-Active'!#REF!</f>
        <v>#REF!</v>
      </c>
      <c r="O636" s="94" t="e">
        <f>'PLM001-Active'!#REF!/100</f>
        <v>#REF!</v>
      </c>
      <c r="P636" s="94" t="e">
        <f t="shared" si="44"/>
        <v>#REF!</v>
      </c>
      <c r="Q636" s="63" t="str">
        <f t="shared" ca="1" si="45"/>
        <v/>
      </c>
      <c r="R636" s="76"/>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row>
    <row r="637" spans="1:74" s="17" customFormat="1">
      <c r="A637" s="14">
        <v>63.900000000000503</v>
      </c>
      <c r="B637" s="14" t="e">
        <f>'PLM001-Active'!#REF!</f>
        <v>#REF!</v>
      </c>
      <c r="C637" s="14" t="e">
        <f>'PLM001-Active'!#REF!</f>
        <v>#REF!</v>
      </c>
      <c r="D637" s="95" t="e">
        <f>'PLM001-Active'!#REF!</f>
        <v>#REF!</v>
      </c>
      <c r="E637" s="15" t="e">
        <f>IF('PLM001-Active'!#REF!="",'PLM001-Active'!#REF!,LEFT('PLM001-Active'!#REF!,3))</f>
        <v>#REF!</v>
      </c>
      <c r="F637" s="28" t="e">
        <f>DATEVALUE('PLM001-Active'!#REF!)</f>
        <v>#REF!</v>
      </c>
      <c r="G637" s="29" t="e">
        <f>DATEVALUE('PLM001-Active'!#REF!)</f>
        <v>#REF!</v>
      </c>
      <c r="H637" s="16" t="e">
        <f t="shared" si="42"/>
        <v>#REF!</v>
      </c>
      <c r="I637" s="28" t="str">
        <f>IF(ISERROR(DATEVALUE('PLM001-Active'!#REF!)),"",DATEVALUE('PLM001-Active'!#REF!))</f>
        <v/>
      </c>
      <c r="J637" s="29" t="str">
        <f>IF(ISERROR(DATEVALUE('PLM001-Active'!#REF!)),"",DATEVALUE('PLM001-Active'!#REF!))</f>
        <v/>
      </c>
      <c r="K637" s="16" t="str">
        <f t="shared" si="43"/>
        <v/>
      </c>
      <c r="L637" s="49" t="e">
        <f>'PLM001-Active'!#REF!</f>
        <v>#REF!</v>
      </c>
      <c r="M637" s="49" t="e">
        <f>'PLM001-Active'!#REF!</f>
        <v>#REF!</v>
      </c>
      <c r="N637" s="49" t="e">
        <f>'PLM001-Active'!#REF!</f>
        <v>#REF!</v>
      </c>
      <c r="O637" s="94" t="e">
        <f>'PLM001-Active'!#REF!/100</f>
        <v>#REF!</v>
      </c>
      <c r="P637" s="94" t="e">
        <f t="shared" si="44"/>
        <v>#REF!</v>
      </c>
      <c r="Q637" s="63" t="str">
        <f t="shared" ca="1" si="45"/>
        <v/>
      </c>
      <c r="R637" s="76"/>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row>
    <row r="638" spans="1:74" s="17" customFormat="1">
      <c r="A638" s="14">
        <v>64.000000000000497</v>
      </c>
      <c r="B638" s="14" t="e">
        <f>'PLM001-Active'!#REF!</f>
        <v>#REF!</v>
      </c>
      <c r="C638" s="14" t="e">
        <f>'PLM001-Active'!#REF!</f>
        <v>#REF!</v>
      </c>
      <c r="D638" s="95" t="e">
        <f>'PLM001-Active'!#REF!</f>
        <v>#REF!</v>
      </c>
      <c r="E638" s="15" t="e">
        <f>IF('PLM001-Active'!#REF!="",'PLM001-Active'!#REF!,LEFT('PLM001-Active'!#REF!,3))</f>
        <v>#REF!</v>
      </c>
      <c r="F638" s="28" t="e">
        <f>DATEVALUE('PLM001-Active'!#REF!)</f>
        <v>#REF!</v>
      </c>
      <c r="G638" s="29" t="e">
        <f>DATEVALUE('PLM001-Active'!#REF!)</f>
        <v>#REF!</v>
      </c>
      <c r="H638" s="16" t="e">
        <f t="shared" si="42"/>
        <v>#REF!</v>
      </c>
      <c r="I638" s="28" t="str">
        <f>IF(ISERROR(DATEVALUE('PLM001-Active'!#REF!)),"",DATEVALUE('PLM001-Active'!#REF!))</f>
        <v/>
      </c>
      <c r="J638" s="29" t="str">
        <f>IF(ISERROR(DATEVALUE('PLM001-Active'!#REF!)),"",DATEVALUE('PLM001-Active'!#REF!))</f>
        <v/>
      </c>
      <c r="K638" s="16" t="str">
        <f t="shared" si="43"/>
        <v/>
      </c>
      <c r="L638" s="49" t="e">
        <f>'PLM001-Active'!#REF!</f>
        <v>#REF!</v>
      </c>
      <c r="M638" s="49" t="e">
        <f>'PLM001-Active'!#REF!</f>
        <v>#REF!</v>
      </c>
      <c r="N638" s="49" t="e">
        <f>'PLM001-Active'!#REF!</f>
        <v>#REF!</v>
      </c>
      <c r="O638" s="94" t="e">
        <f>'PLM001-Active'!#REF!/100</f>
        <v>#REF!</v>
      </c>
      <c r="P638" s="94" t="e">
        <f t="shared" si="44"/>
        <v>#REF!</v>
      </c>
      <c r="Q638" s="63" t="str">
        <f t="shared" ca="1" si="45"/>
        <v/>
      </c>
      <c r="R638" s="76"/>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row>
    <row r="639" spans="1:74" s="17" customFormat="1">
      <c r="A639" s="14">
        <v>64.100000000000506</v>
      </c>
      <c r="B639" s="14" t="e">
        <f>'PLM001-Active'!#REF!</f>
        <v>#REF!</v>
      </c>
      <c r="C639" s="14" t="e">
        <f>'PLM001-Active'!#REF!</f>
        <v>#REF!</v>
      </c>
      <c r="D639" s="95" t="e">
        <f>'PLM001-Active'!#REF!</f>
        <v>#REF!</v>
      </c>
      <c r="E639" s="15" t="e">
        <f>IF('PLM001-Active'!#REF!="",'PLM001-Active'!#REF!,LEFT('PLM001-Active'!#REF!,3))</f>
        <v>#REF!</v>
      </c>
      <c r="F639" s="28" t="e">
        <f>DATEVALUE('PLM001-Active'!#REF!)</f>
        <v>#REF!</v>
      </c>
      <c r="G639" s="29" t="e">
        <f>DATEVALUE('PLM001-Active'!#REF!)</f>
        <v>#REF!</v>
      </c>
      <c r="H639" s="16" t="e">
        <f t="shared" si="42"/>
        <v>#REF!</v>
      </c>
      <c r="I639" s="28" t="str">
        <f>IF(ISERROR(DATEVALUE('PLM001-Active'!#REF!)),"",DATEVALUE('PLM001-Active'!#REF!))</f>
        <v/>
      </c>
      <c r="J639" s="29" t="str">
        <f>IF(ISERROR(DATEVALUE('PLM001-Active'!#REF!)),"",DATEVALUE('PLM001-Active'!#REF!))</f>
        <v/>
      </c>
      <c r="K639" s="16" t="str">
        <f t="shared" si="43"/>
        <v/>
      </c>
      <c r="L639" s="49" t="e">
        <f>'PLM001-Active'!#REF!</f>
        <v>#REF!</v>
      </c>
      <c r="M639" s="49" t="e">
        <f>'PLM001-Active'!#REF!</f>
        <v>#REF!</v>
      </c>
      <c r="N639" s="49" t="e">
        <f>'PLM001-Active'!#REF!</f>
        <v>#REF!</v>
      </c>
      <c r="O639" s="94" t="e">
        <f>'PLM001-Active'!#REF!/100</f>
        <v>#REF!</v>
      </c>
      <c r="P639" s="94" t="e">
        <f t="shared" si="44"/>
        <v>#REF!</v>
      </c>
      <c r="Q639" s="63" t="str">
        <f t="shared" ca="1" si="45"/>
        <v/>
      </c>
      <c r="R639" s="76"/>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row>
    <row r="640" spans="1:74" s="17" customFormat="1">
      <c r="A640" s="14">
        <v>64.2000000000005</v>
      </c>
      <c r="B640" s="14" t="e">
        <f>'PLM001-Active'!#REF!</f>
        <v>#REF!</v>
      </c>
      <c r="C640" s="14" t="e">
        <f>'PLM001-Active'!#REF!</f>
        <v>#REF!</v>
      </c>
      <c r="D640" s="95" t="e">
        <f>'PLM001-Active'!#REF!</f>
        <v>#REF!</v>
      </c>
      <c r="E640" s="15" t="e">
        <f>IF('PLM001-Active'!#REF!="",'PLM001-Active'!#REF!,LEFT('PLM001-Active'!#REF!,3))</f>
        <v>#REF!</v>
      </c>
      <c r="F640" s="28" t="e">
        <f>DATEVALUE('PLM001-Active'!#REF!)</f>
        <v>#REF!</v>
      </c>
      <c r="G640" s="29" t="e">
        <f>DATEVALUE('PLM001-Active'!#REF!)</f>
        <v>#REF!</v>
      </c>
      <c r="H640" s="16" t="e">
        <f t="shared" si="42"/>
        <v>#REF!</v>
      </c>
      <c r="I640" s="28" t="str">
        <f>IF(ISERROR(DATEVALUE('PLM001-Active'!#REF!)),"",DATEVALUE('PLM001-Active'!#REF!))</f>
        <v/>
      </c>
      <c r="J640" s="29" t="str">
        <f>IF(ISERROR(DATEVALUE('PLM001-Active'!#REF!)),"",DATEVALUE('PLM001-Active'!#REF!))</f>
        <v/>
      </c>
      <c r="K640" s="16" t="str">
        <f t="shared" si="43"/>
        <v/>
      </c>
      <c r="L640" s="49" t="e">
        <f>'PLM001-Active'!#REF!</f>
        <v>#REF!</v>
      </c>
      <c r="M640" s="49" t="e">
        <f>'PLM001-Active'!#REF!</f>
        <v>#REF!</v>
      </c>
      <c r="N640" s="49" t="e">
        <f>'PLM001-Active'!#REF!</f>
        <v>#REF!</v>
      </c>
      <c r="O640" s="94" t="e">
        <f>'PLM001-Active'!#REF!/100</f>
        <v>#REF!</v>
      </c>
      <c r="P640" s="94" t="e">
        <f t="shared" si="44"/>
        <v>#REF!</v>
      </c>
      <c r="Q640" s="63" t="str">
        <f t="shared" ca="1" si="45"/>
        <v/>
      </c>
      <c r="R640" s="76"/>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row>
    <row r="641" spans="1:74" s="17" customFormat="1">
      <c r="A641" s="14">
        <v>64.300000000000495</v>
      </c>
      <c r="B641" s="14" t="e">
        <f>'PLM001-Active'!#REF!</f>
        <v>#REF!</v>
      </c>
      <c r="C641" s="14" t="e">
        <f>'PLM001-Active'!#REF!</f>
        <v>#REF!</v>
      </c>
      <c r="D641" s="95" t="e">
        <f>'PLM001-Active'!#REF!</f>
        <v>#REF!</v>
      </c>
      <c r="E641" s="15" t="e">
        <f>IF('PLM001-Active'!#REF!="",'PLM001-Active'!#REF!,LEFT('PLM001-Active'!#REF!,3))</f>
        <v>#REF!</v>
      </c>
      <c r="F641" s="28" t="e">
        <f>DATEVALUE('PLM001-Active'!#REF!)</f>
        <v>#REF!</v>
      </c>
      <c r="G641" s="29" t="e">
        <f>DATEVALUE('PLM001-Active'!#REF!)</f>
        <v>#REF!</v>
      </c>
      <c r="H641" s="16" t="e">
        <f t="shared" si="42"/>
        <v>#REF!</v>
      </c>
      <c r="I641" s="28" t="str">
        <f>IF(ISERROR(DATEVALUE('PLM001-Active'!#REF!)),"",DATEVALUE('PLM001-Active'!#REF!))</f>
        <v/>
      </c>
      <c r="J641" s="29" t="str">
        <f>IF(ISERROR(DATEVALUE('PLM001-Active'!#REF!)),"",DATEVALUE('PLM001-Active'!#REF!))</f>
        <v/>
      </c>
      <c r="K641" s="16" t="str">
        <f t="shared" si="43"/>
        <v/>
      </c>
      <c r="L641" s="49" t="e">
        <f>'PLM001-Active'!#REF!</f>
        <v>#REF!</v>
      </c>
      <c r="M641" s="49" t="e">
        <f>'PLM001-Active'!#REF!</f>
        <v>#REF!</v>
      </c>
      <c r="N641" s="49" t="e">
        <f>'PLM001-Active'!#REF!</f>
        <v>#REF!</v>
      </c>
      <c r="O641" s="94" t="e">
        <f>'PLM001-Active'!#REF!/100</f>
        <v>#REF!</v>
      </c>
      <c r="P641" s="94" t="e">
        <f t="shared" si="44"/>
        <v>#REF!</v>
      </c>
      <c r="Q641" s="63" t="str">
        <f t="shared" ca="1" si="45"/>
        <v/>
      </c>
      <c r="R641" s="76"/>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row>
    <row r="642" spans="1:74" s="17" customFormat="1">
      <c r="A642" s="14">
        <v>64.400000000000503</v>
      </c>
      <c r="B642" s="14" t="e">
        <f>'PLM001-Active'!#REF!</f>
        <v>#REF!</v>
      </c>
      <c r="C642" s="14" t="e">
        <f>'PLM001-Active'!#REF!</f>
        <v>#REF!</v>
      </c>
      <c r="D642" s="95" t="e">
        <f>'PLM001-Active'!#REF!</f>
        <v>#REF!</v>
      </c>
      <c r="E642" s="15" t="e">
        <f>IF('PLM001-Active'!#REF!="",'PLM001-Active'!#REF!,LEFT('PLM001-Active'!#REF!,3))</f>
        <v>#REF!</v>
      </c>
      <c r="F642" s="28" t="e">
        <f>DATEVALUE('PLM001-Active'!#REF!)</f>
        <v>#REF!</v>
      </c>
      <c r="G642" s="29" t="e">
        <f>DATEVALUE('PLM001-Active'!#REF!)</f>
        <v>#REF!</v>
      </c>
      <c r="H642" s="16" t="e">
        <f t="shared" si="42"/>
        <v>#REF!</v>
      </c>
      <c r="I642" s="28" t="str">
        <f>IF(ISERROR(DATEVALUE('PLM001-Active'!#REF!)),"",DATEVALUE('PLM001-Active'!#REF!))</f>
        <v/>
      </c>
      <c r="J642" s="29" t="str">
        <f>IF(ISERROR(DATEVALUE('PLM001-Active'!#REF!)),"",DATEVALUE('PLM001-Active'!#REF!))</f>
        <v/>
      </c>
      <c r="K642" s="16" t="str">
        <f t="shared" si="43"/>
        <v/>
      </c>
      <c r="L642" s="49" t="e">
        <f>'PLM001-Active'!#REF!</f>
        <v>#REF!</v>
      </c>
      <c r="M642" s="49" t="e">
        <f>'PLM001-Active'!#REF!</f>
        <v>#REF!</v>
      </c>
      <c r="N642" s="49" t="e">
        <f>'PLM001-Active'!#REF!</f>
        <v>#REF!</v>
      </c>
      <c r="O642" s="94" t="e">
        <f>'PLM001-Active'!#REF!/100</f>
        <v>#REF!</v>
      </c>
      <c r="P642" s="94" t="e">
        <f t="shared" si="44"/>
        <v>#REF!</v>
      </c>
      <c r="Q642" s="63" t="str">
        <f t="shared" ca="1" si="45"/>
        <v/>
      </c>
      <c r="R642" s="76"/>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row>
    <row r="643" spans="1:74" s="17" customFormat="1">
      <c r="A643" s="14">
        <v>64.500000000000497</v>
      </c>
      <c r="B643" s="14" t="e">
        <f>'PLM001-Active'!#REF!</f>
        <v>#REF!</v>
      </c>
      <c r="C643" s="14" t="e">
        <f>'PLM001-Active'!#REF!</f>
        <v>#REF!</v>
      </c>
      <c r="D643" s="95" t="e">
        <f>'PLM001-Active'!#REF!</f>
        <v>#REF!</v>
      </c>
      <c r="E643" s="15" t="e">
        <f>IF('PLM001-Active'!#REF!="",'PLM001-Active'!#REF!,LEFT('PLM001-Active'!#REF!,3))</f>
        <v>#REF!</v>
      </c>
      <c r="F643" s="28" t="e">
        <f>DATEVALUE('PLM001-Active'!#REF!)</f>
        <v>#REF!</v>
      </c>
      <c r="G643" s="29" t="e">
        <f>DATEVALUE('PLM001-Active'!#REF!)</f>
        <v>#REF!</v>
      </c>
      <c r="H643" s="16" t="e">
        <f t="shared" si="42"/>
        <v>#REF!</v>
      </c>
      <c r="I643" s="28" t="str">
        <f>IF(ISERROR(DATEVALUE('PLM001-Active'!#REF!)),"",DATEVALUE('PLM001-Active'!#REF!))</f>
        <v/>
      </c>
      <c r="J643" s="29" t="str">
        <f>IF(ISERROR(DATEVALUE('PLM001-Active'!#REF!)),"",DATEVALUE('PLM001-Active'!#REF!))</f>
        <v/>
      </c>
      <c r="K643" s="16" t="str">
        <f t="shared" si="43"/>
        <v/>
      </c>
      <c r="L643" s="49" t="e">
        <f>'PLM001-Active'!#REF!</f>
        <v>#REF!</v>
      </c>
      <c r="M643" s="49" t="e">
        <f>'PLM001-Active'!#REF!</f>
        <v>#REF!</v>
      </c>
      <c r="N643" s="49" t="e">
        <f>'PLM001-Active'!#REF!</f>
        <v>#REF!</v>
      </c>
      <c r="O643" s="94" t="e">
        <f>'PLM001-Active'!#REF!/100</f>
        <v>#REF!</v>
      </c>
      <c r="P643" s="94" t="e">
        <f t="shared" si="44"/>
        <v>#REF!</v>
      </c>
      <c r="Q643" s="63" t="str">
        <f t="shared" ca="1" si="45"/>
        <v/>
      </c>
      <c r="R643" s="76"/>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row>
    <row r="644" spans="1:74" s="17" customFormat="1">
      <c r="A644" s="14">
        <v>64.600000000000506</v>
      </c>
      <c r="B644" s="14" t="e">
        <f>'PLM001-Active'!#REF!</f>
        <v>#REF!</v>
      </c>
      <c r="C644" s="14" t="e">
        <f>'PLM001-Active'!#REF!</f>
        <v>#REF!</v>
      </c>
      <c r="D644" s="95" t="e">
        <f>'PLM001-Active'!#REF!</f>
        <v>#REF!</v>
      </c>
      <c r="E644" s="15" t="e">
        <f>IF('PLM001-Active'!#REF!="",'PLM001-Active'!#REF!,LEFT('PLM001-Active'!#REF!,3))</f>
        <v>#REF!</v>
      </c>
      <c r="F644" s="28" t="e">
        <f>DATEVALUE('PLM001-Active'!#REF!)</f>
        <v>#REF!</v>
      </c>
      <c r="G644" s="29" t="e">
        <f>DATEVALUE('PLM001-Active'!#REF!)</f>
        <v>#REF!</v>
      </c>
      <c r="H644" s="16" t="e">
        <f t="shared" si="42"/>
        <v>#REF!</v>
      </c>
      <c r="I644" s="28" t="str">
        <f>IF(ISERROR(DATEVALUE('PLM001-Active'!#REF!)),"",DATEVALUE('PLM001-Active'!#REF!))</f>
        <v/>
      </c>
      <c r="J644" s="29" t="str">
        <f>IF(ISERROR(DATEVALUE('PLM001-Active'!#REF!)),"",DATEVALUE('PLM001-Active'!#REF!))</f>
        <v/>
      </c>
      <c r="K644" s="16" t="str">
        <f t="shared" si="43"/>
        <v/>
      </c>
      <c r="L644" s="49" t="e">
        <f>'PLM001-Active'!#REF!</f>
        <v>#REF!</v>
      </c>
      <c r="M644" s="49" t="e">
        <f>'PLM001-Active'!#REF!</f>
        <v>#REF!</v>
      </c>
      <c r="N644" s="49" t="e">
        <f>'PLM001-Active'!#REF!</f>
        <v>#REF!</v>
      </c>
      <c r="O644" s="94" t="e">
        <f>'PLM001-Active'!#REF!/100</f>
        <v>#REF!</v>
      </c>
      <c r="P644" s="94" t="e">
        <f t="shared" si="44"/>
        <v>#REF!</v>
      </c>
      <c r="Q644" s="63" t="str">
        <f t="shared" ca="1" si="45"/>
        <v/>
      </c>
      <c r="R644" s="76"/>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row>
    <row r="645" spans="1:74" s="17" customFormat="1">
      <c r="A645" s="14">
        <v>64.7000000000006</v>
      </c>
      <c r="B645" s="14" t="e">
        <f>'PLM001-Active'!#REF!</f>
        <v>#REF!</v>
      </c>
      <c r="C645" s="14" t="e">
        <f>'PLM001-Active'!#REF!</f>
        <v>#REF!</v>
      </c>
      <c r="D645" s="95" t="e">
        <f>'PLM001-Active'!#REF!</f>
        <v>#REF!</v>
      </c>
      <c r="E645" s="15" t="e">
        <f>IF('PLM001-Active'!#REF!="",'PLM001-Active'!#REF!,LEFT('PLM001-Active'!#REF!,3))</f>
        <v>#REF!</v>
      </c>
      <c r="F645" s="28" t="e">
        <f>DATEVALUE('PLM001-Active'!#REF!)</f>
        <v>#REF!</v>
      </c>
      <c r="G645" s="29" t="e">
        <f>DATEVALUE('PLM001-Active'!#REF!)</f>
        <v>#REF!</v>
      </c>
      <c r="H645" s="16" t="e">
        <f t="shared" si="42"/>
        <v>#REF!</v>
      </c>
      <c r="I645" s="28" t="str">
        <f>IF(ISERROR(DATEVALUE('PLM001-Active'!#REF!)),"",DATEVALUE('PLM001-Active'!#REF!))</f>
        <v/>
      </c>
      <c r="J645" s="29" t="str">
        <f>IF(ISERROR(DATEVALUE('PLM001-Active'!#REF!)),"",DATEVALUE('PLM001-Active'!#REF!))</f>
        <v/>
      </c>
      <c r="K645" s="16" t="str">
        <f t="shared" si="43"/>
        <v/>
      </c>
      <c r="L645" s="49" t="e">
        <f>'PLM001-Active'!#REF!</f>
        <v>#REF!</v>
      </c>
      <c r="M645" s="49" t="e">
        <f>'PLM001-Active'!#REF!</f>
        <v>#REF!</v>
      </c>
      <c r="N645" s="49" t="e">
        <f>'PLM001-Active'!#REF!</f>
        <v>#REF!</v>
      </c>
      <c r="O645" s="94" t="e">
        <f>'PLM001-Active'!#REF!/100</f>
        <v>#REF!</v>
      </c>
      <c r="P645" s="94" t="e">
        <f t="shared" si="44"/>
        <v>#REF!</v>
      </c>
      <c r="Q645" s="63" t="str">
        <f t="shared" ca="1" si="45"/>
        <v/>
      </c>
      <c r="R645" s="76"/>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row>
    <row r="646" spans="1:74" s="17" customFormat="1">
      <c r="A646" s="14">
        <v>64.800000000000594</v>
      </c>
      <c r="B646" s="14" t="e">
        <f>'PLM001-Active'!#REF!</f>
        <v>#REF!</v>
      </c>
      <c r="C646" s="14" t="e">
        <f>'PLM001-Active'!#REF!</f>
        <v>#REF!</v>
      </c>
      <c r="D646" s="95" t="e">
        <f>'PLM001-Active'!#REF!</f>
        <v>#REF!</v>
      </c>
      <c r="E646" s="15" t="e">
        <f>IF('PLM001-Active'!#REF!="",'PLM001-Active'!#REF!,LEFT('PLM001-Active'!#REF!,3))</f>
        <v>#REF!</v>
      </c>
      <c r="F646" s="28" t="e">
        <f>DATEVALUE('PLM001-Active'!#REF!)</f>
        <v>#REF!</v>
      </c>
      <c r="G646" s="29" t="e">
        <f>DATEVALUE('PLM001-Active'!#REF!)</f>
        <v>#REF!</v>
      </c>
      <c r="H646" s="16" t="e">
        <f t="shared" si="42"/>
        <v>#REF!</v>
      </c>
      <c r="I646" s="28" t="str">
        <f>IF(ISERROR(DATEVALUE('PLM001-Active'!#REF!)),"",DATEVALUE('PLM001-Active'!#REF!))</f>
        <v/>
      </c>
      <c r="J646" s="29" t="str">
        <f>IF(ISERROR(DATEVALUE('PLM001-Active'!#REF!)),"",DATEVALUE('PLM001-Active'!#REF!))</f>
        <v/>
      </c>
      <c r="K646" s="16" t="str">
        <f>IF(ISERROR(IF(OR(J646=0,I646=0)," - ",NETWORKDAYS(I646,J646))),"",IF(OR(J646=0,I646=0)," - ",NETWORKDAYS(I646,J646)))</f>
        <v/>
      </c>
      <c r="L646" s="49" t="e">
        <f>'PLM001-Active'!#REF!</f>
        <v>#REF!</v>
      </c>
      <c r="M646" s="49" t="e">
        <f>'PLM001-Active'!#REF!</f>
        <v>#REF!</v>
      </c>
      <c r="N646" s="49" t="e">
        <f>'PLM001-Active'!#REF!</f>
        <v>#REF!</v>
      </c>
      <c r="O646" s="94" t="e">
        <f>'PLM001-Active'!#REF!/100</f>
        <v>#REF!</v>
      </c>
      <c r="P646" s="94" t="e">
        <f t="shared" si="44"/>
        <v>#REF!</v>
      </c>
      <c r="Q646" s="63" t="str">
        <f t="shared" ca="1" si="45"/>
        <v/>
      </c>
      <c r="R646" s="76"/>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row>
    <row r="647" spans="1:74" s="17" customFormat="1">
      <c r="A647" s="14">
        <v>64.900000000000603</v>
      </c>
      <c r="B647" s="14" t="e">
        <f>'PLM001-Active'!#REF!</f>
        <v>#REF!</v>
      </c>
      <c r="C647" s="14" t="e">
        <f>'PLM001-Active'!#REF!</f>
        <v>#REF!</v>
      </c>
      <c r="D647" s="95" t="e">
        <f>'PLM001-Active'!#REF!</f>
        <v>#REF!</v>
      </c>
      <c r="E647" s="15" t="e">
        <f>IF('PLM001-Active'!#REF!="",'PLM001-Active'!#REF!,LEFT('PLM001-Active'!#REF!,3))</f>
        <v>#REF!</v>
      </c>
      <c r="F647" s="28" t="e">
        <f>DATEVALUE('PLM001-Active'!#REF!)</f>
        <v>#REF!</v>
      </c>
      <c r="G647" s="29" t="e">
        <f>DATEVALUE('PLM001-Active'!#REF!)</f>
        <v>#REF!</v>
      </c>
      <c r="H647" s="16" t="e">
        <f t="shared" si="42"/>
        <v>#REF!</v>
      </c>
      <c r="I647" s="28" t="str">
        <f>IF(ISERROR(DATEVALUE('PLM001-Active'!#REF!)),"",DATEVALUE('PLM001-Active'!#REF!))</f>
        <v/>
      </c>
      <c r="J647" s="29" t="str">
        <f>IF(ISERROR(DATEVALUE('PLM001-Active'!#REF!)),"",DATEVALUE('PLM001-Active'!#REF!))</f>
        <v/>
      </c>
      <c r="K647" s="16" t="str">
        <f t="shared" si="43"/>
        <v/>
      </c>
      <c r="L647" s="49" t="e">
        <f>'PLM001-Active'!#REF!</f>
        <v>#REF!</v>
      </c>
      <c r="M647" s="49" t="e">
        <f>'PLM001-Active'!#REF!</f>
        <v>#REF!</v>
      </c>
      <c r="N647" s="49" t="e">
        <f>'PLM001-Active'!#REF!</f>
        <v>#REF!</v>
      </c>
      <c r="O647" s="94" t="e">
        <f>'PLM001-Active'!#REF!/100</f>
        <v>#REF!</v>
      </c>
      <c r="P647" s="94" t="e">
        <f t="shared" si="44"/>
        <v>#REF!</v>
      </c>
      <c r="Q647" s="63" t="str">
        <f t="shared" ca="1" si="45"/>
        <v/>
      </c>
      <c r="R647" s="76"/>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row>
    <row r="648" spans="1:74" s="17" customFormat="1">
      <c r="A648" s="14">
        <v>65.000000000000597</v>
      </c>
      <c r="B648" s="14" t="e">
        <f>'PLM001-Active'!#REF!</f>
        <v>#REF!</v>
      </c>
      <c r="C648" s="14" t="e">
        <f>'PLM001-Active'!#REF!</f>
        <v>#REF!</v>
      </c>
      <c r="D648" s="95" t="e">
        <f>'PLM001-Active'!#REF!</f>
        <v>#REF!</v>
      </c>
      <c r="E648" s="15" t="e">
        <f>IF('PLM001-Active'!#REF!="",'PLM001-Active'!#REF!,LEFT('PLM001-Active'!#REF!,3))</f>
        <v>#REF!</v>
      </c>
      <c r="F648" s="28" t="e">
        <f>DATEVALUE('PLM001-Active'!#REF!)</f>
        <v>#REF!</v>
      </c>
      <c r="G648" s="29" t="e">
        <f>DATEVALUE('PLM001-Active'!#REF!)</f>
        <v>#REF!</v>
      </c>
      <c r="H648" s="16" t="e">
        <f t="shared" ref="H648:H685" si="46">IF(OR(G648=0,F648=0)," - ",NETWORKDAYS(F648,G648))</f>
        <v>#REF!</v>
      </c>
      <c r="I648" s="28" t="str">
        <f>IF(ISERROR(DATEVALUE('PLM001-Active'!#REF!)),"",DATEVALUE('PLM001-Active'!#REF!))</f>
        <v/>
      </c>
      <c r="J648" s="29" t="str">
        <f>IF(ISERROR(DATEVALUE('PLM001-Active'!#REF!)),"",DATEVALUE('PLM001-Active'!#REF!))</f>
        <v/>
      </c>
      <c r="K648" s="16" t="str">
        <f t="shared" si="43"/>
        <v/>
      </c>
      <c r="L648" s="49" t="e">
        <f>'PLM001-Active'!#REF!</f>
        <v>#REF!</v>
      </c>
      <c r="M648" s="49" t="e">
        <f>'PLM001-Active'!#REF!</f>
        <v>#REF!</v>
      </c>
      <c r="N648" s="49" t="e">
        <f>'PLM001-Active'!#REF!</f>
        <v>#REF!</v>
      </c>
      <c r="O648" s="94" t="e">
        <f>'PLM001-Active'!#REF!/100</f>
        <v>#REF!</v>
      </c>
      <c r="P648" s="94" t="e">
        <f t="shared" si="44"/>
        <v>#REF!</v>
      </c>
      <c r="Q648" s="63" t="str">
        <f t="shared" ca="1" si="45"/>
        <v/>
      </c>
      <c r="R648" s="76"/>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row>
    <row r="649" spans="1:74" s="17" customFormat="1">
      <c r="A649" s="14">
        <v>65.100000000000605</v>
      </c>
      <c r="B649" s="14" t="e">
        <f>'PLM001-Active'!#REF!</f>
        <v>#REF!</v>
      </c>
      <c r="C649" s="14" t="e">
        <f>'PLM001-Active'!#REF!</f>
        <v>#REF!</v>
      </c>
      <c r="D649" s="95" t="e">
        <f>'PLM001-Active'!#REF!</f>
        <v>#REF!</v>
      </c>
      <c r="E649" s="15" t="e">
        <f>IF('PLM001-Active'!#REF!="",'PLM001-Active'!#REF!,LEFT('PLM001-Active'!#REF!,3))</f>
        <v>#REF!</v>
      </c>
      <c r="F649" s="28" t="e">
        <f>DATEVALUE('PLM001-Active'!#REF!)</f>
        <v>#REF!</v>
      </c>
      <c r="G649" s="29" t="e">
        <f>DATEVALUE('PLM001-Active'!#REF!)</f>
        <v>#REF!</v>
      </c>
      <c r="H649" s="16" t="e">
        <f t="shared" si="46"/>
        <v>#REF!</v>
      </c>
      <c r="I649" s="28" t="str">
        <f>IF(ISERROR(DATEVALUE('PLM001-Active'!#REF!)),"",DATEVALUE('PLM001-Active'!#REF!))</f>
        <v/>
      </c>
      <c r="J649" s="29" t="str">
        <f>IF(ISERROR(DATEVALUE('PLM001-Active'!#REF!)),"",DATEVALUE('PLM001-Active'!#REF!))</f>
        <v/>
      </c>
      <c r="K649" s="16" t="str">
        <f t="shared" si="43"/>
        <v/>
      </c>
      <c r="L649" s="49" t="e">
        <f>'PLM001-Active'!#REF!</f>
        <v>#REF!</v>
      </c>
      <c r="M649" s="49" t="e">
        <f>'PLM001-Active'!#REF!</f>
        <v>#REF!</v>
      </c>
      <c r="N649" s="49" t="e">
        <f>'PLM001-Active'!#REF!</f>
        <v>#REF!</v>
      </c>
      <c r="O649" s="94" t="e">
        <f>'PLM001-Active'!#REF!/100</f>
        <v>#REF!</v>
      </c>
      <c r="P649" s="94" t="e">
        <f t="shared" si="44"/>
        <v>#REF!</v>
      </c>
      <c r="Q649" s="63" t="str">
        <f t="shared" ca="1" si="45"/>
        <v/>
      </c>
      <c r="R649" s="76"/>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row>
    <row r="650" spans="1:74" s="17" customFormat="1">
      <c r="A650" s="14">
        <v>65.2000000000006</v>
      </c>
      <c r="B650" s="14" t="e">
        <f>'PLM001-Active'!#REF!</f>
        <v>#REF!</v>
      </c>
      <c r="C650" s="14" t="e">
        <f>'PLM001-Active'!#REF!</f>
        <v>#REF!</v>
      </c>
      <c r="D650" s="95" t="e">
        <f>'PLM001-Active'!#REF!</f>
        <v>#REF!</v>
      </c>
      <c r="E650" s="15" t="e">
        <f>IF('PLM001-Active'!#REF!="",'PLM001-Active'!#REF!,LEFT('PLM001-Active'!#REF!,3))</f>
        <v>#REF!</v>
      </c>
      <c r="F650" s="28" t="e">
        <f>DATEVALUE('PLM001-Active'!#REF!)</f>
        <v>#REF!</v>
      </c>
      <c r="G650" s="29" t="e">
        <f>DATEVALUE('PLM001-Active'!#REF!)</f>
        <v>#REF!</v>
      </c>
      <c r="H650" s="16" t="e">
        <f t="shared" si="46"/>
        <v>#REF!</v>
      </c>
      <c r="I650" s="28" t="str">
        <f>IF(ISERROR(DATEVALUE('PLM001-Active'!#REF!)),"",DATEVALUE('PLM001-Active'!#REF!))</f>
        <v/>
      </c>
      <c r="J650" s="29" t="str">
        <f>IF(ISERROR(DATEVALUE('PLM001-Active'!#REF!)),"",DATEVALUE('PLM001-Active'!#REF!))</f>
        <v/>
      </c>
      <c r="K650" s="16" t="str">
        <f t="shared" ref="K650:K685" si="47">IF(ISERROR(IF(OR(J650=0,I650=0)," - ",NETWORKDAYS(I650,J650))),"",IF(OR(J650=0,I650=0)," - ",NETWORKDAYS(I650,J650)))</f>
        <v/>
      </c>
      <c r="L650" s="49" t="e">
        <f>'PLM001-Active'!#REF!</f>
        <v>#REF!</v>
      </c>
      <c r="M650" s="49" t="e">
        <f>'PLM001-Active'!#REF!</f>
        <v>#REF!</v>
      </c>
      <c r="N650" s="49" t="e">
        <f>'PLM001-Active'!#REF!</f>
        <v>#REF!</v>
      </c>
      <c r="O650" s="94" t="e">
        <f>'PLM001-Active'!#REF!/100</f>
        <v>#REF!</v>
      </c>
      <c r="P650" s="94" t="e">
        <f t="shared" ref="P650:P685" si="48">IF(OR(AND(O650&gt;0%,I650=""),AND(O650=0%,I650&lt;&gt;""),AND(O650=0%,I650="",M650&lt;&gt;0)),"操作異常","")</f>
        <v>#REF!</v>
      </c>
      <c r="Q650" s="63" t="str">
        <f t="shared" ref="Q650:Q685" ca="1" si="49">IFERROR(IF(I650="","任務異常 "&amp;DATEDIF(F650,TODAY(),"d")&amp;" 天",IF(AND(TODAY()&gt;G650,O650&lt;&gt;100%),"任務異常 "&amp;DATEDIF(G650,TODAY(),"d")&amp;" 天","")),"")</f>
        <v/>
      </c>
      <c r="R650" s="76"/>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row>
    <row r="651" spans="1:74" s="17" customFormat="1">
      <c r="A651" s="14">
        <v>65.300000000000594</v>
      </c>
      <c r="B651" s="14" t="e">
        <f>'PLM001-Active'!#REF!</f>
        <v>#REF!</v>
      </c>
      <c r="C651" s="14" t="e">
        <f>'PLM001-Active'!#REF!</f>
        <v>#REF!</v>
      </c>
      <c r="D651" s="95" t="e">
        <f>'PLM001-Active'!#REF!</f>
        <v>#REF!</v>
      </c>
      <c r="E651" s="15" t="e">
        <f>IF('PLM001-Active'!#REF!="",'PLM001-Active'!#REF!,LEFT('PLM001-Active'!#REF!,3))</f>
        <v>#REF!</v>
      </c>
      <c r="F651" s="28" t="e">
        <f>DATEVALUE('PLM001-Active'!#REF!)</f>
        <v>#REF!</v>
      </c>
      <c r="G651" s="29" t="e">
        <f>DATEVALUE('PLM001-Active'!#REF!)</f>
        <v>#REF!</v>
      </c>
      <c r="H651" s="16" t="e">
        <f t="shared" si="46"/>
        <v>#REF!</v>
      </c>
      <c r="I651" s="28" t="str">
        <f>IF(ISERROR(DATEVALUE('PLM001-Active'!#REF!)),"",DATEVALUE('PLM001-Active'!#REF!))</f>
        <v/>
      </c>
      <c r="J651" s="29" t="str">
        <f>IF(ISERROR(DATEVALUE('PLM001-Active'!#REF!)),"",DATEVALUE('PLM001-Active'!#REF!))</f>
        <v/>
      </c>
      <c r="K651" s="16" t="str">
        <f t="shared" si="47"/>
        <v/>
      </c>
      <c r="L651" s="49" t="e">
        <f>'PLM001-Active'!#REF!</f>
        <v>#REF!</v>
      </c>
      <c r="M651" s="49" t="e">
        <f>'PLM001-Active'!#REF!</f>
        <v>#REF!</v>
      </c>
      <c r="N651" s="49" t="e">
        <f>'PLM001-Active'!#REF!</f>
        <v>#REF!</v>
      </c>
      <c r="O651" s="94" t="e">
        <f>'PLM001-Active'!#REF!/100</f>
        <v>#REF!</v>
      </c>
      <c r="P651" s="94" t="e">
        <f t="shared" si="48"/>
        <v>#REF!</v>
      </c>
      <c r="Q651" s="63" t="str">
        <f t="shared" ca="1" si="49"/>
        <v/>
      </c>
      <c r="R651" s="76"/>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row>
    <row r="652" spans="1:74" s="17" customFormat="1">
      <c r="A652" s="14">
        <v>65.400000000000603</v>
      </c>
      <c r="B652" s="14" t="e">
        <f>'PLM001-Active'!#REF!</f>
        <v>#REF!</v>
      </c>
      <c r="C652" s="14" t="e">
        <f>'PLM001-Active'!#REF!</f>
        <v>#REF!</v>
      </c>
      <c r="D652" s="95" t="e">
        <f>'PLM001-Active'!#REF!</f>
        <v>#REF!</v>
      </c>
      <c r="E652" s="15" t="e">
        <f>IF('PLM001-Active'!#REF!="",'PLM001-Active'!#REF!,LEFT('PLM001-Active'!#REF!,3))</f>
        <v>#REF!</v>
      </c>
      <c r="F652" s="28" t="e">
        <f>DATEVALUE('PLM001-Active'!#REF!)</f>
        <v>#REF!</v>
      </c>
      <c r="G652" s="29" t="e">
        <f>DATEVALUE('PLM001-Active'!#REF!)</f>
        <v>#REF!</v>
      </c>
      <c r="H652" s="16" t="e">
        <f t="shared" si="46"/>
        <v>#REF!</v>
      </c>
      <c r="I652" s="28" t="str">
        <f>IF(ISERROR(DATEVALUE('PLM001-Active'!#REF!)),"",DATEVALUE('PLM001-Active'!#REF!))</f>
        <v/>
      </c>
      <c r="J652" s="29" t="str">
        <f>IF(ISERROR(DATEVALUE('PLM001-Active'!#REF!)),"",DATEVALUE('PLM001-Active'!#REF!))</f>
        <v/>
      </c>
      <c r="K652" s="16" t="str">
        <f t="shared" si="47"/>
        <v/>
      </c>
      <c r="L652" s="49" t="e">
        <f>'PLM001-Active'!#REF!</f>
        <v>#REF!</v>
      </c>
      <c r="M652" s="49" t="e">
        <f>'PLM001-Active'!#REF!</f>
        <v>#REF!</v>
      </c>
      <c r="N652" s="49" t="e">
        <f>'PLM001-Active'!#REF!</f>
        <v>#REF!</v>
      </c>
      <c r="O652" s="94" t="e">
        <f>'PLM001-Active'!#REF!/100</f>
        <v>#REF!</v>
      </c>
      <c r="P652" s="94" t="e">
        <f t="shared" si="48"/>
        <v>#REF!</v>
      </c>
      <c r="Q652" s="63" t="str">
        <f t="shared" ca="1" si="49"/>
        <v/>
      </c>
      <c r="R652" s="76"/>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row>
    <row r="653" spans="1:74" s="17" customFormat="1">
      <c r="A653" s="14">
        <v>65.500000000000597</v>
      </c>
      <c r="B653" s="14" t="e">
        <f>'PLM001-Active'!#REF!</f>
        <v>#REF!</v>
      </c>
      <c r="C653" s="14" t="e">
        <f>'PLM001-Active'!#REF!</f>
        <v>#REF!</v>
      </c>
      <c r="D653" s="95" t="e">
        <f>'PLM001-Active'!#REF!</f>
        <v>#REF!</v>
      </c>
      <c r="E653" s="15" t="e">
        <f>IF('PLM001-Active'!#REF!="",'PLM001-Active'!#REF!,LEFT('PLM001-Active'!#REF!,3))</f>
        <v>#REF!</v>
      </c>
      <c r="F653" s="28" t="e">
        <f>DATEVALUE('PLM001-Active'!#REF!)</f>
        <v>#REF!</v>
      </c>
      <c r="G653" s="29" t="e">
        <f>DATEVALUE('PLM001-Active'!#REF!)</f>
        <v>#REF!</v>
      </c>
      <c r="H653" s="16" t="e">
        <f t="shared" si="46"/>
        <v>#REF!</v>
      </c>
      <c r="I653" s="28" t="str">
        <f>IF(ISERROR(DATEVALUE('PLM001-Active'!#REF!)),"",DATEVALUE('PLM001-Active'!#REF!))</f>
        <v/>
      </c>
      <c r="J653" s="29" t="str">
        <f>IF(ISERROR(DATEVALUE('PLM001-Active'!#REF!)),"",DATEVALUE('PLM001-Active'!#REF!))</f>
        <v/>
      </c>
      <c r="K653" s="16" t="str">
        <f t="shared" si="47"/>
        <v/>
      </c>
      <c r="L653" s="49" t="e">
        <f>'PLM001-Active'!#REF!</f>
        <v>#REF!</v>
      </c>
      <c r="M653" s="49" t="e">
        <f>'PLM001-Active'!#REF!</f>
        <v>#REF!</v>
      </c>
      <c r="N653" s="49" t="e">
        <f>'PLM001-Active'!#REF!</f>
        <v>#REF!</v>
      </c>
      <c r="O653" s="94" t="e">
        <f>'PLM001-Active'!#REF!/100</f>
        <v>#REF!</v>
      </c>
      <c r="P653" s="94" t="e">
        <f t="shared" si="48"/>
        <v>#REF!</v>
      </c>
      <c r="Q653" s="63" t="str">
        <f t="shared" ca="1" si="49"/>
        <v/>
      </c>
      <c r="R653" s="76"/>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row>
    <row r="654" spans="1:74" s="17" customFormat="1" ht="12.75" customHeight="1">
      <c r="A654" s="14">
        <v>65.600000000000605</v>
      </c>
      <c r="B654" s="14" t="e">
        <f>'PLM001-Active'!#REF!</f>
        <v>#REF!</v>
      </c>
      <c r="C654" s="14" t="e">
        <f>'PLM001-Active'!#REF!</f>
        <v>#REF!</v>
      </c>
      <c r="D654" s="95" t="e">
        <f>'PLM001-Active'!#REF!</f>
        <v>#REF!</v>
      </c>
      <c r="E654" s="15" t="e">
        <f>IF('PLM001-Active'!#REF!="",'PLM001-Active'!#REF!,LEFT('PLM001-Active'!#REF!,3))</f>
        <v>#REF!</v>
      </c>
      <c r="F654" s="28" t="e">
        <f>DATEVALUE('PLM001-Active'!#REF!)</f>
        <v>#REF!</v>
      </c>
      <c r="G654" s="29" t="e">
        <f>DATEVALUE('PLM001-Active'!#REF!)</f>
        <v>#REF!</v>
      </c>
      <c r="H654" s="16" t="e">
        <f t="shared" si="46"/>
        <v>#REF!</v>
      </c>
      <c r="I654" s="28" t="str">
        <f>IF(ISERROR(DATEVALUE('PLM001-Active'!#REF!)),"",DATEVALUE('PLM001-Active'!#REF!))</f>
        <v/>
      </c>
      <c r="J654" s="29" t="str">
        <f>IF(ISERROR(DATEVALUE('PLM001-Active'!#REF!)),"",DATEVALUE('PLM001-Active'!#REF!))</f>
        <v/>
      </c>
      <c r="K654" s="16" t="str">
        <f>IF(ISERROR(IF(OR(J654=0,I654=0)," - ",NETWORKDAYS(I654,J654))),"",IF(OR(J654=0,I654=0)," - ",NETWORKDAYS(I654,J654)))</f>
        <v/>
      </c>
      <c r="L654" s="49" t="e">
        <f>'PLM001-Active'!#REF!</f>
        <v>#REF!</v>
      </c>
      <c r="M654" s="49" t="e">
        <f>'PLM001-Active'!#REF!</f>
        <v>#REF!</v>
      </c>
      <c r="N654" s="49" t="e">
        <f>'PLM001-Active'!#REF!</f>
        <v>#REF!</v>
      </c>
      <c r="O654" s="94" t="e">
        <f>'PLM001-Active'!#REF!/100</f>
        <v>#REF!</v>
      </c>
      <c r="P654" s="94" t="e">
        <f t="shared" si="48"/>
        <v>#REF!</v>
      </c>
      <c r="Q654" s="63" t="str">
        <f t="shared" ca="1" si="49"/>
        <v/>
      </c>
      <c r="R654" s="76"/>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row>
    <row r="655" spans="1:74" s="17" customFormat="1">
      <c r="A655" s="14">
        <v>65.7000000000006</v>
      </c>
      <c r="B655" s="14" t="e">
        <f>'PLM001-Active'!#REF!</f>
        <v>#REF!</v>
      </c>
      <c r="C655" s="14" t="e">
        <f>'PLM001-Active'!#REF!</f>
        <v>#REF!</v>
      </c>
      <c r="D655" s="95" t="e">
        <f>'PLM001-Active'!#REF!</f>
        <v>#REF!</v>
      </c>
      <c r="E655" s="15" t="e">
        <f>IF('PLM001-Active'!#REF!="",'PLM001-Active'!#REF!,LEFT('PLM001-Active'!#REF!,3))</f>
        <v>#REF!</v>
      </c>
      <c r="F655" s="28" t="e">
        <f>DATEVALUE('PLM001-Active'!#REF!)</f>
        <v>#REF!</v>
      </c>
      <c r="G655" s="29" t="e">
        <f>DATEVALUE('PLM001-Active'!#REF!)</f>
        <v>#REF!</v>
      </c>
      <c r="H655" s="16" t="e">
        <f t="shared" si="46"/>
        <v>#REF!</v>
      </c>
      <c r="I655" s="28" t="str">
        <f>IF(ISERROR(DATEVALUE('PLM001-Active'!#REF!)),"",DATEVALUE('PLM001-Active'!#REF!))</f>
        <v/>
      </c>
      <c r="J655" s="29" t="str">
        <f>IF(ISERROR(DATEVALUE('PLM001-Active'!#REF!)),"",DATEVALUE('PLM001-Active'!#REF!))</f>
        <v/>
      </c>
      <c r="K655" s="16" t="str">
        <f t="shared" si="47"/>
        <v/>
      </c>
      <c r="L655" s="49" t="e">
        <f>'PLM001-Active'!#REF!</f>
        <v>#REF!</v>
      </c>
      <c r="M655" s="49" t="e">
        <f>'PLM001-Active'!#REF!</f>
        <v>#REF!</v>
      </c>
      <c r="N655" s="49" t="e">
        <f>'PLM001-Active'!#REF!</f>
        <v>#REF!</v>
      </c>
      <c r="O655" s="94" t="e">
        <f>'PLM001-Active'!#REF!/100</f>
        <v>#REF!</v>
      </c>
      <c r="P655" s="94" t="e">
        <f t="shared" si="48"/>
        <v>#REF!</v>
      </c>
      <c r="Q655" s="63" t="str">
        <f t="shared" ca="1" si="49"/>
        <v/>
      </c>
      <c r="R655" s="76"/>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row>
    <row r="656" spans="1:74" s="17" customFormat="1">
      <c r="A656" s="14">
        <v>65.800000000000594</v>
      </c>
      <c r="B656" s="14" t="e">
        <f>'PLM001-Active'!#REF!</f>
        <v>#REF!</v>
      </c>
      <c r="C656" s="14" t="e">
        <f>'PLM001-Active'!#REF!</f>
        <v>#REF!</v>
      </c>
      <c r="D656" s="95" t="e">
        <f>'PLM001-Active'!#REF!</f>
        <v>#REF!</v>
      </c>
      <c r="E656" s="15" t="e">
        <f>IF('PLM001-Active'!#REF!="",'PLM001-Active'!#REF!,LEFT('PLM001-Active'!#REF!,3))</f>
        <v>#REF!</v>
      </c>
      <c r="F656" s="28" t="e">
        <f>DATEVALUE('PLM001-Active'!#REF!)</f>
        <v>#REF!</v>
      </c>
      <c r="G656" s="29" t="e">
        <f>DATEVALUE('PLM001-Active'!#REF!)</f>
        <v>#REF!</v>
      </c>
      <c r="H656" s="16" t="e">
        <f t="shared" si="46"/>
        <v>#REF!</v>
      </c>
      <c r="I656" s="28" t="str">
        <f>IF(ISERROR(DATEVALUE('PLM001-Active'!#REF!)),"",DATEVALUE('PLM001-Active'!#REF!))</f>
        <v/>
      </c>
      <c r="J656" s="29" t="str">
        <f>IF(ISERROR(DATEVALUE('PLM001-Active'!#REF!)),"",DATEVALUE('PLM001-Active'!#REF!))</f>
        <v/>
      </c>
      <c r="K656" s="16" t="str">
        <f t="shared" si="47"/>
        <v/>
      </c>
      <c r="L656" s="49" t="e">
        <f>'PLM001-Active'!#REF!</f>
        <v>#REF!</v>
      </c>
      <c r="M656" s="49" t="e">
        <f>'PLM001-Active'!#REF!</f>
        <v>#REF!</v>
      </c>
      <c r="N656" s="49" t="e">
        <f>'PLM001-Active'!#REF!</f>
        <v>#REF!</v>
      </c>
      <c r="O656" s="94" t="e">
        <f>'PLM001-Active'!#REF!/100</f>
        <v>#REF!</v>
      </c>
      <c r="P656" s="94" t="e">
        <f t="shared" si="48"/>
        <v>#REF!</v>
      </c>
      <c r="Q656" s="63" t="str">
        <f t="shared" ca="1" si="49"/>
        <v/>
      </c>
      <c r="R656" s="76"/>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row>
    <row r="657" spans="1:74" s="17" customFormat="1" ht="12.75" customHeight="1">
      <c r="A657" s="14">
        <v>65.900000000000603</v>
      </c>
      <c r="B657" s="14" t="e">
        <f>'PLM001-Active'!#REF!</f>
        <v>#REF!</v>
      </c>
      <c r="C657" s="14" t="e">
        <f>'PLM001-Active'!#REF!</f>
        <v>#REF!</v>
      </c>
      <c r="D657" s="95" t="e">
        <f>'PLM001-Active'!#REF!</f>
        <v>#REF!</v>
      </c>
      <c r="E657" s="15" t="e">
        <f>IF('PLM001-Active'!#REF!="",'PLM001-Active'!#REF!,LEFT('PLM001-Active'!#REF!,3))</f>
        <v>#REF!</v>
      </c>
      <c r="F657" s="28" t="e">
        <f>DATEVALUE('PLM001-Active'!#REF!)</f>
        <v>#REF!</v>
      </c>
      <c r="G657" s="29" t="e">
        <f>DATEVALUE('PLM001-Active'!#REF!)</f>
        <v>#REF!</v>
      </c>
      <c r="H657" s="16" t="e">
        <f t="shared" si="46"/>
        <v>#REF!</v>
      </c>
      <c r="I657" s="28" t="str">
        <f>IF(ISERROR(DATEVALUE('PLM001-Active'!#REF!)),"",DATEVALUE('PLM001-Active'!#REF!))</f>
        <v/>
      </c>
      <c r="J657" s="29" t="str">
        <f>IF(ISERROR(DATEVALUE('PLM001-Active'!#REF!)),"",DATEVALUE('PLM001-Active'!#REF!))</f>
        <v/>
      </c>
      <c r="K657" s="16" t="str">
        <f t="shared" si="47"/>
        <v/>
      </c>
      <c r="L657" s="49" t="e">
        <f>'PLM001-Active'!#REF!</f>
        <v>#REF!</v>
      </c>
      <c r="M657" s="49" t="e">
        <f>'PLM001-Active'!#REF!</f>
        <v>#REF!</v>
      </c>
      <c r="N657" s="49" t="e">
        <f>'PLM001-Active'!#REF!</f>
        <v>#REF!</v>
      </c>
      <c r="O657" s="94" t="e">
        <f>'PLM001-Active'!#REF!/100</f>
        <v>#REF!</v>
      </c>
      <c r="P657" s="94" t="e">
        <f t="shared" si="48"/>
        <v>#REF!</v>
      </c>
      <c r="Q657" s="63" t="str">
        <f t="shared" ca="1" si="49"/>
        <v/>
      </c>
      <c r="R657" s="76"/>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row>
    <row r="658" spans="1:74" s="17" customFormat="1" ht="12.75" customHeight="1">
      <c r="A658" s="14">
        <v>66.000000000000597</v>
      </c>
      <c r="B658" s="14" t="e">
        <f>'PLM001-Active'!#REF!</f>
        <v>#REF!</v>
      </c>
      <c r="C658" s="14" t="e">
        <f>'PLM001-Active'!#REF!</f>
        <v>#REF!</v>
      </c>
      <c r="D658" s="95" t="e">
        <f>'PLM001-Active'!#REF!</f>
        <v>#REF!</v>
      </c>
      <c r="E658" s="15" t="e">
        <f>IF('PLM001-Active'!#REF!="",'PLM001-Active'!#REF!,LEFT('PLM001-Active'!#REF!,3))</f>
        <v>#REF!</v>
      </c>
      <c r="F658" s="28" t="e">
        <f>DATEVALUE('PLM001-Active'!#REF!)</f>
        <v>#REF!</v>
      </c>
      <c r="G658" s="29" t="e">
        <f>DATEVALUE('PLM001-Active'!#REF!)</f>
        <v>#REF!</v>
      </c>
      <c r="H658" s="16" t="e">
        <f t="shared" si="46"/>
        <v>#REF!</v>
      </c>
      <c r="I658" s="28" t="str">
        <f>IF(ISERROR(DATEVALUE('PLM001-Active'!#REF!)),"",DATEVALUE('PLM001-Active'!#REF!))</f>
        <v/>
      </c>
      <c r="J658" s="29" t="str">
        <f>IF(ISERROR(DATEVALUE('PLM001-Active'!#REF!)),"",DATEVALUE('PLM001-Active'!#REF!))</f>
        <v/>
      </c>
      <c r="K658" s="16" t="str">
        <f t="shared" si="47"/>
        <v/>
      </c>
      <c r="L658" s="49" t="e">
        <f>'PLM001-Active'!#REF!</f>
        <v>#REF!</v>
      </c>
      <c r="M658" s="49" t="e">
        <f>'PLM001-Active'!#REF!</f>
        <v>#REF!</v>
      </c>
      <c r="N658" s="49" t="e">
        <f>'PLM001-Active'!#REF!</f>
        <v>#REF!</v>
      </c>
      <c r="O658" s="94" t="e">
        <f>'PLM001-Active'!#REF!/100</f>
        <v>#REF!</v>
      </c>
      <c r="P658" s="94" t="e">
        <f t="shared" si="48"/>
        <v>#REF!</v>
      </c>
      <c r="Q658" s="63" t="str">
        <f t="shared" ca="1" si="49"/>
        <v/>
      </c>
      <c r="R658" s="76"/>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row>
    <row r="659" spans="1:74" s="17" customFormat="1">
      <c r="A659" s="14">
        <v>66.100000000000605</v>
      </c>
      <c r="B659" s="14" t="e">
        <f>'PLM001-Active'!#REF!</f>
        <v>#REF!</v>
      </c>
      <c r="C659" s="14" t="e">
        <f>'PLM001-Active'!#REF!</f>
        <v>#REF!</v>
      </c>
      <c r="D659" s="95" t="e">
        <f>'PLM001-Active'!#REF!</f>
        <v>#REF!</v>
      </c>
      <c r="E659" s="15" t="e">
        <f>IF('PLM001-Active'!#REF!="",'PLM001-Active'!#REF!,LEFT('PLM001-Active'!#REF!,3))</f>
        <v>#REF!</v>
      </c>
      <c r="F659" s="28" t="e">
        <f>DATEVALUE('PLM001-Active'!#REF!)</f>
        <v>#REF!</v>
      </c>
      <c r="G659" s="29" t="e">
        <f>DATEVALUE('PLM001-Active'!#REF!)</f>
        <v>#REF!</v>
      </c>
      <c r="H659" s="16" t="e">
        <f t="shared" si="46"/>
        <v>#REF!</v>
      </c>
      <c r="I659" s="28" t="str">
        <f>IF(ISERROR(DATEVALUE('PLM001-Active'!#REF!)),"",DATEVALUE('PLM001-Active'!#REF!))</f>
        <v/>
      </c>
      <c r="J659" s="29" t="str">
        <f>IF(ISERROR(DATEVALUE('PLM001-Active'!#REF!)),"",DATEVALUE('PLM001-Active'!#REF!))</f>
        <v/>
      </c>
      <c r="K659" s="16" t="str">
        <f t="shared" si="47"/>
        <v/>
      </c>
      <c r="L659" s="49" t="e">
        <f>'PLM001-Active'!#REF!</f>
        <v>#REF!</v>
      </c>
      <c r="M659" s="49" t="e">
        <f>'PLM001-Active'!#REF!</f>
        <v>#REF!</v>
      </c>
      <c r="N659" s="49" t="e">
        <f>'PLM001-Active'!#REF!</f>
        <v>#REF!</v>
      </c>
      <c r="O659" s="94" t="e">
        <f>'PLM001-Active'!#REF!/100</f>
        <v>#REF!</v>
      </c>
      <c r="P659" s="94" t="e">
        <f t="shared" si="48"/>
        <v>#REF!</v>
      </c>
      <c r="Q659" s="63" t="str">
        <f t="shared" ca="1" si="49"/>
        <v/>
      </c>
      <c r="R659" s="76"/>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row>
    <row r="660" spans="1:74" s="17" customFormat="1">
      <c r="A660" s="14">
        <v>66.2000000000006</v>
      </c>
      <c r="B660" s="14" t="e">
        <f>'PLM001-Active'!#REF!</f>
        <v>#REF!</v>
      </c>
      <c r="C660" s="14" t="e">
        <f>'PLM001-Active'!#REF!</f>
        <v>#REF!</v>
      </c>
      <c r="D660" s="95" t="e">
        <f>'PLM001-Active'!#REF!</f>
        <v>#REF!</v>
      </c>
      <c r="E660" s="15" t="e">
        <f>IF('PLM001-Active'!#REF!="",'PLM001-Active'!#REF!,LEFT('PLM001-Active'!#REF!,3))</f>
        <v>#REF!</v>
      </c>
      <c r="F660" s="28" t="e">
        <f>DATEVALUE('PLM001-Active'!#REF!)</f>
        <v>#REF!</v>
      </c>
      <c r="G660" s="29" t="e">
        <f>DATEVALUE('PLM001-Active'!#REF!)</f>
        <v>#REF!</v>
      </c>
      <c r="H660" s="16" t="e">
        <f t="shared" si="46"/>
        <v>#REF!</v>
      </c>
      <c r="I660" s="28" t="str">
        <f>IF(ISERROR(DATEVALUE('PLM001-Active'!#REF!)),"",DATEVALUE('PLM001-Active'!#REF!))</f>
        <v/>
      </c>
      <c r="J660" s="29" t="str">
        <f>IF(ISERROR(DATEVALUE('PLM001-Active'!#REF!)),"",DATEVALUE('PLM001-Active'!#REF!))</f>
        <v/>
      </c>
      <c r="K660" s="16" t="str">
        <f t="shared" si="47"/>
        <v/>
      </c>
      <c r="L660" s="49" t="e">
        <f>'PLM001-Active'!#REF!</f>
        <v>#REF!</v>
      </c>
      <c r="M660" s="49" t="e">
        <f>'PLM001-Active'!#REF!</f>
        <v>#REF!</v>
      </c>
      <c r="N660" s="49" t="e">
        <f>'PLM001-Active'!#REF!</f>
        <v>#REF!</v>
      </c>
      <c r="O660" s="94" t="e">
        <f>'PLM001-Active'!#REF!/100</f>
        <v>#REF!</v>
      </c>
      <c r="P660" s="94" t="e">
        <f t="shared" si="48"/>
        <v>#REF!</v>
      </c>
      <c r="Q660" s="63" t="str">
        <f t="shared" ca="1" si="49"/>
        <v/>
      </c>
      <c r="R660" s="76"/>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row>
    <row r="661" spans="1:74" s="17" customFormat="1">
      <c r="A661" s="14">
        <v>66.300000000000594</v>
      </c>
      <c r="B661" s="14" t="e">
        <f>'PLM001-Active'!#REF!</f>
        <v>#REF!</v>
      </c>
      <c r="C661" s="14" t="e">
        <f>'PLM001-Active'!#REF!</f>
        <v>#REF!</v>
      </c>
      <c r="D661" s="95" t="e">
        <f>'PLM001-Active'!#REF!</f>
        <v>#REF!</v>
      </c>
      <c r="E661" s="15" t="e">
        <f>IF('PLM001-Active'!#REF!="",'PLM001-Active'!#REF!,LEFT('PLM001-Active'!#REF!,3))</f>
        <v>#REF!</v>
      </c>
      <c r="F661" s="28" t="e">
        <f>DATEVALUE('PLM001-Active'!#REF!)</f>
        <v>#REF!</v>
      </c>
      <c r="G661" s="29" t="e">
        <f>DATEVALUE('PLM001-Active'!#REF!)</f>
        <v>#REF!</v>
      </c>
      <c r="H661" s="16" t="e">
        <f t="shared" si="46"/>
        <v>#REF!</v>
      </c>
      <c r="I661" s="28" t="str">
        <f>IF(ISERROR(DATEVALUE('PLM001-Active'!#REF!)),"",DATEVALUE('PLM001-Active'!#REF!))</f>
        <v/>
      </c>
      <c r="J661" s="29" t="str">
        <f>IF(ISERROR(DATEVALUE('PLM001-Active'!#REF!)),"",DATEVALUE('PLM001-Active'!#REF!))</f>
        <v/>
      </c>
      <c r="K661" s="16" t="str">
        <f t="shared" si="47"/>
        <v/>
      </c>
      <c r="L661" s="49" t="e">
        <f>'PLM001-Active'!#REF!</f>
        <v>#REF!</v>
      </c>
      <c r="M661" s="49" t="e">
        <f>'PLM001-Active'!#REF!</f>
        <v>#REF!</v>
      </c>
      <c r="N661" s="49" t="e">
        <f>'PLM001-Active'!#REF!</f>
        <v>#REF!</v>
      </c>
      <c r="O661" s="94" t="e">
        <f>'PLM001-Active'!#REF!/100</f>
        <v>#REF!</v>
      </c>
      <c r="P661" s="94" t="e">
        <f t="shared" si="48"/>
        <v>#REF!</v>
      </c>
      <c r="Q661" s="63" t="str">
        <f t="shared" ca="1" si="49"/>
        <v/>
      </c>
      <c r="R661" s="76"/>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row>
    <row r="662" spans="1:74" s="17" customFormat="1">
      <c r="A662" s="14">
        <v>66.400000000000603</v>
      </c>
      <c r="B662" s="14" t="e">
        <f>'PLM001-Active'!#REF!</f>
        <v>#REF!</v>
      </c>
      <c r="C662" s="14" t="e">
        <f>'PLM001-Active'!#REF!</f>
        <v>#REF!</v>
      </c>
      <c r="D662" s="95" t="e">
        <f>'PLM001-Active'!#REF!</f>
        <v>#REF!</v>
      </c>
      <c r="E662" s="15" t="e">
        <f>IF('PLM001-Active'!#REF!="",'PLM001-Active'!#REF!,LEFT('PLM001-Active'!#REF!,3))</f>
        <v>#REF!</v>
      </c>
      <c r="F662" s="28" t="e">
        <f>DATEVALUE('PLM001-Active'!#REF!)</f>
        <v>#REF!</v>
      </c>
      <c r="G662" s="29" t="e">
        <f>DATEVALUE('PLM001-Active'!#REF!)</f>
        <v>#REF!</v>
      </c>
      <c r="H662" s="16" t="e">
        <f t="shared" si="46"/>
        <v>#REF!</v>
      </c>
      <c r="I662" s="28" t="str">
        <f>IF(ISERROR(DATEVALUE('PLM001-Active'!#REF!)),"",DATEVALUE('PLM001-Active'!#REF!))</f>
        <v/>
      </c>
      <c r="J662" s="29" t="str">
        <f>IF(ISERROR(DATEVALUE('PLM001-Active'!#REF!)),"",DATEVALUE('PLM001-Active'!#REF!))</f>
        <v/>
      </c>
      <c r="K662" s="16" t="str">
        <f t="shared" si="47"/>
        <v/>
      </c>
      <c r="L662" s="49" t="e">
        <f>'PLM001-Active'!#REF!</f>
        <v>#REF!</v>
      </c>
      <c r="M662" s="49" t="e">
        <f>'PLM001-Active'!#REF!</f>
        <v>#REF!</v>
      </c>
      <c r="N662" s="49" t="e">
        <f>'PLM001-Active'!#REF!</f>
        <v>#REF!</v>
      </c>
      <c r="O662" s="94" t="e">
        <f>'PLM001-Active'!#REF!/100</f>
        <v>#REF!</v>
      </c>
      <c r="P662" s="94" t="e">
        <f t="shared" si="48"/>
        <v>#REF!</v>
      </c>
      <c r="Q662" s="63" t="str">
        <f t="shared" ca="1" si="49"/>
        <v/>
      </c>
      <c r="R662" s="76"/>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row>
    <row r="663" spans="1:74" s="17" customFormat="1">
      <c r="A663" s="14">
        <v>66.500000000000597</v>
      </c>
      <c r="B663" s="14" t="e">
        <f>'PLM001-Active'!#REF!</f>
        <v>#REF!</v>
      </c>
      <c r="C663" s="14" t="e">
        <f>'PLM001-Active'!#REF!</f>
        <v>#REF!</v>
      </c>
      <c r="D663" s="95" t="e">
        <f>'PLM001-Active'!#REF!</f>
        <v>#REF!</v>
      </c>
      <c r="E663" s="15" t="e">
        <f>IF('PLM001-Active'!#REF!="",'PLM001-Active'!#REF!,LEFT('PLM001-Active'!#REF!,3))</f>
        <v>#REF!</v>
      </c>
      <c r="F663" s="28" t="e">
        <f>DATEVALUE('PLM001-Active'!#REF!)</f>
        <v>#REF!</v>
      </c>
      <c r="G663" s="29" t="e">
        <f>DATEVALUE('PLM001-Active'!#REF!)</f>
        <v>#REF!</v>
      </c>
      <c r="H663" s="16" t="e">
        <f t="shared" si="46"/>
        <v>#REF!</v>
      </c>
      <c r="I663" s="28" t="str">
        <f>IF(ISERROR(DATEVALUE('PLM001-Active'!#REF!)),"",DATEVALUE('PLM001-Active'!#REF!))</f>
        <v/>
      </c>
      <c r="J663" s="29" t="str">
        <f>IF(ISERROR(DATEVALUE('PLM001-Active'!#REF!)),"",DATEVALUE('PLM001-Active'!#REF!))</f>
        <v/>
      </c>
      <c r="K663" s="16" t="str">
        <f t="shared" si="47"/>
        <v/>
      </c>
      <c r="L663" s="49" t="e">
        <f>'PLM001-Active'!#REF!</f>
        <v>#REF!</v>
      </c>
      <c r="M663" s="49" t="e">
        <f>'PLM001-Active'!#REF!</f>
        <v>#REF!</v>
      </c>
      <c r="N663" s="49" t="e">
        <f>'PLM001-Active'!#REF!</f>
        <v>#REF!</v>
      </c>
      <c r="O663" s="94" t="e">
        <f>'PLM001-Active'!#REF!/100</f>
        <v>#REF!</v>
      </c>
      <c r="P663" s="94" t="e">
        <f t="shared" si="48"/>
        <v>#REF!</v>
      </c>
      <c r="Q663" s="63" t="str">
        <f t="shared" ca="1" si="49"/>
        <v/>
      </c>
      <c r="R663" s="76"/>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row>
    <row r="664" spans="1:74" s="17" customFormat="1">
      <c r="A664" s="14">
        <v>66.600000000000605</v>
      </c>
      <c r="B664" s="14" t="e">
        <f>'PLM001-Active'!#REF!</f>
        <v>#REF!</v>
      </c>
      <c r="C664" s="14" t="e">
        <f>'PLM001-Active'!#REF!</f>
        <v>#REF!</v>
      </c>
      <c r="D664" s="95" t="e">
        <f>'PLM001-Active'!#REF!</f>
        <v>#REF!</v>
      </c>
      <c r="E664" s="15" t="e">
        <f>IF('PLM001-Active'!#REF!="",'PLM001-Active'!#REF!,LEFT('PLM001-Active'!#REF!,3))</f>
        <v>#REF!</v>
      </c>
      <c r="F664" s="28" t="e">
        <f>DATEVALUE('PLM001-Active'!#REF!)</f>
        <v>#REF!</v>
      </c>
      <c r="G664" s="29" t="e">
        <f>DATEVALUE('PLM001-Active'!#REF!)</f>
        <v>#REF!</v>
      </c>
      <c r="H664" s="16" t="e">
        <f t="shared" si="46"/>
        <v>#REF!</v>
      </c>
      <c r="I664" s="28" t="str">
        <f>IF(ISERROR(DATEVALUE('PLM001-Active'!#REF!)),"",DATEVALUE('PLM001-Active'!#REF!))</f>
        <v/>
      </c>
      <c r="J664" s="29" t="str">
        <f>IF(ISERROR(DATEVALUE('PLM001-Active'!#REF!)),"",DATEVALUE('PLM001-Active'!#REF!))</f>
        <v/>
      </c>
      <c r="K664" s="16" t="str">
        <f t="shared" si="47"/>
        <v/>
      </c>
      <c r="L664" s="49" t="e">
        <f>'PLM001-Active'!#REF!</f>
        <v>#REF!</v>
      </c>
      <c r="M664" s="49" t="e">
        <f>'PLM001-Active'!#REF!</f>
        <v>#REF!</v>
      </c>
      <c r="N664" s="49" t="e">
        <f>'PLM001-Active'!#REF!</f>
        <v>#REF!</v>
      </c>
      <c r="O664" s="94" t="e">
        <f>'PLM001-Active'!#REF!/100</f>
        <v>#REF!</v>
      </c>
      <c r="P664" s="94" t="e">
        <f t="shared" si="48"/>
        <v>#REF!</v>
      </c>
      <c r="Q664" s="63" t="str">
        <f t="shared" ca="1" si="49"/>
        <v/>
      </c>
      <c r="R664" s="76"/>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row>
    <row r="665" spans="1:74" s="17" customFormat="1">
      <c r="A665" s="14">
        <v>66.7000000000006</v>
      </c>
      <c r="B665" s="14" t="e">
        <f>'PLM001-Active'!#REF!</f>
        <v>#REF!</v>
      </c>
      <c r="C665" s="14" t="e">
        <f>'PLM001-Active'!#REF!</f>
        <v>#REF!</v>
      </c>
      <c r="D665" s="95" t="e">
        <f>'PLM001-Active'!#REF!</f>
        <v>#REF!</v>
      </c>
      <c r="E665" s="15" t="e">
        <f>IF('PLM001-Active'!#REF!="",'PLM001-Active'!#REF!,LEFT('PLM001-Active'!#REF!,3))</f>
        <v>#REF!</v>
      </c>
      <c r="F665" s="28" t="e">
        <f>DATEVALUE('PLM001-Active'!#REF!)</f>
        <v>#REF!</v>
      </c>
      <c r="G665" s="29" t="e">
        <f>DATEVALUE('PLM001-Active'!#REF!)</f>
        <v>#REF!</v>
      </c>
      <c r="H665" s="16" t="e">
        <f t="shared" si="46"/>
        <v>#REF!</v>
      </c>
      <c r="I665" s="28" t="str">
        <f>IF(ISERROR(DATEVALUE('PLM001-Active'!#REF!)),"",DATEVALUE('PLM001-Active'!#REF!))</f>
        <v/>
      </c>
      <c r="J665" s="29" t="str">
        <f>IF(ISERROR(DATEVALUE('PLM001-Active'!#REF!)),"",DATEVALUE('PLM001-Active'!#REF!))</f>
        <v/>
      </c>
      <c r="K665" s="16" t="str">
        <f t="shared" si="47"/>
        <v/>
      </c>
      <c r="L665" s="49" t="e">
        <f>'PLM001-Active'!#REF!</f>
        <v>#REF!</v>
      </c>
      <c r="M665" s="49" t="e">
        <f>'PLM001-Active'!#REF!</f>
        <v>#REF!</v>
      </c>
      <c r="N665" s="49" t="e">
        <f>'PLM001-Active'!#REF!</f>
        <v>#REF!</v>
      </c>
      <c r="O665" s="94" t="e">
        <f>'PLM001-Active'!#REF!/100</f>
        <v>#REF!</v>
      </c>
      <c r="P665" s="94" t="e">
        <f t="shared" si="48"/>
        <v>#REF!</v>
      </c>
      <c r="Q665" s="63" t="str">
        <f t="shared" ca="1" si="49"/>
        <v/>
      </c>
      <c r="R665" s="76"/>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row>
    <row r="666" spans="1:74" s="17" customFormat="1">
      <c r="A666" s="14">
        <v>66.800000000000594</v>
      </c>
      <c r="B666" s="14" t="e">
        <f>'PLM001-Active'!#REF!</f>
        <v>#REF!</v>
      </c>
      <c r="C666" s="14" t="e">
        <f>'PLM001-Active'!#REF!</f>
        <v>#REF!</v>
      </c>
      <c r="D666" s="95" t="e">
        <f>'PLM001-Active'!#REF!</f>
        <v>#REF!</v>
      </c>
      <c r="E666" s="15" t="e">
        <f>IF('PLM001-Active'!#REF!="",'PLM001-Active'!#REF!,LEFT('PLM001-Active'!#REF!,3))</f>
        <v>#REF!</v>
      </c>
      <c r="F666" s="28" t="e">
        <f>DATEVALUE('PLM001-Active'!#REF!)</f>
        <v>#REF!</v>
      </c>
      <c r="G666" s="29" t="e">
        <f>DATEVALUE('PLM001-Active'!#REF!)</f>
        <v>#REF!</v>
      </c>
      <c r="H666" s="16" t="e">
        <f t="shared" si="46"/>
        <v>#REF!</v>
      </c>
      <c r="I666" s="28" t="str">
        <f>IF(ISERROR(DATEVALUE('PLM001-Active'!#REF!)),"",DATEVALUE('PLM001-Active'!#REF!))</f>
        <v/>
      </c>
      <c r="J666" s="29" t="str">
        <f>IF(ISERROR(DATEVALUE('PLM001-Active'!#REF!)),"",DATEVALUE('PLM001-Active'!#REF!))</f>
        <v/>
      </c>
      <c r="K666" s="16" t="str">
        <f t="shared" si="47"/>
        <v/>
      </c>
      <c r="L666" s="49" t="e">
        <f>'PLM001-Active'!#REF!</f>
        <v>#REF!</v>
      </c>
      <c r="M666" s="49" t="e">
        <f>'PLM001-Active'!#REF!</f>
        <v>#REF!</v>
      </c>
      <c r="N666" s="49" t="e">
        <f>'PLM001-Active'!#REF!</f>
        <v>#REF!</v>
      </c>
      <c r="O666" s="94" t="e">
        <f>'PLM001-Active'!#REF!/100</f>
        <v>#REF!</v>
      </c>
      <c r="P666" s="94" t="e">
        <f t="shared" si="48"/>
        <v>#REF!</v>
      </c>
      <c r="Q666" s="63" t="str">
        <f t="shared" ca="1" si="49"/>
        <v/>
      </c>
      <c r="R666" s="76"/>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row>
    <row r="667" spans="1:74" s="17" customFormat="1">
      <c r="A667" s="14">
        <v>66.900000000000603</v>
      </c>
      <c r="B667" s="14" t="e">
        <f>'PLM001-Active'!#REF!</f>
        <v>#REF!</v>
      </c>
      <c r="C667" s="14" t="e">
        <f>'PLM001-Active'!#REF!</f>
        <v>#REF!</v>
      </c>
      <c r="D667" s="95" t="e">
        <f>'PLM001-Active'!#REF!</f>
        <v>#REF!</v>
      </c>
      <c r="E667" s="15" t="e">
        <f>IF('PLM001-Active'!#REF!="",'PLM001-Active'!#REF!,LEFT('PLM001-Active'!#REF!,3))</f>
        <v>#REF!</v>
      </c>
      <c r="F667" s="28" t="e">
        <f>DATEVALUE('PLM001-Active'!#REF!)</f>
        <v>#REF!</v>
      </c>
      <c r="G667" s="29" t="e">
        <f>DATEVALUE('PLM001-Active'!#REF!)</f>
        <v>#REF!</v>
      </c>
      <c r="H667" s="16" t="e">
        <f t="shared" si="46"/>
        <v>#REF!</v>
      </c>
      <c r="I667" s="28" t="str">
        <f>IF(ISERROR(DATEVALUE('PLM001-Active'!#REF!)),"",DATEVALUE('PLM001-Active'!#REF!))</f>
        <v/>
      </c>
      <c r="J667" s="29" t="str">
        <f>IF(ISERROR(DATEVALUE('PLM001-Active'!#REF!)),"",DATEVALUE('PLM001-Active'!#REF!))</f>
        <v/>
      </c>
      <c r="K667" s="16" t="str">
        <f t="shared" si="47"/>
        <v/>
      </c>
      <c r="L667" s="49" t="e">
        <f>'PLM001-Active'!#REF!</f>
        <v>#REF!</v>
      </c>
      <c r="M667" s="49" t="e">
        <f>'PLM001-Active'!#REF!</f>
        <v>#REF!</v>
      </c>
      <c r="N667" s="49" t="e">
        <f>'PLM001-Active'!#REF!</f>
        <v>#REF!</v>
      </c>
      <c r="O667" s="94" t="e">
        <f>'PLM001-Active'!#REF!/100</f>
        <v>#REF!</v>
      </c>
      <c r="P667" s="94" t="e">
        <f t="shared" si="48"/>
        <v>#REF!</v>
      </c>
      <c r="Q667" s="63" t="str">
        <f t="shared" ca="1" si="49"/>
        <v/>
      </c>
      <c r="R667" s="76"/>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row>
    <row r="668" spans="1:74" s="17" customFormat="1" ht="12.75" customHeight="1">
      <c r="A668" s="14">
        <v>67.000000000000597</v>
      </c>
      <c r="B668" s="14" t="e">
        <f>'PLM001-Active'!#REF!</f>
        <v>#REF!</v>
      </c>
      <c r="C668" s="14" t="e">
        <f>'PLM001-Active'!#REF!</f>
        <v>#REF!</v>
      </c>
      <c r="D668" s="95" t="e">
        <f>'PLM001-Active'!#REF!</f>
        <v>#REF!</v>
      </c>
      <c r="E668" s="15" t="e">
        <f>IF('PLM001-Active'!#REF!="",'PLM001-Active'!#REF!,LEFT('PLM001-Active'!#REF!,3))</f>
        <v>#REF!</v>
      </c>
      <c r="F668" s="28" t="e">
        <f>DATEVALUE('PLM001-Active'!#REF!)</f>
        <v>#REF!</v>
      </c>
      <c r="G668" s="29" t="e">
        <f>DATEVALUE('PLM001-Active'!#REF!)</f>
        <v>#REF!</v>
      </c>
      <c r="H668" s="16" t="e">
        <f t="shared" si="46"/>
        <v>#REF!</v>
      </c>
      <c r="I668" s="28" t="str">
        <f>IF(ISERROR(DATEVALUE('PLM001-Active'!#REF!)),"",DATEVALUE('PLM001-Active'!#REF!))</f>
        <v/>
      </c>
      <c r="J668" s="29" t="str">
        <f>IF(ISERROR(DATEVALUE('PLM001-Active'!#REF!)),"",DATEVALUE('PLM001-Active'!#REF!))</f>
        <v/>
      </c>
      <c r="K668" s="16" t="str">
        <f>IF(ISERROR(IF(OR(J668=0,I668=0)," - ",NETWORKDAYS(I668,J668))),"",IF(OR(J668=0,I668=0)," - ",NETWORKDAYS(I668,J668)))</f>
        <v/>
      </c>
      <c r="L668" s="49" t="e">
        <f>'PLM001-Active'!#REF!</f>
        <v>#REF!</v>
      </c>
      <c r="M668" s="49" t="e">
        <f>'PLM001-Active'!#REF!</f>
        <v>#REF!</v>
      </c>
      <c r="N668" s="49" t="e">
        <f>'PLM001-Active'!#REF!</f>
        <v>#REF!</v>
      </c>
      <c r="O668" s="94" t="e">
        <f>'PLM001-Active'!#REF!/100</f>
        <v>#REF!</v>
      </c>
      <c r="P668" s="94" t="e">
        <f t="shared" si="48"/>
        <v>#REF!</v>
      </c>
      <c r="Q668" s="63" t="str">
        <f t="shared" ca="1" si="49"/>
        <v/>
      </c>
      <c r="R668" s="76"/>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row>
    <row r="669" spans="1:74" s="17" customFormat="1">
      <c r="A669" s="14">
        <v>67.100000000000605</v>
      </c>
      <c r="B669" s="14" t="e">
        <f>'PLM001-Active'!#REF!</f>
        <v>#REF!</v>
      </c>
      <c r="C669" s="14" t="e">
        <f>'PLM001-Active'!#REF!</f>
        <v>#REF!</v>
      </c>
      <c r="D669" s="95" t="e">
        <f>'PLM001-Active'!#REF!</f>
        <v>#REF!</v>
      </c>
      <c r="E669" s="15" t="e">
        <f>IF('PLM001-Active'!#REF!="",'PLM001-Active'!#REF!,LEFT('PLM001-Active'!#REF!,3))</f>
        <v>#REF!</v>
      </c>
      <c r="F669" s="28" t="e">
        <f>DATEVALUE('PLM001-Active'!#REF!)</f>
        <v>#REF!</v>
      </c>
      <c r="G669" s="29" t="e">
        <f>DATEVALUE('PLM001-Active'!#REF!)</f>
        <v>#REF!</v>
      </c>
      <c r="H669" s="16" t="e">
        <f t="shared" si="46"/>
        <v>#REF!</v>
      </c>
      <c r="I669" s="28" t="str">
        <f>IF(ISERROR(DATEVALUE('PLM001-Active'!#REF!)),"",DATEVALUE('PLM001-Active'!#REF!))</f>
        <v/>
      </c>
      <c r="J669" s="29" t="str">
        <f>IF(ISERROR(DATEVALUE('PLM001-Active'!#REF!)),"",DATEVALUE('PLM001-Active'!#REF!))</f>
        <v/>
      </c>
      <c r="K669" s="16" t="str">
        <f t="shared" si="47"/>
        <v/>
      </c>
      <c r="L669" s="49" t="e">
        <f>'PLM001-Active'!#REF!</f>
        <v>#REF!</v>
      </c>
      <c r="M669" s="49" t="e">
        <f>'PLM001-Active'!#REF!</f>
        <v>#REF!</v>
      </c>
      <c r="N669" s="49" t="e">
        <f>'PLM001-Active'!#REF!</f>
        <v>#REF!</v>
      </c>
      <c r="O669" s="94" t="e">
        <f>'PLM001-Active'!#REF!/100</f>
        <v>#REF!</v>
      </c>
      <c r="P669" s="94" t="e">
        <f t="shared" si="48"/>
        <v>#REF!</v>
      </c>
      <c r="Q669" s="63" t="str">
        <f t="shared" ca="1" si="49"/>
        <v/>
      </c>
      <c r="R669" s="76"/>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row>
    <row r="670" spans="1:74" s="17" customFormat="1">
      <c r="A670" s="14">
        <v>67.2000000000006</v>
      </c>
      <c r="B670" s="14" t="e">
        <f>'PLM001-Active'!#REF!</f>
        <v>#REF!</v>
      </c>
      <c r="C670" s="14" t="e">
        <f>'PLM001-Active'!#REF!</f>
        <v>#REF!</v>
      </c>
      <c r="D670" s="95" t="e">
        <f>'PLM001-Active'!#REF!</f>
        <v>#REF!</v>
      </c>
      <c r="E670" s="15" t="e">
        <f>IF('PLM001-Active'!#REF!="",'PLM001-Active'!#REF!,LEFT('PLM001-Active'!#REF!,3))</f>
        <v>#REF!</v>
      </c>
      <c r="F670" s="28" t="e">
        <f>DATEVALUE('PLM001-Active'!#REF!)</f>
        <v>#REF!</v>
      </c>
      <c r="G670" s="29" t="e">
        <f>DATEVALUE('PLM001-Active'!#REF!)</f>
        <v>#REF!</v>
      </c>
      <c r="H670" s="16" t="e">
        <f t="shared" si="46"/>
        <v>#REF!</v>
      </c>
      <c r="I670" s="28" t="str">
        <f>IF(ISERROR(DATEVALUE('PLM001-Active'!#REF!)),"",DATEVALUE('PLM001-Active'!#REF!))</f>
        <v/>
      </c>
      <c r="J670" s="29" t="str">
        <f>IF(ISERROR(DATEVALUE('PLM001-Active'!#REF!)),"",DATEVALUE('PLM001-Active'!#REF!))</f>
        <v/>
      </c>
      <c r="K670" s="16" t="str">
        <f t="shared" si="47"/>
        <v/>
      </c>
      <c r="L670" s="49" t="e">
        <f>'PLM001-Active'!#REF!</f>
        <v>#REF!</v>
      </c>
      <c r="M670" s="49" t="e">
        <f>'PLM001-Active'!#REF!</f>
        <v>#REF!</v>
      </c>
      <c r="N670" s="49" t="e">
        <f>'PLM001-Active'!#REF!</f>
        <v>#REF!</v>
      </c>
      <c r="O670" s="94" t="e">
        <f>'PLM001-Active'!#REF!/100</f>
        <v>#REF!</v>
      </c>
      <c r="P670" s="94" t="e">
        <f t="shared" si="48"/>
        <v>#REF!</v>
      </c>
      <c r="Q670" s="63" t="str">
        <f t="shared" ca="1" si="49"/>
        <v/>
      </c>
      <c r="R670" s="76"/>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row>
    <row r="671" spans="1:74" s="17" customFormat="1">
      <c r="A671" s="14">
        <v>67.300000000000594</v>
      </c>
      <c r="B671" s="14" t="e">
        <f>'PLM001-Active'!#REF!</f>
        <v>#REF!</v>
      </c>
      <c r="C671" s="14" t="e">
        <f>'PLM001-Active'!#REF!</f>
        <v>#REF!</v>
      </c>
      <c r="D671" s="95" t="e">
        <f>'PLM001-Active'!#REF!</f>
        <v>#REF!</v>
      </c>
      <c r="E671" s="15" t="e">
        <f>IF('PLM001-Active'!#REF!="",'PLM001-Active'!#REF!,LEFT('PLM001-Active'!#REF!,3))</f>
        <v>#REF!</v>
      </c>
      <c r="F671" s="28" t="e">
        <f>DATEVALUE('PLM001-Active'!#REF!)</f>
        <v>#REF!</v>
      </c>
      <c r="G671" s="29" t="e">
        <f>DATEVALUE('PLM001-Active'!#REF!)</f>
        <v>#REF!</v>
      </c>
      <c r="H671" s="16" t="e">
        <f t="shared" si="46"/>
        <v>#REF!</v>
      </c>
      <c r="I671" s="28" t="str">
        <f>IF(ISERROR(DATEVALUE('PLM001-Active'!#REF!)),"",DATEVALUE('PLM001-Active'!#REF!))</f>
        <v/>
      </c>
      <c r="J671" s="29" t="str">
        <f>IF(ISERROR(DATEVALUE('PLM001-Active'!#REF!)),"",DATEVALUE('PLM001-Active'!#REF!))</f>
        <v/>
      </c>
      <c r="K671" s="16" t="str">
        <f t="shared" si="47"/>
        <v/>
      </c>
      <c r="L671" s="49" t="e">
        <f>'PLM001-Active'!#REF!</f>
        <v>#REF!</v>
      </c>
      <c r="M671" s="49" t="e">
        <f>'PLM001-Active'!#REF!</f>
        <v>#REF!</v>
      </c>
      <c r="N671" s="49" t="e">
        <f>'PLM001-Active'!#REF!</f>
        <v>#REF!</v>
      </c>
      <c r="O671" s="94" t="e">
        <f>'PLM001-Active'!#REF!/100</f>
        <v>#REF!</v>
      </c>
      <c r="P671" s="94" t="e">
        <f t="shared" si="48"/>
        <v>#REF!</v>
      </c>
      <c r="Q671" s="63" t="str">
        <f t="shared" ca="1" si="49"/>
        <v/>
      </c>
      <c r="R671" s="76"/>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row>
    <row r="672" spans="1:74" s="17" customFormat="1">
      <c r="A672" s="14">
        <v>67.400000000000603</v>
      </c>
      <c r="B672" s="14" t="e">
        <f>'PLM001-Active'!#REF!</f>
        <v>#REF!</v>
      </c>
      <c r="C672" s="14" t="e">
        <f>'PLM001-Active'!#REF!</f>
        <v>#REF!</v>
      </c>
      <c r="D672" s="95" t="e">
        <f>'PLM001-Active'!#REF!</f>
        <v>#REF!</v>
      </c>
      <c r="E672" s="15" t="e">
        <f>IF('PLM001-Active'!#REF!="",'PLM001-Active'!#REF!,LEFT('PLM001-Active'!#REF!,3))</f>
        <v>#REF!</v>
      </c>
      <c r="F672" s="28" t="e">
        <f>DATEVALUE('PLM001-Active'!#REF!)</f>
        <v>#REF!</v>
      </c>
      <c r="G672" s="29" t="e">
        <f>DATEVALUE('PLM001-Active'!#REF!)</f>
        <v>#REF!</v>
      </c>
      <c r="H672" s="16" t="e">
        <f t="shared" si="46"/>
        <v>#REF!</v>
      </c>
      <c r="I672" s="28" t="str">
        <f>IF(ISERROR(DATEVALUE('PLM001-Active'!#REF!)),"",DATEVALUE('PLM001-Active'!#REF!))</f>
        <v/>
      </c>
      <c r="J672" s="29" t="str">
        <f>IF(ISERROR(DATEVALUE('PLM001-Active'!#REF!)),"",DATEVALUE('PLM001-Active'!#REF!))</f>
        <v/>
      </c>
      <c r="K672" s="16" t="str">
        <f t="shared" si="47"/>
        <v/>
      </c>
      <c r="L672" s="49" t="e">
        <f>'PLM001-Active'!#REF!</f>
        <v>#REF!</v>
      </c>
      <c r="M672" s="49" t="e">
        <f>'PLM001-Active'!#REF!</f>
        <v>#REF!</v>
      </c>
      <c r="N672" s="49" t="e">
        <f>'PLM001-Active'!#REF!</f>
        <v>#REF!</v>
      </c>
      <c r="O672" s="94" t="e">
        <f>'PLM001-Active'!#REF!/100</f>
        <v>#REF!</v>
      </c>
      <c r="P672" s="94" t="e">
        <f t="shared" si="48"/>
        <v>#REF!</v>
      </c>
      <c r="Q672" s="63" t="str">
        <f t="shared" ca="1" si="49"/>
        <v/>
      </c>
      <c r="R672" s="76"/>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row>
    <row r="673" spans="1:74" s="17" customFormat="1">
      <c r="A673" s="14">
        <v>67.500000000000597</v>
      </c>
      <c r="B673" s="14" t="e">
        <f>'PLM001-Active'!#REF!</f>
        <v>#REF!</v>
      </c>
      <c r="C673" s="14" t="e">
        <f>'PLM001-Active'!#REF!</f>
        <v>#REF!</v>
      </c>
      <c r="D673" s="95" t="e">
        <f>'PLM001-Active'!#REF!</f>
        <v>#REF!</v>
      </c>
      <c r="E673" s="15" t="e">
        <f>IF('PLM001-Active'!#REF!="",'PLM001-Active'!#REF!,LEFT('PLM001-Active'!#REF!,3))</f>
        <v>#REF!</v>
      </c>
      <c r="F673" s="28" t="e">
        <f>DATEVALUE('PLM001-Active'!#REF!)</f>
        <v>#REF!</v>
      </c>
      <c r="G673" s="29" t="e">
        <f>DATEVALUE('PLM001-Active'!#REF!)</f>
        <v>#REF!</v>
      </c>
      <c r="H673" s="16" t="e">
        <f t="shared" si="46"/>
        <v>#REF!</v>
      </c>
      <c r="I673" s="28" t="str">
        <f>IF(ISERROR(DATEVALUE('PLM001-Active'!#REF!)),"",DATEVALUE('PLM001-Active'!#REF!))</f>
        <v/>
      </c>
      <c r="J673" s="29" t="str">
        <f>IF(ISERROR(DATEVALUE('PLM001-Active'!#REF!)),"",DATEVALUE('PLM001-Active'!#REF!))</f>
        <v/>
      </c>
      <c r="K673" s="16" t="str">
        <f t="shared" si="47"/>
        <v/>
      </c>
      <c r="L673" s="49" t="e">
        <f>'PLM001-Active'!#REF!</f>
        <v>#REF!</v>
      </c>
      <c r="M673" s="49" t="e">
        <f>'PLM001-Active'!#REF!</f>
        <v>#REF!</v>
      </c>
      <c r="N673" s="49" t="e">
        <f>'PLM001-Active'!#REF!</f>
        <v>#REF!</v>
      </c>
      <c r="O673" s="94" t="e">
        <f>'PLM001-Active'!#REF!/100</f>
        <v>#REF!</v>
      </c>
      <c r="P673" s="94" t="e">
        <f t="shared" si="48"/>
        <v>#REF!</v>
      </c>
      <c r="Q673" s="63" t="str">
        <f t="shared" ca="1" si="49"/>
        <v/>
      </c>
      <c r="R673" s="76"/>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row>
    <row r="674" spans="1:74" s="17" customFormat="1">
      <c r="A674" s="14">
        <v>67.600000000000605</v>
      </c>
      <c r="B674" s="14" t="e">
        <f>'PLM001-Active'!#REF!</f>
        <v>#REF!</v>
      </c>
      <c r="C674" s="14" t="e">
        <f>'PLM001-Active'!#REF!</f>
        <v>#REF!</v>
      </c>
      <c r="D674" s="95" t="e">
        <f>'PLM001-Active'!#REF!</f>
        <v>#REF!</v>
      </c>
      <c r="E674" s="15" t="e">
        <f>IF('PLM001-Active'!#REF!="",'PLM001-Active'!#REF!,LEFT('PLM001-Active'!#REF!,3))</f>
        <v>#REF!</v>
      </c>
      <c r="F674" s="28" t="e">
        <f>DATEVALUE('PLM001-Active'!#REF!)</f>
        <v>#REF!</v>
      </c>
      <c r="G674" s="29" t="e">
        <f>DATEVALUE('PLM001-Active'!#REF!)</f>
        <v>#REF!</v>
      </c>
      <c r="H674" s="16" t="e">
        <f t="shared" si="46"/>
        <v>#REF!</v>
      </c>
      <c r="I674" s="28" t="str">
        <f>IF(ISERROR(DATEVALUE('PLM001-Active'!#REF!)),"",DATEVALUE('PLM001-Active'!#REF!))</f>
        <v/>
      </c>
      <c r="J674" s="29" t="str">
        <f>IF(ISERROR(DATEVALUE('PLM001-Active'!#REF!)),"",DATEVALUE('PLM001-Active'!#REF!))</f>
        <v/>
      </c>
      <c r="K674" s="16" t="str">
        <f t="shared" si="47"/>
        <v/>
      </c>
      <c r="L674" s="49" t="e">
        <f>'PLM001-Active'!#REF!</f>
        <v>#REF!</v>
      </c>
      <c r="M674" s="49" t="e">
        <f>'PLM001-Active'!#REF!</f>
        <v>#REF!</v>
      </c>
      <c r="N674" s="49" t="e">
        <f>'PLM001-Active'!#REF!</f>
        <v>#REF!</v>
      </c>
      <c r="O674" s="94" t="e">
        <f>'PLM001-Active'!#REF!/100</f>
        <v>#REF!</v>
      </c>
      <c r="P674" s="94" t="e">
        <f t="shared" si="48"/>
        <v>#REF!</v>
      </c>
      <c r="Q674" s="63" t="str">
        <f t="shared" ca="1" si="49"/>
        <v/>
      </c>
      <c r="R674" s="76"/>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row>
    <row r="675" spans="1:74" s="17" customFormat="1" ht="12.75" customHeight="1">
      <c r="A675" s="14">
        <v>67.7000000000006</v>
      </c>
      <c r="B675" s="14" t="e">
        <f>'PLM001-Active'!#REF!</f>
        <v>#REF!</v>
      </c>
      <c r="C675" s="14" t="e">
        <f>'PLM001-Active'!#REF!</f>
        <v>#REF!</v>
      </c>
      <c r="D675" s="95" t="e">
        <f>'PLM001-Active'!#REF!</f>
        <v>#REF!</v>
      </c>
      <c r="E675" s="15" t="e">
        <f>IF('PLM001-Active'!#REF!="",'PLM001-Active'!#REF!,LEFT('PLM001-Active'!#REF!,3))</f>
        <v>#REF!</v>
      </c>
      <c r="F675" s="28" t="e">
        <f>DATEVALUE('PLM001-Active'!#REF!)</f>
        <v>#REF!</v>
      </c>
      <c r="G675" s="29" t="e">
        <f>DATEVALUE('PLM001-Active'!#REF!)</f>
        <v>#REF!</v>
      </c>
      <c r="H675" s="16" t="e">
        <f t="shared" si="46"/>
        <v>#REF!</v>
      </c>
      <c r="I675" s="28" t="str">
        <f>IF(ISERROR(DATEVALUE('PLM001-Active'!#REF!)),"",DATEVALUE('PLM001-Active'!#REF!))</f>
        <v/>
      </c>
      <c r="J675" s="29" t="str">
        <f>IF(ISERROR(DATEVALUE('PLM001-Active'!#REF!)),"",DATEVALUE('PLM001-Active'!#REF!))</f>
        <v/>
      </c>
      <c r="K675" s="16" t="str">
        <f>IF(ISERROR(IF(OR(J675=0,I675=0)," - ",NETWORKDAYS(I675,J675))),"",IF(OR(J675=0,I675=0)," - ",NETWORKDAYS(I675,J675)))</f>
        <v/>
      </c>
      <c r="L675" s="49" t="e">
        <f>'PLM001-Active'!#REF!</f>
        <v>#REF!</v>
      </c>
      <c r="M675" s="49" t="e">
        <f>'PLM001-Active'!#REF!</f>
        <v>#REF!</v>
      </c>
      <c r="N675" s="49" t="e">
        <f>'PLM001-Active'!#REF!</f>
        <v>#REF!</v>
      </c>
      <c r="O675" s="94" t="e">
        <f>'PLM001-Active'!#REF!/100</f>
        <v>#REF!</v>
      </c>
      <c r="P675" s="94" t="e">
        <f t="shared" si="48"/>
        <v>#REF!</v>
      </c>
      <c r="Q675" s="63" t="str">
        <f t="shared" ca="1" si="49"/>
        <v/>
      </c>
      <c r="R675" s="76"/>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row>
    <row r="676" spans="1:74" s="17" customFormat="1">
      <c r="A676" s="14">
        <v>67.800000000000594</v>
      </c>
      <c r="B676" s="14" t="e">
        <f>'PLM001-Active'!#REF!</f>
        <v>#REF!</v>
      </c>
      <c r="C676" s="14" t="e">
        <f>'PLM001-Active'!#REF!</f>
        <v>#REF!</v>
      </c>
      <c r="D676" s="95" t="e">
        <f>'PLM001-Active'!#REF!</f>
        <v>#REF!</v>
      </c>
      <c r="E676" s="15" t="e">
        <f>IF('PLM001-Active'!#REF!="",'PLM001-Active'!#REF!,LEFT('PLM001-Active'!#REF!,3))</f>
        <v>#REF!</v>
      </c>
      <c r="F676" s="28" t="e">
        <f>DATEVALUE('PLM001-Active'!#REF!)</f>
        <v>#REF!</v>
      </c>
      <c r="G676" s="29" t="e">
        <f>DATEVALUE('PLM001-Active'!#REF!)</f>
        <v>#REF!</v>
      </c>
      <c r="H676" s="16" t="e">
        <f t="shared" si="46"/>
        <v>#REF!</v>
      </c>
      <c r="I676" s="28" t="str">
        <f>IF(ISERROR(DATEVALUE('PLM001-Active'!#REF!)),"",DATEVALUE('PLM001-Active'!#REF!))</f>
        <v/>
      </c>
      <c r="J676" s="29" t="str">
        <f>IF(ISERROR(DATEVALUE('PLM001-Active'!#REF!)),"",DATEVALUE('PLM001-Active'!#REF!))</f>
        <v/>
      </c>
      <c r="K676" s="16" t="str">
        <f t="shared" si="47"/>
        <v/>
      </c>
      <c r="L676" s="49" t="e">
        <f>'PLM001-Active'!#REF!</f>
        <v>#REF!</v>
      </c>
      <c r="M676" s="49" t="e">
        <f>'PLM001-Active'!#REF!</f>
        <v>#REF!</v>
      </c>
      <c r="N676" s="49" t="e">
        <f>'PLM001-Active'!#REF!</f>
        <v>#REF!</v>
      </c>
      <c r="O676" s="94" t="e">
        <f>'PLM001-Active'!#REF!/100</f>
        <v>#REF!</v>
      </c>
      <c r="P676" s="94" t="e">
        <f t="shared" si="48"/>
        <v>#REF!</v>
      </c>
      <c r="Q676" s="63" t="str">
        <f t="shared" ca="1" si="49"/>
        <v/>
      </c>
      <c r="R676" s="76"/>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row>
    <row r="677" spans="1:74" s="17" customFormat="1">
      <c r="A677" s="14">
        <v>67.900000000000603</v>
      </c>
      <c r="B677" s="14" t="e">
        <f>'PLM001-Active'!#REF!</f>
        <v>#REF!</v>
      </c>
      <c r="C677" s="14" t="e">
        <f>'PLM001-Active'!#REF!</f>
        <v>#REF!</v>
      </c>
      <c r="D677" s="95" t="e">
        <f>'PLM001-Active'!#REF!</f>
        <v>#REF!</v>
      </c>
      <c r="E677" s="15" t="e">
        <f>IF('PLM001-Active'!#REF!="",'PLM001-Active'!#REF!,LEFT('PLM001-Active'!#REF!,3))</f>
        <v>#REF!</v>
      </c>
      <c r="F677" s="28" t="e">
        <f>DATEVALUE('PLM001-Active'!#REF!)</f>
        <v>#REF!</v>
      </c>
      <c r="G677" s="29" t="e">
        <f>DATEVALUE('PLM001-Active'!#REF!)</f>
        <v>#REF!</v>
      </c>
      <c r="H677" s="16" t="e">
        <f t="shared" si="46"/>
        <v>#REF!</v>
      </c>
      <c r="I677" s="28" t="str">
        <f>IF(ISERROR(DATEVALUE('PLM001-Active'!#REF!)),"",DATEVALUE('PLM001-Active'!#REF!))</f>
        <v/>
      </c>
      <c r="J677" s="29" t="str">
        <f>IF(ISERROR(DATEVALUE('PLM001-Active'!#REF!)),"",DATEVALUE('PLM001-Active'!#REF!))</f>
        <v/>
      </c>
      <c r="K677" s="16" t="str">
        <f t="shared" si="47"/>
        <v/>
      </c>
      <c r="L677" s="49" t="e">
        <f>'PLM001-Active'!#REF!</f>
        <v>#REF!</v>
      </c>
      <c r="M677" s="49" t="e">
        <f>'PLM001-Active'!#REF!</f>
        <v>#REF!</v>
      </c>
      <c r="N677" s="49" t="e">
        <f>'PLM001-Active'!#REF!</f>
        <v>#REF!</v>
      </c>
      <c r="O677" s="94" t="e">
        <f>'PLM001-Active'!#REF!/100</f>
        <v>#REF!</v>
      </c>
      <c r="P677" s="94" t="e">
        <f t="shared" si="48"/>
        <v>#REF!</v>
      </c>
      <c r="Q677" s="63" t="str">
        <f t="shared" ca="1" si="49"/>
        <v/>
      </c>
      <c r="R677" s="76"/>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row>
    <row r="678" spans="1:74" s="17" customFormat="1">
      <c r="A678" s="14">
        <v>68.000000000000597</v>
      </c>
      <c r="B678" s="14" t="e">
        <f>'PLM001-Active'!#REF!</f>
        <v>#REF!</v>
      </c>
      <c r="C678" s="14" t="e">
        <f>'PLM001-Active'!#REF!</f>
        <v>#REF!</v>
      </c>
      <c r="D678" s="95" t="e">
        <f>'PLM001-Active'!#REF!</f>
        <v>#REF!</v>
      </c>
      <c r="E678" s="15" t="e">
        <f>IF('PLM001-Active'!#REF!="",'PLM001-Active'!#REF!,LEFT('PLM001-Active'!#REF!,3))</f>
        <v>#REF!</v>
      </c>
      <c r="F678" s="28" t="e">
        <f>DATEVALUE('PLM001-Active'!#REF!)</f>
        <v>#REF!</v>
      </c>
      <c r="G678" s="29" t="e">
        <f>DATEVALUE('PLM001-Active'!#REF!)</f>
        <v>#REF!</v>
      </c>
      <c r="H678" s="16" t="e">
        <f t="shared" si="46"/>
        <v>#REF!</v>
      </c>
      <c r="I678" s="28" t="str">
        <f>IF(ISERROR(DATEVALUE('PLM001-Active'!#REF!)),"",DATEVALUE('PLM001-Active'!#REF!))</f>
        <v/>
      </c>
      <c r="J678" s="29" t="str">
        <f>IF(ISERROR(DATEVALUE('PLM001-Active'!#REF!)),"",DATEVALUE('PLM001-Active'!#REF!))</f>
        <v/>
      </c>
      <c r="K678" s="16" t="str">
        <f t="shared" si="47"/>
        <v/>
      </c>
      <c r="L678" s="49" t="e">
        <f>'PLM001-Active'!#REF!</f>
        <v>#REF!</v>
      </c>
      <c r="M678" s="49" t="e">
        <f>'PLM001-Active'!#REF!</f>
        <v>#REF!</v>
      </c>
      <c r="N678" s="49" t="e">
        <f>'PLM001-Active'!#REF!</f>
        <v>#REF!</v>
      </c>
      <c r="O678" s="94" t="e">
        <f>'PLM001-Active'!#REF!/100</f>
        <v>#REF!</v>
      </c>
      <c r="P678" s="94" t="e">
        <f t="shared" si="48"/>
        <v>#REF!</v>
      </c>
      <c r="Q678" s="63" t="str">
        <f t="shared" ca="1" si="49"/>
        <v/>
      </c>
      <c r="R678" s="76"/>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row>
    <row r="679" spans="1:74" s="17" customFormat="1">
      <c r="A679" s="14">
        <v>68.100000000000605</v>
      </c>
      <c r="B679" s="14" t="e">
        <f>'PLM001-Active'!#REF!</f>
        <v>#REF!</v>
      </c>
      <c r="C679" s="14" t="e">
        <f>'PLM001-Active'!#REF!</f>
        <v>#REF!</v>
      </c>
      <c r="D679" s="95" t="e">
        <f>'PLM001-Active'!#REF!</f>
        <v>#REF!</v>
      </c>
      <c r="E679" s="15" t="e">
        <f>IF('PLM001-Active'!#REF!="",'PLM001-Active'!#REF!,LEFT('PLM001-Active'!#REF!,3))</f>
        <v>#REF!</v>
      </c>
      <c r="F679" s="28" t="e">
        <f>DATEVALUE('PLM001-Active'!#REF!)</f>
        <v>#REF!</v>
      </c>
      <c r="G679" s="29" t="e">
        <f>DATEVALUE('PLM001-Active'!#REF!)</f>
        <v>#REF!</v>
      </c>
      <c r="H679" s="16" t="e">
        <f t="shared" si="46"/>
        <v>#REF!</v>
      </c>
      <c r="I679" s="28" t="str">
        <f>IF(ISERROR(DATEVALUE('PLM001-Active'!#REF!)),"",DATEVALUE('PLM001-Active'!#REF!))</f>
        <v/>
      </c>
      <c r="J679" s="29" t="str">
        <f>IF(ISERROR(DATEVALUE('PLM001-Active'!#REF!)),"",DATEVALUE('PLM001-Active'!#REF!))</f>
        <v/>
      </c>
      <c r="K679" s="16" t="str">
        <f t="shared" si="47"/>
        <v/>
      </c>
      <c r="L679" s="49" t="e">
        <f>'PLM001-Active'!#REF!</f>
        <v>#REF!</v>
      </c>
      <c r="M679" s="49" t="e">
        <f>'PLM001-Active'!#REF!</f>
        <v>#REF!</v>
      </c>
      <c r="N679" s="49" t="e">
        <f>'PLM001-Active'!#REF!</f>
        <v>#REF!</v>
      </c>
      <c r="O679" s="94" t="e">
        <f>'PLM001-Active'!#REF!/100</f>
        <v>#REF!</v>
      </c>
      <c r="P679" s="94" t="e">
        <f t="shared" si="48"/>
        <v>#REF!</v>
      </c>
      <c r="Q679" s="63" t="str">
        <f t="shared" ca="1" si="49"/>
        <v/>
      </c>
      <c r="R679" s="76"/>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row>
    <row r="680" spans="1:74" s="17" customFormat="1">
      <c r="A680" s="14">
        <v>68.2000000000006</v>
      </c>
      <c r="B680" s="14" t="e">
        <f>'PLM001-Active'!#REF!</f>
        <v>#REF!</v>
      </c>
      <c r="C680" s="14" t="e">
        <f>'PLM001-Active'!#REF!</f>
        <v>#REF!</v>
      </c>
      <c r="D680" s="95" t="e">
        <f>'PLM001-Active'!#REF!</f>
        <v>#REF!</v>
      </c>
      <c r="E680" s="15" t="e">
        <f>IF('PLM001-Active'!#REF!="",'PLM001-Active'!#REF!,LEFT('PLM001-Active'!#REF!,3))</f>
        <v>#REF!</v>
      </c>
      <c r="F680" s="28" t="e">
        <f>DATEVALUE('PLM001-Active'!#REF!)</f>
        <v>#REF!</v>
      </c>
      <c r="G680" s="29" t="e">
        <f>DATEVALUE('PLM001-Active'!#REF!)</f>
        <v>#REF!</v>
      </c>
      <c r="H680" s="16" t="e">
        <f t="shared" si="46"/>
        <v>#REF!</v>
      </c>
      <c r="I680" s="28" t="str">
        <f>IF(ISERROR(DATEVALUE('PLM001-Active'!#REF!)),"",DATEVALUE('PLM001-Active'!#REF!))</f>
        <v/>
      </c>
      <c r="J680" s="29" t="str">
        <f>IF(ISERROR(DATEVALUE('PLM001-Active'!#REF!)),"",DATEVALUE('PLM001-Active'!#REF!))</f>
        <v/>
      </c>
      <c r="K680" s="16" t="str">
        <f t="shared" si="47"/>
        <v/>
      </c>
      <c r="L680" s="49" t="e">
        <f>'PLM001-Active'!#REF!</f>
        <v>#REF!</v>
      </c>
      <c r="M680" s="49" t="e">
        <f>'PLM001-Active'!#REF!</f>
        <v>#REF!</v>
      </c>
      <c r="N680" s="49" t="e">
        <f>'PLM001-Active'!#REF!</f>
        <v>#REF!</v>
      </c>
      <c r="O680" s="94" t="e">
        <f>'PLM001-Active'!#REF!/100</f>
        <v>#REF!</v>
      </c>
      <c r="P680" s="94" t="e">
        <f t="shared" si="48"/>
        <v>#REF!</v>
      </c>
      <c r="Q680" s="63" t="str">
        <f t="shared" ca="1" si="49"/>
        <v/>
      </c>
      <c r="R680" s="76"/>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row>
    <row r="681" spans="1:74" s="17" customFormat="1">
      <c r="A681" s="14">
        <v>68.300000000000594</v>
      </c>
      <c r="B681" s="14" t="e">
        <f>'PLM001-Active'!#REF!</f>
        <v>#REF!</v>
      </c>
      <c r="C681" s="14" t="e">
        <f>'PLM001-Active'!#REF!</f>
        <v>#REF!</v>
      </c>
      <c r="D681" s="95" t="e">
        <f>'PLM001-Active'!#REF!</f>
        <v>#REF!</v>
      </c>
      <c r="E681" s="15" t="e">
        <f>IF('PLM001-Active'!#REF!="",'PLM001-Active'!#REF!,LEFT('PLM001-Active'!#REF!,3))</f>
        <v>#REF!</v>
      </c>
      <c r="F681" s="28" t="e">
        <f>DATEVALUE('PLM001-Active'!#REF!)</f>
        <v>#REF!</v>
      </c>
      <c r="G681" s="29" t="e">
        <f>DATEVALUE('PLM001-Active'!#REF!)</f>
        <v>#REF!</v>
      </c>
      <c r="H681" s="16" t="e">
        <f t="shared" si="46"/>
        <v>#REF!</v>
      </c>
      <c r="I681" s="28" t="str">
        <f>IF(ISERROR(DATEVALUE('PLM001-Active'!#REF!)),"",DATEVALUE('PLM001-Active'!#REF!))</f>
        <v/>
      </c>
      <c r="J681" s="29" t="str">
        <f>IF(ISERROR(DATEVALUE('PLM001-Active'!#REF!)),"",DATEVALUE('PLM001-Active'!#REF!))</f>
        <v/>
      </c>
      <c r="K681" s="16" t="str">
        <f t="shared" si="47"/>
        <v/>
      </c>
      <c r="L681" s="49" t="e">
        <f>'PLM001-Active'!#REF!</f>
        <v>#REF!</v>
      </c>
      <c r="M681" s="49" t="e">
        <f>'PLM001-Active'!#REF!</f>
        <v>#REF!</v>
      </c>
      <c r="N681" s="49" t="e">
        <f>'PLM001-Active'!#REF!</f>
        <v>#REF!</v>
      </c>
      <c r="O681" s="94" t="e">
        <f>'PLM001-Active'!#REF!/100</f>
        <v>#REF!</v>
      </c>
      <c r="P681" s="94" t="e">
        <f t="shared" si="48"/>
        <v>#REF!</v>
      </c>
      <c r="Q681" s="63" t="str">
        <f t="shared" ca="1" si="49"/>
        <v/>
      </c>
      <c r="R681" s="76"/>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row>
    <row r="682" spans="1:74" s="17" customFormat="1">
      <c r="A682" s="14">
        <v>68.400000000000603</v>
      </c>
      <c r="B682" s="14" t="e">
        <f>'PLM001-Active'!#REF!</f>
        <v>#REF!</v>
      </c>
      <c r="C682" s="14" t="e">
        <f>'PLM001-Active'!#REF!</f>
        <v>#REF!</v>
      </c>
      <c r="D682" s="95" t="e">
        <f>'PLM001-Active'!#REF!</f>
        <v>#REF!</v>
      </c>
      <c r="E682" s="15" t="e">
        <f>IF('PLM001-Active'!#REF!="",'PLM001-Active'!#REF!,LEFT('PLM001-Active'!#REF!,3))</f>
        <v>#REF!</v>
      </c>
      <c r="F682" s="28" t="e">
        <f>DATEVALUE('PLM001-Active'!#REF!)</f>
        <v>#REF!</v>
      </c>
      <c r="G682" s="29" t="e">
        <f>DATEVALUE('PLM001-Active'!#REF!)</f>
        <v>#REF!</v>
      </c>
      <c r="H682" s="16" t="e">
        <f t="shared" si="46"/>
        <v>#REF!</v>
      </c>
      <c r="I682" s="28" t="str">
        <f>IF(ISERROR(DATEVALUE('PLM001-Active'!#REF!)),"",DATEVALUE('PLM001-Active'!#REF!))</f>
        <v/>
      </c>
      <c r="J682" s="29" t="str">
        <f>IF(ISERROR(DATEVALUE('PLM001-Active'!#REF!)),"",DATEVALUE('PLM001-Active'!#REF!))</f>
        <v/>
      </c>
      <c r="K682" s="16" t="str">
        <f t="shared" si="47"/>
        <v/>
      </c>
      <c r="L682" s="49" t="e">
        <f>'PLM001-Active'!#REF!</f>
        <v>#REF!</v>
      </c>
      <c r="M682" s="49" t="e">
        <f>'PLM001-Active'!#REF!</f>
        <v>#REF!</v>
      </c>
      <c r="N682" s="49" t="e">
        <f>'PLM001-Active'!#REF!</f>
        <v>#REF!</v>
      </c>
      <c r="O682" s="94" t="e">
        <f>'PLM001-Active'!#REF!/100</f>
        <v>#REF!</v>
      </c>
      <c r="P682" s="94" t="e">
        <f t="shared" si="48"/>
        <v>#REF!</v>
      </c>
      <c r="Q682" s="63" t="str">
        <f t="shared" ca="1" si="49"/>
        <v/>
      </c>
      <c r="R682" s="76"/>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row>
    <row r="683" spans="1:74" s="17" customFormat="1">
      <c r="A683" s="14">
        <v>68.500000000000597</v>
      </c>
      <c r="B683" s="14" t="e">
        <f>'PLM001-Active'!#REF!</f>
        <v>#REF!</v>
      </c>
      <c r="C683" s="14" t="e">
        <f>'PLM001-Active'!#REF!</f>
        <v>#REF!</v>
      </c>
      <c r="D683" s="95" t="e">
        <f>'PLM001-Active'!#REF!</f>
        <v>#REF!</v>
      </c>
      <c r="E683" s="15" t="e">
        <f>IF('PLM001-Active'!#REF!="",'PLM001-Active'!#REF!,LEFT('PLM001-Active'!#REF!,3))</f>
        <v>#REF!</v>
      </c>
      <c r="F683" s="28" t="e">
        <f>DATEVALUE('PLM001-Active'!#REF!)</f>
        <v>#REF!</v>
      </c>
      <c r="G683" s="29" t="e">
        <f>DATEVALUE('PLM001-Active'!#REF!)</f>
        <v>#REF!</v>
      </c>
      <c r="H683" s="16" t="e">
        <f t="shared" si="46"/>
        <v>#REF!</v>
      </c>
      <c r="I683" s="28" t="str">
        <f>IF(ISERROR(DATEVALUE('PLM001-Active'!#REF!)),"",DATEVALUE('PLM001-Active'!#REF!))</f>
        <v/>
      </c>
      <c r="J683" s="29" t="str">
        <f>IF(ISERROR(DATEVALUE('PLM001-Active'!#REF!)),"",DATEVALUE('PLM001-Active'!#REF!))</f>
        <v/>
      </c>
      <c r="K683" s="16" t="str">
        <f t="shared" si="47"/>
        <v/>
      </c>
      <c r="L683" s="49" t="e">
        <f>'PLM001-Active'!#REF!</f>
        <v>#REF!</v>
      </c>
      <c r="M683" s="49" t="e">
        <f>'PLM001-Active'!#REF!</f>
        <v>#REF!</v>
      </c>
      <c r="N683" s="49" t="e">
        <f>'PLM001-Active'!#REF!</f>
        <v>#REF!</v>
      </c>
      <c r="O683" s="94" t="e">
        <f>'PLM001-Active'!#REF!/100</f>
        <v>#REF!</v>
      </c>
      <c r="P683" s="94" t="e">
        <f t="shared" si="48"/>
        <v>#REF!</v>
      </c>
      <c r="Q683" s="63" t="str">
        <f t="shared" ca="1" si="49"/>
        <v/>
      </c>
      <c r="R683" s="76"/>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row>
    <row r="684" spans="1:74" s="17" customFormat="1" ht="12.75" customHeight="1">
      <c r="A684" s="14">
        <v>68.600000000000605</v>
      </c>
      <c r="B684" s="14" t="e">
        <f>'PLM001-Active'!#REF!</f>
        <v>#REF!</v>
      </c>
      <c r="C684" s="14" t="e">
        <f>'PLM001-Active'!#REF!</f>
        <v>#REF!</v>
      </c>
      <c r="D684" s="95" t="e">
        <f>'PLM001-Active'!#REF!</f>
        <v>#REF!</v>
      </c>
      <c r="E684" s="15" t="e">
        <f>IF('PLM001-Active'!#REF!="",'PLM001-Active'!#REF!,LEFT('PLM001-Active'!#REF!,3))</f>
        <v>#REF!</v>
      </c>
      <c r="F684" s="28" t="e">
        <f>DATEVALUE('PLM001-Active'!#REF!)</f>
        <v>#REF!</v>
      </c>
      <c r="G684" s="29" t="e">
        <f>DATEVALUE('PLM001-Active'!#REF!)</f>
        <v>#REF!</v>
      </c>
      <c r="H684" s="16" t="e">
        <f t="shared" si="46"/>
        <v>#REF!</v>
      </c>
      <c r="I684" s="28" t="str">
        <f>IF(ISERROR(DATEVALUE('PLM001-Active'!#REF!)),"",DATEVALUE('PLM001-Active'!#REF!))</f>
        <v/>
      </c>
      <c r="J684" s="29" t="str">
        <f>IF(ISERROR(DATEVALUE('PLM001-Active'!#REF!)),"",DATEVALUE('PLM001-Active'!#REF!))</f>
        <v/>
      </c>
      <c r="K684" s="16" t="str">
        <f>IF(ISERROR(IF(OR(J684=0,I684=0)," - ",NETWORKDAYS(I684,J684))),"",IF(OR(J684=0,I684=0)," - ",NETWORKDAYS(I684,J684)))</f>
        <v/>
      </c>
      <c r="L684" s="49" t="e">
        <f>'PLM001-Active'!#REF!</f>
        <v>#REF!</v>
      </c>
      <c r="M684" s="49" t="e">
        <f>'PLM001-Active'!#REF!</f>
        <v>#REF!</v>
      </c>
      <c r="N684" s="49" t="e">
        <f>'PLM001-Active'!#REF!</f>
        <v>#REF!</v>
      </c>
      <c r="O684" s="94" t="e">
        <f>'PLM001-Active'!#REF!/100</f>
        <v>#REF!</v>
      </c>
      <c r="P684" s="94" t="e">
        <f t="shared" si="48"/>
        <v>#REF!</v>
      </c>
      <c r="Q684" s="63" t="str">
        <f t="shared" ca="1" si="49"/>
        <v/>
      </c>
      <c r="R684" s="76"/>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row>
    <row r="685" spans="1:74" s="17" customFormat="1">
      <c r="A685" s="14">
        <v>68.7000000000006</v>
      </c>
      <c r="B685" s="14" t="e">
        <f>'PLM001-Active'!#REF!</f>
        <v>#REF!</v>
      </c>
      <c r="C685" s="14" t="e">
        <f>'PLM001-Active'!#REF!</f>
        <v>#REF!</v>
      </c>
      <c r="D685" s="95" t="e">
        <f>'PLM001-Active'!#REF!</f>
        <v>#REF!</v>
      </c>
      <c r="E685" s="15" t="e">
        <f>IF('PLM001-Active'!#REF!="",'PLM001-Active'!#REF!,LEFT('PLM001-Active'!#REF!,3))</f>
        <v>#REF!</v>
      </c>
      <c r="F685" s="28" t="e">
        <f>DATEVALUE('PLM001-Active'!#REF!)</f>
        <v>#REF!</v>
      </c>
      <c r="G685" s="29" t="e">
        <f>DATEVALUE('PLM001-Active'!#REF!)</f>
        <v>#REF!</v>
      </c>
      <c r="H685" s="16" t="e">
        <f t="shared" si="46"/>
        <v>#REF!</v>
      </c>
      <c r="I685" s="28" t="str">
        <f>IF(ISERROR(DATEVALUE('PLM001-Active'!#REF!)),"",DATEVALUE('PLM001-Active'!#REF!))</f>
        <v/>
      </c>
      <c r="J685" s="29" t="str">
        <f>IF(ISERROR(DATEVALUE('PLM001-Active'!#REF!)),"",DATEVALUE('PLM001-Active'!#REF!))</f>
        <v/>
      </c>
      <c r="K685" s="16" t="str">
        <f t="shared" si="47"/>
        <v/>
      </c>
      <c r="L685" s="49" t="e">
        <f>'PLM001-Active'!#REF!</f>
        <v>#REF!</v>
      </c>
      <c r="M685" s="49" t="e">
        <f>'PLM001-Active'!#REF!</f>
        <v>#REF!</v>
      </c>
      <c r="N685" s="49" t="e">
        <f>'PLM001-Active'!#REF!</f>
        <v>#REF!</v>
      </c>
      <c r="O685" s="94" t="e">
        <f>'PLM001-Active'!#REF!/100</f>
        <v>#REF!</v>
      </c>
      <c r="P685" s="94" t="e">
        <f t="shared" si="48"/>
        <v>#REF!</v>
      </c>
      <c r="Q685" s="63" t="str">
        <f t="shared" ca="1" si="49"/>
        <v/>
      </c>
      <c r="R685" s="76"/>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row>
    <row r="686" spans="1:74" s="17" customFormat="1" ht="12.75" customHeight="1">
      <c r="A686" s="14">
        <v>69.7000000000006</v>
      </c>
      <c r="B686" s="14" t="e">
        <f>'PLM001-Active'!#REF!</f>
        <v>#REF!</v>
      </c>
      <c r="C686" s="14" t="e">
        <f>'PLM001-Active'!#REF!</f>
        <v>#REF!</v>
      </c>
      <c r="D686" s="95" t="e">
        <f>'PLM001-Active'!#REF!</f>
        <v>#REF!</v>
      </c>
      <c r="E686" s="15" t="e">
        <f>IF('PLM001-Active'!#REF!="",'PLM001-Active'!#REF!,LEFT('PLM001-Active'!#REF!,3))</f>
        <v>#REF!</v>
      </c>
      <c r="F686" s="28" t="e">
        <f>DATEVALUE('PLM001-Active'!#REF!)</f>
        <v>#REF!</v>
      </c>
      <c r="G686" s="29" t="e">
        <f>DATEVALUE('PLM001-Active'!#REF!)</f>
        <v>#REF!</v>
      </c>
      <c r="H686" s="16" t="e">
        <f t="shared" ref="H686:H749" si="50">IF(OR(G686=0,F686=0)," - ",NETWORKDAYS(F686,G686))</f>
        <v>#REF!</v>
      </c>
      <c r="I686" s="28" t="str">
        <f>IF(ISERROR(DATEVALUE('PLM001-Active'!#REF!)),"",DATEVALUE('PLM001-Active'!#REF!))</f>
        <v/>
      </c>
      <c r="J686" s="29" t="str">
        <f>IF(ISERROR(DATEVALUE('PLM001-Active'!#REF!)),"",DATEVALUE('PLM001-Active'!#REF!))</f>
        <v/>
      </c>
      <c r="K686" s="16" t="str">
        <f t="shared" ref="K686:K749" si="51">IF(ISERROR(IF(OR(J686=0,I686=0)," - ",NETWORKDAYS(I686,J686))),"",IF(OR(J686=0,I686=0)," - ",NETWORKDAYS(I686,J686)))</f>
        <v/>
      </c>
      <c r="L686" s="49" t="e">
        <f>'PLM001-Active'!#REF!</f>
        <v>#REF!</v>
      </c>
      <c r="M686" s="49" t="e">
        <f>'PLM001-Active'!#REF!</f>
        <v>#REF!</v>
      </c>
      <c r="N686" s="49" t="e">
        <f>'PLM001-Active'!#REF!</f>
        <v>#REF!</v>
      </c>
      <c r="O686" s="94" t="e">
        <f>'PLM001-Active'!#REF!/100</f>
        <v>#REF!</v>
      </c>
      <c r="P686" s="94" t="e">
        <f t="shared" ref="P686:P749" si="52">IF(OR(AND(O686&gt;0%,I686=""),AND(O686=0%,I686&lt;&gt;""),AND(O686=0%,I686="",M686&lt;&gt;0)),"操作異常","")</f>
        <v>#REF!</v>
      </c>
      <c r="Q686" s="63" t="str">
        <f t="shared" ref="Q686:Q749" ca="1" si="53">IFERROR(IF(I686="","任務異常 "&amp;DATEDIF(F686,TODAY(),"d")&amp;" 天",IF(AND(TODAY()&gt;G686,O686&lt;&gt;100%),"任務異常 "&amp;DATEDIF(G686,TODAY(),"d")&amp;" 天","")),"")</f>
        <v/>
      </c>
      <c r="R686" s="76"/>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row>
    <row r="687" spans="1:74" s="17" customFormat="1">
      <c r="A687" s="14">
        <v>70.7000000000006</v>
      </c>
      <c r="B687" s="14" t="e">
        <f>'PLM001-Active'!#REF!</f>
        <v>#REF!</v>
      </c>
      <c r="C687" s="14" t="e">
        <f>'PLM001-Active'!#REF!</f>
        <v>#REF!</v>
      </c>
      <c r="D687" s="95" t="e">
        <f>'PLM001-Active'!#REF!</f>
        <v>#REF!</v>
      </c>
      <c r="E687" s="15" t="e">
        <f>IF('PLM001-Active'!#REF!="",'PLM001-Active'!#REF!,LEFT('PLM001-Active'!#REF!,3))</f>
        <v>#REF!</v>
      </c>
      <c r="F687" s="28" t="e">
        <f>DATEVALUE('PLM001-Active'!#REF!)</f>
        <v>#REF!</v>
      </c>
      <c r="G687" s="29" t="e">
        <f>DATEVALUE('PLM001-Active'!#REF!)</f>
        <v>#REF!</v>
      </c>
      <c r="H687" s="16" t="e">
        <f t="shared" si="50"/>
        <v>#REF!</v>
      </c>
      <c r="I687" s="28" t="str">
        <f>IF(ISERROR(DATEVALUE('PLM001-Active'!#REF!)),"",DATEVALUE('PLM001-Active'!#REF!))</f>
        <v/>
      </c>
      <c r="J687" s="29" t="str">
        <f>IF(ISERROR(DATEVALUE('PLM001-Active'!#REF!)),"",DATEVALUE('PLM001-Active'!#REF!))</f>
        <v/>
      </c>
      <c r="K687" s="16" t="str">
        <f t="shared" si="51"/>
        <v/>
      </c>
      <c r="L687" s="49" t="e">
        <f>'PLM001-Active'!#REF!</f>
        <v>#REF!</v>
      </c>
      <c r="M687" s="49" t="e">
        <f>'PLM001-Active'!#REF!</f>
        <v>#REF!</v>
      </c>
      <c r="N687" s="49" t="e">
        <f>'PLM001-Active'!#REF!</f>
        <v>#REF!</v>
      </c>
      <c r="O687" s="94" t="e">
        <f>'PLM001-Active'!#REF!/100</f>
        <v>#REF!</v>
      </c>
      <c r="P687" s="94" t="e">
        <f t="shared" si="52"/>
        <v>#REF!</v>
      </c>
      <c r="Q687" s="63" t="str">
        <f t="shared" ca="1" si="53"/>
        <v/>
      </c>
      <c r="R687" s="76"/>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row>
    <row r="688" spans="1:74" s="17" customFormat="1">
      <c r="A688" s="14">
        <v>71.7000000000006</v>
      </c>
      <c r="B688" s="14" t="e">
        <f>'PLM001-Active'!#REF!</f>
        <v>#REF!</v>
      </c>
      <c r="C688" s="14" t="e">
        <f>'PLM001-Active'!#REF!</f>
        <v>#REF!</v>
      </c>
      <c r="D688" s="95" t="e">
        <f>'PLM001-Active'!#REF!</f>
        <v>#REF!</v>
      </c>
      <c r="E688" s="15" t="e">
        <f>IF('PLM001-Active'!#REF!="",'PLM001-Active'!#REF!,LEFT('PLM001-Active'!#REF!,3))</f>
        <v>#REF!</v>
      </c>
      <c r="F688" s="28" t="e">
        <f>DATEVALUE('PLM001-Active'!#REF!)</f>
        <v>#REF!</v>
      </c>
      <c r="G688" s="29" t="e">
        <f>DATEVALUE('PLM001-Active'!#REF!)</f>
        <v>#REF!</v>
      </c>
      <c r="H688" s="16" t="e">
        <f t="shared" si="50"/>
        <v>#REF!</v>
      </c>
      <c r="I688" s="28" t="str">
        <f>IF(ISERROR(DATEVALUE('PLM001-Active'!#REF!)),"",DATEVALUE('PLM001-Active'!#REF!))</f>
        <v/>
      </c>
      <c r="J688" s="29" t="str">
        <f>IF(ISERROR(DATEVALUE('PLM001-Active'!#REF!)),"",DATEVALUE('PLM001-Active'!#REF!))</f>
        <v/>
      </c>
      <c r="K688" s="16" t="str">
        <f t="shared" si="51"/>
        <v/>
      </c>
      <c r="L688" s="49" t="e">
        <f>'PLM001-Active'!#REF!</f>
        <v>#REF!</v>
      </c>
      <c r="M688" s="49" t="e">
        <f>'PLM001-Active'!#REF!</f>
        <v>#REF!</v>
      </c>
      <c r="N688" s="49" t="e">
        <f>'PLM001-Active'!#REF!</f>
        <v>#REF!</v>
      </c>
      <c r="O688" s="94" t="e">
        <f>'PLM001-Active'!#REF!/100</f>
        <v>#REF!</v>
      </c>
      <c r="P688" s="94" t="e">
        <f t="shared" si="52"/>
        <v>#REF!</v>
      </c>
      <c r="Q688" s="63" t="str">
        <f t="shared" ca="1" si="53"/>
        <v/>
      </c>
      <c r="R688" s="76"/>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row>
    <row r="689" spans="1:74" s="17" customFormat="1" ht="12.75" customHeight="1">
      <c r="A689" s="14">
        <v>72.7000000000006</v>
      </c>
      <c r="B689" s="14" t="e">
        <f>'PLM001-Active'!#REF!</f>
        <v>#REF!</v>
      </c>
      <c r="C689" s="14" t="e">
        <f>'PLM001-Active'!#REF!</f>
        <v>#REF!</v>
      </c>
      <c r="D689" s="95" t="e">
        <f>'PLM001-Active'!#REF!</f>
        <v>#REF!</v>
      </c>
      <c r="E689" s="15" t="e">
        <f>IF('PLM001-Active'!#REF!="",'PLM001-Active'!#REF!,LEFT('PLM001-Active'!#REF!,3))</f>
        <v>#REF!</v>
      </c>
      <c r="F689" s="28" t="e">
        <f>DATEVALUE('PLM001-Active'!#REF!)</f>
        <v>#REF!</v>
      </c>
      <c r="G689" s="29" t="e">
        <f>DATEVALUE('PLM001-Active'!#REF!)</f>
        <v>#REF!</v>
      </c>
      <c r="H689" s="16" t="e">
        <f t="shared" si="50"/>
        <v>#REF!</v>
      </c>
      <c r="I689" s="28" t="str">
        <f>IF(ISERROR(DATEVALUE('PLM001-Active'!#REF!)),"",DATEVALUE('PLM001-Active'!#REF!))</f>
        <v/>
      </c>
      <c r="J689" s="29" t="str">
        <f>IF(ISERROR(DATEVALUE('PLM001-Active'!#REF!)),"",DATEVALUE('PLM001-Active'!#REF!))</f>
        <v/>
      </c>
      <c r="K689" s="16" t="str">
        <f t="shared" si="51"/>
        <v/>
      </c>
      <c r="L689" s="49" t="e">
        <f>'PLM001-Active'!#REF!</f>
        <v>#REF!</v>
      </c>
      <c r="M689" s="49" t="e">
        <f>'PLM001-Active'!#REF!</f>
        <v>#REF!</v>
      </c>
      <c r="N689" s="49" t="e">
        <f>'PLM001-Active'!#REF!</f>
        <v>#REF!</v>
      </c>
      <c r="O689" s="94" t="e">
        <f>'PLM001-Active'!#REF!/100</f>
        <v>#REF!</v>
      </c>
      <c r="P689" s="94" t="e">
        <f t="shared" si="52"/>
        <v>#REF!</v>
      </c>
      <c r="Q689" s="63" t="str">
        <f t="shared" ca="1" si="53"/>
        <v/>
      </c>
      <c r="R689" s="76"/>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row>
    <row r="690" spans="1:74" s="17" customFormat="1">
      <c r="A690" s="14">
        <v>73.7000000000006</v>
      </c>
      <c r="B690" s="14" t="e">
        <f>'PLM001-Active'!#REF!</f>
        <v>#REF!</v>
      </c>
      <c r="C690" s="14" t="e">
        <f>'PLM001-Active'!#REF!</f>
        <v>#REF!</v>
      </c>
      <c r="D690" s="95" t="e">
        <f>'PLM001-Active'!#REF!</f>
        <v>#REF!</v>
      </c>
      <c r="E690" s="15" t="e">
        <f>IF('PLM001-Active'!#REF!="",'PLM001-Active'!#REF!,LEFT('PLM001-Active'!#REF!,3))</f>
        <v>#REF!</v>
      </c>
      <c r="F690" s="28" t="e">
        <f>DATEVALUE('PLM001-Active'!#REF!)</f>
        <v>#REF!</v>
      </c>
      <c r="G690" s="29" t="e">
        <f>DATEVALUE('PLM001-Active'!#REF!)</f>
        <v>#REF!</v>
      </c>
      <c r="H690" s="16" t="e">
        <f t="shared" si="50"/>
        <v>#REF!</v>
      </c>
      <c r="I690" s="28" t="str">
        <f>IF(ISERROR(DATEVALUE('PLM001-Active'!#REF!)),"",DATEVALUE('PLM001-Active'!#REF!))</f>
        <v/>
      </c>
      <c r="J690" s="29" t="str">
        <f>IF(ISERROR(DATEVALUE('PLM001-Active'!#REF!)),"",DATEVALUE('PLM001-Active'!#REF!))</f>
        <v/>
      </c>
      <c r="K690" s="16" t="str">
        <f t="shared" si="51"/>
        <v/>
      </c>
      <c r="L690" s="49" t="e">
        <f>'PLM001-Active'!#REF!</f>
        <v>#REF!</v>
      </c>
      <c r="M690" s="49" t="e">
        <f>'PLM001-Active'!#REF!</f>
        <v>#REF!</v>
      </c>
      <c r="N690" s="49" t="e">
        <f>'PLM001-Active'!#REF!</f>
        <v>#REF!</v>
      </c>
      <c r="O690" s="94" t="e">
        <f>'PLM001-Active'!#REF!/100</f>
        <v>#REF!</v>
      </c>
      <c r="P690" s="94" t="e">
        <f t="shared" si="52"/>
        <v>#REF!</v>
      </c>
      <c r="Q690" s="63" t="str">
        <f t="shared" ca="1" si="53"/>
        <v/>
      </c>
      <c r="R690" s="76"/>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row>
    <row r="691" spans="1:74" s="17" customFormat="1" ht="12.75" customHeight="1">
      <c r="A691" s="14">
        <v>74.7000000000006</v>
      </c>
      <c r="B691" s="14" t="e">
        <f>'PLM001-Active'!#REF!</f>
        <v>#REF!</v>
      </c>
      <c r="C691" s="14" t="e">
        <f>'PLM001-Active'!#REF!</f>
        <v>#REF!</v>
      </c>
      <c r="D691" s="95" t="e">
        <f>'PLM001-Active'!#REF!</f>
        <v>#REF!</v>
      </c>
      <c r="E691" s="15" t="e">
        <f>IF('PLM001-Active'!#REF!="",'PLM001-Active'!#REF!,LEFT('PLM001-Active'!#REF!,3))</f>
        <v>#REF!</v>
      </c>
      <c r="F691" s="28" t="e">
        <f>DATEVALUE('PLM001-Active'!#REF!)</f>
        <v>#REF!</v>
      </c>
      <c r="G691" s="29" t="e">
        <f>DATEVALUE('PLM001-Active'!#REF!)</f>
        <v>#REF!</v>
      </c>
      <c r="H691" s="16" t="e">
        <f t="shared" si="50"/>
        <v>#REF!</v>
      </c>
      <c r="I691" s="28" t="str">
        <f>IF(ISERROR(DATEVALUE('PLM001-Active'!#REF!)),"",DATEVALUE('PLM001-Active'!#REF!))</f>
        <v/>
      </c>
      <c r="J691" s="29" t="str">
        <f>IF(ISERROR(DATEVALUE('PLM001-Active'!#REF!)),"",DATEVALUE('PLM001-Active'!#REF!))</f>
        <v/>
      </c>
      <c r="K691" s="16" t="str">
        <f t="shared" si="51"/>
        <v/>
      </c>
      <c r="L691" s="49" t="e">
        <f>'PLM001-Active'!#REF!</f>
        <v>#REF!</v>
      </c>
      <c r="M691" s="49" t="e">
        <f>'PLM001-Active'!#REF!</f>
        <v>#REF!</v>
      </c>
      <c r="N691" s="49" t="e">
        <f>'PLM001-Active'!#REF!</f>
        <v>#REF!</v>
      </c>
      <c r="O691" s="94" t="e">
        <f>'PLM001-Active'!#REF!/100</f>
        <v>#REF!</v>
      </c>
      <c r="P691" s="94" t="e">
        <f t="shared" si="52"/>
        <v>#REF!</v>
      </c>
      <c r="Q691" s="63" t="str">
        <f t="shared" ca="1" si="53"/>
        <v/>
      </c>
      <c r="R691" s="76"/>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row>
    <row r="692" spans="1:74" s="17" customFormat="1" ht="12.75" customHeight="1">
      <c r="A692" s="14">
        <v>75.7000000000006</v>
      </c>
      <c r="B692" s="14" t="e">
        <f>'PLM001-Active'!#REF!</f>
        <v>#REF!</v>
      </c>
      <c r="C692" s="14" t="e">
        <f>'PLM001-Active'!#REF!</f>
        <v>#REF!</v>
      </c>
      <c r="D692" s="95" t="e">
        <f>'PLM001-Active'!#REF!</f>
        <v>#REF!</v>
      </c>
      <c r="E692" s="15" t="e">
        <f>IF('PLM001-Active'!#REF!="",'PLM001-Active'!#REF!,LEFT('PLM001-Active'!#REF!,3))</f>
        <v>#REF!</v>
      </c>
      <c r="F692" s="28" t="e">
        <f>DATEVALUE('PLM001-Active'!#REF!)</f>
        <v>#REF!</v>
      </c>
      <c r="G692" s="29" t="e">
        <f>DATEVALUE('PLM001-Active'!#REF!)</f>
        <v>#REF!</v>
      </c>
      <c r="H692" s="16" t="e">
        <f t="shared" si="50"/>
        <v>#REF!</v>
      </c>
      <c r="I692" s="28" t="str">
        <f>IF(ISERROR(DATEVALUE('PLM001-Active'!#REF!)),"",DATEVALUE('PLM001-Active'!#REF!))</f>
        <v/>
      </c>
      <c r="J692" s="29" t="str">
        <f>IF(ISERROR(DATEVALUE('PLM001-Active'!#REF!)),"",DATEVALUE('PLM001-Active'!#REF!))</f>
        <v/>
      </c>
      <c r="K692" s="16" t="str">
        <f t="shared" si="51"/>
        <v/>
      </c>
      <c r="L692" s="49" t="e">
        <f>'PLM001-Active'!#REF!</f>
        <v>#REF!</v>
      </c>
      <c r="M692" s="49" t="e">
        <f>'PLM001-Active'!#REF!</f>
        <v>#REF!</v>
      </c>
      <c r="N692" s="49" t="e">
        <f>'PLM001-Active'!#REF!</f>
        <v>#REF!</v>
      </c>
      <c r="O692" s="94" t="e">
        <f>'PLM001-Active'!#REF!/100</f>
        <v>#REF!</v>
      </c>
      <c r="P692" s="94" t="e">
        <f t="shared" si="52"/>
        <v>#REF!</v>
      </c>
      <c r="Q692" s="63" t="str">
        <f t="shared" ca="1" si="53"/>
        <v/>
      </c>
      <c r="R692" s="76"/>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row>
    <row r="693" spans="1:74" s="17" customFormat="1" ht="12.75" customHeight="1">
      <c r="A693" s="14">
        <v>76.7000000000006</v>
      </c>
      <c r="B693" s="14" t="e">
        <f>'PLM001-Active'!#REF!</f>
        <v>#REF!</v>
      </c>
      <c r="C693" s="14" t="e">
        <f>'PLM001-Active'!#REF!</f>
        <v>#REF!</v>
      </c>
      <c r="D693" s="95" t="e">
        <f>'PLM001-Active'!#REF!</f>
        <v>#REF!</v>
      </c>
      <c r="E693" s="15" t="e">
        <f>IF('PLM001-Active'!#REF!="",'PLM001-Active'!#REF!,LEFT('PLM001-Active'!#REF!,3))</f>
        <v>#REF!</v>
      </c>
      <c r="F693" s="28" t="e">
        <f>DATEVALUE('PLM001-Active'!#REF!)</f>
        <v>#REF!</v>
      </c>
      <c r="G693" s="29" t="e">
        <f>DATEVALUE('PLM001-Active'!#REF!)</f>
        <v>#REF!</v>
      </c>
      <c r="H693" s="16" t="e">
        <f t="shared" si="50"/>
        <v>#REF!</v>
      </c>
      <c r="I693" s="28" t="str">
        <f>IF(ISERROR(DATEVALUE('PLM001-Active'!#REF!)),"",DATEVALUE('PLM001-Active'!#REF!))</f>
        <v/>
      </c>
      <c r="J693" s="29" t="str">
        <f>IF(ISERROR(DATEVALUE('PLM001-Active'!#REF!)),"",DATEVALUE('PLM001-Active'!#REF!))</f>
        <v/>
      </c>
      <c r="K693" s="16" t="str">
        <f t="shared" si="51"/>
        <v/>
      </c>
      <c r="L693" s="49" t="e">
        <f>'PLM001-Active'!#REF!</f>
        <v>#REF!</v>
      </c>
      <c r="M693" s="49" t="e">
        <f>'PLM001-Active'!#REF!</f>
        <v>#REF!</v>
      </c>
      <c r="N693" s="49" t="e">
        <f>'PLM001-Active'!#REF!</f>
        <v>#REF!</v>
      </c>
      <c r="O693" s="94" t="e">
        <f>'PLM001-Active'!#REF!/100</f>
        <v>#REF!</v>
      </c>
      <c r="P693" s="94" t="e">
        <f t="shared" si="52"/>
        <v>#REF!</v>
      </c>
      <c r="Q693" s="63" t="str">
        <f t="shared" ca="1" si="53"/>
        <v/>
      </c>
      <c r="R693" s="76"/>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row>
    <row r="694" spans="1:74" s="17" customFormat="1" ht="12.75" customHeight="1">
      <c r="A694" s="14">
        <v>77.7000000000006</v>
      </c>
      <c r="B694" s="14" t="e">
        <f>'PLM001-Active'!#REF!</f>
        <v>#REF!</v>
      </c>
      <c r="C694" s="14" t="e">
        <f>'PLM001-Active'!#REF!</f>
        <v>#REF!</v>
      </c>
      <c r="D694" s="95" t="e">
        <f>'PLM001-Active'!#REF!</f>
        <v>#REF!</v>
      </c>
      <c r="E694" s="15" t="e">
        <f>IF('PLM001-Active'!#REF!="",'PLM001-Active'!#REF!,LEFT('PLM001-Active'!#REF!,3))</f>
        <v>#REF!</v>
      </c>
      <c r="F694" s="28" t="e">
        <f>DATEVALUE('PLM001-Active'!#REF!)</f>
        <v>#REF!</v>
      </c>
      <c r="G694" s="29" t="e">
        <f>DATEVALUE('PLM001-Active'!#REF!)</f>
        <v>#REF!</v>
      </c>
      <c r="H694" s="16" t="e">
        <f t="shared" si="50"/>
        <v>#REF!</v>
      </c>
      <c r="I694" s="28" t="str">
        <f>IF(ISERROR(DATEVALUE('PLM001-Active'!#REF!)),"",DATEVALUE('PLM001-Active'!#REF!))</f>
        <v/>
      </c>
      <c r="J694" s="29" t="str">
        <f>IF(ISERROR(DATEVALUE('PLM001-Active'!#REF!)),"",DATEVALUE('PLM001-Active'!#REF!))</f>
        <v/>
      </c>
      <c r="K694" s="16" t="str">
        <f t="shared" si="51"/>
        <v/>
      </c>
      <c r="L694" s="49" t="e">
        <f>'PLM001-Active'!#REF!</f>
        <v>#REF!</v>
      </c>
      <c r="M694" s="49" t="e">
        <f>'PLM001-Active'!#REF!</f>
        <v>#REF!</v>
      </c>
      <c r="N694" s="49" t="e">
        <f>'PLM001-Active'!#REF!</f>
        <v>#REF!</v>
      </c>
      <c r="O694" s="94" t="e">
        <f>'PLM001-Active'!#REF!/100</f>
        <v>#REF!</v>
      </c>
      <c r="P694" s="94" t="e">
        <f t="shared" si="52"/>
        <v>#REF!</v>
      </c>
      <c r="Q694" s="63" t="str">
        <f t="shared" ca="1" si="53"/>
        <v/>
      </c>
      <c r="R694" s="76"/>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row>
    <row r="695" spans="1:74" s="17" customFormat="1" ht="12.75" customHeight="1">
      <c r="A695" s="14">
        <v>78.7000000000006</v>
      </c>
      <c r="B695" s="14" t="e">
        <f>'PLM001-Active'!#REF!</f>
        <v>#REF!</v>
      </c>
      <c r="C695" s="14" t="e">
        <f>'PLM001-Active'!#REF!</f>
        <v>#REF!</v>
      </c>
      <c r="D695" s="95" t="e">
        <f>'PLM001-Active'!#REF!</f>
        <v>#REF!</v>
      </c>
      <c r="E695" s="15" t="e">
        <f>IF('PLM001-Active'!#REF!="",'PLM001-Active'!#REF!,LEFT('PLM001-Active'!#REF!,3))</f>
        <v>#REF!</v>
      </c>
      <c r="F695" s="28" t="e">
        <f>DATEVALUE('PLM001-Active'!#REF!)</f>
        <v>#REF!</v>
      </c>
      <c r="G695" s="29" t="e">
        <f>DATEVALUE('PLM001-Active'!#REF!)</f>
        <v>#REF!</v>
      </c>
      <c r="H695" s="16" t="e">
        <f t="shared" si="50"/>
        <v>#REF!</v>
      </c>
      <c r="I695" s="28" t="str">
        <f>IF(ISERROR(DATEVALUE('PLM001-Active'!#REF!)),"",DATEVALUE('PLM001-Active'!#REF!))</f>
        <v/>
      </c>
      <c r="J695" s="29" t="str">
        <f>IF(ISERROR(DATEVALUE('PLM001-Active'!#REF!)),"",DATEVALUE('PLM001-Active'!#REF!))</f>
        <v/>
      </c>
      <c r="K695" s="16" t="str">
        <f t="shared" si="51"/>
        <v/>
      </c>
      <c r="L695" s="49" t="e">
        <f>'PLM001-Active'!#REF!</f>
        <v>#REF!</v>
      </c>
      <c r="M695" s="49" t="e">
        <f>'PLM001-Active'!#REF!</f>
        <v>#REF!</v>
      </c>
      <c r="N695" s="49" t="e">
        <f>'PLM001-Active'!#REF!</f>
        <v>#REF!</v>
      </c>
      <c r="O695" s="94" t="e">
        <f>'PLM001-Active'!#REF!/100</f>
        <v>#REF!</v>
      </c>
      <c r="P695" s="94" t="e">
        <f t="shared" si="52"/>
        <v>#REF!</v>
      </c>
      <c r="Q695" s="63" t="str">
        <f t="shared" ca="1" si="53"/>
        <v/>
      </c>
      <c r="R695" s="76"/>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row>
    <row r="696" spans="1:74" s="17" customFormat="1" ht="12.75" customHeight="1">
      <c r="A696" s="14">
        <v>79.7000000000006</v>
      </c>
      <c r="B696" s="14" t="e">
        <f>'PLM001-Active'!#REF!</f>
        <v>#REF!</v>
      </c>
      <c r="C696" s="14" t="e">
        <f>'PLM001-Active'!#REF!</f>
        <v>#REF!</v>
      </c>
      <c r="D696" s="95" t="e">
        <f>'PLM001-Active'!#REF!</f>
        <v>#REF!</v>
      </c>
      <c r="E696" s="15" t="e">
        <f>IF('PLM001-Active'!#REF!="",'PLM001-Active'!#REF!,LEFT('PLM001-Active'!#REF!,3))</f>
        <v>#REF!</v>
      </c>
      <c r="F696" s="28" t="e">
        <f>DATEVALUE('PLM001-Active'!#REF!)</f>
        <v>#REF!</v>
      </c>
      <c r="G696" s="29" t="e">
        <f>DATEVALUE('PLM001-Active'!#REF!)</f>
        <v>#REF!</v>
      </c>
      <c r="H696" s="16" t="e">
        <f t="shared" si="50"/>
        <v>#REF!</v>
      </c>
      <c r="I696" s="28" t="str">
        <f>IF(ISERROR(DATEVALUE('PLM001-Active'!#REF!)),"",DATEVALUE('PLM001-Active'!#REF!))</f>
        <v/>
      </c>
      <c r="J696" s="29" t="str">
        <f>IF(ISERROR(DATEVALUE('PLM001-Active'!#REF!)),"",DATEVALUE('PLM001-Active'!#REF!))</f>
        <v/>
      </c>
      <c r="K696" s="16" t="str">
        <f t="shared" si="51"/>
        <v/>
      </c>
      <c r="L696" s="49" t="e">
        <f>'PLM001-Active'!#REF!</f>
        <v>#REF!</v>
      </c>
      <c r="M696" s="49" t="e">
        <f>'PLM001-Active'!#REF!</f>
        <v>#REF!</v>
      </c>
      <c r="N696" s="49" t="e">
        <f>'PLM001-Active'!#REF!</f>
        <v>#REF!</v>
      </c>
      <c r="O696" s="94" t="e">
        <f>'PLM001-Active'!#REF!/100</f>
        <v>#REF!</v>
      </c>
      <c r="P696" s="94" t="e">
        <f t="shared" si="52"/>
        <v>#REF!</v>
      </c>
      <c r="Q696" s="63" t="str">
        <f t="shared" ca="1" si="53"/>
        <v/>
      </c>
      <c r="R696" s="76"/>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row>
    <row r="697" spans="1:74" s="17" customFormat="1" ht="12.75" customHeight="1">
      <c r="A697" s="14">
        <v>80.7000000000006</v>
      </c>
      <c r="B697" s="14" t="e">
        <f>'PLM001-Active'!#REF!</f>
        <v>#REF!</v>
      </c>
      <c r="C697" s="14" t="e">
        <f>'PLM001-Active'!#REF!</f>
        <v>#REF!</v>
      </c>
      <c r="D697" s="95" t="e">
        <f>'PLM001-Active'!#REF!</f>
        <v>#REF!</v>
      </c>
      <c r="E697" s="15" t="e">
        <f>IF('PLM001-Active'!#REF!="",'PLM001-Active'!#REF!,LEFT('PLM001-Active'!#REF!,3))</f>
        <v>#REF!</v>
      </c>
      <c r="F697" s="28" t="e">
        <f>DATEVALUE('PLM001-Active'!#REF!)</f>
        <v>#REF!</v>
      </c>
      <c r="G697" s="29" t="e">
        <f>DATEVALUE('PLM001-Active'!#REF!)</f>
        <v>#REF!</v>
      </c>
      <c r="H697" s="16" t="e">
        <f t="shared" si="50"/>
        <v>#REF!</v>
      </c>
      <c r="I697" s="28" t="str">
        <f>IF(ISERROR(DATEVALUE('PLM001-Active'!#REF!)),"",DATEVALUE('PLM001-Active'!#REF!))</f>
        <v/>
      </c>
      <c r="J697" s="29" t="str">
        <f>IF(ISERROR(DATEVALUE('PLM001-Active'!#REF!)),"",DATEVALUE('PLM001-Active'!#REF!))</f>
        <v/>
      </c>
      <c r="K697" s="16" t="str">
        <f t="shared" si="51"/>
        <v/>
      </c>
      <c r="L697" s="49" t="e">
        <f>'PLM001-Active'!#REF!</f>
        <v>#REF!</v>
      </c>
      <c r="M697" s="49" t="e">
        <f>'PLM001-Active'!#REF!</f>
        <v>#REF!</v>
      </c>
      <c r="N697" s="49" t="e">
        <f>'PLM001-Active'!#REF!</f>
        <v>#REF!</v>
      </c>
      <c r="O697" s="94" t="e">
        <f>'PLM001-Active'!#REF!/100</f>
        <v>#REF!</v>
      </c>
      <c r="P697" s="94" t="e">
        <f t="shared" si="52"/>
        <v>#REF!</v>
      </c>
      <c r="Q697" s="63" t="str">
        <f t="shared" ca="1" si="53"/>
        <v/>
      </c>
      <c r="R697" s="76"/>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row>
    <row r="698" spans="1:74" s="17" customFormat="1" ht="28.5" customHeight="1">
      <c r="A698" s="14">
        <v>81.7000000000006</v>
      </c>
      <c r="B698" s="14" t="e">
        <f>'PLM001-Active'!#REF!</f>
        <v>#REF!</v>
      </c>
      <c r="C698" s="14" t="e">
        <f>'PLM001-Active'!#REF!</f>
        <v>#REF!</v>
      </c>
      <c r="D698" s="95" t="e">
        <f>'PLM001-Active'!#REF!</f>
        <v>#REF!</v>
      </c>
      <c r="E698" s="15" t="e">
        <f>IF('PLM001-Active'!#REF!="",'PLM001-Active'!#REF!,LEFT('PLM001-Active'!#REF!,3))</f>
        <v>#REF!</v>
      </c>
      <c r="F698" s="28" t="e">
        <f>DATEVALUE('PLM001-Active'!#REF!)</f>
        <v>#REF!</v>
      </c>
      <c r="G698" s="29" t="e">
        <f>DATEVALUE('PLM001-Active'!#REF!)</f>
        <v>#REF!</v>
      </c>
      <c r="H698" s="16" t="e">
        <f t="shared" si="50"/>
        <v>#REF!</v>
      </c>
      <c r="I698" s="28" t="str">
        <f>IF(ISERROR(DATEVALUE('PLM001-Active'!#REF!)),"",DATEVALUE('PLM001-Active'!#REF!))</f>
        <v/>
      </c>
      <c r="J698" s="29" t="str">
        <f>IF(ISERROR(DATEVALUE('PLM001-Active'!#REF!)),"",DATEVALUE('PLM001-Active'!#REF!))</f>
        <v/>
      </c>
      <c r="K698" s="16" t="str">
        <f t="shared" si="51"/>
        <v/>
      </c>
      <c r="L698" s="49" t="e">
        <f>'PLM001-Active'!#REF!</f>
        <v>#REF!</v>
      </c>
      <c r="M698" s="49" t="e">
        <f>'PLM001-Active'!#REF!</f>
        <v>#REF!</v>
      </c>
      <c r="N698" s="49" t="e">
        <f>'PLM001-Active'!#REF!</f>
        <v>#REF!</v>
      </c>
      <c r="O698" s="94" t="e">
        <f>'PLM001-Active'!#REF!/100</f>
        <v>#REF!</v>
      </c>
      <c r="P698" s="94" t="e">
        <f t="shared" si="52"/>
        <v>#REF!</v>
      </c>
      <c r="Q698" s="63" t="str">
        <f t="shared" ca="1" si="53"/>
        <v/>
      </c>
      <c r="R698" s="76"/>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row>
    <row r="699" spans="1:74" s="17" customFormat="1">
      <c r="A699" s="14">
        <v>82.7000000000006</v>
      </c>
      <c r="B699" s="14" t="e">
        <f>'PLM001-Active'!#REF!</f>
        <v>#REF!</v>
      </c>
      <c r="C699" s="14" t="e">
        <f>'PLM001-Active'!#REF!</f>
        <v>#REF!</v>
      </c>
      <c r="D699" s="95" t="e">
        <f>'PLM001-Active'!#REF!</f>
        <v>#REF!</v>
      </c>
      <c r="E699" s="15" t="e">
        <f>IF('PLM001-Active'!#REF!="",'PLM001-Active'!#REF!,LEFT('PLM001-Active'!#REF!,3))</f>
        <v>#REF!</v>
      </c>
      <c r="F699" s="28" t="e">
        <f>DATEVALUE('PLM001-Active'!#REF!)</f>
        <v>#REF!</v>
      </c>
      <c r="G699" s="29" t="e">
        <f>DATEVALUE('PLM001-Active'!#REF!)</f>
        <v>#REF!</v>
      </c>
      <c r="H699" s="16" t="e">
        <f t="shared" si="50"/>
        <v>#REF!</v>
      </c>
      <c r="I699" s="28" t="str">
        <f>IF(ISERROR(DATEVALUE('PLM001-Active'!#REF!)),"",DATEVALUE('PLM001-Active'!#REF!))</f>
        <v/>
      </c>
      <c r="J699" s="29" t="str">
        <f>IF(ISERROR(DATEVALUE('PLM001-Active'!#REF!)),"",DATEVALUE('PLM001-Active'!#REF!))</f>
        <v/>
      </c>
      <c r="K699" s="16" t="str">
        <f t="shared" si="51"/>
        <v/>
      </c>
      <c r="L699" s="49" t="e">
        <f>'PLM001-Active'!#REF!</f>
        <v>#REF!</v>
      </c>
      <c r="M699" s="49" t="e">
        <f>'PLM001-Active'!#REF!</f>
        <v>#REF!</v>
      </c>
      <c r="N699" s="49" t="e">
        <f>'PLM001-Active'!#REF!</f>
        <v>#REF!</v>
      </c>
      <c r="O699" s="94" t="e">
        <f>'PLM001-Active'!#REF!/100</f>
        <v>#REF!</v>
      </c>
      <c r="P699" s="94" t="e">
        <f t="shared" si="52"/>
        <v>#REF!</v>
      </c>
      <c r="Q699" s="63" t="str">
        <f t="shared" ca="1" si="53"/>
        <v/>
      </c>
      <c r="R699" s="76"/>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row>
    <row r="700" spans="1:74" s="17" customFormat="1">
      <c r="A700" s="14">
        <v>83.7000000000006</v>
      </c>
      <c r="B700" s="14" t="e">
        <f>'PLM001-Active'!#REF!</f>
        <v>#REF!</v>
      </c>
      <c r="C700" s="14" t="e">
        <f>'PLM001-Active'!#REF!</f>
        <v>#REF!</v>
      </c>
      <c r="D700" s="95" t="e">
        <f>'PLM001-Active'!#REF!</f>
        <v>#REF!</v>
      </c>
      <c r="E700" s="15" t="e">
        <f>IF('PLM001-Active'!#REF!="",'PLM001-Active'!#REF!,LEFT('PLM001-Active'!#REF!,3))</f>
        <v>#REF!</v>
      </c>
      <c r="F700" s="28" t="e">
        <f>DATEVALUE('PLM001-Active'!#REF!)</f>
        <v>#REF!</v>
      </c>
      <c r="G700" s="29" t="e">
        <f>DATEVALUE('PLM001-Active'!#REF!)</f>
        <v>#REF!</v>
      </c>
      <c r="H700" s="16" t="e">
        <f t="shared" si="50"/>
        <v>#REF!</v>
      </c>
      <c r="I700" s="28" t="str">
        <f>IF(ISERROR(DATEVALUE('PLM001-Active'!#REF!)),"",DATEVALUE('PLM001-Active'!#REF!))</f>
        <v/>
      </c>
      <c r="J700" s="29" t="str">
        <f>IF(ISERROR(DATEVALUE('PLM001-Active'!#REF!)),"",DATEVALUE('PLM001-Active'!#REF!))</f>
        <v/>
      </c>
      <c r="K700" s="16" t="str">
        <f t="shared" si="51"/>
        <v/>
      </c>
      <c r="L700" s="49" t="e">
        <f>'PLM001-Active'!#REF!</f>
        <v>#REF!</v>
      </c>
      <c r="M700" s="49" t="e">
        <f>'PLM001-Active'!#REF!</f>
        <v>#REF!</v>
      </c>
      <c r="N700" s="49" t="e">
        <f>'PLM001-Active'!#REF!</f>
        <v>#REF!</v>
      </c>
      <c r="O700" s="94" t="e">
        <f>'PLM001-Active'!#REF!/100</f>
        <v>#REF!</v>
      </c>
      <c r="P700" s="94" t="e">
        <f t="shared" si="52"/>
        <v>#REF!</v>
      </c>
      <c r="Q700" s="63" t="str">
        <f t="shared" ca="1" si="53"/>
        <v/>
      </c>
      <c r="R700" s="76"/>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row>
    <row r="701" spans="1:74" s="17" customFormat="1">
      <c r="A701" s="14">
        <v>84.7000000000006</v>
      </c>
      <c r="B701" s="14" t="e">
        <f>'PLM001-Active'!#REF!</f>
        <v>#REF!</v>
      </c>
      <c r="C701" s="14" t="e">
        <f>'PLM001-Active'!#REF!</f>
        <v>#REF!</v>
      </c>
      <c r="D701" s="95" t="e">
        <f>'PLM001-Active'!#REF!</f>
        <v>#REF!</v>
      </c>
      <c r="E701" s="15" t="e">
        <f>IF('PLM001-Active'!#REF!="",'PLM001-Active'!#REF!,LEFT('PLM001-Active'!#REF!,3))</f>
        <v>#REF!</v>
      </c>
      <c r="F701" s="28" t="e">
        <f>DATEVALUE('PLM001-Active'!#REF!)</f>
        <v>#REF!</v>
      </c>
      <c r="G701" s="29" t="e">
        <f>DATEVALUE('PLM001-Active'!#REF!)</f>
        <v>#REF!</v>
      </c>
      <c r="H701" s="16" t="e">
        <f t="shared" si="50"/>
        <v>#REF!</v>
      </c>
      <c r="I701" s="28" t="str">
        <f>IF(ISERROR(DATEVALUE('PLM001-Active'!#REF!)),"",DATEVALUE('PLM001-Active'!#REF!))</f>
        <v/>
      </c>
      <c r="J701" s="29" t="str">
        <f>IF(ISERROR(DATEVALUE('PLM001-Active'!#REF!)),"",DATEVALUE('PLM001-Active'!#REF!))</f>
        <v/>
      </c>
      <c r="K701" s="16" t="str">
        <f t="shared" si="51"/>
        <v/>
      </c>
      <c r="L701" s="49" t="e">
        <f>'PLM001-Active'!#REF!</f>
        <v>#REF!</v>
      </c>
      <c r="M701" s="49" t="e">
        <f>'PLM001-Active'!#REF!</f>
        <v>#REF!</v>
      </c>
      <c r="N701" s="49" t="e">
        <f>'PLM001-Active'!#REF!</f>
        <v>#REF!</v>
      </c>
      <c r="O701" s="94" t="e">
        <f>'PLM001-Active'!#REF!/100</f>
        <v>#REF!</v>
      </c>
      <c r="P701" s="94" t="e">
        <f t="shared" si="52"/>
        <v>#REF!</v>
      </c>
      <c r="Q701" s="63" t="str">
        <f t="shared" ca="1" si="53"/>
        <v/>
      </c>
      <c r="R701" s="76"/>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row>
    <row r="702" spans="1:74" s="17" customFormat="1">
      <c r="A702" s="14">
        <v>85.7000000000006</v>
      </c>
      <c r="B702" s="14" t="e">
        <f>'PLM001-Active'!#REF!</f>
        <v>#REF!</v>
      </c>
      <c r="C702" s="14" t="e">
        <f>'PLM001-Active'!#REF!</f>
        <v>#REF!</v>
      </c>
      <c r="D702" s="95" t="e">
        <f>'PLM001-Active'!#REF!</f>
        <v>#REF!</v>
      </c>
      <c r="E702" s="15" t="e">
        <f>IF('PLM001-Active'!#REF!="",'PLM001-Active'!#REF!,LEFT('PLM001-Active'!#REF!,3))</f>
        <v>#REF!</v>
      </c>
      <c r="F702" s="28" t="e">
        <f>DATEVALUE('PLM001-Active'!#REF!)</f>
        <v>#REF!</v>
      </c>
      <c r="G702" s="29" t="e">
        <f>DATEVALUE('PLM001-Active'!#REF!)</f>
        <v>#REF!</v>
      </c>
      <c r="H702" s="16" t="e">
        <f t="shared" si="50"/>
        <v>#REF!</v>
      </c>
      <c r="I702" s="28" t="str">
        <f>IF(ISERROR(DATEVALUE('PLM001-Active'!#REF!)),"",DATEVALUE('PLM001-Active'!#REF!))</f>
        <v/>
      </c>
      <c r="J702" s="29" t="str">
        <f>IF(ISERROR(DATEVALUE('PLM001-Active'!#REF!)),"",DATEVALUE('PLM001-Active'!#REF!))</f>
        <v/>
      </c>
      <c r="K702" s="16" t="str">
        <f t="shared" si="51"/>
        <v/>
      </c>
      <c r="L702" s="49" t="e">
        <f>'PLM001-Active'!#REF!</f>
        <v>#REF!</v>
      </c>
      <c r="M702" s="49" t="e">
        <f>'PLM001-Active'!#REF!</f>
        <v>#REF!</v>
      </c>
      <c r="N702" s="49" t="e">
        <f>'PLM001-Active'!#REF!</f>
        <v>#REF!</v>
      </c>
      <c r="O702" s="94" t="e">
        <f>'PLM001-Active'!#REF!/100</f>
        <v>#REF!</v>
      </c>
      <c r="P702" s="94" t="e">
        <f t="shared" si="52"/>
        <v>#REF!</v>
      </c>
      <c r="Q702" s="63" t="str">
        <f t="shared" ca="1" si="53"/>
        <v/>
      </c>
      <c r="R702" s="76"/>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row>
    <row r="703" spans="1:74" s="17" customFormat="1">
      <c r="A703" s="14">
        <v>86.7000000000006</v>
      </c>
      <c r="B703" s="14" t="e">
        <f>'PLM001-Active'!#REF!</f>
        <v>#REF!</v>
      </c>
      <c r="C703" s="14" t="e">
        <f>'PLM001-Active'!#REF!</f>
        <v>#REF!</v>
      </c>
      <c r="D703" s="95" t="e">
        <f>'PLM001-Active'!#REF!</f>
        <v>#REF!</v>
      </c>
      <c r="E703" s="15" t="e">
        <f>IF('PLM001-Active'!#REF!="",'PLM001-Active'!#REF!,LEFT('PLM001-Active'!#REF!,3))</f>
        <v>#REF!</v>
      </c>
      <c r="F703" s="28" t="e">
        <f>DATEVALUE('PLM001-Active'!#REF!)</f>
        <v>#REF!</v>
      </c>
      <c r="G703" s="29" t="e">
        <f>DATEVALUE('PLM001-Active'!#REF!)</f>
        <v>#REF!</v>
      </c>
      <c r="H703" s="16" t="e">
        <f t="shared" si="50"/>
        <v>#REF!</v>
      </c>
      <c r="I703" s="28" t="str">
        <f>IF(ISERROR(DATEVALUE('PLM001-Active'!#REF!)),"",DATEVALUE('PLM001-Active'!#REF!))</f>
        <v/>
      </c>
      <c r="J703" s="29" t="str">
        <f>IF(ISERROR(DATEVALUE('PLM001-Active'!#REF!)),"",DATEVALUE('PLM001-Active'!#REF!))</f>
        <v/>
      </c>
      <c r="K703" s="16" t="str">
        <f t="shared" si="51"/>
        <v/>
      </c>
      <c r="L703" s="49" t="e">
        <f>'PLM001-Active'!#REF!</f>
        <v>#REF!</v>
      </c>
      <c r="M703" s="49" t="e">
        <f>'PLM001-Active'!#REF!</f>
        <v>#REF!</v>
      </c>
      <c r="N703" s="49" t="e">
        <f>'PLM001-Active'!#REF!</f>
        <v>#REF!</v>
      </c>
      <c r="O703" s="94" t="e">
        <f>'PLM001-Active'!#REF!/100</f>
        <v>#REF!</v>
      </c>
      <c r="P703" s="94" t="e">
        <f t="shared" si="52"/>
        <v>#REF!</v>
      </c>
      <c r="Q703" s="63" t="str">
        <f t="shared" ca="1" si="53"/>
        <v/>
      </c>
      <c r="R703" s="76"/>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row>
    <row r="704" spans="1:74" s="17" customFormat="1">
      <c r="A704" s="14">
        <v>87.7000000000006</v>
      </c>
      <c r="B704" s="14" t="e">
        <f>'PLM001-Active'!#REF!</f>
        <v>#REF!</v>
      </c>
      <c r="C704" s="14" t="e">
        <f>'PLM001-Active'!#REF!</f>
        <v>#REF!</v>
      </c>
      <c r="D704" s="95" t="e">
        <f>'PLM001-Active'!#REF!</f>
        <v>#REF!</v>
      </c>
      <c r="E704" s="15" t="e">
        <f>IF('PLM001-Active'!#REF!="",'PLM001-Active'!#REF!,LEFT('PLM001-Active'!#REF!,3))</f>
        <v>#REF!</v>
      </c>
      <c r="F704" s="28" t="e">
        <f>DATEVALUE('PLM001-Active'!#REF!)</f>
        <v>#REF!</v>
      </c>
      <c r="G704" s="29" t="e">
        <f>DATEVALUE('PLM001-Active'!#REF!)</f>
        <v>#REF!</v>
      </c>
      <c r="H704" s="16" t="e">
        <f t="shared" si="50"/>
        <v>#REF!</v>
      </c>
      <c r="I704" s="28" t="str">
        <f>IF(ISERROR(DATEVALUE('PLM001-Active'!#REF!)),"",DATEVALUE('PLM001-Active'!#REF!))</f>
        <v/>
      </c>
      <c r="J704" s="29" t="str">
        <f>IF(ISERROR(DATEVALUE('PLM001-Active'!#REF!)),"",DATEVALUE('PLM001-Active'!#REF!))</f>
        <v/>
      </c>
      <c r="K704" s="16" t="str">
        <f t="shared" si="51"/>
        <v/>
      </c>
      <c r="L704" s="49" t="e">
        <f>'PLM001-Active'!#REF!</f>
        <v>#REF!</v>
      </c>
      <c r="M704" s="49" t="e">
        <f>'PLM001-Active'!#REF!</f>
        <v>#REF!</v>
      </c>
      <c r="N704" s="49" t="e">
        <f>'PLM001-Active'!#REF!</f>
        <v>#REF!</v>
      </c>
      <c r="O704" s="94" t="e">
        <f>'PLM001-Active'!#REF!/100</f>
        <v>#REF!</v>
      </c>
      <c r="P704" s="94" t="e">
        <f t="shared" si="52"/>
        <v>#REF!</v>
      </c>
      <c r="Q704" s="63" t="str">
        <f t="shared" ca="1" si="53"/>
        <v/>
      </c>
      <c r="R704" s="76"/>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row>
    <row r="705" spans="1:74" s="17" customFormat="1">
      <c r="A705" s="14">
        <v>88.7000000000006</v>
      </c>
      <c r="B705" s="14" t="e">
        <f>'PLM001-Active'!#REF!</f>
        <v>#REF!</v>
      </c>
      <c r="C705" s="14" t="e">
        <f>'PLM001-Active'!#REF!</f>
        <v>#REF!</v>
      </c>
      <c r="D705" s="95" t="e">
        <f>'PLM001-Active'!#REF!</f>
        <v>#REF!</v>
      </c>
      <c r="E705" s="15" t="e">
        <f>IF('PLM001-Active'!#REF!="",'PLM001-Active'!#REF!,LEFT('PLM001-Active'!#REF!,3))</f>
        <v>#REF!</v>
      </c>
      <c r="F705" s="28" t="e">
        <f>DATEVALUE('PLM001-Active'!#REF!)</f>
        <v>#REF!</v>
      </c>
      <c r="G705" s="29" t="e">
        <f>DATEVALUE('PLM001-Active'!#REF!)</f>
        <v>#REF!</v>
      </c>
      <c r="H705" s="16" t="e">
        <f t="shared" si="50"/>
        <v>#REF!</v>
      </c>
      <c r="I705" s="28" t="str">
        <f>IF(ISERROR(DATEVALUE('PLM001-Active'!#REF!)),"",DATEVALUE('PLM001-Active'!#REF!))</f>
        <v/>
      </c>
      <c r="J705" s="29" t="str">
        <f>IF(ISERROR(DATEVALUE('PLM001-Active'!#REF!)),"",DATEVALUE('PLM001-Active'!#REF!))</f>
        <v/>
      </c>
      <c r="K705" s="16" t="str">
        <f t="shared" si="51"/>
        <v/>
      </c>
      <c r="L705" s="49" t="e">
        <f>'PLM001-Active'!#REF!</f>
        <v>#REF!</v>
      </c>
      <c r="M705" s="49" t="e">
        <f>'PLM001-Active'!#REF!</f>
        <v>#REF!</v>
      </c>
      <c r="N705" s="49" t="e">
        <f>'PLM001-Active'!#REF!</f>
        <v>#REF!</v>
      </c>
      <c r="O705" s="94" t="e">
        <f>'PLM001-Active'!#REF!/100</f>
        <v>#REF!</v>
      </c>
      <c r="P705" s="94" t="e">
        <f t="shared" si="52"/>
        <v>#REF!</v>
      </c>
      <c r="Q705" s="63" t="str">
        <f t="shared" ca="1" si="53"/>
        <v/>
      </c>
      <c r="R705" s="76"/>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row>
    <row r="706" spans="1:74" s="17" customFormat="1">
      <c r="A706" s="14">
        <v>89.7000000000006</v>
      </c>
      <c r="B706" s="14" t="e">
        <f>'PLM001-Active'!#REF!</f>
        <v>#REF!</v>
      </c>
      <c r="C706" s="14" t="e">
        <f>'PLM001-Active'!#REF!</f>
        <v>#REF!</v>
      </c>
      <c r="D706" s="95" t="e">
        <f>'PLM001-Active'!#REF!</f>
        <v>#REF!</v>
      </c>
      <c r="E706" s="15" t="e">
        <f>IF('PLM001-Active'!#REF!="",'PLM001-Active'!#REF!,LEFT('PLM001-Active'!#REF!,3))</f>
        <v>#REF!</v>
      </c>
      <c r="F706" s="28" t="e">
        <f>DATEVALUE('PLM001-Active'!#REF!)</f>
        <v>#REF!</v>
      </c>
      <c r="G706" s="29" t="e">
        <f>DATEVALUE('PLM001-Active'!#REF!)</f>
        <v>#REF!</v>
      </c>
      <c r="H706" s="16" t="e">
        <f t="shared" si="50"/>
        <v>#REF!</v>
      </c>
      <c r="I706" s="28" t="str">
        <f>IF(ISERROR(DATEVALUE('PLM001-Active'!#REF!)),"",DATEVALUE('PLM001-Active'!#REF!))</f>
        <v/>
      </c>
      <c r="J706" s="29" t="str">
        <f>IF(ISERROR(DATEVALUE('PLM001-Active'!#REF!)),"",DATEVALUE('PLM001-Active'!#REF!))</f>
        <v/>
      </c>
      <c r="K706" s="16" t="str">
        <f t="shared" si="51"/>
        <v/>
      </c>
      <c r="L706" s="49" t="e">
        <f>'PLM001-Active'!#REF!</f>
        <v>#REF!</v>
      </c>
      <c r="M706" s="49" t="e">
        <f>'PLM001-Active'!#REF!</f>
        <v>#REF!</v>
      </c>
      <c r="N706" s="49" t="e">
        <f>'PLM001-Active'!#REF!</f>
        <v>#REF!</v>
      </c>
      <c r="O706" s="94" t="e">
        <f>'PLM001-Active'!#REF!/100</f>
        <v>#REF!</v>
      </c>
      <c r="P706" s="94" t="e">
        <f t="shared" si="52"/>
        <v>#REF!</v>
      </c>
      <c r="Q706" s="63" t="str">
        <f t="shared" ca="1" si="53"/>
        <v/>
      </c>
      <c r="R706" s="76"/>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row>
    <row r="707" spans="1:74" s="17" customFormat="1">
      <c r="A707" s="14">
        <v>90.7000000000006</v>
      </c>
      <c r="B707" s="14" t="e">
        <f>'PLM001-Active'!#REF!</f>
        <v>#REF!</v>
      </c>
      <c r="C707" s="14" t="e">
        <f>'PLM001-Active'!#REF!</f>
        <v>#REF!</v>
      </c>
      <c r="D707" s="95" t="e">
        <f>'PLM001-Active'!#REF!</f>
        <v>#REF!</v>
      </c>
      <c r="E707" s="15" t="e">
        <f>IF('PLM001-Active'!#REF!="",'PLM001-Active'!#REF!,LEFT('PLM001-Active'!#REF!,3))</f>
        <v>#REF!</v>
      </c>
      <c r="F707" s="28" t="e">
        <f>DATEVALUE('PLM001-Active'!#REF!)</f>
        <v>#REF!</v>
      </c>
      <c r="G707" s="29" t="e">
        <f>DATEVALUE('PLM001-Active'!#REF!)</f>
        <v>#REF!</v>
      </c>
      <c r="H707" s="16" t="e">
        <f t="shared" si="50"/>
        <v>#REF!</v>
      </c>
      <c r="I707" s="28" t="str">
        <f>IF(ISERROR(DATEVALUE('PLM001-Active'!#REF!)),"",DATEVALUE('PLM001-Active'!#REF!))</f>
        <v/>
      </c>
      <c r="J707" s="29" t="str">
        <f>IF(ISERROR(DATEVALUE('PLM001-Active'!#REF!)),"",DATEVALUE('PLM001-Active'!#REF!))</f>
        <v/>
      </c>
      <c r="K707" s="16" t="str">
        <f t="shared" si="51"/>
        <v/>
      </c>
      <c r="L707" s="49" t="e">
        <f>'PLM001-Active'!#REF!</f>
        <v>#REF!</v>
      </c>
      <c r="M707" s="49" t="e">
        <f>'PLM001-Active'!#REF!</f>
        <v>#REF!</v>
      </c>
      <c r="N707" s="49" t="e">
        <f>'PLM001-Active'!#REF!</f>
        <v>#REF!</v>
      </c>
      <c r="O707" s="94" t="e">
        <f>'PLM001-Active'!#REF!/100</f>
        <v>#REF!</v>
      </c>
      <c r="P707" s="94" t="e">
        <f t="shared" si="52"/>
        <v>#REF!</v>
      </c>
      <c r="Q707" s="63" t="str">
        <f t="shared" ca="1" si="53"/>
        <v/>
      </c>
      <c r="R707" s="76"/>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row>
    <row r="708" spans="1:74" s="17" customFormat="1">
      <c r="A708" s="14">
        <v>91.7000000000006</v>
      </c>
      <c r="B708" s="14" t="e">
        <f>'PLM001-Active'!#REF!</f>
        <v>#REF!</v>
      </c>
      <c r="C708" s="14" t="e">
        <f>'PLM001-Active'!#REF!</f>
        <v>#REF!</v>
      </c>
      <c r="D708" s="95" t="e">
        <f>'PLM001-Active'!#REF!</f>
        <v>#REF!</v>
      </c>
      <c r="E708" s="15" t="e">
        <f>IF('PLM001-Active'!#REF!="",'PLM001-Active'!#REF!,LEFT('PLM001-Active'!#REF!,3))</f>
        <v>#REF!</v>
      </c>
      <c r="F708" s="28" t="e">
        <f>DATEVALUE('PLM001-Active'!#REF!)</f>
        <v>#REF!</v>
      </c>
      <c r="G708" s="29" t="e">
        <f>DATEVALUE('PLM001-Active'!#REF!)</f>
        <v>#REF!</v>
      </c>
      <c r="H708" s="16" t="e">
        <f t="shared" si="50"/>
        <v>#REF!</v>
      </c>
      <c r="I708" s="28" t="str">
        <f>IF(ISERROR(DATEVALUE('PLM001-Active'!#REF!)),"",DATEVALUE('PLM001-Active'!#REF!))</f>
        <v/>
      </c>
      <c r="J708" s="29" t="str">
        <f>IF(ISERROR(DATEVALUE('PLM001-Active'!#REF!)),"",DATEVALUE('PLM001-Active'!#REF!))</f>
        <v/>
      </c>
      <c r="K708" s="16" t="str">
        <f t="shared" si="51"/>
        <v/>
      </c>
      <c r="L708" s="49" t="e">
        <f>'PLM001-Active'!#REF!</f>
        <v>#REF!</v>
      </c>
      <c r="M708" s="49" t="e">
        <f>'PLM001-Active'!#REF!</f>
        <v>#REF!</v>
      </c>
      <c r="N708" s="49" t="e">
        <f>'PLM001-Active'!#REF!</f>
        <v>#REF!</v>
      </c>
      <c r="O708" s="94" t="e">
        <f>'PLM001-Active'!#REF!/100</f>
        <v>#REF!</v>
      </c>
      <c r="P708" s="94" t="e">
        <f t="shared" si="52"/>
        <v>#REF!</v>
      </c>
      <c r="Q708" s="63" t="str">
        <f t="shared" ca="1" si="53"/>
        <v/>
      </c>
      <c r="R708" s="76"/>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row>
    <row r="709" spans="1:74" s="17" customFormat="1" ht="12.75" customHeight="1">
      <c r="A709" s="14">
        <v>92.7000000000006</v>
      </c>
      <c r="B709" s="14" t="e">
        <f>'PLM001-Active'!#REF!</f>
        <v>#REF!</v>
      </c>
      <c r="C709" s="14" t="e">
        <f>'PLM001-Active'!#REF!</f>
        <v>#REF!</v>
      </c>
      <c r="D709" s="95" t="e">
        <f>'PLM001-Active'!#REF!</f>
        <v>#REF!</v>
      </c>
      <c r="E709" s="15" t="e">
        <f>IF('PLM001-Active'!#REF!="",'PLM001-Active'!#REF!,LEFT('PLM001-Active'!#REF!,3))</f>
        <v>#REF!</v>
      </c>
      <c r="F709" s="28" t="e">
        <f>DATEVALUE('PLM001-Active'!#REF!)</f>
        <v>#REF!</v>
      </c>
      <c r="G709" s="29" t="e">
        <f>DATEVALUE('PLM001-Active'!#REF!)</f>
        <v>#REF!</v>
      </c>
      <c r="H709" s="16" t="e">
        <f t="shared" si="50"/>
        <v>#REF!</v>
      </c>
      <c r="I709" s="28" t="str">
        <f>IF(ISERROR(DATEVALUE('PLM001-Active'!#REF!)),"",DATEVALUE('PLM001-Active'!#REF!))</f>
        <v/>
      </c>
      <c r="J709" s="29" t="str">
        <f>IF(ISERROR(DATEVALUE('PLM001-Active'!#REF!)),"",DATEVALUE('PLM001-Active'!#REF!))</f>
        <v/>
      </c>
      <c r="K709" s="16" t="str">
        <f t="shared" si="51"/>
        <v/>
      </c>
      <c r="L709" s="49" t="e">
        <f>'PLM001-Active'!#REF!</f>
        <v>#REF!</v>
      </c>
      <c r="M709" s="49" t="e">
        <f>'PLM001-Active'!#REF!</f>
        <v>#REF!</v>
      </c>
      <c r="N709" s="49" t="e">
        <f>'PLM001-Active'!#REF!</f>
        <v>#REF!</v>
      </c>
      <c r="O709" s="94" t="e">
        <f>'PLM001-Active'!#REF!/100</f>
        <v>#REF!</v>
      </c>
      <c r="P709" s="94" t="e">
        <f t="shared" si="52"/>
        <v>#REF!</v>
      </c>
      <c r="Q709" s="63" t="str">
        <f t="shared" ca="1" si="53"/>
        <v/>
      </c>
      <c r="R709" s="76"/>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row>
    <row r="710" spans="1:74" s="17" customFormat="1" ht="12.75" customHeight="1">
      <c r="A710" s="14">
        <v>93.7000000000006</v>
      </c>
      <c r="B710" s="14" t="e">
        <f>'PLM001-Active'!#REF!</f>
        <v>#REF!</v>
      </c>
      <c r="C710" s="14" t="e">
        <f>'PLM001-Active'!#REF!</f>
        <v>#REF!</v>
      </c>
      <c r="D710" s="95" t="e">
        <f>'PLM001-Active'!#REF!</f>
        <v>#REF!</v>
      </c>
      <c r="E710" s="15" t="e">
        <f>IF('PLM001-Active'!#REF!="",'PLM001-Active'!#REF!,LEFT('PLM001-Active'!#REF!,3))</f>
        <v>#REF!</v>
      </c>
      <c r="F710" s="28" t="e">
        <f>DATEVALUE('PLM001-Active'!#REF!)</f>
        <v>#REF!</v>
      </c>
      <c r="G710" s="29" t="e">
        <f>DATEVALUE('PLM001-Active'!#REF!)</f>
        <v>#REF!</v>
      </c>
      <c r="H710" s="16" t="e">
        <f t="shared" si="50"/>
        <v>#REF!</v>
      </c>
      <c r="I710" s="28" t="str">
        <f>IF(ISERROR(DATEVALUE('PLM001-Active'!#REF!)),"",DATEVALUE('PLM001-Active'!#REF!))</f>
        <v/>
      </c>
      <c r="J710" s="29" t="str">
        <f>IF(ISERROR(DATEVALUE('PLM001-Active'!#REF!)),"",DATEVALUE('PLM001-Active'!#REF!))</f>
        <v/>
      </c>
      <c r="K710" s="16" t="str">
        <f t="shared" si="51"/>
        <v/>
      </c>
      <c r="L710" s="49" t="e">
        <f>'PLM001-Active'!#REF!</f>
        <v>#REF!</v>
      </c>
      <c r="M710" s="49" t="e">
        <f>'PLM001-Active'!#REF!</f>
        <v>#REF!</v>
      </c>
      <c r="N710" s="49" t="e">
        <f>'PLM001-Active'!#REF!</f>
        <v>#REF!</v>
      </c>
      <c r="O710" s="94" t="e">
        <f>'PLM001-Active'!#REF!/100</f>
        <v>#REF!</v>
      </c>
      <c r="P710" s="94" t="e">
        <f t="shared" si="52"/>
        <v>#REF!</v>
      </c>
      <c r="Q710" s="63" t="str">
        <f t="shared" ca="1" si="53"/>
        <v/>
      </c>
      <c r="R710" s="76"/>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row>
    <row r="711" spans="1:74" s="17" customFormat="1" ht="12.75" customHeight="1">
      <c r="A711" s="14">
        <v>94.7000000000006</v>
      </c>
      <c r="B711" s="14" t="e">
        <f>'PLM001-Active'!#REF!</f>
        <v>#REF!</v>
      </c>
      <c r="C711" s="14" t="e">
        <f>'PLM001-Active'!#REF!</f>
        <v>#REF!</v>
      </c>
      <c r="D711" s="95" t="e">
        <f>'PLM001-Active'!#REF!</f>
        <v>#REF!</v>
      </c>
      <c r="E711" s="15" t="e">
        <f>IF('PLM001-Active'!#REF!="",'PLM001-Active'!#REF!,LEFT('PLM001-Active'!#REF!,3))</f>
        <v>#REF!</v>
      </c>
      <c r="F711" s="28" t="e">
        <f>DATEVALUE('PLM001-Active'!#REF!)</f>
        <v>#REF!</v>
      </c>
      <c r="G711" s="29" t="e">
        <f>DATEVALUE('PLM001-Active'!#REF!)</f>
        <v>#REF!</v>
      </c>
      <c r="H711" s="16" t="e">
        <f t="shared" si="50"/>
        <v>#REF!</v>
      </c>
      <c r="I711" s="28" t="str">
        <f>IF(ISERROR(DATEVALUE('PLM001-Active'!#REF!)),"",DATEVALUE('PLM001-Active'!#REF!))</f>
        <v/>
      </c>
      <c r="J711" s="29" t="str">
        <f>IF(ISERROR(DATEVALUE('PLM001-Active'!#REF!)),"",DATEVALUE('PLM001-Active'!#REF!))</f>
        <v/>
      </c>
      <c r="K711" s="16" t="str">
        <f t="shared" si="51"/>
        <v/>
      </c>
      <c r="L711" s="49" t="e">
        <f>'PLM001-Active'!#REF!</f>
        <v>#REF!</v>
      </c>
      <c r="M711" s="49" t="e">
        <f>'PLM001-Active'!#REF!</f>
        <v>#REF!</v>
      </c>
      <c r="N711" s="49" t="e">
        <f>'PLM001-Active'!#REF!</f>
        <v>#REF!</v>
      </c>
      <c r="O711" s="94" t="e">
        <f>'PLM001-Active'!#REF!/100</f>
        <v>#REF!</v>
      </c>
      <c r="P711" s="94" t="e">
        <f t="shared" si="52"/>
        <v>#REF!</v>
      </c>
      <c r="Q711" s="63" t="str">
        <f t="shared" ca="1" si="53"/>
        <v/>
      </c>
      <c r="R711" s="76"/>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row>
    <row r="712" spans="1:74" s="17" customFormat="1">
      <c r="A712" s="14">
        <v>95.7000000000006</v>
      </c>
      <c r="B712" s="14" t="e">
        <f>'PLM001-Active'!#REF!</f>
        <v>#REF!</v>
      </c>
      <c r="C712" s="14" t="e">
        <f>'PLM001-Active'!#REF!</f>
        <v>#REF!</v>
      </c>
      <c r="D712" s="95" t="e">
        <f>'PLM001-Active'!#REF!</f>
        <v>#REF!</v>
      </c>
      <c r="E712" s="15" t="e">
        <f>IF('PLM001-Active'!#REF!="",'PLM001-Active'!#REF!,LEFT('PLM001-Active'!#REF!,3))</f>
        <v>#REF!</v>
      </c>
      <c r="F712" s="28" t="e">
        <f>DATEVALUE('PLM001-Active'!#REF!)</f>
        <v>#REF!</v>
      </c>
      <c r="G712" s="29" t="e">
        <f>DATEVALUE('PLM001-Active'!#REF!)</f>
        <v>#REF!</v>
      </c>
      <c r="H712" s="16" t="e">
        <f t="shared" si="50"/>
        <v>#REF!</v>
      </c>
      <c r="I712" s="28" t="str">
        <f>IF(ISERROR(DATEVALUE('PLM001-Active'!#REF!)),"",DATEVALUE('PLM001-Active'!#REF!))</f>
        <v/>
      </c>
      <c r="J712" s="29" t="str">
        <f>IF(ISERROR(DATEVALUE('PLM001-Active'!#REF!)),"",DATEVALUE('PLM001-Active'!#REF!))</f>
        <v/>
      </c>
      <c r="K712" s="16" t="str">
        <f t="shared" si="51"/>
        <v/>
      </c>
      <c r="L712" s="49" t="e">
        <f>'PLM001-Active'!#REF!</f>
        <v>#REF!</v>
      </c>
      <c r="M712" s="49" t="e">
        <f>'PLM001-Active'!#REF!</f>
        <v>#REF!</v>
      </c>
      <c r="N712" s="49" t="e">
        <f>'PLM001-Active'!#REF!</f>
        <v>#REF!</v>
      </c>
      <c r="O712" s="94" t="e">
        <f>'PLM001-Active'!#REF!/100</f>
        <v>#REF!</v>
      </c>
      <c r="P712" s="94" t="e">
        <f t="shared" si="52"/>
        <v>#REF!</v>
      </c>
      <c r="Q712" s="63" t="str">
        <f t="shared" ca="1" si="53"/>
        <v/>
      </c>
      <c r="R712" s="76"/>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row>
    <row r="713" spans="1:74" s="17" customFormat="1" ht="12.75" customHeight="1">
      <c r="A713" s="14">
        <v>96.7000000000006</v>
      </c>
      <c r="B713" s="14" t="e">
        <f>'PLM001-Active'!#REF!</f>
        <v>#REF!</v>
      </c>
      <c r="C713" s="14" t="e">
        <f>'PLM001-Active'!#REF!</f>
        <v>#REF!</v>
      </c>
      <c r="D713" s="95" t="e">
        <f>'PLM001-Active'!#REF!</f>
        <v>#REF!</v>
      </c>
      <c r="E713" s="15" t="e">
        <f>IF('PLM001-Active'!#REF!="",'PLM001-Active'!#REF!,LEFT('PLM001-Active'!#REF!,3))</f>
        <v>#REF!</v>
      </c>
      <c r="F713" s="28" t="e">
        <f>DATEVALUE('PLM001-Active'!#REF!)</f>
        <v>#REF!</v>
      </c>
      <c r="G713" s="29" t="e">
        <f>DATEVALUE('PLM001-Active'!#REF!)</f>
        <v>#REF!</v>
      </c>
      <c r="H713" s="16" t="e">
        <f t="shared" si="50"/>
        <v>#REF!</v>
      </c>
      <c r="I713" s="28" t="str">
        <f>IF(ISERROR(DATEVALUE('PLM001-Active'!#REF!)),"",DATEVALUE('PLM001-Active'!#REF!))</f>
        <v/>
      </c>
      <c r="J713" s="29" t="str">
        <f>IF(ISERROR(DATEVALUE('PLM001-Active'!#REF!)),"",DATEVALUE('PLM001-Active'!#REF!))</f>
        <v/>
      </c>
      <c r="K713" s="16" t="str">
        <f t="shared" si="51"/>
        <v/>
      </c>
      <c r="L713" s="49" t="e">
        <f>'PLM001-Active'!#REF!</f>
        <v>#REF!</v>
      </c>
      <c r="M713" s="49" t="e">
        <f>'PLM001-Active'!#REF!</f>
        <v>#REF!</v>
      </c>
      <c r="N713" s="49" t="e">
        <f>'PLM001-Active'!#REF!</f>
        <v>#REF!</v>
      </c>
      <c r="O713" s="94" t="e">
        <f>'PLM001-Active'!#REF!/100</f>
        <v>#REF!</v>
      </c>
      <c r="P713" s="94" t="e">
        <f t="shared" si="52"/>
        <v>#REF!</v>
      </c>
      <c r="Q713" s="63" t="str">
        <f t="shared" ca="1" si="53"/>
        <v/>
      </c>
      <c r="R713" s="76"/>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row>
    <row r="714" spans="1:74" s="17" customFormat="1" ht="12.75" customHeight="1">
      <c r="A714" s="14">
        <v>97.7000000000006</v>
      </c>
      <c r="B714" s="14" t="e">
        <f>'PLM001-Active'!#REF!</f>
        <v>#REF!</v>
      </c>
      <c r="C714" s="14" t="e">
        <f>'PLM001-Active'!#REF!</f>
        <v>#REF!</v>
      </c>
      <c r="D714" s="95" t="e">
        <f>'PLM001-Active'!#REF!</f>
        <v>#REF!</v>
      </c>
      <c r="E714" s="15" t="e">
        <f>IF('PLM001-Active'!#REF!="",'PLM001-Active'!#REF!,LEFT('PLM001-Active'!#REF!,3))</f>
        <v>#REF!</v>
      </c>
      <c r="F714" s="28" t="e">
        <f>DATEVALUE('PLM001-Active'!#REF!)</f>
        <v>#REF!</v>
      </c>
      <c r="G714" s="29" t="e">
        <f>DATEVALUE('PLM001-Active'!#REF!)</f>
        <v>#REF!</v>
      </c>
      <c r="H714" s="16" t="e">
        <f t="shared" si="50"/>
        <v>#REF!</v>
      </c>
      <c r="I714" s="28" t="str">
        <f>IF(ISERROR(DATEVALUE('PLM001-Active'!#REF!)),"",DATEVALUE('PLM001-Active'!#REF!))</f>
        <v/>
      </c>
      <c r="J714" s="29" t="str">
        <f>IF(ISERROR(DATEVALUE('PLM001-Active'!#REF!)),"",DATEVALUE('PLM001-Active'!#REF!))</f>
        <v/>
      </c>
      <c r="K714" s="16" t="str">
        <f t="shared" si="51"/>
        <v/>
      </c>
      <c r="L714" s="49" t="e">
        <f>'PLM001-Active'!#REF!</f>
        <v>#REF!</v>
      </c>
      <c r="M714" s="49" t="e">
        <f>'PLM001-Active'!#REF!</f>
        <v>#REF!</v>
      </c>
      <c r="N714" s="49" t="e">
        <f>'PLM001-Active'!#REF!</f>
        <v>#REF!</v>
      </c>
      <c r="O714" s="94" t="e">
        <f>'PLM001-Active'!#REF!/100</f>
        <v>#REF!</v>
      </c>
      <c r="P714" s="94" t="e">
        <f t="shared" si="52"/>
        <v>#REF!</v>
      </c>
      <c r="Q714" s="63" t="str">
        <f t="shared" ca="1" si="53"/>
        <v/>
      </c>
      <c r="R714" s="76"/>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row>
    <row r="715" spans="1:74" s="17" customFormat="1" ht="12.75" customHeight="1">
      <c r="A715" s="14">
        <v>98.7000000000006</v>
      </c>
      <c r="B715" s="14" t="e">
        <f>'PLM001-Active'!#REF!</f>
        <v>#REF!</v>
      </c>
      <c r="C715" s="14" t="e">
        <f>'PLM001-Active'!#REF!</f>
        <v>#REF!</v>
      </c>
      <c r="D715" s="95" t="e">
        <f>'PLM001-Active'!#REF!</f>
        <v>#REF!</v>
      </c>
      <c r="E715" s="15" t="e">
        <f>IF('PLM001-Active'!#REF!="",'PLM001-Active'!#REF!,LEFT('PLM001-Active'!#REF!,3))</f>
        <v>#REF!</v>
      </c>
      <c r="F715" s="28" t="e">
        <f>DATEVALUE('PLM001-Active'!#REF!)</f>
        <v>#REF!</v>
      </c>
      <c r="G715" s="29" t="e">
        <f>DATEVALUE('PLM001-Active'!#REF!)</f>
        <v>#REF!</v>
      </c>
      <c r="H715" s="16" t="e">
        <f t="shared" si="50"/>
        <v>#REF!</v>
      </c>
      <c r="I715" s="28" t="str">
        <f>IF(ISERROR(DATEVALUE('PLM001-Active'!#REF!)),"",DATEVALUE('PLM001-Active'!#REF!))</f>
        <v/>
      </c>
      <c r="J715" s="29" t="str">
        <f>IF(ISERROR(DATEVALUE('PLM001-Active'!#REF!)),"",DATEVALUE('PLM001-Active'!#REF!))</f>
        <v/>
      </c>
      <c r="K715" s="16" t="str">
        <f t="shared" si="51"/>
        <v/>
      </c>
      <c r="L715" s="49" t="e">
        <f>'PLM001-Active'!#REF!</f>
        <v>#REF!</v>
      </c>
      <c r="M715" s="49" t="e">
        <f>'PLM001-Active'!#REF!</f>
        <v>#REF!</v>
      </c>
      <c r="N715" s="49" t="e">
        <f>'PLM001-Active'!#REF!</f>
        <v>#REF!</v>
      </c>
      <c r="O715" s="94" t="e">
        <f>'PLM001-Active'!#REF!/100</f>
        <v>#REF!</v>
      </c>
      <c r="P715" s="94" t="e">
        <f t="shared" si="52"/>
        <v>#REF!</v>
      </c>
      <c r="Q715" s="63" t="str">
        <f t="shared" ca="1" si="53"/>
        <v/>
      </c>
      <c r="R715" s="76"/>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row>
    <row r="716" spans="1:74" s="17" customFormat="1" ht="12.75" customHeight="1">
      <c r="A716" s="14">
        <v>99.7000000000006</v>
      </c>
      <c r="B716" s="14" t="e">
        <f>'PLM001-Active'!#REF!</f>
        <v>#REF!</v>
      </c>
      <c r="C716" s="14" t="e">
        <f>'PLM001-Active'!#REF!</f>
        <v>#REF!</v>
      </c>
      <c r="D716" s="95" t="e">
        <f>'PLM001-Active'!#REF!</f>
        <v>#REF!</v>
      </c>
      <c r="E716" s="15" t="e">
        <f>IF('PLM001-Active'!#REF!="",'PLM001-Active'!#REF!,LEFT('PLM001-Active'!#REF!,3))</f>
        <v>#REF!</v>
      </c>
      <c r="F716" s="28" t="e">
        <f>DATEVALUE('PLM001-Active'!#REF!)</f>
        <v>#REF!</v>
      </c>
      <c r="G716" s="29" t="e">
        <f>DATEVALUE('PLM001-Active'!#REF!)</f>
        <v>#REF!</v>
      </c>
      <c r="H716" s="16" t="e">
        <f t="shared" si="50"/>
        <v>#REF!</v>
      </c>
      <c r="I716" s="28" t="str">
        <f>IF(ISERROR(DATEVALUE('PLM001-Active'!#REF!)),"",DATEVALUE('PLM001-Active'!#REF!))</f>
        <v/>
      </c>
      <c r="J716" s="29" t="str">
        <f>IF(ISERROR(DATEVALUE('PLM001-Active'!#REF!)),"",DATEVALUE('PLM001-Active'!#REF!))</f>
        <v/>
      </c>
      <c r="K716" s="16" t="str">
        <f t="shared" si="51"/>
        <v/>
      </c>
      <c r="L716" s="49" t="e">
        <f>'PLM001-Active'!#REF!</f>
        <v>#REF!</v>
      </c>
      <c r="M716" s="49" t="e">
        <f>'PLM001-Active'!#REF!</f>
        <v>#REF!</v>
      </c>
      <c r="N716" s="49" t="e">
        <f>'PLM001-Active'!#REF!</f>
        <v>#REF!</v>
      </c>
      <c r="O716" s="94" t="e">
        <f>'PLM001-Active'!#REF!/100</f>
        <v>#REF!</v>
      </c>
      <c r="P716" s="94" t="e">
        <f t="shared" si="52"/>
        <v>#REF!</v>
      </c>
      <c r="Q716" s="63" t="str">
        <f t="shared" ca="1" si="53"/>
        <v/>
      </c>
      <c r="R716" s="76"/>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row>
    <row r="717" spans="1:74" s="17" customFormat="1" ht="12.75" customHeight="1">
      <c r="A717" s="14">
        <v>100.700000000001</v>
      </c>
      <c r="B717" s="14" t="e">
        <f>'PLM001-Active'!#REF!</f>
        <v>#REF!</v>
      </c>
      <c r="C717" s="14" t="e">
        <f>'PLM001-Active'!#REF!</f>
        <v>#REF!</v>
      </c>
      <c r="D717" s="95" t="e">
        <f>'PLM001-Active'!#REF!</f>
        <v>#REF!</v>
      </c>
      <c r="E717" s="15" t="e">
        <f>IF('PLM001-Active'!#REF!="",'PLM001-Active'!#REF!,LEFT('PLM001-Active'!#REF!,3))</f>
        <v>#REF!</v>
      </c>
      <c r="F717" s="28" t="e">
        <f>DATEVALUE('PLM001-Active'!#REF!)</f>
        <v>#REF!</v>
      </c>
      <c r="G717" s="29" t="e">
        <f>DATEVALUE('PLM001-Active'!#REF!)</f>
        <v>#REF!</v>
      </c>
      <c r="H717" s="16" t="e">
        <f t="shared" si="50"/>
        <v>#REF!</v>
      </c>
      <c r="I717" s="28" t="str">
        <f>IF(ISERROR(DATEVALUE('PLM001-Active'!#REF!)),"",DATEVALUE('PLM001-Active'!#REF!))</f>
        <v/>
      </c>
      <c r="J717" s="29" t="str">
        <f>IF(ISERROR(DATEVALUE('PLM001-Active'!#REF!)),"",DATEVALUE('PLM001-Active'!#REF!))</f>
        <v/>
      </c>
      <c r="K717" s="16" t="str">
        <f t="shared" si="51"/>
        <v/>
      </c>
      <c r="L717" s="49" t="e">
        <f>'PLM001-Active'!#REF!</f>
        <v>#REF!</v>
      </c>
      <c r="M717" s="49" t="e">
        <f>'PLM001-Active'!#REF!</f>
        <v>#REF!</v>
      </c>
      <c r="N717" s="49" t="e">
        <f>'PLM001-Active'!#REF!</f>
        <v>#REF!</v>
      </c>
      <c r="O717" s="94" t="e">
        <f>'PLM001-Active'!#REF!/100</f>
        <v>#REF!</v>
      </c>
      <c r="P717" s="94" t="e">
        <f t="shared" si="52"/>
        <v>#REF!</v>
      </c>
      <c r="Q717" s="63" t="str">
        <f t="shared" ca="1" si="53"/>
        <v/>
      </c>
      <c r="R717" s="76"/>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row>
    <row r="718" spans="1:74" s="17" customFormat="1" ht="28.5" customHeight="1">
      <c r="A718" s="14">
        <v>101.700000000001</v>
      </c>
      <c r="B718" s="14" t="e">
        <f>'PLM001-Active'!#REF!</f>
        <v>#REF!</v>
      </c>
      <c r="C718" s="14" t="e">
        <f>'PLM001-Active'!#REF!</f>
        <v>#REF!</v>
      </c>
      <c r="D718" s="95" t="e">
        <f>'PLM001-Active'!#REF!</f>
        <v>#REF!</v>
      </c>
      <c r="E718" s="15" t="e">
        <f>IF('PLM001-Active'!#REF!="",'PLM001-Active'!#REF!,LEFT('PLM001-Active'!#REF!,3))</f>
        <v>#REF!</v>
      </c>
      <c r="F718" s="28" t="e">
        <f>DATEVALUE('PLM001-Active'!#REF!)</f>
        <v>#REF!</v>
      </c>
      <c r="G718" s="29" t="e">
        <f>DATEVALUE('PLM001-Active'!#REF!)</f>
        <v>#REF!</v>
      </c>
      <c r="H718" s="16" t="e">
        <f t="shared" si="50"/>
        <v>#REF!</v>
      </c>
      <c r="I718" s="28" t="str">
        <f>IF(ISERROR(DATEVALUE('PLM001-Active'!#REF!)),"",DATEVALUE('PLM001-Active'!#REF!))</f>
        <v/>
      </c>
      <c r="J718" s="29" t="str">
        <f>IF(ISERROR(DATEVALUE('PLM001-Active'!#REF!)),"",DATEVALUE('PLM001-Active'!#REF!))</f>
        <v/>
      </c>
      <c r="K718" s="16" t="str">
        <f t="shared" si="51"/>
        <v/>
      </c>
      <c r="L718" s="49" t="e">
        <f>'PLM001-Active'!#REF!</f>
        <v>#REF!</v>
      </c>
      <c r="M718" s="49" t="e">
        <f>'PLM001-Active'!#REF!</f>
        <v>#REF!</v>
      </c>
      <c r="N718" s="49" t="e">
        <f>'PLM001-Active'!#REF!</f>
        <v>#REF!</v>
      </c>
      <c r="O718" s="94" t="e">
        <f>'PLM001-Active'!#REF!/100</f>
        <v>#REF!</v>
      </c>
      <c r="P718" s="94" t="e">
        <f t="shared" si="52"/>
        <v>#REF!</v>
      </c>
      <c r="Q718" s="63" t="str">
        <f t="shared" ca="1" si="53"/>
        <v/>
      </c>
      <c r="R718" s="76"/>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row>
    <row r="719" spans="1:74" s="17" customFormat="1" ht="12.75" customHeight="1">
      <c r="A719" s="14">
        <v>102.700000000001</v>
      </c>
      <c r="B719" s="14" t="e">
        <f>'PLM001-Active'!#REF!</f>
        <v>#REF!</v>
      </c>
      <c r="C719" s="14" t="e">
        <f>'PLM001-Active'!#REF!</f>
        <v>#REF!</v>
      </c>
      <c r="D719" s="95" t="e">
        <f>'PLM001-Active'!#REF!</f>
        <v>#REF!</v>
      </c>
      <c r="E719" s="15" t="e">
        <f>IF('PLM001-Active'!#REF!="",'PLM001-Active'!#REF!,LEFT('PLM001-Active'!#REF!,3))</f>
        <v>#REF!</v>
      </c>
      <c r="F719" s="28" t="e">
        <f>DATEVALUE('PLM001-Active'!#REF!)</f>
        <v>#REF!</v>
      </c>
      <c r="G719" s="29" t="e">
        <f>DATEVALUE('PLM001-Active'!#REF!)</f>
        <v>#REF!</v>
      </c>
      <c r="H719" s="16" t="e">
        <f t="shared" si="50"/>
        <v>#REF!</v>
      </c>
      <c r="I719" s="28" t="str">
        <f>IF(ISERROR(DATEVALUE('PLM001-Active'!#REF!)),"",DATEVALUE('PLM001-Active'!#REF!))</f>
        <v/>
      </c>
      <c r="J719" s="29" t="str">
        <f>IF(ISERROR(DATEVALUE('PLM001-Active'!#REF!)),"",DATEVALUE('PLM001-Active'!#REF!))</f>
        <v/>
      </c>
      <c r="K719" s="16" t="str">
        <f t="shared" si="51"/>
        <v/>
      </c>
      <c r="L719" s="49" t="e">
        <f>'PLM001-Active'!#REF!</f>
        <v>#REF!</v>
      </c>
      <c r="M719" s="49" t="e">
        <f>'PLM001-Active'!#REF!</f>
        <v>#REF!</v>
      </c>
      <c r="N719" s="49" t="e">
        <f>'PLM001-Active'!#REF!</f>
        <v>#REF!</v>
      </c>
      <c r="O719" s="94" t="e">
        <f>'PLM001-Active'!#REF!/100</f>
        <v>#REF!</v>
      </c>
      <c r="P719" s="94" t="e">
        <f t="shared" si="52"/>
        <v>#REF!</v>
      </c>
      <c r="Q719" s="63" t="str">
        <f t="shared" ca="1" si="53"/>
        <v/>
      </c>
      <c r="R719" s="76"/>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row>
    <row r="720" spans="1:74" s="17" customFormat="1">
      <c r="A720" s="14">
        <v>103.700000000001</v>
      </c>
      <c r="B720" s="14" t="e">
        <f>'PLM001-Active'!#REF!</f>
        <v>#REF!</v>
      </c>
      <c r="C720" s="14" t="e">
        <f>'PLM001-Active'!#REF!</f>
        <v>#REF!</v>
      </c>
      <c r="D720" s="95" t="e">
        <f>'PLM001-Active'!#REF!</f>
        <v>#REF!</v>
      </c>
      <c r="E720" s="15" t="e">
        <f>IF('PLM001-Active'!#REF!="",'PLM001-Active'!#REF!,LEFT('PLM001-Active'!#REF!,3))</f>
        <v>#REF!</v>
      </c>
      <c r="F720" s="28" t="e">
        <f>DATEVALUE('PLM001-Active'!#REF!)</f>
        <v>#REF!</v>
      </c>
      <c r="G720" s="29" t="e">
        <f>DATEVALUE('PLM001-Active'!#REF!)</f>
        <v>#REF!</v>
      </c>
      <c r="H720" s="16" t="e">
        <f t="shared" si="50"/>
        <v>#REF!</v>
      </c>
      <c r="I720" s="28" t="str">
        <f>IF(ISERROR(DATEVALUE('PLM001-Active'!#REF!)),"",DATEVALUE('PLM001-Active'!#REF!))</f>
        <v/>
      </c>
      <c r="J720" s="29" t="str">
        <f>IF(ISERROR(DATEVALUE('PLM001-Active'!#REF!)),"",DATEVALUE('PLM001-Active'!#REF!))</f>
        <v/>
      </c>
      <c r="K720" s="16" t="str">
        <f t="shared" si="51"/>
        <v/>
      </c>
      <c r="L720" s="49" t="e">
        <f>'PLM001-Active'!#REF!</f>
        <v>#REF!</v>
      </c>
      <c r="M720" s="49" t="e">
        <f>'PLM001-Active'!#REF!</f>
        <v>#REF!</v>
      </c>
      <c r="N720" s="49" t="e">
        <f>'PLM001-Active'!#REF!</f>
        <v>#REF!</v>
      </c>
      <c r="O720" s="94" t="e">
        <f>'PLM001-Active'!#REF!/100</f>
        <v>#REF!</v>
      </c>
      <c r="P720" s="94" t="e">
        <f t="shared" si="52"/>
        <v>#REF!</v>
      </c>
      <c r="Q720" s="63" t="str">
        <f t="shared" ca="1" si="53"/>
        <v/>
      </c>
      <c r="R720" s="76"/>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row>
    <row r="721" spans="1:74" s="17" customFormat="1">
      <c r="A721" s="14">
        <v>104.700000000001</v>
      </c>
      <c r="B721" s="14" t="e">
        <f>'PLM001-Active'!#REF!</f>
        <v>#REF!</v>
      </c>
      <c r="C721" s="14" t="e">
        <f>'PLM001-Active'!#REF!</f>
        <v>#REF!</v>
      </c>
      <c r="D721" s="95" t="e">
        <f>'PLM001-Active'!#REF!</f>
        <v>#REF!</v>
      </c>
      <c r="E721" s="15" t="e">
        <f>IF('PLM001-Active'!#REF!="",'PLM001-Active'!#REF!,LEFT('PLM001-Active'!#REF!,3))</f>
        <v>#REF!</v>
      </c>
      <c r="F721" s="28" t="e">
        <f>DATEVALUE('PLM001-Active'!#REF!)</f>
        <v>#REF!</v>
      </c>
      <c r="G721" s="29" t="e">
        <f>DATEVALUE('PLM001-Active'!#REF!)</f>
        <v>#REF!</v>
      </c>
      <c r="H721" s="16" t="e">
        <f t="shared" si="50"/>
        <v>#REF!</v>
      </c>
      <c r="I721" s="28" t="str">
        <f>IF(ISERROR(DATEVALUE('PLM001-Active'!#REF!)),"",DATEVALUE('PLM001-Active'!#REF!))</f>
        <v/>
      </c>
      <c r="J721" s="29" t="str">
        <f>IF(ISERROR(DATEVALUE('PLM001-Active'!#REF!)),"",DATEVALUE('PLM001-Active'!#REF!))</f>
        <v/>
      </c>
      <c r="K721" s="16" t="str">
        <f t="shared" si="51"/>
        <v/>
      </c>
      <c r="L721" s="49" t="e">
        <f>'PLM001-Active'!#REF!</f>
        <v>#REF!</v>
      </c>
      <c r="M721" s="49" t="e">
        <f>'PLM001-Active'!#REF!</f>
        <v>#REF!</v>
      </c>
      <c r="N721" s="49" t="e">
        <f>'PLM001-Active'!#REF!</f>
        <v>#REF!</v>
      </c>
      <c r="O721" s="94" t="e">
        <f>'PLM001-Active'!#REF!/100</f>
        <v>#REF!</v>
      </c>
      <c r="P721" s="94" t="e">
        <f t="shared" si="52"/>
        <v>#REF!</v>
      </c>
      <c r="Q721" s="63" t="str">
        <f t="shared" ca="1" si="53"/>
        <v/>
      </c>
      <c r="R721" s="76"/>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row>
    <row r="722" spans="1:74" s="17" customFormat="1" ht="12.75" customHeight="1">
      <c r="A722" s="14">
        <v>105.700000000001</v>
      </c>
      <c r="B722" s="14" t="e">
        <f>'PLM001-Active'!#REF!</f>
        <v>#REF!</v>
      </c>
      <c r="C722" s="14" t="e">
        <f>'PLM001-Active'!#REF!</f>
        <v>#REF!</v>
      </c>
      <c r="D722" s="95" t="e">
        <f>'PLM001-Active'!#REF!</f>
        <v>#REF!</v>
      </c>
      <c r="E722" s="15" t="e">
        <f>IF('PLM001-Active'!#REF!="",'PLM001-Active'!#REF!,LEFT('PLM001-Active'!#REF!,3))</f>
        <v>#REF!</v>
      </c>
      <c r="F722" s="28" t="e">
        <f>DATEVALUE('PLM001-Active'!#REF!)</f>
        <v>#REF!</v>
      </c>
      <c r="G722" s="29" t="e">
        <f>DATEVALUE('PLM001-Active'!#REF!)</f>
        <v>#REF!</v>
      </c>
      <c r="H722" s="16" t="e">
        <f t="shared" si="50"/>
        <v>#REF!</v>
      </c>
      <c r="I722" s="28" t="str">
        <f>IF(ISERROR(DATEVALUE('PLM001-Active'!#REF!)),"",DATEVALUE('PLM001-Active'!#REF!))</f>
        <v/>
      </c>
      <c r="J722" s="29" t="str">
        <f>IF(ISERROR(DATEVALUE('PLM001-Active'!#REF!)),"",DATEVALUE('PLM001-Active'!#REF!))</f>
        <v/>
      </c>
      <c r="K722" s="16" t="str">
        <f t="shared" si="51"/>
        <v/>
      </c>
      <c r="L722" s="49" t="e">
        <f>'PLM001-Active'!#REF!</f>
        <v>#REF!</v>
      </c>
      <c r="M722" s="49" t="e">
        <f>'PLM001-Active'!#REF!</f>
        <v>#REF!</v>
      </c>
      <c r="N722" s="49" t="e">
        <f>'PLM001-Active'!#REF!</f>
        <v>#REF!</v>
      </c>
      <c r="O722" s="94" t="e">
        <f>'PLM001-Active'!#REF!/100</f>
        <v>#REF!</v>
      </c>
      <c r="P722" s="94" t="e">
        <f t="shared" si="52"/>
        <v>#REF!</v>
      </c>
      <c r="Q722" s="63" t="str">
        <f t="shared" ca="1" si="53"/>
        <v/>
      </c>
      <c r="R722" s="76"/>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row>
    <row r="723" spans="1:74" s="17" customFormat="1">
      <c r="A723" s="14">
        <v>106.700000000001</v>
      </c>
      <c r="B723" s="14" t="e">
        <f>'PLM001-Active'!#REF!</f>
        <v>#REF!</v>
      </c>
      <c r="C723" s="14" t="e">
        <f>'PLM001-Active'!#REF!</f>
        <v>#REF!</v>
      </c>
      <c r="D723" s="95" t="e">
        <f>'PLM001-Active'!#REF!</f>
        <v>#REF!</v>
      </c>
      <c r="E723" s="15" t="e">
        <f>IF('PLM001-Active'!#REF!="",'PLM001-Active'!#REF!,LEFT('PLM001-Active'!#REF!,3))</f>
        <v>#REF!</v>
      </c>
      <c r="F723" s="28" t="e">
        <f>DATEVALUE('PLM001-Active'!#REF!)</f>
        <v>#REF!</v>
      </c>
      <c r="G723" s="29" t="e">
        <f>DATEVALUE('PLM001-Active'!#REF!)</f>
        <v>#REF!</v>
      </c>
      <c r="H723" s="16" t="e">
        <f t="shared" si="50"/>
        <v>#REF!</v>
      </c>
      <c r="I723" s="28" t="str">
        <f>IF(ISERROR(DATEVALUE('PLM001-Active'!#REF!)),"",DATEVALUE('PLM001-Active'!#REF!))</f>
        <v/>
      </c>
      <c r="J723" s="29" t="str">
        <f>IF(ISERROR(DATEVALUE('PLM001-Active'!#REF!)),"",DATEVALUE('PLM001-Active'!#REF!))</f>
        <v/>
      </c>
      <c r="K723" s="16" t="str">
        <f t="shared" si="51"/>
        <v/>
      </c>
      <c r="L723" s="49" t="e">
        <f>'PLM001-Active'!#REF!</f>
        <v>#REF!</v>
      </c>
      <c r="M723" s="49" t="e">
        <f>'PLM001-Active'!#REF!</f>
        <v>#REF!</v>
      </c>
      <c r="N723" s="49" t="e">
        <f>'PLM001-Active'!#REF!</f>
        <v>#REF!</v>
      </c>
      <c r="O723" s="94" t="e">
        <f>'PLM001-Active'!#REF!/100</f>
        <v>#REF!</v>
      </c>
      <c r="P723" s="94" t="e">
        <f t="shared" si="52"/>
        <v>#REF!</v>
      </c>
      <c r="Q723" s="63" t="str">
        <f t="shared" ca="1" si="53"/>
        <v/>
      </c>
      <c r="R723" s="76"/>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row>
    <row r="724" spans="1:74" s="17" customFormat="1" ht="43.5" customHeight="1">
      <c r="A724" s="14">
        <v>107.700000000001</v>
      </c>
      <c r="B724" s="14" t="e">
        <f>'PLM001-Active'!#REF!</f>
        <v>#REF!</v>
      </c>
      <c r="C724" s="14" t="e">
        <f>'PLM001-Active'!#REF!</f>
        <v>#REF!</v>
      </c>
      <c r="D724" s="95" t="e">
        <f>'PLM001-Active'!#REF!</f>
        <v>#REF!</v>
      </c>
      <c r="E724" s="15" t="e">
        <f>IF('PLM001-Active'!#REF!="",'PLM001-Active'!#REF!,LEFT('PLM001-Active'!#REF!,3))</f>
        <v>#REF!</v>
      </c>
      <c r="F724" s="28" t="e">
        <f>DATEVALUE('PLM001-Active'!#REF!)</f>
        <v>#REF!</v>
      </c>
      <c r="G724" s="29" t="e">
        <f>DATEVALUE('PLM001-Active'!#REF!)</f>
        <v>#REF!</v>
      </c>
      <c r="H724" s="16" t="e">
        <f t="shared" si="50"/>
        <v>#REF!</v>
      </c>
      <c r="I724" s="28" t="str">
        <f>IF(ISERROR(DATEVALUE('PLM001-Active'!#REF!)),"",DATEVALUE('PLM001-Active'!#REF!))</f>
        <v/>
      </c>
      <c r="J724" s="29" t="str">
        <f>IF(ISERROR(DATEVALUE('PLM001-Active'!#REF!)),"",DATEVALUE('PLM001-Active'!#REF!))</f>
        <v/>
      </c>
      <c r="K724" s="16" t="str">
        <f t="shared" si="51"/>
        <v/>
      </c>
      <c r="L724" s="49" t="e">
        <f>'PLM001-Active'!#REF!</f>
        <v>#REF!</v>
      </c>
      <c r="M724" s="49" t="e">
        <f>'PLM001-Active'!#REF!</f>
        <v>#REF!</v>
      </c>
      <c r="N724" s="49" t="e">
        <f>'PLM001-Active'!#REF!</f>
        <v>#REF!</v>
      </c>
      <c r="O724" s="94" t="e">
        <f>'PLM001-Active'!#REF!/100</f>
        <v>#REF!</v>
      </c>
      <c r="P724" s="94" t="e">
        <f t="shared" si="52"/>
        <v>#REF!</v>
      </c>
      <c r="Q724" s="63" t="str">
        <f t="shared" ca="1" si="53"/>
        <v/>
      </c>
      <c r="R724" s="76"/>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row>
    <row r="725" spans="1:74" s="17" customFormat="1">
      <c r="A725" s="14">
        <v>108.700000000001</v>
      </c>
      <c r="B725" s="14" t="e">
        <f>'PLM001-Active'!#REF!</f>
        <v>#REF!</v>
      </c>
      <c r="C725" s="14" t="e">
        <f>'PLM001-Active'!#REF!</f>
        <v>#REF!</v>
      </c>
      <c r="D725" s="95" t="e">
        <f>'PLM001-Active'!#REF!</f>
        <v>#REF!</v>
      </c>
      <c r="E725" s="15" t="e">
        <f>IF('PLM001-Active'!#REF!="",'PLM001-Active'!#REF!,LEFT('PLM001-Active'!#REF!,3))</f>
        <v>#REF!</v>
      </c>
      <c r="F725" s="28" t="e">
        <f>DATEVALUE('PLM001-Active'!#REF!)</f>
        <v>#REF!</v>
      </c>
      <c r="G725" s="29" t="e">
        <f>DATEVALUE('PLM001-Active'!#REF!)</f>
        <v>#REF!</v>
      </c>
      <c r="H725" s="16" t="e">
        <f t="shared" si="50"/>
        <v>#REF!</v>
      </c>
      <c r="I725" s="28" t="str">
        <f>IF(ISERROR(DATEVALUE('PLM001-Active'!#REF!)),"",DATEVALUE('PLM001-Active'!#REF!))</f>
        <v/>
      </c>
      <c r="J725" s="29" t="str">
        <f>IF(ISERROR(DATEVALUE('PLM001-Active'!#REF!)),"",DATEVALUE('PLM001-Active'!#REF!))</f>
        <v/>
      </c>
      <c r="K725" s="16" t="str">
        <f t="shared" si="51"/>
        <v/>
      </c>
      <c r="L725" s="49" t="e">
        <f>'PLM001-Active'!#REF!</f>
        <v>#REF!</v>
      </c>
      <c r="M725" s="49" t="e">
        <f>'PLM001-Active'!#REF!</f>
        <v>#REF!</v>
      </c>
      <c r="N725" s="49" t="e">
        <f>'PLM001-Active'!#REF!</f>
        <v>#REF!</v>
      </c>
      <c r="O725" s="94" t="e">
        <f>'PLM001-Active'!#REF!/100</f>
        <v>#REF!</v>
      </c>
      <c r="P725" s="94" t="e">
        <f t="shared" si="52"/>
        <v>#REF!</v>
      </c>
      <c r="Q725" s="63" t="str">
        <f t="shared" ca="1" si="53"/>
        <v/>
      </c>
      <c r="R725" s="76"/>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row>
    <row r="726" spans="1:74" s="17" customFormat="1">
      <c r="A726" s="14">
        <v>109.700000000001</v>
      </c>
      <c r="B726" s="14" t="e">
        <f>'PLM001-Active'!#REF!</f>
        <v>#REF!</v>
      </c>
      <c r="C726" s="14" t="e">
        <f>'PLM001-Active'!#REF!</f>
        <v>#REF!</v>
      </c>
      <c r="D726" s="95" t="e">
        <f>'PLM001-Active'!#REF!</f>
        <v>#REF!</v>
      </c>
      <c r="E726" s="15" t="e">
        <f>IF('PLM001-Active'!#REF!="",'PLM001-Active'!#REF!,LEFT('PLM001-Active'!#REF!,3))</f>
        <v>#REF!</v>
      </c>
      <c r="F726" s="28" t="e">
        <f>DATEVALUE('PLM001-Active'!#REF!)</f>
        <v>#REF!</v>
      </c>
      <c r="G726" s="29" t="e">
        <f>DATEVALUE('PLM001-Active'!#REF!)</f>
        <v>#REF!</v>
      </c>
      <c r="H726" s="16" t="e">
        <f t="shared" si="50"/>
        <v>#REF!</v>
      </c>
      <c r="I726" s="28" t="str">
        <f>IF(ISERROR(DATEVALUE('PLM001-Active'!#REF!)),"",DATEVALUE('PLM001-Active'!#REF!))</f>
        <v/>
      </c>
      <c r="J726" s="29" t="str">
        <f>IF(ISERROR(DATEVALUE('PLM001-Active'!#REF!)),"",DATEVALUE('PLM001-Active'!#REF!))</f>
        <v/>
      </c>
      <c r="K726" s="16" t="str">
        <f t="shared" si="51"/>
        <v/>
      </c>
      <c r="L726" s="49" t="e">
        <f>'PLM001-Active'!#REF!</f>
        <v>#REF!</v>
      </c>
      <c r="M726" s="49" t="e">
        <f>'PLM001-Active'!#REF!</f>
        <v>#REF!</v>
      </c>
      <c r="N726" s="49" t="e">
        <f>'PLM001-Active'!#REF!</f>
        <v>#REF!</v>
      </c>
      <c r="O726" s="94" t="e">
        <f>'PLM001-Active'!#REF!/100</f>
        <v>#REF!</v>
      </c>
      <c r="P726" s="94" t="e">
        <f t="shared" si="52"/>
        <v>#REF!</v>
      </c>
      <c r="Q726" s="63" t="str">
        <f t="shared" ca="1" si="53"/>
        <v/>
      </c>
      <c r="R726" s="76"/>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row>
    <row r="727" spans="1:74" s="17" customFormat="1" ht="19.5" customHeight="1">
      <c r="A727" s="14">
        <v>110.700000000001</v>
      </c>
      <c r="B727" s="14" t="e">
        <f>'PLM001-Active'!#REF!</f>
        <v>#REF!</v>
      </c>
      <c r="C727" s="14" t="e">
        <f>'PLM001-Active'!#REF!</f>
        <v>#REF!</v>
      </c>
      <c r="D727" s="95" t="e">
        <f>'PLM001-Active'!#REF!</f>
        <v>#REF!</v>
      </c>
      <c r="E727" s="15" t="e">
        <f>IF('PLM001-Active'!#REF!="",'PLM001-Active'!#REF!,LEFT('PLM001-Active'!#REF!,3))</f>
        <v>#REF!</v>
      </c>
      <c r="F727" s="28" t="e">
        <f>DATEVALUE('PLM001-Active'!#REF!)</f>
        <v>#REF!</v>
      </c>
      <c r="G727" s="29" t="e">
        <f>DATEVALUE('PLM001-Active'!#REF!)</f>
        <v>#REF!</v>
      </c>
      <c r="H727" s="16" t="e">
        <f t="shared" si="50"/>
        <v>#REF!</v>
      </c>
      <c r="I727" s="28" t="str">
        <f>IF(ISERROR(DATEVALUE('PLM001-Active'!#REF!)),"",DATEVALUE('PLM001-Active'!#REF!))</f>
        <v/>
      </c>
      <c r="J727" s="29" t="str">
        <f>IF(ISERROR(DATEVALUE('PLM001-Active'!#REF!)),"",DATEVALUE('PLM001-Active'!#REF!))</f>
        <v/>
      </c>
      <c r="K727" s="16" t="str">
        <f t="shared" si="51"/>
        <v/>
      </c>
      <c r="L727" s="49" t="e">
        <f>'PLM001-Active'!#REF!</f>
        <v>#REF!</v>
      </c>
      <c r="M727" s="49" t="e">
        <f>'PLM001-Active'!#REF!</f>
        <v>#REF!</v>
      </c>
      <c r="N727" s="49" t="e">
        <f>'PLM001-Active'!#REF!</f>
        <v>#REF!</v>
      </c>
      <c r="O727" s="94" t="e">
        <f>'PLM001-Active'!#REF!/100</f>
        <v>#REF!</v>
      </c>
      <c r="P727" s="94" t="e">
        <f t="shared" si="52"/>
        <v>#REF!</v>
      </c>
      <c r="Q727" s="63" t="str">
        <f t="shared" ca="1" si="53"/>
        <v/>
      </c>
      <c r="R727" s="76"/>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row>
    <row r="728" spans="1:74" s="17" customFormat="1" ht="14.25" customHeight="1">
      <c r="A728" s="14">
        <v>111.700000000001</v>
      </c>
      <c r="B728" s="14" t="e">
        <f>'PLM001-Active'!#REF!</f>
        <v>#REF!</v>
      </c>
      <c r="C728" s="14" t="e">
        <f>'PLM001-Active'!#REF!</f>
        <v>#REF!</v>
      </c>
      <c r="D728" s="95" t="e">
        <f>'PLM001-Active'!#REF!</f>
        <v>#REF!</v>
      </c>
      <c r="E728" s="15" t="e">
        <f>IF('PLM001-Active'!#REF!="",'PLM001-Active'!#REF!,LEFT('PLM001-Active'!#REF!,3))</f>
        <v>#REF!</v>
      </c>
      <c r="F728" s="28" t="e">
        <f>DATEVALUE('PLM001-Active'!#REF!)</f>
        <v>#REF!</v>
      </c>
      <c r="G728" s="29" t="e">
        <f>DATEVALUE('PLM001-Active'!#REF!)</f>
        <v>#REF!</v>
      </c>
      <c r="H728" s="16" t="e">
        <f t="shared" si="50"/>
        <v>#REF!</v>
      </c>
      <c r="I728" s="28" t="str">
        <f>IF(ISERROR(DATEVALUE('PLM001-Active'!#REF!)),"",DATEVALUE('PLM001-Active'!#REF!))</f>
        <v/>
      </c>
      <c r="J728" s="29" t="str">
        <f>IF(ISERROR(DATEVALUE('PLM001-Active'!#REF!)),"",DATEVALUE('PLM001-Active'!#REF!))</f>
        <v/>
      </c>
      <c r="K728" s="16" t="str">
        <f t="shared" si="51"/>
        <v/>
      </c>
      <c r="L728" s="49" t="e">
        <f>'PLM001-Active'!#REF!</f>
        <v>#REF!</v>
      </c>
      <c r="M728" s="49" t="e">
        <f>'PLM001-Active'!#REF!</f>
        <v>#REF!</v>
      </c>
      <c r="N728" s="49" t="e">
        <f>'PLM001-Active'!#REF!</f>
        <v>#REF!</v>
      </c>
      <c r="O728" s="94" t="e">
        <f>'PLM001-Active'!#REF!/100</f>
        <v>#REF!</v>
      </c>
      <c r="P728" s="94" t="e">
        <f t="shared" si="52"/>
        <v>#REF!</v>
      </c>
      <c r="Q728" s="63" t="str">
        <f t="shared" ca="1" si="53"/>
        <v/>
      </c>
      <c r="R728" s="76"/>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row>
    <row r="729" spans="1:74" s="17" customFormat="1" ht="14.25" customHeight="1">
      <c r="A729" s="14">
        <v>112.700000000001</v>
      </c>
      <c r="B729" s="14" t="e">
        <f>'PLM001-Active'!#REF!</f>
        <v>#REF!</v>
      </c>
      <c r="C729" s="14" t="e">
        <f>'PLM001-Active'!#REF!</f>
        <v>#REF!</v>
      </c>
      <c r="D729" s="95" t="e">
        <f>'PLM001-Active'!#REF!</f>
        <v>#REF!</v>
      </c>
      <c r="E729" s="15" t="e">
        <f>IF('PLM001-Active'!#REF!="",'PLM001-Active'!#REF!,LEFT('PLM001-Active'!#REF!,3))</f>
        <v>#REF!</v>
      </c>
      <c r="F729" s="28" t="e">
        <f>DATEVALUE('PLM001-Active'!#REF!)</f>
        <v>#REF!</v>
      </c>
      <c r="G729" s="29" t="e">
        <f>DATEVALUE('PLM001-Active'!#REF!)</f>
        <v>#REF!</v>
      </c>
      <c r="H729" s="16" t="e">
        <f t="shared" si="50"/>
        <v>#REF!</v>
      </c>
      <c r="I729" s="28" t="str">
        <f>IF(ISERROR(DATEVALUE('PLM001-Active'!#REF!)),"",DATEVALUE('PLM001-Active'!#REF!))</f>
        <v/>
      </c>
      <c r="J729" s="29" t="str">
        <f>IF(ISERROR(DATEVALUE('PLM001-Active'!#REF!)),"",DATEVALUE('PLM001-Active'!#REF!))</f>
        <v/>
      </c>
      <c r="K729" s="16" t="str">
        <f t="shared" si="51"/>
        <v/>
      </c>
      <c r="L729" s="49" t="e">
        <f>'PLM001-Active'!#REF!</f>
        <v>#REF!</v>
      </c>
      <c r="M729" s="49" t="e">
        <f>'PLM001-Active'!#REF!</f>
        <v>#REF!</v>
      </c>
      <c r="N729" s="49" t="e">
        <f>'PLM001-Active'!#REF!</f>
        <v>#REF!</v>
      </c>
      <c r="O729" s="94" t="e">
        <f>'PLM001-Active'!#REF!/100</f>
        <v>#REF!</v>
      </c>
      <c r="P729" s="94" t="e">
        <f t="shared" si="52"/>
        <v>#REF!</v>
      </c>
      <c r="Q729" s="63" t="str">
        <f t="shared" ca="1" si="53"/>
        <v/>
      </c>
      <c r="R729" s="76"/>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row>
    <row r="730" spans="1:74" s="17" customFormat="1" ht="14.25" customHeight="1">
      <c r="A730" s="14">
        <v>113.700000000001</v>
      </c>
      <c r="B730" s="14" t="e">
        <f>'PLM001-Active'!#REF!</f>
        <v>#REF!</v>
      </c>
      <c r="C730" s="14" t="e">
        <f>'PLM001-Active'!#REF!</f>
        <v>#REF!</v>
      </c>
      <c r="D730" s="95" t="e">
        <f>'PLM001-Active'!#REF!</f>
        <v>#REF!</v>
      </c>
      <c r="E730" s="15" t="e">
        <f>IF('PLM001-Active'!#REF!="",'PLM001-Active'!#REF!,LEFT('PLM001-Active'!#REF!,3))</f>
        <v>#REF!</v>
      </c>
      <c r="F730" s="28" t="e">
        <f>DATEVALUE('PLM001-Active'!#REF!)</f>
        <v>#REF!</v>
      </c>
      <c r="G730" s="29" t="e">
        <f>DATEVALUE('PLM001-Active'!#REF!)</f>
        <v>#REF!</v>
      </c>
      <c r="H730" s="16" t="e">
        <f t="shared" si="50"/>
        <v>#REF!</v>
      </c>
      <c r="I730" s="28" t="str">
        <f>IF(ISERROR(DATEVALUE('PLM001-Active'!#REF!)),"",DATEVALUE('PLM001-Active'!#REF!))</f>
        <v/>
      </c>
      <c r="J730" s="29" t="str">
        <f>IF(ISERROR(DATEVALUE('PLM001-Active'!#REF!)),"",DATEVALUE('PLM001-Active'!#REF!))</f>
        <v/>
      </c>
      <c r="K730" s="16" t="str">
        <f t="shared" si="51"/>
        <v/>
      </c>
      <c r="L730" s="49" t="e">
        <f>'PLM001-Active'!#REF!</f>
        <v>#REF!</v>
      </c>
      <c r="M730" s="49" t="e">
        <f>'PLM001-Active'!#REF!</f>
        <v>#REF!</v>
      </c>
      <c r="N730" s="49" t="e">
        <f>'PLM001-Active'!#REF!</f>
        <v>#REF!</v>
      </c>
      <c r="O730" s="94" t="e">
        <f>'PLM001-Active'!#REF!/100</f>
        <v>#REF!</v>
      </c>
      <c r="P730" s="94" t="e">
        <f t="shared" si="52"/>
        <v>#REF!</v>
      </c>
      <c r="Q730" s="63" t="str">
        <f t="shared" ca="1" si="53"/>
        <v/>
      </c>
      <c r="R730" s="76"/>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row>
    <row r="731" spans="1:74" s="17" customFormat="1" ht="14.25" customHeight="1">
      <c r="A731" s="14">
        <v>114.700000000001</v>
      </c>
      <c r="B731" s="14" t="e">
        <f>'PLM001-Active'!#REF!</f>
        <v>#REF!</v>
      </c>
      <c r="C731" s="14" t="e">
        <f>'PLM001-Active'!#REF!</f>
        <v>#REF!</v>
      </c>
      <c r="D731" s="95" t="e">
        <f>'PLM001-Active'!#REF!</f>
        <v>#REF!</v>
      </c>
      <c r="E731" s="15" t="e">
        <f>IF('PLM001-Active'!#REF!="",'PLM001-Active'!#REF!,LEFT('PLM001-Active'!#REF!,3))</f>
        <v>#REF!</v>
      </c>
      <c r="F731" s="28" t="e">
        <f>DATEVALUE('PLM001-Active'!#REF!)</f>
        <v>#REF!</v>
      </c>
      <c r="G731" s="29" t="e">
        <f>DATEVALUE('PLM001-Active'!#REF!)</f>
        <v>#REF!</v>
      </c>
      <c r="H731" s="16" t="e">
        <f t="shared" si="50"/>
        <v>#REF!</v>
      </c>
      <c r="I731" s="28" t="str">
        <f>IF(ISERROR(DATEVALUE('PLM001-Active'!#REF!)),"",DATEVALUE('PLM001-Active'!#REF!))</f>
        <v/>
      </c>
      <c r="J731" s="29" t="str">
        <f>IF(ISERROR(DATEVALUE('PLM001-Active'!#REF!)),"",DATEVALUE('PLM001-Active'!#REF!))</f>
        <v/>
      </c>
      <c r="K731" s="16" t="str">
        <f t="shared" si="51"/>
        <v/>
      </c>
      <c r="L731" s="49" t="e">
        <f>'PLM001-Active'!#REF!</f>
        <v>#REF!</v>
      </c>
      <c r="M731" s="49" t="e">
        <f>'PLM001-Active'!#REF!</f>
        <v>#REF!</v>
      </c>
      <c r="N731" s="49" t="e">
        <f>'PLM001-Active'!#REF!</f>
        <v>#REF!</v>
      </c>
      <c r="O731" s="94" t="e">
        <f>'PLM001-Active'!#REF!/100</f>
        <v>#REF!</v>
      </c>
      <c r="P731" s="94" t="e">
        <f t="shared" si="52"/>
        <v>#REF!</v>
      </c>
      <c r="Q731" s="63" t="str">
        <f t="shared" ca="1" si="53"/>
        <v/>
      </c>
      <c r="R731" s="76"/>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row>
    <row r="732" spans="1:74" s="17" customFormat="1" ht="14.25" customHeight="1">
      <c r="A732" s="14">
        <v>115.700000000001</v>
      </c>
      <c r="B732" s="14" t="e">
        <f>'PLM001-Active'!#REF!</f>
        <v>#REF!</v>
      </c>
      <c r="C732" s="14" t="e">
        <f>'PLM001-Active'!#REF!</f>
        <v>#REF!</v>
      </c>
      <c r="D732" s="95" t="e">
        <f>'PLM001-Active'!#REF!</f>
        <v>#REF!</v>
      </c>
      <c r="E732" s="15" t="e">
        <f>IF('PLM001-Active'!#REF!="",'PLM001-Active'!#REF!,LEFT('PLM001-Active'!#REF!,3))</f>
        <v>#REF!</v>
      </c>
      <c r="F732" s="28" t="e">
        <f>DATEVALUE('PLM001-Active'!#REF!)</f>
        <v>#REF!</v>
      </c>
      <c r="G732" s="29" t="e">
        <f>DATEVALUE('PLM001-Active'!#REF!)</f>
        <v>#REF!</v>
      </c>
      <c r="H732" s="16" t="e">
        <f t="shared" si="50"/>
        <v>#REF!</v>
      </c>
      <c r="I732" s="28" t="str">
        <f>IF(ISERROR(DATEVALUE('PLM001-Active'!#REF!)),"",DATEVALUE('PLM001-Active'!#REF!))</f>
        <v/>
      </c>
      <c r="J732" s="29" t="str">
        <f>IF(ISERROR(DATEVALUE('PLM001-Active'!#REF!)),"",DATEVALUE('PLM001-Active'!#REF!))</f>
        <v/>
      </c>
      <c r="K732" s="16" t="str">
        <f t="shared" si="51"/>
        <v/>
      </c>
      <c r="L732" s="49" t="e">
        <f>'PLM001-Active'!#REF!</f>
        <v>#REF!</v>
      </c>
      <c r="M732" s="49" t="e">
        <f>'PLM001-Active'!#REF!</f>
        <v>#REF!</v>
      </c>
      <c r="N732" s="49" t="e">
        <f>'PLM001-Active'!#REF!</f>
        <v>#REF!</v>
      </c>
      <c r="O732" s="94" t="e">
        <f>'PLM001-Active'!#REF!/100</f>
        <v>#REF!</v>
      </c>
      <c r="P732" s="94" t="e">
        <f t="shared" si="52"/>
        <v>#REF!</v>
      </c>
      <c r="Q732" s="63" t="str">
        <f t="shared" ca="1" si="53"/>
        <v/>
      </c>
      <c r="R732" s="76"/>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row>
    <row r="733" spans="1:74" s="17" customFormat="1" ht="14.25" customHeight="1">
      <c r="A733" s="14">
        <v>116.700000000001</v>
      </c>
      <c r="B733" s="14" t="e">
        <f>'PLM001-Active'!#REF!</f>
        <v>#REF!</v>
      </c>
      <c r="C733" s="14" t="e">
        <f>'PLM001-Active'!#REF!</f>
        <v>#REF!</v>
      </c>
      <c r="D733" s="95" t="e">
        <f>'PLM001-Active'!#REF!</f>
        <v>#REF!</v>
      </c>
      <c r="E733" s="15" t="e">
        <f>IF('PLM001-Active'!#REF!="",'PLM001-Active'!#REF!,LEFT('PLM001-Active'!#REF!,3))</f>
        <v>#REF!</v>
      </c>
      <c r="F733" s="28" t="e">
        <f>DATEVALUE('PLM001-Active'!#REF!)</f>
        <v>#REF!</v>
      </c>
      <c r="G733" s="29" t="e">
        <f>DATEVALUE('PLM001-Active'!#REF!)</f>
        <v>#REF!</v>
      </c>
      <c r="H733" s="16" t="e">
        <f t="shared" si="50"/>
        <v>#REF!</v>
      </c>
      <c r="I733" s="28" t="str">
        <f>IF(ISERROR(DATEVALUE('PLM001-Active'!#REF!)),"",DATEVALUE('PLM001-Active'!#REF!))</f>
        <v/>
      </c>
      <c r="J733" s="29" t="str">
        <f>IF(ISERROR(DATEVALUE('PLM001-Active'!#REF!)),"",DATEVALUE('PLM001-Active'!#REF!))</f>
        <v/>
      </c>
      <c r="K733" s="16" t="str">
        <f t="shared" si="51"/>
        <v/>
      </c>
      <c r="L733" s="49" t="e">
        <f>'PLM001-Active'!#REF!</f>
        <v>#REF!</v>
      </c>
      <c r="M733" s="49" t="e">
        <f>'PLM001-Active'!#REF!</f>
        <v>#REF!</v>
      </c>
      <c r="N733" s="49" t="e">
        <f>'PLM001-Active'!#REF!</f>
        <v>#REF!</v>
      </c>
      <c r="O733" s="94" t="e">
        <f>'PLM001-Active'!#REF!/100</f>
        <v>#REF!</v>
      </c>
      <c r="P733" s="94" t="e">
        <f t="shared" si="52"/>
        <v>#REF!</v>
      </c>
      <c r="Q733" s="63" t="str">
        <f t="shared" ca="1" si="53"/>
        <v/>
      </c>
      <c r="R733" s="76"/>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row>
    <row r="734" spans="1:74" s="17" customFormat="1" ht="14.25" customHeight="1">
      <c r="A734" s="14">
        <v>117.700000000001</v>
      </c>
      <c r="B734" s="14" t="e">
        <f>'PLM001-Active'!#REF!</f>
        <v>#REF!</v>
      </c>
      <c r="C734" s="14" t="e">
        <f>'PLM001-Active'!#REF!</f>
        <v>#REF!</v>
      </c>
      <c r="D734" s="95" t="e">
        <f>'PLM001-Active'!#REF!</f>
        <v>#REF!</v>
      </c>
      <c r="E734" s="15" t="e">
        <f>IF('PLM001-Active'!#REF!="",'PLM001-Active'!#REF!,LEFT('PLM001-Active'!#REF!,3))</f>
        <v>#REF!</v>
      </c>
      <c r="F734" s="28" t="e">
        <f>DATEVALUE('PLM001-Active'!#REF!)</f>
        <v>#REF!</v>
      </c>
      <c r="G734" s="29" t="e">
        <f>DATEVALUE('PLM001-Active'!#REF!)</f>
        <v>#REF!</v>
      </c>
      <c r="H734" s="16" t="e">
        <f t="shared" si="50"/>
        <v>#REF!</v>
      </c>
      <c r="I734" s="28" t="str">
        <f>IF(ISERROR(DATEVALUE('PLM001-Active'!#REF!)),"",DATEVALUE('PLM001-Active'!#REF!))</f>
        <v/>
      </c>
      <c r="J734" s="29" t="str">
        <f>IF(ISERROR(DATEVALUE('PLM001-Active'!#REF!)),"",DATEVALUE('PLM001-Active'!#REF!))</f>
        <v/>
      </c>
      <c r="K734" s="16" t="str">
        <f t="shared" si="51"/>
        <v/>
      </c>
      <c r="L734" s="49" t="e">
        <f>'PLM001-Active'!#REF!</f>
        <v>#REF!</v>
      </c>
      <c r="M734" s="49" t="e">
        <f>'PLM001-Active'!#REF!</f>
        <v>#REF!</v>
      </c>
      <c r="N734" s="49" t="e">
        <f>'PLM001-Active'!#REF!</f>
        <v>#REF!</v>
      </c>
      <c r="O734" s="94" t="e">
        <f>'PLM001-Active'!#REF!/100</f>
        <v>#REF!</v>
      </c>
      <c r="P734" s="94" t="e">
        <f t="shared" si="52"/>
        <v>#REF!</v>
      </c>
      <c r="Q734" s="63" t="str">
        <f t="shared" ca="1" si="53"/>
        <v/>
      </c>
      <c r="R734" s="76"/>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row>
    <row r="735" spans="1:74" s="17" customFormat="1" ht="14.25" customHeight="1">
      <c r="A735" s="14">
        <v>118.700000000001</v>
      </c>
      <c r="B735" s="14" t="e">
        <f>'PLM001-Active'!#REF!</f>
        <v>#REF!</v>
      </c>
      <c r="C735" s="14" t="e">
        <f>'PLM001-Active'!#REF!</f>
        <v>#REF!</v>
      </c>
      <c r="D735" s="95" t="e">
        <f>'PLM001-Active'!#REF!</f>
        <v>#REF!</v>
      </c>
      <c r="E735" s="15" t="e">
        <f>IF('PLM001-Active'!#REF!="",'PLM001-Active'!#REF!,LEFT('PLM001-Active'!#REF!,3))</f>
        <v>#REF!</v>
      </c>
      <c r="F735" s="28" t="e">
        <f>DATEVALUE('PLM001-Active'!#REF!)</f>
        <v>#REF!</v>
      </c>
      <c r="G735" s="29" t="e">
        <f>DATEVALUE('PLM001-Active'!#REF!)</f>
        <v>#REF!</v>
      </c>
      <c r="H735" s="16" t="e">
        <f t="shared" si="50"/>
        <v>#REF!</v>
      </c>
      <c r="I735" s="28" t="str">
        <f>IF(ISERROR(DATEVALUE('PLM001-Active'!#REF!)),"",DATEVALUE('PLM001-Active'!#REF!))</f>
        <v/>
      </c>
      <c r="J735" s="29" t="str">
        <f>IF(ISERROR(DATEVALUE('PLM001-Active'!#REF!)),"",DATEVALUE('PLM001-Active'!#REF!))</f>
        <v/>
      </c>
      <c r="K735" s="16" t="str">
        <f t="shared" si="51"/>
        <v/>
      </c>
      <c r="L735" s="49" t="e">
        <f>'PLM001-Active'!#REF!</f>
        <v>#REF!</v>
      </c>
      <c r="M735" s="49" t="e">
        <f>'PLM001-Active'!#REF!</f>
        <v>#REF!</v>
      </c>
      <c r="N735" s="49" t="e">
        <f>'PLM001-Active'!#REF!</f>
        <v>#REF!</v>
      </c>
      <c r="O735" s="94" t="e">
        <f>'PLM001-Active'!#REF!/100</f>
        <v>#REF!</v>
      </c>
      <c r="P735" s="94" t="e">
        <f t="shared" si="52"/>
        <v>#REF!</v>
      </c>
      <c r="Q735" s="63" t="str">
        <f t="shared" ca="1" si="53"/>
        <v/>
      </c>
      <c r="R735" s="76"/>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row>
    <row r="736" spans="1:74" s="17" customFormat="1" ht="14.25" customHeight="1">
      <c r="A736" s="14">
        <v>119.700000000001</v>
      </c>
      <c r="B736" s="14" t="e">
        <f>'PLM001-Active'!#REF!</f>
        <v>#REF!</v>
      </c>
      <c r="C736" s="14" t="e">
        <f>'PLM001-Active'!#REF!</f>
        <v>#REF!</v>
      </c>
      <c r="D736" s="95" t="e">
        <f>'PLM001-Active'!#REF!</f>
        <v>#REF!</v>
      </c>
      <c r="E736" s="15" t="e">
        <f>IF('PLM001-Active'!#REF!="",'PLM001-Active'!#REF!,LEFT('PLM001-Active'!#REF!,3))</f>
        <v>#REF!</v>
      </c>
      <c r="F736" s="28" t="e">
        <f>DATEVALUE('PLM001-Active'!#REF!)</f>
        <v>#REF!</v>
      </c>
      <c r="G736" s="29" t="e">
        <f>DATEVALUE('PLM001-Active'!#REF!)</f>
        <v>#REF!</v>
      </c>
      <c r="H736" s="16" t="e">
        <f t="shared" si="50"/>
        <v>#REF!</v>
      </c>
      <c r="I736" s="28" t="str">
        <f>IF(ISERROR(DATEVALUE('PLM001-Active'!#REF!)),"",DATEVALUE('PLM001-Active'!#REF!))</f>
        <v/>
      </c>
      <c r="J736" s="29" t="str">
        <f>IF(ISERROR(DATEVALUE('PLM001-Active'!#REF!)),"",DATEVALUE('PLM001-Active'!#REF!))</f>
        <v/>
      </c>
      <c r="K736" s="16" t="str">
        <f t="shared" si="51"/>
        <v/>
      </c>
      <c r="L736" s="49" t="e">
        <f>'PLM001-Active'!#REF!</f>
        <v>#REF!</v>
      </c>
      <c r="M736" s="49" t="e">
        <f>'PLM001-Active'!#REF!</f>
        <v>#REF!</v>
      </c>
      <c r="N736" s="49" t="e">
        <f>'PLM001-Active'!#REF!</f>
        <v>#REF!</v>
      </c>
      <c r="O736" s="94" t="e">
        <f>'PLM001-Active'!#REF!/100</f>
        <v>#REF!</v>
      </c>
      <c r="P736" s="94" t="e">
        <f t="shared" si="52"/>
        <v>#REF!</v>
      </c>
      <c r="Q736" s="63" t="str">
        <f t="shared" ca="1" si="53"/>
        <v/>
      </c>
      <c r="R736" s="76"/>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row>
    <row r="737" spans="1:74" s="17" customFormat="1" ht="14.25" customHeight="1">
      <c r="A737" s="14">
        <v>120.700000000001</v>
      </c>
      <c r="B737" s="14" t="e">
        <f>'PLM001-Active'!#REF!</f>
        <v>#REF!</v>
      </c>
      <c r="C737" s="14" t="e">
        <f>'PLM001-Active'!#REF!</f>
        <v>#REF!</v>
      </c>
      <c r="D737" s="95" t="e">
        <f>'PLM001-Active'!#REF!</f>
        <v>#REF!</v>
      </c>
      <c r="E737" s="15" t="e">
        <f>IF('PLM001-Active'!#REF!="",'PLM001-Active'!#REF!,LEFT('PLM001-Active'!#REF!,3))</f>
        <v>#REF!</v>
      </c>
      <c r="F737" s="28" t="e">
        <f>DATEVALUE('PLM001-Active'!#REF!)</f>
        <v>#REF!</v>
      </c>
      <c r="G737" s="29" t="e">
        <f>DATEVALUE('PLM001-Active'!#REF!)</f>
        <v>#REF!</v>
      </c>
      <c r="H737" s="16" t="e">
        <f t="shared" si="50"/>
        <v>#REF!</v>
      </c>
      <c r="I737" s="28" t="str">
        <f>IF(ISERROR(DATEVALUE('PLM001-Active'!#REF!)),"",DATEVALUE('PLM001-Active'!#REF!))</f>
        <v/>
      </c>
      <c r="J737" s="29" t="str">
        <f>IF(ISERROR(DATEVALUE('PLM001-Active'!#REF!)),"",DATEVALUE('PLM001-Active'!#REF!))</f>
        <v/>
      </c>
      <c r="K737" s="16" t="str">
        <f t="shared" si="51"/>
        <v/>
      </c>
      <c r="L737" s="49" t="e">
        <f>'PLM001-Active'!#REF!</f>
        <v>#REF!</v>
      </c>
      <c r="M737" s="49" t="e">
        <f>'PLM001-Active'!#REF!</f>
        <v>#REF!</v>
      </c>
      <c r="N737" s="49" t="e">
        <f>'PLM001-Active'!#REF!</f>
        <v>#REF!</v>
      </c>
      <c r="O737" s="94" t="e">
        <f>'PLM001-Active'!#REF!/100</f>
        <v>#REF!</v>
      </c>
      <c r="P737" s="94" t="e">
        <f t="shared" si="52"/>
        <v>#REF!</v>
      </c>
      <c r="Q737" s="63" t="str">
        <f t="shared" ca="1" si="53"/>
        <v/>
      </c>
      <c r="R737" s="76"/>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row>
    <row r="738" spans="1:74" s="17" customFormat="1" ht="14.25" customHeight="1">
      <c r="A738" s="14">
        <v>121.700000000001</v>
      </c>
      <c r="B738" s="14" t="e">
        <f>'PLM001-Active'!#REF!</f>
        <v>#REF!</v>
      </c>
      <c r="C738" s="14" t="e">
        <f>'PLM001-Active'!#REF!</f>
        <v>#REF!</v>
      </c>
      <c r="D738" s="95" t="e">
        <f>'PLM001-Active'!#REF!</f>
        <v>#REF!</v>
      </c>
      <c r="E738" s="15" t="e">
        <f>IF('PLM001-Active'!#REF!="",'PLM001-Active'!#REF!,LEFT('PLM001-Active'!#REF!,3))</f>
        <v>#REF!</v>
      </c>
      <c r="F738" s="28" t="e">
        <f>DATEVALUE('PLM001-Active'!#REF!)</f>
        <v>#REF!</v>
      </c>
      <c r="G738" s="29" t="e">
        <f>DATEVALUE('PLM001-Active'!#REF!)</f>
        <v>#REF!</v>
      </c>
      <c r="H738" s="16" t="e">
        <f t="shared" si="50"/>
        <v>#REF!</v>
      </c>
      <c r="I738" s="28" t="str">
        <f>IF(ISERROR(DATEVALUE('PLM001-Active'!#REF!)),"",DATEVALUE('PLM001-Active'!#REF!))</f>
        <v/>
      </c>
      <c r="J738" s="29" t="str">
        <f>IF(ISERROR(DATEVALUE('PLM001-Active'!#REF!)),"",DATEVALUE('PLM001-Active'!#REF!))</f>
        <v/>
      </c>
      <c r="K738" s="16" t="str">
        <f t="shared" si="51"/>
        <v/>
      </c>
      <c r="L738" s="49" t="e">
        <f>'PLM001-Active'!#REF!</f>
        <v>#REF!</v>
      </c>
      <c r="M738" s="49" t="e">
        <f>'PLM001-Active'!#REF!</f>
        <v>#REF!</v>
      </c>
      <c r="N738" s="49" t="e">
        <f>'PLM001-Active'!#REF!</f>
        <v>#REF!</v>
      </c>
      <c r="O738" s="94" t="e">
        <f>'PLM001-Active'!#REF!/100</f>
        <v>#REF!</v>
      </c>
      <c r="P738" s="94" t="e">
        <f t="shared" si="52"/>
        <v>#REF!</v>
      </c>
      <c r="Q738" s="63" t="str">
        <f t="shared" ca="1" si="53"/>
        <v/>
      </c>
      <c r="R738" s="76"/>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row>
    <row r="739" spans="1:74" s="17" customFormat="1" ht="14.25" customHeight="1">
      <c r="A739" s="14">
        <v>122.700000000001</v>
      </c>
      <c r="B739" s="14" t="e">
        <f>'PLM001-Active'!#REF!</f>
        <v>#REF!</v>
      </c>
      <c r="C739" s="14" t="e">
        <f>'PLM001-Active'!#REF!</f>
        <v>#REF!</v>
      </c>
      <c r="D739" s="95" t="e">
        <f>'PLM001-Active'!#REF!</f>
        <v>#REF!</v>
      </c>
      <c r="E739" s="15" t="e">
        <f>IF('PLM001-Active'!#REF!="",'PLM001-Active'!#REF!,LEFT('PLM001-Active'!#REF!,3))</f>
        <v>#REF!</v>
      </c>
      <c r="F739" s="28" t="e">
        <f>DATEVALUE('PLM001-Active'!#REF!)</f>
        <v>#REF!</v>
      </c>
      <c r="G739" s="29" t="e">
        <f>DATEVALUE('PLM001-Active'!#REF!)</f>
        <v>#REF!</v>
      </c>
      <c r="H739" s="16" t="e">
        <f t="shared" si="50"/>
        <v>#REF!</v>
      </c>
      <c r="I739" s="28" t="str">
        <f>IF(ISERROR(DATEVALUE('PLM001-Active'!#REF!)),"",DATEVALUE('PLM001-Active'!#REF!))</f>
        <v/>
      </c>
      <c r="J739" s="29" t="str">
        <f>IF(ISERROR(DATEVALUE('PLM001-Active'!#REF!)),"",DATEVALUE('PLM001-Active'!#REF!))</f>
        <v/>
      </c>
      <c r="K739" s="16" t="str">
        <f t="shared" si="51"/>
        <v/>
      </c>
      <c r="L739" s="49" t="e">
        <f>'PLM001-Active'!#REF!</f>
        <v>#REF!</v>
      </c>
      <c r="M739" s="49" t="e">
        <f>'PLM001-Active'!#REF!</f>
        <v>#REF!</v>
      </c>
      <c r="N739" s="49" t="e">
        <f>'PLM001-Active'!#REF!</f>
        <v>#REF!</v>
      </c>
      <c r="O739" s="94" t="e">
        <f>'PLM001-Active'!#REF!/100</f>
        <v>#REF!</v>
      </c>
      <c r="P739" s="94" t="e">
        <f t="shared" si="52"/>
        <v>#REF!</v>
      </c>
      <c r="Q739" s="63" t="str">
        <f t="shared" ca="1" si="53"/>
        <v/>
      </c>
      <c r="R739" s="76"/>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row>
    <row r="740" spans="1:74" s="17" customFormat="1" ht="14.25" customHeight="1">
      <c r="A740" s="14">
        <v>123.700000000001</v>
      </c>
      <c r="B740" s="14" t="e">
        <f>'PLM001-Active'!#REF!</f>
        <v>#REF!</v>
      </c>
      <c r="C740" s="14" t="e">
        <f>'PLM001-Active'!#REF!</f>
        <v>#REF!</v>
      </c>
      <c r="D740" s="95" t="e">
        <f>'PLM001-Active'!#REF!</f>
        <v>#REF!</v>
      </c>
      <c r="E740" s="15" t="e">
        <f>IF('PLM001-Active'!#REF!="",'PLM001-Active'!#REF!,LEFT('PLM001-Active'!#REF!,3))</f>
        <v>#REF!</v>
      </c>
      <c r="F740" s="28" t="e">
        <f>DATEVALUE('PLM001-Active'!#REF!)</f>
        <v>#REF!</v>
      </c>
      <c r="G740" s="29" t="e">
        <f>DATEVALUE('PLM001-Active'!#REF!)</f>
        <v>#REF!</v>
      </c>
      <c r="H740" s="16" t="e">
        <f t="shared" si="50"/>
        <v>#REF!</v>
      </c>
      <c r="I740" s="28" t="str">
        <f>IF(ISERROR(DATEVALUE('PLM001-Active'!#REF!)),"",DATEVALUE('PLM001-Active'!#REF!))</f>
        <v/>
      </c>
      <c r="J740" s="29" t="str">
        <f>IF(ISERROR(DATEVALUE('PLM001-Active'!#REF!)),"",DATEVALUE('PLM001-Active'!#REF!))</f>
        <v/>
      </c>
      <c r="K740" s="16" t="str">
        <f t="shared" si="51"/>
        <v/>
      </c>
      <c r="L740" s="49" t="e">
        <f>'PLM001-Active'!#REF!</f>
        <v>#REF!</v>
      </c>
      <c r="M740" s="49" t="e">
        <f>'PLM001-Active'!#REF!</f>
        <v>#REF!</v>
      </c>
      <c r="N740" s="49" t="e">
        <f>'PLM001-Active'!#REF!</f>
        <v>#REF!</v>
      </c>
      <c r="O740" s="94" t="e">
        <f>'PLM001-Active'!#REF!/100</f>
        <v>#REF!</v>
      </c>
      <c r="P740" s="94" t="e">
        <f t="shared" si="52"/>
        <v>#REF!</v>
      </c>
      <c r="Q740" s="63" t="str">
        <f t="shared" ca="1" si="53"/>
        <v/>
      </c>
      <c r="R740" s="76"/>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row>
    <row r="741" spans="1:74" s="17" customFormat="1" ht="14.25" customHeight="1">
      <c r="A741" s="14">
        <v>124.700000000001</v>
      </c>
      <c r="B741" s="14" t="e">
        <f>'PLM001-Active'!#REF!</f>
        <v>#REF!</v>
      </c>
      <c r="C741" s="14" t="e">
        <f>'PLM001-Active'!#REF!</f>
        <v>#REF!</v>
      </c>
      <c r="D741" s="95" t="e">
        <f>'PLM001-Active'!#REF!</f>
        <v>#REF!</v>
      </c>
      <c r="E741" s="15" t="e">
        <f>IF('PLM001-Active'!#REF!="",'PLM001-Active'!#REF!,LEFT('PLM001-Active'!#REF!,3))</f>
        <v>#REF!</v>
      </c>
      <c r="F741" s="28" t="e">
        <f>DATEVALUE('PLM001-Active'!#REF!)</f>
        <v>#REF!</v>
      </c>
      <c r="G741" s="29" t="e">
        <f>DATEVALUE('PLM001-Active'!#REF!)</f>
        <v>#REF!</v>
      </c>
      <c r="H741" s="16" t="e">
        <f t="shared" si="50"/>
        <v>#REF!</v>
      </c>
      <c r="I741" s="28" t="str">
        <f>IF(ISERROR(DATEVALUE('PLM001-Active'!#REF!)),"",DATEVALUE('PLM001-Active'!#REF!))</f>
        <v/>
      </c>
      <c r="J741" s="29" t="str">
        <f>IF(ISERROR(DATEVALUE('PLM001-Active'!#REF!)),"",DATEVALUE('PLM001-Active'!#REF!))</f>
        <v/>
      </c>
      <c r="K741" s="16" t="str">
        <f t="shared" si="51"/>
        <v/>
      </c>
      <c r="L741" s="49" t="e">
        <f>'PLM001-Active'!#REF!</f>
        <v>#REF!</v>
      </c>
      <c r="M741" s="49" t="e">
        <f>'PLM001-Active'!#REF!</f>
        <v>#REF!</v>
      </c>
      <c r="N741" s="49" t="e">
        <f>'PLM001-Active'!#REF!</f>
        <v>#REF!</v>
      </c>
      <c r="O741" s="94" t="e">
        <f>'PLM001-Active'!#REF!/100</f>
        <v>#REF!</v>
      </c>
      <c r="P741" s="94" t="e">
        <f t="shared" si="52"/>
        <v>#REF!</v>
      </c>
      <c r="Q741" s="63" t="str">
        <f t="shared" ca="1" si="53"/>
        <v/>
      </c>
      <c r="R741" s="76"/>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row>
    <row r="742" spans="1:74" s="17" customFormat="1" ht="14.25" customHeight="1">
      <c r="A742" s="14">
        <v>125.700000000001</v>
      </c>
      <c r="B742" s="14" t="e">
        <f>'PLM001-Active'!#REF!</f>
        <v>#REF!</v>
      </c>
      <c r="C742" s="14" t="e">
        <f>'PLM001-Active'!#REF!</f>
        <v>#REF!</v>
      </c>
      <c r="D742" s="95" t="e">
        <f>'PLM001-Active'!#REF!</f>
        <v>#REF!</v>
      </c>
      <c r="E742" s="15" t="e">
        <f>IF('PLM001-Active'!#REF!="",'PLM001-Active'!#REF!,LEFT('PLM001-Active'!#REF!,3))</f>
        <v>#REF!</v>
      </c>
      <c r="F742" s="28" t="e">
        <f>DATEVALUE('PLM001-Active'!#REF!)</f>
        <v>#REF!</v>
      </c>
      <c r="G742" s="29" t="e">
        <f>DATEVALUE('PLM001-Active'!#REF!)</f>
        <v>#REF!</v>
      </c>
      <c r="H742" s="16" t="e">
        <f t="shared" si="50"/>
        <v>#REF!</v>
      </c>
      <c r="I742" s="28" t="str">
        <f>IF(ISERROR(DATEVALUE('PLM001-Active'!#REF!)),"",DATEVALUE('PLM001-Active'!#REF!))</f>
        <v/>
      </c>
      <c r="J742" s="29" t="str">
        <f>IF(ISERROR(DATEVALUE('PLM001-Active'!#REF!)),"",DATEVALUE('PLM001-Active'!#REF!))</f>
        <v/>
      </c>
      <c r="K742" s="16" t="str">
        <f t="shared" si="51"/>
        <v/>
      </c>
      <c r="L742" s="49" t="e">
        <f>'PLM001-Active'!#REF!</f>
        <v>#REF!</v>
      </c>
      <c r="M742" s="49" t="e">
        <f>'PLM001-Active'!#REF!</f>
        <v>#REF!</v>
      </c>
      <c r="N742" s="49" t="e">
        <f>'PLM001-Active'!#REF!</f>
        <v>#REF!</v>
      </c>
      <c r="O742" s="94" t="e">
        <f>'PLM001-Active'!#REF!/100</f>
        <v>#REF!</v>
      </c>
      <c r="P742" s="94" t="e">
        <f t="shared" si="52"/>
        <v>#REF!</v>
      </c>
      <c r="Q742" s="63" t="str">
        <f t="shared" ca="1" si="53"/>
        <v/>
      </c>
      <c r="R742" s="76"/>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row>
    <row r="743" spans="1:74" s="17" customFormat="1" ht="14.25" customHeight="1">
      <c r="A743" s="14">
        <v>126.700000000001</v>
      </c>
      <c r="B743" s="14" t="e">
        <f>'PLM001-Active'!#REF!</f>
        <v>#REF!</v>
      </c>
      <c r="C743" s="14" t="e">
        <f>'PLM001-Active'!#REF!</f>
        <v>#REF!</v>
      </c>
      <c r="D743" s="95" t="e">
        <f>'PLM001-Active'!#REF!</f>
        <v>#REF!</v>
      </c>
      <c r="E743" s="15" t="e">
        <f>IF('PLM001-Active'!#REF!="",'PLM001-Active'!#REF!,LEFT('PLM001-Active'!#REF!,3))</f>
        <v>#REF!</v>
      </c>
      <c r="F743" s="28" t="e">
        <f>DATEVALUE('PLM001-Active'!#REF!)</f>
        <v>#REF!</v>
      </c>
      <c r="G743" s="29" t="e">
        <f>DATEVALUE('PLM001-Active'!#REF!)</f>
        <v>#REF!</v>
      </c>
      <c r="H743" s="16" t="e">
        <f t="shared" si="50"/>
        <v>#REF!</v>
      </c>
      <c r="I743" s="28" t="str">
        <f>IF(ISERROR(DATEVALUE('PLM001-Active'!#REF!)),"",DATEVALUE('PLM001-Active'!#REF!))</f>
        <v/>
      </c>
      <c r="J743" s="29" t="str">
        <f>IF(ISERROR(DATEVALUE('PLM001-Active'!#REF!)),"",DATEVALUE('PLM001-Active'!#REF!))</f>
        <v/>
      </c>
      <c r="K743" s="16" t="str">
        <f t="shared" si="51"/>
        <v/>
      </c>
      <c r="L743" s="49" t="e">
        <f>'PLM001-Active'!#REF!</f>
        <v>#REF!</v>
      </c>
      <c r="M743" s="49" t="e">
        <f>'PLM001-Active'!#REF!</f>
        <v>#REF!</v>
      </c>
      <c r="N743" s="49" t="e">
        <f>'PLM001-Active'!#REF!</f>
        <v>#REF!</v>
      </c>
      <c r="O743" s="94" t="e">
        <f>'PLM001-Active'!#REF!/100</f>
        <v>#REF!</v>
      </c>
      <c r="P743" s="94" t="e">
        <f t="shared" si="52"/>
        <v>#REF!</v>
      </c>
      <c r="Q743" s="63" t="str">
        <f t="shared" ca="1" si="53"/>
        <v/>
      </c>
      <c r="R743" s="76"/>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row>
    <row r="744" spans="1:74" s="17" customFormat="1" ht="14.25" customHeight="1">
      <c r="A744" s="14">
        <v>127.700000000001</v>
      </c>
      <c r="B744" s="14" t="e">
        <f>'PLM001-Active'!#REF!</f>
        <v>#REF!</v>
      </c>
      <c r="C744" s="14" t="e">
        <f>'PLM001-Active'!#REF!</f>
        <v>#REF!</v>
      </c>
      <c r="D744" s="95" t="e">
        <f>'PLM001-Active'!#REF!</f>
        <v>#REF!</v>
      </c>
      <c r="E744" s="15" t="e">
        <f>IF('PLM001-Active'!#REF!="",'PLM001-Active'!#REF!,LEFT('PLM001-Active'!#REF!,3))</f>
        <v>#REF!</v>
      </c>
      <c r="F744" s="28" t="e">
        <f>DATEVALUE('PLM001-Active'!#REF!)</f>
        <v>#REF!</v>
      </c>
      <c r="G744" s="29" t="e">
        <f>DATEVALUE('PLM001-Active'!#REF!)</f>
        <v>#REF!</v>
      </c>
      <c r="H744" s="16" t="e">
        <f t="shared" si="50"/>
        <v>#REF!</v>
      </c>
      <c r="I744" s="28" t="str">
        <f>IF(ISERROR(DATEVALUE('PLM001-Active'!#REF!)),"",DATEVALUE('PLM001-Active'!#REF!))</f>
        <v/>
      </c>
      <c r="J744" s="29" t="str">
        <f>IF(ISERROR(DATEVALUE('PLM001-Active'!#REF!)),"",DATEVALUE('PLM001-Active'!#REF!))</f>
        <v/>
      </c>
      <c r="K744" s="16" t="str">
        <f t="shared" si="51"/>
        <v/>
      </c>
      <c r="L744" s="49" t="e">
        <f>'PLM001-Active'!#REF!</f>
        <v>#REF!</v>
      </c>
      <c r="M744" s="49" t="e">
        <f>'PLM001-Active'!#REF!</f>
        <v>#REF!</v>
      </c>
      <c r="N744" s="49" t="e">
        <f>'PLM001-Active'!#REF!</f>
        <v>#REF!</v>
      </c>
      <c r="O744" s="94" t="e">
        <f>'PLM001-Active'!#REF!/100</f>
        <v>#REF!</v>
      </c>
      <c r="P744" s="94" t="e">
        <f t="shared" si="52"/>
        <v>#REF!</v>
      </c>
      <c r="Q744" s="63" t="str">
        <f t="shared" ca="1" si="53"/>
        <v/>
      </c>
      <c r="R744" s="76"/>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row>
    <row r="745" spans="1:74" s="17" customFormat="1" ht="14.25" customHeight="1">
      <c r="A745" s="14">
        <v>128.70000000000101</v>
      </c>
      <c r="B745" s="14" t="e">
        <f>'PLM001-Active'!#REF!</f>
        <v>#REF!</v>
      </c>
      <c r="C745" s="14" t="e">
        <f>'PLM001-Active'!#REF!</f>
        <v>#REF!</v>
      </c>
      <c r="D745" s="95" t="e">
        <f>'PLM001-Active'!#REF!</f>
        <v>#REF!</v>
      </c>
      <c r="E745" s="15" t="e">
        <f>IF('PLM001-Active'!#REF!="",'PLM001-Active'!#REF!,LEFT('PLM001-Active'!#REF!,3))</f>
        <v>#REF!</v>
      </c>
      <c r="F745" s="28" t="e">
        <f>DATEVALUE('PLM001-Active'!#REF!)</f>
        <v>#REF!</v>
      </c>
      <c r="G745" s="29" t="e">
        <f>DATEVALUE('PLM001-Active'!#REF!)</f>
        <v>#REF!</v>
      </c>
      <c r="H745" s="16" t="e">
        <f t="shared" si="50"/>
        <v>#REF!</v>
      </c>
      <c r="I745" s="28" t="str">
        <f>IF(ISERROR(DATEVALUE('PLM001-Active'!#REF!)),"",DATEVALUE('PLM001-Active'!#REF!))</f>
        <v/>
      </c>
      <c r="J745" s="29" t="str">
        <f>IF(ISERROR(DATEVALUE('PLM001-Active'!#REF!)),"",DATEVALUE('PLM001-Active'!#REF!))</f>
        <v/>
      </c>
      <c r="K745" s="16" t="str">
        <f t="shared" si="51"/>
        <v/>
      </c>
      <c r="L745" s="49" t="e">
        <f>'PLM001-Active'!#REF!</f>
        <v>#REF!</v>
      </c>
      <c r="M745" s="49" t="e">
        <f>'PLM001-Active'!#REF!</f>
        <v>#REF!</v>
      </c>
      <c r="N745" s="49" t="e">
        <f>'PLM001-Active'!#REF!</f>
        <v>#REF!</v>
      </c>
      <c r="O745" s="94" t="e">
        <f>'PLM001-Active'!#REF!/100</f>
        <v>#REF!</v>
      </c>
      <c r="P745" s="94" t="e">
        <f t="shared" si="52"/>
        <v>#REF!</v>
      </c>
      <c r="Q745" s="63" t="str">
        <f t="shared" ca="1" si="53"/>
        <v/>
      </c>
      <c r="R745" s="76"/>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row>
    <row r="746" spans="1:74" s="17" customFormat="1" ht="14.25" customHeight="1">
      <c r="A746" s="14">
        <v>129.70000000000101</v>
      </c>
      <c r="B746" s="14" t="e">
        <f>'PLM001-Active'!#REF!</f>
        <v>#REF!</v>
      </c>
      <c r="C746" s="14" t="e">
        <f>'PLM001-Active'!#REF!</f>
        <v>#REF!</v>
      </c>
      <c r="D746" s="95" t="e">
        <f>'PLM001-Active'!#REF!</f>
        <v>#REF!</v>
      </c>
      <c r="E746" s="15" t="e">
        <f>IF('PLM001-Active'!#REF!="",'PLM001-Active'!#REF!,LEFT('PLM001-Active'!#REF!,3))</f>
        <v>#REF!</v>
      </c>
      <c r="F746" s="28" t="e">
        <f>DATEVALUE('PLM001-Active'!#REF!)</f>
        <v>#REF!</v>
      </c>
      <c r="G746" s="29" t="e">
        <f>DATEVALUE('PLM001-Active'!#REF!)</f>
        <v>#REF!</v>
      </c>
      <c r="H746" s="16" t="e">
        <f t="shared" si="50"/>
        <v>#REF!</v>
      </c>
      <c r="I746" s="28" t="str">
        <f>IF(ISERROR(DATEVALUE('PLM001-Active'!#REF!)),"",DATEVALUE('PLM001-Active'!#REF!))</f>
        <v/>
      </c>
      <c r="J746" s="29" t="str">
        <f>IF(ISERROR(DATEVALUE('PLM001-Active'!#REF!)),"",DATEVALUE('PLM001-Active'!#REF!))</f>
        <v/>
      </c>
      <c r="K746" s="16" t="str">
        <f t="shared" si="51"/>
        <v/>
      </c>
      <c r="L746" s="49" t="e">
        <f>'PLM001-Active'!#REF!</f>
        <v>#REF!</v>
      </c>
      <c r="M746" s="49" t="e">
        <f>'PLM001-Active'!#REF!</f>
        <v>#REF!</v>
      </c>
      <c r="N746" s="49" t="e">
        <f>'PLM001-Active'!#REF!</f>
        <v>#REF!</v>
      </c>
      <c r="O746" s="94" t="e">
        <f>'PLM001-Active'!#REF!/100</f>
        <v>#REF!</v>
      </c>
      <c r="P746" s="94" t="e">
        <f t="shared" si="52"/>
        <v>#REF!</v>
      </c>
      <c r="Q746" s="63" t="str">
        <f t="shared" ca="1" si="53"/>
        <v/>
      </c>
      <c r="R746" s="76"/>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row>
    <row r="747" spans="1:74" s="17" customFormat="1" ht="14.25" customHeight="1">
      <c r="A747" s="14">
        <v>130.70000000000101</v>
      </c>
      <c r="B747" s="14" t="e">
        <f>'PLM001-Active'!#REF!</f>
        <v>#REF!</v>
      </c>
      <c r="C747" s="14" t="e">
        <f>'PLM001-Active'!#REF!</f>
        <v>#REF!</v>
      </c>
      <c r="D747" s="95" t="e">
        <f>'PLM001-Active'!#REF!</f>
        <v>#REF!</v>
      </c>
      <c r="E747" s="15" t="e">
        <f>IF('PLM001-Active'!#REF!="",'PLM001-Active'!#REF!,LEFT('PLM001-Active'!#REF!,3))</f>
        <v>#REF!</v>
      </c>
      <c r="F747" s="28" t="e">
        <f>DATEVALUE('PLM001-Active'!#REF!)</f>
        <v>#REF!</v>
      </c>
      <c r="G747" s="29" t="e">
        <f>DATEVALUE('PLM001-Active'!#REF!)</f>
        <v>#REF!</v>
      </c>
      <c r="H747" s="16" t="e">
        <f t="shared" si="50"/>
        <v>#REF!</v>
      </c>
      <c r="I747" s="28" t="str">
        <f>IF(ISERROR(DATEVALUE('PLM001-Active'!#REF!)),"",DATEVALUE('PLM001-Active'!#REF!))</f>
        <v/>
      </c>
      <c r="J747" s="29" t="str">
        <f>IF(ISERROR(DATEVALUE('PLM001-Active'!#REF!)),"",DATEVALUE('PLM001-Active'!#REF!))</f>
        <v/>
      </c>
      <c r="K747" s="16" t="str">
        <f t="shared" si="51"/>
        <v/>
      </c>
      <c r="L747" s="49" t="e">
        <f>'PLM001-Active'!#REF!</f>
        <v>#REF!</v>
      </c>
      <c r="M747" s="49" t="e">
        <f>'PLM001-Active'!#REF!</f>
        <v>#REF!</v>
      </c>
      <c r="N747" s="49" t="e">
        <f>'PLM001-Active'!#REF!</f>
        <v>#REF!</v>
      </c>
      <c r="O747" s="94" t="e">
        <f>'PLM001-Active'!#REF!/100</f>
        <v>#REF!</v>
      </c>
      <c r="P747" s="94" t="e">
        <f t="shared" si="52"/>
        <v>#REF!</v>
      </c>
      <c r="Q747" s="63" t="str">
        <f t="shared" ca="1" si="53"/>
        <v/>
      </c>
      <c r="R747" s="76"/>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row>
    <row r="748" spans="1:74" s="17" customFormat="1" ht="14.25" customHeight="1">
      <c r="A748" s="14">
        <v>131.70000000000101</v>
      </c>
      <c r="B748" s="14" t="e">
        <f>'PLM001-Active'!#REF!</f>
        <v>#REF!</v>
      </c>
      <c r="C748" s="14" t="e">
        <f>'PLM001-Active'!#REF!</f>
        <v>#REF!</v>
      </c>
      <c r="D748" s="95" t="e">
        <f>'PLM001-Active'!#REF!</f>
        <v>#REF!</v>
      </c>
      <c r="E748" s="15" t="e">
        <f>IF('PLM001-Active'!#REF!="",'PLM001-Active'!#REF!,LEFT('PLM001-Active'!#REF!,3))</f>
        <v>#REF!</v>
      </c>
      <c r="F748" s="28" t="e">
        <f>DATEVALUE('PLM001-Active'!#REF!)</f>
        <v>#REF!</v>
      </c>
      <c r="G748" s="29" t="e">
        <f>DATEVALUE('PLM001-Active'!#REF!)</f>
        <v>#REF!</v>
      </c>
      <c r="H748" s="16" t="e">
        <f t="shared" si="50"/>
        <v>#REF!</v>
      </c>
      <c r="I748" s="28" t="str">
        <f>IF(ISERROR(DATEVALUE('PLM001-Active'!#REF!)),"",DATEVALUE('PLM001-Active'!#REF!))</f>
        <v/>
      </c>
      <c r="J748" s="29" t="str">
        <f>IF(ISERROR(DATEVALUE('PLM001-Active'!#REF!)),"",DATEVALUE('PLM001-Active'!#REF!))</f>
        <v/>
      </c>
      <c r="K748" s="16" t="str">
        <f t="shared" si="51"/>
        <v/>
      </c>
      <c r="L748" s="49" t="e">
        <f>'PLM001-Active'!#REF!</f>
        <v>#REF!</v>
      </c>
      <c r="M748" s="49" t="e">
        <f>'PLM001-Active'!#REF!</f>
        <v>#REF!</v>
      </c>
      <c r="N748" s="49" t="e">
        <f>'PLM001-Active'!#REF!</f>
        <v>#REF!</v>
      </c>
      <c r="O748" s="94" t="e">
        <f>'PLM001-Active'!#REF!/100</f>
        <v>#REF!</v>
      </c>
      <c r="P748" s="94" t="e">
        <f t="shared" si="52"/>
        <v>#REF!</v>
      </c>
      <c r="Q748" s="63" t="str">
        <f t="shared" ca="1" si="53"/>
        <v/>
      </c>
      <c r="R748" s="76"/>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row>
    <row r="749" spans="1:74" s="17" customFormat="1" ht="14.25" customHeight="1">
      <c r="A749" s="14">
        <v>132.70000000000101</v>
      </c>
      <c r="B749" s="14" t="e">
        <f>'PLM001-Active'!#REF!</f>
        <v>#REF!</v>
      </c>
      <c r="C749" s="14" t="e">
        <f>'PLM001-Active'!#REF!</f>
        <v>#REF!</v>
      </c>
      <c r="D749" s="95" t="e">
        <f>'PLM001-Active'!#REF!</f>
        <v>#REF!</v>
      </c>
      <c r="E749" s="15" t="e">
        <f>IF('PLM001-Active'!#REF!="",'PLM001-Active'!#REF!,LEFT('PLM001-Active'!#REF!,3))</f>
        <v>#REF!</v>
      </c>
      <c r="F749" s="28" t="e">
        <f>DATEVALUE('PLM001-Active'!#REF!)</f>
        <v>#REF!</v>
      </c>
      <c r="G749" s="29" t="e">
        <f>DATEVALUE('PLM001-Active'!#REF!)</f>
        <v>#REF!</v>
      </c>
      <c r="H749" s="16" t="e">
        <f t="shared" si="50"/>
        <v>#REF!</v>
      </c>
      <c r="I749" s="28" t="str">
        <f>IF(ISERROR(DATEVALUE('PLM001-Active'!#REF!)),"",DATEVALUE('PLM001-Active'!#REF!))</f>
        <v/>
      </c>
      <c r="J749" s="29" t="str">
        <f>IF(ISERROR(DATEVALUE('PLM001-Active'!#REF!)),"",DATEVALUE('PLM001-Active'!#REF!))</f>
        <v/>
      </c>
      <c r="K749" s="16" t="str">
        <f t="shared" si="51"/>
        <v/>
      </c>
      <c r="L749" s="49" t="e">
        <f>'PLM001-Active'!#REF!</f>
        <v>#REF!</v>
      </c>
      <c r="M749" s="49" t="e">
        <f>'PLM001-Active'!#REF!</f>
        <v>#REF!</v>
      </c>
      <c r="N749" s="49" t="e">
        <f>'PLM001-Active'!#REF!</f>
        <v>#REF!</v>
      </c>
      <c r="O749" s="94" t="e">
        <f>'PLM001-Active'!#REF!/100</f>
        <v>#REF!</v>
      </c>
      <c r="P749" s="94" t="e">
        <f t="shared" si="52"/>
        <v>#REF!</v>
      </c>
      <c r="Q749" s="63" t="str">
        <f t="shared" ca="1" si="53"/>
        <v/>
      </c>
      <c r="R749" s="76"/>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row>
    <row r="750" spans="1:74" s="17" customFormat="1" ht="14.25" customHeight="1">
      <c r="A750" s="14">
        <v>133.70000000000101</v>
      </c>
      <c r="B750" s="14" t="e">
        <f>'PLM001-Active'!#REF!</f>
        <v>#REF!</v>
      </c>
      <c r="C750" s="14" t="e">
        <f>'PLM001-Active'!#REF!</f>
        <v>#REF!</v>
      </c>
      <c r="D750" s="95" t="e">
        <f>'PLM001-Active'!#REF!</f>
        <v>#REF!</v>
      </c>
      <c r="E750" s="15" t="e">
        <f>IF('PLM001-Active'!#REF!="",'PLM001-Active'!#REF!,LEFT('PLM001-Active'!#REF!,3))</f>
        <v>#REF!</v>
      </c>
      <c r="F750" s="28" t="e">
        <f>DATEVALUE('PLM001-Active'!#REF!)</f>
        <v>#REF!</v>
      </c>
      <c r="G750" s="29" t="e">
        <f>DATEVALUE('PLM001-Active'!#REF!)</f>
        <v>#REF!</v>
      </c>
      <c r="H750" s="16" t="e">
        <f t="shared" ref="H750:H813" si="54">IF(OR(G750=0,F750=0)," - ",NETWORKDAYS(F750,G750))</f>
        <v>#REF!</v>
      </c>
      <c r="I750" s="28" t="str">
        <f>IF(ISERROR(DATEVALUE('PLM001-Active'!#REF!)),"",DATEVALUE('PLM001-Active'!#REF!))</f>
        <v/>
      </c>
      <c r="J750" s="29" t="str">
        <f>IF(ISERROR(DATEVALUE('PLM001-Active'!#REF!)),"",DATEVALUE('PLM001-Active'!#REF!))</f>
        <v/>
      </c>
      <c r="K750" s="16" t="str">
        <f t="shared" ref="K750:K813" si="55">IF(ISERROR(IF(OR(J750=0,I750=0)," - ",NETWORKDAYS(I750,J750))),"",IF(OR(J750=0,I750=0)," - ",NETWORKDAYS(I750,J750)))</f>
        <v/>
      </c>
      <c r="L750" s="49" t="e">
        <f>'PLM001-Active'!#REF!</f>
        <v>#REF!</v>
      </c>
      <c r="M750" s="49" t="e">
        <f>'PLM001-Active'!#REF!</f>
        <v>#REF!</v>
      </c>
      <c r="N750" s="49" t="e">
        <f>'PLM001-Active'!#REF!</f>
        <v>#REF!</v>
      </c>
      <c r="O750" s="94" t="e">
        <f>'PLM001-Active'!#REF!/100</f>
        <v>#REF!</v>
      </c>
      <c r="P750" s="94" t="e">
        <f t="shared" ref="P750:P813" si="56">IF(OR(AND(O750&gt;0%,I750=""),AND(O750=0%,I750&lt;&gt;""),AND(O750=0%,I750="",M750&lt;&gt;0)),"操作異常","")</f>
        <v>#REF!</v>
      </c>
      <c r="Q750" s="63" t="str">
        <f t="shared" ref="Q750:Q813" ca="1" si="57">IFERROR(IF(I750="","任務異常 "&amp;DATEDIF(F750,TODAY(),"d")&amp;" 天",IF(AND(TODAY()&gt;G750,O750&lt;&gt;100%),"任務異常 "&amp;DATEDIF(G750,TODAY(),"d")&amp;" 天","")),"")</f>
        <v/>
      </c>
      <c r="R750" s="76"/>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row>
    <row r="751" spans="1:74" s="17" customFormat="1" ht="14.25" customHeight="1">
      <c r="A751" s="14">
        <v>134.70000000000101</v>
      </c>
      <c r="B751" s="14" t="e">
        <f>'PLM001-Active'!#REF!</f>
        <v>#REF!</v>
      </c>
      <c r="C751" s="14" t="e">
        <f>'PLM001-Active'!#REF!</f>
        <v>#REF!</v>
      </c>
      <c r="D751" s="95" t="e">
        <f>'PLM001-Active'!#REF!</f>
        <v>#REF!</v>
      </c>
      <c r="E751" s="15" t="e">
        <f>IF('PLM001-Active'!#REF!="",'PLM001-Active'!#REF!,LEFT('PLM001-Active'!#REF!,3))</f>
        <v>#REF!</v>
      </c>
      <c r="F751" s="28" t="e">
        <f>DATEVALUE('PLM001-Active'!#REF!)</f>
        <v>#REF!</v>
      </c>
      <c r="G751" s="29" t="e">
        <f>DATEVALUE('PLM001-Active'!#REF!)</f>
        <v>#REF!</v>
      </c>
      <c r="H751" s="16" t="e">
        <f t="shared" si="54"/>
        <v>#REF!</v>
      </c>
      <c r="I751" s="28" t="str">
        <f>IF(ISERROR(DATEVALUE('PLM001-Active'!#REF!)),"",DATEVALUE('PLM001-Active'!#REF!))</f>
        <v/>
      </c>
      <c r="J751" s="29" t="str">
        <f>IF(ISERROR(DATEVALUE('PLM001-Active'!#REF!)),"",DATEVALUE('PLM001-Active'!#REF!))</f>
        <v/>
      </c>
      <c r="K751" s="16" t="str">
        <f t="shared" si="55"/>
        <v/>
      </c>
      <c r="L751" s="49" t="e">
        <f>'PLM001-Active'!#REF!</f>
        <v>#REF!</v>
      </c>
      <c r="M751" s="49" t="e">
        <f>'PLM001-Active'!#REF!</f>
        <v>#REF!</v>
      </c>
      <c r="N751" s="49" t="e">
        <f>'PLM001-Active'!#REF!</f>
        <v>#REF!</v>
      </c>
      <c r="O751" s="94" t="e">
        <f>'PLM001-Active'!#REF!/100</f>
        <v>#REF!</v>
      </c>
      <c r="P751" s="94" t="e">
        <f t="shared" si="56"/>
        <v>#REF!</v>
      </c>
      <c r="Q751" s="63" t="str">
        <f t="shared" ca="1" si="57"/>
        <v/>
      </c>
      <c r="R751" s="76"/>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row>
    <row r="752" spans="1:74" s="17" customFormat="1" ht="14.25" customHeight="1">
      <c r="A752" s="14">
        <v>135.70000000000101</v>
      </c>
      <c r="B752" s="14" t="e">
        <f>'PLM001-Active'!#REF!</f>
        <v>#REF!</v>
      </c>
      <c r="C752" s="14" t="e">
        <f>'PLM001-Active'!#REF!</f>
        <v>#REF!</v>
      </c>
      <c r="D752" s="95" t="e">
        <f>'PLM001-Active'!#REF!</f>
        <v>#REF!</v>
      </c>
      <c r="E752" s="15" t="e">
        <f>IF('PLM001-Active'!#REF!="",'PLM001-Active'!#REF!,LEFT('PLM001-Active'!#REF!,3))</f>
        <v>#REF!</v>
      </c>
      <c r="F752" s="28" t="e">
        <f>DATEVALUE('PLM001-Active'!#REF!)</f>
        <v>#REF!</v>
      </c>
      <c r="G752" s="29" t="e">
        <f>DATEVALUE('PLM001-Active'!#REF!)</f>
        <v>#REF!</v>
      </c>
      <c r="H752" s="16" t="e">
        <f t="shared" si="54"/>
        <v>#REF!</v>
      </c>
      <c r="I752" s="28" t="str">
        <f>IF(ISERROR(DATEVALUE('PLM001-Active'!#REF!)),"",DATEVALUE('PLM001-Active'!#REF!))</f>
        <v/>
      </c>
      <c r="J752" s="29" t="str">
        <f>IF(ISERROR(DATEVALUE('PLM001-Active'!#REF!)),"",DATEVALUE('PLM001-Active'!#REF!))</f>
        <v/>
      </c>
      <c r="K752" s="16" t="str">
        <f t="shared" si="55"/>
        <v/>
      </c>
      <c r="L752" s="49" t="e">
        <f>'PLM001-Active'!#REF!</f>
        <v>#REF!</v>
      </c>
      <c r="M752" s="49" t="e">
        <f>'PLM001-Active'!#REF!</f>
        <v>#REF!</v>
      </c>
      <c r="N752" s="49" t="e">
        <f>'PLM001-Active'!#REF!</f>
        <v>#REF!</v>
      </c>
      <c r="O752" s="94" t="e">
        <f>'PLM001-Active'!#REF!/100</f>
        <v>#REF!</v>
      </c>
      <c r="P752" s="94" t="e">
        <f t="shared" si="56"/>
        <v>#REF!</v>
      </c>
      <c r="Q752" s="63" t="str">
        <f t="shared" ca="1" si="57"/>
        <v/>
      </c>
      <c r="R752" s="76"/>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row>
    <row r="753" spans="1:74" s="17" customFormat="1" ht="14.25" customHeight="1">
      <c r="A753" s="14">
        <v>136.70000000000101</v>
      </c>
      <c r="B753" s="14" t="e">
        <f>'PLM001-Active'!#REF!</f>
        <v>#REF!</v>
      </c>
      <c r="C753" s="14" t="e">
        <f>'PLM001-Active'!#REF!</f>
        <v>#REF!</v>
      </c>
      <c r="D753" s="95" t="e">
        <f>'PLM001-Active'!#REF!</f>
        <v>#REF!</v>
      </c>
      <c r="E753" s="15" t="e">
        <f>IF('PLM001-Active'!#REF!="",'PLM001-Active'!#REF!,LEFT('PLM001-Active'!#REF!,3))</f>
        <v>#REF!</v>
      </c>
      <c r="F753" s="28" t="e">
        <f>DATEVALUE('PLM001-Active'!#REF!)</f>
        <v>#REF!</v>
      </c>
      <c r="G753" s="29" t="e">
        <f>DATEVALUE('PLM001-Active'!#REF!)</f>
        <v>#REF!</v>
      </c>
      <c r="H753" s="16" t="e">
        <f t="shared" si="54"/>
        <v>#REF!</v>
      </c>
      <c r="I753" s="28" t="str">
        <f>IF(ISERROR(DATEVALUE('PLM001-Active'!#REF!)),"",DATEVALUE('PLM001-Active'!#REF!))</f>
        <v/>
      </c>
      <c r="J753" s="29" t="str">
        <f>IF(ISERROR(DATEVALUE('PLM001-Active'!#REF!)),"",DATEVALUE('PLM001-Active'!#REF!))</f>
        <v/>
      </c>
      <c r="K753" s="16" t="str">
        <f t="shared" si="55"/>
        <v/>
      </c>
      <c r="L753" s="49" t="e">
        <f>'PLM001-Active'!#REF!</f>
        <v>#REF!</v>
      </c>
      <c r="M753" s="49" t="e">
        <f>'PLM001-Active'!#REF!</f>
        <v>#REF!</v>
      </c>
      <c r="N753" s="49" t="e">
        <f>'PLM001-Active'!#REF!</f>
        <v>#REF!</v>
      </c>
      <c r="O753" s="94" t="e">
        <f>'PLM001-Active'!#REF!/100</f>
        <v>#REF!</v>
      </c>
      <c r="P753" s="94" t="e">
        <f t="shared" si="56"/>
        <v>#REF!</v>
      </c>
      <c r="Q753" s="63" t="str">
        <f t="shared" ca="1" si="57"/>
        <v/>
      </c>
      <c r="R753" s="76"/>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row>
    <row r="754" spans="1:74" s="17" customFormat="1" ht="14.25" customHeight="1">
      <c r="A754" s="14">
        <v>137.70000000000101</v>
      </c>
      <c r="B754" s="14" t="e">
        <f>'PLM001-Active'!#REF!</f>
        <v>#REF!</v>
      </c>
      <c r="C754" s="14" t="e">
        <f>'PLM001-Active'!#REF!</f>
        <v>#REF!</v>
      </c>
      <c r="D754" s="95" t="e">
        <f>'PLM001-Active'!#REF!</f>
        <v>#REF!</v>
      </c>
      <c r="E754" s="15" t="e">
        <f>IF('PLM001-Active'!#REF!="",'PLM001-Active'!#REF!,LEFT('PLM001-Active'!#REF!,3))</f>
        <v>#REF!</v>
      </c>
      <c r="F754" s="28" t="e">
        <f>DATEVALUE('PLM001-Active'!#REF!)</f>
        <v>#REF!</v>
      </c>
      <c r="G754" s="29" t="e">
        <f>DATEVALUE('PLM001-Active'!#REF!)</f>
        <v>#REF!</v>
      </c>
      <c r="H754" s="16" t="e">
        <f t="shared" si="54"/>
        <v>#REF!</v>
      </c>
      <c r="I754" s="28" t="str">
        <f>IF(ISERROR(DATEVALUE('PLM001-Active'!#REF!)),"",DATEVALUE('PLM001-Active'!#REF!))</f>
        <v/>
      </c>
      <c r="J754" s="29" t="str">
        <f>IF(ISERROR(DATEVALUE('PLM001-Active'!#REF!)),"",DATEVALUE('PLM001-Active'!#REF!))</f>
        <v/>
      </c>
      <c r="K754" s="16" t="str">
        <f t="shared" si="55"/>
        <v/>
      </c>
      <c r="L754" s="49" t="e">
        <f>'PLM001-Active'!#REF!</f>
        <v>#REF!</v>
      </c>
      <c r="M754" s="49" t="e">
        <f>'PLM001-Active'!#REF!</f>
        <v>#REF!</v>
      </c>
      <c r="N754" s="49" t="e">
        <f>'PLM001-Active'!#REF!</f>
        <v>#REF!</v>
      </c>
      <c r="O754" s="94" t="e">
        <f>'PLM001-Active'!#REF!/100</f>
        <v>#REF!</v>
      </c>
      <c r="P754" s="94" t="e">
        <f t="shared" si="56"/>
        <v>#REF!</v>
      </c>
      <c r="Q754" s="63" t="str">
        <f t="shared" ca="1" si="57"/>
        <v/>
      </c>
      <c r="R754" s="76"/>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row>
    <row r="755" spans="1:74" s="17" customFormat="1" ht="14.25" customHeight="1">
      <c r="A755" s="14">
        <v>138.70000000000101</v>
      </c>
      <c r="B755" s="14" t="e">
        <f>'PLM001-Active'!#REF!</f>
        <v>#REF!</v>
      </c>
      <c r="C755" s="14" t="e">
        <f>'PLM001-Active'!#REF!</f>
        <v>#REF!</v>
      </c>
      <c r="D755" s="95" t="e">
        <f>'PLM001-Active'!#REF!</f>
        <v>#REF!</v>
      </c>
      <c r="E755" s="15" t="e">
        <f>IF('PLM001-Active'!#REF!="",'PLM001-Active'!#REF!,LEFT('PLM001-Active'!#REF!,3))</f>
        <v>#REF!</v>
      </c>
      <c r="F755" s="28" t="e">
        <f>DATEVALUE('PLM001-Active'!#REF!)</f>
        <v>#REF!</v>
      </c>
      <c r="G755" s="29" t="e">
        <f>DATEVALUE('PLM001-Active'!#REF!)</f>
        <v>#REF!</v>
      </c>
      <c r="H755" s="16" t="e">
        <f t="shared" si="54"/>
        <v>#REF!</v>
      </c>
      <c r="I755" s="28" t="str">
        <f>IF(ISERROR(DATEVALUE('PLM001-Active'!#REF!)),"",DATEVALUE('PLM001-Active'!#REF!))</f>
        <v/>
      </c>
      <c r="J755" s="29" t="str">
        <f>IF(ISERROR(DATEVALUE('PLM001-Active'!#REF!)),"",DATEVALUE('PLM001-Active'!#REF!))</f>
        <v/>
      </c>
      <c r="K755" s="16" t="str">
        <f t="shared" si="55"/>
        <v/>
      </c>
      <c r="L755" s="49" t="e">
        <f>'PLM001-Active'!#REF!</f>
        <v>#REF!</v>
      </c>
      <c r="M755" s="49" t="e">
        <f>'PLM001-Active'!#REF!</f>
        <v>#REF!</v>
      </c>
      <c r="N755" s="49" t="e">
        <f>'PLM001-Active'!#REF!</f>
        <v>#REF!</v>
      </c>
      <c r="O755" s="94" t="e">
        <f>'PLM001-Active'!#REF!/100</f>
        <v>#REF!</v>
      </c>
      <c r="P755" s="94" t="e">
        <f t="shared" si="56"/>
        <v>#REF!</v>
      </c>
      <c r="Q755" s="63" t="str">
        <f t="shared" ca="1" si="57"/>
        <v/>
      </c>
      <c r="R755" s="76"/>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row>
    <row r="756" spans="1:74" s="17" customFormat="1" ht="14.25" customHeight="1">
      <c r="A756" s="14">
        <v>139.70000000000101</v>
      </c>
      <c r="B756" s="14" t="e">
        <f>'PLM001-Active'!#REF!</f>
        <v>#REF!</v>
      </c>
      <c r="C756" s="14" t="e">
        <f>'PLM001-Active'!#REF!</f>
        <v>#REF!</v>
      </c>
      <c r="D756" s="95" t="e">
        <f>'PLM001-Active'!#REF!</f>
        <v>#REF!</v>
      </c>
      <c r="E756" s="15" t="e">
        <f>IF('PLM001-Active'!#REF!="",'PLM001-Active'!#REF!,LEFT('PLM001-Active'!#REF!,3))</f>
        <v>#REF!</v>
      </c>
      <c r="F756" s="28" t="e">
        <f>DATEVALUE('PLM001-Active'!#REF!)</f>
        <v>#REF!</v>
      </c>
      <c r="G756" s="29" t="e">
        <f>DATEVALUE('PLM001-Active'!#REF!)</f>
        <v>#REF!</v>
      </c>
      <c r="H756" s="16" t="e">
        <f t="shared" si="54"/>
        <v>#REF!</v>
      </c>
      <c r="I756" s="28" t="str">
        <f>IF(ISERROR(DATEVALUE('PLM001-Active'!#REF!)),"",DATEVALUE('PLM001-Active'!#REF!))</f>
        <v/>
      </c>
      <c r="J756" s="29" t="str">
        <f>IF(ISERROR(DATEVALUE('PLM001-Active'!#REF!)),"",DATEVALUE('PLM001-Active'!#REF!))</f>
        <v/>
      </c>
      <c r="K756" s="16" t="str">
        <f t="shared" si="55"/>
        <v/>
      </c>
      <c r="L756" s="49" t="e">
        <f>'PLM001-Active'!#REF!</f>
        <v>#REF!</v>
      </c>
      <c r="M756" s="49" t="e">
        <f>'PLM001-Active'!#REF!</f>
        <v>#REF!</v>
      </c>
      <c r="N756" s="49" t="e">
        <f>'PLM001-Active'!#REF!</f>
        <v>#REF!</v>
      </c>
      <c r="O756" s="94" t="e">
        <f>'PLM001-Active'!#REF!/100</f>
        <v>#REF!</v>
      </c>
      <c r="P756" s="94" t="e">
        <f t="shared" si="56"/>
        <v>#REF!</v>
      </c>
      <c r="Q756" s="63" t="str">
        <f t="shared" ca="1" si="57"/>
        <v/>
      </c>
      <c r="R756" s="76"/>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row>
    <row r="757" spans="1:74" s="17" customFormat="1" ht="14.25" customHeight="1">
      <c r="A757" s="14">
        <v>140.70000000000101</v>
      </c>
      <c r="B757" s="14" t="e">
        <f>'PLM001-Active'!#REF!</f>
        <v>#REF!</v>
      </c>
      <c r="C757" s="14" t="e">
        <f>'PLM001-Active'!#REF!</f>
        <v>#REF!</v>
      </c>
      <c r="D757" s="95" t="e">
        <f>'PLM001-Active'!#REF!</f>
        <v>#REF!</v>
      </c>
      <c r="E757" s="15" t="e">
        <f>IF('PLM001-Active'!#REF!="",'PLM001-Active'!#REF!,LEFT('PLM001-Active'!#REF!,3))</f>
        <v>#REF!</v>
      </c>
      <c r="F757" s="28" t="e">
        <f>DATEVALUE('PLM001-Active'!#REF!)</f>
        <v>#REF!</v>
      </c>
      <c r="G757" s="29" t="e">
        <f>DATEVALUE('PLM001-Active'!#REF!)</f>
        <v>#REF!</v>
      </c>
      <c r="H757" s="16" t="e">
        <f t="shared" si="54"/>
        <v>#REF!</v>
      </c>
      <c r="I757" s="28" t="str">
        <f>IF(ISERROR(DATEVALUE('PLM001-Active'!#REF!)),"",DATEVALUE('PLM001-Active'!#REF!))</f>
        <v/>
      </c>
      <c r="J757" s="29" t="str">
        <f>IF(ISERROR(DATEVALUE('PLM001-Active'!#REF!)),"",DATEVALUE('PLM001-Active'!#REF!))</f>
        <v/>
      </c>
      <c r="K757" s="16" t="str">
        <f t="shared" si="55"/>
        <v/>
      </c>
      <c r="L757" s="49" t="e">
        <f>'PLM001-Active'!#REF!</f>
        <v>#REF!</v>
      </c>
      <c r="M757" s="49" t="e">
        <f>'PLM001-Active'!#REF!</f>
        <v>#REF!</v>
      </c>
      <c r="N757" s="49" t="e">
        <f>'PLM001-Active'!#REF!</f>
        <v>#REF!</v>
      </c>
      <c r="O757" s="94" t="e">
        <f>'PLM001-Active'!#REF!/100</f>
        <v>#REF!</v>
      </c>
      <c r="P757" s="94" t="e">
        <f t="shared" si="56"/>
        <v>#REF!</v>
      </c>
      <c r="Q757" s="63" t="str">
        <f t="shared" ca="1" si="57"/>
        <v/>
      </c>
      <c r="R757" s="76"/>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row>
    <row r="758" spans="1:74" s="17" customFormat="1" ht="14.25" customHeight="1">
      <c r="A758" s="14">
        <v>141.70000000000101</v>
      </c>
      <c r="B758" s="14" t="e">
        <f>'PLM001-Active'!#REF!</f>
        <v>#REF!</v>
      </c>
      <c r="C758" s="14" t="e">
        <f>'PLM001-Active'!#REF!</f>
        <v>#REF!</v>
      </c>
      <c r="D758" s="95" t="e">
        <f>'PLM001-Active'!#REF!</f>
        <v>#REF!</v>
      </c>
      <c r="E758" s="15" t="e">
        <f>IF('PLM001-Active'!#REF!="",'PLM001-Active'!#REF!,LEFT('PLM001-Active'!#REF!,3))</f>
        <v>#REF!</v>
      </c>
      <c r="F758" s="28" t="e">
        <f>DATEVALUE('PLM001-Active'!#REF!)</f>
        <v>#REF!</v>
      </c>
      <c r="G758" s="29" t="e">
        <f>DATEVALUE('PLM001-Active'!#REF!)</f>
        <v>#REF!</v>
      </c>
      <c r="H758" s="16" t="e">
        <f t="shared" si="54"/>
        <v>#REF!</v>
      </c>
      <c r="I758" s="28" t="str">
        <f>IF(ISERROR(DATEVALUE('PLM001-Active'!#REF!)),"",DATEVALUE('PLM001-Active'!#REF!))</f>
        <v/>
      </c>
      <c r="J758" s="29" t="str">
        <f>IF(ISERROR(DATEVALUE('PLM001-Active'!#REF!)),"",DATEVALUE('PLM001-Active'!#REF!))</f>
        <v/>
      </c>
      <c r="K758" s="16" t="str">
        <f t="shared" si="55"/>
        <v/>
      </c>
      <c r="L758" s="49" t="e">
        <f>'PLM001-Active'!#REF!</f>
        <v>#REF!</v>
      </c>
      <c r="M758" s="49" t="e">
        <f>'PLM001-Active'!#REF!</f>
        <v>#REF!</v>
      </c>
      <c r="N758" s="49" t="e">
        <f>'PLM001-Active'!#REF!</f>
        <v>#REF!</v>
      </c>
      <c r="O758" s="94" t="e">
        <f>'PLM001-Active'!#REF!/100</f>
        <v>#REF!</v>
      </c>
      <c r="P758" s="94" t="e">
        <f t="shared" si="56"/>
        <v>#REF!</v>
      </c>
      <c r="Q758" s="63" t="str">
        <f t="shared" ca="1" si="57"/>
        <v/>
      </c>
      <c r="R758" s="76"/>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row>
    <row r="759" spans="1:74" s="17" customFormat="1" ht="14.25" customHeight="1">
      <c r="A759" s="14">
        <v>142.70000000000101</v>
      </c>
      <c r="B759" s="14" t="e">
        <f>'PLM001-Active'!#REF!</f>
        <v>#REF!</v>
      </c>
      <c r="C759" s="14" t="e">
        <f>'PLM001-Active'!#REF!</f>
        <v>#REF!</v>
      </c>
      <c r="D759" s="95" t="e">
        <f>'PLM001-Active'!#REF!</f>
        <v>#REF!</v>
      </c>
      <c r="E759" s="15" t="e">
        <f>IF('PLM001-Active'!#REF!="",'PLM001-Active'!#REF!,LEFT('PLM001-Active'!#REF!,3))</f>
        <v>#REF!</v>
      </c>
      <c r="F759" s="28" t="e">
        <f>DATEVALUE('PLM001-Active'!#REF!)</f>
        <v>#REF!</v>
      </c>
      <c r="G759" s="29" t="e">
        <f>DATEVALUE('PLM001-Active'!#REF!)</f>
        <v>#REF!</v>
      </c>
      <c r="H759" s="16" t="e">
        <f t="shared" si="54"/>
        <v>#REF!</v>
      </c>
      <c r="I759" s="28" t="str">
        <f>IF(ISERROR(DATEVALUE('PLM001-Active'!#REF!)),"",DATEVALUE('PLM001-Active'!#REF!))</f>
        <v/>
      </c>
      <c r="J759" s="29" t="str">
        <f>IF(ISERROR(DATEVALUE('PLM001-Active'!#REF!)),"",DATEVALUE('PLM001-Active'!#REF!))</f>
        <v/>
      </c>
      <c r="K759" s="16" t="str">
        <f t="shared" si="55"/>
        <v/>
      </c>
      <c r="L759" s="49" t="e">
        <f>'PLM001-Active'!#REF!</f>
        <v>#REF!</v>
      </c>
      <c r="M759" s="49" t="e">
        <f>'PLM001-Active'!#REF!</f>
        <v>#REF!</v>
      </c>
      <c r="N759" s="49" t="e">
        <f>'PLM001-Active'!#REF!</f>
        <v>#REF!</v>
      </c>
      <c r="O759" s="94" t="e">
        <f>'PLM001-Active'!#REF!/100</f>
        <v>#REF!</v>
      </c>
      <c r="P759" s="94" t="e">
        <f t="shared" si="56"/>
        <v>#REF!</v>
      </c>
      <c r="Q759" s="63" t="str">
        <f t="shared" ca="1" si="57"/>
        <v/>
      </c>
      <c r="R759" s="76"/>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row>
    <row r="760" spans="1:74" s="17" customFormat="1" ht="14.25" customHeight="1">
      <c r="A760" s="14">
        <v>143.70000000000101</v>
      </c>
      <c r="B760" s="14" t="e">
        <f>'PLM001-Active'!#REF!</f>
        <v>#REF!</v>
      </c>
      <c r="C760" s="14" t="e">
        <f>'PLM001-Active'!#REF!</f>
        <v>#REF!</v>
      </c>
      <c r="D760" s="95" t="e">
        <f>'PLM001-Active'!#REF!</f>
        <v>#REF!</v>
      </c>
      <c r="E760" s="15" t="e">
        <f>IF('PLM001-Active'!#REF!="",'PLM001-Active'!#REF!,LEFT('PLM001-Active'!#REF!,3))</f>
        <v>#REF!</v>
      </c>
      <c r="F760" s="28" t="e">
        <f>DATEVALUE('PLM001-Active'!#REF!)</f>
        <v>#REF!</v>
      </c>
      <c r="G760" s="29" t="e">
        <f>DATEVALUE('PLM001-Active'!#REF!)</f>
        <v>#REF!</v>
      </c>
      <c r="H760" s="16" t="e">
        <f t="shared" si="54"/>
        <v>#REF!</v>
      </c>
      <c r="I760" s="28" t="str">
        <f>IF(ISERROR(DATEVALUE('PLM001-Active'!#REF!)),"",DATEVALUE('PLM001-Active'!#REF!))</f>
        <v/>
      </c>
      <c r="J760" s="29" t="str">
        <f>IF(ISERROR(DATEVALUE('PLM001-Active'!#REF!)),"",DATEVALUE('PLM001-Active'!#REF!))</f>
        <v/>
      </c>
      <c r="K760" s="16" t="str">
        <f t="shared" si="55"/>
        <v/>
      </c>
      <c r="L760" s="49" t="e">
        <f>'PLM001-Active'!#REF!</f>
        <v>#REF!</v>
      </c>
      <c r="M760" s="49" t="e">
        <f>'PLM001-Active'!#REF!</f>
        <v>#REF!</v>
      </c>
      <c r="N760" s="49" t="e">
        <f>'PLM001-Active'!#REF!</f>
        <v>#REF!</v>
      </c>
      <c r="O760" s="94" t="e">
        <f>'PLM001-Active'!#REF!/100</f>
        <v>#REF!</v>
      </c>
      <c r="P760" s="94" t="e">
        <f t="shared" si="56"/>
        <v>#REF!</v>
      </c>
      <c r="Q760" s="63" t="str">
        <f t="shared" ca="1" si="57"/>
        <v/>
      </c>
      <c r="R760" s="76"/>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row>
    <row r="761" spans="1:74" s="17" customFormat="1">
      <c r="A761" s="14">
        <v>144.70000000000101</v>
      </c>
      <c r="B761" s="14" t="e">
        <f>'PLM001-Active'!#REF!</f>
        <v>#REF!</v>
      </c>
      <c r="C761" s="14" t="e">
        <f>'PLM001-Active'!#REF!</f>
        <v>#REF!</v>
      </c>
      <c r="D761" s="95" t="e">
        <f>'PLM001-Active'!#REF!</f>
        <v>#REF!</v>
      </c>
      <c r="E761" s="15" t="e">
        <f>IF('PLM001-Active'!#REF!="",'PLM001-Active'!#REF!,LEFT('PLM001-Active'!#REF!,3))</f>
        <v>#REF!</v>
      </c>
      <c r="F761" s="28" t="e">
        <f>DATEVALUE('PLM001-Active'!#REF!)</f>
        <v>#REF!</v>
      </c>
      <c r="G761" s="29" t="e">
        <f>DATEVALUE('PLM001-Active'!#REF!)</f>
        <v>#REF!</v>
      </c>
      <c r="H761" s="16" t="e">
        <f t="shared" si="54"/>
        <v>#REF!</v>
      </c>
      <c r="I761" s="28" t="str">
        <f>IF(ISERROR(DATEVALUE('PLM001-Active'!#REF!)),"",DATEVALUE('PLM001-Active'!#REF!))</f>
        <v/>
      </c>
      <c r="J761" s="29" t="str">
        <f>IF(ISERROR(DATEVALUE('PLM001-Active'!#REF!)),"",DATEVALUE('PLM001-Active'!#REF!))</f>
        <v/>
      </c>
      <c r="K761" s="16" t="str">
        <f t="shared" si="55"/>
        <v/>
      </c>
      <c r="L761" s="49" t="e">
        <f>'PLM001-Active'!#REF!</f>
        <v>#REF!</v>
      </c>
      <c r="M761" s="49" t="e">
        <f>'PLM001-Active'!#REF!</f>
        <v>#REF!</v>
      </c>
      <c r="N761" s="49" t="e">
        <f>'PLM001-Active'!#REF!</f>
        <v>#REF!</v>
      </c>
      <c r="O761" s="94" t="e">
        <f>'PLM001-Active'!#REF!/100</f>
        <v>#REF!</v>
      </c>
      <c r="P761" s="94" t="e">
        <f t="shared" si="56"/>
        <v>#REF!</v>
      </c>
      <c r="Q761" s="63" t="str">
        <f t="shared" ca="1" si="57"/>
        <v/>
      </c>
      <c r="R761" s="76"/>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row>
    <row r="762" spans="1:74" s="17" customFormat="1">
      <c r="A762" s="14">
        <v>145.70000000000101</v>
      </c>
      <c r="B762" s="14" t="e">
        <f>'PLM001-Active'!#REF!</f>
        <v>#REF!</v>
      </c>
      <c r="C762" s="14" t="e">
        <f>'PLM001-Active'!#REF!</f>
        <v>#REF!</v>
      </c>
      <c r="D762" s="95" t="e">
        <f>'PLM001-Active'!#REF!</f>
        <v>#REF!</v>
      </c>
      <c r="E762" s="15" t="e">
        <f>IF('PLM001-Active'!#REF!="",'PLM001-Active'!#REF!,LEFT('PLM001-Active'!#REF!,3))</f>
        <v>#REF!</v>
      </c>
      <c r="F762" s="28" t="e">
        <f>DATEVALUE('PLM001-Active'!#REF!)</f>
        <v>#REF!</v>
      </c>
      <c r="G762" s="29" t="e">
        <f>DATEVALUE('PLM001-Active'!#REF!)</f>
        <v>#REF!</v>
      </c>
      <c r="H762" s="16" t="e">
        <f t="shared" si="54"/>
        <v>#REF!</v>
      </c>
      <c r="I762" s="28" t="str">
        <f>IF(ISERROR(DATEVALUE('PLM001-Active'!#REF!)),"",DATEVALUE('PLM001-Active'!#REF!))</f>
        <v/>
      </c>
      <c r="J762" s="29" t="str">
        <f>IF(ISERROR(DATEVALUE('PLM001-Active'!#REF!)),"",DATEVALUE('PLM001-Active'!#REF!))</f>
        <v/>
      </c>
      <c r="K762" s="16" t="str">
        <f t="shared" si="55"/>
        <v/>
      </c>
      <c r="L762" s="49" t="e">
        <f>'PLM001-Active'!#REF!</f>
        <v>#REF!</v>
      </c>
      <c r="M762" s="49" t="e">
        <f>'PLM001-Active'!#REF!</f>
        <v>#REF!</v>
      </c>
      <c r="N762" s="49" t="e">
        <f>'PLM001-Active'!#REF!</f>
        <v>#REF!</v>
      </c>
      <c r="O762" s="94" t="e">
        <f>'PLM001-Active'!#REF!/100</f>
        <v>#REF!</v>
      </c>
      <c r="P762" s="94" t="e">
        <f t="shared" si="56"/>
        <v>#REF!</v>
      </c>
      <c r="Q762" s="63" t="str">
        <f t="shared" ca="1" si="57"/>
        <v/>
      </c>
      <c r="R762" s="76"/>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row>
    <row r="763" spans="1:74" s="17" customFormat="1">
      <c r="A763" s="14">
        <v>146.70000000000101</v>
      </c>
      <c r="B763" s="14" t="e">
        <f>'PLM001-Active'!#REF!</f>
        <v>#REF!</v>
      </c>
      <c r="C763" s="14" t="e">
        <f>'PLM001-Active'!#REF!</f>
        <v>#REF!</v>
      </c>
      <c r="D763" s="95" t="e">
        <f>'PLM001-Active'!#REF!</f>
        <v>#REF!</v>
      </c>
      <c r="E763" s="15" t="e">
        <f>IF('PLM001-Active'!#REF!="",'PLM001-Active'!#REF!,LEFT('PLM001-Active'!#REF!,3))</f>
        <v>#REF!</v>
      </c>
      <c r="F763" s="28" t="e">
        <f>DATEVALUE('PLM001-Active'!#REF!)</f>
        <v>#REF!</v>
      </c>
      <c r="G763" s="29" t="e">
        <f>DATEVALUE('PLM001-Active'!#REF!)</f>
        <v>#REF!</v>
      </c>
      <c r="H763" s="16" t="e">
        <f t="shared" si="54"/>
        <v>#REF!</v>
      </c>
      <c r="I763" s="28" t="str">
        <f>IF(ISERROR(DATEVALUE('PLM001-Active'!#REF!)),"",DATEVALUE('PLM001-Active'!#REF!))</f>
        <v/>
      </c>
      <c r="J763" s="29" t="str">
        <f>IF(ISERROR(DATEVALUE('PLM001-Active'!#REF!)),"",DATEVALUE('PLM001-Active'!#REF!))</f>
        <v/>
      </c>
      <c r="K763" s="16" t="str">
        <f t="shared" si="55"/>
        <v/>
      </c>
      <c r="L763" s="49" t="e">
        <f>'PLM001-Active'!#REF!</f>
        <v>#REF!</v>
      </c>
      <c r="M763" s="49" t="e">
        <f>'PLM001-Active'!#REF!</f>
        <v>#REF!</v>
      </c>
      <c r="N763" s="49" t="e">
        <f>'PLM001-Active'!#REF!</f>
        <v>#REF!</v>
      </c>
      <c r="O763" s="94" t="e">
        <f>'PLM001-Active'!#REF!/100</f>
        <v>#REF!</v>
      </c>
      <c r="P763" s="94" t="e">
        <f t="shared" si="56"/>
        <v>#REF!</v>
      </c>
      <c r="Q763" s="63" t="str">
        <f t="shared" ca="1" si="57"/>
        <v/>
      </c>
      <c r="R763" s="76"/>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row>
    <row r="764" spans="1:74" s="17" customFormat="1">
      <c r="A764" s="14">
        <v>147.70000000000101</v>
      </c>
      <c r="B764" s="14" t="e">
        <f>'PLM001-Active'!#REF!</f>
        <v>#REF!</v>
      </c>
      <c r="C764" s="14" t="e">
        <f>'PLM001-Active'!#REF!</f>
        <v>#REF!</v>
      </c>
      <c r="D764" s="95" t="e">
        <f>'PLM001-Active'!#REF!</f>
        <v>#REF!</v>
      </c>
      <c r="E764" s="15" t="e">
        <f>IF('PLM001-Active'!#REF!="",'PLM001-Active'!#REF!,LEFT('PLM001-Active'!#REF!,3))</f>
        <v>#REF!</v>
      </c>
      <c r="F764" s="28" t="e">
        <f>DATEVALUE('PLM001-Active'!#REF!)</f>
        <v>#REF!</v>
      </c>
      <c r="G764" s="29" t="e">
        <f>DATEVALUE('PLM001-Active'!#REF!)</f>
        <v>#REF!</v>
      </c>
      <c r="H764" s="16" t="e">
        <f t="shared" si="54"/>
        <v>#REF!</v>
      </c>
      <c r="I764" s="28" t="str">
        <f>IF(ISERROR(DATEVALUE('PLM001-Active'!#REF!)),"",DATEVALUE('PLM001-Active'!#REF!))</f>
        <v/>
      </c>
      <c r="J764" s="29" t="str">
        <f>IF(ISERROR(DATEVALUE('PLM001-Active'!#REF!)),"",DATEVALUE('PLM001-Active'!#REF!))</f>
        <v/>
      </c>
      <c r="K764" s="16" t="str">
        <f t="shared" si="55"/>
        <v/>
      </c>
      <c r="L764" s="49" t="e">
        <f>'PLM001-Active'!#REF!</f>
        <v>#REF!</v>
      </c>
      <c r="M764" s="49" t="e">
        <f>'PLM001-Active'!#REF!</f>
        <v>#REF!</v>
      </c>
      <c r="N764" s="49" t="e">
        <f>'PLM001-Active'!#REF!</f>
        <v>#REF!</v>
      </c>
      <c r="O764" s="94" t="e">
        <f>'PLM001-Active'!#REF!/100</f>
        <v>#REF!</v>
      </c>
      <c r="P764" s="94" t="e">
        <f t="shared" si="56"/>
        <v>#REF!</v>
      </c>
      <c r="Q764" s="63" t="str">
        <f t="shared" ca="1" si="57"/>
        <v/>
      </c>
      <c r="R764" s="76"/>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row>
    <row r="765" spans="1:74" s="17" customFormat="1">
      <c r="A765" s="14">
        <v>148.70000000000101</v>
      </c>
      <c r="B765" s="14" t="e">
        <f>'PLM001-Active'!#REF!</f>
        <v>#REF!</v>
      </c>
      <c r="C765" s="14" t="e">
        <f>'PLM001-Active'!#REF!</f>
        <v>#REF!</v>
      </c>
      <c r="D765" s="95" t="e">
        <f>'PLM001-Active'!#REF!</f>
        <v>#REF!</v>
      </c>
      <c r="E765" s="15" t="e">
        <f>IF('PLM001-Active'!#REF!="",'PLM001-Active'!#REF!,LEFT('PLM001-Active'!#REF!,3))</f>
        <v>#REF!</v>
      </c>
      <c r="F765" s="28" t="e">
        <f>DATEVALUE('PLM001-Active'!#REF!)</f>
        <v>#REF!</v>
      </c>
      <c r="G765" s="29" t="e">
        <f>DATEVALUE('PLM001-Active'!#REF!)</f>
        <v>#REF!</v>
      </c>
      <c r="H765" s="16" t="e">
        <f t="shared" si="54"/>
        <v>#REF!</v>
      </c>
      <c r="I765" s="28" t="str">
        <f>IF(ISERROR(DATEVALUE('PLM001-Active'!#REF!)),"",DATEVALUE('PLM001-Active'!#REF!))</f>
        <v/>
      </c>
      <c r="J765" s="29" t="str">
        <f>IF(ISERROR(DATEVALUE('PLM001-Active'!#REF!)),"",DATEVALUE('PLM001-Active'!#REF!))</f>
        <v/>
      </c>
      <c r="K765" s="16" t="str">
        <f t="shared" si="55"/>
        <v/>
      </c>
      <c r="L765" s="49" t="e">
        <f>'PLM001-Active'!#REF!</f>
        <v>#REF!</v>
      </c>
      <c r="M765" s="49" t="e">
        <f>'PLM001-Active'!#REF!</f>
        <v>#REF!</v>
      </c>
      <c r="N765" s="49" t="e">
        <f>'PLM001-Active'!#REF!</f>
        <v>#REF!</v>
      </c>
      <c r="O765" s="94" t="e">
        <f>'PLM001-Active'!#REF!/100</f>
        <v>#REF!</v>
      </c>
      <c r="P765" s="94" t="e">
        <f t="shared" si="56"/>
        <v>#REF!</v>
      </c>
      <c r="Q765" s="63" t="str">
        <f t="shared" ca="1" si="57"/>
        <v/>
      </c>
      <c r="R765" s="76"/>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row>
    <row r="766" spans="1:74" s="17" customFormat="1">
      <c r="A766" s="14">
        <v>149.70000000000101</v>
      </c>
      <c r="B766" s="14" t="e">
        <f>'PLM001-Active'!#REF!</f>
        <v>#REF!</v>
      </c>
      <c r="C766" s="14" t="e">
        <f>'PLM001-Active'!#REF!</f>
        <v>#REF!</v>
      </c>
      <c r="D766" s="95" t="e">
        <f>'PLM001-Active'!#REF!</f>
        <v>#REF!</v>
      </c>
      <c r="E766" s="15" t="e">
        <f>IF('PLM001-Active'!#REF!="",'PLM001-Active'!#REF!,LEFT('PLM001-Active'!#REF!,3))</f>
        <v>#REF!</v>
      </c>
      <c r="F766" s="28" t="e">
        <f>DATEVALUE('PLM001-Active'!#REF!)</f>
        <v>#REF!</v>
      </c>
      <c r="G766" s="29" t="e">
        <f>DATEVALUE('PLM001-Active'!#REF!)</f>
        <v>#REF!</v>
      </c>
      <c r="H766" s="16" t="e">
        <f t="shared" si="54"/>
        <v>#REF!</v>
      </c>
      <c r="I766" s="28" t="str">
        <f>IF(ISERROR(DATEVALUE('PLM001-Active'!#REF!)),"",DATEVALUE('PLM001-Active'!#REF!))</f>
        <v/>
      </c>
      <c r="J766" s="29" t="str">
        <f>IF(ISERROR(DATEVALUE('PLM001-Active'!#REF!)),"",DATEVALUE('PLM001-Active'!#REF!))</f>
        <v/>
      </c>
      <c r="K766" s="16" t="str">
        <f t="shared" si="55"/>
        <v/>
      </c>
      <c r="L766" s="49" t="e">
        <f>'PLM001-Active'!#REF!</f>
        <v>#REF!</v>
      </c>
      <c r="M766" s="49" t="e">
        <f>'PLM001-Active'!#REF!</f>
        <v>#REF!</v>
      </c>
      <c r="N766" s="49" t="e">
        <f>'PLM001-Active'!#REF!</f>
        <v>#REF!</v>
      </c>
      <c r="O766" s="94" t="e">
        <f>'PLM001-Active'!#REF!/100</f>
        <v>#REF!</v>
      </c>
      <c r="P766" s="94" t="e">
        <f t="shared" si="56"/>
        <v>#REF!</v>
      </c>
      <c r="Q766" s="63" t="str">
        <f t="shared" ca="1" si="57"/>
        <v/>
      </c>
      <c r="R766" s="76"/>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row>
    <row r="767" spans="1:74" s="17" customFormat="1">
      <c r="A767" s="14">
        <v>150.70000000000101</v>
      </c>
      <c r="B767" s="14" t="e">
        <f>'PLM001-Active'!#REF!</f>
        <v>#REF!</v>
      </c>
      <c r="C767" s="14" t="e">
        <f>'PLM001-Active'!#REF!</f>
        <v>#REF!</v>
      </c>
      <c r="D767" s="95" t="e">
        <f>'PLM001-Active'!#REF!</f>
        <v>#REF!</v>
      </c>
      <c r="E767" s="15" t="e">
        <f>IF('PLM001-Active'!#REF!="",'PLM001-Active'!#REF!,LEFT('PLM001-Active'!#REF!,3))</f>
        <v>#REF!</v>
      </c>
      <c r="F767" s="28" t="e">
        <f>DATEVALUE('PLM001-Active'!#REF!)</f>
        <v>#REF!</v>
      </c>
      <c r="G767" s="29" t="e">
        <f>DATEVALUE('PLM001-Active'!#REF!)</f>
        <v>#REF!</v>
      </c>
      <c r="H767" s="16" t="e">
        <f t="shared" si="54"/>
        <v>#REF!</v>
      </c>
      <c r="I767" s="28" t="str">
        <f>IF(ISERROR(DATEVALUE('PLM001-Active'!#REF!)),"",DATEVALUE('PLM001-Active'!#REF!))</f>
        <v/>
      </c>
      <c r="J767" s="29" t="str">
        <f>IF(ISERROR(DATEVALUE('PLM001-Active'!#REF!)),"",DATEVALUE('PLM001-Active'!#REF!))</f>
        <v/>
      </c>
      <c r="K767" s="16" t="str">
        <f t="shared" si="55"/>
        <v/>
      </c>
      <c r="L767" s="49" t="e">
        <f>'PLM001-Active'!#REF!</f>
        <v>#REF!</v>
      </c>
      <c r="M767" s="49" t="e">
        <f>'PLM001-Active'!#REF!</f>
        <v>#REF!</v>
      </c>
      <c r="N767" s="49" t="e">
        <f>'PLM001-Active'!#REF!</f>
        <v>#REF!</v>
      </c>
      <c r="O767" s="94" t="e">
        <f>'PLM001-Active'!#REF!/100</f>
        <v>#REF!</v>
      </c>
      <c r="P767" s="94" t="e">
        <f t="shared" si="56"/>
        <v>#REF!</v>
      </c>
      <c r="Q767" s="63" t="str">
        <f t="shared" ca="1" si="57"/>
        <v/>
      </c>
      <c r="R767" s="76"/>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row>
    <row r="768" spans="1:74" s="17" customFormat="1">
      <c r="A768" s="14">
        <v>151.70000000000101</v>
      </c>
      <c r="B768" s="14" t="e">
        <f>'PLM001-Active'!#REF!</f>
        <v>#REF!</v>
      </c>
      <c r="C768" s="14" t="e">
        <f>'PLM001-Active'!#REF!</f>
        <v>#REF!</v>
      </c>
      <c r="D768" s="95" t="e">
        <f>'PLM001-Active'!#REF!</f>
        <v>#REF!</v>
      </c>
      <c r="E768" s="15" t="e">
        <f>IF('PLM001-Active'!#REF!="",'PLM001-Active'!#REF!,LEFT('PLM001-Active'!#REF!,3))</f>
        <v>#REF!</v>
      </c>
      <c r="F768" s="28" t="e">
        <f>DATEVALUE('PLM001-Active'!#REF!)</f>
        <v>#REF!</v>
      </c>
      <c r="G768" s="29" t="e">
        <f>DATEVALUE('PLM001-Active'!#REF!)</f>
        <v>#REF!</v>
      </c>
      <c r="H768" s="16" t="e">
        <f t="shared" si="54"/>
        <v>#REF!</v>
      </c>
      <c r="I768" s="28" t="str">
        <f>IF(ISERROR(DATEVALUE('PLM001-Active'!#REF!)),"",DATEVALUE('PLM001-Active'!#REF!))</f>
        <v/>
      </c>
      <c r="J768" s="29" t="str">
        <f>IF(ISERROR(DATEVALUE('PLM001-Active'!#REF!)),"",DATEVALUE('PLM001-Active'!#REF!))</f>
        <v/>
      </c>
      <c r="K768" s="16" t="str">
        <f t="shared" si="55"/>
        <v/>
      </c>
      <c r="L768" s="49" t="e">
        <f>'PLM001-Active'!#REF!</f>
        <v>#REF!</v>
      </c>
      <c r="M768" s="49" t="e">
        <f>'PLM001-Active'!#REF!</f>
        <v>#REF!</v>
      </c>
      <c r="N768" s="49" t="e">
        <f>'PLM001-Active'!#REF!</f>
        <v>#REF!</v>
      </c>
      <c r="O768" s="94" t="e">
        <f>'PLM001-Active'!#REF!/100</f>
        <v>#REF!</v>
      </c>
      <c r="P768" s="94" t="e">
        <f t="shared" si="56"/>
        <v>#REF!</v>
      </c>
      <c r="Q768" s="63" t="str">
        <f t="shared" ca="1" si="57"/>
        <v/>
      </c>
      <c r="R768" s="76"/>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row>
    <row r="769" spans="1:74" s="17" customFormat="1">
      <c r="A769" s="14">
        <v>152.70000000000101</v>
      </c>
      <c r="B769" s="14" t="e">
        <f>'PLM001-Active'!#REF!</f>
        <v>#REF!</v>
      </c>
      <c r="C769" s="14" t="e">
        <f>'PLM001-Active'!#REF!</f>
        <v>#REF!</v>
      </c>
      <c r="D769" s="95" t="e">
        <f>'PLM001-Active'!#REF!</f>
        <v>#REF!</v>
      </c>
      <c r="E769" s="15" t="e">
        <f>IF('PLM001-Active'!#REF!="",'PLM001-Active'!#REF!,LEFT('PLM001-Active'!#REF!,3))</f>
        <v>#REF!</v>
      </c>
      <c r="F769" s="28" t="e">
        <f>DATEVALUE('PLM001-Active'!#REF!)</f>
        <v>#REF!</v>
      </c>
      <c r="G769" s="29" t="e">
        <f>DATEVALUE('PLM001-Active'!#REF!)</f>
        <v>#REF!</v>
      </c>
      <c r="H769" s="16" t="e">
        <f t="shared" si="54"/>
        <v>#REF!</v>
      </c>
      <c r="I769" s="28" t="str">
        <f>IF(ISERROR(DATEVALUE('PLM001-Active'!#REF!)),"",DATEVALUE('PLM001-Active'!#REF!))</f>
        <v/>
      </c>
      <c r="J769" s="29" t="str">
        <f>IF(ISERROR(DATEVALUE('PLM001-Active'!#REF!)),"",DATEVALUE('PLM001-Active'!#REF!))</f>
        <v/>
      </c>
      <c r="K769" s="16" t="str">
        <f t="shared" si="55"/>
        <v/>
      </c>
      <c r="L769" s="49" t="e">
        <f>'PLM001-Active'!#REF!</f>
        <v>#REF!</v>
      </c>
      <c r="M769" s="49" t="e">
        <f>'PLM001-Active'!#REF!</f>
        <v>#REF!</v>
      </c>
      <c r="N769" s="49" t="e">
        <f>'PLM001-Active'!#REF!</f>
        <v>#REF!</v>
      </c>
      <c r="O769" s="94" t="e">
        <f>'PLM001-Active'!#REF!/100</f>
        <v>#REF!</v>
      </c>
      <c r="P769" s="94" t="e">
        <f t="shared" si="56"/>
        <v>#REF!</v>
      </c>
      <c r="Q769" s="63" t="str">
        <f t="shared" ca="1" si="57"/>
        <v/>
      </c>
      <c r="R769" s="76"/>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row>
    <row r="770" spans="1:74" s="17" customFormat="1">
      <c r="A770" s="14">
        <v>153.70000000000101</v>
      </c>
      <c r="B770" s="14" t="e">
        <f>'PLM001-Active'!#REF!</f>
        <v>#REF!</v>
      </c>
      <c r="C770" s="14" t="e">
        <f>'PLM001-Active'!#REF!</f>
        <v>#REF!</v>
      </c>
      <c r="D770" s="95" t="e">
        <f>'PLM001-Active'!#REF!</f>
        <v>#REF!</v>
      </c>
      <c r="E770" s="15" t="e">
        <f>IF('PLM001-Active'!#REF!="",'PLM001-Active'!#REF!,LEFT('PLM001-Active'!#REF!,3))</f>
        <v>#REF!</v>
      </c>
      <c r="F770" s="28" t="e">
        <f>DATEVALUE('PLM001-Active'!#REF!)</f>
        <v>#REF!</v>
      </c>
      <c r="G770" s="29" t="e">
        <f>DATEVALUE('PLM001-Active'!#REF!)</f>
        <v>#REF!</v>
      </c>
      <c r="H770" s="16" t="e">
        <f t="shared" si="54"/>
        <v>#REF!</v>
      </c>
      <c r="I770" s="28" t="str">
        <f>IF(ISERROR(DATEVALUE('PLM001-Active'!#REF!)),"",DATEVALUE('PLM001-Active'!#REF!))</f>
        <v/>
      </c>
      <c r="J770" s="29" t="str">
        <f>IF(ISERROR(DATEVALUE('PLM001-Active'!#REF!)),"",DATEVALUE('PLM001-Active'!#REF!))</f>
        <v/>
      </c>
      <c r="K770" s="16" t="str">
        <f t="shared" si="55"/>
        <v/>
      </c>
      <c r="L770" s="49" t="e">
        <f>'PLM001-Active'!#REF!</f>
        <v>#REF!</v>
      </c>
      <c r="M770" s="49" t="e">
        <f>'PLM001-Active'!#REF!</f>
        <v>#REF!</v>
      </c>
      <c r="N770" s="49" t="e">
        <f>'PLM001-Active'!#REF!</f>
        <v>#REF!</v>
      </c>
      <c r="O770" s="94" t="e">
        <f>'PLM001-Active'!#REF!/100</f>
        <v>#REF!</v>
      </c>
      <c r="P770" s="94" t="e">
        <f t="shared" si="56"/>
        <v>#REF!</v>
      </c>
      <c r="Q770" s="63" t="str">
        <f t="shared" ca="1" si="57"/>
        <v/>
      </c>
      <c r="R770" s="76"/>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row>
    <row r="771" spans="1:74" s="17" customFormat="1">
      <c r="A771" s="14">
        <v>154.70000000000101</v>
      </c>
      <c r="B771" s="14" t="e">
        <f>'PLM001-Active'!#REF!</f>
        <v>#REF!</v>
      </c>
      <c r="C771" s="14" t="e">
        <f>'PLM001-Active'!#REF!</f>
        <v>#REF!</v>
      </c>
      <c r="D771" s="95" t="e">
        <f>'PLM001-Active'!#REF!</f>
        <v>#REF!</v>
      </c>
      <c r="E771" s="15" t="e">
        <f>IF('PLM001-Active'!#REF!="",'PLM001-Active'!#REF!,LEFT('PLM001-Active'!#REF!,3))</f>
        <v>#REF!</v>
      </c>
      <c r="F771" s="28" t="e">
        <f>DATEVALUE('PLM001-Active'!#REF!)</f>
        <v>#REF!</v>
      </c>
      <c r="G771" s="29" t="e">
        <f>DATEVALUE('PLM001-Active'!#REF!)</f>
        <v>#REF!</v>
      </c>
      <c r="H771" s="16" t="e">
        <f t="shared" si="54"/>
        <v>#REF!</v>
      </c>
      <c r="I771" s="28" t="str">
        <f>IF(ISERROR(DATEVALUE('PLM001-Active'!#REF!)),"",DATEVALUE('PLM001-Active'!#REF!))</f>
        <v/>
      </c>
      <c r="J771" s="29" t="str">
        <f>IF(ISERROR(DATEVALUE('PLM001-Active'!#REF!)),"",DATEVALUE('PLM001-Active'!#REF!))</f>
        <v/>
      </c>
      <c r="K771" s="16" t="str">
        <f t="shared" si="55"/>
        <v/>
      </c>
      <c r="L771" s="49" t="e">
        <f>'PLM001-Active'!#REF!</f>
        <v>#REF!</v>
      </c>
      <c r="M771" s="49" t="e">
        <f>'PLM001-Active'!#REF!</f>
        <v>#REF!</v>
      </c>
      <c r="N771" s="49" t="e">
        <f>'PLM001-Active'!#REF!</f>
        <v>#REF!</v>
      </c>
      <c r="O771" s="94" t="e">
        <f>'PLM001-Active'!#REF!/100</f>
        <v>#REF!</v>
      </c>
      <c r="P771" s="94" t="e">
        <f t="shared" si="56"/>
        <v>#REF!</v>
      </c>
      <c r="Q771" s="63" t="str">
        <f t="shared" ca="1" si="57"/>
        <v/>
      </c>
      <c r="R771" s="76"/>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row>
    <row r="772" spans="1:74" s="17" customFormat="1">
      <c r="A772" s="14">
        <v>155.70000000000101</v>
      </c>
      <c r="B772" s="14" t="e">
        <f>'PLM001-Active'!#REF!</f>
        <v>#REF!</v>
      </c>
      <c r="C772" s="14" t="e">
        <f>'PLM001-Active'!#REF!</f>
        <v>#REF!</v>
      </c>
      <c r="D772" s="95" t="e">
        <f>'PLM001-Active'!#REF!</f>
        <v>#REF!</v>
      </c>
      <c r="E772" s="15" t="e">
        <f>IF('PLM001-Active'!#REF!="",'PLM001-Active'!#REF!,LEFT('PLM001-Active'!#REF!,3))</f>
        <v>#REF!</v>
      </c>
      <c r="F772" s="28" t="e">
        <f>DATEVALUE('PLM001-Active'!#REF!)</f>
        <v>#REF!</v>
      </c>
      <c r="G772" s="29" t="e">
        <f>DATEVALUE('PLM001-Active'!#REF!)</f>
        <v>#REF!</v>
      </c>
      <c r="H772" s="16" t="e">
        <f t="shared" si="54"/>
        <v>#REF!</v>
      </c>
      <c r="I772" s="28" t="str">
        <f>IF(ISERROR(DATEVALUE('PLM001-Active'!#REF!)),"",DATEVALUE('PLM001-Active'!#REF!))</f>
        <v/>
      </c>
      <c r="J772" s="29" t="str">
        <f>IF(ISERROR(DATEVALUE('PLM001-Active'!#REF!)),"",DATEVALUE('PLM001-Active'!#REF!))</f>
        <v/>
      </c>
      <c r="K772" s="16" t="str">
        <f t="shared" si="55"/>
        <v/>
      </c>
      <c r="L772" s="49" t="e">
        <f>'PLM001-Active'!#REF!</f>
        <v>#REF!</v>
      </c>
      <c r="M772" s="49" t="e">
        <f>'PLM001-Active'!#REF!</f>
        <v>#REF!</v>
      </c>
      <c r="N772" s="49" t="e">
        <f>'PLM001-Active'!#REF!</f>
        <v>#REF!</v>
      </c>
      <c r="O772" s="94" t="e">
        <f>'PLM001-Active'!#REF!/100</f>
        <v>#REF!</v>
      </c>
      <c r="P772" s="94" t="e">
        <f t="shared" si="56"/>
        <v>#REF!</v>
      </c>
      <c r="Q772" s="63" t="str">
        <f t="shared" ca="1" si="57"/>
        <v/>
      </c>
      <c r="R772" s="76"/>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row>
    <row r="773" spans="1:74" s="17" customFormat="1">
      <c r="A773" s="14">
        <v>156.70000000000101</v>
      </c>
      <c r="B773" s="14" t="e">
        <f>'PLM001-Active'!#REF!</f>
        <v>#REF!</v>
      </c>
      <c r="C773" s="14" t="e">
        <f>'PLM001-Active'!#REF!</f>
        <v>#REF!</v>
      </c>
      <c r="D773" s="95" t="e">
        <f>'PLM001-Active'!#REF!</f>
        <v>#REF!</v>
      </c>
      <c r="E773" s="15" t="e">
        <f>IF('PLM001-Active'!#REF!="",'PLM001-Active'!#REF!,LEFT('PLM001-Active'!#REF!,3))</f>
        <v>#REF!</v>
      </c>
      <c r="F773" s="28" t="e">
        <f>DATEVALUE('PLM001-Active'!#REF!)</f>
        <v>#REF!</v>
      </c>
      <c r="G773" s="29" t="e">
        <f>DATEVALUE('PLM001-Active'!#REF!)</f>
        <v>#REF!</v>
      </c>
      <c r="H773" s="16" t="e">
        <f t="shared" si="54"/>
        <v>#REF!</v>
      </c>
      <c r="I773" s="28" t="str">
        <f>IF(ISERROR(DATEVALUE('PLM001-Active'!#REF!)),"",DATEVALUE('PLM001-Active'!#REF!))</f>
        <v/>
      </c>
      <c r="J773" s="29" t="str">
        <f>IF(ISERROR(DATEVALUE('PLM001-Active'!#REF!)),"",DATEVALUE('PLM001-Active'!#REF!))</f>
        <v/>
      </c>
      <c r="K773" s="16" t="str">
        <f t="shared" si="55"/>
        <v/>
      </c>
      <c r="L773" s="49" t="e">
        <f>'PLM001-Active'!#REF!</f>
        <v>#REF!</v>
      </c>
      <c r="M773" s="49" t="e">
        <f>'PLM001-Active'!#REF!</f>
        <v>#REF!</v>
      </c>
      <c r="N773" s="49" t="e">
        <f>'PLM001-Active'!#REF!</f>
        <v>#REF!</v>
      </c>
      <c r="O773" s="94" t="e">
        <f>'PLM001-Active'!#REF!/100</f>
        <v>#REF!</v>
      </c>
      <c r="P773" s="94" t="e">
        <f t="shared" si="56"/>
        <v>#REF!</v>
      </c>
      <c r="Q773" s="63" t="str">
        <f t="shared" ca="1" si="57"/>
        <v/>
      </c>
      <c r="R773" s="76"/>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row>
    <row r="774" spans="1:74" s="17" customFormat="1">
      <c r="A774" s="14">
        <v>157.70000000000101</v>
      </c>
      <c r="B774" s="14" t="e">
        <f>'PLM001-Active'!#REF!</f>
        <v>#REF!</v>
      </c>
      <c r="C774" s="14" t="e">
        <f>'PLM001-Active'!#REF!</f>
        <v>#REF!</v>
      </c>
      <c r="D774" s="95" t="e">
        <f>'PLM001-Active'!#REF!</f>
        <v>#REF!</v>
      </c>
      <c r="E774" s="15" t="e">
        <f>IF('PLM001-Active'!#REF!="",'PLM001-Active'!#REF!,LEFT('PLM001-Active'!#REF!,3))</f>
        <v>#REF!</v>
      </c>
      <c r="F774" s="28" t="e">
        <f>DATEVALUE('PLM001-Active'!#REF!)</f>
        <v>#REF!</v>
      </c>
      <c r="G774" s="29" t="e">
        <f>DATEVALUE('PLM001-Active'!#REF!)</f>
        <v>#REF!</v>
      </c>
      <c r="H774" s="16" t="e">
        <f t="shared" si="54"/>
        <v>#REF!</v>
      </c>
      <c r="I774" s="28" t="str">
        <f>IF(ISERROR(DATEVALUE('PLM001-Active'!#REF!)),"",DATEVALUE('PLM001-Active'!#REF!))</f>
        <v/>
      </c>
      <c r="J774" s="29" t="str">
        <f>IF(ISERROR(DATEVALUE('PLM001-Active'!#REF!)),"",DATEVALUE('PLM001-Active'!#REF!))</f>
        <v/>
      </c>
      <c r="K774" s="16" t="str">
        <f t="shared" si="55"/>
        <v/>
      </c>
      <c r="L774" s="49" t="e">
        <f>'PLM001-Active'!#REF!</f>
        <v>#REF!</v>
      </c>
      <c r="M774" s="49" t="e">
        <f>'PLM001-Active'!#REF!</f>
        <v>#REF!</v>
      </c>
      <c r="N774" s="49" t="e">
        <f>'PLM001-Active'!#REF!</f>
        <v>#REF!</v>
      </c>
      <c r="O774" s="94" t="e">
        <f>'PLM001-Active'!#REF!/100</f>
        <v>#REF!</v>
      </c>
      <c r="P774" s="94" t="e">
        <f t="shared" si="56"/>
        <v>#REF!</v>
      </c>
      <c r="Q774" s="63" t="str">
        <f t="shared" ca="1" si="57"/>
        <v/>
      </c>
      <c r="R774" s="76"/>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row>
    <row r="775" spans="1:74" s="17" customFormat="1">
      <c r="A775" s="14">
        <v>158.70000000000101</v>
      </c>
      <c r="B775" s="14" t="e">
        <f>'PLM001-Active'!#REF!</f>
        <v>#REF!</v>
      </c>
      <c r="C775" s="14" t="e">
        <f>'PLM001-Active'!#REF!</f>
        <v>#REF!</v>
      </c>
      <c r="D775" s="95" t="e">
        <f>'PLM001-Active'!#REF!</f>
        <v>#REF!</v>
      </c>
      <c r="E775" s="15" t="e">
        <f>IF('PLM001-Active'!#REF!="",'PLM001-Active'!#REF!,LEFT('PLM001-Active'!#REF!,3))</f>
        <v>#REF!</v>
      </c>
      <c r="F775" s="28" t="e">
        <f>DATEVALUE('PLM001-Active'!#REF!)</f>
        <v>#REF!</v>
      </c>
      <c r="G775" s="29" t="e">
        <f>DATEVALUE('PLM001-Active'!#REF!)</f>
        <v>#REF!</v>
      </c>
      <c r="H775" s="16" t="e">
        <f t="shared" si="54"/>
        <v>#REF!</v>
      </c>
      <c r="I775" s="28" t="str">
        <f>IF(ISERROR(DATEVALUE('PLM001-Active'!#REF!)),"",DATEVALUE('PLM001-Active'!#REF!))</f>
        <v/>
      </c>
      <c r="J775" s="29" t="str">
        <f>IF(ISERROR(DATEVALUE('PLM001-Active'!#REF!)),"",DATEVALUE('PLM001-Active'!#REF!))</f>
        <v/>
      </c>
      <c r="K775" s="16" t="str">
        <f t="shared" si="55"/>
        <v/>
      </c>
      <c r="L775" s="49" t="e">
        <f>'PLM001-Active'!#REF!</f>
        <v>#REF!</v>
      </c>
      <c r="M775" s="49" t="e">
        <f>'PLM001-Active'!#REF!</f>
        <v>#REF!</v>
      </c>
      <c r="N775" s="49" t="e">
        <f>'PLM001-Active'!#REF!</f>
        <v>#REF!</v>
      </c>
      <c r="O775" s="94" t="e">
        <f>'PLM001-Active'!#REF!/100</f>
        <v>#REF!</v>
      </c>
      <c r="P775" s="94" t="e">
        <f t="shared" si="56"/>
        <v>#REF!</v>
      </c>
      <c r="Q775" s="63" t="str">
        <f t="shared" ca="1" si="57"/>
        <v/>
      </c>
      <c r="R775" s="76"/>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row>
    <row r="776" spans="1:74" s="17" customFormat="1">
      <c r="A776" s="14">
        <v>159.70000000000101</v>
      </c>
      <c r="B776" s="14" t="e">
        <f>'PLM001-Active'!#REF!</f>
        <v>#REF!</v>
      </c>
      <c r="C776" s="14" t="e">
        <f>'PLM001-Active'!#REF!</f>
        <v>#REF!</v>
      </c>
      <c r="D776" s="95" t="e">
        <f>'PLM001-Active'!#REF!</f>
        <v>#REF!</v>
      </c>
      <c r="E776" s="15" t="e">
        <f>IF('PLM001-Active'!#REF!="",'PLM001-Active'!#REF!,LEFT('PLM001-Active'!#REF!,3))</f>
        <v>#REF!</v>
      </c>
      <c r="F776" s="28" t="e">
        <f>DATEVALUE('PLM001-Active'!#REF!)</f>
        <v>#REF!</v>
      </c>
      <c r="G776" s="29" t="e">
        <f>DATEVALUE('PLM001-Active'!#REF!)</f>
        <v>#REF!</v>
      </c>
      <c r="H776" s="16" t="e">
        <f t="shared" si="54"/>
        <v>#REF!</v>
      </c>
      <c r="I776" s="28" t="str">
        <f>IF(ISERROR(DATEVALUE('PLM001-Active'!#REF!)),"",DATEVALUE('PLM001-Active'!#REF!))</f>
        <v/>
      </c>
      <c r="J776" s="29" t="str">
        <f>IF(ISERROR(DATEVALUE('PLM001-Active'!#REF!)),"",DATEVALUE('PLM001-Active'!#REF!))</f>
        <v/>
      </c>
      <c r="K776" s="16" t="str">
        <f t="shared" si="55"/>
        <v/>
      </c>
      <c r="L776" s="49" t="e">
        <f>'PLM001-Active'!#REF!</f>
        <v>#REF!</v>
      </c>
      <c r="M776" s="49" t="e">
        <f>'PLM001-Active'!#REF!</f>
        <v>#REF!</v>
      </c>
      <c r="N776" s="49" t="e">
        <f>'PLM001-Active'!#REF!</f>
        <v>#REF!</v>
      </c>
      <c r="O776" s="94" t="e">
        <f>'PLM001-Active'!#REF!/100</f>
        <v>#REF!</v>
      </c>
      <c r="P776" s="94" t="e">
        <f t="shared" si="56"/>
        <v>#REF!</v>
      </c>
      <c r="Q776" s="63" t="str">
        <f t="shared" ca="1" si="57"/>
        <v/>
      </c>
      <c r="R776" s="76"/>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row>
    <row r="777" spans="1:74" s="17" customFormat="1">
      <c r="A777" s="14">
        <v>160.70000000000101</v>
      </c>
      <c r="B777" s="14" t="e">
        <f>'PLM001-Active'!#REF!</f>
        <v>#REF!</v>
      </c>
      <c r="C777" s="14" t="e">
        <f>'PLM001-Active'!#REF!</f>
        <v>#REF!</v>
      </c>
      <c r="D777" s="95" t="e">
        <f>'PLM001-Active'!#REF!</f>
        <v>#REF!</v>
      </c>
      <c r="E777" s="15" t="e">
        <f>IF('PLM001-Active'!#REF!="",'PLM001-Active'!#REF!,LEFT('PLM001-Active'!#REF!,3))</f>
        <v>#REF!</v>
      </c>
      <c r="F777" s="28" t="e">
        <f>DATEVALUE('PLM001-Active'!#REF!)</f>
        <v>#REF!</v>
      </c>
      <c r="G777" s="29" t="e">
        <f>DATEVALUE('PLM001-Active'!#REF!)</f>
        <v>#REF!</v>
      </c>
      <c r="H777" s="16" t="e">
        <f t="shared" si="54"/>
        <v>#REF!</v>
      </c>
      <c r="I777" s="28" t="str">
        <f>IF(ISERROR(DATEVALUE('PLM001-Active'!#REF!)),"",DATEVALUE('PLM001-Active'!#REF!))</f>
        <v/>
      </c>
      <c r="J777" s="29" t="str">
        <f>IF(ISERROR(DATEVALUE('PLM001-Active'!#REF!)),"",DATEVALUE('PLM001-Active'!#REF!))</f>
        <v/>
      </c>
      <c r="K777" s="16" t="str">
        <f t="shared" si="55"/>
        <v/>
      </c>
      <c r="L777" s="49" t="e">
        <f>'PLM001-Active'!#REF!</f>
        <v>#REF!</v>
      </c>
      <c r="M777" s="49" t="e">
        <f>'PLM001-Active'!#REF!</f>
        <v>#REF!</v>
      </c>
      <c r="N777" s="49" t="e">
        <f>'PLM001-Active'!#REF!</f>
        <v>#REF!</v>
      </c>
      <c r="O777" s="94" t="e">
        <f>'PLM001-Active'!#REF!/100</f>
        <v>#REF!</v>
      </c>
      <c r="P777" s="94" t="e">
        <f t="shared" si="56"/>
        <v>#REF!</v>
      </c>
      <c r="Q777" s="63" t="str">
        <f t="shared" ca="1" si="57"/>
        <v/>
      </c>
      <c r="R777" s="76"/>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row>
    <row r="778" spans="1:74" s="17" customFormat="1">
      <c r="A778" s="14">
        <v>161.70000000000101</v>
      </c>
      <c r="B778" s="14" t="e">
        <f>'PLM001-Active'!#REF!</f>
        <v>#REF!</v>
      </c>
      <c r="C778" s="14" t="e">
        <f>'PLM001-Active'!#REF!</f>
        <v>#REF!</v>
      </c>
      <c r="D778" s="95" t="e">
        <f>'PLM001-Active'!#REF!</f>
        <v>#REF!</v>
      </c>
      <c r="E778" s="15" t="e">
        <f>IF('PLM001-Active'!#REF!="",'PLM001-Active'!#REF!,LEFT('PLM001-Active'!#REF!,3))</f>
        <v>#REF!</v>
      </c>
      <c r="F778" s="28" t="e">
        <f>DATEVALUE('PLM001-Active'!#REF!)</f>
        <v>#REF!</v>
      </c>
      <c r="G778" s="29" t="e">
        <f>DATEVALUE('PLM001-Active'!#REF!)</f>
        <v>#REF!</v>
      </c>
      <c r="H778" s="16" t="e">
        <f t="shared" si="54"/>
        <v>#REF!</v>
      </c>
      <c r="I778" s="28" t="str">
        <f>IF(ISERROR(DATEVALUE('PLM001-Active'!#REF!)),"",DATEVALUE('PLM001-Active'!#REF!))</f>
        <v/>
      </c>
      <c r="J778" s="29" t="str">
        <f>IF(ISERROR(DATEVALUE('PLM001-Active'!#REF!)),"",DATEVALUE('PLM001-Active'!#REF!))</f>
        <v/>
      </c>
      <c r="K778" s="16" t="str">
        <f t="shared" si="55"/>
        <v/>
      </c>
      <c r="L778" s="49" t="e">
        <f>'PLM001-Active'!#REF!</f>
        <v>#REF!</v>
      </c>
      <c r="M778" s="49" t="e">
        <f>'PLM001-Active'!#REF!</f>
        <v>#REF!</v>
      </c>
      <c r="N778" s="49" t="e">
        <f>'PLM001-Active'!#REF!</f>
        <v>#REF!</v>
      </c>
      <c r="O778" s="94" t="e">
        <f>'PLM001-Active'!#REF!/100</f>
        <v>#REF!</v>
      </c>
      <c r="P778" s="94" t="e">
        <f t="shared" si="56"/>
        <v>#REF!</v>
      </c>
      <c r="Q778" s="63" t="str">
        <f t="shared" ca="1" si="57"/>
        <v/>
      </c>
      <c r="R778" s="76"/>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row>
    <row r="779" spans="1:74" s="17" customFormat="1" ht="20.25" customHeight="1">
      <c r="A779" s="14">
        <v>162.70000000000101</v>
      </c>
      <c r="B779" s="14" t="e">
        <f>'PLM001-Active'!#REF!</f>
        <v>#REF!</v>
      </c>
      <c r="C779" s="14" t="e">
        <f>'PLM001-Active'!#REF!</f>
        <v>#REF!</v>
      </c>
      <c r="D779" s="95" t="e">
        <f>'PLM001-Active'!#REF!</f>
        <v>#REF!</v>
      </c>
      <c r="E779" s="15" t="e">
        <f>IF('PLM001-Active'!#REF!="",'PLM001-Active'!#REF!,LEFT('PLM001-Active'!#REF!,3))</f>
        <v>#REF!</v>
      </c>
      <c r="F779" s="28" t="e">
        <f>DATEVALUE('PLM001-Active'!#REF!)</f>
        <v>#REF!</v>
      </c>
      <c r="G779" s="29" t="e">
        <f>DATEVALUE('PLM001-Active'!#REF!)</f>
        <v>#REF!</v>
      </c>
      <c r="H779" s="16" t="e">
        <f t="shared" si="54"/>
        <v>#REF!</v>
      </c>
      <c r="I779" s="28" t="str">
        <f>IF(ISERROR(DATEVALUE('PLM001-Active'!#REF!)),"",DATEVALUE('PLM001-Active'!#REF!))</f>
        <v/>
      </c>
      <c r="J779" s="29" t="str">
        <f>IF(ISERROR(DATEVALUE('PLM001-Active'!#REF!)),"",DATEVALUE('PLM001-Active'!#REF!))</f>
        <v/>
      </c>
      <c r="K779" s="16" t="str">
        <f t="shared" si="55"/>
        <v/>
      </c>
      <c r="L779" s="49" t="e">
        <f>'PLM001-Active'!#REF!</f>
        <v>#REF!</v>
      </c>
      <c r="M779" s="49" t="e">
        <f>'PLM001-Active'!#REF!</f>
        <v>#REF!</v>
      </c>
      <c r="N779" s="49" t="e">
        <f>'PLM001-Active'!#REF!</f>
        <v>#REF!</v>
      </c>
      <c r="O779" s="94" t="e">
        <f>'PLM001-Active'!#REF!/100</f>
        <v>#REF!</v>
      </c>
      <c r="P779" s="94" t="e">
        <f t="shared" si="56"/>
        <v>#REF!</v>
      </c>
      <c r="Q779" s="63" t="str">
        <f t="shared" ca="1" si="57"/>
        <v/>
      </c>
      <c r="R779" s="76"/>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row>
    <row r="780" spans="1:74" s="17" customFormat="1" ht="17.25" customHeight="1">
      <c r="A780" s="14">
        <v>163.70000000000101</v>
      </c>
      <c r="B780" s="14" t="e">
        <f>'PLM001-Active'!#REF!</f>
        <v>#REF!</v>
      </c>
      <c r="C780" s="14" t="e">
        <f>'PLM001-Active'!#REF!</f>
        <v>#REF!</v>
      </c>
      <c r="D780" s="95" t="e">
        <f>'PLM001-Active'!#REF!</f>
        <v>#REF!</v>
      </c>
      <c r="E780" s="15" t="e">
        <f>IF('PLM001-Active'!#REF!="",'PLM001-Active'!#REF!,LEFT('PLM001-Active'!#REF!,3))</f>
        <v>#REF!</v>
      </c>
      <c r="F780" s="28" t="e">
        <f>DATEVALUE('PLM001-Active'!#REF!)</f>
        <v>#REF!</v>
      </c>
      <c r="G780" s="29" t="e">
        <f>DATEVALUE('PLM001-Active'!#REF!)</f>
        <v>#REF!</v>
      </c>
      <c r="H780" s="16" t="e">
        <f t="shared" si="54"/>
        <v>#REF!</v>
      </c>
      <c r="I780" s="28" t="str">
        <f>IF(ISERROR(DATEVALUE('PLM001-Active'!#REF!)),"",DATEVALUE('PLM001-Active'!#REF!))</f>
        <v/>
      </c>
      <c r="J780" s="29" t="str">
        <f>IF(ISERROR(DATEVALUE('PLM001-Active'!#REF!)),"",DATEVALUE('PLM001-Active'!#REF!))</f>
        <v/>
      </c>
      <c r="K780" s="16" t="str">
        <f t="shared" si="55"/>
        <v/>
      </c>
      <c r="L780" s="49" t="e">
        <f>'PLM001-Active'!#REF!</f>
        <v>#REF!</v>
      </c>
      <c r="M780" s="49" t="e">
        <f>'PLM001-Active'!#REF!</f>
        <v>#REF!</v>
      </c>
      <c r="N780" s="49" t="e">
        <f>'PLM001-Active'!#REF!</f>
        <v>#REF!</v>
      </c>
      <c r="O780" s="94" t="e">
        <f>'PLM001-Active'!#REF!/100</f>
        <v>#REF!</v>
      </c>
      <c r="P780" s="94" t="e">
        <f t="shared" si="56"/>
        <v>#REF!</v>
      </c>
      <c r="Q780" s="63" t="str">
        <f t="shared" ca="1" si="57"/>
        <v/>
      </c>
      <c r="R780" s="76"/>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row>
    <row r="781" spans="1:74" s="17" customFormat="1">
      <c r="A781" s="14">
        <v>164.70000000000101</v>
      </c>
      <c r="B781" s="14" t="e">
        <f>'PLM001-Active'!#REF!</f>
        <v>#REF!</v>
      </c>
      <c r="C781" s="14" t="e">
        <f>'PLM001-Active'!#REF!</f>
        <v>#REF!</v>
      </c>
      <c r="D781" s="95" t="e">
        <f>'PLM001-Active'!#REF!</f>
        <v>#REF!</v>
      </c>
      <c r="E781" s="15" t="e">
        <f>IF('PLM001-Active'!#REF!="",'PLM001-Active'!#REF!,LEFT('PLM001-Active'!#REF!,3))</f>
        <v>#REF!</v>
      </c>
      <c r="F781" s="28" t="e">
        <f>DATEVALUE('PLM001-Active'!#REF!)</f>
        <v>#REF!</v>
      </c>
      <c r="G781" s="29" t="e">
        <f>DATEVALUE('PLM001-Active'!#REF!)</f>
        <v>#REF!</v>
      </c>
      <c r="H781" s="16" t="e">
        <f t="shared" si="54"/>
        <v>#REF!</v>
      </c>
      <c r="I781" s="28" t="str">
        <f>IF(ISERROR(DATEVALUE('PLM001-Active'!#REF!)),"",DATEVALUE('PLM001-Active'!#REF!))</f>
        <v/>
      </c>
      <c r="J781" s="29" t="str">
        <f>IF(ISERROR(DATEVALUE('PLM001-Active'!#REF!)),"",DATEVALUE('PLM001-Active'!#REF!))</f>
        <v/>
      </c>
      <c r="K781" s="16" t="str">
        <f t="shared" si="55"/>
        <v/>
      </c>
      <c r="L781" s="49" t="e">
        <f>'PLM001-Active'!#REF!</f>
        <v>#REF!</v>
      </c>
      <c r="M781" s="49" t="e">
        <f>'PLM001-Active'!#REF!</f>
        <v>#REF!</v>
      </c>
      <c r="N781" s="49" t="e">
        <f>'PLM001-Active'!#REF!</f>
        <v>#REF!</v>
      </c>
      <c r="O781" s="94" t="e">
        <f>'PLM001-Active'!#REF!/100</f>
        <v>#REF!</v>
      </c>
      <c r="P781" s="94" t="e">
        <f t="shared" si="56"/>
        <v>#REF!</v>
      </c>
      <c r="Q781" s="63" t="str">
        <f t="shared" ca="1" si="57"/>
        <v/>
      </c>
      <c r="R781" s="76"/>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row>
    <row r="782" spans="1:74" s="17" customFormat="1" ht="17.25" customHeight="1">
      <c r="A782" s="14">
        <v>165.70000000000101</v>
      </c>
      <c r="B782" s="14" t="e">
        <f>'PLM001-Active'!#REF!</f>
        <v>#REF!</v>
      </c>
      <c r="C782" s="14" t="e">
        <f>'PLM001-Active'!#REF!</f>
        <v>#REF!</v>
      </c>
      <c r="D782" s="95" t="e">
        <f>'PLM001-Active'!#REF!</f>
        <v>#REF!</v>
      </c>
      <c r="E782" s="15" t="e">
        <f>IF('PLM001-Active'!#REF!="",'PLM001-Active'!#REF!,LEFT('PLM001-Active'!#REF!,3))</f>
        <v>#REF!</v>
      </c>
      <c r="F782" s="28" t="e">
        <f>DATEVALUE('PLM001-Active'!#REF!)</f>
        <v>#REF!</v>
      </c>
      <c r="G782" s="29" t="e">
        <f>DATEVALUE('PLM001-Active'!#REF!)</f>
        <v>#REF!</v>
      </c>
      <c r="H782" s="16" t="e">
        <f t="shared" si="54"/>
        <v>#REF!</v>
      </c>
      <c r="I782" s="28" t="str">
        <f>IF(ISERROR(DATEVALUE('PLM001-Active'!#REF!)),"",DATEVALUE('PLM001-Active'!#REF!))</f>
        <v/>
      </c>
      <c r="J782" s="29" t="str">
        <f>IF(ISERROR(DATEVALUE('PLM001-Active'!#REF!)),"",DATEVALUE('PLM001-Active'!#REF!))</f>
        <v/>
      </c>
      <c r="K782" s="16" t="str">
        <f t="shared" si="55"/>
        <v/>
      </c>
      <c r="L782" s="49" t="e">
        <f>'PLM001-Active'!#REF!</f>
        <v>#REF!</v>
      </c>
      <c r="M782" s="49" t="e">
        <f>'PLM001-Active'!#REF!</f>
        <v>#REF!</v>
      </c>
      <c r="N782" s="49" t="e">
        <f>'PLM001-Active'!#REF!</f>
        <v>#REF!</v>
      </c>
      <c r="O782" s="94" t="e">
        <f>'PLM001-Active'!#REF!/100</f>
        <v>#REF!</v>
      </c>
      <c r="P782" s="94" t="e">
        <f t="shared" si="56"/>
        <v>#REF!</v>
      </c>
      <c r="Q782" s="63" t="str">
        <f t="shared" ca="1" si="57"/>
        <v/>
      </c>
      <c r="R782" s="76"/>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row>
    <row r="783" spans="1:74" s="17" customFormat="1" ht="15.75" customHeight="1">
      <c r="A783" s="14">
        <v>166.70000000000101</v>
      </c>
      <c r="B783" s="14" t="e">
        <f>'PLM001-Active'!#REF!</f>
        <v>#REF!</v>
      </c>
      <c r="C783" s="14" t="e">
        <f>'PLM001-Active'!#REF!</f>
        <v>#REF!</v>
      </c>
      <c r="D783" s="95" t="e">
        <f>'PLM001-Active'!#REF!</f>
        <v>#REF!</v>
      </c>
      <c r="E783" s="15" t="e">
        <f>IF('PLM001-Active'!#REF!="",'PLM001-Active'!#REF!,LEFT('PLM001-Active'!#REF!,3))</f>
        <v>#REF!</v>
      </c>
      <c r="F783" s="28" t="e">
        <f>DATEVALUE('PLM001-Active'!#REF!)</f>
        <v>#REF!</v>
      </c>
      <c r="G783" s="29" t="e">
        <f>DATEVALUE('PLM001-Active'!#REF!)</f>
        <v>#REF!</v>
      </c>
      <c r="H783" s="16" t="e">
        <f t="shared" si="54"/>
        <v>#REF!</v>
      </c>
      <c r="I783" s="28" t="str">
        <f>IF(ISERROR(DATEVALUE('PLM001-Active'!#REF!)),"",DATEVALUE('PLM001-Active'!#REF!))</f>
        <v/>
      </c>
      <c r="J783" s="29" t="str">
        <f>IF(ISERROR(DATEVALUE('PLM001-Active'!#REF!)),"",DATEVALUE('PLM001-Active'!#REF!))</f>
        <v/>
      </c>
      <c r="K783" s="16" t="str">
        <f t="shared" si="55"/>
        <v/>
      </c>
      <c r="L783" s="49" t="e">
        <f>'PLM001-Active'!#REF!</f>
        <v>#REF!</v>
      </c>
      <c r="M783" s="49" t="e">
        <f>'PLM001-Active'!#REF!</f>
        <v>#REF!</v>
      </c>
      <c r="N783" s="49" t="e">
        <f>'PLM001-Active'!#REF!</f>
        <v>#REF!</v>
      </c>
      <c r="O783" s="94" t="e">
        <f>'PLM001-Active'!#REF!/100</f>
        <v>#REF!</v>
      </c>
      <c r="P783" s="94" t="e">
        <f t="shared" si="56"/>
        <v>#REF!</v>
      </c>
      <c r="Q783" s="63" t="str">
        <f t="shared" ca="1" si="57"/>
        <v/>
      </c>
      <c r="R783" s="76"/>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row>
    <row r="784" spans="1:74" s="17" customFormat="1">
      <c r="A784" s="14">
        <v>167.70000000000101</v>
      </c>
      <c r="B784" s="14" t="e">
        <f>'PLM001-Active'!#REF!</f>
        <v>#REF!</v>
      </c>
      <c r="C784" s="14" t="e">
        <f>'PLM001-Active'!#REF!</f>
        <v>#REF!</v>
      </c>
      <c r="D784" s="95" t="e">
        <f>'PLM001-Active'!#REF!</f>
        <v>#REF!</v>
      </c>
      <c r="E784" s="15" t="e">
        <f>IF('PLM001-Active'!#REF!="",'PLM001-Active'!#REF!,LEFT('PLM001-Active'!#REF!,3))</f>
        <v>#REF!</v>
      </c>
      <c r="F784" s="28" t="e">
        <f>DATEVALUE('PLM001-Active'!#REF!)</f>
        <v>#REF!</v>
      </c>
      <c r="G784" s="29" t="e">
        <f>DATEVALUE('PLM001-Active'!#REF!)</f>
        <v>#REF!</v>
      </c>
      <c r="H784" s="16" t="e">
        <f t="shared" si="54"/>
        <v>#REF!</v>
      </c>
      <c r="I784" s="28" t="str">
        <f>IF(ISERROR(DATEVALUE('PLM001-Active'!#REF!)),"",DATEVALUE('PLM001-Active'!#REF!))</f>
        <v/>
      </c>
      <c r="J784" s="29" t="str">
        <f>IF(ISERROR(DATEVALUE('PLM001-Active'!#REF!)),"",DATEVALUE('PLM001-Active'!#REF!))</f>
        <v/>
      </c>
      <c r="K784" s="16" t="str">
        <f t="shared" si="55"/>
        <v/>
      </c>
      <c r="L784" s="49" t="e">
        <f>'PLM001-Active'!#REF!</f>
        <v>#REF!</v>
      </c>
      <c r="M784" s="49" t="e">
        <f>'PLM001-Active'!#REF!</f>
        <v>#REF!</v>
      </c>
      <c r="N784" s="49" t="e">
        <f>'PLM001-Active'!#REF!</f>
        <v>#REF!</v>
      </c>
      <c r="O784" s="94" t="e">
        <f>'PLM001-Active'!#REF!/100</f>
        <v>#REF!</v>
      </c>
      <c r="P784" s="94" t="e">
        <f t="shared" si="56"/>
        <v>#REF!</v>
      </c>
      <c r="Q784" s="63" t="str">
        <f t="shared" ca="1" si="57"/>
        <v/>
      </c>
      <c r="R784" s="76"/>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row>
    <row r="785" spans="1:74" s="17" customFormat="1">
      <c r="A785" s="14">
        <v>168.70000000000101</v>
      </c>
      <c r="B785" s="14" t="e">
        <f>'PLM001-Active'!#REF!</f>
        <v>#REF!</v>
      </c>
      <c r="C785" s="14" t="e">
        <f>'PLM001-Active'!#REF!</f>
        <v>#REF!</v>
      </c>
      <c r="D785" s="95" t="e">
        <f>'PLM001-Active'!#REF!</f>
        <v>#REF!</v>
      </c>
      <c r="E785" s="15" t="e">
        <f>IF('PLM001-Active'!#REF!="",'PLM001-Active'!#REF!,LEFT('PLM001-Active'!#REF!,3))</f>
        <v>#REF!</v>
      </c>
      <c r="F785" s="28" t="e">
        <f>DATEVALUE('PLM001-Active'!#REF!)</f>
        <v>#REF!</v>
      </c>
      <c r="G785" s="29" t="e">
        <f>DATEVALUE('PLM001-Active'!#REF!)</f>
        <v>#REF!</v>
      </c>
      <c r="H785" s="16" t="e">
        <f t="shared" si="54"/>
        <v>#REF!</v>
      </c>
      <c r="I785" s="28" t="str">
        <f>IF(ISERROR(DATEVALUE('PLM001-Active'!#REF!)),"",DATEVALUE('PLM001-Active'!#REF!))</f>
        <v/>
      </c>
      <c r="J785" s="29" t="str">
        <f>IF(ISERROR(DATEVALUE('PLM001-Active'!#REF!)),"",DATEVALUE('PLM001-Active'!#REF!))</f>
        <v/>
      </c>
      <c r="K785" s="16" t="str">
        <f t="shared" si="55"/>
        <v/>
      </c>
      <c r="L785" s="49" t="e">
        <f>'PLM001-Active'!#REF!</f>
        <v>#REF!</v>
      </c>
      <c r="M785" s="49" t="e">
        <f>'PLM001-Active'!#REF!</f>
        <v>#REF!</v>
      </c>
      <c r="N785" s="49" t="e">
        <f>'PLM001-Active'!#REF!</f>
        <v>#REF!</v>
      </c>
      <c r="O785" s="94" t="e">
        <f>'PLM001-Active'!#REF!/100</f>
        <v>#REF!</v>
      </c>
      <c r="P785" s="94" t="e">
        <f t="shared" si="56"/>
        <v>#REF!</v>
      </c>
      <c r="Q785" s="63" t="str">
        <f t="shared" ca="1" si="57"/>
        <v/>
      </c>
      <c r="R785" s="76"/>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row>
    <row r="786" spans="1:74" s="17" customFormat="1">
      <c r="A786" s="14">
        <v>169.70000000000101</v>
      </c>
      <c r="B786" s="14" t="e">
        <f>'PLM001-Active'!#REF!</f>
        <v>#REF!</v>
      </c>
      <c r="C786" s="14" t="e">
        <f>'PLM001-Active'!#REF!</f>
        <v>#REF!</v>
      </c>
      <c r="D786" s="95" t="e">
        <f>'PLM001-Active'!#REF!</f>
        <v>#REF!</v>
      </c>
      <c r="E786" s="15" t="e">
        <f>IF('PLM001-Active'!#REF!="",'PLM001-Active'!#REF!,LEFT('PLM001-Active'!#REF!,3))</f>
        <v>#REF!</v>
      </c>
      <c r="F786" s="28" t="e">
        <f>DATEVALUE('PLM001-Active'!#REF!)</f>
        <v>#REF!</v>
      </c>
      <c r="G786" s="29" t="e">
        <f>DATEVALUE('PLM001-Active'!#REF!)</f>
        <v>#REF!</v>
      </c>
      <c r="H786" s="16" t="e">
        <f t="shared" si="54"/>
        <v>#REF!</v>
      </c>
      <c r="I786" s="28" t="str">
        <f>IF(ISERROR(DATEVALUE('PLM001-Active'!#REF!)),"",DATEVALUE('PLM001-Active'!#REF!))</f>
        <v/>
      </c>
      <c r="J786" s="29" t="str">
        <f>IF(ISERROR(DATEVALUE('PLM001-Active'!#REF!)),"",DATEVALUE('PLM001-Active'!#REF!))</f>
        <v/>
      </c>
      <c r="K786" s="16" t="str">
        <f t="shared" si="55"/>
        <v/>
      </c>
      <c r="L786" s="49" t="e">
        <f>'PLM001-Active'!#REF!</f>
        <v>#REF!</v>
      </c>
      <c r="M786" s="49" t="e">
        <f>'PLM001-Active'!#REF!</f>
        <v>#REF!</v>
      </c>
      <c r="N786" s="49" t="e">
        <f>'PLM001-Active'!#REF!</f>
        <v>#REF!</v>
      </c>
      <c r="O786" s="94" t="e">
        <f>'PLM001-Active'!#REF!/100</f>
        <v>#REF!</v>
      </c>
      <c r="P786" s="94" t="e">
        <f t="shared" si="56"/>
        <v>#REF!</v>
      </c>
      <c r="Q786" s="63" t="str">
        <f t="shared" ca="1" si="57"/>
        <v/>
      </c>
      <c r="R786" s="76"/>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row>
    <row r="787" spans="1:74" s="17" customFormat="1">
      <c r="A787" s="14">
        <v>170.70000000000101</v>
      </c>
      <c r="B787" s="14" t="e">
        <f>'PLM001-Active'!#REF!</f>
        <v>#REF!</v>
      </c>
      <c r="C787" s="14" t="e">
        <f>'PLM001-Active'!#REF!</f>
        <v>#REF!</v>
      </c>
      <c r="D787" s="95" t="e">
        <f>'PLM001-Active'!#REF!</f>
        <v>#REF!</v>
      </c>
      <c r="E787" s="15" t="e">
        <f>IF('PLM001-Active'!#REF!="",'PLM001-Active'!#REF!,LEFT('PLM001-Active'!#REF!,3))</f>
        <v>#REF!</v>
      </c>
      <c r="F787" s="28" t="e">
        <f>DATEVALUE('PLM001-Active'!#REF!)</f>
        <v>#REF!</v>
      </c>
      <c r="G787" s="29" t="e">
        <f>DATEVALUE('PLM001-Active'!#REF!)</f>
        <v>#REF!</v>
      </c>
      <c r="H787" s="16" t="e">
        <f t="shared" si="54"/>
        <v>#REF!</v>
      </c>
      <c r="I787" s="28" t="str">
        <f>IF(ISERROR(DATEVALUE('PLM001-Active'!#REF!)),"",DATEVALUE('PLM001-Active'!#REF!))</f>
        <v/>
      </c>
      <c r="J787" s="29" t="str">
        <f>IF(ISERROR(DATEVALUE('PLM001-Active'!#REF!)),"",DATEVALUE('PLM001-Active'!#REF!))</f>
        <v/>
      </c>
      <c r="K787" s="16" t="str">
        <f t="shared" si="55"/>
        <v/>
      </c>
      <c r="L787" s="49" t="e">
        <f>'PLM001-Active'!#REF!</f>
        <v>#REF!</v>
      </c>
      <c r="M787" s="49" t="e">
        <f>'PLM001-Active'!#REF!</f>
        <v>#REF!</v>
      </c>
      <c r="N787" s="49" t="e">
        <f>'PLM001-Active'!#REF!</f>
        <v>#REF!</v>
      </c>
      <c r="O787" s="94" t="e">
        <f>'PLM001-Active'!#REF!/100</f>
        <v>#REF!</v>
      </c>
      <c r="P787" s="94" t="e">
        <f t="shared" si="56"/>
        <v>#REF!</v>
      </c>
      <c r="Q787" s="63" t="str">
        <f t="shared" ca="1" si="57"/>
        <v/>
      </c>
      <c r="R787" s="76"/>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row>
    <row r="788" spans="1:74" s="17" customFormat="1">
      <c r="A788" s="14">
        <v>171.70000000000101</v>
      </c>
      <c r="B788" s="14" t="e">
        <f>'PLM001-Active'!#REF!</f>
        <v>#REF!</v>
      </c>
      <c r="C788" s="14" t="e">
        <f>'PLM001-Active'!#REF!</f>
        <v>#REF!</v>
      </c>
      <c r="D788" s="95" t="e">
        <f>'PLM001-Active'!#REF!</f>
        <v>#REF!</v>
      </c>
      <c r="E788" s="15" t="e">
        <f>IF('PLM001-Active'!#REF!="",'PLM001-Active'!#REF!,LEFT('PLM001-Active'!#REF!,3))</f>
        <v>#REF!</v>
      </c>
      <c r="F788" s="28" t="e">
        <f>DATEVALUE('PLM001-Active'!#REF!)</f>
        <v>#REF!</v>
      </c>
      <c r="G788" s="29" t="e">
        <f>DATEVALUE('PLM001-Active'!#REF!)</f>
        <v>#REF!</v>
      </c>
      <c r="H788" s="16" t="e">
        <f t="shared" si="54"/>
        <v>#REF!</v>
      </c>
      <c r="I788" s="28" t="str">
        <f>IF(ISERROR(DATEVALUE('PLM001-Active'!#REF!)),"",DATEVALUE('PLM001-Active'!#REF!))</f>
        <v/>
      </c>
      <c r="J788" s="29" t="str">
        <f>IF(ISERROR(DATEVALUE('PLM001-Active'!#REF!)),"",DATEVALUE('PLM001-Active'!#REF!))</f>
        <v/>
      </c>
      <c r="K788" s="16" t="str">
        <f t="shared" si="55"/>
        <v/>
      </c>
      <c r="L788" s="49" t="e">
        <f>'PLM001-Active'!#REF!</f>
        <v>#REF!</v>
      </c>
      <c r="M788" s="49" t="e">
        <f>'PLM001-Active'!#REF!</f>
        <v>#REF!</v>
      </c>
      <c r="N788" s="49" t="e">
        <f>'PLM001-Active'!#REF!</f>
        <v>#REF!</v>
      </c>
      <c r="O788" s="94" t="e">
        <f>'PLM001-Active'!#REF!/100</f>
        <v>#REF!</v>
      </c>
      <c r="P788" s="94" t="e">
        <f t="shared" si="56"/>
        <v>#REF!</v>
      </c>
      <c r="Q788" s="63" t="str">
        <f t="shared" ca="1" si="57"/>
        <v/>
      </c>
      <c r="R788" s="76"/>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row>
    <row r="789" spans="1:74" s="17" customFormat="1" ht="20.25" customHeight="1">
      <c r="A789" s="14">
        <v>172.70000000000101</v>
      </c>
      <c r="B789" s="14" t="e">
        <f>'PLM001-Active'!#REF!</f>
        <v>#REF!</v>
      </c>
      <c r="C789" s="14" t="e">
        <f>'PLM001-Active'!#REF!</f>
        <v>#REF!</v>
      </c>
      <c r="D789" s="95" t="e">
        <f>'PLM001-Active'!#REF!</f>
        <v>#REF!</v>
      </c>
      <c r="E789" s="15" t="e">
        <f>IF('PLM001-Active'!#REF!="",'PLM001-Active'!#REF!,LEFT('PLM001-Active'!#REF!,3))</f>
        <v>#REF!</v>
      </c>
      <c r="F789" s="28" t="e">
        <f>DATEVALUE('PLM001-Active'!#REF!)</f>
        <v>#REF!</v>
      </c>
      <c r="G789" s="29" t="e">
        <f>DATEVALUE('PLM001-Active'!#REF!)</f>
        <v>#REF!</v>
      </c>
      <c r="H789" s="16" t="e">
        <f t="shared" si="54"/>
        <v>#REF!</v>
      </c>
      <c r="I789" s="28" t="str">
        <f>IF(ISERROR(DATEVALUE('PLM001-Active'!#REF!)),"",DATEVALUE('PLM001-Active'!#REF!))</f>
        <v/>
      </c>
      <c r="J789" s="29" t="str">
        <f>IF(ISERROR(DATEVALUE('PLM001-Active'!#REF!)),"",DATEVALUE('PLM001-Active'!#REF!))</f>
        <v/>
      </c>
      <c r="K789" s="16" t="str">
        <f t="shared" si="55"/>
        <v/>
      </c>
      <c r="L789" s="49" t="e">
        <f>'PLM001-Active'!#REF!</f>
        <v>#REF!</v>
      </c>
      <c r="M789" s="49" t="e">
        <f>'PLM001-Active'!#REF!</f>
        <v>#REF!</v>
      </c>
      <c r="N789" s="49" t="e">
        <f>'PLM001-Active'!#REF!</f>
        <v>#REF!</v>
      </c>
      <c r="O789" s="94" t="e">
        <f>'PLM001-Active'!#REF!/100</f>
        <v>#REF!</v>
      </c>
      <c r="P789" s="94" t="e">
        <f t="shared" si="56"/>
        <v>#REF!</v>
      </c>
      <c r="Q789" s="63" t="str">
        <f t="shared" ca="1" si="57"/>
        <v/>
      </c>
      <c r="R789" s="76"/>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row>
    <row r="790" spans="1:74" s="17" customFormat="1">
      <c r="A790" s="14">
        <v>173.70000000000101</v>
      </c>
      <c r="B790" s="14" t="e">
        <f>'PLM001-Active'!#REF!</f>
        <v>#REF!</v>
      </c>
      <c r="C790" s="14" t="e">
        <f>'PLM001-Active'!#REF!</f>
        <v>#REF!</v>
      </c>
      <c r="D790" s="95" t="e">
        <f>'PLM001-Active'!#REF!</f>
        <v>#REF!</v>
      </c>
      <c r="E790" s="15" t="e">
        <f>IF('PLM001-Active'!#REF!="",'PLM001-Active'!#REF!,LEFT('PLM001-Active'!#REF!,3))</f>
        <v>#REF!</v>
      </c>
      <c r="F790" s="28" t="e">
        <f>DATEVALUE('PLM001-Active'!#REF!)</f>
        <v>#REF!</v>
      </c>
      <c r="G790" s="29" t="e">
        <f>DATEVALUE('PLM001-Active'!#REF!)</f>
        <v>#REF!</v>
      </c>
      <c r="H790" s="16" t="e">
        <f t="shared" si="54"/>
        <v>#REF!</v>
      </c>
      <c r="I790" s="28" t="str">
        <f>IF(ISERROR(DATEVALUE('PLM001-Active'!#REF!)),"",DATEVALUE('PLM001-Active'!#REF!))</f>
        <v/>
      </c>
      <c r="J790" s="29" t="str">
        <f>IF(ISERROR(DATEVALUE('PLM001-Active'!#REF!)),"",DATEVALUE('PLM001-Active'!#REF!))</f>
        <v/>
      </c>
      <c r="K790" s="16" t="str">
        <f t="shared" si="55"/>
        <v/>
      </c>
      <c r="L790" s="49" t="e">
        <f>'PLM001-Active'!#REF!</f>
        <v>#REF!</v>
      </c>
      <c r="M790" s="49" t="e">
        <f>'PLM001-Active'!#REF!</f>
        <v>#REF!</v>
      </c>
      <c r="N790" s="49" t="e">
        <f>'PLM001-Active'!#REF!</f>
        <v>#REF!</v>
      </c>
      <c r="O790" s="94" t="e">
        <f>'PLM001-Active'!#REF!/100</f>
        <v>#REF!</v>
      </c>
      <c r="P790" s="94" t="e">
        <f t="shared" si="56"/>
        <v>#REF!</v>
      </c>
      <c r="Q790" s="63" t="str">
        <f t="shared" ca="1" si="57"/>
        <v/>
      </c>
      <c r="R790" s="76"/>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row>
    <row r="791" spans="1:74" s="17" customFormat="1">
      <c r="A791" s="14">
        <v>174.70000000000101</v>
      </c>
      <c r="B791" s="14" t="e">
        <f>'PLM001-Active'!#REF!</f>
        <v>#REF!</v>
      </c>
      <c r="C791" s="14" t="e">
        <f>'PLM001-Active'!#REF!</f>
        <v>#REF!</v>
      </c>
      <c r="D791" s="95" t="e">
        <f>'PLM001-Active'!#REF!</f>
        <v>#REF!</v>
      </c>
      <c r="E791" s="15" t="e">
        <f>IF('PLM001-Active'!#REF!="",'PLM001-Active'!#REF!,LEFT('PLM001-Active'!#REF!,3))</f>
        <v>#REF!</v>
      </c>
      <c r="F791" s="28" t="e">
        <f>DATEVALUE('PLM001-Active'!#REF!)</f>
        <v>#REF!</v>
      </c>
      <c r="G791" s="29" t="e">
        <f>DATEVALUE('PLM001-Active'!#REF!)</f>
        <v>#REF!</v>
      </c>
      <c r="H791" s="16" t="e">
        <f t="shared" si="54"/>
        <v>#REF!</v>
      </c>
      <c r="I791" s="28" t="str">
        <f>IF(ISERROR(DATEVALUE('PLM001-Active'!#REF!)),"",DATEVALUE('PLM001-Active'!#REF!))</f>
        <v/>
      </c>
      <c r="J791" s="29" t="str">
        <f>IF(ISERROR(DATEVALUE('PLM001-Active'!#REF!)),"",DATEVALUE('PLM001-Active'!#REF!))</f>
        <v/>
      </c>
      <c r="K791" s="16" t="str">
        <f t="shared" si="55"/>
        <v/>
      </c>
      <c r="L791" s="49" t="e">
        <f>'PLM001-Active'!#REF!</f>
        <v>#REF!</v>
      </c>
      <c r="M791" s="49" t="e">
        <f>'PLM001-Active'!#REF!</f>
        <v>#REF!</v>
      </c>
      <c r="N791" s="49" t="e">
        <f>'PLM001-Active'!#REF!</f>
        <v>#REF!</v>
      </c>
      <c r="O791" s="94" t="e">
        <f>'PLM001-Active'!#REF!/100</f>
        <v>#REF!</v>
      </c>
      <c r="P791" s="94" t="e">
        <f t="shared" si="56"/>
        <v>#REF!</v>
      </c>
      <c r="Q791" s="63" t="str">
        <f t="shared" ca="1" si="57"/>
        <v/>
      </c>
      <c r="R791" s="76"/>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row>
    <row r="792" spans="1:74" s="17" customFormat="1">
      <c r="A792" s="14">
        <v>175.70000000000101</v>
      </c>
      <c r="B792" s="14" t="e">
        <f>'PLM001-Active'!#REF!</f>
        <v>#REF!</v>
      </c>
      <c r="C792" s="14" t="e">
        <f>'PLM001-Active'!#REF!</f>
        <v>#REF!</v>
      </c>
      <c r="D792" s="95" t="e">
        <f>'PLM001-Active'!#REF!</f>
        <v>#REF!</v>
      </c>
      <c r="E792" s="15" t="e">
        <f>IF('PLM001-Active'!#REF!="",'PLM001-Active'!#REF!,LEFT('PLM001-Active'!#REF!,3))</f>
        <v>#REF!</v>
      </c>
      <c r="F792" s="28" t="e">
        <f>DATEVALUE('PLM001-Active'!#REF!)</f>
        <v>#REF!</v>
      </c>
      <c r="G792" s="29" t="e">
        <f>DATEVALUE('PLM001-Active'!#REF!)</f>
        <v>#REF!</v>
      </c>
      <c r="H792" s="16" t="e">
        <f t="shared" si="54"/>
        <v>#REF!</v>
      </c>
      <c r="I792" s="28" t="str">
        <f>IF(ISERROR(DATEVALUE('PLM001-Active'!#REF!)),"",DATEVALUE('PLM001-Active'!#REF!))</f>
        <v/>
      </c>
      <c r="J792" s="29" t="str">
        <f>IF(ISERROR(DATEVALUE('PLM001-Active'!#REF!)),"",DATEVALUE('PLM001-Active'!#REF!))</f>
        <v/>
      </c>
      <c r="K792" s="16" t="str">
        <f t="shared" si="55"/>
        <v/>
      </c>
      <c r="L792" s="49" t="e">
        <f>'PLM001-Active'!#REF!</f>
        <v>#REF!</v>
      </c>
      <c r="M792" s="49" t="e">
        <f>'PLM001-Active'!#REF!</f>
        <v>#REF!</v>
      </c>
      <c r="N792" s="49" t="e">
        <f>'PLM001-Active'!#REF!</f>
        <v>#REF!</v>
      </c>
      <c r="O792" s="94" t="e">
        <f>'PLM001-Active'!#REF!/100</f>
        <v>#REF!</v>
      </c>
      <c r="P792" s="94" t="e">
        <f t="shared" si="56"/>
        <v>#REF!</v>
      </c>
      <c r="Q792" s="63" t="str">
        <f t="shared" ca="1" si="57"/>
        <v/>
      </c>
      <c r="R792" s="76"/>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row>
    <row r="793" spans="1:74" s="17" customFormat="1">
      <c r="A793" s="14">
        <v>176.70000000000101</v>
      </c>
      <c r="B793" s="14" t="e">
        <f>'PLM001-Active'!#REF!</f>
        <v>#REF!</v>
      </c>
      <c r="C793" s="14" t="e">
        <f>'PLM001-Active'!#REF!</f>
        <v>#REF!</v>
      </c>
      <c r="D793" s="95" t="e">
        <f>'PLM001-Active'!#REF!</f>
        <v>#REF!</v>
      </c>
      <c r="E793" s="15" t="e">
        <f>IF('PLM001-Active'!#REF!="",'PLM001-Active'!#REF!,LEFT('PLM001-Active'!#REF!,3))</f>
        <v>#REF!</v>
      </c>
      <c r="F793" s="28" t="e">
        <f>DATEVALUE('PLM001-Active'!#REF!)</f>
        <v>#REF!</v>
      </c>
      <c r="G793" s="29" t="e">
        <f>DATEVALUE('PLM001-Active'!#REF!)</f>
        <v>#REF!</v>
      </c>
      <c r="H793" s="16" t="e">
        <f t="shared" si="54"/>
        <v>#REF!</v>
      </c>
      <c r="I793" s="28" t="str">
        <f>IF(ISERROR(DATEVALUE('PLM001-Active'!#REF!)),"",DATEVALUE('PLM001-Active'!#REF!))</f>
        <v/>
      </c>
      <c r="J793" s="29" t="str">
        <f>IF(ISERROR(DATEVALUE('PLM001-Active'!#REF!)),"",DATEVALUE('PLM001-Active'!#REF!))</f>
        <v/>
      </c>
      <c r="K793" s="16" t="str">
        <f t="shared" si="55"/>
        <v/>
      </c>
      <c r="L793" s="49" t="e">
        <f>'PLM001-Active'!#REF!</f>
        <v>#REF!</v>
      </c>
      <c r="M793" s="49" t="e">
        <f>'PLM001-Active'!#REF!</f>
        <v>#REF!</v>
      </c>
      <c r="N793" s="49" t="e">
        <f>'PLM001-Active'!#REF!</f>
        <v>#REF!</v>
      </c>
      <c r="O793" s="94" t="e">
        <f>'PLM001-Active'!#REF!/100</f>
        <v>#REF!</v>
      </c>
      <c r="P793" s="94" t="e">
        <f t="shared" si="56"/>
        <v>#REF!</v>
      </c>
      <c r="Q793" s="63" t="str">
        <f t="shared" ca="1" si="57"/>
        <v/>
      </c>
      <c r="R793" s="76"/>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row>
    <row r="794" spans="1:74" s="17" customFormat="1">
      <c r="A794" s="14">
        <v>177.70000000000101</v>
      </c>
      <c r="B794" s="14" t="e">
        <f>'PLM001-Active'!#REF!</f>
        <v>#REF!</v>
      </c>
      <c r="C794" s="14" t="e">
        <f>'PLM001-Active'!#REF!</f>
        <v>#REF!</v>
      </c>
      <c r="D794" s="95" t="e">
        <f>'PLM001-Active'!#REF!</f>
        <v>#REF!</v>
      </c>
      <c r="E794" s="15" t="e">
        <f>IF('PLM001-Active'!#REF!="",'PLM001-Active'!#REF!,LEFT('PLM001-Active'!#REF!,3))</f>
        <v>#REF!</v>
      </c>
      <c r="F794" s="28" t="e">
        <f>DATEVALUE('PLM001-Active'!#REF!)</f>
        <v>#REF!</v>
      </c>
      <c r="G794" s="29" t="e">
        <f>DATEVALUE('PLM001-Active'!#REF!)</f>
        <v>#REF!</v>
      </c>
      <c r="H794" s="16" t="e">
        <f t="shared" si="54"/>
        <v>#REF!</v>
      </c>
      <c r="I794" s="28" t="str">
        <f>IF(ISERROR(DATEVALUE('PLM001-Active'!#REF!)),"",DATEVALUE('PLM001-Active'!#REF!))</f>
        <v/>
      </c>
      <c r="J794" s="29" t="str">
        <f>IF(ISERROR(DATEVALUE('PLM001-Active'!#REF!)),"",DATEVALUE('PLM001-Active'!#REF!))</f>
        <v/>
      </c>
      <c r="K794" s="16" t="str">
        <f t="shared" si="55"/>
        <v/>
      </c>
      <c r="L794" s="49" t="e">
        <f>'PLM001-Active'!#REF!</f>
        <v>#REF!</v>
      </c>
      <c r="M794" s="49" t="e">
        <f>'PLM001-Active'!#REF!</f>
        <v>#REF!</v>
      </c>
      <c r="N794" s="49" t="e">
        <f>'PLM001-Active'!#REF!</f>
        <v>#REF!</v>
      </c>
      <c r="O794" s="94" t="e">
        <f>'PLM001-Active'!#REF!/100</f>
        <v>#REF!</v>
      </c>
      <c r="P794" s="94" t="e">
        <f t="shared" si="56"/>
        <v>#REF!</v>
      </c>
      <c r="Q794" s="63" t="str">
        <f t="shared" ca="1" si="57"/>
        <v/>
      </c>
      <c r="R794" s="76"/>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row>
    <row r="795" spans="1:74" s="17" customFormat="1">
      <c r="A795" s="14">
        <v>178.70000000000101</v>
      </c>
      <c r="B795" s="14" t="e">
        <f>'PLM001-Active'!#REF!</f>
        <v>#REF!</v>
      </c>
      <c r="C795" s="14" t="e">
        <f>'PLM001-Active'!#REF!</f>
        <v>#REF!</v>
      </c>
      <c r="D795" s="95" t="e">
        <f>'PLM001-Active'!#REF!</f>
        <v>#REF!</v>
      </c>
      <c r="E795" s="15" t="e">
        <f>IF('PLM001-Active'!#REF!="",'PLM001-Active'!#REF!,LEFT('PLM001-Active'!#REF!,3))</f>
        <v>#REF!</v>
      </c>
      <c r="F795" s="28" t="e">
        <f>DATEVALUE('PLM001-Active'!#REF!)</f>
        <v>#REF!</v>
      </c>
      <c r="G795" s="29" t="e">
        <f>DATEVALUE('PLM001-Active'!#REF!)</f>
        <v>#REF!</v>
      </c>
      <c r="H795" s="16" t="e">
        <f t="shared" si="54"/>
        <v>#REF!</v>
      </c>
      <c r="I795" s="28" t="str">
        <f>IF(ISERROR(DATEVALUE('PLM001-Active'!#REF!)),"",DATEVALUE('PLM001-Active'!#REF!))</f>
        <v/>
      </c>
      <c r="J795" s="29" t="str">
        <f>IF(ISERROR(DATEVALUE('PLM001-Active'!#REF!)),"",DATEVALUE('PLM001-Active'!#REF!))</f>
        <v/>
      </c>
      <c r="K795" s="16" t="str">
        <f t="shared" si="55"/>
        <v/>
      </c>
      <c r="L795" s="49" t="e">
        <f>'PLM001-Active'!#REF!</f>
        <v>#REF!</v>
      </c>
      <c r="M795" s="49" t="e">
        <f>'PLM001-Active'!#REF!</f>
        <v>#REF!</v>
      </c>
      <c r="N795" s="49" t="e">
        <f>'PLM001-Active'!#REF!</f>
        <v>#REF!</v>
      </c>
      <c r="O795" s="94" t="e">
        <f>'PLM001-Active'!#REF!/100</f>
        <v>#REF!</v>
      </c>
      <c r="P795" s="94" t="e">
        <f t="shared" si="56"/>
        <v>#REF!</v>
      </c>
      <c r="Q795" s="63" t="str">
        <f t="shared" ca="1" si="57"/>
        <v/>
      </c>
      <c r="R795" s="76"/>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row>
    <row r="796" spans="1:74" s="17" customFormat="1">
      <c r="A796" s="14">
        <v>179.70000000000101</v>
      </c>
      <c r="B796" s="14" t="e">
        <f>'PLM001-Active'!#REF!</f>
        <v>#REF!</v>
      </c>
      <c r="C796" s="14" t="e">
        <f>'PLM001-Active'!#REF!</f>
        <v>#REF!</v>
      </c>
      <c r="D796" s="95" t="e">
        <f>'PLM001-Active'!#REF!</f>
        <v>#REF!</v>
      </c>
      <c r="E796" s="15" t="e">
        <f>IF('PLM001-Active'!#REF!="",'PLM001-Active'!#REF!,LEFT('PLM001-Active'!#REF!,3))</f>
        <v>#REF!</v>
      </c>
      <c r="F796" s="28" t="e">
        <f>DATEVALUE('PLM001-Active'!#REF!)</f>
        <v>#REF!</v>
      </c>
      <c r="G796" s="29" t="e">
        <f>DATEVALUE('PLM001-Active'!#REF!)</f>
        <v>#REF!</v>
      </c>
      <c r="H796" s="16" t="e">
        <f t="shared" si="54"/>
        <v>#REF!</v>
      </c>
      <c r="I796" s="28" t="str">
        <f>IF(ISERROR(DATEVALUE('PLM001-Active'!#REF!)),"",DATEVALUE('PLM001-Active'!#REF!))</f>
        <v/>
      </c>
      <c r="J796" s="29" t="str">
        <f>IF(ISERROR(DATEVALUE('PLM001-Active'!#REF!)),"",DATEVALUE('PLM001-Active'!#REF!))</f>
        <v/>
      </c>
      <c r="K796" s="16" t="str">
        <f t="shared" si="55"/>
        <v/>
      </c>
      <c r="L796" s="49" t="e">
        <f>'PLM001-Active'!#REF!</f>
        <v>#REF!</v>
      </c>
      <c r="M796" s="49" t="e">
        <f>'PLM001-Active'!#REF!</f>
        <v>#REF!</v>
      </c>
      <c r="N796" s="49" t="e">
        <f>'PLM001-Active'!#REF!</f>
        <v>#REF!</v>
      </c>
      <c r="O796" s="94" t="e">
        <f>'PLM001-Active'!#REF!/100</f>
        <v>#REF!</v>
      </c>
      <c r="P796" s="94" t="e">
        <f t="shared" si="56"/>
        <v>#REF!</v>
      </c>
      <c r="Q796" s="63" t="str">
        <f t="shared" ca="1" si="57"/>
        <v/>
      </c>
      <c r="R796" s="76"/>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row>
    <row r="797" spans="1:74" s="17" customFormat="1">
      <c r="A797" s="14">
        <v>180.70000000000101</v>
      </c>
      <c r="B797" s="14" t="e">
        <f>'PLM001-Active'!#REF!</f>
        <v>#REF!</v>
      </c>
      <c r="C797" s="14" t="e">
        <f>'PLM001-Active'!#REF!</f>
        <v>#REF!</v>
      </c>
      <c r="D797" s="95" t="e">
        <f>'PLM001-Active'!#REF!</f>
        <v>#REF!</v>
      </c>
      <c r="E797" s="15" t="e">
        <f>IF('PLM001-Active'!#REF!="",'PLM001-Active'!#REF!,LEFT('PLM001-Active'!#REF!,3))</f>
        <v>#REF!</v>
      </c>
      <c r="F797" s="28" t="e">
        <f>DATEVALUE('PLM001-Active'!#REF!)</f>
        <v>#REF!</v>
      </c>
      <c r="G797" s="29" t="e">
        <f>DATEVALUE('PLM001-Active'!#REF!)</f>
        <v>#REF!</v>
      </c>
      <c r="H797" s="16" t="e">
        <f t="shared" si="54"/>
        <v>#REF!</v>
      </c>
      <c r="I797" s="28" t="str">
        <f>IF(ISERROR(DATEVALUE('PLM001-Active'!#REF!)),"",DATEVALUE('PLM001-Active'!#REF!))</f>
        <v/>
      </c>
      <c r="J797" s="29" t="str">
        <f>IF(ISERROR(DATEVALUE('PLM001-Active'!#REF!)),"",DATEVALUE('PLM001-Active'!#REF!))</f>
        <v/>
      </c>
      <c r="K797" s="16" t="str">
        <f t="shared" si="55"/>
        <v/>
      </c>
      <c r="L797" s="49" t="e">
        <f>'PLM001-Active'!#REF!</f>
        <v>#REF!</v>
      </c>
      <c r="M797" s="49" t="e">
        <f>'PLM001-Active'!#REF!</f>
        <v>#REF!</v>
      </c>
      <c r="N797" s="49" t="e">
        <f>'PLM001-Active'!#REF!</f>
        <v>#REF!</v>
      </c>
      <c r="O797" s="94" t="e">
        <f>'PLM001-Active'!#REF!/100</f>
        <v>#REF!</v>
      </c>
      <c r="P797" s="94" t="e">
        <f t="shared" si="56"/>
        <v>#REF!</v>
      </c>
      <c r="Q797" s="63" t="str">
        <f t="shared" ca="1" si="57"/>
        <v/>
      </c>
      <c r="R797" s="76"/>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row>
    <row r="798" spans="1:74" s="17" customFormat="1">
      <c r="A798" s="14">
        <v>181.70000000000101</v>
      </c>
      <c r="B798" s="14" t="e">
        <f>'PLM001-Active'!#REF!</f>
        <v>#REF!</v>
      </c>
      <c r="C798" s="14" t="e">
        <f>'PLM001-Active'!#REF!</f>
        <v>#REF!</v>
      </c>
      <c r="D798" s="95" t="e">
        <f>'PLM001-Active'!#REF!</f>
        <v>#REF!</v>
      </c>
      <c r="E798" s="15" t="e">
        <f>IF('PLM001-Active'!#REF!="",'PLM001-Active'!#REF!,LEFT('PLM001-Active'!#REF!,3))</f>
        <v>#REF!</v>
      </c>
      <c r="F798" s="28" t="e">
        <f>DATEVALUE('PLM001-Active'!#REF!)</f>
        <v>#REF!</v>
      </c>
      <c r="G798" s="29" t="e">
        <f>DATEVALUE('PLM001-Active'!#REF!)</f>
        <v>#REF!</v>
      </c>
      <c r="H798" s="16" t="e">
        <f t="shared" si="54"/>
        <v>#REF!</v>
      </c>
      <c r="I798" s="28" t="str">
        <f>IF(ISERROR(DATEVALUE('PLM001-Active'!#REF!)),"",DATEVALUE('PLM001-Active'!#REF!))</f>
        <v/>
      </c>
      <c r="J798" s="29" t="str">
        <f>IF(ISERROR(DATEVALUE('PLM001-Active'!#REF!)),"",DATEVALUE('PLM001-Active'!#REF!))</f>
        <v/>
      </c>
      <c r="K798" s="16" t="str">
        <f t="shared" si="55"/>
        <v/>
      </c>
      <c r="L798" s="49" t="e">
        <f>'PLM001-Active'!#REF!</f>
        <v>#REF!</v>
      </c>
      <c r="M798" s="49" t="e">
        <f>'PLM001-Active'!#REF!</f>
        <v>#REF!</v>
      </c>
      <c r="N798" s="49" t="e">
        <f>'PLM001-Active'!#REF!</f>
        <v>#REF!</v>
      </c>
      <c r="O798" s="94" t="e">
        <f>'PLM001-Active'!#REF!/100</f>
        <v>#REF!</v>
      </c>
      <c r="P798" s="94" t="e">
        <f t="shared" si="56"/>
        <v>#REF!</v>
      </c>
      <c r="Q798" s="63" t="str">
        <f t="shared" ca="1" si="57"/>
        <v/>
      </c>
      <c r="R798" s="76"/>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row>
    <row r="799" spans="1:74" s="17" customFormat="1">
      <c r="A799" s="14">
        <v>182.70000000000101</v>
      </c>
      <c r="B799" s="14" t="e">
        <f>'PLM001-Active'!#REF!</f>
        <v>#REF!</v>
      </c>
      <c r="C799" s="14" t="e">
        <f>'PLM001-Active'!#REF!</f>
        <v>#REF!</v>
      </c>
      <c r="D799" s="95" t="e">
        <f>'PLM001-Active'!#REF!</f>
        <v>#REF!</v>
      </c>
      <c r="E799" s="15" t="e">
        <f>IF('PLM001-Active'!#REF!="",'PLM001-Active'!#REF!,LEFT('PLM001-Active'!#REF!,3))</f>
        <v>#REF!</v>
      </c>
      <c r="F799" s="28" t="e">
        <f>DATEVALUE('PLM001-Active'!#REF!)</f>
        <v>#REF!</v>
      </c>
      <c r="G799" s="29" t="e">
        <f>DATEVALUE('PLM001-Active'!#REF!)</f>
        <v>#REF!</v>
      </c>
      <c r="H799" s="16" t="e">
        <f t="shared" si="54"/>
        <v>#REF!</v>
      </c>
      <c r="I799" s="28" t="str">
        <f>IF(ISERROR(DATEVALUE('PLM001-Active'!#REF!)),"",DATEVALUE('PLM001-Active'!#REF!))</f>
        <v/>
      </c>
      <c r="J799" s="29" t="str">
        <f>IF(ISERROR(DATEVALUE('PLM001-Active'!#REF!)),"",DATEVALUE('PLM001-Active'!#REF!))</f>
        <v/>
      </c>
      <c r="K799" s="16" t="str">
        <f t="shared" si="55"/>
        <v/>
      </c>
      <c r="L799" s="49" t="e">
        <f>'PLM001-Active'!#REF!</f>
        <v>#REF!</v>
      </c>
      <c r="M799" s="49" t="e">
        <f>'PLM001-Active'!#REF!</f>
        <v>#REF!</v>
      </c>
      <c r="N799" s="49" t="e">
        <f>'PLM001-Active'!#REF!</f>
        <v>#REF!</v>
      </c>
      <c r="O799" s="94" t="e">
        <f>'PLM001-Active'!#REF!/100</f>
        <v>#REF!</v>
      </c>
      <c r="P799" s="94" t="e">
        <f t="shared" si="56"/>
        <v>#REF!</v>
      </c>
      <c r="Q799" s="63" t="str">
        <f t="shared" ca="1" si="57"/>
        <v/>
      </c>
      <c r="R799" s="76"/>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row>
    <row r="800" spans="1:74" s="17" customFormat="1">
      <c r="A800" s="14">
        <v>183.70000000000101</v>
      </c>
      <c r="B800" s="14" t="e">
        <f>'PLM001-Active'!#REF!</f>
        <v>#REF!</v>
      </c>
      <c r="C800" s="14" t="e">
        <f>'PLM001-Active'!#REF!</f>
        <v>#REF!</v>
      </c>
      <c r="D800" s="95" t="e">
        <f>'PLM001-Active'!#REF!</f>
        <v>#REF!</v>
      </c>
      <c r="E800" s="15" t="e">
        <f>IF('PLM001-Active'!#REF!="",'PLM001-Active'!#REF!,LEFT('PLM001-Active'!#REF!,3))</f>
        <v>#REF!</v>
      </c>
      <c r="F800" s="28" t="e">
        <f>DATEVALUE('PLM001-Active'!#REF!)</f>
        <v>#REF!</v>
      </c>
      <c r="G800" s="29" t="e">
        <f>DATEVALUE('PLM001-Active'!#REF!)</f>
        <v>#REF!</v>
      </c>
      <c r="H800" s="16" t="e">
        <f t="shared" si="54"/>
        <v>#REF!</v>
      </c>
      <c r="I800" s="28" t="str">
        <f>IF(ISERROR(DATEVALUE('PLM001-Active'!#REF!)),"",DATEVALUE('PLM001-Active'!#REF!))</f>
        <v/>
      </c>
      <c r="J800" s="29" t="str">
        <f>IF(ISERROR(DATEVALUE('PLM001-Active'!#REF!)),"",DATEVALUE('PLM001-Active'!#REF!))</f>
        <v/>
      </c>
      <c r="K800" s="16" t="str">
        <f t="shared" si="55"/>
        <v/>
      </c>
      <c r="L800" s="49" t="e">
        <f>'PLM001-Active'!#REF!</f>
        <v>#REF!</v>
      </c>
      <c r="M800" s="49" t="e">
        <f>'PLM001-Active'!#REF!</f>
        <v>#REF!</v>
      </c>
      <c r="N800" s="49" t="e">
        <f>'PLM001-Active'!#REF!</f>
        <v>#REF!</v>
      </c>
      <c r="O800" s="94" t="e">
        <f>'PLM001-Active'!#REF!/100</f>
        <v>#REF!</v>
      </c>
      <c r="P800" s="94" t="e">
        <f t="shared" si="56"/>
        <v>#REF!</v>
      </c>
      <c r="Q800" s="63" t="str">
        <f t="shared" ca="1" si="57"/>
        <v/>
      </c>
      <c r="R800" s="76"/>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row>
    <row r="801" spans="1:74" s="17" customFormat="1">
      <c r="A801" s="14">
        <v>184.70000000000101</v>
      </c>
      <c r="B801" s="14" t="e">
        <f>'PLM001-Active'!#REF!</f>
        <v>#REF!</v>
      </c>
      <c r="C801" s="14" t="e">
        <f>'PLM001-Active'!#REF!</f>
        <v>#REF!</v>
      </c>
      <c r="D801" s="95" t="e">
        <f>'PLM001-Active'!#REF!</f>
        <v>#REF!</v>
      </c>
      <c r="E801" s="15" t="e">
        <f>IF('PLM001-Active'!#REF!="",'PLM001-Active'!#REF!,LEFT('PLM001-Active'!#REF!,3))</f>
        <v>#REF!</v>
      </c>
      <c r="F801" s="28" t="e">
        <f>DATEVALUE('PLM001-Active'!#REF!)</f>
        <v>#REF!</v>
      </c>
      <c r="G801" s="29" t="e">
        <f>DATEVALUE('PLM001-Active'!#REF!)</f>
        <v>#REF!</v>
      </c>
      <c r="H801" s="16" t="e">
        <f t="shared" si="54"/>
        <v>#REF!</v>
      </c>
      <c r="I801" s="28" t="str">
        <f>IF(ISERROR(DATEVALUE('PLM001-Active'!#REF!)),"",DATEVALUE('PLM001-Active'!#REF!))</f>
        <v/>
      </c>
      <c r="J801" s="29" t="str">
        <f>IF(ISERROR(DATEVALUE('PLM001-Active'!#REF!)),"",DATEVALUE('PLM001-Active'!#REF!))</f>
        <v/>
      </c>
      <c r="K801" s="16" t="str">
        <f t="shared" si="55"/>
        <v/>
      </c>
      <c r="L801" s="49" t="e">
        <f>'PLM001-Active'!#REF!</f>
        <v>#REF!</v>
      </c>
      <c r="M801" s="49" t="e">
        <f>'PLM001-Active'!#REF!</f>
        <v>#REF!</v>
      </c>
      <c r="N801" s="49" t="e">
        <f>'PLM001-Active'!#REF!</f>
        <v>#REF!</v>
      </c>
      <c r="O801" s="94" t="e">
        <f>'PLM001-Active'!#REF!/100</f>
        <v>#REF!</v>
      </c>
      <c r="P801" s="94" t="e">
        <f t="shared" si="56"/>
        <v>#REF!</v>
      </c>
      <c r="Q801" s="63" t="str">
        <f t="shared" ca="1" si="57"/>
        <v/>
      </c>
      <c r="R801" s="76"/>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row>
    <row r="802" spans="1:74" s="17" customFormat="1">
      <c r="A802" s="14">
        <v>185.70000000000101</v>
      </c>
      <c r="B802" s="14" t="e">
        <f>'PLM001-Active'!#REF!</f>
        <v>#REF!</v>
      </c>
      <c r="C802" s="14" t="e">
        <f>'PLM001-Active'!#REF!</f>
        <v>#REF!</v>
      </c>
      <c r="D802" s="95" t="e">
        <f>'PLM001-Active'!#REF!</f>
        <v>#REF!</v>
      </c>
      <c r="E802" s="15" t="e">
        <f>IF('PLM001-Active'!#REF!="",'PLM001-Active'!#REF!,LEFT('PLM001-Active'!#REF!,3))</f>
        <v>#REF!</v>
      </c>
      <c r="F802" s="28" t="e">
        <f>DATEVALUE('PLM001-Active'!#REF!)</f>
        <v>#REF!</v>
      </c>
      <c r="G802" s="29" t="e">
        <f>DATEVALUE('PLM001-Active'!#REF!)</f>
        <v>#REF!</v>
      </c>
      <c r="H802" s="16" t="e">
        <f t="shared" si="54"/>
        <v>#REF!</v>
      </c>
      <c r="I802" s="28" t="str">
        <f>IF(ISERROR(DATEVALUE('PLM001-Active'!#REF!)),"",DATEVALUE('PLM001-Active'!#REF!))</f>
        <v/>
      </c>
      <c r="J802" s="29" t="str">
        <f>IF(ISERROR(DATEVALUE('PLM001-Active'!#REF!)),"",DATEVALUE('PLM001-Active'!#REF!))</f>
        <v/>
      </c>
      <c r="K802" s="16" t="str">
        <f t="shared" si="55"/>
        <v/>
      </c>
      <c r="L802" s="49" t="e">
        <f>'PLM001-Active'!#REF!</f>
        <v>#REF!</v>
      </c>
      <c r="M802" s="49" t="e">
        <f>'PLM001-Active'!#REF!</f>
        <v>#REF!</v>
      </c>
      <c r="N802" s="49" t="e">
        <f>'PLM001-Active'!#REF!</f>
        <v>#REF!</v>
      </c>
      <c r="O802" s="94" t="e">
        <f>'PLM001-Active'!#REF!/100</f>
        <v>#REF!</v>
      </c>
      <c r="P802" s="94" t="e">
        <f t="shared" si="56"/>
        <v>#REF!</v>
      </c>
      <c r="Q802" s="63" t="str">
        <f t="shared" ca="1" si="57"/>
        <v/>
      </c>
      <c r="R802" s="76"/>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row>
    <row r="803" spans="1:74" s="17" customFormat="1">
      <c r="A803" s="14">
        <v>186.70000000000101</v>
      </c>
      <c r="B803" s="14" t="e">
        <f>'PLM001-Active'!#REF!</f>
        <v>#REF!</v>
      </c>
      <c r="C803" s="14" t="e">
        <f>'PLM001-Active'!#REF!</f>
        <v>#REF!</v>
      </c>
      <c r="D803" s="95" t="e">
        <f>'PLM001-Active'!#REF!</f>
        <v>#REF!</v>
      </c>
      <c r="E803" s="15" t="e">
        <f>IF('PLM001-Active'!#REF!="",'PLM001-Active'!#REF!,LEFT('PLM001-Active'!#REF!,3))</f>
        <v>#REF!</v>
      </c>
      <c r="F803" s="28" t="e">
        <f>DATEVALUE('PLM001-Active'!#REF!)</f>
        <v>#REF!</v>
      </c>
      <c r="G803" s="29" t="e">
        <f>DATEVALUE('PLM001-Active'!#REF!)</f>
        <v>#REF!</v>
      </c>
      <c r="H803" s="16" t="e">
        <f t="shared" si="54"/>
        <v>#REF!</v>
      </c>
      <c r="I803" s="28" t="str">
        <f>IF(ISERROR(DATEVALUE('PLM001-Active'!#REF!)),"",DATEVALUE('PLM001-Active'!#REF!))</f>
        <v/>
      </c>
      <c r="J803" s="29" t="str">
        <f>IF(ISERROR(DATEVALUE('PLM001-Active'!#REF!)),"",DATEVALUE('PLM001-Active'!#REF!))</f>
        <v/>
      </c>
      <c r="K803" s="16" t="str">
        <f t="shared" si="55"/>
        <v/>
      </c>
      <c r="L803" s="49" t="e">
        <f>'PLM001-Active'!#REF!</f>
        <v>#REF!</v>
      </c>
      <c r="M803" s="49" t="e">
        <f>'PLM001-Active'!#REF!</f>
        <v>#REF!</v>
      </c>
      <c r="N803" s="49" t="e">
        <f>'PLM001-Active'!#REF!</f>
        <v>#REF!</v>
      </c>
      <c r="O803" s="94" t="e">
        <f>'PLM001-Active'!#REF!/100</f>
        <v>#REF!</v>
      </c>
      <c r="P803" s="94" t="e">
        <f t="shared" si="56"/>
        <v>#REF!</v>
      </c>
      <c r="Q803" s="63" t="str">
        <f t="shared" ca="1" si="57"/>
        <v/>
      </c>
      <c r="R803" s="76"/>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row>
    <row r="804" spans="1:74" s="17" customFormat="1">
      <c r="A804" s="14">
        <v>187.70000000000101</v>
      </c>
      <c r="B804" s="14" t="e">
        <f>'PLM001-Active'!#REF!</f>
        <v>#REF!</v>
      </c>
      <c r="C804" s="14" t="e">
        <f>'PLM001-Active'!#REF!</f>
        <v>#REF!</v>
      </c>
      <c r="D804" s="95" t="e">
        <f>'PLM001-Active'!#REF!</f>
        <v>#REF!</v>
      </c>
      <c r="E804" s="15" t="e">
        <f>IF('PLM001-Active'!#REF!="",'PLM001-Active'!#REF!,LEFT('PLM001-Active'!#REF!,3))</f>
        <v>#REF!</v>
      </c>
      <c r="F804" s="28" t="e">
        <f>DATEVALUE('PLM001-Active'!#REF!)</f>
        <v>#REF!</v>
      </c>
      <c r="G804" s="29" t="e">
        <f>DATEVALUE('PLM001-Active'!#REF!)</f>
        <v>#REF!</v>
      </c>
      <c r="H804" s="16" t="e">
        <f t="shared" si="54"/>
        <v>#REF!</v>
      </c>
      <c r="I804" s="28" t="str">
        <f>IF(ISERROR(DATEVALUE('PLM001-Active'!#REF!)),"",DATEVALUE('PLM001-Active'!#REF!))</f>
        <v/>
      </c>
      <c r="J804" s="29" t="str">
        <f>IF(ISERROR(DATEVALUE('PLM001-Active'!#REF!)),"",DATEVALUE('PLM001-Active'!#REF!))</f>
        <v/>
      </c>
      <c r="K804" s="16" t="str">
        <f t="shared" si="55"/>
        <v/>
      </c>
      <c r="L804" s="49" t="e">
        <f>'PLM001-Active'!#REF!</f>
        <v>#REF!</v>
      </c>
      <c r="M804" s="49" t="e">
        <f>'PLM001-Active'!#REF!</f>
        <v>#REF!</v>
      </c>
      <c r="N804" s="49" t="e">
        <f>'PLM001-Active'!#REF!</f>
        <v>#REF!</v>
      </c>
      <c r="O804" s="94" t="e">
        <f>'PLM001-Active'!#REF!/100</f>
        <v>#REF!</v>
      </c>
      <c r="P804" s="94" t="e">
        <f t="shared" si="56"/>
        <v>#REF!</v>
      </c>
      <c r="Q804" s="63" t="str">
        <f t="shared" ca="1" si="57"/>
        <v/>
      </c>
      <c r="R804" s="76"/>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row>
    <row r="805" spans="1:74" s="17" customFormat="1">
      <c r="A805" s="14">
        <v>188.70000000000101</v>
      </c>
      <c r="B805" s="14" t="e">
        <f>'PLM001-Active'!#REF!</f>
        <v>#REF!</v>
      </c>
      <c r="C805" s="14" t="e">
        <f>'PLM001-Active'!#REF!</f>
        <v>#REF!</v>
      </c>
      <c r="D805" s="95" t="e">
        <f>'PLM001-Active'!#REF!</f>
        <v>#REF!</v>
      </c>
      <c r="E805" s="15" t="e">
        <f>IF('PLM001-Active'!#REF!="",'PLM001-Active'!#REF!,LEFT('PLM001-Active'!#REF!,3))</f>
        <v>#REF!</v>
      </c>
      <c r="F805" s="28" t="e">
        <f>DATEVALUE('PLM001-Active'!#REF!)</f>
        <v>#REF!</v>
      </c>
      <c r="G805" s="29" t="e">
        <f>DATEVALUE('PLM001-Active'!#REF!)</f>
        <v>#REF!</v>
      </c>
      <c r="H805" s="16" t="e">
        <f t="shared" si="54"/>
        <v>#REF!</v>
      </c>
      <c r="I805" s="28" t="str">
        <f>IF(ISERROR(DATEVALUE('PLM001-Active'!#REF!)),"",DATEVALUE('PLM001-Active'!#REF!))</f>
        <v/>
      </c>
      <c r="J805" s="29" t="str">
        <f>IF(ISERROR(DATEVALUE('PLM001-Active'!#REF!)),"",DATEVALUE('PLM001-Active'!#REF!))</f>
        <v/>
      </c>
      <c r="K805" s="16" t="str">
        <f t="shared" si="55"/>
        <v/>
      </c>
      <c r="L805" s="49" t="e">
        <f>'PLM001-Active'!#REF!</f>
        <v>#REF!</v>
      </c>
      <c r="M805" s="49" t="e">
        <f>'PLM001-Active'!#REF!</f>
        <v>#REF!</v>
      </c>
      <c r="N805" s="49" t="e">
        <f>'PLM001-Active'!#REF!</f>
        <v>#REF!</v>
      </c>
      <c r="O805" s="94" t="e">
        <f>'PLM001-Active'!#REF!/100</f>
        <v>#REF!</v>
      </c>
      <c r="P805" s="94" t="e">
        <f t="shared" si="56"/>
        <v>#REF!</v>
      </c>
      <c r="Q805" s="63" t="str">
        <f t="shared" ca="1" si="57"/>
        <v/>
      </c>
      <c r="R805" s="76"/>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row>
    <row r="806" spans="1:74" s="17" customFormat="1">
      <c r="A806" s="14">
        <v>189.70000000000101</v>
      </c>
      <c r="B806" s="14" t="e">
        <f>'PLM001-Active'!#REF!</f>
        <v>#REF!</v>
      </c>
      <c r="C806" s="14" t="e">
        <f>'PLM001-Active'!#REF!</f>
        <v>#REF!</v>
      </c>
      <c r="D806" s="95" t="e">
        <f>'PLM001-Active'!#REF!</f>
        <v>#REF!</v>
      </c>
      <c r="E806" s="15" t="e">
        <f>IF('PLM001-Active'!#REF!="",'PLM001-Active'!#REF!,LEFT('PLM001-Active'!#REF!,3))</f>
        <v>#REF!</v>
      </c>
      <c r="F806" s="28" t="e">
        <f>DATEVALUE('PLM001-Active'!#REF!)</f>
        <v>#REF!</v>
      </c>
      <c r="G806" s="29" t="e">
        <f>DATEVALUE('PLM001-Active'!#REF!)</f>
        <v>#REF!</v>
      </c>
      <c r="H806" s="16" t="e">
        <f t="shared" si="54"/>
        <v>#REF!</v>
      </c>
      <c r="I806" s="28" t="str">
        <f>IF(ISERROR(DATEVALUE('PLM001-Active'!#REF!)),"",DATEVALUE('PLM001-Active'!#REF!))</f>
        <v/>
      </c>
      <c r="J806" s="29" t="str">
        <f>IF(ISERROR(DATEVALUE('PLM001-Active'!#REF!)),"",DATEVALUE('PLM001-Active'!#REF!))</f>
        <v/>
      </c>
      <c r="K806" s="16" t="str">
        <f t="shared" si="55"/>
        <v/>
      </c>
      <c r="L806" s="49" t="e">
        <f>'PLM001-Active'!#REF!</f>
        <v>#REF!</v>
      </c>
      <c r="M806" s="49" t="e">
        <f>'PLM001-Active'!#REF!</f>
        <v>#REF!</v>
      </c>
      <c r="N806" s="49" t="e">
        <f>'PLM001-Active'!#REF!</f>
        <v>#REF!</v>
      </c>
      <c r="O806" s="94" t="e">
        <f>'PLM001-Active'!#REF!/100</f>
        <v>#REF!</v>
      </c>
      <c r="P806" s="94" t="e">
        <f t="shared" si="56"/>
        <v>#REF!</v>
      </c>
      <c r="Q806" s="63" t="str">
        <f t="shared" ca="1" si="57"/>
        <v/>
      </c>
      <c r="R806" s="76"/>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row>
    <row r="807" spans="1:74" s="17" customFormat="1">
      <c r="A807" s="14">
        <v>190.70000000000101</v>
      </c>
      <c r="B807" s="14" t="e">
        <f>'PLM001-Active'!#REF!</f>
        <v>#REF!</v>
      </c>
      <c r="C807" s="14" t="e">
        <f>'PLM001-Active'!#REF!</f>
        <v>#REF!</v>
      </c>
      <c r="D807" s="95" t="e">
        <f>'PLM001-Active'!#REF!</f>
        <v>#REF!</v>
      </c>
      <c r="E807" s="15" t="e">
        <f>IF('PLM001-Active'!#REF!="",'PLM001-Active'!#REF!,LEFT('PLM001-Active'!#REF!,3))</f>
        <v>#REF!</v>
      </c>
      <c r="F807" s="28" t="e">
        <f>DATEVALUE('PLM001-Active'!#REF!)</f>
        <v>#REF!</v>
      </c>
      <c r="G807" s="29" t="e">
        <f>DATEVALUE('PLM001-Active'!#REF!)</f>
        <v>#REF!</v>
      </c>
      <c r="H807" s="16" t="e">
        <f t="shared" si="54"/>
        <v>#REF!</v>
      </c>
      <c r="I807" s="28" t="str">
        <f>IF(ISERROR(DATEVALUE('PLM001-Active'!#REF!)),"",DATEVALUE('PLM001-Active'!#REF!))</f>
        <v/>
      </c>
      <c r="J807" s="29" t="str">
        <f>IF(ISERROR(DATEVALUE('PLM001-Active'!#REF!)),"",DATEVALUE('PLM001-Active'!#REF!))</f>
        <v/>
      </c>
      <c r="K807" s="16" t="str">
        <f t="shared" si="55"/>
        <v/>
      </c>
      <c r="L807" s="49" t="e">
        <f>'PLM001-Active'!#REF!</f>
        <v>#REF!</v>
      </c>
      <c r="M807" s="49" t="e">
        <f>'PLM001-Active'!#REF!</f>
        <v>#REF!</v>
      </c>
      <c r="N807" s="49" t="e">
        <f>'PLM001-Active'!#REF!</f>
        <v>#REF!</v>
      </c>
      <c r="O807" s="94" t="e">
        <f>'PLM001-Active'!#REF!/100</f>
        <v>#REF!</v>
      </c>
      <c r="P807" s="94" t="e">
        <f t="shared" si="56"/>
        <v>#REF!</v>
      </c>
      <c r="Q807" s="63" t="str">
        <f t="shared" ca="1" si="57"/>
        <v/>
      </c>
      <c r="R807" s="76"/>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row>
    <row r="808" spans="1:74" s="17" customFormat="1">
      <c r="A808" s="14">
        <v>191.70000000000101</v>
      </c>
      <c r="B808" s="14" t="e">
        <f>'PLM001-Active'!#REF!</f>
        <v>#REF!</v>
      </c>
      <c r="C808" s="14" t="e">
        <f>'PLM001-Active'!#REF!</f>
        <v>#REF!</v>
      </c>
      <c r="D808" s="95" t="e">
        <f>'PLM001-Active'!#REF!</f>
        <v>#REF!</v>
      </c>
      <c r="E808" s="15" t="e">
        <f>IF('PLM001-Active'!#REF!="",'PLM001-Active'!#REF!,LEFT('PLM001-Active'!#REF!,3))</f>
        <v>#REF!</v>
      </c>
      <c r="F808" s="28" t="e">
        <f>DATEVALUE('PLM001-Active'!#REF!)</f>
        <v>#REF!</v>
      </c>
      <c r="G808" s="29" t="e">
        <f>DATEVALUE('PLM001-Active'!#REF!)</f>
        <v>#REF!</v>
      </c>
      <c r="H808" s="16" t="e">
        <f t="shared" si="54"/>
        <v>#REF!</v>
      </c>
      <c r="I808" s="28" t="str">
        <f>IF(ISERROR(DATEVALUE('PLM001-Active'!#REF!)),"",DATEVALUE('PLM001-Active'!#REF!))</f>
        <v/>
      </c>
      <c r="J808" s="29" t="str">
        <f>IF(ISERROR(DATEVALUE('PLM001-Active'!#REF!)),"",DATEVALUE('PLM001-Active'!#REF!))</f>
        <v/>
      </c>
      <c r="K808" s="16" t="str">
        <f t="shared" si="55"/>
        <v/>
      </c>
      <c r="L808" s="49" t="e">
        <f>'PLM001-Active'!#REF!</f>
        <v>#REF!</v>
      </c>
      <c r="M808" s="49" t="e">
        <f>'PLM001-Active'!#REF!</f>
        <v>#REF!</v>
      </c>
      <c r="N808" s="49" t="e">
        <f>'PLM001-Active'!#REF!</f>
        <v>#REF!</v>
      </c>
      <c r="O808" s="94" t="e">
        <f>'PLM001-Active'!#REF!/100</f>
        <v>#REF!</v>
      </c>
      <c r="P808" s="94" t="e">
        <f t="shared" si="56"/>
        <v>#REF!</v>
      </c>
      <c r="Q808" s="63" t="str">
        <f t="shared" ca="1" si="57"/>
        <v/>
      </c>
      <c r="R808" s="76"/>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row>
    <row r="809" spans="1:74" s="17" customFormat="1">
      <c r="A809" s="14">
        <v>192.70000000000101</v>
      </c>
      <c r="B809" s="14" t="e">
        <f>'PLM001-Active'!#REF!</f>
        <v>#REF!</v>
      </c>
      <c r="C809" s="14" t="e">
        <f>'PLM001-Active'!#REF!</f>
        <v>#REF!</v>
      </c>
      <c r="D809" s="95" t="e">
        <f>'PLM001-Active'!#REF!</f>
        <v>#REF!</v>
      </c>
      <c r="E809" s="15" t="e">
        <f>IF('PLM001-Active'!#REF!="",'PLM001-Active'!#REF!,LEFT('PLM001-Active'!#REF!,3))</f>
        <v>#REF!</v>
      </c>
      <c r="F809" s="28" t="e">
        <f>DATEVALUE('PLM001-Active'!#REF!)</f>
        <v>#REF!</v>
      </c>
      <c r="G809" s="29" t="e">
        <f>DATEVALUE('PLM001-Active'!#REF!)</f>
        <v>#REF!</v>
      </c>
      <c r="H809" s="16" t="e">
        <f t="shared" si="54"/>
        <v>#REF!</v>
      </c>
      <c r="I809" s="28" t="str">
        <f>IF(ISERROR(DATEVALUE('PLM001-Active'!#REF!)),"",DATEVALUE('PLM001-Active'!#REF!))</f>
        <v/>
      </c>
      <c r="J809" s="29" t="str">
        <f>IF(ISERROR(DATEVALUE('PLM001-Active'!#REF!)),"",DATEVALUE('PLM001-Active'!#REF!))</f>
        <v/>
      </c>
      <c r="K809" s="16" t="str">
        <f t="shared" si="55"/>
        <v/>
      </c>
      <c r="L809" s="49" t="e">
        <f>'PLM001-Active'!#REF!</f>
        <v>#REF!</v>
      </c>
      <c r="M809" s="49" t="e">
        <f>'PLM001-Active'!#REF!</f>
        <v>#REF!</v>
      </c>
      <c r="N809" s="49" t="e">
        <f>'PLM001-Active'!#REF!</f>
        <v>#REF!</v>
      </c>
      <c r="O809" s="94" t="e">
        <f>'PLM001-Active'!#REF!/100</f>
        <v>#REF!</v>
      </c>
      <c r="P809" s="94" t="e">
        <f t="shared" si="56"/>
        <v>#REF!</v>
      </c>
      <c r="Q809" s="63" t="str">
        <f t="shared" ca="1" si="57"/>
        <v/>
      </c>
      <c r="R809" s="76"/>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row>
    <row r="810" spans="1:74" s="17" customFormat="1">
      <c r="A810" s="14">
        <v>193.70000000000101</v>
      </c>
      <c r="B810" s="14" t="e">
        <f>'PLM001-Active'!#REF!</f>
        <v>#REF!</v>
      </c>
      <c r="C810" s="14" t="e">
        <f>'PLM001-Active'!#REF!</f>
        <v>#REF!</v>
      </c>
      <c r="D810" s="95" t="e">
        <f>'PLM001-Active'!#REF!</f>
        <v>#REF!</v>
      </c>
      <c r="E810" s="15" t="e">
        <f>IF('PLM001-Active'!#REF!="",'PLM001-Active'!#REF!,LEFT('PLM001-Active'!#REF!,3))</f>
        <v>#REF!</v>
      </c>
      <c r="F810" s="28" t="e">
        <f>DATEVALUE('PLM001-Active'!#REF!)</f>
        <v>#REF!</v>
      </c>
      <c r="G810" s="29" t="e">
        <f>DATEVALUE('PLM001-Active'!#REF!)</f>
        <v>#REF!</v>
      </c>
      <c r="H810" s="16" t="e">
        <f t="shared" si="54"/>
        <v>#REF!</v>
      </c>
      <c r="I810" s="28" t="str">
        <f>IF(ISERROR(DATEVALUE('PLM001-Active'!#REF!)),"",DATEVALUE('PLM001-Active'!#REF!))</f>
        <v/>
      </c>
      <c r="J810" s="29" t="str">
        <f>IF(ISERROR(DATEVALUE('PLM001-Active'!#REF!)),"",DATEVALUE('PLM001-Active'!#REF!))</f>
        <v/>
      </c>
      <c r="K810" s="16" t="str">
        <f t="shared" si="55"/>
        <v/>
      </c>
      <c r="L810" s="49" t="e">
        <f>'PLM001-Active'!#REF!</f>
        <v>#REF!</v>
      </c>
      <c r="M810" s="49" t="e">
        <f>'PLM001-Active'!#REF!</f>
        <v>#REF!</v>
      </c>
      <c r="N810" s="49" t="e">
        <f>'PLM001-Active'!#REF!</f>
        <v>#REF!</v>
      </c>
      <c r="O810" s="94" t="e">
        <f>'PLM001-Active'!#REF!/100</f>
        <v>#REF!</v>
      </c>
      <c r="P810" s="94" t="e">
        <f t="shared" si="56"/>
        <v>#REF!</v>
      </c>
      <c r="Q810" s="63" t="str">
        <f t="shared" ca="1" si="57"/>
        <v/>
      </c>
      <c r="R810" s="76"/>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row>
    <row r="811" spans="1:74" s="17" customFormat="1">
      <c r="A811" s="14">
        <v>194.70000000000101</v>
      </c>
      <c r="B811" s="14" t="e">
        <f>'PLM001-Active'!#REF!</f>
        <v>#REF!</v>
      </c>
      <c r="C811" s="14" t="e">
        <f>'PLM001-Active'!#REF!</f>
        <v>#REF!</v>
      </c>
      <c r="D811" s="95" t="e">
        <f>'PLM001-Active'!#REF!</f>
        <v>#REF!</v>
      </c>
      <c r="E811" s="15" t="e">
        <f>IF('PLM001-Active'!#REF!="",'PLM001-Active'!#REF!,LEFT('PLM001-Active'!#REF!,3))</f>
        <v>#REF!</v>
      </c>
      <c r="F811" s="28" t="e">
        <f>DATEVALUE('PLM001-Active'!#REF!)</f>
        <v>#REF!</v>
      </c>
      <c r="G811" s="29" t="e">
        <f>DATEVALUE('PLM001-Active'!#REF!)</f>
        <v>#REF!</v>
      </c>
      <c r="H811" s="16" t="e">
        <f t="shared" si="54"/>
        <v>#REF!</v>
      </c>
      <c r="I811" s="28" t="str">
        <f>IF(ISERROR(DATEVALUE('PLM001-Active'!#REF!)),"",DATEVALUE('PLM001-Active'!#REF!))</f>
        <v/>
      </c>
      <c r="J811" s="29" t="str">
        <f>IF(ISERROR(DATEVALUE('PLM001-Active'!#REF!)),"",DATEVALUE('PLM001-Active'!#REF!))</f>
        <v/>
      </c>
      <c r="K811" s="16" t="str">
        <f t="shared" si="55"/>
        <v/>
      </c>
      <c r="L811" s="49" t="e">
        <f>'PLM001-Active'!#REF!</f>
        <v>#REF!</v>
      </c>
      <c r="M811" s="49" t="e">
        <f>'PLM001-Active'!#REF!</f>
        <v>#REF!</v>
      </c>
      <c r="N811" s="49" t="e">
        <f>'PLM001-Active'!#REF!</f>
        <v>#REF!</v>
      </c>
      <c r="O811" s="94" t="e">
        <f>'PLM001-Active'!#REF!/100</f>
        <v>#REF!</v>
      </c>
      <c r="P811" s="94" t="e">
        <f t="shared" si="56"/>
        <v>#REF!</v>
      </c>
      <c r="Q811" s="63" t="str">
        <f t="shared" ca="1" si="57"/>
        <v/>
      </c>
      <c r="R811" s="76"/>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row>
    <row r="812" spans="1:74" s="17" customFormat="1">
      <c r="A812" s="14">
        <v>195.70000000000101</v>
      </c>
      <c r="B812" s="14" t="e">
        <f>'PLM001-Active'!#REF!</f>
        <v>#REF!</v>
      </c>
      <c r="C812" s="14" t="e">
        <f>'PLM001-Active'!#REF!</f>
        <v>#REF!</v>
      </c>
      <c r="D812" s="95" t="e">
        <f>'PLM001-Active'!#REF!</f>
        <v>#REF!</v>
      </c>
      <c r="E812" s="15" t="e">
        <f>IF('PLM001-Active'!#REF!="",'PLM001-Active'!#REF!,LEFT('PLM001-Active'!#REF!,3))</f>
        <v>#REF!</v>
      </c>
      <c r="F812" s="28" t="e">
        <f>DATEVALUE('PLM001-Active'!#REF!)</f>
        <v>#REF!</v>
      </c>
      <c r="G812" s="29" t="e">
        <f>DATEVALUE('PLM001-Active'!#REF!)</f>
        <v>#REF!</v>
      </c>
      <c r="H812" s="16" t="e">
        <f t="shared" si="54"/>
        <v>#REF!</v>
      </c>
      <c r="I812" s="28" t="str">
        <f>IF(ISERROR(DATEVALUE('PLM001-Active'!#REF!)),"",DATEVALUE('PLM001-Active'!#REF!))</f>
        <v/>
      </c>
      <c r="J812" s="29" t="str">
        <f>IF(ISERROR(DATEVALUE('PLM001-Active'!#REF!)),"",DATEVALUE('PLM001-Active'!#REF!))</f>
        <v/>
      </c>
      <c r="K812" s="16" t="str">
        <f t="shared" si="55"/>
        <v/>
      </c>
      <c r="L812" s="49" t="e">
        <f>'PLM001-Active'!#REF!</f>
        <v>#REF!</v>
      </c>
      <c r="M812" s="49" t="e">
        <f>'PLM001-Active'!#REF!</f>
        <v>#REF!</v>
      </c>
      <c r="N812" s="49" t="e">
        <f>'PLM001-Active'!#REF!</f>
        <v>#REF!</v>
      </c>
      <c r="O812" s="94" t="e">
        <f>'PLM001-Active'!#REF!/100</f>
        <v>#REF!</v>
      </c>
      <c r="P812" s="94" t="e">
        <f t="shared" si="56"/>
        <v>#REF!</v>
      </c>
      <c r="Q812" s="63" t="str">
        <f t="shared" ca="1" si="57"/>
        <v/>
      </c>
      <c r="R812" s="76"/>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row>
    <row r="813" spans="1:74" s="17" customFormat="1">
      <c r="A813" s="14">
        <v>196.70000000000101</v>
      </c>
      <c r="B813" s="14" t="e">
        <f>'PLM001-Active'!#REF!</f>
        <v>#REF!</v>
      </c>
      <c r="C813" s="14" t="e">
        <f>'PLM001-Active'!#REF!</f>
        <v>#REF!</v>
      </c>
      <c r="D813" s="95" t="e">
        <f>'PLM001-Active'!#REF!</f>
        <v>#REF!</v>
      </c>
      <c r="E813" s="15" t="e">
        <f>IF('PLM001-Active'!#REF!="",'PLM001-Active'!#REF!,LEFT('PLM001-Active'!#REF!,3))</f>
        <v>#REF!</v>
      </c>
      <c r="F813" s="28" t="e">
        <f>DATEVALUE('PLM001-Active'!#REF!)</f>
        <v>#REF!</v>
      </c>
      <c r="G813" s="29" t="e">
        <f>DATEVALUE('PLM001-Active'!#REF!)</f>
        <v>#REF!</v>
      </c>
      <c r="H813" s="16" t="e">
        <f t="shared" si="54"/>
        <v>#REF!</v>
      </c>
      <c r="I813" s="28" t="str">
        <f>IF(ISERROR(DATEVALUE('PLM001-Active'!#REF!)),"",DATEVALUE('PLM001-Active'!#REF!))</f>
        <v/>
      </c>
      <c r="J813" s="29" t="str">
        <f>IF(ISERROR(DATEVALUE('PLM001-Active'!#REF!)),"",DATEVALUE('PLM001-Active'!#REF!))</f>
        <v/>
      </c>
      <c r="K813" s="16" t="str">
        <f t="shared" si="55"/>
        <v/>
      </c>
      <c r="L813" s="49" t="e">
        <f>'PLM001-Active'!#REF!</f>
        <v>#REF!</v>
      </c>
      <c r="M813" s="49" t="e">
        <f>'PLM001-Active'!#REF!</f>
        <v>#REF!</v>
      </c>
      <c r="N813" s="49" t="e">
        <f>'PLM001-Active'!#REF!</f>
        <v>#REF!</v>
      </c>
      <c r="O813" s="94" t="e">
        <f>'PLM001-Active'!#REF!/100</f>
        <v>#REF!</v>
      </c>
      <c r="P813" s="94" t="e">
        <f t="shared" si="56"/>
        <v>#REF!</v>
      </c>
      <c r="Q813" s="63" t="str">
        <f t="shared" ca="1" si="57"/>
        <v/>
      </c>
      <c r="R813" s="76"/>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row>
    <row r="814" spans="1:74" s="17" customFormat="1">
      <c r="A814" s="14">
        <v>197.70000000000101</v>
      </c>
      <c r="B814" s="14" t="e">
        <f>'PLM001-Active'!#REF!</f>
        <v>#REF!</v>
      </c>
      <c r="C814" s="14" t="e">
        <f>'PLM001-Active'!#REF!</f>
        <v>#REF!</v>
      </c>
      <c r="D814" s="95" t="e">
        <f>'PLM001-Active'!#REF!</f>
        <v>#REF!</v>
      </c>
      <c r="E814" s="15" t="e">
        <f>IF('PLM001-Active'!#REF!="",'PLM001-Active'!#REF!,LEFT('PLM001-Active'!#REF!,3))</f>
        <v>#REF!</v>
      </c>
      <c r="F814" s="28" t="e">
        <f>DATEVALUE('PLM001-Active'!#REF!)</f>
        <v>#REF!</v>
      </c>
      <c r="G814" s="29" t="e">
        <f>DATEVALUE('PLM001-Active'!#REF!)</f>
        <v>#REF!</v>
      </c>
      <c r="H814" s="16" t="e">
        <f t="shared" ref="H814:H857" si="58">IF(OR(G814=0,F814=0)," - ",NETWORKDAYS(F814,G814))</f>
        <v>#REF!</v>
      </c>
      <c r="I814" s="28" t="str">
        <f>IF(ISERROR(DATEVALUE('PLM001-Active'!#REF!)),"",DATEVALUE('PLM001-Active'!#REF!))</f>
        <v/>
      </c>
      <c r="J814" s="29" t="str">
        <f>IF(ISERROR(DATEVALUE('PLM001-Active'!#REF!)),"",DATEVALUE('PLM001-Active'!#REF!))</f>
        <v/>
      </c>
      <c r="K814" s="16" t="str">
        <f t="shared" ref="K814:K857" si="59">IF(ISERROR(IF(OR(J814=0,I814=0)," - ",NETWORKDAYS(I814,J814))),"",IF(OR(J814=0,I814=0)," - ",NETWORKDAYS(I814,J814)))</f>
        <v/>
      </c>
      <c r="L814" s="49" t="e">
        <f>'PLM001-Active'!#REF!</f>
        <v>#REF!</v>
      </c>
      <c r="M814" s="49" t="e">
        <f>'PLM001-Active'!#REF!</f>
        <v>#REF!</v>
      </c>
      <c r="N814" s="49" t="e">
        <f>'PLM001-Active'!#REF!</f>
        <v>#REF!</v>
      </c>
      <c r="O814" s="94" t="e">
        <f>'PLM001-Active'!#REF!/100</f>
        <v>#REF!</v>
      </c>
      <c r="P814" s="94" t="e">
        <f t="shared" ref="P814:P857" si="60">IF(OR(AND(O814&gt;0%,I814=""),AND(O814=0%,I814&lt;&gt;""),AND(O814=0%,I814="",M814&lt;&gt;0)),"操作異常","")</f>
        <v>#REF!</v>
      </c>
      <c r="Q814" s="63" t="str">
        <f t="shared" ref="Q814:Q857" ca="1" si="61">IFERROR(IF(I814="","任務異常 "&amp;DATEDIF(F814,TODAY(),"d")&amp;" 天",IF(AND(TODAY()&gt;G814,O814&lt;&gt;100%),"任務異常 "&amp;DATEDIF(G814,TODAY(),"d")&amp;" 天","")),"")</f>
        <v/>
      </c>
      <c r="R814" s="76"/>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row>
    <row r="815" spans="1:74" s="17" customFormat="1">
      <c r="A815" s="14">
        <v>198.70000000000101</v>
      </c>
      <c r="B815" s="14" t="e">
        <f>'PLM001-Active'!#REF!</f>
        <v>#REF!</v>
      </c>
      <c r="C815" s="14" t="e">
        <f>'PLM001-Active'!#REF!</f>
        <v>#REF!</v>
      </c>
      <c r="D815" s="95" t="e">
        <f>'PLM001-Active'!#REF!</f>
        <v>#REF!</v>
      </c>
      <c r="E815" s="15" t="e">
        <f>IF('PLM001-Active'!#REF!="",'PLM001-Active'!#REF!,LEFT('PLM001-Active'!#REF!,3))</f>
        <v>#REF!</v>
      </c>
      <c r="F815" s="28" t="e">
        <f>DATEVALUE('PLM001-Active'!#REF!)</f>
        <v>#REF!</v>
      </c>
      <c r="G815" s="29" t="e">
        <f>DATEVALUE('PLM001-Active'!#REF!)</f>
        <v>#REF!</v>
      </c>
      <c r="H815" s="16" t="e">
        <f t="shared" si="58"/>
        <v>#REF!</v>
      </c>
      <c r="I815" s="28" t="str">
        <f>IF(ISERROR(DATEVALUE('PLM001-Active'!#REF!)),"",DATEVALUE('PLM001-Active'!#REF!))</f>
        <v/>
      </c>
      <c r="J815" s="29" t="str">
        <f>IF(ISERROR(DATEVALUE('PLM001-Active'!#REF!)),"",DATEVALUE('PLM001-Active'!#REF!))</f>
        <v/>
      </c>
      <c r="K815" s="16" t="str">
        <f t="shared" si="59"/>
        <v/>
      </c>
      <c r="L815" s="49" t="e">
        <f>'PLM001-Active'!#REF!</f>
        <v>#REF!</v>
      </c>
      <c r="M815" s="49" t="e">
        <f>'PLM001-Active'!#REF!</f>
        <v>#REF!</v>
      </c>
      <c r="N815" s="49" t="e">
        <f>'PLM001-Active'!#REF!</f>
        <v>#REF!</v>
      </c>
      <c r="O815" s="94" t="e">
        <f>'PLM001-Active'!#REF!/100</f>
        <v>#REF!</v>
      </c>
      <c r="P815" s="94" t="e">
        <f t="shared" si="60"/>
        <v>#REF!</v>
      </c>
      <c r="Q815" s="63" t="str">
        <f t="shared" ca="1" si="61"/>
        <v/>
      </c>
      <c r="R815" s="76"/>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row>
    <row r="816" spans="1:74" s="17" customFormat="1">
      <c r="A816" s="14">
        <v>199.70000000000101</v>
      </c>
      <c r="B816" s="14" t="e">
        <f>'PLM001-Active'!#REF!</f>
        <v>#REF!</v>
      </c>
      <c r="C816" s="14" t="e">
        <f>'PLM001-Active'!#REF!</f>
        <v>#REF!</v>
      </c>
      <c r="D816" s="95" t="e">
        <f>'PLM001-Active'!#REF!</f>
        <v>#REF!</v>
      </c>
      <c r="E816" s="15" t="e">
        <f>IF('PLM001-Active'!#REF!="",'PLM001-Active'!#REF!,LEFT('PLM001-Active'!#REF!,3))</f>
        <v>#REF!</v>
      </c>
      <c r="F816" s="28" t="e">
        <f>DATEVALUE('PLM001-Active'!#REF!)</f>
        <v>#REF!</v>
      </c>
      <c r="G816" s="29" t="e">
        <f>DATEVALUE('PLM001-Active'!#REF!)</f>
        <v>#REF!</v>
      </c>
      <c r="H816" s="16" t="e">
        <f t="shared" si="58"/>
        <v>#REF!</v>
      </c>
      <c r="I816" s="28" t="str">
        <f>IF(ISERROR(DATEVALUE('PLM001-Active'!#REF!)),"",DATEVALUE('PLM001-Active'!#REF!))</f>
        <v/>
      </c>
      <c r="J816" s="29" t="str">
        <f>IF(ISERROR(DATEVALUE('PLM001-Active'!#REF!)),"",DATEVALUE('PLM001-Active'!#REF!))</f>
        <v/>
      </c>
      <c r="K816" s="16" t="str">
        <f t="shared" si="59"/>
        <v/>
      </c>
      <c r="L816" s="49" t="e">
        <f>'PLM001-Active'!#REF!</f>
        <v>#REF!</v>
      </c>
      <c r="M816" s="49" t="e">
        <f>'PLM001-Active'!#REF!</f>
        <v>#REF!</v>
      </c>
      <c r="N816" s="49" t="e">
        <f>'PLM001-Active'!#REF!</f>
        <v>#REF!</v>
      </c>
      <c r="O816" s="94" t="e">
        <f>'PLM001-Active'!#REF!/100</f>
        <v>#REF!</v>
      </c>
      <c r="P816" s="94" t="e">
        <f t="shared" si="60"/>
        <v>#REF!</v>
      </c>
      <c r="Q816" s="63" t="str">
        <f t="shared" ca="1" si="61"/>
        <v/>
      </c>
      <c r="R816" s="76"/>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row>
    <row r="817" spans="1:74" s="17" customFormat="1">
      <c r="A817" s="14">
        <v>200.70000000000101</v>
      </c>
      <c r="B817" s="14" t="e">
        <f>'PLM001-Active'!#REF!</f>
        <v>#REF!</v>
      </c>
      <c r="C817" s="14" t="e">
        <f>'PLM001-Active'!#REF!</f>
        <v>#REF!</v>
      </c>
      <c r="D817" s="95" t="e">
        <f>'PLM001-Active'!#REF!</f>
        <v>#REF!</v>
      </c>
      <c r="E817" s="15" t="e">
        <f>IF('PLM001-Active'!#REF!="",'PLM001-Active'!#REF!,LEFT('PLM001-Active'!#REF!,3))</f>
        <v>#REF!</v>
      </c>
      <c r="F817" s="28" t="e">
        <f>DATEVALUE('PLM001-Active'!#REF!)</f>
        <v>#REF!</v>
      </c>
      <c r="G817" s="29" t="e">
        <f>DATEVALUE('PLM001-Active'!#REF!)</f>
        <v>#REF!</v>
      </c>
      <c r="H817" s="16" t="e">
        <f t="shared" si="58"/>
        <v>#REF!</v>
      </c>
      <c r="I817" s="28" t="str">
        <f>IF(ISERROR(DATEVALUE('PLM001-Active'!#REF!)),"",DATEVALUE('PLM001-Active'!#REF!))</f>
        <v/>
      </c>
      <c r="J817" s="29" t="str">
        <f>IF(ISERROR(DATEVALUE('PLM001-Active'!#REF!)),"",DATEVALUE('PLM001-Active'!#REF!))</f>
        <v/>
      </c>
      <c r="K817" s="16" t="str">
        <f t="shared" si="59"/>
        <v/>
      </c>
      <c r="L817" s="49" t="e">
        <f>'PLM001-Active'!#REF!</f>
        <v>#REF!</v>
      </c>
      <c r="M817" s="49" t="e">
        <f>'PLM001-Active'!#REF!</f>
        <v>#REF!</v>
      </c>
      <c r="N817" s="49" t="e">
        <f>'PLM001-Active'!#REF!</f>
        <v>#REF!</v>
      </c>
      <c r="O817" s="94" t="e">
        <f>'PLM001-Active'!#REF!/100</f>
        <v>#REF!</v>
      </c>
      <c r="P817" s="94" t="e">
        <f t="shared" si="60"/>
        <v>#REF!</v>
      </c>
      <c r="Q817" s="63" t="str">
        <f t="shared" ca="1" si="61"/>
        <v/>
      </c>
      <c r="R817" s="76"/>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row>
    <row r="818" spans="1:74" s="17" customFormat="1">
      <c r="A818" s="14">
        <v>201.70000000000101</v>
      </c>
      <c r="B818" s="14" t="e">
        <f>'PLM001-Active'!#REF!</f>
        <v>#REF!</v>
      </c>
      <c r="C818" s="14" t="e">
        <f>'PLM001-Active'!#REF!</f>
        <v>#REF!</v>
      </c>
      <c r="D818" s="95" t="e">
        <f>'PLM001-Active'!#REF!</f>
        <v>#REF!</v>
      </c>
      <c r="E818" s="15" t="e">
        <f>IF('PLM001-Active'!#REF!="",'PLM001-Active'!#REF!,LEFT('PLM001-Active'!#REF!,3))</f>
        <v>#REF!</v>
      </c>
      <c r="F818" s="28" t="e">
        <f>DATEVALUE('PLM001-Active'!#REF!)</f>
        <v>#REF!</v>
      </c>
      <c r="G818" s="29" t="e">
        <f>DATEVALUE('PLM001-Active'!#REF!)</f>
        <v>#REF!</v>
      </c>
      <c r="H818" s="16" t="e">
        <f t="shared" si="58"/>
        <v>#REF!</v>
      </c>
      <c r="I818" s="28" t="str">
        <f>IF(ISERROR(DATEVALUE('PLM001-Active'!#REF!)),"",DATEVALUE('PLM001-Active'!#REF!))</f>
        <v/>
      </c>
      <c r="J818" s="29" t="str">
        <f>IF(ISERROR(DATEVALUE('PLM001-Active'!#REF!)),"",DATEVALUE('PLM001-Active'!#REF!))</f>
        <v/>
      </c>
      <c r="K818" s="16" t="str">
        <f t="shared" si="59"/>
        <v/>
      </c>
      <c r="L818" s="49" t="e">
        <f>'PLM001-Active'!#REF!</f>
        <v>#REF!</v>
      </c>
      <c r="M818" s="49" t="e">
        <f>'PLM001-Active'!#REF!</f>
        <v>#REF!</v>
      </c>
      <c r="N818" s="49" t="e">
        <f>'PLM001-Active'!#REF!</f>
        <v>#REF!</v>
      </c>
      <c r="O818" s="94" t="e">
        <f>'PLM001-Active'!#REF!/100</f>
        <v>#REF!</v>
      </c>
      <c r="P818" s="94" t="e">
        <f t="shared" si="60"/>
        <v>#REF!</v>
      </c>
      <c r="Q818" s="63" t="str">
        <f t="shared" ca="1" si="61"/>
        <v/>
      </c>
      <c r="R818" s="76"/>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row>
    <row r="819" spans="1:74" s="17" customFormat="1">
      <c r="A819" s="14">
        <v>202.70000000000101</v>
      </c>
      <c r="B819" s="14" t="e">
        <f>'PLM001-Active'!#REF!</f>
        <v>#REF!</v>
      </c>
      <c r="C819" s="14" t="e">
        <f>'PLM001-Active'!#REF!</f>
        <v>#REF!</v>
      </c>
      <c r="D819" s="95" t="e">
        <f>'PLM001-Active'!#REF!</f>
        <v>#REF!</v>
      </c>
      <c r="E819" s="15" t="e">
        <f>IF('PLM001-Active'!#REF!="",'PLM001-Active'!#REF!,LEFT('PLM001-Active'!#REF!,3))</f>
        <v>#REF!</v>
      </c>
      <c r="F819" s="28" t="e">
        <f>DATEVALUE('PLM001-Active'!#REF!)</f>
        <v>#REF!</v>
      </c>
      <c r="G819" s="29" t="e">
        <f>DATEVALUE('PLM001-Active'!#REF!)</f>
        <v>#REF!</v>
      </c>
      <c r="H819" s="16" t="e">
        <f t="shared" si="58"/>
        <v>#REF!</v>
      </c>
      <c r="I819" s="28" t="str">
        <f>IF(ISERROR(DATEVALUE('PLM001-Active'!#REF!)),"",DATEVALUE('PLM001-Active'!#REF!))</f>
        <v/>
      </c>
      <c r="J819" s="29" t="str">
        <f>IF(ISERROR(DATEVALUE('PLM001-Active'!#REF!)),"",DATEVALUE('PLM001-Active'!#REF!))</f>
        <v/>
      </c>
      <c r="K819" s="16" t="str">
        <f t="shared" si="59"/>
        <v/>
      </c>
      <c r="L819" s="49" t="e">
        <f>'PLM001-Active'!#REF!</f>
        <v>#REF!</v>
      </c>
      <c r="M819" s="49" t="e">
        <f>'PLM001-Active'!#REF!</f>
        <v>#REF!</v>
      </c>
      <c r="N819" s="49" t="e">
        <f>'PLM001-Active'!#REF!</f>
        <v>#REF!</v>
      </c>
      <c r="O819" s="94" t="e">
        <f>'PLM001-Active'!#REF!/100</f>
        <v>#REF!</v>
      </c>
      <c r="P819" s="94" t="e">
        <f t="shared" si="60"/>
        <v>#REF!</v>
      </c>
      <c r="Q819" s="63" t="str">
        <f t="shared" ca="1" si="61"/>
        <v/>
      </c>
      <c r="R819" s="76"/>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row>
    <row r="820" spans="1:74" s="17" customFormat="1">
      <c r="A820" s="14">
        <v>203.70000000000101</v>
      </c>
      <c r="B820" s="14" t="e">
        <f>'PLM001-Active'!#REF!</f>
        <v>#REF!</v>
      </c>
      <c r="C820" s="14" t="e">
        <f>'PLM001-Active'!#REF!</f>
        <v>#REF!</v>
      </c>
      <c r="D820" s="95" t="e">
        <f>'PLM001-Active'!#REF!</f>
        <v>#REF!</v>
      </c>
      <c r="E820" s="15" t="e">
        <f>IF('PLM001-Active'!#REF!="",'PLM001-Active'!#REF!,LEFT('PLM001-Active'!#REF!,3))</f>
        <v>#REF!</v>
      </c>
      <c r="F820" s="28" t="e">
        <f>DATEVALUE('PLM001-Active'!#REF!)</f>
        <v>#REF!</v>
      </c>
      <c r="G820" s="29" t="e">
        <f>DATEVALUE('PLM001-Active'!#REF!)</f>
        <v>#REF!</v>
      </c>
      <c r="H820" s="16" t="e">
        <f t="shared" si="58"/>
        <v>#REF!</v>
      </c>
      <c r="I820" s="28" t="str">
        <f>IF(ISERROR(DATEVALUE('PLM001-Active'!#REF!)),"",DATEVALUE('PLM001-Active'!#REF!))</f>
        <v/>
      </c>
      <c r="J820" s="29" t="str">
        <f>IF(ISERROR(DATEVALUE('PLM001-Active'!#REF!)),"",DATEVALUE('PLM001-Active'!#REF!))</f>
        <v/>
      </c>
      <c r="K820" s="16" t="str">
        <f t="shared" si="59"/>
        <v/>
      </c>
      <c r="L820" s="49" t="e">
        <f>'PLM001-Active'!#REF!</f>
        <v>#REF!</v>
      </c>
      <c r="M820" s="49" t="e">
        <f>'PLM001-Active'!#REF!</f>
        <v>#REF!</v>
      </c>
      <c r="N820" s="49" t="e">
        <f>'PLM001-Active'!#REF!</f>
        <v>#REF!</v>
      </c>
      <c r="O820" s="94" t="e">
        <f>'PLM001-Active'!#REF!/100</f>
        <v>#REF!</v>
      </c>
      <c r="P820" s="94" t="e">
        <f t="shared" si="60"/>
        <v>#REF!</v>
      </c>
      <c r="Q820" s="63" t="str">
        <f t="shared" ca="1" si="61"/>
        <v/>
      </c>
      <c r="R820" s="76"/>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row>
    <row r="821" spans="1:74" s="17" customFormat="1">
      <c r="A821" s="14">
        <v>204.70000000000101</v>
      </c>
      <c r="B821" s="14" t="e">
        <f>'PLM001-Active'!#REF!</f>
        <v>#REF!</v>
      </c>
      <c r="C821" s="14" t="e">
        <f>'PLM001-Active'!#REF!</f>
        <v>#REF!</v>
      </c>
      <c r="D821" s="95" t="e">
        <f>'PLM001-Active'!#REF!</f>
        <v>#REF!</v>
      </c>
      <c r="E821" s="15" t="e">
        <f>IF('PLM001-Active'!#REF!="",'PLM001-Active'!#REF!,LEFT('PLM001-Active'!#REF!,3))</f>
        <v>#REF!</v>
      </c>
      <c r="F821" s="28" t="e">
        <f>DATEVALUE('PLM001-Active'!#REF!)</f>
        <v>#REF!</v>
      </c>
      <c r="G821" s="29" t="e">
        <f>DATEVALUE('PLM001-Active'!#REF!)</f>
        <v>#REF!</v>
      </c>
      <c r="H821" s="16" t="e">
        <f t="shared" si="58"/>
        <v>#REF!</v>
      </c>
      <c r="I821" s="28" t="str">
        <f>IF(ISERROR(DATEVALUE('PLM001-Active'!#REF!)),"",DATEVALUE('PLM001-Active'!#REF!))</f>
        <v/>
      </c>
      <c r="J821" s="29" t="str">
        <f>IF(ISERROR(DATEVALUE('PLM001-Active'!#REF!)),"",DATEVALUE('PLM001-Active'!#REF!))</f>
        <v/>
      </c>
      <c r="K821" s="16" t="str">
        <f t="shared" si="59"/>
        <v/>
      </c>
      <c r="L821" s="49" t="e">
        <f>'PLM001-Active'!#REF!</f>
        <v>#REF!</v>
      </c>
      <c r="M821" s="49" t="e">
        <f>'PLM001-Active'!#REF!</f>
        <v>#REF!</v>
      </c>
      <c r="N821" s="49" t="e">
        <f>'PLM001-Active'!#REF!</f>
        <v>#REF!</v>
      </c>
      <c r="O821" s="94" t="e">
        <f>'PLM001-Active'!#REF!/100</f>
        <v>#REF!</v>
      </c>
      <c r="P821" s="94" t="e">
        <f t="shared" si="60"/>
        <v>#REF!</v>
      </c>
      <c r="Q821" s="63" t="str">
        <f t="shared" ca="1" si="61"/>
        <v/>
      </c>
      <c r="R821" s="76"/>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row>
    <row r="822" spans="1:74" s="17" customFormat="1">
      <c r="A822" s="14">
        <v>205.70000000000101</v>
      </c>
      <c r="B822" s="14" t="e">
        <f>'PLM001-Active'!#REF!</f>
        <v>#REF!</v>
      </c>
      <c r="C822" s="14" t="e">
        <f>'PLM001-Active'!#REF!</f>
        <v>#REF!</v>
      </c>
      <c r="D822" s="95" t="e">
        <f>'PLM001-Active'!#REF!</f>
        <v>#REF!</v>
      </c>
      <c r="E822" s="15" t="e">
        <f>IF('PLM001-Active'!#REF!="",'PLM001-Active'!#REF!,LEFT('PLM001-Active'!#REF!,3))</f>
        <v>#REF!</v>
      </c>
      <c r="F822" s="28" t="e">
        <f>DATEVALUE('PLM001-Active'!#REF!)</f>
        <v>#REF!</v>
      </c>
      <c r="G822" s="29" t="e">
        <f>DATEVALUE('PLM001-Active'!#REF!)</f>
        <v>#REF!</v>
      </c>
      <c r="H822" s="16" t="e">
        <f t="shared" si="58"/>
        <v>#REF!</v>
      </c>
      <c r="I822" s="28" t="str">
        <f>IF(ISERROR(DATEVALUE('PLM001-Active'!#REF!)),"",DATEVALUE('PLM001-Active'!#REF!))</f>
        <v/>
      </c>
      <c r="J822" s="29" t="str">
        <f>IF(ISERROR(DATEVALUE('PLM001-Active'!#REF!)),"",DATEVALUE('PLM001-Active'!#REF!))</f>
        <v/>
      </c>
      <c r="K822" s="16" t="str">
        <f t="shared" si="59"/>
        <v/>
      </c>
      <c r="L822" s="49" t="e">
        <f>'PLM001-Active'!#REF!</f>
        <v>#REF!</v>
      </c>
      <c r="M822" s="49" t="e">
        <f>'PLM001-Active'!#REF!</f>
        <v>#REF!</v>
      </c>
      <c r="N822" s="49" t="e">
        <f>'PLM001-Active'!#REF!</f>
        <v>#REF!</v>
      </c>
      <c r="O822" s="94" t="e">
        <f>'PLM001-Active'!#REF!/100</f>
        <v>#REF!</v>
      </c>
      <c r="P822" s="94" t="e">
        <f t="shared" si="60"/>
        <v>#REF!</v>
      </c>
      <c r="Q822" s="63" t="str">
        <f t="shared" ca="1" si="61"/>
        <v/>
      </c>
      <c r="R822" s="76"/>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row>
    <row r="823" spans="1:74" s="17" customFormat="1">
      <c r="A823" s="14">
        <v>206.70000000000101</v>
      </c>
      <c r="B823" s="14" t="e">
        <f>'PLM001-Active'!#REF!</f>
        <v>#REF!</v>
      </c>
      <c r="C823" s="14" t="e">
        <f>'PLM001-Active'!#REF!</f>
        <v>#REF!</v>
      </c>
      <c r="D823" s="95" t="e">
        <f>'PLM001-Active'!#REF!</f>
        <v>#REF!</v>
      </c>
      <c r="E823" s="15" t="e">
        <f>IF('PLM001-Active'!#REF!="",'PLM001-Active'!#REF!,LEFT('PLM001-Active'!#REF!,3))</f>
        <v>#REF!</v>
      </c>
      <c r="F823" s="28" t="e">
        <f>DATEVALUE('PLM001-Active'!#REF!)</f>
        <v>#REF!</v>
      </c>
      <c r="G823" s="29" t="e">
        <f>DATEVALUE('PLM001-Active'!#REF!)</f>
        <v>#REF!</v>
      </c>
      <c r="H823" s="16" t="e">
        <f t="shared" si="58"/>
        <v>#REF!</v>
      </c>
      <c r="I823" s="28" t="str">
        <f>IF(ISERROR(DATEVALUE('PLM001-Active'!#REF!)),"",DATEVALUE('PLM001-Active'!#REF!))</f>
        <v/>
      </c>
      <c r="J823" s="29" t="str">
        <f>IF(ISERROR(DATEVALUE('PLM001-Active'!#REF!)),"",DATEVALUE('PLM001-Active'!#REF!))</f>
        <v/>
      </c>
      <c r="K823" s="16" t="str">
        <f t="shared" si="59"/>
        <v/>
      </c>
      <c r="L823" s="49" t="e">
        <f>'PLM001-Active'!#REF!</f>
        <v>#REF!</v>
      </c>
      <c r="M823" s="49" t="e">
        <f>'PLM001-Active'!#REF!</f>
        <v>#REF!</v>
      </c>
      <c r="N823" s="49" t="e">
        <f>'PLM001-Active'!#REF!</f>
        <v>#REF!</v>
      </c>
      <c r="O823" s="94" t="e">
        <f>'PLM001-Active'!#REF!/100</f>
        <v>#REF!</v>
      </c>
      <c r="P823" s="94" t="e">
        <f t="shared" si="60"/>
        <v>#REF!</v>
      </c>
      <c r="Q823" s="63" t="str">
        <f t="shared" ca="1" si="61"/>
        <v/>
      </c>
      <c r="R823" s="76"/>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row>
    <row r="824" spans="1:74" s="17" customFormat="1">
      <c r="A824" s="14">
        <v>207.70000000000101</v>
      </c>
      <c r="B824" s="14" t="e">
        <f>'PLM001-Active'!#REF!</f>
        <v>#REF!</v>
      </c>
      <c r="C824" s="14" t="e">
        <f>'PLM001-Active'!#REF!</f>
        <v>#REF!</v>
      </c>
      <c r="D824" s="95" t="e">
        <f>'PLM001-Active'!#REF!</f>
        <v>#REF!</v>
      </c>
      <c r="E824" s="15" t="e">
        <f>IF('PLM001-Active'!#REF!="",'PLM001-Active'!#REF!,LEFT('PLM001-Active'!#REF!,3))</f>
        <v>#REF!</v>
      </c>
      <c r="F824" s="28" t="e">
        <f>DATEVALUE('PLM001-Active'!#REF!)</f>
        <v>#REF!</v>
      </c>
      <c r="G824" s="29" t="e">
        <f>DATEVALUE('PLM001-Active'!#REF!)</f>
        <v>#REF!</v>
      </c>
      <c r="H824" s="16" t="e">
        <f t="shared" si="58"/>
        <v>#REF!</v>
      </c>
      <c r="I824" s="28" t="str">
        <f>IF(ISERROR(DATEVALUE('PLM001-Active'!#REF!)),"",DATEVALUE('PLM001-Active'!#REF!))</f>
        <v/>
      </c>
      <c r="J824" s="29" t="str">
        <f>IF(ISERROR(DATEVALUE('PLM001-Active'!#REF!)),"",DATEVALUE('PLM001-Active'!#REF!))</f>
        <v/>
      </c>
      <c r="K824" s="16" t="str">
        <f t="shared" si="59"/>
        <v/>
      </c>
      <c r="L824" s="49" t="e">
        <f>'PLM001-Active'!#REF!</f>
        <v>#REF!</v>
      </c>
      <c r="M824" s="49" t="e">
        <f>'PLM001-Active'!#REF!</f>
        <v>#REF!</v>
      </c>
      <c r="N824" s="49" t="e">
        <f>'PLM001-Active'!#REF!</f>
        <v>#REF!</v>
      </c>
      <c r="O824" s="94" t="e">
        <f>'PLM001-Active'!#REF!/100</f>
        <v>#REF!</v>
      </c>
      <c r="P824" s="94" t="e">
        <f t="shared" si="60"/>
        <v>#REF!</v>
      </c>
      <c r="Q824" s="63" t="str">
        <f t="shared" ca="1" si="61"/>
        <v/>
      </c>
      <c r="R824" s="76"/>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row>
    <row r="825" spans="1:74" s="17" customFormat="1">
      <c r="A825" s="14">
        <v>208.70000000000101</v>
      </c>
      <c r="B825" s="14" t="e">
        <f>'PLM001-Active'!#REF!</f>
        <v>#REF!</v>
      </c>
      <c r="C825" s="14" t="e">
        <f>'PLM001-Active'!#REF!</f>
        <v>#REF!</v>
      </c>
      <c r="D825" s="95" t="e">
        <f>'PLM001-Active'!#REF!</f>
        <v>#REF!</v>
      </c>
      <c r="E825" s="15" t="e">
        <f>IF('PLM001-Active'!#REF!="",'PLM001-Active'!#REF!,LEFT('PLM001-Active'!#REF!,3))</f>
        <v>#REF!</v>
      </c>
      <c r="F825" s="28" t="e">
        <f>DATEVALUE('PLM001-Active'!#REF!)</f>
        <v>#REF!</v>
      </c>
      <c r="G825" s="29" t="e">
        <f>DATEVALUE('PLM001-Active'!#REF!)</f>
        <v>#REF!</v>
      </c>
      <c r="H825" s="16" t="e">
        <f t="shared" si="58"/>
        <v>#REF!</v>
      </c>
      <c r="I825" s="28" t="str">
        <f>IF(ISERROR(DATEVALUE('PLM001-Active'!#REF!)),"",DATEVALUE('PLM001-Active'!#REF!))</f>
        <v/>
      </c>
      <c r="J825" s="29" t="str">
        <f>IF(ISERROR(DATEVALUE('PLM001-Active'!#REF!)),"",DATEVALUE('PLM001-Active'!#REF!))</f>
        <v/>
      </c>
      <c r="K825" s="16" t="str">
        <f t="shared" si="59"/>
        <v/>
      </c>
      <c r="L825" s="49" t="e">
        <f>'PLM001-Active'!#REF!</f>
        <v>#REF!</v>
      </c>
      <c r="M825" s="49" t="e">
        <f>'PLM001-Active'!#REF!</f>
        <v>#REF!</v>
      </c>
      <c r="N825" s="49" t="e">
        <f>'PLM001-Active'!#REF!</f>
        <v>#REF!</v>
      </c>
      <c r="O825" s="94" t="e">
        <f>'PLM001-Active'!#REF!/100</f>
        <v>#REF!</v>
      </c>
      <c r="P825" s="94" t="e">
        <f t="shared" si="60"/>
        <v>#REF!</v>
      </c>
      <c r="Q825" s="63" t="str">
        <f t="shared" ca="1" si="61"/>
        <v/>
      </c>
      <c r="R825" s="76"/>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row>
    <row r="826" spans="1:74" s="17" customFormat="1">
      <c r="A826" s="14">
        <v>209.70000000000101</v>
      </c>
      <c r="B826" s="14" t="e">
        <f>'PLM001-Active'!#REF!</f>
        <v>#REF!</v>
      </c>
      <c r="C826" s="14" t="e">
        <f>'PLM001-Active'!#REF!</f>
        <v>#REF!</v>
      </c>
      <c r="D826" s="95" t="e">
        <f>'PLM001-Active'!#REF!</f>
        <v>#REF!</v>
      </c>
      <c r="E826" s="15" t="e">
        <f>IF('PLM001-Active'!#REF!="",'PLM001-Active'!#REF!,LEFT('PLM001-Active'!#REF!,3))</f>
        <v>#REF!</v>
      </c>
      <c r="F826" s="28" t="e">
        <f>DATEVALUE('PLM001-Active'!#REF!)</f>
        <v>#REF!</v>
      </c>
      <c r="G826" s="29" t="e">
        <f>DATEVALUE('PLM001-Active'!#REF!)</f>
        <v>#REF!</v>
      </c>
      <c r="H826" s="16" t="e">
        <f t="shared" si="58"/>
        <v>#REF!</v>
      </c>
      <c r="I826" s="28" t="str">
        <f>IF(ISERROR(DATEVALUE('PLM001-Active'!#REF!)),"",DATEVALUE('PLM001-Active'!#REF!))</f>
        <v/>
      </c>
      <c r="J826" s="29" t="str">
        <f>IF(ISERROR(DATEVALUE('PLM001-Active'!#REF!)),"",DATEVALUE('PLM001-Active'!#REF!))</f>
        <v/>
      </c>
      <c r="K826" s="16" t="str">
        <f t="shared" si="59"/>
        <v/>
      </c>
      <c r="L826" s="49" t="e">
        <f>'PLM001-Active'!#REF!</f>
        <v>#REF!</v>
      </c>
      <c r="M826" s="49" t="e">
        <f>'PLM001-Active'!#REF!</f>
        <v>#REF!</v>
      </c>
      <c r="N826" s="49" t="e">
        <f>'PLM001-Active'!#REF!</f>
        <v>#REF!</v>
      </c>
      <c r="O826" s="94" t="e">
        <f>'PLM001-Active'!#REF!/100</f>
        <v>#REF!</v>
      </c>
      <c r="P826" s="94" t="e">
        <f t="shared" si="60"/>
        <v>#REF!</v>
      </c>
      <c r="Q826" s="63" t="str">
        <f t="shared" ca="1" si="61"/>
        <v/>
      </c>
      <c r="R826" s="76"/>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row>
    <row r="827" spans="1:74" s="17" customFormat="1">
      <c r="A827" s="14">
        <v>210.70000000000101</v>
      </c>
      <c r="B827" s="14" t="e">
        <f>'PLM001-Active'!#REF!</f>
        <v>#REF!</v>
      </c>
      <c r="C827" s="14" t="e">
        <f>'PLM001-Active'!#REF!</f>
        <v>#REF!</v>
      </c>
      <c r="D827" s="95" t="e">
        <f>'PLM001-Active'!#REF!</f>
        <v>#REF!</v>
      </c>
      <c r="E827" s="15" t="e">
        <f>IF('PLM001-Active'!#REF!="",'PLM001-Active'!#REF!,LEFT('PLM001-Active'!#REF!,3))</f>
        <v>#REF!</v>
      </c>
      <c r="F827" s="28" t="e">
        <f>DATEVALUE('PLM001-Active'!#REF!)</f>
        <v>#REF!</v>
      </c>
      <c r="G827" s="29" t="e">
        <f>DATEVALUE('PLM001-Active'!#REF!)</f>
        <v>#REF!</v>
      </c>
      <c r="H827" s="16" t="e">
        <f t="shared" si="58"/>
        <v>#REF!</v>
      </c>
      <c r="I827" s="28" t="str">
        <f>IF(ISERROR(DATEVALUE('PLM001-Active'!#REF!)),"",DATEVALUE('PLM001-Active'!#REF!))</f>
        <v/>
      </c>
      <c r="J827" s="29" t="str">
        <f>IF(ISERROR(DATEVALUE('PLM001-Active'!#REF!)),"",DATEVALUE('PLM001-Active'!#REF!))</f>
        <v/>
      </c>
      <c r="K827" s="16" t="str">
        <f t="shared" si="59"/>
        <v/>
      </c>
      <c r="L827" s="49" t="e">
        <f>'PLM001-Active'!#REF!</f>
        <v>#REF!</v>
      </c>
      <c r="M827" s="49" t="e">
        <f>'PLM001-Active'!#REF!</f>
        <v>#REF!</v>
      </c>
      <c r="N827" s="49" t="e">
        <f>'PLM001-Active'!#REF!</f>
        <v>#REF!</v>
      </c>
      <c r="O827" s="94" t="e">
        <f>'PLM001-Active'!#REF!/100</f>
        <v>#REF!</v>
      </c>
      <c r="P827" s="94" t="e">
        <f t="shared" si="60"/>
        <v>#REF!</v>
      </c>
      <c r="Q827" s="63" t="str">
        <f t="shared" ca="1" si="61"/>
        <v/>
      </c>
      <c r="R827" s="76"/>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row>
    <row r="828" spans="1:74" s="17" customFormat="1">
      <c r="A828" s="14">
        <v>211.70000000000101</v>
      </c>
      <c r="B828" s="14" t="e">
        <f>'PLM001-Active'!#REF!</f>
        <v>#REF!</v>
      </c>
      <c r="C828" s="14" t="e">
        <f>'PLM001-Active'!#REF!</f>
        <v>#REF!</v>
      </c>
      <c r="D828" s="95" t="e">
        <f>'PLM001-Active'!#REF!</f>
        <v>#REF!</v>
      </c>
      <c r="E828" s="15" t="e">
        <f>IF('PLM001-Active'!#REF!="",'PLM001-Active'!#REF!,LEFT('PLM001-Active'!#REF!,3))</f>
        <v>#REF!</v>
      </c>
      <c r="F828" s="28" t="e">
        <f>DATEVALUE('PLM001-Active'!#REF!)</f>
        <v>#REF!</v>
      </c>
      <c r="G828" s="29" t="e">
        <f>DATEVALUE('PLM001-Active'!#REF!)</f>
        <v>#REF!</v>
      </c>
      <c r="H828" s="16" t="e">
        <f t="shared" si="58"/>
        <v>#REF!</v>
      </c>
      <c r="I828" s="28" t="str">
        <f>IF(ISERROR(DATEVALUE('PLM001-Active'!#REF!)),"",DATEVALUE('PLM001-Active'!#REF!))</f>
        <v/>
      </c>
      <c r="J828" s="29" t="str">
        <f>IF(ISERROR(DATEVALUE('PLM001-Active'!#REF!)),"",DATEVALUE('PLM001-Active'!#REF!))</f>
        <v/>
      </c>
      <c r="K828" s="16" t="str">
        <f t="shared" si="59"/>
        <v/>
      </c>
      <c r="L828" s="49" t="e">
        <f>'PLM001-Active'!#REF!</f>
        <v>#REF!</v>
      </c>
      <c r="M828" s="49" t="e">
        <f>'PLM001-Active'!#REF!</f>
        <v>#REF!</v>
      </c>
      <c r="N828" s="49" t="e">
        <f>'PLM001-Active'!#REF!</f>
        <v>#REF!</v>
      </c>
      <c r="O828" s="94" t="e">
        <f>'PLM001-Active'!#REF!/100</f>
        <v>#REF!</v>
      </c>
      <c r="P828" s="94" t="e">
        <f t="shared" si="60"/>
        <v>#REF!</v>
      </c>
      <c r="Q828" s="63" t="str">
        <f t="shared" ca="1" si="61"/>
        <v/>
      </c>
      <c r="R828" s="76"/>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row>
    <row r="829" spans="1:74" s="17" customFormat="1">
      <c r="A829" s="14">
        <v>212.70000000000101</v>
      </c>
      <c r="B829" s="14" t="e">
        <f>'PLM001-Active'!#REF!</f>
        <v>#REF!</v>
      </c>
      <c r="C829" s="14" t="e">
        <f>'PLM001-Active'!#REF!</f>
        <v>#REF!</v>
      </c>
      <c r="D829" s="95" t="e">
        <f>'PLM001-Active'!#REF!</f>
        <v>#REF!</v>
      </c>
      <c r="E829" s="15" t="e">
        <f>IF('PLM001-Active'!#REF!="",'PLM001-Active'!#REF!,LEFT('PLM001-Active'!#REF!,3))</f>
        <v>#REF!</v>
      </c>
      <c r="F829" s="28" t="e">
        <f>DATEVALUE('PLM001-Active'!#REF!)</f>
        <v>#REF!</v>
      </c>
      <c r="G829" s="29" t="e">
        <f>DATEVALUE('PLM001-Active'!#REF!)</f>
        <v>#REF!</v>
      </c>
      <c r="H829" s="16" t="e">
        <f t="shared" si="58"/>
        <v>#REF!</v>
      </c>
      <c r="I829" s="28" t="str">
        <f>IF(ISERROR(DATEVALUE('PLM001-Active'!#REF!)),"",DATEVALUE('PLM001-Active'!#REF!))</f>
        <v/>
      </c>
      <c r="J829" s="29" t="str">
        <f>IF(ISERROR(DATEVALUE('PLM001-Active'!#REF!)),"",DATEVALUE('PLM001-Active'!#REF!))</f>
        <v/>
      </c>
      <c r="K829" s="16" t="str">
        <f t="shared" si="59"/>
        <v/>
      </c>
      <c r="L829" s="49" t="e">
        <f>'PLM001-Active'!#REF!</f>
        <v>#REF!</v>
      </c>
      <c r="M829" s="49" t="e">
        <f>'PLM001-Active'!#REF!</f>
        <v>#REF!</v>
      </c>
      <c r="N829" s="49" t="e">
        <f>'PLM001-Active'!#REF!</f>
        <v>#REF!</v>
      </c>
      <c r="O829" s="94" t="e">
        <f>'PLM001-Active'!#REF!/100</f>
        <v>#REF!</v>
      </c>
      <c r="P829" s="94" t="e">
        <f t="shared" si="60"/>
        <v>#REF!</v>
      </c>
      <c r="Q829" s="63" t="str">
        <f t="shared" ca="1" si="61"/>
        <v/>
      </c>
      <c r="R829" s="76"/>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row>
    <row r="830" spans="1:74" s="17" customFormat="1">
      <c r="A830" s="14">
        <v>213.70000000000101</v>
      </c>
      <c r="B830" s="14" t="e">
        <f>'PLM001-Active'!#REF!</f>
        <v>#REF!</v>
      </c>
      <c r="C830" s="14" t="e">
        <f>'PLM001-Active'!#REF!</f>
        <v>#REF!</v>
      </c>
      <c r="D830" s="95" t="e">
        <f>'PLM001-Active'!#REF!</f>
        <v>#REF!</v>
      </c>
      <c r="E830" s="15" t="e">
        <f>IF('PLM001-Active'!#REF!="",'PLM001-Active'!#REF!,LEFT('PLM001-Active'!#REF!,3))</f>
        <v>#REF!</v>
      </c>
      <c r="F830" s="28" t="e">
        <f>DATEVALUE('PLM001-Active'!#REF!)</f>
        <v>#REF!</v>
      </c>
      <c r="G830" s="29" t="e">
        <f>DATEVALUE('PLM001-Active'!#REF!)</f>
        <v>#REF!</v>
      </c>
      <c r="H830" s="16" t="e">
        <f t="shared" si="58"/>
        <v>#REF!</v>
      </c>
      <c r="I830" s="28" t="str">
        <f>IF(ISERROR(DATEVALUE('PLM001-Active'!#REF!)),"",DATEVALUE('PLM001-Active'!#REF!))</f>
        <v/>
      </c>
      <c r="J830" s="29" t="str">
        <f>IF(ISERROR(DATEVALUE('PLM001-Active'!#REF!)),"",DATEVALUE('PLM001-Active'!#REF!))</f>
        <v/>
      </c>
      <c r="K830" s="16" t="str">
        <f t="shared" si="59"/>
        <v/>
      </c>
      <c r="L830" s="49" t="e">
        <f>'PLM001-Active'!#REF!</f>
        <v>#REF!</v>
      </c>
      <c r="M830" s="49" t="e">
        <f>'PLM001-Active'!#REF!</f>
        <v>#REF!</v>
      </c>
      <c r="N830" s="49" t="e">
        <f>'PLM001-Active'!#REF!</f>
        <v>#REF!</v>
      </c>
      <c r="O830" s="94" t="e">
        <f>'PLM001-Active'!#REF!/100</f>
        <v>#REF!</v>
      </c>
      <c r="P830" s="94" t="e">
        <f t="shared" si="60"/>
        <v>#REF!</v>
      </c>
      <c r="Q830" s="63" t="str">
        <f t="shared" ca="1" si="61"/>
        <v/>
      </c>
      <c r="R830" s="76"/>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row>
    <row r="831" spans="1:74" s="17" customFormat="1">
      <c r="A831" s="14">
        <v>214.70000000000101</v>
      </c>
      <c r="B831" s="14" t="e">
        <f>'PLM001-Active'!#REF!</f>
        <v>#REF!</v>
      </c>
      <c r="C831" s="14" t="e">
        <f>'PLM001-Active'!#REF!</f>
        <v>#REF!</v>
      </c>
      <c r="D831" s="95" t="e">
        <f>'PLM001-Active'!#REF!</f>
        <v>#REF!</v>
      </c>
      <c r="E831" s="15" t="e">
        <f>IF('PLM001-Active'!#REF!="",'PLM001-Active'!#REF!,LEFT('PLM001-Active'!#REF!,3))</f>
        <v>#REF!</v>
      </c>
      <c r="F831" s="28" t="e">
        <f>DATEVALUE('PLM001-Active'!#REF!)</f>
        <v>#REF!</v>
      </c>
      <c r="G831" s="29" t="e">
        <f>DATEVALUE('PLM001-Active'!#REF!)</f>
        <v>#REF!</v>
      </c>
      <c r="H831" s="16" t="e">
        <f t="shared" si="58"/>
        <v>#REF!</v>
      </c>
      <c r="I831" s="28" t="str">
        <f>IF(ISERROR(DATEVALUE('PLM001-Active'!#REF!)),"",DATEVALUE('PLM001-Active'!#REF!))</f>
        <v/>
      </c>
      <c r="J831" s="29" t="str">
        <f>IF(ISERROR(DATEVALUE('PLM001-Active'!#REF!)),"",DATEVALUE('PLM001-Active'!#REF!))</f>
        <v/>
      </c>
      <c r="K831" s="16" t="str">
        <f t="shared" si="59"/>
        <v/>
      </c>
      <c r="L831" s="49" t="e">
        <f>'PLM001-Active'!#REF!</f>
        <v>#REF!</v>
      </c>
      <c r="M831" s="49" t="e">
        <f>'PLM001-Active'!#REF!</f>
        <v>#REF!</v>
      </c>
      <c r="N831" s="49" t="e">
        <f>'PLM001-Active'!#REF!</f>
        <v>#REF!</v>
      </c>
      <c r="O831" s="94" t="e">
        <f>'PLM001-Active'!#REF!/100</f>
        <v>#REF!</v>
      </c>
      <c r="P831" s="94" t="e">
        <f t="shared" si="60"/>
        <v>#REF!</v>
      </c>
      <c r="Q831" s="63" t="str">
        <f t="shared" ca="1" si="61"/>
        <v/>
      </c>
      <c r="R831" s="76"/>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row>
    <row r="832" spans="1:74" s="17" customFormat="1">
      <c r="A832" s="14">
        <v>215.70000000000101</v>
      </c>
      <c r="B832" s="14" t="e">
        <f>'PLM001-Active'!#REF!</f>
        <v>#REF!</v>
      </c>
      <c r="C832" s="14" t="e">
        <f>'PLM001-Active'!#REF!</f>
        <v>#REF!</v>
      </c>
      <c r="D832" s="95" t="e">
        <f>'PLM001-Active'!#REF!</f>
        <v>#REF!</v>
      </c>
      <c r="E832" s="15" t="e">
        <f>IF('PLM001-Active'!#REF!="",'PLM001-Active'!#REF!,LEFT('PLM001-Active'!#REF!,3))</f>
        <v>#REF!</v>
      </c>
      <c r="F832" s="28" t="e">
        <f>DATEVALUE('PLM001-Active'!#REF!)</f>
        <v>#REF!</v>
      </c>
      <c r="G832" s="29" t="e">
        <f>DATEVALUE('PLM001-Active'!#REF!)</f>
        <v>#REF!</v>
      </c>
      <c r="H832" s="16" t="e">
        <f t="shared" si="58"/>
        <v>#REF!</v>
      </c>
      <c r="I832" s="28" t="str">
        <f>IF(ISERROR(DATEVALUE('PLM001-Active'!#REF!)),"",DATEVALUE('PLM001-Active'!#REF!))</f>
        <v/>
      </c>
      <c r="J832" s="29" t="str">
        <f>IF(ISERROR(DATEVALUE('PLM001-Active'!#REF!)),"",DATEVALUE('PLM001-Active'!#REF!))</f>
        <v/>
      </c>
      <c r="K832" s="16" t="str">
        <f t="shared" si="59"/>
        <v/>
      </c>
      <c r="L832" s="49" t="e">
        <f>'PLM001-Active'!#REF!</f>
        <v>#REF!</v>
      </c>
      <c r="M832" s="49" t="e">
        <f>'PLM001-Active'!#REF!</f>
        <v>#REF!</v>
      </c>
      <c r="N832" s="49" t="e">
        <f>'PLM001-Active'!#REF!</f>
        <v>#REF!</v>
      </c>
      <c r="O832" s="94" t="e">
        <f>'PLM001-Active'!#REF!/100</f>
        <v>#REF!</v>
      </c>
      <c r="P832" s="94" t="e">
        <f t="shared" si="60"/>
        <v>#REF!</v>
      </c>
      <c r="Q832" s="63" t="str">
        <f t="shared" ca="1" si="61"/>
        <v/>
      </c>
      <c r="R832" s="76"/>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row>
    <row r="833" spans="1:74" s="17" customFormat="1">
      <c r="A833" s="14">
        <v>216.70000000000101</v>
      </c>
      <c r="B833" s="14" t="e">
        <f>'PLM001-Active'!#REF!</f>
        <v>#REF!</v>
      </c>
      <c r="C833" s="14" t="e">
        <f>'PLM001-Active'!#REF!</f>
        <v>#REF!</v>
      </c>
      <c r="D833" s="95" t="e">
        <f>'PLM001-Active'!#REF!</f>
        <v>#REF!</v>
      </c>
      <c r="E833" s="15" t="e">
        <f>IF('PLM001-Active'!#REF!="",'PLM001-Active'!#REF!,LEFT('PLM001-Active'!#REF!,3))</f>
        <v>#REF!</v>
      </c>
      <c r="F833" s="28" t="e">
        <f>DATEVALUE('PLM001-Active'!#REF!)</f>
        <v>#REF!</v>
      </c>
      <c r="G833" s="29" t="e">
        <f>DATEVALUE('PLM001-Active'!#REF!)</f>
        <v>#REF!</v>
      </c>
      <c r="H833" s="16" t="e">
        <f t="shared" si="58"/>
        <v>#REF!</v>
      </c>
      <c r="I833" s="28" t="str">
        <f>IF(ISERROR(DATEVALUE('PLM001-Active'!#REF!)),"",DATEVALUE('PLM001-Active'!#REF!))</f>
        <v/>
      </c>
      <c r="J833" s="29" t="str">
        <f>IF(ISERROR(DATEVALUE('PLM001-Active'!#REF!)),"",DATEVALUE('PLM001-Active'!#REF!))</f>
        <v/>
      </c>
      <c r="K833" s="16" t="str">
        <f t="shared" si="59"/>
        <v/>
      </c>
      <c r="L833" s="49" t="e">
        <f>'PLM001-Active'!#REF!</f>
        <v>#REF!</v>
      </c>
      <c r="M833" s="49" t="e">
        <f>'PLM001-Active'!#REF!</f>
        <v>#REF!</v>
      </c>
      <c r="N833" s="49" t="e">
        <f>'PLM001-Active'!#REF!</f>
        <v>#REF!</v>
      </c>
      <c r="O833" s="94" t="e">
        <f>'PLM001-Active'!#REF!/100</f>
        <v>#REF!</v>
      </c>
      <c r="P833" s="94" t="e">
        <f t="shared" si="60"/>
        <v>#REF!</v>
      </c>
      <c r="Q833" s="63" t="str">
        <f t="shared" ca="1" si="61"/>
        <v/>
      </c>
      <c r="R833" s="76"/>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row>
    <row r="834" spans="1:74" s="17" customFormat="1">
      <c r="A834" s="14">
        <v>217.70000000000101</v>
      </c>
      <c r="B834" s="14" t="e">
        <f>'PLM001-Active'!#REF!</f>
        <v>#REF!</v>
      </c>
      <c r="C834" s="14" t="e">
        <f>'PLM001-Active'!#REF!</f>
        <v>#REF!</v>
      </c>
      <c r="D834" s="95" t="e">
        <f>'PLM001-Active'!#REF!</f>
        <v>#REF!</v>
      </c>
      <c r="E834" s="15" t="e">
        <f>IF('PLM001-Active'!#REF!="",'PLM001-Active'!#REF!,LEFT('PLM001-Active'!#REF!,3))</f>
        <v>#REF!</v>
      </c>
      <c r="F834" s="28" t="e">
        <f>DATEVALUE('PLM001-Active'!#REF!)</f>
        <v>#REF!</v>
      </c>
      <c r="G834" s="29" t="e">
        <f>DATEVALUE('PLM001-Active'!#REF!)</f>
        <v>#REF!</v>
      </c>
      <c r="H834" s="16" t="e">
        <f t="shared" si="58"/>
        <v>#REF!</v>
      </c>
      <c r="I834" s="28" t="str">
        <f>IF(ISERROR(DATEVALUE('PLM001-Active'!#REF!)),"",DATEVALUE('PLM001-Active'!#REF!))</f>
        <v/>
      </c>
      <c r="J834" s="29" t="str">
        <f>IF(ISERROR(DATEVALUE('PLM001-Active'!#REF!)),"",DATEVALUE('PLM001-Active'!#REF!))</f>
        <v/>
      </c>
      <c r="K834" s="16" t="str">
        <f t="shared" si="59"/>
        <v/>
      </c>
      <c r="L834" s="49" t="e">
        <f>'PLM001-Active'!#REF!</f>
        <v>#REF!</v>
      </c>
      <c r="M834" s="49" t="e">
        <f>'PLM001-Active'!#REF!</f>
        <v>#REF!</v>
      </c>
      <c r="N834" s="49" t="e">
        <f>'PLM001-Active'!#REF!</f>
        <v>#REF!</v>
      </c>
      <c r="O834" s="94" t="e">
        <f>'PLM001-Active'!#REF!/100</f>
        <v>#REF!</v>
      </c>
      <c r="P834" s="94" t="e">
        <f t="shared" si="60"/>
        <v>#REF!</v>
      </c>
      <c r="Q834" s="63" t="str">
        <f t="shared" ca="1" si="61"/>
        <v/>
      </c>
      <c r="R834" s="76"/>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row>
    <row r="835" spans="1:74" s="17" customFormat="1">
      <c r="A835" s="14">
        <v>218.70000000000101</v>
      </c>
      <c r="B835" s="14" t="e">
        <f>'PLM001-Active'!#REF!</f>
        <v>#REF!</v>
      </c>
      <c r="C835" s="14" t="e">
        <f>'PLM001-Active'!#REF!</f>
        <v>#REF!</v>
      </c>
      <c r="D835" s="95" t="e">
        <f>'PLM001-Active'!#REF!</f>
        <v>#REF!</v>
      </c>
      <c r="E835" s="15" t="e">
        <f>IF('PLM001-Active'!#REF!="",'PLM001-Active'!#REF!,LEFT('PLM001-Active'!#REF!,3))</f>
        <v>#REF!</v>
      </c>
      <c r="F835" s="28" t="e">
        <f>DATEVALUE('PLM001-Active'!#REF!)</f>
        <v>#REF!</v>
      </c>
      <c r="G835" s="29" t="e">
        <f>DATEVALUE('PLM001-Active'!#REF!)</f>
        <v>#REF!</v>
      </c>
      <c r="H835" s="16" t="e">
        <f t="shared" si="58"/>
        <v>#REF!</v>
      </c>
      <c r="I835" s="28" t="str">
        <f>IF(ISERROR(DATEVALUE('PLM001-Active'!#REF!)),"",DATEVALUE('PLM001-Active'!#REF!))</f>
        <v/>
      </c>
      <c r="J835" s="29" t="str">
        <f>IF(ISERROR(DATEVALUE('PLM001-Active'!#REF!)),"",DATEVALUE('PLM001-Active'!#REF!))</f>
        <v/>
      </c>
      <c r="K835" s="16" t="str">
        <f t="shared" si="59"/>
        <v/>
      </c>
      <c r="L835" s="49" t="e">
        <f>'PLM001-Active'!#REF!</f>
        <v>#REF!</v>
      </c>
      <c r="M835" s="49" t="e">
        <f>'PLM001-Active'!#REF!</f>
        <v>#REF!</v>
      </c>
      <c r="N835" s="49" t="e">
        <f>'PLM001-Active'!#REF!</f>
        <v>#REF!</v>
      </c>
      <c r="O835" s="94" t="e">
        <f>'PLM001-Active'!#REF!/100</f>
        <v>#REF!</v>
      </c>
      <c r="P835" s="94" t="e">
        <f t="shared" si="60"/>
        <v>#REF!</v>
      </c>
      <c r="Q835" s="63" t="str">
        <f t="shared" ca="1" si="61"/>
        <v/>
      </c>
      <c r="R835" s="76"/>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row>
    <row r="836" spans="1:74" s="17" customFormat="1">
      <c r="A836" s="14">
        <v>219.70000000000101</v>
      </c>
      <c r="B836" s="14" t="e">
        <f>'PLM001-Active'!#REF!</f>
        <v>#REF!</v>
      </c>
      <c r="C836" s="14" t="e">
        <f>'PLM001-Active'!#REF!</f>
        <v>#REF!</v>
      </c>
      <c r="D836" s="95" t="e">
        <f>'PLM001-Active'!#REF!</f>
        <v>#REF!</v>
      </c>
      <c r="E836" s="15" t="e">
        <f>IF('PLM001-Active'!#REF!="",'PLM001-Active'!#REF!,LEFT('PLM001-Active'!#REF!,3))</f>
        <v>#REF!</v>
      </c>
      <c r="F836" s="28" t="e">
        <f>DATEVALUE('PLM001-Active'!#REF!)</f>
        <v>#REF!</v>
      </c>
      <c r="G836" s="29" t="e">
        <f>DATEVALUE('PLM001-Active'!#REF!)</f>
        <v>#REF!</v>
      </c>
      <c r="H836" s="16" t="e">
        <f t="shared" si="58"/>
        <v>#REF!</v>
      </c>
      <c r="I836" s="28" t="str">
        <f>IF(ISERROR(DATEVALUE('PLM001-Active'!#REF!)),"",DATEVALUE('PLM001-Active'!#REF!))</f>
        <v/>
      </c>
      <c r="J836" s="29" t="str">
        <f>IF(ISERROR(DATEVALUE('PLM001-Active'!#REF!)),"",DATEVALUE('PLM001-Active'!#REF!))</f>
        <v/>
      </c>
      <c r="K836" s="16" t="str">
        <f t="shared" si="59"/>
        <v/>
      </c>
      <c r="L836" s="49" t="e">
        <f>'PLM001-Active'!#REF!</f>
        <v>#REF!</v>
      </c>
      <c r="M836" s="49" t="e">
        <f>'PLM001-Active'!#REF!</f>
        <v>#REF!</v>
      </c>
      <c r="N836" s="49" t="e">
        <f>'PLM001-Active'!#REF!</f>
        <v>#REF!</v>
      </c>
      <c r="O836" s="94" t="e">
        <f>'PLM001-Active'!#REF!/100</f>
        <v>#REF!</v>
      </c>
      <c r="P836" s="94" t="e">
        <f t="shared" si="60"/>
        <v>#REF!</v>
      </c>
      <c r="Q836" s="63" t="str">
        <f t="shared" ca="1" si="61"/>
        <v/>
      </c>
      <c r="R836" s="76"/>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row>
    <row r="837" spans="1:74" s="17" customFormat="1">
      <c r="A837" s="14">
        <v>220.70000000000101</v>
      </c>
      <c r="B837" s="14" t="e">
        <f>'PLM001-Active'!#REF!</f>
        <v>#REF!</v>
      </c>
      <c r="C837" s="14" t="e">
        <f>'PLM001-Active'!#REF!</f>
        <v>#REF!</v>
      </c>
      <c r="D837" s="95" t="e">
        <f>'PLM001-Active'!#REF!</f>
        <v>#REF!</v>
      </c>
      <c r="E837" s="15" t="e">
        <f>IF('PLM001-Active'!#REF!="",'PLM001-Active'!#REF!,LEFT('PLM001-Active'!#REF!,3))</f>
        <v>#REF!</v>
      </c>
      <c r="F837" s="28" t="e">
        <f>DATEVALUE('PLM001-Active'!#REF!)</f>
        <v>#REF!</v>
      </c>
      <c r="G837" s="29" t="e">
        <f>DATEVALUE('PLM001-Active'!#REF!)</f>
        <v>#REF!</v>
      </c>
      <c r="H837" s="16" t="e">
        <f t="shared" si="58"/>
        <v>#REF!</v>
      </c>
      <c r="I837" s="28" t="str">
        <f>IF(ISERROR(DATEVALUE('PLM001-Active'!#REF!)),"",DATEVALUE('PLM001-Active'!#REF!))</f>
        <v/>
      </c>
      <c r="J837" s="29" t="str">
        <f>IF(ISERROR(DATEVALUE('PLM001-Active'!#REF!)),"",DATEVALUE('PLM001-Active'!#REF!))</f>
        <v/>
      </c>
      <c r="K837" s="16" t="str">
        <f t="shared" si="59"/>
        <v/>
      </c>
      <c r="L837" s="49" t="e">
        <f>'PLM001-Active'!#REF!</f>
        <v>#REF!</v>
      </c>
      <c r="M837" s="49" t="e">
        <f>'PLM001-Active'!#REF!</f>
        <v>#REF!</v>
      </c>
      <c r="N837" s="49" t="e">
        <f>'PLM001-Active'!#REF!</f>
        <v>#REF!</v>
      </c>
      <c r="O837" s="94" t="e">
        <f>'PLM001-Active'!#REF!/100</f>
        <v>#REF!</v>
      </c>
      <c r="P837" s="94" t="e">
        <f t="shared" si="60"/>
        <v>#REF!</v>
      </c>
      <c r="Q837" s="63" t="str">
        <f t="shared" ca="1" si="61"/>
        <v/>
      </c>
      <c r="R837" s="76"/>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row>
    <row r="838" spans="1:74" s="17" customFormat="1">
      <c r="A838" s="14">
        <v>221.70000000000101</v>
      </c>
      <c r="B838" s="14" t="e">
        <f>'PLM001-Active'!#REF!</f>
        <v>#REF!</v>
      </c>
      <c r="C838" s="14" t="e">
        <f>'PLM001-Active'!#REF!</f>
        <v>#REF!</v>
      </c>
      <c r="D838" s="95" t="e">
        <f>'PLM001-Active'!#REF!</f>
        <v>#REF!</v>
      </c>
      <c r="E838" s="15" t="e">
        <f>IF('PLM001-Active'!#REF!="",'PLM001-Active'!#REF!,LEFT('PLM001-Active'!#REF!,3))</f>
        <v>#REF!</v>
      </c>
      <c r="F838" s="28" t="e">
        <f>DATEVALUE('PLM001-Active'!#REF!)</f>
        <v>#REF!</v>
      </c>
      <c r="G838" s="29" t="e">
        <f>DATEVALUE('PLM001-Active'!#REF!)</f>
        <v>#REF!</v>
      </c>
      <c r="H838" s="16" t="e">
        <f t="shared" si="58"/>
        <v>#REF!</v>
      </c>
      <c r="I838" s="28" t="str">
        <f>IF(ISERROR(DATEVALUE('PLM001-Active'!#REF!)),"",DATEVALUE('PLM001-Active'!#REF!))</f>
        <v/>
      </c>
      <c r="J838" s="29" t="str">
        <f>IF(ISERROR(DATEVALUE('PLM001-Active'!#REF!)),"",DATEVALUE('PLM001-Active'!#REF!))</f>
        <v/>
      </c>
      <c r="K838" s="16" t="str">
        <f t="shared" si="59"/>
        <v/>
      </c>
      <c r="L838" s="49" t="e">
        <f>'PLM001-Active'!#REF!</f>
        <v>#REF!</v>
      </c>
      <c r="M838" s="49" t="e">
        <f>'PLM001-Active'!#REF!</f>
        <v>#REF!</v>
      </c>
      <c r="N838" s="49" t="e">
        <f>'PLM001-Active'!#REF!</f>
        <v>#REF!</v>
      </c>
      <c r="O838" s="94" t="e">
        <f>'PLM001-Active'!#REF!/100</f>
        <v>#REF!</v>
      </c>
      <c r="P838" s="94" t="e">
        <f t="shared" si="60"/>
        <v>#REF!</v>
      </c>
      <c r="Q838" s="63" t="str">
        <f t="shared" ca="1" si="61"/>
        <v/>
      </c>
      <c r="R838" s="76"/>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row>
    <row r="839" spans="1:74" s="17" customFormat="1">
      <c r="A839" s="14">
        <v>222.70000000000101</v>
      </c>
      <c r="B839" s="14" t="e">
        <f>'PLM001-Active'!#REF!</f>
        <v>#REF!</v>
      </c>
      <c r="C839" s="14" t="e">
        <f>'PLM001-Active'!#REF!</f>
        <v>#REF!</v>
      </c>
      <c r="D839" s="95" t="e">
        <f>'PLM001-Active'!#REF!</f>
        <v>#REF!</v>
      </c>
      <c r="E839" s="15" t="e">
        <f>IF('PLM001-Active'!#REF!="",'PLM001-Active'!#REF!,LEFT('PLM001-Active'!#REF!,3))</f>
        <v>#REF!</v>
      </c>
      <c r="F839" s="28" t="e">
        <f>DATEVALUE('PLM001-Active'!#REF!)</f>
        <v>#REF!</v>
      </c>
      <c r="G839" s="29" t="e">
        <f>DATEVALUE('PLM001-Active'!#REF!)</f>
        <v>#REF!</v>
      </c>
      <c r="H839" s="16" t="e">
        <f t="shared" si="58"/>
        <v>#REF!</v>
      </c>
      <c r="I839" s="28" t="str">
        <f>IF(ISERROR(DATEVALUE('PLM001-Active'!#REF!)),"",DATEVALUE('PLM001-Active'!#REF!))</f>
        <v/>
      </c>
      <c r="J839" s="29" t="str">
        <f>IF(ISERROR(DATEVALUE('PLM001-Active'!#REF!)),"",DATEVALUE('PLM001-Active'!#REF!))</f>
        <v/>
      </c>
      <c r="K839" s="16" t="str">
        <f t="shared" si="59"/>
        <v/>
      </c>
      <c r="L839" s="49" t="e">
        <f>'PLM001-Active'!#REF!</f>
        <v>#REF!</v>
      </c>
      <c r="M839" s="49" t="e">
        <f>'PLM001-Active'!#REF!</f>
        <v>#REF!</v>
      </c>
      <c r="N839" s="49" t="e">
        <f>'PLM001-Active'!#REF!</f>
        <v>#REF!</v>
      </c>
      <c r="O839" s="94" t="e">
        <f>'PLM001-Active'!#REF!/100</f>
        <v>#REF!</v>
      </c>
      <c r="P839" s="94" t="e">
        <f t="shared" si="60"/>
        <v>#REF!</v>
      </c>
      <c r="Q839" s="63" t="str">
        <f t="shared" ca="1" si="61"/>
        <v/>
      </c>
      <c r="R839" s="76"/>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row>
    <row r="840" spans="1:74" s="17" customFormat="1">
      <c r="A840" s="14">
        <v>223.70000000000101</v>
      </c>
      <c r="B840" s="14" t="e">
        <f>'PLM001-Active'!#REF!</f>
        <v>#REF!</v>
      </c>
      <c r="C840" s="14" t="e">
        <f>'PLM001-Active'!#REF!</f>
        <v>#REF!</v>
      </c>
      <c r="D840" s="95" t="e">
        <f>'PLM001-Active'!#REF!</f>
        <v>#REF!</v>
      </c>
      <c r="E840" s="15" t="e">
        <f>IF('PLM001-Active'!#REF!="",'PLM001-Active'!#REF!,LEFT('PLM001-Active'!#REF!,3))</f>
        <v>#REF!</v>
      </c>
      <c r="F840" s="28" t="e">
        <f>DATEVALUE('PLM001-Active'!#REF!)</f>
        <v>#REF!</v>
      </c>
      <c r="G840" s="29" t="e">
        <f>DATEVALUE('PLM001-Active'!#REF!)</f>
        <v>#REF!</v>
      </c>
      <c r="H840" s="16" t="e">
        <f t="shared" si="58"/>
        <v>#REF!</v>
      </c>
      <c r="I840" s="28" t="str">
        <f>IF(ISERROR(DATEVALUE('PLM001-Active'!#REF!)),"",DATEVALUE('PLM001-Active'!#REF!))</f>
        <v/>
      </c>
      <c r="J840" s="29" t="str">
        <f>IF(ISERROR(DATEVALUE('PLM001-Active'!#REF!)),"",DATEVALUE('PLM001-Active'!#REF!))</f>
        <v/>
      </c>
      <c r="K840" s="16" t="str">
        <f t="shared" si="59"/>
        <v/>
      </c>
      <c r="L840" s="49" t="e">
        <f>'PLM001-Active'!#REF!</f>
        <v>#REF!</v>
      </c>
      <c r="M840" s="49" t="e">
        <f>'PLM001-Active'!#REF!</f>
        <v>#REF!</v>
      </c>
      <c r="N840" s="49" t="e">
        <f>'PLM001-Active'!#REF!</f>
        <v>#REF!</v>
      </c>
      <c r="O840" s="94" t="e">
        <f>'PLM001-Active'!#REF!/100</f>
        <v>#REF!</v>
      </c>
      <c r="P840" s="94" t="e">
        <f t="shared" si="60"/>
        <v>#REF!</v>
      </c>
      <c r="Q840" s="63" t="str">
        <f t="shared" ca="1" si="61"/>
        <v/>
      </c>
      <c r="R840" s="76"/>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row>
    <row r="841" spans="1:74" s="17" customFormat="1">
      <c r="A841" s="14">
        <v>224.70000000000101</v>
      </c>
      <c r="B841" s="14" t="e">
        <f>'PLM001-Active'!#REF!</f>
        <v>#REF!</v>
      </c>
      <c r="C841" s="14" t="e">
        <f>'PLM001-Active'!#REF!</f>
        <v>#REF!</v>
      </c>
      <c r="D841" s="95" t="e">
        <f>'PLM001-Active'!#REF!</f>
        <v>#REF!</v>
      </c>
      <c r="E841" s="15" t="e">
        <f>IF('PLM001-Active'!#REF!="",'PLM001-Active'!#REF!,LEFT('PLM001-Active'!#REF!,3))</f>
        <v>#REF!</v>
      </c>
      <c r="F841" s="28" t="e">
        <f>DATEVALUE('PLM001-Active'!#REF!)</f>
        <v>#REF!</v>
      </c>
      <c r="G841" s="29" t="e">
        <f>DATEVALUE('PLM001-Active'!#REF!)</f>
        <v>#REF!</v>
      </c>
      <c r="H841" s="16" t="e">
        <f t="shared" si="58"/>
        <v>#REF!</v>
      </c>
      <c r="I841" s="28" t="str">
        <f>IF(ISERROR(DATEVALUE('PLM001-Active'!#REF!)),"",DATEVALUE('PLM001-Active'!#REF!))</f>
        <v/>
      </c>
      <c r="J841" s="29" t="str">
        <f>IF(ISERROR(DATEVALUE('PLM001-Active'!#REF!)),"",DATEVALUE('PLM001-Active'!#REF!))</f>
        <v/>
      </c>
      <c r="K841" s="16" t="str">
        <f t="shared" si="59"/>
        <v/>
      </c>
      <c r="L841" s="49" t="e">
        <f>'PLM001-Active'!#REF!</f>
        <v>#REF!</v>
      </c>
      <c r="M841" s="49" t="e">
        <f>'PLM001-Active'!#REF!</f>
        <v>#REF!</v>
      </c>
      <c r="N841" s="49" t="e">
        <f>'PLM001-Active'!#REF!</f>
        <v>#REF!</v>
      </c>
      <c r="O841" s="94" t="e">
        <f>'PLM001-Active'!#REF!/100</f>
        <v>#REF!</v>
      </c>
      <c r="P841" s="94" t="e">
        <f t="shared" si="60"/>
        <v>#REF!</v>
      </c>
      <c r="Q841" s="63" t="str">
        <f t="shared" ca="1" si="61"/>
        <v/>
      </c>
      <c r="R841" s="76"/>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row>
    <row r="842" spans="1:74" s="17" customFormat="1">
      <c r="A842" s="14">
        <v>225.70000000000101</v>
      </c>
      <c r="B842" s="14" t="e">
        <f>'PLM001-Active'!#REF!</f>
        <v>#REF!</v>
      </c>
      <c r="C842" s="14" t="e">
        <f>'PLM001-Active'!#REF!</f>
        <v>#REF!</v>
      </c>
      <c r="D842" s="95" t="e">
        <f>'PLM001-Active'!#REF!</f>
        <v>#REF!</v>
      </c>
      <c r="E842" s="15" t="e">
        <f>IF('PLM001-Active'!#REF!="",'PLM001-Active'!#REF!,LEFT('PLM001-Active'!#REF!,3))</f>
        <v>#REF!</v>
      </c>
      <c r="F842" s="28" t="e">
        <f>DATEVALUE('PLM001-Active'!#REF!)</f>
        <v>#REF!</v>
      </c>
      <c r="G842" s="29" t="e">
        <f>DATEVALUE('PLM001-Active'!#REF!)</f>
        <v>#REF!</v>
      </c>
      <c r="H842" s="16" t="e">
        <f t="shared" si="58"/>
        <v>#REF!</v>
      </c>
      <c r="I842" s="28" t="str">
        <f>IF(ISERROR(DATEVALUE('PLM001-Active'!#REF!)),"",DATEVALUE('PLM001-Active'!#REF!))</f>
        <v/>
      </c>
      <c r="J842" s="29" t="str">
        <f>IF(ISERROR(DATEVALUE('PLM001-Active'!#REF!)),"",DATEVALUE('PLM001-Active'!#REF!))</f>
        <v/>
      </c>
      <c r="K842" s="16" t="str">
        <f t="shared" si="59"/>
        <v/>
      </c>
      <c r="L842" s="49" t="e">
        <f>'PLM001-Active'!#REF!</f>
        <v>#REF!</v>
      </c>
      <c r="M842" s="49" t="e">
        <f>'PLM001-Active'!#REF!</f>
        <v>#REF!</v>
      </c>
      <c r="N842" s="49" t="e">
        <f>'PLM001-Active'!#REF!</f>
        <v>#REF!</v>
      </c>
      <c r="O842" s="94" t="e">
        <f>'PLM001-Active'!#REF!/100</f>
        <v>#REF!</v>
      </c>
      <c r="P842" s="94" t="e">
        <f t="shared" si="60"/>
        <v>#REF!</v>
      </c>
      <c r="Q842" s="63" t="str">
        <f t="shared" ca="1" si="61"/>
        <v/>
      </c>
      <c r="R842" s="76"/>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row>
    <row r="843" spans="1:74" s="17" customFormat="1">
      <c r="A843" s="14">
        <v>226.70000000000101</v>
      </c>
      <c r="B843" s="14" t="e">
        <f>'PLM001-Active'!#REF!</f>
        <v>#REF!</v>
      </c>
      <c r="C843" s="14" t="e">
        <f>'PLM001-Active'!#REF!</f>
        <v>#REF!</v>
      </c>
      <c r="D843" s="95" t="e">
        <f>'PLM001-Active'!#REF!</f>
        <v>#REF!</v>
      </c>
      <c r="E843" s="15" t="e">
        <f>IF('PLM001-Active'!#REF!="",'PLM001-Active'!#REF!,LEFT('PLM001-Active'!#REF!,3))</f>
        <v>#REF!</v>
      </c>
      <c r="F843" s="28" t="e">
        <f>DATEVALUE('PLM001-Active'!#REF!)</f>
        <v>#REF!</v>
      </c>
      <c r="G843" s="29" t="e">
        <f>DATEVALUE('PLM001-Active'!#REF!)</f>
        <v>#REF!</v>
      </c>
      <c r="H843" s="16" t="e">
        <f t="shared" si="58"/>
        <v>#REF!</v>
      </c>
      <c r="I843" s="28" t="str">
        <f>IF(ISERROR(DATEVALUE('PLM001-Active'!#REF!)),"",DATEVALUE('PLM001-Active'!#REF!))</f>
        <v/>
      </c>
      <c r="J843" s="29" t="str">
        <f>IF(ISERROR(DATEVALUE('PLM001-Active'!#REF!)),"",DATEVALUE('PLM001-Active'!#REF!))</f>
        <v/>
      </c>
      <c r="K843" s="16" t="str">
        <f t="shared" si="59"/>
        <v/>
      </c>
      <c r="L843" s="49" t="e">
        <f>'PLM001-Active'!#REF!</f>
        <v>#REF!</v>
      </c>
      <c r="M843" s="49" t="e">
        <f>'PLM001-Active'!#REF!</f>
        <v>#REF!</v>
      </c>
      <c r="N843" s="49" t="e">
        <f>'PLM001-Active'!#REF!</f>
        <v>#REF!</v>
      </c>
      <c r="O843" s="94" t="e">
        <f>'PLM001-Active'!#REF!/100</f>
        <v>#REF!</v>
      </c>
      <c r="P843" s="94" t="e">
        <f t="shared" si="60"/>
        <v>#REF!</v>
      </c>
      <c r="Q843" s="63" t="str">
        <f t="shared" ca="1" si="61"/>
        <v/>
      </c>
      <c r="R843" s="76"/>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row>
    <row r="844" spans="1:74" s="17" customFormat="1">
      <c r="A844" s="14">
        <v>227.70000000000101</v>
      </c>
      <c r="B844" s="14" t="e">
        <f>'PLM001-Active'!#REF!</f>
        <v>#REF!</v>
      </c>
      <c r="C844" s="14" t="e">
        <f>'PLM001-Active'!#REF!</f>
        <v>#REF!</v>
      </c>
      <c r="D844" s="95" t="e">
        <f>'PLM001-Active'!#REF!</f>
        <v>#REF!</v>
      </c>
      <c r="E844" s="15" t="e">
        <f>IF('PLM001-Active'!#REF!="",'PLM001-Active'!#REF!,LEFT('PLM001-Active'!#REF!,3))</f>
        <v>#REF!</v>
      </c>
      <c r="F844" s="28" t="e">
        <f>DATEVALUE('PLM001-Active'!#REF!)</f>
        <v>#REF!</v>
      </c>
      <c r="G844" s="29" t="e">
        <f>DATEVALUE('PLM001-Active'!#REF!)</f>
        <v>#REF!</v>
      </c>
      <c r="H844" s="16" t="e">
        <f t="shared" si="58"/>
        <v>#REF!</v>
      </c>
      <c r="I844" s="28" t="str">
        <f>IF(ISERROR(DATEVALUE('PLM001-Active'!#REF!)),"",DATEVALUE('PLM001-Active'!#REF!))</f>
        <v/>
      </c>
      <c r="J844" s="29" t="str">
        <f>IF(ISERROR(DATEVALUE('PLM001-Active'!#REF!)),"",DATEVALUE('PLM001-Active'!#REF!))</f>
        <v/>
      </c>
      <c r="K844" s="16" t="str">
        <f t="shared" si="59"/>
        <v/>
      </c>
      <c r="L844" s="49" t="e">
        <f>'PLM001-Active'!#REF!</f>
        <v>#REF!</v>
      </c>
      <c r="M844" s="49" t="e">
        <f>'PLM001-Active'!#REF!</f>
        <v>#REF!</v>
      </c>
      <c r="N844" s="49" t="e">
        <f>'PLM001-Active'!#REF!</f>
        <v>#REF!</v>
      </c>
      <c r="O844" s="94" t="e">
        <f>'PLM001-Active'!#REF!/100</f>
        <v>#REF!</v>
      </c>
      <c r="P844" s="94" t="e">
        <f t="shared" si="60"/>
        <v>#REF!</v>
      </c>
      <c r="Q844" s="63" t="str">
        <f t="shared" ca="1" si="61"/>
        <v/>
      </c>
      <c r="R844" s="76"/>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row>
    <row r="845" spans="1:74" s="17" customFormat="1">
      <c r="A845" s="14">
        <v>228.70000000000101</v>
      </c>
      <c r="B845" s="14" t="e">
        <f>'PLM001-Active'!#REF!</f>
        <v>#REF!</v>
      </c>
      <c r="C845" s="14" t="e">
        <f>'PLM001-Active'!#REF!</f>
        <v>#REF!</v>
      </c>
      <c r="D845" s="95" t="e">
        <f>'PLM001-Active'!#REF!</f>
        <v>#REF!</v>
      </c>
      <c r="E845" s="15" t="e">
        <f>IF('PLM001-Active'!#REF!="",'PLM001-Active'!#REF!,LEFT('PLM001-Active'!#REF!,3))</f>
        <v>#REF!</v>
      </c>
      <c r="F845" s="28" t="e">
        <f>DATEVALUE('PLM001-Active'!#REF!)</f>
        <v>#REF!</v>
      </c>
      <c r="G845" s="29" t="e">
        <f>DATEVALUE('PLM001-Active'!#REF!)</f>
        <v>#REF!</v>
      </c>
      <c r="H845" s="16" t="e">
        <f t="shared" si="58"/>
        <v>#REF!</v>
      </c>
      <c r="I845" s="28" t="str">
        <f>IF(ISERROR(DATEVALUE('PLM001-Active'!#REF!)),"",DATEVALUE('PLM001-Active'!#REF!))</f>
        <v/>
      </c>
      <c r="J845" s="29" t="str">
        <f>IF(ISERROR(DATEVALUE('PLM001-Active'!#REF!)),"",DATEVALUE('PLM001-Active'!#REF!))</f>
        <v/>
      </c>
      <c r="K845" s="16" t="str">
        <f t="shared" si="59"/>
        <v/>
      </c>
      <c r="L845" s="49" t="e">
        <f>'PLM001-Active'!#REF!</f>
        <v>#REF!</v>
      </c>
      <c r="M845" s="49" t="e">
        <f>'PLM001-Active'!#REF!</f>
        <v>#REF!</v>
      </c>
      <c r="N845" s="49" t="e">
        <f>'PLM001-Active'!#REF!</f>
        <v>#REF!</v>
      </c>
      <c r="O845" s="94" t="e">
        <f>'PLM001-Active'!#REF!/100</f>
        <v>#REF!</v>
      </c>
      <c r="P845" s="94" t="e">
        <f t="shared" si="60"/>
        <v>#REF!</v>
      </c>
      <c r="Q845" s="63" t="str">
        <f t="shared" ca="1" si="61"/>
        <v/>
      </c>
      <c r="R845" s="76"/>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row>
    <row r="846" spans="1:74" s="17" customFormat="1">
      <c r="A846" s="14">
        <v>229.70000000000101</v>
      </c>
      <c r="B846" s="14" t="e">
        <f>'PLM001-Active'!#REF!</f>
        <v>#REF!</v>
      </c>
      <c r="C846" s="14" t="e">
        <f>'PLM001-Active'!#REF!</f>
        <v>#REF!</v>
      </c>
      <c r="D846" s="95" t="e">
        <f>'PLM001-Active'!#REF!</f>
        <v>#REF!</v>
      </c>
      <c r="E846" s="15" t="e">
        <f>IF('PLM001-Active'!#REF!="",'PLM001-Active'!#REF!,LEFT('PLM001-Active'!#REF!,3))</f>
        <v>#REF!</v>
      </c>
      <c r="F846" s="28" t="e">
        <f>DATEVALUE('PLM001-Active'!#REF!)</f>
        <v>#REF!</v>
      </c>
      <c r="G846" s="29" t="e">
        <f>DATEVALUE('PLM001-Active'!#REF!)</f>
        <v>#REF!</v>
      </c>
      <c r="H846" s="16" t="e">
        <f t="shared" si="58"/>
        <v>#REF!</v>
      </c>
      <c r="I846" s="28" t="str">
        <f>IF(ISERROR(DATEVALUE('PLM001-Active'!#REF!)),"",DATEVALUE('PLM001-Active'!#REF!))</f>
        <v/>
      </c>
      <c r="J846" s="29" t="str">
        <f>IF(ISERROR(DATEVALUE('PLM001-Active'!#REF!)),"",DATEVALUE('PLM001-Active'!#REF!))</f>
        <v/>
      </c>
      <c r="K846" s="16" t="str">
        <f t="shared" si="59"/>
        <v/>
      </c>
      <c r="L846" s="49" t="e">
        <f>'PLM001-Active'!#REF!</f>
        <v>#REF!</v>
      </c>
      <c r="M846" s="49" t="e">
        <f>'PLM001-Active'!#REF!</f>
        <v>#REF!</v>
      </c>
      <c r="N846" s="49" t="e">
        <f>'PLM001-Active'!#REF!</f>
        <v>#REF!</v>
      </c>
      <c r="O846" s="94" t="e">
        <f>'PLM001-Active'!#REF!/100</f>
        <v>#REF!</v>
      </c>
      <c r="P846" s="94" t="e">
        <f t="shared" si="60"/>
        <v>#REF!</v>
      </c>
      <c r="Q846" s="63" t="str">
        <f t="shared" ca="1" si="61"/>
        <v/>
      </c>
      <c r="R846" s="76"/>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row>
    <row r="847" spans="1:74" s="17" customFormat="1">
      <c r="A847" s="14">
        <v>230.70000000000101</v>
      </c>
      <c r="B847" s="14" t="e">
        <f>'PLM001-Active'!#REF!</f>
        <v>#REF!</v>
      </c>
      <c r="C847" s="14" t="e">
        <f>'PLM001-Active'!#REF!</f>
        <v>#REF!</v>
      </c>
      <c r="D847" s="95" t="e">
        <f>'PLM001-Active'!#REF!</f>
        <v>#REF!</v>
      </c>
      <c r="E847" s="15" t="e">
        <f>IF('PLM001-Active'!#REF!="",'PLM001-Active'!#REF!,LEFT('PLM001-Active'!#REF!,3))</f>
        <v>#REF!</v>
      </c>
      <c r="F847" s="28" t="e">
        <f>DATEVALUE('PLM001-Active'!#REF!)</f>
        <v>#REF!</v>
      </c>
      <c r="G847" s="29" t="e">
        <f>DATEVALUE('PLM001-Active'!#REF!)</f>
        <v>#REF!</v>
      </c>
      <c r="H847" s="16" t="e">
        <f t="shared" si="58"/>
        <v>#REF!</v>
      </c>
      <c r="I847" s="28" t="str">
        <f>IF(ISERROR(DATEVALUE('PLM001-Active'!#REF!)),"",DATEVALUE('PLM001-Active'!#REF!))</f>
        <v/>
      </c>
      <c r="J847" s="29" t="str">
        <f>IF(ISERROR(DATEVALUE('PLM001-Active'!#REF!)),"",DATEVALUE('PLM001-Active'!#REF!))</f>
        <v/>
      </c>
      <c r="K847" s="16" t="str">
        <f t="shared" si="59"/>
        <v/>
      </c>
      <c r="L847" s="49" t="e">
        <f>'PLM001-Active'!#REF!</f>
        <v>#REF!</v>
      </c>
      <c r="M847" s="49" t="e">
        <f>'PLM001-Active'!#REF!</f>
        <v>#REF!</v>
      </c>
      <c r="N847" s="49" t="e">
        <f>'PLM001-Active'!#REF!</f>
        <v>#REF!</v>
      </c>
      <c r="O847" s="94" t="e">
        <f>'PLM001-Active'!#REF!/100</f>
        <v>#REF!</v>
      </c>
      <c r="P847" s="94" t="e">
        <f t="shared" si="60"/>
        <v>#REF!</v>
      </c>
      <c r="Q847" s="63" t="str">
        <f t="shared" ca="1" si="61"/>
        <v/>
      </c>
      <c r="R847" s="76"/>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row>
    <row r="848" spans="1:74" s="17" customFormat="1">
      <c r="A848" s="14">
        <v>231.70000000000101</v>
      </c>
      <c r="B848" s="14" t="e">
        <f>'PLM001-Active'!#REF!</f>
        <v>#REF!</v>
      </c>
      <c r="C848" s="14" t="e">
        <f>'PLM001-Active'!#REF!</f>
        <v>#REF!</v>
      </c>
      <c r="D848" s="95" t="e">
        <f>'PLM001-Active'!#REF!</f>
        <v>#REF!</v>
      </c>
      <c r="E848" s="15" t="e">
        <f>IF('PLM001-Active'!#REF!="",'PLM001-Active'!#REF!,LEFT('PLM001-Active'!#REF!,3))</f>
        <v>#REF!</v>
      </c>
      <c r="F848" s="28" t="e">
        <f>DATEVALUE('PLM001-Active'!#REF!)</f>
        <v>#REF!</v>
      </c>
      <c r="G848" s="29" t="e">
        <f>DATEVALUE('PLM001-Active'!#REF!)</f>
        <v>#REF!</v>
      </c>
      <c r="H848" s="16" t="e">
        <f t="shared" si="58"/>
        <v>#REF!</v>
      </c>
      <c r="I848" s="28" t="str">
        <f>IF(ISERROR(DATEVALUE('PLM001-Active'!#REF!)),"",DATEVALUE('PLM001-Active'!#REF!))</f>
        <v/>
      </c>
      <c r="J848" s="29" t="str">
        <f>IF(ISERROR(DATEVALUE('PLM001-Active'!#REF!)),"",DATEVALUE('PLM001-Active'!#REF!))</f>
        <v/>
      </c>
      <c r="K848" s="16" t="str">
        <f t="shared" si="59"/>
        <v/>
      </c>
      <c r="L848" s="49" t="e">
        <f>'PLM001-Active'!#REF!</f>
        <v>#REF!</v>
      </c>
      <c r="M848" s="49" t="e">
        <f>'PLM001-Active'!#REF!</f>
        <v>#REF!</v>
      </c>
      <c r="N848" s="49" t="e">
        <f>'PLM001-Active'!#REF!</f>
        <v>#REF!</v>
      </c>
      <c r="O848" s="94" t="e">
        <f>'PLM001-Active'!#REF!/100</f>
        <v>#REF!</v>
      </c>
      <c r="P848" s="94" t="e">
        <f t="shared" si="60"/>
        <v>#REF!</v>
      </c>
      <c r="Q848" s="63" t="str">
        <f t="shared" ca="1" si="61"/>
        <v/>
      </c>
      <c r="R848" s="76"/>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row>
    <row r="849" spans="1:74" s="17" customFormat="1">
      <c r="A849" s="14">
        <v>232.70000000000101</v>
      </c>
      <c r="B849" s="14" t="e">
        <f>'PLM001-Active'!#REF!</f>
        <v>#REF!</v>
      </c>
      <c r="C849" s="14" t="e">
        <f>'PLM001-Active'!#REF!</f>
        <v>#REF!</v>
      </c>
      <c r="D849" s="95" t="e">
        <f>'PLM001-Active'!#REF!</f>
        <v>#REF!</v>
      </c>
      <c r="E849" s="15" t="e">
        <f>IF('PLM001-Active'!#REF!="",'PLM001-Active'!#REF!,LEFT('PLM001-Active'!#REF!,3))</f>
        <v>#REF!</v>
      </c>
      <c r="F849" s="28" t="e">
        <f>DATEVALUE('PLM001-Active'!#REF!)</f>
        <v>#REF!</v>
      </c>
      <c r="G849" s="29" t="e">
        <f>DATEVALUE('PLM001-Active'!#REF!)</f>
        <v>#REF!</v>
      </c>
      <c r="H849" s="16" t="e">
        <f t="shared" si="58"/>
        <v>#REF!</v>
      </c>
      <c r="I849" s="28" t="str">
        <f>IF(ISERROR(DATEVALUE('PLM001-Active'!#REF!)),"",DATEVALUE('PLM001-Active'!#REF!))</f>
        <v/>
      </c>
      <c r="J849" s="29" t="str">
        <f>IF(ISERROR(DATEVALUE('PLM001-Active'!#REF!)),"",DATEVALUE('PLM001-Active'!#REF!))</f>
        <v/>
      </c>
      <c r="K849" s="16" t="str">
        <f t="shared" si="59"/>
        <v/>
      </c>
      <c r="L849" s="49" t="e">
        <f>'PLM001-Active'!#REF!</f>
        <v>#REF!</v>
      </c>
      <c r="M849" s="49" t="e">
        <f>'PLM001-Active'!#REF!</f>
        <v>#REF!</v>
      </c>
      <c r="N849" s="49" t="e">
        <f>'PLM001-Active'!#REF!</f>
        <v>#REF!</v>
      </c>
      <c r="O849" s="94" t="e">
        <f>'PLM001-Active'!#REF!/100</f>
        <v>#REF!</v>
      </c>
      <c r="P849" s="94" t="e">
        <f t="shared" si="60"/>
        <v>#REF!</v>
      </c>
      <c r="Q849" s="63" t="str">
        <f t="shared" ca="1" si="61"/>
        <v/>
      </c>
      <c r="R849" s="76"/>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row>
    <row r="850" spans="1:74" s="17" customFormat="1">
      <c r="A850" s="14">
        <v>233.70000000000101</v>
      </c>
      <c r="B850" s="14" t="e">
        <f>'PLM001-Active'!#REF!</f>
        <v>#REF!</v>
      </c>
      <c r="C850" s="14" t="e">
        <f>'PLM001-Active'!#REF!</f>
        <v>#REF!</v>
      </c>
      <c r="D850" s="95" t="e">
        <f>'PLM001-Active'!#REF!</f>
        <v>#REF!</v>
      </c>
      <c r="E850" s="15" t="e">
        <f>IF('PLM001-Active'!#REF!="",'PLM001-Active'!#REF!,LEFT('PLM001-Active'!#REF!,3))</f>
        <v>#REF!</v>
      </c>
      <c r="F850" s="28" t="e">
        <f>DATEVALUE('PLM001-Active'!#REF!)</f>
        <v>#REF!</v>
      </c>
      <c r="G850" s="29" t="e">
        <f>DATEVALUE('PLM001-Active'!#REF!)</f>
        <v>#REF!</v>
      </c>
      <c r="H850" s="16" t="e">
        <f t="shared" si="58"/>
        <v>#REF!</v>
      </c>
      <c r="I850" s="28" t="str">
        <f>IF(ISERROR(DATEVALUE('PLM001-Active'!#REF!)),"",DATEVALUE('PLM001-Active'!#REF!))</f>
        <v/>
      </c>
      <c r="J850" s="29" t="str">
        <f>IF(ISERROR(DATEVALUE('PLM001-Active'!#REF!)),"",DATEVALUE('PLM001-Active'!#REF!))</f>
        <v/>
      </c>
      <c r="K850" s="16" t="str">
        <f t="shared" si="59"/>
        <v/>
      </c>
      <c r="L850" s="49" t="e">
        <f>'PLM001-Active'!#REF!</f>
        <v>#REF!</v>
      </c>
      <c r="M850" s="49" t="e">
        <f>'PLM001-Active'!#REF!</f>
        <v>#REF!</v>
      </c>
      <c r="N850" s="49" t="e">
        <f>'PLM001-Active'!#REF!</f>
        <v>#REF!</v>
      </c>
      <c r="O850" s="94" t="e">
        <f>'PLM001-Active'!#REF!/100</f>
        <v>#REF!</v>
      </c>
      <c r="P850" s="94" t="e">
        <f t="shared" si="60"/>
        <v>#REF!</v>
      </c>
      <c r="Q850" s="63" t="str">
        <f t="shared" ca="1" si="61"/>
        <v/>
      </c>
      <c r="R850" s="76"/>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row>
    <row r="851" spans="1:74" s="17" customFormat="1">
      <c r="A851" s="14">
        <v>234.70000000000101</v>
      </c>
      <c r="B851" s="14" t="e">
        <f>'PLM001-Active'!#REF!</f>
        <v>#REF!</v>
      </c>
      <c r="C851" s="14" t="e">
        <f>'PLM001-Active'!#REF!</f>
        <v>#REF!</v>
      </c>
      <c r="D851" s="95" t="e">
        <f>'PLM001-Active'!#REF!</f>
        <v>#REF!</v>
      </c>
      <c r="E851" s="15" t="e">
        <f>IF('PLM001-Active'!#REF!="",'PLM001-Active'!#REF!,LEFT('PLM001-Active'!#REF!,3))</f>
        <v>#REF!</v>
      </c>
      <c r="F851" s="28" t="e">
        <f>DATEVALUE('PLM001-Active'!#REF!)</f>
        <v>#REF!</v>
      </c>
      <c r="G851" s="29" t="e">
        <f>DATEVALUE('PLM001-Active'!#REF!)</f>
        <v>#REF!</v>
      </c>
      <c r="H851" s="16" t="e">
        <f t="shared" si="58"/>
        <v>#REF!</v>
      </c>
      <c r="I851" s="28" t="str">
        <f>IF(ISERROR(DATEVALUE('PLM001-Active'!#REF!)),"",DATEVALUE('PLM001-Active'!#REF!))</f>
        <v/>
      </c>
      <c r="J851" s="29" t="str">
        <f>IF(ISERROR(DATEVALUE('PLM001-Active'!#REF!)),"",DATEVALUE('PLM001-Active'!#REF!))</f>
        <v/>
      </c>
      <c r="K851" s="16" t="str">
        <f t="shared" si="59"/>
        <v/>
      </c>
      <c r="L851" s="49" t="e">
        <f>'PLM001-Active'!#REF!</f>
        <v>#REF!</v>
      </c>
      <c r="M851" s="49" t="e">
        <f>'PLM001-Active'!#REF!</f>
        <v>#REF!</v>
      </c>
      <c r="N851" s="49" t="e">
        <f>'PLM001-Active'!#REF!</f>
        <v>#REF!</v>
      </c>
      <c r="O851" s="94" t="e">
        <f>'PLM001-Active'!#REF!/100</f>
        <v>#REF!</v>
      </c>
      <c r="P851" s="94" t="e">
        <f t="shared" si="60"/>
        <v>#REF!</v>
      </c>
      <c r="Q851" s="63" t="str">
        <f t="shared" ca="1" si="61"/>
        <v/>
      </c>
      <c r="R851" s="76"/>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row>
    <row r="852" spans="1:74" s="17" customFormat="1">
      <c r="A852" s="14">
        <v>235.70000000000101</v>
      </c>
      <c r="B852" s="14" t="e">
        <f>'PLM001-Active'!#REF!</f>
        <v>#REF!</v>
      </c>
      <c r="C852" s="14" t="e">
        <f>'PLM001-Active'!#REF!</f>
        <v>#REF!</v>
      </c>
      <c r="D852" s="95" t="e">
        <f>'PLM001-Active'!#REF!</f>
        <v>#REF!</v>
      </c>
      <c r="E852" s="15" t="e">
        <f>IF('PLM001-Active'!#REF!="",'PLM001-Active'!#REF!,LEFT('PLM001-Active'!#REF!,3))</f>
        <v>#REF!</v>
      </c>
      <c r="F852" s="28" t="e">
        <f>DATEVALUE('PLM001-Active'!#REF!)</f>
        <v>#REF!</v>
      </c>
      <c r="G852" s="29" t="e">
        <f>DATEVALUE('PLM001-Active'!#REF!)</f>
        <v>#REF!</v>
      </c>
      <c r="H852" s="16" t="e">
        <f t="shared" si="58"/>
        <v>#REF!</v>
      </c>
      <c r="I852" s="28" t="str">
        <f>IF(ISERROR(DATEVALUE('PLM001-Active'!#REF!)),"",DATEVALUE('PLM001-Active'!#REF!))</f>
        <v/>
      </c>
      <c r="J852" s="29" t="str">
        <f>IF(ISERROR(DATEVALUE('PLM001-Active'!#REF!)),"",DATEVALUE('PLM001-Active'!#REF!))</f>
        <v/>
      </c>
      <c r="K852" s="16" t="str">
        <f t="shared" si="59"/>
        <v/>
      </c>
      <c r="L852" s="49" t="e">
        <f>'PLM001-Active'!#REF!</f>
        <v>#REF!</v>
      </c>
      <c r="M852" s="49" t="e">
        <f>'PLM001-Active'!#REF!</f>
        <v>#REF!</v>
      </c>
      <c r="N852" s="49" t="e">
        <f>'PLM001-Active'!#REF!</f>
        <v>#REF!</v>
      </c>
      <c r="O852" s="94" t="e">
        <f>'PLM001-Active'!#REF!/100</f>
        <v>#REF!</v>
      </c>
      <c r="P852" s="94" t="e">
        <f t="shared" si="60"/>
        <v>#REF!</v>
      </c>
      <c r="Q852" s="63" t="str">
        <f t="shared" ca="1" si="61"/>
        <v/>
      </c>
      <c r="R852" s="76"/>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row>
    <row r="853" spans="1:74" s="17" customFormat="1">
      <c r="A853" s="14">
        <v>236.70000000000101</v>
      </c>
      <c r="B853" s="14" t="e">
        <f>'PLM001-Active'!#REF!</f>
        <v>#REF!</v>
      </c>
      <c r="C853" s="14" t="e">
        <f>'PLM001-Active'!#REF!</f>
        <v>#REF!</v>
      </c>
      <c r="D853" s="95" t="e">
        <f>'PLM001-Active'!#REF!</f>
        <v>#REF!</v>
      </c>
      <c r="E853" s="15" t="e">
        <f>IF('PLM001-Active'!#REF!="",'PLM001-Active'!#REF!,LEFT('PLM001-Active'!#REF!,3))</f>
        <v>#REF!</v>
      </c>
      <c r="F853" s="28" t="e">
        <f>DATEVALUE('PLM001-Active'!#REF!)</f>
        <v>#REF!</v>
      </c>
      <c r="G853" s="29" t="e">
        <f>DATEVALUE('PLM001-Active'!#REF!)</f>
        <v>#REF!</v>
      </c>
      <c r="H853" s="16" t="e">
        <f t="shared" si="58"/>
        <v>#REF!</v>
      </c>
      <c r="I853" s="28" t="str">
        <f>IF(ISERROR(DATEVALUE('PLM001-Active'!#REF!)),"",DATEVALUE('PLM001-Active'!#REF!))</f>
        <v/>
      </c>
      <c r="J853" s="29" t="str">
        <f>IF(ISERROR(DATEVALUE('PLM001-Active'!#REF!)),"",DATEVALUE('PLM001-Active'!#REF!))</f>
        <v/>
      </c>
      <c r="K853" s="16" t="str">
        <f t="shared" si="59"/>
        <v/>
      </c>
      <c r="L853" s="49" t="e">
        <f>'PLM001-Active'!#REF!</f>
        <v>#REF!</v>
      </c>
      <c r="M853" s="49" t="e">
        <f>'PLM001-Active'!#REF!</f>
        <v>#REF!</v>
      </c>
      <c r="N853" s="49" t="e">
        <f>'PLM001-Active'!#REF!</f>
        <v>#REF!</v>
      </c>
      <c r="O853" s="94" t="e">
        <f>'PLM001-Active'!#REF!/100</f>
        <v>#REF!</v>
      </c>
      <c r="P853" s="94" t="e">
        <f t="shared" si="60"/>
        <v>#REF!</v>
      </c>
      <c r="Q853" s="63" t="str">
        <f t="shared" ca="1" si="61"/>
        <v/>
      </c>
      <c r="R853" s="76"/>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row>
    <row r="854" spans="1:74" s="17" customFormat="1">
      <c r="A854" s="14">
        <v>237.70000000000101</v>
      </c>
      <c r="B854" s="14" t="e">
        <f>'PLM001-Active'!#REF!</f>
        <v>#REF!</v>
      </c>
      <c r="C854" s="14" t="e">
        <f>'PLM001-Active'!#REF!</f>
        <v>#REF!</v>
      </c>
      <c r="D854" s="95" t="e">
        <f>'PLM001-Active'!#REF!</f>
        <v>#REF!</v>
      </c>
      <c r="E854" s="15" t="e">
        <f>IF('PLM001-Active'!#REF!="",'PLM001-Active'!#REF!,LEFT('PLM001-Active'!#REF!,3))</f>
        <v>#REF!</v>
      </c>
      <c r="F854" s="28" t="e">
        <f>DATEVALUE('PLM001-Active'!#REF!)</f>
        <v>#REF!</v>
      </c>
      <c r="G854" s="29" t="e">
        <f>DATEVALUE('PLM001-Active'!#REF!)</f>
        <v>#REF!</v>
      </c>
      <c r="H854" s="16" t="e">
        <f t="shared" si="58"/>
        <v>#REF!</v>
      </c>
      <c r="I854" s="28" t="str">
        <f>IF(ISERROR(DATEVALUE('PLM001-Active'!#REF!)),"",DATEVALUE('PLM001-Active'!#REF!))</f>
        <v/>
      </c>
      <c r="J854" s="29" t="str">
        <f>IF(ISERROR(DATEVALUE('PLM001-Active'!#REF!)),"",DATEVALUE('PLM001-Active'!#REF!))</f>
        <v/>
      </c>
      <c r="K854" s="16" t="str">
        <f t="shared" si="59"/>
        <v/>
      </c>
      <c r="L854" s="49" t="e">
        <f>'PLM001-Active'!#REF!</f>
        <v>#REF!</v>
      </c>
      <c r="M854" s="49" t="e">
        <f>'PLM001-Active'!#REF!</f>
        <v>#REF!</v>
      </c>
      <c r="N854" s="49" t="e">
        <f>'PLM001-Active'!#REF!</f>
        <v>#REF!</v>
      </c>
      <c r="O854" s="94" t="e">
        <f>'PLM001-Active'!#REF!/100</f>
        <v>#REF!</v>
      </c>
      <c r="P854" s="94" t="e">
        <f t="shared" si="60"/>
        <v>#REF!</v>
      </c>
      <c r="Q854" s="63" t="str">
        <f t="shared" ca="1" si="61"/>
        <v/>
      </c>
      <c r="R854" s="76"/>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row>
    <row r="855" spans="1:74" s="17" customFormat="1">
      <c r="A855" s="14">
        <v>238.70000000000101</v>
      </c>
      <c r="B855" s="14" t="e">
        <f>'PLM001-Active'!#REF!</f>
        <v>#REF!</v>
      </c>
      <c r="C855" s="14" t="e">
        <f>'PLM001-Active'!#REF!</f>
        <v>#REF!</v>
      </c>
      <c r="D855" s="95" t="e">
        <f>'PLM001-Active'!#REF!</f>
        <v>#REF!</v>
      </c>
      <c r="E855" s="15" t="e">
        <f>IF('PLM001-Active'!#REF!="",'PLM001-Active'!#REF!,LEFT('PLM001-Active'!#REF!,3))</f>
        <v>#REF!</v>
      </c>
      <c r="F855" s="28" t="e">
        <f>DATEVALUE('PLM001-Active'!#REF!)</f>
        <v>#REF!</v>
      </c>
      <c r="G855" s="29" t="e">
        <f>DATEVALUE('PLM001-Active'!#REF!)</f>
        <v>#REF!</v>
      </c>
      <c r="H855" s="16" t="e">
        <f t="shared" si="58"/>
        <v>#REF!</v>
      </c>
      <c r="I855" s="28" t="str">
        <f>IF(ISERROR(DATEVALUE('PLM001-Active'!#REF!)),"",DATEVALUE('PLM001-Active'!#REF!))</f>
        <v/>
      </c>
      <c r="J855" s="29" t="str">
        <f>IF(ISERROR(DATEVALUE('PLM001-Active'!#REF!)),"",DATEVALUE('PLM001-Active'!#REF!))</f>
        <v/>
      </c>
      <c r="K855" s="16" t="str">
        <f t="shared" si="59"/>
        <v/>
      </c>
      <c r="L855" s="49" t="e">
        <f>'PLM001-Active'!#REF!</f>
        <v>#REF!</v>
      </c>
      <c r="M855" s="49" t="e">
        <f>'PLM001-Active'!#REF!</f>
        <v>#REF!</v>
      </c>
      <c r="N855" s="49" t="e">
        <f>'PLM001-Active'!#REF!</f>
        <v>#REF!</v>
      </c>
      <c r="O855" s="94" t="e">
        <f>'PLM001-Active'!#REF!/100</f>
        <v>#REF!</v>
      </c>
      <c r="P855" s="94" t="e">
        <f t="shared" si="60"/>
        <v>#REF!</v>
      </c>
      <c r="Q855" s="63" t="str">
        <f t="shared" ca="1" si="61"/>
        <v/>
      </c>
      <c r="R855" s="76"/>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row>
    <row r="856" spans="1:74" s="17" customFormat="1">
      <c r="A856" s="14">
        <v>239.70000000000101</v>
      </c>
      <c r="B856" s="14" t="e">
        <f>'PLM001-Active'!#REF!</f>
        <v>#REF!</v>
      </c>
      <c r="C856" s="14" t="e">
        <f>'PLM001-Active'!#REF!</f>
        <v>#REF!</v>
      </c>
      <c r="D856" s="95" t="e">
        <f>'PLM001-Active'!#REF!</f>
        <v>#REF!</v>
      </c>
      <c r="E856" s="15" t="e">
        <f>IF('PLM001-Active'!#REF!="",'PLM001-Active'!#REF!,LEFT('PLM001-Active'!#REF!,3))</f>
        <v>#REF!</v>
      </c>
      <c r="F856" s="28" t="e">
        <f>DATEVALUE('PLM001-Active'!#REF!)</f>
        <v>#REF!</v>
      </c>
      <c r="G856" s="29" t="e">
        <f>DATEVALUE('PLM001-Active'!#REF!)</f>
        <v>#REF!</v>
      </c>
      <c r="H856" s="16" t="e">
        <f t="shared" si="58"/>
        <v>#REF!</v>
      </c>
      <c r="I856" s="28" t="str">
        <f>IF(ISERROR(DATEVALUE('PLM001-Active'!#REF!)),"",DATEVALUE('PLM001-Active'!#REF!))</f>
        <v/>
      </c>
      <c r="J856" s="29" t="str">
        <f>IF(ISERROR(DATEVALUE('PLM001-Active'!#REF!)),"",DATEVALUE('PLM001-Active'!#REF!))</f>
        <v/>
      </c>
      <c r="K856" s="16" t="str">
        <f t="shared" si="59"/>
        <v/>
      </c>
      <c r="L856" s="49" t="e">
        <f>'PLM001-Active'!#REF!</f>
        <v>#REF!</v>
      </c>
      <c r="M856" s="49" t="e">
        <f>'PLM001-Active'!#REF!</f>
        <v>#REF!</v>
      </c>
      <c r="N856" s="49" t="e">
        <f>'PLM001-Active'!#REF!</f>
        <v>#REF!</v>
      </c>
      <c r="O856" s="94" t="e">
        <f>'PLM001-Active'!#REF!/100</f>
        <v>#REF!</v>
      </c>
      <c r="P856" s="94" t="e">
        <f t="shared" si="60"/>
        <v>#REF!</v>
      </c>
      <c r="Q856" s="63" t="str">
        <f t="shared" ca="1" si="61"/>
        <v/>
      </c>
      <c r="R856" s="76"/>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row>
    <row r="857" spans="1:74" s="17" customFormat="1">
      <c r="A857" s="14">
        <v>240.70000000000101</v>
      </c>
      <c r="B857" s="14" t="e">
        <f>'PLM001-Active'!#REF!</f>
        <v>#REF!</v>
      </c>
      <c r="C857" s="14" t="e">
        <f>'PLM001-Active'!#REF!</f>
        <v>#REF!</v>
      </c>
      <c r="D857" s="95" t="e">
        <f>'PLM001-Active'!#REF!</f>
        <v>#REF!</v>
      </c>
      <c r="E857" s="15" t="e">
        <f>IF('PLM001-Active'!#REF!="",'PLM001-Active'!#REF!,LEFT('PLM001-Active'!#REF!,3))</f>
        <v>#REF!</v>
      </c>
      <c r="F857" s="28" t="e">
        <f>DATEVALUE('PLM001-Active'!#REF!)</f>
        <v>#REF!</v>
      </c>
      <c r="G857" s="29" t="e">
        <f>DATEVALUE('PLM001-Active'!#REF!)</f>
        <v>#REF!</v>
      </c>
      <c r="H857" s="16" t="e">
        <f t="shared" si="58"/>
        <v>#REF!</v>
      </c>
      <c r="I857" s="28" t="str">
        <f>IF(ISERROR(DATEVALUE('PLM001-Active'!#REF!)),"",DATEVALUE('PLM001-Active'!#REF!))</f>
        <v/>
      </c>
      <c r="J857" s="29" t="str">
        <f>IF(ISERROR(DATEVALUE('PLM001-Active'!#REF!)),"",DATEVALUE('PLM001-Active'!#REF!))</f>
        <v/>
      </c>
      <c r="K857" s="16" t="str">
        <f t="shared" si="59"/>
        <v/>
      </c>
      <c r="L857" s="49" t="e">
        <f>'PLM001-Active'!#REF!</f>
        <v>#REF!</v>
      </c>
      <c r="M857" s="49" t="e">
        <f>'PLM001-Active'!#REF!</f>
        <v>#REF!</v>
      </c>
      <c r="N857" s="49" t="e">
        <f>'PLM001-Active'!#REF!</f>
        <v>#REF!</v>
      </c>
      <c r="O857" s="94" t="e">
        <f>'PLM001-Active'!#REF!/100</f>
        <v>#REF!</v>
      </c>
      <c r="P857" s="94" t="e">
        <f t="shared" si="60"/>
        <v>#REF!</v>
      </c>
      <c r="Q857" s="63" t="str">
        <f t="shared" ca="1" si="61"/>
        <v/>
      </c>
      <c r="R857" s="76"/>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row>
    <row r="858" spans="1:74" s="17" customFormat="1">
      <c r="A858" s="14">
        <v>241.70000000000101</v>
      </c>
      <c r="B858" s="14" t="e">
        <f>'PLM001-Active'!#REF!</f>
        <v>#REF!</v>
      </c>
      <c r="C858" s="14" t="e">
        <f>'PLM001-Active'!#REF!</f>
        <v>#REF!</v>
      </c>
      <c r="D858" s="95" t="e">
        <f>'PLM001-Active'!#REF!</f>
        <v>#REF!</v>
      </c>
      <c r="E858" s="15" t="e">
        <f>IF('PLM001-Active'!#REF!="",'PLM001-Active'!#REF!,LEFT('PLM001-Active'!#REF!,3))</f>
        <v>#REF!</v>
      </c>
      <c r="F858" s="28" t="e">
        <f>DATEVALUE('PLM001-Active'!#REF!)</f>
        <v>#REF!</v>
      </c>
      <c r="G858" s="29" t="e">
        <f>DATEVALUE('PLM001-Active'!#REF!)</f>
        <v>#REF!</v>
      </c>
      <c r="H858" s="16" t="e">
        <f t="shared" ref="H858:H921" si="62">IF(OR(G858=0,F858=0)," - ",NETWORKDAYS(F858,G858))</f>
        <v>#REF!</v>
      </c>
      <c r="I858" s="28" t="str">
        <f>IF(ISERROR(DATEVALUE('PLM001-Active'!#REF!)),"",DATEVALUE('PLM001-Active'!#REF!))</f>
        <v/>
      </c>
      <c r="J858" s="29" t="str">
        <f>IF(ISERROR(DATEVALUE('PLM001-Active'!#REF!)),"",DATEVALUE('PLM001-Active'!#REF!))</f>
        <v/>
      </c>
      <c r="K858" s="16" t="str">
        <f t="shared" ref="K858:K921" si="63">IF(ISERROR(IF(OR(J858=0,I858=0)," - ",NETWORKDAYS(I858,J858))),"",IF(OR(J858=0,I858=0)," - ",NETWORKDAYS(I858,J858)))</f>
        <v/>
      </c>
      <c r="L858" s="49" t="e">
        <f>'PLM001-Active'!#REF!</f>
        <v>#REF!</v>
      </c>
      <c r="M858" s="49" t="e">
        <f>'PLM001-Active'!#REF!</f>
        <v>#REF!</v>
      </c>
      <c r="N858" s="49" t="e">
        <f>'PLM001-Active'!#REF!</f>
        <v>#REF!</v>
      </c>
      <c r="O858" s="94" t="e">
        <f>'PLM001-Active'!#REF!/100</f>
        <v>#REF!</v>
      </c>
      <c r="P858" s="94" t="e">
        <f t="shared" ref="P858:P921" si="64">IF(OR(AND(O858&gt;0%,I858=""),AND(O858=0%,I858&lt;&gt;""),AND(O858=0%,I858="",M858&lt;&gt;0)),"操作異常","")</f>
        <v>#REF!</v>
      </c>
      <c r="Q858" s="63" t="str">
        <f t="shared" ref="Q858:Q921" ca="1" si="65">IFERROR(IF(I858="","任務異常 "&amp;DATEDIF(F858,TODAY(),"d")&amp;" 天",IF(AND(TODAY()&gt;G858,O858&lt;&gt;100%),"任務異常 "&amp;DATEDIF(G858,TODAY(),"d")&amp;" 天","")),"")</f>
        <v/>
      </c>
      <c r="R858" s="76"/>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row>
    <row r="859" spans="1:74" s="17" customFormat="1">
      <c r="A859" s="14">
        <v>242.70000000000101</v>
      </c>
      <c r="B859" s="14" t="e">
        <f>'PLM001-Active'!#REF!</f>
        <v>#REF!</v>
      </c>
      <c r="C859" s="14" t="e">
        <f>'PLM001-Active'!#REF!</f>
        <v>#REF!</v>
      </c>
      <c r="D859" s="95" t="e">
        <f>'PLM001-Active'!#REF!</f>
        <v>#REF!</v>
      </c>
      <c r="E859" s="15" t="e">
        <f>IF('PLM001-Active'!#REF!="",'PLM001-Active'!#REF!,LEFT('PLM001-Active'!#REF!,3))</f>
        <v>#REF!</v>
      </c>
      <c r="F859" s="28" t="e">
        <f>DATEVALUE('PLM001-Active'!#REF!)</f>
        <v>#REF!</v>
      </c>
      <c r="G859" s="29" t="e">
        <f>DATEVALUE('PLM001-Active'!#REF!)</f>
        <v>#REF!</v>
      </c>
      <c r="H859" s="16" t="e">
        <f t="shared" si="62"/>
        <v>#REF!</v>
      </c>
      <c r="I859" s="28" t="str">
        <f>IF(ISERROR(DATEVALUE('PLM001-Active'!#REF!)),"",DATEVALUE('PLM001-Active'!#REF!))</f>
        <v/>
      </c>
      <c r="J859" s="29" t="str">
        <f>IF(ISERROR(DATEVALUE('PLM001-Active'!#REF!)),"",DATEVALUE('PLM001-Active'!#REF!))</f>
        <v/>
      </c>
      <c r="K859" s="16" t="str">
        <f t="shared" si="63"/>
        <v/>
      </c>
      <c r="L859" s="49" t="e">
        <f>'PLM001-Active'!#REF!</f>
        <v>#REF!</v>
      </c>
      <c r="M859" s="49" t="e">
        <f>'PLM001-Active'!#REF!</f>
        <v>#REF!</v>
      </c>
      <c r="N859" s="49" t="e">
        <f>'PLM001-Active'!#REF!</f>
        <v>#REF!</v>
      </c>
      <c r="O859" s="94" t="e">
        <f>'PLM001-Active'!#REF!/100</f>
        <v>#REF!</v>
      </c>
      <c r="P859" s="94" t="e">
        <f t="shared" si="64"/>
        <v>#REF!</v>
      </c>
      <c r="Q859" s="63" t="str">
        <f t="shared" ca="1" si="65"/>
        <v/>
      </c>
      <c r="R859" s="76"/>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row>
    <row r="860" spans="1:74" s="17" customFormat="1">
      <c r="A860" s="14">
        <v>243.70000000000101</v>
      </c>
      <c r="B860" s="14" t="e">
        <f>'PLM001-Active'!#REF!</f>
        <v>#REF!</v>
      </c>
      <c r="C860" s="14" t="e">
        <f>'PLM001-Active'!#REF!</f>
        <v>#REF!</v>
      </c>
      <c r="D860" s="95" t="e">
        <f>'PLM001-Active'!#REF!</f>
        <v>#REF!</v>
      </c>
      <c r="E860" s="15" t="e">
        <f>IF('PLM001-Active'!#REF!="",'PLM001-Active'!#REF!,LEFT('PLM001-Active'!#REF!,3))</f>
        <v>#REF!</v>
      </c>
      <c r="F860" s="28" t="e">
        <f>DATEVALUE('PLM001-Active'!#REF!)</f>
        <v>#REF!</v>
      </c>
      <c r="G860" s="29" t="e">
        <f>DATEVALUE('PLM001-Active'!#REF!)</f>
        <v>#REF!</v>
      </c>
      <c r="H860" s="16" t="e">
        <f t="shared" si="62"/>
        <v>#REF!</v>
      </c>
      <c r="I860" s="28" t="str">
        <f>IF(ISERROR(DATEVALUE('PLM001-Active'!#REF!)),"",DATEVALUE('PLM001-Active'!#REF!))</f>
        <v/>
      </c>
      <c r="J860" s="29" t="str">
        <f>IF(ISERROR(DATEVALUE('PLM001-Active'!#REF!)),"",DATEVALUE('PLM001-Active'!#REF!))</f>
        <v/>
      </c>
      <c r="K860" s="16" t="str">
        <f t="shared" si="63"/>
        <v/>
      </c>
      <c r="L860" s="49" t="e">
        <f>'PLM001-Active'!#REF!</f>
        <v>#REF!</v>
      </c>
      <c r="M860" s="49" t="e">
        <f>'PLM001-Active'!#REF!</f>
        <v>#REF!</v>
      </c>
      <c r="N860" s="49" t="e">
        <f>'PLM001-Active'!#REF!</f>
        <v>#REF!</v>
      </c>
      <c r="O860" s="94" t="e">
        <f>'PLM001-Active'!#REF!/100</f>
        <v>#REF!</v>
      </c>
      <c r="P860" s="94" t="e">
        <f t="shared" si="64"/>
        <v>#REF!</v>
      </c>
      <c r="Q860" s="63" t="str">
        <f t="shared" ca="1" si="65"/>
        <v/>
      </c>
      <c r="R860" s="76"/>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row>
    <row r="861" spans="1:74" s="17" customFormat="1">
      <c r="A861" s="14">
        <v>244.70000000000101</v>
      </c>
      <c r="B861" s="14" t="e">
        <f>'PLM001-Active'!#REF!</f>
        <v>#REF!</v>
      </c>
      <c r="C861" s="14" t="e">
        <f>'PLM001-Active'!#REF!</f>
        <v>#REF!</v>
      </c>
      <c r="D861" s="95" t="e">
        <f>'PLM001-Active'!#REF!</f>
        <v>#REF!</v>
      </c>
      <c r="E861" s="15" t="e">
        <f>IF('PLM001-Active'!#REF!="",'PLM001-Active'!#REF!,LEFT('PLM001-Active'!#REF!,3))</f>
        <v>#REF!</v>
      </c>
      <c r="F861" s="28" t="e">
        <f>DATEVALUE('PLM001-Active'!#REF!)</f>
        <v>#REF!</v>
      </c>
      <c r="G861" s="29" t="e">
        <f>DATEVALUE('PLM001-Active'!#REF!)</f>
        <v>#REF!</v>
      </c>
      <c r="H861" s="16" t="e">
        <f t="shared" si="62"/>
        <v>#REF!</v>
      </c>
      <c r="I861" s="28" t="str">
        <f>IF(ISERROR(DATEVALUE('PLM001-Active'!#REF!)),"",DATEVALUE('PLM001-Active'!#REF!))</f>
        <v/>
      </c>
      <c r="J861" s="29" t="str">
        <f>IF(ISERROR(DATEVALUE('PLM001-Active'!#REF!)),"",DATEVALUE('PLM001-Active'!#REF!))</f>
        <v/>
      </c>
      <c r="K861" s="16" t="str">
        <f t="shared" si="63"/>
        <v/>
      </c>
      <c r="L861" s="49" t="e">
        <f>'PLM001-Active'!#REF!</f>
        <v>#REF!</v>
      </c>
      <c r="M861" s="49" t="e">
        <f>'PLM001-Active'!#REF!</f>
        <v>#REF!</v>
      </c>
      <c r="N861" s="49" t="e">
        <f>'PLM001-Active'!#REF!</f>
        <v>#REF!</v>
      </c>
      <c r="O861" s="94" t="e">
        <f>'PLM001-Active'!#REF!/100</f>
        <v>#REF!</v>
      </c>
      <c r="P861" s="94" t="e">
        <f t="shared" si="64"/>
        <v>#REF!</v>
      </c>
      <c r="Q861" s="63" t="str">
        <f t="shared" ca="1" si="65"/>
        <v/>
      </c>
      <c r="R861" s="76"/>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row>
    <row r="862" spans="1:74" s="17" customFormat="1">
      <c r="A862" s="14">
        <v>245.70000000000101</v>
      </c>
      <c r="B862" s="14" t="e">
        <f>'PLM001-Active'!#REF!</f>
        <v>#REF!</v>
      </c>
      <c r="C862" s="14" t="e">
        <f>'PLM001-Active'!#REF!</f>
        <v>#REF!</v>
      </c>
      <c r="D862" s="95" t="e">
        <f>'PLM001-Active'!#REF!</f>
        <v>#REF!</v>
      </c>
      <c r="E862" s="15" t="e">
        <f>IF('PLM001-Active'!#REF!="",'PLM001-Active'!#REF!,LEFT('PLM001-Active'!#REF!,3))</f>
        <v>#REF!</v>
      </c>
      <c r="F862" s="28" t="e">
        <f>DATEVALUE('PLM001-Active'!#REF!)</f>
        <v>#REF!</v>
      </c>
      <c r="G862" s="29" t="e">
        <f>DATEVALUE('PLM001-Active'!#REF!)</f>
        <v>#REF!</v>
      </c>
      <c r="H862" s="16" t="e">
        <f t="shared" si="62"/>
        <v>#REF!</v>
      </c>
      <c r="I862" s="28" t="str">
        <f>IF(ISERROR(DATEVALUE('PLM001-Active'!#REF!)),"",DATEVALUE('PLM001-Active'!#REF!))</f>
        <v/>
      </c>
      <c r="J862" s="29" t="str">
        <f>IF(ISERROR(DATEVALUE('PLM001-Active'!#REF!)),"",DATEVALUE('PLM001-Active'!#REF!))</f>
        <v/>
      </c>
      <c r="K862" s="16" t="str">
        <f t="shared" si="63"/>
        <v/>
      </c>
      <c r="L862" s="49" t="e">
        <f>'PLM001-Active'!#REF!</f>
        <v>#REF!</v>
      </c>
      <c r="M862" s="49" t="e">
        <f>'PLM001-Active'!#REF!</f>
        <v>#REF!</v>
      </c>
      <c r="N862" s="49" t="e">
        <f>'PLM001-Active'!#REF!</f>
        <v>#REF!</v>
      </c>
      <c r="O862" s="94" t="e">
        <f>'PLM001-Active'!#REF!/100</f>
        <v>#REF!</v>
      </c>
      <c r="P862" s="94" t="e">
        <f t="shared" si="64"/>
        <v>#REF!</v>
      </c>
      <c r="Q862" s="63" t="str">
        <f t="shared" ca="1" si="65"/>
        <v/>
      </c>
      <c r="R862" s="76"/>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row>
    <row r="863" spans="1:74" s="17" customFormat="1">
      <c r="A863" s="14">
        <v>246.70000000000101</v>
      </c>
      <c r="B863" s="14" t="e">
        <f>'PLM001-Active'!#REF!</f>
        <v>#REF!</v>
      </c>
      <c r="C863" s="14" t="e">
        <f>'PLM001-Active'!#REF!</f>
        <v>#REF!</v>
      </c>
      <c r="D863" s="95" t="e">
        <f>'PLM001-Active'!#REF!</f>
        <v>#REF!</v>
      </c>
      <c r="E863" s="15" t="e">
        <f>IF('PLM001-Active'!#REF!="",'PLM001-Active'!#REF!,LEFT('PLM001-Active'!#REF!,3))</f>
        <v>#REF!</v>
      </c>
      <c r="F863" s="28" t="e">
        <f>DATEVALUE('PLM001-Active'!#REF!)</f>
        <v>#REF!</v>
      </c>
      <c r="G863" s="29" t="e">
        <f>DATEVALUE('PLM001-Active'!#REF!)</f>
        <v>#REF!</v>
      </c>
      <c r="H863" s="16" t="e">
        <f t="shared" si="62"/>
        <v>#REF!</v>
      </c>
      <c r="I863" s="28" t="str">
        <f>IF(ISERROR(DATEVALUE('PLM001-Active'!#REF!)),"",DATEVALUE('PLM001-Active'!#REF!))</f>
        <v/>
      </c>
      <c r="J863" s="29" t="str">
        <f>IF(ISERROR(DATEVALUE('PLM001-Active'!#REF!)),"",DATEVALUE('PLM001-Active'!#REF!))</f>
        <v/>
      </c>
      <c r="K863" s="16" t="str">
        <f t="shared" si="63"/>
        <v/>
      </c>
      <c r="L863" s="49" t="e">
        <f>'PLM001-Active'!#REF!</f>
        <v>#REF!</v>
      </c>
      <c r="M863" s="49" t="e">
        <f>'PLM001-Active'!#REF!</f>
        <v>#REF!</v>
      </c>
      <c r="N863" s="49" t="e">
        <f>'PLM001-Active'!#REF!</f>
        <v>#REF!</v>
      </c>
      <c r="O863" s="94" t="e">
        <f>'PLM001-Active'!#REF!/100</f>
        <v>#REF!</v>
      </c>
      <c r="P863" s="94" t="e">
        <f t="shared" si="64"/>
        <v>#REF!</v>
      </c>
      <c r="Q863" s="63" t="str">
        <f t="shared" ca="1" si="65"/>
        <v/>
      </c>
      <c r="R863" s="76"/>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row>
    <row r="864" spans="1:74" s="17" customFormat="1">
      <c r="A864" s="14">
        <v>247.70000000000101</v>
      </c>
      <c r="B864" s="14" t="e">
        <f>'PLM001-Active'!#REF!</f>
        <v>#REF!</v>
      </c>
      <c r="C864" s="14" t="e">
        <f>'PLM001-Active'!#REF!</f>
        <v>#REF!</v>
      </c>
      <c r="D864" s="95" t="e">
        <f>'PLM001-Active'!#REF!</f>
        <v>#REF!</v>
      </c>
      <c r="E864" s="15" t="e">
        <f>IF('PLM001-Active'!#REF!="",'PLM001-Active'!#REF!,LEFT('PLM001-Active'!#REF!,3))</f>
        <v>#REF!</v>
      </c>
      <c r="F864" s="28" t="e">
        <f>DATEVALUE('PLM001-Active'!#REF!)</f>
        <v>#REF!</v>
      </c>
      <c r="G864" s="29" t="e">
        <f>DATEVALUE('PLM001-Active'!#REF!)</f>
        <v>#REF!</v>
      </c>
      <c r="H864" s="16" t="e">
        <f t="shared" si="62"/>
        <v>#REF!</v>
      </c>
      <c r="I864" s="28" t="str">
        <f>IF(ISERROR(DATEVALUE('PLM001-Active'!#REF!)),"",DATEVALUE('PLM001-Active'!#REF!))</f>
        <v/>
      </c>
      <c r="J864" s="29" t="str">
        <f>IF(ISERROR(DATEVALUE('PLM001-Active'!#REF!)),"",DATEVALUE('PLM001-Active'!#REF!))</f>
        <v/>
      </c>
      <c r="K864" s="16" t="str">
        <f t="shared" si="63"/>
        <v/>
      </c>
      <c r="L864" s="49" t="e">
        <f>'PLM001-Active'!#REF!</f>
        <v>#REF!</v>
      </c>
      <c r="M864" s="49" t="e">
        <f>'PLM001-Active'!#REF!</f>
        <v>#REF!</v>
      </c>
      <c r="N864" s="49" t="e">
        <f>'PLM001-Active'!#REF!</f>
        <v>#REF!</v>
      </c>
      <c r="O864" s="94" t="e">
        <f>'PLM001-Active'!#REF!/100</f>
        <v>#REF!</v>
      </c>
      <c r="P864" s="94" t="e">
        <f t="shared" si="64"/>
        <v>#REF!</v>
      </c>
      <c r="Q864" s="63" t="str">
        <f t="shared" ca="1" si="65"/>
        <v/>
      </c>
      <c r="R864" s="76"/>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row>
    <row r="865" spans="1:74" s="17" customFormat="1">
      <c r="A865" s="14">
        <v>248.70000000000101</v>
      </c>
      <c r="B865" s="14" t="e">
        <f>'PLM001-Active'!#REF!</f>
        <v>#REF!</v>
      </c>
      <c r="C865" s="14" t="e">
        <f>'PLM001-Active'!#REF!</f>
        <v>#REF!</v>
      </c>
      <c r="D865" s="95" t="e">
        <f>'PLM001-Active'!#REF!</f>
        <v>#REF!</v>
      </c>
      <c r="E865" s="15" t="e">
        <f>IF('PLM001-Active'!#REF!="",'PLM001-Active'!#REF!,LEFT('PLM001-Active'!#REF!,3))</f>
        <v>#REF!</v>
      </c>
      <c r="F865" s="28" t="e">
        <f>DATEVALUE('PLM001-Active'!#REF!)</f>
        <v>#REF!</v>
      </c>
      <c r="G865" s="29" t="e">
        <f>DATEVALUE('PLM001-Active'!#REF!)</f>
        <v>#REF!</v>
      </c>
      <c r="H865" s="16" t="e">
        <f t="shared" si="62"/>
        <v>#REF!</v>
      </c>
      <c r="I865" s="28" t="str">
        <f>IF(ISERROR(DATEVALUE('PLM001-Active'!#REF!)),"",DATEVALUE('PLM001-Active'!#REF!))</f>
        <v/>
      </c>
      <c r="J865" s="29" t="str">
        <f>IF(ISERROR(DATEVALUE('PLM001-Active'!#REF!)),"",DATEVALUE('PLM001-Active'!#REF!))</f>
        <v/>
      </c>
      <c r="K865" s="16" t="str">
        <f t="shared" si="63"/>
        <v/>
      </c>
      <c r="L865" s="49" t="e">
        <f>'PLM001-Active'!#REF!</f>
        <v>#REF!</v>
      </c>
      <c r="M865" s="49" t="e">
        <f>'PLM001-Active'!#REF!</f>
        <v>#REF!</v>
      </c>
      <c r="N865" s="49" t="e">
        <f>'PLM001-Active'!#REF!</f>
        <v>#REF!</v>
      </c>
      <c r="O865" s="94" t="e">
        <f>'PLM001-Active'!#REF!/100</f>
        <v>#REF!</v>
      </c>
      <c r="P865" s="94" t="e">
        <f t="shared" si="64"/>
        <v>#REF!</v>
      </c>
      <c r="Q865" s="63" t="str">
        <f t="shared" ca="1" si="65"/>
        <v/>
      </c>
      <c r="R865" s="76"/>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row>
    <row r="866" spans="1:74" s="17" customFormat="1">
      <c r="A866" s="14">
        <v>249.70000000000101</v>
      </c>
      <c r="B866" s="14" t="e">
        <f>'PLM001-Active'!#REF!</f>
        <v>#REF!</v>
      </c>
      <c r="C866" s="14" t="e">
        <f>'PLM001-Active'!#REF!</f>
        <v>#REF!</v>
      </c>
      <c r="D866" s="95" t="e">
        <f>'PLM001-Active'!#REF!</f>
        <v>#REF!</v>
      </c>
      <c r="E866" s="15" t="e">
        <f>IF('PLM001-Active'!#REF!="",'PLM001-Active'!#REF!,LEFT('PLM001-Active'!#REF!,3))</f>
        <v>#REF!</v>
      </c>
      <c r="F866" s="28" t="e">
        <f>DATEVALUE('PLM001-Active'!#REF!)</f>
        <v>#REF!</v>
      </c>
      <c r="G866" s="29" t="e">
        <f>DATEVALUE('PLM001-Active'!#REF!)</f>
        <v>#REF!</v>
      </c>
      <c r="H866" s="16" t="e">
        <f t="shared" si="62"/>
        <v>#REF!</v>
      </c>
      <c r="I866" s="28" t="str">
        <f>IF(ISERROR(DATEVALUE('PLM001-Active'!#REF!)),"",DATEVALUE('PLM001-Active'!#REF!))</f>
        <v/>
      </c>
      <c r="J866" s="29" t="str">
        <f>IF(ISERROR(DATEVALUE('PLM001-Active'!#REF!)),"",DATEVALUE('PLM001-Active'!#REF!))</f>
        <v/>
      </c>
      <c r="K866" s="16" t="str">
        <f t="shared" si="63"/>
        <v/>
      </c>
      <c r="L866" s="49" t="e">
        <f>'PLM001-Active'!#REF!</f>
        <v>#REF!</v>
      </c>
      <c r="M866" s="49" t="e">
        <f>'PLM001-Active'!#REF!</f>
        <v>#REF!</v>
      </c>
      <c r="N866" s="49" t="e">
        <f>'PLM001-Active'!#REF!</f>
        <v>#REF!</v>
      </c>
      <c r="O866" s="94" t="e">
        <f>'PLM001-Active'!#REF!/100</f>
        <v>#REF!</v>
      </c>
      <c r="P866" s="94" t="e">
        <f t="shared" si="64"/>
        <v>#REF!</v>
      </c>
      <c r="Q866" s="63" t="str">
        <f t="shared" ca="1" si="65"/>
        <v/>
      </c>
      <c r="R866" s="76"/>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row>
    <row r="867" spans="1:74" s="17" customFormat="1">
      <c r="A867" s="14">
        <v>250.70000000000101</v>
      </c>
      <c r="B867" s="14" t="e">
        <f>'PLM001-Active'!#REF!</f>
        <v>#REF!</v>
      </c>
      <c r="C867" s="14" t="e">
        <f>'PLM001-Active'!#REF!</f>
        <v>#REF!</v>
      </c>
      <c r="D867" s="95" t="e">
        <f>'PLM001-Active'!#REF!</f>
        <v>#REF!</v>
      </c>
      <c r="E867" s="15" t="e">
        <f>IF('PLM001-Active'!#REF!="",'PLM001-Active'!#REF!,LEFT('PLM001-Active'!#REF!,3))</f>
        <v>#REF!</v>
      </c>
      <c r="F867" s="28" t="e">
        <f>DATEVALUE('PLM001-Active'!#REF!)</f>
        <v>#REF!</v>
      </c>
      <c r="G867" s="29" t="e">
        <f>DATEVALUE('PLM001-Active'!#REF!)</f>
        <v>#REF!</v>
      </c>
      <c r="H867" s="16" t="e">
        <f t="shared" si="62"/>
        <v>#REF!</v>
      </c>
      <c r="I867" s="28" t="str">
        <f>IF(ISERROR(DATEVALUE('PLM001-Active'!#REF!)),"",DATEVALUE('PLM001-Active'!#REF!))</f>
        <v/>
      </c>
      <c r="J867" s="29" t="str">
        <f>IF(ISERROR(DATEVALUE('PLM001-Active'!#REF!)),"",DATEVALUE('PLM001-Active'!#REF!))</f>
        <v/>
      </c>
      <c r="K867" s="16" t="str">
        <f t="shared" si="63"/>
        <v/>
      </c>
      <c r="L867" s="49" t="e">
        <f>'PLM001-Active'!#REF!</f>
        <v>#REF!</v>
      </c>
      <c r="M867" s="49" t="e">
        <f>'PLM001-Active'!#REF!</f>
        <v>#REF!</v>
      </c>
      <c r="N867" s="49" t="e">
        <f>'PLM001-Active'!#REF!</f>
        <v>#REF!</v>
      </c>
      <c r="O867" s="94" t="e">
        <f>'PLM001-Active'!#REF!/100</f>
        <v>#REF!</v>
      </c>
      <c r="P867" s="94" t="e">
        <f t="shared" si="64"/>
        <v>#REF!</v>
      </c>
      <c r="Q867" s="63" t="str">
        <f t="shared" ca="1" si="65"/>
        <v/>
      </c>
      <c r="R867" s="76"/>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row>
    <row r="868" spans="1:74" s="17" customFormat="1">
      <c r="A868" s="14">
        <v>251.70000000000101</v>
      </c>
      <c r="B868" s="14" t="e">
        <f>'PLM001-Active'!#REF!</f>
        <v>#REF!</v>
      </c>
      <c r="C868" s="14" t="e">
        <f>'PLM001-Active'!#REF!</f>
        <v>#REF!</v>
      </c>
      <c r="D868" s="95" t="e">
        <f>'PLM001-Active'!#REF!</f>
        <v>#REF!</v>
      </c>
      <c r="E868" s="15" t="e">
        <f>IF('PLM001-Active'!#REF!="",'PLM001-Active'!#REF!,LEFT('PLM001-Active'!#REF!,3))</f>
        <v>#REF!</v>
      </c>
      <c r="F868" s="28" t="e">
        <f>DATEVALUE('PLM001-Active'!#REF!)</f>
        <v>#REF!</v>
      </c>
      <c r="G868" s="29" t="e">
        <f>DATEVALUE('PLM001-Active'!#REF!)</f>
        <v>#REF!</v>
      </c>
      <c r="H868" s="16" t="e">
        <f t="shared" si="62"/>
        <v>#REF!</v>
      </c>
      <c r="I868" s="28" t="str">
        <f>IF(ISERROR(DATEVALUE('PLM001-Active'!#REF!)),"",DATEVALUE('PLM001-Active'!#REF!))</f>
        <v/>
      </c>
      <c r="J868" s="29" t="str">
        <f>IF(ISERROR(DATEVALUE('PLM001-Active'!#REF!)),"",DATEVALUE('PLM001-Active'!#REF!))</f>
        <v/>
      </c>
      <c r="K868" s="16" t="str">
        <f t="shared" si="63"/>
        <v/>
      </c>
      <c r="L868" s="49" t="e">
        <f>'PLM001-Active'!#REF!</f>
        <v>#REF!</v>
      </c>
      <c r="M868" s="49" t="e">
        <f>'PLM001-Active'!#REF!</f>
        <v>#REF!</v>
      </c>
      <c r="N868" s="49" t="e">
        <f>'PLM001-Active'!#REF!</f>
        <v>#REF!</v>
      </c>
      <c r="O868" s="94" t="e">
        <f>'PLM001-Active'!#REF!/100</f>
        <v>#REF!</v>
      </c>
      <c r="P868" s="94" t="e">
        <f t="shared" si="64"/>
        <v>#REF!</v>
      </c>
      <c r="Q868" s="63" t="str">
        <f t="shared" ca="1" si="65"/>
        <v/>
      </c>
      <c r="R868" s="76"/>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row>
    <row r="869" spans="1:74" s="17" customFormat="1">
      <c r="A869" s="14">
        <v>252.70000000000101</v>
      </c>
      <c r="B869" s="14" t="e">
        <f>'PLM001-Active'!#REF!</f>
        <v>#REF!</v>
      </c>
      <c r="C869" s="14" t="e">
        <f>'PLM001-Active'!#REF!</f>
        <v>#REF!</v>
      </c>
      <c r="D869" s="95" t="e">
        <f>'PLM001-Active'!#REF!</f>
        <v>#REF!</v>
      </c>
      <c r="E869" s="15" t="e">
        <f>IF('PLM001-Active'!#REF!="",'PLM001-Active'!#REF!,LEFT('PLM001-Active'!#REF!,3))</f>
        <v>#REF!</v>
      </c>
      <c r="F869" s="28" t="e">
        <f>DATEVALUE('PLM001-Active'!#REF!)</f>
        <v>#REF!</v>
      </c>
      <c r="G869" s="29" t="e">
        <f>DATEVALUE('PLM001-Active'!#REF!)</f>
        <v>#REF!</v>
      </c>
      <c r="H869" s="16" t="e">
        <f t="shared" si="62"/>
        <v>#REF!</v>
      </c>
      <c r="I869" s="28" t="str">
        <f>IF(ISERROR(DATEVALUE('PLM001-Active'!#REF!)),"",DATEVALUE('PLM001-Active'!#REF!))</f>
        <v/>
      </c>
      <c r="J869" s="29" t="str">
        <f>IF(ISERROR(DATEVALUE('PLM001-Active'!#REF!)),"",DATEVALUE('PLM001-Active'!#REF!))</f>
        <v/>
      </c>
      <c r="K869" s="16" t="str">
        <f t="shared" si="63"/>
        <v/>
      </c>
      <c r="L869" s="49" t="e">
        <f>'PLM001-Active'!#REF!</f>
        <v>#REF!</v>
      </c>
      <c r="M869" s="49" t="e">
        <f>'PLM001-Active'!#REF!</f>
        <v>#REF!</v>
      </c>
      <c r="N869" s="49" t="e">
        <f>'PLM001-Active'!#REF!</f>
        <v>#REF!</v>
      </c>
      <c r="O869" s="94" t="e">
        <f>'PLM001-Active'!#REF!/100</f>
        <v>#REF!</v>
      </c>
      <c r="P869" s="94" t="e">
        <f t="shared" si="64"/>
        <v>#REF!</v>
      </c>
      <c r="Q869" s="63" t="str">
        <f t="shared" ca="1" si="65"/>
        <v/>
      </c>
      <c r="R869" s="76"/>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row>
    <row r="870" spans="1:74" s="17" customFormat="1">
      <c r="A870" s="14">
        <v>253.70000000000101</v>
      </c>
      <c r="B870" s="14" t="e">
        <f>'PLM001-Active'!#REF!</f>
        <v>#REF!</v>
      </c>
      <c r="C870" s="14" t="e">
        <f>'PLM001-Active'!#REF!</f>
        <v>#REF!</v>
      </c>
      <c r="D870" s="95" t="e">
        <f>'PLM001-Active'!#REF!</f>
        <v>#REF!</v>
      </c>
      <c r="E870" s="15" t="e">
        <f>IF('PLM001-Active'!#REF!="",'PLM001-Active'!#REF!,LEFT('PLM001-Active'!#REF!,3))</f>
        <v>#REF!</v>
      </c>
      <c r="F870" s="28" t="e">
        <f>DATEVALUE('PLM001-Active'!#REF!)</f>
        <v>#REF!</v>
      </c>
      <c r="G870" s="29" t="e">
        <f>DATEVALUE('PLM001-Active'!#REF!)</f>
        <v>#REF!</v>
      </c>
      <c r="H870" s="16" t="e">
        <f t="shared" si="62"/>
        <v>#REF!</v>
      </c>
      <c r="I870" s="28" t="str">
        <f>IF(ISERROR(DATEVALUE('PLM001-Active'!#REF!)),"",DATEVALUE('PLM001-Active'!#REF!))</f>
        <v/>
      </c>
      <c r="J870" s="29" t="str">
        <f>IF(ISERROR(DATEVALUE('PLM001-Active'!#REF!)),"",DATEVALUE('PLM001-Active'!#REF!))</f>
        <v/>
      </c>
      <c r="K870" s="16" t="str">
        <f t="shared" si="63"/>
        <v/>
      </c>
      <c r="L870" s="49" t="e">
        <f>'PLM001-Active'!#REF!</f>
        <v>#REF!</v>
      </c>
      <c r="M870" s="49" t="e">
        <f>'PLM001-Active'!#REF!</f>
        <v>#REF!</v>
      </c>
      <c r="N870" s="49" t="e">
        <f>'PLM001-Active'!#REF!</f>
        <v>#REF!</v>
      </c>
      <c r="O870" s="94" t="e">
        <f>'PLM001-Active'!#REF!/100</f>
        <v>#REF!</v>
      </c>
      <c r="P870" s="94" t="e">
        <f t="shared" si="64"/>
        <v>#REF!</v>
      </c>
      <c r="Q870" s="63" t="str">
        <f t="shared" ca="1" si="65"/>
        <v/>
      </c>
      <c r="R870" s="76"/>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row>
    <row r="871" spans="1:74" s="17" customFormat="1">
      <c r="A871" s="14">
        <v>254.70000000000101</v>
      </c>
      <c r="B871" s="14" t="e">
        <f>'PLM001-Active'!#REF!</f>
        <v>#REF!</v>
      </c>
      <c r="C871" s="14" t="e">
        <f>'PLM001-Active'!#REF!</f>
        <v>#REF!</v>
      </c>
      <c r="D871" s="95" t="e">
        <f>'PLM001-Active'!#REF!</f>
        <v>#REF!</v>
      </c>
      <c r="E871" s="15" t="e">
        <f>IF('PLM001-Active'!#REF!="",'PLM001-Active'!#REF!,LEFT('PLM001-Active'!#REF!,3))</f>
        <v>#REF!</v>
      </c>
      <c r="F871" s="28" t="e">
        <f>DATEVALUE('PLM001-Active'!#REF!)</f>
        <v>#REF!</v>
      </c>
      <c r="G871" s="29" t="e">
        <f>DATEVALUE('PLM001-Active'!#REF!)</f>
        <v>#REF!</v>
      </c>
      <c r="H871" s="16" t="e">
        <f t="shared" si="62"/>
        <v>#REF!</v>
      </c>
      <c r="I871" s="28" t="str">
        <f>IF(ISERROR(DATEVALUE('PLM001-Active'!#REF!)),"",DATEVALUE('PLM001-Active'!#REF!))</f>
        <v/>
      </c>
      <c r="J871" s="29" t="str">
        <f>IF(ISERROR(DATEVALUE('PLM001-Active'!#REF!)),"",DATEVALUE('PLM001-Active'!#REF!))</f>
        <v/>
      </c>
      <c r="K871" s="16" t="str">
        <f t="shared" si="63"/>
        <v/>
      </c>
      <c r="L871" s="49" t="e">
        <f>'PLM001-Active'!#REF!</f>
        <v>#REF!</v>
      </c>
      <c r="M871" s="49" t="e">
        <f>'PLM001-Active'!#REF!</f>
        <v>#REF!</v>
      </c>
      <c r="N871" s="49" t="e">
        <f>'PLM001-Active'!#REF!</f>
        <v>#REF!</v>
      </c>
      <c r="O871" s="94" t="e">
        <f>'PLM001-Active'!#REF!/100</f>
        <v>#REF!</v>
      </c>
      <c r="P871" s="94" t="e">
        <f t="shared" si="64"/>
        <v>#REF!</v>
      </c>
      <c r="Q871" s="63" t="str">
        <f t="shared" ca="1" si="65"/>
        <v/>
      </c>
      <c r="R871" s="76"/>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row>
    <row r="872" spans="1:74" s="17" customFormat="1">
      <c r="A872" s="14">
        <v>255.70000000000101</v>
      </c>
      <c r="B872" s="14" t="e">
        <f>'PLM001-Active'!#REF!</f>
        <v>#REF!</v>
      </c>
      <c r="C872" s="14" t="e">
        <f>'PLM001-Active'!#REF!</f>
        <v>#REF!</v>
      </c>
      <c r="D872" s="95" t="e">
        <f>'PLM001-Active'!#REF!</f>
        <v>#REF!</v>
      </c>
      <c r="E872" s="15" t="e">
        <f>IF('PLM001-Active'!#REF!="",'PLM001-Active'!#REF!,LEFT('PLM001-Active'!#REF!,3))</f>
        <v>#REF!</v>
      </c>
      <c r="F872" s="28" t="e">
        <f>DATEVALUE('PLM001-Active'!#REF!)</f>
        <v>#REF!</v>
      </c>
      <c r="G872" s="29" t="e">
        <f>DATEVALUE('PLM001-Active'!#REF!)</f>
        <v>#REF!</v>
      </c>
      <c r="H872" s="16" t="e">
        <f t="shared" si="62"/>
        <v>#REF!</v>
      </c>
      <c r="I872" s="28" t="str">
        <f>IF(ISERROR(DATEVALUE('PLM001-Active'!#REF!)),"",DATEVALUE('PLM001-Active'!#REF!))</f>
        <v/>
      </c>
      <c r="J872" s="29" t="str">
        <f>IF(ISERROR(DATEVALUE('PLM001-Active'!#REF!)),"",DATEVALUE('PLM001-Active'!#REF!))</f>
        <v/>
      </c>
      <c r="K872" s="16" t="str">
        <f t="shared" si="63"/>
        <v/>
      </c>
      <c r="L872" s="49" t="e">
        <f>'PLM001-Active'!#REF!</f>
        <v>#REF!</v>
      </c>
      <c r="M872" s="49" t="e">
        <f>'PLM001-Active'!#REF!</f>
        <v>#REF!</v>
      </c>
      <c r="N872" s="49" t="e">
        <f>'PLM001-Active'!#REF!</f>
        <v>#REF!</v>
      </c>
      <c r="O872" s="94" t="e">
        <f>'PLM001-Active'!#REF!/100</f>
        <v>#REF!</v>
      </c>
      <c r="P872" s="94" t="e">
        <f t="shared" si="64"/>
        <v>#REF!</v>
      </c>
      <c r="Q872" s="63" t="str">
        <f t="shared" ca="1" si="65"/>
        <v/>
      </c>
      <c r="R872" s="76"/>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row>
    <row r="873" spans="1:74" s="17" customFormat="1">
      <c r="A873" s="14">
        <v>256.70000000000101</v>
      </c>
      <c r="B873" s="14" t="e">
        <f>'PLM001-Active'!#REF!</f>
        <v>#REF!</v>
      </c>
      <c r="C873" s="14" t="e">
        <f>'PLM001-Active'!#REF!</f>
        <v>#REF!</v>
      </c>
      <c r="D873" s="95" t="e">
        <f>'PLM001-Active'!#REF!</f>
        <v>#REF!</v>
      </c>
      <c r="E873" s="15" t="e">
        <f>IF('PLM001-Active'!#REF!="",'PLM001-Active'!#REF!,LEFT('PLM001-Active'!#REF!,3))</f>
        <v>#REF!</v>
      </c>
      <c r="F873" s="28" t="e">
        <f>DATEVALUE('PLM001-Active'!#REF!)</f>
        <v>#REF!</v>
      </c>
      <c r="G873" s="29" t="e">
        <f>DATEVALUE('PLM001-Active'!#REF!)</f>
        <v>#REF!</v>
      </c>
      <c r="H873" s="16" t="e">
        <f t="shared" si="62"/>
        <v>#REF!</v>
      </c>
      <c r="I873" s="28" t="str">
        <f>IF(ISERROR(DATEVALUE('PLM001-Active'!#REF!)),"",DATEVALUE('PLM001-Active'!#REF!))</f>
        <v/>
      </c>
      <c r="J873" s="29" t="str">
        <f>IF(ISERROR(DATEVALUE('PLM001-Active'!#REF!)),"",DATEVALUE('PLM001-Active'!#REF!))</f>
        <v/>
      </c>
      <c r="K873" s="16" t="str">
        <f t="shared" si="63"/>
        <v/>
      </c>
      <c r="L873" s="49" t="e">
        <f>'PLM001-Active'!#REF!</f>
        <v>#REF!</v>
      </c>
      <c r="M873" s="49" t="e">
        <f>'PLM001-Active'!#REF!</f>
        <v>#REF!</v>
      </c>
      <c r="N873" s="49" t="e">
        <f>'PLM001-Active'!#REF!</f>
        <v>#REF!</v>
      </c>
      <c r="O873" s="94" t="e">
        <f>'PLM001-Active'!#REF!/100</f>
        <v>#REF!</v>
      </c>
      <c r="P873" s="94" t="e">
        <f t="shared" si="64"/>
        <v>#REF!</v>
      </c>
      <c r="Q873" s="63" t="str">
        <f t="shared" ca="1" si="65"/>
        <v/>
      </c>
      <c r="R873" s="76"/>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row>
    <row r="874" spans="1:74" s="17" customFormat="1">
      <c r="A874" s="14">
        <v>257.70000000000101</v>
      </c>
      <c r="B874" s="14" t="e">
        <f>'PLM001-Active'!#REF!</f>
        <v>#REF!</v>
      </c>
      <c r="C874" s="14" t="e">
        <f>'PLM001-Active'!#REF!</f>
        <v>#REF!</v>
      </c>
      <c r="D874" s="95" t="e">
        <f>'PLM001-Active'!#REF!</f>
        <v>#REF!</v>
      </c>
      <c r="E874" s="15" t="e">
        <f>IF('PLM001-Active'!#REF!="",'PLM001-Active'!#REF!,LEFT('PLM001-Active'!#REF!,3))</f>
        <v>#REF!</v>
      </c>
      <c r="F874" s="28" t="e">
        <f>DATEVALUE('PLM001-Active'!#REF!)</f>
        <v>#REF!</v>
      </c>
      <c r="G874" s="29" t="e">
        <f>DATEVALUE('PLM001-Active'!#REF!)</f>
        <v>#REF!</v>
      </c>
      <c r="H874" s="16" t="e">
        <f t="shared" si="62"/>
        <v>#REF!</v>
      </c>
      <c r="I874" s="28" t="str">
        <f>IF(ISERROR(DATEVALUE('PLM001-Active'!#REF!)),"",DATEVALUE('PLM001-Active'!#REF!))</f>
        <v/>
      </c>
      <c r="J874" s="29" t="str">
        <f>IF(ISERROR(DATEVALUE('PLM001-Active'!#REF!)),"",DATEVALUE('PLM001-Active'!#REF!))</f>
        <v/>
      </c>
      <c r="K874" s="16" t="str">
        <f t="shared" si="63"/>
        <v/>
      </c>
      <c r="L874" s="49" t="e">
        <f>'PLM001-Active'!#REF!</f>
        <v>#REF!</v>
      </c>
      <c r="M874" s="49" t="e">
        <f>'PLM001-Active'!#REF!</f>
        <v>#REF!</v>
      </c>
      <c r="N874" s="49" t="e">
        <f>'PLM001-Active'!#REF!</f>
        <v>#REF!</v>
      </c>
      <c r="O874" s="94" t="e">
        <f>'PLM001-Active'!#REF!/100</f>
        <v>#REF!</v>
      </c>
      <c r="P874" s="94" t="e">
        <f t="shared" si="64"/>
        <v>#REF!</v>
      </c>
      <c r="Q874" s="63" t="str">
        <f t="shared" ca="1" si="65"/>
        <v/>
      </c>
      <c r="R874" s="76"/>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row>
    <row r="875" spans="1:74" s="17" customFormat="1">
      <c r="A875" s="14">
        <v>258.70000000000101</v>
      </c>
      <c r="B875" s="14" t="e">
        <f>'PLM001-Active'!#REF!</f>
        <v>#REF!</v>
      </c>
      <c r="C875" s="14" t="e">
        <f>'PLM001-Active'!#REF!</f>
        <v>#REF!</v>
      </c>
      <c r="D875" s="95" t="e">
        <f>'PLM001-Active'!#REF!</f>
        <v>#REF!</v>
      </c>
      <c r="E875" s="15" t="e">
        <f>IF('PLM001-Active'!#REF!="",'PLM001-Active'!#REF!,LEFT('PLM001-Active'!#REF!,3))</f>
        <v>#REF!</v>
      </c>
      <c r="F875" s="28" t="e">
        <f>DATEVALUE('PLM001-Active'!#REF!)</f>
        <v>#REF!</v>
      </c>
      <c r="G875" s="29" t="e">
        <f>DATEVALUE('PLM001-Active'!#REF!)</f>
        <v>#REF!</v>
      </c>
      <c r="H875" s="16" t="e">
        <f t="shared" si="62"/>
        <v>#REF!</v>
      </c>
      <c r="I875" s="28" t="str">
        <f>IF(ISERROR(DATEVALUE('PLM001-Active'!#REF!)),"",DATEVALUE('PLM001-Active'!#REF!))</f>
        <v/>
      </c>
      <c r="J875" s="29" t="str">
        <f>IF(ISERROR(DATEVALUE('PLM001-Active'!#REF!)),"",DATEVALUE('PLM001-Active'!#REF!))</f>
        <v/>
      </c>
      <c r="K875" s="16" t="str">
        <f t="shared" si="63"/>
        <v/>
      </c>
      <c r="L875" s="49" t="e">
        <f>'PLM001-Active'!#REF!</f>
        <v>#REF!</v>
      </c>
      <c r="M875" s="49" t="e">
        <f>'PLM001-Active'!#REF!</f>
        <v>#REF!</v>
      </c>
      <c r="N875" s="49" t="e">
        <f>'PLM001-Active'!#REF!</f>
        <v>#REF!</v>
      </c>
      <c r="O875" s="94" t="e">
        <f>'PLM001-Active'!#REF!/100</f>
        <v>#REF!</v>
      </c>
      <c r="P875" s="94" t="e">
        <f t="shared" si="64"/>
        <v>#REF!</v>
      </c>
      <c r="Q875" s="63" t="str">
        <f t="shared" ca="1" si="65"/>
        <v/>
      </c>
      <c r="R875" s="76"/>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row>
    <row r="876" spans="1:74" s="17" customFormat="1">
      <c r="A876" s="14">
        <v>259.70000000000101</v>
      </c>
      <c r="B876" s="14" t="e">
        <f>'PLM001-Active'!#REF!</f>
        <v>#REF!</v>
      </c>
      <c r="C876" s="14" t="e">
        <f>'PLM001-Active'!#REF!</f>
        <v>#REF!</v>
      </c>
      <c r="D876" s="95" t="e">
        <f>'PLM001-Active'!#REF!</f>
        <v>#REF!</v>
      </c>
      <c r="E876" s="15" t="e">
        <f>IF('PLM001-Active'!#REF!="",'PLM001-Active'!#REF!,LEFT('PLM001-Active'!#REF!,3))</f>
        <v>#REF!</v>
      </c>
      <c r="F876" s="28" t="e">
        <f>DATEVALUE('PLM001-Active'!#REF!)</f>
        <v>#REF!</v>
      </c>
      <c r="G876" s="29" t="e">
        <f>DATEVALUE('PLM001-Active'!#REF!)</f>
        <v>#REF!</v>
      </c>
      <c r="H876" s="16" t="e">
        <f t="shared" si="62"/>
        <v>#REF!</v>
      </c>
      <c r="I876" s="28" t="str">
        <f>IF(ISERROR(DATEVALUE('PLM001-Active'!#REF!)),"",DATEVALUE('PLM001-Active'!#REF!))</f>
        <v/>
      </c>
      <c r="J876" s="29" t="str">
        <f>IF(ISERROR(DATEVALUE('PLM001-Active'!#REF!)),"",DATEVALUE('PLM001-Active'!#REF!))</f>
        <v/>
      </c>
      <c r="K876" s="16" t="str">
        <f t="shared" si="63"/>
        <v/>
      </c>
      <c r="L876" s="49" t="e">
        <f>'PLM001-Active'!#REF!</f>
        <v>#REF!</v>
      </c>
      <c r="M876" s="49" t="e">
        <f>'PLM001-Active'!#REF!</f>
        <v>#REF!</v>
      </c>
      <c r="N876" s="49" t="e">
        <f>'PLM001-Active'!#REF!</f>
        <v>#REF!</v>
      </c>
      <c r="O876" s="94" t="e">
        <f>'PLM001-Active'!#REF!/100</f>
        <v>#REF!</v>
      </c>
      <c r="P876" s="94" t="e">
        <f t="shared" si="64"/>
        <v>#REF!</v>
      </c>
      <c r="Q876" s="63" t="str">
        <f t="shared" ca="1" si="65"/>
        <v/>
      </c>
      <c r="R876" s="76"/>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row>
    <row r="877" spans="1:74" s="17" customFormat="1">
      <c r="A877" s="14">
        <v>260.70000000000101</v>
      </c>
      <c r="B877" s="14" t="e">
        <f>'PLM001-Active'!#REF!</f>
        <v>#REF!</v>
      </c>
      <c r="C877" s="14" t="e">
        <f>'PLM001-Active'!#REF!</f>
        <v>#REF!</v>
      </c>
      <c r="D877" s="95" t="e">
        <f>'PLM001-Active'!#REF!</f>
        <v>#REF!</v>
      </c>
      <c r="E877" s="15" t="e">
        <f>IF('PLM001-Active'!#REF!="",'PLM001-Active'!#REF!,LEFT('PLM001-Active'!#REF!,3))</f>
        <v>#REF!</v>
      </c>
      <c r="F877" s="28" t="e">
        <f>DATEVALUE('PLM001-Active'!#REF!)</f>
        <v>#REF!</v>
      </c>
      <c r="G877" s="29" t="e">
        <f>DATEVALUE('PLM001-Active'!#REF!)</f>
        <v>#REF!</v>
      </c>
      <c r="H877" s="16" t="e">
        <f t="shared" si="62"/>
        <v>#REF!</v>
      </c>
      <c r="I877" s="28" t="str">
        <f>IF(ISERROR(DATEVALUE('PLM001-Active'!#REF!)),"",DATEVALUE('PLM001-Active'!#REF!))</f>
        <v/>
      </c>
      <c r="J877" s="29" t="str">
        <f>IF(ISERROR(DATEVALUE('PLM001-Active'!#REF!)),"",DATEVALUE('PLM001-Active'!#REF!))</f>
        <v/>
      </c>
      <c r="K877" s="16" t="str">
        <f t="shared" si="63"/>
        <v/>
      </c>
      <c r="L877" s="49" t="e">
        <f>'PLM001-Active'!#REF!</f>
        <v>#REF!</v>
      </c>
      <c r="M877" s="49" t="e">
        <f>'PLM001-Active'!#REF!</f>
        <v>#REF!</v>
      </c>
      <c r="N877" s="49" t="e">
        <f>'PLM001-Active'!#REF!</f>
        <v>#REF!</v>
      </c>
      <c r="O877" s="94" t="e">
        <f>'PLM001-Active'!#REF!/100</f>
        <v>#REF!</v>
      </c>
      <c r="P877" s="94" t="e">
        <f t="shared" si="64"/>
        <v>#REF!</v>
      </c>
      <c r="Q877" s="63" t="str">
        <f t="shared" ca="1" si="65"/>
        <v/>
      </c>
      <c r="R877" s="76"/>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row>
    <row r="878" spans="1:74" s="17" customFormat="1">
      <c r="A878" s="14">
        <v>261.70000000000101</v>
      </c>
      <c r="B878" s="14" t="e">
        <f>'PLM001-Active'!#REF!</f>
        <v>#REF!</v>
      </c>
      <c r="C878" s="14" t="e">
        <f>'PLM001-Active'!#REF!</f>
        <v>#REF!</v>
      </c>
      <c r="D878" s="95" t="e">
        <f>'PLM001-Active'!#REF!</f>
        <v>#REF!</v>
      </c>
      <c r="E878" s="15" t="e">
        <f>IF('PLM001-Active'!#REF!="",'PLM001-Active'!#REF!,LEFT('PLM001-Active'!#REF!,3))</f>
        <v>#REF!</v>
      </c>
      <c r="F878" s="28" t="e">
        <f>DATEVALUE('PLM001-Active'!#REF!)</f>
        <v>#REF!</v>
      </c>
      <c r="G878" s="29" t="e">
        <f>DATEVALUE('PLM001-Active'!#REF!)</f>
        <v>#REF!</v>
      </c>
      <c r="H878" s="16" t="e">
        <f t="shared" si="62"/>
        <v>#REF!</v>
      </c>
      <c r="I878" s="28" t="str">
        <f>IF(ISERROR(DATEVALUE('PLM001-Active'!#REF!)),"",DATEVALUE('PLM001-Active'!#REF!))</f>
        <v/>
      </c>
      <c r="J878" s="29" t="str">
        <f>IF(ISERROR(DATEVALUE('PLM001-Active'!#REF!)),"",DATEVALUE('PLM001-Active'!#REF!))</f>
        <v/>
      </c>
      <c r="K878" s="16" t="str">
        <f t="shared" si="63"/>
        <v/>
      </c>
      <c r="L878" s="49" t="e">
        <f>'PLM001-Active'!#REF!</f>
        <v>#REF!</v>
      </c>
      <c r="M878" s="49" t="e">
        <f>'PLM001-Active'!#REF!</f>
        <v>#REF!</v>
      </c>
      <c r="N878" s="49" t="e">
        <f>'PLM001-Active'!#REF!</f>
        <v>#REF!</v>
      </c>
      <c r="O878" s="94" t="e">
        <f>'PLM001-Active'!#REF!/100</f>
        <v>#REF!</v>
      </c>
      <c r="P878" s="94" t="e">
        <f t="shared" si="64"/>
        <v>#REF!</v>
      </c>
      <c r="Q878" s="63" t="str">
        <f t="shared" ca="1" si="65"/>
        <v/>
      </c>
      <c r="R878" s="76"/>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row>
    <row r="879" spans="1:74" s="17" customFormat="1">
      <c r="A879" s="14">
        <v>262.70000000000101</v>
      </c>
      <c r="B879" s="14" t="e">
        <f>'PLM001-Active'!#REF!</f>
        <v>#REF!</v>
      </c>
      <c r="C879" s="14" t="e">
        <f>'PLM001-Active'!#REF!</f>
        <v>#REF!</v>
      </c>
      <c r="D879" s="95" t="e">
        <f>'PLM001-Active'!#REF!</f>
        <v>#REF!</v>
      </c>
      <c r="E879" s="15" t="e">
        <f>IF('PLM001-Active'!#REF!="",'PLM001-Active'!#REF!,LEFT('PLM001-Active'!#REF!,3))</f>
        <v>#REF!</v>
      </c>
      <c r="F879" s="28" t="e">
        <f>DATEVALUE('PLM001-Active'!#REF!)</f>
        <v>#REF!</v>
      </c>
      <c r="G879" s="29" t="e">
        <f>DATEVALUE('PLM001-Active'!#REF!)</f>
        <v>#REF!</v>
      </c>
      <c r="H879" s="16" t="e">
        <f t="shared" si="62"/>
        <v>#REF!</v>
      </c>
      <c r="I879" s="28" t="str">
        <f>IF(ISERROR(DATEVALUE('PLM001-Active'!#REF!)),"",DATEVALUE('PLM001-Active'!#REF!))</f>
        <v/>
      </c>
      <c r="J879" s="29" t="str">
        <f>IF(ISERROR(DATEVALUE('PLM001-Active'!#REF!)),"",DATEVALUE('PLM001-Active'!#REF!))</f>
        <v/>
      </c>
      <c r="K879" s="16" t="str">
        <f t="shared" si="63"/>
        <v/>
      </c>
      <c r="L879" s="49" t="e">
        <f>'PLM001-Active'!#REF!</f>
        <v>#REF!</v>
      </c>
      <c r="M879" s="49" t="e">
        <f>'PLM001-Active'!#REF!</f>
        <v>#REF!</v>
      </c>
      <c r="N879" s="49" t="e">
        <f>'PLM001-Active'!#REF!</f>
        <v>#REF!</v>
      </c>
      <c r="O879" s="94" t="e">
        <f>'PLM001-Active'!#REF!/100</f>
        <v>#REF!</v>
      </c>
      <c r="P879" s="94" t="e">
        <f t="shared" si="64"/>
        <v>#REF!</v>
      </c>
      <c r="Q879" s="63" t="str">
        <f t="shared" ca="1" si="65"/>
        <v/>
      </c>
      <c r="R879" s="76"/>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row>
    <row r="880" spans="1:74" s="17" customFormat="1">
      <c r="A880" s="14">
        <v>263.70000000000101</v>
      </c>
      <c r="B880" s="14" t="e">
        <f>'PLM001-Active'!#REF!</f>
        <v>#REF!</v>
      </c>
      <c r="C880" s="14" t="e">
        <f>'PLM001-Active'!#REF!</f>
        <v>#REF!</v>
      </c>
      <c r="D880" s="95" t="e">
        <f>'PLM001-Active'!#REF!</f>
        <v>#REF!</v>
      </c>
      <c r="E880" s="15" t="e">
        <f>IF('PLM001-Active'!#REF!="",'PLM001-Active'!#REF!,LEFT('PLM001-Active'!#REF!,3))</f>
        <v>#REF!</v>
      </c>
      <c r="F880" s="28" t="e">
        <f>DATEVALUE('PLM001-Active'!#REF!)</f>
        <v>#REF!</v>
      </c>
      <c r="G880" s="29" t="e">
        <f>DATEVALUE('PLM001-Active'!#REF!)</f>
        <v>#REF!</v>
      </c>
      <c r="H880" s="16" t="e">
        <f t="shared" si="62"/>
        <v>#REF!</v>
      </c>
      <c r="I880" s="28" t="str">
        <f>IF(ISERROR(DATEVALUE('PLM001-Active'!#REF!)),"",DATEVALUE('PLM001-Active'!#REF!))</f>
        <v/>
      </c>
      <c r="J880" s="29" t="str">
        <f>IF(ISERROR(DATEVALUE('PLM001-Active'!#REF!)),"",DATEVALUE('PLM001-Active'!#REF!))</f>
        <v/>
      </c>
      <c r="K880" s="16" t="str">
        <f t="shared" si="63"/>
        <v/>
      </c>
      <c r="L880" s="49" t="e">
        <f>'PLM001-Active'!#REF!</f>
        <v>#REF!</v>
      </c>
      <c r="M880" s="49" t="e">
        <f>'PLM001-Active'!#REF!</f>
        <v>#REF!</v>
      </c>
      <c r="N880" s="49" t="e">
        <f>'PLM001-Active'!#REF!</f>
        <v>#REF!</v>
      </c>
      <c r="O880" s="94" t="e">
        <f>'PLM001-Active'!#REF!/100</f>
        <v>#REF!</v>
      </c>
      <c r="P880" s="94" t="e">
        <f t="shared" si="64"/>
        <v>#REF!</v>
      </c>
      <c r="Q880" s="63" t="str">
        <f t="shared" ca="1" si="65"/>
        <v/>
      </c>
      <c r="R880" s="76"/>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row>
    <row r="881" spans="1:74" s="17" customFormat="1">
      <c r="A881" s="14">
        <v>264.70000000000101</v>
      </c>
      <c r="B881" s="14" t="e">
        <f>'PLM001-Active'!#REF!</f>
        <v>#REF!</v>
      </c>
      <c r="C881" s="14" t="e">
        <f>'PLM001-Active'!#REF!</f>
        <v>#REF!</v>
      </c>
      <c r="D881" s="95" t="e">
        <f>'PLM001-Active'!#REF!</f>
        <v>#REF!</v>
      </c>
      <c r="E881" s="15" t="e">
        <f>IF('PLM001-Active'!#REF!="",'PLM001-Active'!#REF!,LEFT('PLM001-Active'!#REF!,3))</f>
        <v>#REF!</v>
      </c>
      <c r="F881" s="28" t="e">
        <f>DATEVALUE('PLM001-Active'!#REF!)</f>
        <v>#REF!</v>
      </c>
      <c r="G881" s="29" t="e">
        <f>DATEVALUE('PLM001-Active'!#REF!)</f>
        <v>#REF!</v>
      </c>
      <c r="H881" s="16" t="e">
        <f t="shared" si="62"/>
        <v>#REF!</v>
      </c>
      <c r="I881" s="28" t="str">
        <f>IF(ISERROR(DATEVALUE('PLM001-Active'!#REF!)),"",DATEVALUE('PLM001-Active'!#REF!))</f>
        <v/>
      </c>
      <c r="J881" s="29" t="str">
        <f>IF(ISERROR(DATEVALUE('PLM001-Active'!#REF!)),"",DATEVALUE('PLM001-Active'!#REF!))</f>
        <v/>
      </c>
      <c r="K881" s="16" t="str">
        <f t="shared" si="63"/>
        <v/>
      </c>
      <c r="L881" s="49" t="e">
        <f>'PLM001-Active'!#REF!</f>
        <v>#REF!</v>
      </c>
      <c r="M881" s="49" t="e">
        <f>'PLM001-Active'!#REF!</f>
        <v>#REF!</v>
      </c>
      <c r="N881" s="49" t="e">
        <f>'PLM001-Active'!#REF!</f>
        <v>#REF!</v>
      </c>
      <c r="O881" s="94" t="e">
        <f>'PLM001-Active'!#REF!/100</f>
        <v>#REF!</v>
      </c>
      <c r="P881" s="94" t="e">
        <f t="shared" si="64"/>
        <v>#REF!</v>
      </c>
      <c r="Q881" s="63" t="str">
        <f t="shared" ca="1" si="65"/>
        <v/>
      </c>
      <c r="R881" s="76"/>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row>
    <row r="882" spans="1:74" s="17" customFormat="1">
      <c r="A882" s="14">
        <v>265.70000000000101</v>
      </c>
      <c r="B882" s="14" t="e">
        <f>'PLM001-Active'!#REF!</f>
        <v>#REF!</v>
      </c>
      <c r="C882" s="14" t="e">
        <f>'PLM001-Active'!#REF!</f>
        <v>#REF!</v>
      </c>
      <c r="D882" s="95" t="e">
        <f>'PLM001-Active'!#REF!</f>
        <v>#REF!</v>
      </c>
      <c r="E882" s="15" t="e">
        <f>IF('PLM001-Active'!#REF!="",'PLM001-Active'!#REF!,LEFT('PLM001-Active'!#REF!,3))</f>
        <v>#REF!</v>
      </c>
      <c r="F882" s="28" t="e">
        <f>DATEVALUE('PLM001-Active'!#REF!)</f>
        <v>#REF!</v>
      </c>
      <c r="G882" s="29" t="e">
        <f>DATEVALUE('PLM001-Active'!#REF!)</f>
        <v>#REF!</v>
      </c>
      <c r="H882" s="16" t="e">
        <f t="shared" si="62"/>
        <v>#REF!</v>
      </c>
      <c r="I882" s="28" t="str">
        <f>IF(ISERROR(DATEVALUE('PLM001-Active'!#REF!)),"",DATEVALUE('PLM001-Active'!#REF!))</f>
        <v/>
      </c>
      <c r="J882" s="29" t="str">
        <f>IF(ISERROR(DATEVALUE('PLM001-Active'!#REF!)),"",DATEVALUE('PLM001-Active'!#REF!))</f>
        <v/>
      </c>
      <c r="K882" s="16" t="str">
        <f t="shared" si="63"/>
        <v/>
      </c>
      <c r="L882" s="49" t="e">
        <f>'PLM001-Active'!#REF!</f>
        <v>#REF!</v>
      </c>
      <c r="M882" s="49" t="e">
        <f>'PLM001-Active'!#REF!</f>
        <v>#REF!</v>
      </c>
      <c r="N882" s="49" t="e">
        <f>'PLM001-Active'!#REF!</f>
        <v>#REF!</v>
      </c>
      <c r="O882" s="94" t="e">
        <f>'PLM001-Active'!#REF!/100</f>
        <v>#REF!</v>
      </c>
      <c r="P882" s="94" t="e">
        <f t="shared" si="64"/>
        <v>#REF!</v>
      </c>
      <c r="Q882" s="63" t="str">
        <f t="shared" ca="1" si="65"/>
        <v/>
      </c>
      <c r="R882" s="76"/>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row>
    <row r="883" spans="1:74" s="17" customFormat="1">
      <c r="A883" s="14">
        <v>266.70000000000101</v>
      </c>
      <c r="B883" s="14" t="e">
        <f>'PLM001-Active'!#REF!</f>
        <v>#REF!</v>
      </c>
      <c r="C883" s="14" t="e">
        <f>'PLM001-Active'!#REF!</f>
        <v>#REF!</v>
      </c>
      <c r="D883" s="95" t="e">
        <f>'PLM001-Active'!#REF!</f>
        <v>#REF!</v>
      </c>
      <c r="E883" s="15" t="e">
        <f>IF('PLM001-Active'!#REF!="",'PLM001-Active'!#REF!,LEFT('PLM001-Active'!#REF!,3))</f>
        <v>#REF!</v>
      </c>
      <c r="F883" s="28" t="e">
        <f>DATEVALUE('PLM001-Active'!#REF!)</f>
        <v>#REF!</v>
      </c>
      <c r="G883" s="29" t="e">
        <f>DATEVALUE('PLM001-Active'!#REF!)</f>
        <v>#REF!</v>
      </c>
      <c r="H883" s="16" t="e">
        <f t="shared" si="62"/>
        <v>#REF!</v>
      </c>
      <c r="I883" s="28" t="str">
        <f>IF(ISERROR(DATEVALUE('PLM001-Active'!#REF!)),"",DATEVALUE('PLM001-Active'!#REF!))</f>
        <v/>
      </c>
      <c r="J883" s="29" t="str">
        <f>IF(ISERROR(DATEVALUE('PLM001-Active'!#REF!)),"",DATEVALUE('PLM001-Active'!#REF!))</f>
        <v/>
      </c>
      <c r="K883" s="16" t="str">
        <f t="shared" si="63"/>
        <v/>
      </c>
      <c r="L883" s="49" t="e">
        <f>'PLM001-Active'!#REF!</f>
        <v>#REF!</v>
      </c>
      <c r="M883" s="49" t="e">
        <f>'PLM001-Active'!#REF!</f>
        <v>#REF!</v>
      </c>
      <c r="N883" s="49" t="e">
        <f>'PLM001-Active'!#REF!</f>
        <v>#REF!</v>
      </c>
      <c r="O883" s="94" t="e">
        <f>'PLM001-Active'!#REF!/100</f>
        <v>#REF!</v>
      </c>
      <c r="P883" s="94" t="e">
        <f t="shared" si="64"/>
        <v>#REF!</v>
      </c>
      <c r="Q883" s="63" t="str">
        <f t="shared" ca="1" si="65"/>
        <v/>
      </c>
      <c r="R883" s="76"/>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row>
    <row r="884" spans="1:74" s="17" customFormat="1">
      <c r="A884" s="14">
        <v>267.70000000000101</v>
      </c>
      <c r="B884" s="14" t="e">
        <f>'PLM001-Active'!#REF!</f>
        <v>#REF!</v>
      </c>
      <c r="C884" s="14" t="e">
        <f>'PLM001-Active'!#REF!</f>
        <v>#REF!</v>
      </c>
      <c r="D884" s="95" t="e">
        <f>'PLM001-Active'!#REF!</f>
        <v>#REF!</v>
      </c>
      <c r="E884" s="15" t="e">
        <f>IF('PLM001-Active'!#REF!="",'PLM001-Active'!#REF!,LEFT('PLM001-Active'!#REF!,3))</f>
        <v>#REF!</v>
      </c>
      <c r="F884" s="28" t="e">
        <f>DATEVALUE('PLM001-Active'!#REF!)</f>
        <v>#REF!</v>
      </c>
      <c r="G884" s="29" t="e">
        <f>DATEVALUE('PLM001-Active'!#REF!)</f>
        <v>#REF!</v>
      </c>
      <c r="H884" s="16" t="e">
        <f t="shared" si="62"/>
        <v>#REF!</v>
      </c>
      <c r="I884" s="28" t="str">
        <f>IF(ISERROR(DATEVALUE('PLM001-Active'!#REF!)),"",DATEVALUE('PLM001-Active'!#REF!))</f>
        <v/>
      </c>
      <c r="J884" s="29" t="str">
        <f>IF(ISERROR(DATEVALUE('PLM001-Active'!#REF!)),"",DATEVALUE('PLM001-Active'!#REF!))</f>
        <v/>
      </c>
      <c r="K884" s="16" t="str">
        <f t="shared" si="63"/>
        <v/>
      </c>
      <c r="L884" s="49" t="e">
        <f>'PLM001-Active'!#REF!</f>
        <v>#REF!</v>
      </c>
      <c r="M884" s="49" t="e">
        <f>'PLM001-Active'!#REF!</f>
        <v>#REF!</v>
      </c>
      <c r="N884" s="49" t="e">
        <f>'PLM001-Active'!#REF!</f>
        <v>#REF!</v>
      </c>
      <c r="O884" s="94" t="e">
        <f>'PLM001-Active'!#REF!/100</f>
        <v>#REF!</v>
      </c>
      <c r="P884" s="94" t="e">
        <f t="shared" si="64"/>
        <v>#REF!</v>
      </c>
      <c r="Q884" s="63" t="str">
        <f t="shared" ca="1" si="65"/>
        <v/>
      </c>
      <c r="R884" s="76"/>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row>
    <row r="885" spans="1:74" s="17" customFormat="1">
      <c r="A885" s="14">
        <v>268.70000000000101</v>
      </c>
      <c r="B885" s="14" t="e">
        <f>'PLM001-Active'!#REF!</f>
        <v>#REF!</v>
      </c>
      <c r="C885" s="14" t="e">
        <f>'PLM001-Active'!#REF!</f>
        <v>#REF!</v>
      </c>
      <c r="D885" s="95" t="e">
        <f>'PLM001-Active'!#REF!</f>
        <v>#REF!</v>
      </c>
      <c r="E885" s="15" t="e">
        <f>IF('PLM001-Active'!#REF!="",'PLM001-Active'!#REF!,LEFT('PLM001-Active'!#REF!,3))</f>
        <v>#REF!</v>
      </c>
      <c r="F885" s="28" t="e">
        <f>DATEVALUE('PLM001-Active'!#REF!)</f>
        <v>#REF!</v>
      </c>
      <c r="G885" s="29" t="e">
        <f>DATEVALUE('PLM001-Active'!#REF!)</f>
        <v>#REF!</v>
      </c>
      <c r="H885" s="16" t="e">
        <f t="shared" si="62"/>
        <v>#REF!</v>
      </c>
      <c r="I885" s="28" t="str">
        <f>IF(ISERROR(DATEVALUE('PLM001-Active'!#REF!)),"",DATEVALUE('PLM001-Active'!#REF!))</f>
        <v/>
      </c>
      <c r="J885" s="29" t="str">
        <f>IF(ISERROR(DATEVALUE('PLM001-Active'!#REF!)),"",DATEVALUE('PLM001-Active'!#REF!))</f>
        <v/>
      </c>
      <c r="K885" s="16" t="str">
        <f t="shared" si="63"/>
        <v/>
      </c>
      <c r="L885" s="49" t="e">
        <f>'PLM001-Active'!#REF!</f>
        <v>#REF!</v>
      </c>
      <c r="M885" s="49" t="e">
        <f>'PLM001-Active'!#REF!</f>
        <v>#REF!</v>
      </c>
      <c r="N885" s="49" t="e">
        <f>'PLM001-Active'!#REF!</f>
        <v>#REF!</v>
      </c>
      <c r="O885" s="94" t="e">
        <f>'PLM001-Active'!#REF!/100</f>
        <v>#REF!</v>
      </c>
      <c r="P885" s="94" t="e">
        <f t="shared" si="64"/>
        <v>#REF!</v>
      </c>
      <c r="Q885" s="63" t="str">
        <f t="shared" ca="1" si="65"/>
        <v/>
      </c>
      <c r="R885" s="76"/>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row>
    <row r="886" spans="1:74" s="17" customFormat="1">
      <c r="A886" s="14">
        <v>269.70000000000101</v>
      </c>
      <c r="B886" s="14" t="e">
        <f>'PLM001-Active'!#REF!</f>
        <v>#REF!</v>
      </c>
      <c r="C886" s="14" t="e">
        <f>'PLM001-Active'!#REF!</f>
        <v>#REF!</v>
      </c>
      <c r="D886" s="95" t="e">
        <f>'PLM001-Active'!#REF!</f>
        <v>#REF!</v>
      </c>
      <c r="E886" s="15" t="e">
        <f>IF('PLM001-Active'!#REF!="",'PLM001-Active'!#REF!,LEFT('PLM001-Active'!#REF!,3))</f>
        <v>#REF!</v>
      </c>
      <c r="F886" s="28" t="e">
        <f>DATEVALUE('PLM001-Active'!#REF!)</f>
        <v>#REF!</v>
      </c>
      <c r="G886" s="29" t="e">
        <f>DATEVALUE('PLM001-Active'!#REF!)</f>
        <v>#REF!</v>
      </c>
      <c r="H886" s="16" t="e">
        <f t="shared" si="62"/>
        <v>#REF!</v>
      </c>
      <c r="I886" s="28" t="str">
        <f>IF(ISERROR(DATEVALUE('PLM001-Active'!#REF!)),"",DATEVALUE('PLM001-Active'!#REF!))</f>
        <v/>
      </c>
      <c r="J886" s="29" t="str">
        <f>IF(ISERROR(DATEVALUE('PLM001-Active'!#REF!)),"",DATEVALUE('PLM001-Active'!#REF!))</f>
        <v/>
      </c>
      <c r="K886" s="16" t="str">
        <f t="shared" si="63"/>
        <v/>
      </c>
      <c r="L886" s="49" t="e">
        <f>'PLM001-Active'!#REF!</f>
        <v>#REF!</v>
      </c>
      <c r="M886" s="49" t="e">
        <f>'PLM001-Active'!#REF!</f>
        <v>#REF!</v>
      </c>
      <c r="N886" s="49" t="e">
        <f>'PLM001-Active'!#REF!</f>
        <v>#REF!</v>
      </c>
      <c r="O886" s="94" t="e">
        <f>'PLM001-Active'!#REF!/100</f>
        <v>#REF!</v>
      </c>
      <c r="P886" s="94" t="e">
        <f t="shared" si="64"/>
        <v>#REF!</v>
      </c>
      <c r="Q886" s="63" t="str">
        <f t="shared" ca="1" si="65"/>
        <v/>
      </c>
      <c r="R886" s="76"/>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row>
    <row r="887" spans="1:74" s="17" customFormat="1">
      <c r="A887" s="14">
        <v>270.70000000000101</v>
      </c>
      <c r="B887" s="14" t="e">
        <f>'PLM001-Active'!#REF!</f>
        <v>#REF!</v>
      </c>
      <c r="C887" s="14" t="e">
        <f>'PLM001-Active'!#REF!</f>
        <v>#REF!</v>
      </c>
      <c r="D887" s="95" t="e">
        <f>'PLM001-Active'!#REF!</f>
        <v>#REF!</v>
      </c>
      <c r="E887" s="15" t="e">
        <f>IF('PLM001-Active'!#REF!="",'PLM001-Active'!#REF!,LEFT('PLM001-Active'!#REF!,3))</f>
        <v>#REF!</v>
      </c>
      <c r="F887" s="28" t="e">
        <f>DATEVALUE('PLM001-Active'!#REF!)</f>
        <v>#REF!</v>
      </c>
      <c r="G887" s="29" t="e">
        <f>DATEVALUE('PLM001-Active'!#REF!)</f>
        <v>#REF!</v>
      </c>
      <c r="H887" s="16" t="e">
        <f t="shared" si="62"/>
        <v>#REF!</v>
      </c>
      <c r="I887" s="28" t="str">
        <f>IF(ISERROR(DATEVALUE('PLM001-Active'!#REF!)),"",DATEVALUE('PLM001-Active'!#REF!))</f>
        <v/>
      </c>
      <c r="J887" s="29" t="str">
        <f>IF(ISERROR(DATEVALUE('PLM001-Active'!#REF!)),"",DATEVALUE('PLM001-Active'!#REF!))</f>
        <v/>
      </c>
      <c r="K887" s="16" t="str">
        <f t="shared" si="63"/>
        <v/>
      </c>
      <c r="L887" s="49" t="e">
        <f>'PLM001-Active'!#REF!</f>
        <v>#REF!</v>
      </c>
      <c r="M887" s="49" t="e">
        <f>'PLM001-Active'!#REF!</f>
        <v>#REF!</v>
      </c>
      <c r="N887" s="49" t="e">
        <f>'PLM001-Active'!#REF!</f>
        <v>#REF!</v>
      </c>
      <c r="O887" s="94" t="e">
        <f>'PLM001-Active'!#REF!/100</f>
        <v>#REF!</v>
      </c>
      <c r="P887" s="94" t="e">
        <f t="shared" si="64"/>
        <v>#REF!</v>
      </c>
      <c r="Q887" s="63" t="str">
        <f t="shared" ca="1" si="65"/>
        <v/>
      </c>
      <c r="R887" s="76"/>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row>
    <row r="888" spans="1:74" s="17" customFormat="1">
      <c r="A888" s="14">
        <v>271.70000000000101</v>
      </c>
      <c r="B888" s="14" t="e">
        <f>'PLM001-Active'!#REF!</f>
        <v>#REF!</v>
      </c>
      <c r="C888" s="14" t="e">
        <f>'PLM001-Active'!#REF!</f>
        <v>#REF!</v>
      </c>
      <c r="D888" s="95" t="e">
        <f>'PLM001-Active'!#REF!</f>
        <v>#REF!</v>
      </c>
      <c r="E888" s="15" t="e">
        <f>IF('PLM001-Active'!#REF!="",'PLM001-Active'!#REF!,LEFT('PLM001-Active'!#REF!,3))</f>
        <v>#REF!</v>
      </c>
      <c r="F888" s="28" t="e">
        <f>DATEVALUE('PLM001-Active'!#REF!)</f>
        <v>#REF!</v>
      </c>
      <c r="G888" s="29" t="e">
        <f>DATEVALUE('PLM001-Active'!#REF!)</f>
        <v>#REF!</v>
      </c>
      <c r="H888" s="16" t="e">
        <f t="shared" si="62"/>
        <v>#REF!</v>
      </c>
      <c r="I888" s="28" t="str">
        <f>IF(ISERROR(DATEVALUE('PLM001-Active'!#REF!)),"",DATEVALUE('PLM001-Active'!#REF!))</f>
        <v/>
      </c>
      <c r="J888" s="29" t="str">
        <f>IF(ISERROR(DATEVALUE('PLM001-Active'!#REF!)),"",DATEVALUE('PLM001-Active'!#REF!))</f>
        <v/>
      </c>
      <c r="K888" s="16" t="str">
        <f t="shared" si="63"/>
        <v/>
      </c>
      <c r="L888" s="49" t="e">
        <f>'PLM001-Active'!#REF!</f>
        <v>#REF!</v>
      </c>
      <c r="M888" s="49" t="e">
        <f>'PLM001-Active'!#REF!</f>
        <v>#REF!</v>
      </c>
      <c r="N888" s="49" t="e">
        <f>'PLM001-Active'!#REF!</f>
        <v>#REF!</v>
      </c>
      <c r="O888" s="94" t="e">
        <f>'PLM001-Active'!#REF!/100</f>
        <v>#REF!</v>
      </c>
      <c r="P888" s="94" t="e">
        <f t="shared" si="64"/>
        <v>#REF!</v>
      </c>
      <c r="Q888" s="63" t="str">
        <f t="shared" ca="1" si="65"/>
        <v/>
      </c>
      <c r="R888" s="76"/>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row>
    <row r="889" spans="1:74" s="17" customFormat="1">
      <c r="A889" s="14">
        <v>272.70000000000101</v>
      </c>
      <c r="B889" s="14" t="e">
        <f>'PLM001-Active'!#REF!</f>
        <v>#REF!</v>
      </c>
      <c r="C889" s="14" t="e">
        <f>'PLM001-Active'!#REF!</f>
        <v>#REF!</v>
      </c>
      <c r="D889" s="95" t="e">
        <f>'PLM001-Active'!#REF!</f>
        <v>#REF!</v>
      </c>
      <c r="E889" s="15" t="e">
        <f>IF('PLM001-Active'!#REF!="",'PLM001-Active'!#REF!,LEFT('PLM001-Active'!#REF!,3))</f>
        <v>#REF!</v>
      </c>
      <c r="F889" s="28" t="e">
        <f>DATEVALUE('PLM001-Active'!#REF!)</f>
        <v>#REF!</v>
      </c>
      <c r="G889" s="29" t="e">
        <f>DATEVALUE('PLM001-Active'!#REF!)</f>
        <v>#REF!</v>
      </c>
      <c r="H889" s="16" t="e">
        <f t="shared" si="62"/>
        <v>#REF!</v>
      </c>
      <c r="I889" s="28" t="str">
        <f>IF(ISERROR(DATEVALUE('PLM001-Active'!#REF!)),"",DATEVALUE('PLM001-Active'!#REF!))</f>
        <v/>
      </c>
      <c r="J889" s="29" t="str">
        <f>IF(ISERROR(DATEVALUE('PLM001-Active'!#REF!)),"",DATEVALUE('PLM001-Active'!#REF!))</f>
        <v/>
      </c>
      <c r="K889" s="16" t="str">
        <f t="shared" si="63"/>
        <v/>
      </c>
      <c r="L889" s="49" t="e">
        <f>'PLM001-Active'!#REF!</f>
        <v>#REF!</v>
      </c>
      <c r="M889" s="49" t="e">
        <f>'PLM001-Active'!#REF!</f>
        <v>#REF!</v>
      </c>
      <c r="N889" s="49" t="e">
        <f>'PLM001-Active'!#REF!</f>
        <v>#REF!</v>
      </c>
      <c r="O889" s="94" t="e">
        <f>'PLM001-Active'!#REF!/100</f>
        <v>#REF!</v>
      </c>
      <c r="P889" s="94" t="e">
        <f t="shared" si="64"/>
        <v>#REF!</v>
      </c>
      <c r="Q889" s="63" t="str">
        <f t="shared" ca="1" si="65"/>
        <v/>
      </c>
      <c r="R889" s="76"/>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row>
    <row r="890" spans="1:74" s="17" customFormat="1">
      <c r="A890" s="14">
        <v>273.70000000000101</v>
      </c>
      <c r="B890" s="14" t="e">
        <f>'PLM001-Active'!#REF!</f>
        <v>#REF!</v>
      </c>
      <c r="C890" s="14" t="e">
        <f>'PLM001-Active'!#REF!</f>
        <v>#REF!</v>
      </c>
      <c r="D890" s="95" t="e">
        <f>'PLM001-Active'!#REF!</f>
        <v>#REF!</v>
      </c>
      <c r="E890" s="15" t="e">
        <f>IF('PLM001-Active'!#REF!="",'PLM001-Active'!#REF!,LEFT('PLM001-Active'!#REF!,3))</f>
        <v>#REF!</v>
      </c>
      <c r="F890" s="28" t="e">
        <f>DATEVALUE('PLM001-Active'!#REF!)</f>
        <v>#REF!</v>
      </c>
      <c r="G890" s="29" t="e">
        <f>DATEVALUE('PLM001-Active'!#REF!)</f>
        <v>#REF!</v>
      </c>
      <c r="H890" s="16" t="e">
        <f t="shared" si="62"/>
        <v>#REF!</v>
      </c>
      <c r="I890" s="28" t="str">
        <f>IF(ISERROR(DATEVALUE('PLM001-Active'!#REF!)),"",DATEVALUE('PLM001-Active'!#REF!))</f>
        <v/>
      </c>
      <c r="J890" s="29" t="str">
        <f>IF(ISERROR(DATEVALUE('PLM001-Active'!#REF!)),"",DATEVALUE('PLM001-Active'!#REF!))</f>
        <v/>
      </c>
      <c r="K890" s="16" t="str">
        <f t="shared" si="63"/>
        <v/>
      </c>
      <c r="L890" s="49" t="e">
        <f>'PLM001-Active'!#REF!</f>
        <v>#REF!</v>
      </c>
      <c r="M890" s="49" t="e">
        <f>'PLM001-Active'!#REF!</f>
        <v>#REF!</v>
      </c>
      <c r="N890" s="49" t="e">
        <f>'PLM001-Active'!#REF!</f>
        <v>#REF!</v>
      </c>
      <c r="O890" s="94" t="e">
        <f>'PLM001-Active'!#REF!/100</f>
        <v>#REF!</v>
      </c>
      <c r="P890" s="94" t="e">
        <f t="shared" si="64"/>
        <v>#REF!</v>
      </c>
      <c r="Q890" s="63" t="str">
        <f t="shared" ca="1" si="65"/>
        <v/>
      </c>
      <c r="R890" s="76"/>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row>
    <row r="891" spans="1:74" s="17" customFormat="1">
      <c r="A891" s="14">
        <v>274.70000000000101</v>
      </c>
      <c r="B891" s="14" t="e">
        <f>'PLM001-Active'!#REF!</f>
        <v>#REF!</v>
      </c>
      <c r="C891" s="14" t="e">
        <f>'PLM001-Active'!#REF!</f>
        <v>#REF!</v>
      </c>
      <c r="D891" s="95" t="e">
        <f>'PLM001-Active'!#REF!</f>
        <v>#REF!</v>
      </c>
      <c r="E891" s="15" t="e">
        <f>IF('PLM001-Active'!#REF!="",'PLM001-Active'!#REF!,LEFT('PLM001-Active'!#REF!,3))</f>
        <v>#REF!</v>
      </c>
      <c r="F891" s="28" t="e">
        <f>DATEVALUE('PLM001-Active'!#REF!)</f>
        <v>#REF!</v>
      </c>
      <c r="G891" s="29" t="e">
        <f>DATEVALUE('PLM001-Active'!#REF!)</f>
        <v>#REF!</v>
      </c>
      <c r="H891" s="16" t="e">
        <f t="shared" si="62"/>
        <v>#REF!</v>
      </c>
      <c r="I891" s="28" t="str">
        <f>IF(ISERROR(DATEVALUE('PLM001-Active'!#REF!)),"",DATEVALUE('PLM001-Active'!#REF!))</f>
        <v/>
      </c>
      <c r="J891" s="29" t="str">
        <f>IF(ISERROR(DATEVALUE('PLM001-Active'!#REF!)),"",DATEVALUE('PLM001-Active'!#REF!))</f>
        <v/>
      </c>
      <c r="K891" s="16" t="str">
        <f t="shared" si="63"/>
        <v/>
      </c>
      <c r="L891" s="49" t="e">
        <f>'PLM001-Active'!#REF!</f>
        <v>#REF!</v>
      </c>
      <c r="M891" s="49" t="e">
        <f>'PLM001-Active'!#REF!</f>
        <v>#REF!</v>
      </c>
      <c r="N891" s="49" t="e">
        <f>'PLM001-Active'!#REF!</f>
        <v>#REF!</v>
      </c>
      <c r="O891" s="94" t="e">
        <f>'PLM001-Active'!#REF!/100</f>
        <v>#REF!</v>
      </c>
      <c r="P891" s="94" t="e">
        <f t="shared" si="64"/>
        <v>#REF!</v>
      </c>
      <c r="Q891" s="63" t="str">
        <f t="shared" ca="1" si="65"/>
        <v/>
      </c>
      <c r="R891" s="76"/>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row>
    <row r="892" spans="1:74" s="17" customFormat="1">
      <c r="A892" s="14">
        <v>275.70000000000101</v>
      </c>
      <c r="B892" s="14" t="e">
        <f>'PLM001-Active'!#REF!</f>
        <v>#REF!</v>
      </c>
      <c r="C892" s="14" t="e">
        <f>'PLM001-Active'!#REF!</f>
        <v>#REF!</v>
      </c>
      <c r="D892" s="95" t="e">
        <f>'PLM001-Active'!#REF!</f>
        <v>#REF!</v>
      </c>
      <c r="E892" s="15" t="e">
        <f>IF('PLM001-Active'!#REF!="",'PLM001-Active'!#REF!,LEFT('PLM001-Active'!#REF!,3))</f>
        <v>#REF!</v>
      </c>
      <c r="F892" s="28" t="e">
        <f>DATEVALUE('PLM001-Active'!#REF!)</f>
        <v>#REF!</v>
      </c>
      <c r="G892" s="29" t="e">
        <f>DATEVALUE('PLM001-Active'!#REF!)</f>
        <v>#REF!</v>
      </c>
      <c r="H892" s="16" t="e">
        <f t="shared" si="62"/>
        <v>#REF!</v>
      </c>
      <c r="I892" s="28" t="str">
        <f>IF(ISERROR(DATEVALUE('PLM001-Active'!#REF!)),"",DATEVALUE('PLM001-Active'!#REF!))</f>
        <v/>
      </c>
      <c r="J892" s="29" t="str">
        <f>IF(ISERROR(DATEVALUE('PLM001-Active'!#REF!)),"",DATEVALUE('PLM001-Active'!#REF!))</f>
        <v/>
      </c>
      <c r="K892" s="16" t="str">
        <f t="shared" si="63"/>
        <v/>
      </c>
      <c r="L892" s="49" t="e">
        <f>'PLM001-Active'!#REF!</f>
        <v>#REF!</v>
      </c>
      <c r="M892" s="49" t="e">
        <f>'PLM001-Active'!#REF!</f>
        <v>#REF!</v>
      </c>
      <c r="N892" s="49" t="e">
        <f>'PLM001-Active'!#REF!</f>
        <v>#REF!</v>
      </c>
      <c r="O892" s="94" t="e">
        <f>'PLM001-Active'!#REF!/100</f>
        <v>#REF!</v>
      </c>
      <c r="P892" s="94" t="e">
        <f t="shared" si="64"/>
        <v>#REF!</v>
      </c>
      <c r="Q892" s="63" t="str">
        <f t="shared" ca="1" si="65"/>
        <v/>
      </c>
      <c r="R892" s="76"/>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row>
    <row r="893" spans="1:74" s="17" customFormat="1">
      <c r="A893" s="14">
        <v>276.70000000000101</v>
      </c>
      <c r="B893" s="14" t="e">
        <f>'PLM001-Active'!#REF!</f>
        <v>#REF!</v>
      </c>
      <c r="C893" s="14" t="e">
        <f>'PLM001-Active'!#REF!</f>
        <v>#REF!</v>
      </c>
      <c r="D893" s="95" t="e">
        <f>'PLM001-Active'!#REF!</f>
        <v>#REF!</v>
      </c>
      <c r="E893" s="15" t="e">
        <f>IF('PLM001-Active'!#REF!="",'PLM001-Active'!#REF!,LEFT('PLM001-Active'!#REF!,3))</f>
        <v>#REF!</v>
      </c>
      <c r="F893" s="28" t="e">
        <f>DATEVALUE('PLM001-Active'!#REF!)</f>
        <v>#REF!</v>
      </c>
      <c r="G893" s="29" t="e">
        <f>DATEVALUE('PLM001-Active'!#REF!)</f>
        <v>#REF!</v>
      </c>
      <c r="H893" s="16" t="e">
        <f t="shared" si="62"/>
        <v>#REF!</v>
      </c>
      <c r="I893" s="28" t="str">
        <f>IF(ISERROR(DATEVALUE('PLM001-Active'!#REF!)),"",DATEVALUE('PLM001-Active'!#REF!))</f>
        <v/>
      </c>
      <c r="J893" s="29" t="str">
        <f>IF(ISERROR(DATEVALUE('PLM001-Active'!#REF!)),"",DATEVALUE('PLM001-Active'!#REF!))</f>
        <v/>
      </c>
      <c r="K893" s="16" t="str">
        <f t="shared" si="63"/>
        <v/>
      </c>
      <c r="L893" s="49" t="e">
        <f>'PLM001-Active'!#REF!</f>
        <v>#REF!</v>
      </c>
      <c r="M893" s="49" t="e">
        <f>'PLM001-Active'!#REF!</f>
        <v>#REF!</v>
      </c>
      <c r="N893" s="49" t="e">
        <f>'PLM001-Active'!#REF!</f>
        <v>#REF!</v>
      </c>
      <c r="O893" s="94" t="e">
        <f>'PLM001-Active'!#REF!/100</f>
        <v>#REF!</v>
      </c>
      <c r="P893" s="94" t="e">
        <f t="shared" si="64"/>
        <v>#REF!</v>
      </c>
      <c r="Q893" s="63" t="str">
        <f t="shared" ca="1" si="65"/>
        <v/>
      </c>
      <c r="R893" s="76"/>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row>
    <row r="894" spans="1:74" s="17" customFormat="1">
      <c r="A894" s="14">
        <v>277.70000000000101</v>
      </c>
      <c r="B894" s="14" t="e">
        <f>'PLM001-Active'!#REF!</f>
        <v>#REF!</v>
      </c>
      <c r="C894" s="14" t="e">
        <f>'PLM001-Active'!#REF!</f>
        <v>#REF!</v>
      </c>
      <c r="D894" s="95" t="e">
        <f>'PLM001-Active'!#REF!</f>
        <v>#REF!</v>
      </c>
      <c r="E894" s="15" t="e">
        <f>IF('PLM001-Active'!#REF!="",'PLM001-Active'!#REF!,LEFT('PLM001-Active'!#REF!,3))</f>
        <v>#REF!</v>
      </c>
      <c r="F894" s="28" t="e">
        <f>DATEVALUE('PLM001-Active'!#REF!)</f>
        <v>#REF!</v>
      </c>
      <c r="G894" s="29" t="e">
        <f>DATEVALUE('PLM001-Active'!#REF!)</f>
        <v>#REF!</v>
      </c>
      <c r="H894" s="16" t="e">
        <f t="shared" si="62"/>
        <v>#REF!</v>
      </c>
      <c r="I894" s="28" t="str">
        <f>IF(ISERROR(DATEVALUE('PLM001-Active'!#REF!)),"",DATEVALUE('PLM001-Active'!#REF!))</f>
        <v/>
      </c>
      <c r="J894" s="29" t="str">
        <f>IF(ISERROR(DATEVALUE('PLM001-Active'!#REF!)),"",DATEVALUE('PLM001-Active'!#REF!))</f>
        <v/>
      </c>
      <c r="K894" s="16" t="str">
        <f t="shared" si="63"/>
        <v/>
      </c>
      <c r="L894" s="49" t="e">
        <f>'PLM001-Active'!#REF!</f>
        <v>#REF!</v>
      </c>
      <c r="M894" s="49" t="e">
        <f>'PLM001-Active'!#REF!</f>
        <v>#REF!</v>
      </c>
      <c r="N894" s="49" t="e">
        <f>'PLM001-Active'!#REF!</f>
        <v>#REF!</v>
      </c>
      <c r="O894" s="94" t="e">
        <f>'PLM001-Active'!#REF!/100</f>
        <v>#REF!</v>
      </c>
      <c r="P894" s="94" t="e">
        <f t="shared" si="64"/>
        <v>#REF!</v>
      </c>
      <c r="Q894" s="63" t="str">
        <f t="shared" ca="1" si="65"/>
        <v/>
      </c>
      <c r="R894" s="76"/>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row>
    <row r="895" spans="1:74" s="17" customFormat="1">
      <c r="A895" s="14">
        <v>278.70000000000101</v>
      </c>
      <c r="B895" s="14" t="e">
        <f>'PLM001-Active'!#REF!</f>
        <v>#REF!</v>
      </c>
      <c r="C895" s="14" t="e">
        <f>'PLM001-Active'!#REF!</f>
        <v>#REF!</v>
      </c>
      <c r="D895" s="95" t="e">
        <f>'PLM001-Active'!#REF!</f>
        <v>#REF!</v>
      </c>
      <c r="E895" s="15" t="e">
        <f>IF('PLM001-Active'!#REF!="",'PLM001-Active'!#REF!,LEFT('PLM001-Active'!#REF!,3))</f>
        <v>#REF!</v>
      </c>
      <c r="F895" s="28" t="e">
        <f>DATEVALUE('PLM001-Active'!#REF!)</f>
        <v>#REF!</v>
      </c>
      <c r="G895" s="29" t="e">
        <f>DATEVALUE('PLM001-Active'!#REF!)</f>
        <v>#REF!</v>
      </c>
      <c r="H895" s="16" t="e">
        <f t="shared" si="62"/>
        <v>#REF!</v>
      </c>
      <c r="I895" s="28" t="str">
        <f>IF(ISERROR(DATEVALUE('PLM001-Active'!#REF!)),"",DATEVALUE('PLM001-Active'!#REF!))</f>
        <v/>
      </c>
      <c r="J895" s="29" t="str">
        <f>IF(ISERROR(DATEVALUE('PLM001-Active'!#REF!)),"",DATEVALUE('PLM001-Active'!#REF!))</f>
        <v/>
      </c>
      <c r="K895" s="16" t="str">
        <f t="shared" si="63"/>
        <v/>
      </c>
      <c r="L895" s="49" t="e">
        <f>'PLM001-Active'!#REF!</f>
        <v>#REF!</v>
      </c>
      <c r="M895" s="49" t="e">
        <f>'PLM001-Active'!#REF!</f>
        <v>#REF!</v>
      </c>
      <c r="N895" s="49" t="e">
        <f>'PLM001-Active'!#REF!</f>
        <v>#REF!</v>
      </c>
      <c r="O895" s="94" t="e">
        <f>'PLM001-Active'!#REF!/100</f>
        <v>#REF!</v>
      </c>
      <c r="P895" s="94" t="e">
        <f t="shared" si="64"/>
        <v>#REF!</v>
      </c>
      <c r="Q895" s="63" t="str">
        <f t="shared" ca="1" si="65"/>
        <v/>
      </c>
      <c r="R895" s="76"/>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row>
    <row r="896" spans="1:74" s="17" customFormat="1">
      <c r="A896" s="14">
        <v>279.70000000000101</v>
      </c>
      <c r="B896" s="14" t="e">
        <f>'PLM001-Active'!#REF!</f>
        <v>#REF!</v>
      </c>
      <c r="C896" s="14" t="e">
        <f>'PLM001-Active'!#REF!</f>
        <v>#REF!</v>
      </c>
      <c r="D896" s="95" t="e">
        <f>'PLM001-Active'!#REF!</f>
        <v>#REF!</v>
      </c>
      <c r="E896" s="15" t="e">
        <f>IF('PLM001-Active'!#REF!="",'PLM001-Active'!#REF!,LEFT('PLM001-Active'!#REF!,3))</f>
        <v>#REF!</v>
      </c>
      <c r="F896" s="28" t="e">
        <f>DATEVALUE('PLM001-Active'!#REF!)</f>
        <v>#REF!</v>
      </c>
      <c r="G896" s="29" t="e">
        <f>DATEVALUE('PLM001-Active'!#REF!)</f>
        <v>#REF!</v>
      </c>
      <c r="H896" s="16" t="e">
        <f t="shared" si="62"/>
        <v>#REF!</v>
      </c>
      <c r="I896" s="28" t="str">
        <f>IF(ISERROR(DATEVALUE('PLM001-Active'!#REF!)),"",DATEVALUE('PLM001-Active'!#REF!))</f>
        <v/>
      </c>
      <c r="J896" s="29" t="str">
        <f>IF(ISERROR(DATEVALUE('PLM001-Active'!#REF!)),"",DATEVALUE('PLM001-Active'!#REF!))</f>
        <v/>
      </c>
      <c r="K896" s="16" t="str">
        <f t="shared" si="63"/>
        <v/>
      </c>
      <c r="L896" s="49" t="e">
        <f>'PLM001-Active'!#REF!</f>
        <v>#REF!</v>
      </c>
      <c r="M896" s="49" t="e">
        <f>'PLM001-Active'!#REF!</f>
        <v>#REF!</v>
      </c>
      <c r="N896" s="49" t="e">
        <f>'PLM001-Active'!#REF!</f>
        <v>#REF!</v>
      </c>
      <c r="O896" s="94" t="e">
        <f>'PLM001-Active'!#REF!/100</f>
        <v>#REF!</v>
      </c>
      <c r="P896" s="94" t="e">
        <f t="shared" si="64"/>
        <v>#REF!</v>
      </c>
      <c r="Q896" s="63" t="str">
        <f t="shared" ca="1" si="65"/>
        <v/>
      </c>
      <c r="R896" s="76"/>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row>
    <row r="897" spans="1:74" s="17" customFormat="1">
      <c r="A897" s="14">
        <v>280.70000000000101</v>
      </c>
      <c r="B897" s="14" t="e">
        <f>'PLM001-Active'!#REF!</f>
        <v>#REF!</v>
      </c>
      <c r="C897" s="14" t="e">
        <f>'PLM001-Active'!#REF!</f>
        <v>#REF!</v>
      </c>
      <c r="D897" s="95" t="e">
        <f>'PLM001-Active'!#REF!</f>
        <v>#REF!</v>
      </c>
      <c r="E897" s="15" t="e">
        <f>IF('PLM001-Active'!#REF!="",'PLM001-Active'!#REF!,LEFT('PLM001-Active'!#REF!,3))</f>
        <v>#REF!</v>
      </c>
      <c r="F897" s="28" t="e">
        <f>DATEVALUE('PLM001-Active'!#REF!)</f>
        <v>#REF!</v>
      </c>
      <c r="G897" s="29" t="e">
        <f>DATEVALUE('PLM001-Active'!#REF!)</f>
        <v>#REF!</v>
      </c>
      <c r="H897" s="16" t="e">
        <f t="shared" si="62"/>
        <v>#REF!</v>
      </c>
      <c r="I897" s="28" t="str">
        <f>IF(ISERROR(DATEVALUE('PLM001-Active'!#REF!)),"",DATEVALUE('PLM001-Active'!#REF!))</f>
        <v/>
      </c>
      <c r="J897" s="29" t="str">
        <f>IF(ISERROR(DATEVALUE('PLM001-Active'!#REF!)),"",DATEVALUE('PLM001-Active'!#REF!))</f>
        <v/>
      </c>
      <c r="K897" s="16" t="str">
        <f t="shared" si="63"/>
        <v/>
      </c>
      <c r="L897" s="49" t="e">
        <f>'PLM001-Active'!#REF!</f>
        <v>#REF!</v>
      </c>
      <c r="M897" s="49" t="e">
        <f>'PLM001-Active'!#REF!</f>
        <v>#REF!</v>
      </c>
      <c r="N897" s="49" t="e">
        <f>'PLM001-Active'!#REF!</f>
        <v>#REF!</v>
      </c>
      <c r="O897" s="94" t="e">
        <f>'PLM001-Active'!#REF!/100</f>
        <v>#REF!</v>
      </c>
      <c r="P897" s="94" t="e">
        <f t="shared" si="64"/>
        <v>#REF!</v>
      </c>
      <c r="Q897" s="63" t="str">
        <f t="shared" ca="1" si="65"/>
        <v/>
      </c>
      <c r="R897" s="76"/>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row>
    <row r="898" spans="1:74" s="17" customFormat="1">
      <c r="A898" s="14">
        <v>281.70000000000101</v>
      </c>
      <c r="B898" s="14" t="e">
        <f>'PLM001-Active'!#REF!</f>
        <v>#REF!</v>
      </c>
      <c r="C898" s="14" t="e">
        <f>'PLM001-Active'!#REF!</f>
        <v>#REF!</v>
      </c>
      <c r="D898" s="95" t="e">
        <f>'PLM001-Active'!#REF!</f>
        <v>#REF!</v>
      </c>
      <c r="E898" s="15" t="e">
        <f>IF('PLM001-Active'!#REF!="",'PLM001-Active'!#REF!,LEFT('PLM001-Active'!#REF!,3))</f>
        <v>#REF!</v>
      </c>
      <c r="F898" s="28" t="e">
        <f>DATEVALUE('PLM001-Active'!#REF!)</f>
        <v>#REF!</v>
      </c>
      <c r="G898" s="29" t="e">
        <f>DATEVALUE('PLM001-Active'!#REF!)</f>
        <v>#REF!</v>
      </c>
      <c r="H898" s="16" t="e">
        <f t="shared" si="62"/>
        <v>#REF!</v>
      </c>
      <c r="I898" s="28" t="str">
        <f>IF(ISERROR(DATEVALUE('PLM001-Active'!#REF!)),"",DATEVALUE('PLM001-Active'!#REF!))</f>
        <v/>
      </c>
      <c r="J898" s="29" t="str">
        <f>IF(ISERROR(DATEVALUE('PLM001-Active'!#REF!)),"",DATEVALUE('PLM001-Active'!#REF!))</f>
        <v/>
      </c>
      <c r="K898" s="16" t="str">
        <f t="shared" si="63"/>
        <v/>
      </c>
      <c r="L898" s="49" t="e">
        <f>'PLM001-Active'!#REF!</f>
        <v>#REF!</v>
      </c>
      <c r="M898" s="49" t="e">
        <f>'PLM001-Active'!#REF!</f>
        <v>#REF!</v>
      </c>
      <c r="N898" s="49" t="e">
        <f>'PLM001-Active'!#REF!</f>
        <v>#REF!</v>
      </c>
      <c r="O898" s="94" t="e">
        <f>'PLM001-Active'!#REF!/100</f>
        <v>#REF!</v>
      </c>
      <c r="P898" s="94" t="e">
        <f t="shared" si="64"/>
        <v>#REF!</v>
      </c>
      <c r="Q898" s="63" t="str">
        <f t="shared" ca="1" si="65"/>
        <v/>
      </c>
      <c r="R898" s="76"/>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row>
    <row r="899" spans="1:74" s="17" customFormat="1">
      <c r="A899" s="14">
        <v>282.70000000000101</v>
      </c>
      <c r="B899" s="14" t="e">
        <f>'PLM001-Active'!#REF!</f>
        <v>#REF!</v>
      </c>
      <c r="C899" s="14" t="e">
        <f>'PLM001-Active'!#REF!</f>
        <v>#REF!</v>
      </c>
      <c r="D899" s="95" t="e">
        <f>'PLM001-Active'!#REF!</f>
        <v>#REF!</v>
      </c>
      <c r="E899" s="15" t="e">
        <f>IF('PLM001-Active'!#REF!="",'PLM001-Active'!#REF!,LEFT('PLM001-Active'!#REF!,3))</f>
        <v>#REF!</v>
      </c>
      <c r="F899" s="28" t="e">
        <f>DATEVALUE('PLM001-Active'!#REF!)</f>
        <v>#REF!</v>
      </c>
      <c r="G899" s="29" t="e">
        <f>DATEVALUE('PLM001-Active'!#REF!)</f>
        <v>#REF!</v>
      </c>
      <c r="H899" s="16" t="e">
        <f t="shared" si="62"/>
        <v>#REF!</v>
      </c>
      <c r="I899" s="28" t="str">
        <f>IF(ISERROR(DATEVALUE('PLM001-Active'!#REF!)),"",DATEVALUE('PLM001-Active'!#REF!))</f>
        <v/>
      </c>
      <c r="J899" s="29" t="str">
        <f>IF(ISERROR(DATEVALUE('PLM001-Active'!#REF!)),"",DATEVALUE('PLM001-Active'!#REF!))</f>
        <v/>
      </c>
      <c r="K899" s="16" t="str">
        <f t="shared" si="63"/>
        <v/>
      </c>
      <c r="L899" s="49" t="e">
        <f>'PLM001-Active'!#REF!</f>
        <v>#REF!</v>
      </c>
      <c r="M899" s="49" t="e">
        <f>'PLM001-Active'!#REF!</f>
        <v>#REF!</v>
      </c>
      <c r="N899" s="49" t="e">
        <f>'PLM001-Active'!#REF!</f>
        <v>#REF!</v>
      </c>
      <c r="O899" s="94" t="e">
        <f>'PLM001-Active'!#REF!/100</f>
        <v>#REF!</v>
      </c>
      <c r="P899" s="94" t="e">
        <f t="shared" si="64"/>
        <v>#REF!</v>
      </c>
      <c r="Q899" s="63" t="str">
        <f t="shared" ca="1" si="65"/>
        <v/>
      </c>
      <c r="R899" s="76"/>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row>
    <row r="900" spans="1:74" s="17" customFormat="1">
      <c r="A900" s="14">
        <v>283.70000000000101</v>
      </c>
      <c r="B900" s="14" t="e">
        <f>'PLM001-Active'!#REF!</f>
        <v>#REF!</v>
      </c>
      <c r="C900" s="14" t="e">
        <f>'PLM001-Active'!#REF!</f>
        <v>#REF!</v>
      </c>
      <c r="D900" s="95" t="e">
        <f>'PLM001-Active'!#REF!</f>
        <v>#REF!</v>
      </c>
      <c r="E900" s="15" t="e">
        <f>IF('PLM001-Active'!#REF!="",'PLM001-Active'!#REF!,LEFT('PLM001-Active'!#REF!,3))</f>
        <v>#REF!</v>
      </c>
      <c r="F900" s="28" t="e">
        <f>DATEVALUE('PLM001-Active'!#REF!)</f>
        <v>#REF!</v>
      </c>
      <c r="G900" s="29" t="e">
        <f>DATEVALUE('PLM001-Active'!#REF!)</f>
        <v>#REF!</v>
      </c>
      <c r="H900" s="16" t="e">
        <f t="shared" si="62"/>
        <v>#REF!</v>
      </c>
      <c r="I900" s="28" t="str">
        <f>IF(ISERROR(DATEVALUE('PLM001-Active'!#REF!)),"",DATEVALUE('PLM001-Active'!#REF!))</f>
        <v/>
      </c>
      <c r="J900" s="29" t="str">
        <f>IF(ISERROR(DATEVALUE('PLM001-Active'!#REF!)),"",DATEVALUE('PLM001-Active'!#REF!))</f>
        <v/>
      </c>
      <c r="K900" s="16" t="str">
        <f t="shared" si="63"/>
        <v/>
      </c>
      <c r="L900" s="49" t="e">
        <f>'PLM001-Active'!#REF!</f>
        <v>#REF!</v>
      </c>
      <c r="M900" s="49" t="e">
        <f>'PLM001-Active'!#REF!</f>
        <v>#REF!</v>
      </c>
      <c r="N900" s="49" t="e">
        <f>'PLM001-Active'!#REF!</f>
        <v>#REF!</v>
      </c>
      <c r="O900" s="94" t="e">
        <f>'PLM001-Active'!#REF!/100</f>
        <v>#REF!</v>
      </c>
      <c r="P900" s="94" t="e">
        <f t="shared" si="64"/>
        <v>#REF!</v>
      </c>
      <c r="Q900" s="63" t="str">
        <f t="shared" ca="1" si="65"/>
        <v/>
      </c>
      <c r="R900" s="76"/>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row>
    <row r="901" spans="1:74" s="17" customFormat="1">
      <c r="A901" s="14">
        <v>284.70000000000101</v>
      </c>
      <c r="B901" s="14" t="e">
        <f>'PLM001-Active'!#REF!</f>
        <v>#REF!</v>
      </c>
      <c r="C901" s="14" t="e">
        <f>'PLM001-Active'!#REF!</f>
        <v>#REF!</v>
      </c>
      <c r="D901" s="95" t="e">
        <f>'PLM001-Active'!#REF!</f>
        <v>#REF!</v>
      </c>
      <c r="E901" s="15" t="e">
        <f>IF('PLM001-Active'!#REF!="",'PLM001-Active'!#REF!,LEFT('PLM001-Active'!#REF!,3))</f>
        <v>#REF!</v>
      </c>
      <c r="F901" s="28" t="e">
        <f>DATEVALUE('PLM001-Active'!#REF!)</f>
        <v>#REF!</v>
      </c>
      <c r="G901" s="29" t="e">
        <f>DATEVALUE('PLM001-Active'!#REF!)</f>
        <v>#REF!</v>
      </c>
      <c r="H901" s="16" t="e">
        <f t="shared" si="62"/>
        <v>#REF!</v>
      </c>
      <c r="I901" s="28" t="str">
        <f>IF(ISERROR(DATEVALUE('PLM001-Active'!#REF!)),"",DATEVALUE('PLM001-Active'!#REF!))</f>
        <v/>
      </c>
      <c r="J901" s="29" t="str">
        <f>IF(ISERROR(DATEVALUE('PLM001-Active'!#REF!)),"",DATEVALUE('PLM001-Active'!#REF!))</f>
        <v/>
      </c>
      <c r="K901" s="16" t="str">
        <f t="shared" si="63"/>
        <v/>
      </c>
      <c r="L901" s="49" t="e">
        <f>'PLM001-Active'!#REF!</f>
        <v>#REF!</v>
      </c>
      <c r="M901" s="49" t="e">
        <f>'PLM001-Active'!#REF!</f>
        <v>#REF!</v>
      </c>
      <c r="N901" s="49" t="e">
        <f>'PLM001-Active'!#REF!</f>
        <v>#REF!</v>
      </c>
      <c r="O901" s="94" t="e">
        <f>'PLM001-Active'!#REF!/100</f>
        <v>#REF!</v>
      </c>
      <c r="P901" s="94" t="e">
        <f t="shared" si="64"/>
        <v>#REF!</v>
      </c>
      <c r="Q901" s="63" t="str">
        <f t="shared" ca="1" si="65"/>
        <v/>
      </c>
      <c r="R901" s="76"/>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row>
    <row r="902" spans="1:74" s="17" customFormat="1">
      <c r="A902" s="14">
        <v>285.70000000000101</v>
      </c>
      <c r="B902" s="14" t="e">
        <f>'PLM001-Active'!#REF!</f>
        <v>#REF!</v>
      </c>
      <c r="C902" s="14" t="e">
        <f>'PLM001-Active'!#REF!</f>
        <v>#REF!</v>
      </c>
      <c r="D902" s="95" t="e">
        <f>'PLM001-Active'!#REF!</f>
        <v>#REF!</v>
      </c>
      <c r="E902" s="15" t="e">
        <f>IF('PLM001-Active'!#REF!="",'PLM001-Active'!#REF!,LEFT('PLM001-Active'!#REF!,3))</f>
        <v>#REF!</v>
      </c>
      <c r="F902" s="28" t="e">
        <f>DATEVALUE('PLM001-Active'!#REF!)</f>
        <v>#REF!</v>
      </c>
      <c r="G902" s="29" t="e">
        <f>DATEVALUE('PLM001-Active'!#REF!)</f>
        <v>#REF!</v>
      </c>
      <c r="H902" s="16" t="e">
        <f t="shared" si="62"/>
        <v>#REF!</v>
      </c>
      <c r="I902" s="28" t="str">
        <f>IF(ISERROR(DATEVALUE('PLM001-Active'!#REF!)),"",DATEVALUE('PLM001-Active'!#REF!))</f>
        <v/>
      </c>
      <c r="J902" s="29" t="str">
        <f>IF(ISERROR(DATEVALUE('PLM001-Active'!#REF!)),"",DATEVALUE('PLM001-Active'!#REF!))</f>
        <v/>
      </c>
      <c r="K902" s="16" t="str">
        <f t="shared" si="63"/>
        <v/>
      </c>
      <c r="L902" s="49" t="e">
        <f>'PLM001-Active'!#REF!</f>
        <v>#REF!</v>
      </c>
      <c r="M902" s="49" t="e">
        <f>'PLM001-Active'!#REF!</f>
        <v>#REF!</v>
      </c>
      <c r="N902" s="49" t="e">
        <f>'PLM001-Active'!#REF!</f>
        <v>#REF!</v>
      </c>
      <c r="O902" s="94" t="e">
        <f>'PLM001-Active'!#REF!/100</f>
        <v>#REF!</v>
      </c>
      <c r="P902" s="94" t="e">
        <f t="shared" si="64"/>
        <v>#REF!</v>
      </c>
      <c r="Q902" s="63" t="str">
        <f t="shared" ca="1" si="65"/>
        <v/>
      </c>
      <c r="R902" s="76"/>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row>
    <row r="903" spans="1:74" s="17" customFormat="1">
      <c r="A903" s="14">
        <v>286.70000000000101</v>
      </c>
      <c r="B903" s="14" t="e">
        <f>'PLM001-Active'!#REF!</f>
        <v>#REF!</v>
      </c>
      <c r="C903" s="14" t="e">
        <f>'PLM001-Active'!#REF!</f>
        <v>#REF!</v>
      </c>
      <c r="D903" s="95" t="e">
        <f>'PLM001-Active'!#REF!</f>
        <v>#REF!</v>
      </c>
      <c r="E903" s="15" t="e">
        <f>IF('PLM001-Active'!#REF!="",'PLM001-Active'!#REF!,LEFT('PLM001-Active'!#REF!,3))</f>
        <v>#REF!</v>
      </c>
      <c r="F903" s="28" t="e">
        <f>DATEVALUE('PLM001-Active'!#REF!)</f>
        <v>#REF!</v>
      </c>
      <c r="G903" s="29" t="e">
        <f>DATEVALUE('PLM001-Active'!#REF!)</f>
        <v>#REF!</v>
      </c>
      <c r="H903" s="16" t="e">
        <f t="shared" si="62"/>
        <v>#REF!</v>
      </c>
      <c r="I903" s="28" t="str">
        <f>IF(ISERROR(DATEVALUE('PLM001-Active'!#REF!)),"",DATEVALUE('PLM001-Active'!#REF!))</f>
        <v/>
      </c>
      <c r="J903" s="29" t="str">
        <f>IF(ISERROR(DATEVALUE('PLM001-Active'!#REF!)),"",DATEVALUE('PLM001-Active'!#REF!))</f>
        <v/>
      </c>
      <c r="K903" s="16" t="str">
        <f t="shared" si="63"/>
        <v/>
      </c>
      <c r="L903" s="49" t="e">
        <f>'PLM001-Active'!#REF!</f>
        <v>#REF!</v>
      </c>
      <c r="M903" s="49" t="e">
        <f>'PLM001-Active'!#REF!</f>
        <v>#REF!</v>
      </c>
      <c r="N903" s="49" t="e">
        <f>'PLM001-Active'!#REF!</f>
        <v>#REF!</v>
      </c>
      <c r="O903" s="94" t="e">
        <f>'PLM001-Active'!#REF!/100</f>
        <v>#REF!</v>
      </c>
      <c r="P903" s="94" t="e">
        <f t="shared" si="64"/>
        <v>#REF!</v>
      </c>
      <c r="Q903" s="63" t="str">
        <f t="shared" ca="1" si="65"/>
        <v/>
      </c>
      <c r="R903" s="76"/>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row>
    <row r="904" spans="1:74" s="17" customFormat="1">
      <c r="A904" s="14">
        <v>287.70000000000101</v>
      </c>
      <c r="B904" s="14" t="e">
        <f>'PLM001-Active'!#REF!</f>
        <v>#REF!</v>
      </c>
      <c r="C904" s="14" t="e">
        <f>'PLM001-Active'!#REF!</f>
        <v>#REF!</v>
      </c>
      <c r="D904" s="95" t="e">
        <f>'PLM001-Active'!#REF!</f>
        <v>#REF!</v>
      </c>
      <c r="E904" s="15" t="e">
        <f>IF('PLM001-Active'!#REF!="",'PLM001-Active'!#REF!,LEFT('PLM001-Active'!#REF!,3))</f>
        <v>#REF!</v>
      </c>
      <c r="F904" s="28" t="e">
        <f>DATEVALUE('PLM001-Active'!#REF!)</f>
        <v>#REF!</v>
      </c>
      <c r="G904" s="29" t="e">
        <f>DATEVALUE('PLM001-Active'!#REF!)</f>
        <v>#REF!</v>
      </c>
      <c r="H904" s="16" t="e">
        <f t="shared" si="62"/>
        <v>#REF!</v>
      </c>
      <c r="I904" s="28" t="str">
        <f>IF(ISERROR(DATEVALUE('PLM001-Active'!#REF!)),"",DATEVALUE('PLM001-Active'!#REF!))</f>
        <v/>
      </c>
      <c r="J904" s="29" t="str">
        <f>IF(ISERROR(DATEVALUE('PLM001-Active'!#REF!)),"",DATEVALUE('PLM001-Active'!#REF!))</f>
        <v/>
      </c>
      <c r="K904" s="16" t="str">
        <f t="shared" si="63"/>
        <v/>
      </c>
      <c r="L904" s="49" t="e">
        <f>'PLM001-Active'!#REF!</f>
        <v>#REF!</v>
      </c>
      <c r="M904" s="49" t="e">
        <f>'PLM001-Active'!#REF!</f>
        <v>#REF!</v>
      </c>
      <c r="N904" s="49" t="e">
        <f>'PLM001-Active'!#REF!</f>
        <v>#REF!</v>
      </c>
      <c r="O904" s="94" t="e">
        <f>'PLM001-Active'!#REF!/100</f>
        <v>#REF!</v>
      </c>
      <c r="P904" s="94" t="e">
        <f t="shared" si="64"/>
        <v>#REF!</v>
      </c>
      <c r="Q904" s="63" t="str">
        <f t="shared" ca="1" si="65"/>
        <v/>
      </c>
      <c r="R904" s="76"/>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row>
    <row r="905" spans="1:74" s="17" customFormat="1">
      <c r="A905" s="14">
        <v>288.70000000000101</v>
      </c>
      <c r="B905" s="14" t="e">
        <f>'PLM001-Active'!#REF!</f>
        <v>#REF!</v>
      </c>
      <c r="C905" s="14" t="e">
        <f>'PLM001-Active'!#REF!</f>
        <v>#REF!</v>
      </c>
      <c r="D905" s="95" t="e">
        <f>'PLM001-Active'!#REF!</f>
        <v>#REF!</v>
      </c>
      <c r="E905" s="15" t="e">
        <f>IF('PLM001-Active'!#REF!="",'PLM001-Active'!#REF!,LEFT('PLM001-Active'!#REF!,3))</f>
        <v>#REF!</v>
      </c>
      <c r="F905" s="28" t="e">
        <f>DATEVALUE('PLM001-Active'!#REF!)</f>
        <v>#REF!</v>
      </c>
      <c r="G905" s="29" t="e">
        <f>DATEVALUE('PLM001-Active'!#REF!)</f>
        <v>#REF!</v>
      </c>
      <c r="H905" s="16" t="e">
        <f t="shared" si="62"/>
        <v>#REF!</v>
      </c>
      <c r="I905" s="28" t="str">
        <f>IF(ISERROR(DATEVALUE('PLM001-Active'!#REF!)),"",DATEVALUE('PLM001-Active'!#REF!))</f>
        <v/>
      </c>
      <c r="J905" s="29" t="str">
        <f>IF(ISERROR(DATEVALUE('PLM001-Active'!#REF!)),"",DATEVALUE('PLM001-Active'!#REF!))</f>
        <v/>
      </c>
      <c r="K905" s="16" t="str">
        <f t="shared" si="63"/>
        <v/>
      </c>
      <c r="L905" s="49" t="e">
        <f>'PLM001-Active'!#REF!</f>
        <v>#REF!</v>
      </c>
      <c r="M905" s="49" t="e">
        <f>'PLM001-Active'!#REF!</f>
        <v>#REF!</v>
      </c>
      <c r="N905" s="49" t="e">
        <f>'PLM001-Active'!#REF!</f>
        <v>#REF!</v>
      </c>
      <c r="O905" s="94" t="e">
        <f>'PLM001-Active'!#REF!/100</f>
        <v>#REF!</v>
      </c>
      <c r="P905" s="94" t="e">
        <f t="shared" si="64"/>
        <v>#REF!</v>
      </c>
      <c r="Q905" s="63" t="str">
        <f t="shared" ca="1" si="65"/>
        <v/>
      </c>
      <c r="R905" s="76"/>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row>
    <row r="906" spans="1:74" s="17" customFormat="1">
      <c r="A906" s="14">
        <v>289.70000000000101</v>
      </c>
      <c r="B906" s="14" t="e">
        <f>'PLM001-Active'!#REF!</f>
        <v>#REF!</v>
      </c>
      <c r="C906" s="14" t="e">
        <f>'PLM001-Active'!#REF!</f>
        <v>#REF!</v>
      </c>
      <c r="D906" s="95" t="e">
        <f>'PLM001-Active'!#REF!</f>
        <v>#REF!</v>
      </c>
      <c r="E906" s="15" t="e">
        <f>IF('PLM001-Active'!#REF!="",'PLM001-Active'!#REF!,LEFT('PLM001-Active'!#REF!,3))</f>
        <v>#REF!</v>
      </c>
      <c r="F906" s="28" t="e">
        <f>DATEVALUE('PLM001-Active'!#REF!)</f>
        <v>#REF!</v>
      </c>
      <c r="G906" s="29" t="e">
        <f>DATEVALUE('PLM001-Active'!#REF!)</f>
        <v>#REF!</v>
      </c>
      <c r="H906" s="16" t="e">
        <f t="shared" si="62"/>
        <v>#REF!</v>
      </c>
      <c r="I906" s="28" t="str">
        <f>IF(ISERROR(DATEVALUE('PLM001-Active'!#REF!)),"",DATEVALUE('PLM001-Active'!#REF!))</f>
        <v/>
      </c>
      <c r="J906" s="29" t="str">
        <f>IF(ISERROR(DATEVALUE('PLM001-Active'!#REF!)),"",DATEVALUE('PLM001-Active'!#REF!))</f>
        <v/>
      </c>
      <c r="K906" s="16" t="str">
        <f t="shared" si="63"/>
        <v/>
      </c>
      <c r="L906" s="49" t="e">
        <f>'PLM001-Active'!#REF!</f>
        <v>#REF!</v>
      </c>
      <c r="M906" s="49" t="e">
        <f>'PLM001-Active'!#REF!</f>
        <v>#REF!</v>
      </c>
      <c r="N906" s="49" t="e">
        <f>'PLM001-Active'!#REF!</f>
        <v>#REF!</v>
      </c>
      <c r="O906" s="94" t="e">
        <f>'PLM001-Active'!#REF!/100</f>
        <v>#REF!</v>
      </c>
      <c r="P906" s="94" t="e">
        <f t="shared" si="64"/>
        <v>#REF!</v>
      </c>
      <c r="Q906" s="63" t="str">
        <f t="shared" ca="1" si="65"/>
        <v/>
      </c>
      <c r="R906" s="76"/>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row>
    <row r="907" spans="1:74" s="17" customFormat="1">
      <c r="A907" s="14">
        <v>290.70000000000101</v>
      </c>
      <c r="B907" s="14" t="e">
        <f>'PLM001-Active'!#REF!</f>
        <v>#REF!</v>
      </c>
      <c r="C907" s="14" t="e">
        <f>'PLM001-Active'!#REF!</f>
        <v>#REF!</v>
      </c>
      <c r="D907" s="95" t="e">
        <f>'PLM001-Active'!#REF!</f>
        <v>#REF!</v>
      </c>
      <c r="E907" s="15" t="e">
        <f>IF('PLM001-Active'!#REF!="",'PLM001-Active'!#REF!,LEFT('PLM001-Active'!#REF!,3))</f>
        <v>#REF!</v>
      </c>
      <c r="F907" s="28" t="e">
        <f>DATEVALUE('PLM001-Active'!#REF!)</f>
        <v>#REF!</v>
      </c>
      <c r="G907" s="29" t="e">
        <f>DATEVALUE('PLM001-Active'!#REF!)</f>
        <v>#REF!</v>
      </c>
      <c r="H907" s="16" t="e">
        <f t="shared" si="62"/>
        <v>#REF!</v>
      </c>
      <c r="I907" s="28" t="str">
        <f>IF(ISERROR(DATEVALUE('PLM001-Active'!#REF!)),"",DATEVALUE('PLM001-Active'!#REF!))</f>
        <v/>
      </c>
      <c r="J907" s="29" t="str">
        <f>IF(ISERROR(DATEVALUE('PLM001-Active'!#REF!)),"",DATEVALUE('PLM001-Active'!#REF!))</f>
        <v/>
      </c>
      <c r="K907" s="16" t="str">
        <f t="shared" si="63"/>
        <v/>
      </c>
      <c r="L907" s="49" t="e">
        <f>'PLM001-Active'!#REF!</f>
        <v>#REF!</v>
      </c>
      <c r="M907" s="49" t="e">
        <f>'PLM001-Active'!#REF!</f>
        <v>#REF!</v>
      </c>
      <c r="N907" s="49" t="e">
        <f>'PLM001-Active'!#REF!</f>
        <v>#REF!</v>
      </c>
      <c r="O907" s="94" t="e">
        <f>'PLM001-Active'!#REF!/100</f>
        <v>#REF!</v>
      </c>
      <c r="P907" s="94" t="e">
        <f t="shared" si="64"/>
        <v>#REF!</v>
      </c>
      <c r="Q907" s="63" t="str">
        <f t="shared" ca="1" si="65"/>
        <v/>
      </c>
      <c r="R907" s="76"/>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row>
    <row r="908" spans="1:74" s="17" customFormat="1">
      <c r="A908" s="14">
        <v>291.70000000000101</v>
      </c>
      <c r="B908" s="14" t="e">
        <f>'PLM001-Active'!#REF!</f>
        <v>#REF!</v>
      </c>
      <c r="C908" s="14" t="e">
        <f>'PLM001-Active'!#REF!</f>
        <v>#REF!</v>
      </c>
      <c r="D908" s="95" t="e">
        <f>'PLM001-Active'!#REF!</f>
        <v>#REF!</v>
      </c>
      <c r="E908" s="15" t="e">
        <f>IF('PLM001-Active'!#REF!="",'PLM001-Active'!#REF!,LEFT('PLM001-Active'!#REF!,3))</f>
        <v>#REF!</v>
      </c>
      <c r="F908" s="28" t="e">
        <f>DATEVALUE('PLM001-Active'!#REF!)</f>
        <v>#REF!</v>
      </c>
      <c r="G908" s="29" t="e">
        <f>DATEVALUE('PLM001-Active'!#REF!)</f>
        <v>#REF!</v>
      </c>
      <c r="H908" s="16" t="e">
        <f t="shared" si="62"/>
        <v>#REF!</v>
      </c>
      <c r="I908" s="28" t="str">
        <f>IF(ISERROR(DATEVALUE('PLM001-Active'!#REF!)),"",DATEVALUE('PLM001-Active'!#REF!))</f>
        <v/>
      </c>
      <c r="J908" s="29" t="str">
        <f>IF(ISERROR(DATEVALUE('PLM001-Active'!#REF!)),"",DATEVALUE('PLM001-Active'!#REF!))</f>
        <v/>
      </c>
      <c r="K908" s="16" t="str">
        <f t="shared" si="63"/>
        <v/>
      </c>
      <c r="L908" s="49" t="e">
        <f>'PLM001-Active'!#REF!</f>
        <v>#REF!</v>
      </c>
      <c r="M908" s="49" t="e">
        <f>'PLM001-Active'!#REF!</f>
        <v>#REF!</v>
      </c>
      <c r="N908" s="49" t="e">
        <f>'PLM001-Active'!#REF!</f>
        <v>#REF!</v>
      </c>
      <c r="O908" s="94" t="e">
        <f>'PLM001-Active'!#REF!/100</f>
        <v>#REF!</v>
      </c>
      <c r="P908" s="94" t="e">
        <f t="shared" si="64"/>
        <v>#REF!</v>
      </c>
      <c r="Q908" s="63" t="str">
        <f t="shared" ca="1" si="65"/>
        <v/>
      </c>
      <c r="R908" s="76"/>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row>
    <row r="909" spans="1:74" s="17" customFormat="1">
      <c r="A909" s="14">
        <v>292.70000000000101</v>
      </c>
      <c r="B909" s="14" t="e">
        <f>'PLM001-Active'!#REF!</f>
        <v>#REF!</v>
      </c>
      <c r="C909" s="14" t="e">
        <f>'PLM001-Active'!#REF!</f>
        <v>#REF!</v>
      </c>
      <c r="D909" s="95" t="e">
        <f>'PLM001-Active'!#REF!</f>
        <v>#REF!</v>
      </c>
      <c r="E909" s="15" t="e">
        <f>IF('PLM001-Active'!#REF!="",'PLM001-Active'!#REF!,LEFT('PLM001-Active'!#REF!,3))</f>
        <v>#REF!</v>
      </c>
      <c r="F909" s="28" t="e">
        <f>DATEVALUE('PLM001-Active'!#REF!)</f>
        <v>#REF!</v>
      </c>
      <c r="G909" s="29" t="e">
        <f>DATEVALUE('PLM001-Active'!#REF!)</f>
        <v>#REF!</v>
      </c>
      <c r="H909" s="16" t="e">
        <f t="shared" si="62"/>
        <v>#REF!</v>
      </c>
      <c r="I909" s="28" t="str">
        <f>IF(ISERROR(DATEVALUE('PLM001-Active'!#REF!)),"",DATEVALUE('PLM001-Active'!#REF!))</f>
        <v/>
      </c>
      <c r="J909" s="29" t="str">
        <f>IF(ISERROR(DATEVALUE('PLM001-Active'!#REF!)),"",DATEVALUE('PLM001-Active'!#REF!))</f>
        <v/>
      </c>
      <c r="K909" s="16" t="str">
        <f t="shared" si="63"/>
        <v/>
      </c>
      <c r="L909" s="49" t="e">
        <f>'PLM001-Active'!#REF!</f>
        <v>#REF!</v>
      </c>
      <c r="M909" s="49" t="e">
        <f>'PLM001-Active'!#REF!</f>
        <v>#REF!</v>
      </c>
      <c r="N909" s="49" t="e">
        <f>'PLM001-Active'!#REF!</f>
        <v>#REF!</v>
      </c>
      <c r="O909" s="94" t="e">
        <f>'PLM001-Active'!#REF!/100</f>
        <v>#REF!</v>
      </c>
      <c r="P909" s="94" t="e">
        <f t="shared" si="64"/>
        <v>#REF!</v>
      </c>
      <c r="Q909" s="63" t="str">
        <f t="shared" ca="1" si="65"/>
        <v/>
      </c>
      <c r="R909" s="76"/>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row>
    <row r="910" spans="1:74" s="17" customFormat="1">
      <c r="A910" s="14">
        <v>293.70000000000101</v>
      </c>
      <c r="B910" s="14" t="e">
        <f>'PLM001-Active'!#REF!</f>
        <v>#REF!</v>
      </c>
      <c r="C910" s="14" t="e">
        <f>'PLM001-Active'!#REF!</f>
        <v>#REF!</v>
      </c>
      <c r="D910" s="95" t="e">
        <f>'PLM001-Active'!#REF!</f>
        <v>#REF!</v>
      </c>
      <c r="E910" s="15" t="e">
        <f>IF('PLM001-Active'!#REF!="",'PLM001-Active'!#REF!,LEFT('PLM001-Active'!#REF!,3))</f>
        <v>#REF!</v>
      </c>
      <c r="F910" s="28" t="e">
        <f>DATEVALUE('PLM001-Active'!#REF!)</f>
        <v>#REF!</v>
      </c>
      <c r="G910" s="29" t="e">
        <f>DATEVALUE('PLM001-Active'!#REF!)</f>
        <v>#REF!</v>
      </c>
      <c r="H910" s="16" t="e">
        <f t="shared" si="62"/>
        <v>#REF!</v>
      </c>
      <c r="I910" s="28" t="str">
        <f>IF(ISERROR(DATEVALUE('PLM001-Active'!#REF!)),"",DATEVALUE('PLM001-Active'!#REF!))</f>
        <v/>
      </c>
      <c r="J910" s="29" t="str">
        <f>IF(ISERROR(DATEVALUE('PLM001-Active'!#REF!)),"",DATEVALUE('PLM001-Active'!#REF!))</f>
        <v/>
      </c>
      <c r="K910" s="16" t="str">
        <f t="shared" si="63"/>
        <v/>
      </c>
      <c r="L910" s="49" t="e">
        <f>'PLM001-Active'!#REF!</f>
        <v>#REF!</v>
      </c>
      <c r="M910" s="49" t="e">
        <f>'PLM001-Active'!#REF!</f>
        <v>#REF!</v>
      </c>
      <c r="N910" s="49" t="e">
        <f>'PLM001-Active'!#REF!</f>
        <v>#REF!</v>
      </c>
      <c r="O910" s="94" t="e">
        <f>'PLM001-Active'!#REF!/100</f>
        <v>#REF!</v>
      </c>
      <c r="P910" s="94" t="e">
        <f t="shared" si="64"/>
        <v>#REF!</v>
      </c>
      <c r="Q910" s="63" t="str">
        <f t="shared" ca="1" si="65"/>
        <v/>
      </c>
      <c r="R910" s="76"/>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row>
    <row r="911" spans="1:74" s="17" customFormat="1">
      <c r="A911" s="14">
        <v>294.70000000000101</v>
      </c>
      <c r="B911" s="14" t="e">
        <f>'PLM001-Active'!#REF!</f>
        <v>#REF!</v>
      </c>
      <c r="C911" s="14" t="e">
        <f>'PLM001-Active'!#REF!</f>
        <v>#REF!</v>
      </c>
      <c r="D911" s="95" t="e">
        <f>'PLM001-Active'!#REF!</f>
        <v>#REF!</v>
      </c>
      <c r="E911" s="15" t="e">
        <f>IF('PLM001-Active'!#REF!="",'PLM001-Active'!#REF!,LEFT('PLM001-Active'!#REF!,3))</f>
        <v>#REF!</v>
      </c>
      <c r="F911" s="28" t="e">
        <f>DATEVALUE('PLM001-Active'!#REF!)</f>
        <v>#REF!</v>
      </c>
      <c r="G911" s="29" t="e">
        <f>DATEVALUE('PLM001-Active'!#REF!)</f>
        <v>#REF!</v>
      </c>
      <c r="H911" s="16" t="e">
        <f t="shared" si="62"/>
        <v>#REF!</v>
      </c>
      <c r="I911" s="28" t="str">
        <f>IF(ISERROR(DATEVALUE('PLM001-Active'!#REF!)),"",DATEVALUE('PLM001-Active'!#REF!))</f>
        <v/>
      </c>
      <c r="J911" s="29" t="str">
        <f>IF(ISERROR(DATEVALUE('PLM001-Active'!#REF!)),"",DATEVALUE('PLM001-Active'!#REF!))</f>
        <v/>
      </c>
      <c r="K911" s="16" t="str">
        <f t="shared" si="63"/>
        <v/>
      </c>
      <c r="L911" s="49" t="e">
        <f>'PLM001-Active'!#REF!</f>
        <v>#REF!</v>
      </c>
      <c r="M911" s="49" t="e">
        <f>'PLM001-Active'!#REF!</f>
        <v>#REF!</v>
      </c>
      <c r="N911" s="49" t="e">
        <f>'PLM001-Active'!#REF!</f>
        <v>#REF!</v>
      </c>
      <c r="O911" s="94" t="e">
        <f>'PLM001-Active'!#REF!/100</f>
        <v>#REF!</v>
      </c>
      <c r="P911" s="94" t="e">
        <f t="shared" si="64"/>
        <v>#REF!</v>
      </c>
      <c r="Q911" s="63" t="str">
        <f t="shared" ca="1" si="65"/>
        <v/>
      </c>
      <c r="R911" s="76"/>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row>
    <row r="912" spans="1:74" s="17" customFormat="1">
      <c r="A912" s="14">
        <v>295.70000000000101</v>
      </c>
      <c r="B912" s="14" t="e">
        <f>'PLM001-Active'!#REF!</f>
        <v>#REF!</v>
      </c>
      <c r="C912" s="14" t="e">
        <f>'PLM001-Active'!#REF!</f>
        <v>#REF!</v>
      </c>
      <c r="D912" s="95" t="e">
        <f>'PLM001-Active'!#REF!</f>
        <v>#REF!</v>
      </c>
      <c r="E912" s="15" t="e">
        <f>IF('PLM001-Active'!#REF!="",'PLM001-Active'!#REF!,LEFT('PLM001-Active'!#REF!,3))</f>
        <v>#REF!</v>
      </c>
      <c r="F912" s="28" t="e">
        <f>DATEVALUE('PLM001-Active'!#REF!)</f>
        <v>#REF!</v>
      </c>
      <c r="G912" s="29" t="e">
        <f>DATEVALUE('PLM001-Active'!#REF!)</f>
        <v>#REF!</v>
      </c>
      <c r="H912" s="16" t="e">
        <f t="shared" si="62"/>
        <v>#REF!</v>
      </c>
      <c r="I912" s="28" t="str">
        <f>IF(ISERROR(DATEVALUE('PLM001-Active'!#REF!)),"",DATEVALUE('PLM001-Active'!#REF!))</f>
        <v/>
      </c>
      <c r="J912" s="29" t="str">
        <f>IF(ISERROR(DATEVALUE('PLM001-Active'!#REF!)),"",DATEVALUE('PLM001-Active'!#REF!))</f>
        <v/>
      </c>
      <c r="K912" s="16" t="str">
        <f t="shared" si="63"/>
        <v/>
      </c>
      <c r="L912" s="49" t="e">
        <f>'PLM001-Active'!#REF!</f>
        <v>#REF!</v>
      </c>
      <c r="M912" s="49" t="e">
        <f>'PLM001-Active'!#REF!</f>
        <v>#REF!</v>
      </c>
      <c r="N912" s="49" t="e">
        <f>'PLM001-Active'!#REF!</f>
        <v>#REF!</v>
      </c>
      <c r="O912" s="94" t="e">
        <f>'PLM001-Active'!#REF!/100</f>
        <v>#REF!</v>
      </c>
      <c r="P912" s="94" t="e">
        <f t="shared" si="64"/>
        <v>#REF!</v>
      </c>
      <c r="Q912" s="63" t="str">
        <f t="shared" ca="1" si="65"/>
        <v/>
      </c>
      <c r="R912" s="76"/>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row>
    <row r="913" spans="1:74" s="17" customFormat="1">
      <c r="A913" s="14">
        <v>296.70000000000101</v>
      </c>
      <c r="B913" s="14" t="e">
        <f>'PLM001-Active'!#REF!</f>
        <v>#REF!</v>
      </c>
      <c r="C913" s="14" t="e">
        <f>'PLM001-Active'!#REF!</f>
        <v>#REF!</v>
      </c>
      <c r="D913" s="95" t="e">
        <f>'PLM001-Active'!#REF!</f>
        <v>#REF!</v>
      </c>
      <c r="E913" s="15" t="e">
        <f>IF('PLM001-Active'!#REF!="",'PLM001-Active'!#REF!,LEFT('PLM001-Active'!#REF!,3))</f>
        <v>#REF!</v>
      </c>
      <c r="F913" s="28" t="e">
        <f>DATEVALUE('PLM001-Active'!#REF!)</f>
        <v>#REF!</v>
      </c>
      <c r="G913" s="29" t="e">
        <f>DATEVALUE('PLM001-Active'!#REF!)</f>
        <v>#REF!</v>
      </c>
      <c r="H913" s="16" t="e">
        <f t="shared" si="62"/>
        <v>#REF!</v>
      </c>
      <c r="I913" s="28" t="str">
        <f>IF(ISERROR(DATEVALUE('PLM001-Active'!#REF!)),"",DATEVALUE('PLM001-Active'!#REF!))</f>
        <v/>
      </c>
      <c r="J913" s="29" t="str">
        <f>IF(ISERROR(DATEVALUE('PLM001-Active'!#REF!)),"",DATEVALUE('PLM001-Active'!#REF!))</f>
        <v/>
      </c>
      <c r="K913" s="16" t="str">
        <f t="shared" si="63"/>
        <v/>
      </c>
      <c r="L913" s="49" t="e">
        <f>'PLM001-Active'!#REF!</f>
        <v>#REF!</v>
      </c>
      <c r="M913" s="49" t="e">
        <f>'PLM001-Active'!#REF!</f>
        <v>#REF!</v>
      </c>
      <c r="N913" s="49" t="e">
        <f>'PLM001-Active'!#REF!</f>
        <v>#REF!</v>
      </c>
      <c r="O913" s="94" t="e">
        <f>'PLM001-Active'!#REF!/100</f>
        <v>#REF!</v>
      </c>
      <c r="P913" s="94" t="e">
        <f t="shared" si="64"/>
        <v>#REF!</v>
      </c>
      <c r="Q913" s="63" t="str">
        <f t="shared" ca="1" si="65"/>
        <v/>
      </c>
      <c r="R913" s="76"/>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row>
    <row r="914" spans="1:74" s="17" customFormat="1">
      <c r="A914" s="14">
        <v>297.70000000000101</v>
      </c>
      <c r="B914" s="14" t="e">
        <f>'PLM001-Active'!#REF!</f>
        <v>#REF!</v>
      </c>
      <c r="C914" s="14" t="e">
        <f>'PLM001-Active'!#REF!</f>
        <v>#REF!</v>
      </c>
      <c r="D914" s="95" t="e">
        <f>'PLM001-Active'!#REF!</f>
        <v>#REF!</v>
      </c>
      <c r="E914" s="15" t="e">
        <f>IF('PLM001-Active'!#REF!="",'PLM001-Active'!#REF!,LEFT('PLM001-Active'!#REF!,3))</f>
        <v>#REF!</v>
      </c>
      <c r="F914" s="28" t="e">
        <f>DATEVALUE('PLM001-Active'!#REF!)</f>
        <v>#REF!</v>
      </c>
      <c r="G914" s="29" t="e">
        <f>DATEVALUE('PLM001-Active'!#REF!)</f>
        <v>#REF!</v>
      </c>
      <c r="H914" s="16" t="e">
        <f t="shared" si="62"/>
        <v>#REF!</v>
      </c>
      <c r="I914" s="28" t="str">
        <f>IF(ISERROR(DATEVALUE('PLM001-Active'!#REF!)),"",DATEVALUE('PLM001-Active'!#REF!))</f>
        <v/>
      </c>
      <c r="J914" s="29" t="str">
        <f>IF(ISERROR(DATEVALUE('PLM001-Active'!#REF!)),"",DATEVALUE('PLM001-Active'!#REF!))</f>
        <v/>
      </c>
      <c r="K914" s="16" t="str">
        <f t="shared" si="63"/>
        <v/>
      </c>
      <c r="L914" s="49" t="e">
        <f>'PLM001-Active'!#REF!</f>
        <v>#REF!</v>
      </c>
      <c r="M914" s="49" t="e">
        <f>'PLM001-Active'!#REF!</f>
        <v>#REF!</v>
      </c>
      <c r="N914" s="49" t="e">
        <f>'PLM001-Active'!#REF!</f>
        <v>#REF!</v>
      </c>
      <c r="O914" s="94" t="e">
        <f>'PLM001-Active'!#REF!/100</f>
        <v>#REF!</v>
      </c>
      <c r="P914" s="94" t="e">
        <f t="shared" si="64"/>
        <v>#REF!</v>
      </c>
      <c r="Q914" s="63" t="str">
        <f t="shared" ca="1" si="65"/>
        <v/>
      </c>
      <c r="R914" s="76"/>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row>
    <row r="915" spans="1:74" s="17" customFormat="1">
      <c r="A915" s="14">
        <v>298.70000000000101</v>
      </c>
      <c r="B915" s="14" t="e">
        <f>'PLM001-Active'!#REF!</f>
        <v>#REF!</v>
      </c>
      <c r="C915" s="14" t="e">
        <f>'PLM001-Active'!#REF!</f>
        <v>#REF!</v>
      </c>
      <c r="D915" s="95" t="e">
        <f>'PLM001-Active'!#REF!</f>
        <v>#REF!</v>
      </c>
      <c r="E915" s="15" t="e">
        <f>IF('PLM001-Active'!#REF!="",'PLM001-Active'!#REF!,LEFT('PLM001-Active'!#REF!,3))</f>
        <v>#REF!</v>
      </c>
      <c r="F915" s="28" t="e">
        <f>DATEVALUE('PLM001-Active'!#REF!)</f>
        <v>#REF!</v>
      </c>
      <c r="G915" s="29" t="e">
        <f>DATEVALUE('PLM001-Active'!#REF!)</f>
        <v>#REF!</v>
      </c>
      <c r="H915" s="16" t="e">
        <f t="shared" si="62"/>
        <v>#REF!</v>
      </c>
      <c r="I915" s="28" t="str">
        <f>IF(ISERROR(DATEVALUE('PLM001-Active'!#REF!)),"",DATEVALUE('PLM001-Active'!#REF!))</f>
        <v/>
      </c>
      <c r="J915" s="29" t="str">
        <f>IF(ISERROR(DATEVALUE('PLM001-Active'!#REF!)),"",DATEVALUE('PLM001-Active'!#REF!))</f>
        <v/>
      </c>
      <c r="K915" s="16" t="str">
        <f t="shared" si="63"/>
        <v/>
      </c>
      <c r="L915" s="49" t="e">
        <f>'PLM001-Active'!#REF!</f>
        <v>#REF!</v>
      </c>
      <c r="M915" s="49" t="e">
        <f>'PLM001-Active'!#REF!</f>
        <v>#REF!</v>
      </c>
      <c r="N915" s="49" t="e">
        <f>'PLM001-Active'!#REF!</f>
        <v>#REF!</v>
      </c>
      <c r="O915" s="94" t="e">
        <f>'PLM001-Active'!#REF!/100</f>
        <v>#REF!</v>
      </c>
      <c r="P915" s="94" t="e">
        <f t="shared" si="64"/>
        <v>#REF!</v>
      </c>
      <c r="Q915" s="63" t="str">
        <f t="shared" ca="1" si="65"/>
        <v/>
      </c>
      <c r="R915" s="76"/>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row>
    <row r="916" spans="1:74" s="17" customFormat="1">
      <c r="A916" s="14">
        <v>299.70000000000101</v>
      </c>
      <c r="B916" s="14" t="e">
        <f>'PLM001-Active'!#REF!</f>
        <v>#REF!</v>
      </c>
      <c r="C916" s="14" t="e">
        <f>'PLM001-Active'!#REF!</f>
        <v>#REF!</v>
      </c>
      <c r="D916" s="95" t="e">
        <f>'PLM001-Active'!#REF!</f>
        <v>#REF!</v>
      </c>
      <c r="E916" s="15" t="e">
        <f>IF('PLM001-Active'!#REF!="",'PLM001-Active'!#REF!,LEFT('PLM001-Active'!#REF!,3))</f>
        <v>#REF!</v>
      </c>
      <c r="F916" s="28" t="e">
        <f>DATEVALUE('PLM001-Active'!#REF!)</f>
        <v>#REF!</v>
      </c>
      <c r="G916" s="29" t="e">
        <f>DATEVALUE('PLM001-Active'!#REF!)</f>
        <v>#REF!</v>
      </c>
      <c r="H916" s="16" t="e">
        <f t="shared" si="62"/>
        <v>#REF!</v>
      </c>
      <c r="I916" s="28" t="str">
        <f>IF(ISERROR(DATEVALUE('PLM001-Active'!#REF!)),"",DATEVALUE('PLM001-Active'!#REF!))</f>
        <v/>
      </c>
      <c r="J916" s="29" t="str">
        <f>IF(ISERROR(DATEVALUE('PLM001-Active'!#REF!)),"",DATEVALUE('PLM001-Active'!#REF!))</f>
        <v/>
      </c>
      <c r="K916" s="16" t="str">
        <f t="shared" si="63"/>
        <v/>
      </c>
      <c r="L916" s="49" t="e">
        <f>'PLM001-Active'!#REF!</f>
        <v>#REF!</v>
      </c>
      <c r="M916" s="49" t="e">
        <f>'PLM001-Active'!#REF!</f>
        <v>#REF!</v>
      </c>
      <c r="N916" s="49" t="e">
        <f>'PLM001-Active'!#REF!</f>
        <v>#REF!</v>
      </c>
      <c r="O916" s="94" t="e">
        <f>'PLM001-Active'!#REF!/100</f>
        <v>#REF!</v>
      </c>
      <c r="P916" s="94" t="e">
        <f t="shared" si="64"/>
        <v>#REF!</v>
      </c>
      <c r="Q916" s="63" t="str">
        <f t="shared" ca="1" si="65"/>
        <v/>
      </c>
      <c r="R916" s="76"/>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row>
    <row r="917" spans="1:74" s="17" customFormat="1">
      <c r="A917" s="14">
        <v>300.70000000000101</v>
      </c>
      <c r="B917" s="14" t="e">
        <f>'PLM001-Active'!#REF!</f>
        <v>#REF!</v>
      </c>
      <c r="C917" s="14" t="e">
        <f>'PLM001-Active'!#REF!</f>
        <v>#REF!</v>
      </c>
      <c r="D917" s="95" t="e">
        <f>'PLM001-Active'!#REF!</f>
        <v>#REF!</v>
      </c>
      <c r="E917" s="15" t="e">
        <f>IF('PLM001-Active'!#REF!="",'PLM001-Active'!#REF!,LEFT('PLM001-Active'!#REF!,3))</f>
        <v>#REF!</v>
      </c>
      <c r="F917" s="28" t="e">
        <f>DATEVALUE('PLM001-Active'!#REF!)</f>
        <v>#REF!</v>
      </c>
      <c r="G917" s="29" t="e">
        <f>DATEVALUE('PLM001-Active'!#REF!)</f>
        <v>#REF!</v>
      </c>
      <c r="H917" s="16" t="e">
        <f t="shared" si="62"/>
        <v>#REF!</v>
      </c>
      <c r="I917" s="28" t="str">
        <f>IF(ISERROR(DATEVALUE('PLM001-Active'!#REF!)),"",DATEVALUE('PLM001-Active'!#REF!))</f>
        <v/>
      </c>
      <c r="J917" s="29" t="str">
        <f>IF(ISERROR(DATEVALUE('PLM001-Active'!#REF!)),"",DATEVALUE('PLM001-Active'!#REF!))</f>
        <v/>
      </c>
      <c r="K917" s="16" t="str">
        <f t="shared" si="63"/>
        <v/>
      </c>
      <c r="L917" s="49" t="e">
        <f>'PLM001-Active'!#REF!</f>
        <v>#REF!</v>
      </c>
      <c r="M917" s="49" t="e">
        <f>'PLM001-Active'!#REF!</f>
        <v>#REF!</v>
      </c>
      <c r="N917" s="49" t="e">
        <f>'PLM001-Active'!#REF!</f>
        <v>#REF!</v>
      </c>
      <c r="O917" s="94" t="e">
        <f>'PLM001-Active'!#REF!/100</f>
        <v>#REF!</v>
      </c>
      <c r="P917" s="94" t="e">
        <f t="shared" si="64"/>
        <v>#REF!</v>
      </c>
      <c r="Q917" s="63" t="str">
        <f t="shared" ca="1" si="65"/>
        <v/>
      </c>
      <c r="R917" s="76"/>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row>
    <row r="918" spans="1:74" s="17" customFormat="1">
      <c r="A918" s="14">
        <v>301.70000000000101</v>
      </c>
      <c r="B918" s="14" t="e">
        <f>'PLM001-Active'!#REF!</f>
        <v>#REF!</v>
      </c>
      <c r="C918" s="14" t="e">
        <f>'PLM001-Active'!#REF!</f>
        <v>#REF!</v>
      </c>
      <c r="D918" s="95" t="e">
        <f>'PLM001-Active'!#REF!</f>
        <v>#REF!</v>
      </c>
      <c r="E918" s="15" t="e">
        <f>IF('PLM001-Active'!#REF!="",'PLM001-Active'!#REF!,LEFT('PLM001-Active'!#REF!,3))</f>
        <v>#REF!</v>
      </c>
      <c r="F918" s="28" t="e">
        <f>DATEVALUE('PLM001-Active'!#REF!)</f>
        <v>#REF!</v>
      </c>
      <c r="G918" s="29" t="e">
        <f>DATEVALUE('PLM001-Active'!#REF!)</f>
        <v>#REF!</v>
      </c>
      <c r="H918" s="16" t="e">
        <f t="shared" si="62"/>
        <v>#REF!</v>
      </c>
      <c r="I918" s="28" t="str">
        <f>IF(ISERROR(DATEVALUE('PLM001-Active'!#REF!)),"",DATEVALUE('PLM001-Active'!#REF!))</f>
        <v/>
      </c>
      <c r="J918" s="29" t="str">
        <f>IF(ISERROR(DATEVALUE('PLM001-Active'!#REF!)),"",DATEVALUE('PLM001-Active'!#REF!))</f>
        <v/>
      </c>
      <c r="K918" s="16" t="str">
        <f t="shared" si="63"/>
        <v/>
      </c>
      <c r="L918" s="49" t="e">
        <f>'PLM001-Active'!#REF!</f>
        <v>#REF!</v>
      </c>
      <c r="M918" s="49" t="e">
        <f>'PLM001-Active'!#REF!</f>
        <v>#REF!</v>
      </c>
      <c r="N918" s="49" t="e">
        <f>'PLM001-Active'!#REF!</f>
        <v>#REF!</v>
      </c>
      <c r="O918" s="94" t="e">
        <f>'PLM001-Active'!#REF!/100</f>
        <v>#REF!</v>
      </c>
      <c r="P918" s="94" t="e">
        <f t="shared" si="64"/>
        <v>#REF!</v>
      </c>
      <c r="Q918" s="63" t="str">
        <f t="shared" ca="1" si="65"/>
        <v/>
      </c>
      <c r="R918" s="76"/>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row>
    <row r="919" spans="1:74" s="17" customFormat="1">
      <c r="A919" s="14">
        <v>302.70000000000101</v>
      </c>
      <c r="B919" s="14" t="e">
        <f>'PLM001-Active'!#REF!</f>
        <v>#REF!</v>
      </c>
      <c r="C919" s="14" t="e">
        <f>'PLM001-Active'!#REF!</f>
        <v>#REF!</v>
      </c>
      <c r="D919" s="95" t="e">
        <f>'PLM001-Active'!#REF!</f>
        <v>#REF!</v>
      </c>
      <c r="E919" s="15" t="e">
        <f>IF('PLM001-Active'!#REF!="",'PLM001-Active'!#REF!,LEFT('PLM001-Active'!#REF!,3))</f>
        <v>#REF!</v>
      </c>
      <c r="F919" s="28" t="e">
        <f>DATEVALUE('PLM001-Active'!#REF!)</f>
        <v>#REF!</v>
      </c>
      <c r="G919" s="29" t="e">
        <f>DATEVALUE('PLM001-Active'!#REF!)</f>
        <v>#REF!</v>
      </c>
      <c r="H919" s="16" t="e">
        <f t="shared" si="62"/>
        <v>#REF!</v>
      </c>
      <c r="I919" s="28" t="str">
        <f>IF(ISERROR(DATEVALUE('PLM001-Active'!#REF!)),"",DATEVALUE('PLM001-Active'!#REF!))</f>
        <v/>
      </c>
      <c r="J919" s="29" t="str">
        <f>IF(ISERROR(DATEVALUE('PLM001-Active'!#REF!)),"",DATEVALUE('PLM001-Active'!#REF!))</f>
        <v/>
      </c>
      <c r="K919" s="16" t="str">
        <f t="shared" si="63"/>
        <v/>
      </c>
      <c r="L919" s="49" t="e">
        <f>'PLM001-Active'!#REF!</f>
        <v>#REF!</v>
      </c>
      <c r="M919" s="49" t="e">
        <f>'PLM001-Active'!#REF!</f>
        <v>#REF!</v>
      </c>
      <c r="N919" s="49" t="e">
        <f>'PLM001-Active'!#REF!</f>
        <v>#REF!</v>
      </c>
      <c r="O919" s="94" t="e">
        <f>'PLM001-Active'!#REF!/100</f>
        <v>#REF!</v>
      </c>
      <c r="P919" s="94" t="e">
        <f t="shared" si="64"/>
        <v>#REF!</v>
      </c>
      <c r="Q919" s="63" t="str">
        <f t="shared" ca="1" si="65"/>
        <v/>
      </c>
      <c r="R919" s="76"/>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row>
    <row r="920" spans="1:74" s="17" customFormat="1">
      <c r="A920" s="14">
        <v>303.70000000000101</v>
      </c>
      <c r="B920" s="14" t="e">
        <f>'PLM001-Active'!#REF!</f>
        <v>#REF!</v>
      </c>
      <c r="C920" s="14" t="e">
        <f>'PLM001-Active'!#REF!</f>
        <v>#REF!</v>
      </c>
      <c r="D920" s="95" t="e">
        <f>'PLM001-Active'!#REF!</f>
        <v>#REF!</v>
      </c>
      <c r="E920" s="15" t="e">
        <f>IF('PLM001-Active'!#REF!="",'PLM001-Active'!#REF!,LEFT('PLM001-Active'!#REF!,3))</f>
        <v>#REF!</v>
      </c>
      <c r="F920" s="28" t="e">
        <f>DATEVALUE('PLM001-Active'!#REF!)</f>
        <v>#REF!</v>
      </c>
      <c r="G920" s="29" t="e">
        <f>DATEVALUE('PLM001-Active'!#REF!)</f>
        <v>#REF!</v>
      </c>
      <c r="H920" s="16" t="e">
        <f t="shared" si="62"/>
        <v>#REF!</v>
      </c>
      <c r="I920" s="28" t="str">
        <f>IF(ISERROR(DATEVALUE('PLM001-Active'!#REF!)),"",DATEVALUE('PLM001-Active'!#REF!))</f>
        <v/>
      </c>
      <c r="J920" s="29" t="str">
        <f>IF(ISERROR(DATEVALUE('PLM001-Active'!#REF!)),"",DATEVALUE('PLM001-Active'!#REF!))</f>
        <v/>
      </c>
      <c r="K920" s="16" t="str">
        <f t="shared" si="63"/>
        <v/>
      </c>
      <c r="L920" s="49" t="e">
        <f>'PLM001-Active'!#REF!</f>
        <v>#REF!</v>
      </c>
      <c r="M920" s="49" t="e">
        <f>'PLM001-Active'!#REF!</f>
        <v>#REF!</v>
      </c>
      <c r="N920" s="49" t="e">
        <f>'PLM001-Active'!#REF!</f>
        <v>#REF!</v>
      </c>
      <c r="O920" s="94" t="e">
        <f>'PLM001-Active'!#REF!/100</f>
        <v>#REF!</v>
      </c>
      <c r="P920" s="94" t="e">
        <f t="shared" si="64"/>
        <v>#REF!</v>
      </c>
      <c r="Q920" s="63" t="str">
        <f t="shared" ca="1" si="65"/>
        <v/>
      </c>
      <c r="R920" s="76"/>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row>
    <row r="921" spans="1:74" s="17" customFormat="1">
      <c r="A921" s="14">
        <v>304.70000000000101</v>
      </c>
      <c r="B921" s="14" t="e">
        <f>'PLM001-Active'!#REF!</f>
        <v>#REF!</v>
      </c>
      <c r="C921" s="14" t="e">
        <f>'PLM001-Active'!#REF!</f>
        <v>#REF!</v>
      </c>
      <c r="D921" s="95" t="e">
        <f>'PLM001-Active'!#REF!</f>
        <v>#REF!</v>
      </c>
      <c r="E921" s="15" t="e">
        <f>IF('PLM001-Active'!#REF!="",'PLM001-Active'!#REF!,LEFT('PLM001-Active'!#REF!,3))</f>
        <v>#REF!</v>
      </c>
      <c r="F921" s="28" t="e">
        <f>DATEVALUE('PLM001-Active'!#REF!)</f>
        <v>#REF!</v>
      </c>
      <c r="G921" s="29" t="e">
        <f>DATEVALUE('PLM001-Active'!#REF!)</f>
        <v>#REF!</v>
      </c>
      <c r="H921" s="16" t="e">
        <f t="shared" si="62"/>
        <v>#REF!</v>
      </c>
      <c r="I921" s="28" t="str">
        <f>IF(ISERROR(DATEVALUE('PLM001-Active'!#REF!)),"",DATEVALUE('PLM001-Active'!#REF!))</f>
        <v/>
      </c>
      <c r="J921" s="29" t="str">
        <f>IF(ISERROR(DATEVALUE('PLM001-Active'!#REF!)),"",DATEVALUE('PLM001-Active'!#REF!))</f>
        <v/>
      </c>
      <c r="K921" s="16" t="str">
        <f t="shared" si="63"/>
        <v/>
      </c>
      <c r="L921" s="49" t="e">
        <f>'PLM001-Active'!#REF!</f>
        <v>#REF!</v>
      </c>
      <c r="M921" s="49" t="e">
        <f>'PLM001-Active'!#REF!</f>
        <v>#REF!</v>
      </c>
      <c r="N921" s="49" t="e">
        <f>'PLM001-Active'!#REF!</f>
        <v>#REF!</v>
      </c>
      <c r="O921" s="94" t="e">
        <f>'PLM001-Active'!#REF!/100</f>
        <v>#REF!</v>
      </c>
      <c r="P921" s="94" t="e">
        <f t="shared" si="64"/>
        <v>#REF!</v>
      </c>
      <c r="Q921" s="63" t="str">
        <f t="shared" ca="1" si="65"/>
        <v/>
      </c>
      <c r="R921" s="76"/>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row>
    <row r="922" spans="1:74" s="17" customFormat="1">
      <c r="A922" s="14">
        <v>305.70000000000101</v>
      </c>
      <c r="B922" s="14" t="e">
        <f>'PLM001-Active'!#REF!</f>
        <v>#REF!</v>
      </c>
      <c r="C922" s="14" t="e">
        <f>'PLM001-Active'!#REF!</f>
        <v>#REF!</v>
      </c>
      <c r="D922" s="95" t="e">
        <f>'PLM001-Active'!#REF!</f>
        <v>#REF!</v>
      </c>
      <c r="E922" s="15" t="e">
        <f>IF('PLM001-Active'!#REF!="",'PLM001-Active'!#REF!,LEFT('PLM001-Active'!#REF!,3))</f>
        <v>#REF!</v>
      </c>
      <c r="F922" s="28" t="e">
        <f>DATEVALUE('PLM001-Active'!#REF!)</f>
        <v>#REF!</v>
      </c>
      <c r="G922" s="29" t="e">
        <f>DATEVALUE('PLM001-Active'!#REF!)</f>
        <v>#REF!</v>
      </c>
      <c r="H922" s="16" t="e">
        <f t="shared" ref="H922:H985" si="66">IF(OR(G922=0,F922=0)," - ",NETWORKDAYS(F922,G922))</f>
        <v>#REF!</v>
      </c>
      <c r="I922" s="28" t="str">
        <f>IF(ISERROR(DATEVALUE('PLM001-Active'!#REF!)),"",DATEVALUE('PLM001-Active'!#REF!))</f>
        <v/>
      </c>
      <c r="J922" s="29" t="str">
        <f>IF(ISERROR(DATEVALUE('PLM001-Active'!#REF!)),"",DATEVALUE('PLM001-Active'!#REF!))</f>
        <v/>
      </c>
      <c r="K922" s="16" t="str">
        <f t="shared" ref="K922:K985" si="67">IF(ISERROR(IF(OR(J922=0,I922=0)," - ",NETWORKDAYS(I922,J922))),"",IF(OR(J922=0,I922=0)," - ",NETWORKDAYS(I922,J922)))</f>
        <v/>
      </c>
      <c r="L922" s="49" t="e">
        <f>'PLM001-Active'!#REF!</f>
        <v>#REF!</v>
      </c>
      <c r="M922" s="49" t="e">
        <f>'PLM001-Active'!#REF!</f>
        <v>#REF!</v>
      </c>
      <c r="N922" s="49" t="e">
        <f>'PLM001-Active'!#REF!</f>
        <v>#REF!</v>
      </c>
      <c r="O922" s="94" t="e">
        <f>'PLM001-Active'!#REF!/100</f>
        <v>#REF!</v>
      </c>
      <c r="P922" s="94" t="e">
        <f t="shared" ref="P922:P985" si="68">IF(OR(AND(O922&gt;0%,I922=""),AND(O922=0%,I922&lt;&gt;""),AND(O922=0%,I922="",M922&lt;&gt;0)),"操作異常","")</f>
        <v>#REF!</v>
      </c>
      <c r="Q922" s="63" t="str">
        <f t="shared" ref="Q922:Q985" ca="1" si="69">IFERROR(IF(I922="","任務異常 "&amp;DATEDIF(F922,TODAY(),"d")&amp;" 天",IF(AND(TODAY()&gt;G922,O922&lt;&gt;100%),"任務異常 "&amp;DATEDIF(G922,TODAY(),"d")&amp;" 天","")),"")</f>
        <v/>
      </c>
      <c r="R922" s="76"/>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row>
    <row r="923" spans="1:74" s="17" customFormat="1">
      <c r="A923" s="14">
        <v>306.70000000000101</v>
      </c>
      <c r="B923" s="14" t="e">
        <f>'PLM001-Active'!#REF!</f>
        <v>#REF!</v>
      </c>
      <c r="C923" s="14" t="e">
        <f>'PLM001-Active'!#REF!</f>
        <v>#REF!</v>
      </c>
      <c r="D923" s="95" t="e">
        <f>'PLM001-Active'!#REF!</f>
        <v>#REF!</v>
      </c>
      <c r="E923" s="15" t="e">
        <f>IF('PLM001-Active'!#REF!="",'PLM001-Active'!#REF!,LEFT('PLM001-Active'!#REF!,3))</f>
        <v>#REF!</v>
      </c>
      <c r="F923" s="28" t="e">
        <f>DATEVALUE('PLM001-Active'!#REF!)</f>
        <v>#REF!</v>
      </c>
      <c r="G923" s="29" t="e">
        <f>DATEVALUE('PLM001-Active'!#REF!)</f>
        <v>#REF!</v>
      </c>
      <c r="H923" s="16" t="e">
        <f t="shared" si="66"/>
        <v>#REF!</v>
      </c>
      <c r="I923" s="28" t="str">
        <f>IF(ISERROR(DATEVALUE('PLM001-Active'!#REF!)),"",DATEVALUE('PLM001-Active'!#REF!))</f>
        <v/>
      </c>
      <c r="J923" s="29" t="str">
        <f>IF(ISERROR(DATEVALUE('PLM001-Active'!#REF!)),"",DATEVALUE('PLM001-Active'!#REF!))</f>
        <v/>
      </c>
      <c r="K923" s="16" t="str">
        <f t="shared" si="67"/>
        <v/>
      </c>
      <c r="L923" s="49" t="e">
        <f>'PLM001-Active'!#REF!</f>
        <v>#REF!</v>
      </c>
      <c r="M923" s="49" t="e">
        <f>'PLM001-Active'!#REF!</f>
        <v>#REF!</v>
      </c>
      <c r="N923" s="49" t="e">
        <f>'PLM001-Active'!#REF!</f>
        <v>#REF!</v>
      </c>
      <c r="O923" s="94" t="e">
        <f>'PLM001-Active'!#REF!/100</f>
        <v>#REF!</v>
      </c>
      <c r="P923" s="94" t="e">
        <f t="shared" si="68"/>
        <v>#REF!</v>
      </c>
      <c r="Q923" s="63" t="str">
        <f t="shared" ca="1" si="69"/>
        <v/>
      </c>
      <c r="R923" s="76"/>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row>
    <row r="924" spans="1:74" s="17" customFormat="1">
      <c r="A924" s="14">
        <v>307.70000000000101</v>
      </c>
      <c r="B924" s="14" t="e">
        <f>'PLM001-Active'!#REF!</f>
        <v>#REF!</v>
      </c>
      <c r="C924" s="14" t="e">
        <f>'PLM001-Active'!#REF!</f>
        <v>#REF!</v>
      </c>
      <c r="D924" s="95" t="e">
        <f>'PLM001-Active'!#REF!</f>
        <v>#REF!</v>
      </c>
      <c r="E924" s="15" t="e">
        <f>IF('PLM001-Active'!#REF!="",'PLM001-Active'!#REF!,LEFT('PLM001-Active'!#REF!,3))</f>
        <v>#REF!</v>
      </c>
      <c r="F924" s="28" t="e">
        <f>DATEVALUE('PLM001-Active'!#REF!)</f>
        <v>#REF!</v>
      </c>
      <c r="G924" s="29" t="e">
        <f>DATEVALUE('PLM001-Active'!#REF!)</f>
        <v>#REF!</v>
      </c>
      <c r="H924" s="16" t="e">
        <f t="shared" si="66"/>
        <v>#REF!</v>
      </c>
      <c r="I924" s="28" t="str">
        <f>IF(ISERROR(DATEVALUE('PLM001-Active'!#REF!)),"",DATEVALUE('PLM001-Active'!#REF!))</f>
        <v/>
      </c>
      <c r="J924" s="29" t="str">
        <f>IF(ISERROR(DATEVALUE('PLM001-Active'!#REF!)),"",DATEVALUE('PLM001-Active'!#REF!))</f>
        <v/>
      </c>
      <c r="K924" s="16" t="str">
        <f t="shared" si="67"/>
        <v/>
      </c>
      <c r="L924" s="49" t="e">
        <f>'PLM001-Active'!#REF!</f>
        <v>#REF!</v>
      </c>
      <c r="M924" s="49" t="e">
        <f>'PLM001-Active'!#REF!</f>
        <v>#REF!</v>
      </c>
      <c r="N924" s="49" t="e">
        <f>'PLM001-Active'!#REF!</f>
        <v>#REF!</v>
      </c>
      <c r="O924" s="94" t="e">
        <f>'PLM001-Active'!#REF!/100</f>
        <v>#REF!</v>
      </c>
      <c r="P924" s="94" t="e">
        <f t="shared" si="68"/>
        <v>#REF!</v>
      </c>
      <c r="Q924" s="63" t="str">
        <f t="shared" ca="1" si="69"/>
        <v/>
      </c>
      <c r="R924" s="76"/>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row>
    <row r="925" spans="1:74" s="17" customFormat="1">
      <c r="A925" s="14">
        <v>308.70000000000101</v>
      </c>
      <c r="B925" s="14" t="e">
        <f>'PLM001-Active'!#REF!</f>
        <v>#REF!</v>
      </c>
      <c r="C925" s="14" t="e">
        <f>'PLM001-Active'!#REF!</f>
        <v>#REF!</v>
      </c>
      <c r="D925" s="95" t="e">
        <f>'PLM001-Active'!#REF!</f>
        <v>#REF!</v>
      </c>
      <c r="E925" s="15" t="e">
        <f>IF('PLM001-Active'!#REF!="",'PLM001-Active'!#REF!,LEFT('PLM001-Active'!#REF!,3))</f>
        <v>#REF!</v>
      </c>
      <c r="F925" s="28" t="e">
        <f>DATEVALUE('PLM001-Active'!#REF!)</f>
        <v>#REF!</v>
      </c>
      <c r="G925" s="29" t="e">
        <f>DATEVALUE('PLM001-Active'!#REF!)</f>
        <v>#REF!</v>
      </c>
      <c r="H925" s="16" t="e">
        <f t="shared" si="66"/>
        <v>#REF!</v>
      </c>
      <c r="I925" s="28" t="str">
        <f>IF(ISERROR(DATEVALUE('PLM001-Active'!#REF!)),"",DATEVALUE('PLM001-Active'!#REF!))</f>
        <v/>
      </c>
      <c r="J925" s="29" t="str">
        <f>IF(ISERROR(DATEVALUE('PLM001-Active'!#REF!)),"",DATEVALUE('PLM001-Active'!#REF!))</f>
        <v/>
      </c>
      <c r="K925" s="16" t="str">
        <f t="shared" si="67"/>
        <v/>
      </c>
      <c r="L925" s="49" t="e">
        <f>'PLM001-Active'!#REF!</f>
        <v>#REF!</v>
      </c>
      <c r="M925" s="49" t="e">
        <f>'PLM001-Active'!#REF!</f>
        <v>#REF!</v>
      </c>
      <c r="N925" s="49" t="e">
        <f>'PLM001-Active'!#REF!</f>
        <v>#REF!</v>
      </c>
      <c r="O925" s="94" t="e">
        <f>'PLM001-Active'!#REF!/100</f>
        <v>#REF!</v>
      </c>
      <c r="P925" s="94" t="e">
        <f t="shared" si="68"/>
        <v>#REF!</v>
      </c>
      <c r="Q925" s="63" t="str">
        <f t="shared" ca="1" si="69"/>
        <v/>
      </c>
      <c r="R925" s="76"/>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row>
    <row r="926" spans="1:74" s="17" customFormat="1">
      <c r="A926" s="14">
        <v>309.70000000000101</v>
      </c>
      <c r="B926" s="14" t="e">
        <f>'PLM001-Active'!#REF!</f>
        <v>#REF!</v>
      </c>
      <c r="C926" s="14" t="e">
        <f>'PLM001-Active'!#REF!</f>
        <v>#REF!</v>
      </c>
      <c r="D926" s="95" t="e">
        <f>'PLM001-Active'!#REF!</f>
        <v>#REF!</v>
      </c>
      <c r="E926" s="15" t="e">
        <f>IF('PLM001-Active'!#REF!="",'PLM001-Active'!#REF!,LEFT('PLM001-Active'!#REF!,3))</f>
        <v>#REF!</v>
      </c>
      <c r="F926" s="28" t="e">
        <f>DATEVALUE('PLM001-Active'!#REF!)</f>
        <v>#REF!</v>
      </c>
      <c r="G926" s="29" t="e">
        <f>DATEVALUE('PLM001-Active'!#REF!)</f>
        <v>#REF!</v>
      </c>
      <c r="H926" s="16" t="e">
        <f t="shared" si="66"/>
        <v>#REF!</v>
      </c>
      <c r="I926" s="28" t="str">
        <f>IF(ISERROR(DATEVALUE('PLM001-Active'!#REF!)),"",DATEVALUE('PLM001-Active'!#REF!))</f>
        <v/>
      </c>
      <c r="J926" s="29" t="str">
        <f>IF(ISERROR(DATEVALUE('PLM001-Active'!#REF!)),"",DATEVALUE('PLM001-Active'!#REF!))</f>
        <v/>
      </c>
      <c r="K926" s="16" t="str">
        <f t="shared" si="67"/>
        <v/>
      </c>
      <c r="L926" s="49" t="e">
        <f>'PLM001-Active'!#REF!</f>
        <v>#REF!</v>
      </c>
      <c r="M926" s="49" t="e">
        <f>'PLM001-Active'!#REF!</f>
        <v>#REF!</v>
      </c>
      <c r="N926" s="49" t="e">
        <f>'PLM001-Active'!#REF!</f>
        <v>#REF!</v>
      </c>
      <c r="O926" s="94" t="e">
        <f>'PLM001-Active'!#REF!/100</f>
        <v>#REF!</v>
      </c>
      <c r="P926" s="94" t="e">
        <f t="shared" si="68"/>
        <v>#REF!</v>
      </c>
      <c r="Q926" s="63" t="str">
        <f t="shared" ca="1" si="69"/>
        <v/>
      </c>
      <c r="R926" s="76"/>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row>
    <row r="927" spans="1:74" s="17" customFormat="1">
      <c r="A927" s="14">
        <v>310.70000000000101</v>
      </c>
      <c r="B927" s="14" t="e">
        <f>'PLM001-Active'!#REF!</f>
        <v>#REF!</v>
      </c>
      <c r="C927" s="14" t="e">
        <f>'PLM001-Active'!#REF!</f>
        <v>#REF!</v>
      </c>
      <c r="D927" s="95" t="e">
        <f>'PLM001-Active'!#REF!</f>
        <v>#REF!</v>
      </c>
      <c r="E927" s="15" t="e">
        <f>IF('PLM001-Active'!#REF!="",'PLM001-Active'!#REF!,LEFT('PLM001-Active'!#REF!,3))</f>
        <v>#REF!</v>
      </c>
      <c r="F927" s="28" t="e">
        <f>DATEVALUE('PLM001-Active'!#REF!)</f>
        <v>#REF!</v>
      </c>
      <c r="G927" s="29" t="e">
        <f>DATEVALUE('PLM001-Active'!#REF!)</f>
        <v>#REF!</v>
      </c>
      <c r="H927" s="16" t="e">
        <f t="shared" si="66"/>
        <v>#REF!</v>
      </c>
      <c r="I927" s="28" t="str">
        <f>IF(ISERROR(DATEVALUE('PLM001-Active'!#REF!)),"",DATEVALUE('PLM001-Active'!#REF!))</f>
        <v/>
      </c>
      <c r="J927" s="29" t="str">
        <f>IF(ISERROR(DATEVALUE('PLM001-Active'!#REF!)),"",DATEVALUE('PLM001-Active'!#REF!))</f>
        <v/>
      </c>
      <c r="K927" s="16" t="str">
        <f t="shared" si="67"/>
        <v/>
      </c>
      <c r="L927" s="49" t="e">
        <f>'PLM001-Active'!#REF!</f>
        <v>#REF!</v>
      </c>
      <c r="M927" s="49" t="e">
        <f>'PLM001-Active'!#REF!</f>
        <v>#REF!</v>
      </c>
      <c r="N927" s="49" t="e">
        <f>'PLM001-Active'!#REF!</f>
        <v>#REF!</v>
      </c>
      <c r="O927" s="94" t="e">
        <f>'PLM001-Active'!#REF!/100</f>
        <v>#REF!</v>
      </c>
      <c r="P927" s="94" t="e">
        <f t="shared" si="68"/>
        <v>#REF!</v>
      </c>
      <c r="Q927" s="63" t="str">
        <f t="shared" ca="1" si="69"/>
        <v/>
      </c>
      <c r="R927" s="76"/>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row>
    <row r="928" spans="1:74" s="17" customFormat="1">
      <c r="A928" s="14">
        <v>311.70000000000101</v>
      </c>
      <c r="B928" s="14" t="e">
        <f>'PLM001-Active'!#REF!</f>
        <v>#REF!</v>
      </c>
      <c r="C928" s="14" t="e">
        <f>'PLM001-Active'!#REF!</f>
        <v>#REF!</v>
      </c>
      <c r="D928" s="95" t="e">
        <f>'PLM001-Active'!#REF!</f>
        <v>#REF!</v>
      </c>
      <c r="E928" s="15" t="e">
        <f>IF('PLM001-Active'!#REF!="",'PLM001-Active'!#REF!,LEFT('PLM001-Active'!#REF!,3))</f>
        <v>#REF!</v>
      </c>
      <c r="F928" s="28" t="e">
        <f>DATEVALUE('PLM001-Active'!#REF!)</f>
        <v>#REF!</v>
      </c>
      <c r="G928" s="29" t="e">
        <f>DATEVALUE('PLM001-Active'!#REF!)</f>
        <v>#REF!</v>
      </c>
      <c r="H928" s="16" t="e">
        <f t="shared" si="66"/>
        <v>#REF!</v>
      </c>
      <c r="I928" s="28" t="str">
        <f>IF(ISERROR(DATEVALUE('PLM001-Active'!#REF!)),"",DATEVALUE('PLM001-Active'!#REF!))</f>
        <v/>
      </c>
      <c r="J928" s="29" t="str">
        <f>IF(ISERROR(DATEVALUE('PLM001-Active'!#REF!)),"",DATEVALUE('PLM001-Active'!#REF!))</f>
        <v/>
      </c>
      <c r="K928" s="16" t="str">
        <f t="shared" si="67"/>
        <v/>
      </c>
      <c r="L928" s="49" t="e">
        <f>'PLM001-Active'!#REF!</f>
        <v>#REF!</v>
      </c>
      <c r="M928" s="49" t="e">
        <f>'PLM001-Active'!#REF!</f>
        <v>#REF!</v>
      </c>
      <c r="N928" s="49" t="e">
        <f>'PLM001-Active'!#REF!</f>
        <v>#REF!</v>
      </c>
      <c r="O928" s="94" t="e">
        <f>'PLM001-Active'!#REF!/100</f>
        <v>#REF!</v>
      </c>
      <c r="P928" s="94" t="e">
        <f t="shared" si="68"/>
        <v>#REF!</v>
      </c>
      <c r="Q928" s="63" t="str">
        <f t="shared" ca="1" si="69"/>
        <v/>
      </c>
      <c r="R928" s="76"/>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row>
    <row r="929" spans="1:74" s="17" customFormat="1">
      <c r="A929" s="14">
        <v>312.70000000000101</v>
      </c>
      <c r="B929" s="14" t="e">
        <f>'PLM001-Active'!#REF!</f>
        <v>#REF!</v>
      </c>
      <c r="C929" s="14" t="e">
        <f>'PLM001-Active'!#REF!</f>
        <v>#REF!</v>
      </c>
      <c r="D929" s="95" t="e">
        <f>'PLM001-Active'!#REF!</f>
        <v>#REF!</v>
      </c>
      <c r="E929" s="15" t="e">
        <f>IF('PLM001-Active'!#REF!="",'PLM001-Active'!#REF!,LEFT('PLM001-Active'!#REF!,3))</f>
        <v>#REF!</v>
      </c>
      <c r="F929" s="28" t="e">
        <f>DATEVALUE('PLM001-Active'!#REF!)</f>
        <v>#REF!</v>
      </c>
      <c r="G929" s="29" t="e">
        <f>DATEVALUE('PLM001-Active'!#REF!)</f>
        <v>#REF!</v>
      </c>
      <c r="H929" s="16" t="e">
        <f t="shared" si="66"/>
        <v>#REF!</v>
      </c>
      <c r="I929" s="28" t="str">
        <f>IF(ISERROR(DATEVALUE('PLM001-Active'!#REF!)),"",DATEVALUE('PLM001-Active'!#REF!))</f>
        <v/>
      </c>
      <c r="J929" s="29" t="str">
        <f>IF(ISERROR(DATEVALUE('PLM001-Active'!#REF!)),"",DATEVALUE('PLM001-Active'!#REF!))</f>
        <v/>
      </c>
      <c r="K929" s="16" t="str">
        <f t="shared" si="67"/>
        <v/>
      </c>
      <c r="L929" s="49" t="e">
        <f>'PLM001-Active'!#REF!</f>
        <v>#REF!</v>
      </c>
      <c r="M929" s="49" t="e">
        <f>'PLM001-Active'!#REF!</f>
        <v>#REF!</v>
      </c>
      <c r="N929" s="49" t="e">
        <f>'PLM001-Active'!#REF!</f>
        <v>#REF!</v>
      </c>
      <c r="O929" s="94" t="e">
        <f>'PLM001-Active'!#REF!/100</f>
        <v>#REF!</v>
      </c>
      <c r="P929" s="94" t="e">
        <f t="shared" si="68"/>
        <v>#REF!</v>
      </c>
      <c r="Q929" s="63" t="str">
        <f t="shared" ca="1" si="69"/>
        <v/>
      </c>
      <c r="R929" s="76"/>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row>
    <row r="930" spans="1:74" s="17" customFormat="1">
      <c r="A930" s="14">
        <v>313.70000000000101</v>
      </c>
      <c r="B930" s="14" t="e">
        <f>'PLM001-Active'!#REF!</f>
        <v>#REF!</v>
      </c>
      <c r="C930" s="14" t="e">
        <f>'PLM001-Active'!#REF!</f>
        <v>#REF!</v>
      </c>
      <c r="D930" s="95" t="e">
        <f>'PLM001-Active'!#REF!</f>
        <v>#REF!</v>
      </c>
      <c r="E930" s="15" t="e">
        <f>IF('PLM001-Active'!#REF!="",'PLM001-Active'!#REF!,LEFT('PLM001-Active'!#REF!,3))</f>
        <v>#REF!</v>
      </c>
      <c r="F930" s="28" t="e">
        <f>DATEVALUE('PLM001-Active'!#REF!)</f>
        <v>#REF!</v>
      </c>
      <c r="G930" s="29" t="e">
        <f>DATEVALUE('PLM001-Active'!#REF!)</f>
        <v>#REF!</v>
      </c>
      <c r="H930" s="16" t="e">
        <f t="shared" si="66"/>
        <v>#REF!</v>
      </c>
      <c r="I930" s="28" t="str">
        <f>IF(ISERROR(DATEVALUE('PLM001-Active'!#REF!)),"",DATEVALUE('PLM001-Active'!#REF!))</f>
        <v/>
      </c>
      <c r="J930" s="29" t="str">
        <f>IF(ISERROR(DATEVALUE('PLM001-Active'!#REF!)),"",DATEVALUE('PLM001-Active'!#REF!))</f>
        <v/>
      </c>
      <c r="K930" s="16" t="str">
        <f t="shared" si="67"/>
        <v/>
      </c>
      <c r="L930" s="49" t="e">
        <f>'PLM001-Active'!#REF!</f>
        <v>#REF!</v>
      </c>
      <c r="M930" s="49" t="e">
        <f>'PLM001-Active'!#REF!</f>
        <v>#REF!</v>
      </c>
      <c r="N930" s="49" t="e">
        <f>'PLM001-Active'!#REF!</f>
        <v>#REF!</v>
      </c>
      <c r="O930" s="94" t="e">
        <f>'PLM001-Active'!#REF!/100</f>
        <v>#REF!</v>
      </c>
      <c r="P930" s="94" t="e">
        <f t="shared" si="68"/>
        <v>#REF!</v>
      </c>
      <c r="Q930" s="63" t="str">
        <f t="shared" ca="1" si="69"/>
        <v/>
      </c>
      <c r="R930" s="76"/>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row>
    <row r="931" spans="1:74" s="17" customFormat="1">
      <c r="A931" s="14">
        <v>314.70000000000101</v>
      </c>
      <c r="B931" s="14" t="e">
        <f>'PLM001-Active'!#REF!</f>
        <v>#REF!</v>
      </c>
      <c r="C931" s="14" t="e">
        <f>'PLM001-Active'!#REF!</f>
        <v>#REF!</v>
      </c>
      <c r="D931" s="95" t="e">
        <f>'PLM001-Active'!#REF!</f>
        <v>#REF!</v>
      </c>
      <c r="E931" s="15" t="e">
        <f>IF('PLM001-Active'!#REF!="",'PLM001-Active'!#REF!,LEFT('PLM001-Active'!#REF!,3))</f>
        <v>#REF!</v>
      </c>
      <c r="F931" s="28" t="e">
        <f>DATEVALUE('PLM001-Active'!#REF!)</f>
        <v>#REF!</v>
      </c>
      <c r="G931" s="29" t="e">
        <f>DATEVALUE('PLM001-Active'!#REF!)</f>
        <v>#REF!</v>
      </c>
      <c r="H931" s="16" t="e">
        <f t="shared" si="66"/>
        <v>#REF!</v>
      </c>
      <c r="I931" s="28" t="str">
        <f>IF(ISERROR(DATEVALUE('PLM001-Active'!#REF!)),"",DATEVALUE('PLM001-Active'!#REF!))</f>
        <v/>
      </c>
      <c r="J931" s="29" t="str">
        <f>IF(ISERROR(DATEVALUE('PLM001-Active'!#REF!)),"",DATEVALUE('PLM001-Active'!#REF!))</f>
        <v/>
      </c>
      <c r="K931" s="16" t="str">
        <f t="shared" si="67"/>
        <v/>
      </c>
      <c r="L931" s="49" t="e">
        <f>'PLM001-Active'!#REF!</f>
        <v>#REF!</v>
      </c>
      <c r="M931" s="49" t="e">
        <f>'PLM001-Active'!#REF!</f>
        <v>#REF!</v>
      </c>
      <c r="N931" s="49" t="e">
        <f>'PLM001-Active'!#REF!</f>
        <v>#REF!</v>
      </c>
      <c r="O931" s="94" t="e">
        <f>'PLM001-Active'!#REF!/100</f>
        <v>#REF!</v>
      </c>
      <c r="P931" s="94" t="e">
        <f t="shared" si="68"/>
        <v>#REF!</v>
      </c>
      <c r="Q931" s="63" t="str">
        <f t="shared" ca="1" si="69"/>
        <v/>
      </c>
      <c r="R931" s="76"/>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row>
    <row r="932" spans="1:74" s="17" customFormat="1">
      <c r="A932" s="14">
        <v>315.70000000000101</v>
      </c>
      <c r="B932" s="14" t="e">
        <f>'PLM001-Active'!#REF!</f>
        <v>#REF!</v>
      </c>
      <c r="C932" s="14" t="e">
        <f>'PLM001-Active'!#REF!</f>
        <v>#REF!</v>
      </c>
      <c r="D932" s="95" t="e">
        <f>'PLM001-Active'!#REF!</f>
        <v>#REF!</v>
      </c>
      <c r="E932" s="15" t="e">
        <f>IF('PLM001-Active'!#REF!="",'PLM001-Active'!#REF!,LEFT('PLM001-Active'!#REF!,3))</f>
        <v>#REF!</v>
      </c>
      <c r="F932" s="28" t="e">
        <f>DATEVALUE('PLM001-Active'!#REF!)</f>
        <v>#REF!</v>
      </c>
      <c r="G932" s="29" t="e">
        <f>DATEVALUE('PLM001-Active'!#REF!)</f>
        <v>#REF!</v>
      </c>
      <c r="H932" s="16" t="e">
        <f t="shared" si="66"/>
        <v>#REF!</v>
      </c>
      <c r="I932" s="28" t="str">
        <f>IF(ISERROR(DATEVALUE('PLM001-Active'!#REF!)),"",DATEVALUE('PLM001-Active'!#REF!))</f>
        <v/>
      </c>
      <c r="J932" s="29" t="str">
        <f>IF(ISERROR(DATEVALUE('PLM001-Active'!#REF!)),"",DATEVALUE('PLM001-Active'!#REF!))</f>
        <v/>
      </c>
      <c r="K932" s="16" t="str">
        <f t="shared" si="67"/>
        <v/>
      </c>
      <c r="L932" s="49" t="e">
        <f>'PLM001-Active'!#REF!</f>
        <v>#REF!</v>
      </c>
      <c r="M932" s="49" t="e">
        <f>'PLM001-Active'!#REF!</f>
        <v>#REF!</v>
      </c>
      <c r="N932" s="49" t="e">
        <f>'PLM001-Active'!#REF!</f>
        <v>#REF!</v>
      </c>
      <c r="O932" s="94" t="e">
        <f>'PLM001-Active'!#REF!/100</f>
        <v>#REF!</v>
      </c>
      <c r="P932" s="94" t="e">
        <f t="shared" si="68"/>
        <v>#REF!</v>
      </c>
      <c r="Q932" s="63" t="str">
        <f t="shared" ca="1" si="69"/>
        <v/>
      </c>
      <c r="R932" s="76"/>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row>
    <row r="933" spans="1:74" s="17" customFormat="1">
      <c r="A933" s="14">
        <v>316.70000000000101</v>
      </c>
      <c r="B933" s="14" t="e">
        <f>'PLM001-Active'!#REF!</f>
        <v>#REF!</v>
      </c>
      <c r="C933" s="14" t="e">
        <f>'PLM001-Active'!#REF!</f>
        <v>#REF!</v>
      </c>
      <c r="D933" s="95" t="e">
        <f>'PLM001-Active'!#REF!</f>
        <v>#REF!</v>
      </c>
      <c r="E933" s="15" t="e">
        <f>IF('PLM001-Active'!#REF!="",'PLM001-Active'!#REF!,LEFT('PLM001-Active'!#REF!,3))</f>
        <v>#REF!</v>
      </c>
      <c r="F933" s="28" t="e">
        <f>DATEVALUE('PLM001-Active'!#REF!)</f>
        <v>#REF!</v>
      </c>
      <c r="G933" s="29" t="e">
        <f>DATEVALUE('PLM001-Active'!#REF!)</f>
        <v>#REF!</v>
      </c>
      <c r="H933" s="16" t="e">
        <f t="shared" si="66"/>
        <v>#REF!</v>
      </c>
      <c r="I933" s="28" t="str">
        <f>IF(ISERROR(DATEVALUE('PLM001-Active'!#REF!)),"",DATEVALUE('PLM001-Active'!#REF!))</f>
        <v/>
      </c>
      <c r="J933" s="29" t="str">
        <f>IF(ISERROR(DATEVALUE('PLM001-Active'!#REF!)),"",DATEVALUE('PLM001-Active'!#REF!))</f>
        <v/>
      </c>
      <c r="K933" s="16" t="str">
        <f t="shared" si="67"/>
        <v/>
      </c>
      <c r="L933" s="49" t="e">
        <f>'PLM001-Active'!#REF!</f>
        <v>#REF!</v>
      </c>
      <c r="M933" s="49" t="e">
        <f>'PLM001-Active'!#REF!</f>
        <v>#REF!</v>
      </c>
      <c r="N933" s="49" t="e">
        <f>'PLM001-Active'!#REF!</f>
        <v>#REF!</v>
      </c>
      <c r="O933" s="94" t="e">
        <f>'PLM001-Active'!#REF!/100</f>
        <v>#REF!</v>
      </c>
      <c r="P933" s="94" t="e">
        <f t="shared" si="68"/>
        <v>#REF!</v>
      </c>
      <c r="Q933" s="63" t="str">
        <f t="shared" ca="1" si="69"/>
        <v/>
      </c>
      <c r="R933" s="76"/>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row>
    <row r="934" spans="1:74" s="17" customFormat="1">
      <c r="A934" s="14">
        <v>317.70000000000101</v>
      </c>
      <c r="B934" s="14" t="e">
        <f>'PLM001-Active'!#REF!</f>
        <v>#REF!</v>
      </c>
      <c r="C934" s="14" t="e">
        <f>'PLM001-Active'!#REF!</f>
        <v>#REF!</v>
      </c>
      <c r="D934" s="95" t="e">
        <f>'PLM001-Active'!#REF!</f>
        <v>#REF!</v>
      </c>
      <c r="E934" s="15" t="e">
        <f>IF('PLM001-Active'!#REF!="",'PLM001-Active'!#REF!,LEFT('PLM001-Active'!#REF!,3))</f>
        <v>#REF!</v>
      </c>
      <c r="F934" s="28" t="e">
        <f>DATEVALUE('PLM001-Active'!#REF!)</f>
        <v>#REF!</v>
      </c>
      <c r="G934" s="29" t="e">
        <f>DATEVALUE('PLM001-Active'!#REF!)</f>
        <v>#REF!</v>
      </c>
      <c r="H934" s="16" t="e">
        <f t="shared" si="66"/>
        <v>#REF!</v>
      </c>
      <c r="I934" s="28" t="str">
        <f>IF(ISERROR(DATEVALUE('PLM001-Active'!#REF!)),"",DATEVALUE('PLM001-Active'!#REF!))</f>
        <v/>
      </c>
      <c r="J934" s="29" t="str">
        <f>IF(ISERROR(DATEVALUE('PLM001-Active'!#REF!)),"",DATEVALUE('PLM001-Active'!#REF!))</f>
        <v/>
      </c>
      <c r="K934" s="16" t="str">
        <f t="shared" si="67"/>
        <v/>
      </c>
      <c r="L934" s="49" t="e">
        <f>'PLM001-Active'!#REF!</f>
        <v>#REF!</v>
      </c>
      <c r="M934" s="49" t="e">
        <f>'PLM001-Active'!#REF!</f>
        <v>#REF!</v>
      </c>
      <c r="N934" s="49" t="e">
        <f>'PLM001-Active'!#REF!</f>
        <v>#REF!</v>
      </c>
      <c r="O934" s="94" t="e">
        <f>'PLM001-Active'!#REF!/100</f>
        <v>#REF!</v>
      </c>
      <c r="P934" s="94" t="e">
        <f t="shared" si="68"/>
        <v>#REF!</v>
      </c>
      <c r="Q934" s="63" t="str">
        <f t="shared" ca="1" si="69"/>
        <v/>
      </c>
      <c r="R934" s="76"/>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row>
    <row r="935" spans="1:74" s="17" customFormat="1">
      <c r="A935" s="14">
        <v>318.70000000000101</v>
      </c>
      <c r="B935" s="14" t="e">
        <f>'PLM001-Active'!#REF!</f>
        <v>#REF!</v>
      </c>
      <c r="C935" s="14" t="e">
        <f>'PLM001-Active'!#REF!</f>
        <v>#REF!</v>
      </c>
      <c r="D935" s="95" t="e">
        <f>'PLM001-Active'!#REF!</f>
        <v>#REF!</v>
      </c>
      <c r="E935" s="15" t="e">
        <f>IF('PLM001-Active'!#REF!="",'PLM001-Active'!#REF!,LEFT('PLM001-Active'!#REF!,3))</f>
        <v>#REF!</v>
      </c>
      <c r="F935" s="28" t="e">
        <f>DATEVALUE('PLM001-Active'!#REF!)</f>
        <v>#REF!</v>
      </c>
      <c r="G935" s="29" t="e">
        <f>DATEVALUE('PLM001-Active'!#REF!)</f>
        <v>#REF!</v>
      </c>
      <c r="H935" s="16" t="e">
        <f t="shared" si="66"/>
        <v>#REF!</v>
      </c>
      <c r="I935" s="28" t="str">
        <f>IF(ISERROR(DATEVALUE('PLM001-Active'!#REF!)),"",DATEVALUE('PLM001-Active'!#REF!))</f>
        <v/>
      </c>
      <c r="J935" s="29" t="str">
        <f>IF(ISERROR(DATEVALUE('PLM001-Active'!#REF!)),"",DATEVALUE('PLM001-Active'!#REF!))</f>
        <v/>
      </c>
      <c r="K935" s="16" t="str">
        <f t="shared" si="67"/>
        <v/>
      </c>
      <c r="L935" s="49" t="e">
        <f>'PLM001-Active'!#REF!</f>
        <v>#REF!</v>
      </c>
      <c r="M935" s="49" t="e">
        <f>'PLM001-Active'!#REF!</f>
        <v>#REF!</v>
      </c>
      <c r="N935" s="49" t="e">
        <f>'PLM001-Active'!#REF!</f>
        <v>#REF!</v>
      </c>
      <c r="O935" s="94" t="e">
        <f>'PLM001-Active'!#REF!/100</f>
        <v>#REF!</v>
      </c>
      <c r="P935" s="94" t="e">
        <f t="shared" si="68"/>
        <v>#REF!</v>
      </c>
      <c r="Q935" s="63" t="str">
        <f t="shared" ca="1" si="69"/>
        <v/>
      </c>
      <c r="R935" s="76"/>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row>
    <row r="936" spans="1:74" s="17" customFormat="1">
      <c r="A936" s="14">
        <v>319.70000000000101</v>
      </c>
      <c r="B936" s="14" t="e">
        <f>'PLM001-Active'!#REF!</f>
        <v>#REF!</v>
      </c>
      <c r="C936" s="14" t="e">
        <f>'PLM001-Active'!#REF!</f>
        <v>#REF!</v>
      </c>
      <c r="D936" s="95" t="e">
        <f>'PLM001-Active'!#REF!</f>
        <v>#REF!</v>
      </c>
      <c r="E936" s="15" t="e">
        <f>IF('PLM001-Active'!#REF!="",'PLM001-Active'!#REF!,LEFT('PLM001-Active'!#REF!,3))</f>
        <v>#REF!</v>
      </c>
      <c r="F936" s="28" t="e">
        <f>DATEVALUE('PLM001-Active'!#REF!)</f>
        <v>#REF!</v>
      </c>
      <c r="G936" s="29" t="e">
        <f>DATEVALUE('PLM001-Active'!#REF!)</f>
        <v>#REF!</v>
      </c>
      <c r="H936" s="16" t="e">
        <f t="shared" si="66"/>
        <v>#REF!</v>
      </c>
      <c r="I936" s="28" t="str">
        <f>IF(ISERROR(DATEVALUE('PLM001-Active'!#REF!)),"",DATEVALUE('PLM001-Active'!#REF!))</f>
        <v/>
      </c>
      <c r="J936" s="29" t="str">
        <f>IF(ISERROR(DATEVALUE('PLM001-Active'!#REF!)),"",DATEVALUE('PLM001-Active'!#REF!))</f>
        <v/>
      </c>
      <c r="K936" s="16" t="str">
        <f t="shared" si="67"/>
        <v/>
      </c>
      <c r="L936" s="49" t="e">
        <f>'PLM001-Active'!#REF!</f>
        <v>#REF!</v>
      </c>
      <c r="M936" s="49" t="e">
        <f>'PLM001-Active'!#REF!</f>
        <v>#REF!</v>
      </c>
      <c r="N936" s="49" t="e">
        <f>'PLM001-Active'!#REF!</f>
        <v>#REF!</v>
      </c>
      <c r="O936" s="94" t="e">
        <f>'PLM001-Active'!#REF!/100</f>
        <v>#REF!</v>
      </c>
      <c r="P936" s="94" t="e">
        <f t="shared" si="68"/>
        <v>#REF!</v>
      </c>
      <c r="Q936" s="63" t="str">
        <f t="shared" ca="1" si="69"/>
        <v/>
      </c>
      <c r="R936" s="76"/>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row>
    <row r="937" spans="1:74" s="17" customFormat="1">
      <c r="A937" s="14">
        <v>320.70000000000101</v>
      </c>
      <c r="B937" s="14" t="e">
        <f>'PLM001-Active'!#REF!</f>
        <v>#REF!</v>
      </c>
      <c r="C937" s="14" t="e">
        <f>'PLM001-Active'!#REF!</f>
        <v>#REF!</v>
      </c>
      <c r="D937" s="95" t="e">
        <f>'PLM001-Active'!#REF!</f>
        <v>#REF!</v>
      </c>
      <c r="E937" s="15" t="e">
        <f>IF('PLM001-Active'!#REF!="",'PLM001-Active'!#REF!,LEFT('PLM001-Active'!#REF!,3))</f>
        <v>#REF!</v>
      </c>
      <c r="F937" s="28" t="e">
        <f>DATEVALUE('PLM001-Active'!#REF!)</f>
        <v>#REF!</v>
      </c>
      <c r="G937" s="29" t="e">
        <f>DATEVALUE('PLM001-Active'!#REF!)</f>
        <v>#REF!</v>
      </c>
      <c r="H937" s="16" t="e">
        <f t="shared" si="66"/>
        <v>#REF!</v>
      </c>
      <c r="I937" s="28" t="str">
        <f>IF(ISERROR(DATEVALUE('PLM001-Active'!#REF!)),"",DATEVALUE('PLM001-Active'!#REF!))</f>
        <v/>
      </c>
      <c r="J937" s="29" t="str">
        <f>IF(ISERROR(DATEVALUE('PLM001-Active'!#REF!)),"",DATEVALUE('PLM001-Active'!#REF!))</f>
        <v/>
      </c>
      <c r="K937" s="16" t="str">
        <f t="shared" si="67"/>
        <v/>
      </c>
      <c r="L937" s="49" t="e">
        <f>'PLM001-Active'!#REF!</f>
        <v>#REF!</v>
      </c>
      <c r="M937" s="49" t="e">
        <f>'PLM001-Active'!#REF!</f>
        <v>#REF!</v>
      </c>
      <c r="N937" s="49" t="e">
        <f>'PLM001-Active'!#REF!</f>
        <v>#REF!</v>
      </c>
      <c r="O937" s="94" t="e">
        <f>'PLM001-Active'!#REF!/100</f>
        <v>#REF!</v>
      </c>
      <c r="P937" s="94" t="e">
        <f t="shared" si="68"/>
        <v>#REF!</v>
      </c>
      <c r="Q937" s="63" t="str">
        <f t="shared" ca="1" si="69"/>
        <v/>
      </c>
      <c r="R937" s="76"/>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row>
    <row r="938" spans="1:74" s="17" customFormat="1">
      <c r="A938" s="14">
        <v>321.70000000000101</v>
      </c>
      <c r="B938" s="14" t="e">
        <f>'PLM001-Active'!#REF!</f>
        <v>#REF!</v>
      </c>
      <c r="C938" s="14" t="e">
        <f>'PLM001-Active'!#REF!</f>
        <v>#REF!</v>
      </c>
      <c r="D938" s="95" t="e">
        <f>'PLM001-Active'!#REF!</f>
        <v>#REF!</v>
      </c>
      <c r="E938" s="15" t="e">
        <f>IF('PLM001-Active'!#REF!="",'PLM001-Active'!#REF!,LEFT('PLM001-Active'!#REF!,3))</f>
        <v>#REF!</v>
      </c>
      <c r="F938" s="28" t="e">
        <f>DATEVALUE('PLM001-Active'!#REF!)</f>
        <v>#REF!</v>
      </c>
      <c r="G938" s="29" t="e">
        <f>DATEVALUE('PLM001-Active'!#REF!)</f>
        <v>#REF!</v>
      </c>
      <c r="H938" s="16" t="e">
        <f t="shared" si="66"/>
        <v>#REF!</v>
      </c>
      <c r="I938" s="28" t="str">
        <f>IF(ISERROR(DATEVALUE('PLM001-Active'!#REF!)),"",DATEVALUE('PLM001-Active'!#REF!))</f>
        <v/>
      </c>
      <c r="J938" s="29" t="str">
        <f>IF(ISERROR(DATEVALUE('PLM001-Active'!#REF!)),"",DATEVALUE('PLM001-Active'!#REF!))</f>
        <v/>
      </c>
      <c r="K938" s="16" t="str">
        <f t="shared" si="67"/>
        <v/>
      </c>
      <c r="L938" s="49" t="e">
        <f>'PLM001-Active'!#REF!</f>
        <v>#REF!</v>
      </c>
      <c r="M938" s="49" t="e">
        <f>'PLM001-Active'!#REF!</f>
        <v>#REF!</v>
      </c>
      <c r="N938" s="49" t="e">
        <f>'PLM001-Active'!#REF!</f>
        <v>#REF!</v>
      </c>
      <c r="O938" s="94" t="e">
        <f>'PLM001-Active'!#REF!/100</f>
        <v>#REF!</v>
      </c>
      <c r="P938" s="94" t="e">
        <f t="shared" si="68"/>
        <v>#REF!</v>
      </c>
      <c r="Q938" s="63" t="str">
        <f t="shared" ca="1" si="69"/>
        <v/>
      </c>
      <c r="R938" s="76"/>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row>
    <row r="939" spans="1:74" s="17" customFormat="1">
      <c r="A939" s="14">
        <v>322.70000000000101</v>
      </c>
      <c r="B939" s="14" t="e">
        <f>'PLM001-Active'!#REF!</f>
        <v>#REF!</v>
      </c>
      <c r="C939" s="14" t="e">
        <f>'PLM001-Active'!#REF!</f>
        <v>#REF!</v>
      </c>
      <c r="D939" s="95" t="e">
        <f>'PLM001-Active'!#REF!</f>
        <v>#REF!</v>
      </c>
      <c r="E939" s="15" t="e">
        <f>IF('PLM001-Active'!#REF!="",'PLM001-Active'!#REF!,LEFT('PLM001-Active'!#REF!,3))</f>
        <v>#REF!</v>
      </c>
      <c r="F939" s="28" t="e">
        <f>DATEVALUE('PLM001-Active'!#REF!)</f>
        <v>#REF!</v>
      </c>
      <c r="G939" s="29" t="e">
        <f>DATEVALUE('PLM001-Active'!#REF!)</f>
        <v>#REF!</v>
      </c>
      <c r="H939" s="16" t="e">
        <f t="shared" si="66"/>
        <v>#REF!</v>
      </c>
      <c r="I939" s="28" t="str">
        <f>IF(ISERROR(DATEVALUE('PLM001-Active'!#REF!)),"",DATEVALUE('PLM001-Active'!#REF!))</f>
        <v/>
      </c>
      <c r="J939" s="29" t="str">
        <f>IF(ISERROR(DATEVALUE('PLM001-Active'!#REF!)),"",DATEVALUE('PLM001-Active'!#REF!))</f>
        <v/>
      </c>
      <c r="K939" s="16" t="str">
        <f t="shared" si="67"/>
        <v/>
      </c>
      <c r="L939" s="49" t="e">
        <f>'PLM001-Active'!#REF!</f>
        <v>#REF!</v>
      </c>
      <c r="M939" s="49" t="e">
        <f>'PLM001-Active'!#REF!</f>
        <v>#REF!</v>
      </c>
      <c r="N939" s="49" t="e">
        <f>'PLM001-Active'!#REF!</f>
        <v>#REF!</v>
      </c>
      <c r="O939" s="94" t="e">
        <f>'PLM001-Active'!#REF!/100</f>
        <v>#REF!</v>
      </c>
      <c r="P939" s="94" t="e">
        <f t="shared" si="68"/>
        <v>#REF!</v>
      </c>
      <c r="Q939" s="63" t="str">
        <f t="shared" ca="1" si="69"/>
        <v/>
      </c>
      <c r="R939" s="76"/>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row>
    <row r="940" spans="1:74" s="17" customFormat="1">
      <c r="A940" s="14">
        <v>323.70000000000101</v>
      </c>
      <c r="B940" s="14" t="e">
        <f>'PLM001-Active'!#REF!</f>
        <v>#REF!</v>
      </c>
      <c r="C940" s="14" t="e">
        <f>'PLM001-Active'!#REF!</f>
        <v>#REF!</v>
      </c>
      <c r="D940" s="95" t="e">
        <f>'PLM001-Active'!#REF!</f>
        <v>#REF!</v>
      </c>
      <c r="E940" s="15" t="e">
        <f>IF('PLM001-Active'!#REF!="",'PLM001-Active'!#REF!,LEFT('PLM001-Active'!#REF!,3))</f>
        <v>#REF!</v>
      </c>
      <c r="F940" s="28" t="e">
        <f>DATEVALUE('PLM001-Active'!#REF!)</f>
        <v>#REF!</v>
      </c>
      <c r="G940" s="29" t="e">
        <f>DATEVALUE('PLM001-Active'!#REF!)</f>
        <v>#REF!</v>
      </c>
      <c r="H940" s="16" t="e">
        <f t="shared" si="66"/>
        <v>#REF!</v>
      </c>
      <c r="I940" s="28" t="str">
        <f>IF(ISERROR(DATEVALUE('PLM001-Active'!#REF!)),"",DATEVALUE('PLM001-Active'!#REF!))</f>
        <v/>
      </c>
      <c r="J940" s="29" t="str">
        <f>IF(ISERROR(DATEVALUE('PLM001-Active'!#REF!)),"",DATEVALUE('PLM001-Active'!#REF!))</f>
        <v/>
      </c>
      <c r="K940" s="16" t="str">
        <f t="shared" si="67"/>
        <v/>
      </c>
      <c r="L940" s="49" t="e">
        <f>'PLM001-Active'!#REF!</f>
        <v>#REF!</v>
      </c>
      <c r="M940" s="49" t="e">
        <f>'PLM001-Active'!#REF!</f>
        <v>#REF!</v>
      </c>
      <c r="N940" s="49" t="e">
        <f>'PLM001-Active'!#REF!</f>
        <v>#REF!</v>
      </c>
      <c r="O940" s="94" t="e">
        <f>'PLM001-Active'!#REF!/100</f>
        <v>#REF!</v>
      </c>
      <c r="P940" s="94" t="e">
        <f t="shared" si="68"/>
        <v>#REF!</v>
      </c>
      <c r="Q940" s="63" t="str">
        <f t="shared" ca="1" si="69"/>
        <v/>
      </c>
      <c r="R940" s="76"/>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row>
    <row r="941" spans="1:74" s="17" customFormat="1">
      <c r="A941" s="14">
        <v>324.70000000000101</v>
      </c>
      <c r="B941" s="14" t="e">
        <f>'PLM001-Active'!#REF!</f>
        <v>#REF!</v>
      </c>
      <c r="C941" s="14" t="e">
        <f>'PLM001-Active'!#REF!</f>
        <v>#REF!</v>
      </c>
      <c r="D941" s="95" t="e">
        <f>'PLM001-Active'!#REF!</f>
        <v>#REF!</v>
      </c>
      <c r="E941" s="15" t="e">
        <f>IF('PLM001-Active'!#REF!="",'PLM001-Active'!#REF!,LEFT('PLM001-Active'!#REF!,3))</f>
        <v>#REF!</v>
      </c>
      <c r="F941" s="28" t="e">
        <f>DATEVALUE('PLM001-Active'!#REF!)</f>
        <v>#REF!</v>
      </c>
      <c r="G941" s="29" t="e">
        <f>DATEVALUE('PLM001-Active'!#REF!)</f>
        <v>#REF!</v>
      </c>
      <c r="H941" s="16" t="e">
        <f t="shared" si="66"/>
        <v>#REF!</v>
      </c>
      <c r="I941" s="28" t="str">
        <f>IF(ISERROR(DATEVALUE('PLM001-Active'!#REF!)),"",DATEVALUE('PLM001-Active'!#REF!))</f>
        <v/>
      </c>
      <c r="J941" s="29" t="str">
        <f>IF(ISERROR(DATEVALUE('PLM001-Active'!#REF!)),"",DATEVALUE('PLM001-Active'!#REF!))</f>
        <v/>
      </c>
      <c r="K941" s="16" t="str">
        <f t="shared" si="67"/>
        <v/>
      </c>
      <c r="L941" s="49" t="e">
        <f>'PLM001-Active'!#REF!</f>
        <v>#REF!</v>
      </c>
      <c r="M941" s="49" t="e">
        <f>'PLM001-Active'!#REF!</f>
        <v>#REF!</v>
      </c>
      <c r="N941" s="49" t="e">
        <f>'PLM001-Active'!#REF!</f>
        <v>#REF!</v>
      </c>
      <c r="O941" s="94" t="e">
        <f>'PLM001-Active'!#REF!/100</f>
        <v>#REF!</v>
      </c>
      <c r="P941" s="94" t="e">
        <f t="shared" si="68"/>
        <v>#REF!</v>
      </c>
      <c r="Q941" s="63" t="str">
        <f t="shared" ca="1" si="69"/>
        <v/>
      </c>
      <c r="R941" s="76"/>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row>
    <row r="942" spans="1:74" s="17" customFormat="1">
      <c r="A942" s="14">
        <v>325.70000000000101</v>
      </c>
      <c r="B942" s="14" t="e">
        <f>'PLM001-Active'!#REF!</f>
        <v>#REF!</v>
      </c>
      <c r="C942" s="14" t="e">
        <f>'PLM001-Active'!#REF!</f>
        <v>#REF!</v>
      </c>
      <c r="D942" s="95" t="e">
        <f>'PLM001-Active'!#REF!</f>
        <v>#REF!</v>
      </c>
      <c r="E942" s="15" t="e">
        <f>IF('PLM001-Active'!#REF!="",'PLM001-Active'!#REF!,LEFT('PLM001-Active'!#REF!,3))</f>
        <v>#REF!</v>
      </c>
      <c r="F942" s="28" t="e">
        <f>DATEVALUE('PLM001-Active'!#REF!)</f>
        <v>#REF!</v>
      </c>
      <c r="G942" s="29" t="e">
        <f>DATEVALUE('PLM001-Active'!#REF!)</f>
        <v>#REF!</v>
      </c>
      <c r="H942" s="16" t="e">
        <f t="shared" si="66"/>
        <v>#REF!</v>
      </c>
      <c r="I942" s="28" t="str">
        <f>IF(ISERROR(DATEVALUE('PLM001-Active'!#REF!)),"",DATEVALUE('PLM001-Active'!#REF!))</f>
        <v/>
      </c>
      <c r="J942" s="29" t="str">
        <f>IF(ISERROR(DATEVALUE('PLM001-Active'!#REF!)),"",DATEVALUE('PLM001-Active'!#REF!))</f>
        <v/>
      </c>
      <c r="K942" s="16" t="str">
        <f t="shared" si="67"/>
        <v/>
      </c>
      <c r="L942" s="49" t="e">
        <f>'PLM001-Active'!#REF!</f>
        <v>#REF!</v>
      </c>
      <c r="M942" s="49" t="e">
        <f>'PLM001-Active'!#REF!</f>
        <v>#REF!</v>
      </c>
      <c r="N942" s="49" t="e">
        <f>'PLM001-Active'!#REF!</f>
        <v>#REF!</v>
      </c>
      <c r="O942" s="94" t="e">
        <f>'PLM001-Active'!#REF!/100</f>
        <v>#REF!</v>
      </c>
      <c r="P942" s="94" t="e">
        <f t="shared" si="68"/>
        <v>#REF!</v>
      </c>
      <c r="Q942" s="63" t="str">
        <f t="shared" ca="1" si="69"/>
        <v/>
      </c>
      <c r="R942" s="76"/>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row>
    <row r="943" spans="1:74" s="17" customFormat="1">
      <c r="A943" s="14">
        <v>326.70000000000101</v>
      </c>
      <c r="B943" s="14" t="e">
        <f>'PLM001-Active'!#REF!</f>
        <v>#REF!</v>
      </c>
      <c r="C943" s="14" t="e">
        <f>'PLM001-Active'!#REF!</f>
        <v>#REF!</v>
      </c>
      <c r="D943" s="95" t="e">
        <f>'PLM001-Active'!#REF!</f>
        <v>#REF!</v>
      </c>
      <c r="E943" s="15" t="e">
        <f>IF('PLM001-Active'!#REF!="",'PLM001-Active'!#REF!,LEFT('PLM001-Active'!#REF!,3))</f>
        <v>#REF!</v>
      </c>
      <c r="F943" s="28" t="e">
        <f>DATEVALUE('PLM001-Active'!#REF!)</f>
        <v>#REF!</v>
      </c>
      <c r="G943" s="29" t="e">
        <f>DATEVALUE('PLM001-Active'!#REF!)</f>
        <v>#REF!</v>
      </c>
      <c r="H943" s="16" t="e">
        <f t="shared" si="66"/>
        <v>#REF!</v>
      </c>
      <c r="I943" s="28" t="str">
        <f>IF(ISERROR(DATEVALUE('PLM001-Active'!#REF!)),"",DATEVALUE('PLM001-Active'!#REF!))</f>
        <v/>
      </c>
      <c r="J943" s="29" t="str">
        <f>IF(ISERROR(DATEVALUE('PLM001-Active'!#REF!)),"",DATEVALUE('PLM001-Active'!#REF!))</f>
        <v/>
      </c>
      <c r="K943" s="16" t="str">
        <f t="shared" si="67"/>
        <v/>
      </c>
      <c r="L943" s="49" t="e">
        <f>'PLM001-Active'!#REF!</f>
        <v>#REF!</v>
      </c>
      <c r="M943" s="49" t="e">
        <f>'PLM001-Active'!#REF!</f>
        <v>#REF!</v>
      </c>
      <c r="N943" s="49" t="e">
        <f>'PLM001-Active'!#REF!</f>
        <v>#REF!</v>
      </c>
      <c r="O943" s="94" t="e">
        <f>'PLM001-Active'!#REF!/100</f>
        <v>#REF!</v>
      </c>
      <c r="P943" s="94" t="e">
        <f t="shared" si="68"/>
        <v>#REF!</v>
      </c>
      <c r="Q943" s="63" t="str">
        <f t="shared" ca="1" si="69"/>
        <v/>
      </c>
      <c r="R943" s="76"/>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row>
    <row r="944" spans="1:74" s="17" customFormat="1">
      <c r="A944" s="14">
        <v>327.70000000000101</v>
      </c>
      <c r="B944" s="14" t="e">
        <f>'PLM001-Active'!#REF!</f>
        <v>#REF!</v>
      </c>
      <c r="C944" s="14" t="e">
        <f>'PLM001-Active'!#REF!</f>
        <v>#REF!</v>
      </c>
      <c r="D944" s="95" t="e">
        <f>'PLM001-Active'!#REF!</f>
        <v>#REF!</v>
      </c>
      <c r="E944" s="15" t="e">
        <f>IF('PLM001-Active'!#REF!="",'PLM001-Active'!#REF!,LEFT('PLM001-Active'!#REF!,3))</f>
        <v>#REF!</v>
      </c>
      <c r="F944" s="28" t="e">
        <f>DATEVALUE('PLM001-Active'!#REF!)</f>
        <v>#REF!</v>
      </c>
      <c r="G944" s="29" t="e">
        <f>DATEVALUE('PLM001-Active'!#REF!)</f>
        <v>#REF!</v>
      </c>
      <c r="H944" s="16" t="e">
        <f t="shared" si="66"/>
        <v>#REF!</v>
      </c>
      <c r="I944" s="28" t="str">
        <f>IF(ISERROR(DATEVALUE('PLM001-Active'!#REF!)),"",DATEVALUE('PLM001-Active'!#REF!))</f>
        <v/>
      </c>
      <c r="J944" s="29" t="str">
        <f>IF(ISERROR(DATEVALUE('PLM001-Active'!#REF!)),"",DATEVALUE('PLM001-Active'!#REF!))</f>
        <v/>
      </c>
      <c r="K944" s="16" t="str">
        <f t="shared" si="67"/>
        <v/>
      </c>
      <c r="L944" s="49" t="e">
        <f>'PLM001-Active'!#REF!</f>
        <v>#REF!</v>
      </c>
      <c r="M944" s="49" t="e">
        <f>'PLM001-Active'!#REF!</f>
        <v>#REF!</v>
      </c>
      <c r="N944" s="49" t="e">
        <f>'PLM001-Active'!#REF!</f>
        <v>#REF!</v>
      </c>
      <c r="O944" s="94" t="e">
        <f>'PLM001-Active'!#REF!/100</f>
        <v>#REF!</v>
      </c>
      <c r="P944" s="94" t="e">
        <f t="shared" si="68"/>
        <v>#REF!</v>
      </c>
      <c r="Q944" s="63" t="str">
        <f t="shared" ca="1" si="69"/>
        <v/>
      </c>
      <c r="R944" s="76"/>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row>
    <row r="945" spans="1:74" s="17" customFormat="1">
      <c r="A945" s="14">
        <v>328.70000000000101</v>
      </c>
      <c r="B945" s="14" t="e">
        <f>'PLM001-Active'!#REF!</f>
        <v>#REF!</v>
      </c>
      <c r="C945" s="14" t="e">
        <f>'PLM001-Active'!#REF!</f>
        <v>#REF!</v>
      </c>
      <c r="D945" s="95" t="e">
        <f>'PLM001-Active'!#REF!</f>
        <v>#REF!</v>
      </c>
      <c r="E945" s="15" t="e">
        <f>IF('PLM001-Active'!#REF!="",'PLM001-Active'!#REF!,LEFT('PLM001-Active'!#REF!,3))</f>
        <v>#REF!</v>
      </c>
      <c r="F945" s="28" t="e">
        <f>DATEVALUE('PLM001-Active'!#REF!)</f>
        <v>#REF!</v>
      </c>
      <c r="G945" s="29" t="e">
        <f>DATEVALUE('PLM001-Active'!#REF!)</f>
        <v>#REF!</v>
      </c>
      <c r="H945" s="16" t="e">
        <f t="shared" si="66"/>
        <v>#REF!</v>
      </c>
      <c r="I945" s="28" t="str">
        <f>IF(ISERROR(DATEVALUE('PLM001-Active'!#REF!)),"",DATEVALUE('PLM001-Active'!#REF!))</f>
        <v/>
      </c>
      <c r="J945" s="29" t="str">
        <f>IF(ISERROR(DATEVALUE('PLM001-Active'!#REF!)),"",DATEVALUE('PLM001-Active'!#REF!))</f>
        <v/>
      </c>
      <c r="K945" s="16" t="str">
        <f t="shared" si="67"/>
        <v/>
      </c>
      <c r="L945" s="49" t="e">
        <f>'PLM001-Active'!#REF!</f>
        <v>#REF!</v>
      </c>
      <c r="M945" s="49" t="e">
        <f>'PLM001-Active'!#REF!</f>
        <v>#REF!</v>
      </c>
      <c r="N945" s="49" t="e">
        <f>'PLM001-Active'!#REF!</f>
        <v>#REF!</v>
      </c>
      <c r="O945" s="94" t="e">
        <f>'PLM001-Active'!#REF!/100</f>
        <v>#REF!</v>
      </c>
      <c r="P945" s="94" t="e">
        <f t="shared" si="68"/>
        <v>#REF!</v>
      </c>
      <c r="Q945" s="63" t="str">
        <f t="shared" ca="1" si="69"/>
        <v/>
      </c>
      <c r="R945" s="76"/>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row>
    <row r="946" spans="1:74" s="17" customFormat="1">
      <c r="A946" s="14">
        <v>329.70000000000101</v>
      </c>
      <c r="B946" s="14" t="e">
        <f>'PLM001-Active'!#REF!</f>
        <v>#REF!</v>
      </c>
      <c r="C946" s="14" t="e">
        <f>'PLM001-Active'!#REF!</f>
        <v>#REF!</v>
      </c>
      <c r="D946" s="95" t="e">
        <f>'PLM001-Active'!#REF!</f>
        <v>#REF!</v>
      </c>
      <c r="E946" s="15" t="e">
        <f>IF('PLM001-Active'!#REF!="",'PLM001-Active'!#REF!,LEFT('PLM001-Active'!#REF!,3))</f>
        <v>#REF!</v>
      </c>
      <c r="F946" s="28" t="e">
        <f>DATEVALUE('PLM001-Active'!#REF!)</f>
        <v>#REF!</v>
      </c>
      <c r="G946" s="29" t="e">
        <f>DATEVALUE('PLM001-Active'!#REF!)</f>
        <v>#REF!</v>
      </c>
      <c r="H946" s="16" t="e">
        <f t="shared" si="66"/>
        <v>#REF!</v>
      </c>
      <c r="I946" s="28" t="str">
        <f>IF(ISERROR(DATEVALUE('PLM001-Active'!#REF!)),"",DATEVALUE('PLM001-Active'!#REF!))</f>
        <v/>
      </c>
      <c r="J946" s="29" t="str">
        <f>IF(ISERROR(DATEVALUE('PLM001-Active'!#REF!)),"",DATEVALUE('PLM001-Active'!#REF!))</f>
        <v/>
      </c>
      <c r="K946" s="16" t="str">
        <f t="shared" si="67"/>
        <v/>
      </c>
      <c r="L946" s="49" t="e">
        <f>'PLM001-Active'!#REF!</f>
        <v>#REF!</v>
      </c>
      <c r="M946" s="49" t="e">
        <f>'PLM001-Active'!#REF!</f>
        <v>#REF!</v>
      </c>
      <c r="N946" s="49" t="e">
        <f>'PLM001-Active'!#REF!</f>
        <v>#REF!</v>
      </c>
      <c r="O946" s="94" t="e">
        <f>'PLM001-Active'!#REF!/100</f>
        <v>#REF!</v>
      </c>
      <c r="P946" s="94" t="e">
        <f t="shared" si="68"/>
        <v>#REF!</v>
      </c>
      <c r="Q946" s="63" t="str">
        <f t="shared" ca="1" si="69"/>
        <v/>
      </c>
      <c r="R946" s="76"/>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row>
    <row r="947" spans="1:74" s="17" customFormat="1">
      <c r="A947" s="14">
        <v>330.70000000000101</v>
      </c>
      <c r="B947" s="14" t="e">
        <f>'PLM001-Active'!#REF!</f>
        <v>#REF!</v>
      </c>
      <c r="C947" s="14" t="e">
        <f>'PLM001-Active'!#REF!</f>
        <v>#REF!</v>
      </c>
      <c r="D947" s="95" t="e">
        <f>'PLM001-Active'!#REF!</f>
        <v>#REF!</v>
      </c>
      <c r="E947" s="15" t="e">
        <f>IF('PLM001-Active'!#REF!="",'PLM001-Active'!#REF!,LEFT('PLM001-Active'!#REF!,3))</f>
        <v>#REF!</v>
      </c>
      <c r="F947" s="28" t="e">
        <f>DATEVALUE('PLM001-Active'!#REF!)</f>
        <v>#REF!</v>
      </c>
      <c r="G947" s="29" t="e">
        <f>DATEVALUE('PLM001-Active'!#REF!)</f>
        <v>#REF!</v>
      </c>
      <c r="H947" s="16" t="e">
        <f t="shared" si="66"/>
        <v>#REF!</v>
      </c>
      <c r="I947" s="28" t="str">
        <f>IF(ISERROR(DATEVALUE('PLM001-Active'!#REF!)),"",DATEVALUE('PLM001-Active'!#REF!))</f>
        <v/>
      </c>
      <c r="J947" s="29" t="str">
        <f>IF(ISERROR(DATEVALUE('PLM001-Active'!#REF!)),"",DATEVALUE('PLM001-Active'!#REF!))</f>
        <v/>
      </c>
      <c r="K947" s="16" t="str">
        <f t="shared" si="67"/>
        <v/>
      </c>
      <c r="L947" s="49" t="e">
        <f>'PLM001-Active'!#REF!</f>
        <v>#REF!</v>
      </c>
      <c r="M947" s="49" t="e">
        <f>'PLM001-Active'!#REF!</f>
        <v>#REF!</v>
      </c>
      <c r="N947" s="49" t="e">
        <f>'PLM001-Active'!#REF!</f>
        <v>#REF!</v>
      </c>
      <c r="O947" s="94" t="e">
        <f>'PLM001-Active'!#REF!/100</f>
        <v>#REF!</v>
      </c>
      <c r="P947" s="94" t="e">
        <f t="shared" si="68"/>
        <v>#REF!</v>
      </c>
      <c r="Q947" s="63" t="str">
        <f t="shared" ca="1" si="69"/>
        <v/>
      </c>
      <c r="R947" s="76"/>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row>
    <row r="948" spans="1:74" s="17" customFormat="1">
      <c r="A948" s="14">
        <v>331.70000000000101</v>
      </c>
      <c r="B948" s="14" t="e">
        <f>'PLM001-Active'!#REF!</f>
        <v>#REF!</v>
      </c>
      <c r="C948" s="14" t="e">
        <f>'PLM001-Active'!#REF!</f>
        <v>#REF!</v>
      </c>
      <c r="D948" s="95" t="e">
        <f>'PLM001-Active'!#REF!</f>
        <v>#REF!</v>
      </c>
      <c r="E948" s="15" t="e">
        <f>IF('PLM001-Active'!#REF!="",'PLM001-Active'!#REF!,LEFT('PLM001-Active'!#REF!,3))</f>
        <v>#REF!</v>
      </c>
      <c r="F948" s="28" t="e">
        <f>DATEVALUE('PLM001-Active'!#REF!)</f>
        <v>#REF!</v>
      </c>
      <c r="G948" s="29" t="e">
        <f>DATEVALUE('PLM001-Active'!#REF!)</f>
        <v>#REF!</v>
      </c>
      <c r="H948" s="16" t="e">
        <f t="shared" si="66"/>
        <v>#REF!</v>
      </c>
      <c r="I948" s="28" t="str">
        <f>IF(ISERROR(DATEVALUE('PLM001-Active'!#REF!)),"",DATEVALUE('PLM001-Active'!#REF!))</f>
        <v/>
      </c>
      <c r="J948" s="29" t="str">
        <f>IF(ISERROR(DATEVALUE('PLM001-Active'!#REF!)),"",DATEVALUE('PLM001-Active'!#REF!))</f>
        <v/>
      </c>
      <c r="K948" s="16" t="str">
        <f t="shared" si="67"/>
        <v/>
      </c>
      <c r="L948" s="49" t="e">
        <f>'PLM001-Active'!#REF!</f>
        <v>#REF!</v>
      </c>
      <c r="M948" s="49" t="e">
        <f>'PLM001-Active'!#REF!</f>
        <v>#REF!</v>
      </c>
      <c r="N948" s="49" t="e">
        <f>'PLM001-Active'!#REF!</f>
        <v>#REF!</v>
      </c>
      <c r="O948" s="94" t="e">
        <f>'PLM001-Active'!#REF!/100</f>
        <v>#REF!</v>
      </c>
      <c r="P948" s="94" t="e">
        <f t="shared" si="68"/>
        <v>#REF!</v>
      </c>
      <c r="Q948" s="63" t="str">
        <f t="shared" ca="1" si="69"/>
        <v/>
      </c>
      <c r="R948" s="76"/>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row>
    <row r="949" spans="1:74" s="17" customFormat="1">
      <c r="A949" s="14">
        <v>332.70000000000101</v>
      </c>
      <c r="B949" s="14" t="e">
        <f>'PLM001-Active'!#REF!</f>
        <v>#REF!</v>
      </c>
      <c r="C949" s="14" t="e">
        <f>'PLM001-Active'!#REF!</f>
        <v>#REF!</v>
      </c>
      <c r="D949" s="95" t="e">
        <f>'PLM001-Active'!#REF!</f>
        <v>#REF!</v>
      </c>
      <c r="E949" s="15" t="e">
        <f>IF('PLM001-Active'!#REF!="",'PLM001-Active'!#REF!,LEFT('PLM001-Active'!#REF!,3))</f>
        <v>#REF!</v>
      </c>
      <c r="F949" s="28" t="e">
        <f>DATEVALUE('PLM001-Active'!#REF!)</f>
        <v>#REF!</v>
      </c>
      <c r="G949" s="29" t="e">
        <f>DATEVALUE('PLM001-Active'!#REF!)</f>
        <v>#REF!</v>
      </c>
      <c r="H949" s="16" t="e">
        <f t="shared" si="66"/>
        <v>#REF!</v>
      </c>
      <c r="I949" s="28" t="str">
        <f>IF(ISERROR(DATEVALUE('PLM001-Active'!#REF!)),"",DATEVALUE('PLM001-Active'!#REF!))</f>
        <v/>
      </c>
      <c r="J949" s="29" t="str">
        <f>IF(ISERROR(DATEVALUE('PLM001-Active'!#REF!)),"",DATEVALUE('PLM001-Active'!#REF!))</f>
        <v/>
      </c>
      <c r="K949" s="16" t="str">
        <f t="shared" si="67"/>
        <v/>
      </c>
      <c r="L949" s="49" t="e">
        <f>'PLM001-Active'!#REF!</f>
        <v>#REF!</v>
      </c>
      <c r="M949" s="49" t="e">
        <f>'PLM001-Active'!#REF!</f>
        <v>#REF!</v>
      </c>
      <c r="N949" s="49" t="e">
        <f>'PLM001-Active'!#REF!</f>
        <v>#REF!</v>
      </c>
      <c r="O949" s="94" t="e">
        <f>'PLM001-Active'!#REF!/100</f>
        <v>#REF!</v>
      </c>
      <c r="P949" s="94" t="e">
        <f t="shared" si="68"/>
        <v>#REF!</v>
      </c>
      <c r="Q949" s="63" t="str">
        <f t="shared" ca="1" si="69"/>
        <v/>
      </c>
      <c r="R949" s="76"/>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row>
    <row r="950" spans="1:74" s="17" customFormat="1">
      <c r="A950" s="14">
        <v>333.70000000000101</v>
      </c>
      <c r="B950" s="14" t="e">
        <f>'PLM001-Active'!#REF!</f>
        <v>#REF!</v>
      </c>
      <c r="C950" s="14" t="e">
        <f>'PLM001-Active'!#REF!</f>
        <v>#REF!</v>
      </c>
      <c r="D950" s="95" t="e">
        <f>'PLM001-Active'!#REF!</f>
        <v>#REF!</v>
      </c>
      <c r="E950" s="15" t="e">
        <f>IF('PLM001-Active'!#REF!="",'PLM001-Active'!#REF!,LEFT('PLM001-Active'!#REF!,3))</f>
        <v>#REF!</v>
      </c>
      <c r="F950" s="28" t="e">
        <f>DATEVALUE('PLM001-Active'!#REF!)</f>
        <v>#REF!</v>
      </c>
      <c r="G950" s="29" t="e">
        <f>DATEVALUE('PLM001-Active'!#REF!)</f>
        <v>#REF!</v>
      </c>
      <c r="H950" s="16" t="e">
        <f t="shared" si="66"/>
        <v>#REF!</v>
      </c>
      <c r="I950" s="28" t="str">
        <f>IF(ISERROR(DATEVALUE('PLM001-Active'!#REF!)),"",DATEVALUE('PLM001-Active'!#REF!))</f>
        <v/>
      </c>
      <c r="J950" s="29" t="str">
        <f>IF(ISERROR(DATEVALUE('PLM001-Active'!#REF!)),"",DATEVALUE('PLM001-Active'!#REF!))</f>
        <v/>
      </c>
      <c r="K950" s="16" t="str">
        <f t="shared" si="67"/>
        <v/>
      </c>
      <c r="L950" s="49" t="e">
        <f>'PLM001-Active'!#REF!</f>
        <v>#REF!</v>
      </c>
      <c r="M950" s="49" t="e">
        <f>'PLM001-Active'!#REF!</f>
        <v>#REF!</v>
      </c>
      <c r="N950" s="49" t="e">
        <f>'PLM001-Active'!#REF!</f>
        <v>#REF!</v>
      </c>
      <c r="O950" s="94" t="e">
        <f>'PLM001-Active'!#REF!/100</f>
        <v>#REF!</v>
      </c>
      <c r="P950" s="94" t="e">
        <f t="shared" si="68"/>
        <v>#REF!</v>
      </c>
      <c r="Q950" s="63" t="str">
        <f t="shared" ca="1" si="69"/>
        <v/>
      </c>
      <c r="R950" s="76"/>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row>
    <row r="951" spans="1:74" s="17" customFormat="1">
      <c r="A951" s="14">
        <v>334.70000000000101</v>
      </c>
      <c r="B951" s="14" t="e">
        <f>'PLM001-Active'!#REF!</f>
        <v>#REF!</v>
      </c>
      <c r="C951" s="14" t="e">
        <f>'PLM001-Active'!#REF!</f>
        <v>#REF!</v>
      </c>
      <c r="D951" s="95" t="e">
        <f>'PLM001-Active'!#REF!</f>
        <v>#REF!</v>
      </c>
      <c r="E951" s="15" t="e">
        <f>IF('PLM001-Active'!#REF!="",'PLM001-Active'!#REF!,LEFT('PLM001-Active'!#REF!,3))</f>
        <v>#REF!</v>
      </c>
      <c r="F951" s="28" t="e">
        <f>DATEVALUE('PLM001-Active'!#REF!)</f>
        <v>#REF!</v>
      </c>
      <c r="G951" s="29" t="e">
        <f>DATEVALUE('PLM001-Active'!#REF!)</f>
        <v>#REF!</v>
      </c>
      <c r="H951" s="16" t="e">
        <f t="shared" si="66"/>
        <v>#REF!</v>
      </c>
      <c r="I951" s="28" t="str">
        <f>IF(ISERROR(DATEVALUE('PLM001-Active'!#REF!)),"",DATEVALUE('PLM001-Active'!#REF!))</f>
        <v/>
      </c>
      <c r="J951" s="29" t="str">
        <f>IF(ISERROR(DATEVALUE('PLM001-Active'!#REF!)),"",DATEVALUE('PLM001-Active'!#REF!))</f>
        <v/>
      </c>
      <c r="K951" s="16" t="str">
        <f t="shared" si="67"/>
        <v/>
      </c>
      <c r="L951" s="49" t="e">
        <f>'PLM001-Active'!#REF!</f>
        <v>#REF!</v>
      </c>
      <c r="M951" s="49" t="e">
        <f>'PLM001-Active'!#REF!</f>
        <v>#REF!</v>
      </c>
      <c r="N951" s="49" t="e">
        <f>'PLM001-Active'!#REF!</f>
        <v>#REF!</v>
      </c>
      <c r="O951" s="94" t="e">
        <f>'PLM001-Active'!#REF!/100</f>
        <v>#REF!</v>
      </c>
      <c r="P951" s="94" t="e">
        <f t="shared" si="68"/>
        <v>#REF!</v>
      </c>
      <c r="Q951" s="63" t="str">
        <f t="shared" ca="1" si="69"/>
        <v/>
      </c>
      <c r="R951" s="76"/>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row>
    <row r="952" spans="1:74" s="17" customFormat="1">
      <c r="A952" s="14">
        <v>335.70000000000101</v>
      </c>
      <c r="B952" s="14" t="e">
        <f>'PLM001-Active'!#REF!</f>
        <v>#REF!</v>
      </c>
      <c r="C952" s="14" t="e">
        <f>'PLM001-Active'!#REF!</f>
        <v>#REF!</v>
      </c>
      <c r="D952" s="95" t="e">
        <f>'PLM001-Active'!#REF!</f>
        <v>#REF!</v>
      </c>
      <c r="E952" s="15" t="e">
        <f>IF('PLM001-Active'!#REF!="",'PLM001-Active'!#REF!,LEFT('PLM001-Active'!#REF!,3))</f>
        <v>#REF!</v>
      </c>
      <c r="F952" s="28" t="e">
        <f>DATEVALUE('PLM001-Active'!#REF!)</f>
        <v>#REF!</v>
      </c>
      <c r="G952" s="29" t="e">
        <f>DATEVALUE('PLM001-Active'!#REF!)</f>
        <v>#REF!</v>
      </c>
      <c r="H952" s="16" t="e">
        <f t="shared" si="66"/>
        <v>#REF!</v>
      </c>
      <c r="I952" s="28" t="str">
        <f>IF(ISERROR(DATEVALUE('PLM001-Active'!#REF!)),"",DATEVALUE('PLM001-Active'!#REF!))</f>
        <v/>
      </c>
      <c r="J952" s="29" t="str">
        <f>IF(ISERROR(DATEVALUE('PLM001-Active'!#REF!)),"",DATEVALUE('PLM001-Active'!#REF!))</f>
        <v/>
      </c>
      <c r="K952" s="16" t="str">
        <f t="shared" si="67"/>
        <v/>
      </c>
      <c r="L952" s="49" t="e">
        <f>'PLM001-Active'!#REF!</f>
        <v>#REF!</v>
      </c>
      <c r="M952" s="49" t="e">
        <f>'PLM001-Active'!#REF!</f>
        <v>#REF!</v>
      </c>
      <c r="N952" s="49" t="e">
        <f>'PLM001-Active'!#REF!</f>
        <v>#REF!</v>
      </c>
      <c r="O952" s="94" t="e">
        <f>'PLM001-Active'!#REF!/100</f>
        <v>#REF!</v>
      </c>
      <c r="P952" s="94" t="e">
        <f t="shared" si="68"/>
        <v>#REF!</v>
      </c>
      <c r="Q952" s="63" t="str">
        <f t="shared" ca="1" si="69"/>
        <v/>
      </c>
      <c r="R952" s="76"/>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row>
    <row r="953" spans="1:74" s="17" customFormat="1">
      <c r="A953" s="14">
        <v>336.70000000000101</v>
      </c>
      <c r="B953" s="14" t="e">
        <f>'PLM001-Active'!#REF!</f>
        <v>#REF!</v>
      </c>
      <c r="C953" s="14" t="e">
        <f>'PLM001-Active'!#REF!</f>
        <v>#REF!</v>
      </c>
      <c r="D953" s="95" t="e">
        <f>'PLM001-Active'!#REF!</f>
        <v>#REF!</v>
      </c>
      <c r="E953" s="15" t="e">
        <f>IF('PLM001-Active'!#REF!="",'PLM001-Active'!#REF!,LEFT('PLM001-Active'!#REF!,3))</f>
        <v>#REF!</v>
      </c>
      <c r="F953" s="28" t="e">
        <f>DATEVALUE('PLM001-Active'!#REF!)</f>
        <v>#REF!</v>
      </c>
      <c r="G953" s="29" t="e">
        <f>DATEVALUE('PLM001-Active'!#REF!)</f>
        <v>#REF!</v>
      </c>
      <c r="H953" s="16" t="e">
        <f t="shared" si="66"/>
        <v>#REF!</v>
      </c>
      <c r="I953" s="28" t="str">
        <f>IF(ISERROR(DATEVALUE('PLM001-Active'!#REF!)),"",DATEVALUE('PLM001-Active'!#REF!))</f>
        <v/>
      </c>
      <c r="J953" s="29" t="str">
        <f>IF(ISERROR(DATEVALUE('PLM001-Active'!#REF!)),"",DATEVALUE('PLM001-Active'!#REF!))</f>
        <v/>
      </c>
      <c r="K953" s="16" t="str">
        <f t="shared" si="67"/>
        <v/>
      </c>
      <c r="L953" s="49" t="e">
        <f>'PLM001-Active'!#REF!</f>
        <v>#REF!</v>
      </c>
      <c r="M953" s="49" t="e">
        <f>'PLM001-Active'!#REF!</f>
        <v>#REF!</v>
      </c>
      <c r="N953" s="49" t="e">
        <f>'PLM001-Active'!#REF!</f>
        <v>#REF!</v>
      </c>
      <c r="O953" s="94" t="e">
        <f>'PLM001-Active'!#REF!/100</f>
        <v>#REF!</v>
      </c>
      <c r="P953" s="94" t="e">
        <f t="shared" si="68"/>
        <v>#REF!</v>
      </c>
      <c r="Q953" s="63" t="str">
        <f t="shared" ca="1" si="69"/>
        <v/>
      </c>
      <c r="R953" s="76"/>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row>
    <row r="954" spans="1:74" s="17" customFormat="1">
      <c r="A954" s="14">
        <v>337.70000000000101</v>
      </c>
      <c r="B954" s="14" t="e">
        <f>'PLM001-Active'!#REF!</f>
        <v>#REF!</v>
      </c>
      <c r="C954" s="14" t="e">
        <f>'PLM001-Active'!#REF!</f>
        <v>#REF!</v>
      </c>
      <c r="D954" s="95" t="e">
        <f>'PLM001-Active'!#REF!</f>
        <v>#REF!</v>
      </c>
      <c r="E954" s="15" t="e">
        <f>IF('PLM001-Active'!#REF!="",'PLM001-Active'!#REF!,LEFT('PLM001-Active'!#REF!,3))</f>
        <v>#REF!</v>
      </c>
      <c r="F954" s="28" t="e">
        <f>DATEVALUE('PLM001-Active'!#REF!)</f>
        <v>#REF!</v>
      </c>
      <c r="G954" s="29" t="e">
        <f>DATEVALUE('PLM001-Active'!#REF!)</f>
        <v>#REF!</v>
      </c>
      <c r="H954" s="16" t="e">
        <f t="shared" si="66"/>
        <v>#REF!</v>
      </c>
      <c r="I954" s="28" t="str">
        <f>IF(ISERROR(DATEVALUE('PLM001-Active'!#REF!)),"",DATEVALUE('PLM001-Active'!#REF!))</f>
        <v/>
      </c>
      <c r="J954" s="29" t="str">
        <f>IF(ISERROR(DATEVALUE('PLM001-Active'!#REF!)),"",DATEVALUE('PLM001-Active'!#REF!))</f>
        <v/>
      </c>
      <c r="K954" s="16" t="str">
        <f t="shared" si="67"/>
        <v/>
      </c>
      <c r="L954" s="49" t="e">
        <f>'PLM001-Active'!#REF!</f>
        <v>#REF!</v>
      </c>
      <c r="M954" s="49" t="e">
        <f>'PLM001-Active'!#REF!</f>
        <v>#REF!</v>
      </c>
      <c r="N954" s="49" t="e">
        <f>'PLM001-Active'!#REF!</f>
        <v>#REF!</v>
      </c>
      <c r="O954" s="94" t="e">
        <f>'PLM001-Active'!#REF!/100</f>
        <v>#REF!</v>
      </c>
      <c r="P954" s="94" t="e">
        <f t="shared" si="68"/>
        <v>#REF!</v>
      </c>
      <c r="Q954" s="63" t="str">
        <f t="shared" ca="1" si="69"/>
        <v/>
      </c>
      <c r="R954" s="76"/>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row>
    <row r="955" spans="1:74" s="17" customFormat="1">
      <c r="A955" s="14">
        <v>338.70000000000101</v>
      </c>
      <c r="B955" s="14" t="e">
        <f>'PLM001-Active'!#REF!</f>
        <v>#REF!</v>
      </c>
      <c r="C955" s="14" t="e">
        <f>'PLM001-Active'!#REF!</f>
        <v>#REF!</v>
      </c>
      <c r="D955" s="95" t="e">
        <f>'PLM001-Active'!#REF!</f>
        <v>#REF!</v>
      </c>
      <c r="E955" s="15" t="e">
        <f>IF('PLM001-Active'!#REF!="",'PLM001-Active'!#REF!,LEFT('PLM001-Active'!#REF!,3))</f>
        <v>#REF!</v>
      </c>
      <c r="F955" s="28" t="e">
        <f>DATEVALUE('PLM001-Active'!#REF!)</f>
        <v>#REF!</v>
      </c>
      <c r="G955" s="29" t="e">
        <f>DATEVALUE('PLM001-Active'!#REF!)</f>
        <v>#REF!</v>
      </c>
      <c r="H955" s="16" t="e">
        <f t="shared" si="66"/>
        <v>#REF!</v>
      </c>
      <c r="I955" s="28" t="str">
        <f>IF(ISERROR(DATEVALUE('PLM001-Active'!#REF!)),"",DATEVALUE('PLM001-Active'!#REF!))</f>
        <v/>
      </c>
      <c r="J955" s="29" t="str">
        <f>IF(ISERROR(DATEVALUE('PLM001-Active'!#REF!)),"",DATEVALUE('PLM001-Active'!#REF!))</f>
        <v/>
      </c>
      <c r="K955" s="16" t="str">
        <f t="shared" si="67"/>
        <v/>
      </c>
      <c r="L955" s="49" t="e">
        <f>'PLM001-Active'!#REF!</f>
        <v>#REF!</v>
      </c>
      <c r="M955" s="49" t="e">
        <f>'PLM001-Active'!#REF!</f>
        <v>#REF!</v>
      </c>
      <c r="N955" s="49" t="e">
        <f>'PLM001-Active'!#REF!</f>
        <v>#REF!</v>
      </c>
      <c r="O955" s="94" t="e">
        <f>'PLM001-Active'!#REF!/100</f>
        <v>#REF!</v>
      </c>
      <c r="P955" s="94" t="e">
        <f t="shared" si="68"/>
        <v>#REF!</v>
      </c>
      <c r="Q955" s="63" t="str">
        <f t="shared" ca="1" si="69"/>
        <v/>
      </c>
      <c r="R955" s="76"/>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row>
    <row r="956" spans="1:74" s="17" customFormat="1">
      <c r="A956" s="14">
        <v>339.70000000000101</v>
      </c>
      <c r="B956" s="14" t="e">
        <f>'PLM001-Active'!#REF!</f>
        <v>#REF!</v>
      </c>
      <c r="C956" s="14" t="e">
        <f>'PLM001-Active'!#REF!</f>
        <v>#REF!</v>
      </c>
      <c r="D956" s="95" t="e">
        <f>'PLM001-Active'!#REF!</f>
        <v>#REF!</v>
      </c>
      <c r="E956" s="15" t="e">
        <f>IF('PLM001-Active'!#REF!="",'PLM001-Active'!#REF!,LEFT('PLM001-Active'!#REF!,3))</f>
        <v>#REF!</v>
      </c>
      <c r="F956" s="28" t="e">
        <f>DATEVALUE('PLM001-Active'!#REF!)</f>
        <v>#REF!</v>
      </c>
      <c r="G956" s="29" t="e">
        <f>DATEVALUE('PLM001-Active'!#REF!)</f>
        <v>#REF!</v>
      </c>
      <c r="H956" s="16" t="e">
        <f t="shared" si="66"/>
        <v>#REF!</v>
      </c>
      <c r="I956" s="28" t="str">
        <f>IF(ISERROR(DATEVALUE('PLM001-Active'!#REF!)),"",DATEVALUE('PLM001-Active'!#REF!))</f>
        <v/>
      </c>
      <c r="J956" s="29" t="str">
        <f>IF(ISERROR(DATEVALUE('PLM001-Active'!#REF!)),"",DATEVALUE('PLM001-Active'!#REF!))</f>
        <v/>
      </c>
      <c r="K956" s="16" t="str">
        <f t="shared" si="67"/>
        <v/>
      </c>
      <c r="L956" s="49" t="e">
        <f>'PLM001-Active'!#REF!</f>
        <v>#REF!</v>
      </c>
      <c r="M956" s="49" t="e">
        <f>'PLM001-Active'!#REF!</f>
        <v>#REF!</v>
      </c>
      <c r="N956" s="49" t="e">
        <f>'PLM001-Active'!#REF!</f>
        <v>#REF!</v>
      </c>
      <c r="O956" s="94" t="e">
        <f>'PLM001-Active'!#REF!/100</f>
        <v>#REF!</v>
      </c>
      <c r="P956" s="94" t="e">
        <f t="shared" si="68"/>
        <v>#REF!</v>
      </c>
      <c r="Q956" s="63" t="str">
        <f t="shared" ca="1" si="69"/>
        <v/>
      </c>
      <c r="R956" s="76"/>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row>
    <row r="957" spans="1:74" s="17" customFormat="1">
      <c r="A957" s="14">
        <v>340.70000000000101</v>
      </c>
      <c r="B957" s="14" t="e">
        <f>'PLM001-Active'!#REF!</f>
        <v>#REF!</v>
      </c>
      <c r="C957" s="14" t="e">
        <f>'PLM001-Active'!#REF!</f>
        <v>#REF!</v>
      </c>
      <c r="D957" s="95" t="e">
        <f>'PLM001-Active'!#REF!</f>
        <v>#REF!</v>
      </c>
      <c r="E957" s="15" t="e">
        <f>IF('PLM001-Active'!#REF!="",'PLM001-Active'!#REF!,LEFT('PLM001-Active'!#REF!,3))</f>
        <v>#REF!</v>
      </c>
      <c r="F957" s="28" t="e">
        <f>DATEVALUE('PLM001-Active'!#REF!)</f>
        <v>#REF!</v>
      </c>
      <c r="G957" s="29" t="e">
        <f>DATEVALUE('PLM001-Active'!#REF!)</f>
        <v>#REF!</v>
      </c>
      <c r="H957" s="16" t="e">
        <f t="shared" si="66"/>
        <v>#REF!</v>
      </c>
      <c r="I957" s="28" t="str">
        <f>IF(ISERROR(DATEVALUE('PLM001-Active'!#REF!)),"",DATEVALUE('PLM001-Active'!#REF!))</f>
        <v/>
      </c>
      <c r="J957" s="29" t="str">
        <f>IF(ISERROR(DATEVALUE('PLM001-Active'!#REF!)),"",DATEVALUE('PLM001-Active'!#REF!))</f>
        <v/>
      </c>
      <c r="K957" s="16" t="str">
        <f t="shared" si="67"/>
        <v/>
      </c>
      <c r="L957" s="49" t="e">
        <f>'PLM001-Active'!#REF!</f>
        <v>#REF!</v>
      </c>
      <c r="M957" s="49" t="e">
        <f>'PLM001-Active'!#REF!</f>
        <v>#REF!</v>
      </c>
      <c r="N957" s="49" t="e">
        <f>'PLM001-Active'!#REF!</f>
        <v>#REF!</v>
      </c>
      <c r="O957" s="94" t="e">
        <f>'PLM001-Active'!#REF!/100</f>
        <v>#REF!</v>
      </c>
      <c r="P957" s="94" t="e">
        <f t="shared" si="68"/>
        <v>#REF!</v>
      </c>
      <c r="Q957" s="63" t="str">
        <f t="shared" ca="1" si="69"/>
        <v/>
      </c>
      <c r="R957" s="76"/>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row>
    <row r="958" spans="1:74" s="17" customFormat="1">
      <c r="A958" s="14">
        <v>341.70000000000101</v>
      </c>
      <c r="B958" s="14" t="e">
        <f>'PLM001-Active'!#REF!</f>
        <v>#REF!</v>
      </c>
      <c r="C958" s="14" t="e">
        <f>'PLM001-Active'!#REF!</f>
        <v>#REF!</v>
      </c>
      <c r="D958" s="95" t="e">
        <f>'PLM001-Active'!#REF!</f>
        <v>#REF!</v>
      </c>
      <c r="E958" s="15" t="e">
        <f>IF('PLM001-Active'!#REF!="",'PLM001-Active'!#REF!,LEFT('PLM001-Active'!#REF!,3))</f>
        <v>#REF!</v>
      </c>
      <c r="F958" s="28" t="e">
        <f>DATEVALUE('PLM001-Active'!#REF!)</f>
        <v>#REF!</v>
      </c>
      <c r="G958" s="29" t="e">
        <f>DATEVALUE('PLM001-Active'!#REF!)</f>
        <v>#REF!</v>
      </c>
      <c r="H958" s="16" t="e">
        <f t="shared" si="66"/>
        <v>#REF!</v>
      </c>
      <c r="I958" s="28" t="str">
        <f>IF(ISERROR(DATEVALUE('PLM001-Active'!#REF!)),"",DATEVALUE('PLM001-Active'!#REF!))</f>
        <v/>
      </c>
      <c r="J958" s="29" t="str">
        <f>IF(ISERROR(DATEVALUE('PLM001-Active'!#REF!)),"",DATEVALUE('PLM001-Active'!#REF!))</f>
        <v/>
      </c>
      <c r="K958" s="16" t="str">
        <f t="shared" si="67"/>
        <v/>
      </c>
      <c r="L958" s="49" t="e">
        <f>'PLM001-Active'!#REF!</f>
        <v>#REF!</v>
      </c>
      <c r="M958" s="49" t="e">
        <f>'PLM001-Active'!#REF!</f>
        <v>#REF!</v>
      </c>
      <c r="N958" s="49" t="e">
        <f>'PLM001-Active'!#REF!</f>
        <v>#REF!</v>
      </c>
      <c r="O958" s="94" t="e">
        <f>'PLM001-Active'!#REF!/100</f>
        <v>#REF!</v>
      </c>
      <c r="P958" s="94" t="e">
        <f t="shared" si="68"/>
        <v>#REF!</v>
      </c>
      <c r="Q958" s="63" t="str">
        <f t="shared" ca="1" si="69"/>
        <v/>
      </c>
      <c r="R958" s="76"/>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row>
    <row r="959" spans="1:74" s="17" customFormat="1">
      <c r="A959" s="14">
        <v>342.70000000000101</v>
      </c>
      <c r="B959" s="14" t="e">
        <f>'PLM001-Active'!#REF!</f>
        <v>#REF!</v>
      </c>
      <c r="C959" s="14" t="e">
        <f>'PLM001-Active'!#REF!</f>
        <v>#REF!</v>
      </c>
      <c r="D959" s="95" t="e">
        <f>'PLM001-Active'!#REF!</f>
        <v>#REF!</v>
      </c>
      <c r="E959" s="15" t="e">
        <f>IF('PLM001-Active'!#REF!="",'PLM001-Active'!#REF!,LEFT('PLM001-Active'!#REF!,3))</f>
        <v>#REF!</v>
      </c>
      <c r="F959" s="28" t="e">
        <f>DATEVALUE('PLM001-Active'!#REF!)</f>
        <v>#REF!</v>
      </c>
      <c r="G959" s="29" t="e">
        <f>DATEVALUE('PLM001-Active'!#REF!)</f>
        <v>#REF!</v>
      </c>
      <c r="H959" s="16" t="e">
        <f t="shared" si="66"/>
        <v>#REF!</v>
      </c>
      <c r="I959" s="28" t="str">
        <f>IF(ISERROR(DATEVALUE('PLM001-Active'!#REF!)),"",DATEVALUE('PLM001-Active'!#REF!))</f>
        <v/>
      </c>
      <c r="J959" s="29" t="str">
        <f>IF(ISERROR(DATEVALUE('PLM001-Active'!#REF!)),"",DATEVALUE('PLM001-Active'!#REF!))</f>
        <v/>
      </c>
      <c r="K959" s="16" t="str">
        <f t="shared" si="67"/>
        <v/>
      </c>
      <c r="L959" s="49" t="e">
        <f>'PLM001-Active'!#REF!</f>
        <v>#REF!</v>
      </c>
      <c r="M959" s="49" t="e">
        <f>'PLM001-Active'!#REF!</f>
        <v>#REF!</v>
      </c>
      <c r="N959" s="49" t="e">
        <f>'PLM001-Active'!#REF!</f>
        <v>#REF!</v>
      </c>
      <c r="O959" s="94" t="e">
        <f>'PLM001-Active'!#REF!/100</f>
        <v>#REF!</v>
      </c>
      <c r="P959" s="94" t="e">
        <f t="shared" si="68"/>
        <v>#REF!</v>
      </c>
      <c r="Q959" s="63" t="str">
        <f t="shared" ca="1" si="69"/>
        <v/>
      </c>
      <c r="R959" s="76"/>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row>
    <row r="960" spans="1:74" s="17" customFormat="1">
      <c r="A960" s="14">
        <v>343.70000000000101</v>
      </c>
      <c r="B960" s="14" t="e">
        <f>'PLM001-Active'!#REF!</f>
        <v>#REF!</v>
      </c>
      <c r="C960" s="14" t="e">
        <f>'PLM001-Active'!#REF!</f>
        <v>#REF!</v>
      </c>
      <c r="D960" s="95" t="e">
        <f>'PLM001-Active'!#REF!</f>
        <v>#REF!</v>
      </c>
      <c r="E960" s="15" t="e">
        <f>IF('PLM001-Active'!#REF!="",'PLM001-Active'!#REF!,LEFT('PLM001-Active'!#REF!,3))</f>
        <v>#REF!</v>
      </c>
      <c r="F960" s="28" t="e">
        <f>DATEVALUE('PLM001-Active'!#REF!)</f>
        <v>#REF!</v>
      </c>
      <c r="G960" s="29" t="e">
        <f>DATEVALUE('PLM001-Active'!#REF!)</f>
        <v>#REF!</v>
      </c>
      <c r="H960" s="16" t="e">
        <f t="shared" si="66"/>
        <v>#REF!</v>
      </c>
      <c r="I960" s="28" t="str">
        <f>IF(ISERROR(DATEVALUE('PLM001-Active'!#REF!)),"",DATEVALUE('PLM001-Active'!#REF!))</f>
        <v/>
      </c>
      <c r="J960" s="29" t="str">
        <f>IF(ISERROR(DATEVALUE('PLM001-Active'!#REF!)),"",DATEVALUE('PLM001-Active'!#REF!))</f>
        <v/>
      </c>
      <c r="K960" s="16" t="str">
        <f t="shared" si="67"/>
        <v/>
      </c>
      <c r="L960" s="49" t="e">
        <f>'PLM001-Active'!#REF!</f>
        <v>#REF!</v>
      </c>
      <c r="M960" s="49" t="e">
        <f>'PLM001-Active'!#REF!</f>
        <v>#REF!</v>
      </c>
      <c r="N960" s="49" t="e">
        <f>'PLM001-Active'!#REF!</f>
        <v>#REF!</v>
      </c>
      <c r="O960" s="94" t="e">
        <f>'PLM001-Active'!#REF!/100</f>
        <v>#REF!</v>
      </c>
      <c r="P960" s="94" t="e">
        <f t="shared" si="68"/>
        <v>#REF!</v>
      </c>
      <c r="Q960" s="63" t="str">
        <f t="shared" ca="1" si="69"/>
        <v/>
      </c>
      <c r="R960" s="76"/>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row>
    <row r="961" spans="1:74" s="17" customFormat="1">
      <c r="A961" s="14">
        <v>344.70000000000101</v>
      </c>
      <c r="B961" s="14" t="e">
        <f>'PLM001-Active'!#REF!</f>
        <v>#REF!</v>
      </c>
      <c r="C961" s="14" t="e">
        <f>'PLM001-Active'!#REF!</f>
        <v>#REF!</v>
      </c>
      <c r="D961" s="95" t="e">
        <f>'PLM001-Active'!#REF!</f>
        <v>#REF!</v>
      </c>
      <c r="E961" s="15" t="e">
        <f>IF('PLM001-Active'!#REF!="",'PLM001-Active'!#REF!,LEFT('PLM001-Active'!#REF!,3))</f>
        <v>#REF!</v>
      </c>
      <c r="F961" s="28" t="e">
        <f>DATEVALUE('PLM001-Active'!#REF!)</f>
        <v>#REF!</v>
      </c>
      <c r="G961" s="29" t="e">
        <f>DATEVALUE('PLM001-Active'!#REF!)</f>
        <v>#REF!</v>
      </c>
      <c r="H961" s="16" t="e">
        <f t="shared" si="66"/>
        <v>#REF!</v>
      </c>
      <c r="I961" s="28" t="str">
        <f>IF(ISERROR(DATEVALUE('PLM001-Active'!#REF!)),"",DATEVALUE('PLM001-Active'!#REF!))</f>
        <v/>
      </c>
      <c r="J961" s="29" t="str">
        <f>IF(ISERROR(DATEVALUE('PLM001-Active'!#REF!)),"",DATEVALUE('PLM001-Active'!#REF!))</f>
        <v/>
      </c>
      <c r="K961" s="16" t="str">
        <f t="shared" si="67"/>
        <v/>
      </c>
      <c r="L961" s="49" t="e">
        <f>'PLM001-Active'!#REF!</f>
        <v>#REF!</v>
      </c>
      <c r="M961" s="49" t="e">
        <f>'PLM001-Active'!#REF!</f>
        <v>#REF!</v>
      </c>
      <c r="N961" s="49" t="e">
        <f>'PLM001-Active'!#REF!</f>
        <v>#REF!</v>
      </c>
      <c r="O961" s="94" t="e">
        <f>'PLM001-Active'!#REF!/100</f>
        <v>#REF!</v>
      </c>
      <c r="P961" s="94" t="e">
        <f t="shared" si="68"/>
        <v>#REF!</v>
      </c>
      <c r="Q961" s="63" t="str">
        <f t="shared" ca="1" si="69"/>
        <v/>
      </c>
      <c r="R961" s="76"/>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row>
    <row r="962" spans="1:74" s="17" customFormat="1">
      <c r="A962" s="14">
        <v>345.70000000000101</v>
      </c>
      <c r="B962" s="14" t="e">
        <f>'PLM001-Active'!#REF!</f>
        <v>#REF!</v>
      </c>
      <c r="C962" s="14" t="e">
        <f>'PLM001-Active'!#REF!</f>
        <v>#REF!</v>
      </c>
      <c r="D962" s="95" t="e">
        <f>'PLM001-Active'!#REF!</f>
        <v>#REF!</v>
      </c>
      <c r="E962" s="15" t="e">
        <f>IF('PLM001-Active'!#REF!="",'PLM001-Active'!#REF!,LEFT('PLM001-Active'!#REF!,3))</f>
        <v>#REF!</v>
      </c>
      <c r="F962" s="28" t="e">
        <f>DATEVALUE('PLM001-Active'!#REF!)</f>
        <v>#REF!</v>
      </c>
      <c r="G962" s="29" t="e">
        <f>DATEVALUE('PLM001-Active'!#REF!)</f>
        <v>#REF!</v>
      </c>
      <c r="H962" s="16" t="e">
        <f t="shared" si="66"/>
        <v>#REF!</v>
      </c>
      <c r="I962" s="28" t="str">
        <f>IF(ISERROR(DATEVALUE('PLM001-Active'!#REF!)),"",DATEVALUE('PLM001-Active'!#REF!))</f>
        <v/>
      </c>
      <c r="J962" s="29" t="str">
        <f>IF(ISERROR(DATEVALUE('PLM001-Active'!#REF!)),"",DATEVALUE('PLM001-Active'!#REF!))</f>
        <v/>
      </c>
      <c r="K962" s="16" t="str">
        <f t="shared" si="67"/>
        <v/>
      </c>
      <c r="L962" s="49" t="e">
        <f>'PLM001-Active'!#REF!</f>
        <v>#REF!</v>
      </c>
      <c r="M962" s="49" t="e">
        <f>'PLM001-Active'!#REF!</f>
        <v>#REF!</v>
      </c>
      <c r="N962" s="49" t="e">
        <f>'PLM001-Active'!#REF!</f>
        <v>#REF!</v>
      </c>
      <c r="O962" s="94" t="e">
        <f>'PLM001-Active'!#REF!/100</f>
        <v>#REF!</v>
      </c>
      <c r="P962" s="94" t="e">
        <f t="shared" si="68"/>
        <v>#REF!</v>
      </c>
      <c r="Q962" s="63" t="str">
        <f t="shared" ca="1" si="69"/>
        <v/>
      </c>
      <c r="R962" s="76"/>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row>
    <row r="963" spans="1:74" s="17" customFormat="1">
      <c r="A963" s="14">
        <v>346.70000000000101</v>
      </c>
      <c r="B963" s="14" t="e">
        <f>'PLM001-Active'!#REF!</f>
        <v>#REF!</v>
      </c>
      <c r="C963" s="14" t="e">
        <f>'PLM001-Active'!#REF!</f>
        <v>#REF!</v>
      </c>
      <c r="D963" s="95" t="e">
        <f>'PLM001-Active'!#REF!</f>
        <v>#REF!</v>
      </c>
      <c r="E963" s="15" t="e">
        <f>IF('PLM001-Active'!#REF!="",'PLM001-Active'!#REF!,LEFT('PLM001-Active'!#REF!,3))</f>
        <v>#REF!</v>
      </c>
      <c r="F963" s="28" t="e">
        <f>DATEVALUE('PLM001-Active'!#REF!)</f>
        <v>#REF!</v>
      </c>
      <c r="G963" s="29" t="e">
        <f>DATEVALUE('PLM001-Active'!#REF!)</f>
        <v>#REF!</v>
      </c>
      <c r="H963" s="16" t="e">
        <f t="shared" si="66"/>
        <v>#REF!</v>
      </c>
      <c r="I963" s="28" t="str">
        <f>IF(ISERROR(DATEVALUE('PLM001-Active'!#REF!)),"",DATEVALUE('PLM001-Active'!#REF!))</f>
        <v/>
      </c>
      <c r="J963" s="29" t="str">
        <f>IF(ISERROR(DATEVALUE('PLM001-Active'!#REF!)),"",DATEVALUE('PLM001-Active'!#REF!))</f>
        <v/>
      </c>
      <c r="K963" s="16" t="str">
        <f t="shared" si="67"/>
        <v/>
      </c>
      <c r="L963" s="49" t="e">
        <f>'PLM001-Active'!#REF!</f>
        <v>#REF!</v>
      </c>
      <c r="M963" s="49" t="e">
        <f>'PLM001-Active'!#REF!</f>
        <v>#REF!</v>
      </c>
      <c r="N963" s="49" t="e">
        <f>'PLM001-Active'!#REF!</f>
        <v>#REF!</v>
      </c>
      <c r="O963" s="94" t="e">
        <f>'PLM001-Active'!#REF!/100</f>
        <v>#REF!</v>
      </c>
      <c r="P963" s="94" t="e">
        <f t="shared" si="68"/>
        <v>#REF!</v>
      </c>
      <c r="Q963" s="63" t="str">
        <f t="shared" ca="1" si="69"/>
        <v/>
      </c>
      <c r="R963" s="76"/>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row>
    <row r="964" spans="1:74" s="17" customFormat="1">
      <c r="A964" s="14">
        <v>347.70000000000101</v>
      </c>
      <c r="B964" s="14" t="e">
        <f>'PLM001-Active'!#REF!</f>
        <v>#REF!</v>
      </c>
      <c r="C964" s="14" t="e">
        <f>'PLM001-Active'!#REF!</f>
        <v>#REF!</v>
      </c>
      <c r="D964" s="95" t="e">
        <f>'PLM001-Active'!#REF!</f>
        <v>#REF!</v>
      </c>
      <c r="E964" s="15" t="e">
        <f>IF('PLM001-Active'!#REF!="",'PLM001-Active'!#REF!,LEFT('PLM001-Active'!#REF!,3))</f>
        <v>#REF!</v>
      </c>
      <c r="F964" s="28" t="e">
        <f>DATEVALUE('PLM001-Active'!#REF!)</f>
        <v>#REF!</v>
      </c>
      <c r="G964" s="29" t="e">
        <f>DATEVALUE('PLM001-Active'!#REF!)</f>
        <v>#REF!</v>
      </c>
      <c r="H964" s="16" t="e">
        <f t="shared" si="66"/>
        <v>#REF!</v>
      </c>
      <c r="I964" s="28" t="str">
        <f>IF(ISERROR(DATEVALUE('PLM001-Active'!#REF!)),"",DATEVALUE('PLM001-Active'!#REF!))</f>
        <v/>
      </c>
      <c r="J964" s="29" t="str">
        <f>IF(ISERROR(DATEVALUE('PLM001-Active'!#REF!)),"",DATEVALUE('PLM001-Active'!#REF!))</f>
        <v/>
      </c>
      <c r="K964" s="16" t="str">
        <f t="shared" si="67"/>
        <v/>
      </c>
      <c r="L964" s="49" t="e">
        <f>'PLM001-Active'!#REF!</f>
        <v>#REF!</v>
      </c>
      <c r="M964" s="49" t="e">
        <f>'PLM001-Active'!#REF!</f>
        <v>#REF!</v>
      </c>
      <c r="N964" s="49" t="e">
        <f>'PLM001-Active'!#REF!</f>
        <v>#REF!</v>
      </c>
      <c r="O964" s="94" t="e">
        <f>'PLM001-Active'!#REF!/100</f>
        <v>#REF!</v>
      </c>
      <c r="P964" s="94" t="e">
        <f t="shared" si="68"/>
        <v>#REF!</v>
      </c>
      <c r="Q964" s="63" t="str">
        <f t="shared" ca="1" si="69"/>
        <v/>
      </c>
      <c r="R964" s="76"/>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row>
    <row r="965" spans="1:74" s="17" customFormat="1">
      <c r="A965" s="14">
        <v>348.70000000000101</v>
      </c>
      <c r="B965" s="14" t="e">
        <f>'PLM001-Active'!#REF!</f>
        <v>#REF!</v>
      </c>
      <c r="C965" s="14" t="e">
        <f>'PLM001-Active'!#REF!</f>
        <v>#REF!</v>
      </c>
      <c r="D965" s="95" t="e">
        <f>'PLM001-Active'!#REF!</f>
        <v>#REF!</v>
      </c>
      <c r="E965" s="15" t="e">
        <f>IF('PLM001-Active'!#REF!="",'PLM001-Active'!#REF!,LEFT('PLM001-Active'!#REF!,3))</f>
        <v>#REF!</v>
      </c>
      <c r="F965" s="28" t="e">
        <f>DATEVALUE('PLM001-Active'!#REF!)</f>
        <v>#REF!</v>
      </c>
      <c r="G965" s="29" t="e">
        <f>DATEVALUE('PLM001-Active'!#REF!)</f>
        <v>#REF!</v>
      </c>
      <c r="H965" s="16" t="e">
        <f t="shared" si="66"/>
        <v>#REF!</v>
      </c>
      <c r="I965" s="28" t="str">
        <f>IF(ISERROR(DATEVALUE('PLM001-Active'!#REF!)),"",DATEVALUE('PLM001-Active'!#REF!))</f>
        <v/>
      </c>
      <c r="J965" s="29" t="str">
        <f>IF(ISERROR(DATEVALUE('PLM001-Active'!#REF!)),"",DATEVALUE('PLM001-Active'!#REF!))</f>
        <v/>
      </c>
      <c r="K965" s="16" t="str">
        <f t="shared" si="67"/>
        <v/>
      </c>
      <c r="L965" s="49" t="e">
        <f>'PLM001-Active'!#REF!</f>
        <v>#REF!</v>
      </c>
      <c r="M965" s="49" t="e">
        <f>'PLM001-Active'!#REF!</f>
        <v>#REF!</v>
      </c>
      <c r="N965" s="49" t="e">
        <f>'PLM001-Active'!#REF!</f>
        <v>#REF!</v>
      </c>
      <c r="O965" s="94" t="e">
        <f>'PLM001-Active'!#REF!/100</f>
        <v>#REF!</v>
      </c>
      <c r="P965" s="94" t="e">
        <f t="shared" si="68"/>
        <v>#REF!</v>
      </c>
      <c r="Q965" s="63" t="str">
        <f t="shared" ca="1" si="69"/>
        <v/>
      </c>
      <c r="R965" s="76"/>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row>
    <row r="966" spans="1:74" s="17" customFormat="1">
      <c r="A966" s="14">
        <v>349.70000000000101</v>
      </c>
      <c r="B966" s="14" t="e">
        <f>'PLM001-Active'!#REF!</f>
        <v>#REF!</v>
      </c>
      <c r="C966" s="14" t="e">
        <f>'PLM001-Active'!#REF!</f>
        <v>#REF!</v>
      </c>
      <c r="D966" s="95" t="e">
        <f>'PLM001-Active'!#REF!</f>
        <v>#REF!</v>
      </c>
      <c r="E966" s="15" t="e">
        <f>IF('PLM001-Active'!#REF!="",'PLM001-Active'!#REF!,LEFT('PLM001-Active'!#REF!,3))</f>
        <v>#REF!</v>
      </c>
      <c r="F966" s="28" t="e">
        <f>DATEVALUE('PLM001-Active'!#REF!)</f>
        <v>#REF!</v>
      </c>
      <c r="G966" s="29" t="e">
        <f>DATEVALUE('PLM001-Active'!#REF!)</f>
        <v>#REF!</v>
      </c>
      <c r="H966" s="16" t="e">
        <f t="shared" si="66"/>
        <v>#REF!</v>
      </c>
      <c r="I966" s="28" t="str">
        <f>IF(ISERROR(DATEVALUE('PLM001-Active'!#REF!)),"",DATEVALUE('PLM001-Active'!#REF!))</f>
        <v/>
      </c>
      <c r="J966" s="29" t="str">
        <f>IF(ISERROR(DATEVALUE('PLM001-Active'!#REF!)),"",DATEVALUE('PLM001-Active'!#REF!))</f>
        <v/>
      </c>
      <c r="K966" s="16" t="str">
        <f t="shared" si="67"/>
        <v/>
      </c>
      <c r="L966" s="49" t="e">
        <f>'PLM001-Active'!#REF!</f>
        <v>#REF!</v>
      </c>
      <c r="M966" s="49" t="e">
        <f>'PLM001-Active'!#REF!</f>
        <v>#REF!</v>
      </c>
      <c r="N966" s="49" t="e">
        <f>'PLM001-Active'!#REF!</f>
        <v>#REF!</v>
      </c>
      <c r="O966" s="94" t="e">
        <f>'PLM001-Active'!#REF!/100</f>
        <v>#REF!</v>
      </c>
      <c r="P966" s="94" t="e">
        <f t="shared" si="68"/>
        <v>#REF!</v>
      </c>
      <c r="Q966" s="63" t="str">
        <f t="shared" ca="1" si="69"/>
        <v/>
      </c>
      <c r="R966" s="76"/>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row>
    <row r="967" spans="1:74" s="17" customFormat="1">
      <c r="A967" s="14">
        <v>350.70000000000101</v>
      </c>
      <c r="B967" s="14" t="e">
        <f>'PLM001-Active'!#REF!</f>
        <v>#REF!</v>
      </c>
      <c r="C967" s="14" t="e">
        <f>'PLM001-Active'!#REF!</f>
        <v>#REF!</v>
      </c>
      <c r="D967" s="95" t="e">
        <f>'PLM001-Active'!#REF!</f>
        <v>#REF!</v>
      </c>
      <c r="E967" s="15" t="e">
        <f>IF('PLM001-Active'!#REF!="",'PLM001-Active'!#REF!,LEFT('PLM001-Active'!#REF!,3))</f>
        <v>#REF!</v>
      </c>
      <c r="F967" s="28" t="e">
        <f>DATEVALUE('PLM001-Active'!#REF!)</f>
        <v>#REF!</v>
      </c>
      <c r="G967" s="29" t="e">
        <f>DATEVALUE('PLM001-Active'!#REF!)</f>
        <v>#REF!</v>
      </c>
      <c r="H967" s="16" t="e">
        <f t="shared" si="66"/>
        <v>#REF!</v>
      </c>
      <c r="I967" s="28" t="str">
        <f>IF(ISERROR(DATEVALUE('PLM001-Active'!#REF!)),"",DATEVALUE('PLM001-Active'!#REF!))</f>
        <v/>
      </c>
      <c r="J967" s="29" t="str">
        <f>IF(ISERROR(DATEVALUE('PLM001-Active'!#REF!)),"",DATEVALUE('PLM001-Active'!#REF!))</f>
        <v/>
      </c>
      <c r="K967" s="16" t="str">
        <f t="shared" si="67"/>
        <v/>
      </c>
      <c r="L967" s="49" t="e">
        <f>'PLM001-Active'!#REF!</f>
        <v>#REF!</v>
      </c>
      <c r="M967" s="49" t="e">
        <f>'PLM001-Active'!#REF!</f>
        <v>#REF!</v>
      </c>
      <c r="N967" s="49" t="e">
        <f>'PLM001-Active'!#REF!</f>
        <v>#REF!</v>
      </c>
      <c r="O967" s="94" t="e">
        <f>'PLM001-Active'!#REF!/100</f>
        <v>#REF!</v>
      </c>
      <c r="P967" s="94" t="e">
        <f t="shared" si="68"/>
        <v>#REF!</v>
      </c>
      <c r="Q967" s="63" t="str">
        <f t="shared" ca="1" si="69"/>
        <v/>
      </c>
      <c r="R967" s="76"/>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row>
    <row r="968" spans="1:74" s="17" customFormat="1">
      <c r="A968" s="14">
        <v>351.70000000000101</v>
      </c>
      <c r="B968" s="14" t="e">
        <f>'PLM001-Active'!#REF!</f>
        <v>#REF!</v>
      </c>
      <c r="C968" s="14" t="e">
        <f>'PLM001-Active'!#REF!</f>
        <v>#REF!</v>
      </c>
      <c r="D968" s="95" t="e">
        <f>'PLM001-Active'!#REF!</f>
        <v>#REF!</v>
      </c>
      <c r="E968" s="15" t="e">
        <f>IF('PLM001-Active'!#REF!="",'PLM001-Active'!#REF!,LEFT('PLM001-Active'!#REF!,3))</f>
        <v>#REF!</v>
      </c>
      <c r="F968" s="28" t="e">
        <f>DATEVALUE('PLM001-Active'!#REF!)</f>
        <v>#REF!</v>
      </c>
      <c r="G968" s="29" t="e">
        <f>DATEVALUE('PLM001-Active'!#REF!)</f>
        <v>#REF!</v>
      </c>
      <c r="H968" s="16" t="e">
        <f t="shared" si="66"/>
        <v>#REF!</v>
      </c>
      <c r="I968" s="28" t="str">
        <f>IF(ISERROR(DATEVALUE('PLM001-Active'!#REF!)),"",DATEVALUE('PLM001-Active'!#REF!))</f>
        <v/>
      </c>
      <c r="J968" s="29" t="str">
        <f>IF(ISERROR(DATEVALUE('PLM001-Active'!#REF!)),"",DATEVALUE('PLM001-Active'!#REF!))</f>
        <v/>
      </c>
      <c r="K968" s="16" t="str">
        <f t="shared" si="67"/>
        <v/>
      </c>
      <c r="L968" s="49" t="e">
        <f>'PLM001-Active'!#REF!</f>
        <v>#REF!</v>
      </c>
      <c r="M968" s="49" t="e">
        <f>'PLM001-Active'!#REF!</f>
        <v>#REF!</v>
      </c>
      <c r="N968" s="49" t="e">
        <f>'PLM001-Active'!#REF!</f>
        <v>#REF!</v>
      </c>
      <c r="O968" s="94" t="e">
        <f>'PLM001-Active'!#REF!/100</f>
        <v>#REF!</v>
      </c>
      <c r="P968" s="94" t="e">
        <f t="shared" si="68"/>
        <v>#REF!</v>
      </c>
      <c r="Q968" s="63" t="str">
        <f t="shared" ca="1" si="69"/>
        <v/>
      </c>
      <c r="R968" s="76"/>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row>
    <row r="969" spans="1:74" s="17" customFormat="1">
      <c r="A969" s="14">
        <v>352.70000000000101</v>
      </c>
      <c r="B969" s="14" t="e">
        <f>'PLM001-Active'!#REF!</f>
        <v>#REF!</v>
      </c>
      <c r="C969" s="14" t="e">
        <f>'PLM001-Active'!#REF!</f>
        <v>#REF!</v>
      </c>
      <c r="D969" s="95" t="e">
        <f>'PLM001-Active'!#REF!</f>
        <v>#REF!</v>
      </c>
      <c r="E969" s="15" t="e">
        <f>IF('PLM001-Active'!#REF!="",'PLM001-Active'!#REF!,LEFT('PLM001-Active'!#REF!,3))</f>
        <v>#REF!</v>
      </c>
      <c r="F969" s="28" t="e">
        <f>DATEVALUE('PLM001-Active'!#REF!)</f>
        <v>#REF!</v>
      </c>
      <c r="G969" s="29" t="e">
        <f>DATEVALUE('PLM001-Active'!#REF!)</f>
        <v>#REF!</v>
      </c>
      <c r="H969" s="16" t="e">
        <f t="shared" si="66"/>
        <v>#REF!</v>
      </c>
      <c r="I969" s="28" t="str">
        <f>IF(ISERROR(DATEVALUE('PLM001-Active'!#REF!)),"",DATEVALUE('PLM001-Active'!#REF!))</f>
        <v/>
      </c>
      <c r="J969" s="29" t="str">
        <f>IF(ISERROR(DATEVALUE('PLM001-Active'!#REF!)),"",DATEVALUE('PLM001-Active'!#REF!))</f>
        <v/>
      </c>
      <c r="K969" s="16" t="str">
        <f t="shared" si="67"/>
        <v/>
      </c>
      <c r="L969" s="49" t="e">
        <f>'PLM001-Active'!#REF!</f>
        <v>#REF!</v>
      </c>
      <c r="M969" s="49" t="e">
        <f>'PLM001-Active'!#REF!</f>
        <v>#REF!</v>
      </c>
      <c r="N969" s="49" t="e">
        <f>'PLM001-Active'!#REF!</f>
        <v>#REF!</v>
      </c>
      <c r="O969" s="94" t="e">
        <f>'PLM001-Active'!#REF!/100</f>
        <v>#REF!</v>
      </c>
      <c r="P969" s="94" t="e">
        <f t="shared" si="68"/>
        <v>#REF!</v>
      </c>
      <c r="Q969" s="63" t="str">
        <f t="shared" ca="1" si="69"/>
        <v/>
      </c>
      <c r="R969" s="76"/>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row>
    <row r="970" spans="1:74" s="17" customFormat="1">
      <c r="A970" s="14">
        <v>353.70000000000101</v>
      </c>
      <c r="B970" s="14" t="e">
        <f>'PLM001-Active'!#REF!</f>
        <v>#REF!</v>
      </c>
      <c r="C970" s="14" t="e">
        <f>'PLM001-Active'!#REF!</f>
        <v>#REF!</v>
      </c>
      <c r="D970" s="95" t="e">
        <f>'PLM001-Active'!#REF!</f>
        <v>#REF!</v>
      </c>
      <c r="E970" s="15" t="e">
        <f>IF('PLM001-Active'!#REF!="",'PLM001-Active'!#REF!,LEFT('PLM001-Active'!#REF!,3))</f>
        <v>#REF!</v>
      </c>
      <c r="F970" s="28" t="e">
        <f>DATEVALUE('PLM001-Active'!#REF!)</f>
        <v>#REF!</v>
      </c>
      <c r="G970" s="29" t="e">
        <f>DATEVALUE('PLM001-Active'!#REF!)</f>
        <v>#REF!</v>
      </c>
      <c r="H970" s="16" t="e">
        <f t="shared" si="66"/>
        <v>#REF!</v>
      </c>
      <c r="I970" s="28" t="str">
        <f>IF(ISERROR(DATEVALUE('PLM001-Active'!#REF!)),"",DATEVALUE('PLM001-Active'!#REF!))</f>
        <v/>
      </c>
      <c r="J970" s="29" t="str">
        <f>IF(ISERROR(DATEVALUE('PLM001-Active'!#REF!)),"",DATEVALUE('PLM001-Active'!#REF!))</f>
        <v/>
      </c>
      <c r="K970" s="16" t="str">
        <f t="shared" si="67"/>
        <v/>
      </c>
      <c r="L970" s="49" t="e">
        <f>'PLM001-Active'!#REF!</f>
        <v>#REF!</v>
      </c>
      <c r="M970" s="49" t="e">
        <f>'PLM001-Active'!#REF!</f>
        <v>#REF!</v>
      </c>
      <c r="N970" s="49" t="e">
        <f>'PLM001-Active'!#REF!</f>
        <v>#REF!</v>
      </c>
      <c r="O970" s="94" t="e">
        <f>'PLM001-Active'!#REF!/100</f>
        <v>#REF!</v>
      </c>
      <c r="P970" s="94" t="e">
        <f t="shared" si="68"/>
        <v>#REF!</v>
      </c>
      <c r="Q970" s="63" t="str">
        <f t="shared" ca="1" si="69"/>
        <v/>
      </c>
      <c r="R970" s="76"/>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row>
    <row r="971" spans="1:74" s="17" customFormat="1">
      <c r="A971" s="14">
        <v>354.70000000000101</v>
      </c>
      <c r="B971" s="14" t="e">
        <f>'PLM001-Active'!#REF!</f>
        <v>#REF!</v>
      </c>
      <c r="C971" s="14" t="e">
        <f>'PLM001-Active'!#REF!</f>
        <v>#REF!</v>
      </c>
      <c r="D971" s="95" t="e">
        <f>'PLM001-Active'!#REF!</f>
        <v>#REF!</v>
      </c>
      <c r="E971" s="15" t="e">
        <f>IF('PLM001-Active'!#REF!="",'PLM001-Active'!#REF!,LEFT('PLM001-Active'!#REF!,3))</f>
        <v>#REF!</v>
      </c>
      <c r="F971" s="28" t="e">
        <f>DATEVALUE('PLM001-Active'!#REF!)</f>
        <v>#REF!</v>
      </c>
      <c r="G971" s="29" t="e">
        <f>DATEVALUE('PLM001-Active'!#REF!)</f>
        <v>#REF!</v>
      </c>
      <c r="H971" s="16" t="e">
        <f t="shared" si="66"/>
        <v>#REF!</v>
      </c>
      <c r="I971" s="28" t="str">
        <f>IF(ISERROR(DATEVALUE('PLM001-Active'!#REF!)),"",DATEVALUE('PLM001-Active'!#REF!))</f>
        <v/>
      </c>
      <c r="J971" s="29" t="str">
        <f>IF(ISERROR(DATEVALUE('PLM001-Active'!#REF!)),"",DATEVALUE('PLM001-Active'!#REF!))</f>
        <v/>
      </c>
      <c r="K971" s="16" t="str">
        <f t="shared" si="67"/>
        <v/>
      </c>
      <c r="L971" s="49" t="e">
        <f>'PLM001-Active'!#REF!</f>
        <v>#REF!</v>
      </c>
      <c r="M971" s="49" t="e">
        <f>'PLM001-Active'!#REF!</f>
        <v>#REF!</v>
      </c>
      <c r="N971" s="49" t="e">
        <f>'PLM001-Active'!#REF!</f>
        <v>#REF!</v>
      </c>
      <c r="O971" s="94" t="e">
        <f>'PLM001-Active'!#REF!/100</f>
        <v>#REF!</v>
      </c>
      <c r="P971" s="94" t="e">
        <f t="shared" si="68"/>
        <v>#REF!</v>
      </c>
      <c r="Q971" s="63" t="str">
        <f t="shared" ca="1" si="69"/>
        <v/>
      </c>
      <c r="R971" s="76"/>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row>
    <row r="972" spans="1:74" s="17" customFormat="1">
      <c r="A972" s="14">
        <v>355.70000000000101</v>
      </c>
      <c r="B972" s="14" t="e">
        <f>'PLM001-Active'!#REF!</f>
        <v>#REF!</v>
      </c>
      <c r="C972" s="14" t="e">
        <f>'PLM001-Active'!#REF!</f>
        <v>#REF!</v>
      </c>
      <c r="D972" s="95" t="e">
        <f>'PLM001-Active'!#REF!</f>
        <v>#REF!</v>
      </c>
      <c r="E972" s="15" t="e">
        <f>IF('PLM001-Active'!#REF!="",'PLM001-Active'!#REF!,LEFT('PLM001-Active'!#REF!,3))</f>
        <v>#REF!</v>
      </c>
      <c r="F972" s="28" t="e">
        <f>DATEVALUE('PLM001-Active'!#REF!)</f>
        <v>#REF!</v>
      </c>
      <c r="G972" s="29" t="e">
        <f>DATEVALUE('PLM001-Active'!#REF!)</f>
        <v>#REF!</v>
      </c>
      <c r="H972" s="16" t="e">
        <f t="shared" si="66"/>
        <v>#REF!</v>
      </c>
      <c r="I972" s="28" t="str">
        <f>IF(ISERROR(DATEVALUE('PLM001-Active'!#REF!)),"",DATEVALUE('PLM001-Active'!#REF!))</f>
        <v/>
      </c>
      <c r="J972" s="29" t="str">
        <f>IF(ISERROR(DATEVALUE('PLM001-Active'!#REF!)),"",DATEVALUE('PLM001-Active'!#REF!))</f>
        <v/>
      </c>
      <c r="K972" s="16" t="str">
        <f t="shared" si="67"/>
        <v/>
      </c>
      <c r="L972" s="49" t="e">
        <f>'PLM001-Active'!#REF!</f>
        <v>#REF!</v>
      </c>
      <c r="M972" s="49" t="e">
        <f>'PLM001-Active'!#REF!</f>
        <v>#REF!</v>
      </c>
      <c r="N972" s="49" t="e">
        <f>'PLM001-Active'!#REF!</f>
        <v>#REF!</v>
      </c>
      <c r="O972" s="94" t="e">
        <f>'PLM001-Active'!#REF!/100</f>
        <v>#REF!</v>
      </c>
      <c r="P972" s="94" t="e">
        <f t="shared" si="68"/>
        <v>#REF!</v>
      </c>
      <c r="Q972" s="63" t="str">
        <f t="shared" ca="1" si="69"/>
        <v/>
      </c>
      <c r="R972" s="76"/>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row>
    <row r="973" spans="1:74" s="17" customFormat="1">
      <c r="A973" s="14">
        <v>356.70000000000101</v>
      </c>
      <c r="B973" s="14" t="e">
        <f>'PLM001-Active'!#REF!</f>
        <v>#REF!</v>
      </c>
      <c r="C973" s="14" t="e">
        <f>'PLM001-Active'!#REF!</f>
        <v>#REF!</v>
      </c>
      <c r="D973" s="95" t="e">
        <f>'PLM001-Active'!#REF!</f>
        <v>#REF!</v>
      </c>
      <c r="E973" s="15" t="e">
        <f>IF('PLM001-Active'!#REF!="",'PLM001-Active'!#REF!,LEFT('PLM001-Active'!#REF!,3))</f>
        <v>#REF!</v>
      </c>
      <c r="F973" s="28" t="e">
        <f>DATEVALUE('PLM001-Active'!#REF!)</f>
        <v>#REF!</v>
      </c>
      <c r="G973" s="29" t="e">
        <f>DATEVALUE('PLM001-Active'!#REF!)</f>
        <v>#REF!</v>
      </c>
      <c r="H973" s="16" t="e">
        <f t="shared" si="66"/>
        <v>#REF!</v>
      </c>
      <c r="I973" s="28" t="str">
        <f>IF(ISERROR(DATEVALUE('PLM001-Active'!#REF!)),"",DATEVALUE('PLM001-Active'!#REF!))</f>
        <v/>
      </c>
      <c r="J973" s="29" t="str">
        <f>IF(ISERROR(DATEVALUE('PLM001-Active'!#REF!)),"",DATEVALUE('PLM001-Active'!#REF!))</f>
        <v/>
      </c>
      <c r="K973" s="16" t="str">
        <f t="shared" si="67"/>
        <v/>
      </c>
      <c r="L973" s="49" t="e">
        <f>'PLM001-Active'!#REF!</f>
        <v>#REF!</v>
      </c>
      <c r="M973" s="49" t="e">
        <f>'PLM001-Active'!#REF!</f>
        <v>#REF!</v>
      </c>
      <c r="N973" s="49" t="e">
        <f>'PLM001-Active'!#REF!</f>
        <v>#REF!</v>
      </c>
      <c r="O973" s="94" t="e">
        <f>'PLM001-Active'!#REF!/100</f>
        <v>#REF!</v>
      </c>
      <c r="P973" s="94" t="e">
        <f t="shared" si="68"/>
        <v>#REF!</v>
      </c>
      <c r="Q973" s="63" t="str">
        <f t="shared" ca="1" si="69"/>
        <v/>
      </c>
      <c r="R973" s="76"/>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row>
    <row r="974" spans="1:74" s="17" customFormat="1">
      <c r="A974" s="14">
        <v>357.70000000000101</v>
      </c>
      <c r="B974" s="14" t="e">
        <f>'PLM001-Active'!#REF!</f>
        <v>#REF!</v>
      </c>
      <c r="C974" s="14" t="e">
        <f>'PLM001-Active'!#REF!</f>
        <v>#REF!</v>
      </c>
      <c r="D974" s="95" t="e">
        <f>'PLM001-Active'!#REF!</f>
        <v>#REF!</v>
      </c>
      <c r="E974" s="15" t="e">
        <f>IF('PLM001-Active'!#REF!="",'PLM001-Active'!#REF!,LEFT('PLM001-Active'!#REF!,3))</f>
        <v>#REF!</v>
      </c>
      <c r="F974" s="28" t="e">
        <f>DATEVALUE('PLM001-Active'!#REF!)</f>
        <v>#REF!</v>
      </c>
      <c r="G974" s="29" t="e">
        <f>DATEVALUE('PLM001-Active'!#REF!)</f>
        <v>#REF!</v>
      </c>
      <c r="H974" s="16" t="e">
        <f t="shared" si="66"/>
        <v>#REF!</v>
      </c>
      <c r="I974" s="28" t="str">
        <f>IF(ISERROR(DATEVALUE('PLM001-Active'!#REF!)),"",DATEVALUE('PLM001-Active'!#REF!))</f>
        <v/>
      </c>
      <c r="J974" s="29" t="str">
        <f>IF(ISERROR(DATEVALUE('PLM001-Active'!#REF!)),"",DATEVALUE('PLM001-Active'!#REF!))</f>
        <v/>
      </c>
      <c r="K974" s="16" t="str">
        <f t="shared" si="67"/>
        <v/>
      </c>
      <c r="L974" s="49" t="e">
        <f>'PLM001-Active'!#REF!</f>
        <v>#REF!</v>
      </c>
      <c r="M974" s="49" t="e">
        <f>'PLM001-Active'!#REF!</f>
        <v>#REF!</v>
      </c>
      <c r="N974" s="49" t="e">
        <f>'PLM001-Active'!#REF!</f>
        <v>#REF!</v>
      </c>
      <c r="O974" s="94" t="e">
        <f>'PLM001-Active'!#REF!/100</f>
        <v>#REF!</v>
      </c>
      <c r="P974" s="94" t="e">
        <f t="shared" si="68"/>
        <v>#REF!</v>
      </c>
      <c r="Q974" s="63" t="str">
        <f t="shared" ca="1" si="69"/>
        <v/>
      </c>
      <c r="R974" s="76"/>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row>
    <row r="975" spans="1:74" s="17" customFormat="1">
      <c r="A975" s="14">
        <v>358.70000000000101</v>
      </c>
      <c r="B975" s="14" t="e">
        <f>'PLM001-Active'!#REF!</f>
        <v>#REF!</v>
      </c>
      <c r="C975" s="14" t="e">
        <f>'PLM001-Active'!#REF!</f>
        <v>#REF!</v>
      </c>
      <c r="D975" s="95" t="e">
        <f>'PLM001-Active'!#REF!</f>
        <v>#REF!</v>
      </c>
      <c r="E975" s="15" t="e">
        <f>IF('PLM001-Active'!#REF!="",'PLM001-Active'!#REF!,LEFT('PLM001-Active'!#REF!,3))</f>
        <v>#REF!</v>
      </c>
      <c r="F975" s="28" t="e">
        <f>DATEVALUE('PLM001-Active'!#REF!)</f>
        <v>#REF!</v>
      </c>
      <c r="G975" s="29" t="e">
        <f>DATEVALUE('PLM001-Active'!#REF!)</f>
        <v>#REF!</v>
      </c>
      <c r="H975" s="16" t="e">
        <f t="shared" si="66"/>
        <v>#REF!</v>
      </c>
      <c r="I975" s="28" t="str">
        <f>IF(ISERROR(DATEVALUE('PLM001-Active'!#REF!)),"",DATEVALUE('PLM001-Active'!#REF!))</f>
        <v/>
      </c>
      <c r="J975" s="29" t="str">
        <f>IF(ISERROR(DATEVALUE('PLM001-Active'!#REF!)),"",DATEVALUE('PLM001-Active'!#REF!))</f>
        <v/>
      </c>
      <c r="K975" s="16" t="str">
        <f t="shared" si="67"/>
        <v/>
      </c>
      <c r="L975" s="49" t="e">
        <f>'PLM001-Active'!#REF!</f>
        <v>#REF!</v>
      </c>
      <c r="M975" s="49" t="e">
        <f>'PLM001-Active'!#REF!</f>
        <v>#REF!</v>
      </c>
      <c r="N975" s="49" t="e">
        <f>'PLM001-Active'!#REF!</f>
        <v>#REF!</v>
      </c>
      <c r="O975" s="94" t="e">
        <f>'PLM001-Active'!#REF!/100</f>
        <v>#REF!</v>
      </c>
      <c r="P975" s="94" t="e">
        <f t="shared" si="68"/>
        <v>#REF!</v>
      </c>
      <c r="Q975" s="63" t="str">
        <f t="shared" ca="1" si="69"/>
        <v/>
      </c>
      <c r="R975" s="76"/>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row>
    <row r="976" spans="1:74" s="17" customFormat="1">
      <c r="A976" s="14">
        <v>359.70000000000101</v>
      </c>
      <c r="B976" s="14" t="e">
        <f>'PLM001-Active'!#REF!</f>
        <v>#REF!</v>
      </c>
      <c r="C976" s="14" t="e">
        <f>'PLM001-Active'!#REF!</f>
        <v>#REF!</v>
      </c>
      <c r="D976" s="95" t="e">
        <f>'PLM001-Active'!#REF!</f>
        <v>#REF!</v>
      </c>
      <c r="E976" s="15" t="e">
        <f>IF('PLM001-Active'!#REF!="",'PLM001-Active'!#REF!,LEFT('PLM001-Active'!#REF!,3))</f>
        <v>#REF!</v>
      </c>
      <c r="F976" s="28" t="e">
        <f>DATEVALUE('PLM001-Active'!#REF!)</f>
        <v>#REF!</v>
      </c>
      <c r="G976" s="29" t="e">
        <f>DATEVALUE('PLM001-Active'!#REF!)</f>
        <v>#REF!</v>
      </c>
      <c r="H976" s="16" t="e">
        <f t="shared" si="66"/>
        <v>#REF!</v>
      </c>
      <c r="I976" s="28" t="str">
        <f>IF(ISERROR(DATEVALUE('PLM001-Active'!#REF!)),"",DATEVALUE('PLM001-Active'!#REF!))</f>
        <v/>
      </c>
      <c r="J976" s="29" t="str">
        <f>IF(ISERROR(DATEVALUE('PLM001-Active'!#REF!)),"",DATEVALUE('PLM001-Active'!#REF!))</f>
        <v/>
      </c>
      <c r="K976" s="16" t="str">
        <f t="shared" si="67"/>
        <v/>
      </c>
      <c r="L976" s="49" t="e">
        <f>'PLM001-Active'!#REF!</f>
        <v>#REF!</v>
      </c>
      <c r="M976" s="49" t="e">
        <f>'PLM001-Active'!#REF!</f>
        <v>#REF!</v>
      </c>
      <c r="N976" s="49" t="e">
        <f>'PLM001-Active'!#REF!</f>
        <v>#REF!</v>
      </c>
      <c r="O976" s="94" t="e">
        <f>'PLM001-Active'!#REF!/100</f>
        <v>#REF!</v>
      </c>
      <c r="P976" s="94" t="e">
        <f t="shared" si="68"/>
        <v>#REF!</v>
      </c>
      <c r="Q976" s="63" t="str">
        <f t="shared" ca="1" si="69"/>
        <v/>
      </c>
      <c r="R976" s="76"/>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row>
    <row r="977" spans="1:74" s="17" customFormat="1">
      <c r="A977" s="14">
        <v>360.70000000000101</v>
      </c>
      <c r="B977" s="14" t="e">
        <f>'PLM001-Active'!#REF!</f>
        <v>#REF!</v>
      </c>
      <c r="C977" s="14" t="e">
        <f>'PLM001-Active'!#REF!</f>
        <v>#REF!</v>
      </c>
      <c r="D977" s="95" t="e">
        <f>'PLM001-Active'!#REF!</f>
        <v>#REF!</v>
      </c>
      <c r="E977" s="15" t="e">
        <f>IF('PLM001-Active'!#REF!="",'PLM001-Active'!#REF!,LEFT('PLM001-Active'!#REF!,3))</f>
        <v>#REF!</v>
      </c>
      <c r="F977" s="28" t="e">
        <f>DATEVALUE('PLM001-Active'!#REF!)</f>
        <v>#REF!</v>
      </c>
      <c r="G977" s="29" t="e">
        <f>DATEVALUE('PLM001-Active'!#REF!)</f>
        <v>#REF!</v>
      </c>
      <c r="H977" s="16" t="e">
        <f t="shared" si="66"/>
        <v>#REF!</v>
      </c>
      <c r="I977" s="28" t="str">
        <f>IF(ISERROR(DATEVALUE('PLM001-Active'!#REF!)),"",DATEVALUE('PLM001-Active'!#REF!))</f>
        <v/>
      </c>
      <c r="J977" s="29" t="str">
        <f>IF(ISERROR(DATEVALUE('PLM001-Active'!#REF!)),"",DATEVALUE('PLM001-Active'!#REF!))</f>
        <v/>
      </c>
      <c r="K977" s="16" t="str">
        <f t="shared" si="67"/>
        <v/>
      </c>
      <c r="L977" s="49" t="e">
        <f>'PLM001-Active'!#REF!</f>
        <v>#REF!</v>
      </c>
      <c r="M977" s="49" t="e">
        <f>'PLM001-Active'!#REF!</f>
        <v>#REF!</v>
      </c>
      <c r="N977" s="49" t="e">
        <f>'PLM001-Active'!#REF!</f>
        <v>#REF!</v>
      </c>
      <c r="O977" s="94" t="e">
        <f>'PLM001-Active'!#REF!/100</f>
        <v>#REF!</v>
      </c>
      <c r="P977" s="94" t="e">
        <f t="shared" si="68"/>
        <v>#REF!</v>
      </c>
      <c r="Q977" s="63" t="str">
        <f t="shared" ca="1" si="69"/>
        <v/>
      </c>
      <c r="R977" s="76"/>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row>
    <row r="978" spans="1:74" s="17" customFormat="1">
      <c r="A978" s="14">
        <v>361.70000000000101</v>
      </c>
      <c r="B978" s="14" t="e">
        <f>'PLM001-Active'!#REF!</f>
        <v>#REF!</v>
      </c>
      <c r="C978" s="14" t="e">
        <f>'PLM001-Active'!#REF!</f>
        <v>#REF!</v>
      </c>
      <c r="D978" s="95" t="e">
        <f>'PLM001-Active'!#REF!</f>
        <v>#REF!</v>
      </c>
      <c r="E978" s="15" t="e">
        <f>IF('PLM001-Active'!#REF!="",'PLM001-Active'!#REF!,LEFT('PLM001-Active'!#REF!,3))</f>
        <v>#REF!</v>
      </c>
      <c r="F978" s="28" t="e">
        <f>DATEVALUE('PLM001-Active'!#REF!)</f>
        <v>#REF!</v>
      </c>
      <c r="G978" s="29" t="e">
        <f>DATEVALUE('PLM001-Active'!#REF!)</f>
        <v>#REF!</v>
      </c>
      <c r="H978" s="16" t="e">
        <f t="shared" si="66"/>
        <v>#REF!</v>
      </c>
      <c r="I978" s="28" t="str">
        <f>IF(ISERROR(DATEVALUE('PLM001-Active'!#REF!)),"",DATEVALUE('PLM001-Active'!#REF!))</f>
        <v/>
      </c>
      <c r="J978" s="29" t="str">
        <f>IF(ISERROR(DATEVALUE('PLM001-Active'!#REF!)),"",DATEVALUE('PLM001-Active'!#REF!))</f>
        <v/>
      </c>
      <c r="K978" s="16" t="str">
        <f t="shared" si="67"/>
        <v/>
      </c>
      <c r="L978" s="49" t="e">
        <f>'PLM001-Active'!#REF!</f>
        <v>#REF!</v>
      </c>
      <c r="M978" s="49" t="e">
        <f>'PLM001-Active'!#REF!</f>
        <v>#REF!</v>
      </c>
      <c r="N978" s="49" t="e">
        <f>'PLM001-Active'!#REF!</f>
        <v>#REF!</v>
      </c>
      <c r="O978" s="94" t="e">
        <f>'PLM001-Active'!#REF!/100</f>
        <v>#REF!</v>
      </c>
      <c r="P978" s="94" t="e">
        <f t="shared" si="68"/>
        <v>#REF!</v>
      </c>
      <c r="Q978" s="63" t="str">
        <f t="shared" ca="1" si="69"/>
        <v/>
      </c>
      <c r="R978" s="76"/>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row>
    <row r="979" spans="1:74" s="17" customFormat="1">
      <c r="A979" s="14">
        <v>362.70000000000101</v>
      </c>
      <c r="B979" s="14" t="e">
        <f>'PLM001-Active'!#REF!</f>
        <v>#REF!</v>
      </c>
      <c r="C979" s="14" t="e">
        <f>'PLM001-Active'!#REF!</f>
        <v>#REF!</v>
      </c>
      <c r="D979" s="95" t="e">
        <f>'PLM001-Active'!#REF!</f>
        <v>#REF!</v>
      </c>
      <c r="E979" s="15" t="e">
        <f>IF('PLM001-Active'!#REF!="",'PLM001-Active'!#REF!,LEFT('PLM001-Active'!#REF!,3))</f>
        <v>#REF!</v>
      </c>
      <c r="F979" s="28" t="e">
        <f>DATEVALUE('PLM001-Active'!#REF!)</f>
        <v>#REF!</v>
      </c>
      <c r="G979" s="29" t="e">
        <f>DATEVALUE('PLM001-Active'!#REF!)</f>
        <v>#REF!</v>
      </c>
      <c r="H979" s="16" t="e">
        <f t="shared" si="66"/>
        <v>#REF!</v>
      </c>
      <c r="I979" s="28" t="str">
        <f>IF(ISERROR(DATEVALUE('PLM001-Active'!#REF!)),"",DATEVALUE('PLM001-Active'!#REF!))</f>
        <v/>
      </c>
      <c r="J979" s="29" t="str">
        <f>IF(ISERROR(DATEVALUE('PLM001-Active'!#REF!)),"",DATEVALUE('PLM001-Active'!#REF!))</f>
        <v/>
      </c>
      <c r="K979" s="16" t="str">
        <f t="shared" si="67"/>
        <v/>
      </c>
      <c r="L979" s="49" t="e">
        <f>'PLM001-Active'!#REF!</f>
        <v>#REF!</v>
      </c>
      <c r="M979" s="49" t="e">
        <f>'PLM001-Active'!#REF!</f>
        <v>#REF!</v>
      </c>
      <c r="N979" s="49" t="e">
        <f>'PLM001-Active'!#REF!</f>
        <v>#REF!</v>
      </c>
      <c r="O979" s="94" t="e">
        <f>'PLM001-Active'!#REF!/100</f>
        <v>#REF!</v>
      </c>
      <c r="P979" s="94" t="e">
        <f t="shared" si="68"/>
        <v>#REF!</v>
      </c>
      <c r="Q979" s="63" t="str">
        <f t="shared" ca="1" si="69"/>
        <v/>
      </c>
      <c r="R979" s="76"/>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row>
    <row r="980" spans="1:74" s="17" customFormat="1">
      <c r="A980" s="14">
        <v>363.70000000000101</v>
      </c>
      <c r="B980" s="14" t="e">
        <f>'PLM001-Active'!#REF!</f>
        <v>#REF!</v>
      </c>
      <c r="C980" s="14" t="e">
        <f>'PLM001-Active'!#REF!</f>
        <v>#REF!</v>
      </c>
      <c r="D980" s="95" t="e">
        <f>'PLM001-Active'!#REF!</f>
        <v>#REF!</v>
      </c>
      <c r="E980" s="15" t="e">
        <f>IF('PLM001-Active'!#REF!="",'PLM001-Active'!#REF!,LEFT('PLM001-Active'!#REF!,3))</f>
        <v>#REF!</v>
      </c>
      <c r="F980" s="28" t="e">
        <f>DATEVALUE('PLM001-Active'!#REF!)</f>
        <v>#REF!</v>
      </c>
      <c r="G980" s="29" t="e">
        <f>DATEVALUE('PLM001-Active'!#REF!)</f>
        <v>#REF!</v>
      </c>
      <c r="H980" s="16" t="e">
        <f t="shared" si="66"/>
        <v>#REF!</v>
      </c>
      <c r="I980" s="28" t="str">
        <f>IF(ISERROR(DATEVALUE('PLM001-Active'!#REF!)),"",DATEVALUE('PLM001-Active'!#REF!))</f>
        <v/>
      </c>
      <c r="J980" s="29" t="str">
        <f>IF(ISERROR(DATEVALUE('PLM001-Active'!#REF!)),"",DATEVALUE('PLM001-Active'!#REF!))</f>
        <v/>
      </c>
      <c r="K980" s="16" t="str">
        <f t="shared" si="67"/>
        <v/>
      </c>
      <c r="L980" s="49" t="e">
        <f>'PLM001-Active'!#REF!</f>
        <v>#REF!</v>
      </c>
      <c r="M980" s="49" t="e">
        <f>'PLM001-Active'!#REF!</f>
        <v>#REF!</v>
      </c>
      <c r="N980" s="49" t="e">
        <f>'PLM001-Active'!#REF!</f>
        <v>#REF!</v>
      </c>
      <c r="O980" s="94" t="e">
        <f>'PLM001-Active'!#REF!/100</f>
        <v>#REF!</v>
      </c>
      <c r="P980" s="94" t="e">
        <f t="shared" si="68"/>
        <v>#REF!</v>
      </c>
      <c r="Q980" s="63" t="str">
        <f t="shared" ca="1" si="69"/>
        <v/>
      </c>
      <c r="R980" s="76"/>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row>
    <row r="981" spans="1:74" s="17" customFormat="1">
      <c r="A981" s="14">
        <v>364.70000000000101</v>
      </c>
      <c r="B981" s="14" t="e">
        <f>'PLM001-Active'!#REF!</f>
        <v>#REF!</v>
      </c>
      <c r="C981" s="14" t="e">
        <f>'PLM001-Active'!#REF!</f>
        <v>#REF!</v>
      </c>
      <c r="D981" s="95" t="e">
        <f>'PLM001-Active'!#REF!</f>
        <v>#REF!</v>
      </c>
      <c r="E981" s="15" t="e">
        <f>IF('PLM001-Active'!#REF!="",'PLM001-Active'!#REF!,LEFT('PLM001-Active'!#REF!,3))</f>
        <v>#REF!</v>
      </c>
      <c r="F981" s="28" t="e">
        <f>DATEVALUE('PLM001-Active'!#REF!)</f>
        <v>#REF!</v>
      </c>
      <c r="G981" s="29" t="e">
        <f>DATEVALUE('PLM001-Active'!#REF!)</f>
        <v>#REF!</v>
      </c>
      <c r="H981" s="16" t="e">
        <f t="shared" si="66"/>
        <v>#REF!</v>
      </c>
      <c r="I981" s="28" t="str">
        <f>IF(ISERROR(DATEVALUE('PLM001-Active'!#REF!)),"",DATEVALUE('PLM001-Active'!#REF!))</f>
        <v/>
      </c>
      <c r="J981" s="29" t="str">
        <f>IF(ISERROR(DATEVALUE('PLM001-Active'!#REF!)),"",DATEVALUE('PLM001-Active'!#REF!))</f>
        <v/>
      </c>
      <c r="K981" s="16" t="str">
        <f t="shared" si="67"/>
        <v/>
      </c>
      <c r="L981" s="49" t="e">
        <f>'PLM001-Active'!#REF!</f>
        <v>#REF!</v>
      </c>
      <c r="M981" s="49" t="e">
        <f>'PLM001-Active'!#REF!</f>
        <v>#REF!</v>
      </c>
      <c r="N981" s="49" t="e">
        <f>'PLM001-Active'!#REF!</f>
        <v>#REF!</v>
      </c>
      <c r="O981" s="94" t="e">
        <f>'PLM001-Active'!#REF!/100</f>
        <v>#REF!</v>
      </c>
      <c r="P981" s="94" t="e">
        <f t="shared" si="68"/>
        <v>#REF!</v>
      </c>
      <c r="Q981" s="63" t="str">
        <f t="shared" ca="1" si="69"/>
        <v/>
      </c>
      <c r="R981" s="76"/>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row>
    <row r="982" spans="1:74" s="17" customFormat="1">
      <c r="A982" s="14">
        <v>365.70000000000101</v>
      </c>
      <c r="B982" s="14" t="e">
        <f>'PLM001-Active'!#REF!</f>
        <v>#REF!</v>
      </c>
      <c r="C982" s="14" t="e">
        <f>'PLM001-Active'!#REF!</f>
        <v>#REF!</v>
      </c>
      <c r="D982" s="95" t="e">
        <f>'PLM001-Active'!#REF!</f>
        <v>#REF!</v>
      </c>
      <c r="E982" s="15" t="e">
        <f>IF('PLM001-Active'!#REF!="",'PLM001-Active'!#REF!,LEFT('PLM001-Active'!#REF!,3))</f>
        <v>#REF!</v>
      </c>
      <c r="F982" s="28" t="e">
        <f>DATEVALUE('PLM001-Active'!#REF!)</f>
        <v>#REF!</v>
      </c>
      <c r="G982" s="29" t="e">
        <f>DATEVALUE('PLM001-Active'!#REF!)</f>
        <v>#REF!</v>
      </c>
      <c r="H982" s="16" t="e">
        <f t="shared" si="66"/>
        <v>#REF!</v>
      </c>
      <c r="I982" s="28" t="str">
        <f>IF(ISERROR(DATEVALUE('PLM001-Active'!#REF!)),"",DATEVALUE('PLM001-Active'!#REF!))</f>
        <v/>
      </c>
      <c r="J982" s="29" t="str">
        <f>IF(ISERROR(DATEVALUE('PLM001-Active'!#REF!)),"",DATEVALUE('PLM001-Active'!#REF!))</f>
        <v/>
      </c>
      <c r="K982" s="16" t="str">
        <f t="shared" si="67"/>
        <v/>
      </c>
      <c r="L982" s="49" t="e">
        <f>'PLM001-Active'!#REF!</f>
        <v>#REF!</v>
      </c>
      <c r="M982" s="49" t="e">
        <f>'PLM001-Active'!#REF!</f>
        <v>#REF!</v>
      </c>
      <c r="N982" s="49" t="e">
        <f>'PLM001-Active'!#REF!</f>
        <v>#REF!</v>
      </c>
      <c r="O982" s="94" t="e">
        <f>'PLM001-Active'!#REF!/100</f>
        <v>#REF!</v>
      </c>
      <c r="P982" s="94" t="e">
        <f t="shared" si="68"/>
        <v>#REF!</v>
      </c>
      <c r="Q982" s="63" t="str">
        <f t="shared" ca="1" si="69"/>
        <v/>
      </c>
      <c r="R982" s="76"/>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row>
    <row r="983" spans="1:74" s="17" customFormat="1">
      <c r="A983" s="14">
        <v>366.70000000000101</v>
      </c>
      <c r="B983" s="14" t="e">
        <f>'PLM001-Active'!#REF!</f>
        <v>#REF!</v>
      </c>
      <c r="C983" s="14" t="e">
        <f>'PLM001-Active'!#REF!</f>
        <v>#REF!</v>
      </c>
      <c r="D983" s="95" t="e">
        <f>'PLM001-Active'!#REF!</f>
        <v>#REF!</v>
      </c>
      <c r="E983" s="15" t="e">
        <f>IF('PLM001-Active'!#REF!="",'PLM001-Active'!#REF!,LEFT('PLM001-Active'!#REF!,3))</f>
        <v>#REF!</v>
      </c>
      <c r="F983" s="28" t="e">
        <f>DATEVALUE('PLM001-Active'!#REF!)</f>
        <v>#REF!</v>
      </c>
      <c r="G983" s="29" t="e">
        <f>DATEVALUE('PLM001-Active'!#REF!)</f>
        <v>#REF!</v>
      </c>
      <c r="H983" s="16" t="e">
        <f t="shared" si="66"/>
        <v>#REF!</v>
      </c>
      <c r="I983" s="28" t="str">
        <f>IF(ISERROR(DATEVALUE('PLM001-Active'!#REF!)),"",DATEVALUE('PLM001-Active'!#REF!))</f>
        <v/>
      </c>
      <c r="J983" s="29" t="str">
        <f>IF(ISERROR(DATEVALUE('PLM001-Active'!#REF!)),"",DATEVALUE('PLM001-Active'!#REF!))</f>
        <v/>
      </c>
      <c r="K983" s="16" t="str">
        <f t="shared" si="67"/>
        <v/>
      </c>
      <c r="L983" s="49" t="e">
        <f>'PLM001-Active'!#REF!</f>
        <v>#REF!</v>
      </c>
      <c r="M983" s="49" t="e">
        <f>'PLM001-Active'!#REF!</f>
        <v>#REF!</v>
      </c>
      <c r="N983" s="49" t="e">
        <f>'PLM001-Active'!#REF!</f>
        <v>#REF!</v>
      </c>
      <c r="O983" s="94" t="e">
        <f>'PLM001-Active'!#REF!/100</f>
        <v>#REF!</v>
      </c>
      <c r="P983" s="94" t="e">
        <f t="shared" si="68"/>
        <v>#REF!</v>
      </c>
      <c r="Q983" s="63" t="str">
        <f t="shared" ca="1" si="69"/>
        <v/>
      </c>
      <c r="R983" s="76"/>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row>
    <row r="984" spans="1:74" s="17" customFormat="1">
      <c r="A984" s="14">
        <v>367.70000000000101</v>
      </c>
      <c r="B984" s="14" t="e">
        <f>'PLM001-Active'!#REF!</f>
        <v>#REF!</v>
      </c>
      <c r="C984" s="14" t="e">
        <f>'PLM001-Active'!#REF!</f>
        <v>#REF!</v>
      </c>
      <c r="D984" s="95" t="e">
        <f>'PLM001-Active'!#REF!</f>
        <v>#REF!</v>
      </c>
      <c r="E984" s="15" t="e">
        <f>IF('PLM001-Active'!#REF!="",'PLM001-Active'!#REF!,LEFT('PLM001-Active'!#REF!,3))</f>
        <v>#REF!</v>
      </c>
      <c r="F984" s="28" t="e">
        <f>DATEVALUE('PLM001-Active'!#REF!)</f>
        <v>#REF!</v>
      </c>
      <c r="G984" s="29" t="e">
        <f>DATEVALUE('PLM001-Active'!#REF!)</f>
        <v>#REF!</v>
      </c>
      <c r="H984" s="16" t="e">
        <f t="shared" si="66"/>
        <v>#REF!</v>
      </c>
      <c r="I984" s="28" t="str">
        <f>IF(ISERROR(DATEVALUE('PLM001-Active'!#REF!)),"",DATEVALUE('PLM001-Active'!#REF!))</f>
        <v/>
      </c>
      <c r="J984" s="29" t="str">
        <f>IF(ISERROR(DATEVALUE('PLM001-Active'!#REF!)),"",DATEVALUE('PLM001-Active'!#REF!))</f>
        <v/>
      </c>
      <c r="K984" s="16" t="str">
        <f t="shared" si="67"/>
        <v/>
      </c>
      <c r="L984" s="49" t="e">
        <f>'PLM001-Active'!#REF!</f>
        <v>#REF!</v>
      </c>
      <c r="M984" s="49" t="e">
        <f>'PLM001-Active'!#REF!</f>
        <v>#REF!</v>
      </c>
      <c r="N984" s="49" t="e">
        <f>'PLM001-Active'!#REF!</f>
        <v>#REF!</v>
      </c>
      <c r="O984" s="94" t="e">
        <f>'PLM001-Active'!#REF!/100</f>
        <v>#REF!</v>
      </c>
      <c r="P984" s="94" t="e">
        <f t="shared" si="68"/>
        <v>#REF!</v>
      </c>
      <c r="Q984" s="63" t="str">
        <f t="shared" ca="1" si="69"/>
        <v/>
      </c>
      <c r="R984" s="76"/>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row>
    <row r="985" spans="1:74" s="17" customFormat="1">
      <c r="A985" s="14">
        <v>368.70000000000101</v>
      </c>
      <c r="B985" s="14" t="e">
        <f>'PLM001-Active'!#REF!</f>
        <v>#REF!</v>
      </c>
      <c r="C985" s="14" t="e">
        <f>'PLM001-Active'!#REF!</f>
        <v>#REF!</v>
      </c>
      <c r="D985" s="95" t="e">
        <f>'PLM001-Active'!#REF!</f>
        <v>#REF!</v>
      </c>
      <c r="E985" s="15" t="e">
        <f>IF('PLM001-Active'!#REF!="",'PLM001-Active'!#REF!,LEFT('PLM001-Active'!#REF!,3))</f>
        <v>#REF!</v>
      </c>
      <c r="F985" s="28" t="e">
        <f>DATEVALUE('PLM001-Active'!#REF!)</f>
        <v>#REF!</v>
      </c>
      <c r="G985" s="29" t="e">
        <f>DATEVALUE('PLM001-Active'!#REF!)</f>
        <v>#REF!</v>
      </c>
      <c r="H985" s="16" t="e">
        <f t="shared" si="66"/>
        <v>#REF!</v>
      </c>
      <c r="I985" s="28" t="str">
        <f>IF(ISERROR(DATEVALUE('PLM001-Active'!#REF!)),"",DATEVALUE('PLM001-Active'!#REF!))</f>
        <v/>
      </c>
      <c r="J985" s="29" t="str">
        <f>IF(ISERROR(DATEVALUE('PLM001-Active'!#REF!)),"",DATEVALUE('PLM001-Active'!#REF!))</f>
        <v/>
      </c>
      <c r="K985" s="16" t="str">
        <f t="shared" si="67"/>
        <v/>
      </c>
      <c r="L985" s="49" t="e">
        <f>'PLM001-Active'!#REF!</f>
        <v>#REF!</v>
      </c>
      <c r="M985" s="49" t="e">
        <f>'PLM001-Active'!#REF!</f>
        <v>#REF!</v>
      </c>
      <c r="N985" s="49" t="e">
        <f>'PLM001-Active'!#REF!</f>
        <v>#REF!</v>
      </c>
      <c r="O985" s="94" t="e">
        <f>'PLM001-Active'!#REF!/100</f>
        <v>#REF!</v>
      </c>
      <c r="P985" s="94" t="e">
        <f t="shared" si="68"/>
        <v>#REF!</v>
      </c>
      <c r="Q985" s="63" t="str">
        <f t="shared" ca="1" si="69"/>
        <v/>
      </c>
      <c r="R985" s="76"/>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row>
    <row r="986" spans="1:74" s="17" customFormat="1">
      <c r="A986" s="14">
        <v>369.70000000000101</v>
      </c>
      <c r="B986" s="14" t="e">
        <f>'PLM001-Active'!#REF!</f>
        <v>#REF!</v>
      </c>
      <c r="C986" s="14" t="e">
        <f>'PLM001-Active'!#REF!</f>
        <v>#REF!</v>
      </c>
      <c r="D986" s="95" t="e">
        <f>'PLM001-Active'!#REF!</f>
        <v>#REF!</v>
      </c>
      <c r="E986" s="15" t="e">
        <f>IF('PLM001-Active'!#REF!="",'PLM001-Active'!#REF!,LEFT('PLM001-Active'!#REF!,3))</f>
        <v>#REF!</v>
      </c>
      <c r="F986" s="28" t="e">
        <f>DATEVALUE('PLM001-Active'!#REF!)</f>
        <v>#REF!</v>
      </c>
      <c r="G986" s="29" t="e">
        <f>DATEVALUE('PLM001-Active'!#REF!)</f>
        <v>#REF!</v>
      </c>
      <c r="H986" s="16" t="e">
        <f t="shared" ref="H986:H1049" si="70">IF(OR(G986=0,F986=0)," - ",NETWORKDAYS(F986,G986))</f>
        <v>#REF!</v>
      </c>
      <c r="I986" s="28" t="str">
        <f>IF(ISERROR(DATEVALUE('PLM001-Active'!#REF!)),"",DATEVALUE('PLM001-Active'!#REF!))</f>
        <v/>
      </c>
      <c r="J986" s="29" t="str">
        <f>IF(ISERROR(DATEVALUE('PLM001-Active'!#REF!)),"",DATEVALUE('PLM001-Active'!#REF!))</f>
        <v/>
      </c>
      <c r="K986" s="16" t="str">
        <f t="shared" ref="K986:K1049" si="71">IF(ISERROR(IF(OR(J986=0,I986=0)," - ",NETWORKDAYS(I986,J986))),"",IF(OR(J986=0,I986=0)," - ",NETWORKDAYS(I986,J986)))</f>
        <v/>
      </c>
      <c r="L986" s="49" t="e">
        <f>'PLM001-Active'!#REF!</f>
        <v>#REF!</v>
      </c>
      <c r="M986" s="49" t="e">
        <f>'PLM001-Active'!#REF!</f>
        <v>#REF!</v>
      </c>
      <c r="N986" s="49" t="e">
        <f>'PLM001-Active'!#REF!</f>
        <v>#REF!</v>
      </c>
      <c r="O986" s="94" t="e">
        <f>'PLM001-Active'!#REF!/100</f>
        <v>#REF!</v>
      </c>
      <c r="P986" s="94" t="e">
        <f t="shared" ref="P986:P1049" si="72">IF(OR(AND(O986&gt;0%,I986=""),AND(O986=0%,I986&lt;&gt;""),AND(O986=0%,I986="",M986&lt;&gt;0)),"操作異常","")</f>
        <v>#REF!</v>
      </c>
      <c r="Q986" s="63" t="str">
        <f t="shared" ref="Q986:Q1049" ca="1" si="73">IFERROR(IF(I986="","任務異常 "&amp;DATEDIF(F986,TODAY(),"d")&amp;" 天",IF(AND(TODAY()&gt;G986,O986&lt;&gt;100%),"任務異常 "&amp;DATEDIF(G986,TODAY(),"d")&amp;" 天","")),"")</f>
        <v/>
      </c>
      <c r="R986" s="76"/>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row>
    <row r="987" spans="1:74" s="17" customFormat="1">
      <c r="A987" s="14">
        <v>370.70000000000101</v>
      </c>
      <c r="B987" s="14" t="e">
        <f>'PLM001-Active'!#REF!</f>
        <v>#REF!</v>
      </c>
      <c r="C987" s="14" t="e">
        <f>'PLM001-Active'!#REF!</f>
        <v>#REF!</v>
      </c>
      <c r="D987" s="95" t="e">
        <f>'PLM001-Active'!#REF!</f>
        <v>#REF!</v>
      </c>
      <c r="E987" s="15" t="e">
        <f>IF('PLM001-Active'!#REF!="",'PLM001-Active'!#REF!,LEFT('PLM001-Active'!#REF!,3))</f>
        <v>#REF!</v>
      </c>
      <c r="F987" s="28" t="e">
        <f>DATEVALUE('PLM001-Active'!#REF!)</f>
        <v>#REF!</v>
      </c>
      <c r="G987" s="29" t="e">
        <f>DATEVALUE('PLM001-Active'!#REF!)</f>
        <v>#REF!</v>
      </c>
      <c r="H987" s="16" t="e">
        <f t="shared" si="70"/>
        <v>#REF!</v>
      </c>
      <c r="I987" s="28" t="str">
        <f>IF(ISERROR(DATEVALUE('PLM001-Active'!#REF!)),"",DATEVALUE('PLM001-Active'!#REF!))</f>
        <v/>
      </c>
      <c r="J987" s="29" t="str">
        <f>IF(ISERROR(DATEVALUE('PLM001-Active'!#REF!)),"",DATEVALUE('PLM001-Active'!#REF!))</f>
        <v/>
      </c>
      <c r="K987" s="16" t="str">
        <f t="shared" si="71"/>
        <v/>
      </c>
      <c r="L987" s="49" t="e">
        <f>'PLM001-Active'!#REF!</f>
        <v>#REF!</v>
      </c>
      <c r="M987" s="49" t="e">
        <f>'PLM001-Active'!#REF!</f>
        <v>#REF!</v>
      </c>
      <c r="N987" s="49" t="e">
        <f>'PLM001-Active'!#REF!</f>
        <v>#REF!</v>
      </c>
      <c r="O987" s="94" t="e">
        <f>'PLM001-Active'!#REF!/100</f>
        <v>#REF!</v>
      </c>
      <c r="P987" s="94" t="e">
        <f t="shared" si="72"/>
        <v>#REF!</v>
      </c>
      <c r="Q987" s="63" t="str">
        <f t="shared" ca="1" si="73"/>
        <v/>
      </c>
      <c r="R987" s="76"/>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row>
    <row r="988" spans="1:74" s="17" customFormat="1">
      <c r="A988" s="14">
        <v>371.70000000000101</v>
      </c>
      <c r="B988" s="14" t="e">
        <f>'PLM001-Active'!#REF!</f>
        <v>#REF!</v>
      </c>
      <c r="C988" s="14" t="e">
        <f>'PLM001-Active'!#REF!</f>
        <v>#REF!</v>
      </c>
      <c r="D988" s="95" t="e">
        <f>'PLM001-Active'!#REF!</f>
        <v>#REF!</v>
      </c>
      <c r="E988" s="15" t="e">
        <f>IF('PLM001-Active'!#REF!="",'PLM001-Active'!#REF!,LEFT('PLM001-Active'!#REF!,3))</f>
        <v>#REF!</v>
      </c>
      <c r="F988" s="28" t="e">
        <f>DATEVALUE('PLM001-Active'!#REF!)</f>
        <v>#REF!</v>
      </c>
      <c r="G988" s="29" t="e">
        <f>DATEVALUE('PLM001-Active'!#REF!)</f>
        <v>#REF!</v>
      </c>
      <c r="H988" s="16" t="e">
        <f t="shared" si="70"/>
        <v>#REF!</v>
      </c>
      <c r="I988" s="28" t="str">
        <f>IF(ISERROR(DATEVALUE('PLM001-Active'!#REF!)),"",DATEVALUE('PLM001-Active'!#REF!))</f>
        <v/>
      </c>
      <c r="J988" s="29" t="str">
        <f>IF(ISERROR(DATEVALUE('PLM001-Active'!#REF!)),"",DATEVALUE('PLM001-Active'!#REF!))</f>
        <v/>
      </c>
      <c r="K988" s="16" t="str">
        <f t="shared" si="71"/>
        <v/>
      </c>
      <c r="L988" s="49" t="e">
        <f>'PLM001-Active'!#REF!</f>
        <v>#REF!</v>
      </c>
      <c r="M988" s="49" t="e">
        <f>'PLM001-Active'!#REF!</f>
        <v>#REF!</v>
      </c>
      <c r="N988" s="49" t="e">
        <f>'PLM001-Active'!#REF!</f>
        <v>#REF!</v>
      </c>
      <c r="O988" s="94" t="e">
        <f>'PLM001-Active'!#REF!/100</f>
        <v>#REF!</v>
      </c>
      <c r="P988" s="94" t="e">
        <f t="shared" si="72"/>
        <v>#REF!</v>
      </c>
      <c r="Q988" s="63" t="str">
        <f t="shared" ca="1" si="73"/>
        <v/>
      </c>
      <c r="R988" s="76"/>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row>
    <row r="989" spans="1:74" s="17" customFormat="1">
      <c r="A989" s="14">
        <v>372.70000000000101</v>
      </c>
      <c r="B989" s="14" t="e">
        <f>'PLM001-Active'!#REF!</f>
        <v>#REF!</v>
      </c>
      <c r="C989" s="14" t="e">
        <f>'PLM001-Active'!#REF!</f>
        <v>#REF!</v>
      </c>
      <c r="D989" s="95" t="e">
        <f>'PLM001-Active'!#REF!</f>
        <v>#REF!</v>
      </c>
      <c r="E989" s="15" t="e">
        <f>IF('PLM001-Active'!#REF!="",'PLM001-Active'!#REF!,LEFT('PLM001-Active'!#REF!,3))</f>
        <v>#REF!</v>
      </c>
      <c r="F989" s="28" t="e">
        <f>DATEVALUE('PLM001-Active'!#REF!)</f>
        <v>#REF!</v>
      </c>
      <c r="G989" s="29" t="e">
        <f>DATEVALUE('PLM001-Active'!#REF!)</f>
        <v>#REF!</v>
      </c>
      <c r="H989" s="16" t="e">
        <f t="shared" si="70"/>
        <v>#REF!</v>
      </c>
      <c r="I989" s="28" t="str">
        <f>IF(ISERROR(DATEVALUE('PLM001-Active'!#REF!)),"",DATEVALUE('PLM001-Active'!#REF!))</f>
        <v/>
      </c>
      <c r="J989" s="29" t="str">
        <f>IF(ISERROR(DATEVALUE('PLM001-Active'!#REF!)),"",DATEVALUE('PLM001-Active'!#REF!))</f>
        <v/>
      </c>
      <c r="K989" s="16" t="str">
        <f t="shared" si="71"/>
        <v/>
      </c>
      <c r="L989" s="49" t="e">
        <f>'PLM001-Active'!#REF!</f>
        <v>#REF!</v>
      </c>
      <c r="M989" s="49" t="e">
        <f>'PLM001-Active'!#REF!</f>
        <v>#REF!</v>
      </c>
      <c r="N989" s="49" t="e">
        <f>'PLM001-Active'!#REF!</f>
        <v>#REF!</v>
      </c>
      <c r="O989" s="94" t="e">
        <f>'PLM001-Active'!#REF!/100</f>
        <v>#REF!</v>
      </c>
      <c r="P989" s="94" t="e">
        <f t="shared" si="72"/>
        <v>#REF!</v>
      </c>
      <c r="Q989" s="63" t="str">
        <f t="shared" ca="1" si="73"/>
        <v/>
      </c>
      <c r="R989" s="76"/>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row>
    <row r="990" spans="1:74" s="17" customFormat="1">
      <c r="A990" s="14">
        <v>373.70000000000101</v>
      </c>
      <c r="B990" s="14" t="e">
        <f>'PLM001-Active'!#REF!</f>
        <v>#REF!</v>
      </c>
      <c r="C990" s="14" t="e">
        <f>'PLM001-Active'!#REF!</f>
        <v>#REF!</v>
      </c>
      <c r="D990" s="95" t="e">
        <f>'PLM001-Active'!#REF!</f>
        <v>#REF!</v>
      </c>
      <c r="E990" s="15" t="e">
        <f>IF('PLM001-Active'!#REF!="",'PLM001-Active'!#REF!,LEFT('PLM001-Active'!#REF!,3))</f>
        <v>#REF!</v>
      </c>
      <c r="F990" s="28" t="e">
        <f>DATEVALUE('PLM001-Active'!#REF!)</f>
        <v>#REF!</v>
      </c>
      <c r="G990" s="29" t="e">
        <f>DATEVALUE('PLM001-Active'!#REF!)</f>
        <v>#REF!</v>
      </c>
      <c r="H990" s="16" t="e">
        <f t="shared" si="70"/>
        <v>#REF!</v>
      </c>
      <c r="I990" s="28" t="str">
        <f>IF(ISERROR(DATEVALUE('PLM001-Active'!#REF!)),"",DATEVALUE('PLM001-Active'!#REF!))</f>
        <v/>
      </c>
      <c r="J990" s="29" t="str">
        <f>IF(ISERROR(DATEVALUE('PLM001-Active'!#REF!)),"",DATEVALUE('PLM001-Active'!#REF!))</f>
        <v/>
      </c>
      <c r="K990" s="16" t="str">
        <f t="shared" si="71"/>
        <v/>
      </c>
      <c r="L990" s="49" t="e">
        <f>'PLM001-Active'!#REF!</f>
        <v>#REF!</v>
      </c>
      <c r="M990" s="49" t="e">
        <f>'PLM001-Active'!#REF!</f>
        <v>#REF!</v>
      </c>
      <c r="N990" s="49" t="e">
        <f>'PLM001-Active'!#REF!</f>
        <v>#REF!</v>
      </c>
      <c r="O990" s="94" t="e">
        <f>'PLM001-Active'!#REF!/100</f>
        <v>#REF!</v>
      </c>
      <c r="P990" s="94" t="e">
        <f t="shared" si="72"/>
        <v>#REF!</v>
      </c>
      <c r="Q990" s="63" t="str">
        <f t="shared" ca="1" si="73"/>
        <v/>
      </c>
      <c r="R990" s="76"/>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row>
    <row r="991" spans="1:74" s="17" customFormat="1">
      <c r="A991" s="14">
        <v>374.70000000000101</v>
      </c>
      <c r="B991" s="14" t="e">
        <f>'PLM001-Active'!#REF!</f>
        <v>#REF!</v>
      </c>
      <c r="C991" s="14" t="e">
        <f>'PLM001-Active'!#REF!</f>
        <v>#REF!</v>
      </c>
      <c r="D991" s="95" t="e">
        <f>'PLM001-Active'!#REF!</f>
        <v>#REF!</v>
      </c>
      <c r="E991" s="15" t="e">
        <f>IF('PLM001-Active'!#REF!="",'PLM001-Active'!#REF!,LEFT('PLM001-Active'!#REF!,3))</f>
        <v>#REF!</v>
      </c>
      <c r="F991" s="28" t="e">
        <f>DATEVALUE('PLM001-Active'!#REF!)</f>
        <v>#REF!</v>
      </c>
      <c r="G991" s="29" t="e">
        <f>DATEVALUE('PLM001-Active'!#REF!)</f>
        <v>#REF!</v>
      </c>
      <c r="H991" s="16" t="e">
        <f t="shared" si="70"/>
        <v>#REF!</v>
      </c>
      <c r="I991" s="28" t="str">
        <f>IF(ISERROR(DATEVALUE('PLM001-Active'!#REF!)),"",DATEVALUE('PLM001-Active'!#REF!))</f>
        <v/>
      </c>
      <c r="J991" s="29" t="str">
        <f>IF(ISERROR(DATEVALUE('PLM001-Active'!#REF!)),"",DATEVALUE('PLM001-Active'!#REF!))</f>
        <v/>
      </c>
      <c r="K991" s="16" t="str">
        <f t="shared" si="71"/>
        <v/>
      </c>
      <c r="L991" s="49" t="e">
        <f>'PLM001-Active'!#REF!</f>
        <v>#REF!</v>
      </c>
      <c r="M991" s="49" t="e">
        <f>'PLM001-Active'!#REF!</f>
        <v>#REF!</v>
      </c>
      <c r="N991" s="49" t="e">
        <f>'PLM001-Active'!#REF!</f>
        <v>#REF!</v>
      </c>
      <c r="O991" s="94" t="e">
        <f>'PLM001-Active'!#REF!/100</f>
        <v>#REF!</v>
      </c>
      <c r="P991" s="94" t="e">
        <f t="shared" si="72"/>
        <v>#REF!</v>
      </c>
      <c r="Q991" s="63" t="str">
        <f t="shared" ca="1" si="73"/>
        <v/>
      </c>
      <c r="R991" s="76"/>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row>
    <row r="992" spans="1:74" s="17" customFormat="1">
      <c r="A992" s="14">
        <v>375.70000000000101</v>
      </c>
      <c r="B992" s="14" t="e">
        <f>'PLM001-Active'!#REF!</f>
        <v>#REF!</v>
      </c>
      <c r="C992" s="14" t="e">
        <f>'PLM001-Active'!#REF!</f>
        <v>#REF!</v>
      </c>
      <c r="D992" s="95" t="e">
        <f>'PLM001-Active'!#REF!</f>
        <v>#REF!</v>
      </c>
      <c r="E992" s="15" t="e">
        <f>IF('PLM001-Active'!#REF!="",'PLM001-Active'!#REF!,LEFT('PLM001-Active'!#REF!,3))</f>
        <v>#REF!</v>
      </c>
      <c r="F992" s="28" t="e">
        <f>DATEVALUE('PLM001-Active'!#REF!)</f>
        <v>#REF!</v>
      </c>
      <c r="G992" s="29" t="e">
        <f>DATEVALUE('PLM001-Active'!#REF!)</f>
        <v>#REF!</v>
      </c>
      <c r="H992" s="16" t="e">
        <f t="shared" si="70"/>
        <v>#REF!</v>
      </c>
      <c r="I992" s="28" t="str">
        <f>IF(ISERROR(DATEVALUE('PLM001-Active'!#REF!)),"",DATEVALUE('PLM001-Active'!#REF!))</f>
        <v/>
      </c>
      <c r="J992" s="29" t="str">
        <f>IF(ISERROR(DATEVALUE('PLM001-Active'!#REF!)),"",DATEVALUE('PLM001-Active'!#REF!))</f>
        <v/>
      </c>
      <c r="K992" s="16" t="str">
        <f t="shared" si="71"/>
        <v/>
      </c>
      <c r="L992" s="49" t="e">
        <f>'PLM001-Active'!#REF!</f>
        <v>#REF!</v>
      </c>
      <c r="M992" s="49" t="e">
        <f>'PLM001-Active'!#REF!</f>
        <v>#REF!</v>
      </c>
      <c r="N992" s="49" t="e">
        <f>'PLM001-Active'!#REF!</f>
        <v>#REF!</v>
      </c>
      <c r="O992" s="94" t="e">
        <f>'PLM001-Active'!#REF!/100</f>
        <v>#REF!</v>
      </c>
      <c r="P992" s="94" t="e">
        <f t="shared" si="72"/>
        <v>#REF!</v>
      </c>
      <c r="Q992" s="63" t="str">
        <f t="shared" ca="1" si="73"/>
        <v/>
      </c>
      <c r="R992" s="76"/>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row>
    <row r="993" spans="1:74" s="17" customFormat="1">
      <c r="A993" s="14">
        <v>376.70000000000101</v>
      </c>
      <c r="B993" s="14" t="e">
        <f>'PLM001-Active'!#REF!</f>
        <v>#REF!</v>
      </c>
      <c r="C993" s="14" t="e">
        <f>'PLM001-Active'!#REF!</f>
        <v>#REF!</v>
      </c>
      <c r="D993" s="95" t="e">
        <f>'PLM001-Active'!#REF!</f>
        <v>#REF!</v>
      </c>
      <c r="E993" s="15" t="e">
        <f>IF('PLM001-Active'!#REF!="",'PLM001-Active'!#REF!,LEFT('PLM001-Active'!#REF!,3))</f>
        <v>#REF!</v>
      </c>
      <c r="F993" s="28" t="e">
        <f>DATEVALUE('PLM001-Active'!#REF!)</f>
        <v>#REF!</v>
      </c>
      <c r="G993" s="29" t="e">
        <f>DATEVALUE('PLM001-Active'!#REF!)</f>
        <v>#REF!</v>
      </c>
      <c r="H993" s="16" t="e">
        <f t="shared" si="70"/>
        <v>#REF!</v>
      </c>
      <c r="I993" s="28" t="str">
        <f>IF(ISERROR(DATEVALUE('PLM001-Active'!#REF!)),"",DATEVALUE('PLM001-Active'!#REF!))</f>
        <v/>
      </c>
      <c r="J993" s="29" t="str">
        <f>IF(ISERROR(DATEVALUE('PLM001-Active'!#REF!)),"",DATEVALUE('PLM001-Active'!#REF!))</f>
        <v/>
      </c>
      <c r="K993" s="16" t="str">
        <f t="shared" si="71"/>
        <v/>
      </c>
      <c r="L993" s="49" t="e">
        <f>'PLM001-Active'!#REF!</f>
        <v>#REF!</v>
      </c>
      <c r="M993" s="49" t="e">
        <f>'PLM001-Active'!#REF!</f>
        <v>#REF!</v>
      </c>
      <c r="N993" s="49" t="e">
        <f>'PLM001-Active'!#REF!</f>
        <v>#REF!</v>
      </c>
      <c r="O993" s="94" t="e">
        <f>'PLM001-Active'!#REF!/100</f>
        <v>#REF!</v>
      </c>
      <c r="P993" s="94" t="e">
        <f t="shared" si="72"/>
        <v>#REF!</v>
      </c>
      <c r="Q993" s="63" t="str">
        <f t="shared" ca="1" si="73"/>
        <v/>
      </c>
      <c r="R993" s="76"/>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row>
    <row r="994" spans="1:74" s="17" customFormat="1">
      <c r="A994" s="14">
        <v>377.70000000000101</v>
      </c>
      <c r="B994" s="14" t="e">
        <f>'PLM001-Active'!#REF!</f>
        <v>#REF!</v>
      </c>
      <c r="C994" s="14" t="e">
        <f>'PLM001-Active'!#REF!</f>
        <v>#REF!</v>
      </c>
      <c r="D994" s="95" t="e">
        <f>'PLM001-Active'!#REF!</f>
        <v>#REF!</v>
      </c>
      <c r="E994" s="15" t="e">
        <f>IF('PLM001-Active'!#REF!="",'PLM001-Active'!#REF!,LEFT('PLM001-Active'!#REF!,3))</f>
        <v>#REF!</v>
      </c>
      <c r="F994" s="28" t="e">
        <f>DATEVALUE('PLM001-Active'!#REF!)</f>
        <v>#REF!</v>
      </c>
      <c r="G994" s="29" t="e">
        <f>DATEVALUE('PLM001-Active'!#REF!)</f>
        <v>#REF!</v>
      </c>
      <c r="H994" s="16" t="e">
        <f t="shared" si="70"/>
        <v>#REF!</v>
      </c>
      <c r="I994" s="28" t="str">
        <f>IF(ISERROR(DATEVALUE('PLM001-Active'!#REF!)),"",DATEVALUE('PLM001-Active'!#REF!))</f>
        <v/>
      </c>
      <c r="J994" s="29" t="str">
        <f>IF(ISERROR(DATEVALUE('PLM001-Active'!#REF!)),"",DATEVALUE('PLM001-Active'!#REF!))</f>
        <v/>
      </c>
      <c r="K994" s="16" t="str">
        <f t="shared" si="71"/>
        <v/>
      </c>
      <c r="L994" s="49" t="e">
        <f>'PLM001-Active'!#REF!</f>
        <v>#REF!</v>
      </c>
      <c r="M994" s="49" t="e">
        <f>'PLM001-Active'!#REF!</f>
        <v>#REF!</v>
      </c>
      <c r="N994" s="49" t="e">
        <f>'PLM001-Active'!#REF!</f>
        <v>#REF!</v>
      </c>
      <c r="O994" s="94" t="e">
        <f>'PLM001-Active'!#REF!/100</f>
        <v>#REF!</v>
      </c>
      <c r="P994" s="94" t="e">
        <f t="shared" si="72"/>
        <v>#REF!</v>
      </c>
      <c r="Q994" s="63" t="str">
        <f t="shared" ca="1" si="73"/>
        <v/>
      </c>
      <c r="R994" s="76"/>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row>
    <row r="995" spans="1:74" s="17" customFormat="1">
      <c r="A995" s="14">
        <v>378.70000000000101</v>
      </c>
      <c r="B995" s="14" t="e">
        <f>'PLM001-Active'!#REF!</f>
        <v>#REF!</v>
      </c>
      <c r="C995" s="14" t="e">
        <f>'PLM001-Active'!#REF!</f>
        <v>#REF!</v>
      </c>
      <c r="D995" s="95" t="e">
        <f>'PLM001-Active'!#REF!</f>
        <v>#REF!</v>
      </c>
      <c r="E995" s="15" t="e">
        <f>IF('PLM001-Active'!#REF!="",'PLM001-Active'!#REF!,LEFT('PLM001-Active'!#REF!,3))</f>
        <v>#REF!</v>
      </c>
      <c r="F995" s="28" t="e">
        <f>DATEVALUE('PLM001-Active'!#REF!)</f>
        <v>#REF!</v>
      </c>
      <c r="G995" s="29" t="e">
        <f>DATEVALUE('PLM001-Active'!#REF!)</f>
        <v>#REF!</v>
      </c>
      <c r="H995" s="16" t="e">
        <f t="shared" si="70"/>
        <v>#REF!</v>
      </c>
      <c r="I995" s="28" t="str">
        <f>IF(ISERROR(DATEVALUE('PLM001-Active'!#REF!)),"",DATEVALUE('PLM001-Active'!#REF!))</f>
        <v/>
      </c>
      <c r="J995" s="29" t="str">
        <f>IF(ISERROR(DATEVALUE('PLM001-Active'!#REF!)),"",DATEVALUE('PLM001-Active'!#REF!))</f>
        <v/>
      </c>
      <c r="K995" s="16" t="str">
        <f t="shared" si="71"/>
        <v/>
      </c>
      <c r="L995" s="49" t="e">
        <f>'PLM001-Active'!#REF!</f>
        <v>#REF!</v>
      </c>
      <c r="M995" s="49" t="e">
        <f>'PLM001-Active'!#REF!</f>
        <v>#REF!</v>
      </c>
      <c r="N995" s="49" t="e">
        <f>'PLM001-Active'!#REF!</f>
        <v>#REF!</v>
      </c>
      <c r="O995" s="94" t="e">
        <f>'PLM001-Active'!#REF!/100</f>
        <v>#REF!</v>
      </c>
      <c r="P995" s="94" t="e">
        <f t="shared" si="72"/>
        <v>#REF!</v>
      </c>
      <c r="Q995" s="63" t="str">
        <f t="shared" ca="1" si="73"/>
        <v/>
      </c>
      <c r="R995" s="76"/>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row>
    <row r="996" spans="1:74" s="17" customFormat="1">
      <c r="A996" s="14">
        <v>379.70000000000101</v>
      </c>
      <c r="B996" s="14" t="e">
        <f>'PLM001-Active'!#REF!</f>
        <v>#REF!</v>
      </c>
      <c r="C996" s="14" t="e">
        <f>'PLM001-Active'!#REF!</f>
        <v>#REF!</v>
      </c>
      <c r="D996" s="95" t="e">
        <f>'PLM001-Active'!#REF!</f>
        <v>#REF!</v>
      </c>
      <c r="E996" s="15" t="e">
        <f>IF('PLM001-Active'!#REF!="",'PLM001-Active'!#REF!,LEFT('PLM001-Active'!#REF!,3))</f>
        <v>#REF!</v>
      </c>
      <c r="F996" s="28" t="e">
        <f>DATEVALUE('PLM001-Active'!#REF!)</f>
        <v>#REF!</v>
      </c>
      <c r="G996" s="29" t="e">
        <f>DATEVALUE('PLM001-Active'!#REF!)</f>
        <v>#REF!</v>
      </c>
      <c r="H996" s="16" t="e">
        <f t="shared" si="70"/>
        <v>#REF!</v>
      </c>
      <c r="I996" s="28" t="str">
        <f>IF(ISERROR(DATEVALUE('PLM001-Active'!#REF!)),"",DATEVALUE('PLM001-Active'!#REF!))</f>
        <v/>
      </c>
      <c r="J996" s="29" t="str">
        <f>IF(ISERROR(DATEVALUE('PLM001-Active'!#REF!)),"",DATEVALUE('PLM001-Active'!#REF!))</f>
        <v/>
      </c>
      <c r="K996" s="16" t="str">
        <f t="shared" si="71"/>
        <v/>
      </c>
      <c r="L996" s="49" t="e">
        <f>'PLM001-Active'!#REF!</f>
        <v>#REF!</v>
      </c>
      <c r="M996" s="49" t="e">
        <f>'PLM001-Active'!#REF!</f>
        <v>#REF!</v>
      </c>
      <c r="N996" s="49" t="e">
        <f>'PLM001-Active'!#REF!</f>
        <v>#REF!</v>
      </c>
      <c r="O996" s="94" t="e">
        <f>'PLM001-Active'!#REF!/100</f>
        <v>#REF!</v>
      </c>
      <c r="P996" s="94" t="e">
        <f t="shared" si="72"/>
        <v>#REF!</v>
      </c>
      <c r="Q996" s="63" t="str">
        <f t="shared" ca="1" si="73"/>
        <v/>
      </c>
      <c r="R996" s="76"/>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row>
    <row r="997" spans="1:74" s="17" customFormat="1">
      <c r="A997" s="14">
        <v>380.70000000000101</v>
      </c>
      <c r="B997" s="14" t="e">
        <f>'PLM001-Active'!#REF!</f>
        <v>#REF!</v>
      </c>
      <c r="C997" s="14" t="e">
        <f>'PLM001-Active'!#REF!</f>
        <v>#REF!</v>
      </c>
      <c r="D997" s="95" t="e">
        <f>'PLM001-Active'!#REF!</f>
        <v>#REF!</v>
      </c>
      <c r="E997" s="15" t="e">
        <f>IF('PLM001-Active'!#REF!="",'PLM001-Active'!#REF!,LEFT('PLM001-Active'!#REF!,3))</f>
        <v>#REF!</v>
      </c>
      <c r="F997" s="28" t="e">
        <f>DATEVALUE('PLM001-Active'!#REF!)</f>
        <v>#REF!</v>
      </c>
      <c r="G997" s="29" t="e">
        <f>DATEVALUE('PLM001-Active'!#REF!)</f>
        <v>#REF!</v>
      </c>
      <c r="H997" s="16" t="e">
        <f t="shared" si="70"/>
        <v>#REF!</v>
      </c>
      <c r="I997" s="28" t="str">
        <f>IF(ISERROR(DATEVALUE('PLM001-Active'!#REF!)),"",DATEVALUE('PLM001-Active'!#REF!))</f>
        <v/>
      </c>
      <c r="J997" s="29" t="str">
        <f>IF(ISERROR(DATEVALUE('PLM001-Active'!#REF!)),"",DATEVALUE('PLM001-Active'!#REF!))</f>
        <v/>
      </c>
      <c r="K997" s="16" t="str">
        <f t="shared" si="71"/>
        <v/>
      </c>
      <c r="L997" s="49" t="e">
        <f>'PLM001-Active'!#REF!</f>
        <v>#REF!</v>
      </c>
      <c r="M997" s="49" t="e">
        <f>'PLM001-Active'!#REF!</f>
        <v>#REF!</v>
      </c>
      <c r="N997" s="49" t="e">
        <f>'PLM001-Active'!#REF!</f>
        <v>#REF!</v>
      </c>
      <c r="O997" s="94" t="e">
        <f>'PLM001-Active'!#REF!/100</f>
        <v>#REF!</v>
      </c>
      <c r="P997" s="94" t="e">
        <f t="shared" si="72"/>
        <v>#REF!</v>
      </c>
      <c r="Q997" s="63" t="str">
        <f t="shared" ca="1" si="73"/>
        <v/>
      </c>
      <c r="R997" s="76"/>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row>
    <row r="998" spans="1:74" s="17" customFormat="1">
      <c r="A998" s="14">
        <v>381.70000000000101</v>
      </c>
      <c r="B998" s="14" t="e">
        <f>'PLM001-Active'!#REF!</f>
        <v>#REF!</v>
      </c>
      <c r="C998" s="14" t="e">
        <f>'PLM001-Active'!#REF!</f>
        <v>#REF!</v>
      </c>
      <c r="D998" s="95" t="e">
        <f>'PLM001-Active'!#REF!</f>
        <v>#REF!</v>
      </c>
      <c r="E998" s="15" t="e">
        <f>IF('PLM001-Active'!#REF!="",'PLM001-Active'!#REF!,LEFT('PLM001-Active'!#REF!,3))</f>
        <v>#REF!</v>
      </c>
      <c r="F998" s="28" t="e">
        <f>DATEVALUE('PLM001-Active'!#REF!)</f>
        <v>#REF!</v>
      </c>
      <c r="G998" s="29" t="e">
        <f>DATEVALUE('PLM001-Active'!#REF!)</f>
        <v>#REF!</v>
      </c>
      <c r="H998" s="16" t="e">
        <f t="shared" si="70"/>
        <v>#REF!</v>
      </c>
      <c r="I998" s="28" t="str">
        <f>IF(ISERROR(DATEVALUE('PLM001-Active'!#REF!)),"",DATEVALUE('PLM001-Active'!#REF!))</f>
        <v/>
      </c>
      <c r="J998" s="29" t="str">
        <f>IF(ISERROR(DATEVALUE('PLM001-Active'!#REF!)),"",DATEVALUE('PLM001-Active'!#REF!))</f>
        <v/>
      </c>
      <c r="K998" s="16" t="str">
        <f t="shared" si="71"/>
        <v/>
      </c>
      <c r="L998" s="49" t="e">
        <f>'PLM001-Active'!#REF!</f>
        <v>#REF!</v>
      </c>
      <c r="M998" s="49" t="e">
        <f>'PLM001-Active'!#REF!</f>
        <v>#REF!</v>
      </c>
      <c r="N998" s="49" t="e">
        <f>'PLM001-Active'!#REF!</f>
        <v>#REF!</v>
      </c>
      <c r="O998" s="94" t="e">
        <f>'PLM001-Active'!#REF!/100</f>
        <v>#REF!</v>
      </c>
      <c r="P998" s="94" t="e">
        <f t="shared" si="72"/>
        <v>#REF!</v>
      </c>
      <c r="Q998" s="63" t="str">
        <f t="shared" ca="1" si="73"/>
        <v/>
      </c>
      <c r="R998" s="76"/>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row>
    <row r="999" spans="1:74" s="17" customFormat="1">
      <c r="A999" s="14">
        <v>382.70000000000101</v>
      </c>
      <c r="B999" s="14" t="e">
        <f>'PLM001-Active'!#REF!</f>
        <v>#REF!</v>
      </c>
      <c r="C999" s="14" t="e">
        <f>'PLM001-Active'!#REF!</f>
        <v>#REF!</v>
      </c>
      <c r="D999" s="95" t="e">
        <f>'PLM001-Active'!#REF!</f>
        <v>#REF!</v>
      </c>
      <c r="E999" s="15" t="e">
        <f>IF('PLM001-Active'!#REF!="",'PLM001-Active'!#REF!,LEFT('PLM001-Active'!#REF!,3))</f>
        <v>#REF!</v>
      </c>
      <c r="F999" s="28" t="e">
        <f>DATEVALUE('PLM001-Active'!#REF!)</f>
        <v>#REF!</v>
      </c>
      <c r="G999" s="29" t="e">
        <f>DATEVALUE('PLM001-Active'!#REF!)</f>
        <v>#REF!</v>
      </c>
      <c r="H999" s="16" t="e">
        <f t="shared" si="70"/>
        <v>#REF!</v>
      </c>
      <c r="I999" s="28" t="str">
        <f>IF(ISERROR(DATEVALUE('PLM001-Active'!#REF!)),"",DATEVALUE('PLM001-Active'!#REF!))</f>
        <v/>
      </c>
      <c r="J999" s="29" t="str">
        <f>IF(ISERROR(DATEVALUE('PLM001-Active'!#REF!)),"",DATEVALUE('PLM001-Active'!#REF!))</f>
        <v/>
      </c>
      <c r="K999" s="16" t="str">
        <f t="shared" si="71"/>
        <v/>
      </c>
      <c r="L999" s="49" t="e">
        <f>'PLM001-Active'!#REF!</f>
        <v>#REF!</v>
      </c>
      <c r="M999" s="49" t="e">
        <f>'PLM001-Active'!#REF!</f>
        <v>#REF!</v>
      </c>
      <c r="N999" s="49" t="e">
        <f>'PLM001-Active'!#REF!</f>
        <v>#REF!</v>
      </c>
      <c r="O999" s="94" t="e">
        <f>'PLM001-Active'!#REF!/100</f>
        <v>#REF!</v>
      </c>
      <c r="P999" s="94" t="e">
        <f t="shared" si="72"/>
        <v>#REF!</v>
      </c>
      <c r="Q999" s="63" t="str">
        <f t="shared" ca="1" si="73"/>
        <v/>
      </c>
      <c r="R999" s="76"/>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row>
    <row r="1000" spans="1:74" s="17" customFormat="1">
      <c r="A1000" s="14">
        <v>383.70000000000101</v>
      </c>
      <c r="B1000" s="14" t="e">
        <f>'PLM001-Active'!#REF!</f>
        <v>#REF!</v>
      </c>
      <c r="C1000" s="14" t="e">
        <f>'PLM001-Active'!#REF!</f>
        <v>#REF!</v>
      </c>
      <c r="D1000" s="95" t="e">
        <f>'PLM001-Active'!#REF!</f>
        <v>#REF!</v>
      </c>
      <c r="E1000" s="15" t="e">
        <f>IF('PLM001-Active'!#REF!="",'PLM001-Active'!#REF!,LEFT('PLM001-Active'!#REF!,3))</f>
        <v>#REF!</v>
      </c>
      <c r="F1000" s="28" t="e">
        <f>DATEVALUE('PLM001-Active'!#REF!)</f>
        <v>#REF!</v>
      </c>
      <c r="G1000" s="29" t="e">
        <f>DATEVALUE('PLM001-Active'!#REF!)</f>
        <v>#REF!</v>
      </c>
      <c r="H1000" s="16" t="e">
        <f t="shared" si="70"/>
        <v>#REF!</v>
      </c>
      <c r="I1000" s="28" t="str">
        <f>IF(ISERROR(DATEVALUE('PLM001-Active'!#REF!)),"",DATEVALUE('PLM001-Active'!#REF!))</f>
        <v/>
      </c>
      <c r="J1000" s="29" t="str">
        <f>IF(ISERROR(DATEVALUE('PLM001-Active'!#REF!)),"",DATEVALUE('PLM001-Active'!#REF!))</f>
        <v/>
      </c>
      <c r="K1000" s="16" t="str">
        <f t="shared" si="71"/>
        <v/>
      </c>
      <c r="L1000" s="49" t="e">
        <f>'PLM001-Active'!#REF!</f>
        <v>#REF!</v>
      </c>
      <c r="M1000" s="49" t="e">
        <f>'PLM001-Active'!#REF!</f>
        <v>#REF!</v>
      </c>
      <c r="N1000" s="49" t="e">
        <f>'PLM001-Active'!#REF!</f>
        <v>#REF!</v>
      </c>
      <c r="O1000" s="94" t="e">
        <f>'PLM001-Active'!#REF!/100</f>
        <v>#REF!</v>
      </c>
      <c r="P1000" s="94" t="e">
        <f t="shared" si="72"/>
        <v>#REF!</v>
      </c>
      <c r="Q1000" s="63" t="str">
        <f t="shared" ca="1" si="73"/>
        <v/>
      </c>
      <c r="R1000" s="76"/>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row>
    <row r="1001" spans="1:74" s="17" customFormat="1">
      <c r="A1001" s="14">
        <v>384.70000000000101</v>
      </c>
      <c r="B1001" s="14" t="e">
        <f>'PLM001-Active'!#REF!</f>
        <v>#REF!</v>
      </c>
      <c r="C1001" s="14" t="e">
        <f>'PLM001-Active'!#REF!</f>
        <v>#REF!</v>
      </c>
      <c r="D1001" s="95" t="e">
        <f>'PLM001-Active'!#REF!</f>
        <v>#REF!</v>
      </c>
      <c r="E1001" s="15" t="e">
        <f>IF('PLM001-Active'!#REF!="",'PLM001-Active'!#REF!,LEFT('PLM001-Active'!#REF!,3))</f>
        <v>#REF!</v>
      </c>
      <c r="F1001" s="28" t="e">
        <f>DATEVALUE('PLM001-Active'!#REF!)</f>
        <v>#REF!</v>
      </c>
      <c r="G1001" s="29" t="e">
        <f>DATEVALUE('PLM001-Active'!#REF!)</f>
        <v>#REF!</v>
      </c>
      <c r="H1001" s="16" t="e">
        <f t="shared" si="70"/>
        <v>#REF!</v>
      </c>
      <c r="I1001" s="28" t="str">
        <f>IF(ISERROR(DATEVALUE('PLM001-Active'!#REF!)),"",DATEVALUE('PLM001-Active'!#REF!))</f>
        <v/>
      </c>
      <c r="J1001" s="29" t="str">
        <f>IF(ISERROR(DATEVALUE('PLM001-Active'!#REF!)),"",DATEVALUE('PLM001-Active'!#REF!))</f>
        <v/>
      </c>
      <c r="K1001" s="16" t="str">
        <f t="shared" si="71"/>
        <v/>
      </c>
      <c r="L1001" s="49" t="e">
        <f>'PLM001-Active'!#REF!</f>
        <v>#REF!</v>
      </c>
      <c r="M1001" s="49" t="e">
        <f>'PLM001-Active'!#REF!</f>
        <v>#REF!</v>
      </c>
      <c r="N1001" s="49" t="e">
        <f>'PLM001-Active'!#REF!</f>
        <v>#REF!</v>
      </c>
      <c r="O1001" s="94" t="e">
        <f>'PLM001-Active'!#REF!/100</f>
        <v>#REF!</v>
      </c>
      <c r="P1001" s="94" t="e">
        <f t="shared" si="72"/>
        <v>#REF!</v>
      </c>
      <c r="Q1001" s="63" t="str">
        <f t="shared" ca="1" si="73"/>
        <v/>
      </c>
      <c r="R1001" s="76"/>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row>
    <row r="1002" spans="1:74" s="17" customFormat="1">
      <c r="A1002" s="14">
        <v>385.70000000000101</v>
      </c>
      <c r="B1002" s="14" t="e">
        <f>'PLM001-Active'!#REF!</f>
        <v>#REF!</v>
      </c>
      <c r="C1002" s="14" t="e">
        <f>'PLM001-Active'!#REF!</f>
        <v>#REF!</v>
      </c>
      <c r="D1002" s="95" t="e">
        <f>'PLM001-Active'!#REF!</f>
        <v>#REF!</v>
      </c>
      <c r="E1002" s="15" t="e">
        <f>IF('PLM001-Active'!#REF!="",'PLM001-Active'!#REF!,LEFT('PLM001-Active'!#REF!,3))</f>
        <v>#REF!</v>
      </c>
      <c r="F1002" s="28" t="e">
        <f>DATEVALUE('PLM001-Active'!#REF!)</f>
        <v>#REF!</v>
      </c>
      <c r="G1002" s="29" t="e">
        <f>DATEVALUE('PLM001-Active'!#REF!)</f>
        <v>#REF!</v>
      </c>
      <c r="H1002" s="16" t="e">
        <f t="shared" si="70"/>
        <v>#REF!</v>
      </c>
      <c r="I1002" s="28" t="str">
        <f>IF(ISERROR(DATEVALUE('PLM001-Active'!#REF!)),"",DATEVALUE('PLM001-Active'!#REF!))</f>
        <v/>
      </c>
      <c r="J1002" s="29" t="str">
        <f>IF(ISERROR(DATEVALUE('PLM001-Active'!#REF!)),"",DATEVALUE('PLM001-Active'!#REF!))</f>
        <v/>
      </c>
      <c r="K1002" s="16" t="str">
        <f t="shared" si="71"/>
        <v/>
      </c>
      <c r="L1002" s="49" t="e">
        <f>'PLM001-Active'!#REF!</f>
        <v>#REF!</v>
      </c>
      <c r="M1002" s="49" t="e">
        <f>'PLM001-Active'!#REF!</f>
        <v>#REF!</v>
      </c>
      <c r="N1002" s="49" t="e">
        <f>'PLM001-Active'!#REF!</f>
        <v>#REF!</v>
      </c>
      <c r="O1002" s="94" t="e">
        <f>'PLM001-Active'!#REF!/100</f>
        <v>#REF!</v>
      </c>
      <c r="P1002" s="94" t="e">
        <f t="shared" si="72"/>
        <v>#REF!</v>
      </c>
      <c r="Q1002" s="63" t="str">
        <f t="shared" ca="1" si="73"/>
        <v/>
      </c>
      <c r="R1002" s="76"/>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row>
    <row r="1003" spans="1:74" s="17" customFormat="1">
      <c r="A1003" s="14">
        <v>386.70000000000101</v>
      </c>
      <c r="B1003" s="14" t="e">
        <f>'PLM001-Active'!#REF!</f>
        <v>#REF!</v>
      </c>
      <c r="C1003" s="14" t="e">
        <f>'PLM001-Active'!#REF!</f>
        <v>#REF!</v>
      </c>
      <c r="D1003" s="95" t="e">
        <f>'PLM001-Active'!#REF!</f>
        <v>#REF!</v>
      </c>
      <c r="E1003" s="15" t="e">
        <f>IF('PLM001-Active'!#REF!="",'PLM001-Active'!#REF!,LEFT('PLM001-Active'!#REF!,3))</f>
        <v>#REF!</v>
      </c>
      <c r="F1003" s="28" t="e">
        <f>DATEVALUE('PLM001-Active'!#REF!)</f>
        <v>#REF!</v>
      </c>
      <c r="G1003" s="29" t="e">
        <f>DATEVALUE('PLM001-Active'!#REF!)</f>
        <v>#REF!</v>
      </c>
      <c r="H1003" s="16" t="e">
        <f t="shared" si="70"/>
        <v>#REF!</v>
      </c>
      <c r="I1003" s="28" t="str">
        <f>IF(ISERROR(DATEVALUE('PLM001-Active'!#REF!)),"",DATEVALUE('PLM001-Active'!#REF!))</f>
        <v/>
      </c>
      <c r="J1003" s="29" t="str">
        <f>IF(ISERROR(DATEVALUE('PLM001-Active'!#REF!)),"",DATEVALUE('PLM001-Active'!#REF!))</f>
        <v/>
      </c>
      <c r="K1003" s="16" t="str">
        <f t="shared" si="71"/>
        <v/>
      </c>
      <c r="L1003" s="49" t="e">
        <f>'PLM001-Active'!#REF!</f>
        <v>#REF!</v>
      </c>
      <c r="M1003" s="49" t="e">
        <f>'PLM001-Active'!#REF!</f>
        <v>#REF!</v>
      </c>
      <c r="N1003" s="49" t="e">
        <f>'PLM001-Active'!#REF!</f>
        <v>#REF!</v>
      </c>
      <c r="O1003" s="94" t="e">
        <f>'PLM001-Active'!#REF!/100</f>
        <v>#REF!</v>
      </c>
      <c r="P1003" s="94" t="e">
        <f t="shared" si="72"/>
        <v>#REF!</v>
      </c>
      <c r="Q1003" s="63" t="str">
        <f t="shared" ca="1" si="73"/>
        <v/>
      </c>
      <c r="R1003" s="76"/>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row>
    <row r="1004" spans="1:74" s="17" customFormat="1">
      <c r="A1004" s="14">
        <v>387.70000000000101</v>
      </c>
      <c r="B1004" s="14" t="e">
        <f>'PLM001-Active'!#REF!</f>
        <v>#REF!</v>
      </c>
      <c r="C1004" s="14" t="e">
        <f>'PLM001-Active'!#REF!</f>
        <v>#REF!</v>
      </c>
      <c r="D1004" s="95" t="e">
        <f>'PLM001-Active'!#REF!</f>
        <v>#REF!</v>
      </c>
      <c r="E1004" s="15" t="e">
        <f>IF('PLM001-Active'!#REF!="",'PLM001-Active'!#REF!,LEFT('PLM001-Active'!#REF!,3))</f>
        <v>#REF!</v>
      </c>
      <c r="F1004" s="28" t="e">
        <f>DATEVALUE('PLM001-Active'!#REF!)</f>
        <v>#REF!</v>
      </c>
      <c r="G1004" s="29" t="e">
        <f>DATEVALUE('PLM001-Active'!#REF!)</f>
        <v>#REF!</v>
      </c>
      <c r="H1004" s="16" t="e">
        <f t="shared" si="70"/>
        <v>#REF!</v>
      </c>
      <c r="I1004" s="28" t="str">
        <f>IF(ISERROR(DATEVALUE('PLM001-Active'!#REF!)),"",DATEVALUE('PLM001-Active'!#REF!))</f>
        <v/>
      </c>
      <c r="J1004" s="29" t="str">
        <f>IF(ISERROR(DATEVALUE('PLM001-Active'!#REF!)),"",DATEVALUE('PLM001-Active'!#REF!))</f>
        <v/>
      </c>
      <c r="K1004" s="16" t="str">
        <f t="shared" si="71"/>
        <v/>
      </c>
      <c r="L1004" s="49" t="e">
        <f>'PLM001-Active'!#REF!</f>
        <v>#REF!</v>
      </c>
      <c r="M1004" s="49" t="e">
        <f>'PLM001-Active'!#REF!</f>
        <v>#REF!</v>
      </c>
      <c r="N1004" s="49" t="e">
        <f>'PLM001-Active'!#REF!</f>
        <v>#REF!</v>
      </c>
      <c r="O1004" s="94" t="e">
        <f>'PLM001-Active'!#REF!/100</f>
        <v>#REF!</v>
      </c>
      <c r="P1004" s="94" t="e">
        <f t="shared" si="72"/>
        <v>#REF!</v>
      </c>
      <c r="Q1004" s="63" t="str">
        <f t="shared" ca="1" si="73"/>
        <v/>
      </c>
      <c r="R1004" s="76"/>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row>
    <row r="1005" spans="1:74" s="17" customFormat="1">
      <c r="A1005" s="14">
        <v>388.70000000000101</v>
      </c>
      <c r="B1005" s="14" t="e">
        <f>'PLM001-Active'!#REF!</f>
        <v>#REF!</v>
      </c>
      <c r="C1005" s="14" t="e">
        <f>'PLM001-Active'!#REF!</f>
        <v>#REF!</v>
      </c>
      <c r="D1005" s="95" t="e">
        <f>'PLM001-Active'!#REF!</f>
        <v>#REF!</v>
      </c>
      <c r="E1005" s="15" t="e">
        <f>IF('PLM001-Active'!#REF!="",'PLM001-Active'!#REF!,LEFT('PLM001-Active'!#REF!,3))</f>
        <v>#REF!</v>
      </c>
      <c r="F1005" s="28" t="e">
        <f>DATEVALUE('PLM001-Active'!#REF!)</f>
        <v>#REF!</v>
      </c>
      <c r="G1005" s="29" t="e">
        <f>DATEVALUE('PLM001-Active'!#REF!)</f>
        <v>#REF!</v>
      </c>
      <c r="H1005" s="16" t="e">
        <f t="shared" si="70"/>
        <v>#REF!</v>
      </c>
      <c r="I1005" s="28" t="str">
        <f>IF(ISERROR(DATEVALUE('PLM001-Active'!#REF!)),"",DATEVALUE('PLM001-Active'!#REF!))</f>
        <v/>
      </c>
      <c r="J1005" s="29" t="str">
        <f>IF(ISERROR(DATEVALUE('PLM001-Active'!#REF!)),"",DATEVALUE('PLM001-Active'!#REF!))</f>
        <v/>
      </c>
      <c r="K1005" s="16" t="str">
        <f t="shared" si="71"/>
        <v/>
      </c>
      <c r="L1005" s="49" t="e">
        <f>'PLM001-Active'!#REF!</f>
        <v>#REF!</v>
      </c>
      <c r="M1005" s="49" t="e">
        <f>'PLM001-Active'!#REF!</f>
        <v>#REF!</v>
      </c>
      <c r="N1005" s="49" t="e">
        <f>'PLM001-Active'!#REF!</f>
        <v>#REF!</v>
      </c>
      <c r="O1005" s="94" t="e">
        <f>'PLM001-Active'!#REF!/100</f>
        <v>#REF!</v>
      </c>
      <c r="P1005" s="94" t="e">
        <f t="shared" si="72"/>
        <v>#REF!</v>
      </c>
      <c r="Q1005" s="63" t="str">
        <f t="shared" ca="1" si="73"/>
        <v/>
      </c>
      <c r="R1005" s="76"/>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row>
    <row r="1006" spans="1:74" s="17" customFormat="1">
      <c r="A1006" s="14">
        <v>389.70000000000101</v>
      </c>
      <c r="B1006" s="14" t="e">
        <f>'PLM001-Active'!#REF!</f>
        <v>#REF!</v>
      </c>
      <c r="C1006" s="14" t="e">
        <f>'PLM001-Active'!#REF!</f>
        <v>#REF!</v>
      </c>
      <c r="D1006" s="95" t="e">
        <f>'PLM001-Active'!#REF!</f>
        <v>#REF!</v>
      </c>
      <c r="E1006" s="15" t="e">
        <f>IF('PLM001-Active'!#REF!="",'PLM001-Active'!#REF!,LEFT('PLM001-Active'!#REF!,3))</f>
        <v>#REF!</v>
      </c>
      <c r="F1006" s="28" t="e">
        <f>DATEVALUE('PLM001-Active'!#REF!)</f>
        <v>#REF!</v>
      </c>
      <c r="G1006" s="29" t="e">
        <f>DATEVALUE('PLM001-Active'!#REF!)</f>
        <v>#REF!</v>
      </c>
      <c r="H1006" s="16" t="e">
        <f t="shared" si="70"/>
        <v>#REF!</v>
      </c>
      <c r="I1006" s="28" t="str">
        <f>IF(ISERROR(DATEVALUE('PLM001-Active'!#REF!)),"",DATEVALUE('PLM001-Active'!#REF!))</f>
        <v/>
      </c>
      <c r="J1006" s="29" t="str">
        <f>IF(ISERROR(DATEVALUE('PLM001-Active'!#REF!)),"",DATEVALUE('PLM001-Active'!#REF!))</f>
        <v/>
      </c>
      <c r="K1006" s="16" t="str">
        <f t="shared" si="71"/>
        <v/>
      </c>
      <c r="L1006" s="49" t="e">
        <f>'PLM001-Active'!#REF!</f>
        <v>#REF!</v>
      </c>
      <c r="M1006" s="49" t="e">
        <f>'PLM001-Active'!#REF!</f>
        <v>#REF!</v>
      </c>
      <c r="N1006" s="49" t="e">
        <f>'PLM001-Active'!#REF!</f>
        <v>#REF!</v>
      </c>
      <c r="O1006" s="94" t="e">
        <f>'PLM001-Active'!#REF!/100</f>
        <v>#REF!</v>
      </c>
      <c r="P1006" s="94" t="e">
        <f t="shared" si="72"/>
        <v>#REF!</v>
      </c>
      <c r="Q1006" s="63" t="str">
        <f t="shared" ca="1" si="73"/>
        <v/>
      </c>
      <c r="R1006" s="76"/>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row>
    <row r="1007" spans="1:74" s="17" customFormat="1">
      <c r="A1007" s="14">
        <v>390.70000000000101</v>
      </c>
      <c r="B1007" s="14" t="e">
        <f>'PLM001-Active'!#REF!</f>
        <v>#REF!</v>
      </c>
      <c r="C1007" s="14" t="e">
        <f>'PLM001-Active'!#REF!</f>
        <v>#REF!</v>
      </c>
      <c r="D1007" s="95" t="e">
        <f>'PLM001-Active'!#REF!</f>
        <v>#REF!</v>
      </c>
      <c r="E1007" s="15" t="e">
        <f>IF('PLM001-Active'!#REF!="",'PLM001-Active'!#REF!,LEFT('PLM001-Active'!#REF!,3))</f>
        <v>#REF!</v>
      </c>
      <c r="F1007" s="28" t="e">
        <f>DATEVALUE('PLM001-Active'!#REF!)</f>
        <v>#REF!</v>
      </c>
      <c r="G1007" s="29" t="e">
        <f>DATEVALUE('PLM001-Active'!#REF!)</f>
        <v>#REF!</v>
      </c>
      <c r="H1007" s="16" t="e">
        <f t="shared" si="70"/>
        <v>#REF!</v>
      </c>
      <c r="I1007" s="28" t="str">
        <f>IF(ISERROR(DATEVALUE('PLM001-Active'!#REF!)),"",DATEVALUE('PLM001-Active'!#REF!))</f>
        <v/>
      </c>
      <c r="J1007" s="29" t="str">
        <f>IF(ISERROR(DATEVALUE('PLM001-Active'!#REF!)),"",DATEVALUE('PLM001-Active'!#REF!))</f>
        <v/>
      </c>
      <c r="K1007" s="16" t="str">
        <f t="shared" si="71"/>
        <v/>
      </c>
      <c r="L1007" s="49" t="e">
        <f>'PLM001-Active'!#REF!</f>
        <v>#REF!</v>
      </c>
      <c r="M1007" s="49" t="e">
        <f>'PLM001-Active'!#REF!</f>
        <v>#REF!</v>
      </c>
      <c r="N1007" s="49" t="e">
        <f>'PLM001-Active'!#REF!</f>
        <v>#REF!</v>
      </c>
      <c r="O1007" s="94" t="e">
        <f>'PLM001-Active'!#REF!/100</f>
        <v>#REF!</v>
      </c>
      <c r="P1007" s="94" t="e">
        <f t="shared" si="72"/>
        <v>#REF!</v>
      </c>
      <c r="Q1007" s="63" t="str">
        <f t="shared" ca="1" si="73"/>
        <v/>
      </c>
      <c r="R1007" s="76"/>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row>
    <row r="1008" spans="1:74" s="17" customFormat="1">
      <c r="A1008" s="14">
        <v>391.70000000000101</v>
      </c>
      <c r="B1008" s="14" t="e">
        <f>'PLM001-Active'!#REF!</f>
        <v>#REF!</v>
      </c>
      <c r="C1008" s="14" t="e">
        <f>'PLM001-Active'!#REF!</f>
        <v>#REF!</v>
      </c>
      <c r="D1008" s="95" t="e">
        <f>'PLM001-Active'!#REF!</f>
        <v>#REF!</v>
      </c>
      <c r="E1008" s="15" t="e">
        <f>IF('PLM001-Active'!#REF!="",'PLM001-Active'!#REF!,LEFT('PLM001-Active'!#REF!,3))</f>
        <v>#REF!</v>
      </c>
      <c r="F1008" s="28" t="e">
        <f>DATEVALUE('PLM001-Active'!#REF!)</f>
        <v>#REF!</v>
      </c>
      <c r="G1008" s="29" t="e">
        <f>DATEVALUE('PLM001-Active'!#REF!)</f>
        <v>#REF!</v>
      </c>
      <c r="H1008" s="16" t="e">
        <f t="shared" si="70"/>
        <v>#REF!</v>
      </c>
      <c r="I1008" s="28" t="str">
        <f>IF(ISERROR(DATEVALUE('PLM001-Active'!#REF!)),"",DATEVALUE('PLM001-Active'!#REF!))</f>
        <v/>
      </c>
      <c r="J1008" s="29" t="str">
        <f>IF(ISERROR(DATEVALUE('PLM001-Active'!#REF!)),"",DATEVALUE('PLM001-Active'!#REF!))</f>
        <v/>
      </c>
      <c r="K1008" s="16" t="str">
        <f t="shared" si="71"/>
        <v/>
      </c>
      <c r="L1008" s="49" t="e">
        <f>'PLM001-Active'!#REF!</f>
        <v>#REF!</v>
      </c>
      <c r="M1008" s="49" t="e">
        <f>'PLM001-Active'!#REF!</f>
        <v>#REF!</v>
      </c>
      <c r="N1008" s="49" t="e">
        <f>'PLM001-Active'!#REF!</f>
        <v>#REF!</v>
      </c>
      <c r="O1008" s="94" t="e">
        <f>'PLM001-Active'!#REF!/100</f>
        <v>#REF!</v>
      </c>
      <c r="P1008" s="94" t="e">
        <f t="shared" si="72"/>
        <v>#REF!</v>
      </c>
      <c r="Q1008" s="63" t="str">
        <f t="shared" ca="1" si="73"/>
        <v/>
      </c>
      <c r="R1008" s="76"/>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row>
    <row r="1009" spans="1:74" s="17" customFormat="1">
      <c r="A1009" s="14">
        <v>392.70000000000101</v>
      </c>
      <c r="B1009" s="14" t="e">
        <f>'PLM001-Active'!#REF!</f>
        <v>#REF!</v>
      </c>
      <c r="C1009" s="14" t="e">
        <f>'PLM001-Active'!#REF!</f>
        <v>#REF!</v>
      </c>
      <c r="D1009" s="95" t="e">
        <f>'PLM001-Active'!#REF!</f>
        <v>#REF!</v>
      </c>
      <c r="E1009" s="15" t="e">
        <f>IF('PLM001-Active'!#REF!="",'PLM001-Active'!#REF!,LEFT('PLM001-Active'!#REF!,3))</f>
        <v>#REF!</v>
      </c>
      <c r="F1009" s="28" t="e">
        <f>DATEVALUE('PLM001-Active'!#REF!)</f>
        <v>#REF!</v>
      </c>
      <c r="G1009" s="29" t="e">
        <f>DATEVALUE('PLM001-Active'!#REF!)</f>
        <v>#REF!</v>
      </c>
      <c r="H1009" s="16" t="e">
        <f t="shared" si="70"/>
        <v>#REF!</v>
      </c>
      <c r="I1009" s="28" t="str">
        <f>IF(ISERROR(DATEVALUE('PLM001-Active'!#REF!)),"",DATEVALUE('PLM001-Active'!#REF!))</f>
        <v/>
      </c>
      <c r="J1009" s="29" t="str">
        <f>IF(ISERROR(DATEVALUE('PLM001-Active'!#REF!)),"",DATEVALUE('PLM001-Active'!#REF!))</f>
        <v/>
      </c>
      <c r="K1009" s="16" t="str">
        <f t="shared" si="71"/>
        <v/>
      </c>
      <c r="L1009" s="49" t="e">
        <f>'PLM001-Active'!#REF!</f>
        <v>#REF!</v>
      </c>
      <c r="M1009" s="49" t="e">
        <f>'PLM001-Active'!#REF!</f>
        <v>#REF!</v>
      </c>
      <c r="N1009" s="49" t="e">
        <f>'PLM001-Active'!#REF!</f>
        <v>#REF!</v>
      </c>
      <c r="O1009" s="94" t="e">
        <f>'PLM001-Active'!#REF!/100</f>
        <v>#REF!</v>
      </c>
      <c r="P1009" s="94" t="e">
        <f t="shared" si="72"/>
        <v>#REF!</v>
      </c>
      <c r="Q1009" s="63" t="str">
        <f t="shared" ca="1" si="73"/>
        <v/>
      </c>
      <c r="R1009" s="76"/>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row>
    <row r="1010" spans="1:74" s="17" customFormat="1">
      <c r="A1010" s="14">
        <v>393.70000000000101</v>
      </c>
      <c r="B1010" s="14" t="e">
        <f>'PLM001-Active'!#REF!</f>
        <v>#REF!</v>
      </c>
      <c r="C1010" s="14" t="e">
        <f>'PLM001-Active'!#REF!</f>
        <v>#REF!</v>
      </c>
      <c r="D1010" s="95" t="e">
        <f>'PLM001-Active'!#REF!</f>
        <v>#REF!</v>
      </c>
      <c r="E1010" s="15" t="e">
        <f>IF('PLM001-Active'!#REF!="",'PLM001-Active'!#REF!,LEFT('PLM001-Active'!#REF!,3))</f>
        <v>#REF!</v>
      </c>
      <c r="F1010" s="28" t="e">
        <f>DATEVALUE('PLM001-Active'!#REF!)</f>
        <v>#REF!</v>
      </c>
      <c r="G1010" s="29" t="e">
        <f>DATEVALUE('PLM001-Active'!#REF!)</f>
        <v>#REF!</v>
      </c>
      <c r="H1010" s="16" t="e">
        <f t="shared" si="70"/>
        <v>#REF!</v>
      </c>
      <c r="I1010" s="28" t="str">
        <f>IF(ISERROR(DATEVALUE('PLM001-Active'!#REF!)),"",DATEVALUE('PLM001-Active'!#REF!))</f>
        <v/>
      </c>
      <c r="J1010" s="29" t="str">
        <f>IF(ISERROR(DATEVALUE('PLM001-Active'!#REF!)),"",DATEVALUE('PLM001-Active'!#REF!))</f>
        <v/>
      </c>
      <c r="K1010" s="16" t="str">
        <f t="shared" si="71"/>
        <v/>
      </c>
      <c r="L1010" s="49" t="e">
        <f>'PLM001-Active'!#REF!</f>
        <v>#REF!</v>
      </c>
      <c r="M1010" s="49" t="e">
        <f>'PLM001-Active'!#REF!</f>
        <v>#REF!</v>
      </c>
      <c r="N1010" s="49" t="e">
        <f>'PLM001-Active'!#REF!</f>
        <v>#REF!</v>
      </c>
      <c r="O1010" s="94" t="e">
        <f>'PLM001-Active'!#REF!/100</f>
        <v>#REF!</v>
      </c>
      <c r="P1010" s="94" t="e">
        <f t="shared" si="72"/>
        <v>#REF!</v>
      </c>
      <c r="Q1010" s="63" t="str">
        <f t="shared" ca="1" si="73"/>
        <v/>
      </c>
      <c r="R1010" s="76"/>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row>
    <row r="1011" spans="1:74" s="17" customFormat="1">
      <c r="A1011" s="14">
        <v>394.70000000000101</v>
      </c>
      <c r="B1011" s="14" t="e">
        <f>'PLM001-Active'!#REF!</f>
        <v>#REF!</v>
      </c>
      <c r="C1011" s="14" t="e">
        <f>'PLM001-Active'!#REF!</f>
        <v>#REF!</v>
      </c>
      <c r="D1011" s="95" t="e">
        <f>'PLM001-Active'!#REF!</f>
        <v>#REF!</v>
      </c>
      <c r="E1011" s="15" t="e">
        <f>IF('PLM001-Active'!#REF!="",'PLM001-Active'!#REF!,LEFT('PLM001-Active'!#REF!,3))</f>
        <v>#REF!</v>
      </c>
      <c r="F1011" s="28" t="e">
        <f>DATEVALUE('PLM001-Active'!#REF!)</f>
        <v>#REF!</v>
      </c>
      <c r="G1011" s="29" t="e">
        <f>DATEVALUE('PLM001-Active'!#REF!)</f>
        <v>#REF!</v>
      </c>
      <c r="H1011" s="16" t="e">
        <f t="shared" si="70"/>
        <v>#REF!</v>
      </c>
      <c r="I1011" s="28" t="str">
        <f>IF(ISERROR(DATEVALUE('PLM001-Active'!#REF!)),"",DATEVALUE('PLM001-Active'!#REF!))</f>
        <v/>
      </c>
      <c r="J1011" s="29" t="str">
        <f>IF(ISERROR(DATEVALUE('PLM001-Active'!#REF!)),"",DATEVALUE('PLM001-Active'!#REF!))</f>
        <v/>
      </c>
      <c r="K1011" s="16" t="str">
        <f t="shared" si="71"/>
        <v/>
      </c>
      <c r="L1011" s="49" t="e">
        <f>'PLM001-Active'!#REF!</f>
        <v>#REF!</v>
      </c>
      <c r="M1011" s="49" t="e">
        <f>'PLM001-Active'!#REF!</f>
        <v>#REF!</v>
      </c>
      <c r="N1011" s="49" t="e">
        <f>'PLM001-Active'!#REF!</f>
        <v>#REF!</v>
      </c>
      <c r="O1011" s="94" t="e">
        <f>'PLM001-Active'!#REF!/100</f>
        <v>#REF!</v>
      </c>
      <c r="P1011" s="94" t="e">
        <f t="shared" si="72"/>
        <v>#REF!</v>
      </c>
      <c r="Q1011" s="63" t="str">
        <f t="shared" ca="1" si="73"/>
        <v/>
      </c>
      <c r="R1011" s="76"/>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row>
    <row r="1012" spans="1:74" s="17" customFormat="1">
      <c r="A1012" s="14">
        <v>395.70000000000101</v>
      </c>
      <c r="B1012" s="14" t="e">
        <f>'PLM001-Active'!#REF!</f>
        <v>#REF!</v>
      </c>
      <c r="C1012" s="14" t="e">
        <f>'PLM001-Active'!#REF!</f>
        <v>#REF!</v>
      </c>
      <c r="D1012" s="95" t="e">
        <f>'PLM001-Active'!#REF!</f>
        <v>#REF!</v>
      </c>
      <c r="E1012" s="15" t="e">
        <f>IF('PLM001-Active'!#REF!="",'PLM001-Active'!#REF!,LEFT('PLM001-Active'!#REF!,3))</f>
        <v>#REF!</v>
      </c>
      <c r="F1012" s="28" t="e">
        <f>DATEVALUE('PLM001-Active'!#REF!)</f>
        <v>#REF!</v>
      </c>
      <c r="G1012" s="29" t="e">
        <f>DATEVALUE('PLM001-Active'!#REF!)</f>
        <v>#REF!</v>
      </c>
      <c r="H1012" s="16" t="e">
        <f t="shared" si="70"/>
        <v>#REF!</v>
      </c>
      <c r="I1012" s="28" t="str">
        <f>IF(ISERROR(DATEVALUE('PLM001-Active'!#REF!)),"",DATEVALUE('PLM001-Active'!#REF!))</f>
        <v/>
      </c>
      <c r="J1012" s="29" t="str">
        <f>IF(ISERROR(DATEVALUE('PLM001-Active'!#REF!)),"",DATEVALUE('PLM001-Active'!#REF!))</f>
        <v/>
      </c>
      <c r="K1012" s="16" t="str">
        <f t="shared" si="71"/>
        <v/>
      </c>
      <c r="L1012" s="49" t="e">
        <f>'PLM001-Active'!#REF!</f>
        <v>#REF!</v>
      </c>
      <c r="M1012" s="49" t="e">
        <f>'PLM001-Active'!#REF!</f>
        <v>#REF!</v>
      </c>
      <c r="N1012" s="49" t="e">
        <f>'PLM001-Active'!#REF!</f>
        <v>#REF!</v>
      </c>
      <c r="O1012" s="94" t="e">
        <f>'PLM001-Active'!#REF!/100</f>
        <v>#REF!</v>
      </c>
      <c r="P1012" s="94" t="e">
        <f t="shared" si="72"/>
        <v>#REF!</v>
      </c>
      <c r="Q1012" s="63" t="str">
        <f t="shared" ca="1" si="73"/>
        <v/>
      </c>
      <c r="R1012" s="76"/>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row>
    <row r="1013" spans="1:74" s="17" customFormat="1">
      <c r="A1013" s="14">
        <v>396.70000000000101</v>
      </c>
      <c r="B1013" s="14" t="e">
        <f>'PLM001-Active'!#REF!</f>
        <v>#REF!</v>
      </c>
      <c r="C1013" s="14" t="e">
        <f>'PLM001-Active'!#REF!</f>
        <v>#REF!</v>
      </c>
      <c r="D1013" s="95" t="e">
        <f>'PLM001-Active'!#REF!</f>
        <v>#REF!</v>
      </c>
      <c r="E1013" s="15" t="e">
        <f>IF('PLM001-Active'!#REF!="",'PLM001-Active'!#REF!,LEFT('PLM001-Active'!#REF!,3))</f>
        <v>#REF!</v>
      </c>
      <c r="F1013" s="28" t="e">
        <f>DATEVALUE('PLM001-Active'!#REF!)</f>
        <v>#REF!</v>
      </c>
      <c r="G1013" s="29" t="e">
        <f>DATEVALUE('PLM001-Active'!#REF!)</f>
        <v>#REF!</v>
      </c>
      <c r="H1013" s="16" t="e">
        <f t="shared" si="70"/>
        <v>#REF!</v>
      </c>
      <c r="I1013" s="28" t="str">
        <f>IF(ISERROR(DATEVALUE('PLM001-Active'!#REF!)),"",DATEVALUE('PLM001-Active'!#REF!))</f>
        <v/>
      </c>
      <c r="J1013" s="29" t="str">
        <f>IF(ISERROR(DATEVALUE('PLM001-Active'!#REF!)),"",DATEVALUE('PLM001-Active'!#REF!))</f>
        <v/>
      </c>
      <c r="K1013" s="16" t="str">
        <f t="shared" si="71"/>
        <v/>
      </c>
      <c r="L1013" s="49" t="e">
        <f>'PLM001-Active'!#REF!</f>
        <v>#REF!</v>
      </c>
      <c r="M1013" s="49" t="e">
        <f>'PLM001-Active'!#REF!</f>
        <v>#REF!</v>
      </c>
      <c r="N1013" s="49" t="e">
        <f>'PLM001-Active'!#REF!</f>
        <v>#REF!</v>
      </c>
      <c r="O1013" s="94" t="e">
        <f>'PLM001-Active'!#REF!/100</f>
        <v>#REF!</v>
      </c>
      <c r="P1013" s="94" t="e">
        <f t="shared" si="72"/>
        <v>#REF!</v>
      </c>
      <c r="Q1013" s="63" t="str">
        <f t="shared" ca="1" si="73"/>
        <v/>
      </c>
      <c r="R1013" s="76"/>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row>
    <row r="1014" spans="1:74" s="17" customFormat="1">
      <c r="A1014" s="14">
        <v>397.70000000000101</v>
      </c>
      <c r="B1014" s="14" t="e">
        <f>'PLM001-Active'!#REF!</f>
        <v>#REF!</v>
      </c>
      <c r="C1014" s="14" t="e">
        <f>'PLM001-Active'!#REF!</f>
        <v>#REF!</v>
      </c>
      <c r="D1014" s="95" t="e">
        <f>'PLM001-Active'!#REF!</f>
        <v>#REF!</v>
      </c>
      <c r="E1014" s="15" t="e">
        <f>IF('PLM001-Active'!#REF!="",'PLM001-Active'!#REF!,LEFT('PLM001-Active'!#REF!,3))</f>
        <v>#REF!</v>
      </c>
      <c r="F1014" s="28" t="e">
        <f>DATEVALUE('PLM001-Active'!#REF!)</f>
        <v>#REF!</v>
      </c>
      <c r="G1014" s="29" t="e">
        <f>DATEVALUE('PLM001-Active'!#REF!)</f>
        <v>#REF!</v>
      </c>
      <c r="H1014" s="16" t="e">
        <f t="shared" si="70"/>
        <v>#REF!</v>
      </c>
      <c r="I1014" s="28" t="str">
        <f>IF(ISERROR(DATEVALUE('PLM001-Active'!#REF!)),"",DATEVALUE('PLM001-Active'!#REF!))</f>
        <v/>
      </c>
      <c r="J1014" s="29" t="str">
        <f>IF(ISERROR(DATEVALUE('PLM001-Active'!#REF!)),"",DATEVALUE('PLM001-Active'!#REF!))</f>
        <v/>
      </c>
      <c r="K1014" s="16" t="str">
        <f t="shared" si="71"/>
        <v/>
      </c>
      <c r="L1014" s="49" t="e">
        <f>'PLM001-Active'!#REF!</f>
        <v>#REF!</v>
      </c>
      <c r="M1014" s="49" t="e">
        <f>'PLM001-Active'!#REF!</f>
        <v>#REF!</v>
      </c>
      <c r="N1014" s="49" t="e">
        <f>'PLM001-Active'!#REF!</f>
        <v>#REF!</v>
      </c>
      <c r="O1014" s="94" t="e">
        <f>'PLM001-Active'!#REF!/100</f>
        <v>#REF!</v>
      </c>
      <c r="P1014" s="94" t="e">
        <f t="shared" si="72"/>
        <v>#REF!</v>
      </c>
      <c r="Q1014" s="63" t="str">
        <f t="shared" ca="1" si="73"/>
        <v/>
      </c>
      <c r="R1014" s="76"/>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row>
    <row r="1015" spans="1:74" s="17" customFormat="1">
      <c r="A1015" s="14">
        <v>398.70000000000101</v>
      </c>
      <c r="B1015" s="14" t="e">
        <f>'PLM001-Active'!#REF!</f>
        <v>#REF!</v>
      </c>
      <c r="C1015" s="14" t="e">
        <f>'PLM001-Active'!#REF!</f>
        <v>#REF!</v>
      </c>
      <c r="D1015" s="95" t="e">
        <f>'PLM001-Active'!#REF!</f>
        <v>#REF!</v>
      </c>
      <c r="E1015" s="15" t="e">
        <f>IF('PLM001-Active'!#REF!="",'PLM001-Active'!#REF!,LEFT('PLM001-Active'!#REF!,3))</f>
        <v>#REF!</v>
      </c>
      <c r="F1015" s="28" t="e">
        <f>DATEVALUE('PLM001-Active'!#REF!)</f>
        <v>#REF!</v>
      </c>
      <c r="G1015" s="29" t="e">
        <f>DATEVALUE('PLM001-Active'!#REF!)</f>
        <v>#REF!</v>
      </c>
      <c r="H1015" s="16" t="e">
        <f t="shared" si="70"/>
        <v>#REF!</v>
      </c>
      <c r="I1015" s="28" t="str">
        <f>IF(ISERROR(DATEVALUE('PLM001-Active'!#REF!)),"",DATEVALUE('PLM001-Active'!#REF!))</f>
        <v/>
      </c>
      <c r="J1015" s="29" t="str">
        <f>IF(ISERROR(DATEVALUE('PLM001-Active'!#REF!)),"",DATEVALUE('PLM001-Active'!#REF!))</f>
        <v/>
      </c>
      <c r="K1015" s="16" t="str">
        <f t="shared" si="71"/>
        <v/>
      </c>
      <c r="L1015" s="49" t="e">
        <f>'PLM001-Active'!#REF!</f>
        <v>#REF!</v>
      </c>
      <c r="M1015" s="49" t="e">
        <f>'PLM001-Active'!#REF!</f>
        <v>#REF!</v>
      </c>
      <c r="N1015" s="49" t="e">
        <f>'PLM001-Active'!#REF!</f>
        <v>#REF!</v>
      </c>
      <c r="O1015" s="94" t="e">
        <f>'PLM001-Active'!#REF!/100</f>
        <v>#REF!</v>
      </c>
      <c r="P1015" s="94" t="e">
        <f t="shared" si="72"/>
        <v>#REF!</v>
      </c>
      <c r="Q1015" s="63" t="str">
        <f t="shared" ca="1" si="73"/>
        <v/>
      </c>
      <c r="R1015" s="76"/>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row>
    <row r="1016" spans="1:74" s="17" customFormat="1">
      <c r="A1016" s="14">
        <v>399.70000000000101</v>
      </c>
      <c r="B1016" s="14" t="e">
        <f>'PLM001-Active'!#REF!</f>
        <v>#REF!</v>
      </c>
      <c r="C1016" s="14" t="e">
        <f>'PLM001-Active'!#REF!</f>
        <v>#REF!</v>
      </c>
      <c r="D1016" s="95" t="e">
        <f>'PLM001-Active'!#REF!</f>
        <v>#REF!</v>
      </c>
      <c r="E1016" s="15" t="e">
        <f>IF('PLM001-Active'!#REF!="",'PLM001-Active'!#REF!,LEFT('PLM001-Active'!#REF!,3))</f>
        <v>#REF!</v>
      </c>
      <c r="F1016" s="28" t="e">
        <f>DATEVALUE('PLM001-Active'!#REF!)</f>
        <v>#REF!</v>
      </c>
      <c r="G1016" s="29" t="e">
        <f>DATEVALUE('PLM001-Active'!#REF!)</f>
        <v>#REF!</v>
      </c>
      <c r="H1016" s="16" t="e">
        <f t="shared" si="70"/>
        <v>#REF!</v>
      </c>
      <c r="I1016" s="28" t="str">
        <f>IF(ISERROR(DATEVALUE('PLM001-Active'!#REF!)),"",DATEVALUE('PLM001-Active'!#REF!))</f>
        <v/>
      </c>
      <c r="J1016" s="29" t="str">
        <f>IF(ISERROR(DATEVALUE('PLM001-Active'!#REF!)),"",DATEVALUE('PLM001-Active'!#REF!))</f>
        <v/>
      </c>
      <c r="K1016" s="16" t="str">
        <f t="shared" si="71"/>
        <v/>
      </c>
      <c r="L1016" s="49" t="e">
        <f>'PLM001-Active'!#REF!</f>
        <v>#REF!</v>
      </c>
      <c r="M1016" s="49" t="e">
        <f>'PLM001-Active'!#REF!</f>
        <v>#REF!</v>
      </c>
      <c r="N1016" s="49" t="e">
        <f>'PLM001-Active'!#REF!</f>
        <v>#REF!</v>
      </c>
      <c r="O1016" s="94" t="e">
        <f>'PLM001-Active'!#REF!/100</f>
        <v>#REF!</v>
      </c>
      <c r="P1016" s="94" t="e">
        <f t="shared" si="72"/>
        <v>#REF!</v>
      </c>
      <c r="Q1016" s="63" t="str">
        <f t="shared" ca="1" si="73"/>
        <v/>
      </c>
      <c r="R1016" s="76"/>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row>
    <row r="1017" spans="1:74" s="17" customFormat="1">
      <c r="A1017" s="14">
        <v>400.70000000000101</v>
      </c>
      <c r="B1017" s="14" t="e">
        <f>'PLM001-Active'!#REF!</f>
        <v>#REF!</v>
      </c>
      <c r="C1017" s="14" t="e">
        <f>'PLM001-Active'!#REF!</f>
        <v>#REF!</v>
      </c>
      <c r="D1017" s="95" t="e">
        <f>'PLM001-Active'!#REF!</f>
        <v>#REF!</v>
      </c>
      <c r="E1017" s="15" t="e">
        <f>IF('PLM001-Active'!#REF!="",'PLM001-Active'!#REF!,LEFT('PLM001-Active'!#REF!,3))</f>
        <v>#REF!</v>
      </c>
      <c r="F1017" s="28" t="e">
        <f>DATEVALUE('PLM001-Active'!#REF!)</f>
        <v>#REF!</v>
      </c>
      <c r="G1017" s="29" t="e">
        <f>DATEVALUE('PLM001-Active'!#REF!)</f>
        <v>#REF!</v>
      </c>
      <c r="H1017" s="16" t="e">
        <f t="shared" si="70"/>
        <v>#REF!</v>
      </c>
      <c r="I1017" s="28" t="str">
        <f>IF(ISERROR(DATEVALUE('PLM001-Active'!#REF!)),"",DATEVALUE('PLM001-Active'!#REF!))</f>
        <v/>
      </c>
      <c r="J1017" s="29" t="str">
        <f>IF(ISERROR(DATEVALUE('PLM001-Active'!#REF!)),"",DATEVALUE('PLM001-Active'!#REF!))</f>
        <v/>
      </c>
      <c r="K1017" s="16" t="str">
        <f t="shared" si="71"/>
        <v/>
      </c>
      <c r="L1017" s="49" t="e">
        <f>'PLM001-Active'!#REF!</f>
        <v>#REF!</v>
      </c>
      <c r="M1017" s="49" t="e">
        <f>'PLM001-Active'!#REF!</f>
        <v>#REF!</v>
      </c>
      <c r="N1017" s="49" t="e">
        <f>'PLM001-Active'!#REF!</f>
        <v>#REF!</v>
      </c>
      <c r="O1017" s="94" t="e">
        <f>'PLM001-Active'!#REF!/100</f>
        <v>#REF!</v>
      </c>
      <c r="P1017" s="94" t="e">
        <f t="shared" si="72"/>
        <v>#REF!</v>
      </c>
      <c r="Q1017" s="63" t="str">
        <f t="shared" ca="1" si="73"/>
        <v/>
      </c>
      <c r="R1017" s="76"/>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row>
    <row r="1018" spans="1:74" s="17" customFormat="1">
      <c r="A1018" s="14">
        <v>401.70000000000101</v>
      </c>
      <c r="B1018" s="14" t="e">
        <f>'PLM001-Active'!#REF!</f>
        <v>#REF!</v>
      </c>
      <c r="C1018" s="14" t="e">
        <f>'PLM001-Active'!#REF!</f>
        <v>#REF!</v>
      </c>
      <c r="D1018" s="95" t="e">
        <f>'PLM001-Active'!#REF!</f>
        <v>#REF!</v>
      </c>
      <c r="E1018" s="15" t="e">
        <f>IF('PLM001-Active'!#REF!="",'PLM001-Active'!#REF!,LEFT('PLM001-Active'!#REF!,3))</f>
        <v>#REF!</v>
      </c>
      <c r="F1018" s="28" t="e">
        <f>DATEVALUE('PLM001-Active'!#REF!)</f>
        <v>#REF!</v>
      </c>
      <c r="G1018" s="29" t="e">
        <f>DATEVALUE('PLM001-Active'!#REF!)</f>
        <v>#REF!</v>
      </c>
      <c r="H1018" s="16" t="e">
        <f t="shared" si="70"/>
        <v>#REF!</v>
      </c>
      <c r="I1018" s="28" t="str">
        <f>IF(ISERROR(DATEVALUE('PLM001-Active'!#REF!)),"",DATEVALUE('PLM001-Active'!#REF!))</f>
        <v/>
      </c>
      <c r="J1018" s="29" t="str">
        <f>IF(ISERROR(DATEVALUE('PLM001-Active'!#REF!)),"",DATEVALUE('PLM001-Active'!#REF!))</f>
        <v/>
      </c>
      <c r="K1018" s="16" t="str">
        <f t="shared" si="71"/>
        <v/>
      </c>
      <c r="L1018" s="49" t="e">
        <f>'PLM001-Active'!#REF!</f>
        <v>#REF!</v>
      </c>
      <c r="M1018" s="49" t="e">
        <f>'PLM001-Active'!#REF!</f>
        <v>#REF!</v>
      </c>
      <c r="N1018" s="49" t="e">
        <f>'PLM001-Active'!#REF!</f>
        <v>#REF!</v>
      </c>
      <c r="O1018" s="94" t="e">
        <f>'PLM001-Active'!#REF!/100</f>
        <v>#REF!</v>
      </c>
      <c r="P1018" s="94" t="e">
        <f t="shared" si="72"/>
        <v>#REF!</v>
      </c>
      <c r="Q1018" s="63" t="str">
        <f t="shared" ca="1" si="73"/>
        <v/>
      </c>
      <c r="R1018" s="76"/>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row>
    <row r="1019" spans="1:74" s="17" customFormat="1">
      <c r="A1019" s="14">
        <v>402.70000000000101</v>
      </c>
      <c r="B1019" s="14" t="e">
        <f>'PLM001-Active'!#REF!</f>
        <v>#REF!</v>
      </c>
      <c r="C1019" s="14" t="e">
        <f>'PLM001-Active'!#REF!</f>
        <v>#REF!</v>
      </c>
      <c r="D1019" s="95" t="e">
        <f>'PLM001-Active'!#REF!</f>
        <v>#REF!</v>
      </c>
      <c r="E1019" s="15" t="e">
        <f>IF('PLM001-Active'!#REF!="",'PLM001-Active'!#REF!,LEFT('PLM001-Active'!#REF!,3))</f>
        <v>#REF!</v>
      </c>
      <c r="F1019" s="28" t="e">
        <f>DATEVALUE('PLM001-Active'!#REF!)</f>
        <v>#REF!</v>
      </c>
      <c r="G1019" s="29" t="e">
        <f>DATEVALUE('PLM001-Active'!#REF!)</f>
        <v>#REF!</v>
      </c>
      <c r="H1019" s="16" t="e">
        <f t="shared" si="70"/>
        <v>#REF!</v>
      </c>
      <c r="I1019" s="28" t="str">
        <f>IF(ISERROR(DATEVALUE('PLM001-Active'!#REF!)),"",DATEVALUE('PLM001-Active'!#REF!))</f>
        <v/>
      </c>
      <c r="J1019" s="29" t="str">
        <f>IF(ISERROR(DATEVALUE('PLM001-Active'!#REF!)),"",DATEVALUE('PLM001-Active'!#REF!))</f>
        <v/>
      </c>
      <c r="K1019" s="16" t="str">
        <f t="shared" si="71"/>
        <v/>
      </c>
      <c r="L1019" s="49" t="e">
        <f>'PLM001-Active'!#REF!</f>
        <v>#REF!</v>
      </c>
      <c r="M1019" s="49" t="e">
        <f>'PLM001-Active'!#REF!</f>
        <v>#REF!</v>
      </c>
      <c r="N1019" s="49" t="e">
        <f>'PLM001-Active'!#REF!</f>
        <v>#REF!</v>
      </c>
      <c r="O1019" s="94" t="e">
        <f>'PLM001-Active'!#REF!/100</f>
        <v>#REF!</v>
      </c>
      <c r="P1019" s="94" t="e">
        <f t="shared" si="72"/>
        <v>#REF!</v>
      </c>
      <c r="Q1019" s="63" t="str">
        <f t="shared" ca="1" si="73"/>
        <v/>
      </c>
      <c r="R1019" s="76"/>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row>
    <row r="1020" spans="1:74" s="17" customFormat="1">
      <c r="A1020" s="14">
        <v>403.70000000000101</v>
      </c>
      <c r="B1020" s="14" t="e">
        <f>'PLM001-Active'!#REF!</f>
        <v>#REF!</v>
      </c>
      <c r="C1020" s="14" t="e">
        <f>'PLM001-Active'!#REF!</f>
        <v>#REF!</v>
      </c>
      <c r="D1020" s="95" t="e">
        <f>'PLM001-Active'!#REF!</f>
        <v>#REF!</v>
      </c>
      <c r="E1020" s="15" t="e">
        <f>IF('PLM001-Active'!#REF!="",'PLM001-Active'!#REF!,LEFT('PLM001-Active'!#REF!,3))</f>
        <v>#REF!</v>
      </c>
      <c r="F1020" s="28" t="e">
        <f>DATEVALUE('PLM001-Active'!#REF!)</f>
        <v>#REF!</v>
      </c>
      <c r="G1020" s="29" t="e">
        <f>DATEVALUE('PLM001-Active'!#REF!)</f>
        <v>#REF!</v>
      </c>
      <c r="H1020" s="16" t="e">
        <f t="shared" si="70"/>
        <v>#REF!</v>
      </c>
      <c r="I1020" s="28" t="str">
        <f>IF(ISERROR(DATEVALUE('PLM001-Active'!#REF!)),"",DATEVALUE('PLM001-Active'!#REF!))</f>
        <v/>
      </c>
      <c r="J1020" s="29" t="str">
        <f>IF(ISERROR(DATEVALUE('PLM001-Active'!#REF!)),"",DATEVALUE('PLM001-Active'!#REF!))</f>
        <v/>
      </c>
      <c r="K1020" s="16" t="str">
        <f t="shared" si="71"/>
        <v/>
      </c>
      <c r="L1020" s="49" t="e">
        <f>'PLM001-Active'!#REF!</f>
        <v>#REF!</v>
      </c>
      <c r="M1020" s="49" t="e">
        <f>'PLM001-Active'!#REF!</f>
        <v>#REF!</v>
      </c>
      <c r="N1020" s="49" t="e">
        <f>'PLM001-Active'!#REF!</f>
        <v>#REF!</v>
      </c>
      <c r="O1020" s="94" t="e">
        <f>'PLM001-Active'!#REF!/100</f>
        <v>#REF!</v>
      </c>
      <c r="P1020" s="94" t="e">
        <f t="shared" si="72"/>
        <v>#REF!</v>
      </c>
      <c r="Q1020" s="63" t="str">
        <f t="shared" ca="1" si="73"/>
        <v/>
      </c>
      <c r="R1020" s="76"/>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row>
    <row r="1021" spans="1:74" s="17" customFormat="1">
      <c r="A1021" s="14">
        <v>404.70000000000101</v>
      </c>
      <c r="B1021" s="14" t="e">
        <f>'PLM001-Active'!#REF!</f>
        <v>#REF!</v>
      </c>
      <c r="C1021" s="14" t="e">
        <f>'PLM001-Active'!#REF!</f>
        <v>#REF!</v>
      </c>
      <c r="D1021" s="95" t="e">
        <f>'PLM001-Active'!#REF!</f>
        <v>#REF!</v>
      </c>
      <c r="E1021" s="15" t="e">
        <f>IF('PLM001-Active'!#REF!="",'PLM001-Active'!#REF!,LEFT('PLM001-Active'!#REF!,3))</f>
        <v>#REF!</v>
      </c>
      <c r="F1021" s="28" t="e">
        <f>DATEVALUE('PLM001-Active'!#REF!)</f>
        <v>#REF!</v>
      </c>
      <c r="G1021" s="29" t="e">
        <f>DATEVALUE('PLM001-Active'!#REF!)</f>
        <v>#REF!</v>
      </c>
      <c r="H1021" s="16" t="e">
        <f t="shared" si="70"/>
        <v>#REF!</v>
      </c>
      <c r="I1021" s="28" t="str">
        <f>IF(ISERROR(DATEVALUE('PLM001-Active'!#REF!)),"",DATEVALUE('PLM001-Active'!#REF!))</f>
        <v/>
      </c>
      <c r="J1021" s="29" t="str">
        <f>IF(ISERROR(DATEVALUE('PLM001-Active'!#REF!)),"",DATEVALUE('PLM001-Active'!#REF!))</f>
        <v/>
      </c>
      <c r="K1021" s="16" t="str">
        <f t="shared" si="71"/>
        <v/>
      </c>
      <c r="L1021" s="49" t="e">
        <f>'PLM001-Active'!#REF!</f>
        <v>#REF!</v>
      </c>
      <c r="M1021" s="49" t="e">
        <f>'PLM001-Active'!#REF!</f>
        <v>#REF!</v>
      </c>
      <c r="N1021" s="49" t="e">
        <f>'PLM001-Active'!#REF!</f>
        <v>#REF!</v>
      </c>
      <c r="O1021" s="94" t="e">
        <f>'PLM001-Active'!#REF!/100</f>
        <v>#REF!</v>
      </c>
      <c r="P1021" s="94" t="e">
        <f t="shared" si="72"/>
        <v>#REF!</v>
      </c>
      <c r="Q1021" s="63" t="str">
        <f t="shared" ca="1" si="73"/>
        <v/>
      </c>
      <c r="R1021" s="76"/>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row>
    <row r="1022" spans="1:74" s="17" customFormat="1">
      <c r="A1022" s="14">
        <v>405.70000000000101</v>
      </c>
      <c r="B1022" s="14" t="e">
        <f>'PLM001-Active'!#REF!</f>
        <v>#REF!</v>
      </c>
      <c r="C1022" s="14" t="e">
        <f>'PLM001-Active'!#REF!</f>
        <v>#REF!</v>
      </c>
      <c r="D1022" s="95" t="e">
        <f>'PLM001-Active'!#REF!</f>
        <v>#REF!</v>
      </c>
      <c r="E1022" s="15" t="e">
        <f>IF('PLM001-Active'!#REF!="",'PLM001-Active'!#REF!,LEFT('PLM001-Active'!#REF!,3))</f>
        <v>#REF!</v>
      </c>
      <c r="F1022" s="28" t="e">
        <f>DATEVALUE('PLM001-Active'!#REF!)</f>
        <v>#REF!</v>
      </c>
      <c r="G1022" s="29" t="e">
        <f>DATEVALUE('PLM001-Active'!#REF!)</f>
        <v>#REF!</v>
      </c>
      <c r="H1022" s="16" t="e">
        <f t="shared" si="70"/>
        <v>#REF!</v>
      </c>
      <c r="I1022" s="28" t="str">
        <f>IF(ISERROR(DATEVALUE('PLM001-Active'!#REF!)),"",DATEVALUE('PLM001-Active'!#REF!))</f>
        <v/>
      </c>
      <c r="J1022" s="29" t="str">
        <f>IF(ISERROR(DATEVALUE('PLM001-Active'!#REF!)),"",DATEVALUE('PLM001-Active'!#REF!))</f>
        <v/>
      </c>
      <c r="K1022" s="16" t="str">
        <f t="shared" si="71"/>
        <v/>
      </c>
      <c r="L1022" s="49" t="e">
        <f>'PLM001-Active'!#REF!</f>
        <v>#REF!</v>
      </c>
      <c r="M1022" s="49" t="e">
        <f>'PLM001-Active'!#REF!</f>
        <v>#REF!</v>
      </c>
      <c r="N1022" s="49" t="e">
        <f>'PLM001-Active'!#REF!</f>
        <v>#REF!</v>
      </c>
      <c r="O1022" s="94" t="e">
        <f>'PLM001-Active'!#REF!/100</f>
        <v>#REF!</v>
      </c>
      <c r="P1022" s="94" t="e">
        <f t="shared" si="72"/>
        <v>#REF!</v>
      </c>
      <c r="Q1022" s="63" t="str">
        <f t="shared" ca="1" si="73"/>
        <v/>
      </c>
      <c r="R1022" s="76"/>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row>
    <row r="1023" spans="1:74" s="17" customFormat="1">
      <c r="A1023" s="14">
        <v>406.70000000000101</v>
      </c>
      <c r="B1023" s="14" t="e">
        <f>'PLM001-Active'!#REF!</f>
        <v>#REF!</v>
      </c>
      <c r="C1023" s="14" t="e">
        <f>'PLM001-Active'!#REF!</f>
        <v>#REF!</v>
      </c>
      <c r="D1023" s="95" t="e">
        <f>'PLM001-Active'!#REF!</f>
        <v>#REF!</v>
      </c>
      <c r="E1023" s="15" t="e">
        <f>IF('PLM001-Active'!#REF!="",'PLM001-Active'!#REF!,LEFT('PLM001-Active'!#REF!,3))</f>
        <v>#REF!</v>
      </c>
      <c r="F1023" s="28" t="e">
        <f>DATEVALUE('PLM001-Active'!#REF!)</f>
        <v>#REF!</v>
      </c>
      <c r="G1023" s="29" t="e">
        <f>DATEVALUE('PLM001-Active'!#REF!)</f>
        <v>#REF!</v>
      </c>
      <c r="H1023" s="16" t="e">
        <f t="shared" si="70"/>
        <v>#REF!</v>
      </c>
      <c r="I1023" s="28" t="str">
        <f>IF(ISERROR(DATEVALUE('PLM001-Active'!#REF!)),"",DATEVALUE('PLM001-Active'!#REF!))</f>
        <v/>
      </c>
      <c r="J1023" s="29" t="str">
        <f>IF(ISERROR(DATEVALUE('PLM001-Active'!#REF!)),"",DATEVALUE('PLM001-Active'!#REF!))</f>
        <v/>
      </c>
      <c r="K1023" s="16" t="str">
        <f t="shared" si="71"/>
        <v/>
      </c>
      <c r="L1023" s="49" t="e">
        <f>'PLM001-Active'!#REF!</f>
        <v>#REF!</v>
      </c>
      <c r="M1023" s="49" t="e">
        <f>'PLM001-Active'!#REF!</f>
        <v>#REF!</v>
      </c>
      <c r="N1023" s="49" t="e">
        <f>'PLM001-Active'!#REF!</f>
        <v>#REF!</v>
      </c>
      <c r="O1023" s="94" t="e">
        <f>'PLM001-Active'!#REF!/100</f>
        <v>#REF!</v>
      </c>
      <c r="P1023" s="94" t="e">
        <f t="shared" si="72"/>
        <v>#REF!</v>
      </c>
      <c r="Q1023" s="63" t="str">
        <f t="shared" ca="1" si="73"/>
        <v/>
      </c>
      <c r="R1023" s="76"/>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row>
    <row r="1024" spans="1:74" s="17" customFormat="1">
      <c r="A1024" s="14">
        <v>407.70000000000101</v>
      </c>
      <c r="B1024" s="14" t="e">
        <f>'PLM001-Active'!#REF!</f>
        <v>#REF!</v>
      </c>
      <c r="C1024" s="14" t="e">
        <f>'PLM001-Active'!#REF!</f>
        <v>#REF!</v>
      </c>
      <c r="D1024" s="95" t="e">
        <f>'PLM001-Active'!#REF!</f>
        <v>#REF!</v>
      </c>
      <c r="E1024" s="15" t="e">
        <f>IF('PLM001-Active'!#REF!="",'PLM001-Active'!#REF!,LEFT('PLM001-Active'!#REF!,3))</f>
        <v>#REF!</v>
      </c>
      <c r="F1024" s="28" t="e">
        <f>DATEVALUE('PLM001-Active'!#REF!)</f>
        <v>#REF!</v>
      </c>
      <c r="G1024" s="29" t="e">
        <f>DATEVALUE('PLM001-Active'!#REF!)</f>
        <v>#REF!</v>
      </c>
      <c r="H1024" s="16" t="e">
        <f t="shared" si="70"/>
        <v>#REF!</v>
      </c>
      <c r="I1024" s="28" t="str">
        <f>IF(ISERROR(DATEVALUE('PLM001-Active'!#REF!)),"",DATEVALUE('PLM001-Active'!#REF!))</f>
        <v/>
      </c>
      <c r="J1024" s="29" t="str">
        <f>IF(ISERROR(DATEVALUE('PLM001-Active'!#REF!)),"",DATEVALUE('PLM001-Active'!#REF!))</f>
        <v/>
      </c>
      <c r="K1024" s="16" t="str">
        <f t="shared" si="71"/>
        <v/>
      </c>
      <c r="L1024" s="49" t="e">
        <f>'PLM001-Active'!#REF!</f>
        <v>#REF!</v>
      </c>
      <c r="M1024" s="49" t="e">
        <f>'PLM001-Active'!#REF!</f>
        <v>#REF!</v>
      </c>
      <c r="N1024" s="49" t="e">
        <f>'PLM001-Active'!#REF!</f>
        <v>#REF!</v>
      </c>
      <c r="O1024" s="94" t="e">
        <f>'PLM001-Active'!#REF!/100</f>
        <v>#REF!</v>
      </c>
      <c r="P1024" s="94" t="e">
        <f t="shared" si="72"/>
        <v>#REF!</v>
      </c>
      <c r="Q1024" s="63" t="str">
        <f t="shared" ca="1" si="73"/>
        <v/>
      </c>
      <c r="R1024" s="76"/>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row>
    <row r="1025" spans="1:74" s="17" customFormat="1">
      <c r="A1025" s="14">
        <v>408.70000000000101</v>
      </c>
      <c r="B1025" s="14" t="e">
        <f>'PLM001-Active'!#REF!</f>
        <v>#REF!</v>
      </c>
      <c r="C1025" s="14" t="e">
        <f>'PLM001-Active'!#REF!</f>
        <v>#REF!</v>
      </c>
      <c r="D1025" s="95" t="e">
        <f>'PLM001-Active'!#REF!</f>
        <v>#REF!</v>
      </c>
      <c r="E1025" s="15" t="e">
        <f>IF('PLM001-Active'!#REF!="",'PLM001-Active'!#REF!,LEFT('PLM001-Active'!#REF!,3))</f>
        <v>#REF!</v>
      </c>
      <c r="F1025" s="28" t="e">
        <f>DATEVALUE('PLM001-Active'!#REF!)</f>
        <v>#REF!</v>
      </c>
      <c r="G1025" s="29" t="e">
        <f>DATEVALUE('PLM001-Active'!#REF!)</f>
        <v>#REF!</v>
      </c>
      <c r="H1025" s="16" t="e">
        <f t="shared" si="70"/>
        <v>#REF!</v>
      </c>
      <c r="I1025" s="28" t="str">
        <f>IF(ISERROR(DATEVALUE('PLM001-Active'!#REF!)),"",DATEVALUE('PLM001-Active'!#REF!))</f>
        <v/>
      </c>
      <c r="J1025" s="29" t="str">
        <f>IF(ISERROR(DATEVALUE('PLM001-Active'!#REF!)),"",DATEVALUE('PLM001-Active'!#REF!))</f>
        <v/>
      </c>
      <c r="K1025" s="16" t="str">
        <f t="shared" si="71"/>
        <v/>
      </c>
      <c r="L1025" s="49" t="e">
        <f>'PLM001-Active'!#REF!</f>
        <v>#REF!</v>
      </c>
      <c r="M1025" s="49" t="e">
        <f>'PLM001-Active'!#REF!</f>
        <v>#REF!</v>
      </c>
      <c r="N1025" s="49" t="e">
        <f>'PLM001-Active'!#REF!</f>
        <v>#REF!</v>
      </c>
      <c r="O1025" s="94" t="e">
        <f>'PLM001-Active'!#REF!/100</f>
        <v>#REF!</v>
      </c>
      <c r="P1025" s="94" t="e">
        <f t="shared" si="72"/>
        <v>#REF!</v>
      </c>
      <c r="Q1025" s="63" t="str">
        <f t="shared" ca="1" si="73"/>
        <v/>
      </c>
      <c r="R1025" s="76"/>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row>
    <row r="1026" spans="1:74" s="17" customFormat="1">
      <c r="A1026" s="14">
        <v>409.70000000000101</v>
      </c>
      <c r="B1026" s="14" t="e">
        <f>'PLM001-Active'!#REF!</f>
        <v>#REF!</v>
      </c>
      <c r="C1026" s="14" t="e">
        <f>'PLM001-Active'!#REF!</f>
        <v>#REF!</v>
      </c>
      <c r="D1026" s="95" t="e">
        <f>'PLM001-Active'!#REF!</f>
        <v>#REF!</v>
      </c>
      <c r="E1026" s="15" t="e">
        <f>IF('PLM001-Active'!#REF!="",'PLM001-Active'!#REF!,LEFT('PLM001-Active'!#REF!,3))</f>
        <v>#REF!</v>
      </c>
      <c r="F1026" s="28" t="e">
        <f>DATEVALUE('PLM001-Active'!#REF!)</f>
        <v>#REF!</v>
      </c>
      <c r="G1026" s="29" t="e">
        <f>DATEVALUE('PLM001-Active'!#REF!)</f>
        <v>#REF!</v>
      </c>
      <c r="H1026" s="16" t="e">
        <f t="shared" si="70"/>
        <v>#REF!</v>
      </c>
      <c r="I1026" s="28" t="str">
        <f>IF(ISERROR(DATEVALUE('PLM001-Active'!#REF!)),"",DATEVALUE('PLM001-Active'!#REF!))</f>
        <v/>
      </c>
      <c r="J1026" s="29" t="str">
        <f>IF(ISERROR(DATEVALUE('PLM001-Active'!#REF!)),"",DATEVALUE('PLM001-Active'!#REF!))</f>
        <v/>
      </c>
      <c r="K1026" s="16" t="str">
        <f t="shared" si="71"/>
        <v/>
      </c>
      <c r="L1026" s="49" t="e">
        <f>'PLM001-Active'!#REF!</f>
        <v>#REF!</v>
      </c>
      <c r="M1026" s="49" t="e">
        <f>'PLM001-Active'!#REF!</f>
        <v>#REF!</v>
      </c>
      <c r="N1026" s="49" t="e">
        <f>'PLM001-Active'!#REF!</f>
        <v>#REF!</v>
      </c>
      <c r="O1026" s="94" t="e">
        <f>'PLM001-Active'!#REF!/100</f>
        <v>#REF!</v>
      </c>
      <c r="P1026" s="94" t="e">
        <f t="shared" si="72"/>
        <v>#REF!</v>
      </c>
      <c r="Q1026" s="63" t="str">
        <f t="shared" ca="1" si="73"/>
        <v/>
      </c>
      <c r="R1026" s="76"/>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row>
    <row r="1027" spans="1:74" s="17" customFormat="1">
      <c r="A1027" s="14">
        <v>410.70000000000101</v>
      </c>
      <c r="B1027" s="14" t="e">
        <f>'PLM001-Active'!#REF!</f>
        <v>#REF!</v>
      </c>
      <c r="C1027" s="14" t="e">
        <f>'PLM001-Active'!#REF!</f>
        <v>#REF!</v>
      </c>
      <c r="D1027" s="95" t="e">
        <f>'PLM001-Active'!#REF!</f>
        <v>#REF!</v>
      </c>
      <c r="E1027" s="15" t="e">
        <f>IF('PLM001-Active'!#REF!="",'PLM001-Active'!#REF!,LEFT('PLM001-Active'!#REF!,3))</f>
        <v>#REF!</v>
      </c>
      <c r="F1027" s="28" t="e">
        <f>DATEVALUE('PLM001-Active'!#REF!)</f>
        <v>#REF!</v>
      </c>
      <c r="G1027" s="29" t="e">
        <f>DATEVALUE('PLM001-Active'!#REF!)</f>
        <v>#REF!</v>
      </c>
      <c r="H1027" s="16" t="e">
        <f t="shared" si="70"/>
        <v>#REF!</v>
      </c>
      <c r="I1027" s="28" t="str">
        <f>IF(ISERROR(DATEVALUE('PLM001-Active'!#REF!)),"",DATEVALUE('PLM001-Active'!#REF!))</f>
        <v/>
      </c>
      <c r="J1027" s="29" t="str">
        <f>IF(ISERROR(DATEVALUE('PLM001-Active'!#REF!)),"",DATEVALUE('PLM001-Active'!#REF!))</f>
        <v/>
      </c>
      <c r="K1027" s="16" t="str">
        <f t="shared" si="71"/>
        <v/>
      </c>
      <c r="L1027" s="49" t="e">
        <f>'PLM001-Active'!#REF!</f>
        <v>#REF!</v>
      </c>
      <c r="M1027" s="49" t="e">
        <f>'PLM001-Active'!#REF!</f>
        <v>#REF!</v>
      </c>
      <c r="N1027" s="49" t="e">
        <f>'PLM001-Active'!#REF!</f>
        <v>#REF!</v>
      </c>
      <c r="O1027" s="94" t="e">
        <f>'PLM001-Active'!#REF!/100</f>
        <v>#REF!</v>
      </c>
      <c r="P1027" s="94" t="e">
        <f t="shared" si="72"/>
        <v>#REF!</v>
      </c>
      <c r="Q1027" s="63" t="str">
        <f t="shared" ca="1" si="73"/>
        <v/>
      </c>
      <c r="R1027" s="76"/>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row>
    <row r="1028" spans="1:74" s="17" customFormat="1">
      <c r="A1028" s="14">
        <v>411.70000000000101</v>
      </c>
      <c r="B1028" s="14" t="e">
        <f>'PLM001-Active'!#REF!</f>
        <v>#REF!</v>
      </c>
      <c r="C1028" s="14" t="e">
        <f>'PLM001-Active'!#REF!</f>
        <v>#REF!</v>
      </c>
      <c r="D1028" s="95" t="e">
        <f>'PLM001-Active'!#REF!</f>
        <v>#REF!</v>
      </c>
      <c r="E1028" s="15" t="e">
        <f>IF('PLM001-Active'!#REF!="",'PLM001-Active'!#REF!,LEFT('PLM001-Active'!#REF!,3))</f>
        <v>#REF!</v>
      </c>
      <c r="F1028" s="28" t="e">
        <f>DATEVALUE('PLM001-Active'!#REF!)</f>
        <v>#REF!</v>
      </c>
      <c r="G1028" s="29" t="e">
        <f>DATEVALUE('PLM001-Active'!#REF!)</f>
        <v>#REF!</v>
      </c>
      <c r="H1028" s="16" t="e">
        <f t="shared" si="70"/>
        <v>#REF!</v>
      </c>
      <c r="I1028" s="28" t="str">
        <f>IF(ISERROR(DATEVALUE('PLM001-Active'!#REF!)),"",DATEVALUE('PLM001-Active'!#REF!))</f>
        <v/>
      </c>
      <c r="J1028" s="29" t="str">
        <f>IF(ISERROR(DATEVALUE('PLM001-Active'!#REF!)),"",DATEVALUE('PLM001-Active'!#REF!))</f>
        <v/>
      </c>
      <c r="K1028" s="16" t="str">
        <f t="shared" si="71"/>
        <v/>
      </c>
      <c r="L1028" s="49" t="e">
        <f>'PLM001-Active'!#REF!</f>
        <v>#REF!</v>
      </c>
      <c r="M1028" s="49" t="e">
        <f>'PLM001-Active'!#REF!</f>
        <v>#REF!</v>
      </c>
      <c r="N1028" s="49" t="e">
        <f>'PLM001-Active'!#REF!</f>
        <v>#REF!</v>
      </c>
      <c r="O1028" s="94" t="e">
        <f>'PLM001-Active'!#REF!/100</f>
        <v>#REF!</v>
      </c>
      <c r="P1028" s="94" t="e">
        <f t="shared" si="72"/>
        <v>#REF!</v>
      </c>
      <c r="Q1028" s="63" t="str">
        <f t="shared" ca="1" si="73"/>
        <v/>
      </c>
      <c r="R1028" s="76"/>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row>
    <row r="1029" spans="1:74" s="17" customFormat="1">
      <c r="A1029" s="14">
        <v>412.70000000000101</v>
      </c>
      <c r="B1029" s="14" t="e">
        <f>'PLM001-Active'!#REF!</f>
        <v>#REF!</v>
      </c>
      <c r="C1029" s="14" t="e">
        <f>'PLM001-Active'!#REF!</f>
        <v>#REF!</v>
      </c>
      <c r="D1029" s="95" t="e">
        <f>'PLM001-Active'!#REF!</f>
        <v>#REF!</v>
      </c>
      <c r="E1029" s="15" t="e">
        <f>IF('PLM001-Active'!#REF!="",'PLM001-Active'!#REF!,LEFT('PLM001-Active'!#REF!,3))</f>
        <v>#REF!</v>
      </c>
      <c r="F1029" s="28" t="e">
        <f>DATEVALUE('PLM001-Active'!#REF!)</f>
        <v>#REF!</v>
      </c>
      <c r="G1029" s="29" t="e">
        <f>DATEVALUE('PLM001-Active'!#REF!)</f>
        <v>#REF!</v>
      </c>
      <c r="H1029" s="16" t="e">
        <f t="shared" si="70"/>
        <v>#REF!</v>
      </c>
      <c r="I1029" s="28" t="str">
        <f>IF(ISERROR(DATEVALUE('PLM001-Active'!#REF!)),"",DATEVALUE('PLM001-Active'!#REF!))</f>
        <v/>
      </c>
      <c r="J1029" s="29" t="str">
        <f>IF(ISERROR(DATEVALUE('PLM001-Active'!#REF!)),"",DATEVALUE('PLM001-Active'!#REF!))</f>
        <v/>
      </c>
      <c r="K1029" s="16" t="str">
        <f t="shared" si="71"/>
        <v/>
      </c>
      <c r="L1029" s="49" t="e">
        <f>'PLM001-Active'!#REF!</f>
        <v>#REF!</v>
      </c>
      <c r="M1029" s="49" t="e">
        <f>'PLM001-Active'!#REF!</f>
        <v>#REF!</v>
      </c>
      <c r="N1029" s="49" t="e">
        <f>'PLM001-Active'!#REF!</f>
        <v>#REF!</v>
      </c>
      <c r="O1029" s="94" t="e">
        <f>'PLM001-Active'!#REF!/100</f>
        <v>#REF!</v>
      </c>
      <c r="P1029" s="94" t="e">
        <f t="shared" si="72"/>
        <v>#REF!</v>
      </c>
      <c r="Q1029" s="63" t="str">
        <f t="shared" ca="1" si="73"/>
        <v/>
      </c>
      <c r="R1029" s="76"/>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row>
    <row r="1030" spans="1:74" s="17" customFormat="1">
      <c r="A1030" s="14">
        <v>413.70000000000101</v>
      </c>
      <c r="B1030" s="14" t="e">
        <f>'PLM001-Active'!#REF!</f>
        <v>#REF!</v>
      </c>
      <c r="C1030" s="14" t="e">
        <f>'PLM001-Active'!#REF!</f>
        <v>#REF!</v>
      </c>
      <c r="D1030" s="95" t="e">
        <f>'PLM001-Active'!#REF!</f>
        <v>#REF!</v>
      </c>
      <c r="E1030" s="15" t="e">
        <f>IF('PLM001-Active'!#REF!="",'PLM001-Active'!#REF!,LEFT('PLM001-Active'!#REF!,3))</f>
        <v>#REF!</v>
      </c>
      <c r="F1030" s="28" t="e">
        <f>DATEVALUE('PLM001-Active'!#REF!)</f>
        <v>#REF!</v>
      </c>
      <c r="G1030" s="29" t="e">
        <f>DATEVALUE('PLM001-Active'!#REF!)</f>
        <v>#REF!</v>
      </c>
      <c r="H1030" s="16" t="e">
        <f t="shared" si="70"/>
        <v>#REF!</v>
      </c>
      <c r="I1030" s="28" t="str">
        <f>IF(ISERROR(DATEVALUE('PLM001-Active'!#REF!)),"",DATEVALUE('PLM001-Active'!#REF!))</f>
        <v/>
      </c>
      <c r="J1030" s="29" t="str">
        <f>IF(ISERROR(DATEVALUE('PLM001-Active'!#REF!)),"",DATEVALUE('PLM001-Active'!#REF!))</f>
        <v/>
      </c>
      <c r="K1030" s="16" t="str">
        <f t="shared" si="71"/>
        <v/>
      </c>
      <c r="L1030" s="49" t="e">
        <f>'PLM001-Active'!#REF!</f>
        <v>#REF!</v>
      </c>
      <c r="M1030" s="49" t="e">
        <f>'PLM001-Active'!#REF!</f>
        <v>#REF!</v>
      </c>
      <c r="N1030" s="49" t="e">
        <f>'PLM001-Active'!#REF!</f>
        <v>#REF!</v>
      </c>
      <c r="O1030" s="94" t="e">
        <f>'PLM001-Active'!#REF!/100</f>
        <v>#REF!</v>
      </c>
      <c r="P1030" s="94" t="e">
        <f t="shared" si="72"/>
        <v>#REF!</v>
      </c>
      <c r="Q1030" s="63" t="str">
        <f t="shared" ca="1" si="73"/>
        <v/>
      </c>
      <c r="R1030" s="76"/>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row>
    <row r="1031" spans="1:74" s="17" customFormat="1">
      <c r="A1031" s="14">
        <v>414.70000000000101</v>
      </c>
      <c r="B1031" s="14" t="e">
        <f>'PLM001-Active'!#REF!</f>
        <v>#REF!</v>
      </c>
      <c r="C1031" s="14" t="e">
        <f>'PLM001-Active'!#REF!</f>
        <v>#REF!</v>
      </c>
      <c r="D1031" s="95" t="e">
        <f>'PLM001-Active'!#REF!</f>
        <v>#REF!</v>
      </c>
      <c r="E1031" s="15" t="e">
        <f>IF('PLM001-Active'!#REF!="",'PLM001-Active'!#REF!,LEFT('PLM001-Active'!#REF!,3))</f>
        <v>#REF!</v>
      </c>
      <c r="F1031" s="28" t="e">
        <f>DATEVALUE('PLM001-Active'!#REF!)</f>
        <v>#REF!</v>
      </c>
      <c r="G1031" s="29" t="e">
        <f>DATEVALUE('PLM001-Active'!#REF!)</f>
        <v>#REF!</v>
      </c>
      <c r="H1031" s="16" t="e">
        <f t="shared" si="70"/>
        <v>#REF!</v>
      </c>
      <c r="I1031" s="28" t="str">
        <f>IF(ISERROR(DATEVALUE('PLM001-Active'!#REF!)),"",DATEVALUE('PLM001-Active'!#REF!))</f>
        <v/>
      </c>
      <c r="J1031" s="29" t="str">
        <f>IF(ISERROR(DATEVALUE('PLM001-Active'!#REF!)),"",DATEVALUE('PLM001-Active'!#REF!))</f>
        <v/>
      </c>
      <c r="K1031" s="16" t="str">
        <f t="shared" si="71"/>
        <v/>
      </c>
      <c r="L1031" s="49" t="e">
        <f>'PLM001-Active'!#REF!</f>
        <v>#REF!</v>
      </c>
      <c r="M1031" s="49" t="e">
        <f>'PLM001-Active'!#REF!</f>
        <v>#REF!</v>
      </c>
      <c r="N1031" s="49" t="e">
        <f>'PLM001-Active'!#REF!</f>
        <v>#REF!</v>
      </c>
      <c r="O1031" s="94" t="e">
        <f>'PLM001-Active'!#REF!/100</f>
        <v>#REF!</v>
      </c>
      <c r="P1031" s="94" t="e">
        <f t="shared" si="72"/>
        <v>#REF!</v>
      </c>
      <c r="Q1031" s="63" t="str">
        <f t="shared" ca="1" si="73"/>
        <v/>
      </c>
      <c r="R1031" s="76"/>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row>
    <row r="1032" spans="1:74" s="17" customFormat="1">
      <c r="A1032" s="14">
        <v>415.70000000000101</v>
      </c>
      <c r="B1032" s="14" t="e">
        <f>'PLM001-Active'!#REF!</f>
        <v>#REF!</v>
      </c>
      <c r="C1032" s="14" t="e">
        <f>'PLM001-Active'!#REF!</f>
        <v>#REF!</v>
      </c>
      <c r="D1032" s="95" t="e">
        <f>'PLM001-Active'!#REF!</f>
        <v>#REF!</v>
      </c>
      <c r="E1032" s="15" t="e">
        <f>IF('PLM001-Active'!#REF!="",'PLM001-Active'!#REF!,LEFT('PLM001-Active'!#REF!,3))</f>
        <v>#REF!</v>
      </c>
      <c r="F1032" s="28" t="e">
        <f>DATEVALUE('PLM001-Active'!#REF!)</f>
        <v>#REF!</v>
      </c>
      <c r="G1032" s="29" t="e">
        <f>DATEVALUE('PLM001-Active'!#REF!)</f>
        <v>#REF!</v>
      </c>
      <c r="H1032" s="16" t="e">
        <f t="shared" si="70"/>
        <v>#REF!</v>
      </c>
      <c r="I1032" s="28" t="str">
        <f>IF(ISERROR(DATEVALUE('PLM001-Active'!#REF!)),"",DATEVALUE('PLM001-Active'!#REF!))</f>
        <v/>
      </c>
      <c r="J1032" s="29" t="str">
        <f>IF(ISERROR(DATEVALUE('PLM001-Active'!#REF!)),"",DATEVALUE('PLM001-Active'!#REF!))</f>
        <v/>
      </c>
      <c r="K1032" s="16" t="str">
        <f t="shared" si="71"/>
        <v/>
      </c>
      <c r="L1032" s="49" t="e">
        <f>'PLM001-Active'!#REF!</f>
        <v>#REF!</v>
      </c>
      <c r="M1032" s="49" t="e">
        <f>'PLM001-Active'!#REF!</f>
        <v>#REF!</v>
      </c>
      <c r="N1032" s="49" t="e">
        <f>'PLM001-Active'!#REF!</f>
        <v>#REF!</v>
      </c>
      <c r="O1032" s="94" t="e">
        <f>'PLM001-Active'!#REF!/100</f>
        <v>#REF!</v>
      </c>
      <c r="P1032" s="94" t="e">
        <f t="shared" si="72"/>
        <v>#REF!</v>
      </c>
      <c r="Q1032" s="63" t="str">
        <f t="shared" ca="1" si="73"/>
        <v/>
      </c>
      <c r="R1032" s="76"/>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row>
    <row r="1033" spans="1:74" s="17" customFormat="1">
      <c r="A1033" s="14">
        <v>416.70000000000101</v>
      </c>
      <c r="B1033" s="14" t="e">
        <f>'PLM001-Active'!#REF!</f>
        <v>#REF!</v>
      </c>
      <c r="C1033" s="14" t="e">
        <f>'PLM001-Active'!#REF!</f>
        <v>#REF!</v>
      </c>
      <c r="D1033" s="95" t="e">
        <f>'PLM001-Active'!#REF!</f>
        <v>#REF!</v>
      </c>
      <c r="E1033" s="15" t="e">
        <f>IF('PLM001-Active'!#REF!="",'PLM001-Active'!#REF!,LEFT('PLM001-Active'!#REF!,3))</f>
        <v>#REF!</v>
      </c>
      <c r="F1033" s="28" t="e">
        <f>DATEVALUE('PLM001-Active'!#REF!)</f>
        <v>#REF!</v>
      </c>
      <c r="G1033" s="29" t="e">
        <f>DATEVALUE('PLM001-Active'!#REF!)</f>
        <v>#REF!</v>
      </c>
      <c r="H1033" s="16" t="e">
        <f t="shared" si="70"/>
        <v>#REF!</v>
      </c>
      <c r="I1033" s="28" t="str">
        <f>IF(ISERROR(DATEVALUE('PLM001-Active'!#REF!)),"",DATEVALUE('PLM001-Active'!#REF!))</f>
        <v/>
      </c>
      <c r="J1033" s="29" t="str">
        <f>IF(ISERROR(DATEVALUE('PLM001-Active'!#REF!)),"",DATEVALUE('PLM001-Active'!#REF!))</f>
        <v/>
      </c>
      <c r="K1033" s="16" t="str">
        <f t="shared" si="71"/>
        <v/>
      </c>
      <c r="L1033" s="49" t="e">
        <f>'PLM001-Active'!#REF!</f>
        <v>#REF!</v>
      </c>
      <c r="M1033" s="49" t="e">
        <f>'PLM001-Active'!#REF!</f>
        <v>#REF!</v>
      </c>
      <c r="N1033" s="49" t="e">
        <f>'PLM001-Active'!#REF!</f>
        <v>#REF!</v>
      </c>
      <c r="O1033" s="94" t="e">
        <f>'PLM001-Active'!#REF!/100</f>
        <v>#REF!</v>
      </c>
      <c r="P1033" s="94" t="e">
        <f t="shared" si="72"/>
        <v>#REF!</v>
      </c>
      <c r="Q1033" s="63" t="str">
        <f t="shared" ca="1" si="73"/>
        <v/>
      </c>
      <c r="R1033" s="76"/>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row>
    <row r="1034" spans="1:74" s="17" customFormat="1">
      <c r="A1034" s="14">
        <v>417.70000000000101</v>
      </c>
      <c r="B1034" s="14" t="e">
        <f>'PLM001-Active'!#REF!</f>
        <v>#REF!</v>
      </c>
      <c r="C1034" s="14" t="e">
        <f>'PLM001-Active'!#REF!</f>
        <v>#REF!</v>
      </c>
      <c r="D1034" s="95" t="e">
        <f>'PLM001-Active'!#REF!</f>
        <v>#REF!</v>
      </c>
      <c r="E1034" s="15" t="e">
        <f>IF('PLM001-Active'!#REF!="",'PLM001-Active'!#REF!,LEFT('PLM001-Active'!#REF!,3))</f>
        <v>#REF!</v>
      </c>
      <c r="F1034" s="28" t="e">
        <f>DATEVALUE('PLM001-Active'!#REF!)</f>
        <v>#REF!</v>
      </c>
      <c r="G1034" s="29" t="e">
        <f>DATEVALUE('PLM001-Active'!#REF!)</f>
        <v>#REF!</v>
      </c>
      <c r="H1034" s="16" t="e">
        <f t="shared" si="70"/>
        <v>#REF!</v>
      </c>
      <c r="I1034" s="28" t="str">
        <f>IF(ISERROR(DATEVALUE('PLM001-Active'!#REF!)),"",DATEVALUE('PLM001-Active'!#REF!))</f>
        <v/>
      </c>
      <c r="J1034" s="29" t="str">
        <f>IF(ISERROR(DATEVALUE('PLM001-Active'!#REF!)),"",DATEVALUE('PLM001-Active'!#REF!))</f>
        <v/>
      </c>
      <c r="K1034" s="16" t="str">
        <f t="shared" si="71"/>
        <v/>
      </c>
      <c r="L1034" s="49" t="e">
        <f>'PLM001-Active'!#REF!</f>
        <v>#REF!</v>
      </c>
      <c r="M1034" s="49" t="e">
        <f>'PLM001-Active'!#REF!</f>
        <v>#REF!</v>
      </c>
      <c r="N1034" s="49" t="e">
        <f>'PLM001-Active'!#REF!</f>
        <v>#REF!</v>
      </c>
      <c r="O1034" s="94" t="e">
        <f>'PLM001-Active'!#REF!/100</f>
        <v>#REF!</v>
      </c>
      <c r="P1034" s="94" t="e">
        <f t="shared" si="72"/>
        <v>#REF!</v>
      </c>
      <c r="Q1034" s="63" t="str">
        <f t="shared" ca="1" si="73"/>
        <v/>
      </c>
      <c r="R1034" s="76"/>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row>
    <row r="1035" spans="1:74" s="17" customFormat="1">
      <c r="A1035" s="14">
        <v>418.70000000000101</v>
      </c>
      <c r="B1035" s="14" t="e">
        <f>'PLM001-Active'!#REF!</f>
        <v>#REF!</v>
      </c>
      <c r="C1035" s="14" t="e">
        <f>'PLM001-Active'!#REF!</f>
        <v>#REF!</v>
      </c>
      <c r="D1035" s="95" t="e">
        <f>'PLM001-Active'!#REF!</f>
        <v>#REF!</v>
      </c>
      <c r="E1035" s="15" t="e">
        <f>IF('PLM001-Active'!#REF!="",'PLM001-Active'!#REF!,LEFT('PLM001-Active'!#REF!,3))</f>
        <v>#REF!</v>
      </c>
      <c r="F1035" s="28" t="e">
        <f>DATEVALUE('PLM001-Active'!#REF!)</f>
        <v>#REF!</v>
      </c>
      <c r="G1035" s="29" t="e">
        <f>DATEVALUE('PLM001-Active'!#REF!)</f>
        <v>#REF!</v>
      </c>
      <c r="H1035" s="16" t="e">
        <f t="shared" si="70"/>
        <v>#REF!</v>
      </c>
      <c r="I1035" s="28" t="str">
        <f>IF(ISERROR(DATEVALUE('PLM001-Active'!#REF!)),"",DATEVALUE('PLM001-Active'!#REF!))</f>
        <v/>
      </c>
      <c r="J1035" s="29" t="str">
        <f>IF(ISERROR(DATEVALUE('PLM001-Active'!#REF!)),"",DATEVALUE('PLM001-Active'!#REF!))</f>
        <v/>
      </c>
      <c r="K1035" s="16" t="str">
        <f t="shared" si="71"/>
        <v/>
      </c>
      <c r="L1035" s="49" t="e">
        <f>'PLM001-Active'!#REF!</f>
        <v>#REF!</v>
      </c>
      <c r="M1035" s="49" t="e">
        <f>'PLM001-Active'!#REF!</f>
        <v>#REF!</v>
      </c>
      <c r="N1035" s="49" t="e">
        <f>'PLM001-Active'!#REF!</f>
        <v>#REF!</v>
      </c>
      <c r="O1035" s="94" t="e">
        <f>'PLM001-Active'!#REF!/100</f>
        <v>#REF!</v>
      </c>
      <c r="P1035" s="94" t="e">
        <f t="shared" si="72"/>
        <v>#REF!</v>
      </c>
      <c r="Q1035" s="63" t="str">
        <f t="shared" ca="1" si="73"/>
        <v/>
      </c>
      <c r="R1035" s="76"/>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row>
    <row r="1036" spans="1:74" s="17" customFormat="1">
      <c r="A1036" s="14">
        <v>419.70000000000101</v>
      </c>
      <c r="B1036" s="14" t="e">
        <f>'PLM001-Active'!#REF!</f>
        <v>#REF!</v>
      </c>
      <c r="C1036" s="14" t="e">
        <f>'PLM001-Active'!#REF!</f>
        <v>#REF!</v>
      </c>
      <c r="D1036" s="95" t="e">
        <f>'PLM001-Active'!#REF!</f>
        <v>#REF!</v>
      </c>
      <c r="E1036" s="15" t="e">
        <f>IF('PLM001-Active'!#REF!="",'PLM001-Active'!#REF!,LEFT('PLM001-Active'!#REF!,3))</f>
        <v>#REF!</v>
      </c>
      <c r="F1036" s="28" t="e">
        <f>DATEVALUE('PLM001-Active'!#REF!)</f>
        <v>#REF!</v>
      </c>
      <c r="G1036" s="29" t="e">
        <f>DATEVALUE('PLM001-Active'!#REF!)</f>
        <v>#REF!</v>
      </c>
      <c r="H1036" s="16" t="e">
        <f t="shared" si="70"/>
        <v>#REF!</v>
      </c>
      <c r="I1036" s="28" t="str">
        <f>IF(ISERROR(DATEVALUE('PLM001-Active'!#REF!)),"",DATEVALUE('PLM001-Active'!#REF!))</f>
        <v/>
      </c>
      <c r="J1036" s="29" t="str">
        <f>IF(ISERROR(DATEVALUE('PLM001-Active'!#REF!)),"",DATEVALUE('PLM001-Active'!#REF!))</f>
        <v/>
      </c>
      <c r="K1036" s="16" t="str">
        <f t="shared" si="71"/>
        <v/>
      </c>
      <c r="L1036" s="49" t="e">
        <f>'PLM001-Active'!#REF!</f>
        <v>#REF!</v>
      </c>
      <c r="M1036" s="49" t="e">
        <f>'PLM001-Active'!#REF!</f>
        <v>#REF!</v>
      </c>
      <c r="N1036" s="49" t="e">
        <f>'PLM001-Active'!#REF!</f>
        <v>#REF!</v>
      </c>
      <c r="O1036" s="94" t="e">
        <f>'PLM001-Active'!#REF!/100</f>
        <v>#REF!</v>
      </c>
      <c r="P1036" s="94" t="e">
        <f t="shared" si="72"/>
        <v>#REF!</v>
      </c>
      <c r="Q1036" s="63" t="str">
        <f t="shared" ca="1" si="73"/>
        <v/>
      </c>
      <c r="R1036" s="76"/>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row>
    <row r="1037" spans="1:74" s="17" customFormat="1">
      <c r="A1037" s="14">
        <v>420.70000000000101</v>
      </c>
      <c r="B1037" s="14" t="e">
        <f>'PLM001-Active'!#REF!</f>
        <v>#REF!</v>
      </c>
      <c r="C1037" s="14" t="e">
        <f>'PLM001-Active'!#REF!</f>
        <v>#REF!</v>
      </c>
      <c r="D1037" s="95" t="e">
        <f>'PLM001-Active'!#REF!</f>
        <v>#REF!</v>
      </c>
      <c r="E1037" s="15" t="e">
        <f>IF('PLM001-Active'!#REF!="",'PLM001-Active'!#REF!,LEFT('PLM001-Active'!#REF!,3))</f>
        <v>#REF!</v>
      </c>
      <c r="F1037" s="28" t="e">
        <f>DATEVALUE('PLM001-Active'!#REF!)</f>
        <v>#REF!</v>
      </c>
      <c r="G1037" s="29" t="e">
        <f>DATEVALUE('PLM001-Active'!#REF!)</f>
        <v>#REF!</v>
      </c>
      <c r="H1037" s="16" t="e">
        <f t="shared" si="70"/>
        <v>#REF!</v>
      </c>
      <c r="I1037" s="28" t="str">
        <f>IF(ISERROR(DATEVALUE('PLM001-Active'!#REF!)),"",DATEVALUE('PLM001-Active'!#REF!))</f>
        <v/>
      </c>
      <c r="J1037" s="29" t="str">
        <f>IF(ISERROR(DATEVALUE('PLM001-Active'!#REF!)),"",DATEVALUE('PLM001-Active'!#REF!))</f>
        <v/>
      </c>
      <c r="K1037" s="16" t="str">
        <f t="shared" si="71"/>
        <v/>
      </c>
      <c r="L1037" s="49" t="e">
        <f>'PLM001-Active'!#REF!</f>
        <v>#REF!</v>
      </c>
      <c r="M1037" s="49" t="e">
        <f>'PLM001-Active'!#REF!</f>
        <v>#REF!</v>
      </c>
      <c r="N1037" s="49" t="e">
        <f>'PLM001-Active'!#REF!</f>
        <v>#REF!</v>
      </c>
      <c r="O1037" s="94" t="e">
        <f>'PLM001-Active'!#REF!/100</f>
        <v>#REF!</v>
      </c>
      <c r="P1037" s="94" t="e">
        <f t="shared" si="72"/>
        <v>#REF!</v>
      </c>
      <c r="Q1037" s="63" t="str">
        <f t="shared" ca="1" si="73"/>
        <v/>
      </c>
      <c r="R1037" s="76"/>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row>
    <row r="1038" spans="1:74" s="17" customFormat="1">
      <c r="A1038" s="14">
        <v>421.70000000000101</v>
      </c>
      <c r="B1038" s="14" t="e">
        <f>'PLM001-Active'!#REF!</f>
        <v>#REF!</v>
      </c>
      <c r="C1038" s="14" t="e">
        <f>'PLM001-Active'!#REF!</f>
        <v>#REF!</v>
      </c>
      <c r="D1038" s="95" t="e">
        <f>'PLM001-Active'!#REF!</f>
        <v>#REF!</v>
      </c>
      <c r="E1038" s="15" t="e">
        <f>IF('PLM001-Active'!#REF!="",'PLM001-Active'!#REF!,LEFT('PLM001-Active'!#REF!,3))</f>
        <v>#REF!</v>
      </c>
      <c r="F1038" s="28" t="e">
        <f>DATEVALUE('PLM001-Active'!#REF!)</f>
        <v>#REF!</v>
      </c>
      <c r="G1038" s="29" t="e">
        <f>DATEVALUE('PLM001-Active'!#REF!)</f>
        <v>#REF!</v>
      </c>
      <c r="H1038" s="16" t="e">
        <f t="shared" si="70"/>
        <v>#REF!</v>
      </c>
      <c r="I1038" s="28" t="str">
        <f>IF(ISERROR(DATEVALUE('PLM001-Active'!#REF!)),"",DATEVALUE('PLM001-Active'!#REF!))</f>
        <v/>
      </c>
      <c r="J1038" s="29" t="str">
        <f>IF(ISERROR(DATEVALUE('PLM001-Active'!#REF!)),"",DATEVALUE('PLM001-Active'!#REF!))</f>
        <v/>
      </c>
      <c r="K1038" s="16" t="str">
        <f t="shared" si="71"/>
        <v/>
      </c>
      <c r="L1038" s="49" t="e">
        <f>'PLM001-Active'!#REF!</f>
        <v>#REF!</v>
      </c>
      <c r="M1038" s="49" t="e">
        <f>'PLM001-Active'!#REF!</f>
        <v>#REF!</v>
      </c>
      <c r="N1038" s="49" t="e">
        <f>'PLM001-Active'!#REF!</f>
        <v>#REF!</v>
      </c>
      <c r="O1038" s="94" t="e">
        <f>'PLM001-Active'!#REF!/100</f>
        <v>#REF!</v>
      </c>
      <c r="P1038" s="94" t="e">
        <f t="shared" si="72"/>
        <v>#REF!</v>
      </c>
      <c r="Q1038" s="63" t="str">
        <f t="shared" ca="1" si="73"/>
        <v/>
      </c>
      <c r="R1038" s="76"/>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row>
    <row r="1039" spans="1:74" s="17" customFormat="1">
      <c r="A1039" s="14">
        <v>422.70000000000101</v>
      </c>
      <c r="B1039" s="14" t="e">
        <f>'PLM001-Active'!#REF!</f>
        <v>#REF!</v>
      </c>
      <c r="C1039" s="14" t="e">
        <f>'PLM001-Active'!#REF!</f>
        <v>#REF!</v>
      </c>
      <c r="D1039" s="95" t="e">
        <f>'PLM001-Active'!#REF!</f>
        <v>#REF!</v>
      </c>
      <c r="E1039" s="15" t="e">
        <f>IF('PLM001-Active'!#REF!="",'PLM001-Active'!#REF!,LEFT('PLM001-Active'!#REF!,3))</f>
        <v>#REF!</v>
      </c>
      <c r="F1039" s="28" t="e">
        <f>DATEVALUE('PLM001-Active'!#REF!)</f>
        <v>#REF!</v>
      </c>
      <c r="G1039" s="29" t="e">
        <f>DATEVALUE('PLM001-Active'!#REF!)</f>
        <v>#REF!</v>
      </c>
      <c r="H1039" s="16" t="e">
        <f t="shared" si="70"/>
        <v>#REF!</v>
      </c>
      <c r="I1039" s="28" t="str">
        <f>IF(ISERROR(DATEVALUE('PLM001-Active'!#REF!)),"",DATEVALUE('PLM001-Active'!#REF!))</f>
        <v/>
      </c>
      <c r="J1039" s="29" t="str">
        <f>IF(ISERROR(DATEVALUE('PLM001-Active'!#REF!)),"",DATEVALUE('PLM001-Active'!#REF!))</f>
        <v/>
      </c>
      <c r="K1039" s="16" t="str">
        <f t="shared" si="71"/>
        <v/>
      </c>
      <c r="L1039" s="49" t="e">
        <f>'PLM001-Active'!#REF!</f>
        <v>#REF!</v>
      </c>
      <c r="M1039" s="49" t="e">
        <f>'PLM001-Active'!#REF!</f>
        <v>#REF!</v>
      </c>
      <c r="N1039" s="49" t="e">
        <f>'PLM001-Active'!#REF!</f>
        <v>#REF!</v>
      </c>
      <c r="O1039" s="94" t="e">
        <f>'PLM001-Active'!#REF!/100</f>
        <v>#REF!</v>
      </c>
      <c r="P1039" s="94" t="e">
        <f t="shared" si="72"/>
        <v>#REF!</v>
      </c>
      <c r="Q1039" s="63" t="str">
        <f t="shared" ca="1" si="73"/>
        <v/>
      </c>
      <c r="R1039" s="76"/>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row>
    <row r="1040" spans="1:74" s="17" customFormat="1">
      <c r="A1040" s="14">
        <v>423.70000000000101</v>
      </c>
      <c r="B1040" s="14" t="e">
        <f>'PLM001-Active'!#REF!</f>
        <v>#REF!</v>
      </c>
      <c r="C1040" s="14" t="e">
        <f>'PLM001-Active'!#REF!</f>
        <v>#REF!</v>
      </c>
      <c r="D1040" s="95" t="e">
        <f>'PLM001-Active'!#REF!</f>
        <v>#REF!</v>
      </c>
      <c r="E1040" s="15" t="e">
        <f>IF('PLM001-Active'!#REF!="",'PLM001-Active'!#REF!,LEFT('PLM001-Active'!#REF!,3))</f>
        <v>#REF!</v>
      </c>
      <c r="F1040" s="28" t="e">
        <f>DATEVALUE('PLM001-Active'!#REF!)</f>
        <v>#REF!</v>
      </c>
      <c r="G1040" s="29" t="e">
        <f>DATEVALUE('PLM001-Active'!#REF!)</f>
        <v>#REF!</v>
      </c>
      <c r="H1040" s="16" t="e">
        <f t="shared" si="70"/>
        <v>#REF!</v>
      </c>
      <c r="I1040" s="28" t="str">
        <f>IF(ISERROR(DATEVALUE('PLM001-Active'!#REF!)),"",DATEVALUE('PLM001-Active'!#REF!))</f>
        <v/>
      </c>
      <c r="J1040" s="29" t="str">
        <f>IF(ISERROR(DATEVALUE('PLM001-Active'!#REF!)),"",DATEVALUE('PLM001-Active'!#REF!))</f>
        <v/>
      </c>
      <c r="K1040" s="16" t="str">
        <f t="shared" si="71"/>
        <v/>
      </c>
      <c r="L1040" s="49" t="e">
        <f>'PLM001-Active'!#REF!</f>
        <v>#REF!</v>
      </c>
      <c r="M1040" s="49" t="e">
        <f>'PLM001-Active'!#REF!</f>
        <v>#REF!</v>
      </c>
      <c r="N1040" s="49" t="e">
        <f>'PLM001-Active'!#REF!</f>
        <v>#REF!</v>
      </c>
      <c r="O1040" s="94" t="e">
        <f>'PLM001-Active'!#REF!/100</f>
        <v>#REF!</v>
      </c>
      <c r="P1040" s="94" t="e">
        <f t="shared" si="72"/>
        <v>#REF!</v>
      </c>
      <c r="Q1040" s="63" t="str">
        <f t="shared" ca="1" si="73"/>
        <v/>
      </c>
      <c r="R1040" s="76"/>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row>
    <row r="1041" spans="1:74" s="17" customFormat="1">
      <c r="A1041" s="14">
        <v>424.70000000000101</v>
      </c>
      <c r="B1041" s="14" t="e">
        <f>'PLM001-Active'!#REF!</f>
        <v>#REF!</v>
      </c>
      <c r="C1041" s="14" t="e">
        <f>'PLM001-Active'!#REF!</f>
        <v>#REF!</v>
      </c>
      <c r="D1041" s="95" t="e">
        <f>'PLM001-Active'!#REF!</f>
        <v>#REF!</v>
      </c>
      <c r="E1041" s="15" t="e">
        <f>IF('PLM001-Active'!#REF!="",'PLM001-Active'!#REF!,LEFT('PLM001-Active'!#REF!,3))</f>
        <v>#REF!</v>
      </c>
      <c r="F1041" s="28" t="e">
        <f>DATEVALUE('PLM001-Active'!#REF!)</f>
        <v>#REF!</v>
      </c>
      <c r="G1041" s="29" t="e">
        <f>DATEVALUE('PLM001-Active'!#REF!)</f>
        <v>#REF!</v>
      </c>
      <c r="H1041" s="16" t="e">
        <f t="shared" si="70"/>
        <v>#REF!</v>
      </c>
      <c r="I1041" s="28" t="str">
        <f>IF(ISERROR(DATEVALUE('PLM001-Active'!#REF!)),"",DATEVALUE('PLM001-Active'!#REF!))</f>
        <v/>
      </c>
      <c r="J1041" s="29" t="str">
        <f>IF(ISERROR(DATEVALUE('PLM001-Active'!#REF!)),"",DATEVALUE('PLM001-Active'!#REF!))</f>
        <v/>
      </c>
      <c r="K1041" s="16" t="str">
        <f t="shared" si="71"/>
        <v/>
      </c>
      <c r="L1041" s="49" t="e">
        <f>'PLM001-Active'!#REF!</f>
        <v>#REF!</v>
      </c>
      <c r="M1041" s="49" t="e">
        <f>'PLM001-Active'!#REF!</f>
        <v>#REF!</v>
      </c>
      <c r="N1041" s="49" t="e">
        <f>'PLM001-Active'!#REF!</f>
        <v>#REF!</v>
      </c>
      <c r="O1041" s="94" t="e">
        <f>'PLM001-Active'!#REF!/100</f>
        <v>#REF!</v>
      </c>
      <c r="P1041" s="94" t="e">
        <f t="shared" si="72"/>
        <v>#REF!</v>
      </c>
      <c r="Q1041" s="63" t="str">
        <f t="shared" ca="1" si="73"/>
        <v/>
      </c>
      <c r="R1041" s="76"/>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row>
    <row r="1042" spans="1:74" s="17" customFormat="1">
      <c r="A1042" s="14">
        <v>425.70000000000101</v>
      </c>
      <c r="B1042" s="14" t="e">
        <f>'PLM001-Active'!#REF!</f>
        <v>#REF!</v>
      </c>
      <c r="C1042" s="14" t="e">
        <f>'PLM001-Active'!#REF!</f>
        <v>#REF!</v>
      </c>
      <c r="D1042" s="95" t="e">
        <f>'PLM001-Active'!#REF!</f>
        <v>#REF!</v>
      </c>
      <c r="E1042" s="15" t="e">
        <f>IF('PLM001-Active'!#REF!="",'PLM001-Active'!#REF!,LEFT('PLM001-Active'!#REF!,3))</f>
        <v>#REF!</v>
      </c>
      <c r="F1042" s="28" t="e">
        <f>DATEVALUE('PLM001-Active'!#REF!)</f>
        <v>#REF!</v>
      </c>
      <c r="G1042" s="29" t="e">
        <f>DATEVALUE('PLM001-Active'!#REF!)</f>
        <v>#REF!</v>
      </c>
      <c r="H1042" s="16" t="e">
        <f t="shared" si="70"/>
        <v>#REF!</v>
      </c>
      <c r="I1042" s="28" t="str">
        <f>IF(ISERROR(DATEVALUE('PLM001-Active'!#REF!)),"",DATEVALUE('PLM001-Active'!#REF!))</f>
        <v/>
      </c>
      <c r="J1042" s="29" t="str">
        <f>IF(ISERROR(DATEVALUE('PLM001-Active'!#REF!)),"",DATEVALUE('PLM001-Active'!#REF!))</f>
        <v/>
      </c>
      <c r="K1042" s="16" t="str">
        <f t="shared" si="71"/>
        <v/>
      </c>
      <c r="L1042" s="49" t="e">
        <f>'PLM001-Active'!#REF!</f>
        <v>#REF!</v>
      </c>
      <c r="M1042" s="49" t="e">
        <f>'PLM001-Active'!#REF!</f>
        <v>#REF!</v>
      </c>
      <c r="N1042" s="49" t="e">
        <f>'PLM001-Active'!#REF!</f>
        <v>#REF!</v>
      </c>
      <c r="O1042" s="94" t="e">
        <f>'PLM001-Active'!#REF!/100</f>
        <v>#REF!</v>
      </c>
      <c r="P1042" s="94" t="e">
        <f t="shared" si="72"/>
        <v>#REF!</v>
      </c>
      <c r="Q1042" s="63" t="str">
        <f t="shared" ca="1" si="73"/>
        <v/>
      </c>
      <c r="R1042" s="76"/>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row>
    <row r="1043" spans="1:74" s="17" customFormat="1">
      <c r="A1043" s="14">
        <v>426.70000000000101</v>
      </c>
      <c r="B1043" s="14" t="e">
        <f>'PLM001-Active'!#REF!</f>
        <v>#REF!</v>
      </c>
      <c r="C1043" s="14" t="e">
        <f>'PLM001-Active'!#REF!</f>
        <v>#REF!</v>
      </c>
      <c r="D1043" s="95" t="e">
        <f>'PLM001-Active'!#REF!</f>
        <v>#REF!</v>
      </c>
      <c r="E1043" s="15" t="e">
        <f>IF('PLM001-Active'!#REF!="",'PLM001-Active'!#REF!,LEFT('PLM001-Active'!#REF!,3))</f>
        <v>#REF!</v>
      </c>
      <c r="F1043" s="28" t="e">
        <f>DATEVALUE('PLM001-Active'!#REF!)</f>
        <v>#REF!</v>
      </c>
      <c r="G1043" s="29" t="e">
        <f>DATEVALUE('PLM001-Active'!#REF!)</f>
        <v>#REF!</v>
      </c>
      <c r="H1043" s="16" t="e">
        <f t="shared" si="70"/>
        <v>#REF!</v>
      </c>
      <c r="I1043" s="28" t="str">
        <f>IF(ISERROR(DATEVALUE('PLM001-Active'!#REF!)),"",DATEVALUE('PLM001-Active'!#REF!))</f>
        <v/>
      </c>
      <c r="J1043" s="29" t="str">
        <f>IF(ISERROR(DATEVALUE('PLM001-Active'!#REF!)),"",DATEVALUE('PLM001-Active'!#REF!))</f>
        <v/>
      </c>
      <c r="K1043" s="16" t="str">
        <f t="shared" si="71"/>
        <v/>
      </c>
      <c r="L1043" s="49" t="e">
        <f>'PLM001-Active'!#REF!</f>
        <v>#REF!</v>
      </c>
      <c r="M1043" s="49" t="e">
        <f>'PLM001-Active'!#REF!</f>
        <v>#REF!</v>
      </c>
      <c r="N1043" s="49" t="e">
        <f>'PLM001-Active'!#REF!</f>
        <v>#REF!</v>
      </c>
      <c r="O1043" s="94" t="e">
        <f>'PLM001-Active'!#REF!/100</f>
        <v>#REF!</v>
      </c>
      <c r="P1043" s="94" t="e">
        <f t="shared" si="72"/>
        <v>#REF!</v>
      </c>
      <c r="Q1043" s="63" t="str">
        <f t="shared" ca="1" si="73"/>
        <v/>
      </c>
      <c r="R1043" s="76"/>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row>
    <row r="1044" spans="1:74" s="17" customFormat="1">
      <c r="A1044" s="14">
        <v>427.70000000000101</v>
      </c>
      <c r="B1044" s="14" t="e">
        <f>'PLM001-Active'!#REF!</f>
        <v>#REF!</v>
      </c>
      <c r="C1044" s="14" t="e">
        <f>'PLM001-Active'!#REF!</f>
        <v>#REF!</v>
      </c>
      <c r="D1044" s="95" t="e">
        <f>'PLM001-Active'!#REF!</f>
        <v>#REF!</v>
      </c>
      <c r="E1044" s="15" t="e">
        <f>IF('PLM001-Active'!#REF!="",'PLM001-Active'!#REF!,LEFT('PLM001-Active'!#REF!,3))</f>
        <v>#REF!</v>
      </c>
      <c r="F1044" s="28" t="e">
        <f>DATEVALUE('PLM001-Active'!#REF!)</f>
        <v>#REF!</v>
      </c>
      <c r="G1044" s="29" t="e">
        <f>DATEVALUE('PLM001-Active'!#REF!)</f>
        <v>#REF!</v>
      </c>
      <c r="H1044" s="16" t="e">
        <f t="shared" si="70"/>
        <v>#REF!</v>
      </c>
      <c r="I1044" s="28" t="str">
        <f>IF(ISERROR(DATEVALUE('PLM001-Active'!#REF!)),"",DATEVALUE('PLM001-Active'!#REF!))</f>
        <v/>
      </c>
      <c r="J1044" s="29" t="str">
        <f>IF(ISERROR(DATEVALUE('PLM001-Active'!#REF!)),"",DATEVALUE('PLM001-Active'!#REF!))</f>
        <v/>
      </c>
      <c r="K1044" s="16" t="str">
        <f t="shared" si="71"/>
        <v/>
      </c>
      <c r="L1044" s="49" t="e">
        <f>'PLM001-Active'!#REF!</f>
        <v>#REF!</v>
      </c>
      <c r="M1044" s="49" t="e">
        <f>'PLM001-Active'!#REF!</f>
        <v>#REF!</v>
      </c>
      <c r="N1044" s="49" t="e">
        <f>'PLM001-Active'!#REF!</f>
        <v>#REF!</v>
      </c>
      <c r="O1044" s="94" t="e">
        <f>'PLM001-Active'!#REF!/100</f>
        <v>#REF!</v>
      </c>
      <c r="P1044" s="94" t="e">
        <f t="shared" si="72"/>
        <v>#REF!</v>
      </c>
      <c r="Q1044" s="63" t="str">
        <f t="shared" ca="1" si="73"/>
        <v/>
      </c>
      <c r="R1044" s="76"/>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row>
    <row r="1045" spans="1:74" s="17" customFormat="1">
      <c r="A1045" s="14">
        <v>428.70000000000101</v>
      </c>
      <c r="B1045" s="14" t="e">
        <f>'PLM001-Active'!#REF!</f>
        <v>#REF!</v>
      </c>
      <c r="C1045" s="14" t="e">
        <f>'PLM001-Active'!#REF!</f>
        <v>#REF!</v>
      </c>
      <c r="D1045" s="95" t="e">
        <f>'PLM001-Active'!#REF!</f>
        <v>#REF!</v>
      </c>
      <c r="E1045" s="15" t="e">
        <f>IF('PLM001-Active'!#REF!="",'PLM001-Active'!#REF!,LEFT('PLM001-Active'!#REF!,3))</f>
        <v>#REF!</v>
      </c>
      <c r="F1045" s="28" t="e">
        <f>DATEVALUE('PLM001-Active'!#REF!)</f>
        <v>#REF!</v>
      </c>
      <c r="G1045" s="29" t="e">
        <f>DATEVALUE('PLM001-Active'!#REF!)</f>
        <v>#REF!</v>
      </c>
      <c r="H1045" s="16" t="e">
        <f t="shared" si="70"/>
        <v>#REF!</v>
      </c>
      <c r="I1045" s="28" t="str">
        <f>IF(ISERROR(DATEVALUE('PLM001-Active'!#REF!)),"",DATEVALUE('PLM001-Active'!#REF!))</f>
        <v/>
      </c>
      <c r="J1045" s="29" t="str">
        <f>IF(ISERROR(DATEVALUE('PLM001-Active'!#REF!)),"",DATEVALUE('PLM001-Active'!#REF!))</f>
        <v/>
      </c>
      <c r="K1045" s="16" t="str">
        <f t="shared" si="71"/>
        <v/>
      </c>
      <c r="L1045" s="49" t="e">
        <f>'PLM001-Active'!#REF!</f>
        <v>#REF!</v>
      </c>
      <c r="M1045" s="49" t="e">
        <f>'PLM001-Active'!#REF!</f>
        <v>#REF!</v>
      </c>
      <c r="N1045" s="49" t="e">
        <f>'PLM001-Active'!#REF!</f>
        <v>#REF!</v>
      </c>
      <c r="O1045" s="94" t="e">
        <f>'PLM001-Active'!#REF!/100</f>
        <v>#REF!</v>
      </c>
      <c r="P1045" s="94" t="e">
        <f t="shared" si="72"/>
        <v>#REF!</v>
      </c>
      <c r="Q1045" s="63" t="str">
        <f t="shared" ca="1" si="73"/>
        <v/>
      </c>
      <c r="R1045" s="76"/>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row>
    <row r="1046" spans="1:74" s="17" customFormat="1">
      <c r="A1046" s="14">
        <v>429.70000000000101</v>
      </c>
      <c r="B1046" s="14" t="e">
        <f>'PLM001-Active'!#REF!</f>
        <v>#REF!</v>
      </c>
      <c r="C1046" s="14" t="e">
        <f>'PLM001-Active'!#REF!</f>
        <v>#REF!</v>
      </c>
      <c r="D1046" s="95" t="e">
        <f>'PLM001-Active'!#REF!</f>
        <v>#REF!</v>
      </c>
      <c r="E1046" s="15" t="e">
        <f>IF('PLM001-Active'!#REF!="",'PLM001-Active'!#REF!,LEFT('PLM001-Active'!#REF!,3))</f>
        <v>#REF!</v>
      </c>
      <c r="F1046" s="28" t="e">
        <f>DATEVALUE('PLM001-Active'!#REF!)</f>
        <v>#REF!</v>
      </c>
      <c r="G1046" s="29" t="e">
        <f>DATEVALUE('PLM001-Active'!#REF!)</f>
        <v>#REF!</v>
      </c>
      <c r="H1046" s="16" t="e">
        <f t="shared" si="70"/>
        <v>#REF!</v>
      </c>
      <c r="I1046" s="28" t="str">
        <f>IF(ISERROR(DATEVALUE('PLM001-Active'!#REF!)),"",DATEVALUE('PLM001-Active'!#REF!))</f>
        <v/>
      </c>
      <c r="J1046" s="29" t="str">
        <f>IF(ISERROR(DATEVALUE('PLM001-Active'!#REF!)),"",DATEVALUE('PLM001-Active'!#REF!))</f>
        <v/>
      </c>
      <c r="K1046" s="16" t="str">
        <f t="shared" si="71"/>
        <v/>
      </c>
      <c r="L1046" s="49" t="e">
        <f>'PLM001-Active'!#REF!</f>
        <v>#REF!</v>
      </c>
      <c r="M1046" s="49" t="e">
        <f>'PLM001-Active'!#REF!</f>
        <v>#REF!</v>
      </c>
      <c r="N1046" s="49" t="e">
        <f>'PLM001-Active'!#REF!</f>
        <v>#REF!</v>
      </c>
      <c r="O1046" s="94" t="e">
        <f>'PLM001-Active'!#REF!/100</f>
        <v>#REF!</v>
      </c>
      <c r="P1046" s="94" t="e">
        <f t="shared" si="72"/>
        <v>#REF!</v>
      </c>
      <c r="Q1046" s="63" t="str">
        <f t="shared" ca="1" si="73"/>
        <v/>
      </c>
      <c r="R1046" s="76"/>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row>
    <row r="1047" spans="1:74" s="17" customFormat="1">
      <c r="A1047" s="14">
        <v>430.70000000000101</v>
      </c>
      <c r="B1047" s="14" t="e">
        <f>'PLM001-Active'!#REF!</f>
        <v>#REF!</v>
      </c>
      <c r="C1047" s="14" t="e">
        <f>'PLM001-Active'!#REF!</f>
        <v>#REF!</v>
      </c>
      <c r="D1047" s="95" t="e">
        <f>'PLM001-Active'!#REF!</f>
        <v>#REF!</v>
      </c>
      <c r="E1047" s="15" t="e">
        <f>IF('PLM001-Active'!#REF!="",'PLM001-Active'!#REF!,LEFT('PLM001-Active'!#REF!,3))</f>
        <v>#REF!</v>
      </c>
      <c r="F1047" s="28" t="e">
        <f>DATEVALUE('PLM001-Active'!#REF!)</f>
        <v>#REF!</v>
      </c>
      <c r="G1047" s="29" t="e">
        <f>DATEVALUE('PLM001-Active'!#REF!)</f>
        <v>#REF!</v>
      </c>
      <c r="H1047" s="16" t="e">
        <f t="shared" si="70"/>
        <v>#REF!</v>
      </c>
      <c r="I1047" s="28" t="str">
        <f>IF(ISERROR(DATEVALUE('PLM001-Active'!#REF!)),"",DATEVALUE('PLM001-Active'!#REF!))</f>
        <v/>
      </c>
      <c r="J1047" s="29" t="str">
        <f>IF(ISERROR(DATEVALUE('PLM001-Active'!#REF!)),"",DATEVALUE('PLM001-Active'!#REF!))</f>
        <v/>
      </c>
      <c r="K1047" s="16" t="str">
        <f t="shared" si="71"/>
        <v/>
      </c>
      <c r="L1047" s="49" t="e">
        <f>'PLM001-Active'!#REF!</f>
        <v>#REF!</v>
      </c>
      <c r="M1047" s="49" t="e">
        <f>'PLM001-Active'!#REF!</f>
        <v>#REF!</v>
      </c>
      <c r="N1047" s="49" t="e">
        <f>'PLM001-Active'!#REF!</f>
        <v>#REF!</v>
      </c>
      <c r="O1047" s="94" t="e">
        <f>'PLM001-Active'!#REF!/100</f>
        <v>#REF!</v>
      </c>
      <c r="P1047" s="94" t="e">
        <f t="shared" si="72"/>
        <v>#REF!</v>
      </c>
      <c r="Q1047" s="63" t="str">
        <f t="shared" ca="1" si="73"/>
        <v/>
      </c>
      <c r="R1047" s="76"/>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row>
    <row r="1048" spans="1:74" s="17" customFormat="1">
      <c r="A1048" s="14">
        <v>431.70000000000101</v>
      </c>
      <c r="B1048" s="14" t="e">
        <f>'PLM001-Active'!#REF!</f>
        <v>#REF!</v>
      </c>
      <c r="C1048" s="14" t="e">
        <f>'PLM001-Active'!#REF!</f>
        <v>#REF!</v>
      </c>
      <c r="D1048" s="95" t="e">
        <f>'PLM001-Active'!#REF!</f>
        <v>#REF!</v>
      </c>
      <c r="E1048" s="15" t="e">
        <f>IF('PLM001-Active'!#REF!="",'PLM001-Active'!#REF!,LEFT('PLM001-Active'!#REF!,3))</f>
        <v>#REF!</v>
      </c>
      <c r="F1048" s="28" t="e">
        <f>DATEVALUE('PLM001-Active'!#REF!)</f>
        <v>#REF!</v>
      </c>
      <c r="G1048" s="29" t="e">
        <f>DATEVALUE('PLM001-Active'!#REF!)</f>
        <v>#REF!</v>
      </c>
      <c r="H1048" s="16" t="e">
        <f t="shared" si="70"/>
        <v>#REF!</v>
      </c>
      <c r="I1048" s="28" t="str">
        <f>IF(ISERROR(DATEVALUE('PLM001-Active'!#REF!)),"",DATEVALUE('PLM001-Active'!#REF!))</f>
        <v/>
      </c>
      <c r="J1048" s="29" t="str">
        <f>IF(ISERROR(DATEVALUE('PLM001-Active'!#REF!)),"",DATEVALUE('PLM001-Active'!#REF!))</f>
        <v/>
      </c>
      <c r="K1048" s="16" t="str">
        <f t="shared" si="71"/>
        <v/>
      </c>
      <c r="L1048" s="49" t="e">
        <f>'PLM001-Active'!#REF!</f>
        <v>#REF!</v>
      </c>
      <c r="M1048" s="49" t="e">
        <f>'PLM001-Active'!#REF!</f>
        <v>#REF!</v>
      </c>
      <c r="N1048" s="49" t="e">
        <f>'PLM001-Active'!#REF!</f>
        <v>#REF!</v>
      </c>
      <c r="O1048" s="94" t="e">
        <f>'PLM001-Active'!#REF!/100</f>
        <v>#REF!</v>
      </c>
      <c r="P1048" s="94" t="e">
        <f t="shared" si="72"/>
        <v>#REF!</v>
      </c>
      <c r="Q1048" s="63" t="str">
        <f t="shared" ca="1" si="73"/>
        <v/>
      </c>
      <c r="R1048" s="76"/>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row>
    <row r="1049" spans="1:74" s="17" customFormat="1">
      <c r="A1049" s="14">
        <v>432.70000000000101</v>
      </c>
      <c r="B1049" s="14" t="e">
        <f>'PLM001-Active'!#REF!</f>
        <v>#REF!</v>
      </c>
      <c r="C1049" s="14" t="e">
        <f>'PLM001-Active'!#REF!</f>
        <v>#REF!</v>
      </c>
      <c r="D1049" s="95" t="e">
        <f>'PLM001-Active'!#REF!</f>
        <v>#REF!</v>
      </c>
      <c r="E1049" s="15" t="e">
        <f>IF('PLM001-Active'!#REF!="",'PLM001-Active'!#REF!,LEFT('PLM001-Active'!#REF!,3))</f>
        <v>#REF!</v>
      </c>
      <c r="F1049" s="28" t="e">
        <f>DATEVALUE('PLM001-Active'!#REF!)</f>
        <v>#REF!</v>
      </c>
      <c r="G1049" s="29" t="e">
        <f>DATEVALUE('PLM001-Active'!#REF!)</f>
        <v>#REF!</v>
      </c>
      <c r="H1049" s="16" t="e">
        <f t="shared" si="70"/>
        <v>#REF!</v>
      </c>
      <c r="I1049" s="28" t="str">
        <f>IF(ISERROR(DATEVALUE('PLM001-Active'!#REF!)),"",DATEVALUE('PLM001-Active'!#REF!))</f>
        <v/>
      </c>
      <c r="J1049" s="29" t="str">
        <f>IF(ISERROR(DATEVALUE('PLM001-Active'!#REF!)),"",DATEVALUE('PLM001-Active'!#REF!))</f>
        <v/>
      </c>
      <c r="K1049" s="16" t="str">
        <f t="shared" si="71"/>
        <v/>
      </c>
      <c r="L1049" s="49" t="e">
        <f>'PLM001-Active'!#REF!</f>
        <v>#REF!</v>
      </c>
      <c r="M1049" s="49" t="e">
        <f>'PLM001-Active'!#REF!</f>
        <v>#REF!</v>
      </c>
      <c r="N1049" s="49" t="e">
        <f>'PLM001-Active'!#REF!</f>
        <v>#REF!</v>
      </c>
      <c r="O1049" s="94" t="e">
        <f>'PLM001-Active'!#REF!/100</f>
        <v>#REF!</v>
      </c>
      <c r="P1049" s="94" t="e">
        <f t="shared" si="72"/>
        <v>#REF!</v>
      </c>
      <c r="Q1049" s="63" t="str">
        <f t="shared" ca="1" si="73"/>
        <v/>
      </c>
      <c r="R1049" s="76"/>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row>
    <row r="1050" spans="1:74" s="17" customFormat="1">
      <c r="A1050" s="14">
        <v>433.70000000000101</v>
      </c>
      <c r="B1050" s="14" t="e">
        <f>'PLM001-Active'!#REF!</f>
        <v>#REF!</v>
      </c>
      <c r="C1050" s="14" t="e">
        <f>'PLM001-Active'!#REF!</f>
        <v>#REF!</v>
      </c>
      <c r="D1050" s="95" t="e">
        <f>'PLM001-Active'!#REF!</f>
        <v>#REF!</v>
      </c>
      <c r="E1050" s="15" t="e">
        <f>IF('PLM001-Active'!#REF!="",'PLM001-Active'!#REF!,LEFT('PLM001-Active'!#REF!,3))</f>
        <v>#REF!</v>
      </c>
      <c r="F1050" s="28" t="e">
        <f>DATEVALUE('PLM001-Active'!#REF!)</f>
        <v>#REF!</v>
      </c>
      <c r="G1050" s="29" t="e">
        <f>DATEVALUE('PLM001-Active'!#REF!)</f>
        <v>#REF!</v>
      </c>
      <c r="H1050" s="16" t="e">
        <f t="shared" ref="H1050:H1071" si="74">IF(OR(G1050=0,F1050=0)," - ",NETWORKDAYS(F1050,G1050))</f>
        <v>#REF!</v>
      </c>
      <c r="I1050" s="28" t="str">
        <f>IF(ISERROR(DATEVALUE('PLM001-Active'!#REF!)),"",DATEVALUE('PLM001-Active'!#REF!))</f>
        <v/>
      </c>
      <c r="J1050" s="29" t="str">
        <f>IF(ISERROR(DATEVALUE('PLM001-Active'!#REF!)),"",DATEVALUE('PLM001-Active'!#REF!))</f>
        <v/>
      </c>
      <c r="K1050" s="16" t="str">
        <f t="shared" ref="K1050:K1071" si="75">IF(ISERROR(IF(OR(J1050=0,I1050=0)," - ",NETWORKDAYS(I1050,J1050))),"",IF(OR(J1050=0,I1050=0)," - ",NETWORKDAYS(I1050,J1050)))</f>
        <v/>
      </c>
      <c r="L1050" s="49" t="e">
        <f>'PLM001-Active'!#REF!</f>
        <v>#REF!</v>
      </c>
      <c r="M1050" s="49" t="e">
        <f>'PLM001-Active'!#REF!</f>
        <v>#REF!</v>
      </c>
      <c r="N1050" s="49" t="e">
        <f>'PLM001-Active'!#REF!</f>
        <v>#REF!</v>
      </c>
      <c r="O1050" s="94" t="e">
        <f>'PLM001-Active'!#REF!/100</f>
        <v>#REF!</v>
      </c>
      <c r="P1050" s="94" t="e">
        <f t="shared" ref="P1050:P1071" si="76">IF(OR(AND(O1050&gt;0%,I1050=""),AND(O1050=0%,I1050&lt;&gt;""),AND(O1050=0%,I1050="",M1050&lt;&gt;0)),"操作異常","")</f>
        <v>#REF!</v>
      </c>
      <c r="Q1050" s="63" t="str">
        <f t="shared" ref="Q1050:Q1071" ca="1" si="77">IFERROR(IF(I1050="","任務異常 "&amp;DATEDIF(F1050,TODAY(),"d")&amp;" 天",IF(AND(TODAY()&gt;G1050,O1050&lt;&gt;100%),"任務異常 "&amp;DATEDIF(G1050,TODAY(),"d")&amp;" 天","")),"")</f>
        <v/>
      </c>
      <c r="R1050" s="76"/>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row>
    <row r="1051" spans="1:74" s="17" customFormat="1">
      <c r="A1051" s="14">
        <v>434.70000000000101</v>
      </c>
      <c r="B1051" s="14" t="e">
        <f>'PLM001-Active'!#REF!</f>
        <v>#REF!</v>
      </c>
      <c r="C1051" s="14" t="e">
        <f>'PLM001-Active'!#REF!</f>
        <v>#REF!</v>
      </c>
      <c r="D1051" s="95" t="e">
        <f>'PLM001-Active'!#REF!</f>
        <v>#REF!</v>
      </c>
      <c r="E1051" s="15" t="e">
        <f>IF('PLM001-Active'!#REF!="",'PLM001-Active'!#REF!,LEFT('PLM001-Active'!#REF!,3))</f>
        <v>#REF!</v>
      </c>
      <c r="F1051" s="28" t="e">
        <f>DATEVALUE('PLM001-Active'!#REF!)</f>
        <v>#REF!</v>
      </c>
      <c r="G1051" s="29" t="e">
        <f>DATEVALUE('PLM001-Active'!#REF!)</f>
        <v>#REF!</v>
      </c>
      <c r="H1051" s="16" t="e">
        <f t="shared" si="74"/>
        <v>#REF!</v>
      </c>
      <c r="I1051" s="28" t="str">
        <f>IF(ISERROR(DATEVALUE('PLM001-Active'!#REF!)),"",DATEVALUE('PLM001-Active'!#REF!))</f>
        <v/>
      </c>
      <c r="J1051" s="29" t="str">
        <f>IF(ISERROR(DATEVALUE('PLM001-Active'!#REF!)),"",DATEVALUE('PLM001-Active'!#REF!))</f>
        <v/>
      </c>
      <c r="K1051" s="16" t="str">
        <f t="shared" si="75"/>
        <v/>
      </c>
      <c r="L1051" s="49" t="e">
        <f>'PLM001-Active'!#REF!</f>
        <v>#REF!</v>
      </c>
      <c r="M1051" s="49" t="e">
        <f>'PLM001-Active'!#REF!</f>
        <v>#REF!</v>
      </c>
      <c r="N1051" s="49" t="e">
        <f>'PLM001-Active'!#REF!</f>
        <v>#REF!</v>
      </c>
      <c r="O1051" s="94" t="e">
        <f>'PLM001-Active'!#REF!/100</f>
        <v>#REF!</v>
      </c>
      <c r="P1051" s="94" t="e">
        <f t="shared" si="76"/>
        <v>#REF!</v>
      </c>
      <c r="Q1051" s="63" t="str">
        <f t="shared" ca="1" si="77"/>
        <v/>
      </c>
      <c r="R1051" s="76"/>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row>
    <row r="1052" spans="1:74" s="17" customFormat="1">
      <c r="A1052" s="14">
        <v>435.70000000000101</v>
      </c>
      <c r="B1052" s="14" t="e">
        <f>'PLM001-Active'!#REF!</f>
        <v>#REF!</v>
      </c>
      <c r="C1052" s="14" t="e">
        <f>'PLM001-Active'!#REF!</f>
        <v>#REF!</v>
      </c>
      <c r="D1052" s="95" t="e">
        <f>'PLM001-Active'!#REF!</f>
        <v>#REF!</v>
      </c>
      <c r="E1052" s="15" t="e">
        <f>IF('PLM001-Active'!#REF!="",'PLM001-Active'!#REF!,LEFT('PLM001-Active'!#REF!,3))</f>
        <v>#REF!</v>
      </c>
      <c r="F1052" s="28" t="e">
        <f>DATEVALUE('PLM001-Active'!#REF!)</f>
        <v>#REF!</v>
      </c>
      <c r="G1052" s="29" t="e">
        <f>DATEVALUE('PLM001-Active'!#REF!)</f>
        <v>#REF!</v>
      </c>
      <c r="H1052" s="16" t="e">
        <f t="shared" si="74"/>
        <v>#REF!</v>
      </c>
      <c r="I1052" s="28" t="str">
        <f>IF(ISERROR(DATEVALUE('PLM001-Active'!#REF!)),"",DATEVALUE('PLM001-Active'!#REF!))</f>
        <v/>
      </c>
      <c r="J1052" s="29" t="str">
        <f>IF(ISERROR(DATEVALUE('PLM001-Active'!#REF!)),"",DATEVALUE('PLM001-Active'!#REF!))</f>
        <v/>
      </c>
      <c r="K1052" s="16" t="str">
        <f t="shared" si="75"/>
        <v/>
      </c>
      <c r="L1052" s="49" t="e">
        <f>'PLM001-Active'!#REF!</f>
        <v>#REF!</v>
      </c>
      <c r="M1052" s="49" t="e">
        <f>'PLM001-Active'!#REF!</f>
        <v>#REF!</v>
      </c>
      <c r="N1052" s="49" t="e">
        <f>'PLM001-Active'!#REF!</f>
        <v>#REF!</v>
      </c>
      <c r="O1052" s="94" t="e">
        <f>'PLM001-Active'!#REF!/100</f>
        <v>#REF!</v>
      </c>
      <c r="P1052" s="94" t="e">
        <f t="shared" si="76"/>
        <v>#REF!</v>
      </c>
      <c r="Q1052" s="63" t="str">
        <f t="shared" ca="1" si="77"/>
        <v/>
      </c>
      <c r="R1052" s="76"/>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row>
    <row r="1053" spans="1:74" s="17" customFormat="1">
      <c r="A1053" s="14">
        <v>436.70000000000101</v>
      </c>
      <c r="B1053" s="14" t="e">
        <f>'PLM001-Active'!#REF!</f>
        <v>#REF!</v>
      </c>
      <c r="C1053" s="14" t="e">
        <f>'PLM001-Active'!#REF!</f>
        <v>#REF!</v>
      </c>
      <c r="D1053" s="95" t="e">
        <f>'PLM001-Active'!#REF!</f>
        <v>#REF!</v>
      </c>
      <c r="E1053" s="15" t="e">
        <f>IF('PLM001-Active'!#REF!="",'PLM001-Active'!#REF!,LEFT('PLM001-Active'!#REF!,3))</f>
        <v>#REF!</v>
      </c>
      <c r="F1053" s="28" t="e">
        <f>DATEVALUE('PLM001-Active'!#REF!)</f>
        <v>#REF!</v>
      </c>
      <c r="G1053" s="29" t="e">
        <f>DATEVALUE('PLM001-Active'!#REF!)</f>
        <v>#REF!</v>
      </c>
      <c r="H1053" s="16" t="e">
        <f t="shared" si="74"/>
        <v>#REF!</v>
      </c>
      <c r="I1053" s="28" t="str">
        <f>IF(ISERROR(DATEVALUE('PLM001-Active'!#REF!)),"",DATEVALUE('PLM001-Active'!#REF!))</f>
        <v/>
      </c>
      <c r="J1053" s="29" t="str">
        <f>IF(ISERROR(DATEVALUE('PLM001-Active'!#REF!)),"",DATEVALUE('PLM001-Active'!#REF!))</f>
        <v/>
      </c>
      <c r="K1053" s="16" t="str">
        <f t="shared" si="75"/>
        <v/>
      </c>
      <c r="L1053" s="49" t="e">
        <f>'PLM001-Active'!#REF!</f>
        <v>#REF!</v>
      </c>
      <c r="M1053" s="49" t="e">
        <f>'PLM001-Active'!#REF!</f>
        <v>#REF!</v>
      </c>
      <c r="N1053" s="49" t="e">
        <f>'PLM001-Active'!#REF!</f>
        <v>#REF!</v>
      </c>
      <c r="O1053" s="94" t="e">
        <f>'PLM001-Active'!#REF!/100</f>
        <v>#REF!</v>
      </c>
      <c r="P1053" s="94" t="e">
        <f t="shared" si="76"/>
        <v>#REF!</v>
      </c>
      <c r="Q1053" s="63" t="str">
        <f t="shared" ca="1" si="77"/>
        <v/>
      </c>
      <c r="R1053" s="76"/>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row>
    <row r="1054" spans="1:74" s="17" customFormat="1">
      <c r="A1054" s="14">
        <v>437.70000000000101</v>
      </c>
      <c r="B1054" s="14" t="e">
        <f>'PLM001-Active'!#REF!</f>
        <v>#REF!</v>
      </c>
      <c r="C1054" s="14" t="e">
        <f>'PLM001-Active'!#REF!</f>
        <v>#REF!</v>
      </c>
      <c r="D1054" s="95" t="e">
        <f>'PLM001-Active'!#REF!</f>
        <v>#REF!</v>
      </c>
      <c r="E1054" s="15" t="e">
        <f>IF('PLM001-Active'!#REF!="",'PLM001-Active'!#REF!,LEFT('PLM001-Active'!#REF!,3))</f>
        <v>#REF!</v>
      </c>
      <c r="F1054" s="28" t="e">
        <f>DATEVALUE('PLM001-Active'!#REF!)</f>
        <v>#REF!</v>
      </c>
      <c r="G1054" s="29" t="e">
        <f>DATEVALUE('PLM001-Active'!#REF!)</f>
        <v>#REF!</v>
      </c>
      <c r="H1054" s="16" t="e">
        <f t="shared" si="74"/>
        <v>#REF!</v>
      </c>
      <c r="I1054" s="28" t="str">
        <f>IF(ISERROR(DATEVALUE('PLM001-Active'!#REF!)),"",DATEVALUE('PLM001-Active'!#REF!))</f>
        <v/>
      </c>
      <c r="J1054" s="29" t="str">
        <f>IF(ISERROR(DATEVALUE('PLM001-Active'!#REF!)),"",DATEVALUE('PLM001-Active'!#REF!))</f>
        <v/>
      </c>
      <c r="K1054" s="16" t="str">
        <f t="shared" si="75"/>
        <v/>
      </c>
      <c r="L1054" s="49" t="e">
        <f>'PLM001-Active'!#REF!</f>
        <v>#REF!</v>
      </c>
      <c r="M1054" s="49" t="e">
        <f>'PLM001-Active'!#REF!</f>
        <v>#REF!</v>
      </c>
      <c r="N1054" s="49" t="e">
        <f>'PLM001-Active'!#REF!</f>
        <v>#REF!</v>
      </c>
      <c r="O1054" s="94" t="e">
        <f>'PLM001-Active'!#REF!/100</f>
        <v>#REF!</v>
      </c>
      <c r="P1054" s="94" t="e">
        <f t="shared" si="76"/>
        <v>#REF!</v>
      </c>
      <c r="Q1054" s="63" t="str">
        <f t="shared" ca="1" si="77"/>
        <v/>
      </c>
      <c r="R1054" s="76"/>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row>
    <row r="1055" spans="1:74" s="17" customFormat="1">
      <c r="A1055" s="14">
        <v>438.70000000000101</v>
      </c>
      <c r="B1055" s="14" t="e">
        <f>'PLM001-Active'!#REF!</f>
        <v>#REF!</v>
      </c>
      <c r="C1055" s="14" t="e">
        <f>'PLM001-Active'!#REF!</f>
        <v>#REF!</v>
      </c>
      <c r="D1055" s="95" t="e">
        <f>'PLM001-Active'!#REF!</f>
        <v>#REF!</v>
      </c>
      <c r="E1055" s="15" t="e">
        <f>IF('PLM001-Active'!#REF!="",'PLM001-Active'!#REF!,LEFT('PLM001-Active'!#REF!,3))</f>
        <v>#REF!</v>
      </c>
      <c r="F1055" s="28" t="e">
        <f>DATEVALUE('PLM001-Active'!#REF!)</f>
        <v>#REF!</v>
      </c>
      <c r="G1055" s="29" t="e">
        <f>DATEVALUE('PLM001-Active'!#REF!)</f>
        <v>#REF!</v>
      </c>
      <c r="H1055" s="16" t="e">
        <f t="shared" si="74"/>
        <v>#REF!</v>
      </c>
      <c r="I1055" s="28" t="str">
        <f>IF(ISERROR(DATEVALUE('PLM001-Active'!#REF!)),"",DATEVALUE('PLM001-Active'!#REF!))</f>
        <v/>
      </c>
      <c r="J1055" s="29" t="str">
        <f>IF(ISERROR(DATEVALUE('PLM001-Active'!#REF!)),"",DATEVALUE('PLM001-Active'!#REF!))</f>
        <v/>
      </c>
      <c r="K1055" s="16" t="str">
        <f t="shared" si="75"/>
        <v/>
      </c>
      <c r="L1055" s="49" t="e">
        <f>'PLM001-Active'!#REF!</f>
        <v>#REF!</v>
      </c>
      <c r="M1055" s="49" t="e">
        <f>'PLM001-Active'!#REF!</f>
        <v>#REF!</v>
      </c>
      <c r="N1055" s="49" t="e">
        <f>'PLM001-Active'!#REF!</f>
        <v>#REF!</v>
      </c>
      <c r="O1055" s="94" t="e">
        <f>'PLM001-Active'!#REF!/100</f>
        <v>#REF!</v>
      </c>
      <c r="P1055" s="94" t="e">
        <f t="shared" si="76"/>
        <v>#REF!</v>
      </c>
      <c r="Q1055" s="63" t="str">
        <f t="shared" ca="1" si="77"/>
        <v/>
      </c>
      <c r="R1055" s="76"/>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row>
    <row r="1056" spans="1:74" s="17" customFormat="1">
      <c r="A1056" s="14">
        <v>439.70000000000101</v>
      </c>
      <c r="B1056" s="14" t="e">
        <f>'PLM001-Active'!#REF!</f>
        <v>#REF!</v>
      </c>
      <c r="C1056" s="14" t="e">
        <f>'PLM001-Active'!#REF!</f>
        <v>#REF!</v>
      </c>
      <c r="D1056" s="95" t="e">
        <f>'PLM001-Active'!#REF!</f>
        <v>#REF!</v>
      </c>
      <c r="E1056" s="15" t="e">
        <f>IF('PLM001-Active'!#REF!="",'PLM001-Active'!#REF!,LEFT('PLM001-Active'!#REF!,3))</f>
        <v>#REF!</v>
      </c>
      <c r="F1056" s="28" t="e">
        <f>DATEVALUE('PLM001-Active'!#REF!)</f>
        <v>#REF!</v>
      </c>
      <c r="G1056" s="29" t="e">
        <f>DATEVALUE('PLM001-Active'!#REF!)</f>
        <v>#REF!</v>
      </c>
      <c r="H1056" s="16" t="e">
        <f t="shared" si="74"/>
        <v>#REF!</v>
      </c>
      <c r="I1056" s="28" t="str">
        <f>IF(ISERROR(DATEVALUE('PLM001-Active'!#REF!)),"",DATEVALUE('PLM001-Active'!#REF!))</f>
        <v/>
      </c>
      <c r="J1056" s="29" t="str">
        <f>IF(ISERROR(DATEVALUE('PLM001-Active'!#REF!)),"",DATEVALUE('PLM001-Active'!#REF!))</f>
        <v/>
      </c>
      <c r="K1056" s="16" t="str">
        <f t="shared" si="75"/>
        <v/>
      </c>
      <c r="L1056" s="49" t="e">
        <f>'PLM001-Active'!#REF!</f>
        <v>#REF!</v>
      </c>
      <c r="M1056" s="49" t="e">
        <f>'PLM001-Active'!#REF!</f>
        <v>#REF!</v>
      </c>
      <c r="N1056" s="49" t="e">
        <f>'PLM001-Active'!#REF!</f>
        <v>#REF!</v>
      </c>
      <c r="O1056" s="94" t="e">
        <f>'PLM001-Active'!#REF!/100</f>
        <v>#REF!</v>
      </c>
      <c r="P1056" s="94" t="e">
        <f t="shared" si="76"/>
        <v>#REF!</v>
      </c>
      <c r="Q1056" s="63" t="str">
        <f t="shared" ca="1" si="77"/>
        <v/>
      </c>
      <c r="R1056" s="76"/>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row>
    <row r="1057" spans="1:74" s="17" customFormat="1">
      <c r="A1057" s="14">
        <v>440.70000000000101</v>
      </c>
      <c r="B1057" s="14" t="e">
        <f>'PLM001-Active'!#REF!</f>
        <v>#REF!</v>
      </c>
      <c r="C1057" s="14" t="e">
        <f>'PLM001-Active'!#REF!</f>
        <v>#REF!</v>
      </c>
      <c r="D1057" s="95" t="e">
        <f>'PLM001-Active'!#REF!</f>
        <v>#REF!</v>
      </c>
      <c r="E1057" s="15" t="e">
        <f>IF('PLM001-Active'!#REF!="",'PLM001-Active'!#REF!,LEFT('PLM001-Active'!#REF!,3))</f>
        <v>#REF!</v>
      </c>
      <c r="F1057" s="28" t="e">
        <f>DATEVALUE('PLM001-Active'!#REF!)</f>
        <v>#REF!</v>
      </c>
      <c r="G1057" s="29" t="e">
        <f>DATEVALUE('PLM001-Active'!#REF!)</f>
        <v>#REF!</v>
      </c>
      <c r="H1057" s="16" t="e">
        <f t="shared" si="74"/>
        <v>#REF!</v>
      </c>
      <c r="I1057" s="28" t="str">
        <f>IF(ISERROR(DATEVALUE('PLM001-Active'!#REF!)),"",DATEVALUE('PLM001-Active'!#REF!))</f>
        <v/>
      </c>
      <c r="J1057" s="29" t="str">
        <f>IF(ISERROR(DATEVALUE('PLM001-Active'!#REF!)),"",DATEVALUE('PLM001-Active'!#REF!))</f>
        <v/>
      </c>
      <c r="K1057" s="16" t="str">
        <f t="shared" si="75"/>
        <v/>
      </c>
      <c r="L1057" s="49" t="e">
        <f>'PLM001-Active'!#REF!</f>
        <v>#REF!</v>
      </c>
      <c r="M1057" s="49" t="e">
        <f>'PLM001-Active'!#REF!</f>
        <v>#REF!</v>
      </c>
      <c r="N1057" s="49" t="e">
        <f>'PLM001-Active'!#REF!</f>
        <v>#REF!</v>
      </c>
      <c r="O1057" s="94" t="e">
        <f>'PLM001-Active'!#REF!/100</f>
        <v>#REF!</v>
      </c>
      <c r="P1057" s="94" t="e">
        <f t="shared" si="76"/>
        <v>#REF!</v>
      </c>
      <c r="Q1057" s="63" t="str">
        <f t="shared" ca="1" si="77"/>
        <v/>
      </c>
      <c r="R1057" s="76"/>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row>
    <row r="1058" spans="1:74" s="17" customFormat="1">
      <c r="A1058" s="14">
        <v>441.70000000000101</v>
      </c>
      <c r="B1058" s="14" t="e">
        <f>'PLM001-Active'!#REF!</f>
        <v>#REF!</v>
      </c>
      <c r="C1058" s="14" t="e">
        <f>'PLM001-Active'!#REF!</f>
        <v>#REF!</v>
      </c>
      <c r="D1058" s="95" t="e">
        <f>'PLM001-Active'!#REF!</f>
        <v>#REF!</v>
      </c>
      <c r="E1058" s="15" t="e">
        <f>IF('PLM001-Active'!#REF!="",'PLM001-Active'!#REF!,LEFT('PLM001-Active'!#REF!,3))</f>
        <v>#REF!</v>
      </c>
      <c r="F1058" s="28" t="e">
        <f>DATEVALUE('PLM001-Active'!#REF!)</f>
        <v>#REF!</v>
      </c>
      <c r="G1058" s="29" t="e">
        <f>DATEVALUE('PLM001-Active'!#REF!)</f>
        <v>#REF!</v>
      </c>
      <c r="H1058" s="16" t="e">
        <f t="shared" si="74"/>
        <v>#REF!</v>
      </c>
      <c r="I1058" s="28" t="str">
        <f>IF(ISERROR(DATEVALUE('PLM001-Active'!#REF!)),"",DATEVALUE('PLM001-Active'!#REF!))</f>
        <v/>
      </c>
      <c r="J1058" s="29" t="str">
        <f>IF(ISERROR(DATEVALUE('PLM001-Active'!#REF!)),"",DATEVALUE('PLM001-Active'!#REF!))</f>
        <v/>
      </c>
      <c r="K1058" s="16" t="str">
        <f t="shared" si="75"/>
        <v/>
      </c>
      <c r="L1058" s="49" t="e">
        <f>'PLM001-Active'!#REF!</f>
        <v>#REF!</v>
      </c>
      <c r="M1058" s="49" t="e">
        <f>'PLM001-Active'!#REF!</f>
        <v>#REF!</v>
      </c>
      <c r="N1058" s="49" t="e">
        <f>'PLM001-Active'!#REF!</f>
        <v>#REF!</v>
      </c>
      <c r="O1058" s="94" t="e">
        <f>'PLM001-Active'!#REF!/100</f>
        <v>#REF!</v>
      </c>
      <c r="P1058" s="94" t="e">
        <f t="shared" si="76"/>
        <v>#REF!</v>
      </c>
      <c r="Q1058" s="63" t="str">
        <f t="shared" ca="1" si="77"/>
        <v/>
      </c>
      <c r="R1058" s="76"/>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row>
    <row r="1059" spans="1:74" s="17" customFormat="1">
      <c r="A1059" s="14">
        <v>442.70000000000101</v>
      </c>
      <c r="B1059" s="14" t="e">
        <f>'PLM001-Active'!#REF!</f>
        <v>#REF!</v>
      </c>
      <c r="C1059" s="14" t="e">
        <f>'PLM001-Active'!#REF!</f>
        <v>#REF!</v>
      </c>
      <c r="D1059" s="95" t="e">
        <f>'PLM001-Active'!#REF!</f>
        <v>#REF!</v>
      </c>
      <c r="E1059" s="15" t="e">
        <f>IF('PLM001-Active'!#REF!="",'PLM001-Active'!#REF!,LEFT('PLM001-Active'!#REF!,3))</f>
        <v>#REF!</v>
      </c>
      <c r="F1059" s="28" t="e">
        <f>DATEVALUE('PLM001-Active'!#REF!)</f>
        <v>#REF!</v>
      </c>
      <c r="G1059" s="29" t="e">
        <f>DATEVALUE('PLM001-Active'!#REF!)</f>
        <v>#REF!</v>
      </c>
      <c r="H1059" s="16" t="e">
        <f t="shared" si="74"/>
        <v>#REF!</v>
      </c>
      <c r="I1059" s="28" t="str">
        <f>IF(ISERROR(DATEVALUE('PLM001-Active'!#REF!)),"",DATEVALUE('PLM001-Active'!#REF!))</f>
        <v/>
      </c>
      <c r="J1059" s="29" t="str">
        <f>IF(ISERROR(DATEVALUE('PLM001-Active'!#REF!)),"",DATEVALUE('PLM001-Active'!#REF!))</f>
        <v/>
      </c>
      <c r="K1059" s="16" t="str">
        <f t="shared" si="75"/>
        <v/>
      </c>
      <c r="L1059" s="49" t="e">
        <f>'PLM001-Active'!#REF!</f>
        <v>#REF!</v>
      </c>
      <c r="M1059" s="49" t="e">
        <f>'PLM001-Active'!#REF!</f>
        <v>#REF!</v>
      </c>
      <c r="N1059" s="49" t="e">
        <f>'PLM001-Active'!#REF!</f>
        <v>#REF!</v>
      </c>
      <c r="O1059" s="94" t="e">
        <f>'PLM001-Active'!#REF!/100</f>
        <v>#REF!</v>
      </c>
      <c r="P1059" s="94" t="e">
        <f t="shared" si="76"/>
        <v>#REF!</v>
      </c>
      <c r="Q1059" s="63" t="str">
        <f t="shared" ca="1" si="77"/>
        <v/>
      </c>
      <c r="R1059" s="76"/>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row>
    <row r="1060" spans="1:74" s="17" customFormat="1">
      <c r="A1060" s="14">
        <v>443.70000000000101</v>
      </c>
      <c r="B1060" s="14" t="e">
        <f>'PLM001-Active'!#REF!</f>
        <v>#REF!</v>
      </c>
      <c r="C1060" s="14" t="e">
        <f>'PLM001-Active'!#REF!</f>
        <v>#REF!</v>
      </c>
      <c r="D1060" s="95" t="e">
        <f>'PLM001-Active'!#REF!</f>
        <v>#REF!</v>
      </c>
      <c r="E1060" s="15" t="e">
        <f>IF('PLM001-Active'!#REF!="",'PLM001-Active'!#REF!,LEFT('PLM001-Active'!#REF!,3))</f>
        <v>#REF!</v>
      </c>
      <c r="F1060" s="28" t="e">
        <f>DATEVALUE('PLM001-Active'!#REF!)</f>
        <v>#REF!</v>
      </c>
      <c r="G1060" s="29" t="e">
        <f>DATEVALUE('PLM001-Active'!#REF!)</f>
        <v>#REF!</v>
      </c>
      <c r="H1060" s="16" t="e">
        <f t="shared" si="74"/>
        <v>#REF!</v>
      </c>
      <c r="I1060" s="28" t="str">
        <f>IF(ISERROR(DATEVALUE('PLM001-Active'!#REF!)),"",DATEVALUE('PLM001-Active'!#REF!))</f>
        <v/>
      </c>
      <c r="J1060" s="29" t="str">
        <f>IF(ISERROR(DATEVALUE('PLM001-Active'!#REF!)),"",DATEVALUE('PLM001-Active'!#REF!))</f>
        <v/>
      </c>
      <c r="K1060" s="16" t="str">
        <f t="shared" si="75"/>
        <v/>
      </c>
      <c r="L1060" s="49" t="e">
        <f>'PLM001-Active'!#REF!</f>
        <v>#REF!</v>
      </c>
      <c r="M1060" s="49" t="e">
        <f>'PLM001-Active'!#REF!</f>
        <v>#REF!</v>
      </c>
      <c r="N1060" s="49" t="e">
        <f>'PLM001-Active'!#REF!</f>
        <v>#REF!</v>
      </c>
      <c r="O1060" s="94" t="e">
        <f>'PLM001-Active'!#REF!/100</f>
        <v>#REF!</v>
      </c>
      <c r="P1060" s="94" t="e">
        <f t="shared" si="76"/>
        <v>#REF!</v>
      </c>
      <c r="Q1060" s="63" t="str">
        <f t="shared" ca="1" si="77"/>
        <v/>
      </c>
      <c r="R1060" s="76"/>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row>
    <row r="1061" spans="1:74" s="17" customFormat="1">
      <c r="A1061" s="14">
        <v>444.70000000000101</v>
      </c>
      <c r="B1061" s="14" t="e">
        <f>'PLM001-Active'!#REF!</f>
        <v>#REF!</v>
      </c>
      <c r="C1061" s="14" t="e">
        <f>'PLM001-Active'!#REF!</f>
        <v>#REF!</v>
      </c>
      <c r="D1061" s="95" t="e">
        <f>'PLM001-Active'!#REF!</f>
        <v>#REF!</v>
      </c>
      <c r="E1061" s="15" t="e">
        <f>IF('PLM001-Active'!#REF!="",'PLM001-Active'!#REF!,LEFT('PLM001-Active'!#REF!,3))</f>
        <v>#REF!</v>
      </c>
      <c r="F1061" s="28" t="e">
        <f>DATEVALUE('PLM001-Active'!#REF!)</f>
        <v>#REF!</v>
      </c>
      <c r="G1061" s="29" t="e">
        <f>DATEVALUE('PLM001-Active'!#REF!)</f>
        <v>#REF!</v>
      </c>
      <c r="H1061" s="16" t="e">
        <f t="shared" si="74"/>
        <v>#REF!</v>
      </c>
      <c r="I1061" s="28" t="str">
        <f>IF(ISERROR(DATEVALUE('PLM001-Active'!#REF!)),"",DATEVALUE('PLM001-Active'!#REF!))</f>
        <v/>
      </c>
      <c r="J1061" s="29" t="str">
        <f>IF(ISERROR(DATEVALUE('PLM001-Active'!#REF!)),"",DATEVALUE('PLM001-Active'!#REF!))</f>
        <v/>
      </c>
      <c r="K1061" s="16" t="str">
        <f t="shared" si="75"/>
        <v/>
      </c>
      <c r="L1061" s="49" t="e">
        <f>'PLM001-Active'!#REF!</f>
        <v>#REF!</v>
      </c>
      <c r="M1061" s="49" t="e">
        <f>'PLM001-Active'!#REF!</f>
        <v>#REF!</v>
      </c>
      <c r="N1061" s="49" t="e">
        <f>'PLM001-Active'!#REF!</f>
        <v>#REF!</v>
      </c>
      <c r="O1061" s="94" t="e">
        <f>'PLM001-Active'!#REF!/100</f>
        <v>#REF!</v>
      </c>
      <c r="P1061" s="94" t="e">
        <f t="shared" si="76"/>
        <v>#REF!</v>
      </c>
      <c r="Q1061" s="63" t="str">
        <f t="shared" ca="1" si="77"/>
        <v/>
      </c>
      <c r="R1061" s="76"/>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row>
    <row r="1062" spans="1:74" s="17" customFormat="1">
      <c r="A1062" s="14">
        <v>445.70000000000101</v>
      </c>
      <c r="B1062" s="14" t="e">
        <f>'PLM001-Active'!#REF!</f>
        <v>#REF!</v>
      </c>
      <c r="C1062" s="14" t="e">
        <f>'PLM001-Active'!#REF!</f>
        <v>#REF!</v>
      </c>
      <c r="D1062" s="95" t="e">
        <f>'PLM001-Active'!#REF!</f>
        <v>#REF!</v>
      </c>
      <c r="E1062" s="15" t="e">
        <f>IF('PLM001-Active'!#REF!="",'PLM001-Active'!#REF!,LEFT('PLM001-Active'!#REF!,3))</f>
        <v>#REF!</v>
      </c>
      <c r="F1062" s="28" t="e">
        <f>DATEVALUE('PLM001-Active'!#REF!)</f>
        <v>#REF!</v>
      </c>
      <c r="G1062" s="29" t="e">
        <f>DATEVALUE('PLM001-Active'!#REF!)</f>
        <v>#REF!</v>
      </c>
      <c r="H1062" s="16" t="e">
        <f t="shared" si="74"/>
        <v>#REF!</v>
      </c>
      <c r="I1062" s="28" t="str">
        <f>IF(ISERROR(DATEVALUE('PLM001-Active'!#REF!)),"",DATEVALUE('PLM001-Active'!#REF!))</f>
        <v/>
      </c>
      <c r="J1062" s="29" t="str">
        <f>IF(ISERROR(DATEVALUE('PLM001-Active'!#REF!)),"",DATEVALUE('PLM001-Active'!#REF!))</f>
        <v/>
      </c>
      <c r="K1062" s="16" t="str">
        <f t="shared" si="75"/>
        <v/>
      </c>
      <c r="L1062" s="49" t="e">
        <f>'PLM001-Active'!#REF!</f>
        <v>#REF!</v>
      </c>
      <c r="M1062" s="49" t="e">
        <f>'PLM001-Active'!#REF!</f>
        <v>#REF!</v>
      </c>
      <c r="N1062" s="49" t="e">
        <f>'PLM001-Active'!#REF!</f>
        <v>#REF!</v>
      </c>
      <c r="O1062" s="94" t="e">
        <f>'PLM001-Active'!#REF!/100</f>
        <v>#REF!</v>
      </c>
      <c r="P1062" s="94" t="e">
        <f t="shared" si="76"/>
        <v>#REF!</v>
      </c>
      <c r="Q1062" s="63" t="str">
        <f t="shared" ca="1" si="77"/>
        <v/>
      </c>
      <c r="R1062" s="76"/>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row>
    <row r="1063" spans="1:74" s="17" customFormat="1">
      <c r="A1063" s="14">
        <v>446.70000000000101</v>
      </c>
      <c r="B1063" s="14" t="e">
        <f>'PLM001-Active'!#REF!</f>
        <v>#REF!</v>
      </c>
      <c r="C1063" s="14" t="e">
        <f>'PLM001-Active'!#REF!</f>
        <v>#REF!</v>
      </c>
      <c r="D1063" s="95" t="e">
        <f>'PLM001-Active'!#REF!</f>
        <v>#REF!</v>
      </c>
      <c r="E1063" s="15" t="e">
        <f>IF('PLM001-Active'!#REF!="",'PLM001-Active'!#REF!,LEFT('PLM001-Active'!#REF!,3))</f>
        <v>#REF!</v>
      </c>
      <c r="F1063" s="28" t="e">
        <f>DATEVALUE('PLM001-Active'!#REF!)</f>
        <v>#REF!</v>
      </c>
      <c r="G1063" s="29" t="e">
        <f>DATEVALUE('PLM001-Active'!#REF!)</f>
        <v>#REF!</v>
      </c>
      <c r="H1063" s="16" t="e">
        <f t="shared" si="74"/>
        <v>#REF!</v>
      </c>
      <c r="I1063" s="28" t="str">
        <f>IF(ISERROR(DATEVALUE('PLM001-Active'!#REF!)),"",DATEVALUE('PLM001-Active'!#REF!))</f>
        <v/>
      </c>
      <c r="J1063" s="29" t="str">
        <f>IF(ISERROR(DATEVALUE('PLM001-Active'!#REF!)),"",DATEVALUE('PLM001-Active'!#REF!))</f>
        <v/>
      </c>
      <c r="K1063" s="16" t="str">
        <f t="shared" si="75"/>
        <v/>
      </c>
      <c r="L1063" s="49" t="e">
        <f>'PLM001-Active'!#REF!</f>
        <v>#REF!</v>
      </c>
      <c r="M1063" s="49" t="e">
        <f>'PLM001-Active'!#REF!</f>
        <v>#REF!</v>
      </c>
      <c r="N1063" s="49" t="e">
        <f>'PLM001-Active'!#REF!</f>
        <v>#REF!</v>
      </c>
      <c r="O1063" s="94" t="e">
        <f>'PLM001-Active'!#REF!/100</f>
        <v>#REF!</v>
      </c>
      <c r="P1063" s="94" t="e">
        <f t="shared" si="76"/>
        <v>#REF!</v>
      </c>
      <c r="Q1063" s="63" t="str">
        <f t="shared" ca="1" si="77"/>
        <v/>
      </c>
      <c r="R1063" s="76"/>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row>
    <row r="1064" spans="1:74" s="17" customFormat="1">
      <c r="A1064" s="14">
        <v>447.70000000000101</v>
      </c>
      <c r="B1064" s="14" t="e">
        <f>'PLM001-Active'!#REF!</f>
        <v>#REF!</v>
      </c>
      <c r="C1064" s="14" t="e">
        <f>'PLM001-Active'!#REF!</f>
        <v>#REF!</v>
      </c>
      <c r="D1064" s="95" t="e">
        <f>'PLM001-Active'!#REF!</f>
        <v>#REF!</v>
      </c>
      <c r="E1064" s="15" t="e">
        <f>IF('PLM001-Active'!#REF!="",'PLM001-Active'!#REF!,LEFT('PLM001-Active'!#REF!,3))</f>
        <v>#REF!</v>
      </c>
      <c r="F1064" s="28" t="e">
        <f>DATEVALUE('PLM001-Active'!#REF!)</f>
        <v>#REF!</v>
      </c>
      <c r="G1064" s="29" t="e">
        <f>DATEVALUE('PLM001-Active'!#REF!)</f>
        <v>#REF!</v>
      </c>
      <c r="H1064" s="16" t="e">
        <f t="shared" si="74"/>
        <v>#REF!</v>
      </c>
      <c r="I1064" s="28" t="str">
        <f>IF(ISERROR(DATEVALUE('PLM001-Active'!#REF!)),"",DATEVALUE('PLM001-Active'!#REF!))</f>
        <v/>
      </c>
      <c r="J1064" s="29" t="str">
        <f>IF(ISERROR(DATEVALUE('PLM001-Active'!#REF!)),"",DATEVALUE('PLM001-Active'!#REF!))</f>
        <v/>
      </c>
      <c r="K1064" s="16" t="str">
        <f t="shared" si="75"/>
        <v/>
      </c>
      <c r="L1064" s="49" t="e">
        <f>'PLM001-Active'!#REF!</f>
        <v>#REF!</v>
      </c>
      <c r="M1064" s="49" t="e">
        <f>'PLM001-Active'!#REF!</f>
        <v>#REF!</v>
      </c>
      <c r="N1064" s="49" t="e">
        <f>'PLM001-Active'!#REF!</f>
        <v>#REF!</v>
      </c>
      <c r="O1064" s="94" t="e">
        <f>'PLM001-Active'!#REF!/100</f>
        <v>#REF!</v>
      </c>
      <c r="P1064" s="94" t="e">
        <f t="shared" si="76"/>
        <v>#REF!</v>
      </c>
      <c r="Q1064" s="63" t="str">
        <f t="shared" ca="1" si="77"/>
        <v/>
      </c>
      <c r="R1064" s="76"/>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row>
    <row r="1065" spans="1:74" s="17" customFormat="1">
      <c r="A1065" s="14">
        <v>448.70000000000101</v>
      </c>
      <c r="B1065" s="14" t="e">
        <f>'PLM001-Active'!#REF!</f>
        <v>#REF!</v>
      </c>
      <c r="C1065" s="14" t="e">
        <f>'PLM001-Active'!#REF!</f>
        <v>#REF!</v>
      </c>
      <c r="D1065" s="95" t="e">
        <f>'PLM001-Active'!#REF!</f>
        <v>#REF!</v>
      </c>
      <c r="E1065" s="15" t="e">
        <f>IF('PLM001-Active'!#REF!="",'PLM001-Active'!#REF!,LEFT('PLM001-Active'!#REF!,3))</f>
        <v>#REF!</v>
      </c>
      <c r="F1065" s="28" t="e">
        <f>DATEVALUE('PLM001-Active'!#REF!)</f>
        <v>#REF!</v>
      </c>
      <c r="G1065" s="29" t="e">
        <f>DATEVALUE('PLM001-Active'!#REF!)</f>
        <v>#REF!</v>
      </c>
      <c r="H1065" s="16" t="e">
        <f t="shared" si="74"/>
        <v>#REF!</v>
      </c>
      <c r="I1065" s="28" t="str">
        <f>IF(ISERROR(DATEVALUE('PLM001-Active'!#REF!)),"",DATEVALUE('PLM001-Active'!#REF!))</f>
        <v/>
      </c>
      <c r="J1065" s="29" t="str">
        <f>IF(ISERROR(DATEVALUE('PLM001-Active'!#REF!)),"",DATEVALUE('PLM001-Active'!#REF!))</f>
        <v/>
      </c>
      <c r="K1065" s="16" t="str">
        <f t="shared" si="75"/>
        <v/>
      </c>
      <c r="L1065" s="49" t="e">
        <f>'PLM001-Active'!#REF!</f>
        <v>#REF!</v>
      </c>
      <c r="M1065" s="49" t="e">
        <f>'PLM001-Active'!#REF!</f>
        <v>#REF!</v>
      </c>
      <c r="N1065" s="49" t="e">
        <f>'PLM001-Active'!#REF!</f>
        <v>#REF!</v>
      </c>
      <c r="O1065" s="94" t="e">
        <f>'PLM001-Active'!#REF!/100</f>
        <v>#REF!</v>
      </c>
      <c r="P1065" s="94" t="e">
        <f t="shared" si="76"/>
        <v>#REF!</v>
      </c>
      <c r="Q1065" s="63" t="str">
        <f t="shared" ca="1" si="77"/>
        <v/>
      </c>
      <c r="R1065" s="76"/>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row>
    <row r="1066" spans="1:74" s="17" customFormat="1">
      <c r="A1066" s="14">
        <v>449.70000000000101</v>
      </c>
      <c r="B1066" s="14" t="e">
        <f>'PLM001-Active'!#REF!</f>
        <v>#REF!</v>
      </c>
      <c r="C1066" s="14" t="e">
        <f>'PLM001-Active'!#REF!</f>
        <v>#REF!</v>
      </c>
      <c r="D1066" s="95" t="e">
        <f>'PLM001-Active'!#REF!</f>
        <v>#REF!</v>
      </c>
      <c r="E1066" s="15" t="e">
        <f>IF('PLM001-Active'!#REF!="",'PLM001-Active'!#REF!,LEFT('PLM001-Active'!#REF!,3))</f>
        <v>#REF!</v>
      </c>
      <c r="F1066" s="28" t="e">
        <f>DATEVALUE('PLM001-Active'!#REF!)</f>
        <v>#REF!</v>
      </c>
      <c r="G1066" s="29" t="e">
        <f>DATEVALUE('PLM001-Active'!#REF!)</f>
        <v>#REF!</v>
      </c>
      <c r="H1066" s="16" t="e">
        <f t="shared" si="74"/>
        <v>#REF!</v>
      </c>
      <c r="I1066" s="28" t="str">
        <f>IF(ISERROR(DATEVALUE('PLM001-Active'!#REF!)),"",DATEVALUE('PLM001-Active'!#REF!))</f>
        <v/>
      </c>
      <c r="J1066" s="29" t="str">
        <f>IF(ISERROR(DATEVALUE('PLM001-Active'!#REF!)),"",DATEVALUE('PLM001-Active'!#REF!))</f>
        <v/>
      </c>
      <c r="K1066" s="16" t="str">
        <f t="shared" si="75"/>
        <v/>
      </c>
      <c r="L1066" s="49" t="e">
        <f>'PLM001-Active'!#REF!</f>
        <v>#REF!</v>
      </c>
      <c r="M1066" s="49" t="e">
        <f>'PLM001-Active'!#REF!</f>
        <v>#REF!</v>
      </c>
      <c r="N1066" s="49" t="e">
        <f>'PLM001-Active'!#REF!</f>
        <v>#REF!</v>
      </c>
      <c r="O1066" s="94" t="e">
        <f>'PLM001-Active'!#REF!/100</f>
        <v>#REF!</v>
      </c>
      <c r="P1066" s="94" t="e">
        <f t="shared" si="76"/>
        <v>#REF!</v>
      </c>
      <c r="Q1066" s="63" t="str">
        <f t="shared" ca="1" si="77"/>
        <v/>
      </c>
      <c r="R1066" s="76"/>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row>
    <row r="1067" spans="1:74" s="17" customFormat="1">
      <c r="A1067" s="14">
        <v>450.70000000000101</v>
      </c>
      <c r="B1067" s="14" t="e">
        <f>'PLM001-Active'!#REF!</f>
        <v>#REF!</v>
      </c>
      <c r="C1067" s="14" t="e">
        <f>'PLM001-Active'!#REF!</f>
        <v>#REF!</v>
      </c>
      <c r="D1067" s="95" t="e">
        <f>'PLM001-Active'!#REF!</f>
        <v>#REF!</v>
      </c>
      <c r="E1067" s="15" t="e">
        <f>IF('PLM001-Active'!#REF!="",'PLM001-Active'!#REF!,LEFT('PLM001-Active'!#REF!,3))</f>
        <v>#REF!</v>
      </c>
      <c r="F1067" s="28" t="e">
        <f>DATEVALUE('PLM001-Active'!#REF!)</f>
        <v>#REF!</v>
      </c>
      <c r="G1067" s="29" t="e">
        <f>DATEVALUE('PLM001-Active'!#REF!)</f>
        <v>#REF!</v>
      </c>
      <c r="H1067" s="16" t="e">
        <f t="shared" si="74"/>
        <v>#REF!</v>
      </c>
      <c r="I1067" s="28" t="str">
        <f>IF(ISERROR(DATEVALUE('PLM001-Active'!#REF!)),"",DATEVALUE('PLM001-Active'!#REF!))</f>
        <v/>
      </c>
      <c r="J1067" s="29" t="str">
        <f>IF(ISERROR(DATEVALUE('PLM001-Active'!#REF!)),"",DATEVALUE('PLM001-Active'!#REF!))</f>
        <v/>
      </c>
      <c r="K1067" s="16" t="str">
        <f t="shared" si="75"/>
        <v/>
      </c>
      <c r="L1067" s="49" t="e">
        <f>'PLM001-Active'!#REF!</f>
        <v>#REF!</v>
      </c>
      <c r="M1067" s="49" t="e">
        <f>'PLM001-Active'!#REF!</f>
        <v>#REF!</v>
      </c>
      <c r="N1067" s="49" t="e">
        <f>'PLM001-Active'!#REF!</f>
        <v>#REF!</v>
      </c>
      <c r="O1067" s="94" t="e">
        <f>'PLM001-Active'!#REF!/100</f>
        <v>#REF!</v>
      </c>
      <c r="P1067" s="94" t="e">
        <f t="shared" si="76"/>
        <v>#REF!</v>
      </c>
      <c r="Q1067" s="63" t="str">
        <f t="shared" ca="1" si="77"/>
        <v/>
      </c>
      <c r="R1067" s="76"/>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row>
    <row r="1068" spans="1:74" s="17" customFormat="1">
      <c r="A1068" s="14">
        <v>451.70000000000101</v>
      </c>
      <c r="B1068" s="14" t="e">
        <f>'PLM001-Active'!#REF!</f>
        <v>#REF!</v>
      </c>
      <c r="C1068" s="14" t="e">
        <f>'PLM001-Active'!#REF!</f>
        <v>#REF!</v>
      </c>
      <c r="D1068" s="95" t="e">
        <f>'PLM001-Active'!#REF!</f>
        <v>#REF!</v>
      </c>
      <c r="E1068" s="15" t="e">
        <f>IF('PLM001-Active'!#REF!="",'PLM001-Active'!#REF!,LEFT('PLM001-Active'!#REF!,3))</f>
        <v>#REF!</v>
      </c>
      <c r="F1068" s="28" t="e">
        <f>DATEVALUE('PLM001-Active'!#REF!)</f>
        <v>#REF!</v>
      </c>
      <c r="G1068" s="29" t="e">
        <f>DATEVALUE('PLM001-Active'!#REF!)</f>
        <v>#REF!</v>
      </c>
      <c r="H1068" s="16" t="e">
        <f t="shared" si="74"/>
        <v>#REF!</v>
      </c>
      <c r="I1068" s="28" t="str">
        <f>IF(ISERROR(DATEVALUE('PLM001-Active'!#REF!)),"",DATEVALUE('PLM001-Active'!#REF!))</f>
        <v/>
      </c>
      <c r="J1068" s="29" t="str">
        <f>IF(ISERROR(DATEVALUE('PLM001-Active'!#REF!)),"",DATEVALUE('PLM001-Active'!#REF!))</f>
        <v/>
      </c>
      <c r="K1068" s="16" t="str">
        <f t="shared" si="75"/>
        <v/>
      </c>
      <c r="L1068" s="49" t="e">
        <f>'PLM001-Active'!#REF!</f>
        <v>#REF!</v>
      </c>
      <c r="M1068" s="49" t="e">
        <f>'PLM001-Active'!#REF!</f>
        <v>#REF!</v>
      </c>
      <c r="N1068" s="49" t="e">
        <f>'PLM001-Active'!#REF!</f>
        <v>#REF!</v>
      </c>
      <c r="O1068" s="94" t="e">
        <f>'PLM001-Active'!#REF!/100</f>
        <v>#REF!</v>
      </c>
      <c r="P1068" s="94" t="e">
        <f t="shared" si="76"/>
        <v>#REF!</v>
      </c>
      <c r="Q1068" s="63" t="str">
        <f t="shared" ca="1" si="77"/>
        <v/>
      </c>
      <c r="R1068" s="76"/>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row>
    <row r="1069" spans="1:74" s="17" customFormat="1">
      <c r="A1069" s="14">
        <v>452.70000000000101</v>
      </c>
      <c r="B1069" s="14" t="e">
        <f>'PLM001-Active'!#REF!</f>
        <v>#REF!</v>
      </c>
      <c r="C1069" s="14" t="e">
        <f>'PLM001-Active'!#REF!</f>
        <v>#REF!</v>
      </c>
      <c r="D1069" s="95" t="e">
        <f>'PLM001-Active'!#REF!</f>
        <v>#REF!</v>
      </c>
      <c r="E1069" s="15" t="e">
        <f>IF('PLM001-Active'!#REF!="",'PLM001-Active'!#REF!,LEFT('PLM001-Active'!#REF!,3))</f>
        <v>#REF!</v>
      </c>
      <c r="F1069" s="28" t="e">
        <f>DATEVALUE('PLM001-Active'!#REF!)</f>
        <v>#REF!</v>
      </c>
      <c r="G1069" s="29" t="e">
        <f>DATEVALUE('PLM001-Active'!#REF!)</f>
        <v>#REF!</v>
      </c>
      <c r="H1069" s="16" t="e">
        <f t="shared" si="74"/>
        <v>#REF!</v>
      </c>
      <c r="I1069" s="28" t="str">
        <f>IF(ISERROR(DATEVALUE('PLM001-Active'!#REF!)),"",DATEVALUE('PLM001-Active'!#REF!))</f>
        <v/>
      </c>
      <c r="J1069" s="29" t="str">
        <f>IF(ISERROR(DATEVALUE('PLM001-Active'!#REF!)),"",DATEVALUE('PLM001-Active'!#REF!))</f>
        <v/>
      </c>
      <c r="K1069" s="16" t="str">
        <f t="shared" si="75"/>
        <v/>
      </c>
      <c r="L1069" s="49" t="e">
        <f>'PLM001-Active'!#REF!</f>
        <v>#REF!</v>
      </c>
      <c r="M1069" s="49" t="e">
        <f>'PLM001-Active'!#REF!</f>
        <v>#REF!</v>
      </c>
      <c r="N1069" s="49" t="e">
        <f>'PLM001-Active'!#REF!</f>
        <v>#REF!</v>
      </c>
      <c r="O1069" s="94" t="e">
        <f>'PLM001-Active'!#REF!/100</f>
        <v>#REF!</v>
      </c>
      <c r="P1069" s="94" t="e">
        <f t="shared" si="76"/>
        <v>#REF!</v>
      </c>
      <c r="Q1069" s="63" t="str">
        <f t="shared" ca="1" si="77"/>
        <v/>
      </c>
      <c r="R1069" s="76"/>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row>
    <row r="1070" spans="1:74" s="17" customFormat="1">
      <c r="A1070" s="14">
        <v>453.70000000000101</v>
      </c>
      <c r="B1070" s="14" t="e">
        <f>'PLM001-Active'!#REF!</f>
        <v>#REF!</v>
      </c>
      <c r="C1070" s="14" t="e">
        <f>'PLM001-Active'!#REF!</f>
        <v>#REF!</v>
      </c>
      <c r="D1070" s="95" t="e">
        <f>'PLM001-Active'!#REF!</f>
        <v>#REF!</v>
      </c>
      <c r="E1070" s="15" t="e">
        <f>IF('PLM001-Active'!#REF!="",'PLM001-Active'!#REF!,LEFT('PLM001-Active'!#REF!,3))</f>
        <v>#REF!</v>
      </c>
      <c r="F1070" s="28" t="e">
        <f>DATEVALUE('PLM001-Active'!#REF!)</f>
        <v>#REF!</v>
      </c>
      <c r="G1070" s="29" t="e">
        <f>DATEVALUE('PLM001-Active'!#REF!)</f>
        <v>#REF!</v>
      </c>
      <c r="H1070" s="16" t="e">
        <f t="shared" si="74"/>
        <v>#REF!</v>
      </c>
      <c r="I1070" s="28" t="str">
        <f>IF(ISERROR(DATEVALUE('PLM001-Active'!#REF!)),"",DATEVALUE('PLM001-Active'!#REF!))</f>
        <v/>
      </c>
      <c r="J1070" s="29" t="str">
        <f>IF(ISERROR(DATEVALUE('PLM001-Active'!#REF!)),"",DATEVALUE('PLM001-Active'!#REF!))</f>
        <v/>
      </c>
      <c r="K1070" s="16" t="str">
        <f t="shared" si="75"/>
        <v/>
      </c>
      <c r="L1070" s="49" t="e">
        <f>'PLM001-Active'!#REF!</f>
        <v>#REF!</v>
      </c>
      <c r="M1070" s="49" t="e">
        <f>'PLM001-Active'!#REF!</f>
        <v>#REF!</v>
      </c>
      <c r="N1070" s="49" t="e">
        <f>'PLM001-Active'!#REF!</f>
        <v>#REF!</v>
      </c>
      <c r="O1070" s="94" t="e">
        <f>'PLM001-Active'!#REF!/100</f>
        <v>#REF!</v>
      </c>
      <c r="P1070" s="94" t="e">
        <f t="shared" si="76"/>
        <v>#REF!</v>
      </c>
      <c r="Q1070" s="63" t="str">
        <f t="shared" ca="1" si="77"/>
        <v/>
      </c>
      <c r="R1070" s="76"/>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row>
    <row r="1071" spans="1:74" s="17" customFormat="1">
      <c r="A1071" s="14">
        <v>454.70000000000101</v>
      </c>
      <c r="B1071" s="14" t="e">
        <f>'PLM001-Active'!#REF!</f>
        <v>#REF!</v>
      </c>
      <c r="C1071" s="14" t="e">
        <f>'PLM001-Active'!#REF!</f>
        <v>#REF!</v>
      </c>
      <c r="D1071" s="95" t="e">
        <f>'PLM001-Active'!#REF!</f>
        <v>#REF!</v>
      </c>
      <c r="E1071" s="15" t="e">
        <f>IF('PLM001-Active'!#REF!="",'PLM001-Active'!#REF!,LEFT('PLM001-Active'!#REF!,3))</f>
        <v>#REF!</v>
      </c>
      <c r="F1071" s="28" t="e">
        <f>DATEVALUE('PLM001-Active'!#REF!)</f>
        <v>#REF!</v>
      </c>
      <c r="G1071" s="29" t="e">
        <f>DATEVALUE('PLM001-Active'!#REF!)</f>
        <v>#REF!</v>
      </c>
      <c r="H1071" s="16" t="e">
        <f t="shared" si="74"/>
        <v>#REF!</v>
      </c>
      <c r="I1071" s="28" t="str">
        <f>IF(ISERROR(DATEVALUE('PLM001-Active'!#REF!)),"",DATEVALUE('PLM001-Active'!#REF!))</f>
        <v/>
      </c>
      <c r="J1071" s="29" t="str">
        <f>IF(ISERROR(DATEVALUE('PLM001-Active'!#REF!)),"",DATEVALUE('PLM001-Active'!#REF!))</f>
        <v/>
      </c>
      <c r="K1071" s="16" t="str">
        <f t="shared" si="75"/>
        <v/>
      </c>
      <c r="L1071" s="49" t="e">
        <f>'PLM001-Active'!#REF!</f>
        <v>#REF!</v>
      </c>
      <c r="M1071" s="49" t="e">
        <f>'PLM001-Active'!#REF!</f>
        <v>#REF!</v>
      </c>
      <c r="N1071" s="49" t="e">
        <f>'PLM001-Active'!#REF!</f>
        <v>#REF!</v>
      </c>
      <c r="O1071" s="94" t="e">
        <f>'PLM001-Active'!#REF!/100</f>
        <v>#REF!</v>
      </c>
      <c r="P1071" s="94" t="e">
        <f t="shared" si="76"/>
        <v>#REF!</v>
      </c>
      <c r="Q1071" s="63" t="str">
        <f t="shared" ca="1" si="77"/>
        <v/>
      </c>
      <c r="R1071" s="76"/>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row>
    <row r="1072" spans="1:74">
      <c r="N1072" s="1"/>
      <c r="BV1072" s="2"/>
    </row>
    <row r="1073" spans="14:74">
      <c r="N1073" s="1"/>
      <c r="BV1073" s="2"/>
    </row>
  </sheetData>
  <sheetProtection formatCells="0" formatColumns="0" formatRows="0" insertRows="0" deleteRows="0"/>
  <autoFilter ref="A7:BV1071" xr:uid="{00000000-0009-0000-0000-00000A000000}"/>
  <mergeCells count="22">
    <mergeCell ref="S1:AM1"/>
    <mergeCell ref="E5:F5"/>
    <mergeCell ref="Z4:AF4"/>
    <mergeCell ref="S4:Y4"/>
    <mergeCell ref="E4:F4"/>
    <mergeCell ref="Z5:AF5"/>
    <mergeCell ref="S5:Y5"/>
    <mergeCell ref="AG4:AM4"/>
    <mergeCell ref="AG5:AM5"/>
    <mergeCell ref="O3:T3"/>
    <mergeCell ref="N4:Q5"/>
    <mergeCell ref="N6:Q6"/>
    <mergeCell ref="AN4:AT4"/>
    <mergeCell ref="AN5:AT5"/>
    <mergeCell ref="BP4:BV4"/>
    <mergeCell ref="BP5:BV5"/>
    <mergeCell ref="AU5:BA5"/>
    <mergeCell ref="BB4:BH4"/>
    <mergeCell ref="BB5:BH5"/>
    <mergeCell ref="AU4:BA4"/>
    <mergeCell ref="BI4:BO4"/>
    <mergeCell ref="BI5:BO5"/>
  </mergeCells>
  <phoneticPr fontId="3" type="noConversion"/>
  <conditionalFormatting sqref="S6:BV6">
    <cfRule type="expression" dxfId="12" priority="75">
      <formula>S$6=TODAY()</formula>
    </cfRule>
  </conditionalFormatting>
  <conditionalFormatting sqref="S396:BV401 S403:BV1071 S8:BV392">
    <cfRule type="expression" dxfId="11" priority="7">
      <formula>S$6=TODAY()</formula>
    </cfRule>
  </conditionalFormatting>
  <conditionalFormatting sqref="S394:BV395">
    <cfRule type="expression" dxfId="10" priority="20">
      <formula>S$6=TODAY()</formula>
    </cfRule>
  </conditionalFormatting>
  <conditionalFormatting sqref="S393:BV393">
    <cfRule type="expression" dxfId="9" priority="16">
      <formula>S$6=TODAY()</formula>
    </cfRule>
  </conditionalFormatting>
  <conditionalFormatting sqref="S402:BV402">
    <cfRule type="expression" dxfId="8" priority="10">
      <formula>S$6=TODAY()</formula>
    </cfRule>
  </conditionalFormatting>
  <conditionalFormatting sqref="S7:BV7">
    <cfRule type="expression" dxfId="7" priority="94">
      <formula>S$6=TODAY()</formula>
    </cfRule>
  </conditionalFormatting>
  <conditionalFormatting sqref="S6:BV7">
    <cfRule type="expression" dxfId="6" priority="95">
      <formula>S$6=TODAY()</formula>
    </cfRule>
  </conditionalFormatting>
  <conditionalFormatting sqref="P1:P3 P8:P1048576">
    <cfRule type="cellIs" dxfId="5" priority="5" operator="equal">
      <formula>"操作異常"</formula>
    </cfRule>
  </conditionalFormatting>
  <conditionalFormatting sqref="Q1:Q3 R7:R1071 Q7:Q1048576">
    <cfRule type="notContainsBlanks" dxfId="4" priority="102">
      <formula>LEN(TRIM(Q1))&gt;0</formula>
    </cfRule>
  </conditionalFormatting>
  <conditionalFormatting sqref="S206">
    <cfRule type="expression" dxfId="3" priority="105">
      <formula>AND(NOT(ISBLANK($F8)),$F8&lt;=S$6,$G8&gt;=S$6)</formula>
    </cfRule>
  </conditionalFormatting>
  <conditionalFormatting sqref="S8:BV1071">
    <cfRule type="expression" dxfId="2" priority="106" stopIfTrue="1">
      <formula>AND($I8&lt;=S$6,ROUNDDOWN((IF($J8="",TODAY(),$J8)-$I8+1)*$O8,0)+$I8-1&gt;=S$6)</formula>
    </cfRule>
    <cfRule type="expression" dxfId="1" priority="107">
      <formula>AND(NOT(ISBLANK($I8)),$I8&lt;=S$6,IF($J8="",TODAY(),$J8)&gt;=S$6)</formula>
    </cfRule>
    <cfRule type="expression" dxfId="0" priority="108">
      <formula>AND(NOT(ISBLANK($F8)),$F8&lt;=S$6,$G8&gt;=S$6)</formula>
    </cfRule>
  </conditionalFormatting>
  <conditionalFormatting sqref="O1:O1048576">
    <cfRule type="dataBar" priority="1">
      <dataBar>
        <cfvo type="percent" val="0"/>
        <cfvo type="percent" val="100"/>
        <color rgb="FF638EC6"/>
      </dataBar>
      <extLst>
        <ext xmlns:x14="http://schemas.microsoft.com/office/spreadsheetml/2009/9/main" uri="{B025F937-C7B1-47D3-B67F-A62EFF666E3E}">
          <x14:id>{112A4BEE-7545-4C22-82EF-AE850BB8031D}</x14:id>
        </ext>
      </extLst>
    </cfRule>
  </conditionalFormatting>
  <pageMargins left="0.25" right="0.25" top="0.5" bottom="0.5" header="0.5" footer="0.25"/>
  <pageSetup scale="63"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17</xdr:col>
                    <xdr:colOff>95250</xdr:colOff>
                    <xdr:row>1</xdr:row>
                    <xdr:rowOff>123825</xdr:rowOff>
                  </from>
                  <to>
                    <xdr:col>35</xdr:col>
                    <xdr:colOff>133350</xdr:colOff>
                    <xdr:row>3</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12A4BEE-7545-4C22-82EF-AE850BB8031D}">
            <x14:dataBar minLength="0" maxLength="100" gradient="0">
              <x14:cfvo type="percent">
                <xm:f>0</xm:f>
              </x14:cfvo>
              <x14:cfvo type="percent">
                <xm:f>100</xm:f>
              </x14:cfvo>
              <x14:negativeFillColor rgb="FFFF0000"/>
              <x14:axisColor rgb="FF000000"/>
            </x14:dataBar>
          </x14:cfRule>
          <xm:sqref>O1:O1048576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具名範圍</vt:lpstr>
      </vt:variant>
      <vt:variant>
        <vt:i4>26</vt:i4>
      </vt:variant>
    </vt:vector>
  </HeadingPairs>
  <TitlesOfParts>
    <vt:vector size="38" baseType="lpstr">
      <vt:lpstr>總表</vt:lpstr>
      <vt:lpstr>專案進度表</vt:lpstr>
      <vt:lpstr>工作狀態表</vt:lpstr>
      <vt:lpstr>部門立項追蹤表</vt:lpstr>
      <vt:lpstr>專案延遲項目</vt:lpstr>
      <vt:lpstr>PLM001-Active</vt:lpstr>
      <vt:lpstr>PLM001-財務計算用</vt:lpstr>
      <vt:lpstr>PLM002</vt:lpstr>
      <vt:lpstr>PLM002-週</vt:lpstr>
      <vt:lpstr>PLM014</vt:lpstr>
      <vt:lpstr>研發處人員資料</vt:lpstr>
      <vt:lpstr>(細部)工作任務_甘特圖</vt:lpstr>
      <vt:lpstr>'(細部)工作任務_甘特圖'!prevWBS</vt:lpstr>
      <vt:lpstr>'(細部)工作任務_甘特圖'!Print_Area</vt:lpstr>
      <vt:lpstr>專案延遲項目!Print_Area</vt:lpstr>
      <vt:lpstr>專案進度表!Print_Area</vt:lpstr>
      <vt:lpstr>'(細部)工作任務_甘特圖'!Print_Titles</vt:lpstr>
      <vt:lpstr>WBS層級名稱</vt:lpstr>
      <vt:lpstr>人員</vt:lpstr>
      <vt:lpstr>工期</vt:lpstr>
      <vt:lpstr>任務名稱</vt:lpstr>
      <vt:lpstr>任務完成度</vt:lpstr>
      <vt:lpstr>任務狀態</vt:lpstr>
      <vt:lpstr>任務負責人</vt:lpstr>
      <vt:lpstr>專案名稱</vt:lpstr>
      <vt:lpstr>專案指派</vt:lpstr>
      <vt:lpstr>專案負責人</vt:lpstr>
      <vt:lpstr>專案編號</vt:lpstr>
      <vt:lpstr>部門名稱</vt:lpstr>
      <vt:lpstr>描述_延遲原因</vt:lpstr>
      <vt:lpstr>結案日期</vt:lpstr>
      <vt:lpstr>預計工時</vt:lpstr>
      <vt:lpstr>預計結束日</vt:lpstr>
      <vt:lpstr>預計開始日</vt:lpstr>
      <vt:lpstr>實際工時</vt:lpstr>
      <vt:lpstr>實際天數</vt:lpstr>
      <vt:lpstr>實際完成日</vt:lpstr>
      <vt:lpstr>實際開始日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甘特圖模板</dc:title>
  <dc:creator>SeanWu</dc:creator>
  <dc:description/>
  <cp:lastModifiedBy>王淑瑤 Shuyao Wang</cp:lastModifiedBy>
  <cp:lastPrinted>2025-09-18T08:10:27Z</cp:lastPrinted>
  <dcterms:created xsi:type="dcterms:W3CDTF">2010-06-09T16:05:03Z</dcterms:created>
  <dcterms:modified xsi:type="dcterms:W3CDTF">2026-01-22T05:43:01Z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